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idor1\gestao\1 ANA\2018\DOC - INCLUSÃO SITE\RELATÓRIO SITUAÇÃO 2018\APENDICE 1\"/>
    </mc:Choice>
  </mc:AlternateContent>
  <xr:revisionPtr revIDLastSave="0" documentId="8_{BF59A29C-FB45-4C49-B06A-BE5146674DAC}" xr6:coauthVersionLast="40" xr6:coauthVersionMax="40" xr10:uidLastSave="{00000000-0000-0000-0000-000000000000}"/>
  <bookViews>
    <workbookView xWindow="0" yWindow="0" windowWidth="28800" windowHeight="12165" xr2:uid="{00000000-000D-0000-FFFF-FFFF00000000}"/>
  </bookViews>
  <sheets>
    <sheet name="Banco de Indicadores - Mun. (1)" sheetId="9" r:id="rId1"/>
    <sheet name="Banco de Indicadores Mun. (2)" sheetId="10" r:id="rId2"/>
    <sheet name="Banco de Indicadores - UGRHI" sheetId="11" r:id="rId3"/>
    <sheet name="Dados Base" sheetId="2" r:id="rId4"/>
  </sheets>
  <definedNames>
    <definedName name="_xlnm._FilterDatabase" localSheetId="0" hidden="1">'Banco de Indicadores - Mun. (1)'!$A$1:$AY$3871</definedName>
    <definedName name="_xlnm._FilterDatabase" localSheetId="2" hidden="1">'Banco de Indicadores - UGRHI'!$A$1:$BF$1</definedName>
    <definedName name="_xlnm._FilterDatabase" localSheetId="1" hidden="1">'Banco de Indicadores Mun. (2)'!$A$1:$T$1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9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5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2" i="9"/>
  <c r="C3" i="11" l="1"/>
  <c r="AC3" i="11" s="1"/>
  <c r="D3" i="11"/>
  <c r="AD3" i="11" s="1"/>
  <c r="C4" i="11"/>
  <c r="AC4" i="11" s="1"/>
  <c r="D4" i="11"/>
  <c r="AD4" i="11" s="1"/>
  <c r="C5" i="11"/>
  <c r="AC5" i="11" s="1"/>
  <c r="D5" i="11"/>
  <c r="AD5" i="11" s="1"/>
  <c r="C6" i="11"/>
  <c r="AC6" i="11" s="1"/>
  <c r="D6" i="11"/>
  <c r="AD6" i="11" s="1"/>
  <c r="C7" i="11"/>
  <c r="AC7" i="11" s="1"/>
  <c r="D7" i="11"/>
  <c r="AD7" i="11" s="1"/>
  <c r="C8" i="11"/>
  <c r="AC8" i="11" s="1"/>
  <c r="D8" i="11"/>
  <c r="AD8" i="11" s="1"/>
  <c r="C9" i="11"/>
  <c r="AC9" i="11" s="1"/>
  <c r="D9" i="11"/>
  <c r="AD9" i="11" s="1"/>
  <c r="C10" i="11"/>
  <c r="AC10" i="11" s="1"/>
  <c r="D10" i="11"/>
  <c r="AD10" i="11" s="1"/>
  <c r="C11" i="11"/>
  <c r="AC11" i="11" s="1"/>
  <c r="D11" i="11"/>
  <c r="AD11" i="11" s="1"/>
  <c r="C12" i="11"/>
  <c r="AC12" i="11" s="1"/>
  <c r="D12" i="11"/>
  <c r="AD12" i="11" s="1"/>
  <c r="C13" i="11"/>
  <c r="AC13" i="11" s="1"/>
  <c r="D13" i="11"/>
  <c r="AD13" i="11" s="1"/>
  <c r="C14" i="11"/>
  <c r="AC14" i="11" s="1"/>
  <c r="D14" i="11"/>
  <c r="AD14" i="11" s="1"/>
  <c r="C15" i="11"/>
  <c r="AC15" i="11" s="1"/>
  <c r="D15" i="11"/>
  <c r="AD15" i="11" s="1"/>
  <c r="C16" i="11"/>
  <c r="AC16" i="11" s="1"/>
  <c r="D16" i="11"/>
  <c r="AD16" i="11" s="1"/>
  <c r="C17" i="11"/>
  <c r="AC17" i="11" s="1"/>
  <c r="D17" i="11"/>
  <c r="AD17" i="11" s="1"/>
  <c r="C18" i="11"/>
  <c r="AC18" i="11" s="1"/>
  <c r="D18" i="11"/>
  <c r="AD18" i="11" s="1"/>
  <c r="C19" i="11"/>
  <c r="AC19" i="11" s="1"/>
  <c r="D19" i="11"/>
  <c r="AD19" i="11" s="1"/>
  <c r="C20" i="11"/>
  <c r="AC20" i="11" s="1"/>
  <c r="D20" i="11"/>
  <c r="AD20" i="11" s="1"/>
  <c r="C21" i="11"/>
  <c r="AC21" i="11" s="1"/>
  <c r="D21" i="11"/>
  <c r="AD21" i="11" s="1"/>
  <c r="C22" i="11"/>
  <c r="AC22" i="11" s="1"/>
  <c r="D22" i="11"/>
  <c r="AD22" i="11" s="1"/>
  <c r="C23" i="11"/>
  <c r="AC23" i="11" s="1"/>
  <c r="D23" i="11"/>
  <c r="AD23" i="11" s="1"/>
  <c r="C24" i="11"/>
  <c r="AC24" i="11" s="1"/>
  <c r="D24" i="11"/>
  <c r="AD24" i="11" s="1"/>
  <c r="C25" i="11"/>
  <c r="AC25" i="11" s="1"/>
  <c r="D25" i="11"/>
  <c r="AD25" i="11" s="1"/>
  <c r="C26" i="11"/>
  <c r="AC26" i="11" s="1"/>
  <c r="D26" i="11"/>
  <c r="AD26" i="11" s="1"/>
  <c r="C27" i="11"/>
  <c r="AC27" i="11" s="1"/>
  <c r="D27" i="11"/>
  <c r="AD27" i="11" s="1"/>
  <c r="C28" i="11"/>
  <c r="AC28" i="11" s="1"/>
  <c r="D28" i="11"/>
  <c r="AD28" i="11" s="1"/>
  <c r="C29" i="11"/>
  <c r="AC29" i="11" s="1"/>
  <c r="D29" i="11"/>
  <c r="AD29" i="11" s="1"/>
  <c r="C30" i="11"/>
  <c r="AC30" i="11" s="1"/>
  <c r="D30" i="11"/>
  <c r="AD30" i="11" s="1"/>
  <c r="C31" i="11"/>
  <c r="AC31" i="11" s="1"/>
  <c r="D31" i="11"/>
  <c r="AD31" i="11" s="1"/>
  <c r="C32" i="11"/>
  <c r="AC32" i="11" s="1"/>
  <c r="D32" i="11"/>
  <c r="AD32" i="11" s="1"/>
  <c r="C33" i="11"/>
  <c r="AC33" i="11" s="1"/>
  <c r="D33" i="11"/>
  <c r="AD33" i="11" s="1"/>
  <c r="C34" i="11"/>
  <c r="AC34" i="11" s="1"/>
  <c r="D34" i="11"/>
  <c r="AD34" i="11" s="1"/>
  <c r="C35" i="11"/>
  <c r="AC35" i="11" s="1"/>
  <c r="D35" i="11"/>
  <c r="AD35" i="11" s="1"/>
  <c r="C36" i="11"/>
  <c r="AC36" i="11" s="1"/>
  <c r="D36" i="11"/>
  <c r="AD36" i="11" s="1"/>
  <c r="C37" i="11"/>
  <c r="AC37" i="11" s="1"/>
  <c r="D37" i="11"/>
  <c r="AD37" i="11" s="1"/>
  <c r="C38" i="11"/>
  <c r="AC38" i="11" s="1"/>
  <c r="D38" i="11"/>
  <c r="AD38" i="11" s="1"/>
  <c r="C39" i="11"/>
  <c r="AC39" i="11" s="1"/>
  <c r="D39" i="11"/>
  <c r="AD39" i="11" s="1"/>
  <c r="C40" i="11"/>
  <c r="AC40" i="11" s="1"/>
  <c r="D40" i="11"/>
  <c r="AD40" i="11" s="1"/>
  <c r="C41" i="11"/>
  <c r="AC41" i="11" s="1"/>
  <c r="D41" i="11"/>
  <c r="AD41" i="11" s="1"/>
  <c r="C42" i="11"/>
  <c r="AC42" i="11" s="1"/>
  <c r="D42" i="11"/>
  <c r="AD42" i="11" s="1"/>
  <c r="C43" i="11"/>
  <c r="AC43" i="11" s="1"/>
  <c r="D43" i="11"/>
  <c r="AD43" i="11" s="1"/>
  <c r="C44" i="11"/>
  <c r="AC44" i="11" s="1"/>
  <c r="D44" i="11"/>
  <c r="AD44" i="11" s="1"/>
  <c r="C45" i="11"/>
  <c r="AC45" i="11" s="1"/>
  <c r="D45" i="11"/>
  <c r="AD45" i="11" s="1"/>
  <c r="C46" i="11"/>
  <c r="AC46" i="11" s="1"/>
  <c r="D46" i="11"/>
  <c r="AD46" i="11" s="1"/>
  <c r="C47" i="11"/>
  <c r="AC47" i="11" s="1"/>
  <c r="D47" i="11"/>
  <c r="AD47" i="11" s="1"/>
  <c r="C48" i="11"/>
  <c r="AC48" i="11" s="1"/>
  <c r="D48" i="11"/>
  <c r="AD48" i="11" s="1"/>
  <c r="C49" i="11"/>
  <c r="AC49" i="11" s="1"/>
  <c r="D49" i="11"/>
  <c r="AD49" i="11" s="1"/>
  <c r="C50" i="11"/>
  <c r="AC50" i="11" s="1"/>
  <c r="D50" i="11"/>
  <c r="AD50" i="11" s="1"/>
  <c r="C51" i="11"/>
  <c r="AC51" i="11" s="1"/>
  <c r="D51" i="11"/>
  <c r="AD51" i="11" s="1"/>
  <c r="C52" i="11"/>
  <c r="AC52" i="11" s="1"/>
  <c r="D52" i="11"/>
  <c r="AD52" i="11" s="1"/>
  <c r="C53" i="11"/>
  <c r="AC53" i="11" s="1"/>
  <c r="D53" i="11"/>
  <c r="AD53" i="11" s="1"/>
  <c r="C54" i="11"/>
  <c r="AC54" i="11" s="1"/>
  <c r="D54" i="11"/>
  <c r="AD54" i="11" s="1"/>
  <c r="C55" i="11"/>
  <c r="AC55" i="11" s="1"/>
  <c r="D55" i="11"/>
  <c r="AD55" i="11" s="1"/>
  <c r="C56" i="11"/>
  <c r="AC56" i="11" s="1"/>
  <c r="D56" i="11"/>
  <c r="AD56" i="11" s="1"/>
  <c r="C57" i="11"/>
  <c r="AC57" i="11" s="1"/>
  <c r="D57" i="11"/>
  <c r="AD57" i="11" s="1"/>
  <c r="C58" i="11"/>
  <c r="AC58" i="11" s="1"/>
  <c r="D58" i="11"/>
  <c r="AD58" i="11" s="1"/>
  <c r="C59" i="11"/>
  <c r="AC59" i="11" s="1"/>
  <c r="D59" i="11"/>
  <c r="AD59" i="11" s="1"/>
  <c r="C60" i="11"/>
  <c r="AC60" i="11" s="1"/>
  <c r="D60" i="11"/>
  <c r="AD60" i="11" s="1"/>
  <c r="C61" i="11"/>
  <c r="AC61" i="11" s="1"/>
  <c r="D61" i="11"/>
  <c r="AD61" i="11" s="1"/>
  <c r="C62" i="11"/>
  <c r="AC62" i="11" s="1"/>
  <c r="D62" i="11"/>
  <c r="AD62" i="11" s="1"/>
  <c r="C63" i="11"/>
  <c r="AC63" i="11" s="1"/>
  <c r="D63" i="11"/>
  <c r="AD63" i="11" s="1"/>
  <c r="C64" i="11"/>
  <c r="AC64" i="11" s="1"/>
  <c r="D64" i="11"/>
  <c r="AD64" i="11" s="1"/>
  <c r="C65" i="11"/>
  <c r="AC65" i="11" s="1"/>
  <c r="D65" i="11"/>
  <c r="AD65" i="11" s="1"/>
  <c r="C66" i="11"/>
  <c r="AC66" i="11" s="1"/>
  <c r="D66" i="11"/>
  <c r="AD66" i="11" s="1"/>
  <c r="C67" i="11"/>
  <c r="AC67" i="11" s="1"/>
  <c r="D67" i="11"/>
  <c r="AD67" i="11" s="1"/>
  <c r="C68" i="11"/>
  <c r="AC68" i="11" s="1"/>
  <c r="D68" i="11"/>
  <c r="AD68" i="11" s="1"/>
  <c r="C69" i="11"/>
  <c r="AC69" i="11" s="1"/>
  <c r="D69" i="11"/>
  <c r="AD69" i="11" s="1"/>
  <c r="C70" i="11"/>
  <c r="AC70" i="11" s="1"/>
  <c r="D70" i="11"/>
  <c r="AD70" i="11" s="1"/>
  <c r="C71" i="11"/>
  <c r="AC71" i="11" s="1"/>
  <c r="D71" i="11"/>
  <c r="AD71" i="11" s="1"/>
  <c r="C72" i="11"/>
  <c r="AC72" i="11" s="1"/>
  <c r="D72" i="11"/>
  <c r="AD72" i="11" s="1"/>
  <c r="C73" i="11"/>
  <c r="AC73" i="11" s="1"/>
  <c r="D73" i="11"/>
  <c r="AD73" i="11" s="1"/>
  <c r="C74" i="11"/>
  <c r="AC74" i="11" s="1"/>
  <c r="D74" i="11"/>
  <c r="AD74" i="11" s="1"/>
  <c r="C75" i="11"/>
  <c r="AC75" i="11" s="1"/>
  <c r="D75" i="11"/>
  <c r="AD75" i="11" s="1"/>
  <c r="C76" i="11"/>
  <c r="AC76" i="11" s="1"/>
  <c r="D76" i="11"/>
  <c r="AD76" i="11" s="1"/>
  <c r="C77" i="11"/>
  <c r="AC77" i="11" s="1"/>
  <c r="D77" i="11"/>
  <c r="AD77" i="11" s="1"/>
  <c r="C78" i="11"/>
  <c r="AC78" i="11" s="1"/>
  <c r="D78" i="11"/>
  <c r="AD78" i="11" s="1"/>
  <c r="C79" i="11"/>
  <c r="AC79" i="11" s="1"/>
  <c r="D79" i="11"/>
  <c r="AD79" i="11" s="1"/>
  <c r="C80" i="11"/>
  <c r="AC80" i="11" s="1"/>
  <c r="D80" i="11"/>
  <c r="AD80" i="11" s="1"/>
  <c r="C81" i="11"/>
  <c r="AC81" i="11" s="1"/>
  <c r="D81" i="11"/>
  <c r="AD81" i="11" s="1"/>
  <c r="C82" i="11"/>
  <c r="AC82" i="11" s="1"/>
  <c r="D82" i="11"/>
  <c r="AD82" i="11" s="1"/>
  <c r="C83" i="11"/>
  <c r="AC83" i="11" s="1"/>
  <c r="D83" i="11"/>
  <c r="AD83" i="11" s="1"/>
  <c r="C84" i="11"/>
  <c r="AC84" i="11" s="1"/>
  <c r="D84" i="11"/>
  <c r="AD84" i="11" s="1"/>
  <c r="C85" i="11"/>
  <c r="AC85" i="11" s="1"/>
  <c r="D85" i="11"/>
  <c r="AD85" i="11" s="1"/>
  <c r="C86" i="11"/>
  <c r="AC86" i="11" s="1"/>
  <c r="D86" i="11"/>
  <c r="AD86" i="11" s="1"/>
  <c r="C87" i="11"/>
  <c r="AC87" i="11" s="1"/>
  <c r="D87" i="11"/>
  <c r="AD87" i="11" s="1"/>
  <c r="C88" i="11"/>
  <c r="AC88" i="11" s="1"/>
  <c r="D88" i="11"/>
  <c r="AD88" i="11" s="1"/>
  <c r="C89" i="11"/>
  <c r="AC89" i="11" s="1"/>
  <c r="D89" i="11"/>
  <c r="AD89" i="11" s="1"/>
  <c r="C90" i="11"/>
  <c r="AC90" i="11" s="1"/>
  <c r="D90" i="11"/>
  <c r="AD90" i="11" s="1"/>
  <c r="C91" i="11"/>
  <c r="AC91" i="11" s="1"/>
  <c r="D91" i="11"/>
  <c r="AD91" i="11" s="1"/>
  <c r="C92" i="11"/>
  <c r="AC92" i="11" s="1"/>
  <c r="D92" i="11"/>
  <c r="AD92" i="11" s="1"/>
  <c r="C93" i="11"/>
  <c r="AC93" i="11" s="1"/>
  <c r="D93" i="11"/>
  <c r="AD93" i="11" s="1"/>
  <c r="C94" i="11"/>
  <c r="AC94" i="11" s="1"/>
  <c r="D94" i="11"/>
  <c r="AD94" i="11" s="1"/>
  <c r="C95" i="11"/>
  <c r="AC95" i="11" s="1"/>
  <c r="D95" i="11"/>
  <c r="AD95" i="11" s="1"/>
  <c r="C96" i="11"/>
  <c r="AC96" i="11" s="1"/>
  <c r="D96" i="11"/>
  <c r="AD96" i="11" s="1"/>
  <c r="C97" i="11"/>
  <c r="AC97" i="11" s="1"/>
  <c r="D97" i="11"/>
  <c r="AD97" i="11" s="1"/>
  <c r="C98" i="11"/>
  <c r="AC98" i="11" s="1"/>
  <c r="D98" i="11"/>
  <c r="AD98" i="11" s="1"/>
  <c r="C99" i="11"/>
  <c r="AC99" i="11" s="1"/>
  <c r="D99" i="11"/>
  <c r="AD99" i="11" s="1"/>
  <c r="C100" i="11"/>
  <c r="AC100" i="11" s="1"/>
  <c r="D100" i="11"/>
  <c r="AD100" i="11" s="1"/>
  <c r="C101" i="11"/>
  <c r="AC101" i="11" s="1"/>
  <c r="D101" i="11"/>
  <c r="AD101" i="11" s="1"/>
  <c r="C102" i="11"/>
  <c r="AC102" i="11" s="1"/>
  <c r="D102" i="11"/>
  <c r="AD102" i="11" s="1"/>
  <c r="C103" i="11"/>
  <c r="AC103" i="11" s="1"/>
  <c r="D103" i="11"/>
  <c r="AD103" i="11" s="1"/>
  <c r="C104" i="11"/>
  <c r="AC104" i="11" s="1"/>
  <c r="D104" i="11"/>
  <c r="AD104" i="11" s="1"/>
  <c r="C105" i="11"/>
  <c r="AC105" i="11" s="1"/>
  <c r="D105" i="11"/>
  <c r="AD105" i="11" s="1"/>
  <c r="C106" i="11"/>
  <c r="AC106" i="11" s="1"/>
  <c r="D106" i="11"/>
  <c r="AD106" i="11" s="1"/>
  <c r="C107" i="11"/>
  <c r="AC107" i="11" s="1"/>
  <c r="D107" i="11"/>
  <c r="AD107" i="11" s="1"/>
  <c r="C108" i="11"/>
  <c r="AC108" i="11" s="1"/>
  <c r="D108" i="11"/>
  <c r="AD108" i="11" s="1"/>
  <c r="C109" i="11"/>
  <c r="AC109" i="11" s="1"/>
  <c r="D109" i="11"/>
  <c r="AD109" i="11" s="1"/>
  <c r="C110" i="11"/>
  <c r="AC110" i="11" s="1"/>
  <c r="D110" i="11"/>
  <c r="AD110" i="11" s="1"/>
  <c r="C111" i="11"/>
  <c r="AC111" i="11" s="1"/>
  <c r="D111" i="11"/>
  <c r="AD111" i="11" s="1"/>
  <c r="C112" i="11"/>
  <c r="AC112" i="11" s="1"/>
  <c r="D112" i="11"/>
  <c r="AD112" i="11" s="1"/>
  <c r="C113" i="11"/>
  <c r="AC113" i="11" s="1"/>
  <c r="D113" i="11"/>
  <c r="AD113" i="11" s="1"/>
  <c r="C114" i="11"/>
  <c r="AC114" i="11" s="1"/>
  <c r="D114" i="11"/>
  <c r="AD114" i="11" s="1"/>
  <c r="C115" i="11"/>
  <c r="AC115" i="11" s="1"/>
  <c r="D115" i="11"/>
  <c r="AD115" i="11" s="1"/>
  <c r="C116" i="11"/>
  <c r="AC116" i="11" s="1"/>
  <c r="D116" i="11"/>
  <c r="AD116" i="11" s="1"/>
  <c r="C117" i="11"/>
  <c r="AC117" i="11" s="1"/>
  <c r="D117" i="11"/>
  <c r="AD117" i="11" s="1"/>
  <c r="C118" i="11"/>
  <c r="AC118" i="11" s="1"/>
  <c r="D118" i="11"/>
  <c r="AD118" i="11" s="1"/>
  <c r="C119" i="11"/>
  <c r="AC119" i="11" s="1"/>
  <c r="D119" i="11"/>
  <c r="AD119" i="11" s="1"/>
  <c r="C120" i="11"/>
  <c r="AC120" i="11" s="1"/>
  <c r="D120" i="11"/>
  <c r="AD120" i="11" s="1"/>
  <c r="C121" i="11"/>
  <c r="AC121" i="11" s="1"/>
  <c r="D121" i="11"/>
  <c r="AD121" i="11" s="1"/>
  <c r="C122" i="11"/>
  <c r="AC122" i="11" s="1"/>
  <c r="D122" i="11"/>
  <c r="AD122" i="11" s="1"/>
  <c r="C123" i="11"/>
  <c r="AC123" i="11" s="1"/>
  <c r="D123" i="11"/>
  <c r="AD123" i="11" s="1"/>
  <c r="C124" i="11"/>
  <c r="AC124" i="11" s="1"/>
  <c r="D124" i="11"/>
  <c r="AD124" i="11" s="1"/>
  <c r="C125" i="11"/>
  <c r="AC125" i="11" s="1"/>
  <c r="D125" i="11"/>
  <c r="AD125" i="11" s="1"/>
  <c r="C126" i="11"/>
  <c r="AC126" i="11" s="1"/>
  <c r="D126" i="11"/>
  <c r="AD126" i="11" s="1"/>
  <c r="C127" i="11"/>
  <c r="AC127" i="11" s="1"/>
  <c r="D127" i="11"/>
  <c r="AD127" i="11" s="1"/>
  <c r="C128" i="11"/>
  <c r="AC128" i="11" s="1"/>
  <c r="D128" i="11"/>
  <c r="AD128" i="11" s="1"/>
  <c r="C129" i="11"/>
  <c r="AC129" i="11" s="1"/>
  <c r="D129" i="11"/>
  <c r="AD129" i="11" s="1"/>
  <c r="C130" i="11"/>
  <c r="AC130" i="11" s="1"/>
  <c r="D130" i="11"/>
  <c r="AD130" i="11" s="1"/>
  <c r="C131" i="11"/>
  <c r="AC131" i="11" s="1"/>
  <c r="D131" i="11"/>
  <c r="AD131" i="11" s="1"/>
  <c r="C132" i="11"/>
  <c r="AC132" i="11" s="1"/>
  <c r="D132" i="11"/>
  <c r="AD132" i="11" s="1"/>
  <c r="C133" i="11"/>
  <c r="AC133" i="11" s="1"/>
  <c r="D133" i="11"/>
  <c r="AD133" i="11" s="1"/>
  <c r="D2" i="11"/>
  <c r="AD2" i="11" s="1"/>
  <c r="C2" i="11"/>
  <c r="AC2" i="11" s="1"/>
  <c r="T3" i="10"/>
  <c r="T4" i="10"/>
  <c r="T5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T99" i="10"/>
  <c r="T100" i="10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29" i="10"/>
  <c r="T130" i="10"/>
  <c r="T131" i="10"/>
  <c r="T132" i="10"/>
  <c r="T133" i="10"/>
  <c r="T134" i="10"/>
  <c r="T135" i="10"/>
  <c r="T136" i="10"/>
  <c r="T137" i="10"/>
  <c r="T138" i="10"/>
  <c r="T139" i="10"/>
  <c r="T140" i="10"/>
  <c r="T141" i="10"/>
  <c r="T142" i="10"/>
  <c r="T143" i="10"/>
  <c r="T144" i="10"/>
  <c r="T145" i="10"/>
  <c r="T146" i="10"/>
  <c r="T147" i="10"/>
  <c r="T148" i="10"/>
  <c r="T149" i="10"/>
  <c r="T150" i="10"/>
  <c r="T151" i="10"/>
  <c r="T152" i="10"/>
  <c r="T153" i="10"/>
  <c r="T154" i="10"/>
  <c r="T155" i="10"/>
  <c r="T156" i="10"/>
  <c r="T157" i="10"/>
  <c r="T158" i="10"/>
  <c r="T159" i="10"/>
  <c r="T160" i="10"/>
  <c r="T161" i="10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T178" i="10"/>
  <c r="T179" i="10"/>
  <c r="T180" i="10"/>
  <c r="T181" i="10"/>
  <c r="T182" i="10"/>
  <c r="T183" i="10"/>
  <c r="T184" i="10"/>
  <c r="T185" i="10"/>
  <c r="T186" i="10"/>
  <c r="T187" i="10"/>
  <c r="T188" i="10"/>
  <c r="T189" i="10"/>
  <c r="T190" i="10"/>
  <c r="T191" i="10"/>
  <c r="T192" i="10"/>
  <c r="T193" i="10"/>
  <c r="T194" i="10"/>
  <c r="T195" i="10"/>
  <c r="T196" i="10"/>
  <c r="T197" i="10"/>
  <c r="T198" i="10"/>
  <c r="T199" i="10"/>
  <c r="T200" i="10"/>
  <c r="T201" i="10"/>
  <c r="T202" i="10"/>
  <c r="T203" i="10"/>
  <c r="T204" i="10"/>
  <c r="T205" i="10"/>
  <c r="T206" i="10"/>
  <c r="T207" i="10"/>
  <c r="T208" i="10"/>
  <c r="T209" i="10"/>
  <c r="T210" i="10"/>
  <c r="T211" i="10"/>
  <c r="T212" i="10"/>
  <c r="T213" i="10"/>
  <c r="T214" i="10"/>
  <c r="T215" i="10"/>
  <c r="T216" i="10"/>
  <c r="T217" i="10"/>
  <c r="T218" i="10"/>
  <c r="T219" i="10"/>
  <c r="T220" i="10"/>
  <c r="T221" i="10"/>
  <c r="T222" i="10"/>
  <c r="T223" i="10"/>
  <c r="T224" i="10"/>
  <c r="T225" i="10"/>
  <c r="T226" i="10"/>
  <c r="T227" i="10"/>
  <c r="T228" i="10"/>
  <c r="T229" i="10"/>
  <c r="T230" i="10"/>
  <c r="T231" i="10"/>
  <c r="T232" i="10"/>
  <c r="T233" i="10"/>
  <c r="T234" i="10"/>
  <c r="T235" i="10"/>
  <c r="T236" i="10"/>
  <c r="T237" i="10"/>
  <c r="T238" i="10"/>
  <c r="T239" i="10"/>
  <c r="T240" i="10"/>
  <c r="T241" i="10"/>
  <c r="T242" i="10"/>
  <c r="T243" i="10"/>
  <c r="T244" i="10"/>
  <c r="T245" i="10"/>
  <c r="T246" i="10"/>
  <c r="T247" i="10"/>
  <c r="T248" i="10"/>
  <c r="T249" i="10"/>
  <c r="T250" i="10"/>
  <c r="T251" i="10"/>
  <c r="T252" i="10"/>
  <c r="T253" i="10"/>
  <c r="T254" i="10"/>
  <c r="T255" i="10"/>
  <c r="T256" i="10"/>
  <c r="T257" i="10"/>
  <c r="T258" i="10"/>
  <c r="T259" i="10"/>
  <c r="T260" i="10"/>
  <c r="T261" i="10"/>
  <c r="T262" i="10"/>
  <c r="T263" i="10"/>
  <c r="T264" i="10"/>
  <c r="T265" i="10"/>
  <c r="T266" i="10"/>
  <c r="T267" i="10"/>
  <c r="T268" i="10"/>
  <c r="T269" i="10"/>
  <c r="T270" i="10"/>
  <c r="T271" i="10"/>
  <c r="T272" i="10"/>
  <c r="T273" i="10"/>
  <c r="T274" i="10"/>
  <c r="T275" i="10"/>
  <c r="T276" i="10"/>
  <c r="T277" i="10"/>
  <c r="T278" i="10"/>
  <c r="T279" i="10"/>
  <c r="T280" i="10"/>
  <c r="T281" i="10"/>
  <c r="T282" i="10"/>
  <c r="T283" i="10"/>
  <c r="T284" i="10"/>
  <c r="T285" i="10"/>
  <c r="T286" i="10"/>
  <c r="T287" i="10"/>
  <c r="T288" i="10"/>
  <c r="T289" i="10"/>
  <c r="T290" i="10"/>
  <c r="T291" i="10"/>
  <c r="T292" i="10"/>
  <c r="T293" i="10"/>
  <c r="T294" i="10"/>
  <c r="T295" i="10"/>
  <c r="T296" i="10"/>
  <c r="T297" i="10"/>
  <c r="T298" i="10"/>
  <c r="T299" i="10"/>
  <c r="T300" i="10"/>
  <c r="T301" i="10"/>
  <c r="T302" i="10"/>
  <c r="T303" i="10"/>
  <c r="T304" i="10"/>
  <c r="T305" i="10"/>
  <c r="T306" i="10"/>
  <c r="T307" i="10"/>
  <c r="T308" i="10"/>
  <c r="T309" i="10"/>
  <c r="T310" i="10"/>
  <c r="T311" i="10"/>
  <c r="T312" i="10"/>
  <c r="T313" i="10"/>
  <c r="T314" i="10"/>
  <c r="T315" i="10"/>
  <c r="T316" i="10"/>
  <c r="T317" i="10"/>
  <c r="T318" i="10"/>
  <c r="T319" i="10"/>
  <c r="T320" i="10"/>
  <c r="T321" i="10"/>
  <c r="T322" i="10"/>
  <c r="T323" i="10"/>
  <c r="T324" i="10"/>
  <c r="T325" i="10"/>
  <c r="T326" i="10"/>
  <c r="T327" i="10"/>
  <c r="T328" i="10"/>
  <c r="T329" i="10"/>
  <c r="T330" i="10"/>
  <c r="T331" i="10"/>
  <c r="T332" i="10"/>
  <c r="T333" i="10"/>
  <c r="T334" i="10"/>
  <c r="T335" i="10"/>
  <c r="T336" i="10"/>
  <c r="T337" i="10"/>
  <c r="T338" i="10"/>
  <c r="T339" i="10"/>
  <c r="T340" i="10"/>
  <c r="T341" i="10"/>
  <c r="T342" i="10"/>
  <c r="T343" i="10"/>
  <c r="T344" i="10"/>
  <c r="T345" i="10"/>
  <c r="T346" i="10"/>
  <c r="T347" i="10"/>
  <c r="T348" i="10"/>
  <c r="T349" i="10"/>
  <c r="T350" i="10"/>
  <c r="T351" i="10"/>
  <c r="T352" i="10"/>
  <c r="T353" i="10"/>
  <c r="T354" i="10"/>
  <c r="T355" i="10"/>
  <c r="T356" i="10"/>
  <c r="T357" i="10"/>
  <c r="T358" i="10"/>
  <c r="T359" i="10"/>
  <c r="T360" i="10"/>
  <c r="T361" i="10"/>
  <c r="T362" i="10"/>
  <c r="T363" i="10"/>
  <c r="T364" i="10"/>
  <c r="T365" i="10"/>
  <c r="T366" i="10"/>
  <c r="T367" i="10"/>
  <c r="T368" i="10"/>
  <c r="T369" i="10"/>
  <c r="T370" i="10"/>
  <c r="T371" i="10"/>
  <c r="T372" i="10"/>
  <c r="T373" i="10"/>
  <c r="T374" i="10"/>
  <c r="T375" i="10"/>
  <c r="T376" i="10"/>
  <c r="T377" i="10"/>
  <c r="T378" i="10"/>
  <c r="T379" i="10"/>
  <c r="T380" i="10"/>
  <c r="T381" i="10"/>
  <c r="T382" i="10"/>
  <c r="T383" i="10"/>
  <c r="T384" i="10"/>
  <c r="T385" i="10"/>
  <c r="T386" i="10"/>
  <c r="T387" i="10"/>
  <c r="T388" i="10"/>
  <c r="T389" i="10"/>
  <c r="T390" i="10"/>
  <c r="T391" i="10"/>
  <c r="T392" i="10"/>
  <c r="T393" i="10"/>
  <c r="T394" i="10"/>
  <c r="T395" i="10"/>
  <c r="T396" i="10"/>
  <c r="T397" i="10"/>
  <c r="T398" i="10"/>
  <c r="T399" i="10"/>
  <c r="T400" i="10"/>
  <c r="T401" i="10"/>
  <c r="T402" i="10"/>
  <c r="T403" i="10"/>
  <c r="T404" i="10"/>
  <c r="T405" i="10"/>
  <c r="T406" i="10"/>
  <c r="T407" i="10"/>
  <c r="T408" i="10"/>
  <c r="T409" i="10"/>
  <c r="T410" i="10"/>
  <c r="T411" i="10"/>
  <c r="T412" i="10"/>
  <c r="T413" i="10"/>
  <c r="T414" i="10"/>
  <c r="T415" i="10"/>
  <c r="T416" i="10"/>
  <c r="T417" i="10"/>
  <c r="T418" i="10"/>
  <c r="T419" i="10"/>
  <c r="T420" i="10"/>
  <c r="T421" i="10"/>
  <c r="T422" i="10"/>
  <c r="T423" i="10"/>
  <c r="T424" i="10"/>
  <c r="T425" i="10"/>
  <c r="T426" i="10"/>
  <c r="T427" i="10"/>
  <c r="T428" i="10"/>
  <c r="T429" i="10"/>
  <c r="T430" i="10"/>
  <c r="T431" i="10"/>
  <c r="T432" i="10"/>
  <c r="T433" i="10"/>
  <c r="T434" i="10"/>
  <c r="T435" i="10"/>
  <c r="T436" i="10"/>
  <c r="T437" i="10"/>
  <c r="T438" i="10"/>
  <c r="T439" i="10"/>
  <c r="T440" i="10"/>
  <c r="T441" i="10"/>
  <c r="T442" i="10"/>
  <c r="T443" i="10"/>
  <c r="T444" i="10"/>
  <c r="T445" i="10"/>
  <c r="T446" i="10"/>
  <c r="T447" i="10"/>
  <c r="T448" i="10"/>
  <c r="T449" i="10"/>
  <c r="T450" i="10"/>
  <c r="T451" i="10"/>
  <c r="T452" i="10"/>
  <c r="T453" i="10"/>
  <c r="T454" i="10"/>
  <c r="T455" i="10"/>
  <c r="T456" i="10"/>
  <c r="T457" i="10"/>
  <c r="T458" i="10"/>
  <c r="T459" i="10"/>
  <c r="T460" i="10"/>
  <c r="T461" i="10"/>
  <c r="T462" i="10"/>
  <c r="T463" i="10"/>
  <c r="T464" i="10"/>
  <c r="T465" i="10"/>
  <c r="T466" i="10"/>
  <c r="T467" i="10"/>
  <c r="T468" i="10"/>
  <c r="T469" i="10"/>
  <c r="T470" i="10"/>
  <c r="T471" i="10"/>
  <c r="T472" i="10"/>
  <c r="T473" i="10"/>
  <c r="T474" i="10"/>
  <c r="T475" i="10"/>
  <c r="T476" i="10"/>
  <c r="T477" i="10"/>
  <c r="T478" i="10"/>
  <c r="T479" i="10"/>
  <c r="T480" i="10"/>
  <c r="T481" i="10"/>
  <c r="T482" i="10"/>
  <c r="T483" i="10"/>
  <c r="T484" i="10"/>
  <c r="T485" i="10"/>
  <c r="T486" i="10"/>
  <c r="T487" i="10"/>
  <c r="T488" i="10"/>
  <c r="T489" i="10"/>
  <c r="T490" i="10"/>
  <c r="T491" i="10"/>
  <c r="T492" i="10"/>
  <c r="T493" i="10"/>
  <c r="T494" i="10"/>
  <c r="T495" i="10"/>
  <c r="T496" i="10"/>
  <c r="T497" i="10"/>
  <c r="T498" i="10"/>
  <c r="T499" i="10"/>
  <c r="T500" i="10"/>
  <c r="T501" i="10"/>
  <c r="T502" i="10"/>
  <c r="T503" i="10"/>
  <c r="T504" i="10"/>
  <c r="T505" i="10"/>
  <c r="T506" i="10"/>
  <c r="T507" i="10"/>
  <c r="T508" i="10"/>
  <c r="T509" i="10"/>
  <c r="T510" i="10"/>
  <c r="T511" i="10"/>
  <c r="T512" i="10"/>
  <c r="T513" i="10"/>
  <c r="T514" i="10"/>
  <c r="T515" i="10"/>
  <c r="T516" i="10"/>
  <c r="T517" i="10"/>
  <c r="T518" i="10"/>
  <c r="T519" i="10"/>
  <c r="T520" i="10"/>
  <c r="T521" i="10"/>
  <c r="T522" i="10"/>
  <c r="T523" i="10"/>
  <c r="T524" i="10"/>
  <c r="T525" i="10"/>
  <c r="T526" i="10"/>
  <c r="T527" i="10"/>
  <c r="T528" i="10"/>
  <c r="T529" i="10"/>
  <c r="T530" i="10"/>
  <c r="T531" i="10"/>
  <c r="T532" i="10"/>
  <c r="T533" i="10"/>
  <c r="T534" i="10"/>
  <c r="T535" i="10"/>
  <c r="T536" i="10"/>
  <c r="T537" i="10"/>
  <c r="T538" i="10"/>
  <c r="T539" i="10"/>
  <c r="T540" i="10"/>
  <c r="T541" i="10"/>
  <c r="T542" i="10"/>
  <c r="T543" i="10"/>
  <c r="T544" i="10"/>
  <c r="T545" i="10"/>
  <c r="T546" i="10"/>
  <c r="T547" i="10"/>
  <c r="T548" i="10"/>
  <c r="T549" i="10"/>
  <c r="T550" i="10"/>
  <c r="T551" i="10"/>
  <c r="T552" i="10"/>
  <c r="T553" i="10"/>
  <c r="T554" i="10"/>
  <c r="T555" i="10"/>
  <c r="T556" i="10"/>
  <c r="T557" i="10"/>
  <c r="T558" i="10"/>
  <c r="T559" i="10"/>
  <c r="T560" i="10"/>
  <c r="T561" i="10"/>
  <c r="T562" i="10"/>
  <c r="T563" i="10"/>
  <c r="T564" i="10"/>
  <c r="T565" i="10"/>
  <c r="T566" i="10"/>
  <c r="T567" i="10"/>
  <c r="T568" i="10"/>
  <c r="T569" i="10"/>
  <c r="T570" i="10"/>
  <c r="T571" i="10"/>
  <c r="T572" i="10"/>
  <c r="T573" i="10"/>
  <c r="T574" i="10"/>
  <c r="T575" i="10"/>
  <c r="T576" i="10"/>
  <c r="T577" i="10"/>
  <c r="T578" i="10"/>
  <c r="T579" i="10"/>
  <c r="T580" i="10"/>
  <c r="T581" i="10"/>
  <c r="T582" i="10"/>
  <c r="T583" i="10"/>
  <c r="T584" i="10"/>
  <c r="T585" i="10"/>
  <c r="T586" i="10"/>
  <c r="T587" i="10"/>
  <c r="T588" i="10"/>
  <c r="T589" i="10"/>
  <c r="T590" i="10"/>
  <c r="T591" i="10"/>
  <c r="T592" i="10"/>
  <c r="T593" i="10"/>
  <c r="T594" i="10"/>
  <c r="T595" i="10"/>
  <c r="T596" i="10"/>
  <c r="T597" i="10"/>
  <c r="T598" i="10"/>
  <c r="T599" i="10"/>
  <c r="T600" i="10"/>
  <c r="T601" i="10"/>
  <c r="T602" i="10"/>
  <c r="T603" i="10"/>
  <c r="T604" i="10"/>
  <c r="T605" i="10"/>
  <c r="T606" i="10"/>
  <c r="T607" i="10"/>
  <c r="T608" i="10"/>
  <c r="T609" i="10"/>
  <c r="T610" i="10"/>
  <c r="T611" i="10"/>
  <c r="T612" i="10"/>
  <c r="T613" i="10"/>
  <c r="T614" i="10"/>
  <c r="T615" i="10"/>
  <c r="T616" i="10"/>
  <c r="T617" i="10"/>
  <c r="T618" i="10"/>
  <c r="T619" i="10"/>
  <c r="T620" i="10"/>
  <c r="T621" i="10"/>
  <c r="T622" i="10"/>
  <c r="T623" i="10"/>
  <c r="T624" i="10"/>
  <c r="T625" i="10"/>
  <c r="T626" i="10"/>
  <c r="T627" i="10"/>
  <c r="T628" i="10"/>
  <c r="T629" i="10"/>
  <c r="T630" i="10"/>
  <c r="T631" i="10"/>
  <c r="T632" i="10"/>
  <c r="T633" i="10"/>
  <c r="T634" i="10"/>
  <c r="T635" i="10"/>
  <c r="T636" i="10"/>
  <c r="T637" i="10"/>
  <c r="T638" i="10"/>
  <c r="T639" i="10"/>
  <c r="T640" i="10"/>
  <c r="T641" i="10"/>
  <c r="T642" i="10"/>
  <c r="T643" i="10"/>
  <c r="T644" i="10"/>
  <c r="T645" i="10"/>
  <c r="T646" i="10"/>
  <c r="T647" i="10"/>
  <c r="T648" i="10"/>
  <c r="T649" i="10"/>
  <c r="T650" i="10"/>
  <c r="T651" i="10"/>
  <c r="T652" i="10"/>
  <c r="T653" i="10"/>
  <c r="T654" i="10"/>
  <c r="T655" i="10"/>
  <c r="T656" i="10"/>
  <c r="T657" i="10"/>
  <c r="T658" i="10"/>
  <c r="T659" i="10"/>
  <c r="T660" i="10"/>
  <c r="T661" i="10"/>
  <c r="T662" i="10"/>
  <c r="T663" i="10"/>
  <c r="T664" i="10"/>
  <c r="T665" i="10"/>
  <c r="T666" i="10"/>
  <c r="T667" i="10"/>
  <c r="T668" i="10"/>
  <c r="T669" i="10"/>
  <c r="T670" i="10"/>
  <c r="T671" i="10"/>
  <c r="T672" i="10"/>
  <c r="T673" i="10"/>
  <c r="T674" i="10"/>
  <c r="T675" i="10"/>
  <c r="T676" i="10"/>
  <c r="T677" i="10"/>
  <c r="T678" i="10"/>
  <c r="T679" i="10"/>
  <c r="T680" i="10"/>
  <c r="T681" i="10"/>
  <c r="T682" i="10"/>
  <c r="T683" i="10"/>
  <c r="T684" i="10"/>
  <c r="T685" i="10"/>
  <c r="T686" i="10"/>
  <c r="T687" i="10"/>
  <c r="T688" i="10"/>
  <c r="T689" i="10"/>
  <c r="T690" i="10"/>
  <c r="T691" i="10"/>
  <c r="T692" i="10"/>
  <c r="T693" i="10"/>
  <c r="T694" i="10"/>
  <c r="T695" i="10"/>
  <c r="T696" i="10"/>
  <c r="T697" i="10"/>
  <c r="T698" i="10"/>
  <c r="T699" i="10"/>
  <c r="T700" i="10"/>
  <c r="T701" i="10"/>
  <c r="T702" i="10"/>
  <c r="T703" i="10"/>
  <c r="T704" i="10"/>
  <c r="T705" i="10"/>
  <c r="T706" i="10"/>
  <c r="T707" i="10"/>
  <c r="T708" i="10"/>
  <c r="T709" i="10"/>
  <c r="T710" i="10"/>
  <c r="T711" i="10"/>
  <c r="T712" i="10"/>
  <c r="T713" i="10"/>
  <c r="T714" i="10"/>
  <c r="T715" i="10"/>
  <c r="T716" i="10"/>
  <c r="T717" i="10"/>
  <c r="T718" i="10"/>
  <c r="T719" i="10"/>
  <c r="T720" i="10"/>
  <c r="T721" i="10"/>
  <c r="T722" i="10"/>
  <c r="T723" i="10"/>
  <c r="T724" i="10"/>
  <c r="T725" i="10"/>
  <c r="T726" i="10"/>
  <c r="T727" i="10"/>
  <c r="T728" i="10"/>
  <c r="T729" i="10"/>
  <c r="T730" i="10"/>
  <c r="T731" i="10"/>
  <c r="T732" i="10"/>
  <c r="T733" i="10"/>
  <c r="T734" i="10"/>
  <c r="T735" i="10"/>
  <c r="T736" i="10"/>
  <c r="T737" i="10"/>
  <c r="T738" i="10"/>
  <c r="T739" i="10"/>
  <c r="T740" i="10"/>
  <c r="T741" i="10"/>
  <c r="T742" i="10"/>
  <c r="T743" i="10"/>
  <c r="T744" i="10"/>
  <c r="T745" i="10"/>
  <c r="T746" i="10"/>
  <c r="T747" i="10"/>
  <c r="T748" i="10"/>
  <c r="T749" i="10"/>
  <c r="T750" i="10"/>
  <c r="T751" i="10"/>
  <c r="T752" i="10"/>
  <c r="T753" i="10"/>
  <c r="T754" i="10"/>
  <c r="T755" i="10"/>
  <c r="T756" i="10"/>
  <c r="T757" i="10"/>
  <c r="T758" i="10"/>
  <c r="T759" i="10"/>
  <c r="T760" i="10"/>
  <c r="T761" i="10"/>
  <c r="T762" i="10"/>
  <c r="T763" i="10"/>
  <c r="T764" i="10"/>
  <c r="T765" i="10"/>
  <c r="T766" i="10"/>
  <c r="T767" i="10"/>
  <c r="T768" i="10"/>
  <c r="T769" i="10"/>
  <c r="T770" i="10"/>
  <c r="T771" i="10"/>
  <c r="T772" i="10"/>
  <c r="T773" i="10"/>
  <c r="T774" i="10"/>
  <c r="T775" i="10"/>
  <c r="T776" i="10"/>
  <c r="T777" i="10"/>
  <c r="T778" i="10"/>
  <c r="T779" i="10"/>
  <c r="T780" i="10"/>
  <c r="T781" i="10"/>
  <c r="T782" i="10"/>
  <c r="T783" i="10"/>
  <c r="T784" i="10"/>
  <c r="T785" i="10"/>
  <c r="T786" i="10"/>
  <c r="T787" i="10"/>
  <c r="T788" i="10"/>
  <c r="T789" i="10"/>
  <c r="T790" i="10"/>
  <c r="T791" i="10"/>
  <c r="T792" i="10"/>
  <c r="T793" i="10"/>
  <c r="T794" i="10"/>
  <c r="T795" i="10"/>
  <c r="T796" i="10"/>
  <c r="T797" i="10"/>
  <c r="T798" i="10"/>
  <c r="T799" i="10"/>
  <c r="T800" i="10"/>
  <c r="T801" i="10"/>
  <c r="T802" i="10"/>
  <c r="T803" i="10"/>
  <c r="T804" i="10"/>
  <c r="T805" i="10"/>
  <c r="T806" i="10"/>
  <c r="T807" i="10"/>
  <c r="T808" i="10"/>
  <c r="T809" i="10"/>
  <c r="T810" i="10"/>
  <c r="T811" i="10"/>
  <c r="T812" i="10"/>
  <c r="T813" i="10"/>
  <c r="T814" i="10"/>
  <c r="T815" i="10"/>
  <c r="T816" i="10"/>
  <c r="T817" i="10"/>
  <c r="T818" i="10"/>
  <c r="T819" i="10"/>
  <c r="T820" i="10"/>
  <c r="T821" i="10"/>
  <c r="T822" i="10"/>
  <c r="T823" i="10"/>
  <c r="T824" i="10"/>
  <c r="T825" i="10"/>
  <c r="T826" i="10"/>
  <c r="T827" i="10"/>
  <c r="T828" i="10"/>
  <c r="T829" i="10"/>
  <c r="T830" i="10"/>
  <c r="T831" i="10"/>
  <c r="T832" i="10"/>
  <c r="T833" i="10"/>
  <c r="T834" i="10"/>
  <c r="T835" i="10"/>
  <c r="T836" i="10"/>
  <c r="T837" i="10"/>
  <c r="T838" i="10"/>
  <c r="T839" i="10"/>
  <c r="T840" i="10"/>
  <c r="T841" i="10"/>
  <c r="T842" i="10"/>
  <c r="T843" i="10"/>
  <c r="T844" i="10"/>
  <c r="T845" i="10"/>
  <c r="T846" i="10"/>
  <c r="T847" i="10"/>
  <c r="T848" i="10"/>
  <c r="T849" i="10"/>
  <c r="T850" i="10"/>
  <c r="T851" i="10"/>
  <c r="T852" i="10"/>
  <c r="T853" i="10"/>
  <c r="T854" i="10"/>
  <c r="T855" i="10"/>
  <c r="T856" i="10"/>
  <c r="T857" i="10"/>
  <c r="T858" i="10"/>
  <c r="T859" i="10"/>
  <c r="T860" i="10"/>
  <c r="T861" i="10"/>
  <c r="T862" i="10"/>
  <c r="T863" i="10"/>
  <c r="T864" i="10"/>
  <c r="T865" i="10"/>
  <c r="T866" i="10"/>
  <c r="T867" i="10"/>
  <c r="T868" i="10"/>
  <c r="T869" i="10"/>
  <c r="T870" i="10"/>
  <c r="T871" i="10"/>
  <c r="T872" i="10"/>
  <c r="T873" i="10"/>
  <c r="T874" i="10"/>
  <c r="T875" i="10"/>
  <c r="T876" i="10"/>
  <c r="T877" i="10"/>
  <c r="T878" i="10"/>
  <c r="T879" i="10"/>
  <c r="T880" i="10"/>
  <c r="T881" i="10"/>
  <c r="T882" i="10"/>
  <c r="T883" i="10"/>
  <c r="T884" i="10"/>
  <c r="T885" i="10"/>
  <c r="T886" i="10"/>
  <c r="T887" i="10"/>
  <c r="T888" i="10"/>
  <c r="T889" i="10"/>
  <c r="T890" i="10"/>
  <c r="T891" i="10"/>
  <c r="T892" i="10"/>
  <c r="T893" i="10"/>
  <c r="T894" i="10"/>
  <c r="T895" i="10"/>
  <c r="T896" i="10"/>
  <c r="T897" i="10"/>
  <c r="T898" i="10"/>
  <c r="T899" i="10"/>
  <c r="T900" i="10"/>
  <c r="T901" i="10"/>
  <c r="T902" i="10"/>
  <c r="T903" i="10"/>
  <c r="T904" i="10"/>
  <c r="T905" i="10"/>
  <c r="T906" i="10"/>
  <c r="T907" i="10"/>
  <c r="T908" i="10"/>
  <c r="T909" i="10"/>
  <c r="T910" i="10"/>
  <c r="T911" i="10"/>
  <c r="T912" i="10"/>
  <c r="T913" i="10"/>
  <c r="T914" i="10"/>
  <c r="T915" i="10"/>
  <c r="T916" i="10"/>
  <c r="T917" i="10"/>
  <c r="T918" i="10"/>
  <c r="T919" i="10"/>
  <c r="T920" i="10"/>
  <c r="T921" i="10"/>
  <c r="T922" i="10"/>
  <c r="T923" i="10"/>
  <c r="T924" i="10"/>
  <c r="T925" i="10"/>
  <c r="T926" i="10"/>
  <c r="T927" i="10"/>
  <c r="T928" i="10"/>
  <c r="T929" i="10"/>
  <c r="T930" i="10"/>
  <c r="T931" i="10"/>
  <c r="T932" i="10"/>
  <c r="T933" i="10"/>
  <c r="T934" i="10"/>
  <c r="T935" i="10"/>
  <c r="T936" i="10"/>
  <c r="T937" i="10"/>
  <c r="T938" i="10"/>
  <c r="T939" i="10"/>
  <c r="T940" i="10"/>
  <c r="T941" i="10"/>
  <c r="T942" i="10"/>
  <c r="T943" i="10"/>
  <c r="T944" i="10"/>
  <c r="T945" i="10"/>
  <c r="T946" i="10"/>
  <c r="T947" i="10"/>
  <c r="T948" i="10"/>
  <c r="T949" i="10"/>
  <c r="T950" i="10"/>
  <c r="T951" i="10"/>
  <c r="T952" i="10"/>
  <c r="T953" i="10"/>
  <c r="T954" i="10"/>
  <c r="T955" i="10"/>
  <c r="T956" i="10"/>
  <c r="T957" i="10"/>
  <c r="T958" i="10"/>
  <c r="T959" i="10"/>
  <c r="T960" i="10"/>
  <c r="T961" i="10"/>
  <c r="T962" i="10"/>
  <c r="T963" i="10"/>
  <c r="T964" i="10"/>
  <c r="T965" i="10"/>
  <c r="T966" i="10"/>
  <c r="T967" i="10"/>
  <c r="T968" i="10"/>
  <c r="T969" i="10"/>
  <c r="T970" i="10"/>
  <c r="T971" i="10"/>
  <c r="T972" i="10"/>
  <c r="T973" i="10"/>
  <c r="T974" i="10"/>
  <c r="T975" i="10"/>
  <c r="T976" i="10"/>
  <c r="T977" i="10"/>
  <c r="T978" i="10"/>
  <c r="T979" i="10"/>
  <c r="T980" i="10"/>
  <c r="T981" i="10"/>
  <c r="T982" i="10"/>
  <c r="T983" i="10"/>
  <c r="T984" i="10"/>
  <c r="T985" i="10"/>
  <c r="T986" i="10"/>
  <c r="T987" i="10"/>
  <c r="T988" i="10"/>
  <c r="T989" i="10"/>
  <c r="T990" i="10"/>
  <c r="T991" i="10"/>
  <c r="T992" i="10"/>
  <c r="T993" i="10"/>
  <c r="T994" i="10"/>
  <c r="T995" i="10"/>
  <c r="T996" i="10"/>
  <c r="T997" i="10"/>
  <c r="T998" i="10"/>
  <c r="T999" i="10"/>
  <c r="T1000" i="10"/>
  <c r="T1001" i="10"/>
  <c r="T1002" i="10"/>
  <c r="T1003" i="10"/>
  <c r="T1004" i="10"/>
  <c r="T1005" i="10"/>
  <c r="T1006" i="10"/>
  <c r="T1007" i="10"/>
  <c r="T1008" i="10"/>
  <c r="T1009" i="10"/>
  <c r="T1010" i="10"/>
  <c r="T1011" i="10"/>
  <c r="T1012" i="10"/>
  <c r="T1013" i="10"/>
  <c r="T1014" i="10"/>
  <c r="T1015" i="10"/>
  <c r="T1016" i="10"/>
  <c r="T1017" i="10"/>
  <c r="T1018" i="10"/>
  <c r="T1019" i="10"/>
  <c r="T1020" i="10"/>
  <c r="T1021" i="10"/>
  <c r="T1022" i="10"/>
  <c r="T1023" i="10"/>
  <c r="T1024" i="10"/>
  <c r="T1025" i="10"/>
  <c r="T1026" i="10"/>
  <c r="T1027" i="10"/>
  <c r="T1028" i="10"/>
  <c r="T1029" i="10"/>
  <c r="T1030" i="10"/>
  <c r="T1031" i="10"/>
  <c r="T1032" i="10"/>
  <c r="T1033" i="10"/>
  <c r="T1034" i="10"/>
  <c r="T1035" i="10"/>
  <c r="T1036" i="10"/>
  <c r="T1037" i="10"/>
  <c r="T1038" i="10"/>
  <c r="T1039" i="10"/>
  <c r="T1040" i="10"/>
  <c r="T1041" i="10"/>
  <c r="T1042" i="10"/>
  <c r="T1043" i="10"/>
  <c r="T1044" i="10"/>
  <c r="T1045" i="10"/>
  <c r="T1046" i="10"/>
  <c r="T1047" i="10"/>
  <c r="T1048" i="10"/>
  <c r="T1049" i="10"/>
  <c r="T1050" i="10"/>
  <c r="T1051" i="10"/>
  <c r="T1052" i="10"/>
  <c r="T1053" i="10"/>
  <c r="T1054" i="10"/>
  <c r="T1055" i="10"/>
  <c r="T1056" i="10"/>
  <c r="T1057" i="10"/>
  <c r="T1058" i="10"/>
  <c r="T1059" i="10"/>
  <c r="T1060" i="10"/>
  <c r="T1061" i="10"/>
  <c r="T1062" i="10"/>
  <c r="T1063" i="10"/>
  <c r="T1064" i="10"/>
  <c r="T1065" i="10"/>
  <c r="T1066" i="10"/>
  <c r="T1067" i="10"/>
  <c r="T1068" i="10"/>
  <c r="T1069" i="10"/>
  <c r="T1070" i="10"/>
  <c r="T1071" i="10"/>
  <c r="T1072" i="10"/>
  <c r="T1073" i="10"/>
  <c r="T1074" i="10"/>
  <c r="T1075" i="10"/>
  <c r="T1076" i="10"/>
  <c r="T1077" i="10"/>
  <c r="T1078" i="10"/>
  <c r="T1079" i="10"/>
  <c r="T1080" i="10"/>
  <c r="T1081" i="10"/>
  <c r="T1082" i="10"/>
  <c r="T1083" i="10"/>
  <c r="T1084" i="10"/>
  <c r="T1085" i="10"/>
  <c r="T1086" i="10"/>
  <c r="T1087" i="10"/>
  <c r="T1088" i="10"/>
  <c r="T1089" i="10"/>
  <c r="T1090" i="10"/>
  <c r="T1091" i="10"/>
  <c r="T1092" i="10"/>
  <c r="T1093" i="10"/>
  <c r="T1094" i="10"/>
  <c r="T1095" i="10"/>
  <c r="T1096" i="10"/>
  <c r="T1097" i="10"/>
  <c r="T1098" i="10"/>
  <c r="T1099" i="10"/>
  <c r="T1100" i="10"/>
  <c r="T1101" i="10"/>
  <c r="T1102" i="10"/>
  <c r="T1103" i="10"/>
  <c r="T1104" i="10"/>
  <c r="T1105" i="10"/>
  <c r="T1106" i="10"/>
  <c r="T1107" i="10"/>
  <c r="T1108" i="10"/>
  <c r="T1109" i="10"/>
  <c r="T1110" i="10"/>
  <c r="T1111" i="10"/>
  <c r="T1112" i="10"/>
  <c r="T1113" i="10"/>
  <c r="T1114" i="10"/>
  <c r="T1115" i="10"/>
  <c r="T1116" i="10"/>
  <c r="T1117" i="10"/>
  <c r="T1118" i="10"/>
  <c r="T1119" i="10"/>
  <c r="T1120" i="10"/>
  <c r="T1121" i="10"/>
  <c r="T1122" i="10"/>
  <c r="T1123" i="10"/>
  <c r="T1124" i="10"/>
  <c r="T1125" i="10"/>
  <c r="T1126" i="10"/>
  <c r="T1127" i="10"/>
  <c r="T1128" i="10"/>
  <c r="T1129" i="10"/>
  <c r="T1130" i="10"/>
  <c r="T1131" i="10"/>
  <c r="T1132" i="10"/>
  <c r="T1133" i="10"/>
  <c r="T1134" i="10"/>
  <c r="T1135" i="10"/>
  <c r="T1136" i="10"/>
  <c r="T1137" i="10"/>
  <c r="T1138" i="10"/>
  <c r="T1139" i="10"/>
  <c r="T1140" i="10"/>
  <c r="T1141" i="10"/>
  <c r="T1142" i="10"/>
  <c r="T1143" i="10"/>
  <c r="T1144" i="10"/>
  <c r="T1145" i="10"/>
  <c r="T1146" i="10"/>
  <c r="T1147" i="10"/>
  <c r="T1148" i="10"/>
  <c r="T1149" i="10"/>
  <c r="T1150" i="10"/>
  <c r="T1151" i="10"/>
  <c r="T1152" i="10"/>
  <c r="T1153" i="10"/>
  <c r="T1154" i="10"/>
  <c r="T1155" i="10"/>
  <c r="T1156" i="10"/>
  <c r="T1157" i="10"/>
  <c r="T1158" i="10"/>
  <c r="T1159" i="10"/>
  <c r="T1160" i="10"/>
  <c r="T1161" i="10"/>
  <c r="T1162" i="10"/>
  <c r="T1163" i="10"/>
  <c r="T1164" i="10"/>
  <c r="T1165" i="10"/>
  <c r="T1166" i="10"/>
  <c r="T1167" i="10"/>
  <c r="T1168" i="10"/>
  <c r="T1169" i="10"/>
  <c r="T1170" i="10"/>
  <c r="T1171" i="10"/>
  <c r="T1172" i="10"/>
  <c r="T1173" i="10"/>
  <c r="T1174" i="10"/>
  <c r="T1175" i="10"/>
  <c r="T1176" i="10"/>
  <c r="T1177" i="10"/>
  <c r="T1178" i="10"/>
  <c r="T1179" i="10"/>
  <c r="T1180" i="10"/>
  <c r="T1181" i="10"/>
  <c r="T1182" i="10"/>
  <c r="T1183" i="10"/>
  <c r="T1184" i="10"/>
  <c r="T1185" i="10"/>
  <c r="T1186" i="10"/>
  <c r="T1187" i="10"/>
  <c r="T1188" i="10"/>
  <c r="T1189" i="10"/>
  <c r="T1190" i="10"/>
  <c r="T1191" i="10"/>
  <c r="T1192" i="10"/>
  <c r="T1193" i="10"/>
  <c r="T1194" i="10"/>
  <c r="T1195" i="10"/>
  <c r="T1196" i="10"/>
  <c r="T1197" i="10"/>
  <c r="T1198" i="10"/>
  <c r="T1199" i="10"/>
  <c r="T1200" i="10"/>
  <c r="T1201" i="10"/>
  <c r="T1202" i="10"/>
  <c r="T1203" i="10"/>
  <c r="T1204" i="10"/>
  <c r="T1205" i="10"/>
  <c r="T1206" i="10"/>
  <c r="T1207" i="10"/>
  <c r="T1208" i="10"/>
  <c r="T1209" i="10"/>
  <c r="T1210" i="10"/>
  <c r="T1211" i="10"/>
  <c r="T1212" i="10"/>
  <c r="T1213" i="10"/>
  <c r="T1214" i="10"/>
  <c r="T1215" i="10"/>
  <c r="T1216" i="10"/>
  <c r="T1217" i="10"/>
  <c r="T1218" i="10"/>
  <c r="T1219" i="10"/>
  <c r="T1220" i="10"/>
  <c r="T1221" i="10"/>
  <c r="T1222" i="10"/>
  <c r="T1223" i="10"/>
  <c r="T1224" i="10"/>
  <c r="T1225" i="10"/>
  <c r="T1226" i="10"/>
  <c r="T1227" i="10"/>
  <c r="T1228" i="10"/>
  <c r="T1229" i="10"/>
  <c r="T1230" i="10"/>
  <c r="T1231" i="10"/>
  <c r="T1232" i="10"/>
  <c r="T1233" i="10"/>
  <c r="T1234" i="10"/>
  <c r="T1235" i="10"/>
  <c r="T1236" i="10"/>
  <c r="T1237" i="10"/>
  <c r="T1238" i="10"/>
  <c r="T1239" i="10"/>
  <c r="T1240" i="10"/>
  <c r="T1241" i="10"/>
  <c r="T1242" i="10"/>
  <c r="T1243" i="10"/>
  <c r="T1244" i="10"/>
  <c r="T1245" i="10"/>
  <c r="T1246" i="10"/>
  <c r="T1247" i="10"/>
  <c r="T1248" i="10"/>
  <c r="T1249" i="10"/>
  <c r="T1250" i="10"/>
  <c r="T1251" i="10"/>
  <c r="T1252" i="10"/>
  <c r="T1253" i="10"/>
  <c r="T1254" i="10"/>
  <c r="T1255" i="10"/>
  <c r="T1256" i="10"/>
  <c r="T1257" i="10"/>
  <c r="T1258" i="10"/>
  <c r="T1259" i="10"/>
  <c r="T1260" i="10"/>
  <c r="T1261" i="10"/>
  <c r="T1262" i="10"/>
  <c r="T1263" i="10"/>
  <c r="T1264" i="10"/>
  <c r="T1265" i="10"/>
  <c r="T1266" i="10"/>
  <c r="T1267" i="10"/>
  <c r="T1268" i="10"/>
  <c r="T1269" i="10"/>
  <c r="T1270" i="10"/>
  <c r="T1271" i="10"/>
  <c r="T1272" i="10"/>
  <c r="T1273" i="10"/>
  <c r="T1274" i="10"/>
  <c r="T1275" i="10"/>
  <c r="T1276" i="10"/>
  <c r="T1277" i="10"/>
  <c r="T1278" i="10"/>
  <c r="T1279" i="10"/>
  <c r="T1280" i="10"/>
  <c r="T1281" i="10"/>
  <c r="T1282" i="10"/>
  <c r="T1283" i="10"/>
  <c r="T1284" i="10"/>
  <c r="T1285" i="10"/>
  <c r="T1286" i="10"/>
  <c r="T1287" i="10"/>
  <c r="T1288" i="10"/>
  <c r="T1289" i="10"/>
  <c r="T1290" i="10"/>
  <c r="T1291" i="10"/>
  <c r="T1292" i="10"/>
  <c r="T1293" i="10"/>
  <c r="T1294" i="10"/>
  <c r="T1295" i="10"/>
  <c r="T1296" i="10"/>
  <c r="T1297" i="10"/>
  <c r="T1298" i="10"/>
  <c r="T1299" i="10"/>
  <c r="T1300" i="10"/>
  <c r="T1301" i="10"/>
  <c r="T1302" i="10"/>
  <c r="T1303" i="10"/>
  <c r="T1304" i="10"/>
  <c r="T1305" i="10"/>
  <c r="T1306" i="10"/>
  <c r="T1307" i="10"/>
  <c r="T1308" i="10"/>
  <c r="T1309" i="10"/>
  <c r="T1310" i="10"/>
  <c r="T1311" i="10"/>
  <c r="T1312" i="10"/>
  <c r="T1313" i="10"/>
  <c r="T1314" i="10"/>
  <c r="T1315" i="10"/>
  <c r="T1316" i="10"/>
  <c r="T1317" i="10"/>
  <c r="T1318" i="10"/>
  <c r="T1319" i="10"/>
  <c r="T1320" i="10"/>
  <c r="T1321" i="10"/>
  <c r="T1322" i="10"/>
  <c r="T1323" i="10"/>
  <c r="T1324" i="10"/>
  <c r="T1325" i="10"/>
  <c r="T1326" i="10"/>
  <c r="T1327" i="10"/>
  <c r="T1328" i="10"/>
  <c r="T1329" i="10"/>
  <c r="T1330" i="10"/>
  <c r="T1331" i="10"/>
  <c r="T1332" i="10"/>
  <c r="T1333" i="10"/>
  <c r="T1334" i="10"/>
  <c r="T1335" i="10"/>
  <c r="T1336" i="10"/>
  <c r="T1337" i="10"/>
  <c r="T1338" i="10"/>
  <c r="T1339" i="10"/>
  <c r="T1340" i="10"/>
  <c r="T1341" i="10"/>
  <c r="T1342" i="10"/>
  <c r="T1343" i="10"/>
  <c r="T1344" i="10"/>
  <c r="T1345" i="10"/>
  <c r="T1346" i="10"/>
  <c r="T1347" i="10"/>
  <c r="T1348" i="10"/>
  <c r="T1349" i="10"/>
  <c r="T1350" i="10"/>
  <c r="T1351" i="10"/>
  <c r="T1352" i="10"/>
  <c r="T1353" i="10"/>
  <c r="T1354" i="10"/>
  <c r="T1355" i="10"/>
  <c r="T1356" i="10"/>
  <c r="T1357" i="10"/>
  <c r="T1358" i="10"/>
  <c r="T1359" i="10"/>
  <c r="T1360" i="10"/>
  <c r="T1361" i="10"/>
  <c r="T1362" i="10"/>
  <c r="T1363" i="10"/>
  <c r="T1364" i="10"/>
  <c r="T1365" i="10"/>
  <c r="T1366" i="10"/>
  <c r="T1367" i="10"/>
  <c r="T1368" i="10"/>
  <c r="T1369" i="10"/>
  <c r="T1370" i="10"/>
  <c r="T1371" i="10"/>
  <c r="T1372" i="10"/>
  <c r="T1373" i="10"/>
  <c r="T1374" i="10"/>
  <c r="T1375" i="10"/>
  <c r="T1376" i="10"/>
  <c r="T1377" i="10"/>
  <c r="T1378" i="10"/>
  <c r="T1379" i="10"/>
  <c r="T1380" i="10"/>
  <c r="T1381" i="10"/>
  <c r="T1382" i="10"/>
  <c r="T1383" i="10"/>
  <c r="T1384" i="10"/>
  <c r="T1385" i="10"/>
  <c r="T1386" i="10"/>
  <c r="T1387" i="10"/>
  <c r="T1388" i="10"/>
  <c r="T1389" i="10"/>
  <c r="T1390" i="10"/>
  <c r="T1391" i="10"/>
  <c r="T1392" i="10"/>
  <c r="T1393" i="10"/>
  <c r="T1394" i="10"/>
  <c r="T1395" i="10"/>
  <c r="T1396" i="10"/>
  <c r="T1397" i="10"/>
  <c r="T1398" i="10"/>
  <c r="T1399" i="10"/>
  <c r="T1400" i="10"/>
  <c r="T1401" i="10"/>
  <c r="T1402" i="10"/>
  <c r="T1403" i="10"/>
  <c r="T1404" i="10"/>
  <c r="T1405" i="10"/>
  <c r="T1406" i="10"/>
  <c r="T1407" i="10"/>
  <c r="T1408" i="10"/>
  <c r="T1409" i="10"/>
  <c r="T1410" i="10"/>
  <c r="T1411" i="10"/>
  <c r="T1412" i="10"/>
  <c r="T1413" i="10"/>
  <c r="T1414" i="10"/>
  <c r="T1415" i="10"/>
  <c r="T1416" i="10"/>
  <c r="T1417" i="10"/>
  <c r="T1418" i="10"/>
  <c r="T1419" i="10"/>
  <c r="T1420" i="10"/>
  <c r="T1421" i="10"/>
  <c r="T1422" i="10"/>
  <c r="T1423" i="10"/>
  <c r="T1424" i="10"/>
  <c r="T1425" i="10"/>
  <c r="T1426" i="10"/>
  <c r="T1427" i="10"/>
  <c r="T1428" i="10"/>
  <c r="T1429" i="10"/>
  <c r="T1430" i="10"/>
  <c r="T1431" i="10"/>
  <c r="T1432" i="10"/>
  <c r="T1433" i="10"/>
  <c r="T1434" i="10"/>
  <c r="T1435" i="10"/>
  <c r="T1436" i="10"/>
  <c r="T1437" i="10"/>
  <c r="T1438" i="10"/>
  <c r="T1439" i="10"/>
  <c r="T1440" i="10"/>
  <c r="T1441" i="10"/>
  <c r="T1442" i="10"/>
  <c r="T1443" i="10"/>
  <c r="T1444" i="10"/>
  <c r="T1445" i="10"/>
  <c r="T1446" i="10"/>
  <c r="T1447" i="10"/>
  <c r="T1448" i="10"/>
  <c r="T1449" i="10"/>
  <c r="T1450" i="10"/>
  <c r="T1451" i="10"/>
  <c r="T1452" i="10"/>
  <c r="T1453" i="10"/>
  <c r="T1454" i="10"/>
  <c r="T1455" i="10"/>
  <c r="T1456" i="10"/>
  <c r="T1457" i="10"/>
  <c r="T1458" i="10"/>
  <c r="T1459" i="10"/>
  <c r="T1460" i="10"/>
  <c r="T1461" i="10"/>
  <c r="T1462" i="10"/>
  <c r="T1463" i="10"/>
  <c r="T1464" i="10"/>
  <c r="T1465" i="10"/>
  <c r="T1466" i="10"/>
  <c r="T1467" i="10"/>
  <c r="T1468" i="10"/>
  <c r="T1469" i="10"/>
  <c r="T1470" i="10"/>
  <c r="T1471" i="10"/>
  <c r="T1472" i="10"/>
  <c r="T1473" i="10"/>
  <c r="T1474" i="10"/>
  <c r="T1475" i="10"/>
  <c r="T1476" i="10"/>
  <c r="T1477" i="10"/>
  <c r="T1478" i="10"/>
  <c r="T1479" i="10"/>
  <c r="T1480" i="10"/>
  <c r="T1481" i="10"/>
  <c r="T1482" i="10"/>
  <c r="T1483" i="10"/>
  <c r="T1484" i="10"/>
  <c r="T1485" i="10"/>
  <c r="T1486" i="10"/>
  <c r="T1487" i="10"/>
  <c r="T1488" i="10"/>
  <c r="T1489" i="10"/>
  <c r="T1490" i="10"/>
  <c r="T1491" i="10"/>
  <c r="T1492" i="10"/>
  <c r="T1493" i="10"/>
  <c r="T1494" i="10"/>
  <c r="T1495" i="10"/>
  <c r="T1496" i="10"/>
  <c r="T1497" i="10"/>
  <c r="T1498" i="10"/>
  <c r="T1499" i="10"/>
  <c r="T1500" i="10"/>
  <c r="T1501" i="10"/>
  <c r="T1502" i="10"/>
  <c r="T1503" i="10"/>
  <c r="T1504" i="10"/>
  <c r="T1505" i="10"/>
  <c r="T1506" i="10"/>
  <c r="T1507" i="10"/>
  <c r="T1508" i="10"/>
  <c r="T1509" i="10"/>
  <c r="T1510" i="10"/>
  <c r="T1511" i="10"/>
  <c r="T1512" i="10"/>
  <c r="T1513" i="10"/>
  <c r="T1514" i="10"/>
  <c r="T1515" i="10"/>
  <c r="T1516" i="10"/>
  <c r="T1517" i="10"/>
  <c r="T1518" i="10"/>
  <c r="T1519" i="10"/>
  <c r="T1520" i="10"/>
  <c r="T1521" i="10"/>
  <c r="T1522" i="10"/>
  <c r="T1523" i="10"/>
  <c r="T1524" i="10"/>
  <c r="T1525" i="10"/>
  <c r="T1526" i="10"/>
  <c r="T1527" i="10"/>
  <c r="T1528" i="10"/>
  <c r="T1529" i="10"/>
  <c r="T1530" i="10"/>
  <c r="T1531" i="10"/>
  <c r="T1532" i="10"/>
  <c r="T1533" i="10"/>
  <c r="T1534" i="10"/>
  <c r="T1535" i="10"/>
  <c r="T1536" i="10"/>
  <c r="T1537" i="10"/>
  <c r="T1538" i="10"/>
  <c r="T1539" i="10"/>
  <c r="T1540" i="10"/>
  <c r="T1541" i="10"/>
  <c r="T1542" i="10"/>
  <c r="T1543" i="10"/>
  <c r="T1544" i="10"/>
  <c r="T1545" i="10"/>
  <c r="T1546" i="10"/>
  <c r="T1547" i="10"/>
  <c r="T1548" i="10"/>
  <c r="T1549" i="10"/>
  <c r="T1550" i="10"/>
  <c r="T1551" i="10"/>
  <c r="T1552" i="10"/>
  <c r="T1553" i="10"/>
  <c r="T1554" i="10"/>
  <c r="T1555" i="10"/>
  <c r="T1556" i="10"/>
  <c r="T1557" i="10"/>
  <c r="T1558" i="10"/>
  <c r="T1559" i="10"/>
  <c r="T1560" i="10"/>
  <c r="T1561" i="10"/>
  <c r="T1562" i="10"/>
  <c r="T1563" i="10"/>
  <c r="T1564" i="10"/>
  <c r="T1565" i="10"/>
  <c r="T1566" i="10"/>
  <c r="T1567" i="10"/>
  <c r="T1568" i="10"/>
  <c r="T1569" i="10"/>
  <c r="T1570" i="10"/>
  <c r="T1571" i="10"/>
  <c r="T1572" i="10"/>
  <c r="T1573" i="10"/>
  <c r="T1574" i="10"/>
  <c r="T1575" i="10"/>
  <c r="T1576" i="10"/>
  <c r="T1577" i="10"/>
  <c r="T1578" i="10"/>
  <c r="T1579" i="10"/>
  <c r="T1580" i="10"/>
  <c r="T1581" i="10"/>
  <c r="T1582" i="10"/>
  <c r="T1583" i="10"/>
  <c r="T1584" i="10"/>
  <c r="T1585" i="10"/>
  <c r="T1586" i="10"/>
  <c r="T1587" i="10"/>
  <c r="T1588" i="10"/>
  <c r="T1589" i="10"/>
  <c r="T1590" i="10"/>
  <c r="T1591" i="10"/>
  <c r="T1592" i="10"/>
  <c r="T1593" i="10"/>
  <c r="T1594" i="10"/>
  <c r="T1595" i="10"/>
  <c r="T1596" i="10"/>
  <c r="T1597" i="10"/>
  <c r="T1598" i="10"/>
  <c r="T1599" i="10"/>
  <c r="T1600" i="10"/>
  <c r="T1601" i="10"/>
  <c r="T1602" i="10"/>
  <c r="T1603" i="10"/>
  <c r="T1604" i="10"/>
  <c r="T1605" i="10"/>
  <c r="T1606" i="10"/>
  <c r="T1607" i="10"/>
  <c r="T1608" i="10"/>
  <c r="T1609" i="10"/>
  <c r="T1610" i="10"/>
  <c r="T1611" i="10"/>
  <c r="T1612" i="10"/>
  <c r="T1613" i="10"/>
  <c r="T1614" i="10"/>
  <c r="T1615" i="10"/>
  <c r="T1616" i="10"/>
  <c r="T1617" i="10"/>
  <c r="T1618" i="10"/>
  <c r="T1619" i="10"/>
  <c r="T1620" i="10"/>
  <c r="T1621" i="10"/>
  <c r="T1622" i="10"/>
  <c r="T1623" i="10"/>
  <c r="T1624" i="10"/>
  <c r="T1625" i="10"/>
  <c r="T1626" i="10"/>
  <c r="T1627" i="10"/>
  <c r="T1628" i="10"/>
  <c r="T1629" i="10"/>
  <c r="T1630" i="10"/>
  <c r="T1631" i="10"/>
  <c r="T1632" i="10"/>
  <c r="T1633" i="10"/>
  <c r="T1634" i="10"/>
  <c r="T1635" i="10"/>
  <c r="T1636" i="10"/>
  <c r="T1637" i="10"/>
  <c r="T1638" i="10"/>
  <c r="T1639" i="10"/>
  <c r="T1640" i="10"/>
  <c r="T1641" i="10"/>
  <c r="T1642" i="10"/>
  <c r="T1643" i="10"/>
  <c r="T1644" i="10"/>
  <c r="T1645" i="10"/>
  <c r="T1646" i="10"/>
  <c r="T1647" i="10"/>
  <c r="T1648" i="10"/>
  <c r="T1649" i="10"/>
  <c r="T1650" i="10"/>
  <c r="T1651" i="10"/>
  <c r="T1652" i="10"/>
  <c r="T1653" i="10"/>
  <c r="T1654" i="10"/>
  <c r="T1655" i="10"/>
  <c r="T1656" i="10"/>
  <c r="T1657" i="10"/>
  <c r="T1658" i="10"/>
  <c r="T1659" i="10"/>
  <c r="T1660" i="10"/>
  <c r="T1661" i="10"/>
  <c r="T1662" i="10"/>
  <c r="T1663" i="10"/>
  <c r="T1664" i="10"/>
  <c r="T1665" i="10"/>
  <c r="T1666" i="10"/>
  <c r="T1667" i="10"/>
  <c r="T1668" i="10"/>
  <c r="T1669" i="10"/>
  <c r="T1670" i="10"/>
  <c r="T1671" i="10"/>
  <c r="T1672" i="10"/>
  <c r="T1673" i="10"/>
  <c r="T1674" i="10"/>
  <c r="T1675" i="10"/>
  <c r="T1676" i="10"/>
  <c r="T1677" i="10"/>
  <c r="T1678" i="10"/>
  <c r="T1679" i="10"/>
  <c r="T1680" i="10"/>
  <c r="T1681" i="10"/>
  <c r="T1682" i="10"/>
  <c r="T1683" i="10"/>
  <c r="T1684" i="10"/>
  <c r="T1685" i="10"/>
  <c r="T1686" i="10"/>
  <c r="T1687" i="10"/>
  <c r="T1688" i="10"/>
  <c r="T1689" i="10"/>
  <c r="T1690" i="10"/>
  <c r="T1691" i="10"/>
  <c r="T1692" i="10"/>
  <c r="T1693" i="10"/>
  <c r="T1694" i="10"/>
  <c r="T1695" i="10"/>
  <c r="T1696" i="10"/>
  <c r="T1697" i="10"/>
  <c r="T1698" i="10"/>
  <c r="T1699" i="10"/>
  <c r="T1700" i="10"/>
  <c r="T1701" i="10"/>
  <c r="T1702" i="10"/>
  <c r="T1703" i="10"/>
  <c r="T1704" i="10"/>
  <c r="T1705" i="10"/>
  <c r="T1706" i="10"/>
  <c r="T1707" i="10"/>
  <c r="T1708" i="10"/>
  <c r="T1709" i="10"/>
  <c r="T1710" i="10"/>
  <c r="T1711" i="10"/>
  <c r="T1712" i="10"/>
  <c r="T1713" i="10"/>
  <c r="T1714" i="10"/>
  <c r="T1715" i="10"/>
  <c r="T1716" i="10"/>
  <c r="T1717" i="10"/>
  <c r="T1718" i="10"/>
  <c r="T1719" i="10"/>
  <c r="T1720" i="10"/>
  <c r="T1721" i="10"/>
  <c r="T1722" i="10"/>
  <c r="T1723" i="10"/>
  <c r="T1724" i="10"/>
  <c r="T1725" i="10"/>
  <c r="T1726" i="10"/>
  <c r="T1727" i="10"/>
  <c r="T1728" i="10"/>
  <c r="T1729" i="10"/>
  <c r="T1730" i="10"/>
  <c r="T1731" i="10"/>
  <c r="T1732" i="10"/>
  <c r="T1733" i="10"/>
  <c r="T1734" i="10"/>
  <c r="T1735" i="10"/>
  <c r="T1736" i="10"/>
  <c r="T1737" i="10"/>
  <c r="T1738" i="10"/>
  <c r="T1739" i="10"/>
  <c r="T1740" i="10"/>
  <c r="T1741" i="10"/>
  <c r="T1742" i="10"/>
  <c r="T1743" i="10"/>
  <c r="T1744" i="10"/>
  <c r="T1745" i="10"/>
  <c r="T1746" i="10"/>
  <c r="T1747" i="10"/>
  <c r="T1748" i="10"/>
  <c r="T1749" i="10"/>
  <c r="T1750" i="10"/>
  <c r="T1751" i="10"/>
  <c r="T1752" i="10"/>
  <c r="T1753" i="10"/>
  <c r="T1754" i="10"/>
  <c r="T1755" i="10"/>
  <c r="T1756" i="10"/>
  <c r="T1757" i="10"/>
  <c r="T1758" i="10"/>
  <c r="T1759" i="10"/>
  <c r="T1760" i="10"/>
  <c r="T1761" i="10"/>
  <c r="T1762" i="10"/>
  <c r="T1763" i="10"/>
  <c r="T1764" i="10"/>
  <c r="T1765" i="10"/>
  <c r="T1766" i="10"/>
  <c r="T1767" i="10"/>
  <c r="T1768" i="10"/>
  <c r="T1769" i="10"/>
  <c r="T1770" i="10"/>
  <c r="T1771" i="10"/>
  <c r="T1772" i="10"/>
  <c r="T1773" i="10"/>
  <c r="T1774" i="10"/>
  <c r="T1775" i="10"/>
  <c r="T1776" i="10"/>
  <c r="T1777" i="10"/>
  <c r="T1778" i="10"/>
  <c r="T1779" i="10"/>
  <c r="T1780" i="10"/>
  <c r="T1781" i="10"/>
  <c r="T1782" i="10"/>
  <c r="T1783" i="10"/>
  <c r="T1784" i="10"/>
  <c r="T1785" i="10"/>
  <c r="T1786" i="10"/>
  <c r="T1787" i="10"/>
  <c r="T1788" i="10"/>
  <c r="T1789" i="10"/>
  <c r="T1790" i="10"/>
  <c r="T1791" i="10"/>
  <c r="T1792" i="10"/>
  <c r="T1793" i="10"/>
  <c r="T1794" i="10"/>
  <c r="T1795" i="10"/>
  <c r="T1796" i="10"/>
  <c r="T1797" i="10"/>
  <c r="T1798" i="10"/>
  <c r="T1799" i="10"/>
  <c r="T1800" i="10"/>
  <c r="T1801" i="10"/>
  <c r="T1802" i="10"/>
  <c r="T1803" i="10"/>
  <c r="T1804" i="10"/>
  <c r="T1805" i="10"/>
  <c r="T1806" i="10"/>
  <c r="T1807" i="10"/>
  <c r="T1808" i="10"/>
  <c r="T1809" i="10"/>
  <c r="T1810" i="10"/>
  <c r="T1811" i="10"/>
  <c r="T1812" i="10"/>
  <c r="T1813" i="10"/>
  <c r="T1814" i="10"/>
  <c r="T1815" i="10"/>
  <c r="T1816" i="10"/>
  <c r="T1817" i="10"/>
  <c r="T1818" i="10"/>
  <c r="T1819" i="10"/>
  <c r="T1820" i="10"/>
  <c r="T1821" i="10"/>
  <c r="T1822" i="10"/>
  <c r="T1823" i="10"/>
  <c r="T1824" i="10"/>
  <c r="T1825" i="10"/>
  <c r="T1826" i="10"/>
  <c r="T1827" i="10"/>
  <c r="T1828" i="10"/>
  <c r="T1829" i="10"/>
  <c r="T1830" i="10"/>
  <c r="T1831" i="10"/>
  <c r="T1832" i="10"/>
  <c r="T1833" i="10"/>
  <c r="T1834" i="10"/>
  <c r="T1835" i="10"/>
  <c r="T1836" i="10"/>
  <c r="T1837" i="10"/>
  <c r="T1838" i="10"/>
  <c r="T1839" i="10"/>
  <c r="T1840" i="10"/>
  <c r="T1841" i="10"/>
  <c r="T1842" i="10"/>
  <c r="T1843" i="10"/>
  <c r="T1844" i="10"/>
  <c r="T1845" i="10"/>
  <c r="T1846" i="10"/>
  <c r="T1847" i="10"/>
  <c r="T1848" i="10"/>
  <c r="T1849" i="10"/>
  <c r="T1850" i="10"/>
  <c r="T1851" i="10"/>
  <c r="T1852" i="10"/>
  <c r="T1853" i="10"/>
  <c r="T1854" i="10"/>
  <c r="T1855" i="10"/>
  <c r="T1856" i="10"/>
  <c r="T1857" i="10"/>
  <c r="T1858" i="10"/>
  <c r="T1859" i="10"/>
  <c r="T1860" i="10"/>
  <c r="T1861" i="10"/>
  <c r="T1862" i="10"/>
  <c r="T1863" i="10"/>
  <c r="T1864" i="10"/>
  <c r="T1865" i="10"/>
  <c r="T1866" i="10"/>
  <c r="T1867" i="10"/>
  <c r="T1868" i="10"/>
  <c r="T1869" i="10"/>
  <c r="T1870" i="10"/>
  <c r="T1871" i="10"/>
  <c r="T1872" i="10"/>
  <c r="T1873" i="10"/>
  <c r="T1874" i="10"/>
  <c r="T1875" i="10"/>
  <c r="T1876" i="10"/>
  <c r="T1877" i="10"/>
  <c r="T1878" i="10"/>
  <c r="T1879" i="10"/>
  <c r="T1880" i="10"/>
  <c r="T1881" i="10"/>
  <c r="T1882" i="10"/>
  <c r="T1883" i="10"/>
  <c r="T1884" i="10"/>
  <c r="T1885" i="10"/>
  <c r="T1886" i="10"/>
  <c r="T1887" i="10"/>
  <c r="T1888" i="10"/>
  <c r="T1889" i="10"/>
  <c r="T1890" i="10"/>
  <c r="T1891" i="10"/>
  <c r="T1892" i="10"/>
  <c r="T1893" i="10"/>
  <c r="T1894" i="10"/>
  <c r="T1895" i="10"/>
  <c r="T1896" i="10"/>
  <c r="T1897" i="10"/>
  <c r="T1898" i="10"/>
  <c r="T1899" i="10"/>
  <c r="T1900" i="10"/>
  <c r="T1901" i="10"/>
  <c r="T1902" i="10"/>
  <c r="T1903" i="10"/>
  <c r="T1904" i="10"/>
  <c r="T1905" i="10"/>
  <c r="T1906" i="10"/>
  <c r="T1907" i="10"/>
  <c r="T1908" i="10"/>
  <c r="T1909" i="10"/>
  <c r="T1910" i="10"/>
  <c r="T1911" i="10"/>
  <c r="T1912" i="10"/>
  <c r="T1913" i="10"/>
  <c r="T1914" i="10"/>
  <c r="T1915" i="10"/>
  <c r="T1916" i="10"/>
  <c r="T1917" i="10"/>
  <c r="T1918" i="10"/>
  <c r="T1919" i="10"/>
  <c r="T1920" i="10"/>
  <c r="T1921" i="10"/>
  <c r="T1922" i="10"/>
  <c r="T1923" i="10"/>
  <c r="T1924" i="10"/>
  <c r="T1925" i="10"/>
  <c r="T1926" i="10"/>
  <c r="T1927" i="10"/>
  <c r="T1928" i="10"/>
  <c r="T1929" i="10"/>
  <c r="T1930" i="10"/>
  <c r="T1931" i="10"/>
  <c r="T1932" i="10"/>
  <c r="T1933" i="10"/>
  <c r="T1934" i="10"/>
  <c r="T1935" i="10"/>
  <c r="T1936" i="10"/>
  <c r="T1937" i="10"/>
  <c r="T1938" i="10"/>
  <c r="T1939" i="10"/>
  <c r="T1940" i="10"/>
  <c r="T1941" i="10"/>
  <c r="T1942" i="10"/>
  <c r="T1943" i="10"/>
  <c r="T1944" i="10"/>
  <c r="T1945" i="10"/>
  <c r="T1946" i="10"/>
  <c r="T1947" i="10"/>
  <c r="T1948" i="10"/>
  <c r="T1949" i="10"/>
  <c r="T1950" i="10"/>
  <c r="T1951" i="10"/>
  <c r="T1952" i="10"/>
  <c r="T1953" i="10"/>
  <c r="T1954" i="10"/>
  <c r="T1955" i="10"/>
  <c r="T1956" i="10"/>
  <c r="T1957" i="10"/>
  <c r="T1958" i="10"/>
  <c r="T1959" i="10"/>
  <c r="T1960" i="10"/>
  <c r="T1961" i="10"/>
  <c r="T1962" i="10"/>
  <c r="T1963" i="10"/>
  <c r="T1964" i="10"/>
  <c r="T1965" i="10"/>
  <c r="T1966" i="10"/>
  <c r="T1967" i="10"/>
  <c r="T1968" i="10"/>
  <c r="T1969" i="10"/>
  <c r="T1970" i="10"/>
  <c r="T1971" i="10"/>
  <c r="T1972" i="10"/>
  <c r="T1973" i="10"/>
  <c r="T1974" i="10"/>
  <c r="T1975" i="10"/>
  <c r="T1976" i="10"/>
  <c r="T1977" i="10"/>
  <c r="T1978" i="10"/>
  <c r="T1979" i="10"/>
  <c r="T1980" i="10"/>
  <c r="T1981" i="10"/>
  <c r="T1982" i="10"/>
  <c r="T1983" i="10"/>
  <c r="T1984" i="10"/>
  <c r="T1985" i="10"/>
  <c r="T1986" i="10"/>
  <c r="T1987" i="10"/>
  <c r="T1988" i="10"/>
  <c r="T1989" i="10"/>
  <c r="T1990" i="10"/>
  <c r="T1991" i="10"/>
  <c r="T1992" i="10"/>
  <c r="T1993" i="10"/>
  <c r="T1994" i="10"/>
  <c r="T1995" i="10"/>
  <c r="T1996" i="10"/>
  <c r="T1997" i="10"/>
  <c r="T1998" i="10"/>
  <c r="T1999" i="10"/>
  <c r="T2000" i="10"/>
  <c r="T2001" i="10"/>
  <c r="T2002" i="10"/>
  <c r="T2003" i="10"/>
  <c r="T2004" i="10"/>
  <c r="T2005" i="10"/>
  <c r="T2006" i="10"/>
  <c r="T2007" i="10"/>
  <c r="T2008" i="10"/>
  <c r="T2009" i="10"/>
  <c r="T2010" i="10"/>
  <c r="T2011" i="10"/>
  <c r="T2012" i="10"/>
  <c r="T2013" i="10"/>
  <c r="T2014" i="10"/>
  <c r="T2015" i="10"/>
  <c r="T2016" i="10"/>
  <c r="T2017" i="10"/>
  <c r="T2018" i="10"/>
  <c r="T2019" i="10"/>
  <c r="T2020" i="10"/>
  <c r="T2021" i="10"/>
  <c r="T2022" i="10"/>
  <c r="T2023" i="10"/>
  <c r="T2024" i="10"/>
  <c r="T2025" i="10"/>
  <c r="T2026" i="10"/>
  <c r="T2027" i="10"/>
  <c r="T2028" i="10"/>
  <c r="T2029" i="10"/>
  <c r="T2030" i="10"/>
  <c r="T2031" i="10"/>
  <c r="T2032" i="10"/>
  <c r="T2033" i="10"/>
  <c r="T2034" i="10"/>
  <c r="T2035" i="10"/>
  <c r="T2036" i="10"/>
  <c r="T2037" i="10"/>
  <c r="T2038" i="10"/>
  <c r="T2039" i="10"/>
  <c r="T2040" i="10"/>
  <c r="T2041" i="10"/>
  <c r="T2042" i="10"/>
  <c r="T2043" i="10"/>
  <c r="T2044" i="10"/>
  <c r="T2045" i="10"/>
  <c r="T2046" i="10"/>
  <c r="T2047" i="10"/>
  <c r="T2048" i="10"/>
  <c r="T2049" i="10"/>
  <c r="T2050" i="10"/>
  <c r="T2051" i="10"/>
  <c r="T2052" i="10"/>
  <c r="T2053" i="10"/>
  <c r="T2054" i="10"/>
  <c r="T2055" i="10"/>
  <c r="T2056" i="10"/>
  <c r="T2057" i="10"/>
  <c r="T2058" i="10"/>
  <c r="T2059" i="10"/>
  <c r="T2060" i="10"/>
  <c r="T2061" i="10"/>
  <c r="T2062" i="10"/>
  <c r="T2063" i="10"/>
  <c r="T2064" i="10"/>
  <c r="T2065" i="10"/>
  <c r="T2066" i="10"/>
  <c r="T2067" i="10"/>
  <c r="T2068" i="10"/>
  <c r="T2069" i="10"/>
  <c r="T2070" i="10"/>
  <c r="T2071" i="10"/>
  <c r="T2072" i="10"/>
  <c r="T2073" i="10"/>
  <c r="T2074" i="10"/>
  <c r="T2075" i="10"/>
  <c r="T2076" i="10"/>
  <c r="T2077" i="10"/>
  <c r="T2078" i="10"/>
  <c r="T2079" i="10"/>
  <c r="T2080" i="10"/>
  <c r="T2081" i="10"/>
  <c r="T2082" i="10"/>
  <c r="T2083" i="10"/>
  <c r="T2084" i="10"/>
  <c r="T2085" i="10"/>
  <c r="T2086" i="10"/>
  <c r="T2087" i="10"/>
  <c r="T2088" i="10"/>
  <c r="T2089" i="10"/>
  <c r="T2090" i="10"/>
  <c r="T2091" i="10"/>
  <c r="T2092" i="10"/>
  <c r="T2093" i="10"/>
  <c r="T2094" i="10"/>
  <c r="T2095" i="10"/>
  <c r="T2096" i="10"/>
  <c r="T2097" i="10"/>
  <c r="T2098" i="10"/>
  <c r="T2099" i="10"/>
  <c r="T2100" i="10"/>
  <c r="T2101" i="10"/>
  <c r="T2102" i="10"/>
  <c r="T2103" i="10"/>
  <c r="T2104" i="10"/>
  <c r="T2105" i="10"/>
  <c r="T2106" i="10"/>
  <c r="T2107" i="10"/>
  <c r="T2108" i="10"/>
  <c r="T2109" i="10"/>
  <c r="T2110" i="10"/>
  <c r="T2111" i="10"/>
  <c r="T2112" i="10"/>
  <c r="T2113" i="10"/>
  <c r="T2114" i="10"/>
  <c r="T2115" i="10"/>
  <c r="T2116" i="10"/>
  <c r="T2117" i="10"/>
  <c r="T2118" i="10"/>
  <c r="T2119" i="10"/>
  <c r="T2120" i="10"/>
  <c r="T2121" i="10"/>
  <c r="T2122" i="10"/>
  <c r="T2123" i="10"/>
  <c r="T2124" i="10"/>
  <c r="T2125" i="10"/>
  <c r="T2126" i="10"/>
  <c r="T2127" i="10"/>
  <c r="T2128" i="10"/>
  <c r="T2129" i="10"/>
  <c r="T2130" i="10"/>
  <c r="T2131" i="10"/>
  <c r="T2132" i="10"/>
  <c r="T2133" i="10"/>
  <c r="T2134" i="10"/>
  <c r="T2135" i="10"/>
  <c r="T2136" i="10"/>
  <c r="T2137" i="10"/>
  <c r="T2138" i="10"/>
  <c r="T2139" i="10"/>
  <c r="T2140" i="10"/>
  <c r="T2141" i="10"/>
  <c r="T2142" i="10"/>
  <c r="T2143" i="10"/>
  <c r="T2144" i="10"/>
  <c r="T2145" i="10"/>
  <c r="T2146" i="10"/>
  <c r="T2147" i="10"/>
  <c r="T2148" i="10"/>
  <c r="T2149" i="10"/>
  <c r="T2150" i="10"/>
  <c r="T2151" i="10"/>
  <c r="T2152" i="10"/>
  <c r="T2153" i="10"/>
  <c r="T2154" i="10"/>
  <c r="T2155" i="10"/>
  <c r="T2156" i="10"/>
  <c r="T2157" i="10"/>
  <c r="T2158" i="10"/>
  <c r="T2159" i="10"/>
  <c r="T2160" i="10"/>
  <c r="T2161" i="10"/>
  <c r="T2162" i="10"/>
  <c r="T2163" i="10"/>
  <c r="T2164" i="10"/>
  <c r="T2165" i="10"/>
  <c r="T2166" i="10"/>
  <c r="T2167" i="10"/>
  <c r="T2168" i="10"/>
  <c r="T2169" i="10"/>
  <c r="T2170" i="10"/>
  <c r="T2171" i="10"/>
  <c r="T2172" i="10"/>
  <c r="T2173" i="10"/>
  <c r="T2174" i="10"/>
  <c r="T2175" i="10"/>
  <c r="T2176" i="10"/>
  <c r="T2177" i="10"/>
  <c r="T2178" i="10"/>
  <c r="T2179" i="10"/>
  <c r="T2180" i="10"/>
  <c r="T2181" i="10"/>
  <c r="T2182" i="10"/>
  <c r="T2183" i="10"/>
  <c r="T2184" i="10"/>
  <c r="T2185" i="10"/>
  <c r="T2186" i="10"/>
  <c r="T2187" i="10"/>
  <c r="T2188" i="10"/>
  <c r="T2189" i="10"/>
  <c r="T2190" i="10"/>
  <c r="T2191" i="10"/>
  <c r="T2192" i="10"/>
  <c r="T2193" i="10"/>
  <c r="T2194" i="10"/>
  <c r="T2195" i="10"/>
  <c r="T2196" i="10"/>
  <c r="T2197" i="10"/>
  <c r="T2198" i="10"/>
  <c r="T2199" i="10"/>
  <c r="T2200" i="10"/>
  <c r="T2201" i="10"/>
  <c r="T2202" i="10"/>
  <c r="T2203" i="10"/>
  <c r="T2204" i="10"/>
  <c r="T2205" i="10"/>
  <c r="T2206" i="10"/>
  <c r="T2207" i="10"/>
  <c r="T2208" i="10"/>
  <c r="T2209" i="10"/>
  <c r="T2210" i="10"/>
  <c r="T2211" i="10"/>
  <c r="T2212" i="10"/>
  <c r="T2213" i="10"/>
  <c r="T2214" i="10"/>
  <c r="T2215" i="10"/>
  <c r="T2216" i="10"/>
  <c r="T2217" i="10"/>
  <c r="T2218" i="10"/>
  <c r="T2219" i="10"/>
  <c r="T2220" i="10"/>
  <c r="T2221" i="10"/>
  <c r="T2222" i="10"/>
  <c r="T2223" i="10"/>
  <c r="T2224" i="10"/>
  <c r="T2225" i="10"/>
  <c r="T2226" i="10"/>
  <c r="T2227" i="10"/>
  <c r="T2228" i="10"/>
  <c r="T2229" i="10"/>
  <c r="T2230" i="10"/>
  <c r="T2231" i="10"/>
  <c r="T2232" i="10"/>
  <c r="T2233" i="10"/>
  <c r="T2234" i="10"/>
  <c r="T2235" i="10"/>
  <c r="T2236" i="10"/>
  <c r="T2237" i="10"/>
  <c r="T2238" i="10"/>
  <c r="T2239" i="10"/>
  <c r="T2240" i="10"/>
  <c r="T2241" i="10"/>
  <c r="T2242" i="10"/>
  <c r="T2243" i="10"/>
  <c r="T2244" i="10"/>
  <c r="T2245" i="10"/>
  <c r="T2246" i="10"/>
  <c r="T2247" i="10"/>
  <c r="T2248" i="10"/>
  <c r="T2249" i="10"/>
  <c r="T2250" i="10"/>
  <c r="T2251" i="10"/>
  <c r="T2252" i="10"/>
  <c r="T2253" i="10"/>
  <c r="T2254" i="10"/>
  <c r="T2255" i="10"/>
  <c r="T2256" i="10"/>
  <c r="T2257" i="10"/>
  <c r="T2258" i="10"/>
  <c r="T2259" i="10"/>
  <c r="T2260" i="10"/>
  <c r="T2261" i="10"/>
  <c r="T2262" i="10"/>
  <c r="T2263" i="10"/>
  <c r="T2264" i="10"/>
  <c r="T2265" i="10"/>
  <c r="T2266" i="10"/>
  <c r="T2267" i="10"/>
  <c r="T2268" i="10"/>
  <c r="T2269" i="10"/>
  <c r="T2270" i="10"/>
  <c r="T2271" i="10"/>
  <c r="T2272" i="10"/>
  <c r="T2273" i="10"/>
  <c r="T2274" i="10"/>
  <c r="T2275" i="10"/>
  <c r="T2276" i="10"/>
  <c r="T2277" i="10"/>
  <c r="T2278" i="10"/>
  <c r="T2279" i="10"/>
  <c r="T2280" i="10"/>
  <c r="T2281" i="10"/>
  <c r="T2282" i="10"/>
  <c r="T2283" i="10"/>
  <c r="T2284" i="10"/>
  <c r="T2285" i="10"/>
  <c r="T2286" i="10"/>
  <c r="T2287" i="10"/>
  <c r="T2288" i="10"/>
  <c r="T2289" i="10"/>
  <c r="T2290" i="10"/>
  <c r="T2291" i="10"/>
  <c r="T2292" i="10"/>
  <c r="T2293" i="10"/>
  <c r="T2294" i="10"/>
  <c r="T2295" i="10"/>
  <c r="T2296" i="10"/>
  <c r="T2297" i="10"/>
  <c r="T2298" i="10"/>
  <c r="T2299" i="10"/>
  <c r="T2300" i="10"/>
  <c r="T2301" i="10"/>
  <c r="T2302" i="10"/>
  <c r="T2303" i="10"/>
  <c r="T2304" i="10"/>
  <c r="T2305" i="10"/>
  <c r="T2306" i="10"/>
  <c r="T2307" i="10"/>
  <c r="T2308" i="10"/>
  <c r="T2309" i="10"/>
  <c r="T2310" i="10"/>
  <c r="T2311" i="10"/>
  <c r="T2312" i="10"/>
  <c r="T2313" i="10"/>
  <c r="T2314" i="10"/>
  <c r="T2315" i="10"/>
  <c r="T2316" i="10"/>
  <c r="T2317" i="10"/>
  <c r="T2318" i="10"/>
  <c r="T2319" i="10"/>
  <c r="T2320" i="10"/>
  <c r="T2321" i="10"/>
  <c r="T2322" i="10"/>
  <c r="T2323" i="10"/>
  <c r="T2324" i="10"/>
  <c r="T2325" i="10"/>
  <c r="T2326" i="10"/>
  <c r="T2327" i="10"/>
  <c r="T2328" i="10"/>
  <c r="T2329" i="10"/>
  <c r="T2330" i="10"/>
  <c r="T2331" i="10"/>
  <c r="T2332" i="10"/>
  <c r="T2333" i="10"/>
  <c r="T2334" i="10"/>
  <c r="T2335" i="10"/>
  <c r="T2336" i="10"/>
  <c r="T2337" i="10"/>
  <c r="T2338" i="10"/>
  <c r="T2339" i="10"/>
  <c r="T2340" i="10"/>
  <c r="T2341" i="10"/>
  <c r="T2342" i="10"/>
  <c r="T2343" i="10"/>
  <c r="T2344" i="10"/>
  <c r="T2345" i="10"/>
  <c r="T2346" i="10"/>
  <c r="T2347" i="10"/>
  <c r="T2348" i="10"/>
  <c r="T2349" i="10"/>
  <c r="T2350" i="10"/>
  <c r="T2351" i="10"/>
  <c r="T2352" i="10"/>
  <c r="T2353" i="10"/>
  <c r="T2354" i="10"/>
  <c r="T2355" i="10"/>
  <c r="T2356" i="10"/>
  <c r="T2357" i="10"/>
  <c r="T2358" i="10"/>
  <c r="T2359" i="10"/>
  <c r="T2360" i="10"/>
  <c r="T2361" i="10"/>
  <c r="T2362" i="10"/>
  <c r="T2363" i="10"/>
  <c r="T2364" i="10"/>
  <c r="T2365" i="10"/>
  <c r="T2366" i="10"/>
  <c r="T2367" i="10"/>
  <c r="T2368" i="10"/>
  <c r="T2369" i="10"/>
  <c r="T2370" i="10"/>
  <c r="T2371" i="10"/>
  <c r="T2372" i="10"/>
  <c r="T2373" i="10"/>
  <c r="T2374" i="10"/>
  <c r="T2375" i="10"/>
  <c r="T2376" i="10"/>
  <c r="T2377" i="10"/>
  <c r="T2378" i="10"/>
  <c r="T2379" i="10"/>
  <c r="T2380" i="10"/>
  <c r="T2381" i="10"/>
  <c r="T2382" i="10"/>
  <c r="T2383" i="10"/>
  <c r="T2384" i="10"/>
  <c r="T2385" i="10"/>
  <c r="T2386" i="10"/>
  <c r="T2387" i="10"/>
  <c r="T2388" i="10"/>
  <c r="T2389" i="10"/>
  <c r="T2390" i="10"/>
  <c r="T2391" i="10"/>
  <c r="T2392" i="10"/>
  <c r="T2393" i="10"/>
  <c r="T2394" i="10"/>
  <c r="T2395" i="10"/>
  <c r="T2396" i="10"/>
  <c r="T2397" i="10"/>
  <c r="T2398" i="10"/>
  <c r="T2399" i="10"/>
  <c r="T2400" i="10"/>
  <c r="T2401" i="10"/>
  <c r="T2402" i="10"/>
  <c r="T2403" i="10"/>
  <c r="T2404" i="10"/>
  <c r="T2405" i="10"/>
  <c r="T2406" i="10"/>
  <c r="T2407" i="10"/>
  <c r="T2408" i="10"/>
  <c r="T2409" i="10"/>
  <c r="T2410" i="10"/>
  <c r="T2411" i="10"/>
  <c r="T2412" i="10"/>
  <c r="T2413" i="10"/>
  <c r="T2414" i="10"/>
  <c r="T2415" i="10"/>
  <c r="T2416" i="10"/>
  <c r="T2417" i="10"/>
  <c r="T2418" i="10"/>
  <c r="T2419" i="10"/>
  <c r="T2420" i="10"/>
  <c r="T2421" i="10"/>
  <c r="T2422" i="10"/>
  <c r="T2423" i="10"/>
  <c r="T2424" i="10"/>
  <c r="T2425" i="10"/>
  <c r="T2426" i="10"/>
  <c r="T2427" i="10"/>
  <c r="T2428" i="10"/>
  <c r="T2429" i="10"/>
  <c r="T2430" i="10"/>
  <c r="T2431" i="10"/>
  <c r="T2432" i="10"/>
  <c r="T2433" i="10"/>
  <c r="T2434" i="10"/>
  <c r="T2435" i="10"/>
  <c r="T2436" i="10"/>
  <c r="T2437" i="10"/>
  <c r="T2438" i="10"/>
  <c r="T2439" i="10"/>
  <c r="T2440" i="10"/>
  <c r="T2441" i="10"/>
  <c r="T2442" i="10"/>
  <c r="T2443" i="10"/>
  <c r="T2444" i="10"/>
  <c r="T2445" i="10"/>
  <c r="T2446" i="10"/>
  <c r="T2447" i="10"/>
  <c r="T2448" i="10"/>
  <c r="T2449" i="10"/>
  <c r="T2450" i="10"/>
  <c r="T2451" i="10"/>
  <c r="T2452" i="10"/>
  <c r="T2453" i="10"/>
  <c r="T2454" i="10"/>
  <c r="T2455" i="10"/>
  <c r="T2456" i="10"/>
  <c r="T2457" i="10"/>
  <c r="T2458" i="10"/>
  <c r="T2459" i="10"/>
  <c r="T2460" i="10"/>
  <c r="T2461" i="10"/>
  <c r="T2462" i="10"/>
  <c r="T2463" i="10"/>
  <c r="T2464" i="10"/>
  <c r="T2465" i="10"/>
  <c r="T2466" i="10"/>
  <c r="T2467" i="10"/>
  <c r="T2468" i="10"/>
  <c r="T2469" i="10"/>
  <c r="T2470" i="10"/>
  <c r="T2471" i="10"/>
  <c r="T2472" i="10"/>
  <c r="T2473" i="10"/>
  <c r="T2474" i="10"/>
  <c r="T2475" i="10"/>
  <c r="T2476" i="10"/>
  <c r="T2477" i="10"/>
  <c r="T2478" i="10"/>
  <c r="T2479" i="10"/>
  <c r="T2480" i="10"/>
  <c r="T2481" i="10"/>
  <c r="T2482" i="10"/>
  <c r="T2483" i="10"/>
  <c r="T2484" i="10"/>
  <c r="T2485" i="10"/>
  <c r="T2486" i="10"/>
  <c r="T2487" i="10"/>
  <c r="T2488" i="10"/>
  <c r="T2489" i="10"/>
  <c r="T2490" i="10"/>
  <c r="T2491" i="10"/>
  <c r="T2492" i="10"/>
  <c r="T2493" i="10"/>
  <c r="T2494" i="10"/>
  <c r="T2495" i="10"/>
  <c r="T2496" i="10"/>
  <c r="T2497" i="10"/>
  <c r="T2498" i="10"/>
  <c r="T2499" i="10"/>
  <c r="T2500" i="10"/>
  <c r="T2501" i="10"/>
  <c r="T2502" i="10"/>
  <c r="T2503" i="10"/>
  <c r="T2504" i="10"/>
  <c r="T2505" i="10"/>
  <c r="T2506" i="10"/>
  <c r="T2507" i="10"/>
  <c r="T2508" i="10"/>
  <c r="T2509" i="10"/>
  <c r="T2510" i="10"/>
  <c r="T2511" i="10"/>
  <c r="T2512" i="10"/>
  <c r="T2513" i="10"/>
  <c r="T2514" i="10"/>
  <c r="T2515" i="10"/>
  <c r="T2516" i="10"/>
  <c r="T2517" i="10"/>
  <c r="T2518" i="10"/>
  <c r="T2519" i="10"/>
  <c r="T2520" i="10"/>
  <c r="T2521" i="10"/>
  <c r="T2522" i="10"/>
  <c r="T2523" i="10"/>
  <c r="T2524" i="10"/>
  <c r="T2525" i="10"/>
  <c r="T2526" i="10"/>
  <c r="T2527" i="10"/>
  <c r="T2528" i="10"/>
  <c r="T2529" i="10"/>
  <c r="T2530" i="10"/>
  <c r="T2531" i="10"/>
  <c r="T2532" i="10"/>
  <c r="T2533" i="10"/>
  <c r="T2534" i="10"/>
  <c r="T2535" i="10"/>
  <c r="T2536" i="10"/>
  <c r="T2537" i="10"/>
  <c r="T2538" i="10"/>
  <c r="T2539" i="10"/>
  <c r="T2540" i="10"/>
  <c r="T2541" i="10"/>
  <c r="T2542" i="10"/>
  <c r="T2543" i="10"/>
  <c r="T2544" i="10"/>
  <c r="T2545" i="10"/>
  <c r="T2546" i="10"/>
  <c r="T2547" i="10"/>
  <c r="T2548" i="10"/>
  <c r="T2549" i="10"/>
  <c r="T2550" i="10"/>
  <c r="T2551" i="10"/>
  <c r="T2552" i="10"/>
  <c r="T2553" i="10"/>
  <c r="T2554" i="10"/>
  <c r="T2555" i="10"/>
  <c r="T2556" i="10"/>
  <c r="T2557" i="10"/>
  <c r="T2558" i="10"/>
  <c r="T2559" i="10"/>
  <c r="T2560" i="10"/>
  <c r="T2561" i="10"/>
  <c r="T2562" i="10"/>
  <c r="T2563" i="10"/>
  <c r="T2564" i="10"/>
  <c r="T2565" i="10"/>
  <c r="T2566" i="10"/>
  <c r="T2567" i="10"/>
  <c r="T2568" i="10"/>
  <c r="T2569" i="10"/>
  <c r="T2570" i="10"/>
  <c r="T2571" i="10"/>
  <c r="T2572" i="10"/>
  <c r="T2573" i="10"/>
  <c r="T2574" i="10"/>
  <c r="T2575" i="10"/>
  <c r="T2576" i="10"/>
  <c r="T2577" i="10"/>
  <c r="T2578" i="10"/>
  <c r="T2579" i="10"/>
  <c r="T2580" i="10"/>
  <c r="T2581" i="10"/>
  <c r="T2582" i="10"/>
  <c r="T2583" i="10"/>
  <c r="T2584" i="10"/>
  <c r="T2585" i="10"/>
  <c r="T2586" i="10"/>
  <c r="T2587" i="10"/>
  <c r="T2588" i="10"/>
  <c r="T2589" i="10"/>
  <c r="T2590" i="10"/>
  <c r="T2591" i="10"/>
  <c r="T2592" i="10"/>
  <c r="T2593" i="10"/>
  <c r="T2594" i="10"/>
  <c r="T2595" i="10"/>
  <c r="T2596" i="10"/>
  <c r="T2597" i="10"/>
  <c r="T2598" i="10"/>
  <c r="T2599" i="10"/>
  <c r="T2600" i="10"/>
  <c r="T2601" i="10"/>
  <c r="T2602" i="10"/>
  <c r="T2603" i="10"/>
  <c r="T2604" i="10"/>
  <c r="T2605" i="10"/>
  <c r="T2606" i="10"/>
  <c r="T2607" i="10"/>
  <c r="T2608" i="10"/>
  <c r="T2609" i="10"/>
  <c r="T2610" i="10"/>
  <c r="T2611" i="10"/>
  <c r="T2612" i="10"/>
  <c r="T2613" i="10"/>
  <c r="T2614" i="10"/>
  <c r="T2615" i="10"/>
  <c r="T2616" i="10"/>
  <c r="T2617" i="10"/>
  <c r="T2618" i="10"/>
  <c r="T2619" i="10"/>
  <c r="T2620" i="10"/>
  <c r="T2621" i="10"/>
  <c r="T2622" i="10"/>
  <c r="T2623" i="10"/>
  <c r="T2624" i="10"/>
  <c r="T2625" i="10"/>
  <c r="T2626" i="10"/>
  <c r="T2627" i="10"/>
  <c r="T2628" i="10"/>
  <c r="T2629" i="10"/>
  <c r="T2630" i="10"/>
  <c r="T2631" i="10"/>
  <c r="T2632" i="10"/>
  <c r="T2633" i="10"/>
  <c r="T2634" i="10"/>
  <c r="T2635" i="10"/>
  <c r="T2636" i="10"/>
  <c r="T2637" i="10"/>
  <c r="T2638" i="10"/>
  <c r="T2639" i="10"/>
  <c r="T2640" i="10"/>
  <c r="T2641" i="10"/>
  <c r="T2642" i="10"/>
  <c r="T2643" i="10"/>
  <c r="T2644" i="10"/>
  <c r="T2645" i="10"/>
  <c r="T2646" i="10"/>
  <c r="T2647" i="10"/>
  <c r="T2648" i="10"/>
  <c r="T2649" i="10"/>
  <c r="T2650" i="10"/>
  <c r="T2651" i="10"/>
  <c r="T2652" i="10"/>
  <c r="T2653" i="10"/>
  <c r="T2654" i="10"/>
  <c r="T2655" i="10"/>
  <c r="T2656" i="10"/>
  <c r="T2657" i="10"/>
  <c r="T2658" i="10"/>
  <c r="T2659" i="10"/>
  <c r="T2660" i="10"/>
  <c r="T2661" i="10"/>
  <c r="T2662" i="10"/>
  <c r="T2663" i="10"/>
  <c r="T2664" i="10"/>
  <c r="T2665" i="10"/>
  <c r="T2666" i="10"/>
  <c r="T2667" i="10"/>
  <c r="T2668" i="10"/>
  <c r="T2669" i="10"/>
  <c r="T2670" i="10"/>
  <c r="T2671" i="10"/>
  <c r="T2672" i="10"/>
  <c r="T2673" i="10"/>
  <c r="T2674" i="10"/>
  <c r="T2675" i="10"/>
  <c r="T2676" i="10"/>
  <c r="T2677" i="10"/>
  <c r="T2678" i="10"/>
  <c r="T2679" i="10"/>
  <c r="T2680" i="10"/>
  <c r="T2681" i="10"/>
  <c r="T2682" i="10"/>
  <c r="T2683" i="10"/>
  <c r="T2684" i="10"/>
  <c r="T2685" i="10"/>
  <c r="T2686" i="10"/>
  <c r="T2687" i="10"/>
  <c r="T2688" i="10"/>
  <c r="T2689" i="10"/>
  <c r="T2690" i="10"/>
  <c r="T2691" i="10"/>
  <c r="T2692" i="10"/>
  <c r="T2693" i="10"/>
  <c r="T2694" i="10"/>
  <c r="T2695" i="10"/>
  <c r="T2696" i="10"/>
  <c r="T2697" i="10"/>
  <c r="T2698" i="10"/>
  <c r="T2699" i="10"/>
  <c r="T2700" i="10"/>
  <c r="T2701" i="10"/>
  <c r="T2702" i="10"/>
  <c r="T2703" i="10"/>
  <c r="T2704" i="10"/>
  <c r="T2705" i="10"/>
  <c r="T2706" i="10"/>
  <c r="T2707" i="10"/>
  <c r="T2708" i="10"/>
  <c r="T2709" i="10"/>
  <c r="T2710" i="10"/>
  <c r="T2711" i="10"/>
  <c r="T2712" i="10"/>
  <c r="T2713" i="10"/>
  <c r="T2714" i="10"/>
  <c r="T2715" i="10"/>
  <c r="T2716" i="10"/>
  <c r="T2717" i="10"/>
  <c r="T2718" i="10"/>
  <c r="T2719" i="10"/>
  <c r="T2720" i="10"/>
  <c r="T2721" i="10"/>
  <c r="T2722" i="10"/>
  <c r="T2723" i="10"/>
  <c r="T2724" i="10"/>
  <c r="T2725" i="10"/>
  <c r="T2726" i="10"/>
  <c r="T2727" i="10"/>
  <c r="T2728" i="10"/>
  <c r="T2729" i="10"/>
  <c r="T2730" i="10"/>
  <c r="T2731" i="10"/>
  <c r="T2732" i="10"/>
  <c r="T2733" i="10"/>
  <c r="T2734" i="10"/>
  <c r="T2735" i="10"/>
  <c r="T2736" i="10"/>
  <c r="T2737" i="10"/>
  <c r="T2738" i="10"/>
  <c r="T2739" i="10"/>
  <c r="T2740" i="10"/>
  <c r="T2741" i="10"/>
  <c r="T2742" i="10"/>
  <c r="T2743" i="10"/>
  <c r="T2744" i="10"/>
  <c r="T2745" i="10"/>
  <c r="T2746" i="10"/>
  <c r="T2747" i="10"/>
  <c r="T2748" i="10"/>
  <c r="T2749" i="10"/>
  <c r="T2750" i="10"/>
  <c r="T2751" i="10"/>
  <c r="T2752" i="10"/>
  <c r="T2753" i="10"/>
  <c r="T2754" i="10"/>
  <c r="T2755" i="10"/>
  <c r="T2756" i="10"/>
  <c r="T2757" i="10"/>
  <c r="T2758" i="10"/>
  <c r="T2759" i="10"/>
  <c r="T2760" i="10"/>
  <c r="T2761" i="10"/>
  <c r="T2762" i="10"/>
  <c r="T2763" i="10"/>
  <c r="T2764" i="10"/>
  <c r="T2765" i="10"/>
  <c r="T2766" i="10"/>
  <c r="T2767" i="10"/>
  <c r="T2768" i="10"/>
  <c r="T2769" i="10"/>
  <c r="T2770" i="10"/>
  <c r="T2771" i="10"/>
  <c r="T2772" i="10"/>
  <c r="T2773" i="10"/>
  <c r="T2774" i="10"/>
  <c r="T2775" i="10"/>
  <c r="T2776" i="10"/>
  <c r="T2777" i="10"/>
  <c r="T2778" i="10"/>
  <c r="T2779" i="10"/>
  <c r="T2780" i="10"/>
  <c r="T2781" i="10"/>
  <c r="T2782" i="10"/>
  <c r="T2783" i="10"/>
  <c r="T2784" i="10"/>
  <c r="T2785" i="10"/>
  <c r="T2786" i="10"/>
  <c r="T2787" i="10"/>
  <c r="T2788" i="10"/>
  <c r="T2789" i="10"/>
  <c r="T2790" i="10"/>
  <c r="T2791" i="10"/>
  <c r="T2792" i="10"/>
  <c r="T2793" i="10"/>
  <c r="T2794" i="10"/>
  <c r="T2795" i="10"/>
  <c r="T2796" i="10"/>
  <c r="T2797" i="10"/>
  <c r="T2798" i="10"/>
  <c r="T2799" i="10"/>
  <c r="T2800" i="10"/>
  <c r="T2801" i="10"/>
  <c r="T2802" i="10"/>
  <c r="T2803" i="10"/>
  <c r="T2804" i="10"/>
  <c r="T2805" i="10"/>
  <c r="T2806" i="10"/>
  <c r="T2807" i="10"/>
  <c r="T2808" i="10"/>
  <c r="T2809" i="10"/>
  <c r="T2810" i="10"/>
  <c r="T2811" i="10"/>
  <c r="T2812" i="10"/>
  <c r="T2813" i="10"/>
  <c r="T2814" i="10"/>
  <c r="T2815" i="10"/>
  <c r="T2816" i="10"/>
  <c r="T2817" i="10"/>
  <c r="T2818" i="10"/>
  <c r="T2819" i="10"/>
  <c r="T2820" i="10"/>
  <c r="T2821" i="10"/>
  <c r="T2822" i="10"/>
  <c r="T2823" i="10"/>
  <c r="T2824" i="10"/>
  <c r="T2825" i="10"/>
  <c r="T2826" i="10"/>
  <c r="T2827" i="10"/>
  <c r="T2828" i="10"/>
  <c r="T2829" i="10"/>
  <c r="T2830" i="10"/>
  <c r="T2831" i="10"/>
  <c r="T2832" i="10"/>
  <c r="T2833" i="10"/>
  <c r="T2834" i="10"/>
  <c r="T2835" i="10"/>
  <c r="T2836" i="10"/>
  <c r="T2837" i="10"/>
  <c r="T2838" i="10"/>
  <c r="T2839" i="10"/>
  <c r="T2840" i="10"/>
  <c r="T2841" i="10"/>
  <c r="T2842" i="10"/>
  <c r="T2843" i="10"/>
  <c r="T2844" i="10"/>
  <c r="T2845" i="10"/>
  <c r="T2846" i="10"/>
  <c r="T2847" i="10"/>
  <c r="T2848" i="10"/>
  <c r="T2849" i="10"/>
  <c r="T2850" i="10"/>
  <c r="T2851" i="10"/>
  <c r="T2852" i="10"/>
  <c r="T2853" i="10"/>
  <c r="T2854" i="10"/>
  <c r="T2855" i="10"/>
  <c r="T2856" i="10"/>
  <c r="T2857" i="10"/>
  <c r="T2858" i="10"/>
  <c r="T2859" i="10"/>
  <c r="T2860" i="10"/>
  <c r="T2861" i="10"/>
  <c r="T2862" i="10"/>
  <c r="T2863" i="10"/>
  <c r="T2864" i="10"/>
  <c r="T2865" i="10"/>
  <c r="T2866" i="10"/>
  <c r="T2867" i="10"/>
  <c r="T2868" i="10"/>
  <c r="T2869" i="10"/>
  <c r="T2870" i="10"/>
  <c r="T2871" i="10"/>
  <c r="T2872" i="10"/>
  <c r="T2873" i="10"/>
  <c r="T2874" i="10"/>
  <c r="T2875" i="10"/>
  <c r="T2876" i="10"/>
  <c r="T2877" i="10"/>
  <c r="T2878" i="10"/>
  <c r="T2879" i="10"/>
  <c r="T2880" i="10"/>
  <c r="T2881" i="10"/>
  <c r="T2882" i="10"/>
  <c r="T2883" i="10"/>
  <c r="T2884" i="10"/>
  <c r="T2885" i="10"/>
  <c r="T2886" i="10"/>
  <c r="T2887" i="10"/>
  <c r="T2888" i="10"/>
  <c r="T2889" i="10"/>
  <c r="T2890" i="10"/>
  <c r="T2891" i="10"/>
  <c r="T2892" i="10"/>
  <c r="T2893" i="10"/>
  <c r="T2894" i="10"/>
  <c r="T2895" i="10"/>
  <c r="T2896" i="10"/>
  <c r="T2897" i="10"/>
  <c r="T2898" i="10"/>
  <c r="T2899" i="10"/>
  <c r="T2900" i="10"/>
  <c r="T2901" i="10"/>
  <c r="T2902" i="10"/>
  <c r="T2903" i="10"/>
  <c r="T2904" i="10"/>
  <c r="T2905" i="10"/>
  <c r="T2906" i="10"/>
  <c r="T2907" i="10"/>
  <c r="T2908" i="10"/>
  <c r="T2909" i="10"/>
  <c r="T2910" i="10"/>
  <c r="T2911" i="10"/>
  <c r="T2912" i="10"/>
  <c r="T2913" i="10"/>
  <c r="T2914" i="10"/>
  <c r="T2915" i="10"/>
  <c r="T2916" i="10"/>
  <c r="T2917" i="10"/>
  <c r="T2918" i="10"/>
  <c r="T2919" i="10"/>
  <c r="T2920" i="10"/>
  <c r="T2921" i="10"/>
  <c r="T2922" i="10"/>
  <c r="T2923" i="10"/>
  <c r="T2924" i="10"/>
  <c r="T2925" i="10"/>
  <c r="T2926" i="10"/>
  <c r="T2927" i="10"/>
  <c r="T2928" i="10"/>
  <c r="T2929" i="10"/>
  <c r="T2930" i="10"/>
  <c r="T2931" i="10"/>
  <c r="T2932" i="10"/>
  <c r="T2933" i="10"/>
  <c r="T2934" i="10"/>
  <c r="T2935" i="10"/>
  <c r="T2936" i="10"/>
  <c r="T2937" i="10"/>
  <c r="T2938" i="10"/>
  <c r="T2939" i="10"/>
  <c r="T2940" i="10"/>
  <c r="T2941" i="10"/>
  <c r="T2942" i="10"/>
  <c r="T2943" i="10"/>
  <c r="T2944" i="10"/>
  <c r="T2945" i="10"/>
  <c r="T2946" i="10"/>
  <c r="T2947" i="10"/>
  <c r="T2948" i="10"/>
  <c r="T2949" i="10"/>
  <c r="T2950" i="10"/>
  <c r="T2951" i="10"/>
  <c r="T2952" i="10"/>
  <c r="T2953" i="10"/>
  <c r="T2954" i="10"/>
  <c r="T2955" i="10"/>
  <c r="T2956" i="10"/>
  <c r="T2957" i="10"/>
  <c r="T2958" i="10"/>
  <c r="T2959" i="10"/>
  <c r="T2960" i="10"/>
  <c r="T2961" i="10"/>
  <c r="T2962" i="10"/>
  <c r="T2963" i="10"/>
  <c r="T2964" i="10"/>
  <c r="T2965" i="10"/>
  <c r="T2966" i="10"/>
  <c r="T2967" i="10"/>
  <c r="T2968" i="10"/>
  <c r="T2969" i="10"/>
  <c r="T2970" i="10"/>
  <c r="T2971" i="10"/>
  <c r="T2972" i="10"/>
  <c r="T2973" i="10"/>
  <c r="T2974" i="10"/>
  <c r="T2975" i="10"/>
  <c r="T2976" i="10"/>
  <c r="T2977" i="10"/>
  <c r="T2978" i="10"/>
  <c r="T2979" i="10"/>
  <c r="T2980" i="10"/>
  <c r="T2981" i="10"/>
  <c r="T2982" i="10"/>
  <c r="T2983" i="10"/>
  <c r="T2984" i="10"/>
  <c r="T2985" i="10"/>
  <c r="T2986" i="10"/>
  <c r="T2987" i="10"/>
  <c r="T2988" i="10"/>
  <c r="T2989" i="10"/>
  <c r="T2990" i="10"/>
  <c r="T2991" i="10"/>
  <c r="T2992" i="10"/>
  <c r="T2993" i="10"/>
  <c r="T2994" i="10"/>
  <c r="T2995" i="10"/>
  <c r="T2996" i="10"/>
  <c r="T2997" i="10"/>
  <c r="T2998" i="10"/>
  <c r="T2999" i="10"/>
  <c r="T3000" i="10"/>
  <c r="T3001" i="10"/>
  <c r="T3002" i="10"/>
  <c r="T3003" i="10"/>
  <c r="T3004" i="10"/>
  <c r="T3005" i="10"/>
  <c r="T3006" i="10"/>
  <c r="T3007" i="10"/>
  <c r="T3008" i="10"/>
  <c r="T3009" i="10"/>
  <c r="T3010" i="10"/>
  <c r="T3011" i="10"/>
  <c r="T3012" i="10"/>
  <c r="T3013" i="10"/>
  <c r="T3014" i="10"/>
  <c r="T3015" i="10"/>
  <c r="T3016" i="10"/>
  <c r="T3017" i="10"/>
  <c r="T3018" i="10"/>
  <c r="T3019" i="10"/>
  <c r="T3020" i="10"/>
  <c r="T3021" i="10"/>
  <c r="T3022" i="10"/>
  <c r="T3023" i="10"/>
  <c r="T3024" i="10"/>
  <c r="T3025" i="10"/>
  <c r="T3026" i="10"/>
  <c r="T3027" i="10"/>
  <c r="T3028" i="10"/>
  <c r="T3029" i="10"/>
  <c r="T3030" i="10"/>
  <c r="T3031" i="10"/>
  <c r="T3032" i="10"/>
  <c r="T3033" i="10"/>
  <c r="T3034" i="10"/>
  <c r="T3035" i="10"/>
  <c r="T3036" i="10"/>
  <c r="T3037" i="10"/>
  <c r="T3038" i="10"/>
  <c r="T3039" i="10"/>
  <c r="T3040" i="10"/>
  <c r="T3041" i="10"/>
  <c r="T3042" i="10"/>
  <c r="T3043" i="10"/>
  <c r="T3044" i="10"/>
  <c r="T3045" i="10"/>
  <c r="T3046" i="10"/>
  <c r="T3047" i="10"/>
  <c r="T3048" i="10"/>
  <c r="T3049" i="10"/>
  <c r="T3050" i="10"/>
  <c r="T3051" i="10"/>
  <c r="T3052" i="10"/>
  <c r="T3053" i="10"/>
  <c r="T3054" i="10"/>
  <c r="T3055" i="10"/>
  <c r="T3056" i="10"/>
  <c r="T3057" i="10"/>
  <c r="T3058" i="10"/>
  <c r="T3059" i="10"/>
  <c r="T3060" i="10"/>
  <c r="T3061" i="10"/>
  <c r="T3062" i="10"/>
  <c r="T3063" i="10"/>
  <c r="T3064" i="10"/>
  <c r="T3065" i="10"/>
  <c r="T3066" i="10"/>
  <c r="T3067" i="10"/>
  <c r="T3068" i="10"/>
  <c r="T3069" i="10"/>
  <c r="T3070" i="10"/>
  <c r="T3071" i="10"/>
  <c r="T3072" i="10"/>
  <c r="T3073" i="10"/>
  <c r="T3074" i="10"/>
  <c r="T3075" i="10"/>
  <c r="T3076" i="10"/>
  <c r="T3077" i="10"/>
  <c r="T3078" i="10"/>
  <c r="T3079" i="10"/>
  <c r="T3080" i="10"/>
  <c r="T3081" i="10"/>
  <c r="T3082" i="10"/>
  <c r="T3083" i="10"/>
  <c r="T3084" i="10"/>
  <c r="T3085" i="10"/>
  <c r="T3086" i="10"/>
  <c r="T3087" i="10"/>
  <c r="T3088" i="10"/>
  <c r="T3089" i="10"/>
  <c r="T3090" i="10"/>
  <c r="T3091" i="10"/>
  <c r="T3092" i="10"/>
  <c r="T3093" i="10"/>
  <c r="T3094" i="10"/>
  <c r="T3095" i="10"/>
  <c r="T3096" i="10"/>
  <c r="T3097" i="10"/>
  <c r="T3098" i="10"/>
  <c r="T3099" i="10"/>
  <c r="T3100" i="10"/>
  <c r="T3101" i="10"/>
  <c r="T3102" i="10"/>
  <c r="T3103" i="10"/>
  <c r="T3104" i="10"/>
  <c r="T3105" i="10"/>
  <c r="T3106" i="10"/>
  <c r="T3107" i="10"/>
  <c r="T3108" i="10"/>
  <c r="T3109" i="10"/>
  <c r="T3110" i="10"/>
  <c r="T3111" i="10"/>
  <c r="T3112" i="10"/>
  <c r="T3113" i="10"/>
  <c r="T3114" i="10"/>
  <c r="T3115" i="10"/>
  <c r="T3116" i="10"/>
  <c r="T3117" i="10"/>
  <c r="T3118" i="10"/>
  <c r="T3119" i="10"/>
  <c r="T3120" i="10"/>
  <c r="T3121" i="10"/>
  <c r="T3122" i="10"/>
  <c r="T3123" i="10"/>
  <c r="T3124" i="10"/>
  <c r="T3125" i="10"/>
  <c r="T3126" i="10"/>
  <c r="T3127" i="10"/>
  <c r="T3128" i="10"/>
  <c r="T3129" i="10"/>
  <c r="T3130" i="10"/>
  <c r="T3131" i="10"/>
  <c r="T3132" i="10"/>
  <c r="T3133" i="10"/>
  <c r="T3134" i="10"/>
  <c r="T3135" i="10"/>
  <c r="T3136" i="10"/>
  <c r="T3137" i="10"/>
  <c r="T3138" i="10"/>
  <c r="T3139" i="10"/>
  <c r="T3140" i="10"/>
  <c r="T3141" i="10"/>
  <c r="T3142" i="10"/>
  <c r="T3143" i="10"/>
  <c r="T3144" i="10"/>
  <c r="T3145" i="10"/>
  <c r="T3146" i="10"/>
  <c r="T3147" i="10"/>
  <c r="T3148" i="10"/>
  <c r="T3149" i="10"/>
  <c r="T3150" i="10"/>
  <c r="T3151" i="10"/>
  <c r="T3152" i="10"/>
  <c r="T3153" i="10"/>
  <c r="T3154" i="10"/>
  <c r="T3155" i="10"/>
  <c r="T3156" i="10"/>
  <c r="T3157" i="10"/>
  <c r="T3158" i="10"/>
  <c r="T3159" i="10"/>
  <c r="T3160" i="10"/>
  <c r="T3161" i="10"/>
  <c r="T3162" i="10"/>
  <c r="T3163" i="10"/>
  <c r="T3164" i="10"/>
  <c r="T3165" i="10"/>
  <c r="T3166" i="10"/>
  <c r="T3167" i="10"/>
  <c r="T3168" i="10"/>
  <c r="T3169" i="10"/>
  <c r="T3170" i="10"/>
  <c r="T3171" i="10"/>
  <c r="T3172" i="10"/>
  <c r="T3173" i="10"/>
  <c r="T3174" i="10"/>
  <c r="T3175" i="10"/>
  <c r="T3176" i="10"/>
  <c r="T3177" i="10"/>
  <c r="T3178" i="10"/>
  <c r="T3179" i="10"/>
  <c r="T3180" i="10"/>
  <c r="T3181" i="10"/>
  <c r="T3182" i="10"/>
  <c r="T3183" i="10"/>
  <c r="T3184" i="10"/>
  <c r="T3185" i="10"/>
  <c r="T3186" i="10"/>
  <c r="T3187" i="10"/>
  <c r="T3188" i="10"/>
  <c r="T3189" i="10"/>
  <c r="T3190" i="10"/>
  <c r="T3191" i="10"/>
  <c r="T3192" i="10"/>
  <c r="T3193" i="10"/>
  <c r="T3194" i="10"/>
  <c r="T3195" i="10"/>
  <c r="T3196" i="10"/>
  <c r="T3197" i="10"/>
  <c r="T3198" i="10"/>
  <c r="T3199" i="10"/>
  <c r="T3200" i="10"/>
  <c r="T3201" i="10"/>
  <c r="T3202" i="10"/>
  <c r="T3203" i="10"/>
  <c r="T3204" i="10"/>
  <c r="T3205" i="10"/>
  <c r="T3206" i="10"/>
  <c r="T3207" i="10"/>
  <c r="T3208" i="10"/>
  <c r="T3209" i="10"/>
  <c r="T3210" i="10"/>
  <c r="T3211" i="10"/>
  <c r="T3212" i="10"/>
  <c r="T3213" i="10"/>
  <c r="T3214" i="10"/>
  <c r="T3215" i="10"/>
  <c r="T3216" i="10"/>
  <c r="T3217" i="10"/>
  <c r="T3218" i="10"/>
  <c r="T3219" i="10"/>
  <c r="T3220" i="10"/>
  <c r="T3221" i="10"/>
  <c r="T3222" i="10"/>
  <c r="T3223" i="10"/>
  <c r="T3224" i="10"/>
  <c r="T3225" i="10"/>
  <c r="T3226" i="10"/>
  <c r="T3227" i="10"/>
  <c r="T3228" i="10"/>
  <c r="T3229" i="10"/>
  <c r="T3230" i="10"/>
  <c r="T3231" i="10"/>
  <c r="T3232" i="10"/>
  <c r="T3233" i="10"/>
  <c r="T3234" i="10"/>
  <c r="T3235" i="10"/>
  <c r="T3236" i="10"/>
  <c r="T3237" i="10"/>
  <c r="T3238" i="10"/>
  <c r="T3239" i="10"/>
  <c r="T3240" i="10"/>
  <c r="T3241" i="10"/>
  <c r="T3242" i="10"/>
  <c r="T3243" i="10"/>
  <c r="T3244" i="10"/>
  <c r="T3245" i="10"/>
  <c r="T3246" i="10"/>
  <c r="T3247" i="10"/>
  <c r="T3248" i="10"/>
  <c r="T3249" i="10"/>
  <c r="T3250" i="10"/>
  <c r="T3251" i="10"/>
  <c r="T3252" i="10"/>
  <c r="T3253" i="10"/>
  <c r="T3254" i="10"/>
  <c r="T3255" i="10"/>
  <c r="T3256" i="10"/>
  <c r="T3257" i="10"/>
  <c r="T3258" i="10"/>
  <c r="T3259" i="10"/>
  <c r="T3260" i="10"/>
  <c r="T3261" i="10"/>
  <c r="T3262" i="10"/>
  <c r="T3263" i="10"/>
  <c r="T3264" i="10"/>
  <c r="T3265" i="10"/>
  <c r="T3266" i="10"/>
  <c r="T3267" i="10"/>
  <c r="T3268" i="10"/>
  <c r="T3269" i="10"/>
  <c r="T3270" i="10"/>
  <c r="T3271" i="10"/>
  <c r="T3272" i="10"/>
  <c r="T3273" i="10"/>
  <c r="T3274" i="10"/>
  <c r="T3275" i="10"/>
  <c r="T3276" i="10"/>
  <c r="T3277" i="10"/>
  <c r="T3278" i="10"/>
  <c r="T3279" i="10"/>
  <c r="T3280" i="10"/>
  <c r="T3281" i="10"/>
  <c r="T3282" i="10"/>
  <c r="T3283" i="10"/>
  <c r="T3284" i="10"/>
  <c r="T3285" i="10"/>
  <c r="T3286" i="10"/>
  <c r="T3287" i="10"/>
  <c r="T3288" i="10"/>
  <c r="T3289" i="10"/>
  <c r="T3290" i="10"/>
  <c r="T3291" i="10"/>
  <c r="T3292" i="10"/>
  <c r="T3293" i="10"/>
  <c r="T3294" i="10"/>
  <c r="T3295" i="10"/>
  <c r="T3296" i="10"/>
  <c r="T3297" i="10"/>
  <c r="T3298" i="10"/>
  <c r="T3299" i="10"/>
  <c r="T3300" i="10"/>
  <c r="T3301" i="10"/>
  <c r="T3302" i="10"/>
  <c r="T3303" i="10"/>
  <c r="T3304" i="10"/>
  <c r="T3305" i="10"/>
  <c r="T3306" i="10"/>
  <c r="T3307" i="10"/>
  <c r="T3308" i="10"/>
  <c r="T3309" i="10"/>
  <c r="T3310" i="10"/>
  <c r="T3311" i="10"/>
  <c r="T3312" i="10"/>
  <c r="T3313" i="10"/>
  <c r="T3314" i="10"/>
  <c r="T3315" i="10"/>
  <c r="T3316" i="10"/>
  <c r="T3317" i="10"/>
  <c r="T3318" i="10"/>
  <c r="T3319" i="10"/>
  <c r="T3320" i="10"/>
  <c r="T3321" i="10"/>
  <c r="T3322" i="10"/>
  <c r="T3323" i="10"/>
  <c r="T3324" i="10"/>
  <c r="T3325" i="10"/>
  <c r="T3326" i="10"/>
  <c r="T3327" i="10"/>
  <c r="T3328" i="10"/>
  <c r="T3329" i="10"/>
  <c r="T3330" i="10"/>
  <c r="T3331" i="10"/>
  <c r="T3332" i="10"/>
  <c r="T3333" i="10"/>
  <c r="T3334" i="10"/>
  <c r="T3335" i="10"/>
  <c r="T3336" i="10"/>
  <c r="T3337" i="10"/>
  <c r="T3338" i="10"/>
  <c r="T3339" i="10"/>
  <c r="T3340" i="10"/>
  <c r="T3341" i="10"/>
  <c r="T3342" i="10"/>
  <c r="T3343" i="10"/>
  <c r="T3344" i="10"/>
  <c r="T3345" i="10"/>
  <c r="T3346" i="10"/>
  <c r="T3347" i="10"/>
  <c r="T3348" i="10"/>
  <c r="T3349" i="10"/>
  <c r="T3350" i="10"/>
  <c r="T3351" i="10"/>
  <c r="T3352" i="10"/>
  <c r="T3353" i="10"/>
  <c r="T3354" i="10"/>
  <c r="T3355" i="10"/>
  <c r="T3356" i="10"/>
  <c r="T3357" i="10"/>
  <c r="T3358" i="10"/>
  <c r="T3359" i="10"/>
  <c r="T3360" i="10"/>
  <c r="T3361" i="10"/>
  <c r="T3362" i="10"/>
  <c r="T3363" i="10"/>
  <c r="T3364" i="10"/>
  <c r="T3365" i="10"/>
  <c r="T3366" i="10"/>
  <c r="T3367" i="10"/>
  <c r="T3368" i="10"/>
  <c r="T3369" i="10"/>
  <c r="T3370" i="10"/>
  <c r="T3371" i="10"/>
  <c r="T3372" i="10"/>
  <c r="T3373" i="10"/>
  <c r="T3374" i="10"/>
  <c r="T3375" i="10"/>
  <c r="T3376" i="10"/>
  <c r="T3377" i="10"/>
  <c r="T3378" i="10"/>
  <c r="T3379" i="10"/>
  <c r="T3380" i="10"/>
  <c r="T3381" i="10"/>
  <c r="T3382" i="10"/>
  <c r="T3383" i="10"/>
  <c r="T3384" i="10"/>
  <c r="T3385" i="10"/>
  <c r="T3386" i="10"/>
  <c r="T3387" i="10"/>
  <c r="T3388" i="10"/>
  <c r="T3389" i="10"/>
  <c r="T3390" i="10"/>
  <c r="T3391" i="10"/>
  <c r="T3392" i="10"/>
  <c r="T3393" i="10"/>
  <c r="T3394" i="10"/>
  <c r="T3395" i="10"/>
  <c r="T3396" i="10"/>
  <c r="T3397" i="10"/>
  <c r="T3398" i="10"/>
  <c r="T3399" i="10"/>
  <c r="T3400" i="10"/>
  <c r="T3401" i="10"/>
  <c r="T3402" i="10"/>
  <c r="T3403" i="10"/>
  <c r="T3404" i="10"/>
  <c r="T3405" i="10"/>
  <c r="T3406" i="10"/>
  <c r="T3407" i="10"/>
  <c r="T3408" i="10"/>
  <c r="T3409" i="10"/>
  <c r="T3410" i="10"/>
  <c r="T3411" i="10"/>
  <c r="T3412" i="10"/>
  <c r="T3413" i="10"/>
  <c r="T3414" i="10"/>
  <c r="T3415" i="10"/>
  <c r="T3416" i="10"/>
  <c r="T3417" i="10"/>
  <c r="T3418" i="10"/>
  <c r="T3419" i="10"/>
  <c r="T3420" i="10"/>
  <c r="T3421" i="10"/>
  <c r="T3422" i="10"/>
  <c r="T3423" i="10"/>
  <c r="T3424" i="10"/>
  <c r="T3425" i="10"/>
  <c r="T3426" i="10"/>
  <c r="T3427" i="10"/>
  <c r="T3428" i="10"/>
  <c r="T3429" i="10"/>
  <c r="T3430" i="10"/>
  <c r="T3431" i="10"/>
  <c r="T3432" i="10"/>
  <c r="T3433" i="10"/>
  <c r="T3434" i="10"/>
  <c r="T3435" i="10"/>
  <c r="T3436" i="10"/>
  <c r="T3437" i="10"/>
  <c r="T3438" i="10"/>
  <c r="T3439" i="10"/>
  <c r="T3440" i="10"/>
  <c r="T3441" i="10"/>
  <c r="T3442" i="10"/>
  <c r="T3443" i="10"/>
  <c r="T3444" i="10"/>
  <c r="T3445" i="10"/>
  <c r="T3446" i="10"/>
  <c r="T3447" i="10"/>
  <c r="T3448" i="10"/>
  <c r="T3449" i="10"/>
  <c r="T3450" i="10"/>
  <c r="T3451" i="10"/>
  <c r="T3452" i="10"/>
  <c r="T3453" i="10"/>
  <c r="T3454" i="10"/>
  <c r="T3455" i="10"/>
  <c r="T3456" i="10"/>
  <c r="T3457" i="10"/>
  <c r="T3458" i="10"/>
  <c r="T3459" i="10"/>
  <c r="T3460" i="10"/>
  <c r="T3461" i="10"/>
  <c r="T3462" i="10"/>
  <c r="T3463" i="10"/>
  <c r="T3464" i="10"/>
  <c r="T3465" i="10"/>
  <c r="T3466" i="10"/>
  <c r="T3467" i="10"/>
  <c r="T3468" i="10"/>
  <c r="T3469" i="10"/>
  <c r="T3470" i="10"/>
  <c r="T3471" i="10"/>
  <c r="T3472" i="10"/>
  <c r="T3473" i="10"/>
  <c r="T3474" i="10"/>
  <c r="T3475" i="10"/>
  <c r="T3476" i="10"/>
  <c r="T3477" i="10"/>
  <c r="T3478" i="10"/>
  <c r="T3479" i="10"/>
  <c r="T3480" i="10"/>
  <c r="T3481" i="10"/>
  <c r="T3482" i="10"/>
  <c r="T3483" i="10"/>
  <c r="T3484" i="10"/>
  <c r="T3485" i="10"/>
  <c r="T3486" i="10"/>
  <c r="T3487" i="10"/>
  <c r="T3488" i="10"/>
  <c r="T3489" i="10"/>
  <c r="T3490" i="10"/>
  <c r="T3491" i="10"/>
  <c r="T3492" i="10"/>
  <c r="T3493" i="10"/>
  <c r="T3494" i="10"/>
  <c r="T3495" i="10"/>
  <c r="T3496" i="10"/>
  <c r="T3497" i="10"/>
  <c r="T3498" i="10"/>
  <c r="T3499" i="10"/>
  <c r="T3500" i="10"/>
  <c r="T3501" i="10"/>
  <c r="T3502" i="10"/>
  <c r="T3503" i="10"/>
  <c r="T3504" i="10"/>
  <c r="T3505" i="10"/>
  <c r="T3506" i="10"/>
  <c r="T3507" i="10"/>
  <c r="T3508" i="10"/>
  <c r="T3509" i="10"/>
  <c r="T3510" i="10"/>
  <c r="T3511" i="10"/>
  <c r="T3512" i="10"/>
  <c r="T3513" i="10"/>
  <c r="T3514" i="10"/>
  <c r="T3515" i="10"/>
  <c r="T3516" i="10"/>
  <c r="T3517" i="10"/>
  <c r="T3518" i="10"/>
  <c r="T3519" i="10"/>
  <c r="T3520" i="10"/>
  <c r="T3521" i="10"/>
  <c r="T3522" i="10"/>
  <c r="T3523" i="10"/>
  <c r="T3524" i="10"/>
  <c r="T3525" i="10"/>
  <c r="T3526" i="10"/>
  <c r="T3527" i="10"/>
  <c r="T3528" i="10"/>
  <c r="T3529" i="10"/>
  <c r="T3530" i="10"/>
  <c r="T3531" i="10"/>
  <c r="T3532" i="10"/>
  <c r="T3533" i="10"/>
  <c r="T3534" i="10"/>
  <c r="T3535" i="10"/>
  <c r="T3536" i="10"/>
  <c r="T3537" i="10"/>
  <c r="T3538" i="10"/>
  <c r="T3539" i="10"/>
  <c r="T3540" i="10"/>
  <c r="T3541" i="10"/>
  <c r="T3542" i="10"/>
  <c r="T3543" i="10"/>
  <c r="T3544" i="10"/>
  <c r="T3545" i="10"/>
  <c r="T3546" i="10"/>
  <c r="T3547" i="10"/>
  <c r="T3548" i="10"/>
  <c r="T3549" i="10"/>
  <c r="T3550" i="10"/>
  <c r="T3551" i="10"/>
  <c r="T3552" i="10"/>
  <c r="T3553" i="10"/>
  <c r="T3554" i="10"/>
  <c r="T3555" i="10"/>
  <c r="T3556" i="10"/>
  <c r="T3557" i="10"/>
  <c r="T3558" i="10"/>
  <c r="T3559" i="10"/>
  <c r="T3560" i="10"/>
  <c r="T3561" i="10"/>
  <c r="T3562" i="10"/>
  <c r="T3563" i="10"/>
  <c r="T3564" i="10"/>
  <c r="T3565" i="10"/>
  <c r="T3566" i="10"/>
  <c r="T3567" i="10"/>
  <c r="T3568" i="10"/>
  <c r="T3569" i="10"/>
  <c r="T3570" i="10"/>
  <c r="T3571" i="10"/>
  <c r="T3572" i="10"/>
  <c r="T3573" i="10"/>
  <c r="T3574" i="10"/>
  <c r="T3575" i="10"/>
  <c r="T3576" i="10"/>
  <c r="T3577" i="10"/>
  <c r="T3578" i="10"/>
  <c r="T3579" i="10"/>
  <c r="T3580" i="10"/>
  <c r="T3581" i="10"/>
  <c r="T3582" i="10"/>
  <c r="T3583" i="10"/>
  <c r="T3584" i="10"/>
  <c r="T3585" i="10"/>
  <c r="T3586" i="10"/>
  <c r="T3587" i="10"/>
  <c r="T3588" i="10"/>
  <c r="T3589" i="10"/>
  <c r="T3590" i="10"/>
  <c r="T3591" i="10"/>
  <c r="T3592" i="10"/>
  <c r="T3593" i="10"/>
  <c r="T3594" i="10"/>
  <c r="T3595" i="10"/>
  <c r="T3596" i="10"/>
  <c r="T3597" i="10"/>
  <c r="T3598" i="10"/>
  <c r="T3599" i="10"/>
  <c r="T3600" i="10"/>
  <c r="T3601" i="10"/>
  <c r="T3602" i="10"/>
  <c r="T3603" i="10"/>
  <c r="T3604" i="10"/>
  <c r="T3605" i="10"/>
  <c r="T3606" i="10"/>
  <c r="T3607" i="10"/>
  <c r="T3608" i="10"/>
  <c r="T3609" i="10"/>
  <c r="T3610" i="10"/>
  <c r="T3611" i="10"/>
  <c r="T3612" i="10"/>
  <c r="T3613" i="10"/>
  <c r="T3614" i="10"/>
  <c r="T3615" i="10"/>
  <c r="T3616" i="10"/>
  <c r="T3617" i="10"/>
  <c r="T3618" i="10"/>
  <c r="T3619" i="10"/>
  <c r="T3620" i="10"/>
  <c r="T3621" i="10"/>
  <c r="T3622" i="10"/>
  <c r="T3623" i="10"/>
  <c r="T3624" i="10"/>
  <c r="T3625" i="10"/>
  <c r="T3626" i="10"/>
  <c r="T3627" i="10"/>
  <c r="T3628" i="10"/>
  <c r="T3629" i="10"/>
  <c r="T3630" i="10"/>
  <c r="T3631" i="10"/>
  <c r="T3632" i="10"/>
  <c r="T3633" i="10"/>
  <c r="T3634" i="10"/>
  <c r="T3635" i="10"/>
  <c r="T3636" i="10"/>
  <c r="T3637" i="10"/>
  <c r="T3638" i="10"/>
  <c r="T3639" i="10"/>
  <c r="T3640" i="10"/>
  <c r="T3641" i="10"/>
  <c r="T3642" i="10"/>
  <c r="T3643" i="10"/>
  <c r="T3644" i="10"/>
  <c r="T3645" i="10"/>
  <c r="T3646" i="10"/>
  <c r="T3647" i="10"/>
  <c r="T3648" i="10"/>
  <c r="T3649" i="10"/>
  <c r="T3650" i="10"/>
  <c r="T3651" i="10"/>
  <c r="T3652" i="10"/>
  <c r="T3653" i="10"/>
  <c r="T3654" i="10"/>
  <c r="T3655" i="10"/>
  <c r="T3656" i="10"/>
  <c r="T3657" i="10"/>
  <c r="T3658" i="10"/>
  <c r="T3659" i="10"/>
  <c r="T3660" i="10"/>
  <c r="T3661" i="10"/>
  <c r="T3662" i="10"/>
  <c r="T3663" i="10"/>
  <c r="T3664" i="10"/>
  <c r="T3665" i="10"/>
  <c r="T3666" i="10"/>
  <c r="T3667" i="10"/>
  <c r="T3668" i="10"/>
  <c r="T3669" i="10"/>
  <c r="T3670" i="10"/>
  <c r="T3671" i="10"/>
  <c r="T3672" i="10"/>
  <c r="T3673" i="10"/>
  <c r="T3674" i="10"/>
  <c r="T3675" i="10"/>
  <c r="T3676" i="10"/>
  <c r="T3677" i="10"/>
  <c r="T3678" i="10"/>
  <c r="T3679" i="10"/>
  <c r="T3680" i="10"/>
  <c r="T3681" i="10"/>
  <c r="T3682" i="10"/>
  <c r="T3683" i="10"/>
  <c r="T3684" i="10"/>
  <c r="T3685" i="10"/>
  <c r="T3686" i="10"/>
  <c r="T3687" i="10"/>
  <c r="T3688" i="10"/>
  <c r="T3689" i="10"/>
  <c r="T3690" i="10"/>
  <c r="T3691" i="10"/>
  <c r="T3692" i="10"/>
  <c r="T3693" i="10"/>
  <c r="T3694" i="10"/>
  <c r="T3695" i="10"/>
  <c r="T3696" i="10"/>
  <c r="T3697" i="10"/>
  <c r="T3698" i="10"/>
  <c r="T3699" i="10"/>
  <c r="T3700" i="10"/>
  <c r="T3701" i="10"/>
  <c r="T3702" i="10"/>
  <c r="T3703" i="10"/>
  <c r="T3704" i="10"/>
  <c r="T3705" i="10"/>
  <c r="T3706" i="10"/>
  <c r="T3707" i="10"/>
  <c r="T3708" i="10"/>
  <c r="T3709" i="10"/>
  <c r="T3710" i="10"/>
  <c r="T3711" i="10"/>
  <c r="T3712" i="10"/>
  <c r="T3713" i="10"/>
  <c r="T3714" i="10"/>
  <c r="T3715" i="10"/>
  <c r="T3716" i="10"/>
  <c r="T3717" i="10"/>
  <c r="T3718" i="10"/>
  <c r="T3719" i="10"/>
  <c r="T3720" i="10"/>
  <c r="T3721" i="10"/>
  <c r="T3722" i="10"/>
  <c r="T3723" i="10"/>
  <c r="T3724" i="10"/>
  <c r="T3725" i="10"/>
  <c r="T3726" i="10"/>
  <c r="T3727" i="10"/>
  <c r="T3728" i="10"/>
  <c r="T3729" i="10"/>
  <c r="T3730" i="10"/>
  <c r="T3731" i="10"/>
  <c r="T3732" i="10"/>
  <c r="T3733" i="10"/>
  <c r="T3734" i="10"/>
  <c r="T3735" i="10"/>
  <c r="T3736" i="10"/>
  <c r="T3737" i="10"/>
  <c r="T3738" i="10"/>
  <c r="T3739" i="10"/>
  <c r="T3740" i="10"/>
  <c r="T3741" i="10"/>
  <c r="T3742" i="10"/>
  <c r="T3743" i="10"/>
  <c r="T3744" i="10"/>
  <c r="T3745" i="10"/>
  <c r="T3746" i="10"/>
  <c r="T3747" i="10"/>
  <c r="T3748" i="10"/>
  <c r="T3749" i="10"/>
  <c r="T3750" i="10"/>
  <c r="T3751" i="10"/>
  <c r="T3752" i="10"/>
  <c r="T3753" i="10"/>
  <c r="T3754" i="10"/>
  <c r="T3755" i="10"/>
  <c r="T3756" i="10"/>
  <c r="T3757" i="10"/>
  <c r="T3758" i="10"/>
  <c r="T3759" i="10"/>
  <c r="T3760" i="10"/>
  <c r="T3761" i="10"/>
  <c r="T3762" i="10"/>
  <c r="T3763" i="10"/>
  <c r="T3764" i="10"/>
  <c r="T3765" i="10"/>
  <c r="T3766" i="10"/>
  <c r="T3767" i="10"/>
  <c r="T3768" i="10"/>
  <c r="T3769" i="10"/>
  <c r="T3770" i="10"/>
  <c r="T3771" i="10"/>
  <c r="T3772" i="10"/>
  <c r="T3773" i="10"/>
  <c r="T3774" i="10"/>
  <c r="T3775" i="10"/>
  <c r="T3776" i="10"/>
  <c r="T3777" i="10"/>
  <c r="T3778" i="10"/>
  <c r="T3779" i="10"/>
  <c r="T3780" i="10"/>
  <c r="T3781" i="10"/>
  <c r="T3782" i="10"/>
  <c r="T3783" i="10"/>
  <c r="T3784" i="10"/>
  <c r="T3785" i="10"/>
  <c r="T3786" i="10"/>
  <c r="T3787" i="10"/>
  <c r="T3788" i="10"/>
  <c r="T3789" i="10"/>
  <c r="T3790" i="10"/>
  <c r="T3791" i="10"/>
  <c r="T3792" i="10"/>
  <c r="T3793" i="10"/>
  <c r="T3794" i="10"/>
  <c r="T3795" i="10"/>
  <c r="T3796" i="10"/>
  <c r="T3797" i="10"/>
  <c r="T3798" i="10"/>
  <c r="T3799" i="10"/>
  <c r="T3800" i="10"/>
  <c r="T3801" i="10"/>
  <c r="T3802" i="10"/>
  <c r="T3803" i="10"/>
  <c r="T3804" i="10"/>
  <c r="T3805" i="10"/>
  <c r="T3806" i="10"/>
  <c r="T3807" i="10"/>
  <c r="T3808" i="10"/>
  <c r="T3809" i="10"/>
  <c r="T3810" i="10"/>
  <c r="T3811" i="10"/>
  <c r="T3812" i="10"/>
  <c r="T3813" i="10"/>
  <c r="T3814" i="10"/>
  <c r="T3815" i="10"/>
  <c r="T3816" i="10"/>
  <c r="T3817" i="10"/>
  <c r="T3818" i="10"/>
  <c r="T3819" i="10"/>
  <c r="T3820" i="10"/>
  <c r="T3821" i="10"/>
  <c r="T3822" i="10"/>
  <c r="T3823" i="10"/>
  <c r="T3824" i="10"/>
  <c r="T3825" i="10"/>
  <c r="T3826" i="10"/>
  <c r="T3827" i="10"/>
  <c r="T3828" i="10"/>
  <c r="T3829" i="10"/>
  <c r="T3830" i="10"/>
  <c r="T3831" i="10"/>
  <c r="T3832" i="10"/>
  <c r="T3833" i="10"/>
  <c r="T3834" i="10"/>
  <c r="T3835" i="10"/>
  <c r="T3836" i="10"/>
  <c r="T3837" i="10"/>
  <c r="T3838" i="10"/>
  <c r="T3839" i="10"/>
  <c r="T3840" i="10"/>
  <c r="T3841" i="10"/>
  <c r="T3842" i="10"/>
  <c r="T3843" i="10"/>
  <c r="T3844" i="10"/>
  <c r="T3845" i="10"/>
  <c r="T3846" i="10"/>
  <c r="T3847" i="10"/>
  <c r="T3848" i="10"/>
  <c r="T3849" i="10"/>
  <c r="T3850" i="10"/>
  <c r="T3851" i="10"/>
  <c r="T3852" i="10"/>
  <c r="T3853" i="10"/>
  <c r="T3854" i="10"/>
  <c r="T3855" i="10"/>
  <c r="T3856" i="10"/>
  <c r="T3857" i="10"/>
  <c r="T3858" i="10"/>
  <c r="T3859" i="10"/>
  <c r="T3860" i="10"/>
  <c r="T3861" i="10"/>
  <c r="T3862" i="10"/>
  <c r="T3863" i="10"/>
  <c r="T3864" i="10"/>
  <c r="T3865" i="10"/>
  <c r="T3866" i="10"/>
  <c r="T3867" i="10"/>
  <c r="T3868" i="10"/>
  <c r="T3869" i="10"/>
  <c r="T3870" i="10"/>
  <c r="T3871" i="10"/>
  <c r="T3872" i="10"/>
  <c r="T3873" i="10"/>
  <c r="T3874" i="10"/>
  <c r="T3875" i="10"/>
  <c r="T3876" i="10"/>
  <c r="T3877" i="10"/>
  <c r="T3878" i="10"/>
  <c r="T3879" i="10"/>
  <c r="T3880" i="10"/>
  <c r="T3881" i="10"/>
  <c r="T3882" i="10"/>
  <c r="T3883" i="10"/>
  <c r="T3884" i="10"/>
  <c r="T3885" i="10"/>
  <c r="T3886" i="10"/>
  <c r="T3887" i="10"/>
  <c r="T3888" i="10"/>
  <c r="T3889" i="10"/>
  <c r="T3890" i="10"/>
  <c r="T3891" i="10"/>
  <c r="T3892" i="10"/>
  <c r="T3893" i="10"/>
  <c r="T3894" i="10"/>
  <c r="T3895" i="10"/>
  <c r="T3896" i="10"/>
  <c r="T3897" i="10"/>
  <c r="T3898" i="10"/>
  <c r="T3899" i="10"/>
  <c r="T3900" i="10"/>
  <c r="T3901" i="10"/>
  <c r="T3902" i="10"/>
  <c r="T3903" i="10"/>
  <c r="T3904" i="10"/>
  <c r="T3905" i="10"/>
  <c r="T3906" i="10"/>
  <c r="T3907" i="10"/>
  <c r="T3908" i="10"/>
  <c r="T3909" i="10"/>
  <c r="T3910" i="10"/>
  <c r="T3911" i="10"/>
  <c r="T3912" i="10"/>
  <c r="T3913" i="10"/>
  <c r="T3914" i="10"/>
  <c r="T3915" i="10"/>
  <c r="T3916" i="10"/>
  <c r="T3917" i="10"/>
  <c r="T3918" i="10"/>
  <c r="T3919" i="10"/>
  <c r="T3920" i="10"/>
  <c r="T3921" i="10"/>
  <c r="T3922" i="10"/>
  <c r="T3923" i="10"/>
  <c r="T3924" i="10"/>
  <c r="T3925" i="10"/>
  <c r="T3926" i="10"/>
  <c r="T3927" i="10"/>
  <c r="T3928" i="10"/>
  <c r="T3929" i="10"/>
  <c r="T3930" i="10"/>
  <c r="T3931" i="10"/>
  <c r="T3932" i="10"/>
  <c r="T3933" i="10"/>
  <c r="T3934" i="10"/>
  <c r="T3935" i="10"/>
  <c r="T3936" i="10"/>
  <c r="T3937" i="10"/>
  <c r="T3938" i="10"/>
  <c r="T3939" i="10"/>
  <c r="T3940" i="10"/>
  <c r="T3941" i="10"/>
  <c r="T3942" i="10"/>
  <c r="T3943" i="10"/>
  <c r="T3944" i="10"/>
  <c r="T3945" i="10"/>
  <c r="T3946" i="10"/>
  <c r="T3947" i="10"/>
  <c r="T3948" i="10"/>
  <c r="T3949" i="10"/>
  <c r="T3950" i="10"/>
  <c r="T3951" i="10"/>
  <c r="T3952" i="10"/>
  <c r="T3953" i="10"/>
  <c r="T3954" i="10"/>
  <c r="T3955" i="10"/>
  <c r="T3956" i="10"/>
  <c r="T3957" i="10"/>
  <c r="T3958" i="10"/>
  <c r="T3959" i="10"/>
  <c r="T3960" i="10"/>
  <c r="T3961" i="10"/>
  <c r="T3962" i="10"/>
  <c r="T3963" i="10"/>
  <c r="T3964" i="10"/>
  <c r="T3965" i="10"/>
  <c r="T3966" i="10"/>
  <c r="T3967" i="10"/>
  <c r="T3968" i="10"/>
  <c r="T3969" i="10"/>
  <c r="T3970" i="10"/>
  <c r="T3971" i="10"/>
  <c r="T3972" i="10"/>
  <c r="T3973" i="10"/>
  <c r="T3974" i="10"/>
  <c r="T3975" i="10"/>
  <c r="T3976" i="10"/>
  <c r="T3977" i="10"/>
  <c r="T3978" i="10"/>
  <c r="T3979" i="10"/>
  <c r="T3980" i="10"/>
  <c r="T3981" i="10"/>
  <c r="T3982" i="10"/>
  <c r="T3983" i="10"/>
  <c r="T3984" i="10"/>
  <c r="T3985" i="10"/>
  <c r="T3986" i="10"/>
  <c r="T3987" i="10"/>
  <c r="T3988" i="10"/>
  <c r="T3989" i="10"/>
  <c r="T3990" i="10"/>
  <c r="T3991" i="10"/>
  <c r="T3992" i="10"/>
  <c r="T3993" i="10"/>
  <c r="T3994" i="10"/>
  <c r="T3995" i="10"/>
  <c r="T3996" i="10"/>
  <c r="T3997" i="10"/>
  <c r="T3998" i="10"/>
  <c r="T3999" i="10"/>
  <c r="T4000" i="10"/>
  <c r="T4001" i="10"/>
  <c r="T4002" i="10"/>
  <c r="T4003" i="10"/>
  <c r="T4004" i="10"/>
  <c r="T4005" i="10"/>
  <c r="T4006" i="10"/>
  <c r="T4007" i="10"/>
  <c r="T4008" i="10"/>
  <c r="T4009" i="10"/>
  <c r="T4010" i="10"/>
  <c r="T4011" i="10"/>
  <c r="T4012" i="10"/>
  <c r="T4013" i="10"/>
  <c r="T4014" i="10"/>
  <c r="T4015" i="10"/>
  <c r="T4016" i="10"/>
  <c r="T4017" i="10"/>
  <c r="T4018" i="10"/>
  <c r="T4019" i="10"/>
  <c r="T4020" i="10"/>
  <c r="T4021" i="10"/>
  <c r="T4022" i="10"/>
  <c r="T4023" i="10"/>
  <c r="T4024" i="10"/>
  <c r="T4025" i="10"/>
  <c r="T4026" i="10"/>
  <c r="T4027" i="10"/>
  <c r="T4028" i="10"/>
  <c r="T4029" i="10"/>
  <c r="T4030" i="10"/>
  <c r="T4031" i="10"/>
  <c r="T4032" i="10"/>
  <c r="T4033" i="10"/>
  <c r="T4034" i="10"/>
  <c r="T4035" i="10"/>
  <c r="T4036" i="10"/>
  <c r="T4037" i="10"/>
  <c r="T4038" i="10"/>
  <c r="T4039" i="10"/>
  <c r="T4040" i="10"/>
  <c r="T4041" i="10"/>
  <c r="T4042" i="10"/>
  <c r="T4043" i="10"/>
  <c r="T4044" i="10"/>
  <c r="T4045" i="10"/>
  <c r="T4046" i="10"/>
  <c r="T4047" i="10"/>
  <c r="T4048" i="10"/>
  <c r="T4049" i="10"/>
  <c r="T4050" i="10"/>
  <c r="T4051" i="10"/>
  <c r="T4052" i="10"/>
  <c r="T4053" i="10"/>
  <c r="T4054" i="10"/>
  <c r="T4055" i="10"/>
  <c r="T4056" i="10"/>
  <c r="T4057" i="10"/>
  <c r="T4058" i="10"/>
  <c r="T4059" i="10"/>
  <c r="T4060" i="10"/>
  <c r="T4061" i="10"/>
  <c r="T4062" i="10"/>
  <c r="T4063" i="10"/>
  <c r="T4064" i="10"/>
  <c r="T4065" i="10"/>
  <c r="T4066" i="10"/>
  <c r="T4067" i="10"/>
  <c r="T4068" i="10"/>
  <c r="T4069" i="10"/>
  <c r="T4070" i="10"/>
  <c r="T4071" i="10"/>
  <c r="T4072" i="10"/>
  <c r="T4073" i="10"/>
  <c r="T4074" i="10"/>
  <c r="T4075" i="10"/>
  <c r="T4076" i="10"/>
  <c r="T4077" i="10"/>
  <c r="T4078" i="10"/>
  <c r="T4079" i="10"/>
  <c r="T4080" i="10"/>
  <c r="T4081" i="10"/>
  <c r="T4082" i="10"/>
  <c r="T4083" i="10"/>
  <c r="T4084" i="10"/>
  <c r="T4085" i="10"/>
  <c r="T4086" i="10"/>
  <c r="T4087" i="10"/>
  <c r="T4088" i="10"/>
  <c r="T4089" i="10"/>
  <c r="T4090" i="10"/>
  <c r="T4091" i="10"/>
  <c r="T4092" i="10"/>
  <c r="T4093" i="10"/>
  <c r="T4094" i="10"/>
  <c r="T4095" i="10"/>
  <c r="T4096" i="10"/>
  <c r="T4097" i="10"/>
  <c r="T4098" i="10"/>
  <c r="T4099" i="10"/>
  <c r="T4100" i="10"/>
  <c r="T4101" i="10"/>
  <c r="T4102" i="10"/>
  <c r="T4103" i="10"/>
  <c r="T4104" i="10"/>
  <c r="T4105" i="10"/>
  <c r="T4106" i="10"/>
  <c r="T4107" i="10"/>
  <c r="T4108" i="10"/>
  <c r="T4109" i="10"/>
  <c r="T4110" i="10"/>
  <c r="T4111" i="10"/>
  <c r="T4112" i="10"/>
  <c r="T4113" i="10"/>
  <c r="T4114" i="10"/>
  <c r="T4115" i="10"/>
  <c r="T4116" i="10"/>
  <c r="T4117" i="10"/>
  <c r="T4118" i="10"/>
  <c r="T4119" i="10"/>
  <c r="T4120" i="10"/>
  <c r="T4121" i="10"/>
  <c r="T4122" i="10"/>
  <c r="T4123" i="10"/>
  <c r="T4124" i="10"/>
  <c r="T4125" i="10"/>
  <c r="T4126" i="10"/>
  <c r="T4127" i="10"/>
  <c r="T4128" i="10"/>
  <c r="T4129" i="10"/>
  <c r="T4130" i="10"/>
  <c r="T4131" i="10"/>
  <c r="T4132" i="10"/>
  <c r="T4133" i="10"/>
  <c r="T4134" i="10"/>
  <c r="T4135" i="10"/>
  <c r="T4136" i="10"/>
  <c r="T4137" i="10"/>
  <c r="T4138" i="10"/>
  <c r="T4139" i="10"/>
  <c r="T4140" i="10"/>
  <c r="T4141" i="10"/>
  <c r="T4142" i="10"/>
  <c r="T4143" i="10"/>
  <c r="T4144" i="10"/>
  <c r="T4145" i="10"/>
  <c r="T4146" i="10"/>
  <c r="T4147" i="10"/>
  <c r="T4148" i="10"/>
  <c r="T4149" i="10"/>
  <c r="T4150" i="10"/>
  <c r="T4151" i="10"/>
  <c r="T4152" i="10"/>
  <c r="T4153" i="10"/>
  <c r="T4154" i="10"/>
  <c r="T4155" i="10"/>
  <c r="T4156" i="10"/>
  <c r="T4157" i="10"/>
  <c r="T4158" i="10"/>
  <c r="T4159" i="10"/>
  <c r="T4160" i="10"/>
  <c r="T4161" i="10"/>
  <c r="T4162" i="10"/>
  <c r="T4163" i="10"/>
  <c r="T4164" i="10"/>
  <c r="T4165" i="10"/>
  <c r="T4166" i="10"/>
  <c r="T4167" i="10"/>
  <c r="T4168" i="10"/>
  <c r="T4169" i="10"/>
  <c r="T4170" i="10"/>
  <c r="T4171" i="10"/>
  <c r="T4172" i="10"/>
  <c r="T4173" i="10"/>
  <c r="T4174" i="10"/>
  <c r="T4175" i="10"/>
  <c r="T4176" i="10"/>
  <c r="T4177" i="10"/>
  <c r="T4178" i="10"/>
  <c r="T4179" i="10"/>
  <c r="T4180" i="10"/>
  <c r="T4181" i="10"/>
  <c r="T4182" i="10"/>
  <c r="T4183" i="10"/>
  <c r="T4184" i="10"/>
  <c r="T4185" i="10"/>
  <c r="T4186" i="10"/>
  <c r="T4187" i="10"/>
  <c r="T4188" i="10"/>
  <c r="T4189" i="10"/>
  <c r="T4190" i="10"/>
  <c r="T4191" i="10"/>
  <c r="T4192" i="10"/>
  <c r="T4193" i="10"/>
  <c r="T4194" i="10"/>
  <c r="T4195" i="10"/>
  <c r="T4196" i="10"/>
  <c r="T4197" i="10"/>
  <c r="T4198" i="10"/>
  <c r="T4199" i="10"/>
  <c r="T4200" i="10"/>
  <c r="T4201" i="10"/>
  <c r="T4202" i="10"/>
  <c r="T4203" i="10"/>
  <c r="T4204" i="10"/>
  <c r="T4205" i="10"/>
  <c r="T4206" i="10"/>
  <c r="T4207" i="10"/>
  <c r="T4208" i="10"/>
  <c r="T4209" i="10"/>
  <c r="T4210" i="10"/>
  <c r="T4211" i="10"/>
  <c r="T4212" i="10"/>
  <c r="T4213" i="10"/>
  <c r="T4214" i="10"/>
  <c r="T4215" i="10"/>
  <c r="T4216" i="10"/>
  <c r="T4217" i="10"/>
  <c r="T4218" i="10"/>
  <c r="T4219" i="10"/>
  <c r="T4220" i="10"/>
  <c r="T4221" i="10"/>
  <c r="T4222" i="10"/>
  <c r="T4223" i="10"/>
  <c r="T4224" i="10"/>
  <c r="T4225" i="10"/>
  <c r="T4226" i="10"/>
  <c r="T4227" i="10"/>
  <c r="T4228" i="10"/>
  <c r="T4229" i="10"/>
  <c r="T4230" i="10"/>
  <c r="T4231" i="10"/>
  <c r="T4232" i="10"/>
  <c r="T4233" i="10"/>
  <c r="T4234" i="10"/>
  <c r="T4235" i="10"/>
  <c r="T4236" i="10"/>
  <c r="T4237" i="10"/>
  <c r="T4238" i="10"/>
  <c r="T4239" i="10"/>
  <c r="T4240" i="10"/>
  <c r="T4241" i="10"/>
  <c r="T4242" i="10"/>
  <c r="T4243" i="10"/>
  <c r="T4244" i="10"/>
  <c r="T4245" i="10"/>
  <c r="T4246" i="10"/>
  <c r="T4247" i="10"/>
  <c r="T4248" i="10"/>
  <c r="T4249" i="10"/>
  <c r="T4250" i="10"/>
  <c r="T4251" i="10"/>
  <c r="T4252" i="10"/>
  <c r="T4253" i="10"/>
  <c r="T4254" i="10"/>
  <c r="T4255" i="10"/>
  <c r="T4256" i="10"/>
  <c r="T4257" i="10"/>
  <c r="T4258" i="10"/>
  <c r="T4259" i="10"/>
  <c r="T4260" i="10"/>
  <c r="T4261" i="10"/>
  <c r="T4262" i="10"/>
  <c r="T4263" i="10"/>
  <c r="T4264" i="10"/>
  <c r="T4265" i="10"/>
  <c r="T4266" i="10"/>
  <c r="T4267" i="10"/>
  <c r="T4268" i="10"/>
  <c r="T4269" i="10"/>
  <c r="T4270" i="10"/>
  <c r="T4271" i="10"/>
  <c r="T4272" i="10"/>
  <c r="T4273" i="10"/>
  <c r="T4274" i="10"/>
  <c r="T4275" i="10"/>
  <c r="T4276" i="10"/>
  <c r="T4277" i="10"/>
  <c r="T4278" i="10"/>
  <c r="T4279" i="10"/>
  <c r="T4280" i="10"/>
  <c r="T4281" i="10"/>
  <c r="T4282" i="10"/>
  <c r="T4283" i="10"/>
  <c r="T4284" i="10"/>
  <c r="T4285" i="10"/>
  <c r="T4286" i="10"/>
  <c r="T4287" i="10"/>
  <c r="T4288" i="10"/>
  <c r="T4289" i="10"/>
  <c r="T4290" i="10"/>
  <c r="T4291" i="10"/>
  <c r="T4292" i="10"/>
  <c r="T4293" i="10"/>
  <c r="T4294" i="10"/>
  <c r="T4295" i="10"/>
  <c r="T4296" i="10"/>
  <c r="T4297" i="10"/>
  <c r="T4298" i="10"/>
  <c r="T4299" i="10"/>
  <c r="T4300" i="10"/>
  <c r="T4301" i="10"/>
  <c r="T4302" i="10"/>
  <c r="T4303" i="10"/>
  <c r="T4304" i="10"/>
  <c r="T4305" i="10"/>
  <c r="T4306" i="10"/>
  <c r="T4307" i="10"/>
  <c r="T4308" i="10"/>
  <c r="T4309" i="10"/>
  <c r="T4310" i="10"/>
  <c r="T4311" i="10"/>
  <c r="T4312" i="10"/>
  <c r="T4313" i="10"/>
  <c r="T4314" i="10"/>
  <c r="T4315" i="10"/>
  <c r="T4316" i="10"/>
  <c r="T4317" i="10"/>
  <c r="T4318" i="10"/>
  <c r="T4319" i="10"/>
  <c r="T4320" i="10"/>
  <c r="T4321" i="10"/>
  <c r="T4322" i="10"/>
  <c r="T4323" i="10"/>
  <c r="T4324" i="10"/>
  <c r="T4325" i="10"/>
  <c r="T4326" i="10"/>
  <c r="T4327" i="10"/>
  <c r="T4328" i="10"/>
  <c r="T4329" i="10"/>
  <c r="T4330" i="10"/>
  <c r="T4331" i="10"/>
  <c r="T4332" i="10"/>
  <c r="T4333" i="10"/>
  <c r="T4334" i="10"/>
  <c r="T4335" i="10"/>
  <c r="T4336" i="10"/>
  <c r="T4337" i="10"/>
  <c r="T4338" i="10"/>
  <c r="T4339" i="10"/>
  <c r="T4340" i="10"/>
  <c r="T4341" i="10"/>
  <c r="T4342" i="10"/>
  <c r="T4343" i="10"/>
  <c r="T4344" i="10"/>
  <c r="T4345" i="10"/>
  <c r="T4346" i="10"/>
  <c r="T4347" i="10"/>
  <c r="T4348" i="10"/>
  <c r="T4349" i="10"/>
  <c r="T4350" i="10"/>
  <c r="T4351" i="10"/>
  <c r="T4352" i="10"/>
  <c r="T4353" i="10"/>
  <c r="T4354" i="10"/>
  <c r="T4355" i="10"/>
  <c r="T4356" i="10"/>
  <c r="T4357" i="10"/>
  <c r="T4358" i="10"/>
  <c r="T4359" i="10"/>
  <c r="T4360" i="10"/>
  <c r="T4361" i="10"/>
  <c r="T4362" i="10"/>
  <c r="T4363" i="10"/>
  <c r="T4364" i="10"/>
  <c r="T4365" i="10"/>
  <c r="T4366" i="10"/>
  <c r="T4367" i="10"/>
  <c r="T4368" i="10"/>
  <c r="T4369" i="10"/>
  <c r="T4370" i="10"/>
  <c r="T4371" i="10"/>
  <c r="T4372" i="10"/>
  <c r="T4373" i="10"/>
  <c r="T4374" i="10"/>
  <c r="T4375" i="10"/>
  <c r="T4376" i="10"/>
  <c r="T4377" i="10"/>
  <c r="T4378" i="10"/>
  <c r="T4379" i="10"/>
  <c r="T4380" i="10"/>
  <c r="T4381" i="10"/>
  <c r="T4382" i="10"/>
  <c r="T4383" i="10"/>
  <c r="T4384" i="10"/>
  <c r="T4385" i="10"/>
  <c r="T4386" i="10"/>
  <c r="T4387" i="10"/>
  <c r="T4388" i="10"/>
  <c r="T4389" i="10"/>
  <c r="T4390" i="10"/>
  <c r="T4391" i="10"/>
  <c r="T4392" i="10"/>
  <c r="T4393" i="10"/>
  <c r="T4394" i="10"/>
  <c r="T4395" i="10"/>
  <c r="T4396" i="10"/>
  <c r="T4397" i="10"/>
  <c r="T4398" i="10"/>
  <c r="T4399" i="10"/>
  <c r="T4400" i="10"/>
  <c r="T4401" i="10"/>
  <c r="T4402" i="10"/>
  <c r="T4403" i="10"/>
  <c r="T4404" i="10"/>
  <c r="T4405" i="10"/>
  <c r="T4406" i="10"/>
  <c r="T4407" i="10"/>
  <c r="T4408" i="10"/>
  <c r="T4409" i="10"/>
  <c r="T4410" i="10"/>
  <c r="T4411" i="10"/>
  <c r="T4412" i="10"/>
  <c r="T4413" i="10"/>
  <c r="T4414" i="10"/>
  <c r="T4415" i="10"/>
  <c r="T4416" i="10"/>
  <c r="T4417" i="10"/>
  <c r="T4418" i="10"/>
  <c r="T4419" i="10"/>
  <c r="T4420" i="10"/>
  <c r="T4421" i="10"/>
  <c r="T4422" i="10"/>
  <c r="T4423" i="10"/>
  <c r="T4424" i="10"/>
  <c r="T4425" i="10"/>
  <c r="T4426" i="10"/>
  <c r="T4427" i="10"/>
  <c r="T4428" i="10"/>
  <c r="T4429" i="10"/>
  <c r="T4430" i="10"/>
  <c r="T4431" i="10"/>
  <c r="T4432" i="10"/>
  <c r="T4433" i="10"/>
  <c r="T4434" i="10"/>
  <c r="T4435" i="10"/>
  <c r="T4436" i="10"/>
  <c r="T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1814" i="10"/>
  <c r="S1815" i="10"/>
  <c r="S1816" i="10"/>
  <c r="S1817" i="10"/>
  <c r="S1818" i="10"/>
  <c r="S1819" i="10"/>
  <c r="S1820" i="10"/>
  <c r="S1821" i="10"/>
  <c r="S1822" i="10"/>
  <c r="S1823" i="10"/>
  <c r="S1824" i="10"/>
  <c r="S1825" i="10"/>
  <c r="S1826" i="10"/>
  <c r="S1827" i="10"/>
  <c r="S1828" i="10"/>
  <c r="S1829" i="10"/>
  <c r="S1830" i="10"/>
  <c r="S1831" i="10"/>
  <c r="S1832" i="10"/>
  <c r="S1833" i="10"/>
  <c r="S1834" i="10"/>
  <c r="S1835" i="10"/>
  <c r="S1836" i="10"/>
  <c r="S1837" i="10"/>
  <c r="S1838" i="10"/>
  <c r="S1839" i="10"/>
  <c r="S1840" i="10"/>
  <c r="S1841" i="10"/>
  <c r="S1842" i="10"/>
  <c r="S1843" i="10"/>
  <c r="S1844" i="10"/>
  <c r="S1845" i="10"/>
  <c r="S1846" i="10"/>
  <c r="S1847" i="10"/>
  <c r="S1848" i="10"/>
  <c r="S1849" i="10"/>
  <c r="S1850" i="10"/>
  <c r="S1851" i="10"/>
  <c r="S1852" i="10"/>
  <c r="S1853" i="10"/>
  <c r="S1854" i="10"/>
  <c r="S1855" i="10"/>
  <c r="S1856" i="10"/>
  <c r="S1857" i="10"/>
  <c r="S1858" i="10"/>
  <c r="S1859" i="10"/>
  <c r="S1860" i="10"/>
  <c r="S1861" i="10"/>
  <c r="S1862" i="10"/>
  <c r="S1863" i="10"/>
  <c r="S1864" i="10"/>
  <c r="S1865" i="10"/>
  <c r="S1866" i="10"/>
  <c r="S1867" i="10"/>
  <c r="S1868" i="10"/>
  <c r="S1869" i="10"/>
  <c r="S1870" i="10"/>
  <c r="S1871" i="10"/>
  <c r="S1872" i="10"/>
  <c r="S1873" i="10"/>
  <c r="S1874" i="10"/>
  <c r="S1875" i="10"/>
  <c r="S1876" i="10"/>
  <c r="S1877" i="10"/>
  <c r="S1878" i="10"/>
  <c r="S1879" i="10"/>
  <c r="S1880" i="10"/>
  <c r="S1881" i="10"/>
  <c r="S1882" i="10"/>
  <c r="S1883" i="10"/>
  <c r="S1884" i="10"/>
  <c r="S1885" i="10"/>
  <c r="S1886" i="10"/>
  <c r="S1887" i="10"/>
  <c r="S1888" i="10"/>
  <c r="S1889" i="10"/>
  <c r="S1890" i="10"/>
  <c r="S1891" i="10"/>
  <c r="S1892" i="10"/>
  <c r="S1893" i="10"/>
  <c r="S1894" i="10"/>
  <c r="S1895" i="10"/>
  <c r="S1896" i="10"/>
  <c r="S1897" i="10"/>
  <c r="S1898" i="10"/>
  <c r="S1899" i="10"/>
  <c r="S1900" i="10"/>
  <c r="S1901" i="10"/>
  <c r="S1902" i="10"/>
  <c r="S1903" i="10"/>
  <c r="S1904" i="10"/>
  <c r="S1905" i="10"/>
  <c r="S1906" i="10"/>
  <c r="S1907" i="10"/>
  <c r="S1908" i="10"/>
  <c r="S1909" i="10"/>
  <c r="S1910" i="10"/>
  <c r="S1911" i="10"/>
  <c r="S1912" i="10"/>
  <c r="S1913" i="10"/>
  <c r="S1914" i="10"/>
  <c r="S1915" i="10"/>
  <c r="S1916" i="10"/>
  <c r="S1917" i="10"/>
  <c r="S1918" i="10"/>
  <c r="S1919" i="10"/>
  <c r="S1920" i="10"/>
  <c r="S1921" i="10"/>
  <c r="S1922" i="10"/>
  <c r="S1923" i="10"/>
  <c r="S1924" i="10"/>
  <c r="S1925" i="10"/>
  <c r="S1926" i="10"/>
  <c r="S1927" i="10"/>
  <c r="S1928" i="10"/>
  <c r="S1929" i="10"/>
  <c r="S1930" i="10"/>
  <c r="S1931" i="10"/>
  <c r="S1932" i="10"/>
  <c r="S1933" i="10"/>
  <c r="S1934" i="10"/>
  <c r="S1935" i="10"/>
  <c r="S1936" i="10"/>
  <c r="S1937" i="10"/>
  <c r="S1938" i="10"/>
  <c r="S1939" i="10"/>
  <c r="S1940" i="10"/>
  <c r="S1941" i="10"/>
  <c r="S1942" i="10"/>
  <c r="S1943" i="10"/>
  <c r="S1944" i="10"/>
  <c r="S1945" i="10"/>
  <c r="S1946" i="10"/>
  <c r="S1947" i="10"/>
  <c r="S1948" i="10"/>
  <c r="S1949" i="10"/>
  <c r="S1950" i="10"/>
  <c r="S1951" i="10"/>
  <c r="S1952" i="10"/>
  <c r="S1953" i="10"/>
  <c r="S1954" i="10"/>
  <c r="S1955" i="10"/>
  <c r="S1956" i="10"/>
  <c r="S1957" i="10"/>
  <c r="S1958" i="10"/>
  <c r="S1959" i="10"/>
  <c r="S1960" i="10"/>
  <c r="S1961" i="10"/>
  <c r="S1962" i="10"/>
  <c r="S1963" i="10"/>
  <c r="S1964" i="10"/>
  <c r="S1965" i="10"/>
  <c r="S1966" i="10"/>
  <c r="S1967" i="10"/>
  <c r="S1968" i="10"/>
  <c r="S1969" i="10"/>
  <c r="S1970" i="10"/>
  <c r="S1971" i="10"/>
  <c r="S1972" i="10"/>
  <c r="S1973" i="10"/>
  <c r="S1974" i="10"/>
  <c r="S1975" i="10"/>
  <c r="S1976" i="10"/>
  <c r="S1977" i="10"/>
  <c r="S1978" i="10"/>
  <c r="S1979" i="10"/>
  <c r="S1980" i="10"/>
  <c r="S1981" i="10"/>
  <c r="S1982" i="10"/>
  <c r="S1983" i="10"/>
  <c r="S1984" i="10"/>
  <c r="S1985" i="10"/>
  <c r="S1986" i="10"/>
  <c r="S1987" i="10"/>
  <c r="S1988" i="10"/>
  <c r="S1989" i="10"/>
  <c r="S1990" i="10"/>
  <c r="S1991" i="10"/>
  <c r="S1992" i="10"/>
  <c r="S1993" i="10"/>
  <c r="S1994" i="10"/>
  <c r="S1995" i="10"/>
  <c r="S1996" i="10"/>
  <c r="S1997" i="10"/>
  <c r="S1998" i="10"/>
  <c r="S1999" i="10"/>
  <c r="S2000" i="10"/>
  <c r="S2001" i="10"/>
  <c r="S2002" i="10"/>
  <c r="S2003" i="10"/>
  <c r="S2004" i="10"/>
  <c r="S2005" i="10"/>
  <c r="S2006" i="10"/>
  <c r="S2007" i="10"/>
  <c r="S2008" i="10"/>
  <c r="S2009" i="10"/>
  <c r="S2010" i="10"/>
  <c r="S2011" i="10"/>
  <c r="S2012" i="10"/>
  <c r="S2013" i="10"/>
  <c r="S2014" i="10"/>
  <c r="S2015" i="10"/>
  <c r="S2016" i="10"/>
  <c r="S2017" i="10"/>
  <c r="S2018" i="10"/>
  <c r="S2019" i="10"/>
  <c r="S2020" i="10"/>
  <c r="S2021" i="10"/>
  <c r="S2022" i="10"/>
  <c r="S2023" i="10"/>
  <c r="S2024" i="10"/>
  <c r="S2025" i="10"/>
  <c r="S2026" i="10"/>
  <c r="S2027" i="10"/>
  <c r="S2028" i="10"/>
  <c r="S2029" i="10"/>
  <c r="S2030" i="10"/>
  <c r="S2031" i="10"/>
  <c r="S2032" i="10"/>
  <c r="S2033" i="10"/>
  <c r="S2034" i="10"/>
  <c r="S2035" i="10"/>
  <c r="S2036" i="10"/>
  <c r="S2037" i="10"/>
  <c r="S2038" i="10"/>
  <c r="S2039" i="10"/>
  <c r="S2040" i="10"/>
  <c r="S2041" i="10"/>
  <c r="S2042" i="10"/>
  <c r="S2043" i="10"/>
  <c r="S2044" i="10"/>
  <c r="S2045" i="10"/>
  <c r="S2046" i="10"/>
  <c r="S2047" i="10"/>
  <c r="S2048" i="10"/>
  <c r="S2049" i="10"/>
  <c r="S2050" i="10"/>
  <c r="S2051" i="10"/>
  <c r="S2052" i="10"/>
  <c r="S2053" i="10"/>
  <c r="S2054" i="10"/>
  <c r="S2055" i="10"/>
  <c r="S2056" i="10"/>
  <c r="S2057" i="10"/>
  <c r="S2058" i="10"/>
  <c r="S2059" i="10"/>
  <c r="S2060" i="10"/>
  <c r="S2061" i="10"/>
  <c r="S2062" i="10"/>
  <c r="S2063" i="10"/>
  <c r="S2064" i="10"/>
  <c r="S2065" i="10"/>
  <c r="S2066" i="10"/>
  <c r="S2067" i="10"/>
  <c r="S2068" i="10"/>
  <c r="S2069" i="10"/>
  <c r="S2070" i="10"/>
  <c r="S2071" i="10"/>
  <c r="S2072" i="10"/>
  <c r="S2073" i="10"/>
  <c r="S2074" i="10"/>
  <c r="S2075" i="10"/>
  <c r="S2076" i="10"/>
  <c r="S2077" i="10"/>
  <c r="S2078" i="10"/>
  <c r="S2079" i="10"/>
  <c r="S2080" i="10"/>
  <c r="S2081" i="10"/>
  <c r="S2082" i="10"/>
  <c r="S2083" i="10"/>
  <c r="S2084" i="10"/>
  <c r="S2085" i="10"/>
  <c r="S2086" i="10"/>
  <c r="S2087" i="10"/>
  <c r="S2088" i="10"/>
  <c r="S2089" i="10"/>
  <c r="S2090" i="10"/>
  <c r="S2091" i="10"/>
  <c r="S2092" i="10"/>
  <c r="S2093" i="10"/>
  <c r="S2094" i="10"/>
  <c r="S2095" i="10"/>
  <c r="S2096" i="10"/>
  <c r="S2097" i="10"/>
  <c r="S2098" i="10"/>
  <c r="S2099" i="10"/>
  <c r="S2100" i="10"/>
  <c r="S2101" i="10"/>
  <c r="S2102" i="10"/>
  <c r="S2103" i="10"/>
  <c r="S2104" i="10"/>
  <c r="S2105" i="10"/>
  <c r="S2106" i="10"/>
  <c r="S2107" i="10"/>
  <c r="S2108" i="10"/>
  <c r="S2109" i="10"/>
  <c r="S2110" i="10"/>
  <c r="S2111" i="10"/>
  <c r="S2112" i="10"/>
  <c r="S2113" i="10"/>
  <c r="S2114" i="10"/>
  <c r="S2115" i="10"/>
  <c r="S2116" i="10"/>
  <c r="S2117" i="10"/>
  <c r="S2118" i="10"/>
  <c r="S2119" i="10"/>
  <c r="S2120" i="10"/>
  <c r="S2121" i="10"/>
  <c r="S2122" i="10"/>
  <c r="S2123" i="10"/>
  <c r="S2124" i="10"/>
  <c r="S2125" i="10"/>
  <c r="S2126" i="10"/>
  <c r="S2127" i="10"/>
  <c r="S2128" i="10"/>
  <c r="S2129" i="10"/>
  <c r="S2130" i="10"/>
  <c r="S2131" i="10"/>
  <c r="S2132" i="10"/>
  <c r="S2133" i="10"/>
  <c r="S2134" i="10"/>
  <c r="S2135" i="10"/>
  <c r="S2136" i="10"/>
  <c r="S2137" i="10"/>
  <c r="S2138" i="10"/>
  <c r="S2139" i="10"/>
  <c r="S2140" i="10"/>
  <c r="S2141" i="10"/>
  <c r="S2142" i="10"/>
  <c r="S2143" i="10"/>
  <c r="S2144" i="10"/>
  <c r="S2145" i="10"/>
  <c r="S2146" i="10"/>
  <c r="S2147" i="10"/>
  <c r="S2148" i="10"/>
  <c r="S2149" i="10"/>
  <c r="S2150" i="10"/>
  <c r="S2151" i="10"/>
  <c r="S2152" i="10"/>
  <c r="S2153" i="10"/>
  <c r="S2154" i="10"/>
  <c r="S2155" i="10"/>
  <c r="S2156" i="10"/>
  <c r="S2157" i="10"/>
  <c r="S2158" i="10"/>
  <c r="S2159" i="10"/>
  <c r="S2160" i="10"/>
  <c r="S2161" i="10"/>
  <c r="S2162" i="10"/>
  <c r="S2163" i="10"/>
  <c r="S2164" i="10"/>
  <c r="S2165" i="10"/>
  <c r="S2166" i="10"/>
  <c r="S2167" i="10"/>
  <c r="S2168" i="10"/>
  <c r="S2169" i="10"/>
  <c r="S2170" i="10"/>
  <c r="S2171" i="10"/>
  <c r="S2172" i="10"/>
  <c r="S2173" i="10"/>
  <c r="S2174" i="10"/>
  <c r="S2175" i="10"/>
  <c r="S2176" i="10"/>
  <c r="S2177" i="10"/>
  <c r="S2178" i="10"/>
  <c r="S2179" i="10"/>
  <c r="S2180" i="10"/>
  <c r="S2181" i="10"/>
  <c r="S2182" i="10"/>
  <c r="S2183" i="10"/>
  <c r="S2184" i="10"/>
  <c r="S2185" i="10"/>
  <c r="S2186" i="10"/>
  <c r="S2187" i="10"/>
  <c r="S2188" i="10"/>
  <c r="S2189" i="10"/>
  <c r="S2190" i="10"/>
  <c r="S2191" i="10"/>
  <c r="S2192" i="10"/>
  <c r="S2193" i="10"/>
  <c r="S2194" i="10"/>
  <c r="S2195" i="10"/>
  <c r="S2196" i="10"/>
  <c r="S2197" i="10"/>
  <c r="S2198" i="10"/>
  <c r="S2199" i="10"/>
  <c r="S2200" i="10"/>
  <c r="S2201" i="10"/>
  <c r="S2202" i="10"/>
  <c r="S2203" i="10"/>
  <c r="S2204" i="10"/>
  <c r="S2205" i="10"/>
  <c r="S2206" i="10"/>
  <c r="S2207" i="10"/>
  <c r="S2208" i="10"/>
  <c r="S2209" i="10"/>
  <c r="S2210" i="10"/>
  <c r="S2211" i="10"/>
  <c r="S2212" i="10"/>
  <c r="S2213" i="10"/>
  <c r="S2214" i="10"/>
  <c r="S2215" i="10"/>
  <c r="S2216" i="10"/>
  <c r="S2217" i="10"/>
  <c r="S2218" i="10"/>
  <c r="S2219" i="10"/>
  <c r="S2220" i="10"/>
  <c r="S2221" i="10"/>
  <c r="S2222" i="10"/>
  <c r="S2223" i="10"/>
  <c r="S2224" i="10"/>
  <c r="S2225" i="10"/>
  <c r="S2226" i="10"/>
  <c r="S2227" i="10"/>
  <c r="S2228" i="10"/>
  <c r="S2229" i="10"/>
  <c r="S2230" i="10"/>
  <c r="S2231" i="10"/>
  <c r="S2232" i="10"/>
  <c r="S2233" i="10"/>
  <c r="S2234" i="10"/>
  <c r="S2235" i="10"/>
  <c r="S2236" i="10"/>
  <c r="S2237" i="10"/>
  <c r="S2238" i="10"/>
  <c r="S2239" i="10"/>
  <c r="S2240" i="10"/>
  <c r="S2241" i="10"/>
  <c r="S2242" i="10"/>
  <c r="S2243" i="10"/>
  <c r="S2244" i="10"/>
  <c r="S2245" i="10"/>
  <c r="S2246" i="10"/>
  <c r="S2247" i="10"/>
  <c r="S2248" i="10"/>
  <c r="S2249" i="10"/>
  <c r="S2250" i="10"/>
  <c r="S2251" i="10"/>
  <c r="S2252" i="10"/>
  <c r="S2253" i="10"/>
  <c r="S2254" i="10"/>
  <c r="S2255" i="10"/>
  <c r="S2256" i="10"/>
  <c r="S2257" i="10"/>
  <c r="S2258" i="10"/>
  <c r="S2259" i="10"/>
  <c r="S2260" i="10"/>
  <c r="S2261" i="10"/>
  <c r="S2262" i="10"/>
  <c r="S2263" i="10"/>
  <c r="S2264" i="10"/>
  <c r="S2265" i="10"/>
  <c r="S2266" i="10"/>
  <c r="S2267" i="10"/>
  <c r="S2268" i="10"/>
  <c r="S2269" i="10"/>
  <c r="S2270" i="10"/>
  <c r="S2271" i="10"/>
  <c r="S2272" i="10"/>
  <c r="S2273" i="10"/>
  <c r="S2274" i="10"/>
  <c r="S2275" i="10"/>
  <c r="S2276" i="10"/>
  <c r="S2277" i="10"/>
  <c r="S2278" i="10"/>
  <c r="S2279" i="10"/>
  <c r="S2280" i="10"/>
  <c r="S2281" i="10"/>
  <c r="S2282" i="10"/>
  <c r="S2283" i="10"/>
  <c r="S2284" i="10"/>
  <c r="S2285" i="10"/>
  <c r="S2286" i="10"/>
  <c r="S2287" i="10"/>
  <c r="S2288" i="10"/>
  <c r="S2289" i="10"/>
  <c r="S2290" i="10"/>
  <c r="S2291" i="10"/>
  <c r="S2292" i="10"/>
  <c r="S2293" i="10"/>
  <c r="S2294" i="10"/>
  <c r="S2295" i="10"/>
  <c r="S2296" i="10"/>
  <c r="S2297" i="10"/>
  <c r="S2298" i="10"/>
  <c r="S2299" i="10"/>
  <c r="S2300" i="10"/>
  <c r="S2301" i="10"/>
  <c r="S2302" i="10"/>
  <c r="S2303" i="10"/>
  <c r="S2304" i="10"/>
  <c r="S2305" i="10"/>
  <c r="S2306" i="10"/>
  <c r="S2307" i="10"/>
  <c r="S2308" i="10"/>
  <c r="S2309" i="10"/>
  <c r="S2310" i="10"/>
  <c r="S2311" i="10"/>
  <c r="S2312" i="10"/>
  <c r="S2313" i="10"/>
  <c r="S2314" i="10"/>
  <c r="S2315" i="10"/>
  <c r="S2316" i="10"/>
  <c r="S2317" i="10"/>
  <c r="S2318" i="10"/>
  <c r="S2319" i="10"/>
  <c r="S2320" i="10"/>
  <c r="S2321" i="10"/>
  <c r="S2322" i="10"/>
  <c r="S2323" i="10"/>
  <c r="S2324" i="10"/>
  <c r="S2325" i="10"/>
  <c r="S2326" i="10"/>
  <c r="S2327" i="10"/>
  <c r="S2328" i="10"/>
  <c r="S2329" i="10"/>
  <c r="S2330" i="10"/>
  <c r="S2331" i="10"/>
  <c r="S2332" i="10"/>
  <c r="S2333" i="10"/>
  <c r="S2334" i="10"/>
  <c r="S2335" i="10"/>
  <c r="S2336" i="10"/>
  <c r="S2337" i="10"/>
  <c r="S2338" i="10"/>
  <c r="S2339" i="10"/>
  <c r="S2340" i="10"/>
  <c r="S2341" i="10"/>
  <c r="S2342" i="10"/>
  <c r="S2343" i="10"/>
  <c r="S2344" i="10"/>
  <c r="S2345" i="10"/>
  <c r="S2346" i="10"/>
  <c r="S2347" i="10"/>
  <c r="S2348" i="10"/>
  <c r="S2349" i="10"/>
  <c r="S2350" i="10"/>
  <c r="S2351" i="10"/>
  <c r="S2352" i="10"/>
  <c r="S2353" i="10"/>
  <c r="S2354" i="10"/>
  <c r="S2355" i="10"/>
  <c r="S2356" i="10"/>
  <c r="S2357" i="10"/>
  <c r="S2358" i="10"/>
  <c r="S2359" i="10"/>
  <c r="S2360" i="10"/>
  <c r="S2361" i="10"/>
  <c r="S2362" i="10"/>
  <c r="S2363" i="10"/>
  <c r="S2364" i="10"/>
  <c r="S2365" i="10"/>
  <c r="S2366" i="10"/>
  <c r="S2367" i="10"/>
  <c r="S2368" i="10"/>
  <c r="S2369" i="10"/>
  <c r="S2370" i="10"/>
  <c r="S2371" i="10"/>
  <c r="S2372" i="10"/>
  <c r="S2373" i="10"/>
  <c r="S2374" i="10"/>
  <c r="S2375" i="10"/>
  <c r="S2376" i="10"/>
  <c r="S2377" i="10"/>
  <c r="S2378" i="10"/>
  <c r="S2379" i="10"/>
  <c r="S2380" i="10"/>
  <c r="S2381" i="10"/>
  <c r="S2382" i="10"/>
  <c r="S2383" i="10"/>
  <c r="S2384" i="10"/>
  <c r="S2385" i="10"/>
  <c r="S2386" i="10"/>
  <c r="S2387" i="10"/>
  <c r="S2388" i="10"/>
  <c r="S2389" i="10"/>
  <c r="S2390" i="10"/>
  <c r="S2391" i="10"/>
  <c r="S2392" i="10"/>
  <c r="S2393" i="10"/>
  <c r="S2394" i="10"/>
  <c r="S2395" i="10"/>
  <c r="S2396" i="10"/>
  <c r="S2397" i="10"/>
  <c r="S2398" i="10"/>
  <c r="S2399" i="10"/>
  <c r="S2400" i="10"/>
  <c r="S2401" i="10"/>
  <c r="S2402" i="10"/>
  <c r="S2403" i="10"/>
  <c r="S2404" i="10"/>
  <c r="S2405" i="10"/>
  <c r="S2406" i="10"/>
  <c r="S2407" i="10"/>
  <c r="S2408" i="10"/>
  <c r="S2409" i="10"/>
  <c r="S2410" i="10"/>
  <c r="S2411" i="10"/>
  <c r="S2412" i="10"/>
  <c r="S2413" i="10"/>
  <c r="S2414" i="10"/>
  <c r="S2415" i="10"/>
  <c r="S2416" i="10"/>
  <c r="S2417" i="10"/>
  <c r="S2418" i="10"/>
  <c r="S2419" i="10"/>
  <c r="S2420" i="10"/>
  <c r="S2421" i="10"/>
  <c r="S2422" i="10"/>
  <c r="S2423" i="10"/>
  <c r="S2424" i="10"/>
  <c r="S2425" i="10"/>
  <c r="S2426" i="10"/>
  <c r="S2427" i="10"/>
  <c r="S2428" i="10"/>
  <c r="S2429" i="10"/>
  <c r="S2430" i="10"/>
  <c r="S2431" i="10"/>
  <c r="S2432" i="10"/>
  <c r="S2433" i="10"/>
  <c r="S2434" i="10"/>
  <c r="S2435" i="10"/>
  <c r="S2436" i="10"/>
  <c r="S2437" i="10"/>
  <c r="S2438" i="10"/>
  <c r="S2439" i="10"/>
  <c r="S2440" i="10"/>
  <c r="S2441" i="10"/>
  <c r="S2442" i="10"/>
  <c r="S2443" i="10"/>
  <c r="S2444" i="10"/>
  <c r="S2445" i="10"/>
  <c r="S2446" i="10"/>
  <c r="S2447" i="10"/>
  <c r="S2448" i="10"/>
  <c r="S2449" i="10"/>
  <c r="S2450" i="10"/>
  <c r="S2451" i="10"/>
  <c r="S2452" i="10"/>
  <c r="S2453" i="10"/>
  <c r="S2454" i="10"/>
  <c r="S2455" i="10"/>
  <c r="S2456" i="10"/>
  <c r="S2457" i="10"/>
  <c r="S2458" i="10"/>
  <c r="S2459" i="10"/>
  <c r="S2460" i="10"/>
  <c r="S2461" i="10"/>
  <c r="S2462" i="10"/>
  <c r="S2463" i="10"/>
  <c r="S2464" i="10"/>
  <c r="S2465" i="10"/>
  <c r="S2466" i="10"/>
  <c r="S2467" i="10"/>
  <c r="S2468" i="10"/>
  <c r="S2469" i="10"/>
  <c r="S2470" i="10"/>
  <c r="S2471" i="10"/>
  <c r="S2472" i="10"/>
  <c r="S2473" i="10"/>
  <c r="S2474" i="10"/>
  <c r="S2475" i="10"/>
  <c r="S2476" i="10"/>
  <c r="S2477" i="10"/>
  <c r="S2478" i="10"/>
  <c r="S2479" i="10"/>
  <c r="S2480" i="10"/>
  <c r="S2481" i="10"/>
  <c r="S2482" i="10"/>
  <c r="S2483" i="10"/>
  <c r="S2484" i="10"/>
  <c r="S2485" i="10"/>
  <c r="S2486" i="10"/>
  <c r="S2487" i="10"/>
  <c r="S2488" i="10"/>
  <c r="S2489" i="10"/>
  <c r="S2490" i="10"/>
  <c r="S2491" i="10"/>
  <c r="S2492" i="10"/>
  <c r="S2493" i="10"/>
  <c r="S2494" i="10"/>
  <c r="S2495" i="10"/>
  <c r="S2496" i="10"/>
  <c r="S2497" i="10"/>
  <c r="S2498" i="10"/>
  <c r="S2499" i="10"/>
  <c r="S2500" i="10"/>
  <c r="S2501" i="10"/>
  <c r="S2502" i="10"/>
  <c r="S2503" i="10"/>
  <c r="S2504" i="10"/>
  <c r="S2505" i="10"/>
  <c r="S2506" i="10"/>
  <c r="S2507" i="10"/>
  <c r="S2508" i="10"/>
  <c r="S2509" i="10"/>
  <c r="S2510" i="10"/>
  <c r="S2511" i="10"/>
  <c r="S2512" i="10"/>
  <c r="S2513" i="10"/>
  <c r="S2514" i="10"/>
  <c r="S2515" i="10"/>
  <c r="S2516" i="10"/>
  <c r="S2517" i="10"/>
  <c r="S2518" i="10"/>
  <c r="S2519" i="10"/>
  <c r="S2520" i="10"/>
  <c r="S2521" i="10"/>
  <c r="S2522" i="10"/>
  <c r="S2523" i="10"/>
  <c r="S2524" i="10"/>
  <c r="S2525" i="10"/>
  <c r="S2526" i="10"/>
  <c r="S2527" i="10"/>
  <c r="S2528" i="10"/>
  <c r="S2529" i="10"/>
  <c r="S2530" i="10"/>
  <c r="S2531" i="10"/>
  <c r="S2532" i="10"/>
  <c r="S2533" i="10"/>
  <c r="S2534" i="10"/>
  <c r="S2535" i="10"/>
  <c r="S2536" i="10"/>
  <c r="S2537" i="10"/>
  <c r="S2538" i="10"/>
  <c r="S2539" i="10"/>
  <c r="S2540" i="10"/>
  <c r="S2541" i="10"/>
  <c r="S2542" i="10"/>
  <c r="S2543" i="10"/>
  <c r="S2544" i="10"/>
  <c r="S2545" i="10"/>
  <c r="S2546" i="10"/>
  <c r="S2547" i="10"/>
  <c r="S2548" i="10"/>
  <c r="S2549" i="10"/>
  <c r="S2550" i="10"/>
  <c r="S2551" i="10"/>
  <c r="S2552" i="10"/>
  <c r="S2553" i="10"/>
  <c r="S2554" i="10"/>
  <c r="S2555" i="10"/>
  <c r="S2556" i="10"/>
  <c r="S2557" i="10"/>
  <c r="S2558" i="10"/>
  <c r="S2559" i="10"/>
  <c r="S2560" i="10"/>
  <c r="S2561" i="10"/>
  <c r="S2562" i="10"/>
  <c r="S2563" i="10"/>
  <c r="S2564" i="10"/>
  <c r="S2565" i="10"/>
  <c r="S2566" i="10"/>
  <c r="S2567" i="10"/>
  <c r="S2568" i="10"/>
  <c r="S2569" i="10"/>
  <c r="S2570" i="10"/>
  <c r="S2571" i="10"/>
  <c r="S2572" i="10"/>
  <c r="S2573" i="10"/>
  <c r="S2574" i="10"/>
  <c r="S2575" i="10"/>
  <c r="S2576" i="10"/>
  <c r="S2577" i="10"/>
  <c r="S2578" i="10"/>
  <c r="S2579" i="10"/>
  <c r="S2580" i="10"/>
  <c r="S2581" i="10"/>
  <c r="S2582" i="10"/>
  <c r="S2583" i="10"/>
  <c r="S2584" i="10"/>
  <c r="S2585" i="10"/>
  <c r="S2586" i="10"/>
  <c r="S2587" i="10"/>
  <c r="S2588" i="10"/>
  <c r="S2589" i="10"/>
  <c r="S2590" i="10"/>
  <c r="S2591" i="10"/>
  <c r="S2592" i="10"/>
  <c r="S2593" i="10"/>
  <c r="S2594" i="10"/>
  <c r="S2595" i="10"/>
  <c r="S2596" i="10"/>
  <c r="S2597" i="10"/>
  <c r="S2598" i="10"/>
  <c r="S2599" i="10"/>
  <c r="S2600" i="10"/>
  <c r="S2601" i="10"/>
  <c r="S2602" i="10"/>
  <c r="S2603" i="10"/>
  <c r="S2604" i="10"/>
  <c r="S2605" i="10"/>
  <c r="S2606" i="10"/>
  <c r="S2607" i="10"/>
  <c r="S2608" i="10"/>
  <c r="S2609" i="10"/>
  <c r="S2610" i="10"/>
  <c r="S2611" i="10"/>
  <c r="S2612" i="10"/>
  <c r="S2613" i="10"/>
  <c r="S2614" i="10"/>
  <c r="S2615" i="10"/>
  <c r="S2616" i="10"/>
  <c r="S2617" i="10"/>
  <c r="S2618" i="10"/>
  <c r="S2619" i="10"/>
  <c r="S2620" i="10"/>
  <c r="S2621" i="10"/>
  <c r="S2622" i="10"/>
  <c r="S2623" i="10"/>
  <c r="S2624" i="10"/>
  <c r="S2625" i="10"/>
  <c r="S2626" i="10"/>
  <c r="S2627" i="10"/>
  <c r="S2628" i="10"/>
  <c r="S2629" i="10"/>
  <c r="S2630" i="10"/>
  <c r="S2631" i="10"/>
  <c r="S2632" i="10"/>
  <c r="S2633" i="10"/>
  <c r="S2634" i="10"/>
  <c r="S2635" i="10"/>
  <c r="S2636" i="10"/>
  <c r="S2637" i="10"/>
  <c r="S2638" i="10"/>
  <c r="S2639" i="10"/>
  <c r="S2640" i="10"/>
  <c r="S2641" i="10"/>
  <c r="S2642" i="10"/>
  <c r="S2643" i="10"/>
  <c r="S2644" i="10"/>
  <c r="S2645" i="10"/>
  <c r="S2646" i="10"/>
  <c r="S2647" i="10"/>
  <c r="S2648" i="10"/>
  <c r="S2649" i="10"/>
  <c r="S2650" i="10"/>
  <c r="S2651" i="10"/>
  <c r="S2652" i="10"/>
  <c r="S2653" i="10"/>
  <c r="S2654" i="10"/>
  <c r="S2655" i="10"/>
  <c r="S2656" i="10"/>
  <c r="S2657" i="10"/>
  <c r="S2658" i="10"/>
  <c r="S2659" i="10"/>
  <c r="S2660" i="10"/>
  <c r="S2661" i="10"/>
  <c r="S2662" i="10"/>
  <c r="S2663" i="10"/>
  <c r="S2664" i="10"/>
  <c r="S2665" i="10"/>
  <c r="S2666" i="10"/>
  <c r="S2667" i="10"/>
  <c r="S2668" i="10"/>
  <c r="S2669" i="10"/>
  <c r="S2670" i="10"/>
  <c r="S2671" i="10"/>
  <c r="S2672" i="10"/>
  <c r="S2673" i="10"/>
  <c r="S2674" i="10"/>
  <c r="S2675" i="10"/>
  <c r="S2676" i="10"/>
  <c r="S2677" i="10"/>
  <c r="S2678" i="10"/>
  <c r="S2679" i="10"/>
  <c r="S2680" i="10"/>
  <c r="S2681" i="10"/>
  <c r="S2682" i="10"/>
  <c r="S2683" i="10"/>
  <c r="S2684" i="10"/>
  <c r="S2685" i="10"/>
  <c r="S2686" i="10"/>
  <c r="S2687" i="10"/>
  <c r="S2688" i="10"/>
  <c r="S2689" i="10"/>
  <c r="S2690" i="10"/>
  <c r="S2691" i="10"/>
  <c r="S2692" i="10"/>
  <c r="S2693" i="10"/>
  <c r="S2694" i="10"/>
  <c r="S2695" i="10"/>
  <c r="S2696" i="10"/>
  <c r="S2697" i="10"/>
  <c r="S2698" i="10"/>
  <c r="S2699" i="10"/>
  <c r="S2700" i="10"/>
  <c r="S2701" i="10"/>
  <c r="S2702" i="10"/>
  <c r="S2703" i="10"/>
  <c r="S2704" i="10"/>
  <c r="S2705" i="10"/>
  <c r="S2706" i="10"/>
  <c r="S2707" i="10"/>
  <c r="S2708" i="10"/>
  <c r="S2709" i="10"/>
  <c r="S2710" i="10"/>
  <c r="S2711" i="10"/>
  <c r="S2712" i="10"/>
  <c r="S2713" i="10"/>
  <c r="S2714" i="10"/>
  <c r="S2715" i="10"/>
  <c r="S2716" i="10"/>
  <c r="S2717" i="10"/>
  <c r="S2718" i="10"/>
  <c r="S2719" i="10"/>
  <c r="S2720" i="10"/>
  <c r="S2721" i="10"/>
  <c r="S2722" i="10"/>
  <c r="S2723" i="10"/>
  <c r="S2724" i="10"/>
  <c r="S2725" i="10"/>
  <c r="S2726" i="10"/>
  <c r="S2727" i="10"/>
  <c r="S2728" i="10"/>
  <c r="S2729" i="10"/>
  <c r="S2730" i="10"/>
  <c r="S2731" i="10"/>
  <c r="S2732" i="10"/>
  <c r="S2733" i="10"/>
  <c r="S2734" i="10"/>
  <c r="S2735" i="10"/>
  <c r="S2736" i="10"/>
  <c r="S2737" i="10"/>
  <c r="S2738" i="10"/>
  <c r="S2739" i="10"/>
  <c r="S2740" i="10"/>
  <c r="S2741" i="10"/>
  <c r="S2742" i="10"/>
  <c r="S2743" i="10"/>
  <c r="S2744" i="10"/>
  <c r="S2745" i="10"/>
  <c r="S2746" i="10"/>
  <c r="S2747" i="10"/>
  <c r="S2748" i="10"/>
  <c r="S2749" i="10"/>
  <c r="S2750" i="10"/>
  <c r="S2751" i="10"/>
  <c r="S2752" i="10"/>
  <c r="S2753" i="10"/>
  <c r="S2754" i="10"/>
  <c r="S2755" i="10"/>
  <c r="S2756" i="10"/>
  <c r="S2757" i="10"/>
  <c r="S2758" i="10"/>
  <c r="S2759" i="10"/>
  <c r="S2760" i="10"/>
  <c r="S2761" i="10"/>
  <c r="S2762" i="10"/>
  <c r="S2763" i="10"/>
  <c r="S2764" i="10"/>
  <c r="S2765" i="10"/>
  <c r="S2766" i="10"/>
  <c r="S2767" i="10"/>
  <c r="S2768" i="10"/>
  <c r="S2769" i="10"/>
  <c r="S2770" i="10"/>
  <c r="S2771" i="10"/>
  <c r="S2772" i="10"/>
  <c r="S2773" i="10"/>
  <c r="S2774" i="10"/>
  <c r="S2775" i="10"/>
  <c r="S2776" i="10"/>
  <c r="S2777" i="10"/>
  <c r="S2778" i="10"/>
  <c r="S2779" i="10"/>
  <c r="S2780" i="10"/>
  <c r="S2781" i="10"/>
  <c r="S2782" i="10"/>
  <c r="S2783" i="10"/>
  <c r="S2784" i="10"/>
  <c r="S2785" i="10"/>
  <c r="S2786" i="10"/>
  <c r="S2787" i="10"/>
  <c r="S2788" i="10"/>
  <c r="S2789" i="10"/>
  <c r="S2790" i="10"/>
  <c r="S2791" i="10"/>
  <c r="S2792" i="10"/>
  <c r="S2793" i="10"/>
  <c r="S2794" i="10"/>
  <c r="S2795" i="10"/>
  <c r="S2796" i="10"/>
  <c r="S2797" i="10"/>
  <c r="S2798" i="10"/>
  <c r="S2799" i="10"/>
  <c r="S2800" i="10"/>
  <c r="S2801" i="10"/>
  <c r="S2802" i="10"/>
  <c r="S2803" i="10"/>
  <c r="S2804" i="10"/>
  <c r="S2805" i="10"/>
  <c r="S2806" i="10"/>
  <c r="S2807" i="10"/>
  <c r="S2808" i="10"/>
  <c r="S2809" i="10"/>
  <c r="S2810" i="10"/>
  <c r="S2811" i="10"/>
  <c r="S2812" i="10"/>
  <c r="S2813" i="10"/>
  <c r="S2814" i="10"/>
  <c r="S2815" i="10"/>
  <c r="S2816" i="10"/>
  <c r="S2817" i="10"/>
  <c r="S2818" i="10"/>
  <c r="S2819" i="10"/>
  <c r="S2820" i="10"/>
  <c r="S2821" i="10"/>
  <c r="S2822" i="10"/>
  <c r="S2823" i="10"/>
  <c r="S2824" i="10"/>
  <c r="S2825" i="10"/>
  <c r="S2826" i="10"/>
  <c r="S2827" i="10"/>
  <c r="S2828" i="10"/>
  <c r="S2829" i="10"/>
  <c r="S2830" i="10"/>
  <c r="S2831" i="10"/>
  <c r="S2832" i="10"/>
  <c r="S2833" i="10"/>
  <c r="S2834" i="10"/>
  <c r="S2835" i="10"/>
  <c r="S2836" i="10"/>
  <c r="S2837" i="10"/>
  <c r="S2838" i="10"/>
  <c r="S2839" i="10"/>
  <c r="S2840" i="10"/>
  <c r="S2841" i="10"/>
  <c r="S2842" i="10"/>
  <c r="S2843" i="10"/>
  <c r="S2844" i="10"/>
  <c r="S2845" i="10"/>
  <c r="S2846" i="10"/>
  <c r="S2847" i="10"/>
  <c r="S2848" i="10"/>
  <c r="S2849" i="10"/>
  <c r="S2850" i="10"/>
  <c r="S2851" i="10"/>
  <c r="S2852" i="10"/>
  <c r="S2853" i="10"/>
  <c r="S2854" i="10"/>
  <c r="S2855" i="10"/>
  <c r="S2856" i="10"/>
  <c r="S2857" i="10"/>
  <c r="S2858" i="10"/>
  <c r="S2859" i="10"/>
  <c r="S2860" i="10"/>
  <c r="S2861" i="10"/>
  <c r="S2862" i="10"/>
  <c r="S2863" i="10"/>
  <c r="S2864" i="10"/>
  <c r="S2865" i="10"/>
  <c r="S2866" i="10"/>
  <c r="S2867" i="10"/>
  <c r="S2868" i="10"/>
  <c r="S2869" i="10"/>
  <c r="S2870" i="10"/>
  <c r="S2871" i="10"/>
  <c r="S2872" i="10"/>
  <c r="S2873" i="10"/>
  <c r="S2874" i="10"/>
  <c r="S2875" i="10"/>
  <c r="S2876" i="10"/>
  <c r="S2877" i="10"/>
  <c r="S2878" i="10"/>
  <c r="S2879" i="10"/>
  <c r="S2880" i="10"/>
  <c r="S2881" i="10"/>
  <c r="S2882" i="10"/>
  <c r="S2883" i="10"/>
  <c r="S2884" i="10"/>
  <c r="S2885" i="10"/>
  <c r="S2886" i="10"/>
  <c r="S2887" i="10"/>
  <c r="S2888" i="10"/>
  <c r="S2889" i="10"/>
  <c r="S2890" i="10"/>
  <c r="S2891" i="10"/>
  <c r="S2892" i="10"/>
  <c r="S2893" i="10"/>
  <c r="S2894" i="10"/>
  <c r="S2895" i="10"/>
  <c r="S2896" i="10"/>
  <c r="S2897" i="10"/>
  <c r="S2898" i="10"/>
  <c r="S2899" i="10"/>
  <c r="S2900" i="10"/>
  <c r="S2901" i="10"/>
  <c r="S2902" i="10"/>
  <c r="S2903" i="10"/>
  <c r="S2904" i="10"/>
  <c r="S2905" i="10"/>
  <c r="S2906" i="10"/>
  <c r="S2907" i="10"/>
  <c r="S2908" i="10"/>
  <c r="S2909" i="10"/>
  <c r="S2910" i="10"/>
  <c r="S2911" i="10"/>
  <c r="S2912" i="10"/>
  <c r="S2913" i="10"/>
  <c r="S2914" i="10"/>
  <c r="S2915" i="10"/>
  <c r="S2916" i="10"/>
  <c r="S2917" i="10"/>
  <c r="S2918" i="10"/>
  <c r="S2919" i="10"/>
  <c r="S2920" i="10"/>
  <c r="S2921" i="10"/>
  <c r="S2922" i="10"/>
  <c r="S2923" i="10"/>
  <c r="S2924" i="10"/>
  <c r="S2925" i="10"/>
  <c r="S2926" i="10"/>
  <c r="S2927" i="10"/>
  <c r="S2928" i="10"/>
  <c r="S2929" i="10"/>
  <c r="S2930" i="10"/>
  <c r="S2931" i="10"/>
  <c r="S2932" i="10"/>
  <c r="S2933" i="10"/>
  <c r="S2934" i="10"/>
  <c r="S2935" i="10"/>
  <c r="S2936" i="10"/>
  <c r="S2937" i="10"/>
  <c r="S2938" i="10"/>
  <c r="S2939" i="10"/>
  <c r="S2940" i="10"/>
  <c r="S2941" i="10"/>
  <c r="S2942" i="10"/>
  <c r="S2943" i="10"/>
  <c r="S2944" i="10"/>
  <c r="S2945" i="10"/>
  <c r="S2946" i="10"/>
  <c r="S2947" i="10"/>
  <c r="S2948" i="10"/>
  <c r="S2949" i="10"/>
  <c r="S2950" i="10"/>
  <c r="S2951" i="10"/>
  <c r="S2952" i="10"/>
  <c r="S2953" i="10"/>
  <c r="S2954" i="10"/>
  <c r="S2955" i="10"/>
  <c r="S2956" i="10"/>
  <c r="S2957" i="10"/>
  <c r="S2958" i="10"/>
  <c r="S2959" i="10"/>
  <c r="S2960" i="10"/>
  <c r="S2961" i="10"/>
  <c r="S2962" i="10"/>
  <c r="S2963" i="10"/>
  <c r="S2964" i="10"/>
  <c r="S2965" i="10"/>
  <c r="S2966" i="10"/>
  <c r="S2967" i="10"/>
  <c r="S2968" i="10"/>
  <c r="S2969" i="10"/>
  <c r="S2970" i="10"/>
  <c r="S2971" i="10"/>
  <c r="S2972" i="10"/>
  <c r="S2973" i="10"/>
  <c r="S2974" i="10"/>
  <c r="S2975" i="10"/>
  <c r="S2976" i="10"/>
  <c r="S2977" i="10"/>
  <c r="S2978" i="10"/>
  <c r="S2979" i="10"/>
  <c r="S2980" i="10"/>
  <c r="S2981" i="10"/>
  <c r="S2982" i="10"/>
  <c r="S2983" i="10"/>
  <c r="S2984" i="10"/>
  <c r="S2985" i="10"/>
  <c r="S2986" i="10"/>
  <c r="S2987" i="10"/>
  <c r="S2988" i="10"/>
  <c r="S2989" i="10"/>
  <c r="S2990" i="10"/>
  <c r="S2991" i="10"/>
  <c r="S2992" i="10"/>
  <c r="S2993" i="10"/>
  <c r="S2994" i="10"/>
  <c r="S2995" i="10"/>
  <c r="S2996" i="10"/>
  <c r="S2997" i="10"/>
  <c r="S2998" i="10"/>
  <c r="S2999" i="10"/>
  <c r="S3000" i="10"/>
  <c r="S3001" i="10"/>
  <c r="S3002" i="10"/>
  <c r="S3003" i="10"/>
  <c r="S3004" i="10"/>
  <c r="S3005" i="10"/>
  <c r="S3006" i="10"/>
  <c r="S3007" i="10"/>
  <c r="S3008" i="10"/>
  <c r="S3009" i="10"/>
  <c r="S3010" i="10"/>
  <c r="S3011" i="10"/>
  <c r="S3012" i="10"/>
  <c r="S3013" i="10"/>
  <c r="S3014" i="10"/>
  <c r="S3015" i="10"/>
  <c r="S3016" i="10"/>
  <c r="S3017" i="10"/>
  <c r="S3018" i="10"/>
  <c r="S3019" i="10"/>
  <c r="S3020" i="10"/>
  <c r="S3021" i="10"/>
  <c r="S3022" i="10"/>
  <c r="S3023" i="10"/>
  <c r="S3024" i="10"/>
  <c r="S3025" i="10"/>
  <c r="S3026" i="10"/>
  <c r="S3027" i="10"/>
  <c r="S3028" i="10"/>
  <c r="S3029" i="10"/>
  <c r="S3030" i="10"/>
  <c r="S3031" i="10"/>
  <c r="S3032" i="10"/>
  <c r="S3033" i="10"/>
  <c r="S3034" i="10"/>
  <c r="S3035" i="10"/>
  <c r="S3036" i="10"/>
  <c r="S3037" i="10"/>
  <c r="S3038" i="10"/>
  <c r="S3039" i="10"/>
  <c r="S3040" i="10"/>
  <c r="S3041" i="10"/>
  <c r="S3042" i="10"/>
  <c r="S3043" i="10"/>
  <c r="S3044" i="10"/>
  <c r="S3045" i="10"/>
  <c r="S3046" i="10"/>
  <c r="S3047" i="10"/>
  <c r="S3048" i="10"/>
  <c r="S3049" i="10"/>
  <c r="S3050" i="10"/>
  <c r="S3051" i="10"/>
  <c r="S3052" i="10"/>
  <c r="S3053" i="10"/>
  <c r="S3054" i="10"/>
  <c r="S3055" i="10"/>
  <c r="S3056" i="10"/>
  <c r="S3057" i="10"/>
  <c r="S3058" i="10"/>
  <c r="S3059" i="10"/>
  <c r="S3060" i="10"/>
  <c r="S3061" i="10"/>
  <c r="S3062" i="10"/>
  <c r="S3063" i="10"/>
  <c r="S3064" i="10"/>
  <c r="S3065" i="10"/>
  <c r="S3066" i="10"/>
  <c r="S3067" i="10"/>
  <c r="S3068" i="10"/>
  <c r="S3069" i="10"/>
  <c r="S3070" i="10"/>
  <c r="S3071" i="10"/>
  <c r="S3072" i="10"/>
  <c r="S3073" i="10"/>
  <c r="S3074" i="10"/>
  <c r="S3075" i="10"/>
  <c r="S3076" i="10"/>
  <c r="S3077" i="10"/>
  <c r="S3078" i="10"/>
  <c r="S3079" i="10"/>
  <c r="S3080" i="10"/>
  <c r="S3081" i="10"/>
  <c r="S3082" i="10"/>
  <c r="S3083" i="10"/>
  <c r="S3084" i="10"/>
  <c r="S3085" i="10"/>
  <c r="S3086" i="10"/>
  <c r="S3087" i="10"/>
  <c r="S3088" i="10"/>
  <c r="S3089" i="10"/>
  <c r="S3090" i="10"/>
  <c r="S3091" i="10"/>
  <c r="S3092" i="10"/>
  <c r="S3093" i="10"/>
  <c r="S3094" i="10"/>
  <c r="S3095" i="10"/>
  <c r="S3096" i="10"/>
  <c r="S3097" i="10"/>
  <c r="S3098" i="10"/>
  <c r="S3099" i="10"/>
  <c r="S3100" i="10"/>
  <c r="S3101" i="10"/>
  <c r="S3102" i="10"/>
  <c r="S3103" i="10"/>
  <c r="S3104" i="10"/>
  <c r="S3105" i="10"/>
  <c r="S3106" i="10"/>
  <c r="S3107" i="10"/>
  <c r="S3108" i="10"/>
  <c r="S3109" i="10"/>
  <c r="S3110" i="10"/>
  <c r="S3111" i="10"/>
  <c r="S3112" i="10"/>
  <c r="S3113" i="10"/>
  <c r="S3114" i="10"/>
  <c r="S3115" i="10"/>
  <c r="S3116" i="10"/>
  <c r="S3117" i="10"/>
  <c r="S3118" i="10"/>
  <c r="S3119" i="10"/>
  <c r="S3120" i="10"/>
  <c r="S3121" i="10"/>
  <c r="S3122" i="10"/>
  <c r="S3123" i="10"/>
  <c r="S3124" i="10"/>
  <c r="S3125" i="10"/>
  <c r="S3126" i="10"/>
  <c r="S3127" i="10"/>
  <c r="S3128" i="10"/>
  <c r="S3129" i="10"/>
  <c r="S3130" i="10"/>
  <c r="S3131" i="10"/>
  <c r="S3132" i="10"/>
  <c r="S3133" i="10"/>
  <c r="S3134" i="10"/>
  <c r="S3135" i="10"/>
  <c r="S3136" i="10"/>
  <c r="S3137" i="10"/>
  <c r="S3138" i="10"/>
  <c r="S3139" i="10"/>
  <c r="S3140" i="10"/>
  <c r="S3141" i="10"/>
  <c r="S3142" i="10"/>
  <c r="S3143" i="10"/>
  <c r="S3144" i="10"/>
  <c r="S3145" i="10"/>
  <c r="S3146" i="10"/>
  <c r="S3147" i="10"/>
  <c r="S3148" i="10"/>
  <c r="S3149" i="10"/>
  <c r="S3150" i="10"/>
  <c r="S3151" i="10"/>
  <c r="S3152" i="10"/>
  <c r="S3153" i="10"/>
  <c r="S3154" i="10"/>
  <c r="S3155" i="10"/>
  <c r="S3156" i="10"/>
  <c r="S3157" i="10"/>
  <c r="S3158" i="10"/>
  <c r="S3159" i="10"/>
  <c r="S3160" i="10"/>
  <c r="S3161" i="10"/>
  <c r="S3162" i="10"/>
  <c r="S3163" i="10"/>
  <c r="S3164" i="10"/>
  <c r="S3165" i="10"/>
  <c r="S3166" i="10"/>
  <c r="S3167" i="10"/>
  <c r="S3168" i="10"/>
  <c r="S3169" i="10"/>
  <c r="S3170" i="10"/>
  <c r="S3171" i="10"/>
  <c r="S3172" i="10"/>
  <c r="S3173" i="10"/>
  <c r="S3174" i="10"/>
  <c r="S3175" i="10"/>
  <c r="S3176" i="10"/>
  <c r="S3177" i="10"/>
  <c r="S3178" i="10"/>
  <c r="S3179" i="10"/>
  <c r="S3180" i="10"/>
  <c r="S3181" i="10"/>
  <c r="S3182" i="10"/>
  <c r="S3183" i="10"/>
  <c r="S3184" i="10"/>
  <c r="S3185" i="10"/>
  <c r="S3186" i="10"/>
  <c r="S3187" i="10"/>
  <c r="S3188" i="10"/>
  <c r="S3189" i="10"/>
  <c r="S3190" i="10"/>
  <c r="S3191" i="10"/>
  <c r="S3192" i="10"/>
  <c r="S3193" i="10"/>
  <c r="S3194" i="10"/>
  <c r="S3195" i="10"/>
  <c r="S3196" i="10"/>
  <c r="S3197" i="10"/>
  <c r="S3198" i="10"/>
  <c r="S3199" i="10"/>
  <c r="S3200" i="10"/>
  <c r="S3201" i="10"/>
  <c r="S3202" i="10"/>
  <c r="S3203" i="10"/>
  <c r="S3204" i="10"/>
  <c r="S3205" i="10"/>
  <c r="S3206" i="10"/>
  <c r="S3207" i="10"/>
  <c r="S3208" i="10"/>
  <c r="S3209" i="10"/>
  <c r="S3210" i="10"/>
  <c r="S3211" i="10"/>
  <c r="S3212" i="10"/>
  <c r="S3213" i="10"/>
  <c r="S3214" i="10"/>
  <c r="S3215" i="10"/>
  <c r="S3216" i="10"/>
  <c r="S3217" i="10"/>
  <c r="S3218" i="10"/>
  <c r="S3219" i="10"/>
  <c r="S3220" i="10"/>
  <c r="S3221" i="10"/>
  <c r="S3222" i="10"/>
  <c r="S3223" i="10"/>
  <c r="S3224" i="10"/>
  <c r="S3225" i="10"/>
  <c r="S3226" i="10"/>
  <c r="S3227" i="10"/>
  <c r="S3228" i="10"/>
  <c r="S3229" i="10"/>
  <c r="S3230" i="10"/>
  <c r="S3231" i="10"/>
  <c r="S3232" i="10"/>
  <c r="S3233" i="10"/>
  <c r="S3234" i="10"/>
  <c r="S3235" i="10"/>
  <c r="S3236" i="10"/>
  <c r="S3237" i="10"/>
  <c r="S3238" i="10"/>
  <c r="S3239" i="10"/>
  <c r="S3240" i="10"/>
  <c r="S3241" i="10"/>
  <c r="S3242" i="10"/>
  <c r="S3243" i="10"/>
  <c r="S3244" i="10"/>
  <c r="S3245" i="10"/>
  <c r="S3246" i="10"/>
  <c r="S3247" i="10"/>
  <c r="S3248" i="10"/>
  <c r="S3249" i="10"/>
  <c r="S3250" i="10"/>
  <c r="S3251" i="10"/>
  <c r="S3252" i="10"/>
  <c r="S3253" i="10"/>
  <c r="S3254" i="10"/>
  <c r="S3255" i="10"/>
  <c r="S3256" i="10"/>
  <c r="S3257" i="10"/>
  <c r="S3258" i="10"/>
  <c r="S3259" i="10"/>
  <c r="S3260" i="10"/>
  <c r="S3261" i="10"/>
  <c r="S3262" i="10"/>
  <c r="S3263" i="10"/>
  <c r="S3264" i="10"/>
  <c r="S3265" i="10"/>
  <c r="S3266" i="10"/>
  <c r="S3267" i="10"/>
  <c r="S3268" i="10"/>
  <c r="S3269" i="10"/>
  <c r="S3270" i="10"/>
  <c r="S3271" i="10"/>
  <c r="S3272" i="10"/>
  <c r="S3273" i="10"/>
  <c r="S3274" i="10"/>
  <c r="S3275" i="10"/>
  <c r="S3276" i="10"/>
  <c r="S3277" i="10"/>
  <c r="S3278" i="10"/>
  <c r="S3279" i="10"/>
  <c r="S3280" i="10"/>
  <c r="S3281" i="10"/>
  <c r="S3282" i="10"/>
  <c r="S3283" i="10"/>
  <c r="S3284" i="10"/>
  <c r="S3285" i="10"/>
  <c r="S3286" i="10"/>
  <c r="S3287" i="10"/>
  <c r="S3288" i="10"/>
  <c r="S3289" i="10"/>
  <c r="S3290" i="10"/>
  <c r="S3291" i="10"/>
  <c r="S3292" i="10"/>
  <c r="S3293" i="10"/>
  <c r="S3294" i="10"/>
  <c r="S3295" i="10"/>
  <c r="S3296" i="10"/>
  <c r="S3297" i="10"/>
  <c r="S3298" i="10"/>
  <c r="S3299" i="10"/>
  <c r="S3300" i="10"/>
  <c r="S3301" i="10"/>
  <c r="S3302" i="10"/>
  <c r="S3303" i="10"/>
  <c r="S3304" i="10"/>
  <c r="S3305" i="10"/>
  <c r="S3306" i="10"/>
  <c r="S3307" i="10"/>
  <c r="S3308" i="10"/>
  <c r="S3309" i="10"/>
  <c r="S3310" i="10"/>
  <c r="S3311" i="10"/>
  <c r="S3312" i="10"/>
  <c r="S3313" i="10"/>
  <c r="S3314" i="10"/>
  <c r="S3315" i="10"/>
  <c r="S3316" i="10"/>
  <c r="S3317" i="10"/>
  <c r="S3318" i="10"/>
  <c r="S3319" i="10"/>
  <c r="S3320" i="10"/>
  <c r="S3321" i="10"/>
  <c r="S3322" i="10"/>
  <c r="S3323" i="10"/>
  <c r="S3324" i="10"/>
  <c r="S3325" i="10"/>
  <c r="S3326" i="10"/>
  <c r="S3327" i="10"/>
  <c r="S3328" i="10"/>
  <c r="S3329" i="10"/>
  <c r="S3330" i="10"/>
  <c r="S3331" i="10"/>
  <c r="S3332" i="10"/>
  <c r="S3333" i="10"/>
  <c r="S3334" i="10"/>
  <c r="S3335" i="10"/>
  <c r="S3336" i="10"/>
  <c r="S3337" i="10"/>
  <c r="S3338" i="10"/>
  <c r="S3339" i="10"/>
  <c r="S3340" i="10"/>
  <c r="S3341" i="10"/>
  <c r="S3342" i="10"/>
  <c r="S3343" i="10"/>
  <c r="S3344" i="10"/>
  <c r="S3345" i="10"/>
  <c r="S3346" i="10"/>
  <c r="S3347" i="10"/>
  <c r="S3348" i="10"/>
  <c r="S3349" i="10"/>
  <c r="S3350" i="10"/>
  <c r="S3351" i="10"/>
  <c r="S3352" i="10"/>
  <c r="S3353" i="10"/>
  <c r="S3354" i="10"/>
  <c r="S3355" i="10"/>
  <c r="S3356" i="10"/>
  <c r="S3357" i="10"/>
  <c r="S3358" i="10"/>
  <c r="S3359" i="10"/>
  <c r="S3360" i="10"/>
  <c r="S3361" i="10"/>
  <c r="S3362" i="10"/>
  <c r="S3363" i="10"/>
  <c r="S3364" i="10"/>
  <c r="S3365" i="10"/>
  <c r="S3366" i="10"/>
  <c r="S3367" i="10"/>
  <c r="S3368" i="10"/>
  <c r="S3369" i="10"/>
  <c r="S3370" i="10"/>
  <c r="S3371" i="10"/>
  <c r="S3372" i="10"/>
  <c r="S3373" i="10"/>
  <c r="S3374" i="10"/>
  <c r="S3375" i="10"/>
  <c r="S3376" i="10"/>
  <c r="S3377" i="10"/>
  <c r="S3378" i="10"/>
  <c r="S3379" i="10"/>
  <c r="S3380" i="10"/>
  <c r="S3381" i="10"/>
  <c r="S3382" i="10"/>
  <c r="S3383" i="10"/>
  <c r="S3384" i="10"/>
  <c r="S3385" i="10"/>
  <c r="S3386" i="10"/>
  <c r="S3387" i="10"/>
  <c r="S3388" i="10"/>
  <c r="S3389" i="10"/>
  <c r="S3390" i="10"/>
  <c r="S3391" i="10"/>
  <c r="S3392" i="10"/>
  <c r="S3393" i="10"/>
  <c r="S3394" i="10"/>
  <c r="S3395" i="10"/>
  <c r="S3396" i="10"/>
  <c r="S3397" i="10"/>
  <c r="S3398" i="10"/>
  <c r="S3399" i="10"/>
  <c r="S3400" i="10"/>
  <c r="S3401" i="10"/>
  <c r="S3402" i="10"/>
  <c r="S3403" i="10"/>
  <c r="S3404" i="10"/>
  <c r="S3405" i="10"/>
  <c r="S3406" i="10"/>
  <c r="S3407" i="10"/>
  <c r="S3408" i="10"/>
  <c r="S3409" i="10"/>
  <c r="S3410" i="10"/>
  <c r="S3411" i="10"/>
  <c r="S3412" i="10"/>
  <c r="S3413" i="10"/>
  <c r="S3414" i="10"/>
  <c r="S3415" i="10"/>
  <c r="S3416" i="10"/>
  <c r="S3417" i="10"/>
  <c r="S3418" i="10"/>
  <c r="S3419" i="10"/>
  <c r="S3420" i="10"/>
  <c r="S3421" i="10"/>
  <c r="S3422" i="10"/>
  <c r="S3423" i="10"/>
  <c r="S3424" i="10"/>
  <c r="S3425" i="10"/>
  <c r="S3426" i="10"/>
  <c r="S3427" i="10"/>
  <c r="S3428" i="10"/>
  <c r="S3429" i="10"/>
  <c r="S3430" i="10"/>
  <c r="S3431" i="10"/>
  <c r="S3432" i="10"/>
  <c r="S3433" i="10"/>
  <c r="S3434" i="10"/>
  <c r="S3435" i="10"/>
  <c r="S3436" i="10"/>
  <c r="S3437" i="10"/>
  <c r="S3438" i="10"/>
  <c r="S3439" i="10"/>
  <c r="S3440" i="10"/>
  <c r="S3441" i="10"/>
  <c r="S3442" i="10"/>
  <c r="S3443" i="10"/>
  <c r="S3444" i="10"/>
  <c r="S3445" i="10"/>
  <c r="S3446" i="10"/>
  <c r="S3447" i="10"/>
  <c r="S3448" i="10"/>
  <c r="S3449" i="10"/>
  <c r="S3450" i="10"/>
  <c r="S3451" i="10"/>
  <c r="S3452" i="10"/>
  <c r="S3453" i="10"/>
  <c r="S3454" i="10"/>
  <c r="S3455" i="10"/>
  <c r="S3456" i="10"/>
  <c r="S3457" i="10"/>
  <c r="S3458" i="10"/>
  <c r="S3459" i="10"/>
  <c r="S3460" i="10"/>
  <c r="S3461" i="10"/>
  <c r="S3462" i="10"/>
  <c r="S3463" i="10"/>
  <c r="S3464" i="10"/>
  <c r="S3465" i="10"/>
  <c r="S3466" i="10"/>
  <c r="S3467" i="10"/>
  <c r="S3468" i="10"/>
  <c r="S3469" i="10"/>
  <c r="S3470" i="10"/>
  <c r="S3471" i="10"/>
  <c r="S3472" i="10"/>
  <c r="S3473" i="10"/>
  <c r="S3474" i="10"/>
  <c r="S3475" i="10"/>
  <c r="S3476" i="10"/>
  <c r="S3477" i="10"/>
  <c r="S3478" i="10"/>
  <c r="S3479" i="10"/>
  <c r="S3480" i="10"/>
  <c r="S3481" i="10"/>
  <c r="S3482" i="10"/>
  <c r="S3483" i="10"/>
  <c r="S3484" i="10"/>
  <c r="S3485" i="10"/>
  <c r="S3486" i="10"/>
  <c r="S3487" i="10"/>
  <c r="S3488" i="10"/>
  <c r="S3489" i="10"/>
  <c r="S3490" i="10"/>
  <c r="S3491" i="10"/>
  <c r="S3492" i="10"/>
  <c r="S3493" i="10"/>
  <c r="S3494" i="10"/>
  <c r="S3495" i="10"/>
  <c r="S3496" i="10"/>
  <c r="S3497" i="10"/>
  <c r="S3498" i="10"/>
  <c r="S3499" i="10"/>
  <c r="S3500" i="10"/>
  <c r="S3501" i="10"/>
  <c r="S3502" i="10"/>
  <c r="S3503" i="10"/>
  <c r="S3504" i="10"/>
  <c r="S3505" i="10"/>
  <c r="S3506" i="10"/>
  <c r="S3507" i="10"/>
  <c r="S3508" i="10"/>
  <c r="S3509" i="10"/>
  <c r="S3510" i="10"/>
  <c r="S3511" i="10"/>
  <c r="S3512" i="10"/>
  <c r="S3513" i="10"/>
  <c r="S3514" i="10"/>
  <c r="S3515" i="10"/>
  <c r="S3516" i="10"/>
  <c r="S3517" i="10"/>
  <c r="S3518" i="10"/>
  <c r="S3519" i="10"/>
  <c r="S3520" i="10"/>
  <c r="S3521" i="10"/>
  <c r="S3522" i="10"/>
  <c r="S3523" i="10"/>
  <c r="S3524" i="10"/>
  <c r="S3525" i="10"/>
  <c r="S3526" i="10"/>
  <c r="S3527" i="10"/>
  <c r="S3528" i="10"/>
  <c r="S3529" i="10"/>
  <c r="S3530" i="10"/>
  <c r="S3531" i="10"/>
  <c r="S3532" i="10"/>
  <c r="S3533" i="10"/>
  <c r="S3534" i="10"/>
  <c r="S3535" i="10"/>
  <c r="S3536" i="10"/>
  <c r="S3537" i="10"/>
  <c r="S3538" i="10"/>
  <c r="S3539" i="10"/>
  <c r="S3540" i="10"/>
  <c r="S3541" i="10"/>
  <c r="S3542" i="10"/>
  <c r="S3543" i="10"/>
  <c r="S3544" i="10"/>
  <c r="S3545" i="10"/>
  <c r="S3546" i="10"/>
  <c r="S3547" i="10"/>
  <c r="S3548" i="10"/>
  <c r="S3549" i="10"/>
  <c r="S3550" i="10"/>
  <c r="S3551" i="10"/>
  <c r="S3552" i="10"/>
  <c r="S3553" i="10"/>
  <c r="S3554" i="10"/>
  <c r="S3555" i="10"/>
  <c r="S3556" i="10"/>
  <c r="S3557" i="10"/>
  <c r="S3558" i="10"/>
  <c r="S3559" i="10"/>
  <c r="S3560" i="10"/>
  <c r="S3561" i="10"/>
  <c r="S3562" i="10"/>
  <c r="S3563" i="10"/>
  <c r="S3564" i="10"/>
  <c r="S3565" i="10"/>
  <c r="S3566" i="10"/>
  <c r="S3567" i="10"/>
  <c r="S3568" i="10"/>
  <c r="S3569" i="10"/>
  <c r="S3570" i="10"/>
  <c r="S3571" i="10"/>
  <c r="S3572" i="10"/>
  <c r="S3573" i="10"/>
  <c r="S3574" i="10"/>
  <c r="S3575" i="10"/>
  <c r="S3576" i="10"/>
  <c r="S3577" i="10"/>
  <c r="S3578" i="10"/>
  <c r="S3579" i="10"/>
  <c r="S3580" i="10"/>
  <c r="S3581" i="10"/>
  <c r="S3582" i="10"/>
  <c r="S3583" i="10"/>
  <c r="S3584" i="10"/>
  <c r="S3585" i="10"/>
  <c r="S3586" i="10"/>
  <c r="S3587" i="10"/>
  <c r="S3588" i="10"/>
  <c r="S3589" i="10"/>
  <c r="S3590" i="10"/>
  <c r="S3591" i="10"/>
  <c r="S3592" i="10"/>
  <c r="S3593" i="10"/>
  <c r="S3594" i="10"/>
  <c r="S3595" i="10"/>
  <c r="S3596" i="10"/>
  <c r="S3597" i="10"/>
  <c r="S3598" i="10"/>
  <c r="S3599" i="10"/>
  <c r="S3600" i="10"/>
  <c r="S3601" i="10"/>
  <c r="S3602" i="10"/>
  <c r="S3603" i="10"/>
  <c r="S3604" i="10"/>
  <c r="S3605" i="10"/>
  <c r="S3606" i="10"/>
  <c r="S3607" i="10"/>
  <c r="S3608" i="10"/>
  <c r="S3609" i="10"/>
  <c r="S3610" i="10"/>
  <c r="S3611" i="10"/>
  <c r="S3612" i="10"/>
  <c r="S3613" i="10"/>
  <c r="S3614" i="10"/>
  <c r="S3615" i="10"/>
  <c r="S3616" i="10"/>
  <c r="S3617" i="10"/>
  <c r="S3618" i="10"/>
  <c r="S3619" i="10"/>
  <c r="S3620" i="10"/>
  <c r="S3621" i="10"/>
  <c r="S3622" i="10"/>
  <c r="S3623" i="10"/>
  <c r="S3624" i="10"/>
  <c r="S3625" i="10"/>
  <c r="S3626" i="10"/>
  <c r="S3627" i="10"/>
  <c r="S3628" i="10"/>
  <c r="S3629" i="10"/>
  <c r="S3630" i="10"/>
  <c r="S3631" i="10"/>
  <c r="S3632" i="10"/>
  <c r="S3633" i="10"/>
  <c r="S3634" i="10"/>
  <c r="S3635" i="10"/>
  <c r="S3636" i="10"/>
  <c r="S3637" i="10"/>
  <c r="S3638" i="10"/>
  <c r="S3639" i="10"/>
  <c r="S3640" i="10"/>
  <c r="S3641" i="10"/>
  <c r="S3642" i="10"/>
  <c r="S3643" i="10"/>
  <c r="S3644" i="10"/>
  <c r="S3645" i="10"/>
  <c r="S3646" i="10"/>
  <c r="S3647" i="10"/>
  <c r="S3648" i="10"/>
  <c r="S3649" i="10"/>
  <c r="S3650" i="10"/>
  <c r="S3651" i="10"/>
  <c r="S3652" i="10"/>
  <c r="S3653" i="10"/>
  <c r="S3654" i="10"/>
  <c r="S3655" i="10"/>
  <c r="S3656" i="10"/>
  <c r="S3657" i="10"/>
  <c r="S3658" i="10"/>
  <c r="S3659" i="10"/>
  <c r="S3660" i="10"/>
  <c r="S3661" i="10"/>
  <c r="S3662" i="10"/>
  <c r="S3663" i="10"/>
  <c r="S3664" i="10"/>
  <c r="S3665" i="10"/>
  <c r="S3666" i="10"/>
  <c r="S3667" i="10"/>
  <c r="S3668" i="10"/>
  <c r="S3669" i="10"/>
  <c r="S3670" i="10"/>
  <c r="S3671" i="10"/>
  <c r="S3672" i="10"/>
  <c r="S3673" i="10"/>
  <c r="S3674" i="10"/>
  <c r="S3675" i="10"/>
  <c r="S3676" i="10"/>
  <c r="S3677" i="10"/>
  <c r="S3678" i="10"/>
  <c r="S3679" i="10"/>
  <c r="S3680" i="10"/>
  <c r="S3681" i="10"/>
  <c r="S3682" i="10"/>
  <c r="S3683" i="10"/>
  <c r="S3684" i="10"/>
  <c r="S3685" i="10"/>
  <c r="S3686" i="10"/>
  <c r="S3687" i="10"/>
  <c r="S3688" i="10"/>
  <c r="S3689" i="10"/>
  <c r="S3690" i="10"/>
  <c r="S3691" i="10"/>
  <c r="S3692" i="10"/>
  <c r="S3693" i="10"/>
  <c r="S3694" i="10"/>
  <c r="S3695" i="10"/>
  <c r="S3696" i="10"/>
  <c r="S3697" i="10"/>
  <c r="S3698" i="10"/>
  <c r="S3699" i="10"/>
  <c r="S3700" i="10"/>
  <c r="S3701" i="10"/>
  <c r="S3702" i="10"/>
  <c r="S3703" i="10"/>
  <c r="S3704" i="10"/>
  <c r="S3705" i="10"/>
  <c r="S3706" i="10"/>
  <c r="S3707" i="10"/>
  <c r="S3708" i="10"/>
  <c r="S3709" i="10"/>
  <c r="S3710" i="10"/>
  <c r="S3711" i="10"/>
  <c r="S3712" i="10"/>
  <c r="S3713" i="10"/>
  <c r="S3714" i="10"/>
  <c r="S3715" i="10"/>
  <c r="S3716" i="10"/>
  <c r="S3717" i="10"/>
  <c r="S3718" i="10"/>
  <c r="S3719" i="10"/>
  <c r="S3720" i="10"/>
  <c r="S3721" i="10"/>
  <c r="S3722" i="10"/>
  <c r="S3723" i="10"/>
  <c r="S3724" i="10"/>
  <c r="S3725" i="10"/>
  <c r="S3726" i="10"/>
  <c r="S3727" i="10"/>
  <c r="S3728" i="10"/>
  <c r="S3729" i="10"/>
  <c r="S3730" i="10"/>
  <c r="S3731" i="10"/>
  <c r="S3732" i="10"/>
  <c r="S3733" i="10"/>
  <c r="S3734" i="10"/>
  <c r="S3735" i="10"/>
  <c r="S3736" i="10"/>
  <c r="S3737" i="10"/>
  <c r="S3738" i="10"/>
  <c r="S3739" i="10"/>
  <c r="S3740" i="10"/>
  <c r="S3741" i="10"/>
  <c r="S3742" i="10"/>
  <c r="S3743" i="10"/>
  <c r="S3744" i="10"/>
  <c r="S3745" i="10"/>
  <c r="S3746" i="10"/>
  <c r="S3747" i="10"/>
  <c r="S3748" i="10"/>
  <c r="S3749" i="10"/>
  <c r="S3750" i="10"/>
  <c r="S3751" i="10"/>
  <c r="S3752" i="10"/>
  <c r="S3753" i="10"/>
  <c r="S3754" i="10"/>
  <c r="S3755" i="10"/>
  <c r="S3756" i="10"/>
  <c r="S3757" i="10"/>
  <c r="S3758" i="10"/>
  <c r="S3759" i="10"/>
  <c r="S3760" i="10"/>
  <c r="S3761" i="10"/>
  <c r="S3762" i="10"/>
  <c r="S3763" i="10"/>
  <c r="S3764" i="10"/>
  <c r="S3765" i="10"/>
  <c r="S3766" i="10"/>
  <c r="S3767" i="10"/>
  <c r="S3768" i="10"/>
  <c r="S3769" i="10"/>
  <c r="S3770" i="10"/>
  <c r="S3771" i="10"/>
  <c r="S3772" i="10"/>
  <c r="S3773" i="10"/>
  <c r="S3774" i="10"/>
  <c r="S3775" i="10"/>
  <c r="S3776" i="10"/>
  <c r="S3777" i="10"/>
  <c r="S3778" i="10"/>
  <c r="S3779" i="10"/>
  <c r="S3780" i="10"/>
  <c r="S3781" i="10"/>
  <c r="S3782" i="10"/>
  <c r="S3783" i="10"/>
  <c r="S3784" i="10"/>
  <c r="S3785" i="10"/>
  <c r="S3786" i="10"/>
  <c r="S3787" i="10"/>
  <c r="S3788" i="10"/>
  <c r="S3789" i="10"/>
  <c r="S3790" i="10"/>
  <c r="S3791" i="10"/>
  <c r="S3792" i="10"/>
  <c r="S3793" i="10"/>
  <c r="S3794" i="10"/>
  <c r="S3795" i="10"/>
  <c r="S3796" i="10"/>
  <c r="S3797" i="10"/>
  <c r="S3798" i="10"/>
  <c r="S3799" i="10"/>
  <c r="S3800" i="10"/>
  <c r="S3801" i="10"/>
  <c r="S3802" i="10"/>
  <c r="S3803" i="10"/>
  <c r="S3804" i="10"/>
  <c r="S3805" i="10"/>
  <c r="S3806" i="10"/>
  <c r="S3807" i="10"/>
  <c r="S3808" i="10"/>
  <c r="S3809" i="10"/>
  <c r="S3810" i="10"/>
  <c r="S3811" i="10"/>
  <c r="S3812" i="10"/>
  <c r="S3813" i="10"/>
  <c r="S3814" i="10"/>
  <c r="S3815" i="10"/>
  <c r="S3816" i="10"/>
  <c r="S3817" i="10"/>
  <c r="S3818" i="10"/>
  <c r="S3819" i="10"/>
  <c r="S3820" i="10"/>
  <c r="S3821" i="10"/>
  <c r="S3822" i="10"/>
  <c r="S3823" i="10"/>
  <c r="S3824" i="10"/>
  <c r="S3825" i="10"/>
  <c r="S3826" i="10"/>
  <c r="S3827" i="10"/>
  <c r="S3828" i="10"/>
  <c r="S3829" i="10"/>
  <c r="S3830" i="10"/>
  <c r="S3831" i="10"/>
  <c r="S3832" i="10"/>
  <c r="S3833" i="10"/>
  <c r="S3834" i="10"/>
  <c r="S3835" i="10"/>
  <c r="S3836" i="10"/>
  <c r="S3837" i="10"/>
  <c r="S3838" i="10"/>
  <c r="S3839" i="10"/>
  <c r="S3840" i="10"/>
  <c r="S3841" i="10"/>
  <c r="S3842" i="10"/>
  <c r="S3843" i="10"/>
  <c r="S3844" i="10"/>
  <c r="S3845" i="10"/>
  <c r="S3846" i="10"/>
  <c r="S3847" i="10"/>
  <c r="S3848" i="10"/>
  <c r="S3849" i="10"/>
  <c r="S3850" i="10"/>
  <c r="S3851" i="10"/>
  <c r="S3852" i="10"/>
  <c r="S3853" i="10"/>
  <c r="S3854" i="10"/>
  <c r="S3855" i="10"/>
  <c r="S3856" i="10"/>
  <c r="S3857" i="10"/>
  <c r="S3858" i="10"/>
  <c r="S3859" i="10"/>
  <c r="S3860" i="10"/>
  <c r="S3861" i="10"/>
  <c r="S3862" i="10"/>
  <c r="S3863" i="10"/>
  <c r="S3864" i="10"/>
  <c r="S3865" i="10"/>
  <c r="S3866" i="10"/>
  <c r="S3867" i="10"/>
  <c r="S3868" i="10"/>
  <c r="S3869" i="10"/>
  <c r="S3870" i="10"/>
  <c r="S3871" i="10"/>
  <c r="S3872" i="10"/>
  <c r="S3873" i="10"/>
  <c r="S3874" i="10"/>
  <c r="S3875" i="10"/>
  <c r="S3876" i="10"/>
  <c r="S3877" i="10"/>
  <c r="S3878" i="10"/>
  <c r="S3879" i="10"/>
  <c r="S3880" i="10"/>
  <c r="S3881" i="10"/>
  <c r="S3882" i="10"/>
  <c r="S3883" i="10"/>
  <c r="S3884" i="10"/>
  <c r="S3885" i="10"/>
  <c r="S3886" i="10"/>
  <c r="S3887" i="10"/>
  <c r="S3888" i="10"/>
  <c r="S3889" i="10"/>
  <c r="S3890" i="10"/>
  <c r="S3891" i="10"/>
  <c r="S3892" i="10"/>
  <c r="S3893" i="10"/>
  <c r="S3894" i="10"/>
  <c r="S3895" i="10"/>
  <c r="S3896" i="10"/>
  <c r="S3897" i="10"/>
  <c r="S3898" i="10"/>
  <c r="S3899" i="10"/>
  <c r="S3900" i="10"/>
  <c r="S3901" i="10"/>
  <c r="S3902" i="10"/>
  <c r="S3903" i="10"/>
  <c r="S3904" i="10"/>
  <c r="S3905" i="10"/>
  <c r="S3906" i="10"/>
  <c r="S3907" i="10"/>
  <c r="S3908" i="10"/>
  <c r="S3909" i="10"/>
  <c r="S3910" i="10"/>
  <c r="S3911" i="10"/>
  <c r="S3912" i="10"/>
  <c r="S3913" i="10"/>
  <c r="S3914" i="10"/>
  <c r="S3915" i="10"/>
  <c r="S3916" i="10"/>
  <c r="S3917" i="10"/>
  <c r="S3918" i="10"/>
  <c r="S3919" i="10"/>
  <c r="S3920" i="10"/>
  <c r="S3921" i="10"/>
  <c r="S3922" i="10"/>
  <c r="S3923" i="10"/>
  <c r="S3924" i="10"/>
  <c r="S3925" i="10"/>
  <c r="S3926" i="10"/>
  <c r="S3927" i="10"/>
  <c r="S3928" i="10"/>
  <c r="S3929" i="10"/>
  <c r="S3930" i="10"/>
  <c r="S3931" i="10"/>
  <c r="S3932" i="10"/>
  <c r="S3933" i="10"/>
  <c r="S3934" i="10"/>
  <c r="S3935" i="10"/>
  <c r="S3936" i="10"/>
  <c r="S3937" i="10"/>
  <c r="S3938" i="10"/>
  <c r="S3939" i="10"/>
  <c r="S3940" i="10"/>
  <c r="S3941" i="10"/>
  <c r="S3942" i="10"/>
  <c r="S3943" i="10"/>
  <c r="S3944" i="10"/>
  <c r="S3945" i="10"/>
  <c r="S3946" i="10"/>
  <c r="S3947" i="10"/>
  <c r="S3948" i="10"/>
  <c r="S3949" i="10"/>
  <c r="S3950" i="10"/>
  <c r="S3951" i="10"/>
  <c r="S3952" i="10"/>
  <c r="S3953" i="10"/>
  <c r="S3954" i="10"/>
  <c r="S3955" i="10"/>
  <c r="S3956" i="10"/>
  <c r="S3957" i="10"/>
  <c r="S3958" i="10"/>
  <c r="S3959" i="10"/>
  <c r="S3960" i="10"/>
  <c r="S3961" i="10"/>
  <c r="S3962" i="10"/>
  <c r="S3963" i="10"/>
  <c r="S3964" i="10"/>
  <c r="S3965" i="10"/>
  <c r="S3966" i="10"/>
  <c r="S3967" i="10"/>
  <c r="S3968" i="10"/>
  <c r="S3969" i="10"/>
  <c r="S3970" i="10"/>
  <c r="S3971" i="10"/>
  <c r="S3972" i="10"/>
  <c r="S3973" i="10"/>
  <c r="S3974" i="10"/>
  <c r="S3975" i="10"/>
  <c r="S3976" i="10"/>
  <c r="S3977" i="10"/>
  <c r="S3978" i="10"/>
  <c r="S3979" i="10"/>
  <c r="S3980" i="10"/>
  <c r="S3981" i="10"/>
  <c r="S3982" i="10"/>
  <c r="S3983" i="10"/>
  <c r="S3984" i="10"/>
  <c r="S3985" i="10"/>
  <c r="S3986" i="10"/>
  <c r="S3987" i="10"/>
  <c r="S3988" i="10"/>
  <c r="S3989" i="10"/>
  <c r="S3990" i="10"/>
  <c r="S3991" i="10"/>
  <c r="S3992" i="10"/>
  <c r="S3993" i="10"/>
  <c r="S3994" i="10"/>
  <c r="S3995" i="10"/>
  <c r="S3996" i="10"/>
  <c r="S3997" i="10"/>
  <c r="S3998" i="10"/>
  <c r="S3999" i="10"/>
  <c r="S4000" i="10"/>
  <c r="S4001" i="10"/>
  <c r="S4002" i="10"/>
  <c r="S4003" i="10"/>
  <c r="S4004" i="10"/>
  <c r="S4005" i="10"/>
  <c r="S4006" i="10"/>
  <c r="S4007" i="10"/>
  <c r="S4008" i="10"/>
  <c r="S4009" i="10"/>
  <c r="S4010" i="10"/>
  <c r="S4011" i="10"/>
  <c r="S4012" i="10"/>
  <c r="S4013" i="10"/>
  <c r="S4014" i="10"/>
  <c r="S4015" i="10"/>
  <c r="S4016" i="10"/>
  <c r="S4017" i="10"/>
  <c r="S4018" i="10"/>
  <c r="S4019" i="10"/>
  <c r="S4020" i="10"/>
  <c r="S4021" i="10"/>
  <c r="S4022" i="10"/>
  <c r="S4023" i="10"/>
  <c r="S4024" i="10"/>
  <c r="S4025" i="10"/>
  <c r="S4026" i="10"/>
  <c r="S4027" i="10"/>
  <c r="S4028" i="10"/>
  <c r="S4029" i="10"/>
  <c r="S4030" i="10"/>
  <c r="S4031" i="10"/>
  <c r="S4032" i="10"/>
  <c r="S4033" i="10"/>
  <c r="S4034" i="10"/>
  <c r="S4035" i="10"/>
  <c r="S4036" i="10"/>
  <c r="S4037" i="10"/>
  <c r="S4038" i="10"/>
  <c r="S4039" i="10"/>
  <c r="S4040" i="10"/>
  <c r="S4041" i="10"/>
  <c r="S4042" i="10"/>
  <c r="S4043" i="10"/>
  <c r="S4044" i="10"/>
  <c r="S4045" i="10"/>
  <c r="S4046" i="10"/>
  <c r="S4047" i="10"/>
  <c r="S4048" i="10"/>
  <c r="S4049" i="10"/>
  <c r="S4050" i="10"/>
  <c r="S4051" i="10"/>
  <c r="S4052" i="10"/>
  <c r="S4053" i="10"/>
  <c r="S4054" i="10"/>
  <c r="S4055" i="10"/>
  <c r="S4056" i="10"/>
  <c r="S4057" i="10"/>
  <c r="S4058" i="10"/>
  <c r="S4059" i="10"/>
  <c r="S4060" i="10"/>
  <c r="S4061" i="10"/>
  <c r="S4062" i="10"/>
  <c r="S4063" i="10"/>
  <c r="S4064" i="10"/>
  <c r="S4065" i="10"/>
  <c r="S4066" i="10"/>
  <c r="S4067" i="10"/>
  <c r="S4068" i="10"/>
  <c r="S4069" i="10"/>
  <c r="S4070" i="10"/>
  <c r="S4071" i="10"/>
  <c r="S4072" i="10"/>
  <c r="S4073" i="10"/>
  <c r="S4074" i="10"/>
  <c r="S4075" i="10"/>
  <c r="S4076" i="10"/>
  <c r="S4077" i="10"/>
  <c r="S4078" i="10"/>
  <c r="S4079" i="10"/>
  <c r="S4080" i="10"/>
  <c r="S4081" i="10"/>
  <c r="S4082" i="10"/>
  <c r="S4083" i="10"/>
  <c r="S4084" i="10"/>
  <c r="S4085" i="10"/>
  <c r="S4086" i="10"/>
  <c r="S4087" i="10"/>
  <c r="S4088" i="10"/>
  <c r="S4089" i="10"/>
  <c r="S4090" i="10"/>
  <c r="S4091" i="10"/>
  <c r="S4092" i="10"/>
  <c r="S4093" i="10"/>
  <c r="S4094" i="10"/>
  <c r="S4095" i="10"/>
  <c r="S4096" i="10"/>
  <c r="S4097" i="10"/>
  <c r="S4098" i="10"/>
  <c r="S4099" i="10"/>
  <c r="S4100" i="10"/>
  <c r="S4101" i="10"/>
  <c r="S4102" i="10"/>
  <c r="S4103" i="10"/>
  <c r="S4104" i="10"/>
  <c r="S4105" i="10"/>
  <c r="S4106" i="10"/>
  <c r="S4107" i="10"/>
  <c r="S4108" i="10"/>
  <c r="S4109" i="10"/>
  <c r="S4110" i="10"/>
  <c r="S4111" i="10"/>
  <c r="S4112" i="10"/>
  <c r="S4113" i="10"/>
  <c r="S4114" i="10"/>
  <c r="S4115" i="10"/>
  <c r="S4116" i="10"/>
  <c r="S4117" i="10"/>
  <c r="S4118" i="10"/>
  <c r="S4119" i="10"/>
  <c r="S4120" i="10"/>
  <c r="S4121" i="10"/>
  <c r="S4122" i="10"/>
  <c r="S4123" i="10"/>
  <c r="S4124" i="10"/>
  <c r="S4125" i="10"/>
  <c r="S4126" i="10"/>
  <c r="S4127" i="10"/>
  <c r="S4128" i="10"/>
  <c r="S4129" i="10"/>
  <c r="S4130" i="10"/>
  <c r="S4131" i="10"/>
  <c r="S4132" i="10"/>
  <c r="S4133" i="10"/>
  <c r="S4134" i="10"/>
  <c r="S4135" i="10"/>
  <c r="S4136" i="10"/>
  <c r="S4137" i="10"/>
  <c r="S4138" i="10"/>
  <c r="S4139" i="10"/>
  <c r="S4140" i="10"/>
  <c r="S4141" i="10"/>
  <c r="S4142" i="10"/>
  <c r="S4143" i="10"/>
  <c r="S4144" i="10"/>
  <c r="S4145" i="10"/>
  <c r="S4146" i="10"/>
  <c r="S4147" i="10"/>
  <c r="S4148" i="10"/>
  <c r="S4149" i="10"/>
  <c r="S4150" i="10"/>
  <c r="S4151" i="10"/>
  <c r="S4152" i="10"/>
  <c r="S4153" i="10"/>
  <c r="S4154" i="10"/>
  <c r="S4155" i="10"/>
  <c r="S4156" i="10"/>
  <c r="S4157" i="10"/>
  <c r="S4158" i="10"/>
  <c r="S4159" i="10"/>
  <c r="S4160" i="10"/>
  <c r="S4161" i="10"/>
  <c r="S4162" i="10"/>
  <c r="S4163" i="10"/>
  <c r="S4164" i="10"/>
  <c r="S4165" i="10"/>
  <c r="S4166" i="10"/>
  <c r="S4167" i="10"/>
  <c r="S4168" i="10"/>
  <c r="S4169" i="10"/>
  <c r="S4170" i="10"/>
  <c r="S4171" i="10"/>
  <c r="S4172" i="10"/>
  <c r="S4173" i="10"/>
  <c r="S4174" i="10"/>
  <c r="S4175" i="10"/>
  <c r="S4176" i="10"/>
  <c r="S4177" i="10"/>
  <c r="S4178" i="10"/>
  <c r="S4179" i="10"/>
  <c r="S4180" i="10"/>
  <c r="S4181" i="10"/>
  <c r="S4182" i="10"/>
  <c r="S4183" i="10"/>
  <c r="S4184" i="10"/>
  <c r="S4185" i="10"/>
  <c r="S4186" i="10"/>
  <c r="S4187" i="10"/>
  <c r="S4188" i="10"/>
  <c r="S4189" i="10"/>
  <c r="S4190" i="10"/>
  <c r="S4191" i="10"/>
  <c r="S4192" i="10"/>
  <c r="S4193" i="10"/>
  <c r="S4194" i="10"/>
  <c r="S4195" i="10"/>
  <c r="S4196" i="10"/>
  <c r="S4197" i="10"/>
  <c r="S4198" i="10"/>
  <c r="S4199" i="10"/>
  <c r="S4200" i="10"/>
  <c r="S4201" i="10"/>
  <c r="S4202" i="10"/>
  <c r="S4203" i="10"/>
  <c r="S4204" i="10"/>
  <c r="S4205" i="10"/>
  <c r="S4206" i="10"/>
  <c r="S4207" i="10"/>
  <c r="S4208" i="10"/>
  <c r="S4209" i="10"/>
  <c r="S4210" i="10"/>
  <c r="S4211" i="10"/>
  <c r="S4212" i="10"/>
  <c r="S4213" i="10"/>
  <c r="S4214" i="10"/>
  <c r="S4215" i="10"/>
  <c r="S4216" i="10"/>
  <c r="S4217" i="10"/>
  <c r="S4218" i="10"/>
  <c r="S4219" i="10"/>
  <c r="S4220" i="10"/>
  <c r="S4221" i="10"/>
  <c r="S4222" i="10"/>
  <c r="S4223" i="10"/>
  <c r="S4224" i="10"/>
  <c r="S4225" i="10"/>
  <c r="S4226" i="10"/>
  <c r="S4227" i="10"/>
  <c r="S4228" i="10"/>
  <c r="S4229" i="10"/>
  <c r="S4230" i="10"/>
  <c r="S4231" i="10"/>
  <c r="S4232" i="10"/>
  <c r="S4233" i="10"/>
  <c r="S4234" i="10"/>
  <c r="S4235" i="10"/>
  <c r="S4236" i="10"/>
  <c r="S4237" i="10"/>
  <c r="S4238" i="10"/>
  <c r="S4239" i="10"/>
  <c r="S4240" i="10"/>
  <c r="S4241" i="10"/>
  <c r="S4242" i="10"/>
  <c r="S4243" i="10"/>
  <c r="S4244" i="10"/>
  <c r="S4245" i="10"/>
  <c r="S4246" i="10"/>
  <c r="S4247" i="10"/>
  <c r="S4248" i="10"/>
  <c r="S4249" i="10"/>
  <c r="S4250" i="10"/>
  <c r="S4251" i="10"/>
  <c r="S4252" i="10"/>
  <c r="S4253" i="10"/>
  <c r="S4254" i="10"/>
  <c r="S4255" i="10"/>
  <c r="S4256" i="10"/>
  <c r="S4257" i="10"/>
  <c r="S4258" i="10"/>
  <c r="S4259" i="10"/>
  <c r="S4260" i="10"/>
  <c r="S4261" i="10"/>
  <c r="S4262" i="10"/>
  <c r="S4263" i="10"/>
  <c r="S4264" i="10"/>
  <c r="S4265" i="10"/>
  <c r="S4266" i="10"/>
  <c r="S4267" i="10"/>
  <c r="S4268" i="10"/>
  <c r="S4269" i="10"/>
  <c r="S4270" i="10"/>
  <c r="S4271" i="10"/>
  <c r="S4272" i="10"/>
  <c r="S4273" i="10"/>
  <c r="S4274" i="10"/>
  <c r="S4275" i="10"/>
  <c r="S4276" i="10"/>
  <c r="S4277" i="10"/>
  <c r="S4278" i="10"/>
  <c r="S4279" i="10"/>
  <c r="S4280" i="10"/>
  <c r="S4281" i="10"/>
  <c r="S4282" i="10"/>
  <c r="S4283" i="10"/>
  <c r="S4284" i="10"/>
  <c r="S4285" i="10"/>
  <c r="S4286" i="10"/>
  <c r="S4287" i="10"/>
  <c r="S4288" i="10"/>
  <c r="S4289" i="10"/>
  <c r="S4290" i="10"/>
  <c r="S4291" i="10"/>
  <c r="S4292" i="10"/>
  <c r="S4293" i="10"/>
  <c r="S4294" i="10"/>
  <c r="S4295" i="10"/>
  <c r="S4296" i="10"/>
  <c r="S4297" i="10"/>
  <c r="S4298" i="10"/>
  <c r="S4299" i="10"/>
  <c r="S4300" i="10"/>
  <c r="S4301" i="10"/>
  <c r="S4302" i="10"/>
  <c r="S4303" i="10"/>
  <c r="S4304" i="10"/>
  <c r="S4305" i="10"/>
  <c r="S4306" i="10"/>
  <c r="S4307" i="10"/>
  <c r="S4308" i="10"/>
  <c r="S4309" i="10"/>
  <c r="S4310" i="10"/>
  <c r="S4311" i="10"/>
  <c r="S4312" i="10"/>
  <c r="S4313" i="10"/>
  <c r="S4314" i="10"/>
  <c r="S4315" i="10"/>
  <c r="S4316" i="10"/>
  <c r="S4317" i="10"/>
  <c r="S4318" i="10"/>
  <c r="S4319" i="10"/>
  <c r="S4320" i="10"/>
  <c r="S4321" i="10"/>
  <c r="S4322" i="10"/>
  <c r="S4323" i="10"/>
  <c r="S4324" i="10"/>
  <c r="S4325" i="10"/>
  <c r="S4326" i="10"/>
  <c r="S4327" i="10"/>
  <c r="S4328" i="10"/>
  <c r="S4329" i="10"/>
  <c r="S4330" i="10"/>
  <c r="S4331" i="10"/>
  <c r="S4332" i="10"/>
  <c r="S4333" i="10"/>
  <c r="S4334" i="10"/>
  <c r="S4335" i="10"/>
  <c r="S4336" i="10"/>
  <c r="S4337" i="10"/>
  <c r="S4338" i="10"/>
  <c r="S4339" i="10"/>
  <c r="S4340" i="10"/>
  <c r="S4341" i="10"/>
  <c r="S4342" i="10"/>
  <c r="S4343" i="10"/>
  <c r="S4344" i="10"/>
  <c r="S4345" i="10"/>
  <c r="S4346" i="10"/>
  <c r="S4347" i="10"/>
  <c r="S4348" i="10"/>
  <c r="S4349" i="10"/>
  <c r="S4350" i="10"/>
  <c r="S4351" i="10"/>
  <c r="S4352" i="10"/>
  <c r="S4353" i="10"/>
  <c r="S4354" i="10"/>
  <c r="S4355" i="10"/>
  <c r="S4356" i="10"/>
  <c r="S4357" i="10"/>
  <c r="S4358" i="10"/>
  <c r="S4359" i="10"/>
  <c r="S4360" i="10"/>
  <c r="S4361" i="10"/>
  <c r="S4362" i="10"/>
  <c r="S4363" i="10"/>
  <c r="S4364" i="10"/>
  <c r="S4365" i="10"/>
  <c r="S4366" i="10"/>
  <c r="S4367" i="10"/>
  <c r="S4368" i="10"/>
  <c r="S4369" i="10"/>
  <c r="S4370" i="10"/>
  <c r="S4371" i="10"/>
  <c r="S4372" i="10"/>
  <c r="S4373" i="10"/>
  <c r="S4374" i="10"/>
  <c r="S4375" i="10"/>
  <c r="S4376" i="10"/>
  <c r="S4377" i="10"/>
  <c r="S4378" i="10"/>
  <c r="S4379" i="10"/>
  <c r="S4380" i="10"/>
  <c r="S4381" i="10"/>
  <c r="S4382" i="10"/>
  <c r="S4383" i="10"/>
  <c r="S4384" i="10"/>
  <c r="S4385" i="10"/>
  <c r="S4386" i="10"/>
  <c r="S4387" i="10"/>
  <c r="S4388" i="10"/>
  <c r="S4389" i="10"/>
  <c r="S4390" i="10"/>
  <c r="S4391" i="10"/>
  <c r="S4392" i="10"/>
  <c r="S4393" i="10"/>
  <c r="S4394" i="10"/>
  <c r="S4395" i="10"/>
  <c r="S4396" i="10"/>
  <c r="S4397" i="10"/>
  <c r="S4398" i="10"/>
  <c r="S4399" i="10"/>
  <c r="S4400" i="10"/>
  <c r="S4401" i="10"/>
  <c r="S4402" i="10"/>
  <c r="S4403" i="10"/>
  <c r="S4404" i="10"/>
  <c r="S4405" i="10"/>
  <c r="S4406" i="10"/>
  <c r="S4407" i="10"/>
  <c r="S4408" i="10"/>
  <c r="S4409" i="10"/>
  <c r="S4410" i="10"/>
  <c r="S4411" i="10"/>
  <c r="S4412" i="10"/>
  <c r="S4413" i="10"/>
  <c r="S4414" i="10"/>
  <c r="S4415" i="10"/>
  <c r="S4416" i="10"/>
  <c r="S4417" i="10"/>
  <c r="S4418" i="10"/>
  <c r="S4419" i="10"/>
  <c r="S4420" i="10"/>
  <c r="S4421" i="10"/>
  <c r="S4422" i="10"/>
  <c r="S4423" i="10"/>
  <c r="S4424" i="10"/>
  <c r="S4425" i="10"/>
  <c r="S4426" i="10"/>
  <c r="S4427" i="10"/>
  <c r="S4428" i="10"/>
  <c r="S4429" i="10"/>
  <c r="S4430" i="10"/>
  <c r="S4431" i="10"/>
  <c r="S4432" i="10"/>
  <c r="S4433" i="10"/>
  <c r="S4434" i="10"/>
  <c r="S4435" i="10"/>
  <c r="S4436" i="10"/>
  <c r="S2" i="10"/>
  <c r="AN3" i="9" l="1"/>
  <c r="AN4" i="9"/>
  <c r="AN5" i="9"/>
  <c r="AN6" i="9"/>
  <c r="AN7" i="9"/>
  <c r="AN8" i="9"/>
  <c r="AN9" i="9"/>
  <c r="AN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N173" i="9"/>
  <c r="AN174" i="9"/>
  <c r="AN175" i="9"/>
  <c r="AN176" i="9"/>
  <c r="AN177" i="9"/>
  <c r="AN178" i="9"/>
  <c r="AN179" i="9"/>
  <c r="AN180" i="9"/>
  <c r="AN181" i="9"/>
  <c r="AN182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N200" i="9"/>
  <c r="AN201" i="9"/>
  <c r="AN202" i="9"/>
  <c r="AN203" i="9"/>
  <c r="AN204" i="9"/>
  <c r="AN205" i="9"/>
  <c r="AN206" i="9"/>
  <c r="AN207" i="9"/>
  <c r="AN208" i="9"/>
  <c r="AN209" i="9"/>
  <c r="AN210" i="9"/>
  <c r="AN211" i="9"/>
  <c r="AN212" i="9"/>
  <c r="AN213" i="9"/>
  <c r="AN214" i="9"/>
  <c r="AN215" i="9"/>
  <c r="AN216" i="9"/>
  <c r="AN217" i="9"/>
  <c r="AN218" i="9"/>
  <c r="AN219" i="9"/>
  <c r="AN220" i="9"/>
  <c r="AN221" i="9"/>
  <c r="AN222" i="9"/>
  <c r="AN223" i="9"/>
  <c r="AN224" i="9"/>
  <c r="AN225" i="9"/>
  <c r="AN226" i="9"/>
  <c r="AN227" i="9"/>
  <c r="AN228" i="9"/>
  <c r="AN229" i="9"/>
  <c r="AN230" i="9"/>
  <c r="AN231" i="9"/>
  <c r="AN232" i="9"/>
  <c r="AN233" i="9"/>
  <c r="AN234" i="9"/>
  <c r="AN235" i="9"/>
  <c r="AN236" i="9"/>
  <c r="AN237" i="9"/>
  <c r="AN238" i="9"/>
  <c r="AN239" i="9"/>
  <c r="AN240" i="9"/>
  <c r="AN241" i="9"/>
  <c r="AN242" i="9"/>
  <c r="AN243" i="9"/>
  <c r="AN244" i="9"/>
  <c r="AN245" i="9"/>
  <c r="AN246" i="9"/>
  <c r="AN247" i="9"/>
  <c r="AN248" i="9"/>
  <c r="AN249" i="9"/>
  <c r="AN250" i="9"/>
  <c r="AN251" i="9"/>
  <c r="AN252" i="9"/>
  <c r="AN253" i="9"/>
  <c r="AN254" i="9"/>
  <c r="AN255" i="9"/>
  <c r="AN256" i="9"/>
  <c r="AN257" i="9"/>
  <c r="AN258" i="9"/>
  <c r="AN259" i="9"/>
  <c r="AN260" i="9"/>
  <c r="AN261" i="9"/>
  <c r="AN262" i="9"/>
  <c r="AN263" i="9"/>
  <c r="AN264" i="9"/>
  <c r="AN265" i="9"/>
  <c r="AN266" i="9"/>
  <c r="AN267" i="9"/>
  <c r="AN268" i="9"/>
  <c r="AN269" i="9"/>
  <c r="AN270" i="9"/>
  <c r="AN271" i="9"/>
  <c r="AN272" i="9"/>
  <c r="AN273" i="9"/>
  <c r="AN274" i="9"/>
  <c r="AN275" i="9"/>
  <c r="AN276" i="9"/>
  <c r="AN277" i="9"/>
  <c r="AN278" i="9"/>
  <c r="AN279" i="9"/>
  <c r="AN280" i="9"/>
  <c r="AN281" i="9"/>
  <c r="AN282" i="9"/>
  <c r="AN283" i="9"/>
  <c r="AN284" i="9"/>
  <c r="AN285" i="9"/>
  <c r="AN286" i="9"/>
  <c r="AN287" i="9"/>
  <c r="AN288" i="9"/>
  <c r="AN289" i="9"/>
  <c r="AN290" i="9"/>
  <c r="AN291" i="9"/>
  <c r="AN292" i="9"/>
  <c r="AN293" i="9"/>
  <c r="AN294" i="9"/>
  <c r="AN295" i="9"/>
  <c r="AN296" i="9"/>
  <c r="AN297" i="9"/>
  <c r="AN298" i="9"/>
  <c r="AN299" i="9"/>
  <c r="AN300" i="9"/>
  <c r="AN301" i="9"/>
  <c r="AN302" i="9"/>
  <c r="AN303" i="9"/>
  <c r="AN304" i="9"/>
  <c r="AN305" i="9"/>
  <c r="AN306" i="9"/>
  <c r="AN307" i="9"/>
  <c r="AN308" i="9"/>
  <c r="AN309" i="9"/>
  <c r="AN310" i="9"/>
  <c r="AN311" i="9"/>
  <c r="AN312" i="9"/>
  <c r="AN313" i="9"/>
  <c r="AN314" i="9"/>
  <c r="AN315" i="9"/>
  <c r="AN316" i="9"/>
  <c r="AN317" i="9"/>
  <c r="AN318" i="9"/>
  <c r="AN319" i="9"/>
  <c r="AN320" i="9"/>
  <c r="AN321" i="9"/>
  <c r="AN322" i="9"/>
  <c r="AN323" i="9"/>
  <c r="AN324" i="9"/>
  <c r="AN325" i="9"/>
  <c r="AN326" i="9"/>
  <c r="AN327" i="9"/>
  <c r="AN328" i="9"/>
  <c r="AN329" i="9"/>
  <c r="AN330" i="9"/>
  <c r="AN331" i="9"/>
  <c r="AN332" i="9"/>
  <c r="AN333" i="9"/>
  <c r="AN334" i="9"/>
  <c r="AN335" i="9"/>
  <c r="AN336" i="9"/>
  <c r="AN337" i="9"/>
  <c r="AN338" i="9"/>
  <c r="AN339" i="9"/>
  <c r="AN340" i="9"/>
  <c r="AN341" i="9"/>
  <c r="AN342" i="9"/>
  <c r="AN343" i="9"/>
  <c r="AN344" i="9"/>
  <c r="AN345" i="9"/>
  <c r="AN346" i="9"/>
  <c r="AN347" i="9"/>
  <c r="AN348" i="9"/>
  <c r="AN349" i="9"/>
  <c r="AN350" i="9"/>
  <c r="AN351" i="9"/>
  <c r="AN352" i="9"/>
  <c r="AN353" i="9"/>
  <c r="AN354" i="9"/>
  <c r="AN355" i="9"/>
  <c r="AN356" i="9"/>
  <c r="AN357" i="9"/>
  <c r="AN358" i="9"/>
  <c r="AN359" i="9"/>
  <c r="AN360" i="9"/>
  <c r="AN361" i="9"/>
  <c r="AN362" i="9"/>
  <c r="AN363" i="9"/>
  <c r="AN364" i="9"/>
  <c r="AN365" i="9"/>
  <c r="AN366" i="9"/>
  <c r="AN367" i="9"/>
  <c r="AN368" i="9"/>
  <c r="AN369" i="9"/>
  <c r="AN370" i="9"/>
  <c r="AN371" i="9"/>
  <c r="AN372" i="9"/>
  <c r="AN373" i="9"/>
  <c r="AN374" i="9"/>
  <c r="AN375" i="9"/>
  <c r="AN376" i="9"/>
  <c r="AN377" i="9"/>
  <c r="AN378" i="9"/>
  <c r="AN379" i="9"/>
  <c r="AN380" i="9"/>
  <c r="AN381" i="9"/>
  <c r="AN382" i="9"/>
  <c r="AN383" i="9"/>
  <c r="AN384" i="9"/>
  <c r="AN385" i="9"/>
  <c r="AN386" i="9"/>
  <c r="AN387" i="9"/>
  <c r="AN388" i="9"/>
  <c r="AN389" i="9"/>
  <c r="AN390" i="9"/>
  <c r="AN391" i="9"/>
  <c r="AN392" i="9"/>
  <c r="AN393" i="9"/>
  <c r="AN394" i="9"/>
  <c r="AN395" i="9"/>
  <c r="AN396" i="9"/>
  <c r="AN397" i="9"/>
  <c r="AN398" i="9"/>
  <c r="AN399" i="9"/>
  <c r="AN400" i="9"/>
  <c r="AN401" i="9"/>
  <c r="AN402" i="9"/>
  <c r="AN403" i="9"/>
  <c r="AN404" i="9"/>
  <c r="AN405" i="9"/>
  <c r="AN406" i="9"/>
  <c r="AN407" i="9"/>
  <c r="AN408" i="9"/>
  <c r="AN409" i="9"/>
  <c r="AN410" i="9"/>
  <c r="AN411" i="9"/>
  <c r="AN412" i="9"/>
  <c r="AN413" i="9"/>
  <c r="AN414" i="9"/>
  <c r="AN415" i="9"/>
  <c r="AN416" i="9"/>
  <c r="AN417" i="9"/>
  <c r="AN418" i="9"/>
  <c r="AN419" i="9"/>
  <c r="AN420" i="9"/>
  <c r="AN421" i="9"/>
  <c r="AN422" i="9"/>
  <c r="AN423" i="9"/>
  <c r="AN424" i="9"/>
  <c r="AN425" i="9"/>
  <c r="AN426" i="9"/>
  <c r="AN427" i="9"/>
  <c r="AN428" i="9"/>
  <c r="AN429" i="9"/>
  <c r="AN430" i="9"/>
  <c r="AN431" i="9"/>
  <c r="AN432" i="9"/>
  <c r="AN433" i="9"/>
  <c r="AN434" i="9"/>
  <c r="AN435" i="9"/>
  <c r="AN436" i="9"/>
  <c r="AN437" i="9"/>
  <c r="AN438" i="9"/>
  <c r="AN439" i="9"/>
  <c r="AN440" i="9"/>
  <c r="AN441" i="9"/>
  <c r="AN442" i="9"/>
  <c r="AN443" i="9"/>
  <c r="AN444" i="9"/>
  <c r="AN445" i="9"/>
  <c r="AN446" i="9"/>
  <c r="AN447" i="9"/>
  <c r="AN448" i="9"/>
  <c r="AN449" i="9"/>
  <c r="AN450" i="9"/>
  <c r="AN451" i="9"/>
  <c r="AN452" i="9"/>
  <c r="AN453" i="9"/>
  <c r="AN454" i="9"/>
  <c r="AN455" i="9"/>
  <c r="AN456" i="9"/>
  <c r="AN457" i="9"/>
  <c r="AN458" i="9"/>
  <c r="AN459" i="9"/>
  <c r="AN460" i="9"/>
  <c r="AN461" i="9"/>
  <c r="AN462" i="9"/>
  <c r="AN463" i="9"/>
  <c r="AN464" i="9"/>
  <c r="AN465" i="9"/>
  <c r="AN466" i="9"/>
  <c r="AN467" i="9"/>
  <c r="AN468" i="9"/>
  <c r="AN469" i="9"/>
  <c r="AN470" i="9"/>
  <c r="AN471" i="9"/>
  <c r="AN472" i="9"/>
  <c r="AN473" i="9"/>
  <c r="AN474" i="9"/>
  <c r="AN475" i="9"/>
  <c r="AN476" i="9"/>
  <c r="AN477" i="9"/>
  <c r="AN478" i="9"/>
  <c r="AN479" i="9"/>
  <c r="AN480" i="9"/>
  <c r="AN481" i="9"/>
  <c r="AN482" i="9"/>
  <c r="AN483" i="9"/>
  <c r="AN484" i="9"/>
  <c r="AN485" i="9"/>
  <c r="AN486" i="9"/>
  <c r="AN487" i="9"/>
  <c r="AN488" i="9"/>
  <c r="AN489" i="9"/>
  <c r="AN490" i="9"/>
  <c r="AN491" i="9"/>
  <c r="AN492" i="9"/>
  <c r="AN493" i="9"/>
  <c r="AN494" i="9"/>
  <c r="AN495" i="9"/>
  <c r="AN496" i="9"/>
  <c r="AN497" i="9"/>
  <c r="AN498" i="9"/>
  <c r="AN499" i="9"/>
  <c r="AN500" i="9"/>
  <c r="AN501" i="9"/>
  <c r="AN502" i="9"/>
  <c r="AN503" i="9"/>
  <c r="AN504" i="9"/>
  <c r="AN505" i="9"/>
  <c r="AN506" i="9"/>
  <c r="AN507" i="9"/>
  <c r="AN508" i="9"/>
  <c r="AN509" i="9"/>
  <c r="AN510" i="9"/>
  <c r="AN511" i="9"/>
  <c r="AN512" i="9"/>
  <c r="AN513" i="9"/>
  <c r="AN514" i="9"/>
  <c r="AN515" i="9"/>
  <c r="AN516" i="9"/>
  <c r="AN517" i="9"/>
  <c r="AN518" i="9"/>
  <c r="AN519" i="9"/>
  <c r="AN520" i="9"/>
  <c r="AN521" i="9"/>
  <c r="AN522" i="9"/>
  <c r="AN523" i="9"/>
  <c r="AN524" i="9"/>
  <c r="AN525" i="9"/>
  <c r="AN526" i="9"/>
  <c r="AN527" i="9"/>
  <c r="AN528" i="9"/>
  <c r="AN529" i="9"/>
  <c r="AN530" i="9"/>
  <c r="AN531" i="9"/>
  <c r="AN532" i="9"/>
  <c r="AN533" i="9"/>
  <c r="AN534" i="9"/>
  <c r="AN535" i="9"/>
  <c r="AN536" i="9"/>
  <c r="AN537" i="9"/>
  <c r="AN538" i="9"/>
  <c r="AN539" i="9"/>
  <c r="AN540" i="9"/>
  <c r="AN541" i="9"/>
  <c r="AN542" i="9"/>
  <c r="AN543" i="9"/>
  <c r="AN544" i="9"/>
  <c r="AN545" i="9"/>
  <c r="AN546" i="9"/>
  <c r="AN547" i="9"/>
  <c r="AN548" i="9"/>
  <c r="AN549" i="9"/>
  <c r="AN550" i="9"/>
  <c r="AN551" i="9"/>
  <c r="AN552" i="9"/>
  <c r="AN553" i="9"/>
  <c r="AN554" i="9"/>
  <c r="AN555" i="9"/>
  <c r="AN556" i="9"/>
  <c r="AN557" i="9"/>
  <c r="AN558" i="9"/>
  <c r="AN559" i="9"/>
  <c r="AN560" i="9"/>
  <c r="AN561" i="9"/>
  <c r="AN562" i="9"/>
  <c r="AN563" i="9"/>
  <c r="AN564" i="9"/>
  <c r="AN565" i="9"/>
  <c r="AN566" i="9"/>
  <c r="AN567" i="9"/>
  <c r="AN568" i="9"/>
  <c r="AN569" i="9"/>
  <c r="AN570" i="9"/>
  <c r="AN571" i="9"/>
  <c r="AN572" i="9"/>
  <c r="AN573" i="9"/>
  <c r="AN574" i="9"/>
  <c r="AN575" i="9"/>
  <c r="AN576" i="9"/>
  <c r="AN577" i="9"/>
  <c r="AN578" i="9"/>
  <c r="AN579" i="9"/>
  <c r="AN580" i="9"/>
  <c r="AN581" i="9"/>
  <c r="AN582" i="9"/>
  <c r="AN583" i="9"/>
  <c r="AN584" i="9"/>
  <c r="AN585" i="9"/>
  <c r="AN586" i="9"/>
  <c r="AN587" i="9"/>
  <c r="AN588" i="9"/>
  <c r="AN589" i="9"/>
  <c r="AN590" i="9"/>
  <c r="AN591" i="9"/>
  <c r="AN592" i="9"/>
  <c r="AN593" i="9"/>
  <c r="AN594" i="9"/>
  <c r="AN595" i="9"/>
  <c r="AN596" i="9"/>
  <c r="AN597" i="9"/>
  <c r="AN598" i="9"/>
  <c r="AN599" i="9"/>
  <c r="AN600" i="9"/>
  <c r="AN601" i="9"/>
  <c r="AN602" i="9"/>
  <c r="AN603" i="9"/>
  <c r="AN604" i="9"/>
  <c r="AN605" i="9"/>
  <c r="AN606" i="9"/>
  <c r="AN607" i="9"/>
  <c r="AN608" i="9"/>
  <c r="AN609" i="9"/>
  <c r="AN610" i="9"/>
  <c r="AN611" i="9"/>
  <c r="AN612" i="9"/>
  <c r="AN613" i="9"/>
  <c r="AN614" i="9"/>
  <c r="AN615" i="9"/>
  <c r="AN616" i="9"/>
  <c r="AN617" i="9"/>
  <c r="AN618" i="9"/>
  <c r="AN619" i="9"/>
  <c r="AN620" i="9"/>
  <c r="AN621" i="9"/>
  <c r="AN622" i="9"/>
  <c r="AN623" i="9"/>
  <c r="AN624" i="9"/>
  <c r="AN625" i="9"/>
  <c r="AN626" i="9"/>
  <c r="AN627" i="9"/>
  <c r="AN628" i="9"/>
  <c r="AN629" i="9"/>
  <c r="AN630" i="9"/>
  <c r="AN631" i="9"/>
  <c r="AN632" i="9"/>
  <c r="AN633" i="9"/>
  <c r="AN634" i="9"/>
  <c r="AN635" i="9"/>
  <c r="AN636" i="9"/>
  <c r="AN637" i="9"/>
  <c r="AN638" i="9"/>
  <c r="AN639" i="9"/>
  <c r="AN640" i="9"/>
  <c r="AN641" i="9"/>
  <c r="AN642" i="9"/>
  <c r="AN643" i="9"/>
  <c r="AN644" i="9"/>
  <c r="AN645" i="9"/>
  <c r="AN646" i="9"/>
  <c r="AN647" i="9"/>
  <c r="AN648" i="9"/>
  <c r="AN649" i="9"/>
  <c r="AN650" i="9"/>
  <c r="AN651" i="9"/>
  <c r="AN652" i="9"/>
  <c r="AN653" i="9"/>
  <c r="AN654" i="9"/>
  <c r="AN655" i="9"/>
  <c r="AN656" i="9"/>
  <c r="AN657" i="9"/>
  <c r="AN658" i="9"/>
  <c r="AN659" i="9"/>
  <c r="AN660" i="9"/>
  <c r="AN661" i="9"/>
  <c r="AN662" i="9"/>
  <c r="AN663" i="9"/>
  <c r="AN664" i="9"/>
  <c r="AN665" i="9"/>
  <c r="AN666" i="9"/>
  <c r="AN667" i="9"/>
  <c r="AN668" i="9"/>
  <c r="AN669" i="9"/>
  <c r="AN670" i="9"/>
  <c r="AN671" i="9"/>
  <c r="AN672" i="9"/>
  <c r="AN673" i="9"/>
  <c r="AN674" i="9"/>
  <c r="AN675" i="9"/>
  <c r="AN676" i="9"/>
  <c r="AN677" i="9"/>
  <c r="AN678" i="9"/>
  <c r="AN679" i="9"/>
  <c r="AN680" i="9"/>
  <c r="AN681" i="9"/>
  <c r="AN682" i="9"/>
  <c r="AN683" i="9"/>
  <c r="AN684" i="9"/>
  <c r="AN685" i="9"/>
  <c r="AN686" i="9"/>
  <c r="AN687" i="9"/>
  <c r="AN688" i="9"/>
  <c r="AN689" i="9"/>
  <c r="AN690" i="9"/>
  <c r="AN691" i="9"/>
  <c r="AN692" i="9"/>
  <c r="AN693" i="9"/>
  <c r="AN694" i="9"/>
  <c r="AN695" i="9"/>
  <c r="AN696" i="9"/>
  <c r="AN697" i="9"/>
  <c r="AN698" i="9"/>
  <c r="AN699" i="9"/>
  <c r="AN700" i="9"/>
  <c r="AN701" i="9"/>
  <c r="AN702" i="9"/>
  <c r="AN703" i="9"/>
  <c r="AN704" i="9"/>
  <c r="AN705" i="9"/>
  <c r="AN706" i="9"/>
  <c r="AN707" i="9"/>
  <c r="AN708" i="9"/>
  <c r="AN709" i="9"/>
  <c r="AN710" i="9"/>
  <c r="AN711" i="9"/>
  <c r="AN712" i="9"/>
  <c r="AN713" i="9"/>
  <c r="AN714" i="9"/>
  <c r="AN715" i="9"/>
  <c r="AN716" i="9"/>
  <c r="AN717" i="9"/>
  <c r="AN718" i="9"/>
  <c r="AN719" i="9"/>
  <c r="AN720" i="9"/>
  <c r="AN721" i="9"/>
  <c r="AN722" i="9"/>
  <c r="AN723" i="9"/>
  <c r="AN724" i="9"/>
  <c r="AN725" i="9"/>
  <c r="AN726" i="9"/>
  <c r="AN727" i="9"/>
  <c r="AN728" i="9"/>
  <c r="AN729" i="9"/>
  <c r="AN730" i="9"/>
  <c r="AN731" i="9"/>
  <c r="AN732" i="9"/>
  <c r="AN733" i="9"/>
  <c r="AN734" i="9"/>
  <c r="AN735" i="9"/>
  <c r="AN736" i="9"/>
  <c r="AN737" i="9"/>
  <c r="AN738" i="9"/>
  <c r="AN739" i="9"/>
  <c r="AN740" i="9"/>
  <c r="AN741" i="9"/>
  <c r="AN742" i="9"/>
  <c r="AN743" i="9"/>
  <c r="AN744" i="9"/>
  <c r="AN745" i="9"/>
  <c r="AN746" i="9"/>
  <c r="AN747" i="9"/>
  <c r="AN748" i="9"/>
  <c r="AN749" i="9"/>
  <c r="AN750" i="9"/>
  <c r="AN751" i="9"/>
  <c r="AN752" i="9"/>
  <c r="AN753" i="9"/>
  <c r="AN754" i="9"/>
  <c r="AN755" i="9"/>
  <c r="AN756" i="9"/>
  <c r="AN757" i="9"/>
  <c r="AN758" i="9"/>
  <c r="AN759" i="9"/>
  <c r="AN760" i="9"/>
  <c r="AN761" i="9"/>
  <c r="AN762" i="9"/>
  <c r="AN763" i="9"/>
  <c r="AN764" i="9"/>
  <c r="AN765" i="9"/>
  <c r="AN766" i="9"/>
  <c r="AN767" i="9"/>
  <c r="AN768" i="9"/>
  <c r="AN769" i="9"/>
  <c r="AN770" i="9"/>
  <c r="AN771" i="9"/>
  <c r="AN772" i="9"/>
  <c r="AN773" i="9"/>
  <c r="AN774" i="9"/>
  <c r="AN775" i="9"/>
  <c r="AN776" i="9"/>
  <c r="AN777" i="9"/>
  <c r="AN778" i="9"/>
  <c r="AN779" i="9"/>
  <c r="AN780" i="9"/>
  <c r="AN781" i="9"/>
  <c r="AN782" i="9"/>
  <c r="AN783" i="9"/>
  <c r="AN784" i="9"/>
  <c r="AN785" i="9"/>
  <c r="AN786" i="9"/>
  <c r="AN787" i="9"/>
  <c r="AN788" i="9"/>
  <c r="AN789" i="9"/>
  <c r="AN790" i="9"/>
  <c r="AN791" i="9"/>
  <c r="AN792" i="9"/>
  <c r="AN793" i="9"/>
  <c r="AN794" i="9"/>
  <c r="AN795" i="9"/>
  <c r="AN796" i="9"/>
  <c r="AN797" i="9"/>
  <c r="AN798" i="9"/>
  <c r="AN799" i="9"/>
  <c r="AN800" i="9"/>
  <c r="AN801" i="9"/>
  <c r="AN802" i="9"/>
  <c r="AN803" i="9"/>
  <c r="AN804" i="9"/>
  <c r="AN805" i="9"/>
  <c r="AN806" i="9"/>
  <c r="AN807" i="9"/>
  <c r="AN808" i="9"/>
  <c r="AN809" i="9"/>
  <c r="AN810" i="9"/>
  <c r="AN811" i="9"/>
  <c r="AN812" i="9"/>
  <c r="AN813" i="9"/>
  <c r="AN814" i="9"/>
  <c r="AN815" i="9"/>
  <c r="AN816" i="9"/>
  <c r="AN817" i="9"/>
  <c r="AN818" i="9"/>
  <c r="AN819" i="9"/>
  <c r="AN820" i="9"/>
  <c r="AN821" i="9"/>
  <c r="AN822" i="9"/>
  <c r="AN823" i="9"/>
  <c r="AN824" i="9"/>
  <c r="AN825" i="9"/>
  <c r="AN826" i="9"/>
  <c r="AN827" i="9"/>
  <c r="AN828" i="9"/>
  <c r="AN829" i="9"/>
  <c r="AN830" i="9"/>
  <c r="AN831" i="9"/>
  <c r="AN832" i="9"/>
  <c r="AN833" i="9"/>
  <c r="AN834" i="9"/>
  <c r="AN835" i="9"/>
  <c r="AN836" i="9"/>
  <c r="AN837" i="9"/>
  <c r="AN838" i="9"/>
  <c r="AN839" i="9"/>
  <c r="AN840" i="9"/>
  <c r="AN841" i="9"/>
  <c r="AN842" i="9"/>
  <c r="AN843" i="9"/>
  <c r="AN844" i="9"/>
  <c r="AN845" i="9"/>
  <c r="AN846" i="9"/>
  <c r="AN847" i="9"/>
  <c r="AN848" i="9"/>
  <c r="AN849" i="9"/>
  <c r="AN850" i="9"/>
  <c r="AN851" i="9"/>
  <c r="AN852" i="9"/>
  <c r="AN853" i="9"/>
  <c r="AN854" i="9"/>
  <c r="AN855" i="9"/>
  <c r="AN856" i="9"/>
  <c r="AN857" i="9"/>
  <c r="AN858" i="9"/>
  <c r="AN859" i="9"/>
  <c r="AN860" i="9"/>
  <c r="AN861" i="9"/>
  <c r="AN862" i="9"/>
  <c r="AN863" i="9"/>
  <c r="AN864" i="9"/>
  <c r="AN865" i="9"/>
  <c r="AN866" i="9"/>
  <c r="AN867" i="9"/>
  <c r="AN868" i="9"/>
  <c r="AN869" i="9"/>
  <c r="AN870" i="9"/>
  <c r="AN871" i="9"/>
  <c r="AN872" i="9"/>
  <c r="AN873" i="9"/>
  <c r="AN874" i="9"/>
  <c r="AN875" i="9"/>
  <c r="AN876" i="9"/>
  <c r="AN877" i="9"/>
  <c r="AN878" i="9"/>
  <c r="AN879" i="9"/>
  <c r="AN880" i="9"/>
  <c r="AN881" i="9"/>
  <c r="AN882" i="9"/>
  <c r="AN883" i="9"/>
  <c r="AN884" i="9"/>
  <c r="AN885" i="9"/>
  <c r="AN886" i="9"/>
  <c r="AN887" i="9"/>
  <c r="AN888" i="9"/>
  <c r="AN889" i="9"/>
  <c r="AN890" i="9"/>
  <c r="AN891" i="9"/>
  <c r="AN892" i="9"/>
  <c r="AN893" i="9"/>
  <c r="AN894" i="9"/>
  <c r="AN895" i="9"/>
  <c r="AN896" i="9"/>
  <c r="AN897" i="9"/>
  <c r="AN898" i="9"/>
  <c r="AN899" i="9"/>
  <c r="AN900" i="9"/>
  <c r="AN901" i="9"/>
  <c r="AN902" i="9"/>
  <c r="AN903" i="9"/>
  <c r="AN904" i="9"/>
  <c r="AN905" i="9"/>
  <c r="AN906" i="9"/>
  <c r="AN907" i="9"/>
  <c r="AN908" i="9"/>
  <c r="AN909" i="9"/>
  <c r="AN910" i="9"/>
  <c r="AN911" i="9"/>
  <c r="AN912" i="9"/>
  <c r="AN913" i="9"/>
  <c r="AN914" i="9"/>
  <c r="AN915" i="9"/>
  <c r="AN916" i="9"/>
  <c r="AN917" i="9"/>
  <c r="AN918" i="9"/>
  <c r="AN919" i="9"/>
  <c r="AN920" i="9"/>
  <c r="AN921" i="9"/>
  <c r="AN922" i="9"/>
  <c r="AN923" i="9"/>
  <c r="AN924" i="9"/>
  <c r="AN925" i="9"/>
  <c r="AN926" i="9"/>
  <c r="AN927" i="9"/>
  <c r="AN928" i="9"/>
  <c r="AN929" i="9"/>
  <c r="AN930" i="9"/>
  <c r="AN931" i="9"/>
  <c r="AN932" i="9"/>
  <c r="AN933" i="9"/>
  <c r="AN934" i="9"/>
  <c r="AN935" i="9"/>
  <c r="AN936" i="9"/>
  <c r="AN937" i="9"/>
  <c r="AN938" i="9"/>
  <c r="AN939" i="9"/>
  <c r="AN940" i="9"/>
  <c r="AN941" i="9"/>
  <c r="AN942" i="9"/>
  <c r="AN943" i="9"/>
  <c r="AN944" i="9"/>
  <c r="AN945" i="9"/>
  <c r="AN946" i="9"/>
  <c r="AN947" i="9"/>
  <c r="AN948" i="9"/>
  <c r="AN949" i="9"/>
  <c r="AN950" i="9"/>
  <c r="AN951" i="9"/>
  <c r="AN952" i="9"/>
  <c r="AN953" i="9"/>
  <c r="AN954" i="9"/>
  <c r="AN955" i="9"/>
  <c r="AN956" i="9"/>
  <c r="AN957" i="9"/>
  <c r="AN958" i="9"/>
  <c r="AN959" i="9"/>
  <c r="AN960" i="9"/>
  <c r="AN961" i="9"/>
  <c r="AN962" i="9"/>
  <c r="AN963" i="9"/>
  <c r="AN964" i="9"/>
  <c r="AN965" i="9"/>
  <c r="AN966" i="9"/>
  <c r="AN967" i="9"/>
  <c r="AN968" i="9"/>
  <c r="AN969" i="9"/>
  <c r="AN970" i="9"/>
  <c r="AN971" i="9"/>
  <c r="AN972" i="9"/>
  <c r="AN973" i="9"/>
  <c r="AN974" i="9"/>
  <c r="AN975" i="9"/>
  <c r="AN976" i="9"/>
  <c r="AN977" i="9"/>
  <c r="AN978" i="9"/>
  <c r="AN979" i="9"/>
  <c r="AN980" i="9"/>
  <c r="AN981" i="9"/>
  <c r="AN982" i="9"/>
  <c r="AN983" i="9"/>
  <c r="AN984" i="9"/>
  <c r="AN985" i="9"/>
  <c r="AN986" i="9"/>
  <c r="AN987" i="9"/>
  <c r="AN988" i="9"/>
  <c r="AN989" i="9"/>
  <c r="AN990" i="9"/>
  <c r="AN991" i="9"/>
  <c r="AN992" i="9"/>
  <c r="AN993" i="9"/>
  <c r="AN994" i="9"/>
  <c r="AN995" i="9"/>
  <c r="AN996" i="9"/>
  <c r="AN997" i="9"/>
  <c r="AN998" i="9"/>
  <c r="AN999" i="9"/>
  <c r="AN1000" i="9"/>
  <c r="AN1001" i="9"/>
  <c r="AN1002" i="9"/>
  <c r="AN1003" i="9"/>
  <c r="AN1004" i="9"/>
  <c r="AN1005" i="9"/>
  <c r="AN1006" i="9"/>
  <c r="AN1007" i="9"/>
  <c r="AN1008" i="9"/>
  <c r="AN1009" i="9"/>
  <c r="AN1010" i="9"/>
  <c r="AN1011" i="9"/>
  <c r="AN1012" i="9"/>
  <c r="AN1013" i="9"/>
  <c r="AN1014" i="9"/>
  <c r="AN1015" i="9"/>
  <c r="AN1016" i="9"/>
  <c r="AN1017" i="9"/>
  <c r="AN1018" i="9"/>
  <c r="AN1019" i="9"/>
  <c r="AN1020" i="9"/>
  <c r="AN1021" i="9"/>
  <c r="AN1022" i="9"/>
  <c r="AN1023" i="9"/>
  <c r="AN1024" i="9"/>
  <c r="AN1025" i="9"/>
  <c r="AN1026" i="9"/>
  <c r="AN1027" i="9"/>
  <c r="AN1028" i="9"/>
  <c r="AN1029" i="9"/>
  <c r="AN1030" i="9"/>
  <c r="AN1031" i="9"/>
  <c r="AN1032" i="9"/>
  <c r="AN1033" i="9"/>
  <c r="AN1034" i="9"/>
  <c r="AN1035" i="9"/>
  <c r="AN1036" i="9"/>
  <c r="AN1037" i="9"/>
  <c r="AN1038" i="9"/>
  <c r="AN1039" i="9"/>
  <c r="AN1040" i="9"/>
  <c r="AN1041" i="9"/>
  <c r="AN1042" i="9"/>
  <c r="AN1043" i="9"/>
  <c r="AN1044" i="9"/>
  <c r="AN1045" i="9"/>
  <c r="AN1046" i="9"/>
  <c r="AN1047" i="9"/>
  <c r="AN1048" i="9"/>
  <c r="AN1049" i="9"/>
  <c r="AN1050" i="9"/>
  <c r="AN1051" i="9"/>
  <c r="AN1052" i="9"/>
  <c r="AN1053" i="9"/>
  <c r="AN1054" i="9"/>
  <c r="AN1055" i="9"/>
  <c r="AN1056" i="9"/>
  <c r="AN1057" i="9"/>
  <c r="AN1058" i="9"/>
  <c r="AN1059" i="9"/>
  <c r="AN1060" i="9"/>
  <c r="AN1061" i="9"/>
  <c r="AN1062" i="9"/>
  <c r="AN1063" i="9"/>
  <c r="AN1064" i="9"/>
  <c r="AN1065" i="9"/>
  <c r="AN1066" i="9"/>
  <c r="AN1067" i="9"/>
  <c r="AN1068" i="9"/>
  <c r="AN1069" i="9"/>
  <c r="AN1070" i="9"/>
  <c r="AN1071" i="9"/>
  <c r="AN1072" i="9"/>
  <c r="AN1073" i="9"/>
  <c r="AN1074" i="9"/>
  <c r="AN1075" i="9"/>
  <c r="AN1076" i="9"/>
  <c r="AN1077" i="9"/>
  <c r="AN1078" i="9"/>
  <c r="AN1079" i="9"/>
  <c r="AN1080" i="9"/>
  <c r="AN1081" i="9"/>
  <c r="AN1082" i="9"/>
  <c r="AN1083" i="9"/>
  <c r="AN1084" i="9"/>
  <c r="AN1085" i="9"/>
  <c r="AN1086" i="9"/>
  <c r="AN1087" i="9"/>
  <c r="AN1088" i="9"/>
  <c r="AN1089" i="9"/>
  <c r="AN1090" i="9"/>
  <c r="AN1091" i="9"/>
  <c r="AN1092" i="9"/>
  <c r="AN1093" i="9"/>
  <c r="AN1094" i="9"/>
  <c r="AN1095" i="9"/>
  <c r="AN1096" i="9"/>
  <c r="AN1097" i="9"/>
  <c r="AN1098" i="9"/>
  <c r="AN1099" i="9"/>
  <c r="AN1100" i="9"/>
  <c r="AN1101" i="9"/>
  <c r="AN1102" i="9"/>
  <c r="AN1103" i="9"/>
  <c r="AN1104" i="9"/>
  <c r="AN1105" i="9"/>
  <c r="AN1106" i="9"/>
  <c r="AN1107" i="9"/>
  <c r="AN1108" i="9"/>
  <c r="AN1109" i="9"/>
  <c r="AN1110" i="9"/>
  <c r="AN1111" i="9"/>
  <c r="AN1112" i="9"/>
  <c r="AN1113" i="9"/>
  <c r="AN1114" i="9"/>
  <c r="AN1115" i="9"/>
  <c r="AN1116" i="9"/>
  <c r="AN1117" i="9"/>
  <c r="AN1118" i="9"/>
  <c r="AN1119" i="9"/>
  <c r="AN1120" i="9"/>
  <c r="AN1121" i="9"/>
  <c r="AN1122" i="9"/>
  <c r="AN1123" i="9"/>
  <c r="AN1124" i="9"/>
  <c r="AN1125" i="9"/>
  <c r="AN1126" i="9"/>
  <c r="AN1127" i="9"/>
  <c r="AN1128" i="9"/>
  <c r="AN1129" i="9"/>
  <c r="AN1130" i="9"/>
  <c r="AN1131" i="9"/>
  <c r="AN1132" i="9"/>
  <c r="AN1133" i="9"/>
  <c r="AN1134" i="9"/>
  <c r="AN1135" i="9"/>
  <c r="AN1136" i="9"/>
  <c r="AN1137" i="9"/>
  <c r="AN1138" i="9"/>
  <c r="AN1139" i="9"/>
  <c r="AN1140" i="9"/>
  <c r="AN1141" i="9"/>
  <c r="AN1142" i="9"/>
  <c r="AN1143" i="9"/>
  <c r="AN1144" i="9"/>
  <c r="AN1145" i="9"/>
  <c r="AN1146" i="9"/>
  <c r="AN1147" i="9"/>
  <c r="AN1148" i="9"/>
  <c r="AN1149" i="9"/>
  <c r="AN1150" i="9"/>
  <c r="AN1151" i="9"/>
  <c r="AN1152" i="9"/>
  <c r="AN1153" i="9"/>
  <c r="AN1154" i="9"/>
  <c r="AN1155" i="9"/>
  <c r="AN1156" i="9"/>
  <c r="AN1157" i="9"/>
  <c r="AN1158" i="9"/>
  <c r="AN1159" i="9"/>
  <c r="AN1160" i="9"/>
  <c r="AN1161" i="9"/>
  <c r="AN1162" i="9"/>
  <c r="AN1163" i="9"/>
  <c r="AN1164" i="9"/>
  <c r="AN1165" i="9"/>
  <c r="AN1166" i="9"/>
  <c r="AN1167" i="9"/>
  <c r="AN1168" i="9"/>
  <c r="AN1169" i="9"/>
  <c r="AN1170" i="9"/>
  <c r="AN1171" i="9"/>
  <c r="AN1172" i="9"/>
  <c r="AN1173" i="9"/>
  <c r="AN1174" i="9"/>
  <c r="AN1175" i="9"/>
  <c r="AN1176" i="9"/>
  <c r="AN1177" i="9"/>
  <c r="AN1178" i="9"/>
  <c r="AN1179" i="9"/>
  <c r="AN1180" i="9"/>
  <c r="AN1181" i="9"/>
  <c r="AN1182" i="9"/>
  <c r="AN1183" i="9"/>
  <c r="AN1184" i="9"/>
  <c r="AN1185" i="9"/>
  <c r="AN1186" i="9"/>
  <c r="AN1187" i="9"/>
  <c r="AN1188" i="9"/>
  <c r="AN1189" i="9"/>
  <c r="AN1190" i="9"/>
  <c r="AN1191" i="9"/>
  <c r="AN1192" i="9"/>
  <c r="AN1193" i="9"/>
  <c r="AN1194" i="9"/>
  <c r="AN1195" i="9"/>
  <c r="AN1196" i="9"/>
  <c r="AN1197" i="9"/>
  <c r="AN1198" i="9"/>
  <c r="AN1199" i="9"/>
  <c r="AN1200" i="9"/>
  <c r="AN1201" i="9"/>
  <c r="AN1202" i="9"/>
  <c r="AN1203" i="9"/>
  <c r="AN1204" i="9"/>
  <c r="AN1205" i="9"/>
  <c r="AN1206" i="9"/>
  <c r="AN1207" i="9"/>
  <c r="AN1208" i="9"/>
  <c r="AN1209" i="9"/>
  <c r="AN1210" i="9"/>
  <c r="AN1211" i="9"/>
  <c r="AN1212" i="9"/>
  <c r="AN1213" i="9"/>
  <c r="AN1214" i="9"/>
  <c r="AN1215" i="9"/>
  <c r="AN1216" i="9"/>
  <c r="AN1217" i="9"/>
  <c r="AN1218" i="9"/>
  <c r="AN1219" i="9"/>
  <c r="AN1220" i="9"/>
  <c r="AN1221" i="9"/>
  <c r="AN1222" i="9"/>
  <c r="AN1223" i="9"/>
  <c r="AN1224" i="9"/>
  <c r="AN1225" i="9"/>
  <c r="AN1226" i="9"/>
  <c r="AN1227" i="9"/>
  <c r="AN1228" i="9"/>
  <c r="AN1229" i="9"/>
  <c r="AN1230" i="9"/>
  <c r="AN1231" i="9"/>
  <c r="AN1232" i="9"/>
  <c r="AN1233" i="9"/>
  <c r="AN1234" i="9"/>
  <c r="AN1235" i="9"/>
  <c r="AN1236" i="9"/>
  <c r="AN1237" i="9"/>
  <c r="AN1238" i="9"/>
  <c r="AN1239" i="9"/>
  <c r="AN1240" i="9"/>
  <c r="AN1241" i="9"/>
  <c r="AN1242" i="9"/>
  <c r="AN1243" i="9"/>
  <c r="AN1244" i="9"/>
  <c r="AN1245" i="9"/>
  <c r="AN1246" i="9"/>
  <c r="AN1247" i="9"/>
  <c r="AN1248" i="9"/>
  <c r="AN1249" i="9"/>
  <c r="AN1250" i="9"/>
  <c r="AN1251" i="9"/>
  <c r="AN1252" i="9"/>
  <c r="AN1253" i="9"/>
  <c r="AN1254" i="9"/>
  <c r="AN1255" i="9"/>
  <c r="AN1256" i="9"/>
  <c r="AN1257" i="9"/>
  <c r="AN1258" i="9"/>
  <c r="AN1259" i="9"/>
  <c r="AN1260" i="9"/>
  <c r="AN1261" i="9"/>
  <c r="AN1262" i="9"/>
  <c r="AN1263" i="9"/>
  <c r="AN1264" i="9"/>
  <c r="AN1265" i="9"/>
  <c r="AN1266" i="9"/>
  <c r="AN1267" i="9"/>
  <c r="AN1268" i="9"/>
  <c r="AN1269" i="9"/>
  <c r="AN1270" i="9"/>
  <c r="AN1271" i="9"/>
  <c r="AN1272" i="9"/>
  <c r="AN1273" i="9"/>
  <c r="AN1274" i="9"/>
  <c r="AN1275" i="9"/>
  <c r="AN1276" i="9"/>
  <c r="AN1277" i="9"/>
  <c r="AN1278" i="9"/>
  <c r="AN1279" i="9"/>
  <c r="AN1280" i="9"/>
  <c r="AN1281" i="9"/>
  <c r="AN1282" i="9"/>
  <c r="AN1283" i="9"/>
  <c r="AN1284" i="9"/>
  <c r="AN1285" i="9"/>
  <c r="AN1286" i="9"/>
  <c r="AN1287" i="9"/>
  <c r="AN1288" i="9"/>
  <c r="AN1289" i="9"/>
  <c r="AN1290" i="9"/>
  <c r="AN1291" i="9"/>
  <c r="AN1292" i="9"/>
  <c r="AN1293" i="9"/>
  <c r="AN1294" i="9"/>
  <c r="AN1295" i="9"/>
  <c r="AN1296" i="9"/>
  <c r="AN1297" i="9"/>
  <c r="AN1298" i="9"/>
  <c r="AN1299" i="9"/>
  <c r="AN1300" i="9"/>
  <c r="AN1301" i="9"/>
  <c r="AN1302" i="9"/>
  <c r="AN1303" i="9"/>
  <c r="AN1304" i="9"/>
  <c r="AN1305" i="9"/>
  <c r="AN1306" i="9"/>
  <c r="AN1307" i="9"/>
  <c r="AN1308" i="9"/>
  <c r="AN1309" i="9"/>
  <c r="AN1310" i="9"/>
  <c r="AN1311" i="9"/>
  <c r="AN1312" i="9"/>
  <c r="AN1313" i="9"/>
  <c r="AN1314" i="9"/>
  <c r="AN1315" i="9"/>
  <c r="AN1316" i="9"/>
  <c r="AN1317" i="9"/>
  <c r="AN1318" i="9"/>
  <c r="AN1319" i="9"/>
  <c r="AN1320" i="9"/>
  <c r="AN1321" i="9"/>
  <c r="AN1322" i="9"/>
  <c r="AN1323" i="9"/>
  <c r="AN1324" i="9"/>
  <c r="AN1325" i="9"/>
  <c r="AN1326" i="9"/>
  <c r="AN1327" i="9"/>
  <c r="AN1328" i="9"/>
  <c r="AN1329" i="9"/>
  <c r="AN1330" i="9"/>
  <c r="AN1331" i="9"/>
  <c r="AN1332" i="9"/>
  <c r="AN1333" i="9"/>
  <c r="AN1334" i="9"/>
  <c r="AN1335" i="9"/>
  <c r="AN1336" i="9"/>
  <c r="AN1337" i="9"/>
  <c r="AN1338" i="9"/>
  <c r="AN1339" i="9"/>
  <c r="AN1340" i="9"/>
  <c r="AN1341" i="9"/>
  <c r="AN1342" i="9"/>
  <c r="AN1343" i="9"/>
  <c r="AN1344" i="9"/>
  <c r="AN1345" i="9"/>
  <c r="AN1346" i="9"/>
  <c r="AN1347" i="9"/>
  <c r="AN1348" i="9"/>
  <c r="AN1349" i="9"/>
  <c r="AN1350" i="9"/>
  <c r="AN1351" i="9"/>
  <c r="AN1352" i="9"/>
  <c r="AN1353" i="9"/>
  <c r="AN1354" i="9"/>
  <c r="AN1355" i="9"/>
  <c r="AN1356" i="9"/>
  <c r="AN1357" i="9"/>
  <c r="AN1358" i="9"/>
  <c r="AN1359" i="9"/>
  <c r="AN1360" i="9"/>
  <c r="AN1361" i="9"/>
  <c r="AN1362" i="9"/>
  <c r="AN1363" i="9"/>
  <c r="AN1364" i="9"/>
  <c r="AN1365" i="9"/>
  <c r="AN1366" i="9"/>
  <c r="AN1367" i="9"/>
  <c r="AN1368" i="9"/>
  <c r="AN1369" i="9"/>
  <c r="AN1370" i="9"/>
  <c r="AN1371" i="9"/>
  <c r="AN1372" i="9"/>
  <c r="AN1373" i="9"/>
  <c r="AN1374" i="9"/>
  <c r="AN1375" i="9"/>
  <c r="AN1376" i="9"/>
  <c r="AN1377" i="9"/>
  <c r="AN1378" i="9"/>
  <c r="AN1379" i="9"/>
  <c r="AN1380" i="9"/>
  <c r="AN1381" i="9"/>
  <c r="AN1382" i="9"/>
  <c r="AN1383" i="9"/>
  <c r="AN1384" i="9"/>
  <c r="AN1385" i="9"/>
  <c r="AN1386" i="9"/>
  <c r="AN1387" i="9"/>
  <c r="AN1388" i="9"/>
  <c r="AN1389" i="9"/>
  <c r="AN1390" i="9"/>
  <c r="AN1391" i="9"/>
  <c r="AN1392" i="9"/>
  <c r="AN1393" i="9"/>
  <c r="AN1394" i="9"/>
  <c r="AN1395" i="9"/>
  <c r="AN1396" i="9"/>
  <c r="AN1397" i="9"/>
  <c r="AN1398" i="9"/>
  <c r="AN1399" i="9"/>
  <c r="AN1400" i="9"/>
  <c r="AN1401" i="9"/>
  <c r="AN1402" i="9"/>
  <c r="AN1403" i="9"/>
  <c r="AN1404" i="9"/>
  <c r="AN1405" i="9"/>
  <c r="AN1406" i="9"/>
  <c r="AN1407" i="9"/>
  <c r="AN1408" i="9"/>
  <c r="AN1409" i="9"/>
  <c r="AN1410" i="9"/>
  <c r="AN1411" i="9"/>
  <c r="AN1412" i="9"/>
  <c r="AN1413" i="9"/>
  <c r="AN1414" i="9"/>
  <c r="AN1415" i="9"/>
  <c r="AN1416" i="9"/>
  <c r="AN1417" i="9"/>
  <c r="AN1418" i="9"/>
  <c r="AN1419" i="9"/>
  <c r="AN1420" i="9"/>
  <c r="AN1421" i="9"/>
  <c r="AN1422" i="9"/>
  <c r="AN1423" i="9"/>
  <c r="AN1424" i="9"/>
  <c r="AN1425" i="9"/>
  <c r="AN1426" i="9"/>
  <c r="AN1427" i="9"/>
  <c r="AN1428" i="9"/>
  <c r="AN1429" i="9"/>
  <c r="AN1430" i="9"/>
  <c r="AN1431" i="9"/>
  <c r="AN1432" i="9"/>
  <c r="AN1433" i="9"/>
  <c r="AN1434" i="9"/>
  <c r="AN1435" i="9"/>
  <c r="AN1436" i="9"/>
  <c r="AN1437" i="9"/>
  <c r="AN1438" i="9"/>
  <c r="AN1439" i="9"/>
  <c r="AN1440" i="9"/>
  <c r="AN1441" i="9"/>
  <c r="AN1442" i="9"/>
  <c r="AN1443" i="9"/>
  <c r="AN1444" i="9"/>
  <c r="AN1445" i="9"/>
  <c r="AN1446" i="9"/>
  <c r="AN1447" i="9"/>
  <c r="AN1448" i="9"/>
  <c r="AN1449" i="9"/>
  <c r="AN1450" i="9"/>
  <c r="AN1451" i="9"/>
  <c r="AN1452" i="9"/>
  <c r="AN1453" i="9"/>
  <c r="AN1454" i="9"/>
  <c r="AN1455" i="9"/>
  <c r="AN1456" i="9"/>
  <c r="AN1457" i="9"/>
  <c r="AN1458" i="9"/>
  <c r="AN1459" i="9"/>
  <c r="AN1460" i="9"/>
  <c r="AN1461" i="9"/>
  <c r="AN1462" i="9"/>
  <c r="AN1463" i="9"/>
  <c r="AN1464" i="9"/>
  <c r="AN1465" i="9"/>
  <c r="AN1466" i="9"/>
  <c r="AN1467" i="9"/>
  <c r="AN1468" i="9"/>
  <c r="AN1469" i="9"/>
  <c r="AN1470" i="9"/>
  <c r="AN1471" i="9"/>
  <c r="AN1472" i="9"/>
  <c r="AN1473" i="9"/>
  <c r="AN1474" i="9"/>
  <c r="AN1475" i="9"/>
  <c r="AN1476" i="9"/>
  <c r="AN1477" i="9"/>
  <c r="AN1478" i="9"/>
  <c r="AN1479" i="9"/>
  <c r="AN1480" i="9"/>
  <c r="AN1481" i="9"/>
  <c r="AN1482" i="9"/>
  <c r="AN1483" i="9"/>
  <c r="AN1484" i="9"/>
  <c r="AN1485" i="9"/>
  <c r="AN1486" i="9"/>
  <c r="AN1487" i="9"/>
  <c r="AN1488" i="9"/>
  <c r="AN1489" i="9"/>
  <c r="AN1490" i="9"/>
  <c r="AN1491" i="9"/>
  <c r="AN1492" i="9"/>
  <c r="AN1493" i="9"/>
  <c r="AN1494" i="9"/>
  <c r="AN1495" i="9"/>
  <c r="AN1496" i="9"/>
  <c r="AN1497" i="9"/>
  <c r="AN1498" i="9"/>
  <c r="AN1499" i="9"/>
  <c r="AN1500" i="9"/>
  <c r="AN1501" i="9"/>
  <c r="AN1502" i="9"/>
  <c r="AN1503" i="9"/>
  <c r="AN1504" i="9"/>
  <c r="AN1505" i="9"/>
  <c r="AN1506" i="9"/>
  <c r="AN1507" i="9"/>
  <c r="AN1508" i="9"/>
  <c r="AN1509" i="9"/>
  <c r="AN1510" i="9"/>
  <c r="AN1511" i="9"/>
  <c r="AN1512" i="9"/>
  <c r="AN1513" i="9"/>
  <c r="AN1514" i="9"/>
  <c r="AN1515" i="9"/>
  <c r="AN1516" i="9"/>
  <c r="AN1517" i="9"/>
  <c r="AN1518" i="9"/>
  <c r="AN1519" i="9"/>
  <c r="AN1520" i="9"/>
  <c r="AN1521" i="9"/>
  <c r="AN1522" i="9"/>
  <c r="AN1523" i="9"/>
  <c r="AN1524" i="9"/>
  <c r="AN1525" i="9"/>
  <c r="AN1526" i="9"/>
  <c r="AN1527" i="9"/>
  <c r="AN1528" i="9"/>
  <c r="AN1529" i="9"/>
  <c r="AN1530" i="9"/>
  <c r="AN1531" i="9"/>
  <c r="AN1532" i="9"/>
  <c r="AN1533" i="9"/>
  <c r="AN1534" i="9"/>
  <c r="AN1535" i="9"/>
  <c r="AN1536" i="9"/>
  <c r="AN1537" i="9"/>
  <c r="AN1538" i="9"/>
  <c r="AN1539" i="9"/>
  <c r="AN1540" i="9"/>
  <c r="AN1541" i="9"/>
  <c r="AN1542" i="9"/>
  <c r="AN1543" i="9"/>
  <c r="AN1544" i="9"/>
  <c r="AN1545" i="9"/>
  <c r="AN1546" i="9"/>
  <c r="AN1547" i="9"/>
  <c r="AN1548" i="9"/>
  <c r="AN1549" i="9"/>
  <c r="AN1550" i="9"/>
  <c r="AN1551" i="9"/>
  <c r="AN1552" i="9"/>
  <c r="AN1553" i="9"/>
  <c r="AN1554" i="9"/>
  <c r="AN1555" i="9"/>
  <c r="AN1556" i="9"/>
  <c r="AN1557" i="9"/>
  <c r="AN1558" i="9"/>
  <c r="AN1559" i="9"/>
  <c r="AN1560" i="9"/>
  <c r="AN1561" i="9"/>
  <c r="AN1562" i="9"/>
  <c r="AN1563" i="9"/>
  <c r="AN1564" i="9"/>
  <c r="AN1565" i="9"/>
  <c r="AN1566" i="9"/>
  <c r="AN1567" i="9"/>
  <c r="AN1568" i="9"/>
  <c r="AN1569" i="9"/>
  <c r="AN1570" i="9"/>
  <c r="AN1571" i="9"/>
  <c r="AN1572" i="9"/>
  <c r="AN1573" i="9"/>
  <c r="AN1574" i="9"/>
  <c r="AN1575" i="9"/>
  <c r="AN1576" i="9"/>
  <c r="AN1577" i="9"/>
  <c r="AN1578" i="9"/>
  <c r="AN1579" i="9"/>
  <c r="AN1580" i="9"/>
  <c r="AN1581" i="9"/>
  <c r="AN1582" i="9"/>
  <c r="AN1583" i="9"/>
  <c r="AN1584" i="9"/>
  <c r="AN1585" i="9"/>
  <c r="AN1586" i="9"/>
  <c r="AN1587" i="9"/>
  <c r="AN1588" i="9"/>
  <c r="AN1589" i="9"/>
  <c r="AN1590" i="9"/>
  <c r="AN1591" i="9"/>
  <c r="AN1592" i="9"/>
  <c r="AN1593" i="9"/>
  <c r="AN1594" i="9"/>
  <c r="AN1595" i="9"/>
  <c r="AN1596" i="9"/>
  <c r="AN1597" i="9"/>
  <c r="AN1598" i="9"/>
  <c r="AN1599" i="9"/>
  <c r="AN1600" i="9"/>
  <c r="AN1601" i="9"/>
  <c r="AN1602" i="9"/>
  <c r="AN1603" i="9"/>
  <c r="AN1604" i="9"/>
  <c r="AN1605" i="9"/>
  <c r="AN1606" i="9"/>
  <c r="AN1607" i="9"/>
  <c r="AN1608" i="9"/>
  <c r="AN1609" i="9"/>
  <c r="AN1610" i="9"/>
  <c r="AN1611" i="9"/>
  <c r="AN1612" i="9"/>
  <c r="AN1613" i="9"/>
  <c r="AN1614" i="9"/>
  <c r="AN1615" i="9"/>
  <c r="AN1616" i="9"/>
  <c r="AN1617" i="9"/>
  <c r="AN1618" i="9"/>
  <c r="AN1619" i="9"/>
  <c r="AN1620" i="9"/>
  <c r="AN1621" i="9"/>
  <c r="AN1622" i="9"/>
  <c r="AN1623" i="9"/>
  <c r="AN1624" i="9"/>
  <c r="AN1625" i="9"/>
  <c r="AN1626" i="9"/>
  <c r="AN1627" i="9"/>
  <c r="AN1628" i="9"/>
  <c r="AN1629" i="9"/>
  <c r="AN1630" i="9"/>
  <c r="AN1631" i="9"/>
  <c r="AN1632" i="9"/>
  <c r="AN1633" i="9"/>
  <c r="AN1634" i="9"/>
  <c r="AN1635" i="9"/>
  <c r="AN1636" i="9"/>
  <c r="AN1637" i="9"/>
  <c r="AN1638" i="9"/>
  <c r="AN1639" i="9"/>
  <c r="AN1640" i="9"/>
  <c r="AN1641" i="9"/>
  <c r="AN1642" i="9"/>
  <c r="AN1643" i="9"/>
  <c r="AN1644" i="9"/>
  <c r="AN1645" i="9"/>
  <c r="AN1646" i="9"/>
  <c r="AN1647" i="9"/>
  <c r="AN1648" i="9"/>
  <c r="AN1649" i="9"/>
  <c r="AN1650" i="9"/>
  <c r="AN1651" i="9"/>
  <c r="AN1652" i="9"/>
  <c r="AN1653" i="9"/>
  <c r="AN1654" i="9"/>
  <c r="AN1655" i="9"/>
  <c r="AN1656" i="9"/>
  <c r="AN1657" i="9"/>
  <c r="AN1658" i="9"/>
  <c r="AN1659" i="9"/>
  <c r="AN1660" i="9"/>
  <c r="AN1661" i="9"/>
  <c r="AN1662" i="9"/>
  <c r="AN1663" i="9"/>
  <c r="AN1664" i="9"/>
  <c r="AN1665" i="9"/>
  <c r="AN1666" i="9"/>
  <c r="AN1667" i="9"/>
  <c r="AN1668" i="9"/>
  <c r="AN1669" i="9"/>
  <c r="AN1670" i="9"/>
  <c r="AN1671" i="9"/>
  <c r="AN1672" i="9"/>
  <c r="AN1673" i="9"/>
  <c r="AN1674" i="9"/>
  <c r="AN1675" i="9"/>
  <c r="AN1676" i="9"/>
  <c r="AN1677" i="9"/>
  <c r="AN1678" i="9"/>
  <c r="AN1679" i="9"/>
  <c r="AN1680" i="9"/>
  <c r="AN1681" i="9"/>
  <c r="AN1682" i="9"/>
  <c r="AN1683" i="9"/>
  <c r="AN1684" i="9"/>
  <c r="AN1685" i="9"/>
  <c r="AN1686" i="9"/>
  <c r="AN1687" i="9"/>
  <c r="AN1688" i="9"/>
  <c r="AN1689" i="9"/>
  <c r="AN1690" i="9"/>
  <c r="AN1691" i="9"/>
  <c r="AN1692" i="9"/>
  <c r="AN1693" i="9"/>
  <c r="AN1694" i="9"/>
  <c r="AN1695" i="9"/>
  <c r="AN1696" i="9"/>
  <c r="AN1697" i="9"/>
  <c r="AN1698" i="9"/>
  <c r="AN1699" i="9"/>
  <c r="AN1700" i="9"/>
  <c r="AN1701" i="9"/>
  <c r="AN1702" i="9"/>
  <c r="AN1703" i="9"/>
  <c r="AN1704" i="9"/>
  <c r="AN1705" i="9"/>
  <c r="AN1706" i="9"/>
  <c r="AN1707" i="9"/>
  <c r="AN1708" i="9"/>
  <c r="AN1709" i="9"/>
  <c r="AN1710" i="9"/>
  <c r="AN1711" i="9"/>
  <c r="AN1712" i="9"/>
  <c r="AN1713" i="9"/>
  <c r="AN1714" i="9"/>
  <c r="AN1715" i="9"/>
  <c r="AN1716" i="9"/>
  <c r="AN1717" i="9"/>
  <c r="AN1718" i="9"/>
  <c r="AN1719" i="9"/>
  <c r="AN1720" i="9"/>
  <c r="AN1721" i="9"/>
  <c r="AN1722" i="9"/>
  <c r="AN1723" i="9"/>
  <c r="AN1724" i="9"/>
  <c r="AN1725" i="9"/>
  <c r="AN1726" i="9"/>
  <c r="AN1727" i="9"/>
  <c r="AN1728" i="9"/>
  <c r="AN1729" i="9"/>
  <c r="AN1730" i="9"/>
  <c r="AN1731" i="9"/>
  <c r="AN1732" i="9"/>
  <c r="AN1733" i="9"/>
  <c r="AN1734" i="9"/>
  <c r="AN1735" i="9"/>
  <c r="AN1736" i="9"/>
  <c r="AN1737" i="9"/>
  <c r="AN1738" i="9"/>
  <c r="AN1739" i="9"/>
  <c r="AN1740" i="9"/>
  <c r="AN1741" i="9"/>
  <c r="AN1742" i="9"/>
  <c r="AN1743" i="9"/>
  <c r="AN1744" i="9"/>
  <c r="AN1745" i="9"/>
  <c r="AN1746" i="9"/>
  <c r="AN1747" i="9"/>
  <c r="AN1748" i="9"/>
  <c r="AN1749" i="9"/>
  <c r="AN1750" i="9"/>
  <c r="AN1751" i="9"/>
  <c r="AN1752" i="9"/>
  <c r="AN1753" i="9"/>
  <c r="AN1754" i="9"/>
  <c r="AN1755" i="9"/>
  <c r="AN1756" i="9"/>
  <c r="AN1757" i="9"/>
  <c r="AN1758" i="9"/>
  <c r="AN1759" i="9"/>
  <c r="AN1760" i="9"/>
  <c r="AN1761" i="9"/>
  <c r="AN1762" i="9"/>
  <c r="AN1763" i="9"/>
  <c r="AN1764" i="9"/>
  <c r="AN1765" i="9"/>
  <c r="AN1766" i="9"/>
  <c r="AN1767" i="9"/>
  <c r="AN1768" i="9"/>
  <c r="AN1769" i="9"/>
  <c r="AN1770" i="9"/>
  <c r="AN1771" i="9"/>
  <c r="AN1772" i="9"/>
  <c r="AN1773" i="9"/>
  <c r="AN1774" i="9"/>
  <c r="AN1775" i="9"/>
  <c r="AN1776" i="9"/>
  <c r="AN1777" i="9"/>
  <c r="AN1778" i="9"/>
  <c r="AN1779" i="9"/>
  <c r="AN1780" i="9"/>
  <c r="AN1781" i="9"/>
  <c r="AN1782" i="9"/>
  <c r="AN1783" i="9"/>
  <c r="AN1784" i="9"/>
  <c r="AN1785" i="9"/>
  <c r="AN1786" i="9"/>
  <c r="AN1787" i="9"/>
  <c r="AN1788" i="9"/>
  <c r="AN1789" i="9"/>
  <c r="AN1790" i="9"/>
  <c r="AN1791" i="9"/>
  <c r="AN1792" i="9"/>
  <c r="AN1793" i="9"/>
  <c r="AN1794" i="9"/>
  <c r="AN1795" i="9"/>
  <c r="AN1796" i="9"/>
  <c r="AN1797" i="9"/>
  <c r="AN1798" i="9"/>
  <c r="AN1799" i="9"/>
  <c r="AN1800" i="9"/>
  <c r="AN1801" i="9"/>
  <c r="AN1802" i="9"/>
  <c r="AN1803" i="9"/>
  <c r="AN1804" i="9"/>
  <c r="AN1805" i="9"/>
  <c r="AN1806" i="9"/>
  <c r="AN1807" i="9"/>
  <c r="AN1808" i="9"/>
  <c r="AN1809" i="9"/>
  <c r="AN1810" i="9"/>
  <c r="AN1811" i="9"/>
  <c r="AN1812" i="9"/>
  <c r="AN1813" i="9"/>
  <c r="AN1814" i="9"/>
  <c r="AN1815" i="9"/>
  <c r="AN1816" i="9"/>
  <c r="AN1817" i="9"/>
  <c r="AN1818" i="9"/>
  <c r="AN1819" i="9"/>
  <c r="AN1820" i="9"/>
  <c r="AN1821" i="9"/>
  <c r="AN1822" i="9"/>
  <c r="AN1823" i="9"/>
  <c r="AN1824" i="9"/>
  <c r="AN1825" i="9"/>
  <c r="AN1826" i="9"/>
  <c r="AN1827" i="9"/>
  <c r="AN1828" i="9"/>
  <c r="AN1829" i="9"/>
  <c r="AN1830" i="9"/>
  <c r="AN1831" i="9"/>
  <c r="AN1832" i="9"/>
  <c r="AN1833" i="9"/>
  <c r="AN1834" i="9"/>
  <c r="AN1835" i="9"/>
  <c r="AN1836" i="9"/>
  <c r="AN1837" i="9"/>
  <c r="AN1838" i="9"/>
  <c r="AN1839" i="9"/>
  <c r="AN1840" i="9"/>
  <c r="AN1841" i="9"/>
  <c r="AN1842" i="9"/>
  <c r="AN1843" i="9"/>
  <c r="AN1844" i="9"/>
  <c r="AN1845" i="9"/>
  <c r="AN1846" i="9"/>
  <c r="AN1847" i="9"/>
  <c r="AN1848" i="9"/>
  <c r="AN1849" i="9"/>
  <c r="AN1850" i="9"/>
  <c r="AN1851" i="9"/>
  <c r="AN1852" i="9"/>
  <c r="AN1853" i="9"/>
  <c r="AN1854" i="9"/>
  <c r="AN1855" i="9"/>
  <c r="AN1856" i="9"/>
  <c r="AN1857" i="9"/>
  <c r="AN1858" i="9"/>
  <c r="AN1859" i="9"/>
  <c r="AN1860" i="9"/>
  <c r="AN1861" i="9"/>
  <c r="AN1862" i="9"/>
  <c r="AN1863" i="9"/>
  <c r="AN1864" i="9"/>
  <c r="AN1865" i="9"/>
  <c r="AN1866" i="9"/>
  <c r="AN1867" i="9"/>
  <c r="AN1868" i="9"/>
  <c r="AN1869" i="9"/>
  <c r="AN1870" i="9"/>
  <c r="AN1871" i="9"/>
  <c r="AN1872" i="9"/>
  <c r="AN1873" i="9"/>
  <c r="AN1874" i="9"/>
  <c r="AN1875" i="9"/>
  <c r="AN1876" i="9"/>
  <c r="AN1877" i="9"/>
  <c r="AN1878" i="9"/>
  <c r="AN1879" i="9"/>
  <c r="AN1880" i="9"/>
  <c r="AN1881" i="9"/>
  <c r="AN1882" i="9"/>
  <c r="AN1883" i="9"/>
  <c r="AN1884" i="9"/>
  <c r="AN1885" i="9"/>
  <c r="AN1886" i="9"/>
  <c r="AN1887" i="9"/>
  <c r="AN1888" i="9"/>
  <c r="AN1889" i="9"/>
  <c r="AN1890" i="9"/>
  <c r="AN1891" i="9"/>
  <c r="AN1892" i="9"/>
  <c r="AN1893" i="9"/>
  <c r="AN1894" i="9"/>
  <c r="AN1895" i="9"/>
  <c r="AN1896" i="9"/>
  <c r="AN1897" i="9"/>
  <c r="AN1898" i="9"/>
  <c r="AN1899" i="9"/>
  <c r="AN1900" i="9"/>
  <c r="AN1901" i="9"/>
  <c r="AN1902" i="9"/>
  <c r="AN1903" i="9"/>
  <c r="AN1904" i="9"/>
  <c r="AN1905" i="9"/>
  <c r="AN1906" i="9"/>
  <c r="AN1907" i="9"/>
  <c r="AN1908" i="9"/>
  <c r="AN1909" i="9"/>
  <c r="AN1910" i="9"/>
  <c r="AN1911" i="9"/>
  <c r="AN1912" i="9"/>
  <c r="AN1913" i="9"/>
  <c r="AN1914" i="9"/>
  <c r="AN1915" i="9"/>
  <c r="AN1916" i="9"/>
  <c r="AN1917" i="9"/>
  <c r="AN1918" i="9"/>
  <c r="AN1919" i="9"/>
  <c r="AN1920" i="9"/>
  <c r="AN1921" i="9"/>
  <c r="AN1922" i="9"/>
  <c r="AN1923" i="9"/>
  <c r="AN1924" i="9"/>
  <c r="AN1925" i="9"/>
  <c r="AN1926" i="9"/>
  <c r="AN1927" i="9"/>
  <c r="AN1928" i="9"/>
  <c r="AN1929" i="9"/>
  <c r="AN1930" i="9"/>
  <c r="AN1931" i="9"/>
  <c r="AN1932" i="9"/>
  <c r="AN1933" i="9"/>
  <c r="AN1934" i="9"/>
  <c r="AN1935" i="9"/>
  <c r="AN1936" i="9"/>
  <c r="AN1937" i="9"/>
  <c r="AN1938" i="9"/>
  <c r="AN1939" i="9"/>
  <c r="AN1940" i="9"/>
  <c r="AN1941" i="9"/>
  <c r="AN1942" i="9"/>
  <c r="AN1943" i="9"/>
  <c r="AN1944" i="9"/>
  <c r="AN1945" i="9"/>
  <c r="AN1946" i="9"/>
  <c r="AN1947" i="9"/>
  <c r="AN1948" i="9"/>
  <c r="AN1949" i="9"/>
  <c r="AN1950" i="9"/>
  <c r="AN1951" i="9"/>
  <c r="AN1952" i="9"/>
  <c r="AN1953" i="9"/>
  <c r="AN1954" i="9"/>
  <c r="AN1955" i="9"/>
  <c r="AN1956" i="9"/>
  <c r="AN1957" i="9"/>
  <c r="AN1958" i="9"/>
  <c r="AN1959" i="9"/>
  <c r="AN1960" i="9"/>
  <c r="AN1961" i="9"/>
  <c r="AN1962" i="9"/>
  <c r="AN1963" i="9"/>
  <c r="AN1964" i="9"/>
  <c r="AN1965" i="9"/>
  <c r="AN1966" i="9"/>
  <c r="AN1967" i="9"/>
  <c r="AN1968" i="9"/>
  <c r="AN1969" i="9"/>
  <c r="AN1970" i="9"/>
  <c r="AN1971" i="9"/>
  <c r="AN1972" i="9"/>
  <c r="AN1973" i="9"/>
  <c r="AN1974" i="9"/>
  <c r="AN1975" i="9"/>
  <c r="AN1976" i="9"/>
  <c r="AN1977" i="9"/>
  <c r="AN1978" i="9"/>
  <c r="AN1979" i="9"/>
  <c r="AN1980" i="9"/>
  <c r="AN1981" i="9"/>
  <c r="AN1982" i="9"/>
  <c r="AN1983" i="9"/>
  <c r="AN1984" i="9"/>
  <c r="AN1985" i="9"/>
  <c r="AN1986" i="9"/>
  <c r="AN1987" i="9"/>
  <c r="AN1988" i="9"/>
  <c r="AN1989" i="9"/>
  <c r="AN1990" i="9"/>
  <c r="AN1991" i="9"/>
  <c r="AN1992" i="9"/>
  <c r="AN1993" i="9"/>
  <c r="AN1994" i="9"/>
  <c r="AN1995" i="9"/>
  <c r="AN1996" i="9"/>
  <c r="AN1997" i="9"/>
  <c r="AN1998" i="9"/>
  <c r="AN1999" i="9"/>
  <c r="AN2000" i="9"/>
  <c r="AN2001" i="9"/>
  <c r="AN2002" i="9"/>
  <c r="AN2003" i="9"/>
  <c r="AN2004" i="9"/>
  <c r="AN2005" i="9"/>
  <c r="AN2006" i="9"/>
  <c r="AN2007" i="9"/>
  <c r="AN2008" i="9"/>
  <c r="AN2009" i="9"/>
  <c r="AN2010" i="9"/>
  <c r="AN2011" i="9"/>
  <c r="AN2012" i="9"/>
  <c r="AN2013" i="9"/>
  <c r="AN2014" i="9"/>
  <c r="AN2015" i="9"/>
  <c r="AN2016" i="9"/>
  <c r="AN2017" i="9"/>
  <c r="AN2018" i="9"/>
  <c r="AN2019" i="9"/>
  <c r="AN2020" i="9"/>
  <c r="AN2021" i="9"/>
  <c r="AN2022" i="9"/>
  <c r="AN2023" i="9"/>
  <c r="AN2024" i="9"/>
  <c r="AN2025" i="9"/>
  <c r="AN2026" i="9"/>
  <c r="AN2027" i="9"/>
  <c r="AN2028" i="9"/>
  <c r="AN2029" i="9"/>
  <c r="AN2030" i="9"/>
  <c r="AN2031" i="9"/>
  <c r="AN2032" i="9"/>
  <c r="AN2033" i="9"/>
  <c r="AN2034" i="9"/>
  <c r="AN2035" i="9"/>
  <c r="AN2036" i="9"/>
  <c r="AN2037" i="9"/>
  <c r="AN2038" i="9"/>
  <c r="AN2039" i="9"/>
  <c r="AN2040" i="9"/>
  <c r="AN2041" i="9"/>
  <c r="AN2042" i="9"/>
  <c r="AN2043" i="9"/>
  <c r="AN2044" i="9"/>
  <c r="AN2045" i="9"/>
  <c r="AN2046" i="9"/>
  <c r="AN2047" i="9"/>
  <c r="AN2048" i="9"/>
  <c r="AN2049" i="9"/>
  <c r="AN2050" i="9"/>
  <c r="AN2051" i="9"/>
  <c r="AN2052" i="9"/>
  <c r="AN2053" i="9"/>
  <c r="AN2054" i="9"/>
  <c r="AN2055" i="9"/>
  <c r="AN2056" i="9"/>
  <c r="AN2057" i="9"/>
  <c r="AN2058" i="9"/>
  <c r="AN2059" i="9"/>
  <c r="AN2060" i="9"/>
  <c r="AN2061" i="9"/>
  <c r="AN2062" i="9"/>
  <c r="AN2063" i="9"/>
  <c r="AN2064" i="9"/>
  <c r="AN2065" i="9"/>
  <c r="AN2066" i="9"/>
  <c r="AN2067" i="9"/>
  <c r="AN2068" i="9"/>
  <c r="AN2069" i="9"/>
  <c r="AN2070" i="9"/>
  <c r="AN2071" i="9"/>
  <c r="AN2072" i="9"/>
  <c r="AN2073" i="9"/>
  <c r="AN2074" i="9"/>
  <c r="AN2075" i="9"/>
  <c r="AN2076" i="9"/>
  <c r="AN2077" i="9"/>
  <c r="AN2078" i="9"/>
  <c r="AN2079" i="9"/>
  <c r="AN2080" i="9"/>
  <c r="AN2081" i="9"/>
  <c r="AN2082" i="9"/>
  <c r="AN2083" i="9"/>
  <c r="AN2084" i="9"/>
  <c r="AN2085" i="9"/>
  <c r="AN2086" i="9"/>
  <c r="AN2087" i="9"/>
  <c r="AN2088" i="9"/>
  <c r="AN2089" i="9"/>
  <c r="AN2090" i="9"/>
  <c r="AN2091" i="9"/>
  <c r="AN2092" i="9"/>
  <c r="AN2093" i="9"/>
  <c r="AN2094" i="9"/>
  <c r="AN2095" i="9"/>
  <c r="AN2096" i="9"/>
  <c r="AN2097" i="9"/>
  <c r="AN2098" i="9"/>
  <c r="AN2099" i="9"/>
  <c r="AN2100" i="9"/>
  <c r="AN2101" i="9"/>
  <c r="AN2102" i="9"/>
  <c r="AN2103" i="9"/>
  <c r="AN2104" i="9"/>
  <c r="AN2105" i="9"/>
  <c r="AN2106" i="9"/>
  <c r="AN2107" i="9"/>
  <c r="AN2108" i="9"/>
  <c r="AN2109" i="9"/>
  <c r="AN2110" i="9"/>
  <c r="AN2111" i="9"/>
  <c r="AN2112" i="9"/>
  <c r="AN2113" i="9"/>
  <c r="AN2114" i="9"/>
  <c r="AN2115" i="9"/>
  <c r="AN2116" i="9"/>
  <c r="AN2117" i="9"/>
  <c r="AN2118" i="9"/>
  <c r="AN2119" i="9"/>
  <c r="AN2120" i="9"/>
  <c r="AN2121" i="9"/>
  <c r="AN2122" i="9"/>
  <c r="AN2123" i="9"/>
  <c r="AN2124" i="9"/>
  <c r="AN2125" i="9"/>
  <c r="AN2126" i="9"/>
  <c r="AN2127" i="9"/>
  <c r="AN2128" i="9"/>
  <c r="AN2129" i="9"/>
  <c r="AN2130" i="9"/>
  <c r="AN2131" i="9"/>
  <c r="AN2132" i="9"/>
  <c r="AN2133" i="9"/>
  <c r="AN2134" i="9"/>
  <c r="AN2135" i="9"/>
  <c r="AN2136" i="9"/>
  <c r="AN2137" i="9"/>
  <c r="AN2138" i="9"/>
  <c r="AN2139" i="9"/>
  <c r="AN2140" i="9"/>
  <c r="AN2141" i="9"/>
  <c r="AN2142" i="9"/>
  <c r="AN2143" i="9"/>
  <c r="AN2144" i="9"/>
  <c r="AN2145" i="9"/>
  <c r="AN2146" i="9"/>
  <c r="AN2147" i="9"/>
  <c r="AN2148" i="9"/>
  <c r="AN2149" i="9"/>
  <c r="AN2150" i="9"/>
  <c r="AN2151" i="9"/>
  <c r="AN2152" i="9"/>
  <c r="AN2153" i="9"/>
  <c r="AN2154" i="9"/>
  <c r="AN2155" i="9"/>
  <c r="AN2156" i="9"/>
  <c r="AN2157" i="9"/>
  <c r="AN2158" i="9"/>
  <c r="AN2159" i="9"/>
  <c r="AN2160" i="9"/>
  <c r="AN2161" i="9"/>
  <c r="AN2162" i="9"/>
  <c r="AN2163" i="9"/>
  <c r="AN2164" i="9"/>
  <c r="AN2165" i="9"/>
  <c r="AN2166" i="9"/>
  <c r="AN2167" i="9"/>
  <c r="AN2168" i="9"/>
  <c r="AN2169" i="9"/>
  <c r="AN2170" i="9"/>
  <c r="AN2171" i="9"/>
  <c r="AN2172" i="9"/>
  <c r="AN2173" i="9"/>
  <c r="AN2174" i="9"/>
  <c r="AN2175" i="9"/>
  <c r="AN2176" i="9"/>
  <c r="AN2177" i="9"/>
  <c r="AN2178" i="9"/>
  <c r="AN2179" i="9"/>
  <c r="AN2180" i="9"/>
  <c r="AN2181" i="9"/>
  <c r="AN2182" i="9"/>
  <c r="AN2183" i="9"/>
  <c r="AN2184" i="9"/>
  <c r="AN2185" i="9"/>
  <c r="AN2186" i="9"/>
  <c r="AN2187" i="9"/>
  <c r="AN2188" i="9"/>
  <c r="AN2189" i="9"/>
  <c r="AN2190" i="9"/>
  <c r="AN2191" i="9"/>
  <c r="AN2192" i="9"/>
  <c r="AN2193" i="9"/>
  <c r="AN2194" i="9"/>
  <c r="AN2195" i="9"/>
  <c r="AN2196" i="9"/>
  <c r="AN2197" i="9"/>
  <c r="AN2198" i="9"/>
  <c r="AN2199" i="9"/>
  <c r="AN2200" i="9"/>
  <c r="AN2201" i="9"/>
  <c r="AN2202" i="9"/>
  <c r="AN2203" i="9"/>
  <c r="AN2204" i="9"/>
  <c r="AN2205" i="9"/>
  <c r="AN2206" i="9"/>
  <c r="AN2207" i="9"/>
  <c r="AN2208" i="9"/>
  <c r="AN2209" i="9"/>
  <c r="AN2210" i="9"/>
  <c r="AN2211" i="9"/>
  <c r="AN2212" i="9"/>
  <c r="AN2213" i="9"/>
  <c r="AN2214" i="9"/>
  <c r="AN2215" i="9"/>
  <c r="AN2216" i="9"/>
  <c r="AN2217" i="9"/>
  <c r="AN2218" i="9"/>
  <c r="AN2219" i="9"/>
  <c r="AN2220" i="9"/>
  <c r="AN2221" i="9"/>
  <c r="AN2222" i="9"/>
  <c r="AN2223" i="9"/>
  <c r="AN2224" i="9"/>
  <c r="AN2225" i="9"/>
  <c r="AN2226" i="9"/>
  <c r="AN2227" i="9"/>
  <c r="AN2228" i="9"/>
  <c r="AN2229" i="9"/>
  <c r="AN2230" i="9"/>
  <c r="AN2231" i="9"/>
  <c r="AN2232" i="9"/>
  <c r="AN2233" i="9"/>
  <c r="AN2234" i="9"/>
  <c r="AN2235" i="9"/>
  <c r="AN2236" i="9"/>
  <c r="AN2237" i="9"/>
  <c r="AN2238" i="9"/>
  <c r="AN2239" i="9"/>
  <c r="AN2240" i="9"/>
  <c r="AN2241" i="9"/>
  <c r="AN2242" i="9"/>
  <c r="AN2243" i="9"/>
  <c r="AN2244" i="9"/>
  <c r="AN2245" i="9"/>
  <c r="AN2246" i="9"/>
  <c r="AN2247" i="9"/>
  <c r="AN2248" i="9"/>
  <c r="AN2249" i="9"/>
  <c r="AN2250" i="9"/>
  <c r="AN2251" i="9"/>
  <c r="AN2252" i="9"/>
  <c r="AN2253" i="9"/>
  <c r="AN2254" i="9"/>
  <c r="AN2255" i="9"/>
  <c r="AN2256" i="9"/>
  <c r="AN2257" i="9"/>
  <c r="AN2258" i="9"/>
  <c r="AN2259" i="9"/>
  <c r="AN2260" i="9"/>
  <c r="AN2261" i="9"/>
  <c r="AN2262" i="9"/>
  <c r="AN2263" i="9"/>
  <c r="AN2264" i="9"/>
  <c r="AN2265" i="9"/>
  <c r="AN2266" i="9"/>
  <c r="AN2267" i="9"/>
  <c r="AN2268" i="9"/>
  <c r="AN2269" i="9"/>
  <c r="AN2270" i="9"/>
  <c r="AN2271" i="9"/>
  <c r="AN2272" i="9"/>
  <c r="AN2273" i="9"/>
  <c r="AN2274" i="9"/>
  <c r="AN2275" i="9"/>
  <c r="AN2276" i="9"/>
  <c r="AN2277" i="9"/>
  <c r="AN2278" i="9"/>
  <c r="AN2279" i="9"/>
  <c r="AN2280" i="9"/>
  <c r="AN2281" i="9"/>
  <c r="AN2282" i="9"/>
  <c r="AN2283" i="9"/>
  <c r="AN2284" i="9"/>
  <c r="AN2285" i="9"/>
  <c r="AN2286" i="9"/>
  <c r="AN2287" i="9"/>
  <c r="AN2288" i="9"/>
  <c r="AN2289" i="9"/>
  <c r="AN2290" i="9"/>
  <c r="AN2291" i="9"/>
  <c r="AN2292" i="9"/>
  <c r="AN2293" i="9"/>
  <c r="AN2294" i="9"/>
  <c r="AN2295" i="9"/>
  <c r="AN2296" i="9"/>
  <c r="AN2297" i="9"/>
  <c r="AN2298" i="9"/>
  <c r="AN2299" i="9"/>
  <c r="AN2300" i="9"/>
  <c r="AN2301" i="9"/>
  <c r="AN2302" i="9"/>
  <c r="AN2303" i="9"/>
  <c r="AN2304" i="9"/>
  <c r="AN2305" i="9"/>
  <c r="AN2306" i="9"/>
  <c r="AN2307" i="9"/>
  <c r="AN2308" i="9"/>
  <c r="AN2309" i="9"/>
  <c r="AN2310" i="9"/>
  <c r="AN2311" i="9"/>
  <c r="AN2312" i="9"/>
  <c r="AN2313" i="9"/>
  <c r="AN2314" i="9"/>
  <c r="AN2315" i="9"/>
  <c r="AN2316" i="9"/>
  <c r="AN2317" i="9"/>
  <c r="AN2318" i="9"/>
  <c r="AN2319" i="9"/>
  <c r="AN2320" i="9"/>
  <c r="AN2321" i="9"/>
  <c r="AN2322" i="9"/>
  <c r="AN2323" i="9"/>
  <c r="AN2324" i="9"/>
  <c r="AN2325" i="9"/>
  <c r="AN2326" i="9"/>
  <c r="AN2327" i="9"/>
  <c r="AN2328" i="9"/>
  <c r="AN2329" i="9"/>
  <c r="AN2330" i="9"/>
  <c r="AN2331" i="9"/>
  <c r="AN2332" i="9"/>
  <c r="AN2333" i="9"/>
  <c r="AN2334" i="9"/>
  <c r="AN2335" i="9"/>
  <c r="AN2336" i="9"/>
  <c r="AN2337" i="9"/>
  <c r="AN2338" i="9"/>
  <c r="AN2339" i="9"/>
  <c r="AN2340" i="9"/>
  <c r="AN2341" i="9"/>
  <c r="AN2342" i="9"/>
  <c r="AN2343" i="9"/>
  <c r="AN2344" i="9"/>
  <c r="AN2345" i="9"/>
  <c r="AN2346" i="9"/>
  <c r="AN2347" i="9"/>
  <c r="AN2348" i="9"/>
  <c r="AN2349" i="9"/>
  <c r="AN2350" i="9"/>
  <c r="AN2351" i="9"/>
  <c r="AN2352" i="9"/>
  <c r="AN2353" i="9"/>
  <c r="AN2354" i="9"/>
  <c r="AN2355" i="9"/>
  <c r="AN2356" i="9"/>
  <c r="AN2357" i="9"/>
  <c r="AN2358" i="9"/>
  <c r="AN2359" i="9"/>
  <c r="AN2360" i="9"/>
  <c r="AN2361" i="9"/>
  <c r="AN2362" i="9"/>
  <c r="AN2363" i="9"/>
  <c r="AN2364" i="9"/>
  <c r="AN2365" i="9"/>
  <c r="AN2366" i="9"/>
  <c r="AN2367" i="9"/>
  <c r="AN2368" i="9"/>
  <c r="AN2369" i="9"/>
  <c r="AN2370" i="9"/>
  <c r="AN2371" i="9"/>
  <c r="AN2372" i="9"/>
  <c r="AN2373" i="9"/>
  <c r="AN2374" i="9"/>
  <c r="AN2375" i="9"/>
  <c r="AN2376" i="9"/>
  <c r="AN2377" i="9"/>
  <c r="AN2378" i="9"/>
  <c r="AN2379" i="9"/>
  <c r="AN2380" i="9"/>
  <c r="AN2381" i="9"/>
  <c r="AN2382" i="9"/>
  <c r="AN2383" i="9"/>
  <c r="AN2384" i="9"/>
  <c r="AN2385" i="9"/>
  <c r="AN2386" i="9"/>
  <c r="AN2387" i="9"/>
  <c r="AN2388" i="9"/>
  <c r="AN2389" i="9"/>
  <c r="AN2390" i="9"/>
  <c r="AN2391" i="9"/>
  <c r="AN2392" i="9"/>
  <c r="AN2393" i="9"/>
  <c r="AN2394" i="9"/>
  <c r="AN2395" i="9"/>
  <c r="AN2396" i="9"/>
  <c r="AN2397" i="9"/>
  <c r="AN2398" i="9"/>
  <c r="AN2399" i="9"/>
  <c r="AN2400" i="9"/>
  <c r="AN2401" i="9"/>
  <c r="AN2402" i="9"/>
  <c r="AN2403" i="9"/>
  <c r="AN2404" i="9"/>
  <c r="AN2405" i="9"/>
  <c r="AN2406" i="9"/>
  <c r="AN2407" i="9"/>
  <c r="AN2408" i="9"/>
  <c r="AN2409" i="9"/>
  <c r="AN2410" i="9"/>
  <c r="AN2411" i="9"/>
  <c r="AN2412" i="9"/>
  <c r="AN2413" i="9"/>
  <c r="AN2414" i="9"/>
  <c r="AN2415" i="9"/>
  <c r="AN2416" i="9"/>
  <c r="AN2417" i="9"/>
  <c r="AN2418" i="9"/>
  <c r="AN2419" i="9"/>
  <c r="AN2420" i="9"/>
  <c r="AN2421" i="9"/>
  <c r="AN2422" i="9"/>
  <c r="AN2423" i="9"/>
  <c r="AN2424" i="9"/>
  <c r="AN2425" i="9"/>
  <c r="AN2426" i="9"/>
  <c r="AN2427" i="9"/>
  <c r="AN2428" i="9"/>
  <c r="AN2429" i="9"/>
  <c r="AN2430" i="9"/>
  <c r="AN2431" i="9"/>
  <c r="AN2432" i="9"/>
  <c r="AN2433" i="9"/>
  <c r="AN2434" i="9"/>
  <c r="AN2435" i="9"/>
  <c r="AN2436" i="9"/>
  <c r="AN2437" i="9"/>
  <c r="AN2438" i="9"/>
  <c r="AN2439" i="9"/>
  <c r="AN2440" i="9"/>
  <c r="AN2441" i="9"/>
  <c r="AN2442" i="9"/>
  <c r="AN2443" i="9"/>
  <c r="AN2444" i="9"/>
  <c r="AN2445" i="9"/>
  <c r="AN2446" i="9"/>
  <c r="AN2447" i="9"/>
  <c r="AN2448" i="9"/>
  <c r="AN2449" i="9"/>
  <c r="AN2450" i="9"/>
  <c r="AN2451" i="9"/>
  <c r="AN2452" i="9"/>
  <c r="AN2453" i="9"/>
  <c r="AN2454" i="9"/>
  <c r="AN2455" i="9"/>
  <c r="AN2456" i="9"/>
  <c r="AN2457" i="9"/>
  <c r="AN2458" i="9"/>
  <c r="AN2459" i="9"/>
  <c r="AN2460" i="9"/>
  <c r="AN2461" i="9"/>
  <c r="AN2462" i="9"/>
  <c r="AN2463" i="9"/>
  <c r="AN2464" i="9"/>
  <c r="AN2465" i="9"/>
  <c r="AN2466" i="9"/>
  <c r="AN2467" i="9"/>
  <c r="AN2468" i="9"/>
  <c r="AN2469" i="9"/>
  <c r="AN2470" i="9"/>
  <c r="AN2471" i="9"/>
  <c r="AN2472" i="9"/>
  <c r="AN2473" i="9"/>
  <c r="AN2474" i="9"/>
  <c r="AN2475" i="9"/>
  <c r="AN2476" i="9"/>
  <c r="AN2477" i="9"/>
  <c r="AN2478" i="9"/>
  <c r="AN2479" i="9"/>
  <c r="AN2480" i="9"/>
  <c r="AN2481" i="9"/>
  <c r="AN2482" i="9"/>
  <c r="AN2483" i="9"/>
  <c r="AN2484" i="9"/>
  <c r="AN2485" i="9"/>
  <c r="AN2486" i="9"/>
  <c r="AN2487" i="9"/>
  <c r="AN2488" i="9"/>
  <c r="AN2489" i="9"/>
  <c r="AN2490" i="9"/>
  <c r="AN2491" i="9"/>
  <c r="AN2492" i="9"/>
  <c r="AN2493" i="9"/>
  <c r="AN2494" i="9"/>
  <c r="AN2495" i="9"/>
  <c r="AN2496" i="9"/>
  <c r="AN2497" i="9"/>
  <c r="AN2498" i="9"/>
  <c r="AN2499" i="9"/>
  <c r="AN2500" i="9"/>
  <c r="AN2501" i="9"/>
  <c r="AN2502" i="9"/>
  <c r="AN2503" i="9"/>
  <c r="AN2504" i="9"/>
  <c r="AN2505" i="9"/>
  <c r="AN2506" i="9"/>
  <c r="AN2507" i="9"/>
  <c r="AN2508" i="9"/>
  <c r="AN2509" i="9"/>
  <c r="AN2510" i="9"/>
  <c r="AN2511" i="9"/>
  <c r="AN2512" i="9"/>
  <c r="AN2513" i="9"/>
  <c r="AN2514" i="9"/>
  <c r="AN2515" i="9"/>
  <c r="AN2516" i="9"/>
  <c r="AN2517" i="9"/>
  <c r="AN2518" i="9"/>
  <c r="AN2519" i="9"/>
  <c r="AN2520" i="9"/>
  <c r="AN2521" i="9"/>
  <c r="AN2522" i="9"/>
  <c r="AN2523" i="9"/>
  <c r="AN2524" i="9"/>
  <c r="AN2525" i="9"/>
  <c r="AN2526" i="9"/>
  <c r="AN2527" i="9"/>
  <c r="AN2528" i="9"/>
  <c r="AN2529" i="9"/>
  <c r="AN2530" i="9"/>
  <c r="AN2531" i="9"/>
  <c r="AN2532" i="9"/>
  <c r="AN2533" i="9"/>
  <c r="AN2534" i="9"/>
  <c r="AN2535" i="9"/>
  <c r="AN2536" i="9"/>
  <c r="AN2537" i="9"/>
  <c r="AN2538" i="9"/>
  <c r="AN2539" i="9"/>
  <c r="AN2540" i="9"/>
  <c r="AN2541" i="9"/>
  <c r="AN2542" i="9"/>
  <c r="AN2543" i="9"/>
  <c r="AN2544" i="9"/>
  <c r="AN2545" i="9"/>
  <c r="AN2546" i="9"/>
  <c r="AN2547" i="9"/>
  <c r="AN2548" i="9"/>
  <c r="AN2549" i="9"/>
  <c r="AN2550" i="9"/>
  <c r="AN2551" i="9"/>
  <c r="AN2552" i="9"/>
  <c r="AN2553" i="9"/>
  <c r="AN2554" i="9"/>
  <c r="AN2555" i="9"/>
  <c r="AN2556" i="9"/>
  <c r="AN2557" i="9"/>
  <c r="AN2558" i="9"/>
  <c r="AN2559" i="9"/>
  <c r="AN2560" i="9"/>
  <c r="AN2561" i="9"/>
  <c r="AN2562" i="9"/>
  <c r="AN2563" i="9"/>
  <c r="AN2564" i="9"/>
  <c r="AN2565" i="9"/>
  <c r="AN2566" i="9"/>
  <c r="AN2567" i="9"/>
  <c r="AN2568" i="9"/>
  <c r="AN2569" i="9"/>
  <c r="AN2570" i="9"/>
  <c r="AN2571" i="9"/>
  <c r="AN2572" i="9"/>
  <c r="AN2573" i="9"/>
  <c r="AN2574" i="9"/>
  <c r="AN2575" i="9"/>
  <c r="AN2576" i="9"/>
  <c r="AN2577" i="9"/>
  <c r="AN2578" i="9"/>
  <c r="AN2579" i="9"/>
  <c r="AN2580" i="9"/>
  <c r="AN2581" i="9"/>
  <c r="AN2582" i="9"/>
  <c r="AN2583" i="9"/>
  <c r="AN2584" i="9"/>
  <c r="AN2585" i="9"/>
  <c r="AN2586" i="9"/>
  <c r="AN2587" i="9"/>
  <c r="AN2588" i="9"/>
  <c r="AN2589" i="9"/>
  <c r="AN2590" i="9"/>
  <c r="AN2591" i="9"/>
  <c r="AN2592" i="9"/>
  <c r="AN2593" i="9"/>
  <c r="AN2594" i="9"/>
  <c r="AN2595" i="9"/>
  <c r="AN2596" i="9"/>
  <c r="AN2597" i="9"/>
  <c r="AN2598" i="9"/>
  <c r="AN2599" i="9"/>
  <c r="AN2600" i="9"/>
  <c r="AN2601" i="9"/>
  <c r="AN2602" i="9"/>
  <c r="AN2603" i="9"/>
  <c r="AN2604" i="9"/>
  <c r="AN2605" i="9"/>
  <c r="AN2606" i="9"/>
  <c r="AN2607" i="9"/>
  <c r="AN2608" i="9"/>
  <c r="AN2609" i="9"/>
  <c r="AN2610" i="9"/>
  <c r="AN2611" i="9"/>
  <c r="AN2612" i="9"/>
  <c r="AN2613" i="9"/>
  <c r="AN2614" i="9"/>
  <c r="AN2615" i="9"/>
  <c r="AN2616" i="9"/>
  <c r="AN2617" i="9"/>
  <c r="AN2618" i="9"/>
  <c r="AN2619" i="9"/>
  <c r="AN2620" i="9"/>
  <c r="AN2621" i="9"/>
  <c r="AN2622" i="9"/>
  <c r="AN2623" i="9"/>
  <c r="AN2624" i="9"/>
  <c r="AN2625" i="9"/>
  <c r="AN2626" i="9"/>
  <c r="AN2627" i="9"/>
  <c r="AN2628" i="9"/>
  <c r="AN2629" i="9"/>
  <c r="AN2630" i="9"/>
  <c r="AN2631" i="9"/>
  <c r="AN2632" i="9"/>
  <c r="AN2633" i="9"/>
  <c r="AN2634" i="9"/>
  <c r="AN2635" i="9"/>
  <c r="AN2636" i="9"/>
  <c r="AN2637" i="9"/>
  <c r="AN2638" i="9"/>
  <c r="AN2639" i="9"/>
  <c r="AN2640" i="9"/>
  <c r="AN2641" i="9"/>
  <c r="AN2642" i="9"/>
  <c r="AN2643" i="9"/>
  <c r="AN2644" i="9"/>
  <c r="AN2645" i="9"/>
  <c r="AN2646" i="9"/>
  <c r="AN2647" i="9"/>
  <c r="AN2648" i="9"/>
  <c r="AN2649" i="9"/>
  <c r="AN2650" i="9"/>
  <c r="AN2651" i="9"/>
  <c r="AN2652" i="9"/>
  <c r="AN2653" i="9"/>
  <c r="AN2654" i="9"/>
  <c r="AN2655" i="9"/>
  <c r="AN2656" i="9"/>
  <c r="AN2657" i="9"/>
  <c r="AN2658" i="9"/>
  <c r="AN2659" i="9"/>
  <c r="AN2660" i="9"/>
  <c r="AN2661" i="9"/>
  <c r="AN2662" i="9"/>
  <c r="AN2663" i="9"/>
  <c r="AN2664" i="9"/>
  <c r="AN2665" i="9"/>
  <c r="AN2666" i="9"/>
  <c r="AN2667" i="9"/>
  <c r="AN2668" i="9"/>
  <c r="AN2669" i="9"/>
  <c r="AN2670" i="9"/>
  <c r="AN2671" i="9"/>
  <c r="AN2672" i="9"/>
  <c r="AN2673" i="9"/>
  <c r="AN2674" i="9"/>
  <c r="AN2675" i="9"/>
  <c r="AN2676" i="9"/>
  <c r="AN2677" i="9"/>
  <c r="AN2678" i="9"/>
  <c r="AN2679" i="9"/>
  <c r="AN2680" i="9"/>
  <c r="AN2681" i="9"/>
  <c r="AN2682" i="9"/>
  <c r="AN2683" i="9"/>
  <c r="AN2684" i="9"/>
  <c r="AN2685" i="9"/>
  <c r="AN2686" i="9"/>
  <c r="AN2687" i="9"/>
  <c r="AN2688" i="9"/>
  <c r="AN2689" i="9"/>
  <c r="AN2690" i="9"/>
  <c r="AN2691" i="9"/>
  <c r="AN2692" i="9"/>
  <c r="AN2693" i="9"/>
  <c r="AN2694" i="9"/>
  <c r="AN2695" i="9"/>
  <c r="AN2696" i="9"/>
  <c r="AN2697" i="9"/>
  <c r="AN2698" i="9"/>
  <c r="AN2699" i="9"/>
  <c r="AN2700" i="9"/>
  <c r="AN2701" i="9"/>
  <c r="AN2702" i="9"/>
  <c r="AN2703" i="9"/>
  <c r="AN2704" i="9"/>
  <c r="AN2705" i="9"/>
  <c r="AN2706" i="9"/>
  <c r="AN2707" i="9"/>
  <c r="AN2708" i="9"/>
  <c r="AN2709" i="9"/>
  <c r="AN2710" i="9"/>
  <c r="AN2711" i="9"/>
  <c r="AN2712" i="9"/>
  <c r="AN2713" i="9"/>
  <c r="AN2714" i="9"/>
  <c r="AN2715" i="9"/>
  <c r="AN2716" i="9"/>
  <c r="AN2717" i="9"/>
  <c r="AN2718" i="9"/>
  <c r="AN2719" i="9"/>
  <c r="AN2720" i="9"/>
  <c r="AN2721" i="9"/>
  <c r="AN2722" i="9"/>
  <c r="AN2723" i="9"/>
  <c r="AN2724" i="9"/>
  <c r="AN2725" i="9"/>
  <c r="AN2726" i="9"/>
  <c r="AN2727" i="9"/>
  <c r="AN2728" i="9"/>
  <c r="AN2729" i="9"/>
  <c r="AN2730" i="9"/>
  <c r="AN2731" i="9"/>
  <c r="AN2732" i="9"/>
  <c r="AN2733" i="9"/>
  <c r="AN2734" i="9"/>
  <c r="AN2735" i="9"/>
  <c r="AN2736" i="9"/>
  <c r="AN2737" i="9"/>
  <c r="AN2738" i="9"/>
  <c r="AN2739" i="9"/>
  <c r="AN2740" i="9"/>
  <c r="AN2741" i="9"/>
  <c r="AN2742" i="9"/>
  <c r="AN2743" i="9"/>
  <c r="AN2744" i="9"/>
  <c r="AN2745" i="9"/>
  <c r="AN2746" i="9"/>
  <c r="AN2747" i="9"/>
  <c r="AN2748" i="9"/>
  <c r="AN2749" i="9"/>
  <c r="AN2750" i="9"/>
  <c r="AN2751" i="9"/>
  <c r="AN2752" i="9"/>
  <c r="AN2753" i="9"/>
  <c r="AN2754" i="9"/>
  <c r="AN2755" i="9"/>
  <c r="AN2756" i="9"/>
  <c r="AN2757" i="9"/>
  <c r="AN2758" i="9"/>
  <c r="AN2759" i="9"/>
  <c r="AN2760" i="9"/>
  <c r="AN2761" i="9"/>
  <c r="AN2762" i="9"/>
  <c r="AN2763" i="9"/>
  <c r="AN2764" i="9"/>
  <c r="AN2765" i="9"/>
  <c r="AN2766" i="9"/>
  <c r="AN2767" i="9"/>
  <c r="AN2768" i="9"/>
  <c r="AN2769" i="9"/>
  <c r="AN2770" i="9"/>
  <c r="AN2771" i="9"/>
  <c r="AN2772" i="9"/>
  <c r="AN2773" i="9"/>
  <c r="AN2774" i="9"/>
  <c r="AN2775" i="9"/>
  <c r="AN2776" i="9"/>
  <c r="AN2777" i="9"/>
  <c r="AN2778" i="9"/>
  <c r="AN2779" i="9"/>
  <c r="AN2780" i="9"/>
  <c r="AN2781" i="9"/>
  <c r="AN2782" i="9"/>
  <c r="AN2783" i="9"/>
  <c r="AN2784" i="9"/>
  <c r="AN2785" i="9"/>
  <c r="AN2786" i="9"/>
  <c r="AN2787" i="9"/>
  <c r="AN2788" i="9"/>
  <c r="AN2789" i="9"/>
  <c r="AN2790" i="9"/>
  <c r="AN2791" i="9"/>
  <c r="AN2792" i="9"/>
  <c r="AN2793" i="9"/>
  <c r="AN2794" i="9"/>
  <c r="AN2795" i="9"/>
  <c r="AN2796" i="9"/>
  <c r="AN2797" i="9"/>
  <c r="AN2798" i="9"/>
  <c r="AN2799" i="9"/>
  <c r="AN2800" i="9"/>
  <c r="AN2801" i="9"/>
  <c r="AN2802" i="9"/>
  <c r="AN2803" i="9"/>
  <c r="AN2804" i="9"/>
  <c r="AN2805" i="9"/>
  <c r="AN2806" i="9"/>
  <c r="AN2807" i="9"/>
  <c r="AN2808" i="9"/>
  <c r="AN2809" i="9"/>
  <c r="AN2810" i="9"/>
  <c r="AN2811" i="9"/>
  <c r="AN2812" i="9"/>
  <c r="AN2813" i="9"/>
  <c r="AN2814" i="9"/>
  <c r="AN2815" i="9"/>
  <c r="AN2816" i="9"/>
  <c r="AN2817" i="9"/>
  <c r="AN2818" i="9"/>
  <c r="AN2819" i="9"/>
  <c r="AN2820" i="9"/>
  <c r="AN2821" i="9"/>
  <c r="AN2822" i="9"/>
  <c r="AN2823" i="9"/>
  <c r="AN2824" i="9"/>
  <c r="AN2825" i="9"/>
  <c r="AN2826" i="9"/>
  <c r="AN2827" i="9"/>
  <c r="AN2828" i="9"/>
  <c r="AN2829" i="9"/>
  <c r="AN2830" i="9"/>
  <c r="AN2831" i="9"/>
  <c r="AN2832" i="9"/>
  <c r="AN2833" i="9"/>
  <c r="AN2834" i="9"/>
  <c r="AN2835" i="9"/>
  <c r="AN2836" i="9"/>
  <c r="AN2837" i="9"/>
  <c r="AN2838" i="9"/>
  <c r="AN2839" i="9"/>
  <c r="AN2840" i="9"/>
  <c r="AN2841" i="9"/>
  <c r="AN2842" i="9"/>
  <c r="AN2843" i="9"/>
  <c r="AN2844" i="9"/>
  <c r="AN2845" i="9"/>
  <c r="AN2846" i="9"/>
  <c r="AN2847" i="9"/>
  <c r="AN2848" i="9"/>
  <c r="AN2849" i="9"/>
  <c r="AN2850" i="9"/>
  <c r="AN2851" i="9"/>
  <c r="AN2852" i="9"/>
  <c r="AN2853" i="9"/>
  <c r="AN2854" i="9"/>
  <c r="AN2855" i="9"/>
  <c r="AN2856" i="9"/>
  <c r="AN2857" i="9"/>
  <c r="AN2858" i="9"/>
  <c r="AN2859" i="9"/>
  <c r="AN2860" i="9"/>
  <c r="AN2861" i="9"/>
  <c r="AN2862" i="9"/>
  <c r="AN2863" i="9"/>
  <c r="AN2864" i="9"/>
  <c r="AN2865" i="9"/>
  <c r="AN2866" i="9"/>
  <c r="AN2867" i="9"/>
  <c r="AN2868" i="9"/>
  <c r="AN2869" i="9"/>
  <c r="AN2870" i="9"/>
  <c r="AN2871" i="9"/>
  <c r="AN2872" i="9"/>
  <c r="AN2873" i="9"/>
  <c r="AN2874" i="9"/>
  <c r="AN2875" i="9"/>
  <c r="AN2876" i="9"/>
  <c r="AN2877" i="9"/>
  <c r="AN2878" i="9"/>
  <c r="AN2879" i="9"/>
  <c r="AN2880" i="9"/>
  <c r="AN2881" i="9"/>
  <c r="AN2882" i="9"/>
  <c r="AN2883" i="9"/>
  <c r="AN2884" i="9"/>
  <c r="AN2885" i="9"/>
  <c r="AN2886" i="9"/>
  <c r="AN2887" i="9"/>
  <c r="AN2888" i="9"/>
  <c r="AN2889" i="9"/>
  <c r="AN2890" i="9"/>
  <c r="AN2891" i="9"/>
  <c r="AN2892" i="9"/>
  <c r="AN2893" i="9"/>
  <c r="AN2894" i="9"/>
  <c r="AN2895" i="9"/>
  <c r="AN2896" i="9"/>
  <c r="AN2897" i="9"/>
  <c r="AN2898" i="9"/>
  <c r="AN2899" i="9"/>
  <c r="AN2900" i="9"/>
  <c r="AN2901" i="9"/>
  <c r="AN2902" i="9"/>
  <c r="AN2903" i="9"/>
  <c r="AN2904" i="9"/>
  <c r="AN2905" i="9"/>
  <c r="AN2906" i="9"/>
  <c r="AN2907" i="9"/>
  <c r="AN2908" i="9"/>
  <c r="AN2909" i="9"/>
  <c r="AN2910" i="9"/>
  <c r="AN2911" i="9"/>
  <c r="AN2912" i="9"/>
  <c r="AN2913" i="9"/>
  <c r="AN2914" i="9"/>
  <c r="AN2915" i="9"/>
  <c r="AN2916" i="9"/>
  <c r="AN2917" i="9"/>
  <c r="AN2918" i="9"/>
  <c r="AN2919" i="9"/>
  <c r="AN2920" i="9"/>
  <c r="AN2921" i="9"/>
  <c r="AN2922" i="9"/>
  <c r="AN2923" i="9"/>
  <c r="AN2924" i="9"/>
  <c r="AN2925" i="9"/>
  <c r="AN2926" i="9"/>
  <c r="AN2927" i="9"/>
  <c r="AN2928" i="9"/>
  <c r="AN2929" i="9"/>
  <c r="AN2930" i="9"/>
  <c r="AN2931" i="9"/>
  <c r="AN2932" i="9"/>
  <c r="AN2933" i="9"/>
  <c r="AN2934" i="9"/>
  <c r="AN2935" i="9"/>
  <c r="AN2936" i="9"/>
  <c r="AN2937" i="9"/>
  <c r="AN2938" i="9"/>
  <c r="AN2939" i="9"/>
  <c r="AN2940" i="9"/>
  <c r="AN2941" i="9"/>
  <c r="AN2942" i="9"/>
  <c r="AN2943" i="9"/>
  <c r="AN2944" i="9"/>
  <c r="AN2945" i="9"/>
  <c r="AN2946" i="9"/>
  <c r="AN2947" i="9"/>
  <c r="AN2948" i="9"/>
  <c r="AN2949" i="9"/>
  <c r="AN2950" i="9"/>
  <c r="AN2951" i="9"/>
  <c r="AN2952" i="9"/>
  <c r="AN2953" i="9"/>
  <c r="AN2954" i="9"/>
  <c r="AN2955" i="9"/>
  <c r="AN2956" i="9"/>
  <c r="AN2957" i="9"/>
  <c r="AN2958" i="9"/>
  <c r="AN2959" i="9"/>
  <c r="AN2960" i="9"/>
  <c r="AN2961" i="9"/>
  <c r="AN2962" i="9"/>
  <c r="AN2963" i="9"/>
  <c r="AN2964" i="9"/>
  <c r="AN2965" i="9"/>
  <c r="AN2966" i="9"/>
  <c r="AN2967" i="9"/>
  <c r="AN2968" i="9"/>
  <c r="AN2969" i="9"/>
  <c r="AN2970" i="9"/>
  <c r="AN2971" i="9"/>
  <c r="AN2972" i="9"/>
  <c r="AN2973" i="9"/>
  <c r="AN2974" i="9"/>
  <c r="AN2975" i="9"/>
  <c r="AN2976" i="9"/>
  <c r="AN2977" i="9"/>
  <c r="AN2978" i="9"/>
  <c r="AN2979" i="9"/>
  <c r="AN2980" i="9"/>
  <c r="AN2981" i="9"/>
  <c r="AN2982" i="9"/>
  <c r="AN2983" i="9"/>
  <c r="AN2984" i="9"/>
  <c r="AN2985" i="9"/>
  <c r="AN2986" i="9"/>
  <c r="AN2987" i="9"/>
  <c r="AN2988" i="9"/>
  <c r="AN2989" i="9"/>
  <c r="AN2990" i="9"/>
  <c r="AN2991" i="9"/>
  <c r="AN2992" i="9"/>
  <c r="AN2993" i="9"/>
  <c r="AN2994" i="9"/>
  <c r="AN2995" i="9"/>
  <c r="AN2996" i="9"/>
  <c r="AN2997" i="9"/>
  <c r="AN2998" i="9"/>
  <c r="AN2999" i="9"/>
  <c r="AN3000" i="9"/>
  <c r="AN3001" i="9"/>
  <c r="AN3002" i="9"/>
  <c r="AN3003" i="9"/>
  <c r="AN3004" i="9"/>
  <c r="AN3005" i="9"/>
  <c r="AN3006" i="9"/>
  <c r="AN3007" i="9"/>
  <c r="AN3008" i="9"/>
  <c r="AN3009" i="9"/>
  <c r="AN3010" i="9"/>
  <c r="AN3011" i="9"/>
  <c r="AN3012" i="9"/>
  <c r="AN3013" i="9"/>
  <c r="AN3014" i="9"/>
  <c r="AN3015" i="9"/>
  <c r="AN3016" i="9"/>
  <c r="AN3017" i="9"/>
  <c r="AN3018" i="9"/>
  <c r="AN3019" i="9"/>
  <c r="AN3020" i="9"/>
  <c r="AN3021" i="9"/>
  <c r="AN3022" i="9"/>
  <c r="AN3023" i="9"/>
  <c r="AN3024" i="9"/>
  <c r="AN3025" i="9"/>
  <c r="AN3026" i="9"/>
  <c r="AN3027" i="9"/>
  <c r="AN3028" i="9"/>
  <c r="AN3029" i="9"/>
  <c r="AN3030" i="9"/>
  <c r="AN3031" i="9"/>
  <c r="AN3032" i="9"/>
  <c r="AN3033" i="9"/>
  <c r="AN3034" i="9"/>
  <c r="AN3035" i="9"/>
  <c r="AN3036" i="9"/>
  <c r="AN3037" i="9"/>
  <c r="AN3038" i="9"/>
  <c r="AN3039" i="9"/>
  <c r="AN3040" i="9"/>
  <c r="AN3041" i="9"/>
  <c r="AN3042" i="9"/>
  <c r="AN3043" i="9"/>
  <c r="AN3044" i="9"/>
  <c r="AN3045" i="9"/>
  <c r="AN3046" i="9"/>
  <c r="AN3047" i="9"/>
  <c r="AN3048" i="9"/>
  <c r="AN3049" i="9"/>
  <c r="AN3050" i="9"/>
  <c r="AN3051" i="9"/>
  <c r="AN3052" i="9"/>
  <c r="AN3053" i="9"/>
  <c r="AN3054" i="9"/>
  <c r="AN3055" i="9"/>
  <c r="AN3056" i="9"/>
  <c r="AN3057" i="9"/>
  <c r="AN3058" i="9"/>
  <c r="AN3059" i="9"/>
  <c r="AN3060" i="9"/>
  <c r="AN3061" i="9"/>
  <c r="AN3062" i="9"/>
  <c r="AN3063" i="9"/>
  <c r="AN3064" i="9"/>
  <c r="AN3065" i="9"/>
  <c r="AN3066" i="9"/>
  <c r="AN3067" i="9"/>
  <c r="AN3068" i="9"/>
  <c r="AN3069" i="9"/>
  <c r="AN3070" i="9"/>
  <c r="AN3071" i="9"/>
  <c r="AN3072" i="9"/>
  <c r="AN3073" i="9"/>
  <c r="AN3074" i="9"/>
  <c r="AN3075" i="9"/>
  <c r="AN3076" i="9"/>
  <c r="AN3077" i="9"/>
  <c r="AN3078" i="9"/>
  <c r="AN3079" i="9"/>
  <c r="AN3080" i="9"/>
  <c r="AN3081" i="9"/>
  <c r="AN3082" i="9"/>
  <c r="AN3083" i="9"/>
  <c r="AN3084" i="9"/>
  <c r="AN3085" i="9"/>
  <c r="AN3086" i="9"/>
  <c r="AN3087" i="9"/>
  <c r="AN3088" i="9"/>
  <c r="AN3089" i="9"/>
  <c r="AN3090" i="9"/>
  <c r="AN3091" i="9"/>
  <c r="AN3092" i="9"/>
  <c r="AN3093" i="9"/>
  <c r="AN3094" i="9"/>
  <c r="AN3095" i="9"/>
  <c r="AN3096" i="9"/>
  <c r="AN3097" i="9"/>
  <c r="AN3098" i="9"/>
  <c r="AN3099" i="9"/>
  <c r="AN3100" i="9"/>
  <c r="AN3101" i="9"/>
  <c r="AN3102" i="9"/>
  <c r="AN3103" i="9"/>
  <c r="AN3104" i="9"/>
  <c r="AN3105" i="9"/>
  <c r="AN3106" i="9"/>
  <c r="AN3107" i="9"/>
  <c r="AN3108" i="9"/>
  <c r="AN3109" i="9"/>
  <c r="AN3110" i="9"/>
  <c r="AN3111" i="9"/>
  <c r="AN3112" i="9"/>
  <c r="AN3113" i="9"/>
  <c r="AN3114" i="9"/>
  <c r="AN3115" i="9"/>
  <c r="AN3116" i="9"/>
  <c r="AN3117" i="9"/>
  <c r="AN3118" i="9"/>
  <c r="AN3119" i="9"/>
  <c r="AN3120" i="9"/>
  <c r="AN3121" i="9"/>
  <c r="AN3122" i="9"/>
  <c r="AN3123" i="9"/>
  <c r="AN3124" i="9"/>
  <c r="AN3125" i="9"/>
  <c r="AN3126" i="9"/>
  <c r="AN3127" i="9"/>
  <c r="AN3128" i="9"/>
  <c r="AN3129" i="9"/>
  <c r="AN3130" i="9"/>
  <c r="AN3131" i="9"/>
  <c r="AN3132" i="9"/>
  <c r="AN3133" i="9"/>
  <c r="AN3134" i="9"/>
  <c r="AN3135" i="9"/>
  <c r="AN3136" i="9"/>
  <c r="AN3137" i="9"/>
  <c r="AN3138" i="9"/>
  <c r="AN3139" i="9"/>
  <c r="AN3140" i="9"/>
  <c r="AN3141" i="9"/>
  <c r="AN3142" i="9"/>
  <c r="AN3143" i="9"/>
  <c r="AN3144" i="9"/>
  <c r="AN3145" i="9"/>
  <c r="AN3146" i="9"/>
  <c r="AN3147" i="9"/>
  <c r="AN3148" i="9"/>
  <c r="AN3149" i="9"/>
  <c r="AN3150" i="9"/>
  <c r="AN3151" i="9"/>
  <c r="AN3152" i="9"/>
  <c r="AN3153" i="9"/>
  <c r="AN3154" i="9"/>
  <c r="AN3155" i="9"/>
  <c r="AN3156" i="9"/>
  <c r="AN3157" i="9"/>
  <c r="AN3158" i="9"/>
  <c r="AN3159" i="9"/>
  <c r="AN3160" i="9"/>
  <c r="AN3161" i="9"/>
  <c r="AN3162" i="9"/>
  <c r="AN3163" i="9"/>
  <c r="AN3164" i="9"/>
  <c r="AN3165" i="9"/>
  <c r="AN3166" i="9"/>
  <c r="AN3167" i="9"/>
  <c r="AN3168" i="9"/>
  <c r="AN3169" i="9"/>
  <c r="AN3170" i="9"/>
  <c r="AN3171" i="9"/>
  <c r="AN3172" i="9"/>
  <c r="AN3173" i="9"/>
  <c r="AN3174" i="9"/>
  <c r="AN3175" i="9"/>
  <c r="AN3176" i="9"/>
  <c r="AN3177" i="9"/>
  <c r="AN3178" i="9"/>
  <c r="AN3179" i="9"/>
  <c r="AN3180" i="9"/>
  <c r="AN3181" i="9"/>
  <c r="AN3182" i="9"/>
  <c r="AN3183" i="9"/>
  <c r="AN3184" i="9"/>
  <c r="AN3185" i="9"/>
  <c r="AN3186" i="9"/>
  <c r="AN3187" i="9"/>
  <c r="AN3188" i="9"/>
  <c r="AN3189" i="9"/>
  <c r="AN3190" i="9"/>
  <c r="AN3191" i="9"/>
  <c r="AN3192" i="9"/>
  <c r="AN3193" i="9"/>
  <c r="AN3194" i="9"/>
  <c r="AN3195" i="9"/>
  <c r="AN3196" i="9"/>
  <c r="AN3197" i="9"/>
  <c r="AN3198" i="9"/>
  <c r="AN3199" i="9"/>
  <c r="AN3200" i="9"/>
  <c r="AN3201" i="9"/>
  <c r="AN3202" i="9"/>
  <c r="AN3203" i="9"/>
  <c r="AN3204" i="9"/>
  <c r="AN3205" i="9"/>
  <c r="AN3206" i="9"/>
  <c r="AN3207" i="9"/>
  <c r="AN3208" i="9"/>
  <c r="AN3209" i="9"/>
  <c r="AN3210" i="9"/>
  <c r="AN3211" i="9"/>
  <c r="AN3212" i="9"/>
  <c r="AN3213" i="9"/>
  <c r="AN3214" i="9"/>
  <c r="AN3215" i="9"/>
  <c r="AN3216" i="9"/>
  <c r="AN3217" i="9"/>
  <c r="AN3218" i="9"/>
  <c r="AN3219" i="9"/>
  <c r="AN3220" i="9"/>
  <c r="AN3221" i="9"/>
  <c r="AN3222" i="9"/>
  <c r="AN3223" i="9"/>
  <c r="AN3224" i="9"/>
  <c r="AN3225" i="9"/>
  <c r="AN3226" i="9"/>
  <c r="AN3227" i="9"/>
  <c r="AN3228" i="9"/>
  <c r="AN3229" i="9"/>
  <c r="AN3230" i="9"/>
  <c r="AN3231" i="9"/>
  <c r="AN3232" i="9"/>
  <c r="AN3233" i="9"/>
  <c r="AN3234" i="9"/>
  <c r="AN3235" i="9"/>
  <c r="AN3236" i="9"/>
  <c r="AN3237" i="9"/>
  <c r="AN3238" i="9"/>
  <c r="AN3239" i="9"/>
  <c r="AN3240" i="9"/>
  <c r="AN3241" i="9"/>
  <c r="AN3242" i="9"/>
  <c r="AN3243" i="9"/>
  <c r="AN3244" i="9"/>
  <c r="AN3245" i="9"/>
  <c r="AN3246" i="9"/>
  <c r="AN3247" i="9"/>
  <c r="AN3248" i="9"/>
  <c r="AN3249" i="9"/>
  <c r="AN3250" i="9"/>
  <c r="AN3251" i="9"/>
  <c r="AN3252" i="9"/>
  <c r="AN3253" i="9"/>
  <c r="AN3254" i="9"/>
  <c r="AN3255" i="9"/>
  <c r="AN3256" i="9"/>
  <c r="AN3257" i="9"/>
  <c r="AN3258" i="9"/>
  <c r="AN3259" i="9"/>
  <c r="AN3260" i="9"/>
  <c r="AN3261" i="9"/>
  <c r="AN3262" i="9"/>
  <c r="AN3263" i="9"/>
  <c r="AN3264" i="9"/>
  <c r="AN3265" i="9"/>
  <c r="AN3266" i="9"/>
  <c r="AN3267" i="9"/>
  <c r="AN3268" i="9"/>
  <c r="AN3269" i="9"/>
  <c r="AN3270" i="9"/>
  <c r="AN3271" i="9"/>
  <c r="AN3272" i="9"/>
  <c r="AN3273" i="9"/>
  <c r="AN3274" i="9"/>
  <c r="AN3275" i="9"/>
  <c r="AN3276" i="9"/>
  <c r="AN3277" i="9"/>
  <c r="AN3278" i="9"/>
  <c r="AN3279" i="9"/>
  <c r="AN3280" i="9"/>
  <c r="AN3281" i="9"/>
  <c r="AN3282" i="9"/>
  <c r="AN3283" i="9"/>
  <c r="AN3284" i="9"/>
  <c r="AN3285" i="9"/>
  <c r="AN3286" i="9"/>
  <c r="AN3287" i="9"/>
  <c r="AN3288" i="9"/>
  <c r="AN3289" i="9"/>
  <c r="AN3290" i="9"/>
  <c r="AN3291" i="9"/>
  <c r="AN3292" i="9"/>
  <c r="AN3293" i="9"/>
  <c r="AN3294" i="9"/>
  <c r="AN3295" i="9"/>
  <c r="AN3296" i="9"/>
  <c r="AN3297" i="9"/>
  <c r="AN3298" i="9"/>
  <c r="AN3299" i="9"/>
  <c r="AN3300" i="9"/>
  <c r="AN3301" i="9"/>
  <c r="AN3302" i="9"/>
  <c r="AN3303" i="9"/>
  <c r="AN3304" i="9"/>
  <c r="AN3305" i="9"/>
  <c r="AN3306" i="9"/>
  <c r="AN3307" i="9"/>
  <c r="AN3308" i="9"/>
  <c r="AN3309" i="9"/>
  <c r="AN3310" i="9"/>
  <c r="AN3311" i="9"/>
  <c r="AN3312" i="9"/>
  <c r="AN3313" i="9"/>
  <c r="AN3314" i="9"/>
  <c r="AN3315" i="9"/>
  <c r="AN3316" i="9"/>
  <c r="AN3317" i="9"/>
  <c r="AN3318" i="9"/>
  <c r="AN3319" i="9"/>
  <c r="AN3320" i="9"/>
  <c r="AN3321" i="9"/>
  <c r="AN3322" i="9"/>
  <c r="AN3323" i="9"/>
  <c r="AN3324" i="9"/>
  <c r="AN3325" i="9"/>
  <c r="AN3326" i="9"/>
  <c r="AN3327" i="9"/>
  <c r="AN3328" i="9"/>
  <c r="AN3329" i="9"/>
  <c r="AN3330" i="9"/>
  <c r="AN3331" i="9"/>
  <c r="AN3332" i="9"/>
  <c r="AN3333" i="9"/>
  <c r="AN3334" i="9"/>
  <c r="AN3335" i="9"/>
  <c r="AN3336" i="9"/>
  <c r="AN3337" i="9"/>
  <c r="AN3338" i="9"/>
  <c r="AN3339" i="9"/>
  <c r="AN3340" i="9"/>
  <c r="AN3341" i="9"/>
  <c r="AN3342" i="9"/>
  <c r="AN3343" i="9"/>
  <c r="AN3344" i="9"/>
  <c r="AN3345" i="9"/>
  <c r="AN3346" i="9"/>
  <c r="AN3347" i="9"/>
  <c r="AN3348" i="9"/>
  <c r="AN3349" i="9"/>
  <c r="AN3350" i="9"/>
  <c r="AN3351" i="9"/>
  <c r="AN3352" i="9"/>
  <c r="AN3353" i="9"/>
  <c r="AN3354" i="9"/>
  <c r="AN3355" i="9"/>
  <c r="AN3356" i="9"/>
  <c r="AN3357" i="9"/>
  <c r="AN3358" i="9"/>
  <c r="AN3359" i="9"/>
  <c r="AN3360" i="9"/>
  <c r="AN3361" i="9"/>
  <c r="AN3362" i="9"/>
  <c r="AN3363" i="9"/>
  <c r="AN3364" i="9"/>
  <c r="AN3365" i="9"/>
  <c r="AN3366" i="9"/>
  <c r="AN3367" i="9"/>
  <c r="AN3368" i="9"/>
  <c r="AN3369" i="9"/>
  <c r="AN3370" i="9"/>
  <c r="AN3371" i="9"/>
  <c r="AN3372" i="9"/>
  <c r="AN3373" i="9"/>
  <c r="AN3374" i="9"/>
  <c r="AN3375" i="9"/>
  <c r="AN3376" i="9"/>
  <c r="AN3377" i="9"/>
  <c r="AN3378" i="9"/>
  <c r="AN3379" i="9"/>
  <c r="AN3380" i="9"/>
  <c r="AN3381" i="9"/>
  <c r="AN3382" i="9"/>
  <c r="AN3383" i="9"/>
  <c r="AN3384" i="9"/>
  <c r="AN3385" i="9"/>
  <c r="AN3386" i="9"/>
  <c r="AN3387" i="9"/>
  <c r="AN3388" i="9"/>
  <c r="AN3389" i="9"/>
  <c r="AN3390" i="9"/>
  <c r="AN3391" i="9"/>
  <c r="AN3392" i="9"/>
  <c r="AN3393" i="9"/>
  <c r="AN3394" i="9"/>
  <c r="AN3395" i="9"/>
  <c r="AN3396" i="9"/>
  <c r="AN3397" i="9"/>
  <c r="AN3398" i="9"/>
  <c r="AN3399" i="9"/>
  <c r="AN3400" i="9"/>
  <c r="AN3401" i="9"/>
  <c r="AN3402" i="9"/>
  <c r="AN3403" i="9"/>
  <c r="AN3404" i="9"/>
  <c r="AN3405" i="9"/>
  <c r="AN3406" i="9"/>
  <c r="AN3407" i="9"/>
  <c r="AN3408" i="9"/>
  <c r="AN3409" i="9"/>
  <c r="AN3410" i="9"/>
  <c r="AN3411" i="9"/>
  <c r="AN3412" i="9"/>
  <c r="AN3413" i="9"/>
  <c r="AN3414" i="9"/>
  <c r="AN3415" i="9"/>
  <c r="AN3416" i="9"/>
  <c r="AN3417" i="9"/>
  <c r="AN3418" i="9"/>
  <c r="AN3419" i="9"/>
  <c r="AN3420" i="9"/>
  <c r="AN3421" i="9"/>
  <c r="AN3422" i="9"/>
  <c r="AN3423" i="9"/>
  <c r="AN3424" i="9"/>
  <c r="AN3425" i="9"/>
  <c r="AN3426" i="9"/>
  <c r="AN3427" i="9"/>
  <c r="AN3428" i="9"/>
  <c r="AN3429" i="9"/>
  <c r="AN3430" i="9"/>
  <c r="AN3431" i="9"/>
  <c r="AN3432" i="9"/>
  <c r="AN3433" i="9"/>
  <c r="AN3434" i="9"/>
  <c r="AN3435" i="9"/>
  <c r="AN3436" i="9"/>
  <c r="AN3437" i="9"/>
  <c r="AN3438" i="9"/>
  <c r="AN3439" i="9"/>
  <c r="AN3440" i="9"/>
  <c r="AN3441" i="9"/>
  <c r="AN3442" i="9"/>
  <c r="AN3443" i="9"/>
  <c r="AN3444" i="9"/>
  <c r="AN3445" i="9"/>
  <c r="AN3446" i="9"/>
  <c r="AN3447" i="9"/>
  <c r="AN3448" i="9"/>
  <c r="AN3449" i="9"/>
  <c r="AN3450" i="9"/>
  <c r="AN3451" i="9"/>
  <c r="AN3452" i="9"/>
  <c r="AN3453" i="9"/>
  <c r="AN3454" i="9"/>
  <c r="AN3455" i="9"/>
  <c r="AN3456" i="9"/>
  <c r="AN3457" i="9"/>
  <c r="AN3458" i="9"/>
  <c r="AN3459" i="9"/>
  <c r="AN3460" i="9"/>
  <c r="AN3461" i="9"/>
  <c r="AN3462" i="9"/>
  <c r="AN3463" i="9"/>
  <c r="AN3464" i="9"/>
  <c r="AN3465" i="9"/>
  <c r="AN3466" i="9"/>
  <c r="AN3467" i="9"/>
  <c r="AN3468" i="9"/>
  <c r="AN3469" i="9"/>
  <c r="AN3470" i="9"/>
  <c r="AN3471" i="9"/>
  <c r="AN3472" i="9"/>
  <c r="AN3473" i="9"/>
  <c r="AN3474" i="9"/>
  <c r="AN3475" i="9"/>
  <c r="AN3476" i="9"/>
  <c r="AN3477" i="9"/>
  <c r="AN3478" i="9"/>
  <c r="AN3479" i="9"/>
  <c r="AN3480" i="9"/>
  <c r="AN3481" i="9"/>
  <c r="AN3482" i="9"/>
  <c r="AN3483" i="9"/>
  <c r="AN3484" i="9"/>
  <c r="AN3485" i="9"/>
  <c r="AN3486" i="9"/>
  <c r="AN3487" i="9"/>
  <c r="AN3488" i="9"/>
  <c r="AN3489" i="9"/>
  <c r="AN3490" i="9"/>
  <c r="AN3491" i="9"/>
  <c r="AN3492" i="9"/>
  <c r="AN3493" i="9"/>
  <c r="AN3494" i="9"/>
  <c r="AN3495" i="9"/>
  <c r="AN3496" i="9"/>
  <c r="AN3497" i="9"/>
  <c r="AN3498" i="9"/>
  <c r="AN3499" i="9"/>
  <c r="AN3500" i="9"/>
  <c r="AN3501" i="9"/>
  <c r="AN3502" i="9"/>
  <c r="AN3503" i="9"/>
  <c r="AN3504" i="9"/>
  <c r="AN3505" i="9"/>
  <c r="AN3506" i="9"/>
  <c r="AN3507" i="9"/>
  <c r="AN3508" i="9"/>
  <c r="AN3509" i="9"/>
  <c r="AN3510" i="9"/>
  <c r="AN3511" i="9"/>
  <c r="AN3512" i="9"/>
  <c r="AN3513" i="9"/>
  <c r="AN3514" i="9"/>
  <c r="AN3515" i="9"/>
  <c r="AN3516" i="9"/>
  <c r="AN3517" i="9"/>
  <c r="AN3518" i="9"/>
  <c r="AN3519" i="9"/>
  <c r="AN3520" i="9"/>
  <c r="AN3521" i="9"/>
  <c r="AN3522" i="9"/>
  <c r="AN3523" i="9"/>
  <c r="AN3524" i="9"/>
  <c r="AN3525" i="9"/>
  <c r="AN3526" i="9"/>
  <c r="AN3527" i="9"/>
  <c r="AN3528" i="9"/>
  <c r="AN3529" i="9"/>
  <c r="AN3530" i="9"/>
  <c r="AN3531" i="9"/>
  <c r="AN3532" i="9"/>
  <c r="AN3533" i="9"/>
  <c r="AN3534" i="9"/>
  <c r="AN3535" i="9"/>
  <c r="AN3536" i="9"/>
  <c r="AN3537" i="9"/>
  <c r="AN3538" i="9"/>
  <c r="AN3539" i="9"/>
  <c r="AN3540" i="9"/>
  <c r="AN3541" i="9"/>
  <c r="AN3542" i="9"/>
  <c r="AN3543" i="9"/>
  <c r="AN3544" i="9"/>
  <c r="AN3545" i="9"/>
  <c r="AN3546" i="9"/>
  <c r="AN3547" i="9"/>
  <c r="AN3548" i="9"/>
  <c r="AN3549" i="9"/>
  <c r="AN3550" i="9"/>
  <c r="AN3551" i="9"/>
  <c r="AN3552" i="9"/>
  <c r="AN3553" i="9"/>
  <c r="AN3554" i="9"/>
  <c r="AN3555" i="9"/>
  <c r="AN3556" i="9"/>
  <c r="AN3557" i="9"/>
  <c r="AN3558" i="9"/>
  <c r="AN3559" i="9"/>
  <c r="AN3560" i="9"/>
  <c r="AN3561" i="9"/>
  <c r="AN3562" i="9"/>
  <c r="AN3563" i="9"/>
  <c r="AN3564" i="9"/>
  <c r="AN3565" i="9"/>
  <c r="AN3566" i="9"/>
  <c r="AN3567" i="9"/>
  <c r="AN3568" i="9"/>
  <c r="AN3569" i="9"/>
  <c r="AN3570" i="9"/>
  <c r="AN3571" i="9"/>
  <c r="AN3572" i="9"/>
  <c r="AN3573" i="9"/>
  <c r="AN3574" i="9"/>
  <c r="AN3575" i="9"/>
  <c r="AN3576" i="9"/>
  <c r="AN3577" i="9"/>
  <c r="AN3578" i="9"/>
  <c r="AN3579" i="9"/>
  <c r="AN3580" i="9"/>
  <c r="AN3581" i="9"/>
  <c r="AN3582" i="9"/>
  <c r="AN3583" i="9"/>
  <c r="AN3584" i="9"/>
  <c r="AN3585" i="9"/>
  <c r="AN3586" i="9"/>
  <c r="AN3587" i="9"/>
  <c r="AN3588" i="9"/>
  <c r="AN3589" i="9"/>
  <c r="AN3590" i="9"/>
  <c r="AN3591" i="9"/>
  <c r="AN3592" i="9"/>
  <c r="AN3593" i="9"/>
  <c r="AN3594" i="9"/>
  <c r="AN3595" i="9"/>
  <c r="AN3596" i="9"/>
  <c r="AN3597" i="9"/>
  <c r="AN3598" i="9"/>
  <c r="AN3599" i="9"/>
  <c r="AN3600" i="9"/>
  <c r="AN3601" i="9"/>
  <c r="AN3602" i="9"/>
  <c r="AN3603" i="9"/>
  <c r="AN3604" i="9"/>
  <c r="AN3605" i="9"/>
  <c r="AN3606" i="9"/>
  <c r="AN3607" i="9"/>
  <c r="AN3608" i="9"/>
  <c r="AN3609" i="9"/>
  <c r="AN3610" i="9"/>
  <c r="AN3611" i="9"/>
  <c r="AN3612" i="9"/>
  <c r="AN3613" i="9"/>
  <c r="AN3614" i="9"/>
  <c r="AN3615" i="9"/>
  <c r="AN3616" i="9"/>
  <c r="AN3617" i="9"/>
  <c r="AN3618" i="9"/>
  <c r="AN3619" i="9"/>
  <c r="AN3620" i="9"/>
  <c r="AN3621" i="9"/>
  <c r="AN3622" i="9"/>
  <c r="AN3623" i="9"/>
  <c r="AN3624" i="9"/>
  <c r="AN3625" i="9"/>
  <c r="AN3626" i="9"/>
  <c r="AN3627" i="9"/>
  <c r="AN3628" i="9"/>
  <c r="AN3629" i="9"/>
  <c r="AN3630" i="9"/>
  <c r="AN3631" i="9"/>
  <c r="AN3632" i="9"/>
  <c r="AN3633" i="9"/>
  <c r="AN3634" i="9"/>
  <c r="AN3635" i="9"/>
  <c r="AN3636" i="9"/>
  <c r="AN3637" i="9"/>
  <c r="AN3638" i="9"/>
  <c r="AN3639" i="9"/>
  <c r="AN3640" i="9"/>
  <c r="AN3641" i="9"/>
  <c r="AN3642" i="9"/>
  <c r="AN3643" i="9"/>
  <c r="AN3644" i="9"/>
  <c r="AN3645" i="9"/>
  <c r="AN3646" i="9"/>
  <c r="AN3647" i="9"/>
  <c r="AN3648" i="9"/>
  <c r="AN3649" i="9"/>
  <c r="AN3650" i="9"/>
  <c r="AN3651" i="9"/>
  <c r="AN3652" i="9"/>
  <c r="AN3653" i="9"/>
  <c r="AN3654" i="9"/>
  <c r="AN3655" i="9"/>
  <c r="AN3656" i="9"/>
  <c r="AN3657" i="9"/>
  <c r="AN3658" i="9"/>
  <c r="AN3659" i="9"/>
  <c r="AN3660" i="9"/>
  <c r="AN3661" i="9"/>
  <c r="AN3662" i="9"/>
  <c r="AN3663" i="9"/>
  <c r="AN3664" i="9"/>
  <c r="AN3665" i="9"/>
  <c r="AN3666" i="9"/>
  <c r="AN3667" i="9"/>
  <c r="AN3668" i="9"/>
  <c r="AN3669" i="9"/>
  <c r="AN3670" i="9"/>
  <c r="AN3671" i="9"/>
  <c r="AN3672" i="9"/>
  <c r="AN3673" i="9"/>
  <c r="AN3674" i="9"/>
  <c r="AN3675" i="9"/>
  <c r="AN3676" i="9"/>
  <c r="AN3677" i="9"/>
  <c r="AN3678" i="9"/>
  <c r="AN3679" i="9"/>
  <c r="AN3680" i="9"/>
  <c r="AN3681" i="9"/>
  <c r="AN3682" i="9"/>
  <c r="AN3683" i="9"/>
  <c r="AN3684" i="9"/>
  <c r="AN3685" i="9"/>
  <c r="AN3686" i="9"/>
  <c r="AN3687" i="9"/>
  <c r="AN3688" i="9"/>
  <c r="AN3689" i="9"/>
  <c r="AN3690" i="9"/>
  <c r="AN3691" i="9"/>
  <c r="AN3692" i="9"/>
  <c r="AN3693" i="9"/>
  <c r="AN3694" i="9"/>
  <c r="AN3695" i="9"/>
  <c r="AN3696" i="9"/>
  <c r="AN3697" i="9"/>
  <c r="AN3698" i="9"/>
  <c r="AN3699" i="9"/>
  <c r="AN3700" i="9"/>
  <c r="AN3701" i="9"/>
  <c r="AN3702" i="9"/>
  <c r="AN3703" i="9"/>
  <c r="AN3704" i="9"/>
  <c r="AN3705" i="9"/>
  <c r="AN3706" i="9"/>
  <c r="AN3707" i="9"/>
  <c r="AN3708" i="9"/>
  <c r="AN3709" i="9"/>
  <c r="AN3710" i="9"/>
  <c r="AN3711" i="9"/>
  <c r="AN3712" i="9"/>
  <c r="AN3713" i="9"/>
  <c r="AN3714" i="9"/>
  <c r="AN3715" i="9"/>
  <c r="AN3716" i="9"/>
  <c r="AN3717" i="9"/>
  <c r="AN3718" i="9"/>
  <c r="AN3719" i="9"/>
  <c r="AN3720" i="9"/>
  <c r="AN3721" i="9"/>
  <c r="AN3722" i="9"/>
  <c r="AN3723" i="9"/>
  <c r="AN3724" i="9"/>
  <c r="AN3725" i="9"/>
  <c r="AN3726" i="9"/>
  <c r="AN3727" i="9"/>
  <c r="AN3728" i="9"/>
  <c r="AN3729" i="9"/>
  <c r="AN3730" i="9"/>
  <c r="AN3731" i="9"/>
  <c r="AN3732" i="9"/>
  <c r="AN3733" i="9"/>
  <c r="AN3734" i="9"/>
  <c r="AN3735" i="9"/>
  <c r="AN3736" i="9"/>
  <c r="AN3737" i="9"/>
  <c r="AN3738" i="9"/>
  <c r="AN3739" i="9"/>
  <c r="AN3740" i="9"/>
  <c r="AN3741" i="9"/>
  <c r="AN3742" i="9"/>
  <c r="AN3743" i="9"/>
  <c r="AN3744" i="9"/>
  <c r="AN3745" i="9"/>
  <c r="AN3746" i="9"/>
  <c r="AN3747" i="9"/>
  <c r="AN3748" i="9"/>
  <c r="AN3749" i="9"/>
  <c r="AN3750" i="9"/>
  <c r="AN3751" i="9"/>
  <c r="AN3752" i="9"/>
  <c r="AN3753" i="9"/>
  <c r="AN3754" i="9"/>
  <c r="AN3755" i="9"/>
  <c r="AN3756" i="9"/>
  <c r="AN3757" i="9"/>
  <c r="AN3758" i="9"/>
  <c r="AN3759" i="9"/>
  <c r="AN3760" i="9"/>
  <c r="AN3761" i="9"/>
  <c r="AN3762" i="9"/>
  <c r="AN3763" i="9"/>
  <c r="AN3764" i="9"/>
  <c r="AN3765" i="9"/>
  <c r="AN3766" i="9"/>
  <c r="AN3767" i="9"/>
  <c r="AN3768" i="9"/>
  <c r="AN3769" i="9"/>
  <c r="AN3770" i="9"/>
  <c r="AN3771" i="9"/>
  <c r="AN3772" i="9"/>
  <c r="AN3773" i="9"/>
  <c r="AN3774" i="9"/>
  <c r="AN3775" i="9"/>
  <c r="AN3776" i="9"/>
  <c r="AN3777" i="9"/>
  <c r="AN3778" i="9"/>
  <c r="AN3779" i="9"/>
  <c r="AN3780" i="9"/>
  <c r="AN3781" i="9"/>
  <c r="AN3782" i="9"/>
  <c r="AN3783" i="9"/>
  <c r="AN3784" i="9"/>
  <c r="AN3785" i="9"/>
  <c r="AN3786" i="9"/>
  <c r="AN3787" i="9"/>
  <c r="AN3788" i="9"/>
  <c r="AN3789" i="9"/>
  <c r="AN3790" i="9"/>
  <c r="AN3791" i="9"/>
  <c r="AN3792" i="9"/>
  <c r="AN3793" i="9"/>
  <c r="AN3794" i="9"/>
  <c r="AN3795" i="9"/>
  <c r="AN3796" i="9"/>
  <c r="AN3797" i="9"/>
  <c r="AN3798" i="9"/>
  <c r="AN3799" i="9"/>
  <c r="AN3800" i="9"/>
  <c r="AN3801" i="9"/>
  <c r="AN3802" i="9"/>
  <c r="AN3803" i="9"/>
  <c r="AN3804" i="9"/>
  <c r="AN3805" i="9"/>
  <c r="AN3806" i="9"/>
  <c r="AN3807" i="9"/>
  <c r="AN3808" i="9"/>
  <c r="AN3809" i="9"/>
  <c r="AN3810" i="9"/>
  <c r="AN3811" i="9"/>
  <c r="AN3812" i="9"/>
  <c r="AN3813" i="9"/>
  <c r="AN3814" i="9"/>
  <c r="AN3815" i="9"/>
  <c r="AN3816" i="9"/>
  <c r="AN3817" i="9"/>
  <c r="AN3818" i="9"/>
  <c r="AN3819" i="9"/>
  <c r="AN3820" i="9"/>
  <c r="AN3821" i="9"/>
  <c r="AN3822" i="9"/>
  <c r="AN3823" i="9"/>
  <c r="AN3824" i="9"/>
  <c r="AN3825" i="9"/>
  <c r="AN3826" i="9"/>
  <c r="AN3827" i="9"/>
  <c r="AN3828" i="9"/>
  <c r="AN3829" i="9"/>
  <c r="AN3830" i="9"/>
  <c r="AN3831" i="9"/>
  <c r="AN3832" i="9"/>
  <c r="AN3833" i="9"/>
  <c r="AN3834" i="9"/>
  <c r="AN3835" i="9"/>
  <c r="AN3836" i="9"/>
  <c r="AN3837" i="9"/>
  <c r="AN3838" i="9"/>
  <c r="AN3839" i="9"/>
  <c r="AN3840" i="9"/>
  <c r="AN3841" i="9"/>
  <c r="AN3842" i="9"/>
  <c r="AN3843" i="9"/>
  <c r="AN3844" i="9"/>
  <c r="AN3845" i="9"/>
  <c r="AN3846" i="9"/>
  <c r="AN3847" i="9"/>
  <c r="AN3848" i="9"/>
  <c r="AN3849" i="9"/>
  <c r="AN3850" i="9"/>
  <c r="AN3851" i="9"/>
  <c r="AN3852" i="9"/>
  <c r="AN3853" i="9"/>
  <c r="AN3854" i="9"/>
  <c r="AN3855" i="9"/>
  <c r="AN3856" i="9"/>
  <c r="AN3857" i="9"/>
  <c r="AN3858" i="9"/>
  <c r="AN3859" i="9"/>
  <c r="AN3860" i="9"/>
  <c r="AN3861" i="9"/>
  <c r="AN3862" i="9"/>
  <c r="AN3863" i="9"/>
  <c r="AN3864" i="9"/>
  <c r="AN3865" i="9"/>
  <c r="AN3866" i="9"/>
  <c r="AN3867" i="9"/>
  <c r="AN3868" i="9"/>
  <c r="AN3869" i="9"/>
  <c r="AN3870" i="9"/>
  <c r="AN3871" i="9"/>
  <c r="AN2" i="9"/>
  <c r="AM3" i="9"/>
  <c r="AM4" i="9"/>
  <c r="AM5" i="9"/>
  <c r="AM6" i="9"/>
  <c r="AM7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M173" i="9"/>
  <c r="AM174" i="9"/>
  <c r="AM175" i="9"/>
  <c r="AM176" i="9"/>
  <c r="AM177" i="9"/>
  <c r="AM178" i="9"/>
  <c r="AM179" i="9"/>
  <c r="AM180" i="9"/>
  <c r="AM181" i="9"/>
  <c r="AM182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M200" i="9"/>
  <c r="AM201" i="9"/>
  <c r="AM202" i="9"/>
  <c r="AM203" i="9"/>
  <c r="AM204" i="9"/>
  <c r="AM205" i="9"/>
  <c r="AM206" i="9"/>
  <c r="AM207" i="9"/>
  <c r="AM208" i="9"/>
  <c r="AM209" i="9"/>
  <c r="AM210" i="9"/>
  <c r="AM211" i="9"/>
  <c r="AM212" i="9"/>
  <c r="AM213" i="9"/>
  <c r="AM214" i="9"/>
  <c r="AM215" i="9"/>
  <c r="AM216" i="9"/>
  <c r="AM217" i="9"/>
  <c r="AM218" i="9"/>
  <c r="AM219" i="9"/>
  <c r="AM220" i="9"/>
  <c r="AM221" i="9"/>
  <c r="AM222" i="9"/>
  <c r="AM223" i="9"/>
  <c r="AM224" i="9"/>
  <c r="AM225" i="9"/>
  <c r="AM226" i="9"/>
  <c r="AM227" i="9"/>
  <c r="AM228" i="9"/>
  <c r="AM229" i="9"/>
  <c r="AM230" i="9"/>
  <c r="AM231" i="9"/>
  <c r="AM232" i="9"/>
  <c r="AM233" i="9"/>
  <c r="AM234" i="9"/>
  <c r="AM235" i="9"/>
  <c r="AM236" i="9"/>
  <c r="AM237" i="9"/>
  <c r="AM238" i="9"/>
  <c r="AM239" i="9"/>
  <c r="AM240" i="9"/>
  <c r="AM241" i="9"/>
  <c r="AM242" i="9"/>
  <c r="AM243" i="9"/>
  <c r="AM244" i="9"/>
  <c r="AM245" i="9"/>
  <c r="AM246" i="9"/>
  <c r="AM247" i="9"/>
  <c r="AM248" i="9"/>
  <c r="AM249" i="9"/>
  <c r="AM250" i="9"/>
  <c r="AM251" i="9"/>
  <c r="AM252" i="9"/>
  <c r="AM253" i="9"/>
  <c r="AM254" i="9"/>
  <c r="AM255" i="9"/>
  <c r="AM256" i="9"/>
  <c r="AM257" i="9"/>
  <c r="AM258" i="9"/>
  <c r="AM259" i="9"/>
  <c r="AM260" i="9"/>
  <c r="AM261" i="9"/>
  <c r="AM262" i="9"/>
  <c r="AM263" i="9"/>
  <c r="AM264" i="9"/>
  <c r="AM265" i="9"/>
  <c r="AM266" i="9"/>
  <c r="AM267" i="9"/>
  <c r="AM268" i="9"/>
  <c r="AM269" i="9"/>
  <c r="AM270" i="9"/>
  <c r="AM271" i="9"/>
  <c r="AM272" i="9"/>
  <c r="AM273" i="9"/>
  <c r="AM274" i="9"/>
  <c r="AM275" i="9"/>
  <c r="AM276" i="9"/>
  <c r="AM277" i="9"/>
  <c r="AM278" i="9"/>
  <c r="AM279" i="9"/>
  <c r="AM280" i="9"/>
  <c r="AM281" i="9"/>
  <c r="AM282" i="9"/>
  <c r="AM283" i="9"/>
  <c r="AM284" i="9"/>
  <c r="AM285" i="9"/>
  <c r="AM286" i="9"/>
  <c r="AM287" i="9"/>
  <c r="AM288" i="9"/>
  <c r="AM289" i="9"/>
  <c r="AM290" i="9"/>
  <c r="AM291" i="9"/>
  <c r="AM292" i="9"/>
  <c r="AM293" i="9"/>
  <c r="AM294" i="9"/>
  <c r="AM295" i="9"/>
  <c r="AM296" i="9"/>
  <c r="AM297" i="9"/>
  <c r="AM298" i="9"/>
  <c r="AM299" i="9"/>
  <c r="AM300" i="9"/>
  <c r="AM301" i="9"/>
  <c r="AM302" i="9"/>
  <c r="AM303" i="9"/>
  <c r="AM304" i="9"/>
  <c r="AM305" i="9"/>
  <c r="AM306" i="9"/>
  <c r="AM307" i="9"/>
  <c r="AM308" i="9"/>
  <c r="AM309" i="9"/>
  <c r="AM310" i="9"/>
  <c r="AM311" i="9"/>
  <c r="AM312" i="9"/>
  <c r="AM313" i="9"/>
  <c r="AM314" i="9"/>
  <c r="AM315" i="9"/>
  <c r="AM316" i="9"/>
  <c r="AM317" i="9"/>
  <c r="AM318" i="9"/>
  <c r="AM319" i="9"/>
  <c r="AM320" i="9"/>
  <c r="AM321" i="9"/>
  <c r="AM322" i="9"/>
  <c r="AM323" i="9"/>
  <c r="AM324" i="9"/>
  <c r="AM325" i="9"/>
  <c r="AM326" i="9"/>
  <c r="AM327" i="9"/>
  <c r="AM328" i="9"/>
  <c r="AM329" i="9"/>
  <c r="AM330" i="9"/>
  <c r="AM331" i="9"/>
  <c r="AM332" i="9"/>
  <c r="AM333" i="9"/>
  <c r="AM334" i="9"/>
  <c r="AM335" i="9"/>
  <c r="AM336" i="9"/>
  <c r="AM337" i="9"/>
  <c r="AM338" i="9"/>
  <c r="AM339" i="9"/>
  <c r="AM340" i="9"/>
  <c r="AM341" i="9"/>
  <c r="AM342" i="9"/>
  <c r="AM343" i="9"/>
  <c r="AM344" i="9"/>
  <c r="AM345" i="9"/>
  <c r="AM346" i="9"/>
  <c r="AM347" i="9"/>
  <c r="AM348" i="9"/>
  <c r="AM349" i="9"/>
  <c r="AM350" i="9"/>
  <c r="AM351" i="9"/>
  <c r="AM352" i="9"/>
  <c r="AM353" i="9"/>
  <c r="AM354" i="9"/>
  <c r="AM355" i="9"/>
  <c r="AM356" i="9"/>
  <c r="AM357" i="9"/>
  <c r="AM358" i="9"/>
  <c r="AM359" i="9"/>
  <c r="AM360" i="9"/>
  <c r="AM361" i="9"/>
  <c r="AM362" i="9"/>
  <c r="AM363" i="9"/>
  <c r="AM364" i="9"/>
  <c r="AM365" i="9"/>
  <c r="AM366" i="9"/>
  <c r="AM367" i="9"/>
  <c r="AM368" i="9"/>
  <c r="AM369" i="9"/>
  <c r="AM370" i="9"/>
  <c r="AM371" i="9"/>
  <c r="AM372" i="9"/>
  <c r="AM373" i="9"/>
  <c r="AM374" i="9"/>
  <c r="AM375" i="9"/>
  <c r="AM376" i="9"/>
  <c r="AM377" i="9"/>
  <c r="AM378" i="9"/>
  <c r="AM379" i="9"/>
  <c r="AM380" i="9"/>
  <c r="AM381" i="9"/>
  <c r="AM382" i="9"/>
  <c r="AM383" i="9"/>
  <c r="AM384" i="9"/>
  <c r="AM385" i="9"/>
  <c r="AM386" i="9"/>
  <c r="AM387" i="9"/>
  <c r="AM388" i="9"/>
  <c r="AM389" i="9"/>
  <c r="AM390" i="9"/>
  <c r="AM391" i="9"/>
  <c r="AM392" i="9"/>
  <c r="AM393" i="9"/>
  <c r="AM394" i="9"/>
  <c r="AM395" i="9"/>
  <c r="AM396" i="9"/>
  <c r="AM397" i="9"/>
  <c r="AM398" i="9"/>
  <c r="AM399" i="9"/>
  <c r="AM400" i="9"/>
  <c r="AM401" i="9"/>
  <c r="AM402" i="9"/>
  <c r="AM403" i="9"/>
  <c r="AM404" i="9"/>
  <c r="AM405" i="9"/>
  <c r="AM406" i="9"/>
  <c r="AM407" i="9"/>
  <c r="AM408" i="9"/>
  <c r="AM409" i="9"/>
  <c r="AM410" i="9"/>
  <c r="AM411" i="9"/>
  <c r="AM412" i="9"/>
  <c r="AM413" i="9"/>
  <c r="AM414" i="9"/>
  <c r="AM415" i="9"/>
  <c r="AM416" i="9"/>
  <c r="AM417" i="9"/>
  <c r="AM418" i="9"/>
  <c r="AM419" i="9"/>
  <c r="AM420" i="9"/>
  <c r="AM421" i="9"/>
  <c r="AM422" i="9"/>
  <c r="AM423" i="9"/>
  <c r="AM424" i="9"/>
  <c r="AM425" i="9"/>
  <c r="AM426" i="9"/>
  <c r="AM427" i="9"/>
  <c r="AM428" i="9"/>
  <c r="AM429" i="9"/>
  <c r="AM430" i="9"/>
  <c r="AM431" i="9"/>
  <c r="AM432" i="9"/>
  <c r="AM433" i="9"/>
  <c r="AM434" i="9"/>
  <c r="AM435" i="9"/>
  <c r="AM436" i="9"/>
  <c r="AM437" i="9"/>
  <c r="AM438" i="9"/>
  <c r="AM439" i="9"/>
  <c r="AM440" i="9"/>
  <c r="AM441" i="9"/>
  <c r="AM442" i="9"/>
  <c r="AM443" i="9"/>
  <c r="AM444" i="9"/>
  <c r="AM445" i="9"/>
  <c r="AM446" i="9"/>
  <c r="AM447" i="9"/>
  <c r="AM448" i="9"/>
  <c r="AM449" i="9"/>
  <c r="AM450" i="9"/>
  <c r="AM451" i="9"/>
  <c r="AM452" i="9"/>
  <c r="AM453" i="9"/>
  <c r="AM454" i="9"/>
  <c r="AM455" i="9"/>
  <c r="AM456" i="9"/>
  <c r="AM457" i="9"/>
  <c r="AM458" i="9"/>
  <c r="AM459" i="9"/>
  <c r="AM460" i="9"/>
  <c r="AM461" i="9"/>
  <c r="AM462" i="9"/>
  <c r="AM463" i="9"/>
  <c r="AM464" i="9"/>
  <c r="AM465" i="9"/>
  <c r="AM466" i="9"/>
  <c r="AM467" i="9"/>
  <c r="AM468" i="9"/>
  <c r="AM469" i="9"/>
  <c r="AM470" i="9"/>
  <c r="AM471" i="9"/>
  <c r="AM472" i="9"/>
  <c r="AM473" i="9"/>
  <c r="AM474" i="9"/>
  <c r="AM475" i="9"/>
  <c r="AM476" i="9"/>
  <c r="AM477" i="9"/>
  <c r="AM478" i="9"/>
  <c r="AM479" i="9"/>
  <c r="AM480" i="9"/>
  <c r="AM481" i="9"/>
  <c r="AM482" i="9"/>
  <c r="AM483" i="9"/>
  <c r="AM484" i="9"/>
  <c r="AM485" i="9"/>
  <c r="AM486" i="9"/>
  <c r="AM487" i="9"/>
  <c r="AM488" i="9"/>
  <c r="AM489" i="9"/>
  <c r="AM490" i="9"/>
  <c r="AM491" i="9"/>
  <c r="AM492" i="9"/>
  <c r="AM493" i="9"/>
  <c r="AM494" i="9"/>
  <c r="AM495" i="9"/>
  <c r="AM496" i="9"/>
  <c r="AM497" i="9"/>
  <c r="AM498" i="9"/>
  <c r="AM499" i="9"/>
  <c r="AM500" i="9"/>
  <c r="AM501" i="9"/>
  <c r="AM502" i="9"/>
  <c r="AM503" i="9"/>
  <c r="AM504" i="9"/>
  <c r="AM505" i="9"/>
  <c r="AM506" i="9"/>
  <c r="AM507" i="9"/>
  <c r="AM508" i="9"/>
  <c r="AM509" i="9"/>
  <c r="AM510" i="9"/>
  <c r="AM511" i="9"/>
  <c r="AM512" i="9"/>
  <c r="AM513" i="9"/>
  <c r="AM514" i="9"/>
  <c r="AM515" i="9"/>
  <c r="AM516" i="9"/>
  <c r="AM517" i="9"/>
  <c r="AM518" i="9"/>
  <c r="AM519" i="9"/>
  <c r="AM520" i="9"/>
  <c r="AM521" i="9"/>
  <c r="AM522" i="9"/>
  <c r="AM523" i="9"/>
  <c r="AM524" i="9"/>
  <c r="AM525" i="9"/>
  <c r="AM526" i="9"/>
  <c r="AM527" i="9"/>
  <c r="AM528" i="9"/>
  <c r="AM529" i="9"/>
  <c r="AM530" i="9"/>
  <c r="AM531" i="9"/>
  <c r="AM532" i="9"/>
  <c r="AM533" i="9"/>
  <c r="AM534" i="9"/>
  <c r="AM535" i="9"/>
  <c r="AM536" i="9"/>
  <c r="AM537" i="9"/>
  <c r="AM538" i="9"/>
  <c r="AM539" i="9"/>
  <c r="AM540" i="9"/>
  <c r="AM541" i="9"/>
  <c r="AM542" i="9"/>
  <c r="AM543" i="9"/>
  <c r="AM544" i="9"/>
  <c r="AM545" i="9"/>
  <c r="AM546" i="9"/>
  <c r="AM547" i="9"/>
  <c r="AM548" i="9"/>
  <c r="AM549" i="9"/>
  <c r="AM550" i="9"/>
  <c r="AM551" i="9"/>
  <c r="AM552" i="9"/>
  <c r="AM553" i="9"/>
  <c r="AM554" i="9"/>
  <c r="AM555" i="9"/>
  <c r="AM556" i="9"/>
  <c r="AM557" i="9"/>
  <c r="AM558" i="9"/>
  <c r="AM559" i="9"/>
  <c r="AM560" i="9"/>
  <c r="AM561" i="9"/>
  <c r="AM562" i="9"/>
  <c r="AM563" i="9"/>
  <c r="AM564" i="9"/>
  <c r="AM565" i="9"/>
  <c r="AM566" i="9"/>
  <c r="AM567" i="9"/>
  <c r="AM568" i="9"/>
  <c r="AM569" i="9"/>
  <c r="AM570" i="9"/>
  <c r="AM571" i="9"/>
  <c r="AM572" i="9"/>
  <c r="AM573" i="9"/>
  <c r="AM574" i="9"/>
  <c r="AM575" i="9"/>
  <c r="AM576" i="9"/>
  <c r="AM577" i="9"/>
  <c r="AM578" i="9"/>
  <c r="AM579" i="9"/>
  <c r="AM580" i="9"/>
  <c r="AM581" i="9"/>
  <c r="AM582" i="9"/>
  <c r="AM583" i="9"/>
  <c r="AM584" i="9"/>
  <c r="AM585" i="9"/>
  <c r="AM586" i="9"/>
  <c r="AM587" i="9"/>
  <c r="AM588" i="9"/>
  <c r="AM589" i="9"/>
  <c r="AM590" i="9"/>
  <c r="AM591" i="9"/>
  <c r="AM592" i="9"/>
  <c r="AM593" i="9"/>
  <c r="AM594" i="9"/>
  <c r="AM595" i="9"/>
  <c r="AM596" i="9"/>
  <c r="AM597" i="9"/>
  <c r="AM598" i="9"/>
  <c r="AM599" i="9"/>
  <c r="AM600" i="9"/>
  <c r="AM601" i="9"/>
  <c r="AM602" i="9"/>
  <c r="AM603" i="9"/>
  <c r="AM604" i="9"/>
  <c r="AM605" i="9"/>
  <c r="AM606" i="9"/>
  <c r="AM607" i="9"/>
  <c r="AM608" i="9"/>
  <c r="AM609" i="9"/>
  <c r="AM610" i="9"/>
  <c r="AM611" i="9"/>
  <c r="AM612" i="9"/>
  <c r="AM613" i="9"/>
  <c r="AM614" i="9"/>
  <c r="AM615" i="9"/>
  <c r="AM616" i="9"/>
  <c r="AM617" i="9"/>
  <c r="AM618" i="9"/>
  <c r="AM619" i="9"/>
  <c r="AM620" i="9"/>
  <c r="AM621" i="9"/>
  <c r="AM622" i="9"/>
  <c r="AM623" i="9"/>
  <c r="AM624" i="9"/>
  <c r="AM625" i="9"/>
  <c r="AM626" i="9"/>
  <c r="AM627" i="9"/>
  <c r="AM628" i="9"/>
  <c r="AM629" i="9"/>
  <c r="AM630" i="9"/>
  <c r="AM631" i="9"/>
  <c r="AM632" i="9"/>
  <c r="AM633" i="9"/>
  <c r="AM634" i="9"/>
  <c r="AM635" i="9"/>
  <c r="AM636" i="9"/>
  <c r="AM637" i="9"/>
  <c r="AM638" i="9"/>
  <c r="AM639" i="9"/>
  <c r="AM640" i="9"/>
  <c r="AM641" i="9"/>
  <c r="AM642" i="9"/>
  <c r="AM643" i="9"/>
  <c r="AM644" i="9"/>
  <c r="AM645" i="9"/>
  <c r="AM646" i="9"/>
  <c r="AM647" i="9"/>
  <c r="AM648" i="9"/>
  <c r="AM649" i="9"/>
  <c r="AM650" i="9"/>
  <c r="AM651" i="9"/>
  <c r="AM652" i="9"/>
  <c r="AM653" i="9"/>
  <c r="AM654" i="9"/>
  <c r="AM655" i="9"/>
  <c r="AM656" i="9"/>
  <c r="AM657" i="9"/>
  <c r="AM658" i="9"/>
  <c r="AM659" i="9"/>
  <c r="AM660" i="9"/>
  <c r="AM661" i="9"/>
  <c r="AM662" i="9"/>
  <c r="AM663" i="9"/>
  <c r="AM664" i="9"/>
  <c r="AM665" i="9"/>
  <c r="AM666" i="9"/>
  <c r="AM667" i="9"/>
  <c r="AM668" i="9"/>
  <c r="AM669" i="9"/>
  <c r="AM670" i="9"/>
  <c r="AM671" i="9"/>
  <c r="AM672" i="9"/>
  <c r="AM673" i="9"/>
  <c r="AM674" i="9"/>
  <c r="AM675" i="9"/>
  <c r="AM676" i="9"/>
  <c r="AM677" i="9"/>
  <c r="AM678" i="9"/>
  <c r="AM679" i="9"/>
  <c r="AM680" i="9"/>
  <c r="AM681" i="9"/>
  <c r="AM682" i="9"/>
  <c r="AM683" i="9"/>
  <c r="AM684" i="9"/>
  <c r="AM685" i="9"/>
  <c r="AM686" i="9"/>
  <c r="AM687" i="9"/>
  <c r="AM688" i="9"/>
  <c r="AM689" i="9"/>
  <c r="AM690" i="9"/>
  <c r="AM691" i="9"/>
  <c r="AM692" i="9"/>
  <c r="AM693" i="9"/>
  <c r="AM694" i="9"/>
  <c r="AM695" i="9"/>
  <c r="AM696" i="9"/>
  <c r="AM697" i="9"/>
  <c r="AM698" i="9"/>
  <c r="AM699" i="9"/>
  <c r="AM700" i="9"/>
  <c r="AM701" i="9"/>
  <c r="AM702" i="9"/>
  <c r="AM703" i="9"/>
  <c r="AM704" i="9"/>
  <c r="AM705" i="9"/>
  <c r="AM706" i="9"/>
  <c r="AM707" i="9"/>
  <c r="AM708" i="9"/>
  <c r="AM709" i="9"/>
  <c r="AM710" i="9"/>
  <c r="AM711" i="9"/>
  <c r="AM712" i="9"/>
  <c r="AM713" i="9"/>
  <c r="AM714" i="9"/>
  <c r="AM715" i="9"/>
  <c r="AM716" i="9"/>
  <c r="AM717" i="9"/>
  <c r="AM718" i="9"/>
  <c r="AM719" i="9"/>
  <c r="AM720" i="9"/>
  <c r="AM721" i="9"/>
  <c r="AM722" i="9"/>
  <c r="AM723" i="9"/>
  <c r="AM724" i="9"/>
  <c r="AM725" i="9"/>
  <c r="AM726" i="9"/>
  <c r="AM727" i="9"/>
  <c r="AM728" i="9"/>
  <c r="AM729" i="9"/>
  <c r="AM730" i="9"/>
  <c r="AM731" i="9"/>
  <c r="AM732" i="9"/>
  <c r="AM733" i="9"/>
  <c r="AM734" i="9"/>
  <c r="AM735" i="9"/>
  <c r="AM736" i="9"/>
  <c r="AM737" i="9"/>
  <c r="AM738" i="9"/>
  <c r="AM739" i="9"/>
  <c r="AM740" i="9"/>
  <c r="AM741" i="9"/>
  <c r="AM742" i="9"/>
  <c r="AM743" i="9"/>
  <c r="AM744" i="9"/>
  <c r="AM745" i="9"/>
  <c r="AM746" i="9"/>
  <c r="AM747" i="9"/>
  <c r="AM748" i="9"/>
  <c r="AM749" i="9"/>
  <c r="AM750" i="9"/>
  <c r="AM751" i="9"/>
  <c r="AM752" i="9"/>
  <c r="AM753" i="9"/>
  <c r="AM754" i="9"/>
  <c r="AM755" i="9"/>
  <c r="AM756" i="9"/>
  <c r="AM757" i="9"/>
  <c r="AM758" i="9"/>
  <c r="AM759" i="9"/>
  <c r="AM760" i="9"/>
  <c r="AM761" i="9"/>
  <c r="AM762" i="9"/>
  <c r="AM763" i="9"/>
  <c r="AM764" i="9"/>
  <c r="AM765" i="9"/>
  <c r="AM766" i="9"/>
  <c r="AM767" i="9"/>
  <c r="AM768" i="9"/>
  <c r="AM769" i="9"/>
  <c r="AM770" i="9"/>
  <c r="AM771" i="9"/>
  <c r="AM772" i="9"/>
  <c r="AM773" i="9"/>
  <c r="AM774" i="9"/>
  <c r="AM775" i="9"/>
  <c r="AM776" i="9"/>
  <c r="AM777" i="9"/>
  <c r="AM778" i="9"/>
  <c r="AM779" i="9"/>
  <c r="AM780" i="9"/>
  <c r="AM781" i="9"/>
  <c r="AM782" i="9"/>
  <c r="AM783" i="9"/>
  <c r="AM784" i="9"/>
  <c r="AM785" i="9"/>
  <c r="AM786" i="9"/>
  <c r="AM787" i="9"/>
  <c r="AM788" i="9"/>
  <c r="AM789" i="9"/>
  <c r="AM790" i="9"/>
  <c r="AM791" i="9"/>
  <c r="AM792" i="9"/>
  <c r="AM793" i="9"/>
  <c r="AM794" i="9"/>
  <c r="AM795" i="9"/>
  <c r="AM796" i="9"/>
  <c r="AM797" i="9"/>
  <c r="AM798" i="9"/>
  <c r="AM799" i="9"/>
  <c r="AM800" i="9"/>
  <c r="AM801" i="9"/>
  <c r="AM802" i="9"/>
  <c r="AM803" i="9"/>
  <c r="AM804" i="9"/>
  <c r="AM805" i="9"/>
  <c r="AM806" i="9"/>
  <c r="AM807" i="9"/>
  <c r="AM808" i="9"/>
  <c r="AM809" i="9"/>
  <c r="AM810" i="9"/>
  <c r="AM811" i="9"/>
  <c r="AM812" i="9"/>
  <c r="AM813" i="9"/>
  <c r="AM814" i="9"/>
  <c r="AM815" i="9"/>
  <c r="AM816" i="9"/>
  <c r="AM817" i="9"/>
  <c r="AM818" i="9"/>
  <c r="AM819" i="9"/>
  <c r="AM820" i="9"/>
  <c r="AM821" i="9"/>
  <c r="AM822" i="9"/>
  <c r="AM823" i="9"/>
  <c r="AM824" i="9"/>
  <c r="AM825" i="9"/>
  <c r="AM826" i="9"/>
  <c r="AM827" i="9"/>
  <c r="AM828" i="9"/>
  <c r="AM829" i="9"/>
  <c r="AM830" i="9"/>
  <c r="AM831" i="9"/>
  <c r="AM832" i="9"/>
  <c r="AM833" i="9"/>
  <c r="AM834" i="9"/>
  <c r="AM835" i="9"/>
  <c r="AM836" i="9"/>
  <c r="AM837" i="9"/>
  <c r="AM838" i="9"/>
  <c r="AM839" i="9"/>
  <c r="AM840" i="9"/>
  <c r="AM841" i="9"/>
  <c r="AM842" i="9"/>
  <c r="AM843" i="9"/>
  <c r="AM844" i="9"/>
  <c r="AM845" i="9"/>
  <c r="AM846" i="9"/>
  <c r="AM847" i="9"/>
  <c r="AM848" i="9"/>
  <c r="AM849" i="9"/>
  <c r="AM850" i="9"/>
  <c r="AM851" i="9"/>
  <c r="AM852" i="9"/>
  <c r="AM853" i="9"/>
  <c r="AM854" i="9"/>
  <c r="AM855" i="9"/>
  <c r="AM856" i="9"/>
  <c r="AM857" i="9"/>
  <c r="AM858" i="9"/>
  <c r="AM859" i="9"/>
  <c r="AM860" i="9"/>
  <c r="AM861" i="9"/>
  <c r="AM862" i="9"/>
  <c r="AM863" i="9"/>
  <c r="AM864" i="9"/>
  <c r="AM865" i="9"/>
  <c r="AM866" i="9"/>
  <c r="AM867" i="9"/>
  <c r="AM868" i="9"/>
  <c r="AM869" i="9"/>
  <c r="AM870" i="9"/>
  <c r="AM871" i="9"/>
  <c r="AM872" i="9"/>
  <c r="AM873" i="9"/>
  <c r="AM874" i="9"/>
  <c r="AM875" i="9"/>
  <c r="AM876" i="9"/>
  <c r="AM877" i="9"/>
  <c r="AM878" i="9"/>
  <c r="AM879" i="9"/>
  <c r="AM880" i="9"/>
  <c r="AM881" i="9"/>
  <c r="AM882" i="9"/>
  <c r="AM883" i="9"/>
  <c r="AM884" i="9"/>
  <c r="AM885" i="9"/>
  <c r="AM886" i="9"/>
  <c r="AM887" i="9"/>
  <c r="AM888" i="9"/>
  <c r="AM889" i="9"/>
  <c r="AM890" i="9"/>
  <c r="AM891" i="9"/>
  <c r="AM892" i="9"/>
  <c r="AM893" i="9"/>
  <c r="AM894" i="9"/>
  <c r="AM895" i="9"/>
  <c r="AM896" i="9"/>
  <c r="AM897" i="9"/>
  <c r="AM898" i="9"/>
  <c r="AM899" i="9"/>
  <c r="AM900" i="9"/>
  <c r="AM901" i="9"/>
  <c r="AM902" i="9"/>
  <c r="AM903" i="9"/>
  <c r="AM904" i="9"/>
  <c r="AM905" i="9"/>
  <c r="AM906" i="9"/>
  <c r="AM907" i="9"/>
  <c r="AM908" i="9"/>
  <c r="AM909" i="9"/>
  <c r="AM910" i="9"/>
  <c r="AM911" i="9"/>
  <c r="AM912" i="9"/>
  <c r="AM913" i="9"/>
  <c r="AM914" i="9"/>
  <c r="AM915" i="9"/>
  <c r="AM916" i="9"/>
  <c r="AM917" i="9"/>
  <c r="AM918" i="9"/>
  <c r="AM919" i="9"/>
  <c r="AM920" i="9"/>
  <c r="AM921" i="9"/>
  <c r="AM922" i="9"/>
  <c r="AM923" i="9"/>
  <c r="AM924" i="9"/>
  <c r="AM925" i="9"/>
  <c r="AM926" i="9"/>
  <c r="AM927" i="9"/>
  <c r="AM928" i="9"/>
  <c r="AM929" i="9"/>
  <c r="AM930" i="9"/>
  <c r="AM931" i="9"/>
  <c r="AM932" i="9"/>
  <c r="AM933" i="9"/>
  <c r="AM934" i="9"/>
  <c r="AM935" i="9"/>
  <c r="AM936" i="9"/>
  <c r="AM937" i="9"/>
  <c r="AM938" i="9"/>
  <c r="AM939" i="9"/>
  <c r="AM940" i="9"/>
  <c r="AM941" i="9"/>
  <c r="AM942" i="9"/>
  <c r="AM943" i="9"/>
  <c r="AM944" i="9"/>
  <c r="AM945" i="9"/>
  <c r="AM946" i="9"/>
  <c r="AM947" i="9"/>
  <c r="AM948" i="9"/>
  <c r="AM949" i="9"/>
  <c r="AM950" i="9"/>
  <c r="AM951" i="9"/>
  <c r="AM952" i="9"/>
  <c r="AM953" i="9"/>
  <c r="AM954" i="9"/>
  <c r="AM955" i="9"/>
  <c r="AM956" i="9"/>
  <c r="AM957" i="9"/>
  <c r="AM958" i="9"/>
  <c r="AM959" i="9"/>
  <c r="AM960" i="9"/>
  <c r="AM961" i="9"/>
  <c r="AM962" i="9"/>
  <c r="AM963" i="9"/>
  <c r="AM964" i="9"/>
  <c r="AM965" i="9"/>
  <c r="AM966" i="9"/>
  <c r="AM967" i="9"/>
  <c r="AM968" i="9"/>
  <c r="AM969" i="9"/>
  <c r="AM970" i="9"/>
  <c r="AM971" i="9"/>
  <c r="AM972" i="9"/>
  <c r="AM973" i="9"/>
  <c r="AM974" i="9"/>
  <c r="AM975" i="9"/>
  <c r="AM976" i="9"/>
  <c r="AM977" i="9"/>
  <c r="AM978" i="9"/>
  <c r="AM979" i="9"/>
  <c r="AM980" i="9"/>
  <c r="AM981" i="9"/>
  <c r="AM982" i="9"/>
  <c r="AM983" i="9"/>
  <c r="AM984" i="9"/>
  <c r="AM985" i="9"/>
  <c r="AM986" i="9"/>
  <c r="AM987" i="9"/>
  <c r="AM988" i="9"/>
  <c r="AM989" i="9"/>
  <c r="AM990" i="9"/>
  <c r="AM991" i="9"/>
  <c r="AM992" i="9"/>
  <c r="AM993" i="9"/>
  <c r="AM994" i="9"/>
  <c r="AM995" i="9"/>
  <c r="AM996" i="9"/>
  <c r="AM997" i="9"/>
  <c r="AM998" i="9"/>
  <c r="AM999" i="9"/>
  <c r="AM1000" i="9"/>
  <c r="AM1001" i="9"/>
  <c r="AM1002" i="9"/>
  <c r="AM1003" i="9"/>
  <c r="AM1004" i="9"/>
  <c r="AM1005" i="9"/>
  <c r="AM1006" i="9"/>
  <c r="AM1007" i="9"/>
  <c r="AM1008" i="9"/>
  <c r="AM1009" i="9"/>
  <c r="AM1010" i="9"/>
  <c r="AM1011" i="9"/>
  <c r="AM1012" i="9"/>
  <c r="AM1013" i="9"/>
  <c r="AM1014" i="9"/>
  <c r="AM1015" i="9"/>
  <c r="AM1016" i="9"/>
  <c r="AM1017" i="9"/>
  <c r="AM1018" i="9"/>
  <c r="AM1019" i="9"/>
  <c r="AM1020" i="9"/>
  <c r="AM1021" i="9"/>
  <c r="AM1022" i="9"/>
  <c r="AM1023" i="9"/>
  <c r="AM1024" i="9"/>
  <c r="AM1025" i="9"/>
  <c r="AM1026" i="9"/>
  <c r="AM1027" i="9"/>
  <c r="AM1028" i="9"/>
  <c r="AM1029" i="9"/>
  <c r="AM1030" i="9"/>
  <c r="AM1031" i="9"/>
  <c r="AM1032" i="9"/>
  <c r="AM1033" i="9"/>
  <c r="AM1034" i="9"/>
  <c r="AM1035" i="9"/>
  <c r="AM1036" i="9"/>
  <c r="AM1037" i="9"/>
  <c r="AM1038" i="9"/>
  <c r="AM1039" i="9"/>
  <c r="AM1040" i="9"/>
  <c r="AM1041" i="9"/>
  <c r="AM1042" i="9"/>
  <c r="AM1043" i="9"/>
  <c r="AM1044" i="9"/>
  <c r="AM1045" i="9"/>
  <c r="AM1046" i="9"/>
  <c r="AM1047" i="9"/>
  <c r="AM1048" i="9"/>
  <c r="AM1049" i="9"/>
  <c r="AM1050" i="9"/>
  <c r="AM1051" i="9"/>
  <c r="AM1052" i="9"/>
  <c r="AM1053" i="9"/>
  <c r="AM1054" i="9"/>
  <c r="AM1055" i="9"/>
  <c r="AM1056" i="9"/>
  <c r="AM1057" i="9"/>
  <c r="AM1058" i="9"/>
  <c r="AM1059" i="9"/>
  <c r="AM1060" i="9"/>
  <c r="AM1061" i="9"/>
  <c r="AM1062" i="9"/>
  <c r="AM1063" i="9"/>
  <c r="AM1064" i="9"/>
  <c r="AM1065" i="9"/>
  <c r="AM1066" i="9"/>
  <c r="AM1067" i="9"/>
  <c r="AM1068" i="9"/>
  <c r="AM1069" i="9"/>
  <c r="AM1070" i="9"/>
  <c r="AM1071" i="9"/>
  <c r="AM1072" i="9"/>
  <c r="AM1073" i="9"/>
  <c r="AM1074" i="9"/>
  <c r="AM1075" i="9"/>
  <c r="AM1076" i="9"/>
  <c r="AM1077" i="9"/>
  <c r="AM1078" i="9"/>
  <c r="AM1079" i="9"/>
  <c r="AM1080" i="9"/>
  <c r="AM1081" i="9"/>
  <c r="AM1082" i="9"/>
  <c r="AM1083" i="9"/>
  <c r="AM1084" i="9"/>
  <c r="AM1085" i="9"/>
  <c r="AM1086" i="9"/>
  <c r="AM1087" i="9"/>
  <c r="AM1088" i="9"/>
  <c r="AM1089" i="9"/>
  <c r="AM1090" i="9"/>
  <c r="AM1091" i="9"/>
  <c r="AM1092" i="9"/>
  <c r="AM1093" i="9"/>
  <c r="AM1094" i="9"/>
  <c r="AM1095" i="9"/>
  <c r="AM1096" i="9"/>
  <c r="AM1097" i="9"/>
  <c r="AM1098" i="9"/>
  <c r="AM1099" i="9"/>
  <c r="AM1100" i="9"/>
  <c r="AM1101" i="9"/>
  <c r="AM1102" i="9"/>
  <c r="AM1103" i="9"/>
  <c r="AM1104" i="9"/>
  <c r="AM1105" i="9"/>
  <c r="AM1106" i="9"/>
  <c r="AM1107" i="9"/>
  <c r="AM1108" i="9"/>
  <c r="AM1109" i="9"/>
  <c r="AM1110" i="9"/>
  <c r="AM1111" i="9"/>
  <c r="AM1112" i="9"/>
  <c r="AM1113" i="9"/>
  <c r="AM1114" i="9"/>
  <c r="AM1115" i="9"/>
  <c r="AM1116" i="9"/>
  <c r="AM1117" i="9"/>
  <c r="AM1118" i="9"/>
  <c r="AM1119" i="9"/>
  <c r="AM1120" i="9"/>
  <c r="AM1121" i="9"/>
  <c r="AM1122" i="9"/>
  <c r="AM1123" i="9"/>
  <c r="AM1124" i="9"/>
  <c r="AM1125" i="9"/>
  <c r="AM1126" i="9"/>
  <c r="AM1127" i="9"/>
  <c r="AM1128" i="9"/>
  <c r="AM1129" i="9"/>
  <c r="AM1130" i="9"/>
  <c r="AM1131" i="9"/>
  <c r="AM1132" i="9"/>
  <c r="AM1133" i="9"/>
  <c r="AM1134" i="9"/>
  <c r="AM1135" i="9"/>
  <c r="AM1136" i="9"/>
  <c r="AM1137" i="9"/>
  <c r="AM1138" i="9"/>
  <c r="AM1139" i="9"/>
  <c r="AM1140" i="9"/>
  <c r="AM1141" i="9"/>
  <c r="AM1142" i="9"/>
  <c r="AM1143" i="9"/>
  <c r="AM1144" i="9"/>
  <c r="AM1145" i="9"/>
  <c r="AM1146" i="9"/>
  <c r="AM1147" i="9"/>
  <c r="AM1148" i="9"/>
  <c r="AM1149" i="9"/>
  <c r="AM1150" i="9"/>
  <c r="AM1151" i="9"/>
  <c r="AM1152" i="9"/>
  <c r="AM1153" i="9"/>
  <c r="AM1154" i="9"/>
  <c r="AM1155" i="9"/>
  <c r="AM1156" i="9"/>
  <c r="AM1157" i="9"/>
  <c r="AM1158" i="9"/>
  <c r="AM1159" i="9"/>
  <c r="AM1160" i="9"/>
  <c r="AM1161" i="9"/>
  <c r="AM1162" i="9"/>
  <c r="AM1163" i="9"/>
  <c r="AM1164" i="9"/>
  <c r="AM1165" i="9"/>
  <c r="AM1166" i="9"/>
  <c r="AM1167" i="9"/>
  <c r="AM1168" i="9"/>
  <c r="AM1169" i="9"/>
  <c r="AM1170" i="9"/>
  <c r="AM1171" i="9"/>
  <c r="AM1172" i="9"/>
  <c r="AM1173" i="9"/>
  <c r="AM1174" i="9"/>
  <c r="AM1175" i="9"/>
  <c r="AM1176" i="9"/>
  <c r="AM1177" i="9"/>
  <c r="AM1178" i="9"/>
  <c r="AM1179" i="9"/>
  <c r="AM1180" i="9"/>
  <c r="AM1181" i="9"/>
  <c r="AM1182" i="9"/>
  <c r="AM1183" i="9"/>
  <c r="AM1184" i="9"/>
  <c r="AM1185" i="9"/>
  <c r="AM1186" i="9"/>
  <c r="AM1187" i="9"/>
  <c r="AM1188" i="9"/>
  <c r="AM1189" i="9"/>
  <c r="AM1190" i="9"/>
  <c r="AM1191" i="9"/>
  <c r="AM1192" i="9"/>
  <c r="AM1193" i="9"/>
  <c r="AM1194" i="9"/>
  <c r="AM1195" i="9"/>
  <c r="AM1196" i="9"/>
  <c r="AM1197" i="9"/>
  <c r="AM1198" i="9"/>
  <c r="AM1199" i="9"/>
  <c r="AM1200" i="9"/>
  <c r="AM1201" i="9"/>
  <c r="AM1202" i="9"/>
  <c r="AM1203" i="9"/>
  <c r="AM1204" i="9"/>
  <c r="AM1205" i="9"/>
  <c r="AM1206" i="9"/>
  <c r="AM1207" i="9"/>
  <c r="AM1208" i="9"/>
  <c r="AM1209" i="9"/>
  <c r="AM1210" i="9"/>
  <c r="AM1211" i="9"/>
  <c r="AM1212" i="9"/>
  <c r="AM1213" i="9"/>
  <c r="AM1214" i="9"/>
  <c r="AM1215" i="9"/>
  <c r="AM1216" i="9"/>
  <c r="AM1217" i="9"/>
  <c r="AM1218" i="9"/>
  <c r="AM1219" i="9"/>
  <c r="AM1220" i="9"/>
  <c r="AM1221" i="9"/>
  <c r="AM1222" i="9"/>
  <c r="AM1223" i="9"/>
  <c r="AM1224" i="9"/>
  <c r="AM1225" i="9"/>
  <c r="AM1226" i="9"/>
  <c r="AM1227" i="9"/>
  <c r="AM1228" i="9"/>
  <c r="AM1229" i="9"/>
  <c r="AM1230" i="9"/>
  <c r="AM1231" i="9"/>
  <c r="AM1232" i="9"/>
  <c r="AM1233" i="9"/>
  <c r="AM1234" i="9"/>
  <c r="AM1235" i="9"/>
  <c r="AM1236" i="9"/>
  <c r="AM1237" i="9"/>
  <c r="AM1238" i="9"/>
  <c r="AM1239" i="9"/>
  <c r="AM1240" i="9"/>
  <c r="AM1241" i="9"/>
  <c r="AM1242" i="9"/>
  <c r="AM1243" i="9"/>
  <c r="AM1244" i="9"/>
  <c r="AM1245" i="9"/>
  <c r="AM1246" i="9"/>
  <c r="AM1247" i="9"/>
  <c r="AM1248" i="9"/>
  <c r="AM1249" i="9"/>
  <c r="AM1250" i="9"/>
  <c r="AM1251" i="9"/>
  <c r="AM1252" i="9"/>
  <c r="AM1253" i="9"/>
  <c r="AM1254" i="9"/>
  <c r="AM1255" i="9"/>
  <c r="AM1256" i="9"/>
  <c r="AM1257" i="9"/>
  <c r="AM1258" i="9"/>
  <c r="AM1259" i="9"/>
  <c r="AM1260" i="9"/>
  <c r="AM1261" i="9"/>
  <c r="AM1262" i="9"/>
  <c r="AM1263" i="9"/>
  <c r="AM1264" i="9"/>
  <c r="AM1265" i="9"/>
  <c r="AM1266" i="9"/>
  <c r="AM1267" i="9"/>
  <c r="AM1268" i="9"/>
  <c r="AM1269" i="9"/>
  <c r="AM1270" i="9"/>
  <c r="AM1271" i="9"/>
  <c r="AM1272" i="9"/>
  <c r="AM1273" i="9"/>
  <c r="AM1274" i="9"/>
  <c r="AM1275" i="9"/>
  <c r="AM1276" i="9"/>
  <c r="AM1277" i="9"/>
  <c r="AM1278" i="9"/>
  <c r="AM1279" i="9"/>
  <c r="AM1280" i="9"/>
  <c r="AM1281" i="9"/>
  <c r="AM1282" i="9"/>
  <c r="AM1283" i="9"/>
  <c r="AM1284" i="9"/>
  <c r="AM1285" i="9"/>
  <c r="AM1286" i="9"/>
  <c r="AM1287" i="9"/>
  <c r="AM1288" i="9"/>
  <c r="AM1289" i="9"/>
  <c r="AM1290" i="9"/>
  <c r="AM1291" i="9"/>
  <c r="AM1292" i="9"/>
  <c r="AM1293" i="9"/>
  <c r="AM1294" i="9"/>
  <c r="AM1295" i="9"/>
  <c r="AM1296" i="9"/>
  <c r="AM1297" i="9"/>
  <c r="AM1298" i="9"/>
  <c r="AM1299" i="9"/>
  <c r="AM1300" i="9"/>
  <c r="AM1301" i="9"/>
  <c r="AM1302" i="9"/>
  <c r="AM1303" i="9"/>
  <c r="AM1304" i="9"/>
  <c r="AM1305" i="9"/>
  <c r="AM1306" i="9"/>
  <c r="AM1307" i="9"/>
  <c r="AM1308" i="9"/>
  <c r="AM1309" i="9"/>
  <c r="AM1310" i="9"/>
  <c r="AM1311" i="9"/>
  <c r="AM1312" i="9"/>
  <c r="AM1313" i="9"/>
  <c r="AM1314" i="9"/>
  <c r="AM1315" i="9"/>
  <c r="AM1316" i="9"/>
  <c r="AM1317" i="9"/>
  <c r="AM1318" i="9"/>
  <c r="AM1319" i="9"/>
  <c r="AM1320" i="9"/>
  <c r="AM1321" i="9"/>
  <c r="AM1322" i="9"/>
  <c r="AM1323" i="9"/>
  <c r="AM1324" i="9"/>
  <c r="AM1325" i="9"/>
  <c r="AM1326" i="9"/>
  <c r="AM1327" i="9"/>
  <c r="AM1328" i="9"/>
  <c r="AM1329" i="9"/>
  <c r="AM1330" i="9"/>
  <c r="AM1331" i="9"/>
  <c r="AM1332" i="9"/>
  <c r="AM1333" i="9"/>
  <c r="AM1334" i="9"/>
  <c r="AM1335" i="9"/>
  <c r="AM1336" i="9"/>
  <c r="AM1337" i="9"/>
  <c r="AM1338" i="9"/>
  <c r="AM1339" i="9"/>
  <c r="AM1340" i="9"/>
  <c r="AM1341" i="9"/>
  <c r="AM1342" i="9"/>
  <c r="AM1343" i="9"/>
  <c r="AM1344" i="9"/>
  <c r="AM1345" i="9"/>
  <c r="AM1346" i="9"/>
  <c r="AM1347" i="9"/>
  <c r="AM1348" i="9"/>
  <c r="AM1349" i="9"/>
  <c r="AM1350" i="9"/>
  <c r="AM1351" i="9"/>
  <c r="AM1352" i="9"/>
  <c r="AM1353" i="9"/>
  <c r="AM1354" i="9"/>
  <c r="AM1355" i="9"/>
  <c r="AM1356" i="9"/>
  <c r="AM1357" i="9"/>
  <c r="AM1358" i="9"/>
  <c r="AM1359" i="9"/>
  <c r="AM1360" i="9"/>
  <c r="AM1361" i="9"/>
  <c r="AM1362" i="9"/>
  <c r="AM1363" i="9"/>
  <c r="AM1364" i="9"/>
  <c r="AM1365" i="9"/>
  <c r="AM1366" i="9"/>
  <c r="AM1367" i="9"/>
  <c r="AM1368" i="9"/>
  <c r="AM1369" i="9"/>
  <c r="AM1370" i="9"/>
  <c r="AM1371" i="9"/>
  <c r="AM1372" i="9"/>
  <c r="AM1373" i="9"/>
  <c r="AM1374" i="9"/>
  <c r="AM1375" i="9"/>
  <c r="AM1376" i="9"/>
  <c r="AM1377" i="9"/>
  <c r="AM1378" i="9"/>
  <c r="AM1379" i="9"/>
  <c r="AM1380" i="9"/>
  <c r="AM1381" i="9"/>
  <c r="AM1382" i="9"/>
  <c r="AM1383" i="9"/>
  <c r="AM1384" i="9"/>
  <c r="AM1385" i="9"/>
  <c r="AM1386" i="9"/>
  <c r="AM1387" i="9"/>
  <c r="AM1388" i="9"/>
  <c r="AM1389" i="9"/>
  <c r="AM1390" i="9"/>
  <c r="AM1391" i="9"/>
  <c r="AM1392" i="9"/>
  <c r="AM1393" i="9"/>
  <c r="AM1394" i="9"/>
  <c r="AM1395" i="9"/>
  <c r="AM1396" i="9"/>
  <c r="AM1397" i="9"/>
  <c r="AM1398" i="9"/>
  <c r="AM1399" i="9"/>
  <c r="AM1400" i="9"/>
  <c r="AM1401" i="9"/>
  <c r="AM1402" i="9"/>
  <c r="AM1403" i="9"/>
  <c r="AM1404" i="9"/>
  <c r="AM1405" i="9"/>
  <c r="AM1406" i="9"/>
  <c r="AM1407" i="9"/>
  <c r="AM1408" i="9"/>
  <c r="AM1409" i="9"/>
  <c r="AM1410" i="9"/>
  <c r="AM1411" i="9"/>
  <c r="AM1412" i="9"/>
  <c r="AM1413" i="9"/>
  <c r="AM1414" i="9"/>
  <c r="AM1415" i="9"/>
  <c r="AM1416" i="9"/>
  <c r="AM1417" i="9"/>
  <c r="AM1418" i="9"/>
  <c r="AM1419" i="9"/>
  <c r="AM1420" i="9"/>
  <c r="AM1421" i="9"/>
  <c r="AM1422" i="9"/>
  <c r="AM1423" i="9"/>
  <c r="AM1424" i="9"/>
  <c r="AM1425" i="9"/>
  <c r="AM1426" i="9"/>
  <c r="AM1427" i="9"/>
  <c r="AM1428" i="9"/>
  <c r="AM1429" i="9"/>
  <c r="AM1430" i="9"/>
  <c r="AM1431" i="9"/>
  <c r="AM1432" i="9"/>
  <c r="AM1433" i="9"/>
  <c r="AM1434" i="9"/>
  <c r="AM1435" i="9"/>
  <c r="AM1436" i="9"/>
  <c r="AM1437" i="9"/>
  <c r="AM1438" i="9"/>
  <c r="AM1439" i="9"/>
  <c r="AM1440" i="9"/>
  <c r="AM1441" i="9"/>
  <c r="AM1442" i="9"/>
  <c r="AM1443" i="9"/>
  <c r="AM1444" i="9"/>
  <c r="AM1445" i="9"/>
  <c r="AM1446" i="9"/>
  <c r="AM1447" i="9"/>
  <c r="AM1448" i="9"/>
  <c r="AM1449" i="9"/>
  <c r="AM1450" i="9"/>
  <c r="AM1451" i="9"/>
  <c r="AM1452" i="9"/>
  <c r="AM1453" i="9"/>
  <c r="AM1454" i="9"/>
  <c r="AM1455" i="9"/>
  <c r="AM1456" i="9"/>
  <c r="AM1457" i="9"/>
  <c r="AM1458" i="9"/>
  <c r="AM1459" i="9"/>
  <c r="AM1460" i="9"/>
  <c r="AM1461" i="9"/>
  <c r="AM1462" i="9"/>
  <c r="AM1463" i="9"/>
  <c r="AM1464" i="9"/>
  <c r="AM1465" i="9"/>
  <c r="AM1466" i="9"/>
  <c r="AM1467" i="9"/>
  <c r="AM1468" i="9"/>
  <c r="AM1469" i="9"/>
  <c r="AM1470" i="9"/>
  <c r="AM1471" i="9"/>
  <c r="AM1472" i="9"/>
  <c r="AM1473" i="9"/>
  <c r="AM1474" i="9"/>
  <c r="AM1475" i="9"/>
  <c r="AM1476" i="9"/>
  <c r="AM1477" i="9"/>
  <c r="AM1478" i="9"/>
  <c r="AM1479" i="9"/>
  <c r="AM1480" i="9"/>
  <c r="AM1481" i="9"/>
  <c r="AM1482" i="9"/>
  <c r="AM1483" i="9"/>
  <c r="AM1484" i="9"/>
  <c r="AM1485" i="9"/>
  <c r="AM1486" i="9"/>
  <c r="AM1487" i="9"/>
  <c r="AM1488" i="9"/>
  <c r="AM1489" i="9"/>
  <c r="AM1490" i="9"/>
  <c r="AM1491" i="9"/>
  <c r="AM1492" i="9"/>
  <c r="AM1493" i="9"/>
  <c r="AM1494" i="9"/>
  <c r="AM1495" i="9"/>
  <c r="AM1496" i="9"/>
  <c r="AM1497" i="9"/>
  <c r="AM1498" i="9"/>
  <c r="AM1499" i="9"/>
  <c r="AM1500" i="9"/>
  <c r="AM1501" i="9"/>
  <c r="AM1502" i="9"/>
  <c r="AM1503" i="9"/>
  <c r="AM1504" i="9"/>
  <c r="AM1505" i="9"/>
  <c r="AM1506" i="9"/>
  <c r="AM1507" i="9"/>
  <c r="AM1508" i="9"/>
  <c r="AM1509" i="9"/>
  <c r="AM1510" i="9"/>
  <c r="AM1511" i="9"/>
  <c r="AM1512" i="9"/>
  <c r="AM1513" i="9"/>
  <c r="AM1514" i="9"/>
  <c r="AM1515" i="9"/>
  <c r="AM1516" i="9"/>
  <c r="AM1517" i="9"/>
  <c r="AM1518" i="9"/>
  <c r="AM1519" i="9"/>
  <c r="AM1520" i="9"/>
  <c r="AM1521" i="9"/>
  <c r="AM1522" i="9"/>
  <c r="AM1523" i="9"/>
  <c r="AM1524" i="9"/>
  <c r="AM1525" i="9"/>
  <c r="AM1526" i="9"/>
  <c r="AM1527" i="9"/>
  <c r="AM1528" i="9"/>
  <c r="AM1529" i="9"/>
  <c r="AM1530" i="9"/>
  <c r="AM1531" i="9"/>
  <c r="AM1532" i="9"/>
  <c r="AM1533" i="9"/>
  <c r="AM1534" i="9"/>
  <c r="AM1535" i="9"/>
  <c r="AM1536" i="9"/>
  <c r="AM1537" i="9"/>
  <c r="AM1538" i="9"/>
  <c r="AM1539" i="9"/>
  <c r="AM1540" i="9"/>
  <c r="AM1541" i="9"/>
  <c r="AM1542" i="9"/>
  <c r="AM1543" i="9"/>
  <c r="AM1544" i="9"/>
  <c r="AM1545" i="9"/>
  <c r="AM1546" i="9"/>
  <c r="AM1547" i="9"/>
  <c r="AM1548" i="9"/>
  <c r="AM1549" i="9"/>
  <c r="AM1550" i="9"/>
  <c r="AM1551" i="9"/>
  <c r="AM1552" i="9"/>
  <c r="AM1553" i="9"/>
  <c r="AM1554" i="9"/>
  <c r="AM1555" i="9"/>
  <c r="AM1556" i="9"/>
  <c r="AM1557" i="9"/>
  <c r="AM1558" i="9"/>
  <c r="AM1559" i="9"/>
  <c r="AM1560" i="9"/>
  <c r="AM1561" i="9"/>
  <c r="AM1562" i="9"/>
  <c r="AM1563" i="9"/>
  <c r="AM1564" i="9"/>
  <c r="AM1565" i="9"/>
  <c r="AM1566" i="9"/>
  <c r="AM1567" i="9"/>
  <c r="AM1568" i="9"/>
  <c r="AM1569" i="9"/>
  <c r="AM1570" i="9"/>
  <c r="AM1571" i="9"/>
  <c r="AM1572" i="9"/>
  <c r="AM1573" i="9"/>
  <c r="AM1574" i="9"/>
  <c r="AM1575" i="9"/>
  <c r="AM1576" i="9"/>
  <c r="AM1577" i="9"/>
  <c r="AM1578" i="9"/>
  <c r="AM1579" i="9"/>
  <c r="AM1580" i="9"/>
  <c r="AM1581" i="9"/>
  <c r="AM1582" i="9"/>
  <c r="AM1583" i="9"/>
  <c r="AM1584" i="9"/>
  <c r="AM1585" i="9"/>
  <c r="AM1586" i="9"/>
  <c r="AM1587" i="9"/>
  <c r="AM1588" i="9"/>
  <c r="AM1589" i="9"/>
  <c r="AM1590" i="9"/>
  <c r="AM1591" i="9"/>
  <c r="AM1592" i="9"/>
  <c r="AM1593" i="9"/>
  <c r="AM1594" i="9"/>
  <c r="AM1595" i="9"/>
  <c r="AM1596" i="9"/>
  <c r="AM1597" i="9"/>
  <c r="AM1598" i="9"/>
  <c r="AM1599" i="9"/>
  <c r="AM1600" i="9"/>
  <c r="AM1601" i="9"/>
  <c r="AM1602" i="9"/>
  <c r="AM1603" i="9"/>
  <c r="AM1604" i="9"/>
  <c r="AM1605" i="9"/>
  <c r="AM1606" i="9"/>
  <c r="AM1607" i="9"/>
  <c r="AM1608" i="9"/>
  <c r="AM1609" i="9"/>
  <c r="AM1610" i="9"/>
  <c r="AM1611" i="9"/>
  <c r="AM1612" i="9"/>
  <c r="AM1613" i="9"/>
  <c r="AM1614" i="9"/>
  <c r="AM1615" i="9"/>
  <c r="AM1616" i="9"/>
  <c r="AM1617" i="9"/>
  <c r="AM1618" i="9"/>
  <c r="AM1619" i="9"/>
  <c r="AM1620" i="9"/>
  <c r="AM1621" i="9"/>
  <c r="AM1622" i="9"/>
  <c r="AM1623" i="9"/>
  <c r="AM1624" i="9"/>
  <c r="AM1625" i="9"/>
  <c r="AM1626" i="9"/>
  <c r="AM1627" i="9"/>
  <c r="AM1628" i="9"/>
  <c r="AM1629" i="9"/>
  <c r="AM1630" i="9"/>
  <c r="AM1631" i="9"/>
  <c r="AM1632" i="9"/>
  <c r="AM1633" i="9"/>
  <c r="AM1634" i="9"/>
  <c r="AM1635" i="9"/>
  <c r="AM1636" i="9"/>
  <c r="AM1637" i="9"/>
  <c r="AM1638" i="9"/>
  <c r="AM1639" i="9"/>
  <c r="AM1640" i="9"/>
  <c r="AM1641" i="9"/>
  <c r="AM1642" i="9"/>
  <c r="AM1643" i="9"/>
  <c r="AM1644" i="9"/>
  <c r="AM1645" i="9"/>
  <c r="AM1646" i="9"/>
  <c r="AM1647" i="9"/>
  <c r="AM1648" i="9"/>
  <c r="AM1649" i="9"/>
  <c r="AM1650" i="9"/>
  <c r="AM1651" i="9"/>
  <c r="AM1652" i="9"/>
  <c r="AM1653" i="9"/>
  <c r="AM1654" i="9"/>
  <c r="AM1655" i="9"/>
  <c r="AM1656" i="9"/>
  <c r="AM1657" i="9"/>
  <c r="AM1658" i="9"/>
  <c r="AM1659" i="9"/>
  <c r="AM1660" i="9"/>
  <c r="AM1661" i="9"/>
  <c r="AM1662" i="9"/>
  <c r="AM1663" i="9"/>
  <c r="AM1664" i="9"/>
  <c r="AM1665" i="9"/>
  <c r="AM1666" i="9"/>
  <c r="AM1667" i="9"/>
  <c r="AM1668" i="9"/>
  <c r="AM1669" i="9"/>
  <c r="AM1670" i="9"/>
  <c r="AM1671" i="9"/>
  <c r="AM1672" i="9"/>
  <c r="AM1673" i="9"/>
  <c r="AM1674" i="9"/>
  <c r="AM1675" i="9"/>
  <c r="AM1676" i="9"/>
  <c r="AM1677" i="9"/>
  <c r="AM1678" i="9"/>
  <c r="AM1679" i="9"/>
  <c r="AM1680" i="9"/>
  <c r="AM1681" i="9"/>
  <c r="AM1682" i="9"/>
  <c r="AM1683" i="9"/>
  <c r="AM1684" i="9"/>
  <c r="AM1685" i="9"/>
  <c r="AM1686" i="9"/>
  <c r="AM1687" i="9"/>
  <c r="AM1688" i="9"/>
  <c r="AM1689" i="9"/>
  <c r="AM1690" i="9"/>
  <c r="AM1691" i="9"/>
  <c r="AM1692" i="9"/>
  <c r="AM1693" i="9"/>
  <c r="AM1694" i="9"/>
  <c r="AM1695" i="9"/>
  <c r="AM1696" i="9"/>
  <c r="AM1697" i="9"/>
  <c r="AM1698" i="9"/>
  <c r="AM1699" i="9"/>
  <c r="AM1700" i="9"/>
  <c r="AM1701" i="9"/>
  <c r="AM1702" i="9"/>
  <c r="AM1703" i="9"/>
  <c r="AM1704" i="9"/>
  <c r="AM1705" i="9"/>
  <c r="AM1706" i="9"/>
  <c r="AM1707" i="9"/>
  <c r="AM1708" i="9"/>
  <c r="AM1709" i="9"/>
  <c r="AM1710" i="9"/>
  <c r="AM1711" i="9"/>
  <c r="AM1712" i="9"/>
  <c r="AM1713" i="9"/>
  <c r="AM1714" i="9"/>
  <c r="AM1715" i="9"/>
  <c r="AM1716" i="9"/>
  <c r="AM1717" i="9"/>
  <c r="AM1718" i="9"/>
  <c r="AM1719" i="9"/>
  <c r="AM1720" i="9"/>
  <c r="AM1721" i="9"/>
  <c r="AM1722" i="9"/>
  <c r="AM1723" i="9"/>
  <c r="AM1724" i="9"/>
  <c r="AM1725" i="9"/>
  <c r="AM1726" i="9"/>
  <c r="AM1727" i="9"/>
  <c r="AM1728" i="9"/>
  <c r="AM1729" i="9"/>
  <c r="AM1730" i="9"/>
  <c r="AM1731" i="9"/>
  <c r="AM1732" i="9"/>
  <c r="AM1733" i="9"/>
  <c r="AM1734" i="9"/>
  <c r="AM1735" i="9"/>
  <c r="AM1736" i="9"/>
  <c r="AM1737" i="9"/>
  <c r="AM1738" i="9"/>
  <c r="AM1739" i="9"/>
  <c r="AM1740" i="9"/>
  <c r="AM1741" i="9"/>
  <c r="AM1742" i="9"/>
  <c r="AM1743" i="9"/>
  <c r="AM1744" i="9"/>
  <c r="AM1745" i="9"/>
  <c r="AM1746" i="9"/>
  <c r="AM1747" i="9"/>
  <c r="AM1748" i="9"/>
  <c r="AM1749" i="9"/>
  <c r="AM1750" i="9"/>
  <c r="AM1751" i="9"/>
  <c r="AM1752" i="9"/>
  <c r="AM1753" i="9"/>
  <c r="AM1754" i="9"/>
  <c r="AM1755" i="9"/>
  <c r="AM1756" i="9"/>
  <c r="AM1757" i="9"/>
  <c r="AM1758" i="9"/>
  <c r="AM1759" i="9"/>
  <c r="AM1760" i="9"/>
  <c r="AM1761" i="9"/>
  <c r="AM1762" i="9"/>
  <c r="AM1763" i="9"/>
  <c r="AM1764" i="9"/>
  <c r="AM1765" i="9"/>
  <c r="AM1766" i="9"/>
  <c r="AM1767" i="9"/>
  <c r="AM1768" i="9"/>
  <c r="AM1769" i="9"/>
  <c r="AM1770" i="9"/>
  <c r="AM1771" i="9"/>
  <c r="AM1772" i="9"/>
  <c r="AM1773" i="9"/>
  <c r="AM1774" i="9"/>
  <c r="AM1775" i="9"/>
  <c r="AM1776" i="9"/>
  <c r="AM1777" i="9"/>
  <c r="AM1778" i="9"/>
  <c r="AM1779" i="9"/>
  <c r="AM1780" i="9"/>
  <c r="AM1781" i="9"/>
  <c r="AM1782" i="9"/>
  <c r="AM1783" i="9"/>
  <c r="AM1784" i="9"/>
  <c r="AM1785" i="9"/>
  <c r="AM1786" i="9"/>
  <c r="AM1787" i="9"/>
  <c r="AM1788" i="9"/>
  <c r="AM1789" i="9"/>
  <c r="AM1790" i="9"/>
  <c r="AM1791" i="9"/>
  <c r="AM1792" i="9"/>
  <c r="AM1793" i="9"/>
  <c r="AM1794" i="9"/>
  <c r="AM1795" i="9"/>
  <c r="AM1796" i="9"/>
  <c r="AM1797" i="9"/>
  <c r="AM1798" i="9"/>
  <c r="AM1799" i="9"/>
  <c r="AM1800" i="9"/>
  <c r="AM1801" i="9"/>
  <c r="AM1802" i="9"/>
  <c r="AM1803" i="9"/>
  <c r="AM1804" i="9"/>
  <c r="AM1805" i="9"/>
  <c r="AM1806" i="9"/>
  <c r="AM1807" i="9"/>
  <c r="AM1808" i="9"/>
  <c r="AM1809" i="9"/>
  <c r="AM1810" i="9"/>
  <c r="AM1811" i="9"/>
  <c r="AM1812" i="9"/>
  <c r="AM1813" i="9"/>
  <c r="AM1814" i="9"/>
  <c r="AM1815" i="9"/>
  <c r="AM1816" i="9"/>
  <c r="AM1817" i="9"/>
  <c r="AM1818" i="9"/>
  <c r="AM1819" i="9"/>
  <c r="AM1820" i="9"/>
  <c r="AM1821" i="9"/>
  <c r="AM1822" i="9"/>
  <c r="AM1823" i="9"/>
  <c r="AM1824" i="9"/>
  <c r="AM1825" i="9"/>
  <c r="AM1826" i="9"/>
  <c r="AM1827" i="9"/>
  <c r="AM1828" i="9"/>
  <c r="AM1829" i="9"/>
  <c r="AM1830" i="9"/>
  <c r="AM1831" i="9"/>
  <c r="AM1832" i="9"/>
  <c r="AM1833" i="9"/>
  <c r="AM1834" i="9"/>
  <c r="AM1835" i="9"/>
  <c r="AM1836" i="9"/>
  <c r="AM1837" i="9"/>
  <c r="AM1838" i="9"/>
  <c r="AM1839" i="9"/>
  <c r="AM1840" i="9"/>
  <c r="AM1841" i="9"/>
  <c r="AM1842" i="9"/>
  <c r="AM1843" i="9"/>
  <c r="AM1844" i="9"/>
  <c r="AM1845" i="9"/>
  <c r="AM1846" i="9"/>
  <c r="AM1847" i="9"/>
  <c r="AM1848" i="9"/>
  <c r="AM1849" i="9"/>
  <c r="AM1850" i="9"/>
  <c r="AM1851" i="9"/>
  <c r="AM1852" i="9"/>
  <c r="AM1853" i="9"/>
  <c r="AM1854" i="9"/>
  <c r="AM1855" i="9"/>
  <c r="AM1856" i="9"/>
  <c r="AM1857" i="9"/>
  <c r="AM1858" i="9"/>
  <c r="AM1859" i="9"/>
  <c r="AM1860" i="9"/>
  <c r="AM1861" i="9"/>
  <c r="AM1862" i="9"/>
  <c r="AM1863" i="9"/>
  <c r="AM1864" i="9"/>
  <c r="AM1865" i="9"/>
  <c r="AM1866" i="9"/>
  <c r="AM1867" i="9"/>
  <c r="AM1868" i="9"/>
  <c r="AM1869" i="9"/>
  <c r="AM1870" i="9"/>
  <c r="AM1871" i="9"/>
  <c r="AM1872" i="9"/>
  <c r="AM1873" i="9"/>
  <c r="AM1874" i="9"/>
  <c r="AM1875" i="9"/>
  <c r="AM1876" i="9"/>
  <c r="AM1877" i="9"/>
  <c r="AM1878" i="9"/>
  <c r="AM1879" i="9"/>
  <c r="AM1880" i="9"/>
  <c r="AM1881" i="9"/>
  <c r="AM1882" i="9"/>
  <c r="AM1883" i="9"/>
  <c r="AM1884" i="9"/>
  <c r="AM1885" i="9"/>
  <c r="AM1886" i="9"/>
  <c r="AM1887" i="9"/>
  <c r="AM1888" i="9"/>
  <c r="AM1889" i="9"/>
  <c r="AM1890" i="9"/>
  <c r="AM1891" i="9"/>
  <c r="AM1892" i="9"/>
  <c r="AM1893" i="9"/>
  <c r="AM1894" i="9"/>
  <c r="AM1895" i="9"/>
  <c r="AM1896" i="9"/>
  <c r="AM1897" i="9"/>
  <c r="AM1898" i="9"/>
  <c r="AM1899" i="9"/>
  <c r="AM1900" i="9"/>
  <c r="AM1901" i="9"/>
  <c r="AM1902" i="9"/>
  <c r="AM1903" i="9"/>
  <c r="AM1904" i="9"/>
  <c r="AM1905" i="9"/>
  <c r="AM1906" i="9"/>
  <c r="AM1907" i="9"/>
  <c r="AM1908" i="9"/>
  <c r="AM1909" i="9"/>
  <c r="AM1910" i="9"/>
  <c r="AM1911" i="9"/>
  <c r="AM1912" i="9"/>
  <c r="AM1913" i="9"/>
  <c r="AM1914" i="9"/>
  <c r="AM1915" i="9"/>
  <c r="AM1916" i="9"/>
  <c r="AM1917" i="9"/>
  <c r="AM1918" i="9"/>
  <c r="AM1919" i="9"/>
  <c r="AM1920" i="9"/>
  <c r="AM1921" i="9"/>
  <c r="AM1922" i="9"/>
  <c r="AM1923" i="9"/>
  <c r="AM1924" i="9"/>
  <c r="AM1925" i="9"/>
  <c r="AM1926" i="9"/>
  <c r="AM1927" i="9"/>
  <c r="AM1928" i="9"/>
  <c r="AM1929" i="9"/>
  <c r="AM1930" i="9"/>
  <c r="AM1931" i="9"/>
  <c r="AM1932" i="9"/>
  <c r="AM1933" i="9"/>
  <c r="AM1934" i="9"/>
  <c r="AM1935" i="9"/>
  <c r="AM1936" i="9"/>
  <c r="AM1937" i="9"/>
  <c r="AM1938" i="9"/>
  <c r="AM1939" i="9"/>
  <c r="AM1940" i="9"/>
  <c r="AM1941" i="9"/>
  <c r="AM1942" i="9"/>
  <c r="AM1943" i="9"/>
  <c r="AM1944" i="9"/>
  <c r="AM1945" i="9"/>
  <c r="AM1946" i="9"/>
  <c r="AM1947" i="9"/>
  <c r="AM1948" i="9"/>
  <c r="AM1949" i="9"/>
  <c r="AM1950" i="9"/>
  <c r="AM1951" i="9"/>
  <c r="AM1952" i="9"/>
  <c r="AM1953" i="9"/>
  <c r="AM1954" i="9"/>
  <c r="AM1955" i="9"/>
  <c r="AM1956" i="9"/>
  <c r="AM1957" i="9"/>
  <c r="AM1958" i="9"/>
  <c r="AM1959" i="9"/>
  <c r="AM1960" i="9"/>
  <c r="AM1961" i="9"/>
  <c r="AM1962" i="9"/>
  <c r="AM1963" i="9"/>
  <c r="AM1964" i="9"/>
  <c r="AM1965" i="9"/>
  <c r="AM1966" i="9"/>
  <c r="AM1967" i="9"/>
  <c r="AM1968" i="9"/>
  <c r="AM1969" i="9"/>
  <c r="AM1970" i="9"/>
  <c r="AM1971" i="9"/>
  <c r="AM1972" i="9"/>
  <c r="AM1973" i="9"/>
  <c r="AM1974" i="9"/>
  <c r="AM1975" i="9"/>
  <c r="AM1976" i="9"/>
  <c r="AM1977" i="9"/>
  <c r="AM1978" i="9"/>
  <c r="AM1979" i="9"/>
  <c r="AM1980" i="9"/>
  <c r="AM1981" i="9"/>
  <c r="AM1982" i="9"/>
  <c r="AM1983" i="9"/>
  <c r="AM1984" i="9"/>
  <c r="AM1985" i="9"/>
  <c r="AM1986" i="9"/>
  <c r="AM1987" i="9"/>
  <c r="AM1988" i="9"/>
  <c r="AM1989" i="9"/>
  <c r="AM1990" i="9"/>
  <c r="AM1991" i="9"/>
  <c r="AM1992" i="9"/>
  <c r="AM1993" i="9"/>
  <c r="AM1994" i="9"/>
  <c r="AM1995" i="9"/>
  <c r="AM1996" i="9"/>
  <c r="AM1997" i="9"/>
  <c r="AM1998" i="9"/>
  <c r="AM1999" i="9"/>
  <c r="AM2000" i="9"/>
  <c r="AM2001" i="9"/>
  <c r="AM2002" i="9"/>
  <c r="AM2003" i="9"/>
  <c r="AM2004" i="9"/>
  <c r="AM2005" i="9"/>
  <c r="AM2006" i="9"/>
  <c r="AM2007" i="9"/>
  <c r="AM2008" i="9"/>
  <c r="AM2009" i="9"/>
  <c r="AM2010" i="9"/>
  <c r="AM2011" i="9"/>
  <c r="AM2012" i="9"/>
  <c r="AM2013" i="9"/>
  <c r="AM2014" i="9"/>
  <c r="AM2015" i="9"/>
  <c r="AM2016" i="9"/>
  <c r="AM2017" i="9"/>
  <c r="AM2018" i="9"/>
  <c r="AM2019" i="9"/>
  <c r="AM2020" i="9"/>
  <c r="AM2021" i="9"/>
  <c r="AM2022" i="9"/>
  <c r="AM2023" i="9"/>
  <c r="AM2024" i="9"/>
  <c r="AM2025" i="9"/>
  <c r="AM2026" i="9"/>
  <c r="AM2027" i="9"/>
  <c r="AM2028" i="9"/>
  <c r="AM2029" i="9"/>
  <c r="AM2030" i="9"/>
  <c r="AM2031" i="9"/>
  <c r="AM2032" i="9"/>
  <c r="AM2033" i="9"/>
  <c r="AM2034" i="9"/>
  <c r="AM2035" i="9"/>
  <c r="AM2036" i="9"/>
  <c r="AM2037" i="9"/>
  <c r="AM2038" i="9"/>
  <c r="AM2039" i="9"/>
  <c r="AM2040" i="9"/>
  <c r="AM2041" i="9"/>
  <c r="AM2042" i="9"/>
  <c r="AM2043" i="9"/>
  <c r="AM2044" i="9"/>
  <c r="AM2045" i="9"/>
  <c r="AM2046" i="9"/>
  <c r="AM2047" i="9"/>
  <c r="AM2048" i="9"/>
  <c r="AM2049" i="9"/>
  <c r="AM2050" i="9"/>
  <c r="AM2051" i="9"/>
  <c r="AM2052" i="9"/>
  <c r="AM2053" i="9"/>
  <c r="AM2054" i="9"/>
  <c r="AM2055" i="9"/>
  <c r="AM2056" i="9"/>
  <c r="AM2057" i="9"/>
  <c r="AM2058" i="9"/>
  <c r="AM2059" i="9"/>
  <c r="AM2060" i="9"/>
  <c r="AM2061" i="9"/>
  <c r="AM2062" i="9"/>
  <c r="AM2063" i="9"/>
  <c r="AM2064" i="9"/>
  <c r="AM2065" i="9"/>
  <c r="AM2066" i="9"/>
  <c r="AM2067" i="9"/>
  <c r="AM2068" i="9"/>
  <c r="AM2069" i="9"/>
  <c r="AM2070" i="9"/>
  <c r="AM2071" i="9"/>
  <c r="AM2072" i="9"/>
  <c r="AM2073" i="9"/>
  <c r="AM2074" i="9"/>
  <c r="AM2075" i="9"/>
  <c r="AM2076" i="9"/>
  <c r="AM2077" i="9"/>
  <c r="AM2078" i="9"/>
  <c r="AM2079" i="9"/>
  <c r="AM2080" i="9"/>
  <c r="AM2081" i="9"/>
  <c r="AM2082" i="9"/>
  <c r="AM2083" i="9"/>
  <c r="AM2084" i="9"/>
  <c r="AM2085" i="9"/>
  <c r="AM2086" i="9"/>
  <c r="AM2087" i="9"/>
  <c r="AM2088" i="9"/>
  <c r="AM2089" i="9"/>
  <c r="AM2090" i="9"/>
  <c r="AM2091" i="9"/>
  <c r="AM2092" i="9"/>
  <c r="AM2093" i="9"/>
  <c r="AM2094" i="9"/>
  <c r="AM2095" i="9"/>
  <c r="AM2096" i="9"/>
  <c r="AM2097" i="9"/>
  <c r="AM2098" i="9"/>
  <c r="AM2099" i="9"/>
  <c r="AM2100" i="9"/>
  <c r="AM2101" i="9"/>
  <c r="AM2102" i="9"/>
  <c r="AM2103" i="9"/>
  <c r="AM2104" i="9"/>
  <c r="AM2105" i="9"/>
  <c r="AM2106" i="9"/>
  <c r="AM2107" i="9"/>
  <c r="AM2108" i="9"/>
  <c r="AM2109" i="9"/>
  <c r="AM2110" i="9"/>
  <c r="AM2111" i="9"/>
  <c r="AM2112" i="9"/>
  <c r="AM2113" i="9"/>
  <c r="AM2114" i="9"/>
  <c r="AM2115" i="9"/>
  <c r="AM2116" i="9"/>
  <c r="AM2117" i="9"/>
  <c r="AM2118" i="9"/>
  <c r="AM2119" i="9"/>
  <c r="AM2120" i="9"/>
  <c r="AM2121" i="9"/>
  <c r="AM2122" i="9"/>
  <c r="AM2123" i="9"/>
  <c r="AM2124" i="9"/>
  <c r="AM2125" i="9"/>
  <c r="AM2126" i="9"/>
  <c r="AM2127" i="9"/>
  <c r="AM2128" i="9"/>
  <c r="AM2129" i="9"/>
  <c r="AM2130" i="9"/>
  <c r="AM2131" i="9"/>
  <c r="AM2132" i="9"/>
  <c r="AM2133" i="9"/>
  <c r="AM2134" i="9"/>
  <c r="AM2135" i="9"/>
  <c r="AM2136" i="9"/>
  <c r="AM2137" i="9"/>
  <c r="AM2138" i="9"/>
  <c r="AM2139" i="9"/>
  <c r="AM2140" i="9"/>
  <c r="AM2141" i="9"/>
  <c r="AM2142" i="9"/>
  <c r="AM2143" i="9"/>
  <c r="AM2144" i="9"/>
  <c r="AM2145" i="9"/>
  <c r="AM2146" i="9"/>
  <c r="AM2147" i="9"/>
  <c r="AM2148" i="9"/>
  <c r="AM2149" i="9"/>
  <c r="AM2150" i="9"/>
  <c r="AM2151" i="9"/>
  <c r="AM2152" i="9"/>
  <c r="AM2153" i="9"/>
  <c r="AM2154" i="9"/>
  <c r="AM2155" i="9"/>
  <c r="AM2156" i="9"/>
  <c r="AM2157" i="9"/>
  <c r="AM2158" i="9"/>
  <c r="AM2159" i="9"/>
  <c r="AM2160" i="9"/>
  <c r="AM2161" i="9"/>
  <c r="AM2162" i="9"/>
  <c r="AM2163" i="9"/>
  <c r="AM2164" i="9"/>
  <c r="AM2165" i="9"/>
  <c r="AM2166" i="9"/>
  <c r="AM2167" i="9"/>
  <c r="AM2168" i="9"/>
  <c r="AM2169" i="9"/>
  <c r="AM2170" i="9"/>
  <c r="AM2171" i="9"/>
  <c r="AM2172" i="9"/>
  <c r="AM2173" i="9"/>
  <c r="AM2174" i="9"/>
  <c r="AM2175" i="9"/>
  <c r="AM2176" i="9"/>
  <c r="AM2177" i="9"/>
  <c r="AM2178" i="9"/>
  <c r="AM2179" i="9"/>
  <c r="AM2180" i="9"/>
  <c r="AM2181" i="9"/>
  <c r="AM2182" i="9"/>
  <c r="AM2183" i="9"/>
  <c r="AM2184" i="9"/>
  <c r="AM2185" i="9"/>
  <c r="AM2186" i="9"/>
  <c r="AM2187" i="9"/>
  <c r="AM2188" i="9"/>
  <c r="AM2189" i="9"/>
  <c r="AM2190" i="9"/>
  <c r="AM2191" i="9"/>
  <c r="AM2192" i="9"/>
  <c r="AM2193" i="9"/>
  <c r="AM2194" i="9"/>
  <c r="AM2195" i="9"/>
  <c r="AM2196" i="9"/>
  <c r="AM2197" i="9"/>
  <c r="AM2198" i="9"/>
  <c r="AM2199" i="9"/>
  <c r="AM2200" i="9"/>
  <c r="AM2201" i="9"/>
  <c r="AM2202" i="9"/>
  <c r="AM2203" i="9"/>
  <c r="AM2204" i="9"/>
  <c r="AM2205" i="9"/>
  <c r="AM2206" i="9"/>
  <c r="AM2207" i="9"/>
  <c r="AM2208" i="9"/>
  <c r="AM2209" i="9"/>
  <c r="AM2210" i="9"/>
  <c r="AM2211" i="9"/>
  <c r="AM2212" i="9"/>
  <c r="AM2213" i="9"/>
  <c r="AM2214" i="9"/>
  <c r="AM2215" i="9"/>
  <c r="AM2216" i="9"/>
  <c r="AM2217" i="9"/>
  <c r="AM2218" i="9"/>
  <c r="AM2219" i="9"/>
  <c r="AM2220" i="9"/>
  <c r="AM2221" i="9"/>
  <c r="AM2222" i="9"/>
  <c r="AM2223" i="9"/>
  <c r="AM2224" i="9"/>
  <c r="AM2225" i="9"/>
  <c r="AM2226" i="9"/>
  <c r="AM2227" i="9"/>
  <c r="AM2228" i="9"/>
  <c r="AM2229" i="9"/>
  <c r="AM2230" i="9"/>
  <c r="AM2231" i="9"/>
  <c r="AM2232" i="9"/>
  <c r="AM2233" i="9"/>
  <c r="AM2234" i="9"/>
  <c r="AM2235" i="9"/>
  <c r="AM2236" i="9"/>
  <c r="AM2237" i="9"/>
  <c r="AM2238" i="9"/>
  <c r="AM2239" i="9"/>
  <c r="AM2240" i="9"/>
  <c r="AM2241" i="9"/>
  <c r="AM2242" i="9"/>
  <c r="AM2243" i="9"/>
  <c r="AM2244" i="9"/>
  <c r="AM2245" i="9"/>
  <c r="AM2246" i="9"/>
  <c r="AM2247" i="9"/>
  <c r="AM2248" i="9"/>
  <c r="AM2249" i="9"/>
  <c r="AM2250" i="9"/>
  <c r="AM2251" i="9"/>
  <c r="AM2252" i="9"/>
  <c r="AM2253" i="9"/>
  <c r="AM2254" i="9"/>
  <c r="AM2255" i="9"/>
  <c r="AM2256" i="9"/>
  <c r="AM2257" i="9"/>
  <c r="AM2258" i="9"/>
  <c r="AM2259" i="9"/>
  <c r="AM2260" i="9"/>
  <c r="AM2261" i="9"/>
  <c r="AM2262" i="9"/>
  <c r="AM2263" i="9"/>
  <c r="AM2264" i="9"/>
  <c r="AM2265" i="9"/>
  <c r="AM2266" i="9"/>
  <c r="AM2267" i="9"/>
  <c r="AM2268" i="9"/>
  <c r="AM2269" i="9"/>
  <c r="AM2270" i="9"/>
  <c r="AM2271" i="9"/>
  <c r="AM2272" i="9"/>
  <c r="AM2273" i="9"/>
  <c r="AM2274" i="9"/>
  <c r="AM2275" i="9"/>
  <c r="AM2276" i="9"/>
  <c r="AM2277" i="9"/>
  <c r="AM2278" i="9"/>
  <c r="AM2279" i="9"/>
  <c r="AM2280" i="9"/>
  <c r="AM2281" i="9"/>
  <c r="AM2282" i="9"/>
  <c r="AM2283" i="9"/>
  <c r="AM2284" i="9"/>
  <c r="AM2285" i="9"/>
  <c r="AM2286" i="9"/>
  <c r="AM2287" i="9"/>
  <c r="AM2288" i="9"/>
  <c r="AM2289" i="9"/>
  <c r="AM2290" i="9"/>
  <c r="AM2291" i="9"/>
  <c r="AM2292" i="9"/>
  <c r="AM2293" i="9"/>
  <c r="AM2294" i="9"/>
  <c r="AM2295" i="9"/>
  <c r="AM2296" i="9"/>
  <c r="AM2297" i="9"/>
  <c r="AM2298" i="9"/>
  <c r="AM2299" i="9"/>
  <c r="AM2300" i="9"/>
  <c r="AM2301" i="9"/>
  <c r="AM2302" i="9"/>
  <c r="AM2303" i="9"/>
  <c r="AM2304" i="9"/>
  <c r="AM2305" i="9"/>
  <c r="AM2306" i="9"/>
  <c r="AM2307" i="9"/>
  <c r="AM2308" i="9"/>
  <c r="AM2309" i="9"/>
  <c r="AM2310" i="9"/>
  <c r="AM2311" i="9"/>
  <c r="AM2312" i="9"/>
  <c r="AM2313" i="9"/>
  <c r="AM2314" i="9"/>
  <c r="AM2315" i="9"/>
  <c r="AM2316" i="9"/>
  <c r="AM2317" i="9"/>
  <c r="AM2318" i="9"/>
  <c r="AM2319" i="9"/>
  <c r="AM2320" i="9"/>
  <c r="AM2321" i="9"/>
  <c r="AM2322" i="9"/>
  <c r="AM2323" i="9"/>
  <c r="AM2324" i="9"/>
  <c r="AM2325" i="9"/>
  <c r="AM2326" i="9"/>
  <c r="AM2327" i="9"/>
  <c r="AM2328" i="9"/>
  <c r="AM2329" i="9"/>
  <c r="AM2330" i="9"/>
  <c r="AM2331" i="9"/>
  <c r="AM2332" i="9"/>
  <c r="AM2333" i="9"/>
  <c r="AM2334" i="9"/>
  <c r="AM2335" i="9"/>
  <c r="AM2336" i="9"/>
  <c r="AM2337" i="9"/>
  <c r="AM2338" i="9"/>
  <c r="AM2339" i="9"/>
  <c r="AM2340" i="9"/>
  <c r="AM2341" i="9"/>
  <c r="AM2342" i="9"/>
  <c r="AM2343" i="9"/>
  <c r="AM2344" i="9"/>
  <c r="AM2345" i="9"/>
  <c r="AM2346" i="9"/>
  <c r="AM2347" i="9"/>
  <c r="AM2348" i="9"/>
  <c r="AM2349" i="9"/>
  <c r="AM2350" i="9"/>
  <c r="AM2351" i="9"/>
  <c r="AM2352" i="9"/>
  <c r="AM2353" i="9"/>
  <c r="AM2354" i="9"/>
  <c r="AM2355" i="9"/>
  <c r="AM2356" i="9"/>
  <c r="AM2357" i="9"/>
  <c r="AM2358" i="9"/>
  <c r="AM2359" i="9"/>
  <c r="AM2360" i="9"/>
  <c r="AM2361" i="9"/>
  <c r="AM2362" i="9"/>
  <c r="AM2363" i="9"/>
  <c r="AM2364" i="9"/>
  <c r="AM2365" i="9"/>
  <c r="AM2366" i="9"/>
  <c r="AM2367" i="9"/>
  <c r="AM2368" i="9"/>
  <c r="AM2369" i="9"/>
  <c r="AM2370" i="9"/>
  <c r="AM2371" i="9"/>
  <c r="AM2372" i="9"/>
  <c r="AM2373" i="9"/>
  <c r="AM2374" i="9"/>
  <c r="AM2375" i="9"/>
  <c r="AM2376" i="9"/>
  <c r="AM2377" i="9"/>
  <c r="AM2378" i="9"/>
  <c r="AM2379" i="9"/>
  <c r="AM2380" i="9"/>
  <c r="AM2381" i="9"/>
  <c r="AM2382" i="9"/>
  <c r="AM2383" i="9"/>
  <c r="AM2384" i="9"/>
  <c r="AM2385" i="9"/>
  <c r="AM2386" i="9"/>
  <c r="AM2387" i="9"/>
  <c r="AM2388" i="9"/>
  <c r="AM2389" i="9"/>
  <c r="AM2390" i="9"/>
  <c r="AM2391" i="9"/>
  <c r="AM2392" i="9"/>
  <c r="AM2393" i="9"/>
  <c r="AM2394" i="9"/>
  <c r="AM2395" i="9"/>
  <c r="AM2396" i="9"/>
  <c r="AM2397" i="9"/>
  <c r="AM2398" i="9"/>
  <c r="AM2399" i="9"/>
  <c r="AM2400" i="9"/>
  <c r="AM2401" i="9"/>
  <c r="AM2402" i="9"/>
  <c r="AM2403" i="9"/>
  <c r="AM2404" i="9"/>
  <c r="AM2405" i="9"/>
  <c r="AM2406" i="9"/>
  <c r="AM2407" i="9"/>
  <c r="AM2408" i="9"/>
  <c r="AM2409" i="9"/>
  <c r="AM2410" i="9"/>
  <c r="AM2411" i="9"/>
  <c r="AM2412" i="9"/>
  <c r="AM2413" i="9"/>
  <c r="AM2414" i="9"/>
  <c r="AM2415" i="9"/>
  <c r="AM2416" i="9"/>
  <c r="AM2417" i="9"/>
  <c r="AM2418" i="9"/>
  <c r="AM2419" i="9"/>
  <c r="AM2420" i="9"/>
  <c r="AM2421" i="9"/>
  <c r="AM2422" i="9"/>
  <c r="AM2423" i="9"/>
  <c r="AM2424" i="9"/>
  <c r="AM2425" i="9"/>
  <c r="AM2426" i="9"/>
  <c r="AM2427" i="9"/>
  <c r="AM2428" i="9"/>
  <c r="AM2429" i="9"/>
  <c r="AM2430" i="9"/>
  <c r="AM2431" i="9"/>
  <c r="AM2432" i="9"/>
  <c r="AM2433" i="9"/>
  <c r="AM2434" i="9"/>
  <c r="AM2435" i="9"/>
  <c r="AM2436" i="9"/>
  <c r="AM2437" i="9"/>
  <c r="AM2438" i="9"/>
  <c r="AM2439" i="9"/>
  <c r="AM2440" i="9"/>
  <c r="AM2441" i="9"/>
  <c r="AM2442" i="9"/>
  <c r="AM2443" i="9"/>
  <c r="AM2444" i="9"/>
  <c r="AM2445" i="9"/>
  <c r="AM2446" i="9"/>
  <c r="AM2447" i="9"/>
  <c r="AM2448" i="9"/>
  <c r="AM2449" i="9"/>
  <c r="AM2450" i="9"/>
  <c r="AM2451" i="9"/>
  <c r="AM2452" i="9"/>
  <c r="AM2453" i="9"/>
  <c r="AM2454" i="9"/>
  <c r="AM2455" i="9"/>
  <c r="AM2456" i="9"/>
  <c r="AM2457" i="9"/>
  <c r="AM2458" i="9"/>
  <c r="AM2459" i="9"/>
  <c r="AM2460" i="9"/>
  <c r="AM2461" i="9"/>
  <c r="AM2462" i="9"/>
  <c r="AM2463" i="9"/>
  <c r="AM2464" i="9"/>
  <c r="AM2465" i="9"/>
  <c r="AM2466" i="9"/>
  <c r="AM2467" i="9"/>
  <c r="AM2468" i="9"/>
  <c r="AM2469" i="9"/>
  <c r="AM2470" i="9"/>
  <c r="AM2471" i="9"/>
  <c r="AM2472" i="9"/>
  <c r="AM2473" i="9"/>
  <c r="AM2474" i="9"/>
  <c r="AM2475" i="9"/>
  <c r="AM2476" i="9"/>
  <c r="AM2477" i="9"/>
  <c r="AM2478" i="9"/>
  <c r="AM2479" i="9"/>
  <c r="AM2480" i="9"/>
  <c r="AM2481" i="9"/>
  <c r="AM2482" i="9"/>
  <c r="AM2483" i="9"/>
  <c r="AM2484" i="9"/>
  <c r="AM2485" i="9"/>
  <c r="AM2486" i="9"/>
  <c r="AM2487" i="9"/>
  <c r="AM2488" i="9"/>
  <c r="AM2489" i="9"/>
  <c r="AM2490" i="9"/>
  <c r="AM2491" i="9"/>
  <c r="AM2492" i="9"/>
  <c r="AM2493" i="9"/>
  <c r="AM2494" i="9"/>
  <c r="AM2495" i="9"/>
  <c r="AM2496" i="9"/>
  <c r="AM2497" i="9"/>
  <c r="AM2498" i="9"/>
  <c r="AM2499" i="9"/>
  <c r="AM2500" i="9"/>
  <c r="AM2501" i="9"/>
  <c r="AM2502" i="9"/>
  <c r="AM2503" i="9"/>
  <c r="AM2504" i="9"/>
  <c r="AM2505" i="9"/>
  <c r="AM2506" i="9"/>
  <c r="AM2507" i="9"/>
  <c r="AM2508" i="9"/>
  <c r="AM2509" i="9"/>
  <c r="AM2510" i="9"/>
  <c r="AM2511" i="9"/>
  <c r="AM2512" i="9"/>
  <c r="AM2513" i="9"/>
  <c r="AM2514" i="9"/>
  <c r="AM2515" i="9"/>
  <c r="AM2516" i="9"/>
  <c r="AM2517" i="9"/>
  <c r="AM2518" i="9"/>
  <c r="AM2519" i="9"/>
  <c r="AM2520" i="9"/>
  <c r="AM2521" i="9"/>
  <c r="AM2522" i="9"/>
  <c r="AM2523" i="9"/>
  <c r="AM2524" i="9"/>
  <c r="AM2525" i="9"/>
  <c r="AM2526" i="9"/>
  <c r="AM2527" i="9"/>
  <c r="AM2528" i="9"/>
  <c r="AM2529" i="9"/>
  <c r="AM2530" i="9"/>
  <c r="AM2531" i="9"/>
  <c r="AM2532" i="9"/>
  <c r="AM2533" i="9"/>
  <c r="AM2534" i="9"/>
  <c r="AM2535" i="9"/>
  <c r="AM2536" i="9"/>
  <c r="AM2537" i="9"/>
  <c r="AM2538" i="9"/>
  <c r="AM2539" i="9"/>
  <c r="AM2540" i="9"/>
  <c r="AM2541" i="9"/>
  <c r="AM2542" i="9"/>
  <c r="AM2543" i="9"/>
  <c r="AM2544" i="9"/>
  <c r="AM2545" i="9"/>
  <c r="AM2546" i="9"/>
  <c r="AM2547" i="9"/>
  <c r="AM2548" i="9"/>
  <c r="AM2549" i="9"/>
  <c r="AM2550" i="9"/>
  <c r="AM2551" i="9"/>
  <c r="AM2552" i="9"/>
  <c r="AM2553" i="9"/>
  <c r="AM2554" i="9"/>
  <c r="AM2555" i="9"/>
  <c r="AM2556" i="9"/>
  <c r="AM2557" i="9"/>
  <c r="AM2558" i="9"/>
  <c r="AM2559" i="9"/>
  <c r="AM2560" i="9"/>
  <c r="AM2561" i="9"/>
  <c r="AM2562" i="9"/>
  <c r="AM2563" i="9"/>
  <c r="AM2564" i="9"/>
  <c r="AM2565" i="9"/>
  <c r="AM2566" i="9"/>
  <c r="AM2567" i="9"/>
  <c r="AM2568" i="9"/>
  <c r="AM2569" i="9"/>
  <c r="AM2570" i="9"/>
  <c r="AM2571" i="9"/>
  <c r="AM2572" i="9"/>
  <c r="AM2573" i="9"/>
  <c r="AM2574" i="9"/>
  <c r="AM2575" i="9"/>
  <c r="AM2576" i="9"/>
  <c r="AM2577" i="9"/>
  <c r="AM2578" i="9"/>
  <c r="AM2579" i="9"/>
  <c r="AM2580" i="9"/>
  <c r="AM2581" i="9"/>
  <c r="AM2582" i="9"/>
  <c r="AM2583" i="9"/>
  <c r="AM2584" i="9"/>
  <c r="AM2585" i="9"/>
  <c r="AM2586" i="9"/>
  <c r="AM2587" i="9"/>
  <c r="AM2588" i="9"/>
  <c r="AM2589" i="9"/>
  <c r="AM2590" i="9"/>
  <c r="AM2591" i="9"/>
  <c r="AM2592" i="9"/>
  <c r="AM2593" i="9"/>
  <c r="AM2594" i="9"/>
  <c r="AM2595" i="9"/>
  <c r="AM2596" i="9"/>
  <c r="AM2597" i="9"/>
  <c r="AM2598" i="9"/>
  <c r="AM2599" i="9"/>
  <c r="AM2600" i="9"/>
  <c r="AM2601" i="9"/>
  <c r="AM2602" i="9"/>
  <c r="AM2603" i="9"/>
  <c r="AM2604" i="9"/>
  <c r="AM2605" i="9"/>
  <c r="AM2606" i="9"/>
  <c r="AM2607" i="9"/>
  <c r="AM2608" i="9"/>
  <c r="AM2609" i="9"/>
  <c r="AM2610" i="9"/>
  <c r="AM2611" i="9"/>
  <c r="AM2612" i="9"/>
  <c r="AM2613" i="9"/>
  <c r="AM2614" i="9"/>
  <c r="AM2615" i="9"/>
  <c r="AM2616" i="9"/>
  <c r="AM2617" i="9"/>
  <c r="AM2618" i="9"/>
  <c r="AM2619" i="9"/>
  <c r="AM2620" i="9"/>
  <c r="AM2621" i="9"/>
  <c r="AM2622" i="9"/>
  <c r="AM2623" i="9"/>
  <c r="AM2624" i="9"/>
  <c r="AM2625" i="9"/>
  <c r="AM2626" i="9"/>
  <c r="AM2627" i="9"/>
  <c r="AM2628" i="9"/>
  <c r="AM2629" i="9"/>
  <c r="AM2630" i="9"/>
  <c r="AM2631" i="9"/>
  <c r="AM2632" i="9"/>
  <c r="AM2633" i="9"/>
  <c r="AM2634" i="9"/>
  <c r="AM2635" i="9"/>
  <c r="AM2636" i="9"/>
  <c r="AM2637" i="9"/>
  <c r="AM2638" i="9"/>
  <c r="AM2639" i="9"/>
  <c r="AM2640" i="9"/>
  <c r="AM2641" i="9"/>
  <c r="AM2642" i="9"/>
  <c r="AM2643" i="9"/>
  <c r="AM2644" i="9"/>
  <c r="AM2645" i="9"/>
  <c r="AM2646" i="9"/>
  <c r="AM2647" i="9"/>
  <c r="AM2648" i="9"/>
  <c r="AM2649" i="9"/>
  <c r="AM2650" i="9"/>
  <c r="AM2651" i="9"/>
  <c r="AM2652" i="9"/>
  <c r="AM2653" i="9"/>
  <c r="AM2654" i="9"/>
  <c r="AM2655" i="9"/>
  <c r="AM2656" i="9"/>
  <c r="AM2657" i="9"/>
  <c r="AM2658" i="9"/>
  <c r="AM2659" i="9"/>
  <c r="AM2660" i="9"/>
  <c r="AM2661" i="9"/>
  <c r="AM2662" i="9"/>
  <c r="AM2663" i="9"/>
  <c r="AM2664" i="9"/>
  <c r="AM2665" i="9"/>
  <c r="AM2666" i="9"/>
  <c r="AM2667" i="9"/>
  <c r="AM2668" i="9"/>
  <c r="AM2669" i="9"/>
  <c r="AM2670" i="9"/>
  <c r="AM2671" i="9"/>
  <c r="AM2672" i="9"/>
  <c r="AM2673" i="9"/>
  <c r="AM2674" i="9"/>
  <c r="AM2675" i="9"/>
  <c r="AM2676" i="9"/>
  <c r="AM2677" i="9"/>
  <c r="AM2678" i="9"/>
  <c r="AM2679" i="9"/>
  <c r="AM2680" i="9"/>
  <c r="AM2681" i="9"/>
  <c r="AM2682" i="9"/>
  <c r="AM2683" i="9"/>
  <c r="AM2684" i="9"/>
  <c r="AM2685" i="9"/>
  <c r="AM2686" i="9"/>
  <c r="AM2687" i="9"/>
  <c r="AM2688" i="9"/>
  <c r="AM2689" i="9"/>
  <c r="AM2690" i="9"/>
  <c r="AM2691" i="9"/>
  <c r="AM2692" i="9"/>
  <c r="AM2693" i="9"/>
  <c r="AM2694" i="9"/>
  <c r="AM2695" i="9"/>
  <c r="AM2696" i="9"/>
  <c r="AM2697" i="9"/>
  <c r="AM2698" i="9"/>
  <c r="AM2699" i="9"/>
  <c r="AM2700" i="9"/>
  <c r="AM2701" i="9"/>
  <c r="AM2702" i="9"/>
  <c r="AM2703" i="9"/>
  <c r="AM2704" i="9"/>
  <c r="AM2705" i="9"/>
  <c r="AM2706" i="9"/>
  <c r="AM2707" i="9"/>
  <c r="AM2708" i="9"/>
  <c r="AM2709" i="9"/>
  <c r="AM2710" i="9"/>
  <c r="AM2711" i="9"/>
  <c r="AM2712" i="9"/>
  <c r="AM2713" i="9"/>
  <c r="AM2714" i="9"/>
  <c r="AM2715" i="9"/>
  <c r="AM2716" i="9"/>
  <c r="AM2717" i="9"/>
  <c r="AM2718" i="9"/>
  <c r="AM2719" i="9"/>
  <c r="AM2720" i="9"/>
  <c r="AM2721" i="9"/>
  <c r="AM2722" i="9"/>
  <c r="AM2723" i="9"/>
  <c r="AM2724" i="9"/>
  <c r="AM2725" i="9"/>
  <c r="AM2726" i="9"/>
  <c r="AM2727" i="9"/>
  <c r="AM2728" i="9"/>
  <c r="AM2729" i="9"/>
  <c r="AM2730" i="9"/>
  <c r="AM2731" i="9"/>
  <c r="AM2732" i="9"/>
  <c r="AM2733" i="9"/>
  <c r="AM2734" i="9"/>
  <c r="AM2735" i="9"/>
  <c r="AM2736" i="9"/>
  <c r="AM2737" i="9"/>
  <c r="AM2738" i="9"/>
  <c r="AM2739" i="9"/>
  <c r="AM2740" i="9"/>
  <c r="AM2741" i="9"/>
  <c r="AM2742" i="9"/>
  <c r="AM2743" i="9"/>
  <c r="AM2744" i="9"/>
  <c r="AM2745" i="9"/>
  <c r="AM2746" i="9"/>
  <c r="AM2747" i="9"/>
  <c r="AM2748" i="9"/>
  <c r="AM2749" i="9"/>
  <c r="AM2750" i="9"/>
  <c r="AM2751" i="9"/>
  <c r="AM2752" i="9"/>
  <c r="AM2753" i="9"/>
  <c r="AM2754" i="9"/>
  <c r="AM2755" i="9"/>
  <c r="AM2756" i="9"/>
  <c r="AM2757" i="9"/>
  <c r="AM2758" i="9"/>
  <c r="AM2759" i="9"/>
  <c r="AM2760" i="9"/>
  <c r="AM2761" i="9"/>
  <c r="AM2762" i="9"/>
  <c r="AM2763" i="9"/>
  <c r="AM2764" i="9"/>
  <c r="AM2765" i="9"/>
  <c r="AM2766" i="9"/>
  <c r="AM2767" i="9"/>
  <c r="AM2768" i="9"/>
  <c r="AM2769" i="9"/>
  <c r="AM2770" i="9"/>
  <c r="AM2771" i="9"/>
  <c r="AM2772" i="9"/>
  <c r="AM2773" i="9"/>
  <c r="AM2774" i="9"/>
  <c r="AM2775" i="9"/>
  <c r="AM2776" i="9"/>
  <c r="AM2777" i="9"/>
  <c r="AM2778" i="9"/>
  <c r="AM2779" i="9"/>
  <c r="AM2780" i="9"/>
  <c r="AM2781" i="9"/>
  <c r="AM2782" i="9"/>
  <c r="AM2783" i="9"/>
  <c r="AM2784" i="9"/>
  <c r="AM2785" i="9"/>
  <c r="AM2786" i="9"/>
  <c r="AM2787" i="9"/>
  <c r="AM2788" i="9"/>
  <c r="AM2789" i="9"/>
  <c r="AM2790" i="9"/>
  <c r="AM2791" i="9"/>
  <c r="AM2792" i="9"/>
  <c r="AM2793" i="9"/>
  <c r="AM2794" i="9"/>
  <c r="AM2795" i="9"/>
  <c r="AM2796" i="9"/>
  <c r="AM2797" i="9"/>
  <c r="AM2798" i="9"/>
  <c r="AM2799" i="9"/>
  <c r="AM2800" i="9"/>
  <c r="AM2801" i="9"/>
  <c r="AM2802" i="9"/>
  <c r="AM2803" i="9"/>
  <c r="AM2804" i="9"/>
  <c r="AM2805" i="9"/>
  <c r="AM2806" i="9"/>
  <c r="AM2807" i="9"/>
  <c r="AM2808" i="9"/>
  <c r="AM2809" i="9"/>
  <c r="AM2810" i="9"/>
  <c r="AM2811" i="9"/>
  <c r="AM2812" i="9"/>
  <c r="AM2813" i="9"/>
  <c r="AM2814" i="9"/>
  <c r="AM2815" i="9"/>
  <c r="AM2816" i="9"/>
  <c r="AM2817" i="9"/>
  <c r="AM2818" i="9"/>
  <c r="AM2819" i="9"/>
  <c r="AM2820" i="9"/>
  <c r="AM2821" i="9"/>
  <c r="AM2822" i="9"/>
  <c r="AM2823" i="9"/>
  <c r="AM2824" i="9"/>
  <c r="AM2825" i="9"/>
  <c r="AM2826" i="9"/>
  <c r="AM2827" i="9"/>
  <c r="AM2828" i="9"/>
  <c r="AM2829" i="9"/>
  <c r="AM2830" i="9"/>
  <c r="AM2831" i="9"/>
  <c r="AM2832" i="9"/>
  <c r="AM2833" i="9"/>
  <c r="AM2834" i="9"/>
  <c r="AM2835" i="9"/>
  <c r="AM2836" i="9"/>
  <c r="AM2837" i="9"/>
  <c r="AM2838" i="9"/>
  <c r="AM2839" i="9"/>
  <c r="AM2840" i="9"/>
  <c r="AM2841" i="9"/>
  <c r="AM2842" i="9"/>
  <c r="AM2843" i="9"/>
  <c r="AM2844" i="9"/>
  <c r="AM2845" i="9"/>
  <c r="AM2846" i="9"/>
  <c r="AM2847" i="9"/>
  <c r="AM2848" i="9"/>
  <c r="AM2849" i="9"/>
  <c r="AM2850" i="9"/>
  <c r="AM2851" i="9"/>
  <c r="AM2852" i="9"/>
  <c r="AM2853" i="9"/>
  <c r="AM2854" i="9"/>
  <c r="AM2855" i="9"/>
  <c r="AM2856" i="9"/>
  <c r="AM2857" i="9"/>
  <c r="AM2858" i="9"/>
  <c r="AM2859" i="9"/>
  <c r="AM2860" i="9"/>
  <c r="AM2861" i="9"/>
  <c r="AM2862" i="9"/>
  <c r="AM2863" i="9"/>
  <c r="AM2864" i="9"/>
  <c r="AM2865" i="9"/>
  <c r="AM2866" i="9"/>
  <c r="AM2867" i="9"/>
  <c r="AM2868" i="9"/>
  <c r="AM2869" i="9"/>
  <c r="AM2870" i="9"/>
  <c r="AM2871" i="9"/>
  <c r="AM2872" i="9"/>
  <c r="AM2873" i="9"/>
  <c r="AM2874" i="9"/>
  <c r="AM2875" i="9"/>
  <c r="AM2876" i="9"/>
  <c r="AM2877" i="9"/>
  <c r="AM2878" i="9"/>
  <c r="AM2879" i="9"/>
  <c r="AM2880" i="9"/>
  <c r="AM2881" i="9"/>
  <c r="AM2882" i="9"/>
  <c r="AM2883" i="9"/>
  <c r="AM2884" i="9"/>
  <c r="AM2885" i="9"/>
  <c r="AM2886" i="9"/>
  <c r="AM2887" i="9"/>
  <c r="AM2888" i="9"/>
  <c r="AM2889" i="9"/>
  <c r="AM2890" i="9"/>
  <c r="AM2891" i="9"/>
  <c r="AM2892" i="9"/>
  <c r="AM2893" i="9"/>
  <c r="AM2894" i="9"/>
  <c r="AM2895" i="9"/>
  <c r="AM2896" i="9"/>
  <c r="AM2897" i="9"/>
  <c r="AM2898" i="9"/>
  <c r="AM2899" i="9"/>
  <c r="AM2900" i="9"/>
  <c r="AM2901" i="9"/>
  <c r="AM2902" i="9"/>
  <c r="AM2903" i="9"/>
  <c r="AM2904" i="9"/>
  <c r="AM2905" i="9"/>
  <c r="AM2906" i="9"/>
  <c r="AM2907" i="9"/>
  <c r="AM2908" i="9"/>
  <c r="AM2909" i="9"/>
  <c r="AM2910" i="9"/>
  <c r="AM2911" i="9"/>
  <c r="AM2912" i="9"/>
  <c r="AM2913" i="9"/>
  <c r="AM2914" i="9"/>
  <c r="AM2915" i="9"/>
  <c r="AM2916" i="9"/>
  <c r="AM2917" i="9"/>
  <c r="AM2918" i="9"/>
  <c r="AM2919" i="9"/>
  <c r="AM2920" i="9"/>
  <c r="AM2921" i="9"/>
  <c r="AM2922" i="9"/>
  <c r="AM2923" i="9"/>
  <c r="AM2924" i="9"/>
  <c r="AM2925" i="9"/>
  <c r="AM2926" i="9"/>
  <c r="AM2927" i="9"/>
  <c r="AM2928" i="9"/>
  <c r="AM2929" i="9"/>
  <c r="AM2930" i="9"/>
  <c r="AM2931" i="9"/>
  <c r="AM2932" i="9"/>
  <c r="AM2933" i="9"/>
  <c r="AM2934" i="9"/>
  <c r="AM2935" i="9"/>
  <c r="AM2936" i="9"/>
  <c r="AM2937" i="9"/>
  <c r="AM2938" i="9"/>
  <c r="AM2939" i="9"/>
  <c r="AM2940" i="9"/>
  <c r="AM2941" i="9"/>
  <c r="AM2942" i="9"/>
  <c r="AM2943" i="9"/>
  <c r="AM2944" i="9"/>
  <c r="AM2945" i="9"/>
  <c r="AM2946" i="9"/>
  <c r="AM2947" i="9"/>
  <c r="AM2948" i="9"/>
  <c r="AM2949" i="9"/>
  <c r="AM2950" i="9"/>
  <c r="AM2951" i="9"/>
  <c r="AM2952" i="9"/>
  <c r="AM2953" i="9"/>
  <c r="AM2954" i="9"/>
  <c r="AM2955" i="9"/>
  <c r="AM2956" i="9"/>
  <c r="AM2957" i="9"/>
  <c r="AM2958" i="9"/>
  <c r="AM2959" i="9"/>
  <c r="AM2960" i="9"/>
  <c r="AM2961" i="9"/>
  <c r="AM2962" i="9"/>
  <c r="AM2963" i="9"/>
  <c r="AM2964" i="9"/>
  <c r="AM2965" i="9"/>
  <c r="AM2966" i="9"/>
  <c r="AM2967" i="9"/>
  <c r="AM2968" i="9"/>
  <c r="AM2969" i="9"/>
  <c r="AM2970" i="9"/>
  <c r="AM2971" i="9"/>
  <c r="AM2972" i="9"/>
  <c r="AM2973" i="9"/>
  <c r="AM2974" i="9"/>
  <c r="AM2975" i="9"/>
  <c r="AM2976" i="9"/>
  <c r="AM2977" i="9"/>
  <c r="AM2978" i="9"/>
  <c r="AM2979" i="9"/>
  <c r="AM2980" i="9"/>
  <c r="AM2981" i="9"/>
  <c r="AM2982" i="9"/>
  <c r="AM2983" i="9"/>
  <c r="AM2984" i="9"/>
  <c r="AM2985" i="9"/>
  <c r="AM2986" i="9"/>
  <c r="AM2987" i="9"/>
  <c r="AM2988" i="9"/>
  <c r="AM2989" i="9"/>
  <c r="AM2990" i="9"/>
  <c r="AM2991" i="9"/>
  <c r="AM2992" i="9"/>
  <c r="AM2993" i="9"/>
  <c r="AM2994" i="9"/>
  <c r="AM2995" i="9"/>
  <c r="AM2996" i="9"/>
  <c r="AM2997" i="9"/>
  <c r="AM2998" i="9"/>
  <c r="AM2999" i="9"/>
  <c r="AM3000" i="9"/>
  <c r="AM3001" i="9"/>
  <c r="AM3002" i="9"/>
  <c r="AM3003" i="9"/>
  <c r="AM3004" i="9"/>
  <c r="AM3005" i="9"/>
  <c r="AM3006" i="9"/>
  <c r="AM3007" i="9"/>
  <c r="AM3008" i="9"/>
  <c r="AM3009" i="9"/>
  <c r="AM3010" i="9"/>
  <c r="AM3011" i="9"/>
  <c r="AM3012" i="9"/>
  <c r="AM3013" i="9"/>
  <c r="AM3014" i="9"/>
  <c r="AM3015" i="9"/>
  <c r="AM3016" i="9"/>
  <c r="AM3017" i="9"/>
  <c r="AM3018" i="9"/>
  <c r="AM3019" i="9"/>
  <c r="AM3020" i="9"/>
  <c r="AM3021" i="9"/>
  <c r="AM3022" i="9"/>
  <c r="AM3023" i="9"/>
  <c r="AM3024" i="9"/>
  <c r="AM3025" i="9"/>
  <c r="AM3026" i="9"/>
  <c r="AM3027" i="9"/>
  <c r="AM3028" i="9"/>
  <c r="AM3029" i="9"/>
  <c r="AM3030" i="9"/>
  <c r="AM3031" i="9"/>
  <c r="AM3032" i="9"/>
  <c r="AM3033" i="9"/>
  <c r="AM3034" i="9"/>
  <c r="AM3035" i="9"/>
  <c r="AM3036" i="9"/>
  <c r="AM3037" i="9"/>
  <c r="AM3038" i="9"/>
  <c r="AM3039" i="9"/>
  <c r="AM3040" i="9"/>
  <c r="AM3041" i="9"/>
  <c r="AM3042" i="9"/>
  <c r="AM3043" i="9"/>
  <c r="AM3044" i="9"/>
  <c r="AM3045" i="9"/>
  <c r="AM3046" i="9"/>
  <c r="AM3047" i="9"/>
  <c r="AM3048" i="9"/>
  <c r="AM3049" i="9"/>
  <c r="AM3050" i="9"/>
  <c r="AM3051" i="9"/>
  <c r="AM3052" i="9"/>
  <c r="AM3053" i="9"/>
  <c r="AM3054" i="9"/>
  <c r="AM3055" i="9"/>
  <c r="AM3056" i="9"/>
  <c r="AM3057" i="9"/>
  <c r="AM3058" i="9"/>
  <c r="AM3059" i="9"/>
  <c r="AM3060" i="9"/>
  <c r="AM3061" i="9"/>
  <c r="AM3062" i="9"/>
  <c r="AM3063" i="9"/>
  <c r="AM3064" i="9"/>
  <c r="AM3065" i="9"/>
  <c r="AM3066" i="9"/>
  <c r="AM3067" i="9"/>
  <c r="AM3068" i="9"/>
  <c r="AM3069" i="9"/>
  <c r="AM3070" i="9"/>
  <c r="AM3071" i="9"/>
  <c r="AM3072" i="9"/>
  <c r="AM3073" i="9"/>
  <c r="AM3074" i="9"/>
  <c r="AM3075" i="9"/>
  <c r="AM3076" i="9"/>
  <c r="AM3077" i="9"/>
  <c r="AM3078" i="9"/>
  <c r="AM3079" i="9"/>
  <c r="AM3080" i="9"/>
  <c r="AM3081" i="9"/>
  <c r="AM3082" i="9"/>
  <c r="AM3083" i="9"/>
  <c r="AM3084" i="9"/>
  <c r="AM3085" i="9"/>
  <c r="AM3086" i="9"/>
  <c r="AM3087" i="9"/>
  <c r="AM3088" i="9"/>
  <c r="AM3089" i="9"/>
  <c r="AM3090" i="9"/>
  <c r="AM3091" i="9"/>
  <c r="AM3092" i="9"/>
  <c r="AM3093" i="9"/>
  <c r="AM3094" i="9"/>
  <c r="AM3095" i="9"/>
  <c r="AM3096" i="9"/>
  <c r="AM3097" i="9"/>
  <c r="AM3098" i="9"/>
  <c r="AM3099" i="9"/>
  <c r="AM3100" i="9"/>
  <c r="AM3101" i="9"/>
  <c r="AM3102" i="9"/>
  <c r="AM3103" i="9"/>
  <c r="AM3104" i="9"/>
  <c r="AM3105" i="9"/>
  <c r="AM3106" i="9"/>
  <c r="AM3107" i="9"/>
  <c r="AM3108" i="9"/>
  <c r="AM3109" i="9"/>
  <c r="AM3110" i="9"/>
  <c r="AM3111" i="9"/>
  <c r="AM3112" i="9"/>
  <c r="AM3113" i="9"/>
  <c r="AM3114" i="9"/>
  <c r="AM3115" i="9"/>
  <c r="AM3116" i="9"/>
  <c r="AM3117" i="9"/>
  <c r="AM3118" i="9"/>
  <c r="AM3119" i="9"/>
  <c r="AM3120" i="9"/>
  <c r="AM3121" i="9"/>
  <c r="AM3122" i="9"/>
  <c r="AM3123" i="9"/>
  <c r="AM3124" i="9"/>
  <c r="AM3125" i="9"/>
  <c r="AM3126" i="9"/>
  <c r="AM3127" i="9"/>
  <c r="AM3128" i="9"/>
  <c r="AM3129" i="9"/>
  <c r="AM3130" i="9"/>
  <c r="AM3131" i="9"/>
  <c r="AM3132" i="9"/>
  <c r="AM3133" i="9"/>
  <c r="AM3134" i="9"/>
  <c r="AM3135" i="9"/>
  <c r="AM3136" i="9"/>
  <c r="AM3137" i="9"/>
  <c r="AM3138" i="9"/>
  <c r="AM3139" i="9"/>
  <c r="AM3140" i="9"/>
  <c r="AM3141" i="9"/>
  <c r="AM3142" i="9"/>
  <c r="AM3143" i="9"/>
  <c r="AM3144" i="9"/>
  <c r="AM3145" i="9"/>
  <c r="AM3146" i="9"/>
  <c r="AM3147" i="9"/>
  <c r="AM3148" i="9"/>
  <c r="AM3149" i="9"/>
  <c r="AM3150" i="9"/>
  <c r="AM3151" i="9"/>
  <c r="AM3152" i="9"/>
  <c r="AM3153" i="9"/>
  <c r="AM3154" i="9"/>
  <c r="AM3155" i="9"/>
  <c r="AM3156" i="9"/>
  <c r="AM3157" i="9"/>
  <c r="AM3158" i="9"/>
  <c r="AM3159" i="9"/>
  <c r="AM3160" i="9"/>
  <c r="AM3161" i="9"/>
  <c r="AM3162" i="9"/>
  <c r="AM3163" i="9"/>
  <c r="AM3164" i="9"/>
  <c r="AM3165" i="9"/>
  <c r="AM3166" i="9"/>
  <c r="AM3167" i="9"/>
  <c r="AM3168" i="9"/>
  <c r="AM3169" i="9"/>
  <c r="AM3170" i="9"/>
  <c r="AM3171" i="9"/>
  <c r="AM3172" i="9"/>
  <c r="AM3173" i="9"/>
  <c r="AM3174" i="9"/>
  <c r="AM3175" i="9"/>
  <c r="AM3176" i="9"/>
  <c r="AM3177" i="9"/>
  <c r="AM3178" i="9"/>
  <c r="AM3179" i="9"/>
  <c r="AM3180" i="9"/>
  <c r="AM3181" i="9"/>
  <c r="AM3182" i="9"/>
  <c r="AM3183" i="9"/>
  <c r="AM3184" i="9"/>
  <c r="AM3185" i="9"/>
  <c r="AM3186" i="9"/>
  <c r="AM3187" i="9"/>
  <c r="AM3188" i="9"/>
  <c r="AM3189" i="9"/>
  <c r="AM3190" i="9"/>
  <c r="AM3191" i="9"/>
  <c r="AM3192" i="9"/>
  <c r="AM3193" i="9"/>
  <c r="AM3194" i="9"/>
  <c r="AM3195" i="9"/>
  <c r="AM3196" i="9"/>
  <c r="AM3197" i="9"/>
  <c r="AM3198" i="9"/>
  <c r="AM3199" i="9"/>
  <c r="AM3200" i="9"/>
  <c r="AM3201" i="9"/>
  <c r="AM3202" i="9"/>
  <c r="AM3203" i="9"/>
  <c r="AM3204" i="9"/>
  <c r="AM3205" i="9"/>
  <c r="AM3206" i="9"/>
  <c r="AM3207" i="9"/>
  <c r="AM3208" i="9"/>
  <c r="AM3209" i="9"/>
  <c r="AM3210" i="9"/>
  <c r="AM3211" i="9"/>
  <c r="AM3212" i="9"/>
  <c r="AM3213" i="9"/>
  <c r="AM3214" i="9"/>
  <c r="AM3215" i="9"/>
  <c r="AM3216" i="9"/>
  <c r="AM3217" i="9"/>
  <c r="AM3218" i="9"/>
  <c r="AM3219" i="9"/>
  <c r="AM3220" i="9"/>
  <c r="AM3221" i="9"/>
  <c r="AM3222" i="9"/>
  <c r="AM3223" i="9"/>
  <c r="AM3224" i="9"/>
  <c r="AM3225" i="9"/>
  <c r="AM3226" i="9"/>
  <c r="AM3227" i="9"/>
  <c r="AM3228" i="9"/>
  <c r="AM3229" i="9"/>
  <c r="AM3230" i="9"/>
  <c r="AM3231" i="9"/>
  <c r="AM3232" i="9"/>
  <c r="AM3233" i="9"/>
  <c r="AM3234" i="9"/>
  <c r="AM3235" i="9"/>
  <c r="AM3236" i="9"/>
  <c r="AM3237" i="9"/>
  <c r="AM3238" i="9"/>
  <c r="AM3239" i="9"/>
  <c r="AM3240" i="9"/>
  <c r="AM3241" i="9"/>
  <c r="AM3242" i="9"/>
  <c r="AM3243" i="9"/>
  <c r="AM3244" i="9"/>
  <c r="AM3245" i="9"/>
  <c r="AM3246" i="9"/>
  <c r="AM3247" i="9"/>
  <c r="AM3248" i="9"/>
  <c r="AM3249" i="9"/>
  <c r="AM3250" i="9"/>
  <c r="AM3251" i="9"/>
  <c r="AM3252" i="9"/>
  <c r="AM3253" i="9"/>
  <c r="AM3254" i="9"/>
  <c r="AM3255" i="9"/>
  <c r="AM3256" i="9"/>
  <c r="AM3257" i="9"/>
  <c r="AM3258" i="9"/>
  <c r="AM3259" i="9"/>
  <c r="AM3260" i="9"/>
  <c r="AM3261" i="9"/>
  <c r="AM3262" i="9"/>
  <c r="AM3263" i="9"/>
  <c r="AM3264" i="9"/>
  <c r="AM3265" i="9"/>
  <c r="AM3266" i="9"/>
  <c r="AM3267" i="9"/>
  <c r="AM3268" i="9"/>
  <c r="AM3269" i="9"/>
  <c r="AM3270" i="9"/>
  <c r="AM3271" i="9"/>
  <c r="AM3272" i="9"/>
  <c r="AM3273" i="9"/>
  <c r="AM3274" i="9"/>
  <c r="AM3275" i="9"/>
  <c r="AM3276" i="9"/>
  <c r="AM3277" i="9"/>
  <c r="AM3278" i="9"/>
  <c r="AM3279" i="9"/>
  <c r="AM3280" i="9"/>
  <c r="AM3281" i="9"/>
  <c r="AM3282" i="9"/>
  <c r="AM3283" i="9"/>
  <c r="AM3284" i="9"/>
  <c r="AM3285" i="9"/>
  <c r="AM3286" i="9"/>
  <c r="AM3287" i="9"/>
  <c r="AM3288" i="9"/>
  <c r="AM3289" i="9"/>
  <c r="AM3290" i="9"/>
  <c r="AM3291" i="9"/>
  <c r="AM3292" i="9"/>
  <c r="AM3293" i="9"/>
  <c r="AM3294" i="9"/>
  <c r="AM3295" i="9"/>
  <c r="AM3296" i="9"/>
  <c r="AM3297" i="9"/>
  <c r="AM3298" i="9"/>
  <c r="AM3299" i="9"/>
  <c r="AM3300" i="9"/>
  <c r="AM3301" i="9"/>
  <c r="AM3302" i="9"/>
  <c r="AM3303" i="9"/>
  <c r="AM3304" i="9"/>
  <c r="AM3305" i="9"/>
  <c r="AM3306" i="9"/>
  <c r="AM3307" i="9"/>
  <c r="AM3308" i="9"/>
  <c r="AM3309" i="9"/>
  <c r="AM3310" i="9"/>
  <c r="AM3311" i="9"/>
  <c r="AM3312" i="9"/>
  <c r="AM3313" i="9"/>
  <c r="AM3314" i="9"/>
  <c r="AM3315" i="9"/>
  <c r="AM3316" i="9"/>
  <c r="AM3317" i="9"/>
  <c r="AM3318" i="9"/>
  <c r="AM3319" i="9"/>
  <c r="AM3320" i="9"/>
  <c r="AM3321" i="9"/>
  <c r="AM3322" i="9"/>
  <c r="AM3323" i="9"/>
  <c r="AM3324" i="9"/>
  <c r="AM3325" i="9"/>
  <c r="AM3326" i="9"/>
  <c r="AM3327" i="9"/>
  <c r="AM3328" i="9"/>
  <c r="AM3329" i="9"/>
  <c r="AM3330" i="9"/>
  <c r="AM3331" i="9"/>
  <c r="AM3332" i="9"/>
  <c r="AM3333" i="9"/>
  <c r="AM3334" i="9"/>
  <c r="AM3335" i="9"/>
  <c r="AM3336" i="9"/>
  <c r="AM3337" i="9"/>
  <c r="AM3338" i="9"/>
  <c r="AM3339" i="9"/>
  <c r="AM3340" i="9"/>
  <c r="AM3341" i="9"/>
  <c r="AM3342" i="9"/>
  <c r="AM3343" i="9"/>
  <c r="AM3344" i="9"/>
  <c r="AM3345" i="9"/>
  <c r="AM3346" i="9"/>
  <c r="AM3347" i="9"/>
  <c r="AM3348" i="9"/>
  <c r="AM3349" i="9"/>
  <c r="AM3350" i="9"/>
  <c r="AM3351" i="9"/>
  <c r="AM3352" i="9"/>
  <c r="AM3353" i="9"/>
  <c r="AM3354" i="9"/>
  <c r="AM3355" i="9"/>
  <c r="AM3356" i="9"/>
  <c r="AM3357" i="9"/>
  <c r="AM3358" i="9"/>
  <c r="AM3359" i="9"/>
  <c r="AM3360" i="9"/>
  <c r="AM3361" i="9"/>
  <c r="AM3362" i="9"/>
  <c r="AM3363" i="9"/>
  <c r="AM3364" i="9"/>
  <c r="AM3365" i="9"/>
  <c r="AM3366" i="9"/>
  <c r="AM3367" i="9"/>
  <c r="AM3368" i="9"/>
  <c r="AM3369" i="9"/>
  <c r="AM3370" i="9"/>
  <c r="AM3371" i="9"/>
  <c r="AM3372" i="9"/>
  <c r="AM3373" i="9"/>
  <c r="AM3374" i="9"/>
  <c r="AM3375" i="9"/>
  <c r="AM3376" i="9"/>
  <c r="AM3377" i="9"/>
  <c r="AM3378" i="9"/>
  <c r="AM3379" i="9"/>
  <c r="AM3380" i="9"/>
  <c r="AM3381" i="9"/>
  <c r="AM3382" i="9"/>
  <c r="AM3383" i="9"/>
  <c r="AM3384" i="9"/>
  <c r="AM3385" i="9"/>
  <c r="AM3386" i="9"/>
  <c r="AM3387" i="9"/>
  <c r="AM3388" i="9"/>
  <c r="AM3389" i="9"/>
  <c r="AM3390" i="9"/>
  <c r="AM3391" i="9"/>
  <c r="AM3392" i="9"/>
  <c r="AM3393" i="9"/>
  <c r="AM3394" i="9"/>
  <c r="AM3395" i="9"/>
  <c r="AM3396" i="9"/>
  <c r="AM3397" i="9"/>
  <c r="AM3398" i="9"/>
  <c r="AM3399" i="9"/>
  <c r="AM3400" i="9"/>
  <c r="AM3401" i="9"/>
  <c r="AM3402" i="9"/>
  <c r="AM3403" i="9"/>
  <c r="AM3404" i="9"/>
  <c r="AM3405" i="9"/>
  <c r="AM3406" i="9"/>
  <c r="AM3407" i="9"/>
  <c r="AM3408" i="9"/>
  <c r="AM3409" i="9"/>
  <c r="AM3410" i="9"/>
  <c r="AM3411" i="9"/>
  <c r="AM3412" i="9"/>
  <c r="AM3413" i="9"/>
  <c r="AM3414" i="9"/>
  <c r="AM3415" i="9"/>
  <c r="AM3416" i="9"/>
  <c r="AM3417" i="9"/>
  <c r="AM3418" i="9"/>
  <c r="AM3419" i="9"/>
  <c r="AM3420" i="9"/>
  <c r="AM3421" i="9"/>
  <c r="AM3422" i="9"/>
  <c r="AM3423" i="9"/>
  <c r="AM3424" i="9"/>
  <c r="AM3425" i="9"/>
  <c r="AM3426" i="9"/>
  <c r="AM3427" i="9"/>
  <c r="AM3428" i="9"/>
  <c r="AM3429" i="9"/>
  <c r="AM3430" i="9"/>
  <c r="AM3431" i="9"/>
  <c r="AM3432" i="9"/>
  <c r="AM3433" i="9"/>
  <c r="AM3434" i="9"/>
  <c r="AM3435" i="9"/>
  <c r="AM3436" i="9"/>
  <c r="AM3437" i="9"/>
  <c r="AM3438" i="9"/>
  <c r="AM3439" i="9"/>
  <c r="AM3440" i="9"/>
  <c r="AM3441" i="9"/>
  <c r="AM3442" i="9"/>
  <c r="AM3443" i="9"/>
  <c r="AM3444" i="9"/>
  <c r="AM3445" i="9"/>
  <c r="AM3446" i="9"/>
  <c r="AM3447" i="9"/>
  <c r="AM3448" i="9"/>
  <c r="AM3449" i="9"/>
  <c r="AM3450" i="9"/>
  <c r="AM3451" i="9"/>
  <c r="AM3452" i="9"/>
  <c r="AM3453" i="9"/>
  <c r="AM3454" i="9"/>
  <c r="AM3455" i="9"/>
  <c r="AM3456" i="9"/>
  <c r="AM3457" i="9"/>
  <c r="AM3458" i="9"/>
  <c r="AM3459" i="9"/>
  <c r="AM3460" i="9"/>
  <c r="AM3461" i="9"/>
  <c r="AM3462" i="9"/>
  <c r="AM3463" i="9"/>
  <c r="AM3464" i="9"/>
  <c r="AM3465" i="9"/>
  <c r="AM3466" i="9"/>
  <c r="AM3467" i="9"/>
  <c r="AM3468" i="9"/>
  <c r="AM3469" i="9"/>
  <c r="AM3470" i="9"/>
  <c r="AM3471" i="9"/>
  <c r="AM3472" i="9"/>
  <c r="AM3473" i="9"/>
  <c r="AM3474" i="9"/>
  <c r="AM3475" i="9"/>
  <c r="AM3476" i="9"/>
  <c r="AM3477" i="9"/>
  <c r="AM3478" i="9"/>
  <c r="AM3479" i="9"/>
  <c r="AM3480" i="9"/>
  <c r="AM3481" i="9"/>
  <c r="AM3482" i="9"/>
  <c r="AM3483" i="9"/>
  <c r="AM3484" i="9"/>
  <c r="AM3485" i="9"/>
  <c r="AM3486" i="9"/>
  <c r="AM3487" i="9"/>
  <c r="AM3488" i="9"/>
  <c r="AM3489" i="9"/>
  <c r="AM3490" i="9"/>
  <c r="AM3491" i="9"/>
  <c r="AM3492" i="9"/>
  <c r="AM3493" i="9"/>
  <c r="AM3494" i="9"/>
  <c r="AM3495" i="9"/>
  <c r="AM3496" i="9"/>
  <c r="AM3497" i="9"/>
  <c r="AM3498" i="9"/>
  <c r="AM3499" i="9"/>
  <c r="AM3500" i="9"/>
  <c r="AM3501" i="9"/>
  <c r="AM3502" i="9"/>
  <c r="AM3503" i="9"/>
  <c r="AM3504" i="9"/>
  <c r="AM3505" i="9"/>
  <c r="AM3506" i="9"/>
  <c r="AM3507" i="9"/>
  <c r="AM3508" i="9"/>
  <c r="AM3509" i="9"/>
  <c r="AM3510" i="9"/>
  <c r="AM3511" i="9"/>
  <c r="AM3512" i="9"/>
  <c r="AM3513" i="9"/>
  <c r="AM3514" i="9"/>
  <c r="AM3515" i="9"/>
  <c r="AM3516" i="9"/>
  <c r="AM3517" i="9"/>
  <c r="AM3518" i="9"/>
  <c r="AM3519" i="9"/>
  <c r="AM3520" i="9"/>
  <c r="AM3521" i="9"/>
  <c r="AM3522" i="9"/>
  <c r="AM3523" i="9"/>
  <c r="AM3524" i="9"/>
  <c r="AM3525" i="9"/>
  <c r="AM3526" i="9"/>
  <c r="AM3527" i="9"/>
  <c r="AM3528" i="9"/>
  <c r="AM3529" i="9"/>
  <c r="AM3530" i="9"/>
  <c r="AM3531" i="9"/>
  <c r="AM3532" i="9"/>
  <c r="AM3533" i="9"/>
  <c r="AM3534" i="9"/>
  <c r="AM3535" i="9"/>
  <c r="AM3536" i="9"/>
  <c r="AM3537" i="9"/>
  <c r="AM3538" i="9"/>
  <c r="AM3539" i="9"/>
  <c r="AM3540" i="9"/>
  <c r="AM3541" i="9"/>
  <c r="AM3542" i="9"/>
  <c r="AM3543" i="9"/>
  <c r="AM3544" i="9"/>
  <c r="AM3545" i="9"/>
  <c r="AM3546" i="9"/>
  <c r="AM3547" i="9"/>
  <c r="AM3548" i="9"/>
  <c r="AM3549" i="9"/>
  <c r="AM3550" i="9"/>
  <c r="AM3551" i="9"/>
  <c r="AM3552" i="9"/>
  <c r="AM3553" i="9"/>
  <c r="AM3554" i="9"/>
  <c r="AM3555" i="9"/>
  <c r="AM3556" i="9"/>
  <c r="AM3557" i="9"/>
  <c r="AM3558" i="9"/>
  <c r="AM3559" i="9"/>
  <c r="AM3560" i="9"/>
  <c r="AM3561" i="9"/>
  <c r="AM3562" i="9"/>
  <c r="AM3563" i="9"/>
  <c r="AM3564" i="9"/>
  <c r="AM3565" i="9"/>
  <c r="AM3566" i="9"/>
  <c r="AM3567" i="9"/>
  <c r="AM3568" i="9"/>
  <c r="AM3569" i="9"/>
  <c r="AM3570" i="9"/>
  <c r="AM3571" i="9"/>
  <c r="AM3572" i="9"/>
  <c r="AM3573" i="9"/>
  <c r="AM3574" i="9"/>
  <c r="AM3575" i="9"/>
  <c r="AM3576" i="9"/>
  <c r="AM3577" i="9"/>
  <c r="AM3578" i="9"/>
  <c r="AM3579" i="9"/>
  <c r="AM3580" i="9"/>
  <c r="AM3581" i="9"/>
  <c r="AM3582" i="9"/>
  <c r="AM3583" i="9"/>
  <c r="AM3584" i="9"/>
  <c r="AM3585" i="9"/>
  <c r="AM3586" i="9"/>
  <c r="AM3587" i="9"/>
  <c r="AM3588" i="9"/>
  <c r="AM3589" i="9"/>
  <c r="AM3590" i="9"/>
  <c r="AM3591" i="9"/>
  <c r="AM3592" i="9"/>
  <c r="AM3593" i="9"/>
  <c r="AM3594" i="9"/>
  <c r="AM3595" i="9"/>
  <c r="AM3596" i="9"/>
  <c r="AM3597" i="9"/>
  <c r="AM3598" i="9"/>
  <c r="AM3599" i="9"/>
  <c r="AM3600" i="9"/>
  <c r="AM3601" i="9"/>
  <c r="AM3602" i="9"/>
  <c r="AM3603" i="9"/>
  <c r="AM3604" i="9"/>
  <c r="AM3605" i="9"/>
  <c r="AM3606" i="9"/>
  <c r="AM3607" i="9"/>
  <c r="AM3608" i="9"/>
  <c r="AM3609" i="9"/>
  <c r="AM3610" i="9"/>
  <c r="AM3611" i="9"/>
  <c r="AM3612" i="9"/>
  <c r="AM3613" i="9"/>
  <c r="AM3614" i="9"/>
  <c r="AM3615" i="9"/>
  <c r="AM3616" i="9"/>
  <c r="AM3617" i="9"/>
  <c r="AM3618" i="9"/>
  <c r="AM3619" i="9"/>
  <c r="AM3620" i="9"/>
  <c r="AM3621" i="9"/>
  <c r="AM3622" i="9"/>
  <c r="AM3623" i="9"/>
  <c r="AM3624" i="9"/>
  <c r="AM3625" i="9"/>
  <c r="AM3626" i="9"/>
  <c r="AM3627" i="9"/>
  <c r="AM3628" i="9"/>
  <c r="AM3629" i="9"/>
  <c r="AM3630" i="9"/>
  <c r="AM3631" i="9"/>
  <c r="AM3632" i="9"/>
  <c r="AM3633" i="9"/>
  <c r="AM3634" i="9"/>
  <c r="AM3635" i="9"/>
  <c r="AM3636" i="9"/>
  <c r="AM3637" i="9"/>
  <c r="AM3638" i="9"/>
  <c r="AM3639" i="9"/>
  <c r="AM3640" i="9"/>
  <c r="AM3641" i="9"/>
  <c r="AM3642" i="9"/>
  <c r="AM3643" i="9"/>
  <c r="AM3644" i="9"/>
  <c r="AM3645" i="9"/>
  <c r="AM3646" i="9"/>
  <c r="AM3647" i="9"/>
  <c r="AM3648" i="9"/>
  <c r="AM3649" i="9"/>
  <c r="AM3650" i="9"/>
  <c r="AM3651" i="9"/>
  <c r="AM3652" i="9"/>
  <c r="AM3653" i="9"/>
  <c r="AM3654" i="9"/>
  <c r="AM3655" i="9"/>
  <c r="AM3656" i="9"/>
  <c r="AM3657" i="9"/>
  <c r="AM3658" i="9"/>
  <c r="AM3659" i="9"/>
  <c r="AM3660" i="9"/>
  <c r="AM3661" i="9"/>
  <c r="AM3662" i="9"/>
  <c r="AM3663" i="9"/>
  <c r="AM3664" i="9"/>
  <c r="AM3665" i="9"/>
  <c r="AM3666" i="9"/>
  <c r="AM3667" i="9"/>
  <c r="AM3668" i="9"/>
  <c r="AM3669" i="9"/>
  <c r="AM3670" i="9"/>
  <c r="AM3671" i="9"/>
  <c r="AM3672" i="9"/>
  <c r="AM3673" i="9"/>
  <c r="AM3674" i="9"/>
  <c r="AM3675" i="9"/>
  <c r="AM3676" i="9"/>
  <c r="AM3677" i="9"/>
  <c r="AM3678" i="9"/>
  <c r="AM3679" i="9"/>
  <c r="AM3680" i="9"/>
  <c r="AM3681" i="9"/>
  <c r="AM3682" i="9"/>
  <c r="AM3683" i="9"/>
  <c r="AM3684" i="9"/>
  <c r="AM3685" i="9"/>
  <c r="AM3686" i="9"/>
  <c r="AM3687" i="9"/>
  <c r="AM3688" i="9"/>
  <c r="AM3689" i="9"/>
  <c r="AM3690" i="9"/>
  <c r="AM3691" i="9"/>
  <c r="AM3692" i="9"/>
  <c r="AM3693" i="9"/>
  <c r="AM3694" i="9"/>
  <c r="AM3695" i="9"/>
  <c r="AM3696" i="9"/>
  <c r="AM3697" i="9"/>
  <c r="AM3698" i="9"/>
  <c r="AM3699" i="9"/>
  <c r="AM3700" i="9"/>
  <c r="AM3701" i="9"/>
  <c r="AM3702" i="9"/>
  <c r="AM3703" i="9"/>
  <c r="AM3704" i="9"/>
  <c r="AM3705" i="9"/>
  <c r="AM3706" i="9"/>
  <c r="AM3707" i="9"/>
  <c r="AM3708" i="9"/>
  <c r="AM3709" i="9"/>
  <c r="AM3710" i="9"/>
  <c r="AM3711" i="9"/>
  <c r="AM3712" i="9"/>
  <c r="AM3713" i="9"/>
  <c r="AM3714" i="9"/>
  <c r="AM3715" i="9"/>
  <c r="AM3716" i="9"/>
  <c r="AM3717" i="9"/>
  <c r="AM3718" i="9"/>
  <c r="AM3719" i="9"/>
  <c r="AM3720" i="9"/>
  <c r="AM3721" i="9"/>
  <c r="AM3722" i="9"/>
  <c r="AM3723" i="9"/>
  <c r="AM3724" i="9"/>
  <c r="AM3725" i="9"/>
  <c r="AM3726" i="9"/>
  <c r="AM3727" i="9"/>
  <c r="AM3728" i="9"/>
  <c r="AM3729" i="9"/>
  <c r="AM3730" i="9"/>
  <c r="AM3731" i="9"/>
  <c r="AM3732" i="9"/>
  <c r="AM3733" i="9"/>
  <c r="AM3734" i="9"/>
  <c r="AM3735" i="9"/>
  <c r="AM3736" i="9"/>
  <c r="AM3737" i="9"/>
  <c r="AM3738" i="9"/>
  <c r="AM3739" i="9"/>
  <c r="AM3740" i="9"/>
  <c r="AM3741" i="9"/>
  <c r="AM3742" i="9"/>
  <c r="AM3743" i="9"/>
  <c r="AM3744" i="9"/>
  <c r="AM3745" i="9"/>
  <c r="AM3746" i="9"/>
  <c r="AM3747" i="9"/>
  <c r="AM3748" i="9"/>
  <c r="AM3749" i="9"/>
  <c r="AM3750" i="9"/>
  <c r="AM3751" i="9"/>
  <c r="AM3752" i="9"/>
  <c r="AM3753" i="9"/>
  <c r="AM3754" i="9"/>
  <c r="AM3755" i="9"/>
  <c r="AM3756" i="9"/>
  <c r="AM3757" i="9"/>
  <c r="AM3758" i="9"/>
  <c r="AM3759" i="9"/>
  <c r="AM3760" i="9"/>
  <c r="AM3761" i="9"/>
  <c r="AM3762" i="9"/>
  <c r="AM3763" i="9"/>
  <c r="AM3764" i="9"/>
  <c r="AM3765" i="9"/>
  <c r="AM3766" i="9"/>
  <c r="AM3767" i="9"/>
  <c r="AM3768" i="9"/>
  <c r="AM3769" i="9"/>
  <c r="AM3770" i="9"/>
  <c r="AM3771" i="9"/>
  <c r="AM3772" i="9"/>
  <c r="AM3773" i="9"/>
  <c r="AM3774" i="9"/>
  <c r="AM3775" i="9"/>
  <c r="AM3776" i="9"/>
  <c r="AM3777" i="9"/>
  <c r="AM3778" i="9"/>
  <c r="AM3779" i="9"/>
  <c r="AM3780" i="9"/>
  <c r="AM3781" i="9"/>
  <c r="AM3782" i="9"/>
  <c r="AM3783" i="9"/>
  <c r="AM3784" i="9"/>
  <c r="AM3785" i="9"/>
  <c r="AM3786" i="9"/>
  <c r="AM3787" i="9"/>
  <c r="AM3788" i="9"/>
  <c r="AM3789" i="9"/>
  <c r="AM3790" i="9"/>
  <c r="AM3791" i="9"/>
  <c r="AM3792" i="9"/>
  <c r="AM3793" i="9"/>
  <c r="AM3794" i="9"/>
  <c r="AM3795" i="9"/>
  <c r="AM3796" i="9"/>
  <c r="AM3797" i="9"/>
  <c r="AM3798" i="9"/>
  <c r="AM3799" i="9"/>
  <c r="AM3800" i="9"/>
  <c r="AM3801" i="9"/>
  <c r="AM3802" i="9"/>
  <c r="AM3803" i="9"/>
  <c r="AM3804" i="9"/>
  <c r="AM3805" i="9"/>
  <c r="AM3806" i="9"/>
  <c r="AM3807" i="9"/>
  <c r="AM3808" i="9"/>
  <c r="AM3809" i="9"/>
  <c r="AM3810" i="9"/>
  <c r="AM3811" i="9"/>
  <c r="AM3812" i="9"/>
  <c r="AM3813" i="9"/>
  <c r="AM3814" i="9"/>
  <c r="AM3815" i="9"/>
  <c r="AM3816" i="9"/>
  <c r="AM3817" i="9"/>
  <c r="AM3818" i="9"/>
  <c r="AM3819" i="9"/>
  <c r="AM3820" i="9"/>
  <c r="AM3821" i="9"/>
  <c r="AM3822" i="9"/>
  <c r="AM3823" i="9"/>
  <c r="AM3824" i="9"/>
  <c r="AM3825" i="9"/>
  <c r="AM3826" i="9"/>
  <c r="AM3827" i="9"/>
  <c r="AM3828" i="9"/>
  <c r="AM3829" i="9"/>
  <c r="AM3830" i="9"/>
  <c r="AM3831" i="9"/>
  <c r="AM3832" i="9"/>
  <c r="AM3833" i="9"/>
  <c r="AM3834" i="9"/>
  <c r="AM3835" i="9"/>
  <c r="AM3836" i="9"/>
  <c r="AM3837" i="9"/>
  <c r="AM3838" i="9"/>
  <c r="AM3839" i="9"/>
  <c r="AM3840" i="9"/>
  <c r="AM3841" i="9"/>
  <c r="AM3842" i="9"/>
  <c r="AM3843" i="9"/>
  <c r="AM3844" i="9"/>
  <c r="AM3845" i="9"/>
  <c r="AM3846" i="9"/>
  <c r="AM3847" i="9"/>
  <c r="AM3848" i="9"/>
  <c r="AM3849" i="9"/>
  <c r="AM3850" i="9"/>
  <c r="AM3851" i="9"/>
  <c r="AM3852" i="9"/>
  <c r="AM3853" i="9"/>
  <c r="AM3854" i="9"/>
  <c r="AM3855" i="9"/>
  <c r="AM3856" i="9"/>
  <c r="AM3857" i="9"/>
  <c r="AM3858" i="9"/>
  <c r="AM3859" i="9"/>
  <c r="AM3860" i="9"/>
  <c r="AM3861" i="9"/>
  <c r="AM3862" i="9"/>
  <c r="AM3863" i="9"/>
  <c r="AM3864" i="9"/>
  <c r="AM3865" i="9"/>
  <c r="AM3866" i="9"/>
  <c r="AM3867" i="9"/>
  <c r="AM3868" i="9"/>
  <c r="AM3869" i="9"/>
  <c r="AM3870" i="9"/>
  <c r="AM3871" i="9"/>
  <c r="AM2" i="9"/>
  <c r="AK3" i="9"/>
  <c r="AK4" i="9"/>
  <c r="AK5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K171" i="9"/>
  <c r="AK172" i="9"/>
  <c r="AK173" i="9"/>
  <c r="AK174" i="9"/>
  <c r="AK175" i="9"/>
  <c r="AK176" i="9"/>
  <c r="AK177" i="9"/>
  <c r="AK178" i="9"/>
  <c r="AK179" i="9"/>
  <c r="AK180" i="9"/>
  <c r="AK181" i="9"/>
  <c r="AK182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K200" i="9"/>
  <c r="AK201" i="9"/>
  <c r="AK202" i="9"/>
  <c r="AK203" i="9"/>
  <c r="AK204" i="9"/>
  <c r="AK205" i="9"/>
  <c r="AK206" i="9"/>
  <c r="AK207" i="9"/>
  <c r="AK208" i="9"/>
  <c r="AK209" i="9"/>
  <c r="AK210" i="9"/>
  <c r="AK211" i="9"/>
  <c r="AK212" i="9"/>
  <c r="AK213" i="9"/>
  <c r="AK214" i="9"/>
  <c r="AK215" i="9"/>
  <c r="AK216" i="9"/>
  <c r="AK217" i="9"/>
  <c r="AK218" i="9"/>
  <c r="AK219" i="9"/>
  <c r="AK220" i="9"/>
  <c r="AK221" i="9"/>
  <c r="AK222" i="9"/>
  <c r="AK223" i="9"/>
  <c r="AK224" i="9"/>
  <c r="AK225" i="9"/>
  <c r="AK226" i="9"/>
  <c r="AK227" i="9"/>
  <c r="AK228" i="9"/>
  <c r="AK229" i="9"/>
  <c r="AK230" i="9"/>
  <c r="AK231" i="9"/>
  <c r="AK232" i="9"/>
  <c r="AK233" i="9"/>
  <c r="AK234" i="9"/>
  <c r="AK235" i="9"/>
  <c r="AK236" i="9"/>
  <c r="AK237" i="9"/>
  <c r="AK238" i="9"/>
  <c r="AK239" i="9"/>
  <c r="AK240" i="9"/>
  <c r="AK241" i="9"/>
  <c r="AK242" i="9"/>
  <c r="AK243" i="9"/>
  <c r="AK244" i="9"/>
  <c r="AK245" i="9"/>
  <c r="AK246" i="9"/>
  <c r="AK247" i="9"/>
  <c r="AK248" i="9"/>
  <c r="AK249" i="9"/>
  <c r="AK250" i="9"/>
  <c r="AK251" i="9"/>
  <c r="AK252" i="9"/>
  <c r="AK253" i="9"/>
  <c r="AK254" i="9"/>
  <c r="AK255" i="9"/>
  <c r="AK256" i="9"/>
  <c r="AK257" i="9"/>
  <c r="AK258" i="9"/>
  <c r="AK259" i="9"/>
  <c r="AK260" i="9"/>
  <c r="AK261" i="9"/>
  <c r="AK262" i="9"/>
  <c r="AK263" i="9"/>
  <c r="AK264" i="9"/>
  <c r="AK265" i="9"/>
  <c r="AK266" i="9"/>
  <c r="AK267" i="9"/>
  <c r="AK268" i="9"/>
  <c r="AK269" i="9"/>
  <c r="AK270" i="9"/>
  <c r="AK271" i="9"/>
  <c r="AK272" i="9"/>
  <c r="AK273" i="9"/>
  <c r="AK274" i="9"/>
  <c r="AK275" i="9"/>
  <c r="AK276" i="9"/>
  <c r="AK277" i="9"/>
  <c r="AK278" i="9"/>
  <c r="AK279" i="9"/>
  <c r="AK280" i="9"/>
  <c r="AK281" i="9"/>
  <c r="AK282" i="9"/>
  <c r="AK283" i="9"/>
  <c r="AK284" i="9"/>
  <c r="AK285" i="9"/>
  <c r="AK286" i="9"/>
  <c r="AK287" i="9"/>
  <c r="AK288" i="9"/>
  <c r="AK289" i="9"/>
  <c r="AK290" i="9"/>
  <c r="AK291" i="9"/>
  <c r="AK292" i="9"/>
  <c r="AK293" i="9"/>
  <c r="AK294" i="9"/>
  <c r="AK295" i="9"/>
  <c r="AK296" i="9"/>
  <c r="AK297" i="9"/>
  <c r="AK298" i="9"/>
  <c r="AK299" i="9"/>
  <c r="AK300" i="9"/>
  <c r="AK301" i="9"/>
  <c r="AK302" i="9"/>
  <c r="AK303" i="9"/>
  <c r="AK304" i="9"/>
  <c r="AK305" i="9"/>
  <c r="AK306" i="9"/>
  <c r="AK307" i="9"/>
  <c r="AK308" i="9"/>
  <c r="AK309" i="9"/>
  <c r="AK310" i="9"/>
  <c r="AK311" i="9"/>
  <c r="AK312" i="9"/>
  <c r="AK313" i="9"/>
  <c r="AK314" i="9"/>
  <c r="AK315" i="9"/>
  <c r="AK316" i="9"/>
  <c r="AK317" i="9"/>
  <c r="AK318" i="9"/>
  <c r="AK319" i="9"/>
  <c r="AK320" i="9"/>
  <c r="AK321" i="9"/>
  <c r="AK322" i="9"/>
  <c r="AK323" i="9"/>
  <c r="AK324" i="9"/>
  <c r="AK325" i="9"/>
  <c r="AK326" i="9"/>
  <c r="AK327" i="9"/>
  <c r="AK328" i="9"/>
  <c r="AK329" i="9"/>
  <c r="AK330" i="9"/>
  <c r="AK331" i="9"/>
  <c r="AK332" i="9"/>
  <c r="AK333" i="9"/>
  <c r="AK334" i="9"/>
  <c r="AK335" i="9"/>
  <c r="AK336" i="9"/>
  <c r="AK337" i="9"/>
  <c r="AK338" i="9"/>
  <c r="AK339" i="9"/>
  <c r="AK340" i="9"/>
  <c r="AK341" i="9"/>
  <c r="AK342" i="9"/>
  <c r="AK343" i="9"/>
  <c r="AK344" i="9"/>
  <c r="AK345" i="9"/>
  <c r="AK346" i="9"/>
  <c r="AK347" i="9"/>
  <c r="AK348" i="9"/>
  <c r="AK349" i="9"/>
  <c r="AK350" i="9"/>
  <c r="AK351" i="9"/>
  <c r="AK352" i="9"/>
  <c r="AK353" i="9"/>
  <c r="AK354" i="9"/>
  <c r="AK355" i="9"/>
  <c r="AK356" i="9"/>
  <c r="AK357" i="9"/>
  <c r="AK358" i="9"/>
  <c r="AK359" i="9"/>
  <c r="AK360" i="9"/>
  <c r="AK361" i="9"/>
  <c r="AK362" i="9"/>
  <c r="AK363" i="9"/>
  <c r="AK364" i="9"/>
  <c r="AK365" i="9"/>
  <c r="AK366" i="9"/>
  <c r="AK367" i="9"/>
  <c r="AK368" i="9"/>
  <c r="AK369" i="9"/>
  <c r="AK370" i="9"/>
  <c r="AK371" i="9"/>
  <c r="AK372" i="9"/>
  <c r="AK373" i="9"/>
  <c r="AK374" i="9"/>
  <c r="AK375" i="9"/>
  <c r="AK376" i="9"/>
  <c r="AK377" i="9"/>
  <c r="AK378" i="9"/>
  <c r="AK379" i="9"/>
  <c r="AK380" i="9"/>
  <c r="AK381" i="9"/>
  <c r="AK382" i="9"/>
  <c r="AK383" i="9"/>
  <c r="AK384" i="9"/>
  <c r="AK385" i="9"/>
  <c r="AK386" i="9"/>
  <c r="AK387" i="9"/>
  <c r="AK388" i="9"/>
  <c r="AK389" i="9"/>
  <c r="AK390" i="9"/>
  <c r="AK391" i="9"/>
  <c r="AK392" i="9"/>
  <c r="AK393" i="9"/>
  <c r="AK394" i="9"/>
  <c r="AK395" i="9"/>
  <c r="AK396" i="9"/>
  <c r="AK397" i="9"/>
  <c r="AK398" i="9"/>
  <c r="AK399" i="9"/>
  <c r="AK400" i="9"/>
  <c r="AK401" i="9"/>
  <c r="AK402" i="9"/>
  <c r="AK403" i="9"/>
  <c r="AK404" i="9"/>
  <c r="AK405" i="9"/>
  <c r="AK406" i="9"/>
  <c r="AK407" i="9"/>
  <c r="AK408" i="9"/>
  <c r="AK409" i="9"/>
  <c r="AK410" i="9"/>
  <c r="AK411" i="9"/>
  <c r="AK412" i="9"/>
  <c r="AK413" i="9"/>
  <c r="AK414" i="9"/>
  <c r="AK415" i="9"/>
  <c r="AK416" i="9"/>
  <c r="AK417" i="9"/>
  <c r="AK418" i="9"/>
  <c r="AK419" i="9"/>
  <c r="AK420" i="9"/>
  <c r="AK421" i="9"/>
  <c r="AK422" i="9"/>
  <c r="AK423" i="9"/>
  <c r="AK424" i="9"/>
  <c r="AK425" i="9"/>
  <c r="AK426" i="9"/>
  <c r="AK427" i="9"/>
  <c r="AK428" i="9"/>
  <c r="AK429" i="9"/>
  <c r="AK430" i="9"/>
  <c r="AK431" i="9"/>
  <c r="AK432" i="9"/>
  <c r="AK433" i="9"/>
  <c r="AK434" i="9"/>
  <c r="AK435" i="9"/>
  <c r="AK436" i="9"/>
  <c r="AK437" i="9"/>
  <c r="AK438" i="9"/>
  <c r="AK439" i="9"/>
  <c r="AK440" i="9"/>
  <c r="AK441" i="9"/>
  <c r="AK442" i="9"/>
  <c r="AK443" i="9"/>
  <c r="AK444" i="9"/>
  <c r="AK445" i="9"/>
  <c r="AK446" i="9"/>
  <c r="AK447" i="9"/>
  <c r="AK448" i="9"/>
  <c r="AK449" i="9"/>
  <c r="AK450" i="9"/>
  <c r="AK451" i="9"/>
  <c r="AK452" i="9"/>
  <c r="AK453" i="9"/>
  <c r="AK454" i="9"/>
  <c r="AK455" i="9"/>
  <c r="AK456" i="9"/>
  <c r="AK457" i="9"/>
  <c r="AK458" i="9"/>
  <c r="AK459" i="9"/>
  <c r="AK460" i="9"/>
  <c r="AK461" i="9"/>
  <c r="AK462" i="9"/>
  <c r="AK463" i="9"/>
  <c r="AK464" i="9"/>
  <c r="AK465" i="9"/>
  <c r="AK466" i="9"/>
  <c r="AK467" i="9"/>
  <c r="AK468" i="9"/>
  <c r="AK469" i="9"/>
  <c r="AK470" i="9"/>
  <c r="AK471" i="9"/>
  <c r="AK472" i="9"/>
  <c r="AK473" i="9"/>
  <c r="AK474" i="9"/>
  <c r="AK475" i="9"/>
  <c r="AK476" i="9"/>
  <c r="AK477" i="9"/>
  <c r="AK478" i="9"/>
  <c r="AK479" i="9"/>
  <c r="AK480" i="9"/>
  <c r="AK481" i="9"/>
  <c r="AK482" i="9"/>
  <c r="AK483" i="9"/>
  <c r="AK484" i="9"/>
  <c r="AK485" i="9"/>
  <c r="AK486" i="9"/>
  <c r="AK487" i="9"/>
  <c r="AK488" i="9"/>
  <c r="AK489" i="9"/>
  <c r="AK490" i="9"/>
  <c r="AK491" i="9"/>
  <c r="AK492" i="9"/>
  <c r="AK493" i="9"/>
  <c r="AK494" i="9"/>
  <c r="AK495" i="9"/>
  <c r="AK496" i="9"/>
  <c r="AK497" i="9"/>
  <c r="AK498" i="9"/>
  <c r="AK499" i="9"/>
  <c r="AK500" i="9"/>
  <c r="AK501" i="9"/>
  <c r="AK502" i="9"/>
  <c r="AK503" i="9"/>
  <c r="AK504" i="9"/>
  <c r="AK505" i="9"/>
  <c r="AK506" i="9"/>
  <c r="AK507" i="9"/>
  <c r="AK508" i="9"/>
  <c r="AK509" i="9"/>
  <c r="AK510" i="9"/>
  <c r="AK511" i="9"/>
  <c r="AK512" i="9"/>
  <c r="AK513" i="9"/>
  <c r="AK514" i="9"/>
  <c r="AK515" i="9"/>
  <c r="AK516" i="9"/>
  <c r="AK517" i="9"/>
  <c r="AK518" i="9"/>
  <c r="AK519" i="9"/>
  <c r="AK520" i="9"/>
  <c r="AK521" i="9"/>
  <c r="AK522" i="9"/>
  <c r="AK523" i="9"/>
  <c r="AK524" i="9"/>
  <c r="AK525" i="9"/>
  <c r="AK526" i="9"/>
  <c r="AK527" i="9"/>
  <c r="AK528" i="9"/>
  <c r="AK529" i="9"/>
  <c r="AK530" i="9"/>
  <c r="AK531" i="9"/>
  <c r="AK532" i="9"/>
  <c r="AK533" i="9"/>
  <c r="AK534" i="9"/>
  <c r="AK535" i="9"/>
  <c r="AK536" i="9"/>
  <c r="AK537" i="9"/>
  <c r="AK538" i="9"/>
  <c r="AK539" i="9"/>
  <c r="AK540" i="9"/>
  <c r="AK541" i="9"/>
  <c r="AK542" i="9"/>
  <c r="AK543" i="9"/>
  <c r="AK544" i="9"/>
  <c r="AK545" i="9"/>
  <c r="AK546" i="9"/>
  <c r="AK547" i="9"/>
  <c r="AK548" i="9"/>
  <c r="AK549" i="9"/>
  <c r="AK550" i="9"/>
  <c r="AK551" i="9"/>
  <c r="AK552" i="9"/>
  <c r="AK553" i="9"/>
  <c r="AK554" i="9"/>
  <c r="AK555" i="9"/>
  <c r="AK556" i="9"/>
  <c r="AK557" i="9"/>
  <c r="AK558" i="9"/>
  <c r="AK559" i="9"/>
  <c r="AK560" i="9"/>
  <c r="AK561" i="9"/>
  <c r="AK562" i="9"/>
  <c r="AK563" i="9"/>
  <c r="AK564" i="9"/>
  <c r="AK565" i="9"/>
  <c r="AK566" i="9"/>
  <c r="AK567" i="9"/>
  <c r="AK568" i="9"/>
  <c r="AK569" i="9"/>
  <c r="AK570" i="9"/>
  <c r="AK571" i="9"/>
  <c r="AK572" i="9"/>
  <c r="AK573" i="9"/>
  <c r="AK574" i="9"/>
  <c r="AK575" i="9"/>
  <c r="AK576" i="9"/>
  <c r="AK577" i="9"/>
  <c r="AK578" i="9"/>
  <c r="AK579" i="9"/>
  <c r="AK580" i="9"/>
  <c r="AK581" i="9"/>
  <c r="AK582" i="9"/>
  <c r="AK583" i="9"/>
  <c r="AK584" i="9"/>
  <c r="AK585" i="9"/>
  <c r="AK586" i="9"/>
  <c r="AK587" i="9"/>
  <c r="AK588" i="9"/>
  <c r="AK589" i="9"/>
  <c r="AK590" i="9"/>
  <c r="AK591" i="9"/>
  <c r="AK592" i="9"/>
  <c r="AK593" i="9"/>
  <c r="AK594" i="9"/>
  <c r="AK595" i="9"/>
  <c r="AK596" i="9"/>
  <c r="AK597" i="9"/>
  <c r="AK598" i="9"/>
  <c r="AK599" i="9"/>
  <c r="AK600" i="9"/>
  <c r="AK601" i="9"/>
  <c r="AK602" i="9"/>
  <c r="AK603" i="9"/>
  <c r="AK604" i="9"/>
  <c r="AK605" i="9"/>
  <c r="AK606" i="9"/>
  <c r="AK607" i="9"/>
  <c r="AK608" i="9"/>
  <c r="AK609" i="9"/>
  <c r="AK610" i="9"/>
  <c r="AK611" i="9"/>
  <c r="AK612" i="9"/>
  <c r="AK613" i="9"/>
  <c r="AK614" i="9"/>
  <c r="AK615" i="9"/>
  <c r="AK616" i="9"/>
  <c r="AK617" i="9"/>
  <c r="AK618" i="9"/>
  <c r="AK619" i="9"/>
  <c r="AK620" i="9"/>
  <c r="AK621" i="9"/>
  <c r="AK622" i="9"/>
  <c r="AK623" i="9"/>
  <c r="AK624" i="9"/>
  <c r="AK625" i="9"/>
  <c r="AK626" i="9"/>
  <c r="AK627" i="9"/>
  <c r="AK628" i="9"/>
  <c r="AK629" i="9"/>
  <c r="AK630" i="9"/>
  <c r="AK631" i="9"/>
  <c r="AK632" i="9"/>
  <c r="AK633" i="9"/>
  <c r="AK634" i="9"/>
  <c r="AK635" i="9"/>
  <c r="AK636" i="9"/>
  <c r="AK637" i="9"/>
  <c r="AK638" i="9"/>
  <c r="AK639" i="9"/>
  <c r="AK640" i="9"/>
  <c r="AK641" i="9"/>
  <c r="AK642" i="9"/>
  <c r="AK643" i="9"/>
  <c r="AK644" i="9"/>
  <c r="AK645" i="9"/>
  <c r="AK646" i="9"/>
  <c r="AK647" i="9"/>
  <c r="AK648" i="9"/>
  <c r="AK649" i="9"/>
  <c r="AK650" i="9"/>
  <c r="AK651" i="9"/>
  <c r="AK652" i="9"/>
  <c r="AK653" i="9"/>
  <c r="AK654" i="9"/>
  <c r="AK655" i="9"/>
  <c r="AK656" i="9"/>
  <c r="AK657" i="9"/>
  <c r="AK658" i="9"/>
  <c r="AK659" i="9"/>
  <c r="AK660" i="9"/>
  <c r="AK661" i="9"/>
  <c r="AK662" i="9"/>
  <c r="AK663" i="9"/>
  <c r="AK664" i="9"/>
  <c r="AK665" i="9"/>
  <c r="AK666" i="9"/>
  <c r="AK667" i="9"/>
  <c r="AK668" i="9"/>
  <c r="AK669" i="9"/>
  <c r="AK670" i="9"/>
  <c r="AK671" i="9"/>
  <c r="AK672" i="9"/>
  <c r="AK673" i="9"/>
  <c r="AK674" i="9"/>
  <c r="AK675" i="9"/>
  <c r="AK676" i="9"/>
  <c r="AK677" i="9"/>
  <c r="AK678" i="9"/>
  <c r="AK679" i="9"/>
  <c r="AK680" i="9"/>
  <c r="AK681" i="9"/>
  <c r="AK682" i="9"/>
  <c r="AK683" i="9"/>
  <c r="AK684" i="9"/>
  <c r="AK685" i="9"/>
  <c r="AK686" i="9"/>
  <c r="AK687" i="9"/>
  <c r="AK688" i="9"/>
  <c r="AK689" i="9"/>
  <c r="AK690" i="9"/>
  <c r="AK691" i="9"/>
  <c r="AK692" i="9"/>
  <c r="AK693" i="9"/>
  <c r="AK694" i="9"/>
  <c r="AK695" i="9"/>
  <c r="AK696" i="9"/>
  <c r="AK697" i="9"/>
  <c r="AK698" i="9"/>
  <c r="AK699" i="9"/>
  <c r="AK700" i="9"/>
  <c r="AK701" i="9"/>
  <c r="AK702" i="9"/>
  <c r="AK703" i="9"/>
  <c r="AK704" i="9"/>
  <c r="AK705" i="9"/>
  <c r="AK706" i="9"/>
  <c r="AK707" i="9"/>
  <c r="AK708" i="9"/>
  <c r="AK709" i="9"/>
  <c r="AK710" i="9"/>
  <c r="AK711" i="9"/>
  <c r="AK712" i="9"/>
  <c r="AK713" i="9"/>
  <c r="AK714" i="9"/>
  <c r="AK715" i="9"/>
  <c r="AK716" i="9"/>
  <c r="AK717" i="9"/>
  <c r="AK718" i="9"/>
  <c r="AK719" i="9"/>
  <c r="AK720" i="9"/>
  <c r="AK721" i="9"/>
  <c r="AK722" i="9"/>
  <c r="AK723" i="9"/>
  <c r="AK724" i="9"/>
  <c r="AK725" i="9"/>
  <c r="AK726" i="9"/>
  <c r="AK727" i="9"/>
  <c r="AK728" i="9"/>
  <c r="AK729" i="9"/>
  <c r="AK730" i="9"/>
  <c r="AK731" i="9"/>
  <c r="AK732" i="9"/>
  <c r="AK733" i="9"/>
  <c r="AK734" i="9"/>
  <c r="AK735" i="9"/>
  <c r="AK736" i="9"/>
  <c r="AK737" i="9"/>
  <c r="AK738" i="9"/>
  <c r="AK739" i="9"/>
  <c r="AK740" i="9"/>
  <c r="AK741" i="9"/>
  <c r="AK742" i="9"/>
  <c r="AK743" i="9"/>
  <c r="AK744" i="9"/>
  <c r="AK745" i="9"/>
  <c r="AK746" i="9"/>
  <c r="AK747" i="9"/>
  <c r="AK748" i="9"/>
  <c r="AK749" i="9"/>
  <c r="AK750" i="9"/>
  <c r="AK751" i="9"/>
  <c r="AK752" i="9"/>
  <c r="AK753" i="9"/>
  <c r="AK754" i="9"/>
  <c r="AK755" i="9"/>
  <c r="AK756" i="9"/>
  <c r="AK757" i="9"/>
  <c r="AK758" i="9"/>
  <c r="AK759" i="9"/>
  <c r="AK760" i="9"/>
  <c r="AK761" i="9"/>
  <c r="AK762" i="9"/>
  <c r="AK763" i="9"/>
  <c r="AK764" i="9"/>
  <c r="AK765" i="9"/>
  <c r="AK766" i="9"/>
  <c r="AK767" i="9"/>
  <c r="AK768" i="9"/>
  <c r="AK769" i="9"/>
  <c r="AK770" i="9"/>
  <c r="AK771" i="9"/>
  <c r="AK772" i="9"/>
  <c r="AK773" i="9"/>
  <c r="AK774" i="9"/>
  <c r="AK775" i="9"/>
  <c r="AK776" i="9"/>
  <c r="AK777" i="9"/>
  <c r="AK778" i="9"/>
  <c r="AK779" i="9"/>
  <c r="AK780" i="9"/>
  <c r="AK781" i="9"/>
  <c r="AK782" i="9"/>
  <c r="AK783" i="9"/>
  <c r="AK784" i="9"/>
  <c r="AK785" i="9"/>
  <c r="AK786" i="9"/>
  <c r="AK787" i="9"/>
  <c r="AK788" i="9"/>
  <c r="AK789" i="9"/>
  <c r="AK790" i="9"/>
  <c r="AK791" i="9"/>
  <c r="AK792" i="9"/>
  <c r="AK793" i="9"/>
  <c r="AK794" i="9"/>
  <c r="AK795" i="9"/>
  <c r="AK796" i="9"/>
  <c r="AK797" i="9"/>
  <c r="AK798" i="9"/>
  <c r="AK799" i="9"/>
  <c r="AK800" i="9"/>
  <c r="AK801" i="9"/>
  <c r="AK802" i="9"/>
  <c r="AK803" i="9"/>
  <c r="AK804" i="9"/>
  <c r="AK805" i="9"/>
  <c r="AK806" i="9"/>
  <c r="AK807" i="9"/>
  <c r="AK808" i="9"/>
  <c r="AK809" i="9"/>
  <c r="AK810" i="9"/>
  <c r="AK811" i="9"/>
  <c r="AK812" i="9"/>
  <c r="AK813" i="9"/>
  <c r="AK814" i="9"/>
  <c r="AK815" i="9"/>
  <c r="AK816" i="9"/>
  <c r="AK817" i="9"/>
  <c r="AK818" i="9"/>
  <c r="AK819" i="9"/>
  <c r="AK820" i="9"/>
  <c r="AK821" i="9"/>
  <c r="AK822" i="9"/>
  <c r="AK823" i="9"/>
  <c r="AK824" i="9"/>
  <c r="AK825" i="9"/>
  <c r="AK826" i="9"/>
  <c r="AK827" i="9"/>
  <c r="AK828" i="9"/>
  <c r="AK829" i="9"/>
  <c r="AK830" i="9"/>
  <c r="AK831" i="9"/>
  <c r="AK832" i="9"/>
  <c r="AK833" i="9"/>
  <c r="AK834" i="9"/>
  <c r="AK835" i="9"/>
  <c r="AK836" i="9"/>
  <c r="AK837" i="9"/>
  <c r="AK838" i="9"/>
  <c r="AK839" i="9"/>
  <c r="AK840" i="9"/>
  <c r="AK841" i="9"/>
  <c r="AK842" i="9"/>
  <c r="AK843" i="9"/>
  <c r="AK844" i="9"/>
  <c r="AK845" i="9"/>
  <c r="AK846" i="9"/>
  <c r="AK847" i="9"/>
  <c r="AK848" i="9"/>
  <c r="AK849" i="9"/>
  <c r="AK850" i="9"/>
  <c r="AK851" i="9"/>
  <c r="AK852" i="9"/>
  <c r="AK853" i="9"/>
  <c r="AK854" i="9"/>
  <c r="AK855" i="9"/>
  <c r="AK856" i="9"/>
  <c r="AK857" i="9"/>
  <c r="AK858" i="9"/>
  <c r="AK859" i="9"/>
  <c r="AK860" i="9"/>
  <c r="AK861" i="9"/>
  <c r="AK862" i="9"/>
  <c r="AK863" i="9"/>
  <c r="AK864" i="9"/>
  <c r="AK865" i="9"/>
  <c r="AK866" i="9"/>
  <c r="AK867" i="9"/>
  <c r="AK868" i="9"/>
  <c r="AK869" i="9"/>
  <c r="AK870" i="9"/>
  <c r="AK871" i="9"/>
  <c r="AK872" i="9"/>
  <c r="AK873" i="9"/>
  <c r="AK874" i="9"/>
  <c r="AK875" i="9"/>
  <c r="AK876" i="9"/>
  <c r="AK877" i="9"/>
  <c r="AK878" i="9"/>
  <c r="AK879" i="9"/>
  <c r="AK880" i="9"/>
  <c r="AK881" i="9"/>
  <c r="AK882" i="9"/>
  <c r="AK883" i="9"/>
  <c r="AK884" i="9"/>
  <c r="AK885" i="9"/>
  <c r="AK886" i="9"/>
  <c r="AK887" i="9"/>
  <c r="AK888" i="9"/>
  <c r="AK889" i="9"/>
  <c r="AK890" i="9"/>
  <c r="AK891" i="9"/>
  <c r="AK892" i="9"/>
  <c r="AK893" i="9"/>
  <c r="AK894" i="9"/>
  <c r="AK895" i="9"/>
  <c r="AK896" i="9"/>
  <c r="AK897" i="9"/>
  <c r="AK898" i="9"/>
  <c r="AK899" i="9"/>
  <c r="AK900" i="9"/>
  <c r="AK901" i="9"/>
  <c r="AK902" i="9"/>
  <c r="AK903" i="9"/>
  <c r="AK904" i="9"/>
  <c r="AK905" i="9"/>
  <c r="AK906" i="9"/>
  <c r="AK907" i="9"/>
  <c r="AK908" i="9"/>
  <c r="AK909" i="9"/>
  <c r="AK910" i="9"/>
  <c r="AK911" i="9"/>
  <c r="AK912" i="9"/>
  <c r="AK913" i="9"/>
  <c r="AK914" i="9"/>
  <c r="AK915" i="9"/>
  <c r="AK916" i="9"/>
  <c r="AK917" i="9"/>
  <c r="AK918" i="9"/>
  <c r="AK919" i="9"/>
  <c r="AK920" i="9"/>
  <c r="AK921" i="9"/>
  <c r="AK922" i="9"/>
  <c r="AK923" i="9"/>
  <c r="AK924" i="9"/>
  <c r="AK925" i="9"/>
  <c r="AK926" i="9"/>
  <c r="AK927" i="9"/>
  <c r="AK928" i="9"/>
  <c r="AK929" i="9"/>
  <c r="AK930" i="9"/>
  <c r="AK931" i="9"/>
  <c r="AK932" i="9"/>
  <c r="AK933" i="9"/>
  <c r="AK934" i="9"/>
  <c r="AK935" i="9"/>
  <c r="AK936" i="9"/>
  <c r="AK937" i="9"/>
  <c r="AK938" i="9"/>
  <c r="AK939" i="9"/>
  <c r="AK940" i="9"/>
  <c r="AK941" i="9"/>
  <c r="AK942" i="9"/>
  <c r="AK943" i="9"/>
  <c r="AK944" i="9"/>
  <c r="AK945" i="9"/>
  <c r="AK946" i="9"/>
  <c r="AK947" i="9"/>
  <c r="AK948" i="9"/>
  <c r="AK949" i="9"/>
  <c r="AK950" i="9"/>
  <c r="AK951" i="9"/>
  <c r="AK952" i="9"/>
  <c r="AK953" i="9"/>
  <c r="AK954" i="9"/>
  <c r="AK955" i="9"/>
  <c r="AK956" i="9"/>
  <c r="AK957" i="9"/>
  <c r="AK958" i="9"/>
  <c r="AK959" i="9"/>
  <c r="AK960" i="9"/>
  <c r="AK961" i="9"/>
  <c r="AK962" i="9"/>
  <c r="AK963" i="9"/>
  <c r="AK964" i="9"/>
  <c r="AK965" i="9"/>
  <c r="AK966" i="9"/>
  <c r="AK967" i="9"/>
  <c r="AK968" i="9"/>
  <c r="AK969" i="9"/>
  <c r="AK970" i="9"/>
  <c r="AK971" i="9"/>
  <c r="AK972" i="9"/>
  <c r="AK973" i="9"/>
  <c r="AK974" i="9"/>
  <c r="AK975" i="9"/>
  <c r="AK976" i="9"/>
  <c r="AK977" i="9"/>
  <c r="AK978" i="9"/>
  <c r="AK979" i="9"/>
  <c r="AK980" i="9"/>
  <c r="AK981" i="9"/>
  <c r="AK982" i="9"/>
  <c r="AK983" i="9"/>
  <c r="AK984" i="9"/>
  <c r="AK985" i="9"/>
  <c r="AK986" i="9"/>
  <c r="AK987" i="9"/>
  <c r="AK988" i="9"/>
  <c r="AK989" i="9"/>
  <c r="AK990" i="9"/>
  <c r="AK991" i="9"/>
  <c r="AK992" i="9"/>
  <c r="AK993" i="9"/>
  <c r="AK994" i="9"/>
  <c r="AK995" i="9"/>
  <c r="AK996" i="9"/>
  <c r="AK997" i="9"/>
  <c r="AK998" i="9"/>
  <c r="AK999" i="9"/>
  <c r="AK1000" i="9"/>
  <c r="AK1001" i="9"/>
  <c r="AK1002" i="9"/>
  <c r="AK1003" i="9"/>
  <c r="AK1004" i="9"/>
  <c r="AK1005" i="9"/>
  <c r="AK1006" i="9"/>
  <c r="AK1007" i="9"/>
  <c r="AK1008" i="9"/>
  <c r="AK1009" i="9"/>
  <c r="AK1010" i="9"/>
  <c r="AK1011" i="9"/>
  <c r="AK1012" i="9"/>
  <c r="AK1013" i="9"/>
  <c r="AK1014" i="9"/>
  <c r="AK1015" i="9"/>
  <c r="AK1016" i="9"/>
  <c r="AK1017" i="9"/>
  <c r="AK1018" i="9"/>
  <c r="AK1019" i="9"/>
  <c r="AK1020" i="9"/>
  <c r="AK1021" i="9"/>
  <c r="AK1022" i="9"/>
  <c r="AK1023" i="9"/>
  <c r="AK1024" i="9"/>
  <c r="AK1025" i="9"/>
  <c r="AK1026" i="9"/>
  <c r="AK1027" i="9"/>
  <c r="AK1028" i="9"/>
  <c r="AK1029" i="9"/>
  <c r="AK1030" i="9"/>
  <c r="AK1031" i="9"/>
  <c r="AK1032" i="9"/>
  <c r="AK1033" i="9"/>
  <c r="AK1034" i="9"/>
  <c r="AK1035" i="9"/>
  <c r="AK1036" i="9"/>
  <c r="AK1037" i="9"/>
  <c r="AK1038" i="9"/>
  <c r="AK1039" i="9"/>
  <c r="AK1040" i="9"/>
  <c r="AK1041" i="9"/>
  <c r="AK1042" i="9"/>
  <c r="AK1043" i="9"/>
  <c r="AK1044" i="9"/>
  <c r="AK1045" i="9"/>
  <c r="AK1046" i="9"/>
  <c r="AK1047" i="9"/>
  <c r="AK1048" i="9"/>
  <c r="AK1049" i="9"/>
  <c r="AK1050" i="9"/>
  <c r="AK1051" i="9"/>
  <c r="AK1052" i="9"/>
  <c r="AK1053" i="9"/>
  <c r="AK1054" i="9"/>
  <c r="AK1055" i="9"/>
  <c r="AK1056" i="9"/>
  <c r="AK1057" i="9"/>
  <c r="AK1058" i="9"/>
  <c r="AK1059" i="9"/>
  <c r="AK1060" i="9"/>
  <c r="AK1061" i="9"/>
  <c r="AK1062" i="9"/>
  <c r="AK1063" i="9"/>
  <c r="AK1064" i="9"/>
  <c r="AK1065" i="9"/>
  <c r="AK1066" i="9"/>
  <c r="AK1067" i="9"/>
  <c r="AK1068" i="9"/>
  <c r="AK1069" i="9"/>
  <c r="AK1070" i="9"/>
  <c r="AK1071" i="9"/>
  <c r="AK1072" i="9"/>
  <c r="AK1073" i="9"/>
  <c r="AK1074" i="9"/>
  <c r="AK1075" i="9"/>
  <c r="AK1076" i="9"/>
  <c r="AK1077" i="9"/>
  <c r="AK1078" i="9"/>
  <c r="AK1079" i="9"/>
  <c r="AK1080" i="9"/>
  <c r="AK1081" i="9"/>
  <c r="AK1082" i="9"/>
  <c r="AK1083" i="9"/>
  <c r="AK1084" i="9"/>
  <c r="AK1085" i="9"/>
  <c r="AK1086" i="9"/>
  <c r="AK1087" i="9"/>
  <c r="AK1088" i="9"/>
  <c r="AK1089" i="9"/>
  <c r="AK1090" i="9"/>
  <c r="AK1091" i="9"/>
  <c r="AK1092" i="9"/>
  <c r="AK1093" i="9"/>
  <c r="AK1094" i="9"/>
  <c r="AK1095" i="9"/>
  <c r="AK1096" i="9"/>
  <c r="AK1097" i="9"/>
  <c r="AK1098" i="9"/>
  <c r="AK1099" i="9"/>
  <c r="AK1100" i="9"/>
  <c r="AK1101" i="9"/>
  <c r="AK1102" i="9"/>
  <c r="AK1103" i="9"/>
  <c r="AK1104" i="9"/>
  <c r="AK1105" i="9"/>
  <c r="AK1106" i="9"/>
  <c r="AK1107" i="9"/>
  <c r="AK1108" i="9"/>
  <c r="AK1109" i="9"/>
  <c r="AK1110" i="9"/>
  <c r="AK1111" i="9"/>
  <c r="AK1112" i="9"/>
  <c r="AK1113" i="9"/>
  <c r="AK1114" i="9"/>
  <c r="AK1115" i="9"/>
  <c r="AK1116" i="9"/>
  <c r="AK1117" i="9"/>
  <c r="AK1118" i="9"/>
  <c r="AK1119" i="9"/>
  <c r="AK1120" i="9"/>
  <c r="AK1121" i="9"/>
  <c r="AK1122" i="9"/>
  <c r="AK1123" i="9"/>
  <c r="AK1124" i="9"/>
  <c r="AK1125" i="9"/>
  <c r="AK1126" i="9"/>
  <c r="AK1127" i="9"/>
  <c r="AK1128" i="9"/>
  <c r="AK1129" i="9"/>
  <c r="AK1130" i="9"/>
  <c r="AK1131" i="9"/>
  <c r="AK1132" i="9"/>
  <c r="AK1133" i="9"/>
  <c r="AK1134" i="9"/>
  <c r="AK1135" i="9"/>
  <c r="AK1136" i="9"/>
  <c r="AK1137" i="9"/>
  <c r="AK1138" i="9"/>
  <c r="AK1139" i="9"/>
  <c r="AK1140" i="9"/>
  <c r="AK1141" i="9"/>
  <c r="AK1142" i="9"/>
  <c r="AK1143" i="9"/>
  <c r="AK1144" i="9"/>
  <c r="AK1145" i="9"/>
  <c r="AK1146" i="9"/>
  <c r="AK1147" i="9"/>
  <c r="AK1148" i="9"/>
  <c r="AK1149" i="9"/>
  <c r="AK1150" i="9"/>
  <c r="AK1151" i="9"/>
  <c r="AK1152" i="9"/>
  <c r="AK1153" i="9"/>
  <c r="AK1154" i="9"/>
  <c r="AK1155" i="9"/>
  <c r="AK1156" i="9"/>
  <c r="AK1157" i="9"/>
  <c r="AK1158" i="9"/>
  <c r="AK1159" i="9"/>
  <c r="AK1160" i="9"/>
  <c r="AK1161" i="9"/>
  <c r="AK1162" i="9"/>
  <c r="AK1163" i="9"/>
  <c r="AK1164" i="9"/>
  <c r="AK1165" i="9"/>
  <c r="AK1166" i="9"/>
  <c r="AK1167" i="9"/>
  <c r="AK1168" i="9"/>
  <c r="AK1169" i="9"/>
  <c r="AK1170" i="9"/>
  <c r="AK1171" i="9"/>
  <c r="AK1172" i="9"/>
  <c r="AK1173" i="9"/>
  <c r="AK1174" i="9"/>
  <c r="AK1175" i="9"/>
  <c r="AK1176" i="9"/>
  <c r="AK1177" i="9"/>
  <c r="AK1178" i="9"/>
  <c r="AK1179" i="9"/>
  <c r="AK1180" i="9"/>
  <c r="AK1181" i="9"/>
  <c r="AK1182" i="9"/>
  <c r="AK1183" i="9"/>
  <c r="AK1184" i="9"/>
  <c r="AK1185" i="9"/>
  <c r="AK1186" i="9"/>
  <c r="AK1187" i="9"/>
  <c r="AK1188" i="9"/>
  <c r="AK1189" i="9"/>
  <c r="AK1190" i="9"/>
  <c r="AK1191" i="9"/>
  <c r="AK1192" i="9"/>
  <c r="AK1193" i="9"/>
  <c r="AK1194" i="9"/>
  <c r="AK1195" i="9"/>
  <c r="AK1196" i="9"/>
  <c r="AK1197" i="9"/>
  <c r="AK1198" i="9"/>
  <c r="AK1199" i="9"/>
  <c r="AK1200" i="9"/>
  <c r="AK1201" i="9"/>
  <c r="AK1202" i="9"/>
  <c r="AK1203" i="9"/>
  <c r="AK1204" i="9"/>
  <c r="AK1205" i="9"/>
  <c r="AK1206" i="9"/>
  <c r="AK1207" i="9"/>
  <c r="AK1208" i="9"/>
  <c r="AK1209" i="9"/>
  <c r="AK1210" i="9"/>
  <c r="AK1211" i="9"/>
  <c r="AK1212" i="9"/>
  <c r="AK1213" i="9"/>
  <c r="AK1214" i="9"/>
  <c r="AK1215" i="9"/>
  <c r="AK1216" i="9"/>
  <c r="AK1217" i="9"/>
  <c r="AK1218" i="9"/>
  <c r="AK1219" i="9"/>
  <c r="AK1220" i="9"/>
  <c r="AK1221" i="9"/>
  <c r="AK1222" i="9"/>
  <c r="AK1223" i="9"/>
  <c r="AK1224" i="9"/>
  <c r="AK1225" i="9"/>
  <c r="AK1226" i="9"/>
  <c r="AK1227" i="9"/>
  <c r="AK1228" i="9"/>
  <c r="AK1229" i="9"/>
  <c r="AK1230" i="9"/>
  <c r="AK1231" i="9"/>
  <c r="AK1232" i="9"/>
  <c r="AK1233" i="9"/>
  <c r="AK1234" i="9"/>
  <c r="AK1235" i="9"/>
  <c r="AK1236" i="9"/>
  <c r="AK1237" i="9"/>
  <c r="AK1238" i="9"/>
  <c r="AK1239" i="9"/>
  <c r="AK1240" i="9"/>
  <c r="AK1241" i="9"/>
  <c r="AK1242" i="9"/>
  <c r="AK1243" i="9"/>
  <c r="AK1244" i="9"/>
  <c r="AK1245" i="9"/>
  <c r="AK1246" i="9"/>
  <c r="AK1247" i="9"/>
  <c r="AK1248" i="9"/>
  <c r="AK1249" i="9"/>
  <c r="AK1250" i="9"/>
  <c r="AK1251" i="9"/>
  <c r="AK1252" i="9"/>
  <c r="AK1253" i="9"/>
  <c r="AK1254" i="9"/>
  <c r="AK1255" i="9"/>
  <c r="AK1256" i="9"/>
  <c r="AK1257" i="9"/>
  <c r="AK1258" i="9"/>
  <c r="AK1259" i="9"/>
  <c r="AK1260" i="9"/>
  <c r="AK1261" i="9"/>
  <c r="AK1262" i="9"/>
  <c r="AK1263" i="9"/>
  <c r="AK1264" i="9"/>
  <c r="AK1265" i="9"/>
  <c r="AK1266" i="9"/>
  <c r="AK1267" i="9"/>
  <c r="AK1268" i="9"/>
  <c r="AK1269" i="9"/>
  <c r="AK1270" i="9"/>
  <c r="AK1271" i="9"/>
  <c r="AK1272" i="9"/>
  <c r="AK1273" i="9"/>
  <c r="AK1274" i="9"/>
  <c r="AK1275" i="9"/>
  <c r="AK1276" i="9"/>
  <c r="AK1277" i="9"/>
  <c r="AK1278" i="9"/>
  <c r="AK1279" i="9"/>
  <c r="AK1280" i="9"/>
  <c r="AK1281" i="9"/>
  <c r="AK1282" i="9"/>
  <c r="AK1283" i="9"/>
  <c r="AK1284" i="9"/>
  <c r="AK1285" i="9"/>
  <c r="AK1286" i="9"/>
  <c r="AK1287" i="9"/>
  <c r="AK1288" i="9"/>
  <c r="AK1289" i="9"/>
  <c r="AK1290" i="9"/>
  <c r="AK1291" i="9"/>
  <c r="AK1292" i="9"/>
  <c r="AK1293" i="9"/>
  <c r="AK1294" i="9"/>
  <c r="AK1295" i="9"/>
  <c r="AK1296" i="9"/>
  <c r="AK1297" i="9"/>
  <c r="AK1298" i="9"/>
  <c r="AK1299" i="9"/>
  <c r="AK1300" i="9"/>
  <c r="AK1301" i="9"/>
  <c r="AK1302" i="9"/>
  <c r="AK1303" i="9"/>
  <c r="AK1304" i="9"/>
  <c r="AK1305" i="9"/>
  <c r="AK1306" i="9"/>
  <c r="AK1307" i="9"/>
  <c r="AK1308" i="9"/>
  <c r="AK1309" i="9"/>
  <c r="AK1310" i="9"/>
  <c r="AK1311" i="9"/>
  <c r="AK1312" i="9"/>
  <c r="AK1313" i="9"/>
  <c r="AK1314" i="9"/>
  <c r="AK1315" i="9"/>
  <c r="AK1316" i="9"/>
  <c r="AK1317" i="9"/>
  <c r="AK1318" i="9"/>
  <c r="AK1319" i="9"/>
  <c r="AK1320" i="9"/>
  <c r="AK1321" i="9"/>
  <c r="AK1322" i="9"/>
  <c r="AK1323" i="9"/>
  <c r="AK1324" i="9"/>
  <c r="AK1325" i="9"/>
  <c r="AK1326" i="9"/>
  <c r="AK1327" i="9"/>
  <c r="AK1328" i="9"/>
  <c r="AK1329" i="9"/>
  <c r="AK1330" i="9"/>
  <c r="AK1331" i="9"/>
  <c r="AK1332" i="9"/>
  <c r="AK1333" i="9"/>
  <c r="AK1334" i="9"/>
  <c r="AK1335" i="9"/>
  <c r="AK1336" i="9"/>
  <c r="AK1337" i="9"/>
  <c r="AK1338" i="9"/>
  <c r="AK1339" i="9"/>
  <c r="AK1340" i="9"/>
  <c r="AK1341" i="9"/>
  <c r="AK1342" i="9"/>
  <c r="AK1343" i="9"/>
  <c r="AK1344" i="9"/>
  <c r="AK1345" i="9"/>
  <c r="AK1346" i="9"/>
  <c r="AK1347" i="9"/>
  <c r="AK1348" i="9"/>
  <c r="AK1349" i="9"/>
  <c r="AK1350" i="9"/>
  <c r="AK1351" i="9"/>
  <c r="AK1352" i="9"/>
  <c r="AK1353" i="9"/>
  <c r="AK1354" i="9"/>
  <c r="AK1355" i="9"/>
  <c r="AK1356" i="9"/>
  <c r="AK1357" i="9"/>
  <c r="AK1358" i="9"/>
  <c r="AK1359" i="9"/>
  <c r="AK1360" i="9"/>
  <c r="AK1361" i="9"/>
  <c r="AK1362" i="9"/>
  <c r="AK1363" i="9"/>
  <c r="AK1364" i="9"/>
  <c r="AK1365" i="9"/>
  <c r="AK1366" i="9"/>
  <c r="AK1367" i="9"/>
  <c r="AK1368" i="9"/>
  <c r="AK1369" i="9"/>
  <c r="AK1370" i="9"/>
  <c r="AK1371" i="9"/>
  <c r="AK1372" i="9"/>
  <c r="AK1373" i="9"/>
  <c r="AK1374" i="9"/>
  <c r="AK1375" i="9"/>
  <c r="AK1376" i="9"/>
  <c r="AK1377" i="9"/>
  <c r="AK1378" i="9"/>
  <c r="AK1379" i="9"/>
  <c r="AK1380" i="9"/>
  <c r="AK1381" i="9"/>
  <c r="AK1382" i="9"/>
  <c r="AK1383" i="9"/>
  <c r="AK1384" i="9"/>
  <c r="AK1385" i="9"/>
  <c r="AK1386" i="9"/>
  <c r="AK1387" i="9"/>
  <c r="AK1388" i="9"/>
  <c r="AK1389" i="9"/>
  <c r="AK1390" i="9"/>
  <c r="AK1391" i="9"/>
  <c r="AK1392" i="9"/>
  <c r="AK1393" i="9"/>
  <c r="AK1394" i="9"/>
  <c r="AK1395" i="9"/>
  <c r="AK1396" i="9"/>
  <c r="AK1397" i="9"/>
  <c r="AK1398" i="9"/>
  <c r="AK1399" i="9"/>
  <c r="AK1400" i="9"/>
  <c r="AK1401" i="9"/>
  <c r="AK1402" i="9"/>
  <c r="AK1403" i="9"/>
  <c r="AK1404" i="9"/>
  <c r="AK1405" i="9"/>
  <c r="AK1406" i="9"/>
  <c r="AK1407" i="9"/>
  <c r="AK1408" i="9"/>
  <c r="AK1409" i="9"/>
  <c r="AK1410" i="9"/>
  <c r="AK1411" i="9"/>
  <c r="AK1412" i="9"/>
  <c r="AK1413" i="9"/>
  <c r="AK1414" i="9"/>
  <c r="AK1415" i="9"/>
  <c r="AK1416" i="9"/>
  <c r="AK1417" i="9"/>
  <c r="AK1418" i="9"/>
  <c r="AK1419" i="9"/>
  <c r="AK1420" i="9"/>
  <c r="AK1421" i="9"/>
  <c r="AK1422" i="9"/>
  <c r="AK1423" i="9"/>
  <c r="AK1424" i="9"/>
  <c r="AK1425" i="9"/>
  <c r="AK1426" i="9"/>
  <c r="AK1427" i="9"/>
  <c r="AK1428" i="9"/>
  <c r="AK1429" i="9"/>
  <c r="AK1430" i="9"/>
  <c r="AK1431" i="9"/>
  <c r="AK1432" i="9"/>
  <c r="AK1433" i="9"/>
  <c r="AK1434" i="9"/>
  <c r="AK1435" i="9"/>
  <c r="AK1436" i="9"/>
  <c r="AK1437" i="9"/>
  <c r="AK1438" i="9"/>
  <c r="AK1439" i="9"/>
  <c r="AK1440" i="9"/>
  <c r="AK1441" i="9"/>
  <c r="AK1442" i="9"/>
  <c r="AK1443" i="9"/>
  <c r="AK1444" i="9"/>
  <c r="AK1445" i="9"/>
  <c r="AK1446" i="9"/>
  <c r="AK1447" i="9"/>
  <c r="AK1448" i="9"/>
  <c r="AK1449" i="9"/>
  <c r="AK1450" i="9"/>
  <c r="AK1451" i="9"/>
  <c r="AK1452" i="9"/>
  <c r="AK1453" i="9"/>
  <c r="AK1454" i="9"/>
  <c r="AK1455" i="9"/>
  <c r="AK1456" i="9"/>
  <c r="AK1457" i="9"/>
  <c r="AK1458" i="9"/>
  <c r="AK1459" i="9"/>
  <c r="AK1460" i="9"/>
  <c r="AK1461" i="9"/>
  <c r="AK1462" i="9"/>
  <c r="AK1463" i="9"/>
  <c r="AK1464" i="9"/>
  <c r="AK1465" i="9"/>
  <c r="AK1466" i="9"/>
  <c r="AK1467" i="9"/>
  <c r="AK1468" i="9"/>
  <c r="AK1469" i="9"/>
  <c r="AK1470" i="9"/>
  <c r="AK1471" i="9"/>
  <c r="AK1472" i="9"/>
  <c r="AK1473" i="9"/>
  <c r="AK1474" i="9"/>
  <c r="AK1475" i="9"/>
  <c r="AK1476" i="9"/>
  <c r="AK1477" i="9"/>
  <c r="AK1478" i="9"/>
  <c r="AK1479" i="9"/>
  <c r="AK1480" i="9"/>
  <c r="AK1481" i="9"/>
  <c r="AK1482" i="9"/>
  <c r="AK1483" i="9"/>
  <c r="AK1484" i="9"/>
  <c r="AK1485" i="9"/>
  <c r="AK1486" i="9"/>
  <c r="AK1487" i="9"/>
  <c r="AK1488" i="9"/>
  <c r="AK1489" i="9"/>
  <c r="AK1490" i="9"/>
  <c r="AK1491" i="9"/>
  <c r="AK1492" i="9"/>
  <c r="AK1493" i="9"/>
  <c r="AK1494" i="9"/>
  <c r="AK1495" i="9"/>
  <c r="AK1496" i="9"/>
  <c r="AK1497" i="9"/>
  <c r="AK1498" i="9"/>
  <c r="AK1499" i="9"/>
  <c r="AK1500" i="9"/>
  <c r="AK1501" i="9"/>
  <c r="AK1502" i="9"/>
  <c r="AK1503" i="9"/>
  <c r="AK1504" i="9"/>
  <c r="AK1505" i="9"/>
  <c r="AK1506" i="9"/>
  <c r="AK1507" i="9"/>
  <c r="AK1508" i="9"/>
  <c r="AK1509" i="9"/>
  <c r="AK1510" i="9"/>
  <c r="AK1511" i="9"/>
  <c r="AK1512" i="9"/>
  <c r="AK1513" i="9"/>
  <c r="AK1514" i="9"/>
  <c r="AK1515" i="9"/>
  <c r="AK1516" i="9"/>
  <c r="AK1517" i="9"/>
  <c r="AK1518" i="9"/>
  <c r="AK1519" i="9"/>
  <c r="AK1520" i="9"/>
  <c r="AK1521" i="9"/>
  <c r="AK1522" i="9"/>
  <c r="AK1523" i="9"/>
  <c r="AK1524" i="9"/>
  <c r="AK1525" i="9"/>
  <c r="AK1526" i="9"/>
  <c r="AK1527" i="9"/>
  <c r="AK1528" i="9"/>
  <c r="AK1529" i="9"/>
  <c r="AK1530" i="9"/>
  <c r="AK1531" i="9"/>
  <c r="AK1532" i="9"/>
  <c r="AK1533" i="9"/>
  <c r="AK1534" i="9"/>
  <c r="AK1535" i="9"/>
  <c r="AK1536" i="9"/>
  <c r="AK1537" i="9"/>
  <c r="AK1538" i="9"/>
  <c r="AK1539" i="9"/>
  <c r="AK1540" i="9"/>
  <c r="AK1541" i="9"/>
  <c r="AK1542" i="9"/>
  <c r="AK1543" i="9"/>
  <c r="AK1544" i="9"/>
  <c r="AK1545" i="9"/>
  <c r="AK1546" i="9"/>
  <c r="AK1547" i="9"/>
  <c r="AK1548" i="9"/>
  <c r="AK1549" i="9"/>
  <c r="AK1550" i="9"/>
  <c r="AK1551" i="9"/>
  <c r="AK1552" i="9"/>
  <c r="AK1553" i="9"/>
  <c r="AK1554" i="9"/>
  <c r="AK1555" i="9"/>
  <c r="AK1556" i="9"/>
  <c r="AK1557" i="9"/>
  <c r="AK1558" i="9"/>
  <c r="AK1559" i="9"/>
  <c r="AK1560" i="9"/>
  <c r="AK1561" i="9"/>
  <c r="AK1562" i="9"/>
  <c r="AK1563" i="9"/>
  <c r="AK1564" i="9"/>
  <c r="AK1565" i="9"/>
  <c r="AK1566" i="9"/>
  <c r="AK1567" i="9"/>
  <c r="AK1568" i="9"/>
  <c r="AK1569" i="9"/>
  <c r="AK1570" i="9"/>
  <c r="AK1571" i="9"/>
  <c r="AK1572" i="9"/>
  <c r="AK1573" i="9"/>
  <c r="AK1574" i="9"/>
  <c r="AK1575" i="9"/>
  <c r="AK1576" i="9"/>
  <c r="AK1577" i="9"/>
  <c r="AK1578" i="9"/>
  <c r="AK1579" i="9"/>
  <c r="AK1580" i="9"/>
  <c r="AK1581" i="9"/>
  <c r="AK1582" i="9"/>
  <c r="AK1583" i="9"/>
  <c r="AK1584" i="9"/>
  <c r="AK1585" i="9"/>
  <c r="AK1586" i="9"/>
  <c r="AK1587" i="9"/>
  <c r="AK1588" i="9"/>
  <c r="AK1589" i="9"/>
  <c r="AK1590" i="9"/>
  <c r="AK1591" i="9"/>
  <c r="AK1592" i="9"/>
  <c r="AK1593" i="9"/>
  <c r="AK1594" i="9"/>
  <c r="AK1595" i="9"/>
  <c r="AK1596" i="9"/>
  <c r="AK1597" i="9"/>
  <c r="AK1598" i="9"/>
  <c r="AK1599" i="9"/>
  <c r="AK1600" i="9"/>
  <c r="AK1601" i="9"/>
  <c r="AK1602" i="9"/>
  <c r="AK1603" i="9"/>
  <c r="AK1604" i="9"/>
  <c r="AK1605" i="9"/>
  <c r="AK1606" i="9"/>
  <c r="AK1607" i="9"/>
  <c r="AK1608" i="9"/>
  <c r="AK1609" i="9"/>
  <c r="AK1610" i="9"/>
  <c r="AK1611" i="9"/>
  <c r="AK1612" i="9"/>
  <c r="AK1613" i="9"/>
  <c r="AK1614" i="9"/>
  <c r="AK1615" i="9"/>
  <c r="AK1616" i="9"/>
  <c r="AK1617" i="9"/>
  <c r="AK1618" i="9"/>
  <c r="AK1619" i="9"/>
  <c r="AK1620" i="9"/>
  <c r="AK1621" i="9"/>
  <c r="AK1622" i="9"/>
  <c r="AK1623" i="9"/>
  <c r="AK1624" i="9"/>
  <c r="AK1625" i="9"/>
  <c r="AK1626" i="9"/>
  <c r="AK1627" i="9"/>
  <c r="AK1628" i="9"/>
  <c r="AK1629" i="9"/>
  <c r="AK1630" i="9"/>
  <c r="AK1631" i="9"/>
  <c r="AK1632" i="9"/>
  <c r="AK1633" i="9"/>
  <c r="AK1634" i="9"/>
  <c r="AK1635" i="9"/>
  <c r="AK1636" i="9"/>
  <c r="AK1637" i="9"/>
  <c r="AK1638" i="9"/>
  <c r="AK1639" i="9"/>
  <c r="AK1640" i="9"/>
  <c r="AK1641" i="9"/>
  <c r="AK1642" i="9"/>
  <c r="AK1643" i="9"/>
  <c r="AK1644" i="9"/>
  <c r="AK1645" i="9"/>
  <c r="AK1646" i="9"/>
  <c r="AK1647" i="9"/>
  <c r="AK1648" i="9"/>
  <c r="AK1649" i="9"/>
  <c r="AK1650" i="9"/>
  <c r="AK1651" i="9"/>
  <c r="AK1652" i="9"/>
  <c r="AK1653" i="9"/>
  <c r="AK1654" i="9"/>
  <c r="AK1655" i="9"/>
  <c r="AK1656" i="9"/>
  <c r="AK1657" i="9"/>
  <c r="AK1658" i="9"/>
  <c r="AK1659" i="9"/>
  <c r="AK1660" i="9"/>
  <c r="AK1661" i="9"/>
  <c r="AK1662" i="9"/>
  <c r="AK1663" i="9"/>
  <c r="AK1664" i="9"/>
  <c r="AK1665" i="9"/>
  <c r="AK1666" i="9"/>
  <c r="AK1667" i="9"/>
  <c r="AK1668" i="9"/>
  <c r="AK1669" i="9"/>
  <c r="AK1670" i="9"/>
  <c r="AK1671" i="9"/>
  <c r="AK1672" i="9"/>
  <c r="AK1673" i="9"/>
  <c r="AK1674" i="9"/>
  <c r="AK1675" i="9"/>
  <c r="AK1676" i="9"/>
  <c r="AK1677" i="9"/>
  <c r="AK1678" i="9"/>
  <c r="AK1679" i="9"/>
  <c r="AK1680" i="9"/>
  <c r="AK1681" i="9"/>
  <c r="AK1682" i="9"/>
  <c r="AK1683" i="9"/>
  <c r="AK1684" i="9"/>
  <c r="AK1685" i="9"/>
  <c r="AK1686" i="9"/>
  <c r="AK1687" i="9"/>
  <c r="AK1688" i="9"/>
  <c r="AK1689" i="9"/>
  <c r="AK1690" i="9"/>
  <c r="AK1691" i="9"/>
  <c r="AK1692" i="9"/>
  <c r="AK1693" i="9"/>
  <c r="AK1694" i="9"/>
  <c r="AK1695" i="9"/>
  <c r="AK1696" i="9"/>
  <c r="AK1697" i="9"/>
  <c r="AK1698" i="9"/>
  <c r="AK1699" i="9"/>
  <c r="AK1700" i="9"/>
  <c r="AK1701" i="9"/>
  <c r="AK1702" i="9"/>
  <c r="AK1703" i="9"/>
  <c r="AK1704" i="9"/>
  <c r="AK1705" i="9"/>
  <c r="AK1706" i="9"/>
  <c r="AK1707" i="9"/>
  <c r="AK1708" i="9"/>
  <c r="AK1709" i="9"/>
  <c r="AK1710" i="9"/>
  <c r="AK1711" i="9"/>
  <c r="AK1712" i="9"/>
  <c r="AK1713" i="9"/>
  <c r="AK1714" i="9"/>
  <c r="AK1715" i="9"/>
  <c r="AK1716" i="9"/>
  <c r="AK1717" i="9"/>
  <c r="AK1718" i="9"/>
  <c r="AK1719" i="9"/>
  <c r="AK1720" i="9"/>
  <c r="AK1721" i="9"/>
  <c r="AK1722" i="9"/>
  <c r="AK1723" i="9"/>
  <c r="AK1724" i="9"/>
  <c r="AK1725" i="9"/>
  <c r="AK1726" i="9"/>
  <c r="AK1727" i="9"/>
  <c r="AK1728" i="9"/>
  <c r="AK1729" i="9"/>
  <c r="AK1730" i="9"/>
  <c r="AK1731" i="9"/>
  <c r="AK1732" i="9"/>
  <c r="AK1733" i="9"/>
  <c r="AK1734" i="9"/>
  <c r="AK1735" i="9"/>
  <c r="AK1736" i="9"/>
  <c r="AK1737" i="9"/>
  <c r="AK1738" i="9"/>
  <c r="AK1739" i="9"/>
  <c r="AK1740" i="9"/>
  <c r="AK1741" i="9"/>
  <c r="AK1742" i="9"/>
  <c r="AK1743" i="9"/>
  <c r="AK1744" i="9"/>
  <c r="AK1745" i="9"/>
  <c r="AK1746" i="9"/>
  <c r="AK1747" i="9"/>
  <c r="AK1748" i="9"/>
  <c r="AK1749" i="9"/>
  <c r="AK1750" i="9"/>
  <c r="AK1751" i="9"/>
  <c r="AK1752" i="9"/>
  <c r="AK1753" i="9"/>
  <c r="AK1754" i="9"/>
  <c r="AK1755" i="9"/>
  <c r="AK1756" i="9"/>
  <c r="AK1757" i="9"/>
  <c r="AK1758" i="9"/>
  <c r="AK1759" i="9"/>
  <c r="AK1760" i="9"/>
  <c r="AK1761" i="9"/>
  <c r="AK1762" i="9"/>
  <c r="AK1763" i="9"/>
  <c r="AK1764" i="9"/>
  <c r="AK1765" i="9"/>
  <c r="AK1766" i="9"/>
  <c r="AK1767" i="9"/>
  <c r="AK1768" i="9"/>
  <c r="AK1769" i="9"/>
  <c r="AK1770" i="9"/>
  <c r="AK1771" i="9"/>
  <c r="AK1772" i="9"/>
  <c r="AK1773" i="9"/>
  <c r="AK1774" i="9"/>
  <c r="AK1775" i="9"/>
  <c r="AK1776" i="9"/>
  <c r="AK1777" i="9"/>
  <c r="AK1778" i="9"/>
  <c r="AK1779" i="9"/>
  <c r="AK1780" i="9"/>
  <c r="AK1781" i="9"/>
  <c r="AK1782" i="9"/>
  <c r="AK1783" i="9"/>
  <c r="AK1784" i="9"/>
  <c r="AK1785" i="9"/>
  <c r="AK1786" i="9"/>
  <c r="AK1787" i="9"/>
  <c r="AK1788" i="9"/>
  <c r="AK1789" i="9"/>
  <c r="AK1790" i="9"/>
  <c r="AK1791" i="9"/>
  <c r="AK1792" i="9"/>
  <c r="AK1793" i="9"/>
  <c r="AK1794" i="9"/>
  <c r="AK1795" i="9"/>
  <c r="AK1796" i="9"/>
  <c r="AK1797" i="9"/>
  <c r="AK1798" i="9"/>
  <c r="AK1799" i="9"/>
  <c r="AK1800" i="9"/>
  <c r="AK1801" i="9"/>
  <c r="AK1802" i="9"/>
  <c r="AK1803" i="9"/>
  <c r="AK1804" i="9"/>
  <c r="AK1805" i="9"/>
  <c r="AK1806" i="9"/>
  <c r="AK1807" i="9"/>
  <c r="AK1808" i="9"/>
  <c r="AK1809" i="9"/>
  <c r="AK1810" i="9"/>
  <c r="AK1811" i="9"/>
  <c r="AK1812" i="9"/>
  <c r="AK1813" i="9"/>
  <c r="AK1814" i="9"/>
  <c r="AK1815" i="9"/>
  <c r="AK1816" i="9"/>
  <c r="AK1817" i="9"/>
  <c r="AK1818" i="9"/>
  <c r="AK1819" i="9"/>
  <c r="AK1820" i="9"/>
  <c r="AK1821" i="9"/>
  <c r="AK1822" i="9"/>
  <c r="AK1823" i="9"/>
  <c r="AK1824" i="9"/>
  <c r="AK1825" i="9"/>
  <c r="AK1826" i="9"/>
  <c r="AK1827" i="9"/>
  <c r="AK1828" i="9"/>
  <c r="AK1829" i="9"/>
  <c r="AK1830" i="9"/>
  <c r="AK1831" i="9"/>
  <c r="AK1832" i="9"/>
  <c r="AK1833" i="9"/>
  <c r="AK1834" i="9"/>
  <c r="AK1835" i="9"/>
  <c r="AK1836" i="9"/>
  <c r="AK1837" i="9"/>
  <c r="AK1838" i="9"/>
  <c r="AK1839" i="9"/>
  <c r="AK1840" i="9"/>
  <c r="AK1841" i="9"/>
  <c r="AK1842" i="9"/>
  <c r="AK1843" i="9"/>
  <c r="AK1844" i="9"/>
  <c r="AK1845" i="9"/>
  <c r="AK1846" i="9"/>
  <c r="AK1847" i="9"/>
  <c r="AK1848" i="9"/>
  <c r="AK1849" i="9"/>
  <c r="AK1850" i="9"/>
  <c r="AK1851" i="9"/>
  <c r="AK1852" i="9"/>
  <c r="AK1853" i="9"/>
  <c r="AK1854" i="9"/>
  <c r="AK1855" i="9"/>
  <c r="AK1856" i="9"/>
  <c r="AK1857" i="9"/>
  <c r="AK1858" i="9"/>
  <c r="AK1859" i="9"/>
  <c r="AK1860" i="9"/>
  <c r="AK1861" i="9"/>
  <c r="AK1862" i="9"/>
  <c r="AK1863" i="9"/>
  <c r="AK1864" i="9"/>
  <c r="AK1865" i="9"/>
  <c r="AK1866" i="9"/>
  <c r="AK1867" i="9"/>
  <c r="AK1868" i="9"/>
  <c r="AK1869" i="9"/>
  <c r="AK1870" i="9"/>
  <c r="AK1871" i="9"/>
  <c r="AK1872" i="9"/>
  <c r="AK1873" i="9"/>
  <c r="AK1874" i="9"/>
  <c r="AK1875" i="9"/>
  <c r="AK1876" i="9"/>
  <c r="AK1877" i="9"/>
  <c r="AK1878" i="9"/>
  <c r="AK1879" i="9"/>
  <c r="AK1880" i="9"/>
  <c r="AK1881" i="9"/>
  <c r="AK1882" i="9"/>
  <c r="AK1883" i="9"/>
  <c r="AK1884" i="9"/>
  <c r="AK1885" i="9"/>
  <c r="AK1886" i="9"/>
  <c r="AK1887" i="9"/>
  <c r="AK1888" i="9"/>
  <c r="AK1889" i="9"/>
  <c r="AK1890" i="9"/>
  <c r="AK1891" i="9"/>
  <c r="AK1892" i="9"/>
  <c r="AK1893" i="9"/>
  <c r="AK1894" i="9"/>
  <c r="AK1895" i="9"/>
  <c r="AK1896" i="9"/>
  <c r="AK1897" i="9"/>
  <c r="AK1898" i="9"/>
  <c r="AK1899" i="9"/>
  <c r="AK1900" i="9"/>
  <c r="AK1901" i="9"/>
  <c r="AK1902" i="9"/>
  <c r="AK1903" i="9"/>
  <c r="AK1904" i="9"/>
  <c r="AK1905" i="9"/>
  <c r="AK1906" i="9"/>
  <c r="AK1907" i="9"/>
  <c r="AK1908" i="9"/>
  <c r="AK1909" i="9"/>
  <c r="AK1910" i="9"/>
  <c r="AK1911" i="9"/>
  <c r="AK1912" i="9"/>
  <c r="AK1913" i="9"/>
  <c r="AK1914" i="9"/>
  <c r="AK1915" i="9"/>
  <c r="AK1916" i="9"/>
  <c r="AK1917" i="9"/>
  <c r="AK1918" i="9"/>
  <c r="AK1919" i="9"/>
  <c r="AK1920" i="9"/>
  <c r="AK1921" i="9"/>
  <c r="AK1922" i="9"/>
  <c r="AK1923" i="9"/>
  <c r="AK1924" i="9"/>
  <c r="AK1925" i="9"/>
  <c r="AK1926" i="9"/>
  <c r="AK1927" i="9"/>
  <c r="AK1928" i="9"/>
  <c r="AK1929" i="9"/>
  <c r="AK1930" i="9"/>
  <c r="AK1931" i="9"/>
  <c r="AK1932" i="9"/>
  <c r="AK1933" i="9"/>
  <c r="AK1934" i="9"/>
  <c r="AK1935" i="9"/>
  <c r="AK1936" i="9"/>
  <c r="AK1937" i="9"/>
  <c r="AK1938" i="9"/>
  <c r="AK1939" i="9"/>
  <c r="AK1940" i="9"/>
  <c r="AK1941" i="9"/>
  <c r="AK1942" i="9"/>
  <c r="AK1943" i="9"/>
  <c r="AK1944" i="9"/>
  <c r="AK1945" i="9"/>
  <c r="AK1946" i="9"/>
  <c r="AK1947" i="9"/>
  <c r="AK1948" i="9"/>
  <c r="AK1949" i="9"/>
  <c r="AK1950" i="9"/>
  <c r="AK1951" i="9"/>
  <c r="AK1952" i="9"/>
  <c r="AK1953" i="9"/>
  <c r="AK1954" i="9"/>
  <c r="AK1955" i="9"/>
  <c r="AK1956" i="9"/>
  <c r="AK1957" i="9"/>
  <c r="AK1958" i="9"/>
  <c r="AK1959" i="9"/>
  <c r="AK1960" i="9"/>
  <c r="AK1961" i="9"/>
  <c r="AK1962" i="9"/>
  <c r="AK1963" i="9"/>
  <c r="AK1964" i="9"/>
  <c r="AK1965" i="9"/>
  <c r="AK1966" i="9"/>
  <c r="AK1967" i="9"/>
  <c r="AK1968" i="9"/>
  <c r="AK1969" i="9"/>
  <c r="AK1970" i="9"/>
  <c r="AK1971" i="9"/>
  <c r="AK1972" i="9"/>
  <c r="AK1973" i="9"/>
  <c r="AK1974" i="9"/>
  <c r="AK1975" i="9"/>
  <c r="AK1976" i="9"/>
  <c r="AK1977" i="9"/>
  <c r="AK1978" i="9"/>
  <c r="AK1979" i="9"/>
  <c r="AK1980" i="9"/>
  <c r="AK1981" i="9"/>
  <c r="AK1982" i="9"/>
  <c r="AK1983" i="9"/>
  <c r="AK1984" i="9"/>
  <c r="AK1985" i="9"/>
  <c r="AK1986" i="9"/>
  <c r="AK1987" i="9"/>
  <c r="AK1988" i="9"/>
  <c r="AK1989" i="9"/>
  <c r="AK1990" i="9"/>
  <c r="AK1991" i="9"/>
  <c r="AK1992" i="9"/>
  <c r="AK1993" i="9"/>
  <c r="AK1994" i="9"/>
  <c r="AK1995" i="9"/>
  <c r="AK1996" i="9"/>
  <c r="AK1997" i="9"/>
  <c r="AK1998" i="9"/>
  <c r="AK1999" i="9"/>
  <c r="AK2000" i="9"/>
  <c r="AK2001" i="9"/>
  <c r="AK2002" i="9"/>
  <c r="AK2003" i="9"/>
  <c r="AK2004" i="9"/>
  <c r="AK2005" i="9"/>
  <c r="AK2006" i="9"/>
  <c r="AK2007" i="9"/>
  <c r="AK2008" i="9"/>
  <c r="AK2009" i="9"/>
  <c r="AK2010" i="9"/>
  <c r="AK2011" i="9"/>
  <c r="AK2012" i="9"/>
  <c r="AK2013" i="9"/>
  <c r="AK2014" i="9"/>
  <c r="AK2015" i="9"/>
  <c r="AK2016" i="9"/>
  <c r="AK2017" i="9"/>
  <c r="AK2018" i="9"/>
  <c r="AK2019" i="9"/>
  <c r="AK2020" i="9"/>
  <c r="AK2021" i="9"/>
  <c r="AK2022" i="9"/>
  <c r="AK2023" i="9"/>
  <c r="AK2024" i="9"/>
  <c r="AK2025" i="9"/>
  <c r="AK2026" i="9"/>
  <c r="AK2027" i="9"/>
  <c r="AK2028" i="9"/>
  <c r="AK2029" i="9"/>
  <c r="AK2030" i="9"/>
  <c r="AK2031" i="9"/>
  <c r="AK2032" i="9"/>
  <c r="AK2033" i="9"/>
  <c r="AK2034" i="9"/>
  <c r="AK2035" i="9"/>
  <c r="AK2036" i="9"/>
  <c r="AK2037" i="9"/>
  <c r="AK2038" i="9"/>
  <c r="AK2039" i="9"/>
  <c r="AK2040" i="9"/>
  <c r="AK2041" i="9"/>
  <c r="AK2042" i="9"/>
  <c r="AK2043" i="9"/>
  <c r="AK2044" i="9"/>
  <c r="AK2045" i="9"/>
  <c r="AK2046" i="9"/>
  <c r="AK2047" i="9"/>
  <c r="AK2048" i="9"/>
  <c r="AK2049" i="9"/>
  <c r="AK2050" i="9"/>
  <c r="AK2051" i="9"/>
  <c r="AK2052" i="9"/>
  <c r="AK2053" i="9"/>
  <c r="AK2054" i="9"/>
  <c r="AK2055" i="9"/>
  <c r="AK2056" i="9"/>
  <c r="AK2057" i="9"/>
  <c r="AK2058" i="9"/>
  <c r="AK2059" i="9"/>
  <c r="AK2060" i="9"/>
  <c r="AK2061" i="9"/>
  <c r="AK2062" i="9"/>
  <c r="AK2063" i="9"/>
  <c r="AK2064" i="9"/>
  <c r="AK2065" i="9"/>
  <c r="AK2066" i="9"/>
  <c r="AK2067" i="9"/>
  <c r="AK2068" i="9"/>
  <c r="AK2069" i="9"/>
  <c r="AK2070" i="9"/>
  <c r="AK2071" i="9"/>
  <c r="AK2072" i="9"/>
  <c r="AK2073" i="9"/>
  <c r="AK2074" i="9"/>
  <c r="AK2075" i="9"/>
  <c r="AK2076" i="9"/>
  <c r="AK2077" i="9"/>
  <c r="AK2078" i="9"/>
  <c r="AK2079" i="9"/>
  <c r="AK2080" i="9"/>
  <c r="AK2081" i="9"/>
  <c r="AK2082" i="9"/>
  <c r="AK2083" i="9"/>
  <c r="AK2084" i="9"/>
  <c r="AK2085" i="9"/>
  <c r="AK2086" i="9"/>
  <c r="AK2087" i="9"/>
  <c r="AK2088" i="9"/>
  <c r="AK2089" i="9"/>
  <c r="AK2090" i="9"/>
  <c r="AK2091" i="9"/>
  <c r="AK2092" i="9"/>
  <c r="AK2093" i="9"/>
  <c r="AK2094" i="9"/>
  <c r="AK2095" i="9"/>
  <c r="AK2096" i="9"/>
  <c r="AK2097" i="9"/>
  <c r="AK2098" i="9"/>
  <c r="AK2099" i="9"/>
  <c r="AK2100" i="9"/>
  <c r="AK2101" i="9"/>
  <c r="AK2102" i="9"/>
  <c r="AK2103" i="9"/>
  <c r="AK2104" i="9"/>
  <c r="AK2105" i="9"/>
  <c r="AK2106" i="9"/>
  <c r="AK2107" i="9"/>
  <c r="AK2108" i="9"/>
  <c r="AK2109" i="9"/>
  <c r="AK2110" i="9"/>
  <c r="AK2111" i="9"/>
  <c r="AK2112" i="9"/>
  <c r="AK2113" i="9"/>
  <c r="AK2114" i="9"/>
  <c r="AK2115" i="9"/>
  <c r="AK2116" i="9"/>
  <c r="AK2117" i="9"/>
  <c r="AK2118" i="9"/>
  <c r="AK2119" i="9"/>
  <c r="AK2120" i="9"/>
  <c r="AK2121" i="9"/>
  <c r="AK2122" i="9"/>
  <c r="AK2123" i="9"/>
  <c r="AK2124" i="9"/>
  <c r="AK2125" i="9"/>
  <c r="AK2126" i="9"/>
  <c r="AK2127" i="9"/>
  <c r="AK2128" i="9"/>
  <c r="AK2129" i="9"/>
  <c r="AK2130" i="9"/>
  <c r="AK2131" i="9"/>
  <c r="AK2132" i="9"/>
  <c r="AK2133" i="9"/>
  <c r="AK2134" i="9"/>
  <c r="AK2135" i="9"/>
  <c r="AK2136" i="9"/>
  <c r="AK2137" i="9"/>
  <c r="AK2138" i="9"/>
  <c r="AK2139" i="9"/>
  <c r="AK2140" i="9"/>
  <c r="AK2141" i="9"/>
  <c r="AK2142" i="9"/>
  <c r="AK2143" i="9"/>
  <c r="AK2144" i="9"/>
  <c r="AK2145" i="9"/>
  <c r="AK2146" i="9"/>
  <c r="AK2147" i="9"/>
  <c r="AK2148" i="9"/>
  <c r="AK2149" i="9"/>
  <c r="AK2150" i="9"/>
  <c r="AK2151" i="9"/>
  <c r="AK2152" i="9"/>
  <c r="AK2153" i="9"/>
  <c r="AK2154" i="9"/>
  <c r="AK2155" i="9"/>
  <c r="AK2156" i="9"/>
  <c r="AK2157" i="9"/>
  <c r="AK2158" i="9"/>
  <c r="AK2159" i="9"/>
  <c r="AK2160" i="9"/>
  <c r="AK2161" i="9"/>
  <c r="AK2162" i="9"/>
  <c r="AK2163" i="9"/>
  <c r="AK2164" i="9"/>
  <c r="AK2165" i="9"/>
  <c r="AK2166" i="9"/>
  <c r="AK2167" i="9"/>
  <c r="AK2168" i="9"/>
  <c r="AK2169" i="9"/>
  <c r="AK2170" i="9"/>
  <c r="AK2171" i="9"/>
  <c r="AK2172" i="9"/>
  <c r="AK2173" i="9"/>
  <c r="AK2174" i="9"/>
  <c r="AK2175" i="9"/>
  <c r="AK2176" i="9"/>
  <c r="AK2177" i="9"/>
  <c r="AK2178" i="9"/>
  <c r="AK2179" i="9"/>
  <c r="AK2180" i="9"/>
  <c r="AK2181" i="9"/>
  <c r="AK2182" i="9"/>
  <c r="AK2183" i="9"/>
  <c r="AK2184" i="9"/>
  <c r="AK2185" i="9"/>
  <c r="AK2186" i="9"/>
  <c r="AK2187" i="9"/>
  <c r="AK2188" i="9"/>
  <c r="AK2189" i="9"/>
  <c r="AK2190" i="9"/>
  <c r="AK2191" i="9"/>
  <c r="AK2192" i="9"/>
  <c r="AK2193" i="9"/>
  <c r="AK2194" i="9"/>
  <c r="AK2195" i="9"/>
  <c r="AK2196" i="9"/>
  <c r="AK2197" i="9"/>
  <c r="AK2198" i="9"/>
  <c r="AK2199" i="9"/>
  <c r="AK2200" i="9"/>
  <c r="AK2201" i="9"/>
  <c r="AK2202" i="9"/>
  <c r="AK2203" i="9"/>
  <c r="AK2204" i="9"/>
  <c r="AK2205" i="9"/>
  <c r="AK2206" i="9"/>
  <c r="AK2207" i="9"/>
  <c r="AK2208" i="9"/>
  <c r="AK2209" i="9"/>
  <c r="AK2210" i="9"/>
  <c r="AK2211" i="9"/>
  <c r="AK2212" i="9"/>
  <c r="AK2213" i="9"/>
  <c r="AK2214" i="9"/>
  <c r="AK2215" i="9"/>
  <c r="AK2216" i="9"/>
  <c r="AK2217" i="9"/>
  <c r="AK2218" i="9"/>
  <c r="AK2219" i="9"/>
  <c r="AK2220" i="9"/>
  <c r="AK2221" i="9"/>
  <c r="AK2222" i="9"/>
  <c r="AK2223" i="9"/>
  <c r="AK2224" i="9"/>
  <c r="AK2225" i="9"/>
  <c r="AK2226" i="9"/>
  <c r="AK2227" i="9"/>
  <c r="AK2228" i="9"/>
  <c r="AK2229" i="9"/>
  <c r="AK2230" i="9"/>
  <c r="AK2231" i="9"/>
  <c r="AK2232" i="9"/>
  <c r="AK2233" i="9"/>
  <c r="AK2234" i="9"/>
  <c r="AK2235" i="9"/>
  <c r="AK2236" i="9"/>
  <c r="AK2237" i="9"/>
  <c r="AK2238" i="9"/>
  <c r="AK2239" i="9"/>
  <c r="AK2240" i="9"/>
  <c r="AK2241" i="9"/>
  <c r="AK2242" i="9"/>
  <c r="AK2243" i="9"/>
  <c r="AK2244" i="9"/>
  <c r="AK2245" i="9"/>
  <c r="AK2246" i="9"/>
  <c r="AK2247" i="9"/>
  <c r="AK2248" i="9"/>
  <c r="AK2249" i="9"/>
  <c r="AK2250" i="9"/>
  <c r="AK2251" i="9"/>
  <c r="AK2252" i="9"/>
  <c r="AK2253" i="9"/>
  <c r="AK2254" i="9"/>
  <c r="AK2255" i="9"/>
  <c r="AK2256" i="9"/>
  <c r="AK2257" i="9"/>
  <c r="AK2258" i="9"/>
  <c r="AK2259" i="9"/>
  <c r="AK2260" i="9"/>
  <c r="AK2261" i="9"/>
  <c r="AK2262" i="9"/>
  <c r="AK2263" i="9"/>
  <c r="AK2264" i="9"/>
  <c r="AK2265" i="9"/>
  <c r="AK2266" i="9"/>
  <c r="AK2267" i="9"/>
  <c r="AK2268" i="9"/>
  <c r="AK2269" i="9"/>
  <c r="AK2270" i="9"/>
  <c r="AK2271" i="9"/>
  <c r="AK2272" i="9"/>
  <c r="AK2273" i="9"/>
  <c r="AK2274" i="9"/>
  <c r="AK2275" i="9"/>
  <c r="AK2276" i="9"/>
  <c r="AK2277" i="9"/>
  <c r="AK2278" i="9"/>
  <c r="AK2279" i="9"/>
  <c r="AK2280" i="9"/>
  <c r="AK2281" i="9"/>
  <c r="AK2282" i="9"/>
  <c r="AK2283" i="9"/>
  <c r="AK2284" i="9"/>
  <c r="AK2285" i="9"/>
  <c r="AK2286" i="9"/>
  <c r="AK2287" i="9"/>
  <c r="AK2288" i="9"/>
  <c r="AK2289" i="9"/>
  <c r="AK2290" i="9"/>
  <c r="AK2291" i="9"/>
  <c r="AK2292" i="9"/>
  <c r="AK2293" i="9"/>
  <c r="AK2294" i="9"/>
  <c r="AK2295" i="9"/>
  <c r="AK2296" i="9"/>
  <c r="AK2297" i="9"/>
  <c r="AK2298" i="9"/>
  <c r="AK2299" i="9"/>
  <c r="AK2300" i="9"/>
  <c r="AK2301" i="9"/>
  <c r="AK2302" i="9"/>
  <c r="AK2303" i="9"/>
  <c r="AK2304" i="9"/>
  <c r="AK2305" i="9"/>
  <c r="AK2306" i="9"/>
  <c r="AK2307" i="9"/>
  <c r="AK2308" i="9"/>
  <c r="AK2309" i="9"/>
  <c r="AK2310" i="9"/>
  <c r="AK2311" i="9"/>
  <c r="AK2312" i="9"/>
  <c r="AK2313" i="9"/>
  <c r="AK2314" i="9"/>
  <c r="AK2315" i="9"/>
  <c r="AK2316" i="9"/>
  <c r="AK2317" i="9"/>
  <c r="AK2318" i="9"/>
  <c r="AK2319" i="9"/>
  <c r="AK2320" i="9"/>
  <c r="AK2321" i="9"/>
  <c r="AK2322" i="9"/>
  <c r="AK2323" i="9"/>
  <c r="AK2324" i="9"/>
  <c r="AK2325" i="9"/>
  <c r="AK2326" i="9"/>
  <c r="AK2327" i="9"/>
  <c r="AK2328" i="9"/>
  <c r="AK2329" i="9"/>
  <c r="AK2330" i="9"/>
  <c r="AK2331" i="9"/>
  <c r="AK2332" i="9"/>
  <c r="AK2333" i="9"/>
  <c r="AK2334" i="9"/>
  <c r="AK2335" i="9"/>
  <c r="AK2336" i="9"/>
  <c r="AK2337" i="9"/>
  <c r="AK2338" i="9"/>
  <c r="AK2339" i="9"/>
  <c r="AK2340" i="9"/>
  <c r="AK2341" i="9"/>
  <c r="AK2342" i="9"/>
  <c r="AK2343" i="9"/>
  <c r="AK2344" i="9"/>
  <c r="AK2345" i="9"/>
  <c r="AK2346" i="9"/>
  <c r="AK2347" i="9"/>
  <c r="AK2348" i="9"/>
  <c r="AK2349" i="9"/>
  <c r="AK2350" i="9"/>
  <c r="AK2351" i="9"/>
  <c r="AK2352" i="9"/>
  <c r="AK2353" i="9"/>
  <c r="AK2354" i="9"/>
  <c r="AK2355" i="9"/>
  <c r="AK2356" i="9"/>
  <c r="AK2357" i="9"/>
  <c r="AK2358" i="9"/>
  <c r="AK2359" i="9"/>
  <c r="AK2360" i="9"/>
  <c r="AK2361" i="9"/>
  <c r="AK2362" i="9"/>
  <c r="AK2363" i="9"/>
  <c r="AK2364" i="9"/>
  <c r="AK2365" i="9"/>
  <c r="AK2366" i="9"/>
  <c r="AK2367" i="9"/>
  <c r="AK2368" i="9"/>
  <c r="AK2369" i="9"/>
  <c r="AK2370" i="9"/>
  <c r="AK2371" i="9"/>
  <c r="AK2372" i="9"/>
  <c r="AK2373" i="9"/>
  <c r="AK2374" i="9"/>
  <c r="AK2375" i="9"/>
  <c r="AK2376" i="9"/>
  <c r="AK2377" i="9"/>
  <c r="AK2378" i="9"/>
  <c r="AK2379" i="9"/>
  <c r="AK2380" i="9"/>
  <c r="AK2381" i="9"/>
  <c r="AK2382" i="9"/>
  <c r="AK2383" i="9"/>
  <c r="AK2384" i="9"/>
  <c r="AK2385" i="9"/>
  <c r="AK2386" i="9"/>
  <c r="AK2387" i="9"/>
  <c r="AK2388" i="9"/>
  <c r="AK2389" i="9"/>
  <c r="AK2390" i="9"/>
  <c r="AK2391" i="9"/>
  <c r="AK2392" i="9"/>
  <c r="AK2393" i="9"/>
  <c r="AK2394" i="9"/>
  <c r="AK2395" i="9"/>
  <c r="AK2396" i="9"/>
  <c r="AK2397" i="9"/>
  <c r="AK2398" i="9"/>
  <c r="AK2399" i="9"/>
  <c r="AK2400" i="9"/>
  <c r="AK2401" i="9"/>
  <c r="AK2402" i="9"/>
  <c r="AK2403" i="9"/>
  <c r="AK2404" i="9"/>
  <c r="AK2405" i="9"/>
  <c r="AK2406" i="9"/>
  <c r="AK2407" i="9"/>
  <c r="AK2408" i="9"/>
  <c r="AK2409" i="9"/>
  <c r="AK2410" i="9"/>
  <c r="AK2411" i="9"/>
  <c r="AK2412" i="9"/>
  <c r="AK2413" i="9"/>
  <c r="AK2414" i="9"/>
  <c r="AK2415" i="9"/>
  <c r="AK2416" i="9"/>
  <c r="AK2417" i="9"/>
  <c r="AK2418" i="9"/>
  <c r="AK2419" i="9"/>
  <c r="AK2420" i="9"/>
  <c r="AK2421" i="9"/>
  <c r="AK2422" i="9"/>
  <c r="AK2423" i="9"/>
  <c r="AK2424" i="9"/>
  <c r="AK2425" i="9"/>
  <c r="AK2426" i="9"/>
  <c r="AK2427" i="9"/>
  <c r="AK2428" i="9"/>
  <c r="AK2429" i="9"/>
  <c r="AK2430" i="9"/>
  <c r="AK2431" i="9"/>
  <c r="AK2432" i="9"/>
  <c r="AK2433" i="9"/>
  <c r="AK2434" i="9"/>
  <c r="AK2435" i="9"/>
  <c r="AK2436" i="9"/>
  <c r="AK2437" i="9"/>
  <c r="AK2438" i="9"/>
  <c r="AK2439" i="9"/>
  <c r="AK2440" i="9"/>
  <c r="AK2441" i="9"/>
  <c r="AK2442" i="9"/>
  <c r="AK2443" i="9"/>
  <c r="AK2444" i="9"/>
  <c r="AK2445" i="9"/>
  <c r="AK2446" i="9"/>
  <c r="AK2447" i="9"/>
  <c r="AK2448" i="9"/>
  <c r="AK2449" i="9"/>
  <c r="AK2450" i="9"/>
  <c r="AK2451" i="9"/>
  <c r="AK2452" i="9"/>
  <c r="AK2453" i="9"/>
  <c r="AK2454" i="9"/>
  <c r="AK2455" i="9"/>
  <c r="AK2456" i="9"/>
  <c r="AK2457" i="9"/>
  <c r="AK2458" i="9"/>
  <c r="AK2459" i="9"/>
  <c r="AK2460" i="9"/>
  <c r="AK2461" i="9"/>
  <c r="AK2462" i="9"/>
  <c r="AK2463" i="9"/>
  <c r="AK2464" i="9"/>
  <c r="AK2465" i="9"/>
  <c r="AK2466" i="9"/>
  <c r="AK2467" i="9"/>
  <c r="AK2468" i="9"/>
  <c r="AK2469" i="9"/>
  <c r="AK2470" i="9"/>
  <c r="AK2471" i="9"/>
  <c r="AK2472" i="9"/>
  <c r="AK2473" i="9"/>
  <c r="AK2474" i="9"/>
  <c r="AK2475" i="9"/>
  <c r="AK2476" i="9"/>
  <c r="AK2477" i="9"/>
  <c r="AK2478" i="9"/>
  <c r="AK2479" i="9"/>
  <c r="AK2480" i="9"/>
  <c r="AK2481" i="9"/>
  <c r="AK2482" i="9"/>
  <c r="AK2483" i="9"/>
  <c r="AK2484" i="9"/>
  <c r="AK2485" i="9"/>
  <c r="AK2486" i="9"/>
  <c r="AK2487" i="9"/>
  <c r="AK2488" i="9"/>
  <c r="AK2489" i="9"/>
  <c r="AK2490" i="9"/>
  <c r="AK2491" i="9"/>
  <c r="AK2492" i="9"/>
  <c r="AK2493" i="9"/>
  <c r="AK2494" i="9"/>
  <c r="AK2495" i="9"/>
  <c r="AK2496" i="9"/>
  <c r="AK2497" i="9"/>
  <c r="AK2498" i="9"/>
  <c r="AK2499" i="9"/>
  <c r="AK2500" i="9"/>
  <c r="AK2501" i="9"/>
  <c r="AK2502" i="9"/>
  <c r="AK2503" i="9"/>
  <c r="AK2504" i="9"/>
  <c r="AK2505" i="9"/>
  <c r="AK2506" i="9"/>
  <c r="AK2507" i="9"/>
  <c r="AK2508" i="9"/>
  <c r="AK2509" i="9"/>
  <c r="AK2510" i="9"/>
  <c r="AK2511" i="9"/>
  <c r="AK2512" i="9"/>
  <c r="AK2513" i="9"/>
  <c r="AK2514" i="9"/>
  <c r="AK2515" i="9"/>
  <c r="AK2516" i="9"/>
  <c r="AK2517" i="9"/>
  <c r="AK2518" i="9"/>
  <c r="AK2519" i="9"/>
  <c r="AK2520" i="9"/>
  <c r="AK2521" i="9"/>
  <c r="AK2522" i="9"/>
  <c r="AK2523" i="9"/>
  <c r="AK2524" i="9"/>
  <c r="AK2525" i="9"/>
  <c r="AK2526" i="9"/>
  <c r="AK2527" i="9"/>
  <c r="AK2528" i="9"/>
  <c r="AK2529" i="9"/>
  <c r="AK2530" i="9"/>
  <c r="AK2531" i="9"/>
  <c r="AK2532" i="9"/>
  <c r="AK2533" i="9"/>
  <c r="AK2534" i="9"/>
  <c r="AK2535" i="9"/>
  <c r="AK2536" i="9"/>
  <c r="AK2537" i="9"/>
  <c r="AK2538" i="9"/>
  <c r="AK2539" i="9"/>
  <c r="AK2540" i="9"/>
  <c r="AK2541" i="9"/>
  <c r="AK2542" i="9"/>
  <c r="AK2543" i="9"/>
  <c r="AK2544" i="9"/>
  <c r="AK2545" i="9"/>
  <c r="AK2546" i="9"/>
  <c r="AK2547" i="9"/>
  <c r="AK2548" i="9"/>
  <c r="AK2549" i="9"/>
  <c r="AK2550" i="9"/>
  <c r="AK2551" i="9"/>
  <c r="AK2552" i="9"/>
  <c r="AK2553" i="9"/>
  <c r="AK2554" i="9"/>
  <c r="AK2555" i="9"/>
  <c r="AK2556" i="9"/>
  <c r="AK2557" i="9"/>
  <c r="AK2558" i="9"/>
  <c r="AK2559" i="9"/>
  <c r="AK2560" i="9"/>
  <c r="AK2561" i="9"/>
  <c r="AK2562" i="9"/>
  <c r="AK2563" i="9"/>
  <c r="AK2564" i="9"/>
  <c r="AK2565" i="9"/>
  <c r="AK2566" i="9"/>
  <c r="AK2567" i="9"/>
  <c r="AK2568" i="9"/>
  <c r="AK2569" i="9"/>
  <c r="AK2570" i="9"/>
  <c r="AK2571" i="9"/>
  <c r="AK2572" i="9"/>
  <c r="AK2573" i="9"/>
  <c r="AK2574" i="9"/>
  <c r="AK2575" i="9"/>
  <c r="AK2576" i="9"/>
  <c r="AK2577" i="9"/>
  <c r="AK2578" i="9"/>
  <c r="AK2579" i="9"/>
  <c r="AK2580" i="9"/>
  <c r="AK2581" i="9"/>
  <c r="AK2582" i="9"/>
  <c r="AK2583" i="9"/>
  <c r="AK2584" i="9"/>
  <c r="AK2585" i="9"/>
  <c r="AK2586" i="9"/>
  <c r="AK2587" i="9"/>
  <c r="AK2588" i="9"/>
  <c r="AK2589" i="9"/>
  <c r="AK2590" i="9"/>
  <c r="AK2591" i="9"/>
  <c r="AK2592" i="9"/>
  <c r="AK2593" i="9"/>
  <c r="AK2594" i="9"/>
  <c r="AK2595" i="9"/>
  <c r="AK2596" i="9"/>
  <c r="AK2597" i="9"/>
  <c r="AK2598" i="9"/>
  <c r="AK2599" i="9"/>
  <c r="AK2600" i="9"/>
  <c r="AK2601" i="9"/>
  <c r="AK2602" i="9"/>
  <c r="AK2603" i="9"/>
  <c r="AK2604" i="9"/>
  <c r="AK2605" i="9"/>
  <c r="AK2606" i="9"/>
  <c r="AK2607" i="9"/>
  <c r="AK2608" i="9"/>
  <c r="AK2609" i="9"/>
  <c r="AK2610" i="9"/>
  <c r="AK2611" i="9"/>
  <c r="AK2612" i="9"/>
  <c r="AK2613" i="9"/>
  <c r="AK2614" i="9"/>
  <c r="AK2615" i="9"/>
  <c r="AK2616" i="9"/>
  <c r="AK2617" i="9"/>
  <c r="AK2618" i="9"/>
  <c r="AK2619" i="9"/>
  <c r="AK2620" i="9"/>
  <c r="AK2621" i="9"/>
  <c r="AK2622" i="9"/>
  <c r="AK2623" i="9"/>
  <c r="AK2624" i="9"/>
  <c r="AK2625" i="9"/>
  <c r="AK2626" i="9"/>
  <c r="AK2627" i="9"/>
  <c r="AK2628" i="9"/>
  <c r="AK2629" i="9"/>
  <c r="AK2630" i="9"/>
  <c r="AK2631" i="9"/>
  <c r="AK2632" i="9"/>
  <c r="AK2633" i="9"/>
  <c r="AK2634" i="9"/>
  <c r="AK2635" i="9"/>
  <c r="AK2636" i="9"/>
  <c r="AK2637" i="9"/>
  <c r="AK2638" i="9"/>
  <c r="AK2639" i="9"/>
  <c r="AK2640" i="9"/>
  <c r="AK2641" i="9"/>
  <c r="AK2642" i="9"/>
  <c r="AK2643" i="9"/>
  <c r="AK2644" i="9"/>
  <c r="AK2645" i="9"/>
  <c r="AK2646" i="9"/>
  <c r="AK2647" i="9"/>
  <c r="AK2648" i="9"/>
  <c r="AK2649" i="9"/>
  <c r="AK2650" i="9"/>
  <c r="AK2651" i="9"/>
  <c r="AK2652" i="9"/>
  <c r="AK2653" i="9"/>
  <c r="AK2654" i="9"/>
  <c r="AK2655" i="9"/>
  <c r="AK2656" i="9"/>
  <c r="AK2657" i="9"/>
  <c r="AK2658" i="9"/>
  <c r="AK2659" i="9"/>
  <c r="AK2660" i="9"/>
  <c r="AK2661" i="9"/>
  <c r="AK2662" i="9"/>
  <c r="AK2663" i="9"/>
  <c r="AK2664" i="9"/>
  <c r="AK2665" i="9"/>
  <c r="AK2666" i="9"/>
  <c r="AK2667" i="9"/>
  <c r="AK2668" i="9"/>
  <c r="AK2669" i="9"/>
  <c r="AK2670" i="9"/>
  <c r="AK2671" i="9"/>
  <c r="AK2672" i="9"/>
  <c r="AK2673" i="9"/>
  <c r="AK2674" i="9"/>
  <c r="AK2675" i="9"/>
  <c r="AK2676" i="9"/>
  <c r="AK2677" i="9"/>
  <c r="AK2678" i="9"/>
  <c r="AK2679" i="9"/>
  <c r="AK2680" i="9"/>
  <c r="AK2681" i="9"/>
  <c r="AK2682" i="9"/>
  <c r="AK2683" i="9"/>
  <c r="AK2684" i="9"/>
  <c r="AK2685" i="9"/>
  <c r="AK2686" i="9"/>
  <c r="AK2687" i="9"/>
  <c r="AK2688" i="9"/>
  <c r="AK2689" i="9"/>
  <c r="AK2690" i="9"/>
  <c r="AK2691" i="9"/>
  <c r="AK2692" i="9"/>
  <c r="AK2693" i="9"/>
  <c r="AK2694" i="9"/>
  <c r="AK2695" i="9"/>
  <c r="AK2696" i="9"/>
  <c r="AK2697" i="9"/>
  <c r="AK2698" i="9"/>
  <c r="AK2699" i="9"/>
  <c r="AK2700" i="9"/>
  <c r="AK2701" i="9"/>
  <c r="AK2702" i="9"/>
  <c r="AK2703" i="9"/>
  <c r="AK2704" i="9"/>
  <c r="AK2705" i="9"/>
  <c r="AK2706" i="9"/>
  <c r="AK2707" i="9"/>
  <c r="AK2708" i="9"/>
  <c r="AK2709" i="9"/>
  <c r="AK2710" i="9"/>
  <c r="AK2711" i="9"/>
  <c r="AK2712" i="9"/>
  <c r="AK2713" i="9"/>
  <c r="AK2714" i="9"/>
  <c r="AK2715" i="9"/>
  <c r="AK2716" i="9"/>
  <c r="AK2717" i="9"/>
  <c r="AK2718" i="9"/>
  <c r="AK2719" i="9"/>
  <c r="AK2720" i="9"/>
  <c r="AK2721" i="9"/>
  <c r="AK2722" i="9"/>
  <c r="AK2723" i="9"/>
  <c r="AK2724" i="9"/>
  <c r="AK2725" i="9"/>
  <c r="AK2726" i="9"/>
  <c r="AK2727" i="9"/>
  <c r="AK2728" i="9"/>
  <c r="AK2729" i="9"/>
  <c r="AK2730" i="9"/>
  <c r="AK2731" i="9"/>
  <c r="AK2732" i="9"/>
  <c r="AK2733" i="9"/>
  <c r="AK2734" i="9"/>
  <c r="AK2735" i="9"/>
  <c r="AK2736" i="9"/>
  <c r="AK2737" i="9"/>
  <c r="AK2738" i="9"/>
  <c r="AK2739" i="9"/>
  <c r="AK2740" i="9"/>
  <c r="AK2741" i="9"/>
  <c r="AK2742" i="9"/>
  <c r="AK2743" i="9"/>
  <c r="AK2744" i="9"/>
  <c r="AK2745" i="9"/>
  <c r="AK2746" i="9"/>
  <c r="AK2747" i="9"/>
  <c r="AK2748" i="9"/>
  <c r="AK2749" i="9"/>
  <c r="AK2750" i="9"/>
  <c r="AK2751" i="9"/>
  <c r="AK2752" i="9"/>
  <c r="AK2753" i="9"/>
  <c r="AK2754" i="9"/>
  <c r="AK2755" i="9"/>
  <c r="AK2756" i="9"/>
  <c r="AK2757" i="9"/>
  <c r="AK2758" i="9"/>
  <c r="AK2759" i="9"/>
  <c r="AK2760" i="9"/>
  <c r="AK2761" i="9"/>
  <c r="AK2762" i="9"/>
  <c r="AK2763" i="9"/>
  <c r="AK2764" i="9"/>
  <c r="AK2765" i="9"/>
  <c r="AK2766" i="9"/>
  <c r="AK2767" i="9"/>
  <c r="AK2768" i="9"/>
  <c r="AK2769" i="9"/>
  <c r="AK2770" i="9"/>
  <c r="AK2771" i="9"/>
  <c r="AK2772" i="9"/>
  <c r="AK2773" i="9"/>
  <c r="AK2774" i="9"/>
  <c r="AK2775" i="9"/>
  <c r="AK2776" i="9"/>
  <c r="AK2777" i="9"/>
  <c r="AK2778" i="9"/>
  <c r="AK2779" i="9"/>
  <c r="AK2780" i="9"/>
  <c r="AK2781" i="9"/>
  <c r="AK2782" i="9"/>
  <c r="AK2783" i="9"/>
  <c r="AK2784" i="9"/>
  <c r="AK2785" i="9"/>
  <c r="AK2786" i="9"/>
  <c r="AK2787" i="9"/>
  <c r="AK2788" i="9"/>
  <c r="AK2789" i="9"/>
  <c r="AK2790" i="9"/>
  <c r="AK2791" i="9"/>
  <c r="AK2792" i="9"/>
  <c r="AK2793" i="9"/>
  <c r="AK2794" i="9"/>
  <c r="AK2795" i="9"/>
  <c r="AK2796" i="9"/>
  <c r="AK2797" i="9"/>
  <c r="AK2798" i="9"/>
  <c r="AK2799" i="9"/>
  <c r="AK2800" i="9"/>
  <c r="AK2801" i="9"/>
  <c r="AK2802" i="9"/>
  <c r="AK2803" i="9"/>
  <c r="AK2804" i="9"/>
  <c r="AK2805" i="9"/>
  <c r="AK2806" i="9"/>
  <c r="AK2807" i="9"/>
  <c r="AK2808" i="9"/>
  <c r="AK2809" i="9"/>
  <c r="AK2810" i="9"/>
  <c r="AK2811" i="9"/>
  <c r="AK2812" i="9"/>
  <c r="AK2813" i="9"/>
  <c r="AK2814" i="9"/>
  <c r="AK2815" i="9"/>
  <c r="AK2816" i="9"/>
  <c r="AK2817" i="9"/>
  <c r="AK2818" i="9"/>
  <c r="AK2819" i="9"/>
  <c r="AK2820" i="9"/>
  <c r="AK2821" i="9"/>
  <c r="AK2822" i="9"/>
  <c r="AK2823" i="9"/>
  <c r="AK2824" i="9"/>
  <c r="AK2825" i="9"/>
  <c r="AK2826" i="9"/>
  <c r="AK2827" i="9"/>
  <c r="AK2828" i="9"/>
  <c r="AK2829" i="9"/>
  <c r="AK2830" i="9"/>
  <c r="AK2831" i="9"/>
  <c r="AK2832" i="9"/>
  <c r="AK2833" i="9"/>
  <c r="AK2834" i="9"/>
  <c r="AK2835" i="9"/>
  <c r="AK2836" i="9"/>
  <c r="AK2837" i="9"/>
  <c r="AK2838" i="9"/>
  <c r="AK2839" i="9"/>
  <c r="AK2840" i="9"/>
  <c r="AK2841" i="9"/>
  <c r="AK2842" i="9"/>
  <c r="AK2843" i="9"/>
  <c r="AK2844" i="9"/>
  <c r="AK2845" i="9"/>
  <c r="AK2846" i="9"/>
  <c r="AK2847" i="9"/>
  <c r="AK2848" i="9"/>
  <c r="AK2849" i="9"/>
  <c r="AK2850" i="9"/>
  <c r="AK2851" i="9"/>
  <c r="AK2852" i="9"/>
  <c r="AK2853" i="9"/>
  <c r="AK2854" i="9"/>
  <c r="AK2855" i="9"/>
  <c r="AK2856" i="9"/>
  <c r="AK2857" i="9"/>
  <c r="AK2858" i="9"/>
  <c r="AK2859" i="9"/>
  <c r="AK2860" i="9"/>
  <c r="AK2861" i="9"/>
  <c r="AK2862" i="9"/>
  <c r="AK2863" i="9"/>
  <c r="AK2864" i="9"/>
  <c r="AK2865" i="9"/>
  <c r="AK2866" i="9"/>
  <c r="AK2867" i="9"/>
  <c r="AK2868" i="9"/>
  <c r="AK2869" i="9"/>
  <c r="AK2870" i="9"/>
  <c r="AK2871" i="9"/>
  <c r="AK2872" i="9"/>
  <c r="AK2873" i="9"/>
  <c r="AK2874" i="9"/>
  <c r="AK2875" i="9"/>
  <c r="AK2876" i="9"/>
  <c r="AK2877" i="9"/>
  <c r="AK2878" i="9"/>
  <c r="AK2879" i="9"/>
  <c r="AK2880" i="9"/>
  <c r="AK2881" i="9"/>
  <c r="AK2882" i="9"/>
  <c r="AK2883" i="9"/>
  <c r="AK2884" i="9"/>
  <c r="AK2885" i="9"/>
  <c r="AK2886" i="9"/>
  <c r="AK2887" i="9"/>
  <c r="AK2888" i="9"/>
  <c r="AK2889" i="9"/>
  <c r="AK2890" i="9"/>
  <c r="AK2891" i="9"/>
  <c r="AK2892" i="9"/>
  <c r="AK2893" i="9"/>
  <c r="AK2894" i="9"/>
  <c r="AK2895" i="9"/>
  <c r="AK2896" i="9"/>
  <c r="AK2897" i="9"/>
  <c r="AK2898" i="9"/>
  <c r="AK2899" i="9"/>
  <c r="AK2900" i="9"/>
  <c r="AK2901" i="9"/>
  <c r="AK2902" i="9"/>
  <c r="AK2903" i="9"/>
  <c r="AK2904" i="9"/>
  <c r="AK2905" i="9"/>
  <c r="AK2906" i="9"/>
  <c r="AK2907" i="9"/>
  <c r="AK2908" i="9"/>
  <c r="AK2909" i="9"/>
  <c r="AK2910" i="9"/>
  <c r="AK2911" i="9"/>
  <c r="AK2912" i="9"/>
  <c r="AK2913" i="9"/>
  <c r="AK2914" i="9"/>
  <c r="AK2915" i="9"/>
  <c r="AK2916" i="9"/>
  <c r="AK2917" i="9"/>
  <c r="AK2918" i="9"/>
  <c r="AK2919" i="9"/>
  <c r="AK2920" i="9"/>
  <c r="AK2921" i="9"/>
  <c r="AK2922" i="9"/>
  <c r="AK2923" i="9"/>
  <c r="AK2924" i="9"/>
  <c r="AK2925" i="9"/>
  <c r="AK2926" i="9"/>
  <c r="AK2927" i="9"/>
  <c r="AK2928" i="9"/>
  <c r="AK2929" i="9"/>
  <c r="AK2930" i="9"/>
  <c r="AK2931" i="9"/>
  <c r="AK2932" i="9"/>
  <c r="AK2933" i="9"/>
  <c r="AK2934" i="9"/>
  <c r="AK2935" i="9"/>
  <c r="AK2936" i="9"/>
  <c r="AK2937" i="9"/>
  <c r="AK2938" i="9"/>
  <c r="AK2939" i="9"/>
  <c r="AK2940" i="9"/>
  <c r="AK2941" i="9"/>
  <c r="AK2942" i="9"/>
  <c r="AK2943" i="9"/>
  <c r="AK2944" i="9"/>
  <c r="AK2945" i="9"/>
  <c r="AK2946" i="9"/>
  <c r="AK2947" i="9"/>
  <c r="AK2948" i="9"/>
  <c r="AK2949" i="9"/>
  <c r="AK2950" i="9"/>
  <c r="AK2951" i="9"/>
  <c r="AK2952" i="9"/>
  <c r="AK2953" i="9"/>
  <c r="AK2954" i="9"/>
  <c r="AK2955" i="9"/>
  <c r="AK2956" i="9"/>
  <c r="AK2957" i="9"/>
  <c r="AK2958" i="9"/>
  <c r="AK2959" i="9"/>
  <c r="AK2960" i="9"/>
  <c r="AK2961" i="9"/>
  <c r="AK2962" i="9"/>
  <c r="AK2963" i="9"/>
  <c r="AK2964" i="9"/>
  <c r="AK2965" i="9"/>
  <c r="AK2966" i="9"/>
  <c r="AK2967" i="9"/>
  <c r="AK2968" i="9"/>
  <c r="AK2969" i="9"/>
  <c r="AK2970" i="9"/>
  <c r="AK2971" i="9"/>
  <c r="AK2972" i="9"/>
  <c r="AK2973" i="9"/>
  <c r="AK2974" i="9"/>
  <c r="AK2975" i="9"/>
  <c r="AK2976" i="9"/>
  <c r="AK2977" i="9"/>
  <c r="AK2978" i="9"/>
  <c r="AK2979" i="9"/>
  <c r="AK2980" i="9"/>
  <c r="AK2981" i="9"/>
  <c r="AK2982" i="9"/>
  <c r="AK2983" i="9"/>
  <c r="AK2984" i="9"/>
  <c r="AK2985" i="9"/>
  <c r="AK2986" i="9"/>
  <c r="AK2987" i="9"/>
  <c r="AK2988" i="9"/>
  <c r="AK2989" i="9"/>
  <c r="AK2990" i="9"/>
  <c r="AK2991" i="9"/>
  <c r="AK2992" i="9"/>
  <c r="AK2993" i="9"/>
  <c r="AK2994" i="9"/>
  <c r="AK2995" i="9"/>
  <c r="AK2996" i="9"/>
  <c r="AK2997" i="9"/>
  <c r="AK2998" i="9"/>
  <c r="AK2999" i="9"/>
  <c r="AK3000" i="9"/>
  <c r="AK3001" i="9"/>
  <c r="AK3002" i="9"/>
  <c r="AK3003" i="9"/>
  <c r="AK3004" i="9"/>
  <c r="AK3005" i="9"/>
  <c r="AK3006" i="9"/>
  <c r="AK3007" i="9"/>
  <c r="AK3008" i="9"/>
  <c r="AK3009" i="9"/>
  <c r="AK3010" i="9"/>
  <c r="AK3011" i="9"/>
  <c r="AK3012" i="9"/>
  <c r="AK3013" i="9"/>
  <c r="AK3014" i="9"/>
  <c r="AK3015" i="9"/>
  <c r="AK3016" i="9"/>
  <c r="AK3017" i="9"/>
  <c r="AK3018" i="9"/>
  <c r="AK3019" i="9"/>
  <c r="AK3020" i="9"/>
  <c r="AK3021" i="9"/>
  <c r="AK3022" i="9"/>
  <c r="AK3023" i="9"/>
  <c r="AK3024" i="9"/>
  <c r="AK3025" i="9"/>
  <c r="AK3026" i="9"/>
  <c r="AK3027" i="9"/>
  <c r="AK3028" i="9"/>
  <c r="AK3029" i="9"/>
  <c r="AK3030" i="9"/>
  <c r="AK3031" i="9"/>
  <c r="AK3032" i="9"/>
  <c r="AK3033" i="9"/>
  <c r="AK3034" i="9"/>
  <c r="AK3035" i="9"/>
  <c r="AK3036" i="9"/>
  <c r="AK3037" i="9"/>
  <c r="AK3038" i="9"/>
  <c r="AK3039" i="9"/>
  <c r="AK3040" i="9"/>
  <c r="AK3041" i="9"/>
  <c r="AK3042" i="9"/>
  <c r="AK3043" i="9"/>
  <c r="AK3044" i="9"/>
  <c r="AK3045" i="9"/>
  <c r="AK3046" i="9"/>
  <c r="AK3047" i="9"/>
  <c r="AK3048" i="9"/>
  <c r="AK3049" i="9"/>
  <c r="AK3050" i="9"/>
  <c r="AK3051" i="9"/>
  <c r="AK3052" i="9"/>
  <c r="AK3053" i="9"/>
  <c r="AK3054" i="9"/>
  <c r="AK3055" i="9"/>
  <c r="AK3056" i="9"/>
  <c r="AK3057" i="9"/>
  <c r="AK3058" i="9"/>
  <c r="AK3059" i="9"/>
  <c r="AK3060" i="9"/>
  <c r="AK3061" i="9"/>
  <c r="AK3062" i="9"/>
  <c r="AK3063" i="9"/>
  <c r="AK3064" i="9"/>
  <c r="AK3065" i="9"/>
  <c r="AK3066" i="9"/>
  <c r="AK3067" i="9"/>
  <c r="AK3068" i="9"/>
  <c r="AK3069" i="9"/>
  <c r="AK3070" i="9"/>
  <c r="AK3071" i="9"/>
  <c r="AK3072" i="9"/>
  <c r="AK3073" i="9"/>
  <c r="AK3074" i="9"/>
  <c r="AK3075" i="9"/>
  <c r="AK3076" i="9"/>
  <c r="AK3077" i="9"/>
  <c r="AK3078" i="9"/>
  <c r="AK3079" i="9"/>
  <c r="AK3080" i="9"/>
  <c r="AK3081" i="9"/>
  <c r="AK3082" i="9"/>
  <c r="AK3083" i="9"/>
  <c r="AK3084" i="9"/>
  <c r="AK3085" i="9"/>
  <c r="AK3086" i="9"/>
  <c r="AK3087" i="9"/>
  <c r="AK3088" i="9"/>
  <c r="AK3089" i="9"/>
  <c r="AK3090" i="9"/>
  <c r="AK3091" i="9"/>
  <c r="AK3092" i="9"/>
  <c r="AK3093" i="9"/>
  <c r="AK3094" i="9"/>
  <c r="AK3095" i="9"/>
  <c r="AK3096" i="9"/>
  <c r="AK3097" i="9"/>
  <c r="AK3098" i="9"/>
  <c r="AK3099" i="9"/>
  <c r="AK3100" i="9"/>
  <c r="AK3101" i="9"/>
  <c r="AK3102" i="9"/>
  <c r="AK3103" i="9"/>
  <c r="AK3104" i="9"/>
  <c r="AK3105" i="9"/>
  <c r="AK3106" i="9"/>
  <c r="AK3107" i="9"/>
  <c r="AK3108" i="9"/>
  <c r="AK3109" i="9"/>
  <c r="AK3110" i="9"/>
  <c r="AK3111" i="9"/>
  <c r="AK3112" i="9"/>
  <c r="AK3113" i="9"/>
  <c r="AK3114" i="9"/>
  <c r="AK3115" i="9"/>
  <c r="AK3116" i="9"/>
  <c r="AK3117" i="9"/>
  <c r="AK3118" i="9"/>
  <c r="AK3119" i="9"/>
  <c r="AK3120" i="9"/>
  <c r="AK3121" i="9"/>
  <c r="AK3122" i="9"/>
  <c r="AK3123" i="9"/>
  <c r="AK3124" i="9"/>
  <c r="AK3125" i="9"/>
  <c r="AK3126" i="9"/>
  <c r="AK3127" i="9"/>
  <c r="AK3128" i="9"/>
  <c r="AK3129" i="9"/>
  <c r="AK3130" i="9"/>
  <c r="AK3131" i="9"/>
  <c r="AK3132" i="9"/>
  <c r="AK3133" i="9"/>
  <c r="AK3134" i="9"/>
  <c r="AK3135" i="9"/>
  <c r="AK3136" i="9"/>
  <c r="AK3137" i="9"/>
  <c r="AK3138" i="9"/>
  <c r="AK3139" i="9"/>
  <c r="AK3140" i="9"/>
  <c r="AK3141" i="9"/>
  <c r="AK3142" i="9"/>
  <c r="AK3143" i="9"/>
  <c r="AK3144" i="9"/>
  <c r="AK3145" i="9"/>
  <c r="AK3146" i="9"/>
  <c r="AK3147" i="9"/>
  <c r="AK3148" i="9"/>
  <c r="AK3149" i="9"/>
  <c r="AK3150" i="9"/>
  <c r="AK3151" i="9"/>
  <c r="AK3152" i="9"/>
  <c r="AK3153" i="9"/>
  <c r="AK3154" i="9"/>
  <c r="AK3155" i="9"/>
  <c r="AK3156" i="9"/>
  <c r="AK3157" i="9"/>
  <c r="AK3158" i="9"/>
  <c r="AK3159" i="9"/>
  <c r="AK3160" i="9"/>
  <c r="AK3161" i="9"/>
  <c r="AK3162" i="9"/>
  <c r="AK3163" i="9"/>
  <c r="AK3164" i="9"/>
  <c r="AK3165" i="9"/>
  <c r="AK3166" i="9"/>
  <c r="AK3167" i="9"/>
  <c r="AK3168" i="9"/>
  <c r="AK3169" i="9"/>
  <c r="AK3170" i="9"/>
  <c r="AK3171" i="9"/>
  <c r="AK3172" i="9"/>
  <c r="AK3173" i="9"/>
  <c r="AK3174" i="9"/>
  <c r="AK3175" i="9"/>
  <c r="AK3176" i="9"/>
  <c r="AK3177" i="9"/>
  <c r="AK3178" i="9"/>
  <c r="AK3179" i="9"/>
  <c r="AK3180" i="9"/>
  <c r="AK3181" i="9"/>
  <c r="AK3182" i="9"/>
  <c r="AK3183" i="9"/>
  <c r="AK3184" i="9"/>
  <c r="AK3185" i="9"/>
  <c r="AK3186" i="9"/>
  <c r="AK3187" i="9"/>
  <c r="AK3188" i="9"/>
  <c r="AK3189" i="9"/>
  <c r="AK3190" i="9"/>
  <c r="AK3191" i="9"/>
  <c r="AK3192" i="9"/>
  <c r="AK3193" i="9"/>
  <c r="AK3194" i="9"/>
  <c r="AK3195" i="9"/>
  <c r="AK3196" i="9"/>
  <c r="AK3197" i="9"/>
  <c r="AK3198" i="9"/>
  <c r="AK3199" i="9"/>
  <c r="AK3200" i="9"/>
  <c r="AK3201" i="9"/>
  <c r="AK3202" i="9"/>
  <c r="AK3203" i="9"/>
  <c r="AK3204" i="9"/>
  <c r="AK3205" i="9"/>
  <c r="AK3206" i="9"/>
  <c r="AK3207" i="9"/>
  <c r="AK3208" i="9"/>
  <c r="AK3209" i="9"/>
  <c r="AK3210" i="9"/>
  <c r="AK3211" i="9"/>
  <c r="AK3212" i="9"/>
  <c r="AK3213" i="9"/>
  <c r="AK3214" i="9"/>
  <c r="AK3215" i="9"/>
  <c r="AK3216" i="9"/>
  <c r="AK3217" i="9"/>
  <c r="AK3218" i="9"/>
  <c r="AK3219" i="9"/>
  <c r="AK3220" i="9"/>
  <c r="AK3221" i="9"/>
  <c r="AK3222" i="9"/>
  <c r="AK3223" i="9"/>
  <c r="AK3224" i="9"/>
  <c r="AK3225" i="9"/>
  <c r="AK3226" i="9"/>
  <c r="AK3227" i="9"/>
  <c r="AK3228" i="9"/>
  <c r="AK3229" i="9"/>
  <c r="AK3230" i="9"/>
  <c r="AK3231" i="9"/>
  <c r="AK3232" i="9"/>
  <c r="AK3233" i="9"/>
  <c r="AK3234" i="9"/>
  <c r="AK3235" i="9"/>
  <c r="AK3236" i="9"/>
  <c r="AK3237" i="9"/>
  <c r="AK3238" i="9"/>
  <c r="AK3239" i="9"/>
  <c r="AK3240" i="9"/>
  <c r="AK3241" i="9"/>
  <c r="AK3242" i="9"/>
  <c r="AK3243" i="9"/>
  <c r="AK3244" i="9"/>
  <c r="AK3245" i="9"/>
  <c r="AK3246" i="9"/>
  <c r="AK3247" i="9"/>
  <c r="AK3248" i="9"/>
  <c r="AK3249" i="9"/>
  <c r="AK3250" i="9"/>
  <c r="AK3251" i="9"/>
  <c r="AK3252" i="9"/>
  <c r="AK3253" i="9"/>
  <c r="AK3254" i="9"/>
  <c r="AK3255" i="9"/>
  <c r="AK3256" i="9"/>
  <c r="AK3257" i="9"/>
  <c r="AK3258" i="9"/>
  <c r="AK3259" i="9"/>
  <c r="AK3260" i="9"/>
  <c r="AK3261" i="9"/>
  <c r="AK3262" i="9"/>
  <c r="AK3263" i="9"/>
  <c r="AK3264" i="9"/>
  <c r="AK3265" i="9"/>
  <c r="AK3266" i="9"/>
  <c r="AK3267" i="9"/>
  <c r="AK3268" i="9"/>
  <c r="AK3269" i="9"/>
  <c r="AK3270" i="9"/>
  <c r="AK3271" i="9"/>
  <c r="AK3272" i="9"/>
  <c r="AK3273" i="9"/>
  <c r="AK3274" i="9"/>
  <c r="AK3275" i="9"/>
  <c r="AK3276" i="9"/>
  <c r="AK3277" i="9"/>
  <c r="AK3278" i="9"/>
  <c r="AK3279" i="9"/>
  <c r="AK3280" i="9"/>
  <c r="AK3281" i="9"/>
  <c r="AK3282" i="9"/>
  <c r="AK3283" i="9"/>
  <c r="AK3284" i="9"/>
  <c r="AK3285" i="9"/>
  <c r="AK3286" i="9"/>
  <c r="AK3287" i="9"/>
  <c r="AK3288" i="9"/>
  <c r="AK3289" i="9"/>
  <c r="AK3290" i="9"/>
  <c r="AK3291" i="9"/>
  <c r="AK3292" i="9"/>
  <c r="AK3293" i="9"/>
  <c r="AK3294" i="9"/>
  <c r="AK3295" i="9"/>
  <c r="AK3296" i="9"/>
  <c r="AK3297" i="9"/>
  <c r="AK3298" i="9"/>
  <c r="AK3299" i="9"/>
  <c r="AK3300" i="9"/>
  <c r="AK3301" i="9"/>
  <c r="AK3302" i="9"/>
  <c r="AK3303" i="9"/>
  <c r="AK3304" i="9"/>
  <c r="AK3305" i="9"/>
  <c r="AK3306" i="9"/>
  <c r="AK3307" i="9"/>
  <c r="AK3308" i="9"/>
  <c r="AK3309" i="9"/>
  <c r="AK3310" i="9"/>
  <c r="AK3311" i="9"/>
  <c r="AK3312" i="9"/>
  <c r="AK3313" i="9"/>
  <c r="AK3314" i="9"/>
  <c r="AK3315" i="9"/>
  <c r="AK3316" i="9"/>
  <c r="AK3317" i="9"/>
  <c r="AK3318" i="9"/>
  <c r="AK3319" i="9"/>
  <c r="AK3320" i="9"/>
  <c r="AK3321" i="9"/>
  <c r="AK3322" i="9"/>
  <c r="AK3323" i="9"/>
  <c r="AK3324" i="9"/>
  <c r="AK3325" i="9"/>
  <c r="AK3326" i="9"/>
  <c r="AK3327" i="9"/>
  <c r="AK3328" i="9"/>
  <c r="AK3329" i="9"/>
  <c r="AK3330" i="9"/>
  <c r="AK3331" i="9"/>
  <c r="AK3332" i="9"/>
  <c r="AK3333" i="9"/>
  <c r="AK3334" i="9"/>
  <c r="AK3335" i="9"/>
  <c r="AK3336" i="9"/>
  <c r="AK3337" i="9"/>
  <c r="AK3338" i="9"/>
  <c r="AK3339" i="9"/>
  <c r="AK3340" i="9"/>
  <c r="AK3341" i="9"/>
  <c r="AK3342" i="9"/>
  <c r="AK3343" i="9"/>
  <c r="AK3344" i="9"/>
  <c r="AK3345" i="9"/>
  <c r="AK3346" i="9"/>
  <c r="AK3347" i="9"/>
  <c r="AK3348" i="9"/>
  <c r="AK3349" i="9"/>
  <c r="AK3350" i="9"/>
  <c r="AK3351" i="9"/>
  <c r="AK3352" i="9"/>
  <c r="AK3353" i="9"/>
  <c r="AK3354" i="9"/>
  <c r="AK3355" i="9"/>
  <c r="AK3356" i="9"/>
  <c r="AK3357" i="9"/>
  <c r="AK3358" i="9"/>
  <c r="AK3359" i="9"/>
  <c r="AK3360" i="9"/>
  <c r="AK3361" i="9"/>
  <c r="AK3362" i="9"/>
  <c r="AK3363" i="9"/>
  <c r="AK3364" i="9"/>
  <c r="AK3365" i="9"/>
  <c r="AK3366" i="9"/>
  <c r="AK3367" i="9"/>
  <c r="AK3368" i="9"/>
  <c r="AK3369" i="9"/>
  <c r="AK3370" i="9"/>
  <c r="AK3371" i="9"/>
  <c r="AK3372" i="9"/>
  <c r="AK3373" i="9"/>
  <c r="AK3374" i="9"/>
  <c r="AK3375" i="9"/>
  <c r="AK3376" i="9"/>
  <c r="AK3377" i="9"/>
  <c r="AK3378" i="9"/>
  <c r="AK3379" i="9"/>
  <c r="AK3380" i="9"/>
  <c r="AK3381" i="9"/>
  <c r="AK3382" i="9"/>
  <c r="AK3383" i="9"/>
  <c r="AK3384" i="9"/>
  <c r="AK3385" i="9"/>
  <c r="AK3386" i="9"/>
  <c r="AK3387" i="9"/>
  <c r="AK3388" i="9"/>
  <c r="AK3389" i="9"/>
  <c r="AK3390" i="9"/>
  <c r="AK3391" i="9"/>
  <c r="AK3392" i="9"/>
  <c r="AK3393" i="9"/>
  <c r="AK3394" i="9"/>
  <c r="AK3395" i="9"/>
  <c r="AK3396" i="9"/>
  <c r="AK3397" i="9"/>
  <c r="AK3398" i="9"/>
  <c r="AK3399" i="9"/>
  <c r="AK3400" i="9"/>
  <c r="AK3401" i="9"/>
  <c r="AK3402" i="9"/>
  <c r="AK3403" i="9"/>
  <c r="AK3404" i="9"/>
  <c r="AK3405" i="9"/>
  <c r="AK3406" i="9"/>
  <c r="AK3407" i="9"/>
  <c r="AK3408" i="9"/>
  <c r="AK3409" i="9"/>
  <c r="AK3410" i="9"/>
  <c r="AK3411" i="9"/>
  <c r="AK3412" i="9"/>
  <c r="AK3413" i="9"/>
  <c r="AK3414" i="9"/>
  <c r="AK3415" i="9"/>
  <c r="AK3416" i="9"/>
  <c r="AK3417" i="9"/>
  <c r="AK3418" i="9"/>
  <c r="AK3419" i="9"/>
  <c r="AK3420" i="9"/>
  <c r="AK3421" i="9"/>
  <c r="AK3422" i="9"/>
  <c r="AK3423" i="9"/>
  <c r="AK3424" i="9"/>
  <c r="AK3425" i="9"/>
  <c r="AK3426" i="9"/>
  <c r="AK3427" i="9"/>
  <c r="AK3428" i="9"/>
  <c r="AK3429" i="9"/>
  <c r="AK3430" i="9"/>
  <c r="AK3431" i="9"/>
  <c r="AK3432" i="9"/>
  <c r="AK3433" i="9"/>
  <c r="AK3434" i="9"/>
  <c r="AK3435" i="9"/>
  <c r="AK3436" i="9"/>
  <c r="AK3437" i="9"/>
  <c r="AK3438" i="9"/>
  <c r="AK3439" i="9"/>
  <c r="AK3440" i="9"/>
  <c r="AK3441" i="9"/>
  <c r="AK3442" i="9"/>
  <c r="AK3443" i="9"/>
  <c r="AK3444" i="9"/>
  <c r="AK3445" i="9"/>
  <c r="AK3446" i="9"/>
  <c r="AK3447" i="9"/>
  <c r="AK3448" i="9"/>
  <c r="AK3449" i="9"/>
  <c r="AK3450" i="9"/>
  <c r="AK3451" i="9"/>
  <c r="AK3452" i="9"/>
  <c r="AK3453" i="9"/>
  <c r="AK3454" i="9"/>
  <c r="AK3455" i="9"/>
  <c r="AK3456" i="9"/>
  <c r="AK3457" i="9"/>
  <c r="AK3458" i="9"/>
  <c r="AK3459" i="9"/>
  <c r="AK3460" i="9"/>
  <c r="AK3461" i="9"/>
  <c r="AK3462" i="9"/>
  <c r="AK3463" i="9"/>
  <c r="AK3464" i="9"/>
  <c r="AK3465" i="9"/>
  <c r="AK3466" i="9"/>
  <c r="AK3467" i="9"/>
  <c r="AK3468" i="9"/>
  <c r="AK3469" i="9"/>
  <c r="AK3470" i="9"/>
  <c r="AK3471" i="9"/>
  <c r="AK3472" i="9"/>
  <c r="AK3473" i="9"/>
  <c r="AK3474" i="9"/>
  <c r="AK3475" i="9"/>
  <c r="AK3476" i="9"/>
  <c r="AK3477" i="9"/>
  <c r="AK3478" i="9"/>
  <c r="AK3479" i="9"/>
  <c r="AK3480" i="9"/>
  <c r="AK3481" i="9"/>
  <c r="AK3482" i="9"/>
  <c r="AK3483" i="9"/>
  <c r="AK3484" i="9"/>
  <c r="AK3485" i="9"/>
  <c r="AK3486" i="9"/>
  <c r="AK3487" i="9"/>
  <c r="AK3488" i="9"/>
  <c r="AK3489" i="9"/>
  <c r="AK3490" i="9"/>
  <c r="AK3491" i="9"/>
  <c r="AK3492" i="9"/>
  <c r="AK3493" i="9"/>
  <c r="AK3494" i="9"/>
  <c r="AK3495" i="9"/>
  <c r="AK3496" i="9"/>
  <c r="AK3497" i="9"/>
  <c r="AK3498" i="9"/>
  <c r="AK3499" i="9"/>
  <c r="AK3500" i="9"/>
  <c r="AK3501" i="9"/>
  <c r="AK3502" i="9"/>
  <c r="AK3503" i="9"/>
  <c r="AK3504" i="9"/>
  <c r="AK3505" i="9"/>
  <c r="AK3506" i="9"/>
  <c r="AK3507" i="9"/>
  <c r="AK3508" i="9"/>
  <c r="AK3509" i="9"/>
  <c r="AK3510" i="9"/>
  <c r="AK3511" i="9"/>
  <c r="AK3512" i="9"/>
  <c r="AK3513" i="9"/>
  <c r="AK3514" i="9"/>
  <c r="AK3515" i="9"/>
  <c r="AK3516" i="9"/>
  <c r="AK3517" i="9"/>
  <c r="AK3518" i="9"/>
  <c r="AK3519" i="9"/>
  <c r="AK3520" i="9"/>
  <c r="AK3521" i="9"/>
  <c r="AK3522" i="9"/>
  <c r="AK3523" i="9"/>
  <c r="AK3524" i="9"/>
  <c r="AK3525" i="9"/>
  <c r="AK3526" i="9"/>
  <c r="AK3527" i="9"/>
  <c r="AK3528" i="9"/>
  <c r="AK3529" i="9"/>
  <c r="AK3530" i="9"/>
  <c r="AK3531" i="9"/>
  <c r="AK3532" i="9"/>
  <c r="AK3533" i="9"/>
  <c r="AK3534" i="9"/>
  <c r="AK3535" i="9"/>
  <c r="AK3536" i="9"/>
  <c r="AK3537" i="9"/>
  <c r="AK3538" i="9"/>
  <c r="AK3539" i="9"/>
  <c r="AK3540" i="9"/>
  <c r="AK3541" i="9"/>
  <c r="AK3542" i="9"/>
  <c r="AK3543" i="9"/>
  <c r="AK3544" i="9"/>
  <c r="AK3545" i="9"/>
  <c r="AK3546" i="9"/>
  <c r="AK3547" i="9"/>
  <c r="AK3548" i="9"/>
  <c r="AK3549" i="9"/>
  <c r="AK3550" i="9"/>
  <c r="AK3551" i="9"/>
  <c r="AK3552" i="9"/>
  <c r="AK3553" i="9"/>
  <c r="AK3554" i="9"/>
  <c r="AK3555" i="9"/>
  <c r="AK3556" i="9"/>
  <c r="AK3557" i="9"/>
  <c r="AK3558" i="9"/>
  <c r="AK3559" i="9"/>
  <c r="AK3560" i="9"/>
  <c r="AK3561" i="9"/>
  <c r="AK3562" i="9"/>
  <c r="AK3563" i="9"/>
  <c r="AK3564" i="9"/>
  <c r="AK3565" i="9"/>
  <c r="AK3566" i="9"/>
  <c r="AK3567" i="9"/>
  <c r="AK3568" i="9"/>
  <c r="AK3569" i="9"/>
  <c r="AK3570" i="9"/>
  <c r="AK3571" i="9"/>
  <c r="AK3572" i="9"/>
  <c r="AK3573" i="9"/>
  <c r="AK3574" i="9"/>
  <c r="AK3575" i="9"/>
  <c r="AK3576" i="9"/>
  <c r="AK3577" i="9"/>
  <c r="AK3578" i="9"/>
  <c r="AK3579" i="9"/>
  <c r="AK3580" i="9"/>
  <c r="AK3581" i="9"/>
  <c r="AK3582" i="9"/>
  <c r="AK3583" i="9"/>
  <c r="AK3584" i="9"/>
  <c r="AK3585" i="9"/>
  <c r="AK3586" i="9"/>
  <c r="AK3587" i="9"/>
  <c r="AK3588" i="9"/>
  <c r="AK3589" i="9"/>
  <c r="AK3590" i="9"/>
  <c r="AK3591" i="9"/>
  <c r="AK3592" i="9"/>
  <c r="AK3593" i="9"/>
  <c r="AK3594" i="9"/>
  <c r="AK3595" i="9"/>
  <c r="AK3596" i="9"/>
  <c r="AK3597" i="9"/>
  <c r="AK3598" i="9"/>
  <c r="AK3599" i="9"/>
  <c r="AK3600" i="9"/>
  <c r="AK3601" i="9"/>
  <c r="AK3602" i="9"/>
  <c r="AK3603" i="9"/>
  <c r="AK3604" i="9"/>
  <c r="AK3605" i="9"/>
  <c r="AK3606" i="9"/>
  <c r="AK3607" i="9"/>
  <c r="AK3608" i="9"/>
  <c r="AK3609" i="9"/>
  <c r="AK3610" i="9"/>
  <c r="AK3611" i="9"/>
  <c r="AK3612" i="9"/>
  <c r="AK3613" i="9"/>
  <c r="AK3614" i="9"/>
  <c r="AK3615" i="9"/>
  <c r="AK3616" i="9"/>
  <c r="AK3617" i="9"/>
  <c r="AK3618" i="9"/>
  <c r="AK3619" i="9"/>
  <c r="AK3620" i="9"/>
  <c r="AK3621" i="9"/>
  <c r="AK3622" i="9"/>
  <c r="AK3623" i="9"/>
  <c r="AK3624" i="9"/>
  <c r="AK3625" i="9"/>
  <c r="AK3626" i="9"/>
  <c r="AK3627" i="9"/>
  <c r="AK3628" i="9"/>
  <c r="AK3629" i="9"/>
  <c r="AK3630" i="9"/>
  <c r="AK3631" i="9"/>
  <c r="AK3632" i="9"/>
  <c r="AK3633" i="9"/>
  <c r="AK3634" i="9"/>
  <c r="AK3635" i="9"/>
  <c r="AK3636" i="9"/>
  <c r="AK3637" i="9"/>
  <c r="AK3638" i="9"/>
  <c r="AK3639" i="9"/>
  <c r="AK3640" i="9"/>
  <c r="AK3641" i="9"/>
  <c r="AK3642" i="9"/>
  <c r="AK3643" i="9"/>
  <c r="AK3644" i="9"/>
  <c r="AK3645" i="9"/>
  <c r="AK3646" i="9"/>
  <c r="AK3647" i="9"/>
  <c r="AK3648" i="9"/>
  <c r="AK3649" i="9"/>
  <c r="AK3650" i="9"/>
  <c r="AK3651" i="9"/>
  <c r="AK3652" i="9"/>
  <c r="AK3653" i="9"/>
  <c r="AK3654" i="9"/>
  <c r="AK3655" i="9"/>
  <c r="AK3656" i="9"/>
  <c r="AK3657" i="9"/>
  <c r="AK3658" i="9"/>
  <c r="AK3659" i="9"/>
  <c r="AK3660" i="9"/>
  <c r="AK3661" i="9"/>
  <c r="AK3662" i="9"/>
  <c r="AK3663" i="9"/>
  <c r="AK3664" i="9"/>
  <c r="AK3665" i="9"/>
  <c r="AK3666" i="9"/>
  <c r="AK3667" i="9"/>
  <c r="AK3668" i="9"/>
  <c r="AK3669" i="9"/>
  <c r="AK3670" i="9"/>
  <c r="AK3671" i="9"/>
  <c r="AK3672" i="9"/>
  <c r="AK3673" i="9"/>
  <c r="AK3674" i="9"/>
  <c r="AK3675" i="9"/>
  <c r="AK3676" i="9"/>
  <c r="AK3677" i="9"/>
  <c r="AK3678" i="9"/>
  <c r="AK3679" i="9"/>
  <c r="AK3680" i="9"/>
  <c r="AK3681" i="9"/>
  <c r="AK3682" i="9"/>
  <c r="AK3683" i="9"/>
  <c r="AK3684" i="9"/>
  <c r="AK3685" i="9"/>
  <c r="AK3686" i="9"/>
  <c r="AK3687" i="9"/>
  <c r="AK3688" i="9"/>
  <c r="AK3689" i="9"/>
  <c r="AK3690" i="9"/>
  <c r="AK3691" i="9"/>
  <c r="AK3692" i="9"/>
  <c r="AK3693" i="9"/>
  <c r="AK3694" i="9"/>
  <c r="AK3695" i="9"/>
  <c r="AK3696" i="9"/>
  <c r="AK3697" i="9"/>
  <c r="AK3698" i="9"/>
  <c r="AK3699" i="9"/>
  <c r="AK3700" i="9"/>
  <c r="AK3701" i="9"/>
  <c r="AK3702" i="9"/>
  <c r="AK3703" i="9"/>
  <c r="AK3704" i="9"/>
  <c r="AK3705" i="9"/>
  <c r="AK3706" i="9"/>
  <c r="AK3707" i="9"/>
  <c r="AK3708" i="9"/>
  <c r="AK3709" i="9"/>
  <c r="AK3710" i="9"/>
  <c r="AK3711" i="9"/>
  <c r="AK3712" i="9"/>
  <c r="AK3713" i="9"/>
  <c r="AK3714" i="9"/>
  <c r="AK3715" i="9"/>
  <c r="AK3716" i="9"/>
  <c r="AK3717" i="9"/>
  <c r="AK3718" i="9"/>
  <c r="AK3719" i="9"/>
  <c r="AK3720" i="9"/>
  <c r="AK3721" i="9"/>
  <c r="AK3722" i="9"/>
  <c r="AK3723" i="9"/>
  <c r="AK3724" i="9"/>
  <c r="AK3725" i="9"/>
  <c r="AK3726" i="9"/>
  <c r="AK3727" i="9"/>
  <c r="AK3728" i="9"/>
  <c r="AK3729" i="9"/>
  <c r="AK3730" i="9"/>
  <c r="AK3731" i="9"/>
  <c r="AK3732" i="9"/>
  <c r="AK3733" i="9"/>
  <c r="AK3734" i="9"/>
  <c r="AK3735" i="9"/>
  <c r="AK3736" i="9"/>
  <c r="AK3737" i="9"/>
  <c r="AK3738" i="9"/>
  <c r="AK3739" i="9"/>
  <c r="AK3740" i="9"/>
  <c r="AK3741" i="9"/>
  <c r="AK3742" i="9"/>
  <c r="AK3743" i="9"/>
  <c r="AK3744" i="9"/>
  <c r="AK3745" i="9"/>
  <c r="AK3746" i="9"/>
  <c r="AK3747" i="9"/>
  <c r="AK3748" i="9"/>
  <c r="AK3749" i="9"/>
  <c r="AK3750" i="9"/>
  <c r="AK3751" i="9"/>
  <c r="AK3752" i="9"/>
  <c r="AK3753" i="9"/>
  <c r="AK3754" i="9"/>
  <c r="AK3755" i="9"/>
  <c r="AK3756" i="9"/>
  <c r="AK3757" i="9"/>
  <c r="AK3758" i="9"/>
  <c r="AK3759" i="9"/>
  <c r="AK3760" i="9"/>
  <c r="AK3761" i="9"/>
  <c r="AK3762" i="9"/>
  <c r="AK3763" i="9"/>
  <c r="AK3764" i="9"/>
  <c r="AK3765" i="9"/>
  <c r="AK3766" i="9"/>
  <c r="AK3767" i="9"/>
  <c r="AK3768" i="9"/>
  <c r="AK3769" i="9"/>
  <c r="AK3770" i="9"/>
  <c r="AK3771" i="9"/>
  <c r="AK3772" i="9"/>
  <c r="AK3773" i="9"/>
  <c r="AK3774" i="9"/>
  <c r="AK3775" i="9"/>
  <c r="AK3776" i="9"/>
  <c r="AK3777" i="9"/>
  <c r="AK3778" i="9"/>
  <c r="AK3779" i="9"/>
  <c r="AK3780" i="9"/>
  <c r="AK3781" i="9"/>
  <c r="AK3782" i="9"/>
  <c r="AK3783" i="9"/>
  <c r="AK3784" i="9"/>
  <c r="AK3785" i="9"/>
  <c r="AK3786" i="9"/>
  <c r="AK3787" i="9"/>
  <c r="AK3788" i="9"/>
  <c r="AK3789" i="9"/>
  <c r="AK3790" i="9"/>
  <c r="AK3791" i="9"/>
  <c r="AK3792" i="9"/>
  <c r="AK3793" i="9"/>
  <c r="AK3794" i="9"/>
  <c r="AK3795" i="9"/>
  <c r="AK3796" i="9"/>
  <c r="AK3797" i="9"/>
  <c r="AK3798" i="9"/>
  <c r="AK3799" i="9"/>
  <c r="AK3800" i="9"/>
  <c r="AK3801" i="9"/>
  <c r="AK3802" i="9"/>
  <c r="AK3803" i="9"/>
  <c r="AK3804" i="9"/>
  <c r="AK3805" i="9"/>
  <c r="AK3806" i="9"/>
  <c r="AK3807" i="9"/>
  <c r="AK3808" i="9"/>
  <c r="AK3809" i="9"/>
  <c r="AK3810" i="9"/>
  <c r="AK3811" i="9"/>
  <c r="AK3812" i="9"/>
  <c r="AK3813" i="9"/>
  <c r="AK3814" i="9"/>
  <c r="AK3815" i="9"/>
  <c r="AK3816" i="9"/>
  <c r="AK3817" i="9"/>
  <c r="AK3818" i="9"/>
  <c r="AK3819" i="9"/>
  <c r="AK3820" i="9"/>
  <c r="AK3821" i="9"/>
  <c r="AK3822" i="9"/>
  <c r="AK3823" i="9"/>
  <c r="AK3824" i="9"/>
  <c r="AK3825" i="9"/>
  <c r="AK3826" i="9"/>
  <c r="AK3827" i="9"/>
  <c r="AK3828" i="9"/>
  <c r="AK3829" i="9"/>
  <c r="AK3830" i="9"/>
  <c r="AK3831" i="9"/>
  <c r="AK3832" i="9"/>
  <c r="AK3833" i="9"/>
  <c r="AK3834" i="9"/>
  <c r="AK3835" i="9"/>
  <c r="AK3836" i="9"/>
  <c r="AK3837" i="9"/>
  <c r="AK3838" i="9"/>
  <c r="AK3839" i="9"/>
  <c r="AK3840" i="9"/>
  <c r="AK3841" i="9"/>
  <c r="AK3842" i="9"/>
  <c r="AK3843" i="9"/>
  <c r="AK3844" i="9"/>
  <c r="AK3845" i="9"/>
  <c r="AK3846" i="9"/>
  <c r="AK3847" i="9"/>
  <c r="AK3848" i="9"/>
  <c r="AK3849" i="9"/>
  <c r="AK3850" i="9"/>
  <c r="AK3851" i="9"/>
  <c r="AK3852" i="9"/>
  <c r="AK3853" i="9"/>
  <c r="AK3854" i="9"/>
  <c r="AK3855" i="9"/>
  <c r="AK3856" i="9"/>
  <c r="AK3857" i="9"/>
  <c r="AK3858" i="9"/>
  <c r="AK3859" i="9"/>
  <c r="AK3860" i="9"/>
  <c r="AK3861" i="9"/>
  <c r="AK3862" i="9"/>
  <c r="AK3863" i="9"/>
  <c r="AK3864" i="9"/>
  <c r="AK3865" i="9"/>
  <c r="AK3866" i="9"/>
  <c r="AK3867" i="9"/>
  <c r="AK3868" i="9"/>
  <c r="AK3869" i="9"/>
  <c r="AK3870" i="9"/>
  <c r="AK3871" i="9"/>
  <c r="AK2" i="9"/>
  <c r="AL3" i="9"/>
  <c r="AL4" i="9"/>
  <c r="AL5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L113" i="9"/>
  <c r="AL114" i="9"/>
  <c r="AL115" i="9"/>
  <c r="AL116" i="9"/>
  <c r="AL117" i="9"/>
  <c r="AL118" i="9"/>
  <c r="AL119" i="9"/>
  <c r="AL120" i="9"/>
  <c r="AL121" i="9"/>
  <c r="AL122" i="9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L171" i="9"/>
  <c r="AL172" i="9"/>
  <c r="AL173" i="9"/>
  <c r="AL174" i="9"/>
  <c r="AL175" i="9"/>
  <c r="AL176" i="9"/>
  <c r="AL177" i="9"/>
  <c r="AL178" i="9"/>
  <c r="AL179" i="9"/>
  <c r="AL180" i="9"/>
  <c r="AL181" i="9"/>
  <c r="AL182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L200" i="9"/>
  <c r="AL201" i="9"/>
  <c r="AL202" i="9"/>
  <c r="AL203" i="9"/>
  <c r="AL204" i="9"/>
  <c r="AL205" i="9"/>
  <c r="AL206" i="9"/>
  <c r="AL207" i="9"/>
  <c r="AL208" i="9"/>
  <c r="AL209" i="9"/>
  <c r="AL210" i="9"/>
  <c r="AL211" i="9"/>
  <c r="AL212" i="9"/>
  <c r="AL213" i="9"/>
  <c r="AL214" i="9"/>
  <c r="AL215" i="9"/>
  <c r="AL216" i="9"/>
  <c r="AL217" i="9"/>
  <c r="AL218" i="9"/>
  <c r="AL219" i="9"/>
  <c r="AL220" i="9"/>
  <c r="AL221" i="9"/>
  <c r="AL222" i="9"/>
  <c r="AL223" i="9"/>
  <c r="AL224" i="9"/>
  <c r="AL225" i="9"/>
  <c r="AL226" i="9"/>
  <c r="AL227" i="9"/>
  <c r="AL228" i="9"/>
  <c r="AL229" i="9"/>
  <c r="AL230" i="9"/>
  <c r="AL231" i="9"/>
  <c r="AL232" i="9"/>
  <c r="AL233" i="9"/>
  <c r="AL234" i="9"/>
  <c r="AL235" i="9"/>
  <c r="AL236" i="9"/>
  <c r="AL237" i="9"/>
  <c r="AL238" i="9"/>
  <c r="AL239" i="9"/>
  <c r="AL240" i="9"/>
  <c r="AL241" i="9"/>
  <c r="AL242" i="9"/>
  <c r="AL243" i="9"/>
  <c r="AL244" i="9"/>
  <c r="AL245" i="9"/>
  <c r="AL246" i="9"/>
  <c r="AL247" i="9"/>
  <c r="AL248" i="9"/>
  <c r="AL249" i="9"/>
  <c r="AL250" i="9"/>
  <c r="AL251" i="9"/>
  <c r="AL252" i="9"/>
  <c r="AL253" i="9"/>
  <c r="AL254" i="9"/>
  <c r="AL255" i="9"/>
  <c r="AL256" i="9"/>
  <c r="AL257" i="9"/>
  <c r="AL258" i="9"/>
  <c r="AL259" i="9"/>
  <c r="AL260" i="9"/>
  <c r="AL261" i="9"/>
  <c r="AL262" i="9"/>
  <c r="AL263" i="9"/>
  <c r="AL264" i="9"/>
  <c r="AL265" i="9"/>
  <c r="AL266" i="9"/>
  <c r="AL267" i="9"/>
  <c r="AL268" i="9"/>
  <c r="AL269" i="9"/>
  <c r="AL270" i="9"/>
  <c r="AL271" i="9"/>
  <c r="AL272" i="9"/>
  <c r="AL273" i="9"/>
  <c r="AL274" i="9"/>
  <c r="AL275" i="9"/>
  <c r="AL276" i="9"/>
  <c r="AL277" i="9"/>
  <c r="AL278" i="9"/>
  <c r="AL279" i="9"/>
  <c r="AL280" i="9"/>
  <c r="AL281" i="9"/>
  <c r="AL282" i="9"/>
  <c r="AL283" i="9"/>
  <c r="AL284" i="9"/>
  <c r="AL285" i="9"/>
  <c r="AL286" i="9"/>
  <c r="AL287" i="9"/>
  <c r="AL288" i="9"/>
  <c r="AL289" i="9"/>
  <c r="AL290" i="9"/>
  <c r="AL291" i="9"/>
  <c r="AL292" i="9"/>
  <c r="AL293" i="9"/>
  <c r="AL294" i="9"/>
  <c r="AL295" i="9"/>
  <c r="AL296" i="9"/>
  <c r="AL297" i="9"/>
  <c r="AL298" i="9"/>
  <c r="AL299" i="9"/>
  <c r="AL300" i="9"/>
  <c r="AL301" i="9"/>
  <c r="AL302" i="9"/>
  <c r="AL303" i="9"/>
  <c r="AL304" i="9"/>
  <c r="AL305" i="9"/>
  <c r="AL306" i="9"/>
  <c r="AL307" i="9"/>
  <c r="AL308" i="9"/>
  <c r="AL309" i="9"/>
  <c r="AL310" i="9"/>
  <c r="AL311" i="9"/>
  <c r="AL312" i="9"/>
  <c r="AL313" i="9"/>
  <c r="AL314" i="9"/>
  <c r="AL315" i="9"/>
  <c r="AL316" i="9"/>
  <c r="AL317" i="9"/>
  <c r="AL318" i="9"/>
  <c r="AL319" i="9"/>
  <c r="AL320" i="9"/>
  <c r="AL321" i="9"/>
  <c r="AL322" i="9"/>
  <c r="AL323" i="9"/>
  <c r="AL324" i="9"/>
  <c r="AL325" i="9"/>
  <c r="AL326" i="9"/>
  <c r="AL327" i="9"/>
  <c r="AL328" i="9"/>
  <c r="AL329" i="9"/>
  <c r="AL330" i="9"/>
  <c r="AL331" i="9"/>
  <c r="AL332" i="9"/>
  <c r="AL333" i="9"/>
  <c r="AL334" i="9"/>
  <c r="AL335" i="9"/>
  <c r="AL336" i="9"/>
  <c r="AL337" i="9"/>
  <c r="AL338" i="9"/>
  <c r="AL339" i="9"/>
  <c r="AL340" i="9"/>
  <c r="AL341" i="9"/>
  <c r="AL342" i="9"/>
  <c r="AL343" i="9"/>
  <c r="AL344" i="9"/>
  <c r="AL345" i="9"/>
  <c r="AL346" i="9"/>
  <c r="AL347" i="9"/>
  <c r="AL348" i="9"/>
  <c r="AL349" i="9"/>
  <c r="AL350" i="9"/>
  <c r="AL351" i="9"/>
  <c r="AL352" i="9"/>
  <c r="AL353" i="9"/>
  <c r="AL354" i="9"/>
  <c r="AL355" i="9"/>
  <c r="AL356" i="9"/>
  <c r="AL357" i="9"/>
  <c r="AL358" i="9"/>
  <c r="AL359" i="9"/>
  <c r="AL360" i="9"/>
  <c r="AL361" i="9"/>
  <c r="AL362" i="9"/>
  <c r="AL363" i="9"/>
  <c r="AL364" i="9"/>
  <c r="AL365" i="9"/>
  <c r="AL366" i="9"/>
  <c r="AL367" i="9"/>
  <c r="AL368" i="9"/>
  <c r="AL369" i="9"/>
  <c r="AL370" i="9"/>
  <c r="AL371" i="9"/>
  <c r="AL372" i="9"/>
  <c r="AL373" i="9"/>
  <c r="AL374" i="9"/>
  <c r="AL375" i="9"/>
  <c r="AL376" i="9"/>
  <c r="AL377" i="9"/>
  <c r="AL378" i="9"/>
  <c r="AL379" i="9"/>
  <c r="AL380" i="9"/>
  <c r="AL381" i="9"/>
  <c r="AL382" i="9"/>
  <c r="AL383" i="9"/>
  <c r="AL384" i="9"/>
  <c r="AL385" i="9"/>
  <c r="AL386" i="9"/>
  <c r="AL387" i="9"/>
  <c r="AL388" i="9"/>
  <c r="AL389" i="9"/>
  <c r="AL390" i="9"/>
  <c r="AL391" i="9"/>
  <c r="AL392" i="9"/>
  <c r="AL393" i="9"/>
  <c r="AL394" i="9"/>
  <c r="AL395" i="9"/>
  <c r="AL396" i="9"/>
  <c r="AL397" i="9"/>
  <c r="AL398" i="9"/>
  <c r="AL399" i="9"/>
  <c r="AL400" i="9"/>
  <c r="AL401" i="9"/>
  <c r="AL402" i="9"/>
  <c r="AL403" i="9"/>
  <c r="AL404" i="9"/>
  <c r="AL405" i="9"/>
  <c r="AL406" i="9"/>
  <c r="AL407" i="9"/>
  <c r="AL408" i="9"/>
  <c r="AL409" i="9"/>
  <c r="AL410" i="9"/>
  <c r="AL411" i="9"/>
  <c r="AL412" i="9"/>
  <c r="AL413" i="9"/>
  <c r="AL414" i="9"/>
  <c r="AL415" i="9"/>
  <c r="AL416" i="9"/>
  <c r="AL417" i="9"/>
  <c r="AL418" i="9"/>
  <c r="AL419" i="9"/>
  <c r="AL420" i="9"/>
  <c r="AL421" i="9"/>
  <c r="AL422" i="9"/>
  <c r="AL423" i="9"/>
  <c r="AL424" i="9"/>
  <c r="AL425" i="9"/>
  <c r="AL426" i="9"/>
  <c r="AL427" i="9"/>
  <c r="AL428" i="9"/>
  <c r="AL429" i="9"/>
  <c r="AL430" i="9"/>
  <c r="AL431" i="9"/>
  <c r="AL432" i="9"/>
  <c r="AL433" i="9"/>
  <c r="AL434" i="9"/>
  <c r="AL435" i="9"/>
  <c r="AL436" i="9"/>
  <c r="AL437" i="9"/>
  <c r="AL438" i="9"/>
  <c r="AL439" i="9"/>
  <c r="AL440" i="9"/>
  <c r="AL441" i="9"/>
  <c r="AL442" i="9"/>
  <c r="AL443" i="9"/>
  <c r="AL444" i="9"/>
  <c r="AL445" i="9"/>
  <c r="AL446" i="9"/>
  <c r="AL447" i="9"/>
  <c r="AL448" i="9"/>
  <c r="AL449" i="9"/>
  <c r="AL450" i="9"/>
  <c r="AL451" i="9"/>
  <c r="AL452" i="9"/>
  <c r="AL453" i="9"/>
  <c r="AL454" i="9"/>
  <c r="AL455" i="9"/>
  <c r="AL456" i="9"/>
  <c r="AL457" i="9"/>
  <c r="AL458" i="9"/>
  <c r="AL459" i="9"/>
  <c r="AL460" i="9"/>
  <c r="AL461" i="9"/>
  <c r="AL462" i="9"/>
  <c r="AL463" i="9"/>
  <c r="AL464" i="9"/>
  <c r="AL465" i="9"/>
  <c r="AL466" i="9"/>
  <c r="AL467" i="9"/>
  <c r="AL468" i="9"/>
  <c r="AL469" i="9"/>
  <c r="AL470" i="9"/>
  <c r="AL471" i="9"/>
  <c r="AL472" i="9"/>
  <c r="AL473" i="9"/>
  <c r="AL474" i="9"/>
  <c r="AL475" i="9"/>
  <c r="AL476" i="9"/>
  <c r="AL477" i="9"/>
  <c r="AL478" i="9"/>
  <c r="AL479" i="9"/>
  <c r="AL480" i="9"/>
  <c r="AL481" i="9"/>
  <c r="AL482" i="9"/>
  <c r="AL483" i="9"/>
  <c r="AL484" i="9"/>
  <c r="AL485" i="9"/>
  <c r="AL486" i="9"/>
  <c r="AL487" i="9"/>
  <c r="AL488" i="9"/>
  <c r="AL489" i="9"/>
  <c r="AL490" i="9"/>
  <c r="AL491" i="9"/>
  <c r="AL492" i="9"/>
  <c r="AL493" i="9"/>
  <c r="AL494" i="9"/>
  <c r="AL495" i="9"/>
  <c r="AL496" i="9"/>
  <c r="AL497" i="9"/>
  <c r="AL498" i="9"/>
  <c r="AL499" i="9"/>
  <c r="AL500" i="9"/>
  <c r="AL501" i="9"/>
  <c r="AL502" i="9"/>
  <c r="AL503" i="9"/>
  <c r="AL504" i="9"/>
  <c r="AL505" i="9"/>
  <c r="AL506" i="9"/>
  <c r="AL507" i="9"/>
  <c r="AL508" i="9"/>
  <c r="AL509" i="9"/>
  <c r="AL510" i="9"/>
  <c r="AL511" i="9"/>
  <c r="AL512" i="9"/>
  <c r="AL513" i="9"/>
  <c r="AL514" i="9"/>
  <c r="AL515" i="9"/>
  <c r="AL516" i="9"/>
  <c r="AL517" i="9"/>
  <c r="AL518" i="9"/>
  <c r="AL519" i="9"/>
  <c r="AL520" i="9"/>
  <c r="AL521" i="9"/>
  <c r="AL522" i="9"/>
  <c r="AL523" i="9"/>
  <c r="AL524" i="9"/>
  <c r="AL525" i="9"/>
  <c r="AL526" i="9"/>
  <c r="AL527" i="9"/>
  <c r="AL528" i="9"/>
  <c r="AL529" i="9"/>
  <c r="AL530" i="9"/>
  <c r="AL531" i="9"/>
  <c r="AL532" i="9"/>
  <c r="AL533" i="9"/>
  <c r="AL534" i="9"/>
  <c r="AL535" i="9"/>
  <c r="AL536" i="9"/>
  <c r="AL537" i="9"/>
  <c r="AL538" i="9"/>
  <c r="AL539" i="9"/>
  <c r="AL540" i="9"/>
  <c r="AL541" i="9"/>
  <c r="AL542" i="9"/>
  <c r="AL543" i="9"/>
  <c r="AL544" i="9"/>
  <c r="AL545" i="9"/>
  <c r="AL546" i="9"/>
  <c r="AL547" i="9"/>
  <c r="AL548" i="9"/>
  <c r="AL549" i="9"/>
  <c r="AL550" i="9"/>
  <c r="AL551" i="9"/>
  <c r="AL552" i="9"/>
  <c r="AL553" i="9"/>
  <c r="AL554" i="9"/>
  <c r="AL555" i="9"/>
  <c r="AL556" i="9"/>
  <c r="AL557" i="9"/>
  <c r="AL558" i="9"/>
  <c r="AL559" i="9"/>
  <c r="AL560" i="9"/>
  <c r="AL561" i="9"/>
  <c r="AL562" i="9"/>
  <c r="AL563" i="9"/>
  <c r="AL564" i="9"/>
  <c r="AL565" i="9"/>
  <c r="AL566" i="9"/>
  <c r="AL567" i="9"/>
  <c r="AL568" i="9"/>
  <c r="AL569" i="9"/>
  <c r="AL570" i="9"/>
  <c r="AL571" i="9"/>
  <c r="AL572" i="9"/>
  <c r="AL573" i="9"/>
  <c r="AL574" i="9"/>
  <c r="AL575" i="9"/>
  <c r="AL576" i="9"/>
  <c r="AL577" i="9"/>
  <c r="AL578" i="9"/>
  <c r="AL579" i="9"/>
  <c r="AL580" i="9"/>
  <c r="AL581" i="9"/>
  <c r="AL582" i="9"/>
  <c r="AL583" i="9"/>
  <c r="AL584" i="9"/>
  <c r="AL585" i="9"/>
  <c r="AL586" i="9"/>
  <c r="AL587" i="9"/>
  <c r="AL588" i="9"/>
  <c r="AL589" i="9"/>
  <c r="AL590" i="9"/>
  <c r="AL591" i="9"/>
  <c r="AL592" i="9"/>
  <c r="AL593" i="9"/>
  <c r="AL594" i="9"/>
  <c r="AL595" i="9"/>
  <c r="AL596" i="9"/>
  <c r="AL597" i="9"/>
  <c r="AL598" i="9"/>
  <c r="AL599" i="9"/>
  <c r="AL600" i="9"/>
  <c r="AL601" i="9"/>
  <c r="AL602" i="9"/>
  <c r="AL603" i="9"/>
  <c r="AL604" i="9"/>
  <c r="AL605" i="9"/>
  <c r="AL606" i="9"/>
  <c r="AL607" i="9"/>
  <c r="AL608" i="9"/>
  <c r="AL609" i="9"/>
  <c r="AL610" i="9"/>
  <c r="AL611" i="9"/>
  <c r="AL612" i="9"/>
  <c r="AL613" i="9"/>
  <c r="AL614" i="9"/>
  <c r="AL615" i="9"/>
  <c r="AL616" i="9"/>
  <c r="AL617" i="9"/>
  <c r="AL618" i="9"/>
  <c r="AL619" i="9"/>
  <c r="AL620" i="9"/>
  <c r="AL621" i="9"/>
  <c r="AL622" i="9"/>
  <c r="AL623" i="9"/>
  <c r="AL624" i="9"/>
  <c r="AL625" i="9"/>
  <c r="AL626" i="9"/>
  <c r="AL627" i="9"/>
  <c r="AL628" i="9"/>
  <c r="AL629" i="9"/>
  <c r="AL630" i="9"/>
  <c r="AL631" i="9"/>
  <c r="AL632" i="9"/>
  <c r="AL633" i="9"/>
  <c r="AL634" i="9"/>
  <c r="AL635" i="9"/>
  <c r="AL636" i="9"/>
  <c r="AL637" i="9"/>
  <c r="AL638" i="9"/>
  <c r="AL639" i="9"/>
  <c r="AL640" i="9"/>
  <c r="AL641" i="9"/>
  <c r="AL642" i="9"/>
  <c r="AL643" i="9"/>
  <c r="AL644" i="9"/>
  <c r="AL645" i="9"/>
  <c r="AL646" i="9"/>
  <c r="AL647" i="9"/>
  <c r="AL648" i="9"/>
  <c r="AL649" i="9"/>
  <c r="AL650" i="9"/>
  <c r="AL651" i="9"/>
  <c r="AL652" i="9"/>
  <c r="AL653" i="9"/>
  <c r="AL654" i="9"/>
  <c r="AL655" i="9"/>
  <c r="AL656" i="9"/>
  <c r="AL657" i="9"/>
  <c r="AL658" i="9"/>
  <c r="AL659" i="9"/>
  <c r="AL660" i="9"/>
  <c r="AL661" i="9"/>
  <c r="AL662" i="9"/>
  <c r="AL663" i="9"/>
  <c r="AL664" i="9"/>
  <c r="AL665" i="9"/>
  <c r="AL666" i="9"/>
  <c r="AL667" i="9"/>
  <c r="AL668" i="9"/>
  <c r="AL669" i="9"/>
  <c r="AL670" i="9"/>
  <c r="AL671" i="9"/>
  <c r="AL672" i="9"/>
  <c r="AL673" i="9"/>
  <c r="AL674" i="9"/>
  <c r="AL675" i="9"/>
  <c r="AL676" i="9"/>
  <c r="AL677" i="9"/>
  <c r="AL678" i="9"/>
  <c r="AL679" i="9"/>
  <c r="AL680" i="9"/>
  <c r="AL681" i="9"/>
  <c r="AL682" i="9"/>
  <c r="AL683" i="9"/>
  <c r="AL684" i="9"/>
  <c r="AL685" i="9"/>
  <c r="AL686" i="9"/>
  <c r="AL687" i="9"/>
  <c r="AL688" i="9"/>
  <c r="AL689" i="9"/>
  <c r="AL690" i="9"/>
  <c r="AL691" i="9"/>
  <c r="AL692" i="9"/>
  <c r="AL693" i="9"/>
  <c r="AL694" i="9"/>
  <c r="AL695" i="9"/>
  <c r="AL696" i="9"/>
  <c r="AL697" i="9"/>
  <c r="AL698" i="9"/>
  <c r="AL699" i="9"/>
  <c r="AL700" i="9"/>
  <c r="AL701" i="9"/>
  <c r="AL702" i="9"/>
  <c r="AL703" i="9"/>
  <c r="AL704" i="9"/>
  <c r="AL705" i="9"/>
  <c r="AL706" i="9"/>
  <c r="AL707" i="9"/>
  <c r="AL708" i="9"/>
  <c r="AL709" i="9"/>
  <c r="AL710" i="9"/>
  <c r="AL711" i="9"/>
  <c r="AL712" i="9"/>
  <c r="AL713" i="9"/>
  <c r="AL714" i="9"/>
  <c r="AL715" i="9"/>
  <c r="AL716" i="9"/>
  <c r="AL717" i="9"/>
  <c r="AL718" i="9"/>
  <c r="AL719" i="9"/>
  <c r="AL720" i="9"/>
  <c r="AL721" i="9"/>
  <c r="AL722" i="9"/>
  <c r="AL723" i="9"/>
  <c r="AL724" i="9"/>
  <c r="AL725" i="9"/>
  <c r="AL726" i="9"/>
  <c r="AL727" i="9"/>
  <c r="AL728" i="9"/>
  <c r="AL729" i="9"/>
  <c r="AL730" i="9"/>
  <c r="AL731" i="9"/>
  <c r="AL732" i="9"/>
  <c r="AL733" i="9"/>
  <c r="AL734" i="9"/>
  <c r="AL735" i="9"/>
  <c r="AL736" i="9"/>
  <c r="AL737" i="9"/>
  <c r="AL738" i="9"/>
  <c r="AL739" i="9"/>
  <c r="AL740" i="9"/>
  <c r="AL741" i="9"/>
  <c r="AL742" i="9"/>
  <c r="AL743" i="9"/>
  <c r="AL744" i="9"/>
  <c r="AL745" i="9"/>
  <c r="AL746" i="9"/>
  <c r="AL747" i="9"/>
  <c r="AL748" i="9"/>
  <c r="AL749" i="9"/>
  <c r="AL750" i="9"/>
  <c r="AL751" i="9"/>
  <c r="AL752" i="9"/>
  <c r="AL753" i="9"/>
  <c r="AL754" i="9"/>
  <c r="AL755" i="9"/>
  <c r="AL756" i="9"/>
  <c r="AL757" i="9"/>
  <c r="AL758" i="9"/>
  <c r="AL759" i="9"/>
  <c r="AL760" i="9"/>
  <c r="AL761" i="9"/>
  <c r="AL762" i="9"/>
  <c r="AL763" i="9"/>
  <c r="AL764" i="9"/>
  <c r="AL765" i="9"/>
  <c r="AL766" i="9"/>
  <c r="AL767" i="9"/>
  <c r="AL768" i="9"/>
  <c r="AL769" i="9"/>
  <c r="AL770" i="9"/>
  <c r="AL771" i="9"/>
  <c r="AL772" i="9"/>
  <c r="AL773" i="9"/>
  <c r="AL774" i="9"/>
  <c r="AL775" i="9"/>
  <c r="AL776" i="9"/>
  <c r="AL777" i="9"/>
  <c r="AL778" i="9"/>
  <c r="AL779" i="9"/>
  <c r="AL780" i="9"/>
  <c r="AL781" i="9"/>
  <c r="AL782" i="9"/>
  <c r="AL783" i="9"/>
  <c r="AL784" i="9"/>
  <c r="AL785" i="9"/>
  <c r="AL786" i="9"/>
  <c r="AL787" i="9"/>
  <c r="AL788" i="9"/>
  <c r="AL789" i="9"/>
  <c r="AL790" i="9"/>
  <c r="AL791" i="9"/>
  <c r="AL792" i="9"/>
  <c r="AL793" i="9"/>
  <c r="AL794" i="9"/>
  <c r="AL795" i="9"/>
  <c r="AL796" i="9"/>
  <c r="AL797" i="9"/>
  <c r="AL798" i="9"/>
  <c r="AL799" i="9"/>
  <c r="AL800" i="9"/>
  <c r="AL801" i="9"/>
  <c r="AL802" i="9"/>
  <c r="AL803" i="9"/>
  <c r="AL804" i="9"/>
  <c r="AL805" i="9"/>
  <c r="AL806" i="9"/>
  <c r="AL807" i="9"/>
  <c r="AL808" i="9"/>
  <c r="AL809" i="9"/>
  <c r="AL810" i="9"/>
  <c r="AL811" i="9"/>
  <c r="AL812" i="9"/>
  <c r="AL813" i="9"/>
  <c r="AL814" i="9"/>
  <c r="AL815" i="9"/>
  <c r="AL816" i="9"/>
  <c r="AL817" i="9"/>
  <c r="AL818" i="9"/>
  <c r="AL819" i="9"/>
  <c r="AL820" i="9"/>
  <c r="AL821" i="9"/>
  <c r="AL822" i="9"/>
  <c r="AL823" i="9"/>
  <c r="AL824" i="9"/>
  <c r="AL825" i="9"/>
  <c r="AL826" i="9"/>
  <c r="AL827" i="9"/>
  <c r="AL828" i="9"/>
  <c r="AL829" i="9"/>
  <c r="AL830" i="9"/>
  <c r="AL831" i="9"/>
  <c r="AL832" i="9"/>
  <c r="AL833" i="9"/>
  <c r="AL834" i="9"/>
  <c r="AL835" i="9"/>
  <c r="AL836" i="9"/>
  <c r="AL837" i="9"/>
  <c r="AL838" i="9"/>
  <c r="AL839" i="9"/>
  <c r="AL840" i="9"/>
  <c r="AL841" i="9"/>
  <c r="AL842" i="9"/>
  <c r="AL843" i="9"/>
  <c r="AL844" i="9"/>
  <c r="AL845" i="9"/>
  <c r="AL846" i="9"/>
  <c r="AL847" i="9"/>
  <c r="AL848" i="9"/>
  <c r="AL849" i="9"/>
  <c r="AL850" i="9"/>
  <c r="AL851" i="9"/>
  <c r="AL852" i="9"/>
  <c r="AL853" i="9"/>
  <c r="AL854" i="9"/>
  <c r="AL855" i="9"/>
  <c r="AL856" i="9"/>
  <c r="AL857" i="9"/>
  <c r="AL858" i="9"/>
  <c r="AL859" i="9"/>
  <c r="AL860" i="9"/>
  <c r="AL861" i="9"/>
  <c r="AL862" i="9"/>
  <c r="AL863" i="9"/>
  <c r="AL864" i="9"/>
  <c r="AL865" i="9"/>
  <c r="AL866" i="9"/>
  <c r="AL867" i="9"/>
  <c r="AL868" i="9"/>
  <c r="AL869" i="9"/>
  <c r="AL870" i="9"/>
  <c r="AL871" i="9"/>
  <c r="AL872" i="9"/>
  <c r="AL873" i="9"/>
  <c r="AL874" i="9"/>
  <c r="AL875" i="9"/>
  <c r="AL876" i="9"/>
  <c r="AL877" i="9"/>
  <c r="AL878" i="9"/>
  <c r="AL879" i="9"/>
  <c r="AL880" i="9"/>
  <c r="AL881" i="9"/>
  <c r="AL882" i="9"/>
  <c r="AL883" i="9"/>
  <c r="AL884" i="9"/>
  <c r="AL885" i="9"/>
  <c r="AL886" i="9"/>
  <c r="AL887" i="9"/>
  <c r="AL888" i="9"/>
  <c r="AL889" i="9"/>
  <c r="AL890" i="9"/>
  <c r="AL891" i="9"/>
  <c r="AL892" i="9"/>
  <c r="AL893" i="9"/>
  <c r="AL894" i="9"/>
  <c r="AL895" i="9"/>
  <c r="AL896" i="9"/>
  <c r="AL897" i="9"/>
  <c r="AL898" i="9"/>
  <c r="AL899" i="9"/>
  <c r="AL900" i="9"/>
  <c r="AL901" i="9"/>
  <c r="AL902" i="9"/>
  <c r="AL903" i="9"/>
  <c r="AL904" i="9"/>
  <c r="AL905" i="9"/>
  <c r="AL906" i="9"/>
  <c r="AL907" i="9"/>
  <c r="AL908" i="9"/>
  <c r="AL909" i="9"/>
  <c r="AL910" i="9"/>
  <c r="AL911" i="9"/>
  <c r="AL912" i="9"/>
  <c r="AL913" i="9"/>
  <c r="AL914" i="9"/>
  <c r="AL915" i="9"/>
  <c r="AL916" i="9"/>
  <c r="AL917" i="9"/>
  <c r="AL918" i="9"/>
  <c r="AL919" i="9"/>
  <c r="AL920" i="9"/>
  <c r="AL921" i="9"/>
  <c r="AL922" i="9"/>
  <c r="AL923" i="9"/>
  <c r="AL924" i="9"/>
  <c r="AL925" i="9"/>
  <c r="AL926" i="9"/>
  <c r="AL927" i="9"/>
  <c r="AL928" i="9"/>
  <c r="AL929" i="9"/>
  <c r="AL930" i="9"/>
  <c r="AL931" i="9"/>
  <c r="AL932" i="9"/>
  <c r="AL933" i="9"/>
  <c r="AL934" i="9"/>
  <c r="AL935" i="9"/>
  <c r="AL936" i="9"/>
  <c r="AL937" i="9"/>
  <c r="AL938" i="9"/>
  <c r="AL939" i="9"/>
  <c r="AL940" i="9"/>
  <c r="AL941" i="9"/>
  <c r="AL942" i="9"/>
  <c r="AL943" i="9"/>
  <c r="AL944" i="9"/>
  <c r="AL945" i="9"/>
  <c r="AL946" i="9"/>
  <c r="AL947" i="9"/>
  <c r="AL948" i="9"/>
  <c r="AL949" i="9"/>
  <c r="AL950" i="9"/>
  <c r="AL951" i="9"/>
  <c r="AL952" i="9"/>
  <c r="AL953" i="9"/>
  <c r="AL954" i="9"/>
  <c r="AL955" i="9"/>
  <c r="AL956" i="9"/>
  <c r="AL957" i="9"/>
  <c r="AL958" i="9"/>
  <c r="AL959" i="9"/>
  <c r="AL960" i="9"/>
  <c r="AL961" i="9"/>
  <c r="AL962" i="9"/>
  <c r="AL963" i="9"/>
  <c r="AL964" i="9"/>
  <c r="AL965" i="9"/>
  <c r="AL966" i="9"/>
  <c r="AL967" i="9"/>
  <c r="AL968" i="9"/>
  <c r="AL969" i="9"/>
  <c r="AL970" i="9"/>
  <c r="AL971" i="9"/>
  <c r="AL972" i="9"/>
  <c r="AL973" i="9"/>
  <c r="AL974" i="9"/>
  <c r="AL975" i="9"/>
  <c r="AL976" i="9"/>
  <c r="AL977" i="9"/>
  <c r="AL978" i="9"/>
  <c r="AL979" i="9"/>
  <c r="AL980" i="9"/>
  <c r="AL981" i="9"/>
  <c r="AL982" i="9"/>
  <c r="AL983" i="9"/>
  <c r="AL984" i="9"/>
  <c r="AL985" i="9"/>
  <c r="AL986" i="9"/>
  <c r="AL987" i="9"/>
  <c r="AL988" i="9"/>
  <c r="AL989" i="9"/>
  <c r="AL990" i="9"/>
  <c r="AL991" i="9"/>
  <c r="AL992" i="9"/>
  <c r="AL993" i="9"/>
  <c r="AL994" i="9"/>
  <c r="AL995" i="9"/>
  <c r="AL996" i="9"/>
  <c r="AL997" i="9"/>
  <c r="AL998" i="9"/>
  <c r="AL999" i="9"/>
  <c r="AL1000" i="9"/>
  <c r="AL1001" i="9"/>
  <c r="AL1002" i="9"/>
  <c r="AL1003" i="9"/>
  <c r="AL1004" i="9"/>
  <c r="AL1005" i="9"/>
  <c r="AL1006" i="9"/>
  <c r="AL1007" i="9"/>
  <c r="AL1008" i="9"/>
  <c r="AL1009" i="9"/>
  <c r="AL1010" i="9"/>
  <c r="AL1011" i="9"/>
  <c r="AL1012" i="9"/>
  <c r="AL1013" i="9"/>
  <c r="AL1014" i="9"/>
  <c r="AL1015" i="9"/>
  <c r="AL1016" i="9"/>
  <c r="AL1017" i="9"/>
  <c r="AL1018" i="9"/>
  <c r="AL1019" i="9"/>
  <c r="AL1020" i="9"/>
  <c r="AL1021" i="9"/>
  <c r="AL1022" i="9"/>
  <c r="AL1023" i="9"/>
  <c r="AL1024" i="9"/>
  <c r="AL1025" i="9"/>
  <c r="AL1026" i="9"/>
  <c r="AL1027" i="9"/>
  <c r="AL1028" i="9"/>
  <c r="AL1029" i="9"/>
  <c r="AL1030" i="9"/>
  <c r="AL1031" i="9"/>
  <c r="AL1032" i="9"/>
  <c r="AL1033" i="9"/>
  <c r="AL1034" i="9"/>
  <c r="AL1035" i="9"/>
  <c r="AL1036" i="9"/>
  <c r="AL1037" i="9"/>
  <c r="AL1038" i="9"/>
  <c r="AL1039" i="9"/>
  <c r="AL1040" i="9"/>
  <c r="AL1041" i="9"/>
  <c r="AL1042" i="9"/>
  <c r="AL1043" i="9"/>
  <c r="AL1044" i="9"/>
  <c r="AL1045" i="9"/>
  <c r="AL1046" i="9"/>
  <c r="AL1047" i="9"/>
  <c r="AL1048" i="9"/>
  <c r="AL1049" i="9"/>
  <c r="AL1050" i="9"/>
  <c r="AL1051" i="9"/>
  <c r="AL1052" i="9"/>
  <c r="AL1053" i="9"/>
  <c r="AL1054" i="9"/>
  <c r="AL1055" i="9"/>
  <c r="AL1056" i="9"/>
  <c r="AL1057" i="9"/>
  <c r="AL1058" i="9"/>
  <c r="AL1059" i="9"/>
  <c r="AL1060" i="9"/>
  <c r="AL1061" i="9"/>
  <c r="AL1062" i="9"/>
  <c r="AL1063" i="9"/>
  <c r="AL1064" i="9"/>
  <c r="AL1065" i="9"/>
  <c r="AL1066" i="9"/>
  <c r="AL1067" i="9"/>
  <c r="AL1068" i="9"/>
  <c r="AL1069" i="9"/>
  <c r="AL1070" i="9"/>
  <c r="AL1071" i="9"/>
  <c r="AL1072" i="9"/>
  <c r="AL1073" i="9"/>
  <c r="AL1074" i="9"/>
  <c r="AL1075" i="9"/>
  <c r="AL1076" i="9"/>
  <c r="AL1077" i="9"/>
  <c r="AL1078" i="9"/>
  <c r="AL1079" i="9"/>
  <c r="AL1080" i="9"/>
  <c r="AL1081" i="9"/>
  <c r="AL1082" i="9"/>
  <c r="AL1083" i="9"/>
  <c r="AL1084" i="9"/>
  <c r="AL1085" i="9"/>
  <c r="AL1086" i="9"/>
  <c r="AL1087" i="9"/>
  <c r="AL1088" i="9"/>
  <c r="AL1089" i="9"/>
  <c r="AL1090" i="9"/>
  <c r="AL1091" i="9"/>
  <c r="AL1092" i="9"/>
  <c r="AL1093" i="9"/>
  <c r="AL1094" i="9"/>
  <c r="AL1095" i="9"/>
  <c r="AL1096" i="9"/>
  <c r="AL1097" i="9"/>
  <c r="AL1098" i="9"/>
  <c r="AL1099" i="9"/>
  <c r="AL1100" i="9"/>
  <c r="AL1101" i="9"/>
  <c r="AL1102" i="9"/>
  <c r="AL1103" i="9"/>
  <c r="AL1104" i="9"/>
  <c r="AL1105" i="9"/>
  <c r="AL1106" i="9"/>
  <c r="AL1107" i="9"/>
  <c r="AL1108" i="9"/>
  <c r="AL1109" i="9"/>
  <c r="AL1110" i="9"/>
  <c r="AL1111" i="9"/>
  <c r="AL1112" i="9"/>
  <c r="AL1113" i="9"/>
  <c r="AL1114" i="9"/>
  <c r="AL1115" i="9"/>
  <c r="AL1116" i="9"/>
  <c r="AL1117" i="9"/>
  <c r="AL1118" i="9"/>
  <c r="AL1119" i="9"/>
  <c r="AL1120" i="9"/>
  <c r="AL1121" i="9"/>
  <c r="AL1122" i="9"/>
  <c r="AL1123" i="9"/>
  <c r="AL1124" i="9"/>
  <c r="AL1125" i="9"/>
  <c r="AL1126" i="9"/>
  <c r="AL1127" i="9"/>
  <c r="AL1128" i="9"/>
  <c r="AL1129" i="9"/>
  <c r="AL1130" i="9"/>
  <c r="AL1131" i="9"/>
  <c r="AL1132" i="9"/>
  <c r="AL1133" i="9"/>
  <c r="AL1134" i="9"/>
  <c r="AL1135" i="9"/>
  <c r="AL1136" i="9"/>
  <c r="AL1137" i="9"/>
  <c r="AL1138" i="9"/>
  <c r="AL1139" i="9"/>
  <c r="AL1140" i="9"/>
  <c r="AL1141" i="9"/>
  <c r="AL1142" i="9"/>
  <c r="AL1143" i="9"/>
  <c r="AL1144" i="9"/>
  <c r="AL1145" i="9"/>
  <c r="AL1146" i="9"/>
  <c r="AL1147" i="9"/>
  <c r="AL1148" i="9"/>
  <c r="AL1149" i="9"/>
  <c r="AL1150" i="9"/>
  <c r="AL1151" i="9"/>
  <c r="AL1152" i="9"/>
  <c r="AL1153" i="9"/>
  <c r="AL1154" i="9"/>
  <c r="AL1155" i="9"/>
  <c r="AL1156" i="9"/>
  <c r="AL1157" i="9"/>
  <c r="AL1158" i="9"/>
  <c r="AL1159" i="9"/>
  <c r="AL1160" i="9"/>
  <c r="AL1161" i="9"/>
  <c r="AL1162" i="9"/>
  <c r="AL1163" i="9"/>
  <c r="AL1164" i="9"/>
  <c r="AL1165" i="9"/>
  <c r="AL1166" i="9"/>
  <c r="AL1167" i="9"/>
  <c r="AL1168" i="9"/>
  <c r="AL1169" i="9"/>
  <c r="AL1170" i="9"/>
  <c r="AL1171" i="9"/>
  <c r="AL1172" i="9"/>
  <c r="AL1173" i="9"/>
  <c r="AL1174" i="9"/>
  <c r="AL1175" i="9"/>
  <c r="AL1176" i="9"/>
  <c r="AL1177" i="9"/>
  <c r="AL1178" i="9"/>
  <c r="AL1179" i="9"/>
  <c r="AL1180" i="9"/>
  <c r="AL1181" i="9"/>
  <c r="AL1182" i="9"/>
  <c r="AL1183" i="9"/>
  <c r="AL1184" i="9"/>
  <c r="AL1185" i="9"/>
  <c r="AL1186" i="9"/>
  <c r="AL1187" i="9"/>
  <c r="AL1188" i="9"/>
  <c r="AL1189" i="9"/>
  <c r="AL1190" i="9"/>
  <c r="AL1191" i="9"/>
  <c r="AL1192" i="9"/>
  <c r="AL1193" i="9"/>
  <c r="AL1194" i="9"/>
  <c r="AL1195" i="9"/>
  <c r="AL1196" i="9"/>
  <c r="AL1197" i="9"/>
  <c r="AL1198" i="9"/>
  <c r="AL1199" i="9"/>
  <c r="AL1200" i="9"/>
  <c r="AL1201" i="9"/>
  <c r="AL1202" i="9"/>
  <c r="AL1203" i="9"/>
  <c r="AL1204" i="9"/>
  <c r="AL1205" i="9"/>
  <c r="AL1206" i="9"/>
  <c r="AL1207" i="9"/>
  <c r="AL1208" i="9"/>
  <c r="AL1209" i="9"/>
  <c r="AL1210" i="9"/>
  <c r="AL1211" i="9"/>
  <c r="AL1212" i="9"/>
  <c r="AL1213" i="9"/>
  <c r="AL1214" i="9"/>
  <c r="AL1215" i="9"/>
  <c r="AL1216" i="9"/>
  <c r="AL1217" i="9"/>
  <c r="AL1218" i="9"/>
  <c r="AL1219" i="9"/>
  <c r="AL1220" i="9"/>
  <c r="AL1221" i="9"/>
  <c r="AL1222" i="9"/>
  <c r="AL1223" i="9"/>
  <c r="AL1224" i="9"/>
  <c r="AL1225" i="9"/>
  <c r="AL1226" i="9"/>
  <c r="AL1227" i="9"/>
  <c r="AL1228" i="9"/>
  <c r="AL1229" i="9"/>
  <c r="AL1230" i="9"/>
  <c r="AL1231" i="9"/>
  <c r="AL1232" i="9"/>
  <c r="AL1233" i="9"/>
  <c r="AL1234" i="9"/>
  <c r="AL1235" i="9"/>
  <c r="AL1236" i="9"/>
  <c r="AL1237" i="9"/>
  <c r="AL1238" i="9"/>
  <c r="AL1239" i="9"/>
  <c r="AL1240" i="9"/>
  <c r="AL1241" i="9"/>
  <c r="AL1242" i="9"/>
  <c r="AL1243" i="9"/>
  <c r="AL1244" i="9"/>
  <c r="AL1245" i="9"/>
  <c r="AL1246" i="9"/>
  <c r="AL1247" i="9"/>
  <c r="AL1248" i="9"/>
  <c r="AL1249" i="9"/>
  <c r="AL1250" i="9"/>
  <c r="AL1251" i="9"/>
  <c r="AL1252" i="9"/>
  <c r="AL1253" i="9"/>
  <c r="AL1254" i="9"/>
  <c r="AL1255" i="9"/>
  <c r="AL1256" i="9"/>
  <c r="AL1257" i="9"/>
  <c r="AL1258" i="9"/>
  <c r="AL1259" i="9"/>
  <c r="AL1260" i="9"/>
  <c r="AL1261" i="9"/>
  <c r="AL1262" i="9"/>
  <c r="AL1263" i="9"/>
  <c r="AL1264" i="9"/>
  <c r="AL1265" i="9"/>
  <c r="AL1266" i="9"/>
  <c r="AL1267" i="9"/>
  <c r="AL1268" i="9"/>
  <c r="AL1269" i="9"/>
  <c r="AL1270" i="9"/>
  <c r="AL1271" i="9"/>
  <c r="AL1272" i="9"/>
  <c r="AL1273" i="9"/>
  <c r="AL1274" i="9"/>
  <c r="AL1275" i="9"/>
  <c r="AL1276" i="9"/>
  <c r="AL1277" i="9"/>
  <c r="AL1278" i="9"/>
  <c r="AL1279" i="9"/>
  <c r="AL1280" i="9"/>
  <c r="AL1281" i="9"/>
  <c r="AL1282" i="9"/>
  <c r="AL1283" i="9"/>
  <c r="AL1284" i="9"/>
  <c r="AL1285" i="9"/>
  <c r="AL1286" i="9"/>
  <c r="AL1287" i="9"/>
  <c r="AL1288" i="9"/>
  <c r="AL1289" i="9"/>
  <c r="AL1290" i="9"/>
  <c r="AL1291" i="9"/>
  <c r="AL1292" i="9"/>
  <c r="AL1293" i="9"/>
  <c r="AL1294" i="9"/>
  <c r="AL1295" i="9"/>
  <c r="AL1296" i="9"/>
  <c r="AL1297" i="9"/>
  <c r="AL1298" i="9"/>
  <c r="AL1299" i="9"/>
  <c r="AL1300" i="9"/>
  <c r="AL1301" i="9"/>
  <c r="AL1302" i="9"/>
  <c r="AL1303" i="9"/>
  <c r="AL1304" i="9"/>
  <c r="AL1305" i="9"/>
  <c r="AL1306" i="9"/>
  <c r="AL1307" i="9"/>
  <c r="AL1308" i="9"/>
  <c r="AL1309" i="9"/>
  <c r="AL1310" i="9"/>
  <c r="AL1311" i="9"/>
  <c r="AL1312" i="9"/>
  <c r="AL1313" i="9"/>
  <c r="AL1314" i="9"/>
  <c r="AL1315" i="9"/>
  <c r="AL1316" i="9"/>
  <c r="AL1317" i="9"/>
  <c r="AL1318" i="9"/>
  <c r="AL1319" i="9"/>
  <c r="AL1320" i="9"/>
  <c r="AL1321" i="9"/>
  <c r="AL1322" i="9"/>
  <c r="AL1323" i="9"/>
  <c r="AL1324" i="9"/>
  <c r="AL1325" i="9"/>
  <c r="AL1326" i="9"/>
  <c r="AL1327" i="9"/>
  <c r="AL1328" i="9"/>
  <c r="AL1329" i="9"/>
  <c r="AL1330" i="9"/>
  <c r="AL1331" i="9"/>
  <c r="AL1332" i="9"/>
  <c r="AL1333" i="9"/>
  <c r="AL1334" i="9"/>
  <c r="AL1335" i="9"/>
  <c r="AL1336" i="9"/>
  <c r="AL1337" i="9"/>
  <c r="AL1338" i="9"/>
  <c r="AL1339" i="9"/>
  <c r="AL1340" i="9"/>
  <c r="AL1341" i="9"/>
  <c r="AL1342" i="9"/>
  <c r="AL1343" i="9"/>
  <c r="AL1344" i="9"/>
  <c r="AL1345" i="9"/>
  <c r="AL1346" i="9"/>
  <c r="AL1347" i="9"/>
  <c r="AL1348" i="9"/>
  <c r="AL1349" i="9"/>
  <c r="AL1350" i="9"/>
  <c r="AL1351" i="9"/>
  <c r="AL1352" i="9"/>
  <c r="AL1353" i="9"/>
  <c r="AL1354" i="9"/>
  <c r="AL1355" i="9"/>
  <c r="AL1356" i="9"/>
  <c r="AL1357" i="9"/>
  <c r="AL1358" i="9"/>
  <c r="AL1359" i="9"/>
  <c r="AL1360" i="9"/>
  <c r="AL1361" i="9"/>
  <c r="AL1362" i="9"/>
  <c r="AL1363" i="9"/>
  <c r="AL1364" i="9"/>
  <c r="AL1365" i="9"/>
  <c r="AL1366" i="9"/>
  <c r="AL1367" i="9"/>
  <c r="AL1368" i="9"/>
  <c r="AL1369" i="9"/>
  <c r="AL1370" i="9"/>
  <c r="AL1371" i="9"/>
  <c r="AL1372" i="9"/>
  <c r="AL1373" i="9"/>
  <c r="AL1374" i="9"/>
  <c r="AL1375" i="9"/>
  <c r="AL1376" i="9"/>
  <c r="AL1377" i="9"/>
  <c r="AL1378" i="9"/>
  <c r="AL1379" i="9"/>
  <c r="AL1380" i="9"/>
  <c r="AL1381" i="9"/>
  <c r="AL1382" i="9"/>
  <c r="AL1383" i="9"/>
  <c r="AL1384" i="9"/>
  <c r="AL1385" i="9"/>
  <c r="AL1386" i="9"/>
  <c r="AL1387" i="9"/>
  <c r="AL1388" i="9"/>
  <c r="AL1389" i="9"/>
  <c r="AL1390" i="9"/>
  <c r="AL1391" i="9"/>
  <c r="AL1392" i="9"/>
  <c r="AL1393" i="9"/>
  <c r="AL1394" i="9"/>
  <c r="AL1395" i="9"/>
  <c r="AL1396" i="9"/>
  <c r="AL1397" i="9"/>
  <c r="AL1398" i="9"/>
  <c r="AL1399" i="9"/>
  <c r="AL1400" i="9"/>
  <c r="AL1401" i="9"/>
  <c r="AL1402" i="9"/>
  <c r="AL1403" i="9"/>
  <c r="AL1404" i="9"/>
  <c r="AL1405" i="9"/>
  <c r="AL1406" i="9"/>
  <c r="AL1407" i="9"/>
  <c r="AL1408" i="9"/>
  <c r="AL1409" i="9"/>
  <c r="AL1410" i="9"/>
  <c r="AL1411" i="9"/>
  <c r="AL1412" i="9"/>
  <c r="AL1413" i="9"/>
  <c r="AL1414" i="9"/>
  <c r="AL1415" i="9"/>
  <c r="AL1416" i="9"/>
  <c r="AL1417" i="9"/>
  <c r="AL1418" i="9"/>
  <c r="AL1419" i="9"/>
  <c r="AL1420" i="9"/>
  <c r="AL1421" i="9"/>
  <c r="AL1422" i="9"/>
  <c r="AL1423" i="9"/>
  <c r="AL1424" i="9"/>
  <c r="AL1425" i="9"/>
  <c r="AL1426" i="9"/>
  <c r="AL1427" i="9"/>
  <c r="AL1428" i="9"/>
  <c r="AL1429" i="9"/>
  <c r="AL1430" i="9"/>
  <c r="AL1431" i="9"/>
  <c r="AL1432" i="9"/>
  <c r="AL1433" i="9"/>
  <c r="AL1434" i="9"/>
  <c r="AL1435" i="9"/>
  <c r="AL1436" i="9"/>
  <c r="AL1437" i="9"/>
  <c r="AL1438" i="9"/>
  <c r="AL1439" i="9"/>
  <c r="AL1440" i="9"/>
  <c r="AL1441" i="9"/>
  <c r="AL1442" i="9"/>
  <c r="AL1443" i="9"/>
  <c r="AL1444" i="9"/>
  <c r="AL1445" i="9"/>
  <c r="AL1446" i="9"/>
  <c r="AL1447" i="9"/>
  <c r="AL1448" i="9"/>
  <c r="AL1449" i="9"/>
  <c r="AL1450" i="9"/>
  <c r="AL1451" i="9"/>
  <c r="AL1452" i="9"/>
  <c r="AL1453" i="9"/>
  <c r="AL1454" i="9"/>
  <c r="AL1455" i="9"/>
  <c r="AL1456" i="9"/>
  <c r="AL1457" i="9"/>
  <c r="AL1458" i="9"/>
  <c r="AL1459" i="9"/>
  <c r="AL1460" i="9"/>
  <c r="AL1461" i="9"/>
  <c r="AL1462" i="9"/>
  <c r="AL1463" i="9"/>
  <c r="AL1464" i="9"/>
  <c r="AL1465" i="9"/>
  <c r="AL1466" i="9"/>
  <c r="AL1467" i="9"/>
  <c r="AL1468" i="9"/>
  <c r="AL1469" i="9"/>
  <c r="AL1470" i="9"/>
  <c r="AL1471" i="9"/>
  <c r="AL1472" i="9"/>
  <c r="AL1473" i="9"/>
  <c r="AL1474" i="9"/>
  <c r="AL1475" i="9"/>
  <c r="AL1476" i="9"/>
  <c r="AL1477" i="9"/>
  <c r="AL1478" i="9"/>
  <c r="AL1479" i="9"/>
  <c r="AL1480" i="9"/>
  <c r="AL1481" i="9"/>
  <c r="AL1482" i="9"/>
  <c r="AL1483" i="9"/>
  <c r="AL1484" i="9"/>
  <c r="AL1485" i="9"/>
  <c r="AL1486" i="9"/>
  <c r="AL1487" i="9"/>
  <c r="AL1488" i="9"/>
  <c r="AL1489" i="9"/>
  <c r="AL1490" i="9"/>
  <c r="AL1491" i="9"/>
  <c r="AL1492" i="9"/>
  <c r="AL1493" i="9"/>
  <c r="AL1494" i="9"/>
  <c r="AL1495" i="9"/>
  <c r="AL1496" i="9"/>
  <c r="AL1497" i="9"/>
  <c r="AL1498" i="9"/>
  <c r="AL1499" i="9"/>
  <c r="AL1500" i="9"/>
  <c r="AL1501" i="9"/>
  <c r="AL1502" i="9"/>
  <c r="AL1503" i="9"/>
  <c r="AL1504" i="9"/>
  <c r="AL1505" i="9"/>
  <c r="AL1506" i="9"/>
  <c r="AL1507" i="9"/>
  <c r="AL1508" i="9"/>
  <c r="AL1509" i="9"/>
  <c r="AL1510" i="9"/>
  <c r="AL1511" i="9"/>
  <c r="AL1512" i="9"/>
  <c r="AL1513" i="9"/>
  <c r="AL1514" i="9"/>
  <c r="AL1515" i="9"/>
  <c r="AL1516" i="9"/>
  <c r="AL1517" i="9"/>
  <c r="AL1518" i="9"/>
  <c r="AL1519" i="9"/>
  <c r="AL1520" i="9"/>
  <c r="AL1521" i="9"/>
  <c r="AL1522" i="9"/>
  <c r="AL1523" i="9"/>
  <c r="AL1524" i="9"/>
  <c r="AL1525" i="9"/>
  <c r="AL1526" i="9"/>
  <c r="AL1527" i="9"/>
  <c r="AL1528" i="9"/>
  <c r="AL1529" i="9"/>
  <c r="AL1530" i="9"/>
  <c r="AL1531" i="9"/>
  <c r="AL1532" i="9"/>
  <c r="AL1533" i="9"/>
  <c r="AL1534" i="9"/>
  <c r="AL1535" i="9"/>
  <c r="AL1536" i="9"/>
  <c r="AL1537" i="9"/>
  <c r="AL1538" i="9"/>
  <c r="AL1539" i="9"/>
  <c r="AL1540" i="9"/>
  <c r="AL1541" i="9"/>
  <c r="AL1542" i="9"/>
  <c r="AL1543" i="9"/>
  <c r="AL1544" i="9"/>
  <c r="AL1545" i="9"/>
  <c r="AL1546" i="9"/>
  <c r="AL1547" i="9"/>
  <c r="AL1548" i="9"/>
  <c r="AL1549" i="9"/>
  <c r="AL1550" i="9"/>
  <c r="AL1551" i="9"/>
  <c r="AL1552" i="9"/>
  <c r="AL1553" i="9"/>
  <c r="AL1554" i="9"/>
  <c r="AL1555" i="9"/>
  <c r="AL1556" i="9"/>
  <c r="AL1557" i="9"/>
  <c r="AL1558" i="9"/>
  <c r="AL1559" i="9"/>
  <c r="AL1560" i="9"/>
  <c r="AL1561" i="9"/>
  <c r="AL1562" i="9"/>
  <c r="AL1563" i="9"/>
  <c r="AL1564" i="9"/>
  <c r="AL1565" i="9"/>
  <c r="AL1566" i="9"/>
  <c r="AL1567" i="9"/>
  <c r="AL1568" i="9"/>
  <c r="AL1569" i="9"/>
  <c r="AL1570" i="9"/>
  <c r="AL1571" i="9"/>
  <c r="AL1572" i="9"/>
  <c r="AL1573" i="9"/>
  <c r="AL1574" i="9"/>
  <c r="AL1575" i="9"/>
  <c r="AL1576" i="9"/>
  <c r="AL1577" i="9"/>
  <c r="AL1578" i="9"/>
  <c r="AL1579" i="9"/>
  <c r="AL1580" i="9"/>
  <c r="AL1581" i="9"/>
  <c r="AL1582" i="9"/>
  <c r="AL1583" i="9"/>
  <c r="AL1584" i="9"/>
  <c r="AL1585" i="9"/>
  <c r="AL1586" i="9"/>
  <c r="AL1587" i="9"/>
  <c r="AL1588" i="9"/>
  <c r="AL1589" i="9"/>
  <c r="AL1590" i="9"/>
  <c r="AL1591" i="9"/>
  <c r="AL1592" i="9"/>
  <c r="AL1593" i="9"/>
  <c r="AL1594" i="9"/>
  <c r="AL1595" i="9"/>
  <c r="AL1596" i="9"/>
  <c r="AL1597" i="9"/>
  <c r="AL1598" i="9"/>
  <c r="AL1599" i="9"/>
  <c r="AL1600" i="9"/>
  <c r="AL1601" i="9"/>
  <c r="AL1602" i="9"/>
  <c r="AL1603" i="9"/>
  <c r="AL1604" i="9"/>
  <c r="AL1605" i="9"/>
  <c r="AL1606" i="9"/>
  <c r="AL1607" i="9"/>
  <c r="AL1608" i="9"/>
  <c r="AL1609" i="9"/>
  <c r="AL1610" i="9"/>
  <c r="AL1611" i="9"/>
  <c r="AL1612" i="9"/>
  <c r="AL1613" i="9"/>
  <c r="AL1614" i="9"/>
  <c r="AL1615" i="9"/>
  <c r="AL1616" i="9"/>
  <c r="AL1617" i="9"/>
  <c r="AL1618" i="9"/>
  <c r="AL1619" i="9"/>
  <c r="AL1620" i="9"/>
  <c r="AL1621" i="9"/>
  <c r="AL1622" i="9"/>
  <c r="AL1623" i="9"/>
  <c r="AL1624" i="9"/>
  <c r="AL1625" i="9"/>
  <c r="AL1626" i="9"/>
  <c r="AL1627" i="9"/>
  <c r="AL1628" i="9"/>
  <c r="AL1629" i="9"/>
  <c r="AL1630" i="9"/>
  <c r="AL1631" i="9"/>
  <c r="AL1632" i="9"/>
  <c r="AL1633" i="9"/>
  <c r="AL1634" i="9"/>
  <c r="AL1635" i="9"/>
  <c r="AL1636" i="9"/>
  <c r="AL1637" i="9"/>
  <c r="AL1638" i="9"/>
  <c r="AL1639" i="9"/>
  <c r="AL1640" i="9"/>
  <c r="AL1641" i="9"/>
  <c r="AL1642" i="9"/>
  <c r="AL1643" i="9"/>
  <c r="AL1644" i="9"/>
  <c r="AL1645" i="9"/>
  <c r="AL1646" i="9"/>
  <c r="AL1647" i="9"/>
  <c r="AL1648" i="9"/>
  <c r="AL1649" i="9"/>
  <c r="AL1650" i="9"/>
  <c r="AL1651" i="9"/>
  <c r="AL1652" i="9"/>
  <c r="AL1653" i="9"/>
  <c r="AL1654" i="9"/>
  <c r="AL1655" i="9"/>
  <c r="AL1656" i="9"/>
  <c r="AL1657" i="9"/>
  <c r="AL1658" i="9"/>
  <c r="AL1659" i="9"/>
  <c r="AL1660" i="9"/>
  <c r="AL1661" i="9"/>
  <c r="AL1662" i="9"/>
  <c r="AL1663" i="9"/>
  <c r="AL1664" i="9"/>
  <c r="AL1665" i="9"/>
  <c r="AL1666" i="9"/>
  <c r="AL1667" i="9"/>
  <c r="AL1668" i="9"/>
  <c r="AL1669" i="9"/>
  <c r="AL1670" i="9"/>
  <c r="AL1671" i="9"/>
  <c r="AL1672" i="9"/>
  <c r="AL1673" i="9"/>
  <c r="AL1674" i="9"/>
  <c r="AL1675" i="9"/>
  <c r="AL1676" i="9"/>
  <c r="AL1677" i="9"/>
  <c r="AL1678" i="9"/>
  <c r="AL1679" i="9"/>
  <c r="AL1680" i="9"/>
  <c r="AL1681" i="9"/>
  <c r="AL1682" i="9"/>
  <c r="AL1683" i="9"/>
  <c r="AL1684" i="9"/>
  <c r="AL1685" i="9"/>
  <c r="AL1686" i="9"/>
  <c r="AL1687" i="9"/>
  <c r="AL1688" i="9"/>
  <c r="AL1689" i="9"/>
  <c r="AL1690" i="9"/>
  <c r="AL1691" i="9"/>
  <c r="AL1692" i="9"/>
  <c r="AL1693" i="9"/>
  <c r="AL1694" i="9"/>
  <c r="AL1695" i="9"/>
  <c r="AL1696" i="9"/>
  <c r="AL1697" i="9"/>
  <c r="AL1698" i="9"/>
  <c r="AL1699" i="9"/>
  <c r="AL1700" i="9"/>
  <c r="AL1701" i="9"/>
  <c r="AL1702" i="9"/>
  <c r="AL1703" i="9"/>
  <c r="AL1704" i="9"/>
  <c r="AL1705" i="9"/>
  <c r="AL1706" i="9"/>
  <c r="AL1707" i="9"/>
  <c r="AL1708" i="9"/>
  <c r="AL1709" i="9"/>
  <c r="AL1710" i="9"/>
  <c r="AL1711" i="9"/>
  <c r="AL1712" i="9"/>
  <c r="AL1713" i="9"/>
  <c r="AL1714" i="9"/>
  <c r="AL1715" i="9"/>
  <c r="AL1716" i="9"/>
  <c r="AL1717" i="9"/>
  <c r="AL1718" i="9"/>
  <c r="AL1719" i="9"/>
  <c r="AL1720" i="9"/>
  <c r="AL1721" i="9"/>
  <c r="AL1722" i="9"/>
  <c r="AL1723" i="9"/>
  <c r="AL1724" i="9"/>
  <c r="AL1725" i="9"/>
  <c r="AL1726" i="9"/>
  <c r="AL1727" i="9"/>
  <c r="AL1728" i="9"/>
  <c r="AL1729" i="9"/>
  <c r="AL1730" i="9"/>
  <c r="AL1731" i="9"/>
  <c r="AL1732" i="9"/>
  <c r="AL1733" i="9"/>
  <c r="AL1734" i="9"/>
  <c r="AL1735" i="9"/>
  <c r="AL1736" i="9"/>
  <c r="AL1737" i="9"/>
  <c r="AL1738" i="9"/>
  <c r="AL1739" i="9"/>
  <c r="AL1740" i="9"/>
  <c r="AL1741" i="9"/>
  <c r="AL1742" i="9"/>
  <c r="AL1743" i="9"/>
  <c r="AL1744" i="9"/>
  <c r="AL1745" i="9"/>
  <c r="AL1746" i="9"/>
  <c r="AL1747" i="9"/>
  <c r="AL1748" i="9"/>
  <c r="AL1749" i="9"/>
  <c r="AL1750" i="9"/>
  <c r="AL1751" i="9"/>
  <c r="AL1752" i="9"/>
  <c r="AL1753" i="9"/>
  <c r="AL1754" i="9"/>
  <c r="AL1755" i="9"/>
  <c r="AL1756" i="9"/>
  <c r="AL1757" i="9"/>
  <c r="AL1758" i="9"/>
  <c r="AL1759" i="9"/>
  <c r="AL1760" i="9"/>
  <c r="AL1761" i="9"/>
  <c r="AL1762" i="9"/>
  <c r="AL1763" i="9"/>
  <c r="AL1764" i="9"/>
  <c r="AL1765" i="9"/>
  <c r="AL1766" i="9"/>
  <c r="AL1767" i="9"/>
  <c r="AL1768" i="9"/>
  <c r="AL1769" i="9"/>
  <c r="AL1770" i="9"/>
  <c r="AL1771" i="9"/>
  <c r="AL1772" i="9"/>
  <c r="AL1773" i="9"/>
  <c r="AL1774" i="9"/>
  <c r="AL1775" i="9"/>
  <c r="AL1776" i="9"/>
  <c r="AL1777" i="9"/>
  <c r="AL1778" i="9"/>
  <c r="AL1779" i="9"/>
  <c r="AL1780" i="9"/>
  <c r="AL1781" i="9"/>
  <c r="AL1782" i="9"/>
  <c r="AL1783" i="9"/>
  <c r="AL1784" i="9"/>
  <c r="AL1785" i="9"/>
  <c r="AL1786" i="9"/>
  <c r="AL1787" i="9"/>
  <c r="AL1788" i="9"/>
  <c r="AL1789" i="9"/>
  <c r="AL1790" i="9"/>
  <c r="AL1791" i="9"/>
  <c r="AL1792" i="9"/>
  <c r="AL1793" i="9"/>
  <c r="AL1794" i="9"/>
  <c r="AL1795" i="9"/>
  <c r="AL1796" i="9"/>
  <c r="AL1797" i="9"/>
  <c r="AL1798" i="9"/>
  <c r="AL1799" i="9"/>
  <c r="AL1800" i="9"/>
  <c r="AL1801" i="9"/>
  <c r="AL1802" i="9"/>
  <c r="AL1803" i="9"/>
  <c r="AL1804" i="9"/>
  <c r="AL1805" i="9"/>
  <c r="AL1806" i="9"/>
  <c r="AL1807" i="9"/>
  <c r="AL1808" i="9"/>
  <c r="AL1809" i="9"/>
  <c r="AL1810" i="9"/>
  <c r="AL1811" i="9"/>
  <c r="AL1812" i="9"/>
  <c r="AL1813" i="9"/>
  <c r="AL1814" i="9"/>
  <c r="AL1815" i="9"/>
  <c r="AL1816" i="9"/>
  <c r="AL1817" i="9"/>
  <c r="AL1818" i="9"/>
  <c r="AL1819" i="9"/>
  <c r="AL1820" i="9"/>
  <c r="AL1821" i="9"/>
  <c r="AL1822" i="9"/>
  <c r="AL1823" i="9"/>
  <c r="AL1824" i="9"/>
  <c r="AL1825" i="9"/>
  <c r="AL1826" i="9"/>
  <c r="AL1827" i="9"/>
  <c r="AL1828" i="9"/>
  <c r="AL1829" i="9"/>
  <c r="AL1830" i="9"/>
  <c r="AL1831" i="9"/>
  <c r="AL1832" i="9"/>
  <c r="AL1833" i="9"/>
  <c r="AL1834" i="9"/>
  <c r="AL1835" i="9"/>
  <c r="AL1836" i="9"/>
  <c r="AL1837" i="9"/>
  <c r="AL1838" i="9"/>
  <c r="AL1839" i="9"/>
  <c r="AL1840" i="9"/>
  <c r="AL1841" i="9"/>
  <c r="AL1842" i="9"/>
  <c r="AL1843" i="9"/>
  <c r="AL1844" i="9"/>
  <c r="AL1845" i="9"/>
  <c r="AL1846" i="9"/>
  <c r="AL1847" i="9"/>
  <c r="AL1848" i="9"/>
  <c r="AL1849" i="9"/>
  <c r="AL1850" i="9"/>
  <c r="AL1851" i="9"/>
  <c r="AL1852" i="9"/>
  <c r="AL1853" i="9"/>
  <c r="AL1854" i="9"/>
  <c r="AL1855" i="9"/>
  <c r="AL1856" i="9"/>
  <c r="AL1857" i="9"/>
  <c r="AL1858" i="9"/>
  <c r="AL1859" i="9"/>
  <c r="AL1860" i="9"/>
  <c r="AL1861" i="9"/>
  <c r="AL1862" i="9"/>
  <c r="AL1863" i="9"/>
  <c r="AL1864" i="9"/>
  <c r="AL1865" i="9"/>
  <c r="AL1866" i="9"/>
  <c r="AL1867" i="9"/>
  <c r="AL1868" i="9"/>
  <c r="AL1869" i="9"/>
  <c r="AL1870" i="9"/>
  <c r="AL1871" i="9"/>
  <c r="AL1872" i="9"/>
  <c r="AL1873" i="9"/>
  <c r="AL1874" i="9"/>
  <c r="AL1875" i="9"/>
  <c r="AL1876" i="9"/>
  <c r="AL1877" i="9"/>
  <c r="AL1878" i="9"/>
  <c r="AL1879" i="9"/>
  <c r="AL1880" i="9"/>
  <c r="AL1881" i="9"/>
  <c r="AL1882" i="9"/>
  <c r="AL1883" i="9"/>
  <c r="AL1884" i="9"/>
  <c r="AL1885" i="9"/>
  <c r="AL1886" i="9"/>
  <c r="AL1887" i="9"/>
  <c r="AL1888" i="9"/>
  <c r="AL1889" i="9"/>
  <c r="AL1890" i="9"/>
  <c r="AL1891" i="9"/>
  <c r="AL1892" i="9"/>
  <c r="AL1893" i="9"/>
  <c r="AL1894" i="9"/>
  <c r="AL1895" i="9"/>
  <c r="AL1896" i="9"/>
  <c r="AL1897" i="9"/>
  <c r="AL1898" i="9"/>
  <c r="AL1899" i="9"/>
  <c r="AL1900" i="9"/>
  <c r="AL1901" i="9"/>
  <c r="AL1902" i="9"/>
  <c r="AL1903" i="9"/>
  <c r="AL1904" i="9"/>
  <c r="AL1905" i="9"/>
  <c r="AL1906" i="9"/>
  <c r="AL1907" i="9"/>
  <c r="AL1908" i="9"/>
  <c r="AL1909" i="9"/>
  <c r="AL1910" i="9"/>
  <c r="AL1911" i="9"/>
  <c r="AL1912" i="9"/>
  <c r="AL1913" i="9"/>
  <c r="AL1914" i="9"/>
  <c r="AL1915" i="9"/>
  <c r="AL1916" i="9"/>
  <c r="AL1917" i="9"/>
  <c r="AL1918" i="9"/>
  <c r="AL1919" i="9"/>
  <c r="AL1920" i="9"/>
  <c r="AL1921" i="9"/>
  <c r="AL1922" i="9"/>
  <c r="AL1923" i="9"/>
  <c r="AL1924" i="9"/>
  <c r="AL1925" i="9"/>
  <c r="AL1926" i="9"/>
  <c r="AL1927" i="9"/>
  <c r="AL1928" i="9"/>
  <c r="AL1929" i="9"/>
  <c r="AL1930" i="9"/>
  <c r="AL1931" i="9"/>
  <c r="AL1932" i="9"/>
  <c r="AL1933" i="9"/>
  <c r="AL1934" i="9"/>
  <c r="AL1935" i="9"/>
  <c r="AL1936" i="9"/>
  <c r="AL1937" i="9"/>
  <c r="AL1938" i="9"/>
  <c r="AL1939" i="9"/>
  <c r="AL1940" i="9"/>
  <c r="AL1941" i="9"/>
  <c r="AL1942" i="9"/>
  <c r="AL1943" i="9"/>
  <c r="AL1944" i="9"/>
  <c r="AL1945" i="9"/>
  <c r="AL1946" i="9"/>
  <c r="AL1947" i="9"/>
  <c r="AL1948" i="9"/>
  <c r="AL1949" i="9"/>
  <c r="AL1950" i="9"/>
  <c r="AL1951" i="9"/>
  <c r="AL1952" i="9"/>
  <c r="AL1953" i="9"/>
  <c r="AL1954" i="9"/>
  <c r="AL1955" i="9"/>
  <c r="AL1956" i="9"/>
  <c r="AL1957" i="9"/>
  <c r="AL1958" i="9"/>
  <c r="AL1959" i="9"/>
  <c r="AL1960" i="9"/>
  <c r="AL1961" i="9"/>
  <c r="AL1962" i="9"/>
  <c r="AL1963" i="9"/>
  <c r="AL1964" i="9"/>
  <c r="AL1965" i="9"/>
  <c r="AL1966" i="9"/>
  <c r="AL1967" i="9"/>
  <c r="AL1968" i="9"/>
  <c r="AL1969" i="9"/>
  <c r="AL1970" i="9"/>
  <c r="AL1971" i="9"/>
  <c r="AL1972" i="9"/>
  <c r="AL1973" i="9"/>
  <c r="AL1974" i="9"/>
  <c r="AL1975" i="9"/>
  <c r="AL1976" i="9"/>
  <c r="AL1977" i="9"/>
  <c r="AL1978" i="9"/>
  <c r="AL1979" i="9"/>
  <c r="AL1980" i="9"/>
  <c r="AL1981" i="9"/>
  <c r="AL1982" i="9"/>
  <c r="AL1983" i="9"/>
  <c r="AL1984" i="9"/>
  <c r="AL1985" i="9"/>
  <c r="AL1986" i="9"/>
  <c r="AL1987" i="9"/>
  <c r="AL1988" i="9"/>
  <c r="AL1989" i="9"/>
  <c r="AL1990" i="9"/>
  <c r="AL1991" i="9"/>
  <c r="AL1992" i="9"/>
  <c r="AL1993" i="9"/>
  <c r="AL1994" i="9"/>
  <c r="AL1995" i="9"/>
  <c r="AL1996" i="9"/>
  <c r="AL1997" i="9"/>
  <c r="AL1998" i="9"/>
  <c r="AL1999" i="9"/>
  <c r="AL2000" i="9"/>
  <c r="AL2001" i="9"/>
  <c r="AL2002" i="9"/>
  <c r="AL2003" i="9"/>
  <c r="AL2004" i="9"/>
  <c r="AL2005" i="9"/>
  <c r="AL2006" i="9"/>
  <c r="AL2007" i="9"/>
  <c r="AL2008" i="9"/>
  <c r="AL2009" i="9"/>
  <c r="AL2010" i="9"/>
  <c r="AL2011" i="9"/>
  <c r="AL2012" i="9"/>
  <c r="AL2013" i="9"/>
  <c r="AL2014" i="9"/>
  <c r="AL2015" i="9"/>
  <c r="AL2016" i="9"/>
  <c r="AL2017" i="9"/>
  <c r="AL2018" i="9"/>
  <c r="AL2019" i="9"/>
  <c r="AL2020" i="9"/>
  <c r="AL2021" i="9"/>
  <c r="AL2022" i="9"/>
  <c r="AL2023" i="9"/>
  <c r="AL2024" i="9"/>
  <c r="AL2025" i="9"/>
  <c r="AL2026" i="9"/>
  <c r="AL2027" i="9"/>
  <c r="AL2028" i="9"/>
  <c r="AL2029" i="9"/>
  <c r="AL2030" i="9"/>
  <c r="AL2031" i="9"/>
  <c r="AL2032" i="9"/>
  <c r="AL2033" i="9"/>
  <c r="AL2034" i="9"/>
  <c r="AL2035" i="9"/>
  <c r="AL2036" i="9"/>
  <c r="AL2037" i="9"/>
  <c r="AL2038" i="9"/>
  <c r="AL2039" i="9"/>
  <c r="AL2040" i="9"/>
  <c r="AL2041" i="9"/>
  <c r="AL2042" i="9"/>
  <c r="AL2043" i="9"/>
  <c r="AL2044" i="9"/>
  <c r="AL2045" i="9"/>
  <c r="AL2046" i="9"/>
  <c r="AL2047" i="9"/>
  <c r="AL2048" i="9"/>
  <c r="AL2049" i="9"/>
  <c r="AL2050" i="9"/>
  <c r="AL2051" i="9"/>
  <c r="AL2052" i="9"/>
  <c r="AL2053" i="9"/>
  <c r="AL2054" i="9"/>
  <c r="AL2055" i="9"/>
  <c r="AL2056" i="9"/>
  <c r="AL2057" i="9"/>
  <c r="AL2058" i="9"/>
  <c r="AL2059" i="9"/>
  <c r="AL2060" i="9"/>
  <c r="AL2061" i="9"/>
  <c r="AL2062" i="9"/>
  <c r="AL2063" i="9"/>
  <c r="AL2064" i="9"/>
  <c r="AL2065" i="9"/>
  <c r="AL2066" i="9"/>
  <c r="AL2067" i="9"/>
  <c r="AL2068" i="9"/>
  <c r="AL2069" i="9"/>
  <c r="AL2070" i="9"/>
  <c r="AL2071" i="9"/>
  <c r="AL2072" i="9"/>
  <c r="AL2073" i="9"/>
  <c r="AL2074" i="9"/>
  <c r="AL2075" i="9"/>
  <c r="AL2076" i="9"/>
  <c r="AL2077" i="9"/>
  <c r="AL2078" i="9"/>
  <c r="AL2079" i="9"/>
  <c r="AL2080" i="9"/>
  <c r="AL2081" i="9"/>
  <c r="AL2082" i="9"/>
  <c r="AL2083" i="9"/>
  <c r="AL2084" i="9"/>
  <c r="AL2085" i="9"/>
  <c r="AL2086" i="9"/>
  <c r="AL2087" i="9"/>
  <c r="AL2088" i="9"/>
  <c r="AL2089" i="9"/>
  <c r="AL2090" i="9"/>
  <c r="AL2091" i="9"/>
  <c r="AL2092" i="9"/>
  <c r="AL2093" i="9"/>
  <c r="AL2094" i="9"/>
  <c r="AL2095" i="9"/>
  <c r="AL2096" i="9"/>
  <c r="AL2097" i="9"/>
  <c r="AL2098" i="9"/>
  <c r="AL2099" i="9"/>
  <c r="AL2100" i="9"/>
  <c r="AL2101" i="9"/>
  <c r="AL2102" i="9"/>
  <c r="AL2103" i="9"/>
  <c r="AL2104" i="9"/>
  <c r="AL2105" i="9"/>
  <c r="AL2106" i="9"/>
  <c r="AL2107" i="9"/>
  <c r="AL2108" i="9"/>
  <c r="AL2109" i="9"/>
  <c r="AL2110" i="9"/>
  <c r="AL2111" i="9"/>
  <c r="AL2112" i="9"/>
  <c r="AL2113" i="9"/>
  <c r="AL2114" i="9"/>
  <c r="AL2115" i="9"/>
  <c r="AL2116" i="9"/>
  <c r="AL2117" i="9"/>
  <c r="AL2118" i="9"/>
  <c r="AL2119" i="9"/>
  <c r="AL2120" i="9"/>
  <c r="AL2121" i="9"/>
  <c r="AL2122" i="9"/>
  <c r="AL2123" i="9"/>
  <c r="AL2124" i="9"/>
  <c r="AL2125" i="9"/>
  <c r="AL2126" i="9"/>
  <c r="AL2127" i="9"/>
  <c r="AL2128" i="9"/>
  <c r="AL2129" i="9"/>
  <c r="AL2130" i="9"/>
  <c r="AL2131" i="9"/>
  <c r="AL2132" i="9"/>
  <c r="AL2133" i="9"/>
  <c r="AL2134" i="9"/>
  <c r="AL2135" i="9"/>
  <c r="AL2136" i="9"/>
  <c r="AL2137" i="9"/>
  <c r="AL2138" i="9"/>
  <c r="AL2139" i="9"/>
  <c r="AL2140" i="9"/>
  <c r="AL2141" i="9"/>
  <c r="AL2142" i="9"/>
  <c r="AL2143" i="9"/>
  <c r="AL2144" i="9"/>
  <c r="AL2145" i="9"/>
  <c r="AL2146" i="9"/>
  <c r="AL2147" i="9"/>
  <c r="AL2148" i="9"/>
  <c r="AL2149" i="9"/>
  <c r="AL2150" i="9"/>
  <c r="AL2151" i="9"/>
  <c r="AL2152" i="9"/>
  <c r="AL2153" i="9"/>
  <c r="AL2154" i="9"/>
  <c r="AL2155" i="9"/>
  <c r="AL2156" i="9"/>
  <c r="AL2157" i="9"/>
  <c r="AL2158" i="9"/>
  <c r="AL2159" i="9"/>
  <c r="AL2160" i="9"/>
  <c r="AL2161" i="9"/>
  <c r="AL2162" i="9"/>
  <c r="AL2163" i="9"/>
  <c r="AL2164" i="9"/>
  <c r="AL2165" i="9"/>
  <c r="AL2166" i="9"/>
  <c r="AL2167" i="9"/>
  <c r="AL2168" i="9"/>
  <c r="AL2169" i="9"/>
  <c r="AL2170" i="9"/>
  <c r="AL2171" i="9"/>
  <c r="AL2172" i="9"/>
  <c r="AL2173" i="9"/>
  <c r="AL2174" i="9"/>
  <c r="AL2175" i="9"/>
  <c r="AL2176" i="9"/>
  <c r="AL2177" i="9"/>
  <c r="AL2178" i="9"/>
  <c r="AL2179" i="9"/>
  <c r="AL2180" i="9"/>
  <c r="AL2181" i="9"/>
  <c r="AL2182" i="9"/>
  <c r="AL2183" i="9"/>
  <c r="AL2184" i="9"/>
  <c r="AL2185" i="9"/>
  <c r="AL2186" i="9"/>
  <c r="AL2187" i="9"/>
  <c r="AL2188" i="9"/>
  <c r="AL2189" i="9"/>
  <c r="AL2190" i="9"/>
  <c r="AL2191" i="9"/>
  <c r="AL2192" i="9"/>
  <c r="AL2193" i="9"/>
  <c r="AL2194" i="9"/>
  <c r="AL2195" i="9"/>
  <c r="AL2196" i="9"/>
  <c r="AL2197" i="9"/>
  <c r="AL2198" i="9"/>
  <c r="AL2199" i="9"/>
  <c r="AL2200" i="9"/>
  <c r="AL2201" i="9"/>
  <c r="AL2202" i="9"/>
  <c r="AL2203" i="9"/>
  <c r="AL2204" i="9"/>
  <c r="AL2205" i="9"/>
  <c r="AL2206" i="9"/>
  <c r="AL2207" i="9"/>
  <c r="AL2208" i="9"/>
  <c r="AL2209" i="9"/>
  <c r="AL2210" i="9"/>
  <c r="AL2211" i="9"/>
  <c r="AL2212" i="9"/>
  <c r="AL2213" i="9"/>
  <c r="AL2214" i="9"/>
  <c r="AL2215" i="9"/>
  <c r="AL2216" i="9"/>
  <c r="AL2217" i="9"/>
  <c r="AL2218" i="9"/>
  <c r="AL2219" i="9"/>
  <c r="AL2220" i="9"/>
  <c r="AL2221" i="9"/>
  <c r="AL2222" i="9"/>
  <c r="AL2223" i="9"/>
  <c r="AL2224" i="9"/>
  <c r="AL2225" i="9"/>
  <c r="AL2226" i="9"/>
  <c r="AL2227" i="9"/>
  <c r="AL2228" i="9"/>
  <c r="AL2229" i="9"/>
  <c r="AL2230" i="9"/>
  <c r="AL2231" i="9"/>
  <c r="AL2232" i="9"/>
  <c r="AL2233" i="9"/>
  <c r="AL2234" i="9"/>
  <c r="AL2235" i="9"/>
  <c r="AL2236" i="9"/>
  <c r="AL2237" i="9"/>
  <c r="AL2238" i="9"/>
  <c r="AL2239" i="9"/>
  <c r="AL2240" i="9"/>
  <c r="AL2241" i="9"/>
  <c r="AL2242" i="9"/>
  <c r="AL2243" i="9"/>
  <c r="AL2244" i="9"/>
  <c r="AL2245" i="9"/>
  <c r="AL2246" i="9"/>
  <c r="AL2247" i="9"/>
  <c r="AL2248" i="9"/>
  <c r="AL2249" i="9"/>
  <c r="AL2250" i="9"/>
  <c r="AL2251" i="9"/>
  <c r="AL2252" i="9"/>
  <c r="AL2253" i="9"/>
  <c r="AL2254" i="9"/>
  <c r="AL2255" i="9"/>
  <c r="AL2256" i="9"/>
  <c r="AL2257" i="9"/>
  <c r="AL2258" i="9"/>
  <c r="AL2259" i="9"/>
  <c r="AL2260" i="9"/>
  <c r="AL2261" i="9"/>
  <c r="AL2262" i="9"/>
  <c r="AL2263" i="9"/>
  <c r="AL2264" i="9"/>
  <c r="AL2265" i="9"/>
  <c r="AL2266" i="9"/>
  <c r="AL2267" i="9"/>
  <c r="AL2268" i="9"/>
  <c r="AL2269" i="9"/>
  <c r="AL2270" i="9"/>
  <c r="AL2271" i="9"/>
  <c r="AL2272" i="9"/>
  <c r="AL2273" i="9"/>
  <c r="AL2274" i="9"/>
  <c r="AL2275" i="9"/>
  <c r="AL2276" i="9"/>
  <c r="AL2277" i="9"/>
  <c r="AL2278" i="9"/>
  <c r="AL2279" i="9"/>
  <c r="AL2280" i="9"/>
  <c r="AL2281" i="9"/>
  <c r="AL2282" i="9"/>
  <c r="AL2283" i="9"/>
  <c r="AL2284" i="9"/>
  <c r="AL2285" i="9"/>
  <c r="AL2286" i="9"/>
  <c r="AL2287" i="9"/>
  <c r="AL2288" i="9"/>
  <c r="AL2289" i="9"/>
  <c r="AL2290" i="9"/>
  <c r="AL2291" i="9"/>
  <c r="AL2292" i="9"/>
  <c r="AL2293" i="9"/>
  <c r="AL2294" i="9"/>
  <c r="AL2295" i="9"/>
  <c r="AL2296" i="9"/>
  <c r="AL2297" i="9"/>
  <c r="AL2298" i="9"/>
  <c r="AL2299" i="9"/>
  <c r="AL2300" i="9"/>
  <c r="AL2301" i="9"/>
  <c r="AL2302" i="9"/>
  <c r="AL2303" i="9"/>
  <c r="AL2304" i="9"/>
  <c r="AL2305" i="9"/>
  <c r="AL2306" i="9"/>
  <c r="AL2307" i="9"/>
  <c r="AL2308" i="9"/>
  <c r="AL2309" i="9"/>
  <c r="AL2310" i="9"/>
  <c r="AL2311" i="9"/>
  <c r="AL2312" i="9"/>
  <c r="AL2313" i="9"/>
  <c r="AL2314" i="9"/>
  <c r="AL2315" i="9"/>
  <c r="AL2316" i="9"/>
  <c r="AL2317" i="9"/>
  <c r="AL2318" i="9"/>
  <c r="AL2319" i="9"/>
  <c r="AL2320" i="9"/>
  <c r="AL2321" i="9"/>
  <c r="AL2322" i="9"/>
  <c r="AL2323" i="9"/>
  <c r="AL2324" i="9"/>
  <c r="AL2325" i="9"/>
  <c r="AL2326" i="9"/>
  <c r="AL2327" i="9"/>
  <c r="AL2328" i="9"/>
  <c r="AL2329" i="9"/>
  <c r="AL2330" i="9"/>
  <c r="AL2331" i="9"/>
  <c r="AL2332" i="9"/>
  <c r="AL2333" i="9"/>
  <c r="AL2334" i="9"/>
  <c r="AL2335" i="9"/>
  <c r="AL2336" i="9"/>
  <c r="AL2337" i="9"/>
  <c r="AL2338" i="9"/>
  <c r="AL2339" i="9"/>
  <c r="AL2340" i="9"/>
  <c r="AL2341" i="9"/>
  <c r="AL2342" i="9"/>
  <c r="AL2343" i="9"/>
  <c r="AL2344" i="9"/>
  <c r="AL2345" i="9"/>
  <c r="AL2346" i="9"/>
  <c r="AL2347" i="9"/>
  <c r="AL2348" i="9"/>
  <c r="AL2349" i="9"/>
  <c r="AL2350" i="9"/>
  <c r="AL2351" i="9"/>
  <c r="AL2352" i="9"/>
  <c r="AL2353" i="9"/>
  <c r="AL2354" i="9"/>
  <c r="AL2355" i="9"/>
  <c r="AL2356" i="9"/>
  <c r="AL2357" i="9"/>
  <c r="AL2358" i="9"/>
  <c r="AL2359" i="9"/>
  <c r="AL2360" i="9"/>
  <c r="AL2361" i="9"/>
  <c r="AL2362" i="9"/>
  <c r="AL2363" i="9"/>
  <c r="AL2364" i="9"/>
  <c r="AL2365" i="9"/>
  <c r="AL2366" i="9"/>
  <c r="AL2367" i="9"/>
  <c r="AL2368" i="9"/>
  <c r="AL2369" i="9"/>
  <c r="AL2370" i="9"/>
  <c r="AL2371" i="9"/>
  <c r="AL2372" i="9"/>
  <c r="AL2373" i="9"/>
  <c r="AL2374" i="9"/>
  <c r="AL2375" i="9"/>
  <c r="AL2376" i="9"/>
  <c r="AL2377" i="9"/>
  <c r="AL2378" i="9"/>
  <c r="AL2379" i="9"/>
  <c r="AL2380" i="9"/>
  <c r="AL2381" i="9"/>
  <c r="AL2382" i="9"/>
  <c r="AL2383" i="9"/>
  <c r="AL2384" i="9"/>
  <c r="AL2385" i="9"/>
  <c r="AL2386" i="9"/>
  <c r="AL2387" i="9"/>
  <c r="AL2388" i="9"/>
  <c r="AL2389" i="9"/>
  <c r="AL2390" i="9"/>
  <c r="AL2391" i="9"/>
  <c r="AL2392" i="9"/>
  <c r="AL2393" i="9"/>
  <c r="AL2394" i="9"/>
  <c r="AL2395" i="9"/>
  <c r="AL2396" i="9"/>
  <c r="AL2397" i="9"/>
  <c r="AL2398" i="9"/>
  <c r="AL2399" i="9"/>
  <c r="AL2400" i="9"/>
  <c r="AL2401" i="9"/>
  <c r="AL2402" i="9"/>
  <c r="AL2403" i="9"/>
  <c r="AL2404" i="9"/>
  <c r="AL2405" i="9"/>
  <c r="AL2406" i="9"/>
  <c r="AL2407" i="9"/>
  <c r="AL2408" i="9"/>
  <c r="AL2409" i="9"/>
  <c r="AL2410" i="9"/>
  <c r="AL2411" i="9"/>
  <c r="AL2412" i="9"/>
  <c r="AL2413" i="9"/>
  <c r="AL2414" i="9"/>
  <c r="AL2415" i="9"/>
  <c r="AL2416" i="9"/>
  <c r="AL2417" i="9"/>
  <c r="AL2418" i="9"/>
  <c r="AL2419" i="9"/>
  <c r="AL2420" i="9"/>
  <c r="AL2421" i="9"/>
  <c r="AL2422" i="9"/>
  <c r="AL2423" i="9"/>
  <c r="AL2424" i="9"/>
  <c r="AL2425" i="9"/>
  <c r="AL2426" i="9"/>
  <c r="AL2427" i="9"/>
  <c r="AL2428" i="9"/>
  <c r="AL2429" i="9"/>
  <c r="AL2430" i="9"/>
  <c r="AL2431" i="9"/>
  <c r="AL2432" i="9"/>
  <c r="AL2433" i="9"/>
  <c r="AL2434" i="9"/>
  <c r="AL2435" i="9"/>
  <c r="AL2436" i="9"/>
  <c r="AL2437" i="9"/>
  <c r="AL2438" i="9"/>
  <c r="AL2439" i="9"/>
  <c r="AL2440" i="9"/>
  <c r="AL2441" i="9"/>
  <c r="AL2442" i="9"/>
  <c r="AL2443" i="9"/>
  <c r="AL2444" i="9"/>
  <c r="AL2445" i="9"/>
  <c r="AL2446" i="9"/>
  <c r="AL2447" i="9"/>
  <c r="AL2448" i="9"/>
  <c r="AL2449" i="9"/>
  <c r="AL2450" i="9"/>
  <c r="AL2451" i="9"/>
  <c r="AL2452" i="9"/>
  <c r="AL2453" i="9"/>
  <c r="AL2454" i="9"/>
  <c r="AL2455" i="9"/>
  <c r="AL2456" i="9"/>
  <c r="AL2457" i="9"/>
  <c r="AL2458" i="9"/>
  <c r="AL2459" i="9"/>
  <c r="AL2460" i="9"/>
  <c r="AL2461" i="9"/>
  <c r="AL2462" i="9"/>
  <c r="AL2463" i="9"/>
  <c r="AL2464" i="9"/>
  <c r="AL2465" i="9"/>
  <c r="AL2466" i="9"/>
  <c r="AL2467" i="9"/>
  <c r="AL2468" i="9"/>
  <c r="AL2469" i="9"/>
  <c r="AL2470" i="9"/>
  <c r="AL2471" i="9"/>
  <c r="AL2472" i="9"/>
  <c r="AL2473" i="9"/>
  <c r="AL2474" i="9"/>
  <c r="AL2475" i="9"/>
  <c r="AL2476" i="9"/>
  <c r="AL2477" i="9"/>
  <c r="AL2478" i="9"/>
  <c r="AL2479" i="9"/>
  <c r="AL2480" i="9"/>
  <c r="AL2481" i="9"/>
  <c r="AL2482" i="9"/>
  <c r="AL2483" i="9"/>
  <c r="AL2484" i="9"/>
  <c r="AL2485" i="9"/>
  <c r="AL2486" i="9"/>
  <c r="AL2487" i="9"/>
  <c r="AL2488" i="9"/>
  <c r="AL2489" i="9"/>
  <c r="AL2490" i="9"/>
  <c r="AL2491" i="9"/>
  <c r="AL2492" i="9"/>
  <c r="AL2493" i="9"/>
  <c r="AL2494" i="9"/>
  <c r="AL2495" i="9"/>
  <c r="AL2496" i="9"/>
  <c r="AL2497" i="9"/>
  <c r="AL2498" i="9"/>
  <c r="AL2499" i="9"/>
  <c r="AL2500" i="9"/>
  <c r="AL2501" i="9"/>
  <c r="AL2502" i="9"/>
  <c r="AL2503" i="9"/>
  <c r="AL2504" i="9"/>
  <c r="AL2505" i="9"/>
  <c r="AL2506" i="9"/>
  <c r="AL2507" i="9"/>
  <c r="AL2508" i="9"/>
  <c r="AL2509" i="9"/>
  <c r="AL2510" i="9"/>
  <c r="AL2511" i="9"/>
  <c r="AL2512" i="9"/>
  <c r="AL2513" i="9"/>
  <c r="AL2514" i="9"/>
  <c r="AL2515" i="9"/>
  <c r="AL2516" i="9"/>
  <c r="AL2517" i="9"/>
  <c r="AL2518" i="9"/>
  <c r="AL2519" i="9"/>
  <c r="AL2520" i="9"/>
  <c r="AL2521" i="9"/>
  <c r="AL2522" i="9"/>
  <c r="AL2523" i="9"/>
  <c r="AL2524" i="9"/>
  <c r="AL2525" i="9"/>
  <c r="AL2526" i="9"/>
  <c r="AL2527" i="9"/>
  <c r="AL2528" i="9"/>
  <c r="AL2529" i="9"/>
  <c r="AL2530" i="9"/>
  <c r="AL2531" i="9"/>
  <c r="AL2532" i="9"/>
  <c r="AL2533" i="9"/>
  <c r="AL2534" i="9"/>
  <c r="AL2535" i="9"/>
  <c r="AL2536" i="9"/>
  <c r="AL2537" i="9"/>
  <c r="AL2538" i="9"/>
  <c r="AL2539" i="9"/>
  <c r="AL2540" i="9"/>
  <c r="AL2541" i="9"/>
  <c r="AL2542" i="9"/>
  <c r="AL2543" i="9"/>
  <c r="AL2544" i="9"/>
  <c r="AL2545" i="9"/>
  <c r="AL2546" i="9"/>
  <c r="AL2547" i="9"/>
  <c r="AL2548" i="9"/>
  <c r="AL2549" i="9"/>
  <c r="AL2550" i="9"/>
  <c r="AL2551" i="9"/>
  <c r="AL2552" i="9"/>
  <c r="AL2553" i="9"/>
  <c r="AL2554" i="9"/>
  <c r="AL2555" i="9"/>
  <c r="AL2556" i="9"/>
  <c r="AL2557" i="9"/>
  <c r="AL2558" i="9"/>
  <c r="AL2559" i="9"/>
  <c r="AL2560" i="9"/>
  <c r="AL2561" i="9"/>
  <c r="AL2562" i="9"/>
  <c r="AL2563" i="9"/>
  <c r="AL2564" i="9"/>
  <c r="AL2565" i="9"/>
  <c r="AL2566" i="9"/>
  <c r="AL2567" i="9"/>
  <c r="AL2568" i="9"/>
  <c r="AL2569" i="9"/>
  <c r="AL2570" i="9"/>
  <c r="AL2571" i="9"/>
  <c r="AL2572" i="9"/>
  <c r="AL2573" i="9"/>
  <c r="AL2574" i="9"/>
  <c r="AL2575" i="9"/>
  <c r="AL2576" i="9"/>
  <c r="AL2577" i="9"/>
  <c r="AL2578" i="9"/>
  <c r="AL2579" i="9"/>
  <c r="AL2580" i="9"/>
  <c r="AL2581" i="9"/>
  <c r="AL2582" i="9"/>
  <c r="AL2583" i="9"/>
  <c r="AL2584" i="9"/>
  <c r="AL2585" i="9"/>
  <c r="AL2586" i="9"/>
  <c r="AL2587" i="9"/>
  <c r="AL2588" i="9"/>
  <c r="AL2589" i="9"/>
  <c r="AL2590" i="9"/>
  <c r="AL2591" i="9"/>
  <c r="AL2592" i="9"/>
  <c r="AL2593" i="9"/>
  <c r="AL2594" i="9"/>
  <c r="AL2595" i="9"/>
  <c r="AL2596" i="9"/>
  <c r="AL2597" i="9"/>
  <c r="AL2598" i="9"/>
  <c r="AL2599" i="9"/>
  <c r="AL2600" i="9"/>
  <c r="AL2601" i="9"/>
  <c r="AL2602" i="9"/>
  <c r="AL2603" i="9"/>
  <c r="AL2604" i="9"/>
  <c r="AL2605" i="9"/>
  <c r="AL2606" i="9"/>
  <c r="AL2607" i="9"/>
  <c r="AL2608" i="9"/>
  <c r="AL2609" i="9"/>
  <c r="AL2610" i="9"/>
  <c r="AL2611" i="9"/>
  <c r="AL2612" i="9"/>
  <c r="AL2613" i="9"/>
  <c r="AL2614" i="9"/>
  <c r="AL2615" i="9"/>
  <c r="AL2616" i="9"/>
  <c r="AL2617" i="9"/>
  <c r="AL2618" i="9"/>
  <c r="AL2619" i="9"/>
  <c r="AL2620" i="9"/>
  <c r="AL2621" i="9"/>
  <c r="AL2622" i="9"/>
  <c r="AL2623" i="9"/>
  <c r="AL2624" i="9"/>
  <c r="AL2625" i="9"/>
  <c r="AL2626" i="9"/>
  <c r="AL2627" i="9"/>
  <c r="AL2628" i="9"/>
  <c r="AL2629" i="9"/>
  <c r="AL2630" i="9"/>
  <c r="AL2631" i="9"/>
  <c r="AL2632" i="9"/>
  <c r="AL2633" i="9"/>
  <c r="AL2634" i="9"/>
  <c r="AL2635" i="9"/>
  <c r="AL2636" i="9"/>
  <c r="AL2637" i="9"/>
  <c r="AL2638" i="9"/>
  <c r="AL2639" i="9"/>
  <c r="AL2640" i="9"/>
  <c r="AL2641" i="9"/>
  <c r="AL2642" i="9"/>
  <c r="AL2643" i="9"/>
  <c r="AL2644" i="9"/>
  <c r="AL2645" i="9"/>
  <c r="AL2646" i="9"/>
  <c r="AL2647" i="9"/>
  <c r="AL2648" i="9"/>
  <c r="AL2649" i="9"/>
  <c r="AL2650" i="9"/>
  <c r="AL2651" i="9"/>
  <c r="AL2652" i="9"/>
  <c r="AL2653" i="9"/>
  <c r="AL2654" i="9"/>
  <c r="AL2655" i="9"/>
  <c r="AL2656" i="9"/>
  <c r="AL2657" i="9"/>
  <c r="AL2658" i="9"/>
  <c r="AL2659" i="9"/>
  <c r="AL2660" i="9"/>
  <c r="AL2661" i="9"/>
  <c r="AL2662" i="9"/>
  <c r="AL2663" i="9"/>
  <c r="AL2664" i="9"/>
  <c r="AL2665" i="9"/>
  <c r="AL2666" i="9"/>
  <c r="AL2667" i="9"/>
  <c r="AL2668" i="9"/>
  <c r="AL2669" i="9"/>
  <c r="AL2670" i="9"/>
  <c r="AL2671" i="9"/>
  <c r="AL2672" i="9"/>
  <c r="AL2673" i="9"/>
  <c r="AL2674" i="9"/>
  <c r="AL2675" i="9"/>
  <c r="AL2676" i="9"/>
  <c r="AL2677" i="9"/>
  <c r="AL2678" i="9"/>
  <c r="AL2679" i="9"/>
  <c r="AL2680" i="9"/>
  <c r="AL2681" i="9"/>
  <c r="AL2682" i="9"/>
  <c r="AL2683" i="9"/>
  <c r="AL2684" i="9"/>
  <c r="AL2685" i="9"/>
  <c r="AL2686" i="9"/>
  <c r="AL2687" i="9"/>
  <c r="AL2688" i="9"/>
  <c r="AL2689" i="9"/>
  <c r="AL2690" i="9"/>
  <c r="AL2691" i="9"/>
  <c r="AL2692" i="9"/>
  <c r="AL2693" i="9"/>
  <c r="AL2694" i="9"/>
  <c r="AL2695" i="9"/>
  <c r="AL2696" i="9"/>
  <c r="AL2697" i="9"/>
  <c r="AL2698" i="9"/>
  <c r="AL2699" i="9"/>
  <c r="AL2700" i="9"/>
  <c r="AL2701" i="9"/>
  <c r="AL2702" i="9"/>
  <c r="AL2703" i="9"/>
  <c r="AL2704" i="9"/>
  <c r="AL2705" i="9"/>
  <c r="AL2706" i="9"/>
  <c r="AL2707" i="9"/>
  <c r="AL2708" i="9"/>
  <c r="AL2709" i="9"/>
  <c r="AL2710" i="9"/>
  <c r="AL2711" i="9"/>
  <c r="AL2712" i="9"/>
  <c r="AL2713" i="9"/>
  <c r="AL2714" i="9"/>
  <c r="AL2715" i="9"/>
  <c r="AL2716" i="9"/>
  <c r="AL2717" i="9"/>
  <c r="AL2718" i="9"/>
  <c r="AL2719" i="9"/>
  <c r="AL2720" i="9"/>
  <c r="AL2721" i="9"/>
  <c r="AL2722" i="9"/>
  <c r="AL2723" i="9"/>
  <c r="AL2724" i="9"/>
  <c r="AL2725" i="9"/>
  <c r="AL2726" i="9"/>
  <c r="AL2727" i="9"/>
  <c r="AL2728" i="9"/>
  <c r="AL2729" i="9"/>
  <c r="AL2730" i="9"/>
  <c r="AL2731" i="9"/>
  <c r="AL2732" i="9"/>
  <c r="AL2733" i="9"/>
  <c r="AL2734" i="9"/>
  <c r="AL2735" i="9"/>
  <c r="AL2736" i="9"/>
  <c r="AL2737" i="9"/>
  <c r="AL2738" i="9"/>
  <c r="AL2739" i="9"/>
  <c r="AL2740" i="9"/>
  <c r="AL2741" i="9"/>
  <c r="AL2742" i="9"/>
  <c r="AL2743" i="9"/>
  <c r="AL2744" i="9"/>
  <c r="AL2745" i="9"/>
  <c r="AL2746" i="9"/>
  <c r="AL2747" i="9"/>
  <c r="AL2748" i="9"/>
  <c r="AL2749" i="9"/>
  <c r="AL2750" i="9"/>
  <c r="AL2751" i="9"/>
  <c r="AL2752" i="9"/>
  <c r="AL2753" i="9"/>
  <c r="AL2754" i="9"/>
  <c r="AL2755" i="9"/>
  <c r="AL2756" i="9"/>
  <c r="AL2757" i="9"/>
  <c r="AL2758" i="9"/>
  <c r="AL2759" i="9"/>
  <c r="AL2760" i="9"/>
  <c r="AL2761" i="9"/>
  <c r="AL2762" i="9"/>
  <c r="AL2763" i="9"/>
  <c r="AL2764" i="9"/>
  <c r="AL2765" i="9"/>
  <c r="AL2766" i="9"/>
  <c r="AL2767" i="9"/>
  <c r="AL2768" i="9"/>
  <c r="AL2769" i="9"/>
  <c r="AL2770" i="9"/>
  <c r="AL2771" i="9"/>
  <c r="AL2772" i="9"/>
  <c r="AL2773" i="9"/>
  <c r="AL2774" i="9"/>
  <c r="AL2775" i="9"/>
  <c r="AL2776" i="9"/>
  <c r="AL2777" i="9"/>
  <c r="AL2778" i="9"/>
  <c r="AL2779" i="9"/>
  <c r="AL2780" i="9"/>
  <c r="AL2781" i="9"/>
  <c r="AL2782" i="9"/>
  <c r="AL2783" i="9"/>
  <c r="AL2784" i="9"/>
  <c r="AL2785" i="9"/>
  <c r="AL2786" i="9"/>
  <c r="AL2787" i="9"/>
  <c r="AL2788" i="9"/>
  <c r="AL2789" i="9"/>
  <c r="AL2790" i="9"/>
  <c r="AL2791" i="9"/>
  <c r="AL2792" i="9"/>
  <c r="AL2793" i="9"/>
  <c r="AL2794" i="9"/>
  <c r="AL2795" i="9"/>
  <c r="AL2796" i="9"/>
  <c r="AL2797" i="9"/>
  <c r="AL2798" i="9"/>
  <c r="AL2799" i="9"/>
  <c r="AL2800" i="9"/>
  <c r="AL2801" i="9"/>
  <c r="AL2802" i="9"/>
  <c r="AL2803" i="9"/>
  <c r="AL2804" i="9"/>
  <c r="AL2805" i="9"/>
  <c r="AL2806" i="9"/>
  <c r="AL2807" i="9"/>
  <c r="AL2808" i="9"/>
  <c r="AL2809" i="9"/>
  <c r="AL2810" i="9"/>
  <c r="AL2811" i="9"/>
  <c r="AL2812" i="9"/>
  <c r="AL2813" i="9"/>
  <c r="AL2814" i="9"/>
  <c r="AL2815" i="9"/>
  <c r="AL2816" i="9"/>
  <c r="AL2817" i="9"/>
  <c r="AL2818" i="9"/>
  <c r="AL2819" i="9"/>
  <c r="AL2820" i="9"/>
  <c r="AL2821" i="9"/>
  <c r="AL2822" i="9"/>
  <c r="AL2823" i="9"/>
  <c r="AL2824" i="9"/>
  <c r="AL2825" i="9"/>
  <c r="AL2826" i="9"/>
  <c r="AL2827" i="9"/>
  <c r="AL2828" i="9"/>
  <c r="AL2829" i="9"/>
  <c r="AL2830" i="9"/>
  <c r="AL2831" i="9"/>
  <c r="AL2832" i="9"/>
  <c r="AL2833" i="9"/>
  <c r="AL2834" i="9"/>
  <c r="AL2835" i="9"/>
  <c r="AL2836" i="9"/>
  <c r="AL2837" i="9"/>
  <c r="AL2838" i="9"/>
  <c r="AL2839" i="9"/>
  <c r="AL2840" i="9"/>
  <c r="AL2841" i="9"/>
  <c r="AL2842" i="9"/>
  <c r="AL2843" i="9"/>
  <c r="AL2844" i="9"/>
  <c r="AL2845" i="9"/>
  <c r="AL2846" i="9"/>
  <c r="AL2847" i="9"/>
  <c r="AL2848" i="9"/>
  <c r="AL2849" i="9"/>
  <c r="AL2850" i="9"/>
  <c r="AL2851" i="9"/>
  <c r="AL2852" i="9"/>
  <c r="AL2853" i="9"/>
  <c r="AL2854" i="9"/>
  <c r="AL2855" i="9"/>
  <c r="AL2856" i="9"/>
  <c r="AL2857" i="9"/>
  <c r="AL2858" i="9"/>
  <c r="AL2859" i="9"/>
  <c r="AL2860" i="9"/>
  <c r="AL2861" i="9"/>
  <c r="AL2862" i="9"/>
  <c r="AL2863" i="9"/>
  <c r="AL2864" i="9"/>
  <c r="AL2865" i="9"/>
  <c r="AL2866" i="9"/>
  <c r="AL2867" i="9"/>
  <c r="AL2868" i="9"/>
  <c r="AL2869" i="9"/>
  <c r="AL2870" i="9"/>
  <c r="AL2871" i="9"/>
  <c r="AL2872" i="9"/>
  <c r="AL2873" i="9"/>
  <c r="AL2874" i="9"/>
  <c r="AL2875" i="9"/>
  <c r="AL2876" i="9"/>
  <c r="AL2877" i="9"/>
  <c r="AL2878" i="9"/>
  <c r="AL2879" i="9"/>
  <c r="AL2880" i="9"/>
  <c r="AL2881" i="9"/>
  <c r="AL2882" i="9"/>
  <c r="AL2883" i="9"/>
  <c r="AL2884" i="9"/>
  <c r="AL2885" i="9"/>
  <c r="AL2886" i="9"/>
  <c r="AL2887" i="9"/>
  <c r="AL2888" i="9"/>
  <c r="AL2889" i="9"/>
  <c r="AL2890" i="9"/>
  <c r="AL2891" i="9"/>
  <c r="AL2892" i="9"/>
  <c r="AL2893" i="9"/>
  <c r="AL2894" i="9"/>
  <c r="AL2895" i="9"/>
  <c r="AL2896" i="9"/>
  <c r="AL2897" i="9"/>
  <c r="AL2898" i="9"/>
  <c r="AL2899" i="9"/>
  <c r="AL2900" i="9"/>
  <c r="AL2901" i="9"/>
  <c r="AL2902" i="9"/>
  <c r="AL2903" i="9"/>
  <c r="AL2904" i="9"/>
  <c r="AL2905" i="9"/>
  <c r="AL2906" i="9"/>
  <c r="AL2907" i="9"/>
  <c r="AL2908" i="9"/>
  <c r="AL2909" i="9"/>
  <c r="AL2910" i="9"/>
  <c r="AL2911" i="9"/>
  <c r="AL2912" i="9"/>
  <c r="AL2913" i="9"/>
  <c r="AL2914" i="9"/>
  <c r="AL2915" i="9"/>
  <c r="AL2916" i="9"/>
  <c r="AL2917" i="9"/>
  <c r="AL2918" i="9"/>
  <c r="AL2919" i="9"/>
  <c r="AL2920" i="9"/>
  <c r="AL2921" i="9"/>
  <c r="AL2922" i="9"/>
  <c r="AL2923" i="9"/>
  <c r="AL2924" i="9"/>
  <c r="AL2925" i="9"/>
  <c r="AL2926" i="9"/>
  <c r="AL2927" i="9"/>
  <c r="AL2928" i="9"/>
  <c r="AL2929" i="9"/>
  <c r="AL2930" i="9"/>
  <c r="AL2931" i="9"/>
  <c r="AL2932" i="9"/>
  <c r="AL2933" i="9"/>
  <c r="AL2934" i="9"/>
  <c r="AL2935" i="9"/>
  <c r="AL2936" i="9"/>
  <c r="AL2937" i="9"/>
  <c r="AL2938" i="9"/>
  <c r="AL2939" i="9"/>
  <c r="AL2940" i="9"/>
  <c r="AL2941" i="9"/>
  <c r="AL2942" i="9"/>
  <c r="AL2943" i="9"/>
  <c r="AL2944" i="9"/>
  <c r="AL2945" i="9"/>
  <c r="AL2946" i="9"/>
  <c r="AL2947" i="9"/>
  <c r="AL2948" i="9"/>
  <c r="AL2949" i="9"/>
  <c r="AL2950" i="9"/>
  <c r="AL2951" i="9"/>
  <c r="AL2952" i="9"/>
  <c r="AL2953" i="9"/>
  <c r="AL2954" i="9"/>
  <c r="AL2955" i="9"/>
  <c r="AL2956" i="9"/>
  <c r="AL2957" i="9"/>
  <c r="AL2958" i="9"/>
  <c r="AL2959" i="9"/>
  <c r="AL2960" i="9"/>
  <c r="AL2961" i="9"/>
  <c r="AL2962" i="9"/>
  <c r="AL2963" i="9"/>
  <c r="AL2964" i="9"/>
  <c r="AL2965" i="9"/>
  <c r="AL2966" i="9"/>
  <c r="AL2967" i="9"/>
  <c r="AL2968" i="9"/>
  <c r="AL2969" i="9"/>
  <c r="AL2970" i="9"/>
  <c r="AL2971" i="9"/>
  <c r="AL2972" i="9"/>
  <c r="AL2973" i="9"/>
  <c r="AL2974" i="9"/>
  <c r="AL2975" i="9"/>
  <c r="AL2976" i="9"/>
  <c r="AL2977" i="9"/>
  <c r="AL2978" i="9"/>
  <c r="AL2979" i="9"/>
  <c r="AL2980" i="9"/>
  <c r="AL2981" i="9"/>
  <c r="AL2982" i="9"/>
  <c r="AL2983" i="9"/>
  <c r="AL2984" i="9"/>
  <c r="AL2985" i="9"/>
  <c r="AL2986" i="9"/>
  <c r="AL2987" i="9"/>
  <c r="AL2988" i="9"/>
  <c r="AL2989" i="9"/>
  <c r="AL2990" i="9"/>
  <c r="AL2991" i="9"/>
  <c r="AL2992" i="9"/>
  <c r="AL2993" i="9"/>
  <c r="AL2994" i="9"/>
  <c r="AL2995" i="9"/>
  <c r="AL2996" i="9"/>
  <c r="AL2997" i="9"/>
  <c r="AL2998" i="9"/>
  <c r="AL2999" i="9"/>
  <c r="AL3000" i="9"/>
  <c r="AL3001" i="9"/>
  <c r="AL3002" i="9"/>
  <c r="AL3003" i="9"/>
  <c r="AL3004" i="9"/>
  <c r="AL3005" i="9"/>
  <c r="AL3006" i="9"/>
  <c r="AL3007" i="9"/>
  <c r="AL3008" i="9"/>
  <c r="AL3009" i="9"/>
  <c r="AL3010" i="9"/>
  <c r="AL3011" i="9"/>
  <c r="AL3012" i="9"/>
  <c r="AL3013" i="9"/>
  <c r="AL3014" i="9"/>
  <c r="AL3015" i="9"/>
  <c r="AL3016" i="9"/>
  <c r="AL3017" i="9"/>
  <c r="AL3018" i="9"/>
  <c r="AL3019" i="9"/>
  <c r="AL3020" i="9"/>
  <c r="AL3021" i="9"/>
  <c r="AL3022" i="9"/>
  <c r="AL3023" i="9"/>
  <c r="AL3024" i="9"/>
  <c r="AL3025" i="9"/>
  <c r="AL3026" i="9"/>
  <c r="AL3027" i="9"/>
  <c r="AL3028" i="9"/>
  <c r="AL3029" i="9"/>
  <c r="AL3030" i="9"/>
  <c r="AL3031" i="9"/>
  <c r="AL3032" i="9"/>
  <c r="AL3033" i="9"/>
  <c r="AL3034" i="9"/>
  <c r="AL3035" i="9"/>
  <c r="AL3036" i="9"/>
  <c r="AL3037" i="9"/>
  <c r="AL3038" i="9"/>
  <c r="AL3039" i="9"/>
  <c r="AL3040" i="9"/>
  <c r="AL3041" i="9"/>
  <c r="AL3042" i="9"/>
  <c r="AL3043" i="9"/>
  <c r="AL3044" i="9"/>
  <c r="AL3045" i="9"/>
  <c r="AL3046" i="9"/>
  <c r="AL3047" i="9"/>
  <c r="AL3048" i="9"/>
  <c r="AL3049" i="9"/>
  <c r="AL3050" i="9"/>
  <c r="AL3051" i="9"/>
  <c r="AL3052" i="9"/>
  <c r="AL3053" i="9"/>
  <c r="AL3054" i="9"/>
  <c r="AL3055" i="9"/>
  <c r="AL3056" i="9"/>
  <c r="AL3057" i="9"/>
  <c r="AL3058" i="9"/>
  <c r="AL3059" i="9"/>
  <c r="AL3060" i="9"/>
  <c r="AL3061" i="9"/>
  <c r="AL3062" i="9"/>
  <c r="AL3063" i="9"/>
  <c r="AL3064" i="9"/>
  <c r="AL3065" i="9"/>
  <c r="AL3066" i="9"/>
  <c r="AL3067" i="9"/>
  <c r="AL3068" i="9"/>
  <c r="AL3069" i="9"/>
  <c r="AL3070" i="9"/>
  <c r="AL3071" i="9"/>
  <c r="AL3072" i="9"/>
  <c r="AL3073" i="9"/>
  <c r="AL3074" i="9"/>
  <c r="AL3075" i="9"/>
  <c r="AL3076" i="9"/>
  <c r="AL3077" i="9"/>
  <c r="AL3078" i="9"/>
  <c r="AL3079" i="9"/>
  <c r="AL3080" i="9"/>
  <c r="AL3081" i="9"/>
  <c r="AL3082" i="9"/>
  <c r="AL3083" i="9"/>
  <c r="AL3084" i="9"/>
  <c r="AL3085" i="9"/>
  <c r="AL3086" i="9"/>
  <c r="AL3087" i="9"/>
  <c r="AL3088" i="9"/>
  <c r="AL3089" i="9"/>
  <c r="AL3090" i="9"/>
  <c r="AL3091" i="9"/>
  <c r="AL3092" i="9"/>
  <c r="AL3093" i="9"/>
  <c r="AL3094" i="9"/>
  <c r="AL3095" i="9"/>
  <c r="AL3096" i="9"/>
  <c r="AL3097" i="9"/>
  <c r="AL3098" i="9"/>
  <c r="AL3099" i="9"/>
  <c r="AL3100" i="9"/>
  <c r="AL3101" i="9"/>
  <c r="AL3102" i="9"/>
  <c r="AL3103" i="9"/>
  <c r="AL3104" i="9"/>
  <c r="AL3105" i="9"/>
  <c r="AL3106" i="9"/>
  <c r="AL3107" i="9"/>
  <c r="AL3108" i="9"/>
  <c r="AL3109" i="9"/>
  <c r="AL3110" i="9"/>
  <c r="AL3111" i="9"/>
  <c r="AL3112" i="9"/>
  <c r="AL3113" i="9"/>
  <c r="AL3114" i="9"/>
  <c r="AL3115" i="9"/>
  <c r="AL3116" i="9"/>
  <c r="AL3117" i="9"/>
  <c r="AL3118" i="9"/>
  <c r="AL3119" i="9"/>
  <c r="AL3120" i="9"/>
  <c r="AL3121" i="9"/>
  <c r="AL3122" i="9"/>
  <c r="AL3123" i="9"/>
  <c r="AL3124" i="9"/>
  <c r="AL3125" i="9"/>
  <c r="AL3126" i="9"/>
  <c r="AL3127" i="9"/>
  <c r="AL3128" i="9"/>
  <c r="AL3129" i="9"/>
  <c r="AL3130" i="9"/>
  <c r="AL3131" i="9"/>
  <c r="AL3132" i="9"/>
  <c r="AL3133" i="9"/>
  <c r="AL3134" i="9"/>
  <c r="AL3135" i="9"/>
  <c r="AL3136" i="9"/>
  <c r="AL3137" i="9"/>
  <c r="AL3138" i="9"/>
  <c r="AL3139" i="9"/>
  <c r="AL3140" i="9"/>
  <c r="AL3141" i="9"/>
  <c r="AL3142" i="9"/>
  <c r="AL3143" i="9"/>
  <c r="AL3144" i="9"/>
  <c r="AL3145" i="9"/>
  <c r="AL3146" i="9"/>
  <c r="AL3147" i="9"/>
  <c r="AL3148" i="9"/>
  <c r="AL3149" i="9"/>
  <c r="AL3150" i="9"/>
  <c r="AL3151" i="9"/>
  <c r="AL3152" i="9"/>
  <c r="AL3153" i="9"/>
  <c r="AL3154" i="9"/>
  <c r="AL3155" i="9"/>
  <c r="AL3156" i="9"/>
  <c r="AL3157" i="9"/>
  <c r="AL3158" i="9"/>
  <c r="AL3159" i="9"/>
  <c r="AL3160" i="9"/>
  <c r="AL3161" i="9"/>
  <c r="AL3162" i="9"/>
  <c r="AL3163" i="9"/>
  <c r="AL3164" i="9"/>
  <c r="AL3165" i="9"/>
  <c r="AL3166" i="9"/>
  <c r="AL3167" i="9"/>
  <c r="AL3168" i="9"/>
  <c r="AL3169" i="9"/>
  <c r="AL3170" i="9"/>
  <c r="AL3171" i="9"/>
  <c r="AL3172" i="9"/>
  <c r="AL3173" i="9"/>
  <c r="AL3174" i="9"/>
  <c r="AL3175" i="9"/>
  <c r="AL3176" i="9"/>
  <c r="AL3177" i="9"/>
  <c r="AL3178" i="9"/>
  <c r="AL3179" i="9"/>
  <c r="AL3180" i="9"/>
  <c r="AL3181" i="9"/>
  <c r="AL3182" i="9"/>
  <c r="AL3183" i="9"/>
  <c r="AL3184" i="9"/>
  <c r="AL3185" i="9"/>
  <c r="AL3186" i="9"/>
  <c r="AL3187" i="9"/>
  <c r="AL3188" i="9"/>
  <c r="AL3189" i="9"/>
  <c r="AL3190" i="9"/>
  <c r="AL3191" i="9"/>
  <c r="AL3192" i="9"/>
  <c r="AL3193" i="9"/>
  <c r="AL3194" i="9"/>
  <c r="AL3195" i="9"/>
  <c r="AL3196" i="9"/>
  <c r="AL3197" i="9"/>
  <c r="AL3198" i="9"/>
  <c r="AL3199" i="9"/>
  <c r="AL3200" i="9"/>
  <c r="AL3201" i="9"/>
  <c r="AL3202" i="9"/>
  <c r="AL3203" i="9"/>
  <c r="AL3204" i="9"/>
  <c r="AL3205" i="9"/>
  <c r="AL3206" i="9"/>
  <c r="AL3207" i="9"/>
  <c r="AL3208" i="9"/>
  <c r="AL3209" i="9"/>
  <c r="AL3210" i="9"/>
  <c r="AL3211" i="9"/>
  <c r="AL3212" i="9"/>
  <c r="AL3213" i="9"/>
  <c r="AL3214" i="9"/>
  <c r="AL3215" i="9"/>
  <c r="AL3216" i="9"/>
  <c r="AL3217" i="9"/>
  <c r="AL3218" i="9"/>
  <c r="AL3219" i="9"/>
  <c r="AL3220" i="9"/>
  <c r="AL3221" i="9"/>
  <c r="AL3222" i="9"/>
  <c r="AL3223" i="9"/>
  <c r="AL3224" i="9"/>
  <c r="AL3225" i="9"/>
  <c r="AL3226" i="9"/>
  <c r="AL3227" i="9"/>
  <c r="AL3228" i="9"/>
  <c r="AL3229" i="9"/>
  <c r="AL3230" i="9"/>
  <c r="AL3231" i="9"/>
  <c r="AL3232" i="9"/>
  <c r="AL3233" i="9"/>
  <c r="AL3234" i="9"/>
  <c r="AL3235" i="9"/>
  <c r="AL3236" i="9"/>
  <c r="AL3237" i="9"/>
  <c r="AL3238" i="9"/>
  <c r="AL3239" i="9"/>
  <c r="AL3240" i="9"/>
  <c r="AL3241" i="9"/>
  <c r="AL3242" i="9"/>
  <c r="AL3243" i="9"/>
  <c r="AL3244" i="9"/>
  <c r="AL3245" i="9"/>
  <c r="AL3246" i="9"/>
  <c r="AL3247" i="9"/>
  <c r="AL3248" i="9"/>
  <c r="AL3249" i="9"/>
  <c r="AL3250" i="9"/>
  <c r="AL3251" i="9"/>
  <c r="AL3252" i="9"/>
  <c r="AL3253" i="9"/>
  <c r="AL3254" i="9"/>
  <c r="AL3255" i="9"/>
  <c r="AL3256" i="9"/>
  <c r="AL3257" i="9"/>
  <c r="AL3258" i="9"/>
  <c r="AL3259" i="9"/>
  <c r="AL3260" i="9"/>
  <c r="AL3261" i="9"/>
  <c r="AL3262" i="9"/>
  <c r="AL3263" i="9"/>
  <c r="AL3264" i="9"/>
  <c r="AL3265" i="9"/>
  <c r="AL3266" i="9"/>
  <c r="AL3267" i="9"/>
  <c r="AL3268" i="9"/>
  <c r="AL3269" i="9"/>
  <c r="AL3270" i="9"/>
  <c r="AL3271" i="9"/>
  <c r="AL3272" i="9"/>
  <c r="AL3273" i="9"/>
  <c r="AL3274" i="9"/>
  <c r="AL3275" i="9"/>
  <c r="AL3276" i="9"/>
  <c r="AL3277" i="9"/>
  <c r="AL3278" i="9"/>
  <c r="AL3279" i="9"/>
  <c r="AL3280" i="9"/>
  <c r="AL3281" i="9"/>
  <c r="AL3282" i="9"/>
  <c r="AL3283" i="9"/>
  <c r="AL3284" i="9"/>
  <c r="AL3285" i="9"/>
  <c r="AL3286" i="9"/>
  <c r="AL3287" i="9"/>
  <c r="AL3288" i="9"/>
  <c r="AL3289" i="9"/>
  <c r="AL3290" i="9"/>
  <c r="AL3291" i="9"/>
  <c r="AL3292" i="9"/>
  <c r="AL3293" i="9"/>
  <c r="AL3294" i="9"/>
  <c r="AL3295" i="9"/>
  <c r="AL3296" i="9"/>
  <c r="AL3297" i="9"/>
  <c r="AL3298" i="9"/>
  <c r="AL3299" i="9"/>
  <c r="AL3300" i="9"/>
  <c r="AL3301" i="9"/>
  <c r="AL3302" i="9"/>
  <c r="AL3303" i="9"/>
  <c r="AL3304" i="9"/>
  <c r="AL3305" i="9"/>
  <c r="AL3306" i="9"/>
  <c r="AL3307" i="9"/>
  <c r="AL3308" i="9"/>
  <c r="AL3309" i="9"/>
  <c r="AL3310" i="9"/>
  <c r="AL3311" i="9"/>
  <c r="AL3312" i="9"/>
  <c r="AL3313" i="9"/>
  <c r="AL3314" i="9"/>
  <c r="AL3315" i="9"/>
  <c r="AL3316" i="9"/>
  <c r="AL3317" i="9"/>
  <c r="AL3318" i="9"/>
  <c r="AL3319" i="9"/>
  <c r="AL3320" i="9"/>
  <c r="AL3321" i="9"/>
  <c r="AL3322" i="9"/>
  <c r="AL3323" i="9"/>
  <c r="AL3324" i="9"/>
  <c r="AL3325" i="9"/>
  <c r="AL3326" i="9"/>
  <c r="AL3327" i="9"/>
  <c r="AL3328" i="9"/>
  <c r="AL3329" i="9"/>
  <c r="AL3330" i="9"/>
  <c r="AL3331" i="9"/>
  <c r="AL3332" i="9"/>
  <c r="AL3333" i="9"/>
  <c r="AL3334" i="9"/>
  <c r="AL3335" i="9"/>
  <c r="AL3336" i="9"/>
  <c r="AL3337" i="9"/>
  <c r="AL3338" i="9"/>
  <c r="AL3339" i="9"/>
  <c r="AL3340" i="9"/>
  <c r="AL3341" i="9"/>
  <c r="AL3342" i="9"/>
  <c r="AL3343" i="9"/>
  <c r="AL3344" i="9"/>
  <c r="AL3345" i="9"/>
  <c r="AL3346" i="9"/>
  <c r="AL3347" i="9"/>
  <c r="AL3348" i="9"/>
  <c r="AL3349" i="9"/>
  <c r="AL3350" i="9"/>
  <c r="AL3351" i="9"/>
  <c r="AL3352" i="9"/>
  <c r="AL3353" i="9"/>
  <c r="AL3354" i="9"/>
  <c r="AL3355" i="9"/>
  <c r="AL3356" i="9"/>
  <c r="AL3357" i="9"/>
  <c r="AL3358" i="9"/>
  <c r="AL3359" i="9"/>
  <c r="AL3360" i="9"/>
  <c r="AL3361" i="9"/>
  <c r="AL3362" i="9"/>
  <c r="AL3363" i="9"/>
  <c r="AL3364" i="9"/>
  <c r="AL3365" i="9"/>
  <c r="AL3366" i="9"/>
  <c r="AL3367" i="9"/>
  <c r="AL3368" i="9"/>
  <c r="AL3369" i="9"/>
  <c r="AL3370" i="9"/>
  <c r="AL3371" i="9"/>
  <c r="AL3372" i="9"/>
  <c r="AL3373" i="9"/>
  <c r="AL3374" i="9"/>
  <c r="AL3375" i="9"/>
  <c r="AL3376" i="9"/>
  <c r="AL3377" i="9"/>
  <c r="AL3378" i="9"/>
  <c r="AL3379" i="9"/>
  <c r="AL3380" i="9"/>
  <c r="AL3381" i="9"/>
  <c r="AL3382" i="9"/>
  <c r="AL3383" i="9"/>
  <c r="AL3384" i="9"/>
  <c r="AL3385" i="9"/>
  <c r="AL3386" i="9"/>
  <c r="AL3387" i="9"/>
  <c r="AL3388" i="9"/>
  <c r="AL3389" i="9"/>
  <c r="AL3390" i="9"/>
  <c r="AL3391" i="9"/>
  <c r="AL3392" i="9"/>
  <c r="AL3393" i="9"/>
  <c r="AL3394" i="9"/>
  <c r="AL3395" i="9"/>
  <c r="AL3396" i="9"/>
  <c r="AL3397" i="9"/>
  <c r="AL3398" i="9"/>
  <c r="AL3399" i="9"/>
  <c r="AL3400" i="9"/>
  <c r="AL3401" i="9"/>
  <c r="AL3402" i="9"/>
  <c r="AL3403" i="9"/>
  <c r="AL3404" i="9"/>
  <c r="AL3405" i="9"/>
  <c r="AL3406" i="9"/>
  <c r="AL3407" i="9"/>
  <c r="AL3408" i="9"/>
  <c r="AL3409" i="9"/>
  <c r="AL3410" i="9"/>
  <c r="AL3411" i="9"/>
  <c r="AL3412" i="9"/>
  <c r="AL3413" i="9"/>
  <c r="AL3414" i="9"/>
  <c r="AL3415" i="9"/>
  <c r="AL3416" i="9"/>
  <c r="AL3417" i="9"/>
  <c r="AL3418" i="9"/>
  <c r="AL3419" i="9"/>
  <c r="AL3420" i="9"/>
  <c r="AL3421" i="9"/>
  <c r="AL3422" i="9"/>
  <c r="AL3423" i="9"/>
  <c r="AL3424" i="9"/>
  <c r="AL3425" i="9"/>
  <c r="AL3426" i="9"/>
  <c r="AL3427" i="9"/>
  <c r="AL3428" i="9"/>
  <c r="AL3429" i="9"/>
  <c r="AL3430" i="9"/>
  <c r="AL3431" i="9"/>
  <c r="AL3432" i="9"/>
  <c r="AL3433" i="9"/>
  <c r="AL3434" i="9"/>
  <c r="AL3435" i="9"/>
  <c r="AL3436" i="9"/>
  <c r="AL3437" i="9"/>
  <c r="AL3438" i="9"/>
  <c r="AL3439" i="9"/>
  <c r="AL3440" i="9"/>
  <c r="AL3441" i="9"/>
  <c r="AL3442" i="9"/>
  <c r="AL3443" i="9"/>
  <c r="AL3444" i="9"/>
  <c r="AL3445" i="9"/>
  <c r="AL3446" i="9"/>
  <c r="AL3447" i="9"/>
  <c r="AL3448" i="9"/>
  <c r="AL3449" i="9"/>
  <c r="AL3450" i="9"/>
  <c r="AL3451" i="9"/>
  <c r="AL3452" i="9"/>
  <c r="AL3453" i="9"/>
  <c r="AL3454" i="9"/>
  <c r="AL3455" i="9"/>
  <c r="AL3456" i="9"/>
  <c r="AL3457" i="9"/>
  <c r="AL3458" i="9"/>
  <c r="AL3459" i="9"/>
  <c r="AL3460" i="9"/>
  <c r="AL3461" i="9"/>
  <c r="AL3462" i="9"/>
  <c r="AL3463" i="9"/>
  <c r="AL3464" i="9"/>
  <c r="AL3465" i="9"/>
  <c r="AL3466" i="9"/>
  <c r="AL3467" i="9"/>
  <c r="AL3468" i="9"/>
  <c r="AL3469" i="9"/>
  <c r="AL3470" i="9"/>
  <c r="AL3471" i="9"/>
  <c r="AL3472" i="9"/>
  <c r="AL3473" i="9"/>
  <c r="AL3474" i="9"/>
  <c r="AL3475" i="9"/>
  <c r="AL3476" i="9"/>
  <c r="AL3477" i="9"/>
  <c r="AL3478" i="9"/>
  <c r="AL3479" i="9"/>
  <c r="AL3480" i="9"/>
  <c r="AL3481" i="9"/>
  <c r="AL3482" i="9"/>
  <c r="AL3483" i="9"/>
  <c r="AL3484" i="9"/>
  <c r="AL3485" i="9"/>
  <c r="AL3486" i="9"/>
  <c r="AL3487" i="9"/>
  <c r="AL3488" i="9"/>
  <c r="AL3489" i="9"/>
  <c r="AL3490" i="9"/>
  <c r="AL3491" i="9"/>
  <c r="AL3492" i="9"/>
  <c r="AL3493" i="9"/>
  <c r="AL3494" i="9"/>
  <c r="AL3495" i="9"/>
  <c r="AL3496" i="9"/>
  <c r="AL3497" i="9"/>
  <c r="AL3498" i="9"/>
  <c r="AL3499" i="9"/>
  <c r="AL3500" i="9"/>
  <c r="AL3501" i="9"/>
  <c r="AL3502" i="9"/>
  <c r="AL3503" i="9"/>
  <c r="AL3504" i="9"/>
  <c r="AL3505" i="9"/>
  <c r="AL3506" i="9"/>
  <c r="AL3507" i="9"/>
  <c r="AL3508" i="9"/>
  <c r="AL3509" i="9"/>
  <c r="AL3510" i="9"/>
  <c r="AL3511" i="9"/>
  <c r="AL3512" i="9"/>
  <c r="AL3513" i="9"/>
  <c r="AL3514" i="9"/>
  <c r="AL3515" i="9"/>
  <c r="AL3516" i="9"/>
  <c r="AL3517" i="9"/>
  <c r="AL3518" i="9"/>
  <c r="AL3519" i="9"/>
  <c r="AL3520" i="9"/>
  <c r="AL3521" i="9"/>
  <c r="AL3522" i="9"/>
  <c r="AL3523" i="9"/>
  <c r="AL3524" i="9"/>
  <c r="AL3525" i="9"/>
  <c r="AL3526" i="9"/>
  <c r="AL3527" i="9"/>
  <c r="AL3528" i="9"/>
  <c r="AL3529" i="9"/>
  <c r="AL3530" i="9"/>
  <c r="AL3531" i="9"/>
  <c r="AL3532" i="9"/>
  <c r="AL3533" i="9"/>
  <c r="AL3534" i="9"/>
  <c r="AL3535" i="9"/>
  <c r="AL3536" i="9"/>
  <c r="AL3537" i="9"/>
  <c r="AL3538" i="9"/>
  <c r="AL3539" i="9"/>
  <c r="AL3540" i="9"/>
  <c r="AL3541" i="9"/>
  <c r="AL3542" i="9"/>
  <c r="AL3543" i="9"/>
  <c r="AL3544" i="9"/>
  <c r="AL3545" i="9"/>
  <c r="AL3546" i="9"/>
  <c r="AL3547" i="9"/>
  <c r="AL3548" i="9"/>
  <c r="AL3549" i="9"/>
  <c r="AL3550" i="9"/>
  <c r="AL3551" i="9"/>
  <c r="AL3552" i="9"/>
  <c r="AL3553" i="9"/>
  <c r="AL3554" i="9"/>
  <c r="AL3555" i="9"/>
  <c r="AL3556" i="9"/>
  <c r="AL3557" i="9"/>
  <c r="AL3558" i="9"/>
  <c r="AL3559" i="9"/>
  <c r="AL3560" i="9"/>
  <c r="AL3561" i="9"/>
  <c r="AL3562" i="9"/>
  <c r="AL3563" i="9"/>
  <c r="AL3564" i="9"/>
  <c r="AL3565" i="9"/>
  <c r="AL3566" i="9"/>
  <c r="AL3567" i="9"/>
  <c r="AL3568" i="9"/>
  <c r="AL3569" i="9"/>
  <c r="AL3570" i="9"/>
  <c r="AL3571" i="9"/>
  <c r="AL3572" i="9"/>
  <c r="AL3573" i="9"/>
  <c r="AL3574" i="9"/>
  <c r="AL3575" i="9"/>
  <c r="AL3576" i="9"/>
  <c r="AL3577" i="9"/>
  <c r="AL3578" i="9"/>
  <c r="AL3579" i="9"/>
  <c r="AL3580" i="9"/>
  <c r="AL3581" i="9"/>
  <c r="AL3582" i="9"/>
  <c r="AL3583" i="9"/>
  <c r="AL3584" i="9"/>
  <c r="AL3585" i="9"/>
  <c r="AL3586" i="9"/>
  <c r="AL3587" i="9"/>
  <c r="AL3588" i="9"/>
  <c r="AL3589" i="9"/>
  <c r="AL3590" i="9"/>
  <c r="AL3591" i="9"/>
  <c r="AL3592" i="9"/>
  <c r="AL3593" i="9"/>
  <c r="AL3594" i="9"/>
  <c r="AL3595" i="9"/>
  <c r="AL3596" i="9"/>
  <c r="AL3597" i="9"/>
  <c r="AL3598" i="9"/>
  <c r="AL3599" i="9"/>
  <c r="AL3600" i="9"/>
  <c r="AL3601" i="9"/>
  <c r="AL3602" i="9"/>
  <c r="AL3603" i="9"/>
  <c r="AL3604" i="9"/>
  <c r="AL3605" i="9"/>
  <c r="AL3606" i="9"/>
  <c r="AL3607" i="9"/>
  <c r="AL3608" i="9"/>
  <c r="AL3609" i="9"/>
  <c r="AL3610" i="9"/>
  <c r="AL3611" i="9"/>
  <c r="AL3612" i="9"/>
  <c r="AL3613" i="9"/>
  <c r="AL3614" i="9"/>
  <c r="AL3615" i="9"/>
  <c r="AL3616" i="9"/>
  <c r="AL3617" i="9"/>
  <c r="AL3618" i="9"/>
  <c r="AL3619" i="9"/>
  <c r="AL3620" i="9"/>
  <c r="AL3621" i="9"/>
  <c r="AL3622" i="9"/>
  <c r="AL3623" i="9"/>
  <c r="AL3624" i="9"/>
  <c r="AL3625" i="9"/>
  <c r="AL3626" i="9"/>
  <c r="AL3627" i="9"/>
  <c r="AL3628" i="9"/>
  <c r="AL3629" i="9"/>
  <c r="AL3630" i="9"/>
  <c r="AL3631" i="9"/>
  <c r="AL3632" i="9"/>
  <c r="AL3633" i="9"/>
  <c r="AL3634" i="9"/>
  <c r="AL3635" i="9"/>
  <c r="AL3636" i="9"/>
  <c r="AL3637" i="9"/>
  <c r="AL3638" i="9"/>
  <c r="AL3639" i="9"/>
  <c r="AL3640" i="9"/>
  <c r="AL3641" i="9"/>
  <c r="AL3642" i="9"/>
  <c r="AL3643" i="9"/>
  <c r="AL3644" i="9"/>
  <c r="AL3645" i="9"/>
  <c r="AL3646" i="9"/>
  <c r="AL3647" i="9"/>
  <c r="AL3648" i="9"/>
  <c r="AL3649" i="9"/>
  <c r="AL3650" i="9"/>
  <c r="AL3651" i="9"/>
  <c r="AL3652" i="9"/>
  <c r="AL3653" i="9"/>
  <c r="AL3654" i="9"/>
  <c r="AL3655" i="9"/>
  <c r="AL3656" i="9"/>
  <c r="AL3657" i="9"/>
  <c r="AL3658" i="9"/>
  <c r="AL3659" i="9"/>
  <c r="AL3660" i="9"/>
  <c r="AL3661" i="9"/>
  <c r="AL3662" i="9"/>
  <c r="AL3663" i="9"/>
  <c r="AL3664" i="9"/>
  <c r="AL3665" i="9"/>
  <c r="AL3666" i="9"/>
  <c r="AL3667" i="9"/>
  <c r="AL3668" i="9"/>
  <c r="AL3669" i="9"/>
  <c r="AL3670" i="9"/>
  <c r="AL3671" i="9"/>
  <c r="AL3672" i="9"/>
  <c r="AL3673" i="9"/>
  <c r="AL3674" i="9"/>
  <c r="AL3675" i="9"/>
  <c r="AL3676" i="9"/>
  <c r="AL3677" i="9"/>
  <c r="AL3678" i="9"/>
  <c r="AL3679" i="9"/>
  <c r="AL3680" i="9"/>
  <c r="AL3681" i="9"/>
  <c r="AL3682" i="9"/>
  <c r="AL3683" i="9"/>
  <c r="AL3684" i="9"/>
  <c r="AL3685" i="9"/>
  <c r="AL3686" i="9"/>
  <c r="AL3687" i="9"/>
  <c r="AL3688" i="9"/>
  <c r="AL3689" i="9"/>
  <c r="AL3690" i="9"/>
  <c r="AL3691" i="9"/>
  <c r="AL3692" i="9"/>
  <c r="AL3693" i="9"/>
  <c r="AL3694" i="9"/>
  <c r="AL3695" i="9"/>
  <c r="AL3696" i="9"/>
  <c r="AL3697" i="9"/>
  <c r="AL3698" i="9"/>
  <c r="AL3699" i="9"/>
  <c r="AL3700" i="9"/>
  <c r="AL3701" i="9"/>
  <c r="AL3702" i="9"/>
  <c r="AL3703" i="9"/>
  <c r="AL3704" i="9"/>
  <c r="AL3705" i="9"/>
  <c r="AL3706" i="9"/>
  <c r="AL3707" i="9"/>
  <c r="AL3708" i="9"/>
  <c r="AL3709" i="9"/>
  <c r="AL3710" i="9"/>
  <c r="AL3711" i="9"/>
  <c r="AL3712" i="9"/>
  <c r="AL3713" i="9"/>
  <c r="AL3714" i="9"/>
  <c r="AL3715" i="9"/>
  <c r="AL3716" i="9"/>
  <c r="AL3717" i="9"/>
  <c r="AL3718" i="9"/>
  <c r="AL3719" i="9"/>
  <c r="AL3720" i="9"/>
  <c r="AL3721" i="9"/>
  <c r="AL3722" i="9"/>
  <c r="AL3723" i="9"/>
  <c r="AL3724" i="9"/>
  <c r="AL3725" i="9"/>
  <c r="AL3726" i="9"/>
  <c r="AL3727" i="9"/>
  <c r="AL3728" i="9"/>
  <c r="AL3729" i="9"/>
  <c r="AL3730" i="9"/>
  <c r="AL3731" i="9"/>
  <c r="AL3732" i="9"/>
  <c r="AL3733" i="9"/>
  <c r="AL3734" i="9"/>
  <c r="AL3735" i="9"/>
  <c r="AL3736" i="9"/>
  <c r="AL3737" i="9"/>
  <c r="AL3738" i="9"/>
  <c r="AL3739" i="9"/>
  <c r="AL3740" i="9"/>
  <c r="AL3741" i="9"/>
  <c r="AL3742" i="9"/>
  <c r="AL3743" i="9"/>
  <c r="AL3744" i="9"/>
  <c r="AL3745" i="9"/>
  <c r="AL3746" i="9"/>
  <c r="AL3747" i="9"/>
  <c r="AL3748" i="9"/>
  <c r="AL3749" i="9"/>
  <c r="AL3750" i="9"/>
  <c r="AL3751" i="9"/>
  <c r="AL3752" i="9"/>
  <c r="AL3753" i="9"/>
  <c r="AL3754" i="9"/>
  <c r="AL3755" i="9"/>
  <c r="AL3756" i="9"/>
  <c r="AL3757" i="9"/>
  <c r="AL3758" i="9"/>
  <c r="AL3759" i="9"/>
  <c r="AL3760" i="9"/>
  <c r="AL3761" i="9"/>
  <c r="AL3762" i="9"/>
  <c r="AL3763" i="9"/>
  <c r="AL3764" i="9"/>
  <c r="AL3765" i="9"/>
  <c r="AL3766" i="9"/>
  <c r="AL3767" i="9"/>
  <c r="AL3768" i="9"/>
  <c r="AL3769" i="9"/>
  <c r="AL3770" i="9"/>
  <c r="AL3771" i="9"/>
  <c r="AL3772" i="9"/>
  <c r="AL3773" i="9"/>
  <c r="AL3774" i="9"/>
  <c r="AL3775" i="9"/>
  <c r="AL3776" i="9"/>
  <c r="AL3777" i="9"/>
  <c r="AL3778" i="9"/>
  <c r="AL3779" i="9"/>
  <c r="AL3780" i="9"/>
  <c r="AL3781" i="9"/>
  <c r="AL3782" i="9"/>
  <c r="AL3783" i="9"/>
  <c r="AL3784" i="9"/>
  <c r="AL3785" i="9"/>
  <c r="AL3786" i="9"/>
  <c r="AL3787" i="9"/>
  <c r="AL3788" i="9"/>
  <c r="AL3789" i="9"/>
  <c r="AL3790" i="9"/>
  <c r="AL3791" i="9"/>
  <c r="AL3792" i="9"/>
  <c r="AL3793" i="9"/>
  <c r="AL3794" i="9"/>
  <c r="AL3795" i="9"/>
  <c r="AL3796" i="9"/>
  <c r="AL3797" i="9"/>
  <c r="AL3798" i="9"/>
  <c r="AL3799" i="9"/>
  <c r="AL3800" i="9"/>
  <c r="AL3801" i="9"/>
  <c r="AL3802" i="9"/>
  <c r="AL3803" i="9"/>
  <c r="AL3804" i="9"/>
  <c r="AL3805" i="9"/>
  <c r="AL3806" i="9"/>
  <c r="AL3807" i="9"/>
  <c r="AL3808" i="9"/>
  <c r="AL3809" i="9"/>
  <c r="AL3810" i="9"/>
  <c r="AL3811" i="9"/>
  <c r="AL3812" i="9"/>
  <c r="AL3813" i="9"/>
  <c r="AL3814" i="9"/>
  <c r="AL3815" i="9"/>
  <c r="AL3816" i="9"/>
  <c r="AL3817" i="9"/>
  <c r="AL3818" i="9"/>
  <c r="AL3819" i="9"/>
  <c r="AL3820" i="9"/>
  <c r="AL3821" i="9"/>
  <c r="AL3822" i="9"/>
  <c r="AL3823" i="9"/>
  <c r="AL3824" i="9"/>
  <c r="AL3825" i="9"/>
  <c r="AL3826" i="9"/>
  <c r="AL3827" i="9"/>
  <c r="AL3828" i="9"/>
  <c r="AL3829" i="9"/>
  <c r="AL3830" i="9"/>
  <c r="AL3831" i="9"/>
  <c r="AL3832" i="9"/>
  <c r="AL3833" i="9"/>
  <c r="AL3834" i="9"/>
  <c r="AL3835" i="9"/>
  <c r="AL3836" i="9"/>
  <c r="AL3837" i="9"/>
  <c r="AL3838" i="9"/>
  <c r="AL3839" i="9"/>
  <c r="AL3840" i="9"/>
  <c r="AL3841" i="9"/>
  <c r="AL3842" i="9"/>
  <c r="AL3843" i="9"/>
  <c r="AL3844" i="9"/>
  <c r="AL3845" i="9"/>
  <c r="AL3846" i="9"/>
  <c r="AL3847" i="9"/>
  <c r="AL3848" i="9"/>
  <c r="AL3849" i="9"/>
  <c r="AL3850" i="9"/>
  <c r="AL3851" i="9"/>
  <c r="AL3852" i="9"/>
  <c r="AL3853" i="9"/>
  <c r="AL3854" i="9"/>
  <c r="AL3855" i="9"/>
  <c r="AL3856" i="9"/>
  <c r="AL3857" i="9"/>
  <c r="AL3858" i="9"/>
  <c r="AL3859" i="9"/>
  <c r="AL3860" i="9"/>
  <c r="AL3861" i="9"/>
  <c r="AL3862" i="9"/>
  <c r="AL3863" i="9"/>
  <c r="AL3864" i="9"/>
  <c r="AL3865" i="9"/>
  <c r="AL3866" i="9"/>
  <c r="AL3867" i="9"/>
  <c r="AL3868" i="9"/>
  <c r="AL3869" i="9"/>
  <c r="AL3870" i="9"/>
  <c r="AL3871" i="9"/>
  <c r="AL2" i="9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" i="2"/>
  <c r="AB2" i="11" l="1"/>
  <c r="BE3" i="11" l="1"/>
  <c r="BE4" i="11"/>
  <c r="BE5" i="11"/>
  <c r="BE6" i="11"/>
  <c r="BE7" i="1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99" i="11"/>
  <c r="BE100" i="11"/>
  <c r="BE101" i="11"/>
  <c r="BE102" i="11"/>
  <c r="BE103" i="11"/>
  <c r="BE104" i="11"/>
  <c r="BE105" i="11"/>
  <c r="BE106" i="11"/>
  <c r="BE107" i="11"/>
  <c r="BE108" i="11"/>
  <c r="BE109" i="11"/>
  <c r="BE110" i="11"/>
  <c r="BE111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6" i="11"/>
  <c r="BE127" i="11"/>
  <c r="BE128" i="11"/>
  <c r="BE129" i="11"/>
  <c r="BE130" i="11"/>
  <c r="BE131" i="11"/>
  <c r="BE132" i="11"/>
  <c r="BE133" i="11"/>
  <c r="BE2" i="11"/>
  <c r="AJ3" i="11"/>
  <c r="AJ4" i="11"/>
  <c r="AJ5" i="11"/>
  <c r="AJ6" i="11"/>
  <c r="AJ7" i="11"/>
  <c r="AJ8" i="11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J44" i="11"/>
  <c r="AJ45" i="11"/>
  <c r="AJ46" i="11"/>
  <c r="AJ47" i="11"/>
  <c r="AJ48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0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6" i="11"/>
  <c r="AJ97" i="11"/>
  <c r="AJ98" i="11"/>
  <c r="AJ99" i="11"/>
  <c r="AJ100" i="11"/>
  <c r="AJ101" i="11"/>
  <c r="AJ102" i="11"/>
  <c r="AJ103" i="11"/>
  <c r="AJ104" i="11"/>
  <c r="AJ105" i="11"/>
  <c r="AJ106" i="11"/>
  <c r="AJ107" i="11"/>
  <c r="AJ108" i="11"/>
  <c r="AJ109" i="11"/>
  <c r="AJ110" i="11"/>
  <c r="AJ111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2" i="11"/>
  <c r="U3" i="11" l="1"/>
  <c r="AS3" i="11" s="1"/>
  <c r="V3" i="11"/>
  <c r="AT3" i="11" s="1"/>
  <c r="W3" i="11"/>
  <c r="X3" i="11"/>
  <c r="Y3" i="11"/>
  <c r="Z3" i="11"/>
  <c r="AA3" i="11"/>
  <c r="U4" i="11"/>
  <c r="AS4" i="11" s="1"/>
  <c r="V4" i="11"/>
  <c r="AT4" i="11" s="1"/>
  <c r="W4" i="11"/>
  <c r="X4" i="11"/>
  <c r="Y4" i="11"/>
  <c r="Z4" i="11"/>
  <c r="AA4" i="11"/>
  <c r="U5" i="11"/>
  <c r="AS5" i="11" s="1"/>
  <c r="V5" i="11"/>
  <c r="AT5" i="11" s="1"/>
  <c r="W5" i="11"/>
  <c r="X5" i="11"/>
  <c r="Y5" i="11"/>
  <c r="Z5" i="11"/>
  <c r="AA5" i="11"/>
  <c r="U6" i="11"/>
  <c r="AS6" i="11" s="1"/>
  <c r="V6" i="11"/>
  <c r="AT6" i="11" s="1"/>
  <c r="W6" i="11"/>
  <c r="X6" i="11"/>
  <c r="Y6" i="11"/>
  <c r="Z6" i="11"/>
  <c r="AA6" i="11"/>
  <c r="U7" i="11"/>
  <c r="AS7" i="11" s="1"/>
  <c r="V7" i="11"/>
  <c r="AT7" i="11" s="1"/>
  <c r="W7" i="11"/>
  <c r="X7" i="11"/>
  <c r="Y7" i="11"/>
  <c r="Z7" i="11"/>
  <c r="AA7" i="11"/>
  <c r="U8" i="11"/>
  <c r="AS8" i="11" s="1"/>
  <c r="V8" i="11"/>
  <c r="AT8" i="11" s="1"/>
  <c r="W8" i="11"/>
  <c r="X8" i="11"/>
  <c r="Y8" i="11"/>
  <c r="Z8" i="11"/>
  <c r="AA8" i="11"/>
  <c r="U9" i="11"/>
  <c r="AS9" i="11" s="1"/>
  <c r="V9" i="11"/>
  <c r="AT9" i="11" s="1"/>
  <c r="W9" i="11"/>
  <c r="X9" i="11"/>
  <c r="Y9" i="11"/>
  <c r="Z9" i="11"/>
  <c r="AA9" i="11"/>
  <c r="U10" i="11"/>
  <c r="AS10" i="11" s="1"/>
  <c r="V10" i="11"/>
  <c r="AT10" i="11" s="1"/>
  <c r="W10" i="11"/>
  <c r="X10" i="11"/>
  <c r="Y10" i="11"/>
  <c r="Z10" i="11"/>
  <c r="AA10" i="11"/>
  <c r="U11" i="11"/>
  <c r="AS11" i="11" s="1"/>
  <c r="V11" i="11"/>
  <c r="AT11" i="11" s="1"/>
  <c r="W11" i="11"/>
  <c r="X11" i="11"/>
  <c r="Y11" i="11"/>
  <c r="Z11" i="11"/>
  <c r="AA11" i="11"/>
  <c r="U12" i="11"/>
  <c r="AS12" i="11" s="1"/>
  <c r="V12" i="11"/>
  <c r="AT12" i="11" s="1"/>
  <c r="W12" i="11"/>
  <c r="X12" i="11"/>
  <c r="Y12" i="11"/>
  <c r="Z12" i="11"/>
  <c r="AA12" i="11"/>
  <c r="U13" i="11"/>
  <c r="AS13" i="11" s="1"/>
  <c r="V13" i="11"/>
  <c r="AT13" i="11" s="1"/>
  <c r="W13" i="11"/>
  <c r="X13" i="11"/>
  <c r="Y13" i="11"/>
  <c r="Z13" i="11"/>
  <c r="AA13" i="11"/>
  <c r="U14" i="11"/>
  <c r="AS14" i="11" s="1"/>
  <c r="V14" i="11"/>
  <c r="AT14" i="11" s="1"/>
  <c r="W14" i="11"/>
  <c r="X14" i="11"/>
  <c r="Y14" i="11"/>
  <c r="Z14" i="11"/>
  <c r="AA14" i="11"/>
  <c r="U15" i="11"/>
  <c r="AS15" i="11" s="1"/>
  <c r="V15" i="11"/>
  <c r="AT15" i="11" s="1"/>
  <c r="W15" i="11"/>
  <c r="X15" i="11"/>
  <c r="Y15" i="11"/>
  <c r="Z15" i="11"/>
  <c r="AA15" i="11"/>
  <c r="U16" i="11"/>
  <c r="AS16" i="11" s="1"/>
  <c r="V16" i="11"/>
  <c r="AT16" i="11" s="1"/>
  <c r="W16" i="11"/>
  <c r="X16" i="11"/>
  <c r="Y16" i="11"/>
  <c r="Z16" i="11"/>
  <c r="AA16" i="11"/>
  <c r="U17" i="11"/>
  <c r="AS17" i="11" s="1"/>
  <c r="V17" i="11"/>
  <c r="AT17" i="11" s="1"/>
  <c r="W17" i="11"/>
  <c r="X17" i="11"/>
  <c r="Y17" i="11"/>
  <c r="Z17" i="11"/>
  <c r="AA17" i="11"/>
  <c r="U18" i="11"/>
  <c r="AS18" i="11" s="1"/>
  <c r="V18" i="11"/>
  <c r="AT18" i="11" s="1"/>
  <c r="W18" i="11"/>
  <c r="X18" i="11"/>
  <c r="Y18" i="11"/>
  <c r="Z18" i="11"/>
  <c r="AA18" i="11"/>
  <c r="U19" i="11"/>
  <c r="AS19" i="11" s="1"/>
  <c r="V19" i="11"/>
  <c r="AT19" i="11" s="1"/>
  <c r="W19" i="11"/>
  <c r="X19" i="11"/>
  <c r="Y19" i="11"/>
  <c r="Z19" i="11"/>
  <c r="AA19" i="11"/>
  <c r="U20" i="11"/>
  <c r="AS20" i="11" s="1"/>
  <c r="V20" i="11"/>
  <c r="AT20" i="11" s="1"/>
  <c r="W20" i="11"/>
  <c r="X20" i="11"/>
  <c r="Y20" i="11"/>
  <c r="Z20" i="11"/>
  <c r="AA20" i="11"/>
  <c r="U21" i="11"/>
  <c r="AS21" i="11" s="1"/>
  <c r="V21" i="11"/>
  <c r="AT21" i="11" s="1"/>
  <c r="W21" i="11"/>
  <c r="X21" i="11"/>
  <c r="Y21" i="11"/>
  <c r="Z21" i="11"/>
  <c r="AA21" i="11"/>
  <c r="U22" i="11"/>
  <c r="AS22" i="11" s="1"/>
  <c r="V22" i="11"/>
  <c r="AT22" i="11" s="1"/>
  <c r="W22" i="11"/>
  <c r="X22" i="11"/>
  <c r="Y22" i="11"/>
  <c r="Z22" i="11"/>
  <c r="AA22" i="11"/>
  <c r="U23" i="11"/>
  <c r="AS23" i="11" s="1"/>
  <c r="V23" i="11"/>
  <c r="AT23" i="11" s="1"/>
  <c r="W23" i="11"/>
  <c r="X23" i="11"/>
  <c r="Y23" i="11"/>
  <c r="Z23" i="11"/>
  <c r="AA23" i="11"/>
  <c r="U24" i="11"/>
  <c r="AS24" i="11" s="1"/>
  <c r="V24" i="11"/>
  <c r="AT24" i="11" s="1"/>
  <c r="W24" i="11"/>
  <c r="X24" i="11"/>
  <c r="Y24" i="11"/>
  <c r="Z24" i="11"/>
  <c r="AA24" i="11"/>
  <c r="U25" i="11"/>
  <c r="AS25" i="11" s="1"/>
  <c r="V25" i="11"/>
  <c r="AT25" i="11" s="1"/>
  <c r="W25" i="11"/>
  <c r="X25" i="11"/>
  <c r="Y25" i="11"/>
  <c r="Z25" i="11"/>
  <c r="AA25" i="11"/>
  <c r="U26" i="11"/>
  <c r="AS26" i="11" s="1"/>
  <c r="V26" i="11"/>
  <c r="AT26" i="11" s="1"/>
  <c r="W26" i="11"/>
  <c r="X26" i="11"/>
  <c r="Y26" i="11"/>
  <c r="Z26" i="11"/>
  <c r="AA26" i="11"/>
  <c r="U27" i="11"/>
  <c r="AS27" i="11" s="1"/>
  <c r="V27" i="11"/>
  <c r="AT27" i="11" s="1"/>
  <c r="W27" i="11"/>
  <c r="X27" i="11"/>
  <c r="Y27" i="11"/>
  <c r="Z27" i="11"/>
  <c r="AA27" i="11"/>
  <c r="U28" i="11"/>
  <c r="AS28" i="11" s="1"/>
  <c r="V28" i="11"/>
  <c r="AT28" i="11" s="1"/>
  <c r="W28" i="11"/>
  <c r="X28" i="11"/>
  <c r="Y28" i="11"/>
  <c r="Z28" i="11"/>
  <c r="AA28" i="11"/>
  <c r="U29" i="11"/>
  <c r="AS29" i="11" s="1"/>
  <c r="V29" i="11"/>
  <c r="AT29" i="11" s="1"/>
  <c r="W29" i="11"/>
  <c r="X29" i="11"/>
  <c r="Y29" i="11"/>
  <c r="Z29" i="11"/>
  <c r="AA29" i="11"/>
  <c r="U30" i="11"/>
  <c r="AS30" i="11" s="1"/>
  <c r="V30" i="11"/>
  <c r="AT30" i="11" s="1"/>
  <c r="W30" i="11"/>
  <c r="X30" i="11"/>
  <c r="Y30" i="11"/>
  <c r="Z30" i="11"/>
  <c r="AA30" i="11"/>
  <c r="U31" i="11"/>
  <c r="AS31" i="11" s="1"/>
  <c r="V31" i="11"/>
  <c r="AT31" i="11" s="1"/>
  <c r="W31" i="11"/>
  <c r="X31" i="11"/>
  <c r="Y31" i="11"/>
  <c r="Z31" i="11"/>
  <c r="AA31" i="11"/>
  <c r="U32" i="11"/>
  <c r="AS32" i="11" s="1"/>
  <c r="V32" i="11"/>
  <c r="AT32" i="11" s="1"/>
  <c r="W32" i="11"/>
  <c r="X32" i="11"/>
  <c r="Y32" i="11"/>
  <c r="Z32" i="11"/>
  <c r="AA32" i="11"/>
  <c r="U33" i="11"/>
  <c r="AS33" i="11" s="1"/>
  <c r="V33" i="11"/>
  <c r="AT33" i="11" s="1"/>
  <c r="W33" i="11"/>
  <c r="X33" i="11"/>
  <c r="Y33" i="11"/>
  <c r="Z33" i="11"/>
  <c r="AA33" i="11"/>
  <c r="U34" i="11"/>
  <c r="AS34" i="11" s="1"/>
  <c r="V34" i="11"/>
  <c r="AT34" i="11" s="1"/>
  <c r="W34" i="11"/>
  <c r="X34" i="11"/>
  <c r="Y34" i="11"/>
  <c r="Z34" i="11"/>
  <c r="AA34" i="11"/>
  <c r="U35" i="11"/>
  <c r="AS35" i="11" s="1"/>
  <c r="V35" i="11"/>
  <c r="AT35" i="11" s="1"/>
  <c r="W35" i="11"/>
  <c r="X35" i="11"/>
  <c r="Y35" i="11"/>
  <c r="Z35" i="11"/>
  <c r="AA35" i="11"/>
  <c r="U36" i="11"/>
  <c r="AS36" i="11" s="1"/>
  <c r="V36" i="11"/>
  <c r="AT36" i="11" s="1"/>
  <c r="W36" i="11"/>
  <c r="X36" i="11"/>
  <c r="Y36" i="11"/>
  <c r="Z36" i="11"/>
  <c r="AA36" i="11"/>
  <c r="U37" i="11"/>
  <c r="AS37" i="11" s="1"/>
  <c r="V37" i="11"/>
  <c r="AT37" i="11" s="1"/>
  <c r="W37" i="11"/>
  <c r="X37" i="11"/>
  <c r="Y37" i="11"/>
  <c r="Z37" i="11"/>
  <c r="AA37" i="11"/>
  <c r="U38" i="11"/>
  <c r="AS38" i="11" s="1"/>
  <c r="V38" i="11"/>
  <c r="AT38" i="11" s="1"/>
  <c r="W38" i="11"/>
  <c r="X38" i="11"/>
  <c r="Y38" i="11"/>
  <c r="Z38" i="11"/>
  <c r="AA38" i="11"/>
  <c r="U39" i="11"/>
  <c r="AS39" i="11" s="1"/>
  <c r="V39" i="11"/>
  <c r="AT39" i="11" s="1"/>
  <c r="W39" i="11"/>
  <c r="X39" i="11"/>
  <c r="Y39" i="11"/>
  <c r="Z39" i="11"/>
  <c r="AA39" i="11"/>
  <c r="U40" i="11"/>
  <c r="AS40" i="11" s="1"/>
  <c r="V40" i="11"/>
  <c r="AT40" i="11" s="1"/>
  <c r="W40" i="11"/>
  <c r="X40" i="11"/>
  <c r="Y40" i="11"/>
  <c r="Z40" i="11"/>
  <c r="AA40" i="11"/>
  <c r="U41" i="11"/>
  <c r="AS41" i="11" s="1"/>
  <c r="V41" i="11"/>
  <c r="AT41" i="11" s="1"/>
  <c r="W41" i="11"/>
  <c r="X41" i="11"/>
  <c r="Y41" i="11"/>
  <c r="Z41" i="11"/>
  <c r="AA41" i="11"/>
  <c r="U42" i="11"/>
  <c r="AS42" i="11" s="1"/>
  <c r="V42" i="11"/>
  <c r="AT42" i="11" s="1"/>
  <c r="W42" i="11"/>
  <c r="X42" i="11"/>
  <c r="Y42" i="11"/>
  <c r="Z42" i="11"/>
  <c r="AA42" i="11"/>
  <c r="U43" i="11"/>
  <c r="AS43" i="11" s="1"/>
  <c r="V43" i="11"/>
  <c r="AT43" i="11" s="1"/>
  <c r="W43" i="11"/>
  <c r="X43" i="11"/>
  <c r="Y43" i="11"/>
  <c r="Z43" i="11"/>
  <c r="AA43" i="11"/>
  <c r="U44" i="11"/>
  <c r="AS44" i="11" s="1"/>
  <c r="V44" i="11"/>
  <c r="AT44" i="11" s="1"/>
  <c r="W44" i="11"/>
  <c r="X44" i="11"/>
  <c r="Y44" i="11"/>
  <c r="Z44" i="11"/>
  <c r="AA44" i="11"/>
  <c r="U45" i="11"/>
  <c r="AS45" i="11" s="1"/>
  <c r="V45" i="11"/>
  <c r="AT45" i="11" s="1"/>
  <c r="W45" i="11"/>
  <c r="X45" i="11"/>
  <c r="Y45" i="11"/>
  <c r="Z45" i="11"/>
  <c r="AA45" i="11"/>
  <c r="U46" i="11"/>
  <c r="AS46" i="11" s="1"/>
  <c r="V46" i="11"/>
  <c r="AT46" i="11" s="1"/>
  <c r="W46" i="11"/>
  <c r="X46" i="11"/>
  <c r="Y46" i="11"/>
  <c r="Z46" i="11"/>
  <c r="AA46" i="11"/>
  <c r="U47" i="11"/>
  <c r="AS47" i="11" s="1"/>
  <c r="V47" i="11"/>
  <c r="AT47" i="11" s="1"/>
  <c r="W47" i="11"/>
  <c r="X47" i="11"/>
  <c r="Y47" i="11"/>
  <c r="Z47" i="11"/>
  <c r="AA47" i="11"/>
  <c r="U48" i="11"/>
  <c r="AS48" i="11" s="1"/>
  <c r="V48" i="11"/>
  <c r="AT48" i="11" s="1"/>
  <c r="W48" i="11"/>
  <c r="X48" i="11"/>
  <c r="Y48" i="11"/>
  <c r="Z48" i="11"/>
  <c r="AA48" i="11"/>
  <c r="U49" i="11"/>
  <c r="AS49" i="11" s="1"/>
  <c r="V49" i="11"/>
  <c r="AT49" i="11" s="1"/>
  <c r="W49" i="11"/>
  <c r="X49" i="11"/>
  <c r="Y49" i="11"/>
  <c r="Z49" i="11"/>
  <c r="AA49" i="11"/>
  <c r="U50" i="11"/>
  <c r="AS50" i="11" s="1"/>
  <c r="V50" i="11"/>
  <c r="AT50" i="11" s="1"/>
  <c r="W50" i="11"/>
  <c r="X50" i="11"/>
  <c r="Y50" i="11"/>
  <c r="Z50" i="11"/>
  <c r="AA50" i="11"/>
  <c r="U51" i="11"/>
  <c r="AS51" i="11" s="1"/>
  <c r="V51" i="11"/>
  <c r="AT51" i="11" s="1"/>
  <c r="W51" i="11"/>
  <c r="X51" i="11"/>
  <c r="Y51" i="11"/>
  <c r="Z51" i="11"/>
  <c r="AA51" i="11"/>
  <c r="U52" i="11"/>
  <c r="AS52" i="11" s="1"/>
  <c r="V52" i="11"/>
  <c r="AT52" i="11" s="1"/>
  <c r="W52" i="11"/>
  <c r="X52" i="11"/>
  <c r="Y52" i="11"/>
  <c r="Z52" i="11"/>
  <c r="AA52" i="11"/>
  <c r="U53" i="11"/>
  <c r="AS53" i="11" s="1"/>
  <c r="V53" i="11"/>
  <c r="AT53" i="11" s="1"/>
  <c r="W53" i="11"/>
  <c r="X53" i="11"/>
  <c r="Y53" i="11"/>
  <c r="Z53" i="11"/>
  <c r="AA53" i="11"/>
  <c r="U54" i="11"/>
  <c r="AS54" i="11" s="1"/>
  <c r="V54" i="11"/>
  <c r="AT54" i="11" s="1"/>
  <c r="W54" i="11"/>
  <c r="X54" i="11"/>
  <c r="Y54" i="11"/>
  <c r="Z54" i="11"/>
  <c r="AA54" i="11"/>
  <c r="U55" i="11"/>
  <c r="AS55" i="11" s="1"/>
  <c r="V55" i="11"/>
  <c r="AT55" i="11" s="1"/>
  <c r="W55" i="11"/>
  <c r="X55" i="11"/>
  <c r="Y55" i="11"/>
  <c r="Z55" i="11"/>
  <c r="AA55" i="11"/>
  <c r="U56" i="11"/>
  <c r="AS56" i="11" s="1"/>
  <c r="V56" i="11"/>
  <c r="AT56" i="11" s="1"/>
  <c r="W56" i="11"/>
  <c r="X56" i="11"/>
  <c r="Y56" i="11"/>
  <c r="Z56" i="11"/>
  <c r="AA56" i="11"/>
  <c r="U57" i="11"/>
  <c r="AS57" i="11" s="1"/>
  <c r="V57" i="11"/>
  <c r="AT57" i="11" s="1"/>
  <c r="W57" i="11"/>
  <c r="X57" i="11"/>
  <c r="Y57" i="11"/>
  <c r="Z57" i="11"/>
  <c r="AA57" i="11"/>
  <c r="U58" i="11"/>
  <c r="AS58" i="11" s="1"/>
  <c r="V58" i="11"/>
  <c r="AT58" i="11" s="1"/>
  <c r="W58" i="11"/>
  <c r="X58" i="11"/>
  <c r="Y58" i="11"/>
  <c r="Z58" i="11"/>
  <c r="AA58" i="11"/>
  <c r="U59" i="11"/>
  <c r="AS59" i="11" s="1"/>
  <c r="V59" i="11"/>
  <c r="AT59" i="11" s="1"/>
  <c r="W59" i="11"/>
  <c r="X59" i="11"/>
  <c r="Y59" i="11"/>
  <c r="Z59" i="11"/>
  <c r="AA59" i="11"/>
  <c r="U60" i="11"/>
  <c r="AS60" i="11" s="1"/>
  <c r="V60" i="11"/>
  <c r="AT60" i="11" s="1"/>
  <c r="W60" i="11"/>
  <c r="X60" i="11"/>
  <c r="Y60" i="11"/>
  <c r="Z60" i="11"/>
  <c r="AA60" i="11"/>
  <c r="U61" i="11"/>
  <c r="AS61" i="11" s="1"/>
  <c r="V61" i="11"/>
  <c r="AT61" i="11" s="1"/>
  <c r="W61" i="11"/>
  <c r="X61" i="11"/>
  <c r="Y61" i="11"/>
  <c r="Z61" i="11"/>
  <c r="AA61" i="11"/>
  <c r="U62" i="11"/>
  <c r="AS62" i="11" s="1"/>
  <c r="V62" i="11"/>
  <c r="AT62" i="11" s="1"/>
  <c r="W62" i="11"/>
  <c r="X62" i="11"/>
  <c r="Y62" i="11"/>
  <c r="Z62" i="11"/>
  <c r="AA62" i="11"/>
  <c r="U63" i="11"/>
  <c r="AS63" i="11" s="1"/>
  <c r="V63" i="11"/>
  <c r="AT63" i="11" s="1"/>
  <c r="W63" i="11"/>
  <c r="X63" i="11"/>
  <c r="Y63" i="11"/>
  <c r="Z63" i="11"/>
  <c r="AA63" i="11"/>
  <c r="U64" i="11"/>
  <c r="AS64" i="11" s="1"/>
  <c r="V64" i="11"/>
  <c r="AT64" i="11" s="1"/>
  <c r="W64" i="11"/>
  <c r="X64" i="11"/>
  <c r="Y64" i="11"/>
  <c r="Z64" i="11"/>
  <c r="AA64" i="11"/>
  <c r="U65" i="11"/>
  <c r="AS65" i="11" s="1"/>
  <c r="V65" i="11"/>
  <c r="AT65" i="11" s="1"/>
  <c r="W65" i="11"/>
  <c r="X65" i="11"/>
  <c r="Y65" i="11"/>
  <c r="Z65" i="11"/>
  <c r="AA65" i="11"/>
  <c r="U66" i="11"/>
  <c r="AS66" i="11" s="1"/>
  <c r="V66" i="11"/>
  <c r="AT66" i="11" s="1"/>
  <c r="W66" i="11"/>
  <c r="X66" i="11"/>
  <c r="Y66" i="11"/>
  <c r="Z66" i="11"/>
  <c r="AA66" i="11"/>
  <c r="U67" i="11"/>
  <c r="AS67" i="11" s="1"/>
  <c r="V67" i="11"/>
  <c r="AT67" i="11" s="1"/>
  <c r="W67" i="11"/>
  <c r="X67" i="11"/>
  <c r="Y67" i="11"/>
  <c r="Z67" i="11"/>
  <c r="AA67" i="11"/>
  <c r="U68" i="11"/>
  <c r="AS68" i="11" s="1"/>
  <c r="V68" i="11"/>
  <c r="AT68" i="11" s="1"/>
  <c r="W68" i="11"/>
  <c r="X68" i="11"/>
  <c r="Y68" i="11"/>
  <c r="Z68" i="11"/>
  <c r="AA68" i="11"/>
  <c r="U69" i="11"/>
  <c r="AS69" i="11" s="1"/>
  <c r="V69" i="11"/>
  <c r="AT69" i="11" s="1"/>
  <c r="W69" i="11"/>
  <c r="X69" i="11"/>
  <c r="Y69" i="11"/>
  <c r="Z69" i="11"/>
  <c r="AA69" i="11"/>
  <c r="U70" i="11"/>
  <c r="AS70" i="11" s="1"/>
  <c r="V70" i="11"/>
  <c r="AT70" i="11" s="1"/>
  <c r="W70" i="11"/>
  <c r="X70" i="11"/>
  <c r="Y70" i="11"/>
  <c r="Z70" i="11"/>
  <c r="AA70" i="11"/>
  <c r="U71" i="11"/>
  <c r="AS71" i="11" s="1"/>
  <c r="V71" i="11"/>
  <c r="AT71" i="11" s="1"/>
  <c r="W71" i="11"/>
  <c r="X71" i="11"/>
  <c r="Y71" i="11"/>
  <c r="Z71" i="11"/>
  <c r="AA71" i="11"/>
  <c r="U72" i="11"/>
  <c r="AS72" i="11" s="1"/>
  <c r="V72" i="11"/>
  <c r="AT72" i="11" s="1"/>
  <c r="W72" i="11"/>
  <c r="X72" i="11"/>
  <c r="Y72" i="11"/>
  <c r="Z72" i="11"/>
  <c r="AA72" i="11"/>
  <c r="U73" i="11"/>
  <c r="AS73" i="11" s="1"/>
  <c r="V73" i="11"/>
  <c r="AT73" i="11" s="1"/>
  <c r="W73" i="11"/>
  <c r="X73" i="11"/>
  <c r="Y73" i="11"/>
  <c r="Z73" i="11"/>
  <c r="AA73" i="11"/>
  <c r="U74" i="11"/>
  <c r="AS74" i="11" s="1"/>
  <c r="V74" i="11"/>
  <c r="AT74" i="11" s="1"/>
  <c r="W74" i="11"/>
  <c r="X74" i="11"/>
  <c r="Y74" i="11"/>
  <c r="Z74" i="11"/>
  <c r="AA74" i="11"/>
  <c r="U75" i="11"/>
  <c r="AS75" i="11" s="1"/>
  <c r="V75" i="11"/>
  <c r="AT75" i="11" s="1"/>
  <c r="W75" i="11"/>
  <c r="X75" i="11"/>
  <c r="Y75" i="11"/>
  <c r="Z75" i="11"/>
  <c r="AA75" i="11"/>
  <c r="U76" i="11"/>
  <c r="AS76" i="11" s="1"/>
  <c r="V76" i="11"/>
  <c r="AT76" i="11" s="1"/>
  <c r="W76" i="11"/>
  <c r="X76" i="11"/>
  <c r="Y76" i="11"/>
  <c r="Z76" i="11"/>
  <c r="AA76" i="11"/>
  <c r="U77" i="11"/>
  <c r="AS77" i="11" s="1"/>
  <c r="V77" i="11"/>
  <c r="AT77" i="11" s="1"/>
  <c r="W77" i="11"/>
  <c r="X77" i="11"/>
  <c r="Y77" i="11"/>
  <c r="Z77" i="11"/>
  <c r="AA77" i="11"/>
  <c r="U78" i="11"/>
  <c r="AS78" i="11" s="1"/>
  <c r="V78" i="11"/>
  <c r="AT78" i="11" s="1"/>
  <c r="W78" i="11"/>
  <c r="X78" i="11"/>
  <c r="Y78" i="11"/>
  <c r="Z78" i="11"/>
  <c r="AA78" i="11"/>
  <c r="U79" i="11"/>
  <c r="AS79" i="11" s="1"/>
  <c r="V79" i="11"/>
  <c r="AT79" i="11" s="1"/>
  <c r="W79" i="11"/>
  <c r="X79" i="11"/>
  <c r="Y79" i="11"/>
  <c r="Z79" i="11"/>
  <c r="AA79" i="11"/>
  <c r="U80" i="11"/>
  <c r="AS80" i="11" s="1"/>
  <c r="V80" i="11"/>
  <c r="AT80" i="11" s="1"/>
  <c r="W80" i="11"/>
  <c r="X80" i="11"/>
  <c r="Y80" i="11"/>
  <c r="Z80" i="11"/>
  <c r="AA80" i="11"/>
  <c r="U81" i="11"/>
  <c r="AS81" i="11" s="1"/>
  <c r="V81" i="11"/>
  <c r="AT81" i="11" s="1"/>
  <c r="W81" i="11"/>
  <c r="X81" i="11"/>
  <c r="Y81" i="11"/>
  <c r="Z81" i="11"/>
  <c r="AA81" i="11"/>
  <c r="U82" i="11"/>
  <c r="AS82" i="11" s="1"/>
  <c r="V82" i="11"/>
  <c r="AT82" i="11" s="1"/>
  <c r="W82" i="11"/>
  <c r="X82" i="11"/>
  <c r="Y82" i="11"/>
  <c r="Z82" i="11"/>
  <c r="AA82" i="11"/>
  <c r="U83" i="11"/>
  <c r="AS83" i="11" s="1"/>
  <c r="V83" i="11"/>
  <c r="AT83" i="11" s="1"/>
  <c r="W83" i="11"/>
  <c r="X83" i="11"/>
  <c r="Y83" i="11"/>
  <c r="Z83" i="11"/>
  <c r="AA83" i="11"/>
  <c r="U84" i="11"/>
  <c r="AS84" i="11" s="1"/>
  <c r="V84" i="11"/>
  <c r="AT84" i="11" s="1"/>
  <c r="W84" i="11"/>
  <c r="X84" i="11"/>
  <c r="Y84" i="11"/>
  <c r="Z84" i="11"/>
  <c r="AA84" i="11"/>
  <c r="U85" i="11"/>
  <c r="AS85" i="11" s="1"/>
  <c r="V85" i="11"/>
  <c r="AT85" i="11" s="1"/>
  <c r="W85" i="11"/>
  <c r="X85" i="11"/>
  <c r="Y85" i="11"/>
  <c r="Z85" i="11"/>
  <c r="AA85" i="11"/>
  <c r="U86" i="11"/>
  <c r="AS86" i="11" s="1"/>
  <c r="V86" i="11"/>
  <c r="AT86" i="11" s="1"/>
  <c r="W86" i="11"/>
  <c r="X86" i="11"/>
  <c r="Y86" i="11"/>
  <c r="Z86" i="11"/>
  <c r="AA86" i="11"/>
  <c r="U87" i="11"/>
  <c r="AS87" i="11" s="1"/>
  <c r="V87" i="11"/>
  <c r="AT87" i="11" s="1"/>
  <c r="W87" i="11"/>
  <c r="X87" i="11"/>
  <c r="Y87" i="11"/>
  <c r="Z87" i="11"/>
  <c r="AA87" i="11"/>
  <c r="U88" i="11"/>
  <c r="AS88" i="11" s="1"/>
  <c r="V88" i="11"/>
  <c r="AT88" i="11" s="1"/>
  <c r="W88" i="11"/>
  <c r="X88" i="11"/>
  <c r="Y88" i="11"/>
  <c r="Z88" i="11"/>
  <c r="AA88" i="11"/>
  <c r="U89" i="11"/>
  <c r="AS89" i="11" s="1"/>
  <c r="V89" i="11"/>
  <c r="AT89" i="11" s="1"/>
  <c r="W89" i="11"/>
  <c r="X89" i="11"/>
  <c r="Y89" i="11"/>
  <c r="Z89" i="11"/>
  <c r="AA89" i="11"/>
  <c r="U90" i="11"/>
  <c r="AS90" i="11" s="1"/>
  <c r="V90" i="11"/>
  <c r="AT90" i="11" s="1"/>
  <c r="W90" i="11"/>
  <c r="X90" i="11"/>
  <c r="Y90" i="11"/>
  <c r="Z90" i="11"/>
  <c r="AA90" i="11"/>
  <c r="U91" i="11"/>
  <c r="AS91" i="11" s="1"/>
  <c r="V91" i="11"/>
  <c r="AT91" i="11" s="1"/>
  <c r="W91" i="11"/>
  <c r="X91" i="11"/>
  <c r="Y91" i="11"/>
  <c r="Z91" i="11"/>
  <c r="AA91" i="11"/>
  <c r="U92" i="11"/>
  <c r="AS92" i="11" s="1"/>
  <c r="V92" i="11"/>
  <c r="AT92" i="11" s="1"/>
  <c r="W92" i="11"/>
  <c r="X92" i="11"/>
  <c r="Y92" i="11"/>
  <c r="Z92" i="11"/>
  <c r="AA92" i="11"/>
  <c r="U93" i="11"/>
  <c r="AS93" i="11" s="1"/>
  <c r="V93" i="11"/>
  <c r="AT93" i="11" s="1"/>
  <c r="W93" i="11"/>
  <c r="X93" i="11"/>
  <c r="Y93" i="11"/>
  <c r="Z93" i="11"/>
  <c r="AA93" i="11"/>
  <c r="U94" i="11"/>
  <c r="AS94" i="11" s="1"/>
  <c r="V94" i="11"/>
  <c r="AT94" i="11" s="1"/>
  <c r="W94" i="11"/>
  <c r="X94" i="11"/>
  <c r="Y94" i="11"/>
  <c r="Z94" i="11"/>
  <c r="AA94" i="11"/>
  <c r="U95" i="11"/>
  <c r="AS95" i="11" s="1"/>
  <c r="V95" i="11"/>
  <c r="AT95" i="11" s="1"/>
  <c r="W95" i="11"/>
  <c r="X95" i="11"/>
  <c r="Y95" i="11"/>
  <c r="Z95" i="11"/>
  <c r="AA95" i="11"/>
  <c r="U96" i="11"/>
  <c r="AS96" i="11" s="1"/>
  <c r="V96" i="11"/>
  <c r="AT96" i="11" s="1"/>
  <c r="W96" i="11"/>
  <c r="X96" i="11"/>
  <c r="Y96" i="11"/>
  <c r="Z96" i="11"/>
  <c r="AA96" i="11"/>
  <c r="U97" i="11"/>
  <c r="AS97" i="11" s="1"/>
  <c r="V97" i="11"/>
  <c r="AT97" i="11" s="1"/>
  <c r="W97" i="11"/>
  <c r="X97" i="11"/>
  <c r="Y97" i="11"/>
  <c r="Z97" i="11"/>
  <c r="AA97" i="11"/>
  <c r="U98" i="11"/>
  <c r="AS98" i="11" s="1"/>
  <c r="V98" i="11"/>
  <c r="AT98" i="11" s="1"/>
  <c r="W98" i="11"/>
  <c r="X98" i="11"/>
  <c r="Y98" i="11"/>
  <c r="Z98" i="11"/>
  <c r="AA98" i="11"/>
  <c r="U99" i="11"/>
  <c r="AS99" i="11" s="1"/>
  <c r="V99" i="11"/>
  <c r="AT99" i="11" s="1"/>
  <c r="W99" i="11"/>
  <c r="X99" i="11"/>
  <c r="Y99" i="11"/>
  <c r="Z99" i="11"/>
  <c r="AA99" i="11"/>
  <c r="U100" i="11"/>
  <c r="AS100" i="11" s="1"/>
  <c r="V100" i="11"/>
  <c r="AT100" i="11" s="1"/>
  <c r="W100" i="11"/>
  <c r="X100" i="11"/>
  <c r="Y100" i="11"/>
  <c r="Z100" i="11"/>
  <c r="AA100" i="11"/>
  <c r="U101" i="11"/>
  <c r="AS101" i="11" s="1"/>
  <c r="V101" i="11"/>
  <c r="AT101" i="11" s="1"/>
  <c r="W101" i="11"/>
  <c r="X101" i="11"/>
  <c r="Y101" i="11"/>
  <c r="Z101" i="11"/>
  <c r="AA101" i="11"/>
  <c r="U102" i="11"/>
  <c r="AS102" i="11" s="1"/>
  <c r="V102" i="11"/>
  <c r="AT102" i="11" s="1"/>
  <c r="W102" i="11"/>
  <c r="X102" i="11"/>
  <c r="Y102" i="11"/>
  <c r="Z102" i="11"/>
  <c r="AA102" i="11"/>
  <c r="U103" i="11"/>
  <c r="AS103" i="11" s="1"/>
  <c r="V103" i="11"/>
  <c r="AT103" i="11" s="1"/>
  <c r="W103" i="11"/>
  <c r="X103" i="11"/>
  <c r="Y103" i="11"/>
  <c r="Z103" i="11"/>
  <c r="AA103" i="11"/>
  <c r="U104" i="11"/>
  <c r="AS104" i="11" s="1"/>
  <c r="V104" i="11"/>
  <c r="AT104" i="11" s="1"/>
  <c r="W104" i="11"/>
  <c r="X104" i="11"/>
  <c r="Y104" i="11"/>
  <c r="Z104" i="11"/>
  <c r="AA104" i="11"/>
  <c r="U105" i="11"/>
  <c r="AS105" i="11" s="1"/>
  <c r="V105" i="11"/>
  <c r="AT105" i="11" s="1"/>
  <c r="W105" i="11"/>
  <c r="X105" i="11"/>
  <c r="Y105" i="11"/>
  <c r="Z105" i="11"/>
  <c r="AA105" i="11"/>
  <c r="U106" i="11"/>
  <c r="AS106" i="11" s="1"/>
  <c r="V106" i="11"/>
  <c r="AT106" i="11" s="1"/>
  <c r="W106" i="11"/>
  <c r="X106" i="11"/>
  <c r="Y106" i="11"/>
  <c r="Z106" i="11"/>
  <c r="AA106" i="11"/>
  <c r="U107" i="11"/>
  <c r="AS107" i="11" s="1"/>
  <c r="V107" i="11"/>
  <c r="AT107" i="11" s="1"/>
  <c r="W107" i="11"/>
  <c r="X107" i="11"/>
  <c r="Y107" i="11"/>
  <c r="Z107" i="11"/>
  <c r="AA107" i="11"/>
  <c r="U108" i="11"/>
  <c r="AS108" i="11" s="1"/>
  <c r="V108" i="11"/>
  <c r="AT108" i="11" s="1"/>
  <c r="W108" i="11"/>
  <c r="X108" i="11"/>
  <c r="Y108" i="11"/>
  <c r="Z108" i="11"/>
  <c r="AA108" i="11"/>
  <c r="U109" i="11"/>
  <c r="AS109" i="11" s="1"/>
  <c r="V109" i="11"/>
  <c r="AT109" i="11" s="1"/>
  <c r="W109" i="11"/>
  <c r="X109" i="11"/>
  <c r="Y109" i="11"/>
  <c r="Z109" i="11"/>
  <c r="AA109" i="11"/>
  <c r="U110" i="11"/>
  <c r="AS110" i="11" s="1"/>
  <c r="V110" i="11"/>
  <c r="AT110" i="11" s="1"/>
  <c r="W110" i="11"/>
  <c r="X110" i="11"/>
  <c r="Y110" i="11"/>
  <c r="Z110" i="11"/>
  <c r="AA110" i="11"/>
  <c r="U111" i="11"/>
  <c r="AS111" i="11" s="1"/>
  <c r="V111" i="11"/>
  <c r="AT111" i="11" s="1"/>
  <c r="W111" i="11"/>
  <c r="X111" i="11"/>
  <c r="Y111" i="11"/>
  <c r="Z111" i="11"/>
  <c r="AA111" i="11"/>
  <c r="U112" i="11"/>
  <c r="AS112" i="11" s="1"/>
  <c r="V112" i="11"/>
  <c r="AT112" i="11" s="1"/>
  <c r="W112" i="11"/>
  <c r="X112" i="11"/>
  <c r="Y112" i="11"/>
  <c r="Z112" i="11"/>
  <c r="AA112" i="11"/>
  <c r="U113" i="11"/>
  <c r="AS113" i="11" s="1"/>
  <c r="V113" i="11"/>
  <c r="AT113" i="11" s="1"/>
  <c r="W113" i="11"/>
  <c r="X113" i="11"/>
  <c r="Y113" i="11"/>
  <c r="Z113" i="11"/>
  <c r="AA113" i="11"/>
  <c r="U114" i="11"/>
  <c r="AS114" i="11" s="1"/>
  <c r="V114" i="11"/>
  <c r="AT114" i="11" s="1"/>
  <c r="W114" i="11"/>
  <c r="X114" i="11"/>
  <c r="Y114" i="11"/>
  <c r="Z114" i="11"/>
  <c r="AA114" i="11"/>
  <c r="U115" i="11"/>
  <c r="AS115" i="11" s="1"/>
  <c r="V115" i="11"/>
  <c r="AT115" i="11" s="1"/>
  <c r="W115" i="11"/>
  <c r="X115" i="11"/>
  <c r="Y115" i="11"/>
  <c r="Z115" i="11"/>
  <c r="AA115" i="11"/>
  <c r="U116" i="11"/>
  <c r="AS116" i="11" s="1"/>
  <c r="V116" i="11"/>
  <c r="AT116" i="11" s="1"/>
  <c r="W116" i="11"/>
  <c r="X116" i="11"/>
  <c r="Y116" i="11"/>
  <c r="Z116" i="11"/>
  <c r="AA116" i="11"/>
  <c r="U117" i="11"/>
  <c r="AS117" i="11" s="1"/>
  <c r="V117" i="11"/>
  <c r="AT117" i="11" s="1"/>
  <c r="W117" i="11"/>
  <c r="X117" i="11"/>
  <c r="Y117" i="11"/>
  <c r="Z117" i="11"/>
  <c r="AA117" i="11"/>
  <c r="U118" i="11"/>
  <c r="AS118" i="11" s="1"/>
  <c r="V118" i="11"/>
  <c r="AT118" i="11" s="1"/>
  <c r="W118" i="11"/>
  <c r="X118" i="11"/>
  <c r="Y118" i="11"/>
  <c r="Z118" i="11"/>
  <c r="AA118" i="11"/>
  <c r="U119" i="11"/>
  <c r="AS119" i="11" s="1"/>
  <c r="V119" i="11"/>
  <c r="AT119" i="11" s="1"/>
  <c r="W119" i="11"/>
  <c r="X119" i="11"/>
  <c r="Y119" i="11"/>
  <c r="Z119" i="11"/>
  <c r="AA119" i="11"/>
  <c r="U120" i="11"/>
  <c r="AS120" i="11" s="1"/>
  <c r="V120" i="11"/>
  <c r="AT120" i="11" s="1"/>
  <c r="W120" i="11"/>
  <c r="X120" i="11"/>
  <c r="Y120" i="11"/>
  <c r="Z120" i="11"/>
  <c r="AA120" i="11"/>
  <c r="U121" i="11"/>
  <c r="AS121" i="11" s="1"/>
  <c r="V121" i="11"/>
  <c r="AT121" i="11" s="1"/>
  <c r="W121" i="11"/>
  <c r="X121" i="11"/>
  <c r="Y121" i="11"/>
  <c r="Z121" i="11"/>
  <c r="AA121" i="11"/>
  <c r="U122" i="11"/>
  <c r="AS122" i="11" s="1"/>
  <c r="V122" i="11"/>
  <c r="AT122" i="11" s="1"/>
  <c r="W122" i="11"/>
  <c r="X122" i="11"/>
  <c r="Y122" i="11"/>
  <c r="Z122" i="11"/>
  <c r="AA122" i="11"/>
  <c r="U123" i="11"/>
  <c r="AS123" i="11" s="1"/>
  <c r="V123" i="11"/>
  <c r="AT123" i="11" s="1"/>
  <c r="W123" i="11"/>
  <c r="X123" i="11"/>
  <c r="Y123" i="11"/>
  <c r="Z123" i="11"/>
  <c r="AA123" i="11"/>
  <c r="U124" i="11"/>
  <c r="AS124" i="11" s="1"/>
  <c r="V124" i="11"/>
  <c r="AT124" i="11" s="1"/>
  <c r="W124" i="11"/>
  <c r="X124" i="11"/>
  <c r="Y124" i="11"/>
  <c r="Z124" i="11"/>
  <c r="AA124" i="11"/>
  <c r="U125" i="11"/>
  <c r="AS125" i="11" s="1"/>
  <c r="V125" i="11"/>
  <c r="AT125" i="11" s="1"/>
  <c r="W125" i="11"/>
  <c r="X125" i="11"/>
  <c r="Y125" i="11"/>
  <c r="Z125" i="11"/>
  <c r="AA125" i="11"/>
  <c r="U126" i="11"/>
  <c r="AS126" i="11" s="1"/>
  <c r="V126" i="11"/>
  <c r="AT126" i="11" s="1"/>
  <c r="W126" i="11"/>
  <c r="X126" i="11"/>
  <c r="Y126" i="11"/>
  <c r="Z126" i="11"/>
  <c r="AA126" i="11"/>
  <c r="U127" i="11"/>
  <c r="AS127" i="11" s="1"/>
  <c r="V127" i="11"/>
  <c r="AT127" i="11" s="1"/>
  <c r="W127" i="11"/>
  <c r="X127" i="11"/>
  <c r="Y127" i="11"/>
  <c r="Z127" i="11"/>
  <c r="AA127" i="11"/>
  <c r="U128" i="11"/>
  <c r="AS128" i="11" s="1"/>
  <c r="V128" i="11"/>
  <c r="AT128" i="11" s="1"/>
  <c r="W128" i="11"/>
  <c r="X128" i="11"/>
  <c r="Y128" i="11"/>
  <c r="Z128" i="11"/>
  <c r="AA128" i="11"/>
  <c r="U129" i="11"/>
  <c r="AS129" i="11" s="1"/>
  <c r="V129" i="11"/>
  <c r="AT129" i="11" s="1"/>
  <c r="W129" i="11"/>
  <c r="X129" i="11"/>
  <c r="Y129" i="11"/>
  <c r="Z129" i="11"/>
  <c r="AA129" i="11"/>
  <c r="U130" i="11"/>
  <c r="AS130" i="11" s="1"/>
  <c r="V130" i="11"/>
  <c r="AT130" i="11" s="1"/>
  <c r="W130" i="11"/>
  <c r="X130" i="11"/>
  <c r="Y130" i="11"/>
  <c r="Z130" i="11"/>
  <c r="AA130" i="11"/>
  <c r="U131" i="11"/>
  <c r="AS131" i="11" s="1"/>
  <c r="V131" i="11"/>
  <c r="AT131" i="11" s="1"/>
  <c r="W131" i="11"/>
  <c r="X131" i="11"/>
  <c r="Y131" i="11"/>
  <c r="Z131" i="11"/>
  <c r="AA131" i="11"/>
  <c r="U132" i="11"/>
  <c r="AS132" i="11" s="1"/>
  <c r="V132" i="11"/>
  <c r="AT132" i="11" s="1"/>
  <c r="W132" i="11"/>
  <c r="X132" i="11"/>
  <c r="Y132" i="11"/>
  <c r="Z132" i="11"/>
  <c r="AA132" i="11"/>
  <c r="U133" i="11"/>
  <c r="AS133" i="11" s="1"/>
  <c r="V133" i="11"/>
  <c r="AT133" i="11" s="1"/>
  <c r="W133" i="11"/>
  <c r="X133" i="11"/>
  <c r="Y133" i="11"/>
  <c r="Z133" i="11"/>
  <c r="AA133" i="11"/>
  <c r="V2" i="11"/>
  <c r="AT2" i="11" s="1"/>
  <c r="W2" i="11"/>
  <c r="X2" i="11"/>
  <c r="Y2" i="11"/>
  <c r="Z2" i="11"/>
  <c r="AA2" i="11"/>
  <c r="U2" i="11"/>
  <c r="AS2" i="11" s="1"/>
  <c r="T3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2" i="11"/>
  <c r="AQ128" i="11" l="1"/>
  <c r="AR128" i="11"/>
  <c r="AQ127" i="11"/>
  <c r="AR127" i="11"/>
  <c r="AQ126" i="11"/>
  <c r="AR126" i="11"/>
  <c r="AQ118" i="11"/>
  <c r="AR118" i="11"/>
  <c r="AR125" i="11"/>
  <c r="AQ125" i="11"/>
  <c r="AR117" i="11"/>
  <c r="AQ117" i="11"/>
  <c r="AR133" i="11"/>
  <c r="AQ133" i="11"/>
  <c r="AR132" i="11"/>
  <c r="AQ132" i="11"/>
  <c r="AR124" i="11"/>
  <c r="AQ124" i="11"/>
  <c r="AR116" i="11"/>
  <c r="AQ116" i="11"/>
  <c r="AQ123" i="11"/>
  <c r="AR123" i="11"/>
  <c r="AR115" i="11"/>
  <c r="AQ115" i="11"/>
  <c r="AQ131" i="11"/>
  <c r="AR131" i="11"/>
  <c r="AQ130" i="11"/>
  <c r="AR130" i="11"/>
  <c r="AQ122" i="11"/>
  <c r="AR122" i="11"/>
  <c r="AQ114" i="11"/>
  <c r="AR114" i="11"/>
  <c r="AQ121" i="11"/>
  <c r="AR121" i="11"/>
  <c r="AQ113" i="11"/>
  <c r="AR113" i="11"/>
  <c r="AQ120" i="11"/>
  <c r="AR120" i="11"/>
  <c r="AQ112" i="11"/>
  <c r="AR112" i="11"/>
  <c r="AQ129" i="11"/>
  <c r="AR129" i="11"/>
  <c r="AR119" i="11"/>
  <c r="AQ119" i="11"/>
  <c r="AR91" i="11"/>
  <c r="AQ91" i="11"/>
  <c r="AR43" i="11"/>
  <c r="AQ43" i="11"/>
  <c r="AR66" i="11"/>
  <c r="AQ66" i="11"/>
  <c r="AR18" i="11"/>
  <c r="AQ18" i="11"/>
  <c r="AR105" i="11"/>
  <c r="AQ105" i="11"/>
  <c r="AR73" i="11"/>
  <c r="AQ73" i="11"/>
  <c r="AR17" i="11"/>
  <c r="AQ17" i="11"/>
  <c r="AR95" i="11"/>
  <c r="AQ95" i="11"/>
  <c r="AR71" i="11"/>
  <c r="AQ71" i="11"/>
  <c r="AR47" i="11"/>
  <c r="AQ47" i="11"/>
  <c r="AR15" i="11"/>
  <c r="AQ15" i="11"/>
  <c r="AR2" i="11"/>
  <c r="AQ2" i="11"/>
  <c r="AR94" i="11"/>
  <c r="AQ94" i="11"/>
  <c r="AR54" i="11"/>
  <c r="AQ54" i="11"/>
  <c r="AR14" i="11"/>
  <c r="AQ14" i="11"/>
  <c r="AR99" i="11"/>
  <c r="AQ99" i="11"/>
  <c r="AR67" i="11"/>
  <c r="AQ67" i="11"/>
  <c r="AR35" i="11"/>
  <c r="AQ35" i="11"/>
  <c r="AR106" i="11"/>
  <c r="AQ106" i="11"/>
  <c r="AR90" i="11"/>
  <c r="AQ90" i="11"/>
  <c r="AR58" i="11"/>
  <c r="AQ58" i="11"/>
  <c r="AR34" i="11"/>
  <c r="AQ34" i="11"/>
  <c r="AR81" i="11"/>
  <c r="AQ81" i="11"/>
  <c r="AR49" i="11"/>
  <c r="AQ49" i="11"/>
  <c r="AR9" i="11"/>
  <c r="AQ9" i="11"/>
  <c r="AR111" i="11"/>
  <c r="AQ111" i="11"/>
  <c r="AR79" i="11"/>
  <c r="AQ79" i="11"/>
  <c r="AR63" i="11"/>
  <c r="AQ63" i="11"/>
  <c r="AR39" i="11"/>
  <c r="AQ39" i="11"/>
  <c r="AR23" i="11"/>
  <c r="AQ23" i="11"/>
  <c r="AR110" i="11"/>
  <c r="AQ110" i="11"/>
  <c r="AR86" i="11"/>
  <c r="AQ86" i="11"/>
  <c r="AR62" i="11"/>
  <c r="AQ62" i="11"/>
  <c r="AR46" i="11"/>
  <c r="AQ46" i="11"/>
  <c r="AR30" i="11"/>
  <c r="AQ30" i="11"/>
  <c r="AR6" i="11"/>
  <c r="AQ6" i="11"/>
  <c r="AR109" i="11"/>
  <c r="AQ109" i="11"/>
  <c r="AR101" i="11"/>
  <c r="AQ101" i="11"/>
  <c r="AR93" i="11"/>
  <c r="AQ93" i="11"/>
  <c r="AR85" i="11"/>
  <c r="AQ85" i="11"/>
  <c r="AR77" i="11"/>
  <c r="AQ77" i="11"/>
  <c r="AR69" i="11"/>
  <c r="AQ69" i="11"/>
  <c r="AR61" i="11"/>
  <c r="AQ61" i="11"/>
  <c r="AR53" i="11"/>
  <c r="AQ53" i="11"/>
  <c r="AR45" i="11"/>
  <c r="AQ45" i="11"/>
  <c r="AR37" i="11"/>
  <c r="AQ37" i="11"/>
  <c r="AR29" i="11"/>
  <c r="AQ29" i="11"/>
  <c r="AR21" i="11"/>
  <c r="AQ21" i="11"/>
  <c r="AR13" i="11"/>
  <c r="AQ13" i="11"/>
  <c r="AR5" i="11"/>
  <c r="AQ5" i="11"/>
  <c r="AR107" i="11"/>
  <c r="AQ107" i="11"/>
  <c r="AR83" i="11"/>
  <c r="AQ83" i="11"/>
  <c r="AR51" i="11"/>
  <c r="AQ51" i="11"/>
  <c r="AR11" i="11"/>
  <c r="AQ11" i="11"/>
  <c r="AR82" i="11"/>
  <c r="AQ82" i="11"/>
  <c r="AR50" i="11"/>
  <c r="AQ50" i="11"/>
  <c r="AR10" i="11"/>
  <c r="AQ10" i="11"/>
  <c r="AR89" i="11"/>
  <c r="AQ89" i="11"/>
  <c r="AR65" i="11"/>
  <c r="AQ65" i="11"/>
  <c r="AR41" i="11"/>
  <c r="AQ41" i="11"/>
  <c r="AR25" i="11"/>
  <c r="AQ25" i="11"/>
  <c r="AR103" i="11"/>
  <c r="AQ103" i="11"/>
  <c r="AR87" i="11"/>
  <c r="AQ87" i="11"/>
  <c r="AR55" i="11"/>
  <c r="AQ55" i="11"/>
  <c r="AR31" i="11"/>
  <c r="AQ31" i="11"/>
  <c r="AR7" i="11"/>
  <c r="AQ7" i="11"/>
  <c r="AR102" i="11"/>
  <c r="AQ102" i="11"/>
  <c r="AR78" i="11"/>
  <c r="AQ78" i="11"/>
  <c r="AR70" i="11"/>
  <c r="AQ70" i="11"/>
  <c r="AR38" i="11"/>
  <c r="AQ38" i="11"/>
  <c r="AR22" i="11"/>
  <c r="AQ22" i="11"/>
  <c r="AR108" i="11"/>
  <c r="AQ108" i="11"/>
  <c r="AR100" i="11"/>
  <c r="AQ100" i="11"/>
  <c r="AR92" i="11"/>
  <c r="AQ92" i="11"/>
  <c r="AR84" i="11"/>
  <c r="AQ84" i="11"/>
  <c r="AR76" i="11"/>
  <c r="AQ76" i="11"/>
  <c r="AR68" i="11"/>
  <c r="AQ68" i="11"/>
  <c r="AR60" i="11"/>
  <c r="AQ60" i="11"/>
  <c r="AR52" i="11"/>
  <c r="AQ52" i="11"/>
  <c r="AR44" i="11"/>
  <c r="AQ44" i="11"/>
  <c r="AR36" i="11"/>
  <c r="AQ36" i="11"/>
  <c r="AR28" i="11"/>
  <c r="AQ28" i="11"/>
  <c r="AR20" i="11"/>
  <c r="AQ20" i="11"/>
  <c r="AR12" i="11"/>
  <c r="AQ12" i="11"/>
  <c r="AR4" i="11"/>
  <c r="AQ4" i="11"/>
  <c r="AR75" i="11"/>
  <c r="AQ75" i="11"/>
  <c r="AR27" i="11"/>
  <c r="AQ27" i="11"/>
  <c r="AR59" i="11"/>
  <c r="AQ59" i="11"/>
  <c r="AR19" i="11"/>
  <c r="AQ19" i="11"/>
  <c r="AR3" i="11"/>
  <c r="AQ3" i="11"/>
  <c r="AR98" i="11"/>
  <c r="AQ98" i="11"/>
  <c r="AR74" i="11"/>
  <c r="AQ74" i="11"/>
  <c r="AR42" i="11"/>
  <c r="AQ42" i="11"/>
  <c r="AR26" i="11"/>
  <c r="AQ26" i="11"/>
  <c r="AR97" i="11"/>
  <c r="AQ97" i="11"/>
  <c r="AR57" i="11"/>
  <c r="AQ57" i="11"/>
  <c r="AR33" i="11"/>
  <c r="AQ33" i="11"/>
  <c r="AR104" i="11"/>
  <c r="AQ104" i="11"/>
  <c r="AR96" i="11"/>
  <c r="AQ96" i="11"/>
  <c r="AR88" i="11"/>
  <c r="AQ88" i="11"/>
  <c r="AR80" i="11"/>
  <c r="AQ80" i="11"/>
  <c r="AR72" i="11"/>
  <c r="AQ72" i="11"/>
  <c r="AR64" i="11"/>
  <c r="AQ64" i="11"/>
  <c r="AR56" i="11"/>
  <c r="AQ56" i="11"/>
  <c r="AR48" i="11"/>
  <c r="AQ48" i="11"/>
  <c r="AR40" i="11"/>
  <c r="AQ40" i="11"/>
  <c r="AR32" i="11"/>
  <c r="AQ32" i="11"/>
  <c r="AR24" i="11"/>
  <c r="AQ24" i="11"/>
  <c r="AR16" i="11"/>
  <c r="AQ16" i="11"/>
  <c r="AR8" i="11"/>
  <c r="AQ8" i="11"/>
  <c r="BA3" i="11"/>
  <c r="BA4" i="11"/>
  <c r="BA5" i="11"/>
  <c r="BA6" i="11"/>
  <c r="BA7" i="1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10" i="11"/>
  <c r="BA111" i="11"/>
  <c r="BA112" i="11"/>
  <c r="BA113" i="11"/>
  <c r="BA114" i="11"/>
  <c r="BA115" i="11"/>
  <c r="BA116" i="11"/>
  <c r="BA117" i="11"/>
  <c r="BA118" i="11"/>
  <c r="BA119" i="11"/>
  <c r="BA120" i="11"/>
  <c r="BA121" i="11"/>
  <c r="BA122" i="11"/>
  <c r="BA123" i="11"/>
  <c r="BA124" i="11"/>
  <c r="BA125" i="11"/>
  <c r="BA126" i="11"/>
  <c r="BA127" i="11"/>
  <c r="BA128" i="11"/>
  <c r="BA129" i="11"/>
  <c r="BA130" i="11"/>
  <c r="BA131" i="11"/>
  <c r="BA132" i="11"/>
  <c r="BA133" i="11"/>
  <c r="BA2" i="11"/>
  <c r="AB3" i="11"/>
  <c r="AE3" i="11"/>
  <c r="AF3" i="11"/>
  <c r="AG3" i="11"/>
  <c r="AH3" i="11"/>
  <c r="AI3" i="11"/>
  <c r="AU3" i="11"/>
  <c r="AV3" i="11"/>
  <c r="AX3" i="11"/>
  <c r="BB3" i="11"/>
  <c r="BC3" i="11"/>
  <c r="AB4" i="11"/>
  <c r="AE4" i="11"/>
  <c r="AF4" i="11"/>
  <c r="AG4" i="11"/>
  <c r="AH4" i="11"/>
  <c r="AI4" i="11"/>
  <c r="AU4" i="11"/>
  <c r="AV4" i="11"/>
  <c r="AX4" i="11"/>
  <c r="BB4" i="11"/>
  <c r="BC4" i="11"/>
  <c r="AB5" i="11"/>
  <c r="AE5" i="11"/>
  <c r="AF5" i="11"/>
  <c r="AG5" i="11"/>
  <c r="AH5" i="11"/>
  <c r="AI5" i="11"/>
  <c r="AU5" i="11"/>
  <c r="AV5" i="11"/>
  <c r="AX5" i="11"/>
  <c r="BB5" i="11"/>
  <c r="BC5" i="11"/>
  <c r="AB6" i="11"/>
  <c r="AE6" i="11"/>
  <c r="AF6" i="11"/>
  <c r="AG6" i="11"/>
  <c r="AH6" i="11"/>
  <c r="AI6" i="11"/>
  <c r="AU6" i="11"/>
  <c r="AV6" i="11"/>
  <c r="AX6" i="11"/>
  <c r="BB6" i="11"/>
  <c r="BC6" i="11"/>
  <c r="AB7" i="11"/>
  <c r="AE7" i="11"/>
  <c r="AF7" i="11"/>
  <c r="AG7" i="11"/>
  <c r="AH7" i="11"/>
  <c r="AI7" i="11"/>
  <c r="AU7" i="11"/>
  <c r="AV7" i="11"/>
  <c r="AX7" i="11"/>
  <c r="BB7" i="11"/>
  <c r="BC7" i="11"/>
  <c r="AB8" i="11"/>
  <c r="AE8" i="11"/>
  <c r="AF8" i="11"/>
  <c r="AG8" i="11"/>
  <c r="AH8" i="11"/>
  <c r="AI8" i="11"/>
  <c r="AU8" i="11"/>
  <c r="AV8" i="11"/>
  <c r="AX8" i="11"/>
  <c r="BB8" i="11"/>
  <c r="BC8" i="11"/>
  <c r="AB9" i="11"/>
  <c r="AE9" i="11"/>
  <c r="AF9" i="11"/>
  <c r="AG9" i="11"/>
  <c r="AH9" i="11"/>
  <c r="AI9" i="11"/>
  <c r="AU9" i="11"/>
  <c r="AV9" i="11"/>
  <c r="AX9" i="11"/>
  <c r="BB9" i="11"/>
  <c r="BC9" i="11"/>
  <c r="AB10" i="11"/>
  <c r="AE10" i="11"/>
  <c r="AF10" i="11"/>
  <c r="AG10" i="11"/>
  <c r="AH10" i="11"/>
  <c r="AI10" i="11"/>
  <c r="AU10" i="11"/>
  <c r="AV10" i="11"/>
  <c r="AX10" i="11"/>
  <c r="BB10" i="11"/>
  <c r="BC10" i="11"/>
  <c r="AB11" i="11"/>
  <c r="AE11" i="11"/>
  <c r="AF11" i="11"/>
  <c r="AG11" i="11"/>
  <c r="AH11" i="11"/>
  <c r="AI11" i="11"/>
  <c r="AU11" i="11"/>
  <c r="AV11" i="11"/>
  <c r="AX11" i="11"/>
  <c r="BB11" i="11"/>
  <c r="BC11" i="11"/>
  <c r="AB12" i="11"/>
  <c r="AE12" i="11"/>
  <c r="AF12" i="11"/>
  <c r="AG12" i="11"/>
  <c r="AH12" i="11"/>
  <c r="AI12" i="11"/>
  <c r="AU12" i="11"/>
  <c r="AV12" i="11"/>
  <c r="AX12" i="11"/>
  <c r="BB12" i="11"/>
  <c r="BC12" i="11"/>
  <c r="AB13" i="11"/>
  <c r="AE13" i="11"/>
  <c r="AF13" i="11"/>
  <c r="AG13" i="11"/>
  <c r="AH13" i="11"/>
  <c r="AI13" i="11"/>
  <c r="AU13" i="11"/>
  <c r="AV13" i="11"/>
  <c r="AX13" i="11"/>
  <c r="BB13" i="11"/>
  <c r="BC13" i="11"/>
  <c r="AB14" i="11"/>
  <c r="AE14" i="11"/>
  <c r="AF14" i="11"/>
  <c r="AG14" i="11"/>
  <c r="AH14" i="11"/>
  <c r="AI14" i="11"/>
  <c r="AU14" i="11"/>
  <c r="AV14" i="11"/>
  <c r="AX14" i="11"/>
  <c r="BB14" i="11"/>
  <c r="BC14" i="11"/>
  <c r="AB15" i="11"/>
  <c r="AE15" i="11"/>
  <c r="AF15" i="11"/>
  <c r="AG15" i="11"/>
  <c r="AH15" i="11"/>
  <c r="AI15" i="11"/>
  <c r="AU15" i="11"/>
  <c r="AV15" i="11"/>
  <c r="AX15" i="11"/>
  <c r="BB15" i="11"/>
  <c r="BC15" i="11"/>
  <c r="AB16" i="11"/>
  <c r="AE16" i="11"/>
  <c r="AF16" i="11"/>
  <c r="AG16" i="11"/>
  <c r="AH16" i="11"/>
  <c r="AI16" i="11"/>
  <c r="AU16" i="11"/>
  <c r="AV16" i="11"/>
  <c r="AX16" i="11"/>
  <c r="BB16" i="11"/>
  <c r="BC16" i="11"/>
  <c r="AB17" i="11"/>
  <c r="AE17" i="11"/>
  <c r="AF17" i="11"/>
  <c r="AG17" i="11"/>
  <c r="AH17" i="11"/>
  <c r="AI17" i="11"/>
  <c r="AU17" i="11"/>
  <c r="AV17" i="11"/>
  <c r="AX17" i="11"/>
  <c r="BB17" i="11"/>
  <c r="BC17" i="11"/>
  <c r="AB18" i="11"/>
  <c r="AE18" i="11"/>
  <c r="AF18" i="11"/>
  <c r="AG18" i="11"/>
  <c r="AH18" i="11"/>
  <c r="AI18" i="11"/>
  <c r="AU18" i="11"/>
  <c r="AV18" i="11"/>
  <c r="AX18" i="11"/>
  <c r="BB18" i="11"/>
  <c r="BC18" i="11"/>
  <c r="AB19" i="11"/>
  <c r="AE19" i="11"/>
  <c r="AF19" i="11"/>
  <c r="AG19" i="11"/>
  <c r="AH19" i="11"/>
  <c r="AI19" i="11"/>
  <c r="AU19" i="11"/>
  <c r="AV19" i="11"/>
  <c r="AX19" i="11"/>
  <c r="BB19" i="11"/>
  <c r="BC19" i="11"/>
  <c r="AB20" i="11"/>
  <c r="AE20" i="11"/>
  <c r="AF20" i="11"/>
  <c r="AG20" i="11"/>
  <c r="AH20" i="11"/>
  <c r="AI20" i="11"/>
  <c r="AU20" i="11"/>
  <c r="AV20" i="11"/>
  <c r="AX20" i="11"/>
  <c r="BB20" i="11"/>
  <c r="BC20" i="11"/>
  <c r="AB21" i="11"/>
  <c r="AE21" i="11"/>
  <c r="AF21" i="11"/>
  <c r="AG21" i="11"/>
  <c r="AH21" i="11"/>
  <c r="AI21" i="11"/>
  <c r="AU21" i="11"/>
  <c r="AV21" i="11"/>
  <c r="AX21" i="11"/>
  <c r="BB21" i="11"/>
  <c r="BC21" i="11"/>
  <c r="AB22" i="11"/>
  <c r="AE22" i="11"/>
  <c r="AF22" i="11"/>
  <c r="AG22" i="11"/>
  <c r="AH22" i="11"/>
  <c r="AI22" i="11"/>
  <c r="AU22" i="11"/>
  <c r="AV22" i="11"/>
  <c r="AX22" i="11"/>
  <c r="BB22" i="11"/>
  <c r="BC22" i="11"/>
  <c r="AB23" i="11"/>
  <c r="AE23" i="11"/>
  <c r="AF23" i="11"/>
  <c r="AG23" i="11"/>
  <c r="AH23" i="11"/>
  <c r="AI23" i="11"/>
  <c r="AU23" i="11"/>
  <c r="AV23" i="11"/>
  <c r="AX23" i="11"/>
  <c r="BB23" i="11"/>
  <c r="BC23" i="11"/>
  <c r="AB24" i="11"/>
  <c r="AE24" i="11"/>
  <c r="AF24" i="11"/>
  <c r="AG24" i="11"/>
  <c r="AH24" i="11"/>
  <c r="AI24" i="11"/>
  <c r="AU24" i="11"/>
  <c r="AV24" i="11"/>
  <c r="AX24" i="11"/>
  <c r="BB24" i="11"/>
  <c r="BC24" i="11"/>
  <c r="AB25" i="11"/>
  <c r="AE25" i="11"/>
  <c r="AF25" i="11"/>
  <c r="AG25" i="11"/>
  <c r="AH25" i="11"/>
  <c r="AI25" i="11"/>
  <c r="AU25" i="11"/>
  <c r="AV25" i="11"/>
  <c r="AX25" i="11"/>
  <c r="BB25" i="11"/>
  <c r="BC25" i="11"/>
  <c r="AB26" i="11"/>
  <c r="AE26" i="11"/>
  <c r="AF26" i="11"/>
  <c r="AG26" i="11"/>
  <c r="AH26" i="11"/>
  <c r="AI26" i="11"/>
  <c r="AU26" i="11"/>
  <c r="AV26" i="11"/>
  <c r="AX26" i="11"/>
  <c r="BB26" i="11"/>
  <c r="BC26" i="11"/>
  <c r="AB27" i="11"/>
  <c r="AE27" i="11"/>
  <c r="AF27" i="11"/>
  <c r="AG27" i="11"/>
  <c r="AH27" i="11"/>
  <c r="AI27" i="11"/>
  <c r="AU27" i="11"/>
  <c r="AV27" i="11"/>
  <c r="AX27" i="11"/>
  <c r="BB27" i="11"/>
  <c r="BC27" i="11"/>
  <c r="AB28" i="11"/>
  <c r="AE28" i="11"/>
  <c r="AF28" i="11"/>
  <c r="AG28" i="11"/>
  <c r="AH28" i="11"/>
  <c r="AI28" i="11"/>
  <c r="AU28" i="11"/>
  <c r="AV28" i="11"/>
  <c r="AX28" i="11"/>
  <c r="BB28" i="11"/>
  <c r="BC28" i="11"/>
  <c r="AB29" i="11"/>
  <c r="AE29" i="11"/>
  <c r="AF29" i="11"/>
  <c r="AG29" i="11"/>
  <c r="AH29" i="11"/>
  <c r="AI29" i="11"/>
  <c r="AU29" i="11"/>
  <c r="AV29" i="11"/>
  <c r="AX29" i="11"/>
  <c r="BB29" i="11"/>
  <c r="BC29" i="11"/>
  <c r="AB30" i="11"/>
  <c r="AE30" i="11"/>
  <c r="AF30" i="11"/>
  <c r="AG30" i="11"/>
  <c r="AH30" i="11"/>
  <c r="AI30" i="11"/>
  <c r="AU30" i="11"/>
  <c r="AV30" i="11"/>
  <c r="AX30" i="11"/>
  <c r="BB30" i="11"/>
  <c r="BC30" i="11"/>
  <c r="AB31" i="11"/>
  <c r="AE31" i="11"/>
  <c r="AF31" i="11"/>
  <c r="AG31" i="11"/>
  <c r="AH31" i="11"/>
  <c r="AI31" i="11"/>
  <c r="AU31" i="11"/>
  <c r="AV31" i="11"/>
  <c r="AX31" i="11"/>
  <c r="BB31" i="11"/>
  <c r="BC31" i="11"/>
  <c r="AB32" i="11"/>
  <c r="AE32" i="11"/>
  <c r="AF32" i="11"/>
  <c r="AG32" i="11"/>
  <c r="AH32" i="11"/>
  <c r="AI32" i="11"/>
  <c r="AU32" i="11"/>
  <c r="AV32" i="11"/>
  <c r="AX32" i="11"/>
  <c r="BB32" i="11"/>
  <c r="BC32" i="11"/>
  <c r="AB33" i="11"/>
  <c r="AE33" i="11"/>
  <c r="AF33" i="11"/>
  <c r="AG33" i="11"/>
  <c r="AH33" i="11"/>
  <c r="AI33" i="11"/>
  <c r="AU33" i="11"/>
  <c r="AV33" i="11"/>
  <c r="AX33" i="11"/>
  <c r="BB33" i="11"/>
  <c r="BC33" i="11"/>
  <c r="AB34" i="11"/>
  <c r="AE34" i="11"/>
  <c r="AF34" i="11"/>
  <c r="AG34" i="11"/>
  <c r="AH34" i="11"/>
  <c r="AI34" i="11"/>
  <c r="AU34" i="11"/>
  <c r="AV34" i="11"/>
  <c r="AX34" i="11"/>
  <c r="BB34" i="11"/>
  <c r="BC34" i="11"/>
  <c r="AB35" i="11"/>
  <c r="AE35" i="11"/>
  <c r="AF35" i="11"/>
  <c r="AG35" i="11"/>
  <c r="AH35" i="11"/>
  <c r="AI35" i="11"/>
  <c r="AU35" i="11"/>
  <c r="AV35" i="11"/>
  <c r="AX35" i="11"/>
  <c r="BB35" i="11"/>
  <c r="BC35" i="11"/>
  <c r="AB36" i="11"/>
  <c r="AE36" i="11"/>
  <c r="AF36" i="11"/>
  <c r="AG36" i="11"/>
  <c r="AH36" i="11"/>
  <c r="AI36" i="11"/>
  <c r="AU36" i="11"/>
  <c r="AV36" i="11"/>
  <c r="AX36" i="11"/>
  <c r="BB36" i="11"/>
  <c r="BC36" i="11"/>
  <c r="AB37" i="11"/>
  <c r="AE37" i="11"/>
  <c r="AF37" i="11"/>
  <c r="AG37" i="11"/>
  <c r="AH37" i="11"/>
  <c r="AI37" i="11"/>
  <c r="AU37" i="11"/>
  <c r="AV37" i="11"/>
  <c r="AX37" i="11"/>
  <c r="BB37" i="11"/>
  <c r="BC37" i="11"/>
  <c r="AB38" i="11"/>
  <c r="AE38" i="11"/>
  <c r="AF38" i="11"/>
  <c r="AG38" i="11"/>
  <c r="AH38" i="11"/>
  <c r="AI38" i="11"/>
  <c r="AU38" i="11"/>
  <c r="AV38" i="11"/>
  <c r="AX38" i="11"/>
  <c r="BB38" i="11"/>
  <c r="BC38" i="11"/>
  <c r="AB39" i="11"/>
  <c r="AE39" i="11"/>
  <c r="AF39" i="11"/>
  <c r="AG39" i="11"/>
  <c r="AH39" i="11"/>
  <c r="AI39" i="11"/>
  <c r="AU39" i="11"/>
  <c r="AV39" i="11"/>
  <c r="AX39" i="11"/>
  <c r="BB39" i="11"/>
  <c r="BC39" i="11"/>
  <c r="AB40" i="11"/>
  <c r="AE40" i="11"/>
  <c r="AF40" i="11"/>
  <c r="AG40" i="11"/>
  <c r="AH40" i="11"/>
  <c r="AI40" i="11"/>
  <c r="AU40" i="11"/>
  <c r="AV40" i="11"/>
  <c r="AX40" i="11"/>
  <c r="BB40" i="11"/>
  <c r="BC40" i="11"/>
  <c r="AB41" i="11"/>
  <c r="AE41" i="11"/>
  <c r="AF41" i="11"/>
  <c r="AG41" i="11"/>
  <c r="AH41" i="11"/>
  <c r="AI41" i="11"/>
  <c r="AU41" i="11"/>
  <c r="AV41" i="11"/>
  <c r="AX41" i="11"/>
  <c r="BB41" i="11"/>
  <c r="BC41" i="11"/>
  <c r="AB42" i="11"/>
  <c r="AE42" i="11"/>
  <c r="AF42" i="11"/>
  <c r="AG42" i="11"/>
  <c r="AH42" i="11"/>
  <c r="AI42" i="11"/>
  <c r="AU42" i="11"/>
  <c r="AV42" i="11"/>
  <c r="AX42" i="11"/>
  <c r="BB42" i="11"/>
  <c r="BC42" i="11"/>
  <c r="AB43" i="11"/>
  <c r="AE43" i="11"/>
  <c r="AF43" i="11"/>
  <c r="AG43" i="11"/>
  <c r="AH43" i="11"/>
  <c r="AI43" i="11"/>
  <c r="AU43" i="11"/>
  <c r="AV43" i="11"/>
  <c r="AX43" i="11"/>
  <c r="BB43" i="11"/>
  <c r="BC43" i="11"/>
  <c r="AB44" i="11"/>
  <c r="AE44" i="11"/>
  <c r="AF44" i="11"/>
  <c r="AG44" i="11"/>
  <c r="AH44" i="11"/>
  <c r="AI44" i="11"/>
  <c r="AU44" i="11"/>
  <c r="AV44" i="11"/>
  <c r="AX44" i="11"/>
  <c r="BB44" i="11"/>
  <c r="BC44" i="11"/>
  <c r="AB45" i="11"/>
  <c r="AE45" i="11"/>
  <c r="AF45" i="11"/>
  <c r="AG45" i="11"/>
  <c r="AH45" i="11"/>
  <c r="AI45" i="11"/>
  <c r="AU45" i="11"/>
  <c r="AV45" i="11"/>
  <c r="AX45" i="11"/>
  <c r="BB45" i="11"/>
  <c r="BC45" i="11"/>
  <c r="AB46" i="11"/>
  <c r="AE46" i="11"/>
  <c r="AF46" i="11"/>
  <c r="AG46" i="11"/>
  <c r="AH46" i="11"/>
  <c r="AI46" i="11"/>
  <c r="AU46" i="11"/>
  <c r="AV46" i="11"/>
  <c r="AX46" i="11"/>
  <c r="BB46" i="11"/>
  <c r="BC46" i="11"/>
  <c r="AB47" i="11"/>
  <c r="AE47" i="11"/>
  <c r="AF47" i="11"/>
  <c r="AG47" i="11"/>
  <c r="AH47" i="11"/>
  <c r="AI47" i="11"/>
  <c r="AU47" i="11"/>
  <c r="AV47" i="11"/>
  <c r="AX47" i="11"/>
  <c r="BB47" i="11"/>
  <c r="BC47" i="11"/>
  <c r="AB48" i="11"/>
  <c r="AE48" i="11"/>
  <c r="AF48" i="11"/>
  <c r="AG48" i="11"/>
  <c r="AH48" i="11"/>
  <c r="AI48" i="11"/>
  <c r="AU48" i="11"/>
  <c r="AV48" i="11"/>
  <c r="AX48" i="11"/>
  <c r="BB48" i="11"/>
  <c r="BC48" i="11"/>
  <c r="AB49" i="11"/>
  <c r="AE49" i="11"/>
  <c r="AF49" i="11"/>
  <c r="AG49" i="11"/>
  <c r="AH49" i="11"/>
  <c r="AI49" i="11"/>
  <c r="AU49" i="11"/>
  <c r="AV49" i="11"/>
  <c r="AX49" i="11"/>
  <c r="BB49" i="11"/>
  <c r="BC49" i="11"/>
  <c r="AB50" i="11"/>
  <c r="AE50" i="11"/>
  <c r="AF50" i="11"/>
  <c r="AG50" i="11"/>
  <c r="AH50" i="11"/>
  <c r="AI50" i="11"/>
  <c r="AU50" i="11"/>
  <c r="AV50" i="11"/>
  <c r="AX50" i="11"/>
  <c r="BB50" i="11"/>
  <c r="BC50" i="11"/>
  <c r="AB51" i="11"/>
  <c r="AE51" i="11"/>
  <c r="AF51" i="11"/>
  <c r="AG51" i="11"/>
  <c r="AH51" i="11"/>
  <c r="AI51" i="11"/>
  <c r="AU51" i="11"/>
  <c r="AV51" i="11"/>
  <c r="AX51" i="11"/>
  <c r="BB51" i="11"/>
  <c r="BC51" i="11"/>
  <c r="AB52" i="11"/>
  <c r="AE52" i="11"/>
  <c r="AF52" i="11"/>
  <c r="AG52" i="11"/>
  <c r="AH52" i="11"/>
  <c r="AI52" i="11"/>
  <c r="AU52" i="11"/>
  <c r="AV52" i="11"/>
  <c r="AX52" i="11"/>
  <c r="BB52" i="11"/>
  <c r="BC52" i="11"/>
  <c r="AB53" i="11"/>
  <c r="AE53" i="11"/>
  <c r="AF53" i="11"/>
  <c r="AG53" i="11"/>
  <c r="AH53" i="11"/>
  <c r="AI53" i="11"/>
  <c r="AU53" i="11"/>
  <c r="AV53" i="11"/>
  <c r="AX53" i="11"/>
  <c r="BB53" i="11"/>
  <c r="BC53" i="11"/>
  <c r="AB54" i="11"/>
  <c r="AE54" i="11"/>
  <c r="AF54" i="11"/>
  <c r="AG54" i="11"/>
  <c r="AH54" i="11"/>
  <c r="AI54" i="11"/>
  <c r="AU54" i="11"/>
  <c r="AV54" i="11"/>
  <c r="AX54" i="11"/>
  <c r="BB54" i="11"/>
  <c r="BC54" i="11"/>
  <c r="AB55" i="11"/>
  <c r="AE55" i="11"/>
  <c r="AF55" i="11"/>
  <c r="AG55" i="11"/>
  <c r="AH55" i="11"/>
  <c r="AI55" i="11"/>
  <c r="AU55" i="11"/>
  <c r="AV55" i="11"/>
  <c r="AX55" i="11"/>
  <c r="BB55" i="11"/>
  <c r="BC55" i="11"/>
  <c r="AB56" i="11"/>
  <c r="AE56" i="11"/>
  <c r="AF56" i="11"/>
  <c r="AG56" i="11"/>
  <c r="AH56" i="11"/>
  <c r="AI56" i="11"/>
  <c r="AU56" i="11"/>
  <c r="AV56" i="11"/>
  <c r="AX56" i="11"/>
  <c r="BB56" i="11"/>
  <c r="BC56" i="11"/>
  <c r="AB57" i="11"/>
  <c r="AE57" i="11"/>
  <c r="AF57" i="11"/>
  <c r="AG57" i="11"/>
  <c r="AH57" i="11"/>
  <c r="AI57" i="11"/>
  <c r="AU57" i="11"/>
  <c r="AV57" i="11"/>
  <c r="AX57" i="11"/>
  <c r="BB57" i="11"/>
  <c r="BC57" i="11"/>
  <c r="AB58" i="11"/>
  <c r="AE58" i="11"/>
  <c r="AF58" i="11"/>
  <c r="AG58" i="11"/>
  <c r="AH58" i="11"/>
  <c r="AI58" i="11"/>
  <c r="AU58" i="11"/>
  <c r="AV58" i="11"/>
  <c r="AX58" i="11"/>
  <c r="BB58" i="11"/>
  <c r="BC58" i="11"/>
  <c r="AB59" i="11"/>
  <c r="AE59" i="11"/>
  <c r="AF59" i="11"/>
  <c r="AG59" i="11"/>
  <c r="AH59" i="11"/>
  <c r="AI59" i="11"/>
  <c r="AU59" i="11"/>
  <c r="AV59" i="11"/>
  <c r="AX59" i="11"/>
  <c r="BB59" i="11"/>
  <c r="BC59" i="11"/>
  <c r="AB60" i="11"/>
  <c r="AE60" i="11"/>
  <c r="AF60" i="11"/>
  <c r="AG60" i="11"/>
  <c r="AH60" i="11"/>
  <c r="AI60" i="11"/>
  <c r="AU60" i="11"/>
  <c r="AV60" i="11"/>
  <c r="AX60" i="11"/>
  <c r="BB60" i="11"/>
  <c r="BC60" i="11"/>
  <c r="AB61" i="11"/>
  <c r="AE61" i="11"/>
  <c r="AF61" i="11"/>
  <c r="AG61" i="11"/>
  <c r="AH61" i="11"/>
  <c r="AI61" i="11"/>
  <c r="AU61" i="11"/>
  <c r="AV61" i="11"/>
  <c r="AX61" i="11"/>
  <c r="BB61" i="11"/>
  <c r="BC61" i="11"/>
  <c r="AB62" i="11"/>
  <c r="AE62" i="11"/>
  <c r="AF62" i="11"/>
  <c r="AG62" i="11"/>
  <c r="AH62" i="11"/>
  <c r="AI62" i="11"/>
  <c r="AU62" i="11"/>
  <c r="AV62" i="11"/>
  <c r="AX62" i="11"/>
  <c r="BB62" i="11"/>
  <c r="BC62" i="11"/>
  <c r="AB63" i="11"/>
  <c r="AE63" i="11"/>
  <c r="AF63" i="11"/>
  <c r="AG63" i="11"/>
  <c r="AH63" i="11"/>
  <c r="AI63" i="11"/>
  <c r="AU63" i="11"/>
  <c r="AV63" i="11"/>
  <c r="AX63" i="11"/>
  <c r="BB63" i="11"/>
  <c r="BC63" i="11"/>
  <c r="AB64" i="11"/>
  <c r="AE64" i="11"/>
  <c r="AF64" i="11"/>
  <c r="AG64" i="11"/>
  <c r="AH64" i="11"/>
  <c r="AI64" i="11"/>
  <c r="AU64" i="11"/>
  <c r="AV64" i="11"/>
  <c r="AX64" i="11"/>
  <c r="BB64" i="11"/>
  <c r="BC64" i="11"/>
  <c r="AB65" i="11"/>
  <c r="AE65" i="11"/>
  <c r="AF65" i="11"/>
  <c r="AG65" i="11"/>
  <c r="AH65" i="11"/>
  <c r="AI65" i="11"/>
  <c r="AU65" i="11"/>
  <c r="AV65" i="11"/>
  <c r="AX65" i="11"/>
  <c r="BB65" i="11"/>
  <c r="BC65" i="11"/>
  <c r="AB66" i="11"/>
  <c r="AE66" i="11"/>
  <c r="AF66" i="11"/>
  <c r="AG66" i="11"/>
  <c r="AH66" i="11"/>
  <c r="AI66" i="11"/>
  <c r="AU66" i="11"/>
  <c r="AV66" i="11"/>
  <c r="AX66" i="11"/>
  <c r="BB66" i="11"/>
  <c r="BC66" i="11"/>
  <c r="AB67" i="11"/>
  <c r="AE67" i="11"/>
  <c r="AF67" i="11"/>
  <c r="AG67" i="11"/>
  <c r="AH67" i="11"/>
  <c r="AI67" i="11"/>
  <c r="AU67" i="11"/>
  <c r="AV67" i="11"/>
  <c r="AX67" i="11"/>
  <c r="BB67" i="11"/>
  <c r="BC67" i="11"/>
  <c r="AB68" i="11"/>
  <c r="AE68" i="11"/>
  <c r="AF68" i="11"/>
  <c r="AG68" i="11"/>
  <c r="AH68" i="11"/>
  <c r="AI68" i="11"/>
  <c r="AU68" i="11"/>
  <c r="AV68" i="11"/>
  <c r="AX68" i="11"/>
  <c r="BB68" i="11"/>
  <c r="BC68" i="11"/>
  <c r="AB69" i="11"/>
  <c r="AE69" i="11"/>
  <c r="AF69" i="11"/>
  <c r="AG69" i="11"/>
  <c r="AH69" i="11"/>
  <c r="AI69" i="11"/>
  <c r="AU69" i="11"/>
  <c r="AV69" i="11"/>
  <c r="AX69" i="11"/>
  <c r="BB69" i="11"/>
  <c r="BC69" i="11"/>
  <c r="AB70" i="11"/>
  <c r="AE70" i="11"/>
  <c r="AF70" i="11"/>
  <c r="AG70" i="11"/>
  <c r="AH70" i="11"/>
  <c r="AI70" i="11"/>
  <c r="AU70" i="11"/>
  <c r="AV70" i="11"/>
  <c r="AX70" i="11"/>
  <c r="BB70" i="11"/>
  <c r="BC70" i="11"/>
  <c r="AB71" i="11"/>
  <c r="AE71" i="11"/>
  <c r="AF71" i="11"/>
  <c r="AG71" i="11"/>
  <c r="AH71" i="11"/>
  <c r="AI71" i="11"/>
  <c r="AU71" i="11"/>
  <c r="AV71" i="11"/>
  <c r="AX71" i="11"/>
  <c r="BB71" i="11"/>
  <c r="BC71" i="11"/>
  <c r="AB72" i="11"/>
  <c r="AE72" i="11"/>
  <c r="AF72" i="11"/>
  <c r="AG72" i="11"/>
  <c r="AH72" i="11"/>
  <c r="AI72" i="11"/>
  <c r="AU72" i="11"/>
  <c r="AV72" i="11"/>
  <c r="AX72" i="11"/>
  <c r="BB72" i="11"/>
  <c r="BC72" i="11"/>
  <c r="AB73" i="11"/>
  <c r="AE73" i="11"/>
  <c r="AF73" i="11"/>
  <c r="AG73" i="11"/>
  <c r="AH73" i="11"/>
  <c r="AI73" i="11"/>
  <c r="AU73" i="11"/>
  <c r="AV73" i="11"/>
  <c r="AX73" i="11"/>
  <c r="BB73" i="11"/>
  <c r="BC73" i="11"/>
  <c r="AB74" i="11"/>
  <c r="AE74" i="11"/>
  <c r="AF74" i="11"/>
  <c r="AG74" i="11"/>
  <c r="AH74" i="11"/>
  <c r="AI74" i="11"/>
  <c r="AU74" i="11"/>
  <c r="AV74" i="11"/>
  <c r="AX74" i="11"/>
  <c r="BB74" i="11"/>
  <c r="BC74" i="11"/>
  <c r="AB75" i="11"/>
  <c r="AE75" i="11"/>
  <c r="AF75" i="11"/>
  <c r="AG75" i="11"/>
  <c r="AH75" i="11"/>
  <c r="AI75" i="11"/>
  <c r="AU75" i="11"/>
  <c r="AV75" i="11"/>
  <c r="AX75" i="11"/>
  <c r="BB75" i="11"/>
  <c r="BC75" i="11"/>
  <c r="AB76" i="11"/>
  <c r="AE76" i="11"/>
  <c r="AF76" i="11"/>
  <c r="AG76" i="11"/>
  <c r="AH76" i="11"/>
  <c r="AI76" i="11"/>
  <c r="AU76" i="11"/>
  <c r="AV76" i="11"/>
  <c r="AX76" i="11"/>
  <c r="BB76" i="11"/>
  <c r="BC76" i="11"/>
  <c r="AB77" i="11"/>
  <c r="AE77" i="11"/>
  <c r="AF77" i="11"/>
  <c r="AG77" i="11"/>
  <c r="AH77" i="11"/>
  <c r="AI77" i="11"/>
  <c r="AU77" i="11"/>
  <c r="AV77" i="11"/>
  <c r="AX77" i="11"/>
  <c r="BB77" i="11"/>
  <c r="BC77" i="11"/>
  <c r="AB78" i="11"/>
  <c r="AE78" i="11"/>
  <c r="AF78" i="11"/>
  <c r="AG78" i="11"/>
  <c r="AH78" i="11"/>
  <c r="AI78" i="11"/>
  <c r="AU78" i="11"/>
  <c r="AV78" i="11"/>
  <c r="AX78" i="11"/>
  <c r="BB78" i="11"/>
  <c r="BC78" i="11"/>
  <c r="AB79" i="11"/>
  <c r="AE79" i="11"/>
  <c r="AF79" i="11"/>
  <c r="AG79" i="11"/>
  <c r="AH79" i="11"/>
  <c r="AI79" i="11"/>
  <c r="AU79" i="11"/>
  <c r="AV79" i="11"/>
  <c r="AX79" i="11"/>
  <c r="BB79" i="11"/>
  <c r="BC79" i="11"/>
  <c r="AB80" i="11"/>
  <c r="AE80" i="11"/>
  <c r="AF80" i="11"/>
  <c r="AG80" i="11"/>
  <c r="AH80" i="11"/>
  <c r="AI80" i="11"/>
  <c r="AU80" i="11"/>
  <c r="AV80" i="11"/>
  <c r="AX80" i="11"/>
  <c r="BB80" i="11"/>
  <c r="BC80" i="11"/>
  <c r="AB81" i="11"/>
  <c r="AE81" i="11"/>
  <c r="AF81" i="11"/>
  <c r="AG81" i="11"/>
  <c r="AH81" i="11"/>
  <c r="AI81" i="11"/>
  <c r="AU81" i="11"/>
  <c r="AV81" i="11"/>
  <c r="AX81" i="11"/>
  <c r="BB81" i="11"/>
  <c r="BC81" i="11"/>
  <c r="AB82" i="11"/>
  <c r="AE82" i="11"/>
  <c r="AF82" i="11"/>
  <c r="AG82" i="11"/>
  <c r="AH82" i="11"/>
  <c r="AI82" i="11"/>
  <c r="AU82" i="11"/>
  <c r="AV82" i="11"/>
  <c r="AX82" i="11"/>
  <c r="BB82" i="11"/>
  <c r="BC82" i="11"/>
  <c r="AB83" i="11"/>
  <c r="AE83" i="11"/>
  <c r="AF83" i="11"/>
  <c r="AG83" i="11"/>
  <c r="AH83" i="11"/>
  <c r="AI83" i="11"/>
  <c r="AU83" i="11"/>
  <c r="AV83" i="11"/>
  <c r="AX83" i="11"/>
  <c r="BB83" i="11"/>
  <c r="BC83" i="11"/>
  <c r="AB84" i="11"/>
  <c r="AE84" i="11"/>
  <c r="AF84" i="11"/>
  <c r="AG84" i="11"/>
  <c r="AH84" i="11"/>
  <c r="AI84" i="11"/>
  <c r="AU84" i="11"/>
  <c r="AV84" i="11"/>
  <c r="AX84" i="11"/>
  <c r="BB84" i="11"/>
  <c r="BC84" i="11"/>
  <c r="AB85" i="11"/>
  <c r="AE85" i="11"/>
  <c r="AF85" i="11"/>
  <c r="AG85" i="11"/>
  <c r="AH85" i="11"/>
  <c r="AI85" i="11"/>
  <c r="AU85" i="11"/>
  <c r="AV85" i="11"/>
  <c r="AX85" i="11"/>
  <c r="BB85" i="11"/>
  <c r="BC85" i="11"/>
  <c r="AB86" i="11"/>
  <c r="AE86" i="11"/>
  <c r="AF86" i="11"/>
  <c r="AG86" i="11"/>
  <c r="AH86" i="11"/>
  <c r="AI86" i="11"/>
  <c r="AU86" i="11"/>
  <c r="AV86" i="11"/>
  <c r="AX86" i="11"/>
  <c r="BB86" i="11"/>
  <c r="BC86" i="11"/>
  <c r="AB87" i="11"/>
  <c r="AE87" i="11"/>
  <c r="AF87" i="11"/>
  <c r="AG87" i="11"/>
  <c r="AH87" i="11"/>
  <c r="AI87" i="11"/>
  <c r="AU87" i="11"/>
  <c r="AV87" i="11"/>
  <c r="AX87" i="11"/>
  <c r="BB87" i="11"/>
  <c r="BC87" i="11"/>
  <c r="AB88" i="11"/>
  <c r="AE88" i="11"/>
  <c r="AF88" i="11"/>
  <c r="AG88" i="11"/>
  <c r="AH88" i="11"/>
  <c r="AI88" i="11"/>
  <c r="AU88" i="11"/>
  <c r="AV88" i="11"/>
  <c r="AX88" i="11"/>
  <c r="BB88" i="11"/>
  <c r="BC88" i="11"/>
  <c r="AB89" i="11"/>
  <c r="AE89" i="11"/>
  <c r="AF89" i="11"/>
  <c r="AG89" i="11"/>
  <c r="AH89" i="11"/>
  <c r="AI89" i="11"/>
  <c r="AU89" i="11"/>
  <c r="AV89" i="11"/>
  <c r="AX89" i="11"/>
  <c r="BB89" i="11"/>
  <c r="BC89" i="11"/>
  <c r="AB90" i="11"/>
  <c r="AE90" i="11"/>
  <c r="AF90" i="11"/>
  <c r="AG90" i="11"/>
  <c r="AH90" i="11"/>
  <c r="AI90" i="11"/>
  <c r="AU90" i="11"/>
  <c r="AV90" i="11"/>
  <c r="AX90" i="11"/>
  <c r="BB90" i="11"/>
  <c r="BC90" i="11"/>
  <c r="AB91" i="11"/>
  <c r="AE91" i="11"/>
  <c r="AF91" i="11"/>
  <c r="AG91" i="11"/>
  <c r="AH91" i="11"/>
  <c r="AI91" i="11"/>
  <c r="AU91" i="11"/>
  <c r="AV91" i="11"/>
  <c r="AX91" i="11"/>
  <c r="BB91" i="11"/>
  <c r="BC91" i="11"/>
  <c r="AB92" i="11"/>
  <c r="AE92" i="11"/>
  <c r="AF92" i="11"/>
  <c r="AG92" i="11"/>
  <c r="AH92" i="11"/>
  <c r="AI92" i="11"/>
  <c r="AU92" i="11"/>
  <c r="AV92" i="11"/>
  <c r="AX92" i="11"/>
  <c r="BB92" i="11"/>
  <c r="BC92" i="11"/>
  <c r="AB93" i="11"/>
  <c r="AE93" i="11"/>
  <c r="AF93" i="11"/>
  <c r="AG93" i="11"/>
  <c r="AH93" i="11"/>
  <c r="AI93" i="11"/>
  <c r="AU93" i="11"/>
  <c r="AV93" i="11"/>
  <c r="AX93" i="11"/>
  <c r="BB93" i="11"/>
  <c r="BC93" i="11"/>
  <c r="AB94" i="11"/>
  <c r="AE94" i="11"/>
  <c r="AF94" i="11"/>
  <c r="AG94" i="11"/>
  <c r="AH94" i="11"/>
  <c r="AI94" i="11"/>
  <c r="AU94" i="11"/>
  <c r="AV94" i="11"/>
  <c r="AX94" i="11"/>
  <c r="BB94" i="11"/>
  <c r="BC94" i="11"/>
  <c r="AB95" i="11"/>
  <c r="AE95" i="11"/>
  <c r="AF95" i="11"/>
  <c r="AG95" i="11"/>
  <c r="AH95" i="11"/>
  <c r="AI95" i="11"/>
  <c r="AU95" i="11"/>
  <c r="AV95" i="11"/>
  <c r="AX95" i="11"/>
  <c r="BB95" i="11"/>
  <c r="BC95" i="11"/>
  <c r="AB96" i="11"/>
  <c r="AE96" i="11"/>
  <c r="AF96" i="11"/>
  <c r="AG96" i="11"/>
  <c r="AH96" i="11"/>
  <c r="AI96" i="11"/>
  <c r="AU96" i="11"/>
  <c r="AV96" i="11"/>
  <c r="AX96" i="11"/>
  <c r="BB96" i="11"/>
  <c r="BC96" i="11"/>
  <c r="AB97" i="11"/>
  <c r="AE97" i="11"/>
  <c r="AF97" i="11"/>
  <c r="AG97" i="11"/>
  <c r="AH97" i="11"/>
  <c r="AI97" i="11"/>
  <c r="AU97" i="11"/>
  <c r="AV97" i="11"/>
  <c r="AX97" i="11"/>
  <c r="BB97" i="11"/>
  <c r="BC97" i="11"/>
  <c r="AB98" i="11"/>
  <c r="AE98" i="11"/>
  <c r="AF98" i="11"/>
  <c r="AG98" i="11"/>
  <c r="AH98" i="11"/>
  <c r="AI98" i="11"/>
  <c r="AU98" i="11"/>
  <c r="AV98" i="11"/>
  <c r="AX98" i="11"/>
  <c r="BB98" i="11"/>
  <c r="BC98" i="11"/>
  <c r="AB99" i="11"/>
  <c r="AE99" i="11"/>
  <c r="AF99" i="11"/>
  <c r="AG99" i="11"/>
  <c r="AH99" i="11"/>
  <c r="AI99" i="11"/>
  <c r="AU99" i="11"/>
  <c r="AV99" i="11"/>
  <c r="AX99" i="11"/>
  <c r="BB99" i="11"/>
  <c r="BC99" i="11"/>
  <c r="AB100" i="11"/>
  <c r="AE100" i="11"/>
  <c r="AF100" i="11"/>
  <c r="AG100" i="11"/>
  <c r="AH100" i="11"/>
  <c r="AI100" i="11"/>
  <c r="AU100" i="11"/>
  <c r="AV100" i="11"/>
  <c r="AX100" i="11"/>
  <c r="BB100" i="11"/>
  <c r="BC100" i="11"/>
  <c r="AB101" i="11"/>
  <c r="AE101" i="11"/>
  <c r="AF101" i="11"/>
  <c r="AG101" i="11"/>
  <c r="AH101" i="11"/>
  <c r="AI101" i="11"/>
  <c r="AU101" i="11"/>
  <c r="AV101" i="11"/>
  <c r="AX101" i="11"/>
  <c r="BB101" i="11"/>
  <c r="BC101" i="11"/>
  <c r="AB102" i="11"/>
  <c r="AE102" i="11"/>
  <c r="AF102" i="11"/>
  <c r="AG102" i="11"/>
  <c r="AH102" i="11"/>
  <c r="AI102" i="11"/>
  <c r="AU102" i="11"/>
  <c r="AV102" i="11"/>
  <c r="AX102" i="11"/>
  <c r="BB102" i="11"/>
  <c r="BC102" i="11"/>
  <c r="AB103" i="11"/>
  <c r="AE103" i="11"/>
  <c r="AF103" i="11"/>
  <c r="AG103" i="11"/>
  <c r="AH103" i="11"/>
  <c r="AI103" i="11"/>
  <c r="AU103" i="11"/>
  <c r="AV103" i="11"/>
  <c r="AX103" i="11"/>
  <c r="BB103" i="11"/>
  <c r="BC103" i="11"/>
  <c r="AB104" i="11"/>
  <c r="AE104" i="11"/>
  <c r="AF104" i="11"/>
  <c r="AG104" i="11"/>
  <c r="AH104" i="11"/>
  <c r="AI104" i="11"/>
  <c r="AU104" i="11"/>
  <c r="AV104" i="11"/>
  <c r="AX104" i="11"/>
  <c r="BB104" i="11"/>
  <c r="BC104" i="11"/>
  <c r="AB105" i="11"/>
  <c r="AE105" i="11"/>
  <c r="AF105" i="11"/>
  <c r="AG105" i="11"/>
  <c r="AH105" i="11"/>
  <c r="AI105" i="11"/>
  <c r="AU105" i="11"/>
  <c r="AV105" i="11"/>
  <c r="AX105" i="11"/>
  <c r="BB105" i="11"/>
  <c r="BC105" i="11"/>
  <c r="AB106" i="11"/>
  <c r="AE106" i="11"/>
  <c r="AF106" i="11"/>
  <c r="AG106" i="11"/>
  <c r="AH106" i="11"/>
  <c r="AI106" i="11"/>
  <c r="AU106" i="11"/>
  <c r="AV106" i="11"/>
  <c r="AX106" i="11"/>
  <c r="BB106" i="11"/>
  <c r="BC106" i="11"/>
  <c r="AB107" i="11"/>
  <c r="AE107" i="11"/>
  <c r="AF107" i="11"/>
  <c r="AG107" i="11"/>
  <c r="AH107" i="11"/>
  <c r="AI107" i="11"/>
  <c r="AU107" i="11"/>
  <c r="AV107" i="11"/>
  <c r="AX107" i="11"/>
  <c r="BB107" i="11"/>
  <c r="BC107" i="11"/>
  <c r="AB108" i="11"/>
  <c r="AE108" i="11"/>
  <c r="AF108" i="11"/>
  <c r="AG108" i="11"/>
  <c r="AH108" i="11"/>
  <c r="AI108" i="11"/>
  <c r="AU108" i="11"/>
  <c r="AV108" i="11"/>
  <c r="AX108" i="11"/>
  <c r="BB108" i="11"/>
  <c r="BC108" i="11"/>
  <c r="AB109" i="11"/>
  <c r="AE109" i="11"/>
  <c r="AF109" i="11"/>
  <c r="AG109" i="11"/>
  <c r="AH109" i="11"/>
  <c r="AI109" i="11"/>
  <c r="AU109" i="11"/>
  <c r="AV109" i="11"/>
  <c r="AX109" i="11"/>
  <c r="BB109" i="11"/>
  <c r="BC109" i="11"/>
  <c r="AB110" i="11"/>
  <c r="AE110" i="11"/>
  <c r="AF110" i="11"/>
  <c r="AG110" i="11"/>
  <c r="AH110" i="11"/>
  <c r="AI110" i="11"/>
  <c r="AU110" i="11"/>
  <c r="AV110" i="11"/>
  <c r="AX110" i="11"/>
  <c r="BB110" i="11"/>
  <c r="BC110" i="11"/>
  <c r="AB111" i="11"/>
  <c r="AE111" i="11"/>
  <c r="AF111" i="11"/>
  <c r="AG111" i="11"/>
  <c r="AH111" i="11"/>
  <c r="AI111" i="11"/>
  <c r="AU111" i="11"/>
  <c r="AV111" i="11"/>
  <c r="AX111" i="11"/>
  <c r="BB111" i="11"/>
  <c r="BC111" i="11"/>
  <c r="AB112" i="11"/>
  <c r="AE112" i="11"/>
  <c r="AF112" i="11"/>
  <c r="AG112" i="11"/>
  <c r="AH112" i="11"/>
  <c r="AI112" i="11"/>
  <c r="AU112" i="11"/>
  <c r="AV112" i="11"/>
  <c r="AX112" i="11"/>
  <c r="BB112" i="11"/>
  <c r="BC112" i="11"/>
  <c r="AB113" i="11"/>
  <c r="AE113" i="11"/>
  <c r="AF113" i="11"/>
  <c r="AG113" i="11"/>
  <c r="AH113" i="11"/>
  <c r="AI113" i="11"/>
  <c r="AU113" i="11"/>
  <c r="AV113" i="11"/>
  <c r="AX113" i="11"/>
  <c r="BB113" i="11"/>
  <c r="BC113" i="11"/>
  <c r="AB114" i="11"/>
  <c r="AE114" i="11"/>
  <c r="AF114" i="11"/>
  <c r="AG114" i="11"/>
  <c r="AH114" i="11"/>
  <c r="AI114" i="11"/>
  <c r="AU114" i="11"/>
  <c r="AV114" i="11"/>
  <c r="AX114" i="11"/>
  <c r="BB114" i="11"/>
  <c r="BC114" i="11"/>
  <c r="AB115" i="11"/>
  <c r="AE115" i="11"/>
  <c r="AF115" i="11"/>
  <c r="AG115" i="11"/>
  <c r="AH115" i="11"/>
  <c r="AI115" i="11"/>
  <c r="AU115" i="11"/>
  <c r="AV115" i="11"/>
  <c r="AX115" i="11"/>
  <c r="BB115" i="11"/>
  <c r="BC115" i="11"/>
  <c r="AB116" i="11"/>
  <c r="AE116" i="11"/>
  <c r="AF116" i="11"/>
  <c r="AG116" i="11"/>
  <c r="AH116" i="11"/>
  <c r="AI116" i="11"/>
  <c r="AU116" i="11"/>
  <c r="AV116" i="11"/>
  <c r="AX116" i="11"/>
  <c r="BB116" i="11"/>
  <c r="BC116" i="11"/>
  <c r="AB117" i="11"/>
  <c r="AE117" i="11"/>
  <c r="AF117" i="11"/>
  <c r="AG117" i="11"/>
  <c r="AH117" i="11"/>
  <c r="AI117" i="11"/>
  <c r="AU117" i="11"/>
  <c r="AV117" i="11"/>
  <c r="AX117" i="11"/>
  <c r="BB117" i="11"/>
  <c r="BC117" i="11"/>
  <c r="AB118" i="11"/>
  <c r="AE118" i="11"/>
  <c r="AF118" i="11"/>
  <c r="AG118" i="11"/>
  <c r="AH118" i="11"/>
  <c r="AI118" i="11"/>
  <c r="AU118" i="11"/>
  <c r="AV118" i="11"/>
  <c r="AX118" i="11"/>
  <c r="BB118" i="11"/>
  <c r="BC118" i="11"/>
  <c r="AB119" i="11"/>
  <c r="AE119" i="11"/>
  <c r="AF119" i="11"/>
  <c r="AG119" i="11"/>
  <c r="AH119" i="11"/>
  <c r="AI119" i="11"/>
  <c r="AU119" i="11"/>
  <c r="AV119" i="11"/>
  <c r="AX119" i="11"/>
  <c r="BB119" i="11"/>
  <c r="BC119" i="11"/>
  <c r="AB120" i="11"/>
  <c r="AE120" i="11"/>
  <c r="AF120" i="11"/>
  <c r="AG120" i="11"/>
  <c r="AH120" i="11"/>
  <c r="AI120" i="11"/>
  <c r="AU120" i="11"/>
  <c r="AV120" i="11"/>
  <c r="AX120" i="11"/>
  <c r="BB120" i="11"/>
  <c r="BC120" i="11"/>
  <c r="AB121" i="11"/>
  <c r="AE121" i="11"/>
  <c r="AF121" i="11"/>
  <c r="AG121" i="11"/>
  <c r="AH121" i="11"/>
  <c r="AI121" i="11"/>
  <c r="AU121" i="11"/>
  <c r="AV121" i="11"/>
  <c r="AX121" i="11"/>
  <c r="BB121" i="11"/>
  <c r="BC121" i="11"/>
  <c r="AB122" i="11"/>
  <c r="AE122" i="11"/>
  <c r="AF122" i="11"/>
  <c r="AG122" i="11"/>
  <c r="AH122" i="11"/>
  <c r="AI122" i="11"/>
  <c r="AU122" i="11"/>
  <c r="AV122" i="11"/>
  <c r="AX122" i="11"/>
  <c r="BB122" i="11"/>
  <c r="BC122" i="11"/>
  <c r="AB123" i="11"/>
  <c r="AE123" i="11"/>
  <c r="AF123" i="11"/>
  <c r="AG123" i="11"/>
  <c r="AH123" i="11"/>
  <c r="AI123" i="11"/>
  <c r="AU123" i="11"/>
  <c r="AV123" i="11"/>
  <c r="AX123" i="11"/>
  <c r="BB123" i="11"/>
  <c r="BC123" i="11"/>
  <c r="AB124" i="11"/>
  <c r="AE124" i="11"/>
  <c r="AF124" i="11"/>
  <c r="AG124" i="11"/>
  <c r="AH124" i="11"/>
  <c r="AI124" i="11"/>
  <c r="AU124" i="11"/>
  <c r="AV124" i="11"/>
  <c r="AX124" i="11"/>
  <c r="BB124" i="11"/>
  <c r="BC124" i="11"/>
  <c r="AB125" i="11"/>
  <c r="AE125" i="11"/>
  <c r="AF125" i="11"/>
  <c r="AG125" i="11"/>
  <c r="AH125" i="11"/>
  <c r="AI125" i="11"/>
  <c r="AU125" i="11"/>
  <c r="AV125" i="11"/>
  <c r="AX125" i="11"/>
  <c r="BB125" i="11"/>
  <c r="BC125" i="11"/>
  <c r="AB126" i="11"/>
  <c r="AE126" i="11"/>
  <c r="AF126" i="11"/>
  <c r="AG126" i="11"/>
  <c r="AH126" i="11"/>
  <c r="AI126" i="11"/>
  <c r="AU126" i="11"/>
  <c r="AV126" i="11"/>
  <c r="AX126" i="11"/>
  <c r="BB126" i="11"/>
  <c r="BC126" i="11"/>
  <c r="AB127" i="11"/>
  <c r="AE127" i="11"/>
  <c r="AF127" i="11"/>
  <c r="AG127" i="11"/>
  <c r="AH127" i="11"/>
  <c r="AI127" i="11"/>
  <c r="AU127" i="11"/>
  <c r="AV127" i="11"/>
  <c r="AX127" i="11"/>
  <c r="BB127" i="11"/>
  <c r="BC127" i="11"/>
  <c r="AB128" i="11"/>
  <c r="AE128" i="11"/>
  <c r="AF128" i="11"/>
  <c r="AG128" i="11"/>
  <c r="AH128" i="11"/>
  <c r="AI128" i="11"/>
  <c r="AU128" i="11"/>
  <c r="AV128" i="11"/>
  <c r="AX128" i="11"/>
  <c r="BB128" i="11"/>
  <c r="BC128" i="11"/>
  <c r="AB129" i="11"/>
  <c r="AE129" i="11"/>
  <c r="AF129" i="11"/>
  <c r="AG129" i="11"/>
  <c r="AH129" i="11"/>
  <c r="AI129" i="11"/>
  <c r="AU129" i="11"/>
  <c r="AV129" i="11"/>
  <c r="AX129" i="11"/>
  <c r="BB129" i="11"/>
  <c r="BC129" i="11"/>
  <c r="AB130" i="11"/>
  <c r="AE130" i="11"/>
  <c r="AF130" i="11"/>
  <c r="AG130" i="11"/>
  <c r="AH130" i="11"/>
  <c r="AI130" i="11"/>
  <c r="AU130" i="11"/>
  <c r="AV130" i="11"/>
  <c r="AX130" i="11"/>
  <c r="BB130" i="11"/>
  <c r="BC130" i="11"/>
  <c r="AB131" i="11"/>
  <c r="AE131" i="11"/>
  <c r="AF131" i="11"/>
  <c r="AG131" i="11"/>
  <c r="AH131" i="11"/>
  <c r="AI131" i="11"/>
  <c r="AU131" i="11"/>
  <c r="AV131" i="11"/>
  <c r="AX131" i="11"/>
  <c r="BB131" i="11"/>
  <c r="BC131" i="11"/>
  <c r="AB132" i="11"/>
  <c r="AE132" i="11"/>
  <c r="AF132" i="11"/>
  <c r="AG132" i="11"/>
  <c r="AH132" i="11"/>
  <c r="AI132" i="11"/>
  <c r="AU132" i="11"/>
  <c r="AV132" i="11"/>
  <c r="AX132" i="11"/>
  <c r="BB132" i="11"/>
  <c r="BC132" i="11"/>
  <c r="AB133" i="11"/>
  <c r="AE133" i="11"/>
  <c r="AF133" i="11"/>
  <c r="AG133" i="11"/>
  <c r="AH133" i="11"/>
  <c r="AI133" i="11"/>
  <c r="AU133" i="11"/>
  <c r="AV133" i="11"/>
  <c r="AX133" i="11"/>
  <c r="BB133" i="11"/>
  <c r="BC133" i="11"/>
  <c r="AE2" i="11"/>
  <c r="AF2" i="11"/>
  <c r="AG2" i="11"/>
  <c r="AH2" i="11"/>
  <c r="AI2" i="11"/>
  <c r="AU2" i="11"/>
  <c r="AV2" i="11"/>
  <c r="AX2" i="11"/>
  <c r="BB2" i="11"/>
  <c r="BC2" i="11"/>
  <c r="O3" i="11"/>
  <c r="P3" i="11"/>
  <c r="Q3" i="11"/>
  <c r="R3" i="11"/>
  <c r="S3" i="11"/>
  <c r="O4" i="11"/>
  <c r="P4" i="11"/>
  <c r="Q4" i="11"/>
  <c r="R4" i="11"/>
  <c r="S4" i="11"/>
  <c r="O5" i="11"/>
  <c r="P5" i="11"/>
  <c r="Q5" i="11"/>
  <c r="R5" i="11"/>
  <c r="S5" i="11"/>
  <c r="O6" i="11"/>
  <c r="P6" i="11"/>
  <c r="Q6" i="11"/>
  <c r="R6" i="11"/>
  <c r="S6" i="11"/>
  <c r="O7" i="11"/>
  <c r="P7" i="11"/>
  <c r="Q7" i="11"/>
  <c r="R7" i="11"/>
  <c r="S7" i="11"/>
  <c r="O8" i="11"/>
  <c r="P8" i="11"/>
  <c r="Q8" i="11"/>
  <c r="R8" i="11"/>
  <c r="S8" i="11"/>
  <c r="O9" i="11"/>
  <c r="P9" i="11"/>
  <c r="Q9" i="11"/>
  <c r="R9" i="11"/>
  <c r="S9" i="11"/>
  <c r="O10" i="11"/>
  <c r="P10" i="11"/>
  <c r="Q10" i="11"/>
  <c r="R10" i="11"/>
  <c r="S10" i="11"/>
  <c r="O11" i="11"/>
  <c r="P11" i="11"/>
  <c r="Q11" i="11"/>
  <c r="R11" i="11"/>
  <c r="S11" i="11"/>
  <c r="O12" i="11"/>
  <c r="P12" i="11"/>
  <c r="Q12" i="11"/>
  <c r="R12" i="11"/>
  <c r="S12" i="11"/>
  <c r="O13" i="11"/>
  <c r="P13" i="11"/>
  <c r="Q13" i="11"/>
  <c r="R13" i="11"/>
  <c r="S13" i="11"/>
  <c r="O14" i="11"/>
  <c r="P14" i="11"/>
  <c r="Q14" i="11"/>
  <c r="R14" i="11"/>
  <c r="S14" i="11"/>
  <c r="O15" i="11"/>
  <c r="P15" i="11"/>
  <c r="Q15" i="11"/>
  <c r="R15" i="11"/>
  <c r="S15" i="11"/>
  <c r="O16" i="11"/>
  <c r="P16" i="11"/>
  <c r="Q16" i="11"/>
  <c r="R16" i="11"/>
  <c r="S16" i="11"/>
  <c r="O17" i="11"/>
  <c r="P17" i="11"/>
  <c r="Q17" i="11"/>
  <c r="R17" i="11"/>
  <c r="S17" i="11"/>
  <c r="O18" i="11"/>
  <c r="P18" i="11"/>
  <c r="Q18" i="11"/>
  <c r="R18" i="11"/>
  <c r="S18" i="11"/>
  <c r="O19" i="11"/>
  <c r="P19" i="11"/>
  <c r="Q19" i="11"/>
  <c r="R19" i="11"/>
  <c r="S19" i="11"/>
  <c r="O20" i="11"/>
  <c r="P20" i="11"/>
  <c r="Q20" i="11"/>
  <c r="R20" i="11"/>
  <c r="S20" i="11"/>
  <c r="O21" i="11"/>
  <c r="P21" i="11"/>
  <c r="Q21" i="11"/>
  <c r="R21" i="11"/>
  <c r="S21" i="11"/>
  <c r="O22" i="11"/>
  <c r="P22" i="11"/>
  <c r="Q22" i="11"/>
  <c r="R22" i="11"/>
  <c r="S22" i="11"/>
  <c r="O23" i="11"/>
  <c r="P23" i="11"/>
  <c r="Q23" i="11"/>
  <c r="R23" i="11"/>
  <c r="S23" i="11"/>
  <c r="O24" i="11"/>
  <c r="P24" i="11"/>
  <c r="Q24" i="11"/>
  <c r="R24" i="11"/>
  <c r="S24" i="11"/>
  <c r="O25" i="11"/>
  <c r="P25" i="11"/>
  <c r="Q25" i="11"/>
  <c r="R25" i="11"/>
  <c r="S25" i="11"/>
  <c r="O26" i="11"/>
  <c r="P26" i="11"/>
  <c r="Q26" i="11"/>
  <c r="R26" i="11"/>
  <c r="S26" i="11"/>
  <c r="O27" i="11"/>
  <c r="P27" i="11"/>
  <c r="Q27" i="11"/>
  <c r="R27" i="11"/>
  <c r="S27" i="11"/>
  <c r="O28" i="11"/>
  <c r="P28" i="11"/>
  <c r="Q28" i="11"/>
  <c r="R28" i="11"/>
  <c r="S28" i="11"/>
  <c r="O29" i="11"/>
  <c r="P29" i="11"/>
  <c r="Q29" i="11"/>
  <c r="R29" i="11"/>
  <c r="S29" i="11"/>
  <c r="O30" i="11"/>
  <c r="P30" i="11"/>
  <c r="Q30" i="11"/>
  <c r="R30" i="11"/>
  <c r="S30" i="11"/>
  <c r="O31" i="11"/>
  <c r="P31" i="11"/>
  <c r="Q31" i="11"/>
  <c r="R31" i="11"/>
  <c r="S31" i="11"/>
  <c r="O32" i="11"/>
  <c r="P32" i="11"/>
  <c r="Q32" i="11"/>
  <c r="R32" i="11"/>
  <c r="S32" i="11"/>
  <c r="O33" i="11"/>
  <c r="P33" i="11"/>
  <c r="Q33" i="11"/>
  <c r="R33" i="11"/>
  <c r="S33" i="11"/>
  <c r="O34" i="11"/>
  <c r="P34" i="11"/>
  <c r="Q34" i="11"/>
  <c r="R34" i="11"/>
  <c r="S34" i="11"/>
  <c r="O35" i="11"/>
  <c r="P35" i="11"/>
  <c r="Q35" i="11"/>
  <c r="R35" i="11"/>
  <c r="S35" i="11"/>
  <c r="O36" i="11"/>
  <c r="P36" i="11"/>
  <c r="Q36" i="11"/>
  <c r="R36" i="11"/>
  <c r="S36" i="11"/>
  <c r="O37" i="11"/>
  <c r="P37" i="11"/>
  <c r="Q37" i="11"/>
  <c r="R37" i="11"/>
  <c r="S37" i="11"/>
  <c r="O38" i="11"/>
  <c r="P38" i="11"/>
  <c r="Q38" i="11"/>
  <c r="R38" i="11"/>
  <c r="S38" i="11"/>
  <c r="O39" i="11"/>
  <c r="P39" i="11"/>
  <c r="Q39" i="11"/>
  <c r="R39" i="11"/>
  <c r="S39" i="11"/>
  <c r="O40" i="11"/>
  <c r="P40" i="11"/>
  <c r="Q40" i="11"/>
  <c r="R40" i="11"/>
  <c r="S40" i="11"/>
  <c r="O41" i="11"/>
  <c r="P41" i="11"/>
  <c r="Q41" i="11"/>
  <c r="R41" i="11"/>
  <c r="S41" i="11"/>
  <c r="O42" i="11"/>
  <c r="P42" i="11"/>
  <c r="Q42" i="11"/>
  <c r="R42" i="11"/>
  <c r="S42" i="11"/>
  <c r="O43" i="11"/>
  <c r="P43" i="11"/>
  <c r="Q43" i="11"/>
  <c r="R43" i="11"/>
  <c r="S43" i="11"/>
  <c r="O44" i="11"/>
  <c r="P44" i="11"/>
  <c r="Q44" i="11"/>
  <c r="R44" i="11"/>
  <c r="S44" i="11"/>
  <c r="O45" i="11"/>
  <c r="P45" i="11"/>
  <c r="Q45" i="11"/>
  <c r="R45" i="11"/>
  <c r="S45" i="11"/>
  <c r="O46" i="11"/>
  <c r="P46" i="11"/>
  <c r="Q46" i="11"/>
  <c r="R46" i="11"/>
  <c r="S46" i="11"/>
  <c r="O47" i="11"/>
  <c r="P47" i="11"/>
  <c r="Q47" i="11"/>
  <c r="R47" i="11"/>
  <c r="S47" i="11"/>
  <c r="O48" i="11"/>
  <c r="P48" i="11"/>
  <c r="Q48" i="11"/>
  <c r="R48" i="11"/>
  <c r="S48" i="11"/>
  <c r="O49" i="11"/>
  <c r="P49" i="11"/>
  <c r="Q49" i="11"/>
  <c r="R49" i="11"/>
  <c r="S49" i="11"/>
  <c r="O50" i="11"/>
  <c r="P50" i="11"/>
  <c r="Q50" i="11"/>
  <c r="R50" i="11"/>
  <c r="S50" i="11"/>
  <c r="O51" i="11"/>
  <c r="P51" i="11"/>
  <c r="Q51" i="11"/>
  <c r="R51" i="11"/>
  <c r="S51" i="11"/>
  <c r="O52" i="11"/>
  <c r="P52" i="11"/>
  <c r="Q52" i="11"/>
  <c r="R52" i="11"/>
  <c r="S52" i="11"/>
  <c r="O53" i="11"/>
  <c r="P53" i="11"/>
  <c r="Q53" i="11"/>
  <c r="R53" i="11"/>
  <c r="S53" i="11"/>
  <c r="O54" i="11"/>
  <c r="P54" i="11"/>
  <c r="Q54" i="11"/>
  <c r="R54" i="11"/>
  <c r="S54" i="11"/>
  <c r="O55" i="11"/>
  <c r="P55" i="11"/>
  <c r="Q55" i="11"/>
  <c r="R55" i="11"/>
  <c r="S55" i="11"/>
  <c r="O56" i="11"/>
  <c r="P56" i="11"/>
  <c r="Q56" i="11"/>
  <c r="R56" i="11"/>
  <c r="S56" i="11"/>
  <c r="O57" i="11"/>
  <c r="P57" i="11"/>
  <c r="Q57" i="11"/>
  <c r="R57" i="11"/>
  <c r="S57" i="11"/>
  <c r="O58" i="11"/>
  <c r="P58" i="11"/>
  <c r="Q58" i="11"/>
  <c r="R58" i="11"/>
  <c r="S58" i="11"/>
  <c r="O59" i="11"/>
  <c r="P59" i="11"/>
  <c r="Q59" i="11"/>
  <c r="R59" i="11"/>
  <c r="S59" i="11"/>
  <c r="O60" i="11"/>
  <c r="P60" i="11"/>
  <c r="Q60" i="11"/>
  <c r="R60" i="11"/>
  <c r="S60" i="11"/>
  <c r="O61" i="11"/>
  <c r="P61" i="11"/>
  <c r="Q61" i="11"/>
  <c r="R61" i="11"/>
  <c r="S61" i="11"/>
  <c r="O62" i="11"/>
  <c r="P62" i="11"/>
  <c r="Q62" i="11"/>
  <c r="R62" i="11"/>
  <c r="S62" i="11"/>
  <c r="O63" i="11"/>
  <c r="P63" i="11"/>
  <c r="Q63" i="11"/>
  <c r="R63" i="11"/>
  <c r="S63" i="11"/>
  <c r="O64" i="11"/>
  <c r="P64" i="11"/>
  <c r="Q64" i="11"/>
  <c r="R64" i="11"/>
  <c r="S64" i="11"/>
  <c r="O65" i="11"/>
  <c r="P65" i="11"/>
  <c r="Q65" i="11"/>
  <c r="R65" i="11"/>
  <c r="S65" i="11"/>
  <c r="O66" i="11"/>
  <c r="P66" i="11"/>
  <c r="Q66" i="11"/>
  <c r="R66" i="11"/>
  <c r="S66" i="11"/>
  <c r="O67" i="11"/>
  <c r="P67" i="11"/>
  <c r="Q67" i="11"/>
  <c r="R67" i="11"/>
  <c r="S67" i="11"/>
  <c r="O68" i="11"/>
  <c r="P68" i="11"/>
  <c r="Q68" i="11"/>
  <c r="R68" i="11"/>
  <c r="S68" i="11"/>
  <c r="O69" i="11"/>
  <c r="P69" i="11"/>
  <c r="Q69" i="11"/>
  <c r="R69" i="11"/>
  <c r="S69" i="11"/>
  <c r="O70" i="11"/>
  <c r="P70" i="11"/>
  <c r="Q70" i="11"/>
  <c r="R70" i="11"/>
  <c r="S70" i="11"/>
  <c r="O71" i="11"/>
  <c r="P71" i="11"/>
  <c r="Q71" i="11"/>
  <c r="R71" i="11"/>
  <c r="S71" i="11"/>
  <c r="O72" i="11"/>
  <c r="P72" i="11"/>
  <c r="Q72" i="11"/>
  <c r="R72" i="11"/>
  <c r="S72" i="11"/>
  <c r="O73" i="11"/>
  <c r="P73" i="11"/>
  <c r="Q73" i="11"/>
  <c r="R73" i="11"/>
  <c r="S73" i="11"/>
  <c r="O74" i="11"/>
  <c r="P74" i="11"/>
  <c r="Q74" i="11"/>
  <c r="R74" i="11"/>
  <c r="S74" i="11"/>
  <c r="O75" i="11"/>
  <c r="P75" i="11"/>
  <c r="Q75" i="11"/>
  <c r="R75" i="11"/>
  <c r="S75" i="11"/>
  <c r="O76" i="11"/>
  <c r="P76" i="11"/>
  <c r="Q76" i="11"/>
  <c r="R76" i="11"/>
  <c r="S76" i="11"/>
  <c r="O77" i="11"/>
  <c r="P77" i="11"/>
  <c r="Q77" i="11"/>
  <c r="R77" i="11"/>
  <c r="S77" i="11"/>
  <c r="O78" i="11"/>
  <c r="P78" i="11"/>
  <c r="Q78" i="11"/>
  <c r="R78" i="11"/>
  <c r="S78" i="11"/>
  <c r="O79" i="11"/>
  <c r="P79" i="11"/>
  <c r="Q79" i="11"/>
  <c r="R79" i="11"/>
  <c r="S79" i="11"/>
  <c r="O80" i="11"/>
  <c r="P80" i="11"/>
  <c r="Q80" i="11"/>
  <c r="R80" i="11"/>
  <c r="S80" i="11"/>
  <c r="O81" i="11"/>
  <c r="P81" i="11"/>
  <c r="Q81" i="11"/>
  <c r="R81" i="11"/>
  <c r="S81" i="11"/>
  <c r="O82" i="11"/>
  <c r="P82" i="11"/>
  <c r="Q82" i="11"/>
  <c r="R82" i="11"/>
  <c r="S82" i="11"/>
  <c r="O83" i="11"/>
  <c r="P83" i="11"/>
  <c r="Q83" i="11"/>
  <c r="R83" i="11"/>
  <c r="S83" i="11"/>
  <c r="O84" i="11"/>
  <c r="P84" i="11"/>
  <c r="Q84" i="11"/>
  <c r="R84" i="11"/>
  <c r="S84" i="11"/>
  <c r="O85" i="11"/>
  <c r="P85" i="11"/>
  <c r="Q85" i="11"/>
  <c r="R85" i="11"/>
  <c r="S85" i="11"/>
  <c r="O86" i="11"/>
  <c r="P86" i="11"/>
  <c r="Q86" i="11"/>
  <c r="R86" i="11"/>
  <c r="S86" i="11"/>
  <c r="O87" i="11"/>
  <c r="P87" i="11"/>
  <c r="Q87" i="11"/>
  <c r="R87" i="11"/>
  <c r="S87" i="11"/>
  <c r="O88" i="11"/>
  <c r="P88" i="11"/>
  <c r="Q88" i="11"/>
  <c r="R88" i="11"/>
  <c r="S88" i="11"/>
  <c r="O89" i="11"/>
  <c r="P89" i="11"/>
  <c r="Q89" i="11"/>
  <c r="R89" i="11"/>
  <c r="S89" i="11"/>
  <c r="O90" i="11"/>
  <c r="P90" i="11"/>
  <c r="Q90" i="11"/>
  <c r="R90" i="11"/>
  <c r="S90" i="11"/>
  <c r="O91" i="11"/>
  <c r="P91" i="11"/>
  <c r="Q91" i="11"/>
  <c r="R91" i="11"/>
  <c r="S91" i="11"/>
  <c r="O92" i="11"/>
  <c r="P92" i="11"/>
  <c r="Q92" i="11"/>
  <c r="R92" i="11"/>
  <c r="S92" i="11"/>
  <c r="O93" i="11"/>
  <c r="P93" i="11"/>
  <c r="Q93" i="11"/>
  <c r="R93" i="11"/>
  <c r="S93" i="11"/>
  <c r="O94" i="11"/>
  <c r="P94" i="11"/>
  <c r="Q94" i="11"/>
  <c r="R94" i="11"/>
  <c r="S94" i="11"/>
  <c r="O95" i="11"/>
  <c r="P95" i="11"/>
  <c r="Q95" i="11"/>
  <c r="R95" i="11"/>
  <c r="S95" i="11"/>
  <c r="O96" i="11"/>
  <c r="P96" i="11"/>
  <c r="Q96" i="11"/>
  <c r="R96" i="11"/>
  <c r="S96" i="11"/>
  <c r="O97" i="11"/>
  <c r="P97" i="11"/>
  <c r="Q97" i="11"/>
  <c r="R97" i="11"/>
  <c r="S97" i="11"/>
  <c r="O98" i="11"/>
  <c r="P98" i="11"/>
  <c r="Q98" i="11"/>
  <c r="R98" i="11"/>
  <c r="S98" i="11"/>
  <c r="O99" i="11"/>
  <c r="P99" i="11"/>
  <c r="Q99" i="11"/>
  <c r="R99" i="11"/>
  <c r="S99" i="11"/>
  <c r="O100" i="11"/>
  <c r="P100" i="11"/>
  <c r="Q100" i="11"/>
  <c r="R100" i="11"/>
  <c r="S100" i="11"/>
  <c r="O101" i="11"/>
  <c r="P101" i="11"/>
  <c r="Q101" i="11"/>
  <c r="R101" i="11"/>
  <c r="S101" i="11"/>
  <c r="O102" i="11"/>
  <c r="P102" i="11"/>
  <c r="Q102" i="11"/>
  <c r="R102" i="11"/>
  <c r="S102" i="11"/>
  <c r="O103" i="11"/>
  <c r="P103" i="11"/>
  <c r="Q103" i="11"/>
  <c r="R103" i="11"/>
  <c r="S103" i="11"/>
  <c r="O104" i="11"/>
  <c r="P104" i="11"/>
  <c r="Q104" i="11"/>
  <c r="R104" i="11"/>
  <c r="S104" i="11"/>
  <c r="O105" i="11"/>
  <c r="P105" i="11"/>
  <c r="Q105" i="11"/>
  <c r="R105" i="11"/>
  <c r="S105" i="11"/>
  <c r="O106" i="11"/>
  <c r="P106" i="11"/>
  <c r="Q106" i="11"/>
  <c r="R106" i="11"/>
  <c r="S106" i="11"/>
  <c r="O107" i="11"/>
  <c r="P107" i="11"/>
  <c r="Q107" i="11"/>
  <c r="R107" i="11"/>
  <c r="S107" i="11"/>
  <c r="O108" i="11"/>
  <c r="P108" i="11"/>
  <c r="Q108" i="11"/>
  <c r="R108" i="11"/>
  <c r="S108" i="11"/>
  <c r="O109" i="11"/>
  <c r="P109" i="11"/>
  <c r="Q109" i="11"/>
  <c r="R109" i="11"/>
  <c r="S109" i="11"/>
  <c r="O110" i="11"/>
  <c r="P110" i="11"/>
  <c r="Q110" i="11"/>
  <c r="R110" i="11"/>
  <c r="S110" i="11"/>
  <c r="O111" i="11"/>
  <c r="P111" i="11"/>
  <c r="Q111" i="11"/>
  <c r="R111" i="11"/>
  <c r="S111" i="11"/>
  <c r="O112" i="11"/>
  <c r="P112" i="11"/>
  <c r="Q112" i="11"/>
  <c r="R112" i="11"/>
  <c r="S112" i="11"/>
  <c r="O113" i="11"/>
  <c r="P113" i="11"/>
  <c r="Q113" i="11"/>
  <c r="R113" i="11"/>
  <c r="S113" i="11"/>
  <c r="O114" i="11"/>
  <c r="P114" i="11"/>
  <c r="Q114" i="11"/>
  <c r="R114" i="11"/>
  <c r="S114" i="11"/>
  <c r="O115" i="11"/>
  <c r="P115" i="11"/>
  <c r="Q115" i="11"/>
  <c r="R115" i="11"/>
  <c r="S115" i="11"/>
  <c r="O116" i="11"/>
  <c r="P116" i="11"/>
  <c r="Q116" i="11"/>
  <c r="R116" i="11"/>
  <c r="S116" i="11"/>
  <c r="O117" i="11"/>
  <c r="P117" i="11"/>
  <c r="Q117" i="11"/>
  <c r="R117" i="11"/>
  <c r="S117" i="11"/>
  <c r="O118" i="11"/>
  <c r="P118" i="11"/>
  <c r="Q118" i="11"/>
  <c r="R118" i="11"/>
  <c r="S118" i="11"/>
  <c r="O119" i="11"/>
  <c r="P119" i="11"/>
  <c r="Q119" i="11"/>
  <c r="R119" i="11"/>
  <c r="S119" i="11"/>
  <c r="O120" i="11"/>
  <c r="P120" i="11"/>
  <c r="Q120" i="11"/>
  <c r="R120" i="11"/>
  <c r="S120" i="11"/>
  <c r="O121" i="11"/>
  <c r="P121" i="11"/>
  <c r="Q121" i="11"/>
  <c r="R121" i="11"/>
  <c r="S121" i="11"/>
  <c r="O122" i="11"/>
  <c r="P122" i="11"/>
  <c r="Q122" i="11"/>
  <c r="R122" i="11"/>
  <c r="S122" i="11"/>
  <c r="O123" i="11"/>
  <c r="P123" i="11"/>
  <c r="Q123" i="11"/>
  <c r="R123" i="11"/>
  <c r="S123" i="11"/>
  <c r="O124" i="11"/>
  <c r="P124" i="11"/>
  <c r="Q124" i="11"/>
  <c r="R124" i="11"/>
  <c r="S124" i="11"/>
  <c r="O125" i="11"/>
  <c r="P125" i="11"/>
  <c r="Q125" i="11"/>
  <c r="R125" i="11"/>
  <c r="S125" i="11"/>
  <c r="O126" i="11"/>
  <c r="P126" i="11"/>
  <c r="Q126" i="11"/>
  <c r="R126" i="11"/>
  <c r="S126" i="11"/>
  <c r="O127" i="11"/>
  <c r="P127" i="11"/>
  <c r="Q127" i="11"/>
  <c r="R127" i="11"/>
  <c r="S127" i="11"/>
  <c r="O128" i="11"/>
  <c r="P128" i="11"/>
  <c r="Q128" i="11"/>
  <c r="R128" i="11"/>
  <c r="S128" i="11"/>
  <c r="O129" i="11"/>
  <c r="P129" i="11"/>
  <c r="Q129" i="11"/>
  <c r="R129" i="11"/>
  <c r="S129" i="11"/>
  <c r="O130" i="11"/>
  <c r="P130" i="11"/>
  <c r="Q130" i="11"/>
  <c r="R130" i="11"/>
  <c r="S130" i="11"/>
  <c r="O131" i="11"/>
  <c r="P131" i="11"/>
  <c r="Q131" i="11"/>
  <c r="R131" i="11"/>
  <c r="S131" i="11"/>
  <c r="O132" i="11"/>
  <c r="P132" i="11"/>
  <c r="Q132" i="11"/>
  <c r="R132" i="11"/>
  <c r="S132" i="11"/>
  <c r="O133" i="11"/>
  <c r="P133" i="11"/>
  <c r="Q133" i="11"/>
  <c r="R133" i="11"/>
  <c r="S133" i="11"/>
  <c r="P2" i="11"/>
  <c r="Q2" i="11"/>
  <c r="R2" i="11"/>
  <c r="S2" i="11"/>
  <c r="O2" i="11"/>
  <c r="K90" i="11"/>
  <c r="L90" i="11"/>
  <c r="M90" i="11"/>
  <c r="N90" i="11"/>
  <c r="K91" i="11"/>
  <c r="L91" i="11"/>
  <c r="M91" i="11"/>
  <c r="N91" i="11"/>
  <c r="K92" i="11"/>
  <c r="L92" i="11"/>
  <c r="M92" i="11"/>
  <c r="N92" i="11"/>
  <c r="K93" i="11"/>
  <c r="L93" i="11"/>
  <c r="M93" i="11"/>
  <c r="N93" i="11"/>
  <c r="K94" i="11"/>
  <c r="L94" i="11"/>
  <c r="M94" i="11"/>
  <c r="N94" i="11"/>
  <c r="K95" i="11"/>
  <c r="L95" i="11"/>
  <c r="M95" i="11"/>
  <c r="N95" i="11"/>
  <c r="K96" i="11"/>
  <c r="L96" i="11"/>
  <c r="M96" i="11"/>
  <c r="N96" i="11"/>
  <c r="K97" i="11"/>
  <c r="L97" i="11"/>
  <c r="M97" i="11"/>
  <c r="N97" i="11"/>
  <c r="K98" i="11"/>
  <c r="L98" i="11"/>
  <c r="M98" i="11"/>
  <c r="N98" i="11"/>
  <c r="K99" i="11"/>
  <c r="L99" i="11"/>
  <c r="M99" i="11"/>
  <c r="N99" i="11"/>
  <c r="K100" i="11"/>
  <c r="L100" i="11"/>
  <c r="M100" i="11"/>
  <c r="N100" i="11"/>
  <c r="K101" i="11"/>
  <c r="L101" i="11"/>
  <c r="M101" i="11"/>
  <c r="N101" i="11"/>
  <c r="K102" i="11"/>
  <c r="L102" i="11"/>
  <c r="M102" i="11"/>
  <c r="N102" i="11"/>
  <c r="K103" i="11"/>
  <c r="L103" i="11"/>
  <c r="M103" i="11"/>
  <c r="N103" i="11"/>
  <c r="K104" i="11"/>
  <c r="L104" i="11"/>
  <c r="M104" i="11"/>
  <c r="N104" i="11"/>
  <c r="K105" i="11"/>
  <c r="L105" i="11"/>
  <c r="M105" i="11"/>
  <c r="N105" i="11"/>
  <c r="K106" i="11"/>
  <c r="L106" i="11"/>
  <c r="M106" i="11"/>
  <c r="N106" i="11"/>
  <c r="K107" i="11"/>
  <c r="L107" i="11"/>
  <c r="M107" i="11"/>
  <c r="N107" i="11"/>
  <c r="K108" i="11"/>
  <c r="L108" i="11"/>
  <c r="M108" i="11"/>
  <c r="N108" i="11"/>
  <c r="K109" i="11"/>
  <c r="L109" i="11"/>
  <c r="M109" i="11"/>
  <c r="N109" i="11"/>
  <c r="K110" i="11"/>
  <c r="L110" i="11"/>
  <c r="M110" i="11"/>
  <c r="N110" i="11"/>
  <c r="K111" i="11"/>
  <c r="L111" i="11"/>
  <c r="M111" i="11"/>
  <c r="N111" i="11"/>
  <c r="K112" i="11"/>
  <c r="L112" i="11"/>
  <c r="M112" i="11"/>
  <c r="N112" i="11"/>
  <c r="K113" i="11"/>
  <c r="L113" i="11"/>
  <c r="M113" i="11"/>
  <c r="N113" i="11"/>
  <c r="K114" i="11"/>
  <c r="L114" i="11"/>
  <c r="M114" i="11"/>
  <c r="N114" i="11"/>
  <c r="K115" i="11"/>
  <c r="L115" i="11"/>
  <c r="M115" i="11"/>
  <c r="N115" i="11"/>
  <c r="K116" i="11"/>
  <c r="L116" i="11"/>
  <c r="M116" i="11"/>
  <c r="N116" i="11"/>
  <c r="K117" i="11"/>
  <c r="L117" i="11"/>
  <c r="M117" i="11"/>
  <c r="N117" i="11"/>
  <c r="K118" i="11"/>
  <c r="L118" i="11"/>
  <c r="M118" i="11"/>
  <c r="N118" i="11"/>
  <c r="K119" i="11"/>
  <c r="L119" i="11"/>
  <c r="M119" i="11"/>
  <c r="N119" i="11"/>
  <c r="K120" i="11"/>
  <c r="L120" i="11"/>
  <c r="M120" i="11"/>
  <c r="N120" i="11"/>
  <c r="K121" i="11"/>
  <c r="L121" i="11"/>
  <c r="M121" i="11"/>
  <c r="N121" i="11"/>
  <c r="K122" i="11"/>
  <c r="L122" i="11"/>
  <c r="M122" i="11"/>
  <c r="N122" i="11"/>
  <c r="K123" i="11"/>
  <c r="L123" i="11"/>
  <c r="M123" i="11"/>
  <c r="N123" i="11"/>
  <c r="K124" i="11"/>
  <c r="L124" i="11"/>
  <c r="M124" i="11"/>
  <c r="N124" i="11"/>
  <c r="K125" i="11"/>
  <c r="L125" i="11"/>
  <c r="M125" i="11"/>
  <c r="N125" i="11"/>
  <c r="K126" i="11"/>
  <c r="L126" i="11"/>
  <c r="M126" i="11"/>
  <c r="N126" i="11"/>
  <c r="K127" i="11"/>
  <c r="L127" i="11"/>
  <c r="M127" i="11"/>
  <c r="N127" i="11"/>
  <c r="K128" i="11"/>
  <c r="L128" i="11"/>
  <c r="M128" i="11"/>
  <c r="N128" i="11"/>
  <c r="K129" i="11"/>
  <c r="L129" i="11"/>
  <c r="M129" i="11"/>
  <c r="N129" i="11"/>
  <c r="K130" i="11"/>
  <c r="L130" i="11"/>
  <c r="M130" i="11"/>
  <c r="N130" i="11"/>
  <c r="K131" i="11"/>
  <c r="L131" i="11"/>
  <c r="M131" i="11"/>
  <c r="N131" i="11"/>
  <c r="K132" i="11"/>
  <c r="L132" i="11"/>
  <c r="M132" i="11"/>
  <c r="N132" i="11"/>
  <c r="K133" i="11"/>
  <c r="L133" i="11"/>
  <c r="M133" i="11"/>
  <c r="N133" i="11"/>
  <c r="G90" i="11"/>
  <c r="H90" i="11"/>
  <c r="G91" i="11"/>
  <c r="H91" i="11"/>
  <c r="G92" i="11"/>
  <c r="H92" i="11"/>
  <c r="G93" i="11"/>
  <c r="H93" i="11"/>
  <c r="G94" i="11"/>
  <c r="H94" i="11"/>
  <c r="G95" i="11"/>
  <c r="H95" i="11"/>
  <c r="G96" i="11"/>
  <c r="H96" i="11"/>
  <c r="G97" i="11"/>
  <c r="H97" i="11"/>
  <c r="G98" i="11"/>
  <c r="H98" i="11"/>
  <c r="G99" i="11"/>
  <c r="H99" i="11"/>
  <c r="G100" i="11"/>
  <c r="H100" i="11"/>
  <c r="G101" i="11"/>
  <c r="H101" i="11"/>
  <c r="G102" i="11"/>
  <c r="H102" i="11"/>
  <c r="G103" i="11"/>
  <c r="H103" i="11"/>
  <c r="G104" i="11"/>
  <c r="H104" i="11"/>
  <c r="G105" i="11"/>
  <c r="H105" i="11"/>
  <c r="G106" i="11"/>
  <c r="H106" i="11"/>
  <c r="G107" i="11"/>
  <c r="H107" i="11"/>
  <c r="G108" i="11"/>
  <c r="H108" i="11"/>
  <c r="G109" i="11"/>
  <c r="H109" i="11"/>
  <c r="G110" i="11"/>
  <c r="H110" i="11"/>
  <c r="G111" i="11"/>
  <c r="H111" i="11"/>
  <c r="G112" i="11"/>
  <c r="H112" i="11"/>
  <c r="G113" i="11"/>
  <c r="H113" i="11"/>
  <c r="G114" i="11"/>
  <c r="H114" i="11"/>
  <c r="G115" i="11"/>
  <c r="H115" i="11"/>
  <c r="G116" i="11"/>
  <c r="H116" i="11"/>
  <c r="G117" i="11"/>
  <c r="H117" i="11"/>
  <c r="G118" i="11"/>
  <c r="H118" i="11"/>
  <c r="G119" i="11"/>
  <c r="H119" i="11"/>
  <c r="G120" i="11"/>
  <c r="H120" i="11"/>
  <c r="G121" i="11"/>
  <c r="H121" i="11"/>
  <c r="G122" i="11"/>
  <c r="H122" i="11"/>
  <c r="G123" i="11"/>
  <c r="H123" i="11"/>
  <c r="G124" i="11"/>
  <c r="H124" i="11"/>
  <c r="G125" i="11"/>
  <c r="H125" i="11"/>
  <c r="G126" i="11"/>
  <c r="H126" i="11"/>
  <c r="G127" i="11"/>
  <c r="H127" i="11"/>
  <c r="G128" i="11"/>
  <c r="H128" i="11"/>
  <c r="G129" i="11"/>
  <c r="H129" i="11"/>
  <c r="G130" i="11"/>
  <c r="H130" i="11"/>
  <c r="G131" i="11"/>
  <c r="H131" i="11"/>
  <c r="G132" i="11"/>
  <c r="H132" i="11"/>
  <c r="G133" i="11"/>
  <c r="H133" i="11"/>
  <c r="K68" i="11"/>
  <c r="L68" i="11"/>
  <c r="M68" i="11"/>
  <c r="N68" i="11"/>
  <c r="K69" i="11"/>
  <c r="L69" i="11"/>
  <c r="M69" i="11"/>
  <c r="N69" i="11"/>
  <c r="K70" i="11"/>
  <c r="L70" i="11"/>
  <c r="M70" i="11"/>
  <c r="N70" i="11"/>
  <c r="K71" i="11"/>
  <c r="L71" i="11"/>
  <c r="M71" i="11"/>
  <c r="N71" i="11"/>
  <c r="K72" i="11"/>
  <c r="L72" i="11"/>
  <c r="M72" i="11"/>
  <c r="N72" i="11"/>
  <c r="K73" i="11"/>
  <c r="L73" i="11"/>
  <c r="M73" i="11"/>
  <c r="N73" i="11"/>
  <c r="K74" i="11"/>
  <c r="L74" i="11"/>
  <c r="M74" i="11"/>
  <c r="N74" i="11"/>
  <c r="K75" i="11"/>
  <c r="L75" i="11"/>
  <c r="M75" i="11"/>
  <c r="N75" i="11"/>
  <c r="K76" i="11"/>
  <c r="L76" i="11"/>
  <c r="M76" i="11"/>
  <c r="N76" i="11"/>
  <c r="K77" i="11"/>
  <c r="L77" i="11"/>
  <c r="M77" i="11"/>
  <c r="N77" i="11"/>
  <c r="K78" i="11"/>
  <c r="L78" i="11"/>
  <c r="M78" i="11"/>
  <c r="N78" i="11"/>
  <c r="K79" i="11"/>
  <c r="L79" i="11"/>
  <c r="M79" i="11"/>
  <c r="N79" i="11"/>
  <c r="K80" i="11"/>
  <c r="L80" i="11"/>
  <c r="M80" i="11"/>
  <c r="N80" i="11"/>
  <c r="K81" i="11"/>
  <c r="L81" i="11"/>
  <c r="M81" i="11"/>
  <c r="N81" i="11"/>
  <c r="K82" i="11"/>
  <c r="L82" i="11"/>
  <c r="M82" i="11"/>
  <c r="N82" i="11"/>
  <c r="K83" i="11"/>
  <c r="L83" i="11"/>
  <c r="M83" i="11"/>
  <c r="N83" i="11"/>
  <c r="K84" i="11"/>
  <c r="L84" i="11"/>
  <c r="M84" i="11"/>
  <c r="N84" i="11"/>
  <c r="K85" i="11"/>
  <c r="L85" i="11"/>
  <c r="M85" i="11"/>
  <c r="N85" i="11"/>
  <c r="K86" i="11"/>
  <c r="L86" i="11"/>
  <c r="M86" i="11"/>
  <c r="N86" i="11"/>
  <c r="K87" i="11"/>
  <c r="L87" i="11"/>
  <c r="M87" i="11"/>
  <c r="N87" i="11"/>
  <c r="K88" i="11"/>
  <c r="L88" i="11"/>
  <c r="M88" i="11"/>
  <c r="N88" i="11"/>
  <c r="K89" i="11"/>
  <c r="L89" i="11"/>
  <c r="M89" i="11"/>
  <c r="N89" i="11"/>
  <c r="G68" i="11"/>
  <c r="H68" i="11"/>
  <c r="G69" i="11"/>
  <c r="H69" i="11"/>
  <c r="G70" i="11"/>
  <c r="H70" i="11"/>
  <c r="G71" i="11"/>
  <c r="H71" i="11"/>
  <c r="G72" i="11"/>
  <c r="H72" i="11"/>
  <c r="G73" i="11"/>
  <c r="H73" i="11"/>
  <c r="G74" i="11"/>
  <c r="H74" i="11"/>
  <c r="G75" i="11"/>
  <c r="H75" i="11"/>
  <c r="G76" i="11"/>
  <c r="H76" i="11"/>
  <c r="G77" i="11"/>
  <c r="H77" i="11"/>
  <c r="G78" i="11"/>
  <c r="H78" i="11"/>
  <c r="G79" i="11"/>
  <c r="H79" i="11"/>
  <c r="G80" i="11"/>
  <c r="H80" i="11"/>
  <c r="G81" i="11"/>
  <c r="H81" i="11"/>
  <c r="G82" i="11"/>
  <c r="H82" i="11"/>
  <c r="G83" i="11"/>
  <c r="H83" i="11"/>
  <c r="G84" i="11"/>
  <c r="H84" i="11"/>
  <c r="G85" i="11"/>
  <c r="H85" i="11"/>
  <c r="G86" i="11"/>
  <c r="H86" i="11"/>
  <c r="G87" i="11"/>
  <c r="H87" i="11"/>
  <c r="G88" i="11"/>
  <c r="H88" i="11"/>
  <c r="G89" i="11"/>
  <c r="H89" i="11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N2" i="11"/>
  <c r="M2" i="11"/>
  <c r="L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2" i="11"/>
  <c r="H24" i="11" l="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H3" i="11" l="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" i="11"/>
  <c r="H3871" i="9" l="1"/>
  <c r="H3870" i="9"/>
  <c r="H3869" i="9"/>
  <c r="H3868" i="9"/>
  <c r="H3867" i="9"/>
  <c r="H3866" i="9"/>
  <c r="H3865" i="9"/>
  <c r="H3864" i="9"/>
  <c r="H3863" i="9"/>
  <c r="H3862" i="9"/>
  <c r="H3861" i="9"/>
  <c r="H3860" i="9"/>
  <c r="H3859" i="9"/>
  <c r="H3858" i="9"/>
  <c r="H3857" i="9"/>
  <c r="H3856" i="9"/>
  <c r="H3855" i="9"/>
  <c r="H3854" i="9"/>
  <c r="H3853" i="9"/>
  <c r="H3852" i="9"/>
  <c r="H3851" i="9"/>
  <c r="H3850" i="9"/>
  <c r="H3849" i="9"/>
  <c r="H3848" i="9"/>
  <c r="H3847" i="9"/>
  <c r="H3846" i="9"/>
  <c r="H3845" i="9"/>
  <c r="H3844" i="9"/>
  <c r="H3843" i="9"/>
  <c r="H3842" i="9"/>
  <c r="H3841" i="9"/>
  <c r="H3840" i="9"/>
  <c r="H3839" i="9"/>
  <c r="H3838" i="9"/>
  <c r="H3837" i="9"/>
  <c r="H3836" i="9"/>
  <c r="H3835" i="9"/>
  <c r="H3834" i="9"/>
  <c r="H3833" i="9"/>
  <c r="H3832" i="9"/>
  <c r="H3831" i="9"/>
  <c r="H3830" i="9"/>
  <c r="H3829" i="9"/>
  <c r="H3828" i="9"/>
  <c r="H3827" i="9"/>
  <c r="H3826" i="9"/>
  <c r="H3825" i="9"/>
  <c r="H3824" i="9"/>
  <c r="H3823" i="9"/>
  <c r="H3822" i="9"/>
  <c r="H3821" i="9"/>
  <c r="H3820" i="9"/>
  <c r="H3819" i="9"/>
  <c r="H3818" i="9"/>
  <c r="H3817" i="9"/>
  <c r="H3816" i="9"/>
  <c r="H3815" i="9"/>
  <c r="H3814" i="9"/>
  <c r="H3813" i="9"/>
  <c r="H3812" i="9"/>
  <c r="H3811" i="9"/>
  <c r="H3810" i="9"/>
  <c r="H3809" i="9"/>
  <c r="H3808" i="9"/>
  <c r="H3807" i="9"/>
  <c r="H3806" i="9"/>
  <c r="H3805" i="9"/>
  <c r="H3804" i="9"/>
  <c r="H3803" i="9"/>
  <c r="H3802" i="9"/>
  <c r="H3801" i="9"/>
  <c r="H3800" i="9"/>
  <c r="H3799" i="9"/>
  <c r="H3798" i="9"/>
  <c r="H3797" i="9"/>
  <c r="H3796" i="9"/>
  <c r="H3795" i="9"/>
  <c r="H3794" i="9"/>
  <c r="H3793" i="9"/>
  <c r="H3792" i="9"/>
  <c r="H3791" i="9"/>
  <c r="H3790" i="9"/>
  <c r="H3789" i="9"/>
  <c r="H3788" i="9"/>
  <c r="H3787" i="9"/>
  <c r="H3786" i="9"/>
  <c r="H3785" i="9"/>
  <c r="H3784" i="9"/>
  <c r="H3783" i="9"/>
  <c r="H3782" i="9"/>
  <c r="H3781" i="9"/>
  <c r="H3780" i="9"/>
  <c r="H3779" i="9"/>
  <c r="H3778" i="9"/>
  <c r="H3777" i="9"/>
  <c r="H3776" i="9"/>
  <c r="H3775" i="9"/>
  <c r="H3774" i="9"/>
  <c r="H3773" i="9"/>
  <c r="H3772" i="9"/>
  <c r="H3771" i="9"/>
  <c r="H3770" i="9"/>
  <c r="H3769" i="9"/>
  <c r="H3768" i="9"/>
  <c r="H3767" i="9"/>
  <c r="H3766" i="9"/>
  <c r="H3765" i="9"/>
  <c r="H3764" i="9"/>
  <c r="H3763" i="9"/>
  <c r="H3762" i="9"/>
  <c r="H3761" i="9"/>
  <c r="H3760" i="9"/>
  <c r="H3759" i="9"/>
  <c r="H3758" i="9"/>
  <c r="H3757" i="9"/>
  <c r="H3756" i="9"/>
  <c r="H3755" i="9"/>
  <c r="H3754" i="9"/>
  <c r="H3753" i="9"/>
  <c r="H3752" i="9"/>
  <c r="H3751" i="9"/>
  <c r="H3750" i="9"/>
  <c r="H3749" i="9"/>
  <c r="H3748" i="9"/>
  <c r="H3747" i="9"/>
  <c r="H3746" i="9"/>
  <c r="H3745" i="9"/>
  <c r="H3744" i="9"/>
  <c r="H3743" i="9"/>
  <c r="H3742" i="9"/>
  <c r="H3741" i="9"/>
  <c r="H3740" i="9"/>
  <c r="H3739" i="9"/>
  <c r="H3738" i="9"/>
  <c r="H3737" i="9"/>
  <c r="H3736" i="9"/>
  <c r="H3735" i="9"/>
  <c r="H3734" i="9"/>
  <c r="H3733" i="9"/>
  <c r="H3732" i="9"/>
  <c r="H3731" i="9"/>
  <c r="H3730" i="9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AD225" i="9" l="1"/>
  <c r="AE225" i="9"/>
  <c r="AE785" i="9"/>
  <c r="AD785" i="9"/>
  <c r="AE1945" i="9"/>
  <c r="AD1945" i="9"/>
  <c r="AD33" i="9"/>
  <c r="AE33" i="9"/>
  <c r="AE73" i="9"/>
  <c r="AD73" i="9"/>
  <c r="AE121" i="9"/>
  <c r="AD121" i="9"/>
  <c r="AE169" i="9"/>
  <c r="AD169" i="9"/>
  <c r="AE233" i="9"/>
  <c r="AD233" i="9"/>
  <c r="AD281" i="9"/>
  <c r="AE281" i="9"/>
  <c r="AD353" i="9"/>
  <c r="AE353" i="9"/>
  <c r="AE401" i="9"/>
  <c r="AD401" i="9"/>
  <c r="AE441" i="9"/>
  <c r="AD441" i="9"/>
  <c r="AE497" i="9"/>
  <c r="AD497" i="9"/>
  <c r="AE561" i="9"/>
  <c r="AD561" i="9"/>
  <c r="AE625" i="9"/>
  <c r="AD625" i="9"/>
  <c r="AE681" i="9"/>
  <c r="AD681" i="9"/>
  <c r="AE753" i="9"/>
  <c r="AD753" i="9"/>
  <c r="AE817" i="9"/>
  <c r="AD817" i="9"/>
  <c r="AE873" i="9"/>
  <c r="AD873" i="9"/>
  <c r="AD929" i="9"/>
  <c r="AE929" i="9"/>
  <c r="AE977" i="9"/>
  <c r="AD977" i="9"/>
  <c r="AD1025" i="9"/>
  <c r="AE1025" i="9"/>
  <c r="AD1057" i="9"/>
  <c r="AE1057" i="9"/>
  <c r="AE1113" i="9"/>
  <c r="AD1113" i="9"/>
  <c r="AD1153" i="9"/>
  <c r="AE1153" i="9"/>
  <c r="AD1201" i="9"/>
  <c r="AE1201" i="9"/>
  <c r="AE1249" i="9"/>
  <c r="AD1249" i="9"/>
  <c r="AE1297" i="9"/>
  <c r="AD1297" i="9"/>
  <c r="AE1329" i="9"/>
  <c r="AD1329" i="9"/>
  <c r="AE1377" i="9"/>
  <c r="AD1377" i="9"/>
  <c r="AD1417" i="9"/>
  <c r="AE1417" i="9"/>
  <c r="AE1457" i="9"/>
  <c r="AD1457" i="9"/>
  <c r="AD1481" i="9"/>
  <c r="AE1481" i="9"/>
  <c r="AE1537" i="9"/>
  <c r="AD1537" i="9"/>
  <c r="AE1593" i="9"/>
  <c r="AD1593" i="9"/>
  <c r="AD1641" i="9"/>
  <c r="AE1641" i="9"/>
  <c r="AE1721" i="9"/>
  <c r="AD1721" i="9"/>
  <c r="AD1913" i="9"/>
  <c r="AE1913" i="9"/>
  <c r="AD65" i="9"/>
  <c r="AE65" i="9"/>
  <c r="AD129" i="9"/>
  <c r="AE129" i="9"/>
  <c r="AD193" i="9"/>
  <c r="AE193" i="9"/>
  <c r="AE265" i="9"/>
  <c r="AD265" i="9"/>
  <c r="AE313" i="9"/>
  <c r="AD313" i="9"/>
  <c r="AE337" i="9"/>
  <c r="AD337" i="9"/>
  <c r="AE377" i="9"/>
  <c r="AD377" i="9"/>
  <c r="AE425" i="9"/>
  <c r="AD425" i="9"/>
  <c r="AE465" i="9"/>
  <c r="AD465" i="9"/>
  <c r="AE505" i="9"/>
  <c r="AD505" i="9"/>
  <c r="AE553" i="9"/>
  <c r="AD553" i="9"/>
  <c r="AE593" i="9"/>
  <c r="AD593" i="9"/>
  <c r="AD641" i="9"/>
  <c r="AE641" i="9"/>
  <c r="AE689" i="9"/>
  <c r="AD689" i="9"/>
  <c r="AE721" i="9"/>
  <c r="AD721" i="9"/>
  <c r="AE777" i="9"/>
  <c r="AD777" i="9"/>
  <c r="AD833" i="9"/>
  <c r="AE833" i="9"/>
  <c r="AE889" i="9"/>
  <c r="AD889" i="9"/>
  <c r="AE937" i="9"/>
  <c r="AD937" i="9"/>
  <c r="AE985" i="9"/>
  <c r="AD985" i="9"/>
  <c r="AE1041" i="9"/>
  <c r="AD1041" i="9"/>
  <c r="AE1097" i="9"/>
  <c r="AD1097" i="9"/>
  <c r="AE1145" i="9"/>
  <c r="AD1145" i="9"/>
  <c r="AE1209" i="9"/>
  <c r="AD1209" i="9"/>
  <c r="AE1265" i="9"/>
  <c r="AD1265" i="9"/>
  <c r="AD1321" i="9"/>
  <c r="AE1321" i="9"/>
  <c r="AD1385" i="9"/>
  <c r="AE1385" i="9"/>
  <c r="AD1449" i="9"/>
  <c r="AE1449" i="9"/>
  <c r="AE1505" i="9"/>
  <c r="AD1505" i="9"/>
  <c r="AD1569" i="9"/>
  <c r="AE1569" i="9"/>
  <c r="AE1689" i="9"/>
  <c r="AD1689" i="9"/>
  <c r="AE1953" i="9"/>
  <c r="AD1953" i="9"/>
  <c r="AE9" i="9"/>
  <c r="AD9" i="9"/>
  <c r="AE89" i="9"/>
  <c r="AD89" i="9"/>
  <c r="AE153" i="9"/>
  <c r="AD153" i="9"/>
  <c r="AE209" i="9"/>
  <c r="AD209" i="9"/>
  <c r="AD289" i="9"/>
  <c r="AE289" i="9"/>
  <c r="AE369" i="9"/>
  <c r="AD369" i="9"/>
  <c r="AE457" i="9"/>
  <c r="AD457" i="9"/>
  <c r="AD545" i="9"/>
  <c r="AE545" i="9"/>
  <c r="AE617" i="9"/>
  <c r="AD617" i="9"/>
  <c r="AE697" i="9"/>
  <c r="AD697" i="9"/>
  <c r="AD769" i="9"/>
  <c r="AE769" i="9"/>
  <c r="AE841" i="9"/>
  <c r="AD841" i="9"/>
  <c r="AE921" i="9"/>
  <c r="AD921" i="9"/>
  <c r="AE1001" i="9"/>
  <c r="AD1001" i="9"/>
  <c r="AD1089" i="9"/>
  <c r="AE1089" i="9"/>
  <c r="AD1185" i="9"/>
  <c r="AE1185" i="9"/>
  <c r="AE1281" i="9"/>
  <c r="AD1281" i="9"/>
  <c r="AE1393" i="9"/>
  <c r="AD1393" i="9"/>
  <c r="AE1521" i="9"/>
  <c r="AD1521" i="9"/>
  <c r="AE1665" i="9"/>
  <c r="AD1665" i="9"/>
  <c r="AE1873" i="9"/>
  <c r="AD1873" i="9"/>
  <c r="AE41" i="9"/>
  <c r="AD41" i="9"/>
  <c r="AE105" i="9"/>
  <c r="AD105" i="9"/>
  <c r="AD161" i="9"/>
  <c r="AE161" i="9"/>
  <c r="AE241" i="9"/>
  <c r="AD241" i="9"/>
  <c r="AE297" i="9"/>
  <c r="AD297" i="9"/>
  <c r="AE361" i="9"/>
  <c r="AD361" i="9"/>
  <c r="AE409" i="9"/>
  <c r="AD409" i="9"/>
  <c r="AE473" i="9"/>
  <c r="AD473" i="9"/>
  <c r="AE529" i="9"/>
  <c r="AD529" i="9"/>
  <c r="AE585" i="9"/>
  <c r="AD585" i="9"/>
  <c r="AE649" i="9"/>
  <c r="AD649" i="9"/>
  <c r="AD705" i="9"/>
  <c r="AE705" i="9"/>
  <c r="AE761" i="9"/>
  <c r="AD761" i="9"/>
  <c r="AE825" i="9"/>
  <c r="AD825" i="9"/>
  <c r="AE881" i="9"/>
  <c r="AD881" i="9"/>
  <c r="AE945" i="9"/>
  <c r="AD945" i="9"/>
  <c r="AD993" i="9"/>
  <c r="AE993" i="9"/>
  <c r="AD1049" i="9"/>
  <c r="AE1049" i="9"/>
  <c r="AE1105" i="9"/>
  <c r="AD1105" i="9"/>
  <c r="AE1161" i="9"/>
  <c r="AD1161" i="9"/>
  <c r="AD1225" i="9"/>
  <c r="AE1225" i="9"/>
  <c r="AE1273" i="9"/>
  <c r="AD1273" i="9"/>
  <c r="AE1345" i="9"/>
  <c r="AD1345" i="9"/>
  <c r="AE1401" i="9"/>
  <c r="AD1401" i="9"/>
  <c r="AE1465" i="9"/>
  <c r="AD1465" i="9"/>
  <c r="AD1513" i="9"/>
  <c r="AE1513" i="9"/>
  <c r="AE1561" i="9"/>
  <c r="AD1561" i="9"/>
  <c r="AE1601" i="9"/>
  <c r="AD1601" i="9"/>
  <c r="AE1633" i="9"/>
  <c r="AD1633" i="9"/>
  <c r="AD1673" i="9"/>
  <c r="AE1673" i="9"/>
  <c r="AE1713" i="9"/>
  <c r="AD1713" i="9"/>
  <c r="AE1745" i="9"/>
  <c r="AD1745" i="9"/>
  <c r="AD1769" i="9"/>
  <c r="AE1769" i="9"/>
  <c r="AD1801" i="9"/>
  <c r="AE1801" i="9"/>
  <c r="AD1865" i="9"/>
  <c r="AE1865" i="9"/>
  <c r="AE17" i="9"/>
  <c r="AD17" i="9"/>
  <c r="AE57" i="9"/>
  <c r="AD57" i="9"/>
  <c r="AD97" i="9"/>
  <c r="AE97" i="9"/>
  <c r="AE137" i="9"/>
  <c r="AD137" i="9"/>
  <c r="AE177" i="9"/>
  <c r="AD177" i="9"/>
  <c r="AE217" i="9"/>
  <c r="AD217" i="9"/>
  <c r="AD257" i="9"/>
  <c r="AE257" i="9"/>
  <c r="AD321" i="9"/>
  <c r="AE321" i="9"/>
  <c r="AE393" i="9"/>
  <c r="AD393" i="9"/>
  <c r="AD449" i="9"/>
  <c r="AE449" i="9"/>
  <c r="AD513" i="9"/>
  <c r="AE513" i="9"/>
  <c r="AD577" i="9"/>
  <c r="AE577" i="9"/>
  <c r="AE633" i="9"/>
  <c r="AD633" i="9"/>
  <c r="AD673" i="9"/>
  <c r="AE673" i="9"/>
  <c r="AD737" i="9"/>
  <c r="AE737" i="9"/>
  <c r="AE809" i="9"/>
  <c r="AD809" i="9"/>
  <c r="AD865" i="9"/>
  <c r="AE865" i="9"/>
  <c r="AE913" i="9"/>
  <c r="AD913" i="9"/>
  <c r="AD961" i="9"/>
  <c r="AE961" i="9"/>
  <c r="AE1017" i="9"/>
  <c r="AD1017" i="9"/>
  <c r="AE1065" i="9"/>
  <c r="AD1065" i="9"/>
  <c r="AD1121" i="9"/>
  <c r="AE1121" i="9"/>
  <c r="AE1169" i="9"/>
  <c r="AD1169" i="9"/>
  <c r="AE1217" i="9"/>
  <c r="AD1217" i="9"/>
  <c r="AD1257" i="9"/>
  <c r="AE1257" i="9"/>
  <c r="AE1305" i="9"/>
  <c r="AD1305" i="9"/>
  <c r="AE1337" i="9"/>
  <c r="AD1337" i="9"/>
  <c r="AE1361" i="9"/>
  <c r="AD1361" i="9"/>
  <c r="AD1409" i="9"/>
  <c r="AE1409" i="9"/>
  <c r="AE1441" i="9"/>
  <c r="AD1441" i="9"/>
  <c r="AE1473" i="9"/>
  <c r="AD1473" i="9"/>
  <c r="AE1529" i="9"/>
  <c r="AD1529" i="9"/>
  <c r="AD1577" i="9"/>
  <c r="AE1577" i="9"/>
  <c r="AE1625" i="9"/>
  <c r="AD1625" i="9"/>
  <c r="AE1681" i="9"/>
  <c r="AD1681" i="9"/>
  <c r="AE1729" i="9"/>
  <c r="AD1729" i="9"/>
  <c r="AE1777" i="9"/>
  <c r="AD1777" i="9"/>
  <c r="AE1817" i="9"/>
  <c r="AD1817" i="9"/>
  <c r="AE1889" i="9"/>
  <c r="AD1889" i="9"/>
  <c r="AE49" i="9"/>
  <c r="AD49" i="9"/>
  <c r="AE113" i="9"/>
  <c r="AD113" i="9"/>
  <c r="AE185" i="9"/>
  <c r="AD185" i="9"/>
  <c r="AE249" i="9"/>
  <c r="AD249" i="9"/>
  <c r="AE305" i="9"/>
  <c r="AD305" i="9"/>
  <c r="AE329" i="9"/>
  <c r="AD329" i="9"/>
  <c r="AD385" i="9"/>
  <c r="AE385" i="9"/>
  <c r="AE433" i="9"/>
  <c r="AD433" i="9"/>
  <c r="AE489" i="9"/>
  <c r="AD489" i="9"/>
  <c r="AE521" i="9"/>
  <c r="AD521" i="9"/>
  <c r="AE569" i="9"/>
  <c r="AD569" i="9"/>
  <c r="AD609" i="9"/>
  <c r="AE609" i="9"/>
  <c r="AE657" i="9"/>
  <c r="AD657" i="9"/>
  <c r="AE713" i="9"/>
  <c r="AD713" i="9"/>
  <c r="AE745" i="9"/>
  <c r="AD745" i="9"/>
  <c r="AD793" i="9"/>
  <c r="AE793" i="9"/>
  <c r="AE849" i="9"/>
  <c r="AD849" i="9"/>
  <c r="AD897" i="9"/>
  <c r="AE897" i="9"/>
  <c r="AE953" i="9"/>
  <c r="AD953" i="9"/>
  <c r="AE1009" i="9"/>
  <c r="AD1009" i="9"/>
  <c r="AE1073" i="9"/>
  <c r="AD1073" i="9"/>
  <c r="AE1129" i="9"/>
  <c r="AD1129" i="9"/>
  <c r="AE1177" i="9"/>
  <c r="AD1177" i="9"/>
  <c r="AE1233" i="9"/>
  <c r="AD1233" i="9"/>
  <c r="AD1289" i="9"/>
  <c r="AE1289" i="9"/>
  <c r="AD1353" i="9"/>
  <c r="AE1353" i="9"/>
  <c r="AE1425" i="9"/>
  <c r="AD1425" i="9"/>
  <c r="AE1489" i="9"/>
  <c r="AD1489" i="9"/>
  <c r="AE1553" i="9"/>
  <c r="AD1553" i="9"/>
  <c r="AD1609" i="9"/>
  <c r="AE1609" i="9"/>
  <c r="AE1649" i="9"/>
  <c r="AD1649" i="9"/>
  <c r="AD1705" i="9"/>
  <c r="AE1705" i="9"/>
  <c r="AE1753" i="9"/>
  <c r="AD1753" i="9"/>
  <c r="AE1793" i="9"/>
  <c r="AD1793" i="9"/>
  <c r="AD1833" i="9"/>
  <c r="AE1833" i="9"/>
  <c r="AD1897" i="9"/>
  <c r="AE1897" i="9"/>
  <c r="AD25" i="9"/>
  <c r="AE25" i="9"/>
  <c r="AE81" i="9"/>
  <c r="AD81" i="9"/>
  <c r="AE145" i="9"/>
  <c r="AD145" i="9"/>
  <c r="AE201" i="9"/>
  <c r="AD201" i="9"/>
  <c r="AE273" i="9"/>
  <c r="AD273" i="9"/>
  <c r="AE345" i="9"/>
  <c r="AD345" i="9"/>
  <c r="AD417" i="9"/>
  <c r="AE417" i="9"/>
  <c r="AD481" i="9"/>
  <c r="AE481" i="9"/>
  <c r="AE537" i="9"/>
  <c r="AD537" i="9"/>
  <c r="AE601" i="9"/>
  <c r="AD601" i="9"/>
  <c r="AE665" i="9"/>
  <c r="AD665" i="9"/>
  <c r="AE729" i="9"/>
  <c r="AD729" i="9"/>
  <c r="AD801" i="9"/>
  <c r="AE801" i="9"/>
  <c r="AE857" i="9"/>
  <c r="AD857" i="9"/>
  <c r="AE905" i="9"/>
  <c r="AD905" i="9"/>
  <c r="AE969" i="9"/>
  <c r="AD969" i="9"/>
  <c r="AE1033" i="9"/>
  <c r="AD1033" i="9"/>
  <c r="AE1081" i="9"/>
  <c r="AD1081" i="9"/>
  <c r="AE1137" i="9"/>
  <c r="AD1137" i="9"/>
  <c r="AE1193" i="9"/>
  <c r="AD1193" i="9"/>
  <c r="AE1241" i="9"/>
  <c r="AD1241" i="9"/>
  <c r="AE1313" i="9"/>
  <c r="AD1313" i="9"/>
  <c r="AE1369" i="9"/>
  <c r="AD1369" i="9"/>
  <c r="AE1433" i="9"/>
  <c r="AD1433" i="9"/>
  <c r="AE1497" i="9"/>
  <c r="AD1497" i="9"/>
  <c r="AD1545" i="9"/>
  <c r="AE1545" i="9"/>
  <c r="AE1585" i="9"/>
  <c r="AD1585" i="9"/>
  <c r="AE1617" i="9"/>
  <c r="AD1617" i="9"/>
  <c r="AE1657" i="9"/>
  <c r="AD1657" i="9"/>
  <c r="AE1697" i="9"/>
  <c r="AD1697" i="9"/>
  <c r="AD1737" i="9"/>
  <c r="AE1737" i="9"/>
  <c r="AE1761" i="9"/>
  <c r="AD1761" i="9"/>
  <c r="AE1785" i="9"/>
  <c r="AD1785" i="9"/>
  <c r="AE1809" i="9"/>
  <c r="AD1809" i="9"/>
  <c r="AD1825" i="9"/>
  <c r="AE1825" i="9"/>
  <c r="AE1841" i="9"/>
  <c r="AD1841" i="9"/>
  <c r="AE1849" i="9"/>
  <c r="AD1849" i="9"/>
  <c r="AE1857" i="9"/>
  <c r="AD1857" i="9"/>
  <c r="AE1881" i="9"/>
  <c r="AD1881" i="9"/>
  <c r="AE3865" i="9"/>
  <c r="AD3865" i="9"/>
  <c r="AE1977" i="9"/>
  <c r="AD1977" i="9"/>
  <c r="AE2033" i="9"/>
  <c r="AD2033" i="9"/>
  <c r="AD2089" i="9"/>
  <c r="AE2089" i="9"/>
  <c r="AE2145" i="9"/>
  <c r="AD2145" i="9"/>
  <c r="AE2193" i="9"/>
  <c r="AD2193" i="9"/>
  <c r="AE2265" i="9"/>
  <c r="AD2265" i="9"/>
  <c r="AD2313" i="9"/>
  <c r="AE2313" i="9"/>
  <c r="AE2361" i="9"/>
  <c r="AD2361" i="9"/>
  <c r="AD2409" i="9"/>
  <c r="AE2409" i="9"/>
  <c r="AE2449" i="9"/>
  <c r="AD2449" i="9"/>
  <c r="AE2497" i="9"/>
  <c r="AD2497" i="9"/>
  <c r="AD2537" i="9"/>
  <c r="AE2537" i="9"/>
  <c r="AD2593" i="9"/>
  <c r="AE2593" i="9"/>
  <c r="AE2625" i="9"/>
  <c r="AD2625" i="9"/>
  <c r="AE2673" i="9"/>
  <c r="AD2673" i="9"/>
  <c r="AE2705" i="9"/>
  <c r="AD2705" i="9"/>
  <c r="AE2761" i="9"/>
  <c r="AD2761" i="9"/>
  <c r="AE2825" i="9"/>
  <c r="AD2825" i="9"/>
  <c r="AE2889" i="9"/>
  <c r="AD2889" i="9"/>
  <c r="AD2937" i="9"/>
  <c r="AE2937" i="9"/>
  <c r="AE2993" i="9"/>
  <c r="AD2993" i="9"/>
  <c r="AE3049" i="9"/>
  <c r="AD3049" i="9"/>
  <c r="AE3137" i="9"/>
  <c r="AD3137" i="9"/>
  <c r="AE3249" i="9"/>
  <c r="AD3249" i="9"/>
  <c r="AE3857" i="9"/>
  <c r="AD3857" i="9"/>
  <c r="AD10" i="9"/>
  <c r="AE10" i="9"/>
  <c r="AD18" i="9"/>
  <c r="AE18" i="9"/>
  <c r="AE26" i="9"/>
  <c r="AD26" i="9"/>
  <c r="AE34" i="9"/>
  <c r="AD34" i="9"/>
  <c r="AE42" i="9"/>
  <c r="AD42" i="9"/>
  <c r="AD50" i="9"/>
  <c r="AE50" i="9"/>
  <c r="AD58" i="9"/>
  <c r="AE58" i="9"/>
  <c r="AE66" i="9"/>
  <c r="AD66" i="9"/>
  <c r="AE74" i="9"/>
  <c r="AD74" i="9"/>
  <c r="AD82" i="9"/>
  <c r="AE82" i="9"/>
  <c r="AD90" i="9"/>
  <c r="AE90" i="9"/>
  <c r="AE98" i="9"/>
  <c r="AD98" i="9"/>
  <c r="AE106" i="9"/>
  <c r="AD106" i="9"/>
  <c r="AD114" i="9"/>
  <c r="AE114" i="9"/>
  <c r="AE122" i="9"/>
  <c r="AD122" i="9"/>
  <c r="AE130" i="9"/>
  <c r="AD130" i="9"/>
  <c r="AE138" i="9"/>
  <c r="AD138" i="9"/>
  <c r="AD146" i="9"/>
  <c r="AE146" i="9"/>
  <c r="AD154" i="9"/>
  <c r="AE154" i="9"/>
  <c r="AE162" i="9"/>
  <c r="AD162" i="9"/>
  <c r="AD170" i="9"/>
  <c r="AE170" i="9"/>
  <c r="AD178" i="9"/>
  <c r="AE178" i="9"/>
  <c r="AD186" i="9"/>
  <c r="AE186" i="9"/>
  <c r="AE194" i="9"/>
  <c r="AD194" i="9"/>
  <c r="AE202" i="9"/>
  <c r="AD202" i="9"/>
  <c r="AD210" i="9"/>
  <c r="AE210" i="9"/>
  <c r="AE218" i="9"/>
  <c r="AD218" i="9"/>
  <c r="AE226" i="9"/>
  <c r="AD226" i="9"/>
  <c r="AD234" i="9"/>
  <c r="AE234" i="9"/>
  <c r="AD242" i="9"/>
  <c r="AE242" i="9"/>
  <c r="AD250" i="9"/>
  <c r="AE250" i="9"/>
  <c r="AE258" i="9"/>
  <c r="AD258" i="9"/>
  <c r="AD266" i="9"/>
  <c r="AE266" i="9"/>
  <c r="AD274" i="9"/>
  <c r="AE274" i="9"/>
  <c r="AD282" i="9"/>
  <c r="AE282" i="9"/>
  <c r="AE290" i="9"/>
  <c r="AD290" i="9"/>
  <c r="AE298" i="9"/>
  <c r="AD298" i="9"/>
  <c r="AD306" i="9"/>
  <c r="AE306" i="9"/>
  <c r="AE314" i="9"/>
  <c r="AD314" i="9"/>
  <c r="AE322" i="9"/>
  <c r="AD322" i="9"/>
  <c r="AE330" i="9"/>
  <c r="AD330" i="9"/>
  <c r="AD338" i="9"/>
  <c r="AE338" i="9"/>
  <c r="AD346" i="9"/>
  <c r="AE346" i="9"/>
  <c r="AE354" i="9"/>
  <c r="AD354" i="9"/>
  <c r="AE362" i="9"/>
  <c r="AD362" i="9"/>
  <c r="AD370" i="9"/>
  <c r="AE370" i="9"/>
  <c r="AD378" i="9"/>
  <c r="AE378" i="9"/>
  <c r="AE386" i="9"/>
  <c r="AD386" i="9"/>
  <c r="AE394" i="9"/>
  <c r="AD394" i="9"/>
  <c r="AD402" i="9"/>
  <c r="AE402" i="9"/>
  <c r="AE410" i="9"/>
  <c r="AD410" i="9"/>
  <c r="AE418" i="9"/>
  <c r="AD418" i="9"/>
  <c r="AE426" i="9"/>
  <c r="AD426" i="9"/>
  <c r="AD434" i="9"/>
  <c r="AE434" i="9"/>
  <c r="AD442" i="9"/>
  <c r="AE442" i="9"/>
  <c r="AE450" i="9"/>
  <c r="AD450" i="9"/>
  <c r="AE458" i="9"/>
  <c r="AD458" i="9"/>
  <c r="AD466" i="9"/>
  <c r="AE466" i="9"/>
  <c r="AD474" i="9"/>
  <c r="AE474" i="9"/>
  <c r="AE482" i="9"/>
  <c r="AD482" i="9"/>
  <c r="AD490" i="9"/>
  <c r="AE490" i="9"/>
  <c r="AD498" i="9"/>
  <c r="AE498" i="9"/>
  <c r="AE506" i="9"/>
  <c r="AD506" i="9"/>
  <c r="AE514" i="9"/>
  <c r="AD514" i="9"/>
  <c r="AE522" i="9"/>
  <c r="AD522" i="9"/>
  <c r="AD530" i="9"/>
  <c r="AE530" i="9"/>
  <c r="AD538" i="9"/>
  <c r="AE538" i="9"/>
  <c r="AE546" i="9"/>
  <c r="AD546" i="9"/>
  <c r="AE554" i="9"/>
  <c r="AD554" i="9"/>
  <c r="AD562" i="9"/>
  <c r="AE562" i="9"/>
  <c r="AD570" i="9"/>
  <c r="AE570" i="9"/>
  <c r="AE578" i="9"/>
  <c r="AD578" i="9"/>
  <c r="AE586" i="9"/>
  <c r="AD586" i="9"/>
  <c r="AD594" i="9"/>
  <c r="AE594" i="9"/>
  <c r="AE602" i="9"/>
  <c r="AD602" i="9"/>
  <c r="AE610" i="9"/>
  <c r="AD610" i="9"/>
  <c r="AE618" i="9"/>
  <c r="AD618" i="9"/>
  <c r="AD626" i="9"/>
  <c r="AE626" i="9"/>
  <c r="AD634" i="9"/>
  <c r="AE634" i="9"/>
  <c r="AE642" i="9"/>
  <c r="AD642" i="9"/>
  <c r="AE650" i="9"/>
  <c r="AD650" i="9"/>
  <c r="AD658" i="9"/>
  <c r="AE658" i="9"/>
  <c r="AD666" i="9"/>
  <c r="AE666" i="9"/>
  <c r="AD674" i="9"/>
  <c r="AE674" i="9"/>
  <c r="AD682" i="9"/>
  <c r="AE682" i="9"/>
  <c r="AE690" i="9"/>
  <c r="AD690" i="9"/>
  <c r="AE698" i="9"/>
  <c r="AD698" i="9"/>
  <c r="AD706" i="9"/>
  <c r="AE706" i="9"/>
  <c r="AE714" i="9"/>
  <c r="AD714" i="9"/>
  <c r="AE722" i="9"/>
  <c r="AD722" i="9"/>
  <c r="AD730" i="9"/>
  <c r="AE730" i="9"/>
  <c r="AD738" i="9"/>
  <c r="AE738" i="9"/>
  <c r="AE746" i="9"/>
  <c r="AD746" i="9"/>
  <c r="AD754" i="9"/>
  <c r="AE754" i="9"/>
  <c r="AE762" i="9"/>
  <c r="AD762" i="9"/>
  <c r="AD770" i="9"/>
  <c r="AE770" i="9"/>
  <c r="AD778" i="9"/>
  <c r="AE778" i="9"/>
  <c r="AE786" i="9"/>
  <c r="AD786" i="9"/>
  <c r="AD794" i="9"/>
  <c r="AE794" i="9"/>
  <c r="AD802" i="9"/>
  <c r="AE802" i="9"/>
  <c r="AE810" i="9"/>
  <c r="AD810" i="9"/>
  <c r="AE818" i="9"/>
  <c r="AD818" i="9"/>
  <c r="AD826" i="9"/>
  <c r="AE826" i="9"/>
  <c r="AD834" i="9"/>
  <c r="AE834" i="9"/>
  <c r="AD842" i="9"/>
  <c r="AE842" i="9"/>
  <c r="AD850" i="9"/>
  <c r="AE850" i="9"/>
  <c r="AE858" i="9"/>
  <c r="AD858" i="9"/>
  <c r="AD866" i="9"/>
  <c r="AE866" i="9"/>
  <c r="AE874" i="9"/>
  <c r="AD874" i="9"/>
  <c r="AE882" i="9"/>
  <c r="AD882" i="9"/>
  <c r="AE890" i="9"/>
  <c r="AD890" i="9"/>
  <c r="AD898" i="9"/>
  <c r="AE898" i="9"/>
  <c r="AE906" i="9"/>
  <c r="AD906" i="9"/>
  <c r="AD914" i="9"/>
  <c r="AE914" i="9"/>
  <c r="AE922" i="9"/>
  <c r="AD922" i="9"/>
  <c r="AD930" i="9"/>
  <c r="AE930" i="9"/>
  <c r="AD938" i="9"/>
  <c r="AE938" i="9"/>
  <c r="AE946" i="9"/>
  <c r="AD946" i="9"/>
  <c r="AE954" i="9"/>
  <c r="AD954" i="9"/>
  <c r="AD962" i="9"/>
  <c r="AE962" i="9"/>
  <c r="AE970" i="9"/>
  <c r="AD970" i="9"/>
  <c r="AD978" i="9"/>
  <c r="AE978" i="9"/>
  <c r="AD986" i="9"/>
  <c r="AE986" i="9"/>
  <c r="AD994" i="9"/>
  <c r="AE994" i="9"/>
  <c r="AE1002" i="9"/>
  <c r="AD1002" i="9"/>
  <c r="AD1010" i="9"/>
  <c r="AE1010" i="9"/>
  <c r="AE1018" i="9"/>
  <c r="AD1018" i="9"/>
  <c r="AD1026" i="9"/>
  <c r="AE1026" i="9"/>
  <c r="AE1034" i="9"/>
  <c r="AD1034" i="9"/>
  <c r="AE1042" i="9"/>
  <c r="AD1042" i="9"/>
  <c r="AD1050" i="9"/>
  <c r="AE1050" i="9"/>
  <c r="AD1058" i="9"/>
  <c r="AE1058" i="9"/>
  <c r="AE1066" i="9"/>
  <c r="AD1066" i="9"/>
  <c r="AE1074" i="9"/>
  <c r="AD1074" i="9"/>
  <c r="AD1082" i="9"/>
  <c r="AE1082" i="9"/>
  <c r="AD1090" i="9"/>
  <c r="AE1090" i="9"/>
  <c r="AD1098" i="9"/>
  <c r="AE1098" i="9"/>
  <c r="AD1106" i="9"/>
  <c r="AE1106" i="9"/>
  <c r="AE1114" i="9"/>
  <c r="AD1114" i="9"/>
  <c r="AD1122" i="9"/>
  <c r="AE1122" i="9"/>
  <c r="AE1130" i="9"/>
  <c r="AD1130" i="9"/>
  <c r="AE1138" i="9"/>
  <c r="AD1138" i="9"/>
  <c r="AE1146" i="9"/>
  <c r="AD1146" i="9"/>
  <c r="AD1154" i="9"/>
  <c r="AE1154" i="9"/>
  <c r="AE1162" i="9"/>
  <c r="AD1162" i="9"/>
  <c r="AD1170" i="9"/>
  <c r="AE1170" i="9"/>
  <c r="AD1178" i="9"/>
  <c r="AE1178" i="9"/>
  <c r="AD1186" i="9"/>
  <c r="AE1186" i="9"/>
  <c r="AD1194" i="9"/>
  <c r="AE1194" i="9"/>
  <c r="AE1202" i="9"/>
  <c r="AD1202" i="9"/>
  <c r="AE1210" i="9"/>
  <c r="AD1210" i="9"/>
  <c r="AD1218" i="9"/>
  <c r="AE1218" i="9"/>
  <c r="AE1226" i="9"/>
  <c r="AD1226" i="9"/>
  <c r="AE1234" i="9"/>
  <c r="AD1234" i="9"/>
  <c r="AD1242" i="9"/>
  <c r="AE1242" i="9"/>
  <c r="AD1250" i="9"/>
  <c r="AE1250" i="9"/>
  <c r="AE1258" i="9"/>
  <c r="AD1258" i="9"/>
  <c r="AD1266" i="9"/>
  <c r="AE1266" i="9"/>
  <c r="AE1274" i="9"/>
  <c r="AD1274" i="9"/>
  <c r="AD1282" i="9"/>
  <c r="AE1282" i="9"/>
  <c r="AD1290" i="9"/>
  <c r="AE1290" i="9"/>
  <c r="AE1298" i="9"/>
  <c r="AD1298" i="9"/>
  <c r="AE1306" i="9"/>
  <c r="AD1306" i="9"/>
  <c r="AD1314" i="9"/>
  <c r="AE1314" i="9"/>
  <c r="AE1322" i="9"/>
  <c r="AD1322" i="9"/>
  <c r="AE1330" i="9"/>
  <c r="AD1330" i="9"/>
  <c r="AD1338" i="9"/>
  <c r="AE1338" i="9"/>
  <c r="AD1346" i="9"/>
  <c r="AE1346" i="9"/>
  <c r="AD1354" i="9"/>
  <c r="AE1354" i="9"/>
  <c r="AE1362" i="9"/>
  <c r="AD1362" i="9"/>
  <c r="AE1370" i="9"/>
  <c r="AD1370" i="9"/>
  <c r="AD1378" i="9"/>
  <c r="AE1378" i="9"/>
  <c r="AE1386" i="9"/>
  <c r="AD1386" i="9"/>
  <c r="AE1394" i="9"/>
  <c r="AD1394" i="9"/>
  <c r="AE1402" i="9"/>
  <c r="AD1402" i="9"/>
  <c r="AD1410" i="9"/>
  <c r="AE1410" i="9"/>
  <c r="AE1418" i="9"/>
  <c r="AD1418" i="9"/>
  <c r="AD1426" i="9"/>
  <c r="AE1426" i="9"/>
  <c r="AD1434" i="9"/>
  <c r="AE1434" i="9"/>
  <c r="AD1442" i="9"/>
  <c r="AE1442" i="9"/>
  <c r="AD1450" i="9"/>
  <c r="AE1450" i="9"/>
  <c r="AE1458" i="9"/>
  <c r="AD1458" i="9"/>
  <c r="AE1466" i="9"/>
  <c r="AD1466" i="9"/>
  <c r="AD1474" i="9"/>
  <c r="AE1474" i="9"/>
  <c r="AE1482" i="9"/>
  <c r="AD1482" i="9"/>
  <c r="AE1490" i="9"/>
  <c r="AD1490" i="9"/>
  <c r="AD1498" i="9"/>
  <c r="AE1498" i="9"/>
  <c r="AD1506" i="9"/>
  <c r="AE1506" i="9"/>
  <c r="AE1514" i="9"/>
  <c r="AD1514" i="9"/>
  <c r="AD1522" i="9"/>
  <c r="AE1522" i="9"/>
  <c r="AE1530" i="9"/>
  <c r="AD1530" i="9"/>
  <c r="AD1538" i="9"/>
  <c r="AE1538" i="9"/>
  <c r="AD1546" i="9"/>
  <c r="AE1546" i="9"/>
  <c r="AD1554" i="9"/>
  <c r="AE1554" i="9"/>
  <c r="AE1562" i="9"/>
  <c r="AD1562" i="9"/>
  <c r="AD1570" i="9"/>
  <c r="AE1570" i="9"/>
  <c r="AE1578" i="9"/>
  <c r="AD1578" i="9"/>
  <c r="AE1586" i="9"/>
  <c r="AD1586" i="9"/>
  <c r="AD1594" i="9"/>
  <c r="AE1594" i="9"/>
  <c r="AD1602" i="9"/>
  <c r="AE1602" i="9"/>
  <c r="AD1610" i="9"/>
  <c r="AE1610" i="9"/>
  <c r="AD1618" i="9"/>
  <c r="AE1618" i="9"/>
  <c r="AE1626" i="9"/>
  <c r="AD1626" i="9"/>
  <c r="AD1634" i="9"/>
  <c r="AE1634" i="9"/>
  <c r="AE1642" i="9"/>
  <c r="AD1642" i="9"/>
  <c r="AE1650" i="9"/>
  <c r="AD1650" i="9"/>
  <c r="AE1658" i="9"/>
  <c r="AD1658" i="9"/>
  <c r="AD1666" i="9"/>
  <c r="AE1666" i="9"/>
  <c r="AD1674" i="9"/>
  <c r="AE1674" i="9"/>
  <c r="AD1682" i="9"/>
  <c r="AE1682" i="9"/>
  <c r="AE1690" i="9"/>
  <c r="AD1690" i="9"/>
  <c r="AD1698" i="9"/>
  <c r="AE1698" i="9"/>
  <c r="AD1706" i="9"/>
  <c r="AE1706" i="9"/>
  <c r="AE1714" i="9"/>
  <c r="AD1714" i="9"/>
  <c r="AE1722" i="9"/>
  <c r="AD1722" i="9"/>
  <c r="AD1730" i="9"/>
  <c r="AE1730" i="9"/>
  <c r="AE1738" i="9"/>
  <c r="AD1738" i="9"/>
  <c r="AE1746" i="9"/>
  <c r="AD1746" i="9"/>
  <c r="AD1754" i="9"/>
  <c r="AE1754" i="9"/>
  <c r="AD1762" i="9"/>
  <c r="AE1762" i="9"/>
  <c r="AE1770" i="9"/>
  <c r="AD1770" i="9"/>
  <c r="AD1778" i="9"/>
  <c r="AE1778" i="9"/>
  <c r="AE1786" i="9"/>
  <c r="AD1786" i="9"/>
  <c r="AD1794" i="9"/>
  <c r="AE1794" i="9"/>
  <c r="AD1802" i="9"/>
  <c r="AE1802" i="9"/>
  <c r="AE1810" i="9"/>
  <c r="AD1810" i="9"/>
  <c r="AE1818" i="9"/>
  <c r="AD1818" i="9"/>
  <c r="AD1826" i="9"/>
  <c r="AE1826" i="9"/>
  <c r="AE1834" i="9"/>
  <c r="AD1834" i="9"/>
  <c r="AE2041" i="9"/>
  <c r="AD2041" i="9"/>
  <c r="AE2129" i="9"/>
  <c r="AD2129" i="9"/>
  <c r="AE2209" i="9"/>
  <c r="AD2209" i="9"/>
  <c r="AE2289" i="9"/>
  <c r="AD2289" i="9"/>
  <c r="AD2377" i="9"/>
  <c r="AE2377" i="9"/>
  <c r="AE2481" i="9"/>
  <c r="AD2481" i="9"/>
  <c r="AE2585" i="9"/>
  <c r="AD2585" i="9"/>
  <c r="AE2657" i="9"/>
  <c r="AD2657" i="9"/>
  <c r="AD2753" i="9"/>
  <c r="AE2753" i="9"/>
  <c r="AD2857" i="9"/>
  <c r="AE2857" i="9"/>
  <c r="AD2961" i="9"/>
  <c r="AE2961" i="9"/>
  <c r="AD3033" i="9"/>
  <c r="AE3033" i="9"/>
  <c r="AE3121" i="9"/>
  <c r="AD3121" i="9"/>
  <c r="AD3281" i="9"/>
  <c r="AE3281" i="9"/>
  <c r="AE3809" i="9"/>
  <c r="AD3809" i="9"/>
  <c r="AE2" i="9"/>
  <c r="AD2" i="9"/>
  <c r="AE3" i="9"/>
  <c r="AD3" i="9"/>
  <c r="AE11" i="9"/>
  <c r="AD11" i="9"/>
  <c r="AD19" i="9"/>
  <c r="AE19" i="9"/>
  <c r="AE27" i="9"/>
  <c r="AD27" i="9"/>
  <c r="AE35" i="9"/>
  <c r="AD35" i="9"/>
  <c r="AE43" i="9"/>
  <c r="AD43" i="9"/>
  <c r="AD51" i="9"/>
  <c r="AE51" i="9"/>
  <c r="AE59" i="9"/>
  <c r="AD59" i="9"/>
  <c r="AE67" i="9"/>
  <c r="AD67" i="9"/>
  <c r="AD75" i="9"/>
  <c r="AE75" i="9"/>
  <c r="AD83" i="9"/>
  <c r="AE83" i="9"/>
  <c r="AD91" i="9"/>
  <c r="AE91" i="9"/>
  <c r="AD99" i="9"/>
  <c r="AE99" i="9"/>
  <c r="AE107" i="9"/>
  <c r="AD107" i="9"/>
  <c r="AD115" i="9"/>
  <c r="AE115" i="9"/>
  <c r="AE123" i="9"/>
  <c r="AD123" i="9"/>
  <c r="AE131" i="9"/>
  <c r="AD131" i="9"/>
  <c r="AE139" i="9"/>
  <c r="AD139" i="9"/>
  <c r="AD147" i="9"/>
  <c r="AE147" i="9"/>
  <c r="AE155" i="9"/>
  <c r="AD155" i="9"/>
  <c r="AD163" i="9"/>
  <c r="AE163" i="9"/>
  <c r="AD171" i="9"/>
  <c r="AE171" i="9"/>
  <c r="AD179" i="9"/>
  <c r="AE179" i="9"/>
  <c r="AD187" i="9"/>
  <c r="AE187" i="9"/>
  <c r="AE195" i="9"/>
  <c r="AD195" i="9"/>
  <c r="AE203" i="9"/>
  <c r="AD203" i="9"/>
  <c r="AD211" i="9"/>
  <c r="AE211" i="9"/>
  <c r="AE219" i="9"/>
  <c r="AD219" i="9"/>
  <c r="AD227" i="9"/>
  <c r="AE227" i="9"/>
  <c r="AD235" i="9"/>
  <c r="AE235" i="9"/>
  <c r="AD243" i="9"/>
  <c r="AE243" i="9"/>
  <c r="AE251" i="9"/>
  <c r="AD251" i="9"/>
  <c r="AD259" i="9"/>
  <c r="AE259" i="9"/>
  <c r="AE267" i="9"/>
  <c r="AD267" i="9"/>
  <c r="AD275" i="9"/>
  <c r="AE275" i="9"/>
  <c r="AD283" i="9"/>
  <c r="AE283" i="9"/>
  <c r="AE291" i="9"/>
  <c r="AD291" i="9"/>
  <c r="AD299" i="9"/>
  <c r="AE299" i="9"/>
  <c r="AD307" i="9"/>
  <c r="AE307" i="9"/>
  <c r="AE315" i="9"/>
  <c r="AD315" i="9"/>
  <c r="AE323" i="9"/>
  <c r="AD323" i="9"/>
  <c r="AD331" i="9"/>
  <c r="AE331" i="9"/>
  <c r="AD339" i="9"/>
  <c r="AE339" i="9"/>
  <c r="AD347" i="9"/>
  <c r="AE347" i="9"/>
  <c r="AE355" i="9"/>
  <c r="AD355" i="9"/>
  <c r="AE363" i="9"/>
  <c r="AD363" i="9"/>
  <c r="AD371" i="9"/>
  <c r="AE371" i="9"/>
  <c r="AE379" i="9"/>
  <c r="AD379" i="9"/>
  <c r="AE387" i="9"/>
  <c r="AD387" i="9"/>
  <c r="AE395" i="9"/>
  <c r="AD395" i="9"/>
  <c r="AD403" i="9"/>
  <c r="AE403" i="9"/>
  <c r="AE411" i="9"/>
  <c r="AD411" i="9"/>
  <c r="AD419" i="9"/>
  <c r="AE419" i="9"/>
  <c r="AD427" i="9"/>
  <c r="AE427" i="9"/>
  <c r="AD435" i="9"/>
  <c r="AE435" i="9"/>
  <c r="AD443" i="9"/>
  <c r="AE443" i="9"/>
  <c r="AE451" i="9"/>
  <c r="AD451" i="9"/>
  <c r="AE459" i="9"/>
  <c r="AD459" i="9"/>
  <c r="AD467" i="9"/>
  <c r="AE467" i="9"/>
  <c r="AE475" i="9"/>
  <c r="AD475" i="9"/>
  <c r="AE483" i="9"/>
  <c r="AD483" i="9"/>
  <c r="AD491" i="9"/>
  <c r="AE491" i="9"/>
  <c r="AD499" i="9"/>
  <c r="AE499" i="9"/>
  <c r="AE507" i="9"/>
  <c r="AD507" i="9"/>
  <c r="AD515" i="9"/>
  <c r="AE515" i="9"/>
  <c r="AE523" i="9"/>
  <c r="AD523" i="9"/>
  <c r="AD531" i="9"/>
  <c r="AE531" i="9"/>
  <c r="AD539" i="9"/>
  <c r="AE539" i="9"/>
  <c r="AE547" i="9"/>
  <c r="AD547" i="9"/>
  <c r="AE555" i="9"/>
  <c r="AD555" i="9"/>
  <c r="AD563" i="9"/>
  <c r="AE563" i="9"/>
  <c r="AE571" i="9"/>
  <c r="AD571" i="9"/>
  <c r="AE579" i="9"/>
  <c r="AD579" i="9"/>
  <c r="AD587" i="9"/>
  <c r="AE587" i="9"/>
  <c r="AD595" i="9"/>
  <c r="AE595" i="9"/>
  <c r="AD603" i="9"/>
  <c r="AE603" i="9"/>
  <c r="AD611" i="9"/>
  <c r="AE611" i="9"/>
  <c r="AE619" i="9"/>
  <c r="AD619" i="9"/>
  <c r="AD627" i="9"/>
  <c r="AE627" i="9"/>
  <c r="AE635" i="9"/>
  <c r="AD635" i="9"/>
  <c r="AE643" i="9"/>
  <c r="AD643" i="9"/>
  <c r="AE651" i="9"/>
  <c r="AD651" i="9"/>
  <c r="AD659" i="9"/>
  <c r="AE659" i="9"/>
  <c r="AE667" i="9"/>
  <c r="AD667" i="9"/>
  <c r="AD675" i="9"/>
  <c r="AE675" i="9"/>
  <c r="AE683" i="9"/>
  <c r="AD683" i="9"/>
  <c r="AD691" i="9"/>
  <c r="AE691" i="9"/>
  <c r="AD699" i="9"/>
  <c r="AE699" i="9"/>
  <c r="AE707" i="9"/>
  <c r="AD707" i="9"/>
  <c r="AE715" i="9"/>
  <c r="AD715" i="9"/>
  <c r="AD723" i="9"/>
  <c r="AE723" i="9"/>
  <c r="AE731" i="9"/>
  <c r="AD731" i="9"/>
  <c r="AE739" i="9"/>
  <c r="AD739" i="9"/>
  <c r="AD747" i="9"/>
  <c r="AE747" i="9"/>
  <c r="AD755" i="9"/>
  <c r="AE755" i="9"/>
  <c r="AE763" i="9"/>
  <c r="AD763" i="9"/>
  <c r="AD771" i="9"/>
  <c r="AE771" i="9"/>
  <c r="AE779" i="9"/>
  <c r="AD779" i="9"/>
  <c r="AD787" i="9"/>
  <c r="AE787" i="9"/>
  <c r="AE795" i="9"/>
  <c r="AD795" i="9"/>
  <c r="AE803" i="9"/>
  <c r="AD803" i="9"/>
  <c r="AE811" i="9"/>
  <c r="AD811" i="9"/>
  <c r="AD819" i="9"/>
  <c r="AE819" i="9"/>
  <c r="AE827" i="9"/>
  <c r="AD827" i="9"/>
  <c r="AE835" i="9"/>
  <c r="AD835" i="9"/>
  <c r="AD843" i="9"/>
  <c r="AE843" i="9"/>
  <c r="AD851" i="9"/>
  <c r="AE851" i="9"/>
  <c r="AD859" i="9"/>
  <c r="AE859" i="9"/>
  <c r="AD867" i="9"/>
  <c r="AE867" i="9"/>
  <c r="AE875" i="9"/>
  <c r="AD875" i="9"/>
  <c r="AD883" i="9"/>
  <c r="AE883" i="9"/>
  <c r="AE891" i="9"/>
  <c r="AD891" i="9"/>
  <c r="AE899" i="9"/>
  <c r="AD899" i="9"/>
  <c r="AE907" i="9"/>
  <c r="AD907" i="9"/>
  <c r="AD915" i="9"/>
  <c r="AE915" i="9"/>
  <c r="AE923" i="9"/>
  <c r="AD923" i="9"/>
  <c r="AD931" i="9"/>
  <c r="AE931" i="9"/>
  <c r="AD939" i="9"/>
  <c r="AE939" i="9"/>
  <c r="AD947" i="9"/>
  <c r="AE947" i="9"/>
  <c r="AD955" i="9"/>
  <c r="AE955" i="9"/>
  <c r="AE963" i="9"/>
  <c r="AD963" i="9"/>
  <c r="AE971" i="9"/>
  <c r="AD971" i="9"/>
  <c r="AD979" i="9"/>
  <c r="AE979" i="9"/>
  <c r="AE987" i="9"/>
  <c r="AD987" i="9"/>
  <c r="AE995" i="9"/>
  <c r="AD995" i="9"/>
  <c r="AD1003" i="9"/>
  <c r="AE1003" i="9"/>
  <c r="AD1011" i="9"/>
  <c r="AE1011" i="9"/>
  <c r="AE1019" i="9"/>
  <c r="AD1019" i="9"/>
  <c r="AD1027" i="9"/>
  <c r="AE1027" i="9"/>
  <c r="AE1035" i="9"/>
  <c r="AD1035" i="9"/>
  <c r="AD1043" i="9"/>
  <c r="AE1043" i="9"/>
  <c r="AD1051" i="9"/>
  <c r="AE1051" i="9"/>
  <c r="AE1059" i="9"/>
  <c r="AD1059" i="9"/>
  <c r="AE1067" i="9"/>
  <c r="AD1067" i="9"/>
  <c r="AD1075" i="9"/>
  <c r="AE1075" i="9"/>
  <c r="AE1083" i="9"/>
  <c r="AD1083" i="9"/>
  <c r="AE1091" i="9"/>
  <c r="AD1091" i="9"/>
  <c r="AD1099" i="9"/>
  <c r="AE1099" i="9"/>
  <c r="AD1107" i="9"/>
  <c r="AE1107" i="9"/>
  <c r="AD1115" i="9"/>
  <c r="AE1115" i="9"/>
  <c r="AE1123" i="9"/>
  <c r="AD1123" i="9"/>
  <c r="AE1131" i="9"/>
  <c r="AD1131" i="9"/>
  <c r="AD1139" i="9"/>
  <c r="AE1139" i="9"/>
  <c r="AE1147" i="9"/>
  <c r="AD1147" i="9"/>
  <c r="AE1155" i="9"/>
  <c r="AD1155" i="9"/>
  <c r="AE1163" i="9"/>
  <c r="AD1163" i="9"/>
  <c r="AD1171" i="9"/>
  <c r="AE1171" i="9"/>
  <c r="AE1179" i="9"/>
  <c r="AD1179" i="9"/>
  <c r="AD1187" i="9"/>
  <c r="AE1187" i="9"/>
  <c r="AD1195" i="9"/>
  <c r="AE1195" i="9"/>
  <c r="AD1203" i="9"/>
  <c r="AE1203" i="9"/>
  <c r="AD1211" i="9"/>
  <c r="AE1211" i="9"/>
  <c r="AE1219" i="9"/>
  <c r="AD1219" i="9"/>
  <c r="AE1227" i="9"/>
  <c r="AD1227" i="9"/>
  <c r="AD1235" i="9"/>
  <c r="AE1235" i="9"/>
  <c r="AE1243" i="9"/>
  <c r="AD1243" i="9"/>
  <c r="AE1251" i="9"/>
  <c r="AD1251" i="9"/>
  <c r="AD1259" i="9"/>
  <c r="AE1259" i="9"/>
  <c r="AD1267" i="9"/>
  <c r="AE1267" i="9"/>
  <c r="AE1275" i="9"/>
  <c r="AD1275" i="9"/>
  <c r="AD1283" i="9"/>
  <c r="AE1283" i="9"/>
  <c r="AE1291" i="9"/>
  <c r="AD1291" i="9"/>
  <c r="AD1299" i="9"/>
  <c r="AE1299" i="9"/>
  <c r="AD1307" i="9"/>
  <c r="AE1307" i="9"/>
  <c r="AE1315" i="9"/>
  <c r="AD1315" i="9"/>
  <c r="AE1323" i="9"/>
  <c r="AD1323" i="9"/>
  <c r="AD1331" i="9"/>
  <c r="AE1331" i="9"/>
  <c r="AE1339" i="9"/>
  <c r="AD1339" i="9"/>
  <c r="AE1347" i="9"/>
  <c r="AD1347" i="9"/>
  <c r="AD1355" i="9"/>
  <c r="AE1355" i="9"/>
  <c r="AD1363" i="9"/>
  <c r="AE1363" i="9"/>
  <c r="AD1371" i="9"/>
  <c r="AE1371" i="9"/>
  <c r="AD1379" i="9"/>
  <c r="AE1379" i="9"/>
  <c r="AE1387" i="9"/>
  <c r="AD1387" i="9"/>
  <c r="AD1395" i="9"/>
  <c r="AE1395" i="9"/>
  <c r="AE1403" i="9"/>
  <c r="AD1403" i="9"/>
  <c r="AE1411" i="9"/>
  <c r="AD1411" i="9"/>
  <c r="AE1419" i="9"/>
  <c r="AD1419" i="9"/>
  <c r="AD1427" i="9"/>
  <c r="AE1427" i="9"/>
  <c r="AE1435" i="9"/>
  <c r="AD1435" i="9"/>
  <c r="AD1443" i="9"/>
  <c r="AE1443" i="9"/>
  <c r="AE1451" i="9"/>
  <c r="AD1451" i="9"/>
  <c r="AD1459" i="9"/>
  <c r="AE1459" i="9"/>
  <c r="AD1467" i="9"/>
  <c r="AE1467" i="9"/>
  <c r="AE1475" i="9"/>
  <c r="AD1475" i="9"/>
  <c r="AE1483" i="9"/>
  <c r="AD1483" i="9"/>
  <c r="AD1491" i="9"/>
  <c r="AE1491" i="9"/>
  <c r="AE1499" i="9"/>
  <c r="AD1499" i="9"/>
  <c r="AE1507" i="9"/>
  <c r="AD1507" i="9"/>
  <c r="AD1515" i="9"/>
  <c r="AE1515" i="9"/>
  <c r="AD1523" i="9"/>
  <c r="AE1523" i="9"/>
  <c r="AE1531" i="9"/>
  <c r="AD1531" i="9"/>
  <c r="AD1539" i="9"/>
  <c r="AE1539" i="9"/>
  <c r="AE1547" i="9"/>
  <c r="AD1547" i="9"/>
  <c r="AE1555" i="9"/>
  <c r="AD1555" i="9"/>
  <c r="AE1563" i="9"/>
  <c r="AD1563" i="9"/>
  <c r="AE1571" i="9"/>
  <c r="AD1571" i="9"/>
  <c r="AE1579" i="9"/>
  <c r="AD1579" i="9"/>
  <c r="AD1587" i="9"/>
  <c r="AE1587" i="9"/>
  <c r="AE1595" i="9"/>
  <c r="AD1595" i="9"/>
  <c r="AE1603" i="9"/>
  <c r="AD1603" i="9"/>
  <c r="AD1611" i="9"/>
  <c r="AE1611" i="9"/>
  <c r="AD1619" i="9"/>
  <c r="AE1619" i="9"/>
  <c r="AD1627" i="9"/>
  <c r="AE1627" i="9"/>
  <c r="AD1635" i="9"/>
  <c r="AE1635" i="9"/>
  <c r="AE1643" i="9"/>
  <c r="AD1643" i="9"/>
  <c r="AD1651" i="9"/>
  <c r="AE1651" i="9"/>
  <c r="AE1659" i="9"/>
  <c r="AD1659" i="9"/>
  <c r="AE1667" i="9"/>
  <c r="AD1667" i="9"/>
  <c r="AE1675" i="9"/>
  <c r="AD1675" i="9"/>
  <c r="AD1683" i="9"/>
  <c r="AE1683" i="9"/>
  <c r="AE1691" i="9"/>
  <c r="AD1691" i="9"/>
  <c r="AD1699" i="9"/>
  <c r="AE1699" i="9"/>
  <c r="AD1707" i="9"/>
  <c r="AE1707" i="9"/>
  <c r="AD1715" i="9"/>
  <c r="AE1715" i="9"/>
  <c r="AD1723" i="9"/>
  <c r="AE1723" i="9"/>
  <c r="AE1731" i="9"/>
  <c r="AD1731" i="9"/>
  <c r="AE1739" i="9"/>
  <c r="AD1739" i="9"/>
  <c r="AD1747" i="9"/>
  <c r="AE1747" i="9"/>
  <c r="AE1755" i="9"/>
  <c r="AD1755" i="9"/>
  <c r="AE1763" i="9"/>
  <c r="AD1763" i="9"/>
  <c r="AD1771" i="9"/>
  <c r="AE1771" i="9"/>
  <c r="AD1779" i="9"/>
  <c r="AE1779" i="9"/>
  <c r="AE1787" i="9"/>
  <c r="AD1787" i="9"/>
  <c r="AD1795" i="9"/>
  <c r="AE1795" i="9"/>
  <c r="AE1803" i="9"/>
  <c r="AD1803" i="9"/>
  <c r="AD1811" i="9"/>
  <c r="AE1811" i="9"/>
  <c r="AD1819" i="9"/>
  <c r="AE1819" i="9"/>
  <c r="AE1827" i="9"/>
  <c r="AD1827" i="9"/>
  <c r="AE1835" i="9"/>
  <c r="AD1835" i="9"/>
  <c r="AE1921" i="9"/>
  <c r="AD1921" i="9"/>
  <c r="AE2001" i="9"/>
  <c r="AD2001" i="9"/>
  <c r="AD2057" i="9"/>
  <c r="AE2057" i="9"/>
  <c r="AE2105" i="9"/>
  <c r="AD2105" i="9"/>
  <c r="AE2177" i="9"/>
  <c r="AD2177" i="9"/>
  <c r="AE2233" i="9"/>
  <c r="AD2233" i="9"/>
  <c r="AD2281" i="9"/>
  <c r="AE2281" i="9"/>
  <c r="AD2345" i="9"/>
  <c r="AE2345" i="9"/>
  <c r="AE2417" i="9"/>
  <c r="AD2417" i="9"/>
  <c r="AD2473" i="9"/>
  <c r="AE2473" i="9"/>
  <c r="AE2521" i="9"/>
  <c r="AD2521" i="9"/>
  <c r="AE2577" i="9"/>
  <c r="AD2577" i="9"/>
  <c r="AE2641" i="9"/>
  <c r="AD2641" i="9"/>
  <c r="AE2689" i="9"/>
  <c r="AD2689" i="9"/>
  <c r="AE2729" i="9"/>
  <c r="AD2729" i="9"/>
  <c r="AE2777" i="9"/>
  <c r="AD2777" i="9"/>
  <c r="AE2833" i="9"/>
  <c r="AD2833" i="9"/>
  <c r="AE2881" i="9"/>
  <c r="AD2881" i="9"/>
  <c r="AE2929" i="9"/>
  <c r="AD2929" i="9"/>
  <c r="AE2977" i="9"/>
  <c r="AD2977" i="9"/>
  <c r="AE3025" i="9"/>
  <c r="AD3025" i="9"/>
  <c r="AE3065" i="9"/>
  <c r="AD3065" i="9"/>
  <c r="AD3089" i="9"/>
  <c r="AE3089" i="9"/>
  <c r="AE3105" i="9"/>
  <c r="AD3105" i="9"/>
  <c r="AD3161" i="9"/>
  <c r="AE3161" i="9"/>
  <c r="AE3185" i="9"/>
  <c r="AD3185" i="9"/>
  <c r="AD3201" i="9"/>
  <c r="AE3201" i="9"/>
  <c r="AE3217" i="9"/>
  <c r="AD3217" i="9"/>
  <c r="AD3233" i="9"/>
  <c r="AE3233" i="9"/>
  <c r="AE3265" i="9"/>
  <c r="AD3265" i="9"/>
  <c r="AE3305" i="9"/>
  <c r="AD3305" i="9"/>
  <c r="AE3321" i="9"/>
  <c r="AD3321" i="9"/>
  <c r="AE3337" i="9"/>
  <c r="AD3337" i="9"/>
  <c r="AE3353" i="9"/>
  <c r="AD3353" i="9"/>
  <c r="AE3369" i="9"/>
  <c r="AD3369" i="9"/>
  <c r="AD3385" i="9"/>
  <c r="AE3385" i="9"/>
  <c r="AD3401" i="9"/>
  <c r="AE3401" i="9"/>
  <c r="AE3417" i="9"/>
  <c r="AD3417" i="9"/>
  <c r="AE3433" i="9"/>
  <c r="AD3433" i="9"/>
  <c r="AE3449" i="9"/>
  <c r="AD3449" i="9"/>
  <c r="AD3465" i="9"/>
  <c r="AE3465" i="9"/>
  <c r="AE3481" i="9"/>
  <c r="AD3481" i="9"/>
  <c r="AE3497" i="9"/>
  <c r="AD3497" i="9"/>
  <c r="AD3513" i="9"/>
  <c r="AE3513" i="9"/>
  <c r="AE3529" i="9"/>
  <c r="AD3529" i="9"/>
  <c r="AD3545" i="9"/>
  <c r="AE3545" i="9"/>
  <c r="AE3561" i="9"/>
  <c r="AD3561" i="9"/>
  <c r="AE3585" i="9"/>
  <c r="AD3585" i="9"/>
  <c r="AE3601" i="9"/>
  <c r="AD3601" i="9"/>
  <c r="AE3617" i="9"/>
  <c r="AD3617" i="9"/>
  <c r="AD3633" i="9"/>
  <c r="AE3633" i="9"/>
  <c r="AE3649" i="9"/>
  <c r="AD3649" i="9"/>
  <c r="AE3665" i="9"/>
  <c r="AD3665" i="9"/>
  <c r="AD3681" i="9"/>
  <c r="AE3681" i="9"/>
  <c r="AD3697" i="9"/>
  <c r="AE3697" i="9"/>
  <c r="AE3713" i="9"/>
  <c r="AD3713" i="9"/>
  <c r="AE3729" i="9"/>
  <c r="AD3729" i="9"/>
  <c r="AE3745" i="9"/>
  <c r="AD3745" i="9"/>
  <c r="AD3761" i="9"/>
  <c r="AE3761" i="9"/>
  <c r="AD3777" i="9"/>
  <c r="AE3777" i="9"/>
  <c r="AE3801" i="9"/>
  <c r="AD3801" i="9"/>
  <c r="AD3833" i="9"/>
  <c r="AE3833" i="9"/>
  <c r="AE4" i="9"/>
  <c r="AD4" i="9"/>
  <c r="AE12" i="9"/>
  <c r="AD12" i="9"/>
  <c r="AD20" i="9"/>
  <c r="AE20" i="9"/>
  <c r="AE28" i="9"/>
  <c r="AD28" i="9"/>
  <c r="AD36" i="9"/>
  <c r="AE36" i="9"/>
  <c r="AD44" i="9"/>
  <c r="AE44" i="9"/>
  <c r="AD52" i="9"/>
  <c r="AE52" i="9"/>
  <c r="AE60" i="9"/>
  <c r="AD60" i="9"/>
  <c r="AD68" i="9"/>
  <c r="AE68" i="9"/>
  <c r="AD76" i="9"/>
  <c r="AE76" i="9"/>
  <c r="AE84" i="9"/>
  <c r="AD84" i="9"/>
  <c r="AD92" i="9"/>
  <c r="AE92" i="9"/>
  <c r="AD100" i="9"/>
  <c r="AE100" i="9"/>
  <c r="AE108" i="9"/>
  <c r="AD108" i="9"/>
  <c r="AD116" i="9"/>
  <c r="AE116" i="9"/>
  <c r="AD124" i="9"/>
  <c r="AE124" i="9"/>
  <c r="AD132" i="9"/>
  <c r="AE132" i="9"/>
  <c r="AE140" i="9"/>
  <c r="AD140" i="9"/>
  <c r="AD148" i="9"/>
  <c r="AE148" i="9"/>
  <c r="AE156" i="9"/>
  <c r="AD156" i="9"/>
  <c r="AD164" i="9"/>
  <c r="AE164" i="9"/>
  <c r="AE172" i="9"/>
  <c r="AD172" i="9"/>
  <c r="AE180" i="9"/>
  <c r="AD180" i="9"/>
  <c r="AE188" i="9"/>
  <c r="AD188" i="9"/>
  <c r="AD196" i="9"/>
  <c r="AE196" i="9"/>
  <c r="AE204" i="9"/>
  <c r="AD204" i="9"/>
  <c r="AE212" i="9"/>
  <c r="AD212" i="9"/>
  <c r="AD220" i="9"/>
  <c r="AE220" i="9"/>
  <c r="AD228" i="9"/>
  <c r="AE228" i="9"/>
  <c r="AD236" i="9"/>
  <c r="AE236" i="9"/>
  <c r="AE244" i="9"/>
  <c r="AD244" i="9"/>
  <c r="AE252" i="9"/>
  <c r="AD252" i="9"/>
  <c r="AD260" i="9"/>
  <c r="AE260" i="9"/>
  <c r="AE268" i="9"/>
  <c r="AD268" i="9"/>
  <c r="AE276" i="9"/>
  <c r="AD276" i="9"/>
  <c r="AE284" i="9"/>
  <c r="AD284" i="9"/>
  <c r="AD292" i="9"/>
  <c r="AE292" i="9"/>
  <c r="AE300" i="9"/>
  <c r="AD300" i="9"/>
  <c r="AD308" i="9"/>
  <c r="AE308" i="9"/>
  <c r="AE316" i="9"/>
  <c r="AD316" i="9"/>
  <c r="AD324" i="9"/>
  <c r="AE324" i="9"/>
  <c r="AD332" i="9"/>
  <c r="AE332" i="9"/>
  <c r="AE340" i="9"/>
  <c r="AD340" i="9"/>
  <c r="AE348" i="9"/>
  <c r="AD348" i="9"/>
  <c r="AD356" i="9"/>
  <c r="AE356" i="9"/>
  <c r="AE364" i="9"/>
  <c r="AD364" i="9"/>
  <c r="AE372" i="9"/>
  <c r="AD372" i="9"/>
  <c r="AD380" i="9"/>
  <c r="AE380" i="9"/>
  <c r="AD388" i="9"/>
  <c r="AE388" i="9"/>
  <c r="AE396" i="9"/>
  <c r="AD396" i="9"/>
  <c r="AD404" i="9"/>
  <c r="AE404" i="9"/>
  <c r="AE412" i="9"/>
  <c r="AD412" i="9"/>
  <c r="AD420" i="9"/>
  <c r="AE420" i="9"/>
  <c r="AE428" i="9"/>
  <c r="AD428" i="9"/>
  <c r="AE436" i="9"/>
  <c r="AD436" i="9"/>
  <c r="AE444" i="9"/>
  <c r="AD444" i="9"/>
  <c r="AD452" i="9"/>
  <c r="AE452" i="9"/>
  <c r="AD460" i="9"/>
  <c r="AE460" i="9"/>
  <c r="AE468" i="9"/>
  <c r="AD468" i="9"/>
  <c r="AD476" i="9"/>
  <c r="AE476" i="9"/>
  <c r="AD484" i="9"/>
  <c r="AE484" i="9"/>
  <c r="AD492" i="9"/>
  <c r="AE492" i="9"/>
  <c r="AE500" i="9"/>
  <c r="AD500" i="9"/>
  <c r="AE508" i="9"/>
  <c r="AD508" i="9"/>
  <c r="AD516" i="9"/>
  <c r="AE516" i="9"/>
  <c r="AE524" i="9"/>
  <c r="AD524" i="9"/>
  <c r="AD532" i="9"/>
  <c r="AE532" i="9"/>
  <c r="AE540" i="9"/>
  <c r="AD540" i="9"/>
  <c r="AD548" i="9"/>
  <c r="AE548" i="9"/>
  <c r="AD556" i="9"/>
  <c r="AE556" i="9"/>
  <c r="AD564" i="9"/>
  <c r="AE564" i="9"/>
  <c r="AE572" i="9"/>
  <c r="AD572" i="9"/>
  <c r="AD580" i="9"/>
  <c r="AE580" i="9"/>
  <c r="AD588" i="9"/>
  <c r="AE588" i="9"/>
  <c r="AE596" i="9"/>
  <c r="AD596" i="9"/>
  <c r="AD604" i="9"/>
  <c r="AE604" i="9"/>
  <c r="AD612" i="9"/>
  <c r="AE612" i="9"/>
  <c r="AE620" i="9"/>
  <c r="AD620" i="9"/>
  <c r="AE628" i="9"/>
  <c r="AD628" i="9"/>
  <c r="AD636" i="9"/>
  <c r="AE636" i="9"/>
  <c r="AD644" i="9"/>
  <c r="AE644" i="9"/>
  <c r="AE652" i="9"/>
  <c r="AD652" i="9"/>
  <c r="AD660" i="9"/>
  <c r="AE660" i="9"/>
  <c r="AE668" i="9"/>
  <c r="AD668" i="9"/>
  <c r="AD676" i="9"/>
  <c r="AE676" i="9"/>
  <c r="AE684" i="9"/>
  <c r="AD684" i="9"/>
  <c r="AE692" i="9"/>
  <c r="AD692" i="9"/>
  <c r="AD700" i="9"/>
  <c r="AE700" i="9"/>
  <c r="AD708" i="9"/>
  <c r="AE708" i="9"/>
  <c r="AE716" i="9"/>
  <c r="AD716" i="9"/>
  <c r="AE724" i="9"/>
  <c r="AD724" i="9"/>
  <c r="AD732" i="9"/>
  <c r="AE732" i="9"/>
  <c r="AD740" i="9"/>
  <c r="AE740" i="9"/>
  <c r="AD748" i="9"/>
  <c r="AE748" i="9"/>
  <c r="AE756" i="9"/>
  <c r="AD756" i="9"/>
  <c r="AE764" i="9"/>
  <c r="AD764" i="9"/>
  <c r="AD772" i="9"/>
  <c r="AE772" i="9"/>
  <c r="AE780" i="9"/>
  <c r="AD780" i="9"/>
  <c r="AE788" i="9"/>
  <c r="AD788" i="9"/>
  <c r="AE796" i="9"/>
  <c r="AD796" i="9"/>
  <c r="AD804" i="9"/>
  <c r="AE804" i="9"/>
  <c r="AE812" i="9"/>
  <c r="AD812" i="9"/>
  <c r="AD820" i="9"/>
  <c r="AE820" i="9"/>
  <c r="AE828" i="9"/>
  <c r="AD828" i="9"/>
  <c r="AD836" i="9"/>
  <c r="AE836" i="9"/>
  <c r="AD844" i="9"/>
  <c r="AE844" i="9"/>
  <c r="AE852" i="9"/>
  <c r="AD852" i="9"/>
  <c r="AE860" i="9"/>
  <c r="AD860" i="9"/>
  <c r="AD868" i="9"/>
  <c r="AE868" i="9"/>
  <c r="AE876" i="9"/>
  <c r="AD876" i="9"/>
  <c r="AE884" i="9"/>
  <c r="AD884" i="9"/>
  <c r="AD892" i="9"/>
  <c r="AE892" i="9"/>
  <c r="AD900" i="9"/>
  <c r="AE900" i="9"/>
  <c r="AE908" i="9"/>
  <c r="AD908" i="9"/>
  <c r="AD916" i="9"/>
  <c r="AE916" i="9"/>
  <c r="AE924" i="9"/>
  <c r="AD924" i="9"/>
  <c r="AD932" i="9"/>
  <c r="AE932" i="9"/>
  <c r="AE940" i="9"/>
  <c r="AD940" i="9"/>
  <c r="AE948" i="9"/>
  <c r="AD948" i="9"/>
  <c r="AE956" i="9"/>
  <c r="AD956" i="9"/>
  <c r="AD964" i="9"/>
  <c r="AE964" i="9"/>
  <c r="AD972" i="9"/>
  <c r="AE972" i="9"/>
  <c r="AE980" i="9"/>
  <c r="AD980" i="9"/>
  <c r="AD988" i="9"/>
  <c r="AE988" i="9"/>
  <c r="AD996" i="9"/>
  <c r="AE996" i="9"/>
  <c r="AD1004" i="9"/>
  <c r="AE1004" i="9"/>
  <c r="AE1012" i="9"/>
  <c r="AD1012" i="9"/>
  <c r="AE1020" i="9"/>
  <c r="AD1020" i="9"/>
  <c r="AD1028" i="9"/>
  <c r="AE1028" i="9"/>
  <c r="AE1036" i="9"/>
  <c r="AD1036" i="9"/>
  <c r="AD1044" i="9"/>
  <c r="AE1044" i="9"/>
  <c r="AE1052" i="9"/>
  <c r="AD1052" i="9"/>
  <c r="AD1060" i="9"/>
  <c r="AE1060" i="9"/>
  <c r="AE1068" i="9"/>
  <c r="AD1068" i="9"/>
  <c r="AD1076" i="9"/>
  <c r="AE1076" i="9"/>
  <c r="AE1084" i="9"/>
  <c r="AD1084" i="9"/>
  <c r="AD1092" i="9"/>
  <c r="AE1092" i="9"/>
  <c r="AD1100" i="9"/>
  <c r="AE1100" i="9"/>
  <c r="AE1108" i="9"/>
  <c r="AD1108" i="9"/>
  <c r="AD1116" i="9"/>
  <c r="AE1116" i="9"/>
  <c r="AD1124" i="9"/>
  <c r="AE1124" i="9"/>
  <c r="AE1132" i="9"/>
  <c r="AD1132" i="9"/>
  <c r="AD1140" i="9"/>
  <c r="AE1140" i="9"/>
  <c r="AD1148" i="9"/>
  <c r="AE1148" i="9"/>
  <c r="AD1156" i="9"/>
  <c r="AE1156" i="9"/>
  <c r="AE1164" i="9"/>
  <c r="AD1164" i="9"/>
  <c r="AD1172" i="9"/>
  <c r="AE1172" i="9"/>
  <c r="AE1180" i="9"/>
  <c r="AD1180" i="9"/>
  <c r="AD1188" i="9"/>
  <c r="AE1188" i="9"/>
  <c r="AE1196" i="9"/>
  <c r="AD1196" i="9"/>
  <c r="AE1204" i="9"/>
  <c r="AD1204" i="9"/>
  <c r="AD1212" i="9"/>
  <c r="AE1212" i="9"/>
  <c r="AD1220" i="9"/>
  <c r="AE1220" i="9"/>
  <c r="AE1228" i="9"/>
  <c r="AD1228" i="9"/>
  <c r="AE1236" i="9"/>
  <c r="AD1236" i="9"/>
  <c r="AD1244" i="9"/>
  <c r="AE1244" i="9"/>
  <c r="AD1252" i="9"/>
  <c r="AE1252" i="9"/>
  <c r="AD1260" i="9"/>
  <c r="AE1260" i="9"/>
  <c r="AE1268" i="9"/>
  <c r="AD1268" i="9"/>
  <c r="AE1276" i="9"/>
  <c r="AD1276" i="9"/>
  <c r="AD1284" i="9"/>
  <c r="AE1284" i="9"/>
  <c r="AE1292" i="9"/>
  <c r="AD1292" i="9"/>
  <c r="AE1300" i="9"/>
  <c r="AD1300" i="9"/>
  <c r="AE1308" i="9"/>
  <c r="AD1308" i="9"/>
  <c r="AD1316" i="9"/>
  <c r="AE1316" i="9"/>
  <c r="AE1324" i="9"/>
  <c r="AD1324" i="9"/>
  <c r="AD1332" i="9"/>
  <c r="AE1332" i="9"/>
  <c r="AE1340" i="9"/>
  <c r="AD1340" i="9"/>
  <c r="AD1348" i="9"/>
  <c r="AE1348" i="9"/>
  <c r="AD1356" i="9"/>
  <c r="AE1356" i="9"/>
  <c r="AE1364" i="9"/>
  <c r="AD1364" i="9"/>
  <c r="AE1372" i="9"/>
  <c r="AD1372" i="9"/>
  <c r="AD1380" i="9"/>
  <c r="AE1380" i="9"/>
  <c r="AE1388" i="9"/>
  <c r="AD1388" i="9"/>
  <c r="AE1396" i="9"/>
  <c r="AD1396" i="9"/>
  <c r="AD1404" i="9"/>
  <c r="AE1404" i="9"/>
  <c r="AD1412" i="9"/>
  <c r="AE1412" i="9"/>
  <c r="AE1420" i="9"/>
  <c r="AD1420" i="9"/>
  <c r="AD1428" i="9"/>
  <c r="AE1428" i="9"/>
  <c r="AE1436" i="9"/>
  <c r="AD1436" i="9"/>
  <c r="AD1444" i="9"/>
  <c r="AE1444" i="9"/>
  <c r="AE1452" i="9"/>
  <c r="AD1452" i="9"/>
  <c r="AE1460" i="9"/>
  <c r="AD1460" i="9"/>
  <c r="AE1468" i="9"/>
  <c r="AD1468" i="9"/>
  <c r="AD1476" i="9"/>
  <c r="AE1476" i="9"/>
  <c r="AD1484" i="9"/>
  <c r="AE1484" i="9"/>
  <c r="AE1492" i="9"/>
  <c r="AD1492" i="9"/>
  <c r="AD1500" i="9"/>
  <c r="AE1500" i="9"/>
  <c r="AD1508" i="9"/>
  <c r="AE1508" i="9"/>
  <c r="AD1516" i="9"/>
  <c r="AE1516" i="9"/>
  <c r="AE1524" i="9"/>
  <c r="AD1524" i="9"/>
  <c r="AE1532" i="9"/>
  <c r="AD1532" i="9"/>
  <c r="AD1540" i="9"/>
  <c r="AE1540" i="9"/>
  <c r="AE1548" i="9"/>
  <c r="AD1548" i="9"/>
  <c r="AD1556" i="9"/>
  <c r="AE1556" i="9"/>
  <c r="AE1564" i="9"/>
  <c r="AD1564" i="9"/>
  <c r="AD1572" i="9"/>
  <c r="AE1572" i="9"/>
  <c r="AD1580" i="9"/>
  <c r="AE1580" i="9"/>
  <c r="AD1588" i="9"/>
  <c r="AE1588" i="9"/>
  <c r="AE1596" i="9"/>
  <c r="AD1596" i="9"/>
  <c r="AD1604" i="9"/>
  <c r="AE1604" i="9"/>
  <c r="AD1612" i="9"/>
  <c r="AE1612" i="9"/>
  <c r="AE1620" i="9"/>
  <c r="AD1620" i="9"/>
  <c r="AD1628" i="9"/>
  <c r="AE1628" i="9"/>
  <c r="AD1636" i="9"/>
  <c r="AE1636" i="9"/>
  <c r="AE1644" i="9"/>
  <c r="AD1644" i="9"/>
  <c r="AD1652" i="9"/>
  <c r="AE1652" i="9"/>
  <c r="AD1660" i="9"/>
  <c r="AE1660" i="9"/>
  <c r="AD1668" i="9"/>
  <c r="AE1668" i="9"/>
  <c r="AE1676" i="9"/>
  <c r="AD1676" i="9"/>
  <c r="AD1684" i="9"/>
  <c r="AE1684" i="9"/>
  <c r="AE1692" i="9"/>
  <c r="AD1692" i="9"/>
  <c r="AD1700" i="9"/>
  <c r="AE1700" i="9"/>
  <c r="AE1708" i="9"/>
  <c r="AD1708" i="9"/>
  <c r="AE1716" i="9"/>
  <c r="AD1716" i="9"/>
  <c r="AE1724" i="9"/>
  <c r="AD1724" i="9"/>
  <c r="AD1732" i="9"/>
  <c r="AE1732" i="9"/>
  <c r="AE1740" i="9"/>
  <c r="AD1740" i="9"/>
  <c r="AE1748" i="9"/>
  <c r="AD1748" i="9"/>
  <c r="AD1756" i="9"/>
  <c r="AE1756" i="9"/>
  <c r="AD1764" i="9"/>
  <c r="AE1764" i="9"/>
  <c r="AD1772" i="9"/>
  <c r="AE1772" i="9"/>
  <c r="AE1780" i="9"/>
  <c r="AD1780" i="9"/>
  <c r="AE1788" i="9"/>
  <c r="AD1788" i="9"/>
  <c r="AD1796" i="9"/>
  <c r="AE1796" i="9"/>
  <c r="AE1804" i="9"/>
  <c r="AD1804" i="9"/>
  <c r="AE1812" i="9"/>
  <c r="AD1812" i="9"/>
  <c r="AE1820" i="9"/>
  <c r="AD1820" i="9"/>
  <c r="AD1828" i="9"/>
  <c r="AE1828" i="9"/>
  <c r="AE1836" i="9"/>
  <c r="AD1836" i="9"/>
  <c r="AE1905" i="9"/>
  <c r="AD1905" i="9"/>
  <c r="AE1969" i="9"/>
  <c r="AD1969" i="9"/>
  <c r="AE2017" i="9"/>
  <c r="AD2017" i="9"/>
  <c r="AE2073" i="9"/>
  <c r="AD2073" i="9"/>
  <c r="AD2121" i="9"/>
  <c r="AE2121" i="9"/>
  <c r="AD2153" i="9"/>
  <c r="AE2153" i="9"/>
  <c r="AD2185" i="9"/>
  <c r="AE2185" i="9"/>
  <c r="AE2241" i="9"/>
  <c r="AD2241" i="9"/>
  <c r="AE2297" i="9"/>
  <c r="AD2297" i="9"/>
  <c r="AD2337" i="9"/>
  <c r="AE2337" i="9"/>
  <c r="AE2385" i="9"/>
  <c r="AD2385" i="9"/>
  <c r="AE2433" i="9"/>
  <c r="AD2433" i="9"/>
  <c r="AE2489" i="9"/>
  <c r="AD2489" i="9"/>
  <c r="AE2545" i="9"/>
  <c r="AD2545" i="9"/>
  <c r="AE2609" i="9"/>
  <c r="AD2609" i="9"/>
  <c r="AD2665" i="9"/>
  <c r="AE2665" i="9"/>
  <c r="AD2721" i="9"/>
  <c r="AE2721" i="9"/>
  <c r="AD2785" i="9"/>
  <c r="AE2785" i="9"/>
  <c r="AE2849" i="9"/>
  <c r="AD2849" i="9"/>
  <c r="AD2905" i="9"/>
  <c r="AE2905" i="9"/>
  <c r="AD2945" i="9"/>
  <c r="AE2945" i="9"/>
  <c r="AE3001" i="9"/>
  <c r="AD3001" i="9"/>
  <c r="AD3073" i="9"/>
  <c r="AE3073" i="9"/>
  <c r="AE3169" i="9"/>
  <c r="AD3169" i="9"/>
  <c r="AD3289" i="9"/>
  <c r="AE3289" i="9"/>
  <c r="AD3825" i="9"/>
  <c r="AE3825" i="9"/>
  <c r="AD5" i="9"/>
  <c r="AE5" i="9"/>
  <c r="AE13" i="9"/>
  <c r="AD13" i="9"/>
  <c r="AE21" i="9"/>
  <c r="AD21" i="9"/>
  <c r="AE29" i="9"/>
  <c r="AD29" i="9"/>
  <c r="AD37" i="9"/>
  <c r="AE37" i="9"/>
  <c r="AE45" i="9"/>
  <c r="AD45" i="9"/>
  <c r="AE53" i="9"/>
  <c r="AD53" i="9"/>
  <c r="AD61" i="9"/>
  <c r="AE61" i="9"/>
  <c r="AD69" i="9"/>
  <c r="AE69" i="9"/>
  <c r="AE77" i="9"/>
  <c r="AD77" i="9"/>
  <c r="AE85" i="9"/>
  <c r="AD85" i="9"/>
  <c r="AE93" i="9"/>
  <c r="AD93" i="9"/>
  <c r="AD101" i="9"/>
  <c r="AE101" i="9"/>
  <c r="AE109" i="9"/>
  <c r="AD109" i="9"/>
  <c r="AE117" i="9"/>
  <c r="AD117" i="9"/>
  <c r="AE125" i="9"/>
  <c r="AD125" i="9"/>
  <c r="AD133" i="9"/>
  <c r="AE133" i="9"/>
  <c r="AE141" i="9"/>
  <c r="AD141" i="9"/>
  <c r="AE149" i="9"/>
  <c r="AD149" i="9"/>
  <c r="AE157" i="9"/>
  <c r="AD157" i="9"/>
  <c r="AD165" i="9"/>
  <c r="AE165" i="9"/>
  <c r="AE173" i="9"/>
  <c r="AD173" i="9"/>
  <c r="AE181" i="9"/>
  <c r="AD181" i="9"/>
  <c r="AE189" i="9"/>
  <c r="AD189" i="9"/>
  <c r="AD197" i="9"/>
  <c r="AE197" i="9"/>
  <c r="AE205" i="9"/>
  <c r="AD205" i="9"/>
  <c r="AE213" i="9"/>
  <c r="AD213" i="9"/>
  <c r="AE221" i="9"/>
  <c r="AD221" i="9"/>
  <c r="AD229" i="9"/>
  <c r="AE229" i="9"/>
  <c r="AE237" i="9"/>
  <c r="AD237" i="9"/>
  <c r="AE245" i="9"/>
  <c r="AD245" i="9"/>
  <c r="AE253" i="9"/>
  <c r="AD253" i="9"/>
  <c r="AD261" i="9"/>
  <c r="AE261" i="9"/>
  <c r="AE269" i="9"/>
  <c r="AD269" i="9"/>
  <c r="AE277" i="9"/>
  <c r="AD277" i="9"/>
  <c r="AE285" i="9"/>
  <c r="AD285" i="9"/>
  <c r="AD293" i="9"/>
  <c r="AE293" i="9"/>
  <c r="AE301" i="9"/>
  <c r="AD301" i="9"/>
  <c r="AE309" i="9"/>
  <c r="AD309" i="9"/>
  <c r="AD317" i="9"/>
  <c r="AE317" i="9"/>
  <c r="AD325" i="9"/>
  <c r="AE325" i="9"/>
  <c r="AD333" i="9"/>
  <c r="AE333" i="9"/>
  <c r="AE341" i="9"/>
  <c r="AD341" i="9"/>
  <c r="AE349" i="9"/>
  <c r="AD349" i="9"/>
  <c r="AD357" i="9"/>
  <c r="AE357" i="9"/>
  <c r="AE365" i="9"/>
  <c r="AD365" i="9"/>
  <c r="AE373" i="9"/>
  <c r="AD373" i="9"/>
  <c r="AE381" i="9"/>
  <c r="AD381" i="9"/>
  <c r="AD389" i="9"/>
  <c r="AE389" i="9"/>
  <c r="AD397" i="9"/>
  <c r="AE397" i="9"/>
  <c r="AE405" i="9"/>
  <c r="AD405" i="9"/>
  <c r="AE413" i="9"/>
  <c r="AD413" i="9"/>
  <c r="AD421" i="9"/>
  <c r="AE421" i="9"/>
  <c r="AD429" i="9"/>
  <c r="AE429" i="9"/>
  <c r="AE437" i="9"/>
  <c r="AD437" i="9"/>
  <c r="AE445" i="9"/>
  <c r="AD445" i="9"/>
  <c r="AD453" i="9"/>
  <c r="AE453" i="9"/>
  <c r="AE461" i="9"/>
  <c r="AD461" i="9"/>
  <c r="AE469" i="9"/>
  <c r="AD469" i="9"/>
  <c r="AD477" i="9"/>
  <c r="AE477" i="9"/>
  <c r="AD485" i="9"/>
  <c r="AE485" i="9"/>
  <c r="AD493" i="9"/>
  <c r="AE493" i="9"/>
  <c r="AE501" i="9"/>
  <c r="AD501" i="9"/>
  <c r="AE509" i="9"/>
  <c r="AD509" i="9"/>
  <c r="AD517" i="9"/>
  <c r="AE517" i="9"/>
  <c r="AD525" i="9"/>
  <c r="AE525" i="9"/>
  <c r="AE533" i="9"/>
  <c r="AD533" i="9"/>
  <c r="AE541" i="9"/>
  <c r="AD541" i="9"/>
  <c r="AD549" i="9"/>
  <c r="AE549" i="9"/>
  <c r="AE557" i="9"/>
  <c r="AD557" i="9"/>
  <c r="AE565" i="9"/>
  <c r="AD565" i="9"/>
  <c r="AE573" i="9"/>
  <c r="AD573" i="9"/>
  <c r="AD581" i="9"/>
  <c r="AE581" i="9"/>
  <c r="AD589" i="9"/>
  <c r="AE589" i="9"/>
  <c r="AE597" i="9"/>
  <c r="AD597" i="9"/>
  <c r="AD605" i="9"/>
  <c r="AE605" i="9"/>
  <c r="AD613" i="9"/>
  <c r="AE613" i="9"/>
  <c r="AD621" i="9"/>
  <c r="AE621" i="9"/>
  <c r="AE629" i="9"/>
  <c r="AD629" i="9"/>
  <c r="AE637" i="9"/>
  <c r="AD637" i="9"/>
  <c r="AD645" i="9"/>
  <c r="AE645" i="9"/>
  <c r="AE653" i="9"/>
  <c r="AD653" i="9"/>
  <c r="AE661" i="9"/>
  <c r="AD661" i="9"/>
  <c r="AE669" i="9"/>
  <c r="AD669" i="9"/>
  <c r="AD677" i="9"/>
  <c r="AE677" i="9"/>
  <c r="AD685" i="9"/>
  <c r="AE685" i="9"/>
  <c r="AE693" i="9"/>
  <c r="AD693" i="9"/>
  <c r="AE701" i="9"/>
  <c r="AD701" i="9"/>
  <c r="AD709" i="9"/>
  <c r="AE709" i="9"/>
  <c r="AD717" i="9"/>
  <c r="AE717" i="9"/>
  <c r="AE725" i="9"/>
  <c r="AD725" i="9"/>
  <c r="AD733" i="9"/>
  <c r="AE733" i="9"/>
  <c r="AD741" i="9"/>
  <c r="AE741" i="9"/>
  <c r="AE749" i="9"/>
  <c r="AD749" i="9"/>
  <c r="AE757" i="9"/>
  <c r="AD757" i="9"/>
  <c r="AE765" i="9"/>
  <c r="AD765" i="9"/>
  <c r="AD773" i="9"/>
  <c r="AE773" i="9"/>
  <c r="AD781" i="9"/>
  <c r="AE781" i="9"/>
  <c r="AE789" i="9"/>
  <c r="AD789" i="9"/>
  <c r="AE797" i="9"/>
  <c r="AD797" i="9"/>
  <c r="AD805" i="9"/>
  <c r="AE805" i="9"/>
  <c r="AD813" i="9"/>
  <c r="AE813" i="9"/>
  <c r="AE821" i="9"/>
  <c r="AD821" i="9"/>
  <c r="AE829" i="9"/>
  <c r="AD829" i="9"/>
  <c r="AD837" i="9"/>
  <c r="AE837" i="9"/>
  <c r="AE845" i="9"/>
  <c r="AD845" i="9"/>
  <c r="AE853" i="9"/>
  <c r="AD853" i="9"/>
  <c r="AE861" i="9"/>
  <c r="AD861" i="9"/>
  <c r="AD869" i="9"/>
  <c r="AE869" i="9"/>
  <c r="AD877" i="9"/>
  <c r="AE877" i="9"/>
  <c r="AE885" i="9"/>
  <c r="AD885" i="9"/>
  <c r="AE893" i="9"/>
  <c r="AD893" i="9"/>
  <c r="AD901" i="9"/>
  <c r="AE901" i="9"/>
  <c r="AD909" i="9"/>
  <c r="AE909" i="9"/>
  <c r="AE917" i="9"/>
  <c r="AD917" i="9"/>
  <c r="AD925" i="9"/>
  <c r="AE925" i="9"/>
  <c r="AD933" i="9"/>
  <c r="AE933" i="9"/>
  <c r="AE941" i="9"/>
  <c r="AD941" i="9"/>
  <c r="AE949" i="9"/>
  <c r="AD949" i="9"/>
  <c r="AE957" i="9"/>
  <c r="AD957" i="9"/>
  <c r="AD965" i="9"/>
  <c r="AE965" i="9"/>
  <c r="AD973" i="9"/>
  <c r="AE973" i="9"/>
  <c r="AE981" i="9"/>
  <c r="AD981" i="9"/>
  <c r="AD989" i="9"/>
  <c r="AE989" i="9"/>
  <c r="AD997" i="9"/>
  <c r="AE997" i="9"/>
  <c r="AD1005" i="9"/>
  <c r="AE1005" i="9"/>
  <c r="AE1013" i="9"/>
  <c r="AD1013" i="9"/>
  <c r="AD1021" i="9"/>
  <c r="AE1021" i="9"/>
  <c r="AD1029" i="9"/>
  <c r="AE1029" i="9"/>
  <c r="AE1037" i="9"/>
  <c r="AD1037" i="9"/>
  <c r="AE1045" i="9"/>
  <c r="AD1045" i="9"/>
  <c r="AE1053" i="9"/>
  <c r="AD1053" i="9"/>
  <c r="AD1061" i="9"/>
  <c r="AE1061" i="9"/>
  <c r="AD1069" i="9"/>
  <c r="AE1069" i="9"/>
  <c r="AE1077" i="9"/>
  <c r="AD1077" i="9"/>
  <c r="AE1085" i="9"/>
  <c r="AD1085" i="9"/>
  <c r="AD1093" i="9"/>
  <c r="AE1093" i="9"/>
  <c r="AD1101" i="9"/>
  <c r="AE1101" i="9"/>
  <c r="AE1109" i="9"/>
  <c r="AD1109" i="9"/>
  <c r="AE1117" i="9"/>
  <c r="AD1117" i="9"/>
  <c r="AD1125" i="9"/>
  <c r="AE1125" i="9"/>
  <c r="AE1133" i="9"/>
  <c r="AD1133" i="9"/>
  <c r="AE1141" i="9"/>
  <c r="AD1141" i="9"/>
  <c r="AE1149" i="9"/>
  <c r="AD1149" i="9"/>
  <c r="AD1157" i="9"/>
  <c r="AE1157" i="9"/>
  <c r="AD1165" i="9"/>
  <c r="AE1165" i="9"/>
  <c r="AE1173" i="9"/>
  <c r="AD1173" i="9"/>
  <c r="AD1181" i="9"/>
  <c r="AE1181" i="9"/>
  <c r="AD1189" i="9"/>
  <c r="AE1189" i="9"/>
  <c r="AD1197" i="9"/>
  <c r="AE1197" i="9"/>
  <c r="AE1205" i="9"/>
  <c r="AD1205" i="9"/>
  <c r="AE1213" i="9"/>
  <c r="AD1213" i="9"/>
  <c r="AD1221" i="9"/>
  <c r="AE1221" i="9"/>
  <c r="AE1229" i="9"/>
  <c r="AD1229" i="9"/>
  <c r="AE1237" i="9"/>
  <c r="AD1237" i="9"/>
  <c r="AD1245" i="9"/>
  <c r="AE1245" i="9"/>
  <c r="AD1253" i="9"/>
  <c r="AE1253" i="9"/>
  <c r="AE1261" i="9"/>
  <c r="AD1261" i="9"/>
  <c r="AE1269" i="9"/>
  <c r="AD1269" i="9"/>
  <c r="AE1277" i="9"/>
  <c r="AD1277" i="9"/>
  <c r="AD1285" i="9"/>
  <c r="AE1285" i="9"/>
  <c r="AD1293" i="9"/>
  <c r="AE1293" i="9"/>
  <c r="AE1301" i="9"/>
  <c r="AD1301" i="9"/>
  <c r="AE1309" i="9"/>
  <c r="AD1309" i="9"/>
  <c r="AD1317" i="9"/>
  <c r="AE1317" i="9"/>
  <c r="AD1325" i="9"/>
  <c r="AE1325" i="9"/>
  <c r="AE1333" i="9"/>
  <c r="AD1333" i="9"/>
  <c r="AD1341" i="9"/>
  <c r="AE1341" i="9"/>
  <c r="AD1349" i="9"/>
  <c r="AE1349" i="9"/>
  <c r="AE1357" i="9"/>
  <c r="AD1357" i="9"/>
  <c r="AE1365" i="9"/>
  <c r="AD1365" i="9"/>
  <c r="AE1373" i="9"/>
  <c r="AD1373" i="9"/>
  <c r="AD1381" i="9"/>
  <c r="AE1381" i="9"/>
  <c r="AD1389" i="9"/>
  <c r="AE1389" i="9"/>
  <c r="AE1397" i="9"/>
  <c r="AD1397" i="9"/>
  <c r="AE1405" i="9"/>
  <c r="AD1405" i="9"/>
  <c r="AD1413" i="9"/>
  <c r="AE1413" i="9"/>
  <c r="AD1421" i="9"/>
  <c r="AE1421" i="9"/>
  <c r="AE1429" i="9"/>
  <c r="AD1429" i="9"/>
  <c r="AE1437" i="9"/>
  <c r="AD1437" i="9"/>
  <c r="AD1445" i="9"/>
  <c r="AE1445" i="9"/>
  <c r="AE1453" i="9"/>
  <c r="AD1453" i="9"/>
  <c r="AE1461" i="9"/>
  <c r="AD1461" i="9"/>
  <c r="AE1469" i="9"/>
  <c r="AD1469" i="9"/>
  <c r="AD1477" i="9"/>
  <c r="AE1477" i="9"/>
  <c r="AD1485" i="9"/>
  <c r="AE1485" i="9"/>
  <c r="AE1493" i="9"/>
  <c r="AD1493" i="9"/>
  <c r="AD1501" i="9"/>
  <c r="AE1501" i="9"/>
  <c r="AD1509" i="9"/>
  <c r="AE1509" i="9"/>
  <c r="AD1517" i="9"/>
  <c r="AE1517" i="9"/>
  <c r="AE1525" i="9"/>
  <c r="AD1525" i="9"/>
  <c r="AE1533" i="9"/>
  <c r="AD1533" i="9"/>
  <c r="AD1541" i="9"/>
  <c r="AE1541" i="9"/>
  <c r="AE1549" i="9"/>
  <c r="AD1549" i="9"/>
  <c r="AE1557" i="9"/>
  <c r="AD1557" i="9"/>
  <c r="AE1565" i="9"/>
  <c r="AD1565" i="9"/>
  <c r="AD1573" i="9"/>
  <c r="AE1573" i="9"/>
  <c r="AD1581" i="9"/>
  <c r="AE1581" i="9"/>
  <c r="AE1589" i="9"/>
  <c r="AD1589" i="9"/>
  <c r="AE1597" i="9"/>
  <c r="AD1597" i="9"/>
  <c r="AD1605" i="9"/>
  <c r="AE1605" i="9"/>
  <c r="AD1613" i="9"/>
  <c r="AE1613" i="9"/>
  <c r="AE1621" i="9"/>
  <c r="AD1621" i="9"/>
  <c r="AE1629" i="9"/>
  <c r="AD1629" i="9"/>
  <c r="AD1637" i="9"/>
  <c r="AE1637" i="9"/>
  <c r="AE1645" i="9"/>
  <c r="AD1645" i="9"/>
  <c r="AE1653" i="9"/>
  <c r="AD1653" i="9"/>
  <c r="AE1661" i="9"/>
  <c r="AD1661" i="9"/>
  <c r="AD1669" i="9"/>
  <c r="AE1669" i="9"/>
  <c r="AD1677" i="9"/>
  <c r="AE1677" i="9"/>
  <c r="AE1685" i="9"/>
  <c r="AD1685" i="9"/>
  <c r="AE1693" i="9"/>
  <c r="AD1693" i="9"/>
  <c r="AD1701" i="9"/>
  <c r="AE1701" i="9"/>
  <c r="AD1709" i="9"/>
  <c r="AE1709" i="9"/>
  <c r="AE1717" i="9"/>
  <c r="AD1717" i="9"/>
  <c r="AE1725" i="9"/>
  <c r="AD1725" i="9"/>
  <c r="AD1733" i="9"/>
  <c r="AE1733" i="9"/>
  <c r="AE1741" i="9"/>
  <c r="AD1741" i="9"/>
  <c r="AE1749" i="9"/>
  <c r="AD1749" i="9"/>
  <c r="AD1757" i="9"/>
  <c r="AE1757" i="9"/>
  <c r="AD1765" i="9"/>
  <c r="AE1765" i="9"/>
  <c r="AD1773" i="9"/>
  <c r="AE1773" i="9"/>
  <c r="AE1781" i="9"/>
  <c r="AD1781" i="9"/>
  <c r="AD1789" i="9"/>
  <c r="AE1789" i="9"/>
  <c r="AE1797" i="9"/>
  <c r="AD1797" i="9"/>
  <c r="AD1805" i="9"/>
  <c r="AE1805" i="9"/>
  <c r="AE1813" i="9"/>
  <c r="AD1813" i="9"/>
  <c r="AE1821" i="9"/>
  <c r="AD1821" i="9"/>
  <c r="AD1829" i="9"/>
  <c r="AE1829" i="9"/>
  <c r="AD1929" i="9"/>
  <c r="AE1929" i="9"/>
  <c r="AE1985" i="9"/>
  <c r="AD1985" i="9"/>
  <c r="AD2025" i="9"/>
  <c r="AE2025" i="9"/>
  <c r="AE2081" i="9"/>
  <c r="AD2081" i="9"/>
  <c r="AE2137" i="9"/>
  <c r="AD2137" i="9"/>
  <c r="AE2201" i="9"/>
  <c r="AD2201" i="9"/>
  <c r="AE2257" i="9"/>
  <c r="AD2257" i="9"/>
  <c r="AE2321" i="9"/>
  <c r="AD2321" i="9"/>
  <c r="AE2369" i="9"/>
  <c r="AD2369" i="9"/>
  <c r="AE2425" i="9"/>
  <c r="AD2425" i="9"/>
  <c r="AE2465" i="9"/>
  <c r="AD2465" i="9"/>
  <c r="AE2513" i="9"/>
  <c r="AD2513" i="9"/>
  <c r="AE2553" i="9"/>
  <c r="AD2553" i="9"/>
  <c r="AD2601" i="9"/>
  <c r="AE2601" i="9"/>
  <c r="AE2649" i="9"/>
  <c r="AD2649" i="9"/>
  <c r="AE2713" i="9"/>
  <c r="AD2713" i="9"/>
  <c r="AE2769" i="9"/>
  <c r="AD2769" i="9"/>
  <c r="AD2817" i="9"/>
  <c r="AE2817" i="9"/>
  <c r="AE2865" i="9"/>
  <c r="AD2865" i="9"/>
  <c r="AD2921" i="9"/>
  <c r="AE2921" i="9"/>
  <c r="AE2985" i="9"/>
  <c r="AD2985" i="9"/>
  <c r="AD3041" i="9"/>
  <c r="AE3041" i="9"/>
  <c r="AE3129" i="9"/>
  <c r="AD3129" i="9"/>
  <c r="AE3257" i="9"/>
  <c r="AD3257" i="9"/>
  <c r="AE3841" i="9"/>
  <c r="AD3841" i="9"/>
  <c r="AD6" i="9"/>
  <c r="AE6" i="9"/>
  <c r="AD14" i="9"/>
  <c r="AE14" i="9"/>
  <c r="AD22" i="9"/>
  <c r="AE22" i="9"/>
  <c r="AE30" i="9"/>
  <c r="AD30" i="9"/>
  <c r="AE38" i="9"/>
  <c r="AD38" i="9"/>
  <c r="AD46" i="9"/>
  <c r="AE46" i="9"/>
  <c r="AD54" i="9"/>
  <c r="AE54" i="9"/>
  <c r="AE62" i="9"/>
  <c r="AD62" i="9"/>
  <c r="AE70" i="9"/>
  <c r="AD70" i="9"/>
  <c r="AD78" i="9"/>
  <c r="AE78" i="9"/>
  <c r="AE86" i="9"/>
  <c r="AD86" i="9"/>
  <c r="AE94" i="9"/>
  <c r="AD94" i="9"/>
  <c r="AE102" i="9"/>
  <c r="AD102" i="9"/>
  <c r="AD110" i="9"/>
  <c r="AE110" i="9"/>
  <c r="AD118" i="9"/>
  <c r="AE118" i="9"/>
  <c r="AE126" i="9"/>
  <c r="AD126" i="9"/>
  <c r="AE134" i="9"/>
  <c r="AD134" i="9"/>
  <c r="AD142" i="9"/>
  <c r="AE142" i="9"/>
  <c r="AD150" i="9"/>
  <c r="AE150" i="9"/>
  <c r="AE158" i="9"/>
  <c r="AD158" i="9"/>
  <c r="AD166" i="9"/>
  <c r="AE166" i="9"/>
  <c r="AD174" i="9"/>
  <c r="AE174" i="9"/>
  <c r="AE182" i="9"/>
  <c r="AD182" i="9"/>
  <c r="AE190" i="9"/>
  <c r="AD190" i="9"/>
  <c r="AE198" i="9"/>
  <c r="AD198" i="9"/>
  <c r="AD206" i="9"/>
  <c r="AE206" i="9"/>
  <c r="AD214" i="9"/>
  <c r="AE214" i="9"/>
  <c r="AE222" i="9"/>
  <c r="AD222" i="9"/>
  <c r="AD230" i="9"/>
  <c r="AE230" i="9"/>
  <c r="AD238" i="9"/>
  <c r="AE238" i="9"/>
  <c r="AD246" i="9"/>
  <c r="AE246" i="9"/>
  <c r="AE254" i="9"/>
  <c r="AD254" i="9"/>
  <c r="AD262" i="9"/>
  <c r="AE262" i="9"/>
  <c r="AD270" i="9"/>
  <c r="AE270" i="9"/>
  <c r="AE278" i="9"/>
  <c r="AD278" i="9"/>
  <c r="AE286" i="9"/>
  <c r="AD286" i="9"/>
  <c r="AE294" i="9"/>
  <c r="AD294" i="9"/>
  <c r="AD302" i="9"/>
  <c r="AE302" i="9"/>
  <c r="AD310" i="9"/>
  <c r="AE310" i="9"/>
  <c r="AE318" i="9"/>
  <c r="AD318" i="9"/>
  <c r="AD326" i="9"/>
  <c r="AE326" i="9"/>
  <c r="AD334" i="9"/>
  <c r="AE334" i="9"/>
  <c r="AD342" i="9"/>
  <c r="AE342" i="9"/>
  <c r="AE350" i="9"/>
  <c r="AD350" i="9"/>
  <c r="AE358" i="9"/>
  <c r="AD358" i="9"/>
  <c r="AD366" i="9"/>
  <c r="AE366" i="9"/>
  <c r="AE374" i="9"/>
  <c r="AD374" i="9"/>
  <c r="AE382" i="9"/>
  <c r="AD382" i="9"/>
  <c r="AE390" i="9"/>
  <c r="AD390" i="9"/>
  <c r="AD398" i="9"/>
  <c r="AE398" i="9"/>
  <c r="AD406" i="9"/>
  <c r="AE406" i="9"/>
  <c r="AE414" i="9"/>
  <c r="AD414" i="9"/>
  <c r="AD422" i="9"/>
  <c r="AE422" i="9"/>
  <c r="AD430" i="9"/>
  <c r="AE430" i="9"/>
  <c r="AD438" i="9"/>
  <c r="AE438" i="9"/>
  <c r="AE446" i="9"/>
  <c r="AD446" i="9"/>
  <c r="AE454" i="9"/>
  <c r="AD454" i="9"/>
  <c r="AD462" i="9"/>
  <c r="AE462" i="9"/>
  <c r="AE470" i="9"/>
  <c r="AD470" i="9"/>
  <c r="AE478" i="9"/>
  <c r="AD478" i="9"/>
  <c r="AD486" i="9"/>
  <c r="AE486" i="9"/>
  <c r="AD494" i="9"/>
  <c r="AE494" i="9"/>
  <c r="AD502" i="9"/>
  <c r="AE502" i="9"/>
  <c r="AE510" i="9"/>
  <c r="AD510" i="9"/>
  <c r="AE518" i="9"/>
  <c r="AD518" i="9"/>
  <c r="AD526" i="9"/>
  <c r="AE526" i="9"/>
  <c r="AD534" i="9"/>
  <c r="AE534" i="9"/>
  <c r="AE542" i="9"/>
  <c r="AD542" i="9"/>
  <c r="AE550" i="9"/>
  <c r="AD550" i="9"/>
  <c r="AD558" i="9"/>
  <c r="AE558" i="9"/>
  <c r="AE566" i="9"/>
  <c r="AD566" i="9"/>
  <c r="AE574" i="9"/>
  <c r="AD574" i="9"/>
  <c r="AE582" i="9"/>
  <c r="AD582" i="9"/>
  <c r="AD590" i="9"/>
  <c r="AE590" i="9"/>
  <c r="AD598" i="9"/>
  <c r="AE598" i="9"/>
  <c r="AE606" i="9"/>
  <c r="AD606" i="9"/>
  <c r="AE614" i="9"/>
  <c r="AD614" i="9"/>
  <c r="AD622" i="9"/>
  <c r="AE622" i="9"/>
  <c r="AD630" i="9"/>
  <c r="AE630" i="9"/>
  <c r="AE638" i="9"/>
  <c r="AD638" i="9"/>
  <c r="AE646" i="9"/>
  <c r="AD646" i="9"/>
  <c r="AD654" i="9"/>
  <c r="AE654" i="9"/>
  <c r="AE662" i="9"/>
  <c r="AD662" i="9"/>
  <c r="AE670" i="9"/>
  <c r="AD670" i="9"/>
  <c r="AE678" i="9"/>
  <c r="AD678" i="9"/>
  <c r="AD686" i="9"/>
  <c r="AE686" i="9"/>
  <c r="AD694" i="9"/>
  <c r="AE694" i="9"/>
  <c r="AE702" i="9"/>
  <c r="AD702" i="9"/>
  <c r="AE710" i="9"/>
  <c r="AD710" i="9"/>
  <c r="AD718" i="9"/>
  <c r="AE718" i="9"/>
  <c r="AD726" i="9"/>
  <c r="AE726" i="9"/>
  <c r="AE734" i="9"/>
  <c r="AD734" i="9"/>
  <c r="AD742" i="9"/>
  <c r="AE742" i="9"/>
  <c r="AD750" i="9"/>
  <c r="AE750" i="9"/>
  <c r="AE758" i="9"/>
  <c r="AD758" i="9"/>
  <c r="AE766" i="9"/>
  <c r="AD766" i="9"/>
  <c r="AE774" i="9"/>
  <c r="AD774" i="9"/>
  <c r="AD782" i="9"/>
  <c r="AE782" i="9"/>
  <c r="AD790" i="9"/>
  <c r="AE790" i="9"/>
  <c r="AE798" i="9"/>
  <c r="AD798" i="9"/>
  <c r="AE806" i="9"/>
  <c r="AD806" i="9"/>
  <c r="AD814" i="9"/>
  <c r="AE814" i="9"/>
  <c r="AD822" i="9"/>
  <c r="AE822" i="9"/>
  <c r="AE830" i="9"/>
  <c r="AD830" i="9"/>
  <c r="AE838" i="9"/>
  <c r="AD838" i="9"/>
  <c r="AD846" i="9"/>
  <c r="AE846" i="9"/>
  <c r="AD854" i="9"/>
  <c r="AE854" i="9"/>
  <c r="AE862" i="9"/>
  <c r="AD862" i="9"/>
  <c r="AE870" i="9"/>
  <c r="AD870" i="9"/>
  <c r="AD878" i="9"/>
  <c r="AE878" i="9"/>
  <c r="AD886" i="9"/>
  <c r="AE886" i="9"/>
  <c r="AE894" i="9"/>
  <c r="AD894" i="9"/>
  <c r="AE902" i="9"/>
  <c r="AD902" i="9"/>
  <c r="AD910" i="9"/>
  <c r="AE910" i="9"/>
  <c r="AD918" i="9"/>
  <c r="AE918" i="9"/>
  <c r="AE926" i="9"/>
  <c r="AD926" i="9"/>
  <c r="AE934" i="9"/>
  <c r="AD934" i="9"/>
  <c r="AD942" i="9"/>
  <c r="AE942" i="9"/>
  <c r="AE950" i="9"/>
  <c r="AD950" i="9"/>
  <c r="AE958" i="9"/>
  <c r="AD958" i="9"/>
  <c r="AE966" i="9"/>
  <c r="AD966" i="9"/>
  <c r="AD974" i="9"/>
  <c r="AE974" i="9"/>
  <c r="AD982" i="9"/>
  <c r="AE982" i="9"/>
  <c r="AE990" i="9"/>
  <c r="AD990" i="9"/>
  <c r="AD998" i="9"/>
  <c r="AE998" i="9"/>
  <c r="AD1006" i="9"/>
  <c r="AE1006" i="9"/>
  <c r="AD1014" i="9"/>
  <c r="AE1014" i="9"/>
  <c r="AE1022" i="9"/>
  <c r="AD1022" i="9"/>
  <c r="AD1030" i="9"/>
  <c r="AE1030" i="9"/>
  <c r="AD1038" i="9"/>
  <c r="AE1038" i="9"/>
  <c r="AE1046" i="9"/>
  <c r="AD1046" i="9"/>
  <c r="AE1054" i="9"/>
  <c r="AD1054" i="9"/>
  <c r="AD1062" i="9"/>
  <c r="AE1062" i="9"/>
  <c r="AD1070" i="9"/>
  <c r="AE1070" i="9"/>
  <c r="AD1078" i="9"/>
  <c r="AE1078" i="9"/>
  <c r="AE1086" i="9"/>
  <c r="AD1086" i="9"/>
  <c r="AE1094" i="9"/>
  <c r="AD1094" i="9"/>
  <c r="AD1102" i="9"/>
  <c r="AE1102" i="9"/>
  <c r="AD1110" i="9"/>
  <c r="AE1110" i="9"/>
  <c r="AE1118" i="9"/>
  <c r="AD1118" i="9"/>
  <c r="AE1126" i="9"/>
  <c r="AD1126" i="9"/>
  <c r="AD1134" i="9"/>
  <c r="AE1134" i="9"/>
  <c r="AE1142" i="9"/>
  <c r="AD1142" i="9"/>
  <c r="AE1150" i="9"/>
  <c r="AD1150" i="9"/>
  <c r="AE1158" i="9"/>
  <c r="AD1158" i="9"/>
  <c r="AD1166" i="9"/>
  <c r="AE1166" i="9"/>
  <c r="AD1174" i="9"/>
  <c r="AE1174" i="9"/>
  <c r="AE1182" i="9"/>
  <c r="AD1182" i="9"/>
  <c r="AD1190" i="9"/>
  <c r="AE1190" i="9"/>
  <c r="AD1198" i="9"/>
  <c r="AE1198" i="9"/>
  <c r="AD1206" i="9"/>
  <c r="AE1206" i="9"/>
  <c r="AE1214" i="9"/>
  <c r="AD1214" i="9"/>
  <c r="AE1222" i="9"/>
  <c r="AD1222" i="9"/>
  <c r="AD1230" i="9"/>
  <c r="AE1230" i="9"/>
  <c r="AE1238" i="9"/>
  <c r="AD1238" i="9"/>
  <c r="AE1246" i="9"/>
  <c r="AD1246" i="9"/>
  <c r="AD1254" i="9"/>
  <c r="AE1254" i="9"/>
  <c r="AD1262" i="9"/>
  <c r="AE1262" i="9"/>
  <c r="AD1270" i="9"/>
  <c r="AE1270" i="9"/>
  <c r="AE1278" i="9"/>
  <c r="AD1278" i="9"/>
  <c r="AD1286" i="9"/>
  <c r="AE1286" i="9"/>
  <c r="AD1294" i="9"/>
  <c r="AE1294" i="9"/>
  <c r="AD1302" i="9"/>
  <c r="AE1302" i="9"/>
  <c r="AE1310" i="9"/>
  <c r="AD1310" i="9"/>
  <c r="AE1318" i="9"/>
  <c r="AD1318" i="9"/>
  <c r="AD1326" i="9"/>
  <c r="AE1326" i="9"/>
  <c r="AE1334" i="9"/>
  <c r="AD1334" i="9"/>
  <c r="AE1342" i="9"/>
  <c r="AD1342" i="9"/>
  <c r="AE1350" i="9"/>
  <c r="AD1350" i="9"/>
  <c r="AD1358" i="9"/>
  <c r="AE1358" i="9"/>
  <c r="AD1366" i="9"/>
  <c r="AE1366" i="9"/>
  <c r="AE1374" i="9"/>
  <c r="AD1374" i="9"/>
  <c r="AE1382" i="9"/>
  <c r="AD1382" i="9"/>
  <c r="AD1390" i="9"/>
  <c r="AE1390" i="9"/>
  <c r="AD1398" i="9"/>
  <c r="AE1398" i="9"/>
  <c r="AE1406" i="9"/>
  <c r="AD1406" i="9"/>
  <c r="AE1414" i="9"/>
  <c r="AD1414" i="9"/>
  <c r="AD1422" i="9"/>
  <c r="AE1422" i="9"/>
  <c r="AE1430" i="9"/>
  <c r="AD1430" i="9"/>
  <c r="AE1438" i="9"/>
  <c r="AD1438" i="9"/>
  <c r="AD1446" i="9"/>
  <c r="AE1446" i="9"/>
  <c r="AD1454" i="9"/>
  <c r="AE1454" i="9"/>
  <c r="AD1462" i="9"/>
  <c r="AE1462" i="9"/>
  <c r="AE1470" i="9"/>
  <c r="AD1470" i="9"/>
  <c r="AE1478" i="9"/>
  <c r="AD1478" i="9"/>
  <c r="AD1486" i="9"/>
  <c r="AE1486" i="9"/>
  <c r="AD1494" i="9"/>
  <c r="AE1494" i="9"/>
  <c r="AE1502" i="9"/>
  <c r="AD1502" i="9"/>
  <c r="AD1510" i="9"/>
  <c r="AE1510" i="9"/>
  <c r="AD1518" i="9"/>
  <c r="AE1518" i="9"/>
  <c r="AE1526" i="9"/>
  <c r="AD1526" i="9"/>
  <c r="AE1534" i="9"/>
  <c r="AD1534" i="9"/>
  <c r="AD1542" i="9"/>
  <c r="AE1542" i="9"/>
  <c r="AD1550" i="9"/>
  <c r="AE1550" i="9"/>
  <c r="AD1558" i="9"/>
  <c r="AE1558" i="9"/>
  <c r="AE1566" i="9"/>
  <c r="AD1566" i="9"/>
  <c r="AE1574" i="9"/>
  <c r="AD1574" i="9"/>
  <c r="AD1582" i="9"/>
  <c r="AE1582" i="9"/>
  <c r="AD1590" i="9"/>
  <c r="AE1590" i="9"/>
  <c r="AE1598" i="9"/>
  <c r="AD1598" i="9"/>
  <c r="AE1606" i="9"/>
  <c r="AD1606" i="9"/>
  <c r="AD1614" i="9"/>
  <c r="AE1614" i="9"/>
  <c r="AE1622" i="9"/>
  <c r="AD1622" i="9"/>
  <c r="AE1630" i="9"/>
  <c r="AD1630" i="9"/>
  <c r="AE1638" i="9"/>
  <c r="AD1638" i="9"/>
  <c r="AD1646" i="9"/>
  <c r="AE1646" i="9"/>
  <c r="AD1654" i="9"/>
  <c r="AE1654" i="9"/>
  <c r="AE1662" i="9"/>
  <c r="AD1662" i="9"/>
  <c r="AE1670" i="9"/>
  <c r="AD1670" i="9"/>
  <c r="AD1678" i="9"/>
  <c r="AE1678" i="9"/>
  <c r="AD1686" i="9"/>
  <c r="AE1686" i="9"/>
  <c r="AE1694" i="9"/>
  <c r="AD1694" i="9"/>
  <c r="AE1702" i="9"/>
  <c r="AD1702" i="9"/>
  <c r="AD1710" i="9"/>
  <c r="AE1710" i="9"/>
  <c r="AE1718" i="9"/>
  <c r="AD1718" i="9"/>
  <c r="AE1726" i="9"/>
  <c r="AD1726" i="9"/>
  <c r="AE1734" i="9"/>
  <c r="AD1734" i="9"/>
  <c r="AD1742" i="9"/>
  <c r="AE1742" i="9"/>
  <c r="AD1750" i="9"/>
  <c r="AE1750" i="9"/>
  <c r="AE1758" i="9"/>
  <c r="AD1758" i="9"/>
  <c r="AD1766" i="9"/>
  <c r="AE1766" i="9"/>
  <c r="AD1774" i="9"/>
  <c r="AE1774" i="9"/>
  <c r="AD1782" i="9"/>
  <c r="AE1782" i="9"/>
  <c r="AE1790" i="9"/>
  <c r="AD1790" i="9"/>
  <c r="AE1798" i="9"/>
  <c r="AD1798" i="9"/>
  <c r="AD1806" i="9"/>
  <c r="AE1806" i="9"/>
  <c r="AE1814" i="9"/>
  <c r="AD1814" i="9"/>
  <c r="AE1822" i="9"/>
  <c r="AD1822" i="9"/>
  <c r="AE1830" i="9"/>
  <c r="AD1830" i="9"/>
  <c r="AD1961" i="9"/>
  <c r="AE1961" i="9"/>
  <c r="AE2009" i="9"/>
  <c r="AD2009" i="9"/>
  <c r="AE2065" i="9"/>
  <c r="AD2065" i="9"/>
  <c r="AE2113" i="9"/>
  <c r="AD2113" i="9"/>
  <c r="AE2161" i="9"/>
  <c r="AD2161" i="9"/>
  <c r="AD2217" i="9"/>
  <c r="AE2217" i="9"/>
  <c r="AD2249" i="9"/>
  <c r="AE2249" i="9"/>
  <c r="AE2305" i="9"/>
  <c r="AD2305" i="9"/>
  <c r="AE2353" i="9"/>
  <c r="AD2353" i="9"/>
  <c r="AE2401" i="9"/>
  <c r="AD2401" i="9"/>
  <c r="AD2441" i="9"/>
  <c r="AE2441" i="9"/>
  <c r="AD2505" i="9"/>
  <c r="AE2505" i="9"/>
  <c r="AE2561" i="9"/>
  <c r="AD2561" i="9"/>
  <c r="AE2617" i="9"/>
  <c r="AD2617" i="9"/>
  <c r="AE2681" i="9"/>
  <c r="AD2681" i="9"/>
  <c r="AE2737" i="9"/>
  <c r="AD2737" i="9"/>
  <c r="AD2801" i="9"/>
  <c r="AE2801" i="9"/>
  <c r="AE2841" i="9"/>
  <c r="AD2841" i="9"/>
  <c r="AE2897" i="9"/>
  <c r="AD2897" i="9"/>
  <c r="AE2953" i="9"/>
  <c r="AD2953" i="9"/>
  <c r="AD3009" i="9"/>
  <c r="AE3009" i="9"/>
  <c r="AE3081" i="9"/>
  <c r="AD3081" i="9"/>
  <c r="AD3145" i="9"/>
  <c r="AE3145" i="9"/>
  <c r="AE3297" i="9"/>
  <c r="AD3297" i="9"/>
  <c r="AD3817" i="9"/>
  <c r="AE3817" i="9"/>
  <c r="AE7" i="9"/>
  <c r="AD7" i="9"/>
  <c r="AD15" i="9"/>
  <c r="AE15" i="9"/>
  <c r="AE23" i="9"/>
  <c r="AD23" i="9"/>
  <c r="AE31" i="9"/>
  <c r="AD31" i="9"/>
  <c r="AD39" i="9"/>
  <c r="AE39" i="9"/>
  <c r="AE47" i="9"/>
  <c r="AD47" i="9"/>
  <c r="AE55" i="9"/>
  <c r="AD55" i="9"/>
  <c r="AE63" i="9"/>
  <c r="AD63" i="9"/>
  <c r="AE71" i="9"/>
  <c r="AD71" i="9"/>
  <c r="AD79" i="9"/>
  <c r="AE79" i="9"/>
  <c r="AE87" i="9"/>
  <c r="AD87" i="9"/>
  <c r="AE95" i="9"/>
  <c r="AD95" i="9"/>
  <c r="AE103" i="9"/>
  <c r="AD103" i="9"/>
  <c r="AE111" i="9"/>
  <c r="AD111" i="9"/>
  <c r="AE119" i="9"/>
  <c r="AD119" i="9"/>
  <c r="AE127" i="9"/>
  <c r="AD127" i="9"/>
  <c r="AE135" i="9"/>
  <c r="AD135" i="9"/>
  <c r="AD143" i="9"/>
  <c r="AE143" i="9"/>
  <c r="AD151" i="9"/>
  <c r="AE151" i="9"/>
  <c r="AD159" i="9"/>
  <c r="AE159" i="9"/>
  <c r="AD167" i="9"/>
  <c r="AE167" i="9"/>
  <c r="AE175" i="9"/>
  <c r="AD175" i="9"/>
  <c r="AD183" i="9"/>
  <c r="AE183" i="9"/>
  <c r="AE191" i="9"/>
  <c r="AD191" i="9"/>
  <c r="AE199" i="9"/>
  <c r="AD199" i="9"/>
  <c r="AE207" i="9"/>
  <c r="AD207" i="9"/>
  <c r="AE215" i="9"/>
  <c r="AD215" i="9"/>
  <c r="AD223" i="9"/>
  <c r="AE223" i="9"/>
  <c r="AE231" i="9"/>
  <c r="AD231" i="9"/>
  <c r="AE239" i="9"/>
  <c r="AD239" i="9"/>
  <c r="AE247" i="9"/>
  <c r="AD247" i="9"/>
  <c r="AE255" i="9"/>
  <c r="AD255" i="9"/>
  <c r="AE263" i="9"/>
  <c r="AD263" i="9"/>
  <c r="AD271" i="9"/>
  <c r="AE271" i="9"/>
  <c r="AE279" i="9"/>
  <c r="AD279" i="9"/>
  <c r="AD287" i="9"/>
  <c r="AE287" i="9"/>
  <c r="AD295" i="9"/>
  <c r="AE295" i="9"/>
  <c r="AE303" i="9"/>
  <c r="AD303" i="9"/>
  <c r="AE311" i="9"/>
  <c r="AD311" i="9"/>
  <c r="AE319" i="9"/>
  <c r="AD319" i="9"/>
  <c r="AE327" i="9"/>
  <c r="AD327" i="9"/>
  <c r="AD335" i="9"/>
  <c r="AE335" i="9"/>
  <c r="AE343" i="9"/>
  <c r="AD343" i="9"/>
  <c r="AE351" i="9"/>
  <c r="AD351" i="9"/>
  <c r="AE359" i="9"/>
  <c r="AD359" i="9"/>
  <c r="AE367" i="9"/>
  <c r="AD367" i="9"/>
  <c r="AD375" i="9"/>
  <c r="AE375" i="9"/>
  <c r="AE383" i="9"/>
  <c r="AD383" i="9"/>
  <c r="AE391" i="9"/>
  <c r="AD391" i="9"/>
  <c r="AD399" i="9"/>
  <c r="AE399" i="9"/>
  <c r="AE407" i="9"/>
  <c r="AD407" i="9"/>
  <c r="AD415" i="9"/>
  <c r="AE415" i="9"/>
  <c r="AE423" i="9"/>
  <c r="AD423" i="9"/>
  <c r="AE431" i="9"/>
  <c r="AD431" i="9"/>
  <c r="AE439" i="9"/>
  <c r="AD439" i="9"/>
  <c r="AE447" i="9"/>
  <c r="AD447" i="9"/>
  <c r="AD455" i="9"/>
  <c r="AE455" i="9"/>
  <c r="AE463" i="9"/>
  <c r="AD463" i="9"/>
  <c r="AE471" i="9"/>
  <c r="AD471" i="9"/>
  <c r="AE479" i="9"/>
  <c r="AD479" i="9"/>
  <c r="AD487" i="9"/>
  <c r="AE487" i="9"/>
  <c r="AD495" i="9"/>
  <c r="AE495" i="9"/>
  <c r="AD503" i="9"/>
  <c r="AE503" i="9"/>
  <c r="AE511" i="9"/>
  <c r="AD511" i="9"/>
  <c r="AE519" i="9"/>
  <c r="AD519" i="9"/>
  <c r="AD527" i="9"/>
  <c r="AE527" i="9"/>
  <c r="AE535" i="9"/>
  <c r="AD535" i="9"/>
  <c r="AD543" i="9"/>
  <c r="AE543" i="9"/>
  <c r="AE551" i="9"/>
  <c r="AD551" i="9"/>
  <c r="AE559" i="9"/>
  <c r="AD559" i="9"/>
  <c r="AE567" i="9"/>
  <c r="AD567" i="9"/>
  <c r="AE575" i="9"/>
  <c r="AD575" i="9"/>
  <c r="AD583" i="9"/>
  <c r="AE583" i="9"/>
  <c r="AE591" i="9"/>
  <c r="AD591" i="9"/>
  <c r="AE599" i="9"/>
  <c r="AD599" i="9"/>
  <c r="AD607" i="9"/>
  <c r="AE607" i="9"/>
  <c r="AD615" i="9"/>
  <c r="AE615" i="9"/>
  <c r="AE623" i="9"/>
  <c r="AD623" i="9"/>
  <c r="AD631" i="9"/>
  <c r="AE631" i="9"/>
  <c r="AE639" i="9"/>
  <c r="AD639" i="9"/>
  <c r="AE647" i="9"/>
  <c r="AD647" i="9"/>
  <c r="AE655" i="9"/>
  <c r="AD655" i="9"/>
  <c r="AE663" i="9"/>
  <c r="AD663" i="9"/>
  <c r="AE671" i="9"/>
  <c r="AD671" i="9"/>
  <c r="AD679" i="9"/>
  <c r="AE679" i="9"/>
  <c r="AE687" i="9"/>
  <c r="AD687" i="9"/>
  <c r="AE695" i="9"/>
  <c r="AD695" i="9"/>
  <c r="AE703" i="9"/>
  <c r="AD703" i="9"/>
  <c r="AD711" i="9"/>
  <c r="AE711" i="9"/>
  <c r="AE719" i="9"/>
  <c r="AD719" i="9"/>
  <c r="AE727" i="9"/>
  <c r="AD727" i="9"/>
  <c r="AE735" i="9"/>
  <c r="AD735" i="9"/>
  <c r="AD743" i="9"/>
  <c r="AE743" i="9"/>
  <c r="AD751" i="9"/>
  <c r="AE751" i="9"/>
  <c r="AD759" i="9"/>
  <c r="AE759" i="9"/>
  <c r="AE767" i="9"/>
  <c r="AD767" i="9"/>
  <c r="AD775" i="9"/>
  <c r="AE775" i="9"/>
  <c r="AE783" i="9"/>
  <c r="AD783" i="9"/>
  <c r="AE791" i="9"/>
  <c r="AD791" i="9"/>
  <c r="AE799" i="9"/>
  <c r="AD799" i="9"/>
  <c r="AD807" i="9"/>
  <c r="AE807" i="9"/>
  <c r="AE815" i="9"/>
  <c r="AD815" i="9"/>
  <c r="AE823" i="9"/>
  <c r="AD823" i="9"/>
  <c r="AE831" i="9"/>
  <c r="AD831" i="9"/>
  <c r="AD839" i="9"/>
  <c r="AE839" i="9"/>
  <c r="AE847" i="9"/>
  <c r="AD847" i="9"/>
  <c r="AE855" i="9"/>
  <c r="AD855" i="9"/>
  <c r="AE863" i="9"/>
  <c r="AD863" i="9"/>
  <c r="AD871" i="9"/>
  <c r="AE871" i="9"/>
  <c r="AE879" i="9"/>
  <c r="AD879" i="9"/>
  <c r="AD887" i="9"/>
  <c r="AE887" i="9"/>
  <c r="AE895" i="9"/>
  <c r="AD895" i="9"/>
  <c r="AE903" i="9"/>
  <c r="AD903" i="9"/>
  <c r="AD911" i="9"/>
  <c r="AE911" i="9"/>
  <c r="AE919" i="9"/>
  <c r="AD919" i="9"/>
  <c r="AD927" i="9"/>
  <c r="AE927" i="9"/>
  <c r="AE935" i="9"/>
  <c r="AD935" i="9"/>
  <c r="AE943" i="9"/>
  <c r="AD943" i="9"/>
  <c r="AE951" i="9"/>
  <c r="AD951" i="9"/>
  <c r="AE959" i="9"/>
  <c r="AD959" i="9"/>
  <c r="AD967" i="9"/>
  <c r="AE967" i="9"/>
  <c r="AE975" i="9"/>
  <c r="AD975" i="9"/>
  <c r="AE983" i="9"/>
  <c r="AD983" i="9"/>
  <c r="AE991" i="9"/>
  <c r="AD991" i="9"/>
  <c r="AD999" i="9"/>
  <c r="AE999" i="9"/>
  <c r="AE1007" i="9"/>
  <c r="AD1007" i="9"/>
  <c r="AE1015" i="9"/>
  <c r="AD1015" i="9"/>
  <c r="AE1023" i="9"/>
  <c r="AD1023" i="9"/>
  <c r="AD1031" i="9"/>
  <c r="AE1031" i="9"/>
  <c r="AE1039" i="9"/>
  <c r="AD1039" i="9"/>
  <c r="AE1047" i="9"/>
  <c r="AD1047" i="9"/>
  <c r="AE1055" i="9"/>
  <c r="AD1055" i="9"/>
  <c r="AD1063" i="9"/>
  <c r="AE1063" i="9"/>
  <c r="AE1071" i="9"/>
  <c r="AD1071" i="9"/>
  <c r="AE1079" i="9"/>
  <c r="AD1079" i="9"/>
  <c r="AE1087" i="9"/>
  <c r="AD1087" i="9"/>
  <c r="AE1095" i="9"/>
  <c r="AD1095" i="9"/>
  <c r="AD1103" i="9"/>
  <c r="AE1103" i="9"/>
  <c r="AD1111" i="9"/>
  <c r="AE1111" i="9"/>
  <c r="AE1119" i="9"/>
  <c r="AD1119" i="9"/>
  <c r="AE1127" i="9"/>
  <c r="AD1127" i="9"/>
  <c r="AE1135" i="9"/>
  <c r="AD1135" i="9"/>
  <c r="AD1143" i="9"/>
  <c r="AE1143" i="9"/>
  <c r="AD1151" i="9"/>
  <c r="AE1151" i="9"/>
  <c r="AE1159" i="9"/>
  <c r="AD1159" i="9"/>
  <c r="AD1167" i="9"/>
  <c r="AE1167" i="9"/>
  <c r="AE1175" i="9"/>
  <c r="AD1175" i="9"/>
  <c r="AE1183" i="9"/>
  <c r="AD1183" i="9"/>
  <c r="AE1191" i="9"/>
  <c r="AD1191" i="9"/>
  <c r="AD1199" i="9"/>
  <c r="AE1199" i="9"/>
  <c r="AD1207" i="9"/>
  <c r="AE1207" i="9"/>
  <c r="AE1215" i="9"/>
  <c r="AD1215" i="9"/>
  <c r="AE1223" i="9"/>
  <c r="AD1223" i="9"/>
  <c r="AE1231" i="9"/>
  <c r="AD1231" i="9"/>
  <c r="AE1239" i="9"/>
  <c r="AD1239" i="9"/>
  <c r="AE1247" i="9"/>
  <c r="AD1247" i="9"/>
  <c r="AE1255" i="9"/>
  <c r="AD1255" i="9"/>
  <c r="AD1263" i="9"/>
  <c r="AE1263" i="9"/>
  <c r="AD1271" i="9"/>
  <c r="AE1271" i="9"/>
  <c r="AE1279" i="9"/>
  <c r="AD1279" i="9"/>
  <c r="AE1287" i="9"/>
  <c r="AD1287" i="9"/>
  <c r="AD1295" i="9"/>
  <c r="AE1295" i="9"/>
  <c r="AD1303" i="9"/>
  <c r="AE1303" i="9"/>
  <c r="AE1311" i="9"/>
  <c r="AD1311" i="9"/>
  <c r="AE1319" i="9"/>
  <c r="AD1319" i="9"/>
  <c r="AE1327" i="9"/>
  <c r="AD1327" i="9"/>
  <c r="AD1335" i="9"/>
  <c r="AE1335" i="9"/>
  <c r="AE1343" i="9"/>
  <c r="AD1343" i="9"/>
  <c r="AE1351" i="9"/>
  <c r="AD1351" i="9"/>
  <c r="AD1359" i="9"/>
  <c r="AE1359" i="9"/>
  <c r="AE1367" i="9"/>
  <c r="AD1367" i="9"/>
  <c r="AD1375" i="9"/>
  <c r="AE1375" i="9"/>
  <c r="AE1383" i="9"/>
  <c r="AD1383" i="9"/>
  <c r="AD1391" i="9"/>
  <c r="AE1391" i="9"/>
  <c r="AD1399" i="9"/>
  <c r="AE1399" i="9"/>
  <c r="AE1407" i="9"/>
  <c r="AD1407" i="9"/>
  <c r="AE1415" i="9"/>
  <c r="AD1415" i="9"/>
  <c r="AE1423" i="9"/>
  <c r="AD1423" i="9"/>
  <c r="AE1431" i="9"/>
  <c r="AD1431" i="9"/>
  <c r="AE1439" i="9"/>
  <c r="AD1439" i="9"/>
  <c r="AE1447" i="9"/>
  <c r="AD1447" i="9"/>
  <c r="AD1455" i="9"/>
  <c r="AE1455" i="9"/>
  <c r="AE1463" i="9"/>
  <c r="AD1463" i="9"/>
  <c r="AE1471" i="9"/>
  <c r="AD1471" i="9"/>
  <c r="AD1479" i="9"/>
  <c r="AE1479" i="9"/>
  <c r="AE1487" i="9"/>
  <c r="AD1487" i="9"/>
  <c r="AD1495" i="9"/>
  <c r="AE1495" i="9"/>
  <c r="AE1503" i="9"/>
  <c r="AD1503" i="9"/>
  <c r="AE1511" i="9"/>
  <c r="AD1511" i="9"/>
  <c r="AE1519" i="9"/>
  <c r="AD1519" i="9"/>
  <c r="AE1527" i="9"/>
  <c r="AD1527" i="9"/>
  <c r="AE1535" i="9"/>
  <c r="AD1535" i="9"/>
  <c r="AE1543" i="9"/>
  <c r="AD1543" i="9"/>
  <c r="AE1551" i="9"/>
  <c r="AD1551" i="9"/>
  <c r="AE1559" i="9"/>
  <c r="AD1559" i="9"/>
  <c r="AD1567" i="9"/>
  <c r="AE1567" i="9"/>
  <c r="AD1575" i="9"/>
  <c r="AE1575" i="9"/>
  <c r="AD1583" i="9"/>
  <c r="AE1583" i="9"/>
  <c r="AE1591" i="9"/>
  <c r="AD1591" i="9"/>
  <c r="AE1599" i="9"/>
  <c r="AD1599" i="9"/>
  <c r="AE1607" i="9"/>
  <c r="AD1607" i="9"/>
  <c r="AE1615" i="9"/>
  <c r="AD1615" i="9"/>
  <c r="AE1623" i="9"/>
  <c r="AD1623" i="9"/>
  <c r="AE1631" i="9"/>
  <c r="AD1631" i="9"/>
  <c r="AE1639" i="9"/>
  <c r="AD1639" i="9"/>
  <c r="AE1647" i="9"/>
  <c r="AD1647" i="9"/>
  <c r="AE1655" i="9"/>
  <c r="AD1655" i="9"/>
  <c r="AD1663" i="9"/>
  <c r="AE1663" i="9"/>
  <c r="AD1671" i="9"/>
  <c r="AE1671" i="9"/>
  <c r="AD1679" i="9"/>
  <c r="AE1679" i="9"/>
  <c r="AE1687" i="9"/>
  <c r="AD1687" i="9"/>
  <c r="AE1695" i="9"/>
  <c r="AD1695" i="9"/>
  <c r="AE1703" i="9"/>
  <c r="AD1703" i="9"/>
  <c r="AE1711" i="9"/>
  <c r="AD1711" i="9"/>
  <c r="AE1719" i="9"/>
  <c r="AD1719" i="9"/>
  <c r="AE1727" i="9"/>
  <c r="AD1727" i="9"/>
  <c r="AD1735" i="9"/>
  <c r="AE1735" i="9"/>
  <c r="AD1743" i="9"/>
  <c r="AE1743" i="9"/>
  <c r="AD1751" i="9"/>
  <c r="AE1751" i="9"/>
  <c r="AD1759" i="9"/>
  <c r="AE1759" i="9"/>
  <c r="AD1767" i="9"/>
  <c r="AE1767" i="9"/>
  <c r="AE1775" i="9"/>
  <c r="AD1775" i="9"/>
  <c r="AD1783" i="9"/>
  <c r="AE1783" i="9"/>
  <c r="AE1791" i="9"/>
  <c r="AD1791" i="9"/>
  <c r="AE1799" i="9"/>
  <c r="AD1799" i="9"/>
  <c r="AE1807" i="9"/>
  <c r="AD1807" i="9"/>
  <c r="AE1815" i="9"/>
  <c r="AD1815" i="9"/>
  <c r="AE1823" i="9"/>
  <c r="AD1823" i="9"/>
  <c r="AE1831" i="9"/>
  <c r="AD1831" i="9"/>
  <c r="AE1937" i="9"/>
  <c r="AD1937" i="9"/>
  <c r="AD1993" i="9"/>
  <c r="AE1993" i="9"/>
  <c r="AE2049" i="9"/>
  <c r="AD2049" i="9"/>
  <c r="AE2097" i="9"/>
  <c r="AD2097" i="9"/>
  <c r="AE2169" i="9"/>
  <c r="AD2169" i="9"/>
  <c r="AE2225" i="9"/>
  <c r="AD2225" i="9"/>
  <c r="AE2273" i="9"/>
  <c r="AD2273" i="9"/>
  <c r="AE2329" i="9"/>
  <c r="AD2329" i="9"/>
  <c r="AE2393" i="9"/>
  <c r="AD2393" i="9"/>
  <c r="AE2457" i="9"/>
  <c r="AD2457" i="9"/>
  <c r="AE2529" i="9"/>
  <c r="AD2529" i="9"/>
  <c r="AD2569" i="9"/>
  <c r="AE2569" i="9"/>
  <c r="AD2633" i="9"/>
  <c r="AE2633" i="9"/>
  <c r="AE2697" i="9"/>
  <c r="AD2697" i="9"/>
  <c r="AE2745" i="9"/>
  <c r="AD2745" i="9"/>
  <c r="AE2793" i="9"/>
  <c r="AD2793" i="9"/>
  <c r="AD2809" i="9"/>
  <c r="AE2809" i="9"/>
  <c r="AE2873" i="9"/>
  <c r="AD2873" i="9"/>
  <c r="AD2913" i="9"/>
  <c r="AE2913" i="9"/>
  <c r="AE2969" i="9"/>
  <c r="AD2969" i="9"/>
  <c r="AE3017" i="9"/>
  <c r="AD3017" i="9"/>
  <c r="AE3057" i="9"/>
  <c r="AD3057" i="9"/>
  <c r="AE3097" i="9"/>
  <c r="AD3097" i="9"/>
  <c r="AE3113" i="9"/>
  <c r="AD3113" i="9"/>
  <c r="AD3153" i="9"/>
  <c r="AE3153" i="9"/>
  <c r="AE3177" i="9"/>
  <c r="AD3177" i="9"/>
  <c r="AE3193" i="9"/>
  <c r="AD3193" i="9"/>
  <c r="AD3209" i="9"/>
  <c r="AE3209" i="9"/>
  <c r="AD3225" i="9"/>
  <c r="AE3225" i="9"/>
  <c r="AE3241" i="9"/>
  <c r="AD3241" i="9"/>
  <c r="AE3273" i="9"/>
  <c r="AD3273" i="9"/>
  <c r="AE3313" i="9"/>
  <c r="AD3313" i="9"/>
  <c r="AD3329" i="9"/>
  <c r="AE3329" i="9"/>
  <c r="AE3345" i="9"/>
  <c r="AD3345" i="9"/>
  <c r="AE3361" i="9"/>
  <c r="AD3361" i="9"/>
  <c r="AE3377" i="9"/>
  <c r="AD3377" i="9"/>
  <c r="AD3393" i="9"/>
  <c r="AE3393" i="9"/>
  <c r="AE3409" i="9"/>
  <c r="AD3409" i="9"/>
  <c r="AD3425" i="9"/>
  <c r="AE3425" i="9"/>
  <c r="AE3441" i="9"/>
  <c r="AD3441" i="9"/>
  <c r="AE3457" i="9"/>
  <c r="AD3457" i="9"/>
  <c r="AE3473" i="9"/>
  <c r="AD3473" i="9"/>
  <c r="AD3489" i="9"/>
  <c r="AE3489" i="9"/>
  <c r="AE3505" i="9"/>
  <c r="AD3505" i="9"/>
  <c r="AD3521" i="9"/>
  <c r="AE3521" i="9"/>
  <c r="AD3537" i="9"/>
  <c r="AE3537" i="9"/>
  <c r="AE3553" i="9"/>
  <c r="AD3553" i="9"/>
  <c r="AE3569" i="9"/>
  <c r="AD3569" i="9"/>
  <c r="AE3577" i="9"/>
  <c r="AD3577" i="9"/>
  <c r="AD3593" i="9"/>
  <c r="AE3593" i="9"/>
  <c r="AE3609" i="9"/>
  <c r="AD3609" i="9"/>
  <c r="AE3625" i="9"/>
  <c r="AD3625" i="9"/>
  <c r="AE3641" i="9"/>
  <c r="AD3641" i="9"/>
  <c r="AD3657" i="9"/>
  <c r="AE3657" i="9"/>
  <c r="AE3673" i="9"/>
  <c r="AD3673" i="9"/>
  <c r="AE3689" i="9"/>
  <c r="AD3689" i="9"/>
  <c r="AD3705" i="9"/>
  <c r="AE3705" i="9"/>
  <c r="AE3721" i="9"/>
  <c r="AD3721" i="9"/>
  <c r="AE3737" i="9"/>
  <c r="AD3737" i="9"/>
  <c r="AE3753" i="9"/>
  <c r="AD3753" i="9"/>
  <c r="AE3769" i="9"/>
  <c r="AD3769" i="9"/>
  <c r="AE3785" i="9"/>
  <c r="AD3785" i="9"/>
  <c r="AD3793" i="9"/>
  <c r="AE3793" i="9"/>
  <c r="AE3849" i="9"/>
  <c r="AD3849" i="9"/>
  <c r="AD8" i="9"/>
  <c r="AE8" i="9"/>
  <c r="AD16" i="9"/>
  <c r="AE16" i="9"/>
  <c r="AD24" i="9"/>
  <c r="AE24" i="9"/>
  <c r="AE32" i="9"/>
  <c r="AD32" i="9"/>
  <c r="AE40" i="9"/>
  <c r="AD40" i="9"/>
  <c r="AD48" i="9"/>
  <c r="AE48" i="9"/>
  <c r="AD56" i="9"/>
  <c r="AE56" i="9"/>
  <c r="AE64" i="9"/>
  <c r="AD64" i="9"/>
  <c r="AE72" i="9"/>
  <c r="AD72" i="9"/>
  <c r="AD80" i="9"/>
  <c r="AE80" i="9"/>
  <c r="AE88" i="9"/>
  <c r="AD88" i="9"/>
  <c r="AE96" i="9"/>
  <c r="AD96" i="9"/>
  <c r="AE104" i="9"/>
  <c r="AD104" i="9"/>
  <c r="AD112" i="9"/>
  <c r="AE112" i="9"/>
  <c r="AD120" i="9"/>
  <c r="AE120" i="9"/>
  <c r="AE128" i="9"/>
  <c r="AD128" i="9"/>
  <c r="AE136" i="9"/>
  <c r="AD136" i="9"/>
  <c r="AD144" i="9"/>
  <c r="AE144" i="9"/>
  <c r="AD152" i="9"/>
  <c r="AE152" i="9"/>
  <c r="AE160" i="9"/>
  <c r="AD160" i="9"/>
  <c r="AD168" i="9"/>
  <c r="AE168" i="9"/>
  <c r="AD176" i="9"/>
  <c r="AE176" i="9"/>
  <c r="AE184" i="9"/>
  <c r="AD184" i="9"/>
  <c r="AE192" i="9"/>
  <c r="AD192" i="9"/>
  <c r="AE200" i="9"/>
  <c r="AD200" i="9"/>
  <c r="AD208" i="9"/>
  <c r="AE208" i="9"/>
  <c r="AD216" i="9"/>
  <c r="AE216" i="9"/>
  <c r="AE224" i="9"/>
  <c r="AD224" i="9"/>
  <c r="AD232" i="9"/>
  <c r="AE232" i="9"/>
  <c r="AD240" i="9"/>
  <c r="AE240" i="9"/>
  <c r="AD248" i="9"/>
  <c r="AE248" i="9"/>
  <c r="AE256" i="9"/>
  <c r="AD256" i="9"/>
  <c r="AD264" i="9"/>
  <c r="AE264" i="9"/>
  <c r="AD272" i="9"/>
  <c r="AE272" i="9"/>
  <c r="AE280" i="9"/>
  <c r="AD280" i="9"/>
  <c r="AE288" i="9"/>
  <c r="AD288" i="9"/>
  <c r="AE296" i="9"/>
  <c r="AD296" i="9"/>
  <c r="AD304" i="9"/>
  <c r="AE304" i="9"/>
  <c r="AD312" i="9"/>
  <c r="AE312" i="9"/>
  <c r="AE320" i="9"/>
  <c r="AD320" i="9"/>
  <c r="AD328" i="9"/>
  <c r="AE328" i="9"/>
  <c r="AD336" i="9"/>
  <c r="AE336" i="9"/>
  <c r="AD344" i="9"/>
  <c r="AE344" i="9"/>
  <c r="AE352" i="9"/>
  <c r="AD352" i="9"/>
  <c r="AE360" i="9"/>
  <c r="AD360" i="9"/>
  <c r="AD368" i="9"/>
  <c r="AE368" i="9"/>
  <c r="AE376" i="9"/>
  <c r="AD376" i="9"/>
  <c r="AE384" i="9"/>
  <c r="AD384" i="9"/>
  <c r="AE392" i="9"/>
  <c r="AD392" i="9"/>
  <c r="AD400" i="9"/>
  <c r="AE400" i="9"/>
  <c r="AD408" i="9"/>
  <c r="AE408" i="9"/>
  <c r="AE416" i="9"/>
  <c r="AD416" i="9"/>
  <c r="AD424" i="9"/>
  <c r="AE424" i="9"/>
  <c r="AD432" i="9"/>
  <c r="AE432" i="9"/>
  <c r="AD440" i="9"/>
  <c r="AE440" i="9"/>
  <c r="AE448" i="9"/>
  <c r="AD448" i="9"/>
  <c r="AE456" i="9"/>
  <c r="AD456" i="9"/>
  <c r="AD464" i="9"/>
  <c r="AE464" i="9"/>
  <c r="AE472" i="9"/>
  <c r="AD472" i="9"/>
  <c r="AE480" i="9"/>
  <c r="AD480" i="9"/>
  <c r="AD488" i="9"/>
  <c r="AE488" i="9"/>
  <c r="AD496" i="9"/>
  <c r="AE496" i="9"/>
  <c r="AD504" i="9"/>
  <c r="AE504" i="9"/>
  <c r="AE512" i="9"/>
  <c r="AD512" i="9"/>
  <c r="AD520" i="9"/>
  <c r="AE520" i="9"/>
  <c r="AD528" i="9"/>
  <c r="AE528" i="9"/>
  <c r="AD536" i="9"/>
  <c r="AE536" i="9"/>
  <c r="AE544" i="9"/>
  <c r="AD544" i="9"/>
  <c r="AE552" i="9"/>
  <c r="AD552" i="9"/>
  <c r="AD560" i="9"/>
  <c r="AE560" i="9"/>
  <c r="AE568" i="9"/>
  <c r="AD568" i="9"/>
  <c r="AE576" i="9"/>
  <c r="AD576" i="9"/>
  <c r="AE584" i="9"/>
  <c r="AD584" i="9"/>
  <c r="AD592" i="9"/>
  <c r="AE592" i="9"/>
  <c r="AD600" i="9"/>
  <c r="AE600" i="9"/>
  <c r="AE608" i="9"/>
  <c r="AD608" i="9"/>
  <c r="AE616" i="9"/>
  <c r="AD616" i="9"/>
  <c r="AD624" i="9"/>
  <c r="AE624" i="9"/>
  <c r="AD632" i="9"/>
  <c r="AE632" i="9"/>
  <c r="AE640" i="9"/>
  <c r="AD640" i="9"/>
  <c r="AE648" i="9"/>
  <c r="AD648" i="9"/>
  <c r="AD656" i="9"/>
  <c r="AE656" i="9"/>
  <c r="AE664" i="9"/>
  <c r="AD664" i="9"/>
  <c r="AE672" i="9"/>
  <c r="AD672" i="9"/>
  <c r="AE680" i="9"/>
  <c r="AD680" i="9"/>
  <c r="AD688" i="9"/>
  <c r="AE688" i="9"/>
  <c r="AD696" i="9"/>
  <c r="AE696" i="9"/>
  <c r="AE704" i="9"/>
  <c r="AD704" i="9"/>
  <c r="AE712" i="9"/>
  <c r="AD712" i="9"/>
  <c r="AD720" i="9"/>
  <c r="AE720" i="9"/>
  <c r="AD728" i="9"/>
  <c r="AE728" i="9"/>
  <c r="AE736" i="9"/>
  <c r="AD736" i="9"/>
  <c r="AD744" i="9"/>
  <c r="AE744" i="9"/>
  <c r="AD752" i="9"/>
  <c r="AE752" i="9"/>
  <c r="AE760" i="9"/>
  <c r="AD760" i="9"/>
  <c r="AE768" i="9"/>
  <c r="AD768" i="9"/>
  <c r="AE776" i="9"/>
  <c r="AD776" i="9"/>
  <c r="AD784" i="9"/>
  <c r="AE784" i="9"/>
  <c r="AD792" i="9"/>
  <c r="AE792" i="9"/>
  <c r="AE800" i="9"/>
  <c r="AD800" i="9"/>
  <c r="AE808" i="9"/>
  <c r="AD808" i="9"/>
  <c r="AD816" i="9"/>
  <c r="AE816" i="9"/>
  <c r="AD824" i="9"/>
  <c r="AE824" i="9"/>
  <c r="AE832" i="9"/>
  <c r="AD832" i="9"/>
  <c r="AE840" i="9"/>
  <c r="AD840" i="9"/>
  <c r="AD848" i="9"/>
  <c r="AE848" i="9"/>
  <c r="AE856" i="9"/>
  <c r="AD856" i="9"/>
  <c r="AE864" i="9"/>
  <c r="AD864" i="9"/>
  <c r="AE872" i="9"/>
  <c r="AD872" i="9"/>
  <c r="AD880" i="9"/>
  <c r="AE880" i="9"/>
  <c r="AD888" i="9"/>
  <c r="AE888" i="9"/>
  <c r="AE896" i="9"/>
  <c r="AD896" i="9"/>
  <c r="AE904" i="9"/>
  <c r="AD904" i="9"/>
  <c r="AD912" i="9"/>
  <c r="AE912" i="9"/>
  <c r="AD920" i="9"/>
  <c r="AE920" i="9"/>
  <c r="AE928" i="9"/>
  <c r="AD928" i="9"/>
  <c r="AE936" i="9"/>
  <c r="AD936" i="9"/>
  <c r="AD944" i="9"/>
  <c r="AE944" i="9"/>
  <c r="AE952" i="9"/>
  <c r="AD952" i="9"/>
  <c r="AE960" i="9"/>
  <c r="AD960" i="9"/>
  <c r="AE968" i="9"/>
  <c r="AD968" i="9"/>
  <c r="AD976" i="9"/>
  <c r="AE976" i="9"/>
  <c r="AD984" i="9"/>
  <c r="AE984" i="9"/>
  <c r="AE992" i="9"/>
  <c r="AD992" i="9"/>
  <c r="AD1000" i="9"/>
  <c r="AE1000" i="9"/>
  <c r="AD1008" i="9"/>
  <c r="AE1008" i="9"/>
  <c r="AE1016" i="9"/>
  <c r="AD1016" i="9"/>
  <c r="AE1024" i="9"/>
  <c r="AD1024" i="9"/>
  <c r="AD1032" i="9"/>
  <c r="AE1032" i="9"/>
  <c r="AD1040" i="9"/>
  <c r="AE1040" i="9"/>
  <c r="AD1048" i="9"/>
  <c r="AE1048" i="9"/>
  <c r="AE1056" i="9"/>
  <c r="AD1056" i="9"/>
  <c r="AE1064" i="9"/>
  <c r="AD1064" i="9"/>
  <c r="AD1072" i="9"/>
  <c r="AE1072" i="9"/>
  <c r="AD1080" i="9"/>
  <c r="AE1080" i="9"/>
  <c r="AE1088" i="9"/>
  <c r="AD1088" i="9"/>
  <c r="AE1096" i="9"/>
  <c r="AD1096" i="9"/>
  <c r="AD1104" i="9"/>
  <c r="AE1104" i="9"/>
  <c r="AE1112" i="9"/>
  <c r="AD1112" i="9"/>
  <c r="AE1120" i="9"/>
  <c r="AD1120" i="9"/>
  <c r="AE1128" i="9"/>
  <c r="AD1128" i="9"/>
  <c r="AD1136" i="9"/>
  <c r="AE1136" i="9"/>
  <c r="AD1144" i="9"/>
  <c r="AE1144" i="9"/>
  <c r="AE1152" i="9"/>
  <c r="AD1152" i="9"/>
  <c r="AE1160" i="9"/>
  <c r="AD1160" i="9"/>
  <c r="AD1168" i="9"/>
  <c r="AE1168" i="9"/>
  <c r="AD1176" i="9"/>
  <c r="AE1176" i="9"/>
  <c r="AE1184" i="9"/>
  <c r="AD1184" i="9"/>
  <c r="AD1192" i="9"/>
  <c r="AE1192" i="9"/>
  <c r="AD1200" i="9"/>
  <c r="AE1200" i="9"/>
  <c r="AE1208" i="9"/>
  <c r="AD1208" i="9"/>
  <c r="AE1216" i="9"/>
  <c r="AD1216" i="9"/>
  <c r="AE1224" i="9"/>
  <c r="AD1224" i="9"/>
  <c r="AD1232" i="9"/>
  <c r="AE1232" i="9"/>
  <c r="AD1240" i="9"/>
  <c r="AE1240" i="9"/>
  <c r="AE1248" i="9"/>
  <c r="AD1248" i="9"/>
  <c r="AD1256" i="9"/>
  <c r="AE1256" i="9"/>
  <c r="AD1264" i="9"/>
  <c r="AE1264" i="9"/>
  <c r="AD1272" i="9"/>
  <c r="AE1272" i="9"/>
  <c r="AE1280" i="9"/>
  <c r="AD1280" i="9"/>
  <c r="AD1288" i="9"/>
  <c r="AE1288" i="9"/>
  <c r="AD1296" i="9"/>
  <c r="AE1296" i="9"/>
  <c r="AE1304" i="9"/>
  <c r="AD1304" i="9"/>
  <c r="AE1312" i="9"/>
  <c r="AD1312" i="9"/>
  <c r="AE1320" i="9"/>
  <c r="AD1320" i="9"/>
  <c r="AD1328" i="9"/>
  <c r="AE1328" i="9"/>
  <c r="AD1336" i="9"/>
  <c r="AE1336" i="9"/>
  <c r="AE1344" i="9"/>
  <c r="AD1344" i="9"/>
  <c r="AD1352" i="9"/>
  <c r="AE1352" i="9"/>
  <c r="AD1360" i="9"/>
  <c r="AE1360" i="9"/>
  <c r="AD1368" i="9"/>
  <c r="AE1368" i="9"/>
  <c r="AE1376" i="9"/>
  <c r="AD1376" i="9"/>
  <c r="AE1384" i="9"/>
  <c r="AD1384" i="9"/>
  <c r="AD1392" i="9"/>
  <c r="AE1392" i="9"/>
  <c r="AE1400" i="9"/>
  <c r="AD1400" i="9"/>
  <c r="AE1408" i="9"/>
  <c r="AD1408" i="9"/>
  <c r="AE1416" i="9"/>
  <c r="AD1416" i="9"/>
  <c r="AD1424" i="9"/>
  <c r="AE1424" i="9"/>
  <c r="AD1432" i="9"/>
  <c r="AE1432" i="9"/>
  <c r="AE1440" i="9"/>
  <c r="AD1440" i="9"/>
  <c r="AE1448" i="9"/>
  <c r="AD1448" i="9"/>
  <c r="AD1456" i="9"/>
  <c r="AE1456" i="9"/>
  <c r="AD1464" i="9"/>
  <c r="AE1464" i="9"/>
  <c r="AE1472" i="9"/>
  <c r="AD1472" i="9"/>
  <c r="AE1480" i="9"/>
  <c r="AD1480" i="9"/>
  <c r="AD1488" i="9"/>
  <c r="AE1488" i="9"/>
  <c r="AE1496" i="9"/>
  <c r="AD1496" i="9"/>
  <c r="AE1504" i="9"/>
  <c r="AD1504" i="9"/>
  <c r="AD1512" i="9"/>
  <c r="AE1512" i="9"/>
  <c r="AD1520" i="9"/>
  <c r="AE1520" i="9"/>
  <c r="AD1528" i="9"/>
  <c r="AE1528" i="9"/>
  <c r="AE1536" i="9"/>
  <c r="AD1536" i="9"/>
  <c r="AE1544" i="9"/>
  <c r="AD1544" i="9"/>
  <c r="AD1552" i="9"/>
  <c r="AE1552" i="9"/>
  <c r="AD1560" i="9"/>
  <c r="AE1560" i="9"/>
  <c r="AE1568" i="9"/>
  <c r="AD1568" i="9"/>
  <c r="AE1576" i="9"/>
  <c r="AD1576" i="9"/>
  <c r="AD1584" i="9"/>
  <c r="AE1584" i="9"/>
  <c r="AE1592" i="9"/>
  <c r="AD1592" i="9"/>
  <c r="AE1600" i="9"/>
  <c r="AD1600" i="9"/>
  <c r="AD1608" i="9"/>
  <c r="AE1608" i="9"/>
  <c r="AD1616" i="9"/>
  <c r="AE1616" i="9"/>
  <c r="AD1624" i="9"/>
  <c r="AE1624" i="9"/>
  <c r="AE1632" i="9"/>
  <c r="AD1632" i="9"/>
  <c r="AE1640" i="9"/>
  <c r="AD1640" i="9"/>
  <c r="AD1648" i="9"/>
  <c r="AE1648" i="9"/>
  <c r="AD1656" i="9"/>
  <c r="AE1656" i="9"/>
  <c r="AE1664" i="9"/>
  <c r="AD1664" i="9"/>
  <c r="AE1672" i="9"/>
  <c r="AD1672" i="9"/>
  <c r="AD1680" i="9"/>
  <c r="AE1680" i="9"/>
  <c r="AE1688" i="9"/>
  <c r="AD1688" i="9"/>
  <c r="AE1696" i="9"/>
  <c r="AD1696" i="9"/>
  <c r="AE1704" i="9"/>
  <c r="AD1704" i="9"/>
  <c r="AD1712" i="9"/>
  <c r="AE1712" i="9"/>
  <c r="AD1720" i="9"/>
  <c r="AE1720" i="9"/>
  <c r="AE1728" i="9"/>
  <c r="AD1728" i="9"/>
  <c r="AE1736" i="9"/>
  <c r="AD1736" i="9"/>
  <c r="AD1744" i="9"/>
  <c r="AE1744" i="9"/>
  <c r="AD1752" i="9"/>
  <c r="AE1752" i="9"/>
  <c r="AE1760" i="9"/>
  <c r="AD1760" i="9"/>
  <c r="AD1768" i="9"/>
  <c r="AE1768" i="9"/>
  <c r="AD1776" i="9"/>
  <c r="AE1776" i="9"/>
  <c r="AE1784" i="9"/>
  <c r="AD1784" i="9"/>
  <c r="AE1792" i="9"/>
  <c r="AD1792" i="9"/>
  <c r="AD1800" i="9"/>
  <c r="AE1800" i="9"/>
  <c r="AD1808" i="9"/>
  <c r="AE1808" i="9"/>
  <c r="AD1816" i="9"/>
  <c r="AE1816" i="9"/>
  <c r="AE1824" i="9"/>
  <c r="AD1824" i="9"/>
  <c r="AE1832" i="9"/>
  <c r="AD1832" i="9"/>
  <c r="AE1842" i="9"/>
  <c r="AD1842" i="9"/>
  <c r="AD1850" i="9"/>
  <c r="AE1850" i="9"/>
  <c r="AD1858" i="9"/>
  <c r="AE1858" i="9"/>
  <c r="AD1866" i="9"/>
  <c r="AE1866" i="9"/>
  <c r="AE1874" i="9"/>
  <c r="AD1874" i="9"/>
  <c r="AE1882" i="9"/>
  <c r="AD1882" i="9"/>
  <c r="AD1890" i="9"/>
  <c r="AE1890" i="9"/>
  <c r="AE1898" i="9"/>
  <c r="AD1898" i="9"/>
  <c r="AE1906" i="9"/>
  <c r="AD1906" i="9"/>
  <c r="AE1914" i="9"/>
  <c r="AD1914" i="9"/>
  <c r="AD1922" i="9"/>
  <c r="AE1922" i="9"/>
  <c r="AD1930" i="9"/>
  <c r="AE1930" i="9"/>
  <c r="AD1938" i="9"/>
  <c r="AE1938" i="9"/>
  <c r="AD1946" i="9"/>
  <c r="AE1946" i="9"/>
  <c r="AD1954" i="9"/>
  <c r="AE1954" i="9"/>
  <c r="AD1962" i="9"/>
  <c r="AE1962" i="9"/>
  <c r="AE1970" i="9"/>
  <c r="AD1970" i="9"/>
  <c r="AE1978" i="9"/>
  <c r="AD1978" i="9"/>
  <c r="AD1986" i="9"/>
  <c r="AE1986" i="9"/>
  <c r="AE1994" i="9"/>
  <c r="AD1994" i="9"/>
  <c r="AE2002" i="9"/>
  <c r="AD2002" i="9"/>
  <c r="AD2010" i="9"/>
  <c r="AE2010" i="9"/>
  <c r="AD2018" i="9"/>
  <c r="AE2018" i="9"/>
  <c r="AE2026" i="9"/>
  <c r="AD2026" i="9"/>
  <c r="AD2034" i="9"/>
  <c r="AE2034" i="9"/>
  <c r="AE2042" i="9"/>
  <c r="AD2042" i="9"/>
  <c r="AE2050" i="9"/>
  <c r="AD2050" i="9"/>
  <c r="AE2058" i="9"/>
  <c r="AD2058" i="9"/>
  <c r="AD2066" i="9"/>
  <c r="AE2066" i="9"/>
  <c r="AE2074" i="9"/>
  <c r="AD2074" i="9"/>
  <c r="AE2082" i="9"/>
  <c r="AD2082" i="9"/>
  <c r="AE2090" i="9"/>
  <c r="AD2090" i="9"/>
  <c r="AD2098" i="9"/>
  <c r="AE2098" i="9"/>
  <c r="AD2106" i="9"/>
  <c r="AE2106" i="9"/>
  <c r="AD2114" i="9"/>
  <c r="AE2114" i="9"/>
  <c r="AD2122" i="9"/>
  <c r="AE2122" i="9"/>
  <c r="AE2130" i="9"/>
  <c r="AD2130" i="9"/>
  <c r="AD2138" i="9"/>
  <c r="AE2138" i="9"/>
  <c r="AE2146" i="9"/>
  <c r="AD2146" i="9"/>
  <c r="AE2154" i="9"/>
  <c r="AD2154" i="9"/>
  <c r="AE2162" i="9"/>
  <c r="AD2162" i="9"/>
  <c r="AE2170" i="9"/>
  <c r="AD2170" i="9"/>
  <c r="AD2178" i="9"/>
  <c r="AE2178" i="9"/>
  <c r="AE2186" i="9"/>
  <c r="AD2186" i="9"/>
  <c r="AE2194" i="9"/>
  <c r="AD2194" i="9"/>
  <c r="AE2202" i="9"/>
  <c r="AD2202" i="9"/>
  <c r="AD2210" i="9"/>
  <c r="AE2210" i="9"/>
  <c r="AD2218" i="9"/>
  <c r="AE2218" i="9"/>
  <c r="AE2226" i="9"/>
  <c r="AD2226" i="9"/>
  <c r="AD2234" i="9"/>
  <c r="AE2234" i="9"/>
  <c r="AE2242" i="9"/>
  <c r="AD2242" i="9"/>
  <c r="AD2250" i="9"/>
  <c r="AE2250" i="9"/>
  <c r="AD2258" i="9"/>
  <c r="AE2258" i="9"/>
  <c r="AE2266" i="9"/>
  <c r="AD2266" i="9"/>
  <c r="AE2274" i="9"/>
  <c r="AD2274" i="9"/>
  <c r="AE2282" i="9"/>
  <c r="AD2282" i="9"/>
  <c r="AE2290" i="9"/>
  <c r="AD2290" i="9"/>
  <c r="AE2298" i="9"/>
  <c r="AD2298" i="9"/>
  <c r="AD2306" i="9"/>
  <c r="AE2306" i="9"/>
  <c r="AE2314" i="9"/>
  <c r="AD2314" i="9"/>
  <c r="AE2322" i="9"/>
  <c r="AD2322" i="9"/>
  <c r="AE2330" i="9"/>
  <c r="AD2330" i="9"/>
  <c r="AD2338" i="9"/>
  <c r="AE2338" i="9"/>
  <c r="AE2346" i="9"/>
  <c r="AD2346" i="9"/>
  <c r="AE2354" i="9"/>
  <c r="AD2354" i="9"/>
  <c r="AD2362" i="9"/>
  <c r="AE2362" i="9"/>
  <c r="AD2370" i="9"/>
  <c r="AE2370" i="9"/>
  <c r="AD2378" i="9"/>
  <c r="AE2378" i="9"/>
  <c r="AD2386" i="9"/>
  <c r="AE2386" i="9"/>
  <c r="AE2394" i="9"/>
  <c r="AD2394" i="9"/>
  <c r="AE2402" i="9"/>
  <c r="AD2402" i="9"/>
  <c r="AE2410" i="9"/>
  <c r="AD2410" i="9"/>
  <c r="AE2418" i="9"/>
  <c r="AD2418" i="9"/>
  <c r="AE2426" i="9"/>
  <c r="AD2426" i="9"/>
  <c r="AE2434" i="9"/>
  <c r="AD2434" i="9"/>
  <c r="AE2442" i="9"/>
  <c r="AD2442" i="9"/>
  <c r="AE2450" i="9"/>
  <c r="AD2450" i="9"/>
  <c r="AD2458" i="9"/>
  <c r="AE2458" i="9"/>
  <c r="AD2466" i="9"/>
  <c r="AE2466" i="9"/>
  <c r="AE2474" i="9"/>
  <c r="AD2474" i="9"/>
  <c r="AE2482" i="9"/>
  <c r="AD2482" i="9"/>
  <c r="AD2490" i="9"/>
  <c r="AE2490" i="9"/>
  <c r="AE2498" i="9"/>
  <c r="AD2498" i="9"/>
  <c r="AE2506" i="9"/>
  <c r="AD2506" i="9"/>
  <c r="AD2514" i="9"/>
  <c r="AE2514" i="9"/>
  <c r="AD2522" i="9"/>
  <c r="AE2522" i="9"/>
  <c r="AE2530" i="9"/>
  <c r="AD2530" i="9"/>
  <c r="AE2538" i="9"/>
  <c r="AD2538" i="9"/>
  <c r="AE2546" i="9"/>
  <c r="AD2546" i="9"/>
  <c r="AE2554" i="9"/>
  <c r="AD2554" i="9"/>
  <c r="AD2562" i="9"/>
  <c r="AE2562" i="9"/>
  <c r="AE2570" i="9"/>
  <c r="AD2570" i="9"/>
  <c r="AE2578" i="9"/>
  <c r="AD2578" i="9"/>
  <c r="AE2586" i="9"/>
  <c r="AD2586" i="9"/>
  <c r="AD2594" i="9"/>
  <c r="AE2594" i="9"/>
  <c r="AE2602" i="9"/>
  <c r="AD2602" i="9"/>
  <c r="AD2610" i="9"/>
  <c r="AE2610" i="9"/>
  <c r="AD2618" i="9"/>
  <c r="AE2618" i="9"/>
  <c r="AD2626" i="9"/>
  <c r="AE2626" i="9"/>
  <c r="AD2634" i="9"/>
  <c r="AE2634" i="9"/>
  <c r="AD2642" i="9"/>
  <c r="AE2642" i="9"/>
  <c r="AE2650" i="9"/>
  <c r="AD2650" i="9"/>
  <c r="AE2658" i="9"/>
  <c r="AD2658" i="9"/>
  <c r="AE2666" i="9"/>
  <c r="AD2666" i="9"/>
  <c r="AE2674" i="9"/>
  <c r="AD2674" i="9"/>
  <c r="AE2682" i="9"/>
  <c r="AD2682" i="9"/>
  <c r="AE2690" i="9"/>
  <c r="AD2690" i="9"/>
  <c r="AD2698" i="9"/>
  <c r="AE2698" i="9"/>
  <c r="AE2706" i="9"/>
  <c r="AD2706" i="9"/>
  <c r="AE2714" i="9"/>
  <c r="AD2714" i="9"/>
  <c r="AE2722" i="9"/>
  <c r="AD2722" i="9"/>
  <c r="AD2730" i="9"/>
  <c r="AE2730" i="9"/>
  <c r="AE2738" i="9"/>
  <c r="AD2738" i="9"/>
  <c r="AD2746" i="9"/>
  <c r="AE2746" i="9"/>
  <c r="AD2754" i="9"/>
  <c r="AE2754" i="9"/>
  <c r="AD2762" i="9"/>
  <c r="AE2762" i="9"/>
  <c r="AD2770" i="9"/>
  <c r="AE2770" i="9"/>
  <c r="AE2778" i="9"/>
  <c r="AD2778" i="9"/>
  <c r="AE2786" i="9"/>
  <c r="AD2786" i="9"/>
  <c r="AE2794" i="9"/>
  <c r="AD2794" i="9"/>
  <c r="AE2802" i="9"/>
  <c r="AD2802" i="9"/>
  <c r="AE2810" i="9"/>
  <c r="AD2810" i="9"/>
  <c r="AE2818" i="9"/>
  <c r="AD2818" i="9"/>
  <c r="AE2826" i="9"/>
  <c r="AD2826" i="9"/>
  <c r="AE2834" i="9"/>
  <c r="AD2834" i="9"/>
  <c r="AE2842" i="9"/>
  <c r="AD2842" i="9"/>
  <c r="AE2850" i="9"/>
  <c r="AD2850" i="9"/>
  <c r="AD2858" i="9"/>
  <c r="AE2858" i="9"/>
  <c r="AE2866" i="9"/>
  <c r="AD2866" i="9"/>
  <c r="AD2874" i="9"/>
  <c r="AE2874" i="9"/>
  <c r="AD2882" i="9"/>
  <c r="AE2882" i="9"/>
  <c r="AE2890" i="9"/>
  <c r="AD2890" i="9"/>
  <c r="AE2898" i="9"/>
  <c r="AD2898" i="9"/>
  <c r="AE2906" i="9"/>
  <c r="AD2906" i="9"/>
  <c r="AE2914" i="9"/>
  <c r="AD2914" i="9"/>
  <c r="AE2922" i="9"/>
  <c r="AD2922" i="9"/>
  <c r="AE2930" i="9"/>
  <c r="AD2930" i="9"/>
  <c r="AE2938" i="9"/>
  <c r="AD2938" i="9"/>
  <c r="AE2946" i="9"/>
  <c r="AD2946" i="9"/>
  <c r="AE2954" i="9"/>
  <c r="AD2954" i="9"/>
  <c r="AE2962" i="9"/>
  <c r="AD2962" i="9"/>
  <c r="AE2970" i="9"/>
  <c r="AD2970" i="9"/>
  <c r="AD2978" i="9"/>
  <c r="AE2978" i="9"/>
  <c r="AE2986" i="9"/>
  <c r="AD2986" i="9"/>
  <c r="AE2994" i="9"/>
  <c r="AD2994" i="9"/>
  <c r="AD3002" i="9"/>
  <c r="AE3002" i="9"/>
  <c r="AE3010" i="9"/>
  <c r="AD3010" i="9"/>
  <c r="AD3018" i="9"/>
  <c r="AE3018" i="9"/>
  <c r="AE3026" i="9"/>
  <c r="AD3026" i="9"/>
  <c r="AE3034" i="9"/>
  <c r="AD3034" i="9"/>
  <c r="AE3042" i="9"/>
  <c r="AD3042" i="9"/>
  <c r="AE3050" i="9"/>
  <c r="AD3050" i="9"/>
  <c r="AE3058" i="9"/>
  <c r="AD3058" i="9"/>
  <c r="AE3066" i="9"/>
  <c r="AD3066" i="9"/>
  <c r="AE3074" i="9"/>
  <c r="AD3074" i="9"/>
  <c r="AE3082" i="9"/>
  <c r="AD3082" i="9"/>
  <c r="AE3090" i="9"/>
  <c r="AD3090" i="9"/>
  <c r="AE3098" i="9"/>
  <c r="AD3098" i="9"/>
  <c r="AD3106" i="9"/>
  <c r="AE3106" i="9"/>
  <c r="AE3114" i="9"/>
  <c r="AD3114" i="9"/>
  <c r="AD3122" i="9"/>
  <c r="AE3122" i="9"/>
  <c r="AE3130" i="9"/>
  <c r="AD3130" i="9"/>
  <c r="AD3138" i="9"/>
  <c r="AE3138" i="9"/>
  <c r="AD3146" i="9"/>
  <c r="AE3146" i="9"/>
  <c r="AE3154" i="9"/>
  <c r="AD3154" i="9"/>
  <c r="AD3162" i="9"/>
  <c r="AE3162" i="9"/>
  <c r="AE3170" i="9"/>
  <c r="AD3170" i="9"/>
  <c r="AE3178" i="9"/>
  <c r="AD3178" i="9"/>
  <c r="AE3186" i="9"/>
  <c r="AD3186" i="9"/>
  <c r="AE3194" i="9"/>
  <c r="AD3194" i="9"/>
  <c r="AE3202" i="9"/>
  <c r="AD3202" i="9"/>
  <c r="AE3210" i="9"/>
  <c r="AD3210" i="9"/>
  <c r="AE3218" i="9"/>
  <c r="AD3218" i="9"/>
  <c r="AE3226" i="9"/>
  <c r="AD3226" i="9"/>
  <c r="AD3234" i="9"/>
  <c r="AE3234" i="9"/>
  <c r="AE3242" i="9"/>
  <c r="AD3242" i="9"/>
  <c r="AE3250" i="9"/>
  <c r="AD3250" i="9"/>
  <c r="AD3258" i="9"/>
  <c r="AE3258" i="9"/>
  <c r="AE3266" i="9"/>
  <c r="AD3266" i="9"/>
  <c r="AD3274" i="9"/>
  <c r="AE3274" i="9"/>
  <c r="AD3282" i="9"/>
  <c r="AE3282" i="9"/>
  <c r="AE3290" i="9"/>
  <c r="AD3290" i="9"/>
  <c r="AE3298" i="9"/>
  <c r="AD3298" i="9"/>
  <c r="AE3306" i="9"/>
  <c r="AD3306" i="9"/>
  <c r="AE3314" i="9"/>
  <c r="AD3314" i="9"/>
  <c r="AE3322" i="9"/>
  <c r="AD3322" i="9"/>
  <c r="AD3330" i="9"/>
  <c r="AE3330" i="9"/>
  <c r="AE3338" i="9"/>
  <c r="AD3338" i="9"/>
  <c r="AE3346" i="9"/>
  <c r="AD3346" i="9"/>
  <c r="AE3354" i="9"/>
  <c r="AD3354" i="9"/>
  <c r="AD3362" i="9"/>
  <c r="AE3362" i="9"/>
  <c r="AE3370" i="9"/>
  <c r="AD3370" i="9"/>
  <c r="AD3378" i="9"/>
  <c r="AE3378" i="9"/>
  <c r="AE3386" i="9"/>
  <c r="AD3386" i="9"/>
  <c r="AE3394" i="9"/>
  <c r="AD3394" i="9"/>
  <c r="AD3402" i="9"/>
  <c r="AE3402" i="9"/>
  <c r="AE3410" i="9"/>
  <c r="AD3410" i="9"/>
  <c r="AD3418" i="9"/>
  <c r="AE3418" i="9"/>
  <c r="AD3426" i="9"/>
  <c r="AE3426" i="9"/>
  <c r="AE3434" i="9"/>
  <c r="AD3434" i="9"/>
  <c r="AE3442" i="9"/>
  <c r="AD3442" i="9"/>
  <c r="AD3450" i="9"/>
  <c r="AE3450" i="9"/>
  <c r="AE3458" i="9"/>
  <c r="AD3458" i="9"/>
  <c r="AE3466" i="9"/>
  <c r="AD3466" i="9"/>
  <c r="AE3474" i="9"/>
  <c r="AD3474" i="9"/>
  <c r="AE3482" i="9"/>
  <c r="AD3482" i="9"/>
  <c r="AD3490" i="9"/>
  <c r="AE3490" i="9"/>
  <c r="AE3498" i="9"/>
  <c r="AD3498" i="9"/>
  <c r="AE3506" i="9"/>
  <c r="AD3506" i="9"/>
  <c r="AD3514" i="9"/>
  <c r="AE3514" i="9"/>
  <c r="AE3522" i="9"/>
  <c r="AD3522" i="9"/>
  <c r="AD3530" i="9"/>
  <c r="AE3530" i="9"/>
  <c r="AD3538" i="9"/>
  <c r="AE3538" i="9"/>
  <c r="AE3546" i="9"/>
  <c r="AD3546" i="9"/>
  <c r="AE3554" i="9"/>
  <c r="AD3554" i="9"/>
  <c r="AE3562" i="9"/>
  <c r="AD3562" i="9"/>
  <c r="AE3570" i="9"/>
  <c r="AD3570" i="9"/>
  <c r="AE3578" i="9"/>
  <c r="AD3578" i="9"/>
  <c r="AE3586" i="9"/>
  <c r="AD3586" i="9"/>
  <c r="AE3594" i="9"/>
  <c r="AD3594" i="9"/>
  <c r="AE3602" i="9"/>
  <c r="AD3602" i="9"/>
  <c r="AD3610" i="9"/>
  <c r="AE3610" i="9"/>
  <c r="AE3618" i="9"/>
  <c r="AD3618" i="9"/>
  <c r="AD3626" i="9"/>
  <c r="AE3626" i="9"/>
  <c r="AD3634" i="9"/>
  <c r="AE3634" i="9"/>
  <c r="AE3642" i="9"/>
  <c r="AD3642" i="9"/>
  <c r="AD3650" i="9"/>
  <c r="AE3650" i="9"/>
  <c r="AD3658" i="9"/>
  <c r="AE3658" i="9"/>
  <c r="AE3666" i="9"/>
  <c r="AD3666" i="9"/>
  <c r="AD3674" i="9"/>
  <c r="AE3674" i="9"/>
  <c r="AE3682" i="9"/>
  <c r="AD3682" i="9"/>
  <c r="AD3690" i="9"/>
  <c r="AE3690" i="9"/>
  <c r="AE3698" i="9"/>
  <c r="AD3698" i="9"/>
  <c r="AE3706" i="9"/>
  <c r="AD3706" i="9"/>
  <c r="AE3714" i="9"/>
  <c r="AD3714" i="9"/>
  <c r="AD3722" i="9"/>
  <c r="AE3722" i="9"/>
  <c r="AE3730" i="9"/>
  <c r="AD3730" i="9"/>
  <c r="AE3738" i="9"/>
  <c r="AD3738" i="9"/>
  <c r="AE3746" i="9"/>
  <c r="AD3746" i="9"/>
  <c r="AD3754" i="9"/>
  <c r="AE3754" i="9"/>
  <c r="AE3762" i="9"/>
  <c r="AD3762" i="9"/>
  <c r="AE3770" i="9"/>
  <c r="AD3770" i="9"/>
  <c r="AD3778" i="9"/>
  <c r="AE3778" i="9"/>
  <c r="AE3786" i="9"/>
  <c r="AD3786" i="9"/>
  <c r="AD3794" i="9"/>
  <c r="AE3794" i="9"/>
  <c r="AD3802" i="9"/>
  <c r="AE3802" i="9"/>
  <c r="AE3810" i="9"/>
  <c r="AD3810" i="9"/>
  <c r="AE3818" i="9"/>
  <c r="AD3818" i="9"/>
  <c r="AE3826" i="9"/>
  <c r="AD3826" i="9"/>
  <c r="AE3834" i="9"/>
  <c r="AD3834" i="9"/>
  <c r="AE3842" i="9"/>
  <c r="AD3842" i="9"/>
  <c r="AD3850" i="9"/>
  <c r="AE3850" i="9"/>
  <c r="AE3858" i="9"/>
  <c r="AD3858" i="9"/>
  <c r="AE3866" i="9"/>
  <c r="AD3866" i="9"/>
  <c r="AD1843" i="9"/>
  <c r="AE1843" i="9"/>
  <c r="AE1851" i="9"/>
  <c r="AD1851" i="9"/>
  <c r="AE1859" i="9"/>
  <c r="AD1859" i="9"/>
  <c r="AD1867" i="9"/>
  <c r="AE1867" i="9"/>
  <c r="AD1875" i="9"/>
  <c r="AE1875" i="9"/>
  <c r="AD1883" i="9"/>
  <c r="AE1883" i="9"/>
  <c r="AE1891" i="9"/>
  <c r="AD1891" i="9"/>
  <c r="AE1899" i="9"/>
  <c r="AD1899" i="9"/>
  <c r="AD1907" i="9"/>
  <c r="AE1907" i="9"/>
  <c r="AE1915" i="9"/>
  <c r="AD1915" i="9"/>
  <c r="AE1923" i="9"/>
  <c r="AD1923" i="9"/>
  <c r="AE1931" i="9"/>
  <c r="AD1931" i="9"/>
  <c r="AD1939" i="9"/>
  <c r="AE1939" i="9"/>
  <c r="AE1947" i="9"/>
  <c r="AD1947" i="9"/>
  <c r="AE1955" i="9"/>
  <c r="AD1955" i="9"/>
  <c r="AD1963" i="9"/>
  <c r="AE1963" i="9"/>
  <c r="AD1971" i="9"/>
  <c r="AE1971" i="9"/>
  <c r="AE1979" i="9"/>
  <c r="AD1979" i="9"/>
  <c r="AE1987" i="9"/>
  <c r="AD1987" i="9"/>
  <c r="AE1995" i="9"/>
  <c r="AD1995" i="9"/>
  <c r="AD2003" i="9"/>
  <c r="AE2003" i="9"/>
  <c r="AE2011" i="9"/>
  <c r="AD2011" i="9"/>
  <c r="AE2019" i="9"/>
  <c r="AD2019" i="9"/>
  <c r="AD2027" i="9"/>
  <c r="AE2027" i="9"/>
  <c r="AD2035" i="9"/>
  <c r="AE2035" i="9"/>
  <c r="AE2043" i="9"/>
  <c r="AD2043" i="9"/>
  <c r="AE2051" i="9"/>
  <c r="AD2051" i="9"/>
  <c r="AE2059" i="9"/>
  <c r="AD2059" i="9"/>
  <c r="AD2067" i="9"/>
  <c r="AE2067" i="9"/>
  <c r="AE2075" i="9"/>
  <c r="AD2075" i="9"/>
  <c r="AE2083" i="9"/>
  <c r="AD2083" i="9"/>
  <c r="AE2091" i="9"/>
  <c r="AD2091" i="9"/>
  <c r="AD2099" i="9"/>
  <c r="AE2099" i="9"/>
  <c r="AE2107" i="9"/>
  <c r="AD2107" i="9"/>
  <c r="AE2115" i="9"/>
  <c r="AD2115" i="9"/>
  <c r="AE2123" i="9"/>
  <c r="AD2123" i="9"/>
  <c r="AD2131" i="9"/>
  <c r="AE2131" i="9"/>
  <c r="AE2139" i="9"/>
  <c r="AD2139" i="9"/>
  <c r="AE2147" i="9"/>
  <c r="AD2147" i="9"/>
  <c r="AD2155" i="9"/>
  <c r="AE2155" i="9"/>
  <c r="AD2163" i="9"/>
  <c r="AE2163" i="9"/>
  <c r="AE2171" i="9"/>
  <c r="AD2171" i="9"/>
  <c r="AE2179" i="9"/>
  <c r="AD2179" i="9"/>
  <c r="AE2187" i="9"/>
  <c r="AD2187" i="9"/>
  <c r="AD2195" i="9"/>
  <c r="AE2195" i="9"/>
  <c r="AE2203" i="9"/>
  <c r="AD2203" i="9"/>
  <c r="AE2211" i="9"/>
  <c r="AD2211" i="9"/>
  <c r="AD2219" i="9"/>
  <c r="AE2219" i="9"/>
  <c r="AD2227" i="9"/>
  <c r="AE2227" i="9"/>
  <c r="AE2235" i="9"/>
  <c r="AD2235" i="9"/>
  <c r="AE2243" i="9"/>
  <c r="AD2243" i="9"/>
  <c r="AE2251" i="9"/>
  <c r="AD2251" i="9"/>
  <c r="AD2259" i="9"/>
  <c r="AE2259" i="9"/>
  <c r="AE2267" i="9"/>
  <c r="AD2267" i="9"/>
  <c r="AE2275" i="9"/>
  <c r="AD2275" i="9"/>
  <c r="AD2283" i="9"/>
  <c r="AE2283" i="9"/>
  <c r="AD2291" i="9"/>
  <c r="AE2291" i="9"/>
  <c r="AE2299" i="9"/>
  <c r="AD2299" i="9"/>
  <c r="AE2307" i="9"/>
  <c r="AD2307" i="9"/>
  <c r="AE2315" i="9"/>
  <c r="AD2315" i="9"/>
  <c r="AD2323" i="9"/>
  <c r="AE2323" i="9"/>
  <c r="AE2331" i="9"/>
  <c r="AD2331" i="9"/>
  <c r="AE2339" i="9"/>
  <c r="AD2339" i="9"/>
  <c r="AE2347" i="9"/>
  <c r="AD2347" i="9"/>
  <c r="AD2355" i="9"/>
  <c r="AE2355" i="9"/>
  <c r="AE2363" i="9"/>
  <c r="AD2363" i="9"/>
  <c r="AE2371" i="9"/>
  <c r="AD2371" i="9"/>
  <c r="AE2379" i="9"/>
  <c r="AD2379" i="9"/>
  <c r="AD2387" i="9"/>
  <c r="AE2387" i="9"/>
  <c r="AE2395" i="9"/>
  <c r="AD2395" i="9"/>
  <c r="AE2403" i="9"/>
  <c r="AD2403" i="9"/>
  <c r="AD2411" i="9"/>
  <c r="AE2411" i="9"/>
  <c r="AD2419" i="9"/>
  <c r="AE2419" i="9"/>
  <c r="AE2427" i="9"/>
  <c r="AD2427" i="9"/>
  <c r="AE2435" i="9"/>
  <c r="AD2435" i="9"/>
  <c r="AE2443" i="9"/>
  <c r="AD2443" i="9"/>
  <c r="AD2451" i="9"/>
  <c r="AE2451" i="9"/>
  <c r="AE2459" i="9"/>
  <c r="AD2459" i="9"/>
  <c r="AE2467" i="9"/>
  <c r="AD2467" i="9"/>
  <c r="AD2475" i="9"/>
  <c r="AE2475" i="9"/>
  <c r="AD2483" i="9"/>
  <c r="AE2483" i="9"/>
  <c r="AE2491" i="9"/>
  <c r="AD2491" i="9"/>
  <c r="AE2499" i="9"/>
  <c r="AD2499" i="9"/>
  <c r="AE2507" i="9"/>
  <c r="AD2507" i="9"/>
  <c r="AD2515" i="9"/>
  <c r="AE2515" i="9"/>
  <c r="AE2523" i="9"/>
  <c r="AD2523" i="9"/>
  <c r="AE2531" i="9"/>
  <c r="AD2531" i="9"/>
  <c r="AE2539" i="9"/>
  <c r="AD2539" i="9"/>
  <c r="AE2547" i="9"/>
  <c r="AD2547" i="9"/>
  <c r="AE2555" i="9"/>
  <c r="AD2555" i="9"/>
  <c r="AE2563" i="9"/>
  <c r="AD2563" i="9"/>
  <c r="AE2571" i="9"/>
  <c r="AD2571" i="9"/>
  <c r="AD2579" i="9"/>
  <c r="AE2579" i="9"/>
  <c r="AE2587" i="9"/>
  <c r="AD2587" i="9"/>
  <c r="AE2595" i="9"/>
  <c r="AD2595" i="9"/>
  <c r="AD2603" i="9"/>
  <c r="AE2603" i="9"/>
  <c r="AD2611" i="9"/>
  <c r="AE2611" i="9"/>
  <c r="AE2619" i="9"/>
  <c r="AD2619" i="9"/>
  <c r="AE2627" i="9"/>
  <c r="AD2627" i="9"/>
  <c r="AE2635" i="9"/>
  <c r="AD2635" i="9"/>
  <c r="AD2643" i="9"/>
  <c r="AE2643" i="9"/>
  <c r="AE2651" i="9"/>
  <c r="AD2651" i="9"/>
  <c r="AE2659" i="9"/>
  <c r="AD2659" i="9"/>
  <c r="AD2667" i="9"/>
  <c r="AE2667" i="9"/>
  <c r="AD2675" i="9"/>
  <c r="AE2675" i="9"/>
  <c r="AE2683" i="9"/>
  <c r="AD2683" i="9"/>
  <c r="AE2691" i="9"/>
  <c r="AD2691" i="9"/>
  <c r="AE2699" i="9"/>
  <c r="AD2699" i="9"/>
  <c r="AD2707" i="9"/>
  <c r="AE2707" i="9"/>
  <c r="AE2715" i="9"/>
  <c r="AD2715" i="9"/>
  <c r="AE2723" i="9"/>
  <c r="AD2723" i="9"/>
  <c r="AE2731" i="9"/>
  <c r="AD2731" i="9"/>
  <c r="AD2739" i="9"/>
  <c r="AE2739" i="9"/>
  <c r="AE2747" i="9"/>
  <c r="AD2747" i="9"/>
  <c r="AE2755" i="9"/>
  <c r="AD2755" i="9"/>
  <c r="AE2763" i="9"/>
  <c r="AD2763" i="9"/>
  <c r="AD2771" i="9"/>
  <c r="AE2771" i="9"/>
  <c r="AE2779" i="9"/>
  <c r="AD2779" i="9"/>
  <c r="AE2787" i="9"/>
  <c r="AD2787" i="9"/>
  <c r="AD2795" i="9"/>
  <c r="AE2795" i="9"/>
  <c r="AD2803" i="9"/>
  <c r="AE2803" i="9"/>
  <c r="AE2811" i="9"/>
  <c r="AD2811" i="9"/>
  <c r="AE2819" i="9"/>
  <c r="AD2819" i="9"/>
  <c r="AE2827" i="9"/>
  <c r="AD2827" i="9"/>
  <c r="AD2835" i="9"/>
  <c r="AE2835" i="9"/>
  <c r="AE2843" i="9"/>
  <c r="AD2843" i="9"/>
  <c r="AE2851" i="9"/>
  <c r="AD2851" i="9"/>
  <c r="AD2859" i="9"/>
  <c r="AE2859" i="9"/>
  <c r="AD2867" i="9"/>
  <c r="AE2867" i="9"/>
  <c r="AE2875" i="9"/>
  <c r="AD2875" i="9"/>
  <c r="AE2883" i="9"/>
  <c r="AD2883" i="9"/>
  <c r="AE2891" i="9"/>
  <c r="AD2891" i="9"/>
  <c r="AD2899" i="9"/>
  <c r="AE2899" i="9"/>
  <c r="AE2907" i="9"/>
  <c r="AD2907" i="9"/>
  <c r="AE2915" i="9"/>
  <c r="AD2915" i="9"/>
  <c r="AE2923" i="9"/>
  <c r="AD2923" i="9"/>
  <c r="AD2931" i="9"/>
  <c r="AE2931" i="9"/>
  <c r="AE2939" i="9"/>
  <c r="AD2939" i="9"/>
  <c r="AE2947" i="9"/>
  <c r="AD2947" i="9"/>
  <c r="AE2955" i="9"/>
  <c r="AD2955" i="9"/>
  <c r="AD2963" i="9"/>
  <c r="AE2963" i="9"/>
  <c r="AE2971" i="9"/>
  <c r="AD2971" i="9"/>
  <c r="AE2979" i="9"/>
  <c r="AD2979" i="9"/>
  <c r="AD2987" i="9"/>
  <c r="AE2987" i="9"/>
  <c r="AD2995" i="9"/>
  <c r="AE2995" i="9"/>
  <c r="AE3003" i="9"/>
  <c r="AD3003" i="9"/>
  <c r="AE3011" i="9"/>
  <c r="AD3011" i="9"/>
  <c r="AE3019" i="9"/>
  <c r="AD3019" i="9"/>
  <c r="AD3027" i="9"/>
  <c r="AE3027" i="9"/>
  <c r="AE3035" i="9"/>
  <c r="AD3035" i="9"/>
  <c r="AD3043" i="9"/>
  <c r="AE3043" i="9"/>
  <c r="AD3051" i="9"/>
  <c r="AE3051" i="9"/>
  <c r="AD3059" i="9"/>
  <c r="AE3059" i="9"/>
  <c r="AE3067" i="9"/>
  <c r="AD3067" i="9"/>
  <c r="AE3075" i="9"/>
  <c r="AD3075" i="9"/>
  <c r="AE3083" i="9"/>
  <c r="AD3083" i="9"/>
  <c r="AD3091" i="9"/>
  <c r="AE3091" i="9"/>
  <c r="AE3099" i="9"/>
  <c r="AD3099" i="9"/>
  <c r="AE3107" i="9"/>
  <c r="AD3107" i="9"/>
  <c r="AE3115" i="9"/>
  <c r="AD3115" i="9"/>
  <c r="AD3123" i="9"/>
  <c r="AE3123" i="9"/>
  <c r="AE3131" i="9"/>
  <c r="AD3131" i="9"/>
  <c r="AE3139" i="9"/>
  <c r="AD3139" i="9"/>
  <c r="AE3147" i="9"/>
  <c r="AD3147" i="9"/>
  <c r="AD3155" i="9"/>
  <c r="AE3155" i="9"/>
  <c r="AE3163" i="9"/>
  <c r="AD3163" i="9"/>
  <c r="AD3171" i="9"/>
  <c r="AE3171" i="9"/>
  <c r="AD3179" i="9"/>
  <c r="AE3179" i="9"/>
  <c r="AE3187" i="9"/>
  <c r="AD3187" i="9"/>
  <c r="AE3195" i="9"/>
  <c r="AD3195" i="9"/>
  <c r="AE3203" i="9"/>
  <c r="AD3203" i="9"/>
  <c r="AE3211" i="9"/>
  <c r="AD3211" i="9"/>
  <c r="AD3219" i="9"/>
  <c r="AE3219" i="9"/>
  <c r="AE3227" i="9"/>
  <c r="AD3227" i="9"/>
  <c r="AE3235" i="9"/>
  <c r="AD3235" i="9"/>
  <c r="AD3243" i="9"/>
  <c r="AE3243" i="9"/>
  <c r="AD3251" i="9"/>
  <c r="AE3251" i="9"/>
  <c r="AE3259" i="9"/>
  <c r="AD3259" i="9"/>
  <c r="AE3267" i="9"/>
  <c r="AD3267" i="9"/>
  <c r="AE3275" i="9"/>
  <c r="AD3275" i="9"/>
  <c r="AD3283" i="9"/>
  <c r="AE3283" i="9"/>
  <c r="AE3291" i="9"/>
  <c r="AD3291" i="9"/>
  <c r="AD3299" i="9"/>
  <c r="AE3299" i="9"/>
  <c r="AD3307" i="9"/>
  <c r="AE3307" i="9"/>
  <c r="AD3315" i="9"/>
  <c r="AE3315" i="9"/>
  <c r="AE3323" i="9"/>
  <c r="AD3323" i="9"/>
  <c r="AE3331" i="9"/>
  <c r="AD3331" i="9"/>
  <c r="AE3339" i="9"/>
  <c r="AD3339" i="9"/>
  <c r="AD3347" i="9"/>
  <c r="AE3347" i="9"/>
  <c r="AE3355" i="9"/>
  <c r="AD3355" i="9"/>
  <c r="AE3363" i="9"/>
  <c r="AD3363" i="9"/>
  <c r="AE3371" i="9"/>
  <c r="AD3371" i="9"/>
  <c r="AD3379" i="9"/>
  <c r="AE3379" i="9"/>
  <c r="AE3387" i="9"/>
  <c r="AD3387" i="9"/>
  <c r="AE3395" i="9"/>
  <c r="AD3395" i="9"/>
  <c r="AE3403" i="9"/>
  <c r="AD3403" i="9"/>
  <c r="AD3411" i="9"/>
  <c r="AE3411" i="9"/>
  <c r="AE3419" i="9"/>
  <c r="AD3419" i="9"/>
  <c r="AE3427" i="9"/>
  <c r="AD3427" i="9"/>
  <c r="AE3435" i="9"/>
  <c r="AD3435" i="9"/>
  <c r="AD3443" i="9"/>
  <c r="AE3443" i="9"/>
  <c r="AE3451" i="9"/>
  <c r="AD3451" i="9"/>
  <c r="AE3459" i="9"/>
  <c r="AD3459" i="9"/>
  <c r="AE3467" i="9"/>
  <c r="AD3467" i="9"/>
  <c r="AD3475" i="9"/>
  <c r="AE3475" i="9"/>
  <c r="AE3483" i="9"/>
  <c r="AD3483" i="9"/>
  <c r="AE3491" i="9"/>
  <c r="AD3491" i="9"/>
  <c r="AE3499" i="9"/>
  <c r="AD3499" i="9"/>
  <c r="AD3507" i="9"/>
  <c r="AE3507" i="9"/>
  <c r="AE3515" i="9"/>
  <c r="AD3515" i="9"/>
  <c r="AE3523" i="9"/>
  <c r="AD3523" i="9"/>
  <c r="AD3531" i="9"/>
  <c r="AE3531" i="9"/>
  <c r="AD3539" i="9"/>
  <c r="AE3539" i="9"/>
  <c r="AE3547" i="9"/>
  <c r="AD3547" i="9"/>
  <c r="AE3555" i="9"/>
  <c r="AD3555" i="9"/>
  <c r="AD3563" i="9"/>
  <c r="AE3563" i="9"/>
  <c r="AD3571" i="9"/>
  <c r="AE3571" i="9"/>
  <c r="AE3579" i="9"/>
  <c r="AD3579" i="9"/>
  <c r="AE3587" i="9"/>
  <c r="AD3587" i="9"/>
  <c r="AD3595" i="9"/>
  <c r="AE3595" i="9"/>
  <c r="AD3603" i="9"/>
  <c r="AE3603" i="9"/>
  <c r="AE3611" i="9"/>
  <c r="AD3611" i="9"/>
  <c r="AE3619" i="9"/>
  <c r="AD3619" i="9"/>
  <c r="AE3627" i="9"/>
  <c r="AD3627" i="9"/>
  <c r="AD3635" i="9"/>
  <c r="AE3635" i="9"/>
  <c r="AE3643" i="9"/>
  <c r="AD3643" i="9"/>
  <c r="AE3651" i="9"/>
  <c r="AD3651" i="9"/>
  <c r="AD3659" i="9"/>
  <c r="AE3659" i="9"/>
  <c r="AD3667" i="9"/>
  <c r="AE3667" i="9"/>
  <c r="AE3675" i="9"/>
  <c r="AD3675" i="9"/>
  <c r="AE3683" i="9"/>
  <c r="AD3683" i="9"/>
  <c r="AE3691" i="9"/>
  <c r="AD3691" i="9"/>
  <c r="AD3699" i="9"/>
  <c r="AE3699" i="9"/>
  <c r="AE3707" i="9"/>
  <c r="AD3707" i="9"/>
  <c r="AE3715" i="9"/>
  <c r="AD3715" i="9"/>
  <c r="AD3723" i="9"/>
  <c r="AE3723" i="9"/>
  <c r="AD3731" i="9"/>
  <c r="AE3731" i="9"/>
  <c r="AE3739" i="9"/>
  <c r="AD3739" i="9"/>
  <c r="AE3747" i="9"/>
  <c r="AD3747" i="9"/>
  <c r="AE3755" i="9"/>
  <c r="AD3755" i="9"/>
  <c r="AD3763" i="9"/>
  <c r="AE3763" i="9"/>
  <c r="AE3771" i="9"/>
  <c r="AD3771" i="9"/>
  <c r="AE3779" i="9"/>
  <c r="AD3779" i="9"/>
  <c r="AD3787" i="9"/>
  <c r="AE3787" i="9"/>
  <c r="AD3795" i="9"/>
  <c r="AE3795" i="9"/>
  <c r="AE3803" i="9"/>
  <c r="AD3803" i="9"/>
  <c r="AE3811" i="9"/>
  <c r="AD3811" i="9"/>
  <c r="AD3819" i="9"/>
  <c r="AE3819" i="9"/>
  <c r="AD3827" i="9"/>
  <c r="AE3827" i="9"/>
  <c r="AE3835" i="9"/>
  <c r="AD3835" i="9"/>
  <c r="AE3843" i="9"/>
  <c r="AD3843" i="9"/>
  <c r="AD3851" i="9"/>
  <c r="AE3851" i="9"/>
  <c r="AD3859" i="9"/>
  <c r="AE3859" i="9"/>
  <c r="AE3867" i="9"/>
  <c r="AD3867" i="9"/>
  <c r="AE1844" i="9"/>
  <c r="AD1844" i="9"/>
  <c r="AE1852" i="9"/>
  <c r="AD1852" i="9"/>
  <c r="AD1860" i="9"/>
  <c r="AE1860" i="9"/>
  <c r="AE1868" i="9"/>
  <c r="AD1868" i="9"/>
  <c r="AE1876" i="9"/>
  <c r="AD1876" i="9"/>
  <c r="AE1884" i="9"/>
  <c r="AD1884" i="9"/>
  <c r="AD1892" i="9"/>
  <c r="AE1892" i="9"/>
  <c r="AE1900" i="9"/>
  <c r="AD1900" i="9"/>
  <c r="AE1908" i="9"/>
  <c r="AD1908" i="9"/>
  <c r="AD1916" i="9"/>
  <c r="AE1916" i="9"/>
  <c r="AD1924" i="9"/>
  <c r="AE1924" i="9"/>
  <c r="AE1932" i="9"/>
  <c r="AD1932" i="9"/>
  <c r="AE1940" i="9"/>
  <c r="AD1940" i="9"/>
  <c r="AE1948" i="9"/>
  <c r="AD1948" i="9"/>
  <c r="AD1956" i="9"/>
  <c r="AE1956" i="9"/>
  <c r="AE1964" i="9"/>
  <c r="AD1964" i="9"/>
  <c r="AE1972" i="9"/>
  <c r="AD1972" i="9"/>
  <c r="AE1980" i="9"/>
  <c r="AD1980" i="9"/>
  <c r="AD1988" i="9"/>
  <c r="AE1988" i="9"/>
  <c r="AE1996" i="9"/>
  <c r="AD1996" i="9"/>
  <c r="AE2004" i="9"/>
  <c r="AD2004" i="9"/>
  <c r="AE2012" i="9"/>
  <c r="AD2012" i="9"/>
  <c r="AD2020" i="9"/>
  <c r="AE2020" i="9"/>
  <c r="AE2028" i="9"/>
  <c r="AD2028" i="9"/>
  <c r="AE2036" i="9"/>
  <c r="AD2036" i="9"/>
  <c r="AE2044" i="9"/>
  <c r="AD2044" i="9"/>
  <c r="AD2052" i="9"/>
  <c r="AE2052" i="9"/>
  <c r="AE2060" i="9"/>
  <c r="AD2060" i="9"/>
  <c r="AE2068" i="9"/>
  <c r="AD2068" i="9"/>
  <c r="AE2076" i="9"/>
  <c r="AD2076" i="9"/>
  <c r="AD2084" i="9"/>
  <c r="AE2084" i="9"/>
  <c r="AE2092" i="9"/>
  <c r="AD2092" i="9"/>
  <c r="AE2100" i="9"/>
  <c r="AD2100" i="9"/>
  <c r="AE2108" i="9"/>
  <c r="AD2108" i="9"/>
  <c r="AD2116" i="9"/>
  <c r="AE2116" i="9"/>
  <c r="AE2124" i="9"/>
  <c r="AD2124" i="9"/>
  <c r="AE2132" i="9"/>
  <c r="AD2132" i="9"/>
  <c r="AE2140" i="9"/>
  <c r="AD2140" i="9"/>
  <c r="AD2148" i="9"/>
  <c r="AE2148" i="9"/>
  <c r="AE2156" i="9"/>
  <c r="AD2156" i="9"/>
  <c r="AE2164" i="9"/>
  <c r="AD2164" i="9"/>
  <c r="AD2172" i="9"/>
  <c r="AE2172" i="9"/>
  <c r="AD2180" i="9"/>
  <c r="AE2180" i="9"/>
  <c r="AE2188" i="9"/>
  <c r="AD2188" i="9"/>
  <c r="AE2196" i="9"/>
  <c r="AD2196" i="9"/>
  <c r="AE2204" i="9"/>
  <c r="AD2204" i="9"/>
  <c r="AE2212" i="9"/>
  <c r="AD2212" i="9"/>
  <c r="AE2220" i="9"/>
  <c r="AD2220" i="9"/>
  <c r="AE2228" i="9"/>
  <c r="AD2228" i="9"/>
  <c r="AE2236" i="9"/>
  <c r="AD2236" i="9"/>
  <c r="AD2244" i="9"/>
  <c r="AE2244" i="9"/>
  <c r="AE2252" i="9"/>
  <c r="AD2252" i="9"/>
  <c r="AE2260" i="9"/>
  <c r="AD2260" i="9"/>
  <c r="AE2268" i="9"/>
  <c r="AD2268" i="9"/>
  <c r="AD2276" i="9"/>
  <c r="AE2276" i="9"/>
  <c r="AE2284" i="9"/>
  <c r="AD2284" i="9"/>
  <c r="AE2292" i="9"/>
  <c r="AD2292" i="9"/>
  <c r="AD2300" i="9"/>
  <c r="AE2300" i="9"/>
  <c r="AD2308" i="9"/>
  <c r="AE2308" i="9"/>
  <c r="AE2316" i="9"/>
  <c r="AD2316" i="9"/>
  <c r="AE2324" i="9"/>
  <c r="AD2324" i="9"/>
  <c r="AE2332" i="9"/>
  <c r="AD2332" i="9"/>
  <c r="AD2340" i="9"/>
  <c r="AE2340" i="9"/>
  <c r="AE2348" i="9"/>
  <c r="AD2348" i="9"/>
  <c r="AE2356" i="9"/>
  <c r="AD2356" i="9"/>
  <c r="AE2364" i="9"/>
  <c r="AD2364" i="9"/>
  <c r="AD2372" i="9"/>
  <c r="AE2372" i="9"/>
  <c r="AE2380" i="9"/>
  <c r="AD2380" i="9"/>
  <c r="AE2388" i="9"/>
  <c r="AD2388" i="9"/>
  <c r="AE2396" i="9"/>
  <c r="AD2396" i="9"/>
  <c r="AE2404" i="9"/>
  <c r="AD2404" i="9"/>
  <c r="AE2412" i="9"/>
  <c r="AD2412" i="9"/>
  <c r="AE2420" i="9"/>
  <c r="AD2420" i="9"/>
  <c r="AE2428" i="9"/>
  <c r="AD2428" i="9"/>
  <c r="AD2436" i="9"/>
  <c r="AE2436" i="9"/>
  <c r="AE2444" i="9"/>
  <c r="AD2444" i="9"/>
  <c r="AE2452" i="9"/>
  <c r="AD2452" i="9"/>
  <c r="AE2460" i="9"/>
  <c r="AD2460" i="9"/>
  <c r="AD2468" i="9"/>
  <c r="AE2468" i="9"/>
  <c r="AE2476" i="9"/>
  <c r="AD2476" i="9"/>
  <c r="AE2484" i="9"/>
  <c r="AD2484" i="9"/>
  <c r="AE2492" i="9"/>
  <c r="AD2492" i="9"/>
  <c r="AD2500" i="9"/>
  <c r="AE2500" i="9"/>
  <c r="AE2508" i="9"/>
  <c r="AD2508" i="9"/>
  <c r="AE2516" i="9"/>
  <c r="AD2516" i="9"/>
  <c r="AE2524" i="9"/>
  <c r="AD2524" i="9"/>
  <c r="AD2532" i="9"/>
  <c r="AE2532" i="9"/>
  <c r="AE2540" i="9"/>
  <c r="AD2540" i="9"/>
  <c r="AD2548" i="9"/>
  <c r="AE2548" i="9"/>
  <c r="AD2556" i="9"/>
  <c r="AE2556" i="9"/>
  <c r="AD2564" i="9"/>
  <c r="AE2564" i="9"/>
  <c r="AE2572" i="9"/>
  <c r="AD2572" i="9"/>
  <c r="AE2580" i="9"/>
  <c r="AD2580" i="9"/>
  <c r="AE2588" i="9"/>
  <c r="AD2588" i="9"/>
  <c r="AD2596" i="9"/>
  <c r="AE2596" i="9"/>
  <c r="AE2604" i="9"/>
  <c r="AD2604" i="9"/>
  <c r="AE2612" i="9"/>
  <c r="AD2612" i="9"/>
  <c r="AE2620" i="9"/>
  <c r="AD2620" i="9"/>
  <c r="AD2628" i="9"/>
  <c r="AE2628" i="9"/>
  <c r="AE2636" i="9"/>
  <c r="AD2636" i="9"/>
  <c r="AE2644" i="9"/>
  <c r="AD2644" i="9"/>
  <c r="AE2652" i="9"/>
  <c r="AD2652" i="9"/>
  <c r="AE2660" i="9"/>
  <c r="AD2660" i="9"/>
  <c r="AE2668" i="9"/>
  <c r="AD2668" i="9"/>
  <c r="AE2676" i="9"/>
  <c r="AD2676" i="9"/>
  <c r="AD2684" i="9"/>
  <c r="AE2684" i="9"/>
  <c r="AE2692" i="9"/>
  <c r="AD2692" i="9"/>
  <c r="AE2700" i="9"/>
  <c r="AD2700" i="9"/>
  <c r="AE2708" i="9"/>
  <c r="AD2708" i="9"/>
  <c r="AE2716" i="9"/>
  <c r="AD2716" i="9"/>
  <c r="AD2724" i="9"/>
  <c r="AE2724" i="9"/>
  <c r="AE2732" i="9"/>
  <c r="AD2732" i="9"/>
  <c r="AE2740" i="9"/>
  <c r="AD2740" i="9"/>
  <c r="AE2748" i="9"/>
  <c r="AD2748" i="9"/>
  <c r="AD2756" i="9"/>
  <c r="AE2756" i="9"/>
  <c r="AE2764" i="9"/>
  <c r="AD2764" i="9"/>
  <c r="AE2772" i="9"/>
  <c r="AD2772" i="9"/>
  <c r="AE2780" i="9"/>
  <c r="AD2780" i="9"/>
  <c r="AD2788" i="9"/>
  <c r="AE2788" i="9"/>
  <c r="AE2796" i="9"/>
  <c r="AD2796" i="9"/>
  <c r="AD2804" i="9"/>
  <c r="AE2804" i="9"/>
  <c r="AE2812" i="9"/>
  <c r="AD2812" i="9"/>
  <c r="AE2820" i="9"/>
  <c r="AD2820" i="9"/>
  <c r="AE2828" i="9"/>
  <c r="AD2828" i="9"/>
  <c r="AE2836" i="9"/>
  <c r="AD2836" i="9"/>
  <c r="AE2844" i="9"/>
  <c r="AD2844" i="9"/>
  <c r="AD2852" i="9"/>
  <c r="AE2852" i="9"/>
  <c r="AD2860" i="9"/>
  <c r="AE2860" i="9"/>
  <c r="AE2868" i="9"/>
  <c r="AD2868" i="9"/>
  <c r="AE2876" i="9"/>
  <c r="AD2876" i="9"/>
  <c r="AD2884" i="9"/>
  <c r="AE2884" i="9"/>
  <c r="AE2892" i="9"/>
  <c r="AD2892" i="9"/>
  <c r="AE2900" i="9"/>
  <c r="AD2900" i="9"/>
  <c r="AE2908" i="9"/>
  <c r="AD2908" i="9"/>
  <c r="AD2916" i="9"/>
  <c r="AE2916" i="9"/>
  <c r="AE2924" i="9"/>
  <c r="AD2924" i="9"/>
  <c r="AD2932" i="9"/>
  <c r="AE2932" i="9"/>
  <c r="AD2940" i="9"/>
  <c r="AE2940" i="9"/>
  <c r="AD2948" i="9"/>
  <c r="AE2948" i="9"/>
  <c r="AE2956" i="9"/>
  <c r="AD2956" i="9"/>
  <c r="AE2964" i="9"/>
  <c r="AD2964" i="9"/>
  <c r="AE2972" i="9"/>
  <c r="AD2972" i="9"/>
  <c r="AD2980" i="9"/>
  <c r="AE2980" i="9"/>
  <c r="AE2988" i="9"/>
  <c r="AD2988" i="9"/>
  <c r="AE2996" i="9"/>
  <c r="AD2996" i="9"/>
  <c r="AE3004" i="9"/>
  <c r="AD3004" i="9"/>
  <c r="AD3012" i="9"/>
  <c r="AE3012" i="9"/>
  <c r="AE3020" i="9"/>
  <c r="AD3020" i="9"/>
  <c r="AE3028" i="9"/>
  <c r="AD3028" i="9"/>
  <c r="AE3036" i="9"/>
  <c r="AD3036" i="9"/>
  <c r="AD3044" i="9"/>
  <c r="AE3044" i="9"/>
  <c r="AE3052" i="9"/>
  <c r="AD3052" i="9"/>
  <c r="AE3060" i="9"/>
  <c r="AD3060" i="9"/>
  <c r="AD3068" i="9"/>
  <c r="AE3068" i="9"/>
  <c r="AD3076" i="9"/>
  <c r="AE3076" i="9"/>
  <c r="AE3084" i="9"/>
  <c r="AD3084" i="9"/>
  <c r="AE3092" i="9"/>
  <c r="AD3092" i="9"/>
  <c r="AE3100" i="9"/>
  <c r="AD3100" i="9"/>
  <c r="AD3108" i="9"/>
  <c r="AE3108" i="9"/>
  <c r="AD3116" i="9"/>
  <c r="AE3116" i="9"/>
  <c r="AE3124" i="9"/>
  <c r="AD3124" i="9"/>
  <c r="AE3132" i="9"/>
  <c r="AD3132" i="9"/>
  <c r="AD3140" i="9"/>
  <c r="AE3140" i="9"/>
  <c r="AE3148" i="9"/>
  <c r="AD3148" i="9"/>
  <c r="AE3156" i="9"/>
  <c r="AD3156" i="9"/>
  <c r="AE3164" i="9"/>
  <c r="AD3164" i="9"/>
  <c r="AD3172" i="9"/>
  <c r="AE3172" i="9"/>
  <c r="AE3180" i="9"/>
  <c r="AD3180" i="9"/>
  <c r="AD3188" i="9"/>
  <c r="AE3188" i="9"/>
  <c r="AE3196" i="9"/>
  <c r="AD3196" i="9"/>
  <c r="AD3204" i="9"/>
  <c r="AE3204" i="9"/>
  <c r="AE3212" i="9"/>
  <c r="AD3212" i="9"/>
  <c r="AE3220" i="9"/>
  <c r="AD3220" i="9"/>
  <c r="AE3228" i="9"/>
  <c r="AD3228" i="9"/>
  <c r="AD3236" i="9"/>
  <c r="AE3236" i="9"/>
  <c r="AE3244" i="9"/>
  <c r="AD3244" i="9"/>
  <c r="AE3252" i="9"/>
  <c r="AD3252" i="9"/>
  <c r="AD3260" i="9"/>
  <c r="AE3260" i="9"/>
  <c r="AD3268" i="9"/>
  <c r="AE3268" i="9"/>
  <c r="AE3276" i="9"/>
  <c r="AD3276" i="9"/>
  <c r="AE3284" i="9"/>
  <c r="AD3284" i="9"/>
  <c r="AE3292" i="9"/>
  <c r="AD3292" i="9"/>
  <c r="AD3300" i="9"/>
  <c r="AE3300" i="9"/>
  <c r="AE3308" i="9"/>
  <c r="AD3308" i="9"/>
  <c r="AD3316" i="9"/>
  <c r="AE3316" i="9"/>
  <c r="AD3324" i="9"/>
  <c r="AE3324" i="9"/>
  <c r="AE3332" i="9"/>
  <c r="AD3332" i="9"/>
  <c r="AE3340" i="9"/>
  <c r="AD3340" i="9"/>
  <c r="AE3348" i="9"/>
  <c r="AD3348" i="9"/>
  <c r="AE3356" i="9"/>
  <c r="AD3356" i="9"/>
  <c r="AD3364" i="9"/>
  <c r="AE3364" i="9"/>
  <c r="AE3372" i="9"/>
  <c r="AD3372" i="9"/>
  <c r="AE3380" i="9"/>
  <c r="AD3380" i="9"/>
  <c r="AE3388" i="9"/>
  <c r="AD3388" i="9"/>
  <c r="AD3396" i="9"/>
  <c r="AE3396" i="9"/>
  <c r="AD3404" i="9"/>
  <c r="AE3404" i="9"/>
  <c r="AE3412" i="9"/>
  <c r="AD3412" i="9"/>
  <c r="AE3420" i="9"/>
  <c r="AD3420" i="9"/>
  <c r="AD3428" i="9"/>
  <c r="AE3428" i="9"/>
  <c r="AE3436" i="9"/>
  <c r="AD3436" i="9"/>
  <c r="AE3444" i="9"/>
  <c r="AD3444" i="9"/>
  <c r="AD3452" i="9"/>
  <c r="AE3452" i="9"/>
  <c r="AD3460" i="9"/>
  <c r="AE3460" i="9"/>
  <c r="AE3468" i="9"/>
  <c r="AD3468" i="9"/>
  <c r="AE3476" i="9"/>
  <c r="AD3476" i="9"/>
  <c r="AE3484" i="9"/>
  <c r="AD3484" i="9"/>
  <c r="AD3492" i="9"/>
  <c r="AE3492" i="9"/>
  <c r="AD3500" i="9"/>
  <c r="AE3500" i="9"/>
  <c r="AE3508" i="9"/>
  <c r="AD3508" i="9"/>
  <c r="AD3516" i="9"/>
  <c r="AE3516" i="9"/>
  <c r="AE3524" i="9"/>
  <c r="AD3524" i="9"/>
  <c r="AD3532" i="9"/>
  <c r="AE3532" i="9"/>
  <c r="AE3540" i="9"/>
  <c r="AD3540" i="9"/>
  <c r="AE3548" i="9"/>
  <c r="AD3548" i="9"/>
  <c r="AD3556" i="9"/>
  <c r="AE3556" i="9"/>
  <c r="AD3564" i="9"/>
  <c r="AE3564" i="9"/>
  <c r="AE3572" i="9"/>
  <c r="AD3572" i="9"/>
  <c r="AD3580" i="9"/>
  <c r="AE3580" i="9"/>
  <c r="AE3588" i="9"/>
  <c r="AD3588" i="9"/>
  <c r="AD3596" i="9"/>
  <c r="AE3596" i="9"/>
  <c r="AE3604" i="9"/>
  <c r="AD3604" i="9"/>
  <c r="AE3612" i="9"/>
  <c r="AD3612" i="9"/>
  <c r="AD3620" i="9"/>
  <c r="AE3620" i="9"/>
  <c r="AD3628" i="9"/>
  <c r="AE3628" i="9"/>
  <c r="AE3636" i="9"/>
  <c r="AD3636" i="9"/>
  <c r="AD3644" i="9"/>
  <c r="AE3644" i="9"/>
  <c r="AE3652" i="9"/>
  <c r="AD3652" i="9"/>
  <c r="AD3660" i="9"/>
  <c r="AE3660" i="9"/>
  <c r="AE3668" i="9"/>
  <c r="AD3668" i="9"/>
  <c r="AE3676" i="9"/>
  <c r="AD3676" i="9"/>
  <c r="AD3684" i="9"/>
  <c r="AE3684" i="9"/>
  <c r="AD3692" i="9"/>
  <c r="AE3692" i="9"/>
  <c r="AE3700" i="9"/>
  <c r="AD3700" i="9"/>
  <c r="AE3708" i="9"/>
  <c r="AD3708" i="9"/>
  <c r="AE3716" i="9"/>
  <c r="AD3716" i="9"/>
  <c r="AD3724" i="9"/>
  <c r="AE3724" i="9"/>
  <c r="AE3732" i="9"/>
  <c r="AD3732" i="9"/>
  <c r="AE3740" i="9"/>
  <c r="AD3740" i="9"/>
  <c r="AD3748" i="9"/>
  <c r="AE3748" i="9"/>
  <c r="AD3756" i="9"/>
  <c r="AE3756" i="9"/>
  <c r="AE3764" i="9"/>
  <c r="AD3764" i="9"/>
  <c r="AD3772" i="9"/>
  <c r="AE3772" i="9"/>
  <c r="AE3780" i="9"/>
  <c r="AD3780" i="9"/>
  <c r="AD3788" i="9"/>
  <c r="AE3788" i="9"/>
  <c r="AE3796" i="9"/>
  <c r="AD3796" i="9"/>
  <c r="AE3804" i="9"/>
  <c r="AD3804" i="9"/>
  <c r="AD3812" i="9"/>
  <c r="AE3812" i="9"/>
  <c r="AD3820" i="9"/>
  <c r="AE3820" i="9"/>
  <c r="AE3828" i="9"/>
  <c r="AD3828" i="9"/>
  <c r="AD3836" i="9"/>
  <c r="AE3836" i="9"/>
  <c r="AE3844" i="9"/>
  <c r="AD3844" i="9"/>
  <c r="AD3852" i="9"/>
  <c r="AE3852" i="9"/>
  <c r="AE3860" i="9"/>
  <c r="AD3860" i="9"/>
  <c r="AE3868" i="9"/>
  <c r="AD3868" i="9"/>
  <c r="AE1837" i="9"/>
  <c r="AD1837" i="9"/>
  <c r="AE1845" i="9"/>
  <c r="AD1845" i="9"/>
  <c r="AE1853" i="9"/>
  <c r="AD1853" i="9"/>
  <c r="AD1861" i="9"/>
  <c r="AE1861" i="9"/>
  <c r="AD1869" i="9"/>
  <c r="AE1869" i="9"/>
  <c r="AD1877" i="9"/>
  <c r="AE1877" i="9"/>
  <c r="AE1885" i="9"/>
  <c r="AD1885" i="9"/>
  <c r="AD1893" i="9"/>
  <c r="AE1893" i="9"/>
  <c r="AD1901" i="9"/>
  <c r="AE1901" i="9"/>
  <c r="AE1909" i="9"/>
  <c r="AD1909" i="9"/>
  <c r="AE1917" i="9"/>
  <c r="AD1917" i="9"/>
  <c r="AD1925" i="9"/>
  <c r="AE1925" i="9"/>
  <c r="AE1933" i="9"/>
  <c r="AD1933" i="9"/>
  <c r="AE1941" i="9"/>
  <c r="AD1941" i="9"/>
  <c r="AD1949" i="9"/>
  <c r="AE1949" i="9"/>
  <c r="AD1957" i="9"/>
  <c r="AE1957" i="9"/>
  <c r="AD1965" i="9"/>
  <c r="AE1965" i="9"/>
  <c r="AE1973" i="9"/>
  <c r="AD1973" i="9"/>
  <c r="AE1981" i="9"/>
  <c r="AD1981" i="9"/>
  <c r="AD1989" i="9"/>
  <c r="AE1989" i="9"/>
  <c r="AD1997" i="9"/>
  <c r="AE1997" i="9"/>
  <c r="AE2005" i="9"/>
  <c r="AD2005" i="9"/>
  <c r="AD2013" i="9"/>
  <c r="AE2013" i="9"/>
  <c r="AD2021" i="9"/>
  <c r="AE2021" i="9"/>
  <c r="AE2029" i="9"/>
  <c r="AD2029" i="9"/>
  <c r="AE2037" i="9"/>
  <c r="AD2037" i="9"/>
  <c r="AE2045" i="9"/>
  <c r="AD2045" i="9"/>
  <c r="AD2053" i="9"/>
  <c r="AE2053" i="9"/>
  <c r="AE2061" i="9"/>
  <c r="AD2061" i="9"/>
  <c r="AD2069" i="9"/>
  <c r="AE2069" i="9"/>
  <c r="AD2077" i="9"/>
  <c r="AE2077" i="9"/>
  <c r="AE2085" i="9"/>
  <c r="AD2085" i="9"/>
  <c r="AE2093" i="9"/>
  <c r="AD2093" i="9"/>
  <c r="AD2101" i="9"/>
  <c r="AE2101" i="9"/>
  <c r="AE2109" i="9"/>
  <c r="AD2109" i="9"/>
  <c r="AD2117" i="9"/>
  <c r="AE2117" i="9"/>
  <c r="AD2125" i="9"/>
  <c r="AE2125" i="9"/>
  <c r="AD2133" i="9"/>
  <c r="AE2133" i="9"/>
  <c r="AE2141" i="9"/>
  <c r="AD2141" i="9"/>
  <c r="AD2149" i="9"/>
  <c r="AE2149" i="9"/>
  <c r="AE2157" i="9"/>
  <c r="AD2157" i="9"/>
  <c r="AD2165" i="9"/>
  <c r="AE2165" i="9"/>
  <c r="AE2173" i="9"/>
  <c r="AD2173" i="9"/>
  <c r="AE2181" i="9"/>
  <c r="AD2181" i="9"/>
  <c r="AE2189" i="9"/>
  <c r="AD2189" i="9"/>
  <c r="AD2197" i="9"/>
  <c r="AE2197" i="9"/>
  <c r="AD2205" i="9"/>
  <c r="AE2205" i="9"/>
  <c r="AD2213" i="9"/>
  <c r="AE2213" i="9"/>
  <c r="AD2221" i="9"/>
  <c r="AE2221" i="9"/>
  <c r="AD2229" i="9"/>
  <c r="AE2229" i="9"/>
  <c r="AD2237" i="9"/>
  <c r="AE2237" i="9"/>
  <c r="AE2245" i="9"/>
  <c r="AD2245" i="9"/>
  <c r="AE2253" i="9"/>
  <c r="AD2253" i="9"/>
  <c r="AD2261" i="9"/>
  <c r="AE2261" i="9"/>
  <c r="AE2269" i="9"/>
  <c r="AD2269" i="9"/>
  <c r="AD2277" i="9"/>
  <c r="AE2277" i="9"/>
  <c r="AE2285" i="9"/>
  <c r="AD2285" i="9"/>
  <c r="AD2293" i="9"/>
  <c r="AE2293" i="9"/>
  <c r="AE2301" i="9"/>
  <c r="AD2301" i="9"/>
  <c r="AD2309" i="9"/>
  <c r="AE2309" i="9"/>
  <c r="AE2317" i="9"/>
  <c r="AD2317" i="9"/>
  <c r="AE2325" i="9"/>
  <c r="AD2325" i="9"/>
  <c r="AD2333" i="9"/>
  <c r="AE2333" i="9"/>
  <c r="AE2341" i="9"/>
  <c r="AD2341" i="9"/>
  <c r="AD2349" i="9"/>
  <c r="AE2349" i="9"/>
  <c r="AD2357" i="9"/>
  <c r="AE2357" i="9"/>
  <c r="AE2365" i="9"/>
  <c r="AD2365" i="9"/>
  <c r="AE2373" i="9"/>
  <c r="AD2373" i="9"/>
  <c r="AD2381" i="9"/>
  <c r="AE2381" i="9"/>
  <c r="AD2389" i="9"/>
  <c r="AE2389" i="9"/>
  <c r="AE2397" i="9"/>
  <c r="AD2397" i="9"/>
  <c r="AD2405" i="9"/>
  <c r="AE2405" i="9"/>
  <c r="AE2413" i="9"/>
  <c r="AD2413" i="9"/>
  <c r="AD2421" i="9"/>
  <c r="AE2421" i="9"/>
  <c r="AE2429" i="9"/>
  <c r="AD2429" i="9"/>
  <c r="AE2437" i="9"/>
  <c r="AD2437" i="9"/>
  <c r="AE2445" i="9"/>
  <c r="AD2445" i="9"/>
  <c r="AD2453" i="9"/>
  <c r="AE2453" i="9"/>
  <c r="AE2461" i="9"/>
  <c r="AD2461" i="9"/>
  <c r="AE2469" i="9"/>
  <c r="AD2469" i="9"/>
  <c r="AD2477" i="9"/>
  <c r="AE2477" i="9"/>
  <c r="AD2485" i="9"/>
  <c r="AE2485" i="9"/>
  <c r="AD2493" i="9"/>
  <c r="AE2493" i="9"/>
  <c r="AE2501" i="9"/>
  <c r="AD2501" i="9"/>
  <c r="AE2509" i="9"/>
  <c r="AD2509" i="9"/>
  <c r="AD2517" i="9"/>
  <c r="AE2517" i="9"/>
  <c r="AE2525" i="9"/>
  <c r="AD2525" i="9"/>
  <c r="AE2533" i="9"/>
  <c r="AD2533" i="9"/>
  <c r="AE2541" i="9"/>
  <c r="AD2541" i="9"/>
  <c r="AD2549" i="9"/>
  <c r="AE2549" i="9"/>
  <c r="AD2557" i="9"/>
  <c r="AE2557" i="9"/>
  <c r="AD2565" i="9"/>
  <c r="AE2565" i="9"/>
  <c r="AE2573" i="9"/>
  <c r="AD2573" i="9"/>
  <c r="AD2581" i="9"/>
  <c r="AE2581" i="9"/>
  <c r="AD2589" i="9"/>
  <c r="AE2589" i="9"/>
  <c r="AE2597" i="9"/>
  <c r="AD2597" i="9"/>
  <c r="AE2605" i="9"/>
  <c r="AD2605" i="9"/>
  <c r="AD2613" i="9"/>
  <c r="AE2613" i="9"/>
  <c r="AE2621" i="9"/>
  <c r="AD2621" i="9"/>
  <c r="AE2629" i="9"/>
  <c r="AD2629" i="9"/>
  <c r="AD2637" i="9"/>
  <c r="AE2637" i="9"/>
  <c r="AD2645" i="9"/>
  <c r="AE2645" i="9"/>
  <c r="AE2653" i="9"/>
  <c r="AD2653" i="9"/>
  <c r="AD2661" i="9"/>
  <c r="AE2661" i="9"/>
  <c r="AE2669" i="9"/>
  <c r="AD2669" i="9"/>
  <c r="AD2677" i="9"/>
  <c r="AE2677" i="9"/>
  <c r="AE2685" i="9"/>
  <c r="AD2685" i="9"/>
  <c r="AD2693" i="9"/>
  <c r="AE2693" i="9"/>
  <c r="AE2701" i="9"/>
  <c r="AD2701" i="9"/>
  <c r="AD2709" i="9"/>
  <c r="AE2709" i="9"/>
  <c r="AD2717" i="9"/>
  <c r="AE2717" i="9"/>
  <c r="AE2725" i="9"/>
  <c r="AD2725" i="9"/>
  <c r="AD2733" i="9"/>
  <c r="AE2733" i="9"/>
  <c r="AD2741" i="9"/>
  <c r="AE2741" i="9"/>
  <c r="AD2749" i="9"/>
  <c r="AE2749" i="9"/>
  <c r="AE2757" i="9"/>
  <c r="AD2757" i="9"/>
  <c r="AE2765" i="9"/>
  <c r="AD2765" i="9"/>
  <c r="AD2773" i="9"/>
  <c r="AE2773" i="9"/>
  <c r="AE2781" i="9"/>
  <c r="AD2781" i="9"/>
  <c r="AD2789" i="9"/>
  <c r="AE2789" i="9"/>
  <c r="AE2797" i="9"/>
  <c r="AD2797" i="9"/>
  <c r="AD2805" i="9"/>
  <c r="AE2805" i="9"/>
  <c r="AE2813" i="9"/>
  <c r="AD2813" i="9"/>
  <c r="AE2821" i="9"/>
  <c r="AD2821" i="9"/>
  <c r="AE2829" i="9"/>
  <c r="AD2829" i="9"/>
  <c r="AD2837" i="9"/>
  <c r="AE2837" i="9"/>
  <c r="AD2845" i="9"/>
  <c r="AE2845" i="9"/>
  <c r="AE2853" i="9"/>
  <c r="AD2853" i="9"/>
  <c r="AD2861" i="9"/>
  <c r="AE2861" i="9"/>
  <c r="AD2869" i="9"/>
  <c r="AE2869" i="9"/>
  <c r="AD2877" i="9"/>
  <c r="AE2877" i="9"/>
  <c r="AE2885" i="9"/>
  <c r="AD2885" i="9"/>
  <c r="AD2893" i="9"/>
  <c r="AE2893" i="9"/>
  <c r="AD2901" i="9"/>
  <c r="AE2901" i="9"/>
  <c r="AE2909" i="9"/>
  <c r="AD2909" i="9"/>
  <c r="AD2917" i="9"/>
  <c r="AE2917" i="9"/>
  <c r="AE2925" i="9"/>
  <c r="AD2925" i="9"/>
  <c r="AD2933" i="9"/>
  <c r="AE2933" i="9"/>
  <c r="AE2941" i="9"/>
  <c r="AD2941" i="9"/>
  <c r="AE2949" i="9"/>
  <c r="AD2949" i="9"/>
  <c r="AE2957" i="9"/>
  <c r="AD2957" i="9"/>
  <c r="AD2965" i="9"/>
  <c r="AE2965" i="9"/>
  <c r="AE2973" i="9"/>
  <c r="AD2973" i="9"/>
  <c r="AE2981" i="9"/>
  <c r="AD2981" i="9"/>
  <c r="AD2989" i="9"/>
  <c r="AE2989" i="9"/>
  <c r="AD2997" i="9"/>
  <c r="AE2997" i="9"/>
  <c r="AD3005" i="9"/>
  <c r="AE3005" i="9"/>
  <c r="AE3013" i="9"/>
  <c r="AD3013" i="9"/>
  <c r="AE3021" i="9"/>
  <c r="AD3021" i="9"/>
  <c r="AD3029" i="9"/>
  <c r="AE3029" i="9"/>
  <c r="AE3037" i="9"/>
  <c r="AD3037" i="9"/>
  <c r="AE3045" i="9"/>
  <c r="AD3045" i="9"/>
  <c r="AE3053" i="9"/>
  <c r="AD3053" i="9"/>
  <c r="AD3061" i="9"/>
  <c r="AE3061" i="9"/>
  <c r="AE3069" i="9"/>
  <c r="AD3069" i="9"/>
  <c r="AD3077" i="9"/>
  <c r="AE3077" i="9"/>
  <c r="AE3085" i="9"/>
  <c r="AD3085" i="9"/>
  <c r="AD3093" i="9"/>
  <c r="AE3093" i="9"/>
  <c r="AD3101" i="9"/>
  <c r="AE3101" i="9"/>
  <c r="AE3109" i="9"/>
  <c r="AD3109" i="9"/>
  <c r="AE3117" i="9"/>
  <c r="AD3117" i="9"/>
  <c r="AD3125" i="9"/>
  <c r="AE3125" i="9"/>
  <c r="AE3133" i="9"/>
  <c r="AD3133" i="9"/>
  <c r="AD3141" i="9"/>
  <c r="AE3141" i="9"/>
  <c r="AD3149" i="9"/>
  <c r="AE3149" i="9"/>
  <c r="AD3157" i="9"/>
  <c r="AE3157" i="9"/>
  <c r="AE3165" i="9"/>
  <c r="AD3165" i="9"/>
  <c r="AD3173" i="9"/>
  <c r="AE3173" i="9"/>
  <c r="AE3181" i="9"/>
  <c r="AD3181" i="9"/>
  <c r="AD3189" i="9"/>
  <c r="AE3189" i="9"/>
  <c r="AE3197" i="9"/>
  <c r="AD3197" i="9"/>
  <c r="AE3205" i="9"/>
  <c r="AD3205" i="9"/>
  <c r="AE3213" i="9"/>
  <c r="AD3213" i="9"/>
  <c r="AD3221" i="9"/>
  <c r="AE3221" i="9"/>
  <c r="AD3229" i="9"/>
  <c r="AE3229" i="9"/>
  <c r="AE3237" i="9"/>
  <c r="AD3237" i="9"/>
  <c r="AD3245" i="9"/>
  <c r="AE3245" i="9"/>
  <c r="AD3253" i="9"/>
  <c r="AE3253" i="9"/>
  <c r="AE3261" i="9"/>
  <c r="AD3261" i="9"/>
  <c r="AE3269" i="9"/>
  <c r="AD3269" i="9"/>
  <c r="AE3277" i="9"/>
  <c r="AD3277" i="9"/>
  <c r="AD3285" i="9"/>
  <c r="AE3285" i="9"/>
  <c r="AE3293" i="9"/>
  <c r="AD3293" i="9"/>
  <c r="AD3301" i="9"/>
  <c r="AE3301" i="9"/>
  <c r="AE3309" i="9"/>
  <c r="AD3309" i="9"/>
  <c r="AD3317" i="9"/>
  <c r="AE3317" i="9"/>
  <c r="AE3325" i="9"/>
  <c r="AD3325" i="9"/>
  <c r="AE3333" i="9"/>
  <c r="AD3333" i="9"/>
  <c r="AE3341" i="9"/>
  <c r="AD3341" i="9"/>
  <c r="AD3349" i="9"/>
  <c r="AE3349" i="9"/>
  <c r="AD3357" i="9"/>
  <c r="AE3357" i="9"/>
  <c r="AE3365" i="9"/>
  <c r="AD3365" i="9"/>
  <c r="AD3373" i="9"/>
  <c r="AE3373" i="9"/>
  <c r="AD3381" i="9"/>
  <c r="AE3381" i="9"/>
  <c r="AE3389" i="9"/>
  <c r="AD3389" i="9"/>
  <c r="AE3397" i="9"/>
  <c r="AD3397" i="9"/>
  <c r="AE3405" i="9"/>
  <c r="AD3405" i="9"/>
  <c r="AD3413" i="9"/>
  <c r="AE3413" i="9"/>
  <c r="AE3421" i="9"/>
  <c r="AD3421" i="9"/>
  <c r="AD3429" i="9"/>
  <c r="AE3429" i="9"/>
  <c r="AE3437" i="9"/>
  <c r="AD3437" i="9"/>
  <c r="AD3445" i="9"/>
  <c r="AE3445" i="9"/>
  <c r="AE3453" i="9"/>
  <c r="AD3453" i="9"/>
  <c r="AD3461" i="9"/>
  <c r="AE3461" i="9"/>
  <c r="AE3469" i="9"/>
  <c r="AD3469" i="9"/>
  <c r="AD3477" i="9"/>
  <c r="AE3477" i="9"/>
  <c r="AE3485" i="9"/>
  <c r="AD3485" i="9"/>
  <c r="AE3493" i="9"/>
  <c r="AD3493" i="9"/>
  <c r="AD3501" i="9"/>
  <c r="AE3501" i="9"/>
  <c r="AD3509" i="9"/>
  <c r="AE3509" i="9"/>
  <c r="AD3517" i="9"/>
  <c r="AE3517" i="9"/>
  <c r="AE3525" i="9"/>
  <c r="AD3525" i="9"/>
  <c r="AE3533" i="9"/>
  <c r="AD3533" i="9"/>
  <c r="AD3541" i="9"/>
  <c r="AE3541" i="9"/>
  <c r="AE3549" i="9"/>
  <c r="AD3549" i="9"/>
  <c r="AE3557" i="9"/>
  <c r="AD3557" i="9"/>
  <c r="AE3565" i="9"/>
  <c r="AD3565" i="9"/>
  <c r="AD3573" i="9"/>
  <c r="AE3573" i="9"/>
  <c r="AD3581" i="9"/>
  <c r="AE3581" i="9"/>
  <c r="AD3589" i="9"/>
  <c r="AE3589" i="9"/>
  <c r="AE3597" i="9"/>
  <c r="AD3597" i="9"/>
  <c r="AD3605" i="9"/>
  <c r="AE3605" i="9"/>
  <c r="AD3613" i="9"/>
  <c r="AE3613" i="9"/>
  <c r="AE3621" i="9"/>
  <c r="AD3621" i="9"/>
  <c r="AE3629" i="9"/>
  <c r="AD3629" i="9"/>
  <c r="AD3637" i="9"/>
  <c r="AE3637" i="9"/>
  <c r="AE3645" i="9"/>
  <c r="AD3645" i="9"/>
  <c r="AE3653" i="9"/>
  <c r="AD3653" i="9"/>
  <c r="AD3661" i="9"/>
  <c r="AE3661" i="9"/>
  <c r="AD3669" i="9"/>
  <c r="AE3669" i="9"/>
  <c r="AE3677" i="9"/>
  <c r="AD3677" i="9"/>
  <c r="AD3685" i="9"/>
  <c r="AE3685" i="9"/>
  <c r="AE3693" i="9"/>
  <c r="AD3693" i="9"/>
  <c r="AD3701" i="9"/>
  <c r="AE3701" i="9"/>
  <c r="AE3709" i="9"/>
  <c r="AD3709" i="9"/>
  <c r="AE3717" i="9"/>
  <c r="AD3717" i="9"/>
  <c r="AD3725" i="9"/>
  <c r="AE3725" i="9"/>
  <c r="AD3733" i="9"/>
  <c r="AE3733" i="9"/>
  <c r="AD3741" i="9"/>
  <c r="AE3741" i="9"/>
  <c r="AE3749" i="9"/>
  <c r="AD3749" i="9"/>
  <c r="AD3757" i="9"/>
  <c r="AE3757" i="9"/>
  <c r="AD3765" i="9"/>
  <c r="AE3765" i="9"/>
  <c r="AD3773" i="9"/>
  <c r="AE3773" i="9"/>
  <c r="AE3781" i="9"/>
  <c r="AD3781" i="9"/>
  <c r="AE3789" i="9"/>
  <c r="AD3789" i="9"/>
  <c r="AD3797" i="9"/>
  <c r="AE3797" i="9"/>
  <c r="AE3805" i="9"/>
  <c r="AD3805" i="9"/>
  <c r="AD3813" i="9"/>
  <c r="AE3813" i="9"/>
  <c r="AE3821" i="9"/>
  <c r="AD3821" i="9"/>
  <c r="AD3829" i="9"/>
  <c r="AE3829" i="9"/>
  <c r="AE3837" i="9"/>
  <c r="AD3837" i="9"/>
  <c r="AD3845" i="9"/>
  <c r="AE3845" i="9"/>
  <c r="AE3853" i="9"/>
  <c r="AD3853" i="9"/>
  <c r="AD3861" i="9"/>
  <c r="AE3861" i="9"/>
  <c r="AD3869" i="9"/>
  <c r="AE3869" i="9"/>
  <c r="AD1838" i="9"/>
  <c r="AE1838" i="9"/>
  <c r="AD1846" i="9"/>
  <c r="AE1846" i="9"/>
  <c r="AE1854" i="9"/>
  <c r="AD1854" i="9"/>
  <c r="AE1862" i="9"/>
  <c r="AD1862" i="9"/>
  <c r="AD1870" i="9"/>
  <c r="AE1870" i="9"/>
  <c r="AD1878" i="9"/>
  <c r="AE1878" i="9"/>
  <c r="AE1886" i="9"/>
  <c r="AD1886" i="9"/>
  <c r="AE1894" i="9"/>
  <c r="AD1894" i="9"/>
  <c r="AD1902" i="9"/>
  <c r="AE1902" i="9"/>
  <c r="AD1910" i="9"/>
  <c r="AE1910" i="9"/>
  <c r="AE1918" i="9"/>
  <c r="AD1918" i="9"/>
  <c r="AE1926" i="9"/>
  <c r="AD1926" i="9"/>
  <c r="AD1934" i="9"/>
  <c r="AE1934" i="9"/>
  <c r="AE1942" i="9"/>
  <c r="AD1942" i="9"/>
  <c r="AE1950" i="9"/>
  <c r="AD1950" i="9"/>
  <c r="AE1958" i="9"/>
  <c r="AD1958" i="9"/>
  <c r="AD1966" i="9"/>
  <c r="AE1966" i="9"/>
  <c r="AD1974" i="9"/>
  <c r="AE1974" i="9"/>
  <c r="AE1982" i="9"/>
  <c r="AD1982" i="9"/>
  <c r="AE1990" i="9"/>
  <c r="AD1990" i="9"/>
  <c r="AD1998" i="9"/>
  <c r="AE1998" i="9"/>
  <c r="AD2006" i="9"/>
  <c r="AE2006" i="9"/>
  <c r="AE2014" i="9"/>
  <c r="AD2014" i="9"/>
  <c r="AD2022" i="9"/>
  <c r="AE2022" i="9"/>
  <c r="AD2030" i="9"/>
  <c r="AE2030" i="9"/>
  <c r="AE2038" i="9"/>
  <c r="AD2038" i="9"/>
  <c r="AE2046" i="9"/>
  <c r="AD2046" i="9"/>
  <c r="AE2054" i="9"/>
  <c r="AD2054" i="9"/>
  <c r="AD2062" i="9"/>
  <c r="AE2062" i="9"/>
  <c r="AD2070" i="9"/>
  <c r="AE2070" i="9"/>
  <c r="AE2078" i="9"/>
  <c r="AD2078" i="9"/>
  <c r="AE2086" i="9"/>
  <c r="AD2086" i="9"/>
  <c r="AD2094" i="9"/>
  <c r="AE2094" i="9"/>
  <c r="AD2102" i="9"/>
  <c r="AE2102" i="9"/>
  <c r="AE2110" i="9"/>
  <c r="AD2110" i="9"/>
  <c r="AD2118" i="9"/>
  <c r="AE2118" i="9"/>
  <c r="AE2126" i="9"/>
  <c r="AD2126" i="9"/>
  <c r="AD2134" i="9"/>
  <c r="AE2134" i="9"/>
  <c r="AE2142" i="9"/>
  <c r="AD2142" i="9"/>
  <c r="AE2150" i="9"/>
  <c r="AD2150" i="9"/>
  <c r="AE2158" i="9"/>
  <c r="AD2158" i="9"/>
  <c r="AD2166" i="9"/>
  <c r="AE2166" i="9"/>
  <c r="AE2174" i="9"/>
  <c r="AD2174" i="9"/>
  <c r="AE2182" i="9"/>
  <c r="AD2182" i="9"/>
  <c r="AD2190" i="9"/>
  <c r="AE2190" i="9"/>
  <c r="AD2198" i="9"/>
  <c r="AE2198" i="9"/>
  <c r="AD2206" i="9"/>
  <c r="AE2206" i="9"/>
  <c r="AE2214" i="9"/>
  <c r="AD2214" i="9"/>
  <c r="AE2222" i="9"/>
  <c r="AD2222" i="9"/>
  <c r="AD2230" i="9"/>
  <c r="AE2230" i="9"/>
  <c r="AE2238" i="9"/>
  <c r="AD2238" i="9"/>
  <c r="AE2246" i="9"/>
  <c r="AD2246" i="9"/>
  <c r="AE2254" i="9"/>
  <c r="AD2254" i="9"/>
  <c r="AD2262" i="9"/>
  <c r="AE2262" i="9"/>
  <c r="AE2270" i="9"/>
  <c r="AD2270" i="9"/>
  <c r="AD2278" i="9"/>
  <c r="AE2278" i="9"/>
  <c r="AE2286" i="9"/>
  <c r="AD2286" i="9"/>
  <c r="AD2294" i="9"/>
  <c r="AE2294" i="9"/>
  <c r="AD2302" i="9"/>
  <c r="AE2302" i="9"/>
  <c r="AE2310" i="9"/>
  <c r="AD2310" i="9"/>
  <c r="AE2318" i="9"/>
  <c r="AD2318" i="9"/>
  <c r="AD2326" i="9"/>
  <c r="AE2326" i="9"/>
  <c r="AE2334" i="9"/>
  <c r="AD2334" i="9"/>
  <c r="AD2342" i="9"/>
  <c r="AE2342" i="9"/>
  <c r="AD2350" i="9"/>
  <c r="AE2350" i="9"/>
  <c r="AD2358" i="9"/>
  <c r="AE2358" i="9"/>
  <c r="AE2366" i="9"/>
  <c r="AD2366" i="9"/>
  <c r="AD2374" i="9"/>
  <c r="AE2374" i="9"/>
  <c r="AE2382" i="9"/>
  <c r="AD2382" i="9"/>
  <c r="AD2390" i="9"/>
  <c r="AE2390" i="9"/>
  <c r="AE2398" i="9"/>
  <c r="AD2398" i="9"/>
  <c r="AE2406" i="9"/>
  <c r="AD2406" i="9"/>
  <c r="AE2414" i="9"/>
  <c r="AD2414" i="9"/>
  <c r="AD2422" i="9"/>
  <c r="AE2422" i="9"/>
  <c r="AD2430" i="9"/>
  <c r="AE2430" i="9"/>
  <c r="AE2438" i="9"/>
  <c r="AD2438" i="9"/>
  <c r="AD2446" i="9"/>
  <c r="AE2446" i="9"/>
  <c r="AD2454" i="9"/>
  <c r="AE2454" i="9"/>
  <c r="AD2462" i="9"/>
  <c r="AE2462" i="9"/>
  <c r="AE2470" i="9"/>
  <c r="AD2470" i="9"/>
  <c r="AE2478" i="9"/>
  <c r="AD2478" i="9"/>
  <c r="AD2486" i="9"/>
  <c r="AE2486" i="9"/>
  <c r="AE2494" i="9"/>
  <c r="AD2494" i="9"/>
  <c r="AD2502" i="9"/>
  <c r="AE2502" i="9"/>
  <c r="AE2510" i="9"/>
  <c r="AD2510" i="9"/>
  <c r="AD2518" i="9"/>
  <c r="AE2518" i="9"/>
  <c r="AE2526" i="9"/>
  <c r="AD2526" i="9"/>
  <c r="AD2534" i="9"/>
  <c r="AE2534" i="9"/>
  <c r="AE2542" i="9"/>
  <c r="AD2542" i="9"/>
  <c r="AD2550" i="9"/>
  <c r="AE2550" i="9"/>
  <c r="AD2558" i="9"/>
  <c r="AE2558" i="9"/>
  <c r="AE2566" i="9"/>
  <c r="AD2566" i="9"/>
  <c r="AD2574" i="9"/>
  <c r="AE2574" i="9"/>
  <c r="AD2582" i="9"/>
  <c r="AE2582" i="9"/>
  <c r="AE2590" i="9"/>
  <c r="AD2590" i="9"/>
  <c r="AE2598" i="9"/>
  <c r="AD2598" i="9"/>
  <c r="AD2606" i="9"/>
  <c r="AE2606" i="9"/>
  <c r="AD2614" i="9"/>
  <c r="AE2614" i="9"/>
  <c r="AE2622" i="9"/>
  <c r="AD2622" i="9"/>
  <c r="AD2630" i="9"/>
  <c r="AE2630" i="9"/>
  <c r="AE2638" i="9"/>
  <c r="AD2638" i="9"/>
  <c r="AD2646" i="9"/>
  <c r="AE2646" i="9"/>
  <c r="AE2654" i="9"/>
  <c r="AD2654" i="9"/>
  <c r="AE2662" i="9"/>
  <c r="AD2662" i="9"/>
  <c r="AE2670" i="9"/>
  <c r="AD2670" i="9"/>
  <c r="AD2678" i="9"/>
  <c r="AE2678" i="9"/>
  <c r="AE2686" i="9"/>
  <c r="AD2686" i="9"/>
  <c r="AE2694" i="9"/>
  <c r="AD2694" i="9"/>
  <c r="AD2702" i="9"/>
  <c r="AE2702" i="9"/>
  <c r="AD2710" i="9"/>
  <c r="AE2710" i="9"/>
  <c r="AD2718" i="9"/>
  <c r="AE2718" i="9"/>
  <c r="AE2726" i="9"/>
  <c r="AD2726" i="9"/>
  <c r="AE2734" i="9"/>
  <c r="AD2734" i="9"/>
  <c r="AD2742" i="9"/>
  <c r="AE2742" i="9"/>
  <c r="AE2750" i="9"/>
  <c r="AD2750" i="9"/>
  <c r="AE2758" i="9"/>
  <c r="AD2758" i="9"/>
  <c r="AE2766" i="9"/>
  <c r="AD2766" i="9"/>
  <c r="AD2774" i="9"/>
  <c r="AE2774" i="9"/>
  <c r="AD2782" i="9"/>
  <c r="AE2782" i="9"/>
  <c r="AD2790" i="9"/>
  <c r="AE2790" i="9"/>
  <c r="AE2798" i="9"/>
  <c r="AD2798" i="9"/>
  <c r="AD2806" i="9"/>
  <c r="AE2806" i="9"/>
  <c r="AD2814" i="9"/>
  <c r="AE2814" i="9"/>
  <c r="AE2822" i="9"/>
  <c r="AD2822" i="9"/>
  <c r="AE2830" i="9"/>
  <c r="AD2830" i="9"/>
  <c r="AD2838" i="9"/>
  <c r="AE2838" i="9"/>
  <c r="AE2846" i="9"/>
  <c r="AD2846" i="9"/>
  <c r="AE2854" i="9"/>
  <c r="AD2854" i="9"/>
  <c r="AD2862" i="9"/>
  <c r="AE2862" i="9"/>
  <c r="AD2870" i="9"/>
  <c r="AE2870" i="9"/>
  <c r="AE2878" i="9"/>
  <c r="AD2878" i="9"/>
  <c r="AD2886" i="9"/>
  <c r="AE2886" i="9"/>
  <c r="AE2894" i="9"/>
  <c r="AD2894" i="9"/>
  <c r="AD2902" i="9"/>
  <c r="AE2902" i="9"/>
  <c r="AE2910" i="9"/>
  <c r="AD2910" i="9"/>
  <c r="AE2918" i="9"/>
  <c r="AD2918" i="9"/>
  <c r="AE2926" i="9"/>
  <c r="AD2926" i="9"/>
  <c r="AD2934" i="9"/>
  <c r="AE2934" i="9"/>
  <c r="AD2942" i="9"/>
  <c r="AE2942" i="9"/>
  <c r="AE2950" i="9"/>
  <c r="AD2950" i="9"/>
  <c r="AD2958" i="9"/>
  <c r="AE2958" i="9"/>
  <c r="AD2966" i="9"/>
  <c r="AE2966" i="9"/>
  <c r="AD2974" i="9"/>
  <c r="AE2974" i="9"/>
  <c r="AE2982" i="9"/>
  <c r="AD2982" i="9"/>
  <c r="AE2990" i="9"/>
  <c r="AD2990" i="9"/>
  <c r="AD2998" i="9"/>
  <c r="AE2998" i="9"/>
  <c r="AE3006" i="9"/>
  <c r="AD3006" i="9"/>
  <c r="AD3014" i="9"/>
  <c r="AE3014" i="9"/>
  <c r="AE3022" i="9"/>
  <c r="AD3022" i="9"/>
  <c r="AD3030" i="9"/>
  <c r="AE3030" i="9"/>
  <c r="AE3038" i="9"/>
  <c r="AD3038" i="9"/>
  <c r="AD3046" i="9"/>
  <c r="AE3046" i="9"/>
  <c r="AE3054" i="9"/>
  <c r="AD3054" i="9"/>
  <c r="AD3062" i="9"/>
  <c r="AE3062" i="9"/>
  <c r="AD3070" i="9"/>
  <c r="AE3070" i="9"/>
  <c r="AE3078" i="9"/>
  <c r="AD3078" i="9"/>
  <c r="AD3086" i="9"/>
  <c r="AE3086" i="9"/>
  <c r="AD3094" i="9"/>
  <c r="AE3094" i="9"/>
  <c r="AE3102" i="9"/>
  <c r="AD3102" i="9"/>
  <c r="AE3110" i="9"/>
  <c r="AD3110" i="9"/>
  <c r="AD3118" i="9"/>
  <c r="AE3118" i="9"/>
  <c r="AD3126" i="9"/>
  <c r="AE3126" i="9"/>
  <c r="AE3134" i="9"/>
  <c r="AD3134" i="9"/>
  <c r="AD3142" i="9"/>
  <c r="AE3142" i="9"/>
  <c r="AE3150" i="9"/>
  <c r="AD3150" i="9"/>
  <c r="AD3158" i="9"/>
  <c r="AE3158" i="9"/>
  <c r="AE3166" i="9"/>
  <c r="AD3166" i="9"/>
  <c r="AE3174" i="9"/>
  <c r="AD3174" i="9"/>
  <c r="AE3182" i="9"/>
  <c r="AD3182" i="9"/>
  <c r="AD3190" i="9"/>
  <c r="AE3190" i="9"/>
  <c r="AE3198" i="9"/>
  <c r="AD3198" i="9"/>
  <c r="AE3206" i="9"/>
  <c r="AD3206" i="9"/>
  <c r="AD3214" i="9"/>
  <c r="AE3214" i="9"/>
  <c r="AD3222" i="9"/>
  <c r="AE3222" i="9"/>
  <c r="AD3230" i="9"/>
  <c r="AE3230" i="9"/>
  <c r="AE3238" i="9"/>
  <c r="AD3238" i="9"/>
  <c r="AE3246" i="9"/>
  <c r="AD3246" i="9"/>
  <c r="AD3254" i="9"/>
  <c r="AE3254" i="9"/>
  <c r="AE3262" i="9"/>
  <c r="AD3262" i="9"/>
  <c r="AD3270" i="9"/>
  <c r="AE3270" i="9"/>
  <c r="AE3278" i="9"/>
  <c r="AD3278" i="9"/>
  <c r="AD3286" i="9"/>
  <c r="AE3286" i="9"/>
  <c r="AE3294" i="9"/>
  <c r="AD3294" i="9"/>
  <c r="AE3302" i="9"/>
  <c r="AD3302" i="9"/>
  <c r="AD3310" i="9"/>
  <c r="AE3310" i="9"/>
  <c r="AD3318" i="9"/>
  <c r="AE3318" i="9"/>
  <c r="AE3326" i="9"/>
  <c r="AD3326" i="9"/>
  <c r="AE3334" i="9"/>
  <c r="AD3334" i="9"/>
  <c r="AE3342" i="9"/>
  <c r="AD3342" i="9"/>
  <c r="AD3350" i="9"/>
  <c r="AE3350" i="9"/>
  <c r="AE3358" i="9"/>
  <c r="AD3358" i="9"/>
  <c r="AE3366" i="9"/>
  <c r="AD3366" i="9"/>
  <c r="AE3374" i="9"/>
  <c r="AD3374" i="9"/>
  <c r="AD3382" i="9"/>
  <c r="AE3382" i="9"/>
  <c r="AE3390" i="9"/>
  <c r="AD3390" i="9"/>
  <c r="AD3398" i="9"/>
  <c r="AE3398" i="9"/>
  <c r="AE3406" i="9"/>
  <c r="AD3406" i="9"/>
  <c r="AD3414" i="9"/>
  <c r="AE3414" i="9"/>
  <c r="AD3422" i="9"/>
  <c r="AE3422" i="9"/>
  <c r="AE3430" i="9"/>
  <c r="AD3430" i="9"/>
  <c r="AE3438" i="9"/>
  <c r="AD3438" i="9"/>
  <c r="AD3446" i="9"/>
  <c r="AE3446" i="9"/>
  <c r="AD3454" i="9"/>
  <c r="AE3454" i="9"/>
  <c r="AE3462" i="9"/>
  <c r="AD3462" i="9"/>
  <c r="AE3470" i="9"/>
  <c r="AD3470" i="9"/>
  <c r="AE3478" i="9"/>
  <c r="AD3478" i="9"/>
  <c r="AD3486" i="9"/>
  <c r="AE3486" i="9"/>
  <c r="AE3494" i="9"/>
  <c r="AD3494" i="9"/>
  <c r="AE3502" i="9"/>
  <c r="AD3502" i="9"/>
  <c r="AE3510" i="9"/>
  <c r="AD3510" i="9"/>
  <c r="AD3518" i="9"/>
  <c r="AE3518" i="9"/>
  <c r="AE3526" i="9"/>
  <c r="AD3526" i="9"/>
  <c r="AD3534" i="9"/>
  <c r="AE3534" i="9"/>
  <c r="AE3542" i="9"/>
  <c r="AD3542" i="9"/>
  <c r="AE3550" i="9"/>
  <c r="AD3550" i="9"/>
  <c r="AD3558" i="9"/>
  <c r="AE3558" i="9"/>
  <c r="AD3566" i="9"/>
  <c r="AE3566" i="9"/>
  <c r="AE3574" i="9"/>
  <c r="AD3574" i="9"/>
  <c r="AE3582" i="9"/>
  <c r="AD3582" i="9"/>
  <c r="AE3590" i="9"/>
  <c r="AD3590" i="9"/>
  <c r="AE3598" i="9"/>
  <c r="AD3598" i="9"/>
  <c r="AD3606" i="9"/>
  <c r="AE3606" i="9"/>
  <c r="AD3614" i="9"/>
  <c r="AE3614" i="9"/>
  <c r="AD3622" i="9"/>
  <c r="AE3622" i="9"/>
  <c r="AD3630" i="9"/>
  <c r="AE3630" i="9"/>
  <c r="AD3638" i="9"/>
  <c r="AE3638" i="9"/>
  <c r="AE3646" i="9"/>
  <c r="AD3646" i="9"/>
  <c r="AE3654" i="9"/>
  <c r="AD3654" i="9"/>
  <c r="AE3662" i="9"/>
  <c r="AD3662" i="9"/>
  <c r="AD3670" i="9"/>
  <c r="AE3670" i="9"/>
  <c r="AE3678" i="9"/>
  <c r="AD3678" i="9"/>
  <c r="AE3686" i="9"/>
  <c r="AD3686" i="9"/>
  <c r="AE3694" i="9"/>
  <c r="AD3694" i="9"/>
  <c r="AE3702" i="9"/>
  <c r="AD3702" i="9"/>
  <c r="AE3710" i="9"/>
  <c r="AD3710" i="9"/>
  <c r="AE3718" i="9"/>
  <c r="AD3718" i="9"/>
  <c r="AE3726" i="9"/>
  <c r="AD3726" i="9"/>
  <c r="AE3734" i="9"/>
  <c r="AD3734" i="9"/>
  <c r="AD3742" i="9"/>
  <c r="AE3742" i="9"/>
  <c r="AD3750" i="9"/>
  <c r="AE3750" i="9"/>
  <c r="AD3758" i="9"/>
  <c r="AE3758" i="9"/>
  <c r="AE3766" i="9"/>
  <c r="AD3766" i="9"/>
  <c r="AE3774" i="9"/>
  <c r="AD3774" i="9"/>
  <c r="AE3782" i="9"/>
  <c r="AD3782" i="9"/>
  <c r="AE3790" i="9"/>
  <c r="AD3790" i="9"/>
  <c r="AE3798" i="9"/>
  <c r="AD3798" i="9"/>
  <c r="AD3806" i="9"/>
  <c r="AE3806" i="9"/>
  <c r="AE3814" i="9"/>
  <c r="AD3814" i="9"/>
  <c r="AE3822" i="9"/>
  <c r="AD3822" i="9"/>
  <c r="AE3830" i="9"/>
  <c r="AD3830" i="9"/>
  <c r="AD3838" i="9"/>
  <c r="AE3838" i="9"/>
  <c r="AE3846" i="9"/>
  <c r="AD3846" i="9"/>
  <c r="AD3854" i="9"/>
  <c r="AE3854" i="9"/>
  <c r="AD3862" i="9"/>
  <c r="AE3862" i="9"/>
  <c r="AD3870" i="9"/>
  <c r="AE3870" i="9"/>
  <c r="AE1839" i="9"/>
  <c r="AD1839" i="9"/>
  <c r="AD1847" i="9"/>
  <c r="AE1847" i="9"/>
  <c r="AE1855" i="9"/>
  <c r="AD1855" i="9"/>
  <c r="AD1863" i="9"/>
  <c r="AE1863" i="9"/>
  <c r="AE1871" i="9"/>
  <c r="AD1871" i="9"/>
  <c r="AD1879" i="9"/>
  <c r="AE1879" i="9"/>
  <c r="AE1887" i="9"/>
  <c r="AD1887" i="9"/>
  <c r="AE1895" i="9"/>
  <c r="AD1895" i="9"/>
  <c r="AE1903" i="9"/>
  <c r="AD1903" i="9"/>
  <c r="AE1911" i="9"/>
  <c r="AD1911" i="9"/>
  <c r="AD1919" i="9"/>
  <c r="AE1919" i="9"/>
  <c r="AE1927" i="9"/>
  <c r="AD1927" i="9"/>
  <c r="AE1935" i="9"/>
  <c r="AD1935" i="9"/>
  <c r="AD1943" i="9"/>
  <c r="AE1943" i="9"/>
  <c r="AD1951" i="9"/>
  <c r="AE1951" i="9"/>
  <c r="AE1959" i="9"/>
  <c r="AD1959" i="9"/>
  <c r="AE1967" i="9"/>
  <c r="AD1967" i="9"/>
  <c r="AE1975" i="9"/>
  <c r="AD1975" i="9"/>
  <c r="AD1983" i="9"/>
  <c r="AE1983" i="9"/>
  <c r="AE1991" i="9"/>
  <c r="AD1991" i="9"/>
  <c r="AE1999" i="9"/>
  <c r="AD1999" i="9"/>
  <c r="AE2007" i="9"/>
  <c r="AD2007" i="9"/>
  <c r="AE2015" i="9"/>
  <c r="AD2015" i="9"/>
  <c r="AE2023" i="9"/>
  <c r="AD2023" i="9"/>
  <c r="AE2031" i="9"/>
  <c r="AD2031" i="9"/>
  <c r="AD2039" i="9"/>
  <c r="AE2039" i="9"/>
  <c r="AD2047" i="9"/>
  <c r="AE2047" i="9"/>
  <c r="AE2055" i="9"/>
  <c r="AD2055" i="9"/>
  <c r="AE2063" i="9"/>
  <c r="AD2063" i="9"/>
  <c r="AE2071" i="9"/>
  <c r="AD2071" i="9"/>
  <c r="AD2079" i="9"/>
  <c r="AE2079" i="9"/>
  <c r="AE2087" i="9"/>
  <c r="AD2087" i="9"/>
  <c r="AE2095" i="9"/>
  <c r="AD2095" i="9"/>
  <c r="AE2103" i="9"/>
  <c r="AD2103" i="9"/>
  <c r="AD2111" i="9"/>
  <c r="AE2111" i="9"/>
  <c r="AE2119" i="9"/>
  <c r="AD2119" i="9"/>
  <c r="AE2127" i="9"/>
  <c r="AD2127" i="9"/>
  <c r="AD2135" i="9"/>
  <c r="AE2135" i="9"/>
  <c r="AD2143" i="9"/>
  <c r="AE2143" i="9"/>
  <c r="AE2151" i="9"/>
  <c r="AD2151" i="9"/>
  <c r="AE2159" i="9"/>
  <c r="AD2159" i="9"/>
  <c r="AE2167" i="9"/>
  <c r="AD2167" i="9"/>
  <c r="AD2175" i="9"/>
  <c r="AE2175" i="9"/>
  <c r="AE2183" i="9"/>
  <c r="AD2183" i="9"/>
  <c r="AE2191" i="9"/>
  <c r="AD2191" i="9"/>
  <c r="AE2199" i="9"/>
  <c r="AD2199" i="9"/>
  <c r="AE2207" i="9"/>
  <c r="AD2207" i="9"/>
  <c r="AE2215" i="9"/>
  <c r="AD2215" i="9"/>
  <c r="AE2223" i="9"/>
  <c r="AD2223" i="9"/>
  <c r="AE2231" i="9"/>
  <c r="AD2231" i="9"/>
  <c r="AD2239" i="9"/>
  <c r="AE2239" i="9"/>
  <c r="AD2247" i="9"/>
  <c r="AE2247" i="9"/>
  <c r="AD2255" i="9"/>
  <c r="AE2255" i="9"/>
  <c r="AE2263" i="9"/>
  <c r="AD2263" i="9"/>
  <c r="AE2271" i="9"/>
  <c r="AD2271" i="9"/>
  <c r="AE2279" i="9"/>
  <c r="AD2279" i="9"/>
  <c r="AE2287" i="9"/>
  <c r="AD2287" i="9"/>
  <c r="AE2295" i="9"/>
  <c r="AD2295" i="9"/>
  <c r="AE2303" i="9"/>
  <c r="AD2303" i="9"/>
  <c r="AE2311" i="9"/>
  <c r="AD2311" i="9"/>
  <c r="AE2319" i="9"/>
  <c r="AD2319" i="9"/>
  <c r="AE2327" i="9"/>
  <c r="AD2327" i="9"/>
  <c r="AD2335" i="9"/>
  <c r="AE2335" i="9"/>
  <c r="AD2343" i="9"/>
  <c r="AE2343" i="9"/>
  <c r="AE2351" i="9"/>
  <c r="AD2351" i="9"/>
  <c r="AD2359" i="9"/>
  <c r="AE2359" i="9"/>
  <c r="AE2367" i="9"/>
  <c r="AD2367" i="9"/>
  <c r="AE2375" i="9"/>
  <c r="AD2375" i="9"/>
  <c r="AE2383" i="9"/>
  <c r="AD2383" i="9"/>
  <c r="AE2391" i="9"/>
  <c r="AD2391" i="9"/>
  <c r="AE2399" i="9"/>
  <c r="AD2399" i="9"/>
  <c r="AE2407" i="9"/>
  <c r="AD2407" i="9"/>
  <c r="AE2415" i="9"/>
  <c r="AD2415" i="9"/>
  <c r="AD2423" i="9"/>
  <c r="AE2423" i="9"/>
  <c r="AE2431" i="9"/>
  <c r="AD2431" i="9"/>
  <c r="AD2439" i="9"/>
  <c r="AE2439" i="9"/>
  <c r="AE2447" i="9"/>
  <c r="AD2447" i="9"/>
  <c r="AD2455" i="9"/>
  <c r="AE2455" i="9"/>
  <c r="AE2463" i="9"/>
  <c r="AD2463" i="9"/>
  <c r="AE2471" i="9"/>
  <c r="AD2471" i="9"/>
  <c r="AE2479" i="9"/>
  <c r="AD2479" i="9"/>
  <c r="AE2487" i="9"/>
  <c r="AD2487" i="9"/>
  <c r="AD2495" i="9"/>
  <c r="AE2495" i="9"/>
  <c r="AD2503" i="9"/>
  <c r="AE2503" i="9"/>
  <c r="AE2511" i="9"/>
  <c r="AD2511" i="9"/>
  <c r="AD2519" i="9"/>
  <c r="AE2519" i="9"/>
  <c r="AD2527" i="9"/>
  <c r="AE2527" i="9"/>
  <c r="AD2535" i="9"/>
  <c r="AE2535" i="9"/>
  <c r="AE2543" i="9"/>
  <c r="AD2543" i="9"/>
  <c r="AE2551" i="9"/>
  <c r="AD2551" i="9"/>
  <c r="AE2559" i="9"/>
  <c r="AD2559" i="9"/>
  <c r="AD2567" i="9"/>
  <c r="AE2567" i="9"/>
  <c r="AE2575" i="9"/>
  <c r="AD2575" i="9"/>
  <c r="AE2583" i="9"/>
  <c r="AD2583" i="9"/>
  <c r="AE2591" i="9"/>
  <c r="AD2591" i="9"/>
  <c r="AE2599" i="9"/>
  <c r="AD2599" i="9"/>
  <c r="AD2607" i="9"/>
  <c r="AE2607" i="9"/>
  <c r="AE2615" i="9"/>
  <c r="AD2615" i="9"/>
  <c r="AD2623" i="9"/>
  <c r="AE2623" i="9"/>
  <c r="AE2631" i="9"/>
  <c r="AD2631" i="9"/>
  <c r="AE2639" i="9"/>
  <c r="AD2639" i="9"/>
  <c r="AD2647" i="9"/>
  <c r="AE2647" i="9"/>
  <c r="AE2655" i="9"/>
  <c r="AD2655" i="9"/>
  <c r="AD2663" i="9"/>
  <c r="AE2663" i="9"/>
  <c r="AE2671" i="9"/>
  <c r="AD2671" i="9"/>
  <c r="AE2679" i="9"/>
  <c r="AD2679" i="9"/>
  <c r="AE2687" i="9"/>
  <c r="AD2687" i="9"/>
  <c r="AD2695" i="9"/>
  <c r="AE2695" i="9"/>
  <c r="AE2703" i="9"/>
  <c r="AD2703" i="9"/>
  <c r="AD2711" i="9"/>
  <c r="AE2711" i="9"/>
  <c r="AE2719" i="9"/>
  <c r="AD2719" i="9"/>
  <c r="AE2727" i="9"/>
  <c r="AD2727" i="9"/>
  <c r="AE2735" i="9"/>
  <c r="AD2735" i="9"/>
  <c r="AD2743" i="9"/>
  <c r="AE2743" i="9"/>
  <c r="AD2751" i="9"/>
  <c r="AE2751" i="9"/>
  <c r="AE2759" i="9"/>
  <c r="AD2759" i="9"/>
  <c r="AE2767" i="9"/>
  <c r="AD2767" i="9"/>
  <c r="AE2775" i="9"/>
  <c r="AD2775" i="9"/>
  <c r="AE2783" i="9"/>
  <c r="AD2783" i="9"/>
  <c r="AE2791" i="9"/>
  <c r="AD2791" i="9"/>
  <c r="AD2799" i="9"/>
  <c r="AE2799" i="9"/>
  <c r="AE2807" i="9"/>
  <c r="AD2807" i="9"/>
  <c r="AE2815" i="9"/>
  <c r="AD2815" i="9"/>
  <c r="AE2823" i="9"/>
  <c r="AD2823" i="9"/>
  <c r="AE2831" i="9"/>
  <c r="AD2831" i="9"/>
  <c r="AD2839" i="9"/>
  <c r="AE2839" i="9"/>
  <c r="AE2847" i="9"/>
  <c r="AD2847" i="9"/>
  <c r="AD2855" i="9"/>
  <c r="AE2855" i="9"/>
  <c r="AE2863" i="9"/>
  <c r="AD2863" i="9"/>
  <c r="AD2871" i="9"/>
  <c r="AE2871" i="9"/>
  <c r="AD2879" i="9"/>
  <c r="AE2879" i="9"/>
  <c r="AE2887" i="9"/>
  <c r="AD2887" i="9"/>
  <c r="AD2895" i="9"/>
  <c r="AE2895" i="9"/>
  <c r="AE2903" i="9"/>
  <c r="AD2903" i="9"/>
  <c r="AE2911" i="9"/>
  <c r="AD2911" i="9"/>
  <c r="AE2919" i="9"/>
  <c r="AD2919" i="9"/>
  <c r="AD2927" i="9"/>
  <c r="AE2927" i="9"/>
  <c r="AD2935" i="9"/>
  <c r="AE2935" i="9"/>
  <c r="AE2943" i="9"/>
  <c r="AD2943" i="9"/>
  <c r="AD2951" i="9"/>
  <c r="AE2951" i="9"/>
  <c r="AE2959" i="9"/>
  <c r="AD2959" i="9"/>
  <c r="AE2967" i="9"/>
  <c r="AD2967" i="9"/>
  <c r="AD2975" i="9"/>
  <c r="AE2975" i="9"/>
  <c r="AE2983" i="9"/>
  <c r="AD2983" i="9"/>
  <c r="AD2991" i="9"/>
  <c r="AE2991" i="9"/>
  <c r="AE2999" i="9"/>
  <c r="AD2999" i="9"/>
  <c r="AE3007" i="9"/>
  <c r="AD3007" i="9"/>
  <c r="AE3015" i="9"/>
  <c r="AD3015" i="9"/>
  <c r="AE3023" i="9"/>
  <c r="AD3023" i="9"/>
  <c r="AD3031" i="9"/>
  <c r="AE3031" i="9"/>
  <c r="AE3039" i="9"/>
  <c r="AD3039" i="9"/>
  <c r="AD3047" i="9"/>
  <c r="AE3047" i="9"/>
  <c r="AE3055" i="9"/>
  <c r="AD3055" i="9"/>
  <c r="AE3063" i="9"/>
  <c r="AD3063" i="9"/>
  <c r="AE3071" i="9"/>
  <c r="AD3071" i="9"/>
  <c r="AE3079" i="9"/>
  <c r="AD3079" i="9"/>
  <c r="AD3087" i="9"/>
  <c r="AE3087" i="9"/>
  <c r="AD3095" i="9"/>
  <c r="AE3095" i="9"/>
  <c r="AE3103" i="9"/>
  <c r="AD3103" i="9"/>
  <c r="AE3111" i="9"/>
  <c r="AD3111" i="9"/>
  <c r="AE3119" i="9"/>
  <c r="AD3119" i="9"/>
  <c r="AD3127" i="9"/>
  <c r="AE3127" i="9"/>
  <c r="AE3135" i="9"/>
  <c r="AD3135" i="9"/>
  <c r="AD3143" i="9"/>
  <c r="AE3143" i="9"/>
  <c r="AE3151" i="9"/>
  <c r="AD3151" i="9"/>
  <c r="AE3159" i="9"/>
  <c r="AD3159" i="9"/>
  <c r="AE3167" i="9"/>
  <c r="AD3167" i="9"/>
  <c r="AD3175" i="9"/>
  <c r="AE3175" i="9"/>
  <c r="AD3183" i="9"/>
  <c r="AE3183" i="9"/>
  <c r="AE3191" i="9"/>
  <c r="AD3191" i="9"/>
  <c r="AE3199" i="9"/>
  <c r="AD3199" i="9"/>
  <c r="AD3207" i="9"/>
  <c r="AE3207" i="9"/>
  <c r="AD3215" i="9"/>
  <c r="AE3215" i="9"/>
  <c r="AE3223" i="9"/>
  <c r="AD3223" i="9"/>
  <c r="AE3231" i="9"/>
  <c r="AD3231" i="9"/>
  <c r="AE3239" i="9"/>
  <c r="AD3239" i="9"/>
  <c r="AE3247" i="9"/>
  <c r="AD3247" i="9"/>
  <c r="AD3255" i="9"/>
  <c r="AE3255" i="9"/>
  <c r="AE3263" i="9"/>
  <c r="AD3263" i="9"/>
  <c r="AD3271" i="9"/>
  <c r="AE3271" i="9"/>
  <c r="AD3279" i="9"/>
  <c r="AE3279" i="9"/>
  <c r="AE3287" i="9"/>
  <c r="AD3287" i="9"/>
  <c r="AE3295" i="9"/>
  <c r="AD3295" i="9"/>
  <c r="AE3303" i="9"/>
  <c r="AD3303" i="9"/>
  <c r="AD3311" i="9"/>
  <c r="AE3311" i="9"/>
  <c r="AD3319" i="9"/>
  <c r="AE3319" i="9"/>
  <c r="AE3327" i="9"/>
  <c r="AD3327" i="9"/>
  <c r="AD3335" i="9"/>
  <c r="AE3335" i="9"/>
  <c r="AE3343" i="9"/>
  <c r="AD3343" i="9"/>
  <c r="AE3351" i="9"/>
  <c r="AD3351" i="9"/>
  <c r="AE3359" i="9"/>
  <c r="AD3359" i="9"/>
  <c r="AE3367" i="9"/>
  <c r="AD3367" i="9"/>
  <c r="AD3375" i="9"/>
  <c r="AE3375" i="9"/>
  <c r="AD3383" i="9"/>
  <c r="AE3383" i="9"/>
  <c r="AE3391" i="9"/>
  <c r="AD3391" i="9"/>
  <c r="AE3399" i="9"/>
  <c r="AD3399" i="9"/>
  <c r="AD3407" i="9"/>
  <c r="AE3407" i="9"/>
  <c r="AD3415" i="9"/>
  <c r="AE3415" i="9"/>
  <c r="AE3423" i="9"/>
  <c r="AD3423" i="9"/>
  <c r="AD3431" i="9"/>
  <c r="AE3431" i="9"/>
  <c r="AE3439" i="9"/>
  <c r="AD3439" i="9"/>
  <c r="AE3447" i="9"/>
  <c r="AD3447" i="9"/>
  <c r="AE3455" i="9"/>
  <c r="AD3455" i="9"/>
  <c r="AE3463" i="9"/>
  <c r="AD3463" i="9"/>
  <c r="AD3471" i="9"/>
  <c r="AE3471" i="9"/>
  <c r="AD3479" i="9"/>
  <c r="AE3479" i="9"/>
  <c r="AE3487" i="9"/>
  <c r="AD3487" i="9"/>
  <c r="AE3495" i="9"/>
  <c r="AD3495" i="9"/>
  <c r="AE3503" i="9"/>
  <c r="AD3503" i="9"/>
  <c r="AD3511" i="9"/>
  <c r="AE3511" i="9"/>
  <c r="AE3519" i="9"/>
  <c r="AD3519" i="9"/>
  <c r="AD3527" i="9"/>
  <c r="AE3527" i="9"/>
  <c r="AE3535" i="9"/>
  <c r="AD3535" i="9"/>
  <c r="AE3543" i="9"/>
  <c r="AD3543" i="9"/>
  <c r="AE3551" i="9"/>
  <c r="AD3551" i="9"/>
  <c r="AE3559" i="9"/>
  <c r="AD3559" i="9"/>
  <c r="AE3567" i="9"/>
  <c r="AD3567" i="9"/>
  <c r="AD3575" i="9"/>
  <c r="AE3575" i="9"/>
  <c r="AE3583" i="9"/>
  <c r="AD3583" i="9"/>
  <c r="AD3591" i="9"/>
  <c r="AE3591" i="9"/>
  <c r="AE3599" i="9"/>
  <c r="AD3599" i="9"/>
  <c r="AD3607" i="9"/>
  <c r="AE3607" i="9"/>
  <c r="AD3615" i="9"/>
  <c r="AE3615" i="9"/>
  <c r="AE3623" i="9"/>
  <c r="AD3623" i="9"/>
  <c r="AE3631" i="9"/>
  <c r="AD3631" i="9"/>
  <c r="AE3639" i="9"/>
  <c r="AD3639" i="9"/>
  <c r="AD3647" i="9"/>
  <c r="AE3647" i="9"/>
  <c r="AE3655" i="9"/>
  <c r="AD3655" i="9"/>
  <c r="AD3663" i="9"/>
  <c r="AE3663" i="9"/>
  <c r="AE3671" i="9"/>
  <c r="AD3671" i="9"/>
  <c r="AE3679" i="9"/>
  <c r="AD3679" i="9"/>
  <c r="AE3687" i="9"/>
  <c r="AD3687" i="9"/>
  <c r="AD3695" i="9"/>
  <c r="AE3695" i="9"/>
  <c r="AD3703" i="9"/>
  <c r="AE3703" i="9"/>
  <c r="AE3711" i="9"/>
  <c r="AD3711" i="9"/>
  <c r="AD3719" i="9"/>
  <c r="AE3719" i="9"/>
  <c r="AE3727" i="9"/>
  <c r="AD3727" i="9"/>
  <c r="AE3735" i="9"/>
  <c r="AD3735" i="9"/>
  <c r="AD3743" i="9"/>
  <c r="AE3743" i="9"/>
  <c r="AE3751" i="9"/>
  <c r="AD3751" i="9"/>
  <c r="AD3759" i="9"/>
  <c r="AE3759" i="9"/>
  <c r="AE3767" i="9"/>
  <c r="AD3767" i="9"/>
  <c r="AE3775" i="9"/>
  <c r="AD3775" i="9"/>
  <c r="AE3783" i="9"/>
  <c r="AD3783" i="9"/>
  <c r="AE3791" i="9"/>
  <c r="AD3791" i="9"/>
  <c r="AE3799" i="9"/>
  <c r="AD3799" i="9"/>
  <c r="AD3807" i="9"/>
  <c r="AE3807" i="9"/>
  <c r="AD3815" i="9"/>
  <c r="AE3815" i="9"/>
  <c r="AE3823" i="9"/>
  <c r="AD3823" i="9"/>
  <c r="AE3831" i="9"/>
  <c r="AD3831" i="9"/>
  <c r="AE3839" i="9"/>
  <c r="AD3839" i="9"/>
  <c r="AD3847" i="9"/>
  <c r="AE3847" i="9"/>
  <c r="AE3855" i="9"/>
  <c r="AD3855" i="9"/>
  <c r="AE3863" i="9"/>
  <c r="AD3863" i="9"/>
  <c r="AE3871" i="9"/>
  <c r="AD3871" i="9"/>
  <c r="AD1840" i="9"/>
  <c r="AE1840" i="9"/>
  <c r="AD1848" i="9"/>
  <c r="AE1848" i="9"/>
  <c r="AE1856" i="9"/>
  <c r="AD1856" i="9"/>
  <c r="AE1864" i="9"/>
  <c r="AD1864" i="9"/>
  <c r="AD1872" i="9"/>
  <c r="AE1872" i="9"/>
  <c r="AE1880" i="9"/>
  <c r="AD1880" i="9"/>
  <c r="AE1888" i="9"/>
  <c r="AD1888" i="9"/>
  <c r="AE1896" i="9"/>
  <c r="AD1896" i="9"/>
  <c r="AD1904" i="9"/>
  <c r="AE1904" i="9"/>
  <c r="AD1912" i="9"/>
  <c r="AE1912" i="9"/>
  <c r="AE1920" i="9"/>
  <c r="AD1920" i="9"/>
  <c r="AE1928" i="9"/>
  <c r="AD1928" i="9"/>
  <c r="AD1936" i="9"/>
  <c r="AE1936" i="9"/>
  <c r="AD1944" i="9"/>
  <c r="AE1944" i="9"/>
  <c r="AE1952" i="9"/>
  <c r="AD1952" i="9"/>
  <c r="AE1960" i="9"/>
  <c r="AD1960" i="9"/>
  <c r="AD1968" i="9"/>
  <c r="AE1968" i="9"/>
  <c r="AE1976" i="9"/>
  <c r="AD1976" i="9"/>
  <c r="AE1984" i="9"/>
  <c r="AD1984" i="9"/>
  <c r="AE1992" i="9"/>
  <c r="AD1992" i="9"/>
  <c r="AD2000" i="9"/>
  <c r="AE2000" i="9"/>
  <c r="AD2008" i="9"/>
  <c r="AE2008" i="9"/>
  <c r="AE2016" i="9"/>
  <c r="AD2016" i="9"/>
  <c r="AD2024" i="9"/>
  <c r="AE2024" i="9"/>
  <c r="AD2032" i="9"/>
  <c r="AE2032" i="9"/>
  <c r="AD2040" i="9"/>
  <c r="AE2040" i="9"/>
  <c r="AE2048" i="9"/>
  <c r="AD2048" i="9"/>
  <c r="AE2056" i="9"/>
  <c r="AD2056" i="9"/>
  <c r="AD2064" i="9"/>
  <c r="AE2064" i="9"/>
  <c r="AE2072" i="9"/>
  <c r="AD2072" i="9"/>
  <c r="AE2080" i="9"/>
  <c r="AD2080" i="9"/>
  <c r="AD2088" i="9"/>
  <c r="AE2088" i="9"/>
  <c r="AD2096" i="9"/>
  <c r="AE2096" i="9"/>
  <c r="AE2104" i="9"/>
  <c r="AD2104" i="9"/>
  <c r="AE2112" i="9"/>
  <c r="AD2112" i="9"/>
  <c r="AE2120" i="9"/>
  <c r="AD2120" i="9"/>
  <c r="AD2128" i="9"/>
  <c r="AE2128" i="9"/>
  <c r="AE2136" i="9"/>
  <c r="AD2136" i="9"/>
  <c r="AE2144" i="9"/>
  <c r="AD2144" i="9"/>
  <c r="AE2152" i="9"/>
  <c r="AD2152" i="9"/>
  <c r="AD2160" i="9"/>
  <c r="AE2160" i="9"/>
  <c r="AE2168" i="9"/>
  <c r="AD2168" i="9"/>
  <c r="AE2176" i="9"/>
  <c r="AD2176" i="9"/>
  <c r="AE2184" i="9"/>
  <c r="AD2184" i="9"/>
  <c r="AD2192" i="9"/>
  <c r="AE2192" i="9"/>
  <c r="AE2200" i="9"/>
  <c r="AD2200" i="9"/>
  <c r="AE2208" i="9"/>
  <c r="AD2208" i="9"/>
  <c r="AE2216" i="9"/>
  <c r="AD2216" i="9"/>
  <c r="AD2224" i="9"/>
  <c r="AE2224" i="9"/>
  <c r="AE2232" i="9"/>
  <c r="AD2232" i="9"/>
  <c r="AE2240" i="9"/>
  <c r="AD2240" i="9"/>
  <c r="AE2248" i="9"/>
  <c r="AD2248" i="9"/>
  <c r="AD2256" i="9"/>
  <c r="AE2256" i="9"/>
  <c r="AE2264" i="9"/>
  <c r="AD2264" i="9"/>
  <c r="AE2272" i="9"/>
  <c r="AD2272" i="9"/>
  <c r="AE2280" i="9"/>
  <c r="AD2280" i="9"/>
  <c r="AD2288" i="9"/>
  <c r="AE2288" i="9"/>
  <c r="AE2296" i="9"/>
  <c r="AD2296" i="9"/>
  <c r="AE2304" i="9"/>
  <c r="AD2304" i="9"/>
  <c r="AE2312" i="9"/>
  <c r="AD2312" i="9"/>
  <c r="AD2320" i="9"/>
  <c r="AE2320" i="9"/>
  <c r="AE2328" i="9"/>
  <c r="AD2328" i="9"/>
  <c r="AE2336" i="9"/>
  <c r="AD2336" i="9"/>
  <c r="AE2344" i="9"/>
  <c r="AD2344" i="9"/>
  <c r="AD2352" i="9"/>
  <c r="AE2352" i="9"/>
  <c r="AE2360" i="9"/>
  <c r="AD2360" i="9"/>
  <c r="AE2368" i="9"/>
  <c r="AD2368" i="9"/>
  <c r="AE2376" i="9"/>
  <c r="AD2376" i="9"/>
  <c r="AD2384" i="9"/>
  <c r="AE2384" i="9"/>
  <c r="AE2392" i="9"/>
  <c r="AD2392" i="9"/>
  <c r="AE2400" i="9"/>
  <c r="AD2400" i="9"/>
  <c r="AE2408" i="9"/>
  <c r="AD2408" i="9"/>
  <c r="AD2416" i="9"/>
  <c r="AE2416" i="9"/>
  <c r="AE2424" i="9"/>
  <c r="AD2424" i="9"/>
  <c r="AE2432" i="9"/>
  <c r="AD2432" i="9"/>
  <c r="AE2440" i="9"/>
  <c r="AD2440" i="9"/>
  <c r="AD2448" i="9"/>
  <c r="AE2448" i="9"/>
  <c r="AE2456" i="9"/>
  <c r="AD2456" i="9"/>
  <c r="AE2464" i="9"/>
  <c r="AD2464" i="9"/>
  <c r="AE2472" i="9"/>
  <c r="AD2472" i="9"/>
  <c r="AD2480" i="9"/>
  <c r="AE2480" i="9"/>
  <c r="AE2488" i="9"/>
  <c r="AD2488" i="9"/>
  <c r="AE2496" i="9"/>
  <c r="AD2496" i="9"/>
  <c r="AE2504" i="9"/>
  <c r="AD2504" i="9"/>
  <c r="AD2512" i="9"/>
  <c r="AE2512" i="9"/>
  <c r="AE2520" i="9"/>
  <c r="AD2520" i="9"/>
  <c r="AE2528" i="9"/>
  <c r="AD2528" i="9"/>
  <c r="AE2536" i="9"/>
  <c r="AD2536" i="9"/>
  <c r="AD2544" i="9"/>
  <c r="AE2544" i="9"/>
  <c r="AE2552" i="9"/>
  <c r="AD2552" i="9"/>
  <c r="AE2560" i="9"/>
  <c r="AD2560" i="9"/>
  <c r="AE2568" i="9"/>
  <c r="AD2568" i="9"/>
  <c r="AD2576" i="9"/>
  <c r="AE2576" i="9"/>
  <c r="AE2584" i="9"/>
  <c r="AD2584" i="9"/>
  <c r="AE2592" i="9"/>
  <c r="AD2592" i="9"/>
  <c r="AD2600" i="9"/>
  <c r="AE2600" i="9"/>
  <c r="AD2608" i="9"/>
  <c r="AE2608" i="9"/>
  <c r="AE2616" i="9"/>
  <c r="AD2616" i="9"/>
  <c r="AE2624" i="9"/>
  <c r="AD2624" i="9"/>
  <c r="AE2632" i="9"/>
  <c r="AD2632" i="9"/>
  <c r="AD2640" i="9"/>
  <c r="AE2640" i="9"/>
  <c r="AE2648" i="9"/>
  <c r="AD2648" i="9"/>
  <c r="AE2656" i="9"/>
  <c r="AD2656" i="9"/>
  <c r="AE2664" i="9"/>
  <c r="AD2664" i="9"/>
  <c r="AD2672" i="9"/>
  <c r="AE2672" i="9"/>
  <c r="AE2680" i="9"/>
  <c r="AD2680" i="9"/>
  <c r="AE2688" i="9"/>
  <c r="AD2688" i="9"/>
  <c r="AE2696" i="9"/>
  <c r="AD2696" i="9"/>
  <c r="AD2704" i="9"/>
  <c r="AE2704" i="9"/>
  <c r="AE2712" i="9"/>
  <c r="AD2712" i="9"/>
  <c r="AE2720" i="9"/>
  <c r="AD2720" i="9"/>
  <c r="AE2728" i="9"/>
  <c r="AD2728" i="9"/>
  <c r="AD2736" i="9"/>
  <c r="AE2736" i="9"/>
  <c r="AE2744" i="9"/>
  <c r="AD2744" i="9"/>
  <c r="AE2752" i="9"/>
  <c r="AD2752" i="9"/>
  <c r="AE2760" i="9"/>
  <c r="AD2760" i="9"/>
  <c r="AD2768" i="9"/>
  <c r="AE2768" i="9"/>
  <c r="AE2776" i="9"/>
  <c r="AD2776" i="9"/>
  <c r="AE2784" i="9"/>
  <c r="AD2784" i="9"/>
  <c r="AE2792" i="9"/>
  <c r="AD2792" i="9"/>
  <c r="AD2800" i="9"/>
  <c r="AE2800" i="9"/>
  <c r="AE2808" i="9"/>
  <c r="AD2808" i="9"/>
  <c r="AE2816" i="9"/>
  <c r="AD2816" i="9"/>
  <c r="AE2824" i="9"/>
  <c r="AD2824" i="9"/>
  <c r="AD2832" i="9"/>
  <c r="AE2832" i="9"/>
  <c r="AE2840" i="9"/>
  <c r="AD2840" i="9"/>
  <c r="AE2848" i="9"/>
  <c r="AD2848" i="9"/>
  <c r="AE2856" i="9"/>
  <c r="AD2856" i="9"/>
  <c r="AD2864" i="9"/>
  <c r="AE2864" i="9"/>
  <c r="AE2872" i="9"/>
  <c r="AD2872" i="9"/>
  <c r="AE2880" i="9"/>
  <c r="AD2880" i="9"/>
  <c r="AE2888" i="9"/>
  <c r="AD2888" i="9"/>
  <c r="AD2896" i="9"/>
  <c r="AE2896" i="9"/>
  <c r="AE2904" i="9"/>
  <c r="AD2904" i="9"/>
  <c r="AE2912" i="9"/>
  <c r="AD2912" i="9"/>
  <c r="AE2920" i="9"/>
  <c r="AD2920" i="9"/>
  <c r="AD2928" i="9"/>
  <c r="AE2928" i="9"/>
  <c r="AE2936" i="9"/>
  <c r="AD2936" i="9"/>
  <c r="AE2944" i="9"/>
  <c r="AD2944" i="9"/>
  <c r="AE2952" i="9"/>
  <c r="AD2952" i="9"/>
  <c r="AD2960" i="9"/>
  <c r="AE2960" i="9"/>
  <c r="AE2968" i="9"/>
  <c r="AD2968" i="9"/>
  <c r="AE2976" i="9"/>
  <c r="AD2976" i="9"/>
  <c r="AE2984" i="9"/>
  <c r="AD2984" i="9"/>
  <c r="AD2992" i="9"/>
  <c r="AE2992" i="9"/>
  <c r="AE3000" i="9"/>
  <c r="AD3000" i="9"/>
  <c r="AE3008" i="9"/>
  <c r="AD3008" i="9"/>
  <c r="AE3016" i="9"/>
  <c r="AD3016" i="9"/>
  <c r="AD3024" i="9"/>
  <c r="AE3024" i="9"/>
  <c r="AE3032" i="9"/>
  <c r="AD3032" i="9"/>
  <c r="AE3040" i="9"/>
  <c r="AD3040" i="9"/>
  <c r="AE3048" i="9"/>
  <c r="AD3048" i="9"/>
  <c r="AD3056" i="9"/>
  <c r="AE3056" i="9"/>
  <c r="AE3064" i="9"/>
  <c r="AD3064" i="9"/>
  <c r="AE3072" i="9"/>
  <c r="AD3072" i="9"/>
  <c r="AE3080" i="9"/>
  <c r="AD3080" i="9"/>
  <c r="AD3088" i="9"/>
  <c r="AE3088" i="9"/>
  <c r="AE3096" i="9"/>
  <c r="AD3096" i="9"/>
  <c r="AE3104" i="9"/>
  <c r="AD3104" i="9"/>
  <c r="AD3112" i="9"/>
  <c r="AE3112" i="9"/>
  <c r="AD3120" i="9"/>
  <c r="AE3120" i="9"/>
  <c r="AE3128" i="9"/>
  <c r="AD3128" i="9"/>
  <c r="AE3136" i="9"/>
  <c r="AD3136" i="9"/>
  <c r="AE3144" i="9"/>
  <c r="AD3144" i="9"/>
  <c r="AD3152" i="9"/>
  <c r="AE3152" i="9"/>
  <c r="AE3160" i="9"/>
  <c r="AD3160" i="9"/>
  <c r="AE3168" i="9"/>
  <c r="AD3168" i="9"/>
  <c r="AE3176" i="9"/>
  <c r="AD3176" i="9"/>
  <c r="AD3184" i="9"/>
  <c r="AE3184" i="9"/>
  <c r="AE3192" i="9"/>
  <c r="AD3192" i="9"/>
  <c r="AE3200" i="9"/>
  <c r="AD3200" i="9"/>
  <c r="AE3208" i="9"/>
  <c r="AD3208" i="9"/>
  <c r="AD3216" i="9"/>
  <c r="AE3216" i="9"/>
  <c r="AE3224" i="9"/>
  <c r="AD3224" i="9"/>
  <c r="AE3232" i="9"/>
  <c r="AD3232" i="9"/>
  <c r="AE3240" i="9"/>
  <c r="AD3240" i="9"/>
  <c r="AD3248" i="9"/>
  <c r="AE3248" i="9"/>
  <c r="AE3256" i="9"/>
  <c r="AD3256" i="9"/>
  <c r="AE3264" i="9"/>
  <c r="AD3264" i="9"/>
  <c r="AE3272" i="9"/>
  <c r="AD3272" i="9"/>
  <c r="AD3280" i="9"/>
  <c r="AE3280" i="9"/>
  <c r="AE3288" i="9"/>
  <c r="AD3288" i="9"/>
  <c r="AE3296" i="9"/>
  <c r="AD3296" i="9"/>
  <c r="AE3304" i="9"/>
  <c r="AD3304" i="9"/>
  <c r="AD3312" i="9"/>
  <c r="AE3312" i="9"/>
  <c r="AE3320" i="9"/>
  <c r="AD3320" i="9"/>
  <c r="AE3328" i="9"/>
  <c r="AD3328" i="9"/>
  <c r="AE3336" i="9"/>
  <c r="AD3336" i="9"/>
  <c r="AD3344" i="9"/>
  <c r="AE3344" i="9"/>
  <c r="AE3352" i="9"/>
  <c r="AD3352" i="9"/>
  <c r="AE3360" i="9"/>
  <c r="AD3360" i="9"/>
  <c r="AD3368" i="9"/>
  <c r="AE3368" i="9"/>
  <c r="AD3376" i="9"/>
  <c r="AE3376" i="9"/>
  <c r="AE3384" i="9"/>
  <c r="AD3384" i="9"/>
  <c r="AE3392" i="9"/>
  <c r="AD3392" i="9"/>
  <c r="AE3400" i="9"/>
  <c r="AD3400" i="9"/>
  <c r="AD3408" i="9"/>
  <c r="AE3408" i="9"/>
  <c r="AE3416" i="9"/>
  <c r="AD3416" i="9"/>
  <c r="AE3424" i="9"/>
  <c r="AD3424" i="9"/>
  <c r="AE3432" i="9"/>
  <c r="AD3432" i="9"/>
  <c r="AD3440" i="9"/>
  <c r="AE3440" i="9"/>
  <c r="AE3448" i="9"/>
  <c r="AD3448" i="9"/>
  <c r="AE3456" i="9"/>
  <c r="AD3456" i="9"/>
  <c r="AE3464" i="9"/>
  <c r="AD3464" i="9"/>
  <c r="AD3472" i="9"/>
  <c r="AE3472" i="9"/>
  <c r="AE3480" i="9"/>
  <c r="AD3480" i="9"/>
  <c r="AE3488" i="9"/>
  <c r="AD3488" i="9"/>
  <c r="AE3496" i="9"/>
  <c r="AD3496" i="9"/>
  <c r="AD3504" i="9"/>
  <c r="AE3504" i="9"/>
  <c r="AE3512" i="9"/>
  <c r="AD3512" i="9"/>
  <c r="AE3520" i="9"/>
  <c r="AD3520" i="9"/>
  <c r="AE3528" i="9"/>
  <c r="AD3528" i="9"/>
  <c r="AD3536" i="9"/>
  <c r="AE3536" i="9"/>
  <c r="AE3544" i="9"/>
  <c r="AD3544" i="9"/>
  <c r="AE3552" i="9"/>
  <c r="AD3552" i="9"/>
  <c r="AE3560" i="9"/>
  <c r="AD3560" i="9"/>
  <c r="AD3568" i="9"/>
  <c r="AE3568" i="9"/>
  <c r="AE3576" i="9"/>
  <c r="AD3576" i="9"/>
  <c r="AE3584" i="9"/>
  <c r="AD3584" i="9"/>
  <c r="AE3592" i="9"/>
  <c r="AD3592" i="9"/>
  <c r="AD3600" i="9"/>
  <c r="AE3600" i="9"/>
  <c r="AE3608" i="9"/>
  <c r="AD3608" i="9"/>
  <c r="AE3616" i="9"/>
  <c r="AD3616" i="9"/>
  <c r="AE3624" i="9"/>
  <c r="AD3624" i="9"/>
  <c r="AD3632" i="9"/>
  <c r="AE3632" i="9"/>
  <c r="AE3640" i="9"/>
  <c r="AD3640" i="9"/>
  <c r="AE3648" i="9"/>
  <c r="AD3648" i="9"/>
  <c r="AE3656" i="9"/>
  <c r="AD3656" i="9"/>
  <c r="AD3664" i="9"/>
  <c r="AE3664" i="9"/>
  <c r="AE3672" i="9"/>
  <c r="AD3672" i="9"/>
  <c r="AE3680" i="9"/>
  <c r="AD3680" i="9"/>
  <c r="AE3688" i="9"/>
  <c r="AD3688" i="9"/>
  <c r="AD3696" i="9"/>
  <c r="AE3696" i="9"/>
  <c r="AE3704" i="9"/>
  <c r="AD3704" i="9"/>
  <c r="AE3712" i="9"/>
  <c r="AD3712" i="9"/>
  <c r="AE3720" i="9"/>
  <c r="AD3720" i="9"/>
  <c r="AD3728" i="9"/>
  <c r="AE3728" i="9"/>
  <c r="AE3736" i="9"/>
  <c r="AD3736" i="9"/>
  <c r="AE3744" i="9"/>
  <c r="AD3744" i="9"/>
  <c r="AE3752" i="9"/>
  <c r="AD3752" i="9"/>
  <c r="AD3760" i="9"/>
  <c r="AE3760" i="9"/>
  <c r="AE3768" i="9"/>
  <c r="AD3768" i="9"/>
  <c r="AE3776" i="9"/>
  <c r="AD3776" i="9"/>
  <c r="AE3784" i="9"/>
  <c r="AD3784" i="9"/>
  <c r="AD3792" i="9"/>
  <c r="AE3792" i="9"/>
  <c r="AE3800" i="9"/>
  <c r="AD3800" i="9"/>
  <c r="AE3808" i="9"/>
  <c r="AD3808" i="9"/>
  <c r="AE3816" i="9"/>
  <c r="AD3816" i="9"/>
  <c r="AD3824" i="9"/>
  <c r="AE3824" i="9"/>
  <c r="AE3832" i="9"/>
  <c r="AD3832" i="9"/>
  <c r="AE3840" i="9"/>
  <c r="AD3840" i="9"/>
  <c r="AE3848" i="9"/>
  <c r="AD3848" i="9"/>
  <c r="AD3856" i="9"/>
  <c r="AE3856" i="9"/>
  <c r="AE3864" i="9"/>
  <c r="AD3864" i="9"/>
  <c r="K650" i="9"/>
  <c r="K651" i="9"/>
  <c r="K656" i="9"/>
  <c r="AK42" i="11"/>
  <c r="K660" i="9"/>
  <c r="K662" i="9"/>
  <c r="K664" i="9"/>
  <c r="K665" i="9"/>
  <c r="K666" i="9"/>
  <c r="K667" i="9"/>
  <c r="K668" i="9"/>
  <c r="K669" i="9"/>
  <c r="K670" i="9"/>
  <c r="K672" i="9"/>
  <c r="AK41" i="11"/>
  <c r="K677" i="9"/>
  <c r="K678" i="9"/>
  <c r="K679" i="9"/>
  <c r="K681" i="9"/>
  <c r="K682" i="9"/>
  <c r="K683" i="9"/>
  <c r="K684" i="9"/>
  <c r="K685" i="9"/>
  <c r="K686" i="9"/>
  <c r="K687" i="9"/>
  <c r="K688" i="9"/>
  <c r="K689" i="9"/>
  <c r="K690" i="9"/>
  <c r="AK29" i="11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8" i="9"/>
  <c r="K759" i="9"/>
  <c r="K760" i="9"/>
  <c r="K761" i="9"/>
  <c r="K762" i="9"/>
  <c r="K763" i="9"/>
  <c r="K764" i="9"/>
  <c r="K765" i="9"/>
  <c r="K766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0" i="9"/>
  <c r="K1011" i="9"/>
  <c r="K1012" i="9"/>
  <c r="K1013" i="9"/>
  <c r="K1014" i="9"/>
  <c r="K1015" i="9"/>
  <c r="K1016" i="9"/>
  <c r="K1017" i="9"/>
  <c r="K1018" i="9"/>
  <c r="K1019" i="9"/>
  <c r="K1020" i="9"/>
  <c r="K1021" i="9"/>
  <c r="K1022" i="9"/>
  <c r="K1023" i="9"/>
  <c r="K1024" i="9"/>
  <c r="K1025" i="9"/>
  <c r="K1026" i="9"/>
  <c r="K1027" i="9"/>
  <c r="K1028" i="9"/>
  <c r="K1029" i="9"/>
  <c r="K1030" i="9"/>
  <c r="K1031" i="9"/>
  <c r="K1032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045" i="9"/>
  <c r="K1046" i="9"/>
  <c r="K1047" i="9"/>
  <c r="K1048" i="9"/>
  <c r="K1049" i="9"/>
  <c r="K1050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3" i="9"/>
  <c r="K1064" i="9"/>
  <c r="K1065" i="9"/>
  <c r="K1066" i="9"/>
  <c r="K1067" i="9"/>
  <c r="K1068" i="9"/>
  <c r="K1069" i="9"/>
  <c r="K1070" i="9"/>
  <c r="K1071" i="9"/>
  <c r="K1072" i="9"/>
  <c r="K1073" i="9"/>
  <c r="K1074" i="9"/>
  <c r="K1075" i="9"/>
  <c r="K1076" i="9"/>
  <c r="K1077" i="9"/>
  <c r="K1078" i="9"/>
  <c r="K1079" i="9"/>
  <c r="K1080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6" i="9"/>
  <c r="K1117" i="9"/>
  <c r="K1118" i="9"/>
  <c r="K1119" i="9"/>
  <c r="K1120" i="9"/>
  <c r="K1121" i="9"/>
  <c r="K1122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145" i="9"/>
  <c r="K1146" i="9"/>
  <c r="K1147" i="9"/>
  <c r="K1148" i="9"/>
  <c r="K1149" i="9"/>
  <c r="K1150" i="9"/>
  <c r="K1151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64" i="9"/>
  <c r="K1165" i="9"/>
  <c r="K1166" i="9"/>
  <c r="K1167" i="9"/>
  <c r="K1168" i="9"/>
  <c r="K1169" i="9"/>
  <c r="K1170" i="9"/>
  <c r="K1171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2" i="9"/>
  <c r="K1203" i="9"/>
  <c r="K1204" i="9"/>
  <c r="K1205" i="9"/>
  <c r="K1206" i="9"/>
  <c r="K1207" i="9"/>
  <c r="K1208" i="9"/>
  <c r="K1209" i="9"/>
  <c r="K1210" i="9"/>
  <c r="K1211" i="9"/>
  <c r="K1212" i="9"/>
  <c r="K1213" i="9"/>
  <c r="K1214" i="9"/>
  <c r="K1215" i="9"/>
  <c r="K1216" i="9"/>
  <c r="K1217" i="9"/>
  <c r="K1218" i="9"/>
  <c r="K1219" i="9"/>
  <c r="K1220" i="9"/>
  <c r="K1221" i="9"/>
  <c r="K1222" i="9"/>
  <c r="K1223" i="9"/>
  <c r="K1224" i="9"/>
  <c r="K1225" i="9"/>
  <c r="K1226" i="9"/>
  <c r="K1227" i="9"/>
  <c r="K1228" i="9"/>
  <c r="K1229" i="9"/>
  <c r="K1230" i="9"/>
  <c r="K1231" i="9"/>
  <c r="K1232" i="9"/>
  <c r="K1233" i="9"/>
  <c r="K1234" i="9"/>
  <c r="K1235" i="9"/>
  <c r="K1236" i="9"/>
  <c r="K1237" i="9"/>
  <c r="K1238" i="9"/>
  <c r="K1239" i="9"/>
  <c r="K1240" i="9"/>
  <c r="K1241" i="9"/>
  <c r="K1242" i="9"/>
  <c r="K1243" i="9"/>
  <c r="K1244" i="9"/>
  <c r="K1245" i="9"/>
  <c r="K1246" i="9"/>
  <c r="K1247" i="9"/>
  <c r="K1248" i="9"/>
  <c r="K1249" i="9"/>
  <c r="K1250" i="9"/>
  <c r="K1251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1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5" i="9"/>
  <c r="K1296" i="9"/>
  <c r="AK58" i="11"/>
  <c r="K1301" i="9"/>
  <c r="K1305" i="9"/>
  <c r="K1307" i="9"/>
  <c r="K1309" i="9"/>
  <c r="K1310" i="9"/>
  <c r="K1311" i="9"/>
  <c r="K1312" i="9"/>
  <c r="K1313" i="9"/>
  <c r="K1314" i="9"/>
  <c r="K1315" i="9"/>
  <c r="K1317" i="9"/>
  <c r="K1322" i="9"/>
  <c r="K1323" i="9"/>
  <c r="K1324" i="9"/>
  <c r="K1326" i="9"/>
  <c r="K1327" i="9"/>
  <c r="K1328" i="9"/>
  <c r="K1329" i="9"/>
  <c r="K1330" i="9"/>
  <c r="K1331" i="9"/>
  <c r="K1332" i="9"/>
  <c r="K1333" i="9"/>
  <c r="K1334" i="9"/>
  <c r="K1335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AK52" i="11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3" i="9"/>
  <c r="K1404" i="9"/>
  <c r="K1405" i="9"/>
  <c r="K1406" i="9"/>
  <c r="K1407" i="9"/>
  <c r="K1408" i="9"/>
  <c r="K1409" i="9"/>
  <c r="K1410" i="9"/>
  <c r="K1411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599" i="9"/>
  <c r="K1600" i="9"/>
  <c r="K1601" i="9"/>
  <c r="K1602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624" i="9"/>
  <c r="K1625" i="9"/>
  <c r="K1626" i="9"/>
  <c r="K1627" i="9"/>
  <c r="K1628" i="9"/>
  <c r="K1629" i="9"/>
  <c r="K1630" i="9"/>
  <c r="K1631" i="9"/>
  <c r="K1632" i="9"/>
  <c r="K1633" i="9"/>
  <c r="K1634" i="9"/>
  <c r="K1635" i="9"/>
  <c r="K1636" i="9"/>
  <c r="K1637" i="9"/>
  <c r="K1638" i="9"/>
  <c r="K1639" i="9"/>
  <c r="K1640" i="9"/>
  <c r="K1641" i="9"/>
  <c r="K1642" i="9"/>
  <c r="K1643" i="9"/>
  <c r="K1644" i="9"/>
  <c r="K1645" i="9"/>
  <c r="K1646" i="9"/>
  <c r="K1647" i="9"/>
  <c r="K1648" i="9"/>
  <c r="K1649" i="9"/>
  <c r="K1650" i="9"/>
  <c r="K1651" i="9"/>
  <c r="K1652" i="9"/>
  <c r="K1653" i="9"/>
  <c r="K1654" i="9"/>
  <c r="K1655" i="9"/>
  <c r="K1656" i="9"/>
  <c r="K1657" i="9"/>
  <c r="K1658" i="9"/>
  <c r="K1659" i="9"/>
  <c r="K1660" i="9"/>
  <c r="K1661" i="9"/>
  <c r="K1662" i="9"/>
  <c r="K1663" i="9"/>
  <c r="K1664" i="9"/>
  <c r="K1665" i="9"/>
  <c r="K1666" i="9"/>
  <c r="K1667" i="9"/>
  <c r="K1668" i="9"/>
  <c r="K1669" i="9"/>
  <c r="K1670" i="9"/>
  <c r="K1671" i="9"/>
  <c r="K1672" i="9"/>
  <c r="K1673" i="9"/>
  <c r="K1674" i="9"/>
  <c r="K1675" i="9"/>
  <c r="K1676" i="9"/>
  <c r="K1677" i="9"/>
  <c r="K1678" i="9"/>
  <c r="K1679" i="9"/>
  <c r="K1680" i="9"/>
  <c r="K1681" i="9"/>
  <c r="K1682" i="9"/>
  <c r="K1683" i="9"/>
  <c r="K1684" i="9"/>
  <c r="K1685" i="9"/>
  <c r="K1686" i="9"/>
  <c r="K1687" i="9"/>
  <c r="K1688" i="9"/>
  <c r="K1689" i="9"/>
  <c r="K1690" i="9"/>
  <c r="K1691" i="9"/>
  <c r="K1692" i="9"/>
  <c r="K1693" i="9"/>
  <c r="K1694" i="9"/>
  <c r="K1695" i="9"/>
  <c r="K1696" i="9"/>
  <c r="K1697" i="9"/>
  <c r="K1698" i="9"/>
  <c r="K1699" i="9"/>
  <c r="K1700" i="9"/>
  <c r="K1701" i="9"/>
  <c r="K1702" i="9"/>
  <c r="K1703" i="9"/>
  <c r="K1704" i="9"/>
  <c r="K1705" i="9"/>
  <c r="K1706" i="9"/>
  <c r="K1707" i="9"/>
  <c r="K1708" i="9"/>
  <c r="K1709" i="9"/>
  <c r="K1710" i="9"/>
  <c r="K1711" i="9"/>
  <c r="K1712" i="9"/>
  <c r="K1713" i="9"/>
  <c r="K1714" i="9"/>
  <c r="K1715" i="9"/>
  <c r="K1716" i="9"/>
  <c r="K1717" i="9"/>
  <c r="K1718" i="9"/>
  <c r="K1719" i="9"/>
  <c r="K1720" i="9"/>
  <c r="K1721" i="9"/>
  <c r="K1722" i="9"/>
  <c r="K1723" i="9"/>
  <c r="K1724" i="9"/>
  <c r="K1725" i="9"/>
  <c r="K1726" i="9"/>
  <c r="K1727" i="9"/>
  <c r="K1728" i="9"/>
  <c r="K1729" i="9"/>
  <c r="K1730" i="9"/>
  <c r="K1731" i="9"/>
  <c r="K1732" i="9"/>
  <c r="K1733" i="9"/>
  <c r="K1734" i="9"/>
  <c r="K1735" i="9"/>
  <c r="K1736" i="9"/>
  <c r="K1737" i="9"/>
  <c r="K1738" i="9"/>
  <c r="K1739" i="9"/>
  <c r="K1740" i="9"/>
  <c r="K1741" i="9"/>
  <c r="K1742" i="9"/>
  <c r="K1743" i="9"/>
  <c r="K1744" i="9"/>
  <c r="K1745" i="9"/>
  <c r="K1746" i="9"/>
  <c r="K1747" i="9"/>
  <c r="K1748" i="9"/>
  <c r="K1749" i="9"/>
  <c r="K1750" i="9"/>
  <c r="K1751" i="9"/>
  <c r="K1752" i="9"/>
  <c r="K1753" i="9"/>
  <c r="K1754" i="9"/>
  <c r="K1755" i="9"/>
  <c r="K1756" i="9"/>
  <c r="K1757" i="9"/>
  <c r="K1758" i="9"/>
  <c r="K1759" i="9"/>
  <c r="K1760" i="9"/>
  <c r="K1761" i="9"/>
  <c r="K1762" i="9"/>
  <c r="K1763" i="9"/>
  <c r="K1764" i="9"/>
  <c r="K1765" i="9"/>
  <c r="K1766" i="9"/>
  <c r="K1767" i="9"/>
  <c r="K1768" i="9"/>
  <c r="K1769" i="9"/>
  <c r="K1770" i="9"/>
  <c r="K1771" i="9"/>
  <c r="K1772" i="9"/>
  <c r="K1773" i="9"/>
  <c r="K1774" i="9"/>
  <c r="K1775" i="9"/>
  <c r="K1776" i="9"/>
  <c r="K1777" i="9"/>
  <c r="K1778" i="9"/>
  <c r="K1779" i="9"/>
  <c r="K1780" i="9"/>
  <c r="K1781" i="9"/>
  <c r="K1782" i="9"/>
  <c r="K1783" i="9"/>
  <c r="K1784" i="9"/>
  <c r="K1785" i="9"/>
  <c r="K1786" i="9"/>
  <c r="K1787" i="9"/>
  <c r="K1788" i="9"/>
  <c r="K1789" i="9"/>
  <c r="K1790" i="9"/>
  <c r="K1791" i="9"/>
  <c r="K1792" i="9"/>
  <c r="K1793" i="9"/>
  <c r="K1794" i="9"/>
  <c r="K1795" i="9"/>
  <c r="K1796" i="9"/>
  <c r="K1797" i="9"/>
  <c r="K1798" i="9"/>
  <c r="K1799" i="9"/>
  <c r="K1800" i="9"/>
  <c r="K1801" i="9"/>
  <c r="K1802" i="9"/>
  <c r="K1803" i="9"/>
  <c r="K1804" i="9"/>
  <c r="K1805" i="9"/>
  <c r="K1806" i="9"/>
  <c r="K1807" i="9"/>
  <c r="K1808" i="9"/>
  <c r="K1809" i="9"/>
  <c r="K1810" i="9"/>
  <c r="K1811" i="9"/>
  <c r="K1812" i="9"/>
  <c r="K1813" i="9"/>
  <c r="K1814" i="9"/>
  <c r="K1815" i="9"/>
  <c r="K1816" i="9"/>
  <c r="K1817" i="9"/>
  <c r="K1818" i="9"/>
  <c r="K1819" i="9"/>
  <c r="K1820" i="9"/>
  <c r="K1821" i="9"/>
  <c r="K1822" i="9"/>
  <c r="K1823" i="9"/>
  <c r="K1824" i="9"/>
  <c r="K1825" i="9"/>
  <c r="K1826" i="9"/>
  <c r="K1827" i="9"/>
  <c r="K1828" i="9"/>
  <c r="K1829" i="9"/>
  <c r="K1830" i="9"/>
  <c r="K1831" i="9"/>
  <c r="K1832" i="9"/>
  <c r="K1833" i="9"/>
  <c r="K1834" i="9"/>
  <c r="K1835" i="9"/>
  <c r="K1836" i="9"/>
  <c r="K1837" i="9"/>
  <c r="K1838" i="9"/>
  <c r="K1839" i="9"/>
  <c r="K1840" i="9"/>
  <c r="K1841" i="9"/>
  <c r="K1842" i="9"/>
  <c r="K1843" i="9"/>
  <c r="K1844" i="9"/>
  <c r="K1845" i="9"/>
  <c r="K1846" i="9"/>
  <c r="K1847" i="9"/>
  <c r="K1848" i="9"/>
  <c r="K1849" i="9"/>
  <c r="K1850" i="9"/>
  <c r="K1851" i="9"/>
  <c r="K1852" i="9"/>
  <c r="K1853" i="9"/>
  <c r="K1854" i="9"/>
  <c r="K1855" i="9"/>
  <c r="K1856" i="9"/>
  <c r="K1857" i="9"/>
  <c r="K1858" i="9"/>
  <c r="K1859" i="9"/>
  <c r="K1860" i="9"/>
  <c r="K1861" i="9"/>
  <c r="K1862" i="9"/>
  <c r="K1863" i="9"/>
  <c r="K1864" i="9"/>
  <c r="K1865" i="9"/>
  <c r="K1866" i="9"/>
  <c r="K1867" i="9"/>
  <c r="K1868" i="9"/>
  <c r="K1869" i="9"/>
  <c r="K1870" i="9"/>
  <c r="K1871" i="9"/>
  <c r="K1872" i="9"/>
  <c r="K1873" i="9"/>
  <c r="K1874" i="9"/>
  <c r="K1875" i="9"/>
  <c r="K1876" i="9"/>
  <c r="K1877" i="9"/>
  <c r="K1878" i="9"/>
  <c r="K1879" i="9"/>
  <c r="K1880" i="9"/>
  <c r="K1881" i="9"/>
  <c r="K1882" i="9"/>
  <c r="K1883" i="9"/>
  <c r="K1884" i="9"/>
  <c r="K1885" i="9"/>
  <c r="K1886" i="9"/>
  <c r="K1887" i="9"/>
  <c r="K1888" i="9"/>
  <c r="K1889" i="9"/>
  <c r="K1890" i="9"/>
  <c r="K1891" i="9"/>
  <c r="K1892" i="9"/>
  <c r="K1893" i="9"/>
  <c r="K1894" i="9"/>
  <c r="K1895" i="9"/>
  <c r="K1896" i="9"/>
  <c r="K1897" i="9"/>
  <c r="K1898" i="9"/>
  <c r="K1899" i="9"/>
  <c r="K1900" i="9"/>
  <c r="K1901" i="9"/>
  <c r="K1902" i="9"/>
  <c r="K1903" i="9"/>
  <c r="K1904" i="9"/>
  <c r="K1905" i="9"/>
  <c r="K1906" i="9"/>
  <c r="K1907" i="9"/>
  <c r="K1908" i="9"/>
  <c r="K1909" i="9"/>
  <c r="K1910" i="9"/>
  <c r="K1911" i="9"/>
  <c r="K1912" i="9"/>
  <c r="K1913" i="9"/>
  <c r="K1914" i="9"/>
  <c r="K1915" i="9"/>
  <c r="K1916" i="9"/>
  <c r="K1917" i="9"/>
  <c r="K1918" i="9"/>
  <c r="K1919" i="9"/>
  <c r="K1920" i="9"/>
  <c r="K1921" i="9"/>
  <c r="K1922" i="9"/>
  <c r="K1923" i="9"/>
  <c r="K1924" i="9"/>
  <c r="K1925" i="9"/>
  <c r="K1926" i="9"/>
  <c r="K1927" i="9"/>
  <c r="K1928" i="9"/>
  <c r="K1929" i="9"/>
  <c r="K1930" i="9"/>
  <c r="K1931" i="9"/>
  <c r="K1932" i="9"/>
  <c r="K1933" i="9"/>
  <c r="K1934" i="9"/>
  <c r="K1935" i="9"/>
  <c r="K1936" i="9"/>
  <c r="AK76" i="11"/>
  <c r="K1940" i="9"/>
  <c r="K1941" i="9"/>
  <c r="K1946" i="9"/>
  <c r="AK79" i="11"/>
  <c r="K1950" i="9"/>
  <c r="K1952" i="9"/>
  <c r="K1954" i="9"/>
  <c r="K1955" i="9"/>
  <c r="K1956" i="9"/>
  <c r="K1957" i="9"/>
  <c r="K1958" i="9"/>
  <c r="K1959" i="9"/>
  <c r="K1960" i="9"/>
  <c r="K1962" i="9"/>
  <c r="AK89" i="11"/>
  <c r="K1967" i="9"/>
  <c r="K1968" i="9"/>
  <c r="K1969" i="9"/>
  <c r="K1971" i="9"/>
  <c r="K1972" i="9"/>
  <c r="K1973" i="9"/>
  <c r="K1974" i="9"/>
  <c r="K1975" i="9"/>
  <c r="K1976" i="9"/>
  <c r="K1977" i="9"/>
  <c r="K1978" i="9"/>
  <c r="K1979" i="9"/>
  <c r="K1980" i="9"/>
  <c r="K1982" i="9"/>
  <c r="K1983" i="9"/>
  <c r="K1984" i="9"/>
  <c r="K1985" i="9"/>
  <c r="K1986" i="9"/>
  <c r="K1987" i="9"/>
  <c r="K1988" i="9"/>
  <c r="K1989" i="9"/>
  <c r="K1990" i="9"/>
  <c r="K1991" i="9"/>
  <c r="K1992" i="9"/>
  <c r="K1993" i="9"/>
  <c r="K1994" i="9"/>
  <c r="K1995" i="9"/>
  <c r="K1996" i="9"/>
  <c r="K1997" i="9"/>
  <c r="K1998" i="9"/>
  <c r="K1999" i="9"/>
  <c r="K2000" i="9"/>
  <c r="K2001" i="9"/>
  <c r="K2002" i="9"/>
  <c r="K2003" i="9"/>
  <c r="K2004" i="9"/>
  <c r="K2005" i="9"/>
  <c r="K2006" i="9"/>
  <c r="K2007" i="9"/>
  <c r="K2009" i="9"/>
  <c r="K2010" i="9"/>
  <c r="K2011" i="9"/>
  <c r="K2012" i="9"/>
  <c r="K2013" i="9"/>
  <c r="K2014" i="9"/>
  <c r="K2015" i="9"/>
  <c r="K2016" i="9"/>
  <c r="K2017" i="9"/>
  <c r="K2018" i="9"/>
  <c r="K2019" i="9"/>
  <c r="K2020" i="9"/>
  <c r="K2021" i="9"/>
  <c r="K2022" i="9"/>
  <c r="K2023" i="9"/>
  <c r="K2024" i="9"/>
  <c r="K2025" i="9"/>
  <c r="K2026" i="9"/>
  <c r="K2027" i="9"/>
  <c r="K2028" i="9"/>
  <c r="K2029" i="9"/>
  <c r="K2030" i="9"/>
  <c r="K2031" i="9"/>
  <c r="K2032" i="9"/>
  <c r="K2033" i="9"/>
  <c r="K2034" i="9"/>
  <c r="K2035" i="9"/>
  <c r="K2036" i="9"/>
  <c r="K2037" i="9"/>
  <c r="K2038" i="9"/>
  <c r="K2039" i="9"/>
  <c r="K2040" i="9"/>
  <c r="K2041" i="9"/>
  <c r="K2042" i="9"/>
  <c r="K2043" i="9"/>
  <c r="K2044" i="9"/>
  <c r="K2045" i="9"/>
  <c r="K2046" i="9"/>
  <c r="AK68" i="11"/>
  <c r="K2048" i="9"/>
  <c r="K2049" i="9"/>
  <c r="K2050" i="9"/>
  <c r="K2051" i="9"/>
  <c r="K2052" i="9"/>
  <c r="K2053" i="9"/>
  <c r="K2054" i="9"/>
  <c r="K2055" i="9"/>
  <c r="K2056" i="9"/>
  <c r="K2058" i="9"/>
  <c r="K2059" i="9"/>
  <c r="K2060" i="9"/>
  <c r="K2061" i="9"/>
  <c r="K2062" i="9"/>
  <c r="K2063" i="9"/>
  <c r="K2064" i="9"/>
  <c r="K2065" i="9"/>
  <c r="K2066" i="9"/>
  <c r="K2067" i="9"/>
  <c r="K2068" i="9"/>
  <c r="K2069" i="9"/>
  <c r="K2070" i="9"/>
  <c r="K2071" i="9"/>
  <c r="K2072" i="9"/>
  <c r="K2073" i="9"/>
  <c r="K2074" i="9"/>
  <c r="K2075" i="9"/>
  <c r="K2076" i="9"/>
  <c r="K2077" i="9"/>
  <c r="K2078" i="9"/>
  <c r="K2079" i="9"/>
  <c r="K2080" i="9"/>
  <c r="K2081" i="9"/>
  <c r="K2082" i="9"/>
  <c r="K2083" i="9"/>
  <c r="K2084" i="9"/>
  <c r="K2085" i="9"/>
  <c r="K2086" i="9"/>
  <c r="K2087" i="9"/>
  <c r="K2088" i="9"/>
  <c r="K2089" i="9"/>
  <c r="K2090" i="9"/>
  <c r="K2091" i="9"/>
  <c r="K2092" i="9"/>
  <c r="K2093" i="9"/>
  <c r="K2094" i="9"/>
  <c r="K2095" i="9"/>
  <c r="K2096" i="9"/>
  <c r="K2097" i="9"/>
  <c r="K2098" i="9"/>
  <c r="K2099" i="9"/>
  <c r="K2100" i="9"/>
  <c r="K2101" i="9"/>
  <c r="K2102" i="9"/>
  <c r="K2103" i="9"/>
  <c r="K2104" i="9"/>
  <c r="K2105" i="9"/>
  <c r="K2106" i="9"/>
  <c r="K2107" i="9"/>
  <c r="K2108" i="9"/>
  <c r="K2109" i="9"/>
  <c r="K2110" i="9"/>
  <c r="K2111" i="9"/>
  <c r="K2112" i="9"/>
  <c r="K2113" i="9"/>
  <c r="K2114" i="9"/>
  <c r="K2115" i="9"/>
  <c r="K2116" i="9"/>
  <c r="K2117" i="9"/>
  <c r="K2118" i="9"/>
  <c r="K2119" i="9"/>
  <c r="K2120" i="9"/>
  <c r="K2121" i="9"/>
  <c r="K2122" i="9"/>
  <c r="K2123" i="9"/>
  <c r="K2124" i="9"/>
  <c r="K2125" i="9"/>
  <c r="K2126" i="9"/>
  <c r="K2127" i="9"/>
  <c r="K2128" i="9"/>
  <c r="K2129" i="9"/>
  <c r="K2130" i="9"/>
  <c r="K2131" i="9"/>
  <c r="K2132" i="9"/>
  <c r="K2133" i="9"/>
  <c r="K2134" i="9"/>
  <c r="K2135" i="9"/>
  <c r="K2136" i="9"/>
  <c r="K2137" i="9"/>
  <c r="K2138" i="9"/>
  <c r="K2139" i="9"/>
  <c r="K2140" i="9"/>
  <c r="K2141" i="9"/>
  <c r="K2142" i="9"/>
  <c r="K2143" i="9"/>
  <c r="K2144" i="9"/>
  <c r="K2145" i="9"/>
  <c r="K2146" i="9"/>
  <c r="K2147" i="9"/>
  <c r="K2148" i="9"/>
  <c r="K2149" i="9"/>
  <c r="K2150" i="9"/>
  <c r="K2151" i="9"/>
  <c r="K2152" i="9"/>
  <c r="K2153" i="9"/>
  <c r="K2154" i="9"/>
  <c r="K2155" i="9"/>
  <c r="K2156" i="9"/>
  <c r="K2157" i="9"/>
  <c r="K2158" i="9"/>
  <c r="K2159" i="9"/>
  <c r="K2160" i="9"/>
  <c r="K2161" i="9"/>
  <c r="K2162" i="9"/>
  <c r="K2163" i="9"/>
  <c r="K2164" i="9"/>
  <c r="K2165" i="9"/>
  <c r="K2166" i="9"/>
  <c r="K2167" i="9"/>
  <c r="K2168" i="9"/>
  <c r="K2169" i="9"/>
  <c r="K2170" i="9"/>
  <c r="K2171" i="9"/>
  <c r="K2172" i="9"/>
  <c r="K2173" i="9"/>
  <c r="K2174" i="9"/>
  <c r="K2175" i="9"/>
  <c r="K2176" i="9"/>
  <c r="K2177" i="9"/>
  <c r="K2178" i="9"/>
  <c r="K2179" i="9"/>
  <c r="K2180" i="9"/>
  <c r="K2181" i="9"/>
  <c r="K2182" i="9"/>
  <c r="K2183" i="9"/>
  <c r="K2184" i="9"/>
  <c r="K2185" i="9"/>
  <c r="K2186" i="9"/>
  <c r="K2187" i="9"/>
  <c r="K2188" i="9"/>
  <c r="K2189" i="9"/>
  <c r="K2190" i="9"/>
  <c r="K2191" i="9"/>
  <c r="K2192" i="9"/>
  <c r="K2193" i="9"/>
  <c r="K2194" i="9"/>
  <c r="K2195" i="9"/>
  <c r="K2196" i="9"/>
  <c r="K2197" i="9"/>
  <c r="K2198" i="9"/>
  <c r="K2199" i="9"/>
  <c r="K2200" i="9"/>
  <c r="K2201" i="9"/>
  <c r="K2202" i="9"/>
  <c r="K2203" i="9"/>
  <c r="K2204" i="9"/>
  <c r="K2205" i="9"/>
  <c r="K2206" i="9"/>
  <c r="K2207" i="9"/>
  <c r="K2208" i="9"/>
  <c r="K2209" i="9"/>
  <c r="K2210" i="9"/>
  <c r="K2211" i="9"/>
  <c r="K2212" i="9"/>
  <c r="K2213" i="9"/>
  <c r="K2214" i="9"/>
  <c r="K2215" i="9"/>
  <c r="K2216" i="9"/>
  <c r="K2217" i="9"/>
  <c r="K2218" i="9"/>
  <c r="K2219" i="9"/>
  <c r="K2220" i="9"/>
  <c r="K2221" i="9"/>
  <c r="K2222" i="9"/>
  <c r="K2223" i="9"/>
  <c r="K2224" i="9"/>
  <c r="K2225" i="9"/>
  <c r="K2226" i="9"/>
  <c r="K2227" i="9"/>
  <c r="K2228" i="9"/>
  <c r="K2229" i="9"/>
  <c r="K2230" i="9"/>
  <c r="K2231" i="9"/>
  <c r="K2232" i="9"/>
  <c r="K2233" i="9"/>
  <c r="K2234" i="9"/>
  <c r="K2235" i="9"/>
  <c r="K2236" i="9"/>
  <c r="K2237" i="9"/>
  <c r="K2238" i="9"/>
  <c r="K2239" i="9"/>
  <c r="K2240" i="9"/>
  <c r="K2241" i="9"/>
  <c r="K2242" i="9"/>
  <c r="K2243" i="9"/>
  <c r="K2244" i="9"/>
  <c r="K2245" i="9"/>
  <c r="K2246" i="9"/>
  <c r="K2247" i="9"/>
  <c r="K2248" i="9"/>
  <c r="K2249" i="9"/>
  <c r="K2250" i="9"/>
  <c r="K2251" i="9"/>
  <c r="K2252" i="9"/>
  <c r="K2253" i="9"/>
  <c r="K2254" i="9"/>
  <c r="K2255" i="9"/>
  <c r="K2256" i="9"/>
  <c r="K2257" i="9"/>
  <c r="K2258" i="9"/>
  <c r="K2259" i="9"/>
  <c r="K2260" i="9"/>
  <c r="K2261" i="9"/>
  <c r="K2262" i="9"/>
  <c r="K2263" i="9"/>
  <c r="K2264" i="9"/>
  <c r="K2265" i="9"/>
  <c r="K2266" i="9"/>
  <c r="K2267" i="9"/>
  <c r="K2268" i="9"/>
  <c r="K2269" i="9"/>
  <c r="K2270" i="9"/>
  <c r="K2271" i="9"/>
  <c r="K2272" i="9"/>
  <c r="K2273" i="9"/>
  <c r="K2274" i="9"/>
  <c r="K2275" i="9"/>
  <c r="K2276" i="9"/>
  <c r="K2277" i="9"/>
  <c r="K2278" i="9"/>
  <c r="K2279" i="9"/>
  <c r="K2280" i="9"/>
  <c r="K2281" i="9"/>
  <c r="K2282" i="9"/>
  <c r="K2283" i="9"/>
  <c r="K2284" i="9"/>
  <c r="K2285" i="9"/>
  <c r="K2286" i="9"/>
  <c r="K2287" i="9"/>
  <c r="K2288" i="9"/>
  <c r="K2289" i="9"/>
  <c r="K2290" i="9"/>
  <c r="K2291" i="9"/>
  <c r="K2292" i="9"/>
  <c r="K2293" i="9"/>
  <c r="K2294" i="9"/>
  <c r="K2295" i="9"/>
  <c r="K2296" i="9"/>
  <c r="K2297" i="9"/>
  <c r="K2298" i="9"/>
  <c r="K2299" i="9"/>
  <c r="K2300" i="9"/>
  <c r="K2301" i="9"/>
  <c r="K2302" i="9"/>
  <c r="K2303" i="9"/>
  <c r="K2304" i="9"/>
  <c r="K2305" i="9"/>
  <c r="K2306" i="9"/>
  <c r="K2307" i="9"/>
  <c r="K2308" i="9"/>
  <c r="K2309" i="9"/>
  <c r="K2310" i="9"/>
  <c r="K2311" i="9"/>
  <c r="K2312" i="9"/>
  <c r="K2313" i="9"/>
  <c r="K2314" i="9"/>
  <c r="K2315" i="9"/>
  <c r="K2316" i="9"/>
  <c r="K2317" i="9"/>
  <c r="K2318" i="9"/>
  <c r="K2319" i="9"/>
  <c r="K2320" i="9"/>
  <c r="K2321" i="9"/>
  <c r="K2322" i="9"/>
  <c r="K2323" i="9"/>
  <c r="K2324" i="9"/>
  <c r="K2325" i="9"/>
  <c r="K2326" i="9"/>
  <c r="K2327" i="9"/>
  <c r="K2328" i="9"/>
  <c r="K2329" i="9"/>
  <c r="K2330" i="9"/>
  <c r="K2331" i="9"/>
  <c r="K2332" i="9"/>
  <c r="K2333" i="9"/>
  <c r="K2334" i="9"/>
  <c r="K2335" i="9"/>
  <c r="K2336" i="9"/>
  <c r="K2337" i="9"/>
  <c r="K2338" i="9"/>
  <c r="K2339" i="9"/>
  <c r="K2340" i="9"/>
  <c r="K2341" i="9"/>
  <c r="K2342" i="9"/>
  <c r="K2343" i="9"/>
  <c r="K2344" i="9"/>
  <c r="K2345" i="9"/>
  <c r="K2346" i="9"/>
  <c r="K2347" i="9"/>
  <c r="K2348" i="9"/>
  <c r="K2349" i="9"/>
  <c r="K2350" i="9"/>
  <c r="K2351" i="9"/>
  <c r="K2352" i="9"/>
  <c r="K2353" i="9"/>
  <c r="K2354" i="9"/>
  <c r="K2355" i="9"/>
  <c r="K2356" i="9"/>
  <c r="K2357" i="9"/>
  <c r="K2358" i="9"/>
  <c r="K2359" i="9"/>
  <c r="K2360" i="9"/>
  <c r="K2361" i="9"/>
  <c r="K2362" i="9"/>
  <c r="K2363" i="9"/>
  <c r="K2364" i="9"/>
  <c r="K2365" i="9"/>
  <c r="K2366" i="9"/>
  <c r="K2367" i="9"/>
  <c r="K2368" i="9"/>
  <c r="K2369" i="9"/>
  <c r="K2370" i="9"/>
  <c r="K2371" i="9"/>
  <c r="K2372" i="9"/>
  <c r="K2373" i="9"/>
  <c r="K2374" i="9"/>
  <c r="K2375" i="9"/>
  <c r="K2376" i="9"/>
  <c r="K2377" i="9"/>
  <c r="K2378" i="9"/>
  <c r="K2379" i="9"/>
  <c r="K2380" i="9"/>
  <c r="K2381" i="9"/>
  <c r="K2382" i="9"/>
  <c r="K2383" i="9"/>
  <c r="K2384" i="9"/>
  <c r="K2385" i="9"/>
  <c r="K2386" i="9"/>
  <c r="K2387" i="9"/>
  <c r="K2388" i="9"/>
  <c r="K2389" i="9"/>
  <c r="K2390" i="9"/>
  <c r="K2391" i="9"/>
  <c r="K2392" i="9"/>
  <c r="K2393" i="9"/>
  <c r="K2394" i="9"/>
  <c r="K2395" i="9"/>
  <c r="K2396" i="9"/>
  <c r="K2397" i="9"/>
  <c r="K2398" i="9"/>
  <c r="K2399" i="9"/>
  <c r="K2400" i="9"/>
  <c r="K2401" i="9"/>
  <c r="K2402" i="9"/>
  <c r="K2403" i="9"/>
  <c r="K2404" i="9"/>
  <c r="K2405" i="9"/>
  <c r="K2406" i="9"/>
  <c r="K2407" i="9"/>
  <c r="K2408" i="9"/>
  <c r="K2409" i="9"/>
  <c r="K2410" i="9"/>
  <c r="K2411" i="9"/>
  <c r="K2412" i="9"/>
  <c r="K2413" i="9"/>
  <c r="K2414" i="9"/>
  <c r="K2415" i="9"/>
  <c r="K2416" i="9"/>
  <c r="K2417" i="9"/>
  <c r="K2418" i="9"/>
  <c r="K2419" i="9"/>
  <c r="K2420" i="9"/>
  <c r="K2421" i="9"/>
  <c r="K2422" i="9"/>
  <c r="K2423" i="9"/>
  <c r="K2424" i="9"/>
  <c r="K2425" i="9"/>
  <c r="K2426" i="9"/>
  <c r="K2427" i="9"/>
  <c r="K2428" i="9"/>
  <c r="K2429" i="9"/>
  <c r="K2430" i="9"/>
  <c r="K2431" i="9"/>
  <c r="K2432" i="9"/>
  <c r="K2433" i="9"/>
  <c r="K2434" i="9"/>
  <c r="K2435" i="9"/>
  <c r="K2436" i="9"/>
  <c r="K2437" i="9"/>
  <c r="K2438" i="9"/>
  <c r="K2439" i="9"/>
  <c r="K2440" i="9"/>
  <c r="K2441" i="9"/>
  <c r="K2442" i="9"/>
  <c r="K2443" i="9"/>
  <c r="K2444" i="9"/>
  <c r="K2445" i="9"/>
  <c r="K2446" i="9"/>
  <c r="K2447" i="9"/>
  <c r="K2448" i="9"/>
  <c r="K2449" i="9"/>
  <c r="K2450" i="9"/>
  <c r="K2451" i="9"/>
  <c r="K2452" i="9"/>
  <c r="K2453" i="9"/>
  <c r="K2454" i="9"/>
  <c r="K2455" i="9"/>
  <c r="K2456" i="9"/>
  <c r="K2457" i="9"/>
  <c r="K2458" i="9"/>
  <c r="K2459" i="9"/>
  <c r="K2460" i="9"/>
  <c r="K2461" i="9"/>
  <c r="K2462" i="9"/>
  <c r="K2463" i="9"/>
  <c r="K2464" i="9"/>
  <c r="K2465" i="9"/>
  <c r="K2466" i="9"/>
  <c r="K2467" i="9"/>
  <c r="K2468" i="9"/>
  <c r="K2469" i="9"/>
  <c r="K2470" i="9"/>
  <c r="K2471" i="9"/>
  <c r="K2472" i="9"/>
  <c r="K2473" i="9"/>
  <c r="K2474" i="9"/>
  <c r="K2475" i="9"/>
  <c r="K2476" i="9"/>
  <c r="K2477" i="9"/>
  <c r="K2478" i="9"/>
  <c r="K2479" i="9"/>
  <c r="K2480" i="9"/>
  <c r="K2481" i="9"/>
  <c r="K2482" i="9"/>
  <c r="K2483" i="9"/>
  <c r="K2484" i="9"/>
  <c r="K2485" i="9"/>
  <c r="K2486" i="9"/>
  <c r="K2487" i="9"/>
  <c r="K2488" i="9"/>
  <c r="K2489" i="9"/>
  <c r="K2490" i="9"/>
  <c r="K2491" i="9"/>
  <c r="K2492" i="9"/>
  <c r="K2493" i="9"/>
  <c r="K2494" i="9"/>
  <c r="K2495" i="9"/>
  <c r="K2496" i="9"/>
  <c r="K2497" i="9"/>
  <c r="K2498" i="9"/>
  <c r="K2499" i="9"/>
  <c r="K2500" i="9"/>
  <c r="K2501" i="9"/>
  <c r="K2502" i="9"/>
  <c r="K2503" i="9"/>
  <c r="K2504" i="9"/>
  <c r="K2505" i="9"/>
  <c r="K2506" i="9"/>
  <c r="K2507" i="9"/>
  <c r="K2508" i="9"/>
  <c r="K2509" i="9"/>
  <c r="K2510" i="9"/>
  <c r="K2511" i="9"/>
  <c r="K2512" i="9"/>
  <c r="K2513" i="9"/>
  <c r="K2514" i="9"/>
  <c r="K2515" i="9"/>
  <c r="K2516" i="9"/>
  <c r="K2517" i="9"/>
  <c r="K2518" i="9"/>
  <c r="K2519" i="9"/>
  <c r="K2520" i="9"/>
  <c r="K2521" i="9"/>
  <c r="K2522" i="9"/>
  <c r="K2523" i="9"/>
  <c r="K2524" i="9"/>
  <c r="K2525" i="9"/>
  <c r="K2526" i="9"/>
  <c r="K2527" i="9"/>
  <c r="K2528" i="9"/>
  <c r="K2529" i="9"/>
  <c r="K2530" i="9"/>
  <c r="K2531" i="9"/>
  <c r="K2532" i="9"/>
  <c r="K2533" i="9"/>
  <c r="K2534" i="9"/>
  <c r="K2535" i="9"/>
  <c r="K2536" i="9"/>
  <c r="K2537" i="9"/>
  <c r="K2538" i="9"/>
  <c r="K2539" i="9"/>
  <c r="K2540" i="9"/>
  <c r="K2541" i="9"/>
  <c r="K2542" i="9"/>
  <c r="K2543" i="9"/>
  <c r="K2544" i="9"/>
  <c r="K2545" i="9"/>
  <c r="K2546" i="9"/>
  <c r="K2547" i="9"/>
  <c r="K2548" i="9"/>
  <c r="K2549" i="9"/>
  <c r="K2550" i="9"/>
  <c r="K2551" i="9"/>
  <c r="K2552" i="9"/>
  <c r="K2553" i="9"/>
  <c r="K2554" i="9"/>
  <c r="K2555" i="9"/>
  <c r="K2556" i="9"/>
  <c r="K2557" i="9"/>
  <c r="K2558" i="9"/>
  <c r="K2559" i="9"/>
  <c r="K2560" i="9"/>
  <c r="K2561" i="9"/>
  <c r="K2562" i="9"/>
  <c r="K2563" i="9"/>
  <c r="K2564" i="9"/>
  <c r="K2565" i="9"/>
  <c r="K2566" i="9"/>
  <c r="K2567" i="9"/>
  <c r="K2568" i="9"/>
  <c r="K2569" i="9"/>
  <c r="K2570" i="9"/>
  <c r="K2571" i="9"/>
  <c r="K2572" i="9"/>
  <c r="K2573" i="9"/>
  <c r="K2574" i="9"/>
  <c r="K2575" i="9"/>
  <c r="K2576" i="9"/>
  <c r="K2577" i="9"/>
  <c r="K2578" i="9"/>
  <c r="K2579" i="9"/>
  <c r="K2580" i="9"/>
  <c r="K2581" i="9"/>
  <c r="K2585" i="9"/>
  <c r="K2586" i="9"/>
  <c r="AK106" i="11"/>
  <c r="K2591" i="9"/>
  <c r="K2595" i="9"/>
  <c r="K2597" i="9"/>
  <c r="K2599" i="9"/>
  <c r="K2600" i="9"/>
  <c r="K2601" i="9"/>
  <c r="K2602" i="9"/>
  <c r="K2603" i="9"/>
  <c r="K2604" i="9"/>
  <c r="K2605" i="9"/>
  <c r="K2607" i="9"/>
  <c r="AK100" i="11"/>
  <c r="K2612" i="9"/>
  <c r="K2613" i="9"/>
  <c r="K2614" i="9"/>
  <c r="K2616" i="9"/>
  <c r="K2617" i="9"/>
  <c r="K2618" i="9"/>
  <c r="K2619" i="9"/>
  <c r="K2620" i="9"/>
  <c r="K2621" i="9"/>
  <c r="K2622" i="9"/>
  <c r="K2623" i="9"/>
  <c r="K2624" i="9"/>
  <c r="K2625" i="9"/>
  <c r="K2627" i="9"/>
  <c r="K2628" i="9"/>
  <c r="K2629" i="9"/>
  <c r="K2630" i="9"/>
  <c r="K2631" i="9"/>
  <c r="K2632" i="9"/>
  <c r="K2633" i="9"/>
  <c r="K2634" i="9"/>
  <c r="K2635" i="9"/>
  <c r="K2636" i="9"/>
  <c r="K2637" i="9"/>
  <c r="K2638" i="9"/>
  <c r="K2639" i="9"/>
  <c r="K2640" i="9"/>
  <c r="K2641" i="9"/>
  <c r="K2642" i="9"/>
  <c r="K2643" i="9"/>
  <c r="K2644" i="9"/>
  <c r="K2645" i="9"/>
  <c r="K2646" i="9"/>
  <c r="K2647" i="9"/>
  <c r="K2648" i="9"/>
  <c r="K2649" i="9"/>
  <c r="K2650" i="9"/>
  <c r="K2651" i="9"/>
  <c r="K2652" i="9"/>
  <c r="K2654" i="9"/>
  <c r="K2655" i="9"/>
  <c r="K2656" i="9"/>
  <c r="K2657" i="9"/>
  <c r="K2658" i="9"/>
  <c r="K2659" i="9"/>
  <c r="K2660" i="9"/>
  <c r="K2661" i="9"/>
  <c r="K2662" i="9"/>
  <c r="K2663" i="9"/>
  <c r="K2664" i="9"/>
  <c r="K2665" i="9"/>
  <c r="K2666" i="9"/>
  <c r="K2667" i="9"/>
  <c r="K2668" i="9"/>
  <c r="K2669" i="9"/>
  <c r="K2670" i="9"/>
  <c r="K2671" i="9"/>
  <c r="K2672" i="9"/>
  <c r="K2673" i="9"/>
  <c r="K2674" i="9"/>
  <c r="K2675" i="9"/>
  <c r="K2676" i="9"/>
  <c r="K2677" i="9"/>
  <c r="K2678" i="9"/>
  <c r="K2679" i="9"/>
  <c r="K2680" i="9"/>
  <c r="K2681" i="9"/>
  <c r="K2682" i="9"/>
  <c r="K2683" i="9"/>
  <c r="K2684" i="9"/>
  <c r="K2685" i="9"/>
  <c r="K2686" i="9"/>
  <c r="K2687" i="9"/>
  <c r="K2688" i="9"/>
  <c r="K2689" i="9"/>
  <c r="K2690" i="9"/>
  <c r="K2691" i="9"/>
  <c r="K2693" i="9"/>
  <c r="K2694" i="9"/>
  <c r="K2695" i="9"/>
  <c r="K2696" i="9"/>
  <c r="K2697" i="9"/>
  <c r="K2698" i="9"/>
  <c r="K2699" i="9"/>
  <c r="K2700" i="9"/>
  <c r="K2701" i="9"/>
  <c r="K2703" i="9"/>
  <c r="K2704" i="9"/>
  <c r="K2705" i="9"/>
  <c r="K2706" i="9"/>
  <c r="K2707" i="9"/>
  <c r="K2708" i="9"/>
  <c r="K2709" i="9"/>
  <c r="K2710" i="9"/>
  <c r="K2711" i="9"/>
  <c r="K2712" i="9"/>
  <c r="K2713" i="9"/>
  <c r="K2714" i="9"/>
  <c r="K2715" i="9"/>
  <c r="K2716" i="9"/>
  <c r="K2717" i="9"/>
  <c r="K2718" i="9"/>
  <c r="K2719" i="9"/>
  <c r="K2720" i="9"/>
  <c r="K2721" i="9"/>
  <c r="K2722" i="9"/>
  <c r="K2723" i="9"/>
  <c r="K2724" i="9"/>
  <c r="K2725" i="9"/>
  <c r="K2726" i="9"/>
  <c r="K2727" i="9"/>
  <c r="K2728" i="9"/>
  <c r="K2729" i="9"/>
  <c r="K2730" i="9"/>
  <c r="K2731" i="9"/>
  <c r="K2732" i="9"/>
  <c r="K2733" i="9"/>
  <c r="K2734" i="9"/>
  <c r="K2735" i="9"/>
  <c r="K2736" i="9"/>
  <c r="K2737" i="9"/>
  <c r="K2738" i="9"/>
  <c r="K2739" i="9"/>
  <c r="K2740" i="9"/>
  <c r="K2741" i="9"/>
  <c r="K2742" i="9"/>
  <c r="K2743" i="9"/>
  <c r="K2744" i="9"/>
  <c r="K2745" i="9"/>
  <c r="K2746" i="9"/>
  <c r="K2747" i="9"/>
  <c r="K2748" i="9"/>
  <c r="K2749" i="9"/>
  <c r="K2750" i="9"/>
  <c r="K2751" i="9"/>
  <c r="K2752" i="9"/>
  <c r="K2753" i="9"/>
  <c r="K2754" i="9"/>
  <c r="K2755" i="9"/>
  <c r="K2756" i="9"/>
  <c r="K2757" i="9"/>
  <c r="K2758" i="9"/>
  <c r="K2759" i="9"/>
  <c r="K2760" i="9"/>
  <c r="K2761" i="9"/>
  <c r="K2762" i="9"/>
  <c r="K2763" i="9"/>
  <c r="K2764" i="9"/>
  <c r="K2765" i="9"/>
  <c r="K2766" i="9"/>
  <c r="K2767" i="9"/>
  <c r="K2768" i="9"/>
  <c r="K2769" i="9"/>
  <c r="K2770" i="9"/>
  <c r="K2771" i="9"/>
  <c r="K2772" i="9"/>
  <c r="K2773" i="9"/>
  <c r="K2774" i="9"/>
  <c r="K2775" i="9"/>
  <c r="K2776" i="9"/>
  <c r="K2777" i="9"/>
  <c r="K2778" i="9"/>
  <c r="K2779" i="9"/>
  <c r="K2780" i="9"/>
  <c r="K2781" i="9"/>
  <c r="K2782" i="9"/>
  <c r="K2783" i="9"/>
  <c r="K2784" i="9"/>
  <c r="K2785" i="9"/>
  <c r="K2786" i="9"/>
  <c r="K2787" i="9"/>
  <c r="K2788" i="9"/>
  <c r="K2789" i="9"/>
  <c r="K2790" i="9"/>
  <c r="K2791" i="9"/>
  <c r="K2792" i="9"/>
  <c r="K2793" i="9"/>
  <c r="K2794" i="9"/>
  <c r="K2795" i="9"/>
  <c r="K2796" i="9"/>
  <c r="K2797" i="9"/>
  <c r="K2798" i="9"/>
  <c r="K2799" i="9"/>
  <c r="K2800" i="9"/>
  <c r="K2801" i="9"/>
  <c r="K2802" i="9"/>
  <c r="K2803" i="9"/>
  <c r="K2804" i="9"/>
  <c r="K2805" i="9"/>
  <c r="K2806" i="9"/>
  <c r="K2807" i="9"/>
  <c r="K2808" i="9"/>
  <c r="K2809" i="9"/>
  <c r="K2810" i="9"/>
  <c r="K2811" i="9"/>
  <c r="K2812" i="9"/>
  <c r="K2813" i="9"/>
  <c r="K2814" i="9"/>
  <c r="K2815" i="9"/>
  <c r="K2816" i="9"/>
  <c r="K2817" i="9"/>
  <c r="K2818" i="9"/>
  <c r="K2819" i="9"/>
  <c r="K2820" i="9"/>
  <c r="K2821" i="9"/>
  <c r="K2822" i="9"/>
  <c r="K2823" i="9"/>
  <c r="K2824" i="9"/>
  <c r="K2825" i="9"/>
  <c r="K2826" i="9"/>
  <c r="K2827" i="9"/>
  <c r="K2828" i="9"/>
  <c r="K2829" i="9"/>
  <c r="K2830" i="9"/>
  <c r="K2831" i="9"/>
  <c r="K2832" i="9"/>
  <c r="K2833" i="9"/>
  <c r="K2834" i="9"/>
  <c r="K2835" i="9"/>
  <c r="K2836" i="9"/>
  <c r="K2837" i="9"/>
  <c r="K2838" i="9"/>
  <c r="K2839" i="9"/>
  <c r="K2840" i="9"/>
  <c r="K2841" i="9"/>
  <c r="K2842" i="9"/>
  <c r="K2843" i="9"/>
  <c r="K2844" i="9"/>
  <c r="K2845" i="9"/>
  <c r="K2846" i="9"/>
  <c r="K2847" i="9"/>
  <c r="K2848" i="9"/>
  <c r="K2849" i="9"/>
  <c r="K2850" i="9"/>
  <c r="K2851" i="9"/>
  <c r="K2852" i="9"/>
  <c r="K2853" i="9"/>
  <c r="K2854" i="9"/>
  <c r="K2855" i="9"/>
  <c r="K2856" i="9"/>
  <c r="K2857" i="9"/>
  <c r="K2858" i="9"/>
  <c r="K2859" i="9"/>
  <c r="K2860" i="9"/>
  <c r="K2861" i="9"/>
  <c r="K2862" i="9"/>
  <c r="K2863" i="9"/>
  <c r="K2864" i="9"/>
  <c r="K2865" i="9"/>
  <c r="K2866" i="9"/>
  <c r="K2867" i="9"/>
  <c r="K2868" i="9"/>
  <c r="K2869" i="9"/>
  <c r="K2870" i="9"/>
  <c r="K2871" i="9"/>
  <c r="K2872" i="9"/>
  <c r="K2873" i="9"/>
  <c r="K2874" i="9"/>
  <c r="K2875" i="9"/>
  <c r="K2876" i="9"/>
  <c r="K2877" i="9"/>
  <c r="K2878" i="9"/>
  <c r="K2879" i="9"/>
  <c r="K2880" i="9"/>
  <c r="K2881" i="9"/>
  <c r="K2882" i="9"/>
  <c r="K2883" i="9"/>
  <c r="K2884" i="9"/>
  <c r="K2885" i="9"/>
  <c r="K2886" i="9"/>
  <c r="K2887" i="9"/>
  <c r="K2888" i="9"/>
  <c r="K2889" i="9"/>
  <c r="K2890" i="9"/>
  <c r="K2891" i="9"/>
  <c r="K2892" i="9"/>
  <c r="K2893" i="9"/>
  <c r="K2894" i="9"/>
  <c r="K2895" i="9"/>
  <c r="K2896" i="9"/>
  <c r="K2897" i="9"/>
  <c r="K2898" i="9"/>
  <c r="K2899" i="9"/>
  <c r="K2900" i="9"/>
  <c r="K2901" i="9"/>
  <c r="K2902" i="9"/>
  <c r="K2903" i="9"/>
  <c r="K2904" i="9"/>
  <c r="K2905" i="9"/>
  <c r="K2906" i="9"/>
  <c r="K2907" i="9"/>
  <c r="K2908" i="9"/>
  <c r="K2909" i="9"/>
  <c r="K2910" i="9"/>
  <c r="K2911" i="9"/>
  <c r="K2912" i="9"/>
  <c r="K2913" i="9"/>
  <c r="K2914" i="9"/>
  <c r="K2915" i="9"/>
  <c r="K2916" i="9"/>
  <c r="K2917" i="9"/>
  <c r="K2918" i="9"/>
  <c r="K2919" i="9"/>
  <c r="K2920" i="9"/>
  <c r="K2921" i="9"/>
  <c r="K2922" i="9"/>
  <c r="K2923" i="9"/>
  <c r="K2924" i="9"/>
  <c r="K2925" i="9"/>
  <c r="K2926" i="9"/>
  <c r="K2927" i="9"/>
  <c r="K2928" i="9"/>
  <c r="K2929" i="9"/>
  <c r="K2930" i="9"/>
  <c r="K2931" i="9"/>
  <c r="K2932" i="9"/>
  <c r="K2933" i="9"/>
  <c r="K2934" i="9"/>
  <c r="K2935" i="9"/>
  <c r="K2936" i="9"/>
  <c r="K2937" i="9"/>
  <c r="K2938" i="9"/>
  <c r="K2939" i="9"/>
  <c r="K2940" i="9"/>
  <c r="K2941" i="9"/>
  <c r="K2942" i="9"/>
  <c r="K2943" i="9"/>
  <c r="K2944" i="9"/>
  <c r="K2945" i="9"/>
  <c r="K2946" i="9"/>
  <c r="K2947" i="9"/>
  <c r="K2948" i="9"/>
  <c r="K2949" i="9"/>
  <c r="K2950" i="9"/>
  <c r="K2951" i="9"/>
  <c r="K2952" i="9"/>
  <c r="K2953" i="9"/>
  <c r="K2954" i="9"/>
  <c r="K2955" i="9"/>
  <c r="K2956" i="9"/>
  <c r="K2957" i="9"/>
  <c r="K2958" i="9"/>
  <c r="K2959" i="9"/>
  <c r="K2960" i="9"/>
  <c r="K2961" i="9"/>
  <c r="K2962" i="9"/>
  <c r="K2963" i="9"/>
  <c r="K2964" i="9"/>
  <c r="K2965" i="9"/>
  <c r="K2966" i="9"/>
  <c r="K2967" i="9"/>
  <c r="K2968" i="9"/>
  <c r="K2969" i="9"/>
  <c r="K2970" i="9"/>
  <c r="K2971" i="9"/>
  <c r="K2972" i="9"/>
  <c r="K2973" i="9"/>
  <c r="K2974" i="9"/>
  <c r="K2975" i="9"/>
  <c r="K2976" i="9"/>
  <c r="K2977" i="9"/>
  <c r="K2978" i="9"/>
  <c r="K2979" i="9"/>
  <c r="K2980" i="9"/>
  <c r="K2981" i="9"/>
  <c r="K2982" i="9"/>
  <c r="K2983" i="9"/>
  <c r="K2984" i="9"/>
  <c r="K2985" i="9"/>
  <c r="K2986" i="9"/>
  <c r="K2987" i="9"/>
  <c r="K2988" i="9"/>
  <c r="K2989" i="9"/>
  <c r="K2990" i="9"/>
  <c r="K2991" i="9"/>
  <c r="K2992" i="9"/>
  <c r="K2993" i="9"/>
  <c r="K2994" i="9"/>
  <c r="K2995" i="9"/>
  <c r="K2996" i="9"/>
  <c r="K2997" i="9"/>
  <c r="K2998" i="9"/>
  <c r="K2999" i="9"/>
  <c r="K3000" i="9"/>
  <c r="K3001" i="9"/>
  <c r="K3002" i="9"/>
  <c r="K3003" i="9"/>
  <c r="K3004" i="9"/>
  <c r="K3005" i="9"/>
  <c r="K3006" i="9"/>
  <c r="K3007" i="9"/>
  <c r="K3008" i="9"/>
  <c r="K3009" i="9"/>
  <c r="K3010" i="9"/>
  <c r="K3011" i="9"/>
  <c r="K3012" i="9"/>
  <c r="K3013" i="9"/>
  <c r="K3014" i="9"/>
  <c r="K3015" i="9"/>
  <c r="K3016" i="9"/>
  <c r="K3017" i="9"/>
  <c r="K3018" i="9"/>
  <c r="K3019" i="9"/>
  <c r="K3020" i="9"/>
  <c r="K3021" i="9"/>
  <c r="K3022" i="9"/>
  <c r="K3023" i="9"/>
  <c r="K3024" i="9"/>
  <c r="K3025" i="9"/>
  <c r="K3026" i="9"/>
  <c r="K3027" i="9"/>
  <c r="K3028" i="9"/>
  <c r="K3029" i="9"/>
  <c r="K3030" i="9"/>
  <c r="K3031" i="9"/>
  <c r="K3032" i="9"/>
  <c r="K3033" i="9"/>
  <c r="K3034" i="9"/>
  <c r="K3035" i="9"/>
  <c r="K3036" i="9"/>
  <c r="K3037" i="9"/>
  <c r="K3038" i="9"/>
  <c r="K3039" i="9"/>
  <c r="K3040" i="9"/>
  <c r="K3041" i="9"/>
  <c r="K3042" i="9"/>
  <c r="K3043" i="9"/>
  <c r="K3044" i="9"/>
  <c r="K3045" i="9"/>
  <c r="K3046" i="9"/>
  <c r="K3047" i="9"/>
  <c r="K3048" i="9"/>
  <c r="K3049" i="9"/>
  <c r="K3050" i="9"/>
  <c r="K3051" i="9"/>
  <c r="K3052" i="9"/>
  <c r="K3053" i="9"/>
  <c r="K3054" i="9"/>
  <c r="K3055" i="9"/>
  <c r="K3056" i="9"/>
  <c r="K3057" i="9"/>
  <c r="K3058" i="9"/>
  <c r="K3059" i="9"/>
  <c r="K3060" i="9"/>
  <c r="K3061" i="9"/>
  <c r="K3062" i="9"/>
  <c r="K3063" i="9"/>
  <c r="K3064" i="9"/>
  <c r="K3065" i="9"/>
  <c r="K3066" i="9"/>
  <c r="K3067" i="9"/>
  <c r="K3068" i="9"/>
  <c r="K3069" i="9"/>
  <c r="K3070" i="9"/>
  <c r="K3071" i="9"/>
  <c r="K3072" i="9"/>
  <c r="K3073" i="9"/>
  <c r="K3074" i="9"/>
  <c r="K3075" i="9"/>
  <c r="K3076" i="9"/>
  <c r="K3077" i="9"/>
  <c r="K3078" i="9"/>
  <c r="K3079" i="9"/>
  <c r="K3080" i="9"/>
  <c r="K3081" i="9"/>
  <c r="K3082" i="9"/>
  <c r="K3083" i="9"/>
  <c r="K3084" i="9"/>
  <c r="K3085" i="9"/>
  <c r="K3086" i="9"/>
  <c r="K3087" i="9"/>
  <c r="K3088" i="9"/>
  <c r="K3089" i="9"/>
  <c r="K3090" i="9"/>
  <c r="K3091" i="9"/>
  <c r="K3092" i="9"/>
  <c r="K3093" i="9"/>
  <c r="K3094" i="9"/>
  <c r="K3095" i="9"/>
  <c r="K3096" i="9"/>
  <c r="K3097" i="9"/>
  <c r="K3098" i="9"/>
  <c r="K3099" i="9"/>
  <c r="K3100" i="9"/>
  <c r="K3101" i="9"/>
  <c r="K3102" i="9"/>
  <c r="K3103" i="9"/>
  <c r="K3104" i="9"/>
  <c r="K3105" i="9"/>
  <c r="K3106" i="9"/>
  <c r="K3107" i="9"/>
  <c r="K3108" i="9"/>
  <c r="K3109" i="9"/>
  <c r="K3110" i="9"/>
  <c r="K3111" i="9"/>
  <c r="K3112" i="9"/>
  <c r="K3113" i="9"/>
  <c r="K3114" i="9"/>
  <c r="K3115" i="9"/>
  <c r="K3116" i="9"/>
  <c r="K3117" i="9"/>
  <c r="K3118" i="9"/>
  <c r="K3119" i="9"/>
  <c r="K3120" i="9"/>
  <c r="K3121" i="9"/>
  <c r="K3122" i="9"/>
  <c r="K3123" i="9"/>
  <c r="K3124" i="9"/>
  <c r="K3125" i="9"/>
  <c r="K3126" i="9"/>
  <c r="K3127" i="9"/>
  <c r="K3128" i="9"/>
  <c r="K3129" i="9"/>
  <c r="K3130" i="9"/>
  <c r="K3131" i="9"/>
  <c r="K3132" i="9"/>
  <c r="K3133" i="9"/>
  <c r="K3134" i="9"/>
  <c r="K3135" i="9"/>
  <c r="K3136" i="9"/>
  <c r="K3137" i="9"/>
  <c r="K3138" i="9"/>
  <c r="K3139" i="9"/>
  <c r="K3140" i="9"/>
  <c r="K3141" i="9"/>
  <c r="K3142" i="9"/>
  <c r="K3143" i="9"/>
  <c r="K3144" i="9"/>
  <c r="K3145" i="9"/>
  <c r="K3146" i="9"/>
  <c r="K3147" i="9"/>
  <c r="K3148" i="9"/>
  <c r="K3149" i="9"/>
  <c r="K3150" i="9"/>
  <c r="K3151" i="9"/>
  <c r="K3152" i="9"/>
  <c r="K3153" i="9"/>
  <c r="K3154" i="9"/>
  <c r="K3155" i="9"/>
  <c r="K3156" i="9"/>
  <c r="K3157" i="9"/>
  <c r="K3158" i="9"/>
  <c r="K3159" i="9"/>
  <c r="K3160" i="9"/>
  <c r="K3161" i="9"/>
  <c r="K3162" i="9"/>
  <c r="K3163" i="9"/>
  <c r="K3164" i="9"/>
  <c r="K3165" i="9"/>
  <c r="K3166" i="9"/>
  <c r="K3167" i="9"/>
  <c r="K3168" i="9"/>
  <c r="K3169" i="9"/>
  <c r="K3170" i="9"/>
  <c r="K3171" i="9"/>
  <c r="K3172" i="9"/>
  <c r="K3173" i="9"/>
  <c r="K3174" i="9"/>
  <c r="K3175" i="9"/>
  <c r="K3176" i="9"/>
  <c r="K3177" i="9"/>
  <c r="K3178" i="9"/>
  <c r="K3179" i="9"/>
  <c r="K3180" i="9"/>
  <c r="K3181" i="9"/>
  <c r="K3182" i="9"/>
  <c r="K3183" i="9"/>
  <c r="K3184" i="9"/>
  <c r="K3185" i="9"/>
  <c r="K3186" i="9"/>
  <c r="K3187" i="9"/>
  <c r="K3188" i="9"/>
  <c r="K3189" i="9"/>
  <c r="K3190" i="9"/>
  <c r="K3191" i="9"/>
  <c r="K3192" i="9"/>
  <c r="K3193" i="9"/>
  <c r="K3194" i="9"/>
  <c r="K3195" i="9"/>
  <c r="K3196" i="9"/>
  <c r="K3197" i="9"/>
  <c r="K3198" i="9"/>
  <c r="K3199" i="9"/>
  <c r="K3200" i="9"/>
  <c r="K3201" i="9"/>
  <c r="K3202" i="9"/>
  <c r="K3203" i="9"/>
  <c r="K3204" i="9"/>
  <c r="K3205" i="9"/>
  <c r="K3206" i="9"/>
  <c r="K3207" i="9"/>
  <c r="K3208" i="9"/>
  <c r="K3209" i="9"/>
  <c r="K3210" i="9"/>
  <c r="K3211" i="9"/>
  <c r="K3212" i="9"/>
  <c r="K3213" i="9"/>
  <c r="K3214" i="9"/>
  <c r="K3215" i="9"/>
  <c r="K3216" i="9"/>
  <c r="K3217" i="9"/>
  <c r="K3218" i="9"/>
  <c r="K3219" i="9"/>
  <c r="K3220" i="9"/>
  <c r="K3221" i="9"/>
  <c r="K3222" i="9"/>
  <c r="K3223" i="9"/>
  <c r="K3224" i="9"/>
  <c r="K3225" i="9"/>
  <c r="K3226" i="9"/>
  <c r="AK132" i="11"/>
  <c r="AK127" i="11"/>
  <c r="AK120" i="11"/>
  <c r="K3230" i="9"/>
  <c r="K3231" i="9"/>
  <c r="AK128" i="11"/>
  <c r="AK124" i="11"/>
  <c r="AK121" i="11"/>
  <c r="K3236" i="9"/>
  <c r="AK123" i="11"/>
  <c r="AK115" i="11"/>
  <c r="AK130" i="11"/>
  <c r="K3240" i="9"/>
  <c r="K3242" i="9"/>
  <c r="AK131" i="11"/>
  <c r="K3244" i="9"/>
  <c r="K3245" i="9"/>
  <c r="K3246" i="9"/>
  <c r="K3247" i="9"/>
  <c r="K3248" i="9"/>
  <c r="K3249" i="9"/>
  <c r="K3250" i="9"/>
  <c r="AK125" i="11"/>
  <c r="K3252" i="9"/>
  <c r="AK133" i="11"/>
  <c r="AK129" i="11"/>
  <c r="AK122" i="11"/>
  <c r="K3257" i="9"/>
  <c r="K3258" i="9"/>
  <c r="K3259" i="9"/>
  <c r="AK119" i="11"/>
  <c r="K3261" i="9"/>
  <c r="K3262" i="9"/>
  <c r="K3263" i="9"/>
  <c r="K3264" i="9"/>
  <c r="K3265" i="9"/>
  <c r="K3266" i="9"/>
  <c r="K3267" i="9"/>
  <c r="K3268" i="9"/>
  <c r="K3269" i="9"/>
  <c r="K3270" i="9"/>
  <c r="AK117" i="11"/>
  <c r="K3272" i="9"/>
  <c r="K3273" i="9"/>
  <c r="K3274" i="9"/>
  <c r="K3275" i="9"/>
  <c r="K3276" i="9"/>
  <c r="K3277" i="9"/>
  <c r="K3278" i="9"/>
  <c r="K3279" i="9"/>
  <c r="K3280" i="9"/>
  <c r="K3281" i="9"/>
  <c r="K3282" i="9"/>
  <c r="K3283" i="9"/>
  <c r="K3284" i="9"/>
  <c r="K3285" i="9"/>
  <c r="K3286" i="9"/>
  <c r="K3287" i="9"/>
  <c r="K3288" i="9"/>
  <c r="K3289" i="9"/>
  <c r="K3290" i="9"/>
  <c r="K3291" i="9"/>
  <c r="K3292" i="9"/>
  <c r="K3293" i="9"/>
  <c r="K3294" i="9"/>
  <c r="K3295" i="9"/>
  <c r="K3296" i="9"/>
  <c r="K3297" i="9"/>
  <c r="AK118" i="11"/>
  <c r="K3299" i="9"/>
  <c r="K3300" i="9"/>
  <c r="K3301" i="9"/>
  <c r="K3302" i="9"/>
  <c r="K3303" i="9"/>
  <c r="K3304" i="9"/>
  <c r="K3305" i="9"/>
  <c r="K3306" i="9"/>
  <c r="K3307" i="9"/>
  <c r="K3308" i="9"/>
  <c r="K3309" i="9"/>
  <c r="K3310" i="9"/>
  <c r="K3311" i="9"/>
  <c r="K3312" i="9"/>
  <c r="K3313" i="9"/>
  <c r="K3314" i="9"/>
  <c r="K3315" i="9"/>
  <c r="K3316" i="9"/>
  <c r="K3317" i="9"/>
  <c r="K3318" i="9"/>
  <c r="K3319" i="9"/>
  <c r="K3320" i="9"/>
  <c r="K3321" i="9"/>
  <c r="K3322" i="9"/>
  <c r="K3323" i="9"/>
  <c r="K3324" i="9"/>
  <c r="K3325" i="9"/>
  <c r="K3326" i="9"/>
  <c r="K3327" i="9"/>
  <c r="K3328" i="9"/>
  <c r="K3329" i="9"/>
  <c r="K3330" i="9"/>
  <c r="K3331" i="9"/>
  <c r="K3332" i="9"/>
  <c r="K3333" i="9"/>
  <c r="K3334" i="9"/>
  <c r="K3335" i="9"/>
  <c r="K3336" i="9"/>
  <c r="AK112" i="11"/>
  <c r="K3338" i="9"/>
  <c r="K3339" i="9"/>
  <c r="K3340" i="9"/>
  <c r="K3341" i="9"/>
  <c r="K3342" i="9"/>
  <c r="K3343" i="9"/>
  <c r="K3344" i="9"/>
  <c r="K3345" i="9"/>
  <c r="K3346" i="9"/>
  <c r="AK114" i="11"/>
  <c r="K3348" i="9"/>
  <c r="K3349" i="9"/>
  <c r="K3350" i="9"/>
  <c r="K3351" i="9"/>
  <c r="K3352" i="9"/>
  <c r="K3353" i="9"/>
  <c r="K3354" i="9"/>
  <c r="K3355" i="9"/>
  <c r="K3356" i="9"/>
  <c r="K3357" i="9"/>
  <c r="K3358" i="9"/>
  <c r="K3359" i="9"/>
  <c r="K3360" i="9"/>
  <c r="K3361" i="9"/>
  <c r="K3362" i="9"/>
  <c r="K3363" i="9"/>
  <c r="K3364" i="9"/>
  <c r="K3365" i="9"/>
  <c r="K3366" i="9"/>
  <c r="K3367" i="9"/>
  <c r="K3368" i="9"/>
  <c r="K3369" i="9"/>
  <c r="K3370" i="9"/>
  <c r="K3371" i="9"/>
  <c r="K3372" i="9"/>
  <c r="K3373" i="9"/>
  <c r="K3374" i="9"/>
  <c r="K3375" i="9"/>
  <c r="K3376" i="9"/>
  <c r="K3377" i="9"/>
  <c r="K3378" i="9"/>
  <c r="K3379" i="9"/>
  <c r="K3380" i="9"/>
  <c r="K3381" i="9"/>
  <c r="K3382" i="9"/>
  <c r="K3383" i="9"/>
  <c r="K3384" i="9"/>
  <c r="K3385" i="9"/>
  <c r="K3386" i="9"/>
  <c r="K3387" i="9"/>
  <c r="K3388" i="9"/>
  <c r="K3389" i="9"/>
  <c r="K3390" i="9"/>
  <c r="K3391" i="9"/>
  <c r="K3392" i="9"/>
  <c r="K3393" i="9"/>
  <c r="K3394" i="9"/>
  <c r="K3395" i="9"/>
  <c r="K3396" i="9"/>
  <c r="K3397" i="9"/>
  <c r="K3398" i="9"/>
  <c r="K3399" i="9"/>
  <c r="K3400" i="9"/>
  <c r="K3401" i="9"/>
  <c r="K3402" i="9"/>
  <c r="K3403" i="9"/>
  <c r="K3404" i="9"/>
  <c r="K3405" i="9"/>
  <c r="K3406" i="9"/>
  <c r="K3407" i="9"/>
  <c r="K3408" i="9"/>
  <c r="K3409" i="9"/>
  <c r="K3410" i="9"/>
  <c r="K3411" i="9"/>
  <c r="K3412" i="9"/>
  <c r="K3413" i="9"/>
  <c r="K3414" i="9"/>
  <c r="K3415" i="9"/>
  <c r="K3416" i="9"/>
  <c r="K3417" i="9"/>
  <c r="K3418" i="9"/>
  <c r="K3419" i="9"/>
  <c r="K3420" i="9"/>
  <c r="K3421" i="9"/>
  <c r="K3422" i="9"/>
  <c r="K3423" i="9"/>
  <c r="K3424" i="9"/>
  <c r="K3425" i="9"/>
  <c r="K3426" i="9"/>
  <c r="K3427" i="9"/>
  <c r="K3428" i="9"/>
  <c r="K3429" i="9"/>
  <c r="K3430" i="9"/>
  <c r="K3431" i="9"/>
  <c r="K3432" i="9"/>
  <c r="K3433" i="9"/>
  <c r="K3434" i="9"/>
  <c r="K3435" i="9"/>
  <c r="K3436" i="9"/>
  <c r="K3437" i="9"/>
  <c r="K3438" i="9"/>
  <c r="K3439" i="9"/>
  <c r="K3440" i="9"/>
  <c r="K3441" i="9"/>
  <c r="K3442" i="9"/>
  <c r="K3443" i="9"/>
  <c r="K3444" i="9"/>
  <c r="K3445" i="9"/>
  <c r="K3446" i="9"/>
  <c r="K3447" i="9"/>
  <c r="K3448" i="9"/>
  <c r="K3449" i="9"/>
  <c r="K3450" i="9"/>
  <c r="K3451" i="9"/>
  <c r="K3452" i="9"/>
  <c r="K3453" i="9"/>
  <c r="K3454" i="9"/>
  <c r="K3455" i="9"/>
  <c r="K3456" i="9"/>
  <c r="K3457" i="9"/>
  <c r="K3458" i="9"/>
  <c r="K3459" i="9"/>
  <c r="K3460" i="9"/>
  <c r="K3461" i="9"/>
  <c r="K3462" i="9"/>
  <c r="K3463" i="9"/>
  <c r="K3464" i="9"/>
  <c r="K3465" i="9"/>
  <c r="K3466" i="9"/>
  <c r="K3467" i="9"/>
  <c r="K3468" i="9"/>
  <c r="K3469" i="9"/>
  <c r="K3470" i="9"/>
  <c r="K3471" i="9"/>
  <c r="K3472" i="9"/>
  <c r="K3473" i="9"/>
  <c r="K3474" i="9"/>
  <c r="K3475" i="9"/>
  <c r="K3476" i="9"/>
  <c r="K3477" i="9"/>
  <c r="K3478" i="9"/>
  <c r="K3479" i="9"/>
  <c r="K3480" i="9"/>
  <c r="K3481" i="9"/>
  <c r="K3482" i="9"/>
  <c r="K3483" i="9"/>
  <c r="K3484" i="9"/>
  <c r="K3485" i="9"/>
  <c r="K3486" i="9"/>
  <c r="K3487" i="9"/>
  <c r="K3488" i="9"/>
  <c r="K3489" i="9"/>
  <c r="K3490" i="9"/>
  <c r="K3491" i="9"/>
  <c r="K3492" i="9"/>
  <c r="K3493" i="9"/>
  <c r="K3494" i="9"/>
  <c r="K3495" i="9"/>
  <c r="K3496" i="9"/>
  <c r="K3497" i="9"/>
  <c r="K3498" i="9"/>
  <c r="K3499" i="9"/>
  <c r="K3500" i="9"/>
  <c r="K3501" i="9"/>
  <c r="K3502" i="9"/>
  <c r="K3503" i="9"/>
  <c r="K3504" i="9"/>
  <c r="K3505" i="9"/>
  <c r="K3506" i="9"/>
  <c r="K3507" i="9"/>
  <c r="K3508" i="9"/>
  <c r="K3509" i="9"/>
  <c r="K3510" i="9"/>
  <c r="K3511" i="9"/>
  <c r="K3512" i="9"/>
  <c r="K3513" i="9"/>
  <c r="K3514" i="9"/>
  <c r="K3515" i="9"/>
  <c r="K3516" i="9"/>
  <c r="K3517" i="9"/>
  <c r="K3518" i="9"/>
  <c r="K3519" i="9"/>
  <c r="K3520" i="9"/>
  <c r="K3521" i="9"/>
  <c r="K3522" i="9"/>
  <c r="K3523" i="9"/>
  <c r="K3524" i="9"/>
  <c r="K3525" i="9"/>
  <c r="K3526" i="9"/>
  <c r="K3527" i="9"/>
  <c r="K3528" i="9"/>
  <c r="K3529" i="9"/>
  <c r="K3530" i="9"/>
  <c r="K3531" i="9"/>
  <c r="K3532" i="9"/>
  <c r="K3533" i="9"/>
  <c r="K3534" i="9"/>
  <c r="K3535" i="9"/>
  <c r="K3536" i="9"/>
  <c r="K3537" i="9"/>
  <c r="K3538" i="9"/>
  <c r="K3539" i="9"/>
  <c r="K3540" i="9"/>
  <c r="K3541" i="9"/>
  <c r="K3542" i="9"/>
  <c r="K3543" i="9"/>
  <c r="K3544" i="9"/>
  <c r="K3545" i="9"/>
  <c r="K3546" i="9"/>
  <c r="K3547" i="9"/>
  <c r="K3548" i="9"/>
  <c r="K3549" i="9"/>
  <c r="K3550" i="9"/>
  <c r="K3551" i="9"/>
  <c r="K3552" i="9"/>
  <c r="K3553" i="9"/>
  <c r="K3554" i="9"/>
  <c r="K3555" i="9"/>
  <c r="K3556" i="9"/>
  <c r="K3557" i="9"/>
  <c r="K3558" i="9"/>
  <c r="K3559" i="9"/>
  <c r="K3560" i="9"/>
  <c r="K3561" i="9"/>
  <c r="K3562" i="9"/>
  <c r="K3563" i="9"/>
  <c r="K3564" i="9"/>
  <c r="K3565" i="9"/>
  <c r="K3566" i="9"/>
  <c r="K3567" i="9"/>
  <c r="K3568" i="9"/>
  <c r="K3569" i="9"/>
  <c r="K3570" i="9"/>
  <c r="K3571" i="9"/>
  <c r="K3572" i="9"/>
  <c r="K3573" i="9"/>
  <c r="K3574" i="9"/>
  <c r="K3575" i="9"/>
  <c r="K3576" i="9"/>
  <c r="K3577" i="9"/>
  <c r="K3578" i="9"/>
  <c r="K3579" i="9"/>
  <c r="K3580" i="9"/>
  <c r="K3581" i="9"/>
  <c r="K3582" i="9"/>
  <c r="K3583" i="9"/>
  <c r="K3584" i="9"/>
  <c r="K3585" i="9"/>
  <c r="K3586" i="9"/>
  <c r="K3587" i="9"/>
  <c r="K3588" i="9"/>
  <c r="K3589" i="9"/>
  <c r="K3590" i="9"/>
  <c r="K3591" i="9"/>
  <c r="K3592" i="9"/>
  <c r="K3593" i="9"/>
  <c r="K3594" i="9"/>
  <c r="K3595" i="9"/>
  <c r="K3596" i="9"/>
  <c r="K3597" i="9"/>
  <c r="K3598" i="9"/>
  <c r="K3599" i="9"/>
  <c r="K3600" i="9"/>
  <c r="K3601" i="9"/>
  <c r="K3602" i="9"/>
  <c r="K3603" i="9"/>
  <c r="K3604" i="9"/>
  <c r="K3605" i="9"/>
  <c r="K3606" i="9"/>
  <c r="K3607" i="9"/>
  <c r="K3608" i="9"/>
  <c r="K3609" i="9"/>
  <c r="K3610" i="9"/>
  <c r="K3611" i="9"/>
  <c r="K3612" i="9"/>
  <c r="K3613" i="9"/>
  <c r="K3614" i="9"/>
  <c r="K3615" i="9"/>
  <c r="K3616" i="9"/>
  <c r="K3617" i="9"/>
  <c r="K3618" i="9"/>
  <c r="K3619" i="9"/>
  <c r="K3620" i="9"/>
  <c r="K3621" i="9"/>
  <c r="K3622" i="9"/>
  <c r="K3623" i="9"/>
  <c r="K3624" i="9"/>
  <c r="K3625" i="9"/>
  <c r="K3626" i="9"/>
  <c r="K3627" i="9"/>
  <c r="K3628" i="9"/>
  <c r="K3629" i="9"/>
  <c r="K3630" i="9"/>
  <c r="K3631" i="9"/>
  <c r="K3632" i="9"/>
  <c r="K3633" i="9"/>
  <c r="K3634" i="9"/>
  <c r="K3635" i="9"/>
  <c r="K3636" i="9"/>
  <c r="K3637" i="9"/>
  <c r="K3638" i="9"/>
  <c r="K3639" i="9"/>
  <c r="K3640" i="9"/>
  <c r="K3641" i="9"/>
  <c r="K3642" i="9"/>
  <c r="K3643" i="9"/>
  <c r="K3644" i="9"/>
  <c r="K3645" i="9"/>
  <c r="K3646" i="9"/>
  <c r="K3647" i="9"/>
  <c r="K3648" i="9"/>
  <c r="K3649" i="9"/>
  <c r="K3650" i="9"/>
  <c r="K3651" i="9"/>
  <c r="K3652" i="9"/>
  <c r="K3653" i="9"/>
  <c r="K3654" i="9"/>
  <c r="K3655" i="9"/>
  <c r="K3656" i="9"/>
  <c r="K3657" i="9"/>
  <c r="K3658" i="9"/>
  <c r="K3659" i="9"/>
  <c r="K3660" i="9"/>
  <c r="K3661" i="9"/>
  <c r="K3662" i="9"/>
  <c r="K3663" i="9"/>
  <c r="K3664" i="9"/>
  <c r="K3665" i="9"/>
  <c r="K3666" i="9"/>
  <c r="K3667" i="9"/>
  <c r="K3668" i="9"/>
  <c r="K3669" i="9"/>
  <c r="K3670" i="9"/>
  <c r="K3671" i="9"/>
  <c r="K3672" i="9"/>
  <c r="K3673" i="9"/>
  <c r="K3674" i="9"/>
  <c r="K3675" i="9"/>
  <c r="K3676" i="9"/>
  <c r="K3677" i="9"/>
  <c r="K3678" i="9"/>
  <c r="K3679" i="9"/>
  <c r="K3680" i="9"/>
  <c r="K3681" i="9"/>
  <c r="K3682" i="9"/>
  <c r="K3683" i="9"/>
  <c r="K3684" i="9"/>
  <c r="K3685" i="9"/>
  <c r="K3686" i="9"/>
  <c r="K3687" i="9"/>
  <c r="K3688" i="9"/>
  <c r="K3689" i="9"/>
  <c r="K3690" i="9"/>
  <c r="K3691" i="9"/>
  <c r="K3692" i="9"/>
  <c r="K3693" i="9"/>
  <c r="K3694" i="9"/>
  <c r="K3695" i="9"/>
  <c r="K3696" i="9"/>
  <c r="K3697" i="9"/>
  <c r="K3698" i="9"/>
  <c r="K3699" i="9"/>
  <c r="K3700" i="9"/>
  <c r="K3701" i="9"/>
  <c r="K3702" i="9"/>
  <c r="K3703" i="9"/>
  <c r="K3704" i="9"/>
  <c r="K3705" i="9"/>
  <c r="K3706" i="9"/>
  <c r="K3707" i="9"/>
  <c r="K3708" i="9"/>
  <c r="K3709" i="9"/>
  <c r="K3710" i="9"/>
  <c r="K3711" i="9"/>
  <c r="K3712" i="9"/>
  <c r="K3713" i="9"/>
  <c r="K3714" i="9"/>
  <c r="K3715" i="9"/>
  <c r="K3716" i="9"/>
  <c r="K3717" i="9"/>
  <c r="K3718" i="9"/>
  <c r="K3719" i="9"/>
  <c r="K3720" i="9"/>
  <c r="K3721" i="9"/>
  <c r="K3722" i="9"/>
  <c r="K3723" i="9"/>
  <c r="K3724" i="9"/>
  <c r="K3725" i="9"/>
  <c r="K3726" i="9"/>
  <c r="K3727" i="9"/>
  <c r="K3728" i="9"/>
  <c r="K3729" i="9"/>
  <c r="K3730" i="9"/>
  <c r="K3731" i="9"/>
  <c r="K3732" i="9"/>
  <c r="K3733" i="9"/>
  <c r="K3734" i="9"/>
  <c r="K3735" i="9"/>
  <c r="K3736" i="9"/>
  <c r="K3737" i="9"/>
  <c r="K3738" i="9"/>
  <c r="K3739" i="9"/>
  <c r="K3740" i="9"/>
  <c r="K3741" i="9"/>
  <c r="K3742" i="9"/>
  <c r="K3743" i="9"/>
  <c r="K3744" i="9"/>
  <c r="K3745" i="9"/>
  <c r="K3746" i="9"/>
  <c r="K3747" i="9"/>
  <c r="K3748" i="9"/>
  <c r="K3749" i="9"/>
  <c r="K3750" i="9"/>
  <c r="K3751" i="9"/>
  <c r="K3752" i="9"/>
  <c r="K3753" i="9"/>
  <c r="K3754" i="9"/>
  <c r="K3755" i="9"/>
  <c r="K3756" i="9"/>
  <c r="K3757" i="9"/>
  <c r="K3758" i="9"/>
  <c r="K3759" i="9"/>
  <c r="K3760" i="9"/>
  <c r="K3761" i="9"/>
  <c r="K3762" i="9"/>
  <c r="K3763" i="9"/>
  <c r="K3764" i="9"/>
  <c r="K3765" i="9"/>
  <c r="K3766" i="9"/>
  <c r="K3767" i="9"/>
  <c r="K3768" i="9"/>
  <c r="K3769" i="9"/>
  <c r="K3770" i="9"/>
  <c r="K3771" i="9"/>
  <c r="K3772" i="9"/>
  <c r="K3773" i="9"/>
  <c r="K3774" i="9"/>
  <c r="K3775" i="9"/>
  <c r="K3776" i="9"/>
  <c r="K3777" i="9"/>
  <c r="K3778" i="9"/>
  <c r="K3779" i="9"/>
  <c r="K3780" i="9"/>
  <c r="K3781" i="9"/>
  <c r="K3782" i="9"/>
  <c r="K3783" i="9"/>
  <c r="K3784" i="9"/>
  <c r="K3785" i="9"/>
  <c r="K3786" i="9"/>
  <c r="K3787" i="9"/>
  <c r="K3788" i="9"/>
  <c r="K3789" i="9"/>
  <c r="K3790" i="9"/>
  <c r="K3791" i="9"/>
  <c r="K3792" i="9"/>
  <c r="K3793" i="9"/>
  <c r="K3794" i="9"/>
  <c r="K3795" i="9"/>
  <c r="K3796" i="9"/>
  <c r="K3797" i="9"/>
  <c r="K3798" i="9"/>
  <c r="K3799" i="9"/>
  <c r="K3800" i="9"/>
  <c r="K3801" i="9"/>
  <c r="K3802" i="9"/>
  <c r="K3803" i="9"/>
  <c r="K3804" i="9"/>
  <c r="K3805" i="9"/>
  <c r="K3806" i="9"/>
  <c r="K3807" i="9"/>
  <c r="K3808" i="9"/>
  <c r="K3809" i="9"/>
  <c r="K3810" i="9"/>
  <c r="K3811" i="9"/>
  <c r="K3812" i="9"/>
  <c r="K3813" i="9"/>
  <c r="K3814" i="9"/>
  <c r="K3815" i="9"/>
  <c r="K3816" i="9"/>
  <c r="K3817" i="9"/>
  <c r="K3818" i="9"/>
  <c r="K3819" i="9"/>
  <c r="K3820" i="9"/>
  <c r="K3821" i="9"/>
  <c r="K3822" i="9"/>
  <c r="K3823" i="9"/>
  <c r="K3824" i="9"/>
  <c r="K3825" i="9"/>
  <c r="K3826" i="9"/>
  <c r="K3827" i="9"/>
  <c r="K3828" i="9"/>
  <c r="K3829" i="9"/>
  <c r="K3830" i="9"/>
  <c r="K3831" i="9"/>
  <c r="K3832" i="9"/>
  <c r="K3833" i="9"/>
  <c r="K3834" i="9"/>
  <c r="K3835" i="9"/>
  <c r="K3836" i="9"/>
  <c r="K3837" i="9"/>
  <c r="K3838" i="9"/>
  <c r="K3839" i="9"/>
  <c r="K3840" i="9"/>
  <c r="K3841" i="9"/>
  <c r="K3842" i="9"/>
  <c r="K3843" i="9"/>
  <c r="K3844" i="9"/>
  <c r="K3845" i="9"/>
  <c r="K3846" i="9"/>
  <c r="K3847" i="9"/>
  <c r="K3848" i="9"/>
  <c r="K3849" i="9"/>
  <c r="K3850" i="9"/>
  <c r="K3851" i="9"/>
  <c r="K3852" i="9"/>
  <c r="K3853" i="9"/>
  <c r="K3854" i="9"/>
  <c r="K3855" i="9"/>
  <c r="K3856" i="9"/>
  <c r="K3857" i="9"/>
  <c r="K3858" i="9"/>
  <c r="K3859" i="9"/>
  <c r="K3860" i="9"/>
  <c r="K3861" i="9"/>
  <c r="K3862" i="9"/>
  <c r="K3863" i="9"/>
  <c r="K3864" i="9"/>
  <c r="K3865" i="9"/>
  <c r="K3866" i="9"/>
  <c r="K3867" i="9"/>
  <c r="K3868" i="9"/>
  <c r="K3869" i="9"/>
  <c r="K3870" i="9"/>
  <c r="K3871" i="9"/>
  <c r="AK116" i="11"/>
  <c r="AK24" i="11"/>
  <c r="AK102" i="11"/>
  <c r="AK74" i="11"/>
  <c r="AK61" i="11"/>
  <c r="AK85" i="11"/>
  <c r="AK86" i="11"/>
  <c r="AK110" i="11"/>
  <c r="AK31" i="11"/>
  <c r="AK64" i="11"/>
  <c r="AK63" i="11"/>
  <c r="AK51" i="11"/>
  <c r="AK80" i="11"/>
  <c r="AK98" i="11"/>
  <c r="AK101" i="11"/>
  <c r="AK111" i="11"/>
  <c r="AK39" i="11"/>
  <c r="AK35" i="11"/>
  <c r="AK62" i="11"/>
  <c r="AK56" i="11"/>
  <c r="AK88" i="11"/>
  <c r="AK77" i="11"/>
  <c r="AK87" i="11"/>
  <c r="AK81" i="11"/>
  <c r="AK70" i="11"/>
  <c r="AK93" i="11"/>
  <c r="AK91" i="11"/>
  <c r="AK126" i="11"/>
  <c r="AK44" i="11"/>
  <c r="AK32" i="11"/>
  <c r="AK45" i="11"/>
  <c r="AK27" i="11"/>
  <c r="AK25" i="11"/>
  <c r="AK50" i="11"/>
  <c r="AK60" i="11"/>
  <c r="AK46" i="11"/>
  <c r="AK83" i="11"/>
  <c r="AK75" i="11"/>
  <c r="AK108" i="11"/>
  <c r="AK107" i="11"/>
  <c r="AK95" i="11"/>
  <c r="AK40" i="11"/>
  <c r="AK34" i="11"/>
  <c r="AK66" i="11"/>
  <c r="AK55" i="11"/>
  <c r="AK65" i="11"/>
  <c r="AK59" i="11"/>
  <c r="AK48" i="11"/>
  <c r="AK71" i="11"/>
  <c r="AK69" i="11"/>
  <c r="AK94" i="11"/>
  <c r="AK104" i="11"/>
  <c r="AK90" i="11"/>
  <c r="AK28" i="11"/>
  <c r="AK53" i="11"/>
  <c r="AK73" i="11"/>
  <c r="AK96" i="11"/>
  <c r="AK36" i="11"/>
  <c r="AK30" i="11"/>
  <c r="AK54" i="11"/>
  <c r="AK57" i="11"/>
  <c r="AK67" i="11"/>
  <c r="AK84" i="11"/>
  <c r="AK78" i="11"/>
  <c r="AK99" i="11"/>
  <c r="AK109" i="11"/>
  <c r="AK103" i="11"/>
  <c r="AK92" i="11"/>
  <c r="AK113" i="11"/>
  <c r="AK38" i="11"/>
  <c r="AK33" i="11"/>
  <c r="AK43" i="11"/>
  <c r="AK37" i="11"/>
  <c r="AK26" i="11"/>
  <c r="AK49" i="11"/>
  <c r="AK47" i="11"/>
  <c r="AK72" i="11"/>
  <c r="AK82" i="11"/>
  <c r="AK105" i="11"/>
  <c r="AK97" i="11"/>
  <c r="AK22" i="11"/>
  <c r="AK17" i="11"/>
  <c r="AK10" i="11"/>
  <c r="AK18" i="11"/>
  <c r="AK6" i="11"/>
  <c r="AK14" i="11"/>
  <c r="AK11" i="11"/>
  <c r="AK13" i="11"/>
  <c r="AK5" i="11"/>
  <c r="AK20" i="11"/>
  <c r="AK16" i="11"/>
  <c r="AK21" i="11"/>
  <c r="AK15" i="11"/>
  <c r="AK23" i="11"/>
  <c r="AK3" i="11"/>
  <c r="AK19" i="11"/>
  <c r="AK12" i="11"/>
  <c r="AK9" i="11"/>
  <c r="AK7" i="11"/>
  <c r="AK8" i="11"/>
  <c r="AK2" i="11"/>
  <c r="AK4" i="11"/>
  <c r="K647" i="9"/>
  <c r="K648" i="9"/>
  <c r="K649" i="9"/>
  <c r="K652" i="9"/>
  <c r="K653" i="9"/>
  <c r="K654" i="9"/>
  <c r="K655" i="9"/>
  <c r="K657" i="9"/>
  <c r="K658" i="9"/>
  <c r="K659" i="9"/>
  <c r="K661" i="9"/>
  <c r="K663" i="9"/>
  <c r="K671" i="9"/>
  <c r="K673" i="9"/>
  <c r="K674" i="9"/>
  <c r="K675" i="9"/>
  <c r="K676" i="9"/>
  <c r="K680" i="9"/>
  <c r="K691" i="9"/>
  <c r="K718" i="9"/>
  <c r="K757" i="9"/>
  <c r="K767" i="9"/>
  <c r="K1292" i="9"/>
  <c r="K1293" i="9"/>
  <c r="K1294" i="9"/>
  <c r="K1297" i="9"/>
  <c r="K1298" i="9"/>
  <c r="K1299" i="9"/>
  <c r="K1300" i="9"/>
  <c r="K1302" i="9"/>
  <c r="K1303" i="9"/>
  <c r="K1304" i="9"/>
  <c r="K1306" i="9"/>
  <c r="K1308" i="9"/>
  <c r="K1316" i="9"/>
  <c r="K1318" i="9"/>
  <c r="K1319" i="9"/>
  <c r="K1320" i="9"/>
  <c r="K1321" i="9"/>
  <c r="K1325" i="9"/>
  <c r="K1336" i="9"/>
  <c r="K1363" i="9"/>
  <c r="K1402" i="9"/>
  <c r="K1412" i="9"/>
  <c r="K1937" i="9"/>
  <c r="K1938" i="9"/>
  <c r="K1939" i="9"/>
  <c r="K1942" i="9"/>
  <c r="K1943" i="9"/>
  <c r="K1944" i="9"/>
  <c r="K1945" i="9"/>
  <c r="K1947" i="9"/>
  <c r="K1948" i="9"/>
  <c r="K1949" i="9"/>
  <c r="K1951" i="9"/>
  <c r="K1953" i="9"/>
  <c r="K1961" i="9"/>
  <c r="K1963" i="9"/>
  <c r="K1964" i="9"/>
  <c r="K1965" i="9"/>
  <c r="K1966" i="9"/>
  <c r="K1970" i="9"/>
  <c r="K1981" i="9"/>
  <c r="K2008" i="9"/>
  <c r="K2047" i="9"/>
  <c r="K2057" i="9"/>
  <c r="K2582" i="9"/>
  <c r="K2583" i="9"/>
  <c r="K2584" i="9"/>
  <c r="K2587" i="9"/>
  <c r="K2588" i="9"/>
  <c r="K2589" i="9"/>
  <c r="K2590" i="9"/>
  <c r="K2592" i="9"/>
  <c r="K2593" i="9"/>
  <c r="K2594" i="9"/>
  <c r="K2596" i="9"/>
  <c r="K2598" i="9"/>
  <c r="K2606" i="9"/>
  <c r="K2608" i="9"/>
  <c r="K2609" i="9"/>
  <c r="K2610" i="9"/>
  <c r="K2611" i="9"/>
  <c r="K2615" i="9"/>
  <c r="K2626" i="9"/>
  <c r="K2653" i="9"/>
  <c r="K2692" i="9"/>
  <c r="K2702" i="9"/>
  <c r="K3227" i="9"/>
  <c r="K3228" i="9"/>
  <c r="K3229" i="9"/>
  <c r="K3232" i="9"/>
  <c r="K3233" i="9"/>
  <c r="K3234" i="9"/>
  <c r="K3235" i="9"/>
  <c r="K3237" i="9"/>
  <c r="K3238" i="9"/>
  <c r="K3239" i="9"/>
  <c r="K3241" i="9"/>
  <c r="K3243" i="9"/>
  <c r="K3251" i="9"/>
  <c r="K3253" i="9"/>
  <c r="K3254" i="9"/>
  <c r="K3255" i="9"/>
  <c r="K3256" i="9"/>
  <c r="K3260" i="9"/>
  <c r="K3271" i="9"/>
  <c r="K3298" i="9"/>
  <c r="K3337" i="9"/>
  <c r="K3347" i="9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F114" i="11"/>
  <c r="I114" i="11" s="1"/>
  <c r="F76" i="11"/>
  <c r="I76" i="11" s="1"/>
  <c r="F89" i="11"/>
  <c r="I89" i="11" s="1"/>
  <c r="F132" i="11"/>
  <c r="I132" i="11" s="1"/>
  <c r="F100" i="11"/>
  <c r="I100" i="11" s="1"/>
  <c r="F79" i="11"/>
  <c r="I79" i="11" s="1"/>
  <c r="F106" i="11"/>
  <c r="I106" i="11" s="1"/>
  <c r="F112" i="11"/>
  <c r="I112" i="11" s="1"/>
  <c r="F121" i="11"/>
  <c r="I121" i="11" s="1"/>
  <c r="F123" i="11"/>
  <c r="I123" i="11" s="1"/>
  <c r="F120" i="11"/>
  <c r="I120" i="11" s="1"/>
  <c r="F115" i="11"/>
  <c r="I115" i="11" s="1"/>
  <c r="F102" i="11"/>
  <c r="I102" i="11" s="1"/>
  <c r="F128" i="11"/>
  <c r="I128" i="11" s="1"/>
  <c r="F122" i="11"/>
  <c r="I122" i="11" s="1"/>
  <c r="F78" i="11"/>
  <c r="I78" i="11" s="1"/>
  <c r="F88" i="11"/>
  <c r="I88" i="11" s="1"/>
  <c r="F116" i="11"/>
  <c r="I116" i="11" s="1"/>
  <c r="F73" i="11"/>
  <c r="I73" i="11" s="1"/>
  <c r="F110" i="11"/>
  <c r="I110" i="11" s="1"/>
  <c r="F124" i="11"/>
  <c r="I124" i="11" s="1"/>
  <c r="F118" i="11"/>
  <c r="I118" i="11" s="1"/>
  <c r="F131" i="11"/>
  <c r="I131" i="11" s="1"/>
  <c r="F125" i="11"/>
  <c r="I125" i="11" s="1"/>
  <c r="F127" i="11"/>
  <c r="I127" i="11" s="1"/>
  <c r="F119" i="11"/>
  <c r="I119" i="11" s="1"/>
  <c r="F86" i="11"/>
  <c r="I86" i="11" s="1"/>
  <c r="F133" i="11"/>
  <c r="I133" i="11" s="1"/>
  <c r="F85" i="11"/>
  <c r="I85" i="11" s="1"/>
  <c r="F84" i="11"/>
  <c r="I84" i="11" s="1"/>
  <c r="F130" i="11"/>
  <c r="I130" i="11" s="1"/>
  <c r="F129" i="11"/>
  <c r="I129" i="11" s="1"/>
  <c r="F117" i="11"/>
  <c r="I117" i="11" s="1"/>
  <c r="F80" i="11"/>
  <c r="I80" i="11" s="1"/>
  <c r="F74" i="11"/>
  <c r="I74" i="11" s="1"/>
  <c r="F98" i="11"/>
  <c r="I98" i="11" s="1"/>
  <c r="F101" i="11"/>
  <c r="I101" i="11" s="1"/>
  <c r="F111" i="11"/>
  <c r="I111" i="11" s="1"/>
  <c r="F77" i="11"/>
  <c r="I77" i="11" s="1"/>
  <c r="F87" i="11"/>
  <c r="I87" i="11" s="1"/>
  <c r="F81" i="11"/>
  <c r="I81" i="11" s="1"/>
  <c r="F70" i="11"/>
  <c r="I70" i="11" s="1"/>
  <c r="F93" i="11"/>
  <c r="I93" i="11" s="1"/>
  <c r="F91" i="11"/>
  <c r="I91" i="11" s="1"/>
  <c r="F126" i="11"/>
  <c r="I126" i="11" s="1"/>
  <c r="F83" i="11"/>
  <c r="I83" i="11" s="1"/>
  <c r="F75" i="11"/>
  <c r="I75" i="11" s="1"/>
  <c r="F108" i="11"/>
  <c r="I108" i="11" s="1"/>
  <c r="F107" i="11"/>
  <c r="I107" i="11" s="1"/>
  <c r="F95" i="11"/>
  <c r="I95" i="11" s="1"/>
  <c r="F71" i="11"/>
  <c r="I71" i="11" s="1"/>
  <c r="F69" i="11"/>
  <c r="I69" i="11" s="1"/>
  <c r="F94" i="11"/>
  <c r="I94" i="11" s="1"/>
  <c r="F104" i="11"/>
  <c r="I104" i="11" s="1"/>
  <c r="F90" i="11"/>
  <c r="I90" i="11" s="1"/>
  <c r="F96" i="11"/>
  <c r="I96" i="11" s="1"/>
  <c r="F99" i="11"/>
  <c r="I99" i="11" s="1"/>
  <c r="F109" i="11"/>
  <c r="I109" i="11" s="1"/>
  <c r="F103" i="11"/>
  <c r="I103" i="11" s="1"/>
  <c r="F92" i="11"/>
  <c r="I92" i="11" s="1"/>
  <c r="F113" i="11"/>
  <c r="I113" i="11" s="1"/>
  <c r="F72" i="11"/>
  <c r="I72" i="11" s="1"/>
  <c r="F82" i="11"/>
  <c r="I82" i="11" s="1"/>
  <c r="F68" i="11"/>
  <c r="I68" i="11" s="1"/>
  <c r="F105" i="11"/>
  <c r="I105" i="11" s="1"/>
  <c r="F97" i="11"/>
  <c r="I97" i="11" s="1"/>
  <c r="L3856" i="9"/>
  <c r="L3864" i="9"/>
  <c r="L3649" i="9"/>
  <c r="L3865" i="9"/>
  <c r="L3641" i="9"/>
  <c r="L3866" i="9"/>
  <c r="L1168" i="9"/>
  <c r="L1224" i="9"/>
  <c r="L1304" i="9"/>
  <c r="F64" i="11"/>
  <c r="I64" i="11" s="1"/>
  <c r="L1320" i="9"/>
  <c r="F63" i="11"/>
  <c r="I63" i="11" s="1"/>
  <c r="L1344" i="9"/>
  <c r="L1368" i="9"/>
  <c r="L1392" i="9"/>
  <c r="L1416" i="9"/>
  <c r="L1432" i="9"/>
  <c r="L1456" i="9"/>
  <c r="L1480" i="9"/>
  <c r="L1504" i="9"/>
  <c r="L1528" i="9"/>
  <c r="L1552" i="9"/>
  <c r="L1576" i="9"/>
  <c r="L1600" i="9"/>
  <c r="L1624" i="9"/>
  <c r="L1648" i="9"/>
  <c r="L1672" i="9"/>
  <c r="L1696" i="9"/>
  <c r="L1720" i="9"/>
  <c r="L1752" i="9"/>
  <c r="L1776" i="9"/>
  <c r="L1808" i="9"/>
  <c r="L1832" i="9"/>
  <c r="L1856" i="9"/>
  <c r="L1880" i="9"/>
  <c r="L1904" i="9"/>
  <c r="L1928" i="9"/>
  <c r="L1952" i="9"/>
  <c r="L1984" i="9"/>
  <c r="L2008" i="9"/>
  <c r="L2024" i="9"/>
  <c r="L2048" i="9"/>
  <c r="L2072" i="9"/>
  <c r="L2096" i="9"/>
  <c r="L2120" i="9"/>
  <c r="L2144" i="9"/>
  <c r="L2168" i="9"/>
  <c r="L2184" i="9"/>
  <c r="L2208" i="9"/>
  <c r="L2240" i="9"/>
  <c r="L2264" i="9"/>
  <c r="L2288" i="9"/>
  <c r="L2312" i="9"/>
  <c r="L2336" i="9"/>
  <c r="L2360" i="9"/>
  <c r="L2384" i="9"/>
  <c r="L2416" i="9"/>
  <c r="L2440" i="9"/>
  <c r="L2464" i="9"/>
  <c r="L2488" i="9"/>
  <c r="L2512" i="9"/>
  <c r="L2536" i="9"/>
  <c r="L2552" i="9"/>
  <c r="L2576" i="9"/>
  <c r="L2600" i="9"/>
  <c r="L2624" i="9"/>
  <c r="L2656" i="9"/>
  <c r="L2680" i="9"/>
  <c r="L2704" i="9"/>
  <c r="L2728" i="9"/>
  <c r="L2760" i="9"/>
  <c r="L2784" i="9"/>
  <c r="L2808" i="9"/>
  <c r="L2832" i="9"/>
  <c r="L2840" i="9"/>
  <c r="L2864" i="9"/>
  <c r="L2888" i="9"/>
  <c r="L2912" i="9"/>
  <c r="L2936" i="9"/>
  <c r="L2960" i="9"/>
  <c r="L2984" i="9"/>
  <c r="L3008" i="9"/>
  <c r="L3040" i="9"/>
  <c r="L3064" i="9"/>
  <c r="L3096" i="9"/>
  <c r="L3112" i="9"/>
  <c r="L3136" i="9"/>
  <c r="L3160" i="9"/>
  <c r="L3184" i="9"/>
  <c r="L3216" i="9"/>
  <c r="L3240" i="9"/>
  <c r="L3264" i="9"/>
  <c r="L3296" i="9"/>
  <c r="L3320" i="9"/>
  <c r="L3344" i="9"/>
  <c r="L3368" i="9"/>
  <c r="L3384" i="9"/>
  <c r="L3408" i="9"/>
  <c r="L3432" i="9"/>
  <c r="L3456" i="9"/>
  <c r="L3480" i="9"/>
  <c r="L3504" i="9"/>
  <c r="L3520" i="9"/>
  <c r="L3536" i="9"/>
  <c r="L3560" i="9"/>
  <c r="L3584" i="9"/>
  <c r="L3608" i="9"/>
  <c r="L3632" i="9"/>
  <c r="L3656" i="9"/>
  <c r="L3680" i="9"/>
  <c r="L3704" i="9"/>
  <c r="L3720" i="9"/>
  <c r="L3744" i="9"/>
  <c r="L3768" i="9"/>
  <c r="L3792" i="9"/>
  <c r="L3816" i="9"/>
  <c r="L3840" i="9"/>
  <c r="L665" i="9"/>
  <c r="L737" i="9"/>
  <c r="L761" i="9"/>
  <c r="L785" i="9"/>
  <c r="L801" i="9"/>
  <c r="L817" i="9"/>
  <c r="L953" i="9"/>
  <c r="L1057" i="9"/>
  <c r="L1105" i="9"/>
  <c r="L1121" i="9"/>
  <c r="L1265" i="9"/>
  <c r="L1321" i="9"/>
  <c r="F56" i="11"/>
  <c r="I56" i="11" s="1"/>
  <c r="L1345" i="9"/>
  <c r="L1369" i="9"/>
  <c r="L1393" i="9"/>
  <c r="L1417" i="9"/>
  <c r="L1441" i="9"/>
  <c r="L1465" i="9"/>
  <c r="L1489" i="9"/>
  <c r="L1513" i="9"/>
  <c r="L1537" i="9"/>
  <c r="L1561" i="9"/>
  <c r="L1585" i="9"/>
  <c r="L1609" i="9"/>
  <c r="L1633" i="9"/>
  <c r="L1657" i="9"/>
  <c r="L1681" i="9"/>
  <c r="L1705" i="9"/>
  <c r="L1729" i="9"/>
  <c r="L1753" i="9"/>
  <c r="L1777" i="9"/>
  <c r="L1801" i="9"/>
  <c r="L1825" i="9"/>
  <c r="L1849" i="9"/>
  <c r="L1873" i="9"/>
  <c r="L1897" i="9"/>
  <c r="L1921" i="9"/>
  <c r="L1945" i="9"/>
  <c r="L1969" i="9"/>
  <c r="L1993" i="9"/>
  <c r="L2017" i="9"/>
  <c r="L2041" i="9"/>
  <c r="L2065" i="9"/>
  <c r="L2089" i="9"/>
  <c r="L2113" i="9"/>
  <c r="L2129" i="9"/>
  <c r="L2153" i="9"/>
  <c r="L2177" i="9"/>
  <c r="L2201" i="9"/>
  <c r="L2225" i="9"/>
  <c r="L2249" i="9"/>
  <c r="L2273" i="9"/>
  <c r="L2297" i="9"/>
  <c r="L2321" i="9"/>
  <c r="L2337" i="9"/>
  <c r="L2361" i="9"/>
  <c r="L2385" i="9"/>
  <c r="L2409" i="9"/>
  <c r="L2425" i="9"/>
  <c r="L2449" i="9"/>
  <c r="L2465" i="9"/>
  <c r="L2489" i="9"/>
  <c r="L2513" i="9"/>
  <c r="L2529" i="9"/>
  <c r="L2553" i="9"/>
  <c r="L2577" i="9"/>
  <c r="L2601" i="9"/>
  <c r="L2625" i="9"/>
  <c r="L2649" i="9"/>
  <c r="L2673" i="9"/>
  <c r="L2697" i="9"/>
  <c r="L2721" i="9"/>
  <c r="L2745" i="9"/>
  <c r="L2769" i="9"/>
  <c r="L2793" i="9"/>
  <c r="L2817" i="9"/>
  <c r="L2841" i="9"/>
  <c r="L2865" i="9"/>
  <c r="L2889" i="9"/>
  <c r="L2913" i="9"/>
  <c r="L2937" i="9"/>
  <c r="L2961" i="9"/>
  <c r="L2985" i="9"/>
  <c r="L3001" i="9"/>
  <c r="L3025" i="9"/>
  <c r="L3049" i="9"/>
  <c r="L3073" i="9"/>
  <c r="L3089" i="9"/>
  <c r="L3097" i="9"/>
  <c r="L3105" i="9"/>
  <c r="L3129" i="9"/>
  <c r="L3137" i="9"/>
  <c r="L3145" i="9"/>
  <c r="L3153" i="9"/>
  <c r="L3161" i="9"/>
  <c r="L3169" i="9"/>
  <c r="L3177" i="9"/>
  <c r="L3185" i="9"/>
  <c r="L3193" i="9"/>
  <c r="L3201" i="9"/>
  <c r="L3217" i="9"/>
  <c r="L3233" i="9"/>
  <c r="L3241" i="9"/>
  <c r="L3249" i="9"/>
  <c r="L3257" i="9"/>
  <c r="L3265" i="9"/>
  <c r="L3273" i="9"/>
  <c r="L3281" i="9"/>
  <c r="L3289" i="9"/>
  <c r="L3297" i="9"/>
  <c r="L3305" i="9"/>
  <c r="L3313" i="9"/>
  <c r="L3321" i="9"/>
  <c r="L3329" i="9"/>
  <c r="L3337" i="9"/>
  <c r="L3345" i="9"/>
  <c r="L3353" i="9"/>
  <c r="L3361" i="9"/>
  <c r="L3369" i="9"/>
  <c r="L3377" i="9"/>
  <c r="L3385" i="9"/>
  <c r="L3393" i="9"/>
  <c r="L3401" i="9"/>
  <c r="L3409" i="9"/>
  <c r="L3417" i="9"/>
  <c r="L3425" i="9"/>
  <c r="L3433" i="9"/>
  <c r="L3441" i="9"/>
  <c r="L3449" i="9"/>
  <c r="L3457" i="9"/>
  <c r="L3465" i="9"/>
  <c r="L3473" i="9"/>
  <c r="L3481" i="9"/>
  <c r="L3489" i="9"/>
  <c r="L3497" i="9"/>
  <c r="L3505" i="9"/>
  <c r="L3513" i="9"/>
  <c r="L3521" i="9"/>
  <c r="L3529" i="9"/>
  <c r="L3537" i="9"/>
  <c r="L3545" i="9"/>
  <c r="L3553" i="9"/>
  <c r="L3561" i="9"/>
  <c r="L3569" i="9"/>
  <c r="L3577" i="9"/>
  <c r="L3585" i="9"/>
  <c r="L3593" i="9"/>
  <c r="L3601" i="9"/>
  <c r="L3609" i="9"/>
  <c r="L3617" i="9"/>
  <c r="L3625" i="9"/>
  <c r="L3681" i="9"/>
  <c r="L3713" i="9"/>
  <c r="L3721" i="9"/>
  <c r="L3753" i="9"/>
  <c r="L3761" i="9"/>
  <c r="L3769" i="9"/>
  <c r="L3777" i="9"/>
  <c r="L3785" i="9"/>
  <c r="L3793" i="9"/>
  <c r="L3801" i="9"/>
  <c r="L3809" i="9"/>
  <c r="L3817" i="9"/>
  <c r="L3825" i="9"/>
  <c r="L3833" i="9"/>
  <c r="L1138" i="9"/>
  <c r="L1218" i="9"/>
  <c r="L1290" i="9"/>
  <c r="L1314" i="9"/>
  <c r="L1330" i="9"/>
  <c r="L1362" i="9"/>
  <c r="L1370" i="9"/>
  <c r="L1402" i="9"/>
  <c r="F46" i="11"/>
  <c r="I46" i="11" s="1"/>
  <c r="L1410" i="9"/>
  <c r="L1418" i="9"/>
  <c r="L1426" i="9"/>
  <c r="L1434" i="9"/>
  <c r="L1458" i="9"/>
  <c r="L1474" i="9"/>
  <c r="L1482" i="9"/>
  <c r="L1490" i="9"/>
  <c r="L1498" i="9"/>
  <c r="L1506" i="9"/>
  <c r="L1514" i="9"/>
  <c r="L1522" i="9"/>
  <c r="L1530" i="9"/>
  <c r="L1538" i="9"/>
  <c r="L1546" i="9"/>
  <c r="L1554" i="9"/>
  <c r="L1562" i="9"/>
  <c r="L1570" i="9"/>
  <c r="L1578" i="9"/>
  <c r="L1586" i="9"/>
  <c r="L1594" i="9"/>
  <c r="L1602" i="9"/>
  <c r="L1610" i="9"/>
  <c r="L1618" i="9"/>
  <c r="L1626" i="9"/>
  <c r="L1634" i="9"/>
  <c r="L1642" i="9"/>
  <c r="L1650" i="9"/>
  <c r="L1658" i="9"/>
  <c r="L1666" i="9"/>
  <c r="L1674" i="9"/>
  <c r="L1682" i="9"/>
  <c r="L1690" i="9"/>
  <c r="L1698" i="9"/>
  <c r="L1706" i="9"/>
  <c r="L1714" i="9"/>
  <c r="L1722" i="9"/>
  <c r="L1730" i="9"/>
  <c r="L1738" i="9"/>
  <c r="L1746" i="9"/>
  <c r="L1754" i="9"/>
  <c r="L1762" i="9"/>
  <c r="L1770" i="9"/>
  <c r="L1778" i="9"/>
  <c r="L1786" i="9"/>
  <c r="L1794" i="9"/>
  <c r="L1802" i="9"/>
  <c r="L1810" i="9"/>
  <c r="L1818" i="9"/>
  <c r="L1826" i="9"/>
  <c r="L1834" i="9"/>
  <c r="L1842" i="9"/>
  <c r="L1850" i="9"/>
  <c r="L1858" i="9"/>
  <c r="L1882" i="9"/>
  <c r="L1898" i="9"/>
  <c r="L1906" i="9"/>
  <c r="L1914" i="9"/>
  <c r="L1922" i="9"/>
  <c r="L1930" i="9"/>
  <c r="L1938" i="9"/>
  <c r="L1946" i="9"/>
  <c r="L1954" i="9"/>
  <c r="L1962" i="9"/>
  <c r="L1970" i="9"/>
  <c r="L1978" i="9"/>
  <c r="L1986" i="9"/>
  <c r="L1994" i="9"/>
  <c r="L2002" i="9"/>
  <c r="L2010" i="9"/>
  <c r="L2018" i="9"/>
  <c r="L2026" i="9"/>
  <c r="L2034" i="9"/>
  <c r="L2042" i="9"/>
  <c r="L2050" i="9"/>
  <c r="L2058" i="9"/>
  <c r="L2066" i="9"/>
  <c r="L2074" i="9"/>
  <c r="L2082" i="9"/>
  <c r="L2090" i="9"/>
  <c r="L2098" i="9"/>
  <c r="L2106" i="9"/>
  <c r="L2114" i="9"/>
  <c r="L2122" i="9"/>
  <c r="L2130" i="9"/>
  <c r="L2138" i="9"/>
  <c r="L2146" i="9"/>
  <c r="L2154" i="9"/>
  <c r="L2162" i="9"/>
  <c r="L2170" i="9"/>
  <c r="L2178" i="9"/>
  <c r="L2186" i="9"/>
  <c r="L2194" i="9"/>
  <c r="L2202" i="9"/>
  <c r="L2210" i="9"/>
  <c r="L2218" i="9"/>
  <c r="L2226" i="9"/>
  <c r="L2234" i="9"/>
  <c r="L2242" i="9"/>
  <c r="L2250" i="9"/>
  <c r="L2258" i="9"/>
  <c r="L2266" i="9"/>
  <c r="L2274" i="9"/>
  <c r="L2282" i="9"/>
  <c r="L2290" i="9"/>
  <c r="L2298" i="9"/>
  <c r="L2306" i="9"/>
  <c r="L2314" i="9"/>
  <c r="L2322" i="9"/>
  <c r="L2330" i="9"/>
  <c r="L2338" i="9"/>
  <c r="L2346" i="9"/>
  <c r="L2354" i="9"/>
  <c r="L2362" i="9"/>
  <c r="L2370" i="9"/>
  <c r="L2378" i="9"/>
  <c r="L2386" i="9"/>
  <c r="L2394" i="9"/>
  <c r="L2402" i="9"/>
  <c r="L2410" i="9"/>
  <c r="L2418" i="9"/>
  <c r="L2426" i="9"/>
  <c r="L2434" i="9"/>
  <c r="L2442" i="9"/>
  <c r="L2450" i="9"/>
  <c r="L2458" i="9"/>
  <c r="L2466" i="9"/>
  <c r="L2474" i="9"/>
  <c r="L2482" i="9"/>
  <c r="L2490" i="9"/>
  <c r="L2498" i="9"/>
  <c r="L2506" i="9"/>
  <c r="L2514" i="9"/>
  <c r="L2522" i="9"/>
  <c r="L2530" i="9"/>
  <c r="L2538" i="9"/>
  <c r="L2546" i="9"/>
  <c r="L2554" i="9"/>
  <c r="L2562" i="9"/>
  <c r="L2570" i="9"/>
  <c r="L2578" i="9"/>
  <c r="L2586" i="9"/>
  <c r="L2594" i="9"/>
  <c r="L2602" i="9"/>
  <c r="L2610" i="9"/>
  <c r="L2618" i="9"/>
  <c r="L2626" i="9"/>
  <c r="L2634" i="9"/>
  <c r="L2642" i="9"/>
  <c r="L2650" i="9"/>
  <c r="L2658" i="9"/>
  <c r="L2666" i="9"/>
  <c r="L2674" i="9"/>
  <c r="L2682" i="9"/>
  <c r="L2690" i="9"/>
  <c r="L2698" i="9"/>
  <c r="L2706" i="9"/>
  <c r="L2714" i="9"/>
  <c r="L2722" i="9"/>
  <c r="L2730" i="9"/>
  <c r="L2738" i="9"/>
  <c r="L2746" i="9"/>
  <c r="L2754" i="9"/>
  <c r="L2762" i="9"/>
  <c r="L2770" i="9"/>
  <c r="L2778" i="9"/>
  <c r="L2786" i="9"/>
  <c r="L2794" i="9"/>
  <c r="L2802" i="9"/>
  <c r="L2810" i="9"/>
  <c r="L2818" i="9"/>
  <c r="L2826" i="9"/>
  <c r="L2834" i="9"/>
  <c r="L2842" i="9"/>
  <c r="L2850" i="9"/>
  <c r="L2858" i="9"/>
  <c r="L2866" i="9"/>
  <c r="L2874" i="9"/>
  <c r="L2882" i="9"/>
  <c r="L2890" i="9"/>
  <c r="L2898" i="9"/>
  <c r="L2906" i="9"/>
  <c r="L2914" i="9"/>
  <c r="L2922" i="9"/>
  <c r="L2930" i="9"/>
  <c r="L2938" i="9"/>
  <c r="L2946" i="9"/>
  <c r="L2954" i="9"/>
  <c r="L2962" i="9"/>
  <c r="L2970" i="9"/>
  <c r="L2978" i="9"/>
  <c r="L2986" i="9"/>
  <c r="L2994" i="9"/>
  <c r="L3002" i="9"/>
  <c r="L3010" i="9"/>
  <c r="L3018" i="9"/>
  <c r="L3026" i="9"/>
  <c r="L3034" i="9"/>
  <c r="L3042" i="9"/>
  <c r="L3050" i="9"/>
  <c r="L3058" i="9"/>
  <c r="L3066" i="9"/>
  <c r="L3074" i="9"/>
  <c r="L3082" i="9"/>
  <c r="L3090" i="9"/>
  <c r="L3098" i="9"/>
  <c r="L3106" i="9"/>
  <c r="L3114" i="9"/>
  <c r="L3122" i="9"/>
  <c r="L3130" i="9"/>
  <c r="L3138" i="9"/>
  <c r="L3146" i="9"/>
  <c r="L3154" i="9"/>
  <c r="L3162" i="9"/>
  <c r="L3170" i="9"/>
  <c r="L3178" i="9"/>
  <c r="L3186" i="9"/>
  <c r="L3194" i="9"/>
  <c r="L3202" i="9"/>
  <c r="L3210" i="9"/>
  <c r="L3218" i="9"/>
  <c r="L3226" i="9"/>
  <c r="L3234" i="9"/>
  <c r="L3242" i="9"/>
  <c r="L3250" i="9"/>
  <c r="L3258" i="9"/>
  <c r="L3266" i="9"/>
  <c r="L3274" i="9"/>
  <c r="L3282" i="9"/>
  <c r="L3290" i="9"/>
  <c r="L3298" i="9"/>
  <c r="L3306" i="9"/>
  <c r="L3314" i="9"/>
  <c r="L3322" i="9"/>
  <c r="L3330" i="9"/>
  <c r="L3338" i="9"/>
  <c r="L3346" i="9"/>
  <c r="L3354" i="9"/>
  <c r="L3362" i="9"/>
  <c r="L3370" i="9"/>
  <c r="L3378" i="9"/>
  <c r="L3386" i="9"/>
  <c r="L3394" i="9"/>
  <c r="L3402" i="9"/>
  <c r="L3410" i="9"/>
  <c r="L3418" i="9"/>
  <c r="L3426" i="9"/>
  <c r="L3434" i="9"/>
  <c r="L3442" i="9"/>
  <c r="L3450" i="9"/>
  <c r="L3458" i="9"/>
  <c r="L3466" i="9"/>
  <c r="L3474" i="9"/>
  <c r="L3482" i="9"/>
  <c r="L3490" i="9"/>
  <c r="L3498" i="9"/>
  <c r="L3506" i="9"/>
  <c r="L3514" i="9"/>
  <c r="L3522" i="9"/>
  <c r="L3530" i="9"/>
  <c r="L3538" i="9"/>
  <c r="L3546" i="9"/>
  <c r="L3554" i="9"/>
  <c r="L3562" i="9"/>
  <c r="L3570" i="9"/>
  <c r="L3578" i="9"/>
  <c r="L3586" i="9"/>
  <c r="L3594" i="9"/>
  <c r="L3602" i="9"/>
  <c r="L3610" i="9"/>
  <c r="L3618" i="9"/>
  <c r="L3626" i="9"/>
  <c r="L3634" i="9"/>
  <c r="L3642" i="9"/>
  <c r="L3650" i="9"/>
  <c r="L3658" i="9"/>
  <c r="L3666" i="9"/>
  <c r="L3674" i="9"/>
  <c r="L3682" i="9"/>
  <c r="L3690" i="9"/>
  <c r="L3698" i="9"/>
  <c r="L3706" i="9"/>
  <c r="L3714" i="9"/>
  <c r="L3722" i="9"/>
  <c r="L3730" i="9"/>
  <c r="L3738" i="9"/>
  <c r="L3746" i="9"/>
  <c r="L3754" i="9"/>
  <c r="L3762" i="9"/>
  <c r="L3770" i="9"/>
  <c r="L3778" i="9"/>
  <c r="L3786" i="9"/>
  <c r="L3794" i="9"/>
  <c r="L3802" i="9"/>
  <c r="L3810" i="9"/>
  <c r="L3818" i="9"/>
  <c r="L3826" i="9"/>
  <c r="L3834" i="9"/>
  <c r="L3842" i="9"/>
  <c r="L3850" i="9"/>
  <c r="L3858" i="9"/>
  <c r="L651" i="9"/>
  <c r="L667" i="9"/>
  <c r="L699" i="9"/>
  <c r="L715" i="9"/>
  <c r="L731" i="9"/>
  <c r="L739" i="9"/>
  <c r="L763" i="9"/>
  <c r="L779" i="9"/>
  <c r="L795" i="9"/>
  <c r="L803" i="9"/>
  <c r="L827" i="9"/>
  <c r="L851" i="9"/>
  <c r="L891" i="9"/>
  <c r="L899" i="9"/>
  <c r="L931" i="9"/>
  <c r="L939" i="9"/>
  <c r="L947" i="9"/>
  <c r="L971" i="9"/>
  <c r="L979" i="9"/>
  <c r="L987" i="9"/>
  <c r="L1003" i="9"/>
  <c r="L1035" i="9"/>
  <c r="L1043" i="9"/>
  <c r="L1051" i="9"/>
  <c r="L1067" i="9"/>
  <c r="L1083" i="9"/>
  <c r="L1099" i="9"/>
  <c r="L1115" i="9"/>
  <c r="L1299" i="9"/>
  <c r="F58" i="11"/>
  <c r="I58" i="11" s="1"/>
  <c r="L1307" i="9"/>
  <c r="L1315" i="9"/>
  <c r="L1323" i="9"/>
  <c r="L1331" i="9"/>
  <c r="L1339" i="9"/>
  <c r="L1347" i="9"/>
  <c r="L1355" i="9"/>
  <c r="L1363" i="9"/>
  <c r="F52" i="11"/>
  <c r="I52" i="11" s="1"/>
  <c r="L1371" i="9"/>
  <c r="L1379" i="9"/>
  <c r="L1387" i="9"/>
  <c r="L1395" i="9"/>
  <c r="L1403" i="9"/>
  <c r="L1411" i="9"/>
  <c r="L1419" i="9"/>
  <c r="L1427" i="9"/>
  <c r="L1435" i="9"/>
  <c r="L1443" i="9"/>
  <c r="L1451" i="9"/>
  <c r="L1459" i="9"/>
  <c r="L1467" i="9"/>
  <c r="L1475" i="9"/>
  <c r="L1483" i="9"/>
  <c r="L1491" i="9"/>
  <c r="L1499" i="9"/>
  <c r="L1507" i="9"/>
  <c r="L1515" i="9"/>
  <c r="L1523" i="9"/>
  <c r="L1531" i="9"/>
  <c r="L1539" i="9"/>
  <c r="L1547" i="9"/>
  <c r="L1555" i="9"/>
  <c r="L1563" i="9"/>
  <c r="L1571" i="9"/>
  <c r="L1579" i="9"/>
  <c r="L1587" i="9"/>
  <c r="L1595" i="9"/>
  <c r="L1603" i="9"/>
  <c r="L1611" i="9"/>
  <c r="L1619" i="9"/>
  <c r="L1627" i="9"/>
  <c r="L1635" i="9"/>
  <c r="L1643" i="9"/>
  <c r="L1651" i="9"/>
  <c r="L1659" i="9"/>
  <c r="L1667" i="9"/>
  <c r="L1675" i="9"/>
  <c r="L1683" i="9"/>
  <c r="L1691" i="9"/>
  <c r="L1699" i="9"/>
  <c r="L1707" i="9"/>
  <c r="L1715" i="9"/>
  <c r="L1723" i="9"/>
  <c r="L1731" i="9"/>
  <c r="L1739" i="9"/>
  <c r="L1747" i="9"/>
  <c r="L1755" i="9"/>
  <c r="L1763" i="9"/>
  <c r="L1771" i="9"/>
  <c r="L1779" i="9"/>
  <c r="L1787" i="9"/>
  <c r="L1795" i="9"/>
  <c r="L1803" i="9"/>
  <c r="L1811" i="9"/>
  <c r="L1819" i="9"/>
  <c r="L1827" i="9"/>
  <c r="L1835" i="9"/>
  <c r="L1843" i="9"/>
  <c r="L1851" i="9"/>
  <c r="L1859" i="9"/>
  <c r="L1867" i="9"/>
  <c r="L1875" i="9"/>
  <c r="L1883" i="9"/>
  <c r="L1891" i="9"/>
  <c r="L1899" i="9"/>
  <c r="L1907" i="9"/>
  <c r="L1915" i="9"/>
  <c r="L1923" i="9"/>
  <c r="L1931" i="9"/>
  <c r="L1939" i="9"/>
  <c r="L1947" i="9"/>
  <c r="L1955" i="9"/>
  <c r="L1963" i="9"/>
  <c r="L1971" i="9"/>
  <c r="L1979" i="9"/>
  <c r="L1987" i="9"/>
  <c r="L1995" i="9"/>
  <c r="L2003" i="9"/>
  <c r="L2011" i="9"/>
  <c r="L2019" i="9"/>
  <c r="L2027" i="9"/>
  <c r="L2035" i="9"/>
  <c r="L2043" i="9"/>
  <c r="L2051" i="9"/>
  <c r="L2059" i="9"/>
  <c r="L2067" i="9"/>
  <c r="L2075" i="9"/>
  <c r="L2083" i="9"/>
  <c r="L2091" i="9"/>
  <c r="L2099" i="9"/>
  <c r="L2107" i="9"/>
  <c r="L2115" i="9"/>
  <c r="L2123" i="9"/>
  <c r="L2131" i="9"/>
  <c r="L2139" i="9"/>
  <c r="L2147" i="9"/>
  <c r="L2155" i="9"/>
  <c r="L2163" i="9"/>
  <c r="L2171" i="9"/>
  <c r="L2179" i="9"/>
  <c r="L2187" i="9"/>
  <c r="L2195" i="9"/>
  <c r="L2203" i="9"/>
  <c r="L2211" i="9"/>
  <c r="L2219" i="9"/>
  <c r="L2227" i="9"/>
  <c r="L2235" i="9"/>
  <c r="L2243" i="9"/>
  <c r="L2251" i="9"/>
  <c r="L2259" i="9"/>
  <c r="L2267" i="9"/>
  <c r="L2275" i="9"/>
  <c r="L2283" i="9"/>
  <c r="L2291" i="9"/>
  <c r="L2299" i="9"/>
  <c r="L2307" i="9"/>
  <c r="L2315" i="9"/>
  <c r="L2323" i="9"/>
  <c r="L2331" i="9"/>
  <c r="L2339" i="9"/>
  <c r="L2347" i="9"/>
  <c r="L2355" i="9"/>
  <c r="L2363" i="9"/>
  <c r="L2371" i="9"/>
  <c r="L2379" i="9"/>
  <c r="L2387" i="9"/>
  <c r="L2395" i="9"/>
  <c r="L2403" i="9"/>
  <c r="L2411" i="9"/>
  <c r="L2419" i="9"/>
  <c r="L2427" i="9"/>
  <c r="L2435" i="9"/>
  <c r="L2443" i="9"/>
  <c r="L2451" i="9"/>
  <c r="L2459" i="9"/>
  <c r="L2467" i="9"/>
  <c r="L2475" i="9"/>
  <c r="L2483" i="9"/>
  <c r="L2491" i="9"/>
  <c r="L2499" i="9"/>
  <c r="L2507" i="9"/>
  <c r="L2515" i="9"/>
  <c r="L2523" i="9"/>
  <c r="L2531" i="9"/>
  <c r="L2539" i="9"/>
  <c r="L2547" i="9"/>
  <c r="L2555" i="9"/>
  <c r="L2563" i="9"/>
  <c r="L2571" i="9"/>
  <c r="L2579" i="9"/>
  <c r="L2587" i="9"/>
  <c r="L2595" i="9"/>
  <c r="L2603" i="9"/>
  <c r="L2611" i="9"/>
  <c r="L2619" i="9"/>
  <c r="L2627" i="9"/>
  <c r="L2635" i="9"/>
  <c r="L2643" i="9"/>
  <c r="L2651" i="9"/>
  <c r="L2659" i="9"/>
  <c r="L2667" i="9"/>
  <c r="L2675" i="9"/>
  <c r="L2683" i="9"/>
  <c r="L2691" i="9"/>
  <c r="L2699" i="9"/>
  <c r="L2707" i="9"/>
  <c r="L2715" i="9"/>
  <c r="L2723" i="9"/>
  <c r="L2731" i="9"/>
  <c r="L2739" i="9"/>
  <c r="L2747" i="9"/>
  <c r="L2755" i="9"/>
  <c r="L2763" i="9"/>
  <c r="L2771" i="9"/>
  <c r="L2779" i="9"/>
  <c r="L2787" i="9"/>
  <c r="L2795" i="9"/>
  <c r="L2803" i="9"/>
  <c r="L2811" i="9"/>
  <c r="L2819" i="9"/>
  <c r="L2827" i="9"/>
  <c r="L2835" i="9"/>
  <c r="L2843" i="9"/>
  <c r="L2851" i="9"/>
  <c r="L2859" i="9"/>
  <c r="L2867" i="9"/>
  <c r="L2875" i="9"/>
  <c r="L2883" i="9"/>
  <c r="L2891" i="9"/>
  <c r="L2899" i="9"/>
  <c r="L2907" i="9"/>
  <c r="L2915" i="9"/>
  <c r="L2923" i="9"/>
  <c r="L2931" i="9"/>
  <c r="L2939" i="9"/>
  <c r="L2947" i="9"/>
  <c r="L2955" i="9"/>
  <c r="L2963" i="9"/>
  <c r="L2971" i="9"/>
  <c r="L2979" i="9"/>
  <c r="L2987" i="9"/>
  <c r="L2995" i="9"/>
  <c r="L3003" i="9"/>
  <c r="L3011" i="9"/>
  <c r="L3019" i="9"/>
  <c r="L3027" i="9"/>
  <c r="L3035" i="9"/>
  <c r="L3043" i="9"/>
  <c r="L3051" i="9"/>
  <c r="L3059" i="9"/>
  <c r="L3067" i="9"/>
  <c r="L3075" i="9"/>
  <c r="L3083" i="9"/>
  <c r="L3091" i="9"/>
  <c r="L3099" i="9"/>
  <c r="L3107" i="9"/>
  <c r="L3115" i="9"/>
  <c r="L3123" i="9"/>
  <c r="L3131" i="9"/>
  <c r="L3139" i="9"/>
  <c r="L3147" i="9"/>
  <c r="L3155" i="9"/>
  <c r="L3163" i="9"/>
  <c r="L3171" i="9"/>
  <c r="L3179" i="9"/>
  <c r="L3187" i="9"/>
  <c r="L3195" i="9"/>
  <c r="L3203" i="9"/>
  <c r="L3211" i="9"/>
  <c r="L3219" i="9"/>
  <c r="L3227" i="9"/>
  <c r="L3235" i="9"/>
  <c r="L3243" i="9"/>
  <c r="L3251" i="9"/>
  <c r="L3259" i="9"/>
  <c r="L3267" i="9"/>
  <c r="L3275" i="9"/>
  <c r="L3283" i="9"/>
  <c r="L3291" i="9"/>
  <c r="L3299" i="9"/>
  <c r="L3307" i="9"/>
  <c r="L3315" i="9"/>
  <c r="L3323" i="9"/>
  <c r="L3331" i="9"/>
  <c r="L3339" i="9"/>
  <c r="L3347" i="9"/>
  <c r="L3355" i="9"/>
  <c r="L3363" i="9"/>
  <c r="L3371" i="9"/>
  <c r="L3379" i="9"/>
  <c r="L3387" i="9"/>
  <c r="L3395" i="9"/>
  <c r="L3403" i="9"/>
  <c r="L3411" i="9"/>
  <c r="L3419" i="9"/>
  <c r="L3427" i="9"/>
  <c r="L3435" i="9"/>
  <c r="L3443" i="9"/>
  <c r="L3451" i="9"/>
  <c r="L3459" i="9"/>
  <c r="L3467" i="9"/>
  <c r="L3475" i="9"/>
  <c r="L3483" i="9"/>
  <c r="L3491" i="9"/>
  <c r="L3499" i="9"/>
  <c r="L3507" i="9"/>
  <c r="L3515" i="9"/>
  <c r="L3523" i="9"/>
  <c r="L3531" i="9"/>
  <c r="L3539" i="9"/>
  <c r="L3547" i="9"/>
  <c r="L3555" i="9"/>
  <c r="L3563" i="9"/>
  <c r="L3571" i="9"/>
  <c r="L3579" i="9"/>
  <c r="L3587" i="9"/>
  <c r="L3595" i="9"/>
  <c r="L3603" i="9"/>
  <c r="L3611" i="9"/>
  <c r="L3619" i="9"/>
  <c r="L3627" i="9"/>
  <c r="L3635" i="9"/>
  <c r="L3643" i="9"/>
  <c r="L3651" i="9"/>
  <c r="L3659" i="9"/>
  <c r="L3667" i="9"/>
  <c r="L3675" i="9"/>
  <c r="L3683" i="9"/>
  <c r="L3691" i="9"/>
  <c r="L3699" i="9"/>
  <c r="L3707" i="9"/>
  <c r="L3715" i="9"/>
  <c r="L3723" i="9"/>
  <c r="L3731" i="9"/>
  <c r="L3739" i="9"/>
  <c r="L3747" i="9"/>
  <c r="L3755" i="9"/>
  <c r="L3763" i="9"/>
  <c r="L3771" i="9"/>
  <c r="L3779" i="9"/>
  <c r="L3787" i="9"/>
  <c r="L3795" i="9"/>
  <c r="L3803" i="9"/>
  <c r="L3811" i="9"/>
  <c r="L3819" i="9"/>
  <c r="L3827" i="9"/>
  <c r="L3835" i="9"/>
  <c r="L3843" i="9"/>
  <c r="L3851" i="9"/>
  <c r="L3859" i="9"/>
  <c r="L3867" i="9"/>
  <c r="L3633" i="9"/>
  <c r="L3868" i="9"/>
  <c r="L3665" i="9"/>
  <c r="L3697" i="9"/>
  <c r="L3729" i="9"/>
  <c r="L3849" i="9"/>
  <c r="L1154" i="9"/>
  <c r="L1210" i="9"/>
  <c r="L1234" i="9"/>
  <c r="L1306" i="9"/>
  <c r="F60" i="11"/>
  <c r="I60" i="11" s="1"/>
  <c r="L1346" i="9"/>
  <c r="L1378" i="9"/>
  <c r="L1442" i="9"/>
  <c r="L1890" i="9"/>
  <c r="L700" i="9"/>
  <c r="L732" i="9"/>
  <c r="L756" i="9"/>
  <c r="L780" i="9"/>
  <c r="L836" i="9"/>
  <c r="L860" i="9"/>
  <c r="L876" i="9"/>
  <c r="L900" i="9"/>
  <c r="L916" i="9"/>
  <c r="L940" i="9"/>
  <c r="L964" i="9"/>
  <c r="L988" i="9"/>
  <c r="L1012" i="9"/>
  <c r="L1244" i="9"/>
  <c r="L1292" i="9"/>
  <c r="F66" i="11"/>
  <c r="I66" i="11" s="1"/>
  <c r="L1308" i="9"/>
  <c r="F65" i="11"/>
  <c r="I65" i="11" s="1"/>
  <c r="L1332" i="9"/>
  <c r="L1356" i="9"/>
  <c r="L1380" i="9"/>
  <c r="L1404" i="9"/>
  <c r="L1428" i="9"/>
  <c r="L1452" i="9"/>
  <c r="L1476" i="9"/>
  <c r="L1500" i="9"/>
  <c r="L1524" i="9"/>
  <c r="L1548" i="9"/>
  <c r="L1572" i="9"/>
  <c r="L1596" i="9"/>
  <c r="L1620" i="9"/>
  <c r="L1652" i="9"/>
  <c r="L1676" i="9"/>
  <c r="L1700" i="9"/>
  <c r="L1724" i="9"/>
  <c r="L1748" i="9"/>
  <c r="L1772" i="9"/>
  <c r="L1796" i="9"/>
  <c r="L1820" i="9"/>
  <c r="L1844" i="9"/>
  <c r="L1868" i="9"/>
  <c r="L1892" i="9"/>
  <c r="L1916" i="9"/>
  <c r="L1940" i="9"/>
  <c r="L1964" i="9"/>
  <c r="L1988" i="9"/>
  <c r="L2012" i="9"/>
  <c r="L2028" i="9"/>
  <c r="L2052" i="9"/>
  <c r="L2076" i="9"/>
  <c r="L2100" i="9"/>
  <c r="L2124" i="9"/>
  <c r="L2148" i="9"/>
  <c r="L2172" i="9"/>
  <c r="L2204" i="9"/>
  <c r="L2236" i="9"/>
  <c r="L2260" i="9"/>
  <c r="L2284" i="9"/>
  <c r="L2308" i="9"/>
  <c r="L2332" i="9"/>
  <c r="L2356" i="9"/>
  <c r="L2380" i="9"/>
  <c r="L2404" i="9"/>
  <c r="L2428" i="9"/>
  <c r="L2452" i="9"/>
  <c r="L2476" i="9"/>
  <c r="L2500" i="9"/>
  <c r="L2524" i="9"/>
  <c r="L2548" i="9"/>
  <c r="L2572" i="9"/>
  <c r="L2596" i="9"/>
  <c r="L2612" i="9"/>
  <c r="L2636" i="9"/>
  <c r="L2660" i="9"/>
  <c r="L2684" i="9"/>
  <c r="L2708" i="9"/>
  <c r="L2732" i="9"/>
  <c r="L2756" i="9"/>
  <c r="L2772" i="9"/>
  <c r="L2788" i="9"/>
  <c r="L2812" i="9"/>
  <c r="L2828" i="9"/>
  <c r="L2852" i="9"/>
  <c r="L2884" i="9"/>
  <c r="L2916" i="9"/>
  <c r="L2940" i="9"/>
  <c r="L2956" i="9"/>
  <c r="L2980" i="9"/>
  <c r="L3004" i="9"/>
  <c r="L3028" i="9"/>
  <c r="L3052" i="9"/>
  <c r="L3076" i="9"/>
  <c r="L3092" i="9"/>
  <c r="L3124" i="9"/>
  <c r="L3148" i="9"/>
  <c r="L3172" i="9"/>
  <c r="L3196" i="9"/>
  <c r="L3228" i="9"/>
  <c r="L3252" i="9"/>
  <c r="L3268" i="9"/>
  <c r="L3292" i="9"/>
  <c r="L3308" i="9"/>
  <c r="L3332" i="9"/>
  <c r="L3356" i="9"/>
  <c r="L3372" i="9"/>
  <c r="L3404" i="9"/>
  <c r="L3428" i="9"/>
  <c r="L3452" i="9"/>
  <c r="L3476" i="9"/>
  <c r="L3500" i="9"/>
  <c r="L3532" i="9"/>
  <c r="L3556" i="9"/>
  <c r="L3588" i="9"/>
  <c r="L3628" i="9"/>
  <c r="L3860" i="9"/>
  <c r="L669" i="9"/>
  <c r="L693" i="9"/>
  <c r="L701" i="9"/>
  <c r="L709" i="9"/>
  <c r="L725" i="9"/>
  <c r="L741" i="9"/>
  <c r="L765" i="9"/>
  <c r="L789" i="9"/>
  <c r="L829" i="9"/>
  <c r="L837" i="9"/>
  <c r="L845" i="9"/>
  <c r="L853" i="9"/>
  <c r="L861" i="9"/>
  <c r="L869" i="9"/>
  <c r="L877" i="9"/>
  <c r="L901" i="9"/>
  <c r="L909" i="9"/>
  <c r="L949" i="9"/>
  <c r="L989" i="9"/>
  <c r="L1005" i="9"/>
  <c r="L1013" i="9"/>
  <c r="L1021" i="9"/>
  <c r="L1037" i="9"/>
  <c r="L1053" i="9"/>
  <c r="L1069" i="9"/>
  <c r="L1101" i="9"/>
  <c r="L1117" i="9"/>
  <c r="L1133" i="9"/>
  <c r="L1141" i="9"/>
  <c r="L1173" i="9"/>
  <c r="L1189" i="9"/>
  <c r="L1205" i="9"/>
  <c r="L1213" i="9"/>
  <c r="L1229" i="9"/>
  <c r="L1245" i="9"/>
  <c r="L1269" i="9"/>
  <c r="L1277" i="9"/>
  <c r="L1293" i="9"/>
  <c r="F61" i="11"/>
  <c r="I61" i="11" s="1"/>
  <c r="L1301" i="9"/>
  <c r="L1309" i="9"/>
  <c r="L1317" i="9"/>
  <c r="L1325" i="9"/>
  <c r="F53" i="11"/>
  <c r="I53" i="11" s="1"/>
  <c r="L1333" i="9"/>
  <c r="L1341" i="9"/>
  <c r="L1349" i="9"/>
  <c r="L1357" i="9"/>
  <c r="L1365" i="9"/>
  <c r="L1373" i="9"/>
  <c r="L1381" i="9"/>
  <c r="L1389" i="9"/>
  <c r="L1397" i="9"/>
  <c r="L1405" i="9"/>
  <c r="L1413" i="9"/>
  <c r="L1421" i="9"/>
  <c r="L1429" i="9"/>
  <c r="L1437" i="9"/>
  <c r="L1445" i="9"/>
  <c r="L1453" i="9"/>
  <c r="L1461" i="9"/>
  <c r="L1469" i="9"/>
  <c r="L1477" i="9"/>
  <c r="L1485" i="9"/>
  <c r="L1493" i="9"/>
  <c r="L1501" i="9"/>
  <c r="L1509" i="9"/>
  <c r="L1517" i="9"/>
  <c r="L1525" i="9"/>
  <c r="L1533" i="9"/>
  <c r="L1541" i="9"/>
  <c r="L1549" i="9"/>
  <c r="L1557" i="9"/>
  <c r="L1565" i="9"/>
  <c r="L1573" i="9"/>
  <c r="L1581" i="9"/>
  <c r="L1589" i="9"/>
  <c r="L1597" i="9"/>
  <c r="L1605" i="9"/>
  <c r="L1613" i="9"/>
  <c r="L1621" i="9"/>
  <c r="L1629" i="9"/>
  <c r="L1637" i="9"/>
  <c r="L1645" i="9"/>
  <c r="L1653" i="9"/>
  <c r="L1661" i="9"/>
  <c r="L1669" i="9"/>
  <c r="L1677" i="9"/>
  <c r="L1685" i="9"/>
  <c r="L1693" i="9"/>
  <c r="L1701" i="9"/>
  <c r="L1709" i="9"/>
  <c r="L1717" i="9"/>
  <c r="L1725" i="9"/>
  <c r="L1733" i="9"/>
  <c r="L1741" i="9"/>
  <c r="L1749" i="9"/>
  <c r="L1757" i="9"/>
  <c r="L1765" i="9"/>
  <c r="L1773" i="9"/>
  <c r="L1781" i="9"/>
  <c r="L1789" i="9"/>
  <c r="L1797" i="9"/>
  <c r="L1805" i="9"/>
  <c r="L1813" i="9"/>
  <c r="L1821" i="9"/>
  <c r="L1829" i="9"/>
  <c r="L1837" i="9"/>
  <c r="L1845" i="9"/>
  <c r="L1853" i="9"/>
  <c r="L1861" i="9"/>
  <c r="L1869" i="9"/>
  <c r="L1877" i="9"/>
  <c r="L1885" i="9"/>
  <c r="L1893" i="9"/>
  <c r="L1901" i="9"/>
  <c r="L1909" i="9"/>
  <c r="L1917" i="9"/>
  <c r="L1925" i="9"/>
  <c r="L1933" i="9"/>
  <c r="L1941" i="9"/>
  <c r="L1949" i="9"/>
  <c r="L1957" i="9"/>
  <c r="L1965" i="9"/>
  <c r="L1973" i="9"/>
  <c r="L1981" i="9"/>
  <c r="L1989" i="9"/>
  <c r="L1997" i="9"/>
  <c r="L2005" i="9"/>
  <c r="L2013" i="9"/>
  <c r="L2021" i="9"/>
  <c r="L2029" i="9"/>
  <c r="L2037" i="9"/>
  <c r="L2045" i="9"/>
  <c r="L2053" i="9"/>
  <c r="L2061" i="9"/>
  <c r="L2069" i="9"/>
  <c r="L2077" i="9"/>
  <c r="L2085" i="9"/>
  <c r="L2093" i="9"/>
  <c r="L2101" i="9"/>
  <c r="L2109" i="9"/>
  <c r="L2117" i="9"/>
  <c r="L2125" i="9"/>
  <c r="L2133" i="9"/>
  <c r="L2141" i="9"/>
  <c r="L2149" i="9"/>
  <c r="L2157" i="9"/>
  <c r="L2165" i="9"/>
  <c r="L2173" i="9"/>
  <c r="L2181" i="9"/>
  <c r="L2189" i="9"/>
  <c r="L2197" i="9"/>
  <c r="L2205" i="9"/>
  <c r="L2213" i="9"/>
  <c r="L2221" i="9"/>
  <c r="L2229" i="9"/>
  <c r="L2237" i="9"/>
  <c r="L2245" i="9"/>
  <c r="L2253" i="9"/>
  <c r="L2261" i="9"/>
  <c r="L2269" i="9"/>
  <c r="L2277" i="9"/>
  <c r="L2285" i="9"/>
  <c r="L2293" i="9"/>
  <c r="L2301" i="9"/>
  <c r="L2309" i="9"/>
  <c r="L2317" i="9"/>
  <c r="L2325" i="9"/>
  <c r="L2333" i="9"/>
  <c r="L2341" i="9"/>
  <c r="L2349" i="9"/>
  <c r="L2357" i="9"/>
  <c r="L2365" i="9"/>
  <c r="L2373" i="9"/>
  <c r="L2381" i="9"/>
  <c r="L2389" i="9"/>
  <c r="L2397" i="9"/>
  <c r="L2405" i="9"/>
  <c r="L2413" i="9"/>
  <c r="L2421" i="9"/>
  <c r="L2429" i="9"/>
  <c r="L2437" i="9"/>
  <c r="L2445" i="9"/>
  <c r="L2453" i="9"/>
  <c r="L2461" i="9"/>
  <c r="L2469" i="9"/>
  <c r="L2477" i="9"/>
  <c r="L2485" i="9"/>
  <c r="L2493" i="9"/>
  <c r="L2501" i="9"/>
  <c r="L2509" i="9"/>
  <c r="L2517" i="9"/>
  <c r="L2525" i="9"/>
  <c r="L2533" i="9"/>
  <c r="L2541" i="9"/>
  <c r="L2549" i="9"/>
  <c r="L2557" i="9"/>
  <c r="L2565" i="9"/>
  <c r="L2573" i="9"/>
  <c r="L2581" i="9"/>
  <c r="L2589" i="9"/>
  <c r="L2597" i="9"/>
  <c r="L2605" i="9"/>
  <c r="L2613" i="9"/>
  <c r="L2621" i="9"/>
  <c r="L2629" i="9"/>
  <c r="L2637" i="9"/>
  <c r="L2645" i="9"/>
  <c r="L2653" i="9"/>
  <c r="L2661" i="9"/>
  <c r="L2669" i="9"/>
  <c r="L2677" i="9"/>
  <c r="L2685" i="9"/>
  <c r="L2693" i="9"/>
  <c r="L2701" i="9"/>
  <c r="L2709" i="9"/>
  <c r="L2717" i="9"/>
  <c r="L2725" i="9"/>
  <c r="L2733" i="9"/>
  <c r="L2741" i="9"/>
  <c r="L2749" i="9"/>
  <c r="L2757" i="9"/>
  <c r="L2765" i="9"/>
  <c r="L2773" i="9"/>
  <c r="L2781" i="9"/>
  <c r="L2789" i="9"/>
  <c r="L2797" i="9"/>
  <c r="L2805" i="9"/>
  <c r="L2813" i="9"/>
  <c r="L2821" i="9"/>
  <c r="L2829" i="9"/>
  <c r="L2837" i="9"/>
  <c r="L2845" i="9"/>
  <c r="L2853" i="9"/>
  <c r="L2861" i="9"/>
  <c r="L2869" i="9"/>
  <c r="L2877" i="9"/>
  <c r="L2885" i="9"/>
  <c r="L2893" i="9"/>
  <c r="L2901" i="9"/>
  <c r="L2909" i="9"/>
  <c r="L2917" i="9"/>
  <c r="L2925" i="9"/>
  <c r="L2933" i="9"/>
  <c r="L2941" i="9"/>
  <c r="L2949" i="9"/>
  <c r="L2957" i="9"/>
  <c r="L2965" i="9"/>
  <c r="L2973" i="9"/>
  <c r="L2981" i="9"/>
  <c r="L2989" i="9"/>
  <c r="L2997" i="9"/>
  <c r="L3005" i="9"/>
  <c r="L3013" i="9"/>
  <c r="L3021" i="9"/>
  <c r="L3029" i="9"/>
  <c r="L3037" i="9"/>
  <c r="L3045" i="9"/>
  <c r="L3053" i="9"/>
  <c r="L3061" i="9"/>
  <c r="L3069" i="9"/>
  <c r="L3077" i="9"/>
  <c r="L3085" i="9"/>
  <c r="L3093" i="9"/>
  <c r="L3101" i="9"/>
  <c r="L3109" i="9"/>
  <c r="L3117" i="9"/>
  <c r="L3125" i="9"/>
  <c r="L3133" i="9"/>
  <c r="L3141" i="9"/>
  <c r="L3149" i="9"/>
  <c r="L3157" i="9"/>
  <c r="L3165" i="9"/>
  <c r="L3173" i="9"/>
  <c r="L3181" i="9"/>
  <c r="L3189" i="9"/>
  <c r="L3197" i="9"/>
  <c r="L3205" i="9"/>
  <c r="L3213" i="9"/>
  <c r="L3221" i="9"/>
  <c r="L3229" i="9"/>
  <c r="L3237" i="9"/>
  <c r="L3245" i="9"/>
  <c r="L3253" i="9"/>
  <c r="L3261" i="9"/>
  <c r="L3269" i="9"/>
  <c r="L3277" i="9"/>
  <c r="L3285" i="9"/>
  <c r="L3293" i="9"/>
  <c r="L3301" i="9"/>
  <c r="L3309" i="9"/>
  <c r="L3317" i="9"/>
  <c r="L3325" i="9"/>
  <c r="L3333" i="9"/>
  <c r="L3341" i="9"/>
  <c r="L3349" i="9"/>
  <c r="L3357" i="9"/>
  <c r="L3365" i="9"/>
  <c r="L3373" i="9"/>
  <c r="L3381" i="9"/>
  <c r="L3389" i="9"/>
  <c r="L3397" i="9"/>
  <c r="L3405" i="9"/>
  <c r="L3413" i="9"/>
  <c r="L3421" i="9"/>
  <c r="L3429" i="9"/>
  <c r="L3437" i="9"/>
  <c r="L3445" i="9"/>
  <c r="L3453" i="9"/>
  <c r="L3461" i="9"/>
  <c r="L3469" i="9"/>
  <c r="L3477" i="9"/>
  <c r="L3485" i="9"/>
  <c r="L3493" i="9"/>
  <c r="L3501" i="9"/>
  <c r="L3509" i="9"/>
  <c r="L3517" i="9"/>
  <c r="L3525" i="9"/>
  <c r="L3533" i="9"/>
  <c r="L3541" i="9"/>
  <c r="L3549" i="9"/>
  <c r="L3557" i="9"/>
  <c r="L3565" i="9"/>
  <c r="L3573" i="9"/>
  <c r="L3581" i="9"/>
  <c r="L3589" i="9"/>
  <c r="L3597" i="9"/>
  <c r="L3605" i="9"/>
  <c r="L3613" i="9"/>
  <c r="L3621" i="9"/>
  <c r="L3629" i="9"/>
  <c r="L3637" i="9"/>
  <c r="L3645" i="9"/>
  <c r="L3653" i="9"/>
  <c r="L3661" i="9"/>
  <c r="L3669" i="9"/>
  <c r="L3677" i="9"/>
  <c r="L3685" i="9"/>
  <c r="L3693" i="9"/>
  <c r="L3701" i="9"/>
  <c r="L3709" i="9"/>
  <c r="L3717" i="9"/>
  <c r="L3725" i="9"/>
  <c r="L3733" i="9"/>
  <c r="L3741" i="9"/>
  <c r="L3749" i="9"/>
  <c r="L3757" i="9"/>
  <c r="L3765" i="9"/>
  <c r="L3773" i="9"/>
  <c r="L3781" i="9"/>
  <c r="L3789" i="9"/>
  <c r="L3797" i="9"/>
  <c r="L3805" i="9"/>
  <c r="L3813" i="9"/>
  <c r="L3821" i="9"/>
  <c r="L3829" i="9"/>
  <c r="L3837" i="9"/>
  <c r="L3845" i="9"/>
  <c r="L3853" i="9"/>
  <c r="L3861" i="9"/>
  <c r="L3869" i="9"/>
  <c r="L1152" i="9"/>
  <c r="L1192" i="9"/>
  <c r="L1232" i="9"/>
  <c r="L1256" i="9"/>
  <c r="L1296" i="9"/>
  <c r="L1328" i="9"/>
  <c r="L1352" i="9"/>
  <c r="L1384" i="9"/>
  <c r="L1408" i="9"/>
  <c r="L1440" i="9"/>
  <c r="L1472" i="9"/>
  <c r="L1496" i="9"/>
  <c r="L1512" i="9"/>
  <c r="L1536" i="9"/>
  <c r="L1560" i="9"/>
  <c r="L1584" i="9"/>
  <c r="L1608" i="9"/>
  <c r="L1632" i="9"/>
  <c r="L1664" i="9"/>
  <c r="L1688" i="9"/>
  <c r="L1712" i="9"/>
  <c r="L1728" i="9"/>
  <c r="L1744" i="9"/>
  <c r="L1768" i="9"/>
  <c r="L1784" i="9"/>
  <c r="L1800" i="9"/>
  <c r="L1824" i="9"/>
  <c r="L1848" i="9"/>
  <c r="L1872" i="9"/>
  <c r="L1896" i="9"/>
  <c r="L1920" i="9"/>
  <c r="L1944" i="9"/>
  <c r="L1968" i="9"/>
  <c r="L1992" i="9"/>
  <c r="L2016" i="9"/>
  <c r="L2040" i="9"/>
  <c r="L2064" i="9"/>
  <c r="L2088" i="9"/>
  <c r="L2104" i="9"/>
  <c r="L2128" i="9"/>
  <c r="L2152" i="9"/>
  <c r="L2176" i="9"/>
  <c r="L2200" i="9"/>
  <c r="L2216" i="9"/>
  <c r="L2232" i="9"/>
  <c r="L2256" i="9"/>
  <c r="L2280" i="9"/>
  <c r="L2304" i="9"/>
  <c r="L2328" i="9"/>
  <c r="L2352" i="9"/>
  <c r="L2376" i="9"/>
  <c r="L2400" i="9"/>
  <c r="L2424" i="9"/>
  <c r="L2448" i="9"/>
  <c r="L2472" i="9"/>
  <c r="L2496" i="9"/>
  <c r="L2520" i="9"/>
  <c r="L2544" i="9"/>
  <c r="L2568" i="9"/>
  <c r="L2592" i="9"/>
  <c r="L2616" i="9"/>
  <c r="L2640" i="9"/>
  <c r="L2664" i="9"/>
  <c r="L2688" i="9"/>
  <c r="L2712" i="9"/>
  <c r="L2736" i="9"/>
  <c r="L2752" i="9"/>
  <c r="L2776" i="9"/>
  <c r="L2792" i="9"/>
  <c r="L2816" i="9"/>
  <c r="L2848" i="9"/>
  <c r="L2880" i="9"/>
  <c r="L2904" i="9"/>
  <c r="L2928" i="9"/>
  <c r="L2952" i="9"/>
  <c r="L2976" i="9"/>
  <c r="L3000" i="9"/>
  <c r="L3024" i="9"/>
  <c r="L3048" i="9"/>
  <c r="L3072" i="9"/>
  <c r="L3080" i="9"/>
  <c r="L3104" i="9"/>
  <c r="L3128" i="9"/>
  <c r="L3152" i="9"/>
  <c r="L3176" i="9"/>
  <c r="L3200" i="9"/>
  <c r="L3224" i="9"/>
  <c r="L3248" i="9"/>
  <c r="L3272" i="9"/>
  <c r="L3288" i="9"/>
  <c r="L3312" i="9"/>
  <c r="L3336" i="9"/>
  <c r="L3360" i="9"/>
  <c r="L3392" i="9"/>
  <c r="L3416" i="9"/>
  <c r="L3440" i="9"/>
  <c r="L3464" i="9"/>
  <c r="L3488" i="9"/>
  <c r="L3512" i="9"/>
  <c r="L3544" i="9"/>
  <c r="L3576" i="9"/>
  <c r="L3600" i="9"/>
  <c r="L3624" i="9"/>
  <c r="L3640" i="9"/>
  <c r="L3664" i="9"/>
  <c r="L3696" i="9"/>
  <c r="L3728" i="9"/>
  <c r="L3752" i="9"/>
  <c r="L3776" i="9"/>
  <c r="L3800" i="9"/>
  <c r="L3824" i="9"/>
  <c r="L3832" i="9"/>
  <c r="L769" i="9"/>
  <c r="L865" i="9"/>
  <c r="L913" i="9"/>
  <c r="L945" i="9"/>
  <c r="L993" i="9"/>
  <c r="L1089" i="9"/>
  <c r="L1161" i="9"/>
  <c r="L1209" i="9"/>
  <c r="L1233" i="9"/>
  <c r="L1297" i="9"/>
  <c r="F62" i="11"/>
  <c r="I62" i="11" s="1"/>
  <c r="L1313" i="9"/>
  <c r="L1337" i="9"/>
  <c r="L1361" i="9"/>
  <c r="L1385" i="9"/>
  <c r="L1409" i="9"/>
  <c r="L1433" i="9"/>
  <c r="L1457" i="9"/>
  <c r="L1481" i="9"/>
  <c r="L1505" i="9"/>
  <c r="L1529" i="9"/>
  <c r="L1553" i="9"/>
  <c r="L1577" i="9"/>
  <c r="L1601" i="9"/>
  <c r="L1625" i="9"/>
  <c r="L1649" i="9"/>
  <c r="L1673" i="9"/>
  <c r="L1697" i="9"/>
  <c r="L1721" i="9"/>
  <c r="L1745" i="9"/>
  <c r="L1769" i="9"/>
  <c r="L1793" i="9"/>
  <c r="L1817" i="9"/>
  <c r="L1841" i="9"/>
  <c r="L1865" i="9"/>
  <c r="L1889" i="9"/>
  <c r="L1913" i="9"/>
  <c r="L1937" i="9"/>
  <c r="L1953" i="9"/>
  <c r="L1977" i="9"/>
  <c r="L2001" i="9"/>
  <c r="L2025" i="9"/>
  <c r="L2049" i="9"/>
  <c r="L2073" i="9"/>
  <c r="L2097" i="9"/>
  <c r="L2121" i="9"/>
  <c r="L2145" i="9"/>
  <c r="L2169" i="9"/>
  <c r="L2193" i="9"/>
  <c r="L2217" i="9"/>
  <c r="L2241" i="9"/>
  <c r="L2265" i="9"/>
  <c r="L2289" i="9"/>
  <c r="L2313" i="9"/>
  <c r="L2345" i="9"/>
  <c r="L2369" i="9"/>
  <c r="L2393" i="9"/>
  <c r="L2417" i="9"/>
  <c r="L2441" i="9"/>
  <c r="L2473" i="9"/>
  <c r="L2497" i="9"/>
  <c r="L2521" i="9"/>
  <c r="L2545" i="9"/>
  <c r="L2569" i="9"/>
  <c r="L2593" i="9"/>
  <c r="L2617" i="9"/>
  <c r="L2641" i="9"/>
  <c r="L2665" i="9"/>
  <c r="L2689" i="9"/>
  <c r="L2713" i="9"/>
  <c r="L2737" i="9"/>
  <c r="L2753" i="9"/>
  <c r="L2777" i="9"/>
  <c r="L2801" i="9"/>
  <c r="L2825" i="9"/>
  <c r="L2849" i="9"/>
  <c r="L2873" i="9"/>
  <c r="L2897" i="9"/>
  <c r="L2921" i="9"/>
  <c r="L2945" i="9"/>
  <c r="L2969" i="9"/>
  <c r="L2993" i="9"/>
  <c r="L3017" i="9"/>
  <c r="L3041" i="9"/>
  <c r="L3065" i="9"/>
  <c r="L3113" i="9"/>
  <c r="L3209" i="9"/>
  <c r="L3657" i="9"/>
  <c r="L3689" i="9"/>
  <c r="L3737" i="9"/>
  <c r="L3857" i="9"/>
  <c r="L1202" i="9"/>
  <c r="L1242" i="9"/>
  <c r="L1298" i="9"/>
  <c r="F50" i="11"/>
  <c r="I50" i="11" s="1"/>
  <c r="L1338" i="9"/>
  <c r="L1386" i="9"/>
  <c r="L1466" i="9"/>
  <c r="L1866" i="9"/>
  <c r="L660" i="9"/>
  <c r="L684" i="9"/>
  <c r="L716" i="9"/>
  <c r="L748" i="9"/>
  <c r="L772" i="9"/>
  <c r="L796" i="9"/>
  <c r="L820" i="9"/>
  <c r="L844" i="9"/>
  <c r="L868" i="9"/>
  <c r="L892" i="9"/>
  <c r="L972" i="9"/>
  <c r="L996" i="9"/>
  <c r="L1020" i="9"/>
  <c r="L1148" i="9"/>
  <c r="L1172" i="9"/>
  <c r="L1300" i="9"/>
  <c r="F55" i="11"/>
  <c r="I55" i="11" s="1"/>
  <c r="L1324" i="9"/>
  <c r="L1348" i="9"/>
  <c r="L1372" i="9"/>
  <c r="L1396" i="9"/>
  <c r="L1420" i="9"/>
  <c r="L1444" i="9"/>
  <c r="L1468" i="9"/>
  <c r="L1492" i="9"/>
  <c r="L1508" i="9"/>
  <c r="L1532" i="9"/>
  <c r="L1556" i="9"/>
  <c r="L1580" i="9"/>
  <c r="L1612" i="9"/>
  <c r="L1636" i="9"/>
  <c r="L1660" i="9"/>
  <c r="L1684" i="9"/>
  <c r="L1708" i="9"/>
  <c r="L1732" i="9"/>
  <c r="L1764" i="9"/>
  <c r="L1788" i="9"/>
  <c r="L1812" i="9"/>
  <c r="L1836" i="9"/>
  <c r="L1860" i="9"/>
  <c r="L1884" i="9"/>
  <c r="L1908" i="9"/>
  <c r="L1932" i="9"/>
  <c r="L1956" i="9"/>
  <c r="L1980" i="9"/>
  <c r="L2004" i="9"/>
  <c r="L2036" i="9"/>
  <c r="L2060" i="9"/>
  <c r="L2084" i="9"/>
  <c r="L2108" i="9"/>
  <c r="L2132" i="9"/>
  <c r="L2156" i="9"/>
  <c r="L2180" i="9"/>
  <c r="L2196" i="9"/>
  <c r="L2220" i="9"/>
  <c r="L2244" i="9"/>
  <c r="L2268" i="9"/>
  <c r="L2292" i="9"/>
  <c r="L2324" i="9"/>
  <c r="L2348" i="9"/>
  <c r="L2372" i="9"/>
  <c r="L2396" i="9"/>
  <c r="L2420" i="9"/>
  <c r="L2444" i="9"/>
  <c r="L2468" i="9"/>
  <c r="L2492" i="9"/>
  <c r="L2516" i="9"/>
  <c r="L2540" i="9"/>
  <c r="L2564" i="9"/>
  <c r="L2580" i="9"/>
  <c r="L2604" i="9"/>
  <c r="L2628" i="9"/>
  <c r="L2652" i="9"/>
  <c r="L2676" i="9"/>
  <c r="L2700" i="9"/>
  <c r="L2724" i="9"/>
  <c r="L2740" i="9"/>
  <c r="L2764" i="9"/>
  <c r="L2796" i="9"/>
  <c r="L2820" i="9"/>
  <c r="L2844" i="9"/>
  <c r="L2860" i="9"/>
  <c r="L2876" i="9"/>
  <c r="L2900" i="9"/>
  <c r="L2924" i="9"/>
  <c r="L2948" i="9"/>
  <c r="L2972" i="9"/>
  <c r="L2988" i="9"/>
  <c r="L3020" i="9"/>
  <c r="L3044" i="9"/>
  <c r="L3060" i="9"/>
  <c r="L3084" i="9"/>
  <c r="L3108" i="9"/>
  <c r="L3116" i="9"/>
  <c r="L3140" i="9"/>
  <c r="L3164" i="9"/>
  <c r="L3188" i="9"/>
  <c r="L3212" i="9"/>
  <c r="L3236" i="9"/>
  <c r="L3260" i="9"/>
  <c r="L3284" i="9"/>
  <c r="L3316" i="9"/>
  <c r="L3340" i="9"/>
  <c r="L3364" i="9"/>
  <c r="L3388" i="9"/>
  <c r="L3396" i="9"/>
  <c r="L3420" i="9"/>
  <c r="L3444" i="9"/>
  <c r="L3468" i="9"/>
  <c r="L3492" i="9"/>
  <c r="L3508" i="9"/>
  <c r="L3524" i="9"/>
  <c r="L3540" i="9"/>
  <c r="L3564" i="9"/>
  <c r="L3572" i="9"/>
  <c r="L3596" i="9"/>
  <c r="L3604" i="9"/>
  <c r="L3620" i="9"/>
  <c r="L3636" i="9"/>
  <c r="L3644" i="9"/>
  <c r="L3652" i="9"/>
  <c r="L3660" i="9"/>
  <c r="L3668" i="9"/>
  <c r="L3676" i="9"/>
  <c r="L3684" i="9"/>
  <c r="L3692" i="9"/>
  <c r="L3700" i="9"/>
  <c r="L3708" i="9"/>
  <c r="L3716" i="9"/>
  <c r="L3724" i="9"/>
  <c r="L3732" i="9"/>
  <c r="L3740" i="9"/>
  <c r="L3748" i="9"/>
  <c r="L3756" i="9"/>
  <c r="L3764" i="9"/>
  <c r="L3772" i="9"/>
  <c r="L3780" i="9"/>
  <c r="L3788" i="9"/>
  <c r="L3796" i="9"/>
  <c r="L3804" i="9"/>
  <c r="L3812" i="9"/>
  <c r="L3820" i="9"/>
  <c r="L3828" i="9"/>
  <c r="L3836" i="9"/>
  <c r="L3852" i="9"/>
  <c r="L1158" i="9"/>
  <c r="L1166" i="9"/>
  <c r="L1174" i="9"/>
  <c r="L1198" i="9"/>
  <c r="L1246" i="9"/>
  <c r="L1262" i="9"/>
  <c r="L1286" i="9"/>
  <c r="L1294" i="9"/>
  <c r="F54" i="11"/>
  <c r="I54" i="11" s="1"/>
  <c r="L1302" i="9"/>
  <c r="F57" i="11"/>
  <c r="I57" i="11" s="1"/>
  <c r="L1310" i="9"/>
  <c r="L1318" i="9"/>
  <c r="F67" i="11"/>
  <c r="I67" i="11" s="1"/>
  <c r="L1326" i="9"/>
  <c r="L1334" i="9"/>
  <c r="L1342" i="9"/>
  <c r="L1350" i="9"/>
  <c r="L1358" i="9"/>
  <c r="L1366" i="9"/>
  <c r="L1374" i="9"/>
  <c r="L1382" i="9"/>
  <c r="L1390" i="9"/>
  <c r="L1398" i="9"/>
  <c r="L1406" i="9"/>
  <c r="L1414" i="9"/>
  <c r="L1422" i="9"/>
  <c r="L1430" i="9"/>
  <c r="L1438" i="9"/>
  <c r="L1446" i="9"/>
  <c r="L1454" i="9"/>
  <c r="L1462" i="9"/>
  <c r="L1470" i="9"/>
  <c r="L1478" i="9"/>
  <c r="L1486" i="9"/>
  <c r="L1494" i="9"/>
  <c r="L1502" i="9"/>
  <c r="L1510" i="9"/>
  <c r="L1518" i="9"/>
  <c r="L1526" i="9"/>
  <c r="L1534" i="9"/>
  <c r="L1542" i="9"/>
  <c r="L1550" i="9"/>
  <c r="L1558" i="9"/>
  <c r="L1566" i="9"/>
  <c r="L1574" i="9"/>
  <c r="L1582" i="9"/>
  <c r="L1590" i="9"/>
  <c r="L1598" i="9"/>
  <c r="L1606" i="9"/>
  <c r="L1614" i="9"/>
  <c r="L1622" i="9"/>
  <c r="L1630" i="9"/>
  <c r="L1638" i="9"/>
  <c r="L1646" i="9"/>
  <c r="L1654" i="9"/>
  <c r="L1662" i="9"/>
  <c r="L1670" i="9"/>
  <c r="L1678" i="9"/>
  <c r="L1686" i="9"/>
  <c r="L1694" i="9"/>
  <c r="L1702" i="9"/>
  <c r="L1710" i="9"/>
  <c r="L1718" i="9"/>
  <c r="L1726" i="9"/>
  <c r="L1734" i="9"/>
  <c r="L1742" i="9"/>
  <c r="L1750" i="9"/>
  <c r="L1758" i="9"/>
  <c r="L1766" i="9"/>
  <c r="L1774" i="9"/>
  <c r="L1782" i="9"/>
  <c r="L1790" i="9"/>
  <c r="L1798" i="9"/>
  <c r="L1806" i="9"/>
  <c r="L1814" i="9"/>
  <c r="L1822" i="9"/>
  <c r="L1830" i="9"/>
  <c r="L1838" i="9"/>
  <c r="L1846" i="9"/>
  <c r="L1854" i="9"/>
  <c r="L1862" i="9"/>
  <c r="L1870" i="9"/>
  <c r="L1878" i="9"/>
  <c r="L1886" i="9"/>
  <c r="L1894" i="9"/>
  <c r="L1902" i="9"/>
  <c r="L1910" i="9"/>
  <c r="L1918" i="9"/>
  <c r="L1926" i="9"/>
  <c r="L1934" i="9"/>
  <c r="L1942" i="9"/>
  <c r="L1950" i="9"/>
  <c r="L1958" i="9"/>
  <c r="L1966" i="9"/>
  <c r="L1974" i="9"/>
  <c r="L1982" i="9"/>
  <c r="L1990" i="9"/>
  <c r="L1998" i="9"/>
  <c r="L2006" i="9"/>
  <c r="L2014" i="9"/>
  <c r="L2022" i="9"/>
  <c r="L2030" i="9"/>
  <c r="L2038" i="9"/>
  <c r="L2046" i="9"/>
  <c r="L2054" i="9"/>
  <c r="L2062" i="9"/>
  <c r="L2070" i="9"/>
  <c r="L2078" i="9"/>
  <c r="L2086" i="9"/>
  <c r="L2094" i="9"/>
  <c r="L2102" i="9"/>
  <c r="L2110" i="9"/>
  <c r="L2118" i="9"/>
  <c r="L2126" i="9"/>
  <c r="L2134" i="9"/>
  <c r="L2142" i="9"/>
  <c r="L2150" i="9"/>
  <c r="L2158" i="9"/>
  <c r="L2166" i="9"/>
  <c r="L2174" i="9"/>
  <c r="L2182" i="9"/>
  <c r="L2190" i="9"/>
  <c r="L2198" i="9"/>
  <c r="L2206" i="9"/>
  <c r="L2214" i="9"/>
  <c r="L2222" i="9"/>
  <c r="L2230" i="9"/>
  <c r="L2238" i="9"/>
  <c r="L2246" i="9"/>
  <c r="L2254" i="9"/>
  <c r="L2262" i="9"/>
  <c r="L2270" i="9"/>
  <c r="L2278" i="9"/>
  <c r="L2286" i="9"/>
  <c r="L2294" i="9"/>
  <c r="L2302" i="9"/>
  <c r="L2310" i="9"/>
  <c r="L2318" i="9"/>
  <c r="L2326" i="9"/>
  <c r="L2334" i="9"/>
  <c r="L2342" i="9"/>
  <c r="L2350" i="9"/>
  <c r="L2358" i="9"/>
  <c r="L2366" i="9"/>
  <c r="L2374" i="9"/>
  <c r="L2382" i="9"/>
  <c r="L2390" i="9"/>
  <c r="L2398" i="9"/>
  <c r="L2406" i="9"/>
  <c r="L2414" i="9"/>
  <c r="L2422" i="9"/>
  <c r="L2430" i="9"/>
  <c r="L2438" i="9"/>
  <c r="L2446" i="9"/>
  <c r="L2454" i="9"/>
  <c r="L2462" i="9"/>
  <c r="L2470" i="9"/>
  <c r="L2478" i="9"/>
  <c r="L2486" i="9"/>
  <c r="L2494" i="9"/>
  <c r="L2502" i="9"/>
  <c r="L2510" i="9"/>
  <c r="L2518" i="9"/>
  <c r="L2526" i="9"/>
  <c r="L2534" i="9"/>
  <c r="L2542" i="9"/>
  <c r="L2550" i="9"/>
  <c r="L2558" i="9"/>
  <c r="L2566" i="9"/>
  <c r="L2574" i="9"/>
  <c r="L2582" i="9"/>
  <c r="L2590" i="9"/>
  <c r="L2598" i="9"/>
  <c r="L2606" i="9"/>
  <c r="L2614" i="9"/>
  <c r="L2622" i="9"/>
  <c r="L2630" i="9"/>
  <c r="L2638" i="9"/>
  <c r="L2646" i="9"/>
  <c r="L2654" i="9"/>
  <c r="L2662" i="9"/>
  <c r="L2670" i="9"/>
  <c r="L2678" i="9"/>
  <c r="L2686" i="9"/>
  <c r="L2694" i="9"/>
  <c r="L2702" i="9"/>
  <c r="L2710" i="9"/>
  <c r="L2718" i="9"/>
  <c r="L2726" i="9"/>
  <c r="L2734" i="9"/>
  <c r="L2742" i="9"/>
  <c r="L2750" i="9"/>
  <c r="L2758" i="9"/>
  <c r="L2766" i="9"/>
  <c r="L2774" i="9"/>
  <c r="L2782" i="9"/>
  <c r="L2790" i="9"/>
  <c r="L2798" i="9"/>
  <c r="L2806" i="9"/>
  <c r="L2814" i="9"/>
  <c r="L2822" i="9"/>
  <c r="L2830" i="9"/>
  <c r="L2838" i="9"/>
  <c r="L2846" i="9"/>
  <c r="L2854" i="9"/>
  <c r="L2862" i="9"/>
  <c r="L2870" i="9"/>
  <c r="L2878" i="9"/>
  <c r="L2886" i="9"/>
  <c r="L2894" i="9"/>
  <c r="L2902" i="9"/>
  <c r="L2910" i="9"/>
  <c r="L2918" i="9"/>
  <c r="L2926" i="9"/>
  <c r="L2934" i="9"/>
  <c r="L2942" i="9"/>
  <c r="L2950" i="9"/>
  <c r="L2958" i="9"/>
  <c r="L2966" i="9"/>
  <c r="L2974" i="9"/>
  <c r="L2982" i="9"/>
  <c r="L2990" i="9"/>
  <c r="L2998" i="9"/>
  <c r="L3006" i="9"/>
  <c r="L3014" i="9"/>
  <c r="L3022" i="9"/>
  <c r="L3030" i="9"/>
  <c r="L3038" i="9"/>
  <c r="L3046" i="9"/>
  <c r="L3054" i="9"/>
  <c r="L3062" i="9"/>
  <c r="L3070" i="9"/>
  <c r="L3078" i="9"/>
  <c r="L3086" i="9"/>
  <c r="L3094" i="9"/>
  <c r="L3102" i="9"/>
  <c r="L3110" i="9"/>
  <c r="L3118" i="9"/>
  <c r="L3126" i="9"/>
  <c r="L3134" i="9"/>
  <c r="L3142" i="9"/>
  <c r="L3150" i="9"/>
  <c r="L3158" i="9"/>
  <c r="L3166" i="9"/>
  <c r="L3174" i="9"/>
  <c r="L3182" i="9"/>
  <c r="L3190" i="9"/>
  <c r="L3198" i="9"/>
  <c r="L3206" i="9"/>
  <c r="L3214" i="9"/>
  <c r="L3222" i="9"/>
  <c r="L3230" i="9"/>
  <c r="L3238" i="9"/>
  <c r="L3246" i="9"/>
  <c r="L3254" i="9"/>
  <c r="L3262" i="9"/>
  <c r="L3270" i="9"/>
  <c r="L3278" i="9"/>
  <c r="L3286" i="9"/>
  <c r="L3294" i="9"/>
  <c r="L3302" i="9"/>
  <c r="L3310" i="9"/>
  <c r="L3318" i="9"/>
  <c r="L3326" i="9"/>
  <c r="L3334" i="9"/>
  <c r="L3342" i="9"/>
  <c r="L3350" i="9"/>
  <c r="L3358" i="9"/>
  <c r="L3366" i="9"/>
  <c r="L3374" i="9"/>
  <c r="L3382" i="9"/>
  <c r="L3390" i="9"/>
  <c r="L3398" i="9"/>
  <c r="L3406" i="9"/>
  <c r="L3414" i="9"/>
  <c r="L3422" i="9"/>
  <c r="L3430" i="9"/>
  <c r="L3438" i="9"/>
  <c r="L3446" i="9"/>
  <c r="L3454" i="9"/>
  <c r="L3462" i="9"/>
  <c r="L3470" i="9"/>
  <c r="L3478" i="9"/>
  <c r="L3486" i="9"/>
  <c r="L3494" i="9"/>
  <c r="L3502" i="9"/>
  <c r="L3510" i="9"/>
  <c r="L3518" i="9"/>
  <c r="L3526" i="9"/>
  <c r="L3534" i="9"/>
  <c r="L3542" i="9"/>
  <c r="L3550" i="9"/>
  <c r="L3558" i="9"/>
  <c r="L3566" i="9"/>
  <c r="L3574" i="9"/>
  <c r="L3582" i="9"/>
  <c r="L3590" i="9"/>
  <c r="L3598" i="9"/>
  <c r="L3606" i="9"/>
  <c r="L3614" i="9"/>
  <c r="L3622" i="9"/>
  <c r="L3630" i="9"/>
  <c r="L3638" i="9"/>
  <c r="L3646" i="9"/>
  <c r="L3654" i="9"/>
  <c r="L3662" i="9"/>
  <c r="L3670" i="9"/>
  <c r="L3678" i="9"/>
  <c r="L3686" i="9"/>
  <c r="L3694" i="9"/>
  <c r="L3702" i="9"/>
  <c r="L3710" i="9"/>
  <c r="L3718" i="9"/>
  <c r="L3726" i="9"/>
  <c r="L3734" i="9"/>
  <c r="L3742" i="9"/>
  <c r="L3750" i="9"/>
  <c r="L3758" i="9"/>
  <c r="L3766" i="9"/>
  <c r="L3774" i="9"/>
  <c r="L3782" i="9"/>
  <c r="L3790" i="9"/>
  <c r="L3798" i="9"/>
  <c r="L3806" i="9"/>
  <c r="L3814" i="9"/>
  <c r="L3822" i="9"/>
  <c r="L3830" i="9"/>
  <c r="L3838" i="9"/>
  <c r="L3846" i="9"/>
  <c r="L3854" i="9"/>
  <c r="L3862" i="9"/>
  <c r="L3870" i="9"/>
  <c r="L1160" i="9"/>
  <c r="L1184" i="9"/>
  <c r="L1264" i="9"/>
  <c r="L1312" i="9"/>
  <c r="L1336" i="9"/>
  <c r="F51" i="11"/>
  <c r="I51" i="11" s="1"/>
  <c r="L1360" i="9"/>
  <c r="L1376" i="9"/>
  <c r="L1400" i="9"/>
  <c r="L1424" i="9"/>
  <c r="L1448" i="9"/>
  <c r="L1464" i="9"/>
  <c r="L1488" i="9"/>
  <c r="L1520" i="9"/>
  <c r="L1544" i="9"/>
  <c r="L1568" i="9"/>
  <c r="L1592" i="9"/>
  <c r="L1616" i="9"/>
  <c r="L1640" i="9"/>
  <c r="L1656" i="9"/>
  <c r="L1680" i="9"/>
  <c r="L1704" i="9"/>
  <c r="L1736" i="9"/>
  <c r="L1760" i="9"/>
  <c r="L1792" i="9"/>
  <c r="L1816" i="9"/>
  <c r="L1840" i="9"/>
  <c r="L1864" i="9"/>
  <c r="L1888" i="9"/>
  <c r="L1912" i="9"/>
  <c r="L1936" i="9"/>
  <c r="L1960" i="9"/>
  <c r="L1976" i="9"/>
  <c r="L2000" i="9"/>
  <c r="L2032" i="9"/>
  <c r="L2056" i="9"/>
  <c r="L2080" i="9"/>
  <c r="L2112" i="9"/>
  <c r="L2136" i="9"/>
  <c r="L2160" i="9"/>
  <c r="L2192" i="9"/>
  <c r="L2224" i="9"/>
  <c r="L2248" i="9"/>
  <c r="L2272" i="9"/>
  <c r="L2296" i="9"/>
  <c r="L2320" i="9"/>
  <c r="L2344" i="9"/>
  <c r="L2368" i="9"/>
  <c r="L2392" i="9"/>
  <c r="L2408" i="9"/>
  <c r="L2432" i="9"/>
  <c r="L2456" i="9"/>
  <c r="L2480" i="9"/>
  <c r="L2504" i="9"/>
  <c r="L2528" i="9"/>
  <c r="L2560" i="9"/>
  <c r="L2584" i="9"/>
  <c r="L2608" i="9"/>
  <c r="L2632" i="9"/>
  <c r="L2648" i="9"/>
  <c r="L2672" i="9"/>
  <c r="L2696" i="9"/>
  <c r="L2720" i="9"/>
  <c r="L2744" i="9"/>
  <c r="L2768" i="9"/>
  <c r="L2800" i="9"/>
  <c r="L2824" i="9"/>
  <c r="L2856" i="9"/>
  <c r="L2872" i="9"/>
  <c r="L2896" i="9"/>
  <c r="L2920" i="9"/>
  <c r="L2944" i="9"/>
  <c r="L2968" i="9"/>
  <c r="L2992" i="9"/>
  <c r="L3016" i="9"/>
  <c r="L3032" i="9"/>
  <c r="L3056" i="9"/>
  <c r="L3088" i="9"/>
  <c r="L3120" i="9"/>
  <c r="L3144" i="9"/>
  <c r="L3168" i="9"/>
  <c r="L3192" i="9"/>
  <c r="L3208" i="9"/>
  <c r="L3232" i="9"/>
  <c r="L3256" i="9"/>
  <c r="L3280" i="9"/>
  <c r="L3304" i="9"/>
  <c r="L3328" i="9"/>
  <c r="L3352" i="9"/>
  <c r="L3376" i="9"/>
  <c r="L3400" i="9"/>
  <c r="L3424" i="9"/>
  <c r="L3448" i="9"/>
  <c r="L3472" i="9"/>
  <c r="L3496" i="9"/>
  <c r="L3528" i="9"/>
  <c r="L3552" i="9"/>
  <c r="L3568" i="9"/>
  <c r="L3592" i="9"/>
  <c r="L3616" i="9"/>
  <c r="L3648" i="9"/>
  <c r="L3672" i="9"/>
  <c r="L3688" i="9"/>
  <c r="L3712" i="9"/>
  <c r="L3736" i="9"/>
  <c r="L3760" i="9"/>
  <c r="L3784" i="9"/>
  <c r="L3808" i="9"/>
  <c r="L3848" i="9"/>
  <c r="L753" i="9"/>
  <c r="L833" i="9"/>
  <c r="L881" i="9"/>
  <c r="L905" i="9"/>
  <c r="L961" i="9"/>
  <c r="L977" i="9"/>
  <c r="L1001" i="9"/>
  <c r="L1177" i="9"/>
  <c r="L1201" i="9"/>
  <c r="L1305" i="9"/>
  <c r="L1329" i="9"/>
  <c r="L1353" i="9"/>
  <c r="L1377" i="9"/>
  <c r="L1401" i="9"/>
  <c r="L1425" i="9"/>
  <c r="L1449" i="9"/>
  <c r="L1473" i="9"/>
  <c r="L1497" i="9"/>
  <c r="L1521" i="9"/>
  <c r="L1545" i="9"/>
  <c r="L1569" i="9"/>
  <c r="L1593" i="9"/>
  <c r="L1617" i="9"/>
  <c r="L1641" i="9"/>
  <c r="L1665" i="9"/>
  <c r="L1689" i="9"/>
  <c r="L1713" i="9"/>
  <c r="L1737" i="9"/>
  <c r="L1761" i="9"/>
  <c r="L1785" i="9"/>
  <c r="L1809" i="9"/>
  <c r="L1833" i="9"/>
  <c r="L1857" i="9"/>
  <c r="L1881" i="9"/>
  <c r="L1905" i="9"/>
  <c r="L1929" i="9"/>
  <c r="L1961" i="9"/>
  <c r="L1985" i="9"/>
  <c r="L2009" i="9"/>
  <c r="L2033" i="9"/>
  <c r="L2057" i="9"/>
  <c r="L2081" i="9"/>
  <c r="L2105" i="9"/>
  <c r="L2137" i="9"/>
  <c r="L2161" i="9"/>
  <c r="L2185" i="9"/>
  <c r="L2209" i="9"/>
  <c r="L2233" i="9"/>
  <c r="L2257" i="9"/>
  <c r="L2281" i="9"/>
  <c r="L2305" i="9"/>
  <c r="L2329" i="9"/>
  <c r="L2353" i="9"/>
  <c r="L2377" i="9"/>
  <c r="L2401" i="9"/>
  <c r="L2433" i="9"/>
  <c r="L2457" i="9"/>
  <c r="L2481" i="9"/>
  <c r="L2505" i="9"/>
  <c r="L2537" i="9"/>
  <c r="L2561" i="9"/>
  <c r="L2585" i="9"/>
  <c r="L2609" i="9"/>
  <c r="L2633" i="9"/>
  <c r="L2657" i="9"/>
  <c r="L2681" i="9"/>
  <c r="L2705" i="9"/>
  <c r="L2729" i="9"/>
  <c r="L2761" i="9"/>
  <c r="L2785" i="9"/>
  <c r="L2809" i="9"/>
  <c r="L2833" i="9"/>
  <c r="L2857" i="9"/>
  <c r="L2881" i="9"/>
  <c r="L2905" i="9"/>
  <c r="L2929" i="9"/>
  <c r="L2953" i="9"/>
  <c r="L2977" i="9"/>
  <c r="L3009" i="9"/>
  <c r="L3033" i="9"/>
  <c r="L3057" i="9"/>
  <c r="L3081" i="9"/>
  <c r="L3121" i="9"/>
  <c r="L3225" i="9"/>
  <c r="L3673" i="9"/>
  <c r="L3705" i="9"/>
  <c r="L3745" i="9"/>
  <c r="L3841" i="9"/>
  <c r="L1170" i="9"/>
  <c r="L1194" i="9"/>
  <c r="L1282" i="9"/>
  <c r="L1322" i="9"/>
  <c r="L1354" i="9"/>
  <c r="L1394" i="9"/>
  <c r="L1450" i="9"/>
  <c r="L1874" i="9"/>
  <c r="L668" i="9"/>
  <c r="L692" i="9"/>
  <c r="L708" i="9"/>
  <c r="L724" i="9"/>
  <c r="L740" i="9"/>
  <c r="L764" i="9"/>
  <c r="L788" i="9"/>
  <c r="L804" i="9"/>
  <c r="L828" i="9"/>
  <c r="L852" i="9"/>
  <c r="L908" i="9"/>
  <c r="L932" i="9"/>
  <c r="L956" i="9"/>
  <c r="L980" i="9"/>
  <c r="L1004" i="9"/>
  <c r="L1028" i="9"/>
  <c r="L1316" i="9"/>
  <c r="F59" i="11"/>
  <c r="I59" i="11" s="1"/>
  <c r="L1340" i="9"/>
  <c r="L1364" i="9"/>
  <c r="L1388" i="9"/>
  <c r="L1412" i="9"/>
  <c r="F48" i="11"/>
  <c r="I48" i="11" s="1"/>
  <c r="L1436" i="9"/>
  <c r="L1460" i="9"/>
  <c r="L1484" i="9"/>
  <c r="L1516" i="9"/>
  <c r="L1540" i="9"/>
  <c r="L1564" i="9"/>
  <c r="L1588" i="9"/>
  <c r="L1604" i="9"/>
  <c r="L1628" i="9"/>
  <c r="L1644" i="9"/>
  <c r="L1668" i="9"/>
  <c r="L1692" i="9"/>
  <c r="L1716" i="9"/>
  <c r="L1740" i="9"/>
  <c r="L1756" i="9"/>
  <c r="L1780" i="9"/>
  <c r="L1804" i="9"/>
  <c r="L1828" i="9"/>
  <c r="L1852" i="9"/>
  <c r="L1876" i="9"/>
  <c r="L1900" i="9"/>
  <c r="L1924" i="9"/>
  <c r="L1948" i="9"/>
  <c r="L1972" i="9"/>
  <c r="L1996" i="9"/>
  <c r="L2020" i="9"/>
  <c r="L2044" i="9"/>
  <c r="L2068" i="9"/>
  <c r="L2092" i="9"/>
  <c r="L2116" i="9"/>
  <c r="L2140" i="9"/>
  <c r="L2164" i="9"/>
  <c r="L2188" i="9"/>
  <c r="L2212" i="9"/>
  <c r="L2228" i="9"/>
  <c r="L2252" i="9"/>
  <c r="L2276" i="9"/>
  <c r="L2300" i="9"/>
  <c r="L2316" i="9"/>
  <c r="L2340" i="9"/>
  <c r="L2364" i="9"/>
  <c r="L2388" i="9"/>
  <c r="L2412" i="9"/>
  <c r="L2436" i="9"/>
  <c r="L2460" i="9"/>
  <c r="L2484" i="9"/>
  <c r="L2508" i="9"/>
  <c r="L2532" i="9"/>
  <c r="L2556" i="9"/>
  <c r="L2588" i="9"/>
  <c r="L2620" i="9"/>
  <c r="L2644" i="9"/>
  <c r="L2668" i="9"/>
  <c r="L2692" i="9"/>
  <c r="L2716" i="9"/>
  <c r="L2748" i="9"/>
  <c r="L2780" i="9"/>
  <c r="L2804" i="9"/>
  <c r="L2836" i="9"/>
  <c r="L2868" i="9"/>
  <c r="L2892" i="9"/>
  <c r="L2908" i="9"/>
  <c r="L2932" i="9"/>
  <c r="L2964" i="9"/>
  <c r="L2996" i="9"/>
  <c r="L3012" i="9"/>
  <c r="L3036" i="9"/>
  <c r="L3068" i="9"/>
  <c r="L3100" i="9"/>
  <c r="L3132" i="9"/>
  <c r="L3156" i="9"/>
  <c r="L3180" i="9"/>
  <c r="L3204" i="9"/>
  <c r="L3220" i="9"/>
  <c r="L3244" i="9"/>
  <c r="L3276" i="9"/>
  <c r="L3300" i="9"/>
  <c r="L3324" i="9"/>
  <c r="L3348" i="9"/>
  <c r="L3380" i="9"/>
  <c r="L3412" i="9"/>
  <c r="L3436" i="9"/>
  <c r="L3460" i="9"/>
  <c r="L3484" i="9"/>
  <c r="L3516" i="9"/>
  <c r="L3548" i="9"/>
  <c r="L3580" i="9"/>
  <c r="L3612" i="9"/>
  <c r="L3844" i="9"/>
  <c r="L1039" i="9"/>
  <c r="L1047" i="9"/>
  <c r="L1055" i="9"/>
  <c r="L1063" i="9"/>
  <c r="L1071" i="9"/>
  <c r="L1079" i="9"/>
  <c r="L1087" i="9"/>
  <c r="L1095" i="9"/>
  <c r="L1103" i="9"/>
  <c r="L1111" i="9"/>
  <c r="L1119" i="9"/>
  <c r="L1127" i="9"/>
  <c r="L1135" i="9"/>
  <c r="L1183" i="9"/>
  <c r="L1191" i="9"/>
  <c r="L1207" i="9"/>
  <c r="L1215" i="9"/>
  <c r="L1223" i="9"/>
  <c r="L1231" i="9"/>
  <c r="L1247" i="9"/>
  <c r="L1263" i="9"/>
  <c r="L1271" i="9"/>
  <c r="L1279" i="9"/>
  <c r="L1287" i="9"/>
  <c r="L1295" i="9"/>
  <c r="L1303" i="9"/>
  <c r="F49" i="11"/>
  <c r="I49" i="11" s="1"/>
  <c r="L1311" i="9"/>
  <c r="L1319" i="9"/>
  <c r="F47" i="11"/>
  <c r="I47" i="11" s="1"/>
  <c r="L1327" i="9"/>
  <c r="L1335" i="9"/>
  <c r="L1343" i="9"/>
  <c r="L1351" i="9"/>
  <c r="L1359" i="9"/>
  <c r="L1367" i="9"/>
  <c r="L1375" i="9"/>
  <c r="L1383" i="9"/>
  <c r="L1391" i="9"/>
  <c r="L1399" i="9"/>
  <c r="L1407" i="9"/>
  <c r="L1415" i="9"/>
  <c r="L1423" i="9"/>
  <c r="L1431" i="9"/>
  <c r="L1439" i="9"/>
  <c r="L1447" i="9"/>
  <c r="L1455" i="9"/>
  <c r="L1463" i="9"/>
  <c r="L1471" i="9"/>
  <c r="L1479" i="9"/>
  <c r="L1487" i="9"/>
  <c r="L1495" i="9"/>
  <c r="L1503" i="9"/>
  <c r="L1511" i="9"/>
  <c r="L1519" i="9"/>
  <c r="L1527" i="9"/>
  <c r="L1535" i="9"/>
  <c r="L1543" i="9"/>
  <c r="L1551" i="9"/>
  <c r="L1559" i="9"/>
  <c r="L1567" i="9"/>
  <c r="L1575" i="9"/>
  <c r="L1583" i="9"/>
  <c r="L1591" i="9"/>
  <c r="L1599" i="9"/>
  <c r="L1607" i="9"/>
  <c r="L1615" i="9"/>
  <c r="L1623" i="9"/>
  <c r="L1631" i="9"/>
  <c r="L1639" i="9"/>
  <c r="L1647" i="9"/>
  <c r="L1655" i="9"/>
  <c r="L1663" i="9"/>
  <c r="L1671" i="9"/>
  <c r="L1679" i="9"/>
  <c r="L1687" i="9"/>
  <c r="L1695" i="9"/>
  <c r="L1703" i="9"/>
  <c r="L1711" i="9"/>
  <c r="L1719" i="9"/>
  <c r="L1727" i="9"/>
  <c r="L1735" i="9"/>
  <c r="L1743" i="9"/>
  <c r="L1751" i="9"/>
  <c r="L1759" i="9"/>
  <c r="L1767" i="9"/>
  <c r="L1775" i="9"/>
  <c r="L1783" i="9"/>
  <c r="L1791" i="9"/>
  <c r="L1799" i="9"/>
  <c r="L1807" i="9"/>
  <c r="L1815" i="9"/>
  <c r="L1823" i="9"/>
  <c r="L1831" i="9"/>
  <c r="L1839" i="9"/>
  <c r="L1847" i="9"/>
  <c r="L1855" i="9"/>
  <c r="L1863" i="9"/>
  <c r="L1871" i="9"/>
  <c r="L1879" i="9"/>
  <c r="L1887" i="9"/>
  <c r="L1895" i="9"/>
  <c r="L1903" i="9"/>
  <c r="L1911" i="9"/>
  <c r="L1919" i="9"/>
  <c r="L1927" i="9"/>
  <c r="L1935" i="9"/>
  <c r="L1943" i="9"/>
  <c r="L1951" i="9"/>
  <c r="L1959" i="9"/>
  <c r="L1967" i="9"/>
  <c r="L1975" i="9"/>
  <c r="L1983" i="9"/>
  <c r="L1991" i="9"/>
  <c r="L1999" i="9"/>
  <c r="L2007" i="9"/>
  <c r="L2015" i="9"/>
  <c r="L2023" i="9"/>
  <c r="L2031" i="9"/>
  <c r="L2039" i="9"/>
  <c r="L2047" i="9"/>
  <c r="L2055" i="9"/>
  <c r="L2063" i="9"/>
  <c r="L2071" i="9"/>
  <c r="L2079" i="9"/>
  <c r="L2087" i="9"/>
  <c r="L2095" i="9"/>
  <c r="L2103" i="9"/>
  <c r="L2111" i="9"/>
  <c r="L2119" i="9"/>
  <c r="L2127" i="9"/>
  <c r="L2135" i="9"/>
  <c r="L2143" i="9"/>
  <c r="L2151" i="9"/>
  <c r="L2159" i="9"/>
  <c r="L2167" i="9"/>
  <c r="L2175" i="9"/>
  <c r="L2183" i="9"/>
  <c r="L2191" i="9"/>
  <c r="L2199" i="9"/>
  <c r="L2207" i="9"/>
  <c r="L2215" i="9"/>
  <c r="L2223" i="9"/>
  <c r="L2231" i="9"/>
  <c r="L2239" i="9"/>
  <c r="L2247" i="9"/>
  <c r="L2255" i="9"/>
  <c r="L2263" i="9"/>
  <c r="L2271" i="9"/>
  <c r="L2279" i="9"/>
  <c r="L2287" i="9"/>
  <c r="L2295" i="9"/>
  <c r="L2303" i="9"/>
  <c r="L2311" i="9"/>
  <c r="L2319" i="9"/>
  <c r="L2327" i="9"/>
  <c r="L2335" i="9"/>
  <c r="L2343" i="9"/>
  <c r="L2351" i="9"/>
  <c r="L2359" i="9"/>
  <c r="L2367" i="9"/>
  <c r="L2375" i="9"/>
  <c r="L2383" i="9"/>
  <c r="L2391" i="9"/>
  <c r="L2399" i="9"/>
  <c r="L2407" i="9"/>
  <c r="L2415" i="9"/>
  <c r="L2423" i="9"/>
  <c r="L2431" i="9"/>
  <c r="L2439" i="9"/>
  <c r="L2447" i="9"/>
  <c r="L2455" i="9"/>
  <c r="L2463" i="9"/>
  <c r="L2471" i="9"/>
  <c r="L2479" i="9"/>
  <c r="L2487" i="9"/>
  <c r="L2495" i="9"/>
  <c r="L2503" i="9"/>
  <c r="L2511" i="9"/>
  <c r="L2519" i="9"/>
  <c r="L2527" i="9"/>
  <c r="L2535" i="9"/>
  <c r="L2543" i="9"/>
  <c r="L2551" i="9"/>
  <c r="L2559" i="9"/>
  <c r="L2567" i="9"/>
  <c r="L2575" i="9"/>
  <c r="L2583" i="9"/>
  <c r="L2591" i="9"/>
  <c r="L2599" i="9"/>
  <c r="L2607" i="9"/>
  <c r="L2615" i="9"/>
  <c r="L2623" i="9"/>
  <c r="L2631" i="9"/>
  <c r="L2639" i="9"/>
  <c r="L2647" i="9"/>
  <c r="L2655" i="9"/>
  <c r="L2663" i="9"/>
  <c r="L2671" i="9"/>
  <c r="L2679" i="9"/>
  <c r="L2687" i="9"/>
  <c r="L2695" i="9"/>
  <c r="L2703" i="9"/>
  <c r="L2711" i="9"/>
  <c r="L2719" i="9"/>
  <c r="L2727" i="9"/>
  <c r="L2735" i="9"/>
  <c r="L2743" i="9"/>
  <c r="L2751" i="9"/>
  <c r="L2759" i="9"/>
  <c r="L2767" i="9"/>
  <c r="L2775" i="9"/>
  <c r="L2783" i="9"/>
  <c r="L2791" i="9"/>
  <c r="L2799" i="9"/>
  <c r="L2807" i="9"/>
  <c r="L2815" i="9"/>
  <c r="L2823" i="9"/>
  <c r="L2831" i="9"/>
  <c r="L2839" i="9"/>
  <c r="L2847" i="9"/>
  <c r="L2855" i="9"/>
  <c r="L2863" i="9"/>
  <c r="L2871" i="9"/>
  <c r="L2879" i="9"/>
  <c r="L2887" i="9"/>
  <c r="L2895" i="9"/>
  <c r="L2903" i="9"/>
  <c r="L2911" i="9"/>
  <c r="L2919" i="9"/>
  <c r="L2927" i="9"/>
  <c r="L2935" i="9"/>
  <c r="L2943" i="9"/>
  <c r="L2951" i="9"/>
  <c r="L2959" i="9"/>
  <c r="L2967" i="9"/>
  <c r="L2975" i="9"/>
  <c r="L2983" i="9"/>
  <c r="L2991" i="9"/>
  <c r="L2999" i="9"/>
  <c r="L3007" i="9"/>
  <c r="L3015" i="9"/>
  <c r="L3023" i="9"/>
  <c r="L3031" i="9"/>
  <c r="L3039" i="9"/>
  <c r="L3047" i="9"/>
  <c r="L3055" i="9"/>
  <c r="L3063" i="9"/>
  <c r="L3071" i="9"/>
  <c r="L3079" i="9"/>
  <c r="L3087" i="9"/>
  <c r="L3095" i="9"/>
  <c r="L3103" i="9"/>
  <c r="L3111" i="9"/>
  <c r="L3119" i="9"/>
  <c r="L3127" i="9"/>
  <c r="L3135" i="9"/>
  <c r="L3143" i="9"/>
  <c r="L3151" i="9"/>
  <c r="L3159" i="9"/>
  <c r="L3167" i="9"/>
  <c r="L3175" i="9"/>
  <c r="L3183" i="9"/>
  <c r="L3191" i="9"/>
  <c r="L3199" i="9"/>
  <c r="L3207" i="9"/>
  <c r="L3215" i="9"/>
  <c r="L3223" i="9"/>
  <c r="L3231" i="9"/>
  <c r="L3239" i="9"/>
  <c r="L3247" i="9"/>
  <c r="L3255" i="9"/>
  <c r="L3263" i="9"/>
  <c r="L3271" i="9"/>
  <c r="L3279" i="9"/>
  <c r="L3287" i="9"/>
  <c r="L3295" i="9"/>
  <c r="L3303" i="9"/>
  <c r="L3311" i="9"/>
  <c r="L3319" i="9"/>
  <c r="L3327" i="9"/>
  <c r="L3335" i="9"/>
  <c r="L3343" i="9"/>
  <c r="L3351" i="9"/>
  <c r="L3359" i="9"/>
  <c r="L3367" i="9"/>
  <c r="L3375" i="9"/>
  <c r="L3383" i="9"/>
  <c r="L3391" i="9"/>
  <c r="L3399" i="9"/>
  <c r="L3407" i="9"/>
  <c r="L3415" i="9"/>
  <c r="L3423" i="9"/>
  <c r="L3431" i="9"/>
  <c r="L3439" i="9"/>
  <c r="L3447" i="9"/>
  <c r="L3455" i="9"/>
  <c r="L3463" i="9"/>
  <c r="L3471" i="9"/>
  <c r="L3479" i="9"/>
  <c r="L3487" i="9"/>
  <c r="L3495" i="9"/>
  <c r="L3503" i="9"/>
  <c r="L3511" i="9"/>
  <c r="L3519" i="9"/>
  <c r="L3527" i="9"/>
  <c r="L3535" i="9"/>
  <c r="L3543" i="9"/>
  <c r="L3551" i="9"/>
  <c r="L3559" i="9"/>
  <c r="L3567" i="9"/>
  <c r="L3575" i="9"/>
  <c r="L3583" i="9"/>
  <c r="L3591" i="9"/>
  <c r="L3599" i="9"/>
  <c r="L3607" i="9"/>
  <c r="L3615" i="9"/>
  <c r="L3623" i="9"/>
  <c r="L3631" i="9"/>
  <c r="L3639" i="9"/>
  <c r="L3647" i="9"/>
  <c r="L3655" i="9"/>
  <c r="L3663" i="9"/>
  <c r="L3671" i="9"/>
  <c r="L3679" i="9"/>
  <c r="L3687" i="9"/>
  <c r="L3695" i="9"/>
  <c r="L3703" i="9"/>
  <c r="L3711" i="9"/>
  <c r="L3719" i="9"/>
  <c r="L3727" i="9"/>
  <c r="L3735" i="9"/>
  <c r="L3743" i="9"/>
  <c r="L3751" i="9"/>
  <c r="L3759" i="9"/>
  <c r="L3767" i="9"/>
  <c r="L3775" i="9"/>
  <c r="L3783" i="9"/>
  <c r="L3791" i="9"/>
  <c r="L3799" i="9"/>
  <c r="L3807" i="9"/>
  <c r="L3815" i="9"/>
  <c r="L3823" i="9"/>
  <c r="L3831" i="9"/>
  <c r="L3839" i="9"/>
  <c r="L3847" i="9"/>
  <c r="L3855" i="9"/>
  <c r="L3863" i="9"/>
  <c r="L3871" i="9"/>
  <c r="F45" i="11"/>
  <c r="I45" i="11" s="1"/>
  <c r="F4" i="11"/>
  <c r="F27" i="11"/>
  <c r="I27" i="11" s="1"/>
  <c r="F25" i="11"/>
  <c r="I25" i="11" s="1"/>
  <c r="F29" i="11"/>
  <c r="I29" i="11" s="1"/>
  <c r="L649" i="9"/>
  <c r="F32" i="11"/>
  <c r="I32" i="11" s="1"/>
  <c r="L657" i="9"/>
  <c r="F35" i="11"/>
  <c r="I35" i="11" s="1"/>
  <c r="F11" i="11"/>
  <c r="F15" i="11"/>
  <c r="F17" i="11"/>
  <c r="F13" i="11"/>
  <c r="L676" i="9"/>
  <c r="F34" i="11"/>
  <c r="I34" i="11" s="1"/>
  <c r="F5" i="11"/>
  <c r="F3" i="11"/>
  <c r="F30" i="11"/>
  <c r="I30" i="11" s="1"/>
  <c r="F8" i="11"/>
  <c r="F21" i="11"/>
  <c r="F9" i="11"/>
  <c r="F42" i="11"/>
  <c r="I42" i="11" s="1"/>
  <c r="F10" i="11"/>
  <c r="L652" i="9"/>
  <c r="F40" i="11"/>
  <c r="I40" i="11" s="1"/>
  <c r="F20" i="11"/>
  <c r="F19" i="11"/>
  <c r="F7" i="11"/>
  <c r="F12" i="11"/>
  <c r="F33" i="11"/>
  <c r="I33" i="11" s="1"/>
  <c r="F37" i="11"/>
  <c r="I37" i="11" s="1"/>
  <c r="F26" i="11"/>
  <c r="I26" i="11" s="1"/>
  <c r="F14" i="11"/>
  <c r="F22" i="11"/>
  <c r="L675" i="9"/>
  <c r="F41" i="11"/>
  <c r="I41" i="11" s="1"/>
  <c r="F23" i="11"/>
  <c r="L653" i="9"/>
  <c r="F28" i="11"/>
  <c r="I28" i="11" s="1"/>
  <c r="L661" i="9"/>
  <c r="F38" i="11"/>
  <c r="I38" i="11" s="1"/>
  <c r="L757" i="9"/>
  <c r="F24" i="11"/>
  <c r="I24" i="11" s="1"/>
  <c r="F36" i="11"/>
  <c r="I36" i="11" s="1"/>
  <c r="F18" i="11"/>
  <c r="F44" i="11"/>
  <c r="I44" i="11" s="1"/>
  <c r="F43" i="11"/>
  <c r="I43" i="11" s="1"/>
  <c r="F6" i="11"/>
  <c r="F16" i="11"/>
  <c r="F2" i="11"/>
  <c r="F39" i="11"/>
  <c r="I39" i="11" s="1"/>
  <c r="F31" i="11"/>
  <c r="I31" i="11" s="1"/>
  <c r="L889" i="9"/>
  <c r="L830" i="9"/>
  <c r="L946" i="9"/>
  <c r="L1118" i="9"/>
  <c r="L1066" i="9"/>
  <c r="L873" i="9"/>
  <c r="L1107" i="9"/>
  <c r="L1114" i="9"/>
  <c r="L825" i="9"/>
  <c r="L811" i="9"/>
  <c r="L1131" i="9"/>
  <c r="L850" i="9"/>
  <c r="L774" i="9"/>
  <c r="L826" i="9"/>
  <c r="L1065" i="9"/>
  <c r="L1212" i="9"/>
  <c r="L857" i="9"/>
  <c r="L938" i="9"/>
  <c r="L1027" i="9"/>
  <c r="L694" i="9"/>
  <c r="L886" i="9"/>
  <c r="L742" i="9"/>
  <c r="L1123" i="9"/>
  <c r="L806" i="9"/>
  <c r="L926" i="9"/>
  <c r="L1049" i="9"/>
  <c r="L1151" i="9"/>
  <c r="L730" i="9"/>
  <c r="L762" i="9"/>
  <c r="L794" i="9"/>
  <c r="L921" i="9"/>
  <c r="L974" i="9"/>
  <c r="L1050" i="9"/>
  <c r="L1054" i="9"/>
  <c r="L1165" i="9"/>
  <c r="L1171" i="9"/>
  <c r="L1190" i="9"/>
  <c r="L1230" i="9"/>
  <c r="L1281" i="9"/>
  <c r="L705" i="9"/>
  <c r="L902" i="9"/>
  <c r="L929" i="9"/>
  <c r="L1011" i="9"/>
  <c r="L1153" i="9"/>
  <c r="L1254" i="9"/>
  <c r="L1261" i="9"/>
  <c r="L726" i="9"/>
  <c r="L752" i="9"/>
  <c r="L810" i="9"/>
  <c r="L841" i="9"/>
  <c r="L970" i="9"/>
  <c r="L1026" i="9"/>
  <c r="L666" i="9"/>
  <c r="L714" i="9"/>
  <c r="L746" i="9"/>
  <c r="L778" i="9"/>
  <c r="L784" i="9"/>
  <c r="L898" i="9"/>
  <c r="L918" i="9"/>
  <c r="L1006" i="9"/>
  <c r="L1129" i="9"/>
  <c r="L1150" i="9"/>
  <c r="L1187" i="9"/>
  <c r="L1284" i="9"/>
  <c r="L986" i="9"/>
  <c r="L678" i="9"/>
  <c r="L870" i="9"/>
  <c r="L973" i="9"/>
  <c r="L1085" i="9"/>
  <c r="L1222" i="9"/>
  <c r="L1250" i="9"/>
  <c r="L1291" i="9"/>
  <c r="L674" i="9"/>
  <c r="L721" i="9"/>
  <c r="L1002" i="9"/>
  <c r="L1137" i="9"/>
  <c r="L1217" i="9"/>
  <c r="L1258" i="9"/>
  <c r="L1041" i="9"/>
  <c r="L1181" i="9"/>
  <c r="L1009" i="9"/>
  <c r="L650" i="9"/>
  <c r="L689" i="9"/>
  <c r="L747" i="9"/>
  <c r="L805" i="9"/>
  <c r="L1073" i="9"/>
  <c r="L1102" i="9"/>
  <c r="L758" i="9"/>
  <c r="L1034" i="9"/>
  <c r="L1098" i="9"/>
  <c r="L859" i="9"/>
  <c r="L773" i="9"/>
  <c r="L917" i="9"/>
  <c r="L948" i="9"/>
  <c r="L1018" i="9"/>
  <c r="L1025" i="9"/>
  <c r="L1238" i="9"/>
  <c r="L683" i="9"/>
  <c r="L697" i="9"/>
  <c r="L930" i="9"/>
  <c r="L990" i="9"/>
  <c r="L1019" i="9"/>
  <c r="L1227" i="9"/>
  <c r="L1268" i="9"/>
  <c r="L673" i="9"/>
  <c r="L713" i="9"/>
  <c r="L1077" i="9"/>
  <c r="L790" i="9"/>
  <c r="L890" i="9"/>
  <c r="L843" i="9"/>
  <c r="L677" i="9"/>
  <c r="L718" i="9"/>
  <c r="L768" i="9"/>
  <c r="L957" i="9"/>
  <c r="L1180" i="9"/>
  <c r="L1228" i="9"/>
  <c r="L1241" i="9"/>
  <c r="L688" i="9"/>
  <c r="L698" i="9"/>
  <c r="L704" i="9"/>
  <c r="L720" i="9"/>
  <c r="L819" i="9"/>
  <c r="L842" i="9"/>
  <c r="L858" i="9"/>
  <c r="L862" i="9"/>
  <c r="L910" i="9"/>
  <c r="L950" i="9"/>
  <c r="L1017" i="9"/>
  <c r="L1033" i="9"/>
  <c r="L1038" i="9"/>
  <c r="L1070" i="9"/>
  <c r="L1130" i="9"/>
  <c r="L1134" i="9"/>
  <c r="L1140" i="9"/>
  <c r="L1188" i="9"/>
  <c r="L1226" i="9"/>
  <c r="L781" i="9"/>
  <c r="L680" i="9"/>
  <c r="L685" i="9"/>
  <c r="L736" i="9"/>
  <c r="L745" i="9"/>
  <c r="L766" i="9"/>
  <c r="L771" i="9"/>
  <c r="L786" i="9"/>
  <c r="L792" i="9"/>
  <c r="L797" i="9"/>
  <c r="L802" i="9"/>
  <c r="L824" i="9"/>
  <c r="L878" i="9"/>
  <c r="L884" i="9"/>
  <c r="L958" i="9"/>
  <c r="L963" i="9"/>
  <c r="L969" i="9"/>
  <c r="L985" i="9"/>
  <c r="L1045" i="9"/>
  <c r="L1061" i="9"/>
  <c r="L1075" i="9"/>
  <c r="L1081" i="9"/>
  <c r="L1090" i="9"/>
  <c r="L1106" i="9"/>
  <c r="L1142" i="9"/>
  <c r="L1164" i="9"/>
  <c r="L1178" i="9"/>
  <c r="L1182" i="9"/>
  <c r="L1206" i="9"/>
  <c r="L1249" i="9"/>
  <c r="L1259" i="9"/>
  <c r="L1276" i="9"/>
  <c r="L750" i="9"/>
  <c r="L776" i="9"/>
  <c r="L883" i="9"/>
  <c r="L1029" i="9"/>
  <c r="L690" i="9"/>
  <c r="L696" i="9"/>
  <c r="L710" i="9"/>
  <c r="L777" i="9"/>
  <c r="L782" i="9"/>
  <c r="L787" i="9"/>
  <c r="L798" i="9"/>
  <c r="L818" i="9"/>
  <c r="L885" i="9"/>
  <c r="L906" i="9"/>
  <c r="L933" i="9"/>
  <c r="L995" i="9"/>
  <c r="L1010" i="9"/>
  <c r="L1030" i="9"/>
  <c r="L1046" i="9"/>
  <c r="L1062" i="9"/>
  <c r="L1086" i="9"/>
  <c r="L1122" i="9"/>
  <c r="L1159" i="9"/>
  <c r="L1197" i="9"/>
  <c r="L1237" i="9"/>
  <c r="L658" i="9"/>
  <c r="L681" i="9"/>
  <c r="L686" i="9"/>
  <c r="L691" i="9"/>
  <c r="L793" i="9"/>
  <c r="L808" i="9"/>
  <c r="L812" i="9"/>
  <c r="L834" i="9"/>
  <c r="L849" i="9"/>
  <c r="L874" i="9"/>
  <c r="L897" i="9"/>
  <c r="L907" i="9"/>
  <c r="L922" i="9"/>
  <c r="L934" i="9"/>
  <c r="L954" i="9"/>
  <c r="L965" i="9"/>
  <c r="L1082" i="9"/>
  <c r="L1091" i="9"/>
  <c r="L1097" i="9"/>
  <c r="L1113" i="9"/>
  <c r="L1143" i="9"/>
  <c r="L1214" i="9"/>
  <c r="L1255" i="9"/>
  <c r="L1260" i="9"/>
  <c r="L1270" i="9"/>
  <c r="L1278" i="9"/>
  <c r="L659" i="9"/>
  <c r="L682" i="9"/>
  <c r="L702" i="9"/>
  <c r="L707" i="9"/>
  <c r="L722" i="9"/>
  <c r="L728" i="9"/>
  <c r="L733" i="9"/>
  <c r="L738" i="9"/>
  <c r="L800" i="9"/>
  <c r="L809" i="9"/>
  <c r="L835" i="9"/>
  <c r="L924" i="9"/>
  <c r="L941" i="9"/>
  <c r="L966" i="9"/>
  <c r="L982" i="9"/>
  <c r="L998" i="9"/>
  <c r="L1022" i="9"/>
  <c r="L1058" i="9"/>
  <c r="L1078" i="9"/>
  <c r="L1093" i="9"/>
  <c r="L1145" i="9"/>
  <c r="L1175" i="9"/>
  <c r="L1199" i="9"/>
  <c r="L1204" i="9"/>
  <c r="L1266" i="9"/>
  <c r="L1285" i="9"/>
  <c r="L770" i="9"/>
  <c r="L994" i="9"/>
  <c r="L1014" i="9"/>
  <c r="L1196" i="9"/>
  <c r="L712" i="9"/>
  <c r="L813" i="9"/>
  <c r="L875" i="9"/>
  <c r="L923" i="9"/>
  <c r="L997" i="9"/>
  <c r="L723" i="9"/>
  <c r="L734" i="9"/>
  <c r="L754" i="9"/>
  <c r="L760" i="9"/>
  <c r="L821" i="9"/>
  <c r="L893" i="9"/>
  <c r="L914" i="9"/>
  <c r="L925" i="9"/>
  <c r="L942" i="9"/>
  <c r="L1109" i="9"/>
  <c r="L1125" i="9"/>
  <c r="L1200" i="9"/>
  <c r="L1221" i="9"/>
  <c r="L1253" i="9"/>
  <c r="L867" i="9"/>
  <c r="L706" i="9"/>
  <c r="L717" i="9"/>
  <c r="L955" i="9"/>
  <c r="L981" i="9"/>
  <c r="L1042" i="9"/>
  <c r="L729" i="9"/>
  <c r="L744" i="9"/>
  <c r="L749" i="9"/>
  <c r="L755" i="9"/>
  <c r="L866" i="9"/>
  <c r="L882" i="9"/>
  <c r="L894" i="9"/>
  <c r="L915" i="9"/>
  <c r="L937" i="9"/>
  <c r="L962" i="9"/>
  <c r="L978" i="9"/>
  <c r="L1059" i="9"/>
  <c r="L1074" i="9"/>
  <c r="L1094" i="9"/>
  <c r="L1110" i="9"/>
  <c r="L1126" i="9"/>
  <c r="L1146" i="9"/>
  <c r="L1162" i="9"/>
  <c r="L1186" i="9"/>
  <c r="L1252" i="9"/>
  <c r="L1273" i="9"/>
  <c r="L839" i="9"/>
  <c r="L855" i="9"/>
  <c r="L927" i="9"/>
  <c r="L936" i="9"/>
  <c r="L1072" i="9"/>
  <c r="L1167" i="9"/>
  <c r="L663" i="9"/>
  <c r="L671" i="9"/>
  <c r="L912" i="9"/>
  <c r="L1060" i="9"/>
  <c r="L1124" i="9"/>
  <c r="L648" i="9"/>
  <c r="L656" i="9"/>
  <c r="L679" i="9"/>
  <c r="L687" i="9"/>
  <c r="L695" i="9"/>
  <c r="L703" i="9"/>
  <c r="L711" i="9"/>
  <c r="L719" i="9"/>
  <c r="L727" i="9"/>
  <c r="L735" i="9"/>
  <c r="L743" i="9"/>
  <c r="L751" i="9"/>
  <c r="L759" i="9"/>
  <c r="L767" i="9"/>
  <c r="L775" i="9"/>
  <c r="L783" i="9"/>
  <c r="L791" i="9"/>
  <c r="L799" i="9"/>
  <c r="L807" i="9"/>
  <c r="L814" i="9"/>
  <c r="L895" i="9"/>
  <c r="L904" i="9"/>
  <c r="L959" i="9"/>
  <c r="L967" i="9"/>
  <c r="L975" i="9"/>
  <c r="L983" i="9"/>
  <c r="L991" i="9"/>
  <c r="L999" i="9"/>
  <c r="L1007" i="9"/>
  <c r="L1015" i="9"/>
  <c r="L1023" i="9"/>
  <c r="L1031" i="9"/>
  <c r="L1040" i="9"/>
  <c r="L1052" i="9"/>
  <c r="L1104" i="9"/>
  <c r="L1116" i="9"/>
  <c r="L1139" i="9"/>
  <c r="L1219" i="9"/>
  <c r="L1274" i="9"/>
  <c r="L664" i="9"/>
  <c r="L672" i="9"/>
  <c r="L815" i="9"/>
  <c r="L822" i="9"/>
  <c r="L887" i="9"/>
  <c r="L896" i="9"/>
  <c r="L951" i="9"/>
  <c r="L960" i="9"/>
  <c r="L968" i="9"/>
  <c r="L976" i="9"/>
  <c r="L984" i="9"/>
  <c r="L992" i="9"/>
  <c r="L1000" i="9"/>
  <c r="L1008" i="9"/>
  <c r="L1016" i="9"/>
  <c r="L1024" i="9"/>
  <c r="L1032" i="9"/>
  <c r="L1044" i="9"/>
  <c r="L1096" i="9"/>
  <c r="L1108" i="9"/>
  <c r="L1149" i="9"/>
  <c r="L1236" i="9"/>
  <c r="L863" i="9"/>
  <c r="L1136" i="9"/>
  <c r="L903" i="9"/>
  <c r="L1048" i="9"/>
  <c r="L1112" i="9"/>
  <c r="L1147" i="9"/>
  <c r="L1239" i="9"/>
  <c r="L823" i="9"/>
  <c r="L879" i="9"/>
  <c r="L888" i="9"/>
  <c r="L943" i="9"/>
  <c r="L952" i="9"/>
  <c r="L1036" i="9"/>
  <c r="L1088" i="9"/>
  <c r="L1100" i="9"/>
  <c r="L1288" i="9"/>
  <c r="L816" i="9"/>
  <c r="L831" i="9"/>
  <c r="L838" i="9"/>
  <c r="L846" i="9"/>
  <c r="L854" i="9"/>
  <c r="L871" i="9"/>
  <c r="L880" i="9"/>
  <c r="L935" i="9"/>
  <c r="L944" i="9"/>
  <c r="L1080" i="9"/>
  <c r="L1092" i="9"/>
  <c r="L1267" i="9"/>
  <c r="L847" i="9"/>
  <c r="L872" i="9"/>
  <c r="L1084" i="9"/>
  <c r="L1155" i="9"/>
  <c r="L1208" i="9"/>
  <c r="L1243" i="9"/>
  <c r="L654" i="9"/>
  <c r="L832" i="9"/>
  <c r="L864" i="9"/>
  <c r="L919" i="9"/>
  <c r="L928" i="9"/>
  <c r="L1064" i="9"/>
  <c r="L1076" i="9"/>
  <c r="L1128" i="9"/>
  <c r="L647" i="9"/>
  <c r="L655" i="9"/>
  <c r="L662" i="9"/>
  <c r="L670" i="9"/>
  <c r="L840" i="9"/>
  <c r="L848" i="9"/>
  <c r="L856" i="9"/>
  <c r="L911" i="9"/>
  <c r="L920" i="9"/>
  <c r="L1056" i="9"/>
  <c r="L1068" i="9"/>
  <c r="L1120" i="9"/>
  <c r="L1132" i="9"/>
  <c r="L1157" i="9"/>
  <c r="L1169" i="9"/>
  <c r="L1185" i="9"/>
  <c r="L1257" i="9"/>
  <c r="L1248" i="9"/>
  <c r="L1272" i="9"/>
  <c r="L1283" i="9"/>
  <c r="L1193" i="9"/>
  <c r="L1203" i="9"/>
  <c r="L1211" i="9"/>
  <c r="L1280" i="9"/>
  <c r="L1156" i="9"/>
  <c r="L1225" i="9"/>
  <c r="L1235" i="9"/>
  <c r="L1144" i="9"/>
  <c r="L1179" i="9"/>
  <c r="L1163" i="9"/>
  <c r="L1176" i="9"/>
  <c r="L1195" i="9"/>
  <c r="L1216" i="9"/>
  <c r="L1220" i="9"/>
  <c r="L1240" i="9"/>
  <c r="L1251" i="9"/>
  <c r="L1275" i="9"/>
  <c r="L1289" i="9"/>
  <c r="I18" i="11" l="1"/>
  <c r="I23" i="11"/>
  <c r="I12" i="11"/>
  <c r="I9" i="11"/>
  <c r="I13" i="11"/>
  <c r="I21" i="11"/>
  <c r="I7" i="11"/>
  <c r="I17" i="11"/>
  <c r="I19" i="11"/>
  <c r="I8" i="11"/>
  <c r="I15" i="11"/>
  <c r="I22" i="11"/>
  <c r="I11" i="11"/>
  <c r="I4" i="11"/>
  <c r="I14" i="11"/>
  <c r="I3" i="11"/>
  <c r="I16" i="11"/>
  <c r="I6" i="11"/>
  <c r="I5" i="11"/>
  <c r="I2" i="11"/>
  <c r="I10" i="11"/>
  <c r="I20" i="11"/>
  <c r="J31" i="11"/>
  <c r="J39" i="11"/>
  <c r="J2" i="11"/>
  <c r="J16" i="11"/>
  <c r="J6" i="11"/>
  <c r="J43" i="11"/>
  <c r="J44" i="11"/>
  <c r="J18" i="11"/>
  <c r="J36" i="11"/>
  <c r="J24" i="11"/>
  <c r="J38" i="11"/>
  <c r="J28" i="11"/>
  <c r="J23" i="11"/>
  <c r="J41" i="11"/>
  <c r="J22" i="11"/>
  <c r="J14" i="11"/>
  <c r="J26" i="11"/>
  <c r="J37" i="11"/>
  <c r="J33" i="11"/>
  <c r="J12" i="11"/>
  <c r="J7" i="11"/>
  <c r="J19" i="11"/>
  <c r="J20" i="11"/>
  <c r="J40" i="11"/>
  <c r="J10" i="11"/>
  <c r="J42" i="11"/>
  <c r="J9" i="11"/>
  <c r="J21" i="11"/>
  <c r="J8" i="11"/>
  <c r="J30" i="11"/>
  <c r="J3" i="11"/>
  <c r="J5" i="11"/>
  <c r="J34" i="11"/>
  <c r="J13" i="11"/>
  <c r="J17" i="11"/>
  <c r="J15" i="11"/>
  <c r="J11" i="11"/>
  <c r="J35" i="11"/>
  <c r="J32" i="11"/>
  <c r="J29" i="11"/>
  <c r="J25" i="11"/>
  <c r="J27" i="11"/>
  <c r="J4" i="11"/>
  <c r="J45" i="11"/>
  <c r="J47" i="11"/>
  <c r="J49" i="11"/>
  <c r="J48" i="11"/>
  <c r="J59" i="11"/>
  <c r="J51" i="11"/>
  <c r="J67" i="11"/>
  <c r="J57" i="11"/>
  <c r="J54" i="11"/>
  <c r="J55" i="11"/>
  <c r="J50" i="11"/>
  <c r="J62" i="11"/>
  <c r="J53" i="11"/>
  <c r="J61" i="11"/>
  <c r="J65" i="11"/>
  <c r="J66" i="11"/>
  <c r="J60" i="11"/>
  <c r="J52" i="11"/>
  <c r="J58" i="11"/>
  <c r="J46" i="11"/>
  <c r="J56" i="11"/>
  <c r="J63" i="11"/>
  <c r="J64" i="11"/>
  <c r="J97" i="11"/>
  <c r="J105" i="11"/>
  <c r="J68" i="11"/>
  <c r="J82" i="11"/>
  <c r="J72" i="11"/>
  <c r="J113" i="11"/>
  <c r="J92" i="11"/>
  <c r="J103" i="11"/>
  <c r="J109" i="11"/>
  <c r="J99" i="11"/>
  <c r="J96" i="11"/>
  <c r="J90" i="11"/>
  <c r="J104" i="11"/>
  <c r="J94" i="11"/>
  <c r="J69" i="11"/>
  <c r="J71" i="11"/>
  <c r="J95" i="11"/>
  <c r="J107" i="11"/>
  <c r="J108" i="11"/>
  <c r="J75" i="11"/>
  <c r="J83" i="11"/>
  <c r="J126" i="11"/>
  <c r="J91" i="11"/>
  <c r="J93" i="11"/>
  <c r="J70" i="11"/>
  <c r="J81" i="11"/>
  <c r="J87" i="11"/>
  <c r="J77" i="11"/>
  <c r="J111" i="11"/>
  <c r="J101" i="11"/>
  <c r="J98" i="11"/>
  <c r="J74" i="11"/>
  <c r="J80" i="11"/>
  <c r="J117" i="11"/>
  <c r="J129" i="11"/>
  <c r="J130" i="11"/>
  <c r="J84" i="11"/>
  <c r="J85" i="11"/>
  <c r="J133" i="11"/>
  <c r="J86" i="11"/>
  <c r="J119" i="11"/>
  <c r="J127" i="11"/>
  <c r="J125" i="11"/>
  <c r="J131" i="11"/>
  <c r="J118" i="11"/>
  <c r="J124" i="11"/>
  <c r="J110" i="11"/>
  <c r="J73" i="11"/>
  <c r="J116" i="11"/>
  <c r="J88" i="11"/>
  <c r="J78" i="11"/>
  <c r="J122" i="11"/>
  <c r="J128" i="11"/>
  <c r="J102" i="11"/>
  <c r="J115" i="11"/>
  <c r="J120" i="11"/>
  <c r="J123" i="11"/>
  <c r="J121" i="11"/>
  <c r="J112" i="11"/>
  <c r="J106" i="11"/>
  <c r="J79" i="11"/>
  <c r="J100" i="11"/>
  <c r="J132" i="11"/>
  <c r="J89" i="11"/>
  <c r="J76" i="11"/>
  <c r="J114" i="11"/>
  <c r="F911" i="2"/>
  <c r="E911" i="2"/>
  <c r="F910" i="2"/>
  <c r="E910" i="2"/>
  <c r="F909" i="2"/>
  <c r="E909" i="2"/>
  <c r="F908" i="2"/>
  <c r="E908" i="2"/>
  <c r="F907" i="2"/>
  <c r="E907" i="2"/>
  <c r="F906" i="2"/>
  <c r="E906" i="2"/>
  <c r="F905" i="2"/>
  <c r="E905" i="2"/>
  <c r="F904" i="2"/>
  <c r="E904" i="2"/>
  <c r="F903" i="2"/>
  <c r="E903" i="2"/>
  <c r="F902" i="2"/>
  <c r="E902" i="2"/>
  <c r="F901" i="2"/>
  <c r="E901" i="2"/>
  <c r="F900" i="2"/>
  <c r="E900" i="2"/>
  <c r="F899" i="2"/>
  <c r="E899" i="2"/>
  <c r="F898" i="2"/>
  <c r="E898" i="2"/>
  <c r="F897" i="2"/>
  <c r="E897" i="2"/>
  <c r="F896" i="2"/>
  <c r="E896" i="2"/>
  <c r="F895" i="2"/>
  <c r="E895" i="2"/>
  <c r="F894" i="2"/>
  <c r="E894" i="2"/>
  <c r="F893" i="2"/>
  <c r="E893" i="2"/>
  <c r="F892" i="2"/>
  <c r="E892" i="2"/>
  <c r="F891" i="2"/>
  <c r="E891" i="2"/>
  <c r="F890" i="2"/>
  <c r="E890" i="2"/>
  <c r="F889" i="2"/>
  <c r="E889" i="2"/>
  <c r="F888" i="2"/>
  <c r="E888" i="2"/>
  <c r="F887" i="2"/>
  <c r="E887" i="2"/>
  <c r="F886" i="2"/>
  <c r="E886" i="2"/>
  <c r="F885" i="2"/>
  <c r="E885" i="2"/>
  <c r="F884" i="2"/>
  <c r="E884" i="2"/>
  <c r="F883" i="2"/>
  <c r="E883" i="2"/>
  <c r="F882" i="2"/>
  <c r="E882" i="2"/>
  <c r="F881" i="2"/>
  <c r="E881" i="2"/>
  <c r="F880" i="2"/>
  <c r="E880" i="2"/>
  <c r="F879" i="2"/>
  <c r="E879" i="2"/>
  <c r="F878" i="2"/>
  <c r="E878" i="2"/>
  <c r="F877" i="2"/>
  <c r="E877" i="2"/>
  <c r="F876" i="2"/>
  <c r="E876" i="2"/>
  <c r="F875" i="2"/>
  <c r="E875" i="2"/>
  <c r="F874" i="2"/>
  <c r="E874" i="2"/>
  <c r="F873" i="2"/>
  <c r="E873" i="2"/>
  <c r="F872" i="2"/>
  <c r="E872" i="2"/>
  <c r="F871" i="2"/>
  <c r="E871" i="2"/>
  <c r="F870" i="2"/>
  <c r="E870" i="2"/>
  <c r="F869" i="2"/>
  <c r="E869" i="2"/>
  <c r="F868" i="2"/>
  <c r="E868" i="2"/>
  <c r="F867" i="2"/>
  <c r="E867" i="2"/>
  <c r="F866" i="2"/>
  <c r="E866" i="2"/>
  <c r="F865" i="2"/>
  <c r="E865" i="2"/>
  <c r="F864" i="2"/>
  <c r="E864" i="2"/>
  <c r="F863" i="2"/>
  <c r="E863" i="2"/>
  <c r="F862" i="2"/>
  <c r="E862" i="2"/>
  <c r="F861" i="2"/>
  <c r="E861" i="2"/>
  <c r="F860" i="2"/>
  <c r="E860" i="2"/>
  <c r="F859" i="2"/>
  <c r="E859" i="2"/>
  <c r="F858" i="2"/>
  <c r="E858" i="2"/>
  <c r="F857" i="2"/>
  <c r="E857" i="2"/>
  <c r="F856" i="2"/>
  <c r="E856" i="2"/>
  <c r="F855" i="2"/>
  <c r="E855" i="2"/>
  <c r="F854" i="2"/>
  <c r="E854" i="2"/>
  <c r="F853" i="2"/>
  <c r="E853" i="2"/>
  <c r="F852" i="2"/>
  <c r="E852" i="2"/>
  <c r="F851" i="2"/>
  <c r="E851" i="2"/>
  <c r="F850" i="2"/>
  <c r="E850" i="2"/>
  <c r="F849" i="2"/>
  <c r="E849" i="2"/>
  <c r="F848" i="2"/>
  <c r="E848" i="2"/>
  <c r="F847" i="2"/>
  <c r="E847" i="2"/>
  <c r="F846" i="2"/>
  <c r="E846" i="2"/>
  <c r="F845" i="2"/>
  <c r="E845" i="2"/>
  <c r="F844" i="2"/>
  <c r="E844" i="2"/>
  <c r="F843" i="2"/>
  <c r="E843" i="2"/>
  <c r="F842" i="2"/>
  <c r="E842" i="2"/>
  <c r="F841" i="2"/>
  <c r="E841" i="2"/>
  <c r="F840" i="2"/>
  <c r="E840" i="2"/>
  <c r="F839" i="2"/>
  <c r="E839" i="2"/>
  <c r="F838" i="2"/>
  <c r="E838" i="2"/>
  <c r="F837" i="2"/>
  <c r="E837" i="2"/>
  <c r="F836" i="2"/>
  <c r="E836" i="2"/>
  <c r="F835" i="2"/>
  <c r="E835" i="2"/>
  <c r="F834" i="2"/>
  <c r="E834" i="2"/>
  <c r="F833" i="2"/>
  <c r="E833" i="2"/>
  <c r="F832" i="2"/>
  <c r="E832" i="2"/>
  <c r="F831" i="2"/>
  <c r="E831" i="2"/>
  <c r="F830" i="2"/>
  <c r="E830" i="2"/>
  <c r="F829" i="2"/>
  <c r="E829" i="2"/>
  <c r="F828" i="2"/>
  <c r="E828" i="2"/>
  <c r="F827" i="2"/>
  <c r="E827" i="2"/>
  <c r="F826" i="2"/>
  <c r="E826" i="2"/>
  <c r="F825" i="2"/>
  <c r="E825" i="2"/>
  <c r="F824" i="2"/>
  <c r="E824" i="2"/>
  <c r="F823" i="2"/>
  <c r="E823" i="2"/>
  <c r="F822" i="2"/>
  <c r="E822" i="2"/>
  <c r="F821" i="2"/>
  <c r="E821" i="2"/>
  <c r="F820" i="2"/>
  <c r="E820" i="2"/>
  <c r="F819" i="2"/>
  <c r="E819" i="2"/>
  <c r="F818" i="2"/>
  <c r="E818" i="2"/>
  <c r="F817" i="2"/>
  <c r="E817" i="2"/>
  <c r="F816" i="2"/>
  <c r="E816" i="2"/>
  <c r="F815" i="2"/>
  <c r="E815" i="2"/>
  <c r="F814" i="2"/>
  <c r="E814" i="2"/>
  <c r="F813" i="2"/>
  <c r="E813" i="2"/>
  <c r="F812" i="2"/>
  <c r="E812" i="2"/>
  <c r="F811" i="2"/>
  <c r="E811" i="2"/>
  <c r="F810" i="2"/>
  <c r="E810" i="2"/>
  <c r="F809" i="2"/>
  <c r="E809" i="2"/>
  <c r="F808" i="2"/>
  <c r="E808" i="2"/>
  <c r="F807" i="2"/>
  <c r="E807" i="2"/>
  <c r="F806" i="2"/>
  <c r="E806" i="2"/>
  <c r="F805" i="2"/>
  <c r="E805" i="2"/>
  <c r="F804" i="2"/>
  <c r="E804" i="2"/>
  <c r="F803" i="2"/>
  <c r="E803" i="2"/>
  <c r="F802" i="2"/>
  <c r="E802" i="2"/>
  <c r="F801" i="2"/>
  <c r="E801" i="2"/>
  <c r="F800" i="2"/>
  <c r="E800" i="2"/>
  <c r="F799" i="2"/>
  <c r="E799" i="2"/>
  <c r="F798" i="2"/>
  <c r="E798" i="2"/>
  <c r="F797" i="2"/>
  <c r="E797" i="2"/>
  <c r="F796" i="2"/>
  <c r="E796" i="2"/>
  <c r="F795" i="2"/>
  <c r="E795" i="2"/>
  <c r="F794" i="2"/>
  <c r="E794" i="2"/>
  <c r="F793" i="2"/>
  <c r="E793" i="2"/>
  <c r="F792" i="2"/>
  <c r="E792" i="2"/>
  <c r="F791" i="2"/>
  <c r="E791" i="2"/>
  <c r="F790" i="2"/>
  <c r="E790" i="2"/>
  <c r="F789" i="2"/>
  <c r="E789" i="2"/>
  <c r="F788" i="2"/>
  <c r="E788" i="2"/>
  <c r="F787" i="2"/>
  <c r="E787" i="2"/>
  <c r="F786" i="2"/>
  <c r="E786" i="2"/>
  <c r="F785" i="2"/>
  <c r="E785" i="2"/>
  <c r="F784" i="2"/>
  <c r="E784" i="2"/>
  <c r="F783" i="2"/>
  <c r="E783" i="2"/>
  <c r="F782" i="2"/>
  <c r="E782" i="2"/>
  <c r="F781" i="2"/>
  <c r="E781" i="2"/>
  <c r="F780" i="2"/>
  <c r="E780" i="2"/>
  <c r="F779" i="2"/>
  <c r="E779" i="2"/>
  <c r="F778" i="2"/>
  <c r="E778" i="2"/>
  <c r="F777" i="2"/>
  <c r="E777" i="2"/>
  <c r="F776" i="2"/>
  <c r="E776" i="2"/>
  <c r="F775" i="2"/>
  <c r="E775" i="2"/>
  <c r="F774" i="2"/>
  <c r="E774" i="2"/>
  <c r="F773" i="2"/>
  <c r="E773" i="2"/>
  <c r="F772" i="2"/>
  <c r="E772" i="2"/>
  <c r="F771" i="2"/>
  <c r="E771" i="2"/>
  <c r="F770" i="2"/>
  <c r="E770" i="2"/>
  <c r="F769" i="2"/>
  <c r="E769" i="2"/>
  <c r="F768" i="2"/>
  <c r="E768" i="2"/>
  <c r="F767" i="2"/>
  <c r="E767" i="2"/>
  <c r="F766" i="2"/>
  <c r="E766" i="2"/>
  <c r="F765" i="2"/>
  <c r="E765" i="2"/>
  <c r="F764" i="2"/>
  <c r="E764" i="2"/>
  <c r="F763" i="2"/>
  <c r="E763" i="2"/>
  <c r="F762" i="2"/>
  <c r="E762" i="2"/>
  <c r="F761" i="2"/>
  <c r="E761" i="2"/>
  <c r="F760" i="2"/>
  <c r="E760" i="2"/>
  <c r="F759" i="2"/>
  <c r="E759" i="2"/>
  <c r="F758" i="2"/>
  <c r="E758" i="2"/>
  <c r="F757" i="2"/>
  <c r="E757" i="2"/>
  <c r="F756" i="2"/>
  <c r="E756" i="2"/>
  <c r="F755" i="2"/>
  <c r="E755" i="2"/>
  <c r="F754" i="2"/>
  <c r="E754" i="2"/>
  <c r="F753" i="2"/>
  <c r="E753" i="2"/>
  <c r="F752" i="2"/>
  <c r="E752" i="2"/>
  <c r="F751" i="2"/>
  <c r="E751" i="2"/>
  <c r="F750" i="2"/>
  <c r="E750" i="2"/>
  <c r="F749" i="2"/>
  <c r="E749" i="2"/>
  <c r="F748" i="2"/>
  <c r="E748" i="2"/>
  <c r="F747" i="2"/>
  <c r="E747" i="2"/>
  <c r="F746" i="2"/>
  <c r="E746" i="2"/>
  <c r="F745" i="2"/>
  <c r="E745" i="2"/>
  <c r="F744" i="2"/>
  <c r="E744" i="2"/>
  <c r="F743" i="2"/>
  <c r="E743" i="2"/>
  <c r="F742" i="2"/>
  <c r="E742" i="2"/>
  <c r="F741" i="2"/>
  <c r="E741" i="2"/>
  <c r="F740" i="2"/>
  <c r="E740" i="2"/>
  <c r="F739" i="2"/>
  <c r="E739" i="2"/>
  <c r="F738" i="2"/>
  <c r="E738" i="2"/>
  <c r="F737" i="2"/>
  <c r="E737" i="2"/>
  <c r="F736" i="2"/>
  <c r="E736" i="2"/>
  <c r="F735" i="2"/>
  <c r="E735" i="2"/>
  <c r="F734" i="2"/>
  <c r="E734" i="2"/>
  <c r="F733" i="2"/>
  <c r="E733" i="2"/>
  <c r="F732" i="2"/>
  <c r="E732" i="2"/>
  <c r="F731" i="2"/>
  <c r="E731" i="2"/>
  <c r="F730" i="2"/>
  <c r="E730" i="2"/>
  <c r="F729" i="2"/>
  <c r="E729" i="2"/>
  <c r="F728" i="2"/>
  <c r="E728" i="2"/>
  <c r="F727" i="2"/>
  <c r="E727" i="2"/>
  <c r="F726" i="2"/>
  <c r="E726" i="2"/>
  <c r="F725" i="2"/>
  <c r="E725" i="2"/>
  <c r="F724" i="2"/>
  <c r="E724" i="2"/>
  <c r="F723" i="2"/>
  <c r="E723" i="2"/>
  <c r="F722" i="2"/>
  <c r="E722" i="2"/>
  <c r="F721" i="2"/>
  <c r="E721" i="2"/>
  <c r="F720" i="2"/>
  <c r="E720" i="2"/>
  <c r="F719" i="2"/>
  <c r="E719" i="2"/>
  <c r="F718" i="2"/>
  <c r="E718" i="2"/>
  <c r="F717" i="2"/>
  <c r="E717" i="2"/>
  <c r="F716" i="2"/>
  <c r="E716" i="2"/>
  <c r="F715" i="2"/>
  <c r="E715" i="2"/>
  <c r="F714" i="2"/>
  <c r="E714" i="2"/>
  <c r="F713" i="2"/>
  <c r="E713" i="2"/>
  <c r="F712" i="2"/>
  <c r="E712" i="2"/>
  <c r="F711" i="2"/>
  <c r="E711" i="2"/>
  <c r="F710" i="2"/>
  <c r="E710" i="2"/>
  <c r="F709" i="2"/>
  <c r="E709" i="2"/>
  <c r="F708" i="2"/>
  <c r="E708" i="2"/>
  <c r="F707" i="2"/>
  <c r="E707" i="2"/>
  <c r="F706" i="2"/>
  <c r="E706" i="2"/>
  <c r="F705" i="2"/>
  <c r="E705" i="2"/>
  <c r="F704" i="2"/>
  <c r="E704" i="2"/>
  <c r="F703" i="2"/>
  <c r="E703" i="2"/>
  <c r="F702" i="2"/>
  <c r="E702" i="2"/>
  <c r="F701" i="2"/>
  <c r="E701" i="2"/>
  <c r="F700" i="2"/>
  <c r="E700" i="2"/>
  <c r="F699" i="2"/>
  <c r="E699" i="2"/>
  <c r="F698" i="2"/>
  <c r="E698" i="2"/>
  <c r="F697" i="2"/>
  <c r="E697" i="2"/>
  <c r="F696" i="2"/>
  <c r="E696" i="2"/>
  <c r="F695" i="2"/>
  <c r="E695" i="2"/>
  <c r="F694" i="2"/>
  <c r="E694" i="2"/>
  <c r="F693" i="2"/>
  <c r="E693" i="2"/>
  <c r="F692" i="2"/>
  <c r="E692" i="2"/>
  <c r="F691" i="2"/>
  <c r="E691" i="2"/>
  <c r="F690" i="2"/>
  <c r="E690" i="2"/>
  <c r="F689" i="2"/>
  <c r="E689" i="2"/>
  <c r="F688" i="2"/>
  <c r="E688" i="2"/>
  <c r="F687" i="2"/>
  <c r="E687" i="2"/>
  <c r="F686" i="2"/>
  <c r="E686" i="2"/>
  <c r="F685" i="2"/>
  <c r="E685" i="2"/>
  <c r="F684" i="2"/>
  <c r="E684" i="2"/>
  <c r="F683" i="2"/>
  <c r="E683" i="2"/>
  <c r="F682" i="2"/>
  <c r="E682" i="2"/>
  <c r="F681" i="2"/>
  <c r="E681" i="2"/>
  <c r="F680" i="2"/>
  <c r="E680" i="2"/>
  <c r="F679" i="2"/>
  <c r="E679" i="2"/>
  <c r="F678" i="2"/>
  <c r="E678" i="2"/>
  <c r="F677" i="2"/>
  <c r="E677" i="2"/>
  <c r="F676" i="2"/>
  <c r="E676" i="2"/>
  <c r="F675" i="2"/>
  <c r="E675" i="2"/>
  <c r="F674" i="2"/>
  <c r="E674" i="2"/>
  <c r="F673" i="2"/>
  <c r="E673" i="2"/>
  <c r="F672" i="2"/>
  <c r="E672" i="2"/>
  <c r="F671" i="2"/>
  <c r="E671" i="2"/>
  <c r="F670" i="2"/>
  <c r="E670" i="2"/>
  <c r="F669" i="2"/>
  <c r="E669" i="2"/>
  <c r="F668" i="2"/>
  <c r="E668" i="2"/>
  <c r="F667" i="2"/>
  <c r="E667" i="2"/>
  <c r="F666" i="2"/>
  <c r="E666" i="2"/>
  <c r="F665" i="2"/>
  <c r="E665" i="2"/>
  <c r="F664" i="2"/>
  <c r="E664" i="2"/>
  <c r="F663" i="2"/>
  <c r="E663" i="2"/>
  <c r="F662" i="2"/>
  <c r="E662" i="2"/>
  <c r="F661" i="2"/>
  <c r="E661" i="2"/>
  <c r="F660" i="2"/>
  <c r="E660" i="2"/>
  <c r="F659" i="2"/>
  <c r="E659" i="2"/>
  <c r="F658" i="2"/>
  <c r="E658" i="2"/>
  <c r="F657" i="2"/>
  <c r="E657" i="2"/>
  <c r="F656" i="2"/>
  <c r="E656" i="2"/>
  <c r="F655" i="2"/>
  <c r="E655" i="2"/>
  <c r="F654" i="2"/>
  <c r="E654" i="2"/>
  <c r="F653" i="2"/>
  <c r="E653" i="2"/>
  <c r="F652" i="2"/>
  <c r="E652" i="2"/>
  <c r="F651" i="2"/>
  <c r="E651" i="2"/>
  <c r="F650" i="2"/>
  <c r="E650" i="2"/>
  <c r="F649" i="2"/>
  <c r="E649" i="2"/>
  <c r="F648" i="2"/>
  <c r="E648" i="2"/>
  <c r="F647" i="2"/>
  <c r="E647" i="2"/>
  <c r="F646" i="2"/>
  <c r="E646" i="2"/>
  <c r="F645" i="2"/>
  <c r="E645" i="2"/>
  <c r="F644" i="2"/>
  <c r="E644" i="2"/>
  <c r="F643" i="2"/>
  <c r="E643" i="2"/>
  <c r="F642" i="2"/>
  <c r="E642" i="2"/>
  <c r="F641" i="2"/>
  <c r="E641" i="2"/>
  <c r="F640" i="2"/>
  <c r="E640" i="2"/>
  <c r="F639" i="2"/>
  <c r="E639" i="2"/>
  <c r="F638" i="2"/>
  <c r="E638" i="2"/>
  <c r="F637" i="2"/>
  <c r="E637" i="2"/>
  <c r="F636" i="2"/>
  <c r="E636" i="2"/>
  <c r="F635" i="2"/>
  <c r="E635" i="2"/>
  <c r="F634" i="2"/>
  <c r="E634" i="2"/>
  <c r="F633" i="2"/>
  <c r="E633" i="2"/>
  <c r="F632" i="2"/>
  <c r="E632" i="2"/>
  <c r="F631" i="2"/>
  <c r="E631" i="2"/>
  <c r="F630" i="2"/>
  <c r="E630" i="2"/>
  <c r="F629" i="2"/>
  <c r="E629" i="2"/>
  <c r="F628" i="2"/>
  <c r="E628" i="2"/>
  <c r="F627" i="2"/>
  <c r="E627" i="2"/>
  <c r="F626" i="2"/>
  <c r="E626" i="2"/>
  <c r="F625" i="2"/>
  <c r="E625" i="2"/>
  <c r="F624" i="2"/>
  <c r="E624" i="2"/>
  <c r="F623" i="2"/>
  <c r="E623" i="2"/>
  <c r="F622" i="2"/>
  <c r="E622" i="2"/>
  <c r="F621" i="2"/>
  <c r="E621" i="2"/>
  <c r="F620" i="2"/>
  <c r="E620" i="2"/>
  <c r="F619" i="2"/>
  <c r="E619" i="2"/>
  <c r="F618" i="2"/>
  <c r="E618" i="2"/>
  <c r="F617" i="2"/>
  <c r="E617" i="2"/>
  <c r="F616" i="2"/>
  <c r="E616" i="2"/>
  <c r="F615" i="2"/>
  <c r="E615" i="2"/>
  <c r="F614" i="2"/>
  <c r="E614" i="2"/>
  <c r="F613" i="2"/>
  <c r="E613" i="2"/>
  <c r="F612" i="2"/>
  <c r="E612" i="2"/>
  <c r="F611" i="2"/>
  <c r="E611" i="2"/>
  <c r="F610" i="2"/>
  <c r="E610" i="2"/>
  <c r="F609" i="2"/>
  <c r="E609" i="2"/>
  <c r="F608" i="2"/>
  <c r="E608" i="2"/>
  <c r="F607" i="2"/>
  <c r="E607" i="2"/>
  <c r="F606" i="2"/>
  <c r="E606" i="2"/>
  <c r="F605" i="2"/>
  <c r="E605" i="2"/>
  <c r="F604" i="2"/>
  <c r="E604" i="2"/>
  <c r="F603" i="2"/>
  <c r="E603" i="2"/>
  <c r="F602" i="2"/>
  <c r="E602" i="2"/>
  <c r="F601" i="2"/>
  <c r="E601" i="2"/>
  <c r="F600" i="2"/>
  <c r="E600" i="2"/>
  <c r="F599" i="2"/>
  <c r="E599" i="2"/>
  <c r="F598" i="2"/>
  <c r="E598" i="2"/>
  <c r="F597" i="2"/>
  <c r="E597" i="2"/>
  <c r="F596" i="2"/>
  <c r="E596" i="2"/>
  <c r="F595" i="2"/>
  <c r="E595" i="2"/>
  <c r="F594" i="2"/>
  <c r="E594" i="2"/>
  <c r="F593" i="2"/>
  <c r="E593" i="2"/>
  <c r="F592" i="2"/>
  <c r="E592" i="2"/>
  <c r="F591" i="2"/>
  <c r="E591" i="2"/>
  <c r="F590" i="2"/>
  <c r="E590" i="2"/>
  <c r="F589" i="2"/>
  <c r="E589" i="2"/>
  <c r="F588" i="2"/>
  <c r="E588" i="2"/>
  <c r="F587" i="2"/>
  <c r="E587" i="2"/>
  <c r="F586" i="2"/>
  <c r="E586" i="2"/>
  <c r="F585" i="2"/>
  <c r="E585" i="2"/>
  <c r="F584" i="2"/>
  <c r="E584" i="2"/>
  <c r="F583" i="2"/>
  <c r="E583" i="2"/>
  <c r="F582" i="2"/>
  <c r="E582" i="2"/>
  <c r="F581" i="2"/>
  <c r="E581" i="2"/>
  <c r="F580" i="2"/>
  <c r="E580" i="2"/>
  <c r="F579" i="2"/>
  <c r="E579" i="2"/>
  <c r="F578" i="2"/>
  <c r="E578" i="2"/>
  <c r="F577" i="2"/>
  <c r="E577" i="2"/>
  <c r="F576" i="2"/>
  <c r="E576" i="2"/>
  <c r="F575" i="2"/>
  <c r="E575" i="2"/>
  <c r="F574" i="2"/>
  <c r="E574" i="2"/>
  <c r="F573" i="2"/>
  <c r="E573" i="2"/>
  <c r="F572" i="2"/>
  <c r="E572" i="2"/>
  <c r="F571" i="2"/>
  <c r="E571" i="2"/>
  <c r="F570" i="2"/>
  <c r="E570" i="2"/>
  <c r="F569" i="2"/>
  <c r="E569" i="2"/>
  <c r="F568" i="2"/>
  <c r="E568" i="2"/>
  <c r="F567" i="2"/>
  <c r="E567" i="2"/>
  <c r="F566" i="2"/>
  <c r="E566" i="2"/>
  <c r="F565" i="2"/>
  <c r="E565" i="2"/>
  <c r="F564" i="2"/>
  <c r="E564" i="2"/>
  <c r="F563" i="2"/>
  <c r="E563" i="2"/>
  <c r="F562" i="2"/>
  <c r="E562" i="2"/>
  <c r="F561" i="2"/>
  <c r="E561" i="2"/>
  <c r="F560" i="2"/>
  <c r="E560" i="2"/>
  <c r="F559" i="2"/>
  <c r="E559" i="2"/>
  <c r="F558" i="2"/>
  <c r="E558" i="2"/>
  <c r="F557" i="2"/>
  <c r="E557" i="2"/>
  <c r="F556" i="2"/>
  <c r="E556" i="2"/>
  <c r="F555" i="2"/>
  <c r="E555" i="2"/>
  <c r="F554" i="2"/>
  <c r="E554" i="2"/>
  <c r="F553" i="2"/>
  <c r="E553" i="2"/>
  <c r="F552" i="2"/>
  <c r="E552" i="2"/>
  <c r="F551" i="2"/>
  <c r="E551" i="2"/>
  <c r="F550" i="2"/>
  <c r="E550" i="2"/>
  <c r="F549" i="2"/>
  <c r="E549" i="2"/>
  <c r="F548" i="2"/>
  <c r="E548" i="2"/>
  <c r="F547" i="2"/>
  <c r="E547" i="2"/>
  <c r="F546" i="2"/>
  <c r="E546" i="2"/>
  <c r="F545" i="2"/>
  <c r="E545" i="2"/>
  <c r="F544" i="2"/>
  <c r="E544" i="2"/>
  <c r="F543" i="2"/>
  <c r="E543" i="2"/>
  <c r="F542" i="2"/>
  <c r="E542" i="2"/>
  <c r="F541" i="2"/>
  <c r="E541" i="2"/>
  <c r="F540" i="2"/>
  <c r="E540" i="2"/>
  <c r="F539" i="2"/>
  <c r="E539" i="2"/>
  <c r="F538" i="2"/>
  <c r="E538" i="2"/>
  <c r="F537" i="2"/>
  <c r="E537" i="2"/>
  <c r="F536" i="2"/>
  <c r="E536" i="2"/>
  <c r="F535" i="2"/>
  <c r="E535" i="2"/>
  <c r="F534" i="2"/>
  <c r="E534" i="2"/>
  <c r="F533" i="2"/>
  <c r="E533" i="2"/>
  <c r="F532" i="2"/>
  <c r="E532" i="2"/>
  <c r="F531" i="2"/>
  <c r="E531" i="2"/>
  <c r="F530" i="2"/>
  <c r="E530" i="2"/>
  <c r="F529" i="2"/>
  <c r="E529" i="2"/>
  <c r="F528" i="2"/>
  <c r="E528" i="2"/>
  <c r="F527" i="2"/>
  <c r="E527" i="2"/>
  <c r="F526" i="2"/>
  <c r="E526" i="2"/>
  <c r="F525" i="2"/>
  <c r="E525" i="2"/>
  <c r="F524" i="2"/>
  <c r="E524" i="2"/>
  <c r="F523" i="2"/>
  <c r="E523" i="2"/>
  <c r="F522" i="2"/>
  <c r="E522" i="2"/>
  <c r="F521" i="2"/>
  <c r="E521" i="2"/>
  <c r="F520" i="2"/>
  <c r="E520" i="2"/>
  <c r="F519" i="2"/>
  <c r="E519" i="2"/>
  <c r="F518" i="2"/>
  <c r="E518" i="2"/>
  <c r="F517" i="2"/>
  <c r="E517" i="2"/>
  <c r="F516" i="2"/>
  <c r="E516" i="2"/>
  <c r="F515" i="2"/>
  <c r="E515" i="2"/>
  <c r="F514" i="2"/>
  <c r="E514" i="2"/>
  <c r="F513" i="2"/>
  <c r="E513" i="2"/>
  <c r="F512" i="2"/>
  <c r="E512" i="2"/>
  <c r="F511" i="2"/>
  <c r="E511" i="2"/>
  <c r="F510" i="2"/>
  <c r="E510" i="2"/>
  <c r="F509" i="2"/>
  <c r="E509" i="2"/>
  <c r="F508" i="2"/>
  <c r="E508" i="2"/>
  <c r="F507" i="2"/>
  <c r="E507" i="2"/>
  <c r="F506" i="2"/>
  <c r="E506" i="2"/>
  <c r="F505" i="2"/>
  <c r="E505" i="2"/>
  <c r="F504" i="2"/>
  <c r="E504" i="2"/>
  <c r="F503" i="2"/>
  <c r="E503" i="2"/>
  <c r="F502" i="2"/>
  <c r="E502" i="2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</calcChain>
</file>

<file path=xl/sharedStrings.xml><?xml version="1.0" encoding="utf-8"?>
<sst xmlns="http://schemas.openxmlformats.org/spreadsheetml/2006/main" count="33785" uniqueCount="760">
  <si>
    <t>COD_IBGE</t>
  </si>
  <si>
    <t>Município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</si>
  <si>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</si>
  <si>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</si>
  <si>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</si>
  <si>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</si>
  <si>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</si>
  <si>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</si>
  <si>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</si>
  <si>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</si>
  <si>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</si>
  <si>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</si>
  <si>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</si>
  <si>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</si>
  <si>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Alto Alegre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</si>
  <si>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</si>
  <si>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</si>
  <si>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</si>
  <si>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</si>
  <si>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</si>
  <si>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</si>
  <si>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</si>
  <si>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</si>
  <si>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Amparo</t>
  </si>
  <si>
    <t>Analândia</t>
  </si>
  <si>
    <t>Andradina</t>
  </si>
  <si>
    <t>Angatuba</t>
  </si>
  <si>
    <t>Anhembi</t>
  </si>
  <si>
    <t>Anhumas</t>
  </si>
  <si>
    <t>Aparecida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</si>
  <si>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</si>
  <si>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</si>
  <si>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</si>
  <si>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</si>
  <si>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</si>
  <si>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</si>
  <si>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</si>
  <si>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</si>
  <si>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</si>
  <si>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</si>
  <si>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</si>
  <si>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</si>
  <si>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</si>
  <si>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</si>
  <si>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</si>
  <si>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</si>
  <si>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</si>
  <si>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</si>
  <si>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</si>
  <si>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</si>
  <si>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</si>
  <si>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</si>
  <si>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</si>
  <si>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</si>
  <si>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</si>
  <si>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</si>
  <si>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</si>
  <si>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</si>
  <si>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</si>
  <si>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</si>
  <si>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</si>
  <si>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</si>
  <si>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</si>
  <si>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</si>
  <si>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</si>
  <si>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</si>
  <si>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</si>
  <si>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</si>
  <si>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</si>
  <si>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</si>
  <si>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</si>
  <si>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</si>
  <si>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</si>
  <si>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</si>
  <si>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</si>
  <si>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</si>
  <si>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</si>
  <si>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</si>
  <si>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</si>
  <si>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</si>
  <si>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</si>
  <si>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</si>
  <si>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</si>
  <si>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</si>
  <si>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</si>
  <si>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</si>
  <si>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</si>
  <si>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</si>
  <si>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</si>
  <si>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</si>
  <si>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</si>
  <si>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</si>
  <si>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</si>
  <si>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</si>
  <si>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</si>
  <si>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</si>
  <si>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</si>
  <si>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</si>
  <si>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</si>
  <si>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</si>
  <si>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</si>
  <si>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</si>
  <si>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</si>
  <si>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</si>
  <si>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</si>
  <si>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</si>
  <si>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</si>
  <si>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</si>
  <si>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</si>
  <si>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</si>
  <si>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</si>
  <si>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</si>
  <si>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</si>
  <si>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</si>
  <si>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</si>
  <si>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</si>
  <si>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</si>
  <si>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</si>
  <si>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</si>
  <si>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</si>
  <si>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</si>
  <si>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</si>
  <si>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</si>
  <si>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</si>
  <si>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</si>
  <si>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</si>
  <si>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</si>
  <si>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</si>
  <si>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</si>
  <si>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</si>
  <si>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</si>
  <si>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</si>
  <si>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</si>
  <si>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</si>
  <si>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</si>
  <si>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</si>
  <si>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</si>
  <si>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</si>
  <si>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</si>
  <si>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</si>
  <si>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</si>
  <si>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</si>
  <si>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</si>
  <si>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</si>
  <si>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</si>
  <si>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</si>
  <si>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</si>
  <si>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</si>
  <si>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</si>
  <si>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</si>
  <si>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</si>
  <si>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</si>
  <si>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</si>
  <si>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</si>
  <si>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</si>
  <si>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</si>
  <si>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</si>
  <si>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</si>
  <si>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</si>
  <si>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</si>
  <si>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</si>
  <si>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</si>
  <si>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</si>
  <si>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</si>
  <si>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</si>
  <si>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</si>
  <si>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</si>
  <si>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</si>
  <si>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</si>
  <si>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</si>
  <si>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</si>
  <si>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</si>
  <si>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</si>
  <si>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</si>
  <si>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</si>
  <si>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</si>
  <si>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</si>
  <si>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</si>
  <si>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</si>
  <si>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</si>
  <si>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</si>
  <si>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</si>
  <si>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</si>
  <si>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</si>
  <si>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</si>
  <si>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</si>
  <si>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</si>
  <si>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</si>
  <si>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</si>
  <si>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</si>
  <si>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</si>
  <si>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</si>
  <si>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</si>
  <si>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</si>
  <si>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</si>
  <si>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</si>
  <si>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</si>
  <si>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</si>
  <si>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</si>
  <si>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</si>
  <si>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</si>
  <si>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</si>
  <si>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</si>
  <si>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</si>
  <si>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</si>
  <si>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</si>
  <si>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</si>
  <si>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</si>
  <si>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</si>
  <si>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</si>
  <si>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</si>
  <si>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</si>
  <si>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</si>
  <si>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</si>
  <si>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</si>
  <si>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</si>
  <si>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</si>
  <si>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</si>
  <si>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</si>
  <si>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</si>
  <si>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</si>
  <si>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</si>
  <si>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</si>
  <si>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</si>
  <si>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</si>
  <si>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</si>
  <si>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</si>
  <si>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</si>
  <si>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</si>
  <si>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</si>
  <si>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</si>
  <si>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</si>
  <si>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</si>
  <si>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</si>
  <si>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</si>
  <si>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</si>
  <si>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</si>
  <si>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</si>
  <si>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</si>
  <si>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</si>
  <si>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</si>
  <si>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</si>
  <si>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</si>
  <si>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</si>
  <si>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</si>
  <si>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</si>
  <si>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</si>
  <si>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</si>
  <si>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</si>
  <si>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</si>
  <si>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</si>
  <si>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</si>
  <si>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</si>
  <si>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</si>
  <si>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</si>
  <si>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</si>
  <si>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</si>
  <si>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</si>
  <si>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</si>
  <si>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</si>
  <si>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</si>
  <si>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</si>
  <si>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</si>
  <si>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</si>
  <si>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</si>
  <si>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</si>
  <si>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</si>
  <si>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</si>
  <si>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</si>
  <si>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</si>
  <si>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</si>
  <si>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</si>
  <si>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</si>
  <si>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</si>
  <si>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</si>
  <si>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</si>
  <si>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</si>
  <si>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</si>
  <si>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</si>
  <si>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</si>
  <si>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</si>
  <si>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</si>
  <si>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</si>
  <si>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</si>
  <si>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</si>
  <si>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</si>
  <si>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</si>
  <si>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</si>
  <si>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</si>
  <si>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</si>
  <si>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</si>
  <si>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</si>
  <si>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</si>
  <si>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</si>
  <si>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</si>
  <si>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</si>
  <si>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</si>
  <si>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</si>
  <si>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</si>
  <si>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</si>
  <si>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</si>
  <si>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</si>
  <si>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</si>
  <si>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</si>
  <si>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</si>
  <si>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</si>
  <si>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</si>
  <si>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</si>
  <si>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</si>
  <si>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</si>
  <si>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</si>
  <si>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</si>
  <si>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</si>
  <si>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</si>
  <si>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</si>
  <si>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</si>
  <si>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</si>
  <si>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</si>
  <si>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</si>
  <si>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</si>
  <si>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</si>
  <si>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</si>
  <si>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</si>
  <si>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</si>
  <si>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</si>
  <si>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</si>
  <si>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</si>
  <si>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</si>
  <si>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</si>
  <si>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</si>
  <si>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</si>
  <si>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</si>
  <si>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</si>
  <si>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</si>
  <si>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</si>
  <si>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</si>
  <si>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</si>
  <si>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</si>
  <si>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</si>
  <si>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</si>
  <si>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</si>
  <si>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</si>
  <si>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</si>
  <si>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</si>
  <si>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</si>
  <si>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</si>
  <si>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</si>
  <si>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</si>
  <si>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</si>
  <si>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</si>
  <si>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</si>
  <si>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</si>
  <si>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</si>
  <si>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</si>
  <si>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</si>
  <si>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</si>
  <si>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</si>
  <si>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</si>
  <si>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</si>
  <si>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</si>
  <si>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</si>
  <si>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</si>
  <si>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</si>
  <si>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</si>
  <si>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</si>
  <si>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</si>
  <si>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</si>
  <si>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</si>
  <si>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</si>
  <si>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</si>
  <si>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</si>
  <si>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</si>
  <si>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</si>
  <si>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</si>
  <si>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</si>
  <si>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</si>
  <si>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</si>
  <si>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</si>
  <si>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</si>
  <si>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</si>
  <si>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</si>
  <si>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</si>
  <si>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</si>
  <si>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</si>
  <si>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</si>
  <si>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</si>
  <si>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</si>
  <si>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</si>
  <si>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</si>
  <si>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</si>
  <si>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</si>
  <si>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</si>
  <si>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</si>
  <si>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</si>
  <si>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</si>
  <si>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 Verde</t>
  </si>
  <si>
    <t>Ouroeste</t>
  </si>
  <si>
    <t>Pacaembu</t>
  </si>
  <si>
    <t>Palestina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</si>
  <si>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</si>
  <si>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</si>
  <si>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</si>
  <si>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</si>
  <si>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</si>
  <si>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</si>
  <si>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</si>
  <si>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</si>
  <si>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</si>
  <si>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</si>
  <si>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</si>
  <si>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</si>
  <si>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</si>
  <si>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</si>
  <si>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</si>
  <si>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</si>
  <si>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</si>
  <si>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</si>
  <si>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</si>
  <si>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</si>
  <si>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</si>
  <si>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</si>
  <si>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</si>
  <si>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</si>
  <si>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</si>
  <si>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</si>
  <si>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</si>
  <si>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</si>
  <si>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</si>
  <si>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</si>
  <si>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</si>
  <si>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</si>
  <si>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</si>
  <si>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</si>
  <si>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</si>
  <si>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</si>
  <si>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</si>
  <si>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</si>
  <si>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</si>
  <si>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</si>
  <si>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</si>
  <si>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</si>
  <si>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</si>
  <si>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</si>
  <si>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</si>
  <si>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</si>
  <si>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</si>
  <si>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</si>
  <si>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</si>
  <si>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</si>
  <si>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</si>
  <si>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</si>
  <si>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</si>
  <si>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</si>
  <si>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</si>
  <si>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</si>
  <si>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</si>
  <si>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</si>
  <si>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</si>
  <si>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</si>
  <si>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</si>
  <si>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</si>
  <si>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</si>
  <si>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</si>
  <si>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</si>
  <si>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</si>
  <si>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</si>
  <si>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</si>
  <si>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</si>
  <si>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</si>
  <si>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</si>
  <si>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</si>
  <si>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</si>
  <si>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</si>
  <si>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</si>
  <si>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</si>
  <si>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</si>
  <si>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</si>
  <si>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</si>
  <si>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</si>
  <si>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</si>
  <si>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</si>
  <si>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</si>
  <si>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</si>
  <si>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</si>
  <si>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</si>
  <si>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</si>
  <si>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</si>
  <si>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</si>
  <si>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</si>
  <si>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</si>
  <si>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</si>
  <si>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</si>
  <si>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</si>
  <si>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</si>
  <si>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</si>
  <si>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</si>
  <si>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</si>
  <si>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</si>
  <si>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</si>
  <si>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</si>
  <si>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</si>
  <si>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</si>
  <si>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</si>
  <si>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</si>
  <si>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</si>
  <si>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</si>
  <si>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</si>
  <si>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</si>
  <si>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</si>
  <si>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</si>
  <si>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</si>
  <si>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</si>
  <si>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</si>
  <si>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</si>
  <si>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</si>
  <si>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</si>
  <si>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</si>
  <si>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</si>
  <si>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</si>
  <si>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</si>
  <si>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</si>
  <si>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</si>
  <si>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</si>
  <si>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</si>
  <si>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</si>
  <si>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</si>
  <si>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</si>
  <si>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</si>
  <si>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</si>
  <si>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</si>
  <si>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</si>
  <si>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</si>
  <si>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</si>
  <si>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</si>
  <si>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</si>
  <si>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</si>
  <si>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</si>
  <si>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</si>
  <si>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</si>
  <si>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</si>
  <si>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</si>
  <si>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</si>
  <si>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</si>
  <si>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</si>
  <si>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</si>
  <si>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</si>
  <si>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</si>
  <si>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</si>
  <si>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</si>
  <si>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</si>
  <si>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</si>
  <si>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</si>
  <si>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</si>
  <si>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</si>
  <si>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</si>
  <si>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</si>
  <si>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</si>
  <si>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</si>
  <si>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</si>
  <si>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</si>
  <si>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</si>
  <si>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</si>
  <si>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</si>
  <si>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</si>
  <si>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</si>
  <si>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</si>
  <si>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</si>
  <si>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</si>
  <si>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</si>
  <si>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</si>
  <si>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</si>
  <si>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</si>
  <si>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</si>
  <si>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</si>
  <si>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</si>
  <si>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</si>
  <si>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</si>
  <si>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</si>
  <si>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 Negra</t>
  </si>
  <si>
    <t>Serrana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</si>
  <si>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</si>
  <si>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</si>
  <si>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</si>
  <si>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</si>
  <si>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</si>
  <si>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</si>
  <si>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</si>
  <si>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</si>
  <si>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</si>
  <si>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</si>
  <si>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</si>
  <si>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</si>
  <si>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</si>
  <si>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</si>
  <si>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</si>
  <si>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</si>
  <si>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</si>
  <si>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</si>
  <si>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</si>
  <si>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</si>
  <si>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</si>
  <si>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</si>
  <si>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</si>
  <si>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</si>
  <si>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</si>
  <si>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</si>
  <si>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</si>
  <si>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</si>
  <si>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</si>
  <si>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</si>
  <si>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</si>
  <si>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</si>
  <si>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</si>
  <si>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</si>
  <si>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</si>
  <si>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</si>
  <si>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</si>
  <si>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</si>
  <si>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</si>
  <si>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</si>
  <si>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</si>
  <si>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</si>
  <si>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</si>
  <si>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</si>
  <si>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</si>
  <si>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</si>
  <si>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</si>
  <si>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</si>
  <si>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</si>
  <si>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</si>
  <si>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</si>
  <si>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</si>
  <si>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</si>
  <si>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</si>
  <si>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</si>
  <si>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</si>
  <si>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</si>
  <si>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</si>
  <si>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</si>
  <si>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</si>
  <si>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</si>
  <si>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</si>
  <si>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</si>
  <si>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</si>
  <si>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</si>
  <si>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</si>
  <si>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</si>
  <si>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UGRHI SEDE</t>
  </si>
  <si>
    <t>FM.02-B - População urbana: nº hab.</t>
  </si>
  <si>
    <t>FM.02-C - População rural: nº hab.</t>
  </si>
  <si>
    <r>
      <t>FM.03-A - Densidade demográfica: hab/km</t>
    </r>
    <r>
      <rPr>
        <vertAlign val="superscript"/>
        <sz val="11"/>
        <color indexed="17"/>
        <rFont val="Arial"/>
        <family val="2"/>
      </rPr>
      <t xml:space="preserve">2 </t>
    </r>
  </si>
  <si>
    <t xml:space="preserve">FM.03-B - Taxa de urbanização: % </t>
  </si>
  <si>
    <t>FM.04-A - Índice Paulista de Responsabilidade Social (IPRS)</t>
  </si>
  <si>
    <t xml:space="preserve">FM.04-B - Índice de Desenvolvimento Humano Municipal (IDH-M) </t>
  </si>
  <si>
    <t>FM05-A - Estabelecimentos da agropecuária: nº de estabelecimentos</t>
  </si>
  <si>
    <t>FM.05-B - Pecuária (corte e leite): nº de animais</t>
  </si>
  <si>
    <t>FM.05-C - Avicultura (abate e postura): nº de animais</t>
  </si>
  <si>
    <t>FM.05-D - Suinocultura: nº de animais</t>
  </si>
  <si>
    <t>FM.06-B - Estabelecimentos industriais: nº de estabelecimentos</t>
  </si>
  <si>
    <t>FM.07-A - Etabelecimentos de comércio: n° de estabelecimentos</t>
  </si>
  <si>
    <t>FM.07-B - Estabelecimentos de serviços: n° de estabelecimentos</t>
  </si>
  <si>
    <r>
      <t>FM.10-F - Área inundada por reservatórios hidrelétricos: km</t>
    </r>
    <r>
      <rPr>
        <vertAlign val="superscript"/>
        <sz val="11"/>
        <color rgb="FF008000"/>
        <rFont val="Arial"/>
        <family val="2"/>
      </rPr>
      <t>2</t>
    </r>
  </si>
  <si>
    <r>
      <t>P.02-E - Demanda estimada para abastecimento urbano: m</t>
    </r>
    <r>
      <rPr>
        <vertAlign val="superscript"/>
        <sz val="11"/>
        <color indexed="17"/>
        <rFont val="Arial"/>
        <family val="2"/>
      </rPr>
      <t>3</t>
    </r>
    <r>
      <rPr>
        <sz val="11"/>
        <color indexed="17"/>
        <rFont val="Arial"/>
        <family val="2"/>
      </rPr>
      <t xml:space="preserve">/s </t>
    </r>
  </si>
  <si>
    <t xml:space="preserve">P.04-A -  Resíduo sólido urbano gerado: ton/dia </t>
  </si>
  <si>
    <t>P.06-A - Áreas contaminadas em que o contaminante atingiu o solo ou a água: 
nº de áreas/ano</t>
  </si>
  <si>
    <t>P.06-B - Ocorrência de descarga/derrame de produtos químicos no solo ou na água: n° de ocorrências/ ano</t>
  </si>
  <si>
    <t xml:space="preserve">E.06-A - Índice de atendimento de água: % </t>
  </si>
  <si>
    <t>E.06-B - Taxa de cobertura do serviço de coleta de resíduos em relação à população total %</t>
  </si>
  <si>
    <t>E.06-C -Índice de atendimento com rede de esgotos: %</t>
  </si>
  <si>
    <t>E.06-D - Índice de perdas do sistema de distribuição de água: %</t>
  </si>
  <si>
    <t xml:space="preserve">E.06-H - Índice de atendimento urbano de água: % </t>
  </si>
  <si>
    <t xml:space="preserve"> E.07-B - Vazão outorgada total (superficial e subterrânea) em relação à vazão média: %</t>
  </si>
  <si>
    <t>E.07-D -Vazão outorgada subterrânea em relação às reservas explotáveis: %</t>
  </si>
  <si>
    <t>E.08-A - Ocorrência de enchente ou de inundação</t>
  </si>
  <si>
    <t xml:space="preserve">I.01-B - Incidência de esquistossomose autóctone: n° de casos notificados/100.000 hab.ano </t>
  </si>
  <si>
    <t>I.02-A - Registro de reclamação de mortandade de peixes: nº de registros/ano</t>
  </si>
  <si>
    <t>I.02-C -  Registro de desalojados decorrente de eventos de enchente ou inundação: n°</t>
  </si>
  <si>
    <t>R.01-C - IQR da instalação de destinação final de resíduo sólido urbano</t>
  </si>
  <si>
    <t xml:space="preserve">R.02-B - Proporção de efluente doméstico coletado em relação ao efluente doméstico total gerado: % </t>
  </si>
  <si>
    <t xml:space="preserve">R.02-C - Proporção de efluente doméstico tratado em relação ao efluente doméstico total gerado: % </t>
  </si>
  <si>
    <t xml:space="preserve">R.02-D - Proporção de redução da carga orgânica poluidora doméstica: % </t>
  </si>
  <si>
    <t>R.02-E - ICTEM (Indicador de Coleta e Tratabilidade de Esgoto da População Urbana de Município)</t>
  </si>
  <si>
    <t>R.03-A - Áreas remediadas: nº de áreas/ano</t>
  </si>
  <si>
    <t>R.03-B - Atendimentos a descarga/derrame de produtos químicos no solo ou na água: nº atendimentos/ano</t>
  </si>
  <si>
    <t>R.05-D -  Outorgas  para outras interferências em cursos d’água: nº de outorgas</t>
  </si>
  <si>
    <t>R.05-G - Vazão outorgada para uso urbano /  Volume estimado para Abastecimento Urbano: %</t>
  </si>
  <si>
    <t>MUNICÍPIO</t>
  </si>
  <si>
    <t>FM.02-A
Pop. Total.</t>
  </si>
  <si>
    <t>UGRHI GEO</t>
  </si>
  <si>
    <t>Rotulo_UGRHI_SEDE</t>
  </si>
  <si>
    <t>FM.01-A
TGCA.- 10 anos</t>
  </si>
  <si>
    <t>NF</t>
  </si>
  <si>
    <t>SD</t>
  </si>
  <si>
    <t>-</t>
  </si>
  <si>
    <t>sd</t>
  </si>
  <si>
    <t>FM.06-C -  
Estabelecimentos de mineração em geral: nº de estabelecimentos</t>
  </si>
  <si>
    <t>ANO</t>
  </si>
  <si>
    <t>UGRHI 
SEDE</t>
  </si>
  <si>
    <r>
      <t xml:space="preserve">P.05-C - Carga orgânica poluidora doméstica: 
kg DBO/dia  - </t>
    </r>
    <r>
      <rPr>
        <sz val="11"/>
        <color rgb="FF0070C0"/>
        <rFont val="Arial"/>
        <family val="2"/>
      </rPr>
      <t>Reduzida</t>
    </r>
  </si>
  <si>
    <r>
      <t xml:space="preserve">P.05-C - Carga orgânica poluidora doméstica: 
kg DBO/dia  - 
</t>
    </r>
    <r>
      <rPr>
        <sz val="11"/>
        <color rgb="FFFF0000"/>
        <rFont val="Arial"/>
        <family val="2"/>
      </rPr>
      <t>Remanescente</t>
    </r>
  </si>
  <si>
    <t>Ano</t>
  </si>
  <si>
    <t>UGRHI</t>
  </si>
  <si>
    <t>N/A</t>
  </si>
  <si>
    <t>UGRHI_SEDE</t>
  </si>
  <si>
    <t>UGRHI_GEO</t>
  </si>
  <si>
    <t>01-SM</t>
  </si>
  <si>
    <t>02-PS</t>
  </si>
  <si>
    <t>03-LN</t>
  </si>
  <si>
    <t>04-PARDO</t>
  </si>
  <si>
    <t>05-PCJ</t>
  </si>
  <si>
    <t>06-AT</t>
  </si>
  <si>
    <t>07-BS</t>
  </si>
  <si>
    <t>08-SMG</t>
  </si>
  <si>
    <t>09-MOGI</t>
  </si>
  <si>
    <t>10-SMT</t>
  </si>
  <si>
    <t>11-RB</t>
  </si>
  <si>
    <t>12-BPG</t>
  </si>
  <si>
    <t>13-TJ</t>
  </si>
  <si>
    <t>14-ALPA</t>
  </si>
  <si>
    <t>15-TG</t>
  </si>
  <si>
    <t>16-TB</t>
  </si>
  <si>
    <t>17-MP</t>
  </si>
  <si>
    <t>18-SJD</t>
  </si>
  <si>
    <t>19-BT</t>
  </si>
  <si>
    <t>20-Aguapeí</t>
  </si>
  <si>
    <t>21-Peixe</t>
  </si>
  <si>
    <t>22-PP</t>
  </si>
  <si>
    <t>ESTADO DE SÃO PAULO</t>
  </si>
  <si>
    <t>Q7,10 
m3/s</t>
  </si>
  <si>
    <t>Q95% 
m3/s</t>
  </si>
  <si>
    <t xml:space="preserve">P.01-A Vazão outorgada total de água: m3/s </t>
  </si>
  <si>
    <t>P.01-B - Vazão outorgada de água superficial: m3/s</t>
  </si>
  <si>
    <t>P.01-C - Vazão outorgada de água subterrânea: m3/s</t>
  </si>
  <si>
    <t>P01-D - Vazão outorgada de água em rios de domínio da União: m3/s 
(ANA)</t>
  </si>
  <si>
    <t xml:space="preserve">P.02-A - Vazão outorgada para abastecimento público: m3/s </t>
  </si>
  <si>
    <t xml:space="preserve"> P.02-B - Vazão outorgada para uso industrial: m3/s </t>
  </si>
  <si>
    <t xml:space="preserve"> P.02-C - Vazão outorgada para uso rural: m3/s </t>
  </si>
  <si>
    <t xml:space="preserve"> P.02-D - Vazão outorgada para soluções alternativas e outros usos: m3/s </t>
  </si>
  <si>
    <r>
      <t xml:space="preserve">E.04-A - Disponibilidade </t>
    </r>
    <r>
      <rPr>
        <i/>
        <sz val="9"/>
        <color rgb="FF008000"/>
        <rFont val="Arial"/>
        <family val="2"/>
      </rPr>
      <t xml:space="preserve">per capita - </t>
    </r>
    <r>
      <rPr>
        <sz val="9"/>
        <color rgb="FF008000"/>
        <rFont val="Arial"/>
        <family val="2"/>
      </rPr>
      <t>Q</t>
    </r>
    <r>
      <rPr>
        <vertAlign val="subscript"/>
        <sz val="9"/>
        <color rgb="FF008000"/>
        <rFont val="Arial"/>
        <family val="2"/>
      </rPr>
      <t>médio</t>
    </r>
    <r>
      <rPr>
        <sz val="9"/>
        <color rgb="FF008000"/>
        <rFont val="Arial"/>
        <family val="2"/>
      </rPr>
      <t xml:space="preserve"> em relação à população total:</t>
    </r>
    <r>
      <rPr>
        <vertAlign val="subscript"/>
        <sz val="9"/>
        <color rgb="FF008000"/>
        <rFont val="Arial"/>
        <family val="2"/>
      </rPr>
      <t xml:space="preserve"> </t>
    </r>
    <r>
      <rPr>
        <sz val="9"/>
        <color rgb="FF008000"/>
        <rFont val="Arial"/>
        <family val="2"/>
      </rPr>
      <t>m</t>
    </r>
    <r>
      <rPr>
        <vertAlign val="superscript"/>
        <sz val="9"/>
        <color rgb="FF008000"/>
        <rFont val="Arial"/>
        <family val="2"/>
      </rPr>
      <t>3</t>
    </r>
    <r>
      <rPr>
        <sz val="9"/>
        <color rgb="FF008000"/>
        <rFont val="Arial"/>
        <family val="2"/>
      </rPr>
      <t xml:space="preserve">/hab.ano </t>
    </r>
  </si>
  <si>
    <r>
      <t xml:space="preserve">E.05-A - Disponibilidade </t>
    </r>
    <r>
      <rPr>
        <i/>
        <sz val="9"/>
        <color rgb="FF008000"/>
        <rFont val="Arial"/>
        <family val="2"/>
      </rPr>
      <t>per capita</t>
    </r>
    <r>
      <rPr>
        <sz val="9"/>
        <color rgb="FF008000"/>
        <rFont val="Arial"/>
        <family val="2"/>
      </rPr>
      <t xml:space="preserve"> de água subterrânea: m</t>
    </r>
    <r>
      <rPr>
        <vertAlign val="superscript"/>
        <sz val="9"/>
        <color rgb="FF008000"/>
        <rFont val="Arial"/>
        <family val="2"/>
      </rPr>
      <t>3</t>
    </r>
    <r>
      <rPr>
        <sz val="9"/>
        <color rgb="FF008000"/>
        <rFont val="Arial"/>
        <family val="2"/>
      </rPr>
      <t xml:space="preserve">/hab.ano </t>
    </r>
  </si>
  <si>
    <r>
      <t xml:space="preserve"> E.07-A- Vazão outorgada total (superficial e subterrânea) em relação ao Q</t>
    </r>
    <r>
      <rPr>
        <vertAlign val="subscript"/>
        <sz val="9"/>
        <color rgb="FF008000"/>
        <rFont val="Arial"/>
        <family val="2"/>
      </rPr>
      <t>95%</t>
    </r>
    <r>
      <rPr>
        <sz val="9"/>
        <color rgb="FF008000"/>
        <rFont val="Arial"/>
        <family val="2"/>
      </rPr>
      <t>: %</t>
    </r>
  </si>
  <si>
    <r>
      <t>E.07-C - Vazão outorgada superficial em relação a vazão mínima superifcial (Q</t>
    </r>
    <r>
      <rPr>
        <vertAlign val="subscript"/>
        <sz val="9"/>
        <color rgb="FF008000"/>
        <rFont val="Arial"/>
        <family val="2"/>
      </rPr>
      <t>7,10</t>
    </r>
    <r>
      <rPr>
        <sz val="9"/>
        <color rgb="FF008000"/>
        <rFont val="Arial"/>
        <family val="2"/>
      </rPr>
      <t>): %</t>
    </r>
  </si>
  <si>
    <t/>
  </si>
  <si>
    <t>Reserva Explotável 
m3/s</t>
  </si>
  <si>
    <t>Qmédia
m3/s</t>
  </si>
  <si>
    <t>P.08-D - Barramentos: nº total de barramentos</t>
  </si>
  <si>
    <t>Área (SEADE)</t>
  </si>
  <si>
    <t>COD_IBGE + UGRHI_Geo</t>
  </si>
  <si>
    <t>Local</t>
  </si>
  <si>
    <r>
      <t xml:space="preserve">P.05-C - Carga orgânica poluidora doméstica: 
kg DBO/dia  - 
</t>
    </r>
    <r>
      <rPr>
        <sz val="11"/>
        <color rgb="FF0070C0"/>
        <rFont val="Arial"/>
        <family val="2"/>
      </rPr>
      <t>Reduzida</t>
    </r>
  </si>
  <si>
    <t>COD_IBGE+UGRHI</t>
  </si>
  <si>
    <r>
      <rPr>
        <sz val="11"/>
        <color rgb="FF00B050"/>
        <rFont val="Arial"/>
        <family val="2"/>
      </rPr>
      <t xml:space="preserve">E.04-A - Disponibilidade </t>
    </r>
    <r>
      <rPr>
        <i/>
        <sz val="9"/>
        <color rgb="FF00B050"/>
        <rFont val="Arial"/>
        <family val="2"/>
      </rPr>
      <t xml:space="preserve">per capita - </t>
    </r>
    <r>
      <rPr>
        <sz val="9"/>
        <color rgb="FF00B050"/>
        <rFont val="Arial"/>
        <family val="2"/>
      </rPr>
      <t>Q</t>
    </r>
    <r>
      <rPr>
        <vertAlign val="subscript"/>
        <sz val="9"/>
        <color rgb="FF00B050"/>
        <rFont val="Arial"/>
        <family val="2"/>
      </rPr>
      <t>médio</t>
    </r>
    <r>
      <rPr>
        <sz val="9"/>
        <color rgb="FF00B050"/>
        <rFont val="Arial"/>
        <family val="2"/>
      </rPr>
      <t xml:space="preserve"> em relação à população total:</t>
    </r>
    <r>
      <rPr>
        <vertAlign val="subscript"/>
        <sz val="9"/>
        <color rgb="FF00B050"/>
        <rFont val="Arial"/>
        <family val="2"/>
      </rPr>
      <t xml:space="preserve"> </t>
    </r>
    <r>
      <rPr>
        <sz val="9"/>
        <color rgb="FF00B050"/>
        <rFont val="Arial"/>
        <family val="2"/>
      </rPr>
      <t>m</t>
    </r>
    <r>
      <rPr>
        <vertAlign val="superscript"/>
        <sz val="9"/>
        <color rgb="FF00B050"/>
        <rFont val="Arial"/>
        <family val="2"/>
      </rPr>
      <t>3</t>
    </r>
    <r>
      <rPr>
        <sz val="9"/>
        <color rgb="FF00B050"/>
        <rFont val="Arial"/>
        <family val="2"/>
      </rPr>
      <t xml:space="preserve">/hab.ano </t>
    </r>
  </si>
  <si>
    <t xml:space="preserve">R.04-F - IAEM - Índice de Abrangência Espacial do Monitoramento </t>
  </si>
  <si>
    <t xml:space="preserve">P.03-C - Proporção de captações superficiais em relação ao total: % </t>
  </si>
  <si>
    <t xml:space="preserve">P.03-D - Proporção de captações subterrâneas em relação ao total: % </t>
  </si>
  <si>
    <t>nº Captações Superf. - DAEE</t>
  </si>
  <si>
    <t>nº Captações Sub. - DAEE</t>
  </si>
  <si>
    <t>FM.02-A
Pop. Total</t>
  </si>
  <si>
    <t>FM.01-A
TGCA - 10 anos</t>
  </si>
  <si>
    <t>COD_IBGE+ANO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</si>
</sst>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00"/>
    <numFmt numFmtId="167" formatCode="_(* #,##0_);_(* \(#,##0\);_(* &quot;-&quot;??_);_(@_)"/>
    <numFmt numFmtId="168" formatCode="#,##0.0000"/>
    <numFmt numFmtId="169" formatCode="#,##0.000"/>
    <numFmt numFmtId="170" formatCode="0.0000"/>
    <numFmt numFmtId="171" formatCode="_-* #,##0_-;\-* #,##0_-;_-* &quot;-&quot;??_-;_-@_-"/>
    <numFmt numFmtId="172" formatCode="_(* #,##0.00_);_(* \(#,##0.00\);_(* &quot;-&quot;??_);_(@_)"/>
    <numFmt numFmtId="173" formatCode="_-* #,##0.0_-;\-* #,##0.0_-;_-* &quot;-&quot;??_-;_-@_-"/>
    <numFmt numFmtId="174" formatCode="_-* #,##0.000_-;\-* #,##0.000_-;_-* &quot;-&quot;??_-;_-@_-"/>
    <numFmt numFmtId="175" formatCode="0.0%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17"/>
      <name val="Arial"/>
      <family val="2"/>
    </font>
    <font>
      <vertAlign val="superscript"/>
      <sz val="11"/>
      <color indexed="17"/>
      <name val="Arial"/>
      <family val="2"/>
    </font>
    <font>
      <sz val="11"/>
      <color rgb="FF008000"/>
      <name val="Arial"/>
      <family val="2"/>
    </font>
    <font>
      <vertAlign val="superscript"/>
      <sz val="11"/>
      <color rgb="FF00800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color rgb="FF000000"/>
      <name val="MS Sans Serif"/>
      <family val="2"/>
    </font>
    <font>
      <sz val="9"/>
      <color rgb="FF000000"/>
      <name val="Arial"/>
      <family val="2"/>
    </font>
    <font>
      <sz val="12"/>
      <color rgb="FF000000"/>
      <name val="Calibri"/>
      <family val="2"/>
    </font>
    <font>
      <sz val="9"/>
      <color rgb="FF008000"/>
      <name val="Arial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b/>
      <sz val="22"/>
      <name val="Arial"/>
      <family val="2"/>
    </font>
    <font>
      <b/>
      <sz val="16"/>
      <color theme="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i/>
      <sz val="9"/>
      <color rgb="FF008000"/>
      <name val="Arial"/>
      <family val="2"/>
    </font>
    <font>
      <vertAlign val="subscript"/>
      <sz val="9"/>
      <color rgb="FF008000"/>
      <name val="Arial"/>
      <family val="2"/>
    </font>
    <font>
      <vertAlign val="superscript"/>
      <sz val="9"/>
      <color rgb="FF008000"/>
      <name val="Arial"/>
      <family val="2"/>
    </font>
    <font>
      <sz val="10"/>
      <color rgb="FF008000"/>
      <name val="Arial"/>
      <family val="2"/>
    </font>
    <font>
      <sz val="11"/>
      <name val="Calibri"/>
      <family val="2"/>
      <scheme val="minor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1"/>
      <color rgb="FF00B050"/>
      <name val="Arial"/>
      <family val="2"/>
    </font>
    <font>
      <i/>
      <sz val="9"/>
      <color rgb="FF00B050"/>
      <name val="Arial"/>
      <family val="2"/>
    </font>
    <font>
      <sz val="9"/>
      <color rgb="FF00B050"/>
      <name val="Arial"/>
      <family val="2"/>
    </font>
    <font>
      <vertAlign val="subscript"/>
      <sz val="9"/>
      <color rgb="FF00B050"/>
      <name val="Arial"/>
      <family val="2"/>
    </font>
    <font>
      <vertAlign val="superscript"/>
      <sz val="9"/>
      <color rgb="FF00B05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8" fillId="0" borderId="0"/>
    <xf numFmtId="9" fontId="1" fillId="0" borderId="0" applyFont="0" applyFill="0" applyBorder="0" applyAlignment="0" applyProtection="0"/>
    <xf numFmtId="0" fontId="8" fillId="0" borderId="0"/>
    <xf numFmtId="172" fontId="20" fillId="0" borderId="0" applyFont="0" applyFill="0" applyBorder="0" applyAlignment="0" applyProtection="0"/>
  </cellStyleXfs>
  <cellXfs count="157">
    <xf numFmtId="0" fontId="0" fillId="0" borderId="0" xfId="0"/>
    <xf numFmtId="0" fontId="1" fillId="0" borderId="1" xfId="1" applyFill="1" applyBorder="1"/>
    <xf numFmtId="0" fontId="2" fillId="0" borderId="1" xfId="1" applyFont="1" applyFill="1" applyBorder="1"/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0" fontId="11" fillId="0" borderId="1" xfId="3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quotePrefix="1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 applyProtection="1">
      <alignment horizontal="center" vertical="center"/>
    </xf>
    <xf numFmtId="3" fontId="7" fillId="0" borderId="1" xfId="4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164" fontId="1" fillId="0" borderId="1" xfId="1" applyNumberFormat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164" fontId="12" fillId="0" borderId="1" xfId="3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168" fontId="7" fillId="0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64" fontId="1" fillId="0" borderId="1" xfId="1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NumberFormat="1" applyFill="1" applyBorder="1" applyAlignment="1">
      <alignment horizontal="center"/>
    </xf>
    <xf numFmtId="0" fontId="21" fillId="8" borderId="1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/>
    </xf>
    <xf numFmtId="171" fontId="27" fillId="2" borderId="1" xfId="2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1" fontId="0" fillId="5" borderId="1" xfId="2" applyNumberFormat="1" applyFont="1" applyFill="1" applyBorder="1" applyAlignment="1">
      <alignment horizontal="center" vertical="center"/>
    </xf>
    <xf numFmtId="174" fontId="0" fillId="5" borderId="1" xfId="2" applyNumberFormat="1" applyFon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/>
    </xf>
    <xf numFmtId="173" fontId="27" fillId="5" borderId="1" xfId="2" applyNumberFormat="1" applyFont="1" applyFill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1" fontId="29" fillId="0" borderId="1" xfId="1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5" fontId="33" fillId="0" borderId="1" xfId="0" applyNumberFormat="1" applyFont="1" applyFill="1" applyBorder="1" applyAlignment="1">
      <alignment horizontal="center" vertical="center"/>
    </xf>
    <xf numFmtId="0" fontId="30" fillId="0" borderId="1" xfId="0" applyNumberFormat="1" applyFont="1" applyBorder="1" applyAlignment="1">
      <alignment horizontal="center" vertical="center"/>
    </xf>
    <xf numFmtId="1" fontId="30" fillId="0" borderId="1" xfId="1" applyNumberFormat="1" applyFont="1" applyFill="1" applyBorder="1" applyAlignment="1">
      <alignment horizontal="center"/>
    </xf>
    <xf numFmtId="4" fontId="33" fillId="0" borderId="1" xfId="0" applyNumberFormat="1" applyFont="1" applyFill="1" applyBorder="1" applyAlignment="1">
      <alignment horizontal="center"/>
    </xf>
    <xf numFmtId="0" fontId="30" fillId="0" borderId="1" xfId="6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167" fontId="31" fillId="0" borderId="1" xfId="0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1" fillId="0" borderId="1" xfId="6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/>
    </xf>
    <xf numFmtId="172" fontId="32" fillId="6" borderId="1" xfId="0" applyNumberFormat="1" applyFont="1" applyFill="1" applyBorder="1" applyAlignment="1">
      <alignment horizontal="center" vertical="center"/>
    </xf>
    <xf numFmtId="0" fontId="30" fillId="0" borderId="1" xfId="1" applyFont="1" applyFill="1" applyBorder="1" applyAlignment="1">
      <alignment horizontal="center"/>
    </xf>
    <xf numFmtId="0" fontId="30" fillId="2" borderId="1" xfId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8" fillId="2" borderId="1" xfId="6" applyFont="1" applyFill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2" fontId="1" fillId="5" borderId="1" xfId="1" applyNumberFormat="1" applyFill="1" applyBorder="1" applyAlignment="1">
      <alignment horizontal="center"/>
    </xf>
    <xf numFmtId="175" fontId="0" fillId="5" borderId="1" xfId="5" applyNumberFormat="1" applyFont="1" applyFill="1" applyBorder="1" applyAlignment="1">
      <alignment horizontal="center" vertical="center"/>
    </xf>
    <xf numFmtId="173" fontId="27" fillId="2" borderId="1" xfId="2" applyNumberFormat="1" applyFont="1" applyFill="1" applyBorder="1" applyAlignment="1">
      <alignment horizontal="center" vertical="center"/>
    </xf>
    <xf numFmtId="43" fontId="0" fillId="5" borderId="1" xfId="2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6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3" fontId="37" fillId="5" borderId="1" xfId="2" applyNumberFormat="1" applyFont="1" applyFill="1" applyBorder="1" applyAlignment="1">
      <alignment horizontal="center" vertical="center"/>
    </xf>
    <xf numFmtId="3" fontId="37" fillId="0" borderId="1" xfId="2" applyNumberFormat="1" applyFont="1" applyBorder="1" applyAlignment="1">
      <alignment horizontal="center" vertical="center"/>
    </xf>
    <xf numFmtId="3" fontId="37" fillId="0" borderId="1" xfId="0" applyNumberFormat="1" applyFont="1" applyBorder="1" applyAlignment="1">
      <alignment horizontal="center" vertical="center"/>
    </xf>
    <xf numFmtId="165" fontId="8" fillId="5" borderId="1" xfId="0" applyNumberFormat="1" applyFont="1" applyFill="1" applyBorder="1" applyAlignment="1">
      <alignment horizontal="center" vertical="center"/>
    </xf>
    <xf numFmtId="165" fontId="3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6" fontId="8" fillId="0" borderId="1" xfId="0" applyNumberFormat="1" applyFont="1" applyBorder="1" applyAlignment="1">
      <alignment horizontal="center" vertical="center"/>
    </xf>
    <xf numFmtId="3" fontId="38" fillId="0" borderId="1" xfId="0" applyNumberFormat="1" applyFont="1" applyFill="1" applyBorder="1" applyAlignment="1">
      <alignment horizontal="center" vertical="center"/>
    </xf>
    <xf numFmtId="165" fontId="38" fillId="5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3" fontId="39" fillId="0" borderId="1" xfId="2" applyNumberFormat="1" applyFont="1" applyFill="1" applyBorder="1" applyAlignment="1">
      <alignment horizontal="center" vertical="center"/>
    </xf>
    <xf numFmtId="3" fontId="39" fillId="0" borderId="1" xfId="0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7" fontId="39" fillId="0" borderId="1" xfId="2" applyNumberFormat="1" applyFont="1" applyFill="1" applyBorder="1" applyAlignment="1">
      <alignment horizontal="center" vertical="center"/>
    </xf>
    <xf numFmtId="3" fontId="39" fillId="0" borderId="1" xfId="0" applyNumberFormat="1" applyFont="1" applyFill="1" applyBorder="1" applyAlignment="1">
      <alignment horizontal="center"/>
    </xf>
    <xf numFmtId="2" fontId="39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vertical="center"/>
    </xf>
    <xf numFmtId="169" fontId="8" fillId="0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0" fontId="30" fillId="0" borderId="1" xfId="1" applyFont="1" applyFill="1" applyBorder="1"/>
    <xf numFmtId="0" fontId="36" fillId="0" borderId="1" xfId="1" applyFont="1" applyFill="1" applyBorder="1"/>
    <xf numFmtId="0" fontId="36" fillId="2" borderId="1" xfId="0" applyNumberFormat="1" applyFont="1" applyFill="1" applyBorder="1" applyAlignment="1">
      <alignment horizontal="center"/>
    </xf>
    <xf numFmtId="0" fontId="36" fillId="4" borderId="1" xfId="0" applyNumberFormat="1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1" fillId="10" borderId="3" xfId="0" applyFont="1" applyFill="1" applyBorder="1" applyAlignment="1">
      <alignment horizontal="center" vertical="center" wrapText="1"/>
    </xf>
    <xf numFmtId="4" fontId="3" fillId="10" borderId="1" xfId="0" applyNumberFormat="1" applyFont="1" applyFill="1" applyBorder="1" applyAlignment="1">
      <alignment horizontal="center" vertical="center" wrapText="1"/>
    </xf>
    <xf numFmtId="164" fontId="5" fillId="11" borderId="1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4" fontId="21" fillId="8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2" fontId="1" fillId="0" borderId="1" xfId="1" applyNumberFormat="1" applyFill="1" applyBorder="1" applyAlignment="1">
      <alignment horizontal="center"/>
    </xf>
    <xf numFmtId="0" fontId="1" fillId="0" borderId="0" xfId="1" applyFill="1" applyBorder="1" applyAlignment="1">
      <alignment horizontal="center"/>
    </xf>
    <xf numFmtId="0" fontId="26" fillId="7" borderId="1" xfId="0" applyFont="1" applyFill="1" applyBorder="1" applyAlignment="1">
      <alignment horizontal="center" vertical="center" wrapText="1"/>
    </xf>
    <xf numFmtId="171" fontId="22" fillId="2" borderId="1" xfId="2" applyNumberFormat="1" applyFont="1" applyFill="1" applyBorder="1" applyAlignment="1">
      <alignment horizontal="center" vertical="center"/>
    </xf>
    <xf numFmtId="0" fontId="21" fillId="11" borderId="2" xfId="0" applyFont="1" applyFill="1" applyBorder="1" applyAlignment="1">
      <alignment horizontal="center" vertical="center" wrapText="1"/>
    </xf>
    <xf numFmtId="164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  <xf numFmtId="2" fontId="0" fillId="2" borderId="1" xfId="2" applyNumberFormat="1" applyFont="1" applyFill="1" applyBorder="1" applyAlignment="1">
      <alignment horizontal="center" vertical="center"/>
    </xf>
    <xf numFmtId="4" fontId="1" fillId="0" borderId="1" xfId="1" applyNumberFormat="1" applyFill="1" applyBorder="1" applyAlignment="1">
      <alignment horizontal="center" vertical="center"/>
    </xf>
    <xf numFmtId="2" fontId="41" fillId="0" borderId="4" xfId="5" applyNumberFormat="1" applyFont="1" applyFill="1" applyBorder="1" applyAlignment="1">
      <alignment horizontal="center" vertical="center"/>
    </xf>
    <xf numFmtId="2" fontId="41" fillId="5" borderId="4" xfId="5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41" fillId="0" borderId="4" xfId="5" applyNumberFormat="1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6" fillId="0" borderId="1" xfId="0" applyFont="1" applyBorder="1"/>
    <xf numFmtId="2" fontId="36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/>
    </xf>
    <xf numFmtId="0" fontId="0" fillId="2" borderId="1" xfId="2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3" fontId="36" fillId="0" borderId="1" xfId="1" applyNumberFormat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/>
    </xf>
    <xf numFmtId="170" fontId="1" fillId="0" borderId="1" xfId="1" applyNumberFormat="1" applyFill="1" applyBorder="1" applyAlignment="1">
      <alignment horizontal="center"/>
    </xf>
    <xf numFmtId="3" fontId="1" fillId="0" borderId="1" xfId="1" applyNumberFormat="1" applyFill="1" applyBorder="1" applyAlignment="1">
      <alignment horizontal="center"/>
    </xf>
    <xf numFmtId="165" fontId="1" fillId="0" borderId="1" xfId="1" applyNumberForma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5" fillId="0" borderId="0" xfId="1" applyFont="1" applyFill="1" applyBorder="1" applyAlignment="1">
      <alignment horizontal="center"/>
    </xf>
    <xf numFmtId="1" fontId="35" fillId="0" borderId="0" xfId="1" applyNumberFormat="1" applyFont="1" applyFill="1" applyBorder="1" applyAlignment="1">
      <alignment horizontal="center"/>
    </xf>
    <xf numFmtId="0" fontId="34" fillId="0" borderId="0" xfId="1" applyFont="1" applyFill="1" applyBorder="1" applyAlignment="1">
      <alignment horizontal="center"/>
    </xf>
    <xf numFmtId="165" fontId="1" fillId="5" borderId="1" xfId="1" applyNumberFormat="1" applyFill="1" applyBorder="1" applyAlignment="1">
      <alignment horizontal="center" vertical="center"/>
    </xf>
    <xf numFmtId="173" fontId="0" fillId="5" borderId="1" xfId="2" applyNumberFormat="1" applyFont="1" applyFill="1" applyBorder="1" applyAlignment="1">
      <alignment horizontal="center" vertical="center"/>
    </xf>
    <xf numFmtId="0" fontId="0" fillId="0" borderId="1" xfId="1" applyFont="1" applyFill="1" applyBorder="1" applyAlignment="1">
      <alignment horizontal="center"/>
    </xf>
    <xf numFmtId="169" fontId="2" fillId="12" borderId="1" xfId="0" applyNumberFormat="1" applyFont="1" applyFill="1" applyBorder="1" applyAlignment="1">
      <alignment horizontal="center" vertical="center"/>
    </xf>
  </cellXfs>
  <cellStyles count="8">
    <cellStyle name="Normal" xfId="0" builtinId="0"/>
    <cellStyle name="Normal 5" xfId="1" xr:uid="{00000000-0005-0000-0000-000001000000}"/>
    <cellStyle name="Normal 5 2" xfId="3" xr:uid="{00000000-0005-0000-0000-000002000000}"/>
    <cellStyle name="Normal_MUNICIPIOS_template_2011" xfId="4" xr:uid="{00000000-0005-0000-0000-000003000000}"/>
    <cellStyle name="Normal_Plan2" xfId="6" xr:uid="{00000000-0005-0000-0000-000004000000}"/>
    <cellStyle name="Porcentagem" xfId="5" builtinId="5"/>
    <cellStyle name="Separador de milhares 2" xfId="7" xr:uid="{00000000-0005-0000-0000-000006000000}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3871"/>
  <sheetViews>
    <sheetView tabSelected="1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21" outlineLevelCol="1" x14ac:dyDescent="0.35"/>
  <cols>
    <col min="1" max="1" width="16.28515625" style="149" bestFit="1" customWidth="1"/>
    <col min="2" max="2" width="26.42578125" style="150" bestFit="1" customWidth="1"/>
    <col min="3" max="3" width="15" style="151" bestFit="1" customWidth="1"/>
    <col min="4" max="4" width="21.42578125" style="152" bestFit="1" customWidth="1"/>
    <col min="5" max="5" width="26.85546875" style="152" customWidth="1"/>
    <col min="6" max="6" width="29.85546875" style="152" hidden="1" customWidth="1" outlineLevel="1"/>
    <col min="7" max="7" width="17" style="118" bestFit="1" customWidth="1" collapsed="1"/>
    <col min="8" max="8" width="14.7109375" style="118" customWidth="1"/>
    <col min="9" max="9" width="17" style="118" customWidth="1"/>
    <col min="10" max="10" width="14.28515625" style="118" customWidth="1"/>
    <col min="11" max="11" width="13.28515625" style="118" customWidth="1"/>
    <col min="12" max="12" width="15" style="118" customWidth="1"/>
    <col min="13" max="13" width="16.5703125" style="118" customWidth="1"/>
    <col min="14" max="14" width="19.28515625" style="118" customWidth="1"/>
    <col min="15" max="15" width="20.5703125" style="118" customWidth="1"/>
    <col min="16" max="16" width="22" style="118" customWidth="1"/>
    <col min="17" max="17" width="16.5703125" style="118" customWidth="1"/>
    <col min="18" max="18" width="21.42578125" style="118" customWidth="1"/>
    <col min="19" max="19" width="18" style="118" customWidth="1"/>
    <col min="20" max="20" width="19" style="118" customWidth="1"/>
    <col min="21" max="21" width="18.85546875" style="118" customWidth="1"/>
    <col min="22" max="22" width="18" style="118" customWidth="1"/>
    <col min="23" max="23" width="17.42578125" style="118" customWidth="1"/>
    <col min="24" max="24" width="18.7109375" style="118" customWidth="1"/>
    <col min="25" max="25" width="14.85546875" style="118" customWidth="1"/>
    <col min="26" max="26" width="23.42578125" style="118" customWidth="1"/>
    <col min="27" max="27" width="24.140625" style="118" customWidth="1"/>
    <col min="28" max="28" width="28.85546875" style="118" customWidth="1"/>
    <col min="29" max="29" width="30.42578125" style="118" customWidth="1"/>
    <col min="30" max="30" width="17.28515625" style="118" bestFit="1" customWidth="1"/>
    <col min="31" max="31" width="22.7109375" style="118" bestFit="1" customWidth="1"/>
    <col min="32" max="32" width="19.42578125" style="118" customWidth="1"/>
    <col min="33" max="33" width="26.7109375" style="118" bestFit="1" customWidth="1"/>
    <col min="34" max="34" width="15.42578125" style="118" bestFit="1" customWidth="1"/>
    <col min="35" max="35" width="18.5703125" style="118" bestFit="1" customWidth="1"/>
    <col min="36" max="36" width="15.42578125" style="118" bestFit="1" customWidth="1"/>
    <col min="37" max="37" width="24.7109375" style="118" customWidth="1"/>
    <col min="38" max="38" width="25.140625" style="118" customWidth="1"/>
    <col min="39" max="39" width="21.5703125" style="118" customWidth="1"/>
    <col min="40" max="40" width="21.42578125" style="118" customWidth="1"/>
    <col min="41" max="41" width="14.42578125" style="118" bestFit="1" customWidth="1"/>
    <col min="42" max="42" width="27.5703125" style="118" bestFit="1" customWidth="1"/>
    <col min="43" max="43" width="23.5703125" style="118" bestFit="1" customWidth="1"/>
    <col min="44" max="44" width="21.140625" style="118" bestFit="1" customWidth="1"/>
    <col min="45" max="45" width="27.5703125" style="118" bestFit="1" customWidth="1"/>
    <col min="46" max="46" width="26.140625" style="118" bestFit="1" customWidth="1"/>
    <col min="47" max="47" width="20.42578125" style="118" bestFit="1" customWidth="1"/>
    <col min="48" max="48" width="26" style="118" bestFit="1" customWidth="1"/>
    <col min="49" max="49" width="14.85546875" style="118" bestFit="1" customWidth="1"/>
    <col min="50" max="50" width="29.140625" style="118" bestFit="1" customWidth="1"/>
    <col min="51" max="51" width="31" style="118" customWidth="1"/>
    <col min="52" max="53" width="18.28515625" style="118" customWidth="1"/>
    <col min="54" max="16384" width="9.140625" style="118"/>
  </cols>
  <sheetData>
    <row r="1" spans="1:51" s="145" customFormat="1" ht="81" x14ac:dyDescent="0.2">
      <c r="A1" s="76" t="s">
        <v>696</v>
      </c>
      <c r="B1" s="27" t="s">
        <v>686</v>
      </c>
      <c r="C1" s="27" t="s">
        <v>697</v>
      </c>
      <c r="D1" s="28" t="s">
        <v>0</v>
      </c>
      <c r="E1" s="28" t="s">
        <v>750</v>
      </c>
      <c r="F1" s="28" t="s">
        <v>759</v>
      </c>
      <c r="G1" s="106" t="s">
        <v>758</v>
      </c>
      <c r="H1" s="106" t="s">
        <v>757</v>
      </c>
      <c r="I1" s="106" t="s">
        <v>648</v>
      </c>
      <c r="J1" s="106" t="s">
        <v>649</v>
      </c>
      <c r="K1" s="106" t="s">
        <v>650</v>
      </c>
      <c r="L1" s="106" t="s">
        <v>651</v>
      </c>
      <c r="M1" s="106" t="s">
        <v>652</v>
      </c>
      <c r="N1" s="106" t="s">
        <v>653</v>
      </c>
      <c r="O1" s="106" t="s">
        <v>654</v>
      </c>
      <c r="P1" s="106" t="s">
        <v>655</v>
      </c>
      <c r="Q1" s="106" t="s">
        <v>656</v>
      </c>
      <c r="R1" s="106" t="s">
        <v>657</v>
      </c>
      <c r="S1" s="106" t="s">
        <v>658</v>
      </c>
      <c r="T1" s="106" t="s">
        <v>695</v>
      </c>
      <c r="U1" s="106" t="s">
        <v>659</v>
      </c>
      <c r="V1" s="106" t="s">
        <v>660</v>
      </c>
      <c r="W1" s="106" t="s">
        <v>661</v>
      </c>
      <c r="X1" s="110" t="s">
        <v>662</v>
      </c>
      <c r="Y1" s="110" t="s">
        <v>663</v>
      </c>
      <c r="Z1" s="110" t="s">
        <v>698</v>
      </c>
      <c r="AA1" s="110" t="s">
        <v>699</v>
      </c>
      <c r="AB1" s="110" t="s">
        <v>664</v>
      </c>
      <c r="AC1" s="110" t="s">
        <v>665</v>
      </c>
      <c r="AD1" s="113" t="s">
        <v>738</v>
      </c>
      <c r="AE1" s="113" t="s">
        <v>739</v>
      </c>
      <c r="AF1" s="113" t="s">
        <v>666</v>
      </c>
      <c r="AG1" s="113" t="s">
        <v>667</v>
      </c>
      <c r="AH1" s="113" t="s">
        <v>668</v>
      </c>
      <c r="AI1" s="113" t="s">
        <v>669</v>
      </c>
      <c r="AJ1" s="113" t="s">
        <v>670</v>
      </c>
      <c r="AK1" s="113" t="s">
        <v>740</v>
      </c>
      <c r="AL1" s="113" t="s">
        <v>671</v>
      </c>
      <c r="AM1" s="113" t="s">
        <v>741</v>
      </c>
      <c r="AN1" s="113" t="s">
        <v>672</v>
      </c>
      <c r="AO1" s="113" t="s">
        <v>673</v>
      </c>
      <c r="AP1" s="115" t="s">
        <v>674</v>
      </c>
      <c r="AQ1" s="115" t="s">
        <v>676</v>
      </c>
      <c r="AR1" s="104" t="s">
        <v>677</v>
      </c>
      <c r="AS1" s="104" t="s">
        <v>678</v>
      </c>
      <c r="AT1" s="104" t="s">
        <v>679</v>
      </c>
      <c r="AU1" s="104" t="s">
        <v>680</v>
      </c>
      <c r="AV1" s="104" t="s">
        <v>681</v>
      </c>
      <c r="AW1" s="104" t="s">
        <v>682</v>
      </c>
      <c r="AX1" s="104" t="s">
        <v>683</v>
      </c>
      <c r="AY1" s="119" t="s">
        <v>685</v>
      </c>
    </row>
    <row r="2" spans="1:51" ht="15" x14ac:dyDescent="0.25">
      <c r="A2" s="144">
        <v>2017</v>
      </c>
      <c r="B2" s="77" t="s">
        <v>2</v>
      </c>
      <c r="C2" s="78">
        <v>21</v>
      </c>
      <c r="D2" s="77">
        <v>3500105</v>
      </c>
      <c r="E2" s="78">
        <v>350010521</v>
      </c>
      <c r="F2" s="78" t="str">
        <f>CONCATENATE(E2,A2)</f>
        <v>3500105212017</v>
      </c>
      <c r="G2" s="79">
        <v>2.7783296294892068E-2</v>
      </c>
      <c r="H2" s="80">
        <f t="shared" ref="H2:H65" si="0">SUM(I2:J2)</f>
        <v>33885</v>
      </c>
      <c r="I2" s="81">
        <v>32518</v>
      </c>
      <c r="J2" s="82">
        <v>1367</v>
      </c>
      <c r="K2" s="83">
        <f>(H2)/VLOOKUP(D2,'Dados Base'!$B:$K,6,FALSE)</f>
        <v>82.289086405362099</v>
      </c>
      <c r="L2" s="84">
        <v>95.97</v>
      </c>
      <c r="M2" s="85" t="s">
        <v>702</v>
      </c>
      <c r="N2" s="86">
        <v>0.79</v>
      </c>
      <c r="O2" s="87" t="s">
        <v>691</v>
      </c>
      <c r="P2" s="87" t="s">
        <v>691</v>
      </c>
      <c r="Q2" s="87" t="s">
        <v>691</v>
      </c>
      <c r="R2" s="87" t="s">
        <v>691</v>
      </c>
      <c r="S2" s="87" t="s">
        <v>691</v>
      </c>
      <c r="T2" s="87" t="s">
        <v>691</v>
      </c>
      <c r="U2" s="87" t="s">
        <v>691</v>
      </c>
      <c r="V2" s="87" t="s">
        <v>691</v>
      </c>
      <c r="W2" s="87" t="s">
        <v>691</v>
      </c>
      <c r="X2" s="21"/>
      <c r="Y2" s="21">
        <v>26.57</v>
      </c>
      <c r="Z2" s="10">
        <v>1596.4074000000001</v>
      </c>
      <c r="AA2" s="10">
        <v>197.31059999999999</v>
      </c>
      <c r="AB2" s="21">
        <v>5</v>
      </c>
      <c r="AC2" s="21">
        <v>0</v>
      </c>
      <c r="AD2" s="153">
        <f>VLOOKUP(D2,'Dados Base'!$B:$K,9,FALSE)*31536000/VLOOKUP($F2,F:H,MATCH(H1,F1:AF1,0),FALSE)</f>
        <v>2773.4183266932273</v>
      </c>
      <c r="AE2" s="153">
        <f>VLOOKUP(D2,'Dados Base'!$B:$K,10,FALSE)*31536000/VLOOKUP($F2,F:H,MATCH(H1,F1:AF1,0),FALSE)</f>
        <v>335.04382470119521</v>
      </c>
      <c r="AF2" s="21"/>
      <c r="AG2" s="21"/>
      <c r="AH2" s="21"/>
      <c r="AI2" s="21"/>
      <c r="AJ2" s="21"/>
      <c r="AK2" s="72">
        <f>(SUMIFS('Banco de Indicadores Mun. (2)'!I:I,'Banco de Indicadores Mun. (2)'!B:B,'Banco de Indicadores - Mun. (1)'!B2,'Banco de Indicadores Mun. (2)'!A:A,'Banco de Indicadores - Mun. (1)'!A2) / VLOOKUP(D2,'Dados Base'!$B:$K,8,FALSE)) * 100</f>
        <v>16.809710937499997</v>
      </c>
      <c r="AL2" s="72">
        <f>(SUMIFS('Banco de Indicadores Mun. (2)'!I:I,'Banco de Indicadores Mun. (2)'!B:B,'Banco de Indicadores - Mun. (1)'!B2,'Banco de Indicadores Mun. (2)'!A:A,'Banco de Indicadores - Mun. (1)'!A2) / VLOOKUP(D2,'Dados Base'!$B:$K,9,FALSE)) * 100</f>
        <v>7.2202785234899327</v>
      </c>
      <c r="AM2" s="72">
        <f>(SUMIFS('Banco de Indicadores Mun. (2)'!J:J,'Banco de Indicadores Mun. (2)'!B:B,'Banco de Indicadores - Mun. (1)'!B2,'Banco de Indicadores Mun. (2)'!A:A,'Banco de Indicadores - Mun. (1)'!A2) / VLOOKUP(D2,'Dados Base'!$B:$K,7,FALSE)) * 100</f>
        <v>9.8491630434782618</v>
      </c>
      <c r="AN2" s="72">
        <f>(SUMIFS('Banco de Indicadores Mun. (2)'!K:K,'Banco de Indicadores Mun. (2)'!B:B,'Banco de Indicadores - Mun. (1)'!B2,'Banco de Indicadores Mun. (2)'!A:A,'Banco de Indicadores - Mun. (1)'!A2) / VLOOKUP(D2,'Dados Base'!$B:$K,10,FALSE)) * 100</f>
        <v>34.597777777777772</v>
      </c>
      <c r="AO2" s="21">
        <v>0</v>
      </c>
      <c r="AP2" s="125">
        <v>0</v>
      </c>
      <c r="AQ2" s="143">
        <v>0</v>
      </c>
      <c r="AR2" s="21">
        <v>7.1</v>
      </c>
      <c r="AS2" s="37">
        <v>100</v>
      </c>
      <c r="AT2" s="37">
        <v>100</v>
      </c>
      <c r="AU2" s="37">
        <v>88.99990968479996</v>
      </c>
      <c r="AV2" s="20">
        <v>10</v>
      </c>
      <c r="AW2" s="21">
        <v>0</v>
      </c>
      <c r="AX2" s="21">
        <v>0</v>
      </c>
      <c r="AY2" s="21"/>
    </row>
    <row r="3" spans="1:51" ht="15" x14ac:dyDescent="0.25">
      <c r="A3" s="144">
        <v>2017</v>
      </c>
      <c r="B3" s="77" t="s">
        <v>3</v>
      </c>
      <c r="C3" s="78">
        <v>16</v>
      </c>
      <c r="D3" s="77">
        <v>3500204</v>
      </c>
      <c r="E3" s="78">
        <v>350020416</v>
      </c>
      <c r="F3" s="78" t="str">
        <f t="shared" ref="F3:F66" si="1">CONCATENATE(E3,A3)</f>
        <v>3500204162017</v>
      </c>
      <c r="G3" s="79">
        <v>-0.42123263663528254</v>
      </c>
      <c r="H3" s="80">
        <f t="shared" si="0"/>
        <v>3479</v>
      </c>
      <c r="I3" s="81">
        <v>3200</v>
      </c>
      <c r="J3" s="82">
        <v>279</v>
      </c>
      <c r="K3" s="83">
        <f>(H3)/VLOOKUP(D3,'Dados Base'!$B:$K,6,FALSE)</f>
        <v>16.50066401062417</v>
      </c>
      <c r="L3" s="84">
        <v>91.98</v>
      </c>
      <c r="M3" s="85" t="s">
        <v>702</v>
      </c>
      <c r="N3" s="86">
        <v>0.73</v>
      </c>
      <c r="O3" s="87" t="s">
        <v>691</v>
      </c>
      <c r="P3" s="87" t="s">
        <v>691</v>
      </c>
      <c r="Q3" s="87" t="s">
        <v>691</v>
      </c>
      <c r="R3" s="87" t="s">
        <v>691</v>
      </c>
      <c r="S3" s="87" t="s">
        <v>691</v>
      </c>
      <c r="T3" s="87" t="s">
        <v>691</v>
      </c>
      <c r="U3" s="87" t="s">
        <v>691</v>
      </c>
      <c r="V3" s="87" t="s">
        <v>691</v>
      </c>
      <c r="W3" s="87" t="s">
        <v>691</v>
      </c>
      <c r="X3" s="21"/>
      <c r="Y3" s="21">
        <v>2.27</v>
      </c>
      <c r="Z3" s="10">
        <v>157.80419999999998</v>
      </c>
      <c r="AA3" s="10">
        <v>17.533799999999999</v>
      </c>
      <c r="AB3" s="21">
        <v>1</v>
      </c>
      <c r="AC3" s="21">
        <v>0</v>
      </c>
      <c r="AD3" s="153">
        <f>VLOOKUP(D3,'Dados Base'!$B:$K,9,FALSE)*31536000/VLOOKUP($F3,F:H,MATCH(H2,F2:AF2,0),FALSE)</f>
        <v>14050.244323081346</v>
      </c>
      <c r="AE3" s="153">
        <f>VLOOKUP(D3,'Dados Base'!$B:$K,10,FALSE)*31536000/VLOOKUP($F3,F:H,MATCH(H2,F2:AF2,0),FALSE)</f>
        <v>1269.0543259557344</v>
      </c>
      <c r="AF3" s="21"/>
      <c r="AG3" s="21"/>
      <c r="AH3" s="21"/>
      <c r="AI3" s="21"/>
      <c r="AJ3" s="21"/>
      <c r="AK3" s="72">
        <f>(SUMIFS('Banco de Indicadores Mun. (2)'!I:I,'Banco de Indicadores Mun. (2)'!B:B,'Banco de Indicadores - Mun. (1)'!B3,'Banco de Indicadores Mun. (2)'!A:A,'Banco de Indicadores - Mun. (1)'!A3) / VLOOKUP(D3,'Dados Base'!$B:$K,8,FALSE)) * 100</f>
        <v>42.702095238095232</v>
      </c>
      <c r="AL3" s="72">
        <f>(SUMIFS('Banco de Indicadores Mun. (2)'!I:I,'Banco de Indicadores Mun. (2)'!B:B,'Banco de Indicadores - Mun. (1)'!B3,'Banco de Indicadores Mun. (2)'!A:A,'Banco de Indicadores - Mun. (1)'!A3) / VLOOKUP(D3,'Dados Base'!$B:$K,9,FALSE)) * 100</f>
        <v>17.356335483870964</v>
      </c>
      <c r="AM3" s="72">
        <f>(SUMIFS('Banco de Indicadores Mun. (2)'!J:J,'Banco de Indicadores Mun. (2)'!B:B,'Banco de Indicadores - Mun. (1)'!B3,'Banco de Indicadores Mun. (2)'!A:A,'Banco de Indicadores - Mun. (1)'!A3) / VLOOKUP(D3,'Dados Base'!$B:$K,7,FALSE)) * 100</f>
        <v>52.268367346938774</v>
      </c>
      <c r="AN3" s="72">
        <f>(SUMIFS('Banco de Indicadores Mun. (2)'!K:K,'Banco de Indicadores Mun. (2)'!B:B,'Banco de Indicadores - Mun. (1)'!B3,'Banco de Indicadores Mun. (2)'!A:A,'Banco de Indicadores - Mun. (1)'!A3) / VLOOKUP(D3,'Dados Base'!$B:$K,10,FALSE)) * 100</f>
        <v>9.2201428571428607</v>
      </c>
      <c r="AO3" s="21">
        <v>0</v>
      </c>
      <c r="AP3" s="125">
        <v>0</v>
      </c>
      <c r="AQ3" s="143">
        <v>0</v>
      </c>
      <c r="AR3" s="21">
        <v>9.8000000000000007</v>
      </c>
      <c r="AS3" s="37">
        <v>100</v>
      </c>
      <c r="AT3" s="37">
        <v>100</v>
      </c>
      <c r="AU3" s="37">
        <v>90</v>
      </c>
      <c r="AV3" s="20">
        <v>10</v>
      </c>
      <c r="AW3" s="21">
        <v>1</v>
      </c>
      <c r="AX3" s="21">
        <v>0</v>
      </c>
      <c r="AY3" s="21"/>
    </row>
    <row r="4" spans="1:51" ht="15" x14ac:dyDescent="0.25">
      <c r="A4" s="144">
        <v>2017</v>
      </c>
      <c r="B4" s="77" t="s">
        <v>4</v>
      </c>
      <c r="C4" s="78">
        <v>9</v>
      </c>
      <c r="D4" s="77">
        <v>3500303</v>
      </c>
      <c r="E4" s="78">
        <v>35003039</v>
      </c>
      <c r="F4" s="78" t="str">
        <f t="shared" si="1"/>
        <v>350030392017</v>
      </c>
      <c r="G4" s="79">
        <v>1.1002487460797239</v>
      </c>
      <c r="H4" s="80">
        <f t="shared" si="0"/>
        <v>34578</v>
      </c>
      <c r="I4" s="81">
        <v>31695</v>
      </c>
      <c r="J4" s="82">
        <v>2883</v>
      </c>
      <c r="K4" s="83">
        <f>(H4)/VLOOKUP(D4,'Dados Base'!$B:$K,6,FALSE)</f>
        <v>73.046454147918112</v>
      </c>
      <c r="L4" s="84">
        <v>91.66</v>
      </c>
      <c r="M4" s="85" t="s">
        <v>702</v>
      </c>
      <c r="N4" s="86">
        <v>0.71499999999999997</v>
      </c>
      <c r="O4" s="87" t="s">
        <v>691</v>
      </c>
      <c r="P4" s="87" t="s">
        <v>691</v>
      </c>
      <c r="Q4" s="87" t="s">
        <v>691</v>
      </c>
      <c r="R4" s="87" t="s">
        <v>691</v>
      </c>
      <c r="S4" s="87" t="s">
        <v>691</v>
      </c>
      <c r="T4" s="87" t="s">
        <v>691</v>
      </c>
      <c r="U4" s="87" t="s">
        <v>691</v>
      </c>
      <c r="V4" s="87" t="s">
        <v>691</v>
      </c>
      <c r="W4" s="87" t="s">
        <v>691</v>
      </c>
      <c r="X4" s="21"/>
      <c r="Y4" s="21">
        <v>25.63</v>
      </c>
      <c r="Z4" s="10">
        <v>881.11098000000015</v>
      </c>
      <c r="AA4" s="10">
        <v>848.61701999999991</v>
      </c>
      <c r="AB4" s="21">
        <v>6</v>
      </c>
      <c r="AC4" s="21">
        <v>0</v>
      </c>
      <c r="AD4" s="153">
        <f>VLOOKUP(D4,'Dados Base'!$B:$K,9,FALSE)*31536000/VLOOKUP($F4,F:H,MATCH(H3,F3:AF3,0),FALSE)</f>
        <v>5809.5991671004685</v>
      </c>
      <c r="AE4" s="153">
        <f>VLOOKUP(D4,'Dados Base'!$B:$K,10,FALSE)*31536000/VLOOKUP($F4,F:H,MATCH(H3,F3:AF3,0),FALSE)</f>
        <v>684.01874023945845</v>
      </c>
      <c r="AF4" s="21"/>
      <c r="AG4" s="21"/>
      <c r="AH4" s="21"/>
      <c r="AI4" s="21"/>
      <c r="AJ4" s="21"/>
      <c r="AK4" s="72">
        <f>(SUMIFS('Banco de Indicadores Mun. (2)'!I:I,'Banco de Indicadores Mun. (2)'!B:B,'Banco de Indicadores - Mun. (1)'!B4,'Banco de Indicadores Mun. (2)'!A:A,'Banco de Indicadores - Mun. (1)'!A4) / VLOOKUP(D4,'Dados Base'!$B:$K,8,FALSE)) * 100</f>
        <v>57.19284347826089</v>
      </c>
      <c r="AL4" s="72">
        <f>(SUMIFS('Banco de Indicadores Mun. (2)'!I:I,'Banco de Indicadores Mun. (2)'!B:B,'Banco de Indicadores - Mun. (1)'!B4,'Banco de Indicadores Mun. (2)'!A:A,'Banco de Indicadores - Mun. (1)'!A4) / VLOOKUP(D4,'Dados Base'!$B:$K,9,FALSE)) * 100</f>
        <v>20.650477237048669</v>
      </c>
      <c r="AM4" s="72">
        <f>(SUMIFS('Banco de Indicadores Mun. (2)'!J:J,'Banco de Indicadores Mun. (2)'!B:B,'Banco de Indicadores - Mun. (1)'!B4,'Banco de Indicadores Mun. (2)'!A:A,'Banco de Indicadores - Mun. (1)'!A4) / VLOOKUP(D4,'Dados Base'!$B:$K,7,FALSE)) * 100</f>
        <v>81.08286451612905</v>
      </c>
      <c r="AN4" s="72">
        <f>(SUMIFS('Banco de Indicadores Mun. (2)'!K:K,'Banco de Indicadores Mun. (2)'!B:B,'Banco de Indicadores - Mun. (1)'!B4,'Banco de Indicadores Mun. (2)'!A:A,'Banco de Indicadores - Mun. (1)'!A4) / VLOOKUP(D4,'Dados Base'!$B:$K,10,FALSE)) * 100</f>
        <v>7.8201333333333345</v>
      </c>
      <c r="AO4" s="21">
        <v>0</v>
      </c>
      <c r="AP4" s="125">
        <v>0</v>
      </c>
      <c r="AQ4" s="143">
        <v>0</v>
      </c>
      <c r="AR4" s="21">
        <v>7.4</v>
      </c>
      <c r="AS4" s="37">
        <v>100</v>
      </c>
      <c r="AT4" s="37">
        <v>62</v>
      </c>
      <c r="AU4" s="37">
        <v>50.939279470529478</v>
      </c>
      <c r="AV4" s="20">
        <v>6.2410589577039275</v>
      </c>
      <c r="AW4" s="21">
        <v>0</v>
      </c>
      <c r="AX4" s="21">
        <v>0</v>
      </c>
      <c r="AY4" s="21"/>
    </row>
    <row r="5" spans="1:51" ht="15" x14ac:dyDescent="0.25">
      <c r="A5" s="144">
        <v>2017</v>
      </c>
      <c r="B5" s="77" t="s">
        <v>5</v>
      </c>
      <c r="C5" s="78">
        <v>9</v>
      </c>
      <c r="D5" s="77">
        <v>3500402</v>
      </c>
      <c r="E5" s="78">
        <v>35004029</v>
      </c>
      <c r="F5" s="78" t="str">
        <f t="shared" si="1"/>
        <v>350040292017</v>
      </c>
      <c r="G5" s="79">
        <v>0.42317489774019723</v>
      </c>
      <c r="H5" s="80">
        <f t="shared" si="0"/>
        <v>7739</v>
      </c>
      <c r="I5" s="81">
        <v>7075</v>
      </c>
      <c r="J5" s="82">
        <v>664</v>
      </c>
      <c r="K5" s="83">
        <f>(H5)/VLOOKUP(D5,'Dados Base'!$B:$K,6,FALSE)</f>
        <v>54.274493302475626</v>
      </c>
      <c r="L5" s="84">
        <v>91.42</v>
      </c>
      <c r="M5" s="85" t="s">
        <v>702</v>
      </c>
      <c r="N5" s="86">
        <v>0.78100000000000003</v>
      </c>
      <c r="O5" s="87" t="s">
        <v>691</v>
      </c>
      <c r="P5" s="87" t="s">
        <v>691</v>
      </c>
      <c r="Q5" s="87" t="s">
        <v>691</v>
      </c>
      <c r="R5" s="87" t="s">
        <v>691</v>
      </c>
      <c r="S5" s="87" t="s">
        <v>691</v>
      </c>
      <c r="T5" s="87" t="s">
        <v>691</v>
      </c>
      <c r="U5" s="87" t="s">
        <v>691</v>
      </c>
      <c r="V5" s="87" t="s">
        <v>691</v>
      </c>
      <c r="W5" s="87" t="s">
        <v>691</v>
      </c>
      <c r="X5" s="21"/>
      <c r="Y5" s="21">
        <v>5.0599999999999996</v>
      </c>
      <c r="Z5" s="10">
        <v>272.75490501299998</v>
      </c>
      <c r="AA5" s="10">
        <v>117.93509498700003</v>
      </c>
      <c r="AB5" s="21">
        <v>0</v>
      </c>
      <c r="AC5" s="21">
        <v>0</v>
      </c>
      <c r="AD5" s="153">
        <f>VLOOKUP(D5,'Dados Base'!$B:$K,9,FALSE)*31536000/VLOOKUP($F5,F:H,MATCH(H4,F4:AF4,0),FALSE)</f>
        <v>8027.6418141878794</v>
      </c>
      <c r="AE5" s="153">
        <f>VLOOKUP(D5,'Dados Base'!$B:$K,10,FALSE)*31536000/VLOOKUP($F5,F:H,MATCH(H4,F4:AF4,0),FALSE)</f>
        <v>937.23736916914322</v>
      </c>
      <c r="AF5" s="21"/>
      <c r="AG5" s="21"/>
      <c r="AH5" s="21"/>
      <c r="AI5" s="21"/>
      <c r="AJ5" s="21"/>
      <c r="AK5" s="72">
        <f>(SUMIFS('Banco de Indicadores Mun. (2)'!I:I,'Banco de Indicadores Mun. (2)'!B:B,'Banco de Indicadores - Mun. (1)'!B5,'Banco de Indicadores Mun. (2)'!A:A,'Banco de Indicadores - Mun. (1)'!A5) / VLOOKUP(D5,'Dados Base'!$B:$K,8,FALSE)) * 100</f>
        <v>5.8996285714285719</v>
      </c>
      <c r="AL5" s="72">
        <f>(SUMIFS('Banco de Indicadores Mun. (2)'!I:I,'Banco de Indicadores Mun. (2)'!B:B,'Banco de Indicadores - Mun. (1)'!B5,'Banco de Indicadores Mun. (2)'!A:A,'Banco de Indicadores - Mun. (1)'!A5) / VLOOKUP(D5,'Dados Base'!$B:$K,9,FALSE)) * 100</f>
        <v>2.0963147208121828</v>
      </c>
      <c r="AM5" s="72">
        <f>(SUMIFS('Banco de Indicadores Mun. (2)'!J:J,'Banco de Indicadores Mun. (2)'!B:B,'Banco de Indicadores - Mun. (1)'!B5,'Banco de Indicadores Mun. (2)'!A:A,'Banco de Indicadores - Mun. (1)'!A5) / VLOOKUP(D5,'Dados Base'!$B:$K,7,FALSE)) * 100</f>
        <v>7.9074680851063839</v>
      </c>
      <c r="AN5" s="72">
        <f>(SUMIFS('Banco de Indicadores Mun. (2)'!K:K,'Banco de Indicadores Mun. (2)'!B:B,'Banco de Indicadores - Mun. (1)'!B5,'Banco de Indicadores Mun. (2)'!A:A,'Banco de Indicadores - Mun. (1)'!A5) / VLOOKUP(D5,'Dados Base'!$B:$K,10,FALSE)) * 100</f>
        <v>1.7966521739130432</v>
      </c>
      <c r="AO5" s="21">
        <v>0</v>
      </c>
      <c r="AP5" s="125">
        <v>0</v>
      </c>
      <c r="AQ5" s="143">
        <v>0</v>
      </c>
      <c r="AR5" s="21">
        <v>9.6999999999999993</v>
      </c>
      <c r="AS5" s="37">
        <v>99.73</v>
      </c>
      <c r="AT5" s="37">
        <v>94.643770000000004</v>
      </c>
      <c r="AU5" s="37">
        <v>69.813638693849327</v>
      </c>
      <c r="AV5" s="20">
        <v>7.9574598340941876</v>
      </c>
      <c r="AW5" s="21">
        <v>0</v>
      </c>
      <c r="AX5" s="21">
        <v>0</v>
      </c>
      <c r="AY5" s="21"/>
    </row>
    <row r="6" spans="1:51" ht="15" x14ac:dyDescent="0.25">
      <c r="A6" s="144">
        <v>2017</v>
      </c>
      <c r="B6" s="77" t="s">
        <v>6</v>
      </c>
      <c r="C6" s="78">
        <v>9</v>
      </c>
      <c r="D6" s="77">
        <v>3500501</v>
      </c>
      <c r="E6" s="78">
        <v>35005019</v>
      </c>
      <c r="F6" s="78" t="str">
        <f t="shared" si="1"/>
        <v>350050192017</v>
      </c>
      <c r="G6" s="79">
        <v>0.61801702875963205</v>
      </c>
      <c r="H6" s="80">
        <f t="shared" si="0"/>
        <v>18058</v>
      </c>
      <c r="I6" s="81">
        <v>17896</v>
      </c>
      <c r="J6" s="82">
        <v>162</v>
      </c>
      <c r="K6" s="83">
        <f>(H6)/VLOOKUP(D6,'Dados Base'!$B:$K,6,FALSE)</f>
        <v>300.96666666666664</v>
      </c>
      <c r="L6" s="84">
        <v>99.1</v>
      </c>
      <c r="M6" s="85" t="s">
        <v>702</v>
      </c>
      <c r="N6" s="86">
        <v>0.745</v>
      </c>
      <c r="O6" s="87" t="s">
        <v>691</v>
      </c>
      <c r="P6" s="87" t="s">
        <v>691</v>
      </c>
      <c r="Q6" s="87" t="s">
        <v>691</v>
      </c>
      <c r="R6" s="87" t="s">
        <v>691</v>
      </c>
      <c r="S6" s="87" t="s">
        <v>691</v>
      </c>
      <c r="T6" s="87" t="s">
        <v>691</v>
      </c>
      <c r="U6" s="87" t="s">
        <v>691</v>
      </c>
      <c r="V6" s="87" t="s">
        <v>691</v>
      </c>
      <c r="W6" s="87" t="s">
        <v>691</v>
      </c>
      <c r="X6" s="21"/>
      <c r="Y6" s="21">
        <v>12.84</v>
      </c>
      <c r="Z6" s="10">
        <v>221.3224560000001</v>
      </c>
      <c r="AA6" s="10">
        <v>769.19954399999983</v>
      </c>
      <c r="AB6" s="21">
        <v>0</v>
      </c>
      <c r="AC6" s="21">
        <v>0</v>
      </c>
      <c r="AD6" s="153">
        <f>VLOOKUP(D6,'Dados Base'!$B:$K,9,FALSE)*31536000/VLOOKUP($F6,F:H,MATCH(H5,F5:AF5,0),FALSE)</f>
        <v>1292.315871082069</v>
      </c>
      <c r="AE6" s="153">
        <f>VLOOKUP(D6,'Dados Base'!$B:$K,10,FALSE)*31536000/VLOOKUP($F6,F:H,MATCH(H5,F5:AF5,0),FALSE)</f>
        <v>157.17355188835978</v>
      </c>
      <c r="AF6" s="21"/>
      <c r="AG6" s="21"/>
      <c r="AH6" s="21"/>
      <c r="AI6" s="21"/>
      <c r="AJ6" s="21"/>
      <c r="AK6" s="72">
        <f>(SUMIFS('Banco de Indicadores Mun. (2)'!I:I,'Banco de Indicadores Mun. (2)'!B:B,'Banco de Indicadores - Mun. (1)'!B6,'Banco de Indicadores Mun. (2)'!A:A,'Banco de Indicadores - Mun. (1)'!A6) / VLOOKUP(D6,'Dados Base'!$B:$K,8,FALSE)) * 100</f>
        <v>5.9020000000000001</v>
      </c>
      <c r="AL6" s="72">
        <f>(SUMIFS('Banco de Indicadores Mun. (2)'!I:I,'Banco de Indicadores Mun. (2)'!B:B,'Banco de Indicadores - Mun. (1)'!B6,'Banco de Indicadores Mun. (2)'!A:A,'Banco de Indicadores - Mun. (1)'!A6) / VLOOKUP(D6,'Dados Base'!$B:$K,9,FALSE)) * 100</f>
        <v>2.153432432432433</v>
      </c>
      <c r="AM6" s="72">
        <f>(SUMIFS('Banco de Indicadores Mun. (2)'!J:J,'Banco de Indicadores Mun. (2)'!B:B,'Banco de Indicadores - Mun. (1)'!B6,'Banco de Indicadores Mun. (2)'!A:A,'Banco de Indicadores - Mun. (1)'!A6) / VLOOKUP(D6,'Dados Base'!$B:$K,7,FALSE)) * 100</f>
        <v>3.3603333333333332</v>
      </c>
      <c r="AN6" s="72">
        <f>(SUMIFS('Banco de Indicadores Mun. (2)'!K:K,'Banco de Indicadores Mun. (2)'!B:B,'Banco de Indicadores - Mun. (1)'!B6,'Banco de Indicadores Mun. (2)'!A:A,'Banco de Indicadores - Mun. (1)'!A6) / VLOOKUP(D6,'Dados Base'!$B:$K,10,FALSE)) * 100</f>
        <v>10.985333333333331</v>
      </c>
      <c r="AO6" s="21">
        <v>0</v>
      </c>
      <c r="AP6" s="125">
        <v>0</v>
      </c>
      <c r="AQ6" s="143">
        <v>0</v>
      </c>
      <c r="AR6" s="21">
        <v>8.3000000000000007</v>
      </c>
      <c r="AS6" s="37">
        <v>95</v>
      </c>
      <c r="AT6" s="37">
        <v>22.800000000000004</v>
      </c>
      <c r="AU6" s="37">
        <v>22.344022242817431</v>
      </c>
      <c r="AV6" s="20">
        <v>3.7373599999999998</v>
      </c>
      <c r="AW6" s="21">
        <v>0</v>
      </c>
      <c r="AX6" s="21">
        <v>0</v>
      </c>
      <c r="AY6" s="21"/>
    </row>
    <row r="7" spans="1:51" ht="15" x14ac:dyDescent="0.25">
      <c r="A7" s="144">
        <v>2017</v>
      </c>
      <c r="B7" s="77" t="s">
        <v>7</v>
      </c>
      <c r="C7" s="78">
        <v>17</v>
      </c>
      <c r="D7" s="77">
        <v>3500550</v>
      </c>
      <c r="E7" s="78">
        <v>350055017</v>
      </c>
      <c r="F7" s="78" t="str">
        <f t="shared" si="1"/>
        <v>3500550172017</v>
      </c>
      <c r="G7" s="79">
        <v>0.57494517082439245</v>
      </c>
      <c r="H7" s="80">
        <f t="shared" si="0"/>
        <v>5833</v>
      </c>
      <c r="I7" s="81">
        <v>4506</v>
      </c>
      <c r="J7" s="82">
        <v>1327</v>
      </c>
      <c r="K7" s="83">
        <f>(H7)/VLOOKUP(D7,'Dados Base'!$B:$K,6,FALSE)</f>
        <v>14.280118490954047</v>
      </c>
      <c r="L7" s="84">
        <v>77.25</v>
      </c>
      <c r="M7" s="85" t="s">
        <v>702</v>
      </c>
      <c r="N7" s="86">
        <v>0.75700000000000001</v>
      </c>
      <c r="O7" s="87" t="s">
        <v>691</v>
      </c>
      <c r="P7" s="87" t="s">
        <v>691</v>
      </c>
      <c r="Q7" s="87" t="s">
        <v>691</v>
      </c>
      <c r="R7" s="87" t="s">
        <v>691</v>
      </c>
      <c r="S7" s="87" t="s">
        <v>691</v>
      </c>
      <c r="T7" s="87" t="s">
        <v>691</v>
      </c>
      <c r="U7" s="87" t="s">
        <v>691</v>
      </c>
      <c r="V7" s="87" t="s">
        <v>691</v>
      </c>
      <c r="W7" s="87" t="s">
        <v>691</v>
      </c>
      <c r="X7" s="21"/>
      <c r="Y7" s="21">
        <v>3.2</v>
      </c>
      <c r="Z7" s="10">
        <v>157.91609340000002</v>
      </c>
      <c r="AA7" s="10">
        <v>88.809906599999991</v>
      </c>
      <c r="AB7" s="21">
        <v>0</v>
      </c>
      <c r="AC7" s="21">
        <v>0</v>
      </c>
      <c r="AD7" s="153">
        <f>VLOOKUP(D7,'Dados Base'!$B:$K,9,FALSE)*31536000/VLOOKUP($F7,F:H,MATCH(H6,F6:AF6,0),FALSE)</f>
        <v>20436.495799759985</v>
      </c>
      <c r="AE7" s="153">
        <f>VLOOKUP(D7,'Dados Base'!$B:$K,10,FALSE)*31536000/VLOOKUP($F7,F:H,MATCH(H6,F6:AF6,0),FALSE)</f>
        <v>2216.6569518258184</v>
      </c>
      <c r="AF7" s="21"/>
      <c r="AG7" s="21"/>
      <c r="AH7" s="21"/>
      <c r="AI7" s="21"/>
      <c r="AJ7" s="21"/>
      <c r="AK7" s="72">
        <f>(SUMIFS('Banco de Indicadores Mun. (2)'!I:I,'Banco de Indicadores Mun. (2)'!B:B,'Banco de Indicadores - Mun. (1)'!B7,'Banco de Indicadores Mun. (2)'!A:A,'Banco de Indicadores - Mun. (1)'!A7) / VLOOKUP(D7,'Dados Base'!$B:$K,8,FALSE)) * 100</f>
        <v>12.443440000000001</v>
      </c>
      <c r="AL7" s="72">
        <f>(SUMIFS('Banco de Indicadores Mun. (2)'!I:I,'Banco de Indicadores Mun. (2)'!B:B,'Banco de Indicadores - Mun. (1)'!B7,'Banco de Indicadores Mun. (2)'!A:A,'Banco de Indicadores - Mun. (1)'!A7) / VLOOKUP(D7,'Dados Base'!$B:$K,9,FALSE)) * 100</f>
        <v>6.5838306878306883</v>
      </c>
      <c r="AM7" s="72">
        <f>(SUMIFS('Banco de Indicadores Mun. (2)'!J:J,'Banco de Indicadores Mun. (2)'!B:B,'Banco de Indicadores - Mun. (1)'!B7,'Banco de Indicadores Mun. (2)'!A:A,'Banco de Indicadores - Mun. (1)'!A7) / VLOOKUP(D7,'Dados Base'!$B:$K,7,FALSE)) * 100</f>
        <v>13.256528301886794</v>
      </c>
      <c r="AN7" s="72">
        <f>(SUMIFS('Banco de Indicadores Mun. (2)'!K:K,'Banco de Indicadores Mun. (2)'!B:B,'Banco de Indicadores - Mun. (1)'!B7,'Banco de Indicadores Mun. (2)'!A:A,'Banco de Indicadores - Mun. (1)'!A7) / VLOOKUP(D7,'Dados Base'!$B:$K,10,FALSE)) * 100</f>
        <v>9.2902439024390251</v>
      </c>
      <c r="AO7" s="21">
        <v>0</v>
      </c>
      <c r="AP7" s="125">
        <v>0</v>
      </c>
      <c r="AQ7" s="143">
        <v>0</v>
      </c>
      <c r="AR7" s="21">
        <v>9.1</v>
      </c>
      <c r="AS7" s="37">
        <v>68.09</v>
      </c>
      <c r="AT7" s="37">
        <v>68.089999999999989</v>
      </c>
      <c r="AU7" s="37">
        <v>64.004642153644127</v>
      </c>
      <c r="AV7" s="20">
        <v>6.981649</v>
      </c>
      <c r="AW7" s="21">
        <v>0</v>
      </c>
      <c r="AX7" s="21">
        <v>0</v>
      </c>
      <c r="AY7" s="21"/>
    </row>
    <row r="8" spans="1:51" ht="15" x14ac:dyDescent="0.25">
      <c r="A8" s="144">
        <v>2017</v>
      </c>
      <c r="B8" s="77" t="s">
        <v>8</v>
      </c>
      <c r="C8" s="78">
        <v>5</v>
      </c>
      <c r="D8" s="77">
        <v>3500600</v>
      </c>
      <c r="E8" s="78">
        <v>35006005</v>
      </c>
      <c r="F8" s="78" t="str">
        <f t="shared" si="1"/>
        <v>350060052017</v>
      </c>
      <c r="G8" s="79">
        <v>2.0594877914152265</v>
      </c>
      <c r="H8" s="80">
        <f t="shared" si="0"/>
        <v>3004</v>
      </c>
      <c r="I8" s="81">
        <v>3004</v>
      </c>
      <c r="J8" s="82">
        <v>0</v>
      </c>
      <c r="K8" s="83">
        <f>(H8)/VLOOKUP(D8,'Dados Base'!$B:$K,6,FALSE)</f>
        <v>825.27472527472526</v>
      </c>
      <c r="L8" s="84">
        <v>100</v>
      </c>
      <c r="M8" s="85" t="s">
        <v>702</v>
      </c>
      <c r="N8" s="86">
        <v>0.85399999999999998</v>
      </c>
      <c r="O8" s="87" t="s">
        <v>691</v>
      </c>
      <c r="P8" s="87" t="s">
        <v>691</v>
      </c>
      <c r="Q8" s="87" t="s">
        <v>691</v>
      </c>
      <c r="R8" s="87" t="s">
        <v>691</v>
      </c>
      <c r="S8" s="87" t="s">
        <v>691</v>
      </c>
      <c r="T8" s="87" t="s">
        <v>691</v>
      </c>
      <c r="U8" s="87" t="s">
        <v>691</v>
      </c>
      <c r="V8" s="87" t="s">
        <v>691</v>
      </c>
      <c r="W8" s="87" t="s">
        <v>691</v>
      </c>
      <c r="X8" s="21"/>
      <c r="Y8" s="21">
        <v>2.29</v>
      </c>
      <c r="Z8" s="10">
        <v>134.59560480000002</v>
      </c>
      <c r="AA8" s="10">
        <v>41.876395199999997</v>
      </c>
      <c r="AB8" s="21">
        <v>3</v>
      </c>
      <c r="AC8" s="21">
        <v>0</v>
      </c>
      <c r="AD8" s="153">
        <f>VLOOKUP(D8,'Dados Base'!$B:$K,9,FALSE)*31536000/VLOOKUP($F8,F:H,MATCH(H7,F7:AF7,0),FALSE)</f>
        <v>524.90013315579233</v>
      </c>
      <c r="AE8" s="153">
        <f>VLOOKUP(D8,'Dados Base'!$B:$K,10,FALSE)*31536000/VLOOKUP($F8,F:H,MATCH(H7,F7:AF7,0),FALSE)</f>
        <v>104.98002663115845</v>
      </c>
      <c r="AF8" s="21"/>
      <c r="AG8" s="21"/>
      <c r="AH8" s="21"/>
      <c r="AI8" s="21"/>
      <c r="AJ8" s="21"/>
      <c r="AK8" s="72">
        <f>(SUMIFS('Banco de Indicadores Mun. (2)'!I:I,'Banco de Indicadores Mun. (2)'!B:B,'Banco de Indicadores - Mun. (1)'!B8,'Banco de Indicadores Mun. (2)'!A:A,'Banco de Indicadores - Mun. (1)'!A8) / VLOOKUP(D8,'Dados Base'!$B:$K,8,FALSE)) * 100</f>
        <v>1.0069999999999999</v>
      </c>
      <c r="AL8" s="72">
        <f>(SUMIFS('Banco de Indicadores Mun. (2)'!I:I,'Banco de Indicadores Mun. (2)'!B:B,'Banco de Indicadores - Mun. (1)'!B8,'Banco de Indicadores Mun. (2)'!A:A,'Banco de Indicadores - Mun. (1)'!A8) / VLOOKUP(D8,'Dados Base'!$B:$K,9,FALSE)) * 100</f>
        <v>0.40279999999999994</v>
      </c>
      <c r="AM8" s="72">
        <f>(SUMIFS('Banco de Indicadores Mun. (2)'!J:J,'Banco de Indicadores Mun. (2)'!B:B,'Banco de Indicadores - Mun. (1)'!B8,'Banco de Indicadores Mun. (2)'!A:A,'Banco de Indicadores - Mun. (1)'!A8) / VLOOKUP(D8,'Dados Base'!$B:$K,7,FALSE)) * 100</f>
        <v>0</v>
      </c>
      <c r="AN8" s="72">
        <f>(SUMIFS('Banco de Indicadores Mun. (2)'!K:K,'Banco de Indicadores Mun. (2)'!B:B,'Banco de Indicadores - Mun. (1)'!B8,'Banco de Indicadores Mun. (2)'!A:A,'Banco de Indicadores - Mun. (1)'!A8) / VLOOKUP(D8,'Dados Base'!$B:$K,10,FALSE)) * 100</f>
        <v>2.0139999999999998</v>
      </c>
      <c r="AO8" s="21">
        <v>0</v>
      </c>
      <c r="AP8" s="125">
        <v>0</v>
      </c>
      <c r="AQ8" s="143">
        <v>0</v>
      </c>
      <c r="AR8" s="21">
        <v>9.8000000000000007</v>
      </c>
      <c r="AS8" s="37">
        <v>95.34</v>
      </c>
      <c r="AT8" s="37">
        <v>95.340000000000018</v>
      </c>
      <c r="AU8" s="37">
        <v>76.27023255813954</v>
      </c>
      <c r="AV8" s="20">
        <v>7.8877800000000011</v>
      </c>
      <c r="AW8" s="21">
        <v>0</v>
      </c>
      <c r="AX8" s="21">
        <v>0</v>
      </c>
      <c r="AY8" s="21"/>
    </row>
    <row r="9" spans="1:51" ht="15" x14ac:dyDescent="0.25">
      <c r="A9" s="144">
        <v>2017</v>
      </c>
      <c r="B9" s="77" t="s">
        <v>9</v>
      </c>
      <c r="C9" s="78">
        <v>13</v>
      </c>
      <c r="D9" s="77">
        <v>3500709</v>
      </c>
      <c r="E9" s="78">
        <v>350070913</v>
      </c>
      <c r="F9" s="78" t="str">
        <f t="shared" si="1"/>
        <v>3500709132017</v>
      </c>
      <c r="G9" s="79">
        <v>0.48351842757641261</v>
      </c>
      <c r="H9" s="80">
        <f t="shared" si="0"/>
        <v>35676</v>
      </c>
      <c r="I9" s="81">
        <v>34299</v>
      </c>
      <c r="J9" s="82">
        <v>1377</v>
      </c>
      <c r="K9" s="83">
        <f>(H9)/VLOOKUP(D9,'Dados Base'!$B:$K,6,FALSE)</f>
        <v>36.870988745232999</v>
      </c>
      <c r="L9" s="84">
        <v>96.14</v>
      </c>
      <c r="M9" s="85" t="s">
        <v>702</v>
      </c>
      <c r="N9" s="86">
        <v>0.745</v>
      </c>
      <c r="O9" s="87" t="s">
        <v>691</v>
      </c>
      <c r="P9" s="87" t="s">
        <v>691</v>
      </c>
      <c r="Q9" s="87" t="s">
        <v>691</v>
      </c>
      <c r="R9" s="87" t="s">
        <v>691</v>
      </c>
      <c r="S9" s="87" t="s">
        <v>691</v>
      </c>
      <c r="T9" s="87" t="s">
        <v>691</v>
      </c>
      <c r="U9" s="87" t="s">
        <v>691</v>
      </c>
      <c r="V9" s="87" t="s">
        <v>691</v>
      </c>
      <c r="W9" s="87" t="s">
        <v>691</v>
      </c>
      <c r="X9" s="21"/>
      <c r="Y9" s="21">
        <v>28.2</v>
      </c>
      <c r="Z9" s="10">
        <v>1461.6828</v>
      </c>
      <c r="AA9" s="10">
        <v>441.54720000000003</v>
      </c>
      <c r="AB9" s="21">
        <v>0</v>
      </c>
      <c r="AC9" s="21">
        <v>0</v>
      </c>
      <c r="AD9" s="153">
        <f>VLOOKUP(D9,'Dados Base'!$B:$K,9,FALSE)*31536000/VLOOKUP($F9,F:H,MATCH(H8,F8:AF8,0),FALSE)</f>
        <v>7566.6599394550958</v>
      </c>
      <c r="AE9" s="153">
        <f>VLOOKUP(D9,'Dados Base'!$B:$K,10,FALSE)*31536000/VLOOKUP($F9,F:H,MATCH(H8,F8:AF8,0),FALSE)</f>
        <v>804.39959636730589</v>
      </c>
      <c r="AF9" s="21"/>
      <c r="AG9" s="21"/>
      <c r="AH9" s="21"/>
      <c r="AI9" s="21"/>
      <c r="AJ9" s="21"/>
      <c r="AK9" s="72">
        <f>(SUMIFS('Banco de Indicadores Mun. (2)'!I:I,'Banco de Indicadores Mun. (2)'!B:B,'Banco de Indicadores - Mun. (1)'!B9,'Banco de Indicadores Mun. (2)'!A:A,'Banco de Indicadores - Mun. (1)'!A9) / VLOOKUP(D9,'Dados Base'!$B:$K,8,FALSE)) * 100</f>
        <v>13.462862921348314</v>
      </c>
      <c r="AL9" s="72">
        <f>(SUMIFS('Banco de Indicadores Mun. (2)'!I:I,'Banco de Indicadores Mun. (2)'!B:B,'Banco de Indicadores - Mun. (1)'!B9,'Banco de Indicadores Mun. (2)'!A:A,'Banco de Indicadores - Mun. (1)'!A9) / VLOOKUP(D9,'Dados Base'!$B:$K,9,FALSE)) * 100</f>
        <v>6.9988014018691587</v>
      </c>
      <c r="AM9" s="72">
        <f>(SUMIFS('Banco de Indicadores Mun. (2)'!J:J,'Banco de Indicadores Mun. (2)'!B:B,'Banco de Indicadores - Mun. (1)'!B9,'Banco de Indicadores Mun. (2)'!A:A,'Banco de Indicadores - Mun. (1)'!A9) / VLOOKUP(D9,'Dados Base'!$B:$K,7,FALSE)) * 100</f>
        <v>4.0517627118644066</v>
      </c>
      <c r="AN9" s="72">
        <f>(SUMIFS('Banco de Indicadores Mun. (2)'!K:K,'Banco de Indicadores Mun. (2)'!B:B,'Banco de Indicadores - Mun. (1)'!B9,'Banco de Indicadores Mun. (2)'!A:A,'Banco de Indicadores - Mun. (1)'!A9) / VLOOKUP(D9,'Dados Base'!$B:$K,10,FALSE)) * 100</f>
        <v>50.073076923076911</v>
      </c>
      <c r="AO9" s="21">
        <v>0</v>
      </c>
      <c r="AP9" s="125">
        <v>0</v>
      </c>
      <c r="AQ9" s="143">
        <v>0</v>
      </c>
      <c r="AR9" s="21">
        <v>7.3</v>
      </c>
      <c r="AS9" s="37">
        <v>96</v>
      </c>
      <c r="AT9" s="37">
        <v>96.000000000000014</v>
      </c>
      <c r="AU9" s="37">
        <v>76.800113491275354</v>
      </c>
      <c r="AV9" s="20">
        <v>8.2320000000000011</v>
      </c>
      <c r="AW9" s="21">
        <v>0</v>
      </c>
      <c r="AX9" s="21">
        <v>0</v>
      </c>
      <c r="AY9" s="21"/>
    </row>
    <row r="10" spans="1:51" ht="15" x14ac:dyDescent="0.25">
      <c r="A10" s="144">
        <v>2017</v>
      </c>
      <c r="B10" s="77" t="s">
        <v>10</v>
      </c>
      <c r="C10" s="78">
        <v>10</v>
      </c>
      <c r="D10" s="77">
        <v>3500758</v>
      </c>
      <c r="E10" s="78">
        <v>350075810</v>
      </c>
      <c r="F10" s="78" t="str">
        <f t="shared" si="1"/>
        <v>3500758102017</v>
      </c>
      <c r="G10" s="79">
        <v>2.056021058684343</v>
      </c>
      <c r="H10" s="80">
        <f t="shared" si="0"/>
        <v>5512</v>
      </c>
      <c r="I10" s="81">
        <v>4410</v>
      </c>
      <c r="J10" s="82">
        <v>1102</v>
      </c>
      <c r="K10" s="83">
        <f>(H10)/VLOOKUP(D10,'Dados Base'!$B:$K,6,FALSE)</f>
        <v>34.625290533324957</v>
      </c>
      <c r="L10" s="84">
        <v>80.010000000000005</v>
      </c>
      <c r="M10" s="85" t="s">
        <v>702</v>
      </c>
      <c r="N10" s="86">
        <v>0.71199999999999997</v>
      </c>
      <c r="O10" s="87" t="s">
        <v>691</v>
      </c>
      <c r="P10" s="87" t="s">
        <v>691</v>
      </c>
      <c r="Q10" s="87" t="s">
        <v>691</v>
      </c>
      <c r="R10" s="87" t="s">
        <v>691</v>
      </c>
      <c r="S10" s="87" t="s">
        <v>691</v>
      </c>
      <c r="T10" s="87" t="s">
        <v>691</v>
      </c>
      <c r="U10" s="87" t="s">
        <v>691</v>
      </c>
      <c r="V10" s="87" t="s">
        <v>691</v>
      </c>
      <c r="W10" s="87" t="s">
        <v>691</v>
      </c>
      <c r="X10" s="21"/>
      <c r="Y10" s="21">
        <v>3.03</v>
      </c>
      <c r="Z10" s="10">
        <v>117.60986159999999</v>
      </c>
      <c r="AA10" s="10">
        <v>115.9941384</v>
      </c>
      <c r="AB10" s="21">
        <v>0</v>
      </c>
      <c r="AC10" s="21">
        <v>0</v>
      </c>
      <c r="AD10" s="153">
        <f>VLOOKUP(D10,'Dados Base'!$B:$K,9,FALSE)*31536000/VLOOKUP($F10,F:H,MATCH(H9,F9:AF9,0),FALSE)</f>
        <v>8181.5094339622638</v>
      </c>
      <c r="AE10" s="153">
        <f>VLOOKUP(D10,'Dados Base'!$B:$K,10,FALSE)*31536000/VLOOKUP($F10,F:H,MATCH(H9,F9:AF9,0),FALSE)</f>
        <v>1201.480406386067</v>
      </c>
      <c r="AF10" s="21"/>
      <c r="AG10" s="21"/>
      <c r="AH10" s="21"/>
      <c r="AI10" s="21"/>
      <c r="AJ10" s="21"/>
      <c r="AK10" s="72">
        <f>(SUMIFS('Banco de Indicadores Mun. (2)'!I:I,'Banco de Indicadores Mun. (2)'!B:B,'Banco de Indicadores - Mun. (1)'!B10,'Banco de Indicadores Mun. (2)'!A:A,'Banco de Indicadores - Mun. (1)'!A10) / VLOOKUP(D10,'Dados Base'!$B:$K,8,FALSE)) * 100</f>
        <v>2.4134313725490197</v>
      </c>
      <c r="AL10" s="72">
        <f>(SUMIFS('Banco de Indicadores Mun. (2)'!I:I,'Banco de Indicadores Mun. (2)'!B:B,'Banco de Indicadores - Mun. (1)'!B10,'Banco de Indicadores Mun. (2)'!A:A,'Banco de Indicadores - Mun. (1)'!A10) / VLOOKUP(D10,'Dados Base'!$B:$K,9,FALSE)) * 100</f>
        <v>0.86073426573426581</v>
      </c>
      <c r="AM10" s="72">
        <f>(SUMIFS('Banco de Indicadores Mun. (2)'!J:J,'Banco de Indicadores Mun. (2)'!B:B,'Banco de Indicadores - Mun. (1)'!B10,'Banco de Indicadores Mun. (2)'!A:A,'Banco de Indicadores - Mun. (1)'!A10) / VLOOKUP(D10,'Dados Base'!$B:$K,7,FALSE)) * 100</f>
        <v>0.39119999999999999</v>
      </c>
      <c r="AN10" s="72">
        <f>(SUMIFS('Banco de Indicadores Mun. (2)'!K:K,'Banco de Indicadores Mun. (2)'!B:B,'Banco de Indicadores - Mun. (1)'!B10,'Banco de Indicadores Mun. (2)'!A:A,'Banco de Indicadores - Mun. (1)'!A10) / VLOOKUP(D10,'Dados Base'!$B:$K,10,FALSE)) * 100</f>
        <v>5.3023333333333325</v>
      </c>
      <c r="AO10" s="21">
        <v>0</v>
      </c>
      <c r="AP10" s="125">
        <v>0</v>
      </c>
      <c r="AQ10" s="143">
        <v>0</v>
      </c>
      <c r="AR10" s="21">
        <v>9.1999999999999993</v>
      </c>
      <c r="AS10" s="37">
        <v>58.54</v>
      </c>
      <c r="AT10" s="37">
        <v>58.540000000000006</v>
      </c>
      <c r="AU10" s="37">
        <v>50.345825242718448</v>
      </c>
      <c r="AV10" s="20">
        <v>5.9504859999999997</v>
      </c>
      <c r="AW10" s="21">
        <v>0</v>
      </c>
      <c r="AX10" s="21">
        <v>0</v>
      </c>
      <c r="AY10" s="21"/>
    </row>
    <row r="11" spans="1:51" ht="15" x14ac:dyDescent="0.25">
      <c r="A11" s="144">
        <v>2017</v>
      </c>
      <c r="B11" s="77" t="s">
        <v>11</v>
      </c>
      <c r="C11" s="78">
        <v>21</v>
      </c>
      <c r="D11" s="77">
        <v>3500808</v>
      </c>
      <c r="E11" s="78">
        <v>350080821</v>
      </c>
      <c r="F11" s="78" t="str">
        <f t="shared" si="1"/>
        <v>3500808212017</v>
      </c>
      <c r="G11" s="79">
        <v>0.13621910582761743</v>
      </c>
      <c r="H11" s="80">
        <f t="shared" si="0"/>
        <v>3920</v>
      </c>
      <c r="I11" s="81">
        <v>3483</v>
      </c>
      <c r="J11" s="82">
        <v>437</v>
      </c>
      <c r="K11" s="83">
        <f>(H11)/VLOOKUP(D11,'Dados Base'!$B:$K,6,FALSE)</f>
        <v>32.803347280334727</v>
      </c>
      <c r="L11" s="84">
        <v>88.85</v>
      </c>
      <c r="M11" s="85" t="s">
        <v>702</v>
      </c>
      <c r="N11" s="86">
        <v>0.74099999999999999</v>
      </c>
      <c r="O11" s="87" t="s">
        <v>691</v>
      </c>
      <c r="P11" s="87" t="s">
        <v>691</v>
      </c>
      <c r="Q11" s="87" t="s">
        <v>691</v>
      </c>
      <c r="R11" s="87" t="s">
        <v>691</v>
      </c>
      <c r="S11" s="87" t="s">
        <v>691</v>
      </c>
      <c r="T11" s="87" t="s">
        <v>691</v>
      </c>
      <c r="U11" s="87" t="s">
        <v>691</v>
      </c>
      <c r="V11" s="87" t="s">
        <v>691</v>
      </c>
      <c r="W11" s="87" t="s">
        <v>691</v>
      </c>
      <c r="X11" s="21"/>
      <c r="Y11" s="21">
        <v>2.42</v>
      </c>
      <c r="Z11" s="10">
        <v>152.49234960000001</v>
      </c>
      <c r="AA11" s="10">
        <v>34.293650400000004</v>
      </c>
      <c r="AB11" s="21">
        <v>1</v>
      </c>
      <c r="AC11" s="21">
        <v>0</v>
      </c>
      <c r="AD11" s="153">
        <f>VLOOKUP(D11,'Dados Base'!$B:$K,9,FALSE)*31536000/VLOOKUP($F11,F:H,MATCH(H10,F10:AF10,0),FALSE)</f>
        <v>7240.408163265306</v>
      </c>
      <c r="AE11" s="153">
        <f>VLOOKUP(D11,'Dados Base'!$B:$K,10,FALSE)*31536000/VLOOKUP($F11,F:H,MATCH(H10,F10:AF10,0),FALSE)</f>
        <v>804.48979591836712</v>
      </c>
      <c r="AF11" s="21"/>
      <c r="AG11" s="21"/>
      <c r="AH11" s="21"/>
      <c r="AI11" s="21"/>
      <c r="AJ11" s="21"/>
      <c r="AK11" s="72">
        <f>(SUMIFS('Banco de Indicadores Mun. (2)'!I:I,'Banco de Indicadores Mun. (2)'!B:B,'Banco de Indicadores - Mun. (1)'!B11,'Banco de Indicadores Mun. (2)'!A:A,'Banco de Indicadores - Mun. (1)'!A11) / VLOOKUP(D11,'Dados Base'!$B:$K,8,FALSE)) * 100</f>
        <v>2.5865952380952382</v>
      </c>
      <c r="AL11" s="72">
        <f>(SUMIFS('Banco de Indicadores Mun. (2)'!I:I,'Banco de Indicadores Mun. (2)'!B:B,'Banco de Indicadores - Mun. (1)'!B11,'Banco de Indicadores Mun. (2)'!A:A,'Banco de Indicadores - Mun. (1)'!A11) / VLOOKUP(D11,'Dados Base'!$B:$K,9,FALSE)) * 100</f>
        <v>1.2070777777777777</v>
      </c>
      <c r="AM11" s="72">
        <f>(SUMIFS('Banco de Indicadores Mun. (2)'!J:J,'Banco de Indicadores Mun. (2)'!B:B,'Banco de Indicadores - Mun. (1)'!B11,'Banco de Indicadores Mun. (2)'!A:A,'Banco de Indicadores - Mun. (1)'!A11) / VLOOKUP(D11,'Dados Base'!$B:$K,7,FALSE)) * 100</f>
        <v>1.7906249999999999E-2</v>
      </c>
      <c r="AN11" s="72">
        <f>(SUMIFS('Banco de Indicadores Mun. (2)'!K:K,'Banco de Indicadores Mun. (2)'!B:B,'Banco de Indicadores - Mun. (1)'!B11,'Banco de Indicadores Mun. (2)'!A:A,'Banco de Indicadores - Mun. (1)'!A11) / VLOOKUP(D11,'Dados Base'!$B:$K,10,FALSE)) * 100</f>
        <v>10.806400000000004</v>
      </c>
      <c r="AO11" s="21">
        <v>0</v>
      </c>
      <c r="AP11" s="125">
        <v>0</v>
      </c>
      <c r="AQ11" s="143">
        <v>0</v>
      </c>
      <c r="AR11" s="21">
        <v>8.6</v>
      </c>
      <c r="AS11" s="37">
        <v>98.36</v>
      </c>
      <c r="AT11" s="37">
        <v>98.360000000000014</v>
      </c>
      <c r="AU11" s="37">
        <v>81.640138768430177</v>
      </c>
      <c r="AV11" s="20">
        <v>9.9754000000000005</v>
      </c>
      <c r="AW11" s="21">
        <v>0</v>
      </c>
      <c r="AX11" s="21">
        <v>0</v>
      </c>
      <c r="AY11" s="21"/>
    </row>
    <row r="12" spans="1:51" ht="15" x14ac:dyDescent="0.25">
      <c r="A12" s="144">
        <v>2017</v>
      </c>
      <c r="B12" s="77" t="s">
        <v>12</v>
      </c>
      <c r="C12" s="78">
        <v>12</v>
      </c>
      <c r="D12" s="77">
        <v>3500907</v>
      </c>
      <c r="E12" s="78">
        <v>350090712</v>
      </c>
      <c r="F12" s="78" t="str">
        <f t="shared" si="1"/>
        <v>3500907122017</v>
      </c>
      <c r="G12" s="79">
        <v>0.65473728058040859</v>
      </c>
      <c r="H12" s="80">
        <f t="shared" si="0"/>
        <v>3973</v>
      </c>
      <c r="I12" s="81">
        <v>3302</v>
      </c>
      <c r="J12" s="82">
        <v>671</v>
      </c>
      <c r="K12" s="83">
        <f>(H12)/VLOOKUP(D12,'Dados Base'!$B:$K,6,FALSE)</f>
        <v>12.569204973267109</v>
      </c>
      <c r="L12" s="84">
        <v>83.11</v>
      </c>
      <c r="M12" s="85" t="s">
        <v>702</v>
      </c>
      <c r="N12" s="86">
        <v>0.68700000000000006</v>
      </c>
      <c r="O12" s="87" t="s">
        <v>691</v>
      </c>
      <c r="P12" s="87" t="s">
        <v>691</v>
      </c>
      <c r="Q12" s="87" t="s">
        <v>691</v>
      </c>
      <c r="R12" s="87" t="s">
        <v>691</v>
      </c>
      <c r="S12" s="87" t="s">
        <v>691</v>
      </c>
      <c r="T12" s="87" t="s">
        <v>691</v>
      </c>
      <c r="U12" s="87" t="s">
        <v>691</v>
      </c>
      <c r="V12" s="87" t="s">
        <v>691</v>
      </c>
      <c r="W12" s="87" t="s">
        <v>691</v>
      </c>
      <c r="X12" s="21"/>
      <c r="Y12" s="21">
        <v>2.2799999999999998</v>
      </c>
      <c r="Z12" s="10">
        <v>124.83274500000002</v>
      </c>
      <c r="AA12" s="10">
        <v>50.937254999999993</v>
      </c>
      <c r="AB12" s="21">
        <v>0</v>
      </c>
      <c r="AC12" s="21">
        <v>0</v>
      </c>
      <c r="AD12" s="153">
        <f>VLOOKUP(D12,'Dados Base'!$B:$K,9,FALSE)*31536000/VLOOKUP($F12,F:H,MATCH(H11,F11:AF11,0),FALSE)</f>
        <v>21907.717090359929</v>
      </c>
      <c r="AE12" s="153">
        <f>VLOOKUP(D12,'Dados Base'!$B:$K,10,FALSE)*31536000/VLOOKUP($F12,F:H,MATCH(H11,F11:AF11,0),FALSE)</f>
        <v>2381.2735967782537</v>
      </c>
      <c r="AF12" s="21"/>
      <c r="AG12" s="21"/>
      <c r="AH12" s="21"/>
      <c r="AI12" s="21"/>
      <c r="AJ12" s="21"/>
      <c r="AK12" s="72">
        <f>(SUMIFS('Banco de Indicadores Mun. (2)'!I:I,'Banco de Indicadores Mun. (2)'!B:B,'Banco de Indicadores - Mun. (1)'!B12,'Banco de Indicadores Mun. (2)'!A:A,'Banco de Indicadores - Mun. (1)'!A12) / VLOOKUP(D12,'Dados Base'!$B:$K,8,FALSE)) * 100</f>
        <v>51.445358695652168</v>
      </c>
      <c r="AL12" s="72">
        <f>(SUMIFS('Banco de Indicadores Mun. (2)'!I:I,'Banco de Indicadores Mun. (2)'!B:B,'Banco de Indicadores - Mun. (1)'!B12,'Banco de Indicadores Mun. (2)'!A:A,'Banco de Indicadores - Mun. (1)'!A12) / VLOOKUP(D12,'Dados Base'!$B:$K,9,FALSE)) * 100</f>
        <v>17.148452898550723</v>
      </c>
      <c r="AM12" s="72">
        <f>(SUMIFS('Banco de Indicadores Mun. (2)'!J:J,'Banco de Indicadores Mun. (2)'!B:B,'Banco de Indicadores - Mun. (1)'!B12,'Banco de Indicadores Mun. (2)'!A:A,'Banco de Indicadores - Mun. (1)'!A12) / VLOOKUP(D12,'Dados Base'!$B:$K,7,FALSE)) * 100</f>
        <v>72.421758064516112</v>
      </c>
      <c r="AN12" s="72">
        <f>(SUMIFS('Banco de Indicadores Mun. (2)'!K:K,'Banco de Indicadores Mun. (2)'!B:B,'Banco de Indicadores - Mun. (1)'!B12,'Banco de Indicadores Mun. (2)'!A:A,'Banco de Indicadores - Mun. (1)'!A12) / VLOOKUP(D12,'Dados Base'!$B:$K,10,FALSE)) * 100</f>
        <v>8.0941333333333318</v>
      </c>
      <c r="AO12" s="21">
        <v>0</v>
      </c>
      <c r="AP12" s="125">
        <v>0</v>
      </c>
      <c r="AQ12" s="143">
        <v>0</v>
      </c>
      <c r="AR12" s="21">
        <v>10</v>
      </c>
      <c r="AS12" s="37">
        <v>93.45</v>
      </c>
      <c r="AT12" s="37">
        <v>93.45</v>
      </c>
      <c r="AU12" s="37">
        <v>71.0205069124424</v>
      </c>
      <c r="AV12" s="20">
        <v>8.0181799999999992</v>
      </c>
      <c r="AW12" s="21">
        <v>0</v>
      </c>
      <c r="AX12" s="21">
        <v>0</v>
      </c>
      <c r="AY12" s="21"/>
    </row>
    <row r="13" spans="1:51" ht="15" x14ac:dyDescent="0.25">
      <c r="A13" s="144">
        <v>2017</v>
      </c>
      <c r="B13" s="77" t="s">
        <v>13</v>
      </c>
      <c r="C13" s="78">
        <v>4</v>
      </c>
      <c r="D13" s="77">
        <v>3501004</v>
      </c>
      <c r="E13" s="78">
        <v>35010044</v>
      </c>
      <c r="F13" s="78" t="str">
        <f t="shared" si="1"/>
        <v>350100442017</v>
      </c>
      <c r="G13" s="79">
        <v>-7.8079893151872248E-2</v>
      </c>
      <c r="H13" s="80">
        <f t="shared" si="0"/>
        <v>15558</v>
      </c>
      <c r="I13" s="81">
        <v>14099</v>
      </c>
      <c r="J13" s="82">
        <v>1459</v>
      </c>
      <c r="K13" s="83">
        <f>(H13)/VLOOKUP(D13,'Dados Base'!$B:$K,6,FALSE)</f>
        <v>16.739291824021176</v>
      </c>
      <c r="L13" s="84">
        <v>90.62</v>
      </c>
      <c r="M13" s="85" t="s">
        <v>702</v>
      </c>
      <c r="N13" s="86">
        <v>0.73</v>
      </c>
      <c r="O13" s="87" t="s">
        <v>691</v>
      </c>
      <c r="P13" s="87" t="s">
        <v>691</v>
      </c>
      <c r="Q13" s="87" t="s">
        <v>691</v>
      </c>
      <c r="R13" s="87" t="s">
        <v>691</v>
      </c>
      <c r="S13" s="87" t="s">
        <v>691</v>
      </c>
      <c r="T13" s="87" t="s">
        <v>691</v>
      </c>
      <c r="U13" s="87" t="s">
        <v>691</v>
      </c>
      <c r="V13" s="87" t="s">
        <v>691</v>
      </c>
      <c r="W13" s="87" t="s">
        <v>691</v>
      </c>
      <c r="X13" s="21"/>
      <c r="Y13" s="21">
        <v>9.92</v>
      </c>
      <c r="Z13" s="10">
        <v>543.31614000000002</v>
      </c>
      <c r="AA13" s="10">
        <v>221.91786000000002</v>
      </c>
      <c r="AB13" s="21">
        <v>1</v>
      </c>
      <c r="AC13" s="21">
        <v>0</v>
      </c>
      <c r="AD13" s="153">
        <f>VLOOKUP(D13,'Dados Base'!$B:$K,9,FALSE)*31536000/VLOOKUP($F13,F:H,MATCH(H12,F12:AF12,0),FALSE)</f>
        <v>29958.99730042422</v>
      </c>
      <c r="AE13" s="153">
        <f>VLOOKUP(D13,'Dados Base'!$B:$K,10,FALSE)*31536000/VLOOKUP($F13,F:H,MATCH(H12,F12:AF12,0),FALSE)</f>
        <v>3344.5430003856527</v>
      </c>
      <c r="AF13" s="21"/>
      <c r="AG13" s="21"/>
      <c r="AH13" s="21"/>
      <c r="AI13" s="21"/>
      <c r="AJ13" s="21"/>
      <c r="AK13" s="72">
        <f>(SUMIFS('Banco de Indicadores Mun. (2)'!I:I,'Banco de Indicadores Mun. (2)'!B:B,'Banco de Indicadores - Mun. (1)'!B13,'Banco de Indicadores Mun. (2)'!A:A,'Banco de Indicadores - Mun. (1)'!A13) / VLOOKUP(D13,'Dados Base'!$B:$K,8,FALSE)) * 100</f>
        <v>6.1371099137931022</v>
      </c>
      <c r="AL13" s="72">
        <f>(SUMIFS('Banco de Indicadores Mun. (2)'!I:I,'Banco de Indicadores Mun. (2)'!B:B,'Banco de Indicadores - Mun. (1)'!B13,'Banco de Indicadores Mun. (2)'!A:A,'Banco de Indicadores - Mun. (1)'!A13) / VLOOKUP(D13,'Dados Base'!$B:$K,9,FALSE)) * 100</f>
        <v>1.9266705006765896</v>
      </c>
      <c r="AM13" s="72">
        <f>(SUMIFS('Banco de Indicadores Mun. (2)'!J:J,'Banco de Indicadores Mun. (2)'!B:B,'Banco de Indicadores - Mun. (1)'!B13,'Banco de Indicadores Mun. (2)'!A:A,'Banco de Indicadores - Mun. (1)'!A13) / VLOOKUP(D13,'Dados Base'!$B:$K,7,FALSE)) * 100</f>
        <v>7.9747959866220697</v>
      </c>
      <c r="AN13" s="72">
        <f>(SUMIFS('Banco de Indicadores Mun. (2)'!K:K,'Banco de Indicadores Mun. (2)'!B:B,'Banco de Indicadores - Mun. (1)'!B13,'Banco de Indicadores Mun. (2)'!A:A,'Banco de Indicadores - Mun. (1)'!A13) / VLOOKUP(D13,'Dados Base'!$B:$K,10,FALSE)) * 100</f>
        <v>2.8070000000000013</v>
      </c>
      <c r="AO13" s="21">
        <v>0</v>
      </c>
      <c r="AP13" s="125">
        <v>0</v>
      </c>
      <c r="AQ13" s="143">
        <v>0</v>
      </c>
      <c r="AR13" s="21">
        <v>10</v>
      </c>
      <c r="AS13" s="37">
        <v>100</v>
      </c>
      <c r="AT13" s="37">
        <v>100</v>
      </c>
      <c r="AU13" s="37">
        <v>71</v>
      </c>
      <c r="AV13" s="20">
        <v>8.1150000000000002</v>
      </c>
      <c r="AW13" s="21">
        <v>0</v>
      </c>
      <c r="AX13" s="21">
        <v>0</v>
      </c>
      <c r="AY13" s="21"/>
    </row>
    <row r="14" spans="1:51" ht="15" x14ac:dyDescent="0.25">
      <c r="A14" s="144">
        <v>2017</v>
      </c>
      <c r="B14" s="77" t="s">
        <v>14</v>
      </c>
      <c r="C14" s="78">
        <v>19</v>
      </c>
      <c r="D14" s="77">
        <v>3501103</v>
      </c>
      <c r="E14" s="78">
        <v>350110319</v>
      </c>
      <c r="F14" s="78" t="str">
        <f t="shared" si="1"/>
        <v>3501103192017</v>
      </c>
      <c r="G14" s="79">
        <v>-0.24379548860935518</v>
      </c>
      <c r="H14" s="80">
        <f t="shared" si="0"/>
        <v>4047</v>
      </c>
      <c r="I14" s="81">
        <v>3372</v>
      </c>
      <c r="J14" s="82">
        <v>675</v>
      </c>
      <c r="K14" s="83">
        <f>(H14)/VLOOKUP(D14,'Dados Base'!$B:$K,6,FALSE)</f>
        <v>12.71761674313368</v>
      </c>
      <c r="L14" s="84">
        <v>83.32</v>
      </c>
      <c r="M14" s="85" t="s">
        <v>702</v>
      </c>
      <c r="N14" s="86">
        <v>0.7</v>
      </c>
      <c r="O14" s="87" t="s">
        <v>691</v>
      </c>
      <c r="P14" s="87" t="s">
        <v>691</v>
      </c>
      <c r="Q14" s="87" t="s">
        <v>691</v>
      </c>
      <c r="R14" s="87" t="s">
        <v>691</v>
      </c>
      <c r="S14" s="87" t="s">
        <v>691</v>
      </c>
      <c r="T14" s="87" t="s">
        <v>691</v>
      </c>
      <c r="U14" s="87" t="s">
        <v>691</v>
      </c>
      <c r="V14" s="87" t="s">
        <v>691</v>
      </c>
      <c r="W14" s="87" t="s">
        <v>691</v>
      </c>
      <c r="X14" s="21"/>
      <c r="Y14" s="21">
        <v>2.29</v>
      </c>
      <c r="Z14" s="10">
        <v>135.68877000000001</v>
      </c>
      <c r="AA14" s="10">
        <v>41.161229999999996</v>
      </c>
      <c r="AB14" s="21">
        <v>0</v>
      </c>
      <c r="AC14" s="21">
        <v>0</v>
      </c>
      <c r="AD14" s="153">
        <f>VLOOKUP(D14,'Dados Base'!$B:$K,9,FALSE)*31536000/VLOOKUP($F14,F:H,MATCH(H13,F13:AF13,0),FALSE)</f>
        <v>17922.609340252038</v>
      </c>
      <c r="AE14" s="153">
        <f>VLOOKUP(D14,'Dados Base'!$B:$K,10,FALSE)*31536000/VLOOKUP($F14,F:H,MATCH(H13,F13:AF13,0),FALSE)</f>
        <v>2103.9584877687175</v>
      </c>
      <c r="AF14" s="21"/>
      <c r="AG14" s="21"/>
      <c r="AH14" s="21"/>
      <c r="AI14" s="21"/>
      <c r="AJ14" s="21"/>
      <c r="AK14" s="72">
        <f>(SUMIFS('Banco de Indicadores Mun. (2)'!I:I,'Banco de Indicadores Mun. (2)'!B:B,'Banco de Indicadores - Mun. (1)'!B14,'Banco de Indicadores Mun. (2)'!A:A,'Banco de Indicadores - Mun. (1)'!A14) / VLOOKUP(D14,'Dados Base'!$B:$K,8,FALSE)) * 100</f>
        <v>1.9560108695652167</v>
      </c>
      <c r="AL14" s="72">
        <f>(SUMIFS('Banco de Indicadores Mun. (2)'!I:I,'Banco de Indicadores Mun. (2)'!B:B,'Banco de Indicadores - Mun. (1)'!B14,'Banco de Indicadores Mun. (2)'!A:A,'Banco de Indicadores - Mun. (1)'!A14) / VLOOKUP(D14,'Dados Base'!$B:$K,9,FALSE)) * 100</f>
        <v>0.78240434782608681</v>
      </c>
      <c r="AM14" s="72">
        <f>(SUMIFS('Banco de Indicadores Mun. (2)'!J:J,'Banco de Indicadores Mun. (2)'!B:B,'Banco de Indicadores - Mun. (1)'!B14,'Banco de Indicadores Mun. (2)'!A:A,'Banco de Indicadores - Mun. (1)'!A14) / VLOOKUP(D14,'Dados Base'!$B:$K,7,FALSE)) * 100</f>
        <v>2.5640923076923072</v>
      </c>
      <c r="AN14" s="72">
        <f>(SUMIFS('Banco de Indicadores Mun. (2)'!K:K,'Banco de Indicadores Mun. (2)'!B:B,'Banco de Indicadores - Mun. (1)'!B14,'Banco de Indicadores Mun. (2)'!A:A,'Banco de Indicadores - Mun. (1)'!A14) / VLOOKUP(D14,'Dados Base'!$B:$K,10,FALSE)) * 100</f>
        <v>0.49211111111111105</v>
      </c>
      <c r="AO14" s="21">
        <v>0</v>
      </c>
      <c r="AP14" s="125">
        <v>0</v>
      </c>
      <c r="AQ14" s="143">
        <v>0</v>
      </c>
      <c r="AR14" s="21">
        <v>7.8</v>
      </c>
      <c r="AS14" s="37">
        <v>91.62</v>
      </c>
      <c r="AT14" s="37">
        <v>91.62</v>
      </c>
      <c r="AU14" s="37">
        <v>76.725343511450376</v>
      </c>
      <c r="AV14" s="20">
        <v>8.0612682200000005</v>
      </c>
      <c r="AW14" s="21">
        <v>0</v>
      </c>
      <c r="AX14" s="21">
        <v>0</v>
      </c>
      <c r="AY14" s="21"/>
    </row>
    <row r="15" spans="1:51" ht="15" x14ac:dyDescent="0.25">
      <c r="A15" s="144">
        <v>2017</v>
      </c>
      <c r="B15" s="77" t="s">
        <v>15</v>
      </c>
      <c r="C15" s="78">
        <v>10</v>
      </c>
      <c r="D15" s="77">
        <v>3501152</v>
      </c>
      <c r="E15" s="78">
        <v>350115210</v>
      </c>
      <c r="F15" s="78" t="str">
        <f t="shared" si="1"/>
        <v>3501152102017</v>
      </c>
      <c r="G15" s="79">
        <v>0.72004712752482547</v>
      </c>
      <c r="H15" s="80">
        <f t="shared" si="0"/>
        <v>17636</v>
      </c>
      <c r="I15" s="81">
        <v>14791</v>
      </c>
      <c r="J15" s="82">
        <v>2845</v>
      </c>
      <c r="K15" s="83">
        <f>(H15)/VLOOKUP(D15,'Dados Base'!$B:$K,6,FALSE)</f>
        <v>210.60425125388107</v>
      </c>
      <c r="L15" s="84">
        <v>83.87</v>
      </c>
      <c r="M15" s="85" t="s">
        <v>702</v>
      </c>
      <c r="N15" s="86">
        <v>0.76600000000000001</v>
      </c>
      <c r="O15" s="87" t="s">
        <v>691</v>
      </c>
      <c r="P15" s="87" t="s">
        <v>691</v>
      </c>
      <c r="Q15" s="87" t="s">
        <v>691</v>
      </c>
      <c r="R15" s="87" t="s">
        <v>691</v>
      </c>
      <c r="S15" s="87" t="s">
        <v>691</v>
      </c>
      <c r="T15" s="87" t="s">
        <v>691</v>
      </c>
      <c r="U15" s="87" t="s">
        <v>691</v>
      </c>
      <c r="V15" s="87" t="s">
        <v>691</v>
      </c>
      <c r="W15" s="87" t="s">
        <v>691</v>
      </c>
      <c r="X15" s="21"/>
      <c r="Y15" s="21">
        <v>10.76</v>
      </c>
      <c r="Z15" s="10">
        <v>1.8241200000034041E-2</v>
      </c>
      <c r="AA15" s="10">
        <v>829.85375879999992</v>
      </c>
      <c r="AB15" s="21">
        <v>3</v>
      </c>
      <c r="AC15" s="21">
        <v>0</v>
      </c>
      <c r="AD15" s="153">
        <f>VLOOKUP(D15,'Dados Base'!$B:$K,9,FALSE)*31536000/VLOOKUP($F15,F:H,MATCH(H14,F14:AF14,0),FALSE)</f>
        <v>1341.1204354728964</v>
      </c>
      <c r="AE15" s="153">
        <f>VLOOKUP(D15,'Dados Base'!$B:$K,10,FALSE)*31536000/VLOOKUP($F15,F:H,MATCH(H14,F14:AF14,0),FALSE)</f>
        <v>196.69766386935817</v>
      </c>
      <c r="AF15" s="21"/>
      <c r="AG15" s="21"/>
      <c r="AH15" s="21"/>
      <c r="AI15" s="21"/>
      <c r="AJ15" s="21"/>
      <c r="AK15" s="72">
        <f>(SUMIFS('Banco de Indicadores Mun. (2)'!I:I,'Banco de Indicadores Mun. (2)'!B:B,'Banco de Indicadores - Mun. (1)'!B15,'Banco de Indicadores Mun. (2)'!A:A,'Banco de Indicadores - Mun. (1)'!A15) / VLOOKUP(D15,'Dados Base'!$B:$K,8,FALSE)) * 100</f>
        <v>43.116518518518518</v>
      </c>
      <c r="AL15" s="72">
        <f>(SUMIFS('Banco de Indicadores Mun. (2)'!I:I,'Banco de Indicadores Mun. (2)'!B:B,'Banco de Indicadores - Mun. (1)'!B15,'Banco de Indicadores Mun. (2)'!A:A,'Banco de Indicadores - Mun. (1)'!A15) / VLOOKUP(D15,'Dados Base'!$B:$K,9,FALSE)) * 100</f>
        <v>15.521946666666667</v>
      </c>
      <c r="AM15" s="72">
        <f>(SUMIFS('Banco de Indicadores Mun. (2)'!J:J,'Banco de Indicadores Mun. (2)'!B:B,'Banco de Indicadores - Mun. (1)'!B15,'Banco de Indicadores Mun. (2)'!A:A,'Banco de Indicadores - Mun. (1)'!A15) / VLOOKUP(D15,'Dados Base'!$B:$K,7,FALSE)) * 100</f>
        <v>68.534437499999996</v>
      </c>
      <c r="AN15" s="72">
        <f>(SUMIFS('Banco de Indicadores Mun. (2)'!K:K,'Banco de Indicadores Mun. (2)'!B:B,'Banco de Indicadores - Mun. (1)'!B15,'Banco de Indicadores Mun. (2)'!A:A,'Banco de Indicadores - Mun. (1)'!A15) / VLOOKUP(D15,'Dados Base'!$B:$K,10,FALSE)) * 100</f>
        <v>6.1449999999999987</v>
      </c>
      <c r="AO15" s="21">
        <v>0</v>
      </c>
      <c r="AP15" s="125">
        <v>0</v>
      </c>
      <c r="AQ15" s="143">
        <v>0</v>
      </c>
      <c r="AR15" s="21">
        <v>9.1999999999999993</v>
      </c>
      <c r="AS15" s="37">
        <v>70.45</v>
      </c>
      <c r="AT15" s="37">
        <v>3.5225</v>
      </c>
      <c r="AU15" s="37">
        <v>2.1980739198426136E-3</v>
      </c>
      <c r="AV15" s="20">
        <v>1.13175</v>
      </c>
      <c r="AW15" s="21">
        <v>1</v>
      </c>
      <c r="AX15" s="21">
        <v>0</v>
      </c>
      <c r="AY15" s="21"/>
    </row>
    <row r="16" spans="1:51" ht="15" x14ac:dyDescent="0.25">
      <c r="A16" s="144">
        <v>2017</v>
      </c>
      <c r="B16" s="77" t="s">
        <v>16</v>
      </c>
      <c r="C16" s="78">
        <v>15</v>
      </c>
      <c r="D16" s="77">
        <v>3501202</v>
      </c>
      <c r="E16" s="78">
        <v>350120215</v>
      </c>
      <c r="F16" s="78" t="str">
        <f t="shared" si="1"/>
        <v>3501202152017</v>
      </c>
      <c r="G16" s="79">
        <v>-0.86053224083380009</v>
      </c>
      <c r="H16" s="80">
        <f t="shared" si="0"/>
        <v>3700</v>
      </c>
      <c r="I16" s="81">
        <v>2663</v>
      </c>
      <c r="J16" s="82">
        <v>1037</v>
      </c>
      <c r="K16" s="83">
        <f>(H16)/VLOOKUP(D16,'Dados Base'!$B:$K,6,FALSE)</f>
        <v>10.225514039354412</v>
      </c>
      <c r="L16" s="84">
        <v>71.97</v>
      </c>
      <c r="M16" s="85" t="s">
        <v>702</v>
      </c>
      <c r="N16" s="86">
        <v>0.72799999999999998</v>
      </c>
      <c r="O16" s="87" t="s">
        <v>691</v>
      </c>
      <c r="P16" s="87" t="s">
        <v>691</v>
      </c>
      <c r="Q16" s="87" t="s">
        <v>691</v>
      </c>
      <c r="R16" s="87" t="s">
        <v>691</v>
      </c>
      <c r="S16" s="87" t="s">
        <v>691</v>
      </c>
      <c r="T16" s="87" t="s">
        <v>691</v>
      </c>
      <c r="U16" s="87" t="s">
        <v>691</v>
      </c>
      <c r="V16" s="87" t="s">
        <v>691</v>
      </c>
      <c r="W16" s="87" t="s">
        <v>691</v>
      </c>
      <c r="X16" s="21"/>
      <c r="Y16" s="21">
        <v>1.81</v>
      </c>
      <c r="Z16" s="10">
        <v>75.203639999999993</v>
      </c>
      <c r="AA16" s="10">
        <v>64.062359999999998</v>
      </c>
      <c r="AB16" s="21">
        <v>0</v>
      </c>
      <c r="AC16" s="21">
        <v>0</v>
      </c>
      <c r="AD16" s="153">
        <f>VLOOKUP(D16,'Dados Base'!$B:$K,9,FALSE)*31536000/VLOOKUP($F16,F:H,MATCH(H15,F15:AF15,0),FALSE)</f>
        <v>23524.151351351353</v>
      </c>
      <c r="AE16" s="153">
        <f>VLOOKUP(D16,'Dados Base'!$B:$K,10,FALSE)*31536000/VLOOKUP($F16,F:H,MATCH(H15,F15:AF15,0),FALSE)</f>
        <v>2471.7405405405411</v>
      </c>
      <c r="AF16" s="21"/>
      <c r="AG16" s="21"/>
      <c r="AH16" s="21"/>
      <c r="AI16" s="21"/>
      <c r="AJ16" s="21"/>
      <c r="AK16" s="72">
        <f>(SUMIFS('Banco de Indicadores Mun. (2)'!I:I,'Banco de Indicadores Mun. (2)'!B:B,'Banco de Indicadores - Mun. (1)'!B16,'Banco de Indicadores Mun. (2)'!A:A,'Banco de Indicadores - Mun. (1)'!A16) / VLOOKUP(D16,'Dados Base'!$B:$K,8,FALSE)) * 100</f>
        <v>46.66716091954023</v>
      </c>
      <c r="AL16" s="72">
        <f>(SUMIFS('Banco de Indicadores Mun. (2)'!I:I,'Banco de Indicadores Mun. (2)'!B:B,'Banco de Indicadores - Mun. (1)'!B16,'Banco de Indicadores Mun. (2)'!A:A,'Banco de Indicadores - Mun. (1)'!A16) / VLOOKUP(D16,'Dados Base'!$B:$K,9,FALSE)) * 100</f>
        <v>14.710300724637682</v>
      </c>
      <c r="AM16" s="72">
        <f>(SUMIFS('Banco de Indicadores Mun. (2)'!J:J,'Banco de Indicadores Mun. (2)'!B:B,'Banco de Indicadores - Mun. (1)'!B16,'Banco de Indicadores Mun. (2)'!A:A,'Banco de Indicadores - Mun. (1)'!A16) / VLOOKUP(D16,'Dados Base'!$B:$K,7,FALSE)) * 100</f>
        <v>63.534448275862076</v>
      </c>
      <c r="AN16" s="72">
        <f>(SUMIFS('Banco de Indicadores Mun. (2)'!K:K,'Banco de Indicadores Mun. (2)'!B:B,'Banco de Indicadores - Mun. (1)'!B16,'Banco de Indicadores Mun. (2)'!A:A,'Banco de Indicadores - Mun. (1)'!A16) / VLOOKUP(D16,'Dados Base'!$B:$K,10,FALSE)) * 100</f>
        <v>12.932586206896548</v>
      </c>
      <c r="AO16" s="21">
        <v>0</v>
      </c>
      <c r="AP16" s="125">
        <v>0</v>
      </c>
      <c r="AQ16" s="143">
        <v>0</v>
      </c>
      <c r="AR16" s="21">
        <v>8</v>
      </c>
      <c r="AS16" s="37">
        <v>100</v>
      </c>
      <c r="AT16" s="37">
        <v>100</v>
      </c>
      <c r="AU16" s="37">
        <v>54</v>
      </c>
      <c r="AV16" s="20">
        <v>7.01</v>
      </c>
      <c r="AW16" s="21">
        <v>0</v>
      </c>
      <c r="AX16" s="21">
        <v>0</v>
      </c>
      <c r="AY16" s="21"/>
    </row>
    <row r="17" spans="1:51" ht="15" x14ac:dyDescent="0.25">
      <c r="A17" s="144">
        <v>2017</v>
      </c>
      <c r="B17" s="77" t="s">
        <v>17</v>
      </c>
      <c r="C17" s="78">
        <v>21</v>
      </c>
      <c r="D17" s="77">
        <v>3501301</v>
      </c>
      <c r="E17" s="78">
        <v>350130121</v>
      </c>
      <c r="F17" s="78" t="str">
        <f t="shared" si="1"/>
        <v>3501301212017</v>
      </c>
      <c r="G17" s="79">
        <v>0.10535087024805545</v>
      </c>
      <c r="H17" s="80">
        <f t="shared" si="0"/>
        <v>23677</v>
      </c>
      <c r="I17" s="81">
        <v>21536</v>
      </c>
      <c r="J17" s="82">
        <v>2141</v>
      </c>
      <c r="K17" s="83">
        <f>(H17)/VLOOKUP(D17,'Dados Base'!$B:$K,6,FALSE)</f>
        <v>68.375303222825465</v>
      </c>
      <c r="L17" s="84">
        <v>90.96</v>
      </c>
      <c r="M17" s="85" t="s">
        <v>702</v>
      </c>
      <c r="N17" s="86">
        <v>0.75800000000000001</v>
      </c>
      <c r="O17" s="87" t="s">
        <v>691</v>
      </c>
      <c r="P17" s="87" t="s">
        <v>691</v>
      </c>
      <c r="Q17" s="87" t="s">
        <v>691</v>
      </c>
      <c r="R17" s="87" t="s">
        <v>691</v>
      </c>
      <c r="S17" s="87" t="s">
        <v>691</v>
      </c>
      <c r="T17" s="87" t="s">
        <v>691</v>
      </c>
      <c r="U17" s="87" t="s">
        <v>691</v>
      </c>
      <c r="V17" s="87" t="s">
        <v>691</v>
      </c>
      <c r="W17" s="87" t="s">
        <v>691</v>
      </c>
      <c r="X17" s="21"/>
      <c r="Y17" s="21">
        <v>15.65</v>
      </c>
      <c r="Z17" s="10">
        <v>1069.4750976</v>
      </c>
      <c r="AA17" s="10">
        <v>137.64090239999999</v>
      </c>
      <c r="AB17" s="21">
        <v>1</v>
      </c>
      <c r="AC17" s="21">
        <v>0</v>
      </c>
      <c r="AD17" s="153">
        <f>VLOOKUP(D17,'Dados Base'!$B:$K,9,FALSE)*31536000/VLOOKUP($F17,F:H,MATCH(H16,F16:AF16,0),FALSE)</f>
        <v>3436.3677830806269</v>
      </c>
      <c r="AE17" s="153">
        <f>VLOOKUP(D17,'Dados Base'!$B:$K,10,FALSE)*31536000/VLOOKUP($F17,F:H,MATCH(H16,F16:AF16,0),FALSE)</f>
        <v>439.53541411496394</v>
      </c>
      <c r="AF17" s="21"/>
      <c r="AG17" s="21"/>
      <c r="AH17" s="21"/>
      <c r="AI17" s="21"/>
      <c r="AJ17" s="21"/>
      <c r="AK17" s="72">
        <f>(SUMIFS('Banco de Indicadores Mun. (2)'!I:I,'Banco de Indicadores Mun. (2)'!B:B,'Banco de Indicadores - Mun. (1)'!B17,'Banco de Indicadores Mun. (2)'!A:A,'Banco de Indicadores - Mun. (1)'!A17) / VLOOKUP(D17,'Dados Base'!$B:$K,8,FALSE)) * 100</f>
        <v>0.73996093749999992</v>
      </c>
      <c r="AL17" s="72">
        <f>(SUMIFS('Banco de Indicadores Mun. (2)'!I:I,'Banco de Indicadores Mun. (2)'!B:B,'Banco de Indicadores - Mun. (1)'!B17,'Banco de Indicadores Mun. (2)'!A:A,'Banco de Indicadores - Mun. (1)'!A17) / VLOOKUP(D17,'Dados Base'!$B:$K,9,FALSE)) * 100</f>
        <v>0.36711240310077514</v>
      </c>
      <c r="AM17" s="72">
        <f>(SUMIFS('Banco de Indicadores Mun. (2)'!J:J,'Banco de Indicadores Mun. (2)'!B:B,'Banco de Indicadores - Mun. (1)'!B17,'Banco de Indicadores Mun. (2)'!A:A,'Banco de Indicadores - Mun. (1)'!A17) / VLOOKUP(D17,'Dados Base'!$B:$K,7,FALSE)) * 100</f>
        <v>0.29333684210526317</v>
      </c>
      <c r="AN17" s="72">
        <f>(SUMIFS('Banco de Indicadores Mun. (2)'!K:K,'Banco de Indicadores Mun. (2)'!B:B,'Banco de Indicadores - Mun. (1)'!B17,'Banco de Indicadores Mun. (2)'!A:A,'Banco de Indicadores - Mun. (1)'!A17) / VLOOKUP(D17,'Dados Base'!$B:$K,10,FALSE)) * 100</f>
        <v>2.0256969696969689</v>
      </c>
      <c r="AO17" s="21">
        <v>0</v>
      </c>
      <c r="AP17" s="125">
        <v>0</v>
      </c>
      <c r="AQ17" s="143">
        <v>0</v>
      </c>
      <c r="AR17" s="21">
        <v>2.2999999999999998</v>
      </c>
      <c r="AS17" s="37">
        <v>97.36</v>
      </c>
      <c r="AT17" s="37">
        <v>97.36</v>
      </c>
      <c r="AU17" s="37">
        <v>88.59754137961886</v>
      </c>
      <c r="AV17" s="20">
        <v>9.9603999999999999</v>
      </c>
      <c r="AW17" s="21">
        <v>0</v>
      </c>
      <c r="AX17" s="21">
        <v>0</v>
      </c>
      <c r="AY17" s="21"/>
    </row>
    <row r="18" spans="1:51" ht="15" x14ac:dyDescent="0.25">
      <c r="A18" s="144">
        <v>2017</v>
      </c>
      <c r="B18" s="77" t="s">
        <v>18</v>
      </c>
      <c r="C18" s="78">
        <v>20</v>
      </c>
      <c r="D18" s="77">
        <v>3501400</v>
      </c>
      <c r="E18" s="78">
        <v>350140020</v>
      </c>
      <c r="F18" s="78" t="str">
        <f t="shared" si="1"/>
        <v>3501400202017</v>
      </c>
      <c r="G18" s="79">
        <v>0.91836043919506505</v>
      </c>
      <c r="H18" s="80">
        <f t="shared" si="0"/>
        <v>4922</v>
      </c>
      <c r="I18" s="81">
        <v>3261</v>
      </c>
      <c r="J18" s="82">
        <v>1661</v>
      </c>
      <c r="K18" s="83">
        <f>(H18)/VLOOKUP(D18,'Dados Base'!$B:$K,6,FALSE)</f>
        <v>32.250032761106013</v>
      </c>
      <c r="L18" s="84">
        <v>66.25</v>
      </c>
      <c r="M18" s="85" t="s">
        <v>702</v>
      </c>
      <c r="N18" s="86">
        <v>0.68799999999999994</v>
      </c>
      <c r="O18" s="87" t="s">
        <v>691</v>
      </c>
      <c r="P18" s="87" t="s">
        <v>691</v>
      </c>
      <c r="Q18" s="87" t="s">
        <v>691</v>
      </c>
      <c r="R18" s="87" t="s">
        <v>691</v>
      </c>
      <c r="S18" s="87" t="s">
        <v>691</v>
      </c>
      <c r="T18" s="87" t="s">
        <v>691</v>
      </c>
      <c r="U18" s="87" t="s">
        <v>691</v>
      </c>
      <c r="V18" s="87" t="s">
        <v>691</v>
      </c>
      <c r="W18" s="87" t="s">
        <v>691</v>
      </c>
      <c r="X18" s="21"/>
      <c r="Y18" s="21">
        <v>2.2799999999999998</v>
      </c>
      <c r="Z18" s="10">
        <v>154.89873</v>
      </c>
      <c r="AA18" s="10">
        <v>20.601269999999996</v>
      </c>
      <c r="AB18" s="21">
        <v>0</v>
      </c>
      <c r="AC18" s="21">
        <v>0</v>
      </c>
      <c r="AD18" s="153">
        <f>VLOOKUP(D18,'Dados Base'!$B:$K,9,FALSE)*31536000/VLOOKUP($F18,F:H,MATCH(H17,F17:AF17,0),FALSE)</f>
        <v>7111.9382364892317</v>
      </c>
      <c r="AE18" s="153">
        <f>VLOOKUP(D18,'Dados Base'!$B:$K,10,FALSE)*31536000/VLOOKUP($F18,F:H,MATCH(H17,F17:AF17,0),FALSE)</f>
        <v>897.00121901665989</v>
      </c>
      <c r="AF18" s="21"/>
      <c r="AG18" s="21"/>
      <c r="AH18" s="21"/>
      <c r="AI18" s="21"/>
      <c r="AJ18" s="21"/>
      <c r="AK18" s="72">
        <f>(SUMIFS('Banco de Indicadores Mun. (2)'!I:I,'Banco de Indicadores Mun. (2)'!B:B,'Banco de Indicadores - Mun. (1)'!B18,'Banco de Indicadores Mun. (2)'!A:A,'Banco de Indicadores - Mun. (1)'!A18) / VLOOKUP(D18,'Dados Base'!$B:$K,8,FALSE)) * 100</f>
        <v>4.6329130434782613</v>
      </c>
      <c r="AL18" s="72">
        <f>(SUMIFS('Banco de Indicadores Mun. (2)'!I:I,'Banco de Indicadores Mun. (2)'!B:B,'Banco de Indicadores - Mun. (1)'!B18,'Banco de Indicadores Mun. (2)'!A:A,'Banco de Indicadores - Mun. (1)'!A18) / VLOOKUP(D18,'Dados Base'!$B:$K,9,FALSE)) * 100</f>
        <v>1.9199459459459458</v>
      </c>
      <c r="AM18" s="72">
        <f>(SUMIFS('Banco de Indicadores Mun. (2)'!J:J,'Banco de Indicadores Mun. (2)'!B:B,'Banco de Indicadores - Mun. (1)'!B18,'Banco de Indicadores Mun. (2)'!A:A,'Banco de Indicadores - Mun. (1)'!A18) / VLOOKUP(D18,'Dados Base'!$B:$K,7,FALSE)) * 100</f>
        <v>3.7723125000000004</v>
      </c>
      <c r="AN18" s="72">
        <f>(SUMIFS('Banco de Indicadores Mun. (2)'!K:K,'Banco de Indicadores Mun. (2)'!B:B,'Banco de Indicadores - Mun. (1)'!B18,'Banco de Indicadores Mun. (2)'!A:A,'Banco de Indicadores - Mun. (1)'!A18) / VLOOKUP(D18,'Dados Base'!$B:$K,10,FALSE)) * 100</f>
        <v>6.5999999999999988</v>
      </c>
      <c r="AO18" s="21">
        <v>0</v>
      </c>
      <c r="AP18" s="125">
        <v>0</v>
      </c>
      <c r="AQ18" s="143">
        <v>0</v>
      </c>
      <c r="AR18" s="21">
        <v>9.1</v>
      </c>
      <c r="AS18" s="37">
        <v>99.17</v>
      </c>
      <c r="AT18" s="37">
        <v>99.17</v>
      </c>
      <c r="AU18" s="37">
        <v>88.261384615384614</v>
      </c>
      <c r="AV18" s="20">
        <v>9.7875499999999995</v>
      </c>
      <c r="AW18" s="21">
        <v>0</v>
      </c>
      <c r="AX18" s="21">
        <v>0</v>
      </c>
      <c r="AY18" s="21"/>
    </row>
    <row r="19" spans="1:51" ht="15" x14ac:dyDescent="0.25">
      <c r="A19" s="144">
        <v>2017</v>
      </c>
      <c r="B19" s="77" t="s">
        <v>19</v>
      </c>
      <c r="C19" s="78">
        <v>17</v>
      </c>
      <c r="D19" s="77">
        <v>3501509</v>
      </c>
      <c r="E19" s="78">
        <v>350150917</v>
      </c>
      <c r="F19" s="78" t="str">
        <f t="shared" si="1"/>
        <v>3501509172017</v>
      </c>
      <c r="G19" s="79">
        <v>0.60507083027860897</v>
      </c>
      <c r="H19" s="80">
        <f t="shared" si="0"/>
        <v>3126</v>
      </c>
      <c r="I19" s="81">
        <v>2864</v>
      </c>
      <c r="J19" s="82">
        <v>262</v>
      </c>
      <c r="K19" s="83">
        <f>(H19)/VLOOKUP(D19,'Dados Base'!$B:$K,6,FALSE)</f>
        <v>36.759172154280336</v>
      </c>
      <c r="L19" s="84">
        <v>91.62</v>
      </c>
      <c r="M19" s="85" t="s">
        <v>702</v>
      </c>
      <c r="N19" s="86">
        <v>0.72199999999999998</v>
      </c>
      <c r="O19" s="87" t="s">
        <v>691</v>
      </c>
      <c r="P19" s="87" t="s">
        <v>691</v>
      </c>
      <c r="Q19" s="87" t="s">
        <v>691</v>
      </c>
      <c r="R19" s="87" t="s">
        <v>691</v>
      </c>
      <c r="S19" s="87" t="s">
        <v>691</v>
      </c>
      <c r="T19" s="87" t="s">
        <v>691</v>
      </c>
      <c r="U19" s="87" t="s">
        <v>691</v>
      </c>
      <c r="V19" s="87" t="s">
        <v>691</v>
      </c>
      <c r="W19" s="87" t="s">
        <v>691</v>
      </c>
      <c r="X19" s="21"/>
      <c r="Y19" s="21">
        <v>2.0099999999999998</v>
      </c>
      <c r="Z19" s="10">
        <v>110.13897239999997</v>
      </c>
      <c r="AA19" s="10">
        <v>44.787027600000009</v>
      </c>
      <c r="AB19" s="21">
        <v>0</v>
      </c>
      <c r="AC19" s="21">
        <v>0</v>
      </c>
      <c r="AD19" s="153">
        <f>VLOOKUP(D19,'Dados Base'!$B:$K,9,FALSE)*31536000/VLOOKUP($F19,F:H,MATCH(H18,F18:AF18,0),FALSE)</f>
        <v>7767.9846449136276</v>
      </c>
      <c r="AE19" s="153">
        <f>VLOOKUP(D19,'Dados Base'!$B:$K,10,FALSE)*31536000/VLOOKUP($F19,F:H,MATCH(H18,F18:AF18,0),FALSE)</f>
        <v>907.94625719769647</v>
      </c>
      <c r="AF19" s="21"/>
      <c r="AG19" s="21"/>
      <c r="AH19" s="21"/>
      <c r="AI19" s="21"/>
      <c r="AJ19" s="21"/>
      <c r="AK19" s="72">
        <f>(SUMIFS('Banco de Indicadores Mun. (2)'!I:I,'Banco de Indicadores Mun. (2)'!B:B,'Banco de Indicadores - Mun. (1)'!B19,'Banco de Indicadores Mun. (2)'!A:A,'Banco de Indicadores - Mun. (1)'!A19) / VLOOKUP(D19,'Dados Base'!$B:$K,8,FALSE)) * 100</f>
        <v>37.073951219512189</v>
      </c>
      <c r="AL19" s="72">
        <f>(SUMIFS('Banco de Indicadores Mun. (2)'!I:I,'Banco de Indicadores Mun. (2)'!B:B,'Banco de Indicadores - Mun. (1)'!B19,'Banco de Indicadores Mun. (2)'!A:A,'Banco de Indicadores - Mun. (1)'!A19) / VLOOKUP(D19,'Dados Base'!$B:$K,9,FALSE)) * 100</f>
        <v>19.740675324675323</v>
      </c>
      <c r="AM19" s="72">
        <f>(SUMIFS('Banco de Indicadores Mun. (2)'!J:J,'Banco de Indicadores Mun. (2)'!B:B,'Banco de Indicadores - Mun. (1)'!B19,'Banco de Indicadores Mun. (2)'!A:A,'Banco de Indicadores - Mun. (1)'!A19) / VLOOKUP(D19,'Dados Base'!$B:$K,7,FALSE)) * 100</f>
        <v>44.131843749999994</v>
      </c>
      <c r="AN19" s="72">
        <f>(SUMIFS('Banco de Indicadores Mun. (2)'!K:K,'Banco de Indicadores Mun. (2)'!B:B,'Banco de Indicadores - Mun. (1)'!B19,'Banco de Indicadores Mun. (2)'!A:A,'Banco de Indicadores - Mun. (1)'!A19) / VLOOKUP(D19,'Dados Base'!$B:$K,10,FALSE)) * 100</f>
        <v>11.979222222222226</v>
      </c>
      <c r="AO19" s="21">
        <v>0</v>
      </c>
      <c r="AP19" s="125">
        <v>0</v>
      </c>
      <c r="AQ19" s="143">
        <v>0</v>
      </c>
      <c r="AR19" s="21">
        <v>9.5</v>
      </c>
      <c r="AS19" s="37">
        <v>98.74</v>
      </c>
      <c r="AT19" s="37">
        <v>98.739999999999981</v>
      </c>
      <c r="AU19" s="37">
        <v>71.091341930986403</v>
      </c>
      <c r="AV19" s="20">
        <v>7.6021319999999992</v>
      </c>
      <c r="AW19" s="21">
        <v>0</v>
      </c>
      <c r="AX19" s="21">
        <v>0</v>
      </c>
      <c r="AY19" s="21"/>
    </row>
    <row r="20" spans="1:51" ht="15" x14ac:dyDescent="0.25">
      <c r="A20" s="144">
        <v>2017</v>
      </c>
      <c r="B20" s="77" t="s">
        <v>20</v>
      </c>
      <c r="C20" s="78">
        <v>5</v>
      </c>
      <c r="D20" s="77">
        <v>3501608</v>
      </c>
      <c r="E20" s="78">
        <v>35016085</v>
      </c>
      <c r="F20" s="78" t="str">
        <f t="shared" si="1"/>
        <v>350160852017</v>
      </c>
      <c r="G20" s="79">
        <v>1.1632773815415609</v>
      </c>
      <c r="H20" s="80">
        <f t="shared" si="0"/>
        <v>227223</v>
      </c>
      <c r="I20" s="81">
        <v>226162</v>
      </c>
      <c r="J20" s="82">
        <v>1061</v>
      </c>
      <c r="K20" s="83">
        <f>(H20)/VLOOKUP(D20,'Dados Base'!$B:$K,6,FALSE)</f>
        <v>1700.3891341764574</v>
      </c>
      <c r="L20" s="84">
        <v>99.53</v>
      </c>
      <c r="M20" s="85" t="s">
        <v>702</v>
      </c>
      <c r="N20" s="86">
        <v>0.81100000000000005</v>
      </c>
      <c r="O20" s="87" t="s">
        <v>691</v>
      </c>
      <c r="P20" s="87" t="s">
        <v>691</v>
      </c>
      <c r="Q20" s="87" t="s">
        <v>691</v>
      </c>
      <c r="R20" s="87" t="s">
        <v>691</v>
      </c>
      <c r="S20" s="87" t="s">
        <v>691</v>
      </c>
      <c r="T20" s="87" t="s">
        <v>691</v>
      </c>
      <c r="U20" s="87" t="s">
        <v>691</v>
      </c>
      <c r="V20" s="87" t="s">
        <v>691</v>
      </c>
      <c r="W20" s="87" t="s">
        <v>691</v>
      </c>
      <c r="X20" s="21"/>
      <c r="Y20" s="21">
        <v>209.5</v>
      </c>
      <c r="Z20" s="10">
        <v>2687.2940700000017</v>
      </c>
      <c r="AA20" s="10">
        <v>9882.5559299999986</v>
      </c>
      <c r="AB20" s="21">
        <v>31</v>
      </c>
      <c r="AC20" s="21">
        <v>0</v>
      </c>
      <c r="AD20" s="153">
        <f>VLOOKUP(D20,'Dados Base'!$B:$K,9,FALSE)*31536000/VLOOKUP($F20,F:H,MATCH(H19,F19:AF19,0),FALSE)</f>
        <v>226.2256901810116</v>
      </c>
      <c r="AE20" s="153">
        <f>VLOOKUP(D20,'Dados Base'!$B:$K,10,FALSE)*31536000/VLOOKUP($F20,F:H,MATCH(H19,F19:AF19,0),FALSE)</f>
        <v>29.145641066265302</v>
      </c>
      <c r="AF20" s="21"/>
      <c r="AG20" s="21"/>
      <c r="AH20" s="21"/>
      <c r="AI20" s="21"/>
      <c r="AJ20" s="21"/>
      <c r="AK20" s="72">
        <f>(SUMIFS('Banco de Indicadores Mun. (2)'!I:I,'Banco de Indicadores Mun. (2)'!B:B,'Banco de Indicadores - Mun. (1)'!B20,'Banco de Indicadores Mun. (2)'!A:A,'Banco de Indicadores - Mun. (1)'!A20) / VLOOKUP(D20,'Dados Base'!$B:$K,8,FALSE)) * 100</f>
        <v>414.78659677419341</v>
      </c>
      <c r="AL20" s="72">
        <f>(SUMIFS('Banco de Indicadores Mun. (2)'!I:I,'Banco de Indicadores Mun. (2)'!B:B,'Banco de Indicadores - Mun. (1)'!B20,'Banco de Indicadores Mun. (2)'!A:A,'Banco de Indicadores - Mun. (1)'!A20) / VLOOKUP(D20,'Dados Base'!$B:$K,9,FALSE)) * 100</f>
        <v>157.77158895705517</v>
      </c>
      <c r="AM20" s="72">
        <f>(SUMIFS('Banco de Indicadores Mun. (2)'!J:J,'Banco de Indicadores Mun. (2)'!B:B,'Banco de Indicadores - Mun. (1)'!B20,'Banco de Indicadores Mun. (2)'!A:A,'Banco de Indicadores - Mun. (1)'!A20) / VLOOKUP(D20,'Dados Base'!$B:$K,7,FALSE)) * 100</f>
        <v>554.49963414634146</v>
      </c>
      <c r="AN20" s="72">
        <f>(SUMIFS('Banco de Indicadores Mun. (2)'!K:K,'Banco de Indicadores Mun. (2)'!B:B,'Banco de Indicadores - Mun. (1)'!B20,'Banco de Indicadores Mun. (2)'!A:A,'Banco de Indicadores - Mun. (1)'!A20) / VLOOKUP(D20,'Dados Base'!$B:$K,10,FALSE)) * 100</f>
        <v>142.01352380952349</v>
      </c>
      <c r="AO20" s="21">
        <v>1</v>
      </c>
      <c r="AP20" s="125">
        <v>0</v>
      </c>
      <c r="AQ20" s="143">
        <v>0</v>
      </c>
      <c r="AR20" s="21">
        <v>8.3000000000000007</v>
      </c>
      <c r="AS20" s="37">
        <v>99.5</v>
      </c>
      <c r="AT20" s="37">
        <v>43.779999999999994</v>
      </c>
      <c r="AU20" s="37">
        <v>21.378887337557742</v>
      </c>
      <c r="AV20" s="20">
        <v>4.0421291771776779</v>
      </c>
      <c r="AW20" s="21">
        <v>3</v>
      </c>
      <c r="AX20" s="21">
        <v>0</v>
      </c>
      <c r="AY20" s="21"/>
    </row>
    <row r="21" spans="1:51" ht="15" x14ac:dyDescent="0.25">
      <c r="A21" s="144">
        <v>2017</v>
      </c>
      <c r="B21" s="77" t="s">
        <v>21</v>
      </c>
      <c r="C21" s="78">
        <v>9</v>
      </c>
      <c r="D21" s="77">
        <v>3501707</v>
      </c>
      <c r="E21" s="78">
        <v>35017079</v>
      </c>
      <c r="F21" s="78" t="str">
        <f t="shared" si="1"/>
        <v>350170792017</v>
      </c>
      <c r="G21" s="79">
        <v>1.7301234116247066</v>
      </c>
      <c r="H21" s="80">
        <f t="shared" si="0"/>
        <v>38572</v>
      </c>
      <c r="I21" s="81">
        <v>38280</v>
      </c>
      <c r="J21" s="82">
        <v>292</v>
      </c>
      <c r="K21" s="83">
        <f>(H21)/VLOOKUP(D21,'Dados Base'!$B:$K,6,FALSE)</f>
        <v>312.50101271976018</v>
      </c>
      <c r="L21" s="84">
        <v>99.24</v>
      </c>
      <c r="M21" s="85" t="s">
        <v>702</v>
      </c>
      <c r="N21" s="86">
        <v>0.751</v>
      </c>
      <c r="O21" s="87" t="s">
        <v>691</v>
      </c>
      <c r="P21" s="87" t="s">
        <v>691</v>
      </c>
      <c r="Q21" s="87" t="s">
        <v>691</v>
      </c>
      <c r="R21" s="87" t="s">
        <v>691</v>
      </c>
      <c r="S21" s="87" t="s">
        <v>691</v>
      </c>
      <c r="T21" s="87" t="s">
        <v>691</v>
      </c>
      <c r="U21" s="87" t="s">
        <v>691</v>
      </c>
      <c r="V21" s="87" t="s">
        <v>691</v>
      </c>
      <c r="W21" s="87" t="s">
        <v>691</v>
      </c>
      <c r="X21" s="21"/>
      <c r="Y21" s="21">
        <v>31.11</v>
      </c>
      <c r="Z21" s="10">
        <v>0</v>
      </c>
      <c r="AA21" s="10">
        <v>2100.1680000000001</v>
      </c>
      <c r="AB21" s="21">
        <v>4</v>
      </c>
      <c r="AC21" s="21">
        <v>0</v>
      </c>
      <c r="AD21" s="153">
        <f>VLOOKUP(D21,'Dados Base'!$B:$K,9,FALSE)*31536000/VLOOKUP($F21,F:H,MATCH(H20,F20:AF20,0),FALSE)</f>
        <v>1316.3164990148293</v>
      </c>
      <c r="AE21" s="153">
        <f>VLOOKUP(D21,'Dados Base'!$B:$K,10,FALSE)*31536000/VLOOKUP($F21,F:H,MATCH(H20,F20:AF20,0),FALSE)</f>
        <v>155.34169864150155</v>
      </c>
      <c r="AF21" s="21"/>
      <c r="AG21" s="21"/>
      <c r="AH21" s="21"/>
      <c r="AI21" s="21"/>
      <c r="AJ21" s="21"/>
      <c r="AK21" s="72">
        <f>(SUMIFS('Banco de Indicadores Mun. (2)'!I:I,'Banco de Indicadores Mun. (2)'!B:B,'Banco de Indicadores - Mun. (1)'!B21,'Banco de Indicadores Mun. (2)'!A:A,'Banco de Indicadores - Mun. (1)'!A21) / VLOOKUP(D21,'Dados Base'!$B:$K,8,FALSE)) * 100</f>
        <v>34.470517241379298</v>
      </c>
      <c r="AL21" s="72">
        <f>(SUMIFS('Banco de Indicadores Mun. (2)'!I:I,'Banco de Indicadores Mun. (2)'!B:B,'Banco de Indicadores - Mun. (1)'!B21,'Banco de Indicadores Mun. (2)'!A:A,'Banco de Indicadores - Mun. (1)'!A21) / VLOOKUP(D21,'Dados Base'!$B:$K,9,FALSE)) * 100</f>
        <v>12.417950310559002</v>
      </c>
      <c r="AM21" s="72">
        <f>(SUMIFS('Banco de Indicadores Mun. (2)'!J:J,'Banco de Indicadores Mun. (2)'!B:B,'Banco de Indicadores - Mun. (1)'!B21,'Banco de Indicadores Mun. (2)'!A:A,'Banco de Indicadores - Mun. (1)'!A21) / VLOOKUP(D21,'Dados Base'!$B:$K,7,FALSE)) * 100</f>
        <v>4.4248461538461532</v>
      </c>
      <c r="AN21" s="72">
        <f>(SUMIFS('Banco de Indicadores Mun. (2)'!K:K,'Banco de Indicadores Mun. (2)'!B:B,'Banco de Indicadores - Mun. (1)'!B21,'Banco de Indicadores Mun. (2)'!A:A,'Banco de Indicadores - Mun. (1)'!A21) / VLOOKUP(D21,'Dados Base'!$B:$K,10,FALSE)) * 100</f>
        <v>96.143210526315798</v>
      </c>
      <c r="AO21" s="21">
        <v>0</v>
      </c>
      <c r="AP21" s="125">
        <v>0</v>
      </c>
      <c r="AQ21" s="143">
        <v>0</v>
      </c>
      <c r="AR21" s="21">
        <v>10</v>
      </c>
      <c r="AS21" s="37">
        <v>100</v>
      </c>
      <c r="AT21" s="37">
        <v>0</v>
      </c>
      <c r="AU21" s="37">
        <v>0</v>
      </c>
      <c r="AV21" s="20">
        <v>1.5</v>
      </c>
      <c r="AW21" s="21">
        <v>1</v>
      </c>
      <c r="AX21" s="21">
        <v>0</v>
      </c>
      <c r="AY21" s="21"/>
    </row>
    <row r="22" spans="1:51" ht="15" x14ac:dyDescent="0.25">
      <c r="A22" s="144">
        <v>2017</v>
      </c>
      <c r="B22" s="77" t="s">
        <v>22</v>
      </c>
      <c r="C22" s="78">
        <v>15</v>
      </c>
      <c r="D22" s="77">
        <v>3501806</v>
      </c>
      <c r="E22" s="78">
        <v>350180615</v>
      </c>
      <c r="F22" s="78" t="str">
        <f t="shared" si="1"/>
        <v>3501806152017</v>
      </c>
      <c r="G22" s="79">
        <v>9.4682726128936245E-2</v>
      </c>
      <c r="H22" s="80">
        <f t="shared" si="0"/>
        <v>5733</v>
      </c>
      <c r="I22" s="81">
        <v>4968</v>
      </c>
      <c r="J22" s="82">
        <v>765</v>
      </c>
      <c r="K22" s="83">
        <f>(H22)/VLOOKUP(D22,'Dados Base'!$B:$K,6,FALSE)</f>
        <v>22.584203269647428</v>
      </c>
      <c r="L22" s="84">
        <v>86.66</v>
      </c>
      <c r="M22" s="85" t="s">
        <v>702</v>
      </c>
      <c r="N22" s="86">
        <v>0.745</v>
      </c>
      <c r="O22" s="87" t="s">
        <v>691</v>
      </c>
      <c r="P22" s="87" t="s">
        <v>691</v>
      </c>
      <c r="Q22" s="87" t="s">
        <v>691</v>
      </c>
      <c r="R22" s="87" t="s">
        <v>691</v>
      </c>
      <c r="S22" s="87" t="s">
        <v>691</v>
      </c>
      <c r="T22" s="87" t="s">
        <v>691</v>
      </c>
      <c r="U22" s="87" t="s">
        <v>691</v>
      </c>
      <c r="V22" s="87" t="s">
        <v>691</v>
      </c>
      <c r="W22" s="87" t="s">
        <v>691</v>
      </c>
      <c r="X22" s="21"/>
      <c r="Y22" s="21">
        <v>3.5</v>
      </c>
      <c r="Z22" s="10">
        <v>241.4697534</v>
      </c>
      <c r="AA22" s="10">
        <v>28.908246599999998</v>
      </c>
      <c r="AB22" s="21">
        <v>0</v>
      </c>
      <c r="AC22" s="21">
        <v>0</v>
      </c>
      <c r="AD22" s="153">
        <f>VLOOKUP(D22,'Dados Base'!$B:$K,9,FALSE)*31536000/VLOOKUP($F22,F:H,MATCH(H21,F21:AF21,0),FALSE)</f>
        <v>10451.491365777079</v>
      </c>
      <c r="AE22" s="153">
        <f>VLOOKUP(D22,'Dados Base'!$B:$K,10,FALSE)*31536000/VLOOKUP($F22,F:H,MATCH(H21,F21:AF21,0),FALSE)</f>
        <v>1155.164835164835</v>
      </c>
      <c r="AF22" s="21"/>
      <c r="AG22" s="21"/>
      <c r="AH22" s="21"/>
      <c r="AI22" s="21"/>
      <c r="AJ22" s="21"/>
      <c r="AK22" s="72">
        <f>(SUMIFS('Banco de Indicadores Mun. (2)'!I:I,'Banco de Indicadores Mun. (2)'!B:B,'Banco de Indicadores - Mun. (1)'!B22,'Banco de Indicadores Mun. (2)'!A:A,'Banco de Indicadores - Mun. (1)'!A22) / VLOOKUP(D22,'Dados Base'!$B:$K,8,FALSE)) * 100</f>
        <v>4.8873114754098355</v>
      </c>
      <c r="AL22" s="72">
        <f>(SUMIFS('Banco de Indicadores Mun. (2)'!I:I,'Banco de Indicadores Mun. (2)'!B:B,'Banco de Indicadores - Mun. (1)'!B22,'Banco de Indicadores Mun. (2)'!A:A,'Banco de Indicadores - Mun. (1)'!A22) / VLOOKUP(D22,'Dados Base'!$B:$K,9,FALSE)) * 100</f>
        <v>1.5690842105263159</v>
      </c>
      <c r="AM22" s="72">
        <f>(SUMIFS('Banco de Indicadores Mun. (2)'!J:J,'Banco de Indicadores Mun. (2)'!B:B,'Banco de Indicadores - Mun. (1)'!B22,'Banco de Indicadores Mun. (2)'!A:A,'Banco de Indicadores - Mun. (1)'!A22) / VLOOKUP(D22,'Dados Base'!$B:$K,7,FALSE)) * 100</f>
        <v>7.122774999999999</v>
      </c>
      <c r="AN22" s="72">
        <f>(SUMIFS('Banco de Indicadores Mun. (2)'!K:K,'Banco de Indicadores Mun. (2)'!B:B,'Banco de Indicadores - Mun. (1)'!B22,'Banco de Indicadores Mun. (2)'!A:A,'Banco de Indicadores - Mun. (1)'!A22) / VLOOKUP(D22,'Dados Base'!$B:$K,10,FALSE)) * 100</f>
        <v>0.62928571428571423</v>
      </c>
      <c r="AO22" s="21">
        <v>0</v>
      </c>
      <c r="AP22" s="125">
        <v>0</v>
      </c>
      <c r="AQ22" s="143">
        <v>0</v>
      </c>
      <c r="AR22" s="21">
        <v>8.6999999999999993</v>
      </c>
      <c r="AS22" s="37">
        <v>99</v>
      </c>
      <c r="AT22" s="37">
        <v>96.03</v>
      </c>
      <c r="AU22" s="37">
        <v>89.308210505292593</v>
      </c>
      <c r="AV22" s="20">
        <v>9.9400000000000013</v>
      </c>
      <c r="AW22" s="21">
        <v>0</v>
      </c>
      <c r="AX22" s="21">
        <v>0</v>
      </c>
      <c r="AY22" s="21"/>
    </row>
    <row r="23" spans="1:51" ht="15" x14ac:dyDescent="0.25">
      <c r="A23" s="144">
        <v>2017</v>
      </c>
      <c r="B23" s="77" t="s">
        <v>23</v>
      </c>
      <c r="C23" s="78">
        <v>5</v>
      </c>
      <c r="D23" s="77">
        <v>3501905</v>
      </c>
      <c r="E23" s="78">
        <v>35019055</v>
      </c>
      <c r="F23" s="78" t="str">
        <f t="shared" si="1"/>
        <v>350190552017</v>
      </c>
      <c r="G23" s="79">
        <v>0.65144418018938666</v>
      </c>
      <c r="H23" s="80">
        <f t="shared" si="0"/>
        <v>68602</v>
      </c>
      <c r="I23" s="81">
        <v>56723</v>
      </c>
      <c r="J23" s="82">
        <v>11879</v>
      </c>
      <c r="K23" s="83">
        <f>(H23)/VLOOKUP(D23,'Dados Base'!$B:$K,6,FALSE)</f>
        <v>153.8126947826282</v>
      </c>
      <c r="L23" s="84">
        <v>82.68</v>
      </c>
      <c r="M23" s="85" t="s">
        <v>702</v>
      </c>
      <c r="N23" s="86">
        <v>0.78500000000000003</v>
      </c>
      <c r="O23" s="87" t="s">
        <v>691</v>
      </c>
      <c r="P23" s="87" t="s">
        <v>691</v>
      </c>
      <c r="Q23" s="87" t="s">
        <v>691</v>
      </c>
      <c r="R23" s="87" t="s">
        <v>691</v>
      </c>
      <c r="S23" s="87" t="s">
        <v>691</v>
      </c>
      <c r="T23" s="87" t="s">
        <v>691</v>
      </c>
      <c r="U23" s="87" t="s">
        <v>691</v>
      </c>
      <c r="V23" s="87" t="s">
        <v>691</v>
      </c>
      <c r="W23" s="87" t="s">
        <v>691</v>
      </c>
      <c r="X23" s="21"/>
      <c r="Y23" s="21">
        <v>44.83</v>
      </c>
      <c r="Z23" s="10">
        <v>1551.0797190000001</v>
      </c>
      <c r="AA23" s="10">
        <v>1474.7022810000001</v>
      </c>
      <c r="AB23" s="21">
        <v>17</v>
      </c>
      <c r="AC23" s="21">
        <v>0</v>
      </c>
      <c r="AD23" s="153">
        <f>VLOOKUP(D23,'Dados Base'!$B:$K,9,FALSE)*31536000/VLOOKUP($F23,F:H,MATCH(H22,F22:AF22,0),FALSE)</f>
        <v>2555.9044925803914</v>
      </c>
      <c r="AE23" s="153">
        <f>VLOOKUP(D23,'Dados Base'!$B:$K,10,FALSE)*31536000/VLOOKUP($F23,F:H,MATCH(H22,F22:AF22,0),FALSE)</f>
        <v>330.9804378881081</v>
      </c>
      <c r="AF23" s="21"/>
      <c r="AG23" s="21"/>
      <c r="AH23" s="21"/>
      <c r="AI23" s="21"/>
      <c r="AJ23" s="21"/>
      <c r="AK23" s="72">
        <f>(SUMIFS('Banco de Indicadores Mun. (2)'!I:I,'Banco de Indicadores Mun. (2)'!B:B,'Banco de Indicadores - Mun. (1)'!B23,'Banco de Indicadores Mun. (2)'!A:A,'Banco de Indicadores - Mun. (1)'!A23) / VLOOKUP(D23,'Dados Base'!$B:$K,8,FALSE)) * 100</f>
        <v>23.920665071770312</v>
      </c>
      <c r="AL23" s="72">
        <f>(SUMIFS('Banco de Indicadores Mun. (2)'!I:I,'Banco de Indicadores Mun. (2)'!B:B,'Banco de Indicadores - Mun. (1)'!B23,'Banco de Indicadores Mun. (2)'!A:A,'Banco de Indicadores - Mun. (1)'!A23) / VLOOKUP(D23,'Dados Base'!$B:$K,9,FALSE)) * 100</f>
        <v>8.9917607913668984</v>
      </c>
      <c r="AM23" s="72">
        <f>(SUMIFS('Banco de Indicadores Mun. (2)'!J:J,'Banco de Indicadores Mun. (2)'!B:B,'Banco de Indicadores - Mun. (1)'!B23,'Banco de Indicadores Mun. (2)'!A:A,'Banco de Indicadores - Mun. (1)'!A23) / VLOOKUP(D23,'Dados Base'!$B:$K,7,FALSE)) * 100</f>
        <v>26.012211678832099</v>
      </c>
      <c r="AN23" s="72">
        <f>(SUMIFS('Banco de Indicadores Mun. (2)'!K:K,'Banco de Indicadores Mun. (2)'!B:B,'Banco de Indicadores - Mun. (1)'!B23,'Banco de Indicadores Mun. (2)'!A:A,'Banco de Indicadores - Mun. (1)'!A23) / VLOOKUP(D23,'Dados Base'!$B:$K,10,FALSE)) * 100</f>
        <v>19.940916666666631</v>
      </c>
      <c r="AO23" s="21">
        <v>0</v>
      </c>
      <c r="AP23" s="125">
        <v>0</v>
      </c>
      <c r="AQ23" s="143">
        <v>0</v>
      </c>
      <c r="AR23" s="21">
        <v>8.3000000000000007</v>
      </c>
      <c r="AS23" s="37">
        <v>95</v>
      </c>
      <c r="AT23" s="37">
        <v>67.45</v>
      </c>
      <c r="AU23" s="37">
        <v>51.262110720468293</v>
      </c>
      <c r="AV23" s="20">
        <v>6.3220299999999998</v>
      </c>
      <c r="AW23" s="21">
        <v>4</v>
      </c>
      <c r="AX23" s="21">
        <v>0</v>
      </c>
      <c r="AY23" s="21"/>
    </row>
    <row r="24" spans="1:51" ht="15" x14ac:dyDescent="0.25">
      <c r="A24" s="144">
        <v>2017</v>
      </c>
      <c r="B24" s="77" t="s">
        <v>24</v>
      </c>
      <c r="C24" s="78">
        <v>5</v>
      </c>
      <c r="D24" s="77">
        <v>3502002</v>
      </c>
      <c r="E24" s="78">
        <v>35020025</v>
      </c>
      <c r="F24" s="78" t="str">
        <f t="shared" si="1"/>
        <v>350200252017</v>
      </c>
      <c r="G24" s="79">
        <v>1.4042997898530807</v>
      </c>
      <c r="H24" s="80">
        <f t="shared" si="0"/>
        <v>4694</v>
      </c>
      <c r="I24" s="81">
        <v>3877</v>
      </c>
      <c r="J24" s="82">
        <v>817</v>
      </c>
      <c r="K24" s="83">
        <f>(H24)/VLOOKUP(D24,'Dados Base'!$B:$K,6,FALSE)</f>
        <v>14.371000826623396</v>
      </c>
      <c r="L24" s="84">
        <v>82.59</v>
      </c>
      <c r="M24" s="85" t="s">
        <v>702</v>
      </c>
      <c r="N24" s="86">
        <v>0.754</v>
      </c>
      <c r="O24" s="87" t="s">
        <v>691</v>
      </c>
      <c r="P24" s="87" t="s">
        <v>691</v>
      </c>
      <c r="Q24" s="87" t="s">
        <v>691</v>
      </c>
      <c r="R24" s="87" t="s">
        <v>691</v>
      </c>
      <c r="S24" s="87" t="s">
        <v>691</v>
      </c>
      <c r="T24" s="87" t="s">
        <v>691</v>
      </c>
      <c r="U24" s="87" t="s">
        <v>691</v>
      </c>
      <c r="V24" s="87" t="s">
        <v>691</v>
      </c>
      <c r="W24" s="87" t="s">
        <v>691</v>
      </c>
      <c r="X24" s="21"/>
      <c r="Y24" s="21">
        <v>2.69</v>
      </c>
      <c r="Z24" s="10">
        <v>168.772572</v>
      </c>
      <c r="AA24" s="10">
        <v>38.911428000000001</v>
      </c>
      <c r="AB24" s="21">
        <v>0</v>
      </c>
      <c r="AC24" s="21">
        <v>0</v>
      </c>
      <c r="AD24" s="153">
        <f>VLOOKUP(D24,'Dados Base'!$B:$K,9,FALSE)*31536000/VLOOKUP($F24,F:H,MATCH(H23,F23:AF23,0),FALSE)</f>
        <v>26604.720920323816</v>
      </c>
      <c r="AE24" s="153">
        <f>VLOOKUP(D24,'Dados Base'!$B:$K,10,FALSE)*31536000/VLOOKUP($F24,F:H,MATCH(H23,F23:AF23,0),FALSE)</f>
        <v>3291.9982956966342</v>
      </c>
      <c r="AF24" s="21"/>
      <c r="AG24" s="21"/>
      <c r="AH24" s="21"/>
      <c r="AI24" s="21"/>
      <c r="AJ24" s="21"/>
      <c r="AK24" s="72">
        <f>(SUMIFS('Banco de Indicadores Mun. (2)'!I:I,'Banco de Indicadores Mun. (2)'!B:B,'Banco de Indicadores - Mun. (1)'!B24,'Banco de Indicadores Mun. (2)'!A:A,'Banco de Indicadores - Mun. (1)'!A24) / VLOOKUP(D24,'Dados Base'!$B:$K,8,FALSE)) * 100</f>
        <v>20.294236842105263</v>
      </c>
      <c r="AL24" s="72">
        <f>(SUMIFS('Banco de Indicadores Mun. (2)'!I:I,'Banco de Indicadores Mun. (2)'!B:B,'Banco de Indicadores - Mun. (1)'!B24,'Banco de Indicadores Mun. (2)'!A:A,'Banco de Indicadores - Mun. (1)'!A24) / VLOOKUP(D24,'Dados Base'!$B:$K,9,FALSE)) * 100</f>
        <v>7.7897070707070704</v>
      </c>
      <c r="AM24" s="72">
        <f>(SUMIFS('Banco de Indicadores Mun. (2)'!J:J,'Banco de Indicadores Mun. (2)'!B:B,'Banco de Indicadores - Mun. (1)'!B24,'Banco de Indicadores Mun. (2)'!A:A,'Banco de Indicadores - Mun. (1)'!A24) / VLOOKUP(D24,'Dados Base'!$B:$K,7,FALSE)) * 100</f>
        <v>28.650446601941741</v>
      </c>
      <c r="AN24" s="72">
        <f>(SUMIFS('Banco de Indicadores Mun. (2)'!K:K,'Banco de Indicadores Mun. (2)'!B:B,'Banco de Indicadores - Mun. (1)'!B24,'Banco de Indicadores Mun. (2)'!A:A,'Banco de Indicadores - Mun. (1)'!A24) / VLOOKUP(D24,'Dados Base'!$B:$K,10,FALSE)) * 100</f>
        <v>2.7291428571428575</v>
      </c>
      <c r="AO24" s="21">
        <v>0</v>
      </c>
      <c r="AP24" s="125">
        <v>0</v>
      </c>
      <c r="AQ24" s="143">
        <v>0</v>
      </c>
      <c r="AR24" s="21">
        <v>10</v>
      </c>
      <c r="AS24" s="37">
        <v>94</v>
      </c>
      <c r="AT24" s="37">
        <v>89.3</v>
      </c>
      <c r="AU24" s="37">
        <v>81.264118564742589</v>
      </c>
      <c r="AV24" s="20">
        <v>9.8350000000000009</v>
      </c>
      <c r="AW24" s="21">
        <v>0</v>
      </c>
      <c r="AX24" s="21">
        <v>0</v>
      </c>
      <c r="AY24" s="21"/>
    </row>
    <row r="25" spans="1:51" ht="15" x14ac:dyDescent="0.25">
      <c r="A25" s="144">
        <v>2017</v>
      </c>
      <c r="B25" s="77" t="s">
        <v>25</v>
      </c>
      <c r="C25" s="78">
        <v>19</v>
      </c>
      <c r="D25" s="77">
        <v>3502101</v>
      </c>
      <c r="E25" s="78">
        <v>350210119</v>
      </c>
      <c r="F25" s="78" t="str">
        <f t="shared" si="1"/>
        <v>3502101192017</v>
      </c>
      <c r="G25" s="79">
        <v>8.4491082086302072E-2</v>
      </c>
      <c r="H25" s="80">
        <f t="shared" si="0"/>
        <v>55886</v>
      </c>
      <c r="I25" s="81">
        <v>52550</v>
      </c>
      <c r="J25" s="82">
        <v>3336</v>
      </c>
      <c r="K25" s="83">
        <f>(H25)/VLOOKUP(D25,'Dados Base'!$B:$K,6,FALSE)</f>
        <v>58.208519945838972</v>
      </c>
      <c r="L25" s="84">
        <v>94.03</v>
      </c>
      <c r="M25" s="85" t="s">
        <v>702</v>
      </c>
      <c r="N25" s="86">
        <v>0.77900000000000003</v>
      </c>
      <c r="O25" s="87" t="s">
        <v>691</v>
      </c>
      <c r="P25" s="87" t="s">
        <v>691</v>
      </c>
      <c r="Q25" s="87" t="s">
        <v>691</v>
      </c>
      <c r="R25" s="87" t="s">
        <v>691</v>
      </c>
      <c r="S25" s="87" t="s">
        <v>691</v>
      </c>
      <c r="T25" s="87" t="s">
        <v>691</v>
      </c>
      <c r="U25" s="87" t="s">
        <v>691</v>
      </c>
      <c r="V25" s="87" t="s">
        <v>691</v>
      </c>
      <c r="W25" s="87" t="s">
        <v>691</v>
      </c>
      <c r="X25" s="21"/>
      <c r="Y25" s="21">
        <v>42.82</v>
      </c>
      <c r="Z25" s="10">
        <v>2275.5140621999999</v>
      </c>
      <c r="AA25" s="10">
        <v>615.15993779999985</v>
      </c>
      <c r="AB25" s="21">
        <v>4</v>
      </c>
      <c r="AC25" s="21">
        <v>0</v>
      </c>
      <c r="AD25" s="153">
        <f>VLOOKUP(D25,'Dados Base'!$B:$K,9,FALSE)*31536000/VLOOKUP($F25,F:H,MATCH(H24,F24:AF24,0),FALSE)</f>
        <v>3955.6840711448303</v>
      </c>
      <c r="AE25" s="153">
        <f>VLOOKUP(D25,'Dados Base'!$B:$K,10,FALSE)*31536000/VLOOKUP($F25,F:H,MATCH(H24,F24:AF24,0),FALSE)</f>
        <v>310.36037648069282</v>
      </c>
      <c r="AF25" s="21"/>
      <c r="AG25" s="21"/>
      <c r="AH25" s="21"/>
      <c r="AI25" s="21"/>
      <c r="AJ25" s="21"/>
      <c r="AK25" s="72">
        <f>(SUMIFS('Banco de Indicadores Mun. (2)'!I:I,'Banco de Indicadores Mun. (2)'!B:B,'Banco de Indicadores - Mun. (1)'!B25,'Banco de Indicadores Mun. (2)'!A:A,'Banco de Indicadores - Mun. (1)'!A25) / VLOOKUP(D25,'Dados Base'!$B:$K,8,FALSE)) * 100</f>
        <v>27.819624434389134</v>
      </c>
      <c r="AL25" s="72">
        <f>(SUMIFS('Banco de Indicadores Mun. (2)'!I:I,'Banco de Indicadores Mun. (2)'!B:B,'Banco de Indicadores - Mun. (1)'!B25,'Banco de Indicadores Mun. (2)'!A:A,'Banco de Indicadores - Mun. (1)'!A25) / VLOOKUP(D25,'Dados Base'!$B:$K,9,FALSE)) * 100</f>
        <v>8.7705235378031379</v>
      </c>
      <c r="AM25" s="72">
        <f>(SUMIFS('Banco de Indicadores Mun. (2)'!J:J,'Banco de Indicadores Mun. (2)'!B:B,'Banco de Indicadores - Mun. (1)'!B25,'Banco de Indicadores Mun. (2)'!A:A,'Banco de Indicadores - Mun. (1)'!A25) / VLOOKUP(D25,'Dados Base'!$B:$K,7,FALSE)) * 100</f>
        <v>13.993403614457831</v>
      </c>
      <c r="AN25" s="72">
        <f>(SUMIFS('Banco de Indicadores Mun. (2)'!K:K,'Banco de Indicadores Mun. (2)'!B:B,'Banco de Indicadores - Mun. (1)'!B25,'Banco de Indicadores Mun. (2)'!A:A,'Banco de Indicadores - Mun. (1)'!A25) / VLOOKUP(D25,'Dados Base'!$B:$K,10,FALSE)) * 100</f>
        <v>69.549672727272721</v>
      </c>
      <c r="AO25" s="21">
        <v>0</v>
      </c>
      <c r="AP25" s="125">
        <v>0</v>
      </c>
      <c r="AQ25" s="143">
        <v>0</v>
      </c>
      <c r="AR25" s="21">
        <v>7.4</v>
      </c>
      <c r="AS25" s="37">
        <v>99.03</v>
      </c>
      <c r="AT25" s="37">
        <v>99.029999999999987</v>
      </c>
      <c r="AU25" s="37">
        <v>78.719152080103129</v>
      </c>
      <c r="AV25" s="20">
        <v>8.3021762243685266</v>
      </c>
      <c r="AW25" s="21">
        <v>0</v>
      </c>
      <c r="AX25" s="21">
        <v>0</v>
      </c>
      <c r="AY25" s="21"/>
    </row>
    <row r="26" spans="1:51" ht="15" x14ac:dyDescent="0.25">
      <c r="A26" s="144">
        <v>2017</v>
      </c>
      <c r="B26" s="77" t="s">
        <v>26</v>
      </c>
      <c r="C26" s="78">
        <v>14</v>
      </c>
      <c r="D26" s="77">
        <v>3502200</v>
      </c>
      <c r="E26" s="78">
        <v>350220014</v>
      </c>
      <c r="F26" s="78" t="str">
        <f t="shared" si="1"/>
        <v>3502200142017</v>
      </c>
      <c r="G26" s="79">
        <v>1.0921978509597974</v>
      </c>
      <c r="H26" s="80">
        <f t="shared" si="0"/>
        <v>23811</v>
      </c>
      <c r="I26" s="81">
        <v>17608</v>
      </c>
      <c r="J26" s="82">
        <v>6203</v>
      </c>
      <c r="K26" s="83">
        <f>(H26)/VLOOKUP(D26,'Dados Base'!$B:$K,6,FALSE)</f>
        <v>23.146689997083698</v>
      </c>
      <c r="L26" s="84">
        <v>73.95</v>
      </c>
      <c r="M26" s="85" t="s">
        <v>702</v>
      </c>
      <c r="N26" s="86">
        <v>0.71899999999999997</v>
      </c>
      <c r="O26" s="87" t="s">
        <v>691</v>
      </c>
      <c r="P26" s="87" t="s">
        <v>691</v>
      </c>
      <c r="Q26" s="87" t="s">
        <v>691</v>
      </c>
      <c r="R26" s="87" t="s">
        <v>691</v>
      </c>
      <c r="S26" s="87" t="s">
        <v>691</v>
      </c>
      <c r="T26" s="87" t="s">
        <v>691</v>
      </c>
      <c r="U26" s="87" t="s">
        <v>691</v>
      </c>
      <c r="V26" s="87" t="s">
        <v>691</v>
      </c>
      <c r="W26" s="87" t="s">
        <v>691</v>
      </c>
      <c r="X26" s="21"/>
      <c r="Y26" s="21">
        <v>12.39</v>
      </c>
      <c r="Z26" s="10">
        <v>680.02934400000004</v>
      </c>
      <c r="AA26" s="10">
        <v>275.4466559999999</v>
      </c>
      <c r="AB26" s="21">
        <v>4</v>
      </c>
      <c r="AC26" s="21">
        <v>0</v>
      </c>
      <c r="AD26" s="153">
        <f>VLOOKUP(D26,'Dados Base'!$B:$K,9,FALSE)*31536000/VLOOKUP($F26,F:H,MATCH(H25,F25:AF25,0),FALSE)</f>
        <v>15442.852463147285</v>
      </c>
      <c r="AE26" s="153">
        <f>VLOOKUP(D26,'Dados Base'!$B:$K,10,FALSE)*31536000/VLOOKUP($F26,F:H,MATCH(H25,F25:AF25,0),FALSE)</f>
        <v>1827.7132417790096</v>
      </c>
      <c r="AF26" s="21"/>
      <c r="AG26" s="21"/>
      <c r="AH26" s="21"/>
      <c r="AI26" s="21"/>
      <c r="AJ26" s="21"/>
      <c r="AK26" s="72">
        <f>(SUMIFS('Banco de Indicadores Mun. (2)'!I:I,'Banco de Indicadores Mun. (2)'!B:B,'Banco de Indicadores - Mun. (1)'!B26,'Banco de Indicadores Mun. (2)'!A:A,'Banco de Indicadores - Mun. (1)'!A26) / VLOOKUP(D26,'Dados Base'!$B:$K,8,FALSE)) * 100</f>
        <v>10.488214559386973</v>
      </c>
      <c r="AL26" s="72">
        <f>(SUMIFS('Banco de Indicadores Mun. (2)'!I:I,'Banco de Indicadores Mun. (2)'!B:B,'Banco de Indicadores - Mun. (1)'!B26,'Banco de Indicadores Mun. (2)'!A:A,'Banco de Indicadores - Mun. (1)'!A26) / VLOOKUP(D26,'Dados Base'!$B:$K,9,FALSE)) * 100</f>
        <v>4.6954099485420242</v>
      </c>
      <c r="AM26" s="72">
        <f>(SUMIFS('Banco de Indicadores Mun. (2)'!J:J,'Banco de Indicadores Mun. (2)'!B:B,'Banco de Indicadores - Mun. (1)'!B26,'Banco de Indicadores Mun. (2)'!A:A,'Banco de Indicadores - Mun. (1)'!A26) / VLOOKUP(D26,'Dados Base'!$B:$K,7,FALSE)) * 100</f>
        <v>13.940851562500001</v>
      </c>
      <c r="AN26" s="72">
        <f>(SUMIFS('Banco de Indicadores Mun. (2)'!K:K,'Banco de Indicadores Mun. (2)'!B:B,'Banco de Indicadores - Mun. (1)'!B26,'Banco de Indicadores Mun. (2)'!A:A,'Banco de Indicadores - Mun. (1)'!A26) / VLOOKUP(D26,'Dados Base'!$B:$K,10,FALSE)) * 100</f>
        <v>0.88087681159420339</v>
      </c>
      <c r="AO26" s="21">
        <v>0</v>
      </c>
      <c r="AP26" s="125">
        <v>0</v>
      </c>
      <c r="AQ26" s="143">
        <v>0</v>
      </c>
      <c r="AR26" s="21">
        <v>9.5</v>
      </c>
      <c r="AS26" s="37">
        <v>89.4</v>
      </c>
      <c r="AT26" s="37">
        <v>89.4</v>
      </c>
      <c r="AU26" s="37">
        <v>71.171787046456444</v>
      </c>
      <c r="AV26" s="20">
        <v>7.667133499810344</v>
      </c>
      <c r="AW26" s="21">
        <v>0</v>
      </c>
      <c r="AX26" s="21">
        <v>0</v>
      </c>
      <c r="AY26" s="21"/>
    </row>
    <row r="27" spans="1:51" ht="15" x14ac:dyDescent="0.25">
      <c r="A27" s="144">
        <v>2017</v>
      </c>
      <c r="B27" s="77" t="s">
        <v>27</v>
      </c>
      <c r="C27" s="78">
        <v>10</v>
      </c>
      <c r="D27" s="77">
        <v>3502309</v>
      </c>
      <c r="E27" s="78">
        <v>350230910</v>
      </c>
      <c r="F27" s="78" t="str">
        <f t="shared" si="1"/>
        <v>3502309102017</v>
      </c>
      <c r="G27" s="79">
        <v>1.8511408652068573</v>
      </c>
      <c r="H27" s="80">
        <f t="shared" si="0"/>
        <v>6367</v>
      </c>
      <c r="I27" s="81">
        <v>4956</v>
      </c>
      <c r="J27" s="82">
        <v>1411</v>
      </c>
      <c r="K27" s="83">
        <f>(H27)/VLOOKUP(D27,'Dados Base'!$B:$K,6,FALSE)</f>
        <v>8.645411834994432</v>
      </c>
      <c r="L27" s="84">
        <v>77.84</v>
      </c>
      <c r="M27" s="85" t="s">
        <v>702</v>
      </c>
      <c r="N27" s="86">
        <v>0.72099999999999997</v>
      </c>
      <c r="O27" s="87" t="s">
        <v>691</v>
      </c>
      <c r="P27" s="87" t="s">
        <v>691</v>
      </c>
      <c r="Q27" s="87" t="s">
        <v>691</v>
      </c>
      <c r="R27" s="87" t="s">
        <v>691</v>
      </c>
      <c r="S27" s="87" t="s">
        <v>691</v>
      </c>
      <c r="T27" s="87" t="s">
        <v>691</v>
      </c>
      <c r="U27" s="87" t="s">
        <v>691</v>
      </c>
      <c r="V27" s="87" t="s">
        <v>691</v>
      </c>
      <c r="W27" s="87" t="s">
        <v>691</v>
      </c>
      <c r="X27" s="21"/>
      <c r="Y27" s="21">
        <v>3.43</v>
      </c>
      <c r="Z27" s="10">
        <v>231.089787</v>
      </c>
      <c r="AA27" s="10">
        <v>33.456212999999991</v>
      </c>
      <c r="AB27" s="21">
        <v>1</v>
      </c>
      <c r="AC27" s="21">
        <v>0</v>
      </c>
      <c r="AD27" s="153">
        <f>VLOOKUP(D27,'Dados Base'!$B:$K,9,FALSE)*31536000/VLOOKUP($F27,F:H,MATCH(H26,F26:AF26,0),FALSE)</f>
        <v>33928.317889115751</v>
      </c>
      <c r="AE27" s="153">
        <f>VLOOKUP(D27,'Dados Base'!$B:$K,10,FALSE)*31536000/VLOOKUP($F27,F:H,MATCH(H26,F26:AF26,0),FALSE)</f>
        <v>5002.5694989791118</v>
      </c>
      <c r="AF27" s="21"/>
      <c r="AG27" s="21"/>
      <c r="AH27" s="21"/>
      <c r="AI27" s="21"/>
      <c r="AJ27" s="21"/>
      <c r="AK27" s="72">
        <f>(SUMIFS('Banco de Indicadores Mun. (2)'!I:I,'Banco de Indicadores Mun. (2)'!B:B,'Banco de Indicadores - Mun. (1)'!B27,'Banco de Indicadores Mun. (2)'!A:A,'Banco de Indicadores - Mun. (1)'!A27) / VLOOKUP(D27,'Dados Base'!$B:$K,8,FALSE)) * 100</f>
        <v>12.310959514170039</v>
      </c>
      <c r="AL27" s="72">
        <f>(SUMIFS('Banco de Indicadores Mun. (2)'!I:I,'Banco de Indicadores Mun. (2)'!B:B,'Banco de Indicadores - Mun. (1)'!B27,'Banco de Indicadores Mun. (2)'!A:A,'Banco de Indicadores - Mun. (1)'!A27) / VLOOKUP(D27,'Dados Base'!$B:$K,9,FALSE)) * 100</f>
        <v>4.4391343065693434</v>
      </c>
      <c r="AM27" s="72">
        <f>(SUMIFS('Banco de Indicadores Mun. (2)'!J:J,'Banco de Indicadores Mun. (2)'!B:B,'Banco de Indicadores - Mun. (1)'!B27,'Banco de Indicadores Mun. (2)'!A:A,'Banco de Indicadores - Mun. (1)'!A27) / VLOOKUP(D27,'Dados Base'!$B:$K,7,FALSE)) * 100</f>
        <v>20.721452054794518</v>
      </c>
      <c r="AN27" s="72">
        <f>(SUMIFS('Banco de Indicadores Mun. (2)'!K:K,'Banco de Indicadores Mun. (2)'!B:B,'Banco de Indicadores - Mun. (1)'!B27,'Banco de Indicadores Mun. (2)'!A:A,'Banco de Indicadores - Mun. (1)'!A27) / VLOOKUP(D27,'Dados Base'!$B:$K,10,FALSE)) * 100</f>
        <v>0.15321782178217819</v>
      </c>
      <c r="AO27" s="21">
        <v>0</v>
      </c>
      <c r="AP27" s="125">
        <v>0</v>
      </c>
      <c r="AQ27" s="143">
        <v>0</v>
      </c>
      <c r="AR27" s="21">
        <v>9.1</v>
      </c>
      <c r="AS27" s="37">
        <v>94.95</v>
      </c>
      <c r="AT27" s="37">
        <v>94.95</v>
      </c>
      <c r="AU27" s="37">
        <v>87.353347621963664</v>
      </c>
      <c r="AV27" s="20">
        <v>9.9242500000000007</v>
      </c>
      <c r="AW27" s="21">
        <v>0</v>
      </c>
      <c r="AX27" s="21">
        <v>0</v>
      </c>
      <c r="AY27" s="21"/>
    </row>
    <row r="28" spans="1:51" ht="15" x14ac:dyDescent="0.25">
      <c r="A28" s="144">
        <v>2017</v>
      </c>
      <c r="B28" s="77" t="s">
        <v>28</v>
      </c>
      <c r="C28" s="78">
        <v>22</v>
      </c>
      <c r="D28" s="77">
        <v>3502408</v>
      </c>
      <c r="E28" s="78">
        <v>350240822</v>
      </c>
      <c r="F28" s="78" t="str">
        <f t="shared" si="1"/>
        <v>3502408222017</v>
      </c>
      <c r="G28" s="79">
        <v>0.65677233661256551</v>
      </c>
      <c r="H28" s="80">
        <f t="shared" si="0"/>
        <v>3898</v>
      </c>
      <c r="I28" s="81">
        <v>3360</v>
      </c>
      <c r="J28" s="82">
        <v>538</v>
      </c>
      <c r="K28" s="83">
        <f>(H28)/VLOOKUP(D28,'Dados Base'!$B:$K,6,FALSE)</f>
        <v>12.145950830399153</v>
      </c>
      <c r="L28" s="84">
        <v>86.2</v>
      </c>
      <c r="M28" s="85" t="s">
        <v>702</v>
      </c>
      <c r="N28" s="86">
        <v>0.74099999999999999</v>
      </c>
      <c r="O28" s="87" t="s">
        <v>691</v>
      </c>
      <c r="P28" s="87" t="s">
        <v>691</v>
      </c>
      <c r="Q28" s="87" t="s">
        <v>691</v>
      </c>
      <c r="R28" s="87" t="s">
        <v>691</v>
      </c>
      <c r="S28" s="87" t="s">
        <v>691</v>
      </c>
      <c r="T28" s="87" t="s">
        <v>691</v>
      </c>
      <c r="U28" s="87" t="s">
        <v>691</v>
      </c>
      <c r="V28" s="87" t="s">
        <v>691</v>
      </c>
      <c r="W28" s="87" t="s">
        <v>691</v>
      </c>
      <c r="X28" s="21"/>
      <c r="Y28" s="21">
        <v>2.3199999999999998</v>
      </c>
      <c r="Z28" s="10">
        <v>152.15902919999999</v>
      </c>
      <c r="AA28" s="10">
        <v>26.958970800000003</v>
      </c>
      <c r="AB28" s="21">
        <v>0</v>
      </c>
      <c r="AC28" s="21">
        <v>0</v>
      </c>
      <c r="AD28" s="153">
        <f>VLOOKUP(D28,'Dados Base'!$B:$K,9,FALSE)*31536000/VLOOKUP($F28,F:H,MATCH(H27,F27:AF27,0),FALSE)</f>
        <v>19254.920472036942</v>
      </c>
      <c r="AE28" s="153">
        <f>VLOOKUP(D28,'Dados Base'!$B:$K,10,FALSE)*31536000/VLOOKUP($F28,F:H,MATCH(H27,F27:AF27,0),FALSE)</f>
        <v>2750.7029245767053</v>
      </c>
      <c r="AF28" s="21"/>
      <c r="AG28" s="21"/>
      <c r="AH28" s="21"/>
      <c r="AI28" s="21"/>
      <c r="AJ28" s="21"/>
      <c r="AK28" s="72">
        <f>(SUMIFS('Banco de Indicadores Mun. (2)'!I:I,'Banco de Indicadores Mun. (2)'!B:B,'Banco de Indicadores - Mun. (1)'!B28,'Banco de Indicadores Mun. (2)'!A:A,'Banco de Indicadores - Mun. (1)'!A28) / VLOOKUP(D28,'Dados Base'!$B:$K,8,FALSE)) * 100</f>
        <v>23.792934426229511</v>
      </c>
      <c r="AL28" s="72">
        <f>(SUMIFS('Banco de Indicadores Mun. (2)'!I:I,'Banco de Indicadores Mun. (2)'!B:B,'Banco de Indicadores - Mun. (1)'!B28,'Banco de Indicadores Mun. (2)'!A:A,'Banco de Indicadores - Mun. (1)'!A28) / VLOOKUP(D28,'Dados Base'!$B:$K,9,FALSE)) * 100</f>
        <v>12.196378151260506</v>
      </c>
      <c r="AM28" s="72">
        <f>(SUMIFS('Banco de Indicadores Mun. (2)'!J:J,'Banco de Indicadores Mun. (2)'!B:B,'Banco de Indicadores - Mun. (1)'!B28,'Banco de Indicadores Mun. (2)'!A:A,'Banco de Indicadores - Mun. (1)'!A28) / VLOOKUP(D28,'Dados Base'!$B:$K,7,FALSE)) * 100</f>
        <v>31.929193181818182</v>
      </c>
      <c r="AN28" s="72">
        <f>(SUMIFS('Banco de Indicadores Mun. (2)'!K:K,'Banco de Indicadores Mun. (2)'!B:B,'Banco de Indicadores - Mun. (1)'!B28,'Banco de Indicadores Mun. (2)'!A:A,'Banco de Indicadores - Mun. (1)'!A28) / VLOOKUP(D28,'Dados Base'!$B:$K,10,FALSE)) * 100</f>
        <v>2.7343823529411773</v>
      </c>
      <c r="AO28" s="21">
        <v>0</v>
      </c>
      <c r="AP28" s="125">
        <v>0</v>
      </c>
      <c r="AQ28" s="143">
        <v>0</v>
      </c>
      <c r="AR28" s="21">
        <v>8.6</v>
      </c>
      <c r="AS28" s="37">
        <v>99.94</v>
      </c>
      <c r="AT28" s="37">
        <v>99.94</v>
      </c>
      <c r="AU28" s="37">
        <v>84.949044317154048</v>
      </c>
      <c r="AV28" s="20">
        <v>9.9991000000000003</v>
      </c>
      <c r="AW28" s="21">
        <v>0</v>
      </c>
      <c r="AX28" s="21">
        <v>0</v>
      </c>
      <c r="AY28" s="21"/>
    </row>
    <row r="29" spans="1:51" ht="15" x14ac:dyDescent="0.25">
      <c r="A29" s="144">
        <v>2017</v>
      </c>
      <c r="B29" s="77" t="s">
        <v>29</v>
      </c>
      <c r="C29" s="78">
        <v>2</v>
      </c>
      <c r="D29" s="77">
        <v>3502507</v>
      </c>
      <c r="E29" s="78">
        <v>35025072</v>
      </c>
      <c r="F29" s="78" t="str">
        <f t="shared" si="1"/>
        <v>350250722017</v>
      </c>
      <c r="G29" s="79">
        <v>0.15253526066736356</v>
      </c>
      <c r="H29" s="80">
        <f t="shared" si="0"/>
        <v>35501</v>
      </c>
      <c r="I29" s="81">
        <v>34985</v>
      </c>
      <c r="J29" s="82">
        <v>516</v>
      </c>
      <c r="K29" s="83">
        <f>(H29)/VLOOKUP(D29,'Dados Base'!$B:$K,6,FALSE)</f>
        <v>293.54225235654042</v>
      </c>
      <c r="L29" s="84">
        <v>98.55</v>
      </c>
      <c r="M29" s="85" t="s">
        <v>702</v>
      </c>
      <c r="N29" s="86">
        <v>0.755</v>
      </c>
      <c r="O29" s="87" t="s">
        <v>691</v>
      </c>
      <c r="P29" s="87" t="s">
        <v>691</v>
      </c>
      <c r="Q29" s="87" t="s">
        <v>691</v>
      </c>
      <c r="R29" s="87" t="s">
        <v>691</v>
      </c>
      <c r="S29" s="87" t="s">
        <v>691</v>
      </c>
      <c r="T29" s="87" t="s">
        <v>691</v>
      </c>
      <c r="U29" s="87" t="s">
        <v>691</v>
      </c>
      <c r="V29" s="87" t="s">
        <v>691</v>
      </c>
      <c r="W29" s="87" t="s">
        <v>691</v>
      </c>
      <c r="X29" s="21"/>
      <c r="Y29" s="21">
        <v>28.6</v>
      </c>
      <c r="Z29" s="10">
        <v>286.49105999999983</v>
      </c>
      <c r="AA29" s="10">
        <v>1644.1169400000001</v>
      </c>
      <c r="AB29" s="21">
        <v>10</v>
      </c>
      <c r="AC29" s="21">
        <v>0</v>
      </c>
      <c r="AD29" s="153">
        <f>VLOOKUP(D29,'Dados Base'!$B:$K,9,FALSE)*31536000/VLOOKUP($F29,F:H,MATCH(H28,F28:AF28,0),FALSE)</f>
        <v>1634.4959296921213</v>
      </c>
      <c r="AE29" s="153">
        <f>VLOOKUP(D29,'Dados Base'!$B:$K,10,FALSE)*31536000/VLOOKUP($F29,F:H,MATCH(H28,F28:AF28,0),FALSE)</f>
        <v>168.77947100081693</v>
      </c>
      <c r="AF29" s="21"/>
      <c r="AG29" s="21"/>
      <c r="AH29" s="21"/>
      <c r="AI29" s="21"/>
      <c r="AJ29" s="21"/>
      <c r="AK29" s="72">
        <f>(SUMIFS('Banco de Indicadores Mun. (2)'!I:I,'Banco de Indicadores Mun. (2)'!B:B,'Banco de Indicadores - Mun. (1)'!B29,'Banco de Indicadores Mun. (2)'!A:A,'Banco de Indicadores - Mun. (1)'!A29) / VLOOKUP(D29,'Dados Base'!$B:$K,8,FALSE)) * 100</f>
        <v>2.5042374999999999</v>
      </c>
      <c r="AL29" s="72">
        <f>(SUMIFS('Banco de Indicadores Mun. (2)'!I:I,'Banco de Indicadores Mun. (2)'!B:B,'Banco de Indicadores - Mun. (1)'!B29,'Banco de Indicadores Mun. (2)'!A:A,'Banco de Indicadores - Mun. (1)'!A29) / VLOOKUP(D29,'Dados Base'!$B:$K,9,FALSE)) * 100</f>
        <v>1.0887989130434781</v>
      </c>
      <c r="AM29" s="72">
        <f>(SUMIFS('Banco de Indicadores Mun. (2)'!J:J,'Banco de Indicadores Mun. (2)'!B:B,'Banco de Indicadores - Mun. (1)'!B29,'Banco de Indicadores Mun. (2)'!A:A,'Banco de Indicadores - Mun. (1)'!A29) / VLOOKUP(D29,'Dados Base'!$B:$K,7,FALSE)) * 100</f>
        <v>2.2493606557377048</v>
      </c>
      <c r="AN29" s="72">
        <f>(SUMIFS('Banco de Indicadores Mun. (2)'!K:K,'Banco de Indicadores Mun. (2)'!B:B,'Banco de Indicadores - Mun. (1)'!B29,'Banco de Indicadores Mun. (2)'!A:A,'Banco de Indicadores - Mun. (1)'!A29) / VLOOKUP(D29,'Dados Base'!$B:$K,10,FALSE)) * 100</f>
        <v>3.3225263157894722</v>
      </c>
      <c r="AO29" s="21">
        <v>0</v>
      </c>
      <c r="AP29" s="125">
        <v>0</v>
      </c>
      <c r="AQ29" s="143">
        <v>0</v>
      </c>
      <c r="AR29" s="21">
        <v>9.8000000000000007</v>
      </c>
      <c r="AS29" s="37">
        <v>70</v>
      </c>
      <c r="AT29" s="37">
        <v>28.000000000000004</v>
      </c>
      <c r="AU29" s="37">
        <v>14.839421570821202</v>
      </c>
      <c r="AV29" s="20">
        <v>2.8146</v>
      </c>
      <c r="AW29" s="21">
        <v>0</v>
      </c>
      <c r="AX29" s="21">
        <v>0</v>
      </c>
      <c r="AY29" s="21"/>
    </row>
    <row r="30" spans="1:51" ht="15" x14ac:dyDescent="0.25">
      <c r="A30" s="144">
        <v>2017</v>
      </c>
      <c r="B30" s="77" t="s">
        <v>30</v>
      </c>
      <c r="C30" s="78">
        <v>18</v>
      </c>
      <c r="D30" s="77">
        <v>3502606</v>
      </c>
      <c r="E30" s="78">
        <v>350260618</v>
      </c>
      <c r="F30" s="78" t="str">
        <f t="shared" si="1"/>
        <v>3502606182017</v>
      </c>
      <c r="G30" s="79">
        <v>-0.89466664630362125</v>
      </c>
      <c r="H30" s="80">
        <f t="shared" si="0"/>
        <v>4222</v>
      </c>
      <c r="I30" s="81">
        <v>3615</v>
      </c>
      <c r="J30" s="82">
        <v>607</v>
      </c>
      <c r="K30" s="83">
        <f>(H30)/VLOOKUP(D30,'Dados Base'!$B:$K,6,FALSE)</f>
        <v>23.57737197743899</v>
      </c>
      <c r="L30" s="84">
        <v>85.62</v>
      </c>
      <c r="M30" s="85" t="s">
        <v>702</v>
      </c>
      <c r="N30" s="86">
        <v>0.72099999999999997</v>
      </c>
      <c r="O30" s="87" t="s">
        <v>691</v>
      </c>
      <c r="P30" s="87" t="s">
        <v>691</v>
      </c>
      <c r="Q30" s="87" t="s">
        <v>691</v>
      </c>
      <c r="R30" s="87" t="s">
        <v>691</v>
      </c>
      <c r="S30" s="87" t="s">
        <v>691</v>
      </c>
      <c r="T30" s="87" t="s">
        <v>691</v>
      </c>
      <c r="U30" s="87" t="s">
        <v>691</v>
      </c>
      <c r="V30" s="87" t="s">
        <v>691</v>
      </c>
      <c r="W30" s="87" t="s">
        <v>691</v>
      </c>
      <c r="X30" s="21"/>
      <c r="Y30" s="21">
        <v>2.48</v>
      </c>
      <c r="Z30" s="10">
        <v>164.81591639999999</v>
      </c>
      <c r="AA30" s="10">
        <v>26.66808360000001</v>
      </c>
      <c r="AB30" s="21">
        <v>0</v>
      </c>
      <c r="AC30" s="21">
        <v>0</v>
      </c>
      <c r="AD30" s="153">
        <f>VLOOKUP(D30,'Dados Base'!$B:$K,9,FALSE)*31536000/VLOOKUP($F30,F:H,MATCH(H29,F29:AF29,0),FALSE)</f>
        <v>10382.529606821412</v>
      </c>
      <c r="AE30" s="153">
        <f>VLOOKUP(D30,'Dados Base'!$B:$K,10,FALSE)*31536000/VLOOKUP($F30,F:H,MATCH(H29,F29:AF29,0),FALSE)</f>
        <v>821.63903363334896</v>
      </c>
      <c r="AF30" s="21"/>
      <c r="AG30" s="21"/>
      <c r="AH30" s="21"/>
      <c r="AI30" s="21"/>
      <c r="AJ30" s="21"/>
      <c r="AK30" s="72">
        <f>(SUMIFS('Banco de Indicadores Mun. (2)'!I:I,'Banco de Indicadores Mun. (2)'!B:B,'Banco de Indicadores - Mun. (1)'!B30,'Banco de Indicadores Mun. (2)'!A:A,'Banco de Indicadores - Mun. (1)'!A30) / VLOOKUP(D30,'Dados Base'!$B:$K,8,FALSE)) * 100</f>
        <v>9.899022727272726</v>
      </c>
      <c r="AL30" s="72">
        <f>(SUMIFS('Banco de Indicadores Mun. (2)'!I:I,'Banco de Indicadores Mun. (2)'!B:B,'Banco de Indicadores - Mun. (1)'!B30,'Banco de Indicadores Mun. (2)'!A:A,'Banco de Indicadores - Mun. (1)'!A30) / VLOOKUP(D30,'Dados Base'!$B:$K,9,FALSE)) * 100</f>
        <v>3.1335035971223024</v>
      </c>
      <c r="AM30" s="72">
        <f>(SUMIFS('Banco de Indicadores Mun. (2)'!J:J,'Banco de Indicadores Mun. (2)'!B:B,'Banco de Indicadores - Mun. (1)'!B30,'Banco de Indicadores Mun. (2)'!A:A,'Banco de Indicadores - Mun. (1)'!A30) / VLOOKUP(D30,'Dados Base'!$B:$K,7,FALSE)) * 100</f>
        <v>1.8879999999999995</v>
      </c>
      <c r="AN30" s="72">
        <f>(SUMIFS('Banco de Indicadores Mun. (2)'!K:K,'Banco de Indicadores Mun. (2)'!B:B,'Banco de Indicadores - Mun. (1)'!B30,'Banco de Indicadores Mun. (2)'!A:A,'Banco de Indicadores - Mun. (1)'!A30) / VLOOKUP(D30,'Dados Base'!$B:$K,10,FALSE)) * 100</f>
        <v>33.93209090909091</v>
      </c>
      <c r="AO30" s="21">
        <v>0</v>
      </c>
      <c r="AP30" s="125">
        <v>0</v>
      </c>
      <c r="AQ30" s="143">
        <v>0</v>
      </c>
      <c r="AR30" s="21">
        <v>8.6999999999999993</v>
      </c>
      <c r="AS30" s="37">
        <v>96.71</v>
      </c>
      <c r="AT30" s="37">
        <v>96.70999999999998</v>
      </c>
      <c r="AU30" s="37">
        <v>86.072944162436542</v>
      </c>
      <c r="AV30" s="20">
        <v>9.6506499999999988</v>
      </c>
      <c r="AW30" s="21">
        <v>0</v>
      </c>
      <c r="AX30" s="21">
        <v>0</v>
      </c>
      <c r="AY30" s="21"/>
    </row>
    <row r="31" spans="1:51" ht="15" x14ac:dyDescent="0.25">
      <c r="A31" s="144">
        <v>2017</v>
      </c>
      <c r="B31" s="77" t="s">
        <v>31</v>
      </c>
      <c r="C31" s="78">
        <v>11</v>
      </c>
      <c r="D31" s="77">
        <v>3502705</v>
      </c>
      <c r="E31" s="78">
        <v>350270511</v>
      </c>
      <c r="F31" s="78" t="str">
        <f t="shared" si="1"/>
        <v>3502705112017</v>
      </c>
      <c r="G31" s="79">
        <v>-0.5290721409026089</v>
      </c>
      <c r="H31" s="80">
        <f t="shared" si="0"/>
        <v>24688</v>
      </c>
      <c r="I31" s="81">
        <v>19430</v>
      </c>
      <c r="J31" s="82">
        <v>5258</v>
      </c>
      <c r="K31" s="83">
        <f>(H31)/VLOOKUP(D31,'Dados Base'!$B:$K,6,FALSE)</f>
        <v>25.482019734940753</v>
      </c>
      <c r="L31" s="84">
        <v>78.7</v>
      </c>
      <c r="M31" s="85" t="s">
        <v>702</v>
      </c>
      <c r="N31" s="86">
        <v>0.71</v>
      </c>
      <c r="O31" s="87" t="s">
        <v>691</v>
      </c>
      <c r="P31" s="87" t="s">
        <v>691</v>
      </c>
      <c r="Q31" s="87" t="s">
        <v>691</v>
      </c>
      <c r="R31" s="87" t="s">
        <v>691</v>
      </c>
      <c r="S31" s="87" t="s">
        <v>691</v>
      </c>
      <c r="T31" s="87" t="s">
        <v>691</v>
      </c>
      <c r="U31" s="87" t="s">
        <v>691</v>
      </c>
      <c r="V31" s="87" t="s">
        <v>691</v>
      </c>
      <c r="W31" s="87" t="s">
        <v>691</v>
      </c>
      <c r="X31" s="21"/>
      <c r="Y31" s="21">
        <v>12.63</v>
      </c>
      <c r="Z31" s="10">
        <v>670.75289999999995</v>
      </c>
      <c r="AA31" s="10">
        <v>303.40710000000001</v>
      </c>
      <c r="AB31" s="21">
        <v>7</v>
      </c>
      <c r="AC31" s="21">
        <v>0</v>
      </c>
      <c r="AD31" s="153">
        <f>VLOOKUP(D31,'Dados Base'!$B:$K,9,FALSE)*31536000/VLOOKUP($F31,F:H,MATCH(H30,F30:AF30,0),FALSE)</f>
        <v>26211.872974724563</v>
      </c>
      <c r="AE31" s="153">
        <f>VLOOKUP(D31,'Dados Base'!$B:$K,10,FALSE)*31536000/VLOOKUP($F31,F:H,MATCH(H30,F30:AF30,0),FALSE)</f>
        <v>3308.4186649384314</v>
      </c>
      <c r="AF31" s="21"/>
      <c r="AG31" s="21"/>
      <c r="AH31" s="21"/>
      <c r="AI31" s="21"/>
      <c r="AJ31" s="21"/>
      <c r="AK31" s="72">
        <f>(SUMIFS('Banco de Indicadores Mun. (2)'!I:I,'Banco de Indicadores Mun. (2)'!B:B,'Banco de Indicadores - Mun. (1)'!B31,'Banco de Indicadores Mun. (2)'!A:A,'Banco de Indicadores - Mun. (1)'!A31) / VLOOKUP(D31,'Dados Base'!$B:$K,8,FALSE)) * 100</f>
        <v>0.87474361820199764</v>
      </c>
      <c r="AL31" s="72">
        <f>(SUMIFS('Banco de Indicadores Mun. (2)'!I:I,'Banco de Indicadores Mun. (2)'!B:B,'Banco de Indicadores - Mun. (1)'!B31,'Banco de Indicadores Mun. (2)'!A:A,'Banco de Indicadores - Mun. (1)'!A31) / VLOOKUP(D31,'Dados Base'!$B:$K,9,FALSE)) * 100</f>
        <v>0.3840857699805067</v>
      </c>
      <c r="AM31" s="72">
        <f>(SUMIFS('Banco de Indicadores Mun. (2)'!J:J,'Banco de Indicadores Mun. (2)'!B:B,'Banco de Indicadores - Mun. (1)'!B31,'Banco de Indicadores Mun. (2)'!A:A,'Banco de Indicadores - Mun. (1)'!A31) / VLOOKUP(D31,'Dados Base'!$B:$K,7,FALSE)) * 100</f>
        <v>1.1869672897196257</v>
      </c>
      <c r="AN31" s="72">
        <f>(SUMIFS('Banco de Indicadores Mun. (2)'!K:K,'Banco de Indicadores Mun. (2)'!B:B,'Banco de Indicadores - Mun. (1)'!B31,'Banco de Indicadores Mun. (2)'!A:A,'Banco de Indicadores - Mun. (1)'!A31) / VLOOKUP(D31,'Dados Base'!$B:$K,10,FALSE)) * 100</f>
        <v>0.10081467181467182</v>
      </c>
      <c r="AO31" s="21">
        <v>0</v>
      </c>
      <c r="AP31" s="125">
        <v>4.0505508749189891</v>
      </c>
      <c r="AQ31" s="143">
        <v>0</v>
      </c>
      <c r="AR31" s="21">
        <v>5.6</v>
      </c>
      <c r="AS31" s="37">
        <v>69.55</v>
      </c>
      <c r="AT31" s="37">
        <v>69.55</v>
      </c>
      <c r="AU31" s="37">
        <v>68.854490022172939</v>
      </c>
      <c r="AV31" s="20">
        <v>7.2187924999999993</v>
      </c>
      <c r="AW31" s="21">
        <v>0</v>
      </c>
      <c r="AX31" s="21">
        <v>0</v>
      </c>
      <c r="AY31" s="21"/>
    </row>
    <row r="32" spans="1:51" ht="15" x14ac:dyDescent="0.25">
      <c r="A32" s="144">
        <v>2017</v>
      </c>
      <c r="B32" s="77" t="s">
        <v>32</v>
      </c>
      <c r="C32" s="78">
        <v>10</v>
      </c>
      <c r="D32" s="77">
        <v>3502754</v>
      </c>
      <c r="E32" s="78">
        <v>350275410</v>
      </c>
      <c r="F32" s="78" t="str">
        <f t="shared" si="1"/>
        <v>3502754102017</v>
      </c>
      <c r="G32" s="79">
        <v>2.6664841963431218</v>
      </c>
      <c r="H32" s="80">
        <f t="shared" si="0"/>
        <v>19855</v>
      </c>
      <c r="I32" s="81">
        <v>19855</v>
      </c>
      <c r="J32" s="82">
        <v>0</v>
      </c>
      <c r="K32" s="83">
        <f>(H32)/VLOOKUP(D32,'Dados Base'!$B:$K,6,FALSE)</f>
        <v>135.68646210619832</v>
      </c>
      <c r="L32" s="84">
        <v>100</v>
      </c>
      <c r="M32" s="85" t="s">
        <v>702</v>
      </c>
      <c r="N32" s="86">
        <v>0.70399999999999996</v>
      </c>
      <c r="O32" s="87" t="s">
        <v>691</v>
      </c>
      <c r="P32" s="87" t="s">
        <v>691</v>
      </c>
      <c r="Q32" s="87" t="s">
        <v>691</v>
      </c>
      <c r="R32" s="87" t="s">
        <v>691</v>
      </c>
      <c r="S32" s="87" t="s">
        <v>691</v>
      </c>
      <c r="T32" s="87" t="s">
        <v>691</v>
      </c>
      <c r="U32" s="87" t="s">
        <v>691</v>
      </c>
      <c r="V32" s="87" t="s">
        <v>691</v>
      </c>
      <c r="W32" s="87" t="s">
        <v>691</v>
      </c>
      <c r="X32" s="21"/>
      <c r="Y32" s="21">
        <v>14.73</v>
      </c>
      <c r="Z32" s="10">
        <v>0</v>
      </c>
      <c r="AA32" s="10">
        <v>1136.0519999999999</v>
      </c>
      <c r="AB32" s="21">
        <v>5</v>
      </c>
      <c r="AC32" s="21">
        <v>0</v>
      </c>
      <c r="AD32" s="153">
        <f>VLOOKUP(D32,'Dados Base'!$B:$K,9,FALSE)*31536000/VLOOKUP($F32,F:H,MATCH(H31,F31:AF31,0),FALSE)</f>
        <v>2064.8098715688743</v>
      </c>
      <c r="AE32" s="153">
        <f>VLOOKUP(D32,'Dados Base'!$B:$K,10,FALSE)*31536000/VLOOKUP($F32,F:H,MATCH(H31,F31:AF31,0),FALSE)</f>
        <v>301.77990430622009</v>
      </c>
      <c r="AF32" s="21"/>
      <c r="AG32" s="21"/>
      <c r="AH32" s="21"/>
      <c r="AI32" s="21"/>
      <c r="AJ32" s="21"/>
      <c r="AK32" s="72">
        <f>(SUMIFS('Banco de Indicadores Mun. (2)'!I:I,'Banco de Indicadores Mun. (2)'!B:B,'Banco de Indicadores - Mun. (1)'!B32,'Banco de Indicadores Mun. (2)'!A:A,'Banco de Indicadores - Mun. (1)'!A32) / VLOOKUP(D32,'Dados Base'!$B:$K,8,FALSE)) * 100</f>
        <v>70.160195652173911</v>
      </c>
      <c r="AL32" s="72">
        <f>(SUMIFS('Banco de Indicadores Mun. (2)'!I:I,'Banco de Indicadores Mun. (2)'!B:B,'Banco de Indicadores - Mun. (1)'!B32,'Banco de Indicadores Mun. (2)'!A:A,'Banco de Indicadores - Mun. (1)'!A32) / VLOOKUP(D32,'Dados Base'!$B:$K,9,FALSE)) * 100</f>
        <v>24.825915384615381</v>
      </c>
      <c r="AM32" s="72">
        <f>(SUMIFS('Banco de Indicadores Mun. (2)'!J:J,'Banco de Indicadores Mun. (2)'!B:B,'Banco de Indicadores - Mun. (1)'!B32,'Banco de Indicadores Mun. (2)'!A:A,'Banco de Indicadores - Mun. (1)'!A32) / VLOOKUP(D32,'Dados Base'!$B:$K,7,FALSE)) * 100</f>
        <v>101.19351851851852</v>
      </c>
      <c r="AN32" s="72">
        <f>(SUMIFS('Banco de Indicadores Mun. (2)'!K:K,'Banco de Indicadores Mun. (2)'!B:B,'Banco de Indicadores - Mun. (1)'!B32,'Banco de Indicadores Mun. (2)'!A:A,'Banco de Indicadores - Mun. (1)'!A32) / VLOOKUP(D32,'Dados Base'!$B:$K,10,FALSE)) * 100</f>
        <v>26.060210526315782</v>
      </c>
      <c r="AO32" s="21">
        <v>0</v>
      </c>
      <c r="AP32" s="125">
        <v>0</v>
      </c>
      <c r="AQ32" s="143">
        <v>0</v>
      </c>
      <c r="AR32" s="21">
        <v>9</v>
      </c>
      <c r="AS32" s="37">
        <v>39.79</v>
      </c>
      <c r="AT32" s="37">
        <v>0</v>
      </c>
      <c r="AU32" s="37">
        <v>0</v>
      </c>
      <c r="AV32" s="20">
        <v>0.59684999999999999</v>
      </c>
      <c r="AW32" s="21">
        <v>1</v>
      </c>
      <c r="AX32" s="21">
        <v>0</v>
      </c>
      <c r="AY32" s="21"/>
    </row>
    <row r="33" spans="1:51" ht="15" x14ac:dyDescent="0.25">
      <c r="A33" s="144">
        <v>2017</v>
      </c>
      <c r="B33" s="77" t="s">
        <v>33</v>
      </c>
      <c r="C33" s="78">
        <v>19</v>
      </c>
      <c r="D33" s="77">
        <v>3502804</v>
      </c>
      <c r="E33" s="78">
        <v>350280419</v>
      </c>
      <c r="F33" s="78" t="str">
        <f t="shared" si="1"/>
        <v>3502804192017</v>
      </c>
      <c r="G33" s="79">
        <v>0.54993493276360716</v>
      </c>
      <c r="H33" s="80">
        <f t="shared" si="0"/>
        <v>188097</v>
      </c>
      <c r="I33" s="81">
        <v>184469</v>
      </c>
      <c r="J33" s="82">
        <v>3628</v>
      </c>
      <c r="K33" s="83">
        <f>(H33)/VLOOKUP(D33,'Dados Base'!$B:$K,6,FALSE)</f>
        <v>161.1371443746734</v>
      </c>
      <c r="L33" s="84">
        <v>98.07</v>
      </c>
      <c r="M33" s="85" t="s">
        <v>702</v>
      </c>
      <c r="N33" s="86">
        <v>0.78800000000000003</v>
      </c>
      <c r="O33" s="87" t="s">
        <v>691</v>
      </c>
      <c r="P33" s="87" t="s">
        <v>691</v>
      </c>
      <c r="Q33" s="87" t="s">
        <v>691</v>
      </c>
      <c r="R33" s="87" t="s">
        <v>691</v>
      </c>
      <c r="S33" s="87" t="s">
        <v>691</v>
      </c>
      <c r="T33" s="87" t="s">
        <v>691</v>
      </c>
      <c r="U33" s="87" t="s">
        <v>691</v>
      </c>
      <c r="V33" s="87" t="s">
        <v>691</v>
      </c>
      <c r="W33" s="87" t="s">
        <v>691</v>
      </c>
      <c r="X33" s="21"/>
      <c r="Y33" s="21">
        <v>172</v>
      </c>
      <c r="Z33" s="10">
        <v>8738.3647799999999</v>
      </c>
      <c r="AA33" s="10">
        <v>1581.8992199999998</v>
      </c>
      <c r="AB33" s="21">
        <v>25</v>
      </c>
      <c r="AC33" s="21">
        <v>2</v>
      </c>
      <c r="AD33" s="153">
        <f>VLOOKUP(D33,'Dados Base'!$B:$K,9,FALSE)*31536000/VLOOKUP($F33,F:H,MATCH(H32,F32:AF32,0),FALSE)</f>
        <v>1430.1242444058119</v>
      </c>
      <c r="AE33" s="153">
        <f>VLOOKUP(D33,'Dados Base'!$B:$K,10,FALSE)*31536000/VLOOKUP($F33,F:H,MATCH(H32,F32:AF32,0),FALSE)</f>
        <v>114.00755992918549</v>
      </c>
      <c r="AF33" s="21"/>
      <c r="AG33" s="21"/>
      <c r="AH33" s="21"/>
      <c r="AI33" s="21"/>
      <c r="AJ33" s="21"/>
      <c r="AK33" s="72">
        <f>(SUMIFS('Banco de Indicadores Mun. (2)'!I:I,'Banco de Indicadores Mun. (2)'!B:B,'Banco de Indicadores - Mun. (1)'!B33,'Banco de Indicadores Mun. (2)'!A:A,'Banco de Indicadores - Mun. (1)'!A33) / VLOOKUP(D33,'Dados Base'!$B:$K,8,FALSE)) * 100</f>
        <v>76.957395604395586</v>
      </c>
      <c r="AL33" s="72">
        <f>(SUMIFS('Banco de Indicadores Mun. (2)'!I:I,'Banco de Indicadores Mun. (2)'!B:B,'Banco de Indicadores - Mun. (1)'!B33,'Banco de Indicadores Mun. (2)'!A:A,'Banco de Indicadores - Mun. (1)'!A33) / VLOOKUP(D33,'Dados Base'!$B:$K,9,FALSE)) * 100</f>
        <v>24.629975381008201</v>
      </c>
      <c r="AM33" s="72">
        <f>(SUMIFS('Banco de Indicadores Mun. (2)'!J:J,'Banco de Indicadores Mun. (2)'!B:B,'Banco de Indicadores - Mun. (1)'!B33,'Banco de Indicadores Mun. (2)'!A:A,'Banco de Indicadores - Mun. (1)'!A33) / VLOOKUP(D33,'Dados Base'!$B:$K,7,FALSE)) * 100</f>
        <v>78.661858536585356</v>
      </c>
      <c r="AN33" s="72">
        <f>(SUMIFS('Banco de Indicadores Mun. (2)'!K:K,'Banco de Indicadores Mun. (2)'!B:B,'Banco de Indicadores - Mun. (1)'!B33,'Banco de Indicadores Mun. (2)'!A:A,'Banco de Indicadores - Mun. (1)'!A33) / VLOOKUP(D33,'Dados Base'!$B:$K,10,FALSE)) * 100</f>
        <v>71.818941176470503</v>
      </c>
      <c r="AO33" s="21">
        <v>0</v>
      </c>
      <c r="AP33" s="125">
        <v>0</v>
      </c>
      <c r="AQ33" s="143">
        <v>0</v>
      </c>
      <c r="AR33" s="21">
        <v>8.8000000000000007</v>
      </c>
      <c r="AS33" s="37">
        <v>98</v>
      </c>
      <c r="AT33" s="37">
        <v>98.000000000000014</v>
      </c>
      <c r="AU33" s="37">
        <v>84.671911299943488</v>
      </c>
      <c r="AV33" s="20">
        <v>9.9699999999999989</v>
      </c>
      <c r="AW33" s="21">
        <v>4</v>
      </c>
      <c r="AX33" s="21">
        <v>2</v>
      </c>
      <c r="AY33" s="21"/>
    </row>
    <row r="34" spans="1:51" ht="15" x14ac:dyDescent="0.25">
      <c r="A34" s="144">
        <v>2017</v>
      </c>
      <c r="B34" s="77" t="s">
        <v>34</v>
      </c>
      <c r="C34" s="78">
        <v>10</v>
      </c>
      <c r="D34" s="77">
        <v>3502903</v>
      </c>
      <c r="E34" s="78">
        <v>350290310</v>
      </c>
      <c r="F34" s="78" t="str">
        <f t="shared" si="1"/>
        <v>3502903102017</v>
      </c>
      <c r="G34" s="79">
        <v>2.131022642978353</v>
      </c>
      <c r="H34" s="80">
        <f t="shared" si="0"/>
        <v>30876</v>
      </c>
      <c r="I34" s="81">
        <v>21223</v>
      </c>
      <c r="J34" s="82">
        <v>9653</v>
      </c>
      <c r="K34" s="83">
        <f>(H34)/VLOOKUP(D34,'Dados Base'!$B:$K,6,FALSE)</f>
        <v>120.82175699471728</v>
      </c>
      <c r="L34" s="84">
        <v>68.739999999999995</v>
      </c>
      <c r="M34" s="85" t="s">
        <v>702</v>
      </c>
      <c r="N34" s="86">
        <v>0.77600000000000002</v>
      </c>
      <c r="O34" s="87" t="s">
        <v>691</v>
      </c>
      <c r="P34" s="87" t="s">
        <v>691</v>
      </c>
      <c r="Q34" s="87" t="s">
        <v>691</v>
      </c>
      <c r="R34" s="87" t="s">
        <v>691</v>
      </c>
      <c r="S34" s="87" t="s">
        <v>691</v>
      </c>
      <c r="T34" s="87" t="s">
        <v>691</v>
      </c>
      <c r="U34" s="87" t="s">
        <v>691</v>
      </c>
      <c r="V34" s="87" t="s">
        <v>691</v>
      </c>
      <c r="W34" s="87" t="s">
        <v>691</v>
      </c>
      <c r="X34" s="21"/>
      <c r="Y34" s="21">
        <v>15.63</v>
      </c>
      <c r="Z34" s="10">
        <v>385.94880000000001</v>
      </c>
      <c r="AA34" s="10">
        <v>820.14119999999991</v>
      </c>
      <c r="AB34" s="21">
        <v>3</v>
      </c>
      <c r="AC34" s="21">
        <v>0</v>
      </c>
      <c r="AD34" s="153">
        <f>VLOOKUP(D34,'Dados Base'!$B:$K,9,FALSE)*31536000/VLOOKUP($F34,F:H,MATCH(H33,F33:AF33,0),FALSE)</f>
        <v>2349.1643995336185</v>
      </c>
      <c r="AE34" s="153">
        <f>VLOOKUP(D34,'Dados Base'!$B:$K,10,FALSE)*31536000/VLOOKUP($F34,F:H,MATCH(H33,F33:AF33,0),FALSE)</f>
        <v>367.69529731830551</v>
      </c>
      <c r="AF34" s="21"/>
      <c r="AG34" s="21"/>
      <c r="AH34" s="21"/>
      <c r="AI34" s="21"/>
      <c r="AJ34" s="21"/>
      <c r="AK34" s="72">
        <f>(SUMIFS('Banco de Indicadores Mun. (2)'!I:I,'Banco de Indicadores Mun. (2)'!B:B,'Banco de Indicadores - Mun. (1)'!B34,'Banco de Indicadores Mun. (2)'!A:A,'Banco de Indicadores - Mun. (1)'!A34) / VLOOKUP(D34,'Dados Base'!$B:$K,8,FALSE)) * 100</f>
        <v>4.8512530120481934</v>
      </c>
      <c r="AL34" s="72">
        <f>(SUMIFS('Banco de Indicadores Mun. (2)'!I:I,'Banco de Indicadores Mun. (2)'!B:B,'Banco de Indicadores - Mun. (1)'!B34,'Banco de Indicadores Mun. (2)'!A:A,'Banco de Indicadores - Mun. (1)'!A34) / VLOOKUP(D34,'Dados Base'!$B:$K,9,FALSE)) * 100</f>
        <v>1.7506695652173918</v>
      </c>
      <c r="AM34" s="72">
        <f>(SUMIFS('Banco de Indicadores Mun. (2)'!J:J,'Banco de Indicadores Mun. (2)'!B:B,'Banco de Indicadores - Mun. (1)'!B34,'Banco de Indicadores Mun. (2)'!A:A,'Banco de Indicadores - Mun. (1)'!A34) / VLOOKUP(D34,'Dados Base'!$B:$K,7,FALSE)) * 100</f>
        <v>3.1926170212765954</v>
      </c>
      <c r="AN34" s="72">
        <f>(SUMIFS('Banco de Indicadores Mun. (2)'!K:K,'Banco de Indicadores Mun. (2)'!B:B,'Banco de Indicadores - Mun. (1)'!B34,'Banco de Indicadores Mun. (2)'!A:A,'Banco de Indicadores - Mun. (1)'!A34) / VLOOKUP(D34,'Dados Base'!$B:$K,10,FALSE)) * 100</f>
        <v>7.0166944444444459</v>
      </c>
      <c r="AO34" s="21">
        <v>0</v>
      </c>
      <c r="AP34" s="125">
        <v>0</v>
      </c>
      <c r="AQ34" s="143">
        <v>0</v>
      </c>
      <c r="AR34" s="21">
        <v>9.1999999999999993</v>
      </c>
      <c r="AS34" s="37">
        <v>40</v>
      </c>
      <c r="AT34" s="37">
        <v>40</v>
      </c>
      <c r="AU34" s="37">
        <v>32</v>
      </c>
      <c r="AV34" s="20">
        <v>4.18</v>
      </c>
      <c r="AW34" s="21">
        <v>0</v>
      </c>
      <c r="AX34" s="21">
        <v>0</v>
      </c>
      <c r="AY34" s="21"/>
    </row>
    <row r="35" spans="1:51" ht="15" x14ac:dyDescent="0.25">
      <c r="A35" s="144">
        <v>2017</v>
      </c>
      <c r="B35" s="77" t="s">
        <v>35</v>
      </c>
      <c r="C35" s="78">
        <v>8</v>
      </c>
      <c r="D35" s="77">
        <v>3503000</v>
      </c>
      <c r="E35" s="78">
        <v>35030008</v>
      </c>
      <c r="F35" s="78" t="str">
        <f t="shared" si="1"/>
        <v>350300082017</v>
      </c>
      <c r="G35" s="79">
        <v>0.75215677782711765</v>
      </c>
      <c r="H35" s="80">
        <f t="shared" si="0"/>
        <v>5402</v>
      </c>
      <c r="I35" s="81">
        <v>5169</v>
      </c>
      <c r="J35" s="82">
        <v>233</v>
      </c>
      <c r="K35" s="83">
        <f>(H35)/VLOOKUP(D35,'Dados Base'!$B:$K,6,FALSE)</f>
        <v>26.650222002960042</v>
      </c>
      <c r="L35" s="84">
        <v>95.69</v>
      </c>
      <c r="M35" s="85" t="s">
        <v>702</v>
      </c>
      <c r="N35" s="86">
        <v>0.74</v>
      </c>
      <c r="O35" s="87" t="s">
        <v>691</v>
      </c>
      <c r="P35" s="87" t="s">
        <v>691</v>
      </c>
      <c r="Q35" s="87" t="s">
        <v>691</v>
      </c>
      <c r="R35" s="87" t="s">
        <v>691</v>
      </c>
      <c r="S35" s="87" t="s">
        <v>691</v>
      </c>
      <c r="T35" s="87" t="s">
        <v>691</v>
      </c>
      <c r="U35" s="87" t="s">
        <v>691</v>
      </c>
      <c r="V35" s="87" t="s">
        <v>691</v>
      </c>
      <c r="W35" s="87" t="s">
        <v>691</v>
      </c>
      <c r="X35" s="21"/>
      <c r="Y35" s="21">
        <v>3.63</v>
      </c>
      <c r="Z35" s="10">
        <v>226.36745999999999</v>
      </c>
      <c r="AA35" s="10">
        <v>53.892539999999997</v>
      </c>
      <c r="AB35" s="21">
        <v>0</v>
      </c>
      <c r="AC35" s="21">
        <v>0</v>
      </c>
      <c r="AD35" s="153">
        <f>VLOOKUP(D35,'Dados Base'!$B:$K,9,FALSE)*31536000/VLOOKUP($F35,F:H,MATCH(H34,F34:AF34,0),FALSE)</f>
        <v>19148.108108108107</v>
      </c>
      <c r="AE35" s="153">
        <f>VLOOKUP(D35,'Dados Base'!$B:$K,10,FALSE)*31536000/VLOOKUP($F35,F:H,MATCH(H34,F34:AF34,0),FALSE)</f>
        <v>2393.5135135135138</v>
      </c>
      <c r="AF35" s="21"/>
      <c r="AG35" s="21"/>
      <c r="AH35" s="21"/>
      <c r="AI35" s="21"/>
      <c r="AJ35" s="21"/>
      <c r="AK35" s="72">
        <f>(SUMIFS('Banco de Indicadores Mun. (2)'!I:I,'Banco de Indicadores Mun. (2)'!B:B,'Banco de Indicadores - Mun. (1)'!B35,'Banco de Indicadores Mun. (2)'!A:A,'Banco de Indicadores - Mun. (1)'!A35) / VLOOKUP(D35,'Dados Base'!$B:$K,8,FALSE)) * 100</f>
        <v>6.6118446601941745</v>
      </c>
      <c r="AL35" s="72">
        <f>(SUMIFS('Banco de Indicadores Mun. (2)'!I:I,'Banco de Indicadores Mun. (2)'!B:B,'Banco de Indicadores - Mun. (1)'!B35,'Banco de Indicadores Mun. (2)'!A:A,'Banco de Indicadores - Mun. (1)'!A35) / VLOOKUP(D35,'Dados Base'!$B:$K,9,FALSE)) * 100</f>
        <v>2.0762804878048779</v>
      </c>
      <c r="AM35" s="72">
        <f>(SUMIFS('Banco de Indicadores Mun. (2)'!J:J,'Banco de Indicadores Mun. (2)'!B:B,'Banco de Indicadores - Mun. (1)'!B35,'Banco de Indicadores Mun. (2)'!A:A,'Banco de Indicadores - Mun. (1)'!A35) / VLOOKUP(D35,'Dados Base'!$B:$K,7,FALSE)) * 100</f>
        <v>7.4783709677419345</v>
      </c>
      <c r="AN35" s="72">
        <f>(SUMIFS('Banco de Indicadores Mun. (2)'!K:K,'Banco de Indicadores Mun. (2)'!B:B,'Banco de Indicadores - Mun. (1)'!B35,'Banco de Indicadores Mun. (2)'!A:A,'Banco de Indicadores - Mun. (1)'!A35) / VLOOKUP(D35,'Dados Base'!$B:$K,10,FALSE)) * 100</f>
        <v>5.3014878048780485</v>
      </c>
      <c r="AO35" s="21">
        <v>0</v>
      </c>
      <c r="AP35" s="125">
        <v>0</v>
      </c>
      <c r="AQ35" s="143">
        <v>0</v>
      </c>
      <c r="AR35" s="21">
        <v>7.5</v>
      </c>
      <c r="AS35" s="37">
        <v>98.5</v>
      </c>
      <c r="AT35" s="37">
        <v>98.500000000000014</v>
      </c>
      <c r="AU35" s="37">
        <v>80.770520231213879</v>
      </c>
      <c r="AV35" s="20">
        <v>9.9774999999999991</v>
      </c>
      <c r="AW35" s="21">
        <v>0</v>
      </c>
      <c r="AX35" s="21">
        <v>0</v>
      </c>
      <c r="AY35" s="21"/>
    </row>
    <row r="36" spans="1:51" ht="15" x14ac:dyDescent="0.25">
      <c r="A36" s="144">
        <v>2017</v>
      </c>
      <c r="B36" s="77" t="s">
        <v>36</v>
      </c>
      <c r="C36" s="78">
        <v>14</v>
      </c>
      <c r="D36" s="77">
        <v>3503109</v>
      </c>
      <c r="E36" s="78">
        <v>350310914</v>
      </c>
      <c r="F36" s="78" t="str">
        <f t="shared" si="1"/>
        <v>3503109142017</v>
      </c>
      <c r="G36" s="79">
        <v>-2.4361536960926244E-2</v>
      </c>
      <c r="H36" s="80">
        <f t="shared" si="0"/>
        <v>6149</v>
      </c>
      <c r="I36" s="81">
        <v>4954</v>
      </c>
      <c r="J36" s="82">
        <v>1195</v>
      </c>
      <c r="K36" s="83">
        <f>(H36)/VLOOKUP(D36,'Dados Base'!$B:$K,6,FALSE)</f>
        <v>21.475220898962736</v>
      </c>
      <c r="L36" s="84">
        <v>80.569999999999993</v>
      </c>
      <c r="M36" s="85" t="s">
        <v>702</v>
      </c>
      <c r="N36" s="86">
        <v>0.68500000000000005</v>
      </c>
      <c r="O36" s="87" t="s">
        <v>691</v>
      </c>
      <c r="P36" s="87" t="s">
        <v>691</v>
      </c>
      <c r="Q36" s="87" t="s">
        <v>691</v>
      </c>
      <c r="R36" s="87" t="s">
        <v>691</v>
      </c>
      <c r="S36" s="87" t="s">
        <v>691</v>
      </c>
      <c r="T36" s="87" t="s">
        <v>691</v>
      </c>
      <c r="U36" s="87" t="s">
        <v>691</v>
      </c>
      <c r="V36" s="87" t="s">
        <v>691</v>
      </c>
      <c r="W36" s="87" t="s">
        <v>691</v>
      </c>
      <c r="X36" s="21"/>
      <c r="Y36" s="21">
        <v>3.36</v>
      </c>
      <c r="Z36" s="10">
        <v>141.49787400000002</v>
      </c>
      <c r="AA36" s="10">
        <v>117.64812599999999</v>
      </c>
      <c r="AB36" s="21">
        <v>0</v>
      </c>
      <c r="AC36" s="21">
        <v>0</v>
      </c>
      <c r="AD36" s="153">
        <f>VLOOKUP(D36,'Dados Base'!$B:$K,9,FALSE)*31536000/VLOOKUP($F36,F:H,MATCH(H35,F35:AF35,0),FALSE)</f>
        <v>16975.794438120018</v>
      </c>
      <c r="AE36" s="153">
        <f>VLOOKUP(D36,'Dados Base'!$B:$K,10,FALSE)*31536000/VLOOKUP($F36,F:H,MATCH(H35,F35:AF35,0),FALSE)</f>
        <v>2000.1691331923885</v>
      </c>
      <c r="AF36" s="21"/>
      <c r="AG36" s="21"/>
      <c r="AH36" s="21"/>
      <c r="AI36" s="21"/>
      <c r="AJ36" s="21"/>
      <c r="AK36" s="72">
        <f>(SUMIFS('Banco de Indicadores Mun. (2)'!I:I,'Banco de Indicadores Mun. (2)'!B:B,'Banco de Indicadores - Mun. (1)'!B36,'Banco de Indicadores Mun. (2)'!A:A,'Banco de Indicadores - Mun. (1)'!A36) / VLOOKUP(D36,'Dados Base'!$B:$K,8,FALSE)) * 100</f>
        <v>10.430817567567567</v>
      </c>
      <c r="AL36" s="72">
        <f>(SUMIFS('Banco de Indicadores Mun. (2)'!I:I,'Banco de Indicadores Mun. (2)'!B:B,'Banco de Indicadores - Mun. (1)'!B36,'Banco de Indicadores Mun. (2)'!A:A,'Banco de Indicadores - Mun. (1)'!A36) / VLOOKUP(D36,'Dados Base'!$B:$K,9,FALSE)) * 100</f>
        <v>4.6639305135951661</v>
      </c>
      <c r="AM36" s="72">
        <f>(SUMIFS('Banco de Indicadores Mun. (2)'!J:J,'Banco de Indicadores Mun. (2)'!B:B,'Banco de Indicadores - Mun. (1)'!B36,'Banco de Indicadores Mun. (2)'!A:A,'Banco de Indicadores - Mun. (1)'!A36) / VLOOKUP(D36,'Dados Base'!$B:$K,7,FALSE)) * 100</f>
        <v>12.075266055045871</v>
      </c>
      <c r="AN36" s="72">
        <f>(SUMIFS('Banco de Indicadores Mun. (2)'!K:K,'Banco de Indicadores Mun. (2)'!B:B,'Banco de Indicadores - Mun. (1)'!B36,'Banco de Indicadores Mun. (2)'!A:A,'Banco de Indicadores - Mun. (1)'!A36) / VLOOKUP(D36,'Dados Base'!$B:$K,10,FALSE)) * 100</f>
        <v>5.8347948717948732</v>
      </c>
      <c r="AO36" s="21">
        <v>0</v>
      </c>
      <c r="AP36" s="125">
        <v>0</v>
      </c>
      <c r="AQ36" s="143">
        <v>0</v>
      </c>
      <c r="AR36" s="21">
        <v>9.1</v>
      </c>
      <c r="AS36" s="37">
        <v>76.900000000000006</v>
      </c>
      <c r="AT36" s="37">
        <v>76.900000000000006</v>
      </c>
      <c r="AU36" s="37">
        <v>54.601604500937704</v>
      </c>
      <c r="AV36" s="20">
        <v>6.7024350000000013</v>
      </c>
      <c r="AW36" s="21">
        <v>0</v>
      </c>
      <c r="AX36" s="21">
        <v>0</v>
      </c>
      <c r="AY36" s="21"/>
    </row>
    <row r="37" spans="1:51" ht="15" x14ac:dyDescent="0.25">
      <c r="A37" s="144">
        <v>2017</v>
      </c>
      <c r="B37" s="77" t="s">
        <v>37</v>
      </c>
      <c r="C37" s="78">
        <v>2</v>
      </c>
      <c r="D37" s="77">
        <v>3503158</v>
      </c>
      <c r="E37" s="78">
        <v>35031582</v>
      </c>
      <c r="F37" s="78" t="str">
        <f t="shared" si="1"/>
        <v>350315822017</v>
      </c>
      <c r="G37" s="79">
        <v>-0.22375865315175103</v>
      </c>
      <c r="H37" s="80">
        <f t="shared" si="0"/>
        <v>2472</v>
      </c>
      <c r="I37" s="81">
        <v>1903</v>
      </c>
      <c r="J37" s="82">
        <v>569</v>
      </c>
      <c r="K37" s="83">
        <f>(H37)/VLOOKUP(D37,'Dados Base'!$B:$K,6,FALSE)</f>
        <v>15.875666302742276</v>
      </c>
      <c r="L37" s="84">
        <v>76.98</v>
      </c>
      <c r="M37" s="85" t="s">
        <v>702</v>
      </c>
      <c r="N37" s="86">
        <v>0.68</v>
      </c>
      <c r="O37" s="87" t="s">
        <v>691</v>
      </c>
      <c r="P37" s="87" t="s">
        <v>691</v>
      </c>
      <c r="Q37" s="87" t="s">
        <v>691</v>
      </c>
      <c r="R37" s="87" t="s">
        <v>691</v>
      </c>
      <c r="S37" s="87" t="s">
        <v>691</v>
      </c>
      <c r="T37" s="87" t="s">
        <v>691</v>
      </c>
      <c r="U37" s="87" t="s">
        <v>691</v>
      </c>
      <c r="V37" s="87" t="s">
        <v>691</v>
      </c>
      <c r="W37" s="87" t="s">
        <v>691</v>
      </c>
      <c r="X37" s="21"/>
      <c r="Y37" s="21">
        <v>1.32</v>
      </c>
      <c r="Z37" s="10">
        <v>83.188895400000007</v>
      </c>
      <c r="AA37" s="10">
        <v>18.709104599999996</v>
      </c>
      <c r="AB37" s="21">
        <v>1</v>
      </c>
      <c r="AC37" s="21">
        <v>0</v>
      </c>
      <c r="AD37" s="153">
        <f>VLOOKUP(D37,'Dados Base'!$B:$K,9,FALSE)*31536000/VLOOKUP($F37,F:H,MATCH(H36,F36:AF36,0),FALSE)</f>
        <v>28703.88349514563</v>
      </c>
      <c r="AE37" s="153">
        <f>VLOOKUP(D37,'Dados Base'!$B:$K,10,FALSE)*31536000/VLOOKUP($F37,F:H,MATCH(H36,F36:AF36,0),FALSE)</f>
        <v>2806.6019417475723</v>
      </c>
      <c r="AF37" s="21"/>
      <c r="AG37" s="21"/>
      <c r="AH37" s="21"/>
      <c r="AI37" s="21"/>
      <c r="AJ37" s="21"/>
      <c r="AK37" s="72">
        <f>(SUMIFS('Banco de Indicadores Mun. (2)'!I:I,'Banco de Indicadores Mun. (2)'!B:B,'Banco de Indicadores - Mun. (1)'!B37,'Banco de Indicadores Mun. (2)'!A:A,'Banco de Indicadores - Mun. (1)'!A37) / VLOOKUP(D37,'Dados Base'!$B:$K,8,FALSE)) * 100</f>
        <v>0.80757731958762891</v>
      </c>
      <c r="AL37" s="72">
        <f>(SUMIFS('Banco de Indicadores Mun. (2)'!I:I,'Banco de Indicadores Mun. (2)'!B:B,'Banco de Indicadores - Mun. (1)'!B37,'Banco de Indicadores Mun. (2)'!A:A,'Banco de Indicadores - Mun. (1)'!A37) / VLOOKUP(D37,'Dados Base'!$B:$K,9,FALSE)) * 100</f>
        <v>0.34815555555555555</v>
      </c>
      <c r="AM37" s="72">
        <f>(SUMIFS('Banco de Indicadores Mun. (2)'!J:J,'Banco de Indicadores Mun. (2)'!B:B,'Banco de Indicadores - Mun. (1)'!B37,'Banco de Indicadores Mun. (2)'!A:A,'Banco de Indicadores - Mun. (1)'!A37) / VLOOKUP(D37,'Dados Base'!$B:$K,7,FALSE)) * 100</f>
        <v>0.95200000000000007</v>
      </c>
      <c r="AN37" s="72">
        <f>(SUMIFS('Banco de Indicadores Mun. (2)'!K:K,'Banco de Indicadores Mun. (2)'!B:B,'Banco de Indicadores - Mun. (1)'!B37,'Banco de Indicadores Mun. (2)'!A:A,'Banco de Indicadores - Mun. (1)'!A37) / VLOOKUP(D37,'Dados Base'!$B:$K,10,FALSE)) * 100</f>
        <v>0.31522727272727274</v>
      </c>
      <c r="AO37" s="21">
        <v>0</v>
      </c>
      <c r="AP37" s="125">
        <v>0</v>
      </c>
      <c r="AQ37" s="143">
        <v>0</v>
      </c>
      <c r="AR37" s="21" t="s">
        <v>692</v>
      </c>
      <c r="AS37" s="37">
        <v>91.73</v>
      </c>
      <c r="AT37" s="37">
        <v>91.730000000000018</v>
      </c>
      <c r="AU37" s="37">
        <v>81.6393799682035</v>
      </c>
      <c r="AV37" s="20">
        <v>9.8759499999999996</v>
      </c>
      <c r="AW37" s="21">
        <v>0</v>
      </c>
      <c r="AX37" s="21">
        <v>0</v>
      </c>
      <c r="AY37" s="21"/>
    </row>
    <row r="38" spans="1:51" ht="15" x14ac:dyDescent="0.25">
      <c r="A38" s="144">
        <v>2017</v>
      </c>
      <c r="B38" s="77" t="s">
        <v>38</v>
      </c>
      <c r="C38" s="78">
        <v>13</v>
      </c>
      <c r="D38" s="77">
        <v>3503208</v>
      </c>
      <c r="E38" s="78">
        <v>350320813</v>
      </c>
      <c r="F38" s="78" t="str">
        <f t="shared" si="1"/>
        <v>3503208132017</v>
      </c>
      <c r="G38" s="79">
        <v>1.0553404360480911</v>
      </c>
      <c r="H38" s="80">
        <f t="shared" si="0"/>
        <v>222791</v>
      </c>
      <c r="I38" s="81">
        <v>216457</v>
      </c>
      <c r="J38" s="82">
        <v>6334</v>
      </c>
      <c r="K38" s="83">
        <f>(H38)/VLOOKUP(D38,'Dados Base'!$B:$K,6,FALSE)</f>
        <v>221.46883107846159</v>
      </c>
      <c r="L38" s="84">
        <v>97.16</v>
      </c>
      <c r="M38" s="85" t="s">
        <v>702</v>
      </c>
      <c r="N38" s="86">
        <v>0.81499999999999995</v>
      </c>
      <c r="O38" s="87" t="s">
        <v>691</v>
      </c>
      <c r="P38" s="87" t="s">
        <v>691</v>
      </c>
      <c r="Q38" s="87" t="s">
        <v>691</v>
      </c>
      <c r="R38" s="87" t="s">
        <v>691</v>
      </c>
      <c r="S38" s="87" t="s">
        <v>691</v>
      </c>
      <c r="T38" s="87" t="s">
        <v>691</v>
      </c>
      <c r="U38" s="87" t="s">
        <v>691</v>
      </c>
      <c r="V38" s="87" t="s">
        <v>691</v>
      </c>
      <c r="W38" s="87" t="s">
        <v>691</v>
      </c>
      <c r="X38" s="21"/>
      <c r="Y38" s="21">
        <v>201.79</v>
      </c>
      <c r="Z38" s="10">
        <v>6725.5839000000005</v>
      </c>
      <c r="AA38" s="10">
        <v>5381.7020999999995</v>
      </c>
      <c r="AB38" s="21">
        <v>37</v>
      </c>
      <c r="AC38" s="21">
        <v>2</v>
      </c>
      <c r="AD38" s="153">
        <f>VLOOKUP(D38,'Dados Base'!$B:$K,9,FALSE)*31536000/VLOOKUP($F38,F:H,MATCH(H37,F37:AF37,0),FALSE)</f>
        <v>1414.0815383027143</v>
      </c>
      <c r="AE38" s="153">
        <f>VLOOKUP(D38,'Dados Base'!$B:$K,10,FALSE)*31536000/VLOOKUP($F38,F:H,MATCH(H37,F37:AF37,0),FALSE)</f>
        <v>155.70467388718575</v>
      </c>
      <c r="AF38" s="21"/>
      <c r="AG38" s="21"/>
      <c r="AH38" s="21"/>
      <c r="AI38" s="21"/>
      <c r="AJ38" s="21"/>
      <c r="AK38" s="72">
        <f>(SUMIFS('Banco de Indicadores Mun. (2)'!I:I,'Banco de Indicadores Mun. (2)'!B:B,'Banco de Indicadores - Mun. (1)'!B38,'Banco de Indicadores Mun. (2)'!A:A,'Banco de Indicadores - Mun. (1)'!A38) / VLOOKUP(D38,'Dados Base'!$B:$K,8,FALSE)) * 100</f>
        <v>65.11151555555557</v>
      </c>
      <c r="AL38" s="72">
        <f>(SUMIFS('Banco de Indicadores Mun. (2)'!I:I,'Banco de Indicadores Mun. (2)'!B:B,'Banco de Indicadores - Mun. (1)'!B38,'Banco de Indicadores Mun. (2)'!A:A,'Banco de Indicadores - Mun. (1)'!A38) / VLOOKUP(D38,'Dados Base'!$B:$K,9,FALSE)) * 100</f>
        <v>29.329511511511519</v>
      </c>
      <c r="AM38" s="72">
        <f>(SUMIFS('Banco de Indicadores Mun. (2)'!J:J,'Banco de Indicadores Mun. (2)'!B:B,'Banco de Indicadores - Mun. (1)'!B38,'Banco de Indicadores Mun. (2)'!A:A,'Banco de Indicadores - Mun. (1)'!A38) / VLOOKUP(D38,'Dados Base'!$B:$K,7,FALSE)) * 100</f>
        <v>36.297502941176475</v>
      </c>
      <c r="AN38" s="72">
        <f>(SUMIFS('Banco de Indicadores Mun. (2)'!K:K,'Banco de Indicadores Mun. (2)'!B:B,'Banco de Indicadores - Mun. (1)'!B38,'Banco de Indicadores Mun. (2)'!A:A,'Banco de Indicadores - Mun. (1)'!A38) / VLOOKUP(D38,'Dados Base'!$B:$K,10,FALSE)) * 100</f>
        <v>154.17300909090918</v>
      </c>
      <c r="AO38" s="21">
        <v>0</v>
      </c>
      <c r="AP38" s="125">
        <v>0</v>
      </c>
      <c r="AQ38" s="143">
        <v>0</v>
      </c>
      <c r="AR38" s="21">
        <v>10</v>
      </c>
      <c r="AS38" s="37">
        <v>99</v>
      </c>
      <c r="AT38" s="37">
        <v>99</v>
      </c>
      <c r="AU38" s="37">
        <v>55.549888719899741</v>
      </c>
      <c r="AV38" s="20">
        <v>7.0957439119328551</v>
      </c>
      <c r="AW38" s="21">
        <v>13</v>
      </c>
      <c r="AX38" s="21">
        <v>2</v>
      </c>
      <c r="AY38" s="21"/>
    </row>
    <row r="39" spans="1:51" ht="15" x14ac:dyDescent="0.25">
      <c r="A39" s="144">
        <v>2017</v>
      </c>
      <c r="B39" s="77" t="s">
        <v>39</v>
      </c>
      <c r="C39" s="78">
        <v>9</v>
      </c>
      <c r="D39" s="77">
        <v>3503307</v>
      </c>
      <c r="E39" s="78">
        <v>35033079</v>
      </c>
      <c r="F39" s="78" t="str">
        <f t="shared" si="1"/>
        <v>350330792017</v>
      </c>
      <c r="G39" s="79">
        <v>1.1045452506170506</v>
      </c>
      <c r="H39" s="80">
        <f t="shared" si="0"/>
        <v>127501</v>
      </c>
      <c r="I39" s="81">
        <v>121175</v>
      </c>
      <c r="J39" s="82">
        <v>6326</v>
      </c>
      <c r="K39" s="83">
        <f>(H39)/VLOOKUP(D39,'Dados Base'!$B:$K,6,FALSE)</f>
        <v>198.14906909520406</v>
      </c>
      <c r="L39" s="84">
        <v>95.04</v>
      </c>
      <c r="M39" s="85" t="s">
        <v>702</v>
      </c>
      <c r="N39" s="86">
        <v>0.78100000000000003</v>
      </c>
      <c r="O39" s="87" t="s">
        <v>691</v>
      </c>
      <c r="P39" s="87" t="s">
        <v>691</v>
      </c>
      <c r="Q39" s="87" t="s">
        <v>691</v>
      </c>
      <c r="R39" s="87" t="s">
        <v>691</v>
      </c>
      <c r="S39" s="87" t="s">
        <v>691</v>
      </c>
      <c r="T39" s="87" t="s">
        <v>691</v>
      </c>
      <c r="U39" s="87" t="s">
        <v>691</v>
      </c>
      <c r="V39" s="87" t="s">
        <v>691</v>
      </c>
      <c r="W39" s="87" t="s">
        <v>691</v>
      </c>
      <c r="X39" s="21"/>
      <c r="Y39" s="21">
        <v>111.79</v>
      </c>
      <c r="Z39" s="10">
        <v>0</v>
      </c>
      <c r="AA39" s="10">
        <v>6707.5019999999995</v>
      </c>
      <c r="AB39" s="21">
        <v>17</v>
      </c>
      <c r="AC39" s="21">
        <v>2</v>
      </c>
      <c r="AD39" s="153">
        <f>VLOOKUP(D39,'Dados Base'!$B:$K,9,FALSE)*31536000/VLOOKUP($F39,F:H,MATCH(H38,F38:AF38,0),FALSE)</f>
        <v>2117.2238649108635</v>
      </c>
      <c r="AE39" s="153">
        <f>VLOOKUP(D39,'Dados Base'!$B:$K,10,FALSE)*31536000/VLOOKUP($F39,F:H,MATCH(H38,F38:AF38,0),FALSE)</f>
        <v>249.81262892055742</v>
      </c>
      <c r="AF39" s="21"/>
      <c r="AG39" s="21"/>
      <c r="AH39" s="21"/>
      <c r="AI39" s="21"/>
      <c r="AJ39" s="21"/>
      <c r="AK39" s="72">
        <f>(SUMIFS('Banco de Indicadores Mun. (2)'!I:I,'Banco de Indicadores Mun. (2)'!B:B,'Banco de Indicadores - Mun. (1)'!B39,'Banco de Indicadores Mun. (2)'!A:A,'Banco de Indicadores - Mun. (1)'!A39) / VLOOKUP(D39,'Dados Base'!$B:$K,8,FALSE)) * 100</f>
        <v>30.300213592233007</v>
      </c>
      <c r="AL39" s="72">
        <f>(SUMIFS('Banco de Indicadores Mun. (2)'!I:I,'Banco de Indicadores Mun. (2)'!B:B,'Banco de Indicadores - Mun. (1)'!B39,'Banco de Indicadores Mun. (2)'!A:A,'Banco de Indicadores - Mun. (1)'!A39) / VLOOKUP(D39,'Dados Base'!$B:$K,9,FALSE)) * 100</f>
        <v>10.937810747663548</v>
      </c>
      <c r="AM39" s="72">
        <f>(SUMIFS('Banco de Indicadores Mun. (2)'!J:J,'Banco de Indicadores Mun. (2)'!B:B,'Banco de Indicadores - Mun. (1)'!B39,'Banco de Indicadores Mun. (2)'!A:A,'Banco de Indicadores - Mun. (1)'!A39) / VLOOKUP(D39,'Dados Base'!$B:$K,7,FALSE)) * 100</f>
        <v>37.073322115384613</v>
      </c>
      <c r="AN39" s="72">
        <f>(SUMIFS('Banco de Indicadores Mun. (2)'!K:K,'Banco de Indicadores Mun. (2)'!B:B,'Banco de Indicadores - Mun. (1)'!B39,'Banco de Indicadores Mun. (2)'!A:A,'Banco de Indicadores - Mun. (1)'!A39) / VLOOKUP(D39,'Dados Base'!$B:$K,10,FALSE)) * 100</f>
        <v>16.351633663366314</v>
      </c>
      <c r="AO39" s="21">
        <v>0</v>
      </c>
      <c r="AP39" s="125">
        <v>0</v>
      </c>
      <c r="AQ39" s="143">
        <v>0</v>
      </c>
      <c r="AR39" s="21">
        <v>8.3000000000000007</v>
      </c>
      <c r="AS39" s="37">
        <v>100</v>
      </c>
      <c r="AT39" s="37">
        <v>0</v>
      </c>
      <c r="AU39" s="37">
        <v>0</v>
      </c>
      <c r="AV39" s="20">
        <v>1.5</v>
      </c>
      <c r="AW39" s="21">
        <v>3</v>
      </c>
      <c r="AX39" s="21">
        <v>2</v>
      </c>
      <c r="AY39" s="21"/>
    </row>
    <row r="40" spans="1:51" ht="15" x14ac:dyDescent="0.25">
      <c r="A40" s="144">
        <v>2017</v>
      </c>
      <c r="B40" s="77" t="s">
        <v>40</v>
      </c>
      <c r="C40" s="78">
        <v>20</v>
      </c>
      <c r="D40" s="77">
        <v>3503356</v>
      </c>
      <c r="E40" s="78">
        <v>350335620</v>
      </c>
      <c r="F40" s="78" t="str">
        <f t="shared" si="1"/>
        <v>3503356202017</v>
      </c>
      <c r="G40" s="79">
        <v>-0.899037205388864</v>
      </c>
      <c r="H40" s="80">
        <f t="shared" si="0"/>
        <v>1841</v>
      </c>
      <c r="I40" s="81">
        <v>1143</v>
      </c>
      <c r="J40" s="82">
        <v>698</v>
      </c>
      <c r="K40" s="83">
        <f>(H40)/VLOOKUP(D40,'Dados Base'!$B:$K,6,FALSE)</f>
        <v>6.9944151058090505</v>
      </c>
      <c r="L40" s="84">
        <v>62.09</v>
      </c>
      <c r="M40" s="85" t="s">
        <v>702</v>
      </c>
      <c r="N40" s="86">
        <v>0.72199999999999998</v>
      </c>
      <c r="O40" s="87" t="s">
        <v>691</v>
      </c>
      <c r="P40" s="87" t="s">
        <v>691</v>
      </c>
      <c r="Q40" s="87" t="s">
        <v>691</v>
      </c>
      <c r="R40" s="87" t="s">
        <v>691</v>
      </c>
      <c r="S40" s="87" t="s">
        <v>691</v>
      </c>
      <c r="T40" s="87" t="s">
        <v>691</v>
      </c>
      <c r="U40" s="87" t="s">
        <v>691</v>
      </c>
      <c r="V40" s="87" t="s">
        <v>691</v>
      </c>
      <c r="W40" s="87" t="s">
        <v>691</v>
      </c>
      <c r="X40" s="21"/>
      <c r="Y40" s="21">
        <v>0.74</v>
      </c>
      <c r="Z40" s="10">
        <v>44.902414800000003</v>
      </c>
      <c r="AA40" s="10">
        <v>12.229585199999999</v>
      </c>
      <c r="AB40" s="21">
        <v>0</v>
      </c>
      <c r="AC40" s="21">
        <v>0</v>
      </c>
      <c r="AD40" s="153">
        <f>VLOOKUP(D40,'Dados Base'!$B:$K,9,FALSE)*31536000/VLOOKUP($F40,F:H,MATCH(H39,F39:AF39,0),FALSE)</f>
        <v>32546.659424225963</v>
      </c>
      <c r="AE40" s="153">
        <f>VLOOKUP(D40,'Dados Base'!$B:$K,10,FALSE)*31536000/VLOOKUP($F40,F:H,MATCH(H39,F39:AF39,0),FALSE)</f>
        <v>4111.1569799022272</v>
      </c>
      <c r="AF40" s="21"/>
      <c r="AG40" s="21"/>
      <c r="AH40" s="21"/>
      <c r="AI40" s="21"/>
      <c r="AJ40" s="21"/>
      <c r="AK40" s="72">
        <f>(SUMIFS('Banco de Indicadores Mun. (2)'!I:I,'Banco de Indicadores Mun. (2)'!B:B,'Banco de Indicadores - Mun. (1)'!B40,'Banco de Indicadores Mun. (2)'!A:A,'Banco de Indicadores - Mun. (1)'!A40) / VLOOKUP(D40,'Dados Base'!$B:$K,8,FALSE)) * 100</f>
        <v>2.9701012658227843</v>
      </c>
      <c r="AL40" s="72">
        <f>(SUMIFS('Banco de Indicadores Mun. (2)'!I:I,'Banco de Indicadores Mun. (2)'!B:B,'Banco de Indicadores - Mun. (1)'!B40,'Banco de Indicadores Mun. (2)'!A:A,'Banco de Indicadores - Mun. (1)'!A40) / VLOOKUP(D40,'Dados Base'!$B:$K,9,FALSE)) * 100</f>
        <v>1.2349368421052629</v>
      </c>
      <c r="AM40" s="72">
        <f>(SUMIFS('Banco de Indicadores Mun. (2)'!J:J,'Banco de Indicadores Mun. (2)'!B:B,'Banco de Indicadores - Mun. (1)'!B40,'Banco de Indicadores Mun. (2)'!A:A,'Banco de Indicadores - Mun. (1)'!A40) / VLOOKUP(D40,'Dados Base'!$B:$K,7,FALSE)) * 100</f>
        <v>3.7126545454545448</v>
      </c>
      <c r="AN40" s="72">
        <f>(SUMIFS('Banco de Indicadores Mun. (2)'!K:K,'Banco de Indicadores Mun. (2)'!B:B,'Banco de Indicadores - Mun. (1)'!B40,'Banco de Indicadores Mun. (2)'!A:A,'Banco de Indicadores - Mun. (1)'!A40) / VLOOKUP(D40,'Dados Base'!$B:$K,10,FALSE)) * 100</f>
        <v>1.2684166666666665</v>
      </c>
      <c r="AO40" s="21">
        <v>0</v>
      </c>
      <c r="AP40" s="125">
        <v>0</v>
      </c>
      <c r="AQ40" s="143">
        <v>0</v>
      </c>
      <c r="AR40" s="21">
        <v>8.6999999999999993</v>
      </c>
      <c r="AS40" s="37">
        <v>91.39</v>
      </c>
      <c r="AT40" s="37">
        <v>91.39</v>
      </c>
      <c r="AU40" s="37">
        <v>78.594158790170127</v>
      </c>
      <c r="AV40" s="20">
        <v>7.9795509999999998</v>
      </c>
      <c r="AW40" s="21">
        <v>0</v>
      </c>
      <c r="AX40" s="21">
        <v>0</v>
      </c>
      <c r="AY40" s="21"/>
    </row>
    <row r="41" spans="1:51" ht="15" x14ac:dyDescent="0.25">
      <c r="A41" s="144">
        <v>2017</v>
      </c>
      <c r="B41" s="77" t="s">
        <v>41</v>
      </c>
      <c r="C41" s="78">
        <v>13</v>
      </c>
      <c r="D41" s="77">
        <v>3503406</v>
      </c>
      <c r="E41" s="78">
        <v>350340613</v>
      </c>
      <c r="F41" s="78" t="str">
        <f t="shared" si="1"/>
        <v>3503406132017</v>
      </c>
      <c r="G41" s="79">
        <v>0.55000701707825783</v>
      </c>
      <c r="H41" s="80">
        <f t="shared" si="0"/>
        <v>8094</v>
      </c>
      <c r="I41" s="81">
        <v>6675</v>
      </c>
      <c r="J41" s="82">
        <v>1419</v>
      </c>
      <c r="K41" s="83">
        <f>(H41)/VLOOKUP(D41,'Dados Base'!$B:$K,6,FALSE)</f>
        <v>15.981203230201196</v>
      </c>
      <c r="L41" s="84">
        <v>82.47</v>
      </c>
      <c r="M41" s="85" t="s">
        <v>702</v>
      </c>
      <c r="N41" s="86">
        <v>0.74399999999999999</v>
      </c>
      <c r="O41" s="87" t="s">
        <v>691</v>
      </c>
      <c r="P41" s="87" t="s">
        <v>691</v>
      </c>
      <c r="Q41" s="87" t="s">
        <v>691</v>
      </c>
      <c r="R41" s="87" t="s">
        <v>691</v>
      </c>
      <c r="S41" s="87" t="s">
        <v>691</v>
      </c>
      <c r="T41" s="87" t="s">
        <v>691</v>
      </c>
      <c r="U41" s="87" t="s">
        <v>691</v>
      </c>
      <c r="V41" s="87" t="s">
        <v>691</v>
      </c>
      <c r="W41" s="87" t="s">
        <v>691</v>
      </c>
      <c r="X41" s="21"/>
      <c r="Y41" s="21">
        <v>4.66</v>
      </c>
      <c r="Z41" s="10">
        <v>233.08235999999999</v>
      </c>
      <c r="AA41" s="10">
        <v>126.39564000000001</v>
      </c>
      <c r="AB41" s="21">
        <v>0</v>
      </c>
      <c r="AC41" s="21">
        <v>0</v>
      </c>
      <c r="AD41" s="153">
        <f>VLOOKUP(D41,'Dados Base'!$B:$K,9,FALSE)*31536000/VLOOKUP($F41,F:H,MATCH(H40,F40:AF40,0),FALSE)</f>
        <v>16247.234988880653</v>
      </c>
      <c r="AE41" s="153">
        <f>VLOOKUP(D41,'Dados Base'!$B:$K,10,FALSE)*31536000/VLOOKUP($F41,F:H,MATCH(H40,F40:AF40,0),FALSE)</f>
        <v>1675.374351371386</v>
      </c>
      <c r="AF41" s="21"/>
      <c r="AG41" s="21"/>
      <c r="AH41" s="21"/>
      <c r="AI41" s="21"/>
      <c r="AJ41" s="21"/>
      <c r="AK41" s="72">
        <f>(SUMIFS('Banco de Indicadores Mun. (2)'!I:I,'Banco de Indicadores Mun. (2)'!B:B,'Banco de Indicadores - Mun. (1)'!B41,'Banco de Indicadores Mun. (2)'!A:A,'Banco de Indicadores - Mun. (1)'!A41) / VLOOKUP(D41,'Dados Base'!$B:$K,8,FALSE)) * 100</f>
        <v>5.4523395348837225</v>
      </c>
      <c r="AL41" s="72">
        <f>(SUMIFS('Banco de Indicadores Mun. (2)'!I:I,'Banco de Indicadores Mun. (2)'!B:B,'Banco de Indicadores - Mun. (1)'!B41,'Banco de Indicadores Mun. (2)'!A:A,'Banco de Indicadores - Mun. (1)'!A41) / VLOOKUP(D41,'Dados Base'!$B:$K,9,FALSE)) * 100</f>
        <v>2.8111582733812956</v>
      </c>
      <c r="AM41" s="72">
        <f>(SUMIFS('Banco de Indicadores Mun. (2)'!J:J,'Banco de Indicadores Mun. (2)'!B:B,'Banco de Indicadores - Mun. (1)'!B41,'Banco de Indicadores Mun. (2)'!A:A,'Banco de Indicadores - Mun. (1)'!A41) / VLOOKUP(D41,'Dados Base'!$B:$K,7,FALSE)) * 100</f>
        <v>5.3286453488372114</v>
      </c>
      <c r="AN41" s="72">
        <f>(SUMIFS('Banco de Indicadores Mun. (2)'!K:K,'Banco de Indicadores Mun. (2)'!B:B,'Banco de Indicadores - Mun. (1)'!B41,'Banco de Indicadores Mun. (2)'!A:A,'Banco de Indicadores - Mun. (1)'!A41) / VLOOKUP(D41,'Dados Base'!$B:$K,10,FALSE)) * 100</f>
        <v>5.9471162790697694</v>
      </c>
      <c r="AO41" s="21">
        <v>0</v>
      </c>
      <c r="AP41" s="125">
        <v>0</v>
      </c>
      <c r="AQ41" s="143">
        <v>0</v>
      </c>
      <c r="AR41" s="21">
        <v>9.1</v>
      </c>
      <c r="AS41" s="37">
        <v>88</v>
      </c>
      <c r="AT41" s="37">
        <v>88</v>
      </c>
      <c r="AU41" s="37">
        <v>64.839116719242895</v>
      </c>
      <c r="AV41" s="20">
        <v>7.0345014680778437</v>
      </c>
      <c r="AW41" s="21">
        <v>0</v>
      </c>
      <c r="AX41" s="21">
        <v>0</v>
      </c>
      <c r="AY41" s="21"/>
    </row>
    <row r="42" spans="1:51" ht="15" x14ac:dyDescent="0.25">
      <c r="A42" s="144">
        <v>2017</v>
      </c>
      <c r="B42" s="77" t="s">
        <v>42</v>
      </c>
      <c r="C42" s="78">
        <v>2</v>
      </c>
      <c r="D42" s="77">
        <v>3503505</v>
      </c>
      <c r="E42" s="78">
        <v>35035052</v>
      </c>
      <c r="F42" s="78" t="str">
        <f t="shared" si="1"/>
        <v>350350522017</v>
      </c>
      <c r="G42" s="79">
        <v>0.25424515882190857</v>
      </c>
      <c r="H42" s="80">
        <f t="shared" si="0"/>
        <v>3789</v>
      </c>
      <c r="I42" s="81">
        <v>2540</v>
      </c>
      <c r="J42" s="82">
        <v>1249</v>
      </c>
      <c r="K42" s="83">
        <f>(H42)/VLOOKUP(D42,'Dados Base'!$B:$K,6,FALSE)</f>
        <v>12.359330658577161</v>
      </c>
      <c r="L42" s="84">
        <v>67.040000000000006</v>
      </c>
      <c r="M42" s="85" t="s">
        <v>702</v>
      </c>
      <c r="N42" s="86">
        <v>0.69699999999999995</v>
      </c>
      <c r="O42" s="87" t="s">
        <v>691</v>
      </c>
      <c r="P42" s="87" t="s">
        <v>691</v>
      </c>
      <c r="Q42" s="87" t="s">
        <v>691</v>
      </c>
      <c r="R42" s="87" t="s">
        <v>691</v>
      </c>
      <c r="S42" s="87" t="s">
        <v>691</v>
      </c>
      <c r="T42" s="87" t="s">
        <v>691</v>
      </c>
      <c r="U42" s="87" t="s">
        <v>691</v>
      </c>
      <c r="V42" s="87" t="s">
        <v>691</v>
      </c>
      <c r="W42" s="87" t="s">
        <v>691</v>
      </c>
      <c r="X42" s="21"/>
      <c r="Y42" s="21">
        <v>1.82</v>
      </c>
      <c r="Z42" s="10">
        <v>0</v>
      </c>
      <c r="AA42" s="10">
        <v>140.45400000000001</v>
      </c>
      <c r="AB42" s="21">
        <v>0</v>
      </c>
      <c r="AC42" s="21">
        <v>0</v>
      </c>
      <c r="AD42" s="153">
        <f>VLOOKUP(D42,'Dados Base'!$B:$K,9,FALSE)*31536000/VLOOKUP($F42,F:H,MATCH(H41,F41:AF41,0),FALSE)</f>
        <v>37620.142517814726</v>
      </c>
      <c r="AE42" s="153">
        <f>VLOOKUP(D42,'Dados Base'!$B:$K,10,FALSE)*31536000/VLOOKUP($F42,F:H,MATCH(H41,F41:AF41,0),FALSE)</f>
        <v>3828.5985748218523</v>
      </c>
      <c r="AF42" s="21"/>
      <c r="AG42" s="21"/>
      <c r="AH42" s="21"/>
      <c r="AI42" s="21"/>
      <c r="AJ42" s="21"/>
      <c r="AK42" s="72">
        <f>(SUMIFS('Banco de Indicadores Mun. (2)'!I:I,'Banco de Indicadores Mun. (2)'!B:B,'Banco de Indicadores - Mun. (1)'!B42,'Banco de Indicadores Mun. (2)'!A:A,'Banco de Indicadores - Mun. (1)'!A42) / VLOOKUP(D42,'Dados Base'!$B:$K,8,FALSE)) * 100</f>
        <v>0.75171428571428578</v>
      </c>
      <c r="AL42" s="72">
        <f>(SUMIFS('Banco de Indicadores Mun. (2)'!I:I,'Banco de Indicadores Mun. (2)'!B:B,'Banco de Indicadores - Mun. (1)'!B42,'Banco de Indicadores Mun. (2)'!A:A,'Banco de Indicadores - Mun. (1)'!A42) / VLOOKUP(D42,'Dados Base'!$B:$K,9,FALSE)) * 100</f>
        <v>0.3259646017699116</v>
      </c>
      <c r="AM42" s="72">
        <f>(SUMIFS('Banco de Indicadores Mun. (2)'!J:J,'Banco de Indicadores Mun. (2)'!B:B,'Banco de Indicadores - Mun. (1)'!B42,'Banco de Indicadores Mun. (2)'!A:A,'Banco de Indicadores - Mun. (1)'!A42) / VLOOKUP(D42,'Dados Base'!$B:$K,7,FALSE)) * 100</f>
        <v>0.98224</v>
      </c>
      <c r="AN42" s="72">
        <f>(SUMIFS('Banco de Indicadores Mun. (2)'!K:K,'Banco de Indicadores Mun. (2)'!B:B,'Banco de Indicadores - Mun. (1)'!B42,'Banco de Indicadores Mun. (2)'!A:A,'Banco de Indicadores - Mun. (1)'!A42) / VLOOKUP(D42,'Dados Base'!$B:$K,10,FALSE)) * 100</f>
        <v>0</v>
      </c>
      <c r="AO42" s="21">
        <v>0</v>
      </c>
      <c r="AP42" s="125">
        <v>0</v>
      </c>
      <c r="AQ42" s="143">
        <v>0</v>
      </c>
      <c r="AR42" s="21">
        <v>9.8000000000000007</v>
      </c>
      <c r="AS42" s="37">
        <v>100</v>
      </c>
      <c r="AT42" s="37">
        <v>0</v>
      </c>
      <c r="AU42" s="37">
        <v>0</v>
      </c>
      <c r="AV42" s="20">
        <v>1.5</v>
      </c>
      <c r="AW42" s="21">
        <v>0</v>
      </c>
      <c r="AX42" s="21">
        <v>0</v>
      </c>
      <c r="AY42" s="21"/>
    </row>
    <row r="43" spans="1:51" ht="15" x14ac:dyDescent="0.25">
      <c r="A43" s="144">
        <v>2017</v>
      </c>
      <c r="B43" s="77" t="s">
        <v>43</v>
      </c>
      <c r="C43" s="78">
        <v>13</v>
      </c>
      <c r="D43" s="77">
        <v>3503604</v>
      </c>
      <c r="E43" s="78">
        <v>350360413</v>
      </c>
      <c r="F43" s="78" t="str">
        <f t="shared" si="1"/>
        <v>3503604132017</v>
      </c>
      <c r="G43" s="79">
        <v>0.22311732248798677</v>
      </c>
      <c r="H43" s="80">
        <f t="shared" si="0"/>
        <v>10753</v>
      </c>
      <c r="I43" s="81">
        <v>9861</v>
      </c>
      <c r="J43" s="82">
        <v>892</v>
      </c>
      <c r="K43" s="83">
        <f>(H43)/VLOOKUP(D43,'Dados Base'!$B:$K,6,FALSE)</f>
        <v>125.10762070971495</v>
      </c>
      <c r="L43" s="84">
        <v>91.7</v>
      </c>
      <c r="M43" s="85" t="s">
        <v>702</v>
      </c>
      <c r="N43" s="86">
        <v>0.69499999999999995</v>
      </c>
      <c r="O43" s="87" t="s">
        <v>691</v>
      </c>
      <c r="P43" s="87" t="s">
        <v>691</v>
      </c>
      <c r="Q43" s="87" t="s">
        <v>691</v>
      </c>
      <c r="R43" s="87" t="s">
        <v>691</v>
      </c>
      <c r="S43" s="87" t="s">
        <v>691</v>
      </c>
      <c r="T43" s="87" t="s">
        <v>691</v>
      </c>
      <c r="U43" s="87" t="s">
        <v>691</v>
      </c>
      <c r="V43" s="87" t="s">
        <v>691</v>
      </c>
      <c r="W43" s="87" t="s">
        <v>691</v>
      </c>
      <c r="X43" s="21"/>
      <c r="Y43" s="21">
        <v>6.91</v>
      </c>
      <c r="Z43" s="10">
        <v>489.99875400000008</v>
      </c>
      <c r="AA43" s="10">
        <v>42.981245999999963</v>
      </c>
      <c r="AB43" s="21">
        <v>1</v>
      </c>
      <c r="AC43" s="21">
        <v>0</v>
      </c>
      <c r="AD43" s="153">
        <f>VLOOKUP(D43,'Dados Base'!$B:$K,9,FALSE)*31536000/VLOOKUP($F43,F:H,MATCH(H42,F42:AF42,0),FALSE)</f>
        <v>2170.2445829070957</v>
      </c>
      <c r="AE43" s="153">
        <f>VLOOKUP(D43,'Dados Base'!$B:$K,10,FALSE)*31536000/VLOOKUP($F43,F:H,MATCH(H42,F42:AF42,0),FALSE)</f>
        <v>234.62103598995634</v>
      </c>
      <c r="AF43" s="21"/>
      <c r="AG43" s="21"/>
      <c r="AH43" s="21"/>
      <c r="AI43" s="21"/>
      <c r="AJ43" s="21"/>
      <c r="AK43" s="72">
        <f>(SUMIFS('Banco de Indicadores Mun. (2)'!I:I,'Banco de Indicadores Mun. (2)'!B:B,'Banco de Indicadores - Mun. (1)'!B43,'Banco de Indicadores Mun. (2)'!A:A,'Banco de Indicadores - Mun. (1)'!A43) / VLOOKUP(D43,'Dados Base'!$B:$K,8,FALSE)) * 100</f>
        <v>7.4951052631578943</v>
      </c>
      <c r="AL43" s="72">
        <f>(SUMIFS('Banco de Indicadores Mun. (2)'!I:I,'Banco de Indicadores Mun. (2)'!B:B,'Banco de Indicadores - Mun. (1)'!B43,'Banco de Indicadores Mun. (2)'!A:A,'Banco de Indicadores - Mun. (1)'!A43) / VLOOKUP(D43,'Dados Base'!$B:$K,9,FALSE)) * 100</f>
        <v>3.8488378378378383</v>
      </c>
      <c r="AM43" s="72">
        <f>(SUMIFS('Banco de Indicadores Mun. (2)'!J:J,'Banco de Indicadores Mun. (2)'!B:B,'Banco de Indicadores - Mun. (1)'!B43,'Banco de Indicadores Mun. (2)'!A:A,'Banco de Indicadores - Mun. (1)'!A43) / VLOOKUP(D43,'Dados Base'!$B:$K,7,FALSE)) * 100</f>
        <v>0</v>
      </c>
      <c r="AN43" s="72">
        <f>(SUMIFS('Banco de Indicadores Mun. (2)'!K:K,'Banco de Indicadores Mun. (2)'!B:B,'Banco de Indicadores - Mun. (1)'!B43,'Banco de Indicadores Mun. (2)'!A:A,'Banco de Indicadores - Mun. (1)'!A43) / VLOOKUP(D43,'Dados Base'!$B:$K,10,FALSE)) * 100</f>
        <v>35.601749999999996</v>
      </c>
      <c r="AO43" s="21">
        <v>0</v>
      </c>
      <c r="AP43" s="125">
        <v>0</v>
      </c>
      <c r="AQ43" s="143">
        <v>0</v>
      </c>
      <c r="AR43" s="21">
        <v>7.3</v>
      </c>
      <c r="AS43" s="37">
        <v>99.93</v>
      </c>
      <c r="AT43" s="37">
        <v>99.93</v>
      </c>
      <c r="AU43" s="37">
        <v>91.935673758865249</v>
      </c>
      <c r="AV43" s="20">
        <v>9.9989500000000007</v>
      </c>
      <c r="AW43" s="21">
        <v>0</v>
      </c>
      <c r="AX43" s="21">
        <v>0</v>
      </c>
      <c r="AY43" s="21"/>
    </row>
    <row r="44" spans="1:51" ht="15" x14ac:dyDescent="0.25">
      <c r="A44" s="144">
        <v>2017</v>
      </c>
      <c r="B44" s="77" t="s">
        <v>44</v>
      </c>
      <c r="C44" s="78">
        <v>15</v>
      </c>
      <c r="D44" s="77">
        <v>3503703</v>
      </c>
      <c r="E44" s="78">
        <v>350370315</v>
      </c>
      <c r="F44" s="78" t="str">
        <f t="shared" si="1"/>
        <v>3503703152017</v>
      </c>
      <c r="G44" s="79">
        <v>0.99914252027588635</v>
      </c>
      <c r="H44" s="80">
        <f t="shared" si="0"/>
        <v>9098</v>
      </c>
      <c r="I44" s="81">
        <v>8616</v>
      </c>
      <c r="J44" s="82">
        <v>482</v>
      </c>
      <c r="K44" s="83">
        <f>(H44)/VLOOKUP(D44,'Dados Base'!$B:$K,6,FALSE)</f>
        <v>68.349485388024931</v>
      </c>
      <c r="L44" s="84">
        <v>94.7</v>
      </c>
      <c r="M44" s="85" t="s">
        <v>702</v>
      </c>
      <c r="N44" s="86">
        <v>0.73299999999999998</v>
      </c>
      <c r="O44" s="87" t="s">
        <v>691</v>
      </c>
      <c r="P44" s="87" t="s">
        <v>691</v>
      </c>
      <c r="Q44" s="87" t="s">
        <v>691</v>
      </c>
      <c r="R44" s="87" t="s">
        <v>691</v>
      </c>
      <c r="S44" s="87" t="s">
        <v>691</v>
      </c>
      <c r="T44" s="87" t="s">
        <v>691</v>
      </c>
      <c r="U44" s="87" t="s">
        <v>691</v>
      </c>
      <c r="V44" s="87" t="s">
        <v>691</v>
      </c>
      <c r="W44" s="87" t="s">
        <v>691</v>
      </c>
      <c r="X44" s="21"/>
      <c r="Y44" s="21">
        <v>6.27</v>
      </c>
      <c r="Z44" s="10">
        <v>169.15500000000003</v>
      </c>
      <c r="AA44" s="10">
        <v>314.14499999999998</v>
      </c>
      <c r="AB44" s="21">
        <v>2</v>
      </c>
      <c r="AC44" s="21">
        <v>0</v>
      </c>
      <c r="AD44" s="153">
        <f>VLOOKUP(D44,'Dados Base'!$B:$K,9,FALSE)*31536000/VLOOKUP($F44,F:H,MATCH(H43,F43:AF43,0),FALSE)</f>
        <v>3535.5814464717519</v>
      </c>
      <c r="AE44" s="153">
        <f>VLOOKUP(D44,'Dados Base'!$B:$K,10,FALSE)*31536000/VLOOKUP($F44,F:H,MATCH(H43,F43:AF43,0),FALSE)</f>
        <v>415.95075840844152</v>
      </c>
      <c r="AF44" s="21"/>
      <c r="AG44" s="21"/>
      <c r="AH44" s="21"/>
      <c r="AI44" s="21"/>
      <c r="AJ44" s="21"/>
      <c r="AK44" s="72">
        <f>(SUMIFS('Banco de Indicadores Mun. (2)'!I:I,'Banco de Indicadores Mun. (2)'!B:B,'Banco de Indicadores - Mun. (1)'!B44,'Banco de Indicadores Mun. (2)'!A:A,'Banco de Indicadores - Mun. (1)'!A44) / VLOOKUP(D44,'Dados Base'!$B:$K,8,FALSE)) * 100</f>
        <v>202.86521212121212</v>
      </c>
      <c r="AL44" s="72">
        <f>(SUMIFS('Banco de Indicadores Mun. (2)'!I:I,'Banco de Indicadores Mun. (2)'!B:B,'Banco de Indicadores - Mun. (1)'!B44,'Banco de Indicadores Mun. (2)'!A:A,'Banco de Indicadores - Mun. (1)'!A44) / VLOOKUP(D44,'Dados Base'!$B:$K,9,FALSE)) * 100</f>
        <v>65.632862745098038</v>
      </c>
      <c r="AM44" s="72">
        <f>(SUMIFS('Banco de Indicadores Mun. (2)'!J:J,'Banco de Indicadores Mun. (2)'!B:B,'Banco de Indicadores - Mun. (1)'!B44,'Banco de Indicadores Mun. (2)'!A:A,'Banco de Indicadores - Mun. (1)'!A44) / VLOOKUP(D44,'Dados Base'!$B:$K,7,FALSE)) * 100</f>
        <v>196.3859523809524</v>
      </c>
      <c r="AN44" s="72">
        <f>(SUMIFS('Banco de Indicadores Mun. (2)'!K:K,'Banco de Indicadores Mun. (2)'!B:B,'Banco de Indicadores - Mun. (1)'!B44,'Banco de Indicadores Mun. (2)'!A:A,'Banco de Indicadores - Mun. (1)'!A44) / VLOOKUP(D44,'Dados Base'!$B:$K,10,FALSE)) * 100</f>
        <v>214.20391666666657</v>
      </c>
      <c r="AO44" s="21">
        <v>0</v>
      </c>
      <c r="AP44" s="125">
        <v>0</v>
      </c>
      <c r="AQ44" s="143">
        <v>0</v>
      </c>
      <c r="AR44" s="21">
        <v>9.8000000000000007</v>
      </c>
      <c r="AS44" s="37">
        <v>100</v>
      </c>
      <c r="AT44" s="37">
        <v>35</v>
      </c>
      <c r="AU44" s="37">
        <v>35</v>
      </c>
      <c r="AV44" s="20">
        <v>2.0249999999999999</v>
      </c>
      <c r="AW44" s="21">
        <v>1</v>
      </c>
      <c r="AX44" s="21">
        <v>0</v>
      </c>
      <c r="AY44" s="21"/>
    </row>
    <row r="45" spans="1:51" ht="15" x14ac:dyDescent="0.25">
      <c r="A45" s="144">
        <v>2017</v>
      </c>
      <c r="B45" s="77" t="s">
        <v>45</v>
      </c>
      <c r="C45" s="78">
        <v>5</v>
      </c>
      <c r="D45" s="77">
        <v>3503802</v>
      </c>
      <c r="E45" s="78">
        <v>35038025</v>
      </c>
      <c r="F45" s="78" t="str">
        <f t="shared" si="1"/>
        <v>350380252017</v>
      </c>
      <c r="G45" s="79">
        <v>2.1168839504926984</v>
      </c>
      <c r="H45" s="80">
        <f t="shared" si="0"/>
        <v>50351</v>
      </c>
      <c r="I45" s="81">
        <v>45588</v>
      </c>
      <c r="J45" s="82">
        <v>4763</v>
      </c>
      <c r="K45" s="83">
        <f>(H45)/VLOOKUP(D45,'Dados Base'!$B:$K,6,FALSE)</f>
        <v>283.26863572433194</v>
      </c>
      <c r="L45" s="84">
        <v>90.54</v>
      </c>
      <c r="M45" s="85" t="s">
        <v>702</v>
      </c>
      <c r="N45" s="86">
        <v>0.749</v>
      </c>
      <c r="O45" s="87" t="s">
        <v>691</v>
      </c>
      <c r="P45" s="87" t="s">
        <v>691</v>
      </c>
      <c r="Q45" s="87" t="s">
        <v>691</v>
      </c>
      <c r="R45" s="87" t="s">
        <v>691</v>
      </c>
      <c r="S45" s="87" t="s">
        <v>691</v>
      </c>
      <c r="T45" s="87" t="s">
        <v>691</v>
      </c>
      <c r="U45" s="87" t="s">
        <v>691</v>
      </c>
      <c r="V45" s="87" t="s">
        <v>691</v>
      </c>
      <c r="W45" s="87" t="s">
        <v>691</v>
      </c>
      <c r="X45" s="21"/>
      <c r="Y45" s="21">
        <v>37.65</v>
      </c>
      <c r="Z45" s="10">
        <v>845.63924400000019</v>
      </c>
      <c r="AA45" s="10">
        <v>1696.0327559999998</v>
      </c>
      <c r="AB45" s="21">
        <v>6</v>
      </c>
      <c r="AC45" s="21">
        <v>0</v>
      </c>
      <c r="AD45" s="153">
        <f>VLOOKUP(D45,'Dados Base'!$B:$K,9,FALSE)*31536000/VLOOKUP($F45,F:H,MATCH(H44,F44:AF44,0),FALSE)</f>
        <v>1346.5949037754961</v>
      </c>
      <c r="AE45" s="153">
        <f>VLOOKUP(D45,'Dados Base'!$B:$K,10,FALSE)*31536000/VLOOKUP($F45,F:H,MATCH(H44,F44:AF44,0),FALSE)</f>
        <v>181.63373120692734</v>
      </c>
      <c r="AF45" s="21"/>
      <c r="AG45" s="21"/>
      <c r="AH45" s="21"/>
      <c r="AI45" s="21"/>
      <c r="AJ45" s="21"/>
      <c r="AK45" s="72">
        <f>(SUMIFS('Banco de Indicadores Mun. (2)'!I:I,'Banco de Indicadores Mun. (2)'!B:B,'Banco de Indicadores - Mun. (1)'!B45,'Banco de Indicadores Mun. (2)'!A:A,'Banco de Indicadores - Mun. (1)'!A45) / VLOOKUP(D45,'Dados Base'!$B:$K,8,FALSE)) * 100</f>
        <v>30.308804878048782</v>
      </c>
      <c r="AL45" s="72">
        <f>(SUMIFS('Banco de Indicadores Mun. (2)'!I:I,'Banco de Indicadores Mun. (2)'!B:B,'Banco de Indicadores - Mun. (1)'!B45,'Banco de Indicadores Mun. (2)'!A:A,'Banco de Indicadores - Mun. (1)'!A45) / VLOOKUP(D45,'Dados Base'!$B:$K,9,FALSE)) * 100</f>
        <v>11.559637209302325</v>
      </c>
      <c r="AM45" s="72">
        <f>(SUMIFS('Banco de Indicadores Mun. (2)'!J:J,'Banco de Indicadores Mun. (2)'!B:B,'Banco de Indicadores - Mun. (1)'!B45,'Banco de Indicadores Mun. (2)'!A:A,'Banco de Indicadores - Mun. (1)'!A45) / VLOOKUP(D45,'Dados Base'!$B:$K,7,FALSE)) * 100</f>
        <v>38.536981132075475</v>
      </c>
      <c r="AN45" s="72">
        <f>(SUMIFS('Banco de Indicadores Mun. (2)'!K:K,'Banco de Indicadores Mun. (2)'!B:B,'Banco de Indicadores - Mun. (1)'!B45,'Banco de Indicadores Mun. (2)'!A:A,'Banco de Indicadores - Mun. (1)'!A45) / VLOOKUP(D45,'Dados Base'!$B:$K,10,FALSE)) * 100</f>
        <v>15.271103448275856</v>
      </c>
      <c r="AO45" s="21">
        <v>0</v>
      </c>
      <c r="AP45" s="125">
        <v>0</v>
      </c>
      <c r="AQ45" s="143">
        <v>0</v>
      </c>
      <c r="AR45" s="21">
        <v>8.3000000000000007</v>
      </c>
      <c r="AS45" s="37">
        <v>97</v>
      </c>
      <c r="AT45" s="37">
        <v>33.950000000000003</v>
      </c>
      <c r="AU45" s="37">
        <v>33.270982408430356</v>
      </c>
      <c r="AV45" s="20">
        <v>4.1426150000000002</v>
      </c>
      <c r="AW45" s="21">
        <v>1</v>
      </c>
      <c r="AX45" s="21">
        <v>0</v>
      </c>
      <c r="AY45" s="21"/>
    </row>
    <row r="46" spans="1:51" ht="15" x14ac:dyDescent="0.25">
      <c r="A46" s="144">
        <v>2017</v>
      </c>
      <c r="B46" s="77" t="s">
        <v>46</v>
      </c>
      <c r="C46" s="78">
        <v>6</v>
      </c>
      <c r="D46" s="77">
        <v>3503901</v>
      </c>
      <c r="E46" s="78">
        <v>35039016</v>
      </c>
      <c r="F46" s="78" t="str">
        <f t="shared" si="1"/>
        <v>350390162017</v>
      </c>
      <c r="G46" s="79">
        <v>1.9751363007784351</v>
      </c>
      <c r="H46" s="80">
        <f t="shared" si="0"/>
        <v>85286</v>
      </c>
      <c r="I46" s="81">
        <v>82062</v>
      </c>
      <c r="J46" s="82">
        <v>3224</v>
      </c>
      <c r="K46" s="83">
        <f>(H46)/VLOOKUP(D46,'Dados Base'!$B:$K,6,FALSE)</f>
        <v>875.17701385325802</v>
      </c>
      <c r="L46" s="84">
        <v>96.22</v>
      </c>
      <c r="M46" s="85" t="s">
        <v>702</v>
      </c>
      <c r="N46" s="86">
        <v>0.78400000000000003</v>
      </c>
      <c r="O46" s="87" t="s">
        <v>691</v>
      </c>
      <c r="P46" s="87" t="s">
        <v>691</v>
      </c>
      <c r="Q46" s="87" t="s">
        <v>691</v>
      </c>
      <c r="R46" s="87" t="s">
        <v>691</v>
      </c>
      <c r="S46" s="87" t="s">
        <v>691</v>
      </c>
      <c r="T46" s="87" t="s">
        <v>691</v>
      </c>
      <c r="U46" s="87" t="s">
        <v>691</v>
      </c>
      <c r="V46" s="87" t="s">
        <v>691</v>
      </c>
      <c r="W46" s="87" t="s">
        <v>691</v>
      </c>
      <c r="X46" s="21"/>
      <c r="Y46" s="21">
        <v>66.38</v>
      </c>
      <c r="Z46" s="10">
        <v>2213.7075738000008</v>
      </c>
      <c r="AA46" s="10">
        <v>2267.2664261999994</v>
      </c>
      <c r="AB46" s="21">
        <v>13</v>
      </c>
      <c r="AC46" s="21">
        <v>2</v>
      </c>
      <c r="AD46" s="153">
        <f>VLOOKUP(D46,'Dados Base'!$B:$K,9,FALSE)*31536000/VLOOKUP($F46,F:H,MATCH(H45,F45:AF45,0),FALSE)</f>
        <v>543.55838003892779</v>
      </c>
      <c r="AE46" s="153">
        <f>VLOOKUP(D46,'Dados Base'!$B:$K,10,FALSE)*31536000/VLOOKUP($F46,F:H,MATCH(H45,F45:AF45,0),FALSE)</f>
        <v>66.558168984358517</v>
      </c>
      <c r="AF46" s="21"/>
      <c r="AG46" s="21"/>
      <c r="AH46" s="21"/>
      <c r="AI46" s="21"/>
      <c r="AJ46" s="21"/>
      <c r="AK46" s="72">
        <f>(SUMIFS('Banco de Indicadores Mun. (2)'!I:I,'Banco de Indicadores Mun. (2)'!B:B,'Banco de Indicadores - Mun. (1)'!B46,'Banco de Indicadores Mun. (2)'!A:A,'Banco de Indicadores - Mun. (1)'!A46) / VLOOKUP(D46,'Dados Base'!$B:$K,8,FALSE)) * 100</f>
        <v>3.5922666666666681</v>
      </c>
      <c r="AL46" s="72">
        <f>(SUMIFS('Banco de Indicadores Mun. (2)'!I:I,'Banco de Indicadores Mun. (2)'!B:B,'Banco de Indicadores - Mun. (1)'!B46,'Banco de Indicadores Mun. (2)'!A:A,'Banco de Indicadores - Mun. (1)'!A46) / VLOOKUP(D46,'Dados Base'!$B:$K,9,FALSE)) * 100</f>
        <v>1.4662312925170073</v>
      </c>
      <c r="AM46" s="72">
        <f>(SUMIFS('Banco de Indicadores Mun. (2)'!J:J,'Banco de Indicadores Mun. (2)'!B:B,'Banco de Indicadores - Mun. (1)'!B46,'Banco de Indicadores Mun. (2)'!A:A,'Banco de Indicadores - Mun. (1)'!A46) / VLOOKUP(D46,'Dados Base'!$B:$K,7,FALSE)) * 100</f>
        <v>1.5705952380952384</v>
      </c>
      <c r="AN46" s="72">
        <f>(SUMIFS('Banco de Indicadores Mun. (2)'!K:K,'Banco de Indicadores Mun. (2)'!B:B,'Banco de Indicadores - Mun. (1)'!B46,'Banco de Indicadores Mun. (2)'!A:A,'Banco de Indicadores - Mun. (1)'!A46) / VLOOKUP(D46,'Dados Base'!$B:$K,10,FALSE)) * 100</f>
        <v>8.3095000000000034</v>
      </c>
      <c r="AO46" s="21">
        <v>0</v>
      </c>
      <c r="AP46" s="125">
        <v>0</v>
      </c>
      <c r="AQ46" s="143">
        <v>0</v>
      </c>
      <c r="AR46" s="21">
        <v>9.8000000000000007</v>
      </c>
      <c r="AS46" s="37">
        <v>65.87</v>
      </c>
      <c r="AT46" s="37">
        <v>65.87</v>
      </c>
      <c r="AU46" s="37">
        <v>49.402374880996867</v>
      </c>
      <c r="AV46" s="20">
        <v>6.1992125000000007</v>
      </c>
      <c r="AW46" s="21">
        <v>2</v>
      </c>
      <c r="AX46" s="21">
        <v>2</v>
      </c>
      <c r="AY46" s="21"/>
    </row>
    <row r="47" spans="1:51" ht="15" x14ac:dyDescent="0.25">
      <c r="A47" s="144">
        <v>2017</v>
      </c>
      <c r="B47" s="77" t="s">
        <v>47</v>
      </c>
      <c r="C47" s="78">
        <v>15</v>
      </c>
      <c r="D47" s="77">
        <v>3503950</v>
      </c>
      <c r="E47" s="78">
        <v>350395015</v>
      </c>
      <c r="F47" s="78" t="str">
        <f t="shared" si="1"/>
        <v>3503950152017</v>
      </c>
      <c r="G47" s="79">
        <v>-0.2989095384158369</v>
      </c>
      <c r="H47" s="80">
        <f t="shared" si="0"/>
        <v>1777</v>
      </c>
      <c r="I47" s="81">
        <v>1304</v>
      </c>
      <c r="J47" s="82">
        <v>473</v>
      </c>
      <c r="K47" s="83">
        <f>(H47)/VLOOKUP(D47,'Dados Base'!$B:$K,6,FALSE)</f>
        <v>25.608877359850123</v>
      </c>
      <c r="L47" s="84">
        <v>73.38</v>
      </c>
      <c r="M47" s="85" t="s">
        <v>702</v>
      </c>
      <c r="N47" s="86">
        <v>0.73499999999999999</v>
      </c>
      <c r="O47" s="87" t="s">
        <v>691</v>
      </c>
      <c r="P47" s="87" t="s">
        <v>691</v>
      </c>
      <c r="Q47" s="87" t="s">
        <v>691</v>
      </c>
      <c r="R47" s="87" t="s">
        <v>691</v>
      </c>
      <c r="S47" s="87" t="s">
        <v>691</v>
      </c>
      <c r="T47" s="87" t="s">
        <v>691</v>
      </c>
      <c r="U47" s="87" t="s">
        <v>691</v>
      </c>
      <c r="V47" s="87" t="s">
        <v>691</v>
      </c>
      <c r="W47" s="87" t="s">
        <v>691</v>
      </c>
      <c r="X47" s="21"/>
      <c r="Y47" s="21">
        <v>0.9</v>
      </c>
      <c r="Z47" s="10">
        <v>55.987200000000001</v>
      </c>
      <c r="AA47" s="10">
        <v>13.1328</v>
      </c>
      <c r="AB47" s="21">
        <v>0</v>
      </c>
      <c r="AC47" s="21">
        <v>0</v>
      </c>
      <c r="AD47" s="153">
        <f>VLOOKUP(D47,'Dados Base'!$B:$K,9,FALSE)*31536000/VLOOKUP($F47,F:H,MATCH(H46,F46:AF46,0),FALSE)</f>
        <v>9405.7850309510413</v>
      </c>
      <c r="AE47" s="153">
        <f>VLOOKUP(D47,'Dados Base'!$B:$K,10,FALSE)*31536000/VLOOKUP($F47,F:H,MATCH(H46,F46:AF46,0),FALSE)</f>
        <v>1064.8058525604954</v>
      </c>
      <c r="AF47" s="21"/>
      <c r="AG47" s="21"/>
      <c r="AH47" s="21"/>
      <c r="AI47" s="21"/>
      <c r="AJ47" s="21"/>
      <c r="AK47" s="72">
        <f>(SUMIFS('Banco de Indicadores Mun. (2)'!I:I,'Banco de Indicadores Mun. (2)'!B:B,'Banco de Indicadores - Mun. (1)'!B47,'Banco de Indicadores Mun. (2)'!A:A,'Banco de Indicadores - Mun. (1)'!A47) / VLOOKUP(D47,'Dados Base'!$B:$K,8,FALSE)) * 100</f>
        <v>12.446823529411764</v>
      </c>
      <c r="AL47" s="72">
        <f>(SUMIFS('Banco de Indicadores Mun. (2)'!I:I,'Banco de Indicadores Mun. (2)'!B:B,'Banco de Indicadores - Mun. (1)'!B47,'Banco de Indicadores Mun. (2)'!A:A,'Banco de Indicadores - Mun. (1)'!A47) / VLOOKUP(D47,'Dados Base'!$B:$K,9,FALSE)) * 100</f>
        <v>3.992377358490566</v>
      </c>
      <c r="AM47" s="72">
        <f>(SUMIFS('Banco de Indicadores Mun. (2)'!J:J,'Banco de Indicadores Mun. (2)'!B:B,'Banco de Indicadores - Mun. (1)'!B47,'Banco de Indicadores Mun. (2)'!A:A,'Banco de Indicadores - Mun. (1)'!A47) / VLOOKUP(D47,'Dados Base'!$B:$K,7,FALSE)) * 100</f>
        <v>13.159636363636364</v>
      </c>
      <c r="AN47" s="72">
        <f>(SUMIFS('Banco de Indicadores Mun. (2)'!K:K,'Banco de Indicadores Mun. (2)'!B:B,'Banco de Indicadores - Mun. (1)'!B47,'Banco de Indicadores Mun. (2)'!A:A,'Banco de Indicadores - Mun. (1)'!A47) / VLOOKUP(D47,'Dados Base'!$B:$K,10,FALSE)) * 100</f>
        <v>11.139999999999999</v>
      </c>
      <c r="AO47" s="21">
        <v>0</v>
      </c>
      <c r="AP47" s="125">
        <v>0</v>
      </c>
      <c r="AQ47" s="143">
        <v>0</v>
      </c>
      <c r="AR47" s="21">
        <v>9</v>
      </c>
      <c r="AS47" s="37">
        <v>100</v>
      </c>
      <c r="AT47" s="37">
        <v>100</v>
      </c>
      <c r="AU47" s="37">
        <v>81</v>
      </c>
      <c r="AV47" s="20">
        <v>10</v>
      </c>
      <c r="AW47" s="21">
        <v>0</v>
      </c>
      <c r="AX47" s="21">
        <v>0</v>
      </c>
      <c r="AY47" s="21"/>
    </row>
    <row r="48" spans="1:51" ht="15" x14ac:dyDescent="0.25">
      <c r="A48" s="144">
        <v>2017</v>
      </c>
      <c r="B48" s="77" t="s">
        <v>48</v>
      </c>
      <c r="C48" s="78">
        <v>17</v>
      </c>
      <c r="D48" s="77">
        <v>3504008</v>
      </c>
      <c r="E48" s="78">
        <v>350400817</v>
      </c>
      <c r="F48" s="78" t="str">
        <f t="shared" si="1"/>
        <v>3504008172017</v>
      </c>
      <c r="G48" s="79">
        <v>0.72113134603752904</v>
      </c>
      <c r="H48" s="80">
        <f t="shared" si="0"/>
        <v>99591</v>
      </c>
      <c r="I48" s="81">
        <v>95244</v>
      </c>
      <c r="J48" s="82">
        <v>4347</v>
      </c>
      <c r="K48" s="83">
        <f>(H48)/VLOOKUP(D48,'Dados Base'!$B:$K,6,FALSE)</f>
        <v>215.70033137683828</v>
      </c>
      <c r="L48" s="84">
        <v>95.64</v>
      </c>
      <c r="M48" s="85" t="s">
        <v>702</v>
      </c>
      <c r="N48" s="86">
        <v>0.80500000000000005</v>
      </c>
      <c r="O48" s="87" t="s">
        <v>691</v>
      </c>
      <c r="P48" s="87" t="s">
        <v>691</v>
      </c>
      <c r="Q48" s="87" t="s">
        <v>691</v>
      </c>
      <c r="R48" s="87" t="s">
        <v>691</v>
      </c>
      <c r="S48" s="87" t="s">
        <v>691</v>
      </c>
      <c r="T48" s="87" t="s">
        <v>691</v>
      </c>
      <c r="U48" s="87" t="s">
        <v>691</v>
      </c>
      <c r="V48" s="87" t="s">
        <v>691</v>
      </c>
      <c r="W48" s="87" t="s">
        <v>691</v>
      </c>
      <c r="X48" s="21"/>
      <c r="Y48" s="21">
        <v>78.739999999999995</v>
      </c>
      <c r="Z48" s="10">
        <v>4770.8776332000007</v>
      </c>
      <c r="AA48" s="10">
        <v>544.39636679999967</v>
      </c>
      <c r="AB48" s="21">
        <v>3</v>
      </c>
      <c r="AC48" s="21">
        <v>0</v>
      </c>
      <c r="AD48" s="153">
        <f>VLOOKUP(D48,'Dados Base'!$B:$K,9,FALSE)*31536000/VLOOKUP($F48,F:H,MATCH(H47,F47:AF47,0),FALSE)</f>
        <v>1342.6177064192548</v>
      </c>
      <c r="AE48" s="153">
        <f>VLOOKUP(D48,'Dados Base'!$B:$K,10,FALSE)*31536000/VLOOKUP($F48,F:H,MATCH(H47,F47:AF47,0),FALSE)</f>
        <v>145.66135494171166</v>
      </c>
      <c r="AF48" s="21"/>
      <c r="AG48" s="21"/>
      <c r="AH48" s="21"/>
      <c r="AI48" s="21"/>
      <c r="AJ48" s="21"/>
      <c r="AK48" s="72">
        <f>(SUMIFS('Banco de Indicadores Mun. (2)'!I:I,'Banco de Indicadores Mun. (2)'!B:B,'Banco de Indicadores - Mun. (1)'!B48,'Banco de Indicadores Mun. (2)'!A:A,'Banco de Indicadores - Mun. (1)'!A48) / VLOOKUP(D48,'Dados Base'!$B:$K,8,FALSE)) * 100</f>
        <v>15.992919642857139</v>
      </c>
      <c r="AL48" s="72">
        <f>(SUMIFS('Banco de Indicadores Mun. (2)'!I:I,'Banco de Indicadores Mun. (2)'!B:B,'Banco de Indicadores - Mun. (1)'!B48,'Banco de Indicadores Mun. (2)'!A:A,'Banco de Indicadores - Mun. (1)'!A48) / VLOOKUP(D48,'Dados Base'!$B:$K,9,FALSE)) * 100</f>
        <v>8.4490896226415071</v>
      </c>
      <c r="AM48" s="72">
        <f>(SUMIFS('Banco de Indicadores Mun. (2)'!J:J,'Banco de Indicadores Mun. (2)'!B:B,'Banco de Indicadores - Mun. (1)'!B48,'Banco de Indicadores Mun. (2)'!A:A,'Banco de Indicadores - Mun. (1)'!A48) / VLOOKUP(D48,'Dados Base'!$B:$K,7,FALSE)) * 100</f>
        <v>16.566247191011232</v>
      </c>
      <c r="AN48" s="72">
        <f>(SUMIFS('Banco de Indicadores Mun. (2)'!K:K,'Banco de Indicadores Mun. (2)'!B:B,'Banco de Indicadores - Mun. (1)'!B48,'Banco de Indicadores Mun. (2)'!A:A,'Banco de Indicadores - Mun. (1)'!A48) / VLOOKUP(D48,'Dados Base'!$B:$K,10,FALSE)) * 100</f>
        <v>13.774391304347814</v>
      </c>
      <c r="AO48" s="21">
        <v>0</v>
      </c>
      <c r="AP48" s="125">
        <v>0</v>
      </c>
      <c r="AQ48" s="143">
        <v>0</v>
      </c>
      <c r="AR48" s="21">
        <v>8.9</v>
      </c>
      <c r="AS48" s="37">
        <v>99.18</v>
      </c>
      <c r="AT48" s="37">
        <v>99.18</v>
      </c>
      <c r="AU48" s="37">
        <v>89.757887047779676</v>
      </c>
      <c r="AV48" s="20">
        <v>9.9877000000000002</v>
      </c>
      <c r="AW48" s="21">
        <v>2</v>
      </c>
      <c r="AX48" s="21">
        <v>0</v>
      </c>
      <c r="AY48" s="21"/>
    </row>
    <row r="49" spans="1:51" ht="15" x14ac:dyDescent="0.25">
      <c r="A49" s="144">
        <v>2017</v>
      </c>
      <c r="B49" s="77" t="s">
        <v>49</v>
      </c>
      <c r="C49" s="78">
        <v>5</v>
      </c>
      <c r="D49" s="77">
        <v>3504107</v>
      </c>
      <c r="E49" s="78">
        <v>35041075</v>
      </c>
      <c r="F49" s="78" t="str">
        <f t="shared" si="1"/>
        <v>350410752017</v>
      </c>
      <c r="G49" s="79">
        <v>1.0643416128676364</v>
      </c>
      <c r="H49" s="80">
        <f t="shared" si="0"/>
        <v>135875</v>
      </c>
      <c r="I49" s="81">
        <v>126339</v>
      </c>
      <c r="J49" s="82">
        <v>9536</v>
      </c>
      <c r="K49" s="83">
        <f>(H49)/VLOOKUP(D49,'Dados Base'!$B:$K,6,FALSE)</f>
        <v>284.19786655511399</v>
      </c>
      <c r="L49" s="84">
        <v>92.98</v>
      </c>
      <c r="M49" s="85" t="s">
        <v>702</v>
      </c>
      <c r="N49" s="86">
        <v>0.76500000000000001</v>
      </c>
      <c r="O49" s="87" t="s">
        <v>691</v>
      </c>
      <c r="P49" s="87" t="s">
        <v>691</v>
      </c>
      <c r="Q49" s="87" t="s">
        <v>691</v>
      </c>
      <c r="R49" s="87" t="s">
        <v>691</v>
      </c>
      <c r="S49" s="87" t="s">
        <v>691</v>
      </c>
      <c r="T49" s="87" t="s">
        <v>691</v>
      </c>
      <c r="U49" s="87" t="s">
        <v>691</v>
      </c>
      <c r="V49" s="87" t="s">
        <v>691</v>
      </c>
      <c r="W49" s="87" t="s">
        <v>691</v>
      </c>
      <c r="X49" s="21"/>
      <c r="Y49" s="21">
        <v>114.42</v>
      </c>
      <c r="Z49" s="10">
        <v>2396.1002339829593</v>
      </c>
      <c r="AA49" s="10">
        <v>4469.1357660170406</v>
      </c>
      <c r="AB49" s="21">
        <v>23</v>
      </c>
      <c r="AC49" s="21">
        <v>0</v>
      </c>
      <c r="AD49" s="153">
        <f>VLOOKUP(D49,'Dados Base'!$B:$K,9,FALSE)*31536000/VLOOKUP($F49,F:H,MATCH(H48,F48:AF48,0),FALSE)</f>
        <v>1371.6854461821526</v>
      </c>
      <c r="AE49" s="153">
        <f>VLOOKUP(D49,'Dados Base'!$B:$K,10,FALSE)*31536000/VLOOKUP($F49,F:H,MATCH(H48,F48:AF48,0),FALSE)</f>
        <v>181.03462741490347</v>
      </c>
      <c r="AF49" s="21"/>
      <c r="AG49" s="21"/>
      <c r="AH49" s="21"/>
      <c r="AI49" s="21"/>
      <c r="AJ49" s="21"/>
      <c r="AK49" s="72">
        <f>(SUMIFS('Banco de Indicadores Mun. (2)'!I:I,'Banco de Indicadores Mun. (2)'!B:B,'Banco de Indicadores - Mun. (1)'!B49,'Banco de Indicadores Mun. (2)'!A:A,'Banco de Indicadores - Mun. (1)'!A49) / VLOOKUP(D49,'Dados Base'!$B:$K,8,FALSE)) * 100</f>
        <v>65.365946428571377</v>
      </c>
      <c r="AL49" s="72">
        <f>(SUMIFS('Banco de Indicadores Mun. (2)'!I:I,'Banco de Indicadores Mun. (2)'!B:B,'Banco de Indicadores - Mun. (1)'!B49,'Banco de Indicadores Mun. (2)'!A:A,'Banco de Indicadores - Mun. (1)'!A49) / VLOOKUP(D49,'Dados Base'!$B:$K,9,FALSE)) * 100</f>
        <v>24.774910321488981</v>
      </c>
      <c r="AM49" s="72">
        <f>(SUMIFS('Banco de Indicadores Mun. (2)'!J:J,'Banco de Indicadores Mun. (2)'!B:B,'Banco de Indicadores - Mun. (1)'!B49,'Banco de Indicadores Mun. (2)'!A:A,'Banco de Indicadores - Mun. (1)'!A49) / VLOOKUP(D49,'Dados Base'!$B:$K,7,FALSE)) * 100</f>
        <v>75.824705479452021</v>
      </c>
      <c r="AN49" s="72">
        <f>(SUMIFS('Banco de Indicadores Mun. (2)'!K:K,'Banco de Indicadores Mun. (2)'!B:B,'Banco de Indicadores - Mun. (1)'!B49,'Banco de Indicadores Mun. (2)'!A:A,'Banco de Indicadores - Mun. (1)'!A49) / VLOOKUP(D49,'Dados Base'!$B:$K,10,FALSE)) * 100</f>
        <v>45.789294871794823</v>
      </c>
      <c r="AO49" s="21">
        <v>0</v>
      </c>
      <c r="AP49" s="125">
        <v>0.73597056117755288</v>
      </c>
      <c r="AQ49" s="143">
        <v>0</v>
      </c>
      <c r="AR49" s="21">
        <v>9.8000000000000007</v>
      </c>
      <c r="AS49" s="37">
        <v>54.87</v>
      </c>
      <c r="AT49" s="37">
        <v>40.483086</v>
      </c>
      <c r="AU49" s="37">
        <v>34.901935402992109</v>
      </c>
      <c r="AV49" s="20">
        <v>4.6984760990639716</v>
      </c>
      <c r="AW49" s="21">
        <v>1</v>
      </c>
      <c r="AX49" s="21">
        <v>0</v>
      </c>
      <c r="AY49" s="21"/>
    </row>
    <row r="50" spans="1:51" ht="15" x14ac:dyDescent="0.25">
      <c r="A50" s="144">
        <v>2017</v>
      </c>
      <c r="B50" s="77" t="s">
        <v>50</v>
      </c>
      <c r="C50" s="78">
        <v>18</v>
      </c>
      <c r="D50" s="77">
        <v>3504206</v>
      </c>
      <c r="E50" s="78">
        <v>350420618</v>
      </c>
      <c r="F50" s="78" t="str">
        <f t="shared" si="1"/>
        <v>3504206182017</v>
      </c>
      <c r="G50" s="79">
        <v>0.2619239244431526</v>
      </c>
      <c r="H50" s="80">
        <f t="shared" si="0"/>
        <v>14408</v>
      </c>
      <c r="I50" s="81">
        <v>13374</v>
      </c>
      <c r="J50" s="82">
        <v>1034</v>
      </c>
      <c r="K50" s="83">
        <f>(H50)/VLOOKUP(D50,'Dados Base'!$B:$K,6,FALSE)</f>
        <v>33.282513282513285</v>
      </c>
      <c r="L50" s="84">
        <v>92.82</v>
      </c>
      <c r="M50" s="85" t="s">
        <v>702</v>
      </c>
      <c r="N50" s="86">
        <v>0.77300000000000002</v>
      </c>
      <c r="O50" s="87" t="s">
        <v>691</v>
      </c>
      <c r="P50" s="87" t="s">
        <v>691</v>
      </c>
      <c r="Q50" s="87" t="s">
        <v>691</v>
      </c>
      <c r="R50" s="87" t="s">
        <v>691</v>
      </c>
      <c r="S50" s="87" t="s">
        <v>691</v>
      </c>
      <c r="T50" s="87" t="s">
        <v>691</v>
      </c>
      <c r="U50" s="87" t="s">
        <v>691</v>
      </c>
      <c r="V50" s="87" t="s">
        <v>691</v>
      </c>
      <c r="W50" s="87" t="s">
        <v>691</v>
      </c>
      <c r="X50" s="21"/>
      <c r="Y50" s="21">
        <v>9.6300000000000008</v>
      </c>
      <c r="Z50" s="10">
        <v>631.2627</v>
      </c>
      <c r="AA50" s="10">
        <v>111.39929999999998</v>
      </c>
      <c r="AB50" s="21">
        <v>0</v>
      </c>
      <c r="AC50" s="21">
        <v>0</v>
      </c>
      <c r="AD50" s="153">
        <f>VLOOKUP(D50,'Dados Base'!$B:$K,9,FALSE)*31536000/VLOOKUP($F50,F:H,MATCH(H49,F49:AF49,0),FALSE)</f>
        <v>7025.9966685174904</v>
      </c>
      <c r="AE50" s="153">
        <f>VLOOKUP(D50,'Dados Base'!$B:$K,10,FALSE)*31536000/VLOOKUP($F50,F:H,MATCH(H49,F49:AF49,0),FALSE)</f>
        <v>547.19600222098836</v>
      </c>
      <c r="AF50" s="21"/>
      <c r="AG50" s="21"/>
      <c r="AH50" s="21"/>
      <c r="AI50" s="21"/>
      <c r="AJ50" s="21"/>
      <c r="AK50" s="72">
        <f>(SUMIFS('Banco de Indicadores Mun. (2)'!I:I,'Banco de Indicadores Mun. (2)'!B:B,'Banco de Indicadores - Mun. (1)'!B50,'Banco de Indicadores Mun. (2)'!A:A,'Banco de Indicadores - Mun. (1)'!A50) / VLOOKUP(D50,'Dados Base'!$B:$K,8,FALSE)) * 100</f>
        <v>5.0155247524752475</v>
      </c>
      <c r="AL50" s="72">
        <f>(SUMIFS('Banco de Indicadores Mun. (2)'!I:I,'Banco de Indicadores Mun. (2)'!B:B,'Banco de Indicadores - Mun. (1)'!B50,'Banco de Indicadores Mun. (2)'!A:A,'Banco de Indicadores - Mun. (1)'!A50) / VLOOKUP(D50,'Dados Base'!$B:$K,9,FALSE)) * 100</f>
        <v>1.5780934579439254</v>
      </c>
      <c r="AM50" s="72">
        <f>(SUMIFS('Banco de Indicadores Mun. (2)'!J:J,'Banco de Indicadores Mun. (2)'!B:B,'Banco de Indicadores - Mun. (1)'!B50,'Banco de Indicadores Mun. (2)'!A:A,'Banco de Indicadores - Mun. (1)'!A50) / VLOOKUP(D50,'Dados Base'!$B:$K,7,FALSE)) * 100</f>
        <v>0.67465789473684212</v>
      </c>
      <c r="AN50" s="72">
        <f>(SUMIFS('Banco de Indicadores Mun. (2)'!K:K,'Banco de Indicadores Mun. (2)'!B:B,'Banco de Indicadores - Mun. (1)'!B50,'Banco de Indicadores Mun. (2)'!A:A,'Banco de Indicadores - Mun. (1)'!A50) / VLOOKUP(D50,'Dados Base'!$B:$K,10,FALSE)) * 100</f>
        <v>18.211760000000002</v>
      </c>
      <c r="AO50" s="21">
        <v>0</v>
      </c>
      <c r="AP50" s="125">
        <v>0</v>
      </c>
      <c r="AQ50" s="143">
        <v>0</v>
      </c>
      <c r="AR50" s="21">
        <v>9</v>
      </c>
      <c r="AS50" s="37">
        <v>100</v>
      </c>
      <c r="AT50" s="37">
        <v>99.999999999999986</v>
      </c>
      <c r="AU50" s="37">
        <v>85</v>
      </c>
      <c r="AV50" s="20">
        <v>10</v>
      </c>
      <c r="AW50" s="21">
        <v>0</v>
      </c>
      <c r="AX50" s="21">
        <v>0</v>
      </c>
      <c r="AY50" s="21"/>
    </row>
    <row r="51" spans="1:51" ht="15" x14ac:dyDescent="0.25">
      <c r="A51" s="144">
        <v>2017</v>
      </c>
      <c r="B51" s="77" t="s">
        <v>51</v>
      </c>
      <c r="C51" s="78">
        <v>16</v>
      </c>
      <c r="D51" s="77">
        <v>3504305</v>
      </c>
      <c r="E51" s="78">
        <v>350430516</v>
      </c>
      <c r="F51" s="78" t="str">
        <f t="shared" si="1"/>
        <v>3504305162017</v>
      </c>
      <c r="G51" s="79">
        <v>0.68179019798941809</v>
      </c>
      <c r="H51" s="80">
        <f t="shared" si="0"/>
        <v>5191</v>
      </c>
      <c r="I51" s="81">
        <v>3486</v>
      </c>
      <c r="J51" s="82">
        <v>1705</v>
      </c>
      <c r="K51" s="83">
        <f>(H51)/VLOOKUP(D51,'Dados Base'!$B:$K,6,FALSE)</f>
        <v>9.5746643057400043</v>
      </c>
      <c r="L51" s="84">
        <v>67.150000000000006</v>
      </c>
      <c r="M51" s="85" t="s">
        <v>702</v>
      </c>
      <c r="N51" s="86">
        <v>0.71399999999999997</v>
      </c>
      <c r="O51" s="87" t="s">
        <v>691</v>
      </c>
      <c r="P51" s="87" t="s">
        <v>691</v>
      </c>
      <c r="Q51" s="87" t="s">
        <v>691</v>
      </c>
      <c r="R51" s="87" t="s">
        <v>691</v>
      </c>
      <c r="S51" s="87" t="s">
        <v>691</v>
      </c>
      <c r="T51" s="87" t="s">
        <v>691</v>
      </c>
      <c r="U51" s="87" t="s">
        <v>691</v>
      </c>
      <c r="V51" s="87" t="s">
        <v>691</v>
      </c>
      <c r="W51" s="87" t="s">
        <v>691</v>
      </c>
      <c r="X51" s="21"/>
      <c r="Y51" s="21">
        <v>2.5099999999999998</v>
      </c>
      <c r="Z51" s="10">
        <v>154.20617999999999</v>
      </c>
      <c r="AA51" s="10">
        <v>39.329820000000005</v>
      </c>
      <c r="AB51" s="21">
        <v>0</v>
      </c>
      <c r="AC51" s="21">
        <v>0</v>
      </c>
      <c r="AD51" s="153">
        <f>VLOOKUP(D51,'Dados Base'!$B:$K,9,FALSE)*31536000/VLOOKUP($F51,F:H,MATCH(H50,F50:AF50,0),FALSE)</f>
        <v>24482.774031978428</v>
      </c>
      <c r="AE51" s="153">
        <f>VLOOKUP(D51,'Dados Base'!$B:$K,10,FALSE)*31536000/VLOOKUP($F51,F:H,MATCH(H50,F50:AF50,0),FALSE)</f>
        <v>2247.7981121171251</v>
      </c>
      <c r="AF51" s="21"/>
      <c r="AG51" s="21"/>
      <c r="AH51" s="21"/>
      <c r="AI51" s="21"/>
      <c r="AJ51" s="21"/>
      <c r="AK51" s="72">
        <f>(SUMIFS('Banco de Indicadores Mun. (2)'!I:I,'Banco de Indicadores Mun. (2)'!B:B,'Banco de Indicadores - Mun. (1)'!B51,'Banco de Indicadores Mun. (2)'!A:A,'Banco de Indicadores - Mun. (1)'!A51) / VLOOKUP(D51,'Dados Base'!$B:$K,8,FALSE)) * 100</f>
        <v>13.609539393939398</v>
      </c>
      <c r="AL51" s="72">
        <f>(SUMIFS('Banco de Indicadores Mun. (2)'!I:I,'Banco de Indicadores Mun. (2)'!B:B,'Banco de Indicadores - Mun. (1)'!B51,'Banco de Indicadores Mun. (2)'!A:A,'Banco de Indicadores - Mun. (1)'!A51) / VLOOKUP(D51,'Dados Base'!$B:$K,9,FALSE)) * 100</f>
        <v>5.5721439205955337</v>
      </c>
      <c r="AM51" s="72">
        <f>(SUMIFS('Banco de Indicadores Mun. (2)'!J:J,'Banco de Indicadores Mun. (2)'!B:B,'Banco de Indicadores - Mun. (1)'!B51,'Banco de Indicadores Mun. (2)'!A:A,'Banco de Indicadores - Mun. (1)'!A51) / VLOOKUP(D51,'Dados Base'!$B:$K,7,FALSE)) * 100</f>
        <v>16.676921875000001</v>
      </c>
      <c r="AN51" s="72">
        <f>(SUMIFS('Banco de Indicadores Mun. (2)'!K:K,'Banco de Indicadores Mun. (2)'!B:B,'Banco de Indicadores - Mun. (1)'!B51,'Banco de Indicadores Mun. (2)'!A:A,'Banco de Indicadores - Mun. (1)'!A51) / VLOOKUP(D51,'Dados Base'!$B:$K,10,FALSE)) * 100</f>
        <v>2.9980540540540561</v>
      </c>
      <c r="AO51" s="21">
        <v>0</v>
      </c>
      <c r="AP51" s="125">
        <v>0</v>
      </c>
      <c r="AQ51" s="143">
        <v>0</v>
      </c>
      <c r="AR51" s="21">
        <v>9.1</v>
      </c>
      <c r="AS51" s="37">
        <v>96</v>
      </c>
      <c r="AT51" s="37">
        <v>96</v>
      </c>
      <c r="AU51" s="37">
        <v>79.678292410714278</v>
      </c>
      <c r="AV51" s="20">
        <v>8.4192</v>
      </c>
      <c r="AW51" s="21">
        <v>0</v>
      </c>
      <c r="AX51" s="21">
        <v>0</v>
      </c>
      <c r="AY51" s="21"/>
    </row>
    <row r="52" spans="1:51" ht="15" x14ac:dyDescent="0.25">
      <c r="A52" s="144">
        <v>2017</v>
      </c>
      <c r="B52" s="77" t="s">
        <v>52</v>
      </c>
      <c r="C52" s="78">
        <v>19</v>
      </c>
      <c r="D52" s="77">
        <v>3504404</v>
      </c>
      <c r="E52" s="78">
        <v>350440419</v>
      </c>
      <c r="F52" s="78" t="str">
        <f t="shared" si="1"/>
        <v>3504404192017</v>
      </c>
      <c r="G52" s="79">
        <v>1.1804252628322853</v>
      </c>
      <c r="H52" s="80">
        <f t="shared" si="0"/>
        <v>11867</v>
      </c>
      <c r="I52" s="81">
        <v>10034</v>
      </c>
      <c r="J52" s="82">
        <v>1833</v>
      </c>
      <c r="K52" s="83">
        <f>(H52)/VLOOKUP(D52,'Dados Base'!$B:$K,6,FALSE)</f>
        <v>34.868073103367223</v>
      </c>
      <c r="L52" s="84">
        <v>84.55</v>
      </c>
      <c r="M52" s="85" t="s">
        <v>702</v>
      </c>
      <c r="N52" s="86">
        <v>0.70499999999999996</v>
      </c>
      <c r="O52" s="87" t="s">
        <v>691</v>
      </c>
      <c r="P52" s="87" t="s">
        <v>691</v>
      </c>
      <c r="Q52" s="87" t="s">
        <v>691</v>
      </c>
      <c r="R52" s="87" t="s">
        <v>691</v>
      </c>
      <c r="S52" s="87" t="s">
        <v>691</v>
      </c>
      <c r="T52" s="87" t="s">
        <v>691</v>
      </c>
      <c r="U52" s="87" t="s">
        <v>691</v>
      </c>
      <c r="V52" s="87" t="s">
        <v>691</v>
      </c>
      <c r="W52" s="87" t="s">
        <v>691</v>
      </c>
      <c r="X52" s="21"/>
      <c r="Y52" s="21">
        <v>7.76</v>
      </c>
      <c r="Z52" s="10">
        <v>503.50518</v>
      </c>
      <c r="AA52" s="10">
        <v>95.192819999999998</v>
      </c>
      <c r="AB52" s="21">
        <v>0</v>
      </c>
      <c r="AC52" s="21">
        <v>0</v>
      </c>
      <c r="AD52" s="153">
        <f>VLOOKUP(D52,'Dados Base'!$B:$K,9,FALSE)*31536000/VLOOKUP($F52,F:H,MATCH(H51,F51:AF51,0),FALSE)</f>
        <v>6510.7609336816386</v>
      </c>
      <c r="AE52" s="153">
        <f>VLOOKUP(D52,'Dados Base'!$B:$K,10,FALSE)*31536000/VLOOKUP($F52,F:H,MATCH(H51,F51:AF51,0),FALSE)</f>
        <v>504.91615404061702</v>
      </c>
      <c r="AF52" s="21"/>
      <c r="AG52" s="21"/>
      <c r="AH52" s="21"/>
      <c r="AI52" s="21"/>
      <c r="AJ52" s="21"/>
      <c r="AK52" s="72">
        <f>(SUMIFS('Banco de Indicadores Mun. (2)'!I:I,'Banco de Indicadores Mun. (2)'!B:B,'Banco de Indicadores - Mun. (1)'!B52,'Banco de Indicadores Mun. (2)'!A:A,'Banco de Indicadores - Mun. (1)'!A52) / VLOOKUP(D52,'Dados Base'!$B:$K,8,FALSE)) * 100</f>
        <v>3.7251948051948052</v>
      </c>
      <c r="AL52" s="72">
        <f>(SUMIFS('Banco de Indicadores Mun. (2)'!I:I,'Banco de Indicadores Mun. (2)'!B:B,'Banco de Indicadores - Mun. (1)'!B52,'Banco de Indicadores Mun. (2)'!A:A,'Banco de Indicadores - Mun. (1)'!A52) / VLOOKUP(D52,'Dados Base'!$B:$K,9,FALSE)) * 100</f>
        <v>1.1707755102040815</v>
      </c>
      <c r="AM52" s="72">
        <f>(SUMIFS('Banco de Indicadores Mun. (2)'!J:J,'Banco de Indicadores Mun. (2)'!B:B,'Banco de Indicadores - Mun. (1)'!B52,'Banco de Indicadores Mun. (2)'!A:A,'Banco de Indicadores - Mun. (1)'!A52) / VLOOKUP(D52,'Dados Base'!$B:$K,7,FALSE)) * 100</f>
        <v>4.7476896551724144</v>
      </c>
      <c r="AN52" s="72">
        <f>(SUMIFS('Banco de Indicadores Mun. (2)'!K:K,'Banco de Indicadores Mun. (2)'!B:B,'Banco de Indicadores - Mun. (1)'!B52,'Banco de Indicadores Mun. (2)'!A:A,'Banco de Indicadores - Mun. (1)'!A52) / VLOOKUP(D52,'Dados Base'!$B:$K,10,FALSE)) * 100</f>
        <v>0.60389473684210504</v>
      </c>
      <c r="AO52" s="21">
        <v>0</v>
      </c>
      <c r="AP52" s="125">
        <v>0</v>
      </c>
      <c r="AQ52" s="143">
        <v>0</v>
      </c>
      <c r="AR52" s="21">
        <v>7.5</v>
      </c>
      <c r="AS52" s="37">
        <v>100</v>
      </c>
      <c r="AT52" s="37">
        <v>100</v>
      </c>
      <c r="AU52" s="37">
        <v>84.100027058717416</v>
      </c>
      <c r="AV52" s="20">
        <v>9.6999999999999993</v>
      </c>
      <c r="AW52" s="21">
        <v>0</v>
      </c>
      <c r="AX52" s="21">
        <v>0</v>
      </c>
      <c r="AY52" s="21"/>
    </row>
    <row r="53" spans="1:51" ht="15" x14ac:dyDescent="0.25">
      <c r="A53" s="144">
        <v>2017</v>
      </c>
      <c r="B53" s="77" t="s">
        <v>53</v>
      </c>
      <c r="C53" s="78">
        <v>17</v>
      </c>
      <c r="D53" s="77">
        <v>3504503</v>
      </c>
      <c r="E53" s="78">
        <v>350450317</v>
      </c>
      <c r="F53" s="78" t="str">
        <f t="shared" si="1"/>
        <v>3504503172017</v>
      </c>
      <c r="G53" s="79">
        <v>0.62957888307781928</v>
      </c>
      <c r="H53" s="80">
        <f t="shared" si="0"/>
        <v>86238</v>
      </c>
      <c r="I53" s="81">
        <v>83064</v>
      </c>
      <c r="J53" s="82">
        <v>3174</v>
      </c>
      <c r="K53" s="83">
        <f>(H53)/VLOOKUP(D53,'Dados Base'!$B:$K,6,FALSE)</f>
        <v>70.88210152551288</v>
      </c>
      <c r="L53" s="84">
        <v>96.32</v>
      </c>
      <c r="M53" s="85" t="s">
        <v>702</v>
      </c>
      <c r="N53" s="86">
        <v>0.76700000000000002</v>
      </c>
      <c r="O53" s="87" t="s">
        <v>691</v>
      </c>
      <c r="P53" s="87" t="s">
        <v>691</v>
      </c>
      <c r="Q53" s="87" t="s">
        <v>691</v>
      </c>
      <c r="R53" s="87" t="s">
        <v>691</v>
      </c>
      <c r="S53" s="87" t="s">
        <v>691</v>
      </c>
      <c r="T53" s="87" t="s">
        <v>691</v>
      </c>
      <c r="U53" s="87" t="s">
        <v>691</v>
      </c>
      <c r="V53" s="87" t="s">
        <v>691</v>
      </c>
      <c r="W53" s="87" t="s">
        <v>691</v>
      </c>
      <c r="X53" s="21"/>
      <c r="Y53" s="21">
        <v>68.52</v>
      </c>
      <c r="Z53" s="10">
        <v>4061.7417816000002</v>
      </c>
      <c r="AA53" s="10">
        <v>563.68221839999978</v>
      </c>
      <c r="AB53" s="21">
        <v>8</v>
      </c>
      <c r="AC53" s="21">
        <v>0</v>
      </c>
      <c r="AD53" s="153">
        <f>VLOOKUP(D53,'Dados Base'!$B:$K,9,FALSE)*31536000/VLOOKUP($F53,F:H,MATCH(H52,F52:AF52,0),FALSE)</f>
        <v>4472.3356293049465</v>
      </c>
      <c r="AE53" s="153">
        <f>VLOOKUP(D53,'Dados Base'!$B:$K,10,FALSE)*31536000/VLOOKUP($F53,F:H,MATCH(H52,F52:AF52,0),FALSE)</f>
        <v>504.6462116468378</v>
      </c>
      <c r="AF53" s="21"/>
      <c r="AG53" s="21"/>
      <c r="AH53" s="21"/>
      <c r="AI53" s="21"/>
      <c r="AJ53" s="21"/>
      <c r="AK53" s="72">
        <f>(SUMIFS('Banco de Indicadores Mun. (2)'!I:I,'Banco de Indicadores Mun. (2)'!B:B,'Banco de Indicadores - Mun. (1)'!B53,'Banco de Indicadores Mun. (2)'!A:A,'Banco de Indicadores - Mun. (1)'!A53) / VLOOKUP(D53,'Dados Base'!$B:$K,8,FALSE)) * 100</f>
        <v>12.624215946843856</v>
      </c>
      <c r="AL53" s="72">
        <f>(SUMIFS('Banco de Indicadores Mun. (2)'!I:I,'Banco de Indicadores Mun. (2)'!B:B,'Banco de Indicadores - Mun. (1)'!B53,'Banco de Indicadores Mun. (2)'!A:A,'Banco de Indicadores - Mun. (1)'!A53) / VLOOKUP(D53,'Dados Base'!$B:$K,9,FALSE)) * 100</f>
        <v>6.2140457890433369</v>
      </c>
      <c r="AM53" s="72">
        <f>(SUMIFS('Banco de Indicadores Mun. (2)'!J:J,'Banco de Indicadores Mun. (2)'!B:B,'Banco de Indicadores - Mun. (1)'!B53,'Banco de Indicadores Mun. (2)'!A:A,'Banco de Indicadores - Mun. (1)'!A53) / VLOOKUP(D53,'Dados Base'!$B:$K,7,FALSE)) * 100</f>
        <v>12.747547413793106</v>
      </c>
      <c r="AN53" s="72">
        <f>(SUMIFS('Banco de Indicadores Mun. (2)'!K:K,'Banco de Indicadores Mun. (2)'!B:B,'Banco de Indicadores - Mun. (1)'!B53,'Banco de Indicadores Mun. (2)'!A:A,'Banco de Indicadores - Mun. (1)'!A53) / VLOOKUP(D53,'Dados Base'!$B:$K,10,FALSE)) * 100</f>
        <v>12.209536231884059</v>
      </c>
      <c r="AO53" s="21">
        <v>0</v>
      </c>
      <c r="AP53" s="125">
        <v>0</v>
      </c>
      <c r="AQ53" s="143">
        <v>0</v>
      </c>
      <c r="AR53" s="21">
        <v>9.1999999999999993</v>
      </c>
      <c r="AS53" s="37">
        <v>99.09</v>
      </c>
      <c r="AT53" s="37">
        <v>99.09</v>
      </c>
      <c r="AU53" s="37">
        <v>87.813393574297194</v>
      </c>
      <c r="AV53" s="20">
        <v>9.4863499999999998</v>
      </c>
      <c r="AW53" s="21">
        <v>0</v>
      </c>
      <c r="AX53" s="21">
        <v>0</v>
      </c>
      <c r="AY53" s="21"/>
    </row>
    <row r="54" spans="1:51" ht="15" x14ac:dyDescent="0.25">
      <c r="A54" s="144">
        <v>2017</v>
      </c>
      <c r="B54" s="77" t="s">
        <v>54</v>
      </c>
      <c r="C54" s="78">
        <v>16</v>
      </c>
      <c r="D54" s="77">
        <v>3504602</v>
      </c>
      <c r="E54" s="78">
        <v>350460216</v>
      </c>
      <c r="F54" s="78" t="str">
        <f t="shared" si="1"/>
        <v>3504602162017</v>
      </c>
      <c r="G54" s="79">
        <v>1.5330244799129034</v>
      </c>
      <c r="H54" s="80">
        <f t="shared" si="0"/>
        <v>15893</v>
      </c>
      <c r="I54" s="81">
        <v>14918</v>
      </c>
      <c r="J54" s="82">
        <v>975</v>
      </c>
      <c r="K54" s="83">
        <f>(H54)/VLOOKUP(D54,'Dados Base'!$B:$K,6,FALSE)</f>
        <v>145.02235605438452</v>
      </c>
      <c r="L54" s="84">
        <v>93.87</v>
      </c>
      <c r="M54" s="85" t="s">
        <v>702</v>
      </c>
      <c r="N54" s="86">
        <v>0.746</v>
      </c>
      <c r="O54" s="87" t="s">
        <v>691</v>
      </c>
      <c r="P54" s="87" t="s">
        <v>691</v>
      </c>
      <c r="Q54" s="87" t="s">
        <v>691</v>
      </c>
      <c r="R54" s="87" t="s">
        <v>691</v>
      </c>
      <c r="S54" s="87" t="s">
        <v>691</v>
      </c>
      <c r="T54" s="87" t="s">
        <v>691</v>
      </c>
      <c r="U54" s="87" t="s">
        <v>691</v>
      </c>
      <c r="V54" s="87" t="s">
        <v>691</v>
      </c>
      <c r="W54" s="87" t="s">
        <v>691</v>
      </c>
      <c r="X54" s="21"/>
      <c r="Y54" s="21">
        <v>11.03</v>
      </c>
      <c r="Z54" s="10">
        <v>783.93582000000004</v>
      </c>
      <c r="AA54" s="10">
        <v>66.780180000000001</v>
      </c>
      <c r="AB54" s="21">
        <v>2</v>
      </c>
      <c r="AC54" s="21">
        <v>0</v>
      </c>
      <c r="AD54" s="153">
        <f>VLOOKUP(D54,'Dados Base'!$B:$K,9,FALSE)*31536000/VLOOKUP($F54,F:H,MATCH(H53,F53:AF53,0),FALSE)</f>
        <v>1646.9439375825834</v>
      </c>
      <c r="AE54" s="153">
        <f>VLOOKUP(D54,'Dados Base'!$B:$K,10,FALSE)*31536000/VLOOKUP($F54,F:H,MATCH(H53,F53:AF53,0),FALSE)</f>
        <v>138.8988863021456</v>
      </c>
      <c r="AF54" s="21"/>
      <c r="AG54" s="21"/>
      <c r="AH54" s="21"/>
      <c r="AI54" s="21"/>
      <c r="AJ54" s="21"/>
      <c r="AK54" s="72">
        <f>(SUMIFS('Banco de Indicadores Mun. (2)'!I:I,'Banco de Indicadores Mun. (2)'!B:B,'Banco de Indicadores - Mun. (1)'!B54,'Banco de Indicadores Mun. (2)'!A:A,'Banco de Indicadores - Mun. (1)'!A54) / VLOOKUP(D54,'Dados Base'!$B:$K,8,FALSE)) * 100</f>
        <v>96.487382352941154</v>
      </c>
      <c r="AL54" s="72">
        <f>(SUMIFS('Banco de Indicadores Mun. (2)'!I:I,'Banco de Indicadores Mun. (2)'!B:B,'Banco de Indicadores - Mun. (1)'!B54,'Banco de Indicadores Mun. (2)'!A:A,'Banco de Indicadores - Mun. (1)'!A54) / VLOOKUP(D54,'Dados Base'!$B:$K,9,FALSE)) * 100</f>
        <v>39.524951807228909</v>
      </c>
      <c r="AM54" s="72">
        <f>(SUMIFS('Banco de Indicadores Mun. (2)'!J:J,'Banco de Indicadores Mun. (2)'!B:B,'Banco de Indicadores - Mun. (1)'!B54,'Banco de Indicadores Mun. (2)'!A:A,'Banco de Indicadores - Mun. (1)'!A54) / VLOOKUP(D54,'Dados Base'!$B:$K,7,FALSE)) * 100</f>
        <v>66.615222222222215</v>
      </c>
      <c r="AN54" s="72">
        <f>(SUMIFS('Banco de Indicadores Mun. (2)'!K:K,'Banco de Indicadores Mun. (2)'!B:B,'Banco de Indicadores - Mun. (1)'!B54,'Banco de Indicadores Mun. (2)'!A:A,'Banco de Indicadores - Mun. (1)'!A54) / VLOOKUP(D54,'Dados Base'!$B:$K,10,FALSE)) * 100</f>
        <v>211.7085714285713</v>
      </c>
      <c r="AO54" s="21">
        <v>0</v>
      </c>
      <c r="AP54" s="125">
        <v>0</v>
      </c>
      <c r="AQ54" s="143">
        <v>0</v>
      </c>
      <c r="AR54" s="21">
        <v>10</v>
      </c>
      <c r="AS54" s="37">
        <v>97</v>
      </c>
      <c r="AT54" s="37">
        <v>97</v>
      </c>
      <c r="AU54" s="37">
        <v>92.150120604290976</v>
      </c>
      <c r="AV54" s="20">
        <v>9.9550000000000001</v>
      </c>
      <c r="AW54" s="21">
        <v>0</v>
      </c>
      <c r="AX54" s="21">
        <v>0</v>
      </c>
      <c r="AY54" s="21"/>
    </row>
    <row r="55" spans="1:51" ht="15" x14ac:dyDescent="0.25">
      <c r="A55" s="144">
        <v>2017</v>
      </c>
      <c r="B55" s="77" t="s">
        <v>55</v>
      </c>
      <c r="C55" s="78">
        <v>16</v>
      </c>
      <c r="D55" s="77">
        <v>3504701</v>
      </c>
      <c r="E55" s="78">
        <v>350470116</v>
      </c>
      <c r="F55" s="78" t="str">
        <f t="shared" si="1"/>
        <v>3504701162017</v>
      </c>
      <c r="G55" s="79">
        <v>2.1890169608699273</v>
      </c>
      <c r="H55" s="80">
        <f t="shared" si="0"/>
        <v>3698</v>
      </c>
      <c r="I55" s="81">
        <v>1190</v>
      </c>
      <c r="J55" s="82">
        <v>2508</v>
      </c>
      <c r="K55" s="83">
        <f>(H55)/VLOOKUP(D55,'Dados Base'!$B:$K,6,FALSE)</f>
        <v>40.699977988113581</v>
      </c>
      <c r="L55" s="84">
        <v>32.18</v>
      </c>
      <c r="M55" s="85" t="s">
        <v>702</v>
      </c>
      <c r="N55" s="86">
        <v>0.66900000000000004</v>
      </c>
      <c r="O55" s="87" t="s">
        <v>691</v>
      </c>
      <c r="P55" s="87" t="s">
        <v>691</v>
      </c>
      <c r="Q55" s="87" t="s">
        <v>691</v>
      </c>
      <c r="R55" s="87" t="s">
        <v>691</v>
      </c>
      <c r="S55" s="87" t="s">
        <v>691</v>
      </c>
      <c r="T55" s="87" t="s">
        <v>691</v>
      </c>
      <c r="U55" s="87" t="s">
        <v>691</v>
      </c>
      <c r="V55" s="87" t="s">
        <v>691</v>
      </c>
      <c r="W55" s="87" t="s">
        <v>691</v>
      </c>
      <c r="X55" s="21"/>
      <c r="Y55" s="21">
        <v>1.17</v>
      </c>
      <c r="Z55" s="10">
        <v>66.030660000000012</v>
      </c>
      <c r="AA55" s="10">
        <v>24.09534</v>
      </c>
      <c r="AB55" s="21">
        <v>0</v>
      </c>
      <c r="AC55" s="21">
        <v>0</v>
      </c>
      <c r="AD55" s="153">
        <f>VLOOKUP(D55,'Dados Base'!$B:$K,9,FALSE)*31536000/VLOOKUP($F55,F:H,MATCH(H54,F54:AF54,0),FALSE)</f>
        <v>5798.9399675500272</v>
      </c>
      <c r="AE55" s="153">
        <f>VLOOKUP(D55,'Dados Base'!$B:$K,10,FALSE)*31536000/VLOOKUP($F55,F:H,MATCH(H54,F54:AF54,0),FALSE)</f>
        <v>596.9497025419148</v>
      </c>
      <c r="AF55" s="21"/>
      <c r="AG55" s="21"/>
      <c r="AH55" s="21"/>
      <c r="AI55" s="21"/>
      <c r="AJ55" s="21"/>
      <c r="AK55" s="72">
        <f>(SUMIFS('Banco de Indicadores Mun. (2)'!I:I,'Banco de Indicadores Mun. (2)'!B:B,'Banco de Indicadores - Mun. (1)'!B55,'Banco de Indicadores Mun. (2)'!A:A,'Banco de Indicadores - Mun. (1)'!A55) / VLOOKUP(D55,'Dados Base'!$B:$K,8,FALSE)) * 100</f>
        <v>4.8066071428571426</v>
      </c>
      <c r="AL55" s="72">
        <f>(SUMIFS('Banco de Indicadores Mun. (2)'!I:I,'Banco de Indicadores Mun. (2)'!B:B,'Banco de Indicadores - Mun. (1)'!B55,'Banco de Indicadores Mun. (2)'!A:A,'Banco de Indicadores - Mun. (1)'!A55) / VLOOKUP(D55,'Dados Base'!$B:$K,9,FALSE)) * 100</f>
        <v>1.9791911764705881</v>
      </c>
      <c r="AM55" s="72">
        <f>(SUMIFS('Banco de Indicadores Mun. (2)'!J:J,'Banco de Indicadores Mun. (2)'!B:B,'Banco de Indicadores - Mun. (1)'!B55,'Banco de Indicadores Mun. (2)'!A:A,'Banco de Indicadores - Mun. (1)'!A55) / VLOOKUP(D55,'Dados Base'!$B:$K,7,FALSE)) * 100</f>
        <v>0</v>
      </c>
      <c r="AN55" s="72">
        <f>(SUMIFS('Banco de Indicadores Mun. (2)'!K:K,'Banco de Indicadores Mun. (2)'!B:B,'Banco de Indicadores - Mun. (1)'!B55,'Banco de Indicadores Mun. (2)'!A:A,'Banco de Indicadores - Mun. (1)'!A55) / VLOOKUP(D55,'Dados Base'!$B:$K,10,FALSE)) * 100</f>
        <v>19.22642857142856</v>
      </c>
      <c r="AO55" s="21">
        <v>0</v>
      </c>
      <c r="AP55" s="125">
        <v>0</v>
      </c>
      <c r="AQ55" s="143">
        <v>0</v>
      </c>
      <c r="AR55" s="21">
        <v>7.3</v>
      </c>
      <c r="AS55" s="37">
        <v>99</v>
      </c>
      <c r="AT55" s="37">
        <v>98.999999999999986</v>
      </c>
      <c r="AU55" s="37">
        <v>73.264829239065307</v>
      </c>
      <c r="AV55" s="20">
        <v>8.0469000000000008</v>
      </c>
      <c r="AW55" s="21">
        <v>0</v>
      </c>
      <c r="AX55" s="21">
        <v>0</v>
      </c>
      <c r="AY55" s="21"/>
    </row>
    <row r="56" spans="1:51" ht="15" x14ac:dyDescent="0.25">
      <c r="A56" s="144">
        <v>2017</v>
      </c>
      <c r="B56" s="77" t="s">
        <v>56</v>
      </c>
      <c r="C56" s="78">
        <v>15</v>
      </c>
      <c r="D56" s="77">
        <v>3504800</v>
      </c>
      <c r="E56" s="78">
        <v>350480015</v>
      </c>
      <c r="F56" s="78" t="str">
        <f t="shared" si="1"/>
        <v>3504800152017</v>
      </c>
      <c r="G56" s="79">
        <v>0.641344844057401</v>
      </c>
      <c r="H56" s="80">
        <f t="shared" si="0"/>
        <v>8429</v>
      </c>
      <c r="I56" s="81">
        <v>7833</v>
      </c>
      <c r="J56" s="82">
        <v>596</v>
      </c>
      <c r="K56" s="83">
        <f>(H56)/VLOOKUP(D56,'Dados Base'!$B:$K,6,FALSE)</f>
        <v>56.040156904461142</v>
      </c>
      <c r="L56" s="84">
        <v>92.93</v>
      </c>
      <c r="M56" s="85" t="s">
        <v>702</v>
      </c>
      <c r="N56" s="86">
        <v>0.75600000000000001</v>
      </c>
      <c r="O56" s="87" t="s">
        <v>691</v>
      </c>
      <c r="P56" s="87" t="s">
        <v>691</v>
      </c>
      <c r="Q56" s="87" t="s">
        <v>691</v>
      </c>
      <c r="R56" s="87" t="s">
        <v>691</v>
      </c>
      <c r="S56" s="87" t="s">
        <v>691</v>
      </c>
      <c r="T56" s="87" t="s">
        <v>691</v>
      </c>
      <c r="U56" s="87" t="s">
        <v>691</v>
      </c>
      <c r="V56" s="87" t="s">
        <v>691</v>
      </c>
      <c r="W56" s="87" t="s">
        <v>691</v>
      </c>
      <c r="X56" s="21"/>
      <c r="Y56" s="21">
        <v>5.71</v>
      </c>
      <c r="Z56" s="10">
        <v>382.62206519999995</v>
      </c>
      <c r="AA56" s="10">
        <v>57.963934800000033</v>
      </c>
      <c r="AB56" s="21">
        <v>0</v>
      </c>
      <c r="AC56" s="21">
        <v>0</v>
      </c>
      <c r="AD56" s="153">
        <f>VLOOKUP(D56,'Dados Base'!$B:$K,9,FALSE)*31536000/VLOOKUP($F56,F:H,MATCH(H55,F55:AF55,0),FALSE)</f>
        <v>4339.9881361964644</v>
      </c>
      <c r="AE56" s="153">
        <f>VLOOKUP(D56,'Dados Base'!$B:$K,10,FALSE)*31536000/VLOOKUP($F56,F:H,MATCH(H55,F55:AF55,0),FALSE)</f>
        <v>448.96428995135841</v>
      </c>
      <c r="AF56" s="21"/>
      <c r="AG56" s="21"/>
      <c r="AH56" s="21"/>
      <c r="AI56" s="21"/>
      <c r="AJ56" s="21"/>
      <c r="AK56" s="72">
        <f>(SUMIFS('Banco de Indicadores Mun. (2)'!I:I,'Banco de Indicadores Mun. (2)'!B:B,'Banco de Indicadores - Mun. (1)'!B56,'Banco de Indicadores Mun. (2)'!A:A,'Banco de Indicadores - Mun. (1)'!A56) / VLOOKUP(D56,'Dados Base'!$B:$K,8,FALSE)) * 100</f>
        <v>9.6671351351351351</v>
      </c>
      <c r="AL56" s="72">
        <f>(SUMIFS('Banco de Indicadores Mun. (2)'!I:I,'Banco de Indicadores Mun. (2)'!B:B,'Banco de Indicadores - Mun. (1)'!B56,'Banco de Indicadores Mun. (2)'!A:A,'Banco de Indicadores - Mun. (1)'!A56) / VLOOKUP(D56,'Dados Base'!$B:$K,9,FALSE)) * 100</f>
        <v>3.0834827586206899</v>
      </c>
      <c r="AM56" s="72">
        <f>(SUMIFS('Banco de Indicadores Mun. (2)'!J:J,'Banco de Indicadores Mun. (2)'!B:B,'Banco de Indicadores - Mun. (1)'!B56,'Banco de Indicadores Mun. (2)'!A:A,'Banco de Indicadores - Mun. (1)'!A56) / VLOOKUP(D56,'Dados Base'!$B:$K,7,FALSE)) * 100</f>
        <v>1.8286799999999999</v>
      </c>
      <c r="AN56" s="72">
        <f>(SUMIFS('Banco de Indicadores Mun. (2)'!K:K,'Banco de Indicadores Mun. (2)'!B:B,'Banco de Indicadores - Mun. (1)'!B56,'Banco de Indicadores Mun. (2)'!A:A,'Banco de Indicadores - Mun. (1)'!A56) / VLOOKUP(D56,'Dados Base'!$B:$K,10,FALSE)) * 100</f>
        <v>25.997250000000001</v>
      </c>
      <c r="AO56" s="21">
        <v>0</v>
      </c>
      <c r="AP56" s="125">
        <v>0</v>
      </c>
      <c r="AQ56" s="143">
        <v>0</v>
      </c>
      <c r="AR56" s="21">
        <v>8.5</v>
      </c>
      <c r="AS56" s="37">
        <v>99.82</v>
      </c>
      <c r="AT56" s="37">
        <v>99.82</v>
      </c>
      <c r="AU56" s="37">
        <v>86.843899987743583</v>
      </c>
      <c r="AV56" s="20">
        <v>9.9972999999999992</v>
      </c>
      <c r="AW56" s="21">
        <v>0</v>
      </c>
      <c r="AX56" s="21">
        <v>0</v>
      </c>
      <c r="AY56" s="21"/>
    </row>
    <row r="57" spans="1:51" ht="15" x14ac:dyDescent="0.25">
      <c r="A57" s="144">
        <v>2017</v>
      </c>
      <c r="B57" s="77" t="s">
        <v>57</v>
      </c>
      <c r="C57" s="78">
        <v>2</v>
      </c>
      <c r="D57" s="77">
        <v>3504909</v>
      </c>
      <c r="E57" s="78">
        <v>35049092</v>
      </c>
      <c r="F57" s="78" t="str">
        <f t="shared" si="1"/>
        <v>350490922017</v>
      </c>
      <c r="G57" s="79">
        <v>0.38564696332272774</v>
      </c>
      <c r="H57" s="80">
        <f t="shared" si="0"/>
        <v>10514</v>
      </c>
      <c r="I57" s="81">
        <v>8744</v>
      </c>
      <c r="J57" s="82">
        <v>1770</v>
      </c>
      <c r="K57" s="83">
        <f>(H57)/VLOOKUP(D57,'Dados Base'!$B:$K,6,FALSE)</f>
        <v>17.059319833852541</v>
      </c>
      <c r="L57" s="84">
        <v>83.17</v>
      </c>
      <c r="M57" s="85" t="s">
        <v>702</v>
      </c>
      <c r="N57" s="86">
        <v>0.73299999999999998</v>
      </c>
      <c r="O57" s="87" t="s">
        <v>691</v>
      </c>
      <c r="P57" s="87" t="s">
        <v>691</v>
      </c>
      <c r="Q57" s="87" t="s">
        <v>691</v>
      </c>
      <c r="R57" s="87" t="s">
        <v>691</v>
      </c>
      <c r="S57" s="87" t="s">
        <v>691</v>
      </c>
      <c r="T57" s="87" t="s">
        <v>691</v>
      </c>
      <c r="U57" s="87" t="s">
        <v>691</v>
      </c>
      <c r="V57" s="87" t="s">
        <v>691</v>
      </c>
      <c r="W57" s="87" t="s">
        <v>691</v>
      </c>
      <c r="X57" s="21"/>
      <c r="Y57" s="21">
        <v>6.07</v>
      </c>
      <c r="Z57" s="10">
        <v>277.82097659999994</v>
      </c>
      <c r="AA57" s="10">
        <v>190.41302340000004</v>
      </c>
      <c r="AB57" s="21">
        <v>1</v>
      </c>
      <c r="AC57" s="21">
        <v>0</v>
      </c>
      <c r="AD57" s="153">
        <f>VLOOKUP(D57,'Dados Base'!$B:$K,9,FALSE)*31536000/VLOOKUP($F57,F:H,MATCH(H56,F56:AF56,0),FALSE)</f>
        <v>28044.664257180902</v>
      </c>
      <c r="AE57" s="153">
        <f>VLOOKUP(D57,'Dados Base'!$B:$K,10,FALSE)*31536000/VLOOKUP($F57,F:H,MATCH(H56,F56:AF56,0),FALSE)</f>
        <v>2849.4578657028715</v>
      </c>
      <c r="AF57" s="21"/>
      <c r="AG57" s="21"/>
      <c r="AH57" s="21"/>
      <c r="AI57" s="21"/>
      <c r="AJ57" s="21"/>
      <c r="AK57" s="72">
        <f>(SUMIFS('Banco de Indicadores Mun. (2)'!I:I,'Banco de Indicadores Mun. (2)'!B:B,'Banco de Indicadores - Mun. (1)'!B57,'Banco de Indicadores Mun. (2)'!A:A,'Banco de Indicadores - Mun. (1)'!A57) / VLOOKUP(D57,'Dados Base'!$B:$K,8,FALSE)) * 100</f>
        <v>0.53564197530864188</v>
      </c>
      <c r="AL57" s="72">
        <f>(SUMIFS('Banco de Indicadores Mun. (2)'!I:I,'Banco de Indicadores Mun. (2)'!B:B,'Banco de Indicadores - Mun. (1)'!B57,'Banco de Indicadores Mun. (2)'!A:A,'Banco de Indicadores - Mun. (1)'!A57) / VLOOKUP(D57,'Dados Base'!$B:$K,9,FALSE)) * 100</f>
        <v>0.23201604278074864</v>
      </c>
      <c r="AM57" s="72">
        <f>(SUMIFS('Banco de Indicadores Mun. (2)'!J:J,'Banco de Indicadores Mun. (2)'!B:B,'Banco de Indicadores - Mun. (1)'!B57,'Banco de Indicadores Mun. (2)'!A:A,'Banco de Indicadores - Mun. (1)'!A57) / VLOOKUP(D57,'Dados Base'!$B:$K,7,FALSE)) * 100</f>
        <v>0.22966129032258062</v>
      </c>
      <c r="AN57" s="72">
        <f>(SUMIFS('Banco de Indicadores Mun. (2)'!K:K,'Banco de Indicadores Mun. (2)'!B:B,'Banco de Indicadores - Mun. (1)'!B57,'Banco de Indicadores Mun. (2)'!A:A,'Banco de Indicadores - Mun. (1)'!A57) / VLOOKUP(D57,'Dados Base'!$B:$K,10,FALSE)) * 100</f>
        <v>1.5341052631578949</v>
      </c>
      <c r="AO57" s="21">
        <v>0</v>
      </c>
      <c r="AP57" s="125">
        <v>0</v>
      </c>
      <c r="AQ57" s="143">
        <v>0</v>
      </c>
      <c r="AR57" s="21" t="s">
        <v>692</v>
      </c>
      <c r="AS57" s="37">
        <v>85.99</v>
      </c>
      <c r="AT57" s="37">
        <v>85.99</v>
      </c>
      <c r="AU57" s="37">
        <v>59.333789643639705</v>
      </c>
      <c r="AV57" s="20">
        <v>6.8465014999999996</v>
      </c>
      <c r="AW57" s="21">
        <v>0</v>
      </c>
      <c r="AX57" s="21">
        <v>0</v>
      </c>
      <c r="AY57" s="21"/>
    </row>
    <row r="58" spans="1:51" ht="15" x14ac:dyDescent="0.25">
      <c r="A58" s="144">
        <v>2017</v>
      </c>
      <c r="B58" s="77" t="s">
        <v>58</v>
      </c>
      <c r="C58" s="78">
        <v>14</v>
      </c>
      <c r="D58" s="77">
        <v>3505005</v>
      </c>
      <c r="E58" s="78">
        <v>350500514</v>
      </c>
      <c r="F58" s="78" t="str">
        <f t="shared" si="1"/>
        <v>3505005142017</v>
      </c>
      <c r="G58" s="79">
        <v>0.99443259851246246</v>
      </c>
      <c r="H58" s="80">
        <f t="shared" si="0"/>
        <v>3301</v>
      </c>
      <c r="I58" s="81">
        <v>2081</v>
      </c>
      <c r="J58" s="82">
        <v>1220</v>
      </c>
      <c r="K58" s="83">
        <f>(H58)/VLOOKUP(D58,'Dados Base'!$B:$K,6,FALSE)</f>
        <v>21.307771753162925</v>
      </c>
      <c r="L58" s="84">
        <v>63.04</v>
      </c>
      <c r="M58" s="85" t="s">
        <v>702</v>
      </c>
      <c r="N58" s="86">
        <v>0.71099999999999997</v>
      </c>
      <c r="O58" s="87" t="s">
        <v>691</v>
      </c>
      <c r="P58" s="87" t="s">
        <v>691</v>
      </c>
      <c r="Q58" s="87" t="s">
        <v>691</v>
      </c>
      <c r="R58" s="87" t="s">
        <v>691</v>
      </c>
      <c r="S58" s="87" t="s">
        <v>691</v>
      </c>
      <c r="T58" s="87" t="s">
        <v>691</v>
      </c>
      <c r="U58" s="87" t="s">
        <v>691</v>
      </c>
      <c r="V58" s="87" t="s">
        <v>691</v>
      </c>
      <c r="W58" s="87" t="s">
        <v>691</v>
      </c>
      <c r="X58" s="21"/>
      <c r="Y58" s="21">
        <v>1.46</v>
      </c>
      <c r="Z58" s="10">
        <v>75.653449200000011</v>
      </c>
      <c r="AA58" s="10">
        <v>37.260550799999997</v>
      </c>
      <c r="AB58" s="21">
        <v>0</v>
      </c>
      <c r="AC58" s="21">
        <v>0</v>
      </c>
      <c r="AD58" s="153">
        <f>VLOOKUP(D58,'Dados Base'!$B:$K,9,FALSE)*31536000/VLOOKUP($F58,F:H,MATCH(H57,F57:AF57,0),FALSE)</f>
        <v>16909.639503180853</v>
      </c>
      <c r="AE58" s="153">
        <f>VLOOKUP(D58,'Dados Base'!$B:$K,10,FALSE)*31536000/VLOOKUP($F58,F:H,MATCH(H57,F57:AF57,0),FALSE)</f>
        <v>2006.2284156316275</v>
      </c>
      <c r="AF58" s="21"/>
      <c r="AG58" s="21"/>
      <c r="AH58" s="21"/>
      <c r="AI58" s="21"/>
      <c r="AJ58" s="21"/>
      <c r="AK58" s="72">
        <f>(SUMIFS('Banco de Indicadores Mun. (2)'!I:I,'Banco de Indicadores Mun. (2)'!B:B,'Banco de Indicadores - Mun. (1)'!B58,'Banco de Indicadores Mun. (2)'!A:A,'Banco de Indicadores - Mun. (1)'!A58) / VLOOKUP(D58,'Dados Base'!$B:$K,8,FALSE)) * 100</f>
        <v>0.53703797468354408</v>
      </c>
      <c r="AL58" s="72">
        <f>(SUMIFS('Banco de Indicadores Mun. (2)'!I:I,'Banco de Indicadores Mun. (2)'!B:B,'Banco de Indicadores - Mun. (1)'!B58,'Banco de Indicadores Mun. (2)'!A:A,'Banco de Indicadores - Mun. (1)'!A58) / VLOOKUP(D58,'Dados Base'!$B:$K,9,FALSE)) * 100</f>
        <v>0.23969491525423722</v>
      </c>
      <c r="AM58" s="72">
        <f>(SUMIFS('Banco de Indicadores Mun. (2)'!J:J,'Banco de Indicadores Mun. (2)'!B:B,'Banco de Indicadores - Mun. (1)'!B58,'Banco de Indicadores Mun. (2)'!A:A,'Banco de Indicadores - Mun. (1)'!A58) / VLOOKUP(D58,'Dados Base'!$B:$K,7,FALSE)) * 100</f>
        <v>3.7827586206896552E-2</v>
      </c>
      <c r="AN58" s="72">
        <f>(SUMIFS('Banco de Indicadores Mun. (2)'!K:K,'Banco de Indicadores Mun. (2)'!B:B,'Banco de Indicadores - Mun. (1)'!B58,'Banco de Indicadores Mun. (2)'!A:A,'Banco de Indicadores - Mun. (1)'!A58) / VLOOKUP(D58,'Dados Base'!$B:$K,10,FALSE)) * 100</f>
        <v>1.9158095238095227</v>
      </c>
      <c r="AO58" s="21">
        <v>0</v>
      </c>
      <c r="AP58" s="125">
        <v>0</v>
      </c>
      <c r="AQ58" s="143">
        <v>0</v>
      </c>
      <c r="AR58" s="21">
        <v>8</v>
      </c>
      <c r="AS58" s="37">
        <v>91.78</v>
      </c>
      <c r="AT58" s="37">
        <v>91.78</v>
      </c>
      <c r="AU58" s="37">
        <v>67.000946915351506</v>
      </c>
      <c r="AV58" s="20">
        <v>7.2316609999999999</v>
      </c>
      <c r="AW58" s="21">
        <v>0</v>
      </c>
      <c r="AX58" s="21">
        <v>0</v>
      </c>
      <c r="AY58" s="21"/>
    </row>
    <row r="59" spans="1:51" ht="15" x14ac:dyDescent="0.25">
      <c r="A59" s="144">
        <v>2017</v>
      </c>
      <c r="B59" s="77" t="s">
        <v>59</v>
      </c>
      <c r="C59" s="78">
        <v>19</v>
      </c>
      <c r="D59" s="77">
        <v>3505104</v>
      </c>
      <c r="E59" s="78">
        <v>350510419</v>
      </c>
      <c r="F59" s="78" t="str">
        <f t="shared" si="1"/>
        <v>3505104192017</v>
      </c>
      <c r="G59" s="79">
        <v>1.0255756550040296</v>
      </c>
      <c r="H59" s="80">
        <f t="shared" si="0"/>
        <v>7072</v>
      </c>
      <c r="I59" s="81">
        <v>6029</v>
      </c>
      <c r="J59" s="82">
        <v>1043</v>
      </c>
      <c r="K59" s="83">
        <f>(H59)/VLOOKUP(D59,'Dados Base'!$B:$K,6,FALSE)</f>
        <v>34.47569833763955</v>
      </c>
      <c r="L59" s="84">
        <v>85.25</v>
      </c>
      <c r="M59" s="85" t="s">
        <v>702</v>
      </c>
      <c r="N59" s="86">
        <v>0.69899999999999995</v>
      </c>
      <c r="O59" s="87" t="s">
        <v>691</v>
      </c>
      <c r="P59" s="87" t="s">
        <v>691</v>
      </c>
      <c r="Q59" s="87" t="s">
        <v>691</v>
      </c>
      <c r="R59" s="87" t="s">
        <v>691</v>
      </c>
      <c r="S59" s="87" t="s">
        <v>691</v>
      </c>
      <c r="T59" s="87" t="s">
        <v>691</v>
      </c>
      <c r="U59" s="87" t="s">
        <v>691</v>
      </c>
      <c r="V59" s="87" t="s">
        <v>691</v>
      </c>
      <c r="W59" s="87" t="s">
        <v>691</v>
      </c>
      <c r="X59" s="21"/>
      <c r="Y59" s="21">
        <v>4.29</v>
      </c>
      <c r="Z59" s="10">
        <v>182.09070000000003</v>
      </c>
      <c r="AA59" s="10">
        <v>148.98329999999999</v>
      </c>
      <c r="AB59" s="21">
        <v>0</v>
      </c>
      <c r="AC59" s="21">
        <v>0</v>
      </c>
      <c r="AD59" s="153">
        <f>VLOOKUP(D59,'Dados Base'!$B:$K,9,FALSE)*31536000/VLOOKUP($F59,F:H,MATCH(H58,F58:AF58,0),FALSE)</f>
        <v>6778.0995475113123</v>
      </c>
      <c r="AE59" s="153">
        <f>VLOOKUP(D59,'Dados Base'!$B:$K,10,FALSE)*31536000/VLOOKUP($F59,F:H,MATCH(H58,F58:AF58,0),FALSE)</f>
        <v>535.11312217194575</v>
      </c>
      <c r="AF59" s="21"/>
      <c r="AG59" s="21"/>
      <c r="AH59" s="21"/>
      <c r="AI59" s="21"/>
      <c r="AJ59" s="21"/>
      <c r="AK59" s="72">
        <f>(SUMIFS('Banco de Indicadores Mun. (2)'!I:I,'Banco de Indicadores Mun. (2)'!B:B,'Banco de Indicadores - Mun. (1)'!B59,'Banco de Indicadores Mun. (2)'!A:A,'Banco de Indicadores - Mun. (1)'!A59) / VLOOKUP(D59,'Dados Base'!$B:$K,8,FALSE)) * 100</f>
        <v>10.886374999999999</v>
      </c>
      <c r="AL59" s="72">
        <f>(SUMIFS('Banco de Indicadores Mun. (2)'!I:I,'Banco de Indicadores Mun. (2)'!B:B,'Banco de Indicadores - Mun. (1)'!B59,'Banco de Indicadores Mun. (2)'!A:A,'Banco de Indicadores - Mun. (1)'!A59) / VLOOKUP(D59,'Dados Base'!$B:$K,9,FALSE)) * 100</f>
        <v>3.4378026315789469</v>
      </c>
      <c r="AM59" s="72">
        <f>(SUMIFS('Banco de Indicadores Mun. (2)'!J:J,'Banco de Indicadores Mun. (2)'!B:B,'Banco de Indicadores - Mun. (1)'!B59,'Banco de Indicadores Mun. (2)'!A:A,'Banco de Indicadores - Mun. (1)'!A59) / VLOOKUP(D59,'Dados Base'!$B:$K,7,FALSE)) * 100</f>
        <v>13.858972222222224</v>
      </c>
      <c r="AN59" s="72">
        <f>(SUMIFS('Banco de Indicadores Mun. (2)'!K:K,'Banco de Indicadores Mun. (2)'!B:B,'Banco de Indicadores - Mun. (1)'!B59,'Banco de Indicadores Mun. (2)'!A:A,'Banco de Indicadores - Mun. (1)'!A59) / VLOOKUP(D59,'Dados Base'!$B:$K,10,FALSE)) * 100</f>
        <v>1.9685833333333329</v>
      </c>
      <c r="AO59" s="21">
        <v>0</v>
      </c>
      <c r="AP59" s="125">
        <v>0</v>
      </c>
      <c r="AQ59" s="143">
        <v>0</v>
      </c>
      <c r="AR59" s="21">
        <v>7.6</v>
      </c>
      <c r="AS59" s="37">
        <v>100</v>
      </c>
      <c r="AT59" s="37">
        <v>100</v>
      </c>
      <c r="AU59" s="37">
        <v>55.000000000000007</v>
      </c>
      <c r="AV59" s="20">
        <v>6.7750000000000004</v>
      </c>
      <c r="AW59" s="21">
        <v>0</v>
      </c>
      <c r="AX59" s="21">
        <v>0</v>
      </c>
      <c r="AY59" s="21"/>
    </row>
    <row r="60" spans="1:51" ht="15" x14ac:dyDescent="0.25">
      <c r="A60" s="144">
        <v>2017</v>
      </c>
      <c r="B60" s="77" t="s">
        <v>60</v>
      </c>
      <c r="C60" s="78">
        <v>13</v>
      </c>
      <c r="D60" s="77">
        <v>3505203</v>
      </c>
      <c r="E60" s="78">
        <v>350520313</v>
      </c>
      <c r="F60" s="78" t="str">
        <f t="shared" si="1"/>
        <v>3505203132017</v>
      </c>
      <c r="G60" s="79">
        <v>0.84283085507168565</v>
      </c>
      <c r="H60" s="80">
        <f t="shared" si="0"/>
        <v>33315</v>
      </c>
      <c r="I60" s="81">
        <v>31986</v>
      </c>
      <c r="J60" s="82">
        <v>1329</v>
      </c>
      <c r="K60" s="83">
        <f>(H60)/VLOOKUP(D60,'Dados Base'!$B:$K,6,FALSE)</f>
        <v>75.612800726282344</v>
      </c>
      <c r="L60" s="84">
        <v>96.01</v>
      </c>
      <c r="M60" s="85" t="s">
        <v>702</v>
      </c>
      <c r="N60" s="86">
        <v>0.75</v>
      </c>
      <c r="O60" s="87" t="s">
        <v>691</v>
      </c>
      <c r="P60" s="87" t="s">
        <v>691</v>
      </c>
      <c r="Q60" s="87" t="s">
        <v>691</v>
      </c>
      <c r="R60" s="87" t="s">
        <v>691</v>
      </c>
      <c r="S60" s="87" t="s">
        <v>691</v>
      </c>
      <c r="T60" s="87" t="s">
        <v>691</v>
      </c>
      <c r="U60" s="87" t="s">
        <v>691</v>
      </c>
      <c r="V60" s="87" t="s">
        <v>691</v>
      </c>
      <c r="W60" s="87" t="s">
        <v>691</v>
      </c>
      <c r="X60" s="21"/>
      <c r="Y60" s="21">
        <v>26.26</v>
      </c>
      <c r="Z60" s="10">
        <v>1383.72192</v>
      </c>
      <c r="AA60" s="10">
        <v>389.0980800000001</v>
      </c>
      <c r="AB60" s="21">
        <v>3</v>
      </c>
      <c r="AC60" s="21">
        <v>0</v>
      </c>
      <c r="AD60" s="153">
        <f>VLOOKUP(D60,'Dados Base'!$B:$K,9,FALSE)*31536000/VLOOKUP($F60,F:H,MATCH(H59,F59:AF59,0),FALSE)</f>
        <v>3436.1602881584872</v>
      </c>
      <c r="AE60" s="153">
        <f>VLOOKUP(D60,'Dados Base'!$B:$K,10,FALSE)*31536000/VLOOKUP($F60,F:H,MATCH(H59,F59:AF59,0),FALSE)</f>
        <v>350.24223322827567</v>
      </c>
      <c r="AF60" s="21"/>
      <c r="AG60" s="21"/>
      <c r="AH60" s="21"/>
      <c r="AI60" s="21"/>
      <c r="AJ60" s="21"/>
      <c r="AK60" s="72">
        <f>(SUMIFS('Banco de Indicadores Mun. (2)'!I:I,'Banco de Indicadores Mun. (2)'!B:B,'Banco de Indicadores - Mun. (1)'!B60,'Banco de Indicadores Mun. (2)'!A:A,'Banco de Indicadores - Mun. (1)'!A60) / VLOOKUP(D60,'Dados Base'!$B:$K,8,FALSE)) * 100</f>
        <v>35.580967741935474</v>
      </c>
      <c r="AL60" s="72">
        <f>(SUMIFS('Banco de Indicadores Mun. (2)'!I:I,'Banco de Indicadores Mun. (2)'!B:B,'Banco de Indicadores - Mun. (1)'!B60,'Banco de Indicadores Mun. (2)'!A:A,'Banco de Indicadores - Mun. (1)'!A60) / VLOOKUP(D60,'Dados Base'!$B:$K,9,FALSE)) * 100</f>
        <v>18.231570247933881</v>
      </c>
      <c r="AM60" s="72">
        <f>(SUMIFS('Banco de Indicadores Mun. (2)'!J:J,'Banco de Indicadores Mun. (2)'!B:B,'Banco de Indicadores - Mun. (1)'!B60,'Banco de Indicadores Mun. (2)'!A:A,'Banco de Indicadores - Mun. (1)'!A60) / VLOOKUP(D60,'Dados Base'!$B:$K,7,FALSE)) * 100</f>
        <v>20.300577181208048</v>
      </c>
      <c r="AN60" s="72">
        <f>(SUMIFS('Banco de Indicadores Mun. (2)'!K:K,'Banco de Indicadores Mun. (2)'!B:B,'Banco de Indicadores - Mun. (1)'!B60,'Banco de Indicadores Mun. (2)'!A:A,'Banco de Indicadores - Mun. (1)'!A60) / VLOOKUP(D60,'Dados Base'!$B:$K,10,FALSE)) * 100</f>
        <v>97.115513513513463</v>
      </c>
      <c r="AO60" s="21">
        <v>0</v>
      </c>
      <c r="AP60" s="125">
        <v>0</v>
      </c>
      <c r="AQ60" s="143">
        <v>0</v>
      </c>
      <c r="AR60" s="21">
        <v>9.1</v>
      </c>
      <c r="AS60" s="37">
        <v>98.8</v>
      </c>
      <c r="AT60" s="37">
        <v>98.8</v>
      </c>
      <c r="AU60" s="37">
        <v>78.052025586353935</v>
      </c>
      <c r="AV60" s="20">
        <v>8.2553799999999988</v>
      </c>
      <c r="AW60" s="21">
        <v>1</v>
      </c>
      <c r="AX60" s="21">
        <v>0</v>
      </c>
      <c r="AY60" s="21"/>
    </row>
    <row r="61" spans="1:51" ht="15" x14ac:dyDescent="0.25">
      <c r="A61" s="144">
        <v>2017</v>
      </c>
      <c r="B61" s="77" t="s">
        <v>61</v>
      </c>
      <c r="C61" s="78">
        <v>13</v>
      </c>
      <c r="D61" s="77">
        <v>3505302</v>
      </c>
      <c r="E61" s="78">
        <v>350530213</v>
      </c>
      <c r="F61" s="78" t="str">
        <f t="shared" si="1"/>
        <v>3505302132017</v>
      </c>
      <c r="G61" s="79">
        <v>-0.11187671844691272</v>
      </c>
      <c r="H61" s="80">
        <f t="shared" si="0"/>
        <v>35001</v>
      </c>
      <c r="I61" s="81">
        <v>34335</v>
      </c>
      <c r="J61" s="82">
        <v>666</v>
      </c>
      <c r="K61" s="83">
        <f>(H61)/VLOOKUP(D61,'Dados Base'!$B:$K,6,FALSE)</f>
        <v>233.06032760687174</v>
      </c>
      <c r="L61" s="84">
        <v>98.1</v>
      </c>
      <c r="M61" s="85" t="s">
        <v>702</v>
      </c>
      <c r="N61" s="86">
        <v>0.78800000000000003</v>
      </c>
      <c r="O61" s="87" t="s">
        <v>691</v>
      </c>
      <c r="P61" s="87" t="s">
        <v>691</v>
      </c>
      <c r="Q61" s="87" t="s">
        <v>691</v>
      </c>
      <c r="R61" s="87" t="s">
        <v>691</v>
      </c>
      <c r="S61" s="87" t="s">
        <v>691</v>
      </c>
      <c r="T61" s="87" t="s">
        <v>691</v>
      </c>
      <c r="U61" s="87" t="s">
        <v>691</v>
      </c>
      <c r="V61" s="87" t="s">
        <v>691</v>
      </c>
      <c r="W61" s="87" t="s">
        <v>691</v>
      </c>
      <c r="X61" s="21"/>
      <c r="Y61" s="21">
        <v>28.46</v>
      </c>
      <c r="Z61" s="10">
        <v>484.01711999999975</v>
      </c>
      <c r="AA61" s="10">
        <v>1436.7088800000001</v>
      </c>
      <c r="AB61" s="21">
        <v>1</v>
      </c>
      <c r="AC61" s="21">
        <v>0</v>
      </c>
      <c r="AD61" s="153">
        <f>VLOOKUP(D61,'Dados Base'!$B:$K,9,FALSE)*31536000/VLOOKUP($F61,F:H,MATCH(H60,F60:AF60,0),FALSE)</f>
        <v>1189.3237336076113</v>
      </c>
      <c r="AE61" s="153">
        <f>VLOOKUP(D61,'Dados Base'!$B:$K,10,FALSE)*31536000/VLOOKUP($F61,F:H,MATCH(H60,F60:AF60,0),FALSE)</f>
        <v>135.15042427359217</v>
      </c>
      <c r="AF61" s="21"/>
      <c r="AG61" s="21"/>
      <c r="AH61" s="21"/>
      <c r="AI61" s="21"/>
      <c r="AJ61" s="21"/>
      <c r="AK61" s="72">
        <f>(SUMIFS('Banco de Indicadores Mun. (2)'!I:I,'Banco de Indicadores Mun. (2)'!B:B,'Banco de Indicadores - Mun. (1)'!B61,'Banco de Indicadores Mun. (2)'!A:A,'Banco de Indicadores - Mun. (1)'!A61) / VLOOKUP(D61,'Dados Base'!$B:$K,8,FALSE)) * 100</f>
        <v>710.40703278688534</v>
      </c>
      <c r="AL61" s="72">
        <f>(SUMIFS('Banco de Indicadores Mun. (2)'!I:I,'Banco de Indicadores Mun. (2)'!B:B,'Banco de Indicadores - Mun. (1)'!B61,'Banco de Indicadores Mun. (2)'!A:A,'Banco de Indicadores - Mun. (1)'!A61) / VLOOKUP(D61,'Dados Base'!$B:$K,9,FALSE)) * 100</f>
        <v>328.29415909090915</v>
      </c>
      <c r="AM61" s="72">
        <f>(SUMIFS('Banco de Indicadores Mun. (2)'!J:J,'Banco de Indicadores Mun. (2)'!B:B,'Banco de Indicadores - Mun. (1)'!B61,'Banco de Indicadores Mun. (2)'!A:A,'Banco de Indicadores - Mun. (1)'!A61) / VLOOKUP(D61,'Dados Base'!$B:$K,7,FALSE)) * 100</f>
        <v>922.50010869565222</v>
      </c>
      <c r="AN61" s="72">
        <f>(SUMIFS('Banco de Indicadores Mun. (2)'!K:K,'Banco de Indicadores Mun. (2)'!B:B,'Banco de Indicadores - Mun. (1)'!B61,'Banco de Indicadores Mun. (2)'!A:A,'Banco de Indicadores - Mun. (1)'!A61) / VLOOKUP(D61,'Dados Base'!$B:$K,10,FALSE)) * 100</f>
        <v>59.988266666666675</v>
      </c>
      <c r="AO61" s="21">
        <v>0</v>
      </c>
      <c r="AP61" s="125">
        <v>0</v>
      </c>
      <c r="AQ61" s="143">
        <v>0</v>
      </c>
      <c r="AR61" s="21">
        <v>7.7</v>
      </c>
      <c r="AS61" s="37">
        <v>100</v>
      </c>
      <c r="AT61" s="37">
        <v>28.000000000000004</v>
      </c>
      <c r="AU61" s="37">
        <v>25.199696364812041</v>
      </c>
      <c r="AV61" s="20">
        <v>3.8579926907630515</v>
      </c>
      <c r="AW61" s="21">
        <v>0</v>
      </c>
      <c r="AX61" s="21">
        <v>0</v>
      </c>
      <c r="AY61" s="21"/>
    </row>
    <row r="62" spans="1:51" ht="15" x14ac:dyDescent="0.25">
      <c r="A62" s="144">
        <v>2017</v>
      </c>
      <c r="B62" s="77" t="s">
        <v>62</v>
      </c>
      <c r="C62" s="78">
        <v>11</v>
      </c>
      <c r="D62" s="77">
        <v>3505351</v>
      </c>
      <c r="E62" s="78">
        <v>350535111</v>
      </c>
      <c r="F62" s="78" t="str">
        <f t="shared" si="1"/>
        <v>3505351112017</v>
      </c>
      <c r="G62" s="79">
        <v>0.52992373682425598</v>
      </c>
      <c r="H62" s="80">
        <f t="shared" si="0"/>
        <v>5439</v>
      </c>
      <c r="I62" s="81">
        <v>1601</v>
      </c>
      <c r="J62" s="82">
        <v>3838</v>
      </c>
      <c r="K62" s="83">
        <f>(H62)/VLOOKUP(D62,'Dados Base'!$B:$K,6,FALSE)</f>
        <v>13.3541211421837</v>
      </c>
      <c r="L62" s="84">
        <v>29.44</v>
      </c>
      <c r="M62" s="85" t="s">
        <v>702</v>
      </c>
      <c r="N62" s="86">
        <v>0.66</v>
      </c>
      <c r="O62" s="87" t="s">
        <v>691</v>
      </c>
      <c r="P62" s="87" t="s">
        <v>691</v>
      </c>
      <c r="Q62" s="87" t="s">
        <v>691</v>
      </c>
      <c r="R62" s="87" t="s">
        <v>691</v>
      </c>
      <c r="S62" s="87" t="s">
        <v>691</v>
      </c>
      <c r="T62" s="87" t="s">
        <v>691</v>
      </c>
      <c r="U62" s="87" t="s">
        <v>691</v>
      </c>
      <c r="V62" s="87" t="s">
        <v>691</v>
      </c>
      <c r="W62" s="87" t="s">
        <v>691</v>
      </c>
      <c r="X62" s="21"/>
      <c r="Y62" s="21">
        <v>1.1599999999999999</v>
      </c>
      <c r="Z62" s="10">
        <v>33.826269772800003</v>
      </c>
      <c r="AA62" s="10">
        <v>56.029730227199991</v>
      </c>
      <c r="AB62" s="21">
        <v>0</v>
      </c>
      <c r="AC62" s="21">
        <v>1</v>
      </c>
      <c r="AD62" s="153">
        <f>VLOOKUP(D62,'Dados Base'!$B:$K,9,FALSE)*31536000/VLOOKUP($F62,F:H,MATCH(H61,F61:AF61,0),FALSE)</f>
        <v>70853.083287369009</v>
      </c>
      <c r="AE62" s="153">
        <f>VLOOKUP(D62,'Dados Base'!$B:$K,10,FALSE)*31536000/VLOOKUP($F62,F:H,MATCH(H61,F61:AF61,0),FALSE)</f>
        <v>9103.0557087699963</v>
      </c>
      <c r="AF62" s="21"/>
      <c r="AG62" s="21"/>
      <c r="AH62" s="21"/>
      <c r="AI62" s="21"/>
      <c r="AJ62" s="21"/>
      <c r="AK62" s="72">
        <f>(SUMIFS('Banco de Indicadores Mun. (2)'!I:I,'Banco de Indicadores Mun. (2)'!B:B,'Banco de Indicadores - Mun. (1)'!B62,'Banco de Indicadores Mun. (2)'!A:A,'Banco de Indicadores - Mun. (1)'!A62) / VLOOKUP(D62,'Dados Base'!$B:$K,8,FALSE)) * 100</f>
        <v>0.15518011257035649</v>
      </c>
      <c r="AL62" s="72">
        <f>(SUMIFS('Banco de Indicadores Mun. (2)'!I:I,'Banco de Indicadores Mun. (2)'!B:B,'Banco de Indicadores - Mun. (1)'!B62,'Banco de Indicadores Mun. (2)'!A:A,'Banco de Indicadores - Mun. (1)'!A62) / VLOOKUP(D62,'Dados Base'!$B:$K,9,FALSE)) * 100</f>
        <v>6.7684942716857627E-2</v>
      </c>
      <c r="AM62" s="72">
        <f>(SUMIFS('Banco de Indicadores Mun. (2)'!J:J,'Banco de Indicadores Mun. (2)'!B:B,'Banco de Indicadores - Mun. (1)'!B62,'Banco de Indicadores Mun. (2)'!A:A,'Banco de Indicadores - Mun. (1)'!A62) / VLOOKUP(D62,'Dados Base'!$B:$K,7,FALSE)) * 100</f>
        <v>0.17983510638297878</v>
      </c>
      <c r="AN62" s="72">
        <f>(SUMIFS('Banco de Indicadores Mun. (2)'!K:K,'Banco de Indicadores Mun. (2)'!B:B,'Banco de Indicadores - Mun. (1)'!B62,'Banco de Indicadores Mun. (2)'!A:A,'Banco de Indicadores - Mun. (1)'!A62) / VLOOKUP(D62,'Dados Base'!$B:$K,10,FALSE)) * 100</f>
        <v>9.6133757961783417E-2</v>
      </c>
      <c r="AO62" s="21">
        <v>0</v>
      </c>
      <c r="AP62" s="125">
        <v>0</v>
      </c>
      <c r="AQ62" s="143">
        <v>0</v>
      </c>
      <c r="AR62" s="21">
        <v>6.4</v>
      </c>
      <c r="AS62" s="37">
        <v>81.59</v>
      </c>
      <c r="AT62" s="37">
        <v>41.366130000000005</v>
      </c>
      <c r="AU62" s="37">
        <v>37.644976153846166</v>
      </c>
      <c r="AV62" s="20">
        <v>4.7311565895000003</v>
      </c>
      <c r="AW62" s="21">
        <v>0</v>
      </c>
      <c r="AX62" s="21">
        <v>1</v>
      </c>
      <c r="AY62" s="21"/>
    </row>
    <row r="63" spans="1:51" ht="15" x14ac:dyDescent="0.25">
      <c r="A63" s="144">
        <v>2017</v>
      </c>
      <c r="B63" s="77" t="s">
        <v>63</v>
      </c>
      <c r="C63" s="78">
        <v>11</v>
      </c>
      <c r="D63" s="77">
        <v>3505401</v>
      </c>
      <c r="E63" s="78">
        <v>350540111</v>
      </c>
      <c r="F63" s="78" t="str">
        <f t="shared" si="1"/>
        <v>3505401112017</v>
      </c>
      <c r="G63" s="79">
        <v>-0.28113176977052623</v>
      </c>
      <c r="H63" s="80">
        <f t="shared" si="0"/>
        <v>7670</v>
      </c>
      <c r="I63" s="81">
        <v>3453</v>
      </c>
      <c r="J63" s="82">
        <v>4217</v>
      </c>
      <c r="K63" s="83">
        <f>(H63)/VLOOKUP(D63,'Dados Base'!$B:$K,6,FALSE)</f>
        <v>7.6144903652374198</v>
      </c>
      <c r="L63" s="84">
        <v>45.02</v>
      </c>
      <c r="M63" s="85" t="s">
        <v>702</v>
      </c>
      <c r="N63" s="86">
        <v>0.64100000000000001</v>
      </c>
      <c r="O63" s="87" t="s">
        <v>691</v>
      </c>
      <c r="P63" s="87" t="s">
        <v>691</v>
      </c>
      <c r="Q63" s="87" t="s">
        <v>691</v>
      </c>
      <c r="R63" s="87" t="s">
        <v>691</v>
      </c>
      <c r="S63" s="87" t="s">
        <v>691</v>
      </c>
      <c r="T63" s="87" t="s">
        <v>691</v>
      </c>
      <c r="U63" s="87" t="s">
        <v>691</v>
      </c>
      <c r="V63" s="87" t="s">
        <v>691</v>
      </c>
      <c r="W63" s="87" t="s">
        <v>691</v>
      </c>
      <c r="X63" s="21"/>
      <c r="Y63" s="21">
        <v>2.2400000000000002</v>
      </c>
      <c r="Z63" s="10">
        <v>114.16210199999999</v>
      </c>
      <c r="AA63" s="10">
        <v>58.367898000000011</v>
      </c>
      <c r="AB63" s="21">
        <v>4</v>
      </c>
      <c r="AC63" s="21">
        <v>4</v>
      </c>
      <c r="AD63" s="153">
        <f>VLOOKUP(D63,'Dados Base'!$B:$K,9,FALSE)*31536000/VLOOKUP($F63,F:H,MATCH(H62,F62:AF62,0),FALSE)</f>
        <v>126925.20469361148</v>
      </c>
      <c r="AE63" s="153">
        <f>VLOOKUP(D63,'Dados Base'!$B:$K,10,FALSE)*31536000/VLOOKUP($F63,F:H,MATCH(H62,F62:AF62,0),FALSE)</f>
        <v>16405.298565840938</v>
      </c>
      <c r="AF63" s="21"/>
      <c r="AG63" s="21"/>
      <c r="AH63" s="21"/>
      <c r="AI63" s="21"/>
      <c r="AJ63" s="21"/>
      <c r="AK63" s="72">
        <f>(SUMIFS('Banco de Indicadores Mun. (2)'!I:I,'Banco de Indicadores Mun. (2)'!B:B,'Banco de Indicadores - Mun. (1)'!B63,'Banco de Indicadores Mun. (2)'!A:A,'Banco de Indicadores - Mun. (1)'!A63) / VLOOKUP(D63,'Dados Base'!$B:$K,8,FALSE)) * 100</f>
        <v>8.2531551596139556E-3</v>
      </c>
      <c r="AL63" s="72">
        <f>(SUMIFS('Banco de Indicadores Mun. (2)'!I:I,'Banco de Indicadores Mun. (2)'!B:B,'Banco de Indicadores - Mun. (1)'!B63,'Banco de Indicadores Mun. (2)'!A:A,'Banco de Indicadores - Mun. (1)'!A63) / VLOOKUP(D63,'Dados Base'!$B:$K,9,FALSE)) * 100</f>
        <v>3.6012309685779071E-3</v>
      </c>
      <c r="AM63" s="72">
        <f>(SUMIFS('Banco de Indicadores Mun. (2)'!J:J,'Banco de Indicadores Mun. (2)'!B:B,'Banco de Indicadores - Mun. (1)'!B63,'Banco de Indicadores Mun. (2)'!A:A,'Banco de Indicadores - Mun. (1)'!A63) / VLOOKUP(D63,'Dados Base'!$B:$K,7,FALSE)) * 100</f>
        <v>2.0632911392405064E-3</v>
      </c>
      <c r="AN63" s="72">
        <f>(SUMIFS('Banco de Indicadores Mun. (2)'!K:K,'Banco de Indicadores Mun. (2)'!B:B,'Banco de Indicadores - Mun. (1)'!B63,'Banco de Indicadores Mun. (2)'!A:A,'Banco de Indicadores - Mun. (1)'!A63) / VLOOKUP(D63,'Dados Base'!$B:$K,10,FALSE)) * 100</f>
        <v>2.2959899749373434E-2</v>
      </c>
      <c r="AO63" s="21">
        <v>0</v>
      </c>
      <c r="AP63" s="125">
        <v>0</v>
      </c>
      <c r="AQ63" s="143">
        <v>0</v>
      </c>
      <c r="AR63" s="21">
        <v>9.1</v>
      </c>
      <c r="AS63" s="37">
        <v>76.94</v>
      </c>
      <c r="AT63" s="37">
        <v>76.939999999999984</v>
      </c>
      <c r="AU63" s="37">
        <v>66.169420970266032</v>
      </c>
      <c r="AV63" s="20">
        <v>7.4550460000000003</v>
      </c>
      <c r="AW63" s="21">
        <v>0</v>
      </c>
      <c r="AX63" s="21">
        <v>4</v>
      </c>
      <c r="AY63" s="21"/>
    </row>
    <row r="64" spans="1:51" ht="15" x14ac:dyDescent="0.25">
      <c r="A64" s="144">
        <v>2017</v>
      </c>
      <c r="B64" s="77" t="s">
        <v>64</v>
      </c>
      <c r="C64" s="78">
        <v>12</v>
      </c>
      <c r="D64" s="77">
        <v>3505500</v>
      </c>
      <c r="E64" s="78">
        <v>350550012</v>
      </c>
      <c r="F64" s="78" t="str">
        <f t="shared" si="1"/>
        <v>3505500122017</v>
      </c>
      <c r="G64" s="79">
        <v>0.61402441879105929</v>
      </c>
      <c r="H64" s="80">
        <f t="shared" si="0"/>
        <v>116439</v>
      </c>
      <c r="I64" s="81">
        <v>112892</v>
      </c>
      <c r="J64" s="82">
        <v>3547</v>
      </c>
      <c r="K64" s="83">
        <f>(H64)/VLOOKUP(D64,'Dados Base'!$B:$K,6,FALSE)</f>
        <v>74.468057891673766</v>
      </c>
      <c r="L64" s="84">
        <v>96.95</v>
      </c>
      <c r="M64" s="85" t="s">
        <v>702</v>
      </c>
      <c r="N64" s="86">
        <v>0.78900000000000003</v>
      </c>
      <c r="O64" s="87" t="s">
        <v>691</v>
      </c>
      <c r="P64" s="87" t="s">
        <v>691</v>
      </c>
      <c r="Q64" s="87" t="s">
        <v>691</v>
      </c>
      <c r="R64" s="87" t="s">
        <v>691</v>
      </c>
      <c r="S64" s="87" t="s">
        <v>691</v>
      </c>
      <c r="T64" s="87" t="s">
        <v>691</v>
      </c>
      <c r="U64" s="87" t="s">
        <v>691</v>
      </c>
      <c r="V64" s="87" t="s">
        <v>691</v>
      </c>
      <c r="W64" s="87" t="s">
        <v>691</v>
      </c>
      <c r="X64" s="21"/>
      <c r="Y64" s="21">
        <v>105.27</v>
      </c>
      <c r="Z64" s="10">
        <v>5775.9852599999995</v>
      </c>
      <c r="AA64" s="10">
        <v>540.01674000000003</v>
      </c>
      <c r="AB64" s="21">
        <v>15</v>
      </c>
      <c r="AC64" s="21">
        <v>0</v>
      </c>
      <c r="AD64" s="153">
        <f>VLOOKUP(D64,'Dados Base'!$B:$K,9,FALSE)*31536000/VLOOKUP($F64,F:H,MATCH(H63,F63:AF63,0),FALSE)</f>
        <v>4937.3601628320412</v>
      </c>
      <c r="AE64" s="153">
        <f>VLOOKUP(D64,'Dados Base'!$B:$K,10,FALSE)*31536000/VLOOKUP($F64,F:H,MATCH(H63,F63:AF63,0),FALSE)</f>
        <v>574.17463221085723</v>
      </c>
      <c r="AF64" s="21"/>
      <c r="AG64" s="21"/>
      <c r="AH64" s="21"/>
      <c r="AI64" s="21"/>
      <c r="AJ64" s="21"/>
      <c r="AK64" s="72">
        <f>(SUMIFS('Banco de Indicadores Mun. (2)'!I:I,'Banco de Indicadores Mun. (2)'!B:B,'Banco de Indicadores - Mun. (1)'!B64,'Banco de Indicadores Mun. (2)'!A:A,'Banco de Indicadores - Mun. (1)'!A64) / VLOOKUP(D64,'Dados Base'!$B:$K,8,FALSE)) * 100</f>
        <v>54.507477862595458</v>
      </c>
      <c r="AL64" s="72">
        <f>(SUMIFS('Banco de Indicadores Mun. (2)'!I:I,'Banco de Indicadores Mun. (2)'!B:B,'Banco de Indicadores - Mun. (1)'!B64,'Banco de Indicadores Mun. (2)'!A:A,'Banco de Indicadores - Mun. (1)'!A64) / VLOOKUP(D64,'Dados Base'!$B:$K,9,FALSE)) * 100</f>
        <v>19.584420186505771</v>
      </c>
      <c r="AM64" s="72">
        <f>(SUMIFS('Banco de Indicadores Mun. (2)'!J:J,'Banco de Indicadores Mun. (2)'!B:B,'Banco de Indicadores - Mun. (1)'!B64,'Banco de Indicadores Mun. (2)'!A:A,'Banco de Indicadores - Mun. (1)'!A64) / VLOOKUP(D64,'Dados Base'!$B:$K,7,FALSE)) * 100</f>
        <v>61.074546275395051</v>
      </c>
      <c r="AN64" s="72">
        <f>(SUMIFS('Banco de Indicadores Mun. (2)'!K:K,'Banco de Indicadores Mun. (2)'!B:B,'Banco de Indicadores - Mun. (1)'!B64,'Banco de Indicadores Mun. (2)'!A:A,'Banco de Indicadores - Mun. (1)'!A64) / VLOOKUP(D64,'Dados Base'!$B:$K,10,FALSE)) * 100</f>
        <v>40.784783018867998</v>
      </c>
      <c r="AO64" s="21">
        <v>0</v>
      </c>
      <c r="AP64" s="125">
        <v>0</v>
      </c>
      <c r="AQ64" s="143">
        <v>0</v>
      </c>
      <c r="AR64" s="21">
        <v>10</v>
      </c>
      <c r="AS64" s="37">
        <v>100</v>
      </c>
      <c r="AT64" s="37">
        <v>100</v>
      </c>
      <c r="AU64" s="37">
        <v>91.450022656737602</v>
      </c>
      <c r="AV64" s="20">
        <v>10</v>
      </c>
      <c r="AW64" s="21">
        <v>0</v>
      </c>
      <c r="AX64" s="21">
        <v>0</v>
      </c>
      <c r="AY64" s="21"/>
    </row>
    <row r="65" spans="1:51" ht="15" x14ac:dyDescent="0.25">
      <c r="A65" s="144">
        <v>2017</v>
      </c>
      <c r="B65" s="77" t="s">
        <v>65</v>
      </c>
      <c r="C65" s="78">
        <v>9</v>
      </c>
      <c r="D65" s="77">
        <v>3505609</v>
      </c>
      <c r="E65" s="78">
        <v>35056099</v>
      </c>
      <c r="F65" s="78" t="str">
        <f t="shared" si="1"/>
        <v>350560992017</v>
      </c>
      <c r="G65" s="79">
        <v>1.4042794907888068</v>
      </c>
      <c r="H65" s="80">
        <f t="shared" si="0"/>
        <v>31199</v>
      </c>
      <c r="I65" s="81">
        <v>30853</v>
      </c>
      <c r="J65" s="82">
        <v>346</v>
      </c>
      <c r="K65" s="83">
        <f>(H65)/VLOOKUP(D65,'Dados Base'!$B:$K,6,FALSE)</f>
        <v>212.8607491301085</v>
      </c>
      <c r="L65" s="84">
        <v>98.89</v>
      </c>
      <c r="M65" s="85" t="s">
        <v>702</v>
      </c>
      <c r="N65" s="86">
        <v>0.72499999999999998</v>
      </c>
      <c r="O65" s="87" t="s">
        <v>691</v>
      </c>
      <c r="P65" s="87" t="s">
        <v>691</v>
      </c>
      <c r="Q65" s="87" t="s">
        <v>691</v>
      </c>
      <c r="R65" s="87" t="s">
        <v>691</v>
      </c>
      <c r="S65" s="87" t="s">
        <v>691</v>
      </c>
      <c r="T65" s="87" t="s">
        <v>691</v>
      </c>
      <c r="U65" s="87" t="s">
        <v>691</v>
      </c>
      <c r="V65" s="87" t="s">
        <v>691</v>
      </c>
      <c r="W65" s="87" t="s">
        <v>691</v>
      </c>
      <c r="X65" s="21"/>
      <c r="Y65" s="21">
        <v>25.25</v>
      </c>
      <c r="Z65" s="10">
        <v>10.904543999999987</v>
      </c>
      <c r="AA65" s="10">
        <v>1693.713456</v>
      </c>
      <c r="AB65" s="21">
        <v>1</v>
      </c>
      <c r="AC65" s="21">
        <v>0</v>
      </c>
      <c r="AD65" s="153">
        <f>VLOOKUP(D65,'Dados Base'!$B:$K,9,FALSE)*31536000/VLOOKUP($F65,F:H,MATCH(H64,F64:AF64,0),FALSE)</f>
        <v>2041.8192890797782</v>
      </c>
      <c r="AE65" s="153">
        <f>VLOOKUP(D65,'Dados Base'!$B:$K,10,FALSE)*31536000/VLOOKUP($F65,F:H,MATCH(H64,F64:AF64,0),FALSE)</f>
        <v>242.59239078175582</v>
      </c>
      <c r="AF65" s="21"/>
      <c r="AG65" s="21"/>
      <c r="AH65" s="21"/>
      <c r="AI65" s="21"/>
      <c r="AJ65" s="21"/>
      <c r="AK65" s="72">
        <f>(SUMIFS('Banco de Indicadores Mun. (2)'!I:I,'Banco de Indicadores Mun. (2)'!B:B,'Banco de Indicadores - Mun. (1)'!B65,'Banco de Indicadores Mun. (2)'!A:A,'Banco de Indicadores - Mun. (1)'!A65) / VLOOKUP(D65,'Dados Base'!$B:$K,8,FALSE)) * 100</f>
        <v>20.478424657534237</v>
      </c>
      <c r="AL65" s="72">
        <f>(SUMIFS('Banco de Indicadores Mun. (2)'!I:I,'Banco de Indicadores Mun. (2)'!B:B,'Banco de Indicadores - Mun. (1)'!B65,'Banco de Indicadores Mun. (2)'!A:A,'Banco de Indicadores - Mun. (1)'!A65) / VLOOKUP(D65,'Dados Base'!$B:$K,9,FALSE)) * 100</f>
        <v>7.4006188118811851</v>
      </c>
      <c r="AM65" s="72">
        <f>(SUMIFS('Banco de Indicadores Mun. (2)'!J:J,'Banco de Indicadores Mun. (2)'!B:B,'Banco de Indicadores - Mun. (1)'!B65,'Banco de Indicadores Mun. (2)'!A:A,'Banco de Indicadores - Mun. (1)'!A65) / VLOOKUP(D65,'Dados Base'!$B:$K,7,FALSE)) * 100</f>
        <v>15.009918367346934</v>
      </c>
      <c r="AN65" s="72">
        <f>(SUMIFS('Banco de Indicadores Mun. (2)'!K:K,'Banco de Indicadores Mun. (2)'!B:B,'Banco de Indicadores - Mun. (1)'!B65,'Banco de Indicadores Mun. (2)'!A:A,'Banco de Indicadores - Mun. (1)'!A65) / VLOOKUP(D65,'Dados Base'!$B:$K,10,FALSE)) * 100</f>
        <v>31.643291666666656</v>
      </c>
      <c r="AO65" s="21">
        <v>0</v>
      </c>
      <c r="AP65" s="125">
        <v>0</v>
      </c>
      <c r="AQ65" s="143">
        <v>0</v>
      </c>
      <c r="AR65" s="21">
        <v>10</v>
      </c>
      <c r="AS65" s="37">
        <v>100</v>
      </c>
      <c r="AT65" s="37">
        <v>0.80000000000000016</v>
      </c>
      <c r="AU65" s="37">
        <v>0.63970602211169592</v>
      </c>
      <c r="AV65" s="20">
        <v>1.5536000000000001</v>
      </c>
      <c r="AW65" s="21">
        <v>0</v>
      </c>
      <c r="AX65" s="21">
        <v>0</v>
      </c>
      <c r="AY65" s="21"/>
    </row>
    <row r="66" spans="1:51" ht="15" x14ac:dyDescent="0.25">
      <c r="A66" s="144">
        <v>2017</v>
      </c>
      <c r="B66" s="77" t="s">
        <v>66</v>
      </c>
      <c r="C66" s="78">
        <v>6</v>
      </c>
      <c r="D66" s="77">
        <v>3505708</v>
      </c>
      <c r="E66" s="78">
        <v>35057086</v>
      </c>
      <c r="F66" s="78" t="str">
        <f t="shared" si="1"/>
        <v>350570862017</v>
      </c>
      <c r="G66" s="79">
        <v>1.0924387504084088</v>
      </c>
      <c r="H66" s="80">
        <f t="shared" ref="H66:H129" si="2">SUM(I66:J66)</f>
        <v>257525</v>
      </c>
      <c r="I66" s="81">
        <v>257525</v>
      </c>
      <c r="J66" s="82">
        <v>0</v>
      </c>
      <c r="K66" s="83">
        <f>(H66)/VLOOKUP(D66,'Dados Base'!$B:$K,6,FALSE)</f>
        <v>4013.1681471092411</v>
      </c>
      <c r="L66" s="84">
        <v>100</v>
      </c>
      <c r="M66" s="85" t="s">
        <v>702</v>
      </c>
      <c r="N66" s="86">
        <v>0.78600000000000003</v>
      </c>
      <c r="O66" s="87" t="s">
        <v>691</v>
      </c>
      <c r="P66" s="87" t="s">
        <v>691</v>
      </c>
      <c r="Q66" s="87" t="s">
        <v>691</v>
      </c>
      <c r="R66" s="87" t="s">
        <v>691</v>
      </c>
      <c r="S66" s="87" t="s">
        <v>691</v>
      </c>
      <c r="T66" s="87" t="s">
        <v>691</v>
      </c>
      <c r="U66" s="87" t="s">
        <v>691</v>
      </c>
      <c r="V66" s="87" t="s">
        <v>691</v>
      </c>
      <c r="W66" s="87" t="s">
        <v>691</v>
      </c>
      <c r="X66" s="21"/>
      <c r="Y66" s="21">
        <v>240.78</v>
      </c>
      <c r="Z66" s="10">
        <v>3835.4353981919994</v>
      </c>
      <c r="AA66" s="10">
        <v>10611.400601808</v>
      </c>
      <c r="AB66" s="21">
        <v>32</v>
      </c>
      <c r="AC66" s="21">
        <v>2</v>
      </c>
      <c r="AD66" s="153">
        <f>VLOOKUP(D66,'Dados Base'!$B:$K,9,FALSE)*31536000/VLOOKUP($F66,F:H,MATCH(H65,F65:AF65,0),FALSE)</f>
        <v>121.23343364721872</v>
      </c>
      <c r="AE66" s="153">
        <f>VLOOKUP(D66,'Dados Base'!$B:$K,10,FALSE)*31536000/VLOOKUP($F66,F:H,MATCH(H65,F65:AF65,0),FALSE)</f>
        <v>17.144121929909719</v>
      </c>
      <c r="AF66" s="21"/>
      <c r="AG66" s="21"/>
      <c r="AH66" s="21"/>
      <c r="AI66" s="21"/>
      <c r="AJ66" s="21"/>
      <c r="AK66" s="72">
        <f>(SUMIFS('Banco de Indicadores Mun. (2)'!I:I,'Banco de Indicadores Mun. (2)'!B:B,'Banco de Indicadores - Mun. (1)'!B66,'Banco de Indicadores Mun. (2)'!A:A,'Banco de Indicadores - Mun. (1)'!A66) / VLOOKUP(D66,'Dados Base'!$B:$K,8,FALSE)) * 100</f>
        <v>40.176567567567581</v>
      </c>
      <c r="AL66" s="72">
        <f>(SUMIFS('Banco de Indicadores Mun. (2)'!I:I,'Banco de Indicadores Mun. (2)'!B:B,'Banco de Indicadores - Mun. (1)'!B66,'Banco de Indicadores Mun. (2)'!A:A,'Banco de Indicadores - Mun. (1)'!A66) / VLOOKUP(D66,'Dados Base'!$B:$K,9,FALSE)) * 100</f>
        <v>15.015484848484853</v>
      </c>
      <c r="AM66" s="72">
        <f>(SUMIFS('Banco de Indicadores Mun. (2)'!J:J,'Banco de Indicadores Mun. (2)'!B:B,'Banco de Indicadores - Mun. (1)'!B66,'Banco de Indicadores Mun. (2)'!A:A,'Banco de Indicadores - Mun. (1)'!A66) / VLOOKUP(D66,'Dados Base'!$B:$K,7,FALSE)) * 100</f>
        <v>26.361608695652173</v>
      </c>
      <c r="AN66" s="72">
        <f>(SUMIFS('Banco de Indicadores Mun. (2)'!K:K,'Banco de Indicadores Mun. (2)'!B:B,'Banco de Indicadores - Mun. (1)'!B66,'Banco de Indicadores Mun. (2)'!A:A,'Banco de Indicadores - Mun. (1)'!A66) / VLOOKUP(D66,'Dados Base'!$B:$K,10,FALSE)) * 100</f>
        <v>62.872571428571455</v>
      </c>
      <c r="AO66" s="21">
        <v>0</v>
      </c>
      <c r="AP66" s="125">
        <v>0</v>
      </c>
      <c r="AQ66" s="143">
        <v>0</v>
      </c>
      <c r="AR66" s="21">
        <v>9</v>
      </c>
      <c r="AS66" s="37">
        <v>75.94</v>
      </c>
      <c r="AT66" s="37">
        <v>28.857199999999999</v>
      </c>
      <c r="AU66" s="37">
        <v>26.54861866080573</v>
      </c>
      <c r="AV66" s="20">
        <v>3.93476056</v>
      </c>
      <c r="AW66" s="21">
        <v>7</v>
      </c>
      <c r="AX66" s="21">
        <v>2</v>
      </c>
      <c r="AY66" s="21"/>
    </row>
    <row r="67" spans="1:51" ht="15" x14ac:dyDescent="0.25">
      <c r="A67" s="144">
        <v>2017</v>
      </c>
      <c r="B67" s="77" t="s">
        <v>67</v>
      </c>
      <c r="C67" s="78">
        <v>21</v>
      </c>
      <c r="D67" s="77">
        <v>3505807</v>
      </c>
      <c r="E67" s="78">
        <v>350580721</v>
      </c>
      <c r="F67" s="78" t="str">
        <f t="shared" ref="F67:F130" si="3">CONCATENATE(E67,A67)</f>
        <v>3505807212017</v>
      </c>
      <c r="G67" s="79">
        <v>-0.16906239311624827</v>
      </c>
      <c r="H67" s="80">
        <f t="shared" si="2"/>
        <v>20276</v>
      </c>
      <c r="I67" s="81">
        <v>17839</v>
      </c>
      <c r="J67" s="82">
        <v>2437</v>
      </c>
      <c r="K67" s="83">
        <f>(H67)/VLOOKUP(D67,'Dados Base'!$B:$K,6,FALSE)</f>
        <v>118.95570548547963</v>
      </c>
      <c r="L67" s="84">
        <v>87.98</v>
      </c>
      <c r="M67" s="85" t="s">
        <v>702</v>
      </c>
      <c r="N67" s="86">
        <v>0.751</v>
      </c>
      <c r="O67" s="87" t="s">
        <v>691</v>
      </c>
      <c r="P67" s="87" t="s">
        <v>691</v>
      </c>
      <c r="Q67" s="87" t="s">
        <v>691</v>
      </c>
      <c r="R67" s="87" t="s">
        <v>691</v>
      </c>
      <c r="S67" s="87" t="s">
        <v>691</v>
      </c>
      <c r="T67" s="87" t="s">
        <v>691</v>
      </c>
      <c r="U67" s="87" t="s">
        <v>691</v>
      </c>
      <c r="V67" s="87" t="s">
        <v>691</v>
      </c>
      <c r="W67" s="87" t="s">
        <v>691</v>
      </c>
      <c r="X67" s="21"/>
      <c r="Y67" s="21">
        <v>12.7</v>
      </c>
      <c r="Z67" s="10">
        <v>434.80856699999993</v>
      </c>
      <c r="AA67" s="10">
        <v>545.23743300000001</v>
      </c>
      <c r="AB67" s="21">
        <v>0</v>
      </c>
      <c r="AC67" s="21">
        <v>1</v>
      </c>
      <c r="AD67" s="153">
        <f>VLOOKUP(D67,'Dados Base'!$B:$K,9,FALSE)*31536000/VLOOKUP($F67,F:H,MATCH(H66,F66:AF66,0),FALSE)</f>
        <v>2053.0439928980077</v>
      </c>
      <c r="AE67" s="153">
        <f>VLOOKUP(D67,'Dados Base'!$B:$K,10,FALSE)*31536000/VLOOKUP($F67,F:H,MATCH(H66,F66:AF66,0),FALSE)</f>
        <v>217.74709015584929</v>
      </c>
      <c r="AF67" s="21"/>
      <c r="AG67" s="21"/>
      <c r="AH67" s="21"/>
      <c r="AI67" s="21"/>
      <c r="AJ67" s="21"/>
      <c r="AK67" s="72">
        <f>(SUMIFS('Banco de Indicadores Mun. (2)'!I:I,'Banco de Indicadores Mun. (2)'!B:B,'Banco de Indicadores - Mun. (1)'!B67,'Banco de Indicadores Mun. (2)'!A:A,'Banco de Indicadores - Mun. (1)'!A67) / VLOOKUP(D67,'Dados Base'!$B:$K,8,FALSE)) * 100</f>
        <v>21.885278688524586</v>
      </c>
      <c r="AL67" s="72">
        <f>(SUMIFS('Banco de Indicadores Mun. (2)'!I:I,'Banco de Indicadores Mun. (2)'!B:B,'Banco de Indicadores - Mun. (1)'!B67,'Banco de Indicadores Mun. (2)'!A:A,'Banco de Indicadores - Mun. (1)'!A67) / VLOOKUP(D67,'Dados Base'!$B:$K,9,FALSE)) * 100</f>
        <v>10.113651515151513</v>
      </c>
      <c r="AM67" s="72">
        <f>(SUMIFS('Banco de Indicadores Mun. (2)'!J:J,'Banco de Indicadores Mun. (2)'!B:B,'Banco de Indicadores - Mun. (1)'!B67,'Banco de Indicadores Mun. (2)'!A:A,'Banco de Indicadores - Mun. (1)'!A67) / VLOOKUP(D67,'Dados Base'!$B:$K,7,FALSE)) * 100</f>
        <v>8.6506808510638304</v>
      </c>
      <c r="AN67" s="72">
        <f>(SUMIFS('Banco de Indicadores Mun. (2)'!K:K,'Banco de Indicadores Mun. (2)'!B:B,'Banco de Indicadores - Mun. (1)'!B67,'Banco de Indicadores Mun. (2)'!A:A,'Banco de Indicadores - Mun. (1)'!A67) / VLOOKUP(D67,'Dados Base'!$B:$K,10,FALSE)) * 100</f>
        <v>66.315714285714265</v>
      </c>
      <c r="AO67" s="21">
        <v>0</v>
      </c>
      <c r="AP67" s="125">
        <v>0</v>
      </c>
      <c r="AQ67" s="143">
        <v>0</v>
      </c>
      <c r="AR67" s="21">
        <v>8.9</v>
      </c>
      <c r="AS67" s="37">
        <v>96.45</v>
      </c>
      <c r="AT67" s="37">
        <v>96.449999999999989</v>
      </c>
      <c r="AU67" s="37">
        <v>44.366138630227553</v>
      </c>
      <c r="AV67" s="20">
        <v>5.8306050000000003</v>
      </c>
      <c r="AW67" s="21">
        <v>0</v>
      </c>
      <c r="AX67" s="21">
        <v>1</v>
      </c>
      <c r="AY67" s="21"/>
    </row>
    <row r="68" spans="1:51" ht="15" x14ac:dyDescent="0.25">
      <c r="A68" s="144">
        <v>2017</v>
      </c>
      <c r="B68" s="77" t="s">
        <v>68</v>
      </c>
      <c r="C68" s="78">
        <v>8</v>
      </c>
      <c r="D68" s="77">
        <v>3505906</v>
      </c>
      <c r="E68" s="78">
        <v>35059068</v>
      </c>
      <c r="F68" s="78" t="str">
        <f t="shared" si="3"/>
        <v>350590682017</v>
      </c>
      <c r="G68" s="79">
        <v>0.75737245710363332</v>
      </c>
      <c r="H68" s="80">
        <f t="shared" si="2"/>
        <v>59167</v>
      </c>
      <c r="I68" s="81">
        <v>52325</v>
      </c>
      <c r="J68" s="82">
        <v>6842</v>
      </c>
      <c r="K68" s="83">
        <f>(H68)/VLOOKUP(D68,'Dados Base'!$B:$K,6,FALSE)</f>
        <v>69.549322926462295</v>
      </c>
      <c r="L68" s="84">
        <v>88.44</v>
      </c>
      <c r="M68" s="85" t="s">
        <v>702</v>
      </c>
      <c r="N68" s="86">
        <v>0.76100000000000001</v>
      </c>
      <c r="O68" s="87" t="s">
        <v>691</v>
      </c>
      <c r="P68" s="87" t="s">
        <v>691</v>
      </c>
      <c r="Q68" s="87" t="s">
        <v>691</v>
      </c>
      <c r="R68" s="87" t="s">
        <v>691</v>
      </c>
      <c r="S68" s="87" t="s">
        <v>691</v>
      </c>
      <c r="T68" s="87" t="s">
        <v>691</v>
      </c>
      <c r="U68" s="87" t="s">
        <v>691</v>
      </c>
      <c r="V68" s="87" t="s">
        <v>691</v>
      </c>
      <c r="W68" s="87" t="s">
        <v>691</v>
      </c>
      <c r="X68" s="21"/>
      <c r="Y68" s="21">
        <v>43.5</v>
      </c>
      <c r="Z68" s="10">
        <v>2618.3050199999998</v>
      </c>
      <c r="AA68" s="10">
        <v>317.67498000000006</v>
      </c>
      <c r="AB68" s="21">
        <v>9</v>
      </c>
      <c r="AC68" s="21">
        <v>0</v>
      </c>
      <c r="AD68" s="153">
        <f>VLOOKUP(D68,'Dados Base'!$B:$K,9,FALSE)*31536000/VLOOKUP($F68,F:H,MATCH(H67,F67:AF67,0),FALSE)</f>
        <v>7200.8274882958403</v>
      </c>
      <c r="AE68" s="153">
        <f>VLOOKUP(D68,'Dados Base'!$B:$K,10,FALSE)*31536000/VLOOKUP($F68,F:H,MATCH(H67,F67:AF67,0),FALSE)</f>
        <v>842.13970625517607</v>
      </c>
      <c r="AF68" s="21"/>
      <c r="AG68" s="21"/>
      <c r="AH68" s="21"/>
      <c r="AI68" s="21"/>
      <c r="AJ68" s="21"/>
      <c r="AK68" s="72">
        <f>(SUMIFS('Banco de Indicadores Mun. (2)'!I:I,'Banco de Indicadores Mun. (2)'!B:B,'Banco de Indicadores - Mun. (1)'!B68,'Banco de Indicadores Mun. (2)'!A:A,'Banco de Indicadores - Mun. (1)'!A68) / VLOOKUP(D68,'Dados Base'!$B:$K,8,FALSE)) * 100</f>
        <v>17.007426886792441</v>
      </c>
      <c r="AL68" s="72">
        <f>(SUMIFS('Banco de Indicadores Mun. (2)'!I:I,'Banco de Indicadores Mun. (2)'!B:B,'Banco de Indicadores - Mun. (1)'!B68,'Banco de Indicadores Mun. (2)'!A:A,'Banco de Indicadores - Mun. (1)'!A68) / VLOOKUP(D68,'Dados Base'!$B:$K,9,FALSE)) * 100</f>
        <v>5.3376380458919277</v>
      </c>
      <c r="AM68" s="72">
        <f>(SUMIFS('Banco de Indicadores Mun. (2)'!J:J,'Banco de Indicadores Mun. (2)'!B:B,'Banco de Indicadores - Mun. (1)'!B68,'Banco de Indicadores Mun. (2)'!A:A,'Banco de Indicadores - Mun. (1)'!A68) / VLOOKUP(D68,'Dados Base'!$B:$K,7,FALSE)) * 100</f>
        <v>20.042917293233071</v>
      </c>
      <c r="AN68" s="72">
        <f>(SUMIFS('Banco de Indicadores Mun. (2)'!K:K,'Banco de Indicadores Mun. (2)'!B:B,'Banco de Indicadores - Mun. (1)'!B68,'Banco de Indicadores Mun. (2)'!A:A,'Banco de Indicadores - Mun. (1)'!A68) / VLOOKUP(D68,'Dados Base'!$B:$K,10,FALSE)) * 100</f>
        <v>11.897044303797458</v>
      </c>
      <c r="AO68" s="21">
        <v>0</v>
      </c>
      <c r="AP68" s="125">
        <v>0</v>
      </c>
      <c r="AQ68" s="143">
        <v>0</v>
      </c>
      <c r="AR68" s="21">
        <v>10</v>
      </c>
      <c r="AS68" s="37">
        <v>98</v>
      </c>
      <c r="AT68" s="37">
        <v>97.999999999999986</v>
      </c>
      <c r="AU68" s="37">
        <v>89.179933787014903</v>
      </c>
      <c r="AV68" s="20">
        <v>9.9699999999999989</v>
      </c>
      <c r="AW68" s="21">
        <v>1</v>
      </c>
      <c r="AX68" s="21">
        <v>0</v>
      </c>
      <c r="AY68" s="21"/>
    </row>
    <row r="69" spans="1:51" ht="15" x14ac:dyDescent="0.25">
      <c r="A69" s="144">
        <v>2017</v>
      </c>
      <c r="B69" s="77" t="s">
        <v>69</v>
      </c>
      <c r="C69" s="78">
        <v>13</v>
      </c>
      <c r="D69" s="77">
        <v>3506003</v>
      </c>
      <c r="E69" s="78">
        <v>350600313</v>
      </c>
      <c r="F69" s="78" t="str">
        <f t="shared" si="3"/>
        <v>3506003132017</v>
      </c>
      <c r="G69" s="79">
        <v>0.65107473089489609</v>
      </c>
      <c r="H69" s="80">
        <f t="shared" si="2"/>
        <v>358619</v>
      </c>
      <c r="I69" s="81">
        <v>352620</v>
      </c>
      <c r="J69" s="82">
        <v>5999</v>
      </c>
      <c r="K69" s="83">
        <f>(H69)/VLOOKUP(D69,'Dados Base'!$B:$K,6,FALSE)</f>
        <v>532.4785817161353</v>
      </c>
      <c r="L69" s="84">
        <v>98.33</v>
      </c>
      <c r="M69" s="85" t="s">
        <v>702</v>
      </c>
      <c r="N69" s="86">
        <v>0.80100000000000005</v>
      </c>
      <c r="O69" s="87" t="s">
        <v>691</v>
      </c>
      <c r="P69" s="87" t="s">
        <v>691</v>
      </c>
      <c r="Q69" s="87" t="s">
        <v>691</v>
      </c>
      <c r="R69" s="87" t="s">
        <v>691</v>
      </c>
      <c r="S69" s="87" t="s">
        <v>691</v>
      </c>
      <c r="T69" s="87" t="s">
        <v>691</v>
      </c>
      <c r="U69" s="87" t="s">
        <v>691</v>
      </c>
      <c r="V69" s="87" t="s">
        <v>691</v>
      </c>
      <c r="W69" s="87" t="s">
        <v>691</v>
      </c>
      <c r="X69" s="21"/>
      <c r="Y69" s="21">
        <v>328.93</v>
      </c>
      <c r="Z69" s="10">
        <v>2017.8206757000007</v>
      </c>
      <c r="AA69" s="10">
        <v>17717.721324300001</v>
      </c>
      <c r="AB69" s="21">
        <v>21</v>
      </c>
      <c r="AC69" s="21">
        <v>0</v>
      </c>
      <c r="AD69" s="153">
        <f>VLOOKUP(D69,'Dados Base'!$B:$K,9,FALSE)*31536000/VLOOKUP($F69,F:H,MATCH(H68,F68:AF68,0),FALSE)</f>
        <v>456.3947810907955</v>
      </c>
      <c r="AE69" s="153">
        <f>VLOOKUP(D69,'Dados Base'!$B:$K,10,FALSE)*31536000/VLOOKUP($F69,F:H,MATCH(H68,F68:AF68,0),FALSE)</f>
        <v>43.08929532456451</v>
      </c>
      <c r="AF69" s="21"/>
      <c r="AG69" s="21"/>
      <c r="AH69" s="21"/>
      <c r="AI69" s="21"/>
      <c r="AJ69" s="21"/>
      <c r="AK69" s="72">
        <f>(SUMIFS('Banco de Indicadores Mun. (2)'!I:I,'Banco de Indicadores Mun. (2)'!B:B,'Banco de Indicadores - Mun. (1)'!B69,'Banco de Indicadores Mun. (2)'!A:A,'Banco de Indicadores - Mun. (1)'!A69) / VLOOKUP(D69,'Dados Base'!$B:$K,8,FALSE)) * 100</f>
        <v>37.354493392070452</v>
      </c>
      <c r="AL69" s="72">
        <f>(SUMIFS('Banco de Indicadores Mun. (2)'!I:I,'Banco de Indicadores Mun. (2)'!B:B,'Banco de Indicadores - Mun. (1)'!B69,'Banco de Indicadores Mun. (2)'!A:A,'Banco de Indicadores - Mun. (1)'!A69) / VLOOKUP(D69,'Dados Base'!$B:$K,9,FALSE)) * 100</f>
        <v>16.338092485549119</v>
      </c>
      <c r="AM69" s="72">
        <f>(SUMIFS('Banco de Indicadores Mun. (2)'!J:J,'Banco de Indicadores Mun. (2)'!B:B,'Banco de Indicadores - Mun. (1)'!B69,'Banco de Indicadores Mun. (2)'!A:A,'Banco de Indicadores - Mun. (1)'!A69) / VLOOKUP(D69,'Dados Base'!$B:$K,7,FALSE)) * 100</f>
        <v>29.924904494382027</v>
      </c>
      <c r="AN69" s="72">
        <f>(SUMIFS('Banco de Indicadores Mun. (2)'!K:K,'Banco de Indicadores Mun. (2)'!B:B,'Banco de Indicadores - Mun. (1)'!B69,'Banco de Indicadores Mun. (2)'!A:A,'Banco de Indicadores - Mun. (1)'!A69) / VLOOKUP(D69,'Dados Base'!$B:$K,10,FALSE)) * 100</f>
        <v>64.343612244897798</v>
      </c>
      <c r="AO69" s="21">
        <v>0</v>
      </c>
      <c r="AP69" s="125">
        <v>0</v>
      </c>
      <c r="AQ69" s="143">
        <v>0</v>
      </c>
      <c r="AR69" s="21">
        <v>9.1</v>
      </c>
      <c r="AS69" s="37">
        <v>98.5</v>
      </c>
      <c r="AT69" s="37">
        <v>10.835000000000001</v>
      </c>
      <c r="AU69" s="37">
        <v>10.224298251854449</v>
      </c>
      <c r="AV69" s="20">
        <v>2.3070793868216373</v>
      </c>
      <c r="AW69" s="21">
        <v>5</v>
      </c>
      <c r="AX69" s="21">
        <v>0</v>
      </c>
      <c r="AY69" s="21"/>
    </row>
    <row r="70" spans="1:51" ht="15" x14ac:dyDescent="0.25">
      <c r="A70" s="144">
        <v>2017</v>
      </c>
      <c r="B70" s="77" t="s">
        <v>70</v>
      </c>
      <c r="C70" s="78">
        <v>12</v>
      </c>
      <c r="D70" s="77">
        <v>3506102</v>
      </c>
      <c r="E70" s="78">
        <v>350610212</v>
      </c>
      <c r="F70" s="78" t="str">
        <f t="shared" si="3"/>
        <v>3506102122017</v>
      </c>
      <c r="G70" s="79">
        <v>-9.8148328871283663E-2</v>
      </c>
      <c r="H70" s="80">
        <f t="shared" si="2"/>
        <v>74483</v>
      </c>
      <c r="I70" s="81">
        <v>71475</v>
      </c>
      <c r="J70" s="82">
        <v>3008</v>
      </c>
      <c r="K70" s="83">
        <f>(H70)/VLOOKUP(D70,'Dados Base'!$B:$K,6,FALSE)</f>
        <v>109.1310017435642</v>
      </c>
      <c r="L70" s="84">
        <v>95.96</v>
      </c>
      <c r="M70" s="85" t="s">
        <v>702</v>
      </c>
      <c r="N70" s="86">
        <v>0.78</v>
      </c>
      <c r="O70" s="87" t="s">
        <v>691</v>
      </c>
      <c r="P70" s="87" t="s">
        <v>691</v>
      </c>
      <c r="Q70" s="87" t="s">
        <v>691</v>
      </c>
      <c r="R70" s="87" t="s">
        <v>691</v>
      </c>
      <c r="S70" s="87" t="s">
        <v>691</v>
      </c>
      <c r="T70" s="87" t="s">
        <v>691</v>
      </c>
      <c r="U70" s="87" t="s">
        <v>691</v>
      </c>
      <c r="V70" s="87" t="s">
        <v>691</v>
      </c>
      <c r="W70" s="87" t="s">
        <v>691</v>
      </c>
      <c r="X70" s="21"/>
      <c r="Y70" s="21">
        <v>59.28</v>
      </c>
      <c r="Z70" s="10">
        <v>1396.8304740000003</v>
      </c>
      <c r="AA70" s="10">
        <v>2604.6235259999999</v>
      </c>
      <c r="AB70" s="21">
        <v>11</v>
      </c>
      <c r="AC70" s="21">
        <v>1</v>
      </c>
      <c r="AD70" s="153">
        <f>VLOOKUP(D70,'Dados Base'!$B:$K,9,FALSE)*31536000/VLOOKUP($F70,F:H,MATCH(H69,F69:AF69,0),FALSE)</f>
        <v>3158.5537639461354</v>
      </c>
      <c r="AE70" s="153">
        <f>VLOOKUP(D70,'Dados Base'!$B:$K,10,FALSE)*31536000/VLOOKUP($F70,F:H,MATCH(H69,F69:AF69,0),FALSE)</f>
        <v>359.88883369359445</v>
      </c>
      <c r="AF70" s="21"/>
      <c r="AG70" s="21"/>
      <c r="AH70" s="21"/>
      <c r="AI70" s="21"/>
      <c r="AJ70" s="21"/>
      <c r="AK70" s="72">
        <f>(SUMIFS('Banco de Indicadores Mun. (2)'!I:I,'Banco de Indicadores Mun. (2)'!B:B,'Banco de Indicadores - Mun. (1)'!B70,'Banco de Indicadores Mun. (2)'!A:A,'Banco de Indicadores - Mun. (1)'!A70) / VLOOKUP(D70,'Dados Base'!$B:$K,8,FALSE)) * 100</f>
        <v>92.920760456273797</v>
      </c>
      <c r="AL70" s="72">
        <f>(SUMIFS('Banco de Indicadores Mun. (2)'!I:I,'Banco de Indicadores Mun. (2)'!B:B,'Banco de Indicadores - Mun. (1)'!B70,'Banco de Indicadores Mun. (2)'!A:A,'Banco de Indicadores - Mun. (1)'!A70) / VLOOKUP(D70,'Dados Base'!$B:$K,9,FALSE)) * 100</f>
        <v>32.758927613941033</v>
      </c>
      <c r="AM70" s="72">
        <f>(SUMIFS('Banco de Indicadores Mun. (2)'!J:J,'Banco de Indicadores Mun. (2)'!B:B,'Banco de Indicadores - Mun. (1)'!B70,'Banco de Indicadores Mun. (2)'!A:A,'Banco de Indicadores - Mun. (1)'!A70) / VLOOKUP(D70,'Dados Base'!$B:$K,7,FALSE)) * 100</f>
        <v>83.269842696629198</v>
      </c>
      <c r="AN70" s="72">
        <f>(SUMIFS('Banco de Indicadores Mun. (2)'!K:K,'Banco de Indicadores Mun. (2)'!B:B,'Banco de Indicadores - Mun. (1)'!B70,'Banco de Indicadores Mun. (2)'!A:A,'Banco de Indicadores - Mun. (1)'!A70) / VLOOKUP(D70,'Dados Base'!$B:$K,10,FALSE)) * 100</f>
        <v>113.13091764705898</v>
      </c>
      <c r="AO70" s="21">
        <v>0</v>
      </c>
      <c r="AP70" s="125">
        <v>0</v>
      </c>
      <c r="AQ70" s="143">
        <v>0</v>
      </c>
      <c r="AR70" s="21">
        <v>10</v>
      </c>
      <c r="AS70" s="37">
        <v>100</v>
      </c>
      <c r="AT70" s="37">
        <v>40.1</v>
      </c>
      <c r="AU70" s="37">
        <v>34.908072765549733</v>
      </c>
      <c r="AV70" s="20">
        <v>4.8705190396782658</v>
      </c>
      <c r="AW70" s="21">
        <v>1</v>
      </c>
      <c r="AX70" s="21">
        <v>1</v>
      </c>
      <c r="AY70" s="21"/>
    </row>
    <row r="71" spans="1:51" ht="15" x14ac:dyDescent="0.25">
      <c r="A71" s="144">
        <v>2017</v>
      </c>
      <c r="B71" s="77" t="s">
        <v>71</v>
      </c>
      <c r="C71" s="78">
        <v>19</v>
      </c>
      <c r="D71" s="77">
        <v>3506201</v>
      </c>
      <c r="E71" s="78">
        <v>350620119</v>
      </c>
      <c r="F71" s="78" t="str">
        <f t="shared" si="3"/>
        <v>3506201192017</v>
      </c>
      <c r="G71" s="79">
        <v>1.1078863818966278</v>
      </c>
      <c r="H71" s="80">
        <f t="shared" si="2"/>
        <v>2866</v>
      </c>
      <c r="I71" s="81">
        <v>2715</v>
      </c>
      <c r="J71" s="82">
        <v>151</v>
      </c>
      <c r="K71" s="83">
        <f>(H71)/VLOOKUP(D71,'Dados Base'!$B:$K,6,FALSE)</f>
        <v>9.49478217657777</v>
      </c>
      <c r="L71" s="84">
        <v>94.73</v>
      </c>
      <c r="M71" s="85" t="s">
        <v>702</v>
      </c>
      <c r="N71" s="86">
        <v>0.74399999999999999</v>
      </c>
      <c r="O71" s="87" t="s">
        <v>691</v>
      </c>
      <c r="P71" s="87" t="s">
        <v>691</v>
      </c>
      <c r="Q71" s="87" t="s">
        <v>691</v>
      </c>
      <c r="R71" s="87" t="s">
        <v>691</v>
      </c>
      <c r="S71" s="87" t="s">
        <v>691</v>
      </c>
      <c r="T71" s="87" t="s">
        <v>691</v>
      </c>
      <c r="U71" s="87" t="s">
        <v>691</v>
      </c>
      <c r="V71" s="87" t="s">
        <v>691</v>
      </c>
      <c r="W71" s="87" t="s">
        <v>691</v>
      </c>
      <c r="X71" s="21"/>
      <c r="Y71" s="21">
        <v>1.87</v>
      </c>
      <c r="Z71" s="10">
        <v>113.10409079999998</v>
      </c>
      <c r="AA71" s="10">
        <v>31.237909200000004</v>
      </c>
      <c r="AB71" s="21">
        <v>1</v>
      </c>
      <c r="AC71" s="21">
        <v>0</v>
      </c>
      <c r="AD71" s="153">
        <f>VLOOKUP(D71,'Dados Base'!$B:$K,9,FALSE)*31536000/VLOOKUP($F71,F:H,MATCH(H70,F70:AF70,0),FALSE)</f>
        <v>23657.501744591766</v>
      </c>
      <c r="AE71" s="153">
        <f>VLOOKUP(D71,'Dados Base'!$B:$K,10,FALSE)*31536000/VLOOKUP($F71,F:H,MATCH(H70,F70:AF70,0),FALSE)</f>
        <v>2750.8722958827634</v>
      </c>
      <c r="AF71" s="21"/>
      <c r="AG71" s="21"/>
      <c r="AH71" s="21"/>
      <c r="AI71" s="21"/>
      <c r="AJ71" s="21"/>
      <c r="AK71" s="72">
        <f>(SUMIFS('Banco de Indicadores Mun. (2)'!I:I,'Banco de Indicadores Mun. (2)'!B:B,'Banco de Indicadores - Mun. (1)'!B71,'Banco de Indicadores Mun. (2)'!A:A,'Banco de Indicadores - Mun. (1)'!A71) / VLOOKUP(D71,'Dados Base'!$B:$K,8,FALSE)) * 100</f>
        <v>19.870953488372091</v>
      </c>
      <c r="AL71" s="72">
        <f>(SUMIFS('Banco de Indicadores Mun. (2)'!I:I,'Banco de Indicadores Mun. (2)'!B:B,'Banco de Indicadores - Mun. (1)'!B71,'Banco de Indicadores Mun. (2)'!A:A,'Banco de Indicadores - Mun. (1)'!A71) / VLOOKUP(D71,'Dados Base'!$B:$K,9,FALSE)) * 100</f>
        <v>7.9483813953488376</v>
      </c>
      <c r="AM71" s="72">
        <f>(SUMIFS('Banco de Indicadores Mun. (2)'!J:J,'Banco de Indicadores Mun. (2)'!B:B,'Banco de Indicadores - Mun. (1)'!B71,'Banco de Indicadores Mun. (2)'!A:A,'Banco de Indicadores - Mun. (1)'!A71) / VLOOKUP(D71,'Dados Base'!$B:$K,7,FALSE)) * 100</f>
        <v>27.025147540983603</v>
      </c>
      <c r="AN71" s="72">
        <f>(SUMIFS('Banco de Indicadores Mun. (2)'!K:K,'Banco de Indicadores Mun. (2)'!B:B,'Banco de Indicadores - Mun. (1)'!B71,'Banco de Indicadores Mun. (2)'!A:A,'Banco de Indicadores - Mun. (1)'!A71) / VLOOKUP(D71,'Dados Base'!$B:$K,10,FALSE)) * 100</f>
        <v>2.4147200000000004</v>
      </c>
      <c r="AO71" s="21">
        <v>0</v>
      </c>
      <c r="AP71" s="125">
        <v>0</v>
      </c>
      <c r="AQ71" s="143">
        <v>0</v>
      </c>
      <c r="AR71" s="21">
        <v>9</v>
      </c>
      <c r="AS71" s="37">
        <v>96.74</v>
      </c>
      <c r="AT71" s="37">
        <v>96.74</v>
      </c>
      <c r="AU71" s="37">
        <v>78.358406285072945</v>
      </c>
      <c r="AV71" s="20">
        <v>8.2444609999999994</v>
      </c>
      <c r="AW71" s="21">
        <v>0</v>
      </c>
      <c r="AX71" s="21">
        <v>0</v>
      </c>
      <c r="AY71" s="21"/>
    </row>
    <row r="72" spans="1:51" ht="15" x14ac:dyDescent="0.25">
      <c r="A72" s="144">
        <v>2017</v>
      </c>
      <c r="B72" s="77" t="s">
        <v>72</v>
      </c>
      <c r="C72" s="78">
        <v>14</v>
      </c>
      <c r="D72" s="77">
        <v>3506300</v>
      </c>
      <c r="E72" s="78">
        <v>350630014</v>
      </c>
      <c r="F72" s="78" t="str">
        <f t="shared" si="3"/>
        <v>3506300142017</v>
      </c>
      <c r="G72" s="79">
        <v>-1.2981355018204521E-2</v>
      </c>
      <c r="H72" s="80">
        <f t="shared" si="2"/>
        <v>10777</v>
      </c>
      <c r="I72" s="81">
        <v>9807</v>
      </c>
      <c r="J72" s="82">
        <v>970</v>
      </c>
      <c r="K72" s="83">
        <f>(H72)/VLOOKUP(D72,'Dados Base'!$B:$K,6,FALSE)</f>
        <v>44.164412753053028</v>
      </c>
      <c r="L72" s="84">
        <v>91</v>
      </c>
      <c r="M72" s="85" t="s">
        <v>702</v>
      </c>
      <c r="N72" s="86">
        <v>0.73399999999999999</v>
      </c>
      <c r="O72" s="87" t="s">
        <v>691</v>
      </c>
      <c r="P72" s="87" t="s">
        <v>691</v>
      </c>
      <c r="Q72" s="87" t="s">
        <v>691</v>
      </c>
      <c r="R72" s="87" t="s">
        <v>691</v>
      </c>
      <c r="S72" s="87" t="s">
        <v>691</v>
      </c>
      <c r="T72" s="87" t="s">
        <v>691</v>
      </c>
      <c r="U72" s="87" t="s">
        <v>691</v>
      </c>
      <c r="V72" s="87" t="s">
        <v>691</v>
      </c>
      <c r="W72" s="87" t="s">
        <v>691</v>
      </c>
      <c r="X72" s="21"/>
      <c r="Y72" s="21">
        <v>7.01</v>
      </c>
      <c r="Z72" s="10">
        <v>489.73140000000001</v>
      </c>
      <c r="AA72" s="10">
        <v>51.4026</v>
      </c>
      <c r="AB72" s="21">
        <v>0</v>
      </c>
      <c r="AC72" s="21">
        <v>1</v>
      </c>
      <c r="AD72" s="153">
        <f>VLOOKUP(D72,'Dados Base'!$B:$K,9,FALSE)*31536000/VLOOKUP($F72,F:H,MATCH(H71,F71:AF71,0),FALSE)</f>
        <v>7403.36642850515</v>
      </c>
      <c r="AE72" s="153">
        <f>VLOOKUP(D72,'Dados Base'!$B:$K,10,FALSE)*31536000/VLOOKUP($F72,F:H,MATCH(H71,F71:AF71,0),FALSE)</f>
        <v>848.60721907766526</v>
      </c>
      <c r="AF72" s="21"/>
      <c r="AG72" s="21"/>
      <c r="AH72" s="21"/>
      <c r="AI72" s="21"/>
      <c r="AJ72" s="21"/>
      <c r="AK72" s="72">
        <f>(SUMIFS('Banco de Indicadores Mun. (2)'!I:I,'Banco de Indicadores Mun. (2)'!B:B,'Banco de Indicadores - Mun. (1)'!B72,'Banco de Indicadores Mun. (2)'!A:A,'Banco de Indicadores - Mun. (1)'!A72) / VLOOKUP(D72,'Dados Base'!$B:$K,8,FALSE)) * 100</f>
        <v>18.205851239669425</v>
      </c>
      <c r="AL72" s="72">
        <f>(SUMIFS('Banco de Indicadores Mun. (2)'!I:I,'Banco de Indicadores Mun. (2)'!B:B,'Banco de Indicadores - Mun. (1)'!B72,'Banco de Indicadores Mun. (2)'!A:A,'Banco de Indicadores - Mun. (1)'!A72) / VLOOKUP(D72,'Dados Base'!$B:$K,9,FALSE)) * 100</f>
        <v>8.70714624505929</v>
      </c>
      <c r="AM72" s="72">
        <f>(SUMIFS('Banco de Indicadores Mun. (2)'!J:J,'Banco de Indicadores Mun. (2)'!B:B,'Banco de Indicadores - Mun. (1)'!B72,'Banco de Indicadores Mun. (2)'!A:A,'Banco de Indicadores - Mun. (1)'!A72) / VLOOKUP(D72,'Dados Base'!$B:$K,7,FALSE)) * 100</f>
        <v>18.999750000000002</v>
      </c>
      <c r="AN72" s="72">
        <f>(SUMIFS('Banco de Indicadores Mun. (2)'!K:K,'Banco de Indicadores Mun. (2)'!B:B,'Banco de Indicadores - Mun. (1)'!B72,'Banco de Indicadores Mun. (2)'!A:A,'Banco de Indicadores - Mun. (1)'!A72) / VLOOKUP(D72,'Dados Base'!$B:$K,10,FALSE)) * 100</f>
        <v>15.687275862068967</v>
      </c>
      <c r="AO72" s="21">
        <v>0</v>
      </c>
      <c r="AP72" s="125">
        <v>0</v>
      </c>
      <c r="AQ72" s="143">
        <v>0</v>
      </c>
      <c r="AR72" s="21">
        <v>7.5</v>
      </c>
      <c r="AS72" s="37">
        <v>100</v>
      </c>
      <c r="AT72" s="37">
        <v>100</v>
      </c>
      <c r="AU72" s="37">
        <v>90.500948009180718</v>
      </c>
      <c r="AV72" s="20">
        <v>10</v>
      </c>
      <c r="AW72" s="21">
        <v>0</v>
      </c>
      <c r="AX72" s="21">
        <v>1</v>
      </c>
      <c r="AY72" s="21"/>
    </row>
    <row r="73" spans="1:51" ht="15" x14ac:dyDescent="0.25">
      <c r="A73" s="144">
        <v>2017</v>
      </c>
      <c r="B73" s="77" t="s">
        <v>73</v>
      </c>
      <c r="C73" s="78">
        <v>7</v>
      </c>
      <c r="D73" s="77">
        <v>3506359</v>
      </c>
      <c r="E73" s="78">
        <v>35063597</v>
      </c>
      <c r="F73" s="78" t="str">
        <f t="shared" si="3"/>
        <v>350635972017</v>
      </c>
      <c r="G73" s="79">
        <v>3.3715894785550482</v>
      </c>
      <c r="H73" s="80">
        <f t="shared" si="2"/>
        <v>58595</v>
      </c>
      <c r="I73" s="81">
        <v>57946</v>
      </c>
      <c r="J73" s="82">
        <v>649</v>
      </c>
      <c r="K73" s="83">
        <f>(H73)/VLOOKUP(D73,'Dados Base'!$B:$K,6,FALSE)</f>
        <v>119.16819198698394</v>
      </c>
      <c r="L73" s="84">
        <v>98.89</v>
      </c>
      <c r="M73" s="85" t="s">
        <v>702</v>
      </c>
      <c r="N73" s="86">
        <v>0.73</v>
      </c>
      <c r="O73" s="87" t="s">
        <v>691</v>
      </c>
      <c r="P73" s="87" t="s">
        <v>691</v>
      </c>
      <c r="Q73" s="87" t="s">
        <v>691</v>
      </c>
      <c r="R73" s="87" t="s">
        <v>691</v>
      </c>
      <c r="S73" s="87" t="s">
        <v>691</v>
      </c>
      <c r="T73" s="87" t="s">
        <v>691</v>
      </c>
      <c r="U73" s="87" t="s">
        <v>691</v>
      </c>
      <c r="V73" s="87" t="s">
        <v>691</v>
      </c>
      <c r="W73" s="87" t="s">
        <v>691</v>
      </c>
      <c r="X73" s="21"/>
      <c r="Y73" s="21">
        <v>46.66</v>
      </c>
      <c r="Z73" s="10">
        <v>896.47638300000017</v>
      </c>
      <c r="AA73" s="10">
        <v>2253.2896169999999</v>
      </c>
      <c r="AB73" s="21">
        <v>6</v>
      </c>
      <c r="AC73" s="21">
        <v>0</v>
      </c>
      <c r="AD73" s="153">
        <f>VLOOKUP(D73,'Dados Base'!$B:$K,9,FALSE)*31536000/VLOOKUP($F73,F:H,MATCH(H72,F72:AF72,0),FALSE)</f>
        <v>14800.580254287908</v>
      </c>
      <c r="AE73" s="153">
        <f>VLOOKUP(D73,'Dados Base'!$B:$K,10,FALSE)*31536000/VLOOKUP($F73,F:H,MATCH(H72,F72:AF72,0),FALSE)</f>
        <v>1878.3281849987197</v>
      </c>
      <c r="AF73" s="21"/>
      <c r="AG73" s="21"/>
      <c r="AH73" s="21"/>
      <c r="AI73" s="21"/>
      <c r="AJ73" s="21"/>
      <c r="AK73" s="72">
        <f>(SUMIFS('Banco de Indicadores Mun. (2)'!I:I,'Banco de Indicadores Mun. (2)'!B:B,'Banco de Indicadores - Mun. (1)'!B73,'Banco de Indicadores Mun. (2)'!A:A,'Banco de Indicadores - Mun. (1)'!A73) / VLOOKUP(D73,'Dados Base'!$B:$K,8,FALSE)) * 100</f>
        <v>17.399408958130476</v>
      </c>
      <c r="AL73" s="72">
        <f>(SUMIFS('Banco de Indicadores Mun. (2)'!I:I,'Banco de Indicadores Mun. (2)'!B:B,'Banco de Indicadores - Mun. (1)'!B73,'Banco de Indicadores Mun. (2)'!A:A,'Banco de Indicadores - Mun. (1)'!A73) / VLOOKUP(D73,'Dados Base'!$B:$K,9,FALSE)) * 100</f>
        <v>6.4978883636363634</v>
      </c>
      <c r="AM73" s="72">
        <f>(SUMIFS('Banco de Indicadores Mun. (2)'!J:J,'Banco de Indicadores Mun. (2)'!B:B,'Banco de Indicadores - Mun. (1)'!B73,'Banco de Indicadores Mun. (2)'!A:A,'Banco de Indicadores - Mun. (1)'!A73) / VLOOKUP(D73,'Dados Base'!$B:$K,7,FALSE)) * 100</f>
        <v>26.344817109144543</v>
      </c>
      <c r="AN73" s="72">
        <f>(SUMIFS('Banco de Indicadores Mun. (2)'!K:K,'Banco de Indicadores Mun. (2)'!B:B,'Banco de Indicadores - Mun. (1)'!B73,'Banco de Indicadores Mun. (2)'!A:A,'Banco de Indicadores - Mun. (1)'!A73) / VLOOKUP(D73,'Dados Base'!$B:$K,10,FALSE)) * 100</f>
        <v>2.1223495702005733E-2</v>
      </c>
      <c r="AO73" s="21">
        <v>0</v>
      </c>
      <c r="AP73" s="125">
        <v>1.7066302585544841</v>
      </c>
      <c r="AQ73" s="143">
        <v>0</v>
      </c>
      <c r="AR73" s="21">
        <v>9.5</v>
      </c>
      <c r="AS73" s="37">
        <v>34.049999999999997</v>
      </c>
      <c r="AT73" s="37">
        <v>34.049999999999997</v>
      </c>
      <c r="AU73" s="37">
        <v>28.461682010663651</v>
      </c>
      <c r="AV73" s="20">
        <v>4.3607405925226583</v>
      </c>
      <c r="AW73" s="21">
        <v>0</v>
      </c>
      <c r="AX73" s="21">
        <v>0</v>
      </c>
      <c r="AY73" s="21"/>
    </row>
    <row r="74" spans="1:51" ht="15" x14ac:dyDescent="0.25">
      <c r="A74" s="144">
        <v>2017</v>
      </c>
      <c r="B74" s="77" t="s">
        <v>74</v>
      </c>
      <c r="C74" s="78">
        <v>19</v>
      </c>
      <c r="D74" s="77">
        <v>3506409</v>
      </c>
      <c r="E74" s="78">
        <v>350640919</v>
      </c>
      <c r="F74" s="78" t="str">
        <f t="shared" si="3"/>
        <v>3506409192017</v>
      </c>
      <c r="G74" s="79">
        <v>1.1562364063155028</v>
      </c>
      <c r="H74" s="80">
        <f t="shared" si="2"/>
        <v>7606</v>
      </c>
      <c r="I74" s="81">
        <v>7129</v>
      </c>
      <c r="J74" s="82">
        <v>477</v>
      </c>
      <c r="K74" s="83">
        <f>(H74)/VLOOKUP(D74,'Dados Base'!$B:$K,6,FALSE)</f>
        <v>48.359613428280774</v>
      </c>
      <c r="L74" s="84">
        <v>93.73</v>
      </c>
      <c r="M74" s="85" t="s">
        <v>702</v>
      </c>
      <c r="N74" s="86">
        <v>0.76800000000000002</v>
      </c>
      <c r="O74" s="87" t="s">
        <v>691</v>
      </c>
      <c r="P74" s="87" t="s">
        <v>691</v>
      </c>
      <c r="Q74" s="87" t="s">
        <v>691</v>
      </c>
      <c r="R74" s="87" t="s">
        <v>691</v>
      </c>
      <c r="S74" s="87" t="s">
        <v>691</v>
      </c>
      <c r="T74" s="87" t="s">
        <v>691</v>
      </c>
      <c r="U74" s="87" t="s">
        <v>691</v>
      </c>
      <c r="V74" s="87" t="s">
        <v>691</v>
      </c>
      <c r="W74" s="87" t="s">
        <v>691</v>
      </c>
      <c r="X74" s="21"/>
      <c r="Y74" s="21">
        <v>5.04</v>
      </c>
      <c r="Z74" s="10">
        <v>354.15197999999998</v>
      </c>
      <c r="AA74" s="10">
        <v>35.026020000000003</v>
      </c>
      <c r="AB74" s="21">
        <v>1</v>
      </c>
      <c r="AC74" s="21">
        <v>0</v>
      </c>
      <c r="AD74" s="153">
        <f>VLOOKUP(D74,'Dados Base'!$B:$K,9,FALSE)*31536000/VLOOKUP($F74,F:H,MATCH(H73,F73:AF73,0),FALSE)</f>
        <v>4768.1304233499868</v>
      </c>
      <c r="AE74" s="153">
        <f>VLOOKUP(D74,'Dados Base'!$B:$K,10,FALSE)*31536000/VLOOKUP($F74,F:H,MATCH(H73,F73:AF73,0),FALSE)</f>
        <v>414.62003681304247</v>
      </c>
      <c r="AF74" s="21"/>
      <c r="AG74" s="21"/>
      <c r="AH74" s="21"/>
      <c r="AI74" s="21"/>
      <c r="AJ74" s="21"/>
      <c r="AK74" s="72">
        <f>(SUMIFS('Banco de Indicadores Mun. (2)'!I:I,'Banco de Indicadores Mun. (2)'!B:B,'Banco de Indicadores - Mun. (1)'!B74,'Banco de Indicadores Mun. (2)'!A:A,'Banco de Indicadores - Mun. (1)'!A74) / VLOOKUP(D74,'Dados Base'!$B:$K,8,FALSE)) * 100</f>
        <v>3.0313589743589744</v>
      </c>
      <c r="AL74" s="72">
        <f>(SUMIFS('Banco de Indicadores Mun. (2)'!I:I,'Banco de Indicadores Mun. (2)'!B:B,'Banco de Indicadores - Mun. (1)'!B74,'Banco de Indicadores Mun. (2)'!A:A,'Banco de Indicadores - Mun. (1)'!A74) / VLOOKUP(D74,'Dados Base'!$B:$K,9,FALSE)) * 100</f>
        <v>1.0280260869565219</v>
      </c>
      <c r="AM74" s="72">
        <f>(SUMIFS('Banco de Indicadores Mun. (2)'!J:J,'Banco de Indicadores Mun. (2)'!B:B,'Banco de Indicadores - Mun. (1)'!B74,'Banco de Indicadores Mun. (2)'!A:A,'Banco de Indicadores - Mun. (1)'!A74) / VLOOKUP(D74,'Dados Base'!$B:$K,7,FALSE)) * 100</f>
        <v>1.5900344827586208</v>
      </c>
      <c r="AN74" s="72">
        <f>(SUMIFS('Banco de Indicadores Mun. (2)'!K:K,'Banco de Indicadores Mun. (2)'!B:B,'Banco de Indicadores - Mun. (1)'!B74,'Banco de Indicadores Mun. (2)'!A:A,'Banco de Indicadores - Mun. (1)'!A74) / VLOOKUP(D74,'Dados Base'!$B:$K,10,FALSE)) * 100</f>
        <v>7.2111999999999981</v>
      </c>
      <c r="AO74" s="21">
        <v>0</v>
      </c>
      <c r="AP74" s="125">
        <v>13.147515119642387</v>
      </c>
      <c r="AQ74" s="143">
        <v>0</v>
      </c>
      <c r="AR74" s="21">
        <v>9</v>
      </c>
      <c r="AS74" s="37">
        <v>100</v>
      </c>
      <c r="AT74" s="37">
        <v>100.00000000000003</v>
      </c>
      <c r="AU74" s="37">
        <v>91</v>
      </c>
      <c r="AV74" s="20">
        <v>9.6999999999999993</v>
      </c>
      <c r="AW74" s="21">
        <v>0</v>
      </c>
      <c r="AX74" s="21">
        <v>0</v>
      </c>
      <c r="AY74" s="21"/>
    </row>
    <row r="75" spans="1:51" ht="15" x14ac:dyDescent="0.25">
      <c r="A75" s="144">
        <v>2017</v>
      </c>
      <c r="B75" s="77" t="s">
        <v>75</v>
      </c>
      <c r="C75" s="78">
        <v>19</v>
      </c>
      <c r="D75" s="77">
        <v>3506508</v>
      </c>
      <c r="E75" s="78">
        <v>350650819</v>
      </c>
      <c r="F75" s="78" t="str">
        <f t="shared" si="3"/>
        <v>3506508192017</v>
      </c>
      <c r="G75" s="79">
        <v>1.230024339095781</v>
      </c>
      <c r="H75" s="80">
        <f t="shared" si="2"/>
        <v>117793</v>
      </c>
      <c r="I75" s="81">
        <v>114578</v>
      </c>
      <c r="J75" s="82">
        <v>3215</v>
      </c>
      <c r="K75" s="83">
        <f>(H75)/VLOOKUP(D75,'Dados Base'!$B:$K,6,FALSE)</f>
        <v>221.97870536134928</v>
      </c>
      <c r="L75" s="84">
        <v>97.27</v>
      </c>
      <c r="M75" s="85" t="s">
        <v>702</v>
      </c>
      <c r="N75" s="86">
        <v>0.78</v>
      </c>
      <c r="O75" s="87" t="s">
        <v>691</v>
      </c>
      <c r="P75" s="87" t="s">
        <v>691</v>
      </c>
      <c r="Q75" s="87" t="s">
        <v>691</v>
      </c>
      <c r="R75" s="87" t="s">
        <v>691</v>
      </c>
      <c r="S75" s="87" t="s">
        <v>691</v>
      </c>
      <c r="T75" s="87" t="s">
        <v>691</v>
      </c>
      <c r="U75" s="87" t="s">
        <v>691</v>
      </c>
      <c r="V75" s="87" t="s">
        <v>691</v>
      </c>
      <c r="W75" s="87" t="s">
        <v>691</v>
      </c>
      <c r="X75" s="21"/>
      <c r="Y75" s="21">
        <v>105.38</v>
      </c>
      <c r="Z75" s="10">
        <v>4709.4285600000003</v>
      </c>
      <c r="AA75" s="10">
        <v>1613.64744</v>
      </c>
      <c r="AB75" s="21">
        <v>9</v>
      </c>
      <c r="AC75" s="21">
        <v>0</v>
      </c>
      <c r="AD75" s="153">
        <f>VLOOKUP(D75,'Dados Base'!$B:$K,9,FALSE)*31536000/VLOOKUP($F75,F:H,MATCH(H74,F74:AF74,0),FALSE)</f>
        <v>1028.0597319025749</v>
      </c>
      <c r="AE75" s="153">
        <f>VLOOKUP(D75,'Dados Base'!$B:$K,10,FALSE)*31536000/VLOOKUP($F75,F:H,MATCH(H74,F74:AF74,0),FALSE)</f>
        <v>80.317166554888644</v>
      </c>
      <c r="AF75" s="21"/>
      <c r="AG75" s="21"/>
      <c r="AH75" s="21"/>
      <c r="AI75" s="21"/>
      <c r="AJ75" s="21"/>
      <c r="AK75" s="72">
        <f>(SUMIFS('Banco de Indicadores Mun. (2)'!I:I,'Banco de Indicadores Mun. (2)'!B:B,'Banco de Indicadores - Mun. (1)'!B75,'Banco de Indicadores Mun. (2)'!A:A,'Banco de Indicadores - Mun. (1)'!A75) / VLOOKUP(D75,'Dados Base'!$B:$K,8,FALSE)) * 100</f>
        <v>23.717280991735525</v>
      </c>
      <c r="AL75" s="72">
        <f>(SUMIFS('Banco de Indicadores Mun. (2)'!I:I,'Banco de Indicadores Mun. (2)'!B:B,'Banco de Indicadores - Mun. (1)'!B75,'Banco de Indicadores Mun. (2)'!A:A,'Banco de Indicadores - Mun. (1)'!A75) / VLOOKUP(D75,'Dados Base'!$B:$K,9,FALSE)) * 100</f>
        <v>7.4734140624999963</v>
      </c>
      <c r="AM75" s="72">
        <f>(SUMIFS('Banco de Indicadores Mun. (2)'!J:J,'Banco de Indicadores Mun. (2)'!B:B,'Banco de Indicadores - Mun. (1)'!B75,'Banco de Indicadores Mun. (2)'!A:A,'Banco de Indicadores - Mun. (1)'!A75) / VLOOKUP(D75,'Dados Base'!$B:$K,7,FALSE)) * 100</f>
        <v>8.8161758241758239</v>
      </c>
      <c r="AN75" s="72">
        <f>(SUMIFS('Banco de Indicadores Mun. (2)'!K:K,'Banco de Indicadores Mun. (2)'!B:B,'Banco de Indicadores - Mun. (1)'!B75,'Banco de Indicadores Mun. (2)'!A:A,'Banco de Indicadores - Mun. (1)'!A75) / VLOOKUP(D75,'Dados Base'!$B:$K,10,FALSE)) * 100</f>
        <v>68.917299999999969</v>
      </c>
      <c r="AO75" s="21">
        <v>0</v>
      </c>
      <c r="AP75" s="125">
        <v>0</v>
      </c>
      <c r="AQ75" s="143">
        <v>0</v>
      </c>
      <c r="AR75" s="21">
        <v>7.8</v>
      </c>
      <c r="AS75" s="37">
        <v>98</v>
      </c>
      <c r="AT75" s="37">
        <v>98</v>
      </c>
      <c r="AU75" s="37">
        <v>74.48002459562403</v>
      </c>
      <c r="AV75" s="20">
        <v>8.0111999999999988</v>
      </c>
      <c r="AW75" s="21">
        <v>3</v>
      </c>
      <c r="AX75" s="21">
        <v>0</v>
      </c>
      <c r="AY75" s="21"/>
    </row>
    <row r="76" spans="1:51" ht="15" x14ac:dyDescent="0.25">
      <c r="A76" s="144">
        <v>2017</v>
      </c>
      <c r="B76" s="77" t="s">
        <v>76</v>
      </c>
      <c r="C76" s="78">
        <v>6</v>
      </c>
      <c r="D76" s="77">
        <v>3506607</v>
      </c>
      <c r="E76" s="78">
        <v>35066076</v>
      </c>
      <c r="F76" s="78" t="str">
        <f t="shared" si="3"/>
        <v>350660762017</v>
      </c>
      <c r="G76" s="79">
        <v>1.2996838262254506</v>
      </c>
      <c r="H76" s="80">
        <f t="shared" si="2"/>
        <v>31195</v>
      </c>
      <c r="I76" s="81">
        <v>27085</v>
      </c>
      <c r="J76" s="82">
        <v>4110</v>
      </c>
      <c r="K76" s="83">
        <f>(H76)/VLOOKUP(D76,'Dados Base'!$B:$K,6,FALSE)</f>
        <v>98.493937863096733</v>
      </c>
      <c r="L76" s="84">
        <v>86.82</v>
      </c>
      <c r="M76" s="85" t="s">
        <v>702</v>
      </c>
      <c r="N76" s="86">
        <v>0.71199999999999997</v>
      </c>
      <c r="O76" s="87" t="s">
        <v>691</v>
      </c>
      <c r="P76" s="87" t="s">
        <v>691</v>
      </c>
      <c r="Q76" s="87" t="s">
        <v>691</v>
      </c>
      <c r="R76" s="87" t="s">
        <v>691</v>
      </c>
      <c r="S76" s="87" t="s">
        <v>691</v>
      </c>
      <c r="T76" s="87" t="s">
        <v>691</v>
      </c>
      <c r="U76" s="87" t="s">
        <v>691</v>
      </c>
      <c r="V76" s="87" t="s">
        <v>691</v>
      </c>
      <c r="W76" s="87" t="s">
        <v>691</v>
      </c>
      <c r="X76" s="21"/>
      <c r="Y76" s="21">
        <v>21.83</v>
      </c>
      <c r="Z76" s="10">
        <v>454.19703912000011</v>
      </c>
      <c r="AA76" s="10">
        <v>1019.3009608799999</v>
      </c>
      <c r="AB76" s="21">
        <v>1</v>
      </c>
      <c r="AC76" s="21">
        <v>1</v>
      </c>
      <c r="AD76" s="153">
        <f>VLOOKUP(D76,'Dados Base'!$B:$K,9,FALSE)*31536000/VLOOKUP($F76,F:H,MATCH(H75,F75:AF75,0),FALSE)</f>
        <v>9603.8467703157548</v>
      </c>
      <c r="AE76" s="153">
        <f>VLOOKUP(D76,'Dados Base'!$B:$K,10,FALSE)*31536000/VLOOKUP($F76,F:H,MATCH(H75,F75:AF75,0),FALSE)</f>
        <v>1263.6640487257573</v>
      </c>
      <c r="AF76" s="21"/>
      <c r="AG76" s="21"/>
      <c r="AH76" s="21"/>
      <c r="AI76" s="21"/>
      <c r="AJ76" s="21"/>
      <c r="AK76" s="72">
        <f>(SUMIFS('Banco de Indicadores Mun. (2)'!I:I,'Banco de Indicadores Mun. (2)'!B:B,'Banco de Indicadores - Mun. (1)'!B76,'Banco de Indicadores Mun. (2)'!A:A,'Banco de Indicadores - Mun. (1)'!A76) / VLOOKUP(D76,'Dados Base'!$B:$K,8,FALSE)) * 100</f>
        <v>21.54064507042257</v>
      </c>
      <c r="AL76" s="72">
        <f>(SUMIFS('Banco de Indicadores Mun. (2)'!I:I,'Banco de Indicadores Mun. (2)'!B:B,'Banco de Indicadores - Mun. (1)'!B76,'Banco de Indicadores Mun. (2)'!A:A,'Banco de Indicadores - Mun. (1)'!A76) / VLOOKUP(D76,'Dados Base'!$B:$K,9,FALSE)) * 100</f>
        <v>8.0493989473684344</v>
      </c>
      <c r="AM76" s="72">
        <f>(SUMIFS('Banco de Indicadores Mun. (2)'!J:J,'Banco de Indicadores Mun. (2)'!B:B,'Banco de Indicadores - Mun. (1)'!B76,'Banco de Indicadores Mun. (2)'!A:A,'Banco de Indicadores - Mun. (1)'!A76) / VLOOKUP(D76,'Dados Base'!$B:$K,7,FALSE)) * 100</f>
        <v>32.435721739130493</v>
      </c>
      <c r="AN76" s="72">
        <f>(SUMIFS('Banco de Indicadores Mun. (2)'!K:K,'Banco de Indicadores Mun. (2)'!B:B,'Banco de Indicadores - Mun. (1)'!B76,'Banco de Indicadores Mun. (2)'!A:A,'Banco de Indicadores - Mun. (1)'!A76) / VLOOKUP(D76,'Dados Base'!$B:$K,10,FALSE)) * 100</f>
        <v>1.4937039999999995</v>
      </c>
      <c r="AO76" s="21">
        <v>0</v>
      </c>
      <c r="AP76" s="125">
        <v>0</v>
      </c>
      <c r="AQ76" s="143">
        <v>0</v>
      </c>
      <c r="AR76" s="21">
        <v>10</v>
      </c>
      <c r="AS76" s="37">
        <v>55.6</v>
      </c>
      <c r="AT76" s="37">
        <v>55.044000000000004</v>
      </c>
      <c r="AU76" s="37">
        <v>30.824408253014269</v>
      </c>
      <c r="AV76" s="20">
        <v>4.5226016000000007</v>
      </c>
      <c r="AW76" s="21">
        <v>0</v>
      </c>
      <c r="AX76" s="21">
        <v>1</v>
      </c>
      <c r="AY76" s="21"/>
    </row>
    <row r="77" spans="1:51" ht="15" x14ac:dyDescent="0.25">
      <c r="A77" s="144">
        <v>2017</v>
      </c>
      <c r="B77" s="77" t="s">
        <v>77</v>
      </c>
      <c r="C77" s="78">
        <v>13</v>
      </c>
      <c r="D77" s="77">
        <v>3506706</v>
      </c>
      <c r="E77" s="78">
        <v>350670613</v>
      </c>
      <c r="F77" s="78" t="str">
        <f t="shared" si="3"/>
        <v>3506706132017</v>
      </c>
      <c r="G77" s="79">
        <v>0.68738757139679141</v>
      </c>
      <c r="H77" s="80">
        <f t="shared" si="2"/>
        <v>14303</v>
      </c>
      <c r="I77" s="81">
        <v>13049</v>
      </c>
      <c r="J77" s="82">
        <v>1254</v>
      </c>
      <c r="K77" s="83">
        <f>(H77)/VLOOKUP(D77,'Dados Base'!$B:$K,6,FALSE)</f>
        <v>20.69838789036497</v>
      </c>
      <c r="L77" s="84">
        <v>91.23</v>
      </c>
      <c r="M77" s="85" t="s">
        <v>702</v>
      </c>
      <c r="N77" s="86">
        <v>0.68100000000000005</v>
      </c>
      <c r="O77" s="87" t="s">
        <v>691</v>
      </c>
      <c r="P77" s="87" t="s">
        <v>691</v>
      </c>
      <c r="Q77" s="87" t="s">
        <v>691</v>
      </c>
      <c r="R77" s="87" t="s">
        <v>691</v>
      </c>
      <c r="S77" s="87" t="s">
        <v>691</v>
      </c>
      <c r="T77" s="87" t="s">
        <v>691</v>
      </c>
      <c r="U77" s="87" t="s">
        <v>691</v>
      </c>
      <c r="V77" s="87" t="s">
        <v>691</v>
      </c>
      <c r="W77" s="87" t="s">
        <v>691</v>
      </c>
      <c r="X77" s="21"/>
      <c r="Y77" s="21">
        <v>9.2100000000000009</v>
      </c>
      <c r="Z77" s="10">
        <v>626.30820000000006</v>
      </c>
      <c r="AA77" s="10">
        <v>83.791799999999995</v>
      </c>
      <c r="AB77" s="21">
        <v>2</v>
      </c>
      <c r="AC77" s="21">
        <v>0</v>
      </c>
      <c r="AD77" s="153">
        <f>VLOOKUP(D77,'Dados Base'!$B:$K,9,FALSE)*31536000/VLOOKUP($F77,F:H,MATCH(H76,F76:AF76,0),FALSE)</f>
        <v>12126.686709082011</v>
      </c>
      <c r="AE77" s="153">
        <f>VLOOKUP(D77,'Dados Base'!$B:$K,10,FALSE)*31536000/VLOOKUP($F77,F:H,MATCH(H76,F76:AF76,0),FALSE)</f>
        <v>1234.7171921974411</v>
      </c>
      <c r="AF77" s="21"/>
      <c r="AG77" s="21"/>
      <c r="AH77" s="21"/>
      <c r="AI77" s="21"/>
      <c r="AJ77" s="21"/>
      <c r="AK77" s="72">
        <f>(SUMIFS('Banco de Indicadores Mun. (2)'!I:I,'Banco de Indicadores Mun. (2)'!B:B,'Banco de Indicadores - Mun. (1)'!B77,'Banco de Indicadores Mun. (2)'!A:A,'Banco de Indicadores - Mun. (1)'!A77) / VLOOKUP(D77,'Dados Base'!$B:$K,8,FALSE)) * 100</f>
        <v>40.165876325088355</v>
      </c>
      <c r="AL77" s="72">
        <f>(SUMIFS('Banco de Indicadores Mun. (2)'!I:I,'Banco de Indicadores Mun. (2)'!B:B,'Banco de Indicadores - Mun. (1)'!B77,'Banco de Indicadores Mun. (2)'!A:A,'Banco de Indicadores - Mun. (1)'!A77) / VLOOKUP(D77,'Dados Base'!$B:$K,9,FALSE)) * 100</f>
        <v>20.667169090909098</v>
      </c>
      <c r="AM77" s="72">
        <f>(SUMIFS('Banco de Indicadores Mun. (2)'!J:J,'Banco de Indicadores Mun. (2)'!B:B,'Banco de Indicadores - Mun. (1)'!B77,'Banco de Indicadores Mun. (2)'!A:A,'Banco de Indicadores - Mun. (1)'!A77) / VLOOKUP(D77,'Dados Base'!$B:$K,7,FALSE)) * 100</f>
        <v>45.267770925110156</v>
      </c>
      <c r="AN77" s="72">
        <f>(SUMIFS('Banco de Indicadores Mun. (2)'!K:K,'Banco de Indicadores Mun. (2)'!B:B,'Banco de Indicadores - Mun. (1)'!B77,'Banco de Indicadores Mun. (2)'!A:A,'Banco de Indicadores - Mun. (1)'!A77) / VLOOKUP(D77,'Dados Base'!$B:$K,10,FALSE)) * 100</f>
        <v>19.484982142857135</v>
      </c>
      <c r="AO77" s="21">
        <v>0</v>
      </c>
      <c r="AP77" s="125">
        <v>0</v>
      </c>
      <c r="AQ77" s="143">
        <v>0</v>
      </c>
      <c r="AR77" s="21">
        <v>8</v>
      </c>
      <c r="AS77" s="37">
        <v>98</v>
      </c>
      <c r="AT77" s="37">
        <v>98</v>
      </c>
      <c r="AU77" s="37">
        <v>88.2</v>
      </c>
      <c r="AV77" s="20">
        <v>9.9699999999999989</v>
      </c>
      <c r="AW77" s="21">
        <v>1</v>
      </c>
      <c r="AX77" s="21">
        <v>0</v>
      </c>
      <c r="AY77" s="21"/>
    </row>
    <row r="78" spans="1:51" ht="15" x14ac:dyDescent="0.25">
      <c r="A78" s="144">
        <v>2017</v>
      </c>
      <c r="B78" s="77" t="s">
        <v>78</v>
      </c>
      <c r="C78" s="78">
        <v>13</v>
      </c>
      <c r="D78" s="77">
        <v>3506805</v>
      </c>
      <c r="E78" s="78">
        <v>350680513</v>
      </c>
      <c r="F78" s="78" t="str">
        <f t="shared" si="3"/>
        <v>3506805132017</v>
      </c>
      <c r="G78" s="79">
        <v>1.2260543365266052</v>
      </c>
      <c r="H78" s="80">
        <f t="shared" si="2"/>
        <v>11767</v>
      </c>
      <c r="I78" s="81">
        <v>10954</v>
      </c>
      <c r="J78" s="82">
        <v>813</v>
      </c>
      <c r="K78" s="83">
        <f>(H78)/VLOOKUP(D78,'Dados Base'!$B:$K,6,FALSE)</f>
        <v>32.323371058125481</v>
      </c>
      <c r="L78" s="84">
        <v>93.09</v>
      </c>
      <c r="M78" s="85" t="s">
        <v>702</v>
      </c>
      <c r="N78" s="86">
        <v>0.74199999999999999</v>
      </c>
      <c r="O78" s="87" t="s">
        <v>691</v>
      </c>
      <c r="P78" s="87" t="s">
        <v>691</v>
      </c>
      <c r="Q78" s="87" t="s">
        <v>691</v>
      </c>
      <c r="R78" s="87" t="s">
        <v>691</v>
      </c>
      <c r="S78" s="87" t="s">
        <v>691</v>
      </c>
      <c r="T78" s="87" t="s">
        <v>691</v>
      </c>
      <c r="U78" s="87" t="s">
        <v>691</v>
      </c>
      <c r="V78" s="87" t="s">
        <v>691</v>
      </c>
      <c r="W78" s="87" t="s">
        <v>691</v>
      </c>
      <c r="X78" s="21"/>
      <c r="Y78" s="21">
        <v>7.77</v>
      </c>
      <c r="Z78" s="10">
        <v>489.50730000000004</v>
      </c>
      <c r="AA78" s="10">
        <v>109.56869999999999</v>
      </c>
      <c r="AB78" s="21">
        <v>0</v>
      </c>
      <c r="AC78" s="21">
        <v>0</v>
      </c>
      <c r="AD78" s="153">
        <f>VLOOKUP(D78,'Dados Base'!$B:$K,9,FALSE)*31536000/VLOOKUP($F78,F:H,MATCH(H77,F77:AF77,0),FALSE)</f>
        <v>7932.9106824169285</v>
      </c>
      <c r="AE78" s="153">
        <f>VLOOKUP(D78,'Dados Base'!$B:$K,10,FALSE)*31536000/VLOOKUP($F78,F:H,MATCH(H77,F77:AF77,0),FALSE)</f>
        <v>804.01121781252675</v>
      </c>
      <c r="AF78" s="21"/>
      <c r="AG78" s="21"/>
      <c r="AH78" s="21"/>
      <c r="AI78" s="21"/>
      <c r="AJ78" s="21"/>
      <c r="AK78" s="72">
        <f>(SUMIFS('Banco de Indicadores Mun. (2)'!I:I,'Banco de Indicadores Mun. (2)'!B:B,'Banco de Indicadores - Mun. (1)'!B78,'Banco de Indicadores Mun. (2)'!A:A,'Banco de Indicadores - Mun. (1)'!A78) / VLOOKUP(D78,'Dados Base'!$B:$K,8,FALSE)) * 100</f>
        <v>67.415697368421064</v>
      </c>
      <c r="AL78" s="72">
        <f>(SUMIFS('Banco de Indicadores Mun. (2)'!I:I,'Banco de Indicadores Mun. (2)'!B:B,'Banco de Indicadores - Mun. (1)'!B78,'Banco de Indicadores Mun. (2)'!A:A,'Banco de Indicadores - Mun. (1)'!A78) / VLOOKUP(D78,'Dados Base'!$B:$K,9,FALSE)) * 100</f>
        <v>34.618871621621629</v>
      </c>
      <c r="AM78" s="72">
        <f>(SUMIFS('Banco de Indicadores Mun. (2)'!J:J,'Banco de Indicadores Mun. (2)'!B:B,'Banco de Indicadores - Mun. (1)'!B78,'Banco de Indicadores Mun. (2)'!A:A,'Banco de Indicadores - Mun. (1)'!A78) / VLOOKUP(D78,'Dados Base'!$B:$K,7,FALSE)) * 100</f>
        <v>79.377270491803301</v>
      </c>
      <c r="AN78" s="72">
        <f>(SUMIFS('Banco de Indicadores Mun. (2)'!K:K,'Banco de Indicadores Mun. (2)'!B:B,'Banco de Indicadores - Mun. (1)'!B78,'Banco de Indicadores Mun. (2)'!A:A,'Banco de Indicadores - Mun. (1)'!A78) / VLOOKUP(D78,'Dados Base'!$B:$K,10,FALSE)) * 100</f>
        <v>18.771966666666664</v>
      </c>
      <c r="AO78" s="21">
        <v>0</v>
      </c>
      <c r="AP78" s="125">
        <v>0</v>
      </c>
      <c r="AQ78" s="143">
        <v>0</v>
      </c>
      <c r="AR78" s="21">
        <v>9.1</v>
      </c>
      <c r="AS78" s="37">
        <v>95</v>
      </c>
      <c r="AT78" s="37">
        <v>95</v>
      </c>
      <c r="AU78" s="37">
        <v>81.710383991346674</v>
      </c>
      <c r="AV78" s="20">
        <v>9.7250000000000014</v>
      </c>
      <c r="AW78" s="21">
        <v>0</v>
      </c>
      <c r="AX78" s="21">
        <v>0</v>
      </c>
      <c r="AY78" s="21"/>
    </row>
    <row r="79" spans="1:51" ht="15" x14ac:dyDescent="0.25">
      <c r="A79" s="144">
        <v>2017</v>
      </c>
      <c r="B79" s="77" t="s">
        <v>79</v>
      </c>
      <c r="C79" s="78">
        <v>10</v>
      </c>
      <c r="D79" s="77">
        <v>3506904</v>
      </c>
      <c r="E79" s="78">
        <v>350690410</v>
      </c>
      <c r="F79" s="78" t="str">
        <f t="shared" si="3"/>
        <v>3506904102017</v>
      </c>
      <c r="G79" s="79">
        <v>1.8031034588116501</v>
      </c>
      <c r="H79" s="80">
        <f t="shared" si="2"/>
        <v>10651</v>
      </c>
      <c r="I79" s="81">
        <v>6791</v>
      </c>
      <c r="J79" s="82">
        <v>3860</v>
      </c>
      <c r="K79" s="83">
        <f>(H79)/VLOOKUP(D79,'Dados Base'!$B:$K,6,FALSE)</f>
        <v>16.301885637320925</v>
      </c>
      <c r="L79" s="84">
        <v>63.76</v>
      </c>
      <c r="M79" s="85" t="s">
        <v>702</v>
      </c>
      <c r="N79" s="86">
        <v>0.70499999999999996</v>
      </c>
      <c r="O79" s="87" t="s">
        <v>691</v>
      </c>
      <c r="P79" s="87" t="s">
        <v>691</v>
      </c>
      <c r="Q79" s="87" t="s">
        <v>691</v>
      </c>
      <c r="R79" s="87" t="s">
        <v>691</v>
      </c>
      <c r="S79" s="87" t="s">
        <v>691</v>
      </c>
      <c r="T79" s="87" t="s">
        <v>691</v>
      </c>
      <c r="U79" s="87" t="s">
        <v>691</v>
      </c>
      <c r="V79" s="87" t="s">
        <v>691</v>
      </c>
      <c r="W79" s="87" t="s">
        <v>691</v>
      </c>
      <c r="X79" s="21"/>
      <c r="Y79" s="21">
        <v>5.01</v>
      </c>
      <c r="Z79" s="10">
        <v>330.33495599999998</v>
      </c>
      <c r="AA79" s="10">
        <v>56.521044000000018</v>
      </c>
      <c r="AB79" s="21">
        <v>0</v>
      </c>
      <c r="AC79" s="21">
        <v>0</v>
      </c>
      <c r="AD79" s="153">
        <f>VLOOKUP(D79,'Dados Base'!$B:$K,9,FALSE)*31536000/VLOOKUP($F79,F:H,MATCH(H78,F78:AF78,0),FALSE)</f>
        <v>18505.304666228523</v>
      </c>
      <c r="AE79" s="153">
        <f>VLOOKUP(D79,'Dados Base'!$B:$K,10,FALSE)*31536000/VLOOKUP($F79,F:H,MATCH(H78,F78:AF78,0),FALSE)</f>
        <v>2575.9384095390101</v>
      </c>
      <c r="AF79" s="21"/>
      <c r="AG79" s="21"/>
      <c r="AH79" s="21"/>
      <c r="AI79" s="21"/>
      <c r="AJ79" s="21"/>
      <c r="AK79" s="72">
        <f>(SUMIFS('Banco de Indicadores Mun. (2)'!I:I,'Banco de Indicadores Mun. (2)'!B:B,'Banco de Indicadores - Mun. (1)'!B79,'Banco de Indicadores Mun. (2)'!A:A,'Banco de Indicadores - Mun. (1)'!A79) / VLOOKUP(D79,'Dados Base'!$B:$K,8,FALSE)) * 100</f>
        <v>0.96767768595041326</v>
      </c>
      <c r="AL79" s="72">
        <f>(SUMIFS('Banco de Indicadores Mun. (2)'!I:I,'Banco de Indicadores Mun. (2)'!B:B,'Banco de Indicadores - Mun. (1)'!B79,'Banco de Indicadores Mun. (2)'!A:A,'Banco de Indicadores - Mun. (1)'!A79) / VLOOKUP(D79,'Dados Base'!$B:$K,9,FALSE)) * 100</f>
        <v>0.37468479999999998</v>
      </c>
      <c r="AM79" s="72">
        <f>(SUMIFS('Banco de Indicadores Mun. (2)'!J:J,'Banco de Indicadores Mun. (2)'!B:B,'Banco de Indicadores - Mun. (1)'!B79,'Banco de Indicadores Mun. (2)'!A:A,'Banco de Indicadores - Mun. (1)'!A79) / VLOOKUP(D79,'Dados Base'!$B:$K,7,FALSE)) * 100</f>
        <v>1.1199225806451611</v>
      </c>
      <c r="AN79" s="72">
        <f>(SUMIFS('Banco de Indicadores Mun. (2)'!K:K,'Banco de Indicadores Mun. (2)'!B:B,'Banco de Indicadores - Mun. (1)'!B79,'Banco de Indicadores Mun. (2)'!A:A,'Banco de Indicadores - Mun. (1)'!A79) / VLOOKUP(D79,'Dados Base'!$B:$K,10,FALSE)) * 100</f>
        <v>0.69643678160919553</v>
      </c>
      <c r="AO79" s="21">
        <v>0</v>
      </c>
      <c r="AP79" s="125">
        <v>0</v>
      </c>
      <c r="AQ79" s="143">
        <v>0</v>
      </c>
      <c r="AR79" s="21">
        <v>9.1999999999999993</v>
      </c>
      <c r="AS79" s="37">
        <v>90.35</v>
      </c>
      <c r="AT79" s="37">
        <v>90.35</v>
      </c>
      <c r="AU79" s="37">
        <v>85.389642657733106</v>
      </c>
      <c r="AV79" s="20">
        <v>9.6552500000000006</v>
      </c>
      <c r="AW79" s="21">
        <v>0</v>
      </c>
      <c r="AX79" s="21">
        <v>0</v>
      </c>
      <c r="AY79" s="21"/>
    </row>
    <row r="80" spans="1:51" ht="15" x14ac:dyDescent="0.25">
      <c r="A80" s="144">
        <v>2017</v>
      </c>
      <c r="B80" s="77" t="s">
        <v>80</v>
      </c>
      <c r="C80" s="78">
        <v>10</v>
      </c>
      <c r="D80" s="77">
        <v>3507001</v>
      </c>
      <c r="E80" s="78">
        <v>350700110</v>
      </c>
      <c r="F80" s="78" t="str">
        <f t="shared" si="3"/>
        <v>3507001102017</v>
      </c>
      <c r="G80" s="79">
        <v>2.2531611135223395</v>
      </c>
      <c r="H80" s="80">
        <f t="shared" si="2"/>
        <v>54817</v>
      </c>
      <c r="I80" s="81">
        <v>51565</v>
      </c>
      <c r="J80" s="82">
        <v>3252</v>
      </c>
      <c r="K80" s="83">
        <f>(H80)/VLOOKUP(D80,'Dados Base'!$B:$K,6,FALSE)</f>
        <v>220.13975342355729</v>
      </c>
      <c r="L80" s="84">
        <v>94.07</v>
      </c>
      <c r="M80" s="85" t="s">
        <v>702</v>
      </c>
      <c r="N80" s="86">
        <v>0.78</v>
      </c>
      <c r="O80" s="87" t="s">
        <v>691</v>
      </c>
      <c r="P80" s="87" t="s">
        <v>691</v>
      </c>
      <c r="Q80" s="87" t="s">
        <v>691</v>
      </c>
      <c r="R80" s="87" t="s">
        <v>691</v>
      </c>
      <c r="S80" s="87" t="s">
        <v>691</v>
      </c>
      <c r="T80" s="87" t="s">
        <v>691</v>
      </c>
      <c r="U80" s="87" t="s">
        <v>691</v>
      </c>
      <c r="V80" s="87" t="s">
        <v>691</v>
      </c>
      <c r="W80" s="87" t="s">
        <v>691</v>
      </c>
      <c r="X80" s="21"/>
      <c r="Y80" s="21">
        <v>43.58</v>
      </c>
      <c r="Z80" s="10">
        <v>1476.73233</v>
      </c>
      <c r="AA80" s="10">
        <v>1464.91767</v>
      </c>
      <c r="AB80" s="21">
        <v>3</v>
      </c>
      <c r="AC80" s="21">
        <v>1</v>
      </c>
      <c r="AD80" s="153">
        <f>VLOOKUP(D80,'Dados Base'!$B:$K,9,FALSE)*31536000/VLOOKUP($F80,F:H,MATCH(H79,F79:AF79,0),FALSE)</f>
        <v>1300.1689256982322</v>
      </c>
      <c r="AE80" s="153">
        <f>VLOOKUP(D80,'Dados Base'!$B:$K,10,FALSE)*31536000/VLOOKUP($F80,F:H,MATCH(H79,F79:AF79,0),FALSE)</f>
        <v>201.35359468777935</v>
      </c>
      <c r="AF80" s="21"/>
      <c r="AG80" s="21"/>
      <c r="AH80" s="21"/>
      <c r="AI80" s="21"/>
      <c r="AJ80" s="21"/>
      <c r="AK80" s="72">
        <f>(SUMIFS('Banco de Indicadores Mun. (2)'!I:I,'Banco de Indicadores Mun. (2)'!B:B,'Banco de Indicadores - Mun. (1)'!B80,'Banco de Indicadores Mun. (2)'!A:A,'Banco de Indicadores - Mun. (1)'!A80) / VLOOKUP(D80,'Dados Base'!$B:$K,8,FALSE)) * 100</f>
        <v>65.340548780487779</v>
      </c>
      <c r="AL80" s="72">
        <f>(SUMIFS('Banco de Indicadores Mun. (2)'!I:I,'Banco de Indicadores Mun. (2)'!B:B,'Banco de Indicadores - Mun. (1)'!B80,'Banco de Indicadores Mun. (2)'!A:A,'Banco de Indicadores - Mun. (1)'!A80) / VLOOKUP(D80,'Dados Base'!$B:$K,9,FALSE)) * 100</f>
        <v>23.707632743362819</v>
      </c>
      <c r="AM80" s="72">
        <f>(SUMIFS('Banco de Indicadores Mun. (2)'!J:J,'Banco de Indicadores Mun. (2)'!B:B,'Banco de Indicadores - Mun. (1)'!B80,'Banco de Indicadores Mun. (2)'!A:A,'Banco de Indicadores - Mun. (1)'!A80) / VLOOKUP(D80,'Dados Base'!$B:$K,7,FALSE)) * 100</f>
        <v>28.898361702127655</v>
      </c>
      <c r="AN80" s="72">
        <f>(SUMIFS('Banco de Indicadores Mun. (2)'!K:K,'Banco de Indicadores Mun. (2)'!B:B,'Banco de Indicadores - Mun. (1)'!B80,'Banco de Indicadores Mun. (2)'!A:A,'Banco de Indicadores - Mun. (1)'!A80) / VLOOKUP(D80,'Dados Base'!$B:$K,10,FALSE)) * 100</f>
        <v>114.27719999999992</v>
      </c>
      <c r="AO80" s="21">
        <v>0</v>
      </c>
      <c r="AP80" s="125">
        <v>0</v>
      </c>
      <c r="AQ80" s="143">
        <v>0</v>
      </c>
      <c r="AR80" s="21">
        <v>9.1999999999999993</v>
      </c>
      <c r="AS80" s="37">
        <v>72.02</v>
      </c>
      <c r="AT80" s="37">
        <v>72.02</v>
      </c>
      <c r="AU80" s="37">
        <v>50.200816888480958</v>
      </c>
      <c r="AV80" s="20">
        <v>6.0433568934315502</v>
      </c>
      <c r="AW80" s="21">
        <v>1</v>
      </c>
      <c r="AX80" s="21">
        <v>1</v>
      </c>
      <c r="AY80" s="21"/>
    </row>
    <row r="81" spans="1:51" ht="15" x14ac:dyDescent="0.25">
      <c r="A81" s="144">
        <v>2017</v>
      </c>
      <c r="B81" s="77" t="s">
        <v>81</v>
      </c>
      <c r="C81" s="78">
        <v>5</v>
      </c>
      <c r="D81" s="77">
        <v>3507100</v>
      </c>
      <c r="E81" s="78">
        <v>35071005</v>
      </c>
      <c r="F81" s="78" t="str">
        <f t="shared" si="3"/>
        <v>350710052017</v>
      </c>
      <c r="G81" s="79">
        <v>2.6213355670517746</v>
      </c>
      <c r="H81" s="80">
        <f t="shared" si="2"/>
        <v>22966</v>
      </c>
      <c r="I81" s="81">
        <v>20734</v>
      </c>
      <c r="J81" s="82">
        <v>2232</v>
      </c>
      <c r="K81" s="83">
        <f>(H81)/VLOOKUP(D81,'Dados Base'!$B:$K,6,FALSE)</f>
        <v>211.64869597272138</v>
      </c>
      <c r="L81" s="84">
        <v>90.28</v>
      </c>
      <c r="M81" s="85" t="s">
        <v>702</v>
      </c>
      <c r="N81" s="86">
        <v>0.71299999999999997</v>
      </c>
      <c r="O81" s="87" t="s">
        <v>691</v>
      </c>
      <c r="P81" s="87" t="s">
        <v>691</v>
      </c>
      <c r="Q81" s="87" t="s">
        <v>691</v>
      </c>
      <c r="R81" s="87" t="s">
        <v>691</v>
      </c>
      <c r="S81" s="87" t="s">
        <v>691</v>
      </c>
      <c r="T81" s="87" t="s">
        <v>691</v>
      </c>
      <c r="U81" s="87" t="s">
        <v>691</v>
      </c>
      <c r="V81" s="87" t="s">
        <v>691</v>
      </c>
      <c r="W81" s="87" t="s">
        <v>691</v>
      </c>
      <c r="X81" s="21"/>
      <c r="Y81" s="21">
        <v>14.83</v>
      </c>
      <c r="Z81" s="10">
        <v>0</v>
      </c>
      <c r="AA81" s="10">
        <v>1143.72</v>
      </c>
      <c r="AB81" s="21">
        <v>1</v>
      </c>
      <c r="AC81" s="21">
        <v>0</v>
      </c>
      <c r="AD81" s="153">
        <f>VLOOKUP(D81,'Dados Base'!$B:$K,9,FALSE)*31536000/VLOOKUP($F81,F:H,MATCH(H80,F80:AF80,0),FALSE)</f>
        <v>1812.5716276234434</v>
      </c>
      <c r="AE81" s="153">
        <f>VLOOKUP(D81,'Dados Base'!$B:$K,10,FALSE)*31536000/VLOOKUP($F81,F:H,MATCH(H80,F80:AF80,0),FALSE)</f>
        <v>233.43725507271614</v>
      </c>
      <c r="AF81" s="21"/>
      <c r="AG81" s="21"/>
      <c r="AH81" s="21"/>
      <c r="AI81" s="21"/>
      <c r="AJ81" s="21"/>
      <c r="AK81" s="72">
        <f>(SUMIFS('Banco de Indicadores Mun. (2)'!I:I,'Banco de Indicadores Mun. (2)'!B:B,'Banco de Indicadores - Mun. (1)'!B81,'Banco de Indicadores Mun. (2)'!A:A,'Banco de Indicadores - Mun. (1)'!A81) / VLOOKUP(D81,'Dados Base'!$B:$K,8,FALSE)) * 100</f>
        <v>44.727599999999988</v>
      </c>
      <c r="AL81" s="72">
        <f>(SUMIFS('Banco de Indicadores Mun. (2)'!I:I,'Banco de Indicadores Mun. (2)'!B:B,'Banco de Indicadores - Mun. (1)'!B81,'Banco de Indicadores Mun. (2)'!A:A,'Banco de Indicadores - Mun. (1)'!A81) / VLOOKUP(D81,'Dados Base'!$B:$K,9,FALSE)) * 100</f>
        <v>16.942272727272723</v>
      </c>
      <c r="AM81" s="72">
        <f>(SUMIFS('Banco de Indicadores Mun. (2)'!J:J,'Banco de Indicadores Mun. (2)'!B:B,'Banco de Indicadores - Mun. (1)'!B81,'Banco de Indicadores Mun. (2)'!A:A,'Banco de Indicadores - Mun. (1)'!A81) / VLOOKUP(D81,'Dados Base'!$B:$K,7,FALSE)) * 100</f>
        <v>51.420909090909085</v>
      </c>
      <c r="AN81" s="72">
        <f>(SUMIFS('Banco de Indicadores Mun. (2)'!K:K,'Banco de Indicadores Mun. (2)'!B:B,'Banco de Indicadores - Mun. (1)'!B81,'Banco de Indicadores Mun. (2)'!A:A,'Banco de Indicadores - Mun. (1)'!A81) / VLOOKUP(D81,'Dados Base'!$B:$K,10,FALSE)) * 100</f>
        <v>31.73470588235293</v>
      </c>
      <c r="AO81" s="21">
        <v>0</v>
      </c>
      <c r="AP81" s="125">
        <v>0</v>
      </c>
      <c r="AQ81" s="143">
        <v>0</v>
      </c>
      <c r="AR81" s="21">
        <v>8.5</v>
      </c>
      <c r="AS81" s="37">
        <v>85</v>
      </c>
      <c r="AT81" s="37">
        <v>0</v>
      </c>
      <c r="AU81" s="37">
        <v>0</v>
      </c>
      <c r="AV81" s="20">
        <v>1.575</v>
      </c>
      <c r="AW81" s="21">
        <v>0</v>
      </c>
      <c r="AX81" s="21">
        <v>0</v>
      </c>
      <c r="AY81" s="21"/>
    </row>
    <row r="82" spans="1:51" ht="15" x14ac:dyDescent="0.25">
      <c r="A82" s="144">
        <v>2017</v>
      </c>
      <c r="B82" s="77" t="s">
        <v>82</v>
      </c>
      <c r="C82" s="78">
        <v>14</v>
      </c>
      <c r="D82" s="77">
        <v>3507159</v>
      </c>
      <c r="E82" s="78">
        <v>350715914</v>
      </c>
      <c r="F82" s="78" t="str">
        <f t="shared" si="3"/>
        <v>3507159142017</v>
      </c>
      <c r="G82" s="79">
        <v>0.83357745914103276</v>
      </c>
      <c r="H82" s="80">
        <f t="shared" si="2"/>
        <v>3766</v>
      </c>
      <c r="I82" s="81">
        <v>2743</v>
      </c>
      <c r="J82" s="82">
        <v>1023</v>
      </c>
      <c r="K82" s="83">
        <f>(H82)/VLOOKUP(D82,'Dados Base'!$B:$K,6,FALSE)</f>
        <v>28.269028674373217</v>
      </c>
      <c r="L82" s="84">
        <v>72.84</v>
      </c>
      <c r="M82" s="85" t="s">
        <v>702</v>
      </c>
      <c r="N82" s="86">
        <v>0.66</v>
      </c>
      <c r="O82" s="87" t="s">
        <v>691</v>
      </c>
      <c r="P82" s="87" t="s">
        <v>691</v>
      </c>
      <c r="Q82" s="87" t="s">
        <v>691</v>
      </c>
      <c r="R82" s="87" t="s">
        <v>691</v>
      </c>
      <c r="S82" s="87" t="s">
        <v>691</v>
      </c>
      <c r="T82" s="87" t="s">
        <v>691</v>
      </c>
      <c r="U82" s="87" t="s">
        <v>691</v>
      </c>
      <c r="V82" s="87" t="s">
        <v>691</v>
      </c>
      <c r="W82" s="87" t="s">
        <v>691</v>
      </c>
      <c r="X82" s="21"/>
      <c r="Y82" s="21">
        <v>1.85</v>
      </c>
      <c r="Z82" s="10">
        <v>111.12415919999998</v>
      </c>
      <c r="AA82" s="10">
        <v>31.75984080000001</v>
      </c>
      <c r="AB82" s="21">
        <v>1</v>
      </c>
      <c r="AC82" s="21">
        <v>0</v>
      </c>
      <c r="AD82" s="153">
        <f>VLOOKUP(D82,'Dados Base'!$B:$K,9,FALSE)*31536000/VLOOKUP($F82,F:H,MATCH(H81,F81:AF81,0),FALSE)</f>
        <v>12393.329792883696</v>
      </c>
      <c r="AE82" s="153">
        <f>VLOOKUP(D82,'Dados Base'!$B:$K,10,FALSE)*31536000/VLOOKUP($F82,F:H,MATCH(H81,F81:AF81,0),FALSE)</f>
        <v>1423.5581518852896</v>
      </c>
      <c r="AF82" s="21"/>
      <c r="AG82" s="21"/>
      <c r="AH82" s="21"/>
      <c r="AI82" s="21"/>
      <c r="AJ82" s="21"/>
      <c r="AK82" s="72">
        <f>(SUMIFS('Banco de Indicadores Mun. (2)'!I:I,'Banco de Indicadores Mun. (2)'!B:B,'Banco de Indicadores - Mun. (1)'!B82,'Banco de Indicadores Mun. (2)'!A:A,'Banco de Indicadores - Mun. (1)'!A82) / VLOOKUP(D82,'Dados Base'!$B:$K,8,FALSE)) * 100</f>
        <v>1.6271969696969697</v>
      </c>
      <c r="AL82" s="72">
        <f>(SUMIFS('Banco de Indicadores Mun. (2)'!I:I,'Banco de Indicadores Mun. (2)'!B:B,'Banco de Indicadores - Mun. (1)'!B82,'Banco de Indicadores Mun. (2)'!A:A,'Banco de Indicadores - Mun. (1)'!A82) / VLOOKUP(D82,'Dados Base'!$B:$K,9,FALSE)) * 100</f>
        <v>0.72564189189189199</v>
      </c>
      <c r="AM82" s="72">
        <f>(SUMIFS('Banco de Indicadores Mun. (2)'!J:J,'Banco de Indicadores Mun. (2)'!B:B,'Banco de Indicadores - Mun. (1)'!B82,'Banco de Indicadores Mun. (2)'!A:A,'Banco de Indicadores - Mun. (1)'!A82) / VLOOKUP(D82,'Dados Base'!$B:$K,7,FALSE)) * 100</f>
        <v>1.4868979591836735</v>
      </c>
      <c r="AN82" s="72">
        <f>(SUMIFS('Banco de Indicadores Mun. (2)'!K:K,'Banco de Indicadores Mun. (2)'!B:B,'Banco de Indicadores - Mun. (1)'!B82,'Banco de Indicadores Mun. (2)'!A:A,'Banco de Indicadores - Mun. (1)'!A82) / VLOOKUP(D82,'Dados Base'!$B:$K,10,FALSE)) * 100</f>
        <v>2.0315882352941173</v>
      </c>
      <c r="AO82" s="21">
        <v>0</v>
      </c>
      <c r="AP82" s="125">
        <v>0</v>
      </c>
      <c r="AQ82" s="143">
        <v>0</v>
      </c>
      <c r="AR82" s="21">
        <v>7.2</v>
      </c>
      <c r="AS82" s="37">
        <v>88.38</v>
      </c>
      <c r="AT82" s="37">
        <v>88.38000000000001</v>
      </c>
      <c r="AU82" s="37">
        <v>77.772290249433098</v>
      </c>
      <c r="AV82" s="20">
        <v>8.1810360000000006</v>
      </c>
      <c r="AW82" s="21">
        <v>0</v>
      </c>
      <c r="AX82" s="21">
        <v>0</v>
      </c>
      <c r="AY82" s="21"/>
    </row>
    <row r="83" spans="1:51" ht="15" x14ac:dyDescent="0.25">
      <c r="A83" s="144">
        <v>2017</v>
      </c>
      <c r="B83" s="77" t="s">
        <v>83</v>
      </c>
      <c r="C83" s="78">
        <v>21</v>
      </c>
      <c r="D83" s="77">
        <v>3507209</v>
      </c>
      <c r="E83" s="78">
        <v>350720921</v>
      </c>
      <c r="F83" s="78" t="str">
        <f t="shared" si="3"/>
        <v>3507209212017</v>
      </c>
      <c r="G83" s="79">
        <v>1.2354069132203271E-2</v>
      </c>
      <c r="H83" s="80">
        <f t="shared" si="2"/>
        <v>810</v>
      </c>
      <c r="I83" s="81">
        <v>631</v>
      </c>
      <c r="J83" s="82">
        <v>179</v>
      </c>
      <c r="K83" s="83">
        <f>(H83)/VLOOKUP(D83,'Dados Base'!$B:$K,6,FALSE)</f>
        <v>6.8256509648605377</v>
      </c>
      <c r="L83" s="84">
        <v>77.900000000000006</v>
      </c>
      <c r="M83" s="85" t="s">
        <v>702</v>
      </c>
      <c r="N83" s="86">
        <v>0.746</v>
      </c>
      <c r="O83" s="87" t="s">
        <v>691</v>
      </c>
      <c r="P83" s="87" t="s">
        <v>691</v>
      </c>
      <c r="Q83" s="87" t="s">
        <v>691</v>
      </c>
      <c r="R83" s="87" t="s">
        <v>691</v>
      </c>
      <c r="S83" s="87" t="s">
        <v>691</v>
      </c>
      <c r="T83" s="87" t="s">
        <v>691</v>
      </c>
      <c r="U83" s="87" t="s">
        <v>691</v>
      </c>
      <c r="V83" s="87" t="s">
        <v>691</v>
      </c>
      <c r="W83" s="87" t="s">
        <v>691</v>
      </c>
      <c r="X83" s="21"/>
      <c r="Y83" s="21">
        <v>0.46</v>
      </c>
      <c r="Z83" s="10">
        <v>32.441040000000001</v>
      </c>
      <c r="AA83" s="10">
        <v>2.8209599999999999</v>
      </c>
      <c r="AB83" s="21">
        <v>0</v>
      </c>
      <c r="AC83" s="21">
        <v>0</v>
      </c>
      <c r="AD83" s="153">
        <f>VLOOKUP(D83,'Dados Base'!$B:$K,9,FALSE)*31536000/VLOOKUP($F83,F:H,MATCH(H82,F82:AF82,0),FALSE)</f>
        <v>35040</v>
      </c>
      <c r="AE83" s="153">
        <f>VLOOKUP(D83,'Dados Base'!$B:$K,10,FALSE)*31536000/VLOOKUP($F83,F:H,MATCH(H82,F82:AF82,0),FALSE)</f>
        <v>3893.3333333333321</v>
      </c>
      <c r="AF83" s="21"/>
      <c r="AG83" s="21"/>
      <c r="AH83" s="21"/>
      <c r="AI83" s="21"/>
      <c r="AJ83" s="21"/>
      <c r="AK83" s="72">
        <f>(SUMIFS('Banco de Indicadores Mun. (2)'!I:I,'Banco de Indicadores Mun. (2)'!B:B,'Banco de Indicadores - Mun. (1)'!B83,'Banco de Indicadores Mun. (2)'!A:A,'Banco de Indicadores - Mun. (1)'!A83) / VLOOKUP(D83,'Dados Base'!$B:$K,8,FALSE)) * 100</f>
        <v>13.087095238095239</v>
      </c>
      <c r="AL83" s="72">
        <f>(SUMIFS('Banco de Indicadores Mun. (2)'!I:I,'Banco de Indicadores Mun. (2)'!B:B,'Banco de Indicadores - Mun. (1)'!B83,'Banco de Indicadores Mun. (2)'!A:A,'Banco de Indicadores - Mun. (1)'!A83) / VLOOKUP(D83,'Dados Base'!$B:$K,9,FALSE)) * 100</f>
        <v>6.1073111111111116</v>
      </c>
      <c r="AM83" s="72">
        <f>(SUMIFS('Banco de Indicadores Mun. (2)'!J:J,'Banco de Indicadores Mun. (2)'!B:B,'Banco de Indicadores - Mun. (1)'!B83,'Banco de Indicadores Mun. (2)'!A:A,'Banco de Indicadores - Mun. (1)'!A83) / VLOOKUP(D83,'Dados Base'!$B:$K,7,FALSE)) * 100</f>
        <v>0.47831250000000003</v>
      </c>
      <c r="AN83" s="72">
        <f>(SUMIFS('Banco de Indicadores Mun. (2)'!K:K,'Banco de Indicadores Mun. (2)'!B:B,'Banco de Indicadores - Mun. (1)'!B83,'Banco de Indicadores Mun. (2)'!A:A,'Banco de Indicadores - Mun. (1)'!A83) / VLOOKUP(D83,'Dados Base'!$B:$K,10,FALSE)) * 100</f>
        <v>53.435200000000016</v>
      </c>
      <c r="AO83" s="21">
        <v>0</v>
      </c>
      <c r="AP83" s="125">
        <v>0</v>
      </c>
      <c r="AQ83" s="143">
        <v>0</v>
      </c>
      <c r="AR83" s="21">
        <v>8.9</v>
      </c>
      <c r="AS83" s="37">
        <v>100</v>
      </c>
      <c r="AT83" s="37">
        <v>100</v>
      </c>
      <c r="AU83" s="37">
        <v>92</v>
      </c>
      <c r="AV83" s="20">
        <v>10</v>
      </c>
      <c r="AW83" s="21">
        <v>0</v>
      </c>
      <c r="AX83" s="21">
        <v>0</v>
      </c>
      <c r="AY83" s="21"/>
    </row>
    <row r="84" spans="1:51" ht="15" x14ac:dyDescent="0.25">
      <c r="A84" s="144">
        <v>2017</v>
      </c>
      <c r="B84" s="77" t="s">
        <v>84</v>
      </c>
      <c r="C84" s="78">
        <v>13</v>
      </c>
      <c r="D84" s="77">
        <v>3507308</v>
      </c>
      <c r="E84" s="78">
        <v>350730813</v>
      </c>
      <c r="F84" s="78" t="str">
        <f t="shared" si="3"/>
        <v>3507308132017</v>
      </c>
      <c r="G84" s="79">
        <v>1.1779450175658068</v>
      </c>
      <c r="H84" s="80">
        <f t="shared" si="2"/>
        <v>4615</v>
      </c>
      <c r="I84" s="81">
        <v>4190</v>
      </c>
      <c r="J84" s="82">
        <v>425</v>
      </c>
      <c r="K84" s="83">
        <f>(H84)/VLOOKUP(D84,'Dados Base'!$B:$K,6,FALSE)</f>
        <v>38.203642384105962</v>
      </c>
      <c r="L84" s="84">
        <v>90.79</v>
      </c>
      <c r="M84" s="85" t="s">
        <v>702</v>
      </c>
      <c r="N84" s="86">
        <v>0.754</v>
      </c>
      <c r="O84" s="87" t="s">
        <v>691</v>
      </c>
      <c r="P84" s="87" t="s">
        <v>691</v>
      </c>
      <c r="Q84" s="87" t="s">
        <v>691</v>
      </c>
      <c r="R84" s="87" t="s">
        <v>691</v>
      </c>
      <c r="S84" s="87" t="s">
        <v>691</v>
      </c>
      <c r="T84" s="87" t="s">
        <v>691</v>
      </c>
      <c r="U84" s="87" t="s">
        <v>691</v>
      </c>
      <c r="V84" s="87" t="s">
        <v>691</v>
      </c>
      <c r="W84" s="87" t="s">
        <v>691</v>
      </c>
      <c r="X84" s="21"/>
      <c r="Y84" s="21">
        <v>2.96</v>
      </c>
      <c r="Z84" s="10">
        <v>183.90186</v>
      </c>
      <c r="AA84" s="10">
        <v>44.518139999999995</v>
      </c>
      <c r="AB84" s="21">
        <v>0</v>
      </c>
      <c r="AC84" s="21">
        <v>0</v>
      </c>
      <c r="AD84" s="153">
        <f>VLOOKUP(D84,'Dados Base'!$B:$K,9,FALSE)*31536000/VLOOKUP($F84,F:H,MATCH(H83,F83:AF83,0),FALSE)</f>
        <v>6628.3683640303361</v>
      </c>
      <c r="AE84" s="153">
        <f>VLOOKUP(D84,'Dados Base'!$B:$K,10,FALSE)*31536000/VLOOKUP($F84,F:H,MATCH(H83,F83:AF83,0),FALSE)</f>
        <v>683.33694474539527</v>
      </c>
      <c r="AF84" s="21"/>
      <c r="AG84" s="21"/>
      <c r="AH84" s="21"/>
      <c r="AI84" s="21"/>
      <c r="AJ84" s="21"/>
      <c r="AK84" s="72">
        <f>(SUMIFS('Banco de Indicadores Mun. (2)'!I:I,'Banco de Indicadores Mun. (2)'!B:B,'Banco de Indicadores - Mun. (1)'!B84,'Banco de Indicadores Mun. (2)'!A:A,'Banco de Indicadores - Mun. (1)'!A84) / VLOOKUP(D84,'Dados Base'!$B:$K,8,FALSE)) * 100</f>
        <v>2.9174199999999999</v>
      </c>
      <c r="AL84" s="72">
        <f>(SUMIFS('Banco de Indicadores Mun. (2)'!I:I,'Banco de Indicadores Mun. (2)'!B:B,'Banco de Indicadores - Mun. (1)'!B84,'Banco de Indicadores Mun. (2)'!A:A,'Banco de Indicadores - Mun. (1)'!A84) / VLOOKUP(D84,'Dados Base'!$B:$K,9,FALSE)) * 100</f>
        <v>1.5038247422680413</v>
      </c>
      <c r="AM84" s="72">
        <f>(SUMIFS('Banco de Indicadores Mun. (2)'!J:J,'Banco de Indicadores Mun. (2)'!B:B,'Banco de Indicadores - Mun. (1)'!B84,'Banco de Indicadores Mun. (2)'!A:A,'Banco de Indicadores - Mun. (1)'!A84) / VLOOKUP(D84,'Dados Base'!$B:$K,7,FALSE)) * 100</f>
        <v>9.3174999999999994E-2</v>
      </c>
      <c r="AN84" s="72">
        <f>(SUMIFS('Banco de Indicadores Mun. (2)'!K:K,'Banco de Indicadores Mun. (2)'!B:B,'Banco de Indicadores - Mun. (1)'!B84,'Banco de Indicadores Mun. (2)'!A:A,'Banco de Indicadores - Mun. (1)'!A84) / VLOOKUP(D84,'Dados Base'!$B:$K,10,FALSE)) * 100</f>
        <v>14.214400000000005</v>
      </c>
      <c r="AO84" s="21">
        <v>0</v>
      </c>
      <c r="AP84" s="125">
        <v>0</v>
      </c>
      <c r="AQ84" s="143">
        <v>0</v>
      </c>
      <c r="AR84" s="21">
        <v>9.1</v>
      </c>
      <c r="AS84" s="37">
        <v>97</v>
      </c>
      <c r="AT84" s="37">
        <v>97</v>
      </c>
      <c r="AU84" s="37">
        <v>80.510401891252954</v>
      </c>
      <c r="AV84" s="20">
        <v>9.7550000000000008</v>
      </c>
      <c r="AW84" s="21">
        <v>0</v>
      </c>
      <c r="AX84" s="21">
        <v>0</v>
      </c>
      <c r="AY84" s="21"/>
    </row>
    <row r="85" spans="1:51" ht="15" x14ac:dyDescent="0.25">
      <c r="A85" s="144">
        <v>2017</v>
      </c>
      <c r="B85" s="77" t="s">
        <v>85</v>
      </c>
      <c r="C85" s="78">
        <v>16</v>
      </c>
      <c r="D85" s="77">
        <v>3507407</v>
      </c>
      <c r="E85" s="78">
        <v>350740716</v>
      </c>
      <c r="F85" s="78" t="str">
        <f t="shared" si="3"/>
        <v>3507407162017</v>
      </c>
      <c r="G85" s="79">
        <v>0.65413395508053807</v>
      </c>
      <c r="H85" s="80">
        <f t="shared" si="2"/>
        <v>15114</v>
      </c>
      <c r="I85" s="81">
        <v>14077</v>
      </c>
      <c r="J85" s="82">
        <v>1037</v>
      </c>
      <c r="K85" s="83">
        <f>(H85)/VLOOKUP(D85,'Dados Base'!$B:$K,6,FALSE)</f>
        <v>27.350705754614548</v>
      </c>
      <c r="L85" s="84">
        <v>93.14</v>
      </c>
      <c r="M85" s="85" t="s">
        <v>702</v>
      </c>
      <c r="N85" s="86">
        <v>0.73</v>
      </c>
      <c r="O85" s="87" t="s">
        <v>691</v>
      </c>
      <c r="P85" s="87" t="s">
        <v>691</v>
      </c>
      <c r="Q85" s="87" t="s">
        <v>691</v>
      </c>
      <c r="R85" s="87" t="s">
        <v>691</v>
      </c>
      <c r="S85" s="87" t="s">
        <v>691</v>
      </c>
      <c r="T85" s="87" t="s">
        <v>691</v>
      </c>
      <c r="U85" s="87" t="s">
        <v>691</v>
      </c>
      <c r="V85" s="87" t="s">
        <v>691</v>
      </c>
      <c r="W85" s="87" t="s">
        <v>691</v>
      </c>
      <c r="X85" s="21"/>
      <c r="Y85" s="21">
        <v>9.9600000000000009</v>
      </c>
      <c r="Z85" s="10">
        <v>699.97392000000002</v>
      </c>
      <c r="AA85" s="10">
        <v>68.554079999999999</v>
      </c>
      <c r="AB85" s="21">
        <v>2</v>
      </c>
      <c r="AC85" s="21">
        <v>0</v>
      </c>
      <c r="AD85" s="153">
        <f>VLOOKUP(D85,'Dados Base'!$B:$K,9,FALSE)*31536000/VLOOKUP($F85,F:H,MATCH(H84,F84:AF84,0),FALSE)</f>
        <v>8638.2850337435484</v>
      </c>
      <c r="AE85" s="153">
        <f>VLOOKUP(D85,'Dados Base'!$B:$K,10,FALSE)*31536000/VLOOKUP($F85,F:H,MATCH(H84,F84:AF84,0),FALSE)</f>
        <v>772.02064311234597</v>
      </c>
      <c r="AF85" s="21"/>
      <c r="AG85" s="21"/>
      <c r="AH85" s="21"/>
      <c r="AI85" s="21"/>
      <c r="AJ85" s="21"/>
      <c r="AK85" s="72">
        <f>(SUMIFS('Banco de Indicadores Mun. (2)'!I:I,'Banco de Indicadores Mun. (2)'!B:B,'Banco de Indicadores - Mun. (1)'!B85,'Banco de Indicadores Mun. (2)'!A:A,'Banco de Indicadores - Mun. (1)'!A85) / VLOOKUP(D85,'Dados Base'!$B:$K,8,FALSE)) * 100</f>
        <v>42.880142011834323</v>
      </c>
      <c r="AL85" s="72">
        <f>(SUMIFS('Banco de Indicadores Mun. (2)'!I:I,'Banco de Indicadores Mun. (2)'!B:B,'Banco de Indicadores - Mun. (1)'!B85,'Banco de Indicadores Mun. (2)'!A:A,'Banco de Indicadores - Mun. (1)'!A85) / VLOOKUP(D85,'Dados Base'!$B:$K,9,FALSE)) * 100</f>
        <v>17.504212560386474</v>
      </c>
      <c r="AM85" s="72">
        <f>(SUMIFS('Banco de Indicadores Mun. (2)'!J:J,'Banco de Indicadores Mun. (2)'!B:B,'Banco de Indicadores - Mun. (1)'!B85,'Banco de Indicadores Mun. (2)'!A:A,'Banco de Indicadores - Mun. (1)'!A85) / VLOOKUP(D85,'Dados Base'!$B:$K,7,FALSE)) * 100</f>
        <v>48.055719696969703</v>
      </c>
      <c r="AN85" s="72">
        <f>(SUMIFS('Banco de Indicadores Mun. (2)'!K:K,'Banco de Indicadores Mun. (2)'!B:B,'Banco de Indicadores - Mun. (1)'!B85,'Banco de Indicadores Mun. (2)'!A:A,'Banco de Indicadores - Mun. (1)'!A85) / VLOOKUP(D85,'Dados Base'!$B:$K,10,FALSE)) * 100</f>
        <v>24.415918918918923</v>
      </c>
      <c r="AO85" s="21">
        <v>0</v>
      </c>
      <c r="AP85" s="125">
        <v>0</v>
      </c>
      <c r="AQ85" s="143">
        <v>0</v>
      </c>
      <c r="AR85" s="21">
        <v>7.5</v>
      </c>
      <c r="AS85" s="37">
        <v>99</v>
      </c>
      <c r="AT85" s="37">
        <v>99</v>
      </c>
      <c r="AU85" s="37">
        <v>91.079820123664987</v>
      </c>
      <c r="AV85" s="20">
        <v>9.9849999999999994</v>
      </c>
      <c r="AW85" s="21">
        <v>1</v>
      </c>
      <c r="AX85" s="21">
        <v>0</v>
      </c>
      <c r="AY85" s="21"/>
    </row>
    <row r="86" spans="1:51" ht="15" x14ac:dyDescent="0.25">
      <c r="A86" s="144">
        <v>2017</v>
      </c>
      <c r="B86" s="77" t="s">
        <v>86</v>
      </c>
      <c r="C86" s="78">
        <v>13</v>
      </c>
      <c r="D86" s="77">
        <v>3507456</v>
      </c>
      <c r="E86" s="78">
        <v>350745613</v>
      </c>
      <c r="F86" s="78" t="str">
        <f t="shared" si="3"/>
        <v>3507456132017</v>
      </c>
      <c r="G86" s="79">
        <v>1.3112792640041615</v>
      </c>
      <c r="H86" s="80">
        <f t="shared" si="2"/>
        <v>2497</v>
      </c>
      <c r="I86" s="81">
        <v>2290</v>
      </c>
      <c r="J86" s="82">
        <v>207</v>
      </c>
      <c r="K86" s="83">
        <f>(H86)/VLOOKUP(D86,'Dados Base'!$B:$K,6,FALSE)</f>
        <v>7.172813972193496</v>
      </c>
      <c r="L86" s="84">
        <v>91.71</v>
      </c>
      <c r="M86" s="85" t="s">
        <v>702</v>
      </c>
      <c r="N86" s="86">
        <v>0.70499999999999996</v>
      </c>
      <c r="O86" s="87" t="s">
        <v>691</v>
      </c>
      <c r="P86" s="87" t="s">
        <v>691</v>
      </c>
      <c r="Q86" s="87" t="s">
        <v>691</v>
      </c>
      <c r="R86" s="87" t="s">
        <v>691</v>
      </c>
      <c r="S86" s="87" t="s">
        <v>691</v>
      </c>
      <c r="T86" s="87" t="s">
        <v>691</v>
      </c>
      <c r="U86" s="87" t="s">
        <v>691</v>
      </c>
      <c r="V86" s="87" t="s">
        <v>691</v>
      </c>
      <c r="W86" s="87" t="s">
        <v>691</v>
      </c>
      <c r="X86" s="21"/>
      <c r="Y86" s="21">
        <v>1.57</v>
      </c>
      <c r="Z86" s="10">
        <v>97.113599999999991</v>
      </c>
      <c r="AA86" s="10">
        <v>24.278400000000001</v>
      </c>
      <c r="AB86" s="21">
        <v>0</v>
      </c>
      <c r="AC86" s="21">
        <v>0</v>
      </c>
      <c r="AD86" s="153">
        <f>VLOOKUP(D86,'Dados Base'!$B:$K,9,FALSE)*31536000/VLOOKUP($F86,F:H,MATCH(H85,F85:AF85,0),FALSE)</f>
        <v>39783.099719663594</v>
      </c>
      <c r="AE86" s="153">
        <f>VLOOKUP(D86,'Dados Base'!$B:$K,10,FALSE)*31536000/VLOOKUP($F86,F:H,MATCH(H85,F85:AF85,0),FALSE)</f>
        <v>4167.7533039647551</v>
      </c>
      <c r="AF86" s="21"/>
      <c r="AG86" s="21"/>
      <c r="AH86" s="21"/>
      <c r="AI86" s="21"/>
      <c r="AJ86" s="21"/>
      <c r="AK86" s="72">
        <f>(SUMIFS('Banco de Indicadores Mun. (2)'!I:I,'Banco de Indicadores Mun. (2)'!B:B,'Banco de Indicadores - Mun. (1)'!B86,'Banco de Indicadores Mun. (2)'!A:A,'Banco de Indicadores - Mun. (1)'!A86) / VLOOKUP(D86,'Dados Base'!$B:$K,8,FALSE)) * 100</f>
        <v>1.7231333333333334</v>
      </c>
      <c r="AL86" s="72">
        <f>(SUMIFS('Banco de Indicadores Mun. (2)'!I:I,'Banco de Indicadores Mun. (2)'!B:B,'Banco de Indicadores - Mun. (1)'!B86,'Banco de Indicadores Mun. (2)'!A:A,'Banco de Indicadores - Mun. (1)'!A86) / VLOOKUP(D86,'Dados Base'!$B:$K,9,FALSE)) * 100</f>
        <v>0.90259365079365084</v>
      </c>
      <c r="AM86" s="72">
        <f>(SUMIFS('Banco de Indicadores Mun. (2)'!J:J,'Banco de Indicadores Mun. (2)'!B:B,'Banco de Indicadores - Mun. (1)'!B86,'Banco de Indicadores Mun. (2)'!A:A,'Banco de Indicadores - Mun. (1)'!A86) / VLOOKUP(D86,'Dados Base'!$B:$K,7,FALSE)) * 100</f>
        <v>2.0166893939393939</v>
      </c>
      <c r="AN86" s="72">
        <f>(SUMIFS('Banco de Indicadores Mun. (2)'!K:K,'Banco de Indicadores Mun. (2)'!B:B,'Banco de Indicadores - Mun. (1)'!B86,'Banco de Indicadores Mun. (2)'!A:A,'Banco de Indicadores - Mun. (1)'!A86) / VLOOKUP(D86,'Dados Base'!$B:$K,10,FALSE)) * 100</f>
        <v>0.54890909090909112</v>
      </c>
      <c r="AO86" s="21">
        <v>0</v>
      </c>
      <c r="AP86" s="125">
        <v>0</v>
      </c>
      <c r="AQ86" s="143">
        <v>0</v>
      </c>
      <c r="AR86" s="21">
        <v>8.5</v>
      </c>
      <c r="AS86" s="37">
        <v>100</v>
      </c>
      <c r="AT86" s="37">
        <v>100</v>
      </c>
      <c r="AU86" s="37">
        <v>80</v>
      </c>
      <c r="AV86" s="20">
        <v>9.8000000000000007</v>
      </c>
      <c r="AW86" s="21">
        <v>0</v>
      </c>
      <c r="AX86" s="21">
        <v>0</v>
      </c>
      <c r="AY86" s="21"/>
    </row>
    <row r="87" spans="1:51" ht="15" x14ac:dyDescent="0.25">
      <c r="A87" s="144">
        <v>2017</v>
      </c>
      <c r="B87" s="77" t="s">
        <v>87</v>
      </c>
      <c r="C87" s="78">
        <v>10</v>
      </c>
      <c r="D87" s="77">
        <v>3507506</v>
      </c>
      <c r="E87" s="78">
        <v>350750610</v>
      </c>
      <c r="F87" s="78" t="str">
        <f t="shared" si="3"/>
        <v>3507506102017</v>
      </c>
      <c r="G87" s="79">
        <v>1.2297181739256979</v>
      </c>
      <c r="H87" s="80">
        <f t="shared" si="2"/>
        <v>137334</v>
      </c>
      <c r="I87" s="81">
        <v>132606</v>
      </c>
      <c r="J87" s="82">
        <v>4728</v>
      </c>
      <c r="K87" s="83">
        <f>(H87)/VLOOKUP(D87,'Dados Base'!$B:$K,6,FALSE)</f>
        <v>92.613647858544581</v>
      </c>
      <c r="L87" s="84">
        <v>96.56</v>
      </c>
      <c r="M87" s="85" t="s">
        <v>702</v>
      </c>
      <c r="N87" s="86">
        <v>0.8</v>
      </c>
      <c r="O87" s="87" t="s">
        <v>691</v>
      </c>
      <c r="P87" s="87" t="s">
        <v>691</v>
      </c>
      <c r="Q87" s="87" t="s">
        <v>691</v>
      </c>
      <c r="R87" s="87" t="s">
        <v>691</v>
      </c>
      <c r="S87" s="87" t="s">
        <v>691</v>
      </c>
      <c r="T87" s="87" t="s">
        <v>691</v>
      </c>
      <c r="U87" s="87" t="s">
        <v>691</v>
      </c>
      <c r="V87" s="87" t="s">
        <v>691</v>
      </c>
      <c r="W87" s="87" t="s">
        <v>691</v>
      </c>
      <c r="X87" s="21"/>
      <c r="Y87" s="21">
        <v>123.61</v>
      </c>
      <c r="Z87" s="10">
        <v>6368.1627600000002</v>
      </c>
      <c r="AA87" s="10">
        <v>1048.1972399999995</v>
      </c>
      <c r="AB87" s="21">
        <v>7</v>
      </c>
      <c r="AC87" s="21">
        <v>0</v>
      </c>
      <c r="AD87" s="153">
        <f>VLOOKUP(D87,'Dados Base'!$B:$K,9,FALSE)*31536000/VLOOKUP($F87,F:H,MATCH(H86,F86:AF86,0),FALSE)</f>
        <v>3122.9673642360958</v>
      </c>
      <c r="AE87" s="153">
        <f>VLOOKUP(D87,'Dados Base'!$B:$K,10,FALSE)*31536000/VLOOKUP($F87,F:H,MATCH(H86,F86:AF86,0),FALSE)</f>
        <v>411.03761632225087</v>
      </c>
      <c r="AF87" s="21"/>
      <c r="AG87" s="21"/>
      <c r="AH87" s="21"/>
      <c r="AI87" s="21"/>
      <c r="AJ87" s="21"/>
      <c r="AK87" s="72">
        <f>(SUMIFS('Banco de Indicadores Mun. (2)'!I:I,'Banco de Indicadores Mun. (2)'!B:B,'Banco de Indicadores - Mun. (1)'!B87,'Banco de Indicadores Mun. (2)'!A:A,'Banco de Indicadores - Mun. (1)'!A87) / VLOOKUP(D87,'Dados Base'!$B:$K,8,FALSE)) * 100</f>
        <v>5.755147707979626</v>
      </c>
      <c r="AL87" s="72">
        <f>(SUMIFS('Banco de Indicadores Mun. (2)'!I:I,'Banco de Indicadores Mun. (2)'!B:B,'Banco de Indicadores - Mun. (1)'!B87,'Banco de Indicadores Mun. (2)'!A:A,'Banco de Indicadores - Mun. (1)'!A87) / VLOOKUP(D87,'Dados Base'!$B:$K,9,FALSE)) * 100</f>
        <v>2.4924867647058822</v>
      </c>
      <c r="AM87" s="72">
        <f>(SUMIFS('Banco de Indicadores Mun. (2)'!J:J,'Banco de Indicadores Mun. (2)'!B:B,'Banco de Indicadores - Mun. (1)'!B87,'Banco de Indicadores Mun. (2)'!A:A,'Banco de Indicadores - Mun. (1)'!A87) / VLOOKUP(D87,'Dados Base'!$B:$K,7,FALSE)) * 100</f>
        <v>7.3088073170731711</v>
      </c>
      <c r="AN87" s="72">
        <f>(SUMIFS('Banco de Indicadores Mun. (2)'!K:K,'Banco de Indicadores Mun. (2)'!B:B,'Banco de Indicadores - Mun. (1)'!B87,'Banco de Indicadores Mun. (2)'!A:A,'Banco de Indicadores - Mun. (1)'!A87) / VLOOKUP(D87,'Dados Base'!$B:$K,10,FALSE)) * 100</f>
        <v>2.1964860335195535</v>
      </c>
      <c r="AO87" s="21">
        <v>0</v>
      </c>
      <c r="AP87" s="125">
        <v>0</v>
      </c>
      <c r="AQ87" s="143">
        <v>0</v>
      </c>
      <c r="AR87" s="21">
        <v>9.6999999999999993</v>
      </c>
      <c r="AS87" s="37">
        <v>94.65</v>
      </c>
      <c r="AT87" s="37">
        <v>94.65</v>
      </c>
      <c r="AU87" s="37">
        <v>85.866419105868658</v>
      </c>
      <c r="AV87" s="20">
        <v>9.9197500000000005</v>
      </c>
      <c r="AW87" s="21">
        <v>1</v>
      </c>
      <c r="AX87" s="21">
        <v>0</v>
      </c>
      <c r="AY87" s="21"/>
    </row>
    <row r="88" spans="1:51" ht="15" x14ac:dyDescent="0.25">
      <c r="A88" s="144">
        <v>2017</v>
      </c>
      <c r="B88" s="77" t="s">
        <v>88</v>
      </c>
      <c r="C88" s="78">
        <v>5</v>
      </c>
      <c r="D88" s="77">
        <v>3507605</v>
      </c>
      <c r="E88" s="78">
        <v>35076055</v>
      </c>
      <c r="F88" s="78" t="str">
        <f t="shared" si="3"/>
        <v>350760552017</v>
      </c>
      <c r="G88" s="79">
        <v>1.2723129635906272</v>
      </c>
      <c r="H88" s="80">
        <f t="shared" si="2"/>
        <v>159292</v>
      </c>
      <c r="I88" s="81">
        <v>156035</v>
      </c>
      <c r="J88" s="82">
        <v>3257</v>
      </c>
      <c r="K88" s="83">
        <f>(H88)/VLOOKUP(D88,'Dados Base'!$B:$K,6,FALSE)</f>
        <v>310.15401390213981</v>
      </c>
      <c r="L88" s="84">
        <v>97.96</v>
      </c>
      <c r="M88" s="85" t="s">
        <v>702</v>
      </c>
      <c r="N88" s="86">
        <v>0.77600000000000002</v>
      </c>
      <c r="O88" s="87" t="s">
        <v>691</v>
      </c>
      <c r="P88" s="87" t="s">
        <v>691</v>
      </c>
      <c r="Q88" s="87" t="s">
        <v>691</v>
      </c>
      <c r="R88" s="87" t="s">
        <v>691</v>
      </c>
      <c r="S88" s="87" t="s">
        <v>691</v>
      </c>
      <c r="T88" s="87" t="s">
        <v>691</v>
      </c>
      <c r="U88" s="87" t="s">
        <v>691</v>
      </c>
      <c r="V88" s="87" t="s">
        <v>691</v>
      </c>
      <c r="W88" s="87" t="s">
        <v>691</v>
      </c>
      <c r="X88" s="21"/>
      <c r="Y88" s="21">
        <v>143.22999999999999</v>
      </c>
      <c r="Z88" s="10">
        <v>6855.7960818000001</v>
      </c>
      <c r="AA88" s="10">
        <v>1737.8179181999994</v>
      </c>
      <c r="AB88" s="21">
        <v>19</v>
      </c>
      <c r="AC88" s="21">
        <v>0</v>
      </c>
      <c r="AD88" s="153">
        <f>VLOOKUP(D88,'Dados Base'!$B:$K,9,FALSE)*31536000/VLOOKUP($F88,F:H,MATCH(H87,F87:AF87,0),FALSE)</f>
        <v>1243.2895562865681</v>
      </c>
      <c r="AE88" s="153">
        <f>VLOOKUP(D88,'Dados Base'!$B:$K,10,FALSE)*31536000/VLOOKUP($F88,F:H,MATCH(H87,F87:AF87,0),FALSE)</f>
        <v>164.32011651558142</v>
      </c>
      <c r="AF88" s="21"/>
      <c r="AG88" s="21"/>
      <c r="AH88" s="21"/>
      <c r="AI88" s="21"/>
      <c r="AJ88" s="21"/>
      <c r="AK88" s="72">
        <f>(SUMIFS('Banco de Indicadores Mun. (2)'!I:I,'Banco de Indicadores Mun. (2)'!B:B,'Banco de Indicadores - Mun. (1)'!B88,'Banco de Indicadores Mun. (2)'!A:A,'Banco de Indicadores - Mun. (1)'!A88) / VLOOKUP(D88,'Dados Base'!$B:$K,8,FALSE)) * 100</f>
        <v>45.146739495798307</v>
      </c>
      <c r="AL88" s="72">
        <f>(SUMIFS('Banco de Indicadores Mun. (2)'!I:I,'Banco de Indicadores Mun. (2)'!B:B,'Banco de Indicadores - Mun. (1)'!B88,'Banco de Indicadores Mun. (2)'!A:A,'Banco de Indicadores - Mun. (1)'!A88) / VLOOKUP(D88,'Dados Base'!$B:$K,9,FALSE)) * 100</f>
        <v>17.109751592356684</v>
      </c>
      <c r="AM88" s="72">
        <f>(SUMIFS('Banco de Indicadores Mun. (2)'!J:J,'Banco de Indicadores Mun. (2)'!B:B,'Banco de Indicadores - Mun. (1)'!B88,'Banco de Indicadores Mun. (2)'!A:A,'Banco de Indicadores - Mun. (1)'!A88) / VLOOKUP(D88,'Dados Base'!$B:$K,7,FALSE)) * 100</f>
        <v>64.651354838709679</v>
      </c>
      <c r="AN88" s="72">
        <f>(SUMIFS('Banco de Indicadores Mun. (2)'!K:K,'Banco de Indicadores Mun. (2)'!B:B,'Banco de Indicadores - Mun. (1)'!B88,'Banco de Indicadores Mun. (2)'!A:A,'Banco de Indicadores - Mun. (1)'!A88) / VLOOKUP(D88,'Dados Base'!$B:$K,10,FALSE)) * 100</f>
        <v>8.7224578313252703</v>
      </c>
      <c r="AO88" s="21">
        <v>0</v>
      </c>
      <c r="AP88" s="125">
        <v>0</v>
      </c>
      <c r="AQ88" s="143">
        <v>0</v>
      </c>
      <c r="AR88" s="21">
        <v>9.8000000000000007</v>
      </c>
      <c r="AS88" s="37">
        <v>84.87</v>
      </c>
      <c r="AT88" s="37">
        <v>84.87</v>
      </c>
      <c r="AU88" s="37">
        <v>79.777798744509596</v>
      </c>
      <c r="AV88" s="20">
        <v>8.4586070000000007</v>
      </c>
      <c r="AW88" s="21">
        <v>2</v>
      </c>
      <c r="AX88" s="21">
        <v>0</v>
      </c>
      <c r="AY88" s="21"/>
    </row>
    <row r="89" spans="1:51" ht="15" x14ac:dyDescent="0.25">
      <c r="A89" s="144">
        <v>2017</v>
      </c>
      <c r="B89" s="77" t="s">
        <v>89</v>
      </c>
      <c r="C89" s="78">
        <v>19</v>
      </c>
      <c r="D89" s="77">
        <v>3507704</v>
      </c>
      <c r="E89" s="78">
        <v>350770419</v>
      </c>
      <c r="F89" s="78" t="str">
        <f t="shared" si="3"/>
        <v>3507704192017</v>
      </c>
      <c r="G89" s="79">
        <v>1.1822189415023665</v>
      </c>
      <c r="H89" s="80">
        <f t="shared" si="2"/>
        <v>5402</v>
      </c>
      <c r="I89" s="81">
        <v>4943</v>
      </c>
      <c r="J89" s="82">
        <v>459</v>
      </c>
      <c r="K89" s="83">
        <f>(H89)/VLOOKUP(D89,'Dados Base'!$B:$K,6,FALSE)</f>
        <v>27.628887070376429</v>
      </c>
      <c r="L89" s="84">
        <v>91.5</v>
      </c>
      <c r="M89" s="85" t="s">
        <v>702</v>
      </c>
      <c r="N89" s="86">
        <v>0.73699999999999999</v>
      </c>
      <c r="O89" s="87" t="s">
        <v>691</v>
      </c>
      <c r="P89" s="87" t="s">
        <v>691</v>
      </c>
      <c r="Q89" s="87" t="s">
        <v>691</v>
      </c>
      <c r="R89" s="87" t="s">
        <v>691</v>
      </c>
      <c r="S89" s="87" t="s">
        <v>691</v>
      </c>
      <c r="T89" s="87" t="s">
        <v>691</v>
      </c>
      <c r="U89" s="87" t="s">
        <v>691</v>
      </c>
      <c r="V89" s="87" t="s">
        <v>691</v>
      </c>
      <c r="W89" s="87" t="s">
        <v>691</v>
      </c>
      <c r="X89" s="21"/>
      <c r="Y89" s="21">
        <v>3.4</v>
      </c>
      <c r="Z89" s="10">
        <v>228.27582000000001</v>
      </c>
      <c r="AA89" s="10">
        <v>34.11018</v>
      </c>
      <c r="AB89" s="21">
        <v>1</v>
      </c>
      <c r="AC89" s="21">
        <v>0</v>
      </c>
      <c r="AD89" s="153">
        <f>VLOOKUP(D89,'Dados Base'!$B:$K,9,FALSE)*31536000/VLOOKUP($F89,F:H,MATCH(H88,F88:AF88,0),FALSE)</f>
        <v>8640</v>
      </c>
      <c r="AE89" s="153">
        <f>VLOOKUP(D89,'Dados Base'!$B:$K,10,FALSE)*31536000/VLOOKUP($F89,F:H,MATCH(H88,F88:AF88,0),FALSE)</f>
        <v>992.43243243243228</v>
      </c>
      <c r="AF89" s="21"/>
      <c r="AG89" s="21"/>
      <c r="AH89" s="21"/>
      <c r="AI89" s="21"/>
      <c r="AJ89" s="21"/>
      <c r="AK89" s="72">
        <f>(SUMIFS('Banco de Indicadores Mun. (2)'!I:I,'Banco de Indicadores Mun. (2)'!B:B,'Banco de Indicadores - Mun. (1)'!B89,'Banco de Indicadores Mun. (2)'!A:A,'Banco de Indicadores - Mun. (1)'!A89) / VLOOKUP(D89,'Dados Base'!$B:$K,8,FALSE)) * 100</f>
        <v>7.0542068965517251</v>
      </c>
      <c r="AL89" s="72">
        <f>(SUMIFS('Banco de Indicadores Mun. (2)'!I:I,'Banco de Indicadores Mun. (2)'!B:B,'Banco de Indicadores - Mun. (1)'!B89,'Banco de Indicadores Mun. (2)'!A:A,'Banco de Indicadores - Mun. (1)'!A89) / VLOOKUP(D89,'Dados Base'!$B:$K,9,FALSE)) * 100</f>
        <v>2.7644864864864869</v>
      </c>
      <c r="AM89" s="72">
        <f>(SUMIFS('Banco de Indicadores Mun. (2)'!J:J,'Banco de Indicadores Mun. (2)'!B:B,'Banco de Indicadores - Mun. (1)'!B89,'Banco de Indicadores Mun. (2)'!A:A,'Banco de Indicadores - Mun. (1)'!A89) / VLOOKUP(D89,'Dados Base'!$B:$K,7,FALSE)) * 100</f>
        <v>9.7086585365853662</v>
      </c>
      <c r="AN89" s="72">
        <f>(SUMIFS('Banco de Indicadores Mun. (2)'!K:K,'Banco de Indicadores Mun. (2)'!B:B,'Banco de Indicadores - Mun. (1)'!B89,'Banco de Indicadores Mun. (2)'!A:A,'Banco de Indicadores - Mun. (1)'!A89) / VLOOKUP(D89,'Dados Base'!$B:$K,10,FALSE)) * 100</f>
        <v>0.6522941176470588</v>
      </c>
      <c r="AO89" s="21">
        <v>0</v>
      </c>
      <c r="AP89" s="125">
        <v>0</v>
      </c>
      <c r="AQ89" s="143">
        <v>0</v>
      </c>
      <c r="AR89" s="21">
        <v>9</v>
      </c>
      <c r="AS89" s="37">
        <v>100</v>
      </c>
      <c r="AT89" s="37">
        <v>100</v>
      </c>
      <c r="AU89" s="37">
        <v>87</v>
      </c>
      <c r="AV89" s="20">
        <v>9.6999999999999993</v>
      </c>
      <c r="AW89" s="21">
        <v>0</v>
      </c>
      <c r="AX89" s="21">
        <v>0</v>
      </c>
      <c r="AY89" s="21"/>
    </row>
    <row r="90" spans="1:51" ht="15" x14ac:dyDescent="0.25">
      <c r="A90" s="144">
        <v>2017</v>
      </c>
      <c r="B90" s="77" t="s">
        <v>90</v>
      </c>
      <c r="C90" s="78">
        <v>19</v>
      </c>
      <c r="D90" s="77">
        <v>3507753</v>
      </c>
      <c r="E90" s="78">
        <v>350775319</v>
      </c>
      <c r="F90" s="78" t="str">
        <f t="shared" si="3"/>
        <v>3507753192017</v>
      </c>
      <c r="G90" s="79">
        <v>0.79280835808781536</v>
      </c>
      <c r="H90" s="80">
        <f t="shared" si="2"/>
        <v>2713</v>
      </c>
      <c r="I90" s="81">
        <v>2301</v>
      </c>
      <c r="J90" s="82">
        <v>412</v>
      </c>
      <c r="K90" s="83">
        <f>(H90)/VLOOKUP(D90,'Dados Base'!$B:$K,6,FALSE)</f>
        <v>25.879996184298388</v>
      </c>
      <c r="L90" s="84">
        <v>84.81</v>
      </c>
      <c r="M90" s="85" t="s">
        <v>702</v>
      </c>
      <c r="N90" s="86">
        <v>0.71</v>
      </c>
      <c r="O90" s="87" t="s">
        <v>691</v>
      </c>
      <c r="P90" s="87" t="s">
        <v>691</v>
      </c>
      <c r="Q90" s="87" t="s">
        <v>691</v>
      </c>
      <c r="R90" s="87" t="s">
        <v>691</v>
      </c>
      <c r="S90" s="87" t="s">
        <v>691</v>
      </c>
      <c r="T90" s="87" t="s">
        <v>691</v>
      </c>
      <c r="U90" s="87" t="s">
        <v>691</v>
      </c>
      <c r="V90" s="87" t="s">
        <v>691</v>
      </c>
      <c r="W90" s="87" t="s">
        <v>691</v>
      </c>
      <c r="X90" s="21"/>
      <c r="Y90" s="21">
        <v>1.61</v>
      </c>
      <c r="Z90" s="10">
        <v>88.882282800000013</v>
      </c>
      <c r="AA90" s="10">
        <v>35.641717199999995</v>
      </c>
      <c r="AB90" s="21">
        <v>0</v>
      </c>
      <c r="AC90" s="21">
        <v>0</v>
      </c>
      <c r="AD90" s="153">
        <f>VLOOKUP(D90,'Dados Base'!$B:$K,9,FALSE)*31536000/VLOOKUP($F90,F:H,MATCH(H89,F89:AF89,0),FALSE)</f>
        <v>8834.264651677111</v>
      </c>
      <c r="AE90" s="153">
        <f>VLOOKUP(D90,'Dados Base'!$B:$K,10,FALSE)*31536000/VLOOKUP($F90,F:H,MATCH(H89,F89:AF89,0),FALSE)</f>
        <v>697.44194618503502</v>
      </c>
      <c r="AF90" s="21"/>
      <c r="AG90" s="21"/>
      <c r="AH90" s="21"/>
      <c r="AI90" s="21"/>
      <c r="AJ90" s="21"/>
      <c r="AK90" s="72">
        <f>(SUMIFS('Banco de Indicadores Mun. (2)'!I:I,'Banco de Indicadores Mun. (2)'!B:B,'Banco de Indicadores - Mun. (1)'!B90,'Banco de Indicadores Mun. (2)'!A:A,'Banco de Indicadores - Mun. (1)'!A90) / VLOOKUP(D90,'Dados Base'!$B:$K,8,FALSE)) * 100</f>
        <v>17.743791666666667</v>
      </c>
      <c r="AL90" s="72">
        <f>(SUMIFS('Banco de Indicadores Mun. (2)'!I:I,'Banco de Indicadores Mun. (2)'!B:B,'Banco de Indicadores - Mun. (1)'!B90,'Banco de Indicadores Mun. (2)'!A:A,'Banco de Indicadores - Mun. (1)'!A90) / VLOOKUP(D90,'Dados Base'!$B:$K,9,FALSE)) * 100</f>
        <v>5.6033026315789467</v>
      </c>
      <c r="AM90" s="72">
        <f>(SUMIFS('Banco de Indicadores Mun. (2)'!J:J,'Banco de Indicadores Mun. (2)'!B:B,'Banco de Indicadores - Mun. (1)'!B90,'Banco de Indicadores Mun. (2)'!A:A,'Banco de Indicadores - Mun. (1)'!A90) / VLOOKUP(D90,'Dados Base'!$B:$K,7,FALSE)) * 100</f>
        <v>18.540388888888888</v>
      </c>
      <c r="AN90" s="72">
        <f>(SUMIFS('Banco de Indicadores Mun. (2)'!K:K,'Banco de Indicadores Mun. (2)'!B:B,'Banco de Indicadores - Mun. (1)'!B90,'Banco de Indicadores Mun. (2)'!A:A,'Banco de Indicadores - Mun. (1)'!A90) / VLOOKUP(D90,'Dados Base'!$B:$K,10,FALSE)) * 100</f>
        <v>15.354000000000001</v>
      </c>
      <c r="AO90" s="21">
        <v>0</v>
      </c>
      <c r="AP90" s="125">
        <v>0</v>
      </c>
      <c r="AQ90" s="143">
        <v>0</v>
      </c>
      <c r="AR90" s="21">
        <v>7.7</v>
      </c>
      <c r="AS90" s="37">
        <v>84.97</v>
      </c>
      <c r="AT90" s="37">
        <v>84.970000000000013</v>
      </c>
      <c r="AU90" s="37">
        <v>71.377632263660018</v>
      </c>
      <c r="AV90" s="20">
        <v>7.613912</v>
      </c>
      <c r="AW90" s="21">
        <v>0</v>
      </c>
      <c r="AX90" s="21">
        <v>0</v>
      </c>
      <c r="AY90" s="21"/>
    </row>
    <row r="91" spans="1:51" ht="15" x14ac:dyDescent="0.25">
      <c r="A91" s="144">
        <v>2017</v>
      </c>
      <c r="B91" s="77" t="s">
        <v>91</v>
      </c>
      <c r="C91" s="78">
        <v>4</v>
      </c>
      <c r="D91" s="77">
        <v>3507803</v>
      </c>
      <c r="E91" s="78">
        <v>35078034</v>
      </c>
      <c r="F91" s="78" t="str">
        <f t="shared" si="3"/>
        <v>350780342017</v>
      </c>
      <c r="G91" s="79">
        <v>1.5039963619702279</v>
      </c>
      <c r="H91" s="80">
        <f t="shared" si="2"/>
        <v>23177</v>
      </c>
      <c r="I91" s="81">
        <v>22830</v>
      </c>
      <c r="J91" s="82">
        <v>347</v>
      </c>
      <c r="K91" s="83">
        <f>(H91)/VLOOKUP(D91,'Dados Base'!$B:$K,6,FALSE)</f>
        <v>82.834167262330226</v>
      </c>
      <c r="L91" s="84">
        <v>98.5</v>
      </c>
      <c r="M91" s="85" t="s">
        <v>702</v>
      </c>
      <c r="N91" s="86">
        <v>0.755</v>
      </c>
      <c r="O91" s="87" t="s">
        <v>691</v>
      </c>
      <c r="P91" s="87" t="s">
        <v>691</v>
      </c>
      <c r="Q91" s="87" t="s">
        <v>691</v>
      </c>
      <c r="R91" s="87" t="s">
        <v>691</v>
      </c>
      <c r="S91" s="87" t="s">
        <v>691</v>
      </c>
      <c r="T91" s="87" t="s">
        <v>691</v>
      </c>
      <c r="U91" s="87" t="s">
        <v>691</v>
      </c>
      <c r="V91" s="87" t="s">
        <v>691</v>
      </c>
      <c r="W91" s="87" t="s">
        <v>691</v>
      </c>
      <c r="X91" s="21"/>
      <c r="Y91" s="21">
        <v>16.46</v>
      </c>
      <c r="Z91" s="10">
        <v>641.1176999999999</v>
      </c>
      <c r="AA91" s="10">
        <v>628.42230000000006</v>
      </c>
      <c r="AB91" s="21">
        <v>0</v>
      </c>
      <c r="AC91" s="21">
        <v>0</v>
      </c>
      <c r="AD91" s="153">
        <f>VLOOKUP(D91,'Dados Base'!$B:$K,9,FALSE)*31536000/VLOOKUP($F91,F:H,MATCH(H90,F90:AF90,0),FALSE)</f>
        <v>6041.3271778055832</v>
      </c>
      <c r="AE91" s="153">
        <f>VLOOKUP(D91,'Dados Base'!$B:$K,10,FALSE)*31536000/VLOOKUP($F91,F:H,MATCH(H90,F90:AF90,0),FALSE)</f>
        <v>598.69008068343612</v>
      </c>
      <c r="AF91" s="21"/>
      <c r="AG91" s="21"/>
      <c r="AH91" s="21"/>
      <c r="AI91" s="21"/>
      <c r="AJ91" s="21"/>
      <c r="AK91" s="72">
        <f>(SUMIFS('Banco de Indicadores Mun. (2)'!I:I,'Banco de Indicadores Mun. (2)'!B:B,'Banco de Indicadores - Mun. (1)'!B91,'Banco de Indicadores Mun. (2)'!A:A,'Banco de Indicadores - Mun. (1)'!A91) / VLOOKUP(D91,'Dados Base'!$B:$K,8,FALSE)) * 100</f>
        <v>11.17818705035971</v>
      </c>
      <c r="AL91" s="72">
        <f>(SUMIFS('Banco de Indicadores Mun. (2)'!I:I,'Banco de Indicadores Mun. (2)'!B:B,'Banco de Indicadores - Mun. (1)'!B91,'Banco de Indicadores Mun. (2)'!A:A,'Banco de Indicadores - Mun. (1)'!A91) / VLOOKUP(D91,'Dados Base'!$B:$K,9,FALSE)) * 100</f>
        <v>3.4994774774774764</v>
      </c>
      <c r="AM91" s="72">
        <f>(SUMIFS('Banco de Indicadores Mun. (2)'!J:J,'Banco de Indicadores Mun. (2)'!B:B,'Banco de Indicadores - Mun. (1)'!B91,'Banco de Indicadores Mun. (2)'!A:A,'Banco de Indicadores - Mun. (1)'!A91) / VLOOKUP(D91,'Dados Base'!$B:$K,7,FALSE)) * 100</f>
        <v>3.1211894736842098</v>
      </c>
      <c r="AN91" s="72">
        <f>(SUMIFS('Banco de Indicadores Mun. (2)'!K:K,'Banco de Indicadores Mun. (2)'!B:B,'Banco de Indicadores - Mun. (1)'!B91,'Banco de Indicadores Mun. (2)'!A:A,'Banco de Indicadores - Mun. (1)'!A91) / VLOOKUP(D91,'Dados Base'!$B:$K,10,FALSE)) * 100</f>
        <v>28.573977272727269</v>
      </c>
      <c r="AO91" s="21">
        <v>0</v>
      </c>
      <c r="AP91" s="125">
        <v>0</v>
      </c>
      <c r="AQ91" s="143">
        <v>0</v>
      </c>
      <c r="AR91" s="21">
        <v>10</v>
      </c>
      <c r="AS91" s="37">
        <v>100</v>
      </c>
      <c r="AT91" s="37">
        <v>100</v>
      </c>
      <c r="AU91" s="37">
        <v>50.499999999999993</v>
      </c>
      <c r="AV91" s="20">
        <v>6.7825000000000006</v>
      </c>
      <c r="AW91" s="21">
        <v>0</v>
      </c>
      <c r="AX91" s="21">
        <v>0</v>
      </c>
      <c r="AY91" s="21"/>
    </row>
    <row r="92" spans="1:51" ht="15" x14ac:dyDescent="0.25">
      <c r="A92" s="144">
        <v>2017</v>
      </c>
      <c r="B92" s="77" t="s">
        <v>92</v>
      </c>
      <c r="C92" s="78">
        <v>13</v>
      </c>
      <c r="D92" s="77">
        <v>3507902</v>
      </c>
      <c r="E92" s="78">
        <v>350790213</v>
      </c>
      <c r="F92" s="78" t="str">
        <f t="shared" si="3"/>
        <v>3507902132017</v>
      </c>
      <c r="G92" s="79">
        <v>1.1080669298186852</v>
      </c>
      <c r="H92" s="80">
        <f t="shared" si="2"/>
        <v>23212</v>
      </c>
      <c r="I92" s="81">
        <v>20129</v>
      </c>
      <c r="J92" s="82">
        <v>3083</v>
      </c>
      <c r="K92" s="83">
        <f>(H92)/VLOOKUP(D92,'Dados Base'!$B:$K,6,FALSE)</f>
        <v>21.073656114102064</v>
      </c>
      <c r="L92" s="84">
        <v>86.72</v>
      </c>
      <c r="M92" s="85" t="s">
        <v>702</v>
      </c>
      <c r="N92" s="86">
        <v>0.74</v>
      </c>
      <c r="O92" s="87" t="s">
        <v>691</v>
      </c>
      <c r="P92" s="87" t="s">
        <v>691</v>
      </c>
      <c r="Q92" s="87" t="s">
        <v>691</v>
      </c>
      <c r="R92" s="87" t="s">
        <v>691</v>
      </c>
      <c r="S92" s="87" t="s">
        <v>691</v>
      </c>
      <c r="T92" s="87" t="s">
        <v>691</v>
      </c>
      <c r="U92" s="87" t="s">
        <v>691</v>
      </c>
      <c r="V92" s="87" t="s">
        <v>691</v>
      </c>
      <c r="W92" s="87" t="s">
        <v>691</v>
      </c>
      <c r="X92" s="21"/>
      <c r="Y92" s="21">
        <v>14.39</v>
      </c>
      <c r="Z92" s="10">
        <v>765.71330399999988</v>
      </c>
      <c r="AA92" s="10">
        <v>344.63469600000002</v>
      </c>
      <c r="AB92" s="21">
        <v>3</v>
      </c>
      <c r="AC92" s="21">
        <v>0</v>
      </c>
      <c r="AD92" s="153">
        <f>VLOOKUP(D92,'Dados Base'!$B:$K,9,FALSE)*31536000/VLOOKUP($F92,F:H,MATCH(H91,F91:AF91,0),FALSE)</f>
        <v>12376.915388592108</v>
      </c>
      <c r="AE92" s="153">
        <f>VLOOKUP(D92,'Dados Base'!$B:$K,10,FALSE)*31536000/VLOOKUP($F92,F:H,MATCH(H91,F91:AF91,0),FALSE)</f>
        <v>1263.5050835774607</v>
      </c>
      <c r="AF92" s="21"/>
      <c r="AG92" s="21"/>
      <c r="AH92" s="21"/>
      <c r="AI92" s="21"/>
      <c r="AJ92" s="21"/>
      <c r="AK92" s="72">
        <f>(SUMIFS('Banco de Indicadores Mun. (2)'!I:I,'Banco de Indicadores Mun. (2)'!B:B,'Banco de Indicadores - Mun. (1)'!B92,'Banco de Indicadores Mun. (2)'!A:A,'Banco de Indicadores - Mun. (1)'!A92) / VLOOKUP(D92,'Dados Base'!$B:$K,8,FALSE)) * 100</f>
        <v>13.567635394456298</v>
      </c>
      <c r="AL92" s="72">
        <f>(SUMIFS('Banco de Indicadores Mun. (2)'!I:I,'Banco de Indicadores Mun. (2)'!B:B,'Banco de Indicadores - Mun. (1)'!B92,'Banco de Indicadores Mun. (2)'!A:A,'Banco de Indicadores - Mun. (1)'!A92) / VLOOKUP(D92,'Dados Base'!$B:$K,9,FALSE)) * 100</f>
        <v>6.9848748627881498</v>
      </c>
      <c r="AM92" s="72">
        <f>(SUMIFS('Banco de Indicadores Mun. (2)'!J:J,'Banco de Indicadores Mun. (2)'!B:B,'Banco de Indicadores - Mun. (1)'!B92,'Banco de Indicadores Mun. (2)'!A:A,'Banco de Indicadores - Mun. (1)'!A92) / VLOOKUP(D92,'Dados Base'!$B:$K,7,FALSE)) * 100</f>
        <v>15.387992021276611</v>
      </c>
      <c r="AN92" s="72">
        <f>(SUMIFS('Banco de Indicadores Mun. (2)'!K:K,'Banco de Indicadores Mun. (2)'!B:B,'Banco de Indicadores - Mun. (1)'!B92,'Banco de Indicadores Mun. (2)'!A:A,'Banco de Indicadores - Mun. (1)'!A92) / VLOOKUP(D92,'Dados Base'!$B:$K,10,FALSE)) * 100</f>
        <v>6.2079139784946165</v>
      </c>
      <c r="AO92" s="21">
        <v>0</v>
      </c>
      <c r="AP92" s="125">
        <v>0</v>
      </c>
      <c r="AQ92" s="143">
        <v>0</v>
      </c>
      <c r="AR92" s="21">
        <v>7.4</v>
      </c>
      <c r="AS92" s="37">
        <v>99.8</v>
      </c>
      <c r="AT92" s="37">
        <v>99.799999999999983</v>
      </c>
      <c r="AU92" s="37">
        <v>68.961560159517546</v>
      </c>
      <c r="AV92" s="20">
        <v>7.67951352273281</v>
      </c>
      <c r="AW92" s="21">
        <v>0</v>
      </c>
      <c r="AX92" s="21">
        <v>0</v>
      </c>
      <c r="AY92" s="21"/>
    </row>
    <row r="93" spans="1:51" ht="15" x14ac:dyDescent="0.25">
      <c r="A93" s="144">
        <v>2017</v>
      </c>
      <c r="B93" s="77" t="s">
        <v>93</v>
      </c>
      <c r="C93" s="78">
        <v>14</v>
      </c>
      <c r="D93" s="77">
        <v>3508009</v>
      </c>
      <c r="E93" s="78">
        <v>350800914</v>
      </c>
      <c r="F93" s="78" t="str">
        <f t="shared" si="3"/>
        <v>3508009142017</v>
      </c>
      <c r="G93" s="79">
        <v>0.51523732327323213</v>
      </c>
      <c r="H93" s="80">
        <f t="shared" si="2"/>
        <v>19304</v>
      </c>
      <c r="I93" s="81">
        <v>15990</v>
      </c>
      <c r="J93" s="82">
        <v>3314</v>
      </c>
      <c r="K93" s="83">
        <f>(H93)/VLOOKUP(D93,'Dados Base'!$B:$K,6,FALSE)</f>
        <v>16.154245259334886</v>
      </c>
      <c r="L93" s="84">
        <v>82.83</v>
      </c>
      <c r="M93" s="85" t="s">
        <v>702</v>
      </c>
      <c r="N93" s="86">
        <v>0.66700000000000004</v>
      </c>
      <c r="O93" s="87" t="s">
        <v>691</v>
      </c>
      <c r="P93" s="87" t="s">
        <v>691</v>
      </c>
      <c r="Q93" s="87" t="s">
        <v>691</v>
      </c>
      <c r="R93" s="87" t="s">
        <v>691</v>
      </c>
      <c r="S93" s="87" t="s">
        <v>691</v>
      </c>
      <c r="T93" s="87" t="s">
        <v>691</v>
      </c>
      <c r="U93" s="87" t="s">
        <v>691</v>
      </c>
      <c r="V93" s="87" t="s">
        <v>691</v>
      </c>
      <c r="W93" s="87" t="s">
        <v>691</v>
      </c>
      <c r="X93" s="21"/>
      <c r="Y93" s="21">
        <v>11.16</v>
      </c>
      <c r="Z93" s="10">
        <v>417.97166399999992</v>
      </c>
      <c r="AA93" s="10">
        <v>442.78833600000007</v>
      </c>
      <c r="AB93" s="21">
        <v>5</v>
      </c>
      <c r="AC93" s="21">
        <v>0</v>
      </c>
      <c r="AD93" s="153">
        <f>VLOOKUP(D93,'Dados Base'!$B:$K,9,FALSE)*31536000/VLOOKUP($F93,F:H,MATCH(H92,F92:AF92,0),FALSE)</f>
        <v>21923.597181931207</v>
      </c>
      <c r="AE93" s="153">
        <f>VLOOKUP(D93,'Dados Base'!$B:$K,10,FALSE)*31536000/VLOOKUP($F93,F:H,MATCH(H92,F92:AF92,0),FALSE)</f>
        <v>2581.1686697057603</v>
      </c>
      <c r="AF93" s="21"/>
      <c r="AG93" s="21"/>
      <c r="AH93" s="21"/>
      <c r="AI93" s="21"/>
      <c r="AJ93" s="21"/>
      <c r="AK93" s="72">
        <f>(SUMIFS('Banco de Indicadores Mun. (2)'!I:I,'Banco de Indicadores Mun. (2)'!B:B,'Banco de Indicadores - Mun. (1)'!B93,'Banco de Indicadores Mun. (2)'!A:A,'Banco de Indicadores - Mun. (1)'!A93) / VLOOKUP(D93,'Dados Base'!$B:$K,8,FALSE)) * 100</f>
        <v>14.370780000000009</v>
      </c>
      <c r="AL93" s="72">
        <f>(SUMIFS('Banco de Indicadores Mun. (2)'!I:I,'Banco de Indicadores Mun. (2)'!B:B,'Banco de Indicadores - Mun. (1)'!B93,'Banco de Indicadores Mun. (2)'!A:A,'Banco de Indicadores - Mun. (1)'!A93) / VLOOKUP(D93,'Dados Base'!$B:$K,9,FALSE)) * 100</f>
        <v>6.4250879284649818</v>
      </c>
      <c r="AM93" s="72">
        <f>(SUMIFS('Banco de Indicadores Mun. (2)'!J:J,'Banco de Indicadores Mun. (2)'!B:B,'Banco de Indicadores - Mun. (1)'!B93,'Banco de Indicadores Mun. (2)'!A:A,'Banco de Indicadores - Mun. (1)'!A93) / VLOOKUP(D93,'Dados Base'!$B:$K,7,FALSE)) * 100</f>
        <v>19.43558823529413</v>
      </c>
      <c r="AN93" s="72">
        <f>(SUMIFS('Banco de Indicadores Mun. (2)'!K:K,'Banco de Indicadores Mun. (2)'!B:B,'Banco de Indicadores - Mun. (1)'!B93,'Banco de Indicadores Mun. (2)'!A:A,'Banco de Indicadores - Mun. (1)'!A93) / VLOOKUP(D93,'Dados Base'!$B:$K,10,FALSE)) * 100</f>
        <v>0.20213924050632909</v>
      </c>
      <c r="AO93" s="21">
        <v>0</v>
      </c>
      <c r="AP93" s="125">
        <v>0</v>
      </c>
      <c r="AQ93" s="143">
        <v>0</v>
      </c>
      <c r="AR93" s="21">
        <v>7.8</v>
      </c>
      <c r="AS93" s="37">
        <v>94.49</v>
      </c>
      <c r="AT93" s="37">
        <v>94.489999999999981</v>
      </c>
      <c r="AU93" s="37">
        <v>48.558444165621076</v>
      </c>
      <c r="AV93" s="20">
        <v>6.3737071466936657</v>
      </c>
      <c r="AW93" s="21">
        <v>0</v>
      </c>
      <c r="AX93" s="21">
        <v>0</v>
      </c>
      <c r="AY93" s="21"/>
    </row>
    <row r="94" spans="1:51" ht="15" x14ac:dyDescent="0.25">
      <c r="A94" s="144">
        <v>2017</v>
      </c>
      <c r="B94" s="77" t="s">
        <v>94</v>
      </c>
      <c r="C94" s="78">
        <v>19</v>
      </c>
      <c r="D94" s="77">
        <v>3508108</v>
      </c>
      <c r="E94" s="78">
        <v>350810819</v>
      </c>
      <c r="F94" s="78" t="str">
        <f t="shared" si="3"/>
        <v>3508108192017</v>
      </c>
      <c r="G94" s="79">
        <v>0.87075405737759848</v>
      </c>
      <c r="H94" s="80">
        <f t="shared" si="2"/>
        <v>16268</v>
      </c>
      <c r="I94" s="81">
        <v>15539</v>
      </c>
      <c r="J94" s="82">
        <v>729</v>
      </c>
      <c r="K94" s="83">
        <f>(H94)/VLOOKUP(D94,'Dados Base'!$B:$K,6,FALSE)</f>
        <v>49.804065638011267</v>
      </c>
      <c r="L94" s="84">
        <v>95.52</v>
      </c>
      <c r="M94" s="85" t="s">
        <v>702</v>
      </c>
      <c r="N94" s="86">
        <v>0.76300000000000001</v>
      </c>
      <c r="O94" s="87" t="s">
        <v>691</v>
      </c>
      <c r="P94" s="87" t="s">
        <v>691</v>
      </c>
      <c r="Q94" s="87" t="s">
        <v>691</v>
      </c>
      <c r="R94" s="87" t="s">
        <v>691</v>
      </c>
      <c r="S94" s="87" t="s">
        <v>691</v>
      </c>
      <c r="T94" s="87" t="s">
        <v>691</v>
      </c>
      <c r="U94" s="87" t="s">
        <v>691</v>
      </c>
      <c r="V94" s="87" t="s">
        <v>691</v>
      </c>
      <c r="W94" s="87" t="s">
        <v>691</v>
      </c>
      <c r="X94" s="21"/>
      <c r="Y94" s="21">
        <v>11.11</v>
      </c>
      <c r="Z94" s="10">
        <v>694.02257999999995</v>
      </c>
      <c r="AA94" s="10">
        <v>162.79542000000001</v>
      </c>
      <c r="AB94" s="21">
        <v>1</v>
      </c>
      <c r="AC94" s="21">
        <v>1</v>
      </c>
      <c r="AD94" s="153">
        <f>VLOOKUP(D94,'Dados Base'!$B:$K,9,FALSE)*31536000/VLOOKUP($F94,F:H,MATCH(H93,F93:AF93,0),FALSE)</f>
        <v>4594.3152200639288</v>
      </c>
      <c r="AE94" s="153">
        <f>VLOOKUP(D94,'Dados Base'!$B:$K,10,FALSE)*31536000/VLOOKUP($F94,F:H,MATCH(H93,F93:AF93,0),FALSE)</f>
        <v>368.32062945660181</v>
      </c>
      <c r="AF94" s="21"/>
      <c r="AG94" s="21"/>
      <c r="AH94" s="21"/>
      <c r="AI94" s="21"/>
      <c r="AJ94" s="21"/>
      <c r="AK94" s="72">
        <f>(SUMIFS('Banco de Indicadores Mun. (2)'!I:I,'Banco de Indicadores Mun. (2)'!B:B,'Banco de Indicadores - Mun. (1)'!B94,'Banco de Indicadores Mun. (2)'!A:A,'Banco de Indicadores - Mun. (1)'!A94) / VLOOKUP(D94,'Dados Base'!$B:$K,8,FALSE)) * 100</f>
        <v>36.263106666666658</v>
      </c>
      <c r="AL94" s="72">
        <f>(SUMIFS('Banco de Indicadores Mun. (2)'!I:I,'Banco de Indicadores Mun. (2)'!B:B,'Banco de Indicadores - Mun. (1)'!B94,'Banco de Indicadores Mun. (2)'!A:A,'Banco de Indicadores - Mun. (1)'!A94) / VLOOKUP(D94,'Dados Base'!$B:$K,9,FALSE)) * 100</f>
        <v>11.475666666666665</v>
      </c>
      <c r="AM94" s="72">
        <f>(SUMIFS('Banco de Indicadores Mun. (2)'!J:J,'Banco de Indicadores Mun. (2)'!B:B,'Banco de Indicadores - Mun. (1)'!B94,'Banco de Indicadores Mun. (2)'!A:A,'Banco de Indicadores - Mun. (1)'!A94) / VLOOKUP(D94,'Dados Base'!$B:$K,7,FALSE)) * 100</f>
        <v>28.436607142857142</v>
      </c>
      <c r="AN94" s="72">
        <f>(SUMIFS('Banco de Indicadores Mun. (2)'!K:K,'Banco de Indicadores Mun. (2)'!B:B,'Banco de Indicadores - Mun. (1)'!B94,'Banco de Indicadores Mun. (2)'!A:A,'Banco de Indicadores - Mun. (1)'!A94) / VLOOKUP(D94,'Dados Base'!$B:$K,10,FALSE)) * 100</f>
        <v>59.330684210526321</v>
      </c>
      <c r="AO94" s="21">
        <v>0</v>
      </c>
      <c r="AP94" s="125">
        <v>6.1470371281042535</v>
      </c>
      <c r="AQ94" s="143">
        <v>0</v>
      </c>
      <c r="AR94" s="21">
        <v>8.6</v>
      </c>
      <c r="AS94" s="37">
        <v>100</v>
      </c>
      <c r="AT94" s="37">
        <v>100</v>
      </c>
      <c r="AU94" s="37">
        <v>81</v>
      </c>
      <c r="AV94" s="20">
        <v>10</v>
      </c>
      <c r="AW94" s="21">
        <v>0</v>
      </c>
      <c r="AX94" s="21">
        <v>1</v>
      </c>
      <c r="AY94" s="21"/>
    </row>
    <row r="95" spans="1:51" ht="15" x14ac:dyDescent="0.25">
      <c r="A95" s="144">
        <v>2017</v>
      </c>
      <c r="B95" s="77" t="s">
        <v>95</v>
      </c>
      <c r="C95" s="78">
        <v>8</v>
      </c>
      <c r="D95" s="77">
        <v>3508207</v>
      </c>
      <c r="E95" s="78">
        <v>35082078</v>
      </c>
      <c r="F95" s="78" t="str">
        <f t="shared" si="3"/>
        <v>350820782017</v>
      </c>
      <c r="G95" s="79">
        <v>0.69893841557842062</v>
      </c>
      <c r="H95" s="80">
        <f t="shared" si="2"/>
        <v>4236</v>
      </c>
      <c r="I95" s="81">
        <v>3524</v>
      </c>
      <c r="J95" s="82">
        <v>712</v>
      </c>
      <c r="K95" s="83">
        <f>(H95)/VLOOKUP(D95,'Dados Base'!$B:$K,6,FALSE)</f>
        <v>15.908664137905134</v>
      </c>
      <c r="L95" s="84">
        <v>83.19</v>
      </c>
      <c r="M95" s="85" t="s">
        <v>702</v>
      </c>
      <c r="N95" s="86">
        <v>0.73499999999999999</v>
      </c>
      <c r="O95" s="87" t="s">
        <v>691</v>
      </c>
      <c r="P95" s="87" t="s">
        <v>691</v>
      </c>
      <c r="Q95" s="87" t="s">
        <v>691</v>
      </c>
      <c r="R95" s="87" t="s">
        <v>691</v>
      </c>
      <c r="S95" s="87" t="s">
        <v>691</v>
      </c>
      <c r="T95" s="87" t="s">
        <v>691</v>
      </c>
      <c r="U95" s="87" t="s">
        <v>691</v>
      </c>
      <c r="V95" s="87" t="s">
        <v>691</v>
      </c>
      <c r="W95" s="87" t="s">
        <v>691</v>
      </c>
      <c r="X95" s="21"/>
      <c r="Y95" s="21">
        <v>2.52</v>
      </c>
      <c r="Z95" s="10">
        <v>160.9113816</v>
      </c>
      <c r="AA95" s="10">
        <v>33.272618400000006</v>
      </c>
      <c r="AB95" s="21">
        <v>1</v>
      </c>
      <c r="AC95" s="21">
        <v>0</v>
      </c>
      <c r="AD95" s="153">
        <f>VLOOKUP(D95,'Dados Base'!$B:$K,9,FALSE)*31536000/VLOOKUP($F95,F:H,MATCH(H94,F94:AF94,0),FALSE)</f>
        <v>32161.359773371103</v>
      </c>
      <c r="AE95" s="153">
        <f>VLOOKUP(D95,'Dados Base'!$B:$K,10,FALSE)*31536000/VLOOKUP($F95,F:H,MATCH(H94,F94:AF94,0),FALSE)</f>
        <v>3945.7223796034004</v>
      </c>
      <c r="AF95" s="21"/>
      <c r="AG95" s="21"/>
      <c r="AH95" s="21"/>
      <c r="AI95" s="21"/>
      <c r="AJ95" s="21"/>
      <c r="AK95" s="72">
        <f>(SUMIFS('Banco de Indicadores Mun. (2)'!I:I,'Banco de Indicadores Mun. (2)'!B:B,'Banco de Indicadores - Mun. (1)'!B95,'Banco de Indicadores Mun. (2)'!A:A,'Banco de Indicadores - Mun. (1)'!A95) / VLOOKUP(D95,'Dados Base'!$B:$K,8,FALSE)) * 100</f>
        <v>13.151814814814816</v>
      </c>
      <c r="AL95" s="72">
        <f>(SUMIFS('Banco de Indicadores Mun. (2)'!I:I,'Banco de Indicadores Mun. (2)'!B:B,'Banco de Indicadores - Mun. (1)'!B95,'Banco de Indicadores Mun. (2)'!A:A,'Banco de Indicadores - Mun. (1)'!A95) / VLOOKUP(D95,'Dados Base'!$B:$K,9,FALSE)) * 100</f>
        <v>4.1099421296296299</v>
      </c>
      <c r="AM95" s="72">
        <f>(SUMIFS('Banco de Indicadores Mun. (2)'!J:J,'Banco de Indicadores Mun. (2)'!B:B,'Banco de Indicadores - Mun. (1)'!B95,'Banco de Indicadores Mun. (2)'!A:A,'Banco de Indicadores - Mun. (1)'!A95) / VLOOKUP(D95,'Dados Base'!$B:$K,7,FALSE)) * 100</f>
        <v>18.391878048780494</v>
      </c>
      <c r="AN95" s="72">
        <f>(SUMIFS('Banco de Indicadores Mun. (2)'!K:K,'Banco de Indicadores Mun. (2)'!B:B,'Banco de Indicadores - Mun. (1)'!B95,'Banco de Indicadores Mun. (2)'!A:A,'Banco de Indicadores - Mun. (1)'!A95) / VLOOKUP(D95,'Dados Base'!$B:$K,10,FALSE)) * 100</f>
        <v>5.0445471698113185</v>
      </c>
      <c r="AO95" s="21">
        <v>0</v>
      </c>
      <c r="AP95" s="125">
        <v>0</v>
      </c>
      <c r="AQ95" s="143">
        <v>0</v>
      </c>
      <c r="AR95" s="21" t="s">
        <v>692</v>
      </c>
      <c r="AS95" s="37">
        <v>97.49</v>
      </c>
      <c r="AT95" s="37">
        <v>97.49</v>
      </c>
      <c r="AU95" s="37">
        <v>82.865417130144607</v>
      </c>
      <c r="AV95" s="20">
        <v>9.9623500000000007</v>
      </c>
      <c r="AW95" s="21">
        <v>0</v>
      </c>
      <c r="AX95" s="21">
        <v>0</v>
      </c>
      <c r="AY95" s="21"/>
    </row>
    <row r="96" spans="1:51" ht="15" x14ac:dyDescent="0.25">
      <c r="A96" s="144">
        <v>2017</v>
      </c>
      <c r="B96" s="77" t="s">
        <v>96</v>
      </c>
      <c r="C96" s="78">
        <v>17</v>
      </c>
      <c r="D96" s="77">
        <v>3508306</v>
      </c>
      <c r="E96" s="78">
        <v>350830617</v>
      </c>
      <c r="F96" s="78" t="str">
        <f t="shared" si="3"/>
        <v>3508306172017</v>
      </c>
      <c r="G96" s="79">
        <v>-0.36548847501070014</v>
      </c>
      <c r="H96" s="80">
        <f t="shared" si="2"/>
        <v>4317</v>
      </c>
      <c r="I96" s="81">
        <v>3758</v>
      </c>
      <c r="J96" s="82">
        <v>559</v>
      </c>
      <c r="K96" s="83">
        <f>(H96)/VLOOKUP(D96,'Dados Base'!$B:$K,6,FALSE)</f>
        <v>18.046904393629028</v>
      </c>
      <c r="L96" s="84">
        <v>87.05</v>
      </c>
      <c r="M96" s="85" t="s">
        <v>702</v>
      </c>
      <c r="N96" s="86">
        <v>0.69399999999999995</v>
      </c>
      <c r="O96" s="87" t="s">
        <v>691</v>
      </c>
      <c r="P96" s="87" t="s">
        <v>691</v>
      </c>
      <c r="Q96" s="87" t="s">
        <v>691</v>
      </c>
      <c r="R96" s="87" t="s">
        <v>691</v>
      </c>
      <c r="S96" s="87" t="s">
        <v>691</v>
      </c>
      <c r="T96" s="87" t="s">
        <v>691</v>
      </c>
      <c r="U96" s="87" t="s">
        <v>691</v>
      </c>
      <c r="V96" s="87" t="s">
        <v>691</v>
      </c>
      <c r="W96" s="87" t="s">
        <v>691</v>
      </c>
      <c r="X96" s="21"/>
      <c r="Y96" s="21">
        <v>2.64</v>
      </c>
      <c r="Z96" s="10">
        <v>174.89304000000001</v>
      </c>
      <c r="AA96" s="10">
        <v>28.470960000000002</v>
      </c>
      <c r="AB96" s="21">
        <v>0</v>
      </c>
      <c r="AC96" s="21">
        <v>0</v>
      </c>
      <c r="AD96" s="153">
        <f>VLOOKUP(D96,'Dados Base'!$B:$K,9,FALSE)*31536000/VLOOKUP($F96,F:H,MATCH(H95,F95:AF95,0),FALSE)</f>
        <v>15998.109798471161</v>
      </c>
      <c r="AE96" s="153">
        <f>VLOOKUP(D96,'Dados Base'!$B:$K,10,FALSE)*31536000/VLOOKUP($F96,F:H,MATCH(H95,F95:AF95,0),FALSE)</f>
        <v>1753.2175121612222</v>
      </c>
      <c r="AF96" s="21"/>
      <c r="AG96" s="21"/>
      <c r="AH96" s="21"/>
      <c r="AI96" s="21"/>
      <c r="AJ96" s="21"/>
      <c r="AK96" s="72">
        <f>(SUMIFS('Banco de Indicadores Mun. (2)'!I:I,'Banco de Indicadores Mun. (2)'!B:B,'Banco de Indicadores - Mun. (1)'!B96,'Banco de Indicadores Mun. (2)'!A:A,'Banco de Indicadores - Mun. (1)'!A96) / VLOOKUP(D96,'Dados Base'!$B:$K,8,FALSE)) * 100</f>
        <v>23.672655172413791</v>
      </c>
      <c r="AL96" s="72">
        <f>(SUMIFS('Banco de Indicadores Mun. (2)'!I:I,'Banco de Indicadores Mun. (2)'!B:B,'Banco de Indicadores - Mun. (1)'!B96,'Banco de Indicadores Mun. (2)'!A:A,'Banco de Indicadores - Mun. (1)'!A96) / VLOOKUP(D96,'Dados Base'!$B:$K,9,FALSE)) * 100</f>
        <v>12.538940639269406</v>
      </c>
      <c r="AM96" s="72">
        <f>(SUMIFS('Banco de Indicadores Mun. (2)'!J:J,'Banco de Indicadores Mun. (2)'!B:B,'Banco de Indicadores - Mun. (1)'!B96,'Banco de Indicadores Mun. (2)'!A:A,'Banco de Indicadores - Mun. (1)'!A96) / VLOOKUP(D96,'Dados Base'!$B:$K,7,FALSE)) * 100</f>
        <v>29.571358695652172</v>
      </c>
      <c r="AN96" s="72">
        <f>(SUMIFS('Banco de Indicadores Mun. (2)'!K:K,'Banco de Indicadores Mun. (2)'!B:B,'Banco de Indicadores - Mun. (1)'!B96,'Banco de Indicadores Mun. (2)'!A:A,'Banco de Indicadores - Mun. (1)'!A96) / VLOOKUP(D96,'Dados Base'!$B:$K,10,FALSE)) * 100</f>
        <v>1.0609583333333337</v>
      </c>
      <c r="AO96" s="21">
        <v>0</v>
      </c>
      <c r="AP96" s="125">
        <v>0</v>
      </c>
      <c r="AQ96" s="143">
        <v>0</v>
      </c>
      <c r="AR96" s="21">
        <v>9.1</v>
      </c>
      <c r="AS96" s="37">
        <v>100</v>
      </c>
      <c r="AT96" s="37">
        <v>100</v>
      </c>
      <c r="AU96" s="37">
        <v>86</v>
      </c>
      <c r="AV96" s="20">
        <v>9.8000000000000007</v>
      </c>
      <c r="AW96" s="21">
        <v>0</v>
      </c>
      <c r="AX96" s="21">
        <v>0</v>
      </c>
      <c r="AY96" s="21"/>
    </row>
    <row r="97" spans="1:51" ht="15" x14ac:dyDescent="0.25">
      <c r="A97" s="144">
        <v>2017</v>
      </c>
      <c r="B97" s="77" t="s">
        <v>97</v>
      </c>
      <c r="C97" s="78">
        <v>10</v>
      </c>
      <c r="D97" s="77">
        <v>3508405</v>
      </c>
      <c r="E97" s="78">
        <v>350840510</v>
      </c>
      <c r="F97" s="78" t="str">
        <f t="shared" si="3"/>
        <v>3508405102017</v>
      </c>
      <c r="G97" s="79">
        <v>1.9106562739393151</v>
      </c>
      <c r="H97" s="80">
        <f t="shared" si="2"/>
        <v>47068</v>
      </c>
      <c r="I97" s="81">
        <v>41579</v>
      </c>
      <c r="J97" s="82">
        <v>5489</v>
      </c>
      <c r="K97" s="83">
        <f>(H97)/VLOOKUP(D97,'Dados Base'!$B:$K,6,FALSE)</f>
        <v>181.16315769215964</v>
      </c>
      <c r="L97" s="84">
        <v>88.34</v>
      </c>
      <c r="M97" s="85" t="s">
        <v>702</v>
      </c>
      <c r="N97" s="86">
        <v>0.73799999999999999</v>
      </c>
      <c r="O97" s="87" t="s">
        <v>691</v>
      </c>
      <c r="P97" s="87" t="s">
        <v>691</v>
      </c>
      <c r="Q97" s="87" t="s">
        <v>691</v>
      </c>
      <c r="R97" s="87" t="s">
        <v>691</v>
      </c>
      <c r="S97" s="87" t="s">
        <v>691</v>
      </c>
      <c r="T97" s="87" t="s">
        <v>691</v>
      </c>
      <c r="U97" s="87" t="s">
        <v>691</v>
      </c>
      <c r="V97" s="87" t="s">
        <v>691</v>
      </c>
      <c r="W97" s="87" t="s">
        <v>691</v>
      </c>
      <c r="X97" s="21"/>
      <c r="Y97" s="21">
        <v>32.46</v>
      </c>
      <c r="Z97" s="10">
        <v>1479.506202</v>
      </c>
      <c r="AA97" s="10">
        <v>711.70579800000007</v>
      </c>
      <c r="AB97" s="21">
        <v>10</v>
      </c>
      <c r="AC97" s="21">
        <v>0</v>
      </c>
      <c r="AD97" s="153">
        <f>VLOOKUP(D97,'Dados Base'!$B:$K,9,FALSE)*31536000/VLOOKUP($F97,F:H,MATCH(H96,F96:AF96,0),FALSE)</f>
        <v>1855.9258944505821</v>
      </c>
      <c r="AE97" s="153">
        <f>VLOOKUP(D97,'Dados Base'!$B:$K,10,FALSE)*31536000/VLOOKUP($F97,F:H,MATCH(H96,F96:AF96,0),FALSE)</f>
        <v>261.30364578907114</v>
      </c>
      <c r="AF97" s="21"/>
      <c r="AG97" s="21"/>
      <c r="AH97" s="21"/>
      <c r="AI97" s="21"/>
      <c r="AJ97" s="21"/>
      <c r="AK97" s="72">
        <f>(SUMIFS('Banco de Indicadores Mun. (2)'!I:I,'Banco de Indicadores Mun. (2)'!B:B,'Banco de Indicadores - Mun. (1)'!B97,'Banco de Indicadores Mun. (2)'!A:A,'Banco de Indicadores - Mun. (1)'!A97) / VLOOKUP(D97,'Dados Base'!$B:$K,8,FALSE)) * 100</f>
        <v>33.925611650485436</v>
      </c>
      <c r="AL97" s="72">
        <f>(SUMIFS('Banco de Indicadores Mun. (2)'!I:I,'Banco de Indicadores Mun. (2)'!B:B,'Banco de Indicadores - Mun. (1)'!B97,'Banco de Indicadores Mun. (2)'!A:A,'Banco de Indicadores - Mun. (1)'!A97) / VLOOKUP(D97,'Dados Base'!$B:$K,9,FALSE)) * 100</f>
        <v>12.614938628158844</v>
      </c>
      <c r="AM97" s="72">
        <f>(SUMIFS('Banco de Indicadores Mun. (2)'!J:J,'Banco de Indicadores Mun. (2)'!B:B,'Banco de Indicadores - Mun. (1)'!B97,'Banco de Indicadores Mun. (2)'!A:A,'Banco de Indicadores - Mun. (1)'!A97) / VLOOKUP(D97,'Dados Base'!$B:$K,7,FALSE)) * 100</f>
        <v>18.777968750000003</v>
      </c>
      <c r="AN97" s="72">
        <f>(SUMIFS('Banco de Indicadores Mun. (2)'!K:K,'Banco de Indicadores Mun. (2)'!B:B,'Banco de Indicadores - Mun. (1)'!B97,'Banco de Indicadores Mun. (2)'!A:A,'Banco de Indicadores - Mun. (1)'!A97) / VLOOKUP(D97,'Dados Base'!$B:$K,10,FALSE)) * 100</f>
        <v>58.78328205128205</v>
      </c>
      <c r="AO97" s="21">
        <v>0</v>
      </c>
      <c r="AP97" s="125">
        <v>0</v>
      </c>
      <c r="AQ97" s="143">
        <v>0</v>
      </c>
      <c r="AR97" s="21">
        <v>9.6999999999999993</v>
      </c>
      <c r="AS97" s="37">
        <v>70.849999999999994</v>
      </c>
      <c r="AT97" s="37">
        <v>70.849999999999994</v>
      </c>
      <c r="AU97" s="37">
        <v>67.519993592587113</v>
      </c>
      <c r="AV97" s="20">
        <v>7.4515532499999999</v>
      </c>
      <c r="AW97" s="21">
        <v>1</v>
      </c>
      <c r="AX97" s="21">
        <v>0</v>
      </c>
      <c r="AY97" s="21"/>
    </row>
    <row r="98" spans="1:51" ht="15" x14ac:dyDescent="0.25">
      <c r="A98" s="144">
        <v>2017</v>
      </c>
      <c r="B98" s="77" t="s">
        <v>98</v>
      </c>
      <c r="C98" s="78">
        <v>2</v>
      </c>
      <c r="D98" s="77">
        <v>3508504</v>
      </c>
      <c r="E98" s="78">
        <v>35085042</v>
      </c>
      <c r="F98" s="78" t="str">
        <f t="shared" si="3"/>
        <v>350850422017</v>
      </c>
      <c r="G98" s="79">
        <v>0.86310482951703626</v>
      </c>
      <c r="H98" s="80">
        <f t="shared" si="2"/>
        <v>89483</v>
      </c>
      <c r="I98" s="81">
        <v>76565</v>
      </c>
      <c r="J98" s="82">
        <v>12918</v>
      </c>
      <c r="K98" s="83">
        <f>(H98)/VLOOKUP(D98,'Dados Base'!$B:$K,6,FALSE)</f>
        <v>241.90478765105024</v>
      </c>
      <c r="L98" s="84">
        <v>85.56</v>
      </c>
      <c r="M98" s="85" t="s">
        <v>702</v>
      </c>
      <c r="N98" s="86">
        <v>0.78800000000000003</v>
      </c>
      <c r="O98" s="87" t="s">
        <v>691</v>
      </c>
      <c r="P98" s="87" t="s">
        <v>691</v>
      </c>
      <c r="Q98" s="87" t="s">
        <v>691</v>
      </c>
      <c r="R98" s="87" t="s">
        <v>691</v>
      </c>
      <c r="S98" s="87" t="s">
        <v>691</v>
      </c>
      <c r="T98" s="87" t="s">
        <v>691</v>
      </c>
      <c r="U98" s="87" t="s">
        <v>691</v>
      </c>
      <c r="V98" s="87" t="s">
        <v>691</v>
      </c>
      <c r="W98" s="87" t="s">
        <v>691</v>
      </c>
      <c r="X98" s="21"/>
      <c r="Y98" s="21">
        <v>63.38</v>
      </c>
      <c r="Z98" s="10">
        <v>2963.7667799999999</v>
      </c>
      <c r="AA98" s="10">
        <v>1314.16722</v>
      </c>
      <c r="AB98" s="21">
        <v>15</v>
      </c>
      <c r="AC98" s="21">
        <v>0</v>
      </c>
      <c r="AD98" s="153">
        <f>VLOOKUP(D98,'Dados Base'!$B:$K,9,FALSE)*31536000/VLOOKUP($F98,F:H,MATCH(H97,F97:AF97,0),FALSE)</f>
        <v>1970.0528592023065</v>
      </c>
      <c r="AE98" s="153">
        <f>VLOOKUP(D98,'Dados Base'!$B:$K,10,FALSE)*31536000/VLOOKUP($F98,F:H,MATCH(H97,F97:AF97,0),FALSE)</f>
        <v>200.88195523171996</v>
      </c>
      <c r="AF98" s="21"/>
      <c r="AG98" s="21"/>
      <c r="AH98" s="21"/>
      <c r="AI98" s="21"/>
      <c r="AJ98" s="21"/>
      <c r="AK98" s="72">
        <f>(SUMIFS('Banco de Indicadores Mun. (2)'!I:I,'Banco de Indicadores Mun. (2)'!B:B,'Banco de Indicadores - Mun. (1)'!B98,'Banco de Indicadores Mun. (2)'!A:A,'Banco de Indicadores - Mun. (1)'!A98) / VLOOKUP(D98,'Dados Base'!$B:$K,8,FALSE)) * 100</f>
        <v>32.215157024793413</v>
      </c>
      <c r="AL98" s="72">
        <f>(SUMIFS('Banco de Indicadores Mun. (2)'!I:I,'Banco de Indicadores Mun. (2)'!B:B,'Banco de Indicadores - Mun. (1)'!B98,'Banco de Indicadores Mun. (2)'!A:A,'Banco de Indicadores - Mun. (1)'!A98) / VLOOKUP(D98,'Dados Base'!$B:$K,9,FALSE)) * 100</f>
        <v>13.946454382826484</v>
      </c>
      <c r="AM98" s="72">
        <f>(SUMIFS('Banco de Indicadores Mun. (2)'!J:J,'Banco de Indicadores Mun. (2)'!B:B,'Banco de Indicadores - Mun. (1)'!B98,'Banco de Indicadores Mun. (2)'!A:A,'Banco de Indicadores - Mun. (1)'!A98) / VLOOKUP(D98,'Dados Base'!$B:$K,7,FALSE)) * 100</f>
        <v>11.903027027027026</v>
      </c>
      <c r="AN98" s="72">
        <f>(SUMIFS('Banco de Indicadores Mun. (2)'!K:K,'Banco de Indicadores Mun. (2)'!B:B,'Banco de Indicadores - Mun. (1)'!B98,'Banco de Indicadores Mun. (2)'!A:A,'Banco de Indicadores - Mun. (1)'!A98) / VLOOKUP(D98,'Dados Base'!$B:$K,10,FALSE)) * 100</f>
        <v>98.140491228070275</v>
      </c>
      <c r="AO98" s="21">
        <v>0</v>
      </c>
      <c r="AP98" s="125">
        <v>0</v>
      </c>
      <c r="AQ98" s="143">
        <v>0</v>
      </c>
      <c r="AR98" s="21">
        <v>10</v>
      </c>
      <c r="AS98" s="37">
        <v>100</v>
      </c>
      <c r="AT98" s="37">
        <v>99</v>
      </c>
      <c r="AU98" s="37">
        <v>69.280329710556543</v>
      </c>
      <c r="AV98" s="20">
        <v>7.9882019725098177</v>
      </c>
      <c r="AW98" s="21">
        <v>1</v>
      </c>
      <c r="AX98" s="21">
        <v>0</v>
      </c>
      <c r="AY98" s="21"/>
    </row>
    <row r="99" spans="1:51" ht="15" x14ac:dyDescent="0.25">
      <c r="A99" s="144">
        <v>2017</v>
      </c>
      <c r="B99" s="77" t="s">
        <v>99</v>
      </c>
      <c r="C99" s="78">
        <v>2</v>
      </c>
      <c r="D99" s="77">
        <v>3508603</v>
      </c>
      <c r="E99" s="78">
        <v>35086032</v>
      </c>
      <c r="F99" s="78" t="str">
        <f t="shared" si="3"/>
        <v>350860322017</v>
      </c>
      <c r="G99" s="79">
        <v>0.78482457907143033</v>
      </c>
      <c r="H99" s="80">
        <f t="shared" si="2"/>
        <v>31623</v>
      </c>
      <c r="I99" s="81">
        <v>26232</v>
      </c>
      <c r="J99" s="82">
        <v>5391</v>
      </c>
      <c r="K99" s="83">
        <f>(H99)/VLOOKUP(D99,'Dados Base'!$B:$K,6,FALSE)</f>
        <v>109.86311839911063</v>
      </c>
      <c r="L99" s="84">
        <v>82.95</v>
      </c>
      <c r="M99" s="85" t="s">
        <v>702</v>
      </c>
      <c r="N99" s="86">
        <v>0.76400000000000001</v>
      </c>
      <c r="O99" s="87" t="s">
        <v>691</v>
      </c>
      <c r="P99" s="87" t="s">
        <v>691</v>
      </c>
      <c r="Q99" s="87" t="s">
        <v>691</v>
      </c>
      <c r="R99" s="87" t="s">
        <v>691</v>
      </c>
      <c r="S99" s="87" t="s">
        <v>691</v>
      </c>
      <c r="T99" s="87" t="s">
        <v>691</v>
      </c>
      <c r="U99" s="87" t="s">
        <v>691</v>
      </c>
      <c r="V99" s="87" t="s">
        <v>691</v>
      </c>
      <c r="W99" s="87" t="s">
        <v>691</v>
      </c>
      <c r="X99" s="21"/>
      <c r="Y99" s="21">
        <v>21.41</v>
      </c>
      <c r="Z99" s="10">
        <v>1209.2965199999999</v>
      </c>
      <c r="AA99" s="10">
        <v>235.85147999999998</v>
      </c>
      <c r="AB99" s="21">
        <v>3</v>
      </c>
      <c r="AC99" s="21">
        <v>0</v>
      </c>
      <c r="AD99" s="153">
        <f>VLOOKUP(D99,'Dados Base'!$B:$K,9,FALSE)*31536000/VLOOKUP($F99,F:H,MATCH(H98,F98:AF98,0),FALSE)</f>
        <v>4318.0874679821645</v>
      </c>
      <c r="AE99" s="153">
        <f>VLOOKUP(D99,'Dados Base'!$B:$K,10,FALSE)*31536000/VLOOKUP($F99,F:H,MATCH(H98,F98:AF98,0),FALSE)</f>
        <v>438.78948866331461</v>
      </c>
      <c r="AF99" s="21"/>
      <c r="AG99" s="21"/>
      <c r="AH99" s="21"/>
      <c r="AI99" s="21"/>
      <c r="AJ99" s="21"/>
      <c r="AK99" s="72">
        <f>(SUMIFS('Banco de Indicadores Mun. (2)'!I:I,'Banco de Indicadores Mun. (2)'!B:B,'Banco de Indicadores - Mun. (1)'!B99,'Banco de Indicadores Mun. (2)'!A:A,'Banco de Indicadores - Mun. (1)'!A99) / VLOOKUP(D99,'Dados Base'!$B:$K,8,FALSE)) * 100</f>
        <v>8.0068138297872355</v>
      </c>
      <c r="AL99" s="72">
        <f>(SUMIFS('Banco de Indicadores Mun. (2)'!I:I,'Banco de Indicadores Mun. (2)'!B:B,'Banco de Indicadores - Mun. (1)'!B99,'Banco de Indicadores Mun. (2)'!A:A,'Banco de Indicadores - Mun. (1)'!A99) / VLOOKUP(D99,'Dados Base'!$B:$K,9,FALSE)) * 100</f>
        <v>3.4763995381062363</v>
      </c>
      <c r="AM99" s="72">
        <f>(SUMIFS('Banco de Indicadores Mun. (2)'!J:J,'Banco de Indicadores Mun. (2)'!B:B,'Banco de Indicadores - Mun. (1)'!B99,'Banco de Indicadores Mun. (2)'!A:A,'Banco de Indicadores - Mun. (1)'!A99) / VLOOKUP(D99,'Dados Base'!$B:$K,7,FALSE)) * 100</f>
        <v>9.8581597222222239</v>
      </c>
      <c r="AN99" s="72">
        <f>(SUMIFS('Banco de Indicadores Mun. (2)'!K:K,'Banco de Indicadores Mun. (2)'!B:B,'Banco de Indicadores - Mun. (1)'!B99,'Banco de Indicadores Mun. (2)'!A:A,'Banco de Indicadores - Mun. (1)'!A99) / VLOOKUP(D99,'Dados Base'!$B:$K,10,FALSE)) * 100</f>
        <v>1.9478636363636368</v>
      </c>
      <c r="AO99" s="21">
        <v>0</v>
      </c>
      <c r="AP99" s="125">
        <v>0</v>
      </c>
      <c r="AQ99" s="143">
        <v>0</v>
      </c>
      <c r="AR99" s="21">
        <v>9.8000000000000007</v>
      </c>
      <c r="AS99" s="37">
        <v>100</v>
      </c>
      <c r="AT99" s="37">
        <v>100</v>
      </c>
      <c r="AU99" s="37">
        <v>83.679769822883202</v>
      </c>
      <c r="AV99" s="20">
        <v>10</v>
      </c>
      <c r="AW99" s="21">
        <v>0</v>
      </c>
      <c r="AX99" s="21">
        <v>0</v>
      </c>
      <c r="AY99" s="21"/>
    </row>
    <row r="100" spans="1:51" ht="15" x14ac:dyDescent="0.25">
      <c r="A100" s="144">
        <v>2017</v>
      </c>
      <c r="B100" s="77" t="s">
        <v>100</v>
      </c>
      <c r="C100" s="78">
        <v>4</v>
      </c>
      <c r="D100" s="77">
        <v>3508702</v>
      </c>
      <c r="E100" s="78">
        <v>35087024</v>
      </c>
      <c r="F100" s="78" t="str">
        <f t="shared" si="3"/>
        <v>350870242017</v>
      </c>
      <c r="G100" s="79">
        <v>6.6367896493635392E-2</v>
      </c>
      <c r="H100" s="80">
        <f t="shared" si="2"/>
        <v>18752</v>
      </c>
      <c r="I100" s="81">
        <v>13265</v>
      </c>
      <c r="J100" s="82">
        <v>5487</v>
      </c>
      <c r="K100" s="83">
        <f>(H100)/VLOOKUP(D100,'Dados Base'!$B:$K,6,FALSE)</f>
        <v>39.856320006801418</v>
      </c>
      <c r="L100" s="84">
        <v>70.739999999999995</v>
      </c>
      <c r="M100" s="85" t="s">
        <v>702</v>
      </c>
      <c r="N100" s="86">
        <v>0.72</v>
      </c>
      <c r="O100" s="87" t="s">
        <v>691</v>
      </c>
      <c r="P100" s="87" t="s">
        <v>691</v>
      </c>
      <c r="Q100" s="87" t="s">
        <v>691</v>
      </c>
      <c r="R100" s="87" t="s">
        <v>691</v>
      </c>
      <c r="S100" s="87" t="s">
        <v>691</v>
      </c>
      <c r="T100" s="87" t="s">
        <v>691</v>
      </c>
      <c r="U100" s="87" t="s">
        <v>691</v>
      </c>
      <c r="V100" s="87" t="s">
        <v>691</v>
      </c>
      <c r="W100" s="87" t="s">
        <v>691</v>
      </c>
      <c r="X100" s="21"/>
      <c r="Y100" s="21">
        <v>9.08</v>
      </c>
      <c r="Z100" s="10">
        <v>0</v>
      </c>
      <c r="AA100" s="10">
        <v>700.43399999999997</v>
      </c>
      <c r="AB100" s="21">
        <v>0</v>
      </c>
      <c r="AC100" s="21">
        <v>0</v>
      </c>
      <c r="AD100" s="153">
        <f>VLOOKUP(D100,'Dados Base'!$B:$K,9,FALSE)*31536000/VLOOKUP($F100,F:H,MATCH(H99,F99:AF99,0),FALSE)</f>
        <v>12377.610921501706</v>
      </c>
      <c r="AE100" s="153">
        <f>VLOOKUP(D100,'Dados Base'!$B:$K,10,FALSE)*31536000/VLOOKUP($F100,F:H,MATCH(H99,F99:AF99,0),FALSE)</f>
        <v>1227.6706484641638</v>
      </c>
      <c r="AF100" s="21"/>
      <c r="AG100" s="21"/>
      <c r="AH100" s="21"/>
      <c r="AI100" s="21"/>
      <c r="AJ100" s="21"/>
      <c r="AK100" s="72">
        <f>(SUMIFS('Banco de Indicadores Mun. (2)'!I:I,'Banco de Indicadores Mun. (2)'!B:B,'Banco de Indicadores - Mun. (1)'!B100,'Banco de Indicadores Mun. (2)'!A:A,'Banco de Indicadores - Mun. (1)'!A100) / VLOOKUP(D100,'Dados Base'!$B:$K,8,FALSE)) * 100</f>
        <v>3.4374285714285717</v>
      </c>
      <c r="AL100" s="72">
        <f>(SUMIFS('Banco de Indicadores Mun. (2)'!I:I,'Banco de Indicadores Mun. (2)'!B:B,'Banco de Indicadores - Mun. (1)'!B100,'Banco de Indicadores Mun. (2)'!A:A,'Banco de Indicadores - Mun. (1)'!A100) / VLOOKUP(D100,'Dados Base'!$B:$K,9,FALSE)) * 100</f>
        <v>1.078866847826087</v>
      </c>
      <c r="AM100" s="72">
        <f>(SUMIFS('Banco de Indicadores Mun. (2)'!J:J,'Banco de Indicadores Mun. (2)'!B:B,'Banco de Indicadores - Mun. (1)'!B100,'Banco de Indicadores Mun. (2)'!A:A,'Banco de Indicadores - Mun. (1)'!A100) / VLOOKUP(D100,'Dados Base'!$B:$K,7,FALSE)) * 100</f>
        <v>4.7452278481012664</v>
      </c>
      <c r="AN100" s="72">
        <f>(SUMIFS('Banco de Indicadores Mun. (2)'!K:K,'Banco de Indicadores Mun. (2)'!B:B,'Banco de Indicadores - Mun. (1)'!B100,'Banco de Indicadores Mun. (2)'!A:A,'Banco de Indicadores - Mun. (1)'!A100) / VLOOKUP(D100,'Dados Base'!$B:$K,10,FALSE)) * 100</f>
        <v>0.60684931506849304</v>
      </c>
      <c r="AO100" s="21">
        <v>0</v>
      </c>
      <c r="AP100" s="125">
        <v>0</v>
      </c>
      <c r="AQ100" s="143">
        <v>0</v>
      </c>
      <c r="AR100" s="21">
        <v>9.6999999999999993</v>
      </c>
      <c r="AS100" s="37">
        <v>100</v>
      </c>
      <c r="AT100" s="37">
        <v>0</v>
      </c>
      <c r="AU100" s="37">
        <v>0</v>
      </c>
      <c r="AV100" s="20">
        <v>1.5</v>
      </c>
      <c r="AW100" s="21">
        <v>0</v>
      </c>
      <c r="AX100" s="21">
        <v>0</v>
      </c>
      <c r="AY100" s="21"/>
    </row>
    <row r="101" spans="1:51" ht="15" x14ac:dyDescent="0.25">
      <c r="A101" s="144">
        <v>2017</v>
      </c>
      <c r="B101" s="77" t="s">
        <v>101</v>
      </c>
      <c r="C101" s="78">
        <v>16</v>
      </c>
      <c r="D101" s="77">
        <v>3508801</v>
      </c>
      <c r="E101" s="78">
        <v>350880116</v>
      </c>
      <c r="F101" s="78" t="str">
        <f t="shared" si="3"/>
        <v>3508801162017</v>
      </c>
      <c r="G101" s="79">
        <v>0.40390581316231966</v>
      </c>
      <c r="H101" s="80">
        <f t="shared" si="2"/>
        <v>17060</v>
      </c>
      <c r="I101" s="81">
        <v>15216</v>
      </c>
      <c r="J101" s="82">
        <v>1844</v>
      </c>
      <c r="K101" s="83">
        <f>(H101)/VLOOKUP(D101,'Dados Base'!$B:$K,6,FALSE)</f>
        <v>18.54630052399278</v>
      </c>
      <c r="L101" s="84">
        <v>89.19</v>
      </c>
      <c r="M101" s="85" t="s">
        <v>702</v>
      </c>
      <c r="N101" s="86">
        <v>0.74199999999999999</v>
      </c>
      <c r="O101" s="87" t="s">
        <v>691</v>
      </c>
      <c r="P101" s="87" t="s">
        <v>691</v>
      </c>
      <c r="Q101" s="87" t="s">
        <v>691</v>
      </c>
      <c r="R101" s="87" t="s">
        <v>691</v>
      </c>
      <c r="S101" s="87" t="s">
        <v>691</v>
      </c>
      <c r="T101" s="87" t="s">
        <v>691</v>
      </c>
      <c r="U101" s="87" t="s">
        <v>691</v>
      </c>
      <c r="V101" s="87" t="s">
        <v>691</v>
      </c>
      <c r="W101" s="87" t="s">
        <v>691</v>
      </c>
      <c r="X101" s="21"/>
      <c r="Y101" s="21">
        <v>10.73</v>
      </c>
      <c r="Z101" s="10">
        <v>27.150120000000015</v>
      </c>
      <c r="AA101" s="10">
        <v>800.56187999999997</v>
      </c>
      <c r="AB101" s="21">
        <v>2</v>
      </c>
      <c r="AC101" s="21">
        <v>0</v>
      </c>
      <c r="AD101" s="153">
        <f>VLOOKUP(D101,'Dados Base'!$B:$K,9,FALSE)*31536000/VLOOKUP($F101,F:H,MATCH(H100,F100:AF100,0),FALSE)</f>
        <v>12588.520515826494</v>
      </c>
      <c r="AE101" s="153">
        <f>VLOOKUP(D101,'Dados Base'!$B:$K,10,FALSE)*31536000/VLOOKUP($F101,F:H,MATCH(H100,F100:AF100,0),FALSE)</f>
        <v>1238.5181711606094</v>
      </c>
      <c r="AF101" s="21"/>
      <c r="AG101" s="21"/>
      <c r="AH101" s="21"/>
      <c r="AI101" s="21"/>
      <c r="AJ101" s="21"/>
      <c r="AK101" s="72">
        <f>(SUMIFS('Banco de Indicadores Mun. (2)'!I:I,'Banco de Indicadores Mun. (2)'!B:B,'Banco de Indicadores - Mun. (1)'!B101,'Banco de Indicadores Mun. (2)'!A:A,'Banco de Indicadores - Mun. (1)'!A101) / VLOOKUP(D101,'Dados Base'!$B:$K,8,FALSE)) * 100</f>
        <v>16.719333333333328</v>
      </c>
      <c r="AL101" s="72">
        <f>(SUMIFS('Banco de Indicadores Mun. (2)'!I:I,'Banco de Indicadores Mun. (2)'!B:B,'Banco de Indicadores - Mun. (1)'!B101,'Banco de Indicadores Mun. (2)'!A:A,'Banco de Indicadores - Mun. (1)'!A101) / VLOOKUP(D101,'Dados Base'!$B:$K,9,FALSE)) * 100</f>
        <v>6.8497709251101311</v>
      </c>
      <c r="AM101" s="72">
        <f>(SUMIFS('Banco de Indicadores Mun. (2)'!J:J,'Banco de Indicadores Mun. (2)'!B:B,'Banco de Indicadores - Mun. (1)'!B101,'Banco de Indicadores Mun. (2)'!A:A,'Banco de Indicadores - Mun. (1)'!A101) / VLOOKUP(D101,'Dados Base'!$B:$K,7,FALSE)) * 100</f>
        <v>21.318783018867919</v>
      </c>
      <c r="AN101" s="72">
        <f>(SUMIFS('Banco de Indicadores Mun. (2)'!K:K,'Banco de Indicadores Mun. (2)'!B:B,'Banco de Indicadores - Mun. (1)'!B101,'Banco de Indicadores Mun. (2)'!A:A,'Banco de Indicadores - Mun. (1)'!A101) / VLOOKUP(D101,'Dados Base'!$B:$K,10,FALSE)) * 100</f>
        <v>2.1658507462686574</v>
      </c>
      <c r="AO101" s="21">
        <v>0</v>
      </c>
      <c r="AP101" s="125">
        <v>0</v>
      </c>
      <c r="AQ101" s="143">
        <v>0</v>
      </c>
      <c r="AR101" s="21">
        <v>9.1</v>
      </c>
      <c r="AS101" s="37">
        <v>100</v>
      </c>
      <c r="AT101" s="37">
        <v>4</v>
      </c>
      <c r="AU101" s="37">
        <v>3.2801409185803863</v>
      </c>
      <c r="AV101" s="20">
        <v>1.7732000000000001</v>
      </c>
      <c r="AW101" s="21">
        <v>0</v>
      </c>
      <c r="AX101" s="21">
        <v>0</v>
      </c>
      <c r="AY101" s="21"/>
    </row>
    <row r="102" spans="1:51" ht="15" x14ac:dyDescent="0.25">
      <c r="A102" s="144">
        <v>2017</v>
      </c>
      <c r="B102" s="77" t="s">
        <v>102</v>
      </c>
      <c r="C102" s="78">
        <v>21</v>
      </c>
      <c r="D102" s="77">
        <v>3508900</v>
      </c>
      <c r="E102" s="78">
        <v>350890021</v>
      </c>
      <c r="F102" s="78" t="str">
        <f t="shared" si="3"/>
        <v>3508900212017</v>
      </c>
      <c r="G102" s="79">
        <v>9.7661026288609065E-3</v>
      </c>
      <c r="H102" s="80">
        <f t="shared" si="2"/>
        <v>4098</v>
      </c>
      <c r="I102" s="81">
        <v>3456</v>
      </c>
      <c r="J102" s="82">
        <v>642</v>
      </c>
      <c r="K102" s="83">
        <f>(H102)/VLOOKUP(D102,'Dados Base'!$B:$K,6,FALSE)</f>
        <v>16.265131970629096</v>
      </c>
      <c r="L102" s="84">
        <v>84.33</v>
      </c>
      <c r="M102" s="85" t="s">
        <v>702</v>
      </c>
      <c r="N102" s="86">
        <v>0.72899999999999998</v>
      </c>
      <c r="O102" s="87" t="s">
        <v>691</v>
      </c>
      <c r="P102" s="87" t="s">
        <v>691</v>
      </c>
      <c r="Q102" s="87" t="s">
        <v>691</v>
      </c>
      <c r="R102" s="87" t="s">
        <v>691</v>
      </c>
      <c r="S102" s="87" t="s">
        <v>691</v>
      </c>
      <c r="T102" s="87" t="s">
        <v>691</v>
      </c>
      <c r="U102" s="87" t="s">
        <v>691</v>
      </c>
      <c r="V102" s="87" t="s">
        <v>691</v>
      </c>
      <c r="W102" s="87" t="s">
        <v>691</v>
      </c>
      <c r="X102" s="21"/>
      <c r="Y102" s="21">
        <v>2.4</v>
      </c>
      <c r="Z102" s="10">
        <v>135.12864959999999</v>
      </c>
      <c r="AA102" s="10">
        <v>49.983350399999999</v>
      </c>
      <c r="AB102" s="21">
        <v>0</v>
      </c>
      <c r="AC102" s="21">
        <v>0</v>
      </c>
      <c r="AD102" s="153">
        <f>VLOOKUP(D102,'Dados Base'!$B:$K,9,FALSE)*31536000/VLOOKUP($F102,F:H,MATCH(H101,F101:AF101,0),FALSE)</f>
        <v>14313.557833089311</v>
      </c>
      <c r="AE102" s="153">
        <f>VLOOKUP(D102,'Dados Base'!$B:$K,10,FALSE)*31536000/VLOOKUP($F102,F:H,MATCH(H101,F101:AF101,0),FALSE)</f>
        <v>1539.0922401171299</v>
      </c>
      <c r="AF102" s="21"/>
      <c r="AG102" s="21"/>
      <c r="AH102" s="21"/>
      <c r="AI102" s="21"/>
      <c r="AJ102" s="21"/>
      <c r="AK102" s="72">
        <f>(SUMIFS('Banco de Indicadores Mun. (2)'!I:I,'Banco de Indicadores Mun. (2)'!B:B,'Banco de Indicadores - Mun. (1)'!B102,'Banco de Indicadores Mun. (2)'!A:A,'Banco de Indicadores - Mun. (1)'!A102) / VLOOKUP(D102,'Dados Base'!$B:$K,8,FALSE)) * 100</f>
        <v>59.439523255813938</v>
      </c>
      <c r="AL102" s="72">
        <f>(SUMIFS('Banco de Indicadores Mun. (2)'!I:I,'Banco de Indicadores Mun. (2)'!B:B,'Banco de Indicadores - Mun. (1)'!B102,'Banco de Indicadores Mun. (2)'!A:A,'Banco de Indicadores - Mun. (1)'!A102) / VLOOKUP(D102,'Dados Base'!$B:$K,9,FALSE)) * 100</f>
        <v>27.482790322580641</v>
      </c>
      <c r="AM102" s="72">
        <f>(SUMIFS('Banco de Indicadores Mun. (2)'!J:J,'Banco de Indicadores Mun. (2)'!B:B,'Banco de Indicadores - Mun. (1)'!B102,'Banco de Indicadores Mun. (2)'!A:A,'Banco de Indicadores - Mun. (1)'!A102) / VLOOKUP(D102,'Dados Base'!$B:$K,7,FALSE)) * 100</f>
        <v>76.393348484848474</v>
      </c>
      <c r="AN102" s="72">
        <f>(SUMIFS('Banco de Indicadores Mun. (2)'!K:K,'Banco de Indicadores Mun. (2)'!B:B,'Banco de Indicadores - Mun. (1)'!B102,'Banco de Indicadores Mun. (2)'!A:A,'Banco de Indicadores - Mun. (1)'!A102) / VLOOKUP(D102,'Dados Base'!$B:$K,10,FALSE)) * 100</f>
        <v>3.4919000000000007</v>
      </c>
      <c r="AO102" s="21">
        <v>0</v>
      </c>
      <c r="AP102" s="125">
        <v>0</v>
      </c>
      <c r="AQ102" s="143">
        <v>0</v>
      </c>
      <c r="AR102" s="21">
        <v>8.6999999999999993</v>
      </c>
      <c r="AS102" s="37">
        <v>85.58</v>
      </c>
      <c r="AT102" s="37">
        <v>85.58</v>
      </c>
      <c r="AU102" s="37">
        <v>72.998319719953329</v>
      </c>
      <c r="AV102" s="20">
        <v>8.0286793081117924</v>
      </c>
      <c r="AW102" s="21">
        <v>0</v>
      </c>
      <c r="AX102" s="21">
        <v>0</v>
      </c>
      <c r="AY102" s="21"/>
    </row>
    <row r="103" spans="1:51" ht="15" x14ac:dyDescent="0.25">
      <c r="A103" s="144">
        <v>2017</v>
      </c>
      <c r="B103" s="77" t="s">
        <v>103</v>
      </c>
      <c r="C103" s="78">
        <v>6</v>
      </c>
      <c r="D103" s="77">
        <v>3509007</v>
      </c>
      <c r="E103" s="78">
        <v>35090076</v>
      </c>
      <c r="F103" s="78" t="str">
        <f t="shared" si="3"/>
        <v>350900762017</v>
      </c>
      <c r="G103" s="79">
        <v>1.6463871097915472</v>
      </c>
      <c r="H103" s="80">
        <f t="shared" si="2"/>
        <v>96368</v>
      </c>
      <c r="I103" s="81">
        <v>94524</v>
      </c>
      <c r="J103" s="82">
        <v>1844</v>
      </c>
      <c r="K103" s="83">
        <f>(H103)/VLOOKUP(D103,'Dados Base'!$B:$K,6,FALSE)</f>
        <v>1004.9848785066222</v>
      </c>
      <c r="L103" s="84">
        <v>98.09</v>
      </c>
      <c r="M103" s="85" t="s">
        <v>702</v>
      </c>
      <c r="N103" s="86">
        <v>0.78100000000000003</v>
      </c>
      <c r="O103" s="87" t="s">
        <v>691</v>
      </c>
      <c r="P103" s="87" t="s">
        <v>691</v>
      </c>
      <c r="Q103" s="87" t="s">
        <v>691</v>
      </c>
      <c r="R103" s="87" t="s">
        <v>691</v>
      </c>
      <c r="S103" s="87" t="s">
        <v>691</v>
      </c>
      <c r="T103" s="87" t="s">
        <v>691</v>
      </c>
      <c r="U103" s="87" t="s">
        <v>691</v>
      </c>
      <c r="V103" s="87" t="s">
        <v>691</v>
      </c>
      <c r="W103" s="87" t="s">
        <v>691</v>
      </c>
      <c r="X103" s="21"/>
      <c r="Y103" s="21">
        <v>76.63</v>
      </c>
      <c r="Z103" s="10">
        <v>0</v>
      </c>
      <c r="AA103" s="10">
        <v>5172.66</v>
      </c>
      <c r="AB103" s="21">
        <v>8</v>
      </c>
      <c r="AC103" s="21">
        <v>2</v>
      </c>
      <c r="AD103" s="153">
        <f>VLOOKUP(D103,'Dados Base'!$B:$K,9,FALSE)*31536000/VLOOKUP($F103,F:H,MATCH(H102,F102:AF102,0),FALSE)</f>
        <v>464.68869334218829</v>
      </c>
      <c r="AE103" s="153">
        <f>VLOOKUP(D103,'Dados Base'!$B:$K,10,FALSE)*31536000/VLOOKUP($F103,F:H,MATCH(H102,F102:AF102,0),FALSE)</f>
        <v>65.449111738336384</v>
      </c>
      <c r="AF103" s="21"/>
      <c r="AG103" s="21"/>
      <c r="AH103" s="21"/>
      <c r="AI103" s="21"/>
      <c r="AJ103" s="21"/>
      <c r="AK103" s="72">
        <f>(SUMIFS('Banco de Indicadores Mun. (2)'!I:I,'Banco de Indicadores Mun. (2)'!B:B,'Banco de Indicadores - Mun. (1)'!B103,'Banco de Indicadores Mun. (2)'!A:A,'Banco de Indicadores - Mun. (1)'!A103) / VLOOKUP(D103,'Dados Base'!$B:$K,8,FALSE)) * 100</f>
        <v>41.731056603773581</v>
      </c>
      <c r="AL103" s="72">
        <f>(SUMIFS('Banco de Indicadores Mun. (2)'!I:I,'Banco de Indicadores Mun. (2)'!B:B,'Banco de Indicadores - Mun. (1)'!B103,'Banco de Indicadores Mun. (2)'!A:A,'Banco de Indicadores - Mun. (1)'!A103) / VLOOKUP(D103,'Dados Base'!$B:$K,9,FALSE)) * 100</f>
        <v>15.575676056338029</v>
      </c>
      <c r="AM103" s="72">
        <f>(SUMIFS('Banco de Indicadores Mun. (2)'!J:J,'Banco de Indicadores Mun. (2)'!B:B,'Banco de Indicadores - Mun. (1)'!B103,'Banco de Indicadores Mun. (2)'!A:A,'Banco de Indicadores - Mun. (1)'!A103) / VLOOKUP(D103,'Dados Base'!$B:$K,7,FALSE)) * 100</f>
        <v>55.029303030303026</v>
      </c>
      <c r="AN103" s="72">
        <f>(SUMIFS('Banco de Indicadores Mun. (2)'!K:K,'Banco de Indicadores Mun. (2)'!B:B,'Banco de Indicadores - Mun. (1)'!B103,'Banco de Indicadores Mun. (2)'!A:A,'Banco de Indicadores - Mun. (1)'!A103) / VLOOKUP(D103,'Dados Base'!$B:$K,10,FALSE)) * 100</f>
        <v>19.788950000000007</v>
      </c>
      <c r="AO103" s="21">
        <v>0</v>
      </c>
      <c r="AP103" s="125">
        <v>0</v>
      </c>
      <c r="AQ103" s="143">
        <v>0</v>
      </c>
      <c r="AR103" s="21">
        <v>8.5</v>
      </c>
      <c r="AS103" s="37">
        <v>73.989999999999995</v>
      </c>
      <c r="AT103" s="37">
        <v>0</v>
      </c>
      <c r="AU103" s="37">
        <v>0</v>
      </c>
      <c r="AV103" s="20">
        <v>1.1098499999999998</v>
      </c>
      <c r="AW103" s="21">
        <v>1</v>
      </c>
      <c r="AX103" s="21">
        <v>2</v>
      </c>
      <c r="AY103" s="21"/>
    </row>
    <row r="104" spans="1:51" ht="15" x14ac:dyDescent="0.25">
      <c r="A104" s="144">
        <v>2017</v>
      </c>
      <c r="B104" s="77" t="s">
        <v>104</v>
      </c>
      <c r="C104" s="78">
        <v>22</v>
      </c>
      <c r="D104" s="77">
        <v>3509106</v>
      </c>
      <c r="E104" s="78">
        <v>350910622</v>
      </c>
      <c r="F104" s="78" t="str">
        <f t="shared" si="3"/>
        <v>3509106222017</v>
      </c>
      <c r="G104" s="79">
        <v>1.3094392057463766</v>
      </c>
      <c r="H104" s="80">
        <f t="shared" si="2"/>
        <v>5435</v>
      </c>
      <c r="I104" s="81">
        <v>2082</v>
      </c>
      <c r="J104" s="82">
        <v>3353</v>
      </c>
      <c r="K104" s="83">
        <f>(H104)/VLOOKUP(D104,'Dados Base'!$B:$K,6,FALSE)</f>
        <v>10.149014042426053</v>
      </c>
      <c r="L104" s="84">
        <v>38.31</v>
      </c>
      <c r="M104" s="85" t="s">
        <v>702</v>
      </c>
      <c r="N104" s="86">
        <v>0.69699999999999995</v>
      </c>
      <c r="O104" s="87" t="s">
        <v>691</v>
      </c>
      <c r="P104" s="87" t="s">
        <v>691</v>
      </c>
      <c r="Q104" s="87" t="s">
        <v>691</v>
      </c>
      <c r="R104" s="87" t="s">
        <v>691</v>
      </c>
      <c r="S104" s="87" t="s">
        <v>691</v>
      </c>
      <c r="T104" s="87" t="s">
        <v>691</v>
      </c>
      <c r="U104" s="87" t="s">
        <v>691</v>
      </c>
      <c r="V104" s="87" t="s">
        <v>691</v>
      </c>
      <c r="W104" s="87" t="s">
        <v>691</v>
      </c>
      <c r="X104" s="21"/>
      <c r="Y104" s="21">
        <v>1.53</v>
      </c>
      <c r="Z104" s="10">
        <v>113.09868</v>
      </c>
      <c r="AA104" s="10">
        <v>4.6753200000000001</v>
      </c>
      <c r="AB104" s="21">
        <v>0</v>
      </c>
      <c r="AC104" s="21">
        <v>0</v>
      </c>
      <c r="AD104" s="153">
        <f>VLOOKUP(D104,'Dados Base'!$B:$K,9,FALSE)*31536000/VLOOKUP($F104,F:H,MATCH(H103,F103:AF103,0),FALSE)</f>
        <v>23035.495860165593</v>
      </c>
      <c r="AE104" s="153">
        <f>VLOOKUP(D104,'Dados Base'!$B:$K,10,FALSE)*31536000/VLOOKUP($F104,F:H,MATCH(H103,F103:AF103,0),FALSE)</f>
        <v>2959.2198712051518</v>
      </c>
      <c r="AF104" s="21"/>
      <c r="AG104" s="21"/>
      <c r="AH104" s="21"/>
      <c r="AI104" s="21"/>
      <c r="AJ104" s="21"/>
      <c r="AK104" s="72">
        <f>(SUMIFS('Banco de Indicadores Mun. (2)'!I:I,'Banco de Indicadores Mun. (2)'!B:B,'Banco de Indicadores - Mun. (1)'!B104,'Banco de Indicadores Mun. (2)'!A:A,'Banco de Indicadores - Mun. (1)'!A104) / VLOOKUP(D104,'Dados Base'!$B:$K,8,FALSE)) * 100</f>
        <v>3.2262783505154635</v>
      </c>
      <c r="AL104" s="72">
        <f>(SUMIFS('Banco de Indicadores Mun. (2)'!I:I,'Banco de Indicadores Mun. (2)'!B:B,'Banco de Indicadores - Mun. (1)'!B104,'Banco de Indicadores Mun. (2)'!A:A,'Banco de Indicadores - Mun. (1)'!A104) / VLOOKUP(D104,'Dados Base'!$B:$K,9,FALSE)) * 100</f>
        <v>1.5765692695214102</v>
      </c>
      <c r="AM104" s="72">
        <f>(SUMIFS('Banco de Indicadores Mun. (2)'!J:J,'Banco de Indicadores Mun. (2)'!B:B,'Banco de Indicadores - Mun. (1)'!B104,'Banco de Indicadores Mun. (2)'!A:A,'Banco de Indicadores - Mun. (1)'!A104) / VLOOKUP(D104,'Dados Base'!$B:$K,7,FALSE)) * 100</f>
        <v>2.28027972027972</v>
      </c>
      <c r="AN104" s="72">
        <f>(SUMIFS('Banco de Indicadores Mun. (2)'!K:K,'Banco de Indicadores Mun. (2)'!B:B,'Banco de Indicadores - Mun. (1)'!B104,'Banco de Indicadores Mun. (2)'!A:A,'Banco de Indicadores - Mun. (1)'!A104) / VLOOKUP(D104,'Dados Base'!$B:$K,10,FALSE)) * 100</f>
        <v>5.8787843137254896</v>
      </c>
      <c r="AO104" s="21">
        <v>0</v>
      </c>
      <c r="AP104" s="125">
        <v>0</v>
      </c>
      <c r="AQ104" s="143">
        <v>0</v>
      </c>
      <c r="AR104" s="21">
        <v>4.7</v>
      </c>
      <c r="AS104" s="37">
        <v>99</v>
      </c>
      <c r="AT104" s="37">
        <v>99</v>
      </c>
      <c r="AU104" s="37">
        <v>96.030261348005496</v>
      </c>
      <c r="AV104" s="20">
        <v>9.9849999999999994</v>
      </c>
      <c r="AW104" s="21">
        <v>0</v>
      </c>
      <c r="AX104" s="21">
        <v>0</v>
      </c>
      <c r="AY104" s="21"/>
    </row>
    <row r="105" spans="1:51" ht="15" x14ac:dyDescent="0.25">
      <c r="A105" s="144">
        <v>2017</v>
      </c>
      <c r="B105" s="77" t="s">
        <v>105</v>
      </c>
      <c r="C105" s="78">
        <v>6</v>
      </c>
      <c r="D105" s="77">
        <v>3509205</v>
      </c>
      <c r="E105" s="78">
        <v>35092056</v>
      </c>
      <c r="F105" s="78" t="str">
        <f t="shared" si="3"/>
        <v>350920562017</v>
      </c>
      <c r="G105" s="79">
        <v>2.0620124132652906</v>
      </c>
      <c r="H105" s="80">
        <f t="shared" si="2"/>
        <v>73588</v>
      </c>
      <c r="I105" s="81">
        <v>72617</v>
      </c>
      <c r="J105" s="82">
        <v>971</v>
      </c>
      <c r="K105" s="83">
        <f>(H105)/VLOOKUP(D105,'Dados Base'!$B:$K,6,FALSE)</f>
        <v>573.29386101589273</v>
      </c>
      <c r="L105" s="84">
        <v>98.68</v>
      </c>
      <c r="M105" s="85" t="s">
        <v>702</v>
      </c>
      <c r="N105" s="86">
        <v>0.72799999999999998</v>
      </c>
      <c r="O105" s="87" t="s">
        <v>691</v>
      </c>
      <c r="P105" s="87" t="s">
        <v>691</v>
      </c>
      <c r="Q105" s="87" t="s">
        <v>691</v>
      </c>
      <c r="R105" s="87" t="s">
        <v>691</v>
      </c>
      <c r="S105" s="87" t="s">
        <v>691</v>
      </c>
      <c r="T105" s="87" t="s">
        <v>691</v>
      </c>
      <c r="U105" s="87" t="s">
        <v>691</v>
      </c>
      <c r="V105" s="87" t="s">
        <v>691</v>
      </c>
      <c r="W105" s="87" t="s">
        <v>691</v>
      </c>
      <c r="X105" s="21"/>
      <c r="Y105" s="21">
        <v>57.95</v>
      </c>
      <c r="Z105" s="10">
        <v>0</v>
      </c>
      <c r="AA105" s="10">
        <v>3911.3820000000001</v>
      </c>
      <c r="AB105" s="21">
        <v>13</v>
      </c>
      <c r="AC105" s="21">
        <v>1</v>
      </c>
      <c r="AD105" s="153">
        <f>VLOOKUP(D105,'Dados Base'!$B:$K,9,FALSE)*31536000/VLOOKUP($F105,F:H,MATCH(H104,F104:AF104,0),FALSE)</f>
        <v>818.52693373919658</v>
      </c>
      <c r="AE105" s="153">
        <f>VLOOKUP(D105,'Dados Base'!$B:$K,10,FALSE)*31536000/VLOOKUP($F105,F:H,MATCH(H104,F104:AF104,0),FALSE)</f>
        <v>115.70799586889164</v>
      </c>
      <c r="AF105" s="21"/>
      <c r="AG105" s="21"/>
      <c r="AH105" s="21"/>
      <c r="AI105" s="21"/>
      <c r="AJ105" s="21"/>
      <c r="AK105" s="72">
        <f>(SUMIFS('Banco de Indicadores Mun. (2)'!I:I,'Banco de Indicadores Mun. (2)'!B:B,'Banco de Indicadores - Mun. (1)'!B105,'Banco de Indicadores Mun. (2)'!A:A,'Banco de Indicadores - Mun. (1)'!A105) / VLOOKUP(D105,'Dados Base'!$B:$K,8,FALSE)) * 100</f>
        <v>43.733239436619733</v>
      </c>
      <c r="AL105" s="72">
        <f>(SUMIFS('Banco de Indicadores Mun. (2)'!I:I,'Banco de Indicadores Mun. (2)'!B:B,'Banco de Indicadores - Mun. (1)'!B105,'Banco de Indicadores Mun. (2)'!A:A,'Banco de Indicadores - Mun. (1)'!A105) / VLOOKUP(D105,'Dados Base'!$B:$K,9,FALSE)) * 100</f>
        <v>16.256858638743459</v>
      </c>
      <c r="AM105" s="72">
        <f>(SUMIFS('Banco de Indicadores Mun. (2)'!J:J,'Banco de Indicadores Mun. (2)'!B:B,'Banco de Indicadores - Mun. (1)'!B105,'Banco de Indicadores Mun. (2)'!A:A,'Banco de Indicadores - Mun. (1)'!A105) / VLOOKUP(D105,'Dados Base'!$B:$K,7,FALSE)) * 100</f>
        <v>27.559840909090905</v>
      </c>
      <c r="AN105" s="72">
        <f>(SUMIFS('Banco de Indicadores Mun. (2)'!K:K,'Banco de Indicadores Mun. (2)'!B:B,'Banco de Indicadores - Mun. (1)'!B105,'Banco de Indicadores Mun. (2)'!A:A,'Banco de Indicadores - Mun. (1)'!A105) / VLOOKUP(D105,'Dados Base'!$B:$K,10,FALSE)) * 100</f>
        <v>70.089888888888922</v>
      </c>
      <c r="AO105" s="21">
        <v>0</v>
      </c>
      <c r="AP105" s="125">
        <v>0</v>
      </c>
      <c r="AQ105" s="143">
        <v>0</v>
      </c>
      <c r="AR105" s="21">
        <v>8.5</v>
      </c>
      <c r="AS105" s="37">
        <v>71.94</v>
      </c>
      <c r="AT105" s="37">
        <v>0</v>
      </c>
      <c r="AU105" s="37">
        <v>0</v>
      </c>
      <c r="AV105" s="20">
        <v>1.0790999999999999</v>
      </c>
      <c r="AW105" s="21">
        <v>3</v>
      </c>
      <c r="AX105" s="21">
        <v>1</v>
      </c>
      <c r="AY105" s="21"/>
    </row>
    <row r="106" spans="1:51" ht="15" x14ac:dyDescent="0.25">
      <c r="A106" s="144">
        <v>2017</v>
      </c>
      <c r="B106" s="77" t="s">
        <v>106</v>
      </c>
      <c r="C106" s="78">
        <v>11</v>
      </c>
      <c r="D106" s="77">
        <v>3509254</v>
      </c>
      <c r="E106" s="78">
        <v>350925411</v>
      </c>
      <c r="F106" s="78" t="str">
        <f t="shared" si="3"/>
        <v>3509254112017</v>
      </c>
      <c r="G106" s="79">
        <v>-5.5930984688201679E-2</v>
      </c>
      <c r="H106" s="80">
        <f t="shared" si="2"/>
        <v>28697</v>
      </c>
      <c r="I106" s="81">
        <v>21185</v>
      </c>
      <c r="J106" s="82">
        <v>7512</v>
      </c>
      <c r="K106" s="83">
        <f>(H106)/VLOOKUP(D106,'Dados Base'!$B:$K,6,FALSE)</f>
        <v>63.080034290989822</v>
      </c>
      <c r="L106" s="84">
        <v>73.819999999999993</v>
      </c>
      <c r="M106" s="85" t="s">
        <v>702</v>
      </c>
      <c r="N106" s="86">
        <v>0.69399999999999995</v>
      </c>
      <c r="O106" s="87" t="s">
        <v>691</v>
      </c>
      <c r="P106" s="87" t="s">
        <v>691</v>
      </c>
      <c r="Q106" s="87" t="s">
        <v>691</v>
      </c>
      <c r="R106" s="87" t="s">
        <v>691</v>
      </c>
      <c r="S106" s="87" t="s">
        <v>691</v>
      </c>
      <c r="T106" s="87" t="s">
        <v>691</v>
      </c>
      <c r="U106" s="87" t="s">
        <v>691</v>
      </c>
      <c r="V106" s="87" t="s">
        <v>691</v>
      </c>
      <c r="W106" s="87" t="s">
        <v>691</v>
      </c>
      <c r="X106" s="21"/>
      <c r="Y106" s="21">
        <v>14.76</v>
      </c>
      <c r="Z106" s="10">
        <v>625.98696480000012</v>
      </c>
      <c r="AA106" s="10">
        <v>512.54903519999993</v>
      </c>
      <c r="AB106" s="21">
        <v>8</v>
      </c>
      <c r="AC106" s="21">
        <v>2</v>
      </c>
      <c r="AD106" s="153">
        <f>VLOOKUP(D106,'Dados Base'!$B:$K,9,FALSE)*31536000/VLOOKUP($F106,F:H,MATCH(H105,F105:AF105,0),FALSE)</f>
        <v>15066.333066174164</v>
      </c>
      <c r="AE106" s="153">
        <f>VLOOKUP(D106,'Dados Base'!$B:$K,10,FALSE)*31536000/VLOOKUP($F106,F:H,MATCH(H105,F105:AF105,0),FALSE)</f>
        <v>1945.106457120954</v>
      </c>
      <c r="AF106" s="21"/>
      <c r="AG106" s="21"/>
      <c r="AH106" s="21"/>
      <c r="AI106" s="21"/>
      <c r="AJ106" s="21"/>
      <c r="AK106" s="72">
        <f>(SUMIFS('Banco de Indicadores Mun. (2)'!I:I,'Banco de Indicadores Mun. (2)'!B:B,'Banco de Indicadores - Mun. (1)'!B106,'Banco de Indicadores Mun. (2)'!A:A,'Banco de Indicadores - Mun. (1)'!A106) / VLOOKUP(D106,'Dados Base'!$B:$K,8,FALSE)) * 100</f>
        <v>21.368204013377923</v>
      </c>
      <c r="AL106" s="72">
        <f>(SUMIFS('Banco de Indicadores Mun. (2)'!I:I,'Banco de Indicadores Mun. (2)'!B:B,'Banco de Indicadores - Mun. (1)'!B106,'Banco de Indicadores Mun. (2)'!A:A,'Banco de Indicadores - Mun. (1)'!A106) / VLOOKUP(D106,'Dados Base'!$B:$K,9,FALSE)) * 100</f>
        <v>9.3203398978847538</v>
      </c>
      <c r="AM106" s="72">
        <f>(SUMIFS('Banco de Indicadores Mun. (2)'!J:J,'Banco de Indicadores Mun. (2)'!B:B,'Banco de Indicadores - Mun. (1)'!B106,'Banco de Indicadores Mun. (2)'!A:A,'Banco de Indicadores - Mun. (1)'!A106) / VLOOKUP(D106,'Dados Base'!$B:$K,7,FALSE)) * 100</f>
        <v>30.12929928741092</v>
      </c>
      <c r="AN106" s="72">
        <f>(SUMIFS('Banco de Indicadores Mun. (2)'!K:K,'Banco de Indicadores Mun. (2)'!B:B,'Banco de Indicadores - Mun. (1)'!B106,'Banco de Indicadores Mun. (2)'!A:A,'Banco de Indicadores - Mun. (1)'!A106) / VLOOKUP(D106,'Dados Base'!$B:$K,10,FALSE)) * 100</f>
        <v>0.52966666666666662</v>
      </c>
      <c r="AO106" s="21">
        <v>0</v>
      </c>
      <c r="AP106" s="125">
        <v>0</v>
      </c>
      <c r="AQ106" s="143">
        <v>0</v>
      </c>
      <c r="AR106" s="21">
        <v>9.1</v>
      </c>
      <c r="AS106" s="37">
        <v>77.680000000000007</v>
      </c>
      <c r="AT106" s="37">
        <v>77.680000000000021</v>
      </c>
      <c r="AU106" s="37">
        <v>54.981745399354971</v>
      </c>
      <c r="AV106" s="20">
        <v>6.7390088386860434</v>
      </c>
      <c r="AW106" s="21">
        <v>0</v>
      </c>
      <c r="AX106" s="21">
        <v>2</v>
      </c>
      <c r="AY106" s="21"/>
    </row>
    <row r="107" spans="1:51" ht="15" x14ac:dyDescent="0.25">
      <c r="A107" s="144">
        <v>2017</v>
      </c>
      <c r="B107" s="77" t="s">
        <v>107</v>
      </c>
      <c r="C107" s="78">
        <v>15</v>
      </c>
      <c r="D107" s="77">
        <v>3509304</v>
      </c>
      <c r="E107" s="78">
        <v>350930415</v>
      </c>
      <c r="F107" s="78" t="str">
        <f t="shared" si="3"/>
        <v>3509304152017</v>
      </c>
      <c r="G107" s="79">
        <v>0.39899320879273059</v>
      </c>
      <c r="H107" s="80">
        <f t="shared" si="2"/>
        <v>10016</v>
      </c>
      <c r="I107" s="81">
        <v>9474</v>
      </c>
      <c r="J107" s="82">
        <v>542</v>
      </c>
      <c r="K107" s="83">
        <f>(H107)/VLOOKUP(D107,'Dados Base'!$B:$K,6,FALSE)</f>
        <v>56.654788166751516</v>
      </c>
      <c r="L107" s="84">
        <v>94.59</v>
      </c>
      <c r="M107" s="85" t="s">
        <v>702</v>
      </c>
      <c r="N107" s="86">
        <v>0.73399999999999999</v>
      </c>
      <c r="O107" s="87" t="s">
        <v>691</v>
      </c>
      <c r="P107" s="87" t="s">
        <v>691</v>
      </c>
      <c r="Q107" s="87" t="s">
        <v>691</v>
      </c>
      <c r="R107" s="87" t="s">
        <v>691</v>
      </c>
      <c r="S107" s="87" t="s">
        <v>691</v>
      </c>
      <c r="T107" s="87" t="s">
        <v>691</v>
      </c>
      <c r="U107" s="87" t="s">
        <v>691</v>
      </c>
      <c r="V107" s="87" t="s">
        <v>691</v>
      </c>
      <c r="W107" s="87" t="s">
        <v>691</v>
      </c>
      <c r="X107" s="21"/>
      <c r="Y107" s="21">
        <v>6.84</v>
      </c>
      <c r="Z107" s="10">
        <v>420.15671999999995</v>
      </c>
      <c r="AA107" s="10">
        <v>107.15328</v>
      </c>
      <c r="AB107" s="21">
        <v>0</v>
      </c>
      <c r="AC107" s="21">
        <v>0</v>
      </c>
      <c r="AD107" s="153">
        <f>VLOOKUP(D107,'Dados Base'!$B:$K,9,FALSE)*31536000/VLOOKUP($F107,F:H,MATCH(H106,F106:AF106,0),FALSE)</f>
        <v>4313.5303514377001</v>
      </c>
      <c r="AE107" s="153">
        <f>VLOOKUP(D107,'Dados Base'!$B:$K,10,FALSE)*31536000/VLOOKUP($F107,F:H,MATCH(H106,F106:AF106,0),FALSE)</f>
        <v>472.28434504792341</v>
      </c>
      <c r="AF107" s="21"/>
      <c r="AG107" s="21"/>
      <c r="AH107" s="21"/>
      <c r="AI107" s="21"/>
      <c r="AJ107" s="21"/>
      <c r="AK107" s="72">
        <f>(SUMIFS('Banco de Indicadores Mun. (2)'!I:I,'Banco de Indicadores Mun. (2)'!B:B,'Banco de Indicadores - Mun. (1)'!B107,'Banco de Indicadores Mun. (2)'!A:A,'Banco de Indicadores - Mun. (1)'!A107) / VLOOKUP(D107,'Dados Base'!$B:$K,8,FALSE)) * 100</f>
        <v>102.00236363636365</v>
      </c>
      <c r="AL107" s="72">
        <f>(SUMIFS('Banco de Indicadores Mun. (2)'!I:I,'Banco de Indicadores Mun. (2)'!B:B,'Banco de Indicadores - Mun. (1)'!B107,'Banco de Indicadores Mun. (2)'!A:A,'Banco de Indicadores - Mun. (1)'!A107) / VLOOKUP(D107,'Dados Base'!$B:$K,9,FALSE)) * 100</f>
        <v>32.759883211678833</v>
      </c>
      <c r="AM107" s="72">
        <f>(SUMIFS('Banco de Indicadores Mun. (2)'!J:J,'Banco de Indicadores Mun. (2)'!B:B,'Banco de Indicadores - Mun. (1)'!B107,'Banco de Indicadores Mun. (2)'!A:A,'Banco de Indicadores - Mun. (1)'!A107) / VLOOKUP(D107,'Dados Base'!$B:$K,7,FALSE)) * 100</f>
        <v>115.74003448275865</v>
      </c>
      <c r="AN107" s="72">
        <f>(SUMIFS('Banco de Indicadores Mun. (2)'!K:K,'Banco de Indicadores Mun. (2)'!B:B,'Banco de Indicadores - Mun. (1)'!B107,'Banco de Indicadores Mun. (2)'!A:A,'Banco de Indicadores - Mun. (1)'!A107) / VLOOKUP(D107,'Dados Base'!$B:$K,10,FALSE)) * 100</f>
        <v>75.442866666666646</v>
      </c>
      <c r="AO107" s="21">
        <v>0</v>
      </c>
      <c r="AP107" s="125">
        <v>0</v>
      </c>
      <c r="AQ107" s="143">
        <v>0</v>
      </c>
      <c r="AR107" s="21">
        <v>8</v>
      </c>
      <c r="AS107" s="37">
        <v>100</v>
      </c>
      <c r="AT107" s="37">
        <v>100</v>
      </c>
      <c r="AU107" s="37">
        <v>79.679262672811063</v>
      </c>
      <c r="AV107" s="20">
        <v>8.379152073732719</v>
      </c>
      <c r="AW107" s="21">
        <v>0</v>
      </c>
      <c r="AX107" s="21">
        <v>0</v>
      </c>
      <c r="AY107" s="21"/>
    </row>
    <row r="108" spans="1:51" ht="15" x14ac:dyDescent="0.25">
      <c r="A108" s="144">
        <v>2017</v>
      </c>
      <c r="B108" s="77" t="s">
        <v>108</v>
      </c>
      <c r="C108" s="78">
        <v>4</v>
      </c>
      <c r="D108" s="77">
        <v>3509403</v>
      </c>
      <c r="E108" s="78">
        <v>35094034</v>
      </c>
      <c r="F108" s="78" t="str">
        <f t="shared" si="3"/>
        <v>350940342017</v>
      </c>
      <c r="G108" s="79">
        <v>1.017422308509297</v>
      </c>
      <c r="H108" s="80">
        <f t="shared" si="2"/>
        <v>24981</v>
      </c>
      <c r="I108" s="81">
        <v>22298</v>
      </c>
      <c r="J108" s="82">
        <v>2683</v>
      </c>
      <c r="K108" s="83">
        <f>(H108)/VLOOKUP(D108,'Dados Base'!$B:$K,6,FALSE)</f>
        <v>37.810470871361758</v>
      </c>
      <c r="L108" s="84">
        <v>89.26</v>
      </c>
      <c r="M108" s="85" t="s">
        <v>702</v>
      </c>
      <c r="N108" s="86">
        <v>0.71299999999999997</v>
      </c>
      <c r="O108" s="87" t="s">
        <v>691</v>
      </c>
      <c r="P108" s="87" t="s">
        <v>691</v>
      </c>
      <c r="Q108" s="87" t="s">
        <v>691</v>
      </c>
      <c r="R108" s="87" t="s">
        <v>691</v>
      </c>
      <c r="S108" s="87" t="s">
        <v>691</v>
      </c>
      <c r="T108" s="87" t="s">
        <v>691</v>
      </c>
      <c r="U108" s="87" t="s">
        <v>691</v>
      </c>
      <c r="V108" s="87" t="s">
        <v>691</v>
      </c>
      <c r="W108" s="87" t="s">
        <v>691</v>
      </c>
      <c r="X108" s="21"/>
      <c r="Y108" s="21">
        <v>15.98</v>
      </c>
      <c r="Z108" s="10">
        <v>1030.7872403999997</v>
      </c>
      <c r="AA108" s="10">
        <v>201.87075960000007</v>
      </c>
      <c r="AB108" s="21">
        <v>2</v>
      </c>
      <c r="AC108" s="21">
        <v>0</v>
      </c>
      <c r="AD108" s="153">
        <f>VLOOKUP(D108,'Dados Base'!$B:$K,9,FALSE)*31536000/VLOOKUP($F108,F:H,MATCH(H107,F107:AF107,0),FALSE)</f>
        <v>12863.850126095833</v>
      </c>
      <c r="AE108" s="153">
        <f>VLOOKUP(D108,'Dados Base'!$B:$K,10,FALSE)*31536000/VLOOKUP($F108,F:H,MATCH(H107,F107:AF107,0),FALSE)</f>
        <v>1287.6474120331452</v>
      </c>
      <c r="AF108" s="21"/>
      <c r="AG108" s="21"/>
      <c r="AH108" s="21"/>
      <c r="AI108" s="21"/>
      <c r="AJ108" s="21"/>
      <c r="AK108" s="72">
        <f>(SUMIFS('Banco de Indicadores Mun. (2)'!I:I,'Banco de Indicadores Mun. (2)'!B:B,'Banco de Indicadores - Mun. (1)'!B108,'Banco de Indicadores Mun. (2)'!A:A,'Banco de Indicadores - Mun. (1)'!A108) / VLOOKUP(D108,'Dados Base'!$B:$K,8,FALSE)) * 100</f>
        <v>12.616428124999995</v>
      </c>
      <c r="AL108" s="72">
        <f>(SUMIFS('Banco de Indicadores Mun. (2)'!I:I,'Banco de Indicadores Mun. (2)'!B:B,'Banco de Indicadores - Mun. (1)'!B108,'Banco de Indicadores Mun. (2)'!A:A,'Banco de Indicadores - Mun. (1)'!A108) / VLOOKUP(D108,'Dados Base'!$B:$K,9,FALSE)) * 100</f>
        <v>3.9619793915603525</v>
      </c>
      <c r="AM108" s="72">
        <f>(SUMIFS('Banco de Indicadores Mun. (2)'!J:J,'Banco de Indicadores Mun. (2)'!B:B,'Banco de Indicadores - Mun. (1)'!B108,'Banco de Indicadores Mun. (2)'!A:A,'Banco de Indicadores - Mun. (1)'!A108) / VLOOKUP(D108,'Dados Base'!$B:$K,7,FALSE)) * 100</f>
        <v>16.535463302752291</v>
      </c>
      <c r="AN108" s="72">
        <f>(SUMIFS('Banco de Indicadores Mun. (2)'!K:K,'Banco de Indicadores Mun. (2)'!B:B,'Banco de Indicadores - Mun. (1)'!B108,'Banco de Indicadores Mun. (2)'!A:A,'Banco de Indicadores - Mun. (1)'!A108) / VLOOKUP(D108,'Dados Base'!$B:$K,10,FALSE)) * 100</f>
        <v>4.2404509803921542</v>
      </c>
      <c r="AO108" s="21">
        <v>0</v>
      </c>
      <c r="AP108" s="125">
        <v>0</v>
      </c>
      <c r="AQ108" s="143">
        <v>0</v>
      </c>
      <c r="AR108" s="21">
        <v>10</v>
      </c>
      <c r="AS108" s="37">
        <v>98.38</v>
      </c>
      <c r="AT108" s="37">
        <v>98.38</v>
      </c>
      <c r="AU108" s="37">
        <v>83.623133131817582</v>
      </c>
      <c r="AV108" s="20">
        <v>9.9756999999999998</v>
      </c>
      <c r="AW108" s="21">
        <v>1</v>
      </c>
      <c r="AX108" s="21">
        <v>0</v>
      </c>
      <c r="AY108" s="21"/>
    </row>
    <row r="109" spans="1:51" ht="15" x14ac:dyDescent="0.25">
      <c r="A109" s="144">
        <v>2017</v>
      </c>
      <c r="B109" s="77" t="s">
        <v>109</v>
      </c>
      <c r="C109" s="78">
        <v>14</v>
      </c>
      <c r="D109" s="77">
        <v>3509452</v>
      </c>
      <c r="E109" s="78">
        <v>350945214</v>
      </c>
      <c r="F109" s="78" t="str">
        <f t="shared" si="3"/>
        <v>3509452142017</v>
      </c>
      <c r="G109" s="79">
        <v>0.42817734907163452</v>
      </c>
      <c r="H109" s="80">
        <f t="shared" si="2"/>
        <v>5738</v>
      </c>
      <c r="I109" s="81">
        <v>5000</v>
      </c>
      <c r="J109" s="82">
        <v>738</v>
      </c>
      <c r="K109" s="83">
        <f>(H109)/VLOOKUP(D109,'Dados Base'!$B:$K,6,FALSE)</f>
        <v>31.171229900043457</v>
      </c>
      <c r="L109" s="84">
        <v>87.14</v>
      </c>
      <c r="M109" s="85" t="s">
        <v>702</v>
      </c>
      <c r="N109" s="86">
        <v>0.71699999999999997</v>
      </c>
      <c r="O109" s="87" t="s">
        <v>691</v>
      </c>
      <c r="P109" s="87" t="s">
        <v>691</v>
      </c>
      <c r="Q109" s="87" t="s">
        <v>691</v>
      </c>
      <c r="R109" s="87" t="s">
        <v>691</v>
      </c>
      <c r="S109" s="87" t="s">
        <v>691</v>
      </c>
      <c r="T109" s="87" t="s">
        <v>691</v>
      </c>
      <c r="U109" s="87" t="s">
        <v>691</v>
      </c>
      <c r="V109" s="87" t="s">
        <v>691</v>
      </c>
      <c r="W109" s="87" t="s">
        <v>691</v>
      </c>
      <c r="X109" s="21"/>
      <c r="Y109" s="21">
        <v>3.53</v>
      </c>
      <c r="Z109" s="10">
        <v>201.30462900000001</v>
      </c>
      <c r="AA109" s="10">
        <v>71.125371000000001</v>
      </c>
      <c r="AB109" s="21">
        <v>2</v>
      </c>
      <c r="AC109" s="21">
        <v>0</v>
      </c>
      <c r="AD109" s="153">
        <f>VLOOKUP(D109,'Dados Base'!$B:$K,9,FALSE)*31536000/VLOOKUP($F109,F:H,MATCH(H108,F108:AF108,0),FALSE)</f>
        <v>11321.742767514814</v>
      </c>
      <c r="AE109" s="153">
        <f>VLOOKUP(D109,'Dados Base'!$B:$K,10,FALSE)*31536000/VLOOKUP($F109,F:H,MATCH(H108,F108:AF108,0),FALSE)</f>
        <v>1319.037992331823</v>
      </c>
      <c r="AF109" s="21"/>
      <c r="AG109" s="21"/>
      <c r="AH109" s="21"/>
      <c r="AI109" s="21"/>
      <c r="AJ109" s="21"/>
      <c r="AK109" s="72">
        <f>(SUMIFS('Banco de Indicadores Mun. (2)'!I:I,'Banco de Indicadores Mun. (2)'!B:B,'Banco de Indicadores - Mun. (1)'!B109,'Banco de Indicadores Mun. (2)'!A:A,'Banco de Indicadores - Mun. (1)'!A109) / VLOOKUP(D109,'Dados Base'!$B:$K,8,FALSE)) * 100</f>
        <v>14.947586956521741</v>
      </c>
      <c r="AL109" s="72">
        <f>(SUMIFS('Banco de Indicadores Mun. (2)'!I:I,'Banco de Indicadores Mun. (2)'!B:B,'Banco de Indicadores - Mun. (1)'!B109,'Banco de Indicadores Mun. (2)'!A:A,'Banco de Indicadores - Mun. (1)'!A109) / VLOOKUP(D109,'Dados Base'!$B:$K,9,FALSE)) * 100</f>
        <v>6.6756213592233022</v>
      </c>
      <c r="AM109" s="72">
        <f>(SUMIFS('Banco de Indicadores Mun. (2)'!J:J,'Banco de Indicadores Mun. (2)'!B:B,'Banco de Indicadores - Mun. (1)'!B109,'Banco de Indicadores Mun. (2)'!A:A,'Banco de Indicadores - Mun. (1)'!A109) / VLOOKUP(D109,'Dados Base'!$B:$K,7,FALSE)) * 100</f>
        <v>15.951691176470591</v>
      </c>
      <c r="AN109" s="72">
        <f>(SUMIFS('Banco de Indicadores Mun. (2)'!K:K,'Banco de Indicadores Mun. (2)'!B:B,'Banco de Indicadores - Mun. (1)'!B109,'Banco de Indicadores Mun. (2)'!A:A,'Banco de Indicadores - Mun. (1)'!A109) / VLOOKUP(D109,'Dados Base'!$B:$K,10,FALSE)) * 100</f>
        <v>12.102624999999998</v>
      </c>
      <c r="AO109" s="21">
        <v>0</v>
      </c>
      <c r="AP109" s="125">
        <v>0</v>
      </c>
      <c r="AQ109" s="143">
        <v>0</v>
      </c>
      <c r="AR109" s="21">
        <v>8.5</v>
      </c>
      <c r="AS109" s="37">
        <v>79.03</v>
      </c>
      <c r="AT109" s="37">
        <v>79.03</v>
      </c>
      <c r="AU109" s="37">
        <v>73.892239841427156</v>
      </c>
      <c r="AV109" s="20">
        <v>7.7884402708803622</v>
      </c>
      <c r="AW109" s="21">
        <v>0</v>
      </c>
      <c r="AX109" s="21">
        <v>0</v>
      </c>
      <c r="AY109" s="21"/>
    </row>
    <row r="110" spans="1:51" ht="15" x14ac:dyDescent="0.25">
      <c r="A110" s="144">
        <v>2017</v>
      </c>
      <c r="B110" s="77" t="s">
        <v>110</v>
      </c>
      <c r="C110" s="78">
        <v>5</v>
      </c>
      <c r="D110" s="77">
        <v>3509502</v>
      </c>
      <c r="E110" s="78">
        <v>35095025</v>
      </c>
      <c r="F110" s="78" t="str">
        <f t="shared" si="3"/>
        <v>350950252017</v>
      </c>
      <c r="G110" s="79">
        <v>0.9647453578760512</v>
      </c>
      <c r="H110" s="80">
        <f t="shared" si="2"/>
        <v>1150753</v>
      </c>
      <c r="I110" s="81">
        <v>1130965</v>
      </c>
      <c r="J110" s="82">
        <v>19788</v>
      </c>
      <c r="K110" s="83">
        <f>(H110)/VLOOKUP(D110,'Dados Base'!$B:$K,6,FALSE)</f>
        <v>1446.2146537639812</v>
      </c>
      <c r="L110" s="84">
        <v>98.28</v>
      </c>
      <c r="M110" s="85" t="s">
        <v>702</v>
      </c>
      <c r="N110" s="86">
        <v>0.80500000000000005</v>
      </c>
      <c r="O110" s="87" t="s">
        <v>691</v>
      </c>
      <c r="P110" s="87" t="s">
        <v>691</v>
      </c>
      <c r="Q110" s="87" t="s">
        <v>691</v>
      </c>
      <c r="R110" s="87" t="s">
        <v>691</v>
      </c>
      <c r="S110" s="87" t="s">
        <v>691</v>
      </c>
      <c r="T110" s="87" t="s">
        <v>691</v>
      </c>
      <c r="U110" s="87" t="s">
        <v>691</v>
      </c>
      <c r="V110" s="87" t="s">
        <v>691</v>
      </c>
      <c r="W110" s="87" t="s">
        <v>691</v>
      </c>
      <c r="X110" s="21"/>
      <c r="Y110" s="21">
        <v>1278.31</v>
      </c>
      <c r="Z110" s="10">
        <v>56205.998479799993</v>
      </c>
      <c r="AA110" s="10">
        <v>6547.2395202000043</v>
      </c>
      <c r="AB110" s="21">
        <v>167</v>
      </c>
      <c r="AC110" s="21">
        <v>2</v>
      </c>
      <c r="AD110" s="153">
        <f>VLOOKUP(D110,'Dados Base'!$B:$K,9,FALSE)*31536000/VLOOKUP($F110,F:H,MATCH(H109,F109:AF109,0),FALSE)</f>
        <v>268.56571305918823</v>
      </c>
      <c r="AE110" s="153">
        <f>VLOOKUP(D110,'Dados Base'!$B:$K,10,FALSE)*31536000/VLOOKUP($F110,F:H,MATCH(H109,F109:AF109,0),FALSE)</f>
        <v>35.352017331260491</v>
      </c>
      <c r="AF110" s="21"/>
      <c r="AG110" s="21"/>
      <c r="AH110" s="21"/>
      <c r="AI110" s="21"/>
      <c r="AJ110" s="21"/>
      <c r="AK110" s="72">
        <f>(SUMIFS('Banco de Indicadores Mun. (2)'!I:I,'Banco de Indicadores Mun. (2)'!B:B,'Banco de Indicadores - Mun. (1)'!B110,'Banco de Indicadores Mun. (2)'!A:A,'Banco de Indicadores - Mun. (1)'!A110) / VLOOKUP(D110,'Dados Base'!$B:$K,8,FALSE)) * 100</f>
        <v>145.13954301075256</v>
      </c>
      <c r="AL110" s="72">
        <f>(SUMIFS('Banco de Indicadores Mun. (2)'!I:I,'Banco de Indicadores Mun. (2)'!B:B,'Banco de Indicadores - Mun. (1)'!B110,'Banco de Indicadores Mun. (2)'!A:A,'Banco de Indicadores - Mun. (1)'!A110) / VLOOKUP(D110,'Dados Base'!$B:$K,9,FALSE)) * 100</f>
        <v>55.093785714285673</v>
      </c>
      <c r="AM110" s="72">
        <f>(SUMIFS('Banco de Indicadores Mun. (2)'!J:J,'Banco de Indicadores Mun. (2)'!B:B,'Banco de Indicadores - Mun. (1)'!B110,'Banco de Indicadores Mun. (2)'!A:A,'Banco de Indicadores - Mun. (1)'!A110) / VLOOKUP(D110,'Dados Base'!$B:$K,7,FALSE)) * 100</f>
        <v>194.51878600823022</v>
      </c>
      <c r="AN110" s="72">
        <f>(SUMIFS('Banco de Indicadores Mun. (2)'!K:K,'Banco de Indicadores Mun. (2)'!B:B,'Banco de Indicadores - Mun. (1)'!B110,'Banco de Indicadores Mun. (2)'!A:A,'Banco de Indicadores - Mun. (1)'!A110) / VLOOKUP(D110,'Dados Base'!$B:$K,10,FALSE)) * 100</f>
        <v>52.122829457364361</v>
      </c>
      <c r="AO110" s="21">
        <v>0</v>
      </c>
      <c r="AP110" s="125">
        <v>1.0427954565401958</v>
      </c>
      <c r="AQ110" s="143">
        <v>0</v>
      </c>
      <c r="AR110" s="21">
        <v>8.3000000000000007</v>
      </c>
      <c r="AS110" s="37">
        <v>93.21</v>
      </c>
      <c r="AT110" s="37">
        <v>93.21</v>
      </c>
      <c r="AU110" s="37">
        <v>89.566690534439033</v>
      </c>
      <c r="AV110" s="20">
        <v>9.5981500000000004</v>
      </c>
      <c r="AW110" s="21">
        <v>31</v>
      </c>
      <c r="AX110" s="21">
        <v>2</v>
      </c>
      <c r="AY110" s="21"/>
    </row>
    <row r="111" spans="1:51" ht="15" x14ac:dyDescent="0.25">
      <c r="A111" s="144">
        <v>2017</v>
      </c>
      <c r="B111" s="77" t="s">
        <v>111</v>
      </c>
      <c r="C111" s="78">
        <v>5</v>
      </c>
      <c r="D111" s="77">
        <v>3509601</v>
      </c>
      <c r="E111" s="78">
        <v>35096015</v>
      </c>
      <c r="F111" s="78" t="str">
        <f t="shared" si="3"/>
        <v>350960152017</v>
      </c>
      <c r="G111" s="79">
        <v>1.2467920097883001</v>
      </c>
      <c r="H111" s="80">
        <f t="shared" si="2"/>
        <v>80282</v>
      </c>
      <c r="I111" s="81">
        <v>80282</v>
      </c>
      <c r="J111" s="82">
        <v>0</v>
      </c>
      <c r="K111" s="83">
        <f>(H111)/VLOOKUP(D111,'Dados Base'!$B:$K,6,FALSE)</f>
        <v>1002.898188632105</v>
      </c>
      <c r="L111" s="84">
        <v>100</v>
      </c>
      <c r="M111" s="85" t="s">
        <v>702</v>
      </c>
      <c r="N111" s="86">
        <v>0.76900000000000002</v>
      </c>
      <c r="O111" s="87" t="s">
        <v>691</v>
      </c>
      <c r="P111" s="87" t="s">
        <v>691</v>
      </c>
      <c r="Q111" s="87" t="s">
        <v>691</v>
      </c>
      <c r="R111" s="87" t="s">
        <v>691</v>
      </c>
      <c r="S111" s="87" t="s">
        <v>691</v>
      </c>
      <c r="T111" s="87" t="s">
        <v>691</v>
      </c>
      <c r="U111" s="87" t="s">
        <v>691</v>
      </c>
      <c r="V111" s="87" t="s">
        <v>691</v>
      </c>
      <c r="W111" s="87" t="s">
        <v>691</v>
      </c>
      <c r="X111" s="21"/>
      <c r="Y111" s="21">
        <v>66.02</v>
      </c>
      <c r="Z111" s="10">
        <v>2424.7424321279996</v>
      </c>
      <c r="AA111" s="10">
        <v>2031.3375678720001</v>
      </c>
      <c r="AB111" s="21">
        <v>8</v>
      </c>
      <c r="AC111" s="21">
        <v>0</v>
      </c>
      <c r="AD111" s="153">
        <f>VLOOKUP(D111,'Dados Base'!$B:$K,9,FALSE)*31536000/VLOOKUP($F111,F:H,MATCH(H110,F110:AF110,0),FALSE)</f>
        <v>392.81532597593485</v>
      </c>
      <c r="AE111" s="153">
        <f>VLOOKUP(D111,'Dados Base'!$B:$K,10,FALSE)*31536000/VLOOKUP($F111,F:H,MATCH(H110,F110:AF110,0),FALSE)</f>
        <v>54.994145636630876</v>
      </c>
      <c r="AF111" s="21"/>
      <c r="AG111" s="21"/>
      <c r="AH111" s="21"/>
      <c r="AI111" s="21"/>
      <c r="AJ111" s="21"/>
      <c r="AK111" s="72">
        <f>(SUMIFS('Banco de Indicadores Mun. (2)'!I:I,'Banco de Indicadores Mun. (2)'!B:B,'Banco de Indicadores - Mun. (1)'!B111,'Banco de Indicadores Mun. (2)'!A:A,'Banco de Indicadores - Mun. (1)'!A111) / VLOOKUP(D111,'Dados Base'!$B:$K,8,FALSE)) * 100</f>
        <v>143.87952631578952</v>
      </c>
      <c r="AL111" s="72">
        <f>(SUMIFS('Banco de Indicadores Mun. (2)'!I:I,'Banco de Indicadores Mun. (2)'!B:B,'Banco de Indicadores - Mun. (1)'!B111,'Banco de Indicadores Mun. (2)'!A:A,'Banco de Indicadores - Mun. (1)'!A111) / VLOOKUP(D111,'Dados Base'!$B:$K,9,FALSE)) * 100</f>
        <v>54.67422000000002</v>
      </c>
      <c r="AM111" s="72">
        <f>(SUMIFS('Banco de Indicadores Mun. (2)'!J:J,'Banco de Indicadores Mun. (2)'!B:B,'Banco de Indicadores - Mun. (1)'!B111,'Banco de Indicadores Mun. (2)'!A:A,'Banco de Indicadores - Mun. (1)'!A111) / VLOOKUP(D111,'Dados Base'!$B:$K,7,FALSE)) * 100</f>
        <v>218.89525000000009</v>
      </c>
      <c r="AN111" s="72">
        <f>(SUMIFS('Banco de Indicadores Mun. (2)'!K:K,'Banco de Indicadores Mun. (2)'!B:B,'Banco de Indicadores - Mun. (1)'!B111,'Banco de Indicadores Mun. (2)'!A:A,'Banco de Indicadores - Mun. (1)'!A111) / VLOOKUP(D111,'Dados Base'!$B:$K,10,FALSE)) * 100</f>
        <v>15.281142857142862</v>
      </c>
      <c r="AO111" s="21">
        <v>0</v>
      </c>
      <c r="AP111" s="125">
        <v>0</v>
      </c>
      <c r="AQ111" s="143">
        <v>0</v>
      </c>
      <c r="AR111" s="21">
        <v>8.5</v>
      </c>
      <c r="AS111" s="37">
        <v>60.42</v>
      </c>
      <c r="AT111" s="37">
        <v>57.278160000000014</v>
      </c>
      <c r="AU111" s="37">
        <v>54.414248221037319</v>
      </c>
      <c r="AV111" s="20">
        <v>6.3652263799999993</v>
      </c>
      <c r="AW111" s="21">
        <v>1</v>
      </c>
      <c r="AX111" s="21">
        <v>0</v>
      </c>
      <c r="AY111" s="21"/>
    </row>
    <row r="112" spans="1:51" ht="15" x14ac:dyDescent="0.25">
      <c r="A112" s="144">
        <v>2017</v>
      </c>
      <c r="B112" s="77" t="s">
        <v>112</v>
      </c>
      <c r="C112" s="78">
        <v>1</v>
      </c>
      <c r="D112" s="77">
        <v>3509700</v>
      </c>
      <c r="E112" s="78">
        <v>35097001</v>
      </c>
      <c r="F112" s="78" t="str">
        <f t="shared" si="3"/>
        <v>350970012017</v>
      </c>
      <c r="G112" s="79">
        <v>0.4984072515014315</v>
      </c>
      <c r="H112" s="80">
        <f t="shared" si="2"/>
        <v>49442</v>
      </c>
      <c r="I112" s="81">
        <v>49134</v>
      </c>
      <c r="J112" s="82">
        <v>308</v>
      </c>
      <c r="K112" s="83">
        <f>(H112)/VLOOKUP(D112,'Dados Base'!$B:$K,6,FALSE)</f>
        <v>170.77821146074402</v>
      </c>
      <c r="L112" s="84">
        <v>99.38</v>
      </c>
      <c r="M112" s="85" t="s">
        <v>702</v>
      </c>
      <c r="N112" s="86">
        <v>0.749</v>
      </c>
      <c r="O112" s="87" t="s">
        <v>691</v>
      </c>
      <c r="P112" s="87" t="s">
        <v>691</v>
      </c>
      <c r="Q112" s="87" t="s">
        <v>691</v>
      </c>
      <c r="R112" s="87" t="s">
        <v>691</v>
      </c>
      <c r="S112" s="87" t="s">
        <v>691</v>
      </c>
      <c r="T112" s="87" t="s">
        <v>691</v>
      </c>
      <c r="U112" s="87" t="s">
        <v>691</v>
      </c>
      <c r="V112" s="87" t="s">
        <v>691</v>
      </c>
      <c r="W112" s="87" t="s">
        <v>691</v>
      </c>
      <c r="X112" s="21"/>
      <c r="Y112" s="21">
        <v>40.909999999999997</v>
      </c>
      <c r="Z112" s="10">
        <v>1340.7169249619999</v>
      </c>
      <c r="AA112" s="10">
        <v>1420.4650750379999</v>
      </c>
      <c r="AB112" s="21">
        <v>9</v>
      </c>
      <c r="AC112" s="21">
        <v>0</v>
      </c>
      <c r="AD112" s="153">
        <f>VLOOKUP(D112,'Dados Base'!$B:$K,9,FALSE)*31536000/VLOOKUP($F112,F:H,MATCH(H111,F111:AF111,0),FALSE)</f>
        <v>5989.3014036649001</v>
      </c>
      <c r="AE112" s="153">
        <f>VLOOKUP(D112,'Dados Base'!$B:$K,10,FALSE)*31536000/VLOOKUP($F112,F:H,MATCH(H111,F111:AF111,0),FALSE)</f>
        <v>816.43299219287235</v>
      </c>
      <c r="AF112" s="21"/>
      <c r="AG112" s="21"/>
      <c r="AH112" s="21"/>
      <c r="AI112" s="21"/>
      <c r="AJ112" s="21"/>
      <c r="AK112" s="72">
        <f>(SUMIFS('Banco de Indicadores Mun. (2)'!I:I,'Banco de Indicadores Mun. (2)'!B:B,'Banco de Indicadores - Mun. (1)'!B112,'Banco de Indicadores Mun. (2)'!A:A,'Banco de Indicadores - Mun. (1)'!A112) / VLOOKUP(D112,'Dados Base'!$B:$K,8,FALSE)) * 100</f>
        <v>22.91614084507043</v>
      </c>
      <c r="AL112" s="72">
        <f>(SUMIFS('Banco de Indicadores Mun. (2)'!I:I,'Banco de Indicadores Mun. (2)'!B:B,'Banco de Indicadores - Mun. (1)'!B112,'Banco de Indicadores Mun. (2)'!A:A,'Banco de Indicadores - Mun. (1)'!A112) / VLOOKUP(D112,'Dados Base'!$B:$K,9,FALSE)) * 100</f>
        <v>10.396460063897766</v>
      </c>
      <c r="AM112" s="72">
        <f>(SUMIFS('Banco de Indicadores Mun. (2)'!J:J,'Banco de Indicadores Mun. (2)'!B:B,'Banco de Indicadores - Mun. (1)'!B112,'Banco de Indicadores Mun. (2)'!A:A,'Banco de Indicadores - Mun. (1)'!A112) / VLOOKUP(D112,'Dados Base'!$B:$K,7,FALSE)) * 100</f>
        <v>32.615922818791951</v>
      </c>
      <c r="AN112" s="72">
        <f>(SUMIFS('Banco de Indicadores Mun. (2)'!K:K,'Banco de Indicadores Mun. (2)'!B:B,'Banco de Indicadores - Mun. (1)'!B112,'Banco de Indicadores Mun. (2)'!A:A,'Banco de Indicadores - Mun. (1)'!A112) / VLOOKUP(D112,'Dados Base'!$B:$K,10,FALSE)) * 100</f>
        <v>0.33383593749999996</v>
      </c>
      <c r="AO112" s="21">
        <v>0</v>
      </c>
      <c r="AP112" s="125">
        <v>0</v>
      </c>
      <c r="AQ112" s="143">
        <v>0</v>
      </c>
      <c r="AR112" s="21">
        <v>10</v>
      </c>
      <c r="AS112" s="37">
        <v>51.09</v>
      </c>
      <c r="AT112" s="37">
        <v>50.579100000000018</v>
      </c>
      <c r="AU112" s="37">
        <v>48.555905585434068</v>
      </c>
      <c r="AV112" s="20">
        <v>5.9074858400000005</v>
      </c>
      <c r="AW112" s="21">
        <v>0</v>
      </c>
      <c r="AX112" s="21">
        <v>0</v>
      </c>
      <c r="AY112" s="21"/>
    </row>
    <row r="113" spans="1:51" ht="15" x14ac:dyDescent="0.25">
      <c r="A113" s="144">
        <v>2017</v>
      </c>
      <c r="B113" s="77" t="s">
        <v>113</v>
      </c>
      <c r="C113" s="78">
        <v>17</v>
      </c>
      <c r="D113" s="77">
        <v>3509809</v>
      </c>
      <c r="E113" s="78">
        <v>350980917</v>
      </c>
      <c r="F113" s="78" t="str">
        <f t="shared" si="3"/>
        <v>3509809172017</v>
      </c>
      <c r="G113" s="79">
        <v>0.6525784237818133</v>
      </c>
      <c r="H113" s="80">
        <f t="shared" si="2"/>
        <v>4732</v>
      </c>
      <c r="I113" s="81">
        <v>3847</v>
      </c>
      <c r="J113" s="82">
        <v>885</v>
      </c>
      <c r="K113" s="83">
        <f>(H113)/VLOOKUP(D113,'Dados Base'!$B:$K,6,FALSE)</f>
        <v>9.7651574559412282</v>
      </c>
      <c r="L113" s="84">
        <v>81.3</v>
      </c>
      <c r="M113" s="85" t="s">
        <v>702</v>
      </c>
      <c r="N113" s="86">
        <v>0.70599999999999996</v>
      </c>
      <c r="O113" s="87" t="s">
        <v>691</v>
      </c>
      <c r="P113" s="87" t="s">
        <v>691</v>
      </c>
      <c r="Q113" s="87" t="s">
        <v>691</v>
      </c>
      <c r="R113" s="87" t="s">
        <v>691</v>
      </c>
      <c r="S113" s="87" t="s">
        <v>691</v>
      </c>
      <c r="T113" s="87" t="s">
        <v>691</v>
      </c>
      <c r="U113" s="87" t="s">
        <v>691</v>
      </c>
      <c r="V113" s="87" t="s">
        <v>691</v>
      </c>
      <c r="W113" s="87" t="s">
        <v>691</v>
      </c>
      <c r="X113" s="21"/>
      <c r="Y113" s="21">
        <v>2.67</v>
      </c>
      <c r="Z113" s="10">
        <v>172.77624</v>
      </c>
      <c r="AA113" s="10">
        <v>32.909760000000006</v>
      </c>
      <c r="AB113" s="21">
        <v>0</v>
      </c>
      <c r="AC113" s="21">
        <v>0</v>
      </c>
      <c r="AD113" s="153">
        <f>VLOOKUP(D113,'Dados Base'!$B:$K,9,FALSE)*31536000/VLOOKUP($F113,F:H,MATCH(H112,F112:AF112,0),FALSE)</f>
        <v>29589.991546914625</v>
      </c>
      <c r="AE113" s="153">
        <f>VLOOKUP(D113,'Dados Base'!$B:$K,10,FALSE)*31536000/VLOOKUP($F113,F:H,MATCH(H112,F112:AF112,0),FALSE)</f>
        <v>3265.562130177515</v>
      </c>
      <c r="AF113" s="21"/>
      <c r="AG113" s="21"/>
      <c r="AH113" s="21"/>
      <c r="AI113" s="21"/>
      <c r="AJ113" s="21"/>
      <c r="AK113" s="72">
        <f>(SUMIFS('Banco de Indicadores Mun. (2)'!I:I,'Banco de Indicadores Mun. (2)'!B:B,'Banco de Indicadores - Mun. (1)'!B113,'Banco de Indicadores Mun. (2)'!A:A,'Banco de Indicadores - Mun. (1)'!A113) / VLOOKUP(D113,'Dados Base'!$B:$K,8,FALSE)) * 100</f>
        <v>11.206340425531915</v>
      </c>
      <c r="AL113" s="72">
        <f>(SUMIFS('Banco de Indicadores Mun. (2)'!I:I,'Banco de Indicadores Mun. (2)'!B:B,'Banco de Indicadores - Mun. (1)'!B113,'Banco de Indicadores Mun. (2)'!A:A,'Banco de Indicadores - Mun. (1)'!A113) / VLOOKUP(D113,'Dados Base'!$B:$K,9,FALSE)) * 100</f>
        <v>5.9312837837837833</v>
      </c>
      <c r="AM113" s="72">
        <f>(SUMIFS('Banco de Indicadores Mun. (2)'!J:J,'Banco de Indicadores Mun. (2)'!B:B,'Banco de Indicadores - Mun. (1)'!B113,'Banco de Indicadores Mun. (2)'!A:A,'Banco de Indicadores - Mun. (1)'!A113) / VLOOKUP(D113,'Dados Base'!$B:$K,7,FALSE)) * 100</f>
        <v>14.140408602150536</v>
      </c>
      <c r="AN113" s="72">
        <f>(SUMIFS('Banco de Indicadores Mun. (2)'!K:K,'Banco de Indicadores Mun. (2)'!B:B,'Banco de Indicadores - Mun. (1)'!B113,'Banco de Indicadores Mun. (2)'!A:A,'Banco de Indicadores - Mun. (1)'!A113) / VLOOKUP(D113,'Dados Base'!$B:$K,10,FALSE)) * 100</f>
        <v>6.8857142857142853E-2</v>
      </c>
      <c r="AO113" s="21">
        <v>0</v>
      </c>
      <c r="AP113" s="125">
        <v>0</v>
      </c>
      <c r="AQ113" s="143">
        <v>0</v>
      </c>
      <c r="AR113" s="21">
        <v>8</v>
      </c>
      <c r="AS113" s="37">
        <v>100</v>
      </c>
      <c r="AT113" s="37">
        <v>100.00000000000003</v>
      </c>
      <c r="AU113" s="37">
        <v>84</v>
      </c>
      <c r="AV113" s="20">
        <v>10</v>
      </c>
      <c r="AW113" s="21">
        <v>0</v>
      </c>
      <c r="AX113" s="21">
        <v>0</v>
      </c>
      <c r="AY113" s="21"/>
    </row>
    <row r="114" spans="1:51" ht="15" x14ac:dyDescent="0.25">
      <c r="A114" s="144">
        <v>2017</v>
      </c>
      <c r="B114" s="77" t="s">
        <v>114</v>
      </c>
      <c r="C114" s="78">
        <v>11</v>
      </c>
      <c r="D114" s="77">
        <v>3509908</v>
      </c>
      <c r="E114" s="78">
        <v>350990811</v>
      </c>
      <c r="F114" s="78" t="str">
        <f t="shared" si="3"/>
        <v>3509908112017</v>
      </c>
      <c r="G114" s="79">
        <v>-1.7922465666730947E-2</v>
      </c>
      <c r="H114" s="80">
        <f t="shared" si="2"/>
        <v>12263</v>
      </c>
      <c r="I114" s="81">
        <v>10599</v>
      </c>
      <c r="J114" s="82">
        <v>1664</v>
      </c>
      <c r="K114" s="83">
        <f>(H114)/VLOOKUP(D114,'Dados Base'!$B:$K,6,FALSE)</f>
        <v>9.8735114854147721</v>
      </c>
      <c r="L114" s="84">
        <v>86.43</v>
      </c>
      <c r="M114" s="85" t="s">
        <v>702</v>
      </c>
      <c r="N114" s="86">
        <v>0.72</v>
      </c>
      <c r="O114" s="87" t="s">
        <v>691</v>
      </c>
      <c r="P114" s="87" t="s">
        <v>691</v>
      </c>
      <c r="Q114" s="87" t="s">
        <v>691</v>
      </c>
      <c r="R114" s="87" t="s">
        <v>691</v>
      </c>
      <c r="S114" s="87" t="s">
        <v>691</v>
      </c>
      <c r="T114" s="87" t="s">
        <v>691</v>
      </c>
      <c r="U114" s="87" t="s">
        <v>691</v>
      </c>
      <c r="V114" s="87" t="s">
        <v>691</v>
      </c>
      <c r="W114" s="87" t="s">
        <v>691</v>
      </c>
      <c r="X114" s="21"/>
      <c r="Y114" s="21">
        <v>7.53</v>
      </c>
      <c r="Z114" s="10">
        <v>346.78562939999995</v>
      </c>
      <c r="AA114" s="10">
        <v>234.41637060000002</v>
      </c>
      <c r="AB114" s="21">
        <v>3</v>
      </c>
      <c r="AC114" s="21">
        <v>0</v>
      </c>
      <c r="AD114" s="153">
        <f>VLOOKUP(D114,'Dados Base'!$B:$K,9,FALSE)*31536000/VLOOKUP($F114,F:H,MATCH(H113,F113:AF113,0),FALSE)</f>
        <v>85995.583462448005</v>
      </c>
      <c r="AE114" s="153">
        <f>VLOOKUP(D114,'Dados Base'!$B:$K,10,FALSE)*31536000/VLOOKUP($F114,F:H,MATCH(H113,F113:AF113,0),FALSE)</f>
        <v>11109.477289407159</v>
      </c>
      <c r="AF114" s="21"/>
      <c r="AG114" s="21"/>
      <c r="AH114" s="21"/>
      <c r="AI114" s="21"/>
      <c r="AJ114" s="21"/>
      <c r="AK114" s="72">
        <f>(SUMIFS('Banco de Indicadores Mun. (2)'!I:I,'Banco de Indicadores Mun. (2)'!B:B,'Banco de Indicadores - Mun. (1)'!B114,'Banco de Indicadores Mun. (2)'!A:A,'Banco de Indicadores - Mun. (1)'!A114) / VLOOKUP(D114,'Dados Base'!$B:$K,8,FALSE)) * 100</f>
        <v>1.9226552433173401</v>
      </c>
      <c r="AL114" s="72">
        <f>(SUMIFS('Banco de Indicadores Mun. (2)'!I:I,'Banco de Indicadores Mun. (2)'!B:B,'Banco de Indicadores - Mun. (1)'!B114,'Banco de Indicadores Mun. (2)'!A:A,'Banco de Indicadores - Mun. (1)'!A114) / VLOOKUP(D114,'Dados Base'!$B:$K,9,FALSE)) * 100</f>
        <v>0.83886184210526293</v>
      </c>
      <c r="AM114" s="72">
        <f>(SUMIFS('Banco de Indicadores Mun. (2)'!J:J,'Banco de Indicadores Mun. (2)'!B:B,'Banco de Indicadores - Mun. (1)'!B114,'Banco de Indicadores Mun. (2)'!A:A,'Banco de Indicadores - Mun. (1)'!A114) / VLOOKUP(D114,'Dados Base'!$B:$K,7,FALSE)) * 100</f>
        <v>2.7284313534566689</v>
      </c>
      <c r="AN114" s="72">
        <f>(SUMIFS('Banco de Indicadores Mun. (2)'!K:K,'Banco de Indicadores Mun. (2)'!B:B,'Banco de Indicadores - Mun. (1)'!B114,'Banco de Indicadores Mun. (2)'!A:A,'Banco de Indicadores - Mun. (1)'!A114) / VLOOKUP(D114,'Dados Base'!$B:$K,10,FALSE)) * 100</f>
        <v>7.0717592592592585E-3</v>
      </c>
      <c r="AO114" s="21">
        <v>0</v>
      </c>
      <c r="AP114" s="125">
        <v>0</v>
      </c>
      <c r="AQ114" s="143">
        <v>0</v>
      </c>
      <c r="AR114" s="21">
        <v>9</v>
      </c>
      <c r="AS114" s="37">
        <v>73.47</v>
      </c>
      <c r="AT114" s="37">
        <v>73.47</v>
      </c>
      <c r="AU114" s="37">
        <v>59.666971104710584</v>
      </c>
      <c r="AV114" s="20">
        <v>6.9804512150986344</v>
      </c>
      <c r="AW114" s="21">
        <v>0</v>
      </c>
      <c r="AX114" s="21">
        <v>0</v>
      </c>
      <c r="AY114" s="21"/>
    </row>
    <row r="115" spans="1:51" ht="15" x14ac:dyDescent="0.25">
      <c r="A115" s="144">
        <v>2017</v>
      </c>
      <c r="B115" s="77" t="s">
        <v>115</v>
      </c>
      <c r="C115" s="78">
        <v>2</v>
      </c>
      <c r="D115" s="77">
        <v>3509957</v>
      </c>
      <c r="E115" s="78">
        <v>35099572</v>
      </c>
      <c r="F115" s="78" t="str">
        <f t="shared" si="3"/>
        <v>350995722017</v>
      </c>
      <c r="G115" s="79">
        <v>1.6623540851500751</v>
      </c>
      <c r="H115" s="80">
        <f t="shared" si="2"/>
        <v>4862</v>
      </c>
      <c r="I115" s="81">
        <v>4643</v>
      </c>
      <c r="J115" s="82">
        <v>219</v>
      </c>
      <c r="K115" s="83">
        <f>(H115)/VLOOKUP(D115,'Dados Base'!$B:$K,6,FALSE)</f>
        <v>90.895494484950461</v>
      </c>
      <c r="L115" s="84">
        <v>95.5</v>
      </c>
      <c r="M115" s="85" t="s">
        <v>702</v>
      </c>
      <c r="N115" s="86">
        <v>0.70399999999999996</v>
      </c>
      <c r="O115" s="87" t="s">
        <v>691</v>
      </c>
      <c r="P115" s="87" t="s">
        <v>691</v>
      </c>
      <c r="Q115" s="87" t="s">
        <v>691</v>
      </c>
      <c r="R115" s="87" t="s">
        <v>691</v>
      </c>
      <c r="S115" s="87" t="s">
        <v>691</v>
      </c>
      <c r="T115" s="87" t="s">
        <v>691</v>
      </c>
      <c r="U115" s="87" t="s">
        <v>691</v>
      </c>
      <c r="V115" s="87" t="s">
        <v>691</v>
      </c>
      <c r="W115" s="87" t="s">
        <v>691</v>
      </c>
      <c r="X115" s="21"/>
      <c r="Y115" s="21">
        <v>3.23</v>
      </c>
      <c r="Z115" s="10">
        <v>162.0912816</v>
      </c>
      <c r="AA115" s="10">
        <v>87.280718399999998</v>
      </c>
      <c r="AB115" s="21">
        <v>1</v>
      </c>
      <c r="AC115" s="21">
        <v>0</v>
      </c>
      <c r="AD115" s="153">
        <f>VLOOKUP(D115,'Dados Base'!$B:$K,9,FALSE)*31536000/VLOOKUP($F115,F:H,MATCH(H114,F114:AF114,0),FALSE)</f>
        <v>5318.7001234060053</v>
      </c>
      <c r="AE115" s="153">
        <f>VLOOKUP(D115,'Dados Base'!$B:$K,10,FALSE)*31536000/VLOOKUP($F115,F:H,MATCH(H114,F114:AF114,0),FALSE)</f>
        <v>518.89757301521979</v>
      </c>
      <c r="AF115" s="21"/>
      <c r="AG115" s="21"/>
      <c r="AH115" s="21"/>
      <c r="AI115" s="21"/>
      <c r="AJ115" s="21"/>
      <c r="AK115" s="72">
        <f>(SUMIFS('Banco de Indicadores Mun. (2)'!I:I,'Banco de Indicadores Mun. (2)'!B:B,'Banco de Indicadores - Mun. (1)'!B115,'Banco de Indicadores Mun. (2)'!A:A,'Banco de Indicadores - Mun. (1)'!A115) / VLOOKUP(D115,'Dados Base'!$B:$K,8,FALSE)) * 100</f>
        <v>10.945028571428574</v>
      </c>
      <c r="AL115" s="72">
        <f>(SUMIFS('Banco de Indicadores Mun. (2)'!I:I,'Banco de Indicadores Mun. (2)'!B:B,'Banco de Indicadores - Mun. (1)'!B115,'Banco de Indicadores Mun. (2)'!A:A,'Banco de Indicadores - Mun. (1)'!A115) / VLOOKUP(D115,'Dados Base'!$B:$K,9,FALSE)) * 100</f>
        <v>4.6716585365853662</v>
      </c>
      <c r="AM115" s="72">
        <f>(SUMIFS('Banco de Indicadores Mun. (2)'!J:J,'Banco de Indicadores Mun. (2)'!B:B,'Banco de Indicadores - Mun. (1)'!B115,'Banco de Indicadores Mun. (2)'!A:A,'Banco de Indicadores - Mun. (1)'!A115) / VLOOKUP(D115,'Dados Base'!$B:$K,7,FALSE)) * 100</f>
        <v>6.7093703703703698</v>
      </c>
      <c r="AN115" s="72">
        <f>(SUMIFS('Banco de Indicadores Mun. (2)'!K:K,'Banco de Indicadores Mun. (2)'!B:B,'Banco de Indicadores - Mun. (1)'!B115,'Banco de Indicadores Mun. (2)'!A:A,'Banco de Indicadores - Mun. (1)'!A115) / VLOOKUP(D115,'Dados Base'!$B:$K,10,FALSE)) * 100</f>
        <v>25.240375000000014</v>
      </c>
      <c r="AO115" s="21">
        <v>0</v>
      </c>
      <c r="AP115" s="125">
        <v>0</v>
      </c>
      <c r="AQ115" s="143">
        <v>0</v>
      </c>
      <c r="AR115" s="21">
        <v>9.8000000000000007</v>
      </c>
      <c r="AS115" s="37">
        <v>82.28</v>
      </c>
      <c r="AT115" s="37">
        <v>82.28</v>
      </c>
      <c r="AU115" s="37">
        <v>64.999792117799899</v>
      </c>
      <c r="AV115" s="20">
        <v>7.2592779999999992</v>
      </c>
      <c r="AW115" s="21">
        <v>0</v>
      </c>
      <c r="AX115" s="21">
        <v>0</v>
      </c>
      <c r="AY115" s="21"/>
    </row>
    <row r="116" spans="1:51" ht="15" x14ac:dyDescent="0.25">
      <c r="A116" s="144">
        <v>2017</v>
      </c>
      <c r="B116" s="77" t="s">
        <v>116</v>
      </c>
      <c r="C116" s="78">
        <v>17</v>
      </c>
      <c r="D116" s="77">
        <v>3510005</v>
      </c>
      <c r="E116" s="78">
        <v>351000517</v>
      </c>
      <c r="F116" s="78" t="str">
        <f t="shared" si="3"/>
        <v>3510005172017</v>
      </c>
      <c r="G116" s="79">
        <v>6.962930299598824E-2</v>
      </c>
      <c r="H116" s="80">
        <f t="shared" si="2"/>
        <v>29987</v>
      </c>
      <c r="I116" s="81">
        <v>28448</v>
      </c>
      <c r="J116" s="82">
        <v>1539</v>
      </c>
      <c r="K116" s="83">
        <f>(H116)/VLOOKUP(D116,'Dados Base'!$B:$K,6,FALSE)</f>
        <v>50.289288768887623</v>
      </c>
      <c r="L116" s="84">
        <v>94.87</v>
      </c>
      <c r="M116" s="85" t="s">
        <v>702</v>
      </c>
      <c r="N116" s="86">
        <v>0.747</v>
      </c>
      <c r="O116" s="87" t="s">
        <v>691</v>
      </c>
      <c r="P116" s="87" t="s">
        <v>691</v>
      </c>
      <c r="Q116" s="87" t="s">
        <v>691</v>
      </c>
      <c r="R116" s="87" t="s">
        <v>691</v>
      </c>
      <c r="S116" s="87" t="s">
        <v>691</v>
      </c>
      <c r="T116" s="87" t="s">
        <v>691</v>
      </c>
      <c r="U116" s="87" t="s">
        <v>691</v>
      </c>
      <c r="V116" s="87" t="s">
        <v>691</v>
      </c>
      <c r="W116" s="87" t="s">
        <v>691</v>
      </c>
      <c r="X116" s="21"/>
      <c r="Y116" s="21">
        <v>23.51</v>
      </c>
      <c r="Z116" s="10">
        <v>1285.4550959999999</v>
      </c>
      <c r="AA116" s="10">
        <v>301.71290399999992</v>
      </c>
      <c r="AB116" s="21">
        <v>2</v>
      </c>
      <c r="AC116" s="21">
        <v>0</v>
      </c>
      <c r="AD116" s="153">
        <f>VLOOKUP(D116,'Dados Base'!$B:$K,9,FALSE)*31536000/VLOOKUP($F116,F:H,MATCH(H115,F115:AF115,0),FALSE)</f>
        <v>5889.2720178744121</v>
      </c>
      <c r="AE116" s="153">
        <f>VLOOKUP(D116,'Dados Base'!$B:$K,10,FALSE)*31536000/VLOOKUP($F116,F:H,MATCH(H115,F115:AF115,0),FALSE)</f>
        <v>641.50998766131977</v>
      </c>
      <c r="AF116" s="21"/>
      <c r="AG116" s="21"/>
      <c r="AH116" s="21"/>
      <c r="AI116" s="21"/>
      <c r="AJ116" s="21"/>
      <c r="AK116" s="72">
        <f>(SUMIFS('Banco de Indicadores Mun. (2)'!I:I,'Banco de Indicadores Mun. (2)'!B:B,'Banco de Indicadores - Mun. (1)'!B116,'Banco de Indicadores Mun. (2)'!A:A,'Banco de Indicadores - Mun. (1)'!A116) / VLOOKUP(D116,'Dados Base'!$B:$K,8,FALSE)) * 100</f>
        <v>12.709297297297297</v>
      </c>
      <c r="AL116" s="72">
        <f>(SUMIFS('Banco de Indicadores Mun. (2)'!I:I,'Banco de Indicadores Mun. (2)'!B:B,'Banco de Indicadores - Mun. (1)'!B116,'Banco de Indicadores Mun. (2)'!A:A,'Banco de Indicadores - Mun. (1)'!A116) / VLOOKUP(D116,'Dados Base'!$B:$K,9,FALSE)) * 100</f>
        <v>6.7177714285714281</v>
      </c>
      <c r="AM116" s="72">
        <f>(SUMIFS('Banco de Indicadores Mun. (2)'!J:J,'Banco de Indicadores Mun. (2)'!B:B,'Banco de Indicadores - Mun. (1)'!B116,'Banco de Indicadores Mun. (2)'!A:A,'Banco de Indicadores - Mun. (1)'!A116) / VLOOKUP(D116,'Dados Base'!$B:$K,7,FALSE)) * 100</f>
        <v>10.157902127659575</v>
      </c>
      <c r="AN116" s="72">
        <f>(SUMIFS('Banco de Indicadores Mun. (2)'!K:K,'Banco de Indicadores Mun. (2)'!B:B,'Banco de Indicadores - Mun. (1)'!B116,'Banco de Indicadores Mun. (2)'!A:A,'Banco de Indicadores - Mun. (1)'!A116) / VLOOKUP(D116,'Dados Base'!$B:$K,10,FALSE)) * 100</f>
        <v>22.538442622950821</v>
      </c>
      <c r="AO116" s="21">
        <v>0</v>
      </c>
      <c r="AP116" s="125">
        <v>0</v>
      </c>
      <c r="AQ116" s="143">
        <v>0</v>
      </c>
      <c r="AR116" s="21">
        <v>8.1</v>
      </c>
      <c r="AS116" s="37">
        <v>93.2</v>
      </c>
      <c r="AT116" s="37">
        <v>93.2</v>
      </c>
      <c r="AU116" s="37">
        <v>80.990487207403376</v>
      </c>
      <c r="AV116" s="20">
        <v>9.8979999999999997</v>
      </c>
      <c r="AW116" s="21">
        <v>0</v>
      </c>
      <c r="AX116" s="21">
        <v>0</v>
      </c>
      <c r="AY116" s="21"/>
    </row>
    <row r="117" spans="1:51" ht="15" x14ac:dyDescent="0.25">
      <c r="A117" s="144">
        <v>2017</v>
      </c>
      <c r="B117" s="77" t="s">
        <v>117</v>
      </c>
      <c r="C117" s="78">
        <v>15</v>
      </c>
      <c r="D117" s="77">
        <v>3510104</v>
      </c>
      <c r="E117" s="78">
        <v>351010415</v>
      </c>
      <c r="F117" s="78" t="str">
        <f t="shared" si="3"/>
        <v>3510104152017</v>
      </c>
      <c r="G117" s="79">
        <v>7.5075424040127459E-2</v>
      </c>
      <c r="H117" s="80">
        <f t="shared" si="2"/>
        <v>2675</v>
      </c>
      <c r="I117" s="81">
        <v>2252</v>
      </c>
      <c r="J117" s="82">
        <v>423</v>
      </c>
      <c r="K117" s="83">
        <f>(H117)/VLOOKUP(D117,'Dados Base'!$B:$K,6,FALSE)</f>
        <v>38.478135788262371</v>
      </c>
      <c r="L117" s="84">
        <v>84.19</v>
      </c>
      <c r="M117" s="85" t="s">
        <v>702</v>
      </c>
      <c r="N117" s="86">
        <v>0.78900000000000003</v>
      </c>
      <c r="O117" s="87" t="s">
        <v>691</v>
      </c>
      <c r="P117" s="87" t="s">
        <v>691</v>
      </c>
      <c r="Q117" s="87" t="s">
        <v>691</v>
      </c>
      <c r="R117" s="87" t="s">
        <v>691</v>
      </c>
      <c r="S117" s="87" t="s">
        <v>691</v>
      </c>
      <c r="T117" s="87" t="s">
        <v>691</v>
      </c>
      <c r="U117" s="87" t="s">
        <v>691</v>
      </c>
      <c r="V117" s="87" t="s">
        <v>691</v>
      </c>
      <c r="W117" s="87" t="s">
        <v>691</v>
      </c>
      <c r="X117" s="21"/>
      <c r="Y117" s="21">
        <v>1.58</v>
      </c>
      <c r="Z117" s="10">
        <v>102.74525999999999</v>
      </c>
      <c r="AA117" s="10">
        <v>18.916740000000001</v>
      </c>
      <c r="AB117" s="21">
        <v>0</v>
      </c>
      <c r="AC117" s="21">
        <v>0</v>
      </c>
      <c r="AD117" s="153">
        <f>VLOOKUP(D117,'Dados Base'!$B:$K,9,FALSE)*31536000/VLOOKUP($F117,F:H,MATCH(H116,F116:AF116,0),FALSE)</f>
        <v>6248.2542056074763</v>
      </c>
      <c r="AE117" s="153">
        <f>VLOOKUP(D117,'Dados Base'!$B:$K,10,FALSE)*31536000/VLOOKUP($F117,F:H,MATCH(H116,F116:AF116,0),FALSE)</f>
        <v>589.45794392523385</v>
      </c>
      <c r="AF117" s="21"/>
      <c r="AG117" s="21"/>
      <c r="AH117" s="21"/>
      <c r="AI117" s="21"/>
      <c r="AJ117" s="21"/>
      <c r="AK117" s="72">
        <f>(SUMIFS('Banco de Indicadores Mun. (2)'!I:I,'Banco de Indicadores Mun. (2)'!B:B,'Banco de Indicadores - Mun. (1)'!B117,'Banco de Indicadores Mun. (2)'!A:A,'Banco de Indicadores - Mun. (1)'!A117) / VLOOKUP(D117,'Dados Base'!$B:$K,8,FALSE)) * 100</f>
        <v>24.837799999999998</v>
      </c>
      <c r="AL117" s="72">
        <f>(SUMIFS('Banco de Indicadores Mun. (2)'!I:I,'Banco de Indicadores Mun. (2)'!B:B,'Banco de Indicadores - Mun. (1)'!B117,'Banco de Indicadores Mun. (2)'!A:A,'Banco de Indicadores - Mun. (1)'!A117) / VLOOKUP(D117,'Dados Base'!$B:$K,9,FALSE)) * 100</f>
        <v>9.3727547169811309</v>
      </c>
      <c r="AM117" s="72">
        <f>(SUMIFS('Banco de Indicadores Mun. (2)'!J:J,'Banco de Indicadores Mun. (2)'!B:B,'Banco de Indicadores - Mun. (1)'!B117,'Banco de Indicadores Mun. (2)'!A:A,'Banco de Indicadores - Mun. (1)'!A117) / VLOOKUP(D117,'Dados Base'!$B:$K,7,FALSE)) * 100</f>
        <v>9.259266666666667</v>
      </c>
      <c r="AN117" s="72">
        <f>(SUMIFS('Banco de Indicadores Mun. (2)'!K:K,'Banco de Indicadores Mun. (2)'!B:B,'Banco de Indicadores - Mun. (1)'!B117,'Banco de Indicadores Mun. (2)'!A:A,'Banco de Indicadores - Mun. (1)'!A117) / VLOOKUP(D117,'Dados Base'!$B:$K,10,FALSE)) * 100</f>
        <v>71.573399999999992</v>
      </c>
      <c r="AO117" s="21">
        <v>0</v>
      </c>
      <c r="AP117" s="125">
        <v>0</v>
      </c>
      <c r="AQ117" s="143">
        <v>0</v>
      </c>
      <c r="AR117" s="21">
        <v>8.1</v>
      </c>
      <c r="AS117" s="37">
        <v>100</v>
      </c>
      <c r="AT117" s="37">
        <v>100</v>
      </c>
      <c r="AU117" s="37">
        <v>84.451398135818906</v>
      </c>
      <c r="AV117" s="20">
        <v>9.6999999999999993</v>
      </c>
      <c r="AW117" s="21">
        <v>0</v>
      </c>
      <c r="AX117" s="21">
        <v>0</v>
      </c>
      <c r="AY117" s="21"/>
    </row>
    <row r="118" spans="1:51" ht="15" x14ac:dyDescent="0.25">
      <c r="A118" s="144">
        <v>2017</v>
      </c>
      <c r="B118" s="77" t="s">
        <v>118</v>
      </c>
      <c r="C118" s="78">
        <v>17</v>
      </c>
      <c r="D118" s="77">
        <v>3510153</v>
      </c>
      <c r="E118" s="78">
        <v>351015317</v>
      </c>
      <c r="F118" s="78" t="str">
        <f t="shared" si="3"/>
        <v>3510153172017</v>
      </c>
      <c r="G118" s="79">
        <v>1.4737174499687145</v>
      </c>
      <c r="H118" s="80">
        <f t="shared" si="2"/>
        <v>4798</v>
      </c>
      <c r="I118" s="81">
        <v>4579</v>
      </c>
      <c r="J118" s="82">
        <v>219</v>
      </c>
      <c r="K118" s="83">
        <f>(H118)/VLOOKUP(D118,'Dados Base'!$B:$K,6,FALSE)</f>
        <v>83.617985360752868</v>
      </c>
      <c r="L118" s="84">
        <v>95.44</v>
      </c>
      <c r="M118" s="85" t="s">
        <v>702</v>
      </c>
      <c r="N118" s="86">
        <v>0.68</v>
      </c>
      <c r="O118" s="87" t="s">
        <v>691</v>
      </c>
      <c r="P118" s="87" t="s">
        <v>691</v>
      </c>
      <c r="Q118" s="87" t="s">
        <v>691</v>
      </c>
      <c r="R118" s="87" t="s">
        <v>691</v>
      </c>
      <c r="S118" s="87" t="s">
        <v>691</v>
      </c>
      <c r="T118" s="87" t="s">
        <v>691</v>
      </c>
      <c r="U118" s="87" t="s">
        <v>691</v>
      </c>
      <c r="V118" s="87" t="s">
        <v>691</v>
      </c>
      <c r="W118" s="87" t="s">
        <v>691</v>
      </c>
      <c r="X118" s="21"/>
      <c r="Y118" s="21">
        <v>3.33</v>
      </c>
      <c r="Z118" s="10">
        <v>226.14767999999998</v>
      </c>
      <c r="AA118" s="10">
        <v>30.838320000000003</v>
      </c>
      <c r="AB118" s="21">
        <v>0</v>
      </c>
      <c r="AC118" s="21">
        <v>0</v>
      </c>
      <c r="AD118" s="153">
        <f>VLOOKUP(D118,'Dados Base'!$B:$K,9,FALSE)*31536000/VLOOKUP($F118,F:H,MATCH(H117,F117:AF117,0),FALSE)</f>
        <v>3615.006252605252</v>
      </c>
      <c r="AE118" s="153">
        <f>VLOOKUP(D118,'Dados Base'!$B:$K,10,FALSE)*31536000/VLOOKUP($F118,F:H,MATCH(H117,F117:AF117,0),FALSE)</f>
        <v>394.36431846602733</v>
      </c>
      <c r="AF118" s="21"/>
      <c r="AG118" s="21"/>
      <c r="AH118" s="21"/>
      <c r="AI118" s="21"/>
      <c r="AJ118" s="21"/>
      <c r="AK118" s="72">
        <f>(SUMIFS('Banco de Indicadores Mun. (2)'!I:I,'Banco de Indicadores Mun. (2)'!B:B,'Banco de Indicadores - Mun. (1)'!B118,'Banco de Indicadores Mun. (2)'!A:A,'Banco de Indicadores - Mun. (1)'!A118) / VLOOKUP(D118,'Dados Base'!$B:$K,8,FALSE)) * 100</f>
        <v>6.1330000000000009</v>
      </c>
      <c r="AL118" s="72">
        <f>(SUMIFS('Banco de Indicadores Mun. (2)'!I:I,'Banco de Indicadores Mun. (2)'!B:B,'Banco de Indicadores - Mun. (1)'!B118,'Banco de Indicadores Mun. (2)'!A:A,'Banco de Indicadores - Mun. (1)'!A118) / VLOOKUP(D118,'Dados Base'!$B:$K,9,FALSE)) * 100</f>
        <v>3.2337636363636366</v>
      </c>
      <c r="AM118" s="72">
        <f>(SUMIFS('Banco de Indicadores Mun. (2)'!J:J,'Banco de Indicadores Mun. (2)'!B:B,'Banco de Indicadores - Mun. (1)'!B118,'Banco de Indicadores Mun. (2)'!A:A,'Banco de Indicadores - Mun. (1)'!A118) / VLOOKUP(D118,'Dados Base'!$B:$K,7,FALSE)) * 100</f>
        <v>7.4677826086956527</v>
      </c>
      <c r="AN118" s="72">
        <f>(SUMIFS('Banco de Indicadores Mun. (2)'!K:K,'Banco de Indicadores Mun. (2)'!B:B,'Banco de Indicadores - Mun. (1)'!B118,'Banco de Indicadores Mun. (2)'!A:A,'Banco de Indicadores - Mun. (1)'!A118) / VLOOKUP(D118,'Dados Base'!$B:$K,10,FALSE)) * 100</f>
        <v>1.016333333333334</v>
      </c>
      <c r="AO118" s="21">
        <v>0</v>
      </c>
      <c r="AP118" s="125">
        <v>0</v>
      </c>
      <c r="AQ118" s="143">
        <v>0</v>
      </c>
      <c r="AR118" s="21">
        <v>9</v>
      </c>
      <c r="AS118" s="37">
        <v>100</v>
      </c>
      <c r="AT118" s="37">
        <v>100</v>
      </c>
      <c r="AU118" s="37">
        <v>88</v>
      </c>
      <c r="AV118" s="20">
        <v>10</v>
      </c>
      <c r="AW118" s="21">
        <v>0</v>
      </c>
      <c r="AX118" s="21">
        <v>0</v>
      </c>
      <c r="AY118" s="21"/>
    </row>
    <row r="119" spans="1:51" ht="15" x14ac:dyDescent="0.25">
      <c r="A119" s="144">
        <v>2017</v>
      </c>
      <c r="B119" s="77" t="s">
        <v>119</v>
      </c>
      <c r="C119" s="78">
        <v>14</v>
      </c>
      <c r="D119" s="77">
        <v>3510203</v>
      </c>
      <c r="E119" s="78">
        <v>351020314</v>
      </c>
      <c r="F119" s="78" t="str">
        <f t="shared" si="3"/>
        <v>3510203142017</v>
      </c>
      <c r="G119" s="79">
        <v>-0.12050265213634503</v>
      </c>
      <c r="H119" s="80">
        <f t="shared" si="2"/>
        <v>46247</v>
      </c>
      <c r="I119" s="81">
        <v>38908</v>
      </c>
      <c r="J119" s="82">
        <v>7339</v>
      </c>
      <c r="K119" s="83">
        <f>(H119)/VLOOKUP(D119,'Dados Base'!$B:$K,6,FALSE)</f>
        <v>28.18151903670843</v>
      </c>
      <c r="L119" s="84">
        <v>84.13</v>
      </c>
      <c r="M119" s="85" t="s">
        <v>702</v>
      </c>
      <c r="N119" s="86">
        <v>0.72099999999999997</v>
      </c>
      <c r="O119" s="87" t="s">
        <v>691</v>
      </c>
      <c r="P119" s="87" t="s">
        <v>691</v>
      </c>
      <c r="Q119" s="87" t="s">
        <v>691</v>
      </c>
      <c r="R119" s="87" t="s">
        <v>691</v>
      </c>
      <c r="S119" s="87" t="s">
        <v>691</v>
      </c>
      <c r="T119" s="87" t="s">
        <v>691</v>
      </c>
      <c r="U119" s="87" t="s">
        <v>691</v>
      </c>
      <c r="V119" s="87" t="s">
        <v>691</v>
      </c>
      <c r="W119" s="87" t="s">
        <v>691</v>
      </c>
      <c r="X119" s="21"/>
      <c r="Y119" s="21">
        <v>31.1</v>
      </c>
      <c r="Z119" s="10">
        <v>1842.361038</v>
      </c>
      <c r="AA119" s="10">
        <v>256.99696200000011</v>
      </c>
      <c r="AB119" s="21">
        <v>15</v>
      </c>
      <c r="AC119" s="21">
        <v>0</v>
      </c>
      <c r="AD119" s="153">
        <f>VLOOKUP(D119,'Dados Base'!$B:$K,9,FALSE)*31536000/VLOOKUP($F119,F:H,MATCH(H118,F118:AF118,0),FALSE)</f>
        <v>12628.856358250265</v>
      </c>
      <c r="AE119" s="153">
        <f>VLOOKUP(D119,'Dados Base'!$B:$K,10,FALSE)*31536000/VLOOKUP($F119,F:H,MATCH(H118,F118:AF118,0),FALSE)</f>
        <v>1479.7310095789996</v>
      </c>
      <c r="AF119" s="21"/>
      <c r="AG119" s="21"/>
      <c r="AH119" s="21"/>
      <c r="AI119" s="21"/>
      <c r="AJ119" s="21"/>
      <c r="AK119" s="72">
        <f>(SUMIFS('Banco de Indicadores Mun. (2)'!I:I,'Banco de Indicadores Mun. (2)'!B:B,'Banco de Indicadores - Mun. (1)'!B119,'Banco de Indicadores Mun. (2)'!A:A,'Banco de Indicadores - Mun. (1)'!A119) / VLOOKUP(D119,'Dados Base'!$B:$K,8,FALSE)) * 100</f>
        <v>3.7551221281741229</v>
      </c>
      <c r="AL119" s="72">
        <f>(SUMIFS('Banco de Indicadores Mun. (2)'!I:I,'Banco de Indicadores Mun. (2)'!B:B,'Banco de Indicadores - Mun. (1)'!B119,'Banco de Indicadores Mun. (2)'!A:A,'Banco de Indicadores - Mun. (1)'!A119) / VLOOKUP(D119,'Dados Base'!$B:$K,9,FALSE)) * 100</f>
        <v>1.6768282937365007</v>
      </c>
      <c r="AM119" s="72">
        <f>(SUMIFS('Banco de Indicadores Mun. (2)'!J:J,'Banco de Indicadores Mun. (2)'!B:B,'Banco de Indicadores - Mun. (1)'!B119,'Banco de Indicadores Mun. (2)'!A:A,'Banco de Indicadores - Mun. (1)'!A119) / VLOOKUP(D119,'Dados Base'!$B:$K,7,FALSE)) * 100</f>
        <v>4.9997229508196721</v>
      </c>
      <c r="AN119" s="72">
        <f>(SUMIFS('Banco de Indicadores Mun. (2)'!K:K,'Banco de Indicadores Mun. (2)'!B:B,'Banco de Indicadores - Mun. (1)'!B119,'Banco de Indicadores Mun. (2)'!A:A,'Banco de Indicadores - Mun. (1)'!A119) / VLOOKUP(D119,'Dados Base'!$B:$K,10,FALSE)) * 100</f>
        <v>0.25647465437788014</v>
      </c>
      <c r="AO119" s="21">
        <v>0</v>
      </c>
      <c r="AP119" s="125">
        <v>0</v>
      </c>
      <c r="AQ119" s="143">
        <v>0</v>
      </c>
      <c r="AR119" s="21">
        <v>8.8000000000000007</v>
      </c>
      <c r="AS119" s="37">
        <v>95.1</v>
      </c>
      <c r="AT119" s="37">
        <v>95.100000000000009</v>
      </c>
      <c r="AU119" s="37">
        <v>87.758306968130256</v>
      </c>
      <c r="AV119" s="20">
        <v>9.4265000000000008</v>
      </c>
      <c r="AW119" s="21">
        <v>1</v>
      </c>
      <c r="AX119" s="21">
        <v>0</v>
      </c>
      <c r="AY119" s="21"/>
    </row>
    <row r="120" spans="1:51" ht="15" x14ac:dyDescent="0.25">
      <c r="A120" s="144">
        <v>2017</v>
      </c>
      <c r="B120" s="77" t="s">
        <v>120</v>
      </c>
      <c r="C120" s="78">
        <v>10</v>
      </c>
      <c r="D120" s="77">
        <v>3510302</v>
      </c>
      <c r="E120" s="78">
        <v>351030210</v>
      </c>
      <c r="F120" s="78" t="str">
        <f t="shared" si="3"/>
        <v>3510302102017</v>
      </c>
      <c r="G120" s="79">
        <v>1.7070899259677974</v>
      </c>
      <c r="H120" s="80">
        <f t="shared" si="2"/>
        <v>19606</v>
      </c>
      <c r="I120" s="81">
        <v>16794</v>
      </c>
      <c r="J120" s="82">
        <v>2812</v>
      </c>
      <c r="K120" s="83">
        <f>(H120)/VLOOKUP(D120,'Dados Base'!$B:$K,6,FALSE)</f>
        <v>115.34298152723851</v>
      </c>
      <c r="L120" s="84">
        <v>85.66</v>
      </c>
      <c r="M120" s="85" t="s">
        <v>702</v>
      </c>
      <c r="N120" s="86">
        <v>0.69899999999999995</v>
      </c>
      <c r="O120" s="87" t="s">
        <v>691</v>
      </c>
      <c r="P120" s="87" t="s">
        <v>691</v>
      </c>
      <c r="Q120" s="87" t="s">
        <v>691</v>
      </c>
      <c r="R120" s="87" t="s">
        <v>691</v>
      </c>
      <c r="S120" s="87" t="s">
        <v>691</v>
      </c>
      <c r="T120" s="87" t="s">
        <v>691</v>
      </c>
      <c r="U120" s="87" t="s">
        <v>691</v>
      </c>
      <c r="V120" s="87" t="s">
        <v>691</v>
      </c>
      <c r="W120" s="87" t="s">
        <v>691</v>
      </c>
      <c r="X120" s="21"/>
      <c r="Y120" s="21">
        <v>11.6</v>
      </c>
      <c r="Z120" s="10">
        <v>603.48428999999999</v>
      </c>
      <c r="AA120" s="10">
        <v>291.29570999999999</v>
      </c>
      <c r="AB120" s="21">
        <v>2</v>
      </c>
      <c r="AC120" s="21">
        <v>0</v>
      </c>
      <c r="AD120" s="153">
        <f>VLOOKUP(D120,'Dados Base'!$B:$K,9,FALSE)*31536000/VLOOKUP($F120,F:H,MATCH(H119,F119:AF119,0),FALSE)</f>
        <v>2428.8156686728553</v>
      </c>
      <c r="AE120" s="153">
        <f>VLOOKUP(D120,'Dados Base'!$B:$K,10,FALSE)*31536000/VLOOKUP($F120,F:H,MATCH(H119,F119:AF119,0),FALSE)</f>
        <v>369.95205549321639</v>
      </c>
      <c r="AF120" s="21"/>
      <c r="AG120" s="21"/>
      <c r="AH120" s="21"/>
      <c r="AI120" s="21"/>
      <c r="AJ120" s="21"/>
      <c r="AK120" s="72">
        <f>(SUMIFS('Banco de Indicadores Mun. (2)'!I:I,'Banco de Indicadores Mun. (2)'!B:B,'Banco de Indicadores - Mun. (1)'!B120,'Banco de Indicadores Mun. (2)'!A:A,'Banco de Indicadores - Mun. (1)'!A120) / VLOOKUP(D120,'Dados Base'!$B:$K,8,FALSE)) * 100</f>
        <v>77.299888888888887</v>
      </c>
      <c r="AL120" s="72">
        <f>(SUMIFS('Banco de Indicadores Mun. (2)'!I:I,'Banco de Indicadores Mun. (2)'!B:B,'Banco de Indicadores - Mun. (1)'!B120,'Banco de Indicadores Mun. (2)'!A:A,'Banco de Indicadores - Mun. (1)'!A120) / VLOOKUP(D120,'Dados Base'!$B:$K,9,FALSE)) * 100</f>
        <v>27.643668874172189</v>
      </c>
      <c r="AM120" s="72">
        <f>(SUMIFS('Banco de Indicadores Mun. (2)'!J:J,'Banco de Indicadores Mun. (2)'!B:B,'Banco de Indicadores - Mun. (1)'!B120,'Banco de Indicadores Mun. (2)'!A:A,'Banco de Indicadores - Mun. (1)'!A120) / VLOOKUP(D120,'Dados Base'!$B:$K,7,FALSE)) * 100</f>
        <v>129.06412903225808</v>
      </c>
      <c r="AN120" s="72">
        <f>(SUMIFS('Banco de Indicadores Mun. (2)'!K:K,'Banco de Indicadores Mun. (2)'!B:B,'Banco de Indicadores - Mun. (1)'!B120,'Banco de Indicadores Mun. (2)'!A:A,'Banco de Indicadores - Mun. (1)'!A120) / VLOOKUP(D120,'Dados Base'!$B:$K,10,FALSE)) * 100</f>
        <v>7.5306956521739092</v>
      </c>
      <c r="AO120" s="21">
        <v>0</v>
      </c>
      <c r="AP120" s="125">
        <v>0</v>
      </c>
      <c r="AQ120" s="143">
        <v>0</v>
      </c>
      <c r="AR120" s="21">
        <v>9.1999999999999993</v>
      </c>
      <c r="AS120" s="37">
        <v>71.75</v>
      </c>
      <c r="AT120" s="37">
        <v>71.75</v>
      </c>
      <c r="AU120" s="37">
        <v>67.444990947495469</v>
      </c>
      <c r="AV120" s="20">
        <v>7.4601749999999996</v>
      </c>
      <c r="AW120" s="21">
        <v>0</v>
      </c>
      <c r="AX120" s="21">
        <v>0</v>
      </c>
      <c r="AY120" s="21"/>
    </row>
    <row r="121" spans="1:51" ht="15" x14ac:dyDescent="0.25">
      <c r="A121" s="144">
        <v>2017</v>
      </c>
      <c r="B121" s="77" t="s">
        <v>121</v>
      </c>
      <c r="C121" s="78">
        <v>5</v>
      </c>
      <c r="D121" s="77">
        <v>3510401</v>
      </c>
      <c r="E121" s="78">
        <v>35104015</v>
      </c>
      <c r="F121" s="78" t="str">
        <f t="shared" si="3"/>
        <v>351040152017</v>
      </c>
      <c r="G121" s="79">
        <v>1.2417072332759238</v>
      </c>
      <c r="H121" s="80">
        <f t="shared" si="2"/>
        <v>52543</v>
      </c>
      <c r="I121" s="81">
        <v>51015</v>
      </c>
      <c r="J121" s="82">
        <v>1528</v>
      </c>
      <c r="K121" s="83">
        <f>(H121)/VLOOKUP(D121,'Dados Base'!$B:$K,6,FALSE)</f>
        <v>162.57116336633663</v>
      </c>
      <c r="L121" s="84">
        <v>97.09</v>
      </c>
      <c r="M121" s="85" t="s">
        <v>702</v>
      </c>
      <c r="N121" s="86">
        <v>0.75</v>
      </c>
      <c r="O121" s="87" t="s">
        <v>691</v>
      </c>
      <c r="P121" s="87" t="s">
        <v>691</v>
      </c>
      <c r="Q121" s="87" t="s">
        <v>691</v>
      </c>
      <c r="R121" s="87" t="s">
        <v>691</v>
      </c>
      <c r="S121" s="87" t="s">
        <v>691</v>
      </c>
      <c r="T121" s="87" t="s">
        <v>691</v>
      </c>
      <c r="U121" s="87" t="s">
        <v>691</v>
      </c>
      <c r="V121" s="87" t="s">
        <v>691</v>
      </c>
      <c r="W121" s="87" t="s">
        <v>691</v>
      </c>
      <c r="X121" s="21"/>
      <c r="Y121" s="21">
        <v>41.05</v>
      </c>
      <c r="Z121" s="10">
        <v>526.44397499999968</v>
      </c>
      <c r="AA121" s="10">
        <v>2244.3500250000002</v>
      </c>
      <c r="AB121" s="21">
        <v>12</v>
      </c>
      <c r="AC121" s="21">
        <v>0</v>
      </c>
      <c r="AD121" s="153">
        <f>VLOOKUP(D121,'Dados Base'!$B:$K,9,FALSE)*31536000/VLOOKUP($F121,F:H,MATCH(H120,F120:AF120,0),FALSE)</f>
        <v>2448.792036998268</v>
      </c>
      <c r="AE121" s="153">
        <f>VLOOKUP(D121,'Dados Base'!$B:$K,10,FALSE)*31536000/VLOOKUP($F121,F:H,MATCH(H120,F120:AF120,0),FALSE)</f>
        <v>324.10482842624134</v>
      </c>
      <c r="AF121" s="21"/>
      <c r="AG121" s="21"/>
      <c r="AH121" s="21"/>
      <c r="AI121" s="21"/>
      <c r="AJ121" s="21"/>
      <c r="AK121" s="72">
        <f>(SUMIFS('Banco de Indicadores Mun. (2)'!I:I,'Banco de Indicadores Mun. (2)'!B:B,'Banco de Indicadores - Mun. (1)'!B121,'Banco de Indicadores Mun. (2)'!A:A,'Banco de Indicadores - Mun. (1)'!A121) / VLOOKUP(D121,'Dados Base'!$B:$K,8,FALSE)) * 100</f>
        <v>24.542058064516112</v>
      </c>
      <c r="AL121" s="72">
        <f>(SUMIFS('Banco de Indicadores Mun. (2)'!I:I,'Banco de Indicadores Mun. (2)'!B:B,'Banco de Indicadores - Mun. (1)'!B121,'Banco de Indicadores Mun. (2)'!A:A,'Banco de Indicadores - Mun. (1)'!A121) / VLOOKUP(D121,'Dados Base'!$B:$K,9,FALSE)) * 100</f>
        <v>9.3235759803921496</v>
      </c>
      <c r="AM121" s="72">
        <f>(SUMIFS('Banco de Indicadores Mun. (2)'!J:J,'Banco de Indicadores Mun. (2)'!B:B,'Banco de Indicadores - Mun. (1)'!B121,'Banco de Indicadores Mun. (2)'!A:A,'Banco de Indicadores - Mun. (1)'!A121) / VLOOKUP(D121,'Dados Base'!$B:$K,7,FALSE)) * 100</f>
        <v>15.215564356435637</v>
      </c>
      <c r="AN121" s="72">
        <f>(SUMIFS('Banco de Indicadores Mun. (2)'!K:K,'Banco de Indicadores Mun. (2)'!B:B,'Banco de Indicadores - Mun. (1)'!B121,'Banco de Indicadores Mun. (2)'!A:A,'Banco de Indicadores - Mun. (1)'!A121) / VLOOKUP(D121,'Dados Base'!$B:$K,10,FALSE)) * 100</f>
        <v>41.986055555555509</v>
      </c>
      <c r="AO121" s="21">
        <v>0</v>
      </c>
      <c r="AP121" s="125">
        <v>3.8064061816036387</v>
      </c>
      <c r="AQ121" s="143">
        <v>0</v>
      </c>
      <c r="AR121" s="21">
        <v>9.8000000000000007</v>
      </c>
      <c r="AS121" s="37">
        <v>95</v>
      </c>
      <c r="AT121" s="37">
        <v>23.75</v>
      </c>
      <c r="AU121" s="37">
        <v>18.999751515269608</v>
      </c>
      <c r="AV121" s="20">
        <v>3.2350000000000003</v>
      </c>
      <c r="AW121" s="21">
        <v>0</v>
      </c>
      <c r="AX121" s="21">
        <v>0</v>
      </c>
      <c r="AY121" s="21"/>
    </row>
    <row r="122" spans="1:51" ht="15" x14ac:dyDescent="0.25">
      <c r="A122" s="144">
        <v>2017</v>
      </c>
      <c r="B122" s="77" t="s">
        <v>122</v>
      </c>
      <c r="C122" s="78">
        <v>3</v>
      </c>
      <c r="D122" s="77">
        <v>3510500</v>
      </c>
      <c r="E122" s="78">
        <v>35105003</v>
      </c>
      <c r="F122" s="78" t="str">
        <f t="shared" si="3"/>
        <v>351050032017</v>
      </c>
      <c r="G122" s="79">
        <v>1.7373987579845984</v>
      </c>
      <c r="H122" s="80">
        <f t="shared" si="2"/>
        <v>111787</v>
      </c>
      <c r="I122" s="81">
        <v>107505</v>
      </c>
      <c r="J122" s="82">
        <v>4282</v>
      </c>
      <c r="K122" s="83">
        <f>(H122)/VLOOKUP(D122,'Dados Base'!$B:$K,6,FALSE)</f>
        <v>230.98873850604403</v>
      </c>
      <c r="L122" s="84">
        <v>96.17</v>
      </c>
      <c r="M122" s="85" t="s">
        <v>702</v>
      </c>
      <c r="N122" s="86">
        <v>0.75900000000000001</v>
      </c>
      <c r="O122" s="87" t="s">
        <v>691</v>
      </c>
      <c r="P122" s="87" t="s">
        <v>691</v>
      </c>
      <c r="Q122" s="87" t="s">
        <v>691</v>
      </c>
      <c r="R122" s="87" t="s">
        <v>691</v>
      </c>
      <c r="S122" s="87" t="s">
        <v>691</v>
      </c>
      <c r="T122" s="87" t="s">
        <v>691</v>
      </c>
      <c r="U122" s="87" t="s">
        <v>691</v>
      </c>
      <c r="V122" s="87" t="s">
        <v>691</v>
      </c>
      <c r="W122" s="87" t="s">
        <v>691</v>
      </c>
      <c r="X122" s="21"/>
      <c r="Y122" s="21">
        <v>100.76</v>
      </c>
      <c r="Z122" s="10">
        <v>3916.8236879999995</v>
      </c>
      <c r="AA122" s="10">
        <v>2129.0163120000007</v>
      </c>
      <c r="AB122" s="21">
        <v>22</v>
      </c>
      <c r="AC122" s="21">
        <v>2</v>
      </c>
      <c r="AD122" s="153">
        <f>VLOOKUP(D122,'Dados Base'!$B:$K,9,FALSE)*31536000/VLOOKUP($F122,F:H,MATCH(H121,F121:AF121,0),FALSE)</f>
        <v>7729.7574852174221</v>
      </c>
      <c r="AE122" s="153">
        <f>VLOOKUP(D122,'Dados Base'!$B:$K,10,FALSE)*31536000/VLOOKUP($F122,F:H,MATCH(H121,F121:AF121,0),FALSE)</f>
        <v>851.96597099841676</v>
      </c>
      <c r="AF122" s="21"/>
      <c r="AG122" s="21"/>
      <c r="AH122" s="21"/>
      <c r="AI122" s="21"/>
      <c r="AJ122" s="21"/>
      <c r="AK122" s="72">
        <f>(SUMIFS('Banco de Indicadores Mun. (2)'!I:I,'Banco de Indicadores Mun. (2)'!B:B,'Banco de Indicadores - Mun. (1)'!B122,'Banco de Indicadores Mun. (2)'!A:A,'Banco de Indicadores - Mun. (1)'!A122) / VLOOKUP(D122,'Dados Base'!$B:$K,8,FALSE)) * 100</f>
        <v>8.4704741550695815</v>
      </c>
      <c r="AL122" s="72">
        <f>(SUMIFS('Banco de Indicadores Mun. (2)'!I:I,'Banco de Indicadores Mun. (2)'!B:B,'Banco de Indicadores - Mun. (1)'!B122,'Banco de Indicadores Mun. (2)'!A:A,'Banco de Indicadores - Mun. (1)'!A122) / VLOOKUP(D122,'Dados Base'!$B:$K,9,FALSE)) * 100</f>
        <v>3.1099624087591242</v>
      </c>
      <c r="AM122" s="72">
        <f>(SUMIFS('Banco de Indicadores Mun. (2)'!J:J,'Banco de Indicadores Mun. (2)'!B:B,'Banco de Indicadores - Mun. (1)'!B122,'Banco de Indicadores Mun. (2)'!A:A,'Banco de Indicadores - Mun. (1)'!A122) / VLOOKUP(D122,'Dados Base'!$B:$K,7,FALSE)) * 100</f>
        <v>11.887004261363636</v>
      </c>
      <c r="AN122" s="72">
        <f>(SUMIFS('Banco de Indicadores Mun. (2)'!K:K,'Banco de Indicadores Mun. (2)'!B:B,'Banco de Indicadores - Mun. (1)'!B122,'Banco de Indicadores Mun. (2)'!A:A,'Banco de Indicadores - Mun. (1)'!A122) / VLOOKUP(D122,'Dados Base'!$B:$K,10,FALSE)) * 100</f>
        <v>0.50611258278145688</v>
      </c>
      <c r="AO122" s="21">
        <v>0</v>
      </c>
      <c r="AP122" s="125">
        <v>0.89455840124522534</v>
      </c>
      <c r="AQ122" s="143">
        <v>0</v>
      </c>
      <c r="AR122" s="21">
        <v>9</v>
      </c>
      <c r="AS122" s="37">
        <v>75.069999999999993</v>
      </c>
      <c r="AT122" s="37">
        <v>75.069999999999993</v>
      </c>
      <c r="AU122" s="37">
        <v>64.785434083601274</v>
      </c>
      <c r="AV122" s="20">
        <v>7.3371002566390624</v>
      </c>
      <c r="AW122" s="21">
        <v>3</v>
      </c>
      <c r="AX122" s="21">
        <v>2</v>
      </c>
      <c r="AY122" s="21"/>
    </row>
    <row r="123" spans="1:51" ht="15" x14ac:dyDescent="0.25">
      <c r="A123" s="144">
        <v>2017</v>
      </c>
      <c r="B123" s="77" t="s">
        <v>123</v>
      </c>
      <c r="C123" s="78">
        <v>6</v>
      </c>
      <c r="D123" s="77">
        <v>3510609</v>
      </c>
      <c r="E123" s="78">
        <v>35106096</v>
      </c>
      <c r="F123" s="78" t="str">
        <f t="shared" si="3"/>
        <v>351060962017</v>
      </c>
      <c r="G123" s="79">
        <v>0.68027419777869635</v>
      </c>
      <c r="H123" s="80">
        <f t="shared" si="2"/>
        <v>387735</v>
      </c>
      <c r="I123" s="81">
        <v>387735</v>
      </c>
      <c r="J123" s="82">
        <v>0</v>
      </c>
      <c r="K123" s="83">
        <f>(H123)/VLOOKUP(D123,'Dados Base'!$B:$K,6,FALSE)</f>
        <v>11087.646554189305</v>
      </c>
      <c r="L123" s="84">
        <v>100</v>
      </c>
      <c r="M123" s="85" t="s">
        <v>702</v>
      </c>
      <c r="N123" s="86">
        <v>0.749</v>
      </c>
      <c r="O123" s="87" t="s">
        <v>691</v>
      </c>
      <c r="P123" s="87" t="s">
        <v>691</v>
      </c>
      <c r="Q123" s="87" t="s">
        <v>691</v>
      </c>
      <c r="R123" s="87" t="s">
        <v>691</v>
      </c>
      <c r="S123" s="87" t="s">
        <v>691</v>
      </c>
      <c r="T123" s="87" t="s">
        <v>691</v>
      </c>
      <c r="U123" s="87" t="s">
        <v>691</v>
      </c>
      <c r="V123" s="87" t="s">
        <v>691</v>
      </c>
      <c r="W123" s="87" t="s">
        <v>691</v>
      </c>
      <c r="X123" s="21"/>
      <c r="Y123" s="21">
        <v>356.93</v>
      </c>
      <c r="Z123" s="10">
        <v>7244.4297890159996</v>
      </c>
      <c r="AA123" s="10">
        <v>14171.268210984001</v>
      </c>
      <c r="AB123" s="21">
        <v>11</v>
      </c>
      <c r="AC123" s="21">
        <v>1</v>
      </c>
      <c r="AD123" s="153">
        <f>VLOOKUP(D123,'Dados Base'!$B:$K,9,FALSE)*31536000/VLOOKUP($F123,F:H,MATCH(H122,F122:AF122,0),FALSE)</f>
        <v>41.480289372896436</v>
      </c>
      <c r="AE123" s="153">
        <f>VLOOKUP(D123,'Dados Base'!$B:$K,10,FALSE)*31536000/VLOOKUP($F123,F:H,MATCH(H122,F122:AF122,0),FALSE)</f>
        <v>6.5067120584935587</v>
      </c>
      <c r="AF123" s="21"/>
      <c r="AG123" s="21"/>
      <c r="AH123" s="21"/>
      <c r="AI123" s="21"/>
      <c r="AJ123" s="21"/>
      <c r="AK123" s="72">
        <f>(SUMIFS('Banco de Indicadores Mun. (2)'!I:I,'Banco de Indicadores Mun. (2)'!B:B,'Banco de Indicadores - Mun. (1)'!B123,'Banco de Indicadores Mun. (2)'!A:A,'Banco de Indicadores - Mun. (1)'!A123) / VLOOKUP(D123,'Dados Base'!$B:$K,8,FALSE)) * 100</f>
        <v>568.32515789473689</v>
      </c>
      <c r="AL123" s="72">
        <f>(SUMIFS('Banco de Indicadores Mun. (2)'!I:I,'Banco de Indicadores Mun. (2)'!B:B,'Banco de Indicadores - Mun. (1)'!B123,'Banco de Indicadores Mun. (2)'!A:A,'Banco de Indicadores - Mun. (1)'!A123) / VLOOKUP(D123,'Dados Base'!$B:$K,9,FALSE)) * 100</f>
        <v>211.72898039215687</v>
      </c>
      <c r="AM123" s="72">
        <f>(SUMIFS('Banco de Indicadores Mun. (2)'!J:J,'Banco de Indicadores Mun. (2)'!B:B,'Banco de Indicadores - Mun. (1)'!B123,'Banco de Indicadores Mun. (2)'!A:A,'Banco de Indicadores - Mun. (1)'!A123) / VLOOKUP(D123,'Dados Base'!$B:$K,7,FALSE)) * 100</f>
        <v>955.38763636363649</v>
      </c>
      <c r="AN123" s="72">
        <f>(SUMIFS('Banco de Indicadores Mun. (2)'!K:K,'Banco de Indicadores Mun. (2)'!B:B,'Banco de Indicadores - Mun. (1)'!B123,'Banco de Indicadores Mun. (2)'!A:A,'Banco de Indicadores - Mun. (1)'!A123) / VLOOKUP(D123,'Dados Base'!$B:$K,10,FALSE)) * 100</f>
        <v>36.114250000000006</v>
      </c>
      <c r="AO123" s="21">
        <v>0</v>
      </c>
      <c r="AP123" s="125">
        <v>0.51581621468270855</v>
      </c>
      <c r="AQ123" s="143">
        <v>0</v>
      </c>
      <c r="AR123" s="21">
        <v>9</v>
      </c>
      <c r="AS123" s="37">
        <v>70.709999999999994</v>
      </c>
      <c r="AT123" s="37">
        <v>36.769199999999998</v>
      </c>
      <c r="AU123" s="37">
        <v>33.827661321223331</v>
      </c>
      <c r="AV123" s="20">
        <v>4.5394481600000001</v>
      </c>
      <c r="AW123" s="21">
        <v>6</v>
      </c>
      <c r="AX123" s="21">
        <v>1</v>
      </c>
      <c r="AY123" s="21"/>
    </row>
    <row r="124" spans="1:51" ht="15" x14ac:dyDescent="0.25">
      <c r="A124" s="144">
        <v>2017</v>
      </c>
      <c r="B124" s="77" t="s">
        <v>124</v>
      </c>
      <c r="C124" s="78">
        <v>15</v>
      </c>
      <c r="D124" s="77">
        <v>3510708</v>
      </c>
      <c r="E124" s="78">
        <v>351070815</v>
      </c>
      <c r="F124" s="78" t="str">
        <f t="shared" si="3"/>
        <v>3510708152017</v>
      </c>
      <c r="G124" s="79">
        <v>-5.5156166387104744E-2</v>
      </c>
      <c r="H124" s="80">
        <f t="shared" si="2"/>
        <v>11749</v>
      </c>
      <c r="I124" s="81">
        <v>10774</v>
      </c>
      <c r="J124" s="82">
        <v>975</v>
      </c>
      <c r="K124" s="83">
        <f>(H124)/VLOOKUP(D124,'Dados Base'!$B:$K,6,FALSE)</f>
        <v>18.427780479006227</v>
      </c>
      <c r="L124" s="84">
        <v>91.7</v>
      </c>
      <c r="M124" s="85" t="s">
        <v>702</v>
      </c>
      <c r="N124" s="86">
        <v>0.72199999999999998</v>
      </c>
      <c r="O124" s="87" t="s">
        <v>691</v>
      </c>
      <c r="P124" s="87" t="s">
        <v>691</v>
      </c>
      <c r="Q124" s="87" t="s">
        <v>691</v>
      </c>
      <c r="R124" s="87" t="s">
        <v>691</v>
      </c>
      <c r="S124" s="87" t="s">
        <v>691</v>
      </c>
      <c r="T124" s="87" t="s">
        <v>691</v>
      </c>
      <c r="U124" s="87" t="s">
        <v>691</v>
      </c>
      <c r="V124" s="87" t="s">
        <v>691</v>
      </c>
      <c r="W124" s="87" t="s">
        <v>691</v>
      </c>
      <c r="X124" s="21"/>
      <c r="Y124" s="21">
        <v>7.84</v>
      </c>
      <c r="Z124" s="10">
        <v>535.27132799999993</v>
      </c>
      <c r="AA124" s="10">
        <v>69.798671999999982</v>
      </c>
      <c r="AB124" s="21">
        <v>0</v>
      </c>
      <c r="AC124" s="21">
        <v>0</v>
      </c>
      <c r="AD124" s="153">
        <f>VLOOKUP(D124,'Dados Base'!$B:$K,9,FALSE)*31536000/VLOOKUP($F124,F:H,MATCH(H123,F123:AF123,0),FALSE)</f>
        <v>13152.302323602009</v>
      </c>
      <c r="AE124" s="153">
        <f>VLOOKUP(D124,'Dados Base'!$B:$K,10,FALSE)*31536000/VLOOKUP($F124,F:H,MATCH(H123,F123:AF123,0),FALSE)</f>
        <v>1368.9130989871478</v>
      </c>
      <c r="AF124" s="21"/>
      <c r="AG124" s="21"/>
      <c r="AH124" s="21"/>
      <c r="AI124" s="21"/>
      <c r="AJ124" s="21"/>
      <c r="AK124" s="72">
        <f>(SUMIFS('Banco de Indicadores Mun. (2)'!I:I,'Banco de Indicadores Mun. (2)'!B:B,'Banco de Indicadores - Mun. (1)'!B124,'Banco de Indicadores Mun. (2)'!A:A,'Banco de Indicadores - Mun. (1)'!A124) / VLOOKUP(D124,'Dados Base'!$B:$K,8,FALSE)) * 100</f>
        <v>7.0183782051282044</v>
      </c>
      <c r="AL124" s="72">
        <f>(SUMIFS('Banco de Indicadores Mun. (2)'!I:I,'Banco de Indicadores Mun. (2)'!B:B,'Banco de Indicadores - Mun. (1)'!B124,'Banco de Indicadores Mun. (2)'!A:A,'Banco de Indicadores - Mun. (1)'!A124) / VLOOKUP(D124,'Dados Base'!$B:$K,9,FALSE)) * 100</f>
        <v>2.2344224489795916</v>
      </c>
      <c r="AM124" s="72">
        <f>(SUMIFS('Banco de Indicadores Mun. (2)'!J:J,'Banco de Indicadores Mun. (2)'!B:B,'Banco de Indicadores - Mun. (1)'!B124,'Banco de Indicadores Mun. (2)'!A:A,'Banco de Indicadores - Mun. (1)'!A124) / VLOOKUP(D124,'Dados Base'!$B:$K,7,FALSE)) * 100</f>
        <v>9.9333714285714283</v>
      </c>
      <c r="AN124" s="72">
        <f>(SUMIFS('Banco de Indicadores Mun. (2)'!K:K,'Banco de Indicadores Mun. (2)'!B:B,'Banco de Indicadores - Mun. (1)'!B124,'Banco de Indicadores Mun. (2)'!A:A,'Banco de Indicadores - Mun. (1)'!A124) / VLOOKUP(D124,'Dados Base'!$B:$K,10,FALSE)) * 100</f>
        <v>1.0169215686274511</v>
      </c>
      <c r="AO124" s="21">
        <v>0</v>
      </c>
      <c r="AP124" s="125">
        <v>0</v>
      </c>
      <c r="AQ124" s="143">
        <v>0</v>
      </c>
      <c r="AR124" s="21">
        <v>9.5</v>
      </c>
      <c r="AS124" s="37">
        <v>90.64</v>
      </c>
      <c r="AT124" s="37">
        <v>90.64</v>
      </c>
      <c r="AU124" s="37">
        <v>88.464364123159299</v>
      </c>
      <c r="AV124" s="20">
        <v>9.8596000000000004</v>
      </c>
      <c r="AW124" s="21">
        <v>0</v>
      </c>
      <c r="AX124" s="21">
        <v>0</v>
      </c>
      <c r="AY124" s="21"/>
    </row>
    <row r="125" spans="1:51" ht="15" x14ac:dyDescent="0.25">
      <c r="A125" s="144">
        <v>2017</v>
      </c>
      <c r="B125" s="77" t="s">
        <v>125</v>
      </c>
      <c r="C125" s="78">
        <v>4</v>
      </c>
      <c r="D125" s="77">
        <v>3510807</v>
      </c>
      <c r="E125" s="78">
        <v>35108074</v>
      </c>
      <c r="F125" s="78" t="str">
        <f t="shared" si="3"/>
        <v>351080742017</v>
      </c>
      <c r="G125" s="79">
        <v>0.45262710319045052</v>
      </c>
      <c r="H125" s="80">
        <f t="shared" si="2"/>
        <v>29124</v>
      </c>
      <c r="I125" s="81">
        <v>24035</v>
      </c>
      <c r="J125" s="82">
        <v>5089</v>
      </c>
      <c r="K125" s="83">
        <f>(H125)/VLOOKUP(D125,'Dados Base'!$B:$K,6,FALSE)</f>
        <v>33.648358250340827</v>
      </c>
      <c r="L125" s="84">
        <v>82.53</v>
      </c>
      <c r="M125" s="85" t="s">
        <v>702</v>
      </c>
      <c r="N125" s="86">
        <v>0.73</v>
      </c>
      <c r="O125" s="87" t="s">
        <v>691</v>
      </c>
      <c r="P125" s="87" t="s">
        <v>691</v>
      </c>
      <c r="Q125" s="87" t="s">
        <v>691</v>
      </c>
      <c r="R125" s="87" t="s">
        <v>691</v>
      </c>
      <c r="S125" s="87" t="s">
        <v>691</v>
      </c>
      <c r="T125" s="87" t="s">
        <v>691</v>
      </c>
      <c r="U125" s="87" t="s">
        <v>691</v>
      </c>
      <c r="V125" s="87" t="s">
        <v>691</v>
      </c>
      <c r="W125" s="87" t="s">
        <v>691</v>
      </c>
      <c r="X125" s="21"/>
      <c r="Y125" s="21">
        <v>17.260000000000002</v>
      </c>
      <c r="Z125" s="10">
        <v>994.61520000000007</v>
      </c>
      <c r="AA125" s="10">
        <v>336.86279999999999</v>
      </c>
      <c r="AB125" s="21">
        <v>0</v>
      </c>
      <c r="AC125" s="21">
        <v>1</v>
      </c>
      <c r="AD125" s="153">
        <f>VLOOKUP(D125,'Dados Base'!$B:$K,9,FALSE)*31536000/VLOOKUP($F125,F:H,MATCH(H124,F124:AF124,0),FALSE)</f>
        <v>13708.479604449938</v>
      </c>
      <c r="AE125" s="153">
        <f>VLOOKUP(D125,'Dados Base'!$B:$K,10,FALSE)*31536000/VLOOKUP($F125,F:H,MATCH(H124,F124:AF124,0),FALSE)</f>
        <v>1483.461063040791</v>
      </c>
      <c r="AF125" s="21"/>
      <c r="AG125" s="21"/>
      <c r="AH125" s="21"/>
      <c r="AI125" s="21"/>
      <c r="AJ125" s="21"/>
      <c r="AK125" s="72">
        <f>(SUMIFS('Banco de Indicadores Mun. (2)'!I:I,'Banco de Indicadores Mun. (2)'!B:B,'Banco de Indicadores - Mun. (1)'!B125,'Banco de Indicadores Mun. (2)'!A:A,'Banco de Indicadores - Mun. (1)'!A125) / VLOOKUP(D125,'Dados Base'!$B:$K,8,FALSE)) * 100</f>
        <v>74.454898584905678</v>
      </c>
      <c r="AL125" s="72">
        <f>(SUMIFS('Banco de Indicadores Mun. (2)'!I:I,'Banco de Indicadores Mun. (2)'!B:B,'Banco de Indicadores - Mun. (1)'!B125,'Banco de Indicadores Mun. (2)'!A:A,'Banco de Indicadores - Mun. (1)'!A125) / VLOOKUP(D125,'Dados Base'!$B:$K,9,FALSE)) * 100</f>
        <v>24.935921800947877</v>
      </c>
      <c r="AM125" s="72">
        <f>(SUMIFS('Banco de Indicadores Mun. (2)'!J:J,'Banco de Indicadores Mun. (2)'!B:B,'Banco de Indicadores - Mun. (1)'!B125,'Banco de Indicadores Mun. (2)'!A:A,'Banco de Indicadores - Mun. (1)'!A125) / VLOOKUP(D125,'Dados Base'!$B:$K,7,FALSE)) * 100</f>
        <v>109.06689198606274</v>
      </c>
      <c r="AN125" s="72">
        <f>(SUMIFS('Banco de Indicadores Mun. (2)'!K:K,'Banco de Indicadores Mun. (2)'!B:B,'Banco de Indicadores - Mun. (1)'!B125,'Banco de Indicadores Mun. (2)'!A:A,'Banco de Indicadores - Mun. (1)'!A125) / VLOOKUP(D125,'Dados Base'!$B:$K,10,FALSE)) * 100</f>
        <v>1.9465620437956206</v>
      </c>
      <c r="AO125" s="21">
        <v>0</v>
      </c>
      <c r="AP125" s="125">
        <v>0</v>
      </c>
      <c r="AQ125" s="143">
        <v>0</v>
      </c>
      <c r="AR125" s="21" t="s">
        <v>692</v>
      </c>
      <c r="AS125" s="37">
        <v>100</v>
      </c>
      <c r="AT125" s="37">
        <v>100</v>
      </c>
      <c r="AU125" s="37">
        <v>74.70008516851199</v>
      </c>
      <c r="AV125" s="20">
        <v>7.8555055359532782</v>
      </c>
      <c r="AW125" s="21">
        <v>0</v>
      </c>
      <c r="AX125" s="21">
        <v>1</v>
      </c>
      <c r="AY125" s="21"/>
    </row>
    <row r="126" spans="1:51" ht="15" x14ac:dyDescent="0.25">
      <c r="A126" s="144">
        <v>2017</v>
      </c>
      <c r="B126" s="77" t="s">
        <v>126</v>
      </c>
      <c r="C126" s="78">
        <v>4</v>
      </c>
      <c r="D126" s="77">
        <v>3510906</v>
      </c>
      <c r="E126" s="78">
        <v>35109064</v>
      </c>
      <c r="F126" s="78" t="str">
        <f t="shared" si="3"/>
        <v>351090642017</v>
      </c>
      <c r="G126" s="79">
        <v>-0.76185944111140103</v>
      </c>
      <c r="H126" s="80">
        <f t="shared" si="2"/>
        <v>2529</v>
      </c>
      <c r="I126" s="81">
        <v>1881</v>
      </c>
      <c r="J126" s="82">
        <v>648</v>
      </c>
      <c r="K126" s="83">
        <f>(H126)/VLOOKUP(D126,'Dados Base'!$B:$K,6,FALSE)</f>
        <v>13.246385920804526</v>
      </c>
      <c r="L126" s="84">
        <v>74.38</v>
      </c>
      <c r="M126" s="85" t="s">
        <v>702</v>
      </c>
      <c r="N126" s="86">
        <v>0.73399999999999999</v>
      </c>
      <c r="O126" s="87" t="s">
        <v>691</v>
      </c>
      <c r="P126" s="87" t="s">
        <v>691</v>
      </c>
      <c r="Q126" s="87" t="s">
        <v>691</v>
      </c>
      <c r="R126" s="87" t="s">
        <v>691</v>
      </c>
      <c r="S126" s="87" t="s">
        <v>691</v>
      </c>
      <c r="T126" s="87" t="s">
        <v>691</v>
      </c>
      <c r="U126" s="87" t="s">
        <v>691</v>
      </c>
      <c r="V126" s="87" t="s">
        <v>691</v>
      </c>
      <c r="W126" s="87" t="s">
        <v>691</v>
      </c>
      <c r="X126" s="21"/>
      <c r="Y126" s="21">
        <v>1.24</v>
      </c>
      <c r="Z126" s="10">
        <v>78.128809200000006</v>
      </c>
      <c r="AA126" s="10">
        <v>17.235190799999998</v>
      </c>
      <c r="AB126" s="21">
        <v>0</v>
      </c>
      <c r="AC126" s="21">
        <v>0</v>
      </c>
      <c r="AD126" s="153">
        <f>VLOOKUP(D126,'Dados Base'!$B:$K,9,FALSE)*31536000/VLOOKUP($F126,F:H,MATCH(H125,F125:AF125,0),FALSE)</f>
        <v>37658.647686832737</v>
      </c>
      <c r="AE126" s="153">
        <f>VLOOKUP(D126,'Dados Base'!$B:$K,10,FALSE)*31536000/VLOOKUP($F126,F:H,MATCH(H125,F125:AF125,0),FALSE)</f>
        <v>3865.6227758007112</v>
      </c>
      <c r="AF126" s="21"/>
      <c r="AG126" s="21"/>
      <c r="AH126" s="21"/>
      <c r="AI126" s="21"/>
      <c r="AJ126" s="21"/>
      <c r="AK126" s="72">
        <f>(SUMIFS('Banco de Indicadores Mun. (2)'!I:I,'Banco de Indicadores Mun. (2)'!B:B,'Banco de Indicadores - Mun. (1)'!B126,'Banco de Indicadores Mun. (2)'!A:A,'Banco de Indicadores - Mun. (1)'!A126) / VLOOKUP(D126,'Dados Base'!$B:$K,8,FALSE)) * 100</f>
        <v>7.1689687500000003</v>
      </c>
      <c r="AL126" s="72">
        <f>(SUMIFS('Banco de Indicadores Mun. (2)'!I:I,'Banco de Indicadores Mun. (2)'!B:B,'Banco de Indicadores - Mun. (1)'!B126,'Banco de Indicadores Mun. (2)'!A:A,'Banco de Indicadores - Mun. (1)'!A126) / VLOOKUP(D126,'Dados Base'!$B:$K,9,FALSE)) * 100</f>
        <v>2.2788774834437087</v>
      </c>
      <c r="AM126" s="72">
        <f>(SUMIFS('Banco de Indicadores Mun. (2)'!J:J,'Banco de Indicadores Mun. (2)'!B:B,'Banco de Indicadores - Mun. (1)'!B126,'Banco de Indicadores Mun. (2)'!A:A,'Banco de Indicadores - Mun. (1)'!A126) / VLOOKUP(D126,'Dados Base'!$B:$K,7,FALSE)) * 100</f>
        <v>9.8920615384615367</v>
      </c>
      <c r="AN126" s="72">
        <f>(SUMIFS('Banco de Indicadores Mun. (2)'!K:K,'Banco de Indicadores Mun. (2)'!B:B,'Banco de Indicadores - Mun. (1)'!B126,'Banco de Indicadores Mun. (2)'!A:A,'Banco de Indicadores - Mun. (1)'!A126) / VLOOKUP(D126,'Dados Base'!$B:$K,10,FALSE)) * 100</f>
        <v>1.4592580645161288</v>
      </c>
      <c r="AO126" s="21">
        <v>0</v>
      </c>
      <c r="AP126" s="125">
        <v>0</v>
      </c>
      <c r="AQ126" s="143">
        <v>0</v>
      </c>
      <c r="AR126" s="21">
        <v>8.1</v>
      </c>
      <c r="AS126" s="37">
        <v>90.03</v>
      </c>
      <c r="AT126" s="37">
        <v>90.030000000000015</v>
      </c>
      <c r="AU126" s="37">
        <v>81.926942242355608</v>
      </c>
      <c r="AV126" s="20">
        <v>9.5504499999999997</v>
      </c>
      <c r="AW126" s="21">
        <v>0</v>
      </c>
      <c r="AX126" s="21">
        <v>0</v>
      </c>
      <c r="AY126" s="21"/>
    </row>
    <row r="127" spans="1:51" ht="15" x14ac:dyDescent="0.25">
      <c r="A127" s="144">
        <v>2017</v>
      </c>
      <c r="B127" s="77" t="s">
        <v>127</v>
      </c>
      <c r="C127" s="78">
        <v>19</v>
      </c>
      <c r="D127" s="77">
        <v>3511003</v>
      </c>
      <c r="E127" s="78">
        <v>351100319</v>
      </c>
      <c r="F127" s="78" t="str">
        <f t="shared" si="3"/>
        <v>3511003192017</v>
      </c>
      <c r="G127" s="79">
        <v>1.5832225334882599</v>
      </c>
      <c r="H127" s="80">
        <f t="shared" si="2"/>
        <v>19929</v>
      </c>
      <c r="I127" s="81">
        <v>15039</v>
      </c>
      <c r="J127" s="82">
        <v>4890</v>
      </c>
      <c r="K127" s="83">
        <f>(H127)/VLOOKUP(D127,'Dados Base'!$B:$K,6,FALSE)</f>
        <v>18.754058250599915</v>
      </c>
      <c r="L127" s="84">
        <v>75.459999999999994</v>
      </c>
      <c r="M127" s="85" t="s">
        <v>702</v>
      </c>
      <c r="N127" s="86">
        <v>0.73099999999999998</v>
      </c>
      <c r="O127" s="87" t="s">
        <v>691</v>
      </c>
      <c r="P127" s="87" t="s">
        <v>691</v>
      </c>
      <c r="Q127" s="87" t="s">
        <v>691</v>
      </c>
      <c r="R127" s="87" t="s">
        <v>691</v>
      </c>
      <c r="S127" s="87" t="s">
        <v>691</v>
      </c>
      <c r="T127" s="87" t="s">
        <v>691</v>
      </c>
      <c r="U127" s="87" t="s">
        <v>691</v>
      </c>
      <c r="V127" s="87" t="s">
        <v>691</v>
      </c>
      <c r="W127" s="87" t="s">
        <v>691</v>
      </c>
      <c r="X127" s="21"/>
      <c r="Y127" s="21">
        <v>10.76</v>
      </c>
      <c r="Z127" s="10">
        <v>697.49477999999999</v>
      </c>
      <c r="AA127" s="10">
        <v>132.26922000000002</v>
      </c>
      <c r="AB127" s="21">
        <v>2</v>
      </c>
      <c r="AC127" s="21">
        <v>0</v>
      </c>
      <c r="AD127" s="153">
        <f>VLOOKUP(D127,'Dados Base'!$B:$K,9,FALSE)*31536000/VLOOKUP($F127,F:H,MATCH(H126,F126:AF126,0),FALSE)</f>
        <v>12247.912087912087</v>
      </c>
      <c r="AE127" s="153">
        <f>VLOOKUP(D127,'Dados Base'!$B:$K,10,FALSE)*31536000/VLOOKUP($F127,F:H,MATCH(H126,F126:AF126,0),FALSE)</f>
        <v>1076.0439560439559</v>
      </c>
      <c r="AF127" s="21"/>
      <c r="AG127" s="21"/>
      <c r="AH127" s="21"/>
      <c r="AI127" s="21"/>
      <c r="AJ127" s="21"/>
      <c r="AK127" s="72">
        <f>(SUMIFS('Banco de Indicadores Mun. (2)'!I:I,'Banco de Indicadores Mun. (2)'!B:B,'Banco de Indicadores - Mun. (1)'!B127,'Banco de Indicadores Mun. (2)'!A:A,'Banco de Indicadores - Mun. (1)'!A127) / VLOOKUP(D127,'Dados Base'!$B:$K,8,FALSE)) * 100</f>
        <v>4.5638793774319062</v>
      </c>
      <c r="AL127" s="72">
        <f>(SUMIFS('Banco de Indicadores Mun. (2)'!I:I,'Banco de Indicadores Mun. (2)'!B:B,'Banco de Indicadores - Mun. (1)'!B127,'Banco de Indicadores Mun. (2)'!A:A,'Banco de Indicadores - Mun. (1)'!A127) / VLOOKUP(D127,'Dados Base'!$B:$K,9,FALSE)) * 100</f>
        <v>1.5153966408268731</v>
      </c>
      <c r="AM127" s="72">
        <f>(SUMIFS('Banco de Indicadores Mun. (2)'!J:J,'Banco de Indicadores Mun. (2)'!B:B,'Banco de Indicadores - Mun. (1)'!B127,'Banco de Indicadores Mun. (2)'!A:A,'Banco de Indicadores - Mun. (1)'!A127) / VLOOKUP(D127,'Dados Base'!$B:$K,7,FALSE)) * 100</f>
        <v>0.82807936507936519</v>
      </c>
      <c r="AN127" s="72">
        <f>(SUMIFS('Banco de Indicadores Mun. (2)'!K:K,'Banco de Indicadores Mun. (2)'!B:B,'Banco de Indicadores - Mun. (1)'!B127,'Banco de Indicadores Mun. (2)'!A:A,'Banco de Indicadores - Mun. (1)'!A127) / VLOOKUP(D127,'Dados Base'!$B:$K,10,FALSE)) * 100</f>
        <v>14.947205882352939</v>
      </c>
      <c r="AO127" s="21">
        <v>0</v>
      </c>
      <c r="AP127" s="125">
        <v>0</v>
      </c>
      <c r="AQ127" s="143">
        <v>0</v>
      </c>
      <c r="AR127" s="21">
        <v>8</v>
      </c>
      <c r="AS127" s="37">
        <v>98.5</v>
      </c>
      <c r="AT127" s="37">
        <v>98.5</v>
      </c>
      <c r="AU127" s="37">
        <v>84.059416894442279</v>
      </c>
      <c r="AV127" s="20">
        <v>9.6774999999999984</v>
      </c>
      <c r="AW127" s="21">
        <v>0</v>
      </c>
      <c r="AX127" s="21">
        <v>0</v>
      </c>
      <c r="AY127" s="21"/>
    </row>
    <row r="128" spans="1:51" ht="15" x14ac:dyDescent="0.25">
      <c r="A128" s="144">
        <v>2017</v>
      </c>
      <c r="B128" s="77" t="s">
        <v>128</v>
      </c>
      <c r="C128" s="78">
        <v>15</v>
      </c>
      <c r="D128" s="77">
        <v>3511102</v>
      </c>
      <c r="E128" s="78">
        <v>351110215</v>
      </c>
      <c r="F128" s="78" t="str">
        <f t="shared" si="3"/>
        <v>3511102152017</v>
      </c>
      <c r="G128" s="79">
        <v>0.47018040937558681</v>
      </c>
      <c r="H128" s="80">
        <f t="shared" si="2"/>
        <v>116051</v>
      </c>
      <c r="I128" s="81">
        <v>115119</v>
      </c>
      <c r="J128" s="82">
        <v>932</v>
      </c>
      <c r="K128" s="83">
        <f>(H128)/VLOOKUP(D128,'Dados Base'!$B:$K,6,FALSE)</f>
        <v>397.10854092526688</v>
      </c>
      <c r="L128" s="84">
        <v>99.2</v>
      </c>
      <c r="M128" s="85" t="s">
        <v>702</v>
      </c>
      <c r="N128" s="86">
        <v>0.78500000000000003</v>
      </c>
      <c r="O128" s="87" t="s">
        <v>691</v>
      </c>
      <c r="P128" s="87" t="s">
        <v>691</v>
      </c>
      <c r="Q128" s="87" t="s">
        <v>691</v>
      </c>
      <c r="R128" s="87" t="s">
        <v>691</v>
      </c>
      <c r="S128" s="87" t="s">
        <v>691</v>
      </c>
      <c r="T128" s="87" t="s">
        <v>691</v>
      </c>
      <c r="U128" s="87" t="s">
        <v>691</v>
      </c>
      <c r="V128" s="87" t="s">
        <v>691</v>
      </c>
      <c r="W128" s="87" t="s">
        <v>691</v>
      </c>
      <c r="X128" s="21"/>
      <c r="Y128" s="21">
        <v>107.75</v>
      </c>
      <c r="Z128" s="10">
        <v>5970.3515640000005</v>
      </c>
      <c r="AA128" s="10">
        <v>494.63643600000017</v>
      </c>
      <c r="AB128" s="21">
        <v>23</v>
      </c>
      <c r="AC128" s="21">
        <v>1</v>
      </c>
      <c r="AD128" s="153">
        <f>VLOOKUP(D128,'Dados Base'!$B:$K,9,FALSE)*31536000/VLOOKUP($F128,F:H,MATCH(H127,F127:AF127,0),FALSE)</f>
        <v>597.83371104083551</v>
      </c>
      <c r="AE128" s="153">
        <f>VLOOKUP(D128,'Dados Base'!$B:$K,10,FALSE)*31536000/VLOOKUP($F128,F:H,MATCH(H127,F127:AF127,0),FALSE)</f>
        <v>62.500797063360068</v>
      </c>
      <c r="AF128" s="21"/>
      <c r="AG128" s="21"/>
      <c r="AH128" s="21"/>
      <c r="AI128" s="21"/>
      <c r="AJ128" s="21"/>
      <c r="AK128" s="72">
        <f>(SUMIFS('Banco de Indicadores Mun. (2)'!I:I,'Banco de Indicadores Mun. (2)'!B:B,'Banco de Indicadores - Mun. (1)'!B128,'Banco de Indicadores Mun. (2)'!A:A,'Banco de Indicadores - Mun. (1)'!A128) / VLOOKUP(D128,'Dados Base'!$B:$K,8,FALSE)) * 100</f>
        <v>194.6105342465757</v>
      </c>
      <c r="AL128" s="72">
        <f>(SUMIFS('Banco de Indicadores Mun. (2)'!I:I,'Banco de Indicadores Mun. (2)'!B:B,'Banco de Indicadores - Mun. (1)'!B128,'Banco de Indicadores Mun. (2)'!A:A,'Banco de Indicadores - Mun. (1)'!A128) / VLOOKUP(D128,'Dados Base'!$B:$K,9,FALSE)) * 100</f>
        <v>64.575313636363745</v>
      </c>
      <c r="AM128" s="72">
        <f>(SUMIFS('Banco de Indicadores Mun. (2)'!J:J,'Banco de Indicadores Mun. (2)'!B:B,'Banco de Indicadores - Mun. (1)'!B128,'Banco de Indicadores Mun. (2)'!A:A,'Banco de Indicadores - Mun. (1)'!A128) / VLOOKUP(D128,'Dados Base'!$B:$K,7,FALSE)) * 100</f>
        <v>55.424639999999989</v>
      </c>
      <c r="AN128" s="72">
        <f>(SUMIFS('Banco de Indicadores Mun. (2)'!K:K,'Banco de Indicadores Mun. (2)'!B:B,'Banco de Indicadores - Mun. (1)'!B128,'Banco de Indicadores Mun. (2)'!A:A,'Banco de Indicadores - Mun. (1)'!A128) / VLOOKUP(D128,'Dados Base'!$B:$K,10,FALSE)) * 100</f>
        <v>497.18856521739241</v>
      </c>
      <c r="AO128" s="21">
        <v>0</v>
      </c>
      <c r="AP128" s="125">
        <v>0</v>
      </c>
      <c r="AQ128" s="143">
        <v>0</v>
      </c>
      <c r="AR128" s="21">
        <v>9.8000000000000007</v>
      </c>
      <c r="AS128" s="37">
        <v>100</v>
      </c>
      <c r="AT128" s="37">
        <v>99.299999999999983</v>
      </c>
      <c r="AU128" s="37">
        <v>92.348996842685551</v>
      </c>
      <c r="AV128" s="20">
        <v>9.9894999999999996</v>
      </c>
      <c r="AW128" s="21">
        <v>11</v>
      </c>
      <c r="AX128" s="21">
        <v>1</v>
      </c>
      <c r="AY128" s="21"/>
    </row>
    <row r="129" spans="1:51" ht="15" x14ac:dyDescent="0.25">
      <c r="A129" s="144">
        <v>2017</v>
      </c>
      <c r="B129" s="77" t="s">
        <v>129</v>
      </c>
      <c r="C129" s="78">
        <v>15</v>
      </c>
      <c r="D129" s="77">
        <v>3511201</v>
      </c>
      <c r="E129" s="78">
        <v>351120115</v>
      </c>
      <c r="F129" s="78" t="str">
        <f t="shared" si="3"/>
        <v>3511201152017</v>
      </c>
      <c r="G129" s="79">
        <v>0.65670320834994023</v>
      </c>
      <c r="H129" s="80">
        <f t="shared" si="2"/>
        <v>7418</v>
      </c>
      <c r="I129" s="81">
        <v>6891</v>
      </c>
      <c r="J129" s="82">
        <v>527</v>
      </c>
      <c r="K129" s="83">
        <f>(H129)/VLOOKUP(D129,'Dados Base'!$B:$K,6,FALSE)</f>
        <v>51.007357491576698</v>
      </c>
      <c r="L129" s="84">
        <v>92.9</v>
      </c>
      <c r="M129" s="85" t="s">
        <v>702</v>
      </c>
      <c r="N129" s="86">
        <v>0.751</v>
      </c>
      <c r="O129" s="87" t="s">
        <v>691</v>
      </c>
      <c r="P129" s="87" t="s">
        <v>691</v>
      </c>
      <c r="Q129" s="87" t="s">
        <v>691</v>
      </c>
      <c r="R129" s="87" t="s">
        <v>691</v>
      </c>
      <c r="S129" s="87" t="s">
        <v>691</v>
      </c>
      <c r="T129" s="87" t="s">
        <v>691</v>
      </c>
      <c r="U129" s="87" t="s">
        <v>691</v>
      </c>
      <c r="V129" s="87" t="s">
        <v>691</v>
      </c>
      <c r="W129" s="87" t="s">
        <v>691</v>
      </c>
      <c r="X129" s="21"/>
      <c r="Y129" s="21">
        <v>4.97</v>
      </c>
      <c r="Z129" s="10">
        <v>99.641880000000015</v>
      </c>
      <c r="AA129" s="10">
        <v>283.59611999999998</v>
      </c>
      <c r="AB129" s="21">
        <v>1</v>
      </c>
      <c r="AC129" s="21">
        <v>0</v>
      </c>
      <c r="AD129" s="153">
        <f>VLOOKUP(D129,'Dados Base'!$B:$K,9,FALSE)*31536000/VLOOKUP($F129,F:H,MATCH(H128,F128:AF128,0),FALSE)</f>
        <v>4761.4343488811</v>
      </c>
      <c r="AE129" s="153">
        <f>VLOOKUP(D129,'Dados Base'!$B:$K,10,FALSE)*31536000/VLOOKUP($F129,F:H,MATCH(H128,F128:AF128,0),FALSE)</f>
        <v>510.15368023726074</v>
      </c>
      <c r="AF129" s="21"/>
      <c r="AG129" s="21"/>
      <c r="AH129" s="21"/>
      <c r="AI129" s="21"/>
      <c r="AJ129" s="21"/>
      <c r="AK129" s="72">
        <f>(SUMIFS('Banco de Indicadores Mun. (2)'!I:I,'Banco de Indicadores Mun. (2)'!B:B,'Banco de Indicadores - Mun. (1)'!B129,'Banco de Indicadores Mun. (2)'!A:A,'Banco de Indicadores - Mun. (1)'!A129) / VLOOKUP(D129,'Dados Base'!$B:$K,8,FALSE)) * 100</f>
        <v>33.248972222222221</v>
      </c>
      <c r="AL129" s="72">
        <f>(SUMIFS('Banco de Indicadores Mun. (2)'!I:I,'Banco de Indicadores Mun. (2)'!B:B,'Banco de Indicadores - Mun. (1)'!B129,'Banco de Indicadores Mun. (2)'!A:A,'Banco de Indicadores - Mun. (1)'!A129) / VLOOKUP(D129,'Dados Base'!$B:$K,9,FALSE)) * 100</f>
        <v>10.687169642857143</v>
      </c>
      <c r="AM129" s="72">
        <f>(SUMIFS('Banco de Indicadores Mun. (2)'!J:J,'Banco de Indicadores Mun. (2)'!B:B,'Banco de Indicadores - Mun. (1)'!B129,'Banco de Indicadores Mun. (2)'!A:A,'Banco de Indicadores - Mun. (1)'!A129) / VLOOKUP(D129,'Dados Base'!$B:$K,7,FALSE)) * 100</f>
        <v>36.055624999999999</v>
      </c>
      <c r="AN129" s="72">
        <f>(SUMIFS('Banco de Indicadores Mun. (2)'!K:K,'Banco de Indicadores Mun. (2)'!B:B,'Banco de Indicadores - Mun. (1)'!B129,'Banco de Indicadores Mun. (2)'!A:A,'Banco de Indicadores - Mun. (1)'!A129) / VLOOKUP(D129,'Dados Base'!$B:$K,10,FALSE)) * 100</f>
        <v>27.635666666666665</v>
      </c>
      <c r="AO129" s="21">
        <v>0</v>
      </c>
      <c r="AP129" s="125">
        <v>0</v>
      </c>
      <c r="AQ129" s="143">
        <v>0</v>
      </c>
      <c r="AR129" s="21">
        <v>9.8000000000000007</v>
      </c>
      <c r="AS129" s="37">
        <v>100</v>
      </c>
      <c r="AT129" s="37">
        <v>100.00000000000003</v>
      </c>
      <c r="AU129" s="37">
        <v>26</v>
      </c>
      <c r="AV129" s="20">
        <v>5.1899999999999995</v>
      </c>
      <c r="AW129" s="21">
        <v>0</v>
      </c>
      <c r="AX129" s="21">
        <v>0</v>
      </c>
      <c r="AY129" s="21"/>
    </row>
    <row r="130" spans="1:51" ht="15" x14ac:dyDescent="0.25">
      <c r="A130" s="144">
        <v>2017</v>
      </c>
      <c r="B130" s="77" t="s">
        <v>130</v>
      </c>
      <c r="C130" s="78">
        <v>15</v>
      </c>
      <c r="D130" s="77">
        <v>3511300</v>
      </c>
      <c r="E130" s="78">
        <v>351130015</v>
      </c>
      <c r="F130" s="78" t="str">
        <f t="shared" si="3"/>
        <v>3511300152017</v>
      </c>
      <c r="G130" s="79">
        <v>1.2517220890728487</v>
      </c>
      <c r="H130" s="80">
        <f t="shared" ref="H130:H193" si="4">SUM(I130:J130)</f>
        <v>8592</v>
      </c>
      <c r="I130" s="81">
        <v>7034</v>
      </c>
      <c r="J130" s="82">
        <v>1558</v>
      </c>
      <c r="K130" s="83">
        <f>(H130)/VLOOKUP(D130,'Dados Base'!$B:$K,6,FALSE)</f>
        <v>43.477380831899602</v>
      </c>
      <c r="L130" s="84">
        <v>81.87</v>
      </c>
      <c r="M130" s="85" t="s">
        <v>702</v>
      </c>
      <c r="N130" s="86">
        <v>0.76600000000000001</v>
      </c>
      <c r="O130" s="87" t="s">
        <v>691</v>
      </c>
      <c r="P130" s="87" t="s">
        <v>691</v>
      </c>
      <c r="Q130" s="87" t="s">
        <v>691</v>
      </c>
      <c r="R130" s="87" t="s">
        <v>691</v>
      </c>
      <c r="S130" s="87" t="s">
        <v>691</v>
      </c>
      <c r="T130" s="87" t="s">
        <v>691</v>
      </c>
      <c r="U130" s="87" t="s">
        <v>691</v>
      </c>
      <c r="V130" s="87" t="s">
        <v>691</v>
      </c>
      <c r="W130" s="87" t="s">
        <v>691</v>
      </c>
      <c r="X130" s="21"/>
      <c r="Y130" s="21">
        <v>4.97</v>
      </c>
      <c r="Z130" s="10">
        <v>99.641880000000015</v>
      </c>
      <c r="AA130" s="10">
        <v>283.59611999999998</v>
      </c>
      <c r="AB130" s="21">
        <v>1</v>
      </c>
      <c r="AC130" s="21">
        <v>0</v>
      </c>
      <c r="AD130" s="153">
        <f>VLOOKUP(D130,'Dados Base'!$B:$K,9,FALSE)*31536000/VLOOKUP($F130,F:H,MATCH(H129,F129:AF129,0),FALSE)</f>
        <v>5248.6592178770952</v>
      </c>
      <c r="AE130" s="153">
        <f>VLOOKUP(D130,'Dados Base'!$B:$K,10,FALSE)*31536000/VLOOKUP($F130,F:H,MATCH(H129,F129:AF129,0),FALSE)</f>
        <v>477.15083798882682</v>
      </c>
      <c r="AF130" s="21"/>
      <c r="AG130" s="21"/>
      <c r="AH130" s="21"/>
      <c r="AI130" s="21"/>
      <c r="AJ130" s="21"/>
      <c r="AK130" s="72">
        <f>(SUMIFS('Banco de Indicadores Mun. (2)'!I:I,'Banco de Indicadores Mun. (2)'!B:B,'Banco de Indicadores - Mun. (1)'!B130,'Banco de Indicadores Mun. (2)'!A:A,'Banco de Indicadores - Mun. (1)'!A130) / VLOOKUP(D130,'Dados Base'!$B:$K,8,FALSE)) * 100</f>
        <v>16.667639999999999</v>
      </c>
      <c r="AL130" s="72">
        <f>(SUMIFS('Banco de Indicadores Mun. (2)'!I:I,'Banco de Indicadores Mun. (2)'!B:B,'Banco de Indicadores - Mun. (1)'!B130,'Banco de Indicadores Mun. (2)'!A:A,'Banco de Indicadores - Mun. (1)'!A130) / VLOOKUP(D130,'Dados Base'!$B:$K,9,FALSE)) * 100</f>
        <v>5.8278461538461546</v>
      </c>
      <c r="AM130" s="72">
        <f>(SUMIFS('Banco de Indicadores Mun. (2)'!J:J,'Banco de Indicadores Mun. (2)'!B:B,'Banco de Indicadores - Mun. (1)'!B130,'Banco de Indicadores Mun. (2)'!A:A,'Banco de Indicadores - Mun. (1)'!A130) / VLOOKUP(D130,'Dados Base'!$B:$K,7,FALSE)) * 100</f>
        <v>6.124621621621622</v>
      </c>
      <c r="AN130" s="72">
        <f>(SUMIFS('Banco de Indicadores Mun. (2)'!K:K,'Banco de Indicadores Mun. (2)'!B:B,'Banco de Indicadores - Mun. (1)'!B130,'Banco de Indicadores Mun. (2)'!A:A,'Banco de Indicadores - Mun. (1)'!A130) / VLOOKUP(D130,'Dados Base'!$B:$K,10,FALSE)) * 100</f>
        <v>46.674692307692304</v>
      </c>
      <c r="AO130" s="21">
        <v>0</v>
      </c>
      <c r="AP130" s="125">
        <v>0</v>
      </c>
      <c r="AQ130" s="143">
        <v>0</v>
      </c>
      <c r="AR130" s="21">
        <v>10</v>
      </c>
      <c r="AS130" s="37">
        <v>100</v>
      </c>
      <c r="AT130" s="37">
        <v>100.00000000000003</v>
      </c>
      <c r="AU130" s="37">
        <v>26</v>
      </c>
      <c r="AV130" s="20">
        <v>4.8899999999999997</v>
      </c>
      <c r="AW130" s="21">
        <v>0</v>
      </c>
      <c r="AX130" s="21">
        <v>0</v>
      </c>
      <c r="AY130" s="21"/>
    </row>
    <row r="131" spans="1:51" ht="15" x14ac:dyDescent="0.25">
      <c r="A131" s="144">
        <v>2017</v>
      </c>
      <c r="B131" s="77" t="s">
        <v>131</v>
      </c>
      <c r="C131" s="78">
        <v>17</v>
      </c>
      <c r="D131" s="77">
        <v>3511409</v>
      </c>
      <c r="E131" s="78">
        <v>351140917</v>
      </c>
      <c r="F131" s="78" t="str">
        <f t="shared" ref="F131:F194" si="5">CONCATENATE(E131,A131)</f>
        <v>3511409172017</v>
      </c>
      <c r="G131" s="79">
        <v>1.0534173367561683</v>
      </c>
      <c r="H131" s="80">
        <f t="shared" si="4"/>
        <v>18716</v>
      </c>
      <c r="I131" s="81">
        <v>17130</v>
      </c>
      <c r="J131" s="82">
        <v>1586</v>
      </c>
      <c r="K131" s="83">
        <f>(H131)/VLOOKUP(D131,'Dados Base'!$B:$K,6,FALSE)</f>
        <v>37.161464538162178</v>
      </c>
      <c r="L131" s="84">
        <v>91.53</v>
      </c>
      <c r="M131" s="85" t="s">
        <v>702</v>
      </c>
      <c r="N131" s="86">
        <v>0.72899999999999998</v>
      </c>
      <c r="O131" s="87" t="s">
        <v>691</v>
      </c>
      <c r="P131" s="87" t="s">
        <v>691</v>
      </c>
      <c r="Q131" s="87" t="s">
        <v>691</v>
      </c>
      <c r="R131" s="87" t="s">
        <v>691</v>
      </c>
      <c r="S131" s="87" t="s">
        <v>691</v>
      </c>
      <c r="T131" s="87" t="s">
        <v>691</v>
      </c>
      <c r="U131" s="87" t="s">
        <v>691</v>
      </c>
      <c r="V131" s="87" t="s">
        <v>691</v>
      </c>
      <c r="W131" s="87" t="s">
        <v>691</v>
      </c>
      <c r="X131" s="21"/>
      <c r="Y131" s="21">
        <v>12.23</v>
      </c>
      <c r="Z131" s="10">
        <v>4.860000000007858E-3</v>
      </c>
      <c r="AA131" s="10">
        <v>943.69913999999994</v>
      </c>
      <c r="AB131" s="21">
        <v>1</v>
      </c>
      <c r="AC131" s="21">
        <v>0</v>
      </c>
      <c r="AD131" s="153">
        <f>VLOOKUP(D131,'Dados Base'!$B:$K,9,FALSE)*31536000/VLOOKUP($F131,F:H,MATCH(H130,F130:AF130,0),FALSE)</f>
        <v>8896.6702286813415</v>
      </c>
      <c r="AE131" s="153">
        <f>VLOOKUP(D131,'Dados Base'!$B:$K,10,FALSE)*31536000/VLOOKUP($F131,F:H,MATCH(H130,F130:AF130,0),FALSE)</f>
        <v>1010.9852532592437</v>
      </c>
      <c r="AF131" s="21"/>
      <c r="AG131" s="21"/>
      <c r="AH131" s="21"/>
      <c r="AI131" s="21"/>
      <c r="AJ131" s="21"/>
      <c r="AK131" s="72">
        <f>(SUMIFS('Banco de Indicadores Mun. (2)'!I:I,'Banco de Indicadores Mun. (2)'!B:B,'Banco de Indicadores - Mun. (1)'!B131,'Banco de Indicadores Mun. (2)'!A:A,'Banco de Indicadores - Mun. (1)'!A131) / VLOOKUP(D131,'Dados Base'!$B:$K,8,FALSE)) * 100</f>
        <v>8.7496062992125978</v>
      </c>
      <c r="AL131" s="72">
        <f>(SUMIFS('Banco de Indicadores Mun. (2)'!I:I,'Banco de Indicadores Mun. (2)'!B:B,'Banco de Indicadores - Mun. (1)'!B131,'Banco de Indicadores Mun. (2)'!A:A,'Banco de Indicadores - Mun. (1)'!A131) / VLOOKUP(D131,'Dados Base'!$B:$K,9,FALSE)) * 100</f>
        <v>4.209090909090909</v>
      </c>
      <c r="AM131" s="72">
        <f>(SUMIFS('Banco de Indicadores Mun. (2)'!J:J,'Banco de Indicadores Mun. (2)'!B:B,'Banco de Indicadores - Mun. (1)'!B131,'Banco de Indicadores Mun. (2)'!A:A,'Banco de Indicadores - Mun. (1)'!A131) / VLOOKUP(D131,'Dados Base'!$B:$K,7,FALSE)) * 100</f>
        <v>7.8269123711340223</v>
      </c>
      <c r="AN131" s="72">
        <f>(SUMIFS('Banco de Indicadores Mun. (2)'!K:K,'Banco de Indicadores Mun. (2)'!B:B,'Banco de Indicadores - Mun. (1)'!B131,'Banco de Indicadores Mun. (2)'!A:A,'Banco de Indicadores - Mun. (1)'!A131) / VLOOKUP(D131,'Dados Base'!$B:$K,10,FALSE)) * 100</f>
        <v>11.732983333333328</v>
      </c>
      <c r="AO131" s="21">
        <v>0</v>
      </c>
      <c r="AP131" s="125">
        <v>0</v>
      </c>
      <c r="AQ131" s="143">
        <v>0</v>
      </c>
      <c r="AR131" s="21">
        <v>7.2</v>
      </c>
      <c r="AS131" s="37">
        <v>95</v>
      </c>
      <c r="AT131" s="37">
        <v>90.25</v>
      </c>
      <c r="AU131" s="37">
        <v>5.1499198902149601E-4</v>
      </c>
      <c r="AV131" s="20">
        <v>2.85</v>
      </c>
      <c r="AW131" s="21">
        <v>0</v>
      </c>
      <c r="AX131" s="21">
        <v>0</v>
      </c>
      <c r="AY131" s="21"/>
    </row>
    <row r="132" spans="1:51" ht="15" x14ac:dyDescent="0.25">
      <c r="A132" s="144">
        <v>2017</v>
      </c>
      <c r="B132" s="77" t="s">
        <v>132</v>
      </c>
      <c r="C132" s="78">
        <v>10</v>
      </c>
      <c r="D132" s="77">
        <v>3511508</v>
      </c>
      <c r="E132" s="78">
        <v>351150810</v>
      </c>
      <c r="F132" s="78" t="str">
        <f t="shared" si="5"/>
        <v>3511508102017</v>
      </c>
      <c r="G132" s="79">
        <v>2.0302342295642983</v>
      </c>
      <c r="H132" s="80">
        <f t="shared" si="4"/>
        <v>44552</v>
      </c>
      <c r="I132" s="81">
        <v>42247</v>
      </c>
      <c r="J132" s="82">
        <v>2305</v>
      </c>
      <c r="K132" s="83">
        <f>(H132)/VLOOKUP(D132,'Dados Base'!$B:$K,6,FALSE)</f>
        <v>348.71634314339383</v>
      </c>
      <c r="L132" s="84">
        <v>94.83</v>
      </c>
      <c r="M132" s="85" t="s">
        <v>702</v>
      </c>
      <c r="N132" s="86">
        <v>0.78200000000000003</v>
      </c>
      <c r="O132" s="87" t="s">
        <v>691</v>
      </c>
      <c r="P132" s="87" t="s">
        <v>691</v>
      </c>
      <c r="Q132" s="87" t="s">
        <v>691</v>
      </c>
      <c r="R132" s="87" t="s">
        <v>691</v>
      </c>
      <c r="S132" s="87" t="s">
        <v>691</v>
      </c>
      <c r="T132" s="87" t="s">
        <v>691</v>
      </c>
      <c r="U132" s="87" t="s">
        <v>691</v>
      </c>
      <c r="V132" s="87" t="s">
        <v>691</v>
      </c>
      <c r="W132" s="87" t="s">
        <v>691</v>
      </c>
      <c r="X132" s="21"/>
      <c r="Y132" s="21">
        <v>35.450000000000003</v>
      </c>
      <c r="Z132" s="10">
        <v>2061.2523599999995</v>
      </c>
      <c r="AA132" s="10">
        <v>331.75764000000004</v>
      </c>
      <c r="AB132" s="21">
        <v>5</v>
      </c>
      <c r="AC132" s="21">
        <v>0</v>
      </c>
      <c r="AD132" s="153">
        <f>VLOOKUP(D132,'Dados Base'!$B:$K,9,FALSE)*31536000/VLOOKUP($F132,F:H,MATCH(H131,F131:AF131,0),FALSE)</f>
        <v>799.86712156581075</v>
      </c>
      <c r="AE132" s="153">
        <f>VLOOKUP(D132,'Dados Base'!$B:$K,10,FALSE)*31536000/VLOOKUP($F132,F:H,MATCH(H131,F131:AF131,0),FALSE)</f>
        <v>113.25552163763695</v>
      </c>
      <c r="AF132" s="21"/>
      <c r="AG132" s="21"/>
      <c r="AH132" s="21"/>
      <c r="AI132" s="21"/>
      <c r="AJ132" s="21"/>
      <c r="AK132" s="72">
        <f>(SUMIFS('Banco de Indicadores Mun. (2)'!I:I,'Banco de Indicadores Mun. (2)'!B:B,'Banco de Indicadores - Mun. (1)'!B132,'Banco de Indicadores Mun. (2)'!A:A,'Banco de Indicadores - Mun. (1)'!A132) / VLOOKUP(D132,'Dados Base'!$B:$K,8,FALSE)) * 100</f>
        <v>94.385600000000011</v>
      </c>
      <c r="AL132" s="72">
        <f>(SUMIFS('Banco de Indicadores Mun. (2)'!I:I,'Banco de Indicadores Mun. (2)'!B:B,'Banco de Indicadores - Mun. (1)'!B132,'Banco de Indicadores Mun. (2)'!A:A,'Banco de Indicadores - Mun. (1)'!A132) / VLOOKUP(D132,'Dados Base'!$B:$K,9,FALSE)) * 100</f>
        <v>33.410831858407086</v>
      </c>
      <c r="AM132" s="72">
        <f>(SUMIFS('Banco de Indicadores Mun. (2)'!J:J,'Banco de Indicadores Mun. (2)'!B:B,'Banco de Indicadores - Mun. (1)'!B132,'Banco de Indicadores Mun. (2)'!A:A,'Banco de Indicadores - Mun. (1)'!A132) / VLOOKUP(D132,'Dados Base'!$B:$K,7,FALSE)) * 100</f>
        <v>153.31141666666667</v>
      </c>
      <c r="AN132" s="72">
        <f>(SUMIFS('Banco de Indicadores Mun. (2)'!K:K,'Banco de Indicadores Mun. (2)'!B:B,'Banco de Indicadores - Mun. (1)'!B132,'Banco de Indicadores Mun. (2)'!A:A,'Banco de Indicadores - Mun. (1)'!A132) / VLOOKUP(D132,'Dados Base'!$B:$K,10,FALSE)) * 100</f>
        <v>5.9968749999999984</v>
      </c>
      <c r="AO132" s="21">
        <v>0</v>
      </c>
      <c r="AP132" s="125">
        <v>0</v>
      </c>
      <c r="AQ132" s="143">
        <v>0</v>
      </c>
      <c r="AR132" s="21">
        <v>7.1</v>
      </c>
      <c r="AS132" s="37">
        <v>98</v>
      </c>
      <c r="AT132" s="37">
        <v>98</v>
      </c>
      <c r="AU132" s="37">
        <v>86.136387227800967</v>
      </c>
      <c r="AV132" s="20">
        <v>9.6699999999999982</v>
      </c>
      <c r="AW132" s="21">
        <v>1</v>
      </c>
      <c r="AX132" s="21">
        <v>0</v>
      </c>
      <c r="AY132" s="21"/>
    </row>
    <row r="133" spans="1:51" ht="15" x14ac:dyDescent="0.25">
      <c r="A133" s="144">
        <v>2017</v>
      </c>
      <c r="B133" s="77" t="s">
        <v>133</v>
      </c>
      <c r="C133" s="78">
        <v>10</v>
      </c>
      <c r="D133" s="77">
        <v>3511607</v>
      </c>
      <c r="E133" s="78">
        <v>351160710</v>
      </c>
      <c r="F133" s="78" t="str">
        <f t="shared" si="5"/>
        <v>3511607102017</v>
      </c>
      <c r="G133" s="79">
        <v>1.3273128344383212</v>
      </c>
      <c r="H133" s="80">
        <f t="shared" si="4"/>
        <v>16805</v>
      </c>
      <c r="I133" s="81">
        <v>11346</v>
      </c>
      <c r="J133" s="82">
        <v>5459</v>
      </c>
      <c r="K133" s="83">
        <f>(H133)/VLOOKUP(D133,'Dados Base'!$B:$K,6,FALSE)</f>
        <v>88.359009411640997</v>
      </c>
      <c r="L133" s="84">
        <v>67.52</v>
      </c>
      <c r="M133" s="85" t="s">
        <v>702</v>
      </c>
      <c r="N133" s="86">
        <v>0.70599999999999996</v>
      </c>
      <c r="O133" s="87" t="s">
        <v>691</v>
      </c>
      <c r="P133" s="87" t="s">
        <v>691</v>
      </c>
      <c r="Q133" s="87" t="s">
        <v>691</v>
      </c>
      <c r="R133" s="87" t="s">
        <v>691</v>
      </c>
      <c r="S133" s="87" t="s">
        <v>691</v>
      </c>
      <c r="T133" s="87" t="s">
        <v>691</v>
      </c>
      <c r="U133" s="87" t="s">
        <v>691</v>
      </c>
      <c r="V133" s="87" t="s">
        <v>691</v>
      </c>
      <c r="W133" s="87" t="s">
        <v>691</v>
      </c>
      <c r="X133" s="21"/>
      <c r="Y133" s="21">
        <v>8.31</v>
      </c>
      <c r="Z133" s="10">
        <v>321.30198719999999</v>
      </c>
      <c r="AA133" s="10">
        <v>319.89401280000004</v>
      </c>
      <c r="AB133" s="21">
        <v>2</v>
      </c>
      <c r="AC133" s="21">
        <v>1</v>
      </c>
      <c r="AD133" s="153">
        <f>VLOOKUP(D133,'Dados Base'!$B:$K,9,FALSE)*31536000/VLOOKUP($F133,F:H,MATCH(H132,F132:AF132,0),FALSE)</f>
        <v>3246.4909253198452</v>
      </c>
      <c r="AE133" s="153">
        <f>VLOOKUP(D133,'Dados Base'!$B:$K,10,FALSE)*31536000/VLOOKUP($F133,F:H,MATCH(H132,F132:AF132,0),FALSE)</f>
        <v>487.91193097292472</v>
      </c>
      <c r="AF133" s="21"/>
      <c r="AG133" s="21"/>
      <c r="AH133" s="21"/>
      <c r="AI133" s="21"/>
      <c r="AJ133" s="21"/>
      <c r="AK133" s="72">
        <f>(SUMIFS('Banco de Indicadores Mun. (2)'!I:I,'Banco de Indicadores Mun. (2)'!B:B,'Banco de Indicadores - Mun. (1)'!B133,'Banco de Indicadores Mun. (2)'!A:A,'Banco de Indicadores - Mun. (1)'!A133) / VLOOKUP(D133,'Dados Base'!$B:$K,8,FALSE)) * 100</f>
        <v>17.935112903225814</v>
      </c>
      <c r="AL133" s="72">
        <f>(SUMIFS('Banco de Indicadores Mun. (2)'!I:I,'Banco de Indicadores Mun. (2)'!B:B,'Banco de Indicadores - Mun. (1)'!B133,'Banco de Indicadores Mun. (2)'!A:A,'Banco de Indicadores - Mun. (1)'!A133) / VLOOKUP(D133,'Dados Base'!$B:$K,9,FALSE)) * 100</f>
        <v>6.4276127167630079</v>
      </c>
      <c r="AM133" s="72">
        <f>(SUMIFS('Banco de Indicadores Mun. (2)'!J:J,'Banco de Indicadores Mun. (2)'!B:B,'Banco de Indicadores - Mun. (1)'!B133,'Banco de Indicadores Mun. (2)'!A:A,'Banco de Indicadores - Mun. (1)'!A133) / VLOOKUP(D133,'Dados Base'!$B:$K,7,FALSE)) * 100</f>
        <v>24.350694444444457</v>
      </c>
      <c r="AN133" s="72">
        <f>(SUMIFS('Banco de Indicadores Mun. (2)'!K:K,'Banco de Indicadores Mun. (2)'!B:B,'Banco de Indicadores - Mun. (1)'!B133,'Banco de Indicadores Mun. (2)'!A:A,'Banco de Indicadores - Mun. (1)'!A133) / VLOOKUP(D133,'Dados Base'!$B:$K,10,FALSE)) * 100</f>
        <v>9.0519999999999996</v>
      </c>
      <c r="AO133" s="21">
        <v>0</v>
      </c>
      <c r="AP133" s="125">
        <v>0</v>
      </c>
      <c r="AQ133" s="143">
        <v>0</v>
      </c>
      <c r="AR133" s="21">
        <v>9.8000000000000007</v>
      </c>
      <c r="AS133" s="37">
        <v>99.82</v>
      </c>
      <c r="AT133" s="37">
        <v>99.82</v>
      </c>
      <c r="AU133" s="37">
        <v>50.109792824658911</v>
      </c>
      <c r="AV133" s="20">
        <v>6.4545382690458117</v>
      </c>
      <c r="AW133" s="21">
        <v>0</v>
      </c>
      <c r="AX133" s="21">
        <v>1</v>
      </c>
      <c r="AY133" s="21"/>
    </row>
    <row r="134" spans="1:51" ht="15" x14ac:dyDescent="0.25">
      <c r="A134" s="144">
        <v>2017</v>
      </c>
      <c r="B134" s="77" t="s">
        <v>134</v>
      </c>
      <c r="C134" s="78">
        <v>5</v>
      </c>
      <c r="D134" s="77">
        <v>3511706</v>
      </c>
      <c r="E134" s="78">
        <v>35117065</v>
      </c>
      <c r="F134" s="78" t="str">
        <f t="shared" si="5"/>
        <v>351170652017</v>
      </c>
      <c r="G134" s="79">
        <v>1.2821313462647366</v>
      </c>
      <c r="H134" s="80">
        <f t="shared" si="4"/>
        <v>16394</v>
      </c>
      <c r="I134" s="81">
        <v>14962</v>
      </c>
      <c r="J134" s="82">
        <v>1432</v>
      </c>
      <c r="K134" s="83">
        <f>(H134)/VLOOKUP(D134,'Dados Base'!$B:$K,6,FALSE)</f>
        <v>93.147727272727266</v>
      </c>
      <c r="L134" s="84">
        <v>91.27</v>
      </c>
      <c r="M134" s="85" t="s">
        <v>702</v>
      </c>
      <c r="N134" s="86">
        <v>0.73599999999999999</v>
      </c>
      <c r="O134" s="87" t="s">
        <v>691</v>
      </c>
      <c r="P134" s="87" t="s">
        <v>691</v>
      </c>
      <c r="Q134" s="87" t="s">
        <v>691</v>
      </c>
      <c r="R134" s="87" t="s">
        <v>691</v>
      </c>
      <c r="S134" s="87" t="s">
        <v>691</v>
      </c>
      <c r="T134" s="87" t="s">
        <v>691</v>
      </c>
      <c r="U134" s="87" t="s">
        <v>691</v>
      </c>
      <c r="V134" s="87" t="s">
        <v>691</v>
      </c>
      <c r="W134" s="87" t="s">
        <v>691</v>
      </c>
      <c r="X134" s="21"/>
      <c r="Y134" s="21">
        <v>10.65</v>
      </c>
      <c r="Z134" s="10">
        <v>515.30963097599988</v>
      </c>
      <c r="AA134" s="10">
        <v>306.40836902400002</v>
      </c>
      <c r="AB134" s="21">
        <v>2</v>
      </c>
      <c r="AC134" s="21">
        <v>1</v>
      </c>
      <c r="AD134" s="153">
        <f>VLOOKUP(D134,'Dados Base'!$B:$K,9,FALSE)*31536000/VLOOKUP($F134,F:H,MATCH(H133,F133:AF133,0),FALSE)</f>
        <v>4155.0420885689882</v>
      </c>
      <c r="AE134" s="153">
        <f>VLOOKUP(D134,'Dados Base'!$B:$K,10,FALSE)*31536000/VLOOKUP($F134,F:H,MATCH(H133,F133:AF133,0),FALSE)</f>
        <v>538.61656703672065</v>
      </c>
      <c r="AF134" s="21"/>
      <c r="AG134" s="21"/>
      <c r="AH134" s="21"/>
      <c r="AI134" s="21"/>
      <c r="AJ134" s="21"/>
      <c r="AK134" s="72">
        <f>(SUMIFS('Banco de Indicadores Mun. (2)'!I:I,'Banco de Indicadores Mun. (2)'!B:B,'Banco de Indicadores - Mun. (1)'!B134,'Banco de Indicadores Mun. (2)'!A:A,'Banco de Indicadores - Mun. (1)'!A134) / VLOOKUP(D134,'Dados Base'!$B:$K,8,FALSE)) * 100</f>
        <v>10.011597560975611</v>
      </c>
      <c r="AL134" s="72">
        <f>(SUMIFS('Banco de Indicadores Mun. (2)'!I:I,'Banco de Indicadores Mun. (2)'!B:B,'Banco de Indicadores - Mun. (1)'!B134,'Banco de Indicadores Mun. (2)'!A:A,'Banco de Indicadores - Mun. (1)'!A134) / VLOOKUP(D134,'Dados Base'!$B:$K,9,FALSE)) * 100</f>
        <v>3.8006990740740738</v>
      </c>
      <c r="AM134" s="72">
        <f>(SUMIFS('Banco de Indicadores Mun. (2)'!J:J,'Banco de Indicadores Mun. (2)'!B:B,'Banco de Indicadores - Mun. (1)'!B134,'Banco de Indicadores Mun. (2)'!A:A,'Banco de Indicadores - Mun. (1)'!A134) / VLOOKUP(D134,'Dados Base'!$B:$K,7,FALSE)) * 100</f>
        <v>14.314833333333334</v>
      </c>
      <c r="AN134" s="72">
        <f>(SUMIFS('Banco de Indicadores Mun. (2)'!K:K,'Banco de Indicadores Mun. (2)'!B:B,'Banco de Indicadores - Mun. (1)'!B134,'Banco de Indicadores Mun. (2)'!A:A,'Banco de Indicadores - Mun. (1)'!A134) / VLOOKUP(D134,'Dados Base'!$B:$K,10,FALSE)) * 100</f>
        <v>1.7125000000000006</v>
      </c>
      <c r="AO134" s="21">
        <v>0</v>
      </c>
      <c r="AP134" s="125">
        <v>0</v>
      </c>
      <c r="AQ134" s="143">
        <v>0</v>
      </c>
      <c r="AR134" s="21">
        <v>8.5</v>
      </c>
      <c r="AS134" s="37">
        <v>80.42</v>
      </c>
      <c r="AT134" s="37">
        <v>77.203199999999995</v>
      </c>
      <c r="AU134" s="37">
        <v>62.711250207005321</v>
      </c>
      <c r="AV134" s="20">
        <v>6.9225303859448424</v>
      </c>
      <c r="AW134" s="21">
        <v>0</v>
      </c>
      <c r="AX134" s="21">
        <v>1</v>
      </c>
      <c r="AY134" s="21"/>
    </row>
    <row r="135" spans="1:51" ht="15" x14ac:dyDescent="0.25">
      <c r="A135" s="144">
        <v>2017</v>
      </c>
      <c r="B135" s="77" t="s">
        <v>135</v>
      </c>
      <c r="C135" s="78">
        <v>17</v>
      </c>
      <c r="D135" s="77">
        <v>3557204</v>
      </c>
      <c r="E135" s="78">
        <v>355720417</v>
      </c>
      <c r="F135" s="78" t="str">
        <f t="shared" si="5"/>
        <v>3557204172017</v>
      </c>
      <c r="G135" s="79">
        <v>3.8638176836314209E-2</v>
      </c>
      <c r="H135" s="80">
        <f t="shared" si="4"/>
        <v>12190</v>
      </c>
      <c r="I135" s="81">
        <v>11437</v>
      </c>
      <c r="J135" s="82">
        <v>753</v>
      </c>
      <c r="K135" s="83">
        <f>(H135)/VLOOKUP(D135,'Dados Base'!$B:$K,6,FALSE)</f>
        <v>64.768078210509529</v>
      </c>
      <c r="L135" s="84">
        <v>93.82</v>
      </c>
      <c r="M135" s="85" t="s">
        <v>702</v>
      </c>
      <c r="N135" s="86">
        <v>0.72899999999999998</v>
      </c>
      <c r="O135" s="87" t="s">
        <v>691</v>
      </c>
      <c r="P135" s="87" t="s">
        <v>691</v>
      </c>
      <c r="Q135" s="87" t="s">
        <v>691</v>
      </c>
      <c r="R135" s="87" t="s">
        <v>691</v>
      </c>
      <c r="S135" s="87" t="s">
        <v>691</v>
      </c>
      <c r="T135" s="87" t="s">
        <v>691</v>
      </c>
      <c r="U135" s="87" t="s">
        <v>691</v>
      </c>
      <c r="V135" s="87" t="s">
        <v>691</v>
      </c>
      <c r="W135" s="87" t="s">
        <v>691</v>
      </c>
      <c r="X135" s="21"/>
      <c r="Y135" s="21">
        <v>8.0399999999999991</v>
      </c>
      <c r="Z135" s="10">
        <v>520.82352000000003</v>
      </c>
      <c r="AA135" s="10">
        <v>99.20447999999999</v>
      </c>
      <c r="AB135" s="21">
        <v>1</v>
      </c>
      <c r="AC135" s="21">
        <v>0</v>
      </c>
      <c r="AD135" s="153">
        <f>VLOOKUP(D135,'Dados Base'!$B:$K,9,FALSE)*31536000/VLOOKUP($F135,F:H,MATCH(H134,F134:AF134,0),FALSE)</f>
        <v>4708.4101722723544</v>
      </c>
      <c r="AE135" s="153">
        <f>VLOOKUP(D135,'Dados Base'!$B:$K,10,FALSE)*31536000/VLOOKUP($F135,F:H,MATCH(H134,F134:AF134,0),FALSE)</f>
        <v>543.27809680065616</v>
      </c>
      <c r="AF135" s="21"/>
      <c r="AG135" s="21"/>
      <c r="AH135" s="21"/>
      <c r="AI135" s="21"/>
      <c r="AJ135" s="21"/>
      <c r="AK135" s="72">
        <f>(SUMIFS('Banco de Indicadores Mun. (2)'!I:I,'Banco de Indicadores Mun. (2)'!B:B,'Banco de Indicadores - Mun. (1)'!B135,'Banco de Indicadores Mun. (2)'!A:A,'Banco de Indicadores - Mun. (1)'!A135) / VLOOKUP(D135,'Dados Base'!$B:$K,8,FALSE)) * 100</f>
        <v>7.145404255319149</v>
      </c>
      <c r="AL135" s="72">
        <f>(SUMIFS('Banco de Indicadores Mun. (2)'!I:I,'Banco de Indicadores Mun. (2)'!B:B,'Banco de Indicadores - Mun. (1)'!B135,'Banco de Indicadores Mun. (2)'!A:A,'Banco de Indicadores - Mun. (1)'!A135) / VLOOKUP(D135,'Dados Base'!$B:$K,9,FALSE)) * 100</f>
        <v>3.6904835164835164</v>
      </c>
      <c r="AM135" s="72">
        <f>(SUMIFS('Banco de Indicadores Mun. (2)'!J:J,'Banco de Indicadores Mun. (2)'!B:B,'Banco de Indicadores - Mun. (1)'!B135,'Banco de Indicadores Mun. (2)'!A:A,'Banco de Indicadores - Mun. (1)'!A135) / VLOOKUP(D135,'Dados Base'!$B:$K,7,FALSE)) * 100</f>
        <v>6.9127397260273975</v>
      </c>
      <c r="AN135" s="72">
        <f>(SUMIFS('Banco de Indicadores Mun. (2)'!K:K,'Banco de Indicadores Mun. (2)'!B:B,'Banco de Indicadores - Mun. (1)'!B135,'Banco de Indicadores Mun. (2)'!A:A,'Banco de Indicadores - Mun. (1)'!A135) / VLOOKUP(D135,'Dados Base'!$B:$K,10,FALSE)) * 100</f>
        <v>7.9541904761904787</v>
      </c>
      <c r="AO135" s="21">
        <v>0</v>
      </c>
      <c r="AP135" s="125">
        <v>0</v>
      </c>
      <c r="AQ135" s="143">
        <v>0</v>
      </c>
      <c r="AR135" s="21">
        <v>7.2</v>
      </c>
      <c r="AS135" s="37">
        <v>100</v>
      </c>
      <c r="AT135" s="37">
        <v>100</v>
      </c>
      <c r="AU135" s="37">
        <v>84</v>
      </c>
      <c r="AV135" s="20">
        <v>10</v>
      </c>
      <c r="AW135" s="21">
        <v>0</v>
      </c>
      <c r="AX135" s="21">
        <v>0</v>
      </c>
      <c r="AY135" s="21"/>
    </row>
    <row r="136" spans="1:51" ht="15" x14ac:dyDescent="0.25">
      <c r="A136" s="144">
        <v>2017</v>
      </c>
      <c r="B136" s="77" t="s">
        <v>136</v>
      </c>
      <c r="C136" s="78">
        <v>20</v>
      </c>
      <c r="D136" s="77">
        <v>3511904</v>
      </c>
      <c r="E136" s="78">
        <v>351190420</v>
      </c>
      <c r="F136" s="78" t="str">
        <f t="shared" si="5"/>
        <v>3511904202017</v>
      </c>
      <c r="G136" s="79">
        <v>2.0786100872141056</v>
      </c>
      <c r="H136" s="80">
        <f t="shared" si="4"/>
        <v>7970</v>
      </c>
      <c r="I136" s="81">
        <v>7695</v>
      </c>
      <c r="J136" s="82">
        <v>275</v>
      </c>
      <c r="K136" s="83">
        <f>(H136)/VLOOKUP(D136,'Dados Base'!$B:$K,6,FALSE)</f>
        <v>47.23242858836079</v>
      </c>
      <c r="L136" s="84">
        <v>96.55</v>
      </c>
      <c r="M136" s="85" t="s">
        <v>702</v>
      </c>
      <c r="N136" s="86">
        <v>0.72499999999999998</v>
      </c>
      <c r="O136" s="87" t="s">
        <v>691</v>
      </c>
      <c r="P136" s="87" t="s">
        <v>691</v>
      </c>
      <c r="Q136" s="87" t="s">
        <v>691</v>
      </c>
      <c r="R136" s="87" t="s">
        <v>691</v>
      </c>
      <c r="S136" s="87" t="s">
        <v>691</v>
      </c>
      <c r="T136" s="87" t="s">
        <v>691</v>
      </c>
      <c r="U136" s="87" t="s">
        <v>691</v>
      </c>
      <c r="V136" s="87" t="s">
        <v>691</v>
      </c>
      <c r="W136" s="87" t="s">
        <v>691</v>
      </c>
      <c r="X136" s="21"/>
      <c r="Y136" s="21">
        <v>5.51</v>
      </c>
      <c r="Z136" s="10">
        <v>387.43379999999996</v>
      </c>
      <c r="AA136" s="10">
        <v>37.3842</v>
      </c>
      <c r="AB136" s="21">
        <v>0</v>
      </c>
      <c r="AC136" s="21">
        <v>0</v>
      </c>
      <c r="AD136" s="153">
        <f>VLOOKUP(D136,'Dados Base'!$B:$K,9,FALSE)*31536000/VLOOKUP($F136,F:H,MATCH(H135,F135:AF135,0),FALSE)</f>
        <v>4985.6160602258469</v>
      </c>
      <c r="AE136" s="153">
        <f>VLOOKUP(D136,'Dados Base'!$B:$K,10,FALSE)*31536000/VLOOKUP($F136,F:H,MATCH(H135,F135:AF135,0),FALSE)</f>
        <v>593.5257214554581</v>
      </c>
      <c r="AF136" s="21"/>
      <c r="AG136" s="21"/>
      <c r="AH136" s="21"/>
      <c r="AI136" s="21"/>
      <c r="AJ136" s="21"/>
      <c r="AK136" s="72">
        <f>(SUMIFS('Banco de Indicadores Mun. (2)'!I:I,'Banco de Indicadores Mun. (2)'!B:B,'Banco de Indicadores - Mun. (1)'!B136,'Banco de Indicadores Mun. (2)'!A:A,'Banco de Indicadores - Mun. (1)'!A136) / VLOOKUP(D136,'Dados Base'!$B:$K,8,FALSE)) * 100</f>
        <v>429.25969230769221</v>
      </c>
      <c r="AL136" s="72">
        <f>(SUMIFS('Banco de Indicadores Mun. (2)'!I:I,'Banco de Indicadores Mun. (2)'!B:B,'Banco de Indicadores - Mun. (1)'!B136,'Banco de Indicadores Mun. (2)'!A:A,'Banco de Indicadores - Mun. (1)'!A136) / VLOOKUP(D136,'Dados Base'!$B:$K,9,FALSE)) * 100</f>
        <v>177.15479365079364</v>
      </c>
      <c r="AM136" s="72">
        <f>(SUMIFS('Banco de Indicadores Mun. (2)'!J:J,'Banco de Indicadores Mun. (2)'!B:B,'Banco de Indicadores - Mun. (1)'!B136,'Banco de Indicadores Mun. (2)'!A:A,'Banco de Indicadores - Mun. (1)'!A136) / VLOOKUP(D136,'Dados Base'!$B:$K,7,FALSE)) * 100</f>
        <v>594.55702702702706</v>
      </c>
      <c r="AN136" s="72">
        <f>(SUMIFS('Banco de Indicadores Mun. (2)'!K:K,'Banco de Indicadores Mun. (2)'!B:B,'Banco de Indicadores - Mun. (1)'!B136,'Banco de Indicadores Mun. (2)'!A:A,'Banco de Indicadores - Mun. (1)'!A136) / VLOOKUP(D136,'Dados Base'!$B:$K,10,FALSE)) * 100</f>
        <v>21.526266666666661</v>
      </c>
      <c r="AO136" s="21">
        <v>0</v>
      </c>
      <c r="AP136" s="125">
        <v>0</v>
      </c>
      <c r="AQ136" s="143">
        <v>0</v>
      </c>
      <c r="AR136" s="21">
        <v>9</v>
      </c>
      <c r="AS136" s="37">
        <v>100</v>
      </c>
      <c r="AT136" s="37">
        <v>100</v>
      </c>
      <c r="AU136" s="37">
        <v>91.199949154696839</v>
      </c>
      <c r="AV136" s="20">
        <v>10</v>
      </c>
      <c r="AW136" s="21">
        <v>0</v>
      </c>
      <c r="AX136" s="21">
        <v>0</v>
      </c>
      <c r="AY136" s="21"/>
    </row>
    <row r="137" spans="1:51" ht="15" x14ac:dyDescent="0.25">
      <c r="A137" s="144">
        <v>2017</v>
      </c>
      <c r="B137" s="77" t="s">
        <v>137</v>
      </c>
      <c r="C137" s="78">
        <v>12</v>
      </c>
      <c r="D137" s="77">
        <v>3512001</v>
      </c>
      <c r="E137" s="78">
        <v>351200112</v>
      </c>
      <c r="F137" s="78" t="str">
        <f t="shared" si="5"/>
        <v>3512001122017</v>
      </c>
      <c r="G137" s="79">
        <v>0.19291437201782724</v>
      </c>
      <c r="H137" s="80">
        <f t="shared" si="4"/>
        <v>17550</v>
      </c>
      <c r="I137" s="81">
        <v>16654</v>
      </c>
      <c r="J137" s="82">
        <v>896</v>
      </c>
      <c r="K137" s="83">
        <f>(H137)/VLOOKUP(D137,'Dados Base'!$B:$K,6,FALSE)</f>
        <v>41.395414661760547</v>
      </c>
      <c r="L137" s="84">
        <v>94.89</v>
      </c>
      <c r="M137" s="85" t="s">
        <v>702</v>
      </c>
      <c r="N137" s="86">
        <v>0.75700000000000001</v>
      </c>
      <c r="O137" s="87" t="s">
        <v>691</v>
      </c>
      <c r="P137" s="87" t="s">
        <v>691</v>
      </c>
      <c r="Q137" s="87" t="s">
        <v>691</v>
      </c>
      <c r="R137" s="87" t="s">
        <v>691</v>
      </c>
      <c r="S137" s="87" t="s">
        <v>691</v>
      </c>
      <c r="T137" s="87" t="s">
        <v>691</v>
      </c>
      <c r="U137" s="87" t="s">
        <v>691</v>
      </c>
      <c r="V137" s="87" t="s">
        <v>691</v>
      </c>
      <c r="W137" s="87" t="s">
        <v>691</v>
      </c>
      <c r="X137" s="21"/>
      <c r="Y137" s="21">
        <v>12.01</v>
      </c>
      <c r="Z137" s="10">
        <v>855.38915999999995</v>
      </c>
      <c r="AA137" s="10">
        <v>71.358840000000001</v>
      </c>
      <c r="AB137" s="21">
        <v>1</v>
      </c>
      <c r="AC137" s="21">
        <v>0</v>
      </c>
      <c r="AD137" s="153">
        <f>VLOOKUP(D137,'Dados Base'!$B:$K,9,FALSE)*31536000/VLOOKUP($F137,F:H,MATCH(H136,F136:AF136,0),FALSE)</f>
        <v>7942.4</v>
      </c>
      <c r="AE137" s="153">
        <f>VLOOKUP(D137,'Dados Base'!$B:$K,10,FALSE)*31536000/VLOOKUP($F137,F:H,MATCH(H136,F136:AF136,0),FALSE)</f>
        <v>898.46153846153845</v>
      </c>
      <c r="AF137" s="21"/>
      <c r="AG137" s="21"/>
      <c r="AH137" s="21"/>
      <c r="AI137" s="21"/>
      <c r="AJ137" s="21"/>
      <c r="AK137" s="72">
        <f>(SUMIFS('Banco de Indicadores Mun. (2)'!I:I,'Banco de Indicadores Mun. (2)'!B:B,'Banco de Indicadores - Mun. (1)'!B137,'Banco de Indicadores Mun. (2)'!A:A,'Banco de Indicadores - Mun. (1)'!A137) / VLOOKUP(D137,'Dados Base'!$B:$K,8,FALSE)) * 100</f>
        <v>60.877567741935465</v>
      </c>
      <c r="AL137" s="72">
        <f>(SUMIFS('Banco de Indicadores Mun. (2)'!I:I,'Banco de Indicadores Mun. (2)'!B:B,'Banco de Indicadores - Mun. (1)'!B137,'Banco de Indicadores Mun. (2)'!A:A,'Banco de Indicadores - Mun. (1)'!A137) / VLOOKUP(D137,'Dados Base'!$B:$K,9,FALSE)) * 100</f>
        <v>21.348468325791849</v>
      </c>
      <c r="AM137" s="72">
        <f>(SUMIFS('Banco de Indicadores Mun. (2)'!J:J,'Banco de Indicadores Mun. (2)'!B:B,'Banco de Indicadores - Mun. (1)'!B137,'Banco de Indicadores Mun. (2)'!A:A,'Banco de Indicadores - Mun. (1)'!A137) / VLOOKUP(D137,'Dados Base'!$B:$K,7,FALSE)) * 100</f>
        <v>74.505438095238077</v>
      </c>
      <c r="AN137" s="72">
        <f>(SUMIFS('Banco de Indicadores Mun. (2)'!K:K,'Banco de Indicadores Mun. (2)'!B:B,'Banco de Indicadores - Mun. (1)'!B137,'Banco de Indicadores Mun. (2)'!A:A,'Banco de Indicadores - Mun. (1)'!A137) / VLOOKUP(D137,'Dados Base'!$B:$K,10,FALSE)) * 100</f>
        <v>32.259039999999999</v>
      </c>
      <c r="AO137" s="21">
        <v>0</v>
      </c>
      <c r="AP137" s="125">
        <v>0</v>
      </c>
      <c r="AQ137" s="143">
        <v>0</v>
      </c>
      <c r="AR137" s="21">
        <v>7.7</v>
      </c>
      <c r="AS137" s="37">
        <v>100</v>
      </c>
      <c r="AT137" s="37">
        <v>100</v>
      </c>
      <c r="AU137" s="37">
        <v>92.300081575573941</v>
      </c>
      <c r="AV137" s="20">
        <v>10</v>
      </c>
      <c r="AW137" s="21">
        <v>0</v>
      </c>
      <c r="AX137" s="21">
        <v>0</v>
      </c>
      <c r="AY137" s="21"/>
    </row>
    <row r="138" spans="1:51" ht="15" x14ac:dyDescent="0.25">
      <c r="A138" s="144">
        <v>2017</v>
      </c>
      <c r="B138" s="77" t="s">
        <v>138</v>
      </c>
      <c r="C138" s="78">
        <v>12</v>
      </c>
      <c r="D138" s="77">
        <v>3512100</v>
      </c>
      <c r="E138" s="78">
        <v>351210012</v>
      </c>
      <c r="F138" s="78" t="str">
        <f t="shared" si="5"/>
        <v>3512100122017</v>
      </c>
      <c r="G138" s="79">
        <v>6.8203440584735375E-2</v>
      </c>
      <c r="H138" s="80">
        <f t="shared" si="4"/>
        <v>6034</v>
      </c>
      <c r="I138" s="81">
        <v>4482</v>
      </c>
      <c r="J138" s="82">
        <v>1552</v>
      </c>
      <c r="K138" s="83">
        <f>(H138)/VLOOKUP(D138,'Dados Base'!$B:$K,6,FALSE)</f>
        <v>8.2742543709290359</v>
      </c>
      <c r="L138" s="84">
        <v>74.28</v>
      </c>
      <c r="M138" s="85" t="s">
        <v>702</v>
      </c>
      <c r="N138" s="86">
        <v>0.71</v>
      </c>
      <c r="O138" s="87" t="s">
        <v>691</v>
      </c>
      <c r="P138" s="87" t="s">
        <v>691</v>
      </c>
      <c r="Q138" s="87" t="s">
        <v>691</v>
      </c>
      <c r="R138" s="87" t="s">
        <v>691</v>
      </c>
      <c r="S138" s="87" t="s">
        <v>691</v>
      </c>
      <c r="T138" s="87" t="s">
        <v>691</v>
      </c>
      <c r="U138" s="87" t="s">
        <v>691</v>
      </c>
      <c r="V138" s="87" t="s">
        <v>691</v>
      </c>
      <c r="W138" s="87" t="s">
        <v>691</v>
      </c>
      <c r="X138" s="21"/>
      <c r="Y138" s="21">
        <v>3.15</v>
      </c>
      <c r="Z138" s="10">
        <v>178.2756</v>
      </c>
      <c r="AA138" s="10">
        <v>64.670400000000001</v>
      </c>
      <c r="AB138" s="21">
        <v>1</v>
      </c>
      <c r="AC138" s="21">
        <v>0</v>
      </c>
      <c r="AD138" s="153">
        <f>VLOOKUP(D138,'Dados Base'!$B:$K,9,FALSE)*31536000/VLOOKUP($F138,F:H,MATCH(H137,F137:AF137,0),FALSE)</f>
        <v>44476.52635067948</v>
      </c>
      <c r="AE138" s="153">
        <f>VLOOKUP(D138,'Dados Base'!$B:$K,10,FALSE)*31536000/VLOOKUP($F138,F:H,MATCH(H137,F137:AF137,0),FALSE)</f>
        <v>5174.1199867417954</v>
      </c>
      <c r="AF138" s="21"/>
      <c r="AG138" s="21"/>
      <c r="AH138" s="21"/>
      <c r="AI138" s="21"/>
      <c r="AJ138" s="21"/>
      <c r="AK138" s="72">
        <f>(SUMIFS('Banco de Indicadores Mun. (2)'!I:I,'Banco de Indicadores Mun. (2)'!B:B,'Banco de Indicadores - Mun. (1)'!B138,'Banco de Indicadores Mun. (2)'!A:A,'Banco de Indicadores - Mun. (1)'!A138) / VLOOKUP(D138,'Dados Base'!$B:$K,8,FALSE)) * 100</f>
        <v>125.77219869706843</v>
      </c>
      <c r="AL138" s="72">
        <f>(SUMIFS('Banco de Indicadores Mun. (2)'!I:I,'Banco de Indicadores Mun. (2)'!B:B,'Banco de Indicadores - Mun. (1)'!B138,'Banco de Indicadores Mun. (2)'!A:A,'Banco de Indicadores - Mun. (1)'!A138) / VLOOKUP(D138,'Dados Base'!$B:$K,9,FALSE)) * 100</f>
        <v>45.372579318448892</v>
      </c>
      <c r="AM138" s="72">
        <f>(SUMIFS('Banco de Indicadores Mun. (2)'!J:J,'Banco de Indicadores Mun. (2)'!B:B,'Banco de Indicadores - Mun. (1)'!B138,'Banco de Indicadores Mun. (2)'!A:A,'Banco de Indicadores - Mun. (1)'!A138) / VLOOKUP(D138,'Dados Base'!$B:$K,7,FALSE)) * 100</f>
        <v>172.68330769230772</v>
      </c>
      <c r="AN138" s="72">
        <f>(SUMIFS('Banco de Indicadores Mun. (2)'!K:K,'Banco de Indicadores Mun. (2)'!B:B,'Banco de Indicadores - Mun. (1)'!B138,'Banco de Indicadores Mun. (2)'!A:A,'Banco de Indicadores - Mun. (1)'!A138) / VLOOKUP(D138,'Dados Base'!$B:$K,10,FALSE)) * 100</f>
        <v>27.211484848484858</v>
      </c>
      <c r="AO138" s="21">
        <v>0</v>
      </c>
      <c r="AP138" s="125">
        <v>0</v>
      </c>
      <c r="AQ138" s="143">
        <v>0</v>
      </c>
      <c r="AR138" s="21">
        <v>7.4</v>
      </c>
      <c r="AS138" s="37">
        <v>100</v>
      </c>
      <c r="AT138" s="37">
        <v>100</v>
      </c>
      <c r="AU138" s="37">
        <v>73.380751278061794</v>
      </c>
      <c r="AV138" s="20">
        <v>8.269748833074015</v>
      </c>
      <c r="AW138" s="21">
        <v>0</v>
      </c>
      <c r="AX138" s="21">
        <v>0</v>
      </c>
      <c r="AY138" s="21"/>
    </row>
    <row r="139" spans="1:51" ht="15" x14ac:dyDescent="0.25">
      <c r="A139" s="144">
        <v>2017</v>
      </c>
      <c r="B139" s="77" t="s">
        <v>139</v>
      </c>
      <c r="C139" s="78">
        <v>9</v>
      </c>
      <c r="D139" s="77">
        <v>3512209</v>
      </c>
      <c r="E139" s="78">
        <v>35122099</v>
      </c>
      <c r="F139" s="78" t="str">
        <f t="shared" si="5"/>
        <v>351220992017</v>
      </c>
      <c r="G139" s="79">
        <v>0.85598713557462069</v>
      </c>
      <c r="H139" s="80">
        <f t="shared" si="4"/>
        <v>26682</v>
      </c>
      <c r="I139" s="81">
        <v>25672</v>
      </c>
      <c r="J139" s="82">
        <v>1010</v>
      </c>
      <c r="K139" s="83">
        <f>(H139)/VLOOKUP(D139,'Dados Base'!$B:$K,6,FALSE)</f>
        <v>145.14497089702442</v>
      </c>
      <c r="L139" s="84">
        <v>96.21</v>
      </c>
      <c r="M139" s="85" t="s">
        <v>702</v>
      </c>
      <c r="N139" s="86">
        <v>0.70799999999999996</v>
      </c>
      <c r="O139" s="87" t="s">
        <v>691</v>
      </c>
      <c r="P139" s="87" t="s">
        <v>691</v>
      </c>
      <c r="Q139" s="87" t="s">
        <v>691</v>
      </c>
      <c r="R139" s="87" t="s">
        <v>691</v>
      </c>
      <c r="S139" s="87" t="s">
        <v>691</v>
      </c>
      <c r="T139" s="87" t="s">
        <v>691</v>
      </c>
      <c r="U139" s="87" t="s">
        <v>691</v>
      </c>
      <c r="V139" s="87" t="s">
        <v>691</v>
      </c>
      <c r="W139" s="87" t="s">
        <v>691</v>
      </c>
      <c r="X139" s="21"/>
      <c r="Y139" s="21">
        <v>20.83</v>
      </c>
      <c r="Z139" s="10">
        <v>142.28135999999995</v>
      </c>
      <c r="AA139" s="10">
        <v>1263.66264</v>
      </c>
      <c r="AB139" s="21">
        <v>0</v>
      </c>
      <c r="AC139" s="21">
        <v>0</v>
      </c>
      <c r="AD139" s="153">
        <f>VLOOKUP(D139,'Dados Base'!$B:$K,9,FALSE)*31536000/VLOOKUP($F139,F:H,MATCH(H138,F138:AF138,0),FALSE)</f>
        <v>2954.8009894310771</v>
      </c>
      <c r="AE139" s="153">
        <f>VLOOKUP(D139,'Dados Base'!$B:$K,10,FALSE)*31536000/VLOOKUP($F139,F:H,MATCH(H138,F138:AF138,0),FALSE)</f>
        <v>342.756914774005</v>
      </c>
      <c r="AF139" s="21"/>
      <c r="AG139" s="21"/>
      <c r="AH139" s="21"/>
      <c r="AI139" s="21"/>
      <c r="AJ139" s="21"/>
      <c r="AK139" s="72">
        <f>(SUMIFS('Banco de Indicadores Mun. (2)'!I:I,'Banco de Indicadores Mun. (2)'!B:B,'Banco de Indicadores - Mun. (1)'!B139,'Banco de Indicadores Mun. (2)'!A:A,'Banco de Indicadores - Mun. (1)'!A139) / VLOOKUP(D139,'Dados Base'!$B:$K,8,FALSE)) * 100</f>
        <v>36.378199999999993</v>
      </c>
      <c r="AL139" s="72">
        <f>(SUMIFS('Banco de Indicadores Mun. (2)'!I:I,'Banco de Indicadores Mun. (2)'!B:B,'Banco de Indicadores - Mun. (1)'!B139,'Banco de Indicadores Mun. (2)'!A:A,'Banco de Indicadores - Mun. (1)'!A139) / VLOOKUP(D139,'Dados Base'!$B:$K,9,FALSE)) * 100</f>
        <v>13.096152</v>
      </c>
      <c r="AM139" s="72">
        <f>(SUMIFS('Banco de Indicadores Mun. (2)'!J:J,'Banco de Indicadores Mun. (2)'!B:B,'Banco de Indicadores - Mun. (1)'!B139,'Banco de Indicadores Mun. (2)'!A:A,'Banco de Indicadores - Mun. (1)'!A139) / VLOOKUP(D139,'Dados Base'!$B:$K,7,FALSE)) * 100</f>
        <v>49.197885245901638</v>
      </c>
      <c r="AN139" s="72">
        <f>(SUMIFS('Banco de Indicadores Mun. (2)'!K:K,'Banco de Indicadores Mun. (2)'!B:B,'Banco de Indicadores - Mun. (1)'!B139,'Banco de Indicadores Mun. (2)'!A:A,'Banco de Indicadores - Mun. (1)'!A139) / VLOOKUP(D139,'Dados Base'!$B:$K,10,FALSE)) * 100</f>
        <v>9.4126551724137872</v>
      </c>
      <c r="AO139" s="21">
        <v>0</v>
      </c>
      <c r="AP139" s="125">
        <v>0</v>
      </c>
      <c r="AQ139" s="143">
        <v>0</v>
      </c>
      <c r="AR139" s="21">
        <v>8.3000000000000007</v>
      </c>
      <c r="AS139" s="37">
        <v>100</v>
      </c>
      <c r="AT139" s="37">
        <v>11</v>
      </c>
      <c r="AU139" s="37">
        <v>10.119987709325557</v>
      </c>
      <c r="AV139" s="20">
        <v>2.3228</v>
      </c>
      <c r="AW139" s="21">
        <v>0</v>
      </c>
      <c r="AX139" s="21">
        <v>0</v>
      </c>
      <c r="AY139" s="21"/>
    </row>
    <row r="140" spans="1:51" ht="15" x14ac:dyDescent="0.25">
      <c r="A140" s="144">
        <v>2017</v>
      </c>
      <c r="B140" s="77" t="s">
        <v>140</v>
      </c>
      <c r="C140" s="78">
        <v>10</v>
      </c>
      <c r="D140" s="77">
        <v>3512308</v>
      </c>
      <c r="E140" s="78">
        <v>351230810</v>
      </c>
      <c r="F140" s="78" t="str">
        <f t="shared" si="5"/>
        <v>3512308102017</v>
      </c>
      <c r="G140" s="79">
        <v>0.62199122972184107</v>
      </c>
      <c r="H140" s="80">
        <f t="shared" si="4"/>
        <v>16882</v>
      </c>
      <c r="I140" s="81">
        <v>14209</v>
      </c>
      <c r="J140" s="82">
        <v>2673</v>
      </c>
      <c r="K140" s="83">
        <f>(H140)/VLOOKUP(D140,'Dados Base'!$B:$K,6,FALSE)</f>
        <v>36.054160259695884</v>
      </c>
      <c r="L140" s="84">
        <v>84.17</v>
      </c>
      <c r="M140" s="85" t="s">
        <v>702</v>
      </c>
      <c r="N140" s="86">
        <v>0.73599999999999999</v>
      </c>
      <c r="O140" s="87" t="s">
        <v>691</v>
      </c>
      <c r="P140" s="87" t="s">
        <v>691</v>
      </c>
      <c r="Q140" s="87" t="s">
        <v>691</v>
      </c>
      <c r="R140" s="87" t="s">
        <v>691</v>
      </c>
      <c r="S140" s="87" t="s">
        <v>691</v>
      </c>
      <c r="T140" s="87" t="s">
        <v>691</v>
      </c>
      <c r="U140" s="87" t="s">
        <v>691</v>
      </c>
      <c r="V140" s="87" t="s">
        <v>691</v>
      </c>
      <c r="W140" s="87" t="s">
        <v>691</v>
      </c>
      <c r="X140" s="21"/>
      <c r="Y140" s="21">
        <v>10</v>
      </c>
      <c r="Z140" s="10">
        <v>639.15969239999993</v>
      </c>
      <c r="AA140" s="10">
        <v>132.55430760000004</v>
      </c>
      <c r="AB140" s="21">
        <v>1</v>
      </c>
      <c r="AC140" s="21">
        <v>0</v>
      </c>
      <c r="AD140" s="153">
        <f>VLOOKUP(D140,'Dados Base'!$B:$K,9,FALSE)*31536000/VLOOKUP($F140,F:H,MATCH(H139,F139:AF139,0),FALSE)</f>
        <v>7864.3857362871695</v>
      </c>
      <c r="AE140" s="153">
        <f>VLOOKUP(D140,'Dados Base'!$B:$K,10,FALSE)*31536000/VLOOKUP($F140,F:H,MATCH(H139,F139:AF139,0),FALSE)</f>
        <v>1195.5360739248904</v>
      </c>
      <c r="AF140" s="21"/>
      <c r="AG140" s="21"/>
      <c r="AH140" s="21"/>
      <c r="AI140" s="21"/>
      <c r="AJ140" s="21"/>
      <c r="AK140" s="72">
        <f>(SUMIFS('Banco de Indicadores Mun. (2)'!I:I,'Banco de Indicadores Mun. (2)'!B:B,'Banco de Indicadores - Mun. (1)'!B140,'Banco de Indicadores Mun. (2)'!A:A,'Banco de Indicadores - Mun. (1)'!A140) / VLOOKUP(D140,'Dados Base'!$B:$K,8,FALSE)) * 100</f>
        <v>0.18424503311258278</v>
      </c>
      <c r="AL140" s="72">
        <f>(SUMIFS('Banco de Indicadores Mun. (2)'!I:I,'Banco de Indicadores Mun. (2)'!B:B,'Banco de Indicadores - Mun. (1)'!B140,'Banco de Indicadores Mun. (2)'!A:A,'Banco de Indicadores - Mun. (1)'!A140) / VLOOKUP(D140,'Dados Base'!$B:$K,9,FALSE)) * 100</f>
        <v>6.6083135391923994E-2</v>
      </c>
      <c r="AM140" s="72">
        <f>(SUMIFS('Banco de Indicadores Mun. (2)'!J:J,'Banco de Indicadores Mun. (2)'!B:B,'Banco de Indicadores - Mun. (1)'!B140,'Banco de Indicadores Mun. (2)'!A:A,'Banco de Indicadores - Mun. (1)'!A140) / VLOOKUP(D140,'Dados Base'!$B:$K,7,FALSE)) * 100</f>
        <v>0.31605747126436784</v>
      </c>
      <c r="AN140" s="72">
        <f>(SUMIFS('Banco de Indicadores Mun. (2)'!K:K,'Banco de Indicadores Mun. (2)'!B:B,'Banco de Indicadores - Mun. (1)'!B140,'Banco de Indicadores Mun. (2)'!A:A,'Banco de Indicadores - Mun. (1)'!A140) / VLOOKUP(D140,'Dados Base'!$B:$K,10,FALSE)) * 100</f>
        <v>5.0625000000000002E-3</v>
      </c>
      <c r="AO140" s="21">
        <v>0</v>
      </c>
      <c r="AP140" s="125">
        <v>0</v>
      </c>
      <c r="AQ140" s="143">
        <v>0</v>
      </c>
      <c r="AR140" s="21">
        <v>9.8000000000000007</v>
      </c>
      <c r="AS140" s="37">
        <v>83.66</v>
      </c>
      <c r="AT140" s="37">
        <v>83.66</v>
      </c>
      <c r="AU140" s="37">
        <v>82.823389545868025</v>
      </c>
      <c r="AV140" s="20">
        <v>9.7548999999999992</v>
      </c>
      <c r="AW140" s="21">
        <v>0</v>
      </c>
      <c r="AX140" s="21">
        <v>0</v>
      </c>
      <c r="AY140" s="21"/>
    </row>
    <row r="141" spans="1:51" ht="15" x14ac:dyDescent="0.25">
      <c r="A141" s="144">
        <v>2017</v>
      </c>
      <c r="B141" s="77" t="s">
        <v>141</v>
      </c>
      <c r="C141" s="78">
        <v>5</v>
      </c>
      <c r="D141" s="77">
        <v>3512407</v>
      </c>
      <c r="E141" s="78">
        <v>35124075</v>
      </c>
      <c r="F141" s="78" t="str">
        <f t="shared" si="5"/>
        <v>351240752017</v>
      </c>
      <c r="G141" s="79">
        <v>1.5866737395666464</v>
      </c>
      <c r="H141" s="80">
        <f t="shared" si="4"/>
        <v>23425</v>
      </c>
      <c r="I141" s="81">
        <v>21040</v>
      </c>
      <c r="J141" s="82">
        <v>2385</v>
      </c>
      <c r="K141" s="83">
        <f>(H141)/VLOOKUP(D141,'Dados Base'!$B:$K,6,FALSE)</f>
        <v>170.56210863550314</v>
      </c>
      <c r="L141" s="84">
        <v>89.82</v>
      </c>
      <c r="M141" s="85" t="s">
        <v>702</v>
      </c>
      <c r="N141" s="86">
        <v>0.75800000000000001</v>
      </c>
      <c r="O141" s="87" t="s">
        <v>691</v>
      </c>
      <c r="P141" s="87" t="s">
        <v>691</v>
      </c>
      <c r="Q141" s="87" t="s">
        <v>691</v>
      </c>
      <c r="R141" s="87" t="s">
        <v>691</v>
      </c>
      <c r="S141" s="87" t="s">
        <v>691</v>
      </c>
      <c r="T141" s="87" t="s">
        <v>691</v>
      </c>
      <c r="U141" s="87" t="s">
        <v>691</v>
      </c>
      <c r="V141" s="87" t="s">
        <v>691</v>
      </c>
      <c r="W141" s="87" t="s">
        <v>691</v>
      </c>
      <c r="X141" s="21"/>
      <c r="Y141" s="21">
        <v>14.96</v>
      </c>
      <c r="Z141" s="10">
        <v>0</v>
      </c>
      <c r="AA141" s="10">
        <v>1154.0339999999999</v>
      </c>
      <c r="AB141" s="21">
        <v>4</v>
      </c>
      <c r="AC141" s="21">
        <v>0</v>
      </c>
      <c r="AD141" s="153">
        <f>VLOOKUP(D141,'Dados Base'!$B:$K,9,FALSE)*31536000/VLOOKUP($F141,F:H,MATCH(H140,F140:AF140,0),FALSE)</f>
        <v>2234.7816435432233</v>
      </c>
      <c r="AE141" s="153">
        <f>VLOOKUP(D141,'Dados Base'!$B:$K,10,FALSE)*31536000/VLOOKUP($F141,F:H,MATCH(H140,F140:AF140,0),FALSE)</f>
        <v>296.17588046958383</v>
      </c>
      <c r="AF141" s="21"/>
      <c r="AG141" s="21"/>
      <c r="AH141" s="21"/>
      <c r="AI141" s="21"/>
      <c r="AJ141" s="21"/>
      <c r="AK141" s="72">
        <f>(SUMIFS('Banco de Indicadores Mun. (2)'!I:I,'Banco de Indicadores Mun. (2)'!B:B,'Banco de Indicadores - Mun. (1)'!B141,'Banco de Indicadores Mun. (2)'!A:A,'Banco de Indicadores - Mun. (1)'!A141) / VLOOKUP(D141,'Dados Base'!$B:$K,8,FALSE)) * 100</f>
        <v>20.51166666666667</v>
      </c>
      <c r="AL141" s="72">
        <f>(SUMIFS('Banco de Indicadores Mun. (2)'!I:I,'Banco de Indicadores Mun. (2)'!B:B,'Banco de Indicadores - Mun. (1)'!B141,'Banco de Indicadores Mun. (2)'!A:A,'Banco de Indicadores - Mun. (1)'!A141) / VLOOKUP(D141,'Dados Base'!$B:$K,9,FALSE)) * 100</f>
        <v>7.7845481927710862</v>
      </c>
      <c r="AM141" s="72">
        <f>(SUMIFS('Banco de Indicadores Mun. (2)'!J:J,'Banco de Indicadores Mun. (2)'!B:B,'Banco de Indicadores - Mun. (1)'!B141,'Banco de Indicadores Mun. (2)'!A:A,'Banco de Indicadores - Mun. (1)'!A141) / VLOOKUP(D141,'Dados Base'!$B:$K,7,FALSE)) * 100</f>
        <v>16.795780487804883</v>
      </c>
      <c r="AN141" s="72">
        <f>(SUMIFS('Banco de Indicadores Mun. (2)'!K:K,'Banco de Indicadores Mun. (2)'!B:B,'Banco de Indicadores - Mun. (1)'!B141,'Banco de Indicadores Mun. (2)'!A:A,'Banco de Indicadores - Mun. (1)'!A141) / VLOOKUP(D141,'Dados Base'!$B:$K,10,FALSE)) * 100</f>
        <v>27.436727272727268</v>
      </c>
      <c r="AO141" s="21">
        <v>0</v>
      </c>
      <c r="AP141" s="125">
        <v>0</v>
      </c>
      <c r="AQ141" s="143">
        <v>0</v>
      </c>
      <c r="AR141" s="21">
        <v>7.9</v>
      </c>
      <c r="AS141" s="37">
        <v>100</v>
      </c>
      <c r="AT141" s="37">
        <v>0</v>
      </c>
      <c r="AU141" s="37">
        <v>0</v>
      </c>
      <c r="AV141" s="20">
        <v>1.5</v>
      </c>
      <c r="AW141" s="21">
        <v>1</v>
      </c>
      <c r="AX141" s="21">
        <v>0</v>
      </c>
      <c r="AY141" s="21"/>
    </row>
    <row r="142" spans="1:51" ht="15" x14ac:dyDescent="0.25">
      <c r="A142" s="144">
        <v>2017</v>
      </c>
      <c r="B142" s="77" t="s">
        <v>142</v>
      </c>
      <c r="C142" s="78">
        <v>19</v>
      </c>
      <c r="D142" s="77">
        <v>3512506</v>
      </c>
      <c r="E142" s="78">
        <v>351250619</v>
      </c>
      <c r="F142" s="78" t="str">
        <f t="shared" si="5"/>
        <v>3512506192017</v>
      </c>
      <c r="G142" s="79">
        <v>1.3999264499528596</v>
      </c>
      <c r="H142" s="80">
        <f t="shared" si="4"/>
        <v>5740</v>
      </c>
      <c r="I142" s="81">
        <v>4847</v>
      </c>
      <c r="J142" s="82">
        <v>893</v>
      </c>
      <c r="K142" s="83">
        <f>(H142)/VLOOKUP(D142,'Dados Base'!$B:$K,6,FALSE)</f>
        <v>23.28222600795003</v>
      </c>
      <c r="L142" s="84">
        <v>84.44</v>
      </c>
      <c r="M142" s="85" t="s">
        <v>702</v>
      </c>
      <c r="N142" s="86">
        <v>0.71899999999999997</v>
      </c>
      <c r="O142" s="87" t="s">
        <v>691</v>
      </c>
      <c r="P142" s="87" t="s">
        <v>691</v>
      </c>
      <c r="Q142" s="87" t="s">
        <v>691</v>
      </c>
      <c r="R142" s="87" t="s">
        <v>691</v>
      </c>
      <c r="S142" s="87" t="s">
        <v>691</v>
      </c>
      <c r="T142" s="87" t="s">
        <v>691</v>
      </c>
      <c r="U142" s="87" t="s">
        <v>691</v>
      </c>
      <c r="V142" s="87" t="s">
        <v>691</v>
      </c>
      <c r="W142" s="87" t="s">
        <v>691</v>
      </c>
      <c r="X142" s="21"/>
      <c r="Y142" s="21">
        <v>3.34</v>
      </c>
      <c r="Z142" s="10">
        <v>215.62292879999998</v>
      </c>
      <c r="AA142" s="10">
        <v>41.741071199999993</v>
      </c>
      <c r="AB142" s="21">
        <v>0</v>
      </c>
      <c r="AC142" s="21">
        <v>0</v>
      </c>
      <c r="AD142" s="153">
        <f>VLOOKUP(D142,'Dados Base'!$B:$K,9,FALSE)*31536000/VLOOKUP($F142,F:H,MATCH(H141,F141:AF141,0),FALSE)</f>
        <v>10054.160278745645</v>
      </c>
      <c r="AE142" s="153">
        <f>VLOOKUP(D142,'Dados Base'!$B:$K,10,FALSE)*31536000/VLOOKUP($F142,F:H,MATCH(H141,F141:AF141,0),FALSE)</f>
        <v>824.11149825783957</v>
      </c>
      <c r="AF142" s="21"/>
      <c r="AG142" s="21"/>
      <c r="AH142" s="21"/>
      <c r="AI142" s="21"/>
      <c r="AJ142" s="21"/>
      <c r="AK142" s="72">
        <f>(SUMIFS('Banco de Indicadores Mun. (2)'!I:I,'Banco de Indicadores Mun. (2)'!B:B,'Banco de Indicadores - Mun. (1)'!B142,'Banco de Indicadores Mun. (2)'!A:A,'Banco de Indicadores - Mun. (1)'!A142) / VLOOKUP(D142,'Dados Base'!$B:$K,8,FALSE)) * 100</f>
        <v>10.532741379310346</v>
      </c>
      <c r="AL142" s="72">
        <f>(SUMIFS('Banco de Indicadores Mun. (2)'!I:I,'Banco de Indicadores Mun. (2)'!B:B,'Banco de Indicadores - Mun. (1)'!B142,'Banco de Indicadores Mun. (2)'!A:A,'Banco de Indicadores - Mun. (1)'!A142) / VLOOKUP(D142,'Dados Base'!$B:$K,9,FALSE)) * 100</f>
        <v>3.3382459016393446</v>
      </c>
      <c r="AM142" s="72">
        <f>(SUMIFS('Banco de Indicadores Mun. (2)'!J:J,'Banco de Indicadores Mun. (2)'!B:B,'Banco de Indicadores - Mun. (1)'!B142,'Banco de Indicadores Mun. (2)'!A:A,'Banco de Indicadores - Mun. (1)'!A142) / VLOOKUP(D142,'Dados Base'!$B:$K,7,FALSE)) * 100</f>
        <v>11.075860465116282</v>
      </c>
      <c r="AN142" s="72">
        <f>(SUMIFS('Banco de Indicadores Mun. (2)'!K:K,'Banco de Indicadores Mun. (2)'!B:B,'Banco de Indicadores - Mun. (1)'!B142,'Banco de Indicadores Mun. (2)'!A:A,'Banco de Indicadores - Mun. (1)'!A142) / VLOOKUP(D142,'Dados Base'!$B:$K,10,FALSE)) * 100</f>
        <v>8.9758000000000049</v>
      </c>
      <c r="AO142" s="21">
        <v>0</v>
      </c>
      <c r="AP142" s="125">
        <v>0</v>
      </c>
      <c r="AQ142" s="143">
        <v>0</v>
      </c>
      <c r="AR142" s="21">
        <v>7.8</v>
      </c>
      <c r="AS142" s="37">
        <v>97.42</v>
      </c>
      <c r="AT142" s="37">
        <v>97.42</v>
      </c>
      <c r="AU142" s="37">
        <v>83.781309274024338</v>
      </c>
      <c r="AV142" s="20">
        <v>9.6612999999999989</v>
      </c>
      <c r="AW142" s="21">
        <v>0</v>
      </c>
      <c r="AX142" s="21">
        <v>0</v>
      </c>
      <c r="AY142" s="21"/>
    </row>
    <row r="143" spans="1:51" ht="15" x14ac:dyDescent="0.25">
      <c r="A143" s="144">
        <v>2017</v>
      </c>
      <c r="B143" s="77" t="s">
        <v>143</v>
      </c>
      <c r="C143" s="78">
        <v>14</v>
      </c>
      <c r="D143" s="77">
        <v>3512605</v>
      </c>
      <c r="E143" s="78">
        <v>351260514</v>
      </c>
      <c r="F143" s="78" t="str">
        <f t="shared" si="5"/>
        <v>3512605142017</v>
      </c>
      <c r="G143" s="79">
        <v>-0.62813296120517448</v>
      </c>
      <c r="H143" s="80">
        <f t="shared" si="4"/>
        <v>4874</v>
      </c>
      <c r="I143" s="81">
        <v>3930</v>
      </c>
      <c r="J143" s="82">
        <v>944</v>
      </c>
      <c r="K143" s="83">
        <f>(H143)/VLOOKUP(D143,'Dados Base'!$B:$K,6,FALSE)</f>
        <v>16.006042494499361</v>
      </c>
      <c r="L143" s="84">
        <v>80.63</v>
      </c>
      <c r="M143" s="85" t="s">
        <v>702</v>
      </c>
      <c r="N143" s="86">
        <v>0.69</v>
      </c>
      <c r="O143" s="87" t="s">
        <v>691</v>
      </c>
      <c r="P143" s="87" t="s">
        <v>691</v>
      </c>
      <c r="Q143" s="87" t="s">
        <v>691</v>
      </c>
      <c r="R143" s="87" t="s">
        <v>691</v>
      </c>
      <c r="S143" s="87" t="s">
        <v>691</v>
      </c>
      <c r="T143" s="87" t="s">
        <v>691</v>
      </c>
      <c r="U143" s="87" t="s">
        <v>691</v>
      </c>
      <c r="V143" s="87" t="s">
        <v>691</v>
      </c>
      <c r="W143" s="87" t="s">
        <v>691</v>
      </c>
      <c r="X143" s="21"/>
      <c r="Y143" s="21">
        <v>2.62</v>
      </c>
      <c r="Z143" s="10">
        <v>128.80095120000001</v>
      </c>
      <c r="AA143" s="10">
        <v>73.213048799999996</v>
      </c>
      <c r="AB143" s="21">
        <v>1</v>
      </c>
      <c r="AC143" s="21">
        <v>0</v>
      </c>
      <c r="AD143" s="153">
        <f>VLOOKUP(D143,'Dados Base'!$B:$K,9,FALSE)*31536000/VLOOKUP($F143,F:H,MATCH(H142,F142:AF142,0),FALSE)</f>
        <v>21869.446040213377</v>
      </c>
      <c r="AE143" s="153">
        <f>VLOOKUP(D143,'Dados Base'!$B:$K,10,FALSE)*31536000/VLOOKUP($F143,F:H,MATCH(H142,F142:AF142,0),FALSE)</f>
        <v>2588.1001231021742</v>
      </c>
      <c r="AF143" s="21"/>
      <c r="AG143" s="21"/>
      <c r="AH143" s="21"/>
      <c r="AI143" s="21"/>
      <c r="AJ143" s="21"/>
      <c r="AK143" s="72">
        <f>(SUMIFS('Banco de Indicadores Mun. (2)'!I:I,'Banco de Indicadores Mun. (2)'!B:B,'Banco de Indicadores - Mun. (1)'!B143,'Banco de Indicadores Mun. (2)'!A:A,'Banco de Indicadores - Mun. (1)'!A143) / VLOOKUP(D143,'Dados Base'!$B:$K,8,FALSE)) * 100</f>
        <v>28.078390728476815</v>
      </c>
      <c r="AL143" s="72">
        <f>(SUMIFS('Banco de Indicadores Mun. (2)'!I:I,'Banco de Indicadores Mun. (2)'!B:B,'Banco de Indicadores - Mun. (1)'!B143,'Banco de Indicadores Mun. (2)'!A:A,'Banco de Indicadores - Mun. (1)'!A143) / VLOOKUP(D143,'Dados Base'!$B:$K,9,FALSE)) * 100</f>
        <v>12.543896449704139</v>
      </c>
      <c r="AM143" s="72">
        <f>(SUMIFS('Banco de Indicadores Mun. (2)'!J:J,'Banco de Indicadores Mun. (2)'!B:B,'Banco de Indicadores - Mun. (1)'!B143,'Banco de Indicadores Mun. (2)'!A:A,'Banco de Indicadores - Mun. (1)'!A143) / VLOOKUP(D143,'Dados Base'!$B:$K,7,FALSE)) * 100</f>
        <v>38.143252252252239</v>
      </c>
      <c r="AN143" s="72">
        <f>(SUMIFS('Banco de Indicadores Mun. (2)'!K:K,'Banco de Indicadores Mun. (2)'!B:B,'Banco de Indicadores - Mun. (1)'!B143,'Banco de Indicadores Mun. (2)'!A:A,'Banco de Indicadores - Mun. (1)'!A143) / VLOOKUP(D143,'Dados Base'!$B:$K,10,FALSE)) * 100</f>
        <v>0.14840000000000003</v>
      </c>
      <c r="AO143" s="21">
        <v>0</v>
      </c>
      <c r="AP143" s="125">
        <v>0</v>
      </c>
      <c r="AQ143" s="143">
        <v>0</v>
      </c>
      <c r="AR143" s="21">
        <v>4.3</v>
      </c>
      <c r="AS143" s="37">
        <v>91.08</v>
      </c>
      <c r="AT143" s="37">
        <v>91.080000000000013</v>
      </c>
      <c r="AU143" s="37">
        <v>63.758428227746592</v>
      </c>
      <c r="AV143" s="20">
        <v>7.3103399999999992</v>
      </c>
      <c r="AW143" s="21">
        <v>0</v>
      </c>
      <c r="AX143" s="21">
        <v>0</v>
      </c>
      <c r="AY143" s="21"/>
    </row>
    <row r="144" spans="1:51" ht="15" x14ac:dyDescent="0.25">
      <c r="A144" s="144">
        <v>2017</v>
      </c>
      <c r="B144" s="77" t="s">
        <v>144</v>
      </c>
      <c r="C144" s="78">
        <v>5</v>
      </c>
      <c r="D144" s="77">
        <v>3512704</v>
      </c>
      <c r="E144" s="78">
        <v>35127045</v>
      </c>
      <c r="F144" s="78" t="str">
        <f t="shared" si="5"/>
        <v>351270452017</v>
      </c>
      <c r="G144" s="79">
        <v>0.21595770601212649</v>
      </c>
      <c r="H144" s="80">
        <f t="shared" si="4"/>
        <v>3936</v>
      </c>
      <c r="I144" s="81">
        <v>2362</v>
      </c>
      <c r="J144" s="82">
        <v>1574</v>
      </c>
      <c r="K144" s="83">
        <f>(H144)/VLOOKUP(D144,'Dados Base'!$B:$K,6,FALSE)</f>
        <v>14.151146904436615</v>
      </c>
      <c r="L144" s="84">
        <v>60.01</v>
      </c>
      <c r="M144" s="85" t="s">
        <v>702</v>
      </c>
      <c r="N144" s="86">
        <v>0.754</v>
      </c>
      <c r="O144" s="87" t="s">
        <v>691</v>
      </c>
      <c r="P144" s="87" t="s">
        <v>691</v>
      </c>
      <c r="Q144" s="87" t="s">
        <v>691</v>
      </c>
      <c r="R144" s="87" t="s">
        <v>691</v>
      </c>
      <c r="S144" s="87" t="s">
        <v>691</v>
      </c>
      <c r="T144" s="87" t="s">
        <v>691</v>
      </c>
      <c r="U144" s="87" t="s">
        <v>691</v>
      </c>
      <c r="V144" s="87" t="s">
        <v>691</v>
      </c>
      <c r="W144" s="87" t="s">
        <v>691</v>
      </c>
      <c r="X144" s="21"/>
      <c r="Y144" s="21">
        <v>1.53</v>
      </c>
      <c r="Z144" s="10">
        <v>37.84320000000001</v>
      </c>
      <c r="AA144" s="10">
        <v>80.416799999999995</v>
      </c>
      <c r="AB144" s="21">
        <v>0</v>
      </c>
      <c r="AC144" s="21">
        <v>0</v>
      </c>
      <c r="AD144" s="153">
        <f>VLOOKUP(D144,'Dados Base'!$B:$K,9,FALSE)*31536000/VLOOKUP($F144,F:H,MATCH(H143,F143:AF143,0),FALSE)</f>
        <v>27962.560975609755</v>
      </c>
      <c r="AE144" s="153">
        <f>VLOOKUP(D144,'Dados Base'!$B:$K,10,FALSE)*31536000/VLOOKUP($F144,F:H,MATCH(H143,F143:AF143,0),FALSE)</f>
        <v>3605.4878048780492</v>
      </c>
      <c r="AF144" s="21"/>
      <c r="AG144" s="21"/>
      <c r="AH144" s="21"/>
      <c r="AI144" s="21"/>
      <c r="AJ144" s="21"/>
      <c r="AK144" s="72">
        <f>(SUMIFS('Banco de Indicadores Mun. (2)'!I:I,'Banco de Indicadores Mun. (2)'!B:B,'Banco de Indicadores - Mun. (1)'!B144,'Banco de Indicadores Mun. (2)'!A:A,'Banco de Indicadores - Mun. (1)'!A144) / VLOOKUP(D144,'Dados Base'!$B:$K,8,FALSE)) * 100</f>
        <v>7.0056030534351121</v>
      </c>
      <c r="AL144" s="72">
        <f>(SUMIFS('Banco de Indicadores Mun. (2)'!I:I,'Banco de Indicadores Mun. (2)'!B:B,'Banco de Indicadores - Mun. (1)'!B144,'Banco de Indicadores Mun. (2)'!A:A,'Banco de Indicadores - Mun. (1)'!A144) / VLOOKUP(D144,'Dados Base'!$B:$K,9,FALSE)) * 100</f>
        <v>2.6296103151862456</v>
      </c>
      <c r="AM144" s="72">
        <f>(SUMIFS('Banco de Indicadores Mun. (2)'!J:J,'Banco de Indicadores Mun. (2)'!B:B,'Banco de Indicadores - Mun. (1)'!B144,'Banco de Indicadores Mun. (2)'!A:A,'Banco de Indicadores - Mun. (1)'!A144) / VLOOKUP(D144,'Dados Base'!$B:$K,7,FALSE)) * 100</f>
        <v>9.6255232558139525</v>
      </c>
      <c r="AN144" s="72">
        <f>(SUMIFS('Banco de Indicadores Mun. (2)'!K:K,'Banco de Indicadores Mun. (2)'!B:B,'Banco de Indicadores - Mun. (1)'!B144,'Banco de Indicadores Mun. (2)'!A:A,'Banco de Indicadores - Mun. (1)'!A144) / VLOOKUP(D144,'Dados Base'!$B:$K,10,FALSE)) * 100</f>
        <v>1.9986444444444456</v>
      </c>
      <c r="AO144" s="21">
        <v>0</v>
      </c>
      <c r="AP144" s="125">
        <v>0</v>
      </c>
      <c r="AQ144" s="143">
        <v>0</v>
      </c>
      <c r="AR144" s="21">
        <v>10</v>
      </c>
      <c r="AS144" s="37">
        <v>100</v>
      </c>
      <c r="AT144" s="37">
        <v>100</v>
      </c>
      <c r="AU144" s="37">
        <v>32.000000000000014</v>
      </c>
      <c r="AV144" s="20">
        <v>5.38</v>
      </c>
      <c r="AW144" s="21">
        <v>0</v>
      </c>
      <c r="AX144" s="21">
        <v>0</v>
      </c>
      <c r="AY144" s="21"/>
    </row>
    <row r="145" spans="1:51" ht="15" x14ac:dyDescent="0.25">
      <c r="A145" s="144">
        <v>2017</v>
      </c>
      <c r="B145" s="77" t="s">
        <v>145</v>
      </c>
      <c r="C145" s="78">
        <v>5</v>
      </c>
      <c r="D145" s="77">
        <v>3512803</v>
      </c>
      <c r="E145" s="78">
        <v>35128035</v>
      </c>
      <c r="F145" s="78" t="str">
        <f t="shared" si="5"/>
        <v>351280352017</v>
      </c>
      <c r="G145" s="79">
        <v>2.2209876149742236</v>
      </c>
      <c r="H145" s="80">
        <f t="shared" si="4"/>
        <v>67647</v>
      </c>
      <c r="I145" s="81">
        <v>62825</v>
      </c>
      <c r="J145" s="82">
        <v>4822</v>
      </c>
      <c r="K145" s="83">
        <f>(H145)/VLOOKUP(D145,'Dados Base'!$B:$K,6,FALSE)</f>
        <v>437.19382149550836</v>
      </c>
      <c r="L145" s="84">
        <v>92.87</v>
      </c>
      <c r="M145" s="85" t="s">
        <v>702</v>
      </c>
      <c r="N145" s="86">
        <v>0.76900000000000002</v>
      </c>
      <c r="O145" s="87" t="s">
        <v>691</v>
      </c>
      <c r="P145" s="87" t="s">
        <v>691</v>
      </c>
      <c r="Q145" s="87" t="s">
        <v>691</v>
      </c>
      <c r="R145" s="87" t="s">
        <v>691</v>
      </c>
      <c r="S145" s="87" t="s">
        <v>691</v>
      </c>
      <c r="T145" s="87" t="s">
        <v>691</v>
      </c>
      <c r="U145" s="87" t="s">
        <v>691</v>
      </c>
      <c r="V145" s="87" t="s">
        <v>691</v>
      </c>
      <c r="W145" s="87" t="s">
        <v>691</v>
      </c>
      <c r="X145" s="21"/>
      <c r="Y145" s="21">
        <v>51.33</v>
      </c>
      <c r="Z145" s="10">
        <v>0</v>
      </c>
      <c r="AA145" s="10">
        <v>3464.748</v>
      </c>
      <c r="AB145" s="21">
        <v>10</v>
      </c>
      <c r="AC145" s="21">
        <v>0</v>
      </c>
      <c r="AD145" s="153">
        <f>VLOOKUP(D145,'Dados Base'!$B:$K,9,FALSE)*31536000/VLOOKUP($F145,F:H,MATCH(H144,F144:AF144,0),FALSE)</f>
        <v>885.75103108785311</v>
      </c>
      <c r="AE145" s="153">
        <f>VLOOKUP(D145,'Dados Base'!$B:$K,10,FALSE)*31536000/VLOOKUP($F145,F:H,MATCH(H144,F144:AF144,0),FALSE)</f>
        <v>116.54618830103331</v>
      </c>
      <c r="AF145" s="21"/>
      <c r="AG145" s="21"/>
      <c r="AH145" s="21"/>
      <c r="AI145" s="21"/>
      <c r="AJ145" s="21"/>
      <c r="AK145" s="72">
        <f>(SUMIFS('Banco de Indicadores Mun. (2)'!I:I,'Banco de Indicadores Mun. (2)'!B:B,'Banco de Indicadores - Mun. (1)'!B145,'Banco de Indicadores Mun. (2)'!A:A,'Banco de Indicadores - Mun. (1)'!A145) / VLOOKUP(D145,'Dados Base'!$B:$K,8,FALSE)) * 100</f>
        <v>391.1699999999999</v>
      </c>
      <c r="AL145" s="72">
        <f>(SUMIFS('Banco de Indicadores Mun. (2)'!I:I,'Banco de Indicadores Mun. (2)'!B:B,'Banco de Indicadores - Mun. (1)'!B145,'Banco de Indicadores Mun. (2)'!A:A,'Banco de Indicadores - Mun. (1)'!A145) / VLOOKUP(D145,'Dados Base'!$B:$K,9,FALSE)) * 100</f>
        <v>148.23284210526313</v>
      </c>
      <c r="AM145" s="72">
        <f>(SUMIFS('Banco de Indicadores Mun. (2)'!J:J,'Banco de Indicadores Mun. (2)'!B:B,'Banco de Indicadores - Mun. (1)'!B145,'Banco de Indicadores Mun. (2)'!A:A,'Banco de Indicadores - Mun. (1)'!A145) / VLOOKUP(D145,'Dados Base'!$B:$K,7,FALSE)) * 100</f>
        <v>594.53063829787209</v>
      </c>
      <c r="AN145" s="72">
        <f>(SUMIFS('Banco de Indicadores Mun. (2)'!K:K,'Banco de Indicadores Mun. (2)'!B:B,'Banco de Indicadores - Mun. (1)'!B145,'Banco de Indicadores Mun. (2)'!A:A,'Banco de Indicadores - Mun. (1)'!A145) / VLOOKUP(D145,'Dados Base'!$B:$K,10,FALSE)) * 100</f>
        <v>8.8520000000000039</v>
      </c>
      <c r="AO145" s="21">
        <v>0</v>
      </c>
      <c r="AP145" s="125">
        <v>0</v>
      </c>
      <c r="AQ145" s="143">
        <v>0</v>
      </c>
      <c r="AR145" s="21">
        <v>8.3000000000000007</v>
      </c>
      <c r="AS145" s="37">
        <v>100</v>
      </c>
      <c r="AT145" s="37">
        <v>0</v>
      </c>
      <c r="AU145" s="37">
        <v>0</v>
      </c>
      <c r="AV145" s="20">
        <v>1.5</v>
      </c>
      <c r="AW145" s="21">
        <v>0</v>
      </c>
      <c r="AX145" s="21">
        <v>0</v>
      </c>
      <c r="AY145" s="21"/>
    </row>
    <row r="146" spans="1:51" ht="15" x14ac:dyDescent="0.25">
      <c r="A146" s="144">
        <v>2017</v>
      </c>
      <c r="B146" s="77" t="s">
        <v>146</v>
      </c>
      <c r="C146" s="78">
        <v>15</v>
      </c>
      <c r="D146" s="77">
        <v>3512902</v>
      </c>
      <c r="E146" s="78">
        <v>351290215</v>
      </c>
      <c r="F146" s="78" t="str">
        <f t="shared" si="5"/>
        <v>3512902152017</v>
      </c>
      <c r="G146" s="79">
        <v>-0.31874853022667571</v>
      </c>
      <c r="H146" s="80">
        <f t="shared" si="4"/>
        <v>7059</v>
      </c>
      <c r="I146" s="81">
        <v>5256</v>
      </c>
      <c r="J146" s="82">
        <v>1803</v>
      </c>
      <c r="K146" s="83">
        <f>(H146)/VLOOKUP(D146,'Dados Base'!$B:$K,6,FALSE)</f>
        <v>15.994833797838353</v>
      </c>
      <c r="L146" s="84">
        <v>74.459999999999994</v>
      </c>
      <c r="M146" s="85" t="s">
        <v>702</v>
      </c>
      <c r="N146" s="86">
        <v>0.72199999999999998</v>
      </c>
      <c r="O146" s="87" t="s">
        <v>691</v>
      </c>
      <c r="P146" s="87" t="s">
        <v>691</v>
      </c>
      <c r="Q146" s="87" t="s">
        <v>691</v>
      </c>
      <c r="R146" s="87" t="s">
        <v>691</v>
      </c>
      <c r="S146" s="87" t="s">
        <v>691</v>
      </c>
      <c r="T146" s="87" t="s">
        <v>691</v>
      </c>
      <c r="U146" s="87" t="s">
        <v>691</v>
      </c>
      <c r="V146" s="87" t="s">
        <v>691</v>
      </c>
      <c r="W146" s="87" t="s">
        <v>691</v>
      </c>
      <c r="X146" s="21"/>
      <c r="Y146" s="21">
        <v>3.54</v>
      </c>
      <c r="Z146" s="10">
        <v>169.81509599999998</v>
      </c>
      <c r="AA146" s="10">
        <v>103.15490399999999</v>
      </c>
      <c r="AB146" s="21">
        <v>1</v>
      </c>
      <c r="AC146" s="21">
        <v>0</v>
      </c>
      <c r="AD146" s="153">
        <f>VLOOKUP(D146,'Dados Base'!$B:$K,9,FALSE)*31536000/VLOOKUP($F146,F:H,MATCH(H145,F145:AF145,0),FALSE)</f>
        <v>15144.785380365491</v>
      </c>
      <c r="AE146" s="153">
        <f>VLOOKUP(D146,'Dados Base'!$B:$K,10,FALSE)*31536000/VLOOKUP($F146,F:H,MATCH(H145,F145:AF145,0),FALSE)</f>
        <v>1518.9460263493415</v>
      </c>
      <c r="AF146" s="21"/>
      <c r="AG146" s="21"/>
      <c r="AH146" s="21"/>
      <c r="AI146" s="21"/>
      <c r="AJ146" s="21"/>
      <c r="AK146" s="72">
        <f>(SUMIFS('Banco de Indicadores Mun. (2)'!I:I,'Banco de Indicadores Mun. (2)'!B:B,'Banco de Indicadores - Mun. (1)'!B146,'Banco de Indicadores Mun. (2)'!A:A,'Banco de Indicadores - Mun. (1)'!A146) / VLOOKUP(D146,'Dados Base'!$B:$K,8,FALSE)) * 100</f>
        <v>11.149037037037036</v>
      </c>
      <c r="AL146" s="72">
        <f>(SUMIFS('Banco de Indicadores Mun. (2)'!I:I,'Banco de Indicadores Mun. (2)'!B:B,'Banco de Indicadores - Mun. (1)'!B146,'Banco de Indicadores Mun. (2)'!A:A,'Banco de Indicadores - Mun. (1)'!A146) / VLOOKUP(D146,'Dados Base'!$B:$K,9,FALSE)) * 100</f>
        <v>3.5519056047197641</v>
      </c>
      <c r="AM146" s="72">
        <f>(SUMIFS('Banco de Indicadores Mun. (2)'!J:J,'Banco de Indicadores Mun. (2)'!B:B,'Banco de Indicadores - Mun. (1)'!B146,'Banco de Indicadores Mun. (2)'!A:A,'Banco de Indicadores - Mun. (1)'!A146) / VLOOKUP(D146,'Dados Base'!$B:$K,7,FALSE)) * 100</f>
        <v>10.763837837837839</v>
      </c>
      <c r="AN146" s="72">
        <f>(SUMIFS('Banco de Indicadores Mun. (2)'!K:K,'Banco de Indicadores Mun. (2)'!B:B,'Banco de Indicadores - Mun. (1)'!B146,'Banco de Indicadores Mun. (2)'!A:A,'Banco de Indicadores - Mun. (1)'!A146) / VLOOKUP(D146,'Dados Base'!$B:$K,10,FALSE)) * 100</f>
        <v>11.987411764705877</v>
      </c>
      <c r="AO146" s="21">
        <v>0</v>
      </c>
      <c r="AP146" s="125">
        <v>0</v>
      </c>
      <c r="AQ146" s="143">
        <v>0</v>
      </c>
      <c r="AR146" s="21">
        <v>7.3</v>
      </c>
      <c r="AS146" s="37">
        <v>98</v>
      </c>
      <c r="AT146" s="37">
        <v>94.08</v>
      </c>
      <c r="AU146" s="37">
        <v>62.210168150346192</v>
      </c>
      <c r="AV146" s="20">
        <v>7.1537724339781343</v>
      </c>
      <c r="AW146" s="21">
        <v>0</v>
      </c>
      <c r="AX146" s="21">
        <v>0</v>
      </c>
      <c r="AY146" s="21"/>
    </row>
    <row r="147" spans="1:51" ht="15" x14ac:dyDescent="0.25">
      <c r="A147" s="144">
        <v>2017</v>
      </c>
      <c r="B147" s="77" t="s">
        <v>147</v>
      </c>
      <c r="C147" s="78">
        <v>6</v>
      </c>
      <c r="D147" s="77">
        <v>3513009</v>
      </c>
      <c r="E147" s="78">
        <v>35130096</v>
      </c>
      <c r="F147" s="78" t="str">
        <f t="shared" si="5"/>
        <v>351300962017</v>
      </c>
      <c r="G147" s="79">
        <v>2.3601030196869877</v>
      </c>
      <c r="H147" s="80">
        <f t="shared" si="4"/>
        <v>233703</v>
      </c>
      <c r="I147" s="81">
        <v>233703</v>
      </c>
      <c r="J147" s="82">
        <v>0</v>
      </c>
      <c r="K147" s="83">
        <f>(H147)/VLOOKUP(D147,'Dados Base'!$B:$K,6,FALSE)</f>
        <v>721.55052641328848</v>
      </c>
      <c r="L147" s="84">
        <v>100</v>
      </c>
      <c r="M147" s="85" t="s">
        <v>702</v>
      </c>
      <c r="N147" s="86">
        <v>0.78</v>
      </c>
      <c r="O147" s="87" t="s">
        <v>691</v>
      </c>
      <c r="P147" s="87" t="s">
        <v>691</v>
      </c>
      <c r="Q147" s="87" t="s">
        <v>691</v>
      </c>
      <c r="R147" s="87" t="s">
        <v>691</v>
      </c>
      <c r="S147" s="87" t="s">
        <v>691</v>
      </c>
      <c r="T147" s="87" t="s">
        <v>691</v>
      </c>
      <c r="U147" s="87" t="s">
        <v>691</v>
      </c>
      <c r="V147" s="87" t="s">
        <v>691</v>
      </c>
      <c r="W147" s="87" t="s">
        <v>691</v>
      </c>
      <c r="X147" s="21"/>
      <c r="Y147" s="21">
        <v>213.98</v>
      </c>
      <c r="Z147" s="10">
        <v>2700.6555059999991</v>
      </c>
      <c r="AA147" s="10">
        <v>10137.844494000001</v>
      </c>
      <c r="AB147" s="21">
        <v>18</v>
      </c>
      <c r="AC147" s="21">
        <v>1</v>
      </c>
      <c r="AD147" s="153">
        <f>VLOOKUP(D147,'Dados Base'!$B:$K,9,FALSE)*31536000/VLOOKUP($F147,F:H,MATCH(H146,F146:AF146,0),FALSE)</f>
        <v>573.49713097392839</v>
      </c>
      <c r="AE147" s="153">
        <f>VLOOKUP(D147,'Dados Base'!$B:$K,10,FALSE)*31536000/VLOOKUP($F147,F:H,MATCH(H146,F146:AF146,0),FALSE)</f>
        <v>79.614895829321853</v>
      </c>
      <c r="AF147" s="21"/>
      <c r="AG147" s="21"/>
      <c r="AH147" s="21"/>
      <c r="AI147" s="21"/>
      <c r="AJ147" s="21"/>
      <c r="AK147" s="72">
        <f>(SUMIFS('Banco de Indicadores Mun. (2)'!I:I,'Banco de Indicadores Mun. (2)'!B:B,'Banco de Indicadores - Mun. (1)'!B147,'Banco de Indicadores Mun. (2)'!A:A,'Banco de Indicadores - Mun. (1)'!A147) / VLOOKUP(D147,'Dados Base'!$B:$K,8,FALSE)) * 100</f>
        <v>91.12005095541403</v>
      </c>
      <c r="AL147" s="72">
        <f>(SUMIFS('Banco de Indicadores Mun. (2)'!I:I,'Banco de Indicadores Mun. (2)'!B:B,'Banco de Indicadores - Mun. (1)'!B147,'Banco de Indicadores Mun. (2)'!A:A,'Banco de Indicadores - Mun. (1)'!A147) / VLOOKUP(D147,'Dados Base'!$B:$K,9,FALSE)) * 100</f>
        <v>33.660818823529418</v>
      </c>
      <c r="AM147" s="72">
        <f>(SUMIFS('Banco de Indicadores Mun. (2)'!J:J,'Banco de Indicadores Mun. (2)'!B:B,'Banco de Indicadores - Mun. (1)'!B147,'Banco de Indicadores Mun. (2)'!A:A,'Banco de Indicadores - Mun. (1)'!A147) / VLOOKUP(D147,'Dados Base'!$B:$K,7,FALSE)) * 100</f>
        <v>133.94543877551024</v>
      </c>
      <c r="AN147" s="72">
        <f>(SUMIFS('Banco de Indicadores Mun. (2)'!K:K,'Banco de Indicadores Mun. (2)'!B:B,'Banco de Indicadores - Mun. (1)'!B147,'Banco de Indicadores Mun. (2)'!A:A,'Banco de Indicadores - Mun. (1)'!A147) / VLOOKUP(D147,'Dados Base'!$B:$K,10,FALSE)) * 100</f>
        <v>19.986355932203381</v>
      </c>
      <c r="AO147" s="21">
        <v>0</v>
      </c>
      <c r="AP147" s="125">
        <v>0</v>
      </c>
      <c r="AQ147" s="143">
        <v>0</v>
      </c>
      <c r="AR147" s="21">
        <v>9.8000000000000007</v>
      </c>
      <c r="AS147" s="37">
        <v>48.92</v>
      </c>
      <c r="AT147" s="37">
        <v>21.035600000000002</v>
      </c>
      <c r="AU147" s="37">
        <v>21.035600000000002</v>
      </c>
      <c r="AV147" s="20">
        <v>1.8788</v>
      </c>
      <c r="AW147" s="21">
        <v>3</v>
      </c>
      <c r="AX147" s="21">
        <v>1</v>
      </c>
      <c r="AY147" s="21"/>
    </row>
    <row r="148" spans="1:51" ht="15" x14ac:dyDescent="0.25">
      <c r="A148" s="144">
        <v>2017</v>
      </c>
      <c r="B148" s="77" t="s">
        <v>148</v>
      </c>
      <c r="C148" s="78">
        <v>4</v>
      </c>
      <c r="D148" s="77">
        <v>3513108</v>
      </c>
      <c r="E148" s="78">
        <v>35131084</v>
      </c>
      <c r="F148" s="78" t="str">
        <f t="shared" si="5"/>
        <v>351310842017</v>
      </c>
      <c r="G148" s="79">
        <v>0.88676152364890459</v>
      </c>
      <c r="H148" s="80">
        <f t="shared" si="4"/>
        <v>33633</v>
      </c>
      <c r="I148" s="81">
        <v>33055</v>
      </c>
      <c r="J148" s="82">
        <v>578</v>
      </c>
      <c r="K148" s="83">
        <f>(H148)/VLOOKUP(D148,'Dados Base'!$B:$K,6,FALSE)</f>
        <v>108.02659471959916</v>
      </c>
      <c r="L148" s="84">
        <v>98.28</v>
      </c>
      <c r="M148" s="85" t="s">
        <v>702</v>
      </c>
      <c r="N148" s="86">
        <v>0.75600000000000001</v>
      </c>
      <c r="O148" s="87" t="s">
        <v>691</v>
      </c>
      <c r="P148" s="87" t="s">
        <v>691</v>
      </c>
      <c r="Q148" s="87" t="s">
        <v>691</v>
      </c>
      <c r="R148" s="87" t="s">
        <v>691</v>
      </c>
      <c r="S148" s="87" t="s">
        <v>691</v>
      </c>
      <c r="T148" s="87" t="s">
        <v>691</v>
      </c>
      <c r="U148" s="87" t="s">
        <v>691</v>
      </c>
      <c r="V148" s="87" t="s">
        <v>691</v>
      </c>
      <c r="W148" s="87" t="s">
        <v>691</v>
      </c>
      <c r="X148" s="21"/>
      <c r="Y148" s="21">
        <v>27.03</v>
      </c>
      <c r="Z148" s="10">
        <v>1408.9204799999998</v>
      </c>
      <c r="AA148" s="10">
        <v>415.63152000000002</v>
      </c>
      <c r="AB148" s="21">
        <v>3</v>
      </c>
      <c r="AC148" s="21">
        <v>0</v>
      </c>
      <c r="AD148" s="153">
        <f>VLOOKUP(D148,'Dados Base'!$B:$K,9,FALSE)*31536000/VLOOKUP($F148,F:H,MATCH(H147,F147:AF147,0),FALSE)</f>
        <v>4200.6743377040402</v>
      </c>
      <c r="AE148" s="153">
        <f>VLOOKUP(D148,'Dados Base'!$B:$K,10,FALSE)*31536000/VLOOKUP($F148,F:H,MATCH(H147,F147:AF147,0),FALSE)</f>
        <v>450.07225046829006</v>
      </c>
      <c r="AF148" s="21"/>
      <c r="AG148" s="21"/>
      <c r="AH148" s="21"/>
      <c r="AI148" s="21"/>
      <c r="AJ148" s="21"/>
      <c r="AK148" s="72">
        <f>(SUMIFS('Banco de Indicadores Mun. (2)'!I:I,'Banco de Indicadores Mun. (2)'!B:B,'Banco de Indicadores - Mun. (1)'!B148,'Banco de Indicadores Mun. (2)'!A:A,'Banco de Indicadores - Mun. (1)'!A148) / VLOOKUP(D148,'Dados Base'!$B:$K,8,FALSE)) * 100</f>
        <v>9.3223999999999982</v>
      </c>
      <c r="AL148" s="72">
        <f>(SUMIFS('Banco de Indicadores Mun. (2)'!I:I,'Banco de Indicadores Mun. (2)'!B:B,'Banco de Indicadores - Mun. (1)'!B148,'Banco de Indicadores Mun. (2)'!A:A,'Banco de Indicadores - Mun. (1)'!A148) / VLOOKUP(D148,'Dados Base'!$B:$K,9,FALSE)) * 100</f>
        <v>3.1213392857142854</v>
      </c>
      <c r="AM148" s="72">
        <f>(SUMIFS('Banco de Indicadores Mun. (2)'!J:J,'Banco de Indicadores Mun. (2)'!B:B,'Banco de Indicadores - Mun. (1)'!B148,'Banco de Indicadores Mun. (2)'!A:A,'Banco de Indicadores - Mun. (1)'!A148) / VLOOKUP(D148,'Dados Base'!$B:$K,7,FALSE)) * 100</f>
        <v>4.2458431372549015</v>
      </c>
      <c r="AN148" s="72">
        <f>(SUMIFS('Banco de Indicadores Mun. (2)'!K:K,'Banco de Indicadores Mun. (2)'!B:B,'Banco de Indicadores - Mun. (1)'!B148,'Banco de Indicadores Mun. (2)'!A:A,'Banco de Indicadores - Mun. (1)'!A148) / VLOOKUP(D148,'Dados Base'!$B:$K,10,FALSE)) * 100</f>
        <v>20.110083333333332</v>
      </c>
      <c r="AO148" s="21">
        <v>0</v>
      </c>
      <c r="AP148" s="125">
        <v>0</v>
      </c>
      <c r="AQ148" s="143">
        <v>0</v>
      </c>
      <c r="AR148" s="21">
        <v>9.1999999999999993</v>
      </c>
      <c r="AS148" s="37">
        <v>99</v>
      </c>
      <c r="AT148" s="37">
        <v>99</v>
      </c>
      <c r="AU148" s="37">
        <v>77.220078134248837</v>
      </c>
      <c r="AV148" s="20">
        <v>8.2042999999999999</v>
      </c>
      <c r="AW148" s="21">
        <v>1</v>
      </c>
      <c r="AX148" s="21">
        <v>0</v>
      </c>
      <c r="AY148" s="21"/>
    </row>
    <row r="149" spans="1:51" ht="15" x14ac:dyDescent="0.25">
      <c r="A149" s="144">
        <v>2017</v>
      </c>
      <c r="B149" s="77" t="s">
        <v>149</v>
      </c>
      <c r="C149" s="78">
        <v>8</v>
      </c>
      <c r="D149" s="77">
        <v>3513207</v>
      </c>
      <c r="E149" s="78">
        <v>35132078</v>
      </c>
      <c r="F149" s="78" t="str">
        <f t="shared" si="5"/>
        <v>351320782017</v>
      </c>
      <c r="G149" s="79">
        <v>1.1699749921912028</v>
      </c>
      <c r="H149" s="80">
        <f t="shared" si="4"/>
        <v>8187</v>
      </c>
      <c r="I149" s="81">
        <v>6575</v>
      </c>
      <c r="J149" s="82">
        <v>1612</v>
      </c>
      <c r="K149" s="83">
        <f>(H149)/VLOOKUP(D149,'Dados Base'!$B:$K,6,FALSE)</f>
        <v>21.239557930783999</v>
      </c>
      <c r="L149" s="84">
        <v>80.31</v>
      </c>
      <c r="M149" s="85" t="s">
        <v>702</v>
      </c>
      <c r="N149" s="86">
        <v>0.73399999999999999</v>
      </c>
      <c r="O149" s="87" t="s">
        <v>691</v>
      </c>
      <c r="P149" s="87" t="s">
        <v>691</v>
      </c>
      <c r="Q149" s="87" t="s">
        <v>691</v>
      </c>
      <c r="R149" s="87" t="s">
        <v>691</v>
      </c>
      <c r="S149" s="87" t="s">
        <v>691</v>
      </c>
      <c r="T149" s="87" t="s">
        <v>691</v>
      </c>
      <c r="U149" s="87" t="s">
        <v>691</v>
      </c>
      <c r="V149" s="87" t="s">
        <v>691</v>
      </c>
      <c r="W149" s="87" t="s">
        <v>691</v>
      </c>
      <c r="X149" s="21"/>
      <c r="Y149" s="21">
        <v>4.3</v>
      </c>
      <c r="Z149" s="10">
        <v>289.30986000000001</v>
      </c>
      <c r="AA149" s="10">
        <v>42.088139999999996</v>
      </c>
      <c r="AB149" s="21">
        <v>1</v>
      </c>
      <c r="AC149" s="21">
        <v>0</v>
      </c>
      <c r="AD149" s="153">
        <f>VLOOKUP(D149,'Dados Base'!$B:$K,9,FALSE)*31536000/VLOOKUP($F149,F:H,MATCH(H148,F148:AF148,0),FALSE)</f>
        <v>23805.1154268963</v>
      </c>
      <c r="AE149" s="153">
        <f>VLOOKUP(D149,'Dados Base'!$B:$K,10,FALSE)*31536000/VLOOKUP($F149,F:H,MATCH(H148,F148:AF148,0),FALSE)</f>
        <v>2927.4899230487358</v>
      </c>
      <c r="AF149" s="21"/>
      <c r="AG149" s="21"/>
      <c r="AH149" s="21"/>
      <c r="AI149" s="21"/>
      <c r="AJ149" s="21"/>
      <c r="AK149" s="72">
        <f>(SUMIFS('Banco de Indicadores Mun. (2)'!I:I,'Banco de Indicadores Mun. (2)'!B:B,'Banco de Indicadores - Mun. (1)'!B149,'Banco de Indicadores Mun. (2)'!A:A,'Banco de Indicadores - Mun. (1)'!A149) / VLOOKUP(D149,'Dados Base'!$B:$K,8,FALSE)) * 100</f>
        <v>42.116154639175249</v>
      </c>
      <c r="AL149" s="72">
        <f>(SUMIFS('Banco de Indicadores Mun. (2)'!I:I,'Banco de Indicadores Mun. (2)'!B:B,'Banco de Indicadores - Mun. (1)'!B149,'Banco de Indicadores Mun. (2)'!A:A,'Banco de Indicadores - Mun. (1)'!A149) / VLOOKUP(D149,'Dados Base'!$B:$K,9,FALSE)) * 100</f>
        <v>13.220928802588993</v>
      </c>
      <c r="AM149" s="72">
        <f>(SUMIFS('Banco de Indicadores Mun. (2)'!J:J,'Banco de Indicadores Mun. (2)'!B:B,'Banco de Indicadores - Mun. (1)'!B149,'Banco de Indicadores Mun. (2)'!A:A,'Banco de Indicadores - Mun. (1)'!A149) / VLOOKUP(D149,'Dados Base'!$B:$K,7,FALSE)) * 100</f>
        <v>66.388593220338947</v>
      </c>
      <c r="AN149" s="72">
        <f>(SUMIFS('Banco de Indicadores Mun. (2)'!K:K,'Banco de Indicadores Mun. (2)'!B:B,'Banco de Indicadores - Mun. (1)'!B149,'Banco de Indicadores Mun. (2)'!A:A,'Banco de Indicadores - Mun. (1)'!A149) / VLOOKUP(D149,'Dados Base'!$B:$K,10,FALSE)) * 100</f>
        <v>4.4299999999999988</v>
      </c>
      <c r="AO149" s="21">
        <v>0</v>
      </c>
      <c r="AP149" s="125">
        <v>0</v>
      </c>
      <c r="AQ149" s="143">
        <v>0</v>
      </c>
      <c r="AR149" s="21">
        <v>7.2</v>
      </c>
      <c r="AS149" s="37">
        <v>97</v>
      </c>
      <c r="AT149" s="37">
        <v>97.000000000000014</v>
      </c>
      <c r="AU149" s="37">
        <v>87.299820759328668</v>
      </c>
      <c r="AV149" s="20">
        <v>9.9550000000000001</v>
      </c>
      <c r="AW149" s="21">
        <v>0</v>
      </c>
      <c r="AX149" s="21">
        <v>0</v>
      </c>
      <c r="AY149" s="21"/>
    </row>
    <row r="150" spans="1:51" ht="15" x14ac:dyDescent="0.25">
      <c r="A150" s="144">
        <v>2017</v>
      </c>
      <c r="B150" s="77" t="s">
        <v>150</v>
      </c>
      <c r="C150" s="78">
        <v>17</v>
      </c>
      <c r="D150" s="77">
        <v>3513306</v>
      </c>
      <c r="E150" s="78">
        <v>351330617</v>
      </c>
      <c r="F150" s="78" t="str">
        <f t="shared" si="5"/>
        <v>3513306172017</v>
      </c>
      <c r="G150" s="79">
        <v>-1.0448638592484238</v>
      </c>
      <c r="H150" s="80">
        <f t="shared" si="4"/>
        <v>2158</v>
      </c>
      <c r="I150" s="81">
        <v>1507</v>
      </c>
      <c r="J150" s="82">
        <v>651</v>
      </c>
      <c r="K150" s="83">
        <f>(H150)/VLOOKUP(D150,'Dados Base'!$B:$K,6,FALSE)</f>
        <v>14.466715827579273</v>
      </c>
      <c r="L150" s="84">
        <v>69.83</v>
      </c>
      <c r="M150" s="85" t="s">
        <v>702</v>
      </c>
      <c r="N150" s="86">
        <v>0.77400000000000002</v>
      </c>
      <c r="O150" s="87" t="s">
        <v>691</v>
      </c>
      <c r="P150" s="87" t="s">
        <v>691</v>
      </c>
      <c r="Q150" s="87" t="s">
        <v>691</v>
      </c>
      <c r="R150" s="87" t="s">
        <v>691</v>
      </c>
      <c r="S150" s="87" t="s">
        <v>691</v>
      </c>
      <c r="T150" s="87" t="s">
        <v>691</v>
      </c>
      <c r="U150" s="87" t="s">
        <v>691</v>
      </c>
      <c r="V150" s="87" t="s">
        <v>691</v>
      </c>
      <c r="W150" s="87" t="s">
        <v>691</v>
      </c>
      <c r="X150" s="21"/>
      <c r="Y150" s="21">
        <v>1</v>
      </c>
      <c r="Z150" s="10">
        <v>63.541799999999995</v>
      </c>
      <c r="AA150" s="10">
        <v>13.9482</v>
      </c>
      <c r="AB150" s="21">
        <v>0</v>
      </c>
      <c r="AC150" s="21">
        <v>0</v>
      </c>
      <c r="AD150" s="153">
        <f>VLOOKUP(D150,'Dados Base'!$B:$K,9,FALSE)*31536000/VLOOKUP($F150,F:H,MATCH(H149,F149:AF149,0),FALSE)</f>
        <v>20020.537534754403</v>
      </c>
      <c r="AE150" s="153">
        <f>VLOOKUP(D150,'Dados Base'!$B:$K,10,FALSE)*31536000/VLOOKUP($F150,F:H,MATCH(H149,F149:AF149,0),FALSE)</f>
        <v>2192.0296570898986</v>
      </c>
      <c r="AF150" s="21"/>
      <c r="AG150" s="21"/>
      <c r="AH150" s="21"/>
      <c r="AI150" s="21"/>
      <c r="AJ150" s="21"/>
      <c r="AK150" s="72">
        <f>(SUMIFS('Banco de Indicadores Mun. (2)'!I:I,'Banco de Indicadores Mun. (2)'!B:B,'Banco de Indicadores - Mun. (1)'!B150,'Banco de Indicadores Mun. (2)'!A:A,'Banco de Indicadores - Mun. (1)'!A150) / VLOOKUP(D150,'Dados Base'!$B:$K,8,FALSE)) * 100</f>
        <v>12.742849315068497</v>
      </c>
      <c r="AL150" s="72">
        <f>(SUMIFS('Banco de Indicadores Mun. (2)'!I:I,'Banco de Indicadores Mun. (2)'!B:B,'Banco de Indicadores - Mun. (1)'!B150,'Banco de Indicadores Mun. (2)'!A:A,'Banco de Indicadores - Mun. (1)'!A150) / VLOOKUP(D150,'Dados Base'!$B:$K,9,FALSE)) * 100</f>
        <v>6.7899854014598544</v>
      </c>
      <c r="AM150" s="72">
        <f>(SUMIFS('Banco de Indicadores Mun. (2)'!J:J,'Banco de Indicadores Mun. (2)'!B:B,'Banco de Indicadores - Mun. (1)'!B150,'Banco de Indicadores Mun. (2)'!A:A,'Banco de Indicadores - Mun. (1)'!A150) / VLOOKUP(D150,'Dados Base'!$B:$K,7,FALSE)) * 100</f>
        <v>15.107810344827591</v>
      </c>
      <c r="AN150" s="72">
        <f>(SUMIFS('Banco de Indicadores Mun. (2)'!K:K,'Banco de Indicadores Mun. (2)'!B:B,'Banco de Indicadores - Mun. (1)'!B150,'Banco de Indicadores Mun. (2)'!A:A,'Banco de Indicadores - Mun. (1)'!A150) / VLOOKUP(D150,'Dados Base'!$B:$K,10,FALSE)) * 100</f>
        <v>3.5983333333333332</v>
      </c>
      <c r="AO150" s="21">
        <v>0</v>
      </c>
      <c r="AP150" s="125">
        <v>0</v>
      </c>
      <c r="AQ150" s="143">
        <v>0</v>
      </c>
      <c r="AR150" s="21">
        <v>9</v>
      </c>
      <c r="AS150" s="37">
        <v>100</v>
      </c>
      <c r="AT150" s="37">
        <v>100</v>
      </c>
      <c r="AU150" s="37">
        <v>82</v>
      </c>
      <c r="AV150" s="20">
        <v>10</v>
      </c>
      <c r="AW150" s="21">
        <v>0</v>
      </c>
      <c r="AX150" s="21">
        <v>0</v>
      </c>
      <c r="AY150" s="21"/>
    </row>
    <row r="151" spans="1:51" ht="15" x14ac:dyDescent="0.25">
      <c r="A151" s="144">
        <v>2017</v>
      </c>
      <c r="B151" s="77" t="s">
        <v>151</v>
      </c>
      <c r="C151" s="78">
        <v>2</v>
      </c>
      <c r="D151" s="77">
        <v>3513405</v>
      </c>
      <c r="E151" s="78">
        <v>35134052</v>
      </c>
      <c r="F151" s="78" t="str">
        <f t="shared" si="5"/>
        <v>351340522017</v>
      </c>
      <c r="G151" s="79">
        <v>0.38519958076330685</v>
      </c>
      <c r="H151" s="80">
        <f t="shared" si="4"/>
        <v>79117</v>
      </c>
      <c r="I151" s="81">
        <v>77271</v>
      </c>
      <c r="J151" s="82">
        <v>1846</v>
      </c>
      <c r="K151" s="83">
        <f>(H151)/VLOOKUP(D151,'Dados Base'!$B:$K,6,FALSE)</f>
        <v>259.76622779656566</v>
      </c>
      <c r="L151" s="84">
        <v>97.67</v>
      </c>
      <c r="M151" s="85" t="s">
        <v>702</v>
      </c>
      <c r="N151" s="86">
        <v>0.78800000000000003</v>
      </c>
      <c r="O151" s="87" t="s">
        <v>691</v>
      </c>
      <c r="P151" s="87" t="s">
        <v>691</v>
      </c>
      <c r="Q151" s="87" t="s">
        <v>691</v>
      </c>
      <c r="R151" s="87" t="s">
        <v>691</v>
      </c>
      <c r="S151" s="87" t="s">
        <v>691</v>
      </c>
      <c r="T151" s="87" t="s">
        <v>691</v>
      </c>
      <c r="U151" s="87" t="s">
        <v>691</v>
      </c>
      <c r="V151" s="87" t="s">
        <v>691</v>
      </c>
      <c r="W151" s="87" t="s">
        <v>691</v>
      </c>
      <c r="X151" s="21"/>
      <c r="Y151" s="21">
        <v>63.71</v>
      </c>
      <c r="Z151" s="10">
        <v>0</v>
      </c>
      <c r="AA151" s="10">
        <v>4300.6679999999997</v>
      </c>
      <c r="AB151" s="21">
        <v>10</v>
      </c>
      <c r="AC151" s="21">
        <v>0</v>
      </c>
      <c r="AD151" s="153">
        <f>VLOOKUP(D151,'Dados Base'!$B:$K,9,FALSE)*31536000/VLOOKUP($F151,F:H,MATCH(H150,F150:AF150,0),FALSE)</f>
        <v>1845.5158815425257</v>
      </c>
      <c r="AE151" s="153">
        <f>VLOOKUP(D151,'Dados Base'!$B:$K,10,FALSE)*31536000/VLOOKUP($F151,F:H,MATCH(H150,F150:AF150,0),FALSE)</f>
        <v>183.35578952690318</v>
      </c>
      <c r="AF151" s="21"/>
      <c r="AG151" s="21"/>
      <c r="AH151" s="21"/>
      <c r="AI151" s="21"/>
      <c r="AJ151" s="21"/>
      <c r="AK151" s="72">
        <f>(SUMIFS('Banco de Indicadores Mun. (2)'!I:I,'Banco de Indicadores Mun. (2)'!B:B,'Banco de Indicadores - Mun. (1)'!B151,'Banco de Indicadores Mun. (2)'!A:A,'Banco de Indicadores - Mun. (1)'!A151) / VLOOKUP(D151,'Dados Base'!$B:$K,8,FALSE)) * 100</f>
        <v>0.88932</v>
      </c>
      <c r="AL151" s="72">
        <f>(SUMIFS('Banco de Indicadores Mun. (2)'!I:I,'Banco de Indicadores Mun. (2)'!B:B,'Banco de Indicadores - Mun. (1)'!B151,'Banco de Indicadores Mun. (2)'!A:A,'Banco de Indicadores - Mun. (1)'!A151) / VLOOKUP(D151,'Dados Base'!$B:$K,9,FALSE)) * 100</f>
        <v>0.38415550755939532</v>
      </c>
      <c r="AM151" s="72">
        <f>(SUMIFS('Banco de Indicadores Mun. (2)'!J:J,'Banco de Indicadores Mun. (2)'!B:B,'Banco de Indicadores - Mun. (1)'!B151,'Banco de Indicadores Mun. (2)'!A:A,'Banco de Indicadores - Mun. (1)'!A151) / VLOOKUP(D151,'Dados Base'!$B:$K,7,FALSE)) * 100</f>
        <v>0.58806493506493507</v>
      </c>
      <c r="AN151" s="72">
        <f>(SUMIFS('Banco de Indicadores Mun. (2)'!K:K,'Banco de Indicadores Mun. (2)'!B:B,'Banco de Indicadores - Mun. (1)'!B151,'Banco de Indicadores Mun. (2)'!A:A,'Banco de Indicadores - Mun. (1)'!A151) / VLOOKUP(D151,'Dados Base'!$B:$K,10,FALSE)) * 100</f>
        <v>1.8978695652173911</v>
      </c>
      <c r="AO151" s="21">
        <v>0</v>
      </c>
      <c r="AP151" s="125">
        <v>0</v>
      </c>
      <c r="AQ151" s="143">
        <v>0</v>
      </c>
      <c r="AR151" s="21">
        <v>9.8000000000000007</v>
      </c>
      <c r="AS151" s="37">
        <v>79</v>
      </c>
      <c r="AT151" s="37">
        <v>0</v>
      </c>
      <c r="AU151" s="37">
        <v>0</v>
      </c>
      <c r="AV151" s="20">
        <v>1.1850000000000001</v>
      </c>
      <c r="AW151" s="21">
        <v>0</v>
      </c>
      <c r="AX151" s="21">
        <v>0</v>
      </c>
      <c r="AY151" s="21"/>
    </row>
    <row r="152" spans="1:51" ht="15" x14ac:dyDescent="0.25">
      <c r="A152" s="144">
        <v>2017</v>
      </c>
      <c r="B152" s="77" t="s">
        <v>152</v>
      </c>
      <c r="C152" s="78">
        <v>7</v>
      </c>
      <c r="D152" s="77">
        <v>3513504</v>
      </c>
      <c r="E152" s="78">
        <v>35135047</v>
      </c>
      <c r="F152" s="78" t="str">
        <f t="shared" si="5"/>
        <v>351350472017</v>
      </c>
      <c r="G152" s="79">
        <v>0.84532909132279954</v>
      </c>
      <c r="H152" s="80">
        <f t="shared" si="4"/>
        <v>126059</v>
      </c>
      <c r="I152" s="81">
        <v>126059</v>
      </c>
      <c r="J152" s="82">
        <v>0</v>
      </c>
      <c r="K152" s="83">
        <f>(H152)/VLOOKUP(D152,'Dados Base'!$B:$K,6,FALSE)</f>
        <v>885.99240933370822</v>
      </c>
      <c r="L152" s="84">
        <v>100</v>
      </c>
      <c r="M152" s="85" t="s">
        <v>702</v>
      </c>
      <c r="N152" s="86">
        <v>0.73699999999999999</v>
      </c>
      <c r="O152" s="87" t="s">
        <v>691</v>
      </c>
      <c r="P152" s="87" t="s">
        <v>691</v>
      </c>
      <c r="Q152" s="87" t="s">
        <v>691</v>
      </c>
      <c r="R152" s="87" t="s">
        <v>691</v>
      </c>
      <c r="S152" s="87" t="s">
        <v>691</v>
      </c>
      <c r="T152" s="87" t="s">
        <v>691</v>
      </c>
      <c r="U152" s="87" t="s">
        <v>691</v>
      </c>
      <c r="V152" s="87" t="s">
        <v>691</v>
      </c>
      <c r="W152" s="87" t="s">
        <v>691</v>
      </c>
      <c r="X152" s="21"/>
      <c r="Y152" s="21">
        <v>115.87</v>
      </c>
      <c r="Z152" s="10">
        <v>3167.4641976000003</v>
      </c>
      <c r="AA152" s="10">
        <v>3784.9278023999996</v>
      </c>
      <c r="AB152" s="21">
        <v>43</v>
      </c>
      <c r="AC152" s="21">
        <v>2</v>
      </c>
      <c r="AD152" s="153">
        <f>VLOOKUP(D152,'Dados Base'!$B:$K,9,FALSE)*31536000/VLOOKUP($F152,F:H,MATCH(H151,F151:AF151,0),FALSE)</f>
        <v>1908.7862032857631</v>
      </c>
      <c r="AE152" s="153">
        <f>VLOOKUP(D152,'Dados Base'!$B:$K,10,FALSE)*31536000/VLOOKUP($F152,F:H,MATCH(H151,F151:AF151,0),FALSE)</f>
        <v>242.66351470343258</v>
      </c>
      <c r="AF152" s="21"/>
      <c r="AG152" s="21"/>
      <c r="AH152" s="21"/>
      <c r="AI152" s="21"/>
      <c r="AJ152" s="21"/>
      <c r="AK152" s="72">
        <f>(SUMIFS('Banco de Indicadores Mun. (2)'!I:I,'Banco de Indicadores Mun. (2)'!B:B,'Banco de Indicadores - Mun. (1)'!B152,'Banco de Indicadores Mun. (2)'!A:A,'Banco de Indicadores - Mun. (1)'!A152) / VLOOKUP(D152,'Dados Base'!$B:$K,8,FALSE)) * 100</f>
        <v>437.02987368421054</v>
      </c>
      <c r="AL152" s="72">
        <f>(SUMIFS('Banco de Indicadores Mun. (2)'!I:I,'Banco de Indicadores Mun. (2)'!B:B,'Banco de Indicadores - Mun. (1)'!B152,'Banco de Indicadores Mun. (2)'!A:A,'Banco de Indicadores - Mun. (1)'!A152) / VLOOKUP(D152,'Dados Base'!$B:$K,9,FALSE)) * 100</f>
        <v>163.24182699868942</v>
      </c>
      <c r="AM152" s="72">
        <f>(SUMIFS('Banco de Indicadores Mun. (2)'!J:J,'Banco de Indicadores Mun. (2)'!B:B,'Banco de Indicadores - Mun. (1)'!B152,'Banco de Indicadores Mun. (2)'!A:A,'Banco de Indicadores - Mun. (1)'!A152) / VLOOKUP(D152,'Dados Base'!$B:$K,7,FALSE)) * 100</f>
        <v>651.74396808510653</v>
      </c>
      <c r="AN152" s="72">
        <f>(SUMIFS('Banco de Indicadores Mun. (2)'!K:K,'Banco de Indicadores Mun. (2)'!B:B,'Banco de Indicadores - Mun. (1)'!B152,'Banco de Indicadores Mun. (2)'!A:A,'Banco de Indicadores - Mun. (1)'!A152) / VLOOKUP(D152,'Dados Base'!$B:$K,10,FALSE)) * 100</f>
        <v>20.882969072164958</v>
      </c>
      <c r="AO152" s="21">
        <v>0</v>
      </c>
      <c r="AP152" s="125">
        <v>0</v>
      </c>
      <c r="AQ152" s="143">
        <v>0</v>
      </c>
      <c r="AR152" s="21">
        <v>9.5</v>
      </c>
      <c r="AS152" s="37">
        <v>49.28</v>
      </c>
      <c r="AT152" s="37">
        <v>49.28</v>
      </c>
      <c r="AU152" s="37">
        <v>45.559344145151776</v>
      </c>
      <c r="AV152" s="20">
        <v>5.700557314545998</v>
      </c>
      <c r="AW152" s="21">
        <v>6</v>
      </c>
      <c r="AX152" s="21">
        <v>2</v>
      </c>
      <c r="AY152" s="21"/>
    </row>
    <row r="153" spans="1:51" ht="15" x14ac:dyDescent="0.25">
      <c r="A153" s="144">
        <v>2017</v>
      </c>
      <c r="B153" s="77" t="s">
        <v>153</v>
      </c>
      <c r="C153" s="78">
        <v>2</v>
      </c>
      <c r="D153" s="77">
        <v>3513603</v>
      </c>
      <c r="E153" s="78">
        <v>35136032</v>
      </c>
      <c r="F153" s="78" t="str">
        <f t="shared" si="5"/>
        <v>351360322017</v>
      </c>
      <c r="G153" s="79">
        <v>-0.32156360071896595</v>
      </c>
      <c r="H153" s="80">
        <f t="shared" si="4"/>
        <v>21691</v>
      </c>
      <c r="I153" s="81">
        <v>13162</v>
      </c>
      <c r="J153" s="82">
        <v>8529</v>
      </c>
      <c r="K153" s="83">
        <f>(H153)/VLOOKUP(D153,'Dados Base'!$B:$K,6,FALSE)</f>
        <v>15.41462651989454</v>
      </c>
      <c r="L153" s="84">
        <v>60.68</v>
      </c>
      <c r="M153" s="85" t="s">
        <v>702</v>
      </c>
      <c r="N153" s="86">
        <v>0.68400000000000005</v>
      </c>
      <c r="O153" s="87" t="s">
        <v>691</v>
      </c>
      <c r="P153" s="87" t="s">
        <v>691</v>
      </c>
      <c r="Q153" s="87" t="s">
        <v>691</v>
      </c>
      <c r="R153" s="87" t="s">
        <v>691</v>
      </c>
      <c r="S153" s="87" t="s">
        <v>691</v>
      </c>
      <c r="T153" s="87" t="s">
        <v>691</v>
      </c>
      <c r="U153" s="87" t="s">
        <v>691</v>
      </c>
      <c r="V153" s="87" t="s">
        <v>691</v>
      </c>
      <c r="W153" s="87" t="s">
        <v>691</v>
      </c>
      <c r="X153" s="21"/>
      <c r="Y153" s="21">
        <v>8.5399999999999991</v>
      </c>
      <c r="Z153" s="10">
        <v>31.314491999999973</v>
      </c>
      <c r="AA153" s="10">
        <v>627.59350800000004</v>
      </c>
      <c r="AB153" s="21">
        <v>2</v>
      </c>
      <c r="AC153" s="21">
        <v>0</v>
      </c>
      <c r="AD153" s="153">
        <f>VLOOKUP(D153,'Dados Base'!$B:$K,9,FALSE)*31536000/VLOOKUP($F153,F:H,MATCH(H152,F152:AF152,0),FALSE)</f>
        <v>30952.99617352819</v>
      </c>
      <c r="AE153" s="153">
        <f>VLOOKUP(D153,'Dados Base'!$B:$K,10,FALSE)*31536000/VLOOKUP($F153,F:H,MATCH(H152,F152:AF152,0),FALSE)</f>
        <v>3140.3697386012632</v>
      </c>
      <c r="AF153" s="21"/>
      <c r="AG153" s="21"/>
      <c r="AH153" s="21"/>
      <c r="AI153" s="21"/>
      <c r="AJ153" s="21"/>
      <c r="AK153" s="72">
        <f>(SUMIFS('Banco de Indicadores Mun. (2)'!I:I,'Banco de Indicadores Mun. (2)'!B:B,'Banco de Indicadores - Mun. (1)'!B153,'Banco de Indicadores Mun. (2)'!A:A,'Banco de Indicadores - Mun. (1)'!A153) / VLOOKUP(D153,'Dados Base'!$B:$K,8,FALSE)) * 100</f>
        <v>1.5502286023835319</v>
      </c>
      <c r="AL153" s="72">
        <f>(SUMIFS('Banco de Indicadores Mun. (2)'!I:I,'Banco de Indicadores Mun. (2)'!B:B,'Banco de Indicadores - Mun. (1)'!B153,'Banco de Indicadores Mun. (2)'!A:A,'Banco de Indicadores - Mun. (1)'!A153) / VLOOKUP(D153,'Dados Base'!$B:$K,9,FALSE)) * 100</f>
        <v>0.67208125880695158</v>
      </c>
      <c r="AM153" s="72">
        <f>(SUMIFS('Banco de Indicadores Mun. (2)'!J:J,'Banco de Indicadores Mun. (2)'!B:B,'Banco de Indicadores - Mun. (1)'!B153,'Banco de Indicadores Mun. (2)'!A:A,'Banco de Indicadores - Mun. (1)'!A153) / VLOOKUP(D153,'Dados Base'!$B:$K,7,FALSE)) * 100</f>
        <v>2.0023182461103248</v>
      </c>
      <c r="AN153" s="72">
        <f>(SUMIFS('Banco de Indicadores Mun. (2)'!K:K,'Banco de Indicadores Mun. (2)'!B:B,'Banco de Indicadores - Mun. (1)'!B153,'Banco de Indicadores Mun. (2)'!A:A,'Banco de Indicadores - Mun. (1)'!A153) / VLOOKUP(D153,'Dados Base'!$B:$K,10,FALSE)) * 100</f>
        <v>7.0472222222222214E-2</v>
      </c>
      <c r="AO153" s="21">
        <v>0</v>
      </c>
      <c r="AP153" s="125">
        <v>0</v>
      </c>
      <c r="AQ153" s="143">
        <v>0</v>
      </c>
      <c r="AR153" s="21">
        <v>9.8000000000000007</v>
      </c>
      <c r="AS153" s="37">
        <v>90</v>
      </c>
      <c r="AT153" s="37">
        <v>14.399999999999999</v>
      </c>
      <c r="AU153" s="37">
        <v>4.7524831994754919</v>
      </c>
      <c r="AV153" s="20">
        <v>1.8988800000000001</v>
      </c>
      <c r="AW153" s="21">
        <v>0</v>
      </c>
      <c r="AX153" s="21">
        <v>0</v>
      </c>
      <c r="AY153" s="21"/>
    </row>
    <row r="154" spans="1:51" ht="15" x14ac:dyDescent="0.25">
      <c r="A154" s="144">
        <v>2017</v>
      </c>
      <c r="B154" s="77" t="s">
        <v>154</v>
      </c>
      <c r="C154" s="78">
        <v>9</v>
      </c>
      <c r="D154" s="77">
        <v>3513702</v>
      </c>
      <c r="E154" s="78">
        <v>35137029</v>
      </c>
      <c r="F154" s="78" t="str">
        <f t="shared" si="5"/>
        <v>351370292017</v>
      </c>
      <c r="G154" s="79">
        <v>0.51742062693043156</v>
      </c>
      <c r="H154" s="80">
        <f t="shared" si="4"/>
        <v>32048</v>
      </c>
      <c r="I154" s="81">
        <v>29437</v>
      </c>
      <c r="J154" s="82">
        <v>2611</v>
      </c>
      <c r="K154" s="83">
        <f>(H154)/VLOOKUP(D154,'Dados Base'!$B:$K,6,FALSE)</f>
        <v>42.434754975305538</v>
      </c>
      <c r="L154" s="84">
        <v>91.85</v>
      </c>
      <c r="M154" s="85" t="s">
        <v>702</v>
      </c>
      <c r="N154" s="86">
        <v>0.76</v>
      </c>
      <c r="O154" s="87" t="s">
        <v>691</v>
      </c>
      <c r="P154" s="87" t="s">
        <v>691</v>
      </c>
      <c r="Q154" s="87" t="s">
        <v>691</v>
      </c>
      <c r="R154" s="87" t="s">
        <v>691</v>
      </c>
      <c r="S154" s="87" t="s">
        <v>691</v>
      </c>
      <c r="T154" s="87" t="s">
        <v>691</v>
      </c>
      <c r="U154" s="87" t="s">
        <v>691</v>
      </c>
      <c r="V154" s="87" t="s">
        <v>691</v>
      </c>
      <c r="W154" s="87" t="s">
        <v>691</v>
      </c>
      <c r="X154" s="21"/>
      <c r="Y154" s="21">
        <v>23.8</v>
      </c>
      <c r="Z154" s="10">
        <v>0</v>
      </c>
      <c r="AA154" s="10">
        <v>1606.77</v>
      </c>
      <c r="AB154" s="21">
        <v>4</v>
      </c>
      <c r="AC154" s="21">
        <v>0</v>
      </c>
      <c r="AD154" s="153">
        <f>VLOOKUP(D154,'Dados Base'!$B:$K,9,FALSE)*31536000/VLOOKUP($F154,F:H,MATCH(H153,F153:AF153,0),FALSE)</f>
        <v>10046.884672990514</v>
      </c>
      <c r="AE154" s="153">
        <f>VLOOKUP(D154,'Dados Base'!$B:$K,10,FALSE)*31536000/VLOOKUP($F154,F:H,MATCH(H153,F153:AF153,0),FALSE)</f>
        <v>1190.6689965052421</v>
      </c>
      <c r="AF154" s="21"/>
      <c r="AG154" s="21"/>
      <c r="AH154" s="21"/>
      <c r="AI154" s="21"/>
      <c r="AJ154" s="21"/>
      <c r="AK154" s="72">
        <f>(SUMIFS('Banco de Indicadores Mun. (2)'!I:I,'Banco de Indicadores Mun. (2)'!B:B,'Banco de Indicadores - Mun. (1)'!B154,'Banco de Indicadores Mun. (2)'!A:A,'Banco de Indicadores - Mun. (1)'!A154) / VLOOKUP(D154,'Dados Base'!$B:$K,8,FALSE)) * 100</f>
        <v>31.861140921409216</v>
      </c>
      <c r="AL154" s="72">
        <f>(SUMIFS('Banco de Indicadores Mun. (2)'!I:I,'Banco de Indicadores Mun. (2)'!B:B,'Banco de Indicadores - Mun. (1)'!B154,'Banco de Indicadores Mun. (2)'!A:A,'Banco de Indicadores - Mun. (1)'!A154) / VLOOKUP(D154,'Dados Base'!$B:$K,9,FALSE)) * 100</f>
        <v>11.514947110675806</v>
      </c>
      <c r="AM154" s="72">
        <f>(SUMIFS('Banco de Indicadores Mun. (2)'!J:J,'Banco de Indicadores Mun. (2)'!B:B,'Banco de Indicadores - Mun. (1)'!B154,'Banco de Indicadores Mun. (2)'!A:A,'Banco de Indicadores - Mun. (1)'!A154) / VLOOKUP(D154,'Dados Base'!$B:$K,7,FALSE)) * 100</f>
        <v>27.35491129032258</v>
      </c>
      <c r="AN154" s="72">
        <f>(SUMIFS('Banco de Indicadores Mun. (2)'!K:K,'Banco de Indicadores Mun. (2)'!B:B,'Banco de Indicadores - Mun. (1)'!B154,'Banco de Indicadores Mun. (2)'!A:A,'Banco de Indicadores - Mun. (1)'!A154) / VLOOKUP(D154,'Dados Base'!$B:$K,10,FALSE)) * 100</f>
        <v>41.097049586776855</v>
      </c>
      <c r="AO154" s="21">
        <v>0</v>
      </c>
      <c r="AP154" s="125">
        <v>0</v>
      </c>
      <c r="AQ154" s="143">
        <v>0</v>
      </c>
      <c r="AR154" s="21">
        <v>10</v>
      </c>
      <c r="AS154" s="37">
        <v>100</v>
      </c>
      <c r="AT154" s="37">
        <v>0</v>
      </c>
      <c r="AU154" s="37">
        <v>0</v>
      </c>
      <c r="AV154" s="20">
        <v>1.5</v>
      </c>
      <c r="AW154" s="21">
        <v>0</v>
      </c>
      <c r="AX154" s="21">
        <v>0</v>
      </c>
      <c r="AY154" s="21"/>
    </row>
    <row r="155" spans="1:51" ht="15" x14ac:dyDescent="0.25">
      <c r="A155" s="144">
        <v>2017</v>
      </c>
      <c r="B155" s="77" t="s">
        <v>155</v>
      </c>
      <c r="C155" s="78">
        <v>6</v>
      </c>
      <c r="D155" s="77">
        <v>3513801</v>
      </c>
      <c r="E155" s="78">
        <v>35138016</v>
      </c>
      <c r="F155" s="78" t="str">
        <f t="shared" si="5"/>
        <v>351380162017</v>
      </c>
      <c r="G155" s="79">
        <v>0.54822597426749109</v>
      </c>
      <c r="H155" s="80">
        <f t="shared" si="4"/>
        <v>399510</v>
      </c>
      <c r="I155" s="81">
        <v>399510</v>
      </c>
      <c r="J155" s="82">
        <v>0</v>
      </c>
      <c r="K155" s="83">
        <f>(H155)/VLOOKUP(D155,'Dados Base'!$B:$K,6,FALSE)</f>
        <v>13034.584013050571</v>
      </c>
      <c r="L155" s="84">
        <v>100</v>
      </c>
      <c r="M155" s="85" t="s">
        <v>702</v>
      </c>
      <c r="N155" s="86">
        <v>0.75700000000000001</v>
      </c>
      <c r="O155" s="87" t="s">
        <v>691</v>
      </c>
      <c r="P155" s="87" t="s">
        <v>691</v>
      </c>
      <c r="Q155" s="87" t="s">
        <v>691</v>
      </c>
      <c r="R155" s="87" t="s">
        <v>691</v>
      </c>
      <c r="S155" s="87" t="s">
        <v>691</v>
      </c>
      <c r="T155" s="87" t="s">
        <v>691</v>
      </c>
      <c r="U155" s="87" t="s">
        <v>691</v>
      </c>
      <c r="V155" s="87" t="s">
        <v>691</v>
      </c>
      <c r="W155" s="87" t="s">
        <v>691</v>
      </c>
      <c r="X155" s="21"/>
      <c r="Y155" s="21">
        <v>376.08</v>
      </c>
      <c r="Z155" s="10">
        <v>6007.0123134179958</v>
      </c>
      <c r="AA155" s="10">
        <v>16557.913686582004</v>
      </c>
      <c r="AB155" s="21">
        <v>42</v>
      </c>
      <c r="AC155" s="21">
        <v>1</v>
      </c>
      <c r="AD155" s="153">
        <f>VLOOKUP(D155,'Dados Base'!$B:$K,9,FALSE)*31536000/VLOOKUP($F155,F:H,MATCH(H154,F154:AF154,0),FALSE)</f>
        <v>33.942779905384093</v>
      </c>
      <c r="AE155" s="153">
        <f>VLOOKUP(D155,'Dados Base'!$B:$K,10,FALSE)*31536000/VLOOKUP($F155,F:H,MATCH(H154,F154:AF154,0),FALSE)</f>
        <v>4.7362018472628966</v>
      </c>
      <c r="AF155" s="21"/>
      <c r="AG155" s="21"/>
      <c r="AH155" s="21"/>
      <c r="AI155" s="21"/>
      <c r="AJ155" s="21"/>
      <c r="AK155" s="72">
        <f>(SUMIFS('Banco de Indicadores Mun. (2)'!I:I,'Banco de Indicadores Mun. (2)'!B:B,'Banco de Indicadores - Mun. (1)'!B155,'Banco de Indicadores Mun. (2)'!A:A,'Banco de Indicadores - Mun. (1)'!A155) / VLOOKUP(D155,'Dados Base'!$B:$K,8,FALSE)) * 100</f>
        <v>79.847874999999959</v>
      </c>
      <c r="AL155" s="72">
        <f>(SUMIFS('Banco de Indicadores Mun. (2)'!I:I,'Banco de Indicadores Mun. (2)'!B:B,'Banco de Indicadores - Mun. (1)'!B155,'Banco de Indicadores Mun. (2)'!A:A,'Banco de Indicadores - Mun. (1)'!A155) / VLOOKUP(D155,'Dados Base'!$B:$K,9,FALSE)) * 100</f>
        <v>29.710837209302316</v>
      </c>
      <c r="AM155" s="72">
        <f>(SUMIFS('Banco de Indicadores Mun. (2)'!J:J,'Banco de Indicadores Mun. (2)'!B:B,'Banco de Indicadores - Mun. (1)'!B155,'Banco de Indicadores Mun. (2)'!A:A,'Banco de Indicadores - Mun. (1)'!A155) / VLOOKUP(D155,'Dados Base'!$B:$K,7,FALSE)) * 100</f>
        <v>4.6300000000000001E-2</v>
      </c>
      <c r="AN155" s="72">
        <f>(SUMIFS('Banco de Indicadores Mun. (2)'!K:K,'Banco de Indicadores Mun. (2)'!B:B,'Banco de Indicadores - Mun. (1)'!B155,'Banco de Indicadores Mun. (2)'!A:A,'Banco de Indicadores - Mun. (1)'!A155) / VLOOKUP(D155,'Dados Base'!$B:$K,10,FALSE)) * 100</f>
        <v>212.85049999999993</v>
      </c>
      <c r="AO155" s="21">
        <v>0</v>
      </c>
      <c r="AP155" s="125">
        <v>0</v>
      </c>
      <c r="AQ155" s="143">
        <v>0</v>
      </c>
      <c r="AR155" s="21">
        <v>9.4</v>
      </c>
      <c r="AS155" s="37">
        <v>93.67</v>
      </c>
      <c r="AT155" s="37">
        <v>27.164300000000001</v>
      </c>
      <c r="AU155" s="37">
        <v>26.621014903474517</v>
      </c>
      <c r="AV155" s="20">
        <v>3.5704159099999999</v>
      </c>
      <c r="AW155" s="21">
        <v>6</v>
      </c>
      <c r="AX155" s="21">
        <v>1</v>
      </c>
      <c r="AY155" s="21"/>
    </row>
    <row r="156" spans="1:51" ht="15" x14ac:dyDescent="0.25">
      <c r="A156" s="144">
        <v>2017</v>
      </c>
      <c r="B156" s="77" t="s">
        <v>156</v>
      </c>
      <c r="C156" s="78">
        <v>18</v>
      </c>
      <c r="D156" s="77">
        <v>3513850</v>
      </c>
      <c r="E156" s="78">
        <v>351385018</v>
      </c>
      <c r="F156" s="78" t="str">
        <f t="shared" si="5"/>
        <v>3513850182017</v>
      </c>
      <c r="G156" s="79">
        <v>0.2486952477735116</v>
      </c>
      <c r="H156" s="80">
        <f t="shared" si="4"/>
        <v>1712</v>
      </c>
      <c r="I156" s="81">
        <v>1382</v>
      </c>
      <c r="J156" s="82">
        <v>330</v>
      </c>
      <c r="K156" s="83">
        <f>(H156)/VLOOKUP(D156,'Dados Base'!$B:$K,6,FALSE)</f>
        <v>19.366515837104071</v>
      </c>
      <c r="L156" s="84">
        <v>80.72</v>
      </c>
      <c r="M156" s="85" t="s">
        <v>702</v>
      </c>
      <c r="N156" s="86">
        <v>0.74099999999999999</v>
      </c>
      <c r="O156" s="87" t="s">
        <v>691</v>
      </c>
      <c r="P156" s="87" t="s">
        <v>691</v>
      </c>
      <c r="Q156" s="87" t="s">
        <v>691</v>
      </c>
      <c r="R156" s="87" t="s">
        <v>691</v>
      </c>
      <c r="S156" s="87" t="s">
        <v>691</v>
      </c>
      <c r="T156" s="87" t="s">
        <v>691</v>
      </c>
      <c r="U156" s="87" t="s">
        <v>691</v>
      </c>
      <c r="V156" s="87" t="s">
        <v>691</v>
      </c>
      <c r="W156" s="87" t="s">
        <v>691</v>
      </c>
      <c r="X156" s="21"/>
      <c r="Y156" s="21">
        <v>0.95</v>
      </c>
      <c r="Z156" s="10">
        <v>58.341470399999992</v>
      </c>
      <c r="AA156" s="10">
        <v>14.666529600000002</v>
      </c>
      <c r="AB156" s="21">
        <v>0</v>
      </c>
      <c r="AC156" s="21">
        <v>0</v>
      </c>
      <c r="AD156" s="153">
        <f>VLOOKUP(D156,'Dados Base'!$B:$K,9,FALSE)*31536000/VLOOKUP($F156,F:H,MATCH(H155,F155:AF155,0),FALSE)</f>
        <v>11973.364485981308</v>
      </c>
      <c r="AE156" s="153">
        <f>VLOOKUP(D156,'Dados Base'!$B:$K,10,FALSE)*31536000/VLOOKUP($F156,F:H,MATCH(H155,F155:AF155,0),FALSE)</f>
        <v>736.8224299065422</v>
      </c>
      <c r="AF156" s="21"/>
      <c r="AG156" s="21"/>
      <c r="AH156" s="21"/>
      <c r="AI156" s="21"/>
      <c r="AJ156" s="21"/>
      <c r="AK156" s="72">
        <f>(SUMIFS('Banco de Indicadores Mun. (2)'!I:I,'Banco de Indicadores Mun. (2)'!B:B,'Banco de Indicadores - Mun. (1)'!B156,'Banco de Indicadores Mun. (2)'!A:A,'Banco de Indicadores - Mun. (1)'!A156) / VLOOKUP(D156,'Dados Base'!$B:$K,8,FALSE)) * 100</f>
        <v>3.8467499999999997</v>
      </c>
      <c r="AL156" s="72">
        <f>(SUMIFS('Banco de Indicadores Mun. (2)'!I:I,'Banco de Indicadores Mun. (2)'!B:B,'Banco de Indicadores - Mun. (1)'!B156,'Banco de Indicadores Mun. (2)'!A:A,'Banco de Indicadores - Mun. (1)'!A156) / VLOOKUP(D156,'Dados Base'!$B:$K,9,FALSE)) * 100</f>
        <v>1.1836153846153845</v>
      </c>
      <c r="AM156" s="72">
        <f>(SUMIFS('Banco de Indicadores Mun. (2)'!J:J,'Banco de Indicadores Mun. (2)'!B:B,'Banco de Indicadores - Mun. (1)'!B156,'Banco de Indicadores Mun. (2)'!A:A,'Banco de Indicadores - Mun. (1)'!A156) / VLOOKUP(D156,'Dados Base'!$B:$K,7,FALSE)) * 100</f>
        <v>2.0335624999999999</v>
      </c>
      <c r="AN156" s="72">
        <f>(SUMIFS('Banco de Indicadores Mun. (2)'!K:K,'Banco de Indicadores Mun. (2)'!B:B,'Banco de Indicadores - Mun. (1)'!B156,'Banco de Indicadores Mun. (2)'!A:A,'Banco de Indicadores - Mun. (1)'!A156) / VLOOKUP(D156,'Dados Base'!$B:$K,10,FALSE)) * 100</f>
        <v>11.099499999999997</v>
      </c>
      <c r="AO156" s="21">
        <v>0</v>
      </c>
      <c r="AP156" s="125">
        <v>0</v>
      </c>
      <c r="AQ156" s="143">
        <v>0</v>
      </c>
      <c r="AR156" s="21">
        <v>8.1999999999999993</v>
      </c>
      <c r="AS156" s="37">
        <v>95.13</v>
      </c>
      <c r="AT156" s="37">
        <v>95.13</v>
      </c>
      <c r="AU156" s="37">
        <v>79.911065088757397</v>
      </c>
      <c r="AV156" s="20">
        <v>9.9269499999999997</v>
      </c>
      <c r="AW156" s="21">
        <v>0</v>
      </c>
      <c r="AX156" s="21">
        <v>0</v>
      </c>
      <c r="AY156" s="21"/>
    </row>
    <row r="157" spans="1:51" ht="15" x14ac:dyDescent="0.25">
      <c r="A157" s="144">
        <v>2017</v>
      </c>
      <c r="B157" s="77" t="s">
        <v>157</v>
      </c>
      <c r="C157" s="78">
        <v>4</v>
      </c>
      <c r="D157" s="77">
        <v>3513900</v>
      </c>
      <c r="E157" s="78">
        <v>35139004</v>
      </c>
      <c r="F157" s="78" t="str">
        <f t="shared" si="5"/>
        <v>351390042017</v>
      </c>
      <c r="G157" s="79">
        <v>-0.51320722689766063</v>
      </c>
      <c r="H157" s="80">
        <f t="shared" si="4"/>
        <v>10966</v>
      </c>
      <c r="I157" s="81">
        <v>7996</v>
      </c>
      <c r="J157" s="82">
        <v>2970</v>
      </c>
      <c r="K157" s="83">
        <f>(H157)/VLOOKUP(D157,'Dados Base'!$B:$K,6,FALSE)</f>
        <v>49.338612435885899</v>
      </c>
      <c r="L157" s="84">
        <v>72.92</v>
      </c>
      <c r="M157" s="85" t="s">
        <v>702</v>
      </c>
      <c r="N157" s="86">
        <v>0.73399999999999999</v>
      </c>
      <c r="O157" s="87" t="s">
        <v>691</v>
      </c>
      <c r="P157" s="87" t="s">
        <v>691</v>
      </c>
      <c r="Q157" s="87" t="s">
        <v>691</v>
      </c>
      <c r="R157" s="87" t="s">
        <v>691</v>
      </c>
      <c r="S157" s="87" t="s">
        <v>691</v>
      </c>
      <c r="T157" s="87" t="s">
        <v>691</v>
      </c>
      <c r="U157" s="87" t="s">
        <v>691</v>
      </c>
      <c r="V157" s="87" t="s">
        <v>691</v>
      </c>
      <c r="W157" s="87" t="s">
        <v>691</v>
      </c>
      <c r="X157" s="21"/>
      <c r="Y157" s="21">
        <v>5.33</v>
      </c>
      <c r="Z157" s="10">
        <v>287.75326896000001</v>
      </c>
      <c r="AA157" s="10">
        <v>123.61873104000003</v>
      </c>
      <c r="AB157" s="21">
        <v>1</v>
      </c>
      <c r="AC157" s="21">
        <v>0</v>
      </c>
      <c r="AD157" s="153">
        <f>VLOOKUP(D157,'Dados Base'!$B:$K,9,FALSE)*31536000/VLOOKUP($F157,F:H,MATCH(H156,F156:AF156,0),FALSE)</f>
        <v>9863.9868685026449</v>
      </c>
      <c r="AE157" s="153">
        <f>VLOOKUP(D157,'Dados Base'!$B:$K,10,FALSE)*31536000/VLOOKUP($F157,F:H,MATCH(H156,F156:AF156,0),FALSE)</f>
        <v>1006.5292722961885</v>
      </c>
      <c r="AF157" s="21"/>
      <c r="AG157" s="21"/>
      <c r="AH157" s="21"/>
      <c r="AI157" s="21"/>
      <c r="AJ157" s="21"/>
      <c r="AK157" s="72">
        <f>(SUMIFS('Banco de Indicadores Mun. (2)'!I:I,'Banco de Indicadores Mun. (2)'!B:B,'Banco de Indicadores - Mun. (1)'!B157,'Banco de Indicadores Mun. (2)'!A:A,'Banco de Indicadores - Mun. (1)'!A157) / VLOOKUP(D157,'Dados Base'!$B:$K,8,FALSE)) * 100</f>
        <v>9.4785740740740678</v>
      </c>
      <c r="AL157" s="72">
        <f>(SUMIFS('Banco de Indicadores Mun. (2)'!I:I,'Banco de Indicadores Mun. (2)'!B:B,'Banco de Indicadores - Mun. (1)'!B157,'Banco de Indicadores Mun. (2)'!A:A,'Banco de Indicadores - Mun. (1)'!A157) / VLOOKUP(D157,'Dados Base'!$B:$K,9,FALSE)) * 100</f>
        <v>2.9845072886297355</v>
      </c>
      <c r="AM157" s="72">
        <f>(SUMIFS('Banco de Indicadores Mun. (2)'!J:J,'Banco de Indicadores Mun. (2)'!B:B,'Banco de Indicadores - Mun. (1)'!B157,'Banco de Indicadores Mun. (2)'!A:A,'Banco de Indicadores - Mun. (1)'!A157) / VLOOKUP(D157,'Dados Base'!$B:$K,7,FALSE)) * 100</f>
        <v>13.884219178082184</v>
      </c>
      <c r="AN157" s="72">
        <f>(SUMIFS('Banco de Indicadores Mun. (2)'!K:K,'Banco de Indicadores Mun. (2)'!B:B,'Banco de Indicadores - Mun. (1)'!B157,'Banco de Indicadores Mun. (2)'!A:A,'Banco de Indicadores - Mun. (1)'!A157) / VLOOKUP(D157,'Dados Base'!$B:$K,10,FALSE)) * 100</f>
        <v>0.28965714285714278</v>
      </c>
      <c r="AO157" s="21">
        <v>0</v>
      </c>
      <c r="AP157" s="125">
        <v>0</v>
      </c>
      <c r="AQ157" s="143">
        <v>0</v>
      </c>
      <c r="AR157" s="21">
        <v>9.6999999999999993</v>
      </c>
      <c r="AS157" s="37">
        <v>87.35</v>
      </c>
      <c r="AT157" s="37">
        <v>76.867999999999995</v>
      </c>
      <c r="AU157" s="37">
        <v>69.94964872669992</v>
      </c>
      <c r="AV157" s="20">
        <v>7.6769922000000008</v>
      </c>
      <c r="AW157" s="21">
        <v>0</v>
      </c>
      <c r="AX157" s="21">
        <v>0</v>
      </c>
      <c r="AY157" s="21"/>
    </row>
    <row r="158" spans="1:51" ht="15" x14ac:dyDescent="0.25">
      <c r="A158" s="144">
        <v>2017</v>
      </c>
      <c r="B158" s="77" t="s">
        <v>158</v>
      </c>
      <c r="C158" s="78">
        <v>16</v>
      </c>
      <c r="D158" s="77">
        <v>3514007</v>
      </c>
      <c r="E158" s="78">
        <v>351400716</v>
      </c>
      <c r="F158" s="78" t="str">
        <f t="shared" si="5"/>
        <v>3514007162017</v>
      </c>
      <c r="G158" s="79">
        <v>1.2295344180041745</v>
      </c>
      <c r="H158" s="80">
        <f t="shared" si="4"/>
        <v>8615</v>
      </c>
      <c r="I158" s="81">
        <v>8423</v>
      </c>
      <c r="J158" s="82">
        <v>192</v>
      </c>
      <c r="K158" s="83">
        <f>(H158)/VLOOKUP(D158,'Dados Base'!$B:$K,6,FALSE)</f>
        <v>57.398893996935172</v>
      </c>
      <c r="L158" s="84">
        <v>97.77</v>
      </c>
      <c r="M158" s="85" t="s">
        <v>702</v>
      </c>
      <c r="N158" s="86">
        <v>0.71799999999999997</v>
      </c>
      <c r="O158" s="87" t="s">
        <v>691</v>
      </c>
      <c r="P158" s="87" t="s">
        <v>691</v>
      </c>
      <c r="Q158" s="87" t="s">
        <v>691</v>
      </c>
      <c r="R158" s="87" t="s">
        <v>691</v>
      </c>
      <c r="S158" s="87" t="s">
        <v>691</v>
      </c>
      <c r="T158" s="87" t="s">
        <v>691</v>
      </c>
      <c r="U158" s="87" t="s">
        <v>691</v>
      </c>
      <c r="V158" s="87" t="s">
        <v>691</v>
      </c>
      <c r="W158" s="87" t="s">
        <v>691</v>
      </c>
      <c r="X158" s="21"/>
      <c r="Y158" s="21">
        <v>5.98</v>
      </c>
      <c r="Z158" s="10">
        <v>392.39910000000003</v>
      </c>
      <c r="AA158" s="10">
        <v>69.246899999999997</v>
      </c>
      <c r="AB158" s="21">
        <v>1</v>
      </c>
      <c r="AC158" s="21">
        <v>0</v>
      </c>
      <c r="AD158" s="153">
        <f>VLOOKUP(D158,'Dados Base'!$B:$K,9,FALSE)*31536000/VLOOKUP($F158,F:H,MATCH(H157,F157:AF157,0),FALSE)</f>
        <v>6003.370864770749</v>
      </c>
      <c r="AE158" s="153">
        <f>VLOOKUP(D158,'Dados Base'!$B:$K,10,FALSE)*31536000/VLOOKUP($F158,F:H,MATCH(H157,F157:AF157,0),FALSE)</f>
        <v>658.90655832849677</v>
      </c>
      <c r="AF158" s="21"/>
      <c r="AG158" s="21"/>
      <c r="AH158" s="21"/>
      <c r="AI158" s="21"/>
      <c r="AJ158" s="21"/>
      <c r="AK158" s="72">
        <f>(SUMIFS('Banco de Indicadores Mun. (2)'!I:I,'Banco de Indicadores Mun. (2)'!B:B,'Banco de Indicadores - Mun. (1)'!B158,'Banco de Indicadores Mun. (2)'!A:A,'Banco de Indicadores - Mun. (1)'!A158) / VLOOKUP(D158,'Dados Base'!$B:$K,8,FALSE)) * 100</f>
        <v>2.5033548387096776</v>
      </c>
      <c r="AL158" s="72">
        <f>(SUMIFS('Banco de Indicadores Mun. (2)'!I:I,'Banco de Indicadores Mun. (2)'!B:B,'Banco de Indicadores - Mun. (1)'!B158,'Banco de Indicadores Mun. (2)'!A:A,'Banco de Indicadores - Mun. (1)'!A158) / VLOOKUP(D158,'Dados Base'!$B:$K,9,FALSE)) * 100</f>
        <v>0.94639024390243909</v>
      </c>
      <c r="AM158" s="72">
        <f>(SUMIFS('Banco de Indicadores Mun. (2)'!J:J,'Banco de Indicadores Mun. (2)'!B:B,'Banco de Indicadores - Mun. (1)'!B158,'Banco de Indicadores Mun. (2)'!A:A,'Banco de Indicadores - Mun. (1)'!A158) / VLOOKUP(D158,'Dados Base'!$B:$K,7,FALSE)) * 100</f>
        <v>0.63131818181818189</v>
      </c>
      <c r="AN158" s="72">
        <f>(SUMIFS('Banco de Indicadores Mun. (2)'!K:K,'Banco de Indicadores Mun. (2)'!B:B,'Banco de Indicadores - Mun. (1)'!B158,'Banco de Indicadores Mun. (2)'!A:A,'Banco de Indicadores - Mun. (1)'!A158) / VLOOKUP(D158,'Dados Base'!$B:$K,10,FALSE)) * 100</f>
        <v>7.0794444444444453</v>
      </c>
      <c r="AO158" s="21">
        <v>0</v>
      </c>
      <c r="AP158" s="125">
        <v>0</v>
      </c>
      <c r="AQ158" s="143">
        <v>0</v>
      </c>
      <c r="AR158" s="21">
        <v>9.5</v>
      </c>
      <c r="AS158" s="37">
        <v>100</v>
      </c>
      <c r="AT158" s="37">
        <v>99.999999999999986</v>
      </c>
      <c r="AU158" s="37">
        <v>85</v>
      </c>
      <c r="AV158" s="20">
        <v>9.5</v>
      </c>
      <c r="AW158" s="21">
        <v>0</v>
      </c>
      <c r="AX158" s="21">
        <v>0</v>
      </c>
      <c r="AY158" s="21"/>
    </row>
    <row r="159" spans="1:51" ht="15" x14ac:dyDescent="0.25">
      <c r="A159" s="144">
        <v>2017</v>
      </c>
      <c r="B159" s="77" t="s">
        <v>159</v>
      </c>
      <c r="C159" s="78">
        <v>13</v>
      </c>
      <c r="D159" s="77">
        <v>3514106</v>
      </c>
      <c r="E159" s="78">
        <v>351410613</v>
      </c>
      <c r="F159" s="78" t="str">
        <f t="shared" si="5"/>
        <v>3514106132017</v>
      </c>
      <c r="G159" s="79">
        <v>0.92463451315709655</v>
      </c>
      <c r="H159" s="80">
        <f t="shared" si="4"/>
        <v>26305</v>
      </c>
      <c r="I159" s="81">
        <v>25347</v>
      </c>
      <c r="J159" s="82">
        <v>958</v>
      </c>
      <c r="K159" s="83">
        <f>(H159)/VLOOKUP(D159,'Dados Base'!$B:$K,6,FALSE)</f>
        <v>41.584987985329455</v>
      </c>
      <c r="L159" s="84">
        <v>96.36</v>
      </c>
      <c r="M159" s="85" t="s">
        <v>702</v>
      </c>
      <c r="N159" s="86">
        <v>0.72499999999999998</v>
      </c>
      <c r="O159" s="87" t="s">
        <v>691</v>
      </c>
      <c r="P159" s="87" t="s">
        <v>691</v>
      </c>
      <c r="Q159" s="87" t="s">
        <v>691</v>
      </c>
      <c r="R159" s="87" t="s">
        <v>691</v>
      </c>
      <c r="S159" s="87" t="s">
        <v>691</v>
      </c>
      <c r="T159" s="87" t="s">
        <v>691</v>
      </c>
      <c r="U159" s="87" t="s">
        <v>691</v>
      </c>
      <c r="V159" s="87" t="s">
        <v>691</v>
      </c>
      <c r="W159" s="87" t="s">
        <v>691</v>
      </c>
      <c r="X159" s="21"/>
      <c r="Y159" s="21">
        <v>20.37</v>
      </c>
      <c r="Z159" s="10">
        <v>1165.32918</v>
      </c>
      <c r="AA159" s="10">
        <v>209.67282</v>
      </c>
      <c r="AB159" s="21">
        <v>1</v>
      </c>
      <c r="AC159" s="21">
        <v>1</v>
      </c>
      <c r="AD159" s="153">
        <f>VLOOKUP(D159,'Dados Base'!$B:$K,9,FALSE)*31536000/VLOOKUP($F159,F:H,MATCH(H158,F158:AF158,0),FALSE)</f>
        <v>7408.9519102832164</v>
      </c>
      <c r="AE159" s="153">
        <f>VLOOKUP(D159,'Dados Base'!$B:$K,10,FALSE)*31536000/VLOOKUP($F159,F:H,MATCH(H158,F158:AF158,0),FALSE)</f>
        <v>875.16745865804978</v>
      </c>
      <c r="AF159" s="21"/>
      <c r="AG159" s="21"/>
      <c r="AH159" s="21"/>
      <c r="AI159" s="21"/>
      <c r="AJ159" s="21"/>
      <c r="AK159" s="72">
        <f>(SUMIFS('Banco de Indicadores Mun. (2)'!I:I,'Banco de Indicadores Mun. (2)'!B:B,'Banco de Indicadores - Mun. (1)'!B159,'Banco de Indicadores Mun. (2)'!A:A,'Banco de Indicadores - Mun. (1)'!A159) / VLOOKUP(D159,'Dados Base'!$B:$K,8,FALSE)) * 100</f>
        <v>26.984509090909093</v>
      </c>
      <c r="AL159" s="72">
        <f>(SUMIFS('Banco de Indicadores Mun. (2)'!I:I,'Banco de Indicadores Mun. (2)'!B:B,'Banco de Indicadores - Mun. (1)'!B159,'Banco de Indicadores Mun. (2)'!A:A,'Banco de Indicadores - Mun. (1)'!A159) / VLOOKUP(D159,'Dados Base'!$B:$K,9,FALSE)) * 100</f>
        <v>12.007669902912623</v>
      </c>
      <c r="AM159" s="72">
        <f>(SUMIFS('Banco de Indicadores Mun. (2)'!J:J,'Banco de Indicadores Mun. (2)'!B:B,'Banco de Indicadores - Mun. (1)'!B159,'Banco de Indicadores Mun. (2)'!A:A,'Banco de Indicadores - Mun. (1)'!A159) / VLOOKUP(D159,'Dados Base'!$B:$K,7,FALSE)) * 100</f>
        <v>36.281688118811878</v>
      </c>
      <c r="AN159" s="72">
        <f>(SUMIFS('Banco de Indicadores Mun. (2)'!K:K,'Banco de Indicadores Mun. (2)'!B:B,'Banco de Indicadores - Mun. (1)'!B159,'Banco de Indicadores Mun. (2)'!A:A,'Banco de Indicadores - Mun. (1)'!A159) / VLOOKUP(D159,'Dados Base'!$B:$K,10,FALSE)) * 100</f>
        <v>1.2580684931506854</v>
      </c>
      <c r="AO159" s="21">
        <v>0</v>
      </c>
      <c r="AP159" s="125">
        <v>0</v>
      </c>
      <c r="AQ159" s="143">
        <v>0</v>
      </c>
      <c r="AR159" s="21">
        <v>7.6</v>
      </c>
      <c r="AS159" s="37">
        <v>98</v>
      </c>
      <c r="AT159" s="37">
        <v>98.000000000000014</v>
      </c>
      <c r="AU159" s="37">
        <v>84.751089816596632</v>
      </c>
      <c r="AV159" s="20">
        <v>9.77</v>
      </c>
      <c r="AW159" s="21">
        <v>0</v>
      </c>
      <c r="AX159" s="21">
        <v>1</v>
      </c>
      <c r="AY159" s="21"/>
    </row>
    <row r="160" spans="1:51" ht="15" x14ac:dyDescent="0.25">
      <c r="A160" s="144">
        <v>2017</v>
      </c>
      <c r="B160" s="77" t="s">
        <v>160</v>
      </c>
      <c r="C160" s="78">
        <v>15</v>
      </c>
      <c r="D160" s="77">
        <v>3514205</v>
      </c>
      <c r="E160" s="78">
        <v>351420515</v>
      </c>
      <c r="F160" s="78" t="str">
        <f t="shared" si="5"/>
        <v>3514205152017</v>
      </c>
      <c r="G160" s="79">
        <v>-0.31047248735602828</v>
      </c>
      <c r="H160" s="80">
        <f t="shared" si="4"/>
        <v>2058</v>
      </c>
      <c r="I160" s="81">
        <v>1930</v>
      </c>
      <c r="J160" s="82">
        <v>128</v>
      </c>
      <c r="K160" s="83">
        <f>(H160)/VLOOKUP(D160,'Dados Base'!$B:$K,6,FALSE)</f>
        <v>26.337343230099819</v>
      </c>
      <c r="L160" s="84">
        <v>93.78</v>
      </c>
      <c r="M160" s="85" t="s">
        <v>702</v>
      </c>
      <c r="N160" s="86">
        <v>0.74199999999999999</v>
      </c>
      <c r="O160" s="87" t="s">
        <v>691</v>
      </c>
      <c r="P160" s="87" t="s">
        <v>691</v>
      </c>
      <c r="Q160" s="87" t="s">
        <v>691</v>
      </c>
      <c r="R160" s="87" t="s">
        <v>691</v>
      </c>
      <c r="S160" s="87" t="s">
        <v>691</v>
      </c>
      <c r="T160" s="87" t="s">
        <v>691</v>
      </c>
      <c r="U160" s="87" t="s">
        <v>691</v>
      </c>
      <c r="V160" s="87" t="s">
        <v>691</v>
      </c>
      <c r="W160" s="87" t="s">
        <v>691</v>
      </c>
      <c r="X160" s="21"/>
      <c r="Y160" s="21">
        <v>1.39</v>
      </c>
      <c r="Z160" s="10">
        <v>99.736919999999998</v>
      </c>
      <c r="AA160" s="10">
        <v>7.5070800000000002</v>
      </c>
      <c r="AB160" s="21">
        <v>0</v>
      </c>
      <c r="AC160" s="21">
        <v>0</v>
      </c>
      <c r="AD160" s="153">
        <f>VLOOKUP(D160,'Dados Base'!$B:$K,9,FALSE)*31536000/VLOOKUP($F160,F:H,MATCH(H159,F159:AF159,0),FALSE)</f>
        <v>9807.1137026239066</v>
      </c>
      <c r="AE160" s="153">
        <f>VLOOKUP(D160,'Dados Base'!$B:$K,10,FALSE)*31536000/VLOOKUP($F160,F:H,MATCH(H159,F159:AF159,0),FALSE)</f>
        <v>1072.6530612244896</v>
      </c>
      <c r="AF160" s="21"/>
      <c r="AG160" s="21"/>
      <c r="AH160" s="21"/>
      <c r="AI160" s="21"/>
      <c r="AJ160" s="21"/>
      <c r="AK160" s="72">
        <f>(SUMIFS('Banco de Indicadores Mun. (2)'!I:I,'Banco de Indicadores Mun. (2)'!B:B,'Banco de Indicadores - Mun. (1)'!B160,'Banco de Indicadores Mun. (2)'!A:A,'Banco de Indicadores - Mun. (1)'!A160) / VLOOKUP(D160,'Dados Base'!$B:$K,8,FALSE)) * 100</f>
        <v>9.9431428571428579</v>
      </c>
      <c r="AL160" s="72">
        <f>(SUMIFS('Banco de Indicadores Mun. (2)'!I:I,'Banco de Indicadores Mun. (2)'!B:B,'Banco de Indicadores - Mun. (1)'!B160,'Banco de Indicadores Mun. (2)'!A:A,'Banco de Indicadores - Mun. (1)'!A160) / VLOOKUP(D160,'Dados Base'!$B:$K,9,FALSE)) * 100</f>
        <v>3.2625937500000002</v>
      </c>
      <c r="AM160" s="72">
        <f>(SUMIFS('Banco de Indicadores Mun. (2)'!J:J,'Banco de Indicadores Mun. (2)'!B:B,'Banco de Indicadores - Mun. (1)'!B160,'Banco de Indicadores Mun. (2)'!A:A,'Banco de Indicadores - Mun. (1)'!A160) / VLOOKUP(D160,'Dados Base'!$B:$K,7,FALSE)) * 100</f>
        <v>8.8887857142857136</v>
      </c>
      <c r="AN160" s="72">
        <f>(SUMIFS('Banco de Indicadores Mun. (2)'!K:K,'Banco de Indicadores Mun. (2)'!B:B,'Banco de Indicadores - Mun. (1)'!B160,'Banco de Indicadores Mun. (2)'!A:A,'Banco de Indicadores - Mun. (1)'!A160) / VLOOKUP(D160,'Dados Base'!$B:$K,10,FALSE)) * 100</f>
        <v>12.051857142857145</v>
      </c>
      <c r="AO160" s="21">
        <v>0</v>
      </c>
      <c r="AP160" s="125">
        <v>0</v>
      </c>
      <c r="AQ160" s="143">
        <v>0</v>
      </c>
      <c r="AR160" s="21">
        <v>8.3000000000000007</v>
      </c>
      <c r="AS160" s="37">
        <v>100</v>
      </c>
      <c r="AT160" s="37">
        <v>100</v>
      </c>
      <c r="AU160" s="37">
        <v>93</v>
      </c>
      <c r="AV160" s="20">
        <v>10</v>
      </c>
      <c r="AW160" s="21">
        <v>0</v>
      </c>
      <c r="AX160" s="21">
        <v>0</v>
      </c>
      <c r="AY160" s="21"/>
    </row>
    <row r="161" spans="1:51" ht="15" x14ac:dyDescent="0.25">
      <c r="A161" s="144">
        <v>2017</v>
      </c>
      <c r="B161" s="77" t="s">
        <v>161</v>
      </c>
      <c r="C161" s="78">
        <v>13</v>
      </c>
      <c r="D161" s="77">
        <v>3514304</v>
      </c>
      <c r="E161" s="78">
        <v>351430413</v>
      </c>
      <c r="F161" s="78" t="str">
        <f t="shared" si="5"/>
        <v>3514304132017</v>
      </c>
      <c r="G161" s="79">
        <v>-0.12825918944748826</v>
      </c>
      <c r="H161" s="80">
        <f t="shared" si="4"/>
        <v>8516</v>
      </c>
      <c r="I161" s="81">
        <v>7802</v>
      </c>
      <c r="J161" s="82">
        <v>714</v>
      </c>
      <c r="K161" s="83">
        <f>(H161)/VLOOKUP(D161,'Dados Base'!$B:$K,6,FALSE)</f>
        <v>41.343819788328965</v>
      </c>
      <c r="L161" s="84">
        <v>91.62</v>
      </c>
      <c r="M161" s="85" t="s">
        <v>702</v>
      </c>
      <c r="N161" s="86">
        <v>0.73799999999999999</v>
      </c>
      <c r="O161" s="87" t="s">
        <v>691</v>
      </c>
      <c r="P161" s="87" t="s">
        <v>691</v>
      </c>
      <c r="Q161" s="87" t="s">
        <v>691</v>
      </c>
      <c r="R161" s="87" t="s">
        <v>691</v>
      </c>
      <c r="S161" s="87" t="s">
        <v>691</v>
      </c>
      <c r="T161" s="87" t="s">
        <v>691</v>
      </c>
      <c r="U161" s="87" t="s">
        <v>691</v>
      </c>
      <c r="V161" s="87" t="s">
        <v>691</v>
      </c>
      <c r="W161" s="87" t="s">
        <v>691</v>
      </c>
      <c r="X161" s="21"/>
      <c r="Y161" s="21">
        <v>5.7</v>
      </c>
      <c r="Z161" s="10">
        <v>408.94146000000001</v>
      </c>
      <c r="AA161" s="10">
        <v>30.780539999999998</v>
      </c>
      <c r="AB161" s="21">
        <v>0</v>
      </c>
      <c r="AC161" s="21">
        <v>0</v>
      </c>
      <c r="AD161" s="153">
        <f>VLOOKUP(D161,'Dados Base'!$B:$K,9,FALSE)*31536000/VLOOKUP($F161,F:H,MATCH(H160,F160:AF160,0),FALSE)</f>
        <v>6295.3499295443871</v>
      </c>
      <c r="AE161" s="153">
        <f>VLOOKUP(D161,'Dados Base'!$B:$K,10,FALSE)*31536000/VLOOKUP($F161,F:H,MATCH(H160,F160:AF160,0),FALSE)</f>
        <v>666.56646312822943</v>
      </c>
      <c r="AF161" s="21"/>
      <c r="AG161" s="21"/>
      <c r="AH161" s="21"/>
      <c r="AI161" s="21"/>
      <c r="AJ161" s="21"/>
      <c r="AK161" s="72">
        <f>(SUMIFS('Banco de Indicadores Mun. (2)'!I:I,'Banco de Indicadores Mun. (2)'!B:B,'Banco de Indicadores - Mun. (1)'!B161,'Banco de Indicadores Mun. (2)'!A:A,'Banco de Indicadores - Mun. (1)'!A161) / VLOOKUP(D161,'Dados Base'!$B:$K,8,FALSE)) * 100</f>
        <v>8.7354886363636357</v>
      </c>
      <c r="AL161" s="72">
        <f>(SUMIFS('Banco de Indicadores Mun. (2)'!I:I,'Banco de Indicadores Mun. (2)'!B:B,'Banco de Indicadores - Mun. (1)'!B161,'Banco de Indicadores Mun. (2)'!A:A,'Banco de Indicadores - Mun. (1)'!A161) / VLOOKUP(D161,'Dados Base'!$B:$K,9,FALSE)) * 100</f>
        <v>4.5218999999999996</v>
      </c>
      <c r="AM161" s="72">
        <f>(SUMIFS('Banco de Indicadores Mun. (2)'!J:J,'Banco de Indicadores Mun. (2)'!B:B,'Banco de Indicadores - Mun. (1)'!B161,'Banco de Indicadores Mun. (2)'!A:A,'Banco de Indicadores - Mun. (1)'!A161) / VLOOKUP(D161,'Dados Base'!$B:$K,7,FALSE)) * 100</f>
        <v>6.2495857142857147</v>
      </c>
      <c r="AN161" s="72">
        <f>(SUMIFS('Banco de Indicadores Mun. (2)'!K:K,'Banco de Indicadores Mun. (2)'!B:B,'Banco de Indicadores - Mun. (1)'!B161,'Banco de Indicadores Mun. (2)'!A:A,'Banco de Indicadores - Mun. (1)'!A161) / VLOOKUP(D161,'Dados Base'!$B:$K,10,FALSE)) * 100</f>
        <v>18.402888888888882</v>
      </c>
      <c r="AO161" s="21">
        <v>0</v>
      </c>
      <c r="AP161" s="125">
        <v>0</v>
      </c>
      <c r="AQ161" s="143">
        <v>0</v>
      </c>
      <c r="AR161" s="21">
        <v>8.8000000000000007</v>
      </c>
      <c r="AS161" s="37">
        <v>100</v>
      </c>
      <c r="AT161" s="37">
        <v>100</v>
      </c>
      <c r="AU161" s="37">
        <v>93</v>
      </c>
      <c r="AV161" s="20">
        <v>10</v>
      </c>
      <c r="AW161" s="21">
        <v>0</v>
      </c>
      <c r="AX161" s="21">
        <v>0</v>
      </c>
      <c r="AY161" s="21"/>
    </row>
    <row r="162" spans="1:51" ht="15" x14ac:dyDescent="0.25">
      <c r="A162" s="144">
        <v>2017</v>
      </c>
      <c r="B162" s="77" t="s">
        <v>162</v>
      </c>
      <c r="C162" s="78">
        <v>20</v>
      </c>
      <c r="D162" s="77">
        <v>3514403</v>
      </c>
      <c r="E162" s="78">
        <v>351440320</v>
      </c>
      <c r="F162" s="78" t="str">
        <f t="shared" si="5"/>
        <v>3514403202017</v>
      </c>
      <c r="G162" s="79">
        <v>0.47413816848211887</v>
      </c>
      <c r="H162" s="80">
        <f t="shared" si="4"/>
        <v>44545</v>
      </c>
      <c r="I162" s="81">
        <v>41309</v>
      </c>
      <c r="J162" s="82">
        <v>3236</v>
      </c>
      <c r="K162" s="83">
        <f>(H162)/VLOOKUP(D162,'Dados Base'!$B:$K,6,FALSE)</f>
        <v>91.273256290467984</v>
      </c>
      <c r="L162" s="84">
        <v>92.74</v>
      </c>
      <c r="M162" s="85" t="s">
        <v>702</v>
      </c>
      <c r="N162" s="86">
        <v>0.77600000000000002</v>
      </c>
      <c r="O162" s="87" t="s">
        <v>691</v>
      </c>
      <c r="P162" s="87" t="s">
        <v>691</v>
      </c>
      <c r="Q162" s="87" t="s">
        <v>691</v>
      </c>
      <c r="R162" s="87" t="s">
        <v>691</v>
      </c>
      <c r="S162" s="87" t="s">
        <v>691</v>
      </c>
      <c r="T162" s="87" t="s">
        <v>691</v>
      </c>
      <c r="U162" s="87" t="s">
        <v>691</v>
      </c>
      <c r="V162" s="87" t="s">
        <v>691</v>
      </c>
      <c r="W162" s="87" t="s">
        <v>691</v>
      </c>
      <c r="X162" s="21"/>
      <c r="Y162" s="21">
        <v>34.22</v>
      </c>
      <c r="Z162" s="10">
        <v>1816.233219</v>
      </c>
      <c r="AA162" s="10">
        <v>493.72478100000006</v>
      </c>
      <c r="AB162" s="21">
        <v>5</v>
      </c>
      <c r="AC162" s="21">
        <v>1</v>
      </c>
      <c r="AD162" s="153">
        <f>VLOOKUP(D162,'Dados Base'!$B:$K,9,FALSE)*31536000/VLOOKUP($F162,F:H,MATCH(H161,F161:AF161,0),FALSE)</f>
        <v>2633.6046694354022</v>
      </c>
      <c r="AE162" s="153">
        <f>VLOOKUP(D162,'Dados Base'!$B:$K,10,FALSE)*31536000/VLOOKUP($F162,F:H,MATCH(H161,F161:AF161,0),FALSE)</f>
        <v>304.42204512290937</v>
      </c>
      <c r="AF162" s="21"/>
      <c r="AG162" s="21"/>
      <c r="AH162" s="21"/>
      <c r="AI162" s="21"/>
      <c r="AJ162" s="21"/>
      <c r="AK162" s="72">
        <f>(SUMIFS('Banco de Indicadores Mun. (2)'!I:I,'Banco de Indicadores Mun. (2)'!B:B,'Banco de Indicadores - Mun. (1)'!B162,'Banco de Indicadores Mun. (2)'!A:A,'Banco de Indicadores - Mun. (1)'!A162) / VLOOKUP(D162,'Dados Base'!$B:$K,8,FALSE)) * 100</f>
        <v>19.656029761904755</v>
      </c>
      <c r="AL162" s="72">
        <f>(SUMIFS('Banco de Indicadores Mun. (2)'!I:I,'Banco de Indicadores Mun. (2)'!B:B,'Banco de Indicadores - Mun. (1)'!B162,'Banco de Indicadores Mun. (2)'!A:A,'Banco de Indicadores - Mun. (1)'!A162) / VLOOKUP(D162,'Dados Base'!$B:$K,9,FALSE)) * 100</f>
        <v>8.8769166666666628</v>
      </c>
      <c r="AM162" s="72">
        <f>(SUMIFS('Banco de Indicadores Mun. (2)'!J:J,'Banco de Indicadores Mun. (2)'!B:B,'Banco de Indicadores - Mun. (1)'!B162,'Banco de Indicadores Mun. (2)'!A:A,'Banco de Indicadores - Mun. (1)'!A162) / VLOOKUP(D162,'Dados Base'!$B:$K,7,FALSE)) * 100</f>
        <v>5.0985279999999999</v>
      </c>
      <c r="AN162" s="72">
        <f>(SUMIFS('Banco de Indicadores Mun. (2)'!K:K,'Banco de Indicadores Mun. (2)'!B:B,'Banco de Indicadores - Mun. (1)'!B162,'Banco de Indicadores Mun. (2)'!A:A,'Banco de Indicadores - Mun. (1)'!A162) / VLOOKUP(D162,'Dados Base'!$B:$K,10,FALSE)) * 100</f>
        <v>61.974348837209284</v>
      </c>
      <c r="AO162" s="21">
        <v>0</v>
      </c>
      <c r="AP162" s="125">
        <v>0</v>
      </c>
      <c r="AQ162" s="143">
        <v>0</v>
      </c>
      <c r="AR162" s="21">
        <v>3.2</v>
      </c>
      <c r="AS162" s="37">
        <v>96.05</v>
      </c>
      <c r="AT162" s="37">
        <v>96.05</v>
      </c>
      <c r="AU162" s="37">
        <v>78.626244243401828</v>
      </c>
      <c r="AV162" s="20">
        <v>8.2514749362344233</v>
      </c>
      <c r="AW162" s="21">
        <v>2</v>
      </c>
      <c r="AX162" s="21">
        <v>1</v>
      </c>
      <c r="AY162" s="21"/>
    </row>
    <row r="163" spans="1:51" ht="15" x14ac:dyDescent="0.25">
      <c r="A163" s="144">
        <v>2017</v>
      </c>
      <c r="B163" s="77" t="s">
        <v>163</v>
      </c>
      <c r="C163" s="78">
        <v>17</v>
      </c>
      <c r="D163" s="77">
        <v>3514502</v>
      </c>
      <c r="E163" s="78">
        <v>351450217</v>
      </c>
      <c r="F163" s="78" t="str">
        <f t="shared" si="5"/>
        <v>3514502172017</v>
      </c>
      <c r="G163" s="79">
        <v>-0.27444168203600849</v>
      </c>
      <c r="H163" s="80">
        <f t="shared" si="4"/>
        <v>12059</v>
      </c>
      <c r="I163" s="81">
        <v>11042</v>
      </c>
      <c r="J163" s="82">
        <v>1017</v>
      </c>
      <c r="K163" s="83">
        <f>(H163)/VLOOKUP(D163,'Dados Base'!$B:$K,6,FALSE)</f>
        <v>45.629635235356446</v>
      </c>
      <c r="L163" s="84">
        <v>91.57</v>
      </c>
      <c r="M163" s="85" t="s">
        <v>702</v>
      </c>
      <c r="N163" s="86">
        <v>0.748</v>
      </c>
      <c r="O163" s="87" t="s">
        <v>691</v>
      </c>
      <c r="P163" s="87" t="s">
        <v>691</v>
      </c>
      <c r="Q163" s="87" t="s">
        <v>691</v>
      </c>
      <c r="R163" s="87" t="s">
        <v>691</v>
      </c>
      <c r="S163" s="87" t="s">
        <v>691</v>
      </c>
      <c r="T163" s="87" t="s">
        <v>691</v>
      </c>
      <c r="U163" s="87" t="s">
        <v>691</v>
      </c>
      <c r="V163" s="87" t="s">
        <v>691</v>
      </c>
      <c r="W163" s="87" t="s">
        <v>691</v>
      </c>
      <c r="X163" s="21"/>
      <c r="Y163" s="21">
        <v>7.88</v>
      </c>
      <c r="Z163" s="10">
        <v>479.74559039999997</v>
      </c>
      <c r="AA163" s="10">
        <v>128.51040959999997</v>
      </c>
      <c r="AB163" s="21">
        <v>0</v>
      </c>
      <c r="AC163" s="21">
        <v>0</v>
      </c>
      <c r="AD163" s="153">
        <f>VLOOKUP(D163,'Dados Base'!$B:$K,9,FALSE)*31536000/VLOOKUP($F163,F:H,MATCH(H162,F162:AF162,0),FALSE)</f>
        <v>6171.7356331370756</v>
      </c>
      <c r="AE163" s="153">
        <f>VLOOKUP(D163,'Dados Base'!$B:$K,10,FALSE)*31536000/VLOOKUP($F163,F:H,MATCH(H162,F162:AF162,0),FALSE)</f>
        <v>653.78555435774115</v>
      </c>
      <c r="AF163" s="21"/>
      <c r="AG163" s="21"/>
      <c r="AH163" s="21"/>
      <c r="AI163" s="21"/>
      <c r="AJ163" s="21"/>
      <c r="AK163" s="72">
        <f>(SUMIFS('Banco de Indicadores Mun. (2)'!I:I,'Banco de Indicadores Mun. (2)'!B:B,'Banco de Indicadores - Mun. (1)'!B163,'Banco de Indicadores Mun. (2)'!A:A,'Banco de Indicadores - Mun. (1)'!A163) / VLOOKUP(D163,'Dados Base'!$B:$K,8,FALSE)) * 100</f>
        <v>6.8785206611570251</v>
      </c>
      <c r="AL163" s="72">
        <f>(SUMIFS('Banco de Indicadores Mun. (2)'!I:I,'Banco de Indicadores Mun. (2)'!B:B,'Banco de Indicadores - Mun. (1)'!B163,'Banco de Indicadores Mun. (2)'!A:A,'Banco de Indicadores - Mun. (1)'!A163) / VLOOKUP(D163,'Dados Base'!$B:$K,9,FALSE)) * 100</f>
        <v>3.5266991525423732</v>
      </c>
      <c r="AM163" s="72">
        <f>(SUMIFS('Banco de Indicadores Mun. (2)'!J:J,'Banco de Indicadores Mun. (2)'!B:B,'Banco de Indicadores - Mun. (1)'!B163,'Banco de Indicadores Mun. (2)'!A:A,'Banco de Indicadores - Mun. (1)'!A163) / VLOOKUP(D163,'Dados Base'!$B:$K,7,FALSE)) * 100</f>
        <v>7.8279062500000007</v>
      </c>
      <c r="AN163" s="72">
        <f>(SUMIFS('Banco de Indicadores Mun. (2)'!K:K,'Banco de Indicadores Mun. (2)'!B:B,'Banco de Indicadores - Mun. (1)'!B163,'Banco de Indicadores Mun. (2)'!A:A,'Banco de Indicadores - Mun. (1)'!A163) / VLOOKUP(D163,'Dados Base'!$B:$K,10,FALSE)) * 100</f>
        <v>3.2328800000000006</v>
      </c>
      <c r="AO163" s="21">
        <v>0</v>
      </c>
      <c r="AP163" s="125">
        <v>0</v>
      </c>
      <c r="AQ163" s="143">
        <v>0</v>
      </c>
      <c r="AR163" s="21">
        <v>7.2</v>
      </c>
      <c r="AS163" s="37">
        <v>98.59</v>
      </c>
      <c r="AT163" s="37">
        <v>98.590000000000018</v>
      </c>
      <c r="AU163" s="37">
        <v>78.872315340909097</v>
      </c>
      <c r="AV163" s="20">
        <v>8.4055300000000006</v>
      </c>
      <c r="AW163" s="21">
        <v>0</v>
      </c>
      <c r="AX163" s="21">
        <v>0</v>
      </c>
      <c r="AY163" s="21"/>
    </row>
    <row r="164" spans="1:51" ht="15" x14ac:dyDescent="0.25">
      <c r="A164" s="144">
        <v>2017</v>
      </c>
      <c r="B164" s="77" t="s">
        <v>164</v>
      </c>
      <c r="C164" s="78">
        <v>9</v>
      </c>
      <c r="D164" s="77">
        <v>3514601</v>
      </c>
      <c r="E164" s="78">
        <v>35146019</v>
      </c>
      <c r="F164" s="78" t="str">
        <f t="shared" si="5"/>
        <v>351460192017</v>
      </c>
      <c r="G164" s="79">
        <v>1.9302614757077396</v>
      </c>
      <c r="H164" s="80">
        <f t="shared" si="4"/>
        <v>9200</v>
      </c>
      <c r="I164" s="81">
        <v>8993</v>
      </c>
      <c r="J164" s="82">
        <v>207</v>
      </c>
      <c r="K164" s="83">
        <f>(H164)/VLOOKUP(D164,'Dados Base'!$B:$K,6,FALSE)</f>
        <v>82.980066744836293</v>
      </c>
      <c r="L164" s="84">
        <v>97.75</v>
      </c>
      <c r="M164" s="85" t="s">
        <v>702</v>
      </c>
      <c r="N164" s="86">
        <v>0.74399999999999999</v>
      </c>
      <c r="O164" s="87" t="s">
        <v>691</v>
      </c>
      <c r="P164" s="87" t="s">
        <v>691</v>
      </c>
      <c r="Q164" s="87" t="s">
        <v>691</v>
      </c>
      <c r="R164" s="87" t="s">
        <v>691</v>
      </c>
      <c r="S164" s="87" t="s">
        <v>691</v>
      </c>
      <c r="T164" s="87" t="s">
        <v>691</v>
      </c>
      <c r="U164" s="87" t="s">
        <v>691</v>
      </c>
      <c r="V164" s="87" t="s">
        <v>691</v>
      </c>
      <c r="W164" s="87" t="s">
        <v>691</v>
      </c>
      <c r="X164" s="21"/>
      <c r="Y164" s="21">
        <v>6.39</v>
      </c>
      <c r="Z164" s="10">
        <v>419.15879999999999</v>
      </c>
      <c r="AA164" s="10">
        <v>73.969200000000001</v>
      </c>
      <c r="AB164" s="21">
        <v>1</v>
      </c>
      <c r="AC164" s="21">
        <v>0</v>
      </c>
      <c r="AD164" s="153">
        <f>VLOOKUP(D164,'Dados Base'!$B:$K,9,FALSE)*31536000/VLOOKUP($F164,F:H,MATCH(H163,F163:AF163,0),FALSE)</f>
        <v>5176.0173913043482</v>
      </c>
      <c r="AE164" s="153">
        <f>VLOOKUP(D164,'Dados Base'!$B:$K,10,FALSE)*31536000/VLOOKUP($F164,F:H,MATCH(H163,F163:AF163,0),FALSE)</f>
        <v>617.00869565217408</v>
      </c>
      <c r="AF164" s="21"/>
      <c r="AG164" s="21"/>
      <c r="AH164" s="21"/>
      <c r="AI164" s="21"/>
      <c r="AJ164" s="21"/>
      <c r="AK164" s="72">
        <f>(SUMIFS('Banco de Indicadores Mun. (2)'!I:I,'Banco de Indicadores Mun. (2)'!B:B,'Banco de Indicadores - Mun. (1)'!B164,'Banco de Indicadores Mun. (2)'!A:A,'Banco de Indicadores - Mun. (1)'!A164) / VLOOKUP(D164,'Dados Base'!$B:$K,8,FALSE)) * 100</f>
        <v>3.1891636363636358</v>
      </c>
      <c r="AL164" s="72">
        <f>(SUMIFS('Banco de Indicadores Mun. (2)'!I:I,'Banco de Indicadores Mun. (2)'!B:B,'Banco de Indicadores - Mun. (1)'!B164,'Banco de Indicadores Mun. (2)'!A:A,'Banco de Indicadores - Mun. (1)'!A164) / VLOOKUP(D164,'Dados Base'!$B:$K,9,FALSE)) * 100</f>
        <v>1.161615894039735</v>
      </c>
      <c r="AM164" s="72">
        <f>(SUMIFS('Banco de Indicadores Mun. (2)'!J:J,'Banco de Indicadores Mun. (2)'!B:B,'Banco de Indicadores - Mun. (1)'!B164,'Banco de Indicadores Mun. (2)'!A:A,'Banco de Indicadores - Mun. (1)'!A164) / VLOOKUP(D164,'Dados Base'!$B:$K,7,FALSE)) * 100</f>
        <v>0</v>
      </c>
      <c r="AN164" s="72">
        <f>(SUMIFS('Banco de Indicadores Mun. (2)'!K:K,'Banco de Indicadores Mun. (2)'!B:B,'Banco de Indicadores - Mun. (1)'!B164,'Banco de Indicadores Mun. (2)'!A:A,'Banco de Indicadores - Mun. (1)'!A164) / VLOOKUP(D164,'Dados Base'!$B:$K,10,FALSE)) * 100</f>
        <v>9.7446666666666619</v>
      </c>
      <c r="AO164" s="21">
        <v>0</v>
      </c>
      <c r="AP164" s="125">
        <v>0</v>
      </c>
      <c r="AQ164" s="143">
        <v>0</v>
      </c>
      <c r="AR164" s="21">
        <v>10</v>
      </c>
      <c r="AS164" s="37">
        <v>100</v>
      </c>
      <c r="AT164" s="37">
        <v>99.999999999999986</v>
      </c>
      <c r="AU164" s="37">
        <v>85</v>
      </c>
      <c r="AV164" s="20">
        <v>10</v>
      </c>
      <c r="AW164" s="21">
        <v>0</v>
      </c>
      <c r="AX164" s="21">
        <v>0</v>
      </c>
      <c r="AY164" s="21"/>
    </row>
    <row r="165" spans="1:51" ht="15" x14ac:dyDescent="0.25">
      <c r="A165" s="144">
        <v>2017</v>
      </c>
      <c r="B165" s="77" t="s">
        <v>165</v>
      </c>
      <c r="C165" s="78">
        <v>17</v>
      </c>
      <c r="D165" s="77">
        <v>3514700</v>
      </c>
      <c r="E165" s="78">
        <v>351470017</v>
      </c>
      <c r="F165" s="78" t="str">
        <f t="shared" si="5"/>
        <v>3514700172017</v>
      </c>
      <c r="G165" s="79">
        <v>-0.40253772182380354</v>
      </c>
      <c r="H165" s="80">
        <f t="shared" si="4"/>
        <v>6244</v>
      </c>
      <c r="I165" s="81">
        <v>5112</v>
      </c>
      <c r="J165" s="82">
        <v>1132</v>
      </c>
      <c r="K165" s="83">
        <f>(H165)/VLOOKUP(D165,'Dados Base'!$B:$K,6,FALSE)</f>
        <v>12.133931868089158</v>
      </c>
      <c r="L165" s="84">
        <v>81.87</v>
      </c>
      <c r="M165" s="85" t="s">
        <v>702</v>
      </c>
      <c r="N165" s="86">
        <v>0.745</v>
      </c>
      <c r="O165" s="87" t="s">
        <v>691</v>
      </c>
      <c r="P165" s="87" t="s">
        <v>691</v>
      </c>
      <c r="Q165" s="87" t="s">
        <v>691</v>
      </c>
      <c r="R165" s="87" t="s">
        <v>691</v>
      </c>
      <c r="S165" s="87" t="s">
        <v>691</v>
      </c>
      <c r="T165" s="87" t="s">
        <v>691</v>
      </c>
      <c r="U165" s="87" t="s">
        <v>691</v>
      </c>
      <c r="V165" s="87" t="s">
        <v>691</v>
      </c>
      <c r="W165" s="87" t="s">
        <v>691</v>
      </c>
      <c r="X165" s="21"/>
      <c r="Y165" s="21">
        <v>3.48</v>
      </c>
      <c r="Z165" s="10">
        <v>244.47149999999999</v>
      </c>
      <c r="AA165" s="10">
        <v>24.1785</v>
      </c>
      <c r="AB165" s="21">
        <v>0</v>
      </c>
      <c r="AC165" s="21">
        <v>0</v>
      </c>
      <c r="AD165" s="153">
        <f>VLOOKUP(D165,'Dados Base'!$B:$K,9,FALSE)*31536000/VLOOKUP($F165,F:H,MATCH(H164,F164:AF164,0),FALSE)</f>
        <v>22727.73862908392</v>
      </c>
      <c r="AE165" s="153">
        <f>VLOOKUP(D165,'Dados Base'!$B:$K,10,FALSE)*31536000/VLOOKUP($F165,F:H,MATCH(H164,F164:AF164,0),FALSE)</f>
        <v>2525.3042921204346</v>
      </c>
      <c r="AF165" s="21"/>
      <c r="AG165" s="21"/>
      <c r="AH165" s="21"/>
      <c r="AI165" s="21"/>
      <c r="AJ165" s="21"/>
      <c r="AK165" s="72">
        <f>(SUMIFS('Banco de Indicadores Mun. (2)'!I:I,'Banco de Indicadores Mun. (2)'!B:B,'Banco de Indicadores - Mun. (1)'!B165,'Banco de Indicadores Mun. (2)'!A:A,'Banco de Indicadores - Mun. (1)'!A165) / VLOOKUP(D165,'Dados Base'!$B:$K,8,FALSE)) * 100</f>
        <v>1.6016391304347826</v>
      </c>
      <c r="AL165" s="72">
        <f>(SUMIFS('Banco de Indicadores Mun. (2)'!I:I,'Banco de Indicadores Mun. (2)'!B:B,'Banco de Indicadores - Mun. (1)'!B165,'Banco de Indicadores Mun. (2)'!A:A,'Banco de Indicadores - Mun. (1)'!A165) / VLOOKUP(D165,'Dados Base'!$B:$K,9,FALSE)) * 100</f>
        <v>0.81861555555555554</v>
      </c>
      <c r="AM165" s="72">
        <f>(SUMIFS('Banco de Indicadores Mun. (2)'!J:J,'Banco de Indicadores Mun. (2)'!B:B,'Banco de Indicadores - Mun. (1)'!B165,'Banco de Indicadores Mun. (2)'!A:A,'Banco de Indicadores - Mun. (1)'!A165) / VLOOKUP(D165,'Dados Base'!$B:$K,7,FALSE)) * 100</f>
        <v>1.7607499999999998</v>
      </c>
      <c r="AN165" s="72">
        <f>(SUMIFS('Banco de Indicadores Mun. (2)'!K:K,'Banco de Indicadores Mun. (2)'!B:B,'Banco de Indicadores - Mun. (1)'!B165,'Banco de Indicadores Mun. (2)'!A:A,'Banco de Indicadores - Mun. (1)'!A165) / VLOOKUP(D165,'Dados Base'!$B:$K,10,FALSE)) * 100</f>
        <v>1.0288400000000004</v>
      </c>
      <c r="AO165" s="21">
        <v>0</v>
      </c>
      <c r="AP165" s="125">
        <v>0</v>
      </c>
      <c r="AQ165" s="143">
        <v>0</v>
      </c>
      <c r="AR165" s="21">
        <v>8.9</v>
      </c>
      <c r="AS165" s="37">
        <v>100</v>
      </c>
      <c r="AT165" s="37">
        <v>100</v>
      </c>
      <c r="AU165" s="37">
        <v>91</v>
      </c>
      <c r="AV165" s="20">
        <v>10</v>
      </c>
      <c r="AW165" s="21">
        <v>0</v>
      </c>
      <c r="AX165" s="21">
        <v>0</v>
      </c>
      <c r="AY165" s="21"/>
    </row>
    <row r="166" spans="1:51" ht="15" x14ac:dyDescent="0.25">
      <c r="A166" s="144">
        <v>2017</v>
      </c>
      <c r="B166" s="77" t="s">
        <v>166</v>
      </c>
      <c r="C166" s="78">
        <v>11</v>
      </c>
      <c r="D166" s="77">
        <v>3514809</v>
      </c>
      <c r="E166" s="78">
        <v>351480911</v>
      </c>
      <c r="F166" s="78" t="str">
        <f t="shared" si="5"/>
        <v>3514809112017</v>
      </c>
      <c r="G166" s="79">
        <v>0.24955547938620981</v>
      </c>
      <c r="H166" s="80">
        <f t="shared" si="4"/>
        <v>14990</v>
      </c>
      <c r="I166" s="81">
        <v>7377</v>
      </c>
      <c r="J166" s="82">
        <v>7613</v>
      </c>
      <c r="K166" s="83">
        <f>(H166)/VLOOKUP(D166,'Dados Base'!$B:$K,6,FALSE)</f>
        <v>9.0479438411811213</v>
      </c>
      <c r="L166" s="84">
        <v>49.21</v>
      </c>
      <c r="M166" s="85" t="s">
        <v>702</v>
      </c>
      <c r="N166" s="86">
        <v>0.69099999999999995</v>
      </c>
      <c r="O166" s="87" t="s">
        <v>691</v>
      </c>
      <c r="P166" s="87" t="s">
        <v>691</v>
      </c>
      <c r="Q166" s="87" t="s">
        <v>691</v>
      </c>
      <c r="R166" s="87" t="s">
        <v>691</v>
      </c>
      <c r="S166" s="87" t="s">
        <v>691</v>
      </c>
      <c r="T166" s="87" t="s">
        <v>691</v>
      </c>
      <c r="U166" s="87" t="s">
        <v>691</v>
      </c>
      <c r="V166" s="87" t="s">
        <v>691</v>
      </c>
      <c r="W166" s="87" t="s">
        <v>691</v>
      </c>
      <c r="X166" s="21"/>
      <c r="Y166" s="21">
        <v>5.32</v>
      </c>
      <c r="Z166" s="10">
        <v>279.18423889200005</v>
      </c>
      <c r="AA166" s="10">
        <v>130.99976110799994</v>
      </c>
      <c r="AB166" s="21">
        <v>1</v>
      </c>
      <c r="AC166" s="21">
        <v>0</v>
      </c>
      <c r="AD166" s="153">
        <f>VLOOKUP(D166,'Dados Base'!$B:$K,9,FALSE)*31536000/VLOOKUP($F166,F:H,MATCH(H165,F165:AF165,0),FALSE)</f>
        <v>105589.84923282189</v>
      </c>
      <c r="AE166" s="153">
        <f>VLOOKUP(D166,'Dados Base'!$B:$K,10,FALSE)*31536000/VLOOKUP($F166,F:H,MATCH(H165,F165:AF165,0),FALSE)</f>
        <v>13632.640426951299</v>
      </c>
      <c r="AF166" s="21"/>
      <c r="AG166" s="21"/>
      <c r="AH166" s="21"/>
      <c r="AI166" s="21"/>
      <c r="AJ166" s="21"/>
      <c r="AK166" s="72">
        <f>(SUMIFS('Banco de Indicadores Mun. (2)'!I:I,'Banco de Indicadores Mun. (2)'!B:B,'Banco de Indicadores - Mun. (1)'!B166,'Banco de Indicadores Mun. (2)'!A:A,'Banco de Indicadores - Mun. (1)'!A166) / VLOOKUP(D166,'Dados Base'!$B:$K,8,FALSE)) * 100</f>
        <v>0.42835251141552511</v>
      </c>
      <c r="AL166" s="72">
        <f>(SUMIFS('Banco de Indicadores Mun. (2)'!I:I,'Banco de Indicadores Mun. (2)'!B:B,'Banco de Indicadores - Mun. (1)'!B166,'Banco de Indicadores Mun. (2)'!A:A,'Banco de Indicadores - Mun. (1)'!A166) / VLOOKUP(D166,'Dados Base'!$B:$K,9,FALSE)) * 100</f>
        <v>0.18690814903367206</v>
      </c>
      <c r="AM166" s="72">
        <f>(SUMIFS('Banco de Indicadores Mun. (2)'!J:J,'Banco de Indicadores Mun. (2)'!B:B,'Banco de Indicadores - Mun. (1)'!B166,'Banco de Indicadores Mun. (2)'!A:A,'Banco de Indicadores - Mun. (1)'!A166) / VLOOKUP(D166,'Dados Base'!$B:$K,7,FALSE)) * 100</f>
        <v>0.56608754863813227</v>
      </c>
      <c r="AN166" s="72">
        <f>(SUMIFS('Banco de Indicadores Mun. (2)'!K:K,'Banco de Indicadores Mun. (2)'!B:B,'Banco de Indicadores - Mun. (1)'!B166,'Banco de Indicadores Mun. (2)'!A:A,'Banco de Indicadores - Mun. (1)'!A166) / VLOOKUP(D166,'Dados Base'!$B:$K,10,FALSE)) * 100</f>
        <v>0.10059413580246915</v>
      </c>
      <c r="AO166" s="21">
        <v>1</v>
      </c>
      <c r="AP166" s="125">
        <v>0</v>
      </c>
      <c r="AQ166" s="143">
        <v>12</v>
      </c>
      <c r="AR166" s="21">
        <v>9.5</v>
      </c>
      <c r="AS166" s="37">
        <v>89.15</v>
      </c>
      <c r="AT166" s="37">
        <v>88.882550000000009</v>
      </c>
      <c r="AU166" s="37">
        <v>68.06317137967352</v>
      </c>
      <c r="AV166" s="20">
        <v>7.7567522050910984</v>
      </c>
      <c r="AW166" s="21">
        <v>0</v>
      </c>
      <c r="AX166" s="21">
        <v>0</v>
      </c>
      <c r="AY166" s="21"/>
    </row>
    <row r="167" spans="1:51" ht="15" x14ac:dyDescent="0.25">
      <c r="A167" s="144">
        <v>2017</v>
      </c>
      <c r="B167" s="77" t="s">
        <v>167</v>
      </c>
      <c r="C167" s="78">
        <v>5</v>
      </c>
      <c r="D167" s="77">
        <v>3514908</v>
      </c>
      <c r="E167" s="78">
        <v>35149085</v>
      </c>
      <c r="F167" s="78" t="str">
        <f t="shared" si="5"/>
        <v>351490852017</v>
      </c>
      <c r="G167" s="79">
        <v>1.0464940932126909</v>
      </c>
      <c r="H167" s="80">
        <f t="shared" si="4"/>
        <v>16901</v>
      </c>
      <c r="I167" s="81">
        <v>14017</v>
      </c>
      <c r="J167" s="82">
        <v>2884</v>
      </c>
      <c r="K167" s="83">
        <f>(H167)/VLOOKUP(D167,'Dados Base'!$B:$K,6,FALSE)</f>
        <v>83.88842011217551</v>
      </c>
      <c r="L167" s="84">
        <v>82.94</v>
      </c>
      <c r="M167" s="85" t="s">
        <v>702</v>
      </c>
      <c r="N167" s="86">
        <v>0.69499999999999995</v>
      </c>
      <c r="O167" s="87" t="s">
        <v>691</v>
      </c>
      <c r="P167" s="87" t="s">
        <v>691</v>
      </c>
      <c r="Q167" s="87" t="s">
        <v>691</v>
      </c>
      <c r="R167" s="87" t="s">
        <v>691</v>
      </c>
      <c r="S167" s="87" t="s">
        <v>691</v>
      </c>
      <c r="T167" s="87" t="s">
        <v>691</v>
      </c>
      <c r="U167" s="87" t="s">
        <v>691</v>
      </c>
      <c r="V167" s="87" t="s">
        <v>691</v>
      </c>
      <c r="W167" s="87" t="s">
        <v>691</v>
      </c>
      <c r="X167" s="21"/>
      <c r="Y167" s="21">
        <v>9.69</v>
      </c>
      <c r="Z167" s="10">
        <v>611.394858</v>
      </c>
      <c r="AA167" s="10">
        <v>136.289142</v>
      </c>
      <c r="AB167" s="21">
        <v>5</v>
      </c>
      <c r="AC167" s="21">
        <v>0</v>
      </c>
      <c r="AD167" s="153">
        <f>VLOOKUP(D167,'Dados Base'!$B:$K,9,FALSE)*31536000/VLOOKUP($F167,F:H,MATCH(H166,F166:AF166,0),FALSE)</f>
        <v>4030.3982012898646</v>
      </c>
      <c r="AE167" s="153">
        <f>VLOOKUP(D167,'Dados Base'!$B:$K,10,FALSE)*31536000/VLOOKUP($F167,F:H,MATCH(H166,F166:AF166,0),FALSE)</f>
        <v>559.77752795692572</v>
      </c>
      <c r="AF167" s="21"/>
      <c r="AG167" s="21"/>
      <c r="AH167" s="21"/>
      <c r="AI167" s="21"/>
      <c r="AJ167" s="21"/>
      <c r="AK167" s="72">
        <f>(SUMIFS('Banco de Indicadores Mun. (2)'!I:I,'Banco de Indicadores Mun. (2)'!B:B,'Banco de Indicadores - Mun. (1)'!B167,'Banco de Indicadores Mun. (2)'!A:A,'Banco de Indicadores - Mun. (1)'!A167) / VLOOKUP(D167,'Dados Base'!$B:$K,8,FALSE)) * 100</f>
        <v>42.133387499999998</v>
      </c>
      <c r="AL167" s="72">
        <f>(SUMIFS('Banco de Indicadores Mun. (2)'!I:I,'Banco de Indicadores Mun. (2)'!B:B,'Banco de Indicadores - Mun. (1)'!B167,'Banco de Indicadores Mun. (2)'!A:A,'Banco de Indicadores - Mun. (1)'!A167) / VLOOKUP(D167,'Dados Base'!$B:$K,9,FALSE)) * 100</f>
        <v>15.604958333333332</v>
      </c>
      <c r="AM167" s="72">
        <f>(SUMIFS('Banco de Indicadores Mun. (2)'!J:J,'Banco de Indicadores Mun. (2)'!B:B,'Banco de Indicadores - Mun. (1)'!B167,'Banco de Indicadores Mun. (2)'!A:A,'Banco de Indicadores - Mun. (1)'!A167) / VLOOKUP(D167,'Dados Base'!$B:$K,7,FALSE)) * 100</f>
        <v>52.353960000000001</v>
      </c>
      <c r="AN167" s="72">
        <f>(SUMIFS('Banco de Indicadores Mun. (2)'!K:K,'Banco de Indicadores Mun. (2)'!B:B,'Banco de Indicadores - Mun. (1)'!B167,'Banco de Indicadores Mun. (2)'!A:A,'Banco de Indicadores - Mun. (1)'!A167) / VLOOKUP(D167,'Dados Base'!$B:$K,10,FALSE)) * 100</f>
        <v>25.099099999999996</v>
      </c>
      <c r="AO167" s="21">
        <v>0</v>
      </c>
      <c r="AP167" s="125">
        <v>0</v>
      </c>
      <c r="AQ167" s="143">
        <v>0</v>
      </c>
      <c r="AR167" s="21">
        <v>9.8000000000000007</v>
      </c>
      <c r="AS167" s="37">
        <v>98.95</v>
      </c>
      <c r="AT167" s="37">
        <v>98.95</v>
      </c>
      <c r="AU167" s="37">
        <v>81.771825798064427</v>
      </c>
      <c r="AV167" s="20">
        <v>9.6842499999999987</v>
      </c>
      <c r="AW167" s="21">
        <v>0</v>
      </c>
      <c r="AX167" s="21">
        <v>0</v>
      </c>
      <c r="AY167" s="21"/>
    </row>
    <row r="168" spans="1:51" ht="15" x14ac:dyDescent="0.25">
      <c r="A168" s="144">
        <v>2017</v>
      </c>
      <c r="B168" s="77" t="s">
        <v>168</v>
      </c>
      <c r="C168" s="78">
        <v>16</v>
      </c>
      <c r="D168" s="77">
        <v>3514924</v>
      </c>
      <c r="E168" s="78">
        <v>351492416</v>
      </c>
      <c r="F168" s="78" t="str">
        <f t="shared" si="5"/>
        <v>3514924162017</v>
      </c>
      <c r="G168" s="79">
        <v>1.3848944847151268</v>
      </c>
      <c r="H168" s="80">
        <f t="shared" si="4"/>
        <v>3393</v>
      </c>
      <c r="I168" s="81">
        <v>3157</v>
      </c>
      <c r="J168" s="82">
        <v>236</v>
      </c>
      <c r="K168" s="83">
        <f>(H168)/VLOOKUP(D168,'Dados Base'!$B:$K,6,FALSE)</f>
        <v>36.597993743932697</v>
      </c>
      <c r="L168" s="84">
        <v>93.04</v>
      </c>
      <c r="M168" s="85" t="s">
        <v>702</v>
      </c>
      <c r="N168" s="86">
        <v>0.747</v>
      </c>
      <c r="O168" s="87" t="s">
        <v>691</v>
      </c>
      <c r="P168" s="87" t="s">
        <v>691</v>
      </c>
      <c r="Q168" s="87" t="s">
        <v>691</v>
      </c>
      <c r="R168" s="87" t="s">
        <v>691</v>
      </c>
      <c r="S168" s="87" t="s">
        <v>691</v>
      </c>
      <c r="T168" s="87" t="s">
        <v>691</v>
      </c>
      <c r="U168" s="87" t="s">
        <v>691</v>
      </c>
      <c r="V168" s="87" t="s">
        <v>691</v>
      </c>
      <c r="W168" s="87" t="s">
        <v>691</v>
      </c>
      <c r="X168" s="21"/>
      <c r="Y168" s="21">
        <v>2.27</v>
      </c>
      <c r="Z168" s="10">
        <v>122.99688</v>
      </c>
      <c r="AA168" s="10">
        <v>51.963119999999996</v>
      </c>
      <c r="AB168" s="21">
        <v>3</v>
      </c>
      <c r="AC168" s="21">
        <v>0</v>
      </c>
      <c r="AD168" s="153">
        <f>VLOOKUP(D168,'Dados Base'!$B:$K,9,FALSE)*31536000/VLOOKUP($F168,F:H,MATCH(H167,F167:AF167,0),FALSE)</f>
        <v>6134.3236074270553</v>
      </c>
      <c r="AE168" s="153">
        <f>VLOOKUP(D168,'Dados Base'!$B:$K,10,FALSE)*31536000/VLOOKUP($F168,F:H,MATCH(H167,F167:AF167,0),FALSE)</f>
        <v>557.66578249336885</v>
      </c>
      <c r="AF168" s="21"/>
      <c r="AG168" s="21"/>
      <c r="AH168" s="21"/>
      <c r="AI168" s="21"/>
      <c r="AJ168" s="21"/>
      <c r="AK168" s="72">
        <f>(SUMIFS('Banco de Indicadores Mun. (2)'!I:I,'Banco de Indicadores Mun. (2)'!B:B,'Banco de Indicadores - Mun. (1)'!B168,'Banco de Indicadores Mun. (2)'!A:A,'Banco de Indicadores - Mun. (1)'!A168) / VLOOKUP(D168,'Dados Base'!$B:$K,8,FALSE)) * 100</f>
        <v>110.33348148148147</v>
      </c>
      <c r="AL168" s="72">
        <f>(SUMIFS('Banco de Indicadores Mun. (2)'!I:I,'Banco de Indicadores Mun. (2)'!B:B,'Banco de Indicadores - Mun. (1)'!B168,'Banco de Indicadores Mun. (2)'!A:A,'Banco de Indicadores - Mun. (1)'!A168) / VLOOKUP(D168,'Dados Base'!$B:$K,9,FALSE)) * 100</f>
        <v>45.136424242424241</v>
      </c>
      <c r="AM168" s="72">
        <f>(SUMIFS('Banco de Indicadores Mun. (2)'!J:J,'Banco de Indicadores Mun. (2)'!B:B,'Banco de Indicadores - Mun. (1)'!B168,'Banco de Indicadores Mun. (2)'!A:A,'Banco de Indicadores - Mun. (1)'!A168) / VLOOKUP(D168,'Dados Base'!$B:$K,7,FALSE)) * 100</f>
        <v>129.1004761904762</v>
      </c>
      <c r="AN168" s="72">
        <f>(SUMIFS('Banco de Indicadores Mun. (2)'!K:K,'Banco de Indicadores Mun. (2)'!B:B,'Banco de Indicadores - Mun. (1)'!B168,'Banco de Indicadores Mun. (2)'!A:A,'Banco de Indicadores - Mun. (1)'!A168) / VLOOKUP(D168,'Dados Base'!$B:$K,10,FALSE)) * 100</f>
        <v>44.648999999999987</v>
      </c>
      <c r="AO168" s="21">
        <v>0</v>
      </c>
      <c r="AP168" s="125">
        <v>0</v>
      </c>
      <c r="AQ168" s="143">
        <v>0</v>
      </c>
      <c r="AR168" s="21">
        <v>9.8000000000000007</v>
      </c>
      <c r="AS168" s="37">
        <v>95</v>
      </c>
      <c r="AT168" s="37">
        <v>95</v>
      </c>
      <c r="AU168" s="37">
        <v>70.3</v>
      </c>
      <c r="AV168" s="20">
        <v>7.6945000000000006</v>
      </c>
      <c r="AW168" s="21">
        <v>0</v>
      </c>
      <c r="AX168" s="21">
        <v>0</v>
      </c>
      <c r="AY168" s="21"/>
    </row>
    <row r="169" spans="1:51" ht="15" x14ac:dyDescent="0.25">
      <c r="A169" s="144">
        <v>2017</v>
      </c>
      <c r="B169" s="77" t="s">
        <v>169</v>
      </c>
      <c r="C169" s="78">
        <v>15</v>
      </c>
      <c r="D169" s="77">
        <v>3514957</v>
      </c>
      <c r="E169" s="78">
        <v>351495715</v>
      </c>
      <c r="F169" s="78" t="str">
        <f t="shared" si="5"/>
        <v>3514957152017</v>
      </c>
      <c r="G169" s="79">
        <v>-0.14828508748547797</v>
      </c>
      <c r="H169" s="80">
        <f t="shared" si="4"/>
        <v>2408</v>
      </c>
      <c r="I169" s="81">
        <v>2114</v>
      </c>
      <c r="J169" s="82">
        <v>294</v>
      </c>
      <c r="K169" s="83">
        <f>(H169)/VLOOKUP(D169,'Dados Base'!$B:$K,6,FALSE)</f>
        <v>28.769414575866186</v>
      </c>
      <c r="L169" s="84">
        <v>87.79</v>
      </c>
      <c r="M169" s="85" t="s">
        <v>702</v>
      </c>
      <c r="N169" s="86">
        <v>0.73</v>
      </c>
      <c r="O169" s="87" t="s">
        <v>691</v>
      </c>
      <c r="P169" s="87" t="s">
        <v>691</v>
      </c>
      <c r="Q169" s="87" t="s">
        <v>691</v>
      </c>
      <c r="R169" s="87" t="s">
        <v>691</v>
      </c>
      <c r="S169" s="87" t="s">
        <v>691</v>
      </c>
      <c r="T169" s="87" t="s">
        <v>691</v>
      </c>
      <c r="U169" s="87" t="s">
        <v>691</v>
      </c>
      <c r="V169" s="87" t="s">
        <v>691</v>
      </c>
      <c r="W169" s="87" t="s">
        <v>691</v>
      </c>
      <c r="X169" s="21"/>
      <c r="Y169" s="21">
        <v>1.47</v>
      </c>
      <c r="Z169" s="10">
        <v>95.800319999999999</v>
      </c>
      <c r="AA169" s="10">
        <v>17.869679999999999</v>
      </c>
      <c r="AB169" s="21">
        <v>0</v>
      </c>
      <c r="AC169" s="21">
        <v>0</v>
      </c>
      <c r="AD169" s="153">
        <f>VLOOKUP(D169,'Dados Base'!$B:$K,9,FALSE)*31536000/VLOOKUP($F169,F:H,MATCH(H168,F168:AF168,0),FALSE)</f>
        <v>8381.6611295681068</v>
      </c>
      <c r="AE169" s="153">
        <f>VLOOKUP(D169,'Dados Base'!$B:$K,10,FALSE)*31536000/VLOOKUP($F169,F:H,MATCH(H168,F168:AF168,0),FALSE)</f>
        <v>1047.7076411960131</v>
      </c>
      <c r="AF169" s="21"/>
      <c r="AG169" s="21"/>
      <c r="AH169" s="21"/>
      <c r="AI169" s="21"/>
      <c r="AJ169" s="21"/>
      <c r="AK169" s="72">
        <f>(SUMIFS('Banco de Indicadores Mun. (2)'!I:I,'Banco de Indicadores Mun. (2)'!B:B,'Banco de Indicadores - Mun. (1)'!B169,'Banco de Indicadores Mun. (2)'!A:A,'Banco de Indicadores - Mun. (1)'!A169) / VLOOKUP(D169,'Dados Base'!$B:$K,8,FALSE)) * 100</f>
        <v>77.788809523809519</v>
      </c>
      <c r="AL169" s="72">
        <f>(SUMIFS('Banco de Indicadores Mun. (2)'!I:I,'Banco de Indicadores Mun. (2)'!B:B,'Banco de Indicadores - Mun. (1)'!B169,'Banco de Indicadores Mun. (2)'!A:A,'Banco de Indicadores - Mun. (1)'!A169) / VLOOKUP(D169,'Dados Base'!$B:$K,9,FALSE)) * 100</f>
        <v>25.524453124999997</v>
      </c>
      <c r="AM169" s="72">
        <f>(SUMIFS('Banco de Indicadores Mun. (2)'!J:J,'Banco de Indicadores Mun. (2)'!B:B,'Banco de Indicadores - Mun. (1)'!B169,'Banco de Indicadores Mun. (2)'!A:A,'Banco de Indicadores - Mun. (1)'!A169) / VLOOKUP(D169,'Dados Base'!$B:$K,7,FALSE)) * 100</f>
        <v>110.91076923076922</v>
      </c>
      <c r="AN169" s="72">
        <f>(SUMIFS('Banco de Indicadores Mun. (2)'!K:K,'Banco de Indicadores Mun. (2)'!B:B,'Banco de Indicadores - Mun. (1)'!B169,'Banco de Indicadores Mun. (2)'!A:A,'Banco de Indicadores - Mun. (1)'!A169) / VLOOKUP(D169,'Dados Base'!$B:$K,10,FALSE)) * 100</f>
        <v>23.965625000000003</v>
      </c>
      <c r="AO169" s="21">
        <v>0</v>
      </c>
      <c r="AP169" s="125">
        <v>0</v>
      </c>
      <c r="AQ169" s="143">
        <v>0</v>
      </c>
      <c r="AR169" s="21">
        <v>9.8000000000000007</v>
      </c>
      <c r="AS169" s="37">
        <v>98</v>
      </c>
      <c r="AT169" s="37">
        <v>97.999999999999986</v>
      </c>
      <c r="AU169" s="37">
        <v>84.279334916864613</v>
      </c>
      <c r="AV169" s="20">
        <v>9.6699999999999982</v>
      </c>
      <c r="AW169" s="21">
        <v>0</v>
      </c>
      <c r="AX169" s="21">
        <v>0</v>
      </c>
      <c r="AY169" s="21"/>
    </row>
    <row r="170" spans="1:51" ht="15" x14ac:dyDescent="0.25">
      <c r="A170" s="144">
        <v>2017</v>
      </c>
      <c r="B170" s="77" t="s">
        <v>170</v>
      </c>
      <c r="C170" s="78">
        <v>6</v>
      </c>
      <c r="D170" s="77">
        <v>3515004</v>
      </c>
      <c r="E170" s="78">
        <v>35150046</v>
      </c>
      <c r="F170" s="78" t="str">
        <f t="shared" si="5"/>
        <v>351500462017</v>
      </c>
      <c r="G170" s="79">
        <v>1.291669797752415</v>
      </c>
      <c r="H170" s="80">
        <f t="shared" si="4"/>
        <v>261836</v>
      </c>
      <c r="I170" s="81">
        <v>261836</v>
      </c>
      <c r="J170" s="82">
        <v>0</v>
      </c>
      <c r="K170" s="83">
        <f>(H170)/VLOOKUP(D170,'Dados Base'!$B:$K,6,FALSE)</f>
        <v>3736.244292237443</v>
      </c>
      <c r="L170" s="84">
        <v>100</v>
      </c>
      <c r="M170" s="85" t="s">
        <v>702</v>
      </c>
      <c r="N170" s="86">
        <v>0.73499999999999999</v>
      </c>
      <c r="O170" s="87" t="s">
        <v>691</v>
      </c>
      <c r="P170" s="87" t="s">
        <v>691</v>
      </c>
      <c r="Q170" s="87" t="s">
        <v>691</v>
      </c>
      <c r="R170" s="87" t="s">
        <v>691</v>
      </c>
      <c r="S170" s="87" t="s">
        <v>691</v>
      </c>
      <c r="T170" s="87" t="s">
        <v>691</v>
      </c>
      <c r="U170" s="87" t="s">
        <v>691</v>
      </c>
      <c r="V170" s="87" t="s">
        <v>691</v>
      </c>
      <c r="W170" s="87" t="s">
        <v>691</v>
      </c>
      <c r="X170" s="21"/>
      <c r="Y170" s="21">
        <v>240.35</v>
      </c>
      <c r="Z170" s="10">
        <v>4716.7702963200009</v>
      </c>
      <c r="AA170" s="10">
        <v>9704.1457036799984</v>
      </c>
      <c r="AB170" s="21">
        <v>13</v>
      </c>
      <c r="AC170" s="21">
        <v>1</v>
      </c>
      <c r="AD170" s="153">
        <f>VLOOKUP(D170,'Dados Base'!$B:$K,9,FALSE)*31536000/VLOOKUP($F170,F:H,MATCH(H169,F169:AF169,0),FALSE)</f>
        <v>119.23738523350494</v>
      </c>
      <c r="AE170" s="153">
        <f>VLOOKUP(D170,'Dados Base'!$B:$K,10,FALSE)*31536000/VLOOKUP($F170,F:H,MATCH(H169,F169:AF169,0),FALSE)</f>
        <v>16.861852457263325</v>
      </c>
      <c r="AF170" s="21"/>
      <c r="AG170" s="21"/>
      <c r="AH170" s="21"/>
      <c r="AI170" s="21"/>
      <c r="AJ170" s="21"/>
      <c r="AK170" s="72">
        <f>(SUMIFS('Banco de Indicadores Mun. (2)'!I:I,'Banco de Indicadores Mun. (2)'!B:B,'Banco de Indicadores - Mun. (1)'!B170,'Banco de Indicadores Mun. (2)'!A:A,'Banco de Indicadores - Mun. (1)'!A170) / VLOOKUP(D170,'Dados Base'!$B:$K,8,FALSE)) * 100</f>
        <v>122.92181081081071</v>
      </c>
      <c r="AL170" s="72">
        <f>(SUMIFS('Banco de Indicadores Mun. (2)'!I:I,'Banco de Indicadores Mun. (2)'!B:B,'Banco de Indicadores - Mun. (1)'!B170,'Banco de Indicadores Mun. (2)'!A:A,'Banco de Indicadores - Mun. (1)'!A170) / VLOOKUP(D170,'Dados Base'!$B:$K,9,FALSE)) * 100</f>
        <v>45.940474747474703</v>
      </c>
      <c r="AM170" s="72">
        <f>(SUMIFS('Banco de Indicadores Mun. (2)'!J:J,'Banco de Indicadores Mun. (2)'!B:B,'Banco de Indicadores - Mun. (1)'!B170,'Banco de Indicadores Mun. (2)'!A:A,'Banco de Indicadores - Mun. (1)'!A170) / VLOOKUP(D170,'Dados Base'!$B:$K,7,FALSE)) * 100</f>
        <v>45.244913043478249</v>
      </c>
      <c r="AN170" s="72">
        <f>(SUMIFS('Banco de Indicadores Mun. (2)'!K:K,'Banco de Indicadores Mun. (2)'!B:B,'Banco de Indicadores - Mun. (1)'!B170,'Banco de Indicadores Mun. (2)'!A:A,'Banco de Indicadores - Mun. (1)'!A170) / VLOOKUP(D170,'Dados Base'!$B:$K,10,FALSE)) * 100</f>
        <v>250.5338571428569</v>
      </c>
      <c r="AO170" s="21">
        <v>0</v>
      </c>
      <c r="AP170" s="125">
        <v>0</v>
      </c>
      <c r="AQ170" s="143">
        <v>0</v>
      </c>
      <c r="AR170" s="21">
        <v>5.3</v>
      </c>
      <c r="AS170" s="37">
        <v>64.64</v>
      </c>
      <c r="AT170" s="37">
        <v>35.552000000000014</v>
      </c>
      <c r="AU170" s="37">
        <v>32.707841140743085</v>
      </c>
      <c r="AV170" s="20">
        <v>3.9206096000000006</v>
      </c>
      <c r="AW170" s="21">
        <v>2</v>
      </c>
      <c r="AX170" s="21">
        <v>1</v>
      </c>
      <c r="AY170" s="21"/>
    </row>
    <row r="171" spans="1:51" ht="15" x14ac:dyDescent="0.25">
      <c r="A171" s="144">
        <v>2017</v>
      </c>
      <c r="B171" s="77" t="s">
        <v>171</v>
      </c>
      <c r="C171" s="78">
        <v>6</v>
      </c>
      <c r="D171" s="77">
        <v>3515103</v>
      </c>
      <c r="E171" s="78">
        <v>35151036</v>
      </c>
      <c r="F171" s="78" t="str">
        <f t="shared" si="5"/>
        <v>351510362017</v>
      </c>
      <c r="G171" s="79">
        <v>0.84149130999973121</v>
      </c>
      <c r="H171" s="80">
        <f t="shared" si="4"/>
        <v>66470</v>
      </c>
      <c r="I171" s="81">
        <v>64697</v>
      </c>
      <c r="J171" s="82">
        <v>1773</v>
      </c>
      <c r="K171" s="83">
        <f>(H171)/VLOOKUP(D171,'Dados Base'!$B:$K,6,FALSE)</f>
        <v>428.72807017543863</v>
      </c>
      <c r="L171" s="84">
        <v>97.33</v>
      </c>
      <c r="M171" s="85" t="s">
        <v>702</v>
      </c>
      <c r="N171" s="86">
        <v>0.749</v>
      </c>
      <c r="O171" s="87" t="s">
        <v>691</v>
      </c>
      <c r="P171" s="87" t="s">
        <v>691</v>
      </c>
      <c r="Q171" s="87" t="s">
        <v>691</v>
      </c>
      <c r="R171" s="87" t="s">
        <v>691</v>
      </c>
      <c r="S171" s="87" t="s">
        <v>691</v>
      </c>
      <c r="T171" s="87" t="s">
        <v>691</v>
      </c>
      <c r="U171" s="87" t="s">
        <v>691</v>
      </c>
      <c r="V171" s="87" t="s">
        <v>691</v>
      </c>
      <c r="W171" s="87" t="s">
        <v>691</v>
      </c>
      <c r="X171" s="21"/>
      <c r="Y171" s="21">
        <v>53.16</v>
      </c>
      <c r="Z171" s="10">
        <v>1138.5642744000002</v>
      </c>
      <c r="AA171" s="10">
        <v>2449.6817255999999</v>
      </c>
      <c r="AB171" s="21">
        <v>3</v>
      </c>
      <c r="AC171" s="21">
        <v>0</v>
      </c>
      <c r="AD171" s="153">
        <f>VLOOKUP(D171,'Dados Base'!$B:$K,9,FALSE)*31536000/VLOOKUP($F171,F:H,MATCH(H170,F170:AF170,0),FALSE)</f>
        <v>1076.9778847600421</v>
      </c>
      <c r="AE171" s="153">
        <f>VLOOKUP(D171,'Dados Base'!$B:$K,10,FALSE)*31536000/VLOOKUP($F171,F:H,MATCH(H170,F170:AF170,0),FALSE)</f>
        <v>151.82067097938918</v>
      </c>
      <c r="AF171" s="21"/>
      <c r="AG171" s="21"/>
      <c r="AH171" s="21"/>
      <c r="AI171" s="21"/>
      <c r="AJ171" s="21"/>
      <c r="AK171" s="72">
        <f>(SUMIFS('Banco de Indicadores Mun. (2)'!I:I,'Banco de Indicadores Mun. (2)'!B:B,'Banco de Indicadores - Mun. (1)'!B171,'Banco de Indicadores Mun. (2)'!A:A,'Banco de Indicadores - Mun. (1)'!A171) / VLOOKUP(D171,'Dados Base'!$B:$K,8,FALSE)) * 100</f>
        <v>10.080541176470591</v>
      </c>
      <c r="AL171" s="72">
        <f>(SUMIFS('Banco de Indicadores Mun. (2)'!I:I,'Banco de Indicadores Mun. (2)'!B:B,'Banco de Indicadores - Mun. (1)'!B171,'Banco de Indicadores Mun. (2)'!A:A,'Banco de Indicadores - Mun. (1)'!A171) / VLOOKUP(D171,'Dados Base'!$B:$K,9,FALSE)) * 100</f>
        <v>3.7746519823788551</v>
      </c>
      <c r="AM171" s="72">
        <f>(SUMIFS('Banco de Indicadores Mun. (2)'!J:J,'Banco de Indicadores Mun. (2)'!B:B,'Banco de Indicadores - Mun. (1)'!B171,'Banco de Indicadores Mun. (2)'!A:A,'Banco de Indicadores - Mun. (1)'!A171) / VLOOKUP(D171,'Dados Base'!$B:$K,7,FALSE)) * 100</f>
        <v>8.7358490566037728E-2</v>
      </c>
      <c r="AN171" s="72">
        <f>(SUMIFS('Banco de Indicadores Mun. (2)'!K:K,'Banco de Indicadores Mun. (2)'!B:B,'Banco de Indicadores - Mun. (1)'!B171,'Banco de Indicadores Mun. (2)'!A:A,'Banco de Indicadores - Mun. (1)'!A171) / VLOOKUP(D171,'Dados Base'!$B:$K,10,FALSE)) * 100</f>
        <v>26.631750000000004</v>
      </c>
      <c r="AO171" s="21">
        <v>0</v>
      </c>
      <c r="AP171" s="125">
        <v>0</v>
      </c>
      <c r="AQ171" s="143">
        <v>0</v>
      </c>
      <c r="AR171" s="21">
        <v>8.5</v>
      </c>
      <c r="AS171" s="37">
        <v>37.64</v>
      </c>
      <c r="AT171" s="37">
        <v>37.639999999999993</v>
      </c>
      <c r="AU171" s="37">
        <v>31.730385107375582</v>
      </c>
      <c r="AV171" s="20">
        <v>4.6270841912681915</v>
      </c>
      <c r="AW171" s="21">
        <v>1</v>
      </c>
      <c r="AX171" s="21">
        <v>0</v>
      </c>
      <c r="AY171" s="21"/>
    </row>
    <row r="172" spans="1:51" ht="15" x14ac:dyDescent="0.25">
      <c r="A172" s="144">
        <v>2017</v>
      </c>
      <c r="B172" s="77" t="s">
        <v>172</v>
      </c>
      <c r="C172" s="78">
        <v>21</v>
      </c>
      <c r="D172" s="77">
        <v>3515129</v>
      </c>
      <c r="E172" s="78">
        <v>351512921</v>
      </c>
      <c r="F172" s="78" t="str">
        <f t="shared" si="5"/>
        <v>3515129212017</v>
      </c>
      <c r="G172" s="79">
        <v>0.19160832169788922</v>
      </c>
      <c r="H172" s="80">
        <f t="shared" si="4"/>
        <v>3059</v>
      </c>
      <c r="I172" s="81">
        <v>2643</v>
      </c>
      <c r="J172" s="82">
        <v>416</v>
      </c>
      <c r="K172" s="83">
        <f>(H172)/VLOOKUP(D172,'Dados Base'!$B:$K,6,FALSE)</f>
        <v>13.698446106309614</v>
      </c>
      <c r="L172" s="84">
        <v>86.4</v>
      </c>
      <c r="M172" s="85" t="s">
        <v>702</v>
      </c>
      <c r="N172" s="86">
        <v>0.72699999999999998</v>
      </c>
      <c r="O172" s="87" t="s">
        <v>691</v>
      </c>
      <c r="P172" s="87" t="s">
        <v>691</v>
      </c>
      <c r="Q172" s="87" t="s">
        <v>691</v>
      </c>
      <c r="R172" s="87" t="s">
        <v>691</v>
      </c>
      <c r="S172" s="87" t="s">
        <v>691</v>
      </c>
      <c r="T172" s="87" t="s">
        <v>691</v>
      </c>
      <c r="U172" s="87" t="s">
        <v>691</v>
      </c>
      <c r="V172" s="87" t="s">
        <v>691</v>
      </c>
      <c r="W172" s="87" t="s">
        <v>691</v>
      </c>
      <c r="X172" s="21"/>
      <c r="Y172" s="21">
        <v>1.85</v>
      </c>
      <c r="Z172" s="10">
        <v>121.44929400000001</v>
      </c>
      <c r="AA172" s="10">
        <v>21.272705999999999</v>
      </c>
      <c r="AB172" s="21">
        <v>0</v>
      </c>
      <c r="AC172" s="21">
        <v>0</v>
      </c>
      <c r="AD172" s="153">
        <f>VLOOKUP(D172,'Dados Base'!$B:$K,9,FALSE)*31536000/VLOOKUP($F172,F:H,MATCH(H171,F171:AF171,0),FALSE)</f>
        <v>17525.727361882968</v>
      </c>
      <c r="AE172" s="153">
        <f>VLOOKUP(D172,'Dados Base'!$B:$K,10,FALSE)*31536000/VLOOKUP($F172,F:H,MATCH(H171,F171:AF171,0),FALSE)</f>
        <v>1958.757763975156</v>
      </c>
      <c r="AF172" s="21"/>
      <c r="AG172" s="21"/>
      <c r="AH172" s="21"/>
      <c r="AI172" s="21"/>
      <c r="AJ172" s="21"/>
      <c r="AK172" s="72">
        <f>(SUMIFS('Banco de Indicadores Mun. (2)'!I:I,'Banco de Indicadores Mun. (2)'!B:B,'Banco de Indicadores - Mun. (1)'!B172,'Banco de Indicadores Mun. (2)'!A:A,'Banco de Indicadores - Mun. (1)'!A172) / VLOOKUP(D172,'Dados Base'!$B:$K,8,FALSE)) * 100</f>
        <v>0.69664556962025326</v>
      </c>
      <c r="AL172" s="72">
        <f>(SUMIFS('Banco de Indicadores Mun. (2)'!I:I,'Banco de Indicadores Mun. (2)'!B:B,'Banco de Indicadores - Mun. (1)'!B172,'Banco de Indicadores Mun. (2)'!A:A,'Banco de Indicadores - Mun. (1)'!A172) / VLOOKUP(D172,'Dados Base'!$B:$K,9,FALSE)) * 100</f>
        <v>0.32373529411764712</v>
      </c>
      <c r="AM172" s="72">
        <f>(SUMIFS('Banco de Indicadores Mun. (2)'!J:J,'Banco de Indicadores Mun. (2)'!B:B,'Banco de Indicadores - Mun. (1)'!B172,'Banco de Indicadores Mun. (2)'!A:A,'Banco de Indicadores - Mun. (1)'!A172) / VLOOKUP(D172,'Dados Base'!$B:$K,7,FALSE)) * 100</f>
        <v>0</v>
      </c>
      <c r="AN172" s="72">
        <f>(SUMIFS('Banco de Indicadores Mun. (2)'!K:K,'Banco de Indicadores Mun. (2)'!B:B,'Banco de Indicadores - Mun. (1)'!B172,'Banco de Indicadores Mun. (2)'!A:A,'Banco de Indicadores - Mun. (1)'!A172) / VLOOKUP(D172,'Dados Base'!$B:$K,10,FALSE)) * 100</f>
        <v>2.8965789473684205</v>
      </c>
      <c r="AO172" s="21">
        <v>0</v>
      </c>
      <c r="AP172" s="125">
        <v>0</v>
      </c>
      <c r="AQ172" s="143">
        <v>0</v>
      </c>
      <c r="AR172" s="21">
        <v>8</v>
      </c>
      <c r="AS172" s="37">
        <v>96.7</v>
      </c>
      <c r="AT172" s="37">
        <v>96.7</v>
      </c>
      <c r="AU172" s="37">
        <v>85.095005675368895</v>
      </c>
      <c r="AV172" s="20">
        <v>9.9504999999999999</v>
      </c>
      <c r="AW172" s="21">
        <v>0</v>
      </c>
      <c r="AX172" s="21">
        <v>0</v>
      </c>
      <c r="AY172" s="21"/>
    </row>
    <row r="173" spans="1:51" ht="15" x14ac:dyDescent="0.25">
      <c r="A173" s="144">
        <v>2017</v>
      </c>
      <c r="B173" s="77" t="s">
        <v>173</v>
      </c>
      <c r="C173" s="78">
        <v>9</v>
      </c>
      <c r="D173" s="77">
        <v>3515152</v>
      </c>
      <c r="E173" s="78">
        <v>35151529</v>
      </c>
      <c r="F173" s="78" t="str">
        <f t="shared" si="5"/>
        <v>351515292017</v>
      </c>
      <c r="G173" s="79">
        <v>3.2723719591496891</v>
      </c>
      <c r="H173" s="80">
        <f t="shared" si="4"/>
        <v>19190</v>
      </c>
      <c r="I173" s="81">
        <v>14446</v>
      </c>
      <c r="J173" s="82">
        <v>4744</v>
      </c>
      <c r="K173" s="83">
        <f>(H173)/VLOOKUP(D173,'Dados Base'!$B:$K,6,FALSE)</f>
        <v>174.77231329690346</v>
      </c>
      <c r="L173" s="84">
        <v>75.28</v>
      </c>
      <c r="M173" s="85" t="s">
        <v>702</v>
      </c>
      <c r="N173" s="86">
        <v>0.73199999999999998</v>
      </c>
      <c r="O173" s="87" t="s">
        <v>691</v>
      </c>
      <c r="P173" s="87" t="s">
        <v>691</v>
      </c>
      <c r="Q173" s="87" t="s">
        <v>691</v>
      </c>
      <c r="R173" s="87" t="s">
        <v>691</v>
      </c>
      <c r="S173" s="87" t="s">
        <v>691</v>
      </c>
      <c r="T173" s="87" t="s">
        <v>691</v>
      </c>
      <c r="U173" s="87" t="s">
        <v>691</v>
      </c>
      <c r="V173" s="87" t="s">
        <v>691</v>
      </c>
      <c r="W173" s="87" t="s">
        <v>691</v>
      </c>
      <c r="X173" s="21"/>
      <c r="Y173" s="21">
        <v>9.98</v>
      </c>
      <c r="Z173" s="10">
        <v>616.03199999999993</v>
      </c>
      <c r="AA173" s="10">
        <v>154.00800000000001</v>
      </c>
      <c r="AB173" s="21">
        <v>1</v>
      </c>
      <c r="AC173" s="21">
        <v>0</v>
      </c>
      <c r="AD173" s="153">
        <f>VLOOKUP(D173,'Dados Base'!$B:$K,9,FALSE)*31536000/VLOOKUP($F173,F:H,MATCH(H172,F172:AF172,0),FALSE)</f>
        <v>2333.5653986451275</v>
      </c>
      <c r="AE173" s="153">
        <f>VLOOKUP(D173,'Dados Base'!$B:$K,10,FALSE)*31536000/VLOOKUP($F173,F:H,MATCH(H172,F172:AF172,0),FALSE)</f>
        <v>295.80406461698811</v>
      </c>
      <c r="AF173" s="21"/>
      <c r="AG173" s="21"/>
      <c r="AH173" s="21"/>
      <c r="AI173" s="21"/>
      <c r="AJ173" s="21"/>
      <c r="AK173" s="72">
        <f>(SUMIFS('Banco de Indicadores Mun. (2)'!I:I,'Banco de Indicadores Mun. (2)'!B:B,'Banco de Indicadores - Mun. (1)'!B173,'Banco de Indicadores Mun. (2)'!A:A,'Banco de Indicadores - Mun. (1)'!A173) / VLOOKUP(D173,'Dados Base'!$B:$K,8,FALSE)) * 100</f>
        <v>35.201735849056597</v>
      </c>
      <c r="AL173" s="72">
        <f>(SUMIFS('Banco de Indicadores Mun. (2)'!I:I,'Banco de Indicadores Mun. (2)'!B:B,'Banco de Indicadores - Mun. (1)'!B173,'Banco de Indicadores Mun. (2)'!A:A,'Banco de Indicadores - Mun. (1)'!A173) / VLOOKUP(D173,'Dados Base'!$B:$K,9,FALSE)) * 100</f>
        <v>13.138676056338028</v>
      </c>
      <c r="AM173" s="72">
        <f>(SUMIFS('Banco de Indicadores Mun. (2)'!J:J,'Banco de Indicadores Mun. (2)'!B:B,'Banco de Indicadores - Mun. (1)'!B173,'Banco de Indicadores Mun. (2)'!A:A,'Banco de Indicadores - Mun. (1)'!A173) / VLOOKUP(D173,'Dados Base'!$B:$K,7,FALSE)) * 100</f>
        <v>44.49182857142857</v>
      </c>
      <c r="AN173" s="72">
        <f>(SUMIFS('Banco de Indicadores Mun. (2)'!K:K,'Banco de Indicadores Mun. (2)'!B:B,'Banco de Indicadores - Mun. (1)'!B173,'Banco de Indicadores Mun. (2)'!A:A,'Banco de Indicadores - Mun. (1)'!A173) / VLOOKUP(D173,'Dados Base'!$B:$K,10,FALSE)) * 100</f>
        <v>17.137666666666661</v>
      </c>
      <c r="AO173" s="21">
        <v>0</v>
      </c>
      <c r="AP173" s="125">
        <v>0</v>
      </c>
      <c r="AQ173" s="143">
        <v>0</v>
      </c>
      <c r="AR173" s="21">
        <v>8.3000000000000007</v>
      </c>
      <c r="AS173" s="37">
        <v>100</v>
      </c>
      <c r="AT173" s="37">
        <v>100</v>
      </c>
      <c r="AU173" s="37">
        <v>80</v>
      </c>
      <c r="AV173" s="20">
        <v>10</v>
      </c>
      <c r="AW173" s="21">
        <v>0</v>
      </c>
      <c r="AX173" s="21">
        <v>0</v>
      </c>
      <c r="AY173" s="21"/>
    </row>
    <row r="174" spans="1:51" ht="15" x14ac:dyDescent="0.25">
      <c r="A174" s="144">
        <v>2017</v>
      </c>
      <c r="B174" s="77" t="s">
        <v>174</v>
      </c>
      <c r="C174" s="78">
        <v>9</v>
      </c>
      <c r="D174" s="77">
        <v>3515186</v>
      </c>
      <c r="E174" s="78">
        <v>35151869</v>
      </c>
      <c r="F174" s="78" t="str">
        <f t="shared" si="5"/>
        <v>351518692017</v>
      </c>
      <c r="G174" s="79">
        <v>0.18510372621147742</v>
      </c>
      <c r="H174" s="80">
        <f t="shared" si="4"/>
        <v>42405</v>
      </c>
      <c r="I174" s="81">
        <v>38412</v>
      </c>
      <c r="J174" s="82">
        <v>3993</v>
      </c>
      <c r="K174" s="83">
        <f>(H174)/VLOOKUP(D174,'Dados Base'!$B:$K,6,FALSE)</f>
        <v>108.6165825670449</v>
      </c>
      <c r="L174" s="84">
        <v>90.58</v>
      </c>
      <c r="M174" s="85" t="s">
        <v>702</v>
      </c>
      <c r="N174" s="86">
        <v>0.78700000000000003</v>
      </c>
      <c r="O174" s="87" t="s">
        <v>691</v>
      </c>
      <c r="P174" s="87" t="s">
        <v>691</v>
      </c>
      <c r="Q174" s="87" t="s">
        <v>691</v>
      </c>
      <c r="R174" s="87" t="s">
        <v>691</v>
      </c>
      <c r="S174" s="87" t="s">
        <v>691</v>
      </c>
      <c r="T174" s="87" t="s">
        <v>691</v>
      </c>
      <c r="U174" s="87" t="s">
        <v>691</v>
      </c>
      <c r="V174" s="87" t="s">
        <v>691</v>
      </c>
      <c r="W174" s="87" t="s">
        <v>691</v>
      </c>
      <c r="X174" s="21"/>
      <c r="Y174" s="21">
        <v>31.4</v>
      </c>
      <c r="Z174" s="10">
        <v>1863.9618480000001</v>
      </c>
      <c r="AA174" s="10">
        <v>255.86215199999995</v>
      </c>
      <c r="AB174" s="21">
        <v>8</v>
      </c>
      <c r="AC174" s="21">
        <v>0</v>
      </c>
      <c r="AD174" s="153">
        <f>VLOOKUP(D174,'Dados Base'!$B:$K,9,FALSE)*31536000/VLOOKUP($F174,F:H,MATCH(H173,F173:AF173,0),FALSE)</f>
        <v>3911.7877608772551</v>
      </c>
      <c r="AE174" s="153">
        <f>VLOOKUP(D174,'Dados Base'!$B:$K,10,FALSE)*31536000/VLOOKUP($F174,F:H,MATCH(H173,F173:AF173,0),FALSE)</f>
        <v>468.52210824195254</v>
      </c>
      <c r="AF174" s="21"/>
      <c r="AG174" s="21"/>
      <c r="AH174" s="21"/>
      <c r="AI174" s="21"/>
      <c r="AJ174" s="21"/>
      <c r="AK174" s="72">
        <f>(SUMIFS('Banco de Indicadores Mun. (2)'!I:I,'Banco de Indicadores Mun. (2)'!B:B,'Banco de Indicadores - Mun. (1)'!B174,'Banco de Indicadores Mun. (2)'!A:A,'Banco de Indicadores - Mun. (1)'!A174) / VLOOKUP(D174,'Dados Base'!$B:$K,8,FALSE)) * 100</f>
        <v>5.7266684210526311</v>
      </c>
      <c r="AL174" s="72">
        <f>(SUMIFS('Banco de Indicadores Mun. (2)'!I:I,'Banco de Indicadores Mun. (2)'!B:B,'Banco de Indicadores - Mun. (1)'!B174,'Banco de Indicadores Mun. (2)'!A:A,'Banco de Indicadores - Mun. (1)'!A174) / VLOOKUP(D174,'Dados Base'!$B:$K,9,FALSE)) * 100</f>
        <v>2.0685684410646386</v>
      </c>
      <c r="AM174" s="72">
        <f>(SUMIFS('Banco de Indicadores Mun. (2)'!J:J,'Banco de Indicadores Mun. (2)'!B:B,'Banco de Indicadores - Mun. (1)'!B174,'Banco de Indicadores Mun. (2)'!A:A,'Banco de Indicadores - Mun. (1)'!A174) / VLOOKUP(D174,'Dados Base'!$B:$K,7,FALSE)) * 100</f>
        <v>8.0861574803149594</v>
      </c>
      <c r="AN174" s="72">
        <f>(SUMIFS('Banco de Indicadores Mun. (2)'!K:K,'Banco de Indicadores Mun. (2)'!B:B,'Banco de Indicadores - Mun. (1)'!B174,'Banco de Indicadores Mun. (2)'!A:A,'Banco de Indicadores - Mun. (1)'!A174) / VLOOKUP(D174,'Dados Base'!$B:$K,10,FALSE)) * 100</f>
        <v>0.97023809523809523</v>
      </c>
      <c r="AO174" s="21">
        <v>0</v>
      </c>
      <c r="AP174" s="125">
        <v>0</v>
      </c>
      <c r="AQ174" s="143">
        <v>0</v>
      </c>
      <c r="AR174" s="21">
        <v>8.3000000000000007</v>
      </c>
      <c r="AS174" s="37">
        <v>97.7</v>
      </c>
      <c r="AT174" s="37">
        <v>97.7</v>
      </c>
      <c r="AU174" s="37">
        <v>87.930028530670469</v>
      </c>
      <c r="AV174" s="20">
        <v>9.9655000000000005</v>
      </c>
      <c r="AW174" s="21">
        <v>1</v>
      </c>
      <c r="AX174" s="21">
        <v>0</v>
      </c>
      <c r="AY174" s="21"/>
    </row>
    <row r="175" spans="1:51" ht="15" x14ac:dyDescent="0.25">
      <c r="A175" s="144">
        <v>2017</v>
      </c>
      <c r="B175" s="77" t="s">
        <v>175</v>
      </c>
      <c r="C175" s="78">
        <v>17</v>
      </c>
      <c r="D175" s="77">
        <v>3515194</v>
      </c>
      <c r="E175" s="78">
        <v>351519417</v>
      </c>
      <c r="F175" s="78" t="str">
        <f t="shared" si="5"/>
        <v>3515194172017</v>
      </c>
      <c r="G175" s="79">
        <v>1.2778905027208909</v>
      </c>
      <c r="H175" s="80">
        <f t="shared" si="4"/>
        <v>4629</v>
      </c>
      <c r="I175" s="81">
        <v>3959</v>
      </c>
      <c r="J175" s="82">
        <v>670</v>
      </c>
      <c r="K175" s="83">
        <f>(H175)/VLOOKUP(D175,'Dados Base'!$B:$K,6,FALSE)</f>
        <v>24.198860369073135</v>
      </c>
      <c r="L175" s="84">
        <v>85.53</v>
      </c>
      <c r="M175" s="85" t="s">
        <v>702</v>
      </c>
      <c r="N175" s="86">
        <v>0.69599999999999995</v>
      </c>
      <c r="O175" s="87" t="s">
        <v>691</v>
      </c>
      <c r="P175" s="87" t="s">
        <v>691</v>
      </c>
      <c r="Q175" s="87" t="s">
        <v>691</v>
      </c>
      <c r="R175" s="87" t="s">
        <v>691</v>
      </c>
      <c r="S175" s="87" t="s">
        <v>691</v>
      </c>
      <c r="T175" s="87" t="s">
        <v>691</v>
      </c>
      <c r="U175" s="87" t="s">
        <v>691</v>
      </c>
      <c r="V175" s="87" t="s">
        <v>691</v>
      </c>
      <c r="W175" s="87" t="s">
        <v>691</v>
      </c>
      <c r="X175" s="21"/>
      <c r="Y175" s="21">
        <v>2.82</v>
      </c>
      <c r="Z175" s="10">
        <v>176.62842935999998</v>
      </c>
      <c r="AA175" s="10">
        <v>41.045570640000015</v>
      </c>
      <c r="AB175" s="21">
        <v>0</v>
      </c>
      <c r="AC175" s="21">
        <v>0</v>
      </c>
      <c r="AD175" s="153">
        <f>VLOOKUP(D175,'Dados Base'!$B:$K,9,FALSE)*31536000/VLOOKUP($F175,F:H,MATCH(H174,F174:AF174,0),FALSE)</f>
        <v>12194.737524303306</v>
      </c>
      <c r="AE175" s="153">
        <f>VLOOKUP(D175,'Dados Base'!$B:$K,10,FALSE)*31536000/VLOOKUP($F175,F:H,MATCH(H174,F174:AF174,0),FALSE)</f>
        <v>1362.5405055087488</v>
      </c>
      <c r="AF175" s="21"/>
      <c r="AG175" s="21"/>
      <c r="AH175" s="21"/>
      <c r="AI175" s="21"/>
      <c r="AJ175" s="21"/>
      <c r="AK175" s="72">
        <f>(SUMIFS('Banco de Indicadores Mun. (2)'!I:I,'Banco de Indicadores Mun. (2)'!B:B,'Banco de Indicadores - Mun. (1)'!B175,'Banco de Indicadores Mun. (2)'!A:A,'Banco de Indicadores - Mun. (1)'!A175) / VLOOKUP(D175,'Dados Base'!$B:$K,8,FALSE)) * 100</f>
        <v>38.614610526315793</v>
      </c>
      <c r="AL175" s="72">
        <f>(SUMIFS('Banco de Indicadores Mun. (2)'!I:I,'Banco de Indicadores Mun. (2)'!B:B,'Banco de Indicadores - Mun. (1)'!B175,'Banco de Indicadores Mun. (2)'!A:A,'Banco de Indicadores - Mun. (1)'!A175) / VLOOKUP(D175,'Dados Base'!$B:$K,9,FALSE)) * 100</f>
        <v>20.493787709497209</v>
      </c>
      <c r="AM175" s="72">
        <f>(SUMIFS('Banco de Indicadores Mun. (2)'!J:J,'Banco de Indicadores Mun. (2)'!B:B,'Banco de Indicadores - Mun. (1)'!B175,'Banco de Indicadores Mun. (2)'!A:A,'Banco de Indicadores - Mun. (1)'!A175) / VLOOKUP(D175,'Dados Base'!$B:$K,7,FALSE)) * 100</f>
        <v>40.980973333333331</v>
      </c>
      <c r="AN175" s="72">
        <f>(SUMIFS('Banco de Indicadores Mun. (2)'!K:K,'Banco de Indicadores Mun. (2)'!B:B,'Banco de Indicadores - Mun. (1)'!B175,'Banco de Indicadores Mun. (2)'!A:A,'Banco de Indicadores - Mun. (1)'!A175) / VLOOKUP(D175,'Dados Base'!$B:$K,10,FALSE)) * 100</f>
        <v>29.740750000000006</v>
      </c>
      <c r="AO175" s="21">
        <v>0</v>
      </c>
      <c r="AP175" s="125">
        <v>0</v>
      </c>
      <c r="AQ175" s="143">
        <v>0</v>
      </c>
      <c r="AR175" s="21">
        <v>9.1</v>
      </c>
      <c r="AS175" s="37">
        <v>97.763999999999996</v>
      </c>
      <c r="AT175" s="37">
        <v>97.76400000000001</v>
      </c>
      <c r="AU175" s="37">
        <v>81.143558422227727</v>
      </c>
      <c r="AV175" s="20">
        <v>9.9664599999999997</v>
      </c>
      <c r="AW175" s="21">
        <v>0</v>
      </c>
      <c r="AX175" s="21">
        <v>0</v>
      </c>
      <c r="AY175" s="21"/>
    </row>
    <row r="176" spans="1:51" ht="15" x14ac:dyDescent="0.25">
      <c r="A176" s="144">
        <v>2017</v>
      </c>
      <c r="B176" s="77" t="s">
        <v>176</v>
      </c>
      <c r="C176" s="78">
        <v>9</v>
      </c>
      <c r="D176" s="77">
        <v>3557303</v>
      </c>
      <c r="E176" s="78">
        <v>35573039</v>
      </c>
      <c r="F176" s="78" t="str">
        <f t="shared" si="5"/>
        <v>355730392017</v>
      </c>
      <c r="G176" s="79">
        <v>1.069913193308869</v>
      </c>
      <c r="H176" s="80">
        <f t="shared" si="4"/>
        <v>10777</v>
      </c>
      <c r="I176" s="81">
        <v>8596</v>
      </c>
      <c r="J176" s="82">
        <v>2181</v>
      </c>
      <c r="K176" s="83">
        <f>(H176)/VLOOKUP(D176,'Dados Base'!$B:$K,6,FALSE)</f>
        <v>146.18827997829626</v>
      </c>
      <c r="L176" s="84">
        <v>79.760000000000005</v>
      </c>
      <c r="M176" s="85" t="s">
        <v>702</v>
      </c>
      <c r="N176" s="86">
        <v>0.74</v>
      </c>
      <c r="O176" s="87" t="s">
        <v>691</v>
      </c>
      <c r="P176" s="87" t="s">
        <v>691</v>
      </c>
      <c r="Q176" s="87" t="s">
        <v>691</v>
      </c>
      <c r="R176" s="87" t="s">
        <v>691</v>
      </c>
      <c r="S176" s="87" t="s">
        <v>691</v>
      </c>
      <c r="T176" s="87" t="s">
        <v>691</v>
      </c>
      <c r="U176" s="87" t="s">
        <v>691</v>
      </c>
      <c r="V176" s="87" t="s">
        <v>691</v>
      </c>
      <c r="W176" s="87" t="s">
        <v>691</v>
      </c>
      <c r="X176" s="21"/>
      <c r="Y176" s="21">
        <v>6.18</v>
      </c>
      <c r="Z176" s="10">
        <v>0</v>
      </c>
      <c r="AA176" s="10">
        <v>476.65800000000002</v>
      </c>
      <c r="AB176" s="21">
        <v>0</v>
      </c>
      <c r="AC176" s="21">
        <v>1</v>
      </c>
      <c r="AD176" s="153">
        <f>VLOOKUP(D176,'Dados Base'!$B:$K,9,FALSE)*31536000/VLOOKUP($F176,F:H,MATCH(H175,F175:AF175,0),FALSE)</f>
        <v>2984.756425721444</v>
      </c>
      <c r="AE176" s="153">
        <f>VLOOKUP(D176,'Dados Base'!$B:$K,10,FALSE)*31536000/VLOOKUP($F176,F:H,MATCH(H175,F175:AF175,0),FALSE)</f>
        <v>351.1478147907581</v>
      </c>
      <c r="AF176" s="21"/>
      <c r="AG176" s="21"/>
      <c r="AH176" s="21"/>
      <c r="AI176" s="21"/>
      <c r="AJ176" s="21"/>
      <c r="AK176" s="72">
        <f>(SUMIFS('Banco de Indicadores Mun. (2)'!I:I,'Banco de Indicadores Mun. (2)'!B:B,'Banco de Indicadores - Mun. (1)'!B176,'Banco de Indicadores Mun. (2)'!A:A,'Banco de Indicadores - Mun. (1)'!A176) / VLOOKUP(D176,'Dados Base'!$B:$K,8,FALSE)) * 100</f>
        <v>37.141756756756763</v>
      </c>
      <c r="AL176" s="72">
        <f>(SUMIFS('Banco de Indicadores Mun. (2)'!I:I,'Banco de Indicadores Mun. (2)'!B:B,'Banco de Indicadores - Mun. (1)'!B176,'Banco de Indicadores Mun. (2)'!A:A,'Banco de Indicadores - Mun. (1)'!A176) / VLOOKUP(D176,'Dados Base'!$B:$K,9,FALSE)) * 100</f>
        <v>13.472990196078433</v>
      </c>
      <c r="AM176" s="72">
        <f>(SUMIFS('Banco de Indicadores Mun. (2)'!J:J,'Banco de Indicadores Mun. (2)'!B:B,'Banco de Indicadores - Mun. (1)'!B176,'Banco de Indicadores Mun. (2)'!A:A,'Banco de Indicadores - Mun. (1)'!A176) / VLOOKUP(D176,'Dados Base'!$B:$K,7,FALSE)) * 100</f>
        <v>49.548959999999994</v>
      </c>
      <c r="AN176" s="72">
        <f>(SUMIFS('Banco de Indicadores Mun. (2)'!K:K,'Banco de Indicadores Mun. (2)'!B:B,'Banco de Indicadores - Mun. (1)'!B176,'Banco de Indicadores Mun. (2)'!A:A,'Banco de Indicadores - Mun. (1)'!A176) / VLOOKUP(D176,'Dados Base'!$B:$K,10,FALSE)) * 100</f>
        <v>11.293416666666669</v>
      </c>
      <c r="AO176" s="21">
        <v>0</v>
      </c>
      <c r="AP176" s="125">
        <v>0</v>
      </c>
      <c r="AQ176" s="143">
        <v>0</v>
      </c>
      <c r="AR176" s="21">
        <v>7.6</v>
      </c>
      <c r="AS176" s="37">
        <v>100</v>
      </c>
      <c r="AT176" s="37">
        <v>0</v>
      </c>
      <c r="AU176" s="37">
        <v>0</v>
      </c>
      <c r="AV176" s="20">
        <v>1.5</v>
      </c>
      <c r="AW176" s="21">
        <v>0</v>
      </c>
      <c r="AX176" s="21">
        <v>1</v>
      </c>
      <c r="AY176" s="21"/>
    </row>
    <row r="177" spans="1:51" ht="15" x14ac:dyDescent="0.25">
      <c r="A177" s="144">
        <v>2017</v>
      </c>
      <c r="B177" s="77" t="s">
        <v>177</v>
      </c>
      <c r="C177" s="78">
        <v>22</v>
      </c>
      <c r="D177" s="77">
        <v>3515301</v>
      </c>
      <c r="E177" s="78">
        <v>351530122</v>
      </c>
      <c r="F177" s="78" t="str">
        <f t="shared" si="5"/>
        <v>3515301222017</v>
      </c>
      <c r="G177" s="79">
        <v>7.5557590336261526E-2</v>
      </c>
      <c r="H177" s="80">
        <f t="shared" si="4"/>
        <v>2658</v>
      </c>
      <c r="I177" s="81">
        <v>2249</v>
      </c>
      <c r="J177" s="82">
        <v>409</v>
      </c>
      <c r="K177" s="83">
        <f>(H177)/VLOOKUP(D177,'Dados Base'!$B:$K,6,FALSE)</f>
        <v>10.096099061799674</v>
      </c>
      <c r="L177" s="84">
        <v>84.61</v>
      </c>
      <c r="M177" s="85" t="s">
        <v>702</v>
      </c>
      <c r="N177" s="86">
        <v>0.74</v>
      </c>
      <c r="O177" s="87" t="s">
        <v>691</v>
      </c>
      <c r="P177" s="87" t="s">
        <v>691</v>
      </c>
      <c r="Q177" s="87" t="s">
        <v>691</v>
      </c>
      <c r="R177" s="87" t="s">
        <v>691</v>
      </c>
      <c r="S177" s="87" t="s">
        <v>691</v>
      </c>
      <c r="T177" s="87" t="s">
        <v>691</v>
      </c>
      <c r="U177" s="87" t="s">
        <v>691</v>
      </c>
      <c r="V177" s="87" t="s">
        <v>691</v>
      </c>
      <c r="W177" s="87" t="s">
        <v>691</v>
      </c>
      <c r="X177" s="21"/>
      <c r="Y177" s="21">
        <v>1.5</v>
      </c>
      <c r="Z177" s="10">
        <v>98.945598599999997</v>
      </c>
      <c r="AA177" s="10">
        <v>19.152401400000006</v>
      </c>
      <c r="AB177" s="21">
        <v>0</v>
      </c>
      <c r="AC177" s="21">
        <v>0</v>
      </c>
      <c r="AD177" s="153">
        <f>VLOOKUP(D177,'Dados Base'!$B:$K,9,FALSE)*31536000/VLOOKUP($F177,F:H,MATCH(H176,F176:AF176,0),FALSE)</f>
        <v>23373.182844243791</v>
      </c>
      <c r="AE177" s="153">
        <f>VLOOKUP(D177,'Dados Base'!$B:$K,10,FALSE)*31536000/VLOOKUP($F177,F:H,MATCH(H176,F176:AF176,0),FALSE)</f>
        <v>3203.4311512415352</v>
      </c>
      <c r="AF177" s="21"/>
      <c r="AG177" s="21"/>
      <c r="AH177" s="21"/>
      <c r="AI177" s="21"/>
      <c r="AJ177" s="21"/>
      <c r="AK177" s="72">
        <f>(SUMIFS('Banco de Indicadores Mun. (2)'!I:I,'Banco de Indicadores Mun. (2)'!B:B,'Banco de Indicadores - Mun. (1)'!B177,'Banco de Indicadores Mun. (2)'!A:A,'Banco de Indicadores - Mun. (1)'!A177) / VLOOKUP(D177,'Dados Base'!$B:$K,8,FALSE)) * 100</f>
        <v>0.52422999999999997</v>
      </c>
      <c r="AL177" s="72">
        <f>(SUMIFS('Banco de Indicadores Mun. (2)'!I:I,'Banco de Indicadores Mun. (2)'!B:B,'Banco de Indicadores - Mun. (1)'!B177,'Banco de Indicadores Mun. (2)'!A:A,'Banco de Indicadores - Mun. (1)'!A177) / VLOOKUP(D177,'Dados Base'!$B:$K,9,FALSE)) * 100</f>
        <v>0.26610659898477157</v>
      </c>
      <c r="AM177" s="72">
        <f>(SUMIFS('Banco de Indicadores Mun. (2)'!J:J,'Banco de Indicadores Mun. (2)'!B:B,'Banco de Indicadores - Mun. (1)'!B177,'Banco de Indicadores Mun. (2)'!A:A,'Banco de Indicadores - Mun. (1)'!A177) / VLOOKUP(D177,'Dados Base'!$B:$K,7,FALSE)) * 100</f>
        <v>0.11119178082191783</v>
      </c>
      <c r="AN177" s="72">
        <f>(SUMIFS('Banco de Indicadores Mun. (2)'!K:K,'Banco de Indicadores Mun. (2)'!B:B,'Banco de Indicadores - Mun. (1)'!B177,'Banco de Indicadores Mun. (2)'!A:A,'Banco de Indicadores - Mun. (1)'!A177) / VLOOKUP(D177,'Dados Base'!$B:$K,10,FALSE)) * 100</f>
        <v>1.6409629629629627</v>
      </c>
      <c r="AO177" s="21">
        <v>0</v>
      </c>
      <c r="AP177" s="125">
        <v>0</v>
      </c>
      <c r="AQ177" s="143">
        <v>0</v>
      </c>
      <c r="AR177" s="21">
        <v>8.9</v>
      </c>
      <c r="AS177" s="37">
        <v>98.57</v>
      </c>
      <c r="AT177" s="37">
        <v>98.570000000000007</v>
      </c>
      <c r="AU177" s="37">
        <v>83.782620027434831</v>
      </c>
      <c r="AV177" s="20">
        <v>9.9785500000000003</v>
      </c>
      <c r="AW177" s="21">
        <v>0</v>
      </c>
      <c r="AX177" s="21">
        <v>0</v>
      </c>
      <c r="AY177" s="21"/>
    </row>
    <row r="178" spans="1:51" ht="15" x14ac:dyDescent="0.25">
      <c r="A178" s="144">
        <v>2017</v>
      </c>
      <c r="B178" s="77" t="s">
        <v>178</v>
      </c>
      <c r="C178" s="78">
        <v>15</v>
      </c>
      <c r="D178" s="77">
        <v>3515202</v>
      </c>
      <c r="E178" s="78">
        <v>351520215</v>
      </c>
      <c r="F178" s="78" t="str">
        <f t="shared" si="5"/>
        <v>3515202152017</v>
      </c>
      <c r="G178" s="79">
        <v>-0.14153824948991423</v>
      </c>
      <c r="H178" s="80">
        <f t="shared" si="4"/>
        <v>8132</v>
      </c>
      <c r="I178" s="81">
        <v>7009</v>
      </c>
      <c r="J178" s="82">
        <v>1123</v>
      </c>
      <c r="K178" s="83">
        <f>(H178)/VLOOKUP(D178,'Dados Base'!$B:$K,6,FALSE)</f>
        <v>27.448862485654494</v>
      </c>
      <c r="L178" s="84">
        <v>86.19</v>
      </c>
      <c r="M178" s="85" t="s">
        <v>702</v>
      </c>
      <c r="N178" s="86">
        <v>0.76</v>
      </c>
      <c r="O178" s="87" t="s">
        <v>691</v>
      </c>
      <c r="P178" s="87" t="s">
        <v>691</v>
      </c>
      <c r="Q178" s="87" t="s">
        <v>691</v>
      </c>
      <c r="R178" s="87" t="s">
        <v>691</v>
      </c>
      <c r="S178" s="87" t="s">
        <v>691</v>
      </c>
      <c r="T178" s="87" t="s">
        <v>691</v>
      </c>
      <c r="U178" s="87" t="s">
        <v>691</v>
      </c>
      <c r="V178" s="87" t="s">
        <v>691</v>
      </c>
      <c r="W178" s="87" t="s">
        <v>691</v>
      </c>
      <c r="X178" s="21"/>
      <c r="Y178" s="21">
        <v>4.9000000000000004</v>
      </c>
      <c r="Z178" s="10">
        <v>317.32344000000001</v>
      </c>
      <c r="AA178" s="10">
        <v>63.16055999999999</v>
      </c>
      <c r="AB178" s="21">
        <v>1</v>
      </c>
      <c r="AC178" s="21">
        <v>0</v>
      </c>
      <c r="AD178" s="153">
        <f>VLOOKUP(D178,'Dados Base'!$B:$K,9,FALSE)*31536000/VLOOKUP($F178,F:H,MATCH(H177,F177:AF177,0),FALSE)</f>
        <v>8803.0890309886872</v>
      </c>
      <c r="AE178" s="153">
        <f>VLOOKUP(D178,'Dados Base'!$B:$K,10,FALSE)*31536000/VLOOKUP($F178,F:H,MATCH(H177,F177:AF177,0),FALSE)</f>
        <v>814.38268568617798</v>
      </c>
      <c r="AF178" s="21"/>
      <c r="AG178" s="21"/>
      <c r="AH178" s="21"/>
      <c r="AI178" s="21"/>
      <c r="AJ178" s="21"/>
      <c r="AK178" s="72">
        <f>(SUMIFS('Banco de Indicadores Mun. (2)'!I:I,'Banco de Indicadores Mun. (2)'!B:B,'Banco de Indicadores - Mun. (1)'!B178,'Banco de Indicadores Mun. (2)'!A:A,'Banco de Indicadores - Mun. (1)'!A178) / VLOOKUP(D178,'Dados Base'!$B:$K,8,FALSE)) * 100</f>
        <v>16.057930555555554</v>
      </c>
      <c r="AL178" s="72">
        <f>(SUMIFS('Banco de Indicadores Mun. (2)'!I:I,'Banco de Indicadores Mun. (2)'!B:B,'Banco de Indicadores - Mun. (1)'!B178,'Banco de Indicadores Mun. (2)'!A:A,'Banco de Indicadores - Mun. (1)'!A178) / VLOOKUP(D178,'Dados Base'!$B:$K,9,FALSE)) * 100</f>
        <v>5.0932643171806165</v>
      </c>
      <c r="AM178" s="72">
        <f>(SUMIFS('Banco de Indicadores Mun. (2)'!J:J,'Banco de Indicadores Mun. (2)'!B:B,'Banco de Indicadores - Mun. (1)'!B178,'Banco de Indicadores Mun. (2)'!A:A,'Banco de Indicadores - Mun. (1)'!A178) / VLOOKUP(D178,'Dados Base'!$B:$K,7,FALSE)) * 100</f>
        <v>17.490686274509802</v>
      </c>
      <c r="AN178" s="72">
        <f>(SUMIFS('Banco de Indicadores Mun. (2)'!K:K,'Banco de Indicadores Mun. (2)'!B:B,'Banco de Indicadores - Mun. (1)'!B178,'Banco de Indicadores Mun. (2)'!A:A,'Banco de Indicadores - Mun. (1)'!A178) / VLOOKUP(D178,'Dados Base'!$B:$K,10,FALSE)) * 100</f>
        <v>12.578380952380952</v>
      </c>
      <c r="AO178" s="21">
        <v>0</v>
      </c>
      <c r="AP178" s="125">
        <v>0</v>
      </c>
      <c r="AQ178" s="143">
        <v>0</v>
      </c>
      <c r="AR178" s="21">
        <v>8.5</v>
      </c>
      <c r="AS178" s="37">
        <v>100</v>
      </c>
      <c r="AT178" s="37">
        <v>100.00000000000003</v>
      </c>
      <c r="AU178" s="37">
        <v>83.399943230201529</v>
      </c>
      <c r="AV178" s="20">
        <v>9.6999999999999993</v>
      </c>
      <c r="AW178" s="21">
        <v>0</v>
      </c>
      <c r="AX178" s="21">
        <v>0</v>
      </c>
      <c r="AY178" s="21"/>
    </row>
    <row r="179" spans="1:51" ht="15" x14ac:dyDescent="0.25">
      <c r="A179" s="144">
        <v>2017</v>
      </c>
      <c r="B179" s="77" t="s">
        <v>179</v>
      </c>
      <c r="C179" s="78">
        <v>22</v>
      </c>
      <c r="D179" s="77">
        <v>3515350</v>
      </c>
      <c r="E179" s="78">
        <v>351535022</v>
      </c>
      <c r="F179" s="78" t="str">
        <f t="shared" si="5"/>
        <v>3515350222017</v>
      </c>
      <c r="G179" s="79">
        <v>-0.3373590005045668</v>
      </c>
      <c r="H179" s="80">
        <f t="shared" si="4"/>
        <v>9514</v>
      </c>
      <c r="I179" s="81">
        <v>6118</v>
      </c>
      <c r="J179" s="82">
        <v>3396</v>
      </c>
      <c r="K179" s="83">
        <f>(H179)/VLOOKUP(D179,'Dados Base'!$B:$K,6,FALSE)</f>
        <v>16.485306348766287</v>
      </c>
      <c r="L179" s="84">
        <v>64.31</v>
      </c>
      <c r="M179" s="85" t="s">
        <v>702</v>
      </c>
      <c r="N179" s="86">
        <v>0.70399999999999996</v>
      </c>
      <c r="O179" s="87" t="s">
        <v>691</v>
      </c>
      <c r="P179" s="87" t="s">
        <v>691</v>
      </c>
      <c r="Q179" s="87" t="s">
        <v>691</v>
      </c>
      <c r="R179" s="87" t="s">
        <v>691</v>
      </c>
      <c r="S179" s="87" t="s">
        <v>691</v>
      </c>
      <c r="T179" s="87" t="s">
        <v>691</v>
      </c>
      <c r="U179" s="87" t="s">
        <v>691</v>
      </c>
      <c r="V179" s="87" t="s">
        <v>691</v>
      </c>
      <c r="W179" s="87" t="s">
        <v>691</v>
      </c>
      <c r="X179" s="21"/>
      <c r="Y179" s="21">
        <v>4.2699999999999996</v>
      </c>
      <c r="Z179" s="10">
        <v>236.11446000000001</v>
      </c>
      <c r="AA179" s="10">
        <v>92.961539999999999</v>
      </c>
      <c r="AB179" s="21">
        <v>0</v>
      </c>
      <c r="AC179" s="21">
        <v>0</v>
      </c>
      <c r="AD179" s="153">
        <f>VLOOKUP(D179,'Dados Base'!$B:$K,9,FALSE)*31536000/VLOOKUP($F179,F:H,MATCH(H178,F178:AF178,0),FALSE)</f>
        <v>14385.772545722093</v>
      </c>
      <c r="AE179" s="153">
        <f>VLOOKUP(D179,'Dados Base'!$B:$K,10,FALSE)*31536000/VLOOKUP($F179,F:H,MATCH(H178,F178:AF178,0),FALSE)</f>
        <v>2021.9634223249943</v>
      </c>
      <c r="AF179" s="21"/>
      <c r="AG179" s="21"/>
      <c r="AH179" s="21"/>
      <c r="AI179" s="21"/>
      <c r="AJ179" s="21"/>
      <c r="AK179" s="72">
        <f>(SUMIFS('Banco de Indicadores Mun. (2)'!I:I,'Banco de Indicadores Mun. (2)'!B:B,'Banco de Indicadores - Mun. (1)'!B179,'Banco de Indicadores Mun. (2)'!A:A,'Banco de Indicadores - Mun. (1)'!A179) / VLOOKUP(D179,'Dados Base'!$B:$K,8,FALSE)) * 100</f>
        <v>4.7254615384615448</v>
      </c>
      <c r="AL179" s="72">
        <f>(SUMIFS('Banco de Indicadores Mun. (2)'!I:I,'Banco de Indicadores Mun. (2)'!B:B,'Banco de Indicadores - Mun. (1)'!B179,'Banco de Indicadores Mun. (2)'!A:A,'Banco de Indicadores - Mun. (1)'!A179) / VLOOKUP(D179,'Dados Base'!$B:$K,9,FALSE)) * 100</f>
        <v>2.4062834101382524</v>
      </c>
      <c r="AM179" s="72">
        <f>(SUMIFS('Banco de Indicadores Mun. (2)'!J:J,'Banco de Indicadores Mun. (2)'!B:B,'Banco de Indicadores - Mun. (1)'!B179,'Banco de Indicadores Mun. (2)'!A:A,'Banco de Indicadores - Mun. (1)'!A179) / VLOOKUP(D179,'Dados Base'!$B:$K,7,FALSE)) * 100</f>
        <v>0.26258749999999997</v>
      </c>
      <c r="AN179" s="72">
        <f>(SUMIFS('Banco de Indicadores Mun. (2)'!K:K,'Banco de Indicadores Mun. (2)'!B:B,'Banco de Indicadores - Mun. (1)'!B179,'Banco de Indicadores Mun. (2)'!A:A,'Banco de Indicadores - Mun. (1)'!A179) / VLOOKUP(D179,'Dados Base'!$B:$K,10,FALSE)) * 100</f>
        <v>16.431360655737731</v>
      </c>
      <c r="AO179" s="21">
        <v>0</v>
      </c>
      <c r="AP179" s="125">
        <v>0</v>
      </c>
      <c r="AQ179" s="143">
        <v>0</v>
      </c>
      <c r="AR179" s="21">
        <v>7.5</v>
      </c>
      <c r="AS179" s="37">
        <v>87.5</v>
      </c>
      <c r="AT179" s="37">
        <v>87.5</v>
      </c>
      <c r="AU179" s="37">
        <v>71.750738431243846</v>
      </c>
      <c r="AV179" s="20">
        <v>7.9762500000000003</v>
      </c>
      <c r="AW179" s="21">
        <v>0</v>
      </c>
      <c r="AX179" s="21">
        <v>0</v>
      </c>
      <c r="AY179" s="21"/>
    </row>
    <row r="180" spans="1:51" ht="15" x14ac:dyDescent="0.25">
      <c r="A180" s="144">
        <v>2017</v>
      </c>
      <c r="B180" s="77" t="s">
        <v>180</v>
      </c>
      <c r="C180" s="78">
        <v>14</v>
      </c>
      <c r="D180" s="77">
        <v>3515400</v>
      </c>
      <c r="E180" s="78">
        <v>351540014</v>
      </c>
      <c r="F180" s="78" t="str">
        <f t="shared" si="5"/>
        <v>3515400142017</v>
      </c>
      <c r="G180" s="79">
        <v>0.20441682253464766</v>
      </c>
      <c r="H180" s="80">
        <f t="shared" si="4"/>
        <v>15534</v>
      </c>
      <c r="I180" s="81">
        <v>12799</v>
      </c>
      <c r="J180" s="82">
        <v>2735</v>
      </c>
      <c r="K180" s="83">
        <f>(H180)/VLOOKUP(D180,'Dados Base'!$B:$K,6,FALSE)</f>
        <v>36.171005448703021</v>
      </c>
      <c r="L180" s="84">
        <v>82.39</v>
      </c>
      <c r="M180" s="85" t="s">
        <v>702</v>
      </c>
      <c r="N180" s="86">
        <v>0.73199999999999998</v>
      </c>
      <c r="O180" s="87" t="s">
        <v>691</v>
      </c>
      <c r="P180" s="87" t="s">
        <v>691</v>
      </c>
      <c r="Q180" s="87" t="s">
        <v>691</v>
      </c>
      <c r="R180" s="87" t="s">
        <v>691</v>
      </c>
      <c r="S180" s="87" t="s">
        <v>691</v>
      </c>
      <c r="T180" s="87" t="s">
        <v>691</v>
      </c>
      <c r="U180" s="87" t="s">
        <v>691</v>
      </c>
      <c r="V180" s="87" t="s">
        <v>691</v>
      </c>
      <c r="W180" s="87" t="s">
        <v>691</v>
      </c>
      <c r="X180" s="21"/>
      <c r="Y180" s="21">
        <v>8.9600000000000009</v>
      </c>
      <c r="Z180" s="10">
        <v>634.4020655999999</v>
      </c>
      <c r="AA180" s="10">
        <v>57.013934400000018</v>
      </c>
      <c r="AB180" s="21">
        <v>2</v>
      </c>
      <c r="AC180" s="21">
        <v>0</v>
      </c>
      <c r="AD180" s="153">
        <f>VLOOKUP(D180,'Dados Base'!$B:$K,9,FALSE)*31536000/VLOOKUP($F180,F:H,MATCH(H179,F179:AF179,0),FALSE)</f>
        <v>9846.1181923522599</v>
      </c>
      <c r="AE180" s="153">
        <f>VLOOKUP(D180,'Dados Base'!$B:$K,10,FALSE)*31536000/VLOOKUP($F180,F:H,MATCH(H179,F179:AF179,0),FALSE)</f>
        <v>1157.1726535341829</v>
      </c>
      <c r="AF180" s="21"/>
      <c r="AG180" s="21"/>
      <c r="AH180" s="21"/>
      <c r="AI180" s="21"/>
      <c r="AJ180" s="21"/>
      <c r="AK180" s="72">
        <f>(SUMIFS('Banco de Indicadores Mun. (2)'!I:I,'Banco de Indicadores Mun. (2)'!B:B,'Banco de Indicadores - Mun. (1)'!B180,'Banco de Indicadores Mun. (2)'!A:A,'Banco de Indicadores - Mun. (1)'!A180) / VLOOKUP(D180,'Dados Base'!$B:$K,8,FALSE)) * 100</f>
        <v>1.1303824884792626</v>
      </c>
      <c r="AL180" s="72">
        <f>(SUMIFS('Banco de Indicadores Mun. (2)'!I:I,'Banco de Indicadores Mun. (2)'!B:B,'Banco de Indicadores - Mun. (1)'!B180,'Banco de Indicadores Mun. (2)'!A:A,'Banco de Indicadores - Mun. (1)'!A180) / VLOOKUP(D180,'Dados Base'!$B:$K,9,FALSE)) * 100</f>
        <v>0.50575876288659793</v>
      </c>
      <c r="AM180" s="72">
        <f>(SUMIFS('Banco de Indicadores Mun. (2)'!J:J,'Banco de Indicadores Mun. (2)'!B:B,'Banco de Indicadores - Mun. (1)'!B180,'Banco de Indicadores Mun. (2)'!A:A,'Banco de Indicadores - Mun. (1)'!A180) / VLOOKUP(D180,'Dados Base'!$B:$K,7,FALSE)) * 100</f>
        <v>1.4496499999999999</v>
      </c>
      <c r="AN180" s="72">
        <f>(SUMIFS('Banco de Indicadores Mun. (2)'!K:K,'Banco de Indicadores Mun. (2)'!B:B,'Banco de Indicadores - Mun. (1)'!B180,'Banco de Indicadores Mun. (2)'!A:A,'Banco de Indicadores - Mun. (1)'!A180) / VLOOKUP(D180,'Dados Base'!$B:$K,10,FALSE)) * 100</f>
        <v>0.2341929824561404</v>
      </c>
      <c r="AO180" s="21">
        <v>0</v>
      </c>
      <c r="AP180" s="125">
        <v>0</v>
      </c>
      <c r="AQ180" s="143">
        <v>0</v>
      </c>
      <c r="AR180" s="21">
        <v>8.6</v>
      </c>
      <c r="AS180" s="37">
        <v>98.66</v>
      </c>
      <c r="AT180" s="37">
        <v>98.659999999999982</v>
      </c>
      <c r="AU180" s="37">
        <v>91.754033114651662</v>
      </c>
      <c r="AV180" s="20">
        <v>9.9799000000000007</v>
      </c>
      <c r="AW180" s="21">
        <v>0</v>
      </c>
      <c r="AX180" s="21">
        <v>0</v>
      </c>
      <c r="AY180" s="21"/>
    </row>
    <row r="181" spans="1:51" ht="15" x14ac:dyDescent="0.25">
      <c r="A181" s="144">
        <v>2017</v>
      </c>
      <c r="B181" s="77" t="s">
        <v>181</v>
      </c>
      <c r="C181" s="78">
        <v>15</v>
      </c>
      <c r="D181" s="77">
        <v>3515608</v>
      </c>
      <c r="E181" s="78">
        <v>351560815</v>
      </c>
      <c r="F181" s="78" t="str">
        <f t="shared" si="5"/>
        <v>3515608152017</v>
      </c>
      <c r="G181" s="79">
        <v>0.10844131895839659</v>
      </c>
      <c r="H181" s="80">
        <f t="shared" si="4"/>
        <v>5566</v>
      </c>
      <c r="I181" s="81">
        <v>4961</v>
      </c>
      <c r="J181" s="82">
        <v>605</v>
      </c>
      <c r="K181" s="83">
        <f>(H181)/VLOOKUP(D181,'Dados Base'!$B:$K,6,FALSE)</f>
        <v>32.72000470283934</v>
      </c>
      <c r="L181" s="84">
        <v>89.13</v>
      </c>
      <c r="M181" s="85" t="s">
        <v>702</v>
      </c>
      <c r="N181" s="86">
        <v>0.75800000000000001</v>
      </c>
      <c r="O181" s="87" t="s">
        <v>691</v>
      </c>
      <c r="P181" s="87" t="s">
        <v>691</v>
      </c>
      <c r="Q181" s="87" t="s">
        <v>691</v>
      </c>
      <c r="R181" s="87" t="s">
        <v>691</v>
      </c>
      <c r="S181" s="87" t="s">
        <v>691</v>
      </c>
      <c r="T181" s="87" t="s">
        <v>691</v>
      </c>
      <c r="U181" s="87" t="s">
        <v>691</v>
      </c>
      <c r="V181" s="87" t="s">
        <v>691</v>
      </c>
      <c r="W181" s="87" t="s">
        <v>691</v>
      </c>
      <c r="X181" s="21"/>
      <c r="Y181" s="21">
        <v>3.44</v>
      </c>
      <c r="Z181" s="10">
        <v>174.95676000000003</v>
      </c>
      <c r="AA181" s="10">
        <v>90.129239999999996</v>
      </c>
      <c r="AB181" s="21">
        <v>2</v>
      </c>
      <c r="AC181" s="21">
        <v>0</v>
      </c>
      <c r="AD181" s="153">
        <f>VLOOKUP(D181,'Dados Base'!$B:$K,9,FALSE)*31536000/VLOOKUP($F181,F:H,MATCH(H180,F180:AF180,0),FALSE)</f>
        <v>7138.9435860582107</v>
      </c>
      <c r="AE181" s="153">
        <f>VLOOKUP(D181,'Dados Base'!$B:$K,10,FALSE)*31536000/VLOOKUP($F181,F:H,MATCH(H180,F180:AF180,0),FALSE)</f>
        <v>736.55767157743446</v>
      </c>
      <c r="AF181" s="21"/>
      <c r="AG181" s="21"/>
      <c r="AH181" s="21"/>
      <c r="AI181" s="21"/>
      <c r="AJ181" s="21"/>
      <c r="AK181" s="72">
        <f>(SUMIFS('Banco de Indicadores Mun. (2)'!I:I,'Banco de Indicadores Mun. (2)'!B:B,'Banco de Indicadores - Mun. (1)'!B181,'Banco de Indicadores Mun. (2)'!A:A,'Banco de Indicadores - Mun. (1)'!A181) / VLOOKUP(D181,'Dados Base'!$B:$K,8,FALSE)) * 100</f>
        <v>23.691511111111108</v>
      </c>
      <c r="AL181" s="72">
        <f>(SUMIFS('Banco de Indicadores Mun. (2)'!I:I,'Banco de Indicadores Mun. (2)'!B:B,'Banco de Indicadores - Mun. (1)'!B181,'Banco de Indicadores Mun. (2)'!A:A,'Banco de Indicadores - Mun. (1)'!A181) / VLOOKUP(D181,'Dados Base'!$B:$K,9,FALSE)) * 100</f>
        <v>8.4612539682539669</v>
      </c>
      <c r="AM181" s="72">
        <f>(SUMIFS('Banco de Indicadores Mun. (2)'!J:J,'Banco de Indicadores Mun. (2)'!B:B,'Banco de Indicadores - Mun. (1)'!B181,'Banco de Indicadores Mun. (2)'!A:A,'Banco de Indicadores - Mun. (1)'!A181) / VLOOKUP(D181,'Dados Base'!$B:$K,7,FALSE)) * 100</f>
        <v>18.466906249999997</v>
      </c>
      <c r="AN181" s="72">
        <f>(SUMIFS('Banco de Indicadores Mun. (2)'!K:K,'Banco de Indicadores Mun. (2)'!B:B,'Banco de Indicadores - Mun. (1)'!B181,'Banco de Indicadores Mun. (2)'!A:A,'Banco de Indicadores - Mun. (1)'!A181) / VLOOKUP(D181,'Dados Base'!$B:$K,10,FALSE)) * 100</f>
        <v>36.552076923076918</v>
      </c>
      <c r="AO181" s="21">
        <v>0</v>
      </c>
      <c r="AP181" s="125">
        <v>0</v>
      </c>
      <c r="AQ181" s="143">
        <v>0</v>
      </c>
      <c r="AR181" s="21">
        <v>7.4</v>
      </c>
      <c r="AS181" s="37">
        <v>100</v>
      </c>
      <c r="AT181" s="37">
        <v>100</v>
      </c>
      <c r="AU181" s="37">
        <v>66</v>
      </c>
      <c r="AV181" s="20">
        <v>7.79</v>
      </c>
      <c r="AW181" s="21">
        <v>0</v>
      </c>
      <c r="AX181" s="21">
        <v>0</v>
      </c>
      <c r="AY181" s="21"/>
    </row>
    <row r="182" spans="1:51" ht="15" x14ac:dyDescent="0.25">
      <c r="A182" s="144">
        <v>2017</v>
      </c>
      <c r="B182" s="77" t="s">
        <v>182</v>
      </c>
      <c r="C182" s="78">
        <v>15</v>
      </c>
      <c r="D182" s="77">
        <v>3515509</v>
      </c>
      <c r="E182" s="78">
        <v>351550915</v>
      </c>
      <c r="F182" s="78" t="str">
        <f t="shared" si="5"/>
        <v>3515509152017</v>
      </c>
      <c r="G182" s="79">
        <v>0.27895274255296254</v>
      </c>
      <c r="H182" s="80">
        <f t="shared" si="4"/>
        <v>65776</v>
      </c>
      <c r="I182" s="81">
        <v>63761</v>
      </c>
      <c r="J182" s="82">
        <v>2015</v>
      </c>
      <c r="K182" s="83">
        <f>(H182)/VLOOKUP(D182,'Dados Base'!$B:$K,6,FALSE)</f>
        <v>119.69065599126559</v>
      </c>
      <c r="L182" s="84">
        <v>96.94</v>
      </c>
      <c r="M182" s="85" t="s">
        <v>702</v>
      </c>
      <c r="N182" s="86">
        <v>0.79700000000000004</v>
      </c>
      <c r="O182" s="87" t="s">
        <v>691</v>
      </c>
      <c r="P182" s="87" t="s">
        <v>691</v>
      </c>
      <c r="Q182" s="87" t="s">
        <v>691</v>
      </c>
      <c r="R182" s="87" t="s">
        <v>691</v>
      </c>
      <c r="S182" s="87" t="s">
        <v>691</v>
      </c>
      <c r="T182" s="87" t="s">
        <v>691</v>
      </c>
      <c r="U182" s="87" t="s">
        <v>691</v>
      </c>
      <c r="V182" s="87" t="s">
        <v>691</v>
      </c>
      <c r="W182" s="87" t="s">
        <v>691</v>
      </c>
      <c r="X182" s="21"/>
      <c r="Y182" s="21">
        <v>53.25</v>
      </c>
      <c r="Z182" s="10">
        <v>3110.3832599999996</v>
      </c>
      <c r="AA182" s="10">
        <v>484.18074000000007</v>
      </c>
      <c r="AB182" s="21">
        <v>10</v>
      </c>
      <c r="AC182" s="21">
        <v>0</v>
      </c>
      <c r="AD182" s="153">
        <f>VLOOKUP(D182,'Dados Base'!$B:$K,9,FALSE)*31536000/VLOOKUP($F182,F:H,MATCH(H181,F181:AF181,0),FALSE)</f>
        <v>1989.6983702262226</v>
      </c>
      <c r="AE182" s="153">
        <f>VLOOKUP(D182,'Dados Base'!$B:$K,10,FALSE)*31536000/VLOOKUP($F182,F:H,MATCH(H181,F181:AF181,0),FALSE)</f>
        <v>186.98370226222329</v>
      </c>
      <c r="AF182" s="21"/>
      <c r="AG182" s="21"/>
      <c r="AH182" s="21"/>
      <c r="AI182" s="21"/>
      <c r="AJ182" s="21"/>
      <c r="AK182" s="72">
        <f>(SUMIFS('Banco de Indicadores Mun. (2)'!I:I,'Banco de Indicadores Mun. (2)'!B:B,'Banco de Indicadores - Mun. (1)'!B182,'Banco de Indicadores Mun. (2)'!A:A,'Banco de Indicadores - Mun. (1)'!A182) / VLOOKUP(D182,'Dados Base'!$B:$K,8,FALSE)) * 100</f>
        <v>48.264648854961827</v>
      </c>
      <c r="AL182" s="72">
        <f>(SUMIFS('Banco de Indicadores Mun. (2)'!I:I,'Banco de Indicadores Mun. (2)'!B:B,'Banco de Indicadores - Mun. (1)'!B182,'Banco de Indicadores Mun. (2)'!A:A,'Banco de Indicadores - Mun. (1)'!A182) / VLOOKUP(D182,'Dados Base'!$B:$K,9,FALSE)) * 100</f>
        <v>15.235346987951806</v>
      </c>
      <c r="AM182" s="72">
        <f>(SUMIFS('Banco de Indicadores Mun. (2)'!J:J,'Banco de Indicadores Mun. (2)'!B:B,'Banco de Indicadores - Mun. (1)'!B182,'Banco de Indicadores Mun. (2)'!A:A,'Banco de Indicadores - Mun. (1)'!A182) / VLOOKUP(D182,'Dados Base'!$B:$K,7,FALSE)) * 100</f>
        <v>47.448000000000008</v>
      </c>
      <c r="AN182" s="72">
        <f>(SUMIFS('Banco de Indicadores Mun. (2)'!K:K,'Banco de Indicadores Mun. (2)'!B:B,'Banco de Indicadores - Mun. (1)'!B182,'Banco de Indicadores Mun. (2)'!A:A,'Banco de Indicadores - Mun. (1)'!A182) / VLOOKUP(D182,'Dados Base'!$B:$K,10,FALSE)) * 100</f>
        <v>50.191102564102529</v>
      </c>
      <c r="AO182" s="21">
        <v>0</v>
      </c>
      <c r="AP182" s="125">
        <v>0</v>
      </c>
      <c r="AQ182" s="143">
        <v>0</v>
      </c>
      <c r="AR182" s="21">
        <v>10</v>
      </c>
      <c r="AS182" s="37">
        <v>100</v>
      </c>
      <c r="AT182" s="37">
        <v>100</v>
      </c>
      <c r="AU182" s="37">
        <v>86.530195595348971</v>
      </c>
      <c r="AV182" s="20">
        <v>10</v>
      </c>
      <c r="AW182" s="21">
        <v>4</v>
      </c>
      <c r="AX182" s="21">
        <v>0</v>
      </c>
      <c r="AY182" s="21"/>
    </row>
    <row r="183" spans="1:51" ht="15" x14ac:dyDescent="0.25">
      <c r="A183" s="144">
        <v>2017</v>
      </c>
      <c r="B183" s="77" t="s">
        <v>183</v>
      </c>
      <c r="C183" s="78">
        <v>17</v>
      </c>
      <c r="D183" s="77">
        <v>3515657</v>
      </c>
      <c r="E183" s="78">
        <v>351565717</v>
      </c>
      <c r="F183" s="78" t="str">
        <f t="shared" si="5"/>
        <v>3515657172017</v>
      </c>
      <c r="G183" s="79">
        <v>0.53318725683495494</v>
      </c>
      <c r="H183" s="80">
        <f t="shared" si="4"/>
        <v>1622</v>
      </c>
      <c r="I183" s="81">
        <v>960</v>
      </c>
      <c r="J183" s="82">
        <v>662</v>
      </c>
      <c r="K183" s="83">
        <f>(H183)/VLOOKUP(D183,'Dados Base'!$B:$K,6,FALSE)</f>
        <v>16.17148554336989</v>
      </c>
      <c r="L183" s="84">
        <v>59.19</v>
      </c>
      <c r="M183" s="85" t="s">
        <v>702</v>
      </c>
      <c r="N183" s="86">
        <v>0.70299999999999996</v>
      </c>
      <c r="O183" s="87" t="s">
        <v>691</v>
      </c>
      <c r="P183" s="87" t="s">
        <v>691</v>
      </c>
      <c r="Q183" s="87" t="s">
        <v>691</v>
      </c>
      <c r="R183" s="87" t="s">
        <v>691</v>
      </c>
      <c r="S183" s="87" t="s">
        <v>691</v>
      </c>
      <c r="T183" s="87" t="s">
        <v>691</v>
      </c>
      <c r="U183" s="87" t="s">
        <v>691</v>
      </c>
      <c r="V183" s="87" t="s">
        <v>691</v>
      </c>
      <c r="W183" s="87" t="s">
        <v>691</v>
      </c>
      <c r="X183" s="21"/>
      <c r="Y183" s="21">
        <v>0.64</v>
      </c>
      <c r="Z183" s="10">
        <v>40.156992000000002</v>
      </c>
      <c r="AA183" s="10">
        <v>9.5230079999999955</v>
      </c>
      <c r="AB183" s="21">
        <v>0</v>
      </c>
      <c r="AC183" s="21">
        <v>0</v>
      </c>
      <c r="AD183" s="153">
        <f>VLOOKUP(D183,'Dados Base'!$B:$K,9,FALSE)*31536000/VLOOKUP($F183,F:H,MATCH(H182,F182:AF182,0),FALSE)</f>
        <v>17692.823674475956</v>
      </c>
      <c r="AE183" s="153">
        <f>VLOOKUP(D183,'Dados Base'!$B:$K,10,FALSE)*31536000/VLOOKUP($F183,F:H,MATCH(H182,F182:AF182,0),FALSE)</f>
        <v>1944.2663378545001</v>
      </c>
      <c r="AF183" s="21"/>
      <c r="AG183" s="21"/>
      <c r="AH183" s="21"/>
      <c r="AI183" s="21"/>
      <c r="AJ183" s="21"/>
      <c r="AK183" s="72">
        <f>(SUMIFS('Banco de Indicadores Mun. (2)'!I:I,'Banco de Indicadores Mun. (2)'!B:B,'Banco de Indicadores - Mun. (1)'!B183,'Banco de Indicadores Mun. (2)'!A:A,'Banco de Indicadores - Mun. (1)'!A183) / VLOOKUP(D183,'Dados Base'!$B:$K,8,FALSE)) * 100</f>
        <v>21.43375</v>
      </c>
      <c r="AL183" s="72">
        <f>(SUMIFS('Banco de Indicadores Mun. (2)'!I:I,'Banco de Indicadores Mun. (2)'!B:B,'Banco de Indicadores - Mun. (1)'!B183,'Banco de Indicadores Mun. (2)'!A:A,'Banco de Indicadores - Mun. (1)'!A183) / VLOOKUP(D183,'Dados Base'!$B:$K,9,FALSE)) * 100</f>
        <v>11.305714285714286</v>
      </c>
      <c r="AM183" s="72">
        <f>(SUMIFS('Banco de Indicadores Mun. (2)'!J:J,'Banco de Indicadores Mun. (2)'!B:B,'Banco de Indicadores - Mun. (1)'!B183,'Banco de Indicadores Mun. (2)'!A:A,'Banco de Indicadores - Mun. (1)'!A183) / VLOOKUP(D183,'Dados Base'!$B:$K,7,FALSE)) * 100</f>
        <v>26.112973684210527</v>
      </c>
      <c r="AN183" s="72">
        <f>(SUMIFS('Banco de Indicadores Mun. (2)'!K:K,'Banco de Indicadores Mun. (2)'!B:B,'Banco de Indicadores - Mun. (1)'!B183,'Banco de Indicadores Mun. (2)'!A:A,'Banco de Indicadores - Mun. (1)'!A183) / VLOOKUP(D183,'Dados Base'!$B:$K,10,FALSE)) * 100</f>
        <v>3.6527000000000012</v>
      </c>
      <c r="AO183" s="21">
        <v>0</v>
      </c>
      <c r="AP183" s="125">
        <v>0</v>
      </c>
      <c r="AQ183" s="143">
        <v>0</v>
      </c>
      <c r="AR183" s="21">
        <v>9.1</v>
      </c>
      <c r="AS183" s="37">
        <v>99.79</v>
      </c>
      <c r="AT183" s="37">
        <v>99.79</v>
      </c>
      <c r="AU183" s="37">
        <v>80.831304347826091</v>
      </c>
      <c r="AV183" s="20">
        <v>9.7968500000000009</v>
      </c>
      <c r="AW183" s="21">
        <v>0</v>
      </c>
      <c r="AX183" s="21">
        <v>0</v>
      </c>
      <c r="AY183" s="21"/>
    </row>
    <row r="184" spans="1:51" ht="15" x14ac:dyDescent="0.25">
      <c r="A184" s="144">
        <v>2017</v>
      </c>
      <c r="B184" s="77" t="s">
        <v>184</v>
      </c>
      <c r="C184" s="78">
        <v>6</v>
      </c>
      <c r="D184" s="77">
        <v>3515707</v>
      </c>
      <c r="E184" s="78">
        <v>35157076</v>
      </c>
      <c r="F184" s="78" t="str">
        <f t="shared" si="5"/>
        <v>351570762017</v>
      </c>
      <c r="G184" s="79">
        <v>1.4569804750333093</v>
      </c>
      <c r="H184" s="80">
        <f t="shared" si="4"/>
        <v>185584</v>
      </c>
      <c r="I184" s="81">
        <v>177257</v>
      </c>
      <c r="J184" s="82">
        <v>8327</v>
      </c>
      <c r="K184" s="83">
        <f>(H184)/VLOOKUP(D184,'Dados Base'!$B:$K,6,FALSE)</f>
        <v>6171.7326238776186</v>
      </c>
      <c r="L184" s="84">
        <v>95.51</v>
      </c>
      <c r="M184" s="85" t="s">
        <v>702</v>
      </c>
      <c r="N184" s="86">
        <v>0.73799999999999999</v>
      </c>
      <c r="O184" s="87" t="s">
        <v>691</v>
      </c>
      <c r="P184" s="87" t="s">
        <v>691</v>
      </c>
      <c r="Q184" s="87" t="s">
        <v>691</v>
      </c>
      <c r="R184" s="87" t="s">
        <v>691</v>
      </c>
      <c r="S184" s="87" t="s">
        <v>691</v>
      </c>
      <c r="T184" s="87" t="s">
        <v>691</v>
      </c>
      <c r="U184" s="87" t="s">
        <v>691</v>
      </c>
      <c r="V184" s="87" t="s">
        <v>691</v>
      </c>
      <c r="W184" s="87" t="s">
        <v>691</v>
      </c>
      <c r="X184" s="21"/>
      <c r="Y184" s="21">
        <v>162.35</v>
      </c>
      <c r="Z184" s="10">
        <v>3720.8065478400003</v>
      </c>
      <c r="AA184" s="10">
        <v>6020.4154521599994</v>
      </c>
      <c r="AB184" s="21">
        <v>6</v>
      </c>
      <c r="AC184" s="21">
        <v>0</v>
      </c>
      <c r="AD184" s="153">
        <f>VLOOKUP(D184,'Dados Base'!$B:$K,9,FALSE)*31536000/VLOOKUP($F184,F:H,MATCH(H183,F183:AF183,0),FALSE)</f>
        <v>69.670661263902062</v>
      </c>
      <c r="AE184" s="153">
        <f>VLOOKUP(D184,'Dados Base'!$B:$K,10,FALSE)*31536000/VLOOKUP($F184,F:H,MATCH(H183,F183:AF183,0),FALSE)</f>
        <v>10.195706526424692</v>
      </c>
      <c r="AF184" s="21"/>
      <c r="AG184" s="21"/>
      <c r="AH184" s="21"/>
      <c r="AI184" s="21"/>
      <c r="AJ184" s="21"/>
      <c r="AK184" s="72">
        <f>(SUMIFS('Banco de Indicadores Mun. (2)'!I:I,'Banco de Indicadores Mun. (2)'!B:B,'Banco de Indicadores - Mun. (1)'!B184,'Banco de Indicadores Mun. (2)'!A:A,'Banco de Indicadores - Mun. (1)'!A184) / VLOOKUP(D184,'Dados Base'!$B:$K,8,FALSE)) * 100</f>
        <v>1.8166000000000002</v>
      </c>
      <c r="AL184" s="72">
        <f>(SUMIFS('Banco de Indicadores Mun. (2)'!I:I,'Banco de Indicadores Mun. (2)'!B:B,'Banco de Indicadores - Mun. (1)'!B184,'Banco de Indicadores Mun. (2)'!A:A,'Banco de Indicadores - Mun. (1)'!A184) / VLOOKUP(D184,'Dados Base'!$B:$K,9,FALSE)) * 100</f>
        <v>0.66460975609756112</v>
      </c>
      <c r="AM184" s="72">
        <f>(SUMIFS('Banco de Indicadores Mun. (2)'!J:J,'Banco de Indicadores Mun. (2)'!B:B,'Banco de Indicadores - Mun. (1)'!B184,'Banco de Indicadores Mun. (2)'!A:A,'Banco de Indicadores - Mun. (1)'!A184) / VLOOKUP(D184,'Dados Base'!$B:$K,7,FALSE)) * 100</f>
        <v>5.7888888888888886E-2</v>
      </c>
      <c r="AN184" s="72">
        <f>(SUMIFS('Banco de Indicadores Mun. (2)'!K:K,'Banco de Indicadores Mun. (2)'!B:B,'Banco de Indicadores - Mun. (1)'!B184,'Banco de Indicadores Mun. (2)'!A:A,'Banco de Indicadores - Mun. (1)'!A184) / VLOOKUP(D184,'Dados Base'!$B:$K,10,FALSE)) * 100</f>
        <v>4.4546666666666672</v>
      </c>
      <c r="AO184" s="21">
        <v>0</v>
      </c>
      <c r="AP184" s="125">
        <v>0</v>
      </c>
      <c r="AQ184" s="143">
        <v>0</v>
      </c>
      <c r="AR184" s="21">
        <v>9.4</v>
      </c>
      <c r="AS184" s="37">
        <v>81.2</v>
      </c>
      <c r="AT184" s="37">
        <v>45.472000000000016</v>
      </c>
      <c r="AU184" s="37">
        <v>38.196507048499669</v>
      </c>
      <c r="AV184" s="20">
        <v>4.740771200000002</v>
      </c>
      <c r="AW184" s="21">
        <v>0</v>
      </c>
      <c r="AX184" s="21">
        <v>0</v>
      </c>
      <c r="AY184" s="21"/>
    </row>
    <row r="185" spans="1:51" ht="15" x14ac:dyDescent="0.25">
      <c r="A185" s="144">
        <v>2017</v>
      </c>
      <c r="B185" s="77" t="s">
        <v>185</v>
      </c>
      <c r="C185" s="78">
        <v>21</v>
      </c>
      <c r="D185" s="77">
        <v>3515806</v>
      </c>
      <c r="E185" s="78">
        <v>351580621</v>
      </c>
      <c r="F185" s="78" t="str">
        <f t="shared" si="5"/>
        <v>3515806212017</v>
      </c>
      <c r="G185" s="79">
        <v>-1.574506041705559</v>
      </c>
      <c r="H185" s="80">
        <f t="shared" si="4"/>
        <v>1628</v>
      </c>
      <c r="I185" s="81">
        <v>1394</v>
      </c>
      <c r="J185" s="82">
        <v>234</v>
      </c>
      <c r="K185" s="83">
        <f>(H185)/VLOOKUP(D185,'Dados Base'!$B:$K,6,FALSE)</f>
        <v>7.2316986496090969</v>
      </c>
      <c r="L185" s="84">
        <v>85.63</v>
      </c>
      <c r="M185" s="85" t="s">
        <v>702</v>
      </c>
      <c r="N185" s="86">
        <v>0.72699999999999998</v>
      </c>
      <c r="O185" s="87" t="s">
        <v>691</v>
      </c>
      <c r="P185" s="87" t="s">
        <v>691</v>
      </c>
      <c r="Q185" s="87" t="s">
        <v>691</v>
      </c>
      <c r="R185" s="87" t="s">
        <v>691</v>
      </c>
      <c r="S185" s="87" t="s">
        <v>691</v>
      </c>
      <c r="T185" s="87" t="s">
        <v>691</v>
      </c>
      <c r="U185" s="87" t="s">
        <v>691</v>
      </c>
      <c r="V185" s="87" t="s">
        <v>691</v>
      </c>
      <c r="W185" s="87" t="s">
        <v>691</v>
      </c>
      <c r="X185" s="21"/>
      <c r="Y185" s="21">
        <v>0.89</v>
      </c>
      <c r="Z185" s="10">
        <v>51.309287999999995</v>
      </c>
      <c r="AA185" s="10">
        <v>17.378712000000004</v>
      </c>
      <c r="AB185" s="21">
        <v>0</v>
      </c>
      <c r="AC185" s="21">
        <v>0</v>
      </c>
      <c r="AD185" s="153">
        <f>VLOOKUP(D185,'Dados Base'!$B:$K,9,FALSE)*31536000/VLOOKUP($F185,F:H,MATCH(H184,F184:AF184,0),FALSE)</f>
        <v>33511.842751842749</v>
      </c>
      <c r="AE185" s="153">
        <f>VLOOKUP(D185,'Dados Base'!$B:$K,10,FALSE)*31536000/VLOOKUP($F185,F:H,MATCH(H184,F184:AF184,0),FALSE)</f>
        <v>3680.4914004914017</v>
      </c>
      <c r="AF185" s="21"/>
      <c r="AG185" s="21"/>
      <c r="AH185" s="21"/>
      <c r="AI185" s="21"/>
      <c r="AJ185" s="21"/>
      <c r="AK185" s="72">
        <f>(SUMIFS('Banco de Indicadores Mun. (2)'!I:I,'Banco de Indicadores Mun. (2)'!B:B,'Banco de Indicadores - Mun. (1)'!B185,'Banco de Indicadores Mun. (2)'!A:A,'Banco de Indicadores - Mun. (1)'!A185) / VLOOKUP(D185,'Dados Base'!$B:$K,8,FALSE)) * 100</f>
        <v>7.1795375000000021</v>
      </c>
      <c r="AL185" s="72">
        <f>(SUMIFS('Banco de Indicadores Mun. (2)'!I:I,'Banco de Indicadores Mun. (2)'!B:B,'Banco de Indicadores - Mun. (1)'!B185,'Banco de Indicadores Mun. (2)'!A:A,'Banco de Indicadores - Mun. (1)'!A185) / VLOOKUP(D185,'Dados Base'!$B:$K,9,FALSE)) * 100</f>
        <v>3.3200173410404634</v>
      </c>
      <c r="AM185" s="72">
        <f>(SUMIFS('Banco de Indicadores Mun. (2)'!J:J,'Banco de Indicadores Mun. (2)'!B:B,'Banco de Indicadores - Mun. (1)'!B185,'Banco de Indicadores Mun. (2)'!A:A,'Banco de Indicadores - Mun. (1)'!A185) / VLOOKUP(D185,'Dados Base'!$B:$K,7,FALSE)) * 100</f>
        <v>0</v>
      </c>
      <c r="AN185" s="72">
        <f>(SUMIFS('Banco de Indicadores Mun. (2)'!K:K,'Banco de Indicadores Mun. (2)'!B:B,'Banco de Indicadores - Mun. (1)'!B185,'Banco de Indicadores Mun. (2)'!A:A,'Banco de Indicadores - Mun. (1)'!A185) / VLOOKUP(D185,'Dados Base'!$B:$K,10,FALSE)) * 100</f>
        <v>30.22963157894737</v>
      </c>
      <c r="AO185" s="21">
        <v>0</v>
      </c>
      <c r="AP185" s="125">
        <v>0</v>
      </c>
      <c r="AQ185" s="143">
        <v>0</v>
      </c>
      <c r="AR185" s="21">
        <v>9</v>
      </c>
      <c r="AS185" s="37">
        <v>91.1</v>
      </c>
      <c r="AT185" s="37">
        <v>91.09999999999998</v>
      </c>
      <c r="AU185" s="37">
        <v>74.699056603773585</v>
      </c>
      <c r="AV185" s="20">
        <v>8.2221299999999982</v>
      </c>
      <c r="AW185" s="21">
        <v>0</v>
      </c>
      <c r="AX185" s="21">
        <v>0</v>
      </c>
      <c r="AY185" s="21"/>
    </row>
    <row r="186" spans="1:51" ht="15" x14ac:dyDescent="0.25">
      <c r="A186" s="144">
        <v>2017</v>
      </c>
      <c r="B186" s="77" t="s">
        <v>186</v>
      </c>
      <c r="C186" s="78">
        <v>18</v>
      </c>
      <c r="D186" s="77">
        <v>3515905</v>
      </c>
      <c r="E186" s="78">
        <v>351590518</v>
      </c>
      <c r="F186" s="78" t="str">
        <f t="shared" si="5"/>
        <v>3515905182017</v>
      </c>
      <c r="G186" s="79">
        <v>-0.64609322744956232</v>
      </c>
      <c r="H186" s="80">
        <f t="shared" si="4"/>
        <v>2897</v>
      </c>
      <c r="I186" s="81">
        <v>2428</v>
      </c>
      <c r="J186" s="82">
        <v>469</v>
      </c>
      <c r="K186" s="83">
        <f>(H186)/VLOOKUP(D186,'Dados Base'!$B:$K,6,FALSE)</f>
        <v>14.224688205833251</v>
      </c>
      <c r="L186" s="84">
        <v>83.81</v>
      </c>
      <c r="M186" s="85" t="s">
        <v>702</v>
      </c>
      <c r="N186" s="86">
        <v>0.747</v>
      </c>
      <c r="O186" s="87" t="s">
        <v>691</v>
      </c>
      <c r="P186" s="87" t="s">
        <v>691</v>
      </c>
      <c r="Q186" s="87" t="s">
        <v>691</v>
      </c>
      <c r="R186" s="87" t="s">
        <v>691</v>
      </c>
      <c r="S186" s="87" t="s">
        <v>691</v>
      </c>
      <c r="T186" s="87" t="s">
        <v>691</v>
      </c>
      <c r="U186" s="87" t="s">
        <v>691</v>
      </c>
      <c r="V186" s="87" t="s">
        <v>691</v>
      </c>
      <c r="W186" s="87" t="s">
        <v>691</v>
      </c>
      <c r="X186" s="21"/>
      <c r="Y186" s="21">
        <v>1.7</v>
      </c>
      <c r="Z186" s="10">
        <v>98.091000000000008</v>
      </c>
      <c r="AA186" s="10">
        <v>32.697000000000003</v>
      </c>
      <c r="AB186" s="21">
        <v>2</v>
      </c>
      <c r="AC186" s="21">
        <v>0</v>
      </c>
      <c r="AD186" s="153">
        <f>VLOOKUP(D186,'Dados Base'!$B:$K,9,FALSE)*31536000/VLOOKUP($F186,F:H,MATCH(H185,F185:AF185,0),FALSE)</f>
        <v>16764.045564376942</v>
      </c>
      <c r="AE186" s="153">
        <f>VLOOKUP(D186,'Dados Base'!$B:$K,10,FALSE)*31536000/VLOOKUP($F186,F:H,MATCH(H185,F185:AF185,0),FALSE)</f>
        <v>1306.2892647566448</v>
      </c>
      <c r="AF186" s="21"/>
      <c r="AG186" s="21"/>
      <c r="AH186" s="21"/>
      <c r="AI186" s="21"/>
      <c r="AJ186" s="21"/>
      <c r="AK186" s="72">
        <f>(SUMIFS('Banco de Indicadores Mun. (2)'!I:I,'Banco de Indicadores Mun. (2)'!B:B,'Banco de Indicadores - Mun. (1)'!B186,'Banco de Indicadores Mun. (2)'!A:A,'Banco de Indicadores - Mun. (1)'!A186) / VLOOKUP(D186,'Dados Base'!$B:$K,8,FALSE)) * 100</f>
        <v>9.9783061224489806</v>
      </c>
      <c r="AL186" s="72">
        <f>(SUMIFS('Banco de Indicadores Mun. (2)'!I:I,'Banco de Indicadores Mun. (2)'!B:B,'Banco de Indicadores - Mun. (1)'!B186,'Banco de Indicadores Mun. (2)'!A:A,'Banco de Indicadores - Mun. (1)'!A186) / VLOOKUP(D186,'Dados Base'!$B:$K,9,FALSE)) * 100</f>
        <v>3.1749155844155843</v>
      </c>
      <c r="AM186" s="72">
        <f>(SUMIFS('Banco de Indicadores Mun. (2)'!J:J,'Banco de Indicadores Mun. (2)'!B:B,'Banco de Indicadores - Mun. (1)'!B186,'Banco de Indicadores Mun. (2)'!A:A,'Banco de Indicadores - Mun. (1)'!A186) / VLOOKUP(D186,'Dados Base'!$B:$K,7,FALSE)) * 100</f>
        <v>10.654432432432433</v>
      </c>
      <c r="AN186" s="72">
        <f>(SUMIFS('Banco de Indicadores Mun. (2)'!K:K,'Banco de Indicadores Mun. (2)'!B:B,'Banco de Indicadores - Mun. (1)'!B186,'Banco de Indicadores Mun. (2)'!A:A,'Banco de Indicadores - Mun. (1)'!A186) / VLOOKUP(D186,'Dados Base'!$B:$K,10,FALSE)) * 100</f>
        <v>7.8935833333333347</v>
      </c>
      <c r="AO186" s="21">
        <v>0</v>
      </c>
      <c r="AP186" s="125">
        <v>0</v>
      </c>
      <c r="AQ186" s="143">
        <v>0</v>
      </c>
      <c r="AR186" s="21">
        <v>8.5</v>
      </c>
      <c r="AS186" s="37">
        <v>100</v>
      </c>
      <c r="AT186" s="37">
        <v>100</v>
      </c>
      <c r="AU186" s="37">
        <v>75</v>
      </c>
      <c r="AV186" s="20">
        <v>8.375</v>
      </c>
      <c r="AW186" s="21">
        <v>0</v>
      </c>
      <c r="AX186" s="21">
        <v>0</v>
      </c>
      <c r="AY186" s="21"/>
    </row>
    <row r="187" spans="1:51" ht="15" x14ac:dyDescent="0.25">
      <c r="A187" s="144">
        <v>2017</v>
      </c>
      <c r="B187" s="77" t="s">
        <v>187</v>
      </c>
      <c r="C187" s="78">
        <v>21</v>
      </c>
      <c r="D187" s="77">
        <v>3516002</v>
      </c>
      <c r="E187" s="78">
        <v>351600221</v>
      </c>
      <c r="F187" s="78" t="str">
        <f t="shared" si="5"/>
        <v>3516002212017</v>
      </c>
      <c r="G187" s="79">
        <v>1.0562365641808569E-2</v>
      </c>
      <c r="H187" s="80">
        <f t="shared" si="4"/>
        <v>12315</v>
      </c>
      <c r="I187" s="81">
        <v>9716</v>
      </c>
      <c r="J187" s="82">
        <v>2599</v>
      </c>
      <c r="K187" s="83">
        <f>(H187)/VLOOKUP(D187,'Dados Base'!$B:$K,6,FALSE)</f>
        <v>23.461164771103618</v>
      </c>
      <c r="L187" s="84">
        <v>78.900000000000006</v>
      </c>
      <c r="M187" s="85" t="s">
        <v>702</v>
      </c>
      <c r="N187" s="86">
        <v>0.71499999999999997</v>
      </c>
      <c r="O187" s="87" t="s">
        <v>691</v>
      </c>
      <c r="P187" s="87" t="s">
        <v>691</v>
      </c>
      <c r="Q187" s="87" t="s">
        <v>691</v>
      </c>
      <c r="R187" s="87" t="s">
        <v>691</v>
      </c>
      <c r="S187" s="87" t="s">
        <v>691</v>
      </c>
      <c r="T187" s="87" t="s">
        <v>691</v>
      </c>
      <c r="U187" s="87" t="s">
        <v>691</v>
      </c>
      <c r="V187" s="87" t="s">
        <v>691</v>
      </c>
      <c r="W187" s="87" t="s">
        <v>691</v>
      </c>
      <c r="X187" s="21"/>
      <c r="Y187" s="21">
        <v>7.89</v>
      </c>
      <c r="Z187" s="10">
        <v>515.05366319999996</v>
      </c>
      <c r="AA187" s="10">
        <v>93.418336799999992</v>
      </c>
      <c r="AB187" s="21">
        <v>2</v>
      </c>
      <c r="AC187" s="21">
        <v>0</v>
      </c>
      <c r="AD187" s="153">
        <f>VLOOKUP(D187,'Dados Base'!$B:$K,9,FALSE)*31536000/VLOOKUP($F187,F:H,MATCH(H186,F186:AF186,0),FALSE)</f>
        <v>9935.8246041412913</v>
      </c>
      <c r="AE187" s="153">
        <f>VLOOKUP(D187,'Dados Base'!$B:$K,10,FALSE)*31536000/VLOOKUP($F187,F:H,MATCH(H186,F186:AF186,0),FALSE)</f>
        <v>1203.5663824604142</v>
      </c>
      <c r="AF187" s="21"/>
      <c r="AG187" s="21"/>
      <c r="AH187" s="21"/>
      <c r="AI187" s="21"/>
      <c r="AJ187" s="21"/>
      <c r="AK187" s="72">
        <f>(SUMIFS('Banco de Indicadores Mun. (2)'!I:I,'Banco de Indicadores Mun. (2)'!B:B,'Banco de Indicadores - Mun. (1)'!B187,'Banco de Indicadores Mun. (2)'!A:A,'Banco de Indicadores - Mun. (1)'!A187) / VLOOKUP(D187,'Dados Base'!$B:$K,8,FALSE)) * 100</f>
        <v>5.1776107784431131</v>
      </c>
      <c r="AL187" s="72">
        <f>(SUMIFS('Banco de Indicadores Mun. (2)'!I:I,'Banco de Indicadores Mun. (2)'!B:B,'Banco de Indicadores - Mun. (1)'!B187,'Banco de Indicadores Mun. (2)'!A:A,'Banco de Indicadores - Mun. (1)'!A187) / VLOOKUP(D187,'Dados Base'!$B:$K,9,FALSE)) * 100</f>
        <v>2.2285077319587629</v>
      </c>
      <c r="AM187" s="72">
        <f>(SUMIFS('Banco de Indicadores Mun. (2)'!J:J,'Banco de Indicadores Mun. (2)'!B:B,'Banco de Indicadores - Mun. (1)'!B187,'Banco de Indicadores Mun. (2)'!A:A,'Banco de Indicadores - Mun. (1)'!A187) / VLOOKUP(D187,'Dados Base'!$B:$K,7,FALSE)) * 100</f>
        <v>4.3402750000000001</v>
      </c>
      <c r="AN187" s="72">
        <f>(SUMIFS('Banco de Indicadores Mun. (2)'!K:K,'Banco de Indicadores Mun. (2)'!B:B,'Banco de Indicadores - Mun. (1)'!B187,'Banco de Indicadores Mun. (2)'!A:A,'Banco de Indicadores - Mun. (1)'!A187) / VLOOKUP(D187,'Dados Base'!$B:$K,10,FALSE)) * 100</f>
        <v>7.3154893617021264</v>
      </c>
      <c r="AO187" s="21">
        <v>0</v>
      </c>
      <c r="AP187" s="125">
        <v>0</v>
      </c>
      <c r="AQ187" s="143">
        <v>0</v>
      </c>
      <c r="AR187" s="21">
        <v>9</v>
      </c>
      <c r="AS187" s="37">
        <v>99.06</v>
      </c>
      <c r="AT187" s="37">
        <v>99.06</v>
      </c>
      <c r="AU187" s="37">
        <v>84.647060702875393</v>
      </c>
      <c r="AV187" s="20">
        <v>9.6859000000000002</v>
      </c>
      <c r="AW187" s="21">
        <v>0</v>
      </c>
      <c r="AX187" s="21">
        <v>0</v>
      </c>
      <c r="AY187" s="21"/>
    </row>
    <row r="188" spans="1:51" ht="15" x14ac:dyDescent="0.25">
      <c r="A188" s="144">
        <v>2017</v>
      </c>
      <c r="B188" s="77" t="s">
        <v>188</v>
      </c>
      <c r="C188" s="78">
        <v>17</v>
      </c>
      <c r="D188" s="77">
        <v>3516101</v>
      </c>
      <c r="E188" s="78">
        <v>351610117</v>
      </c>
      <c r="F188" s="78" t="str">
        <f t="shared" si="5"/>
        <v>3516101172017</v>
      </c>
      <c r="G188" s="79">
        <v>-0.70087811761323504</v>
      </c>
      <c r="H188" s="80">
        <f t="shared" si="4"/>
        <v>2731</v>
      </c>
      <c r="I188" s="81">
        <v>2482</v>
      </c>
      <c r="J188" s="82">
        <v>249</v>
      </c>
      <c r="K188" s="83">
        <f>(H188)/VLOOKUP(D188,'Dados Base'!$B:$K,6,FALSE)</f>
        <v>12.011787473610132</v>
      </c>
      <c r="L188" s="84">
        <v>90.88</v>
      </c>
      <c r="M188" s="85" t="s">
        <v>702</v>
      </c>
      <c r="N188" s="86">
        <v>0.71299999999999997</v>
      </c>
      <c r="O188" s="87" t="s">
        <v>691</v>
      </c>
      <c r="P188" s="87" t="s">
        <v>691</v>
      </c>
      <c r="Q188" s="87" t="s">
        <v>691</v>
      </c>
      <c r="R188" s="87" t="s">
        <v>691</v>
      </c>
      <c r="S188" s="87" t="s">
        <v>691</v>
      </c>
      <c r="T188" s="87" t="s">
        <v>691</v>
      </c>
      <c r="U188" s="87" t="s">
        <v>691</v>
      </c>
      <c r="V188" s="87" t="s">
        <v>691</v>
      </c>
      <c r="W188" s="87" t="s">
        <v>691</v>
      </c>
      <c r="X188" s="21"/>
      <c r="Y188" s="21">
        <v>1.71</v>
      </c>
      <c r="Z188" s="10">
        <v>100.03956300000002</v>
      </c>
      <c r="AA188" s="10">
        <v>32.206437000000001</v>
      </c>
      <c r="AB188" s="21">
        <v>0</v>
      </c>
      <c r="AC188" s="21">
        <v>0</v>
      </c>
      <c r="AD188" s="153">
        <f>VLOOKUP(D188,'Dados Base'!$B:$K,9,FALSE)*31536000/VLOOKUP($F188,F:H,MATCH(H187,F187:AF187,0),FALSE)</f>
        <v>24596.001464664958</v>
      </c>
      <c r="AE188" s="153">
        <f>VLOOKUP(D188,'Dados Base'!$B:$K,10,FALSE)*31536000/VLOOKUP($F188,F:H,MATCH(H187,F187:AF187,0),FALSE)</f>
        <v>2655.9062614426962</v>
      </c>
      <c r="AF188" s="21"/>
      <c r="AG188" s="21"/>
      <c r="AH188" s="21"/>
      <c r="AI188" s="21"/>
      <c r="AJ188" s="21"/>
      <c r="AK188" s="72">
        <f>(SUMIFS('Banco de Indicadores Mun. (2)'!I:I,'Banco de Indicadores Mun. (2)'!B:B,'Banco de Indicadores - Mun. (1)'!B188,'Banco de Indicadores Mun. (2)'!A:A,'Banco de Indicadores - Mun. (1)'!A188) / VLOOKUP(D188,'Dados Base'!$B:$K,8,FALSE)) * 100</f>
        <v>9.9859732142857141</v>
      </c>
      <c r="AL188" s="72">
        <f>(SUMIFS('Banco de Indicadores Mun. (2)'!I:I,'Banco de Indicadores Mun. (2)'!B:B,'Banco de Indicadores - Mun. (1)'!B188,'Banco de Indicadores Mun. (2)'!A:A,'Banco de Indicadores - Mun. (1)'!A188) / VLOOKUP(D188,'Dados Base'!$B:$K,9,FALSE)) * 100</f>
        <v>5.2508403755868542</v>
      </c>
      <c r="AM188" s="72">
        <f>(SUMIFS('Banco de Indicadores Mun. (2)'!J:J,'Banco de Indicadores Mun. (2)'!B:B,'Banco de Indicadores - Mun. (1)'!B188,'Banco de Indicadores Mun. (2)'!A:A,'Banco de Indicadores - Mun. (1)'!A188) / VLOOKUP(D188,'Dados Base'!$B:$K,7,FALSE)) * 100</f>
        <v>11.93847191011236</v>
      </c>
      <c r="AN188" s="72">
        <f>(SUMIFS('Banco de Indicadores Mun. (2)'!K:K,'Banco de Indicadores Mun. (2)'!B:B,'Banco de Indicadores - Mun. (1)'!B188,'Banco de Indicadores Mun. (2)'!A:A,'Banco de Indicadores - Mun. (1)'!A188) / VLOOKUP(D188,'Dados Base'!$B:$K,10,FALSE)) * 100</f>
        <v>2.4306521739130424</v>
      </c>
      <c r="AO188" s="21">
        <v>0</v>
      </c>
      <c r="AP188" s="125">
        <v>0</v>
      </c>
      <c r="AQ188" s="143">
        <v>0</v>
      </c>
      <c r="AR188" s="21">
        <v>8.1</v>
      </c>
      <c r="AS188" s="37">
        <v>84.05</v>
      </c>
      <c r="AT188" s="37">
        <v>84.05</v>
      </c>
      <c r="AU188" s="37">
        <v>75.646570028583099</v>
      </c>
      <c r="AV188" s="20">
        <v>8.1776749999999989</v>
      </c>
      <c r="AW188" s="21">
        <v>0</v>
      </c>
      <c r="AX188" s="21">
        <v>0</v>
      </c>
      <c r="AY188" s="21"/>
    </row>
    <row r="189" spans="1:51" ht="15" x14ac:dyDescent="0.25">
      <c r="A189" s="144">
        <v>2017</v>
      </c>
      <c r="B189" s="77" t="s">
        <v>189</v>
      </c>
      <c r="C189" s="78">
        <v>8</v>
      </c>
      <c r="D189" s="77">
        <v>3516200</v>
      </c>
      <c r="E189" s="78">
        <v>35162008</v>
      </c>
      <c r="F189" s="78" t="str">
        <f t="shared" si="5"/>
        <v>351620082017</v>
      </c>
      <c r="G189" s="79">
        <v>0.79568189727270422</v>
      </c>
      <c r="H189" s="80">
        <f t="shared" si="4"/>
        <v>335564</v>
      </c>
      <c r="I189" s="81">
        <v>329673</v>
      </c>
      <c r="J189" s="82">
        <v>5891</v>
      </c>
      <c r="K189" s="83">
        <f>(H189)/VLOOKUP(D189,'Dados Base'!$B:$K,6,FALSE)</f>
        <v>552.52333986465339</v>
      </c>
      <c r="L189" s="84">
        <v>98.24</v>
      </c>
      <c r="M189" s="85" t="s">
        <v>702</v>
      </c>
      <c r="N189" s="86">
        <v>0.78</v>
      </c>
      <c r="O189" s="87" t="s">
        <v>691</v>
      </c>
      <c r="P189" s="87" t="s">
        <v>691</v>
      </c>
      <c r="Q189" s="87" t="s">
        <v>691</v>
      </c>
      <c r="R189" s="87" t="s">
        <v>691</v>
      </c>
      <c r="S189" s="87" t="s">
        <v>691</v>
      </c>
      <c r="T189" s="87" t="s">
        <v>691</v>
      </c>
      <c r="U189" s="87" t="s">
        <v>691</v>
      </c>
      <c r="V189" s="87" t="s">
        <v>691</v>
      </c>
      <c r="W189" s="87" t="s">
        <v>691</v>
      </c>
      <c r="X189" s="21"/>
      <c r="Y189" s="21">
        <v>307.02999999999997</v>
      </c>
      <c r="Z189" s="10">
        <v>17359.648428600001</v>
      </c>
      <c r="AA189" s="10">
        <v>1061.9655714000007</v>
      </c>
      <c r="AB189" s="21">
        <v>27</v>
      </c>
      <c r="AC189" s="21">
        <v>0</v>
      </c>
      <c r="AD189" s="153">
        <f>VLOOKUP(D189,'Dados Base'!$B:$K,9,FALSE)*31536000/VLOOKUP($F189,F:H,MATCH(H188,F188:AF188,0),FALSE)</f>
        <v>914.41656435136065</v>
      </c>
      <c r="AE189" s="153">
        <f>VLOOKUP(D189,'Dados Base'!$B:$K,10,FALSE)*31536000/VLOOKUP($F189,F:H,MATCH(H188,F188:AF188,0),FALSE)</f>
        <v>112.77491030027056</v>
      </c>
      <c r="AF189" s="21"/>
      <c r="AG189" s="21"/>
      <c r="AH189" s="21"/>
      <c r="AI189" s="21"/>
      <c r="AJ189" s="21"/>
      <c r="AK189" s="72">
        <f>(SUMIFS('Banco de Indicadores Mun. (2)'!I:I,'Banco de Indicadores Mun. (2)'!B:B,'Banco de Indicadores - Mun. (1)'!B189,'Banco de Indicadores Mun. (2)'!A:A,'Banco de Indicadores - Mun. (1)'!A189) / VLOOKUP(D189,'Dados Base'!$B:$K,8,FALSE)) * 100</f>
        <v>11.704357377049176</v>
      </c>
      <c r="AL189" s="72">
        <f>(SUMIFS('Banco de Indicadores Mun. (2)'!I:I,'Banco de Indicadores Mun. (2)'!B:B,'Banco de Indicadores - Mun. (1)'!B189,'Banco de Indicadores Mun. (2)'!A:A,'Banco de Indicadores - Mun. (1)'!A189) / VLOOKUP(D189,'Dados Base'!$B:$K,9,FALSE)) * 100</f>
        <v>3.6688890030832462</v>
      </c>
      <c r="AM189" s="72">
        <f>(SUMIFS('Banco de Indicadores Mun. (2)'!J:J,'Banco de Indicadores Mun. (2)'!B:B,'Banco de Indicadores - Mun. (1)'!B189,'Banco de Indicadores Mun. (2)'!A:A,'Banco de Indicadores - Mun. (1)'!A189) / VLOOKUP(D189,'Dados Base'!$B:$K,7,FALSE)) * 100</f>
        <v>17.822551351351343</v>
      </c>
      <c r="AN189" s="72">
        <f>(SUMIFS('Banco de Indicadores Mun. (2)'!K:K,'Banco de Indicadores Mun. (2)'!B:B,'Banco de Indicadores - Mun. (1)'!B189,'Banco de Indicadores Mun. (2)'!A:A,'Banco de Indicadores - Mun. (1)'!A189) / VLOOKUP(D189,'Dados Base'!$B:$K,10,FALSE)) * 100</f>
        <v>2.2721416666666694</v>
      </c>
      <c r="AO189" s="21">
        <v>0</v>
      </c>
      <c r="AP189" s="125">
        <v>0</v>
      </c>
      <c r="AQ189" s="143">
        <v>0</v>
      </c>
      <c r="AR189" s="21">
        <v>8.9</v>
      </c>
      <c r="AS189" s="37">
        <v>98.49</v>
      </c>
      <c r="AT189" s="37">
        <v>98.490000000000009</v>
      </c>
      <c r="AU189" s="37">
        <v>94.235219718532804</v>
      </c>
      <c r="AV189" s="20">
        <v>9.9773499999999995</v>
      </c>
      <c r="AW189" s="21">
        <v>1</v>
      </c>
      <c r="AX189" s="21">
        <v>0</v>
      </c>
      <c r="AY189" s="21"/>
    </row>
    <row r="190" spans="1:51" ht="15" x14ac:dyDescent="0.25">
      <c r="A190" s="144">
        <v>2017</v>
      </c>
      <c r="B190" s="77" t="s">
        <v>190</v>
      </c>
      <c r="C190" s="78">
        <v>6</v>
      </c>
      <c r="D190" s="77">
        <v>3516309</v>
      </c>
      <c r="E190" s="78">
        <v>35163096</v>
      </c>
      <c r="F190" s="78" t="str">
        <f t="shared" si="5"/>
        <v>351630962017</v>
      </c>
      <c r="G190" s="79">
        <v>1.2604648719841682</v>
      </c>
      <c r="H190" s="80">
        <f t="shared" si="4"/>
        <v>168120</v>
      </c>
      <c r="I190" s="81">
        <v>167778</v>
      </c>
      <c r="J190" s="82">
        <v>342</v>
      </c>
      <c r="K190" s="83">
        <f>(H190)/VLOOKUP(D190,'Dados Base'!$B:$K,6,FALSE)</f>
        <v>3419.8535394629785</v>
      </c>
      <c r="L190" s="84">
        <v>99.8</v>
      </c>
      <c r="M190" s="85" t="s">
        <v>702</v>
      </c>
      <c r="N190" s="86">
        <v>0.70299999999999996</v>
      </c>
      <c r="O190" s="87" t="s">
        <v>691</v>
      </c>
      <c r="P190" s="87" t="s">
        <v>691</v>
      </c>
      <c r="Q190" s="87" t="s">
        <v>691</v>
      </c>
      <c r="R190" s="87" t="s">
        <v>691</v>
      </c>
      <c r="S190" s="87" t="s">
        <v>691</v>
      </c>
      <c r="T190" s="87" t="s">
        <v>691</v>
      </c>
      <c r="U190" s="87" t="s">
        <v>691</v>
      </c>
      <c r="V190" s="87" t="s">
        <v>691</v>
      </c>
      <c r="W190" s="87" t="s">
        <v>691</v>
      </c>
      <c r="X190" s="21"/>
      <c r="Y190" s="21">
        <v>154.13</v>
      </c>
      <c r="Z190" s="10">
        <v>0</v>
      </c>
      <c r="AA190" s="10">
        <v>9247.6620000000003</v>
      </c>
      <c r="AB190" s="21">
        <v>5</v>
      </c>
      <c r="AC190" s="21">
        <v>0</v>
      </c>
      <c r="AD190" s="153">
        <f>VLOOKUP(D190,'Dados Base'!$B:$K,9,FALSE)*31536000/VLOOKUP($F190,F:H,MATCH(H189,F189:AF189,0),FALSE)</f>
        <v>133.18201284796575</v>
      </c>
      <c r="AE190" s="153">
        <f>VLOOKUP(D190,'Dados Base'!$B:$K,10,FALSE)*31536000/VLOOKUP($F190,F:H,MATCH(H189,F189:AF189,0),FALSE)</f>
        <v>18.758029978586723</v>
      </c>
      <c r="AF190" s="21"/>
      <c r="AG190" s="21"/>
      <c r="AH190" s="21"/>
      <c r="AI190" s="21"/>
      <c r="AJ190" s="21"/>
      <c r="AK190" s="72">
        <f>(SUMIFS('Banco de Indicadores Mun. (2)'!I:I,'Banco de Indicadores Mun. (2)'!B:B,'Banco de Indicadores - Mun. (1)'!B190,'Banco de Indicadores Mun. (2)'!A:A,'Banco de Indicadores - Mun. (1)'!A190) / VLOOKUP(D190,'Dados Base'!$B:$K,8,FALSE)) * 100</f>
        <v>4.0443846153846152</v>
      </c>
      <c r="AL190" s="72">
        <f>(SUMIFS('Banco de Indicadores Mun. (2)'!I:I,'Banco de Indicadores Mun. (2)'!B:B,'Banco de Indicadores - Mun. (1)'!B190,'Banco de Indicadores Mun. (2)'!A:A,'Banco de Indicadores - Mun. (1)'!A190) / VLOOKUP(D190,'Dados Base'!$B:$K,9,FALSE)) * 100</f>
        <v>1.4810422535211267</v>
      </c>
      <c r="AM190" s="72">
        <f>(SUMIFS('Banco de Indicadores Mun. (2)'!J:J,'Banco de Indicadores Mun. (2)'!B:B,'Banco de Indicadores - Mun. (1)'!B190,'Banco de Indicadores Mun. (2)'!A:A,'Banco de Indicadores - Mun. (1)'!A190) / VLOOKUP(D190,'Dados Base'!$B:$K,7,FALSE)) * 100</f>
        <v>5.8834999999999997</v>
      </c>
      <c r="AN190" s="72">
        <f>(SUMIFS('Banco de Indicadores Mun. (2)'!K:K,'Banco de Indicadores Mun. (2)'!B:B,'Banco de Indicadores - Mun. (1)'!B190,'Banco de Indicadores Mun. (2)'!A:A,'Banco de Indicadores - Mun. (1)'!A190) / VLOOKUP(D190,'Dados Base'!$B:$K,10,FALSE)) * 100</f>
        <v>1.1017999999999999</v>
      </c>
      <c r="AO190" s="21">
        <v>0</v>
      </c>
      <c r="AP190" s="125">
        <v>0</v>
      </c>
      <c r="AQ190" s="143">
        <v>0</v>
      </c>
      <c r="AR190" s="21">
        <v>8.5</v>
      </c>
      <c r="AS190" s="37">
        <v>40.1</v>
      </c>
      <c r="AT190" s="37">
        <v>0</v>
      </c>
      <c r="AU190" s="37">
        <v>0</v>
      </c>
      <c r="AV190" s="20">
        <v>0.60150000000000003</v>
      </c>
      <c r="AW190" s="21">
        <v>0</v>
      </c>
      <c r="AX190" s="21">
        <v>0</v>
      </c>
      <c r="AY190" s="21"/>
    </row>
    <row r="191" spans="1:51" ht="15" x14ac:dyDescent="0.25">
      <c r="A191" s="144">
        <v>2017</v>
      </c>
      <c r="B191" s="77" t="s">
        <v>191</v>
      </c>
      <c r="C191" s="78">
        <v>6</v>
      </c>
      <c r="D191" s="77">
        <v>3516408</v>
      </c>
      <c r="E191" s="78">
        <v>35164086</v>
      </c>
      <c r="F191" s="78" t="str">
        <f t="shared" si="5"/>
        <v>351640862017</v>
      </c>
      <c r="G191" s="79">
        <v>1.6100879504745924</v>
      </c>
      <c r="H191" s="80">
        <f t="shared" si="4"/>
        <v>146129</v>
      </c>
      <c r="I191" s="81">
        <v>134626</v>
      </c>
      <c r="J191" s="82">
        <v>11503</v>
      </c>
      <c r="K191" s="83">
        <f>(H191)/VLOOKUP(D191,'Dados Base'!$B:$K,6,FALSE)</f>
        <v>1091.0848950944523</v>
      </c>
      <c r="L191" s="84">
        <v>92.13</v>
      </c>
      <c r="M191" s="85" t="s">
        <v>702</v>
      </c>
      <c r="N191" s="86">
        <v>0.73099999999999998</v>
      </c>
      <c r="O191" s="87" t="s">
        <v>691</v>
      </c>
      <c r="P191" s="87" t="s">
        <v>691</v>
      </c>
      <c r="Q191" s="87" t="s">
        <v>691</v>
      </c>
      <c r="R191" s="87" t="s">
        <v>691</v>
      </c>
      <c r="S191" s="87" t="s">
        <v>691</v>
      </c>
      <c r="T191" s="87" t="s">
        <v>691</v>
      </c>
      <c r="U191" s="87" t="s">
        <v>691</v>
      </c>
      <c r="V191" s="87" t="s">
        <v>691</v>
      </c>
      <c r="W191" s="87" t="s">
        <v>691</v>
      </c>
      <c r="X191" s="21"/>
      <c r="Y191" s="21">
        <v>123.96</v>
      </c>
      <c r="Z191" s="10">
        <v>0</v>
      </c>
      <c r="AA191" s="10">
        <v>7437.5820000000003</v>
      </c>
      <c r="AB191" s="21">
        <v>10</v>
      </c>
      <c r="AC191" s="21">
        <v>0</v>
      </c>
      <c r="AD191" s="153">
        <f>VLOOKUP(D191,'Dados Base'!$B:$K,9,FALSE)*31536000/VLOOKUP($F191,F:H,MATCH(H190,F190:AF190,0),FALSE)</f>
        <v>422.98626555988204</v>
      </c>
      <c r="AE191" s="153">
        <f>VLOOKUP(D191,'Dados Base'!$B:$K,10,FALSE)*31536000/VLOOKUP($F191,F:H,MATCH(H190,F190:AF190,0),FALSE)</f>
        <v>58.268516174065368</v>
      </c>
      <c r="AF191" s="21"/>
      <c r="AG191" s="21"/>
      <c r="AH191" s="21"/>
      <c r="AI191" s="21"/>
      <c r="AJ191" s="21"/>
      <c r="AK191" s="72">
        <f>(SUMIFS('Banco de Indicadores Mun. (2)'!I:I,'Banco de Indicadores Mun. (2)'!B:B,'Banco de Indicadores - Mun. (1)'!B191,'Banco de Indicadores Mun. (2)'!A:A,'Banco de Indicadores - Mun. (1)'!A191) / VLOOKUP(D191,'Dados Base'!$B:$K,8,FALSE)) * 100</f>
        <v>13.191616438356169</v>
      </c>
      <c r="AL191" s="72">
        <f>(SUMIFS('Banco de Indicadores Mun. (2)'!I:I,'Banco de Indicadores Mun. (2)'!B:B,'Banco de Indicadores - Mun. (1)'!B191,'Banco de Indicadores Mun. (2)'!A:A,'Banco de Indicadores - Mun. (1)'!A191) / VLOOKUP(D191,'Dados Base'!$B:$K,9,FALSE)) * 100</f>
        <v>4.9132040816326539</v>
      </c>
      <c r="AM191" s="72">
        <f>(SUMIFS('Banco de Indicadores Mun. (2)'!J:J,'Banco de Indicadores Mun. (2)'!B:B,'Banco de Indicadores - Mun. (1)'!B191,'Banco de Indicadores Mun. (2)'!A:A,'Banco de Indicadores - Mun. (1)'!A191) / VLOOKUP(D191,'Dados Base'!$B:$K,7,FALSE)) * 100</f>
        <v>13.963999999999999</v>
      </c>
      <c r="AN191" s="72">
        <f>(SUMIFS('Banco de Indicadores Mun. (2)'!K:K,'Banco de Indicadores Mun. (2)'!B:B,'Banco de Indicadores - Mun. (1)'!B191,'Banco de Indicadores Mun. (2)'!A:A,'Banco de Indicadores - Mun. (1)'!A191) / VLOOKUP(D191,'Dados Base'!$B:$K,10,FALSE)) * 100</f>
        <v>11.87570370370371</v>
      </c>
      <c r="AO191" s="21">
        <v>0</v>
      </c>
      <c r="AP191" s="125">
        <v>0</v>
      </c>
      <c r="AQ191" s="143">
        <v>0</v>
      </c>
      <c r="AR191" s="21">
        <v>8.5</v>
      </c>
      <c r="AS191" s="37">
        <v>62.44</v>
      </c>
      <c r="AT191" s="37">
        <v>0</v>
      </c>
      <c r="AU191" s="37">
        <v>0</v>
      </c>
      <c r="AV191" s="20">
        <v>0.93659999999999999</v>
      </c>
      <c r="AW191" s="21">
        <v>0</v>
      </c>
      <c r="AX191" s="21">
        <v>0</v>
      </c>
      <c r="AY191" s="21"/>
    </row>
    <row r="192" spans="1:51" ht="15" x14ac:dyDescent="0.25">
      <c r="A192" s="144">
        <v>2017</v>
      </c>
      <c r="B192" s="77" t="s">
        <v>192</v>
      </c>
      <c r="C192" s="78">
        <v>20</v>
      </c>
      <c r="D192" s="77">
        <v>3516507</v>
      </c>
      <c r="E192" s="78">
        <v>351650720</v>
      </c>
      <c r="F192" s="78" t="str">
        <f t="shared" si="5"/>
        <v>3516507202017</v>
      </c>
      <c r="G192" s="79">
        <v>-7.0254866590058196E-2</v>
      </c>
      <c r="H192" s="80">
        <f t="shared" si="4"/>
        <v>2694</v>
      </c>
      <c r="I192" s="81">
        <v>2356</v>
      </c>
      <c r="J192" s="82">
        <v>338</v>
      </c>
      <c r="K192" s="83">
        <f>(H192)/VLOOKUP(D192,'Dados Base'!$B:$K,6,FALSE)</f>
        <v>19.447051180249765</v>
      </c>
      <c r="L192" s="84">
        <v>87.45</v>
      </c>
      <c r="M192" s="85" t="s">
        <v>702</v>
      </c>
      <c r="N192" s="86">
        <v>0.76300000000000001</v>
      </c>
      <c r="O192" s="87" t="s">
        <v>691</v>
      </c>
      <c r="P192" s="87" t="s">
        <v>691</v>
      </c>
      <c r="Q192" s="87" t="s">
        <v>691</v>
      </c>
      <c r="R192" s="87" t="s">
        <v>691</v>
      </c>
      <c r="S192" s="87" t="s">
        <v>691</v>
      </c>
      <c r="T192" s="87" t="s">
        <v>691</v>
      </c>
      <c r="U192" s="87" t="s">
        <v>691</v>
      </c>
      <c r="V192" s="87" t="s">
        <v>691</v>
      </c>
      <c r="W192" s="87" t="s">
        <v>691</v>
      </c>
      <c r="X192" s="21"/>
      <c r="Y192" s="21">
        <v>1.63</v>
      </c>
      <c r="Z192" s="10">
        <v>100.4832</v>
      </c>
      <c r="AA192" s="10">
        <v>25.120799999999999</v>
      </c>
      <c r="AB192" s="21">
        <v>0</v>
      </c>
      <c r="AC192" s="21">
        <v>0</v>
      </c>
      <c r="AD192" s="153">
        <f>VLOOKUP(D192,'Dados Base'!$B:$K,9,FALSE)*31536000/VLOOKUP($F192,F:H,MATCH(H191,F191:AF191,0),FALSE)</f>
        <v>12408.37416481069</v>
      </c>
      <c r="AE192" s="153">
        <f>VLOOKUP(D192,'Dados Base'!$B:$K,10,FALSE)*31536000/VLOOKUP($F192,F:H,MATCH(H191,F191:AF191,0),FALSE)</f>
        <v>1521.781737193764</v>
      </c>
      <c r="AF192" s="21"/>
      <c r="AG192" s="21"/>
      <c r="AH192" s="21"/>
      <c r="AI192" s="21"/>
      <c r="AJ192" s="21"/>
      <c r="AK192" s="72">
        <f>(SUMIFS('Banco de Indicadores Mun. (2)'!I:I,'Banco de Indicadores Mun. (2)'!B:B,'Banco de Indicadores - Mun. (1)'!B192,'Banco de Indicadores Mun. (2)'!A:A,'Banco de Indicadores - Mun. (1)'!A192) / VLOOKUP(D192,'Dados Base'!$B:$K,8,FALSE)) * 100</f>
        <v>24.563704545454545</v>
      </c>
      <c r="AL192" s="72">
        <f>(SUMIFS('Banco de Indicadores Mun. (2)'!I:I,'Banco de Indicadores Mun. (2)'!B:B,'Banco de Indicadores - Mun. (1)'!B192,'Banco de Indicadores Mun. (2)'!A:A,'Banco de Indicadores - Mun. (1)'!A192) / VLOOKUP(D192,'Dados Base'!$B:$K,9,FALSE)) * 100</f>
        <v>10.196254716981132</v>
      </c>
      <c r="AM192" s="72">
        <f>(SUMIFS('Banco de Indicadores Mun. (2)'!J:J,'Banco de Indicadores Mun. (2)'!B:B,'Banco de Indicadores - Mun. (1)'!B192,'Banco de Indicadores Mun. (2)'!A:A,'Banco de Indicadores - Mun. (1)'!A192) / VLOOKUP(D192,'Dados Base'!$B:$K,7,FALSE)) * 100</f>
        <v>33.79151612903226</v>
      </c>
      <c r="AN192" s="72">
        <f>(SUMIFS('Banco de Indicadores Mun. (2)'!K:K,'Banco de Indicadores Mun. (2)'!B:B,'Banco de Indicadores - Mun. (1)'!B192,'Banco de Indicadores Mun. (2)'!A:A,'Banco de Indicadores - Mun. (1)'!A192) / VLOOKUP(D192,'Dados Base'!$B:$K,10,FALSE)) * 100</f>
        <v>2.5589230769230773</v>
      </c>
      <c r="AO192" s="21">
        <v>0</v>
      </c>
      <c r="AP192" s="125">
        <v>0</v>
      </c>
      <c r="AQ192" s="143">
        <v>0</v>
      </c>
      <c r="AR192" s="21">
        <v>9</v>
      </c>
      <c r="AS192" s="37">
        <v>100</v>
      </c>
      <c r="AT192" s="37">
        <v>100</v>
      </c>
      <c r="AU192" s="37">
        <v>80</v>
      </c>
      <c r="AV192" s="20">
        <v>9.5</v>
      </c>
      <c r="AW192" s="21">
        <v>0</v>
      </c>
      <c r="AX192" s="21">
        <v>0</v>
      </c>
      <c r="AY192" s="21"/>
    </row>
    <row r="193" spans="1:51" ht="15" x14ac:dyDescent="0.25">
      <c r="A193" s="144">
        <v>2017</v>
      </c>
      <c r="B193" s="77" t="s">
        <v>193</v>
      </c>
      <c r="C193" s="78">
        <v>17</v>
      </c>
      <c r="D193" s="77">
        <v>3516606</v>
      </c>
      <c r="E193" s="78">
        <v>351660617</v>
      </c>
      <c r="F193" s="78" t="str">
        <f t="shared" si="5"/>
        <v>3516606172017</v>
      </c>
      <c r="G193" s="79">
        <v>-0.90617431156185813</v>
      </c>
      <c r="H193" s="80">
        <f t="shared" si="4"/>
        <v>6663</v>
      </c>
      <c r="I193" s="81">
        <v>5108</v>
      </c>
      <c r="J193" s="82">
        <v>1555</v>
      </c>
      <c r="K193" s="83">
        <f>(H193)/VLOOKUP(D193,'Dados Base'!$B:$K,6,FALSE)</f>
        <v>18.727339160740886</v>
      </c>
      <c r="L193" s="84">
        <v>76.66</v>
      </c>
      <c r="M193" s="85" t="s">
        <v>702</v>
      </c>
      <c r="N193" s="86">
        <v>0.70899999999999996</v>
      </c>
      <c r="O193" s="87" t="s">
        <v>691</v>
      </c>
      <c r="P193" s="87" t="s">
        <v>691</v>
      </c>
      <c r="Q193" s="87" t="s">
        <v>691</v>
      </c>
      <c r="R193" s="87" t="s">
        <v>691</v>
      </c>
      <c r="S193" s="87" t="s">
        <v>691</v>
      </c>
      <c r="T193" s="87" t="s">
        <v>691</v>
      </c>
      <c r="U193" s="87" t="s">
        <v>691</v>
      </c>
      <c r="V193" s="87" t="s">
        <v>691</v>
      </c>
      <c r="W193" s="87" t="s">
        <v>691</v>
      </c>
      <c r="X193" s="21"/>
      <c r="Y193" s="21">
        <v>3.54</v>
      </c>
      <c r="Z193" s="10">
        <v>250.18659</v>
      </c>
      <c r="AA193" s="10">
        <v>22.513409999999986</v>
      </c>
      <c r="AB193" s="21">
        <v>1</v>
      </c>
      <c r="AC193" s="21">
        <v>0</v>
      </c>
      <c r="AD193" s="153">
        <f>VLOOKUP(D193,'Dados Base'!$B:$K,9,FALSE)*31536000/VLOOKUP($F193,F:H,MATCH(H192,F192:AF192,0),FALSE)</f>
        <v>14766.969833408375</v>
      </c>
      <c r="AE193" s="153">
        <f>VLOOKUP(D193,'Dados Base'!$B:$K,10,FALSE)*31536000/VLOOKUP($F193,F:H,MATCH(H192,F192:AF192,0),FALSE)</f>
        <v>1609.2210715893743</v>
      </c>
      <c r="AF193" s="21"/>
      <c r="AG193" s="21"/>
      <c r="AH193" s="21"/>
      <c r="AI193" s="21"/>
      <c r="AJ193" s="21"/>
      <c r="AK193" s="72">
        <f>(SUMIFS('Banco de Indicadores Mun. (2)'!I:I,'Banco de Indicadores Mun. (2)'!B:B,'Banco de Indicadores - Mun. (1)'!B193,'Banco de Indicadores Mun. (2)'!A:A,'Banco de Indicadores - Mun. (1)'!A193) / VLOOKUP(D193,'Dados Base'!$B:$K,8,FALSE)) * 100</f>
        <v>13.363314102564102</v>
      </c>
      <c r="AL193" s="72">
        <f>(SUMIFS('Banco de Indicadores Mun. (2)'!I:I,'Banco de Indicadores Mun. (2)'!B:B,'Banco de Indicadores - Mun. (1)'!B193,'Banco de Indicadores Mun. (2)'!A:A,'Banco de Indicadores - Mun. (1)'!A193) / VLOOKUP(D193,'Dados Base'!$B:$K,9,FALSE)) * 100</f>
        <v>6.681657051282051</v>
      </c>
      <c r="AM193" s="72">
        <f>(SUMIFS('Banco de Indicadores Mun. (2)'!J:J,'Banco de Indicadores Mun. (2)'!B:B,'Banco de Indicadores - Mun. (1)'!B193,'Banco de Indicadores Mun. (2)'!A:A,'Banco de Indicadores - Mun. (1)'!A193) / VLOOKUP(D193,'Dados Base'!$B:$K,7,FALSE)) * 100</f>
        <v>12.144098360655741</v>
      </c>
      <c r="AN193" s="72">
        <f>(SUMIFS('Banco de Indicadores Mun. (2)'!K:K,'Banco de Indicadores Mun. (2)'!B:B,'Banco de Indicadores - Mun. (1)'!B193,'Banco de Indicadores Mun. (2)'!A:A,'Banco de Indicadores - Mun. (1)'!A193) / VLOOKUP(D193,'Dados Base'!$B:$K,10,FALSE)) * 100</f>
        <v>17.738147058823525</v>
      </c>
      <c r="AO193" s="21">
        <v>0</v>
      </c>
      <c r="AP193" s="125">
        <v>0</v>
      </c>
      <c r="AQ193" s="143">
        <v>0</v>
      </c>
      <c r="AR193" s="21">
        <v>8.3000000000000007</v>
      </c>
      <c r="AS193" s="37">
        <v>98.65</v>
      </c>
      <c r="AT193" s="37">
        <v>98.65</v>
      </c>
      <c r="AU193" s="37">
        <v>91.744257425742575</v>
      </c>
      <c r="AV193" s="20">
        <v>9.4797499999999992</v>
      </c>
      <c r="AW193" s="21">
        <v>0</v>
      </c>
      <c r="AX193" s="21">
        <v>0</v>
      </c>
      <c r="AY193" s="21"/>
    </row>
    <row r="194" spans="1:51" ht="15" x14ac:dyDescent="0.25">
      <c r="A194" s="144">
        <v>2017</v>
      </c>
      <c r="B194" s="77" t="s">
        <v>194</v>
      </c>
      <c r="C194" s="78">
        <v>20</v>
      </c>
      <c r="D194" s="77">
        <v>3516705</v>
      </c>
      <c r="E194" s="78">
        <v>351670520</v>
      </c>
      <c r="F194" s="78" t="str">
        <f t="shared" si="5"/>
        <v>3516705202017</v>
      </c>
      <c r="G194" s="79">
        <v>-0.1363563161354886</v>
      </c>
      <c r="H194" s="80">
        <f t="shared" ref="H194:H257" si="6">SUM(I194:J194)</f>
        <v>42654</v>
      </c>
      <c r="I194" s="81">
        <v>39714</v>
      </c>
      <c r="J194" s="82">
        <v>2940</v>
      </c>
      <c r="K194" s="83">
        <f>(H194)/VLOOKUP(D194,'Dados Base'!$B:$K,6,FALSE)</f>
        <v>76.747575435881757</v>
      </c>
      <c r="L194" s="84">
        <v>93.11</v>
      </c>
      <c r="M194" s="85" t="s">
        <v>702</v>
      </c>
      <c r="N194" s="86">
        <v>0.76900000000000002</v>
      </c>
      <c r="O194" s="87" t="s">
        <v>691</v>
      </c>
      <c r="P194" s="87" t="s">
        <v>691</v>
      </c>
      <c r="Q194" s="87" t="s">
        <v>691</v>
      </c>
      <c r="R194" s="87" t="s">
        <v>691</v>
      </c>
      <c r="S194" s="87" t="s">
        <v>691</v>
      </c>
      <c r="T194" s="87" t="s">
        <v>691</v>
      </c>
      <c r="U194" s="87" t="s">
        <v>691</v>
      </c>
      <c r="V194" s="87" t="s">
        <v>691</v>
      </c>
      <c r="W194" s="87" t="s">
        <v>691</v>
      </c>
      <c r="X194" s="21"/>
      <c r="Y194" s="21">
        <v>32.42</v>
      </c>
      <c r="Z194" s="10">
        <v>1746.3470400000001</v>
      </c>
      <c r="AA194" s="10">
        <v>442.05696</v>
      </c>
      <c r="AB194" s="21">
        <v>1</v>
      </c>
      <c r="AC194" s="21">
        <v>0</v>
      </c>
      <c r="AD194" s="153">
        <f>VLOOKUP(D194,'Dados Base'!$B:$K,9,FALSE)*31536000/VLOOKUP($F194,F:H,MATCH(H193,F193:AF193,0),FALSE)</f>
        <v>3075.6730904487272</v>
      </c>
      <c r="AE194" s="153">
        <f>VLOOKUP(D194,'Dados Base'!$B:$K,10,FALSE)*31536000/VLOOKUP($F194,F:H,MATCH(H193,F193:AF193,0),FALSE)</f>
        <v>362.27880151920101</v>
      </c>
      <c r="AF194" s="21"/>
      <c r="AG194" s="21"/>
      <c r="AH194" s="21"/>
      <c r="AI194" s="21"/>
      <c r="AJ194" s="21"/>
      <c r="AK194" s="72">
        <f>(SUMIFS('Banco de Indicadores Mun. (2)'!I:I,'Banco de Indicadores Mun. (2)'!B:B,'Banco de Indicadores - Mun. (1)'!B194,'Banco de Indicadores Mun. (2)'!A:A,'Banco de Indicadores - Mun. (1)'!A194) / VLOOKUP(D194,'Dados Base'!$B:$K,8,FALSE)) * 100</f>
        <v>19.131483695652175</v>
      </c>
      <c r="AL194" s="72">
        <f>(SUMIFS('Banco de Indicadores Mun. (2)'!I:I,'Banco de Indicadores Mun. (2)'!B:B,'Banco de Indicadores - Mun. (1)'!B194,'Banco de Indicadores Mun. (2)'!A:A,'Banco de Indicadores - Mun. (1)'!A194) / VLOOKUP(D194,'Dados Base'!$B:$K,9,FALSE)) * 100</f>
        <v>8.4620024038461548</v>
      </c>
      <c r="AM194" s="72">
        <f>(SUMIFS('Banco de Indicadores Mun. (2)'!J:J,'Banco de Indicadores Mun. (2)'!B:B,'Banco de Indicadores - Mun. (1)'!B194,'Banco de Indicadores Mun. (2)'!A:A,'Banco de Indicadores - Mun. (1)'!A194) / VLOOKUP(D194,'Dados Base'!$B:$K,7,FALSE)) * 100</f>
        <v>23.924385185185184</v>
      </c>
      <c r="AN194" s="72">
        <f>(SUMIFS('Banco de Indicadores Mun. (2)'!K:K,'Banco de Indicadores Mun. (2)'!B:B,'Banco de Indicadores - Mun. (1)'!B194,'Banco de Indicadores Mun. (2)'!A:A,'Banco de Indicadores - Mun. (1)'!A194) / VLOOKUP(D194,'Dados Base'!$B:$K,10,FALSE)) * 100</f>
        <v>5.926551020408164</v>
      </c>
      <c r="AO194" s="21">
        <v>0</v>
      </c>
      <c r="AP194" s="125">
        <v>0</v>
      </c>
      <c r="AQ194" s="143">
        <v>0</v>
      </c>
      <c r="AR194" s="21">
        <v>8.6</v>
      </c>
      <c r="AS194" s="37">
        <v>100</v>
      </c>
      <c r="AT194" s="37">
        <v>100</v>
      </c>
      <c r="AU194" s="37">
        <v>79.800029610620342</v>
      </c>
      <c r="AV194" s="20">
        <v>8.1870019246903212</v>
      </c>
      <c r="AW194" s="21">
        <v>0</v>
      </c>
      <c r="AX194" s="21">
        <v>0</v>
      </c>
      <c r="AY194" s="21"/>
    </row>
    <row r="195" spans="1:51" ht="15" x14ac:dyDescent="0.25">
      <c r="A195" s="144">
        <v>2017</v>
      </c>
      <c r="B195" s="77" t="s">
        <v>195</v>
      </c>
      <c r="C195" s="78">
        <v>19</v>
      </c>
      <c r="D195" s="77">
        <v>3516804</v>
      </c>
      <c r="E195" s="78">
        <v>351680419</v>
      </c>
      <c r="F195" s="78" t="str">
        <f t="shared" ref="F195:F258" si="7">CONCATENATE(E195,A195)</f>
        <v>3516804192017</v>
      </c>
      <c r="G195" s="79">
        <v>1.4789175449909653</v>
      </c>
      <c r="H195" s="80">
        <f t="shared" si="6"/>
        <v>4614</v>
      </c>
      <c r="I195" s="81">
        <v>4282</v>
      </c>
      <c r="J195" s="82">
        <v>332</v>
      </c>
      <c r="K195" s="83">
        <f>(H195)/VLOOKUP(D195,'Dados Base'!$B:$K,6,FALSE)</f>
        <v>25.517088817608673</v>
      </c>
      <c r="L195" s="84">
        <v>92.8</v>
      </c>
      <c r="M195" s="85" t="s">
        <v>702</v>
      </c>
      <c r="N195" s="86">
        <v>0.72299999999999998</v>
      </c>
      <c r="O195" s="87" t="s">
        <v>691</v>
      </c>
      <c r="P195" s="87" t="s">
        <v>691</v>
      </c>
      <c r="Q195" s="87" t="s">
        <v>691</v>
      </c>
      <c r="R195" s="87" t="s">
        <v>691</v>
      </c>
      <c r="S195" s="87" t="s">
        <v>691</v>
      </c>
      <c r="T195" s="87" t="s">
        <v>691</v>
      </c>
      <c r="U195" s="87" t="s">
        <v>691</v>
      </c>
      <c r="V195" s="87" t="s">
        <v>691</v>
      </c>
      <c r="W195" s="87" t="s">
        <v>691</v>
      </c>
      <c r="X195" s="21"/>
      <c r="Y195" s="21">
        <v>2.94</v>
      </c>
      <c r="Z195" s="10">
        <v>168.31624500000001</v>
      </c>
      <c r="AA195" s="10">
        <v>58.213754999999992</v>
      </c>
      <c r="AB195" s="21">
        <v>1</v>
      </c>
      <c r="AC195" s="21">
        <v>0</v>
      </c>
      <c r="AD195" s="153">
        <f>VLOOKUP(D195,'Dados Base'!$B:$K,9,FALSE)*31536000/VLOOKUP($F195,F:H,MATCH(H194,F194:AF194,0),FALSE)</f>
        <v>9022.0026007802335</v>
      </c>
      <c r="AE195" s="153">
        <f>VLOOKUP(D195,'Dados Base'!$B:$K,10,FALSE)*31536000/VLOOKUP($F195,F:H,MATCH(H194,F194:AF194,0),FALSE)</f>
        <v>751.83355006501938</v>
      </c>
      <c r="AF195" s="21"/>
      <c r="AG195" s="21"/>
      <c r="AH195" s="21"/>
      <c r="AI195" s="21"/>
      <c r="AJ195" s="21"/>
      <c r="AK195" s="72">
        <f>(SUMIFS('Banco de Indicadores Mun. (2)'!I:I,'Banco de Indicadores Mun. (2)'!B:B,'Banco de Indicadores - Mun. (1)'!B195,'Banco de Indicadores Mun. (2)'!A:A,'Banco de Indicadores - Mun. (1)'!A195) / VLOOKUP(D195,'Dados Base'!$B:$K,8,FALSE)) * 100</f>
        <v>14.983809523809525</v>
      </c>
      <c r="AL195" s="72">
        <f>(SUMIFS('Banco de Indicadores Mun. (2)'!I:I,'Banco de Indicadores Mun. (2)'!B:B,'Banco de Indicadores - Mun. (1)'!B195,'Banco de Indicadores Mun. (2)'!A:A,'Banco de Indicadores - Mun. (1)'!A195) / VLOOKUP(D195,'Dados Base'!$B:$K,9,FALSE)) * 100</f>
        <v>4.7675757575757576</v>
      </c>
      <c r="AM195" s="72">
        <f>(SUMIFS('Banco de Indicadores Mun. (2)'!J:J,'Banco de Indicadores Mun. (2)'!B:B,'Banco de Indicadores - Mun. (1)'!B195,'Banco de Indicadores Mun. (2)'!A:A,'Banco de Indicadores - Mun. (1)'!A195) / VLOOKUP(D195,'Dados Base'!$B:$K,7,FALSE)) * 100</f>
        <v>17.433290322580646</v>
      </c>
      <c r="AN195" s="72">
        <f>(SUMIFS('Banco de Indicadores Mun. (2)'!K:K,'Banco de Indicadores Mun. (2)'!B:B,'Banco de Indicadores - Mun. (1)'!B195,'Banco de Indicadores Mun. (2)'!A:A,'Banco de Indicadores - Mun. (1)'!A195) / VLOOKUP(D195,'Dados Base'!$B:$K,10,FALSE)) * 100</f>
        <v>8.0807272727272732</v>
      </c>
      <c r="AO195" s="21">
        <v>0</v>
      </c>
      <c r="AP195" s="125">
        <v>0</v>
      </c>
      <c r="AQ195" s="143">
        <v>0</v>
      </c>
      <c r="AR195" s="21">
        <v>9.1</v>
      </c>
      <c r="AS195" s="37">
        <v>81.650000000000006</v>
      </c>
      <c r="AT195" s="37">
        <v>81.650000000000006</v>
      </c>
      <c r="AU195" s="37">
        <v>74.301966626936832</v>
      </c>
      <c r="AV195" s="20">
        <v>8.0543475000000004</v>
      </c>
      <c r="AW195" s="21">
        <v>0</v>
      </c>
      <c r="AX195" s="21">
        <v>0</v>
      </c>
      <c r="AY195" s="21"/>
    </row>
    <row r="196" spans="1:51" ht="15" x14ac:dyDescent="0.25">
      <c r="A196" s="144">
        <v>2017</v>
      </c>
      <c r="B196" s="77" t="s">
        <v>196</v>
      </c>
      <c r="C196" s="78">
        <v>13</v>
      </c>
      <c r="D196" s="77">
        <v>3516853</v>
      </c>
      <c r="E196" s="78">
        <v>351685313</v>
      </c>
      <c r="F196" s="78" t="str">
        <f t="shared" si="7"/>
        <v>3516853132017</v>
      </c>
      <c r="G196" s="79">
        <v>0.4964905860440405</v>
      </c>
      <c r="H196" s="80">
        <f t="shared" si="6"/>
        <v>4553</v>
      </c>
      <c r="I196" s="81">
        <v>3975</v>
      </c>
      <c r="J196" s="82">
        <v>578</v>
      </c>
      <c r="K196" s="83">
        <f>(H196)/VLOOKUP(D196,'Dados Base'!$B:$K,6,FALSE)</f>
        <v>18.682040129662305</v>
      </c>
      <c r="L196" s="84">
        <v>87.31</v>
      </c>
      <c r="M196" s="85" t="s">
        <v>702</v>
      </c>
      <c r="N196" s="86">
        <v>0.71899999999999997</v>
      </c>
      <c r="O196" s="87" t="s">
        <v>691</v>
      </c>
      <c r="P196" s="87" t="s">
        <v>691</v>
      </c>
      <c r="Q196" s="87" t="s">
        <v>691</v>
      </c>
      <c r="R196" s="87" t="s">
        <v>691</v>
      </c>
      <c r="S196" s="87" t="s">
        <v>691</v>
      </c>
      <c r="T196" s="87" t="s">
        <v>691</v>
      </c>
      <c r="U196" s="87" t="s">
        <v>691</v>
      </c>
      <c r="V196" s="87" t="s">
        <v>691</v>
      </c>
      <c r="W196" s="87" t="s">
        <v>691</v>
      </c>
      <c r="X196" s="21"/>
      <c r="Y196" s="21">
        <v>2.68</v>
      </c>
      <c r="Z196" s="10">
        <v>0</v>
      </c>
      <c r="AA196" s="10">
        <v>207.036</v>
      </c>
      <c r="AB196" s="21">
        <v>0</v>
      </c>
      <c r="AC196" s="21">
        <v>0</v>
      </c>
      <c r="AD196" s="153">
        <f>VLOOKUP(D196,'Dados Base'!$B:$K,9,FALSE)*31536000/VLOOKUP($F196,F:H,MATCH(H195,F195:AF195,0),FALSE)</f>
        <v>13852.844278497694</v>
      </c>
      <c r="AE196" s="153">
        <f>VLOOKUP(D196,'Dados Base'!$B:$K,10,FALSE)*31536000/VLOOKUP($F196,F:H,MATCH(H195,F195:AF195,0),FALSE)</f>
        <v>1385.2844278497698</v>
      </c>
      <c r="AF196" s="21"/>
      <c r="AG196" s="21"/>
      <c r="AH196" s="21"/>
      <c r="AI196" s="21"/>
      <c r="AJ196" s="21"/>
      <c r="AK196" s="72">
        <f>(SUMIFS('Banco de Indicadores Mun. (2)'!I:I,'Banco de Indicadores Mun. (2)'!B:B,'Banco de Indicadores - Mun. (1)'!B196,'Banco de Indicadores Mun. (2)'!A:A,'Banco de Indicadores - Mun. (1)'!A196) / VLOOKUP(D196,'Dados Base'!$B:$K,8,FALSE)) * 100</f>
        <v>76.125262135922327</v>
      </c>
      <c r="AL196" s="72">
        <f>(SUMIFS('Banco de Indicadores Mun. (2)'!I:I,'Banco de Indicadores Mun. (2)'!B:B,'Banco de Indicadores - Mun. (1)'!B196,'Banco de Indicadores Mun. (2)'!A:A,'Banco de Indicadores - Mun. (1)'!A196) / VLOOKUP(D196,'Dados Base'!$B:$K,9,FALSE)) * 100</f>
        <v>39.204510000000006</v>
      </c>
      <c r="AM196" s="72">
        <f>(SUMIFS('Banco de Indicadores Mun. (2)'!J:J,'Banco de Indicadores Mun. (2)'!B:B,'Banco de Indicadores - Mun. (1)'!B196,'Banco de Indicadores Mun. (2)'!A:A,'Banco de Indicadores - Mun. (1)'!A196) / VLOOKUP(D196,'Dados Base'!$B:$K,7,FALSE)) * 100</f>
        <v>42.096168674698809</v>
      </c>
      <c r="AN196" s="72">
        <f>(SUMIFS('Banco de Indicadores Mun. (2)'!K:K,'Banco de Indicadores Mun. (2)'!B:B,'Banco de Indicadores - Mun. (1)'!B196,'Banco de Indicadores Mun. (2)'!A:A,'Banco de Indicadores - Mun. (1)'!A196) / VLOOKUP(D196,'Dados Base'!$B:$K,10,FALSE)) * 100</f>
        <v>217.34599999999995</v>
      </c>
      <c r="AO196" s="21">
        <v>0</v>
      </c>
      <c r="AP196" s="125">
        <v>0</v>
      </c>
      <c r="AQ196" s="143">
        <v>0</v>
      </c>
      <c r="AR196" s="21">
        <v>8.6</v>
      </c>
      <c r="AS196" s="37">
        <v>100</v>
      </c>
      <c r="AT196" s="37">
        <v>0</v>
      </c>
      <c r="AU196" s="37">
        <v>0</v>
      </c>
      <c r="AV196" s="20">
        <v>1.5</v>
      </c>
      <c r="AW196" s="21">
        <v>0</v>
      </c>
      <c r="AX196" s="21">
        <v>0</v>
      </c>
      <c r="AY196" s="21"/>
    </row>
    <row r="197" spans="1:51" ht="15" x14ac:dyDescent="0.25">
      <c r="A197" s="144">
        <v>2017</v>
      </c>
      <c r="B197" s="77" t="s">
        <v>197</v>
      </c>
      <c r="C197" s="78">
        <v>18</v>
      </c>
      <c r="D197" s="77">
        <v>3516903</v>
      </c>
      <c r="E197" s="78">
        <v>351690318</v>
      </c>
      <c r="F197" s="78" t="str">
        <f t="shared" si="7"/>
        <v>3516903182017</v>
      </c>
      <c r="G197" s="79">
        <v>-3.3673844504922279E-2</v>
      </c>
      <c r="H197" s="80">
        <f t="shared" si="6"/>
        <v>10671</v>
      </c>
      <c r="I197" s="81">
        <v>9347</v>
      </c>
      <c r="J197" s="82">
        <v>1324</v>
      </c>
      <c r="K197" s="83">
        <f>(H197)/VLOOKUP(D197,'Dados Base'!$B:$K,6,FALSE)</f>
        <v>21.632744080441132</v>
      </c>
      <c r="L197" s="84">
        <v>87.59</v>
      </c>
      <c r="M197" s="85" t="s">
        <v>702</v>
      </c>
      <c r="N197" s="86">
        <v>0.747</v>
      </c>
      <c r="O197" s="87" t="s">
        <v>691</v>
      </c>
      <c r="P197" s="87" t="s">
        <v>691</v>
      </c>
      <c r="Q197" s="87" t="s">
        <v>691</v>
      </c>
      <c r="R197" s="87" t="s">
        <v>691</v>
      </c>
      <c r="S197" s="87" t="s">
        <v>691</v>
      </c>
      <c r="T197" s="87" t="s">
        <v>691</v>
      </c>
      <c r="U197" s="87" t="s">
        <v>691</v>
      </c>
      <c r="V197" s="87" t="s">
        <v>691</v>
      </c>
      <c r="W197" s="87" t="s">
        <v>691</v>
      </c>
      <c r="X197" s="21"/>
      <c r="Y197" s="21">
        <v>6.53</v>
      </c>
      <c r="Z197" s="10">
        <v>400.80419999999998</v>
      </c>
      <c r="AA197" s="10">
        <v>102.6918</v>
      </c>
      <c r="AB197" s="21">
        <v>1</v>
      </c>
      <c r="AC197" s="21">
        <v>0</v>
      </c>
      <c r="AD197" s="153">
        <f>VLOOKUP(D197,'Dados Base'!$B:$K,9,FALSE)*31536000/VLOOKUP($F197,F:H,MATCH(H196,F196:AF196,0),FALSE)</f>
        <v>10786.842845094181</v>
      </c>
      <c r="AE197" s="153">
        <f>VLOOKUP(D197,'Dados Base'!$B:$K,10,FALSE)*31536000/VLOOKUP($F197,F:H,MATCH(H196,F196:AF196,0),FALSE)</f>
        <v>827.48383469215617</v>
      </c>
      <c r="AF197" s="21"/>
      <c r="AG197" s="21"/>
      <c r="AH197" s="21"/>
      <c r="AI197" s="21"/>
      <c r="AJ197" s="21"/>
      <c r="AK197" s="72">
        <f>(SUMIFS('Banco de Indicadores Mun. (2)'!I:I,'Banco de Indicadores Mun. (2)'!B:B,'Banco de Indicadores - Mun. (1)'!B197,'Banco de Indicadores Mun. (2)'!A:A,'Banco de Indicadores - Mun. (1)'!A197) / VLOOKUP(D197,'Dados Base'!$B:$K,8,FALSE)) * 100</f>
        <v>11.424895652173914</v>
      </c>
      <c r="AL197" s="72">
        <f>(SUMIFS('Banco de Indicadores Mun. (2)'!I:I,'Banco de Indicadores Mun. (2)'!B:B,'Banco de Indicadores - Mun. (1)'!B197,'Banco de Indicadores Mun. (2)'!A:A,'Banco de Indicadores - Mun. (1)'!A197) / VLOOKUP(D197,'Dados Base'!$B:$K,9,FALSE)) * 100</f>
        <v>3.599624657534247</v>
      </c>
      <c r="AM197" s="72">
        <f>(SUMIFS('Banco de Indicadores Mun. (2)'!J:J,'Banco de Indicadores Mun. (2)'!B:B,'Banco de Indicadores - Mun. (1)'!B197,'Banco de Indicadores Mun. (2)'!A:A,'Banco de Indicadores - Mun. (1)'!A197) / VLOOKUP(D197,'Dados Base'!$B:$K,7,FALSE)) * 100</f>
        <v>14.009793103448272</v>
      </c>
      <c r="AN197" s="72">
        <f>(SUMIFS('Banco de Indicadores Mun. (2)'!K:K,'Banco de Indicadores Mun. (2)'!B:B,'Banco de Indicadores - Mun. (1)'!B197,'Banco de Indicadores Mun. (2)'!A:A,'Banco de Indicadores - Mun. (1)'!A197) / VLOOKUP(D197,'Dados Base'!$B:$K,10,FALSE)) * 100</f>
        <v>3.393250000000001</v>
      </c>
      <c r="AO197" s="21">
        <v>0</v>
      </c>
      <c r="AP197" s="125">
        <v>0</v>
      </c>
      <c r="AQ197" s="143">
        <v>0</v>
      </c>
      <c r="AR197" s="21">
        <v>8.8000000000000007</v>
      </c>
      <c r="AS197" s="37">
        <v>100</v>
      </c>
      <c r="AT197" s="37">
        <v>100</v>
      </c>
      <c r="AU197" s="37">
        <v>79.604247104247108</v>
      </c>
      <c r="AV197" s="20">
        <v>8.6741338624906152</v>
      </c>
      <c r="AW197" s="21">
        <v>0</v>
      </c>
      <c r="AX197" s="21">
        <v>0</v>
      </c>
      <c r="AY197" s="21"/>
    </row>
    <row r="198" spans="1:51" ht="15" x14ac:dyDescent="0.25">
      <c r="A198" s="144">
        <v>2017</v>
      </c>
      <c r="B198" s="77" t="s">
        <v>198</v>
      </c>
      <c r="C198" s="78">
        <v>20</v>
      </c>
      <c r="D198" s="77">
        <v>3517000</v>
      </c>
      <c r="E198" s="78">
        <v>351700020</v>
      </c>
      <c r="F198" s="78" t="str">
        <f t="shared" si="7"/>
        <v>3517000202017</v>
      </c>
      <c r="G198" s="79">
        <v>0.13692270700436104</v>
      </c>
      <c r="H198" s="80">
        <f t="shared" si="6"/>
        <v>10817</v>
      </c>
      <c r="I198" s="81">
        <v>8691</v>
      </c>
      <c r="J198" s="82">
        <v>2126</v>
      </c>
      <c r="K198" s="83">
        <f>(H198)/VLOOKUP(D198,'Dados Base'!$B:$K,6,FALSE)</f>
        <v>16.014983047836193</v>
      </c>
      <c r="L198" s="84">
        <v>80.349999999999994</v>
      </c>
      <c r="M198" s="85" t="s">
        <v>702</v>
      </c>
      <c r="N198" s="86">
        <v>0.71699999999999997</v>
      </c>
      <c r="O198" s="87" t="s">
        <v>691</v>
      </c>
      <c r="P198" s="87" t="s">
        <v>691</v>
      </c>
      <c r="Q198" s="87" t="s">
        <v>691</v>
      </c>
      <c r="R198" s="87" t="s">
        <v>691</v>
      </c>
      <c r="S198" s="87" t="s">
        <v>691</v>
      </c>
      <c r="T198" s="87" t="s">
        <v>691</v>
      </c>
      <c r="U198" s="87" t="s">
        <v>691</v>
      </c>
      <c r="V198" s="87" t="s">
        <v>691</v>
      </c>
      <c r="W198" s="87" t="s">
        <v>691</v>
      </c>
      <c r="X198" s="21"/>
      <c r="Y198" s="21">
        <v>6.16</v>
      </c>
      <c r="Z198" s="10">
        <v>413.23607999999996</v>
      </c>
      <c r="AA198" s="10">
        <v>61.747920000000001</v>
      </c>
      <c r="AB198" s="21">
        <v>0</v>
      </c>
      <c r="AC198" s="21">
        <v>0</v>
      </c>
      <c r="AD198" s="153">
        <f>VLOOKUP(D198,'Dados Base'!$B:$K,9,FALSE)*31536000/VLOOKUP($F198,F:H,MATCH(H197,F197:AF197,0),FALSE)</f>
        <v>14139.742997134141</v>
      </c>
      <c r="AE198" s="153">
        <f>VLOOKUP(D198,'Dados Base'!$B:$K,10,FALSE)*31536000/VLOOKUP($F198,F:H,MATCH(H197,F197:AF197,0),FALSE)</f>
        <v>1778.4006656189335</v>
      </c>
      <c r="AF198" s="21"/>
      <c r="AG198" s="21"/>
      <c r="AH198" s="21"/>
      <c r="AI198" s="21"/>
      <c r="AJ198" s="21"/>
      <c r="AK198" s="72">
        <f>(SUMIFS('Banco de Indicadores Mun. (2)'!I:I,'Banco de Indicadores Mun. (2)'!B:B,'Banco de Indicadores - Mun. (1)'!B198,'Banco de Indicadores Mun. (2)'!A:A,'Banco de Indicadores - Mun. (1)'!A198) / VLOOKUP(D198,'Dados Base'!$B:$K,8,FALSE)) * 100</f>
        <v>16.111069306930691</v>
      </c>
      <c r="AL198" s="72">
        <f>(SUMIFS('Banco de Indicadores Mun. (2)'!I:I,'Banco de Indicadores Mun. (2)'!B:B,'Banco de Indicadores - Mun. (1)'!B198,'Banco de Indicadores Mun. (2)'!A:A,'Banco de Indicadores - Mun. (1)'!A198) / VLOOKUP(D198,'Dados Base'!$B:$K,9,FALSE)) * 100</f>
        <v>6.7101773195876291</v>
      </c>
      <c r="AM198" s="72">
        <f>(SUMIFS('Banco de Indicadores Mun. (2)'!J:J,'Banco de Indicadores Mun. (2)'!B:B,'Banco de Indicadores - Mun. (1)'!B198,'Banco de Indicadores Mun. (2)'!A:A,'Banco de Indicadores - Mun. (1)'!A198) / VLOOKUP(D198,'Dados Base'!$B:$K,7,FALSE)) * 100</f>
        <v>22.910780141843972</v>
      </c>
      <c r="AN198" s="72">
        <f>(SUMIFS('Banco de Indicadores Mun. (2)'!K:K,'Banco de Indicadores Mun. (2)'!B:B,'Banco de Indicadores - Mun. (1)'!B198,'Banco de Indicadores Mun. (2)'!A:A,'Banco de Indicadores - Mun. (1)'!A198) / VLOOKUP(D198,'Dados Base'!$B:$K,10,FALSE)) * 100</f>
        <v>0.39370491803278679</v>
      </c>
      <c r="AO198" s="21">
        <v>0</v>
      </c>
      <c r="AP198" s="125">
        <v>0</v>
      </c>
      <c r="AQ198" s="143">
        <v>0</v>
      </c>
      <c r="AR198" s="21">
        <v>9.5</v>
      </c>
      <c r="AS198" s="37">
        <v>100</v>
      </c>
      <c r="AT198" s="37">
        <v>100.00000000000003</v>
      </c>
      <c r="AU198" s="37">
        <v>87</v>
      </c>
      <c r="AV198" s="20">
        <v>9.5</v>
      </c>
      <c r="AW198" s="21">
        <v>0</v>
      </c>
      <c r="AX198" s="21">
        <v>0</v>
      </c>
      <c r="AY198" s="21"/>
    </row>
    <row r="199" spans="1:51" ht="15" x14ac:dyDescent="0.25">
      <c r="A199" s="144">
        <v>2017</v>
      </c>
      <c r="B199" s="77" t="s">
        <v>199</v>
      </c>
      <c r="C199" s="78">
        <v>19</v>
      </c>
      <c r="D199" s="77">
        <v>3517109</v>
      </c>
      <c r="E199" s="78">
        <v>351710919</v>
      </c>
      <c r="F199" s="78" t="str">
        <f t="shared" si="7"/>
        <v>3517109192017</v>
      </c>
      <c r="G199" s="79">
        <v>0.35816904059957633</v>
      </c>
      <c r="H199" s="80">
        <f t="shared" si="6"/>
        <v>4698</v>
      </c>
      <c r="I199" s="81">
        <v>3574</v>
      </c>
      <c r="J199" s="82">
        <v>1124</v>
      </c>
      <c r="K199" s="83">
        <f>(H199)/VLOOKUP(D199,'Dados Base'!$B:$K,6,FALSE)</f>
        <v>17.138479498030058</v>
      </c>
      <c r="L199" s="84">
        <v>76.069999999999993</v>
      </c>
      <c r="M199" s="85" t="s">
        <v>702</v>
      </c>
      <c r="N199" s="86">
        <v>0.73499999999999999</v>
      </c>
      <c r="O199" s="87" t="s">
        <v>691</v>
      </c>
      <c r="P199" s="87" t="s">
        <v>691</v>
      </c>
      <c r="Q199" s="87" t="s">
        <v>691</v>
      </c>
      <c r="R199" s="87" t="s">
        <v>691</v>
      </c>
      <c r="S199" s="87" t="s">
        <v>691</v>
      </c>
      <c r="T199" s="87" t="s">
        <v>691</v>
      </c>
      <c r="U199" s="87" t="s">
        <v>691</v>
      </c>
      <c r="V199" s="87" t="s">
        <v>691</v>
      </c>
      <c r="W199" s="87" t="s">
        <v>691</v>
      </c>
      <c r="X199" s="21"/>
      <c r="Y199" s="21">
        <v>2.4700000000000002</v>
      </c>
      <c r="Z199" s="10">
        <v>132.964821</v>
      </c>
      <c r="AA199" s="10">
        <v>57.925178999999986</v>
      </c>
      <c r="AB199" s="21">
        <v>0</v>
      </c>
      <c r="AC199" s="21">
        <v>0</v>
      </c>
      <c r="AD199" s="153">
        <f>VLOOKUP(D199,'Dados Base'!$B:$K,9,FALSE)*31536000/VLOOKUP($F199,F:H,MATCH(H198,F198:AF198,0),FALSE)</f>
        <v>13358.160919540231</v>
      </c>
      <c r="AE199" s="153">
        <f>VLOOKUP(D199,'Dados Base'!$B:$K,10,FALSE)*31536000/VLOOKUP($F199,F:H,MATCH(H198,F198:AF198,0),FALSE)</f>
        <v>1074.0229885057474</v>
      </c>
      <c r="AF199" s="21"/>
      <c r="AG199" s="21"/>
      <c r="AH199" s="21"/>
      <c r="AI199" s="21"/>
      <c r="AJ199" s="21"/>
      <c r="AK199" s="72">
        <f>(SUMIFS('Banco de Indicadores Mun. (2)'!I:I,'Banco de Indicadores Mun. (2)'!B:B,'Banco de Indicadores - Mun. (1)'!B199,'Banco de Indicadores Mun. (2)'!A:A,'Banco de Indicadores - Mun. (1)'!A199) / VLOOKUP(D199,'Dados Base'!$B:$K,8,FALSE)) * 100</f>
        <v>55.39006349206349</v>
      </c>
      <c r="AL199" s="72">
        <f>(SUMIFS('Banco de Indicadores Mun. (2)'!I:I,'Banco de Indicadores Mun. (2)'!B:B,'Banco de Indicadores - Mun. (1)'!B199,'Banco de Indicadores Mun. (2)'!A:A,'Banco de Indicadores - Mun. (1)'!A199) / VLOOKUP(D199,'Dados Base'!$B:$K,9,FALSE)) * 100</f>
        <v>17.535547738693467</v>
      </c>
      <c r="AM199" s="72">
        <f>(SUMIFS('Banco de Indicadores Mun. (2)'!J:J,'Banco de Indicadores Mun. (2)'!B:B,'Banco de Indicadores - Mun. (1)'!B199,'Banco de Indicadores Mun. (2)'!A:A,'Banco de Indicadores - Mun. (1)'!A199) / VLOOKUP(D199,'Dados Base'!$B:$K,7,FALSE)) * 100</f>
        <v>72.511787234042558</v>
      </c>
      <c r="AN199" s="72">
        <f>(SUMIFS('Banco de Indicadores Mun. (2)'!K:K,'Banco de Indicadores Mun. (2)'!B:B,'Banco de Indicadores - Mun. (1)'!B199,'Banco de Indicadores Mun. (2)'!A:A,'Banco de Indicadores - Mun. (1)'!A199) / VLOOKUP(D199,'Dados Base'!$B:$K,10,FALSE)) * 100</f>
        <v>5.0950000000000006</v>
      </c>
      <c r="AO199" s="21">
        <v>0</v>
      </c>
      <c r="AP199" s="125">
        <v>0</v>
      </c>
      <c r="AQ199" s="143">
        <v>0</v>
      </c>
      <c r="AR199" s="21">
        <v>7.4</v>
      </c>
      <c r="AS199" s="37">
        <v>86.29</v>
      </c>
      <c r="AT199" s="37">
        <v>86.29</v>
      </c>
      <c r="AU199" s="37">
        <v>69.655205091937773</v>
      </c>
      <c r="AV199" s="20">
        <v>7.8218137199999997</v>
      </c>
      <c r="AW199" s="21">
        <v>0</v>
      </c>
      <c r="AX199" s="21">
        <v>0</v>
      </c>
      <c r="AY199" s="21"/>
    </row>
    <row r="200" spans="1:51" ht="15" x14ac:dyDescent="0.25">
      <c r="A200" s="144">
        <v>2017</v>
      </c>
      <c r="B200" s="77" t="s">
        <v>200</v>
      </c>
      <c r="C200" s="78">
        <v>16</v>
      </c>
      <c r="D200" s="77">
        <v>3517208</v>
      </c>
      <c r="E200" s="78">
        <v>351720816</v>
      </c>
      <c r="F200" s="78" t="str">
        <f t="shared" si="7"/>
        <v>3517208162017</v>
      </c>
      <c r="G200" s="79">
        <v>1.2754895208793915</v>
      </c>
      <c r="H200" s="80">
        <f t="shared" si="6"/>
        <v>11576</v>
      </c>
      <c r="I200" s="81">
        <v>10714</v>
      </c>
      <c r="J200" s="82">
        <v>862</v>
      </c>
      <c r="K200" s="83">
        <f>(H200)/VLOOKUP(D200,'Dados Base'!$B:$K,6,FALSE)</f>
        <v>42.985518009654662</v>
      </c>
      <c r="L200" s="84">
        <v>92.55</v>
      </c>
      <c r="M200" s="85" t="s">
        <v>702</v>
      </c>
      <c r="N200" s="86">
        <v>0.73899999999999999</v>
      </c>
      <c r="O200" s="87" t="s">
        <v>691</v>
      </c>
      <c r="P200" s="87" t="s">
        <v>691</v>
      </c>
      <c r="Q200" s="87" t="s">
        <v>691</v>
      </c>
      <c r="R200" s="87" t="s">
        <v>691</v>
      </c>
      <c r="S200" s="87" t="s">
        <v>691</v>
      </c>
      <c r="T200" s="87" t="s">
        <v>691</v>
      </c>
      <c r="U200" s="87" t="s">
        <v>691</v>
      </c>
      <c r="V200" s="87" t="s">
        <v>691</v>
      </c>
      <c r="W200" s="87" t="s">
        <v>691</v>
      </c>
      <c r="X200" s="21"/>
      <c r="Y200" s="21">
        <v>7.55</v>
      </c>
      <c r="Z200" s="10">
        <v>518.23098000000005</v>
      </c>
      <c r="AA200" s="10">
        <v>64.051020000000008</v>
      </c>
      <c r="AB200" s="21">
        <v>1</v>
      </c>
      <c r="AC200" s="21">
        <v>0</v>
      </c>
      <c r="AD200" s="153">
        <f>VLOOKUP(D200,'Dados Base'!$B:$K,9,FALSE)*31536000/VLOOKUP($F200,F:H,MATCH(H199,F199:AF199,0),FALSE)</f>
        <v>5530.2418797512091</v>
      </c>
      <c r="AE200" s="153">
        <f>VLOOKUP(D200,'Dados Base'!$B:$K,10,FALSE)*31536000/VLOOKUP($F200,F:H,MATCH(H199,F199:AF199,0),FALSE)</f>
        <v>544.85141672425698</v>
      </c>
      <c r="AF200" s="21"/>
      <c r="AG200" s="21"/>
      <c r="AH200" s="21"/>
      <c r="AI200" s="21"/>
      <c r="AJ200" s="21"/>
      <c r="AK200" s="72">
        <f>(SUMIFS('Banco de Indicadores Mun. (2)'!I:I,'Banco de Indicadores Mun. (2)'!B:B,'Banco de Indicadores - Mun. (1)'!B200,'Banco de Indicadores Mun. (2)'!A:A,'Banco de Indicadores - Mun. (1)'!A200) / VLOOKUP(D200,'Dados Base'!$B:$K,8,FALSE)) * 100</f>
        <v>14.703385542168675</v>
      </c>
      <c r="AL200" s="72">
        <f>(SUMIFS('Banco de Indicadores Mun. (2)'!I:I,'Banco de Indicadores Mun. (2)'!B:B,'Banco de Indicadores - Mun. (1)'!B200,'Banco de Indicadores Mun. (2)'!A:A,'Banco de Indicadores - Mun. (1)'!A200) / VLOOKUP(D200,'Dados Base'!$B:$K,9,FALSE)) * 100</f>
        <v>6.0117290640394092</v>
      </c>
      <c r="AM200" s="72">
        <f>(SUMIFS('Banco de Indicadores Mun. (2)'!J:J,'Banco de Indicadores Mun. (2)'!B:B,'Banco de Indicadores - Mun. (1)'!B200,'Banco de Indicadores Mun. (2)'!A:A,'Banco de Indicadores - Mun. (1)'!A200) / VLOOKUP(D200,'Dados Base'!$B:$K,7,FALSE)) * 100</f>
        <v>9.4466507936507931</v>
      </c>
      <c r="AN200" s="72">
        <f>(SUMIFS('Banco de Indicadores Mun. (2)'!K:K,'Banco de Indicadores Mun. (2)'!B:B,'Banco de Indicadores - Mun. (1)'!B200,'Banco de Indicadores Mun. (2)'!A:A,'Banco de Indicadores - Mun. (1)'!A200) / VLOOKUP(D200,'Dados Base'!$B:$K,10,FALSE)) * 100</f>
        <v>31.262100000000011</v>
      </c>
      <c r="AO200" s="21">
        <v>0</v>
      </c>
      <c r="AP200" s="125">
        <v>0</v>
      </c>
      <c r="AQ200" s="143">
        <v>0</v>
      </c>
      <c r="AR200" s="21">
        <v>9.8000000000000007</v>
      </c>
      <c r="AS200" s="37">
        <v>100</v>
      </c>
      <c r="AT200" s="37">
        <v>100</v>
      </c>
      <c r="AU200" s="37">
        <v>89</v>
      </c>
      <c r="AV200" s="20">
        <v>9.5</v>
      </c>
      <c r="AW200" s="21">
        <v>0</v>
      </c>
      <c r="AX200" s="21">
        <v>0</v>
      </c>
      <c r="AY200" s="21"/>
    </row>
    <row r="201" spans="1:51" ht="15" x14ac:dyDescent="0.25">
      <c r="A201" s="144">
        <v>2017</v>
      </c>
      <c r="B201" s="77" t="s">
        <v>201</v>
      </c>
      <c r="C201" s="78">
        <v>20</v>
      </c>
      <c r="D201" s="77">
        <v>3517307</v>
      </c>
      <c r="E201" s="78">
        <v>351730720</v>
      </c>
      <c r="F201" s="78" t="str">
        <f t="shared" si="7"/>
        <v>3517307202017</v>
      </c>
      <c r="G201" s="79">
        <v>0.18018168898292775</v>
      </c>
      <c r="H201" s="80">
        <f t="shared" si="6"/>
        <v>5493</v>
      </c>
      <c r="I201" s="81">
        <v>4954</v>
      </c>
      <c r="J201" s="82">
        <v>539</v>
      </c>
      <c r="K201" s="83">
        <f>(H201)/VLOOKUP(D201,'Dados Base'!$B:$K,6,FALSE)</f>
        <v>25.260979535525408</v>
      </c>
      <c r="L201" s="84">
        <v>90.19</v>
      </c>
      <c r="M201" s="85" t="s">
        <v>702</v>
      </c>
      <c r="N201" s="86">
        <v>0.72799999999999998</v>
      </c>
      <c r="O201" s="87" t="s">
        <v>691</v>
      </c>
      <c r="P201" s="87" t="s">
        <v>691</v>
      </c>
      <c r="Q201" s="87" t="s">
        <v>691</v>
      </c>
      <c r="R201" s="87" t="s">
        <v>691</v>
      </c>
      <c r="S201" s="87" t="s">
        <v>691</v>
      </c>
      <c r="T201" s="87" t="s">
        <v>691</v>
      </c>
      <c r="U201" s="87" t="s">
        <v>691</v>
      </c>
      <c r="V201" s="87" t="s">
        <v>691</v>
      </c>
      <c r="W201" s="87" t="s">
        <v>691</v>
      </c>
      <c r="X201" s="21"/>
      <c r="Y201" s="21">
        <v>3.51</v>
      </c>
      <c r="Z201" s="10">
        <v>198.98953019999999</v>
      </c>
      <c r="AA201" s="10">
        <v>71.712469800000008</v>
      </c>
      <c r="AB201" s="21">
        <v>0</v>
      </c>
      <c r="AC201" s="21">
        <v>0</v>
      </c>
      <c r="AD201" s="153">
        <f>VLOOKUP(D201,'Dados Base'!$B:$K,9,FALSE)*31536000/VLOOKUP($F201,F:H,MATCH(H200,F200:AF200,0),FALSE)</f>
        <v>9530.267613326052</v>
      </c>
      <c r="AE201" s="153">
        <f>VLOOKUP(D201,'Dados Base'!$B:$K,10,FALSE)*31536000/VLOOKUP($F201,F:H,MATCH(H200,F200:AF200,0),FALSE)</f>
        <v>1205.636264336428</v>
      </c>
      <c r="AF201" s="21"/>
      <c r="AG201" s="21"/>
      <c r="AH201" s="21"/>
      <c r="AI201" s="21"/>
      <c r="AJ201" s="21"/>
      <c r="AK201" s="72">
        <f>(SUMIFS('Banco de Indicadores Mun. (2)'!I:I,'Banco de Indicadores Mun. (2)'!B:B,'Banco de Indicadores - Mun. (1)'!B201,'Banco de Indicadores Mun. (2)'!A:A,'Banco de Indicadores - Mun. (1)'!A201) / VLOOKUP(D201,'Dados Base'!$B:$K,8,FALSE)) * 100</f>
        <v>0.39407246376811594</v>
      </c>
      <c r="AL201" s="72">
        <f>(SUMIFS('Banco de Indicadores Mun. (2)'!I:I,'Banco de Indicadores Mun. (2)'!B:B,'Banco de Indicadores - Mun. (1)'!B201,'Banco de Indicadores Mun. (2)'!A:A,'Banco de Indicadores - Mun. (1)'!A201) / VLOOKUP(D201,'Dados Base'!$B:$K,9,FALSE)) * 100</f>
        <v>0.1638012048192771</v>
      </c>
      <c r="AM201" s="72">
        <f>(SUMIFS('Banco de Indicadores Mun. (2)'!J:J,'Banco de Indicadores Mun. (2)'!B:B,'Banco de Indicadores - Mun. (1)'!B201,'Banco de Indicadores Mun. (2)'!A:A,'Banco de Indicadores - Mun. (1)'!A201) / VLOOKUP(D201,'Dados Base'!$B:$K,7,FALSE)) * 100</f>
        <v>7.2291666666666667E-3</v>
      </c>
      <c r="AN201" s="72">
        <f>(SUMIFS('Banco de Indicadores Mun. (2)'!K:K,'Banco de Indicadores Mun. (2)'!B:B,'Banco de Indicadores - Mun. (1)'!B201,'Banco de Indicadores Mun. (2)'!A:A,'Banco de Indicadores - Mun. (1)'!A201) / VLOOKUP(D201,'Dados Base'!$B:$K,10,FALSE)) * 100</f>
        <v>1.2782857142857142</v>
      </c>
      <c r="AO201" s="21">
        <v>0</v>
      </c>
      <c r="AP201" s="125">
        <v>0</v>
      </c>
      <c r="AQ201" s="143">
        <v>0</v>
      </c>
      <c r="AR201" s="21">
        <v>9.5</v>
      </c>
      <c r="AS201" s="37">
        <v>99</v>
      </c>
      <c r="AT201" s="37">
        <v>98.01</v>
      </c>
      <c r="AU201" s="37">
        <v>73.508703371234787</v>
      </c>
      <c r="AV201" s="20">
        <v>7.7479875000000007</v>
      </c>
      <c r="AW201" s="21">
        <v>0</v>
      </c>
      <c r="AX201" s="21">
        <v>0</v>
      </c>
      <c r="AY201" s="21"/>
    </row>
    <row r="202" spans="1:51" ht="15" x14ac:dyDescent="0.25">
      <c r="A202" s="144">
        <v>2017</v>
      </c>
      <c r="B202" s="77" t="s">
        <v>202</v>
      </c>
      <c r="C202" s="78">
        <v>8</v>
      </c>
      <c r="D202" s="77">
        <v>3517406</v>
      </c>
      <c r="E202" s="78">
        <v>35174068</v>
      </c>
      <c r="F202" s="78" t="str">
        <f t="shared" si="7"/>
        <v>351740682017</v>
      </c>
      <c r="G202" s="79">
        <v>0.52687573281668953</v>
      </c>
      <c r="H202" s="80">
        <f t="shared" si="6"/>
        <v>38619</v>
      </c>
      <c r="I202" s="81">
        <v>37388</v>
      </c>
      <c r="J202" s="82">
        <v>1231</v>
      </c>
      <c r="K202" s="83">
        <f>(H202)/VLOOKUP(D202,'Dados Base'!$B:$K,6,FALSE)</f>
        <v>30.682386964017571</v>
      </c>
      <c r="L202" s="84">
        <v>96.81</v>
      </c>
      <c r="M202" s="85" t="s">
        <v>702</v>
      </c>
      <c r="N202" s="86">
        <v>0.753</v>
      </c>
      <c r="O202" s="87" t="s">
        <v>691</v>
      </c>
      <c r="P202" s="87" t="s">
        <v>691</v>
      </c>
      <c r="Q202" s="87" t="s">
        <v>691</v>
      </c>
      <c r="R202" s="87" t="s">
        <v>691</v>
      </c>
      <c r="S202" s="87" t="s">
        <v>691</v>
      </c>
      <c r="T202" s="87" t="s">
        <v>691</v>
      </c>
      <c r="U202" s="87" t="s">
        <v>691</v>
      </c>
      <c r="V202" s="87" t="s">
        <v>691</v>
      </c>
      <c r="W202" s="87" t="s">
        <v>691</v>
      </c>
      <c r="X202" s="21"/>
      <c r="Y202" s="21">
        <v>31.07</v>
      </c>
      <c r="Z202" s="10">
        <v>579.24936000000002</v>
      </c>
      <c r="AA202" s="10">
        <v>1518.0026399999999</v>
      </c>
      <c r="AB202" s="21">
        <v>8</v>
      </c>
      <c r="AC202" s="21">
        <v>0</v>
      </c>
      <c r="AD202" s="153">
        <f>VLOOKUP(D202,'Dados Base'!$B:$K,9,FALSE)*31536000/VLOOKUP($F202,F:H,MATCH(H201,F201:AF201,0),FALSE)</f>
        <v>13980.069913773013</v>
      </c>
      <c r="AE202" s="153">
        <f>VLOOKUP(D202,'Dados Base'!$B:$K,10,FALSE)*31536000/VLOOKUP($F202,F:H,MATCH(H201,F201:AF201,0),FALSE)</f>
        <v>1665.8494523421114</v>
      </c>
      <c r="AF202" s="21"/>
      <c r="AG202" s="21"/>
      <c r="AH202" s="21"/>
      <c r="AI202" s="21"/>
      <c r="AJ202" s="21"/>
      <c r="AK202" s="72">
        <f>(SUMIFS('Banco de Indicadores Mun. (2)'!I:I,'Banco de Indicadores Mun. (2)'!B:B,'Banco de Indicadores - Mun. (1)'!B202,'Banco de Indicadores Mun. (2)'!A:A,'Banco de Indicadores - Mun. (1)'!A202) / VLOOKUP(D202,'Dados Base'!$B:$K,8,FALSE)) * 100</f>
        <v>65.133198961937708</v>
      </c>
      <c r="AL202" s="72">
        <f>(SUMIFS('Banco de Indicadores Mun. (2)'!I:I,'Banco de Indicadores Mun. (2)'!B:B,'Banco de Indicadores - Mun. (1)'!B202,'Banco de Indicadores Mun. (2)'!A:A,'Banco de Indicadores - Mun. (1)'!A202) / VLOOKUP(D202,'Dados Base'!$B:$K,9,FALSE)) * 100</f>
        <v>21.990063668224298</v>
      </c>
      <c r="AM202" s="72">
        <f>(SUMIFS('Banco de Indicadores Mun. (2)'!J:J,'Banco de Indicadores Mun. (2)'!B:B,'Banco de Indicadores - Mun. (1)'!B202,'Banco de Indicadores Mun. (2)'!A:A,'Banco de Indicadores - Mun. (1)'!A202) / VLOOKUP(D202,'Dados Base'!$B:$K,7,FALSE)) * 100</f>
        <v>93.287540106951866</v>
      </c>
      <c r="AN202" s="72">
        <f>(SUMIFS('Banco de Indicadores Mun. (2)'!K:K,'Banco de Indicadores Mun. (2)'!B:B,'Banco de Indicadores - Mun. (1)'!B202,'Banco de Indicadores Mun. (2)'!A:A,'Banco de Indicadores - Mun. (1)'!A202) / VLOOKUP(D202,'Dados Base'!$B:$K,10,FALSE)) * 100</f>
        <v>13.516906862745092</v>
      </c>
      <c r="AO202" s="21">
        <v>0</v>
      </c>
      <c r="AP202" s="125">
        <v>0</v>
      </c>
      <c r="AQ202" s="143">
        <v>0</v>
      </c>
      <c r="AR202" s="21">
        <v>8.1999999999999993</v>
      </c>
      <c r="AS202" s="37">
        <v>100</v>
      </c>
      <c r="AT202" s="37">
        <v>100</v>
      </c>
      <c r="AU202" s="37">
        <v>27.619444873577422</v>
      </c>
      <c r="AV202" s="20">
        <v>4.995263916782533</v>
      </c>
      <c r="AW202" s="21">
        <v>2</v>
      </c>
      <c r="AX202" s="21">
        <v>0</v>
      </c>
      <c r="AY202" s="21"/>
    </row>
    <row r="203" spans="1:51" ht="15" x14ac:dyDescent="0.25">
      <c r="A203" s="144">
        <v>2017</v>
      </c>
      <c r="B203" s="77" t="s">
        <v>203</v>
      </c>
      <c r="C203" s="78">
        <v>15</v>
      </c>
      <c r="D203" s="77">
        <v>3517505</v>
      </c>
      <c r="E203" s="78">
        <v>351750515</v>
      </c>
      <c r="F203" s="78" t="str">
        <f t="shared" si="7"/>
        <v>3517505152017</v>
      </c>
      <c r="G203" s="79">
        <v>1.8577580489986589</v>
      </c>
      <c r="H203" s="80">
        <f t="shared" si="6"/>
        <v>20021</v>
      </c>
      <c r="I203" s="81">
        <v>18073</v>
      </c>
      <c r="J203" s="82">
        <v>1948</v>
      </c>
      <c r="K203" s="83">
        <f>(H203)/VLOOKUP(D203,'Dados Base'!$B:$K,6,FALSE)</f>
        <v>61.597391010060612</v>
      </c>
      <c r="L203" s="84">
        <v>90.27</v>
      </c>
      <c r="M203" s="85" t="s">
        <v>702</v>
      </c>
      <c r="N203" s="86">
        <v>0.72499999999999998</v>
      </c>
      <c r="O203" s="87" t="s">
        <v>691</v>
      </c>
      <c r="P203" s="87" t="s">
        <v>691</v>
      </c>
      <c r="Q203" s="87" t="s">
        <v>691</v>
      </c>
      <c r="R203" s="87" t="s">
        <v>691</v>
      </c>
      <c r="S203" s="87" t="s">
        <v>691</v>
      </c>
      <c r="T203" s="87" t="s">
        <v>691</v>
      </c>
      <c r="U203" s="87" t="s">
        <v>691</v>
      </c>
      <c r="V203" s="87" t="s">
        <v>691</v>
      </c>
      <c r="W203" s="87" t="s">
        <v>691</v>
      </c>
      <c r="X203" s="21"/>
      <c r="Y203" s="21">
        <v>12.78</v>
      </c>
      <c r="Z203" s="10">
        <v>625.99554000000012</v>
      </c>
      <c r="AA203" s="10">
        <v>359.66645999999997</v>
      </c>
      <c r="AB203" s="21">
        <v>3</v>
      </c>
      <c r="AC203" s="21">
        <v>0</v>
      </c>
      <c r="AD203" s="153">
        <f>VLOOKUP(D203,'Dados Base'!$B:$K,9,FALSE)*31536000/VLOOKUP($F203,F:H,MATCH(H202,F202:AF202,0),FALSE)</f>
        <v>3969.3681634284003</v>
      </c>
      <c r="AE203" s="153">
        <f>VLOOKUP(D203,'Dados Base'!$B:$K,10,FALSE)*31536000/VLOOKUP($F203,F:H,MATCH(H202,F202:AF202,0),FALSE)</f>
        <v>425.2894460816143</v>
      </c>
      <c r="AF203" s="21"/>
      <c r="AG203" s="21"/>
      <c r="AH203" s="21"/>
      <c r="AI203" s="21"/>
      <c r="AJ203" s="21"/>
      <c r="AK203" s="72">
        <f>(SUMIFS('Banco de Indicadores Mun. (2)'!I:I,'Banco de Indicadores Mun. (2)'!B:B,'Banco de Indicadores - Mun. (1)'!B203,'Banco de Indicadores Mun. (2)'!A:A,'Banco de Indicadores - Mun. (1)'!A203) / VLOOKUP(D203,'Dados Base'!$B:$K,8,FALSE)) * 100</f>
        <v>28.720493827160482</v>
      </c>
      <c r="AL203" s="72">
        <f>(SUMIFS('Banco de Indicadores Mun. (2)'!I:I,'Banco de Indicadores Mun. (2)'!B:B,'Banco de Indicadores - Mun. (1)'!B203,'Banco de Indicadores Mun. (2)'!A:A,'Banco de Indicadores - Mun. (1)'!A203) / VLOOKUP(D203,'Dados Base'!$B:$K,9,FALSE)) * 100</f>
        <v>9.2315873015872985</v>
      </c>
      <c r="AM203" s="72">
        <f>(SUMIFS('Banco de Indicadores Mun. (2)'!J:J,'Banco de Indicadores Mun. (2)'!B:B,'Banco de Indicadores - Mun. (1)'!B203,'Banco de Indicadores Mun. (2)'!A:A,'Banco de Indicadores - Mun. (1)'!A203) / VLOOKUP(D203,'Dados Base'!$B:$K,7,FALSE)) * 100</f>
        <v>10.517925925925924</v>
      </c>
      <c r="AN203" s="72">
        <f>(SUMIFS('Banco de Indicadores Mun. (2)'!K:K,'Banco de Indicadores Mun. (2)'!B:B,'Banco de Indicadores - Mun. (1)'!B203,'Banco de Indicadores Mun. (2)'!A:A,'Banco de Indicadores - Mun. (1)'!A203) / VLOOKUP(D203,'Dados Base'!$B:$K,10,FALSE)) * 100</f>
        <v>65.1256296296296</v>
      </c>
      <c r="AO203" s="21">
        <v>0</v>
      </c>
      <c r="AP203" s="125">
        <v>0</v>
      </c>
      <c r="AQ203" s="143">
        <v>0</v>
      </c>
      <c r="AR203" s="21">
        <v>10</v>
      </c>
      <c r="AS203" s="37">
        <v>87</v>
      </c>
      <c r="AT203" s="37">
        <v>87</v>
      </c>
      <c r="AU203" s="37">
        <v>63.510162712978691</v>
      </c>
      <c r="AV203" s="20">
        <v>7.4331499999999995</v>
      </c>
      <c r="AW203" s="21">
        <v>0</v>
      </c>
      <c r="AX203" s="21">
        <v>0</v>
      </c>
      <c r="AY203" s="21"/>
    </row>
    <row r="204" spans="1:51" ht="15" x14ac:dyDescent="0.25">
      <c r="A204" s="144">
        <v>2017</v>
      </c>
      <c r="B204" s="77" t="s">
        <v>204</v>
      </c>
      <c r="C204" s="78">
        <v>14</v>
      </c>
      <c r="D204" s="77">
        <v>3517604</v>
      </c>
      <c r="E204" s="78">
        <v>351760414</v>
      </c>
      <c r="F204" s="78" t="str">
        <f t="shared" si="7"/>
        <v>3517604142017</v>
      </c>
      <c r="G204" s="79">
        <v>-0.55267113711185978</v>
      </c>
      <c r="H204" s="80">
        <f t="shared" si="6"/>
        <v>17724</v>
      </c>
      <c r="I204" s="81">
        <v>7371</v>
      </c>
      <c r="J204" s="82">
        <v>10353</v>
      </c>
      <c r="K204" s="83">
        <f>(H204)/VLOOKUP(D204,'Dados Base'!$B:$K,6,FALSE)</f>
        <v>43.481674108238067</v>
      </c>
      <c r="L204" s="84">
        <v>41.59</v>
      </c>
      <c r="M204" s="85" t="s">
        <v>702</v>
      </c>
      <c r="N204" s="86">
        <v>0.67500000000000004</v>
      </c>
      <c r="O204" s="87" t="s">
        <v>691</v>
      </c>
      <c r="P204" s="87" t="s">
        <v>691</v>
      </c>
      <c r="Q204" s="87" t="s">
        <v>691</v>
      </c>
      <c r="R204" s="87" t="s">
        <v>691</v>
      </c>
      <c r="S204" s="87" t="s">
        <v>691</v>
      </c>
      <c r="T204" s="87" t="s">
        <v>691</v>
      </c>
      <c r="U204" s="87" t="s">
        <v>691</v>
      </c>
      <c r="V204" s="87" t="s">
        <v>691</v>
      </c>
      <c r="W204" s="87" t="s">
        <v>691</v>
      </c>
      <c r="X204" s="21"/>
      <c r="Y204" s="21">
        <v>4.96</v>
      </c>
      <c r="Z204" s="10">
        <v>260.92259069579995</v>
      </c>
      <c r="AA204" s="10">
        <v>121.8834093042</v>
      </c>
      <c r="AB204" s="21">
        <v>3</v>
      </c>
      <c r="AC204" s="21">
        <v>2</v>
      </c>
      <c r="AD204" s="153">
        <f>VLOOKUP(D204,'Dados Base'!$B:$K,9,FALSE)*31536000/VLOOKUP($F204,F:H,MATCH(H203,F203:AF203,0),FALSE)</f>
        <v>8042.3561272850375</v>
      </c>
      <c r="AE204" s="153">
        <f>VLOOKUP(D204,'Dados Base'!$B:$K,10,FALSE)*31536000/VLOOKUP($F204,F:H,MATCH(H203,F203:AF203,0),FALSE)</f>
        <v>943.01963439404199</v>
      </c>
      <c r="AF204" s="21"/>
      <c r="AG204" s="21"/>
      <c r="AH204" s="21"/>
      <c r="AI204" s="21"/>
      <c r="AJ204" s="21"/>
      <c r="AK204" s="72">
        <f>(SUMIFS('Banco de Indicadores Mun. (2)'!I:I,'Banco de Indicadores Mun. (2)'!B:B,'Banco de Indicadores - Mun. (1)'!B204,'Banco de Indicadores Mun. (2)'!A:A,'Banco de Indicadores - Mun. (1)'!A204) / VLOOKUP(D204,'Dados Base'!$B:$K,8,FALSE)) * 100</f>
        <v>2.7957673267326468</v>
      </c>
      <c r="AL204" s="72">
        <f>(SUMIFS('Banco de Indicadores Mun. (2)'!I:I,'Banco de Indicadores Mun. (2)'!B:B,'Banco de Indicadores - Mun. (1)'!B204,'Banco de Indicadores Mun. (2)'!A:A,'Banco de Indicadores - Mun. (1)'!A204) / VLOOKUP(D204,'Dados Base'!$B:$K,9,FALSE)) * 100</f>
        <v>1.2494358407079531</v>
      </c>
      <c r="AM204" s="72">
        <f>(SUMIFS('Banco de Indicadores Mun. (2)'!J:J,'Banco de Indicadores Mun. (2)'!B:B,'Banco de Indicadores - Mun. (1)'!B204,'Banco de Indicadores Mun. (2)'!A:A,'Banco de Indicadores - Mun. (1)'!A204) / VLOOKUP(D204,'Dados Base'!$B:$K,7,FALSE)) * 100</f>
        <v>3.2576711409395616</v>
      </c>
      <c r="AN204" s="72">
        <f>(SUMIFS('Banco de Indicadores Mun. (2)'!K:K,'Banco de Indicadores Mun. (2)'!B:B,'Banco de Indicadores - Mun. (1)'!B204,'Banco de Indicadores Mun. (2)'!A:A,'Banco de Indicadores - Mun. (1)'!A204) / VLOOKUP(D204,'Dados Base'!$B:$K,10,FALSE)) * 100</f>
        <v>1.4972075471698112</v>
      </c>
      <c r="AO204" s="21">
        <v>0</v>
      </c>
      <c r="AP204" s="125">
        <v>0</v>
      </c>
      <c r="AQ204" s="143">
        <v>0</v>
      </c>
      <c r="AR204" s="21">
        <v>3.6</v>
      </c>
      <c r="AS204" s="37">
        <v>79.77</v>
      </c>
      <c r="AT204" s="37">
        <v>72.510929999999988</v>
      </c>
      <c r="AU204" s="37">
        <v>68.16052796868388</v>
      </c>
      <c r="AV204" s="20">
        <v>7.2904678229999993</v>
      </c>
      <c r="AW204" s="21">
        <v>0</v>
      </c>
      <c r="AX204" s="21">
        <v>2</v>
      </c>
      <c r="AY204" s="21"/>
    </row>
    <row r="205" spans="1:51" ht="15" x14ac:dyDescent="0.25">
      <c r="A205" s="144">
        <v>2017</v>
      </c>
      <c r="B205" s="77" t="s">
        <v>205</v>
      </c>
      <c r="C205" s="78">
        <v>8</v>
      </c>
      <c r="D205" s="77">
        <v>3517703</v>
      </c>
      <c r="E205" s="78">
        <v>35177038</v>
      </c>
      <c r="F205" s="78" t="str">
        <f t="shared" si="7"/>
        <v>351770382017</v>
      </c>
      <c r="G205" s="79">
        <v>0.44488412179348735</v>
      </c>
      <c r="H205" s="80">
        <f t="shared" si="6"/>
        <v>20521</v>
      </c>
      <c r="I205" s="81">
        <v>19996</v>
      </c>
      <c r="J205" s="82">
        <v>525</v>
      </c>
      <c r="K205" s="83">
        <f>(H205)/VLOOKUP(D205,'Dados Base'!$B:$K,6,FALSE)</f>
        <v>56.590921625944517</v>
      </c>
      <c r="L205" s="84">
        <v>97.44</v>
      </c>
      <c r="M205" s="85" t="s">
        <v>702</v>
      </c>
      <c r="N205" s="86">
        <v>0.71799999999999997</v>
      </c>
      <c r="O205" s="87" t="s">
        <v>691</v>
      </c>
      <c r="P205" s="87" t="s">
        <v>691</v>
      </c>
      <c r="Q205" s="87" t="s">
        <v>691</v>
      </c>
      <c r="R205" s="87" t="s">
        <v>691</v>
      </c>
      <c r="S205" s="87" t="s">
        <v>691</v>
      </c>
      <c r="T205" s="87" t="s">
        <v>691</v>
      </c>
      <c r="U205" s="87" t="s">
        <v>691</v>
      </c>
      <c r="V205" s="87" t="s">
        <v>691</v>
      </c>
      <c r="W205" s="87" t="s">
        <v>691</v>
      </c>
      <c r="X205" s="21"/>
      <c r="Y205" s="21">
        <v>14.28</v>
      </c>
      <c r="Z205" s="10">
        <v>672.83244000000013</v>
      </c>
      <c r="AA205" s="10">
        <v>429.14555999999999</v>
      </c>
      <c r="AB205" s="21">
        <v>4</v>
      </c>
      <c r="AC205" s="21">
        <v>0</v>
      </c>
      <c r="AD205" s="153">
        <f>VLOOKUP(D205,'Dados Base'!$B:$K,9,FALSE)*31536000/VLOOKUP($F205,F:H,MATCH(H204,F204:AF204,0),FALSE)</f>
        <v>8990.0882023293216</v>
      </c>
      <c r="AE205" s="153">
        <f>VLOOKUP(D205,'Dados Base'!$B:$K,10,FALSE)*31536000/VLOOKUP($F205,F:H,MATCH(H204,F204:AF204,0),FALSE)</f>
        <v>1091.1047219921056</v>
      </c>
      <c r="AF205" s="21"/>
      <c r="AG205" s="21"/>
      <c r="AH205" s="21"/>
      <c r="AI205" s="21"/>
      <c r="AJ205" s="21"/>
      <c r="AK205" s="72">
        <f>(SUMIFS('Banco de Indicadores Mun. (2)'!I:I,'Banco de Indicadores Mun. (2)'!B:B,'Banco de Indicadores - Mun. (1)'!B205,'Banco de Indicadores Mun. (2)'!A:A,'Banco de Indicadores - Mun. (1)'!A205) / VLOOKUP(D205,'Dados Base'!$B:$K,8,FALSE)) * 100</f>
        <v>6.0113934426229498</v>
      </c>
      <c r="AL205" s="72">
        <f>(SUMIFS('Banco de Indicadores Mun. (2)'!I:I,'Banco de Indicadores Mun. (2)'!B:B,'Banco de Indicadores - Mun. (1)'!B205,'Banco de Indicadores Mun. (2)'!A:A,'Banco de Indicadores - Mun. (1)'!A205) / VLOOKUP(D205,'Dados Base'!$B:$K,9,FALSE)) * 100</f>
        <v>1.8804871794871794</v>
      </c>
      <c r="AM205" s="72">
        <f>(SUMIFS('Banco de Indicadores Mun. (2)'!J:J,'Banco de Indicadores Mun. (2)'!B:B,'Banco de Indicadores - Mun. (1)'!B205,'Banco de Indicadores Mun. (2)'!A:A,'Banco de Indicadores - Mun. (1)'!A205) / VLOOKUP(D205,'Dados Base'!$B:$K,7,FALSE)) * 100</f>
        <v>1.6105178571428573</v>
      </c>
      <c r="AN205" s="72">
        <f>(SUMIFS('Banco de Indicadores Mun. (2)'!K:K,'Banco de Indicadores Mun. (2)'!B:B,'Banco de Indicadores - Mun. (1)'!B205,'Banco de Indicadores Mun. (2)'!A:A,'Banco de Indicadores - Mun. (1)'!A205) / VLOOKUP(D205,'Dados Base'!$B:$K,10,FALSE)) * 100</f>
        <v>12.953619718309856</v>
      </c>
      <c r="AO205" s="21">
        <v>0</v>
      </c>
      <c r="AP205" s="125">
        <v>0</v>
      </c>
      <c r="AQ205" s="143">
        <v>0</v>
      </c>
      <c r="AR205" s="21">
        <v>9.1999999999999993</v>
      </c>
      <c r="AS205" s="37">
        <v>100</v>
      </c>
      <c r="AT205" s="37">
        <v>100</v>
      </c>
      <c r="AU205" s="37">
        <v>61.056794237271532</v>
      </c>
      <c r="AV205" s="20">
        <v>7.4686916254226494</v>
      </c>
      <c r="AW205" s="21">
        <v>2</v>
      </c>
      <c r="AX205" s="21">
        <v>0</v>
      </c>
      <c r="AY205" s="21"/>
    </row>
    <row r="206" spans="1:51" ht="15" x14ac:dyDescent="0.25">
      <c r="A206" s="144">
        <v>2017</v>
      </c>
      <c r="B206" s="77" t="s">
        <v>206</v>
      </c>
      <c r="C206" s="78">
        <v>19</v>
      </c>
      <c r="D206" s="77">
        <v>3517802</v>
      </c>
      <c r="E206" s="78">
        <v>351780219</v>
      </c>
      <c r="F206" s="78" t="str">
        <f t="shared" si="7"/>
        <v>3517802192017</v>
      </c>
      <c r="G206" s="79">
        <v>-0.2053037998272389</v>
      </c>
      <c r="H206" s="80">
        <f t="shared" si="6"/>
        <v>8428</v>
      </c>
      <c r="I206" s="81">
        <v>6845</v>
      </c>
      <c r="J206" s="82">
        <v>1583</v>
      </c>
      <c r="K206" s="83">
        <f>(H206)/VLOOKUP(D206,'Dados Base'!$B:$K,6,FALSE)</f>
        <v>14.827586206896552</v>
      </c>
      <c r="L206" s="84">
        <v>81.22</v>
      </c>
      <c r="M206" s="85" t="s">
        <v>702</v>
      </c>
      <c r="N206" s="86">
        <v>0.71899999999999997</v>
      </c>
      <c r="O206" s="87" t="s">
        <v>691</v>
      </c>
      <c r="P206" s="87" t="s">
        <v>691</v>
      </c>
      <c r="Q206" s="87" t="s">
        <v>691</v>
      </c>
      <c r="R206" s="87" t="s">
        <v>691</v>
      </c>
      <c r="S206" s="87" t="s">
        <v>691</v>
      </c>
      <c r="T206" s="87" t="s">
        <v>691</v>
      </c>
      <c r="U206" s="87" t="s">
        <v>691</v>
      </c>
      <c r="V206" s="87" t="s">
        <v>691</v>
      </c>
      <c r="W206" s="87" t="s">
        <v>691</v>
      </c>
      <c r="X206" s="21"/>
      <c r="Y206" s="21">
        <v>4.67</v>
      </c>
      <c r="Z206" s="10">
        <v>260.05384800000002</v>
      </c>
      <c r="AA206" s="10">
        <v>100.55815199999998</v>
      </c>
      <c r="AB206" s="21">
        <v>3</v>
      </c>
      <c r="AC206" s="21">
        <v>0</v>
      </c>
      <c r="AD206" s="153">
        <f>VLOOKUP(D206,'Dados Base'!$B:$K,9,FALSE)*31536000/VLOOKUP($F206,F:H,MATCH(H205,F205:AF205,0),FALSE)</f>
        <v>15491.105837683908</v>
      </c>
      <c r="AE206" s="153">
        <f>VLOOKUP(D206,'Dados Base'!$B:$K,10,FALSE)*31536000/VLOOKUP($F206,F:H,MATCH(H205,F205:AF205,0),FALSE)</f>
        <v>1571.5614617940198</v>
      </c>
      <c r="AF206" s="21"/>
      <c r="AG206" s="21"/>
      <c r="AH206" s="21"/>
      <c r="AI206" s="21"/>
      <c r="AJ206" s="21"/>
      <c r="AK206" s="72">
        <f>(SUMIFS('Banco de Indicadores Mun. (2)'!I:I,'Banco de Indicadores Mun. (2)'!B:B,'Banco de Indicadores - Mun. (1)'!B206,'Banco de Indicadores Mun. (2)'!A:A,'Banco de Indicadores - Mun. (1)'!A206) / VLOOKUP(D206,'Dados Base'!$B:$K,8,FALSE)) * 100</f>
        <v>8.3326666666666688E-2</v>
      </c>
      <c r="AL206" s="72">
        <f>(SUMIFS('Banco de Indicadores Mun. (2)'!I:I,'Banco de Indicadores Mun. (2)'!B:B,'Banco de Indicadores - Mun. (1)'!B206,'Banco de Indicadores Mun. (2)'!A:A,'Banco de Indicadores - Mun. (1)'!A206) / VLOOKUP(D206,'Dados Base'!$B:$K,9,FALSE)) * 100</f>
        <v>3.0190821256038659E-2</v>
      </c>
      <c r="AM206" s="72">
        <f>(SUMIFS('Banco de Indicadores Mun. (2)'!J:J,'Banco de Indicadores Mun. (2)'!B:B,'Banco de Indicadores - Mun. (1)'!B206,'Banco de Indicadores Mun. (2)'!A:A,'Banco de Indicadores - Mun. (1)'!A206) / VLOOKUP(D206,'Dados Base'!$B:$K,7,FALSE)) * 100</f>
        <v>0</v>
      </c>
      <c r="AN206" s="72">
        <f>(SUMIFS('Banco de Indicadores Mun. (2)'!K:K,'Banco de Indicadores Mun. (2)'!B:B,'Banco de Indicadores - Mun. (1)'!B206,'Banco de Indicadores Mun. (2)'!A:A,'Banco de Indicadores - Mun. (1)'!A206) / VLOOKUP(D206,'Dados Base'!$B:$K,10,FALSE)) * 100</f>
        <v>0.29759523809523825</v>
      </c>
      <c r="AO206" s="21">
        <v>0</v>
      </c>
      <c r="AP206" s="125">
        <v>0</v>
      </c>
      <c r="AQ206" s="143">
        <v>0</v>
      </c>
      <c r="AR206" s="21">
        <v>7.5</v>
      </c>
      <c r="AS206" s="37">
        <v>78.900000000000006</v>
      </c>
      <c r="AT206" s="37">
        <v>78.90000000000002</v>
      </c>
      <c r="AU206" s="37">
        <v>72.114585205151258</v>
      </c>
      <c r="AV206" s="20">
        <v>7.5709528933383945</v>
      </c>
      <c r="AW206" s="21">
        <v>0</v>
      </c>
      <c r="AX206" s="21">
        <v>0</v>
      </c>
      <c r="AY206" s="21"/>
    </row>
    <row r="207" spans="1:51" ht="15" x14ac:dyDescent="0.25">
      <c r="A207" s="144">
        <v>2017</v>
      </c>
      <c r="B207" s="77" t="s">
        <v>207</v>
      </c>
      <c r="C207" s="78">
        <v>12</v>
      </c>
      <c r="D207" s="77">
        <v>3517901</v>
      </c>
      <c r="E207" s="78">
        <v>351790112</v>
      </c>
      <c r="F207" s="78" t="str">
        <f t="shared" si="7"/>
        <v>3517901122017</v>
      </c>
      <c r="G207" s="79">
        <v>1.0702161338140614</v>
      </c>
      <c r="H207" s="80">
        <f t="shared" si="6"/>
        <v>10685</v>
      </c>
      <c r="I207" s="81">
        <v>9840</v>
      </c>
      <c r="J207" s="82">
        <v>845</v>
      </c>
      <c r="K207" s="83">
        <f>(H207)/VLOOKUP(D207,'Dados Base'!$B:$K,6,FALSE)</f>
        <v>16.726151341535957</v>
      </c>
      <c r="L207" s="84">
        <v>92.09</v>
      </c>
      <c r="M207" s="85" t="s">
        <v>702</v>
      </c>
      <c r="N207" s="86">
        <v>0.73699999999999999</v>
      </c>
      <c r="O207" s="87" t="s">
        <v>691</v>
      </c>
      <c r="P207" s="87" t="s">
        <v>691</v>
      </c>
      <c r="Q207" s="87" t="s">
        <v>691</v>
      </c>
      <c r="R207" s="87" t="s">
        <v>691</v>
      </c>
      <c r="S207" s="87" t="s">
        <v>691</v>
      </c>
      <c r="T207" s="87" t="s">
        <v>691</v>
      </c>
      <c r="U207" s="87" t="s">
        <v>691</v>
      </c>
      <c r="V207" s="87" t="s">
        <v>691</v>
      </c>
      <c r="W207" s="87" t="s">
        <v>691</v>
      </c>
      <c r="X207" s="21"/>
      <c r="Y207" s="21">
        <v>6.87</v>
      </c>
      <c r="Z207" s="10">
        <v>513.90017999999998</v>
      </c>
      <c r="AA207" s="10">
        <v>15.89382</v>
      </c>
      <c r="AB207" s="21">
        <v>0</v>
      </c>
      <c r="AC207" s="21">
        <v>0</v>
      </c>
      <c r="AD207" s="153">
        <f>VLOOKUP(D207,'Dados Base'!$B:$K,9,FALSE)*31536000/VLOOKUP($F207,F:H,MATCH(H206,F206:AF206,0),FALSE)</f>
        <v>22489.875526438933</v>
      </c>
      <c r="AE207" s="153">
        <f>VLOOKUP(D207,'Dados Base'!$B:$K,10,FALSE)*31536000/VLOOKUP($F207,F:H,MATCH(H206,F206:AF206,0),FALSE)</f>
        <v>2626.770238652316</v>
      </c>
      <c r="AF207" s="21"/>
      <c r="AG207" s="21"/>
      <c r="AH207" s="21"/>
      <c r="AI207" s="21"/>
      <c r="AJ207" s="21"/>
      <c r="AK207" s="72">
        <f>(SUMIFS('Banco de Indicadores Mun. (2)'!I:I,'Banco de Indicadores Mun. (2)'!B:B,'Banco de Indicadores - Mun. (1)'!B207,'Banco de Indicadores Mun. (2)'!A:A,'Banco de Indicadores - Mun. (1)'!A207) / VLOOKUP(D207,'Dados Base'!$B:$K,8,FALSE)) * 100</f>
        <v>11.752076363636364</v>
      </c>
      <c r="AL207" s="72">
        <f>(SUMIFS('Banco de Indicadores Mun. (2)'!I:I,'Banco de Indicadores Mun. (2)'!B:B,'Banco de Indicadores - Mun. (1)'!B207,'Banco de Indicadores Mun. (2)'!A:A,'Banco de Indicadores - Mun. (1)'!A207) / VLOOKUP(D207,'Dados Base'!$B:$K,9,FALSE)) * 100</f>
        <v>4.2412349081364837</v>
      </c>
      <c r="AM207" s="72">
        <f>(SUMIFS('Banco de Indicadores Mun. (2)'!J:J,'Banco de Indicadores Mun. (2)'!B:B,'Banco de Indicadores - Mun. (1)'!B207,'Banco de Indicadores Mun. (2)'!A:A,'Banco de Indicadores - Mun. (1)'!A207) / VLOOKUP(D207,'Dados Base'!$B:$K,7,FALSE)) * 100</f>
        <v>13.344478494623658</v>
      </c>
      <c r="AN207" s="72">
        <f>(SUMIFS('Banco de Indicadores Mun. (2)'!K:K,'Banco de Indicadores Mun. (2)'!B:B,'Banco de Indicadores - Mun. (1)'!B207,'Banco de Indicadores Mun. (2)'!A:A,'Banco de Indicadores - Mun. (1)'!A207) / VLOOKUP(D207,'Dados Base'!$B:$K,10,FALSE)) * 100</f>
        <v>8.424134831460675</v>
      </c>
      <c r="AO207" s="21">
        <v>0</v>
      </c>
      <c r="AP207" s="125">
        <v>0</v>
      </c>
      <c r="AQ207" s="143">
        <v>0</v>
      </c>
      <c r="AR207" s="21">
        <v>8.3000000000000007</v>
      </c>
      <c r="AS207" s="37">
        <v>100</v>
      </c>
      <c r="AT207" s="37">
        <v>100</v>
      </c>
      <c r="AU207" s="37">
        <v>97</v>
      </c>
      <c r="AV207" s="20">
        <v>10</v>
      </c>
      <c r="AW207" s="21">
        <v>0</v>
      </c>
      <c r="AX207" s="21">
        <v>0</v>
      </c>
      <c r="AY207" s="21"/>
    </row>
    <row r="208" spans="1:51" ht="15" x14ac:dyDescent="0.25">
      <c r="A208" s="144">
        <v>2017</v>
      </c>
      <c r="B208" s="77" t="s">
        <v>208</v>
      </c>
      <c r="C208" s="78">
        <v>15</v>
      </c>
      <c r="D208" s="77">
        <v>3518008</v>
      </c>
      <c r="E208" s="78">
        <v>351800815</v>
      </c>
      <c r="F208" s="78" t="str">
        <f t="shared" si="7"/>
        <v>3518008152017</v>
      </c>
      <c r="G208" s="79">
        <v>-0.23945908260212256</v>
      </c>
      <c r="H208" s="80">
        <f t="shared" si="6"/>
        <v>1937</v>
      </c>
      <c r="I208" s="81">
        <v>1724</v>
      </c>
      <c r="J208" s="82">
        <v>213</v>
      </c>
      <c r="K208" s="83">
        <f>(H208)/VLOOKUP(D208,'Dados Base'!$B:$K,6,FALSE)</f>
        <v>22.914941440908553</v>
      </c>
      <c r="L208" s="84">
        <v>89</v>
      </c>
      <c r="M208" s="85" t="s">
        <v>702</v>
      </c>
      <c r="N208" s="86">
        <v>0.73199999999999998</v>
      </c>
      <c r="O208" s="87" t="s">
        <v>691</v>
      </c>
      <c r="P208" s="87" t="s">
        <v>691</v>
      </c>
      <c r="Q208" s="87" t="s">
        <v>691</v>
      </c>
      <c r="R208" s="87" t="s">
        <v>691</v>
      </c>
      <c r="S208" s="87" t="s">
        <v>691</v>
      </c>
      <c r="T208" s="87" t="s">
        <v>691</v>
      </c>
      <c r="U208" s="87" t="s">
        <v>691</v>
      </c>
      <c r="V208" s="87" t="s">
        <v>691</v>
      </c>
      <c r="W208" s="87" t="s">
        <v>691</v>
      </c>
      <c r="X208" s="21"/>
      <c r="Y208" s="21">
        <v>1.24</v>
      </c>
      <c r="Z208" s="10">
        <v>85.91261759999999</v>
      </c>
      <c r="AA208" s="10">
        <v>9.9913824000000009</v>
      </c>
      <c r="AB208" s="21">
        <v>0</v>
      </c>
      <c r="AC208" s="21">
        <v>0</v>
      </c>
      <c r="AD208" s="153">
        <f>VLOOKUP(D208,'Dados Base'!$B:$K,9,FALSE)*31536000/VLOOKUP($F208,F:H,MATCH(H207,F207:AF207,0),FALSE)</f>
        <v>10745.358802271554</v>
      </c>
      <c r="AE208" s="153">
        <f>VLOOKUP(D208,'Dados Base'!$B:$K,10,FALSE)*31536000/VLOOKUP($F208,F:H,MATCH(H207,F207:AF207,0),FALSE)</f>
        <v>1139.6592669075887</v>
      </c>
      <c r="AF208" s="21"/>
      <c r="AG208" s="21"/>
      <c r="AH208" s="21"/>
      <c r="AI208" s="21"/>
      <c r="AJ208" s="21"/>
      <c r="AK208" s="72">
        <f>(SUMIFS('Banco de Indicadores Mun. (2)'!I:I,'Banco de Indicadores Mun. (2)'!B:B,'Banco de Indicadores - Mun. (1)'!B208,'Banco de Indicadores Mun. (2)'!A:A,'Banco de Indicadores - Mun. (1)'!A208) / VLOOKUP(D208,'Dados Base'!$B:$K,8,FALSE)) * 100</f>
        <v>23.619</v>
      </c>
      <c r="AL208" s="72">
        <f>(SUMIFS('Banco de Indicadores Mun. (2)'!I:I,'Banco de Indicadores Mun. (2)'!B:B,'Banco de Indicadores - Mun. (1)'!B208,'Banco de Indicadores Mun. (2)'!A:A,'Banco de Indicadores - Mun. (1)'!A208) / VLOOKUP(D208,'Dados Base'!$B:$K,9,FALSE)) * 100</f>
        <v>7.5151363636363637</v>
      </c>
      <c r="AM208" s="72">
        <f>(SUMIFS('Banco de Indicadores Mun. (2)'!J:J,'Banco de Indicadores Mun. (2)'!B:B,'Banco de Indicadores - Mun. (1)'!B208,'Banco de Indicadores Mun. (2)'!A:A,'Banco de Indicadores - Mun. (1)'!A208) / VLOOKUP(D208,'Dados Base'!$B:$K,7,FALSE)) * 100</f>
        <v>18.506999999999998</v>
      </c>
      <c r="AN208" s="72">
        <f>(SUMIFS('Banco de Indicadores Mun. (2)'!K:K,'Banco de Indicadores Mun. (2)'!B:B,'Banco de Indicadores - Mun. (1)'!B208,'Banco de Indicadores Mun. (2)'!A:A,'Banco de Indicadores - Mun. (1)'!A208) / VLOOKUP(D208,'Dados Base'!$B:$K,10,FALSE)) * 100</f>
        <v>33.843000000000004</v>
      </c>
      <c r="AO208" s="21">
        <v>0</v>
      </c>
      <c r="AP208" s="125">
        <v>0</v>
      </c>
      <c r="AQ208" s="143">
        <v>0</v>
      </c>
      <c r="AR208" s="21">
        <v>10</v>
      </c>
      <c r="AS208" s="37">
        <v>98.44</v>
      </c>
      <c r="AT208" s="37">
        <v>98.440000000000012</v>
      </c>
      <c r="AU208" s="37">
        <v>89.581891891891885</v>
      </c>
      <c r="AV208" s="20">
        <v>9.9765999999999995</v>
      </c>
      <c r="AW208" s="21">
        <v>0</v>
      </c>
      <c r="AX208" s="21">
        <v>0</v>
      </c>
      <c r="AY208" s="21"/>
    </row>
    <row r="209" spans="1:51" ht="15" x14ac:dyDescent="0.25">
      <c r="A209" s="144">
        <v>2017</v>
      </c>
      <c r="B209" s="77" t="s">
        <v>209</v>
      </c>
      <c r="C209" s="78">
        <v>16</v>
      </c>
      <c r="D209" s="77">
        <v>3518107</v>
      </c>
      <c r="E209" s="78">
        <v>351810716</v>
      </c>
      <c r="F209" s="78" t="str">
        <f t="shared" si="7"/>
        <v>3518107162017</v>
      </c>
      <c r="G209" s="79">
        <v>9.0341879968169891E-2</v>
      </c>
      <c r="H209" s="80">
        <f t="shared" si="6"/>
        <v>6452</v>
      </c>
      <c r="I209" s="81">
        <v>5770</v>
      </c>
      <c r="J209" s="82">
        <v>682</v>
      </c>
      <c r="K209" s="83">
        <f>(H209)/VLOOKUP(D209,'Dados Base'!$B:$K,6,FALSE)</f>
        <v>13.971416197488089</v>
      </c>
      <c r="L209" s="84">
        <v>89.43</v>
      </c>
      <c r="M209" s="85" t="s">
        <v>702</v>
      </c>
      <c r="N209" s="86">
        <v>0.71299999999999997</v>
      </c>
      <c r="O209" s="87" t="s">
        <v>691</v>
      </c>
      <c r="P209" s="87" t="s">
        <v>691</v>
      </c>
      <c r="Q209" s="87" t="s">
        <v>691</v>
      </c>
      <c r="R209" s="87" t="s">
        <v>691</v>
      </c>
      <c r="S209" s="87" t="s">
        <v>691</v>
      </c>
      <c r="T209" s="87" t="s">
        <v>691</v>
      </c>
      <c r="U209" s="87" t="s">
        <v>691</v>
      </c>
      <c r="V209" s="87" t="s">
        <v>691</v>
      </c>
      <c r="W209" s="87" t="s">
        <v>691</v>
      </c>
      <c r="X209" s="21"/>
      <c r="Y209" s="21">
        <v>3.98</v>
      </c>
      <c r="Z209" s="10">
        <v>36.877680000000055</v>
      </c>
      <c r="AA209" s="10">
        <v>270.43631999999997</v>
      </c>
      <c r="AB209" s="21">
        <v>0</v>
      </c>
      <c r="AC209" s="21">
        <v>0</v>
      </c>
      <c r="AD209" s="153">
        <f>VLOOKUP(D209,'Dados Base'!$B:$K,9,FALSE)*31536000/VLOOKUP($F209,F:H,MATCH(H208,F208:AF208,0),FALSE)</f>
        <v>16618.47489150651</v>
      </c>
      <c r="AE209" s="153">
        <f>VLOOKUP(D209,'Dados Base'!$B:$K,10,FALSE)*31536000/VLOOKUP($F209,F:H,MATCH(H208,F208:AF208,0),FALSE)</f>
        <v>1759.6032238065711</v>
      </c>
      <c r="AF209" s="21"/>
      <c r="AG209" s="21"/>
      <c r="AH209" s="21"/>
      <c r="AI209" s="21"/>
      <c r="AJ209" s="21"/>
      <c r="AK209" s="72">
        <f>(SUMIFS('Banco de Indicadores Mun. (2)'!I:I,'Banco de Indicadores Mun. (2)'!B:B,'Banco de Indicadores - Mun. (1)'!B209,'Banco de Indicadores Mun. (2)'!A:A,'Banco de Indicadores - Mun. (1)'!A209) / VLOOKUP(D209,'Dados Base'!$B:$K,8,FALSE)) * 100</f>
        <v>7.3463285714285718</v>
      </c>
      <c r="AL209" s="72">
        <f>(SUMIFS('Banco de Indicadores Mun. (2)'!I:I,'Banco de Indicadores Mun. (2)'!B:B,'Banco de Indicadores - Mun. (1)'!B209,'Banco de Indicadores Mun. (2)'!A:A,'Banco de Indicadores - Mun. (1)'!A209) / VLOOKUP(D209,'Dados Base'!$B:$K,9,FALSE)) * 100</f>
        <v>3.024958823529412</v>
      </c>
      <c r="AM209" s="72">
        <f>(SUMIFS('Banco de Indicadores Mun. (2)'!J:J,'Banco de Indicadores Mun. (2)'!B:B,'Banco de Indicadores - Mun. (1)'!B209,'Banco de Indicadores Mun. (2)'!A:A,'Banco de Indicadores - Mun. (1)'!A209) / VLOOKUP(D209,'Dados Base'!$B:$K,7,FALSE)) * 100</f>
        <v>6.0910673076923061</v>
      </c>
      <c r="AN209" s="72">
        <f>(SUMIFS('Banco de Indicadores Mun. (2)'!K:K,'Banco de Indicadores Mun. (2)'!B:B,'Banco de Indicadores - Mun. (1)'!B209,'Banco de Indicadores Mun. (2)'!A:A,'Banco de Indicadores - Mun. (1)'!A209) / VLOOKUP(D209,'Dados Base'!$B:$K,10,FALSE)) * 100</f>
        <v>10.972638888888893</v>
      </c>
      <c r="AO209" s="21">
        <v>0</v>
      </c>
      <c r="AP209" s="125">
        <v>0</v>
      </c>
      <c r="AQ209" s="143">
        <v>0</v>
      </c>
      <c r="AR209" s="21">
        <v>8.9</v>
      </c>
      <c r="AS209" s="37">
        <v>100</v>
      </c>
      <c r="AT209" s="37">
        <v>100</v>
      </c>
      <c r="AU209" s="37">
        <v>12.000000000000014</v>
      </c>
      <c r="AV209" s="20">
        <v>3.7800000000000002</v>
      </c>
      <c r="AW209" s="21">
        <v>0</v>
      </c>
      <c r="AX209" s="21">
        <v>0</v>
      </c>
      <c r="AY209" s="21"/>
    </row>
    <row r="210" spans="1:51" ht="15" x14ac:dyDescent="0.25">
      <c r="A210" s="144">
        <v>2017</v>
      </c>
      <c r="B210" s="77" t="s">
        <v>210</v>
      </c>
      <c r="C210" s="78">
        <v>19</v>
      </c>
      <c r="D210" s="77">
        <v>3518206</v>
      </c>
      <c r="E210" s="78">
        <v>351820619</v>
      </c>
      <c r="F210" s="78" t="str">
        <f t="shared" si="7"/>
        <v>3518206192017</v>
      </c>
      <c r="G210" s="79">
        <v>0.52133021450087025</v>
      </c>
      <c r="H210" s="80">
        <f t="shared" si="6"/>
        <v>31696</v>
      </c>
      <c r="I210" s="81">
        <v>29675</v>
      </c>
      <c r="J210" s="82">
        <v>2021</v>
      </c>
      <c r="K210" s="83">
        <f>(H210)/VLOOKUP(D210,'Dados Base'!$B:$K,6,FALSE)</f>
        <v>33.134709067720422</v>
      </c>
      <c r="L210" s="84">
        <v>93.62</v>
      </c>
      <c r="M210" s="85" t="s">
        <v>702</v>
      </c>
      <c r="N210" s="86">
        <v>0.76300000000000001</v>
      </c>
      <c r="O210" s="87" t="s">
        <v>691</v>
      </c>
      <c r="P210" s="87" t="s">
        <v>691</v>
      </c>
      <c r="Q210" s="87" t="s">
        <v>691</v>
      </c>
      <c r="R210" s="87" t="s">
        <v>691</v>
      </c>
      <c r="S210" s="87" t="s">
        <v>691</v>
      </c>
      <c r="T210" s="87" t="s">
        <v>691</v>
      </c>
      <c r="U210" s="87" t="s">
        <v>691</v>
      </c>
      <c r="V210" s="87" t="s">
        <v>691</v>
      </c>
      <c r="W210" s="87" t="s">
        <v>691</v>
      </c>
      <c r="X210" s="21"/>
      <c r="Y210" s="21">
        <v>24.18</v>
      </c>
      <c r="Z210" s="10">
        <v>1018.20402</v>
      </c>
      <c r="AA210" s="10">
        <v>613.78398000000004</v>
      </c>
      <c r="AB210" s="21">
        <v>6</v>
      </c>
      <c r="AC210" s="21">
        <v>0</v>
      </c>
      <c r="AD210" s="153">
        <f>VLOOKUP(D210,'Dados Base'!$B:$K,9,FALSE)*31536000/VLOOKUP($F210,F:H,MATCH(H209,F209:AF209,0),FALSE)</f>
        <v>6994.5128722867239</v>
      </c>
      <c r="AE210" s="153">
        <f>VLOOKUP(D210,'Dados Base'!$B:$K,10,FALSE)*31536000/VLOOKUP($F210,F:H,MATCH(H209,F209:AF209,0),FALSE)</f>
        <v>676.56739020696625</v>
      </c>
      <c r="AF210" s="21"/>
      <c r="AG210" s="21"/>
      <c r="AH210" s="21"/>
      <c r="AI210" s="21"/>
      <c r="AJ210" s="21"/>
      <c r="AK210" s="72">
        <f>(SUMIFS('Banco de Indicadores Mun. (2)'!I:I,'Banco de Indicadores Mun. (2)'!B:B,'Banco de Indicadores - Mun. (1)'!B210,'Banco de Indicadores Mun. (2)'!A:A,'Banco de Indicadores - Mun. (1)'!A210) / VLOOKUP(D210,'Dados Base'!$B:$K,8,FALSE)) * 100</f>
        <v>19.931212851405622</v>
      </c>
      <c r="AL210" s="72">
        <f>(SUMIFS('Banco de Indicadores Mun. (2)'!I:I,'Banco de Indicadores Mun. (2)'!B:B,'Banco de Indicadores - Mun. (1)'!B210,'Banco de Indicadores Mun. (2)'!A:A,'Banco de Indicadores - Mun. (1)'!A210) / VLOOKUP(D210,'Dados Base'!$B:$K,9,FALSE)) * 100</f>
        <v>7.0595618776671403</v>
      </c>
      <c r="AM210" s="72">
        <f>(SUMIFS('Banco de Indicadores Mun. (2)'!J:J,'Banco de Indicadores Mun. (2)'!B:B,'Banco de Indicadores - Mun. (1)'!B210,'Banco de Indicadores Mun. (2)'!A:A,'Banco de Indicadores - Mun. (1)'!A210) / VLOOKUP(D210,'Dados Base'!$B:$K,7,FALSE)) * 100</f>
        <v>26.354292817679557</v>
      </c>
      <c r="AN210" s="72">
        <f>(SUMIFS('Banco de Indicadores Mun. (2)'!K:K,'Banco de Indicadores Mun. (2)'!B:B,'Banco de Indicadores - Mun. (1)'!B210,'Banco de Indicadores Mun. (2)'!A:A,'Banco de Indicadores - Mun. (1)'!A210) / VLOOKUP(D210,'Dados Base'!$B:$K,10,FALSE)) * 100</f>
        <v>2.8344852941176462</v>
      </c>
      <c r="AO210" s="21">
        <v>0</v>
      </c>
      <c r="AP210" s="125">
        <v>0</v>
      </c>
      <c r="AQ210" s="143">
        <v>0</v>
      </c>
      <c r="AR210" s="21">
        <v>9</v>
      </c>
      <c r="AS210" s="37">
        <v>100</v>
      </c>
      <c r="AT210" s="37">
        <v>100.00000000000003</v>
      </c>
      <c r="AU210" s="37">
        <v>62.390410958904113</v>
      </c>
      <c r="AV210" s="20">
        <v>7.2553767123287667</v>
      </c>
      <c r="AW210" s="21">
        <v>0</v>
      </c>
      <c r="AX210" s="21">
        <v>0</v>
      </c>
      <c r="AY210" s="21"/>
    </row>
    <row r="211" spans="1:51" ht="15" x14ac:dyDescent="0.25">
      <c r="A211" s="144">
        <v>2017</v>
      </c>
      <c r="B211" s="77" t="s">
        <v>211</v>
      </c>
      <c r="C211" s="78">
        <v>2</v>
      </c>
      <c r="D211" s="77">
        <v>3518305</v>
      </c>
      <c r="E211" s="78">
        <v>35183052</v>
      </c>
      <c r="F211" s="78" t="str">
        <f t="shared" si="7"/>
        <v>351830522017</v>
      </c>
      <c r="G211" s="79">
        <v>1.3699590282362673</v>
      </c>
      <c r="H211" s="80">
        <f t="shared" si="6"/>
        <v>28330</v>
      </c>
      <c r="I211" s="81">
        <v>24379</v>
      </c>
      <c r="J211" s="82">
        <v>3951</v>
      </c>
      <c r="K211" s="83">
        <f>(H211)/VLOOKUP(D211,'Dados Base'!$B:$K,6,FALSE)</f>
        <v>104.73197781885398</v>
      </c>
      <c r="L211" s="84">
        <v>86.05</v>
      </c>
      <c r="M211" s="85" t="s">
        <v>702</v>
      </c>
      <c r="N211" s="86">
        <v>0.73099999999999998</v>
      </c>
      <c r="O211" s="87" t="s">
        <v>691</v>
      </c>
      <c r="P211" s="87" t="s">
        <v>691</v>
      </c>
      <c r="Q211" s="87" t="s">
        <v>691</v>
      </c>
      <c r="R211" s="87" t="s">
        <v>691</v>
      </c>
      <c r="S211" s="87" t="s">
        <v>691</v>
      </c>
      <c r="T211" s="87" t="s">
        <v>691</v>
      </c>
      <c r="U211" s="87" t="s">
        <v>691</v>
      </c>
      <c r="V211" s="87" t="s">
        <v>691</v>
      </c>
      <c r="W211" s="87" t="s">
        <v>691</v>
      </c>
      <c r="X211" s="21"/>
      <c r="Y211" s="21">
        <v>17.46</v>
      </c>
      <c r="Z211" s="10">
        <v>636.77680739999994</v>
      </c>
      <c r="AA211" s="10">
        <v>709.82119260000002</v>
      </c>
      <c r="AB211" s="21">
        <v>2</v>
      </c>
      <c r="AC211" s="21">
        <v>0</v>
      </c>
      <c r="AD211" s="153">
        <f>VLOOKUP(D211,'Dados Base'!$B:$K,9,FALSE)*31536000/VLOOKUP($F211,F:H,MATCH(H210,F210:AF210,0),FALSE)</f>
        <v>4441.5333568655133</v>
      </c>
      <c r="AE211" s="153">
        <f>VLOOKUP(D211,'Dados Base'!$B:$K,10,FALSE)*31536000/VLOOKUP($F211,F:H,MATCH(H210,F210:AF210,0),FALSE)</f>
        <v>456.39816448993992</v>
      </c>
      <c r="AF211" s="21"/>
      <c r="AG211" s="21"/>
      <c r="AH211" s="21"/>
      <c r="AI211" s="21"/>
      <c r="AJ211" s="21"/>
      <c r="AK211" s="72">
        <f>(SUMIFS('Banco de Indicadores Mun. (2)'!I:I,'Banco de Indicadores Mun. (2)'!B:B,'Banco de Indicadores - Mun. (1)'!B211,'Banco de Indicadores Mun. (2)'!A:A,'Banco de Indicadores - Mun. (1)'!A211) / VLOOKUP(D211,'Dados Base'!$B:$K,8,FALSE)) * 100</f>
        <v>5.1844566473988438</v>
      </c>
      <c r="AL211" s="72">
        <f>(SUMIFS('Banco de Indicadores Mun. (2)'!I:I,'Banco de Indicadores Mun. (2)'!B:B,'Banco de Indicadores - Mun. (1)'!B211,'Banco de Indicadores Mun. (2)'!A:A,'Banco de Indicadores - Mun. (1)'!A211) / VLOOKUP(D211,'Dados Base'!$B:$K,9,FALSE)) * 100</f>
        <v>2.2478972431077691</v>
      </c>
      <c r="AM211" s="72">
        <f>(SUMIFS('Banco de Indicadores Mun. (2)'!J:J,'Banco de Indicadores Mun. (2)'!B:B,'Banco de Indicadores - Mun. (1)'!B211,'Banco de Indicadores Mun. (2)'!A:A,'Banco de Indicadores - Mun. (1)'!A211) / VLOOKUP(D211,'Dados Base'!$B:$K,7,FALSE)) * 100</f>
        <v>3.3151439393939395</v>
      </c>
      <c r="AN211" s="72">
        <f>(SUMIFS('Banco de Indicadores Mun. (2)'!K:K,'Banco de Indicadores Mun. (2)'!B:B,'Banco de Indicadores - Mun. (1)'!B211,'Banco de Indicadores Mun. (2)'!A:A,'Banco de Indicadores - Mun. (1)'!A211) / VLOOKUP(D211,'Dados Base'!$B:$K,10,FALSE)) * 100</f>
        <v>11.202731707317074</v>
      </c>
      <c r="AO211" s="21">
        <v>0</v>
      </c>
      <c r="AP211" s="125">
        <v>3.5298270384751147</v>
      </c>
      <c r="AQ211" s="143">
        <v>0</v>
      </c>
      <c r="AR211" s="21">
        <v>8.6</v>
      </c>
      <c r="AS211" s="37">
        <v>48.63</v>
      </c>
      <c r="AT211" s="37">
        <v>48.63000000000001</v>
      </c>
      <c r="AU211" s="37">
        <v>47.287817700605522</v>
      </c>
      <c r="AV211" s="20">
        <v>5.803159135400346</v>
      </c>
      <c r="AW211" s="21">
        <v>0</v>
      </c>
      <c r="AX211" s="21">
        <v>0</v>
      </c>
      <c r="AY211" s="21"/>
    </row>
    <row r="212" spans="1:51" ht="15" x14ac:dyDescent="0.25">
      <c r="A212" s="144">
        <v>2017</v>
      </c>
      <c r="B212" s="77" t="s">
        <v>212</v>
      </c>
      <c r="C212" s="78">
        <v>2</v>
      </c>
      <c r="D212" s="77">
        <v>3518404</v>
      </c>
      <c r="E212" s="78">
        <v>35184042</v>
      </c>
      <c r="F212" s="78" t="str">
        <f t="shared" si="7"/>
        <v>351840422017</v>
      </c>
      <c r="G212" s="79">
        <v>0.58376546656782047</v>
      </c>
      <c r="H212" s="80">
        <f t="shared" si="6"/>
        <v>116597</v>
      </c>
      <c r="I212" s="81">
        <v>111163</v>
      </c>
      <c r="J212" s="82">
        <v>5434</v>
      </c>
      <c r="K212" s="83">
        <f>(H212)/VLOOKUP(D212,'Dados Base'!$B:$K,6,FALSE)</f>
        <v>155.16475034600234</v>
      </c>
      <c r="L212" s="84">
        <v>95.34</v>
      </c>
      <c r="M212" s="85" t="s">
        <v>702</v>
      </c>
      <c r="N212" s="86">
        <v>0.79800000000000004</v>
      </c>
      <c r="O212" s="87" t="s">
        <v>691</v>
      </c>
      <c r="P212" s="87" t="s">
        <v>691</v>
      </c>
      <c r="Q212" s="87" t="s">
        <v>691</v>
      </c>
      <c r="R212" s="87" t="s">
        <v>691</v>
      </c>
      <c r="S212" s="87" t="s">
        <v>691</v>
      </c>
      <c r="T212" s="87" t="s">
        <v>691</v>
      </c>
      <c r="U212" s="87" t="s">
        <v>691</v>
      </c>
      <c r="V212" s="87" t="s">
        <v>691</v>
      </c>
      <c r="W212" s="87" t="s">
        <v>691</v>
      </c>
      <c r="X212" s="21"/>
      <c r="Y212" s="21">
        <v>103.24</v>
      </c>
      <c r="Z212" s="10">
        <v>1481.028408000001</v>
      </c>
      <c r="AA212" s="10">
        <v>4713.4195919999993</v>
      </c>
      <c r="AB212" s="21">
        <v>17</v>
      </c>
      <c r="AC212" s="21">
        <v>1</v>
      </c>
      <c r="AD212" s="153">
        <f>VLOOKUP(D212,'Dados Base'!$B:$K,9,FALSE)*31536000/VLOOKUP($F212,F:H,MATCH(H211,F211:AF211,0),FALSE)</f>
        <v>3034.6743055138641</v>
      </c>
      <c r="AE212" s="153">
        <f>VLOOKUP(D212,'Dados Base'!$B:$K,10,FALSE)*31536000/VLOOKUP($F212,F:H,MATCH(H211,F211:AF211,0),FALSE)</f>
        <v>305.63119119702912</v>
      </c>
      <c r="AF212" s="21"/>
      <c r="AG212" s="21"/>
      <c r="AH212" s="21"/>
      <c r="AI212" s="21"/>
      <c r="AJ212" s="21"/>
      <c r="AK212" s="72">
        <f>(SUMIFS('Banco de Indicadores Mun. (2)'!I:I,'Banco de Indicadores Mun. (2)'!B:B,'Banco de Indicadores - Mun. (1)'!B212,'Banco de Indicadores Mun. (2)'!A:A,'Banco de Indicadores - Mun. (1)'!A212) / VLOOKUP(D212,'Dados Base'!$B:$K,8,FALSE)) * 100</f>
        <v>26.993290123456799</v>
      </c>
      <c r="AL212" s="72">
        <f>(SUMIFS('Banco de Indicadores Mun. (2)'!I:I,'Banco de Indicadores Mun. (2)'!B:B,'Banco de Indicadores - Mun. (1)'!B212,'Banco de Indicadores Mun. (2)'!A:A,'Banco de Indicadores - Mun. (1)'!A212) / VLOOKUP(D212,'Dados Base'!$B:$K,9,FALSE)) * 100</f>
        <v>11.692280748663105</v>
      </c>
      <c r="AM212" s="72">
        <f>(SUMIFS('Banco de Indicadores Mun. (2)'!J:J,'Banco de Indicadores Mun. (2)'!B:B,'Banco de Indicadores - Mun. (1)'!B212,'Banco de Indicadores Mun. (2)'!A:A,'Banco de Indicadores - Mun. (1)'!A212) / VLOOKUP(D212,'Dados Base'!$B:$K,7,FALSE)) * 100</f>
        <v>33.663611260053642</v>
      </c>
      <c r="AN212" s="72">
        <f>(SUMIFS('Banco de Indicadores Mun. (2)'!K:K,'Banco de Indicadores Mun. (2)'!B:B,'Banco de Indicadores - Mun. (1)'!B212,'Banco de Indicadores Mun. (2)'!A:A,'Banco de Indicadores - Mun. (1)'!A212) / VLOOKUP(D212,'Dados Base'!$B:$K,10,FALSE)) * 100</f>
        <v>4.9753274336283173</v>
      </c>
      <c r="AO212" s="21">
        <v>1</v>
      </c>
      <c r="AP212" s="125">
        <v>0</v>
      </c>
      <c r="AQ212" s="143">
        <v>32</v>
      </c>
      <c r="AR212" s="21">
        <v>9.8000000000000007</v>
      </c>
      <c r="AS212" s="37">
        <v>92</v>
      </c>
      <c r="AT212" s="37">
        <v>27.6</v>
      </c>
      <c r="AU212" s="37">
        <v>23.908965060325002</v>
      </c>
      <c r="AV212" s="20">
        <v>3.584086426834276</v>
      </c>
      <c r="AW212" s="21">
        <v>0</v>
      </c>
      <c r="AX212" s="21">
        <v>1</v>
      </c>
      <c r="AY212" s="21"/>
    </row>
    <row r="213" spans="1:51" ht="15" x14ac:dyDescent="0.25">
      <c r="A213" s="144">
        <v>2017</v>
      </c>
      <c r="B213" s="77" t="s">
        <v>213</v>
      </c>
      <c r="C213" s="78">
        <v>14</v>
      </c>
      <c r="D213" s="77">
        <v>3518503</v>
      </c>
      <c r="E213" s="78">
        <v>351850314</v>
      </c>
      <c r="F213" s="78" t="str">
        <f t="shared" si="7"/>
        <v>3518503142017</v>
      </c>
      <c r="G213" s="79">
        <v>1.5194300346883738</v>
      </c>
      <c r="H213" s="80">
        <f t="shared" si="6"/>
        <v>15395</v>
      </c>
      <c r="I213" s="81">
        <v>8892</v>
      </c>
      <c r="J213" s="82">
        <v>6503</v>
      </c>
      <c r="K213" s="83">
        <f>(H213)/VLOOKUP(D213,'Dados Base'!$B:$K,6,FALSE)</f>
        <v>27.187157842687107</v>
      </c>
      <c r="L213" s="84">
        <v>57.76</v>
      </c>
      <c r="M213" s="85" t="s">
        <v>702</v>
      </c>
      <c r="N213" s="86">
        <v>0.68700000000000006</v>
      </c>
      <c r="O213" s="87" t="s">
        <v>691</v>
      </c>
      <c r="P213" s="87" t="s">
        <v>691</v>
      </c>
      <c r="Q213" s="87" t="s">
        <v>691</v>
      </c>
      <c r="R213" s="87" t="s">
        <v>691</v>
      </c>
      <c r="S213" s="87" t="s">
        <v>691</v>
      </c>
      <c r="T213" s="87" t="s">
        <v>691</v>
      </c>
      <c r="U213" s="87" t="s">
        <v>691</v>
      </c>
      <c r="V213" s="87" t="s">
        <v>691</v>
      </c>
      <c r="W213" s="87" t="s">
        <v>691</v>
      </c>
      <c r="X213" s="21"/>
      <c r="Y213" s="21">
        <v>7.1</v>
      </c>
      <c r="Z213" s="10">
        <v>431.95880879999999</v>
      </c>
      <c r="AA213" s="10">
        <v>115.49319120000003</v>
      </c>
      <c r="AB213" s="21">
        <v>6</v>
      </c>
      <c r="AC213" s="21">
        <v>0</v>
      </c>
      <c r="AD213" s="153">
        <f>VLOOKUP(D213,'Dados Base'!$B:$K,9,FALSE)*31536000/VLOOKUP($F213,F:H,MATCH(H212,F212:AF212,0),FALSE)</f>
        <v>12802.858070802209</v>
      </c>
      <c r="AE213" s="153">
        <f>VLOOKUP(D213,'Dados Base'!$B:$K,10,FALSE)*31536000/VLOOKUP($F213,F:H,MATCH(H212,F212:AF212,0),FALSE)</f>
        <v>1515.8583955829811</v>
      </c>
      <c r="AF213" s="21"/>
      <c r="AG213" s="21"/>
      <c r="AH213" s="21"/>
      <c r="AI213" s="21"/>
      <c r="AJ213" s="21"/>
      <c r="AK213" s="72">
        <f>(SUMIFS('Banco de Indicadores Mun. (2)'!I:I,'Banco de Indicadores Mun. (2)'!B:B,'Banco de Indicadores - Mun. (1)'!B213,'Banco de Indicadores Mun. (2)'!A:A,'Banco de Indicadores - Mun. (1)'!A213) / VLOOKUP(D213,'Dados Base'!$B:$K,8,FALSE)) * 100</f>
        <v>2.6489100719424461</v>
      </c>
      <c r="AL213" s="72">
        <f>(SUMIFS('Banco de Indicadores Mun. (2)'!I:I,'Banco de Indicadores Mun. (2)'!B:B,'Banco de Indicadores - Mun. (1)'!B213,'Banco de Indicadores Mun. (2)'!A:A,'Banco de Indicadores - Mun. (1)'!A213) / VLOOKUP(D213,'Dados Base'!$B:$K,9,FALSE)) * 100</f>
        <v>1.1782352</v>
      </c>
      <c r="AM213" s="72">
        <f>(SUMIFS('Banco de Indicadores Mun. (2)'!J:J,'Banco de Indicadores Mun. (2)'!B:B,'Banco de Indicadores - Mun. (1)'!B213,'Banco de Indicadores Mun. (2)'!A:A,'Banco de Indicadores - Mun. (1)'!A213) / VLOOKUP(D213,'Dados Base'!$B:$K,7,FALSE)) * 100</f>
        <v>2.548299019607843</v>
      </c>
      <c r="AN213" s="72">
        <f>(SUMIFS('Banco de Indicadores Mun. (2)'!K:K,'Banco de Indicadores Mun. (2)'!B:B,'Banco de Indicadores - Mun. (1)'!B213,'Banco de Indicadores Mun. (2)'!A:A,'Banco de Indicadores - Mun. (1)'!A213) / VLOOKUP(D213,'Dados Base'!$B:$K,10,FALSE)) * 100</f>
        <v>2.9262702702702712</v>
      </c>
      <c r="AO213" s="21">
        <v>0</v>
      </c>
      <c r="AP213" s="125">
        <v>0</v>
      </c>
      <c r="AQ213" s="143">
        <v>0</v>
      </c>
      <c r="AR213" s="21">
        <v>9</v>
      </c>
      <c r="AS213" s="37">
        <v>83.94</v>
      </c>
      <c r="AT213" s="37">
        <v>83.94</v>
      </c>
      <c r="AU213" s="37">
        <v>78.903503649635041</v>
      </c>
      <c r="AV213" s="20">
        <v>7.8878339999999998</v>
      </c>
      <c r="AW213" s="21">
        <v>0</v>
      </c>
      <c r="AX213" s="21">
        <v>0</v>
      </c>
      <c r="AY213" s="21"/>
    </row>
    <row r="214" spans="1:51" ht="15" x14ac:dyDescent="0.25">
      <c r="A214" s="144">
        <v>2017</v>
      </c>
      <c r="B214" s="77" t="s">
        <v>214</v>
      </c>
      <c r="C214" s="78">
        <v>9</v>
      </c>
      <c r="D214" s="77">
        <v>3518602</v>
      </c>
      <c r="E214" s="78">
        <v>35186029</v>
      </c>
      <c r="F214" s="78" t="str">
        <f t="shared" si="7"/>
        <v>351860292017</v>
      </c>
      <c r="G214" s="79">
        <v>1.0893571647426104</v>
      </c>
      <c r="H214" s="80">
        <f t="shared" si="6"/>
        <v>38010</v>
      </c>
      <c r="I214" s="81">
        <v>37360</v>
      </c>
      <c r="J214" s="82">
        <v>650</v>
      </c>
      <c r="K214" s="83">
        <f>(H214)/VLOOKUP(D214,'Dados Base'!$B:$K,6,FALSE)</f>
        <v>140.54353854686633</v>
      </c>
      <c r="L214" s="84">
        <v>98.29</v>
      </c>
      <c r="M214" s="85" t="s">
        <v>702</v>
      </c>
      <c r="N214" s="86">
        <v>0.71899999999999997</v>
      </c>
      <c r="O214" s="87" t="s">
        <v>691</v>
      </c>
      <c r="P214" s="87" t="s">
        <v>691</v>
      </c>
      <c r="Q214" s="87" t="s">
        <v>691</v>
      </c>
      <c r="R214" s="87" t="s">
        <v>691</v>
      </c>
      <c r="S214" s="87" t="s">
        <v>691</v>
      </c>
      <c r="T214" s="87" t="s">
        <v>691</v>
      </c>
      <c r="U214" s="87" t="s">
        <v>691</v>
      </c>
      <c r="V214" s="87" t="s">
        <v>691</v>
      </c>
      <c r="W214" s="87" t="s">
        <v>691</v>
      </c>
      <c r="X214" s="21"/>
      <c r="Y214" s="21">
        <v>30.72</v>
      </c>
      <c r="Z214" s="10">
        <v>1652.7412799999997</v>
      </c>
      <c r="AA214" s="10">
        <v>420.85872000000012</v>
      </c>
      <c r="AB214" s="21">
        <v>1</v>
      </c>
      <c r="AC214" s="21">
        <v>0</v>
      </c>
      <c r="AD214" s="153">
        <f>VLOOKUP(D214,'Dados Base'!$B:$K,9,FALSE)*31536000/VLOOKUP($F214,F:H,MATCH(H213,F213:AF213,0),FALSE)</f>
        <v>3011.7253354380427</v>
      </c>
      <c r="AE214" s="153">
        <f>VLOOKUP(D214,'Dados Base'!$B:$K,10,FALSE)*31536000/VLOOKUP($F214,F:H,MATCH(H213,F213:AF213,0),FALSE)</f>
        <v>356.76085240726127</v>
      </c>
      <c r="AF214" s="21"/>
      <c r="AG214" s="21"/>
      <c r="AH214" s="21"/>
      <c r="AI214" s="21"/>
      <c r="AJ214" s="21"/>
      <c r="AK214" s="72">
        <f>(SUMIFS('Banco de Indicadores Mun. (2)'!I:I,'Banco de Indicadores Mun. (2)'!B:B,'Banco de Indicadores - Mun. (1)'!B214,'Banco de Indicadores Mun. (2)'!A:A,'Banco de Indicadores - Mun. (1)'!A214) / VLOOKUP(D214,'Dados Base'!$B:$K,8,FALSE)) * 100</f>
        <v>36.402465648854957</v>
      </c>
      <c r="AL214" s="72">
        <f>(SUMIFS('Banco de Indicadores Mun. (2)'!I:I,'Banco de Indicadores Mun. (2)'!B:B,'Banco de Indicadores - Mun. (1)'!B214,'Banco de Indicadores Mun. (2)'!A:A,'Banco de Indicadores - Mun. (1)'!A214) / VLOOKUP(D214,'Dados Base'!$B:$K,9,FALSE)) * 100</f>
        <v>13.136977961432505</v>
      </c>
      <c r="AM214" s="72">
        <f>(SUMIFS('Banco de Indicadores Mun. (2)'!J:J,'Banco de Indicadores Mun. (2)'!B:B,'Banco de Indicadores - Mun. (1)'!B214,'Banco de Indicadores Mun. (2)'!A:A,'Banco de Indicadores - Mun. (1)'!A214) / VLOOKUP(D214,'Dados Base'!$B:$K,7,FALSE)) * 100</f>
        <v>37.716545454545447</v>
      </c>
      <c r="AN214" s="72">
        <f>(SUMIFS('Banco de Indicadores Mun. (2)'!K:K,'Banco de Indicadores Mun. (2)'!B:B,'Banco de Indicadores - Mun. (1)'!B214,'Banco de Indicadores Mun. (2)'!A:A,'Banco de Indicadores - Mun. (1)'!A214) / VLOOKUP(D214,'Dados Base'!$B:$K,10,FALSE)) * 100</f>
        <v>33.713186046511623</v>
      </c>
      <c r="AO214" s="21">
        <v>0</v>
      </c>
      <c r="AP214" s="125">
        <v>0</v>
      </c>
      <c r="AQ214" s="143">
        <v>0</v>
      </c>
      <c r="AR214" s="21">
        <v>9.1</v>
      </c>
      <c r="AS214" s="37">
        <v>99.63</v>
      </c>
      <c r="AT214" s="37">
        <v>99.63</v>
      </c>
      <c r="AU214" s="37">
        <v>79.703958333333333</v>
      </c>
      <c r="AV214" s="20">
        <v>8.6752099999999999</v>
      </c>
      <c r="AW214" s="21">
        <v>0</v>
      </c>
      <c r="AX214" s="21">
        <v>0</v>
      </c>
      <c r="AY214" s="21"/>
    </row>
    <row r="215" spans="1:51" ht="15" x14ac:dyDescent="0.25">
      <c r="A215" s="144">
        <v>2017</v>
      </c>
      <c r="B215" s="77" t="s">
        <v>215</v>
      </c>
      <c r="C215" s="78">
        <v>7</v>
      </c>
      <c r="D215" s="77">
        <v>3518701</v>
      </c>
      <c r="E215" s="78">
        <v>35187017</v>
      </c>
      <c r="F215" s="78" t="str">
        <f t="shared" si="7"/>
        <v>351870172017</v>
      </c>
      <c r="G215" s="79">
        <v>0.85245717269297749</v>
      </c>
      <c r="H215" s="80">
        <f t="shared" si="6"/>
        <v>308522</v>
      </c>
      <c r="I215" s="81">
        <v>308463</v>
      </c>
      <c r="J215" s="82">
        <v>59</v>
      </c>
      <c r="K215" s="83">
        <f>(H215)/VLOOKUP(D215,'Dados Base'!$B:$K,6,FALSE)</f>
        <v>2163.7001192229468</v>
      </c>
      <c r="L215" s="84">
        <v>99.98</v>
      </c>
      <c r="M215" s="85" t="s">
        <v>702</v>
      </c>
      <c r="N215" s="86">
        <v>0.751</v>
      </c>
      <c r="O215" s="87" t="s">
        <v>691</v>
      </c>
      <c r="P215" s="87" t="s">
        <v>691</v>
      </c>
      <c r="Q215" s="87" t="s">
        <v>691</v>
      </c>
      <c r="R215" s="87" t="s">
        <v>691</v>
      </c>
      <c r="S215" s="87" t="s">
        <v>691</v>
      </c>
      <c r="T215" s="87" t="s">
        <v>691</v>
      </c>
      <c r="U215" s="87" t="s">
        <v>691</v>
      </c>
      <c r="V215" s="87" t="s">
        <v>691</v>
      </c>
      <c r="W215" s="87" t="s">
        <v>691</v>
      </c>
      <c r="X215" s="21"/>
      <c r="Y215" s="21">
        <v>283.95</v>
      </c>
      <c r="Z215" s="10">
        <v>-1.1467439999250928E-2</v>
      </c>
      <c r="AA215" s="10">
        <v>17037.119467439999</v>
      </c>
      <c r="AB215" s="21">
        <v>32</v>
      </c>
      <c r="AC215" s="21">
        <v>5</v>
      </c>
      <c r="AD215" s="153">
        <f>VLOOKUP(D215,'Dados Base'!$B:$K,9,FALSE)*31536000/VLOOKUP($F215,F:H,MATCH(H214,F214:AF214,0),FALSE)</f>
        <v>817.73098838980684</v>
      </c>
      <c r="AE215" s="153">
        <f>VLOOKUP(D215,'Dados Base'!$B:$K,10,FALSE)*31536000/VLOOKUP($F215,F:H,MATCH(H214,F214:AF214,0),FALSE)</f>
        <v>104.26070101970041</v>
      </c>
      <c r="AF215" s="21"/>
      <c r="AG215" s="21"/>
      <c r="AH215" s="21"/>
      <c r="AI215" s="21"/>
      <c r="AJ215" s="21"/>
      <c r="AK215" s="72">
        <f>(SUMIFS('Banco de Indicadores Mun. (2)'!I:I,'Banco de Indicadores Mun. (2)'!B:B,'Banco de Indicadores - Mun. (1)'!B215,'Banco de Indicadores Mun. (2)'!A:A,'Banco de Indicadores - Mun. (1)'!A215) / VLOOKUP(D215,'Dados Base'!$B:$K,8,FALSE)) * 100</f>
        <v>1.1571806020066897</v>
      </c>
      <c r="AL215" s="72">
        <f>(SUMIFS('Banco de Indicadores Mun. (2)'!I:I,'Banco de Indicadores Mun. (2)'!B:B,'Banco de Indicadores - Mun. (1)'!B215,'Banco de Indicadores Mun. (2)'!A:A,'Banco de Indicadores - Mun. (1)'!A215) / VLOOKUP(D215,'Dados Base'!$B:$K,9,FALSE)) * 100</f>
        <v>0.4324962500000003</v>
      </c>
      <c r="AM215" s="72">
        <f>(SUMIFS('Banco de Indicadores Mun. (2)'!J:J,'Banco de Indicadores Mun. (2)'!B:B,'Banco de Indicadores - Mun. (1)'!B215,'Banco de Indicadores Mun. (2)'!A:A,'Banco de Indicadores - Mun. (1)'!A215) / VLOOKUP(D215,'Dados Base'!$B:$K,7,FALSE)) * 100</f>
        <v>1.6304771573604073</v>
      </c>
      <c r="AN215" s="72">
        <f>(SUMIFS('Banco de Indicadores Mun. (2)'!K:K,'Banco de Indicadores Mun. (2)'!B:B,'Banco de Indicadores - Mun. (1)'!B215,'Banco de Indicadores Mun. (2)'!A:A,'Banco de Indicadores - Mun. (1)'!A215) / VLOOKUP(D215,'Dados Base'!$B:$K,10,FALSE)) * 100</f>
        <v>0.24306862745098043</v>
      </c>
      <c r="AO215" s="21">
        <v>0</v>
      </c>
      <c r="AP215" s="125">
        <v>0</v>
      </c>
      <c r="AQ215" s="143">
        <v>0</v>
      </c>
      <c r="AR215" s="21">
        <v>9.5</v>
      </c>
      <c r="AS215" s="37">
        <v>64.7</v>
      </c>
      <c r="AT215" s="37">
        <v>3.8820000000000001</v>
      </c>
      <c r="AU215" s="37">
        <v>-6.7308606588767361E-5</v>
      </c>
      <c r="AV215" s="20">
        <v>1.5605000000000002</v>
      </c>
      <c r="AW215" s="21">
        <v>11</v>
      </c>
      <c r="AX215" s="21">
        <v>5</v>
      </c>
      <c r="AY215" s="21"/>
    </row>
    <row r="216" spans="1:51" ht="15" x14ac:dyDescent="0.25">
      <c r="A216" s="144">
        <v>2017</v>
      </c>
      <c r="B216" s="77" t="s">
        <v>216</v>
      </c>
      <c r="C216" s="78">
        <v>6</v>
      </c>
      <c r="D216" s="77">
        <v>3518800</v>
      </c>
      <c r="E216" s="78">
        <v>35188006</v>
      </c>
      <c r="F216" s="78" t="str">
        <f t="shared" si="7"/>
        <v>351880062017</v>
      </c>
      <c r="G216" s="79">
        <v>1.0939584480134323</v>
      </c>
      <c r="H216" s="80">
        <f t="shared" si="6"/>
        <v>1313169</v>
      </c>
      <c r="I216" s="81">
        <v>1313169</v>
      </c>
      <c r="J216" s="82">
        <v>0</v>
      </c>
      <c r="K216" s="83">
        <f>(H216)/VLOOKUP(D216,'Dados Base'!$B:$K,6,FALSE)</f>
        <v>4129.332410930474</v>
      </c>
      <c r="L216" s="84">
        <v>100</v>
      </c>
      <c r="M216" s="85" t="s">
        <v>702</v>
      </c>
      <c r="N216" s="86">
        <v>0.76300000000000001</v>
      </c>
      <c r="O216" s="87" t="s">
        <v>691</v>
      </c>
      <c r="P216" s="87" t="s">
        <v>691</v>
      </c>
      <c r="Q216" s="87" t="s">
        <v>691</v>
      </c>
      <c r="R216" s="87" t="s">
        <v>691</v>
      </c>
      <c r="S216" s="87" t="s">
        <v>691</v>
      </c>
      <c r="T216" s="87" t="s">
        <v>691</v>
      </c>
      <c r="U216" s="87" t="s">
        <v>691</v>
      </c>
      <c r="V216" s="87" t="s">
        <v>691</v>
      </c>
      <c r="W216" s="87" t="s">
        <v>691</v>
      </c>
      <c r="X216" s="21"/>
      <c r="Y216" s="21">
        <v>1484.02</v>
      </c>
      <c r="Z216" s="10">
        <v>25931.528646300001</v>
      </c>
      <c r="AA216" s="10">
        <v>46920.573353699998</v>
      </c>
      <c r="AB216" s="21">
        <v>134</v>
      </c>
      <c r="AC216" s="21">
        <v>5</v>
      </c>
      <c r="AD216" s="153">
        <f>VLOOKUP(D216,'Dados Base'!$B:$K,9,FALSE)*31536000/VLOOKUP($F216,F:H,MATCH(H215,F215:AF215,0),FALSE)</f>
        <v>112.15092649917871</v>
      </c>
      <c r="AE216" s="153">
        <f>VLOOKUP(D216,'Dados Base'!$B:$K,10,FALSE)*31536000/VLOOKUP($F216,F:H,MATCH(H215,F215:AF215,0),FALSE)</f>
        <v>14.88941636605799</v>
      </c>
      <c r="AF216" s="21"/>
      <c r="AG216" s="21"/>
      <c r="AH216" s="21"/>
      <c r="AI216" s="21"/>
      <c r="AJ216" s="21"/>
      <c r="AK216" s="72">
        <f>(SUMIFS('Banco de Indicadores Mun. (2)'!I:I,'Banco de Indicadores Mun. (2)'!B:B,'Banco de Indicadores - Mun. (1)'!B216,'Banco de Indicadores Mun. (2)'!A:A,'Banco de Indicadores - Mun. (1)'!A216) / VLOOKUP(D216,'Dados Base'!$B:$K,8,FALSE)) * 100</f>
        <v>50.803759776536317</v>
      </c>
      <c r="AL216" s="72">
        <f>(SUMIFS('Banco de Indicadores Mun. (2)'!I:I,'Banco de Indicadores Mun. (2)'!B:B,'Banco de Indicadores - Mun. (1)'!B216,'Banco de Indicadores Mun. (2)'!A:A,'Banco de Indicadores - Mun. (1)'!A216) / VLOOKUP(D216,'Dados Base'!$B:$K,9,FALSE)) * 100</f>
        <v>19.472961456102787</v>
      </c>
      <c r="AM216" s="72">
        <f>(SUMIFS('Banco de Indicadores Mun. (2)'!J:J,'Banco de Indicadores Mun. (2)'!B:B,'Banco de Indicadores - Mun. (1)'!B216,'Banco de Indicadores Mun. (2)'!A:A,'Banco de Indicadores - Mun. (1)'!A216) / VLOOKUP(D216,'Dados Base'!$B:$K,7,FALSE)) * 100</f>
        <v>26.440145299145296</v>
      </c>
      <c r="AN216" s="72">
        <f>(SUMIFS('Banco de Indicadores Mun. (2)'!K:K,'Banco de Indicadores Mun. (2)'!B:B,'Banco de Indicadores - Mun. (1)'!B216,'Banco de Indicadores Mun. (2)'!A:A,'Banco de Indicadores - Mun. (1)'!A216) / VLOOKUP(D216,'Dados Base'!$B:$K,10,FALSE)) * 100</f>
        <v>96.780258064516147</v>
      </c>
      <c r="AO216" s="21">
        <v>0</v>
      </c>
      <c r="AP216" s="125">
        <v>0</v>
      </c>
      <c r="AQ216" s="143">
        <v>0</v>
      </c>
      <c r="AR216" s="21">
        <v>7.9</v>
      </c>
      <c r="AS216" s="37">
        <v>88.25</v>
      </c>
      <c r="AT216" s="37">
        <v>37.064999999999998</v>
      </c>
      <c r="AU216" s="37">
        <v>35.594756958831468</v>
      </c>
      <c r="AV216" s="20">
        <v>4.7674090621520335</v>
      </c>
      <c r="AW216" s="21">
        <v>19</v>
      </c>
      <c r="AX216" s="21">
        <v>5</v>
      </c>
      <c r="AY216" s="21"/>
    </row>
    <row r="217" spans="1:51" ht="15" x14ac:dyDescent="0.25">
      <c r="A217" s="144">
        <v>2017</v>
      </c>
      <c r="B217" s="77" t="s">
        <v>217</v>
      </c>
      <c r="C217" s="78">
        <v>9</v>
      </c>
      <c r="D217" s="77">
        <v>3518859</v>
      </c>
      <c r="E217" s="78">
        <v>35188599</v>
      </c>
      <c r="F217" s="78" t="str">
        <f t="shared" si="7"/>
        <v>351885992017</v>
      </c>
      <c r="G217" s="79">
        <v>0.68128154653448458</v>
      </c>
      <c r="H217" s="80">
        <f t="shared" si="6"/>
        <v>7297</v>
      </c>
      <c r="I217" s="81">
        <v>5727</v>
      </c>
      <c r="J217" s="82">
        <v>1570</v>
      </c>
      <c r="K217" s="83">
        <f>(H217)/VLOOKUP(D217,'Dados Base'!$B:$K,6,FALSE)</f>
        <v>17.683695230709578</v>
      </c>
      <c r="L217" s="84">
        <v>78.48</v>
      </c>
      <c r="M217" s="85" t="s">
        <v>702</v>
      </c>
      <c r="N217" s="86">
        <v>0.74299999999999999</v>
      </c>
      <c r="O217" s="87" t="s">
        <v>691</v>
      </c>
      <c r="P217" s="87" t="s">
        <v>691</v>
      </c>
      <c r="Q217" s="87" t="s">
        <v>691</v>
      </c>
      <c r="R217" s="87" t="s">
        <v>691</v>
      </c>
      <c r="S217" s="87" t="s">
        <v>691</v>
      </c>
      <c r="T217" s="87" t="s">
        <v>691</v>
      </c>
      <c r="U217" s="87" t="s">
        <v>691</v>
      </c>
      <c r="V217" s="87" t="s">
        <v>691</v>
      </c>
      <c r="W217" s="87" t="s">
        <v>691</v>
      </c>
      <c r="X217" s="21"/>
      <c r="Y217" s="21">
        <v>3.88</v>
      </c>
      <c r="Z217" s="10">
        <v>74.514060000000001</v>
      </c>
      <c r="AA217" s="10">
        <v>224.75393999999997</v>
      </c>
      <c r="AB217" s="21">
        <v>1</v>
      </c>
      <c r="AC217" s="21">
        <v>0</v>
      </c>
      <c r="AD217" s="153">
        <f>VLOOKUP(D217,'Dados Base'!$B:$K,9,FALSE)*31536000/VLOOKUP($F217,F:H,MATCH(H216,F216:AF216,0),FALSE)</f>
        <v>24288.38152665479</v>
      </c>
      <c r="AE217" s="153">
        <f>VLOOKUP(D217,'Dados Base'!$B:$K,10,FALSE)*31536000/VLOOKUP($F217,F:H,MATCH(H216,F216:AF216,0),FALSE)</f>
        <v>2895.5899684801961</v>
      </c>
      <c r="AF217" s="21"/>
      <c r="AG217" s="21"/>
      <c r="AH217" s="21"/>
      <c r="AI217" s="21"/>
      <c r="AJ217" s="21"/>
      <c r="AK217" s="72">
        <f>(SUMIFS('Banco de Indicadores Mun. (2)'!I:I,'Banco de Indicadores Mun. (2)'!B:B,'Banco de Indicadores - Mun. (1)'!B217,'Banco de Indicadores Mun. (2)'!A:A,'Banco de Indicadores - Mun. (1)'!A217) / VLOOKUP(D217,'Dados Base'!$B:$K,8,FALSE)) * 100</f>
        <v>5.0599901477832505</v>
      </c>
      <c r="AL217" s="72">
        <f>(SUMIFS('Banco de Indicadores Mun. (2)'!I:I,'Banco de Indicadores Mun. (2)'!B:B,'Banco de Indicadores - Mun. (1)'!B217,'Banco de Indicadores Mun. (2)'!A:A,'Banco de Indicadores - Mun. (1)'!A217) / VLOOKUP(D217,'Dados Base'!$B:$K,9,FALSE)) * 100</f>
        <v>1.8277188612099637</v>
      </c>
      <c r="AM217" s="72">
        <f>(SUMIFS('Banco de Indicadores Mun. (2)'!J:J,'Banco de Indicadores Mun. (2)'!B:B,'Banco de Indicadores - Mun. (1)'!B217,'Banco de Indicadores Mun. (2)'!A:A,'Banco de Indicadores - Mun. (1)'!A217) / VLOOKUP(D217,'Dados Base'!$B:$K,7,FALSE)) * 100</f>
        <v>7.3599632352941162</v>
      </c>
      <c r="AN217" s="72">
        <f>(SUMIFS('Banco de Indicadores Mun. (2)'!K:K,'Banco de Indicadores Mun. (2)'!B:B,'Banco de Indicadores - Mun. (1)'!B217,'Banco de Indicadores Mun. (2)'!A:A,'Banco de Indicadores - Mun. (1)'!A217) / VLOOKUP(D217,'Dados Base'!$B:$K,10,FALSE)) * 100</f>
        <v>0.3913880597014926</v>
      </c>
      <c r="AO217" s="21">
        <v>0</v>
      </c>
      <c r="AP217" s="125">
        <v>0</v>
      </c>
      <c r="AQ217" s="143">
        <v>0</v>
      </c>
      <c r="AR217" s="21">
        <v>10</v>
      </c>
      <c r="AS217" s="37">
        <v>100</v>
      </c>
      <c r="AT217" s="37">
        <v>30</v>
      </c>
      <c r="AU217" s="37">
        <v>24.898773006134974</v>
      </c>
      <c r="AV217" s="20">
        <v>3.7685000000000004</v>
      </c>
      <c r="AW217" s="21">
        <v>0</v>
      </c>
      <c r="AX217" s="21">
        <v>0</v>
      </c>
      <c r="AY217" s="21"/>
    </row>
    <row r="218" spans="1:51" ht="15" x14ac:dyDescent="0.25">
      <c r="A218" s="144">
        <v>2017</v>
      </c>
      <c r="B218" s="77" t="s">
        <v>218</v>
      </c>
      <c r="C218" s="78">
        <v>18</v>
      </c>
      <c r="D218" s="77">
        <v>3518909</v>
      </c>
      <c r="E218" s="78">
        <v>351890918</v>
      </c>
      <c r="F218" s="78" t="str">
        <f t="shared" si="7"/>
        <v>3518909182017</v>
      </c>
      <c r="G218" s="79">
        <v>0.79508159515411236</v>
      </c>
      <c r="H218" s="80">
        <f t="shared" si="6"/>
        <v>5004</v>
      </c>
      <c r="I218" s="81">
        <v>4398</v>
      </c>
      <c r="J218" s="82">
        <v>606</v>
      </c>
      <c r="K218" s="83">
        <f>(H218)/VLOOKUP(D218,'Dados Base'!$B:$K,6,FALSE)</f>
        <v>19.726416210036664</v>
      </c>
      <c r="L218" s="84">
        <v>87.89</v>
      </c>
      <c r="M218" s="85" t="s">
        <v>702</v>
      </c>
      <c r="N218" s="86">
        <v>0.69699999999999995</v>
      </c>
      <c r="O218" s="87" t="s">
        <v>691</v>
      </c>
      <c r="P218" s="87" t="s">
        <v>691</v>
      </c>
      <c r="Q218" s="87" t="s">
        <v>691</v>
      </c>
      <c r="R218" s="87" t="s">
        <v>691</v>
      </c>
      <c r="S218" s="87" t="s">
        <v>691</v>
      </c>
      <c r="T218" s="87" t="s">
        <v>691</v>
      </c>
      <c r="U218" s="87" t="s">
        <v>691</v>
      </c>
      <c r="V218" s="87" t="s">
        <v>691</v>
      </c>
      <c r="W218" s="87" t="s">
        <v>691</v>
      </c>
      <c r="X218" s="21"/>
      <c r="Y218" s="21">
        <v>3.07</v>
      </c>
      <c r="Z218" s="10">
        <v>204.66075599999999</v>
      </c>
      <c r="AA218" s="10">
        <v>31.859244000000004</v>
      </c>
      <c r="AB218" s="21">
        <v>0</v>
      </c>
      <c r="AC218" s="21">
        <v>0</v>
      </c>
      <c r="AD218" s="153">
        <f>VLOOKUP(D218,'Dados Base'!$B:$K,9,FALSE)*31536000/VLOOKUP($F218,F:H,MATCH(H217,F217:AF217,0),FALSE)</f>
        <v>11658.992805755395</v>
      </c>
      <c r="AE218" s="153">
        <f>VLOOKUP(D218,'Dados Base'!$B:$K,10,FALSE)*31536000/VLOOKUP($F218,F:H,MATCH(H217,F217:AF217,0),FALSE)</f>
        <v>945.32374100719403</v>
      </c>
      <c r="AF218" s="21"/>
      <c r="AG218" s="21"/>
      <c r="AH218" s="21"/>
      <c r="AI218" s="21"/>
      <c r="AJ218" s="21"/>
      <c r="AK218" s="72">
        <f>(SUMIFS('Banco de Indicadores Mun. (2)'!I:I,'Banco de Indicadores Mun. (2)'!B:B,'Banco de Indicadores - Mun. (1)'!B218,'Banco de Indicadores Mun. (2)'!A:A,'Banco de Indicadores - Mun. (1)'!A218) / VLOOKUP(D218,'Dados Base'!$B:$K,8,FALSE)) * 100</f>
        <v>0.4580677966101695</v>
      </c>
      <c r="AL218" s="72">
        <f>(SUMIFS('Banco de Indicadores Mun. (2)'!I:I,'Banco de Indicadores Mun. (2)'!B:B,'Banco de Indicadores - Mun. (1)'!B218,'Banco de Indicadores Mun. (2)'!A:A,'Banco de Indicadores - Mun. (1)'!A218) / VLOOKUP(D218,'Dados Base'!$B:$K,9,FALSE)) * 100</f>
        <v>0.14608648648648648</v>
      </c>
      <c r="AM218" s="72">
        <f>(SUMIFS('Banco de Indicadores Mun. (2)'!J:J,'Banco de Indicadores Mun. (2)'!B:B,'Banco de Indicadores - Mun. (1)'!B218,'Banco de Indicadores Mun. (2)'!A:A,'Banco de Indicadores - Mun. (1)'!A218) / VLOOKUP(D218,'Dados Base'!$B:$K,7,FALSE)) * 100</f>
        <v>0</v>
      </c>
      <c r="AN218" s="72">
        <f>(SUMIFS('Banco de Indicadores Mun. (2)'!K:K,'Banco de Indicadores Mun. (2)'!B:B,'Banco de Indicadores - Mun. (1)'!B218,'Banco de Indicadores Mun. (2)'!A:A,'Banco de Indicadores - Mun. (1)'!A218) / VLOOKUP(D218,'Dados Base'!$B:$K,10,FALSE)) * 100</f>
        <v>1.8017333333333336</v>
      </c>
      <c r="AO218" s="21">
        <v>0</v>
      </c>
      <c r="AP218" s="125">
        <v>0</v>
      </c>
      <c r="AQ218" s="143">
        <v>0</v>
      </c>
      <c r="AR218" s="21">
        <v>9</v>
      </c>
      <c r="AS218" s="37">
        <v>98.33</v>
      </c>
      <c r="AT218" s="37">
        <v>98.330000000000013</v>
      </c>
      <c r="AU218" s="37">
        <v>86.53</v>
      </c>
      <c r="AV218" s="20">
        <v>9.9749499999999998</v>
      </c>
      <c r="AW218" s="21">
        <v>0</v>
      </c>
      <c r="AX218" s="21">
        <v>0</v>
      </c>
      <c r="AY218" s="21"/>
    </row>
    <row r="219" spans="1:51" ht="15" x14ac:dyDescent="0.25">
      <c r="A219" s="144">
        <v>2017</v>
      </c>
      <c r="B219" s="77" t="s">
        <v>219</v>
      </c>
      <c r="C219" s="78">
        <v>20</v>
      </c>
      <c r="D219" s="77">
        <v>3519006</v>
      </c>
      <c r="E219" s="78">
        <v>351900620</v>
      </c>
      <c r="F219" s="78" t="str">
        <f t="shared" si="7"/>
        <v>3519006202017</v>
      </c>
      <c r="G219" s="79">
        <v>0.62248574890517716</v>
      </c>
      <c r="H219" s="80">
        <f t="shared" si="6"/>
        <v>9091</v>
      </c>
      <c r="I219" s="81">
        <v>8462</v>
      </c>
      <c r="J219" s="82">
        <v>629</v>
      </c>
      <c r="K219" s="83">
        <f>(H219)/VLOOKUP(D219,'Dados Base'!$B:$K,6,FALSE)</f>
        <v>24.89729966588158</v>
      </c>
      <c r="L219" s="84">
        <v>93.08</v>
      </c>
      <c r="M219" s="85" t="s">
        <v>702</v>
      </c>
      <c r="N219" s="86">
        <v>0.72699999999999998</v>
      </c>
      <c r="O219" s="87" t="s">
        <v>691</v>
      </c>
      <c r="P219" s="87" t="s">
        <v>691</v>
      </c>
      <c r="Q219" s="87" t="s">
        <v>691</v>
      </c>
      <c r="R219" s="87" t="s">
        <v>691</v>
      </c>
      <c r="S219" s="87" t="s">
        <v>691</v>
      </c>
      <c r="T219" s="87" t="s">
        <v>691</v>
      </c>
      <c r="U219" s="87" t="s">
        <v>691</v>
      </c>
      <c r="V219" s="87" t="s">
        <v>691</v>
      </c>
      <c r="W219" s="87" t="s">
        <v>691</v>
      </c>
      <c r="X219" s="21"/>
      <c r="Y219" s="21">
        <v>5.99</v>
      </c>
      <c r="Z219" s="10">
        <v>295.83360000000005</v>
      </c>
      <c r="AA219" s="10">
        <v>166.40639999999999</v>
      </c>
      <c r="AB219" s="21">
        <v>0</v>
      </c>
      <c r="AC219" s="21">
        <v>1</v>
      </c>
      <c r="AD219" s="153">
        <f>VLOOKUP(D219,'Dados Base'!$B:$K,9,FALSE)*31536000/VLOOKUP($F219,F:H,MATCH(H218,F218:AF218,0),FALSE)</f>
        <v>9192.6520734792648</v>
      </c>
      <c r="AE219" s="153">
        <f>VLOOKUP(D219,'Dados Base'!$B:$K,10,FALSE)*31536000/VLOOKUP($F219,F:H,MATCH(H218,F218:AF218,0),FALSE)</f>
        <v>1110.0560994390055</v>
      </c>
      <c r="AF219" s="21"/>
      <c r="AG219" s="21"/>
      <c r="AH219" s="21"/>
      <c r="AI219" s="21"/>
      <c r="AJ219" s="21"/>
      <c r="AK219" s="72">
        <f>(SUMIFS('Banco de Indicadores Mun. (2)'!I:I,'Banco de Indicadores Mun. (2)'!B:B,'Banco de Indicadores - Mun. (1)'!B219,'Banco de Indicadores Mun. (2)'!A:A,'Banco de Indicadores - Mun. (1)'!A219) / VLOOKUP(D219,'Dados Base'!$B:$K,8,FALSE)) * 100</f>
        <v>1.885130434782609</v>
      </c>
      <c r="AL219" s="72">
        <f>(SUMIFS('Banco de Indicadores Mun. (2)'!I:I,'Banco de Indicadores Mun. (2)'!B:B,'Banco de Indicadores - Mun. (1)'!B219,'Banco de Indicadores Mun. (2)'!A:A,'Banco de Indicadores - Mun. (1)'!A219) / VLOOKUP(D219,'Dados Base'!$B:$K,9,FALSE)) * 100</f>
        <v>0.81807547169811345</v>
      </c>
      <c r="AM219" s="72">
        <f>(SUMIFS('Banco de Indicadores Mun. (2)'!J:J,'Banco de Indicadores Mun. (2)'!B:B,'Banco de Indicadores - Mun. (1)'!B219,'Banco de Indicadores Mun. (2)'!A:A,'Banco de Indicadores - Mun. (1)'!A219) / VLOOKUP(D219,'Dados Base'!$B:$K,7,FALSE)) * 100</f>
        <v>4.6433734939759046E-2</v>
      </c>
      <c r="AN219" s="72">
        <f>(SUMIFS('Banco de Indicadores Mun. (2)'!K:K,'Banco de Indicadores Mun. (2)'!B:B,'Banco de Indicadores - Mun. (1)'!B219,'Banco de Indicadores Mun. (2)'!A:A,'Banco de Indicadores - Mun. (1)'!A219) / VLOOKUP(D219,'Dados Base'!$B:$K,10,FALSE)) * 100</f>
        <v>6.654250000000002</v>
      </c>
      <c r="AO219" s="21">
        <v>1</v>
      </c>
      <c r="AP219" s="125">
        <v>0</v>
      </c>
      <c r="AQ219" s="143">
        <v>0</v>
      </c>
      <c r="AR219" s="21">
        <v>7.6</v>
      </c>
      <c r="AS219" s="37">
        <v>80</v>
      </c>
      <c r="AT219" s="37">
        <v>80</v>
      </c>
      <c r="AU219" s="37">
        <v>64</v>
      </c>
      <c r="AV219" s="20">
        <v>6.86</v>
      </c>
      <c r="AW219" s="21">
        <v>0</v>
      </c>
      <c r="AX219" s="21">
        <v>1</v>
      </c>
      <c r="AY219" s="21"/>
    </row>
    <row r="220" spans="1:51" ht="15" x14ac:dyDescent="0.25">
      <c r="A220" s="144">
        <v>2017</v>
      </c>
      <c r="B220" s="77" t="s">
        <v>220</v>
      </c>
      <c r="C220" s="78">
        <v>5</v>
      </c>
      <c r="D220" s="77">
        <v>3519055</v>
      </c>
      <c r="E220" s="78">
        <v>35190555</v>
      </c>
      <c r="F220" s="78" t="str">
        <f t="shared" si="7"/>
        <v>351905552017</v>
      </c>
      <c r="G220" s="79">
        <v>3.1007615152826462</v>
      </c>
      <c r="H220" s="80">
        <f t="shared" si="6"/>
        <v>13616</v>
      </c>
      <c r="I220" s="81">
        <v>11125</v>
      </c>
      <c r="J220" s="82">
        <v>2491</v>
      </c>
      <c r="K220" s="83">
        <f>(H220)/VLOOKUP(D220,'Dados Base'!$B:$K,6,FALSE)</f>
        <v>211.8232731798382</v>
      </c>
      <c r="L220" s="84">
        <v>81.709999999999994</v>
      </c>
      <c r="M220" s="85" t="s">
        <v>702</v>
      </c>
      <c r="N220" s="86">
        <v>0.79300000000000004</v>
      </c>
      <c r="O220" s="87" t="s">
        <v>691</v>
      </c>
      <c r="P220" s="87" t="s">
        <v>691</v>
      </c>
      <c r="Q220" s="87" t="s">
        <v>691</v>
      </c>
      <c r="R220" s="87" t="s">
        <v>691</v>
      </c>
      <c r="S220" s="87" t="s">
        <v>691</v>
      </c>
      <c r="T220" s="87" t="s">
        <v>691</v>
      </c>
      <c r="U220" s="87" t="s">
        <v>691</v>
      </c>
      <c r="V220" s="87" t="s">
        <v>691</v>
      </c>
      <c r="W220" s="87" t="s">
        <v>691</v>
      </c>
      <c r="X220" s="21"/>
      <c r="Y220" s="21">
        <v>7.1</v>
      </c>
      <c r="Z220" s="10">
        <v>416.51010000000008</v>
      </c>
      <c r="AA220" s="10">
        <v>131.5359</v>
      </c>
      <c r="AB220" s="21">
        <v>4</v>
      </c>
      <c r="AC220" s="21">
        <v>0</v>
      </c>
      <c r="AD220" s="153">
        <f>VLOOKUP(D220,'Dados Base'!$B:$K,9,FALSE)*31536000/VLOOKUP($F220,F:H,MATCH(H219,F219:AF219,0),FALSE)</f>
        <v>1829.7179788484136</v>
      </c>
      <c r="AE220" s="153">
        <f>VLOOKUP(D220,'Dados Base'!$B:$K,10,FALSE)*31536000/VLOOKUP($F220,F:H,MATCH(H219,F219:AF219,0),FALSE)</f>
        <v>231.60987074030547</v>
      </c>
      <c r="AF220" s="21"/>
      <c r="AG220" s="21"/>
      <c r="AH220" s="21"/>
      <c r="AI220" s="21"/>
      <c r="AJ220" s="21"/>
      <c r="AK220" s="72">
        <f>(SUMIFS('Banco de Indicadores Mun. (2)'!I:I,'Banco de Indicadores Mun. (2)'!B:B,'Banco de Indicadores - Mun. (1)'!B220,'Banco de Indicadores Mun. (2)'!A:A,'Banco de Indicadores - Mun. (1)'!A220) / VLOOKUP(D220,'Dados Base'!$B:$K,8,FALSE)) * 100</f>
        <v>34.657965517241351</v>
      </c>
      <c r="AL220" s="72">
        <f>(SUMIFS('Banco de Indicadores Mun. (2)'!I:I,'Banco de Indicadores Mun. (2)'!B:B,'Banco de Indicadores - Mun. (1)'!B220,'Banco de Indicadores Mun. (2)'!A:A,'Banco de Indicadores - Mun. (1)'!A220) / VLOOKUP(D220,'Dados Base'!$B:$K,9,FALSE)) * 100</f>
        <v>12.722544303797459</v>
      </c>
      <c r="AM220" s="72">
        <f>(SUMIFS('Banco de Indicadores Mun. (2)'!J:J,'Banco de Indicadores Mun. (2)'!B:B,'Banco de Indicadores - Mun. (1)'!B220,'Banco de Indicadores Mun. (2)'!A:A,'Banco de Indicadores - Mun. (1)'!A220) / VLOOKUP(D220,'Dados Base'!$B:$K,7,FALSE)) * 100</f>
        <v>20.396947368421046</v>
      </c>
      <c r="AN220" s="72">
        <f>(SUMIFS('Banco de Indicadores Mun. (2)'!K:K,'Banco de Indicadores Mun. (2)'!B:B,'Banco de Indicadores - Mun. (1)'!B220,'Banco de Indicadores Mun. (2)'!A:A,'Banco de Indicadores - Mun. (1)'!A220) / VLOOKUP(D220,'Dados Base'!$B:$K,10,FALSE)) * 100</f>
        <v>61.753899999999938</v>
      </c>
      <c r="AO220" s="21">
        <v>0</v>
      </c>
      <c r="AP220" s="125">
        <v>0</v>
      </c>
      <c r="AQ220" s="143">
        <v>0</v>
      </c>
      <c r="AR220" s="21">
        <v>8.3000000000000007</v>
      </c>
      <c r="AS220" s="37">
        <v>95</v>
      </c>
      <c r="AT220" s="37">
        <v>95</v>
      </c>
      <c r="AU220" s="37">
        <v>75.999113213124446</v>
      </c>
      <c r="AV220" s="20">
        <v>8.3650000000000002</v>
      </c>
      <c r="AW220" s="21">
        <v>0</v>
      </c>
      <c r="AX220" s="21">
        <v>0</v>
      </c>
      <c r="AY220" s="21"/>
    </row>
    <row r="221" spans="1:51" ht="15" x14ac:dyDescent="0.25">
      <c r="A221" s="144">
        <v>2017</v>
      </c>
      <c r="B221" s="77" t="s">
        <v>221</v>
      </c>
      <c r="C221" s="78">
        <v>5</v>
      </c>
      <c r="D221" s="77">
        <v>3519071</v>
      </c>
      <c r="E221" s="78">
        <v>35190715</v>
      </c>
      <c r="F221" s="78" t="str">
        <f t="shared" si="7"/>
        <v>351907152017</v>
      </c>
      <c r="G221" s="79">
        <v>1.9541196782776327</v>
      </c>
      <c r="H221" s="80">
        <f t="shared" si="6"/>
        <v>218934</v>
      </c>
      <c r="I221" s="81">
        <v>218934</v>
      </c>
      <c r="J221" s="82">
        <v>0</v>
      </c>
      <c r="K221" s="83">
        <f>(H221)/VLOOKUP(D221,'Dados Base'!$B:$K,6,FALSE)</f>
        <v>3518.70781099325</v>
      </c>
      <c r="L221" s="84">
        <v>100</v>
      </c>
      <c r="M221" s="85" t="s">
        <v>702</v>
      </c>
      <c r="N221" s="86">
        <v>0.75600000000000001</v>
      </c>
      <c r="O221" s="87" t="s">
        <v>691</v>
      </c>
      <c r="P221" s="87" t="s">
        <v>691</v>
      </c>
      <c r="Q221" s="87" t="s">
        <v>691</v>
      </c>
      <c r="R221" s="87" t="s">
        <v>691</v>
      </c>
      <c r="S221" s="87" t="s">
        <v>691</v>
      </c>
      <c r="T221" s="87" t="s">
        <v>691</v>
      </c>
      <c r="U221" s="87" t="s">
        <v>691</v>
      </c>
      <c r="V221" s="87" t="s">
        <v>691</v>
      </c>
      <c r="W221" s="87" t="s">
        <v>691</v>
      </c>
      <c r="X221" s="21"/>
      <c r="Y221" s="21">
        <v>199.97</v>
      </c>
      <c r="Z221" s="10">
        <v>10106.3599884</v>
      </c>
      <c r="AA221" s="10">
        <v>1891.6840116000001</v>
      </c>
      <c r="AB221" s="21">
        <v>17</v>
      </c>
      <c r="AC221" s="21">
        <v>1</v>
      </c>
      <c r="AD221" s="153">
        <f>VLOOKUP(D221,'Dados Base'!$B:$K,9,FALSE)*31536000/VLOOKUP($F221,F:H,MATCH(H220,F220:AF220,0),FALSE)</f>
        <v>113.79429417084602</v>
      </c>
      <c r="AE221" s="153">
        <f>VLOOKUP(D221,'Dados Base'!$B:$K,10,FALSE)*31536000/VLOOKUP($F221,F:H,MATCH(H220,F220:AF220,0),FALSE)</f>
        <v>15.844775137712734</v>
      </c>
      <c r="AF221" s="21"/>
      <c r="AG221" s="21"/>
      <c r="AH221" s="21"/>
      <c r="AI221" s="21"/>
      <c r="AJ221" s="21"/>
      <c r="AK221" s="72">
        <f>(SUMIFS('Banco de Indicadores Mun. (2)'!I:I,'Banco de Indicadores Mun. (2)'!B:B,'Banco de Indicadores - Mun. (1)'!B221,'Banco de Indicadores Mun. (2)'!A:A,'Banco de Indicadores - Mun. (1)'!A221) / VLOOKUP(D221,'Dados Base'!$B:$K,8,FALSE)) * 100</f>
        <v>37.525533333333321</v>
      </c>
      <c r="AL221" s="72">
        <f>(SUMIFS('Banco de Indicadores Mun. (2)'!I:I,'Banco de Indicadores Mun. (2)'!B:B,'Banco de Indicadores - Mun. (1)'!B221,'Banco de Indicadores Mun. (2)'!A:A,'Banco de Indicadores - Mun. (1)'!A221) / VLOOKUP(D221,'Dados Base'!$B:$K,9,FALSE)) * 100</f>
        <v>14.250202531645565</v>
      </c>
      <c r="AM221" s="72">
        <f>(SUMIFS('Banco de Indicadores Mun. (2)'!J:J,'Banco de Indicadores Mun. (2)'!B:B,'Banco de Indicadores - Mun. (1)'!B221,'Banco de Indicadores Mun. (2)'!A:A,'Banco de Indicadores - Mun. (1)'!A221) / VLOOKUP(D221,'Dados Base'!$B:$K,7,FALSE)) * 100</f>
        <v>13.962105263157898</v>
      </c>
      <c r="AN221" s="72">
        <f>(SUMIFS('Banco de Indicadores Mun. (2)'!K:K,'Banco de Indicadores Mun. (2)'!B:B,'Banco de Indicadores - Mun. (1)'!B221,'Banco de Indicadores Mun. (2)'!A:A,'Banco de Indicadores - Mun. (1)'!A221) / VLOOKUP(D221,'Dados Base'!$B:$K,10,FALSE)) * 100</f>
        <v>78.225999999999956</v>
      </c>
      <c r="AO221" s="21">
        <v>0</v>
      </c>
      <c r="AP221" s="125">
        <v>0.45675865786035974</v>
      </c>
      <c r="AQ221" s="143">
        <v>0</v>
      </c>
      <c r="AR221" s="21">
        <v>8.3000000000000007</v>
      </c>
      <c r="AS221" s="37">
        <v>89.61</v>
      </c>
      <c r="AT221" s="37">
        <v>89.61</v>
      </c>
      <c r="AU221" s="37">
        <v>84.233396613648026</v>
      </c>
      <c r="AV221" s="20">
        <v>9.8441499999999991</v>
      </c>
      <c r="AW221" s="21">
        <v>2</v>
      </c>
      <c r="AX221" s="21">
        <v>1</v>
      </c>
      <c r="AY221" s="21"/>
    </row>
    <row r="222" spans="1:51" ht="15" x14ac:dyDescent="0.25">
      <c r="A222" s="144">
        <v>2017</v>
      </c>
      <c r="B222" s="77" t="s">
        <v>222</v>
      </c>
      <c r="C222" s="78">
        <v>13</v>
      </c>
      <c r="D222" s="77">
        <v>3519105</v>
      </c>
      <c r="E222" s="78">
        <v>351910513</v>
      </c>
      <c r="F222" s="78" t="str">
        <f t="shared" si="7"/>
        <v>3519105132017</v>
      </c>
      <c r="G222" s="79">
        <v>1.4525025497789779</v>
      </c>
      <c r="H222" s="80">
        <f t="shared" si="6"/>
        <v>10939</v>
      </c>
      <c r="I222" s="81">
        <v>9652</v>
      </c>
      <c r="J222" s="82">
        <v>1287</v>
      </c>
      <c r="K222" s="83">
        <f>(H222)/VLOOKUP(D222,'Dados Base'!$B:$K,6,FALSE)</f>
        <v>19.960586099301135</v>
      </c>
      <c r="L222" s="84">
        <v>88.23</v>
      </c>
      <c r="M222" s="85" t="s">
        <v>702</v>
      </c>
      <c r="N222" s="86">
        <v>0.745</v>
      </c>
      <c r="O222" s="87" t="s">
        <v>691</v>
      </c>
      <c r="P222" s="87" t="s">
        <v>691</v>
      </c>
      <c r="Q222" s="87" t="s">
        <v>691</v>
      </c>
      <c r="R222" s="87" t="s">
        <v>691</v>
      </c>
      <c r="S222" s="87" t="s">
        <v>691</v>
      </c>
      <c r="T222" s="87" t="s">
        <v>691</v>
      </c>
      <c r="U222" s="87" t="s">
        <v>691</v>
      </c>
      <c r="V222" s="87" t="s">
        <v>691</v>
      </c>
      <c r="W222" s="87" t="s">
        <v>691</v>
      </c>
      <c r="X222" s="21"/>
      <c r="Y222" s="21">
        <v>6.92</v>
      </c>
      <c r="Z222" s="10">
        <v>393.46046999999999</v>
      </c>
      <c r="AA222" s="10">
        <v>140.32952999999998</v>
      </c>
      <c r="AB222" s="21">
        <v>0</v>
      </c>
      <c r="AC222" s="21">
        <v>0</v>
      </c>
      <c r="AD222" s="153">
        <f>VLOOKUP(D222,'Dados Base'!$B:$K,9,FALSE)*31536000/VLOOKUP($F222,F:H,MATCH(H221,F221:AF221,0),FALSE)</f>
        <v>12800.058506261998</v>
      </c>
      <c r="AE222" s="153">
        <f>VLOOKUP(D222,'Dados Base'!$B:$K,10,FALSE)*31536000/VLOOKUP($F222,F:H,MATCH(H221,F221:AF221,0),FALSE)</f>
        <v>1268.4742663863246</v>
      </c>
      <c r="AF222" s="21"/>
      <c r="AG222" s="21"/>
      <c r="AH222" s="21"/>
      <c r="AI222" s="21"/>
      <c r="AJ222" s="21"/>
      <c r="AK222" s="72">
        <f>(SUMIFS('Banco de Indicadores Mun. (2)'!I:I,'Banco de Indicadores Mun. (2)'!B:B,'Banco de Indicadores - Mun. (1)'!B222,'Banco de Indicadores Mun. (2)'!A:A,'Banco de Indicadores - Mun. (1)'!A222) / VLOOKUP(D222,'Dados Base'!$B:$K,8,FALSE)) * 100</f>
        <v>24.173759259259256</v>
      </c>
      <c r="AL222" s="72">
        <f>(SUMIFS('Banco de Indicadores Mun. (2)'!I:I,'Banco de Indicadores Mun. (2)'!B:B,'Banco de Indicadores - Mun. (1)'!B222,'Banco de Indicadores Mun. (2)'!A:A,'Banco de Indicadores - Mun. (1)'!A222) / VLOOKUP(D222,'Dados Base'!$B:$K,9,FALSE)) * 100</f>
        <v>11.760207207207205</v>
      </c>
      <c r="AM222" s="72">
        <f>(SUMIFS('Banco de Indicadores Mun. (2)'!J:J,'Banco de Indicadores Mun. (2)'!B:B,'Banco de Indicadores - Mun. (1)'!B222,'Banco de Indicadores Mun. (2)'!A:A,'Banco de Indicadores - Mun. (1)'!A222) / VLOOKUP(D222,'Dados Base'!$B:$K,7,FALSE)) * 100</f>
        <v>25.55919186046512</v>
      </c>
      <c r="AN222" s="72">
        <f>(SUMIFS('Banco de Indicadores Mun. (2)'!K:K,'Banco de Indicadores Mun. (2)'!B:B,'Banco de Indicadores - Mun. (1)'!B222,'Banco de Indicadores Mun. (2)'!A:A,'Banco de Indicadores - Mun. (1)'!A222) / VLOOKUP(D222,'Dados Base'!$B:$K,10,FALSE)) * 100</f>
        <v>18.757977272727267</v>
      </c>
      <c r="AO222" s="21">
        <v>0</v>
      </c>
      <c r="AP222" s="125">
        <v>0</v>
      </c>
      <c r="AQ222" s="143">
        <v>0</v>
      </c>
      <c r="AR222" s="21">
        <v>7.6</v>
      </c>
      <c r="AS222" s="37">
        <v>94.5</v>
      </c>
      <c r="AT222" s="37">
        <v>94.5</v>
      </c>
      <c r="AU222" s="37">
        <v>73.710723318158827</v>
      </c>
      <c r="AV222" s="20">
        <v>8.0086499999999994</v>
      </c>
      <c r="AW222" s="21">
        <v>0</v>
      </c>
      <c r="AX222" s="21">
        <v>0</v>
      </c>
      <c r="AY222" s="21"/>
    </row>
    <row r="223" spans="1:51" ht="15" x14ac:dyDescent="0.25">
      <c r="A223" s="144">
        <v>2017</v>
      </c>
      <c r="B223" s="77" t="s">
        <v>223</v>
      </c>
      <c r="C223" s="78">
        <v>20</v>
      </c>
      <c r="D223" s="77">
        <v>3519204</v>
      </c>
      <c r="E223" s="78">
        <v>351920420</v>
      </c>
      <c r="F223" s="78" t="str">
        <f t="shared" si="7"/>
        <v>3519204202017</v>
      </c>
      <c r="G223" s="79">
        <v>-0.31718068188804072</v>
      </c>
      <c r="H223" s="80">
        <f t="shared" si="6"/>
        <v>6320</v>
      </c>
      <c r="I223" s="81">
        <v>5243</v>
      </c>
      <c r="J223" s="82">
        <v>1077</v>
      </c>
      <c r="K223" s="83">
        <f>(H223)/VLOOKUP(D223,'Dados Base'!$B:$K,6,FALSE)</f>
        <v>19.504366879609915</v>
      </c>
      <c r="L223" s="84">
        <v>82.96</v>
      </c>
      <c r="M223" s="85" t="s">
        <v>702</v>
      </c>
      <c r="N223" s="86">
        <v>0.73299999999999998</v>
      </c>
      <c r="O223" s="87" t="s">
        <v>691</v>
      </c>
      <c r="P223" s="87" t="s">
        <v>691</v>
      </c>
      <c r="Q223" s="87" t="s">
        <v>691</v>
      </c>
      <c r="R223" s="87" t="s">
        <v>691</v>
      </c>
      <c r="S223" s="87" t="s">
        <v>691</v>
      </c>
      <c r="T223" s="87" t="s">
        <v>691</v>
      </c>
      <c r="U223" s="87" t="s">
        <v>691</v>
      </c>
      <c r="V223" s="87" t="s">
        <v>691</v>
      </c>
      <c r="W223" s="87" t="s">
        <v>691</v>
      </c>
      <c r="X223" s="21"/>
      <c r="Y223" s="21">
        <v>3.54</v>
      </c>
      <c r="Z223" s="10">
        <v>205.38524160000003</v>
      </c>
      <c r="AA223" s="10">
        <v>67.962758399999984</v>
      </c>
      <c r="AB223" s="21">
        <v>0</v>
      </c>
      <c r="AC223" s="21">
        <v>0</v>
      </c>
      <c r="AD223" s="153">
        <f>VLOOKUP(D223,'Dados Base'!$B:$K,9,FALSE)*31536000/VLOOKUP($F223,F:H,MATCH(H222,F222:AF222,0),FALSE)</f>
        <v>11925.797468354431</v>
      </c>
      <c r="AE223" s="153">
        <f>VLOOKUP(D223,'Dados Base'!$B:$K,10,FALSE)*31536000/VLOOKUP($F223,F:H,MATCH(H222,F222:AF222,0),FALSE)</f>
        <v>1447.0632911392408</v>
      </c>
      <c r="AF223" s="21"/>
      <c r="AG223" s="21"/>
      <c r="AH223" s="21"/>
      <c r="AI223" s="21"/>
      <c r="AJ223" s="21"/>
      <c r="AK223" s="72">
        <f>(SUMIFS('Banco de Indicadores Mun. (2)'!I:I,'Banco de Indicadores Mun. (2)'!B:B,'Banco de Indicadores - Mun. (1)'!B223,'Banco de Indicadores Mun. (2)'!A:A,'Banco de Indicadores - Mun. (1)'!A223) / VLOOKUP(D223,'Dados Base'!$B:$K,8,FALSE)) * 100</f>
        <v>1.0001584158415842</v>
      </c>
      <c r="AL223" s="72">
        <f>(SUMIFS('Banco de Indicadores Mun. (2)'!I:I,'Banco de Indicadores Mun. (2)'!B:B,'Banco de Indicadores - Mun. (1)'!B223,'Banco de Indicadores Mun. (2)'!A:A,'Banco de Indicadores - Mun. (1)'!A223) / VLOOKUP(D223,'Dados Base'!$B:$K,9,FALSE)) * 100</f>
        <v>0.42266108786610879</v>
      </c>
      <c r="AM223" s="72">
        <f>(SUMIFS('Banco de Indicadores Mun. (2)'!J:J,'Banco de Indicadores Mun. (2)'!B:B,'Banco de Indicadores - Mun. (1)'!B223,'Banco de Indicadores Mun. (2)'!A:A,'Banco de Indicadores - Mun. (1)'!A223) / VLOOKUP(D223,'Dados Base'!$B:$K,7,FALSE)) * 100</f>
        <v>1.1763055555555557</v>
      </c>
      <c r="AN223" s="72">
        <f>(SUMIFS('Banco de Indicadores Mun. (2)'!K:K,'Banco de Indicadores Mun. (2)'!B:B,'Banco de Indicadores - Mun. (1)'!B223,'Banco de Indicadores Mun. (2)'!A:A,'Banco de Indicadores - Mun. (1)'!A223) / VLOOKUP(D223,'Dados Base'!$B:$K,10,FALSE)) * 100</f>
        <v>0.56282758620689655</v>
      </c>
      <c r="AO223" s="21">
        <v>0</v>
      </c>
      <c r="AP223" s="125">
        <v>0</v>
      </c>
      <c r="AQ223" s="143">
        <v>0</v>
      </c>
      <c r="AR223" s="21">
        <v>8.9</v>
      </c>
      <c r="AS223" s="37">
        <v>93.92</v>
      </c>
      <c r="AT223" s="37">
        <v>93.919999999999987</v>
      </c>
      <c r="AU223" s="37">
        <v>75.136910312129601</v>
      </c>
      <c r="AV223" s="20">
        <v>7.7926400000000013</v>
      </c>
      <c r="AW223" s="21">
        <v>0</v>
      </c>
      <c r="AX223" s="21">
        <v>0</v>
      </c>
      <c r="AY223" s="21"/>
    </row>
    <row r="224" spans="1:51" ht="15" x14ac:dyDescent="0.25">
      <c r="A224" s="144">
        <v>2017</v>
      </c>
      <c r="B224" s="77" t="s">
        <v>224</v>
      </c>
      <c r="C224" s="78">
        <v>17</v>
      </c>
      <c r="D224" s="77">
        <v>3519253</v>
      </c>
      <c r="E224" s="78">
        <v>351925317</v>
      </c>
      <c r="F224" s="78" t="str">
        <f t="shared" si="7"/>
        <v>3519253172017</v>
      </c>
      <c r="G224" s="79">
        <v>2.3554096292674576</v>
      </c>
      <c r="H224" s="80">
        <f t="shared" si="6"/>
        <v>6731</v>
      </c>
      <c r="I224" s="81">
        <v>2995</v>
      </c>
      <c r="J224" s="82">
        <v>3736</v>
      </c>
      <c r="K224" s="83">
        <f>(H224)/VLOOKUP(D224,'Dados Base'!$B:$K,6,FALSE)</f>
        <v>16.770062535814834</v>
      </c>
      <c r="L224" s="84">
        <v>44.5</v>
      </c>
      <c r="M224" s="85" t="s">
        <v>702</v>
      </c>
      <c r="N224" s="86">
        <v>0.67400000000000004</v>
      </c>
      <c r="O224" s="87" t="s">
        <v>691</v>
      </c>
      <c r="P224" s="87" t="s">
        <v>691</v>
      </c>
      <c r="Q224" s="87" t="s">
        <v>691</v>
      </c>
      <c r="R224" s="87" t="s">
        <v>691</v>
      </c>
      <c r="S224" s="87" t="s">
        <v>691</v>
      </c>
      <c r="T224" s="87" t="s">
        <v>691</v>
      </c>
      <c r="U224" s="87" t="s">
        <v>691</v>
      </c>
      <c r="V224" s="87" t="s">
        <v>691</v>
      </c>
      <c r="W224" s="87" t="s">
        <v>691</v>
      </c>
      <c r="X224" s="21"/>
      <c r="Y224" s="21">
        <v>2.64</v>
      </c>
      <c r="Z224" s="10">
        <v>157.37948999999998</v>
      </c>
      <c r="AA224" s="10">
        <v>46.470510000000012</v>
      </c>
      <c r="AB224" s="21">
        <v>0</v>
      </c>
      <c r="AC224" s="21">
        <v>0</v>
      </c>
      <c r="AD224" s="153">
        <f>VLOOKUP(D224,'Dados Base'!$B:$K,9,FALSE)*31536000/VLOOKUP($F224,F:H,MATCH(H223,F223:AF223,0),FALSE)</f>
        <v>17522.602882186897</v>
      </c>
      <c r="AE224" s="153">
        <f>VLOOKUP(D224,'Dados Base'!$B:$K,10,FALSE)*31536000/VLOOKUP($F224,F:H,MATCH(H223,F223:AF223,0),FALSE)</f>
        <v>1920.9270539295792</v>
      </c>
      <c r="AF224" s="21"/>
      <c r="AG224" s="21"/>
      <c r="AH224" s="21"/>
      <c r="AI224" s="21"/>
      <c r="AJ224" s="21"/>
      <c r="AK224" s="72">
        <f>(SUMIFS('Banco de Indicadores Mun. (2)'!I:I,'Banco de Indicadores Mun. (2)'!B:B,'Banco de Indicadores - Mun. (1)'!B224,'Banco de Indicadores Mun. (2)'!A:A,'Banco de Indicadores - Mun. (1)'!A224) / VLOOKUP(D224,'Dados Base'!$B:$K,8,FALSE)) * 100</f>
        <v>7.7117424242424262</v>
      </c>
      <c r="AL224" s="72">
        <f>(SUMIFS('Banco de Indicadores Mun. (2)'!I:I,'Banco de Indicadores Mun. (2)'!B:B,'Banco de Indicadores - Mun. (1)'!B224,'Banco de Indicadores Mun. (2)'!A:A,'Banco de Indicadores - Mun. (1)'!A224) / VLOOKUP(D224,'Dados Base'!$B:$K,9,FALSE)) * 100</f>
        <v>4.0826871657754022</v>
      </c>
      <c r="AM224" s="72">
        <f>(SUMIFS('Banco de Indicadores Mun. (2)'!J:J,'Banco de Indicadores Mun. (2)'!B:B,'Banco de Indicadores - Mun. (1)'!B224,'Banco de Indicadores Mun. (2)'!A:A,'Banco de Indicadores - Mun. (1)'!A224) / VLOOKUP(D224,'Dados Base'!$B:$K,7,FALSE)) * 100</f>
        <v>8.4914394904458632</v>
      </c>
      <c r="AN224" s="72">
        <f>(SUMIFS('Banco de Indicadores Mun. (2)'!K:K,'Banco de Indicadores Mun. (2)'!B:B,'Banco de Indicadores - Mun. (1)'!B224,'Banco de Indicadores Mun. (2)'!A:A,'Banco de Indicadores - Mun. (1)'!A224) / VLOOKUP(D224,'Dados Base'!$B:$K,10,FALSE)) * 100</f>
        <v>4.7260731707317074</v>
      </c>
      <c r="AO224" s="21">
        <v>0</v>
      </c>
      <c r="AP224" s="125">
        <v>0</v>
      </c>
      <c r="AQ224" s="143">
        <v>0</v>
      </c>
      <c r="AR224" s="21">
        <v>9.1999999999999993</v>
      </c>
      <c r="AS224" s="37">
        <v>88.74</v>
      </c>
      <c r="AT224" s="37">
        <v>88.739999999999981</v>
      </c>
      <c r="AU224" s="37">
        <v>77.203576158940393</v>
      </c>
      <c r="AV224" s="20">
        <v>8.1493470000000006</v>
      </c>
      <c r="AW224" s="21">
        <v>0</v>
      </c>
      <c r="AX224" s="21">
        <v>0</v>
      </c>
      <c r="AY224" s="21"/>
    </row>
    <row r="225" spans="1:51" ht="15" x14ac:dyDescent="0.25">
      <c r="A225" s="144">
        <v>2017</v>
      </c>
      <c r="B225" s="77" t="s">
        <v>225</v>
      </c>
      <c r="C225" s="78">
        <v>13</v>
      </c>
      <c r="D225" s="77">
        <v>3519303</v>
      </c>
      <c r="E225" s="78">
        <v>351930313</v>
      </c>
      <c r="F225" s="78" t="str">
        <f t="shared" si="7"/>
        <v>3519303132017</v>
      </c>
      <c r="G225" s="79">
        <v>1.3182586219264492</v>
      </c>
      <c r="H225" s="80">
        <f t="shared" si="6"/>
        <v>33572</v>
      </c>
      <c r="I225" s="81">
        <v>32379</v>
      </c>
      <c r="J225" s="82">
        <v>1193</v>
      </c>
      <c r="K225" s="83">
        <f>(H225)/VLOOKUP(D225,'Dados Base'!$B:$K,6,FALSE)</f>
        <v>115.94943703806037</v>
      </c>
      <c r="L225" s="84">
        <v>96.45</v>
      </c>
      <c r="M225" s="85" t="s">
        <v>702</v>
      </c>
      <c r="N225" s="86">
        <v>0.70299999999999996</v>
      </c>
      <c r="O225" s="87" t="s">
        <v>691</v>
      </c>
      <c r="P225" s="87" t="s">
        <v>691</v>
      </c>
      <c r="Q225" s="87" t="s">
        <v>691</v>
      </c>
      <c r="R225" s="87" t="s">
        <v>691</v>
      </c>
      <c r="S225" s="87" t="s">
        <v>691</v>
      </c>
      <c r="T225" s="87" t="s">
        <v>691</v>
      </c>
      <c r="U225" s="87" t="s">
        <v>691</v>
      </c>
      <c r="V225" s="87" t="s">
        <v>691</v>
      </c>
      <c r="W225" s="87" t="s">
        <v>691</v>
      </c>
      <c r="X225" s="21"/>
      <c r="Y225" s="21">
        <v>26.29</v>
      </c>
      <c r="Z225" s="10">
        <v>1623.6666</v>
      </c>
      <c r="AA225" s="10">
        <v>150.82740000000001</v>
      </c>
      <c r="AB225" s="21">
        <v>1</v>
      </c>
      <c r="AC225" s="21">
        <v>0</v>
      </c>
      <c r="AD225" s="153">
        <f>VLOOKUP(D225,'Dados Base'!$B:$K,9,FALSE)*31536000/VLOOKUP($F225,F:H,MATCH(H224,F224:AF224,0),FALSE)</f>
        <v>2423.533897295365</v>
      </c>
      <c r="AE225" s="153">
        <f>VLOOKUP(D225,'Dados Base'!$B:$K,10,FALSE)*31536000/VLOOKUP($F225,F:H,MATCH(H224,F224:AF224,0),FALSE)</f>
        <v>263.01918265221019</v>
      </c>
      <c r="AF225" s="21"/>
      <c r="AG225" s="21"/>
      <c r="AH225" s="21"/>
      <c r="AI225" s="21"/>
      <c r="AJ225" s="21"/>
      <c r="AK225" s="72">
        <f>(SUMIFS('Banco de Indicadores Mun. (2)'!I:I,'Banco de Indicadores Mun. (2)'!B:B,'Banco de Indicadores - Mun. (1)'!B225,'Banco de Indicadores Mun. (2)'!A:A,'Banco de Indicadores - Mun. (1)'!A225) / VLOOKUP(D225,'Dados Base'!$B:$K,8,FALSE)) * 100</f>
        <v>45.198362204724411</v>
      </c>
      <c r="AL225" s="72">
        <f>(SUMIFS('Banco de Indicadores Mun. (2)'!I:I,'Banco de Indicadores Mun. (2)'!B:B,'Banco de Indicadores - Mun. (1)'!B225,'Banco de Indicadores Mun. (2)'!A:A,'Banco de Indicadores - Mun. (1)'!A225) / VLOOKUP(D225,'Dados Base'!$B:$K,9,FALSE)) * 100</f>
        <v>22.248806201550391</v>
      </c>
      <c r="AM225" s="72">
        <f>(SUMIFS('Banco de Indicadores Mun. (2)'!J:J,'Banco de Indicadores Mun. (2)'!B:B,'Banco de Indicadores - Mun. (1)'!B225,'Banco de Indicadores Mun. (2)'!A:A,'Banco de Indicadores - Mun. (1)'!A225) / VLOOKUP(D225,'Dados Base'!$B:$K,7,FALSE)) * 100</f>
        <v>56.468656565656573</v>
      </c>
      <c r="AN225" s="72">
        <f>(SUMIFS('Banco de Indicadores Mun. (2)'!K:K,'Banco de Indicadores Mun. (2)'!B:B,'Banco de Indicadores - Mun. (1)'!B225,'Banco de Indicadores Mun. (2)'!A:A,'Banco de Indicadores - Mun. (1)'!A225) / VLOOKUP(D225,'Dados Base'!$B:$K,10,FALSE)) * 100</f>
        <v>5.3498214285714285</v>
      </c>
      <c r="AO225" s="21">
        <v>0</v>
      </c>
      <c r="AP225" s="125">
        <v>0</v>
      </c>
      <c r="AQ225" s="143">
        <v>0</v>
      </c>
      <c r="AR225" s="21">
        <v>9</v>
      </c>
      <c r="AS225" s="37">
        <v>100</v>
      </c>
      <c r="AT225" s="37">
        <v>100</v>
      </c>
      <c r="AU225" s="37">
        <v>91.50025866528712</v>
      </c>
      <c r="AV225" s="20">
        <v>10</v>
      </c>
      <c r="AW225" s="21">
        <v>0</v>
      </c>
      <c r="AX225" s="21">
        <v>0</v>
      </c>
      <c r="AY225" s="21"/>
    </row>
    <row r="226" spans="1:51" ht="15" x14ac:dyDescent="0.25">
      <c r="A226" s="144">
        <v>2017</v>
      </c>
      <c r="B226" s="77" t="s">
        <v>226</v>
      </c>
      <c r="C226" s="78">
        <v>16</v>
      </c>
      <c r="D226" s="77">
        <v>3519402</v>
      </c>
      <c r="E226" s="78">
        <v>351940216</v>
      </c>
      <c r="F226" s="78" t="str">
        <f t="shared" si="7"/>
        <v>3519402162017</v>
      </c>
      <c r="G226" s="79">
        <v>1.1647652327268165</v>
      </c>
      <c r="H226" s="80">
        <f t="shared" si="6"/>
        <v>11733</v>
      </c>
      <c r="I226" s="81">
        <v>10937</v>
      </c>
      <c r="J226" s="82">
        <v>796</v>
      </c>
      <c r="K226" s="83">
        <f>(H226)/VLOOKUP(D226,'Dados Base'!$B:$K,6,FALSE)</f>
        <v>43.335180055401665</v>
      </c>
      <c r="L226" s="84">
        <v>93.22</v>
      </c>
      <c r="M226" s="85" t="s">
        <v>702</v>
      </c>
      <c r="N226" s="86">
        <v>0.74</v>
      </c>
      <c r="O226" s="87" t="s">
        <v>691</v>
      </c>
      <c r="P226" s="87" t="s">
        <v>691</v>
      </c>
      <c r="Q226" s="87" t="s">
        <v>691</v>
      </c>
      <c r="R226" s="87" t="s">
        <v>691</v>
      </c>
      <c r="S226" s="87" t="s">
        <v>691</v>
      </c>
      <c r="T226" s="87" t="s">
        <v>691</v>
      </c>
      <c r="U226" s="87" t="s">
        <v>691</v>
      </c>
      <c r="V226" s="87" t="s">
        <v>691</v>
      </c>
      <c r="W226" s="87" t="s">
        <v>691</v>
      </c>
      <c r="X226" s="21"/>
      <c r="Y226" s="21">
        <v>7.81</v>
      </c>
      <c r="Z226" s="10">
        <v>472.87640160000007</v>
      </c>
      <c r="AA226" s="10">
        <v>129.27759839999993</v>
      </c>
      <c r="AB226" s="21">
        <v>3</v>
      </c>
      <c r="AC226" s="21">
        <v>0</v>
      </c>
      <c r="AD226" s="153">
        <f>VLOOKUP(D226,'Dados Base'!$B:$K,9,FALSE)*31536000/VLOOKUP($F226,F:H,MATCH(H225,F225:AF225,0),FALSE)</f>
        <v>5429.3633341856303</v>
      </c>
      <c r="AE226" s="153">
        <f>VLOOKUP(D226,'Dados Base'!$B:$K,10,FALSE)*31536000/VLOOKUP($F226,F:H,MATCH(H225,F225:AF225,0),FALSE)</f>
        <v>483.80465354129365</v>
      </c>
      <c r="AF226" s="21"/>
      <c r="AG226" s="21"/>
      <c r="AH226" s="21"/>
      <c r="AI226" s="21"/>
      <c r="AJ226" s="21"/>
      <c r="AK226" s="72">
        <f>(SUMIFS('Banco de Indicadores Mun. (2)'!I:I,'Banco de Indicadores Mun. (2)'!B:B,'Banco de Indicadores - Mun. (1)'!B226,'Banco de Indicadores Mun. (2)'!A:A,'Banco de Indicadores - Mun. (1)'!A226) / VLOOKUP(D226,'Dados Base'!$B:$K,8,FALSE)) * 100</f>
        <v>10.640439024390243</v>
      </c>
      <c r="AL226" s="72">
        <f>(SUMIFS('Banco de Indicadores Mun. (2)'!I:I,'Banco de Indicadores Mun. (2)'!B:B,'Banco de Indicadores - Mun. (1)'!B226,'Banco de Indicadores Mun. (2)'!A:A,'Banco de Indicadores - Mun. (1)'!A226) / VLOOKUP(D226,'Dados Base'!$B:$K,9,FALSE)) * 100</f>
        <v>4.3193861386138614</v>
      </c>
      <c r="AM226" s="72">
        <f>(SUMIFS('Banco de Indicadores Mun. (2)'!J:J,'Banco de Indicadores Mun. (2)'!B:B,'Banco de Indicadores - Mun. (1)'!B226,'Banco de Indicadores Mun. (2)'!A:A,'Banco de Indicadores - Mun. (1)'!A226) / VLOOKUP(D226,'Dados Base'!$B:$K,7,FALSE)) * 100</f>
        <v>11.189828125</v>
      </c>
      <c r="AN226" s="72">
        <f>(SUMIFS('Banco de Indicadores Mun. (2)'!K:K,'Banco de Indicadores Mun. (2)'!B:B,'Banco de Indicadores - Mun. (1)'!B226,'Banco de Indicadores Mun. (2)'!A:A,'Banco de Indicadores - Mun. (1)'!A226) / VLOOKUP(D226,'Dados Base'!$B:$K,10,FALSE)) * 100</f>
        <v>8.6870555555555597</v>
      </c>
      <c r="AO226" s="21">
        <v>0</v>
      </c>
      <c r="AP226" s="125">
        <v>0</v>
      </c>
      <c r="AQ226" s="143">
        <v>0</v>
      </c>
      <c r="AR226" s="21">
        <v>9.5</v>
      </c>
      <c r="AS226" s="37">
        <v>98.04</v>
      </c>
      <c r="AT226" s="37">
        <v>98.039999999999992</v>
      </c>
      <c r="AU226" s="37">
        <v>78.530807999282587</v>
      </c>
      <c r="AV226" s="20">
        <v>8.5750514341383095</v>
      </c>
      <c r="AW226" s="21">
        <v>1</v>
      </c>
      <c r="AX226" s="21">
        <v>0</v>
      </c>
      <c r="AY226" s="21"/>
    </row>
    <row r="227" spans="1:51" ht="15" x14ac:dyDescent="0.25">
      <c r="A227" s="144">
        <v>2017</v>
      </c>
      <c r="B227" s="77" t="s">
        <v>227</v>
      </c>
      <c r="C227" s="78">
        <v>17</v>
      </c>
      <c r="D227" s="77">
        <v>3519501</v>
      </c>
      <c r="E227" s="78">
        <v>351950117</v>
      </c>
      <c r="F227" s="78" t="str">
        <f t="shared" si="7"/>
        <v>3519501172017</v>
      </c>
      <c r="G227" s="79">
        <v>1.2724989903276862</v>
      </c>
      <c r="H227" s="80">
        <f t="shared" si="6"/>
        <v>7274</v>
      </c>
      <c r="I227" s="81">
        <v>6807</v>
      </c>
      <c r="J227" s="82">
        <v>467</v>
      </c>
      <c r="K227" s="83">
        <f>(H227)/VLOOKUP(D227,'Dados Base'!$B:$K,6,FALSE)</f>
        <v>31.840665353469031</v>
      </c>
      <c r="L227" s="84">
        <v>93.58</v>
      </c>
      <c r="M227" s="85" t="s">
        <v>702</v>
      </c>
      <c r="N227" s="86">
        <v>0.70799999999999996</v>
      </c>
      <c r="O227" s="87" t="s">
        <v>691</v>
      </c>
      <c r="P227" s="87" t="s">
        <v>691</v>
      </c>
      <c r="Q227" s="87" t="s">
        <v>691</v>
      </c>
      <c r="R227" s="87" t="s">
        <v>691</v>
      </c>
      <c r="S227" s="87" t="s">
        <v>691</v>
      </c>
      <c r="T227" s="87" t="s">
        <v>691</v>
      </c>
      <c r="U227" s="87" t="s">
        <v>691</v>
      </c>
      <c r="V227" s="87" t="s">
        <v>691</v>
      </c>
      <c r="W227" s="87" t="s">
        <v>691</v>
      </c>
      <c r="X227" s="21"/>
      <c r="Y227" s="21">
        <v>4.88</v>
      </c>
      <c r="Z227" s="10">
        <v>300.38904000000002</v>
      </c>
      <c r="AA227" s="10">
        <v>75.720960000000019</v>
      </c>
      <c r="AB227" s="21">
        <v>0</v>
      </c>
      <c r="AC227" s="21">
        <v>0</v>
      </c>
      <c r="AD227" s="153">
        <f>VLOOKUP(D227,'Dados Base'!$B:$K,9,FALSE)*31536000/VLOOKUP($F227,F:H,MATCH(H226,F226:AF226,0),FALSE)</f>
        <v>9191.1355512785267</v>
      </c>
      <c r="AE227" s="153">
        <f>VLOOKUP(D227,'Dados Base'!$B:$K,10,FALSE)*31536000/VLOOKUP($F227,F:H,MATCH(H226,F226:AF226,0),FALSE)</f>
        <v>997.15149848776502</v>
      </c>
      <c r="AF227" s="21"/>
      <c r="AG227" s="21"/>
      <c r="AH227" s="21"/>
      <c r="AI227" s="21"/>
      <c r="AJ227" s="21"/>
      <c r="AK227" s="72">
        <f>(SUMIFS('Banco de Indicadores Mun. (2)'!I:I,'Banco de Indicadores Mun. (2)'!B:B,'Banco de Indicadores - Mun. (1)'!B227,'Banco de Indicadores Mun. (2)'!A:A,'Banco de Indicadores - Mun. (1)'!A227) / VLOOKUP(D227,'Dados Base'!$B:$K,8,FALSE)) * 100</f>
        <v>18.224625000000003</v>
      </c>
      <c r="AL227" s="72">
        <f>(SUMIFS('Banco de Indicadores Mun. (2)'!I:I,'Banco de Indicadores Mun. (2)'!B:B,'Banco de Indicadores - Mun. (1)'!B227,'Banco de Indicadores Mun. (2)'!A:A,'Banco de Indicadores - Mun. (1)'!A227) / VLOOKUP(D227,'Dados Base'!$B:$K,9,FALSE)) * 100</f>
        <v>9.6281037735849075</v>
      </c>
      <c r="AM227" s="72">
        <f>(SUMIFS('Banco de Indicadores Mun. (2)'!J:J,'Banco de Indicadores Mun. (2)'!B:B,'Banco de Indicadores - Mun. (1)'!B227,'Banco de Indicadores Mun. (2)'!A:A,'Banco de Indicadores - Mun. (1)'!A227) / VLOOKUP(D227,'Dados Base'!$B:$K,7,FALSE)) * 100</f>
        <v>22.420898876404497</v>
      </c>
      <c r="AN227" s="72">
        <f>(SUMIFS('Banco de Indicadores Mun. (2)'!K:K,'Banco de Indicadores Mun. (2)'!B:B,'Banco de Indicadores - Mun. (1)'!B227,'Banco de Indicadores Mun. (2)'!A:A,'Banco de Indicadores - Mun. (1)'!A227) / VLOOKUP(D227,'Dados Base'!$B:$K,10,FALSE)) * 100</f>
        <v>1.9868695652173911</v>
      </c>
      <c r="AO227" s="21">
        <v>0</v>
      </c>
      <c r="AP227" s="125">
        <v>0</v>
      </c>
      <c r="AQ227" s="143">
        <v>0</v>
      </c>
      <c r="AR227" s="21">
        <v>9.5</v>
      </c>
      <c r="AS227" s="37">
        <v>98.6</v>
      </c>
      <c r="AT227" s="37">
        <v>98.6</v>
      </c>
      <c r="AU227" s="37">
        <v>79.867336683417079</v>
      </c>
      <c r="AV227" s="20">
        <v>8.6702900000000014</v>
      </c>
      <c r="AW227" s="21">
        <v>0</v>
      </c>
      <c r="AX227" s="21">
        <v>0</v>
      </c>
      <c r="AY227" s="21"/>
    </row>
    <row r="228" spans="1:51" ht="15" x14ac:dyDescent="0.25">
      <c r="A228" s="144">
        <v>2017</v>
      </c>
      <c r="B228" s="77" t="s">
        <v>228</v>
      </c>
      <c r="C228" s="78">
        <v>13</v>
      </c>
      <c r="D228" s="77">
        <v>3519600</v>
      </c>
      <c r="E228" s="78">
        <v>351960013</v>
      </c>
      <c r="F228" s="78" t="str">
        <f t="shared" si="7"/>
        <v>3519600132017</v>
      </c>
      <c r="G228" s="79">
        <v>1.1134488249480823</v>
      </c>
      <c r="H228" s="80">
        <f t="shared" si="6"/>
        <v>57022</v>
      </c>
      <c r="I228" s="81">
        <v>55094</v>
      </c>
      <c r="J228" s="82">
        <v>1928</v>
      </c>
      <c r="K228" s="83">
        <f>(H228)/VLOOKUP(D228,'Dados Base'!$B:$K,6,FALSE)</f>
        <v>82.798977754544936</v>
      </c>
      <c r="L228" s="84">
        <v>96.62</v>
      </c>
      <c r="M228" s="85" t="s">
        <v>702</v>
      </c>
      <c r="N228" s="86">
        <v>0.747</v>
      </c>
      <c r="O228" s="87" t="s">
        <v>691</v>
      </c>
      <c r="P228" s="87" t="s">
        <v>691</v>
      </c>
      <c r="Q228" s="87" t="s">
        <v>691</v>
      </c>
      <c r="R228" s="87" t="s">
        <v>691</v>
      </c>
      <c r="S228" s="87" t="s">
        <v>691</v>
      </c>
      <c r="T228" s="87" t="s">
        <v>691</v>
      </c>
      <c r="U228" s="87" t="s">
        <v>691</v>
      </c>
      <c r="V228" s="87" t="s">
        <v>691</v>
      </c>
      <c r="W228" s="87" t="s">
        <v>691</v>
      </c>
      <c r="X228" s="21"/>
      <c r="Y228" s="21">
        <v>45.12</v>
      </c>
      <c r="Z228" s="10">
        <v>0</v>
      </c>
      <c r="AA228" s="10">
        <v>3045.2759999999998</v>
      </c>
      <c r="AB228" s="21">
        <v>2</v>
      </c>
      <c r="AC228" s="21">
        <v>0</v>
      </c>
      <c r="AD228" s="153">
        <f>VLOOKUP(D228,'Dados Base'!$B:$K,9,FALSE)*31536000/VLOOKUP($F228,F:H,MATCH(H227,F227:AF227,0),FALSE)</f>
        <v>3063.8953386412263</v>
      </c>
      <c r="AE228" s="153">
        <f>VLOOKUP(D228,'Dados Base'!$B:$K,10,FALSE)*31536000/VLOOKUP($F228,F:H,MATCH(H227,F227:AF227,0),FALSE)</f>
        <v>309.70783206481707</v>
      </c>
      <c r="AF228" s="21"/>
      <c r="AG228" s="21"/>
      <c r="AH228" s="21"/>
      <c r="AI228" s="21"/>
      <c r="AJ228" s="21"/>
      <c r="AK228" s="72">
        <f>(SUMIFS('Banco de Indicadores Mun. (2)'!I:I,'Banco de Indicadores Mun. (2)'!B:B,'Banco de Indicadores - Mun. (1)'!B228,'Banco de Indicadores Mun. (2)'!A:A,'Banco de Indicadores - Mun. (1)'!A228) / VLOOKUP(D228,'Dados Base'!$B:$K,8,FALSE)) * 100</f>
        <v>45.625996363636354</v>
      </c>
      <c r="AL228" s="72">
        <f>(SUMIFS('Banco de Indicadores Mun. (2)'!I:I,'Banco de Indicadores Mun. (2)'!B:B,'Banco de Indicadores - Mun. (1)'!B228,'Banco de Indicadores Mun. (2)'!A:A,'Banco de Indicadores - Mun. (1)'!A228) / VLOOKUP(D228,'Dados Base'!$B:$K,9,FALSE)) * 100</f>
        <v>22.648283393501799</v>
      </c>
      <c r="AM228" s="72">
        <f>(SUMIFS('Banco de Indicadores Mun. (2)'!J:J,'Banco de Indicadores Mun. (2)'!B:B,'Banco de Indicadores - Mun. (1)'!B228,'Banco de Indicadores Mun. (2)'!A:A,'Banco de Indicadores - Mun. (1)'!A228) / VLOOKUP(D228,'Dados Base'!$B:$K,7,FALSE)) * 100</f>
        <v>42.329095890410954</v>
      </c>
      <c r="AN228" s="72">
        <f>(SUMIFS('Banco de Indicadores Mun. (2)'!K:K,'Banco de Indicadores Mun. (2)'!B:B,'Banco de Indicadores - Mun. (1)'!B228,'Banco de Indicadores Mun. (2)'!A:A,'Banco de Indicadores - Mun. (1)'!A228) / VLOOKUP(D228,'Dados Base'!$B:$K,10,FALSE)) * 100</f>
        <v>58.519232142857113</v>
      </c>
      <c r="AO228" s="21">
        <v>0</v>
      </c>
      <c r="AP228" s="125">
        <v>0</v>
      </c>
      <c r="AQ228" s="143">
        <v>0</v>
      </c>
      <c r="AR228" s="21">
        <v>9.8000000000000007</v>
      </c>
      <c r="AS228" s="37">
        <v>82</v>
      </c>
      <c r="AT228" s="37">
        <v>0</v>
      </c>
      <c r="AU228" s="37">
        <v>0</v>
      </c>
      <c r="AV228" s="20">
        <v>1.23</v>
      </c>
      <c r="AW228" s="21">
        <v>0</v>
      </c>
      <c r="AX228" s="21">
        <v>0</v>
      </c>
      <c r="AY228" s="21"/>
    </row>
    <row r="229" spans="1:51" ht="15" x14ac:dyDescent="0.25">
      <c r="A229" s="144">
        <v>2017</v>
      </c>
      <c r="B229" s="77" t="s">
        <v>229</v>
      </c>
      <c r="C229" s="78">
        <v>10</v>
      </c>
      <c r="D229" s="77">
        <v>3519709</v>
      </c>
      <c r="E229" s="78">
        <v>351970910</v>
      </c>
      <c r="F229" s="78" t="str">
        <f t="shared" si="7"/>
        <v>3519709102017</v>
      </c>
      <c r="G229" s="79">
        <v>0.74452598618086618</v>
      </c>
      <c r="H229" s="80">
        <f t="shared" si="6"/>
        <v>74875</v>
      </c>
      <c r="I229" s="81">
        <v>27198</v>
      </c>
      <c r="J229" s="82">
        <v>47677</v>
      </c>
      <c r="K229" s="83">
        <f>(H229)/VLOOKUP(D229,'Dados Base'!$B:$K,6,FALSE)</f>
        <v>70.657456425935877</v>
      </c>
      <c r="L229" s="84">
        <v>36.32</v>
      </c>
      <c r="M229" s="85" t="s">
        <v>702</v>
      </c>
      <c r="N229" s="86">
        <v>0.71</v>
      </c>
      <c r="O229" s="87" t="s">
        <v>691</v>
      </c>
      <c r="P229" s="87" t="s">
        <v>691</v>
      </c>
      <c r="Q229" s="87" t="s">
        <v>691</v>
      </c>
      <c r="R229" s="87" t="s">
        <v>691</v>
      </c>
      <c r="S229" s="87" t="s">
        <v>691</v>
      </c>
      <c r="T229" s="87" t="s">
        <v>691</v>
      </c>
      <c r="U229" s="87" t="s">
        <v>691</v>
      </c>
      <c r="V229" s="87" t="s">
        <v>691</v>
      </c>
      <c r="W229" s="87" t="s">
        <v>691</v>
      </c>
      <c r="X229" s="21"/>
      <c r="Y229" s="21">
        <v>21.72</v>
      </c>
      <c r="Z229" s="10">
        <v>571.59883439999999</v>
      </c>
      <c r="AA229" s="10">
        <v>894.82516559999999</v>
      </c>
      <c r="AB229" s="21">
        <v>3</v>
      </c>
      <c r="AC229" s="21">
        <v>0</v>
      </c>
      <c r="AD229" s="153">
        <f>VLOOKUP(D229,'Dados Base'!$B:$K,9,FALSE)*31536000/VLOOKUP($F229,F:H,MATCH(H228,F228:AF228,0),FALSE)</f>
        <v>8314.1320868113526</v>
      </c>
      <c r="AE229" s="153">
        <f>VLOOKUP(D229,'Dados Base'!$B:$K,10,FALSE)*31536000/VLOOKUP($F229,F:H,MATCH(H228,F228:AF228,0),FALSE)</f>
        <v>1124.5558597662775</v>
      </c>
      <c r="AF229" s="21"/>
      <c r="AG229" s="21"/>
      <c r="AH229" s="21"/>
      <c r="AI229" s="21"/>
      <c r="AJ229" s="21"/>
      <c r="AK229" s="72">
        <f>(SUMIFS('Banco de Indicadores Mun. (2)'!I:I,'Banco de Indicadores Mun. (2)'!B:B,'Banco de Indicadores - Mun. (1)'!B229,'Banco de Indicadores Mun. (2)'!A:A,'Banco de Indicadores - Mun. (1)'!A229) / VLOOKUP(D229,'Dados Base'!$B:$K,8,FALSE)) * 100</f>
        <v>4.7551839220462737</v>
      </c>
      <c r="AL229" s="72">
        <f>(SUMIFS('Banco de Indicadores Mun. (2)'!I:I,'Banco de Indicadores Mun. (2)'!B:B,'Banco de Indicadores - Mun. (1)'!B229,'Banco de Indicadores Mun. (2)'!A:A,'Banco de Indicadores - Mun. (1)'!A229) / VLOOKUP(D229,'Dados Base'!$B:$K,9,FALSE)) * 100</f>
        <v>1.9777132725430555</v>
      </c>
      <c r="AM229" s="72">
        <f>(SUMIFS('Banco de Indicadores Mun. (2)'!J:J,'Banco de Indicadores Mun. (2)'!B:B,'Banco de Indicadores - Mun. (1)'!B229,'Banco de Indicadores Mun. (2)'!A:A,'Banco de Indicadores - Mun. (1)'!A229) / VLOOKUP(D229,'Dados Base'!$B:$K,7,FALSE)) * 100</f>
        <v>5.9534115523465543</v>
      </c>
      <c r="AN229" s="72">
        <f>(SUMIFS('Banco de Indicadores Mun. (2)'!K:K,'Banco de Indicadores Mun. (2)'!B:B,'Banco de Indicadores - Mun. (1)'!B229,'Banco de Indicadores Mun. (2)'!A:A,'Banco de Indicadores - Mun. (1)'!A229) / VLOOKUP(D229,'Dados Base'!$B:$K,10,FALSE)) * 100</f>
        <v>2.2689737827715351</v>
      </c>
      <c r="AO229" s="21">
        <v>0</v>
      </c>
      <c r="AP229" s="125">
        <v>1.335559265442404</v>
      </c>
      <c r="AQ229" s="143">
        <v>0</v>
      </c>
      <c r="AR229" s="21">
        <v>8.4</v>
      </c>
      <c r="AS229" s="37">
        <v>43.31</v>
      </c>
      <c r="AT229" s="37">
        <v>43.31</v>
      </c>
      <c r="AU229" s="37">
        <v>38.979097068787745</v>
      </c>
      <c r="AV229" s="20">
        <v>5.1832850000000006</v>
      </c>
      <c r="AW229" s="21">
        <v>0</v>
      </c>
      <c r="AX229" s="21">
        <v>0</v>
      </c>
      <c r="AY229" s="21"/>
    </row>
    <row r="230" spans="1:51" ht="15" x14ac:dyDescent="0.25">
      <c r="A230" s="144">
        <v>2017</v>
      </c>
      <c r="B230" s="77" t="s">
        <v>230</v>
      </c>
      <c r="C230" s="78">
        <v>12</v>
      </c>
      <c r="D230" s="77">
        <v>3519808</v>
      </c>
      <c r="E230" s="78">
        <v>351980812</v>
      </c>
      <c r="F230" s="78" t="str">
        <f t="shared" si="7"/>
        <v>3519808122017</v>
      </c>
      <c r="G230" s="79">
        <v>0.8062021125845531</v>
      </c>
      <c r="H230" s="80">
        <f t="shared" si="6"/>
        <v>7867</v>
      </c>
      <c r="I230" s="81">
        <v>6800</v>
      </c>
      <c r="J230" s="82">
        <v>1067</v>
      </c>
      <c r="K230" s="83">
        <f>(H230)/VLOOKUP(D230,'Dados Base'!$B:$K,6,FALSE)</f>
        <v>21.664417701649548</v>
      </c>
      <c r="L230" s="84">
        <v>86.44</v>
      </c>
      <c r="M230" s="85" t="s">
        <v>702</v>
      </c>
      <c r="N230" s="86">
        <v>0.72</v>
      </c>
      <c r="O230" s="87" t="s">
        <v>691</v>
      </c>
      <c r="P230" s="87" t="s">
        <v>691</v>
      </c>
      <c r="Q230" s="87" t="s">
        <v>691</v>
      </c>
      <c r="R230" s="87" t="s">
        <v>691</v>
      </c>
      <c r="S230" s="87" t="s">
        <v>691</v>
      </c>
      <c r="T230" s="87" t="s">
        <v>691</v>
      </c>
      <c r="U230" s="87" t="s">
        <v>691</v>
      </c>
      <c r="V230" s="87" t="s">
        <v>691</v>
      </c>
      <c r="W230" s="87" t="s">
        <v>691</v>
      </c>
      <c r="X230" s="21"/>
      <c r="Y230" s="21">
        <v>4.87</v>
      </c>
      <c r="Z230" s="10">
        <v>327.07475999999997</v>
      </c>
      <c r="AA230" s="10">
        <v>48.873239999999996</v>
      </c>
      <c r="AB230" s="21">
        <v>1</v>
      </c>
      <c r="AC230" s="21">
        <v>0</v>
      </c>
      <c r="AD230" s="153">
        <f>VLOOKUP(D230,'Dados Base'!$B:$K,9,FALSE)*31536000/VLOOKUP($F230,F:H,MATCH(H229,F229:AF229,0),FALSE)</f>
        <v>14270.771577475531</v>
      </c>
      <c r="AE230" s="153">
        <f>VLOOKUP(D230,'Dados Base'!$B:$K,10,FALSE)*31536000/VLOOKUP($F230,F:H,MATCH(H229,F229:AF229,0),FALSE)</f>
        <v>1603.4574806152282</v>
      </c>
      <c r="AF230" s="21"/>
      <c r="AG230" s="21"/>
      <c r="AH230" s="21"/>
      <c r="AI230" s="21"/>
      <c r="AJ230" s="21"/>
      <c r="AK230" s="72">
        <f>(SUMIFS('Banco de Indicadores Mun. (2)'!I:I,'Banco de Indicadores Mun. (2)'!B:B,'Banco de Indicadores - Mun. (1)'!B230,'Banco de Indicadores Mun. (2)'!A:A,'Banco de Indicadores - Mun. (1)'!A230) / VLOOKUP(D230,'Dados Base'!$B:$K,8,FALSE)) * 100</f>
        <v>12.557918699186994</v>
      </c>
      <c r="AL230" s="72">
        <f>(SUMIFS('Banco de Indicadores Mun. (2)'!I:I,'Banco de Indicadores Mun. (2)'!B:B,'Banco de Indicadores - Mun. (1)'!B230,'Banco de Indicadores Mun. (2)'!A:A,'Banco de Indicadores - Mun. (1)'!A230) / VLOOKUP(D230,'Dados Base'!$B:$K,9,FALSE)) * 100</f>
        <v>4.3388314606741574</v>
      </c>
      <c r="AM230" s="72">
        <f>(SUMIFS('Banco de Indicadores Mun. (2)'!J:J,'Banco de Indicadores Mun. (2)'!B:B,'Banco de Indicadores - Mun. (1)'!B230,'Banco de Indicadores Mun. (2)'!A:A,'Banco de Indicadores - Mun. (1)'!A230) / VLOOKUP(D230,'Dados Base'!$B:$K,7,FALSE)) * 100</f>
        <v>17.117590361445782</v>
      </c>
      <c r="AN230" s="72">
        <f>(SUMIFS('Banco de Indicadores Mun. (2)'!K:K,'Banco de Indicadores Mun. (2)'!B:B,'Banco de Indicadores - Mun. (1)'!B230,'Banco de Indicadores Mun. (2)'!A:A,'Banco de Indicadores - Mun. (1)'!A230) / VLOOKUP(D230,'Dados Base'!$B:$K,10,FALSE)) * 100</f>
        <v>3.0965999999999996</v>
      </c>
      <c r="AO230" s="21">
        <v>0</v>
      </c>
      <c r="AP230" s="125">
        <v>0</v>
      </c>
      <c r="AQ230" s="143">
        <v>0</v>
      </c>
      <c r="AR230" s="21">
        <v>7.7</v>
      </c>
      <c r="AS230" s="37">
        <v>100</v>
      </c>
      <c r="AT230" s="37">
        <v>100</v>
      </c>
      <c r="AU230" s="37">
        <v>87</v>
      </c>
      <c r="AV230" s="20">
        <v>10</v>
      </c>
      <c r="AW230" s="21">
        <v>0</v>
      </c>
      <c r="AX230" s="21">
        <v>0</v>
      </c>
      <c r="AY230" s="21"/>
    </row>
    <row r="231" spans="1:51" ht="15" x14ac:dyDescent="0.25">
      <c r="A231" s="144">
        <v>2017</v>
      </c>
      <c r="B231" s="77" t="s">
        <v>231</v>
      </c>
      <c r="C231" s="78">
        <v>22</v>
      </c>
      <c r="D231" s="77">
        <v>3519907</v>
      </c>
      <c r="E231" s="78">
        <v>351990722</v>
      </c>
      <c r="F231" s="78" t="str">
        <f t="shared" si="7"/>
        <v>3519907222017</v>
      </c>
      <c r="G231" s="79">
        <v>0.38620825683579607</v>
      </c>
      <c r="H231" s="80">
        <f t="shared" si="6"/>
        <v>7828</v>
      </c>
      <c r="I231" s="81">
        <v>7189</v>
      </c>
      <c r="J231" s="82">
        <v>639</v>
      </c>
      <c r="K231" s="83">
        <f>(H231)/VLOOKUP(D231,'Dados Base'!$B:$K,6,FALSE)</f>
        <v>13.132685758384081</v>
      </c>
      <c r="L231" s="84">
        <v>91.84</v>
      </c>
      <c r="M231" s="85" t="s">
        <v>702</v>
      </c>
      <c r="N231" s="86">
        <v>0.73599999999999999</v>
      </c>
      <c r="O231" s="87" t="s">
        <v>691</v>
      </c>
      <c r="P231" s="87" t="s">
        <v>691</v>
      </c>
      <c r="Q231" s="87" t="s">
        <v>691</v>
      </c>
      <c r="R231" s="87" t="s">
        <v>691</v>
      </c>
      <c r="S231" s="87" t="s">
        <v>691</v>
      </c>
      <c r="T231" s="87" t="s">
        <v>691</v>
      </c>
      <c r="U231" s="87" t="s">
        <v>691</v>
      </c>
      <c r="V231" s="87" t="s">
        <v>691</v>
      </c>
      <c r="W231" s="87" t="s">
        <v>691</v>
      </c>
      <c r="X231" s="21"/>
      <c r="Y231" s="21">
        <v>5.04</v>
      </c>
      <c r="Z231" s="10">
        <v>313.73999999999995</v>
      </c>
      <c r="AA231" s="10">
        <v>74.790000000000006</v>
      </c>
      <c r="AB231" s="21">
        <v>0</v>
      </c>
      <c r="AC231" s="21">
        <v>0</v>
      </c>
      <c r="AD231" s="153">
        <f>VLOOKUP(D231,'Dados Base'!$B:$K,9,FALSE)*31536000/VLOOKUP($F231,F:H,MATCH(H230,F230:AF230,0),FALSE)</f>
        <v>19176.208482370977</v>
      </c>
      <c r="AE231" s="153">
        <f>VLOOKUP(D231,'Dados Base'!$B:$K,10,FALSE)*31536000/VLOOKUP($F231,F:H,MATCH(H230,F230:AF230,0),FALSE)</f>
        <v>2497.7414409810931</v>
      </c>
      <c r="AF231" s="21"/>
      <c r="AG231" s="21"/>
      <c r="AH231" s="21"/>
      <c r="AI231" s="21"/>
      <c r="AJ231" s="21"/>
      <c r="AK231" s="72">
        <f>(SUMIFS('Banco de Indicadores Mun. (2)'!I:I,'Banco de Indicadores Mun. (2)'!B:B,'Banco de Indicadores - Mun. (1)'!B231,'Banco de Indicadores Mun. (2)'!A:A,'Banco de Indicadores - Mun. (1)'!A231) / VLOOKUP(D231,'Dados Base'!$B:$K,8,FALSE)) * 100</f>
        <v>4.0301097560975609</v>
      </c>
      <c r="AL231" s="72">
        <f>(SUMIFS('Banco de Indicadores Mun. (2)'!I:I,'Banco de Indicadores Mun. (2)'!B:B,'Banco de Indicadores - Mun. (1)'!B231,'Banco de Indicadores Mun. (2)'!A:A,'Banco de Indicadores - Mun. (1)'!A231) / VLOOKUP(D231,'Dados Base'!$B:$K,9,FALSE)) * 100</f>
        <v>2.0827878151260504</v>
      </c>
      <c r="AM231" s="72">
        <f>(SUMIFS('Banco de Indicadores Mun. (2)'!J:J,'Banco de Indicadores Mun. (2)'!B:B,'Banco de Indicadores - Mun. (1)'!B231,'Banco de Indicadores Mun. (2)'!A:A,'Banco de Indicadores - Mun. (1)'!A231) / VLOOKUP(D231,'Dados Base'!$B:$K,7,FALSE)) * 100</f>
        <v>3.1914239130434785</v>
      </c>
      <c r="AN231" s="72">
        <f>(SUMIFS('Banco de Indicadores Mun. (2)'!K:K,'Banco de Indicadores Mun. (2)'!B:B,'Banco de Indicadores - Mun. (1)'!B231,'Banco de Indicadores Mun. (2)'!A:A,'Banco de Indicadores - Mun. (1)'!A231) / VLOOKUP(D231,'Dados Base'!$B:$K,10,FALSE)) * 100</f>
        <v>6.5191129032258086</v>
      </c>
      <c r="AO231" s="21">
        <v>0</v>
      </c>
      <c r="AP231" s="125">
        <v>0</v>
      </c>
      <c r="AQ231" s="143">
        <v>0</v>
      </c>
      <c r="AR231" s="21">
        <v>8.5</v>
      </c>
      <c r="AS231" s="37">
        <v>95</v>
      </c>
      <c r="AT231" s="37">
        <v>95</v>
      </c>
      <c r="AU231" s="37">
        <v>80.750521195274487</v>
      </c>
      <c r="AV231" s="20">
        <v>9.9250000000000007</v>
      </c>
      <c r="AW231" s="21">
        <v>0</v>
      </c>
      <c r="AX231" s="21">
        <v>0</v>
      </c>
      <c r="AY231" s="21"/>
    </row>
    <row r="232" spans="1:51" ht="15" x14ac:dyDescent="0.25">
      <c r="A232" s="144">
        <v>2017</v>
      </c>
      <c r="B232" s="77" t="s">
        <v>232</v>
      </c>
      <c r="C232" s="78">
        <v>13</v>
      </c>
      <c r="D232" s="77">
        <v>3520004</v>
      </c>
      <c r="E232" s="78">
        <v>352000413</v>
      </c>
      <c r="F232" s="78" t="str">
        <f t="shared" si="7"/>
        <v>3520004132017</v>
      </c>
      <c r="G232" s="79">
        <v>0.30639363296987021</v>
      </c>
      <c r="H232" s="80">
        <f t="shared" si="6"/>
        <v>23897</v>
      </c>
      <c r="I232" s="81">
        <v>23760</v>
      </c>
      <c r="J232" s="82">
        <v>137</v>
      </c>
      <c r="K232" s="83">
        <f>(H232)/VLOOKUP(D232,'Dados Base'!$B:$K,6,FALSE)</f>
        <v>247.32974539432828</v>
      </c>
      <c r="L232" s="84">
        <v>99.43</v>
      </c>
      <c r="M232" s="85" t="s">
        <v>702</v>
      </c>
      <c r="N232" s="86">
        <v>0.72699999999999998</v>
      </c>
      <c r="O232" s="87" t="s">
        <v>691</v>
      </c>
      <c r="P232" s="87" t="s">
        <v>691</v>
      </c>
      <c r="Q232" s="87" t="s">
        <v>691</v>
      </c>
      <c r="R232" s="87" t="s">
        <v>691</v>
      </c>
      <c r="S232" s="87" t="s">
        <v>691</v>
      </c>
      <c r="T232" s="87" t="s">
        <v>691</v>
      </c>
      <c r="U232" s="87" t="s">
        <v>691</v>
      </c>
      <c r="V232" s="87" t="s">
        <v>691</v>
      </c>
      <c r="W232" s="87" t="s">
        <v>691</v>
      </c>
      <c r="X232" s="21"/>
      <c r="Y232" s="21">
        <v>17.12</v>
      </c>
      <c r="Z232" s="10">
        <v>982.50407999999993</v>
      </c>
      <c r="AA232" s="10">
        <v>338.06591999999995</v>
      </c>
      <c r="AB232" s="21">
        <v>1</v>
      </c>
      <c r="AC232" s="21">
        <v>0</v>
      </c>
      <c r="AD232" s="153">
        <f>VLOOKUP(D232,'Dados Base'!$B:$K,9,FALSE)*31536000/VLOOKUP($F232,F:H,MATCH(H231,F231:AF231,0),FALSE)</f>
        <v>1042.5342093149768</v>
      </c>
      <c r="AE232" s="153">
        <f>VLOOKUP(D232,'Dados Base'!$B:$K,10,FALSE)*31536000/VLOOKUP($F232,F:H,MATCH(H231,F231:AF231,0),FALSE)</f>
        <v>118.76972004854161</v>
      </c>
      <c r="AF232" s="21"/>
      <c r="AG232" s="21"/>
      <c r="AH232" s="21"/>
      <c r="AI232" s="21"/>
      <c r="AJ232" s="21"/>
      <c r="AK232" s="72">
        <f>(SUMIFS('Banco de Indicadores Mun. (2)'!I:I,'Banco de Indicadores Mun. (2)'!B:B,'Banco de Indicadores - Mun. (1)'!B232,'Banco de Indicadores Mun. (2)'!A:A,'Banco de Indicadores - Mun. (1)'!A232) / VLOOKUP(D232,'Dados Base'!$B:$K,8,FALSE)) * 100</f>
        <v>53.363729729729734</v>
      </c>
      <c r="AL232" s="72">
        <f>(SUMIFS('Banco de Indicadores Mun. (2)'!I:I,'Banco de Indicadores Mun. (2)'!B:B,'Banco de Indicadores - Mun. (1)'!B232,'Banco de Indicadores Mun. (2)'!A:A,'Banco de Indicadores - Mun. (1)'!A232) / VLOOKUP(D232,'Dados Base'!$B:$K,9,FALSE)) * 100</f>
        <v>24.993139240506331</v>
      </c>
      <c r="AM232" s="72">
        <f>(SUMIFS('Banco de Indicadores Mun. (2)'!J:J,'Banco de Indicadores Mun. (2)'!B:B,'Banco de Indicadores - Mun. (1)'!B232,'Banco de Indicadores Mun. (2)'!A:A,'Banco de Indicadores - Mun. (1)'!A232) / VLOOKUP(D232,'Dados Base'!$B:$K,7,FALSE)) * 100</f>
        <v>70.40060714285714</v>
      </c>
      <c r="AN232" s="72">
        <f>(SUMIFS('Banco de Indicadores Mun. (2)'!K:K,'Banco de Indicadores Mun. (2)'!B:B,'Banco de Indicadores - Mun. (1)'!B232,'Banco de Indicadores Mun. (2)'!A:A,'Banco de Indicadores - Mun. (1)'!A232) / VLOOKUP(D232,'Dados Base'!$B:$K,10,FALSE)) * 100</f>
        <v>0.36011111111111116</v>
      </c>
      <c r="AO232" s="21">
        <v>0</v>
      </c>
      <c r="AP232" s="125">
        <v>0</v>
      </c>
      <c r="AQ232" s="143">
        <v>0</v>
      </c>
      <c r="AR232" s="21">
        <v>8.5</v>
      </c>
      <c r="AS232" s="37">
        <v>80</v>
      </c>
      <c r="AT232" s="37">
        <v>80</v>
      </c>
      <c r="AU232" s="37">
        <v>74.400000000000006</v>
      </c>
      <c r="AV232" s="20">
        <v>7.8360000000000003</v>
      </c>
      <c r="AW232" s="21">
        <v>0</v>
      </c>
      <c r="AX232" s="21">
        <v>0</v>
      </c>
      <c r="AY232" s="21"/>
    </row>
    <row r="233" spans="1:51" ht="15" x14ac:dyDescent="0.25">
      <c r="A233" s="144">
        <v>2017</v>
      </c>
      <c r="B233" s="77" t="s">
        <v>233</v>
      </c>
      <c r="C233" s="78">
        <v>8</v>
      </c>
      <c r="D233" s="77">
        <v>3520103</v>
      </c>
      <c r="E233" s="78">
        <v>35201038</v>
      </c>
      <c r="F233" s="78" t="str">
        <f t="shared" si="7"/>
        <v>352010382017</v>
      </c>
      <c r="G233" s="79">
        <v>0.60880225761146267</v>
      </c>
      <c r="H233" s="80">
        <f t="shared" si="6"/>
        <v>29037</v>
      </c>
      <c r="I233" s="81">
        <v>27630</v>
      </c>
      <c r="J233" s="82">
        <v>1407</v>
      </c>
      <c r="K233" s="83">
        <f>(H233)/VLOOKUP(D233,'Dados Base'!$B:$K,6,FALSE)</f>
        <v>62.163087923615421</v>
      </c>
      <c r="L233" s="84">
        <v>95.15</v>
      </c>
      <c r="M233" s="85" t="s">
        <v>702</v>
      </c>
      <c r="N233" s="86">
        <v>0.76800000000000002</v>
      </c>
      <c r="O233" s="87" t="s">
        <v>691</v>
      </c>
      <c r="P233" s="87" t="s">
        <v>691</v>
      </c>
      <c r="Q233" s="87" t="s">
        <v>691</v>
      </c>
      <c r="R233" s="87" t="s">
        <v>691</v>
      </c>
      <c r="S233" s="87" t="s">
        <v>691</v>
      </c>
      <c r="T233" s="87" t="s">
        <v>691</v>
      </c>
      <c r="U233" s="87" t="s">
        <v>691</v>
      </c>
      <c r="V233" s="87" t="s">
        <v>691</v>
      </c>
      <c r="W233" s="87" t="s">
        <v>691</v>
      </c>
      <c r="X233" s="21"/>
      <c r="Y233" s="21">
        <v>22.69</v>
      </c>
      <c r="Z233" s="10">
        <v>1407.0647160000001</v>
      </c>
      <c r="AA233" s="10">
        <v>124.48328399999995</v>
      </c>
      <c r="AB233" s="21">
        <v>3</v>
      </c>
      <c r="AC233" s="21">
        <v>0</v>
      </c>
      <c r="AD233" s="153">
        <f>VLOOKUP(D233,'Dados Base'!$B:$K,9,FALSE)*31536000/VLOOKUP($F233,F:H,MATCH(H232,F232:AF232,0),FALSE)</f>
        <v>8243.2152081826644</v>
      </c>
      <c r="AE233" s="153">
        <f>VLOOKUP(D233,'Dados Base'!$B:$K,10,FALSE)*31536000/VLOOKUP($F233,F:H,MATCH(H232,F232:AF232,0),FALSE)</f>
        <v>1010.0382270895755</v>
      </c>
      <c r="AF233" s="21"/>
      <c r="AG233" s="21"/>
      <c r="AH233" s="21"/>
      <c r="AI233" s="21"/>
      <c r="AJ233" s="21"/>
      <c r="AK233" s="72">
        <f>(SUMIFS('Banco de Indicadores Mun. (2)'!I:I,'Banco de Indicadores Mun. (2)'!B:B,'Banco de Indicadores - Mun. (1)'!B233,'Banco de Indicadores Mun. (2)'!A:A,'Banco de Indicadores - Mun. (1)'!A233) / VLOOKUP(D233,'Dados Base'!$B:$K,8,FALSE)) * 100</f>
        <v>5.948417721518986</v>
      </c>
      <c r="AL233" s="72">
        <f>(SUMIFS('Banco de Indicadores Mun. (2)'!I:I,'Banco de Indicadores Mun. (2)'!B:B,'Banco de Indicadores - Mun. (1)'!B233,'Banco de Indicadores Mun. (2)'!A:A,'Banco de Indicadores - Mun. (1)'!A233) / VLOOKUP(D233,'Dados Base'!$B:$K,9,FALSE)) * 100</f>
        <v>1.8574110671936757</v>
      </c>
      <c r="AM233" s="72">
        <f>(SUMIFS('Banco de Indicadores Mun. (2)'!J:J,'Banco de Indicadores Mun. (2)'!B:B,'Banco de Indicadores - Mun. (1)'!B233,'Banco de Indicadores Mun. (2)'!A:A,'Banco de Indicadores - Mun. (1)'!A233) / VLOOKUP(D233,'Dados Base'!$B:$K,7,FALSE)) * 100</f>
        <v>0.62387500000000007</v>
      </c>
      <c r="AN233" s="72">
        <f>(SUMIFS('Banco de Indicadores Mun. (2)'!K:K,'Banco de Indicadores Mun. (2)'!B:B,'Banco de Indicadores - Mun. (1)'!B233,'Banco de Indicadores Mun. (2)'!A:A,'Banco de Indicadores - Mun. (1)'!A233) / VLOOKUP(D233,'Dados Base'!$B:$K,10,FALSE)) * 100</f>
        <v>14.192870967741932</v>
      </c>
      <c r="AO233" s="21">
        <v>0</v>
      </c>
      <c r="AP233" s="125">
        <v>0</v>
      </c>
      <c r="AQ233" s="143">
        <v>0</v>
      </c>
      <c r="AR233" s="21" t="s">
        <v>692</v>
      </c>
      <c r="AS233" s="37">
        <v>95.7</v>
      </c>
      <c r="AT233" s="37">
        <v>95.7</v>
      </c>
      <c r="AU233" s="37">
        <v>91.872061208659474</v>
      </c>
      <c r="AV233" s="20">
        <v>9.9355000000000011</v>
      </c>
      <c r="AW233" s="21">
        <v>0</v>
      </c>
      <c r="AX233" s="21">
        <v>0</v>
      </c>
      <c r="AY233" s="21"/>
    </row>
    <row r="234" spans="1:51" ht="15" x14ac:dyDescent="0.25">
      <c r="A234" s="144">
        <v>2017</v>
      </c>
      <c r="B234" s="77" t="s">
        <v>234</v>
      </c>
      <c r="C234" s="78">
        <v>2</v>
      </c>
      <c r="D234" s="77">
        <v>3520202</v>
      </c>
      <c r="E234" s="78">
        <v>35202022</v>
      </c>
      <c r="F234" s="78" t="str">
        <f t="shared" si="7"/>
        <v>352020222017</v>
      </c>
      <c r="G234" s="79">
        <v>0.47573281428958669</v>
      </c>
      <c r="H234" s="80">
        <f t="shared" si="6"/>
        <v>9169</v>
      </c>
      <c r="I234" s="81">
        <v>7696</v>
      </c>
      <c r="J234" s="82">
        <v>1473</v>
      </c>
      <c r="K234" s="83">
        <f>(H234)/VLOOKUP(D234,'Dados Base'!$B:$K,6,FALSE)</f>
        <v>31.259375426155735</v>
      </c>
      <c r="L234" s="84">
        <v>83.93</v>
      </c>
      <c r="M234" s="85" t="s">
        <v>702</v>
      </c>
      <c r="N234" s="86">
        <v>0.71099999999999997</v>
      </c>
      <c r="O234" s="87" t="s">
        <v>691</v>
      </c>
      <c r="P234" s="87" t="s">
        <v>691</v>
      </c>
      <c r="Q234" s="87" t="s">
        <v>691</v>
      </c>
      <c r="R234" s="87" t="s">
        <v>691</v>
      </c>
      <c r="S234" s="87" t="s">
        <v>691</v>
      </c>
      <c r="T234" s="87" t="s">
        <v>691</v>
      </c>
      <c r="U234" s="87" t="s">
        <v>691</v>
      </c>
      <c r="V234" s="87" t="s">
        <v>691</v>
      </c>
      <c r="W234" s="87" t="s">
        <v>691</v>
      </c>
      <c r="X234" s="21"/>
      <c r="Y234" s="21">
        <v>5.24</v>
      </c>
      <c r="Z234" s="10">
        <v>110.25973799999997</v>
      </c>
      <c r="AA234" s="10">
        <v>294.20026200000001</v>
      </c>
      <c r="AB234" s="21">
        <v>1</v>
      </c>
      <c r="AC234" s="21">
        <v>0</v>
      </c>
      <c r="AD234" s="153">
        <f>VLOOKUP(D234,'Dados Base'!$B:$K,9,FALSE)*31536000/VLOOKUP($F234,F:H,MATCH(H233,F233:AF233,0),FALSE)</f>
        <v>15030.245392082015</v>
      </c>
      <c r="AE234" s="153">
        <f>VLOOKUP(D234,'Dados Base'!$B:$K,10,FALSE)*31536000/VLOOKUP($F234,F:H,MATCH(H233,F233:AF233,0),FALSE)</f>
        <v>1513.3427854727886</v>
      </c>
      <c r="AF234" s="21"/>
      <c r="AG234" s="21"/>
      <c r="AH234" s="21"/>
      <c r="AI234" s="21"/>
      <c r="AJ234" s="21"/>
      <c r="AK234" s="72">
        <f>(SUMIFS('Banco de Indicadores Mun. (2)'!I:I,'Banco de Indicadores Mun. (2)'!B:B,'Banco de Indicadores - Mun. (1)'!B234,'Banco de Indicadores Mun. (2)'!A:A,'Banco de Indicadores - Mun. (1)'!A234) / VLOOKUP(D234,'Dados Base'!$B:$K,8,FALSE)) * 100</f>
        <v>11.51014285714286</v>
      </c>
      <c r="AL234" s="72">
        <f>(SUMIFS('Banco de Indicadores Mun. (2)'!I:I,'Banco de Indicadores Mun. (2)'!B:B,'Banco de Indicadores - Mun. (1)'!B234,'Banco de Indicadores Mun. (2)'!A:A,'Banco de Indicadores - Mun. (1)'!A234) / VLOOKUP(D234,'Dados Base'!$B:$K,9,FALSE)) * 100</f>
        <v>4.9780709382151036</v>
      </c>
      <c r="AM234" s="72">
        <f>(SUMIFS('Banco de Indicadores Mun. (2)'!J:J,'Banco de Indicadores Mun. (2)'!B:B,'Banco de Indicadores - Mun. (1)'!B234,'Banco de Indicadores Mun. (2)'!A:A,'Banco de Indicadores - Mun. (1)'!A234) / VLOOKUP(D234,'Dados Base'!$B:$K,7,FALSE)) * 100</f>
        <v>14.570731034482762</v>
      </c>
      <c r="AN234" s="72">
        <f>(SUMIFS('Banco de Indicadores Mun. (2)'!K:K,'Banco de Indicadores Mun. (2)'!B:B,'Banco de Indicadores - Mun. (1)'!B234,'Banco de Indicadores Mun. (2)'!A:A,'Banco de Indicadores - Mun. (1)'!A234) / VLOOKUP(D234,'Dados Base'!$B:$K,10,FALSE)) * 100</f>
        <v>1.4241136363636366</v>
      </c>
      <c r="AO234" s="21">
        <v>0</v>
      </c>
      <c r="AP234" s="125">
        <v>0</v>
      </c>
      <c r="AQ234" s="143">
        <v>0</v>
      </c>
      <c r="AR234" s="21">
        <v>8.3000000000000007</v>
      </c>
      <c r="AS234" s="37">
        <v>30.63</v>
      </c>
      <c r="AT234" s="37">
        <v>30.630000000000003</v>
      </c>
      <c r="AU234" s="37">
        <v>27.260974632843784</v>
      </c>
      <c r="AV234" s="20">
        <v>4.2313954999999996</v>
      </c>
      <c r="AW234" s="21">
        <v>1</v>
      </c>
      <c r="AX234" s="21">
        <v>0</v>
      </c>
      <c r="AY234" s="21"/>
    </row>
    <row r="235" spans="1:51" ht="15" x14ac:dyDescent="0.25">
      <c r="A235" s="144">
        <v>2017</v>
      </c>
      <c r="B235" s="77" t="s">
        <v>235</v>
      </c>
      <c r="C235" s="78">
        <v>11</v>
      </c>
      <c r="D235" s="77">
        <v>3520301</v>
      </c>
      <c r="E235" s="78">
        <v>352030111</v>
      </c>
      <c r="F235" s="78" t="str">
        <f t="shared" si="7"/>
        <v>3520301112017</v>
      </c>
      <c r="G235" s="79">
        <v>0.19953866730106906</v>
      </c>
      <c r="H235" s="80">
        <f t="shared" si="6"/>
        <v>29235</v>
      </c>
      <c r="I235" s="81">
        <v>25511</v>
      </c>
      <c r="J235" s="82">
        <v>3724</v>
      </c>
      <c r="K235" s="83">
        <f>(H235)/VLOOKUP(D235,'Dados Base'!$B:$K,6,FALSE)</f>
        <v>14.758294125961674</v>
      </c>
      <c r="L235" s="84">
        <v>87.26</v>
      </c>
      <c r="M235" s="85" t="s">
        <v>702</v>
      </c>
      <c r="N235" s="86">
        <v>0.72599999999999998</v>
      </c>
      <c r="O235" s="87" t="s">
        <v>691</v>
      </c>
      <c r="P235" s="87" t="s">
        <v>691</v>
      </c>
      <c r="Q235" s="87" t="s">
        <v>691</v>
      </c>
      <c r="R235" s="87" t="s">
        <v>691</v>
      </c>
      <c r="S235" s="87" t="s">
        <v>691</v>
      </c>
      <c r="T235" s="87" t="s">
        <v>691</v>
      </c>
      <c r="U235" s="87" t="s">
        <v>691</v>
      </c>
      <c r="V235" s="87" t="s">
        <v>691</v>
      </c>
      <c r="W235" s="87" t="s">
        <v>691</v>
      </c>
      <c r="X235" s="21"/>
      <c r="Y235" s="21">
        <v>20.98</v>
      </c>
      <c r="Z235" s="10">
        <v>557.73473400000023</v>
      </c>
      <c r="AA235" s="10">
        <v>858.68526599999984</v>
      </c>
      <c r="AB235" s="21">
        <v>4</v>
      </c>
      <c r="AC235" s="21">
        <v>0</v>
      </c>
      <c r="AD235" s="153">
        <f>VLOOKUP(D235,'Dados Base'!$B:$K,9,FALSE)*31536000/VLOOKUP($F235,F:H,MATCH(H234,F234:AF234,0),FALSE)</f>
        <v>63557.418163160597</v>
      </c>
      <c r="AE235" s="153">
        <f>VLOOKUP(D235,'Dados Base'!$B:$K,10,FALSE)*31536000/VLOOKUP($F235,F:H,MATCH(H234,F234:AF234,0),FALSE)</f>
        <v>8208.9604925602871</v>
      </c>
      <c r="AF235" s="21"/>
      <c r="AG235" s="21"/>
      <c r="AH235" s="21"/>
      <c r="AI235" s="21"/>
      <c r="AJ235" s="21"/>
      <c r="AK235" s="72">
        <f>(SUMIFS('Banco de Indicadores Mun. (2)'!I:I,'Banco de Indicadores Mun. (2)'!B:B,'Banco de Indicadores - Mun. (1)'!B235,'Banco de Indicadores Mun. (2)'!A:A,'Banco de Indicadores - Mun. (1)'!A235) / VLOOKUP(D235,'Dados Base'!$B:$K,8,FALSE)) * 100</f>
        <v>0.16542240373395564</v>
      </c>
      <c r="AL235" s="72">
        <f>(SUMIFS('Banco de Indicadores Mun. (2)'!I:I,'Banco de Indicadores Mun. (2)'!B:B,'Banco de Indicadores - Mun. (1)'!B235,'Banco de Indicadores Mun. (2)'!A:A,'Banco de Indicadores - Mun. (1)'!A235) / VLOOKUP(D235,'Dados Base'!$B:$K,9,FALSE)) * 100</f>
        <v>7.2182790224032567E-2</v>
      </c>
      <c r="AM235" s="72">
        <f>(SUMIFS('Banco de Indicadores Mun. (2)'!J:J,'Banco de Indicadores Mun. (2)'!B:B,'Banco de Indicadores - Mun. (1)'!B235,'Banco de Indicadores Mun. (2)'!A:A,'Banco de Indicadores - Mun. (1)'!A235) / VLOOKUP(D235,'Dados Base'!$B:$K,7,FALSE)) * 100</f>
        <v>0.22100994475138117</v>
      </c>
      <c r="AN235" s="72">
        <f>(SUMIFS('Banco de Indicadores Mun. (2)'!K:K,'Banco de Indicadores Mun. (2)'!B:B,'Banco de Indicadores - Mun. (1)'!B235,'Banco de Indicadores Mun. (2)'!A:A,'Banco de Indicadores - Mun. (1)'!A235) / VLOOKUP(D235,'Dados Base'!$B:$K,10,FALSE)) * 100</f>
        <v>3.3210249671484893E-2</v>
      </c>
      <c r="AO235" s="21">
        <v>0</v>
      </c>
      <c r="AP235" s="125">
        <v>0</v>
      </c>
      <c r="AQ235" s="143">
        <v>0</v>
      </c>
      <c r="AR235" s="21">
        <v>8.5</v>
      </c>
      <c r="AS235" s="37">
        <v>58.77</v>
      </c>
      <c r="AT235" s="37">
        <v>58.77000000000001</v>
      </c>
      <c r="AU235" s="37">
        <v>39.376366755623344</v>
      </c>
      <c r="AV235" s="20">
        <v>5.4409834999999998</v>
      </c>
      <c r="AW235" s="21">
        <v>0</v>
      </c>
      <c r="AX235" s="21">
        <v>0</v>
      </c>
      <c r="AY235" s="21"/>
    </row>
    <row r="236" spans="1:51" ht="15" x14ac:dyDescent="0.25">
      <c r="A236" s="144">
        <v>2017</v>
      </c>
      <c r="B236" s="77" t="s">
        <v>236</v>
      </c>
      <c r="C236" s="78">
        <v>11</v>
      </c>
      <c r="D236" s="77">
        <v>3520426</v>
      </c>
      <c r="E236" s="78">
        <v>352042611</v>
      </c>
      <c r="F236" s="78" t="str">
        <f t="shared" si="7"/>
        <v>3520426112017</v>
      </c>
      <c r="G236" s="79">
        <v>1.7929480110687734</v>
      </c>
      <c r="H236" s="80">
        <f t="shared" si="6"/>
        <v>9901</v>
      </c>
      <c r="I236" s="81">
        <v>9901</v>
      </c>
      <c r="J236" s="82">
        <v>0</v>
      </c>
      <c r="K236" s="83">
        <f>(H236)/VLOOKUP(D236,'Dados Base'!$B:$K,6,FALSE)</f>
        <v>52.516840821089481</v>
      </c>
      <c r="L236" s="84">
        <v>100</v>
      </c>
      <c r="M236" s="85" t="s">
        <v>702</v>
      </c>
      <c r="N236" s="86">
        <v>0.72499999999999998</v>
      </c>
      <c r="O236" s="87" t="s">
        <v>691</v>
      </c>
      <c r="P236" s="87" t="s">
        <v>691</v>
      </c>
      <c r="Q236" s="87" t="s">
        <v>691</v>
      </c>
      <c r="R236" s="87" t="s">
        <v>691</v>
      </c>
      <c r="S236" s="87" t="s">
        <v>691</v>
      </c>
      <c r="T236" s="87" t="s">
        <v>691</v>
      </c>
      <c r="U236" s="87" t="s">
        <v>691</v>
      </c>
      <c r="V236" s="87" t="s">
        <v>691</v>
      </c>
      <c r="W236" s="87" t="s">
        <v>691</v>
      </c>
      <c r="X236" s="21"/>
      <c r="Y236" s="21">
        <v>7.46</v>
      </c>
      <c r="Z236" s="10">
        <v>211.01046479999997</v>
      </c>
      <c r="AA236" s="10">
        <v>364.41353520000001</v>
      </c>
      <c r="AB236" s="21">
        <v>1</v>
      </c>
      <c r="AC236" s="21">
        <v>0</v>
      </c>
      <c r="AD236" s="153">
        <f>VLOOKUP(D236,'Dados Base'!$B:$K,9,FALSE)*31536000/VLOOKUP($F236,F:H,MATCH(H235,F235:AF235,0),FALSE)</f>
        <v>18187.108372891627</v>
      </c>
      <c r="AE236" s="153">
        <f>VLOOKUP(D236,'Dados Base'!$B:$K,10,FALSE)*31536000/VLOOKUP($F236,F:H,MATCH(H235,F235:AF235,0),FALSE)</f>
        <v>2356.9982830017179</v>
      </c>
      <c r="AF236" s="21"/>
      <c r="AG236" s="21"/>
      <c r="AH236" s="21"/>
      <c r="AI236" s="21"/>
      <c r="AJ236" s="21"/>
      <c r="AK236" s="72">
        <f>(SUMIFS('Banco de Indicadores Mun. (2)'!I:I,'Banco de Indicadores Mun. (2)'!B:B,'Banco de Indicadores - Mun. (1)'!B236,'Banco de Indicadores Mun. (2)'!A:A,'Banco de Indicadores - Mun. (1)'!A236) / VLOOKUP(D236,'Dados Base'!$B:$K,8,FALSE)) * 100</f>
        <v>0</v>
      </c>
      <c r="AL236" s="72">
        <f>(SUMIFS('Banco de Indicadores Mun. (2)'!I:I,'Banco de Indicadores Mun. (2)'!B:B,'Banco de Indicadores - Mun. (1)'!B236,'Banco de Indicadores Mun. (2)'!A:A,'Banco de Indicadores - Mun. (1)'!A236) / VLOOKUP(D236,'Dados Base'!$B:$K,9,FALSE)) * 100</f>
        <v>0</v>
      </c>
      <c r="AM236" s="72">
        <f>(SUMIFS('Banco de Indicadores Mun. (2)'!J:J,'Banco de Indicadores Mun. (2)'!B:B,'Banco de Indicadores - Mun. (1)'!B236,'Banco de Indicadores Mun. (2)'!A:A,'Banco de Indicadores - Mun. (1)'!A236) / VLOOKUP(D236,'Dados Base'!$B:$K,7,FALSE)) * 100</f>
        <v>0</v>
      </c>
      <c r="AN236" s="72">
        <f>(SUMIFS('Banco de Indicadores Mun. (2)'!K:K,'Banco de Indicadores Mun. (2)'!B:B,'Banco de Indicadores - Mun. (1)'!B236,'Banco de Indicadores Mun. (2)'!A:A,'Banco de Indicadores - Mun. (1)'!A236) / VLOOKUP(D236,'Dados Base'!$B:$K,10,FALSE)) * 100</f>
        <v>0</v>
      </c>
      <c r="AO236" s="21">
        <v>0</v>
      </c>
      <c r="AP236" s="125">
        <v>0</v>
      </c>
      <c r="AQ236" s="143">
        <v>0</v>
      </c>
      <c r="AR236" s="21">
        <v>8.5</v>
      </c>
      <c r="AS236" s="37">
        <v>40.520000000000003</v>
      </c>
      <c r="AT236" s="37">
        <v>40.520000000000003</v>
      </c>
      <c r="AU236" s="37">
        <v>36.67043168168167</v>
      </c>
      <c r="AV236" s="20">
        <v>4.9913890000000007</v>
      </c>
      <c r="AW236" s="21">
        <v>0</v>
      </c>
      <c r="AX236" s="21">
        <v>0</v>
      </c>
      <c r="AY236" s="21"/>
    </row>
    <row r="237" spans="1:51" ht="15" x14ac:dyDescent="0.25">
      <c r="A237" s="144">
        <v>2017</v>
      </c>
      <c r="B237" s="77" t="s">
        <v>237</v>
      </c>
      <c r="C237" s="78">
        <v>18</v>
      </c>
      <c r="D237" s="77">
        <v>3520442</v>
      </c>
      <c r="E237" s="78">
        <v>352044218</v>
      </c>
      <c r="F237" s="78" t="str">
        <f t="shared" si="7"/>
        <v>3520442182017</v>
      </c>
      <c r="G237" s="79">
        <v>0.31527316789317084</v>
      </c>
      <c r="H237" s="80">
        <f t="shared" si="6"/>
        <v>25591</v>
      </c>
      <c r="I237" s="81">
        <v>24015</v>
      </c>
      <c r="J237" s="82">
        <v>1576</v>
      </c>
      <c r="K237" s="83">
        <f>(H237)/VLOOKUP(D237,'Dados Base'!$B:$K,6,FALSE)</f>
        <v>38.810700961509298</v>
      </c>
      <c r="L237" s="84">
        <v>93.84</v>
      </c>
      <c r="M237" s="85" t="s">
        <v>702</v>
      </c>
      <c r="N237" s="86">
        <v>0.81200000000000006</v>
      </c>
      <c r="O237" s="87" t="s">
        <v>691</v>
      </c>
      <c r="P237" s="87" t="s">
        <v>691</v>
      </c>
      <c r="Q237" s="87" t="s">
        <v>691</v>
      </c>
      <c r="R237" s="87" t="s">
        <v>691</v>
      </c>
      <c r="S237" s="87" t="s">
        <v>691</v>
      </c>
      <c r="T237" s="87" t="s">
        <v>691</v>
      </c>
      <c r="U237" s="87" t="s">
        <v>691</v>
      </c>
      <c r="V237" s="87" t="s">
        <v>691</v>
      </c>
      <c r="W237" s="87" t="s">
        <v>691</v>
      </c>
      <c r="X237" s="21"/>
      <c r="Y237" s="21">
        <v>17.43</v>
      </c>
      <c r="Z237" s="10">
        <v>744.89111999999989</v>
      </c>
      <c r="AA237" s="10">
        <v>599.97888</v>
      </c>
      <c r="AB237" s="21">
        <v>1</v>
      </c>
      <c r="AC237" s="21">
        <v>0</v>
      </c>
      <c r="AD237" s="153">
        <f>VLOOKUP(D237,'Dados Base'!$B:$K,9,FALSE)*31536000/VLOOKUP($F237,F:H,MATCH(H236,F236:AF236,0),FALSE)</f>
        <v>6013.6641788128636</v>
      </c>
      <c r="AE237" s="153">
        <f>VLOOKUP(D237,'Dados Base'!$B:$K,10,FALSE)*31536000/VLOOKUP($F237,F:H,MATCH(H236,F236:AF236,0),FALSE)</f>
        <v>480.60021101168394</v>
      </c>
      <c r="AF237" s="21"/>
      <c r="AG237" s="21"/>
      <c r="AH237" s="21"/>
      <c r="AI237" s="21"/>
      <c r="AJ237" s="21"/>
      <c r="AK237" s="72">
        <f>(SUMIFS('Banco de Indicadores Mun. (2)'!I:I,'Banco de Indicadores Mun. (2)'!B:B,'Banco de Indicadores - Mun. (1)'!B237,'Banco de Indicadores Mun. (2)'!A:A,'Banco de Indicadores - Mun. (1)'!A237) / VLOOKUP(D237,'Dados Base'!$B:$K,8,FALSE)) * 100</f>
        <v>9.5382337662337662</v>
      </c>
      <c r="AL237" s="72">
        <f>(SUMIFS('Banco de Indicadores Mun. (2)'!I:I,'Banco de Indicadores Mun. (2)'!B:B,'Banco de Indicadores - Mun. (1)'!B237,'Banco de Indicadores Mun. (2)'!A:A,'Banco de Indicadores - Mun. (1)'!A237) / VLOOKUP(D237,'Dados Base'!$B:$K,9,FALSE)) * 100</f>
        <v>3.0100163934426232</v>
      </c>
      <c r="AM237" s="72">
        <f>(SUMIFS('Banco de Indicadores Mun. (2)'!J:J,'Banco de Indicadores Mun. (2)'!B:B,'Banco de Indicadores - Mun. (1)'!B237,'Banco de Indicadores Mun. (2)'!A:A,'Banco de Indicadores - Mun. (1)'!A237) / VLOOKUP(D237,'Dados Base'!$B:$K,7,FALSE)) * 100</f>
        <v>1.5417652173913046</v>
      </c>
      <c r="AN237" s="72">
        <f>(SUMIFS('Banco de Indicadores Mun. (2)'!K:K,'Banco de Indicadores Mun. (2)'!B:B,'Banco de Indicadores - Mun. (1)'!B237,'Banco de Indicadores Mun. (2)'!A:A,'Banco de Indicadores - Mun. (1)'!A237) / VLOOKUP(D237,'Dados Base'!$B:$K,10,FALSE)) * 100</f>
        <v>33.117564102564096</v>
      </c>
      <c r="AO237" s="21">
        <v>0</v>
      </c>
      <c r="AP237" s="125">
        <v>0</v>
      </c>
      <c r="AQ237" s="143">
        <v>0</v>
      </c>
      <c r="AR237" s="21">
        <v>9.6</v>
      </c>
      <c r="AS237" s="37">
        <v>90.8</v>
      </c>
      <c r="AT237" s="37">
        <v>90.8</v>
      </c>
      <c r="AU237" s="37">
        <v>55.38759285284079</v>
      </c>
      <c r="AV237" s="20">
        <v>6.9622199999999994</v>
      </c>
      <c r="AW237" s="21">
        <v>0</v>
      </c>
      <c r="AX237" s="21">
        <v>0</v>
      </c>
      <c r="AY237" s="21"/>
    </row>
    <row r="238" spans="1:51" ht="15" x14ac:dyDescent="0.25">
      <c r="A238" s="144">
        <v>2017</v>
      </c>
      <c r="B238" s="77" t="s">
        <v>238</v>
      </c>
      <c r="C238" s="78">
        <v>3</v>
      </c>
      <c r="D238" s="77">
        <v>3520400</v>
      </c>
      <c r="E238" s="78">
        <v>35204003</v>
      </c>
      <c r="F238" s="78" t="str">
        <f t="shared" si="7"/>
        <v>352040032017</v>
      </c>
      <c r="G238" s="79">
        <v>2.131650190895984</v>
      </c>
      <c r="H238" s="80">
        <f t="shared" si="6"/>
        <v>31988</v>
      </c>
      <c r="I238" s="81">
        <v>31768</v>
      </c>
      <c r="J238" s="82">
        <v>220</v>
      </c>
      <c r="K238" s="83">
        <f>(H238)/VLOOKUP(D238,'Dados Base'!$B:$K,6,FALSE)</f>
        <v>91.840367499282223</v>
      </c>
      <c r="L238" s="84">
        <v>99.31</v>
      </c>
      <c r="M238" s="85" t="s">
        <v>702</v>
      </c>
      <c r="N238" s="86">
        <v>0.75600000000000001</v>
      </c>
      <c r="O238" s="87" t="s">
        <v>691</v>
      </c>
      <c r="P238" s="87" t="s">
        <v>691</v>
      </c>
      <c r="Q238" s="87" t="s">
        <v>691</v>
      </c>
      <c r="R238" s="87" t="s">
        <v>691</v>
      </c>
      <c r="S238" s="87" t="s">
        <v>691</v>
      </c>
      <c r="T238" s="87" t="s">
        <v>691</v>
      </c>
      <c r="U238" s="87" t="s">
        <v>691</v>
      </c>
      <c r="V238" s="87" t="s">
        <v>691</v>
      </c>
      <c r="W238" s="87" t="s">
        <v>691</v>
      </c>
      <c r="X238" s="21"/>
      <c r="Y238" s="21">
        <v>26.5</v>
      </c>
      <c r="Z238" s="10">
        <v>22.084785000000011</v>
      </c>
      <c r="AA238" s="10">
        <v>1766.665215</v>
      </c>
      <c r="AB238" s="21">
        <v>5</v>
      </c>
      <c r="AC238" s="21">
        <v>0</v>
      </c>
      <c r="AD238" s="153">
        <f>VLOOKUP(D238,'Dados Base'!$B:$K,9,FALSE)*31536000/VLOOKUP($F238,F:H,MATCH(H237,F237:AF237,0),FALSE)</f>
        <v>19106.154808053019</v>
      </c>
      <c r="AE238" s="153">
        <f>VLOOKUP(D238,'Dados Base'!$B:$K,10,FALSE)*31536000/VLOOKUP($F238,F:H,MATCH(H237,F237:AF237,0),FALSE)</f>
        <v>2099.902463423784</v>
      </c>
      <c r="AF238" s="21"/>
      <c r="AG238" s="21"/>
      <c r="AH238" s="21"/>
      <c r="AI238" s="21"/>
      <c r="AJ238" s="21"/>
      <c r="AK238" s="72">
        <f>(SUMIFS('Banco de Indicadores Mun. (2)'!I:I,'Banco de Indicadores Mun. (2)'!B:B,'Banco de Indicadores - Mun. (1)'!B238,'Banco de Indicadores Mun. (2)'!A:A,'Banco de Indicadores - Mun. (1)'!A238) / VLOOKUP(D238,'Dados Base'!$B:$K,8,FALSE)) * 100</f>
        <v>2.2501800281293938</v>
      </c>
      <c r="AL238" s="72">
        <f>(SUMIFS('Banco de Indicadores Mun. (2)'!I:I,'Banco de Indicadores Mun. (2)'!B:B,'Banco de Indicadores - Mun. (1)'!B238,'Banco de Indicadores Mun. (2)'!A:A,'Banco de Indicadores - Mun. (1)'!A238) / VLOOKUP(D238,'Dados Base'!$B:$K,9,FALSE)) * 100</f>
        <v>0.82553044375644946</v>
      </c>
      <c r="AM238" s="72">
        <f>(SUMIFS('Banco de Indicadores Mun. (2)'!J:J,'Banco de Indicadores Mun. (2)'!B:B,'Banco de Indicadores - Mun. (1)'!B238,'Banco de Indicadores Mun. (2)'!A:A,'Banco de Indicadores - Mun. (1)'!A238) / VLOOKUP(D238,'Dados Base'!$B:$K,7,FALSE)) * 100</f>
        <v>3.2092168674698773</v>
      </c>
      <c r="AN238" s="72">
        <f>(SUMIFS('Banco de Indicadores Mun. (2)'!K:K,'Banco de Indicadores Mun. (2)'!B:B,'Banco de Indicadores - Mun. (1)'!B238,'Banco de Indicadores Mun. (2)'!A:A,'Banco de Indicadores - Mun. (1)'!A238) / VLOOKUP(D238,'Dados Base'!$B:$K,10,FALSE)) * 100</f>
        <v>7.9248826291079821E-3</v>
      </c>
      <c r="AO238" s="21">
        <v>0</v>
      </c>
      <c r="AP238" s="125">
        <v>0</v>
      </c>
      <c r="AQ238" s="143">
        <v>0</v>
      </c>
      <c r="AR238" s="21">
        <v>9</v>
      </c>
      <c r="AS238" s="37">
        <v>35.270000000000003</v>
      </c>
      <c r="AT238" s="37">
        <v>1.4108000000000003</v>
      </c>
      <c r="AU238" s="37">
        <v>1.2346490566037716</v>
      </c>
      <c r="AV238" s="20">
        <v>1.1692941591006425</v>
      </c>
      <c r="AW238" s="21">
        <v>2</v>
      </c>
      <c r="AX238" s="21">
        <v>0</v>
      </c>
      <c r="AY238" s="21"/>
    </row>
    <row r="239" spans="1:51" ht="15" x14ac:dyDescent="0.25">
      <c r="A239" s="144">
        <v>2017</v>
      </c>
      <c r="B239" s="77" t="s">
        <v>239</v>
      </c>
      <c r="C239" s="78">
        <v>5</v>
      </c>
      <c r="D239" s="77">
        <v>3520509</v>
      </c>
      <c r="E239" s="78">
        <v>35205095</v>
      </c>
      <c r="F239" s="78" t="str">
        <f t="shared" si="7"/>
        <v>352050952017</v>
      </c>
      <c r="G239" s="79">
        <v>2.3340985593885977</v>
      </c>
      <c r="H239" s="80">
        <f t="shared" si="6"/>
        <v>232586</v>
      </c>
      <c r="I239" s="81">
        <v>230248</v>
      </c>
      <c r="J239" s="82">
        <v>2338</v>
      </c>
      <c r="K239" s="83">
        <f>(H239)/VLOOKUP(D239,'Dados Base'!$B:$K,6,FALSE)</f>
        <v>748.92452344152503</v>
      </c>
      <c r="L239" s="84">
        <v>98.99</v>
      </c>
      <c r="M239" s="85" t="s">
        <v>702</v>
      </c>
      <c r="N239" s="86">
        <v>0.78800000000000003</v>
      </c>
      <c r="O239" s="87" t="s">
        <v>691</v>
      </c>
      <c r="P239" s="87" t="s">
        <v>691</v>
      </c>
      <c r="Q239" s="87" t="s">
        <v>691</v>
      </c>
      <c r="R239" s="87" t="s">
        <v>691</v>
      </c>
      <c r="S239" s="87" t="s">
        <v>691</v>
      </c>
      <c r="T239" s="87" t="s">
        <v>691</v>
      </c>
      <c r="U239" s="87" t="s">
        <v>691</v>
      </c>
      <c r="V239" s="87" t="s">
        <v>691</v>
      </c>
      <c r="W239" s="87" t="s">
        <v>691</v>
      </c>
      <c r="X239" s="21"/>
      <c r="Y239" s="21">
        <v>213.47</v>
      </c>
      <c r="Z239" s="10">
        <v>8458.9009551360014</v>
      </c>
      <c r="AA239" s="10">
        <v>4349.5210448639991</v>
      </c>
      <c r="AB239" s="21">
        <v>20</v>
      </c>
      <c r="AC239" s="21">
        <v>0</v>
      </c>
      <c r="AD239" s="153">
        <f>VLOOKUP(D239,'Dados Base'!$B:$K,9,FALSE)*31536000/VLOOKUP($F239,F:H,MATCH(H238,F238:AF238,0),FALSE)</f>
        <v>494.89823119190322</v>
      </c>
      <c r="AE239" s="153">
        <f>VLOOKUP(D239,'Dados Base'!$B:$K,10,FALSE)*31536000/VLOOKUP($F239,F:H,MATCH(H238,F238:AF238,0),FALSE)</f>
        <v>65.08250711564753</v>
      </c>
      <c r="AF239" s="21"/>
      <c r="AG239" s="21"/>
      <c r="AH239" s="21"/>
      <c r="AI239" s="21"/>
      <c r="AJ239" s="21"/>
      <c r="AK239" s="72">
        <f>(SUMIFS('Banco de Indicadores Mun. (2)'!I:I,'Banco de Indicadores Mun. (2)'!B:B,'Banco de Indicadores - Mun. (1)'!B239,'Banco de Indicadores Mun. (2)'!A:A,'Banco de Indicadores - Mun. (1)'!A239) / VLOOKUP(D239,'Dados Base'!$B:$K,8,FALSE)) * 100</f>
        <v>65.414376811594209</v>
      </c>
      <c r="AL239" s="72">
        <f>(SUMIFS('Banco de Indicadores Mun. (2)'!I:I,'Banco de Indicadores Mun. (2)'!B:B,'Banco de Indicadores - Mun. (1)'!B239,'Banco de Indicadores Mun. (2)'!A:A,'Banco de Indicadores - Mun. (1)'!A239) / VLOOKUP(D239,'Dados Base'!$B:$K,9,FALSE)) * 100</f>
        <v>24.732010958904109</v>
      </c>
      <c r="AM239" s="72">
        <f>(SUMIFS('Banco de Indicadores Mun. (2)'!J:J,'Banco de Indicadores Mun. (2)'!B:B,'Banco de Indicadores - Mun. (1)'!B239,'Banco de Indicadores Mun. (2)'!A:A,'Banco de Indicadores - Mun. (1)'!A239) / VLOOKUP(D239,'Dados Base'!$B:$K,7,FALSE)) * 100</f>
        <v>87.419833333333358</v>
      </c>
      <c r="AN239" s="72">
        <f>(SUMIFS('Banco de Indicadores Mun. (2)'!K:K,'Banco de Indicadores Mun. (2)'!B:B,'Banco de Indicadores - Mun. (1)'!B239,'Banco de Indicadores Mun. (2)'!A:A,'Banco de Indicadores - Mun. (1)'!A239) / VLOOKUP(D239,'Dados Base'!$B:$K,10,FALSE)) * 100</f>
        <v>24.154145833333303</v>
      </c>
      <c r="AO239" s="21">
        <v>1</v>
      </c>
      <c r="AP239" s="125">
        <v>0.85989698434127593</v>
      </c>
      <c r="AQ239" s="143">
        <v>24</v>
      </c>
      <c r="AR239" s="21">
        <v>9.8000000000000007</v>
      </c>
      <c r="AS239" s="37">
        <v>96.4</v>
      </c>
      <c r="AT239" s="37">
        <v>66.708800000000011</v>
      </c>
      <c r="AU239" s="37">
        <v>66.041710330406048</v>
      </c>
      <c r="AV239" s="20">
        <v>7.2767112800000007</v>
      </c>
      <c r="AW239" s="21">
        <v>1</v>
      </c>
      <c r="AX239" s="21">
        <v>0</v>
      </c>
      <c r="AY239" s="21"/>
    </row>
    <row r="240" spans="1:51" ht="15" x14ac:dyDescent="0.25">
      <c r="A240" s="144">
        <v>2017</v>
      </c>
      <c r="B240" s="77" t="s">
        <v>240</v>
      </c>
      <c r="C240" s="78">
        <v>21</v>
      </c>
      <c r="D240" s="77">
        <v>3520608</v>
      </c>
      <c r="E240" s="78">
        <v>352060821</v>
      </c>
      <c r="F240" s="78" t="str">
        <f t="shared" si="7"/>
        <v>3520608212017</v>
      </c>
      <c r="G240" s="79">
        <v>-0.15315817034983192</v>
      </c>
      <c r="H240" s="80">
        <f t="shared" si="6"/>
        <v>4791</v>
      </c>
      <c r="I240" s="81">
        <v>4188</v>
      </c>
      <c r="J240" s="82">
        <v>603</v>
      </c>
      <c r="K240" s="83">
        <f>(H240)/VLOOKUP(D240,'Dados Base'!$B:$K,6,FALSE)</f>
        <v>37.547021943573668</v>
      </c>
      <c r="L240" s="84">
        <v>87.41</v>
      </c>
      <c r="M240" s="85" t="s">
        <v>702</v>
      </c>
      <c r="N240" s="86">
        <v>0.76100000000000001</v>
      </c>
      <c r="O240" s="87" t="s">
        <v>691</v>
      </c>
      <c r="P240" s="87" t="s">
        <v>691</v>
      </c>
      <c r="Q240" s="87" t="s">
        <v>691</v>
      </c>
      <c r="R240" s="87" t="s">
        <v>691</v>
      </c>
      <c r="S240" s="87" t="s">
        <v>691</v>
      </c>
      <c r="T240" s="87" t="s">
        <v>691</v>
      </c>
      <c r="U240" s="87" t="s">
        <v>691</v>
      </c>
      <c r="V240" s="87" t="s">
        <v>691</v>
      </c>
      <c r="W240" s="87" t="s">
        <v>691</v>
      </c>
      <c r="X240" s="21"/>
      <c r="Y240" s="21">
        <v>2.95</v>
      </c>
      <c r="Z240" s="10">
        <v>183.92669999999998</v>
      </c>
      <c r="AA240" s="10">
        <v>43.845299999999995</v>
      </c>
      <c r="AB240" s="21">
        <v>0</v>
      </c>
      <c r="AC240" s="21">
        <v>0</v>
      </c>
      <c r="AD240" s="153">
        <f>VLOOKUP(D240,'Dados Base'!$B:$K,9,FALSE)*31536000/VLOOKUP($F240,F:H,MATCH(H239,F239:AF239,0),FALSE)</f>
        <v>6319.0482154038818</v>
      </c>
      <c r="AE240" s="153">
        <f>VLOOKUP(D240,'Dados Base'!$B:$K,10,FALSE)*31536000/VLOOKUP($F240,F:H,MATCH(H239,F239:AF239,0),FALSE)</f>
        <v>724.05760801502811</v>
      </c>
      <c r="AF240" s="21"/>
      <c r="AG240" s="21"/>
      <c r="AH240" s="21"/>
      <c r="AI240" s="21"/>
      <c r="AJ240" s="21"/>
      <c r="AK240" s="72">
        <f>(SUMIFS('Banco de Indicadores Mun. (2)'!I:I,'Banco de Indicadores Mun. (2)'!B:B,'Banco de Indicadores - Mun. (1)'!B240,'Banco de Indicadores Mun. (2)'!A:A,'Banco de Indicadores - Mun. (1)'!A240) / VLOOKUP(D240,'Dados Base'!$B:$K,8,FALSE)) * 100</f>
        <v>1.3921111111111111</v>
      </c>
      <c r="AL240" s="72">
        <f>(SUMIFS('Banco de Indicadores Mun. (2)'!I:I,'Banco de Indicadores Mun. (2)'!B:B,'Banco de Indicadores - Mun. (1)'!B240,'Banco de Indicadores Mun. (2)'!A:A,'Banco de Indicadores - Mun. (1)'!A240) / VLOOKUP(D240,'Dados Base'!$B:$K,9,FALSE)) * 100</f>
        <v>0.65255208333333337</v>
      </c>
      <c r="AM240" s="72">
        <f>(SUMIFS('Banco de Indicadores Mun. (2)'!J:J,'Banco de Indicadores Mun. (2)'!B:B,'Banco de Indicadores - Mun. (1)'!B240,'Banco de Indicadores Mun. (2)'!A:A,'Banco de Indicadores - Mun. (1)'!A240) / VLOOKUP(D240,'Dados Base'!$B:$K,7,FALSE)) * 100</f>
        <v>1.8050588235294116</v>
      </c>
      <c r="AN240" s="72">
        <f>(SUMIFS('Banco de Indicadores Mun. (2)'!K:K,'Banco de Indicadores Mun. (2)'!B:B,'Banco de Indicadores - Mun. (1)'!B240,'Banco de Indicadores Mun. (2)'!A:A,'Banco de Indicadores - Mun. (1)'!A240) / VLOOKUP(D240,'Dados Base'!$B:$K,10,FALSE)) * 100</f>
        <v>0.11572727272727275</v>
      </c>
      <c r="AO240" s="21">
        <v>0</v>
      </c>
      <c r="AP240" s="125">
        <v>0</v>
      </c>
      <c r="AQ240" s="143">
        <v>0</v>
      </c>
      <c r="AR240" s="21">
        <v>8.4</v>
      </c>
      <c r="AS240" s="37">
        <v>95</v>
      </c>
      <c r="AT240" s="37">
        <v>95</v>
      </c>
      <c r="AU240" s="37">
        <v>80.750355618776666</v>
      </c>
      <c r="AV240" s="20">
        <v>9.9250000000000007</v>
      </c>
      <c r="AW240" s="21">
        <v>0</v>
      </c>
      <c r="AX240" s="21">
        <v>0</v>
      </c>
      <c r="AY240" s="21"/>
    </row>
    <row r="241" spans="1:51" ht="15" x14ac:dyDescent="0.25">
      <c r="A241" s="144">
        <v>2017</v>
      </c>
      <c r="B241" s="77" t="s">
        <v>241</v>
      </c>
      <c r="C241" s="78">
        <v>15</v>
      </c>
      <c r="D241" s="77">
        <v>3520707</v>
      </c>
      <c r="E241" s="78">
        <v>352070715</v>
      </c>
      <c r="F241" s="78" t="str">
        <f t="shared" si="7"/>
        <v>3520707152017</v>
      </c>
      <c r="G241" s="79">
        <v>-0.23256555692834358</v>
      </c>
      <c r="H241" s="80">
        <f t="shared" si="6"/>
        <v>3863</v>
      </c>
      <c r="I241" s="81">
        <v>3464</v>
      </c>
      <c r="J241" s="82">
        <v>399</v>
      </c>
      <c r="K241" s="83">
        <f>(H241)/VLOOKUP(D241,'Dados Base'!$B:$K,6,FALSE)</f>
        <v>13.822592764876372</v>
      </c>
      <c r="L241" s="84">
        <v>89.67</v>
      </c>
      <c r="M241" s="85" t="s">
        <v>702</v>
      </c>
      <c r="N241" s="86">
        <v>0.751</v>
      </c>
      <c r="O241" s="87" t="s">
        <v>691</v>
      </c>
      <c r="P241" s="87" t="s">
        <v>691</v>
      </c>
      <c r="Q241" s="87" t="s">
        <v>691</v>
      </c>
      <c r="R241" s="87" t="s">
        <v>691</v>
      </c>
      <c r="S241" s="87" t="s">
        <v>691</v>
      </c>
      <c r="T241" s="87" t="s">
        <v>691</v>
      </c>
      <c r="U241" s="87" t="s">
        <v>691</v>
      </c>
      <c r="V241" s="87" t="s">
        <v>691</v>
      </c>
      <c r="W241" s="87" t="s">
        <v>691</v>
      </c>
      <c r="X241" s="21"/>
      <c r="Y241" s="21">
        <v>2.39</v>
      </c>
      <c r="Z241" s="10">
        <v>147.09898620000001</v>
      </c>
      <c r="AA241" s="10">
        <v>37.635013799999989</v>
      </c>
      <c r="AB241" s="21">
        <v>0</v>
      </c>
      <c r="AC241" s="21">
        <v>0</v>
      </c>
      <c r="AD241" s="153">
        <f>VLOOKUP(D241,'Dados Base'!$B:$K,9,FALSE)*31536000/VLOOKUP($F241,F:H,MATCH(H240,F240:AF240,0),FALSE)</f>
        <v>17878.291483303132</v>
      </c>
      <c r="AE241" s="153">
        <f>VLOOKUP(D241,'Dados Base'!$B:$K,10,FALSE)*31536000/VLOOKUP($F241,F:H,MATCH(H240,F240:AF240,0),FALSE)</f>
        <v>1877.6287859176803</v>
      </c>
      <c r="AF241" s="21"/>
      <c r="AG241" s="21"/>
      <c r="AH241" s="21"/>
      <c r="AI241" s="21"/>
      <c r="AJ241" s="21"/>
      <c r="AK241" s="72">
        <f>(SUMIFS('Banco de Indicadores Mun. (2)'!I:I,'Banco de Indicadores Mun. (2)'!B:B,'Banco de Indicadores - Mun. (1)'!B241,'Banco de Indicadores Mun. (2)'!A:A,'Banco de Indicadores - Mun. (1)'!A241) / VLOOKUP(D241,'Dados Base'!$B:$K,8,FALSE)) * 100</f>
        <v>0.71851428571428577</v>
      </c>
      <c r="AL241" s="72">
        <f>(SUMIFS('Banco de Indicadores Mun. (2)'!I:I,'Banco de Indicadores Mun. (2)'!B:B,'Banco de Indicadores - Mun. (1)'!B241,'Banco de Indicadores Mun. (2)'!A:A,'Banco de Indicadores - Mun. (1)'!A241) / VLOOKUP(D241,'Dados Base'!$B:$K,9,FALSE)) * 100</f>
        <v>0.22966210045662103</v>
      </c>
      <c r="AM241" s="72">
        <f>(SUMIFS('Banco de Indicadores Mun. (2)'!J:J,'Banco de Indicadores Mun. (2)'!B:B,'Banco de Indicadores - Mun. (1)'!B241,'Banco de Indicadores Mun. (2)'!A:A,'Banco de Indicadores - Mun. (1)'!A241) / VLOOKUP(D241,'Dados Base'!$B:$K,7,FALSE)) * 100</f>
        <v>0.99182978723404269</v>
      </c>
      <c r="AN241" s="72">
        <f>(SUMIFS('Banco de Indicadores Mun. (2)'!K:K,'Banco de Indicadores Mun. (2)'!B:B,'Banco de Indicadores - Mun. (1)'!B241,'Banco de Indicadores Mun. (2)'!A:A,'Banco de Indicadores - Mun. (1)'!A241) / VLOOKUP(D241,'Dados Base'!$B:$K,10,FALSE)) * 100</f>
        <v>0.16000000000000003</v>
      </c>
      <c r="AO241" s="21">
        <v>0</v>
      </c>
      <c r="AP241" s="125">
        <v>0</v>
      </c>
      <c r="AQ241" s="143">
        <v>0</v>
      </c>
      <c r="AR241" s="21">
        <v>8.6999999999999993</v>
      </c>
      <c r="AS241" s="37">
        <v>86.93</v>
      </c>
      <c r="AT241" s="37">
        <v>86.93</v>
      </c>
      <c r="AU241" s="37">
        <v>79.627456883952064</v>
      </c>
      <c r="AV241" s="20">
        <v>8.4797546002017476</v>
      </c>
      <c r="AW241" s="21">
        <v>0</v>
      </c>
      <c r="AX241" s="21">
        <v>0</v>
      </c>
      <c r="AY241" s="21"/>
    </row>
    <row r="242" spans="1:51" ht="15" x14ac:dyDescent="0.25">
      <c r="A242" s="144">
        <v>2017</v>
      </c>
      <c r="B242" s="77" t="s">
        <v>242</v>
      </c>
      <c r="C242" s="78">
        <v>21</v>
      </c>
      <c r="D242" s="77">
        <v>3520806</v>
      </c>
      <c r="E242" s="78">
        <v>352080621</v>
      </c>
      <c r="F242" s="78" t="str">
        <f t="shared" si="7"/>
        <v>3520806212017</v>
      </c>
      <c r="G242" s="79">
        <v>0.74748676389733149</v>
      </c>
      <c r="H242" s="80">
        <f t="shared" si="6"/>
        <v>3818</v>
      </c>
      <c r="I242" s="81">
        <v>3429</v>
      </c>
      <c r="J242" s="82">
        <v>389</v>
      </c>
      <c r="K242" s="83">
        <f>(H242)/VLOOKUP(D242,'Dados Base'!$B:$K,6,FALSE)</f>
        <v>44.031830238726791</v>
      </c>
      <c r="L242" s="84">
        <v>89.81</v>
      </c>
      <c r="M242" s="85" t="s">
        <v>702</v>
      </c>
      <c r="N242" s="86">
        <v>0.75900000000000001</v>
      </c>
      <c r="O242" s="87" t="s">
        <v>691</v>
      </c>
      <c r="P242" s="87" t="s">
        <v>691</v>
      </c>
      <c r="Q242" s="87" t="s">
        <v>691</v>
      </c>
      <c r="R242" s="87" t="s">
        <v>691</v>
      </c>
      <c r="S242" s="87" t="s">
        <v>691</v>
      </c>
      <c r="T242" s="87" t="s">
        <v>691</v>
      </c>
      <c r="U242" s="87" t="s">
        <v>691</v>
      </c>
      <c r="V242" s="87" t="s">
        <v>691</v>
      </c>
      <c r="W242" s="87" t="s">
        <v>691</v>
      </c>
      <c r="X242" s="21"/>
      <c r="Y242" s="21">
        <v>2.41</v>
      </c>
      <c r="Z242" s="10">
        <v>139.9158468</v>
      </c>
      <c r="AA242" s="10">
        <v>45.952153199999991</v>
      </c>
      <c r="AB242" s="21">
        <v>0</v>
      </c>
      <c r="AC242" s="21">
        <v>0</v>
      </c>
      <c r="AD242" s="153">
        <f>VLOOKUP(D242,'Dados Base'!$B:$K,9,FALSE)*31536000/VLOOKUP($F242,F:H,MATCH(H241,F241:AF241,0),FALSE)</f>
        <v>5203.6877946568884</v>
      </c>
      <c r="AE242" s="153">
        <f>VLOOKUP(D242,'Dados Base'!$B:$K,10,FALSE)*31536000/VLOOKUP($F242,F:H,MATCH(H241,F241:AF241,0),FALSE)</f>
        <v>578.18753273965422</v>
      </c>
      <c r="AF242" s="21"/>
      <c r="AG242" s="21"/>
      <c r="AH242" s="21"/>
      <c r="AI242" s="21"/>
      <c r="AJ242" s="21"/>
      <c r="AK242" s="72">
        <f>(SUMIFS('Banco de Indicadores Mun. (2)'!I:I,'Banco de Indicadores Mun. (2)'!B:B,'Banco de Indicadores - Mun. (1)'!B242,'Banco de Indicadores Mun. (2)'!A:A,'Banco de Indicadores - Mun. (1)'!A242) / VLOOKUP(D242,'Dados Base'!$B:$K,8,FALSE)) * 100</f>
        <v>3.214185185185185</v>
      </c>
      <c r="AL242" s="72">
        <f>(SUMIFS('Banco de Indicadores Mun. (2)'!I:I,'Banco de Indicadores Mun. (2)'!B:B,'Banco de Indicadores - Mun. (1)'!B242,'Banco de Indicadores Mun. (2)'!A:A,'Banco de Indicadores - Mun. (1)'!A242) / VLOOKUP(D242,'Dados Base'!$B:$K,9,FALSE)) * 100</f>
        <v>1.3775079365079366</v>
      </c>
      <c r="AM242" s="72">
        <f>(SUMIFS('Banco de Indicadores Mun. (2)'!J:J,'Banco de Indicadores Mun. (2)'!B:B,'Banco de Indicadores - Mun. (1)'!B242,'Banco de Indicadores Mun. (2)'!A:A,'Banco de Indicadores - Mun. (1)'!A242) / VLOOKUP(D242,'Dados Base'!$B:$K,7,FALSE)) * 100</f>
        <v>0.375</v>
      </c>
      <c r="AN242" s="72">
        <f>(SUMIFS('Banco de Indicadores Mun. (2)'!K:K,'Banco de Indicadores Mun. (2)'!B:B,'Banco de Indicadores - Mun. (1)'!B242,'Banco de Indicadores Mun. (2)'!A:A,'Banco de Indicadores - Mun. (1)'!A242) / VLOOKUP(D242,'Dados Base'!$B:$K,10,FALSE)) * 100</f>
        <v>11.326142857142855</v>
      </c>
      <c r="AO242" s="21">
        <v>0</v>
      </c>
      <c r="AP242" s="125">
        <v>0</v>
      </c>
      <c r="AQ242" s="143">
        <v>0</v>
      </c>
      <c r="AR242" s="21">
        <v>9</v>
      </c>
      <c r="AS242" s="37">
        <v>96.51</v>
      </c>
      <c r="AT242" s="37">
        <v>96.51</v>
      </c>
      <c r="AU242" s="37">
        <v>75.27699593259733</v>
      </c>
      <c r="AV242" s="20">
        <v>8.0407069999999994</v>
      </c>
      <c r="AW242" s="21">
        <v>0</v>
      </c>
      <c r="AX242" s="21">
        <v>0</v>
      </c>
      <c r="AY242" s="21"/>
    </row>
    <row r="243" spans="1:51" ht="15" x14ac:dyDescent="0.25">
      <c r="A243" s="144">
        <v>2017</v>
      </c>
      <c r="B243" s="77" t="s">
        <v>243</v>
      </c>
      <c r="C243" s="78">
        <v>14</v>
      </c>
      <c r="D243" s="77">
        <v>3520905</v>
      </c>
      <c r="E243" s="78">
        <v>352090514</v>
      </c>
      <c r="F243" s="78" t="str">
        <f t="shared" si="7"/>
        <v>3520905142017</v>
      </c>
      <c r="G243" s="79">
        <v>0.64337583512172891</v>
      </c>
      <c r="H243" s="80">
        <f t="shared" si="6"/>
        <v>14247</v>
      </c>
      <c r="I243" s="81">
        <v>13340</v>
      </c>
      <c r="J243" s="82">
        <v>907</v>
      </c>
      <c r="K243" s="83">
        <f>(H243)/VLOOKUP(D243,'Dados Base'!$B:$K,6,FALSE)</f>
        <v>68.121832265468115</v>
      </c>
      <c r="L243" s="84">
        <v>93.63</v>
      </c>
      <c r="M243" s="85" t="s">
        <v>702</v>
      </c>
      <c r="N243" s="86">
        <v>0.72699999999999998</v>
      </c>
      <c r="O243" s="87" t="s">
        <v>691</v>
      </c>
      <c r="P243" s="87" t="s">
        <v>691</v>
      </c>
      <c r="Q243" s="87" t="s">
        <v>691</v>
      </c>
      <c r="R243" s="87" t="s">
        <v>691</v>
      </c>
      <c r="S243" s="87" t="s">
        <v>691</v>
      </c>
      <c r="T243" s="87" t="s">
        <v>691</v>
      </c>
      <c r="U243" s="87" t="s">
        <v>691</v>
      </c>
      <c r="V243" s="87" t="s">
        <v>691</v>
      </c>
      <c r="W243" s="87" t="s">
        <v>691</v>
      </c>
      <c r="X243" s="21"/>
      <c r="Y243" s="21">
        <v>9.52</v>
      </c>
      <c r="Z243" s="10">
        <v>581.81543999999997</v>
      </c>
      <c r="AA243" s="10">
        <v>152.80055999999999</v>
      </c>
      <c r="AB243" s="21">
        <v>1</v>
      </c>
      <c r="AC243" s="21">
        <v>0</v>
      </c>
      <c r="AD243" s="153">
        <f>VLOOKUP(D243,'Dados Base'!$B:$K,9,FALSE)*31536000/VLOOKUP($F243,F:H,MATCH(H242,F242:AF242,0),FALSE)</f>
        <v>4869.740998104864</v>
      </c>
      <c r="AE243" s="153">
        <f>VLOOKUP(D243,'Dados Base'!$B:$K,10,FALSE)*31536000/VLOOKUP($F243,F:H,MATCH(H242,F242:AF242,0),FALSE)</f>
        <v>575.51484523057491</v>
      </c>
      <c r="AF243" s="21"/>
      <c r="AG243" s="21"/>
      <c r="AH243" s="21"/>
      <c r="AI243" s="21"/>
      <c r="AJ243" s="21"/>
      <c r="AK243" s="72">
        <f>(SUMIFS('Banco de Indicadores Mun. (2)'!I:I,'Banco de Indicadores Mun. (2)'!B:B,'Banco de Indicadores - Mun. (1)'!B243,'Banco de Indicadores Mun. (2)'!A:A,'Banco de Indicadores - Mun. (1)'!A243) / VLOOKUP(D243,'Dados Base'!$B:$K,8,FALSE)) * 100</f>
        <v>46.191240384615384</v>
      </c>
      <c r="AL243" s="72">
        <f>(SUMIFS('Banco de Indicadores Mun. (2)'!I:I,'Banco de Indicadores Mun. (2)'!B:B,'Banco de Indicadores - Mun. (1)'!B243,'Banco de Indicadores Mun. (2)'!A:A,'Banco de Indicadores - Mun. (1)'!A243) / VLOOKUP(D243,'Dados Base'!$B:$K,9,FALSE)) * 100</f>
        <v>21.835859090909089</v>
      </c>
      <c r="AM243" s="72">
        <f>(SUMIFS('Banco de Indicadores Mun. (2)'!J:J,'Banco de Indicadores Mun. (2)'!B:B,'Banco de Indicadores - Mun. (1)'!B243,'Banco de Indicadores Mun. (2)'!A:A,'Banco de Indicadores - Mun. (1)'!A243) / VLOOKUP(D243,'Dados Base'!$B:$K,7,FALSE)) * 100</f>
        <v>53.42766666666666</v>
      </c>
      <c r="AN243" s="72">
        <f>(SUMIFS('Banco de Indicadores Mun. (2)'!K:K,'Banco de Indicadores Mun. (2)'!B:B,'Banco de Indicadores - Mun. (1)'!B243,'Banco de Indicadores Mun. (2)'!A:A,'Banco de Indicadores - Mun. (1)'!A243) / VLOOKUP(D243,'Dados Base'!$B:$K,10,FALSE)) * 100</f>
        <v>24.48196153846154</v>
      </c>
      <c r="AO243" s="21">
        <v>0</v>
      </c>
      <c r="AP243" s="125">
        <v>7.0190215483961538</v>
      </c>
      <c r="AQ243" s="143">
        <v>0</v>
      </c>
      <c r="AR243" s="21">
        <v>8.4</v>
      </c>
      <c r="AS243" s="37">
        <v>99</v>
      </c>
      <c r="AT243" s="37">
        <v>98.999999999999986</v>
      </c>
      <c r="AU243" s="37">
        <v>79.199941193766534</v>
      </c>
      <c r="AV243" s="20">
        <v>8.6330000000000009</v>
      </c>
      <c r="AW243" s="21">
        <v>1</v>
      </c>
      <c r="AX243" s="21">
        <v>0</v>
      </c>
      <c r="AY243" s="21"/>
    </row>
    <row r="244" spans="1:51" ht="15" x14ac:dyDescent="0.25">
      <c r="A244" s="144">
        <v>2017</v>
      </c>
      <c r="B244" s="77" t="s">
        <v>244</v>
      </c>
      <c r="C244" s="78">
        <v>10</v>
      </c>
      <c r="D244" s="77">
        <v>3521002</v>
      </c>
      <c r="E244" s="78">
        <v>352100210</v>
      </c>
      <c r="F244" s="78" t="str">
        <f t="shared" si="7"/>
        <v>3521002102017</v>
      </c>
      <c r="G244" s="79">
        <v>2.6234770129624607</v>
      </c>
      <c r="H244" s="80">
        <f t="shared" si="6"/>
        <v>32632</v>
      </c>
      <c r="I244" s="81">
        <v>20136</v>
      </c>
      <c r="J244" s="82">
        <v>12496</v>
      </c>
      <c r="K244" s="83">
        <f>(H244)/VLOOKUP(D244,'Dados Base'!$B:$K,6,FALSE)</f>
        <v>190.89739089739089</v>
      </c>
      <c r="L244" s="84">
        <v>61.71</v>
      </c>
      <c r="M244" s="85" t="s">
        <v>702</v>
      </c>
      <c r="N244" s="86">
        <v>0.71899999999999997</v>
      </c>
      <c r="O244" s="87" t="s">
        <v>691</v>
      </c>
      <c r="P244" s="87" t="s">
        <v>691</v>
      </c>
      <c r="Q244" s="87" t="s">
        <v>691</v>
      </c>
      <c r="R244" s="87" t="s">
        <v>691</v>
      </c>
      <c r="S244" s="87" t="s">
        <v>691</v>
      </c>
      <c r="T244" s="87" t="s">
        <v>691</v>
      </c>
      <c r="U244" s="87" t="s">
        <v>691</v>
      </c>
      <c r="V244" s="87" t="s">
        <v>691</v>
      </c>
      <c r="W244" s="87" t="s">
        <v>691</v>
      </c>
      <c r="X244" s="21"/>
      <c r="Y244" s="21">
        <v>15.08</v>
      </c>
      <c r="Z244" s="10">
        <v>622.41907680000008</v>
      </c>
      <c r="AA244" s="10">
        <v>540.95692319999989</v>
      </c>
      <c r="AB244" s="21">
        <v>4</v>
      </c>
      <c r="AC244" s="21">
        <v>0</v>
      </c>
      <c r="AD244" s="153">
        <f>VLOOKUP(D244,'Dados Base'!$B:$K,9,FALSE)*31536000/VLOOKUP($F244,F:H,MATCH(H243,F243:AF243,0),FALSE)</f>
        <v>1478.6124050012259</v>
      </c>
      <c r="AE244" s="153">
        <f>VLOOKUP(D244,'Dados Base'!$B:$K,10,FALSE)*31536000/VLOOKUP($F244,F:H,MATCH(H243,F243:AF243,0),FALSE)</f>
        <v>222.27506741848495</v>
      </c>
      <c r="AF244" s="21"/>
      <c r="AG244" s="21"/>
      <c r="AH244" s="21"/>
      <c r="AI244" s="21"/>
      <c r="AJ244" s="21"/>
      <c r="AK244" s="72">
        <f>(SUMIFS('Banco de Indicadores Mun. (2)'!I:I,'Banco de Indicadores Mun. (2)'!B:B,'Banco de Indicadores - Mun. (1)'!B244,'Banco de Indicadores Mun. (2)'!A:A,'Banco de Indicadores - Mun. (1)'!A244) / VLOOKUP(D244,'Dados Base'!$B:$K,8,FALSE)) * 100</f>
        <v>19.462672727272729</v>
      </c>
      <c r="AL244" s="72">
        <f>(SUMIFS('Banco de Indicadores Mun. (2)'!I:I,'Banco de Indicadores Mun. (2)'!B:B,'Banco de Indicadores - Mun. (1)'!B244,'Banco de Indicadores Mun. (2)'!A:A,'Banco de Indicadores - Mun. (1)'!A244) / VLOOKUP(D244,'Dados Base'!$B:$K,9,FALSE)) * 100</f>
        <v>6.9963856209150341</v>
      </c>
      <c r="AM244" s="72">
        <f>(SUMIFS('Banco de Indicadores Mun. (2)'!J:J,'Banco de Indicadores Mun. (2)'!B:B,'Banco de Indicadores - Mun. (1)'!B244,'Banco de Indicadores Mun. (2)'!A:A,'Banco de Indicadores - Mun. (1)'!A244) / VLOOKUP(D244,'Dados Base'!$B:$K,7,FALSE)) * 100</f>
        <v>25.997812500000006</v>
      </c>
      <c r="AN244" s="72">
        <f>(SUMIFS('Banco de Indicadores Mun. (2)'!K:K,'Banco de Indicadores Mun. (2)'!B:B,'Banco de Indicadores - Mun. (1)'!B244,'Banco de Indicadores Mun. (2)'!A:A,'Banco de Indicadores - Mun. (1)'!A244) / VLOOKUP(D244,'Dados Base'!$B:$K,10,FALSE)) * 100</f>
        <v>10.370304347826085</v>
      </c>
      <c r="AO244" s="21">
        <v>0</v>
      </c>
      <c r="AP244" s="125">
        <v>0</v>
      </c>
      <c r="AQ244" s="143">
        <v>0</v>
      </c>
      <c r="AR244" s="21">
        <v>9.1999999999999993</v>
      </c>
      <c r="AS244" s="37">
        <v>76.430000000000007</v>
      </c>
      <c r="AT244" s="37">
        <v>76.430000000000007</v>
      </c>
      <c r="AU244" s="37">
        <v>53.501110285926487</v>
      </c>
      <c r="AV244" s="20">
        <v>6.6240150000000009</v>
      </c>
      <c r="AW244" s="21">
        <v>1</v>
      </c>
      <c r="AX244" s="21">
        <v>0</v>
      </c>
      <c r="AY244" s="21"/>
    </row>
    <row r="245" spans="1:51" ht="15" x14ac:dyDescent="0.25">
      <c r="A245" s="144">
        <v>2017</v>
      </c>
      <c r="B245" s="77" t="s">
        <v>245</v>
      </c>
      <c r="C245" s="78">
        <v>5</v>
      </c>
      <c r="D245" s="77">
        <v>3521101</v>
      </c>
      <c r="E245" s="78">
        <v>35211015</v>
      </c>
      <c r="F245" s="78" t="str">
        <f t="shared" si="7"/>
        <v>352110152017</v>
      </c>
      <c r="G245" s="79">
        <v>2.5918230470223014</v>
      </c>
      <c r="H245" s="80">
        <f t="shared" si="6"/>
        <v>7087</v>
      </c>
      <c r="I245" s="81">
        <v>6339</v>
      </c>
      <c r="J245" s="82">
        <v>748</v>
      </c>
      <c r="K245" s="83">
        <f>(H245)/VLOOKUP(D245,'Dados Base'!$B:$K,6,FALSE)</f>
        <v>37.196242061617596</v>
      </c>
      <c r="L245" s="84">
        <v>89.45</v>
      </c>
      <c r="M245" s="85" t="s">
        <v>702</v>
      </c>
      <c r="N245" s="86">
        <v>0.753</v>
      </c>
      <c r="O245" s="87" t="s">
        <v>691</v>
      </c>
      <c r="P245" s="87" t="s">
        <v>691</v>
      </c>
      <c r="Q245" s="87" t="s">
        <v>691</v>
      </c>
      <c r="R245" s="87" t="s">
        <v>691</v>
      </c>
      <c r="S245" s="87" t="s">
        <v>691</v>
      </c>
      <c r="T245" s="87" t="s">
        <v>691</v>
      </c>
      <c r="U245" s="87" t="s">
        <v>691</v>
      </c>
      <c r="V245" s="87" t="s">
        <v>691</v>
      </c>
      <c r="W245" s="87" t="s">
        <v>691</v>
      </c>
      <c r="X245" s="21"/>
      <c r="Y245" s="21">
        <v>4.32</v>
      </c>
      <c r="Z245" s="10">
        <v>278.25443999999999</v>
      </c>
      <c r="AA245" s="10">
        <v>55.30355999999999</v>
      </c>
      <c r="AB245" s="21">
        <v>1</v>
      </c>
      <c r="AC245" s="21">
        <v>0</v>
      </c>
      <c r="AD245" s="153">
        <f>VLOOKUP(D245,'Dados Base'!$B:$K,9,FALSE)*31536000/VLOOKUP($F245,F:H,MATCH(H244,F244:AF244,0),FALSE)</f>
        <v>10412.620290673063</v>
      </c>
      <c r="AE245" s="153">
        <f>VLOOKUP(D245,'Dados Base'!$B:$K,10,FALSE)*31536000/VLOOKUP($F245,F:H,MATCH(H244,F244:AF244,0),FALSE)</f>
        <v>1379.4496966276283</v>
      </c>
      <c r="AF245" s="21"/>
      <c r="AG245" s="21"/>
      <c r="AH245" s="21"/>
      <c r="AI245" s="21"/>
      <c r="AJ245" s="21"/>
      <c r="AK245" s="72">
        <f>(SUMIFS('Banco de Indicadores Mun. (2)'!I:I,'Banco de Indicadores Mun. (2)'!B:B,'Banco de Indicadores - Mun. (1)'!B245,'Banco de Indicadores Mun. (2)'!A:A,'Banco de Indicadores - Mun. (1)'!A245) / VLOOKUP(D245,'Dados Base'!$B:$K,8,FALSE)) * 100</f>
        <v>4.9159101123595512</v>
      </c>
      <c r="AL245" s="72">
        <f>(SUMIFS('Banco de Indicadores Mun. (2)'!I:I,'Banco de Indicadores Mun. (2)'!B:B,'Banco de Indicadores - Mun. (1)'!B245,'Banco de Indicadores Mun. (2)'!A:A,'Banco de Indicadores - Mun. (1)'!A245) / VLOOKUP(D245,'Dados Base'!$B:$K,9,FALSE)) * 100</f>
        <v>1.8697264957264963</v>
      </c>
      <c r="AM245" s="72">
        <f>(SUMIFS('Banco de Indicadores Mun. (2)'!J:J,'Banco de Indicadores Mun. (2)'!B:B,'Banco de Indicadores - Mun. (1)'!B245,'Banco de Indicadores Mun. (2)'!A:A,'Banco de Indicadores - Mun. (1)'!A245) / VLOOKUP(D245,'Dados Base'!$B:$K,7,FALSE)) * 100</f>
        <v>2.2466206896551726</v>
      </c>
      <c r="AN245" s="72">
        <f>(SUMIFS('Banco de Indicadores Mun. (2)'!K:K,'Banco de Indicadores Mun. (2)'!B:B,'Banco de Indicadores - Mun. (1)'!B245,'Banco de Indicadores Mun. (2)'!A:A,'Banco de Indicadores - Mun. (1)'!A245) / VLOOKUP(D245,'Dados Base'!$B:$K,10,FALSE)) * 100</f>
        <v>9.9100645161290331</v>
      </c>
      <c r="AO245" s="21">
        <v>0</v>
      </c>
      <c r="AP245" s="125">
        <v>0</v>
      </c>
      <c r="AQ245" s="143">
        <v>0</v>
      </c>
      <c r="AR245" s="21">
        <v>8.3000000000000007</v>
      </c>
      <c r="AS245" s="37">
        <v>86</v>
      </c>
      <c r="AT245" s="37">
        <v>86</v>
      </c>
      <c r="AU245" s="37">
        <v>83.420106847984457</v>
      </c>
      <c r="AV245" s="20">
        <v>9.2899999999999991</v>
      </c>
      <c r="AW245" s="21">
        <v>0</v>
      </c>
      <c r="AX245" s="21">
        <v>0</v>
      </c>
      <c r="AY245" s="21"/>
    </row>
    <row r="246" spans="1:51" ht="15" x14ac:dyDescent="0.25">
      <c r="A246" s="144">
        <v>2017</v>
      </c>
      <c r="B246" s="77" t="s">
        <v>246</v>
      </c>
      <c r="C246" s="78">
        <v>15</v>
      </c>
      <c r="D246" s="77">
        <v>3521150</v>
      </c>
      <c r="E246" s="78">
        <v>352115015</v>
      </c>
      <c r="F246" s="78" t="str">
        <f t="shared" si="7"/>
        <v>3521150152017</v>
      </c>
      <c r="G246" s="79">
        <v>1.922819907007578</v>
      </c>
      <c r="H246" s="80">
        <f t="shared" si="6"/>
        <v>5011</v>
      </c>
      <c r="I246" s="81">
        <v>3179</v>
      </c>
      <c r="J246" s="82">
        <v>1832</v>
      </c>
      <c r="K246" s="83">
        <f>(H246)/VLOOKUP(D246,'Dados Base'!$B:$K,6,FALSE)</f>
        <v>36.948827606547702</v>
      </c>
      <c r="L246" s="84">
        <v>63.44</v>
      </c>
      <c r="M246" s="85" t="s">
        <v>702</v>
      </c>
      <c r="N246" s="86">
        <v>0.73</v>
      </c>
      <c r="O246" s="87" t="s">
        <v>691</v>
      </c>
      <c r="P246" s="87" t="s">
        <v>691</v>
      </c>
      <c r="Q246" s="87" t="s">
        <v>691</v>
      </c>
      <c r="R246" s="87" t="s">
        <v>691</v>
      </c>
      <c r="S246" s="87" t="s">
        <v>691</v>
      </c>
      <c r="T246" s="87" t="s">
        <v>691</v>
      </c>
      <c r="U246" s="87" t="s">
        <v>691</v>
      </c>
      <c r="V246" s="87" t="s">
        <v>691</v>
      </c>
      <c r="W246" s="87" t="s">
        <v>691</v>
      </c>
      <c r="X246" s="21"/>
      <c r="Y246" s="21">
        <v>2.19</v>
      </c>
      <c r="Z246" s="10">
        <v>0</v>
      </c>
      <c r="AA246" s="10">
        <v>168.96600000000001</v>
      </c>
      <c r="AB246" s="21">
        <v>0</v>
      </c>
      <c r="AC246" s="21">
        <v>1</v>
      </c>
      <c r="AD246" s="153">
        <f>VLOOKUP(D246,'Dados Base'!$B:$K,9,FALSE)*31536000/VLOOKUP($F246,F:H,MATCH(H245,F245:AF245,0),FALSE)</f>
        <v>6167.4875274396327</v>
      </c>
      <c r="AE246" s="153">
        <f>VLOOKUP(D246,'Dados Base'!$B:$K,10,FALSE)*31536000/VLOOKUP($F246,F:H,MATCH(H245,F245:AF245,0),FALSE)</f>
        <v>629.33546198363604</v>
      </c>
      <c r="AF246" s="21"/>
      <c r="AG246" s="21"/>
      <c r="AH246" s="21"/>
      <c r="AI246" s="21"/>
      <c r="AJ246" s="21"/>
      <c r="AK246" s="72">
        <f>(SUMIFS('Banco de Indicadores Mun. (2)'!I:I,'Banco de Indicadores Mun. (2)'!B:B,'Banco de Indicadores - Mun. (1)'!B246,'Banco de Indicadores Mun. (2)'!A:A,'Banco de Indicadores - Mun. (1)'!A246) / VLOOKUP(D246,'Dados Base'!$B:$K,8,FALSE)) * 100</f>
        <v>39.07725806451613</v>
      </c>
      <c r="AL246" s="72">
        <f>(SUMIFS('Banco de Indicadores Mun. (2)'!I:I,'Banco de Indicadores Mun. (2)'!B:B,'Banco de Indicadores - Mun. (1)'!B246,'Banco de Indicadores Mun. (2)'!A:A,'Banco de Indicadores - Mun. (1)'!A246) / VLOOKUP(D246,'Dados Base'!$B:$K,9,FALSE)) * 100</f>
        <v>12.361173469387756</v>
      </c>
      <c r="AM246" s="72">
        <f>(SUMIFS('Banco de Indicadores Mun. (2)'!J:J,'Banco de Indicadores Mun. (2)'!B:B,'Banco de Indicadores - Mun. (1)'!B246,'Banco de Indicadores Mun. (2)'!A:A,'Banco de Indicadores - Mun. (1)'!A246) / VLOOKUP(D246,'Dados Base'!$B:$K,7,FALSE)) * 100</f>
        <v>3.7661428571428575</v>
      </c>
      <c r="AN246" s="72">
        <f>(SUMIFS('Banco de Indicadores Mun. (2)'!K:K,'Banco de Indicadores Mun. (2)'!B:B,'Banco de Indicadores - Mun. (1)'!B246,'Banco de Indicadores Mun. (2)'!A:A,'Banco de Indicadores - Mun. (1)'!A246) / VLOOKUP(D246,'Dados Base'!$B:$K,10,FALSE)) * 100</f>
        <v>113.23060000000001</v>
      </c>
      <c r="AO246" s="21">
        <v>0</v>
      </c>
      <c r="AP246" s="125">
        <v>0</v>
      </c>
      <c r="AQ246" s="143">
        <v>0</v>
      </c>
      <c r="AR246" s="21">
        <v>10</v>
      </c>
      <c r="AS246" s="37">
        <v>100</v>
      </c>
      <c r="AT246" s="37">
        <v>0</v>
      </c>
      <c r="AU246" s="37">
        <v>0</v>
      </c>
      <c r="AV246" s="20">
        <v>1.8</v>
      </c>
      <c r="AW246" s="21">
        <v>0</v>
      </c>
      <c r="AX246" s="21">
        <v>1</v>
      </c>
      <c r="AY246" s="21"/>
    </row>
    <row r="247" spans="1:51" ht="15" x14ac:dyDescent="0.25">
      <c r="A247" s="144">
        <v>2017</v>
      </c>
      <c r="B247" s="77" t="s">
        <v>247</v>
      </c>
      <c r="C247" s="78">
        <v>11</v>
      </c>
      <c r="D247" s="77">
        <v>3521200</v>
      </c>
      <c r="E247" s="78">
        <v>352120011</v>
      </c>
      <c r="F247" s="78" t="str">
        <f t="shared" si="7"/>
        <v>3521200112017</v>
      </c>
      <c r="G247" s="79">
        <v>-8.435308922069007E-2</v>
      </c>
      <c r="H247" s="80">
        <f t="shared" si="6"/>
        <v>4366</v>
      </c>
      <c r="I247" s="81">
        <v>2743</v>
      </c>
      <c r="J247" s="82">
        <v>1623</v>
      </c>
      <c r="K247" s="83">
        <f>(H247)/VLOOKUP(D247,'Dados Base'!$B:$K,6,FALSE)</f>
        <v>3.7628523903506883</v>
      </c>
      <c r="L247" s="84">
        <v>62.83</v>
      </c>
      <c r="M247" s="85" t="s">
        <v>702</v>
      </c>
      <c r="N247" s="86">
        <v>0.70299999999999996</v>
      </c>
      <c r="O247" s="87" t="s">
        <v>691</v>
      </c>
      <c r="P247" s="87" t="s">
        <v>691</v>
      </c>
      <c r="Q247" s="87" t="s">
        <v>691</v>
      </c>
      <c r="R247" s="87" t="s">
        <v>691</v>
      </c>
      <c r="S247" s="87" t="s">
        <v>691</v>
      </c>
      <c r="T247" s="87" t="s">
        <v>691</v>
      </c>
      <c r="U247" s="87" t="s">
        <v>691</v>
      </c>
      <c r="V247" s="87" t="s">
        <v>691</v>
      </c>
      <c r="W247" s="87" t="s">
        <v>691</v>
      </c>
      <c r="X247" s="21"/>
      <c r="Y247" s="21">
        <v>1.68</v>
      </c>
      <c r="Z247" s="10">
        <v>89.2308582</v>
      </c>
      <c r="AA247" s="10">
        <v>40.423141800000003</v>
      </c>
      <c r="AB247" s="21">
        <v>1</v>
      </c>
      <c r="AC247" s="21">
        <v>0</v>
      </c>
      <c r="AD247" s="153">
        <f>VLOOKUP(D247,'Dados Base'!$B:$K,9,FALSE)*31536000/VLOOKUP($F247,F:H,MATCH(H246,F246:AF246,0),FALSE)</f>
        <v>251580.13742556114</v>
      </c>
      <c r="AE247" s="153">
        <f>VLOOKUP(D247,'Dados Base'!$B:$K,10,FALSE)*31536000/VLOOKUP($F247,F:H,MATCH(H246,F246:AF246,0),FALSE)</f>
        <v>32503.893724232708</v>
      </c>
      <c r="AF247" s="21"/>
      <c r="AG247" s="21"/>
      <c r="AH247" s="21"/>
      <c r="AI247" s="21"/>
      <c r="AJ247" s="21"/>
      <c r="AK247" s="72">
        <f>(SUMIFS('Banco de Indicadores Mun. (2)'!I:I,'Banco de Indicadores Mun. (2)'!B:B,'Banco de Indicadores - Mun. (1)'!B247,'Banco de Indicadores Mun. (2)'!A:A,'Banco de Indicadores - Mun. (1)'!A247) / VLOOKUP(D247,'Dados Base'!$B:$K,8,FALSE)) * 100</f>
        <v>0.31461118421052642</v>
      </c>
      <c r="AL247" s="72">
        <f>(SUMIFS('Banco de Indicadores Mun. (2)'!I:I,'Banco de Indicadores Mun. (2)'!B:B,'Banco de Indicadores - Mun. (1)'!B247,'Banco de Indicadores Mun. (2)'!A:A,'Banco de Indicadores - Mun. (1)'!A247) / VLOOKUP(D247,'Dados Base'!$B:$K,9,FALSE)) * 100</f>
        <v>0.13729801894918178</v>
      </c>
      <c r="AM247" s="72">
        <f>(SUMIFS('Banco de Indicadores Mun. (2)'!J:J,'Banco de Indicadores Mun. (2)'!B:B,'Banco de Indicadores - Mun. (1)'!B247,'Banco de Indicadores Mun. (2)'!A:A,'Banco de Indicadores - Mun. (1)'!A247) / VLOOKUP(D247,'Dados Base'!$B:$K,7,FALSE)) * 100</f>
        <v>0.44643738317757026</v>
      </c>
      <c r="AN247" s="72">
        <f>(SUMIFS('Banco de Indicadores Mun. (2)'!K:K,'Banco de Indicadores Mun. (2)'!B:B,'Banco de Indicadores - Mun. (1)'!B247,'Banco de Indicadores Mun. (2)'!A:A,'Banco de Indicadores - Mun. (1)'!A247) / VLOOKUP(D247,'Dados Base'!$B:$K,10,FALSE)) * 100</f>
        <v>1.1577777777777778E-3</v>
      </c>
      <c r="AO247" s="21">
        <v>0</v>
      </c>
      <c r="AP247" s="125">
        <v>0</v>
      </c>
      <c r="AQ247" s="143">
        <v>0</v>
      </c>
      <c r="AR247" s="21">
        <v>9.1</v>
      </c>
      <c r="AS247" s="37">
        <v>77.33</v>
      </c>
      <c r="AT247" s="37">
        <v>77.329999999999984</v>
      </c>
      <c r="AU247" s="37">
        <v>68.822294877134524</v>
      </c>
      <c r="AV247" s="20">
        <v>7.6334905000000006</v>
      </c>
      <c r="AW247" s="21">
        <v>0</v>
      </c>
      <c r="AX247" s="21">
        <v>0</v>
      </c>
      <c r="AY247" s="21"/>
    </row>
    <row r="248" spans="1:51" ht="15" x14ac:dyDescent="0.25">
      <c r="A248" s="144">
        <v>2017</v>
      </c>
      <c r="B248" s="77" t="s">
        <v>248</v>
      </c>
      <c r="C248" s="78">
        <v>8</v>
      </c>
      <c r="D248" s="77">
        <v>3521309</v>
      </c>
      <c r="E248" s="78">
        <v>35213098</v>
      </c>
      <c r="F248" s="78" t="str">
        <f t="shared" si="7"/>
        <v>352130982017</v>
      </c>
      <c r="G248" s="79">
        <v>1.291636238113214</v>
      </c>
      <c r="H248" s="80">
        <f t="shared" si="6"/>
        <v>15360</v>
      </c>
      <c r="I248" s="81">
        <v>14834</v>
      </c>
      <c r="J248" s="82">
        <v>526</v>
      </c>
      <c r="K248" s="83">
        <f>(H248)/VLOOKUP(D248,'Dados Base'!$B:$K,6,FALSE)</f>
        <v>32.989690721649481</v>
      </c>
      <c r="L248" s="84">
        <v>96.58</v>
      </c>
      <c r="M248" s="85" t="s">
        <v>702</v>
      </c>
      <c r="N248" s="86">
        <v>0.749</v>
      </c>
      <c r="O248" s="87" t="s">
        <v>691</v>
      </c>
      <c r="P248" s="87" t="s">
        <v>691</v>
      </c>
      <c r="Q248" s="87" t="s">
        <v>691</v>
      </c>
      <c r="R248" s="87" t="s">
        <v>691</v>
      </c>
      <c r="S248" s="87" t="s">
        <v>691</v>
      </c>
      <c r="T248" s="87" t="s">
        <v>691</v>
      </c>
      <c r="U248" s="87" t="s">
        <v>691</v>
      </c>
      <c r="V248" s="87" t="s">
        <v>691</v>
      </c>
      <c r="W248" s="87" t="s">
        <v>691</v>
      </c>
      <c r="X248" s="21"/>
      <c r="Y248" s="21">
        <v>10.69</v>
      </c>
      <c r="Z248" s="10">
        <v>616.11947999999995</v>
      </c>
      <c r="AA248" s="10">
        <v>208.56852000000001</v>
      </c>
      <c r="AB248" s="21">
        <v>2</v>
      </c>
      <c r="AC248" s="21">
        <v>0</v>
      </c>
      <c r="AD248" s="153">
        <f>VLOOKUP(D248,'Dados Base'!$B:$K,9,FALSE)*31536000/VLOOKUP($F248,F:H,MATCH(H247,F247:AF247,0),FALSE)</f>
        <v>15008.34375</v>
      </c>
      <c r="AE248" s="153">
        <f>VLOOKUP(D248,'Dados Base'!$B:$K,10,FALSE)*31536000/VLOOKUP($F248,F:H,MATCH(H247,F247:AF247,0),FALSE)</f>
        <v>1827.2812500000002</v>
      </c>
      <c r="AF248" s="21"/>
      <c r="AG248" s="21"/>
      <c r="AH248" s="21"/>
      <c r="AI248" s="21"/>
      <c r="AJ248" s="21"/>
      <c r="AK248" s="72">
        <f>(SUMIFS('Banco de Indicadores Mun. (2)'!I:I,'Banco de Indicadores Mun. (2)'!B:B,'Banco de Indicadores - Mun. (1)'!B248,'Banco de Indicadores Mun. (2)'!A:A,'Banco de Indicadores - Mun. (1)'!A248) / VLOOKUP(D248,'Dados Base'!$B:$K,8,FALSE)) * 100</f>
        <v>16.533709956709959</v>
      </c>
      <c r="AL248" s="72">
        <f>(SUMIFS('Banco de Indicadores Mun. (2)'!I:I,'Banco de Indicadores Mun. (2)'!B:B,'Banco de Indicadores - Mun. (1)'!B248,'Banco de Indicadores Mun. (2)'!A:A,'Banco de Indicadores - Mun. (1)'!A248) / VLOOKUP(D248,'Dados Base'!$B:$K,9,FALSE)) * 100</f>
        <v>5.2247428180574564</v>
      </c>
      <c r="AM248" s="72">
        <f>(SUMIFS('Banco de Indicadores Mun. (2)'!J:J,'Banco de Indicadores Mun. (2)'!B:B,'Banco de Indicadores - Mun. (1)'!B248,'Banco de Indicadores Mun. (2)'!A:A,'Banco de Indicadores - Mun. (1)'!A248) / VLOOKUP(D248,'Dados Base'!$B:$K,7,FALSE)) * 100</f>
        <v>22.496190140845069</v>
      </c>
      <c r="AN248" s="72">
        <f>(SUMIFS('Banco de Indicadores Mun. (2)'!K:K,'Banco de Indicadores Mun. (2)'!B:B,'Banco de Indicadores - Mun. (1)'!B248,'Banco de Indicadores Mun. (2)'!A:A,'Banco de Indicadores - Mun. (1)'!A248) / VLOOKUP(D248,'Dados Base'!$B:$K,10,FALSE)) * 100</f>
        <v>7.0205393258426954</v>
      </c>
      <c r="AO248" s="21">
        <v>0</v>
      </c>
      <c r="AP248" s="125">
        <v>0</v>
      </c>
      <c r="AQ248" s="143">
        <v>0</v>
      </c>
      <c r="AR248" s="21">
        <v>8.3000000000000007</v>
      </c>
      <c r="AS248" s="37">
        <v>100</v>
      </c>
      <c r="AT248" s="37">
        <v>100</v>
      </c>
      <c r="AU248" s="37">
        <v>74.709402828706132</v>
      </c>
      <c r="AV248" s="20">
        <v>8.356111183865897</v>
      </c>
      <c r="AW248" s="21">
        <v>1</v>
      </c>
      <c r="AX248" s="21">
        <v>0</v>
      </c>
      <c r="AY248" s="21"/>
    </row>
    <row r="249" spans="1:51" ht="15" x14ac:dyDescent="0.25">
      <c r="A249" s="144">
        <v>2017</v>
      </c>
      <c r="B249" s="77" t="s">
        <v>249</v>
      </c>
      <c r="C249" s="78">
        <v>5</v>
      </c>
      <c r="D249" s="77">
        <v>3521408</v>
      </c>
      <c r="E249" s="78">
        <v>35214085</v>
      </c>
      <c r="F249" s="78" t="str">
        <f t="shared" si="7"/>
        <v>352140852017</v>
      </c>
      <c r="G249" s="79">
        <v>1.9895730097015507</v>
      </c>
      <c r="H249" s="80">
        <f t="shared" si="6"/>
        <v>22655</v>
      </c>
      <c r="I249" s="81">
        <v>22249</v>
      </c>
      <c r="J249" s="82">
        <v>406</v>
      </c>
      <c r="K249" s="83">
        <f>(H249)/VLOOKUP(D249,'Dados Base'!$B:$K,6,FALSE)</f>
        <v>195.38594221647261</v>
      </c>
      <c r="L249" s="84">
        <v>98.21</v>
      </c>
      <c r="M249" s="85" t="s">
        <v>702</v>
      </c>
      <c r="N249" s="86">
        <v>0.77600000000000002</v>
      </c>
      <c r="O249" s="87" t="s">
        <v>691</v>
      </c>
      <c r="P249" s="87" t="s">
        <v>691</v>
      </c>
      <c r="Q249" s="87" t="s">
        <v>691</v>
      </c>
      <c r="R249" s="87" t="s">
        <v>691</v>
      </c>
      <c r="S249" s="87" t="s">
        <v>691</v>
      </c>
      <c r="T249" s="87" t="s">
        <v>691</v>
      </c>
      <c r="U249" s="87" t="s">
        <v>691</v>
      </c>
      <c r="V249" s="87" t="s">
        <v>691</v>
      </c>
      <c r="W249" s="87" t="s">
        <v>691</v>
      </c>
      <c r="X249" s="21"/>
      <c r="Y249" s="21">
        <v>15.95</v>
      </c>
      <c r="Z249" s="10">
        <v>971.96543999999994</v>
      </c>
      <c r="AA249" s="10">
        <v>258.37056000000001</v>
      </c>
      <c r="AB249" s="21">
        <v>2</v>
      </c>
      <c r="AC249" s="21">
        <v>0</v>
      </c>
      <c r="AD249" s="153">
        <f>VLOOKUP(D249,'Dados Base'!$B:$K,9,FALSE)*31536000/VLOOKUP($F249,F:H,MATCH(H248,F248:AF248,0),FALSE)</f>
        <v>2018.4153608474951</v>
      </c>
      <c r="AE249" s="153">
        <f>VLOOKUP(D249,'Dados Base'!$B:$K,10,FALSE)*31536000/VLOOKUP($F249,F:H,MATCH(H248,F248:AF248,0),FALSE)</f>
        <v>264.48201280070634</v>
      </c>
      <c r="AF249" s="21"/>
      <c r="AG249" s="21"/>
      <c r="AH249" s="21"/>
      <c r="AI249" s="21"/>
      <c r="AJ249" s="21"/>
      <c r="AK249" s="72">
        <f>(SUMIFS('Banco de Indicadores Mun. (2)'!I:I,'Banco de Indicadores Mun. (2)'!B:B,'Banco de Indicadores - Mun. (1)'!B249,'Banco de Indicadores Mun. (2)'!A:A,'Banco de Indicadores - Mun. (1)'!A249) / VLOOKUP(D249,'Dados Base'!$B:$K,8,FALSE)) * 100</f>
        <v>70.972709090909078</v>
      </c>
      <c r="AL249" s="72">
        <f>(SUMIFS('Banco de Indicadores Mun. (2)'!I:I,'Banco de Indicadores Mun. (2)'!B:B,'Banco de Indicadores - Mun. (1)'!B249,'Banco de Indicadores Mun. (2)'!A:A,'Banco de Indicadores - Mun. (1)'!A249) / VLOOKUP(D249,'Dados Base'!$B:$K,9,FALSE)) * 100</f>
        <v>26.920682758620689</v>
      </c>
      <c r="AM249" s="72">
        <f>(SUMIFS('Banco de Indicadores Mun. (2)'!J:J,'Banco de Indicadores Mun. (2)'!B:B,'Banco de Indicadores - Mun. (1)'!B249,'Banco de Indicadores Mun. (2)'!A:A,'Banco de Indicadores - Mun. (1)'!A249) / VLOOKUP(D249,'Dados Base'!$B:$K,7,FALSE)) * 100</f>
        <v>106.0864722222222</v>
      </c>
      <c r="AN249" s="72">
        <f>(SUMIFS('Banco de Indicadores Mun. (2)'!K:K,'Banco de Indicadores Mun. (2)'!B:B,'Banco de Indicadores - Mun. (1)'!B249,'Banco de Indicadores Mun. (2)'!A:A,'Banco de Indicadores - Mun. (1)'!A249) / VLOOKUP(D249,'Dados Base'!$B:$K,10,FALSE)) * 100</f>
        <v>4.4413684210526316</v>
      </c>
      <c r="AO249" s="21">
        <v>0</v>
      </c>
      <c r="AP249" s="125">
        <v>0</v>
      </c>
      <c r="AQ249" s="143">
        <v>0</v>
      </c>
      <c r="AR249" s="21">
        <v>8.3000000000000007</v>
      </c>
      <c r="AS249" s="37">
        <v>100</v>
      </c>
      <c r="AT249" s="37">
        <v>100</v>
      </c>
      <c r="AU249" s="37">
        <v>79</v>
      </c>
      <c r="AV249" s="20">
        <v>8.6349999999999998</v>
      </c>
      <c r="AW249" s="21">
        <v>0</v>
      </c>
      <c r="AX249" s="21">
        <v>0</v>
      </c>
      <c r="AY249" s="21"/>
    </row>
    <row r="250" spans="1:51" ht="15" x14ac:dyDescent="0.25">
      <c r="A250" s="144">
        <v>2017</v>
      </c>
      <c r="B250" s="77" t="s">
        <v>250</v>
      </c>
      <c r="C250" s="78">
        <v>16</v>
      </c>
      <c r="D250" s="77">
        <v>3521507</v>
      </c>
      <c r="E250" s="78">
        <v>352150716</v>
      </c>
      <c r="F250" s="78" t="str">
        <f t="shared" si="7"/>
        <v>3521507162017</v>
      </c>
      <c r="G250" s="79">
        <v>0.72082890939597632</v>
      </c>
      <c r="H250" s="80">
        <f t="shared" si="6"/>
        <v>7604</v>
      </c>
      <c r="I250" s="81">
        <v>6965</v>
      </c>
      <c r="J250" s="82">
        <v>639</v>
      </c>
      <c r="K250" s="83">
        <f>(H250)/VLOOKUP(D250,'Dados Base'!$B:$K,6,FALSE)</f>
        <v>29.539274337658298</v>
      </c>
      <c r="L250" s="84">
        <v>91.6</v>
      </c>
      <c r="M250" s="85" t="s">
        <v>702</v>
      </c>
      <c r="N250" s="86">
        <v>0.71299999999999997</v>
      </c>
      <c r="O250" s="87" t="s">
        <v>691</v>
      </c>
      <c r="P250" s="87" t="s">
        <v>691</v>
      </c>
      <c r="Q250" s="87" t="s">
        <v>691</v>
      </c>
      <c r="R250" s="87" t="s">
        <v>691</v>
      </c>
      <c r="S250" s="87" t="s">
        <v>691</v>
      </c>
      <c r="T250" s="87" t="s">
        <v>691</v>
      </c>
      <c r="U250" s="87" t="s">
        <v>691</v>
      </c>
      <c r="V250" s="87" t="s">
        <v>691</v>
      </c>
      <c r="W250" s="87" t="s">
        <v>691</v>
      </c>
      <c r="X250" s="21"/>
      <c r="Y250" s="21">
        <v>4.92</v>
      </c>
      <c r="Z250" s="10">
        <v>307.2396258</v>
      </c>
      <c r="AA250" s="10">
        <v>72.218374199999985</v>
      </c>
      <c r="AB250" s="21">
        <v>0</v>
      </c>
      <c r="AC250" s="21">
        <v>0</v>
      </c>
      <c r="AD250" s="153">
        <f>VLOOKUP(D250,'Dados Base'!$B:$K,9,FALSE)*31536000/VLOOKUP($F250,F:H,MATCH(H249,F249:AF249,0),FALSE)</f>
        <v>7962.7985270910049</v>
      </c>
      <c r="AE250" s="153">
        <f>VLOOKUP(D250,'Dados Base'!$B:$K,10,FALSE)*31536000/VLOOKUP($F250,F:H,MATCH(H249,F249:AF249,0),FALSE)</f>
        <v>746.51236191478199</v>
      </c>
      <c r="AF250" s="21"/>
      <c r="AG250" s="21"/>
      <c r="AH250" s="21"/>
      <c r="AI250" s="21"/>
      <c r="AJ250" s="21"/>
      <c r="AK250" s="72">
        <f>(SUMIFS('Banco de Indicadores Mun. (2)'!I:I,'Banco de Indicadores Mun. (2)'!B:B,'Banco de Indicadores - Mun. (1)'!B250,'Banco de Indicadores Mun. (2)'!A:A,'Banco de Indicadores - Mun. (1)'!A250) / VLOOKUP(D250,'Dados Base'!$B:$K,8,FALSE)) * 100</f>
        <v>27.966443037974674</v>
      </c>
      <c r="AL250" s="72">
        <f>(SUMIFS('Banco de Indicadores Mun. (2)'!I:I,'Banco de Indicadores Mun. (2)'!B:B,'Banco de Indicadores - Mun. (1)'!B250,'Banco de Indicadores Mun. (2)'!A:A,'Banco de Indicadores - Mun. (1)'!A250) / VLOOKUP(D250,'Dados Base'!$B:$K,9,FALSE)) * 100</f>
        <v>11.507026041666665</v>
      </c>
      <c r="AM250" s="72">
        <f>(SUMIFS('Banco de Indicadores Mun. (2)'!J:J,'Banco de Indicadores Mun. (2)'!B:B,'Banco de Indicadores - Mun. (1)'!B250,'Banco de Indicadores Mun. (2)'!A:A,'Banco de Indicadores - Mun. (1)'!A250) / VLOOKUP(D250,'Dados Base'!$B:$K,7,FALSE)) * 100</f>
        <v>16.400393442622946</v>
      </c>
      <c r="AN250" s="72">
        <f>(SUMIFS('Banco de Indicadores Mun. (2)'!K:K,'Banco de Indicadores Mun. (2)'!B:B,'Banco de Indicadores - Mun. (1)'!B250,'Banco de Indicadores Mun. (2)'!A:A,'Banco de Indicadores - Mun. (1)'!A250) / VLOOKUP(D250,'Dados Base'!$B:$K,10,FALSE)) * 100</f>
        <v>67.162499999999966</v>
      </c>
      <c r="AO250" s="21">
        <v>0</v>
      </c>
      <c r="AP250" s="125">
        <v>0</v>
      </c>
      <c r="AQ250" s="143">
        <v>0</v>
      </c>
      <c r="AR250" s="21">
        <v>8.6</v>
      </c>
      <c r="AS250" s="37">
        <v>92.01</v>
      </c>
      <c r="AT250" s="37">
        <v>92.01</v>
      </c>
      <c r="AU250" s="37">
        <v>80.96801906930412</v>
      </c>
      <c r="AV250" s="20">
        <v>9.8801500000000004</v>
      </c>
      <c r="AW250" s="21">
        <v>0</v>
      </c>
      <c r="AX250" s="21">
        <v>0</v>
      </c>
      <c r="AY250" s="21"/>
    </row>
    <row r="251" spans="1:51" ht="15" x14ac:dyDescent="0.25">
      <c r="A251" s="144">
        <v>2017</v>
      </c>
      <c r="B251" s="77" t="s">
        <v>251</v>
      </c>
      <c r="C251" s="78">
        <v>21</v>
      </c>
      <c r="D251" s="77">
        <v>3521606</v>
      </c>
      <c r="E251" s="78">
        <v>352160621</v>
      </c>
      <c r="F251" s="78" t="str">
        <f t="shared" si="7"/>
        <v>3521606212017</v>
      </c>
      <c r="G251" s="79">
        <v>-0.35103517320173028</v>
      </c>
      <c r="H251" s="80">
        <f t="shared" si="6"/>
        <v>7460</v>
      </c>
      <c r="I251" s="81">
        <v>5274</v>
      </c>
      <c r="J251" s="82">
        <v>2186</v>
      </c>
      <c r="K251" s="83">
        <f>(H251)/VLOOKUP(D251,'Dados Base'!$B:$K,6,FALSE)</f>
        <v>34.957825679475164</v>
      </c>
      <c r="L251" s="84">
        <v>70.7</v>
      </c>
      <c r="M251" s="85" t="s">
        <v>702</v>
      </c>
      <c r="N251" s="86">
        <v>0.71199999999999997</v>
      </c>
      <c r="O251" s="87" t="s">
        <v>691</v>
      </c>
      <c r="P251" s="87" t="s">
        <v>691</v>
      </c>
      <c r="Q251" s="87" t="s">
        <v>691</v>
      </c>
      <c r="R251" s="87" t="s">
        <v>691</v>
      </c>
      <c r="S251" s="87" t="s">
        <v>691</v>
      </c>
      <c r="T251" s="87" t="s">
        <v>691</v>
      </c>
      <c r="U251" s="87" t="s">
        <v>691</v>
      </c>
      <c r="V251" s="87" t="s">
        <v>691</v>
      </c>
      <c r="W251" s="87" t="s">
        <v>691</v>
      </c>
      <c r="X251" s="21"/>
      <c r="Y251" s="21">
        <v>4.08</v>
      </c>
      <c r="Z251" s="10">
        <v>268.21098000000001</v>
      </c>
      <c r="AA251" s="10">
        <v>46.717019999999998</v>
      </c>
      <c r="AB251" s="21">
        <v>1</v>
      </c>
      <c r="AC251" s="21">
        <v>0</v>
      </c>
      <c r="AD251" s="153">
        <f>VLOOKUP(D251,'Dados Base'!$B:$K,9,FALSE)*31536000/VLOOKUP($F251,F:H,MATCH(H250,F250:AF250,0),FALSE)</f>
        <v>6721.4798927613938</v>
      </c>
      <c r="AE251" s="153">
        <f>VLOOKUP(D251,'Dados Base'!$B:$K,10,FALSE)*31536000/VLOOKUP($F251,F:H,MATCH(H250,F250:AF250,0),FALSE)</f>
        <v>845.46916890080399</v>
      </c>
      <c r="AF251" s="21"/>
      <c r="AG251" s="21"/>
      <c r="AH251" s="21"/>
      <c r="AI251" s="21"/>
      <c r="AJ251" s="21"/>
      <c r="AK251" s="72">
        <f>(SUMIFS('Banco de Indicadores Mun. (2)'!I:I,'Banco de Indicadores Mun. (2)'!B:B,'Banco de Indicadores - Mun. (1)'!B251,'Banco de Indicadores Mun. (2)'!A:A,'Banco de Indicadores - Mun. (1)'!A251) / VLOOKUP(D251,'Dados Base'!$B:$K,8,FALSE)) * 100</f>
        <v>2.1648695652173915</v>
      </c>
      <c r="AL251" s="72">
        <f>(SUMIFS('Banco de Indicadores Mun. (2)'!I:I,'Banco de Indicadores Mun. (2)'!B:B,'Banco de Indicadores - Mun. (1)'!B251,'Banco de Indicadores Mun. (2)'!A:A,'Banco de Indicadores - Mun. (1)'!A251) / VLOOKUP(D251,'Dados Base'!$B:$K,9,FALSE)) * 100</f>
        <v>0.93947169811320763</v>
      </c>
      <c r="AM251" s="72">
        <f>(SUMIFS('Banco de Indicadores Mun. (2)'!J:J,'Banco de Indicadores Mun. (2)'!B:B,'Banco de Indicadores - Mun. (1)'!B251,'Banco de Indicadores Mun. (2)'!A:A,'Banco de Indicadores - Mun. (1)'!A251) / VLOOKUP(D251,'Dados Base'!$B:$K,7,FALSE)) * 100</f>
        <v>2.5360612244897962</v>
      </c>
      <c r="AN251" s="72">
        <f>(SUMIFS('Banco de Indicadores Mun. (2)'!K:K,'Banco de Indicadores Mun. (2)'!B:B,'Banco de Indicadores - Mun. (1)'!B251,'Banco de Indicadores Mun. (2)'!A:A,'Banco de Indicadores - Mun. (1)'!A251) / VLOOKUP(D251,'Dados Base'!$B:$K,10,FALSE)) * 100</f>
        <v>1.2554500000000004</v>
      </c>
      <c r="AO251" s="21">
        <v>0</v>
      </c>
      <c r="AP251" s="125">
        <v>0</v>
      </c>
      <c r="AQ251" s="143">
        <v>0</v>
      </c>
      <c r="AR251" s="21">
        <v>8.6999999999999993</v>
      </c>
      <c r="AS251" s="37">
        <v>97</v>
      </c>
      <c r="AT251" s="37">
        <v>97.000000000000014</v>
      </c>
      <c r="AU251" s="37">
        <v>85.165809327846361</v>
      </c>
      <c r="AV251" s="20">
        <v>9.6549999999999994</v>
      </c>
      <c r="AW251" s="21">
        <v>0</v>
      </c>
      <c r="AX251" s="21">
        <v>0</v>
      </c>
      <c r="AY251" s="21"/>
    </row>
    <row r="252" spans="1:51" ht="15" x14ac:dyDescent="0.25">
      <c r="A252" s="144">
        <v>2017</v>
      </c>
      <c r="B252" s="77" t="s">
        <v>252</v>
      </c>
      <c r="C252" s="78">
        <v>14</v>
      </c>
      <c r="D252" s="77">
        <v>3521705</v>
      </c>
      <c r="E252" s="78">
        <v>352170514</v>
      </c>
      <c r="F252" s="78" t="str">
        <f t="shared" si="7"/>
        <v>3521705142017</v>
      </c>
      <c r="G252" s="79">
        <v>-0.34241136809487482</v>
      </c>
      <c r="H252" s="80">
        <f t="shared" si="6"/>
        <v>17653</v>
      </c>
      <c r="I252" s="81">
        <v>13014</v>
      </c>
      <c r="J252" s="82">
        <v>4639</v>
      </c>
      <c r="K252" s="83">
        <f>(H252)/VLOOKUP(D252,'Dados Base'!$B:$K,6,FALSE)</f>
        <v>16.302350279355405</v>
      </c>
      <c r="L252" s="84">
        <v>73.72</v>
      </c>
      <c r="M252" s="85" t="s">
        <v>702</v>
      </c>
      <c r="N252" s="86">
        <v>0.69299999999999995</v>
      </c>
      <c r="O252" s="87" t="s">
        <v>691</v>
      </c>
      <c r="P252" s="87" t="s">
        <v>691</v>
      </c>
      <c r="Q252" s="87" t="s">
        <v>691</v>
      </c>
      <c r="R252" s="87" t="s">
        <v>691</v>
      </c>
      <c r="S252" s="87" t="s">
        <v>691</v>
      </c>
      <c r="T252" s="87" t="s">
        <v>691</v>
      </c>
      <c r="U252" s="87" t="s">
        <v>691</v>
      </c>
      <c r="V252" s="87" t="s">
        <v>691</v>
      </c>
      <c r="W252" s="87" t="s">
        <v>691</v>
      </c>
      <c r="X252" s="21"/>
      <c r="Y252" s="21">
        <v>8.51</v>
      </c>
      <c r="Z252" s="10">
        <v>531.1918872</v>
      </c>
      <c r="AA252" s="10">
        <v>125.07011279999999</v>
      </c>
      <c r="AB252" s="21">
        <v>4</v>
      </c>
      <c r="AC252" s="21">
        <v>0</v>
      </c>
      <c r="AD252" s="153">
        <f>VLOOKUP(D252,'Dados Base'!$B:$K,9,FALSE)*31536000/VLOOKUP($F252,F:H,MATCH(H251,F251:AF251,0),FALSE)</f>
        <v>21901.73681527219</v>
      </c>
      <c r="AE252" s="153">
        <f>VLOOKUP(D252,'Dados Base'!$B:$K,10,FALSE)*31536000/VLOOKUP($F252,F:H,MATCH(H251,F251:AF251,0),FALSE)</f>
        <v>2554.6071489265278</v>
      </c>
      <c r="AF252" s="21"/>
      <c r="AG252" s="21"/>
      <c r="AH252" s="21"/>
      <c r="AI252" s="21"/>
      <c r="AJ252" s="21"/>
      <c r="AK252" s="72">
        <f>(SUMIFS('Banco de Indicadores Mun. (2)'!I:I,'Banco de Indicadores Mun. (2)'!B:B,'Banco de Indicadores - Mun. (1)'!B252,'Banco de Indicadores Mun. (2)'!A:A,'Banco de Indicadores - Mun. (1)'!A252) / VLOOKUP(D252,'Dados Base'!$B:$K,8,FALSE)) * 100</f>
        <v>12.762586837294329</v>
      </c>
      <c r="AL252" s="72">
        <f>(SUMIFS('Banco de Indicadores Mun. (2)'!I:I,'Banco de Indicadores Mun. (2)'!B:B,'Banco de Indicadores - Mun. (1)'!B252,'Banco de Indicadores Mun. (2)'!A:A,'Banco de Indicadores - Mun. (1)'!A252) / VLOOKUP(D252,'Dados Base'!$B:$K,9,FALSE)) * 100</f>
        <v>5.6942373572593779</v>
      </c>
      <c r="AM252" s="72">
        <f>(SUMIFS('Banco de Indicadores Mun. (2)'!J:J,'Banco de Indicadores Mun. (2)'!B:B,'Banco de Indicadores - Mun. (1)'!B252,'Banco de Indicadores Mun. (2)'!A:A,'Banco de Indicadores - Mun. (1)'!A252) / VLOOKUP(D252,'Dados Base'!$B:$K,7,FALSE)) * 100</f>
        <v>17.14777475247524</v>
      </c>
      <c r="AN252" s="72">
        <f>(SUMIFS('Banco de Indicadores Mun. (2)'!K:K,'Banco de Indicadores Mun. (2)'!B:B,'Banco de Indicadores - Mun. (1)'!B252,'Banco de Indicadores Mun. (2)'!A:A,'Banco de Indicadores - Mun. (1)'!A252) / VLOOKUP(D252,'Dados Base'!$B:$K,10,FALSE)) * 100</f>
        <v>0.37366433566433571</v>
      </c>
      <c r="AO252" s="21">
        <v>0</v>
      </c>
      <c r="AP252" s="125">
        <v>0</v>
      </c>
      <c r="AQ252" s="143">
        <v>0</v>
      </c>
      <c r="AR252" s="21">
        <v>9.1999999999999993</v>
      </c>
      <c r="AS252" s="37">
        <v>88.56</v>
      </c>
      <c r="AT252" s="37">
        <v>88.56</v>
      </c>
      <c r="AU252" s="37">
        <v>80.942045585452149</v>
      </c>
      <c r="AV252" s="20">
        <v>9.628400000000001</v>
      </c>
      <c r="AW252" s="21">
        <v>0</v>
      </c>
      <c r="AX252" s="21">
        <v>0</v>
      </c>
      <c r="AY252" s="21"/>
    </row>
    <row r="253" spans="1:51" ht="15" x14ac:dyDescent="0.25">
      <c r="A253" s="144">
        <v>2017</v>
      </c>
      <c r="B253" s="77" t="s">
        <v>253</v>
      </c>
      <c r="C253" s="78">
        <v>14</v>
      </c>
      <c r="D253" s="77">
        <v>3521804</v>
      </c>
      <c r="E253" s="78">
        <v>352180414</v>
      </c>
      <c r="F253" s="78" t="str">
        <f t="shared" si="7"/>
        <v>3521804142017</v>
      </c>
      <c r="G253" s="79">
        <v>1.066895899800957</v>
      </c>
      <c r="H253" s="80">
        <f t="shared" si="6"/>
        <v>25753</v>
      </c>
      <c r="I253" s="81">
        <v>20222</v>
      </c>
      <c r="J253" s="82">
        <v>5531</v>
      </c>
      <c r="K253" s="83">
        <f>(H253)/VLOOKUP(D253,'Dados Base'!$B:$K,6,FALSE)</f>
        <v>23.153550846467134</v>
      </c>
      <c r="L253" s="84">
        <v>78.52</v>
      </c>
      <c r="M253" s="85" t="s">
        <v>702</v>
      </c>
      <c r="N253" s="86">
        <v>0.71299999999999997</v>
      </c>
      <c r="O253" s="87" t="s">
        <v>691</v>
      </c>
      <c r="P253" s="87" t="s">
        <v>691</v>
      </c>
      <c r="Q253" s="87" t="s">
        <v>691</v>
      </c>
      <c r="R253" s="87" t="s">
        <v>691</v>
      </c>
      <c r="S253" s="87" t="s">
        <v>691</v>
      </c>
      <c r="T253" s="87" t="s">
        <v>691</v>
      </c>
      <c r="U253" s="87" t="s">
        <v>691</v>
      </c>
      <c r="V253" s="87" t="s">
        <v>691</v>
      </c>
      <c r="W253" s="87" t="s">
        <v>691</v>
      </c>
      <c r="X253" s="21"/>
      <c r="Y253" s="21">
        <v>14.58</v>
      </c>
      <c r="Z253" s="10">
        <v>820.37127780000003</v>
      </c>
      <c r="AA253" s="10">
        <v>304.39472220000005</v>
      </c>
      <c r="AB253" s="21">
        <v>3</v>
      </c>
      <c r="AC253" s="21">
        <v>0</v>
      </c>
      <c r="AD253" s="153">
        <f>VLOOKUP(D253,'Dados Base'!$B:$K,9,FALSE)*31536000/VLOOKUP($F253,F:H,MATCH(H252,F252:AF252,0),FALSE)</f>
        <v>15172.25332970916</v>
      </c>
      <c r="AE253" s="153">
        <f>VLOOKUP(D253,'Dados Base'!$B:$K,10,FALSE)*31536000/VLOOKUP($F253,F:H,MATCH(H252,F252:AF252,0),FALSE)</f>
        <v>1787.8522890537024</v>
      </c>
      <c r="AF253" s="21"/>
      <c r="AG253" s="21"/>
      <c r="AH253" s="21"/>
      <c r="AI253" s="21"/>
      <c r="AJ253" s="21"/>
      <c r="AK253" s="72">
        <f>(SUMIFS('Banco de Indicadores Mun. (2)'!I:I,'Banco de Indicadores Mun. (2)'!B:B,'Banco de Indicadores - Mun. (1)'!B253,'Banco de Indicadores Mun. (2)'!A:A,'Banco de Indicadores - Mun. (1)'!A253) / VLOOKUP(D253,'Dados Base'!$B:$K,8,FALSE)) * 100</f>
        <v>35.176600361663652</v>
      </c>
      <c r="AL253" s="72">
        <f>(SUMIFS('Banco de Indicadores Mun. (2)'!I:I,'Banco de Indicadores Mun. (2)'!B:B,'Banco de Indicadores - Mun. (1)'!B253,'Banco de Indicadores Mun. (2)'!A:A,'Banco de Indicadores - Mun. (1)'!A253) / VLOOKUP(D253,'Dados Base'!$B:$K,9,FALSE)) * 100</f>
        <v>15.700290556900725</v>
      </c>
      <c r="AM253" s="72">
        <f>(SUMIFS('Banco de Indicadores Mun. (2)'!J:J,'Banco de Indicadores Mun. (2)'!B:B,'Banco de Indicadores - Mun. (1)'!B253,'Banco de Indicadores Mun. (2)'!A:A,'Banco de Indicadores - Mun. (1)'!A253) / VLOOKUP(D253,'Dados Base'!$B:$K,7,FALSE)) * 100</f>
        <v>47.553488943488944</v>
      </c>
      <c r="AN253" s="72">
        <f>(SUMIFS('Banco de Indicadores Mun. (2)'!K:K,'Banco de Indicadores Mun. (2)'!B:B,'Banco de Indicadores - Mun. (1)'!B253,'Banco de Indicadores Mun. (2)'!A:A,'Banco de Indicadores - Mun. (1)'!A253) / VLOOKUP(D253,'Dados Base'!$B:$K,10,FALSE)) * 100</f>
        <v>0.67390410958904112</v>
      </c>
      <c r="AO253" s="21">
        <v>0</v>
      </c>
      <c r="AP253" s="125">
        <v>0</v>
      </c>
      <c r="AQ253" s="143">
        <v>0</v>
      </c>
      <c r="AR253" s="21">
        <v>9.6999999999999993</v>
      </c>
      <c r="AS253" s="37">
        <v>86.83</v>
      </c>
      <c r="AT253" s="37">
        <v>86.83</v>
      </c>
      <c r="AU253" s="37">
        <v>72.937062268951934</v>
      </c>
      <c r="AV253" s="20">
        <v>7.8433679999999999</v>
      </c>
      <c r="AW253" s="21">
        <v>0</v>
      </c>
      <c r="AX253" s="21">
        <v>0</v>
      </c>
      <c r="AY253" s="21"/>
    </row>
    <row r="254" spans="1:51" ht="15" x14ac:dyDescent="0.25">
      <c r="A254" s="144">
        <v>2017</v>
      </c>
      <c r="B254" s="77" t="s">
        <v>254</v>
      </c>
      <c r="C254" s="78">
        <v>16</v>
      </c>
      <c r="D254" s="77">
        <v>3521903</v>
      </c>
      <c r="E254" s="78">
        <v>352190316</v>
      </c>
      <c r="F254" s="78" t="str">
        <f t="shared" si="7"/>
        <v>3521903162017</v>
      </c>
      <c r="G254" s="79">
        <v>9.2132957906754243E-2</v>
      </c>
      <c r="H254" s="80">
        <f t="shared" si="6"/>
        <v>14618</v>
      </c>
      <c r="I254" s="81">
        <v>12681</v>
      </c>
      <c r="J254" s="82">
        <v>1937</v>
      </c>
      <c r="K254" s="83">
        <f>(H254)/VLOOKUP(D254,'Dados Base'!$B:$K,6,FALSE)</f>
        <v>29.128805993942294</v>
      </c>
      <c r="L254" s="84">
        <v>86.75</v>
      </c>
      <c r="M254" s="85" t="s">
        <v>702</v>
      </c>
      <c r="N254" s="86">
        <v>0.73</v>
      </c>
      <c r="O254" s="87" t="s">
        <v>691</v>
      </c>
      <c r="P254" s="87" t="s">
        <v>691</v>
      </c>
      <c r="Q254" s="87" t="s">
        <v>691</v>
      </c>
      <c r="R254" s="87" t="s">
        <v>691</v>
      </c>
      <c r="S254" s="87" t="s">
        <v>691</v>
      </c>
      <c r="T254" s="87" t="s">
        <v>691</v>
      </c>
      <c r="U254" s="87" t="s">
        <v>691</v>
      </c>
      <c r="V254" s="87" t="s">
        <v>691</v>
      </c>
      <c r="W254" s="87" t="s">
        <v>691</v>
      </c>
      <c r="X254" s="21"/>
      <c r="Y254" s="21">
        <v>8.9</v>
      </c>
      <c r="Z254" s="10">
        <v>479.84172119999999</v>
      </c>
      <c r="AA254" s="10">
        <v>206.93027880000005</v>
      </c>
      <c r="AB254" s="21">
        <v>2</v>
      </c>
      <c r="AC254" s="21">
        <v>0</v>
      </c>
      <c r="AD254" s="153">
        <f>VLOOKUP(D254,'Dados Base'!$B:$K,9,FALSE)*31536000/VLOOKUP($F254,F:H,MATCH(H253,F253:AF253,0),FALSE)</f>
        <v>8090.0259953482009</v>
      </c>
      <c r="AE254" s="153">
        <f>VLOOKUP(D254,'Dados Base'!$B:$K,10,FALSE)*31536000/VLOOKUP($F254,F:H,MATCH(H253,F253:AF253,0),FALSE)</f>
        <v>733.4956902449037</v>
      </c>
      <c r="AF254" s="21"/>
      <c r="AG254" s="21"/>
      <c r="AH254" s="21"/>
      <c r="AI254" s="21"/>
      <c r="AJ254" s="21"/>
      <c r="AK254" s="72">
        <f>(SUMIFS('Banco de Indicadores Mun. (2)'!I:I,'Banco de Indicadores Mun. (2)'!B:B,'Banco de Indicadores - Mun. (1)'!B254,'Banco de Indicadores Mun. (2)'!A:A,'Banco de Indicadores - Mun. (1)'!A254) / VLOOKUP(D254,'Dados Base'!$B:$K,8,FALSE)) * 100</f>
        <v>64.789346405228756</v>
      </c>
      <c r="AL254" s="72">
        <f>(SUMIFS('Banco de Indicadores Mun. (2)'!I:I,'Banco de Indicadores Mun. (2)'!B:B,'Banco de Indicadores - Mun. (1)'!B254,'Banco de Indicadores Mun. (2)'!A:A,'Banco de Indicadores - Mun. (1)'!A254) / VLOOKUP(D254,'Dados Base'!$B:$K,9,FALSE)) * 100</f>
        <v>26.434053333333335</v>
      </c>
      <c r="AM254" s="72">
        <f>(SUMIFS('Banco de Indicadores Mun. (2)'!J:J,'Banco de Indicadores Mun. (2)'!B:B,'Banco de Indicadores - Mun. (1)'!B254,'Banco de Indicadores Mun. (2)'!A:A,'Banco de Indicadores - Mun. (1)'!A254) / VLOOKUP(D254,'Dados Base'!$B:$K,7,FALSE)) * 100</f>
        <v>54.06662184873948</v>
      </c>
      <c r="AN254" s="72">
        <f>(SUMIFS('Banco de Indicadores Mun. (2)'!K:K,'Banco de Indicadores Mun. (2)'!B:B,'Banco de Indicadores - Mun. (1)'!B254,'Banco de Indicadores Mun. (2)'!A:A,'Banco de Indicadores - Mun. (1)'!A254) / VLOOKUP(D254,'Dados Base'!$B:$K,10,FALSE)) * 100</f>
        <v>102.3188823529412</v>
      </c>
      <c r="AO254" s="21">
        <v>0</v>
      </c>
      <c r="AP254" s="125">
        <v>0</v>
      </c>
      <c r="AQ254" s="143">
        <v>0</v>
      </c>
      <c r="AR254" s="21">
        <v>9.8000000000000007</v>
      </c>
      <c r="AS254" s="37">
        <v>100</v>
      </c>
      <c r="AT254" s="37">
        <v>95.710000000000022</v>
      </c>
      <c r="AU254" s="37">
        <v>69.869144519578541</v>
      </c>
      <c r="AV254" s="20">
        <v>7.9770894999999991</v>
      </c>
      <c r="AW254" s="21">
        <v>1</v>
      </c>
      <c r="AX254" s="21">
        <v>0</v>
      </c>
      <c r="AY254" s="21"/>
    </row>
    <row r="255" spans="1:51" ht="15" x14ac:dyDescent="0.25">
      <c r="A255" s="144">
        <v>2017</v>
      </c>
      <c r="B255" s="77" t="s">
        <v>255</v>
      </c>
      <c r="C255" s="78">
        <v>13</v>
      </c>
      <c r="D255" s="77">
        <v>3522000</v>
      </c>
      <c r="E255" s="78">
        <v>352200013</v>
      </c>
      <c r="F255" s="78" t="str">
        <f t="shared" si="7"/>
        <v>3522000132017</v>
      </c>
      <c r="G255" s="79">
        <v>1.4021322690315197</v>
      </c>
      <c r="H255" s="80">
        <f t="shared" si="6"/>
        <v>3539</v>
      </c>
      <c r="I255" s="81">
        <v>2787</v>
      </c>
      <c r="J255" s="82">
        <v>752</v>
      </c>
      <c r="K255" s="83">
        <f>(H255)/VLOOKUP(D255,'Dados Base'!$B:$K,6,FALSE)</f>
        <v>15.469009528804966</v>
      </c>
      <c r="L255" s="84">
        <v>78.75</v>
      </c>
      <c r="M255" s="85" t="s">
        <v>702</v>
      </c>
      <c r="N255" s="86">
        <v>0.70499999999999996</v>
      </c>
      <c r="O255" s="87" t="s">
        <v>691</v>
      </c>
      <c r="P255" s="87" t="s">
        <v>691</v>
      </c>
      <c r="Q255" s="87" t="s">
        <v>691</v>
      </c>
      <c r="R255" s="87" t="s">
        <v>691</v>
      </c>
      <c r="S255" s="87" t="s">
        <v>691</v>
      </c>
      <c r="T255" s="87" t="s">
        <v>691</v>
      </c>
      <c r="U255" s="87" t="s">
        <v>691</v>
      </c>
      <c r="V255" s="87" t="s">
        <v>691</v>
      </c>
      <c r="W255" s="87" t="s">
        <v>691</v>
      </c>
      <c r="X255" s="21"/>
      <c r="Y255" s="21">
        <v>1.89</v>
      </c>
      <c r="Z255" s="10">
        <v>127.97136</v>
      </c>
      <c r="AA255" s="10">
        <v>17.45064</v>
      </c>
      <c r="AB255" s="21">
        <v>0</v>
      </c>
      <c r="AC255" s="21">
        <v>0</v>
      </c>
      <c r="AD255" s="153">
        <f>VLOOKUP(D255,'Dados Base'!$B:$K,9,FALSE)*31536000/VLOOKUP($F255,F:H,MATCH(H254,F254:AF254,0),FALSE)</f>
        <v>16485.334840350381</v>
      </c>
      <c r="AE255" s="153">
        <f>VLOOKUP(D255,'Dados Base'!$B:$K,10,FALSE)*31536000/VLOOKUP($F255,F:H,MATCH(H254,F254:AF254,0),FALSE)</f>
        <v>1693.0884430630117</v>
      </c>
      <c r="AF255" s="21"/>
      <c r="AG255" s="21"/>
      <c r="AH255" s="21"/>
      <c r="AI255" s="21"/>
      <c r="AJ255" s="21"/>
      <c r="AK255" s="72">
        <f>(SUMIFS('Banco de Indicadores Mun. (2)'!I:I,'Banco de Indicadores Mun. (2)'!B:B,'Banco de Indicadores - Mun. (1)'!B255,'Banco de Indicadores Mun. (2)'!A:A,'Banco de Indicadores - Mun. (1)'!A255) / VLOOKUP(D255,'Dados Base'!$B:$K,8,FALSE)) * 100</f>
        <v>42.327073684210518</v>
      </c>
      <c r="AL255" s="72">
        <f>(SUMIFS('Banco de Indicadores Mun. (2)'!I:I,'Banco de Indicadores Mun. (2)'!B:B,'Banco de Indicadores - Mun. (1)'!B255,'Banco de Indicadores Mun. (2)'!A:A,'Banco de Indicadores - Mun. (1)'!A255) / VLOOKUP(D255,'Dados Base'!$B:$K,9,FALSE)) * 100</f>
        <v>21.73552432432432</v>
      </c>
      <c r="AM255" s="72">
        <f>(SUMIFS('Banco de Indicadores Mun. (2)'!J:J,'Banco de Indicadores Mun. (2)'!B:B,'Banco de Indicadores - Mun. (1)'!B255,'Banco de Indicadores Mun. (2)'!A:A,'Banco de Indicadores - Mun. (1)'!A255) / VLOOKUP(D255,'Dados Base'!$B:$K,7,FALSE)) * 100</f>
        <v>25.453828947368418</v>
      </c>
      <c r="AN255" s="72">
        <f>(SUMIFS('Banco de Indicadores Mun. (2)'!K:K,'Banco de Indicadores Mun. (2)'!B:B,'Banco de Indicadores - Mun. (1)'!B255,'Banco de Indicadores Mun. (2)'!A:A,'Banco de Indicadores - Mun. (1)'!A255) / VLOOKUP(D255,'Dados Base'!$B:$K,10,FALSE)) * 100</f>
        <v>109.82005263157895</v>
      </c>
      <c r="AO255" s="21">
        <v>0</v>
      </c>
      <c r="AP255" s="125">
        <v>0</v>
      </c>
      <c r="AQ255" s="143">
        <v>0</v>
      </c>
      <c r="AR255" s="21">
        <v>8.5</v>
      </c>
      <c r="AS255" s="37">
        <v>100</v>
      </c>
      <c r="AT255" s="37">
        <v>100</v>
      </c>
      <c r="AU255" s="37">
        <v>88</v>
      </c>
      <c r="AV255" s="20">
        <v>9.8000000000000007</v>
      </c>
      <c r="AW255" s="21">
        <v>0</v>
      </c>
      <c r="AX255" s="21">
        <v>0</v>
      </c>
      <c r="AY255" s="21"/>
    </row>
    <row r="256" spans="1:51" ht="15" x14ac:dyDescent="0.25">
      <c r="A256" s="144">
        <v>2017</v>
      </c>
      <c r="B256" s="77" t="s">
        <v>256</v>
      </c>
      <c r="C256" s="78">
        <v>7</v>
      </c>
      <c r="D256" s="77">
        <v>3522109</v>
      </c>
      <c r="E256" s="78">
        <v>35221097</v>
      </c>
      <c r="F256" s="78" t="str">
        <f t="shared" si="7"/>
        <v>352210972017</v>
      </c>
      <c r="G256" s="79">
        <v>1.432328745099043</v>
      </c>
      <c r="H256" s="80">
        <f t="shared" si="6"/>
        <v>95235</v>
      </c>
      <c r="I256" s="81">
        <v>94473</v>
      </c>
      <c r="J256" s="82">
        <v>762</v>
      </c>
      <c r="K256" s="83">
        <f>(H256)/VLOOKUP(D256,'Dados Base'!$B:$K,6,FALSE)</f>
        <v>158.98467496911624</v>
      </c>
      <c r="L256" s="84">
        <v>99.2</v>
      </c>
      <c r="M256" s="85" t="s">
        <v>702</v>
      </c>
      <c r="N256" s="86">
        <v>0.745</v>
      </c>
      <c r="O256" s="87" t="s">
        <v>691</v>
      </c>
      <c r="P256" s="87" t="s">
        <v>691</v>
      </c>
      <c r="Q256" s="87" t="s">
        <v>691</v>
      </c>
      <c r="R256" s="87" t="s">
        <v>691</v>
      </c>
      <c r="S256" s="87" t="s">
        <v>691</v>
      </c>
      <c r="T256" s="87" t="s">
        <v>691</v>
      </c>
      <c r="U256" s="87" t="s">
        <v>691</v>
      </c>
      <c r="V256" s="87" t="s">
        <v>691</v>
      </c>
      <c r="W256" s="87" t="s">
        <v>691</v>
      </c>
      <c r="X256" s="21"/>
      <c r="Y256" s="21">
        <v>78.16</v>
      </c>
      <c r="Z256" s="10">
        <v>1864.1444976000002</v>
      </c>
      <c r="AA256" s="10">
        <v>3411.9795023999995</v>
      </c>
      <c r="AB256" s="21">
        <v>14</v>
      </c>
      <c r="AC256" s="21">
        <v>0</v>
      </c>
      <c r="AD256" s="153">
        <f>VLOOKUP(D256,'Dados Base'!$B:$K,9,FALSE)*31536000/VLOOKUP($F256,F:H,MATCH(H255,F255:AF255,0),FALSE)</f>
        <v>11268.652071192313</v>
      </c>
      <c r="AE256" s="153">
        <f>VLOOKUP(D256,'Dados Base'!$B:$K,10,FALSE)*31536000/VLOOKUP($F256,F:H,MATCH(H255,F255:AF255,0),FALSE)</f>
        <v>1427.2080642620888</v>
      </c>
      <c r="AF256" s="21"/>
      <c r="AG256" s="21"/>
      <c r="AH256" s="21"/>
      <c r="AI256" s="21"/>
      <c r="AJ256" s="21"/>
      <c r="AK256" s="72">
        <f>(SUMIFS('Banco de Indicadores Mun. (2)'!I:I,'Banco de Indicadores Mun. (2)'!B:B,'Banco de Indicadores - Mun. (1)'!B256,'Banco de Indicadores Mun. (2)'!A:A,'Banco de Indicadores - Mun. (1)'!A256) / VLOOKUP(D256,'Dados Base'!$B:$K,8,FALSE)) * 100</f>
        <v>13.156439811172307</v>
      </c>
      <c r="AL256" s="72">
        <f>(SUMIFS('Banco de Indicadores Mun. (2)'!I:I,'Banco de Indicadores Mun. (2)'!B:B,'Banco de Indicadores - Mun. (1)'!B256,'Banco de Indicadores Mun. (2)'!A:A,'Banco de Indicadores - Mun. (1)'!A256) / VLOOKUP(D256,'Dados Base'!$B:$K,9,FALSE)) * 100</f>
        <v>4.9138510138113434</v>
      </c>
      <c r="AM256" s="72">
        <f>(SUMIFS('Banco de Indicadores Mun. (2)'!J:J,'Banco de Indicadores Mun. (2)'!B:B,'Banco de Indicadores - Mun. (1)'!B256,'Banco de Indicadores Mun. (2)'!A:A,'Banco de Indicadores - Mun. (1)'!A256) / VLOOKUP(D256,'Dados Base'!$B:$K,7,FALSE)) * 100</f>
        <v>19.898954761904765</v>
      </c>
      <c r="AN256" s="72">
        <f>(SUMIFS('Banco de Indicadores Mun. (2)'!K:K,'Banco de Indicadores Mun. (2)'!B:B,'Banco de Indicadores - Mun. (1)'!B256,'Banco de Indicadores Mun. (2)'!A:A,'Banco de Indicadores - Mun. (1)'!A256) / VLOOKUP(D256,'Dados Base'!$B:$K,10,FALSE)) * 100</f>
        <v>1.5575406032482595E-2</v>
      </c>
      <c r="AO256" s="21">
        <v>0</v>
      </c>
      <c r="AP256" s="125">
        <v>0</v>
      </c>
      <c r="AQ256" s="143">
        <v>0</v>
      </c>
      <c r="AR256" s="21">
        <v>9.4</v>
      </c>
      <c r="AS256" s="37">
        <v>39.24</v>
      </c>
      <c r="AT256" s="37">
        <v>39.239999999999995</v>
      </c>
      <c r="AU256" s="37">
        <v>35.331703682476004</v>
      </c>
      <c r="AV256" s="20">
        <v>4.8851618366197185</v>
      </c>
      <c r="AW256" s="21">
        <v>3</v>
      </c>
      <c r="AX256" s="21">
        <v>0</v>
      </c>
      <c r="AY256" s="21"/>
    </row>
    <row r="257" spans="1:51" ht="15" x14ac:dyDescent="0.25">
      <c r="A257" s="144">
        <v>2017</v>
      </c>
      <c r="B257" s="77" t="s">
        <v>257</v>
      </c>
      <c r="C257" s="78">
        <v>11</v>
      </c>
      <c r="D257" s="77">
        <v>3522158</v>
      </c>
      <c r="E257" s="78">
        <v>352215811</v>
      </c>
      <c r="F257" s="78" t="str">
        <f t="shared" si="7"/>
        <v>3522158112017</v>
      </c>
      <c r="G257" s="79">
        <v>-0.25074432124813084</v>
      </c>
      <c r="H257" s="80">
        <f t="shared" si="6"/>
        <v>3186</v>
      </c>
      <c r="I257" s="81">
        <v>1737</v>
      </c>
      <c r="J257" s="82">
        <v>1449</v>
      </c>
      <c r="K257" s="83">
        <f>(H257)/VLOOKUP(D257,'Dados Base'!$B:$K,6,FALSE)</f>
        <v>17.457534246575342</v>
      </c>
      <c r="L257" s="84">
        <v>54.52</v>
      </c>
      <c r="M257" s="85" t="s">
        <v>702</v>
      </c>
      <c r="N257" s="86">
        <v>0.68</v>
      </c>
      <c r="O257" s="87" t="s">
        <v>691</v>
      </c>
      <c r="P257" s="87" t="s">
        <v>691</v>
      </c>
      <c r="Q257" s="87" t="s">
        <v>691</v>
      </c>
      <c r="R257" s="87" t="s">
        <v>691</v>
      </c>
      <c r="S257" s="87" t="s">
        <v>691</v>
      </c>
      <c r="T257" s="87" t="s">
        <v>691</v>
      </c>
      <c r="U257" s="87" t="s">
        <v>691</v>
      </c>
      <c r="V257" s="87" t="s">
        <v>691</v>
      </c>
      <c r="W257" s="87" t="s">
        <v>691</v>
      </c>
      <c r="X257" s="21"/>
      <c r="Y257" s="21">
        <v>1.28</v>
      </c>
      <c r="Z257" s="10">
        <v>35.034778799999998</v>
      </c>
      <c r="AA257" s="10">
        <v>63.353221200000007</v>
      </c>
      <c r="AB257" s="21">
        <v>0</v>
      </c>
      <c r="AC257" s="21">
        <v>0</v>
      </c>
      <c r="AD257" s="153">
        <f>VLOOKUP(D257,'Dados Base'!$B:$K,9,FALSE)*31536000/VLOOKUP($F257,F:H,MATCH(H256,F256:AF256,0),FALSE)</f>
        <v>57806.101694915254</v>
      </c>
      <c r="AE257" s="153">
        <f>VLOOKUP(D257,'Dados Base'!$B:$K,10,FALSE)*31536000/VLOOKUP($F257,F:H,MATCH(H256,F256:AF256,0),FALSE)</f>
        <v>7522.7118644067777</v>
      </c>
      <c r="AF257" s="21"/>
      <c r="AG257" s="21"/>
      <c r="AH257" s="21"/>
      <c r="AI257" s="21"/>
      <c r="AJ257" s="21"/>
      <c r="AK257" s="72">
        <f>(SUMIFS('Banco de Indicadores Mun. (2)'!I:I,'Banco de Indicadores Mun. (2)'!B:B,'Banco de Indicadores - Mun. (1)'!B257,'Banco de Indicadores Mun. (2)'!A:A,'Banco de Indicadores - Mun. (1)'!A257) / VLOOKUP(D257,'Dados Base'!$B:$K,8,FALSE)) * 100</f>
        <v>0.64662352941176482</v>
      </c>
      <c r="AL257" s="72">
        <f>(SUMIFS('Banco de Indicadores Mun. (2)'!I:I,'Banco de Indicadores Mun. (2)'!B:B,'Banco de Indicadores - Mun. (1)'!B257,'Banco de Indicadores Mun. (2)'!A:A,'Banco de Indicadores - Mun. (1)'!A257) / VLOOKUP(D257,'Dados Base'!$B:$K,9,FALSE)) * 100</f>
        <v>0.28234417808219181</v>
      </c>
      <c r="AM257" s="72">
        <f>(SUMIFS('Banco de Indicadores Mun. (2)'!J:J,'Banco de Indicadores Mun. (2)'!B:B,'Banco de Indicadores - Mun. (1)'!B257,'Banco de Indicadores Mun. (2)'!A:A,'Banco de Indicadores - Mun. (1)'!A257) / VLOOKUP(D257,'Dados Base'!$B:$K,7,FALSE)) * 100</f>
        <v>0.92116759776536306</v>
      </c>
      <c r="AN257" s="72">
        <f>(SUMIFS('Banco de Indicadores Mun. (2)'!K:K,'Banco de Indicadores Mun. (2)'!B:B,'Banco de Indicadores - Mun. (1)'!B257,'Banco de Indicadores Mun. (2)'!A:A,'Banco de Indicadores - Mun. (1)'!A257) / VLOOKUP(D257,'Dados Base'!$B:$K,10,FALSE)) * 100</f>
        <v>0</v>
      </c>
      <c r="AO257" s="21">
        <v>0</v>
      </c>
      <c r="AP257" s="125">
        <v>0</v>
      </c>
      <c r="AQ257" s="143">
        <v>0</v>
      </c>
      <c r="AR257" s="21">
        <v>7.5</v>
      </c>
      <c r="AS257" s="37">
        <v>40.01</v>
      </c>
      <c r="AT257" s="37">
        <v>40.01</v>
      </c>
      <c r="AU257" s="37">
        <v>35.608792535675079</v>
      </c>
      <c r="AV257" s="20">
        <v>4.9147284999999998</v>
      </c>
      <c r="AW257" s="21">
        <v>0</v>
      </c>
      <c r="AX257" s="21">
        <v>0</v>
      </c>
      <c r="AY257" s="21"/>
    </row>
    <row r="258" spans="1:51" ht="15" x14ac:dyDescent="0.25">
      <c r="A258" s="144">
        <v>2017</v>
      </c>
      <c r="B258" s="77" t="s">
        <v>258</v>
      </c>
      <c r="C258" s="78">
        <v>6</v>
      </c>
      <c r="D258" s="77">
        <v>3522208</v>
      </c>
      <c r="E258" s="78">
        <v>35222086</v>
      </c>
      <c r="F258" s="78" t="str">
        <f t="shared" si="7"/>
        <v>352220862017</v>
      </c>
      <c r="G258" s="79">
        <v>1.1712919176651404</v>
      </c>
      <c r="H258" s="80">
        <f t="shared" ref="H258:H321" si="8">SUM(I258:J258)</f>
        <v>164559</v>
      </c>
      <c r="I258" s="81">
        <v>163195</v>
      </c>
      <c r="J258" s="82">
        <v>1364</v>
      </c>
      <c r="K258" s="83">
        <f>(H258)/VLOOKUP(D258,'Dados Base'!$B:$K,6,FALSE)</f>
        <v>1086.4848804965006</v>
      </c>
      <c r="L258" s="84">
        <v>99.17</v>
      </c>
      <c r="M258" s="85" t="s">
        <v>702</v>
      </c>
      <c r="N258" s="86">
        <v>0.74199999999999999</v>
      </c>
      <c r="O258" s="87" t="s">
        <v>691</v>
      </c>
      <c r="P258" s="87" t="s">
        <v>691</v>
      </c>
      <c r="Q258" s="87" t="s">
        <v>691</v>
      </c>
      <c r="R258" s="87" t="s">
        <v>691</v>
      </c>
      <c r="S258" s="87" t="s">
        <v>691</v>
      </c>
      <c r="T258" s="87" t="s">
        <v>691</v>
      </c>
      <c r="U258" s="87" t="s">
        <v>691</v>
      </c>
      <c r="V258" s="87" t="s">
        <v>691</v>
      </c>
      <c r="W258" s="87" t="s">
        <v>691</v>
      </c>
      <c r="X258" s="21"/>
      <c r="Y258" s="21">
        <v>152.56</v>
      </c>
      <c r="Z258" s="10">
        <v>2324.8224536399994</v>
      </c>
      <c r="AA258" s="10">
        <v>6828.7175463599997</v>
      </c>
      <c r="AB258" s="21">
        <v>6</v>
      </c>
      <c r="AC258" s="21">
        <v>2</v>
      </c>
      <c r="AD258" s="153">
        <f>VLOOKUP(D258,'Dados Base'!$B:$K,9,FALSE)*31536000/VLOOKUP($F258,F:H,MATCH(H257,F257:AF257,0),FALSE)</f>
        <v>431.18881373853753</v>
      </c>
      <c r="AE258" s="153">
        <f>VLOOKUP(D258,'Dados Base'!$B:$K,10,FALSE)*31536000/VLOOKUP($F258,F:H,MATCH(H257,F257:AF257,0),FALSE)</f>
        <v>61.324631287258661</v>
      </c>
      <c r="AF258" s="21"/>
      <c r="AG258" s="21"/>
      <c r="AH258" s="21"/>
      <c r="AI258" s="21"/>
      <c r="AJ258" s="21"/>
      <c r="AK258" s="72">
        <f>(SUMIFS('Banco de Indicadores Mun. (2)'!I:I,'Banco de Indicadores Mun. (2)'!B:B,'Banco de Indicadores - Mun. (1)'!B258,'Banco de Indicadores Mun. (2)'!A:A,'Banco de Indicadores - Mun. (1)'!A258) / VLOOKUP(D258,'Dados Base'!$B:$K,8,FALSE)) * 100</f>
        <v>6.8061190476190472</v>
      </c>
      <c r="AL258" s="72">
        <f>(SUMIFS('Banco de Indicadores Mun. (2)'!I:I,'Banco de Indicadores Mun. (2)'!B:B,'Banco de Indicadores - Mun. (1)'!B258,'Banco de Indicadores Mun. (2)'!A:A,'Banco de Indicadores - Mun. (1)'!A258) / VLOOKUP(D258,'Dados Base'!$B:$K,9,FALSE)) * 100</f>
        <v>2.5409511111111107</v>
      </c>
      <c r="AM258" s="72">
        <f>(SUMIFS('Banco de Indicadores Mun. (2)'!J:J,'Banco de Indicadores Mun. (2)'!B:B,'Banco de Indicadores - Mun. (1)'!B258,'Banco de Indicadores Mun. (2)'!A:A,'Banco de Indicadores - Mun. (1)'!A258) / VLOOKUP(D258,'Dados Base'!$B:$K,7,FALSE)) * 100</f>
        <v>3.0620769230769227</v>
      </c>
      <c r="AN258" s="72">
        <f>(SUMIFS('Banco de Indicadores Mun. (2)'!K:K,'Banco de Indicadores Mun. (2)'!B:B,'Banco de Indicadores - Mun. (1)'!B258,'Banco de Indicadores Mun. (2)'!A:A,'Banco de Indicadores - Mun. (1)'!A258) / VLOOKUP(D258,'Dados Base'!$B:$K,10,FALSE)) * 100</f>
        <v>12.890187500000003</v>
      </c>
      <c r="AO258" s="21">
        <v>0</v>
      </c>
      <c r="AP258" s="125">
        <v>0</v>
      </c>
      <c r="AQ258" s="143">
        <v>0</v>
      </c>
      <c r="AR258" s="21">
        <v>8.5</v>
      </c>
      <c r="AS258" s="37">
        <v>28.17</v>
      </c>
      <c r="AT258" s="37">
        <v>27.606599999999997</v>
      </c>
      <c r="AU258" s="37">
        <v>25.398069529821257</v>
      </c>
      <c r="AV258" s="20">
        <v>3.5434246800000002</v>
      </c>
      <c r="AW258" s="21">
        <v>4</v>
      </c>
      <c r="AX258" s="21">
        <v>2</v>
      </c>
      <c r="AY258" s="21"/>
    </row>
    <row r="259" spans="1:51" ht="15" x14ac:dyDescent="0.25">
      <c r="A259" s="144">
        <v>2017</v>
      </c>
      <c r="B259" s="77" t="s">
        <v>259</v>
      </c>
      <c r="C259" s="78">
        <v>14</v>
      </c>
      <c r="D259" s="77">
        <v>3522307</v>
      </c>
      <c r="E259" s="78">
        <v>352230714</v>
      </c>
      <c r="F259" s="78" t="str">
        <f t="shared" ref="F259:F322" si="9">CONCATENATE(E259,A259)</f>
        <v>3522307142017</v>
      </c>
      <c r="G259" s="79">
        <v>1.1181778694201006</v>
      </c>
      <c r="H259" s="80">
        <f t="shared" si="8"/>
        <v>155410</v>
      </c>
      <c r="I259" s="81">
        <v>142462</v>
      </c>
      <c r="J259" s="82">
        <v>12948</v>
      </c>
      <c r="K259" s="83">
        <f>(H259)/VLOOKUP(D259,'Dados Base'!$B:$K,6,FALSE)</f>
        <v>86.720458908084467</v>
      </c>
      <c r="L259" s="84">
        <v>91.67</v>
      </c>
      <c r="M259" s="85" t="s">
        <v>702</v>
      </c>
      <c r="N259" s="86">
        <v>0.76300000000000001</v>
      </c>
      <c r="O259" s="87" t="s">
        <v>691</v>
      </c>
      <c r="P259" s="87" t="s">
        <v>691</v>
      </c>
      <c r="Q259" s="87" t="s">
        <v>691</v>
      </c>
      <c r="R259" s="87" t="s">
        <v>691</v>
      </c>
      <c r="S259" s="87" t="s">
        <v>691</v>
      </c>
      <c r="T259" s="87" t="s">
        <v>691</v>
      </c>
      <c r="U259" s="87" t="s">
        <v>691</v>
      </c>
      <c r="V259" s="87" t="s">
        <v>691</v>
      </c>
      <c r="W259" s="87" t="s">
        <v>691</v>
      </c>
      <c r="X259" s="21"/>
      <c r="Y259" s="21">
        <v>130.76</v>
      </c>
      <c r="Z259" s="10">
        <v>3105.6152435999993</v>
      </c>
      <c r="AA259" s="10">
        <v>4740.2607564000009</v>
      </c>
      <c r="AB259" s="21">
        <v>27</v>
      </c>
      <c r="AC259" s="21">
        <v>0</v>
      </c>
      <c r="AD259" s="153">
        <f>VLOOKUP(D259,'Dados Base'!$B:$K,9,FALSE)*31536000/VLOOKUP($F259,F:H,MATCH(H258,F258:AF258,0),FALSE)</f>
        <v>3938.7025287948009</v>
      </c>
      <c r="AE259" s="153">
        <f>VLOOKUP(D259,'Dados Base'!$B:$K,10,FALSE)*31536000/VLOOKUP($F259,F:H,MATCH(H258,F258:AF258,0),FALSE)</f>
        <v>474.83585354867768</v>
      </c>
      <c r="AF259" s="21"/>
      <c r="AG259" s="21"/>
      <c r="AH259" s="21"/>
      <c r="AI259" s="21"/>
      <c r="AJ259" s="21"/>
      <c r="AK259" s="72">
        <f>(SUMIFS('Banco de Indicadores Mun. (2)'!I:I,'Banco de Indicadores Mun. (2)'!B:B,'Banco de Indicadores - Mun. (1)'!B259,'Banco de Indicadores Mun. (2)'!A:A,'Banco de Indicadores - Mun. (1)'!A259) / VLOOKUP(D259,'Dados Base'!$B:$K,8,FALSE)) * 100</f>
        <v>20.30467136150234</v>
      </c>
      <c r="AL259" s="72">
        <f>(SUMIFS('Banco de Indicadores Mun. (2)'!I:I,'Banco de Indicadores Mun. (2)'!B:B,'Banco de Indicadores - Mun. (1)'!B259,'Banco de Indicadores Mun. (2)'!A:A,'Banco de Indicadores - Mun. (1)'!A259) / VLOOKUP(D259,'Dados Base'!$B:$K,9,FALSE)) * 100</f>
        <v>8.9127150953116914</v>
      </c>
      <c r="AM259" s="72">
        <f>(SUMIFS('Banco de Indicadores Mun. (2)'!J:J,'Banco de Indicadores Mun. (2)'!B:B,'Banco de Indicadores - Mun. (1)'!B259,'Banco de Indicadores Mun. (2)'!A:A,'Banco de Indicadores - Mun. (1)'!A259) / VLOOKUP(D259,'Dados Base'!$B:$K,7,FALSE)) * 100</f>
        <v>25.268538834951453</v>
      </c>
      <c r="AN259" s="72">
        <f>(SUMIFS('Banco de Indicadores Mun. (2)'!K:K,'Banco de Indicadores Mun. (2)'!B:B,'Banco de Indicadores - Mun. (1)'!B259,'Banco de Indicadores Mun. (2)'!A:A,'Banco de Indicadores - Mun. (1)'!A259) / VLOOKUP(D259,'Dados Base'!$B:$K,10,FALSE)) * 100</f>
        <v>7.1949700854700778</v>
      </c>
      <c r="AO259" s="21">
        <v>0</v>
      </c>
      <c r="AP259" s="125">
        <v>0</v>
      </c>
      <c r="AQ259" s="143">
        <v>0</v>
      </c>
      <c r="AR259" s="21">
        <v>9.8000000000000007</v>
      </c>
      <c r="AS259" s="37">
        <v>94.11</v>
      </c>
      <c r="AT259" s="37">
        <v>94.11</v>
      </c>
      <c r="AU259" s="37">
        <v>39.582772447589015</v>
      </c>
      <c r="AV259" s="20">
        <v>5.6844995345120113</v>
      </c>
      <c r="AW259" s="21">
        <v>3</v>
      </c>
      <c r="AX259" s="21">
        <v>0</v>
      </c>
      <c r="AY259" s="21"/>
    </row>
    <row r="260" spans="1:51" ht="15" x14ac:dyDescent="0.25">
      <c r="A260" s="144">
        <v>2017</v>
      </c>
      <c r="B260" s="77" t="s">
        <v>260</v>
      </c>
      <c r="C260" s="78">
        <v>14</v>
      </c>
      <c r="D260" s="77">
        <v>3522406</v>
      </c>
      <c r="E260" s="78">
        <v>352240614</v>
      </c>
      <c r="F260" s="78" t="str">
        <f t="shared" si="9"/>
        <v>3522406142017</v>
      </c>
      <c r="G260" s="79">
        <v>0.38957573104989596</v>
      </c>
      <c r="H260" s="80">
        <f t="shared" si="8"/>
        <v>90414</v>
      </c>
      <c r="I260" s="81">
        <v>80761</v>
      </c>
      <c r="J260" s="82">
        <v>9653</v>
      </c>
      <c r="K260" s="83">
        <f>(H260)/VLOOKUP(D260,'Dados Base'!$B:$K,6,FALSE)</f>
        <v>49.494457369645545</v>
      </c>
      <c r="L260" s="84">
        <v>89.32</v>
      </c>
      <c r="M260" s="85" t="s">
        <v>702</v>
      </c>
      <c r="N260" s="86">
        <v>0.73199999999999998</v>
      </c>
      <c r="O260" s="87" t="s">
        <v>691</v>
      </c>
      <c r="P260" s="87" t="s">
        <v>691</v>
      </c>
      <c r="Q260" s="87" t="s">
        <v>691</v>
      </c>
      <c r="R260" s="87" t="s">
        <v>691</v>
      </c>
      <c r="S260" s="87" t="s">
        <v>691</v>
      </c>
      <c r="T260" s="87" t="s">
        <v>691</v>
      </c>
      <c r="U260" s="87" t="s">
        <v>691</v>
      </c>
      <c r="V260" s="87" t="s">
        <v>691</v>
      </c>
      <c r="W260" s="87" t="s">
        <v>691</v>
      </c>
      <c r="X260" s="21"/>
      <c r="Y260" s="21">
        <v>63.09</v>
      </c>
      <c r="Z260" s="10">
        <v>3363.2413715880002</v>
      </c>
      <c r="AA260" s="10">
        <v>895.090628412</v>
      </c>
      <c r="AB260" s="21">
        <v>14</v>
      </c>
      <c r="AC260" s="21">
        <v>2</v>
      </c>
      <c r="AD260" s="153">
        <f>VLOOKUP(D260,'Dados Base'!$B:$K,9,FALSE)*31536000/VLOOKUP($F260,F:H,MATCH(H259,F259:AF259,0),FALSE)</f>
        <v>7150.3085805295641</v>
      </c>
      <c r="AE260" s="153">
        <f>VLOOKUP(D260,'Dados Base'!$B:$K,10,FALSE)*31536000/VLOOKUP($F260,F:H,MATCH(H259,F259:AF259,0),FALSE)</f>
        <v>844.08520804300224</v>
      </c>
      <c r="AF260" s="21"/>
      <c r="AG260" s="21"/>
      <c r="AH260" s="21"/>
      <c r="AI260" s="21"/>
      <c r="AJ260" s="21"/>
      <c r="AK260" s="72">
        <f>(SUMIFS('Banco de Indicadores Mun. (2)'!I:I,'Banco de Indicadores Mun. (2)'!B:B,'Banco de Indicadores - Mun. (1)'!B260,'Banco de Indicadores Mun. (2)'!A:A,'Banco de Indicadores - Mun. (1)'!A260) / VLOOKUP(D260,'Dados Base'!$B:$K,8,FALSE)) * 100</f>
        <v>16.471492911668488</v>
      </c>
      <c r="AL260" s="72">
        <f>(SUMIFS('Banco de Indicadores Mun. (2)'!I:I,'Banco de Indicadores Mun. (2)'!B:B,'Banco de Indicadores - Mun. (1)'!B260,'Banco de Indicadores Mun. (2)'!A:A,'Banco de Indicadores - Mun. (1)'!A260) / VLOOKUP(D260,'Dados Base'!$B:$K,9,FALSE)) * 100</f>
        <v>7.367980000000002</v>
      </c>
      <c r="AM260" s="72">
        <f>(SUMIFS('Banco de Indicadores Mun. (2)'!J:J,'Banco de Indicadores Mun. (2)'!B:B,'Banco de Indicadores - Mun. (1)'!B260,'Banco de Indicadores Mun. (2)'!A:A,'Banco de Indicadores - Mun. (1)'!A260) / VLOOKUP(D260,'Dados Base'!$B:$K,7,FALSE)) * 100</f>
        <v>22.008330370370373</v>
      </c>
      <c r="AN260" s="72">
        <f>(SUMIFS('Banco de Indicadores Mun. (2)'!K:K,'Banco de Indicadores Mun. (2)'!B:B,'Banco de Indicadores - Mun. (1)'!B260,'Banco de Indicadores Mun. (2)'!A:A,'Banco de Indicadores - Mun. (1)'!A260) / VLOOKUP(D260,'Dados Base'!$B:$K,10,FALSE)) * 100</f>
        <v>1.0278347107438013</v>
      </c>
      <c r="AO260" s="21">
        <v>0</v>
      </c>
      <c r="AP260" s="125">
        <v>0</v>
      </c>
      <c r="AQ260" s="143">
        <v>0</v>
      </c>
      <c r="AR260" s="21">
        <v>2.9</v>
      </c>
      <c r="AS260" s="37">
        <v>90.47</v>
      </c>
      <c r="AT260" s="37">
        <v>87.755899999999997</v>
      </c>
      <c r="AU260" s="37">
        <v>78.980252633848181</v>
      </c>
      <c r="AV260" s="20">
        <v>8.1457701499999988</v>
      </c>
      <c r="AW260" s="21">
        <v>2</v>
      </c>
      <c r="AX260" s="21">
        <v>2</v>
      </c>
      <c r="AY260" s="21"/>
    </row>
    <row r="261" spans="1:51" ht="15" x14ac:dyDescent="0.25">
      <c r="A261" s="144">
        <v>2017</v>
      </c>
      <c r="B261" s="77" t="s">
        <v>261</v>
      </c>
      <c r="C261" s="78">
        <v>6</v>
      </c>
      <c r="D261" s="77">
        <v>3522505</v>
      </c>
      <c r="E261" s="78">
        <v>35225056</v>
      </c>
      <c r="F261" s="78" t="str">
        <f t="shared" si="9"/>
        <v>352250562017</v>
      </c>
      <c r="G261" s="79">
        <v>1.8153983128787132</v>
      </c>
      <c r="H261" s="80">
        <f t="shared" si="8"/>
        <v>226211</v>
      </c>
      <c r="I261" s="81">
        <v>226211</v>
      </c>
      <c r="J261" s="82">
        <v>0</v>
      </c>
      <c r="K261" s="83">
        <f>(H261)/VLOOKUP(D261,'Dados Base'!$B:$K,6,FALSE)</f>
        <v>2476.3108921729613</v>
      </c>
      <c r="L261" s="84">
        <v>100</v>
      </c>
      <c r="M261" s="85" t="s">
        <v>702</v>
      </c>
      <c r="N261" s="86">
        <v>0.73499999999999999</v>
      </c>
      <c r="O261" s="87" t="s">
        <v>691</v>
      </c>
      <c r="P261" s="87" t="s">
        <v>691</v>
      </c>
      <c r="Q261" s="87" t="s">
        <v>691</v>
      </c>
      <c r="R261" s="87" t="s">
        <v>691</v>
      </c>
      <c r="S261" s="87" t="s">
        <v>691</v>
      </c>
      <c r="T261" s="87" t="s">
        <v>691</v>
      </c>
      <c r="U261" s="87" t="s">
        <v>691</v>
      </c>
      <c r="V261" s="87" t="s">
        <v>691</v>
      </c>
      <c r="W261" s="87" t="s">
        <v>691</v>
      </c>
      <c r="X261" s="21"/>
      <c r="Y261" s="21">
        <v>206.55</v>
      </c>
      <c r="Z261" s="10">
        <v>3431.8999079999994</v>
      </c>
      <c r="AA261" s="10">
        <v>8961.2080920000008</v>
      </c>
      <c r="AB261" s="21">
        <v>7</v>
      </c>
      <c r="AC261" s="21">
        <v>0</v>
      </c>
      <c r="AD261" s="153">
        <f>VLOOKUP(D261,'Dados Base'!$B:$K,9,FALSE)*31536000/VLOOKUP($F261,F:H,MATCH(H260,F260:AF260,0),FALSE)</f>
        <v>167.29159943592487</v>
      </c>
      <c r="AE261" s="153">
        <f>VLOOKUP(D261,'Dados Base'!$B:$K,10,FALSE)*31536000/VLOOKUP($F261,F:H,MATCH(H260,F260:AF260,0),FALSE)</f>
        <v>25.093739915388731</v>
      </c>
      <c r="AF261" s="21"/>
      <c r="AG261" s="21"/>
      <c r="AH261" s="21"/>
      <c r="AI261" s="21"/>
      <c r="AJ261" s="21"/>
      <c r="AK261" s="72">
        <f>(SUMIFS('Banco de Indicadores Mun. (2)'!I:I,'Banco de Indicadores Mun. (2)'!B:B,'Banco de Indicadores - Mun. (1)'!B261,'Banco de Indicadores Mun. (2)'!A:A,'Banco de Indicadores - Mun. (1)'!A261) / VLOOKUP(D261,'Dados Base'!$B:$K,8,FALSE)) * 100</f>
        <v>46.870177777777748</v>
      </c>
      <c r="AL261" s="72">
        <f>(SUMIFS('Banco de Indicadores Mun. (2)'!I:I,'Banco de Indicadores Mun. (2)'!B:B,'Banco de Indicadores - Mun. (1)'!B261,'Banco de Indicadores Mun. (2)'!A:A,'Banco de Indicadores - Mun. (1)'!A261) / VLOOKUP(D261,'Dados Base'!$B:$K,9,FALSE)) * 100</f>
        <v>17.576316666666656</v>
      </c>
      <c r="AM261" s="72">
        <f>(SUMIFS('Banco de Indicadores Mun. (2)'!J:J,'Banco de Indicadores Mun. (2)'!B:B,'Banco de Indicadores - Mun. (1)'!B261,'Banco de Indicadores Mun. (2)'!A:A,'Banco de Indicadores - Mun. (1)'!A261) / VLOOKUP(D261,'Dados Base'!$B:$K,7,FALSE)) * 100</f>
        <v>33.343444444444444</v>
      </c>
      <c r="AN261" s="72">
        <f>(SUMIFS('Banco de Indicadores Mun. (2)'!K:K,'Banco de Indicadores Mun. (2)'!B:B,'Banco de Indicadores - Mun. (1)'!B261,'Banco de Indicadores Mun. (2)'!A:A,'Banco de Indicadores - Mun. (1)'!A261) / VLOOKUP(D261,'Dados Base'!$B:$K,10,FALSE)) * 100</f>
        <v>67.160277777777722</v>
      </c>
      <c r="AO261" s="21">
        <v>0</v>
      </c>
      <c r="AP261" s="125">
        <v>0</v>
      </c>
      <c r="AQ261" s="143">
        <v>0</v>
      </c>
      <c r="AR261" s="21">
        <v>9.8000000000000007</v>
      </c>
      <c r="AS261" s="37">
        <v>60.2</v>
      </c>
      <c r="AT261" s="37">
        <v>30.100000000000005</v>
      </c>
      <c r="AU261" s="37">
        <v>27.692003555524565</v>
      </c>
      <c r="AV261" s="20">
        <v>3.9529800000000002</v>
      </c>
      <c r="AW261" s="21">
        <v>2</v>
      </c>
      <c r="AX261" s="21">
        <v>0</v>
      </c>
      <c r="AY261" s="21"/>
    </row>
    <row r="262" spans="1:51" ht="15" x14ac:dyDescent="0.25">
      <c r="A262" s="144">
        <v>2017</v>
      </c>
      <c r="B262" s="77" t="s">
        <v>262</v>
      </c>
      <c r="C262" s="78">
        <v>9</v>
      </c>
      <c r="D262" s="77">
        <v>3522604</v>
      </c>
      <c r="E262" s="78">
        <v>35226049</v>
      </c>
      <c r="F262" s="78" t="str">
        <f t="shared" si="9"/>
        <v>352260492017</v>
      </c>
      <c r="G262" s="79">
        <v>0.53293448130580234</v>
      </c>
      <c r="H262" s="80">
        <f t="shared" si="8"/>
        <v>70802</v>
      </c>
      <c r="I262" s="81">
        <v>66177</v>
      </c>
      <c r="J262" s="82">
        <v>4625</v>
      </c>
      <c r="K262" s="83">
        <f>(H262)/VLOOKUP(D262,'Dados Base'!$B:$K,6,FALSE)</f>
        <v>136.81545893719806</v>
      </c>
      <c r="L262" s="84">
        <v>93.47</v>
      </c>
      <c r="M262" s="85" t="s">
        <v>702</v>
      </c>
      <c r="N262" s="86">
        <v>0.76200000000000001</v>
      </c>
      <c r="O262" s="87" t="s">
        <v>691</v>
      </c>
      <c r="P262" s="87" t="s">
        <v>691</v>
      </c>
      <c r="Q262" s="87" t="s">
        <v>691</v>
      </c>
      <c r="R262" s="87" t="s">
        <v>691</v>
      </c>
      <c r="S262" s="87" t="s">
        <v>691</v>
      </c>
      <c r="T262" s="87" t="s">
        <v>691</v>
      </c>
      <c r="U262" s="87" t="s">
        <v>691</v>
      </c>
      <c r="V262" s="87" t="s">
        <v>691</v>
      </c>
      <c r="W262" s="87" t="s">
        <v>691</v>
      </c>
      <c r="X262" s="21"/>
      <c r="Y262" s="21">
        <v>54.8</v>
      </c>
      <c r="Z262" s="10">
        <v>3056.8087799999998</v>
      </c>
      <c r="AA262" s="10">
        <v>642.13721999999996</v>
      </c>
      <c r="AB262" s="21">
        <v>3</v>
      </c>
      <c r="AC262" s="21">
        <v>1</v>
      </c>
      <c r="AD262" s="153">
        <f>VLOOKUP(D262,'Dados Base'!$B:$K,9,FALSE)*31536000/VLOOKUP($F262,F:H,MATCH(H261,F261:AF261,0),FALSE)</f>
        <v>3144.6026948391286</v>
      </c>
      <c r="AE262" s="153">
        <f>VLOOKUP(D262,'Dados Base'!$B:$K,10,FALSE)*31536000/VLOOKUP($F262,F:H,MATCH(H261,F261:AF261,0),FALSE)</f>
        <v>374.14536312533539</v>
      </c>
      <c r="AF262" s="21"/>
      <c r="AG262" s="21"/>
      <c r="AH262" s="21"/>
      <c r="AI262" s="21"/>
      <c r="AJ262" s="21"/>
      <c r="AK262" s="72">
        <f>(SUMIFS('Banco de Indicadores Mun. (2)'!I:I,'Banco de Indicadores Mun. (2)'!B:B,'Banco de Indicadores - Mun. (1)'!B262,'Banco de Indicadores Mun. (2)'!A:A,'Banco de Indicadores - Mun. (1)'!A262) / VLOOKUP(D262,'Dados Base'!$B:$K,8,FALSE)) * 100</f>
        <v>12.549019607843137</v>
      </c>
      <c r="AL262" s="72">
        <f>(SUMIFS('Banco de Indicadores Mun. (2)'!I:I,'Banco de Indicadores Mun. (2)'!B:B,'Banco de Indicadores - Mun. (1)'!B262,'Banco de Indicadores Mun. (2)'!A:A,'Banco de Indicadores - Mun. (1)'!A262) / VLOOKUP(D262,'Dados Base'!$B:$K,9,FALSE)) * 100</f>
        <v>4.5325779036827187</v>
      </c>
      <c r="AM262" s="72">
        <f>(SUMIFS('Banco de Indicadores Mun. (2)'!J:J,'Banco de Indicadores Mun. (2)'!B:B,'Banco de Indicadores - Mun. (1)'!B262,'Banco de Indicadores Mun. (2)'!A:A,'Banco de Indicadores - Mun. (1)'!A262) / VLOOKUP(D262,'Dados Base'!$B:$K,7,FALSE)) * 100</f>
        <v>14.840760233918123</v>
      </c>
      <c r="AN262" s="72">
        <f>(SUMIFS('Banco de Indicadores Mun. (2)'!K:K,'Banco de Indicadores Mun. (2)'!B:B,'Banco de Indicadores - Mun. (1)'!B262,'Banco de Indicadores Mun. (2)'!A:A,'Banco de Indicadores - Mun. (1)'!A262) / VLOOKUP(D262,'Dados Base'!$B:$K,10,FALSE)) * 100</f>
        <v>7.8836904761904778</v>
      </c>
      <c r="AO262" s="21">
        <v>0</v>
      </c>
      <c r="AP262" s="125">
        <v>0</v>
      </c>
      <c r="AQ262" s="143">
        <v>0</v>
      </c>
      <c r="AR262" s="21">
        <v>7.1</v>
      </c>
      <c r="AS262" s="37">
        <v>100</v>
      </c>
      <c r="AT262" s="37">
        <v>100</v>
      </c>
      <c r="AU262" s="37">
        <v>82.639994744448828</v>
      </c>
      <c r="AV262" s="20">
        <v>9.6999999999999993</v>
      </c>
      <c r="AW262" s="21">
        <v>0</v>
      </c>
      <c r="AX262" s="21">
        <v>1</v>
      </c>
      <c r="AY262" s="21"/>
    </row>
    <row r="263" spans="1:51" ht="15" x14ac:dyDescent="0.25">
      <c r="A263" s="144">
        <v>2017</v>
      </c>
      <c r="B263" s="77" t="s">
        <v>263</v>
      </c>
      <c r="C263" s="78">
        <v>11</v>
      </c>
      <c r="D263" s="77">
        <v>3522653</v>
      </c>
      <c r="E263" s="78">
        <v>352265311</v>
      </c>
      <c r="F263" s="78" t="str">
        <f t="shared" si="9"/>
        <v>3522653112017</v>
      </c>
      <c r="G263" s="79">
        <v>0.59051352095498277</v>
      </c>
      <c r="H263" s="80">
        <f t="shared" si="8"/>
        <v>4075</v>
      </c>
      <c r="I263" s="81">
        <v>2061</v>
      </c>
      <c r="J263" s="82">
        <v>2014</v>
      </c>
      <c r="K263" s="83">
        <f>(H263)/VLOOKUP(D263,'Dados Base'!$B:$K,6,FALSE)</f>
        <v>10.029287982082646</v>
      </c>
      <c r="L263" s="84">
        <v>50.58</v>
      </c>
      <c r="M263" s="85" t="s">
        <v>702</v>
      </c>
      <c r="N263" s="86">
        <v>0.66100000000000003</v>
      </c>
      <c r="O263" s="87" t="s">
        <v>691</v>
      </c>
      <c r="P263" s="87" t="s">
        <v>691</v>
      </c>
      <c r="Q263" s="87" t="s">
        <v>691</v>
      </c>
      <c r="R263" s="87" t="s">
        <v>691</v>
      </c>
      <c r="S263" s="87" t="s">
        <v>691</v>
      </c>
      <c r="T263" s="87" t="s">
        <v>691</v>
      </c>
      <c r="U263" s="87" t="s">
        <v>691</v>
      </c>
      <c r="V263" s="87" t="s">
        <v>691</v>
      </c>
      <c r="W263" s="87" t="s">
        <v>691</v>
      </c>
      <c r="X263" s="21"/>
      <c r="Y263" s="21">
        <v>1.43</v>
      </c>
      <c r="Z263" s="10">
        <v>66.295313999999991</v>
      </c>
      <c r="AA263" s="10">
        <v>43.918686000000001</v>
      </c>
      <c r="AB263" s="21">
        <v>0</v>
      </c>
      <c r="AC263" s="21">
        <v>0</v>
      </c>
      <c r="AD263" s="153">
        <f>VLOOKUP(D263,'Dados Base'!$B:$K,9,FALSE)*31536000/VLOOKUP($F263,F:H,MATCH(H262,F262:AF262,0),FALSE)</f>
        <v>93872.804907975456</v>
      </c>
      <c r="AE263" s="153">
        <f>VLOOKUP(D263,'Dados Base'!$B:$K,10,FALSE)*31536000/VLOOKUP($F263,F:H,MATCH(H262,F262:AF262,0),FALSE)</f>
        <v>12072.677300613497</v>
      </c>
      <c r="AF263" s="21"/>
      <c r="AG263" s="21"/>
      <c r="AH263" s="21"/>
      <c r="AI263" s="21"/>
      <c r="AJ263" s="21"/>
      <c r="AK263" s="72">
        <f>(SUMIFS('Banco de Indicadores Mun. (2)'!I:I,'Banco de Indicadores Mun. (2)'!B:B,'Banco de Indicadores - Mun. (1)'!B263,'Banco de Indicadores Mun. (2)'!A:A,'Banco de Indicadores - Mun. (1)'!A263) / VLOOKUP(D263,'Dados Base'!$B:$K,8,FALSE)) * 100</f>
        <v>0.13242722117202269</v>
      </c>
      <c r="AL263" s="72">
        <f>(SUMIFS('Banco de Indicadores Mun. (2)'!I:I,'Banco de Indicadores Mun. (2)'!B:B,'Banco de Indicadores - Mun. (1)'!B263,'Banco de Indicadores Mun. (2)'!A:A,'Banco de Indicadores - Mun. (1)'!A263) / VLOOKUP(D263,'Dados Base'!$B:$K,9,FALSE)) * 100</f>
        <v>5.7752679307502053E-2</v>
      </c>
      <c r="AM263" s="72">
        <f>(SUMIFS('Banco de Indicadores Mun. (2)'!J:J,'Banco de Indicadores Mun. (2)'!B:B,'Banco de Indicadores - Mun. (1)'!B263,'Banco de Indicadores Mun. (2)'!A:A,'Banco de Indicadores - Mun. (1)'!A263) / VLOOKUP(D263,'Dados Base'!$B:$K,7,FALSE)) * 100</f>
        <v>3.4959785522788202E-2</v>
      </c>
      <c r="AN263" s="72">
        <f>(SUMIFS('Banco de Indicadores Mun. (2)'!K:K,'Banco de Indicadores Mun. (2)'!B:B,'Banco de Indicadores - Mun. (1)'!B263,'Banco de Indicadores Mun. (2)'!A:A,'Banco de Indicadores - Mun. (1)'!A263) / VLOOKUP(D263,'Dados Base'!$B:$K,10,FALSE)) * 100</f>
        <v>0.36547435897435893</v>
      </c>
      <c r="AO263" s="21">
        <v>0</v>
      </c>
      <c r="AP263" s="125">
        <v>0</v>
      </c>
      <c r="AQ263" s="143">
        <v>0</v>
      </c>
      <c r="AR263" s="21">
        <v>7.5</v>
      </c>
      <c r="AS263" s="37">
        <v>66.099999999999994</v>
      </c>
      <c r="AT263" s="37">
        <v>66.099999999999994</v>
      </c>
      <c r="AU263" s="37">
        <v>60.151445369916708</v>
      </c>
      <c r="AV263" s="20">
        <v>6.9013149999999985</v>
      </c>
      <c r="AW263" s="21">
        <v>0</v>
      </c>
      <c r="AX263" s="21">
        <v>0</v>
      </c>
      <c r="AY263" s="21"/>
    </row>
    <row r="264" spans="1:51" ht="15" x14ac:dyDescent="0.25">
      <c r="A264" s="144">
        <v>2017</v>
      </c>
      <c r="B264" s="77" t="s">
        <v>264</v>
      </c>
      <c r="C264" s="78">
        <v>16</v>
      </c>
      <c r="D264" s="77">
        <v>3522703</v>
      </c>
      <c r="E264" s="78">
        <v>352270316</v>
      </c>
      <c r="F264" s="78" t="str">
        <f t="shared" si="9"/>
        <v>3522703162017</v>
      </c>
      <c r="G264" s="79">
        <v>0.40529054824292032</v>
      </c>
      <c r="H264" s="80">
        <f t="shared" si="8"/>
        <v>41120</v>
      </c>
      <c r="I264" s="81">
        <v>38263</v>
      </c>
      <c r="J264" s="82">
        <v>2857</v>
      </c>
      <c r="K264" s="83">
        <f>(H264)/VLOOKUP(D264,'Dados Base'!$B:$K,6,FALSE)</f>
        <v>41.238354076198689</v>
      </c>
      <c r="L264" s="84">
        <v>93.05</v>
      </c>
      <c r="M264" s="85" t="s">
        <v>702</v>
      </c>
      <c r="N264" s="86">
        <v>0.74399999999999999</v>
      </c>
      <c r="O264" s="87" t="s">
        <v>691</v>
      </c>
      <c r="P264" s="87" t="s">
        <v>691</v>
      </c>
      <c r="Q264" s="87" t="s">
        <v>691</v>
      </c>
      <c r="R264" s="87" t="s">
        <v>691</v>
      </c>
      <c r="S264" s="87" t="s">
        <v>691</v>
      </c>
      <c r="T264" s="87" t="s">
        <v>691</v>
      </c>
      <c r="U264" s="87" t="s">
        <v>691</v>
      </c>
      <c r="V264" s="87" t="s">
        <v>691</v>
      </c>
      <c r="W264" s="87" t="s">
        <v>691</v>
      </c>
      <c r="X264" s="21"/>
      <c r="Y264" s="21">
        <v>31.02</v>
      </c>
      <c r="Z264" s="10">
        <v>1821.4145999999998</v>
      </c>
      <c r="AA264" s="10">
        <v>272.16540000000003</v>
      </c>
      <c r="AB264" s="21">
        <v>4</v>
      </c>
      <c r="AC264" s="21">
        <v>0</v>
      </c>
      <c r="AD264" s="153">
        <f>VLOOKUP(D264,'Dados Base'!$B:$K,9,FALSE)*31536000/VLOOKUP($F264,F:H,MATCH(H263,F263:AF263,0),FALSE)</f>
        <v>5621.5680933852136</v>
      </c>
      <c r="AE264" s="153">
        <f>VLOOKUP(D264,'Dados Base'!$B:$K,10,FALSE)*31536000/VLOOKUP($F264,F:H,MATCH(H263,F263:AF263,0),FALSE)</f>
        <v>513.84046692607035</v>
      </c>
      <c r="AF264" s="21"/>
      <c r="AG264" s="21"/>
      <c r="AH264" s="21"/>
      <c r="AI264" s="21"/>
      <c r="AJ264" s="21"/>
      <c r="AK264" s="72">
        <f>(SUMIFS('Banco de Indicadores Mun. (2)'!I:I,'Banco de Indicadores Mun. (2)'!B:B,'Banco de Indicadores - Mun. (1)'!B264,'Banco de Indicadores Mun. (2)'!A:A,'Banco de Indicadores - Mun. (1)'!A264) / VLOOKUP(D264,'Dados Base'!$B:$K,8,FALSE)) * 100</f>
        <v>30.916167224080276</v>
      </c>
      <c r="AL264" s="72">
        <f>(SUMIFS('Banco de Indicadores Mun. (2)'!I:I,'Banco de Indicadores Mun. (2)'!B:B,'Banco de Indicadores - Mun. (1)'!B264,'Banco de Indicadores Mun. (2)'!A:A,'Banco de Indicadores - Mun. (1)'!A264) / VLOOKUP(D264,'Dados Base'!$B:$K,9,FALSE)) * 100</f>
        <v>12.611096862210101</v>
      </c>
      <c r="AM264" s="72">
        <f>(SUMIFS('Banco de Indicadores Mun. (2)'!J:J,'Banco de Indicadores Mun. (2)'!B:B,'Banco de Indicadores - Mun. (1)'!B264,'Banco de Indicadores Mun. (2)'!A:A,'Banco de Indicadores - Mun. (1)'!A264) / VLOOKUP(D264,'Dados Base'!$B:$K,7,FALSE)) * 100</f>
        <v>21.67103879310347</v>
      </c>
      <c r="AN264" s="72">
        <f>(SUMIFS('Banco de Indicadores Mun. (2)'!K:K,'Banco de Indicadores Mun. (2)'!B:B,'Banco de Indicadores - Mun. (1)'!B264,'Banco de Indicadores Mun. (2)'!A:A,'Banco de Indicadores - Mun. (1)'!A264) / VLOOKUP(D264,'Dados Base'!$B:$K,10,FALSE)) * 100</f>
        <v>62.929149253731289</v>
      </c>
      <c r="AO264" s="21">
        <v>0</v>
      </c>
      <c r="AP264" s="125">
        <v>0</v>
      </c>
      <c r="AQ264" s="143">
        <v>0</v>
      </c>
      <c r="AR264" s="21">
        <v>2.9</v>
      </c>
      <c r="AS264" s="37">
        <v>100</v>
      </c>
      <c r="AT264" s="37">
        <v>100</v>
      </c>
      <c r="AU264" s="37">
        <v>87</v>
      </c>
      <c r="AV264" s="20">
        <v>9.8000000000000007</v>
      </c>
      <c r="AW264" s="21">
        <v>1</v>
      </c>
      <c r="AX264" s="21">
        <v>0</v>
      </c>
      <c r="AY264" s="21"/>
    </row>
    <row r="265" spans="1:51" ht="15" x14ac:dyDescent="0.25">
      <c r="A265" s="144">
        <v>2017</v>
      </c>
      <c r="B265" s="77" t="s">
        <v>265</v>
      </c>
      <c r="C265" s="78">
        <v>14</v>
      </c>
      <c r="D265" s="77">
        <v>3522802</v>
      </c>
      <c r="E265" s="78">
        <v>352280214</v>
      </c>
      <c r="F265" s="78" t="str">
        <f t="shared" si="9"/>
        <v>3522802142017</v>
      </c>
      <c r="G265" s="79">
        <v>6.239328360384544E-2</v>
      </c>
      <c r="H265" s="80">
        <f t="shared" si="8"/>
        <v>14635</v>
      </c>
      <c r="I265" s="81">
        <v>11683</v>
      </c>
      <c r="J265" s="82">
        <v>2952</v>
      </c>
      <c r="K265" s="83">
        <f>(H265)/VLOOKUP(D265,'Dados Base'!$B:$K,6,FALSE)</f>
        <v>28.823807460511286</v>
      </c>
      <c r="L265" s="84">
        <v>79.83</v>
      </c>
      <c r="M265" s="85" t="s">
        <v>702</v>
      </c>
      <c r="N265" s="86">
        <v>0.71899999999999997</v>
      </c>
      <c r="O265" s="87" t="s">
        <v>691</v>
      </c>
      <c r="P265" s="87" t="s">
        <v>691</v>
      </c>
      <c r="Q265" s="87" t="s">
        <v>691</v>
      </c>
      <c r="R265" s="87" t="s">
        <v>691</v>
      </c>
      <c r="S265" s="87" t="s">
        <v>691</v>
      </c>
      <c r="T265" s="87" t="s">
        <v>691</v>
      </c>
      <c r="U265" s="87" t="s">
        <v>691</v>
      </c>
      <c r="V265" s="87" t="s">
        <v>691</v>
      </c>
      <c r="W265" s="87" t="s">
        <v>691</v>
      </c>
      <c r="X265" s="21"/>
      <c r="Y265" s="21">
        <v>8.0500000000000007</v>
      </c>
      <c r="Z265" s="10">
        <v>496.78002000000004</v>
      </c>
      <c r="AA265" s="10">
        <v>124.21997999999996</v>
      </c>
      <c r="AB265" s="21">
        <v>3</v>
      </c>
      <c r="AC265" s="21">
        <v>0</v>
      </c>
      <c r="AD265" s="153">
        <f>VLOOKUP(D265,'Dados Base'!$B:$K,9,FALSE)*31536000/VLOOKUP($F265,F:H,MATCH(H264,F264:AF264,0),FALSE)</f>
        <v>12088.62043047489</v>
      </c>
      <c r="AE265" s="153">
        <f>VLOOKUP(D265,'Dados Base'!$B:$K,10,FALSE)*31536000/VLOOKUP($F265,F:H,MATCH(H264,F264:AF264,0),FALSE)</f>
        <v>1422.190638879398</v>
      </c>
      <c r="AF265" s="21"/>
      <c r="AG265" s="21"/>
      <c r="AH265" s="21"/>
      <c r="AI265" s="21"/>
      <c r="AJ265" s="21"/>
      <c r="AK265" s="72">
        <f>(SUMIFS('Banco de Indicadores Mun. (2)'!I:I,'Banco de Indicadores Mun. (2)'!B:B,'Banco de Indicadores - Mun. (1)'!B265,'Banco de Indicadores Mun. (2)'!A:A,'Banco de Indicadores - Mun. (1)'!A265) / VLOOKUP(D265,'Dados Base'!$B:$K,8,FALSE)) * 100</f>
        <v>6.7702430278884469</v>
      </c>
      <c r="AL265" s="72">
        <f>(SUMIFS('Banco de Indicadores Mun. (2)'!I:I,'Banco de Indicadores Mun. (2)'!B:B,'Banco de Indicadores - Mun. (1)'!B265,'Banco de Indicadores Mun. (2)'!A:A,'Banco de Indicadores - Mun. (1)'!A265) / VLOOKUP(D265,'Dados Base'!$B:$K,9,FALSE)) * 100</f>
        <v>3.0291105169340455</v>
      </c>
      <c r="AM265" s="72">
        <f>(SUMIFS('Banco de Indicadores Mun. (2)'!J:J,'Banco de Indicadores Mun. (2)'!B:B,'Banco de Indicadores - Mun. (1)'!B265,'Banco de Indicadores Mun. (2)'!A:A,'Banco de Indicadores - Mun. (1)'!A265) / VLOOKUP(D265,'Dados Base'!$B:$K,7,FALSE)) * 100</f>
        <v>9.0547189189189172</v>
      </c>
      <c r="AN265" s="72">
        <f>(SUMIFS('Banco de Indicadores Mun. (2)'!K:K,'Banco de Indicadores Mun. (2)'!B:B,'Banco de Indicadores - Mun. (1)'!B265,'Banco de Indicadores Mun. (2)'!A:A,'Banco de Indicadores - Mun. (1)'!A265) / VLOOKUP(D265,'Dados Base'!$B:$K,10,FALSE)) * 100</f>
        <v>0.36678787878787894</v>
      </c>
      <c r="AO265" s="21">
        <v>0</v>
      </c>
      <c r="AP265" s="125">
        <v>0</v>
      </c>
      <c r="AQ265" s="143">
        <v>0</v>
      </c>
      <c r="AR265" s="21">
        <v>9.1</v>
      </c>
      <c r="AS265" s="37">
        <v>91.95</v>
      </c>
      <c r="AT265" s="37">
        <v>91.95</v>
      </c>
      <c r="AU265" s="37">
        <v>79.996782608695653</v>
      </c>
      <c r="AV265" s="20">
        <v>9.6792499999999997</v>
      </c>
      <c r="AW265" s="21">
        <v>1</v>
      </c>
      <c r="AX265" s="21">
        <v>0</v>
      </c>
      <c r="AY265" s="21"/>
    </row>
    <row r="266" spans="1:51" ht="15" x14ac:dyDescent="0.25">
      <c r="A266" s="144">
        <v>2017</v>
      </c>
      <c r="B266" s="77" t="s">
        <v>266</v>
      </c>
      <c r="C266" s="78">
        <v>13</v>
      </c>
      <c r="D266" s="77">
        <v>3522901</v>
      </c>
      <c r="E266" s="78">
        <v>352290113</v>
      </c>
      <c r="F266" s="78" t="str">
        <f t="shared" si="9"/>
        <v>3522901132017</v>
      </c>
      <c r="G266" s="79">
        <v>1.3649530130628307</v>
      </c>
      <c r="H266" s="80">
        <f t="shared" si="8"/>
        <v>13314</v>
      </c>
      <c r="I266" s="81">
        <v>12873</v>
      </c>
      <c r="J266" s="82">
        <v>441</v>
      </c>
      <c r="K266" s="83">
        <f>(H266)/VLOOKUP(D266,'Dados Base'!$B:$K,6,FALSE)</f>
        <v>95.324693921386128</v>
      </c>
      <c r="L266" s="84">
        <v>96.69</v>
      </c>
      <c r="M266" s="85" t="s">
        <v>702</v>
      </c>
      <c r="N266" s="86">
        <v>0.72499999999999998</v>
      </c>
      <c r="O266" s="87" t="s">
        <v>691</v>
      </c>
      <c r="P266" s="87" t="s">
        <v>691</v>
      </c>
      <c r="Q266" s="87" t="s">
        <v>691</v>
      </c>
      <c r="R266" s="87" t="s">
        <v>691</v>
      </c>
      <c r="S266" s="87" t="s">
        <v>691</v>
      </c>
      <c r="T266" s="87" t="s">
        <v>691</v>
      </c>
      <c r="U266" s="87" t="s">
        <v>691</v>
      </c>
      <c r="V266" s="87" t="s">
        <v>691</v>
      </c>
      <c r="W266" s="87" t="s">
        <v>691</v>
      </c>
      <c r="X266" s="21"/>
      <c r="Y266" s="21">
        <v>9.11</v>
      </c>
      <c r="Z266" s="10">
        <v>0</v>
      </c>
      <c r="AA266" s="10">
        <v>702.59399999999994</v>
      </c>
      <c r="AB266" s="21">
        <v>1</v>
      </c>
      <c r="AC266" s="21">
        <v>0</v>
      </c>
      <c r="AD266" s="153">
        <f>VLOOKUP(D266,'Dados Base'!$B:$K,9,FALSE)*31536000/VLOOKUP($F266,F:H,MATCH(H265,F265:AF265,0),FALSE)</f>
        <v>2723.9296980621903</v>
      </c>
      <c r="AE266" s="153">
        <f>VLOOKUP(D266,'Dados Base'!$B:$K,10,FALSE)*31536000/VLOOKUP($F266,F:H,MATCH(H265,F265:AF265,0),FALSE)</f>
        <v>284.23614240648942</v>
      </c>
      <c r="AF266" s="21"/>
      <c r="AG266" s="21"/>
      <c r="AH266" s="21"/>
      <c r="AI266" s="21"/>
      <c r="AJ266" s="21"/>
      <c r="AK266" s="72">
        <f>(SUMIFS('Banco de Indicadores Mun. (2)'!I:I,'Banco de Indicadores Mun. (2)'!B:B,'Banco de Indicadores - Mun. (1)'!B266,'Banco de Indicadores Mun. (2)'!A:A,'Banco de Indicadores - Mun. (1)'!A266) / VLOOKUP(D266,'Dados Base'!$B:$K,8,FALSE)) * 100</f>
        <v>2.3340833333333335</v>
      </c>
      <c r="AL266" s="72">
        <f>(SUMIFS('Banco de Indicadores Mun. (2)'!I:I,'Banco de Indicadores Mun. (2)'!B:B,'Banco de Indicadores - Mun. (1)'!B266,'Banco de Indicadores Mun. (2)'!A:A,'Banco de Indicadores - Mun. (1)'!A266) / VLOOKUP(D266,'Dados Base'!$B:$K,9,FALSE)) * 100</f>
        <v>1.2177826086956522</v>
      </c>
      <c r="AM266" s="72">
        <f>(SUMIFS('Banco de Indicadores Mun. (2)'!J:J,'Banco de Indicadores Mun. (2)'!B:B,'Banco de Indicadores - Mun. (1)'!B266,'Banco de Indicadores Mun. (2)'!A:A,'Banco de Indicadores - Mun. (1)'!A266) / VLOOKUP(D266,'Dados Base'!$B:$K,7,FALSE)) * 100</f>
        <v>0</v>
      </c>
      <c r="AN266" s="72">
        <f>(SUMIFS('Banco de Indicadores Mun. (2)'!K:K,'Banco de Indicadores Mun. (2)'!B:B,'Banco de Indicadores - Mun. (1)'!B266,'Banco de Indicadores Mun. (2)'!A:A,'Banco de Indicadores - Mun. (1)'!A266) / VLOOKUP(D266,'Dados Base'!$B:$K,10,FALSE)) * 100</f>
        <v>11.670416666666666</v>
      </c>
      <c r="AO266" s="21">
        <v>0</v>
      </c>
      <c r="AP266" s="125">
        <v>0</v>
      </c>
      <c r="AQ266" s="143">
        <v>0</v>
      </c>
      <c r="AR266" s="21">
        <v>8.9</v>
      </c>
      <c r="AS266" s="37">
        <v>87</v>
      </c>
      <c r="AT266" s="37">
        <v>0</v>
      </c>
      <c r="AU266" s="37">
        <v>0</v>
      </c>
      <c r="AV266" s="20">
        <v>1.605</v>
      </c>
      <c r="AW266" s="21">
        <v>1</v>
      </c>
      <c r="AX266" s="21">
        <v>0</v>
      </c>
      <c r="AY266" s="21"/>
    </row>
    <row r="267" spans="1:51" ht="15" x14ac:dyDescent="0.25">
      <c r="A267" s="144">
        <v>2017</v>
      </c>
      <c r="B267" s="77" t="s">
        <v>267</v>
      </c>
      <c r="C267" s="78">
        <v>19</v>
      </c>
      <c r="D267" s="77">
        <v>3523008</v>
      </c>
      <c r="E267" s="78">
        <v>352300819</v>
      </c>
      <c r="F267" s="78" t="str">
        <f t="shared" si="9"/>
        <v>3523008192017</v>
      </c>
      <c r="G267" s="79">
        <v>1.2992506104187562</v>
      </c>
      <c r="H267" s="80">
        <f t="shared" si="8"/>
        <v>4748</v>
      </c>
      <c r="I267" s="81">
        <v>3794</v>
      </c>
      <c r="J267" s="82">
        <v>954</v>
      </c>
      <c r="K267" s="83">
        <f>(H267)/VLOOKUP(D267,'Dados Base'!$B:$K,6,FALSE)</f>
        <v>15.45220815569369</v>
      </c>
      <c r="L267" s="84">
        <v>79.91</v>
      </c>
      <c r="M267" s="85" t="s">
        <v>702</v>
      </c>
      <c r="N267" s="86">
        <v>0.72</v>
      </c>
      <c r="O267" s="87" t="s">
        <v>691</v>
      </c>
      <c r="P267" s="87" t="s">
        <v>691</v>
      </c>
      <c r="Q267" s="87" t="s">
        <v>691</v>
      </c>
      <c r="R267" s="87" t="s">
        <v>691</v>
      </c>
      <c r="S267" s="87" t="s">
        <v>691</v>
      </c>
      <c r="T267" s="87" t="s">
        <v>691</v>
      </c>
      <c r="U267" s="87" t="s">
        <v>691</v>
      </c>
      <c r="V267" s="87" t="s">
        <v>691</v>
      </c>
      <c r="W267" s="87" t="s">
        <v>691</v>
      </c>
      <c r="X267" s="21"/>
      <c r="Y267" s="21">
        <v>2.69</v>
      </c>
      <c r="Z267" s="10">
        <v>149.2236</v>
      </c>
      <c r="AA267" s="10">
        <v>58.028399999999998</v>
      </c>
      <c r="AB267" s="21">
        <v>0</v>
      </c>
      <c r="AC267" s="21">
        <v>0</v>
      </c>
      <c r="AD267" s="153">
        <f>VLOOKUP(D267,'Dados Base'!$B:$K,9,FALSE)*31536000/VLOOKUP($F267,F:H,MATCH(H266,F266:AF266,0),FALSE)</f>
        <v>14745.139005897219</v>
      </c>
      <c r="AE267" s="153">
        <f>VLOOKUP(D267,'Dados Base'!$B:$K,10,FALSE)*31536000/VLOOKUP($F267,F:H,MATCH(H266,F266:AF266,0),FALSE)</f>
        <v>1261.9713563605724</v>
      </c>
      <c r="AF267" s="21"/>
      <c r="AG267" s="21"/>
      <c r="AH267" s="21"/>
      <c r="AI267" s="21"/>
      <c r="AJ267" s="21"/>
      <c r="AK267" s="72">
        <f>(SUMIFS('Banco de Indicadores Mun. (2)'!I:I,'Banco de Indicadores Mun. (2)'!B:B,'Banco de Indicadores - Mun. (1)'!B267,'Banco de Indicadores Mun. (2)'!A:A,'Banco de Indicadores - Mun. (1)'!A267) / VLOOKUP(D267,'Dados Base'!$B:$K,8,FALSE)) * 100</f>
        <v>3.906380281690141</v>
      </c>
      <c r="AL267" s="72">
        <f>(SUMIFS('Banco de Indicadores Mun. (2)'!I:I,'Banco de Indicadores Mun. (2)'!B:B,'Banco de Indicadores - Mun. (1)'!B267,'Banco de Indicadores Mun. (2)'!A:A,'Banco de Indicadores - Mun. (1)'!A267) / VLOOKUP(D267,'Dados Base'!$B:$K,9,FALSE)) * 100</f>
        <v>1.2493378378378379</v>
      </c>
      <c r="AM267" s="72">
        <f>(SUMIFS('Banco de Indicadores Mun. (2)'!J:J,'Banco de Indicadores Mun. (2)'!B:B,'Banco de Indicadores - Mun. (1)'!B267,'Banco de Indicadores Mun. (2)'!A:A,'Banco de Indicadores - Mun. (1)'!A267) / VLOOKUP(D267,'Dados Base'!$B:$K,7,FALSE)) * 100</f>
        <v>5.0216538461538462</v>
      </c>
      <c r="AN267" s="72">
        <f>(SUMIFS('Banco de Indicadores Mun. (2)'!K:K,'Banco de Indicadores Mun. (2)'!B:B,'Banco de Indicadores - Mun. (1)'!B267,'Banco de Indicadores Mun. (2)'!A:A,'Banco de Indicadores - Mun. (1)'!A267) / VLOOKUP(D267,'Dados Base'!$B:$K,10,FALSE)) * 100</f>
        <v>0.85405263157894762</v>
      </c>
      <c r="AO267" s="21">
        <v>0</v>
      </c>
      <c r="AP267" s="125">
        <v>0</v>
      </c>
      <c r="AQ267" s="143">
        <v>0</v>
      </c>
      <c r="AR267" s="21">
        <v>9</v>
      </c>
      <c r="AS267" s="37">
        <v>80</v>
      </c>
      <c r="AT267" s="37">
        <v>80</v>
      </c>
      <c r="AU267" s="37">
        <v>72.001042209484112</v>
      </c>
      <c r="AV267" s="20">
        <v>7.88</v>
      </c>
      <c r="AW267" s="21">
        <v>0</v>
      </c>
      <c r="AX267" s="21">
        <v>0</v>
      </c>
      <c r="AY267" s="21"/>
    </row>
    <row r="268" spans="1:51" ht="15" x14ac:dyDescent="0.25">
      <c r="A268" s="144">
        <v>2017</v>
      </c>
      <c r="B268" s="77" t="s">
        <v>268</v>
      </c>
      <c r="C268" s="78">
        <v>6</v>
      </c>
      <c r="D268" s="77">
        <v>3523107</v>
      </c>
      <c r="E268" s="78">
        <v>35231076</v>
      </c>
      <c r="F268" s="78" t="str">
        <f t="shared" si="9"/>
        <v>352310762017</v>
      </c>
      <c r="G268" s="79">
        <v>1.4761547016334475</v>
      </c>
      <c r="H268" s="80">
        <f t="shared" si="8"/>
        <v>355502</v>
      </c>
      <c r="I268" s="81">
        <v>355502</v>
      </c>
      <c r="J268" s="82">
        <v>0</v>
      </c>
      <c r="K268" s="83">
        <f>(H268)/VLOOKUP(D268,'Dados Base'!$B:$K,6,FALSE)</f>
        <v>4347.0530692100756</v>
      </c>
      <c r="L268" s="84">
        <v>100</v>
      </c>
      <c r="M268" s="85" t="s">
        <v>702</v>
      </c>
      <c r="N268" s="86">
        <v>0.71399999999999997</v>
      </c>
      <c r="O268" s="87" t="s">
        <v>691</v>
      </c>
      <c r="P268" s="87" t="s">
        <v>691</v>
      </c>
      <c r="Q268" s="87" t="s">
        <v>691</v>
      </c>
      <c r="R268" s="87" t="s">
        <v>691</v>
      </c>
      <c r="S268" s="87" t="s">
        <v>691</v>
      </c>
      <c r="T268" s="87" t="s">
        <v>691</v>
      </c>
      <c r="U268" s="87" t="s">
        <v>691</v>
      </c>
      <c r="V268" s="87" t="s">
        <v>691</v>
      </c>
      <c r="W268" s="87" t="s">
        <v>691</v>
      </c>
      <c r="X268" s="21"/>
      <c r="Y268" s="21">
        <v>324.58999999999997</v>
      </c>
      <c r="Z268" s="10">
        <v>1481.4872746200017</v>
      </c>
      <c r="AA268" s="10">
        <v>17993.990725379997</v>
      </c>
      <c r="AB268" s="21">
        <v>23</v>
      </c>
      <c r="AC268" s="21">
        <v>3</v>
      </c>
      <c r="AD268" s="153">
        <f>VLOOKUP(D268,'Dados Base'!$B:$K,9,FALSE)*31536000/VLOOKUP($F268,F:H,MATCH(H267,F267:AF267,0),FALSE)</f>
        <v>106.45003403637674</v>
      </c>
      <c r="AE268" s="153">
        <f>VLOOKUP(D268,'Dados Base'!$B:$K,10,FALSE)*31536000/VLOOKUP($F268,F:H,MATCH(H267,F267:AF267,0),FALSE)</f>
        <v>13.306254254547094</v>
      </c>
      <c r="AF268" s="21"/>
      <c r="AG268" s="21"/>
      <c r="AH268" s="21"/>
      <c r="AI268" s="21"/>
      <c r="AJ268" s="21"/>
      <c r="AK268" s="72">
        <f>(SUMIFS('Banco de Indicadores Mun. (2)'!I:I,'Banco de Indicadores Mun. (2)'!B:B,'Banco de Indicadores - Mun. (1)'!B268,'Banco de Indicadores Mun. (2)'!A:A,'Banco de Indicadores - Mun. (1)'!A268) / VLOOKUP(D268,'Dados Base'!$B:$K,8,FALSE)) * 100</f>
        <v>10.268444444444446</v>
      </c>
      <c r="AL268" s="72">
        <f>(SUMIFS('Banco de Indicadores Mun. (2)'!I:I,'Banco de Indicadores Mun. (2)'!B:B,'Banco de Indicadores - Mun. (1)'!B268,'Banco de Indicadores Mun. (2)'!A:A,'Banco de Indicadores - Mun. (1)'!A268) / VLOOKUP(D268,'Dados Base'!$B:$K,9,FALSE)) * 100</f>
        <v>3.850666666666668</v>
      </c>
      <c r="AM268" s="72">
        <f>(SUMIFS('Banco de Indicadores Mun. (2)'!J:J,'Banco de Indicadores Mun. (2)'!B:B,'Banco de Indicadores - Mun. (1)'!B268,'Banco de Indicadores Mun. (2)'!A:A,'Banco de Indicadores - Mun. (1)'!A268) / VLOOKUP(D268,'Dados Base'!$B:$K,7,FALSE)) * 100</f>
        <v>5.3526333333333334</v>
      </c>
      <c r="AN268" s="72">
        <f>(SUMIFS('Banco de Indicadores Mun. (2)'!K:K,'Banco de Indicadores Mun. (2)'!B:B,'Banco de Indicadores - Mun. (1)'!B268,'Banco de Indicadores Mun. (2)'!A:A,'Banco de Indicadores - Mun. (1)'!A268) / VLOOKUP(D268,'Dados Base'!$B:$K,10,FALSE)) * 100</f>
        <v>20.10006666666667</v>
      </c>
      <c r="AO268" s="21">
        <v>0</v>
      </c>
      <c r="AP268" s="125">
        <v>0.56258473932636099</v>
      </c>
      <c r="AQ268" s="143">
        <v>0</v>
      </c>
      <c r="AR268" s="21">
        <v>9.8000000000000007</v>
      </c>
      <c r="AS268" s="37">
        <v>62.35</v>
      </c>
      <c r="AT268" s="37">
        <v>8.729000000000001</v>
      </c>
      <c r="AU268" s="37">
        <v>7.6069366544944472</v>
      </c>
      <c r="AV268" s="20">
        <v>1.8397014628041422</v>
      </c>
      <c r="AW268" s="21">
        <v>3</v>
      </c>
      <c r="AX268" s="21">
        <v>3</v>
      </c>
      <c r="AY268" s="21"/>
    </row>
    <row r="269" spans="1:51" ht="15" x14ac:dyDescent="0.25">
      <c r="A269" s="144">
        <v>2017</v>
      </c>
      <c r="B269" s="77" t="s">
        <v>269</v>
      </c>
      <c r="C269" s="78">
        <v>14</v>
      </c>
      <c r="D269" s="77">
        <v>3523206</v>
      </c>
      <c r="E269" s="78">
        <v>352320614</v>
      </c>
      <c r="F269" s="78" t="str">
        <f t="shared" si="9"/>
        <v>3523206142017</v>
      </c>
      <c r="G269" s="79">
        <v>0.1620251042494969</v>
      </c>
      <c r="H269" s="80">
        <f t="shared" si="8"/>
        <v>48633</v>
      </c>
      <c r="I269" s="81">
        <v>45048</v>
      </c>
      <c r="J269" s="82">
        <v>3585</v>
      </c>
      <c r="K269" s="83">
        <f>(H269)/VLOOKUP(D269,'Dados Base'!$B:$K,6,FALSE)</f>
        <v>48.459514936527228</v>
      </c>
      <c r="L269" s="84">
        <v>92.63</v>
      </c>
      <c r="M269" s="85" t="s">
        <v>702</v>
      </c>
      <c r="N269" s="86">
        <v>0.70299999999999996</v>
      </c>
      <c r="O269" s="87" t="s">
        <v>691</v>
      </c>
      <c r="P269" s="87" t="s">
        <v>691</v>
      </c>
      <c r="Q269" s="87" t="s">
        <v>691</v>
      </c>
      <c r="R269" s="87" t="s">
        <v>691</v>
      </c>
      <c r="S269" s="87" t="s">
        <v>691</v>
      </c>
      <c r="T269" s="87" t="s">
        <v>691</v>
      </c>
      <c r="U269" s="87" t="s">
        <v>691</v>
      </c>
      <c r="V269" s="87" t="s">
        <v>691</v>
      </c>
      <c r="W269" s="87" t="s">
        <v>691</v>
      </c>
      <c r="X269" s="21"/>
      <c r="Y269" s="21">
        <v>37.22</v>
      </c>
      <c r="Z269" s="10">
        <v>662.2667308800003</v>
      </c>
      <c r="AA269" s="10">
        <v>1850.2452691199999</v>
      </c>
      <c r="AB269" s="21">
        <v>9</v>
      </c>
      <c r="AC269" s="21">
        <v>2</v>
      </c>
      <c r="AD269" s="153">
        <f>VLOOKUP(D269,'Dados Base'!$B:$K,9,FALSE)*31536000/VLOOKUP($F269,F:H,MATCH(H268,F268:AF268,0),FALSE)</f>
        <v>7320.9845166862005</v>
      </c>
      <c r="AE269" s="153">
        <f>VLOOKUP(D269,'Dados Base'!$B:$K,10,FALSE)*31536000/VLOOKUP($F269,F:H,MATCH(H268,F268:AF268,0),FALSE)</f>
        <v>862.43661711183734</v>
      </c>
      <c r="AF269" s="21"/>
      <c r="AG269" s="21"/>
      <c r="AH269" s="21"/>
      <c r="AI269" s="21"/>
      <c r="AJ269" s="21"/>
      <c r="AK269" s="72">
        <f>(SUMIFS('Banco de Indicadores Mun. (2)'!I:I,'Banco de Indicadores Mun. (2)'!B:B,'Banco de Indicadores - Mun. (1)'!B269,'Banco de Indicadores Mun. (2)'!A:A,'Banco de Indicadores - Mun. (1)'!A269) / VLOOKUP(D269,'Dados Base'!$B:$K,8,FALSE)) * 100</f>
        <v>4.0674178217821781</v>
      </c>
      <c r="AL269" s="72">
        <f>(SUMIFS('Banco de Indicadores Mun. (2)'!I:I,'Banco de Indicadores Mun. (2)'!B:B,'Banco de Indicadores - Mun. (1)'!B269,'Banco de Indicadores Mun. (2)'!A:A,'Banco de Indicadores - Mun. (1)'!A269) / VLOOKUP(D269,'Dados Base'!$B:$K,9,FALSE)) * 100</f>
        <v>1.8193498671390613</v>
      </c>
      <c r="AM269" s="72">
        <f>(SUMIFS('Banco de Indicadores Mun. (2)'!J:J,'Banco de Indicadores Mun. (2)'!B:B,'Banco de Indicadores - Mun. (1)'!B269,'Banco de Indicadores Mun. (2)'!A:A,'Banco de Indicadores - Mun. (1)'!A269) / VLOOKUP(D269,'Dados Base'!$B:$K,7,FALSE)) * 100</f>
        <v>5.3040322580645158</v>
      </c>
      <c r="AN269" s="72">
        <f>(SUMIFS('Banco de Indicadores Mun. (2)'!K:K,'Banco de Indicadores Mun. (2)'!B:B,'Banco de Indicadores - Mun. (1)'!B269,'Banco de Indicadores Mun. (2)'!A:A,'Banco de Indicadores - Mun. (1)'!A269) / VLOOKUP(D269,'Dados Base'!$B:$K,10,FALSE)) * 100</f>
        <v>0.60861654135338372</v>
      </c>
      <c r="AO269" s="21">
        <v>0</v>
      </c>
      <c r="AP269" s="125">
        <v>0</v>
      </c>
      <c r="AQ269" s="143">
        <v>0</v>
      </c>
      <c r="AR269" s="21">
        <v>8.6</v>
      </c>
      <c r="AS269" s="37">
        <v>90.58</v>
      </c>
      <c r="AT269" s="37">
        <v>27.173999999999999</v>
      </c>
      <c r="AU269" s="37">
        <v>26.358748968363145</v>
      </c>
      <c r="AV269" s="20">
        <v>3.5220206999999997</v>
      </c>
      <c r="AW269" s="21">
        <v>0</v>
      </c>
      <c r="AX269" s="21">
        <v>2</v>
      </c>
      <c r="AY269" s="21"/>
    </row>
    <row r="270" spans="1:51" ht="15" x14ac:dyDescent="0.25">
      <c r="A270" s="144">
        <v>2017</v>
      </c>
      <c r="B270" s="77" t="s">
        <v>270</v>
      </c>
      <c r="C270" s="78">
        <v>11</v>
      </c>
      <c r="D270" s="77">
        <v>3523305</v>
      </c>
      <c r="E270" s="78">
        <v>352330511</v>
      </c>
      <c r="F270" s="78" t="str">
        <f t="shared" si="9"/>
        <v>3523305112017</v>
      </c>
      <c r="G270" s="79">
        <v>1.1530019130855607</v>
      </c>
      <c r="H270" s="80">
        <f t="shared" si="8"/>
        <v>16720</v>
      </c>
      <c r="I270" s="81">
        <v>11585</v>
      </c>
      <c r="J270" s="82">
        <v>5135</v>
      </c>
      <c r="K270" s="83">
        <f>(H270)/VLOOKUP(D270,'Dados Base'!$B:$K,6,FALSE)</f>
        <v>61.294816335508472</v>
      </c>
      <c r="L270" s="84">
        <v>69.290000000000006</v>
      </c>
      <c r="M270" s="85" t="s">
        <v>702</v>
      </c>
      <c r="N270" s="86">
        <v>0.67700000000000005</v>
      </c>
      <c r="O270" s="87" t="s">
        <v>691</v>
      </c>
      <c r="P270" s="87" t="s">
        <v>691</v>
      </c>
      <c r="Q270" s="87" t="s">
        <v>691</v>
      </c>
      <c r="R270" s="87" t="s">
        <v>691</v>
      </c>
      <c r="S270" s="87" t="s">
        <v>691</v>
      </c>
      <c r="T270" s="87" t="s">
        <v>691</v>
      </c>
      <c r="U270" s="87" t="s">
        <v>691</v>
      </c>
      <c r="V270" s="87" t="s">
        <v>691</v>
      </c>
      <c r="W270" s="87" t="s">
        <v>691</v>
      </c>
      <c r="X270" s="21"/>
      <c r="Y270" s="21">
        <v>7.63</v>
      </c>
      <c r="Z270" s="10">
        <v>180.77460687000007</v>
      </c>
      <c r="AA270" s="10">
        <v>407.55539312999997</v>
      </c>
      <c r="AB270" s="21">
        <v>1</v>
      </c>
      <c r="AC270" s="21">
        <v>0</v>
      </c>
      <c r="AD270" s="153">
        <f>VLOOKUP(D270,'Dados Base'!$B:$K,9,FALSE)*31536000/VLOOKUP($F270,F:H,MATCH(H269,F269:AF269,0),FALSE)</f>
        <v>18502.880382775118</v>
      </c>
      <c r="AE270" s="153">
        <f>VLOOKUP(D270,'Dados Base'!$B:$K,10,FALSE)*31536000/VLOOKUP($F270,F:H,MATCH(H269,F269:AF269,0),FALSE)</f>
        <v>2357.6555023923438</v>
      </c>
      <c r="AF270" s="21"/>
      <c r="AG270" s="21"/>
      <c r="AH270" s="21"/>
      <c r="AI270" s="21"/>
      <c r="AJ270" s="21"/>
      <c r="AK270" s="72">
        <f>(SUMIFS('Banco de Indicadores Mun. (2)'!I:I,'Banco de Indicadores Mun. (2)'!B:B,'Banco de Indicadores - Mun. (1)'!B270,'Banco de Indicadores Mun. (2)'!A:A,'Banco de Indicadores - Mun. (1)'!A270) / VLOOKUP(D270,'Dados Base'!$B:$K,8,FALSE)) * 100</f>
        <v>6.5005418719211825</v>
      </c>
      <c r="AL270" s="72">
        <f>(SUMIFS('Banco de Indicadores Mun. (2)'!I:I,'Banco de Indicadores Mun. (2)'!B:B,'Banco de Indicadores - Mun. (1)'!B270,'Banco de Indicadores Mun. (2)'!A:A,'Banco de Indicadores - Mun. (1)'!A270) / VLOOKUP(D270,'Dados Base'!$B:$K,9,FALSE)) * 100</f>
        <v>2.6903363914373086</v>
      </c>
      <c r="AM270" s="72">
        <f>(SUMIFS('Banco de Indicadores Mun. (2)'!J:J,'Banco de Indicadores Mun. (2)'!B:B,'Banco de Indicadores - Mun. (1)'!B270,'Banco de Indicadores Mun. (2)'!A:A,'Banco de Indicadores - Mun. (1)'!A270) / VLOOKUP(D270,'Dados Base'!$B:$K,7,FALSE)) * 100</f>
        <v>9.3791032028469772</v>
      </c>
      <c r="AN270" s="72">
        <f>(SUMIFS('Banco de Indicadores Mun. (2)'!K:K,'Banco de Indicadores Mun. (2)'!B:B,'Banco de Indicadores - Mun. (1)'!B270,'Banco de Indicadores Mun. (2)'!A:A,'Banco de Indicadores - Mun. (1)'!A270) / VLOOKUP(D270,'Dados Base'!$B:$K,10,FALSE)) * 100</f>
        <v>2.9536000000000014E-2</v>
      </c>
      <c r="AO270" s="21">
        <v>0</v>
      </c>
      <c r="AP270" s="125">
        <v>17.942583732057415</v>
      </c>
      <c r="AQ270" s="143">
        <v>0</v>
      </c>
      <c r="AR270" s="21">
        <v>2.1</v>
      </c>
      <c r="AS270" s="37">
        <v>46.61</v>
      </c>
      <c r="AT270" s="37">
        <v>46.143900000000002</v>
      </c>
      <c r="AU270" s="37">
        <v>30.726736163377709</v>
      </c>
      <c r="AV270" s="20">
        <v>4.6813125165207872</v>
      </c>
      <c r="AW270" s="21">
        <v>0</v>
      </c>
      <c r="AX270" s="21">
        <v>0</v>
      </c>
      <c r="AY270" s="21"/>
    </row>
    <row r="271" spans="1:51" ht="15" x14ac:dyDescent="0.25">
      <c r="A271" s="144">
        <v>2017</v>
      </c>
      <c r="B271" s="77" t="s">
        <v>271</v>
      </c>
      <c r="C271" s="78">
        <v>5</v>
      </c>
      <c r="D271" s="77">
        <v>3523404</v>
      </c>
      <c r="E271" s="78">
        <v>35234045</v>
      </c>
      <c r="F271" s="78" t="str">
        <f t="shared" si="9"/>
        <v>352340452017</v>
      </c>
      <c r="G271" s="79">
        <v>1.7447393964698854</v>
      </c>
      <c r="H271" s="80">
        <f t="shared" si="8"/>
        <v>113324</v>
      </c>
      <c r="I271" s="81">
        <v>97878</v>
      </c>
      <c r="J271" s="82">
        <v>15446</v>
      </c>
      <c r="K271" s="83">
        <f>(H271)/VLOOKUP(D271,'Dados Base'!$B:$K,6,FALSE)</f>
        <v>351.37045764603749</v>
      </c>
      <c r="L271" s="84">
        <v>86.37</v>
      </c>
      <c r="M271" s="85" t="s">
        <v>702</v>
      </c>
      <c r="N271" s="86">
        <v>0.77800000000000002</v>
      </c>
      <c r="O271" s="87" t="s">
        <v>691</v>
      </c>
      <c r="P271" s="87" t="s">
        <v>691</v>
      </c>
      <c r="Q271" s="87" t="s">
        <v>691</v>
      </c>
      <c r="R271" s="87" t="s">
        <v>691</v>
      </c>
      <c r="S271" s="87" t="s">
        <v>691</v>
      </c>
      <c r="T271" s="87" t="s">
        <v>691</v>
      </c>
      <c r="U271" s="87" t="s">
        <v>691</v>
      </c>
      <c r="V271" s="87" t="s">
        <v>691</v>
      </c>
      <c r="W271" s="87" t="s">
        <v>691</v>
      </c>
      <c r="X271" s="21"/>
      <c r="Y271" s="21">
        <v>78.69</v>
      </c>
      <c r="Z271" s="10">
        <v>4916.496155400001</v>
      </c>
      <c r="AA271" s="10">
        <v>394.7818445999996</v>
      </c>
      <c r="AB271" s="21">
        <v>27</v>
      </c>
      <c r="AC271" s="21">
        <v>0</v>
      </c>
      <c r="AD271" s="153">
        <f>VLOOKUP(D271,'Dados Base'!$B:$K,9,FALSE)*31536000/VLOOKUP($F271,F:H,MATCH(H270,F270:AF270,0),FALSE)</f>
        <v>1099.2128763545234</v>
      </c>
      <c r="AE271" s="153">
        <f>VLOOKUP(D271,'Dados Base'!$B:$K,10,FALSE)*31536000/VLOOKUP($F271,F:H,MATCH(H270,F270:AF270,0),FALSE)</f>
        <v>144.70650524160814</v>
      </c>
      <c r="AF271" s="21"/>
      <c r="AG271" s="21"/>
      <c r="AH271" s="21"/>
      <c r="AI271" s="21"/>
      <c r="AJ271" s="21"/>
      <c r="AK271" s="72">
        <f>(SUMIFS('Banco de Indicadores Mun. (2)'!I:I,'Banco de Indicadores Mun. (2)'!B:B,'Banco de Indicadores - Mun. (1)'!B271,'Banco de Indicadores Mun. (2)'!A:A,'Banco de Indicadores - Mun. (1)'!A271) / VLOOKUP(D271,'Dados Base'!$B:$K,8,FALSE)) * 100</f>
        <v>120.84260666666668</v>
      </c>
      <c r="AL271" s="72">
        <f>(SUMIFS('Banco de Indicadores Mun. (2)'!I:I,'Banco de Indicadores Mun. (2)'!B:B,'Banco de Indicadores - Mun. (1)'!B271,'Banco de Indicadores Mun. (2)'!A:A,'Banco de Indicadores - Mun. (1)'!A271) / VLOOKUP(D271,'Dados Base'!$B:$K,9,FALSE)) * 100</f>
        <v>45.889597468354431</v>
      </c>
      <c r="AM271" s="72">
        <f>(SUMIFS('Banco de Indicadores Mun. (2)'!J:J,'Banco de Indicadores Mun. (2)'!B:B,'Banco de Indicadores - Mun. (1)'!B271,'Banco de Indicadores Mun. (2)'!A:A,'Banco de Indicadores - Mun. (1)'!A271) / VLOOKUP(D271,'Dados Base'!$B:$K,7,FALSE)) * 100</f>
        <v>178.77472448979594</v>
      </c>
      <c r="AN271" s="72">
        <f>(SUMIFS('Banco de Indicadores Mun. (2)'!K:K,'Banco de Indicadores Mun. (2)'!B:B,'Banco de Indicadores - Mun. (1)'!B271,'Banco de Indicadores Mun. (2)'!A:A,'Banco de Indicadores - Mun. (1)'!A271) / VLOOKUP(D271,'Dados Base'!$B:$K,10,FALSE)) * 100</f>
        <v>11.662846153846141</v>
      </c>
      <c r="AO271" s="21">
        <v>0</v>
      </c>
      <c r="AP271" s="125">
        <v>0</v>
      </c>
      <c r="AQ271" s="143">
        <v>0</v>
      </c>
      <c r="AR271" s="21">
        <v>9.4</v>
      </c>
      <c r="AS271" s="37">
        <v>95.43</v>
      </c>
      <c r="AT271" s="37">
        <v>95.43</v>
      </c>
      <c r="AU271" s="37">
        <v>92.567102595646475</v>
      </c>
      <c r="AV271" s="20">
        <v>9.9314499999999999</v>
      </c>
      <c r="AW271" s="21">
        <v>4</v>
      </c>
      <c r="AX271" s="21">
        <v>0</v>
      </c>
      <c r="AY271" s="21"/>
    </row>
    <row r="272" spans="1:51" ht="15" x14ac:dyDescent="0.25">
      <c r="A272" s="144">
        <v>2017</v>
      </c>
      <c r="B272" s="77" t="s">
        <v>272</v>
      </c>
      <c r="C272" s="78">
        <v>17</v>
      </c>
      <c r="D272" s="77">
        <v>3523503</v>
      </c>
      <c r="E272" s="78">
        <v>352350317</v>
      </c>
      <c r="F272" s="78" t="str">
        <f t="shared" si="9"/>
        <v>3523503172017</v>
      </c>
      <c r="G272" s="79">
        <v>1.3458063357502326</v>
      </c>
      <c r="H272" s="80">
        <f t="shared" si="8"/>
        <v>19779</v>
      </c>
      <c r="I272" s="81">
        <v>18343</v>
      </c>
      <c r="J272" s="82">
        <v>1436</v>
      </c>
      <c r="K272" s="83">
        <f>(H272)/VLOOKUP(D272,'Dados Base'!$B:$K,6,FALSE)</f>
        <v>20.185330707134622</v>
      </c>
      <c r="L272" s="84">
        <v>92.74</v>
      </c>
      <c r="M272" s="85" t="s">
        <v>702</v>
      </c>
      <c r="N272" s="86">
        <v>0.70599999999999996</v>
      </c>
      <c r="O272" s="87" t="s">
        <v>691</v>
      </c>
      <c r="P272" s="87" t="s">
        <v>691</v>
      </c>
      <c r="Q272" s="87" t="s">
        <v>691</v>
      </c>
      <c r="R272" s="87" t="s">
        <v>691</v>
      </c>
      <c r="S272" s="87" t="s">
        <v>691</v>
      </c>
      <c r="T272" s="87" t="s">
        <v>691</v>
      </c>
      <c r="U272" s="87" t="s">
        <v>691</v>
      </c>
      <c r="V272" s="87" t="s">
        <v>691</v>
      </c>
      <c r="W272" s="87" t="s">
        <v>691</v>
      </c>
      <c r="X272" s="21"/>
      <c r="Y272" s="21">
        <v>12.84</v>
      </c>
      <c r="Z272" s="10">
        <v>697.21099920000006</v>
      </c>
      <c r="AA272" s="10">
        <v>292.93300079999995</v>
      </c>
      <c r="AB272" s="21">
        <v>0</v>
      </c>
      <c r="AC272" s="21">
        <v>1</v>
      </c>
      <c r="AD272" s="153">
        <f>VLOOKUP(D272,'Dados Base'!$B:$K,9,FALSE)*31536000/VLOOKUP($F272,F:H,MATCH(H271,F271:AF271,0),FALSE)</f>
        <v>16422.508721371152</v>
      </c>
      <c r="AE272" s="153">
        <f>VLOOKUP(D272,'Dados Base'!$B:$K,10,FALSE)*31536000/VLOOKUP($F272,F:H,MATCH(H271,F271:AF271,0),FALSE)</f>
        <v>1865.4694372819656</v>
      </c>
      <c r="AF272" s="21"/>
      <c r="AG272" s="21"/>
      <c r="AH272" s="21"/>
      <c r="AI272" s="21"/>
      <c r="AJ272" s="21"/>
      <c r="AK272" s="72">
        <f>(SUMIFS('Banco de Indicadores Mun. (2)'!I:I,'Banco de Indicadores Mun. (2)'!B:B,'Banco de Indicadores - Mun. (1)'!B272,'Banco de Indicadores Mun. (2)'!A:A,'Banco de Indicadores - Mun. (1)'!A272) / VLOOKUP(D272,'Dados Base'!$B:$K,8,FALSE)) * 100</f>
        <v>3.9660901639344273</v>
      </c>
      <c r="AL272" s="72">
        <f>(SUMIFS('Banco de Indicadores Mun. (2)'!I:I,'Banco de Indicadores Mun. (2)'!B:B,'Banco de Indicadores - Mun. (1)'!B272,'Banco de Indicadores Mun. (2)'!A:A,'Banco de Indicadores - Mun. (1)'!A272) / VLOOKUP(D272,'Dados Base'!$B:$K,9,FALSE)) * 100</f>
        <v>1.8790796116504855</v>
      </c>
      <c r="AM272" s="72">
        <f>(SUMIFS('Banco de Indicadores Mun. (2)'!J:J,'Banco de Indicadores Mun. (2)'!B:B,'Banco de Indicadores - Mun. (1)'!B272,'Banco de Indicadores Mun. (2)'!A:A,'Banco de Indicadores - Mun. (1)'!A272) / VLOOKUP(D272,'Dados Base'!$B:$K,7,FALSE)) * 100</f>
        <v>4.4956792452830197</v>
      </c>
      <c r="AN272" s="72">
        <f>(SUMIFS('Banco de Indicadores Mun. (2)'!K:K,'Banco de Indicadores Mun. (2)'!B:B,'Banco de Indicadores - Mun. (1)'!B272,'Banco de Indicadores Mun. (2)'!A:A,'Banco de Indicadores - Mun. (1)'!A272) / VLOOKUP(D272,'Dados Base'!$B:$K,10,FALSE)) * 100</f>
        <v>2.2867948717948723</v>
      </c>
      <c r="AO272" s="21">
        <v>0</v>
      </c>
      <c r="AP272" s="125">
        <v>0</v>
      </c>
      <c r="AQ272" s="143">
        <v>0</v>
      </c>
      <c r="AR272" s="21">
        <v>9.6999999999999993</v>
      </c>
      <c r="AS272" s="37">
        <v>84.93</v>
      </c>
      <c r="AT272" s="37">
        <v>84.93</v>
      </c>
      <c r="AU272" s="37">
        <v>70.415111256544506</v>
      </c>
      <c r="AV272" s="20">
        <v>7.5509464809285314</v>
      </c>
      <c r="AW272" s="21">
        <v>0</v>
      </c>
      <c r="AX272" s="21">
        <v>1</v>
      </c>
      <c r="AY272" s="21"/>
    </row>
    <row r="273" spans="1:51" ht="15" x14ac:dyDescent="0.25">
      <c r="A273" s="144">
        <v>2017</v>
      </c>
      <c r="B273" s="77" t="s">
        <v>273</v>
      </c>
      <c r="C273" s="78">
        <v>13</v>
      </c>
      <c r="D273" s="77">
        <v>3523602</v>
      </c>
      <c r="E273" s="78">
        <v>352360213</v>
      </c>
      <c r="F273" s="78" t="str">
        <f t="shared" si="9"/>
        <v>3523602132017</v>
      </c>
      <c r="G273" s="79">
        <v>1.243971056555071</v>
      </c>
      <c r="H273" s="80">
        <f t="shared" si="8"/>
        <v>16682</v>
      </c>
      <c r="I273" s="81">
        <v>15326</v>
      </c>
      <c r="J273" s="82">
        <v>1356</v>
      </c>
      <c r="K273" s="83">
        <f>(H273)/VLOOKUP(D273,'Dados Base'!$B:$K,6,FALSE)</f>
        <v>29.564385212490695</v>
      </c>
      <c r="L273" s="84">
        <v>91.87</v>
      </c>
      <c r="M273" s="85" t="s">
        <v>702</v>
      </c>
      <c r="N273" s="86">
        <v>0.72399999999999998</v>
      </c>
      <c r="O273" s="87" t="s">
        <v>691</v>
      </c>
      <c r="P273" s="87" t="s">
        <v>691</v>
      </c>
      <c r="Q273" s="87" t="s">
        <v>691</v>
      </c>
      <c r="R273" s="87" t="s">
        <v>691</v>
      </c>
      <c r="S273" s="87" t="s">
        <v>691</v>
      </c>
      <c r="T273" s="87" t="s">
        <v>691</v>
      </c>
      <c r="U273" s="87" t="s">
        <v>691</v>
      </c>
      <c r="V273" s="87" t="s">
        <v>691</v>
      </c>
      <c r="W273" s="87" t="s">
        <v>691</v>
      </c>
      <c r="X273" s="21"/>
      <c r="Y273" s="21">
        <v>11.1</v>
      </c>
      <c r="Z273" s="10">
        <v>724.68431999999996</v>
      </c>
      <c r="AA273" s="10">
        <v>131.91767999999999</v>
      </c>
      <c r="AB273" s="21">
        <v>1</v>
      </c>
      <c r="AC273" s="21">
        <v>0</v>
      </c>
      <c r="AD273" s="153">
        <f>VLOOKUP(D273,'Dados Base'!$B:$K,9,FALSE)*31536000/VLOOKUP($F273,F:H,MATCH(H272,F272:AF272,0),FALSE)</f>
        <v>10775.398633257404</v>
      </c>
      <c r="AE273" s="153">
        <f>VLOOKUP(D273,'Dados Base'!$B:$K,10,FALSE)*31536000/VLOOKUP($F273,F:H,MATCH(H272,F272:AF272,0),FALSE)</f>
        <v>1304.3903608680014</v>
      </c>
      <c r="AF273" s="21"/>
      <c r="AG273" s="21"/>
      <c r="AH273" s="21"/>
      <c r="AI273" s="21"/>
      <c r="AJ273" s="21"/>
      <c r="AK273" s="72">
        <f>(SUMIFS('Banco de Indicadores Mun. (2)'!I:I,'Banco de Indicadores Mun. (2)'!B:B,'Banco de Indicadores - Mun. (1)'!B273,'Banco de Indicadores Mun. (2)'!A:A,'Banco de Indicadores - Mun. (1)'!A273) / VLOOKUP(D273,'Dados Base'!$B:$K,8,FALSE)) * 100</f>
        <v>14.331439516129031</v>
      </c>
      <c r="AL273" s="72">
        <f>(SUMIFS('Banco de Indicadores Mun. (2)'!I:I,'Banco de Indicadores Mun. (2)'!B:B,'Banco de Indicadores - Mun. (1)'!B273,'Banco de Indicadores Mun. (2)'!A:A,'Banco de Indicadores - Mun. (1)'!A273) / VLOOKUP(D273,'Dados Base'!$B:$K,9,FALSE)) * 100</f>
        <v>6.2354333333333321</v>
      </c>
      <c r="AM273" s="72">
        <f>(SUMIFS('Banco de Indicadores Mun. (2)'!J:J,'Banco de Indicadores Mun. (2)'!B:B,'Banco de Indicadores - Mun. (1)'!B273,'Banco de Indicadores Mun. (2)'!A:A,'Banco de Indicadores - Mun. (1)'!A273) / VLOOKUP(D273,'Dados Base'!$B:$K,7,FALSE)) * 100</f>
        <v>8.3981061452513934</v>
      </c>
      <c r="AN273" s="72">
        <f>(SUMIFS('Banco de Indicadores Mun. (2)'!K:K,'Banco de Indicadores Mun. (2)'!B:B,'Banco de Indicadores - Mun. (1)'!B273,'Banco de Indicadores Mun. (2)'!A:A,'Banco de Indicadores - Mun. (1)'!A273) / VLOOKUP(D273,'Dados Base'!$B:$K,10,FALSE)) * 100</f>
        <v>29.723710144927534</v>
      </c>
      <c r="AO273" s="21">
        <v>0</v>
      </c>
      <c r="AP273" s="125">
        <v>5.9944850737321662</v>
      </c>
      <c r="AQ273" s="143">
        <v>0</v>
      </c>
      <c r="AR273" s="21">
        <v>9</v>
      </c>
      <c r="AS273" s="37">
        <v>90</v>
      </c>
      <c r="AT273" s="37">
        <v>89.999999999999986</v>
      </c>
      <c r="AU273" s="37">
        <v>84.599886528399423</v>
      </c>
      <c r="AV273" s="20">
        <v>9.85</v>
      </c>
      <c r="AW273" s="21">
        <v>0</v>
      </c>
      <c r="AX273" s="21">
        <v>0</v>
      </c>
      <c r="AY273" s="21"/>
    </row>
    <row r="274" spans="1:51" ht="15" x14ac:dyDescent="0.25">
      <c r="A274" s="144">
        <v>2017</v>
      </c>
      <c r="B274" s="77" t="s">
        <v>274</v>
      </c>
      <c r="C274" s="78">
        <v>8</v>
      </c>
      <c r="D274" s="77">
        <v>3523701</v>
      </c>
      <c r="E274" s="78">
        <v>35237018</v>
      </c>
      <c r="F274" s="78" t="str">
        <f t="shared" si="9"/>
        <v>352370182017</v>
      </c>
      <c r="G274" s="79">
        <v>0.64149014447147934</v>
      </c>
      <c r="H274" s="80">
        <f t="shared" si="8"/>
        <v>6167</v>
      </c>
      <c r="I274" s="81">
        <v>5275</v>
      </c>
      <c r="J274" s="82">
        <v>892</v>
      </c>
      <c r="K274" s="83">
        <f>(H274)/VLOOKUP(D274,'Dados Base'!$B:$K,6,FALSE)</f>
        <v>38.188123103597746</v>
      </c>
      <c r="L274" s="84">
        <v>85.54</v>
      </c>
      <c r="M274" s="85" t="s">
        <v>702</v>
      </c>
      <c r="N274" s="86">
        <v>0.70699999999999996</v>
      </c>
      <c r="O274" s="87" t="s">
        <v>691</v>
      </c>
      <c r="P274" s="87" t="s">
        <v>691</v>
      </c>
      <c r="Q274" s="87" t="s">
        <v>691</v>
      </c>
      <c r="R274" s="87" t="s">
        <v>691</v>
      </c>
      <c r="S274" s="87" t="s">
        <v>691</v>
      </c>
      <c r="T274" s="87" t="s">
        <v>691</v>
      </c>
      <c r="U274" s="87" t="s">
        <v>691</v>
      </c>
      <c r="V274" s="87" t="s">
        <v>691</v>
      </c>
      <c r="W274" s="87" t="s">
        <v>691</v>
      </c>
      <c r="X274" s="21"/>
      <c r="Y274" s="21">
        <v>3.74</v>
      </c>
      <c r="Z274" s="10">
        <v>258.16317839999999</v>
      </c>
      <c r="AA274" s="10">
        <v>30.088821599999996</v>
      </c>
      <c r="AB274" s="21">
        <v>0</v>
      </c>
      <c r="AC274" s="21">
        <v>0</v>
      </c>
      <c r="AD274" s="153">
        <f>VLOOKUP(D274,'Dados Base'!$B:$K,9,FALSE)*31536000/VLOOKUP($F274,F:H,MATCH(H273,F273:AF273,0),FALSE)</f>
        <v>13193.26739095184</v>
      </c>
      <c r="AE274" s="153">
        <f>VLOOKUP(D274,'Dados Base'!$B:$K,10,FALSE)*31536000/VLOOKUP($F274,F:H,MATCH(H273,F273:AF273,0),FALSE)</f>
        <v>1636.3742500405388</v>
      </c>
      <c r="AF274" s="21"/>
      <c r="AG274" s="21"/>
      <c r="AH274" s="21"/>
      <c r="AI274" s="21"/>
      <c r="AJ274" s="21"/>
      <c r="AK274" s="72">
        <f>(SUMIFS('Banco de Indicadores Mun. (2)'!I:I,'Banco de Indicadores Mun. (2)'!B:B,'Banco de Indicadores - Mun. (1)'!B274,'Banco de Indicadores Mun. (2)'!A:A,'Banco de Indicadores - Mun. (1)'!A274) / VLOOKUP(D274,'Dados Base'!$B:$K,8,FALSE)) * 100</f>
        <v>16.553592592592594</v>
      </c>
      <c r="AL274" s="72">
        <f>(SUMIFS('Banco de Indicadores Mun. (2)'!I:I,'Banco de Indicadores Mun. (2)'!B:B,'Banco de Indicadores - Mun. (1)'!B274,'Banco de Indicadores Mun. (2)'!A:A,'Banco de Indicadores - Mun. (1)'!A274) / VLOOKUP(D274,'Dados Base'!$B:$K,9,FALSE)) * 100</f>
        <v>5.1970581395348843</v>
      </c>
      <c r="AM274" s="72">
        <f>(SUMIFS('Banco de Indicadores Mun. (2)'!J:J,'Banco de Indicadores Mun. (2)'!B:B,'Banco de Indicadores - Mun. (1)'!B274,'Banco de Indicadores Mun. (2)'!A:A,'Banco de Indicadores - Mun. (1)'!A274) / VLOOKUP(D274,'Dados Base'!$B:$K,7,FALSE)) * 100</f>
        <v>23.945816326530615</v>
      </c>
      <c r="AN274" s="72">
        <f>(SUMIFS('Banco de Indicadores Mun. (2)'!K:K,'Banco de Indicadores Mun. (2)'!B:B,'Banco de Indicadores - Mun. (1)'!B274,'Banco de Indicadores Mun. (2)'!A:A,'Banco de Indicadores - Mun. (1)'!A274) / VLOOKUP(D274,'Dados Base'!$B:$K,10,FALSE)) * 100</f>
        <v>5.2342499999999976</v>
      </c>
      <c r="AO274" s="21">
        <v>0</v>
      </c>
      <c r="AP274" s="125">
        <v>0</v>
      </c>
      <c r="AQ274" s="143">
        <v>0</v>
      </c>
      <c r="AR274" s="21">
        <v>10</v>
      </c>
      <c r="AS274" s="37">
        <v>98.42</v>
      </c>
      <c r="AT274" s="37">
        <v>98.42</v>
      </c>
      <c r="AU274" s="37">
        <v>89.561626077182467</v>
      </c>
      <c r="AV274" s="20">
        <v>9.9763000000000002</v>
      </c>
      <c r="AW274" s="21">
        <v>0</v>
      </c>
      <c r="AX274" s="21">
        <v>0</v>
      </c>
      <c r="AY274" s="21"/>
    </row>
    <row r="275" spans="1:51" ht="15" x14ac:dyDescent="0.25">
      <c r="A275" s="144">
        <v>2017</v>
      </c>
      <c r="B275" s="77" t="s">
        <v>275</v>
      </c>
      <c r="C275" s="78">
        <v>4</v>
      </c>
      <c r="D275" s="77">
        <v>3523800</v>
      </c>
      <c r="E275" s="78">
        <v>35238004</v>
      </c>
      <c r="F275" s="78" t="str">
        <f t="shared" si="9"/>
        <v>352380042017</v>
      </c>
      <c r="G275" s="79">
        <v>5.8148917250777643E-2</v>
      </c>
      <c r="H275" s="80">
        <f t="shared" si="8"/>
        <v>7591</v>
      </c>
      <c r="I275" s="81">
        <v>7068</v>
      </c>
      <c r="J275" s="82">
        <v>523</v>
      </c>
      <c r="K275" s="83">
        <f>(H275)/VLOOKUP(D275,'Dados Base'!$B:$K,6,FALSE)</f>
        <v>54.765168458264192</v>
      </c>
      <c r="L275" s="84">
        <v>93.11</v>
      </c>
      <c r="M275" s="85" t="s">
        <v>702</v>
      </c>
      <c r="N275" s="86">
        <v>0.71699999999999997</v>
      </c>
      <c r="O275" s="87" t="s">
        <v>691</v>
      </c>
      <c r="P275" s="87" t="s">
        <v>691</v>
      </c>
      <c r="Q275" s="87" t="s">
        <v>691</v>
      </c>
      <c r="R275" s="87" t="s">
        <v>691</v>
      </c>
      <c r="S275" s="87" t="s">
        <v>691</v>
      </c>
      <c r="T275" s="87" t="s">
        <v>691</v>
      </c>
      <c r="U275" s="87" t="s">
        <v>691</v>
      </c>
      <c r="V275" s="87" t="s">
        <v>691</v>
      </c>
      <c r="W275" s="87" t="s">
        <v>691</v>
      </c>
      <c r="X275" s="21"/>
      <c r="Y275" s="21">
        <v>4.95</v>
      </c>
      <c r="Z275" s="10">
        <v>304.95319019999999</v>
      </c>
      <c r="AA275" s="10">
        <v>77.204809799999992</v>
      </c>
      <c r="AB275" s="21">
        <v>0</v>
      </c>
      <c r="AC275" s="21">
        <v>0</v>
      </c>
      <c r="AD275" s="153">
        <f>VLOOKUP(D275,'Dados Base'!$B:$K,9,FALSE)*31536000/VLOOKUP($F275,F:H,MATCH(H274,F274:AF274,0),FALSE)</f>
        <v>9098.1214596232385</v>
      </c>
      <c r="AE275" s="153">
        <f>VLOOKUP(D275,'Dados Base'!$B:$K,10,FALSE)*31536000/VLOOKUP($F275,F:H,MATCH(H274,F274:AF274,0),FALSE)</f>
        <v>913.96653932288223</v>
      </c>
      <c r="AF275" s="21"/>
      <c r="AG275" s="21"/>
      <c r="AH275" s="21"/>
      <c r="AI275" s="21"/>
      <c r="AJ275" s="21"/>
      <c r="AK275" s="72">
        <f>(SUMIFS('Banco de Indicadores Mun. (2)'!I:I,'Banco de Indicadores Mun. (2)'!B:B,'Banco de Indicadores - Mun. (1)'!B275,'Banco de Indicadores Mun. (2)'!A:A,'Banco de Indicadores - Mun. (1)'!A275) / VLOOKUP(D275,'Dados Base'!$B:$K,8,FALSE)) * 100</f>
        <v>61.276710144927563</v>
      </c>
      <c r="AL275" s="72">
        <f>(SUMIFS('Banco de Indicadores Mun. (2)'!I:I,'Banco de Indicadores Mun. (2)'!B:B,'Banco de Indicadores - Mun. (1)'!B275,'Banco de Indicadores Mun. (2)'!A:A,'Banco de Indicadores - Mun. (1)'!A275) / VLOOKUP(D275,'Dados Base'!$B:$K,9,FALSE)) * 100</f>
        <v>19.306360730593614</v>
      </c>
      <c r="AM275" s="72">
        <f>(SUMIFS('Banco de Indicadores Mun. (2)'!J:J,'Banco de Indicadores Mun. (2)'!B:B,'Banco de Indicadores - Mun. (1)'!B275,'Banco de Indicadores Mun. (2)'!A:A,'Banco de Indicadores - Mun. (1)'!A275) / VLOOKUP(D275,'Dados Base'!$B:$K,7,FALSE)) * 100</f>
        <v>89.806553191489385</v>
      </c>
      <c r="AN275" s="72">
        <f>(SUMIFS('Banco de Indicadores Mun. (2)'!K:K,'Banco de Indicadores Mun. (2)'!B:B,'Banco de Indicadores - Mun. (1)'!B275,'Banco de Indicadores Mun. (2)'!A:A,'Banco de Indicadores - Mun. (1)'!A275) / VLOOKUP(D275,'Dados Base'!$B:$K,10,FALSE)) * 100</f>
        <v>0.3265909090909091</v>
      </c>
      <c r="AO275" s="21">
        <v>0</v>
      </c>
      <c r="AP275" s="125">
        <v>0</v>
      </c>
      <c r="AQ275" s="143">
        <v>0</v>
      </c>
      <c r="AR275" s="21">
        <v>7.6</v>
      </c>
      <c r="AS275" s="37">
        <v>87.69</v>
      </c>
      <c r="AT275" s="37">
        <v>87.689999999999984</v>
      </c>
      <c r="AU275" s="37">
        <v>79.797672742687581</v>
      </c>
      <c r="AV275" s="20">
        <v>8.5022134999999999</v>
      </c>
      <c r="AW275" s="21">
        <v>0</v>
      </c>
      <c r="AX275" s="21">
        <v>0</v>
      </c>
      <c r="AY275" s="21"/>
    </row>
    <row r="276" spans="1:51" ht="15" x14ac:dyDescent="0.25">
      <c r="A276" s="144">
        <v>2017</v>
      </c>
      <c r="B276" s="77" t="s">
        <v>276</v>
      </c>
      <c r="C276" s="78">
        <v>10</v>
      </c>
      <c r="D276" s="77">
        <v>3523909</v>
      </c>
      <c r="E276" s="78">
        <v>352390910</v>
      </c>
      <c r="F276" s="78" t="str">
        <f t="shared" si="9"/>
        <v>3523909102017</v>
      </c>
      <c r="G276" s="79">
        <v>1.0665641610781318</v>
      </c>
      <c r="H276" s="80">
        <f t="shared" si="8"/>
        <v>165253</v>
      </c>
      <c r="I276" s="81">
        <v>156476</v>
      </c>
      <c r="J276" s="82">
        <v>8777</v>
      </c>
      <c r="K276" s="83">
        <f>(H276)/VLOOKUP(D276,'Dados Base'!$B:$K,6,FALSE)</f>
        <v>258.21588174630455</v>
      </c>
      <c r="L276" s="84">
        <v>94.69</v>
      </c>
      <c r="M276" s="85" t="s">
        <v>702</v>
      </c>
      <c r="N276" s="86">
        <v>0.77300000000000002</v>
      </c>
      <c r="O276" s="87" t="s">
        <v>691</v>
      </c>
      <c r="P276" s="87" t="s">
        <v>691</v>
      </c>
      <c r="Q276" s="87" t="s">
        <v>691</v>
      </c>
      <c r="R276" s="87" t="s">
        <v>691</v>
      </c>
      <c r="S276" s="87" t="s">
        <v>691</v>
      </c>
      <c r="T276" s="87" t="s">
        <v>691</v>
      </c>
      <c r="U276" s="87" t="s">
        <v>691</v>
      </c>
      <c r="V276" s="87" t="s">
        <v>691</v>
      </c>
      <c r="W276" s="87" t="s">
        <v>691</v>
      </c>
      <c r="X276" s="21"/>
      <c r="Y276" s="21">
        <v>143.33000000000001</v>
      </c>
      <c r="Z276" s="10">
        <v>5924.6518824000004</v>
      </c>
      <c r="AA276" s="10">
        <v>2675.0101175999998</v>
      </c>
      <c r="AB276" s="21">
        <v>26</v>
      </c>
      <c r="AC276" s="21">
        <v>0</v>
      </c>
      <c r="AD276" s="153">
        <f>VLOOKUP(D276,'Dados Base'!$B:$K,9,FALSE)*31536000/VLOOKUP($F276,F:H,MATCH(H275,F275:AF275,0),FALSE)</f>
        <v>1127.8328381330446</v>
      </c>
      <c r="AE276" s="153">
        <f>VLOOKUP(D276,'Dados Base'!$B:$K,10,FALSE)*31536000/VLOOKUP($F276,F:H,MATCH(H275,F275:AF275,0),FALSE)</f>
        <v>166.02615383684414</v>
      </c>
      <c r="AF276" s="21"/>
      <c r="AG276" s="21"/>
      <c r="AH276" s="21"/>
      <c r="AI276" s="21"/>
      <c r="AJ276" s="21"/>
      <c r="AK276" s="72">
        <f>(SUMIFS('Banco de Indicadores Mun. (2)'!I:I,'Banco de Indicadores Mun. (2)'!B:B,'Banco de Indicadores - Mun. (1)'!B276,'Banco de Indicadores Mun. (2)'!A:A,'Banco de Indicadores - Mun. (1)'!A276) / VLOOKUP(D276,'Dados Base'!$B:$K,8,FALSE)) * 100</f>
        <v>78.052920560747651</v>
      </c>
      <c r="AL276" s="72">
        <f>(SUMIFS('Banco de Indicadores Mun. (2)'!I:I,'Banco de Indicadores Mun. (2)'!B:B,'Banco de Indicadores - Mun. (1)'!B276,'Banco de Indicadores Mun. (2)'!A:A,'Banco de Indicadores - Mun. (1)'!A276) / VLOOKUP(D276,'Dados Base'!$B:$K,9,FALSE)) * 100</f>
        <v>28.262817258883246</v>
      </c>
      <c r="AM276" s="72">
        <f>(SUMIFS('Banco de Indicadores Mun. (2)'!J:J,'Banco de Indicadores Mun. (2)'!B:B,'Banco de Indicadores - Mun. (1)'!B276,'Banco de Indicadores Mun. (2)'!A:A,'Banco de Indicadores - Mun. (1)'!A276) / VLOOKUP(D276,'Dados Base'!$B:$K,7,FALSE)) * 100</f>
        <v>102.40816535433078</v>
      </c>
      <c r="AN276" s="72">
        <f>(SUMIFS('Banco de Indicadores Mun. (2)'!K:K,'Banco de Indicadores Mun. (2)'!B:B,'Banco de Indicadores - Mun. (1)'!B276,'Banco de Indicadores Mun. (2)'!A:A,'Banco de Indicadores - Mun. (1)'!A276) / VLOOKUP(D276,'Dados Base'!$B:$K,10,FALSE)) * 100</f>
        <v>42.49986206896542</v>
      </c>
      <c r="AO276" s="21">
        <v>0</v>
      </c>
      <c r="AP276" s="125">
        <v>0.60513273586561211</v>
      </c>
      <c r="AQ276" s="143">
        <v>0</v>
      </c>
      <c r="AR276" s="21">
        <v>8.6999999999999993</v>
      </c>
      <c r="AS276" s="37">
        <v>98</v>
      </c>
      <c r="AT276" s="37">
        <v>72.52000000000001</v>
      </c>
      <c r="AU276" s="37">
        <v>68.894008652898222</v>
      </c>
      <c r="AV276" s="20">
        <v>7.5581099999999992</v>
      </c>
      <c r="AW276" s="21">
        <v>2</v>
      </c>
      <c r="AX276" s="21">
        <v>0</v>
      </c>
      <c r="AY276" s="21"/>
    </row>
    <row r="277" spans="1:51" ht="15" x14ac:dyDescent="0.25">
      <c r="A277" s="144">
        <v>2017</v>
      </c>
      <c r="B277" s="77" t="s">
        <v>277</v>
      </c>
      <c r="C277" s="78">
        <v>5</v>
      </c>
      <c r="D277" s="77">
        <v>3524006</v>
      </c>
      <c r="E277" s="78">
        <v>35240065</v>
      </c>
      <c r="F277" s="78" t="str">
        <f t="shared" si="9"/>
        <v>352400652017</v>
      </c>
      <c r="G277" s="79">
        <v>3.5448762385400734</v>
      </c>
      <c r="H277" s="80">
        <f t="shared" si="8"/>
        <v>54901</v>
      </c>
      <c r="I277" s="81">
        <v>50497</v>
      </c>
      <c r="J277" s="82">
        <v>4404</v>
      </c>
      <c r="K277" s="83">
        <f>(H277)/VLOOKUP(D277,'Dados Base'!$B:$K,6,FALSE)</f>
        <v>273.79313784161178</v>
      </c>
      <c r="L277" s="84">
        <v>91.98</v>
      </c>
      <c r="M277" s="85" t="s">
        <v>702</v>
      </c>
      <c r="N277" s="86">
        <v>0.76200000000000001</v>
      </c>
      <c r="O277" s="87" t="s">
        <v>691</v>
      </c>
      <c r="P277" s="87" t="s">
        <v>691</v>
      </c>
      <c r="Q277" s="87" t="s">
        <v>691</v>
      </c>
      <c r="R277" s="87" t="s">
        <v>691</v>
      </c>
      <c r="S277" s="87" t="s">
        <v>691</v>
      </c>
      <c r="T277" s="87" t="s">
        <v>691</v>
      </c>
      <c r="U277" s="87" t="s">
        <v>691</v>
      </c>
      <c r="V277" s="87" t="s">
        <v>691</v>
      </c>
      <c r="W277" s="87" t="s">
        <v>691</v>
      </c>
      <c r="X277" s="21"/>
      <c r="Y277" s="21">
        <v>39.619999999999997</v>
      </c>
      <c r="Z277" s="10">
        <v>1899.2091600000001</v>
      </c>
      <c r="AA277" s="10">
        <v>775.1408399999998</v>
      </c>
      <c r="AB277" s="21">
        <v>6</v>
      </c>
      <c r="AC277" s="21">
        <v>0</v>
      </c>
      <c r="AD277" s="153">
        <f>VLOOKUP(D277,'Dados Base'!$B:$K,9,FALSE)*31536000/VLOOKUP($F277,F:H,MATCH(H276,F276:AF276,0),FALSE)</f>
        <v>1424.5511010728403</v>
      </c>
      <c r="AE277" s="153">
        <f>VLOOKUP(D277,'Dados Base'!$B:$K,10,FALSE)*31536000/VLOOKUP($F277,F:H,MATCH(H276,F276:AF276,0),FALSE)</f>
        <v>189.55720296533758</v>
      </c>
      <c r="AF277" s="21"/>
      <c r="AG277" s="21"/>
      <c r="AH277" s="21"/>
      <c r="AI277" s="21"/>
      <c r="AJ277" s="21"/>
      <c r="AK277" s="72">
        <f>(SUMIFS('Banco de Indicadores Mun. (2)'!I:I,'Banco de Indicadores Mun. (2)'!B:B,'Banco de Indicadores - Mun. (1)'!B277,'Banco de Indicadores Mun. (2)'!A:A,'Banco de Indicadores - Mun. (1)'!A277) / VLOOKUP(D277,'Dados Base'!$B:$K,8,FALSE)) * 100</f>
        <v>31.492808510638298</v>
      </c>
      <c r="AL277" s="72">
        <f>(SUMIFS('Banco de Indicadores Mun. (2)'!I:I,'Banco de Indicadores Mun. (2)'!B:B,'Banco de Indicadores - Mun. (1)'!B277,'Banco de Indicadores Mun. (2)'!A:A,'Banco de Indicadores - Mun. (1)'!A277) / VLOOKUP(D277,'Dados Base'!$B:$K,9,FALSE)) * 100</f>
        <v>11.936790322580643</v>
      </c>
      <c r="AM277" s="72">
        <f>(SUMIFS('Banco de Indicadores Mun. (2)'!J:J,'Banco de Indicadores Mun. (2)'!B:B,'Banco de Indicadores - Mun. (1)'!B277,'Banco de Indicadores Mun. (2)'!A:A,'Banco de Indicadores - Mun. (1)'!A277) / VLOOKUP(D277,'Dados Base'!$B:$K,7,FALSE)) * 100</f>
        <v>22.709803278688518</v>
      </c>
      <c r="AN277" s="72">
        <f>(SUMIFS('Banco de Indicadores Mun. (2)'!K:K,'Banco de Indicadores Mun. (2)'!B:B,'Banco de Indicadores - Mun. (1)'!B277,'Banco de Indicadores Mun. (2)'!A:A,'Banco de Indicadores - Mun. (1)'!A277) / VLOOKUP(D277,'Dados Base'!$B:$K,10,FALSE)) * 100</f>
        <v>47.728060606060609</v>
      </c>
      <c r="AO277" s="21">
        <v>0</v>
      </c>
      <c r="AP277" s="125">
        <v>0</v>
      </c>
      <c r="AQ277" s="143">
        <v>0</v>
      </c>
      <c r="AR277" s="21">
        <v>8.3000000000000007</v>
      </c>
      <c r="AS277" s="37">
        <v>74.84</v>
      </c>
      <c r="AT277" s="37">
        <v>74.839999999999989</v>
      </c>
      <c r="AU277" s="37">
        <v>71.015729429581029</v>
      </c>
      <c r="AV277" s="20">
        <v>7.7386189924994602</v>
      </c>
      <c r="AW277" s="21">
        <v>0</v>
      </c>
      <c r="AX277" s="21">
        <v>0</v>
      </c>
      <c r="AY277" s="21"/>
    </row>
    <row r="278" spans="1:51" ht="15" x14ac:dyDescent="0.25">
      <c r="A278" s="144">
        <v>2017</v>
      </c>
      <c r="B278" s="77" t="s">
        <v>278</v>
      </c>
      <c r="C278" s="78">
        <v>8</v>
      </c>
      <c r="D278" s="77">
        <v>3524105</v>
      </c>
      <c r="E278" s="78">
        <v>35241058</v>
      </c>
      <c r="F278" s="78" t="str">
        <f t="shared" si="9"/>
        <v>352410582017</v>
      </c>
      <c r="G278" s="79">
        <v>0.42454086366516819</v>
      </c>
      <c r="H278" s="80">
        <f t="shared" si="8"/>
        <v>39827</v>
      </c>
      <c r="I278" s="81">
        <v>37496</v>
      </c>
      <c r="J278" s="82">
        <v>2331</v>
      </c>
      <c r="K278" s="83">
        <f>(H278)/VLOOKUP(D278,'Dados Base'!$B:$K,6,FALSE)</f>
        <v>57.078365053886721</v>
      </c>
      <c r="L278" s="84">
        <v>94.15</v>
      </c>
      <c r="M278" s="85" t="s">
        <v>702</v>
      </c>
      <c r="N278" s="86">
        <v>0.76500000000000001</v>
      </c>
      <c r="O278" s="87" t="s">
        <v>691</v>
      </c>
      <c r="P278" s="87" t="s">
        <v>691</v>
      </c>
      <c r="Q278" s="87" t="s">
        <v>691</v>
      </c>
      <c r="R278" s="87" t="s">
        <v>691</v>
      </c>
      <c r="S278" s="87" t="s">
        <v>691</v>
      </c>
      <c r="T278" s="87" t="s">
        <v>691</v>
      </c>
      <c r="U278" s="87" t="s">
        <v>691</v>
      </c>
      <c r="V278" s="87" t="s">
        <v>691</v>
      </c>
      <c r="W278" s="87" t="s">
        <v>691</v>
      </c>
      <c r="X278" s="21"/>
      <c r="Y278" s="21">
        <v>31.19</v>
      </c>
      <c r="Z278" s="10">
        <v>1631.4377400000001</v>
      </c>
      <c r="AA278" s="10">
        <v>474.02226000000002</v>
      </c>
      <c r="AB278" s="21">
        <v>4</v>
      </c>
      <c r="AC278" s="21">
        <v>1</v>
      </c>
      <c r="AD278" s="153">
        <f>VLOOKUP(D278,'Dados Base'!$B:$K,9,FALSE)*31536000/VLOOKUP($F278,F:H,MATCH(H277,F277:AF277,0),FALSE)</f>
        <v>8860.5177392221358</v>
      </c>
      <c r="AE278" s="153">
        <f>VLOOKUP(D278,'Dados Base'!$B:$K,10,FALSE)*31536000/VLOOKUP($F278,F:H,MATCH(H277,F277:AF277,0),FALSE)</f>
        <v>1084.7997589574911</v>
      </c>
      <c r="AF278" s="21"/>
      <c r="AG278" s="21"/>
      <c r="AH278" s="21"/>
      <c r="AI278" s="21"/>
      <c r="AJ278" s="21"/>
      <c r="AK278" s="72">
        <f>(SUMIFS('Banco de Indicadores Mun. (2)'!I:I,'Banco de Indicadores Mun. (2)'!B:B,'Banco de Indicadores - Mun. (1)'!B278,'Banco de Indicadores Mun. (2)'!A:A,'Banco de Indicadores - Mun. (1)'!A278) / VLOOKUP(D278,'Dados Base'!$B:$K,8,FALSE)) * 100</f>
        <v>7.9094457142857122</v>
      </c>
      <c r="AL278" s="72">
        <f>(SUMIFS('Banco de Indicadores Mun. (2)'!I:I,'Banco de Indicadores Mun. (2)'!B:B,'Banco de Indicadores - Mun. (1)'!B278,'Banco de Indicadores Mun. (2)'!A:A,'Banco de Indicadores - Mun. (1)'!A278) / VLOOKUP(D278,'Dados Base'!$B:$K,9,FALSE)) * 100</f>
        <v>2.4739106344950841</v>
      </c>
      <c r="AM278" s="72">
        <f>(SUMIFS('Banco de Indicadores Mun. (2)'!J:J,'Banco de Indicadores Mun. (2)'!B:B,'Banco de Indicadores - Mun. (1)'!B278,'Banco de Indicadores Mun. (2)'!A:A,'Banco de Indicadores - Mun. (1)'!A278) / VLOOKUP(D278,'Dados Base'!$B:$K,7,FALSE)) * 100</f>
        <v>12.66427699530516</v>
      </c>
      <c r="AN278" s="72">
        <f>(SUMIFS('Banco de Indicadores Mun. (2)'!K:K,'Banco de Indicadores Mun. (2)'!B:B,'Banco de Indicadores - Mun. (1)'!B278,'Banco de Indicadores Mun. (2)'!A:A,'Banco de Indicadores - Mun. (1)'!A278) / VLOOKUP(D278,'Dados Base'!$B:$K,10,FALSE)) * 100</f>
        <v>0.51689781021897796</v>
      </c>
      <c r="AO278" s="21">
        <v>0</v>
      </c>
      <c r="AP278" s="125">
        <v>0</v>
      </c>
      <c r="AQ278" s="143">
        <v>0</v>
      </c>
      <c r="AR278" s="21">
        <v>9.1999999999999993</v>
      </c>
      <c r="AS278" s="37">
        <v>100</v>
      </c>
      <c r="AT278" s="37">
        <v>100</v>
      </c>
      <c r="AU278" s="37">
        <v>77.486047704539629</v>
      </c>
      <c r="AV278" s="20">
        <v>8.5365555669547817</v>
      </c>
      <c r="AW278" s="21">
        <v>2</v>
      </c>
      <c r="AX278" s="21">
        <v>1</v>
      </c>
      <c r="AY278" s="21"/>
    </row>
    <row r="279" spans="1:51" ht="15" x14ac:dyDescent="0.25">
      <c r="A279" s="144">
        <v>2017</v>
      </c>
      <c r="B279" s="77" t="s">
        <v>279</v>
      </c>
      <c r="C279" s="78">
        <v>12</v>
      </c>
      <c r="D279" s="77">
        <v>3524204</v>
      </c>
      <c r="E279" s="78">
        <v>352420412</v>
      </c>
      <c r="F279" s="78" t="str">
        <f t="shared" si="9"/>
        <v>3524204122017</v>
      </c>
      <c r="G279" s="79">
        <v>0.20662511817257645</v>
      </c>
      <c r="H279" s="80">
        <f t="shared" si="8"/>
        <v>6657</v>
      </c>
      <c r="I279" s="81">
        <v>6298</v>
      </c>
      <c r="J279" s="82">
        <v>359</v>
      </c>
      <c r="K279" s="83">
        <f>(H279)/VLOOKUP(D279,'Dados Base'!$B:$K,6,FALSE)</f>
        <v>24.27612865582379</v>
      </c>
      <c r="L279" s="84">
        <v>94.61</v>
      </c>
      <c r="M279" s="85" t="s">
        <v>702</v>
      </c>
      <c r="N279" s="86">
        <v>0.71099999999999997</v>
      </c>
      <c r="O279" s="87" t="s">
        <v>691</v>
      </c>
      <c r="P279" s="87" t="s">
        <v>691</v>
      </c>
      <c r="Q279" s="87" t="s">
        <v>691</v>
      </c>
      <c r="R279" s="87" t="s">
        <v>691</v>
      </c>
      <c r="S279" s="87" t="s">
        <v>691</v>
      </c>
      <c r="T279" s="87" t="s">
        <v>691</v>
      </c>
      <c r="U279" s="87" t="s">
        <v>691</v>
      </c>
      <c r="V279" s="87" t="s">
        <v>691</v>
      </c>
      <c r="W279" s="87" t="s">
        <v>691</v>
      </c>
      <c r="X279" s="21"/>
      <c r="Y279" s="21">
        <v>4.53</v>
      </c>
      <c r="Z279" s="10">
        <v>251.50732200000004</v>
      </c>
      <c r="AA279" s="10">
        <v>97.872677999999965</v>
      </c>
      <c r="AB279" s="21">
        <v>1</v>
      </c>
      <c r="AC279" s="21">
        <v>0</v>
      </c>
      <c r="AD279" s="153">
        <f>VLOOKUP(D279,'Dados Base'!$B:$K,9,FALSE)*31536000/VLOOKUP($F279,F:H,MATCH(H278,F278:AF278,0),FALSE)</f>
        <v>15727.733213159081</v>
      </c>
      <c r="AE279" s="153">
        <f>VLOOKUP(D279,'Dados Base'!$B:$K,10,FALSE)*31536000/VLOOKUP($F279,F:H,MATCH(H278,F278:AF278,0),FALSE)</f>
        <v>1847.5349256421805</v>
      </c>
      <c r="AF279" s="21"/>
      <c r="AG279" s="21"/>
      <c r="AH279" s="21"/>
      <c r="AI279" s="21"/>
      <c r="AJ279" s="21"/>
      <c r="AK279" s="72">
        <f>(SUMIFS('Banco de Indicadores Mun. (2)'!I:I,'Banco de Indicadores Mun. (2)'!B:B,'Banco de Indicadores - Mun. (1)'!B279,'Banco de Indicadores Mun. (2)'!A:A,'Banco de Indicadores - Mun. (1)'!A279) / VLOOKUP(D279,'Dados Base'!$B:$K,8,FALSE)) * 100</f>
        <v>47.696966666666654</v>
      </c>
      <c r="AL279" s="72">
        <f>(SUMIFS('Banco de Indicadores Mun. (2)'!I:I,'Banco de Indicadores Mun. (2)'!B:B,'Banco de Indicadores - Mun. (1)'!B279,'Banco de Indicadores Mun. (2)'!A:A,'Banco de Indicadores - Mun. (1)'!A279) / VLOOKUP(D279,'Dados Base'!$B:$K,9,FALSE)) * 100</f>
        <v>17.239867469879513</v>
      </c>
      <c r="AM279" s="72">
        <f>(SUMIFS('Banco de Indicadores Mun. (2)'!J:J,'Banco de Indicadores Mun. (2)'!B:B,'Banco de Indicadores - Mun. (1)'!B279,'Banco de Indicadores Mun. (2)'!A:A,'Banco de Indicadores - Mun. (1)'!A279) / VLOOKUP(D279,'Dados Base'!$B:$K,7,FALSE)) * 100</f>
        <v>67.839666666666645</v>
      </c>
      <c r="AN279" s="72">
        <f>(SUMIFS('Banco de Indicadores Mun. (2)'!K:K,'Banco de Indicadores Mun. (2)'!B:B,'Banco de Indicadores - Mun. (1)'!B279,'Banco de Indicadores Mun. (2)'!A:A,'Banco de Indicadores - Mun. (1)'!A279) / VLOOKUP(D279,'Dados Base'!$B:$K,10,FALSE)) * 100</f>
        <v>5.8621282051282062</v>
      </c>
      <c r="AO279" s="21">
        <v>0</v>
      </c>
      <c r="AP279" s="125">
        <v>0</v>
      </c>
      <c r="AQ279" s="143">
        <v>0</v>
      </c>
      <c r="AR279" s="21">
        <v>7.6</v>
      </c>
      <c r="AS279" s="37">
        <v>92.29</v>
      </c>
      <c r="AT279" s="37">
        <v>92.29</v>
      </c>
      <c r="AU279" s="37">
        <v>71.986754250386412</v>
      </c>
      <c r="AV279" s="20">
        <v>8.0634530000000009</v>
      </c>
      <c r="AW279" s="21">
        <v>1</v>
      </c>
      <c r="AX279" s="21">
        <v>0</v>
      </c>
      <c r="AY279" s="21"/>
    </row>
    <row r="280" spans="1:51" ht="15" x14ac:dyDescent="0.25">
      <c r="A280" s="144">
        <v>2017</v>
      </c>
      <c r="B280" s="77" t="s">
        <v>280</v>
      </c>
      <c r="C280" s="78">
        <v>9</v>
      </c>
      <c r="D280" s="77">
        <v>3524303</v>
      </c>
      <c r="E280" s="78">
        <v>35243039</v>
      </c>
      <c r="F280" s="78" t="str">
        <f t="shared" si="9"/>
        <v>352430392017</v>
      </c>
      <c r="G280" s="79">
        <v>0.40512407966726283</v>
      </c>
      <c r="H280" s="80">
        <f t="shared" si="8"/>
        <v>73541</v>
      </c>
      <c r="I280" s="81">
        <v>72057</v>
      </c>
      <c r="J280" s="82">
        <v>1484</v>
      </c>
      <c r="K280" s="83">
        <f>(H280)/VLOOKUP(D280,'Dados Base'!$B:$K,6,FALSE)</f>
        <v>104.09200283085633</v>
      </c>
      <c r="L280" s="84">
        <v>97.98</v>
      </c>
      <c r="M280" s="85" t="s">
        <v>702</v>
      </c>
      <c r="N280" s="86">
        <v>0.77800000000000002</v>
      </c>
      <c r="O280" s="87" t="s">
        <v>691</v>
      </c>
      <c r="P280" s="87" t="s">
        <v>691</v>
      </c>
      <c r="Q280" s="87" t="s">
        <v>691</v>
      </c>
      <c r="R280" s="87" t="s">
        <v>691</v>
      </c>
      <c r="S280" s="87" t="s">
        <v>691</v>
      </c>
      <c r="T280" s="87" t="s">
        <v>691</v>
      </c>
      <c r="U280" s="87" t="s">
        <v>691</v>
      </c>
      <c r="V280" s="87" t="s">
        <v>691</v>
      </c>
      <c r="W280" s="87" t="s">
        <v>691</v>
      </c>
      <c r="X280" s="21"/>
      <c r="Y280" s="21">
        <v>59.43</v>
      </c>
      <c r="Z280" s="10">
        <v>3174.46722</v>
      </c>
      <c r="AA280" s="10">
        <v>836.76077999999995</v>
      </c>
      <c r="AB280" s="21">
        <v>6</v>
      </c>
      <c r="AC280" s="21">
        <v>0</v>
      </c>
      <c r="AD280" s="153">
        <f>VLOOKUP(D280,'Dados Base'!$B:$K,9,FALSE)*31536000/VLOOKUP($F280,F:H,MATCH(H279,F279:AF279,0),FALSE)</f>
        <v>4086.6738282046749</v>
      </c>
      <c r="AE280" s="153">
        <f>VLOOKUP(D280,'Dados Base'!$B:$K,10,FALSE)*31536000/VLOOKUP($F280,F:H,MATCH(H279,F279:AF279,0),FALSE)</f>
        <v>488.85710012102101</v>
      </c>
      <c r="AF280" s="21"/>
      <c r="AG280" s="21"/>
      <c r="AH280" s="21"/>
      <c r="AI280" s="21"/>
      <c r="AJ280" s="21"/>
      <c r="AK280" s="72">
        <f>(SUMIFS('Banco de Indicadores Mun. (2)'!I:I,'Banco de Indicadores Mun. (2)'!B:B,'Banco de Indicadores - Mun. (1)'!B280,'Banco de Indicadores Mun. (2)'!A:A,'Banco de Indicadores - Mun. (1)'!A280) / VLOOKUP(D280,'Dados Base'!$B:$K,8,FALSE)) * 100</f>
        <v>38.436156521739136</v>
      </c>
      <c r="AL280" s="72">
        <f>(SUMIFS('Banco de Indicadores Mun. (2)'!I:I,'Banco de Indicadores Mun. (2)'!B:B,'Banco de Indicadores - Mun. (1)'!B280,'Banco de Indicadores Mun. (2)'!A:A,'Banco de Indicadores - Mun. (1)'!A280) / VLOOKUP(D280,'Dados Base'!$B:$K,9,FALSE)) * 100</f>
        <v>13.914453305351524</v>
      </c>
      <c r="AM280" s="72">
        <f>(SUMIFS('Banco de Indicadores Mun. (2)'!J:J,'Banco de Indicadores Mun. (2)'!B:B,'Banco de Indicadores - Mun. (1)'!B280,'Banco de Indicadores Mun. (2)'!A:A,'Banco de Indicadores - Mun. (1)'!A280) / VLOOKUP(D280,'Dados Base'!$B:$K,7,FALSE)) * 100</f>
        <v>51.596571428571437</v>
      </c>
      <c r="AN280" s="72">
        <f>(SUMIFS('Banco de Indicadores Mun. (2)'!K:K,'Banco de Indicadores Mun. (2)'!B:B,'Banco de Indicadores - Mun. (1)'!B280,'Banco de Indicadores Mun. (2)'!A:A,'Banco de Indicadores - Mun. (1)'!A280) / VLOOKUP(D280,'Dados Base'!$B:$K,10,FALSE)) * 100</f>
        <v>11.768999999999989</v>
      </c>
      <c r="AO280" s="21">
        <v>0</v>
      </c>
      <c r="AP280" s="125">
        <v>0</v>
      </c>
      <c r="AQ280" s="143">
        <v>0</v>
      </c>
      <c r="AR280" s="21">
        <v>10</v>
      </c>
      <c r="AS280" s="37">
        <v>100</v>
      </c>
      <c r="AT280" s="37">
        <v>98.999999999999986</v>
      </c>
      <c r="AU280" s="37">
        <v>79.139535822944993</v>
      </c>
      <c r="AV280" s="20">
        <v>8.6290842228719065</v>
      </c>
      <c r="AW280" s="21">
        <v>2</v>
      </c>
      <c r="AX280" s="21">
        <v>0</v>
      </c>
      <c r="AY280" s="21"/>
    </row>
    <row r="281" spans="1:51" ht="15" x14ac:dyDescent="0.25">
      <c r="A281" s="144">
        <v>2017</v>
      </c>
      <c r="B281" s="77" t="s">
        <v>281</v>
      </c>
      <c r="C281" s="78">
        <v>2</v>
      </c>
      <c r="D281" s="77">
        <v>3524402</v>
      </c>
      <c r="E281" s="78">
        <v>35244022</v>
      </c>
      <c r="F281" s="78" t="str">
        <f t="shared" si="9"/>
        <v>352440222017</v>
      </c>
      <c r="G281" s="79">
        <v>0.82652686272781661</v>
      </c>
      <c r="H281" s="80">
        <f t="shared" si="8"/>
        <v>223207</v>
      </c>
      <c r="I281" s="81">
        <v>220124</v>
      </c>
      <c r="J281" s="82">
        <v>3083</v>
      </c>
      <c r="K281" s="83">
        <f>(H281)/VLOOKUP(D281,'Dados Base'!$B:$K,6,FALSE)</f>
        <v>485.15878018562393</v>
      </c>
      <c r="L281" s="84">
        <v>98.62</v>
      </c>
      <c r="M281" s="85" t="s">
        <v>702</v>
      </c>
      <c r="N281" s="86">
        <v>0.77700000000000002</v>
      </c>
      <c r="O281" s="87" t="s">
        <v>691</v>
      </c>
      <c r="P281" s="87" t="s">
        <v>691</v>
      </c>
      <c r="Q281" s="87" t="s">
        <v>691</v>
      </c>
      <c r="R281" s="87" t="s">
        <v>691</v>
      </c>
      <c r="S281" s="87" t="s">
        <v>691</v>
      </c>
      <c r="T281" s="87" t="s">
        <v>691</v>
      </c>
      <c r="U281" s="87" t="s">
        <v>691</v>
      </c>
      <c r="V281" s="87" t="s">
        <v>691</v>
      </c>
      <c r="W281" s="87" t="s">
        <v>691</v>
      </c>
      <c r="X281" s="21"/>
      <c r="Y281" s="21">
        <v>204.01</v>
      </c>
      <c r="Z281" s="10">
        <v>8176.9887687599994</v>
      </c>
      <c r="AA281" s="10">
        <v>4063.5692312399997</v>
      </c>
      <c r="AB281" s="21">
        <v>40</v>
      </c>
      <c r="AC281" s="21">
        <v>1</v>
      </c>
      <c r="AD281" s="153">
        <f>VLOOKUP(D281,'Dados Base'!$B:$K,9,FALSE)*31536000/VLOOKUP($F281,F:H,MATCH(H280,F280:AF280,0),FALSE)</f>
        <v>973.45979292764116</v>
      </c>
      <c r="AE281" s="153">
        <f>VLOOKUP(D281,'Dados Base'!$B:$K,10,FALSE)*31536000/VLOOKUP($F281,F:H,MATCH(H280,F280:AF280,0),FALSE)</f>
        <v>97.487265184335612</v>
      </c>
      <c r="AF281" s="21"/>
      <c r="AG281" s="21"/>
      <c r="AH281" s="21"/>
      <c r="AI281" s="21"/>
      <c r="AJ281" s="21"/>
      <c r="AK281" s="72">
        <f>(SUMIFS('Banco de Indicadores Mun. (2)'!I:I,'Banco de Indicadores Mun. (2)'!B:B,'Banco de Indicadores - Mun. (1)'!B281,'Banco de Indicadores Mun. (2)'!A:A,'Banco de Indicadores - Mun. (1)'!A281) / VLOOKUP(D281,'Dados Base'!$B:$K,8,FALSE)) * 100</f>
        <v>59.584010067114093</v>
      </c>
      <c r="AL281" s="72">
        <f>(SUMIFS('Banco de Indicadores Mun. (2)'!I:I,'Banco de Indicadores Mun. (2)'!B:B,'Banco de Indicadores - Mun. (1)'!B281,'Banco de Indicadores Mun. (2)'!A:A,'Banco de Indicadores - Mun. (1)'!A281) / VLOOKUP(D281,'Dados Base'!$B:$K,9,FALSE)) * 100</f>
        <v>25.770732946298985</v>
      </c>
      <c r="AM281" s="72">
        <f>(SUMIFS('Banco de Indicadores Mun. (2)'!J:J,'Banco de Indicadores Mun. (2)'!B:B,'Banco de Indicadores - Mun. (1)'!B281,'Banco de Indicadores Mun. (2)'!A:A,'Banco de Indicadores - Mun. (1)'!A281) / VLOOKUP(D281,'Dados Base'!$B:$K,7,FALSE)) * 100</f>
        <v>62.185165938864628</v>
      </c>
      <c r="AN281" s="72">
        <f>(SUMIFS('Banco de Indicadores Mun. (2)'!K:K,'Banco de Indicadores Mun. (2)'!B:B,'Banco de Indicadores - Mun. (1)'!B281,'Banco de Indicadores Mun. (2)'!A:A,'Banco de Indicadores - Mun. (1)'!A281) / VLOOKUP(D281,'Dados Base'!$B:$K,10,FALSE)) * 100</f>
        <v>50.95118840579709</v>
      </c>
      <c r="AO281" s="21">
        <v>0</v>
      </c>
      <c r="AP281" s="125">
        <v>0</v>
      </c>
      <c r="AQ281" s="143">
        <v>0</v>
      </c>
      <c r="AR281" s="21">
        <v>9.6</v>
      </c>
      <c r="AS281" s="37">
        <v>98.2</v>
      </c>
      <c r="AT281" s="37">
        <v>69.722000000000008</v>
      </c>
      <c r="AU281" s="37">
        <v>66.802418392690925</v>
      </c>
      <c r="AV281" s="20">
        <v>7.3801587109456168</v>
      </c>
      <c r="AW281" s="21">
        <v>3</v>
      </c>
      <c r="AX281" s="21">
        <v>1</v>
      </c>
      <c r="AY281" s="21"/>
    </row>
    <row r="282" spans="1:51" ht="15" x14ac:dyDescent="0.25">
      <c r="A282" s="144">
        <v>2017</v>
      </c>
      <c r="B282" s="77" t="s">
        <v>282</v>
      </c>
      <c r="C282" s="78">
        <v>16</v>
      </c>
      <c r="D282" s="77">
        <v>3524501</v>
      </c>
      <c r="E282" s="78">
        <v>352450116</v>
      </c>
      <c r="F282" s="78" t="str">
        <f t="shared" si="9"/>
        <v>3524501162017</v>
      </c>
      <c r="G282" s="79">
        <v>2.4597580897179672</v>
      </c>
      <c r="H282" s="80">
        <f t="shared" si="8"/>
        <v>6587</v>
      </c>
      <c r="I282" s="81">
        <v>5953</v>
      </c>
      <c r="J282" s="82">
        <v>634</v>
      </c>
      <c r="K282" s="83">
        <f>(H282)/VLOOKUP(D282,'Dados Base'!$B:$K,6,FALSE)</f>
        <v>45.6037108834118</v>
      </c>
      <c r="L282" s="84">
        <v>90.37</v>
      </c>
      <c r="M282" s="85" t="s">
        <v>702</v>
      </c>
      <c r="N282" s="86">
        <v>0.72299999999999998</v>
      </c>
      <c r="O282" s="87" t="s">
        <v>691</v>
      </c>
      <c r="P282" s="87" t="s">
        <v>691</v>
      </c>
      <c r="Q282" s="87" t="s">
        <v>691</v>
      </c>
      <c r="R282" s="87" t="s">
        <v>691</v>
      </c>
      <c r="S282" s="87" t="s">
        <v>691</v>
      </c>
      <c r="T282" s="87" t="s">
        <v>691</v>
      </c>
      <c r="U282" s="87" t="s">
        <v>691</v>
      </c>
      <c r="V282" s="87" t="s">
        <v>691</v>
      </c>
      <c r="W282" s="87" t="s">
        <v>691</v>
      </c>
      <c r="X282" s="21"/>
      <c r="Y282" s="21">
        <v>4.0599999999999996</v>
      </c>
      <c r="Z282" s="10">
        <v>261.52145999999999</v>
      </c>
      <c r="AA282" s="10">
        <v>51.300539999999998</v>
      </c>
      <c r="AB282" s="21">
        <v>0</v>
      </c>
      <c r="AC282" s="21">
        <v>0</v>
      </c>
      <c r="AD282" s="153">
        <f>VLOOKUP(D282,'Dados Base'!$B:$K,9,FALSE)*31536000/VLOOKUP($F282,F:H,MATCH(H281,F281:AF281,0),FALSE)</f>
        <v>4883.3642022164868</v>
      </c>
      <c r="AE282" s="153">
        <f>VLOOKUP(D282,'Dados Base'!$B:$K,10,FALSE)*31536000/VLOOKUP($F282,F:H,MATCH(H281,F281:AF281,0),FALSE)</f>
        <v>478.7611962957339</v>
      </c>
      <c r="AF282" s="21"/>
      <c r="AG282" s="21"/>
      <c r="AH282" s="21"/>
      <c r="AI282" s="21"/>
      <c r="AJ282" s="21"/>
      <c r="AK282" s="72">
        <f>(SUMIFS('Banco de Indicadores Mun. (2)'!I:I,'Banco de Indicadores Mun. (2)'!B:B,'Banco de Indicadores - Mun. (1)'!B282,'Banco de Indicadores Mun. (2)'!A:A,'Banco de Indicadores - Mun. (1)'!A282) / VLOOKUP(D282,'Dados Base'!$B:$K,8,FALSE)) * 100</f>
        <v>2.8478809523809532</v>
      </c>
      <c r="AL282" s="72">
        <f>(SUMIFS('Banco de Indicadores Mun. (2)'!I:I,'Banco de Indicadores Mun. (2)'!B:B,'Banco de Indicadores - Mun. (1)'!B282,'Banco de Indicadores Mun. (2)'!A:A,'Banco de Indicadores - Mun. (1)'!A282) / VLOOKUP(D282,'Dados Base'!$B:$K,9,FALSE)) * 100</f>
        <v>1.1726568627450984</v>
      </c>
      <c r="AM282" s="72">
        <f>(SUMIFS('Banco de Indicadores Mun. (2)'!J:J,'Banco de Indicadores Mun. (2)'!B:B,'Banco de Indicadores - Mun. (1)'!B282,'Banco de Indicadores Mun. (2)'!A:A,'Banco de Indicadores - Mun. (1)'!A282) / VLOOKUP(D282,'Dados Base'!$B:$K,7,FALSE)) * 100</f>
        <v>7.2343749999999984E-2</v>
      </c>
      <c r="AN282" s="72">
        <f>(SUMIFS('Banco de Indicadores Mun. (2)'!K:K,'Banco de Indicadores Mun. (2)'!B:B,'Banco de Indicadores - Mun. (1)'!B282,'Banco de Indicadores Mun. (2)'!A:A,'Banco de Indicadores - Mun. (1)'!A282) / VLOOKUP(D282,'Dados Base'!$B:$K,10,FALSE)) * 100</f>
        <v>11.729600000000003</v>
      </c>
      <c r="AO282" s="21">
        <v>0</v>
      </c>
      <c r="AP282" s="125">
        <v>0</v>
      </c>
      <c r="AQ282" s="143">
        <v>0</v>
      </c>
      <c r="AR282" s="21">
        <v>10</v>
      </c>
      <c r="AS282" s="37">
        <v>95</v>
      </c>
      <c r="AT282" s="37">
        <v>95</v>
      </c>
      <c r="AU282" s="37">
        <v>83.600725012946668</v>
      </c>
      <c r="AV282" s="20">
        <v>9.9250000000000007</v>
      </c>
      <c r="AW282" s="21">
        <v>0</v>
      </c>
      <c r="AX282" s="21">
        <v>0</v>
      </c>
      <c r="AY282" s="21"/>
    </row>
    <row r="283" spans="1:51" ht="15" x14ac:dyDescent="0.25">
      <c r="A283" s="144">
        <v>2017</v>
      </c>
      <c r="B283" s="77" t="s">
        <v>283</v>
      </c>
      <c r="C283" s="78">
        <v>11</v>
      </c>
      <c r="D283" s="77">
        <v>3524600</v>
      </c>
      <c r="E283" s="78">
        <v>352460011</v>
      </c>
      <c r="F283" s="78" t="str">
        <f t="shared" si="9"/>
        <v>3524600112017</v>
      </c>
      <c r="G283" s="79">
        <v>-3.2533956653613139E-2</v>
      </c>
      <c r="H283" s="80">
        <f t="shared" si="8"/>
        <v>17182</v>
      </c>
      <c r="I283" s="81">
        <v>9355</v>
      </c>
      <c r="J283" s="82">
        <v>7827</v>
      </c>
      <c r="K283" s="83">
        <f>(H283)/VLOOKUP(D283,'Dados Base'!$B:$K,6,FALSE)</f>
        <v>24.255343177390667</v>
      </c>
      <c r="L283" s="84">
        <v>54.45</v>
      </c>
      <c r="M283" s="85" t="s">
        <v>702</v>
      </c>
      <c r="N283" s="86">
        <v>0.71699999999999997</v>
      </c>
      <c r="O283" s="87" t="s">
        <v>691</v>
      </c>
      <c r="P283" s="87" t="s">
        <v>691</v>
      </c>
      <c r="Q283" s="87" t="s">
        <v>691</v>
      </c>
      <c r="R283" s="87" t="s">
        <v>691</v>
      </c>
      <c r="S283" s="87" t="s">
        <v>691</v>
      </c>
      <c r="T283" s="87" t="s">
        <v>691</v>
      </c>
      <c r="U283" s="87" t="s">
        <v>691</v>
      </c>
      <c r="V283" s="87" t="s">
        <v>691</v>
      </c>
      <c r="W283" s="87" t="s">
        <v>691</v>
      </c>
      <c r="X283" s="21"/>
      <c r="Y283" s="21">
        <v>6.82</v>
      </c>
      <c r="Z283" s="10">
        <v>450.70790003280001</v>
      </c>
      <c r="AA283" s="10">
        <v>75.576099967199966</v>
      </c>
      <c r="AB283" s="21">
        <v>3</v>
      </c>
      <c r="AC283" s="21">
        <v>0</v>
      </c>
      <c r="AD283" s="153">
        <f>VLOOKUP(D283,'Dados Base'!$B:$K,9,FALSE)*31536000/VLOOKUP($F283,F:H,MATCH(H282,F282:AF282,0),FALSE)</f>
        <v>38855.611686648816</v>
      </c>
      <c r="AE283" s="153">
        <f>VLOOKUP(D283,'Dados Base'!$B:$K,10,FALSE)*31536000/VLOOKUP($F283,F:H,MATCH(H282,F282:AF282,0),FALSE)</f>
        <v>5029.0210685601214</v>
      </c>
      <c r="AF283" s="21"/>
      <c r="AG283" s="21"/>
      <c r="AH283" s="21"/>
      <c r="AI283" s="21"/>
      <c r="AJ283" s="21"/>
      <c r="AK283" s="72">
        <f>(SUMIFS('Banco de Indicadores Mun. (2)'!I:I,'Banco de Indicadores Mun. (2)'!B:B,'Banco de Indicadores - Mun. (1)'!B283,'Banco de Indicadores Mun. (2)'!A:A,'Banco de Indicadores - Mun. (1)'!A283) / VLOOKUP(D283,'Dados Base'!$B:$K,8,FALSE)) * 100</f>
        <v>0.93173051948051921</v>
      </c>
      <c r="AL283" s="72">
        <f>(SUMIFS('Banco de Indicadores Mun. (2)'!I:I,'Banco de Indicadores Mun. (2)'!B:B,'Banco de Indicadores - Mun. (1)'!B283,'Banco de Indicadores Mun. (2)'!A:A,'Banco de Indicadores - Mun. (1)'!A283) / VLOOKUP(D283,'Dados Base'!$B:$K,9,FALSE)) * 100</f>
        <v>0.40666934341048644</v>
      </c>
      <c r="AM283" s="72">
        <f>(SUMIFS('Banco de Indicadores Mun. (2)'!J:J,'Banco de Indicadores Mun. (2)'!B:B,'Banco de Indicadores - Mun. (1)'!B283,'Banco de Indicadores Mun. (2)'!A:A,'Banco de Indicadores - Mun. (1)'!A283) / VLOOKUP(D283,'Dados Base'!$B:$K,7,FALSE)) * 100</f>
        <v>1.2316584615384614</v>
      </c>
      <c r="AN283" s="72">
        <f>(SUMIFS('Banco de Indicadores Mun. (2)'!K:K,'Banco de Indicadores Mun. (2)'!B:B,'Banco de Indicadores - Mun. (1)'!B283,'Banco de Indicadores Mun. (2)'!A:A,'Banco de Indicadores - Mun. (1)'!A283) / VLOOKUP(D283,'Dados Base'!$B:$K,10,FALSE)) * 100</f>
        <v>0.22022262773722626</v>
      </c>
      <c r="AO283" s="21">
        <v>0</v>
      </c>
      <c r="AP283" s="125">
        <v>0</v>
      </c>
      <c r="AQ283" s="143">
        <v>0</v>
      </c>
      <c r="AR283" s="21">
        <v>9.5</v>
      </c>
      <c r="AS283" s="37">
        <v>96.03</v>
      </c>
      <c r="AT283" s="37">
        <v>87.771419999999992</v>
      </c>
      <c r="AU283" s="37">
        <v>85.639673642520023</v>
      </c>
      <c r="AV283" s="20">
        <v>9.8114500000000007</v>
      </c>
      <c r="AW283" s="21">
        <v>0</v>
      </c>
      <c r="AX283" s="21">
        <v>0</v>
      </c>
      <c r="AY283" s="21"/>
    </row>
    <row r="284" spans="1:51" ht="15" x14ac:dyDescent="0.25">
      <c r="A284" s="144">
        <v>2017</v>
      </c>
      <c r="B284" s="77" t="s">
        <v>284</v>
      </c>
      <c r="C284" s="78">
        <v>5</v>
      </c>
      <c r="D284" s="77">
        <v>3524709</v>
      </c>
      <c r="E284" s="78">
        <v>35247095</v>
      </c>
      <c r="F284" s="78" t="str">
        <f t="shared" si="9"/>
        <v>352470952017</v>
      </c>
      <c r="G284" s="79">
        <v>2.7590514600697169</v>
      </c>
      <c r="H284" s="80">
        <f t="shared" si="8"/>
        <v>52125</v>
      </c>
      <c r="I284" s="81">
        <v>51111</v>
      </c>
      <c r="J284" s="82">
        <v>1014</v>
      </c>
      <c r="K284" s="83">
        <f>(H284)/VLOOKUP(D284,'Dados Base'!$B:$K,6,FALSE)</f>
        <v>365.94355518112889</v>
      </c>
      <c r="L284" s="84">
        <v>98.05</v>
      </c>
      <c r="M284" s="85" t="s">
        <v>702</v>
      </c>
      <c r="N284" s="86">
        <v>0.78400000000000003</v>
      </c>
      <c r="O284" s="87" t="s">
        <v>691</v>
      </c>
      <c r="P284" s="87" t="s">
        <v>691</v>
      </c>
      <c r="Q284" s="87" t="s">
        <v>691</v>
      </c>
      <c r="R284" s="87" t="s">
        <v>691</v>
      </c>
      <c r="S284" s="87" t="s">
        <v>691</v>
      </c>
      <c r="T284" s="87" t="s">
        <v>691</v>
      </c>
      <c r="U284" s="87" t="s">
        <v>691</v>
      </c>
      <c r="V284" s="87" t="s">
        <v>691</v>
      </c>
      <c r="W284" s="87" t="s">
        <v>691</v>
      </c>
      <c r="X284" s="21"/>
      <c r="Y284" s="21">
        <v>42.11</v>
      </c>
      <c r="Z284" s="10">
        <v>1330.7947920000001</v>
      </c>
      <c r="AA284" s="10">
        <v>1511.8192079999999</v>
      </c>
      <c r="AB284" s="21">
        <v>11</v>
      </c>
      <c r="AC284" s="21">
        <v>0</v>
      </c>
      <c r="AD284" s="153">
        <f>VLOOKUP(D284,'Dados Base'!$B:$K,9,FALSE)*31536000/VLOOKUP($F284,F:H,MATCH(H283,F283:AF283,0),FALSE)</f>
        <v>1101.1130935251799</v>
      </c>
      <c r="AE284" s="153">
        <f>VLOOKUP(D284,'Dados Base'!$B:$K,10,FALSE)*31536000/VLOOKUP($F284,F:H,MATCH(H283,F283:AF283,0),FALSE)</f>
        <v>145.20172661870501</v>
      </c>
      <c r="AF284" s="21"/>
      <c r="AG284" s="21"/>
      <c r="AH284" s="21"/>
      <c r="AI284" s="21"/>
      <c r="AJ284" s="21"/>
      <c r="AK284" s="72">
        <f>(SUMIFS('Banco de Indicadores Mun. (2)'!I:I,'Banco de Indicadores Mun. (2)'!B:B,'Banco de Indicadores - Mun. (1)'!B284,'Banco de Indicadores Mun. (2)'!A:A,'Banco de Indicadores - Mun. (1)'!A284) / VLOOKUP(D284,'Dados Base'!$B:$K,8,FALSE)) * 100</f>
        <v>495.47710144927538</v>
      </c>
      <c r="AL284" s="72">
        <f>(SUMIFS('Banco de Indicadores Mun. (2)'!I:I,'Banco de Indicadores Mun. (2)'!B:B,'Banco de Indicadores - Mun. (1)'!B284,'Banco de Indicadores Mun. (2)'!A:A,'Banco de Indicadores - Mun. (1)'!A284) / VLOOKUP(D284,'Dados Base'!$B:$K,9,FALSE)) * 100</f>
        <v>187.84571428571425</v>
      </c>
      <c r="AM284" s="72">
        <f>(SUMIFS('Banco de Indicadores Mun. (2)'!J:J,'Banco de Indicadores Mun. (2)'!B:B,'Banco de Indicadores - Mun. (1)'!B284,'Banco de Indicadores Mun. (2)'!A:A,'Banco de Indicadores - Mun. (1)'!A284) / VLOOKUP(D284,'Dados Base'!$B:$K,7,FALSE)) * 100</f>
        <v>731.42268888888884</v>
      </c>
      <c r="AN284" s="72">
        <f>(SUMIFS('Banco de Indicadores Mun. (2)'!K:K,'Banco de Indicadores Mun. (2)'!B:B,'Banco de Indicadores - Mun. (1)'!B284,'Banco de Indicadores Mun. (2)'!A:A,'Banco de Indicadores - Mun. (1)'!A284) / VLOOKUP(D284,'Dados Base'!$B:$K,10,FALSE)) * 100</f>
        <v>53.079124999999983</v>
      </c>
      <c r="AO284" s="21">
        <v>0</v>
      </c>
      <c r="AP284" s="125">
        <v>0</v>
      </c>
      <c r="AQ284" s="143">
        <v>0</v>
      </c>
      <c r="AR284" s="21">
        <v>8.3000000000000007</v>
      </c>
      <c r="AS284" s="37">
        <v>95</v>
      </c>
      <c r="AT284" s="37">
        <v>60.800000000000011</v>
      </c>
      <c r="AU284" s="37">
        <v>46.815881157272848</v>
      </c>
      <c r="AV284" s="20">
        <v>5.9280399999999993</v>
      </c>
      <c r="AW284" s="21">
        <v>3</v>
      </c>
      <c r="AX284" s="21">
        <v>0</v>
      </c>
      <c r="AY284" s="21"/>
    </row>
    <row r="285" spans="1:51" ht="15" x14ac:dyDescent="0.25">
      <c r="A285" s="144">
        <v>2017</v>
      </c>
      <c r="B285" s="77" t="s">
        <v>285</v>
      </c>
      <c r="C285" s="78">
        <v>18</v>
      </c>
      <c r="D285" s="77">
        <v>3524808</v>
      </c>
      <c r="E285" s="78">
        <v>352480818</v>
      </c>
      <c r="F285" s="78" t="str">
        <f t="shared" si="9"/>
        <v>3524808182017</v>
      </c>
      <c r="G285" s="79">
        <v>7.0392944710917504E-2</v>
      </c>
      <c r="H285" s="80">
        <f t="shared" si="8"/>
        <v>47204</v>
      </c>
      <c r="I285" s="81">
        <v>44420</v>
      </c>
      <c r="J285" s="82">
        <v>2784</v>
      </c>
      <c r="K285" s="83">
        <f>(H285)/VLOOKUP(D285,'Dados Base'!$B:$K,6,FALSE)</f>
        <v>128.00737607115741</v>
      </c>
      <c r="L285" s="84">
        <v>94.1</v>
      </c>
      <c r="M285" s="85" t="s">
        <v>702</v>
      </c>
      <c r="N285" s="86">
        <v>0.77600000000000002</v>
      </c>
      <c r="O285" s="87" t="s">
        <v>691</v>
      </c>
      <c r="P285" s="87" t="s">
        <v>691</v>
      </c>
      <c r="Q285" s="87" t="s">
        <v>691</v>
      </c>
      <c r="R285" s="87" t="s">
        <v>691</v>
      </c>
      <c r="S285" s="87" t="s">
        <v>691</v>
      </c>
      <c r="T285" s="87" t="s">
        <v>691</v>
      </c>
      <c r="U285" s="87" t="s">
        <v>691</v>
      </c>
      <c r="V285" s="87" t="s">
        <v>691</v>
      </c>
      <c r="W285" s="87" t="s">
        <v>691</v>
      </c>
      <c r="X285" s="21"/>
      <c r="Y285" s="21">
        <v>36.97</v>
      </c>
      <c r="Z285" s="10">
        <v>2196.0417600000001</v>
      </c>
      <c r="AA285" s="10">
        <v>299.46024</v>
      </c>
      <c r="AB285" s="21">
        <v>8</v>
      </c>
      <c r="AC285" s="21">
        <v>0</v>
      </c>
      <c r="AD285" s="153">
        <f>VLOOKUP(D285,'Dados Base'!$B:$K,9,FALSE)*31536000/VLOOKUP($F285,F:H,MATCH(H284,F284:AF284,0),FALSE)</f>
        <v>1857.2595542750614</v>
      </c>
      <c r="AE285" s="153">
        <f>VLOOKUP(D285,'Dados Base'!$B:$K,10,FALSE)*31536000/VLOOKUP($F285,F:H,MATCH(H284,F284:AF284,0),FALSE)</f>
        <v>173.70053385306329</v>
      </c>
      <c r="AF285" s="21"/>
      <c r="AG285" s="21"/>
      <c r="AH285" s="21"/>
      <c r="AI285" s="21"/>
      <c r="AJ285" s="21"/>
      <c r="AK285" s="72">
        <f>(SUMIFS('Banco de Indicadores Mun. (2)'!I:I,'Banco de Indicadores Mun. (2)'!B:B,'Banco de Indicadores - Mun. (1)'!B285,'Banco de Indicadores Mun. (2)'!A:A,'Banco de Indicadores - Mun. (1)'!A285) / VLOOKUP(D285,'Dados Base'!$B:$K,8,FALSE)) * 100</f>
        <v>30.585409090909089</v>
      </c>
      <c r="AL285" s="72">
        <f>(SUMIFS('Banco de Indicadores Mun. (2)'!I:I,'Banco de Indicadores Mun. (2)'!B:B,'Banco de Indicadores - Mun. (1)'!B285,'Banco de Indicadores Mun. (2)'!A:A,'Banco de Indicadores - Mun. (1)'!A285) / VLOOKUP(D285,'Dados Base'!$B:$K,9,FALSE)) * 100</f>
        <v>9.6817122302158278</v>
      </c>
      <c r="AM285" s="72">
        <f>(SUMIFS('Banco de Indicadores Mun. (2)'!J:J,'Banco de Indicadores Mun. (2)'!B:B,'Banco de Indicadores - Mun. (1)'!B285,'Banco de Indicadores Mun. (2)'!A:A,'Banco de Indicadores - Mun. (1)'!A285) / VLOOKUP(D285,'Dados Base'!$B:$K,7,FALSE)) * 100</f>
        <v>8.6428225806451593</v>
      </c>
      <c r="AN285" s="72">
        <f>(SUMIFS('Banco de Indicadores Mun. (2)'!K:K,'Banco de Indicadores Mun. (2)'!B:B,'Banco de Indicadores - Mun. (1)'!B285,'Banco de Indicadores Mun. (2)'!A:A,'Banco de Indicadores - Mun. (1)'!A285) / VLOOKUP(D285,'Dados Base'!$B:$K,10,FALSE)) * 100</f>
        <v>82.910038461538448</v>
      </c>
      <c r="AO285" s="21">
        <v>0</v>
      </c>
      <c r="AP285" s="125">
        <v>0</v>
      </c>
      <c r="AQ285" s="143">
        <v>0</v>
      </c>
      <c r="AR285" s="21">
        <v>8.4</v>
      </c>
      <c r="AS285" s="37">
        <v>100</v>
      </c>
      <c r="AT285" s="37">
        <v>100</v>
      </c>
      <c r="AU285" s="37">
        <v>88</v>
      </c>
      <c r="AV285" s="20">
        <v>10</v>
      </c>
      <c r="AW285" s="21">
        <v>2</v>
      </c>
      <c r="AX285" s="21">
        <v>0</v>
      </c>
      <c r="AY285" s="21"/>
    </row>
    <row r="286" spans="1:51" ht="15" x14ac:dyDescent="0.25">
      <c r="A286" s="144">
        <v>2017</v>
      </c>
      <c r="B286" s="77" t="s">
        <v>286</v>
      </c>
      <c r="C286" s="78">
        <v>2</v>
      </c>
      <c r="D286" s="77">
        <v>3524907</v>
      </c>
      <c r="E286" s="78">
        <v>35249072</v>
      </c>
      <c r="F286" s="78" t="str">
        <f t="shared" si="9"/>
        <v>352490722017</v>
      </c>
      <c r="G286" s="79">
        <v>1.9236367574458457</v>
      </c>
      <c r="H286" s="80">
        <f t="shared" si="8"/>
        <v>5989</v>
      </c>
      <c r="I286" s="81">
        <v>2867</v>
      </c>
      <c r="J286" s="82">
        <v>3122</v>
      </c>
      <c r="K286" s="83">
        <f>(H286)/VLOOKUP(D286,'Dados Base'!$B:$K,6,FALSE)</f>
        <v>32.591423595994776</v>
      </c>
      <c r="L286" s="84">
        <v>47.87</v>
      </c>
      <c r="M286" s="85" t="s">
        <v>702</v>
      </c>
      <c r="N286" s="86">
        <v>0.75600000000000001</v>
      </c>
      <c r="O286" s="87" t="s">
        <v>691</v>
      </c>
      <c r="P286" s="87" t="s">
        <v>691</v>
      </c>
      <c r="Q286" s="87" t="s">
        <v>691</v>
      </c>
      <c r="R286" s="87" t="s">
        <v>691</v>
      </c>
      <c r="S286" s="87" t="s">
        <v>691</v>
      </c>
      <c r="T286" s="87" t="s">
        <v>691</v>
      </c>
      <c r="U286" s="87" t="s">
        <v>691</v>
      </c>
      <c r="V286" s="87" t="s">
        <v>691</v>
      </c>
      <c r="W286" s="87" t="s">
        <v>691</v>
      </c>
      <c r="X286" s="21"/>
      <c r="Y286" s="21">
        <v>2.11</v>
      </c>
      <c r="Z286" s="10">
        <v>135.16106040000003</v>
      </c>
      <c r="AA286" s="10">
        <v>27.864939599999992</v>
      </c>
      <c r="AB286" s="21">
        <v>1</v>
      </c>
      <c r="AC286" s="21">
        <v>0</v>
      </c>
      <c r="AD286" s="153">
        <f>VLOOKUP(D286,'Dados Base'!$B:$K,9,FALSE)*31536000/VLOOKUP($F286,F:H,MATCH(H285,F285:AF285,0),FALSE)</f>
        <v>13953.982300884956</v>
      </c>
      <c r="AE286" s="153">
        <f>VLOOKUP(D286,'Dados Base'!$B:$K,10,FALSE)*31536000/VLOOKUP($F286,F:H,MATCH(H285,F285:AF285,0),FALSE)</f>
        <v>1421.7264985807308</v>
      </c>
      <c r="AF286" s="21"/>
      <c r="AG286" s="21"/>
      <c r="AH286" s="21"/>
      <c r="AI286" s="21"/>
      <c r="AJ286" s="21"/>
      <c r="AK286" s="72">
        <f>(SUMIFS('Banco de Indicadores Mun. (2)'!I:I,'Banco de Indicadores Mun. (2)'!B:B,'Banco de Indicadores - Mun. (1)'!B286,'Banco de Indicadores Mun. (2)'!A:A,'Banco de Indicadores - Mun. (1)'!A286) / VLOOKUP(D286,'Dados Base'!$B:$K,8,FALSE)) * 100</f>
        <v>9.3156086956521769</v>
      </c>
      <c r="AL286" s="72">
        <f>(SUMIFS('Banco de Indicadores Mun. (2)'!I:I,'Banco de Indicadores Mun. (2)'!B:B,'Banco de Indicadores - Mun. (1)'!B286,'Banco de Indicadores Mun. (2)'!A:A,'Banco de Indicadores - Mun. (1)'!A286) / VLOOKUP(D286,'Dados Base'!$B:$K,9,FALSE)) * 100</f>
        <v>4.0426226415094346</v>
      </c>
      <c r="AM286" s="72">
        <f>(SUMIFS('Banco de Indicadores Mun. (2)'!J:J,'Banco de Indicadores Mun. (2)'!B:B,'Banco de Indicadores - Mun. (1)'!B286,'Banco de Indicadores Mun. (2)'!A:A,'Banco de Indicadores - Mun. (1)'!A286) / VLOOKUP(D286,'Dados Base'!$B:$K,7,FALSE)) * 100</f>
        <v>8.7946818181818216</v>
      </c>
      <c r="AN286" s="72">
        <f>(SUMIFS('Banco de Indicadores Mun. (2)'!K:K,'Banco de Indicadores Mun. (2)'!B:B,'Banco de Indicadores - Mun. (1)'!B286,'Banco de Indicadores Mun. (2)'!A:A,'Banco de Indicadores - Mun. (1)'!A286) / VLOOKUP(D286,'Dados Base'!$B:$K,10,FALSE)) * 100</f>
        <v>11.013444444444449</v>
      </c>
      <c r="AO286" s="21">
        <v>0</v>
      </c>
      <c r="AP286" s="125">
        <v>0</v>
      </c>
      <c r="AQ286" s="143">
        <v>0</v>
      </c>
      <c r="AR286" s="21">
        <v>9</v>
      </c>
      <c r="AS286" s="37">
        <v>97.54</v>
      </c>
      <c r="AT286" s="37">
        <v>97.54000000000002</v>
      </c>
      <c r="AU286" s="37">
        <v>82.907671414375628</v>
      </c>
      <c r="AV286" s="20">
        <v>9.9631000000000007</v>
      </c>
      <c r="AW286" s="21">
        <v>0</v>
      </c>
      <c r="AX286" s="21">
        <v>0</v>
      </c>
      <c r="AY286" s="21"/>
    </row>
    <row r="287" spans="1:51" ht="15" x14ac:dyDescent="0.25">
      <c r="A287" s="144">
        <v>2017</v>
      </c>
      <c r="B287" s="77" t="s">
        <v>287</v>
      </c>
      <c r="C287" s="78">
        <v>6</v>
      </c>
      <c r="D287" s="77">
        <v>3525003</v>
      </c>
      <c r="E287" s="78">
        <v>35250036</v>
      </c>
      <c r="F287" s="78" t="str">
        <f t="shared" si="9"/>
        <v>352500362017</v>
      </c>
      <c r="G287" s="79">
        <v>1.4035939420541155</v>
      </c>
      <c r="H287" s="80">
        <f t="shared" si="8"/>
        <v>119011</v>
      </c>
      <c r="I287" s="81">
        <v>119011</v>
      </c>
      <c r="J287" s="82">
        <v>0</v>
      </c>
      <c r="K287" s="83">
        <f>(H287)/VLOOKUP(D287,'Dados Base'!$B:$K,6,FALSE)</f>
        <v>6792.8652968036531</v>
      </c>
      <c r="L287" s="84">
        <v>100</v>
      </c>
      <c r="M287" s="85" t="s">
        <v>702</v>
      </c>
      <c r="N287" s="86">
        <v>0.76</v>
      </c>
      <c r="O287" s="87" t="s">
        <v>691</v>
      </c>
      <c r="P287" s="87" t="s">
        <v>691</v>
      </c>
      <c r="Q287" s="87" t="s">
        <v>691</v>
      </c>
      <c r="R287" s="87" t="s">
        <v>691</v>
      </c>
      <c r="S287" s="87" t="s">
        <v>691</v>
      </c>
      <c r="T287" s="87" t="s">
        <v>691</v>
      </c>
      <c r="U287" s="87" t="s">
        <v>691</v>
      </c>
      <c r="V287" s="87" t="s">
        <v>691</v>
      </c>
      <c r="W287" s="87" t="s">
        <v>691</v>
      </c>
      <c r="X287" s="21"/>
      <c r="Y287" s="21">
        <v>109.34</v>
      </c>
      <c r="Z287" s="10">
        <v>1409.7894700320003</v>
      </c>
      <c r="AA287" s="10">
        <v>5150.7785299679999</v>
      </c>
      <c r="AB287" s="21">
        <v>3</v>
      </c>
      <c r="AC287" s="21">
        <v>1</v>
      </c>
      <c r="AD287" s="153">
        <f>VLOOKUP(D287,'Dados Base'!$B:$K,9,FALSE)*31536000/VLOOKUP($F287,F:H,MATCH(H286,F286:AF286,0),FALSE)</f>
        <v>63.596138172101739</v>
      </c>
      <c r="AE287" s="153">
        <f>VLOOKUP(D287,'Dados Base'!$B:$K,10,FALSE)*31536000/VLOOKUP($F287,F:H,MATCH(H286,F286:AF286,0),FALSE)</f>
        <v>10.599356362016955</v>
      </c>
      <c r="AF287" s="21"/>
      <c r="AG287" s="21"/>
      <c r="AH287" s="21"/>
      <c r="AI287" s="21"/>
      <c r="AJ287" s="21"/>
      <c r="AK287" s="72">
        <f>(SUMIFS('Banco de Indicadores Mun. (2)'!I:I,'Banco de Indicadores Mun. (2)'!B:B,'Banco de Indicadores - Mun. (1)'!B287,'Banco de Indicadores Mun. (2)'!A:A,'Banco de Indicadores - Mun. (1)'!A287) / VLOOKUP(D287,'Dados Base'!$B:$K,8,FALSE)) * 100</f>
        <v>39.861222222222224</v>
      </c>
      <c r="AL287" s="72">
        <f>(SUMIFS('Banco de Indicadores Mun. (2)'!I:I,'Banco de Indicadores Mun. (2)'!B:B,'Banco de Indicadores - Mun. (1)'!B287,'Banco de Indicadores Mun. (2)'!A:A,'Banco de Indicadores - Mun. (1)'!A287) / VLOOKUP(D287,'Dados Base'!$B:$K,9,FALSE)) * 100</f>
        <v>14.947958333333332</v>
      </c>
      <c r="AM287" s="72">
        <f>(SUMIFS('Banco de Indicadores Mun. (2)'!J:J,'Banco de Indicadores Mun. (2)'!B:B,'Banco de Indicadores - Mun. (1)'!B287,'Banco de Indicadores Mun. (2)'!A:A,'Banco de Indicadores - Mun. (1)'!A287) / VLOOKUP(D287,'Dados Base'!$B:$K,7,FALSE)) * 100</f>
        <v>5.0741999999999994</v>
      </c>
      <c r="AN287" s="72">
        <f>(SUMIFS('Banco de Indicadores Mun. (2)'!K:K,'Banco de Indicadores Mun. (2)'!B:B,'Banco de Indicadores - Mun. (1)'!B287,'Banco de Indicadores Mun. (2)'!A:A,'Banco de Indicadores - Mun. (1)'!A287) / VLOOKUP(D287,'Dados Base'!$B:$K,10,FALSE)) * 100</f>
        <v>83.345000000000013</v>
      </c>
      <c r="AO287" s="21">
        <v>0</v>
      </c>
      <c r="AP287" s="125">
        <v>0</v>
      </c>
      <c r="AQ287" s="143">
        <v>0</v>
      </c>
      <c r="AR287" s="21">
        <v>8.5</v>
      </c>
      <c r="AS287" s="37">
        <v>70.78</v>
      </c>
      <c r="AT287" s="37">
        <v>23.357400000000002</v>
      </c>
      <c r="AU287" s="37">
        <v>21.488832522305998</v>
      </c>
      <c r="AV287" s="20">
        <v>3.4534725200000005</v>
      </c>
      <c r="AW287" s="21">
        <v>1</v>
      </c>
      <c r="AX287" s="21">
        <v>1</v>
      </c>
      <c r="AY287" s="21"/>
    </row>
    <row r="288" spans="1:51" ht="15" x14ac:dyDescent="0.25">
      <c r="A288" s="144">
        <v>2017</v>
      </c>
      <c r="B288" s="77" t="s">
        <v>288</v>
      </c>
      <c r="C288" s="78">
        <v>4</v>
      </c>
      <c r="D288" s="77">
        <v>3525102</v>
      </c>
      <c r="E288" s="78">
        <v>35251024</v>
      </c>
      <c r="F288" s="78" t="str">
        <f t="shared" si="9"/>
        <v>352510242017</v>
      </c>
      <c r="G288" s="79">
        <v>1.5559004762960793</v>
      </c>
      <c r="H288" s="80">
        <f t="shared" si="8"/>
        <v>41436</v>
      </c>
      <c r="I288" s="81">
        <v>40448</v>
      </c>
      <c r="J288" s="82">
        <v>988</v>
      </c>
      <c r="K288" s="83">
        <f>(H288)/VLOOKUP(D288,'Dados Base'!$B:$K,6,FALSE)</f>
        <v>82.318817546090273</v>
      </c>
      <c r="L288" s="84">
        <v>97.62</v>
      </c>
      <c r="M288" s="85" t="s">
        <v>702</v>
      </c>
      <c r="N288" s="86">
        <v>0.73499999999999999</v>
      </c>
      <c r="O288" s="87" t="s">
        <v>691</v>
      </c>
      <c r="P288" s="87" t="s">
        <v>691</v>
      </c>
      <c r="Q288" s="87" t="s">
        <v>691</v>
      </c>
      <c r="R288" s="87" t="s">
        <v>691</v>
      </c>
      <c r="S288" s="87" t="s">
        <v>691</v>
      </c>
      <c r="T288" s="87" t="s">
        <v>691</v>
      </c>
      <c r="U288" s="87" t="s">
        <v>691</v>
      </c>
      <c r="V288" s="87" t="s">
        <v>691</v>
      </c>
      <c r="W288" s="87" t="s">
        <v>691</v>
      </c>
      <c r="X288" s="21"/>
      <c r="Y288" s="21">
        <v>32.94</v>
      </c>
      <c r="Z288" s="10">
        <v>0</v>
      </c>
      <c r="AA288" s="10">
        <v>2223.288</v>
      </c>
      <c r="AB288" s="21">
        <v>3</v>
      </c>
      <c r="AC288" s="21">
        <v>0</v>
      </c>
      <c r="AD288" s="153">
        <f>VLOOKUP(D288,'Dados Base'!$B:$K,9,FALSE)*31536000/VLOOKUP($F288,F:H,MATCH(H287,F287:AF287,0),FALSE)</f>
        <v>5974.456993918332</v>
      </c>
      <c r="AE288" s="153">
        <f>VLOOKUP(D288,'Dados Base'!$B:$K,10,FALSE)*31536000/VLOOKUP($F288,F:H,MATCH(H287,F287:AF287,0),FALSE)</f>
        <v>593.6403127715032</v>
      </c>
      <c r="AF288" s="21"/>
      <c r="AG288" s="21"/>
      <c r="AH288" s="21"/>
      <c r="AI288" s="21"/>
      <c r="AJ288" s="21"/>
      <c r="AK288" s="72">
        <f>(SUMIFS('Banco de Indicadores Mun. (2)'!I:I,'Banco de Indicadores Mun. (2)'!B:B,'Banco de Indicadores - Mun. (1)'!B288,'Banco de Indicadores Mun. (2)'!A:A,'Banco de Indicadores - Mun. (1)'!A288) / VLOOKUP(D288,'Dados Base'!$B:$K,8,FALSE)) * 100</f>
        <v>28.677072874493923</v>
      </c>
      <c r="AL288" s="72">
        <f>(SUMIFS('Banco de Indicadores Mun. (2)'!I:I,'Banco de Indicadores Mun. (2)'!B:B,'Banco de Indicadores - Mun. (1)'!B288,'Banco de Indicadores Mun. (2)'!A:A,'Banco de Indicadores - Mun. (1)'!A288) / VLOOKUP(D288,'Dados Base'!$B:$K,9,FALSE)) * 100</f>
        <v>9.0232318471337578</v>
      </c>
      <c r="AM288" s="72">
        <f>(SUMIFS('Banco de Indicadores Mun. (2)'!J:J,'Banco de Indicadores Mun. (2)'!B:B,'Banco de Indicadores - Mun. (1)'!B288,'Banco de Indicadores Mun. (2)'!A:A,'Banco de Indicadores - Mun. (1)'!A288) / VLOOKUP(D288,'Dados Base'!$B:$K,7,FALSE)) * 100</f>
        <v>31.020917159763318</v>
      </c>
      <c r="AN288" s="72">
        <f>(SUMIFS('Banco de Indicadores Mun. (2)'!K:K,'Banco de Indicadores Mun. (2)'!B:B,'Banco de Indicadores - Mun. (1)'!B288,'Banco de Indicadores Mun. (2)'!A:A,'Banco de Indicadores - Mun. (1)'!A288) / VLOOKUP(D288,'Dados Base'!$B:$K,10,FALSE)) * 100</f>
        <v>23.598743589743584</v>
      </c>
      <c r="AO288" s="21">
        <v>0</v>
      </c>
      <c r="AP288" s="125">
        <v>0</v>
      </c>
      <c r="AQ288" s="143">
        <v>0</v>
      </c>
      <c r="AR288" s="21">
        <v>10</v>
      </c>
      <c r="AS288" s="37">
        <v>100</v>
      </c>
      <c r="AT288" s="37">
        <v>0</v>
      </c>
      <c r="AU288" s="37">
        <v>0</v>
      </c>
      <c r="AV288" s="20">
        <v>1.5</v>
      </c>
      <c r="AW288" s="21">
        <v>1</v>
      </c>
      <c r="AX288" s="21">
        <v>0</v>
      </c>
      <c r="AY288" s="21"/>
    </row>
    <row r="289" spans="1:51" ht="15" x14ac:dyDescent="0.25">
      <c r="A289" s="144">
        <v>2017</v>
      </c>
      <c r="B289" s="77" t="s">
        <v>289</v>
      </c>
      <c r="C289" s="78">
        <v>5</v>
      </c>
      <c r="D289" s="77">
        <v>3525201</v>
      </c>
      <c r="E289" s="78">
        <v>35252015</v>
      </c>
      <c r="F289" s="78" t="str">
        <f t="shared" si="9"/>
        <v>352520152017</v>
      </c>
      <c r="G289" s="79">
        <v>2.5841612541766201</v>
      </c>
      <c r="H289" s="80">
        <f t="shared" si="8"/>
        <v>28070</v>
      </c>
      <c r="I289" s="81">
        <v>23550</v>
      </c>
      <c r="J289" s="82">
        <v>4520</v>
      </c>
      <c r="K289" s="83">
        <f>(H289)/VLOOKUP(D289,'Dados Base'!$B:$K,6,FALSE)</f>
        <v>135.1663697211923</v>
      </c>
      <c r="L289" s="84">
        <v>83.9</v>
      </c>
      <c r="M289" s="85" t="s">
        <v>702</v>
      </c>
      <c r="N289" s="86">
        <v>0.73299999999999998</v>
      </c>
      <c r="O289" s="87" t="s">
        <v>691</v>
      </c>
      <c r="P289" s="87" t="s">
        <v>691</v>
      </c>
      <c r="Q289" s="87" t="s">
        <v>691</v>
      </c>
      <c r="R289" s="87" t="s">
        <v>691</v>
      </c>
      <c r="S289" s="87" t="s">
        <v>691</v>
      </c>
      <c r="T289" s="87" t="s">
        <v>691</v>
      </c>
      <c r="U289" s="87" t="s">
        <v>691</v>
      </c>
      <c r="V289" s="87" t="s">
        <v>691</v>
      </c>
      <c r="W289" s="87" t="s">
        <v>691</v>
      </c>
      <c r="X289" s="21"/>
      <c r="Y289" s="21">
        <v>15.44</v>
      </c>
      <c r="Z289" s="10">
        <v>196.63441199999988</v>
      </c>
      <c r="AA289" s="10">
        <v>994.389588</v>
      </c>
      <c r="AB289" s="21">
        <v>3</v>
      </c>
      <c r="AC289" s="21">
        <v>0</v>
      </c>
      <c r="AD289" s="153">
        <f>VLOOKUP(D289,'Dados Base'!$B:$K,9,FALSE)*31536000/VLOOKUP($F289,F:H,MATCH(H288,F288:AF288,0),FALSE)</f>
        <v>2842.396864980406</v>
      </c>
      <c r="AE289" s="153">
        <f>VLOOKUP(D289,'Dados Base'!$B:$K,10,FALSE)*31536000/VLOOKUP($F289,F:H,MATCH(H288,F288:AF288,0),FALSE)</f>
        <v>381.98218738867109</v>
      </c>
      <c r="AF289" s="21"/>
      <c r="AG289" s="21"/>
      <c r="AH289" s="21"/>
      <c r="AI289" s="21"/>
      <c r="AJ289" s="21"/>
      <c r="AK289" s="72">
        <f>(SUMIFS('Banco de Indicadores Mun. (2)'!I:I,'Banco de Indicadores Mun. (2)'!B:B,'Banco de Indicadores - Mun. (1)'!B289,'Banco de Indicadores Mun. (2)'!A:A,'Banco de Indicadores - Mun. (1)'!A289) / VLOOKUP(D289,'Dados Base'!$B:$K,8,FALSE)) * 100</f>
        <v>22.037144329896911</v>
      </c>
      <c r="AL289" s="72">
        <f>(SUMIFS('Banco de Indicadores Mun. (2)'!I:I,'Banco de Indicadores Mun. (2)'!B:B,'Banco de Indicadores - Mun. (1)'!B289,'Banco de Indicadores Mun. (2)'!A:A,'Banco de Indicadores - Mun. (1)'!A289) / VLOOKUP(D289,'Dados Base'!$B:$K,9,FALSE)) * 100</f>
        <v>8.4490237154150218</v>
      </c>
      <c r="AM289" s="72">
        <f>(SUMIFS('Banco de Indicadores Mun. (2)'!J:J,'Banco de Indicadores Mun. (2)'!B:B,'Banco de Indicadores - Mun. (1)'!B289,'Banco de Indicadores Mun. (2)'!A:A,'Banco de Indicadores - Mun. (1)'!A289) / VLOOKUP(D289,'Dados Base'!$B:$K,7,FALSE)) * 100</f>
        <v>29.031825396825401</v>
      </c>
      <c r="AN289" s="72">
        <f>(SUMIFS('Banco de Indicadores Mun. (2)'!K:K,'Banco de Indicadores Mun. (2)'!B:B,'Banco de Indicadores - Mun. (1)'!B289,'Banco de Indicadores Mun. (2)'!A:A,'Banco de Indicadores - Mun. (1)'!A289) / VLOOKUP(D289,'Dados Base'!$B:$K,10,FALSE)) * 100</f>
        <v>9.0764117647058811</v>
      </c>
      <c r="AO289" s="21">
        <v>0</v>
      </c>
      <c r="AP289" s="125">
        <v>0</v>
      </c>
      <c r="AQ289" s="143">
        <v>0</v>
      </c>
      <c r="AR289" s="21">
        <v>8.5</v>
      </c>
      <c r="AS289" s="37">
        <v>18.55</v>
      </c>
      <c r="AT289" s="37">
        <v>18.55</v>
      </c>
      <c r="AU289" s="37">
        <v>16.509693507435614</v>
      </c>
      <c r="AV289" s="20">
        <v>3.0513675000000005</v>
      </c>
      <c r="AW289" s="21">
        <v>1</v>
      </c>
      <c r="AX289" s="21">
        <v>0</v>
      </c>
      <c r="AY289" s="21"/>
    </row>
    <row r="290" spans="1:51" ht="15" x14ac:dyDescent="0.25">
      <c r="A290" s="144">
        <v>2017</v>
      </c>
      <c r="B290" s="77" t="s">
        <v>290</v>
      </c>
      <c r="C290" s="78">
        <v>13</v>
      </c>
      <c r="D290" s="77">
        <v>3525300</v>
      </c>
      <c r="E290" s="78">
        <v>352530013</v>
      </c>
      <c r="F290" s="78" t="str">
        <f t="shared" si="9"/>
        <v>3525300132017</v>
      </c>
      <c r="G290" s="79">
        <v>1.3150074040137794</v>
      </c>
      <c r="H290" s="80">
        <f t="shared" si="8"/>
        <v>142860</v>
      </c>
      <c r="I290" s="81">
        <v>139130</v>
      </c>
      <c r="J290" s="82">
        <v>3730</v>
      </c>
      <c r="K290" s="83">
        <f>(H290)/VLOOKUP(D290,'Dados Base'!$B:$K,6,FALSE)</f>
        <v>207.54278408925822</v>
      </c>
      <c r="L290" s="84">
        <v>97.39</v>
      </c>
      <c r="M290" s="85" t="s">
        <v>702</v>
      </c>
      <c r="N290" s="86">
        <v>0.77800000000000002</v>
      </c>
      <c r="O290" s="87" t="s">
        <v>691</v>
      </c>
      <c r="P290" s="87" t="s">
        <v>691</v>
      </c>
      <c r="Q290" s="87" t="s">
        <v>691</v>
      </c>
      <c r="R290" s="87" t="s">
        <v>691</v>
      </c>
      <c r="S290" s="87" t="s">
        <v>691</v>
      </c>
      <c r="T290" s="87" t="s">
        <v>691</v>
      </c>
      <c r="U290" s="87" t="s">
        <v>691</v>
      </c>
      <c r="V290" s="87" t="s">
        <v>691</v>
      </c>
      <c r="W290" s="87" t="s">
        <v>691</v>
      </c>
      <c r="X290" s="21"/>
      <c r="Y290" s="21">
        <v>127.59</v>
      </c>
      <c r="Z290" s="10">
        <v>7119.3378600000005</v>
      </c>
      <c r="AA290" s="10">
        <v>535.86414000000002</v>
      </c>
      <c r="AB290" s="21">
        <v>3</v>
      </c>
      <c r="AC290" s="21">
        <v>1</v>
      </c>
      <c r="AD290" s="153">
        <f>VLOOKUP(D290,'Dados Base'!$B:$K,9,FALSE)*31536000/VLOOKUP($F290,F:H,MATCH(H289,F289:AF289,0),FALSE)</f>
        <v>1242.8089038219236</v>
      </c>
      <c r="AE290" s="153">
        <f>VLOOKUP(D290,'Dados Base'!$B:$K,10,FALSE)*31536000/VLOOKUP($F290,F:H,MATCH(H289,F289:AF289,0),FALSE)</f>
        <v>125.8261234775305</v>
      </c>
      <c r="AF290" s="21"/>
      <c r="AG290" s="21"/>
      <c r="AH290" s="21"/>
      <c r="AI290" s="21"/>
      <c r="AJ290" s="21"/>
      <c r="AK290" s="72">
        <f>(SUMIFS('Banco de Indicadores Mun. (2)'!I:I,'Banco de Indicadores Mun. (2)'!B:B,'Banco de Indicadores - Mun. (1)'!B290,'Banco de Indicadores Mun. (2)'!A:A,'Banco de Indicadores - Mun. (1)'!A290) / VLOOKUP(D290,'Dados Base'!$B:$K,8,FALSE)) * 100</f>
        <v>25.257024054982807</v>
      </c>
      <c r="AL290" s="72">
        <f>(SUMIFS('Banco de Indicadores Mun. (2)'!I:I,'Banco de Indicadores Mun. (2)'!B:B,'Banco de Indicadores - Mun. (1)'!B290,'Banco de Indicadores Mun. (2)'!A:A,'Banco de Indicadores - Mun. (1)'!A290) / VLOOKUP(D290,'Dados Base'!$B:$K,9,FALSE)) * 100</f>
        <v>13.054696269982232</v>
      </c>
      <c r="AM290" s="72">
        <f>(SUMIFS('Banco de Indicadores Mun. (2)'!J:J,'Banco de Indicadores Mun. (2)'!B:B,'Banco de Indicadores - Mun. (1)'!B290,'Banco de Indicadores Mun. (2)'!A:A,'Banco de Indicadores - Mun. (1)'!A290) / VLOOKUP(D290,'Dados Base'!$B:$K,7,FALSE)) * 100</f>
        <v>19.334068376068373</v>
      </c>
      <c r="AN290" s="72">
        <f>(SUMIFS('Banco de Indicadores Mun. (2)'!K:K,'Banco de Indicadores Mun. (2)'!B:B,'Banco de Indicadores - Mun. (1)'!B290,'Banco de Indicadores Mun. (2)'!A:A,'Banco de Indicadores - Mun. (1)'!A290) / VLOOKUP(D290,'Dados Base'!$B:$K,10,FALSE)) * 100</f>
        <v>49.572315789473627</v>
      </c>
      <c r="AO290" s="21">
        <v>0</v>
      </c>
      <c r="AP290" s="125">
        <v>0</v>
      </c>
      <c r="AQ290" s="143">
        <v>0</v>
      </c>
      <c r="AR290" s="21">
        <v>9.1</v>
      </c>
      <c r="AS290" s="37">
        <v>100</v>
      </c>
      <c r="AT290" s="37">
        <v>100.00000000000003</v>
      </c>
      <c r="AU290" s="37">
        <v>93</v>
      </c>
      <c r="AV290" s="20">
        <v>9.8000000000000007</v>
      </c>
      <c r="AW290" s="21">
        <v>0</v>
      </c>
      <c r="AX290" s="21">
        <v>1</v>
      </c>
      <c r="AY290" s="21"/>
    </row>
    <row r="291" spans="1:51" ht="15" x14ac:dyDescent="0.25">
      <c r="A291" s="144">
        <v>2017</v>
      </c>
      <c r="B291" s="77" t="s">
        <v>291</v>
      </c>
      <c r="C291" s="78">
        <v>8</v>
      </c>
      <c r="D291" s="77">
        <v>3525409</v>
      </c>
      <c r="E291" s="78">
        <v>35254098</v>
      </c>
      <c r="F291" s="78" t="str">
        <f t="shared" si="9"/>
        <v>352540982017</v>
      </c>
      <c r="G291" s="79">
        <v>-0.19814143868278622</v>
      </c>
      <c r="H291" s="80">
        <f t="shared" si="8"/>
        <v>3145</v>
      </c>
      <c r="I291" s="81">
        <v>2698</v>
      </c>
      <c r="J291" s="82">
        <v>447</v>
      </c>
      <c r="K291" s="83">
        <f>(H291)/VLOOKUP(D291,'Dados Base'!$B:$K,6,FALSE)</f>
        <v>22.306546563586068</v>
      </c>
      <c r="L291" s="84">
        <v>85.79</v>
      </c>
      <c r="M291" s="85" t="s">
        <v>702</v>
      </c>
      <c r="N291" s="86">
        <v>0.70299999999999996</v>
      </c>
      <c r="O291" s="87" t="s">
        <v>691</v>
      </c>
      <c r="P291" s="87" t="s">
        <v>691</v>
      </c>
      <c r="Q291" s="87" t="s">
        <v>691</v>
      </c>
      <c r="R291" s="87" t="s">
        <v>691</v>
      </c>
      <c r="S291" s="87" t="s">
        <v>691</v>
      </c>
      <c r="T291" s="87" t="s">
        <v>691</v>
      </c>
      <c r="U291" s="87" t="s">
        <v>691</v>
      </c>
      <c r="V291" s="87" t="s">
        <v>691</v>
      </c>
      <c r="W291" s="87" t="s">
        <v>691</v>
      </c>
      <c r="X291" s="21"/>
      <c r="Y291" s="21">
        <v>1.85</v>
      </c>
      <c r="Z291" s="10">
        <v>125.50032</v>
      </c>
      <c r="AA291" s="10">
        <v>17.113680000000002</v>
      </c>
      <c r="AB291" s="21">
        <v>0</v>
      </c>
      <c r="AC291" s="21">
        <v>0</v>
      </c>
      <c r="AD291" s="153">
        <f>VLOOKUP(D291,'Dados Base'!$B:$K,9,FALSE)*31536000/VLOOKUP($F291,F:H,MATCH(H290,F290:AF290,0),FALSE)</f>
        <v>22762.073131955483</v>
      </c>
      <c r="AE291" s="153">
        <f>VLOOKUP(D291,'Dados Base'!$B:$K,10,FALSE)*31536000/VLOOKUP($F291,F:H,MATCH(H290,F290:AF290,0),FALSE)</f>
        <v>2807.6565977742448</v>
      </c>
      <c r="AF291" s="21"/>
      <c r="AG291" s="21"/>
      <c r="AH291" s="21"/>
      <c r="AI291" s="21"/>
      <c r="AJ291" s="21"/>
      <c r="AK291" s="72">
        <f>(SUMIFS('Banco de Indicadores Mun. (2)'!I:I,'Banco de Indicadores Mun. (2)'!B:B,'Banco de Indicadores - Mun. (1)'!B291,'Banco de Indicadores Mun. (2)'!A:A,'Banco de Indicadores - Mun. (1)'!A291) / VLOOKUP(D291,'Dados Base'!$B:$K,8,FALSE)) * 100</f>
        <v>50.873816901408439</v>
      </c>
      <c r="AL291" s="72">
        <f>(SUMIFS('Banco de Indicadores Mun. (2)'!I:I,'Banco de Indicadores Mun. (2)'!B:B,'Banco de Indicadores - Mun. (1)'!B291,'Banco de Indicadores Mun. (2)'!A:A,'Banco de Indicadores - Mun. (1)'!A291) / VLOOKUP(D291,'Dados Base'!$B:$K,9,FALSE)) * 100</f>
        <v>15.912074889867839</v>
      </c>
      <c r="AM291" s="72">
        <f>(SUMIFS('Banco de Indicadores Mun. (2)'!J:J,'Banco de Indicadores Mun. (2)'!B:B,'Banco de Indicadores - Mun. (1)'!B291,'Banco de Indicadores Mun. (2)'!A:A,'Banco de Indicadores - Mun. (1)'!A291) / VLOOKUP(D291,'Dados Base'!$B:$K,7,FALSE)) * 100</f>
        <v>74.140186046511616</v>
      </c>
      <c r="AN291" s="72">
        <f>(SUMIFS('Banco de Indicadores Mun. (2)'!K:K,'Banco de Indicadores Mun. (2)'!B:B,'Banco de Indicadores - Mun. (1)'!B291,'Banco de Indicadores Mun. (2)'!A:A,'Banco de Indicadores - Mun. (1)'!A291) / VLOOKUP(D291,'Dados Base'!$B:$K,10,FALSE)) * 100</f>
        <v>15.143321428571429</v>
      </c>
      <c r="AO291" s="21">
        <v>0</v>
      </c>
      <c r="AP291" s="125">
        <v>0</v>
      </c>
      <c r="AQ291" s="143">
        <v>0</v>
      </c>
      <c r="AR291" s="21">
        <v>8.5</v>
      </c>
      <c r="AS291" s="37">
        <v>100</v>
      </c>
      <c r="AT291" s="37">
        <v>100</v>
      </c>
      <c r="AU291" s="37">
        <v>88</v>
      </c>
      <c r="AV291" s="20">
        <v>10</v>
      </c>
      <c r="AW291" s="21">
        <v>0</v>
      </c>
      <c r="AX291" s="21">
        <v>0</v>
      </c>
      <c r="AY291" s="21"/>
    </row>
    <row r="292" spans="1:51" ht="15" x14ac:dyDescent="0.25">
      <c r="A292" s="144">
        <v>2017</v>
      </c>
      <c r="B292" s="77" t="s">
        <v>292</v>
      </c>
      <c r="C292" s="78">
        <v>5</v>
      </c>
      <c r="D292" s="77">
        <v>3525508</v>
      </c>
      <c r="E292" s="78">
        <v>35255085</v>
      </c>
      <c r="F292" s="78" t="str">
        <f t="shared" si="9"/>
        <v>352550852017</v>
      </c>
      <c r="G292" s="79">
        <v>0.88381114152806806</v>
      </c>
      <c r="H292" s="80">
        <f t="shared" si="8"/>
        <v>12418</v>
      </c>
      <c r="I292" s="81">
        <v>12418</v>
      </c>
      <c r="J292" s="82">
        <v>0</v>
      </c>
      <c r="K292" s="83">
        <f>(H292)/VLOOKUP(D292,'Dados Base'!$B:$K,6,FALSE)</f>
        <v>33.151796678947086</v>
      </c>
      <c r="L292" s="84">
        <v>100</v>
      </c>
      <c r="M292" s="85" t="s">
        <v>702</v>
      </c>
      <c r="N292" s="86">
        <v>0.69899999999999995</v>
      </c>
      <c r="O292" s="87" t="s">
        <v>691</v>
      </c>
      <c r="P292" s="87" t="s">
        <v>691</v>
      </c>
      <c r="Q292" s="87" t="s">
        <v>691</v>
      </c>
      <c r="R292" s="87" t="s">
        <v>691</v>
      </c>
      <c r="S292" s="87" t="s">
        <v>691</v>
      </c>
      <c r="T292" s="87" t="s">
        <v>691</v>
      </c>
      <c r="U292" s="87" t="s">
        <v>691</v>
      </c>
      <c r="V292" s="87" t="s">
        <v>691</v>
      </c>
      <c r="W292" s="87" t="s">
        <v>691</v>
      </c>
      <c r="X292" s="21"/>
      <c r="Y292" s="21">
        <v>9.06</v>
      </c>
      <c r="Z292" s="10">
        <v>388.72585800000007</v>
      </c>
      <c r="AA292" s="10">
        <v>310.41214199999996</v>
      </c>
      <c r="AB292" s="21">
        <v>0</v>
      </c>
      <c r="AC292" s="21">
        <v>0</v>
      </c>
      <c r="AD292" s="153">
        <f>VLOOKUP(D292,'Dados Base'!$B:$K,9,FALSE)*31536000/VLOOKUP($F292,F:H,MATCH(H291,F291:AF291,0),FALSE)</f>
        <v>11326.345627315188</v>
      </c>
      <c r="AE292" s="153">
        <f>VLOOKUP(D292,'Dados Base'!$B:$K,10,FALSE)*31536000/VLOOKUP($F292,F:H,MATCH(H291,F291:AF291,0),FALSE)</f>
        <v>1498.3282332098563</v>
      </c>
      <c r="AF292" s="21"/>
      <c r="AG292" s="21"/>
      <c r="AH292" s="21"/>
      <c r="AI292" s="21"/>
      <c r="AJ292" s="21"/>
      <c r="AK292" s="72">
        <f>(SUMIFS('Banco de Indicadores Mun. (2)'!I:I,'Banco de Indicadores Mun. (2)'!B:B,'Banco de Indicadores - Mun. (1)'!B292,'Banco de Indicadores Mun. (2)'!A:A,'Banco de Indicadores - Mun. (1)'!A292) / VLOOKUP(D292,'Dados Base'!$B:$K,8,FALSE)) * 100</f>
        <v>12.772284023668638</v>
      </c>
      <c r="AL292" s="72">
        <f>(SUMIFS('Banco de Indicadores Mun. (2)'!I:I,'Banco de Indicadores Mun. (2)'!B:B,'Banco de Indicadores - Mun. (1)'!B292,'Banco de Indicadores Mun. (2)'!A:A,'Banco de Indicadores - Mun. (1)'!A292) / VLOOKUP(D292,'Dados Base'!$B:$K,9,FALSE)) * 100</f>
        <v>4.8397219730941705</v>
      </c>
      <c r="AM292" s="72">
        <f>(SUMIFS('Banco de Indicadores Mun. (2)'!J:J,'Banco de Indicadores Mun. (2)'!B:B,'Banco de Indicadores - Mun. (1)'!B292,'Banco de Indicadores Mun. (2)'!A:A,'Banco de Indicadores - Mun. (1)'!A292) / VLOOKUP(D292,'Dados Base'!$B:$K,7,FALSE)) * 100</f>
        <v>18.158072727272724</v>
      </c>
      <c r="AN292" s="72">
        <f>(SUMIFS('Banco de Indicadores Mun. (2)'!K:K,'Banco de Indicadores Mun. (2)'!B:B,'Banco de Indicadores - Mun. (1)'!B292,'Banco de Indicadores Mun. (2)'!A:A,'Banco de Indicadores - Mun. (1)'!A292) / VLOOKUP(D292,'Dados Base'!$B:$K,10,FALSE)) * 100</f>
        <v>2.7309830508474597</v>
      </c>
      <c r="AO292" s="21">
        <v>0</v>
      </c>
      <c r="AP292" s="125">
        <v>0</v>
      </c>
      <c r="AQ292" s="143">
        <v>0</v>
      </c>
      <c r="AR292" s="21">
        <v>8.6</v>
      </c>
      <c r="AS292" s="37">
        <v>61.1</v>
      </c>
      <c r="AT292" s="37">
        <v>61.1</v>
      </c>
      <c r="AU292" s="37">
        <v>55.600733760716778</v>
      </c>
      <c r="AV292" s="20">
        <v>6.5305650000000011</v>
      </c>
      <c r="AW292" s="21">
        <v>0</v>
      </c>
      <c r="AX292" s="21">
        <v>0</v>
      </c>
      <c r="AY292" s="21"/>
    </row>
    <row r="293" spans="1:51" ht="15" x14ac:dyDescent="0.25">
      <c r="A293" s="144">
        <v>2017</v>
      </c>
      <c r="B293" s="77" t="s">
        <v>293</v>
      </c>
      <c r="C293" s="78">
        <v>17</v>
      </c>
      <c r="D293" s="77">
        <v>3525607</v>
      </c>
      <c r="E293" s="78">
        <v>352560717</v>
      </c>
      <c r="F293" s="78" t="str">
        <f t="shared" si="9"/>
        <v>3525607172017</v>
      </c>
      <c r="G293" s="79">
        <v>0.65105117101191823</v>
      </c>
      <c r="H293" s="80">
        <f t="shared" si="8"/>
        <v>4313</v>
      </c>
      <c r="I293" s="81">
        <v>3799</v>
      </c>
      <c r="J293" s="82">
        <v>514</v>
      </c>
      <c r="K293" s="83">
        <f>(H293)/VLOOKUP(D293,'Dados Base'!$B:$K,6,FALSE)</f>
        <v>10.366791654648591</v>
      </c>
      <c r="L293" s="84">
        <v>88.08</v>
      </c>
      <c r="M293" s="85" t="s">
        <v>702</v>
      </c>
      <c r="N293" s="86">
        <v>0.74099999999999999</v>
      </c>
      <c r="O293" s="87" t="s">
        <v>691</v>
      </c>
      <c r="P293" s="87" t="s">
        <v>691</v>
      </c>
      <c r="Q293" s="87" t="s">
        <v>691</v>
      </c>
      <c r="R293" s="87" t="s">
        <v>691</v>
      </c>
      <c r="S293" s="87" t="s">
        <v>691</v>
      </c>
      <c r="T293" s="87" t="s">
        <v>691</v>
      </c>
      <c r="U293" s="87" t="s">
        <v>691</v>
      </c>
      <c r="V293" s="87" t="s">
        <v>691</v>
      </c>
      <c r="W293" s="87" t="s">
        <v>691</v>
      </c>
      <c r="X293" s="21"/>
      <c r="Y293" s="21">
        <v>2.67</v>
      </c>
      <c r="Z293" s="10">
        <v>183.50603999999998</v>
      </c>
      <c r="AA293" s="10">
        <v>22.449960000000001</v>
      </c>
      <c r="AB293" s="21">
        <v>0</v>
      </c>
      <c r="AC293" s="21">
        <v>0</v>
      </c>
      <c r="AD293" s="153">
        <f>VLOOKUP(D293,'Dados Base'!$B:$K,9,FALSE)*31536000/VLOOKUP($F293,F:H,MATCH(H292,F292:AF292,0),FALSE)</f>
        <v>26761.36332019476</v>
      </c>
      <c r="AE293" s="153">
        <f>VLOOKUP(D293,'Dados Base'!$B:$K,10,FALSE)*31536000/VLOOKUP($F293,F:H,MATCH(H292,F292:AF292,0),FALSE)</f>
        <v>2924.7391606770238</v>
      </c>
      <c r="AF293" s="21"/>
      <c r="AG293" s="21"/>
      <c r="AH293" s="21"/>
      <c r="AI293" s="21"/>
      <c r="AJ293" s="21"/>
      <c r="AK293" s="72">
        <f>(SUMIFS('Banco de Indicadores Mun. (2)'!I:I,'Banco de Indicadores Mun. (2)'!B:B,'Banco de Indicadores - Mun. (1)'!B293,'Banco de Indicadores Mun. (2)'!A:A,'Banco de Indicadores - Mun. (1)'!A293) / VLOOKUP(D293,'Dados Base'!$B:$K,8,FALSE)) * 100</f>
        <v>5.9043101604278077</v>
      </c>
      <c r="AL293" s="72">
        <f>(SUMIFS('Banco de Indicadores Mun. (2)'!I:I,'Banco de Indicadores Mun. (2)'!B:B,'Banco de Indicadores - Mun. (1)'!B293,'Banco de Indicadores Mun. (2)'!A:A,'Banco de Indicadores - Mun. (1)'!A293) / VLOOKUP(D293,'Dados Base'!$B:$K,9,FALSE)) * 100</f>
        <v>3.0166830601092891</v>
      </c>
      <c r="AM293" s="72">
        <f>(SUMIFS('Banco de Indicadores Mun. (2)'!J:J,'Banco de Indicadores Mun. (2)'!B:B,'Banco de Indicadores - Mun. (1)'!B293,'Banco de Indicadores Mun. (2)'!A:A,'Banco de Indicadores - Mun. (1)'!A293) / VLOOKUP(D293,'Dados Base'!$B:$K,7,FALSE)) * 100</f>
        <v>5.8676530612244902</v>
      </c>
      <c r="AN293" s="72">
        <f>(SUMIFS('Banco de Indicadores Mun. (2)'!K:K,'Banco de Indicadores Mun. (2)'!B:B,'Banco de Indicadores - Mun. (1)'!B293,'Banco de Indicadores Mun. (2)'!A:A,'Banco de Indicadores - Mun. (1)'!A293) / VLOOKUP(D293,'Dados Base'!$B:$K,10,FALSE)) * 100</f>
        <v>6.0390249999999961</v>
      </c>
      <c r="AO293" s="21">
        <v>0</v>
      </c>
      <c r="AP293" s="125">
        <v>0</v>
      </c>
      <c r="AQ293" s="143">
        <v>0</v>
      </c>
      <c r="AR293" s="21">
        <v>8.9</v>
      </c>
      <c r="AS293" s="37">
        <v>99</v>
      </c>
      <c r="AT293" s="37">
        <v>99.000000000000014</v>
      </c>
      <c r="AU293" s="37">
        <v>89.09963293130572</v>
      </c>
      <c r="AV293" s="20">
        <v>9.9849999999999994</v>
      </c>
      <c r="AW293" s="21">
        <v>0</v>
      </c>
      <c r="AX293" s="21">
        <v>0</v>
      </c>
      <c r="AY293" s="21"/>
    </row>
    <row r="294" spans="1:51" ht="15" x14ac:dyDescent="0.25">
      <c r="A294" s="144">
        <v>2017</v>
      </c>
      <c r="B294" s="77" t="s">
        <v>294</v>
      </c>
      <c r="C294" s="78">
        <v>19</v>
      </c>
      <c r="D294" s="77">
        <v>3525706</v>
      </c>
      <c r="E294" s="78">
        <v>352570619</v>
      </c>
      <c r="F294" s="78" t="str">
        <f t="shared" si="9"/>
        <v>3525706192017</v>
      </c>
      <c r="G294" s="79">
        <v>1.0493732614606399</v>
      </c>
      <c r="H294" s="80">
        <f t="shared" si="8"/>
        <v>35036</v>
      </c>
      <c r="I294" s="81">
        <v>32211</v>
      </c>
      <c r="J294" s="82">
        <v>2825</v>
      </c>
      <c r="K294" s="83">
        <f>(H294)/VLOOKUP(D294,'Dados Base'!$B:$K,6,FALSE)</f>
        <v>40.804062237957702</v>
      </c>
      <c r="L294" s="84">
        <v>91.94</v>
      </c>
      <c r="M294" s="85" t="s">
        <v>702</v>
      </c>
      <c r="N294" s="86">
        <v>0.77700000000000002</v>
      </c>
      <c r="O294" s="87" t="s">
        <v>691</v>
      </c>
      <c r="P294" s="87" t="s">
        <v>691</v>
      </c>
      <c r="Q294" s="87" t="s">
        <v>691</v>
      </c>
      <c r="R294" s="87" t="s">
        <v>691</v>
      </c>
      <c r="S294" s="87" t="s">
        <v>691</v>
      </c>
      <c r="T294" s="87" t="s">
        <v>691</v>
      </c>
      <c r="U294" s="87" t="s">
        <v>691</v>
      </c>
      <c r="V294" s="87" t="s">
        <v>691</v>
      </c>
      <c r="W294" s="87" t="s">
        <v>691</v>
      </c>
      <c r="X294" s="21"/>
      <c r="Y294" s="21">
        <v>26.24</v>
      </c>
      <c r="Z294" s="10">
        <v>1235.3752799999997</v>
      </c>
      <c r="AA294" s="10">
        <v>535.60872000000006</v>
      </c>
      <c r="AB294" s="21">
        <v>1</v>
      </c>
      <c r="AC294" s="21">
        <v>0</v>
      </c>
      <c r="AD294" s="153">
        <f>VLOOKUP(D294,'Dados Base'!$B:$K,9,FALSE)*31536000/VLOOKUP($F294,F:H,MATCH(H293,F293:AF293,0),FALSE)</f>
        <v>5697.6504167142366</v>
      </c>
      <c r="AE294" s="153">
        <f>VLOOKUP(D294,'Dados Base'!$B:$K,10,FALSE)*31536000/VLOOKUP($F294,F:H,MATCH(H293,F293:AF293,0),FALSE)</f>
        <v>459.05240324237928</v>
      </c>
      <c r="AF294" s="21"/>
      <c r="AG294" s="21"/>
      <c r="AH294" s="21"/>
      <c r="AI294" s="21"/>
      <c r="AJ294" s="21"/>
      <c r="AK294" s="72">
        <f>(SUMIFS('Banco de Indicadores Mun. (2)'!I:I,'Banco de Indicadores Mun. (2)'!B:B,'Banco de Indicadores - Mun. (1)'!B294,'Banco de Indicadores Mun. (2)'!A:A,'Banco de Indicadores - Mun. (1)'!A294) / VLOOKUP(D294,'Dados Base'!$B:$K,8,FALSE)) * 100</f>
        <v>14.380328571428569</v>
      </c>
      <c r="AL294" s="72">
        <f>(SUMIFS('Banco de Indicadores Mun. (2)'!I:I,'Banco de Indicadores Mun. (2)'!B:B,'Banco de Indicadores - Mun. (1)'!B294,'Banco de Indicadores Mun. (2)'!A:A,'Banco de Indicadores - Mun. (1)'!A294) / VLOOKUP(D294,'Dados Base'!$B:$K,9,FALSE)) * 100</f>
        <v>4.7707251184834112</v>
      </c>
      <c r="AM294" s="72">
        <f>(SUMIFS('Banco de Indicadores Mun. (2)'!J:J,'Banco de Indicadores Mun. (2)'!B:B,'Banco de Indicadores - Mun. (1)'!B294,'Banco de Indicadores Mun. (2)'!A:A,'Banco de Indicadores - Mun. (1)'!A294) / VLOOKUP(D294,'Dados Base'!$B:$K,7,FALSE)) * 100</f>
        <v>10.837503144654086</v>
      </c>
      <c r="AN294" s="72">
        <f>(SUMIFS('Banco de Indicadores Mun. (2)'!K:K,'Banco de Indicadores Mun. (2)'!B:B,'Banco de Indicadores - Mun. (1)'!B294,'Banco de Indicadores Mun. (2)'!A:A,'Banco de Indicadores - Mun. (1)'!A294) / VLOOKUP(D294,'Dados Base'!$B:$K,10,FALSE)) * 100</f>
        <v>25.42560784313725</v>
      </c>
      <c r="AO294" s="21">
        <v>0</v>
      </c>
      <c r="AP294" s="125">
        <v>0</v>
      </c>
      <c r="AQ294" s="143">
        <v>0</v>
      </c>
      <c r="AR294" s="21">
        <v>10</v>
      </c>
      <c r="AS294" s="37">
        <v>98</v>
      </c>
      <c r="AT294" s="37">
        <v>98</v>
      </c>
      <c r="AU294" s="37">
        <v>69.756433711428215</v>
      </c>
      <c r="AV294" s="20">
        <v>7.7041636216552583</v>
      </c>
      <c r="AW294" s="21">
        <v>0</v>
      </c>
      <c r="AX294" s="21">
        <v>0</v>
      </c>
      <c r="AY294" s="21"/>
    </row>
    <row r="295" spans="1:51" ht="15" x14ac:dyDescent="0.25">
      <c r="A295" s="144">
        <v>2017</v>
      </c>
      <c r="B295" s="77" t="s">
        <v>295</v>
      </c>
      <c r="C295" s="78">
        <v>20</v>
      </c>
      <c r="D295" s="77">
        <v>3525805</v>
      </c>
      <c r="E295" s="78">
        <v>352580520</v>
      </c>
      <c r="F295" s="78" t="str">
        <f t="shared" si="9"/>
        <v>3525805202017</v>
      </c>
      <c r="G295" s="79">
        <v>0.44850474326809664</v>
      </c>
      <c r="H295" s="80">
        <f t="shared" si="8"/>
        <v>4570</v>
      </c>
      <c r="I295" s="81">
        <v>4361</v>
      </c>
      <c r="J295" s="82">
        <v>209</v>
      </c>
      <c r="K295" s="83">
        <f>(H295)/VLOOKUP(D295,'Dados Base'!$B:$K,6,FALSE)</f>
        <v>35.644645503470869</v>
      </c>
      <c r="L295" s="84">
        <v>95.43</v>
      </c>
      <c r="M295" s="85" t="s">
        <v>702</v>
      </c>
      <c r="N295" s="86">
        <v>0.71599999999999997</v>
      </c>
      <c r="O295" s="87" t="s">
        <v>691</v>
      </c>
      <c r="P295" s="87" t="s">
        <v>691</v>
      </c>
      <c r="Q295" s="87" t="s">
        <v>691</v>
      </c>
      <c r="R295" s="87" t="s">
        <v>691</v>
      </c>
      <c r="S295" s="87" t="s">
        <v>691</v>
      </c>
      <c r="T295" s="87" t="s">
        <v>691</v>
      </c>
      <c r="U295" s="87" t="s">
        <v>691</v>
      </c>
      <c r="V295" s="87" t="s">
        <v>691</v>
      </c>
      <c r="W295" s="87" t="s">
        <v>691</v>
      </c>
      <c r="X295" s="21"/>
      <c r="Y295" s="21">
        <v>3.15</v>
      </c>
      <c r="Z295" s="10">
        <v>200.92806000000002</v>
      </c>
      <c r="AA295" s="10">
        <v>42.179940000000002</v>
      </c>
      <c r="AB295" s="21">
        <v>0</v>
      </c>
      <c r="AC295" s="21">
        <v>0</v>
      </c>
      <c r="AD295" s="153">
        <f>VLOOKUP(D295,'Dados Base'!$B:$K,9,FALSE)*31536000/VLOOKUP($F295,F:H,MATCH(H294,F294:AF294,0),FALSE)</f>
        <v>6486.6170678336985</v>
      </c>
      <c r="AE295" s="153">
        <f>VLOOKUP(D295,'Dados Base'!$B:$K,10,FALSE)*31536000/VLOOKUP($F295,F:H,MATCH(H294,F294:AF294,0),FALSE)</f>
        <v>828.07877461706778</v>
      </c>
      <c r="AF295" s="21"/>
      <c r="AG295" s="21"/>
      <c r="AH295" s="21"/>
      <c r="AI295" s="21"/>
      <c r="AJ295" s="21"/>
      <c r="AK295" s="72">
        <f>(SUMIFS('Banco de Indicadores Mun. (2)'!I:I,'Banco de Indicadores Mun. (2)'!B:B,'Banco de Indicadores - Mun. (1)'!B295,'Banco de Indicadores Mun. (2)'!A:A,'Banco de Indicadores - Mun. (1)'!A295) / VLOOKUP(D295,'Dados Base'!$B:$K,8,FALSE)) * 100</f>
        <v>3.8065897435897438</v>
      </c>
      <c r="AL295" s="72">
        <f>(SUMIFS('Banco de Indicadores Mun. (2)'!I:I,'Banco de Indicadores Mun. (2)'!B:B,'Banco de Indicadores - Mun. (1)'!B295,'Banco de Indicadores Mun. (2)'!A:A,'Banco de Indicadores - Mun. (1)'!A295) / VLOOKUP(D295,'Dados Base'!$B:$K,9,FALSE)) * 100</f>
        <v>1.5793297872340426</v>
      </c>
      <c r="AM295" s="72">
        <f>(SUMIFS('Banco de Indicadores Mun. (2)'!J:J,'Banco de Indicadores Mun. (2)'!B:B,'Banco de Indicadores - Mun. (1)'!B295,'Banco de Indicadores Mun. (2)'!A:A,'Banco de Indicadores - Mun. (1)'!A295) / VLOOKUP(D295,'Dados Base'!$B:$K,7,FALSE)) * 100</f>
        <v>3.858037037037036</v>
      </c>
      <c r="AN295" s="72">
        <f>(SUMIFS('Banco de Indicadores Mun. (2)'!K:K,'Banco de Indicadores Mun. (2)'!B:B,'Banco de Indicadores - Mun. (1)'!B295,'Banco de Indicadores Mun. (2)'!A:A,'Banco de Indicadores - Mun. (1)'!A295) / VLOOKUP(D295,'Dados Base'!$B:$K,10,FALSE)) * 100</f>
        <v>3.6908333333333334</v>
      </c>
      <c r="AO295" s="21">
        <v>0</v>
      </c>
      <c r="AP295" s="125">
        <v>0</v>
      </c>
      <c r="AQ295" s="143">
        <v>0</v>
      </c>
      <c r="AR295" s="21">
        <v>7.7</v>
      </c>
      <c r="AS295" s="37">
        <v>95</v>
      </c>
      <c r="AT295" s="37">
        <v>95</v>
      </c>
      <c r="AU295" s="37">
        <v>82.649711239449132</v>
      </c>
      <c r="AV295" s="20">
        <v>9.4250000000000007</v>
      </c>
      <c r="AW295" s="21">
        <v>0</v>
      </c>
      <c r="AX295" s="21">
        <v>0</v>
      </c>
      <c r="AY295" s="21"/>
    </row>
    <row r="296" spans="1:51" ht="15" x14ac:dyDescent="0.25">
      <c r="A296" s="144">
        <v>2017</v>
      </c>
      <c r="B296" s="77" t="s">
        <v>296</v>
      </c>
      <c r="C296" s="78">
        <v>10</v>
      </c>
      <c r="D296" s="77">
        <v>3525854</v>
      </c>
      <c r="E296" s="78">
        <v>352585410</v>
      </c>
      <c r="F296" s="78" t="str">
        <f t="shared" si="9"/>
        <v>3525854102017</v>
      </c>
      <c r="G296" s="79">
        <v>1.9226528037295187</v>
      </c>
      <c r="H296" s="80">
        <f t="shared" si="8"/>
        <v>3166</v>
      </c>
      <c r="I296" s="81">
        <v>2011</v>
      </c>
      <c r="J296" s="82">
        <v>1155</v>
      </c>
      <c r="K296" s="83">
        <f>(H296)/VLOOKUP(D296,'Dados Base'!$B:$K,6,FALSE)</f>
        <v>55.79837856891082</v>
      </c>
      <c r="L296" s="84">
        <v>63.52</v>
      </c>
      <c r="M296" s="85" t="s">
        <v>702</v>
      </c>
      <c r="N296" s="86">
        <v>0.74099999999999999</v>
      </c>
      <c r="O296" s="87" t="s">
        <v>691</v>
      </c>
      <c r="P296" s="87" t="s">
        <v>691</v>
      </c>
      <c r="Q296" s="87" t="s">
        <v>691</v>
      </c>
      <c r="R296" s="87" t="s">
        <v>691</v>
      </c>
      <c r="S296" s="87" t="s">
        <v>691</v>
      </c>
      <c r="T296" s="87" t="s">
        <v>691</v>
      </c>
      <c r="U296" s="87" t="s">
        <v>691</v>
      </c>
      <c r="V296" s="87" t="s">
        <v>691</v>
      </c>
      <c r="W296" s="87" t="s">
        <v>691</v>
      </c>
      <c r="X296" s="21"/>
      <c r="Y296" s="21">
        <v>1.31</v>
      </c>
      <c r="Z296" s="10">
        <v>65.51388</v>
      </c>
      <c r="AA296" s="10">
        <v>35.898119999999999</v>
      </c>
      <c r="AB296" s="21">
        <v>0</v>
      </c>
      <c r="AC296" s="21">
        <v>0</v>
      </c>
      <c r="AD296" s="153">
        <f>VLOOKUP(D296,'Dados Base'!$B:$K,9,FALSE)*31536000/VLOOKUP($F296,F:H,MATCH(H295,F295:AF295,0),FALSE)</f>
        <v>5080.0252684775742</v>
      </c>
      <c r="AE296" s="153">
        <f>VLOOKUP(D296,'Dados Base'!$B:$K,10,FALSE)*31536000/VLOOKUP($F296,F:H,MATCH(H295,F295:AF295,0),FALSE)</f>
        <v>697.25837018319646</v>
      </c>
      <c r="AF296" s="21"/>
      <c r="AG296" s="21"/>
      <c r="AH296" s="21"/>
      <c r="AI296" s="21"/>
      <c r="AJ296" s="21"/>
      <c r="AK296" s="72">
        <f>(SUMIFS('Banco de Indicadores Mun. (2)'!I:I,'Banco de Indicadores Mun. (2)'!B:B,'Banco de Indicadores - Mun. (1)'!B296,'Banco de Indicadores Mun. (2)'!A:A,'Banco de Indicadores - Mun. (1)'!A296) / VLOOKUP(D296,'Dados Base'!$B:$K,8,FALSE)) * 100</f>
        <v>9.4148888888888926</v>
      </c>
      <c r="AL296" s="72">
        <f>(SUMIFS('Banco de Indicadores Mun. (2)'!I:I,'Banco de Indicadores Mun. (2)'!B:B,'Banco de Indicadores - Mun. (1)'!B296,'Banco de Indicadores Mun. (2)'!A:A,'Banco de Indicadores - Mun. (1)'!A296) / VLOOKUP(D296,'Dados Base'!$B:$K,9,FALSE)) * 100</f>
        <v>3.3229019607843151</v>
      </c>
      <c r="AM296" s="72">
        <f>(SUMIFS('Banco de Indicadores Mun. (2)'!J:J,'Banco de Indicadores Mun. (2)'!B:B,'Banco de Indicadores - Mun. (1)'!B296,'Banco de Indicadores Mun. (2)'!A:A,'Banco de Indicadores - Mun. (1)'!A296) / VLOOKUP(D296,'Dados Base'!$B:$K,7,FALSE)) * 100</f>
        <v>5.3451818181818185</v>
      </c>
      <c r="AN296" s="72">
        <f>(SUMIFS('Banco de Indicadores Mun. (2)'!K:K,'Banco de Indicadores Mun. (2)'!B:B,'Banco de Indicadores - Mun. (1)'!B296,'Banco de Indicadores Mun. (2)'!A:A,'Banco de Indicadores - Mun. (1)'!A296) / VLOOKUP(D296,'Dados Base'!$B:$K,10,FALSE)) * 100</f>
        <v>15.810142857142864</v>
      </c>
      <c r="AO296" s="21">
        <v>0</v>
      </c>
      <c r="AP296" s="125">
        <v>0</v>
      </c>
      <c r="AQ296" s="143">
        <v>0</v>
      </c>
      <c r="AR296" s="21">
        <v>9.8000000000000007</v>
      </c>
      <c r="AS296" s="37">
        <v>95</v>
      </c>
      <c r="AT296" s="37">
        <v>95</v>
      </c>
      <c r="AU296" s="37">
        <v>64.601703940362086</v>
      </c>
      <c r="AV296" s="20">
        <v>7.3240000000000007</v>
      </c>
      <c r="AW296" s="21">
        <v>0</v>
      </c>
      <c r="AX296" s="21">
        <v>0</v>
      </c>
      <c r="AY296" s="21"/>
    </row>
    <row r="297" spans="1:51" ht="15" x14ac:dyDescent="0.25">
      <c r="A297" s="144">
        <v>2017</v>
      </c>
      <c r="B297" s="77" t="s">
        <v>297</v>
      </c>
      <c r="C297" s="78">
        <v>5</v>
      </c>
      <c r="D297" s="77">
        <v>3525904</v>
      </c>
      <c r="E297" s="78">
        <v>35259045</v>
      </c>
      <c r="F297" s="78" t="str">
        <f t="shared" si="9"/>
        <v>352590452017</v>
      </c>
      <c r="G297" s="79">
        <v>1.1156032109759906</v>
      </c>
      <c r="H297" s="80">
        <f t="shared" si="8"/>
        <v>397353</v>
      </c>
      <c r="I297" s="81">
        <v>384500</v>
      </c>
      <c r="J297" s="82">
        <v>12853</v>
      </c>
      <c r="K297" s="83">
        <f>(H297)/VLOOKUP(D297,'Dados Base'!$B:$K,6,FALSE)</f>
        <v>919.86249045072566</v>
      </c>
      <c r="L297" s="84">
        <v>96.77</v>
      </c>
      <c r="M297" s="85" t="s">
        <v>702</v>
      </c>
      <c r="N297" s="86">
        <v>0.82199999999999995</v>
      </c>
      <c r="O297" s="87" t="s">
        <v>691</v>
      </c>
      <c r="P297" s="87" t="s">
        <v>691</v>
      </c>
      <c r="Q297" s="87" t="s">
        <v>691</v>
      </c>
      <c r="R297" s="87" t="s">
        <v>691</v>
      </c>
      <c r="S297" s="87" t="s">
        <v>691</v>
      </c>
      <c r="T297" s="87" t="s">
        <v>691</v>
      </c>
      <c r="U297" s="87" t="s">
        <v>691</v>
      </c>
      <c r="V297" s="87" t="s">
        <v>691</v>
      </c>
      <c r="W297" s="87" t="s">
        <v>691</v>
      </c>
      <c r="X297" s="21"/>
      <c r="Y297" s="21">
        <v>352.69</v>
      </c>
      <c r="Z297" s="10">
        <v>20345.286040200001</v>
      </c>
      <c r="AA297" s="10">
        <v>816.28795979999916</v>
      </c>
      <c r="AB297" s="21">
        <v>81</v>
      </c>
      <c r="AC297" s="21">
        <v>5</v>
      </c>
      <c r="AD297" s="153">
        <f>VLOOKUP(D297,'Dados Base'!$B:$K,9,FALSE)*31536000/VLOOKUP($F297,F:H,MATCH(H296,F296:AF296,0),FALSE)</f>
        <v>411.9053838778114</v>
      </c>
      <c r="AE297" s="153">
        <f>VLOOKUP(D297,'Dados Base'!$B:$K,10,FALSE)*31536000/VLOOKUP($F297,F:H,MATCH(H296,F296:AF296,0),FALSE)</f>
        <v>55.555639444020805</v>
      </c>
      <c r="AF297" s="21"/>
      <c r="AG297" s="21"/>
      <c r="AH297" s="21"/>
      <c r="AI297" s="21"/>
      <c r="AJ297" s="21"/>
      <c r="AK297" s="72">
        <f>(SUMIFS('Banco de Indicadores Mun. (2)'!I:I,'Banco de Indicadores Mun. (2)'!B:B,'Banco de Indicadores - Mun. (1)'!B297,'Banco de Indicadores Mun. (2)'!A:A,'Banco de Indicadores - Mun. (1)'!A297) / VLOOKUP(D297,'Dados Base'!$B:$K,8,FALSE)) * 100</f>
        <v>134.69098979591837</v>
      </c>
      <c r="AL297" s="72">
        <f>(SUMIFS('Banco de Indicadores Mun. (2)'!I:I,'Banco de Indicadores Mun. (2)'!B:B,'Banco de Indicadores - Mun. (1)'!B297,'Banco de Indicadores Mun. (2)'!A:A,'Banco de Indicadores - Mun. (1)'!A297) / VLOOKUP(D297,'Dados Base'!$B:$K,9,FALSE)) * 100</f>
        <v>50.865961464354527</v>
      </c>
      <c r="AM297" s="72">
        <f>(SUMIFS('Banco de Indicadores Mun. (2)'!J:J,'Banco de Indicadores Mun. (2)'!B:B,'Banco de Indicadores - Mun. (1)'!B297,'Banco de Indicadores Mun. (2)'!A:A,'Banco de Indicadores - Mun. (1)'!A297) / VLOOKUP(D297,'Dados Base'!$B:$K,7,FALSE)) * 100</f>
        <v>175.04295238095244</v>
      </c>
      <c r="AN297" s="72">
        <f>(SUMIFS('Banco de Indicadores Mun. (2)'!K:K,'Banco de Indicadores Mun. (2)'!B:B,'Banco de Indicadores - Mun. (1)'!B297,'Banco de Indicadores Mun. (2)'!A:A,'Banco de Indicadores - Mun. (1)'!A297) / VLOOKUP(D297,'Dados Base'!$B:$K,10,FALSE)) * 100</f>
        <v>62.057457142857032</v>
      </c>
      <c r="AO297" s="21">
        <v>2</v>
      </c>
      <c r="AP297" s="125">
        <v>0</v>
      </c>
      <c r="AQ297" s="143">
        <v>4</v>
      </c>
      <c r="AR297" s="21">
        <v>9</v>
      </c>
      <c r="AS297" s="37">
        <v>98.23</v>
      </c>
      <c r="AT297" s="37">
        <v>98.23</v>
      </c>
      <c r="AU297" s="37">
        <v>96.142593363801765</v>
      </c>
      <c r="AV297" s="20">
        <v>9.9734499999999997</v>
      </c>
      <c r="AW297" s="21">
        <v>16</v>
      </c>
      <c r="AX297" s="21">
        <v>5</v>
      </c>
      <c r="AY297" s="21"/>
    </row>
    <row r="298" spans="1:51" ht="15" x14ac:dyDescent="0.25">
      <c r="A298" s="144">
        <v>2017</v>
      </c>
      <c r="B298" s="77" t="s">
        <v>298</v>
      </c>
      <c r="C298" s="78">
        <v>21</v>
      </c>
      <c r="D298" s="77">
        <v>3526001</v>
      </c>
      <c r="E298" s="78">
        <v>352600121</v>
      </c>
      <c r="F298" s="78" t="str">
        <f t="shared" si="9"/>
        <v>3526001212017</v>
      </c>
      <c r="G298" s="79">
        <v>0.78379814683671167</v>
      </c>
      <c r="H298" s="80">
        <f t="shared" si="8"/>
        <v>19666</v>
      </c>
      <c r="I298" s="81">
        <v>16571</v>
      </c>
      <c r="J298" s="82">
        <v>3095</v>
      </c>
      <c r="K298" s="83">
        <f>(H298)/VLOOKUP(D298,'Dados Base'!$B:$K,6,FALSE)</f>
        <v>33.741678676823824</v>
      </c>
      <c r="L298" s="84">
        <v>84.26</v>
      </c>
      <c r="M298" s="85" t="s">
        <v>702</v>
      </c>
      <c r="N298" s="86">
        <v>0.745</v>
      </c>
      <c r="O298" s="87" t="s">
        <v>691</v>
      </c>
      <c r="P298" s="87" t="s">
        <v>691</v>
      </c>
      <c r="Q298" s="87" t="s">
        <v>691</v>
      </c>
      <c r="R298" s="87" t="s">
        <v>691</v>
      </c>
      <c r="S298" s="87" t="s">
        <v>691</v>
      </c>
      <c r="T298" s="87" t="s">
        <v>691</v>
      </c>
      <c r="U298" s="87" t="s">
        <v>691</v>
      </c>
      <c r="V298" s="87" t="s">
        <v>691</v>
      </c>
      <c r="W298" s="87" t="s">
        <v>691</v>
      </c>
      <c r="X298" s="21"/>
      <c r="Y298" s="21">
        <v>11.72</v>
      </c>
      <c r="Z298" s="10">
        <v>658.56519720000006</v>
      </c>
      <c r="AA298" s="10">
        <v>245.23280279999997</v>
      </c>
      <c r="AB298" s="21">
        <v>2</v>
      </c>
      <c r="AC298" s="21">
        <v>0</v>
      </c>
      <c r="AD298" s="153">
        <f>VLOOKUP(D298,'Dados Base'!$B:$K,9,FALSE)*31536000/VLOOKUP($F298,F:H,MATCH(H297,F297:AF297,0),FALSE)</f>
        <v>6927.4646598189765</v>
      </c>
      <c r="AE298" s="153">
        <f>VLOOKUP(D298,'Dados Base'!$B:$K,10,FALSE)*31536000/VLOOKUP($F298,F:H,MATCH(H297,F297:AF297,0),FALSE)</f>
        <v>833.86148683006206</v>
      </c>
      <c r="AF298" s="21"/>
      <c r="AG298" s="21"/>
      <c r="AH298" s="21"/>
      <c r="AI298" s="21"/>
      <c r="AJ298" s="21"/>
      <c r="AK298" s="72">
        <f>(SUMIFS('Banco de Indicadores Mun. (2)'!I:I,'Banco de Indicadores Mun. (2)'!B:B,'Banco de Indicadores - Mun. (1)'!B298,'Banco de Indicadores Mun. (2)'!A:A,'Banco de Indicadores - Mun. (1)'!A298) / VLOOKUP(D298,'Dados Base'!$B:$K,8,FALSE)) * 100</f>
        <v>18.387085561497322</v>
      </c>
      <c r="AL298" s="72">
        <f>(SUMIFS('Banco de Indicadores Mun. (2)'!I:I,'Banco de Indicadores Mun. (2)'!B:B,'Banco de Indicadores - Mun. (1)'!B298,'Banco de Indicadores Mun. (2)'!A:A,'Banco de Indicadores - Mun. (1)'!A298) / VLOOKUP(D298,'Dados Base'!$B:$K,9,FALSE)) * 100</f>
        <v>7.9592245370370351</v>
      </c>
      <c r="AM298" s="72">
        <f>(SUMIFS('Banco de Indicadores Mun. (2)'!J:J,'Banco de Indicadores Mun. (2)'!B:B,'Banco de Indicadores - Mun. (1)'!B298,'Banco de Indicadores Mun. (2)'!A:A,'Banco de Indicadores - Mun. (1)'!A298) / VLOOKUP(D298,'Dados Base'!$B:$K,7,FALSE)) * 100</f>
        <v>18.136703703703702</v>
      </c>
      <c r="AN298" s="72">
        <f>(SUMIFS('Banco de Indicadores Mun. (2)'!K:K,'Banco de Indicadores Mun. (2)'!B:B,'Banco de Indicadores - Mun. (1)'!B298,'Banco de Indicadores Mun. (2)'!A:A,'Banco de Indicadores - Mun. (1)'!A298) / VLOOKUP(D298,'Dados Base'!$B:$K,10,FALSE)) * 100</f>
        <v>19.037115384615372</v>
      </c>
      <c r="AO298" s="21">
        <v>0</v>
      </c>
      <c r="AP298" s="125">
        <v>0</v>
      </c>
      <c r="AQ298" s="143">
        <v>0</v>
      </c>
      <c r="AR298" s="21">
        <v>9</v>
      </c>
      <c r="AS298" s="37">
        <v>99.14</v>
      </c>
      <c r="AT298" s="37">
        <v>99.14</v>
      </c>
      <c r="AU298" s="37">
        <v>72.86641453068053</v>
      </c>
      <c r="AV298" s="20">
        <v>7.9235135000000003</v>
      </c>
      <c r="AW298" s="21">
        <v>0</v>
      </c>
      <c r="AX298" s="21">
        <v>0</v>
      </c>
      <c r="AY298" s="21"/>
    </row>
    <row r="299" spans="1:51" ht="15" x14ac:dyDescent="0.25">
      <c r="A299" s="144">
        <v>2017</v>
      </c>
      <c r="B299" s="77" t="s">
        <v>299</v>
      </c>
      <c r="C299" s="78">
        <v>11</v>
      </c>
      <c r="D299" s="77">
        <v>3526100</v>
      </c>
      <c r="E299" s="78">
        <v>352610011</v>
      </c>
      <c r="F299" s="78" t="str">
        <f t="shared" si="9"/>
        <v>3526100112017</v>
      </c>
      <c r="G299" s="79">
        <v>-0.49629716470993568</v>
      </c>
      <c r="H299" s="80">
        <f t="shared" si="8"/>
        <v>18878</v>
      </c>
      <c r="I299" s="81">
        <v>12214</v>
      </c>
      <c r="J299" s="82">
        <v>6664</v>
      </c>
      <c r="K299" s="83">
        <f>(H299)/VLOOKUP(D299,'Dados Base'!$B:$K,6,FALSE)</f>
        <v>22.995030208536345</v>
      </c>
      <c r="L299" s="84">
        <v>64.7</v>
      </c>
      <c r="M299" s="85" t="s">
        <v>702</v>
      </c>
      <c r="N299" s="86">
        <v>0.7</v>
      </c>
      <c r="O299" s="87" t="s">
        <v>691</v>
      </c>
      <c r="P299" s="87" t="s">
        <v>691</v>
      </c>
      <c r="Q299" s="87" t="s">
        <v>691</v>
      </c>
      <c r="R299" s="87" t="s">
        <v>691</v>
      </c>
      <c r="S299" s="87" t="s">
        <v>691</v>
      </c>
      <c r="T299" s="87" t="s">
        <v>691</v>
      </c>
      <c r="U299" s="87" t="s">
        <v>691</v>
      </c>
      <c r="V299" s="87" t="s">
        <v>691</v>
      </c>
      <c r="W299" s="87" t="s">
        <v>691</v>
      </c>
      <c r="X299" s="21"/>
      <c r="Y299" s="21">
        <v>8.4700000000000006</v>
      </c>
      <c r="Z299" s="10">
        <v>291.79352131199994</v>
      </c>
      <c r="AA299" s="10">
        <v>361.87647868800002</v>
      </c>
      <c r="AB299" s="21">
        <v>4</v>
      </c>
      <c r="AC299" s="21">
        <v>0</v>
      </c>
      <c r="AD299" s="153">
        <f>VLOOKUP(D299,'Dados Base'!$B:$K,9,FALSE)*31536000/VLOOKUP($F299,F:H,MATCH(H298,F298:AF298,0),FALSE)</f>
        <v>41261.743828795421</v>
      </c>
      <c r="AE299" s="153">
        <f>VLOOKUP(D299,'Dados Base'!$B:$K,10,FALSE)*31536000/VLOOKUP($F299,F:H,MATCH(H298,F298:AF298,0),FALSE)</f>
        <v>5345.6510223540618</v>
      </c>
      <c r="AF299" s="21"/>
      <c r="AG299" s="21"/>
      <c r="AH299" s="21"/>
      <c r="AI299" s="21"/>
      <c r="AJ299" s="21"/>
      <c r="AK299" s="72">
        <f>(SUMIFS('Banco de Indicadores Mun. (2)'!I:I,'Banco de Indicadores Mun. (2)'!B:B,'Banco de Indicadores - Mun. (1)'!B299,'Banco de Indicadores Mun. (2)'!A:A,'Banco de Indicadores - Mun. (1)'!A299) / VLOOKUP(D299,'Dados Base'!$B:$K,8,FALSE)) * 100</f>
        <v>1.9459480519480523</v>
      </c>
      <c r="AL299" s="72">
        <f>(SUMIFS('Banco de Indicadores Mun. (2)'!I:I,'Banco de Indicadores Mun. (2)'!B:B,'Banco de Indicadores - Mun. (1)'!B299,'Banco de Indicadores Mun. (2)'!A:A,'Banco de Indicadores - Mun. (1)'!A299) / VLOOKUP(D299,'Dados Base'!$B:$K,9,FALSE)) * 100</f>
        <v>0.84928421052631597</v>
      </c>
      <c r="AM299" s="72">
        <f>(SUMIFS('Banco de Indicadores Mun. (2)'!J:J,'Banco de Indicadores Mun. (2)'!B:B,'Banco de Indicadores - Mun. (1)'!B299,'Banco de Indicadores Mun. (2)'!A:A,'Banco de Indicadores - Mun. (1)'!A299) / VLOOKUP(D299,'Dados Base'!$B:$K,7,FALSE)) * 100</f>
        <v>2.6992783641160956</v>
      </c>
      <c r="AN299" s="72">
        <f>(SUMIFS('Banco de Indicadores Mun. (2)'!K:K,'Banco de Indicadores Mun. (2)'!B:B,'Banco de Indicadores - Mun. (1)'!B299,'Banco de Indicadores Mun. (2)'!A:A,'Banco de Indicadores - Mun. (1)'!A299) / VLOOKUP(D299,'Dados Base'!$B:$K,10,FALSE)) * 100</f>
        <v>0.16149687500000004</v>
      </c>
      <c r="AO299" s="21">
        <v>0</v>
      </c>
      <c r="AP299" s="125">
        <v>0</v>
      </c>
      <c r="AQ299" s="143">
        <v>0</v>
      </c>
      <c r="AR299" s="21">
        <v>9.4</v>
      </c>
      <c r="AS299" s="37">
        <v>73.680000000000007</v>
      </c>
      <c r="AT299" s="37">
        <v>70.143360000000001</v>
      </c>
      <c r="AU299" s="37">
        <v>44.639270780669143</v>
      </c>
      <c r="AV299" s="20">
        <v>5.9345859009696103</v>
      </c>
      <c r="AW299" s="21">
        <v>1</v>
      </c>
      <c r="AX299" s="21">
        <v>0</v>
      </c>
      <c r="AY299" s="21"/>
    </row>
    <row r="300" spans="1:51" ht="15" x14ac:dyDescent="0.25">
      <c r="A300" s="144">
        <v>2017</v>
      </c>
      <c r="B300" s="77" t="s">
        <v>300</v>
      </c>
      <c r="C300" s="78">
        <v>11</v>
      </c>
      <c r="D300" s="77">
        <v>3526209</v>
      </c>
      <c r="E300" s="78">
        <v>352620911</v>
      </c>
      <c r="F300" s="78" t="str">
        <f t="shared" si="9"/>
        <v>3526209112017</v>
      </c>
      <c r="G300" s="79">
        <v>0.53798492523478014</v>
      </c>
      <c r="H300" s="80">
        <f t="shared" si="8"/>
        <v>29862</v>
      </c>
      <c r="I300" s="81">
        <v>24972</v>
      </c>
      <c r="J300" s="82">
        <v>4890</v>
      </c>
      <c r="K300" s="83">
        <f>(H300)/VLOOKUP(D300,'Dados Base'!$B:$K,6,FALSE)</f>
        <v>57.250766871165645</v>
      </c>
      <c r="L300" s="84">
        <v>83.62</v>
      </c>
      <c r="M300" s="85" t="s">
        <v>702</v>
      </c>
      <c r="N300" s="86">
        <v>0.70899999999999996</v>
      </c>
      <c r="O300" s="87" t="s">
        <v>691</v>
      </c>
      <c r="P300" s="87" t="s">
        <v>691</v>
      </c>
      <c r="Q300" s="87" t="s">
        <v>691</v>
      </c>
      <c r="R300" s="87" t="s">
        <v>691</v>
      </c>
      <c r="S300" s="87" t="s">
        <v>691</v>
      </c>
      <c r="T300" s="87" t="s">
        <v>691</v>
      </c>
      <c r="U300" s="87" t="s">
        <v>691</v>
      </c>
      <c r="V300" s="87" t="s">
        <v>691</v>
      </c>
      <c r="W300" s="87" t="s">
        <v>691</v>
      </c>
      <c r="X300" s="21"/>
      <c r="Y300" s="21">
        <v>16.809999999999999</v>
      </c>
      <c r="Z300" s="10">
        <v>200.05122959999994</v>
      </c>
      <c r="AA300" s="10">
        <v>1096.5967704</v>
      </c>
      <c r="AB300" s="21">
        <v>4</v>
      </c>
      <c r="AC300" s="21">
        <v>1</v>
      </c>
      <c r="AD300" s="153">
        <f>VLOOKUP(D300,'Dados Base'!$B:$K,9,FALSE)*31536000/VLOOKUP($F300,F:H,MATCH(H299,F299:AF299,0),FALSE)</f>
        <v>16749.077757685354</v>
      </c>
      <c r="AE300" s="153">
        <f>VLOOKUP(D300,'Dados Base'!$B:$K,10,FALSE)*31536000/VLOOKUP($F300,F:H,MATCH(H299,F299:AF299,0),FALSE)</f>
        <v>2164.918625678119</v>
      </c>
      <c r="AF300" s="21"/>
      <c r="AG300" s="21"/>
      <c r="AH300" s="21"/>
      <c r="AI300" s="21"/>
      <c r="AJ300" s="21"/>
      <c r="AK300" s="72">
        <f>(SUMIFS('Banco de Indicadores Mun. (2)'!I:I,'Banco de Indicadores Mun. (2)'!B:B,'Banco de Indicadores - Mun. (1)'!B300,'Banco de Indicadores Mun. (2)'!A:A,'Banco de Indicadores - Mun. (1)'!A300) / VLOOKUP(D300,'Dados Base'!$B:$K,8,FALSE)) * 100</f>
        <v>1.0474205202312137</v>
      </c>
      <c r="AL300" s="72">
        <f>(SUMIFS('Banco de Indicadores Mun. (2)'!I:I,'Banco de Indicadores Mun. (2)'!B:B,'Banco de Indicadores - Mun. (1)'!B300,'Banco de Indicadores Mun. (2)'!A:A,'Banco de Indicadores - Mun. (1)'!A300) / VLOOKUP(D300,'Dados Base'!$B:$K,9,FALSE)) * 100</f>
        <v>0.45700819672131143</v>
      </c>
      <c r="AM300" s="72">
        <f>(SUMIFS('Banco de Indicadores Mun. (2)'!J:J,'Banco de Indicadores Mun. (2)'!B:B,'Banco de Indicadores - Mun. (1)'!B300,'Banco de Indicadores Mun. (2)'!A:A,'Banco de Indicadores - Mun. (1)'!A300) / VLOOKUP(D300,'Dados Base'!$B:$K,7,FALSE)) * 100</f>
        <v>1.266425051334702</v>
      </c>
      <c r="AN300" s="72">
        <f>(SUMIFS('Banco de Indicadores Mun. (2)'!K:K,'Banco de Indicadores Mun. (2)'!B:B,'Banco de Indicadores - Mun. (1)'!B300,'Banco de Indicadores Mun. (2)'!A:A,'Banco de Indicadores - Mun. (1)'!A300) / VLOOKUP(D300,'Dados Base'!$B:$K,10,FALSE)) * 100</f>
        <v>0.52715121951219535</v>
      </c>
      <c r="AO300" s="21">
        <v>0</v>
      </c>
      <c r="AP300" s="125">
        <v>0</v>
      </c>
      <c r="AQ300" s="143">
        <v>0</v>
      </c>
      <c r="AR300" s="21">
        <v>8.5</v>
      </c>
      <c r="AS300" s="37">
        <v>16.77</v>
      </c>
      <c r="AT300" s="37">
        <v>16.770000000000003</v>
      </c>
      <c r="AU300" s="37">
        <v>15.42833749791771</v>
      </c>
      <c r="AV300" s="20">
        <v>3.2543959999999998</v>
      </c>
      <c r="AW300" s="21">
        <v>0</v>
      </c>
      <c r="AX300" s="21">
        <v>1</v>
      </c>
      <c r="AY300" s="21"/>
    </row>
    <row r="301" spans="1:51" ht="15" x14ac:dyDescent="0.25">
      <c r="A301" s="144">
        <v>2017</v>
      </c>
      <c r="B301" s="77" t="s">
        <v>301</v>
      </c>
      <c r="C301" s="78">
        <v>2</v>
      </c>
      <c r="D301" s="77">
        <v>3526308</v>
      </c>
      <c r="E301" s="78">
        <v>35263082</v>
      </c>
      <c r="F301" s="78" t="str">
        <f t="shared" si="9"/>
        <v>352630822017</v>
      </c>
      <c r="G301" s="79">
        <v>-0.12366190732421289</v>
      </c>
      <c r="H301" s="80">
        <f t="shared" si="8"/>
        <v>4819</v>
      </c>
      <c r="I301" s="81">
        <v>3335</v>
      </c>
      <c r="J301" s="82">
        <v>1484</v>
      </c>
      <c r="K301" s="83">
        <f>(H301)/VLOOKUP(D301,'Dados Base'!$B:$K,6,FALSE)</f>
        <v>18.830103157236639</v>
      </c>
      <c r="L301" s="84">
        <v>69.209999999999994</v>
      </c>
      <c r="M301" s="85" t="s">
        <v>702</v>
      </c>
      <c r="N301" s="86">
        <v>0.69299999999999995</v>
      </c>
      <c r="O301" s="87" t="s">
        <v>691</v>
      </c>
      <c r="P301" s="87" t="s">
        <v>691</v>
      </c>
      <c r="Q301" s="87" t="s">
        <v>691</v>
      </c>
      <c r="R301" s="87" t="s">
        <v>691</v>
      </c>
      <c r="S301" s="87" t="s">
        <v>691</v>
      </c>
      <c r="T301" s="87" t="s">
        <v>691</v>
      </c>
      <c r="U301" s="87" t="s">
        <v>691</v>
      </c>
      <c r="V301" s="87" t="s">
        <v>691</v>
      </c>
      <c r="W301" s="87" t="s">
        <v>691</v>
      </c>
      <c r="X301" s="21"/>
      <c r="Y301" s="21">
        <v>2.2400000000000002</v>
      </c>
      <c r="Z301" s="10">
        <v>140.2123824</v>
      </c>
      <c r="AA301" s="10">
        <v>32.803617599999995</v>
      </c>
      <c r="AB301" s="21">
        <v>0</v>
      </c>
      <c r="AC301" s="21">
        <v>0</v>
      </c>
      <c r="AD301" s="153">
        <f>VLOOKUP(D301,'Dados Base'!$B:$K,9,FALSE)*31536000/VLOOKUP($F301,F:H,MATCH(H300,F300:AF300,0),FALSE)</f>
        <v>25325.652625025938</v>
      </c>
      <c r="AE301" s="153">
        <f>VLOOKUP(D301,'Dados Base'!$B:$K,10,FALSE)*31536000/VLOOKUP($F301,F:H,MATCH(H300,F300:AF300,0),FALSE)</f>
        <v>2552.1975513592024</v>
      </c>
      <c r="AF301" s="21"/>
      <c r="AG301" s="21"/>
      <c r="AH301" s="21"/>
      <c r="AI301" s="21"/>
      <c r="AJ301" s="21"/>
      <c r="AK301" s="72">
        <f>(SUMIFS('Banco de Indicadores Mun. (2)'!I:I,'Banco de Indicadores Mun. (2)'!B:B,'Banco de Indicadores - Mun. (1)'!B301,'Banco de Indicadores Mun. (2)'!A:A,'Banco de Indicadores - Mun. (1)'!A301) / VLOOKUP(D301,'Dados Base'!$B:$K,8,FALSE)) * 100</f>
        <v>2.5908502994011982</v>
      </c>
      <c r="AL301" s="72">
        <f>(SUMIFS('Banco de Indicadores Mun. (2)'!I:I,'Banco de Indicadores Mun. (2)'!B:B,'Banco de Indicadores - Mun. (1)'!B301,'Banco de Indicadores Mun. (2)'!A:A,'Banco de Indicadores - Mun. (1)'!A301) / VLOOKUP(D301,'Dados Base'!$B:$K,9,FALSE)) * 100</f>
        <v>1.1180155038759692</v>
      </c>
      <c r="AM301" s="72">
        <f>(SUMIFS('Banco de Indicadores Mun. (2)'!J:J,'Banco de Indicadores Mun. (2)'!B:B,'Banco de Indicadores - Mun. (1)'!B301,'Banco de Indicadores Mun. (2)'!A:A,'Banco de Indicadores - Mun. (1)'!A301) / VLOOKUP(D301,'Dados Base'!$B:$K,7,FALSE)) * 100</f>
        <v>3.3801796875000005</v>
      </c>
      <c r="AN301" s="72">
        <f>(SUMIFS('Banco de Indicadores Mun. (2)'!K:K,'Banco de Indicadores Mun. (2)'!B:B,'Banco de Indicadores - Mun. (1)'!B301,'Banco de Indicadores Mun. (2)'!A:A,'Banco de Indicadores - Mun. (1)'!A301) / VLOOKUP(D301,'Dados Base'!$B:$K,10,FALSE)) * 100</f>
        <v>2.3076923076923082E-4</v>
      </c>
      <c r="AO301" s="21">
        <v>0</v>
      </c>
      <c r="AP301" s="125">
        <v>0</v>
      </c>
      <c r="AQ301" s="143">
        <v>0</v>
      </c>
      <c r="AR301" s="21">
        <v>10</v>
      </c>
      <c r="AS301" s="37">
        <v>87.14</v>
      </c>
      <c r="AT301" s="37">
        <v>87.14</v>
      </c>
      <c r="AU301" s="37">
        <v>81.040124843945065</v>
      </c>
      <c r="AV301" s="20">
        <v>9.5070999999999994</v>
      </c>
      <c r="AW301" s="21">
        <v>0</v>
      </c>
      <c r="AX301" s="21">
        <v>0</v>
      </c>
      <c r="AY301" s="21"/>
    </row>
    <row r="302" spans="1:51" ht="15" x14ac:dyDescent="0.25">
      <c r="A302" s="144">
        <v>2017</v>
      </c>
      <c r="B302" s="77" t="s">
        <v>302</v>
      </c>
      <c r="C302" s="78">
        <v>10</v>
      </c>
      <c r="D302" s="77">
        <v>3526407</v>
      </c>
      <c r="E302" s="78">
        <v>352640710</v>
      </c>
      <c r="F302" s="78" t="str">
        <f t="shared" si="9"/>
        <v>3526407102017</v>
      </c>
      <c r="G302" s="79">
        <v>1.0601289768996214</v>
      </c>
      <c r="H302" s="80">
        <f t="shared" si="8"/>
        <v>27077</v>
      </c>
      <c r="I302" s="81">
        <v>24442</v>
      </c>
      <c r="J302" s="82">
        <v>2635</v>
      </c>
      <c r="K302" s="83">
        <f>(H302)/VLOOKUP(D302,'Dados Base'!$B:$K,6,FALSE)</f>
        <v>70.009825214603367</v>
      </c>
      <c r="L302" s="84">
        <v>90.27</v>
      </c>
      <c r="M302" s="85" t="s">
        <v>702</v>
      </c>
      <c r="N302" s="86">
        <v>0.72899999999999998</v>
      </c>
      <c r="O302" s="87" t="s">
        <v>691</v>
      </c>
      <c r="P302" s="87" t="s">
        <v>691</v>
      </c>
      <c r="Q302" s="87" t="s">
        <v>691</v>
      </c>
      <c r="R302" s="87" t="s">
        <v>691</v>
      </c>
      <c r="S302" s="87" t="s">
        <v>691</v>
      </c>
      <c r="T302" s="87" t="s">
        <v>691</v>
      </c>
      <c r="U302" s="87" t="s">
        <v>691</v>
      </c>
      <c r="V302" s="87" t="s">
        <v>691</v>
      </c>
      <c r="W302" s="87" t="s">
        <v>691</v>
      </c>
      <c r="X302" s="21"/>
      <c r="Y302" s="21">
        <v>17.48</v>
      </c>
      <c r="Z302" s="10">
        <v>1083.1342950000001</v>
      </c>
      <c r="AA302" s="10">
        <v>265.51570500000003</v>
      </c>
      <c r="AB302" s="21">
        <v>4</v>
      </c>
      <c r="AC302" s="21">
        <v>0</v>
      </c>
      <c r="AD302" s="153">
        <f>VLOOKUP(D302,'Dados Base'!$B:$K,9,FALSE)*31536000/VLOOKUP($F302,F:H,MATCH(H301,F301:AF301,0),FALSE)</f>
        <v>4006.4940724600215</v>
      </c>
      <c r="AE302" s="153">
        <f>VLOOKUP(D302,'Dados Base'!$B:$K,10,FALSE)*31536000/VLOOKUP($F302,F:H,MATCH(H301,F301:AF301,0),FALSE)</f>
        <v>593.98603981238693</v>
      </c>
      <c r="AF302" s="21"/>
      <c r="AG302" s="21"/>
      <c r="AH302" s="21"/>
      <c r="AI302" s="21"/>
      <c r="AJ302" s="21"/>
      <c r="AK302" s="72">
        <f>(SUMIFS('Banco de Indicadores Mun. (2)'!I:I,'Banco de Indicadores Mun. (2)'!B:B,'Banco de Indicadores - Mun. (1)'!B302,'Banco de Indicadores Mun. (2)'!A:A,'Banco de Indicadores - Mun. (1)'!A302) / VLOOKUP(D302,'Dados Base'!$B:$K,8,FALSE)) * 100</f>
        <v>18.042853658536583</v>
      </c>
      <c r="AL302" s="72">
        <f>(SUMIFS('Banco de Indicadores Mun. (2)'!I:I,'Banco de Indicadores Mun. (2)'!B:B,'Banco de Indicadores - Mun. (1)'!B302,'Banco de Indicadores Mun. (2)'!A:A,'Banco de Indicadores - Mun. (1)'!A302) / VLOOKUP(D302,'Dados Base'!$B:$K,9,FALSE)) * 100</f>
        <v>6.4513691860465103</v>
      </c>
      <c r="AM302" s="72">
        <f>(SUMIFS('Banco de Indicadores Mun. (2)'!J:J,'Banco de Indicadores Mun. (2)'!B:B,'Banco de Indicadores - Mun. (1)'!B302,'Banco de Indicadores Mun. (2)'!A:A,'Banco de Indicadores - Mun. (1)'!A302) / VLOOKUP(D302,'Dados Base'!$B:$K,7,FALSE)) * 100</f>
        <v>29.736305555555553</v>
      </c>
      <c r="AN302" s="72">
        <f>(SUMIFS('Banco de Indicadores Mun. (2)'!K:K,'Banco de Indicadores Mun. (2)'!B:B,'Banco de Indicadores - Mun. (1)'!B302,'Banco de Indicadores Mun. (2)'!A:A,'Banco de Indicadores - Mun. (1)'!A302) / VLOOKUP(D302,'Dados Base'!$B:$K,10,FALSE)) * 100</f>
        <v>1.5344509803921567</v>
      </c>
      <c r="AO302" s="21">
        <v>0</v>
      </c>
      <c r="AP302" s="125">
        <v>0</v>
      </c>
      <c r="AQ302" s="143">
        <v>0</v>
      </c>
      <c r="AR302" s="21">
        <v>9.8000000000000007</v>
      </c>
      <c r="AS302" s="37">
        <v>95.27</v>
      </c>
      <c r="AT302" s="37">
        <v>95.269999999999982</v>
      </c>
      <c r="AU302" s="37">
        <v>80.31248248248248</v>
      </c>
      <c r="AV302" s="20">
        <v>9.7290500000000009</v>
      </c>
      <c r="AW302" s="21">
        <v>0</v>
      </c>
      <c r="AX302" s="21">
        <v>0</v>
      </c>
      <c r="AY302" s="21"/>
    </row>
    <row r="303" spans="1:51" ht="15" x14ac:dyDescent="0.25">
      <c r="A303" s="144">
        <v>2017</v>
      </c>
      <c r="B303" s="77" t="s">
        <v>303</v>
      </c>
      <c r="C303" s="78">
        <v>19</v>
      </c>
      <c r="D303" s="77">
        <v>3526506</v>
      </c>
      <c r="E303" s="78">
        <v>352650619</v>
      </c>
      <c r="F303" s="78" t="str">
        <f t="shared" si="9"/>
        <v>3526506192017</v>
      </c>
      <c r="G303" s="79">
        <v>1.122283074518915</v>
      </c>
      <c r="H303" s="80">
        <f t="shared" si="8"/>
        <v>8570</v>
      </c>
      <c r="I303" s="81">
        <v>4183</v>
      </c>
      <c r="J303" s="82">
        <v>4387</v>
      </c>
      <c r="K303" s="83">
        <f>(H303)/VLOOKUP(D303,'Dados Base'!$B:$K,6,FALSE)</f>
        <v>15.913986481467727</v>
      </c>
      <c r="L303" s="84">
        <v>48.81</v>
      </c>
      <c r="M303" s="85" t="s">
        <v>702</v>
      </c>
      <c r="N303" s="86">
        <v>0.72099999999999997</v>
      </c>
      <c r="O303" s="87" t="s">
        <v>691</v>
      </c>
      <c r="P303" s="87" t="s">
        <v>691</v>
      </c>
      <c r="Q303" s="87" t="s">
        <v>691</v>
      </c>
      <c r="R303" s="87" t="s">
        <v>691</v>
      </c>
      <c r="S303" s="87" t="s">
        <v>691</v>
      </c>
      <c r="T303" s="87" t="s">
        <v>691</v>
      </c>
      <c r="U303" s="87" t="s">
        <v>691</v>
      </c>
      <c r="V303" s="87" t="s">
        <v>691</v>
      </c>
      <c r="W303" s="87" t="s">
        <v>691</v>
      </c>
      <c r="X303" s="21"/>
      <c r="Y303" s="21">
        <v>3.81</v>
      </c>
      <c r="Z303" s="10">
        <v>249.92549999999997</v>
      </c>
      <c r="AA303" s="10">
        <v>44.104500000000002</v>
      </c>
      <c r="AB303" s="21">
        <v>0</v>
      </c>
      <c r="AC303" s="21">
        <v>0</v>
      </c>
      <c r="AD303" s="153">
        <f>VLOOKUP(D303,'Dados Base'!$B:$K,9,FALSE)*31536000/VLOOKUP($F303,F:H,MATCH(H302,F302:AF302,0),FALSE)</f>
        <v>14167.281213535589</v>
      </c>
      <c r="AE303" s="153">
        <f>VLOOKUP(D303,'Dados Base'!$B:$K,10,FALSE)*31536000/VLOOKUP($F303,F:H,MATCH(H302,F302:AF302,0),FALSE)</f>
        <v>1398.3290548424734</v>
      </c>
      <c r="AF303" s="21"/>
      <c r="AG303" s="21"/>
      <c r="AH303" s="21"/>
      <c r="AI303" s="21"/>
      <c r="AJ303" s="21"/>
      <c r="AK303" s="72">
        <f>(SUMIFS('Banco de Indicadores Mun. (2)'!I:I,'Banco de Indicadores Mun. (2)'!B:B,'Banco de Indicadores - Mun. (1)'!B303,'Banco de Indicadores Mun. (2)'!A:A,'Banco de Indicadores - Mun. (1)'!A303) / VLOOKUP(D303,'Dados Base'!$B:$K,8,FALSE)) * 100</f>
        <v>0.75421428571428584</v>
      </c>
      <c r="AL303" s="72">
        <f>(SUMIFS('Banco de Indicadores Mun. (2)'!I:I,'Banco de Indicadores Mun. (2)'!B:B,'Banco de Indicadores - Mun. (1)'!B303,'Banco de Indicadores Mun. (2)'!A:A,'Banco de Indicadores - Mun. (1)'!A303) / VLOOKUP(D303,'Dados Base'!$B:$K,9,FALSE)) * 100</f>
        <v>0.27425974025974026</v>
      </c>
      <c r="AM303" s="72">
        <f>(SUMIFS('Banco de Indicadores Mun. (2)'!J:J,'Banco de Indicadores Mun. (2)'!B:B,'Banco de Indicadores - Mun. (1)'!B303,'Banco de Indicadores Mun. (2)'!A:A,'Banco de Indicadores - Mun. (1)'!A303) / VLOOKUP(D303,'Dados Base'!$B:$K,7,FALSE)) * 100</f>
        <v>0</v>
      </c>
      <c r="AN303" s="72">
        <f>(SUMIFS('Banco de Indicadores Mun. (2)'!K:K,'Banco de Indicadores Mun. (2)'!B:B,'Banco de Indicadores - Mun. (1)'!B303,'Banco de Indicadores Mun. (2)'!A:A,'Banco de Indicadores - Mun. (1)'!A303) / VLOOKUP(D303,'Dados Base'!$B:$K,10,FALSE)) * 100</f>
        <v>2.778684210526317</v>
      </c>
      <c r="AO303" s="21">
        <v>0</v>
      </c>
      <c r="AP303" s="125">
        <v>0</v>
      </c>
      <c r="AQ303" s="143">
        <v>0</v>
      </c>
      <c r="AR303" s="21">
        <v>9</v>
      </c>
      <c r="AS303" s="37">
        <v>100</v>
      </c>
      <c r="AT303" s="37">
        <v>100</v>
      </c>
      <c r="AU303" s="37">
        <v>85</v>
      </c>
      <c r="AV303" s="20">
        <v>9.6999999999999993</v>
      </c>
      <c r="AW303" s="21">
        <v>0</v>
      </c>
      <c r="AX303" s="21">
        <v>0</v>
      </c>
      <c r="AY303" s="21"/>
    </row>
    <row r="304" spans="1:51" ht="15" x14ac:dyDescent="0.25">
      <c r="A304" s="144">
        <v>2017</v>
      </c>
      <c r="B304" s="77" t="s">
        <v>304</v>
      </c>
      <c r="C304" s="78">
        <v>2</v>
      </c>
      <c r="D304" s="77">
        <v>3526605</v>
      </c>
      <c r="E304" s="78">
        <v>35266052</v>
      </c>
      <c r="F304" s="78" t="str">
        <f t="shared" si="9"/>
        <v>352660522017</v>
      </c>
      <c r="G304" s="79">
        <v>0.84106338732914399</v>
      </c>
      <c r="H304" s="80">
        <f t="shared" si="8"/>
        <v>6995</v>
      </c>
      <c r="I304" s="81">
        <v>6539</v>
      </c>
      <c r="J304" s="82">
        <v>456</v>
      </c>
      <c r="K304" s="83">
        <f>(H304)/VLOOKUP(D304,'Dados Base'!$B:$K,6,FALSE)</f>
        <v>41.921371209397094</v>
      </c>
      <c r="L304" s="84">
        <v>93.48</v>
      </c>
      <c r="M304" s="85" t="s">
        <v>702</v>
      </c>
      <c r="N304" s="86">
        <v>0.72899999999999998</v>
      </c>
      <c r="O304" s="87" t="s">
        <v>691</v>
      </c>
      <c r="P304" s="87" t="s">
        <v>691</v>
      </c>
      <c r="Q304" s="87" t="s">
        <v>691</v>
      </c>
      <c r="R304" s="87" t="s">
        <v>691</v>
      </c>
      <c r="S304" s="87" t="s">
        <v>691</v>
      </c>
      <c r="T304" s="87" t="s">
        <v>691</v>
      </c>
      <c r="U304" s="87" t="s">
        <v>691</v>
      </c>
      <c r="V304" s="87" t="s">
        <v>691</v>
      </c>
      <c r="W304" s="87" t="s">
        <v>691</v>
      </c>
      <c r="X304" s="21"/>
      <c r="Y304" s="21">
        <v>4.59</v>
      </c>
      <c r="Z304" s="10">
        <v>38.369631830399953</v>
      </c>
      <c r="AA304" s="10">
        <v>316.03236816960003</v>
      </c>
      <c r="AB304" s="21">
        <v>1</v>
      </c>
      <c r="AC304" s="21">
        <v>0</v>
      </c>
      <c r="AD304" s="153">
        <f>VLOOKUP(D304,'Dados Base'!$B:$K,9,FALSE)*31536000/VLOOKUP($F304,F:H,MATCH(H303,F303:AF303,0),FALSE)</f>
        <v>11270.907791279486</v>
      </c>
      <c r="AE304" s="153">
        <f>VLOOKUP(D304,'Dados Base'!$B:$K,10,FALSE)*31536000/VLOOKUP($F304,F:H,MATCH(H303,F303:AF303,0),FALSE)</f>
        <v>1127.090779127949</v>
      </c>
      <c r="AF304" s="21"/>
      <c r="AG304" s="21"/>
      <c r="AH304" s="21"/>
      <c r="AI304" s="21"/>
      <c r="AJ304" s="21"/>
      <c r="AK304" s="72">
        <f>(SUMIFS('Banco de Indicadores Mun. (2)'!I:I,'Banco de Indicadores Mun. (2)'!B:B,'Banco de Indicadores - Mun. (1)'!B304,'Banco de Indicadores Mun. (2)'!A:A,'Banco de Indicadores - Mun. (1)'!A304) / VLOOKUP(D304,'Dados Base'!$B:$K,8,FALSE)) * 100</f>
        <v>4.3085185185185164</v>
      </c>
      <c r="AL304" s="72">
        <f>(SUMIFS('Banco de Indicadores Mun. (2)'!I:I,'Banco de Indicadores Mun. (2)'!B:B,'Banco de Indicadores - Mun. (1)'!B304,'Banco de Indicadores Mun. (2)'!A:A,'Banco de Indicadores - Mun. (1)'!A304) / VLOOKUP(D304,'Dados Base'!$B:$K,9,FALSE)) * 100</f>
        <v>1.8612799999999992</v>
      </c>
      <c r="AM304" s="72">
        <f>(SUMIFS('Banco de Indicadores Mun. (2)'!J:J,'Banco de Indicadores Mun. (2)'!B:B,'Banco de Indicadores - Mun. (1)'!B304,'Banco de Indicadores Mun. (2)'!A:A,'Banco de Indicadores - Mun. (1)'!A304) / VLOOKUP(D304,'Dados Base'!$B:$K,7,FALSE)) * 100</f>
        <v>5.5213493975903596</v>
      </c>
      <c r="AN304" s="72">
        <f>(SUMIFS('Banco de Indicadores Mun. (2)'!K:K,'Banco de Indicadores Mun. (2)'!B:B,'Banco de Indicadores - Mun. (1)'!B304,'Banco de Indicadores Mun. (2)'!A:A,'Banco de Indicadores - Mun. (1)'!A304) / VLOOKUP(D304,'Dados Base'!$B:$K,10,FALSE)) * 100</f>
        <v>0.28191999999999989</v>
      </c>
      <c r="AO304" s="21">
        <v>0</v>
      </c>
      <c r="AP304" s="125">
        <v>0</v>
      </c>
      <c r="AQ304" s="143">
        <v>0</v>
      </c>
      <c r="AR304" s="21">
        <v>9.8000000000000007</v>
      </c>
      <c r="AS304" s="37">
        <v>62.77</v>
      </c>
      <c r="AT304" s="37">
        <v>11.047519999999999</v>
      </c>
      <c r="AU304" s="37">
        <v>10.826584452232197</v>
      </c>
      <c r="AV304" s="20">
        <v>1.9092770239999999</v>
      </c>
      <c r="AW304" s="21">
        <v>0</v>
      </c>
      <c r="AX304" s="21">
        <v>0</v>
      </c>
      <c r="AY304" s="21"/>
    </row>
    <row r="305" spans="1:51" ht="15" x14ac:dyDescent="0.25">
      <c r="A305" s="144">
        <v>2017</v>
      </c>
      <c r="B305" s="77" t="s">
        <v>305</v>
      </c>
      <c r="C305" s="78">
        <v>9</v>
      </c>
      <c r="D305" s="77">
        <v>3526704</v>
      </c>
      <c r="E305" s="78">
        <v>35267049</v>
      </c>
      <c r="F305" s="78" t="str">
        <f t="shared" si="9"/>
        <v>352670492017</v>
      </c>
      <c r="G305" s="79">
        <v>1.0463425583377761</v>
      </c>
      <c r="H305" s="80">
        <f t="shared" si="8"/>
        <v>98284</v>
      </c>
      <c r="I305" s="81">
        <v>96490</v>
      </c>
      <c r="J305" s="82">
        <v>1794</v>
      </c>
      <c r="K305" s="83">
        <f>(H305)/VLOOKUP(D305,'Dados Base'!$B:$K,6,FALSE)</f>
        <v>243.83248982832194</v>
      </c>
      <c r="L305" s="84">
        <v>98.17</v>
      </c>
      <c r="M305" s="85" t="s">
        <v>702</v>
      </c>
      <c r="N305" s="86">
        <v>0.74399999999999999</v>
      </c>
      <c r="O305" s="87" t="s">
        <v>691</v>
      </c>
      <c r="P305" s="87" t="s">
        <v>691</v>
      </c>
      <c r="Q305" s="87" t="s">
        <v>691</v>
      </c>
      <c r="R305" s="87" t="s">
        <v>691</v>
      </c>
      <c r="S305" s="87" t="s">
        <v>691</v>
      </c>
      <c r="T305" s="87" t="s">
        <v>691</v>
      </c>
      <c r="U305" s="87" t="s">
        <v>691</v>
      </c>
      <c r="V305" s="87" t="s">
        <v>691</v>
      </c>
      <c r="W305" s="87" t="s">
        <v>691</v>
      </c>
      <c r="X305" s="21"/>
      <c r="Y305" s="21">
        <v>79.28</v>
      </c>
      <c r="Z305" s="10">
        <v>4263.7822200000001</v>
      </c>
      <c r="AA305" s="10">
        <v>1087.3477800000001</v>
      </c>
      <c r="AB305" s="21">
        <v>13</v>
      </c>
      <c r="AC305" s="21">
        <v>0</v>
      </c>
      <c r="AD305" s="153">
        <f>VLOOKUP(D305,'Dados Base'!$B:$K,9,FALSE)*31536000/VLOOKUP($F305,F:H,MATCH(H304,F304:AF304,0),FALSE)</f>
        <v>1703.7987871881487</v>
      </c>
      <c r="AE305" s="153">
        <f>VLOOKUP(D305,'Dados Base'!$B:$K,10,FALSE)*31536000/VLOOKUP($F305,F:H,MATCH(H304,F304:AF304,0),FALSE)</f>
        <v>202.14561881893286</v>
      </c>
      <c r="AF305" s="21"/>
      <c r="AG305" s="21"/>
      <c r="AH305" s="21"/>
      <c r="AI305" s="21"/>
      <c r="AJ305" s="21"/>
      <c r="AK305" s="72">
        <f>(SUMIFS('Banco de Indicadores Mun. (2)'!I:I,'Banco de Indicadores Mun. (2)'!B:B,'Banco de Indicadores - Mun. (1)'!B305,'Banco de Indicadores Mun. (2)'!A:A,'Banco de Indicadores - Mun. (1)'!A305) / VLOOKUP(D305,'Dados Base'!$B:$K,8,FALSE)) * 100</f>
        <v>13.164328124999997</v>
      </c>
      <c r="AL305" s="72">
        <f>(SUMIFS('Banco de Indicadores Mun. (2)'!I:I,'Banco de Indicadores Mun. (2)'!B:B,'Banco de Indicadores - Mun. (1)'!B305,'Banco de Indicadores Mun. (2)'!A:A,'Banco de Indicadores - Mun. (1)'!A305) / VLOOKUP(D305,'Dados Base'!$B:$K,9,FALSE)) * 100</f>
        <v>4.7599830508474561</v>
      </c>
      <c r="AM305" s="72">
        <f>(SUMIFS('Banco de Indicadores Mun. (2)'!J:J,'Banco de Indicadores Mun. (2)'!B:B,'Banco de Indicadores - Mun. (1)'!B305,'Banco de Indicadores Mun. (2)'!A:A,'Banco de Indicadores - Mun. (1)'!A305) / VLOOKUP(D305,'Dados Base'!$B:$K,7,FALSE)) * 100</f>
        <v>17.597968992248052</v>
      </c>
      <c r="AN305" s="72">
        <f>(SUMIFS('Banco de Indicadores Mun. (2)'!K:K,'Banco de Indicadores Mun. (2)'!B:B,'Banco de Indicadores - Mun. (1)'!B305,'Banco de Indicadores Mun. (2)'!A:A,'Banco de Indicadores - Mun. (1)'!A305) / VLOOKUP(D305,'Dados Base'!$B:$K,10,FALSE)) * 100</f>
        <v>4.0859206349206341</v>
      </c>
      <c r="AO305" s="21">
        <v>0</v>
      </c>
      <c r="AP305" s="125">
        <v>0</v>
      </c>
      <c r="AQ305" s="143">
        <v>0</v>
      </c>
      <c r="AR305" s="21">
        <v>1.6</v>
      </c>
      <c r="AS305" s="37">
        <v>100</v>
      </c>
      <c r="AT305" s="37">
        <v>96</v>
      </c>
      <c r="AU305" s="37">
        <v>79.680034310510109</v>
      </c>
      <c r="AV305" s="20">
        <v>8.3191999999999986</v>
      </c>
      <c r="AW305" s="21">
        <v>0</v>
      </c>
      <c r="AX305" s="21">
        <v>0</v>
      </c>
      <c r="AY305" s="21"/>
    </row>
    <row r="306" spans="1:51" ht="15" x14ac:dyDescent="0.25">
      <c r="A306" s="144">
        <v>2017</v>
      </c>
      <c r="B306" s="77" t="s">
        <v>306</v>
      </c>
      <c r="C306" s="78">
        <v>13</v>
      </c>
      <c r="D306" s="77">
        <v>3526803</v>
      </c>
      <c r="E306" s="78">
        <v>352680313</v>
      </c>
      <c r="F306" s="78" t="str">
        <f t="shared" si="9"/>
        <v>3526803132017</v>
      </c>
      <c r="G306" s="79">
        <v>0.86441054327841549</v>
      </c>
      <c r="H306" s="80">
        <f t="shared" si="8"/>
        <v>64933</v>
      </c>
      <c r="I306" s="81">
        <v>63739</v>
      </c>
      <c r="J306" s="82">
        <v>1194</v>
      </c>
      <c r="K306" s="83">
        <f>(H306)/VLOOKUP(D306,'Dados Base'!$B:$K,6,FALSE)</f>
        <v>80.776503371233801</v>
      </c>
      <c r="L306" s="84">
        <v>98.16</v>
      </c>
      <c r="M306" s="85" t="s">
        <v>702</v>
      </c>
      <c r="N306" s="86">
        <v>0.76400000000000001</v>
      </c>
      <c r="O306" s="87" t="s">
        <v>691</v>
      </c>
      <c r="P306" s="87" t="s">
        <v>691</v>
      </c>
      <c r="Q306" s="87" t="s">
        <v>691</v>
      </c>
      <c r="R306" s="87" t="s">
        <v>691</v>
      </c>
      <c r="S306" s="87" t="s">
        <v>691</v>
      </c>
      <c r="T306" s="87" t="s">
        <v>691</v>
      </c>
      <c r="U306" s="87" t="s">
        <v>691</v>
      </c>
      <c r="V306" s="87" t="s">
        <v>691</v>
      </c>
      <c r="W306" s="87" t="s">
        <v>691</v>
      </c>
      <c r="X306" s="21"/>
      <c r="Y306" s="21">
        <v>52.54</v>
      </c>
      <c r="Z306" s="10">
        <v>2206.5202980000004</v>
      </c>
      <c r="AA306" s="10">
        <v>1340.145702</v>
      </c>
      <c r="AB306" s="21">
        <v>3</v>
      </c>
      <c r="AC306" s="21">
        <v>1</v>
      </c>
      <c r="AD306" s="153">
        <f>VLOOKUP(D306,'Dados Base'!$B:$K,9,FALSE)*31536000/VLOOKUP($F306,F:H,MATCH(H305,F305:AF305,0),FALSE)</f>
        <v>3346.2652272342261</v>
      </c>
      <c r="AE306" s="153">
        <f>VLOOKUP(D306,'Dados Base'!$B:$K,10,FALSE)*31536000/VLOOKUP($F306,F:H,MATCH(H305,F305:AF305,0),FALSE)</f>
        <v>354.53898633976559</v>
      </c>
      <c r="AF306" s="21"/>
      <c r="AG306" s="21"/>
      <c r="AH306" s="21"/>
      <c r="AI306" s="21"/>
      <c r="AJ306" s="21"/>
      <c r="AK306" s="72">
        <f>(SUMIFS('Banco de Indicadores Mun. (2)'!I:I,'Banco de Indicadores Mun. (2)'!B:B,'Banco de Indicadores - Mun. (1)'!B306,'Banco de Indicadores Mun. (2)'!A:A,'Banco de Indicadores - Mun. (1)'!A306) / VLOOKUP(D306,'Dados Base'!$B:$K,8,FALSE)) * 100</f>
        <v>34.86349025069638</v>
      </c>
      <c r="AL306" s="72">
        <f>(SUMIFS('Banco de Indicadores Mun. (2)'!I:I,'Banco de Indicadores Mun. (2)'!B:B,'Banco de Indicadores - Mun. (1)'!B306,'Banco de Indicadores Mun. (2)'!A:A,'Banco de Indicadores - Mun. (1)'!A306) / VLOOKUP(D306,'Dados Base'!$B:$K,9,FALSE)) * 100</f>
        <v>18.165447024673441</v>
      </c>
      <c r="AM306" s="72">
        <f>(SUMIFS('Banco de Indicadores Mun. (2)'!J:J,'Banco de Indicadores Mun. (2)'!B:B,'Banco de Indicadores - Mun. (1)'!B306,'Banco de Indicadores Mun. (2)'!A:A,'Banco de Indicadores - Mun. (1)'!A306) / VLOOKUP(D306,'Dados Base'!$B:$K,7,FALSE)) * 100</f>
        <v>31.389006993006994</v>
      </c>
      <c r="AN306" s="72">
        <f>(SUMIFS('Banco de Indicadores Mun. (2)'!K:K,'Banco de Indicadores Mun. (2)'!B:B,'Banco de Indicadores - Mun. (1)'!B306,'Banco de Indicadores Mun. (2)'!A:A,'Banco de Indicadores - Mun. (1)'!A306) / VLOOKUP(D306,'Dados Base'!$B:$K,10,FALSE)) * 100</f>
        <v>48.475849315068501</v>
      </c>
      <c r="AO306" s="21">
        <v>0</v>
      </c>
      <c r="AP306" s="125">
        <v>0</v>
      </c>
      <c r="AQ306" s="143">
        <v>0</v>
      </c>
      <c r="AR306" s="21">
        <v>8.3000000000000007</v>
      </c>
      <c r="AS306" s="37">
        <v>98.3</v>
      </c>
      <c r="AT306" s="37">
        <v>98.3</v>
      </c>
      <c r="AU306" s="37">
        <v>62.213929871039447</v>
      </c>
      <c r="AV306" s="20">
        <v>7.3184251689822331</v>
      </c>
      <c r="AW306" s="21">
        <v>0</v>
      </c>
      <c r="AX306" s="21">
        <v>1</v>
      </c>
      <c r="AY306" s="21"/>
    </row>
    <row r="307" spans="1:51" ht="15" x14ac:dyDescent="0.25">
      <c r="A307" s="144">
        <v>2017</v>
      </c>
      <c r="B307" s="77" t="s">
        <v>307</v>
      </c>
      <c r="C307" s="78">
        <v>5</v>
      </c>
      <c r="D307" s="77">
        <v>3526902</v>
      </c>
      <c r="E307" s="78">
        <v>35269025</v>
      </c>
      <c r="F307" s="78" t="str">
        <f t="shared" si="9"/>
        <v>352690252017</v>
      </c>
      <c r="G307" s="79">
        <v>0.79759691851153391</v>
      </c>
      <c r="H307" s="80">
        <f t="shared" si="8"/>
        <v>290613</v>
      </c>
      <c r="I307" s="81">
        <v>283392</v>
      </c>
      <c r="J307" s="82">
        <v>7221</v>
      </c>
      <c r="K307" s="83">
        <f>(H307)/VLOOKUP(D307,'Dados Base'!$B:$K,6,FALSE)</f>
        <v>500.21171124651448</v>
      </c>
      <c r="L307" s="84">
        <v>97.52</v>
      </c>
      <c r="M307" s="85" t="s">
        <v>702</v>
      </c>
      <c r="N307" s="86">
        <v>0.77500000000000002</v>
      </c>
      <c r="O307" s="87" t="s">
        <v>691</v>
      </c>
      <c r="P307" s="87" t="s">
        <v>691</v>
      </c>
      <c r="Q307" s="87" t="s">
        <v>691</v>
      </c>
      <c r="R307" s="87" t="s">
        <v>691</v>
      </c>
      <c r="S307" s="87" t="s">
        <v>691</v>
      </c>
      <c r="T307" s="87" t="s">
        <v>691</v>
      </c>
      <c r="U307" s="87" t="s">
        <v>691</v>
      </c>
      <c r="V307" s="87" t="s">
        <v>691</v>
      </c>
      <c r="W307" s="87" t="s">
        <v>691</v>
      </c>
      <c r="X307" s="21"/>
      <c r="Y307" s="21">
        <v>262.74</v>
      </c>
      <c r="Z307" s="10">
        <v>8399.5325999999986</v>
      </c>
      <c r="AA307" s="10">
        <v>7364.7413999999999</v>
      </c>
      <c r="AB307" s="21">
        <v>48</v>
      </c>
      <c r="AC307" s="21">
        <v>2</v>
      </c>
      <c r="AD307" s="153">
        <f>VLOOKUP(D307,'Dados Base'!$B:$K,9,FALSE)*31536000/VLOOKUP($F307,F:H,MATCH(H306,F306:AF306,0),FALSE)</f>
        <v>766.11906556141673</v>
      </c>
      <c r="AE307" s="153">
        <f>VLOOKUP(D307,'Dados Base'!$B:$K,10,FALSE)*31536000/VLOOKUP($F307,F:H,MATCH(H306,F306:AF306,0),FALSE)</f>
        <v>102.00452147701584</v>
      </c>
      <c r="AF307" s="21"/>
      <c r="AG307" s="21"/>
      <c r="AH307" s="21"/>
      <c r="AI307" s="21"/>
      <c r="AJ307" s="21"/>
      <c r="AK307" s="72">
        <f>(SUMIFS('Banco de Indicadores Mun. (2)'!I:I,'Banco de Indicadores Mun. (2)'!B:B,'Banco de Indicadores - Mun. (1)'!B307,'Banco de Indicadores Mun. (2)'!A:A,'Banco de Indicadores - Mun. (1)'!A307) / VLOOKUP(D307,'Dados Base'!$B:$K,8,FALSE)) * 100</f>
        <v>107.53191417910446</v>
      </c>
      <c r="AL307" s="72">
        <f>(SUMIFS('Banco de Indicadores Mun. (2)'!I:I,'Banco de Indicadores Mun. (2)'!B:B,'Banco de Indicadores - Mun. (1)'!B307,'Banco de Indicadores Mun. (2)'!A:A,'Banco de Indicadores - Mun. (1)'!A307) / VLOOKUP(D307,'Dados Base'!$B:$K,9,FALSE)) * 100</f>
        <v>40.819480169971669</v>
      </c>
      <c r="AM307" s="72">
        <f>(SUMIFS('Banco de Indicadores Mun. (2)'!J:J,'Banco de Indicadores Mun. (2)'!B:B,'Banco de Indicadores - Mun. (1)'!B307,'Banco de Indicadores Mun. (2)'!A:A,'Banco de Indicadores - Mun. (1)'!A307) / VLOOKUP(D307,'Dados Base'!$B:$K,7,FALSE)) * 100</f>
        <v>140.49552873563223</v>
      </c>
      <c r="AN307" s="72">
        <f>(SUMIFS('Banco de Indicadores Mun. (2)'!K:K,'Banco de Indicadores Mun. (2)'!B:B,'Banco de Indicadores - Mun. (1)'!B307,'Banco de Indicadores Mun. (2)'!A:A,'Banco de Indicadores - Mun. (1)'!A307) / VLOOKUP(D307,'Dados Base'!$B:$K,10,FALSE)) * 100</f>
        <v>46.514159574467989</v>
      </c>
      <c r="AO307" s="21">
        <v>0</v>
      </c>
      <c r="AP307" s="125">
        <v>0</v>
      </c>
      <c r="AQ307" s="143">
        <v>0</v>
      </c>
      <c r="AR307" s="21">
        <v>8.5</v>
      </c>
      <c r="AS307" s="37">
        <v>100</v>
      </c>
      <c r="AT307" s="37">
        <v>100</v>
      </c>
      <c r="AU307" s="37">
        <v>53.282076929137361</v>
      </c>
      <c r="AV307" s="20">
        <v>6.6633350003939293</v>
      </c>
      <c r="AW307" s="21">
        <v>10</v>
      </c>
      <c r="AX307" s="21">
        <v>2</v>
      </c>
      <c r="AY307" s="21"/>
    </row>
    <row r="308" spans="1:51" ht="15" x14ac:dyDescent="0.25">
      <c r="A308" s="144">
        <v>2017</v>
      </c>
      <c r="B308" s="77" t="s">
        <v>308</v>
      </c>
      <c r="C308" s="78">
        <v>9</v>
      </c>
      <c r="D308" s="77">
        <v>3527009</v>
      </c>
      <c r="E308" s="78">
        <v>35270099</v>
      </c>
      <c r="F308" s="78" t="str">
        <f t="shared" si="9"/>
        <v>352700992017</v>
      </c>
      <c r="G308" s="79">
        <v>1.739410502853711</v>
      </c>
      <c r="H308" s="80">
        <f t="shared" si="8"/>
        <v>7456</v>
      </c>
      <c r="I308" s="81">
        <v>7456</v>
      </c>
      <c r="J308" s="82">
        <v>0</v>
      </c>
      <c r="K308" s="83">
        <f>(H308)/VLOOKUP(D308,'Dados Base'!$B:$K,6,FALSE)</f>
        <v>153.41563786008231</v>
      </c>
      <c r="L308" s="84">
        <v>100</v>
      </c>
      <c r="M308" s="85" t="s">
        <v>702</v>
      </c>
      <c r="N308" s="86">
        <v>0.74199999999999999</v>
      </c>
      <c r="O308" s="87" t="s">
        <v>691</v>
      </c>
      <c r="P308" s="87" t="s">
        <v>691</v>
      </c>
      <c r="Q308" s="87" t="s">
        <v>691</v>
      </c>
      <c r="R308" s="87" t="s">
        <v>691</v>
      </c>
      <c r="S308" s="87" t="s">
        <v>691</v>
      </c>
      <c r="T308" s="87" t="s">
        <v>691</v>
      </c>
      <c r="U308" s="87" t="s">
        <v>691</v>
      </c>
      <c r="V308" s="87" t="s">
        <v>691</v>
      </c>
      <c r="W308" s="87" t="s">
        <v>691</v>
      </c>
      <c r="X308" s="21"/>
      <c r="Y308" s="21">
        <v>5.39</v>
      </c>
      <c r="Z308" s="10">
        <v>69.061679999999967</v>
      </c>
      <c r="AA308" s="10">
        <v>346.46832000000001</v>
      </c>
      <c r="AB308" s="21">
        <v>0</v>
      </c>
      <c r="AC308" s="21">
        <v>0</v>
      </c>
      <c r="AD308" s="153">
        <f>VLOOKUP(D308,'Dados Base'!$B:$K,9,FALSE)*31536000/VLOOKUP($F308,F:H,MATCH(H307,F307:AF307,0),FALSE)</f>
        <v>2749.2489270386268</v>
      </c>
      <c r="AE308" s="153">
        <f>VLOOKUP(D308,'Dados Base'!$B:$K,10,FALSE)*31536000/VLOOKUP($F308,F:H,MATCH(H307,F307:AF307,0),FALSE)</f>
        <v>296.07296137339057</v>
      </c>
      <c r="AF308" s="21"/>
      <c r="AG308" s="21"/>
      <c r="AH308" s="21"/>
      <c r="AI308" s="21"/>
      <c r="AJ308" s="21"/>
      <c r="AK308" s="72">
        <f>(SUMIFS('Banco de Indicadores Mun. (2)'!I:I,'Banco de Indicadores Mun. (2)'!B:B,'Banco de Indicadores - Mun. (1)'!B308,'Banco de Indicadores Mun. (2)'!A:A,'Banco de Indicadores - Mun. (1)'!A308) / VLOOKUP(D308,'Dados Base'!$B:$K,8,FALSE)) * 100</f>
        <v>2.1649565217391307</v>
      </c>
      <c r="AL308" s="72">
        <f>(SUMIFS('Banco de Indicadores Mun. (2)'!I:I,'Banco de Indicadores Mun. (2)'!B:B,'Banco de Indicadores - Mun. (1)'!B308,'Banco de Indicadores Mun. (2)'!A:A,'Banco de Indicadores - Mun. (1)'!A308) / VLOOKUP(D308,'Dados Base'!$B:$K,9,FALSE)) * 100</f>
        <v>0.76606153846153846</v>
      </c>
      <c r="AM308" s="72">
        <f>(SUMIFS('Banco de Indicadores Mun. (2)'!J:J,'Banco de Indicadores Mun. (2)'!B:B,'Banco de Indicadores - Mun. (1)'!B308,'Banco de Indicadores Mun. (2)'!A:A,'Banco de Indicadores - Mun. (1)'!A308) / VLOOKUP(D308,'Dados Base'!$B:$K,7,FALSE)) * 100</f>
        <v>1.3709374999999997</v>
      </c>
      <c r="AN308" s="72">
        <f>(SUMIFS('Banco de Indicadores Mun. (2)'!K:K,'Banco de Indicadores Mun. (2)'!B:B,'Banco de Indicadores - Mun. (1)'!B308,'Banco de Indicadores Mun. (2)'!A:A,'Banco de Indicadores - Mun. (1)'!A308) / VLOOKUP(D308,'Dados Base'!$B:$K,10,FALSE)) * 100</f>
        <v>3.9798571428571425</v>
      </c>
      <c r="AO308" s="21">
        <v>0</v>
      </c>
      <c r="AP308" s="125">
        <v>0</v>
      </c>
      <c r="AQ308" s="143">
        <v>0</v>
      </c>
      <c r="AR308" s="21">
        <v>8.3000000000000007</v>
      </c>
      <c r="AS308" s="37">
        <v>100</v>
      </c>
      <c r="AT308" s="37">
        <v>22.000000000000004</v>
      </c>
      <c r="AU308" s="37">
        <v>16.620142949967502</v>
      </c>
      <c r="AV308" s="20">
        <v>2.9103299468399291</v>
      </c>
      <c r="AW308" s="21">
        <v>0</v>
      </c>
      <c r="AX308" s="21">
        <v>0</v>
      </c>
      <c r="AY308" s="21"/>
    </row>
    <row r="309" spans="1:51" ht="15" x14ac:dyDescent="0.25">
      <c r="A309" s="144">
        <v>2017</v>
      </c>
      <c r="B309" s="77" t="s">
        <v>309</v>
      </c>
      <c r="C309" s="78">
        <v>16</v>
      </c>
      <c r="D309" s="77">
        <v>3527108</v>
      </c>
      <c r="E309" s="78">
        <v>352710816</v>
      </c>
      <c r="F309" s="78" t="str">
        <f t="shared" si="9"/>
        <v>3527108162017</v>
      </c>
      <c r="G309" s="79">
        <v>0.60015893049565339</v>
      </c>
      <c r="H309" s="80">
        <f t="shared" si="8"/>
        <v>74120</v>
      </c>
      <c r="I309" s="81">
        <v>73254</v>
      </c>
      <c r="J309" s="82">
        <v>866</v>
      </c>
      <c r="K309" s="83">
        <f>(H309)/VLOOKUP(D309,'Dados Base'!$B:$K,6,FALSE)</f>
        <v>129.70740585188295</v>
      </c>
      <c r="L309" s="84">
        <v>98.83</v>
      </c>
      <c r="M309" s="85" t="s">
        <v>702</v>
      </c>
      <c r="N309" s="86">
        <v>0.78600000000000003</v>
      </c>
      <c r="O309" s="87" t="s">
        <v>691</v>
      </c>
      <c r="P309" s="87" t="s">
        <v>691</v>
      </c>
      <c r="Q309" s="87" t="s">
        <v>691</v>
      </c>
      <c r="R309" s="87" t="s">
        <v>691</v>
      </c>
      <c r="S309" s="87" t="s">
        <v>691</v>
      </c>
      <c r="T309" s="87" t="s">
        <v>691</v>
      </c>
      <c r="U309" s="87" t="s">
        <v>691</v>
      </c>
      <c r="V309" s="87" t="s">
        <v>691</v>
      </c>
      <c r="W309" s="87" t="s">
        <v>691</v>
      </c>
      <c r="X309" s="21"/>
      <c r="Y309" s="21">
        <v>60.9</v>
      </c>
      <c r="Z309" s="10">
        <v>2861.8351163999996</v>
      </c>
      <c r="AA309" s="10">
        <v>1248.6988836000003</v>
      </c>
      <c r="AB309" s="21">
        <v>3</v>
      </c>
      <c r="AC309" s="21">
        <v>0</v>
      </c>
      <c r="AD309" s="153">
        <f>VLOOKUP(D309,'Dados Base'!$B:$K,9,FALSE)*31536000/VLOOKUP($F309,F:H,MATCH(H308,F308:AF308,0),FALSE)</f>
        <v>1821.0210469508904</v>
      </c>
      <c r="AE309" s="153">
        <f>VLOOKUP(D309,'Dados Base'!$B:$K,10,FALSE)*31536000/VLOOKUP($F309,F:H,MATCH(H308,F308:AF308,0),FALSE)</f>
        <v>174.44360496492172</v>
      </c>
      <c r="AF309" s="21"/>
      <c r="AG309" s="21"/>
      <c r="AH309" s="21"/>
      <c r="AI309" s="21"/>
      <c r="AJ309" s="21"/>
      <c r="AK309" s="72">
        <f>(SUMIFS('Banco de Indicadores Mun. (2)'!I:I,'Banco de Indicadores Mun. (2)'!B:B,'Banco de Indicadores - Mun. (1)'!B309,'Banco de Indicadores Mun. (2)'!A:A,'Banco de Indicadores - Mun. (1)'!A309) / VLOOKUP(D309,'Dados Base'!$B:$K,8,FALSE)) * 100</f>
        <v>14.170211428571426</v>
      </c>
      <c r="AL309" s="72">
        <f>(SUMIFS('Banco de Indicadores Mun. (2)'!I:I,'Banco de Indicadores Mun. (2)'!B:B,'Banco de Indicadores - Mun. (1)'!B309,'Banco de Indicadores Mun. (2)'!A:A,'Banco de Indicadores - Mun. (1)'!A309) / VLOOKUP(D309,'Dados Base'!$B:$K,9,FALSE)) * 100</f>
        <v>5.7938948598130828</v>
      </c>
      <c r="AM309" s="72">
        <f>(SUMIFS('Banco de Indicadores Mun. (2)'!J:J,'Banco de Indicadores Mun. (2)'!B:B,'Banco de Indicadores - Mun. (1)'!B309,'Banco de Indicadores Mun. (2)'!A:A,'Banco de Indicadores - Mun. (1)'!A309) / VLOOKUP(D309,'Dados Base'!$B:$K,7,FALSE)) * 100</f>
        <v>5.9698059701492543</v>
      </c>
      <c r="AN309" s="72">
        <f>(SUMIFS('Banco de Indicadores Mun. (2)'!K:K,'Banco de Indicadores Mun. (2)'!B:B,'Banco de Indicadores - Mun. (1)'!B309,'Banco de Indicadores Mun. (2)'!A:A,'Banco de Indicadores - Mun. (1)'!A309) / VLOOKUP(D309,'Dados Base'!$B:$K,10,FALSE)) * 100</f>
        <v>40.971536585365847</v>
      </c>
      <c r="AO309" s="21">
        <v>0</v>
      </c>
      <c r="AP309" s="125">
        <v>0</v>
      </c>
      <c r="AQ309" s="143">
        <v>0</v>
      </c>
      <c r="AR309" s="21">
        <v>9.1</v>
      </c>
      <c r="AS309" s="37">
        <v>99.46</v>
      </c>
      <c r="AT309" s="37">
        <v>99.46</v>
      </c>
      <c r="AU309" s="37">
        <v>69.621978954559182</v>
      </c>
      <c r="AV309" s="20">
        <v>8.0173299999999994</v>
      </c>
      <c r="AW309" s="21">
        <v>0</v>
      </c>
      <c r="AX309" s="21">
        <v>0</v>
      </c>
      <c r="AY309" s="21"/>
    </row>
    <row r="310" spans="1:51" ht="15" x14ac:dyDescent="0.25">
      <c r="A310" s="144">
        <v>2017</v>
      </c>
      <c r="B310" s="77" t="s">
        <v>310</v>
      </c>
      <c r="C310" s="78">
        <v>2</v>
      </c>
      <c r="D310" s="77">
        <v>3527207</v>
      </c>
      <c r="E310" s="78">
        <v>35272072</v>
      </c>
      <c r="F310" s="78" t="str">
        <f t="shared" si="9"/>
        <v>352720722017</v>
      </c>
      <c r="G310" s="79">
        <v>0.50755384445564378</v>
      </c>
      <c r="H310" s="80">
        <f t="shared" si="8"/>
        <v>85442</v>
      </c>
      <c r="I310" s="81">
        <v>83271</v>
      </c>
      <c r="J310" s="82">
        <v>2171</v>
      </c>
      <c r="K310" s="83">
        <f>(H310)/VLOOKUP(D310,'Dados Base'!$B:$K,6,FALSE)</f>
        <v>206.49137222678721</v>
      </c>
      <c r="L310" s="84">
        <v>97.46</v>
      </c>
      <c r="M310" s="85" t="s">
        <v>702</v>
      </c>
      <c r="N310" s="86">
        <v>0.76600000000000001</v>
      </c>
      <c r="O310" s="87" t="s">
        <v>691</v>
      </c>
      <c r="P310" s="87" t="s">
        <v>691</v>
      </c>
      <c r="Q310" s="87" t="s">
        <v>691</v>
      </c>
      <c r="R310" s="87" t="s">
        <v>691</v>
      </c>
      <c r="S310" s="87" t="s">
        <v>691</v>
      </c>
      <c r="T310" s="87" t="s">
        <v>691</v>
      </c>
      <c r="U310" s="87" t="s">
        <v>691</v>
      </c>
      <c r="V310" s="87" t="s">
        <v>691</v>
      </c>
      <c r="W310" s="87" t="s">
        <v>691</v>
      </c>
      <c r="X310" s="21"/>
      <c r="Y310" s="21">
        <v>68.37</v>
      </c>
      <c r="Z310" s="10">
        <v>3806.6868000000004</v>
      </c>
      <c r="AA310" s="10">
        <v>808.15319999999986</v>
      </c>
      <c r="AB310" s="21">
        <v>15</v>
      </c>
      <c r="AC310" s="21">
        <v>0</v>
      </c>
      <c r="AD310" s="153">
        <f>VLOOKUP(D310,'Dados Base'!$B:$K,9,FALSE)*31536000/VLOOKUP($F310,F:H,MATCH(H309,F309:AF309,0),FALSE)</f>
        <v>2295.7552491748788</v>
      </c>
      <c r="AE310" s="153">
        <f>VLOOKUP(D310,'Dados Base'!$B:$K,10,FALSE)*31536000/VLOOKUP($F310,F:H,MATCH(H309,F309:AF309,0),FALSE)</f>
        <v>228.83733994990757</v>
      </c>
      <c r="AF310" s="21"/>
      <c r="AG310" s="21"/>
      <c r="AH310" s="21"/>
      <c r="AI310" s="21"/>
      <c r="AJ310" s="21"/>
      <c r="AK310" s="72">
        <f>(SUMIFS('Banco de Indicadores Mun. (2)'!I:I,'Banco de Indicadores Mun. (2)'!B:B,'Banco de Indicadores - Mun. (1)'!B310,'Banco de Indicadores Mun. (2)'!A:A,'Banco de Indicadores - Mun. (1)'!A310) / VLOOKUP(D310,'Dados Base'!$B:$K,8,FALSE)) * 100</f>
        <v>12.025672862453524</v>
      </c>
      <c r="AL310" s="72">
        <f>(SUMIFS('Banco de Indicadores Mun. (2)'!I:I,'Banco de Indicadores Mun. (2)'!B:B,'Banco de Indicadores - Mun. (1)'!B310,'Banco de Indicadores Mun. (2)'!A:A,'Banco de Indicadores - Mun. (1)'!A310) / VLOOKUP(D310,'Dados Base'!$B:$K,9,FALSE)) * 100</f>
        <v>5.2008135048231479</v>
      </c>
      <c r="AM310" s="72">
        <f>(SUMIFS('Banco de Indicadores Mun. (2)'!J:J,'Banco de Indicadores Mun. (2)'!B:B,'Banco de Indicadores - Mun. (1)'!B310,'Banco de Indicadores Mun. (2)'!A:A,'Banco de Indicadores - Mun. (1)'!A310) / VLOOKUP(D310,'Dados Base'!$B:$K,7,FALSE)) * 100</f>
        <v>0.35156521739130442</v>
      </c>
      <c r="AN310" s="72">
        <f>(SUMIFS('Banco de Indicadores Mun. (2)'!K:K,'Banco de Indicadores Mun. (2)'!B:B,'Banco de Indicadores - Mun. (1)'!B310,'Banco de Indicadores Mun. (2)'!A:A,'Banco de Indicadores - Mun. (1)'!A310) / VLOOKUP(D310,'Dados Base'!$B:$K,10,FALSE)) * 100</f>
        <v>51.002129032258026</v>
      </c>
      <c r="AO310" s="21">
        <v>0</v>
      </c>
      <c r="AP310" s="125">
        <v>0</v>
      </c>
      <c r="AQ310" s="143">
        <v>0</v>
      </c>
      <c r="AR310" s="21">
        <v>9.8000000000000007</v>
      </c>
      <c r="AS310" s="37">
        <v>98.2</v>
      </c>
      <c r="AT310" s="37">
        <v>98.2</v>
      </c>
      <c r="AU310" s="37">
        <v>82.487947577814182</v>
      </c>
      <c r="AV310" s="20">
        <v>9.972999999999999</v>
      </c>
      <c r="AW310" s="21">
        <v>1</v>
      </c>
      <c r="AX310" s="21">
        <v>0</v>
      </c>
      <c r="AY310" s="21"/>
    </row>
    <row r="311" spans="1:51" ht="15" x14ac:dyDescent="0.25">
      <c r="A311" s="144">
        <v>2017</v>
      </c>
      <c r="B311" s="77" t="s">
        <v>311</v>
      </c>
      <c r="C311" s="78">
        <v>19</v>
      </c>
      <c r="D311" s="77">
        <v>3527256</v>
      </c>
      <c r="E311" s="78">
        <v>352725619</v>
      </c>
      <c r="F311" s="78" t="str">
        <f t="shared" si="9"/>
        <v>3527256192017</v>
      </c>
      <c r="G311" s="79">
        <v>0.36177060032427377</v>
      </c>
      <c r="H311" s="80">
        <f t="shared" si="8"/>
        <v>2171</v>
      </c>
      <c r="I311" s="81">
        <v>1838</v>
      </c>
      <c r="J311" s="82">
        <v>333</v>
      </c>
      <c r="K311" s="83">
        <f>(H311)/VLOOKUP(D311,'Dados Base'!$B:$K,6,FALSE)</f>
        <v>19.072300799437759</v>
      </c>
      <c r="L311" s="84">
        <v>84.66</v>
      </c>
      <c r="M311" s="85" t="s">
        <v>702</v>
      </c>
      <c r="N311" s="86">
        <v>0.74199999999999999</v>
      </c>
      <c r="O311" s="87" t="s">
        <v>691</v>
      </c>
      <c r="P311" s="87" t="s">
        <v>691</v>
      </c>
      <c r="Q311" s="87" t="s">
        <v>691</v>
      </c>
      <c r="R311" s="87" t="s">
        <v>691</v>
      </c>
      <c r="S311" s="87" t="s">
        <v>691</v>
      </c>
      <c r="T311" s="87" t="s">
        <v>691</v>
      </c>
      <c r="U311" s="87" t="s">
        <v>691</v>
      </c>
      <c r="V311" s="87" t="s">
        <v>691</v>
      </c>
      <c r="W311" s="87" t="s">
        <v>691</v>
      </c>
      <c r="X311" s="21"/>
      <c r="Y311" s="21">
        <v>1.3</v>
      </c>
      <c r="Z311" s="10">
        <v>83.365200000000002</v>
      </c>
      <c r="AA311" s="10">
        <v>17.0748</v>
      </c>
      <c r="AB311" s="21">
        <v>0</v>
      </c>
      <c r="AC311" s="21">
        <v>0</v>
      </c>
      <c r="AD311" s="153">
        <f>VLOOKUP(D311,'Dados Base'!$B:$K,9,FALSE)*31536000/VLOOKUP($F311,F:H,MATCH(H310,F310:AF310,0),FALSE)</f>
        <v>11911.340396130816</v>
      </c>
      <c r="AE311" s="153">
        <f>VLOOKUP(D311,'Dados Base'!$B:$K,10,FALSE)*31536000/VLOOKUP($F311,F:H,MATCH(H310,F310:AF310,0),FALSE)</f>
        <v>1016.8217411331184</v>
      </c>
      <c r="AF311" s="21"/>
      <c r="AG311" s="21"/>
      <c r="AH311" s="21"/>
      <c r="AI311" s="21"/>
      <c r="AJ311" s="21"/>
      <c r="AK311" s="72">
        <f>(SUMIFS('Banco de Indicadores Mun. (2)'!I:I,'Banco de Indicadores Mun. (2)'!B:B,'Banco de Indicadores - Mun. (1)'!B311,'Banco de Indicadores Mun. (2)'!A:A,'Banco de Indicadores - Mun. (1)'!A311) / VLOOKUP(D311,'Dados Base'!$B:$K,8,FALSE)) * 100</f>
        <v>5.0750384615384618</v>
      </c>
      <c r="AL311" s="72">
        <f>(SUMIFS('Banco de Indicadores Mun. (2)'!I:I,'Banco de Indicadores Mun. (2)'!B:B,'Banco de Indicadores - Mun. (1)'!B311,'Banco de Indicadores Mun. (2)'!A:A,'Banco de Indicadores - Mun. (1)'!A311) / VLOOKUP(D311,'Dados Base'!$B:$K,9,FALSE)) * 100</f>
        <v>1.6091585365853662</v>
      </c>
      <c r="AM311" s="72">
        <f>(SUMIFS('Banco de Indicadores Mun. (2)'!J:J,'Banco de Indicadores Mun. (2)'!B:B,'Banco de Indicadores - Mun. (1)'!B311,'Banco de Indicadores Mun. (2)'!A:A,'Banco de Indicadores - Mun. (1)'!A311) / VLOOKUP(D311,'Dados Base'!$B:$K,7,FALSE)) * 100</f>
        <v>2.2661052631578946</v>
      </c>
      <c r="AN311" s="72">
        <f>(SUMIFS('Banco de Indicadores Mun. (2)'!K:K,'Banco de Indicadores Mun. (2)'!B:B,'Banco de Indicadores - Mun. (1)'!B311,'Banco de Indicadores Mun. (2)'!A:A,'Banco de Indicadores - Mun. (1)'!A311) / VLOOKUP(D311,'Dados Base'!$B:$K,10,FALSE)) * 100</f>
        <v>12.699285714285717</v>
      </c>
      <c r="AO311" s="21">
        <v>0</v>
      </c>
      <c r="AP311" s="125">
        <v>0</v>
      </c>
      <c r="AQ311" s="143">
        <v>0</v>
      </c>
      <c r="AR311" s="21">
        <v>7.7</v>
      </c>
      <c r="AS311" s="37">
        <v>100</v>
      </c>
      <c r="AT311" s="37">
        <v>100</v>
      </c>
      <c r="AU311" s="37">
        <v>83</v>
      </c>
      <c r="AV311" s="20">
        <v>10</v>
      </c>
      <c r="AW311" s="21">
        <v>0</v>
      </c>
      <c r="AX311" s="21">
        <v>0</v>
      </c>
      <c r="AY311" s="21"/>
    </row>
    <row r="312" spans="1:51" ht="15" x14ac:dyDescent="0.25">
      <c r="A312" s="144">
        <v>2017</v>
      </c>
      <c r="B312" s="77" t="s">
        <v>312</v>
      </c>
      <c r="C312" s="78">
        <v>5</v>
      </c>
      <c r="D312" s="77">
        <v>3527306</v>
      </c>
      <c r="E312" s="78">
        <v>35273065</v>
      </c>
      <c r="F312" s="78" t="str">
        <f t="shared" si="9"/>
        <v>352730652017</v>
      </c>
      <c r="G312" s="79">
        <v>3.2703389303016861</v>
      </c>
      <c r="H312" s="80">
        <f t="shared" si="8"/>
        <v>45236</v>
      </c>
      <c r="I312" s="81">
        <v>44035</v>
      </c>
      <c r="J312" s="82">
        <v>1201</v>
      </c>
      <c r="K312" s="83">
        <f>(H312)/VLOOKUP(D312,'Dados Base'!$B:$K,6,FALSE)</f>
        <v>817.27190605239389</v>
      </c>
      <c r="L312" s="84">
        <v>97.35</v>
      </c>
      <c r="M312" s="85" t="s">
        <v>702</v>
      </c>
      <c r="N312" s="86">
        <v>0.77700000000000002</v>
      </c>
      <c r="O312" s="87" t="s">
        <v>691</v>
      </c>
      <c r="P312" s="87" t="s">
        <v>691</v>
      </c>
      <c r="Q312" s="87" t="s">
        <v>691</v>
      </c>
      <c r="R312" s="87" t="s">
        <v>691</v>
      </c>
      <c r="S312" s="87" t="s">
        <v>691</v>
      </c>
      <c r="T312" s="87" t="s">
        <v>691</v>
      </c>
      <c r="U312" s="87" t="s">
        <v>691</v>
      </c>
      <c r="V312" s="87" t="s">
        <v>691</v>
      </c>
      <c r="W312" s="87" t="s">
        <v>691</v>
      </c>
      <c r="X312" s="21"/>
      <c r="Y312" s="21">
        <v>35.32</v>
      </c>
      <c r="Z312" s="10">
        <v>1464.4157399999999</v>
      </c>
      <c r="AA312" s="10">
        <v>919.84626000000014</v>
      </c>
      <c r="AB312" s="21">
        <v>6</v>
      </c>
      <c r="AC312" s="21">
        <v>0</v>
      </c>
      <c r="AD312" s="153">
        <f>VLOOKUP(D312,'Dados Base'!$B:$K,9,FALSE)*31536000/VLOOKUP($F312,F:H,MATCH(H311,F311:AF311,0),FALSE)</f>
        <v>508.91502343266427</v>
      </c>
      <c r="AE312" s="153">
        <f>VLOOKUP(D312,'Dados Base'!$B:$K,10,FALSE)*31536000/VLOOKUP($F312,F:H,MATCH(H311,F311:AF311,0),FALSE)</f>
        <v>62.742948094438077</v>
      </c>
      <c r="AF312" s="21"/>
      <c r="AG312" s="21"/>
      <c r="AH312" s="21"/>
      <c r="AI312" s="21"/>
      <c r="AJ312" s="21"/>
      <c r="AK312" s="72">
        <f>(SUMIFS('Banco de Indicadores Mun. (2)'!I:I,'Banco de Indicadores Mun. (2)'!B:B,'Banco de Indicadores - Mun. (1)'!B312,'Banco de Indicadores Mun. (2)'!A:A,'Banco de Indicadores - Mun. (1)'!A312) / VLOOKUP(D312,'Dados Base'!$B:$K,8,FALSE)) * 100</f>
        <v>188.80274074074072</v>
      </c>
      <c r="AL312" s="72">
        <f>(SUMIFS('Banco de Indicadores Mun. (2)'!I:I,'Banco de Indicadores Mun. (2)'!B:B,'Banco de Indicadores - Mun. (1)'!B312,'Banco de Indicadores Mun. (2)'!A:A,'Banco de Indicadores - Mun. (1)'!A312) / VLOOKUP(D312,'Dados Base'!$B:$K,9,FALSE)) * 100</f>
        <v>69.831150684931515</v>
      </c>
      <c r="AM312" s="72">
        <f>(SUMIFS('Banco de Indicadores Mun. (2)'!J:J,'Banco de Indicadores Mun. (2)'!B:B,'Banco de Indicadores - Mun. (1)'!B312,'Banco de Indicadores Mun. (2)'!A:A,'Banco de Indicadores - Mun. (1)'!A312) / VLOOKUP(D312,'Dados Base'!$B:$K,7,FALSE)) * 100</f>
        <v>229.34205555555556</v>
      </c>
      <c r="AN312" s="72">
        <f>(SUMIFS('Banco de Indicadores Mun. (2)'!K:K,'Banco de Indicadores Mun. (2)'!B:B,'Banco de Indicadores - Mun. (1)'!B312,'Banco de Indicadores Mun. (2)'!A:A,'Banco de Indicadores - Mun. (1)'!A312) / VLOOKUP(D312,'Dados Base'!$B:$K,10,FALSE)) * 100</f>
        <v>107.724111111111</v>
      </c>
      <c r="AO312" s="21">
        <v>0</v>
      </c>
      <c r="AP312" s="125">
        <v>0</v>
      </c>
      <c r="AQ312" s="143">
        <v>0</v>
      </c>
      <c r="AR312" s="21">
        <v>8.3000000000000007</v>
      </c>
      <c r="AS312" s="37">
        <v>74</v>
      </c>
      <c r="AT312" s="37">
        <v>74</v>
      </c>
      <c r="AU312" s="37">
        <v>61.42008470545602</v>
      </c>
      <c r="AV312" s="20">
        <v>7.1022999999999996</v>
      </c>
      <c r="AW312" s="21">
        <v>3</v>
      </c>
      <c r="AX312" s="21">
        <v>0</v>
      </c>
      <c r="AY312" s="21"/>
    </row>
    <row r="313" spans="1:51" ht="15" x14ac:dyDescent="0.25">
      <c r="A313" s="144">
        <v>2017</v>
      </c>
      <c r="B313" s="77" t="s">
        <v>313</v>
      </c>
      <c r="C313" s="78">
        <v>20</v>
      </c>
      <c r="D313" s="77">
        <v>3527405</v>
      </c>
      <c r="E313" s="78">
        <v>352740520</v>
      </c>
      <c r="F313" s="78" t="str">
        <f t="shared" si="9"/>
        <v>3527405202017</v>
      </c>
      <c r="G313" s="79">
        <v>0.62064124883969285</v>
      </c>
      <c r="H313" s="80">
        <f t="shared" si="8"/>
        <v>20701</v>
      </c>
      <c r="I313" s="81">
        <v>18051</v>
      </c>
      <c r="J313" s="82">
        <v>2650</v>
      </c>
      <c r="K313" s="83">
        <f>(H313)/VLOOKUP(D313,'Dados Base'!$B:$K,6,FALSE)</f>
        <v>65.830312281371249</v>
      </c>
      <c r="L313" s="84">
        <v>87.2</v>
      </c>
      <c r="M313" s="85" t="s">
        <v>702</v>
      </c>
      <c r="N313" s="86">
        <v>0.752</v>
      </c>
      <c r="O313" s="87" t="s">
        <v>691</v>
      </c>
      <c r="P313" s="87" t="s">
        <v>691</v>
      </c>
      <c r="Q313" s="87" t="s">
        <v>691</v>
      </c>
      <c r="R313" s="87" t="s">
        <v>691</v>
      </c>
      <c r="S313" s="87" t="s">
        <v>691</v>
      </c>
      <c r="T313" s="87" t="s">
        <v>691</v>
      </c>
      <c r="U313" s="87" t="s">
        <v>691</v>
      </c>
      <c r="V313" s="87" t="s">
        <v>691</v>
      </c>
      <c r="W313" s="87" t="s">
        <v>691</v>
      </c>
      <c r="X313" s="21"/>
      <c r="Y313" s="21">
        <v>13.01</v>
      </c>
      <c r="Z313" s="10">
        <v>760.24286640000003</v>
      </c>
      <c r="AA313" s="10">
        <v>243.45513359999993</v>
      </c>
      <c r="AB313" s="21">
        <v>2</v>
      </c>
      <c r="AC313" s="21">
        <v>0</v>
      </c>
      <c r="AD313" s="153">
        <f>VLOOKUP(D313,'Dados Base'!$B:$K,9,FALSE)*31536000/VLOOKUP($F313,F:H,MATCH(H312,F312:AF312,0),FALSE)</f>
        <v>3503.8307328148398</v>
      </c>
      <c r="AE313" s="153">
        <f>VLOOKUP(D313,'Dados Base'!$B:$K,10,FALSE)*31536000/VLOOKUP($F313,F:H,MATCH(H312,F312:AF312,0),FALSE)</f>
        <v>426.55330660354571</v>
      </c>
      <c r="AF313" s="21"/>
      <c r="AG313" s="21"/>
      <c r="AH313" s="21"/>
      <c r="AI313" s="21"/>
      <c r="AJ313" s="21"/>
      <c r="AK313" s="72">
        <f>(SUMIFS('Banco de Indicadores Mun. (2)'!I:I,'Banco de Indicadores Mun. (2)'!B:B,'Banco de Indicadores - Mun. (1)'!B313,'Banco de Indicadores Mun. (2)'!A:A,'Banco de Indicadores - Mun. (1)'!A313) / VLOOKUP(D313,'Dados Base'!$B:$K,8,FALSE)) * 100</f>
        <v>6.9167400000000008</v>
      </c>
      <c r="AL313" s="72">
        <f>(SUMIFS('Banco de Indicadores Mun. (2)'!I:I,'Banco de Indicadores Mun. (2)'!B:B,'Banco de Indicadores - Mun. (1)'!B313,'Banco de Indicadores Mun. (2)'!A:A,'Banco de Indicadores - Mun. (1)'!A313) / VLOOKUP(D313,'Dados Base'!$B:$K,9,FALSE)) * 100</f>
        <v>3.0072782608695654</v>
      </c>
      <c r="AM313" s="72">
        <f>(SUMIFS('Banco de Indicadores Mun. (2)'!J:J,'Banco de Indicadores Mun. (2)'!B:B,'Banco de Indicadores - Mun. (1)'!B313,'Banco de Indicadores Mun. (2)'!A:A,'Banco de Indicadores - Mun. (1)'!A313) / VLOOKUP(D313,'Dados Base'!$B:$K,7,FALSE)) * 100</f>
        <v>7.4672777777777783</v>
      </c>
      <c r="AN313" s="72">
        <f>(SUMIFS('Banco de Indicadores Mun. (2)'!K:K,'Banco de Indicadores Mun. (2)'!B:B,'Banco de Indicadores - Mun. (1)'!B313,'Banco de Indicadores Mun. (2)'!A:A,'Banco de Indicadores - Mun. (1)'!A313) / VLOOKUP(D313,'Dados Base'!$B:$K,10,FALSE)) * 100</f>
        <v>5.5010714285714277</v>
      </c>
      <c r="AO313" s="21">
        <v>0</v>
      </c>
      <c r="AP313" s="125">
        <v>4.8306845079947829</v>
      </c>
      <c r="AQ313" s="143">
        <v>0</v>
      </c>
      <c r="AR313" s="21">
        <v>8.9</v>
      </c>
      <c r="AS313" s="37">
        <v>94.68</v>
      </c>
      <c r="AT313" s="37">
        <v>94.68</v>
      </c>
      <c r="AU313" s="37">
        <v>75.744184645182116</v>
      </c>
      <c r="AV313" s="20">
        <v>8.3435600000000001</v>
      </c>
      <c r="AW313" s="21">
        <v>0</v>
      </c>
      <c r="AX313" s="21">
        <v>0</v>
      </c>
      <c r="AY313" s="21"/>
    </row>
    <row r="314" spans="1:51" ht="15" x14ac:dyDescent="0.25">
      <c r="A314" s="144">
        <v>2017</v>
      </c>
      <c r="B314" s="77" t="s">
        <v>314</v>
      </c>
      <c r="C314" s="78">
        <v>17</v>
      </c>
      <c r="D314" s="77">
        <v>3527504</v>
      </c>
      <c r="E314" s="78">
        <v>352750417</v>
      </c>
      <c r="F314" s="78" t="str">
        <f t="shared" si="9"/>
        <v>3527504172017</v>
      </c>
      <c r="G314" s="79">
        <v>0.10261761755667731</v>
      </c>
      <c r="H314" s="80">
        <f t="shared" si="8"/>
        <v>2254</v>
      </c>
      <c r="I314" s="81">
        <v>1822</v>
      </c>
      <c r="J314" s="82">
        <v>432</v>
      </c>
      <c r="K314" s="83">
        <f>(H314)/VLOOKUP(D314,'Dados Base'!$B:$K,6,FALSE)</f>
        <v>11.806610444712168</v>
      </c>
      <c r="L314" s="84">
        <v>80.83</v>
      </c>
      <c r="M314" s="85" t="s">
        <v>702</v>
      </c>
      <c r="N314" s="86">
        <v>0.73299999999999998</v>
      </c>
      <c r="O314" s="87" t="s">
        <v>691</v>
      </c>
      <c r="P314" s="87" t="s">
        <v>691</v>
      </c>
      <c r="Q314" s="87" t="s">
        <v>691</v>
      </c>
      <c r="R314" s="87" t="s">
        <v>691</v>
      </c>
      <c r="S314" s="87" t="s">
        <v>691</v>
      </c>
      <c r="T314" s="87" t="s">
        <v>691</v>
      </c>
      <c r="U314" s="87" t="s">
        <v>691</v>
      </c>
      <c r="V314" s="87" t="s">
        <v>691</v>
      </c>
      <c r="W314" s="87" t="s">
        <v>691</v>
      </c>
      <c r="X314" s="21"/>
      <c r="Y314" s="21">
        <v>1.32</v>
      </c>
      <c r="Z314" s="10">
        <v>76.975401599999998</v>
      </c>
      <c r="AA314" s="10">
        <v>24.760598399999999</v>
      </c>
      <c r="AB314" s="21">
        <v>1</v>
      </c>
      <c r="AC314" s="21">
        <v>0</v>
      </c>
      <c r="AD314" s="153">
        <f>VLOOKUP(D314,'Dados Base'!$B:$K,9,FALSE)*31536000/VLOOKUP($F314,F:H,MATCH(H313,F313:AF313,0),FALSE)</f>
        <v>24484.472049689441</v>
      </c>
      <c r="AE314" s="153">
        <f>VLOOKUP(D314,'Dados Base'!$B:$K,10,FALSE)*31536000/VLOOKUP($F314,F:H,MATCH(H313,F313:AF313,0),FALSE)</f>
        <v>2658.3141082519974</v>
      </c>
      <c r="AF314" s="21"/>
      <c r="AG314" s="21"/>
      <c r="AH314" s="21"/>
      <c r="AI314" s="21"/>
      <c r="AJ314" s="21"/>
      <c r="AK314" s="72">
        <f>(SUMIFS('Banco de Indicadores Mun. (2)'!I:I,'Banco de Indicadores Mun. (2)'!B:B,'Banco de Indicadores - Mun. (1)'!B314,'Banco de Indicadores Mun. (2)'!A:A,'Banco de Indicadores - Mun. (1)'!A314) / VLOOKUP(D314,'Dados Base'!$B:$K,8,FALSE)) * 100</f>
        <v>83.341467391304334</v>
      </c>
      <c r="AL314" s="72">
        <f>(SUMIFS('Banco de Indicadores Mun. (2)'!I:I,'Banco de Indicadores Mun. (2)'!B:B,'Banco de Indicadores - Mun. (1)'!B314,'Banco de Indicadores Mun. (2)'!A:A,'Banco de Indicadores - Mun. (1)'!A314) / VLOOKUP(D314,'Dados Base'!$B:$K,9,FALSE)) * 100</f>
        <v>43.813800000000001</v>
      </c>
      <c r="AM314" s="72">
        <f>(SUMIFS('Banco de Indicadores Mun. (2)'!J:J,'Banco de Indicadores Mun. (2)'!B:B,'Banco de Indicadores - Mun. (1)'!B314,'Banco de Indicadores Mun. (2)'!A:A,'Banco de Indicadores - Mun. (1)'!A314) / VLOOKUP(D314,'Dados Base'!$B:$K,7,FALSE)) * 100</f>
        <v>104.38156164383561</v>
      </c>
      <c r="AN314" s="72">
        <f>(SUMIFS('Banco de Indicadores Mun. (2)'!K:K,'Banco de Indicadores Mun. (2)'!B:B,'Banco de Indicadores - Mun. (1)'!B314,'Banco de Indicadores Mun. (2)'!A:A,'Banco de Indicadores - Mun. (1)'!A314) / VLOOKUP(D314,'Dados Base'!$B:$K,10,FALSE)) * 100</f>
        <v>2.5032105263157889</v>
      </c>
      <c r="AO314" s="21">
        <v>0</v>
      </c>
      <c r="AP314" s="125">
        <v>0</v>
      </c>
      <c r="AQ314" s="143">
        <v>0</v>
      </c>
      <c r="AR314" s="21">
        <v>9.1</v>
      </c>
      <c r="AS314" s="37">
        <v>99.56</v>
      </c>
      <c r="AT314" s="37">
        <v>99.559999999999988</v>
      </c>
      <c r="AU314" s="37">
        <v>75.661910828025484</v>
      </c>
      <c r="AV314" s="20">
        <v>8.2116640000000007</v>
      </c>
      <c r="AW314" s="21">
        <v>1</v>
      </c>
      <c r="AX314" s="21">
        <v>0</v>
      </c>
      <c r="AY314" s="21"/>
    </row>
    <row r="315" spans="1:51" ht="15" x14ac:dyDescent="0.25">
      <c r="A315" s="144">
        <v>2017</v>
      </c>
      <c r="B315" s="77" t="s">
        <v>315</v>
      </c>
      <c r="C315" s="78">
        <v>9</v>
      </c>
      <c r="D315" s="77">
        <v>3527603</v>
      </c>
      <c r="E315" s="78">
        <v>35276039</v>
      </c>
      <c r="F315" s="78" t="str">
        <f t="shared" si="9"/>
        <v>352760392017</v>
      </c>
      <c r="G315" s="79">
        <v>2.9652913193554342</v>
      </c>
      <c r="H315" s="80">
        <f t="shared" si="8"/>
        <v>13406</v>
      </c>
      <c r="I315" s="81">
        <v>13158</v>
      </c>
      <c r="J315" s="82">
        <v>248</v>
      </c>
      <c r="K315" s="83">
        <f>(H315)/VLOOKUP(D315,'Dados Base'!$B:$K,6,FALSE)</f>
        <v>22.432314848900639</v>
      </c>
      <c r="L315" s="84">
        <v>98.15</v>
      </c>
      <c r="M315" s="85" t="s">
        <v>702</v>
      </c>
      <c r="N315" s="86">
        <v>0.73099999999999998</v>
      </c>
      <c r="O315" s="87" t="s">
        <v>691</v>
      </c>
      <c r="P315" s="87" t="s">
        <v>691</v>
      </c>
      <c r="Q315" s="87" t="s">
        <v>691</v>
      </c>
      <c r="R315" s="87" t="s">
        <v>691</v>
      </c>
      <c r="S315" s="87" t="s">
        <v>691</v>
      </c>
      <c r="T315" s="87" t="s">
        <v>691</v>
      </c>
      <c r="U315" s="87" t="s">
        <v>691</v>
      </c>
      <c r="V315" s="87" t="s">
        <v>691</v>
      </c>
      <c r="W315" s="87" t="s">
        <v>691</v>
      </c>
      <c r="X315" s="21"/>
      <c r="Y315" s="21">
        <v>9.48</v>
      </c>
      <c r="Z315" s="10">
        <v>541.17827999999997</v>
      </c>
      <c r="AA315" s="10">
        <v>190.14372</v>
      </c>
      <c r="AB315" s="21">
        <v>3</v>
      </c>
      <c r="AC315" s="21">
        <v>0</v>
      </c>
      <c r="AD315" s="153">
        <f>VLOOKUP(D315,'Dados Base'!$B:$K,9,FALSE)*31536000/VLOOKUP($F315,F:H,MATCH(H314,F314:AF314,0),FALSE)</f>
        <v>19030.75041026406</v>
      </c>
      <c r="AE315" s="153">
        <f>VLOOKUP(D315,'Dados Base'!$B:$K,10,FALSE)*31536000/VLOOKUP($F315,F:H,MATCH(H314,F314:AF314,0),FALSE)</f>
        <v>2281.8081456064456</v>
      </c>
      <c r="AF315" s="21"/>
      <c r="AG315" s="21"/>
      <c r="AH315" s="21"/>
      <c r="AI315" s="21"/>
      <c r="AJ315" s="21"/>
      <c r="AK315" s="72">
        <f>(SUMIFS('Banco de Indicadores Mun. (2)'!I:I,'Banco de Indicadores Mun. (2)'!B:B,'Banco de Indicadores - Mun. (1)'!B315,'Banco de Indicadores Mun. (2)'!A:A,'Banco de Indicadores - Mun. (1)'!A315) / VLOOKUP(D315,'Dados Base'!$B:$K,8,FALSE)) * 100</f>
        <v>22.985563139931738</v>
      </c>
      <c r="AL315" s="72">
        <f>(SUMIFS('Banco de Indicadores Mun. (2)'!I:I,'Banco de Indicadores Mun. (2)'!B:B,'Banco de Indicadores - Mun. (1)'!B315,'Banco de Indicadores Mun. (2)'!A:A,'Banco de Indicadores - Mun. (1)'!A315) / VLOOKUP(D315,'Dados Base'!$B:$K,9,FALSE)) * 100</f>
        <v>8.3248084054388141</v>
      </c>
      <c r="AM315" s="72">
        <f>(SUMIFS('Banco de Indicadores Mun. (2)'!J:J,'Banco de Indicadores Mun. (2)'!B:B,'Banco de Indicadores - Mun. (1)'!B315,'Banco de Indicadores Mun. (2)'!A:A,'Banco de Indicadores - Mun. (1)'!A315) / VLOOKUP(D315,'Dados Base'!$B:$K,7,FALSE)) * 100</f>
        <v>20.280862244897957</v>
      </c>
      <c r="AN315" s="72">
        <f>(SUMIFS('Banco de Indicadores Mun. (2)'!K:K,'Banco de Indicadores Mun. (2)'!B:B,'Banco de Indicadores - Mun. (1)'!B315,'Banco de Indicadores Mun. (2)'!A:A,'Banco de Indicadores - Mun. (1)'!A315) / VLOOKUP(D315,'Dados Base'!$B:$K,10,FALSE)) * 100</f>
        <v>28.450731958762887</v>
      </c>
      <c r="AO315" s="21">
        <v>0</v>
      </c>
      <c r="AP315" s="125">
        <v>0</v>
      </c>
      <c r="AQ315" s="143">
        <v>0</v>
      </c>
      <c r="AR315" s="21">
        <v>7.8</v>
      </c>
      <c r="AS315" s="37">
        <v>100</v>
      </c>
      <c r="AT315" s="37">
        <v>100</v>
      </c>
      <c r="AU315" s="37">
        <v>74</v>
      </c>
      <c r="AV315" s="20">
        <v>8.3099999999999987</v>
      </c>
      <c r="AW315" s="21">
        <v>3</v>
      </c>
      <c r="AX315" s="21">
        <v>0</v>
      </c>
      <c r="AY315" s="21"/>
    </row>
    <row r="316" spans="1:51" ht="15" x14ac:dyDescent="0.25">
      <c r="A316" s="144">
        <v>2017</v>
      </c>
      <c r="B316" s="77" t="s">
        <v>316</v>
      </c>
      <c r="C316" s="78">
        <v>20</v>
      </c>
      <c r="D316" s="77">
        <v>3527702</v>
      </c>
      <c r="E316" s="78">
        <v>352770220</v>
      </c>
      <c r="F316" s="78" t="str">
        <f t="shared" si="9"/>
        <v>3527702202017</v>
      </c>
      <c r="G316" s="79">
        <v>1.4494752965379609</v>
      </c>
      <c r="H316" s="80">
        <f t="shared" si="8"/>
        <v>5536</v>
      </c>
      <c r="I316" s="81">
        <v>5196</v>
      </c>
      <c r="J316" s="82">
        <v>340</v>
      </c>
      <c r="K316" s="83">
        <f>(H316)/VLOOKUP(D316,'Dados Base'!$B:$K,6,FALSE)</f>
        <v>33.14771570564637</v>
      </c>
      <c r="L316" s="84">
        <v>93.86</v>
      </c>
      <c r="M316" s="85" t="s">
        <v>702</v>
      </c>
      <c r="N316" s="86">
        <v>0.70199999999999996</v>
      </c>
      <c r="O316" s="87" t="s">
        <v>691</v>
      </c>
      <c r="P316" s="87" t="s">
        <v>691</v>
      </c>
      <c r="Q316" s="87" t="s">
        <v>691</v>
      </c>
      <c r="R316" s="87" t="s">
        <v>691</v>
      </c>
      <c r="S316" s="87" t="s">
        <v>691</v>
      </c>
      <c r="T316" s="87" t="s">
        <v>691</v>
      </c>
      <c r="U316" s="87" t="s">
        <v>691</v>
      </c>
      <c r="V316" s="87" t="s">
        <v>691</v>
      </c>
      <c r="W316" s="87" t="s">
        <v>691</v>
      </c>
      <c r="X316" s="21"/>
      <c r="Y316" s="21">
        <v>3.61</v>
      </c>
      <c r="Z316" s="10">
        <v>216.11743919999998</v>
      </c>
      <c r="AA316" s="10">
        <v>62.738560800000009</v>
      </c>
      <c r="AB316" s="21">
        <v>0</v>
      </c>
      <c r="AC316" s="21">
        <v>0</v>
      </c>
      <c r="AD316" s="153">
        <f>VLOOKUP(D316,'Dados Base'!$B:$K,9,FALSE)*31536000/VLOOKUP($F316,F:H,MATCH(H315,F315:AF315,0),FALSE)</f>
        <v>6607.976878612717</v>
      </c>
      <c r="AE316" s="153">
        <f>VLOOKUP(D316,'Dados Base'!$B:$K,10,FALSE)*31536000/VLOOKUP($F316,F:H,MATCH(H315,F315:AF315,0),FALSE)</f>
        <v>854.47976878612701</v>
      </c>
      <c r="AF316" s="21"/>
      <c r="AG316" s="21"/>
      <c r="AH316" s="21"/>
      <c r="AI316" s="21"/>
      <c r="AJ316" s="21"/>
      <c r="AK316" s="72">
        <f>(SUMIFS('Banco de Indicadores Mun. (2)'!I:I,'Banco de Indicadores Mun. (2)'!B:B,'Banco de Indicadores - Mun. (1)'!B316,'Banco de Indicadores Mun. (2)'!A:A,'Banco de Indicadores - Mun. (1)'!A316) / VLOOKUP(D316,'Dados Base'!$B:$K,8,FALSE)) * 100</f>
        <v>2.3436249999999998</v>
      </c>
      <c r="AL316" s="72">
        <f>(SUMIFS('Banco de Indicadores Mun. (2)'!I:I,'Banco de Indicadores Mun. (2)'!B:B,'Banco de Indicadores - Mun. (1)'!B316,'Banco de Indicadores Mun. (2)'!A:A,'Banco de Indicadores - Mun. (1)'!A316) / VLOOKUP(D316,'Dados Base'!$B:$K,9,FALSE)) * 100</f>
        <v>0.96977586206896549</v>
      </c>
      <c r="AM316" s="72">
        <f>(SUMIFS('Banco de Indicadores Mun. (2)'!J:J,'Banco de Indicadores Mun. (2)'!B:B,'Banco de Indicadores - Mun. (1)'!B316,'Banco de Indicadores Mun. (2)'!A:A,'Banco de Indicadores - Mun. (1)'!A316) / VLOOKUP(D316,'Dados Base'!$B:$K,7,FALSE)) * 100</f>
        <v>0.41245454545454546</v>
      </c>
      <c r="AN316" s="72">
        <f>(SUMIFS('Banco de Indicadores Mun. (2)'!K:K,'Banco de Indicadores Mun. (2)'!B:B,'Banco de Indicadores - Mun. (1)'!B316,'Banco de Indicadores Mun. (2)'!A:A,'Banco de Indicadores - Mun. (1)'!A316) / VLOOKUP(D316,'Dados Base'!$B:$K,10,FALSE)) * 100</f>
        <v>6.5922000000000009</v>
      </c>
      <c r="AO316" s="21">
        <v>0</v>
      </c>
      <c r="AP316" s="125">
        <v>0</v>
      </c>
      <c r="AQ316" s="143">
        <v>0</v>
      </c>
      <c r="AR316" s="21">
        <v>7.8</v>
      </c>
      <c r="AS316" s="37">
        <v>88.07</v>
      </c>
      <c r="AT316" s="37">
        <v>88.07</v>
      </c>
      <c r="AU316" s="37">
        <v>77.50144848954298</v>
      </c>
      <c r="AV316" s="20">
        <v>7.8586539999999996</v>
      </c>
      <c r="AW316" s="21">
        <v>0</v>
      </c>
      <c r="AX316" s="21">
        <v>0</v>
      </c>
      <c r="AY316" s="21"/>
    </row>
    <row r="317" spans="1:51" ht="15" x14ac:dyDescent="0.25">
      <c r="A317" s="144">
        <v>2017</v>
      </c>
      <c r="B317" s="77" t="s">
        <v>317</v>
      </c>
      <c r="C317" s="78">
        <v>17</v>
      </c>
      <c r="D317" s="77">
        <v>3527801</v>
      </c>
      <c r="E317" s="78">
        <v>352780117</v>
      </c>
      <c r="F317" s="78" t="str">
        <f t="shared" si="9"/>
        <v>3527801172017</v>
      </c>
      <c r="G317" s="79">
        <v>0.14894011269375174</v>
      </c>
      <c r="H317" s="80">
        <f t="shared" si="8"/>
        <v>4400</v>
      </c>
      <c r="I317" s="81">
        <v>4148</v>
      </c>
      <c r="J317" s="82">
        <v>252</v>
      </c>
      <c r="K317" s="83">
        <f>(H317)/VLOOKUP(D317,'Dados Base'!$B:$K,6,FALSE)</f>
        <v>28.381603560601175</v>
      </c>
      <c r="L317" s="84">
        <v>94.27</v>
      </c>
      <c r="M317" s="85" t="s">
        <v>702</v>
      </c>
      <c r="N317" s="86">
        <v>0.72399999999999998</v>
      </c>
      <c r="O317" s="87" t="s">
        <v>691</v>
      </c>
      <c r="P317" s="87" t="s">
        <v>691</v>
      </c>
      <c r="Q317" s="87" t="s">
        <v>691</v>
      </c>
      <c r="R317" s="87" t="s">
        <v>691</v>
      </c>
      <c r="S317" s="87" t="s">
        <v>691</v>
      </c>
      <c r="T317" s="87" t="s">
        <v>691</v>
      </c>
      <c r="U317" s="87" t="s">
        <v>691</v>
      </c>
      <c r="V317" s="87" t="s">
        <v>691</v>
      </c>
      <c r="W317" s="87" t="s">
        <v>691</v>
      </c>
      <c r="X317" s="21"/>
      <c r="Y317" s="21">
        <v>2.84</v>
      </c>
      <c r="Z317" s="10">
        <v>184.94859600000001</v>
      </c>
      <c r="AA317" s="10">
        <v>34.291403999999993</v>
      </c>
      <c r="AB317" s="21">
        <v>0</v>
      </c>
      <c r="AC317" s="21">
        <v>0</v>
      </c>
      <c r="AD317" s="153">
        <f>VLOOKUP(D317,'Dados Base'!$B:$K,9,FALSE)*31536000/VLOOKUP($F317,F:H,MATCH(H316,F316:AF316,0),FALSE)</f>
        <v>9604.1454545454544</v>
      </c>
      <c r="AE317" s="153">
        <f>VLOOKUP(D317,'Dados Base'!$B:$K,10,FALSE)*31536000/VLOOKUP($F317,F:H,MATCH(H316,F316:AF316,0),FALSE)</f>
        <v>1003.4181818181818</v>
      </c>
      <c r="AF317" s="21"/>
      <c r="AG317" s="21"/>
      <c r="AH317" s="21"/>
      <c r="AI317" s="21"/>
      <c r="AJ317" s="21"/>
      <c r="AK317" s="72">
        <f>(SUMIFS('Banco de Indicadores Mun. (2)'!I:I,'Banco de Indicadores Mun. (2)'!B:B,'Banco de Indicadores - Mun. (1)'!B317,'Banco de Indicadores Mun. (2)'!A:A,'Banco de Indicadores - Mun. (1)'!A317) / VLOOKUP(D317,'Dados Base'!$B:$K,8,FALSE)) * 100</f>
        <v>2.3658823529411768</v>
      </c>
      <c r="AL317" s="72">
        <f>(SUMIFS('Banco de Indicadores Mun. (2)'!I:I,'Banco de Indicadores Mun. (2)'!B:B,'Banco de Indicadores - Mun. (1)'!B317,'Banco de Indicadores Mun. (2)'!A:A,'Banco de Indicadores - Mun. (1)'!A317) / VLOOKUP(D317,'Dados Base'!$B:$K,9,FALSE)) * 100</f>
        <v>1.2005970149253733</v>
      </c>
      <c r="AM317" s="72">
        <f>(SUMIFS('Banco de Indicadores Mun. (2)'!J:J,'Banco de Indicadores Mun. (2)'!B:B,'Banco de Indicadores - Mun. (1)'!B317,'Banco de Indicadores Mun. (2)'!A:A,'Banco de Indicadores - Mun. (1)'!A317) / VLOOKUP(D317,'Dados Base'!$B:$K,7,FALSE)) * 100</f>
        <v>0.68016666666666659</v>
      </c>
      <c r="AN317" s="72">
        <f>(SUMIFS('Banco de Indicadores Mun. (2)'!K:K,'Banco de Indicadores Mun. (2)'!B:B,'Banco de Indicadores - Mun. (1)'!B317,'Banco de Indicadores Mun. (2)'!A:A,'Banco de Indicadores - Mun. (1)'!A317) / VLOOKUP(D317,'Dados Base'!$B:$K,10,FALSE)) * 100</f>
        <v>8.8679285714285712</v>
      </c>
      <c r="AO317" s="21">
        <v>0</v>
      </c>
      <c r="AP317" s="125">
        <v>0</v>
      </c>
      <c r="AQ317" s="143">
        <v>0</v>
      </c>
      <c r="AR317" s="21">
        <v>9.1</v>
      </c>
      <c r="AS317" s="37">
        <v>98.09</v>
      </c>
      <c r="AT317" s="37">
        <v>98.09</v>
      </c>
      <c r="AU317" s="37">
        <v>84.358965517241387</v>
      </c>
      <c r="AV317" s="20">
        <v>9.471350000000001</v>
      </c>
      <c r="AW317" s="21">
        <v>0</v>
      </c>
      <c r="AX317" s="21">
        <v>0</v>
      </c>
      <c r="AY317" s="21"/>
    </row>
    <row r="318" spans="1:51" ht="15" x14ac:dyDescent="0.25">
      <c r="A318" s="144">
        <v>2017</v>
      </c>
      <c r="B318" s="77" t="s">
        <v>318</v>
      </c>
      <c r="C318" s="78">
        <v>21</v>
      </c>
      <c r="D318" s="77">
        <v>3527900</v>
      </c>
      <c r="E318" s="78">
        <v>352790021</v>
      </c>
      <c r="F318" s="78" t="str">
        <f t="shared" si="9"/>
        <v>3527900212017</v>
      </c>
      <c r="G318" s="79">
        <v>-0.51820218975967558</v>
      </c>
      <c r="H318" s="80">
        <f t="shared" si="8"/>
        <v>2644</v>
      </c>
      <c r="I318" s="81">
        <v>2185</v>
      </c>
      <c r="J318" s="82">
        <v>459</v>
      </c>
      <c r="K318" s="83">
        <f>(H318)/VLOOKUP(D318,'Dados Base'!$B:$K,6,FALSE)</f>
        <v>5.5706550365547898</v>
      </c>
      <c r="L318" s="84">
        <v>82.64</v>
      </c>
      <c r="M318" s="85" t="s">
        <v>702</v>
      </c>
      <c r="N318" s="86">
        <v>0.72</v>
      </c>
      <c r="O318" s="87" t="s">
        <v>691</v>
      </c>
      <c r="P318" s="87" t="s">
        <v>691</v>
      </c>
      <c r="Q318" s="87" t="s">
        <v>691</v>
      </c>
      <c r="R318" s="87" t="s">
        <v>691</v>
      </c>
      <c r="S318" s="87" t="s">
        <v>691</v>
      </c>
      <c r="T318" s="87" t="s">
        <v>691</v>
      </c>
      <c r="U318" s="87" t="s">
        <v>691</v>
      </c>
      <c r="V318" s="87" t="s">
        <v>691</v>
      </c>
      <c r="W318" s="87" t="s">
        <v>691</v>
      </c>
      <c r="X318" s="21"/>
      <c r="Y318" s="21">
        <v>1.51</v>
      </c>
      <c r="Z318" s="10">
        <v>105.4958688</v>
      </c>
      <c r="AA318" s="10">
        <v>10.658131200000001</v>
      </c>
      <c r="AB318" s="21">
        <v>0</v>
      </c>
      <c r="AC318" s="21">
        <v>0</v>
      </c>
      <c r="AD318" s="153">
        <f>VLOOKUP(D318,'Dados Base'!$B:$K,9,FALSE)*31536000/VLOOKUP($F318,F:H,MATCH(H317,F317:AF317,0),FALSE)</f>
        <v>47351.709531013614</v>
      </c>
      <c r="AE318" s="153">
        <f>VLOOKUP(D318,'Dados Base'!$B:$K,10,FALSE)*31536000/VLOOKUP($F318,F:H,MATCH(H317,F317:AF317,0),FALSE)</f>
        <v>5128.7745839636909</v>
      </c>
      <c r="AF318" s="21"/>
      <c r="AG318" s="21"/>
      <c r="AH318" s="21"/>
      <c r="AI318" s="21"/>
      <c r="AJ318" s="21"/>
      <c r="AK318" s="72">
        <f>(SUMIFS('Banco de Indicadores Mun. (2)'!I:I,'Banco de Indicadores Mun. (2)'!B:B,'Banco de Indicadores - Mun. (1)'!B318,'Banco de Indicadores Mun. (2)'!A:A,'Banco de Indicadores - Mun. (1)'!A318) / VLOOKUP(D318,'Dados Base'!$B:$K,8,FALSE)) * 100</f>
        <v>1.6460456852791876</v>
      </c>
      <c r="AL318" s="72">
        <f>(SUMIFS('Banco de Indicadores Mun. (2)'!I:I,'Banco de Indicadores Mun. (2)'!B:B,'Banco de Indicadores - Mun. (1)'!B318,'Banco de Indicadores Mun. (2)'!A:A,'Banco de Indicadores - Mun. (1)'!A318) / VLOOKUP(D318,'Dados Base'!$B:$K,9,FALSE)) * 100</f>
        <v>0.81680352644836263</v>
      </c>
      <c r="AM318" s="72">
        <f>(SUMIFS('Banco de Indicadores Mun. (2)'!J:J,'Banco de Indicadores Mun. (2)'!B:B,'Banco de Indicadores - Mun. (1)'!B318,'Banco de Indicadores Mun. (2)'!A:A,'Banco de Indicadores - Mun. (1)'!A318) / VLOOKUP(D318,'Dados Base'!$B:$K,7,FALSE)) * 100</f>
        <v>2.1022727272727271</v>
      </c>
      <c r="AN318" s="72">
        <f>(SUMIFS('Banco de Indicadores Mun. (2)'!K:K,'Banco de Indicadores Mun. (2)'!B:B,'Banco de Indicadores - Mun. (1)'!B318,'Banco de Indicadores Mun. (2)'!A:A,'Banco de Indicadores - Mun. (1)'!A318) / VLOOKUP(D318,'Dados Base'!$B:$K,10,FALSE)) * 100</f>
        <v>1.2116279069767444E-2</v>
      </c>
      <c r="AO318" s="21">
        <v>0</v>
      </c>
      <c r="AP318" s="125">
        <v>0</v>
      </c>
      <c r="AQ318" s="143">
        <v>0</v>
      </c>
      <c r="AR318" s="21">
        <v>8.9</v>
      </c>
      <c r="AS318" s="37">
        <v>98.72</v>
      </c>
      <c r="AT318" s="37">
        <v>98.72</v>
      </c>
      <c r="AU318" s="37">
        <v>90.824137610413757</v>
      </c>
      <c r="AV318" s="20">
        <v>9.9808000000000003</v>
      </c>
      <c r="AW318" s="21">
        <v>0</v>
      </c>
      <c r="AX318" s="21">
        <v>0</v>
      </c>
      <c r="AY318" s="21"/>
    </row>
    <row r="319" spans="1:51" ht="15" x14ac:dyDescent="0.25">
      <c r="A319" s="144">
        <v>2017</v>
      </c>
      <c r="B319" s="77" t="s">
        <v>319</v>
      </c>
      <c r="C319" s="78">
        <v>13</v>
      </c>
      <c r="D319" s="77">
        <v>3528007</v>
      </c>
      <c r="E319" s="78">
        <v>352800713</v>
      </c>
      <c r="F319" s="78" t="str">
        <f t="shared" si="9"/>
        <v>3528007132017</v>
      </c>
      <c r="G319" s="79">
        <v>0.37135985718126374</v>
      </c>
      <c r="H319" s="80">
        <f t="shared" si="8"/>
        <v>16736</v>
      </c>
      <c r="I319" s="81">
        <v>16340</v>
      </c>
      <c r="J319" s="82">
        <v>396</v>
      </c>
      <c r="K319" s="83">
        <f>(H319)/VLOOKUP(D319,'Dados Base'!$B:$K,6,FALSE)</f>
        <v>73.994163940224595</v>
      </c>
      <c r="L319" s="84">
        <v>97.63</v>
      </c>
      <c r="M319" s="85" t="s">
        <v>702</v>
      </c>
      <c r="N319" s="86">
        <v>0.77</v>
      </c>
      <c r="O319" s="87" t="s">
        <v>691</v>
      </c>
      <c r="P319" s="87" t="s">
        <v>691</v>
      </c>
      <c r="Q319" s="87" t="s">
        <v>691</v>
      </c>
      <c r="R319" s="87" t="s">
        <v>691</v>
      </c>
      <c r="S319" s="87" t="s">
        <v>691</v>
      </c>
      <c r="T319" s="87" t="s">
        <v>691</v>
      </c>
      <c r="U319" s="87" t="s">
        <v>691</v>
      </c>
      <c r="V319" s="87" t="s">
        <v>691</v>
      </c>
      <c r="W319" s="87" t="s">
        <v>691</v>
      </c>
      <c r="X319" s="21"/>
      <c r="Y319" s="21">
        <v>11.62</v>
      </c>
      <c r="Z319" s="10">
        <v>681.3871200000001</v>
      </c>
      <c r="AA319" s="10">
        <v>215.17487999999997</v>
      </c>
      <c r="AB319" s="21">
        <v>2</v>
      </c>
      <c r="AC319" s="21">
        <v>0</v>
      </c>
      <c r="AD319" s="153">
        <f>VLOOKUP(D319,'Dados Base'!$B:$K,9,FALSE)*31536000/VLOOKUP($F319,F:H,MATCH(H318,F318:AF318,0),FALSE)</f>
        <v>3448.3078393881451</v>
      </c>
      <c r="AE319" s="153">
        <f>VLOOKUP(D319,'Dados Base'!$B:$K,10,FALSE)*31536000/VLOOKUP($F319,F:H,MATCH(H318,F318:AF318,0),FALSE)</f>
        <v>339.17782026768629</v>
      </c>
      <c r="AF319" s="21"/>
      <c r="AG319" s="21"/>
      <c r="AH319" s="21"/>
      <c r="AI319" s="21"/>
      <c r="AJ319" s="21"/>
      <c r="AK319" s="72">
        <f>(SUMIFS('Banco de Indicadores Mun. (2)'!I:I,'Banco de Indicadores Mun. (2)'!B:B,'Banco de Indicadores - Mun. (1)'!B319,'Banco de Indicadores Mun. (2)'!A:A,'Banco de Indicadores - Mun. (1)'!A319) / VLOOKUP(D319,'Dados Base'!$B:$K,8,FALSE)) * 100</f>
        <v>69.226425531914913</v>
      </c>
      <c r="AL319" s="72">
        <f>(SUMIFS('Banco de Indicadores Mun. (2)'!I:I,'Banco de Indicadores Mun. (2)'!B:B,'Banco de Indicadores - Mun. (1)'!B319,'Banco de Indicadores Mun. (2)'!A:A,'Banco de Indicadores - Mun. (1)'!A319) / VLOOKUP(D319,'Dados Base'!$B:$K,9,FALSE)) * 100</f>
        <v>35.558928961748641</v>
      </c>
      <c r="AM319" s="72">
        <f>(SUMIFS('Banco de Indicadores Mun. (2)'!J:J,'Banco de Indicadores Mun. (2)'!B:B,'Banco de Indicadores - Mun. (1)'!B319,'Banco de Indicadores Mun. (2)'!A:A,'Banco de Indicadores - Mun. (1)'!A319) / VLOOKUP(D319,'Dados Base'!$B:$K,7,FALSE)) * 100</f>
        <v>70.283236842105296</v>
      </c>
      <c r="AN319" s="72">
        <f>(SUMIFS('Banco de Indicadores Mun. (2)'!K:K,'Banco de Indicadores Mun. (2)'!B:B,'Banco de Indicadores - Mun. (1)'!B319,'Banco de Indicadores Mun. (2)'!A:A,'Banco de Indicadores - Mun. (1)'!A319) / VLOOKUP(D319,'Dados Base'!$B:$K,10,FALSE)) * 100</f>
        <v>64.76433333333334</v>
      </c>
      <c r="AO319" s="21">
        <v>0</v>
      </c>
      <c r="AP319" s="125">
        <v>0</v>
      </c>
      <c r="AQ319" s="143">
        <v>0</v>
      </c>
      <c r="AR319" s="21">
        <v>8.6</v>
      </c>
      <c r="AS319" s="37">
        <v>100</v>
      </c>
      <c r="AT319" s="37">
        <v>100</v>
      </c>
      <c r="AU319" s="37">
        <v>76</v>
      </c>
      <c r="AV319" s="20">
        <v>8.24</v>
      </c>
      <c r="AW319" s="21">
        <v>0</v>
      </c>
      <c r="AX319" s="21">
        <v>0</v>
      </c>
      <c r="AY319" s="21"/>
    </row>
    <row r="320" spans="1:51" ht="15" x14ac:dyDescent="0.25">
      <c r="A320" s="144">
        <v>2017</v>
      </c>
      <c r="B320" s="77" t="s">
        <v>320</v>
      </c>
      <c r="C320" s="78">
        <v>19</v>
      </c>
      <c r="D320" s="77">
        <v>3528106</v>
      </c>
      <c r="E320" s="78">
        <v>352810619</v>
      </c>
      <c r="F320" s="78" t="str">
        <f t="shared" si="9"/>
        <v>3528106192017</v>
      </c>
      <c r="G320" s="79">
        <v>0.2249812624094627</v>
      </c>
      <c r="H320" s="80">
        <f t="shared" si="8"/>
        <v>7740</v>
      </c>
      <c r="I320" s="81">
        <v>6975</v>
      </c>
      <c r="J320" s="82">
        <v>765</v>
      </c>
      <c r="K320" s="83">
        <f>(H320)/VLOOKUP(D320,'Dados Base'!$B:$K,6,FALSE)</f>
        <v>31.128091695153831</v>
      </c>
      <c r="L320" s="84">
        <v>90.12</v>
      </c>
      <c r="M320" s="85" t="s">
        <v>702</v>
      </c>
      <c r="N320" s="86">
        <v>0.74299999999999999</v>
      </c>
      <c r="O320" s="87" t="s">
        <v>691</v>
      </c>
      <c r="P320" s="87" t="s">
        <v>691</v>
      </c>
      <c r="Q320" s="87" t="s">
        <v>691</v>
      </c>
      <c r="R320" s="87" t="s">
        <v>691</v>
      </c>
      <c r="S320" s="87" t="s">
        <v>691</v>
      </c>
      <c r="T320" s="87" t="s">
        <v>691</v>
      </c>
      <c r="U320" s="87" t="s">
        <v>691</v>
      </c>
      <c r="V320" s="87" t="s">
        <v>691</v>
      </c>
      <c r="W320" s="87" t="s">
        <v>691</v>
      </c>
      <c r="X320" s="21"/>
      <c r="Y320" s="21">
        <v>5</v>
      </c>
      <c r="Z320" s="10">
        <v>262.17286200000001</v>
      </c>
      <c r="AA320" s="10">
        <v>123.76513799999998</v>
      </c>
      <c r="AB320" s="21">
        <v>1</v>
      </c>
      <c r="AC320" s="21">
        <v>0</v>
      </c>
      <c r="AD320" s="153">
        <f>VLOOKUP(D320,'Dados Base'!$B:$K,9,FALSE)*31536000/VLOOKUP($F320,F:H,MATCH(H319,F319:AF319,0),FALSE)</f>
        <v>7333.9534883720926</v>
      </c>
      <c r="AE320" s="153">
        <f>VLOOKUP(D320,'Dados Base'!$B:$K,10,FALSE)*31536000/VLOOKUP($F320,F:H,MATCH(H319,F319:AF319,0),FALSE)</f>
        <v>570.4186046511627</v>
      </c>
      <c r="AF320" s="21"/>
      <c r="AG320" s="21"/>
      <c r="AH320" s="21"/>
      <c r="AI320" s="21"/>
      <c r="AJ320" s="21"/>
      <c r="AK320" s="72">
        <f>(SUMIFS('Banco de Indicadores Mun. (2)'!I:I,'Banco de Indicadores Mun. (2)'!B:B,'Banco de Indicadores - Mun. (1)'!B320,'Banco de Indicadores Mun. (2)'!A:A,'Banco de Indicadores - Mun. (1)'!A320) / VLOOKUP(D320,'Dados Base'!$B:$K,8,FALSE)) * 100</f>
        <v>2.9651228070175444</v>
      </c>
      <c r="AL320" s="72">
        <f>(SUMIFS('Banco de Indicadores Mun. (2)'!I:I,'Banco de Indicadores Mun. (2)'!B:B,'Banco de Indicadores - Mun. (1)'!B320,'Banco de Indicadores Mun. (2)'!A:A,'Banco de Indicadores - Mun. (1)'!A320) / VLOOKUP(D320,'Dados Base'!$B:$K,9,FALSE)) * 100</f>
        <v>0.93895555555555554</v>
      </c>
      <c r="AM320" s="72">
        <f>(SUMIFS('Banco de Indicadores Mun. (2)'!J:J,'Banco de Indicadores Mun. (2)'!B:B,'Banco de Indicadores - Mun. (1)'!B320,'Banco de Indicadores Mun. (2)'!A:A,'Banco de Indicadores - Mun. (1)'!A320) / VLOOKUP(D320,'Dados Base'!$B:$K,7,FALSE)) * 100</f>
        <v>0.89039534883720917</v>
      </c>
      <c r="AN320" s="72">
        <f>(SUMIFS('Banco de Indicadores Mun. (2)'!K:K,'Banco de Indicadores Mun. (2)'!B:B,'Banco de Indicadores - Mun. (1)'!B320,'Banco de Indicadores Mun. (2)'!A:A,'Banco de Indicadores - Mun. (1)'!A320) / VLOOKUP(D320,'Dados Base'!$B:$K,10,FALSE)) * 100</f>
        <v>9.3375000000000021</v>
      </c>
      <c r="AO320" s="21">
        <v>0</v>
      </c>
      <c r="AP320" s="125">
        <v>0</v>
      </c>
      <c r="AQ320" s="143">
        <v>0</v>
      </c>
      <c r="AR320" s="21">
        <v>10</v>
      </c>
      <c r="AS320" s="37">
        <v>99.9</v>
      </c>
      <c r="AT320" s="37">
        <v>99.9</v>
      </c>
      <c r="AU320" s="37">
        <v>67.931341821743388</v>
      </c>
      <c r="AV320" s="20">
        <v>7.71408</v>
      </c>
      <c r="AW320" s="21">
        <v>0</v>
      </c>
      <c r="AX320" s="21">
        <v>0</v>
      </c>
      <c r="AY320" s="21"/>
    </row>
    <row r="321" spans="1:51" ht="15" x14ac:dyDescent="0.25">
      <c r="A321" s="144">
        <v>2017</v>
      </c>
      <c r="B321" s="77" t="s">
        <v>321</v>
      </c>
      <c r="C321" s="78">
        <v>15</v>
      </c>
      <c r="D321" s="77">
        <v>3528205</v>
      </c>
      <c r="E321" s="78">
        <v>352820515</v>
      </c>
      <c r="F321" s="78" t="str">
        <f t="shared" si="9"/>
        <v>3528205152017</v>
      </c>
      <c r="G321" s="79">
        <v>-0.30590086157965546</v>
      </c>
      <c r="H321" s="80">
        <f t="shared" si="8"/>
        <v>3600</v>
      </c>
      <c r="I321" s="81">
        <v>2826</v>
      </c>
      <c r="J321" s="82">
        <v>774</v>
      </c>
      <c r="K321" s="83">
        <f>(H321)/VLOOKUP(D321,'Dados Base'!$B:$K,6,FALSE)</f>
        <v>10.938924339106654</v>
      </c>
      <c r="L321" s="84">
        <v>78.5</v>
      </c>
      <c r="M321" s="85" t="s">
        <v>702</v>
      </c>
      <c r="N321" s="86">
        <v>0.74</v>
      </c>
      <c r="O321" s="87" t="s">
        <v>691</v>
      </c>
      <c r="P321" s="87" t="s">
        <v>691</v>
      </c>
      <c r="Q321" s="87" t="s">
        <v>691</v>
      </c>
      <c r="R321" s="87" t="s">
        <v>691</v>
      </c>
      <c r="S321" s="87" t="s">
        <v>691</v>
      </c>
      <c r="T321" s="87" t="s">
        <v>691</v>
      </c>
      <c r="U321" s="87" t="s">
        <v>691</v>
      </c>
      <c r="V321" s="87" t="s">
        <v>691</v>
      </c>
      <c r="W321" s="87" t="s">
        <v>691</v>
      </c>
      <c r="X321" s="21"/>
      <c r="Y321" s="21">
        <v>1.98</v>
      </c>
      <c r="Z321" s="10">
        <v>121.71347280000001</v>
      </c>
      <c r="AA321" s="10">
        <v>31.214527199999992</v>
      </c>
      <c r="AB321" s="21">
        <v>1</v>
      </c>
      <c r="AC321" s="21">
        <v>0</v>
      </c>
      <c r="AD321" s="153">
        <f>VLOOKUP(D321,'Dados Base'!$B:$K,9,FALSE)*31536000/VLOOKUP($F321,F:H,MATCH(H320,F320:AF320,0),FALSE)</f>
        <v>22075.200000000001</v>
      </c>
      <c r="AE321" s="153">
        <f>VLOOKUP(D321,'Dados Base'!$B:$K,10,FALSE)*31536000/VLOOKUP($F321,F:H,MATCH(H320,F320:AF320,0),FALSE)</f>
        <v>2277.6</v>
      </c>
      <c r="AF321" s="21"/>
      <c r="AG321" s="21"/>
      <c r="AH321" s="21"/>
      <c r="AI321" s="21"/>
      <c r="AJ321" s="21"/>
      <c r="AK321" s="72">
        <f>(SUMIFS('Banco de Indicadores Mun. (2)'!I:I,'Banco de Indicadores Mun. (2)'!B:B,'Banco de Indicadores - Mun. (1)'!B321,'Banco de Indicadores Mun. (2)'!A:A,'Banco de Indicadores - Mun. (1)'!A321) / VLOOKUP(D321,'Dados Base'!$B:$K,8,FALSE)) * 100</f>
        <v>6.6597500000000007</v>
      </c>
      <c r="AL321" s="72">
        <f>(SUMIFS('Banco de Indicadores Mun. (2)'!I:I,'Banco de Indicadores Mun. (2)'!B:B,'Banco de Indicadores - Mun. (1)'!B321,'Banco de Indicadores Mun. (2)'!A:A,'Banco de Indicadores - Mun. (1)'!A321) / VLOOKUP(D321,'Dados Base'!$B:$K,9,FALSE)) * 100</f>
        <v>2.1142063492063494</v>
      </c>
      <c r="AM321" s="72">
        <f>(SUMIFS('Banco de Indicadores Mun. (2)'!J:J,'Banco de Indicadores Mun. (2)'!B:B,'Banco de Indicadores - Mun. (1)'!B321,'Banco de Indicadores Mun. (2)'!A:A,'Banco de Indicadores - Mun. (1)'!A321) / VLOOKUP(D321,'Dados Base'!$B:$K,7,FALSE)) * 100</f>
        <v>8.4013148148148158</v>
      </c>
      <c r="AN321" s="72">
        <f>(SUMIFS('Banco de Indicadores Mun. (2)'!K:K,'Banco de Indicadores Mun. (2)'!B:B,'Banco de Indicadores - Mun. (1)'!B321,'Banco de Indicadores Mun. (2)'!A:A,'Banco de Indicadores - Mun. (1)'!A321) / VLOOKUP(D321,'Dados Base'!$B:$K,10,FALSE)) * 100</f>
        <v>3.0426538461538457</v>
      </c>
      <c r="AO321" s="21">
        <v>0</v>
      </c>
      <c r="AP321" s="125">
        <v>0</v>
      </c>
      <c r="AQ321" s="143">
        <v>0</v>
      </c>
      <c r="AR321" s="21">
        <v>8</v>
      </c>
      <c r="AS321" s="37">
        <v>98.26</v>
      </c>
      <c r="AT321" s="37">
        <v>98.259999999999991</v>
      </c>
      <c r="AU321" s="37">
        <v>79.588742937853112</v>
      </c>
      <c r="AV321" s="20">
        <v>8.6472890000000007</v>
      </c>
      <c r="AW321" s="21">
        <v>0</v>
      </c>
      <c r="AX321" s="21">
        <v>0</v>
      </c>
      <c r="AY321" s="21"/>
    </row>
    <row r="322" spans="1:51" ht="15" x14ac:dyDescent="0.25">
      <c r="A322" s="144">
        <v>2017</v>
      </c>
      <c r="B322" s="77" t="s">
        <v>322</v>
      </c>
      <c r="C322" s="78">
        <v>19</v>
      </c>
      <c r="D322" s="77">
        <v>3528304</v>
      </c>
      <c r="E322" s="78">
        <v>352830419</v>
      </c>
      <c r="F322" s="78" t="str">
        <f t="shared" si="9"/>
        <v>3528304192017</v>
      </c>
      <c r="G322" s="79">
        <v>-0.37952801727743068</v>
      </c>
      <c r="H322" s="80">
        <f t="shared" ref="H322:H385" si="10">SUM(I322:J322)</f>
        <v>3122</v>
      </c>
      <c r="I322" s="81">
        <v>2648</v>
      </c>
      <c r="J322" s="82">
        <v>474</v>
      </c>
      <c r="K322" s="83">
        <f>(H322)/VLOOKUP(D322,'Dados Base'!$B:$K,6,FALSE)</f>
        <v>10.003845167905666</v>
      </c>
      <c r="L322" s="84">
        <v>84.82</v>
      </c>
      <c r="M322" s="85" t="s">
        <v>702</v>
      </c>
      <c r="N322" s="86">
        <v>0.753</v>
      </c>
      <c r="O322" s="87" t="s">
        <v>691</v>
      </c>
      <c r="P322" s="87" t="s">
        <v>691</v>
      </c>
      <c r="Q322" s="87" t="s">
        <v>691</v>
      </c>
      <c r="R322" s="87" t="s">
        <v>691</v>
      </c>
      <c r="S322" s="87" t="s">
        <v>691</v>
      </c>
      <c r="T322" s="87" t="s">
        <v>691</v>
      </c>
      <c r="U322" s="87" t="s">
        <v>691</v>
      </c>
      <c r="V322" s="87" t="s">
        <v>691</v>
      </c>
      <c r="W322" s="87" t="s">
        <v>691</v>
      </c>
      <c r="X322" s="21"/>
      <c r="Y322" s="21">
        <v>1.85</v>
      </c>
      <c r="Z322" s="10">
        <v>98.478180000000009</v>
      </c>
      <c r="AA322" s="10">
        <v>44.243819999999999</v>
      </c>
      <c r="AB322" s="21">
        <v>1</v>
      </c>
      <c r="AC322" s="21">
        <v>0</v>
      </c>
      <c r="AD322" s="153">
        <f>VLOOKUP(D322,'Dados Base'!$B:$K,9,FALSE)*31536000/VLOOKUP($F322,F:H,MATCH(H321,F321:AF321,0),FALSE)</f>
        <v>23535.836002562461</v>
      </c>
      <c r="AE322" s="153">
        <f>VLOOKUP(D322,'Dados Base'!$B:$K,10,FALSE)*31536000/VLOOKUP($F322,F:H,MATCH(H321,F321:AF321,0),FALSE)</f>
        <v>1919.2312620115304</v>
      </c>
      <c r="AF322" s="21"/>
      <c r="AG322" s="21"/>
      <c r="AH322" s="21"/>
      <c r="AI322" s="21"/>
      <c r="AJ322" s="21"/>
      <c r="AK322" s="72">
        <f>(SUMIFS('Banco de Indicadores Mun. (2)'!I:I,'Banco de Indicadores Mun. (2)'!B:B,'Banco de Indicadores - Mun. (1)'!B322,'Banco de Indicadores Mun. (2)'!A:A,'Banco de Indicadores - Mun. (1)'!A322) / VLOOKUP(D322,'Dados Base'!$B:$K,8,FALSE)) * 100</f>
        <v>11.062540540540541</v>
      </c>
      <c r="AL322" s="72">
        <f>(SUMIFS('Banco de Indicadores Mun. (2)'!I:I,'Banco de Indicadores Mun. (2)'!B:B,'Banco de Indicadores - Mun. (1)'!B322,'Banco de Indicadores Mun. (2)'!A:A,'Banco de Indicadores - Mun. (1)'!A322) / VLOOKUP(D322,'Dados Base'!$B:$K,9,FALSE)) * 100</f>
        <v>3.5134248927038625</v>
      </c>
      <c r="AM322" s="72">
        <f>(SUMIFS('Banco de Indicadores Mun. (2)'!J:J,'Banco de Indicadores Mun. (2)'!B:B,'Banco de Indicadores - Mun. (1)'!B322,'Banco de Indicadores Mun. (2)'!A:A,'Banco de Indicadores - Mun. (1)'!A322) / VLOOKUP(D322,'Dados Base'!$B:$K,7,FALSE)) * 100</f>
        <v>12.286199999999999</v>
      </c>
      <c r="AN322" s="72">
        <f>(SUMIFS('Banco de Indicadores Mun. (2)'!K:K,'Banco de Indicadores Mun. (2)'!B:B,'Banco de Indicadores - Mun. (1)'!B322,'Banco de Indicadores Mun. (2)'!A:A,'Banco de Indicadores - Mun. (1)'!A322) / VLOOKUP(D322,'Dados Base'!$B:$K,10,FALSE)) * 100</f>
        <v>7.5203684210526323</v>
      </c>
      <c r="AO322" s="21">
        <v>0</v>
      </c>
      <c r="AP322" s="125">
        <v>0</v>
      </c>
      <c r="AQ322" s="143">
        <v>0</v>
      </c>
      <c r="AR322" s="21">
        <v>10</v>
      </c>
      <c r="AS322" s="37">
        <v>100</v>
      </c>
      <c r="AT322" s="37">
        <v>100</v>
      </c>
      <c r="AU322" s="37">
        <v>69</v>
      </c>
      <c r="AV322" s="20">
        <v>7.9849999999999994</v>
      </c>
      <c r="AW322" s="21">
        <v>1</v>
      </c>
      <c r="AX322" s="21">
        <v>0</v>
      </c>
      <c r="AY322" s="21"/>
    </row>
    <row r="323" spans="1:51" ht="15" x14ac:dyDescent="0.25">
      <c r="A323" s="144">
        <v>2017</v>
      </c>
      <c r="B323" s="77" t="s">
        <v>323</v>
      </c>
      <c r="C323" s="78">
        <v>10</v>
      </c>
      <c r="D323" s="77">
        <v>3528403</v>
      </c>
      <c r="E323" s="78">
        <v>352840310</v>
      </c>
      <c r="F323" s="78" t="str">
        <f t="shared" ref="F323:F386" si="11">CONCATENATE(E323,A323)</f>
        <v>3528403102017</v>
      </c>
      <c r="G323" s="79">
        <v>0.74606696314167831</v>
      </c>
      <c r="H323" s="80">
        <f t="shared" si="10"/>
        <v>45439</v>
      </c>
      <c r="I323" s="81">
        <v>36469</v>
      </c>
      <c r="J323" s="82">
        <v>8970</v>
      </c>
      <c r="K323" s="83">
        <f>(H323)/VLOOKUP(D323,'Dados Base'!$B:$K,6,FALSE)</f>
        <v>216.62376048817697</v>
      </c>
      <c r="L323" s="84">
        <v>80.260000000000005</v>
      </c>
      <c r="M323" s="85" t="s">
        <v>702</v>
      </c>
      <c r="N323" s="86">
        <v>0.74299999999999999</v>
      </c>
      <c r="O323" s="87" t="s">
        <v>691</v>
      </c>
      <c r="P323" s="87" t="s">
        <v>691</v>
      </c>
      <c r="Q323" s="87" t="s">
        <v>691</v>
      </c>
      <c r="R323" s="87" t="s">
        <v>691</v>
      </c>
      <c r="S323" s="87" t="s">
        <v>691</v>
      </c>
      <c r="T323" s="87" t="s">
        <v>691</v>
      </c>
      <c r="U323" s="87" t="s">
        <v>691</v>
      </c>
      <c r="V323" s="87" t="s">
        <v>691</v>
      </c>
      <c r="W323" s="87" t="s">
        <v>691</v>
      </c>
      <c r="X323" s="21"/>
      <c r="Y323" s="21">
        <v>29.9</v>
      </c>
      <c r="Z323" s="10">
        <v>0</v>
      </c>
      <c r="AA323" s="10">
        <v>2018.1959999999999</v>
      </c>
      <c r="AB323" s="21">
        <v>8</v>
      </c>
      <c r="AC323" s="21">
        <v>0</v>
      </c>
      <c r="AD323" s="153">
        <f>VLOOKUP(D323,'Dados Base'!$B:$K,9,FALSE)*31536000/VLOOKUP($F323,F:H,MATCH(H322,F322:AF322,0),FALSE)</f>
        <v>1290.8946059552368</v>
      </c>
      <c r="AE323" s="153">
        <f>VLOOKUP(D323,'Dados Base'!$B:$K,10,FALSE)*31536000/VLOOKUP($F323,F:H,MATCH(H322,F322:AF322,0),FALSE)</f>
        <v>201.2685138317305</v>
      </c>
      <c r="AF323" s="21"/>
      <c r="AG323" s="21"/>
      <c r="AH323" s="21"/>
      <c r="AI323" s="21"/>
      <c r="AJ323" s="21"/>
      <c r="AK323" s="72">
        <f>(SUMIFS('Banco de Indicadores Mun. (2)'!I:I,'Banco de Indicadores Mun. (2)'!B:B,'Banco de Indicadores - Mun. (1)'!B323,'Banco de Indicadores Mun. (2)'!A:A,'Banco de Indicadores - Mun. (1)'!A323) / VLOOKUP(D323,'Dados Base'!$B:$K,8,FALSE)) * 100</f>
        <v>44.631208955223883</v>
      </c>
      <c r="AL323" s="72">
        <f>(SUMIFS('Banco de Indicadores Mun. (2)'!I:I,'Banco de Indicadores Mun. (2)'!B:B,'Banco de Indicadores - Mun. (1)'!B323,'Banco de Indicadores Mun. (2)'!A:A,'Banco de Indicadores - Mun. (1)'!A323) / VLOOKUP(D323,'Dados Base'!$B:$K,9,FALSE)) * 100</f>
        <v>16.076833333333333</v>
      </c>
      <c r="AM323" s="72">
        <f>(SUMIFS('Banco de Indicadores Mun. (2)'!J:J,'Banco de Indicadores Mun. (2)'!B:B,'Banco de Indicadores - Mun. (1)'!B323,'Banco de Indicadores Mun. (2)'!A:A,'Banco de Indicadores - Mun. (1)'!A323) / VLOOKUP(D323,'Dados Base'!$B:$K,7,FALSE)) * 100</f>
        <v>45.228842105263162</v>
      </c>
      <c r="AN323" s="72">
        <f>(SUMIFS('Banco de Indicadores Mun. (2)'!K:K,'Banco de Indicadores Mun. (2)'!B:B,'Banco de Indicadores - Mun. (1)'!B323,'Banco de Indicadores Mun. (2)'!A:A,'Banco de Indicadores - Mun. (1)'!A323) / VLOOKUP(D323,'Dados Base'!$B:$K,10,FALSE)) * 100</f>
        <v>43.848103448275857</v>
      </c>
      <c r="AO323" s="21">
        <v>0</v>
      </c>
      <c r="AP323" s="125">
        <v>0</v>
      </c>
      <c r="AQ323" s="143">
        <v>0</v>
      </c>
      <c r="AR323" s="21">
        <v>8.5</v>
      </c>
      <c r="AS323" s="37">
        <v>75</v>
      </c>
      <c r="AT323" s="37">
        <v>0</v>
      </c>
      <c r="AU323" s="37">
        <v>0</v>
      </c>
      <c r="AV323" s="20">
        <v>1.125</v>
      </c>
      <c r="AW323" s="21">
        <v>0</v>
      </c>
      <c r="AX323" s="21">
        <v>0</v>
      </c>
      <c r="AY323" s="21"/>
    </row>
    <row r="324" spans="1:51" ht="15" x14ac:dyDescent="0.25">
      <c r="A324" s="144">
        <v>2017</v>
      </c>
      <c r="B324" s="77" t="s">
        <v>324</v>
      </c>
      <c r="C324" s="78">
        <v>6</v>
      </c>
      <c r="D324" s="77">
        <v>3528502</v>
      </c>
      <c r="E324" s="78">
        <v>35285026</v>
      </c>
      <c r="F324" s="78" t="str">
        <f t="shared" si="11"/>
        <v>352850262017</v>
      </c>
      <c r="G324" s="79">
        <v>2.2761599214569328</v>
      </c>
      <c r="H324" s="80">
        <f t="shared" si="10"/>
        <v>93418</v>
      </c>
      <c r="I324" s="81">
        <v>84987</v>
      </c>
      <c r="J324" s="82">
        <v>8431</v>
      </c>
      <c r="K324" s="83">
        <f>(H324)/VLOOKUP(D324,'Dados Base'!$B:$K,6,FALSE)</f>
        <v>290.58728381236779</v>
      </c>
      <c r="L324" s="84">
        <v>90.97</v>
      </c>
      <c r="M324" s="85" t="s">
        <v>702</v>
      </c>
      <c r="N324" s="86">
        <v>0.78800000000000003</v>
      </c>
      <c r="O324" s="87" t="s">
        <v>691</v>
      </c>
      <c r="P324" s="87" t="s">
        <v>691</v>
      </c>
      <c r="Q324" s="87" t="s">
        <v>691</v>
      </c>
      <c r="R324" s="87" t="s">
        <v>691</v>
      </c>
      <c r="S324" s="87" t="s">
        <v>691</v>
      </c>
      <c r="T324" s="87" t="s">
        <v>691</v>
      </c>
      <c r="U324" s="87" t="s">
        <v>691</v>
      </c>
      <c r="V324" s="87" t="s">
        <v>691</v>
      </c>
      <c r="W324" s="87" t="s">
        <v>691</v>
      </c>
      <c r="X324" s="21"/>
      <c r="Y324" s="21">
        <v>66.84</v>
      </c>
      <c r="Z324" s="10">
        <v>704.14604143199995</v>
      </c>
      <c r="AA324" s="10">
        <v>3807.4999585679998</v>
      </c>
      <c r="AB324" s="21">
        <v>6</v>
      </c>
      <c r="AC324" s="21">
        <v>2</v>
      </c>
      <c r="AD324" s="153">
        <f>VLOOKUP(D324,'Dados Base'!$B:$K,9,FALSE)*31536000/VLOOKUP($F324,F:H,MATCH(H323,F323:AF323,0),FALSE)</f>
        <v>1562.9929992078614</v>
      </c>
      <c r="AE324" s="153">
        <f>VLOOKUP(D324,'Dados Base'!$B:$K,10,FALSE)*31536000/VLOOKUP($F324,F:H,MATCH(H323,F323:AF323,0),FALSE)</f>
        <v>212.67507332633963</v>
      </c>
      <c r="AF324" s="21"/>
      <c r="AG324" s="21"/>
      <c r="AH324" s="21"/>
      <c r="AI324" s="21"/>
      <c r="AJ324" s="21"/>
      <c r="AK324" s="72">
        <f>(SUMIFS('Banco de Indicadores Mun. (2)'!I:I,'Banco de Indicadores Mun. (2)'!B:B,'Banco de Indicadores - Mun. (1)'!B324,'Banco de Indicadores Mun. (2)'!A:A,'Banco de Indicadores - Mun. (1)'!A324) / VLOOKUP(D324,'Dados Base'!$B:$K,8,FALSE)) * 100</f>
        <v>136.51424418604654</v>
      </c>
      <c r="AL324" s="72">
        <f>(SUMIFS('Banco de Indicadores Mun. (2)'!I:I,'Banco de Indicadores Mun. (2)'!B:B,'Banco de Indicadores - Mun. (1)'!B324,'Banco de Indicadores Mun. (2)'!A:A,'Banco de Indicadores - Mun. (1)'!A324) / VLOOKUP(D324,'Dados Base'!$B:$K,9,FALSE)) * 100</f>
        <v>50.71371490280778</v>
      </c>
      <c r="AM324" s="72">
        <f>(SUMIFS('Banco de Indicadores Mun. (2)'!J:J,'Banco de Indicadores Mun. (2)'!B:B,'Banco de Indicadores - Mun. (1)'!B324,'Banco de Indicadores Mun. (2)'!A:A,'Banco de Indicadores - Mun. (1)'!A324) / VLOOKUP(D324,'Dados Base'!$B:$K,7,FALSE)) * 100</f>
        <v>207.4964036697248</v>
      </c>
      <c r="AN324" s="72">
        <f>(SUMIFS('Banco de Indicadores Mun. (2)'!K:K,'Banco de Indicadores Mun. (2)'!B:B,'Banco de Indicadores - Mun. (1)'!B324,'Banco de Indicadores Mun. (2)'!A:A,'Banco de Indicadores - Mun. (1)'!A324) / VLOOKUP(D324,'Dados Base'!$B:$K,10,FALSE)) * 100</f>
        <v>13.703841269841268</v>
      </c>
      <c r="AO324" s="21">
        <v>0</v>
      </c>
      <c r="AP324" s="125">
        <v>0</v>
      </c>
      <c r="AQ324" s="143">
        <v>0</v>
      </c>
      <c r="AR324" s="21">
        <v>9.8000000000000007</v>
      </c>
      <c r="AS324" s="37">
        <v>25.67</v>
      </c>
      <c r="AT324" s="37">
        <v>19.5092</v>
      </c>
      <c r="AU324" s="37">
        <v>15.607298122060101</v>
      </c>
      <c r="AV324" s="20">
        <v>3.0395284</v>
      </c>
      <c r="AW324" s="21">
        <v>0</v>
      </c>
      <c r="AX324" s="21">
        <v>2</v>
      </c>
      <c r="AY324" s="21"/>
    </row>
    <row r="325" spans="1:51" ht="15" x14ac:dyDescent="0.25">
      <c r="A325" s="144">
        <v>2017</v>
      </c>
      <c r="B325" s="77" t="s">
        <v>325</v>
      </c>
      <c r="C325" s="78">
        <v>14</v>
      </c>
      <c r="D325" s="77">
        <v>3528601</v>
      </c>
      <c r="E325" s="78">
        <v>352860114</v>
      </c>
      <c r="F325" s="78" t="str">
        <f t="shared" si="11"/>
        <v>3528601142017</v>
      </c>
      <c r="G325" s="79">
        <v>0.65878398347665179</v>
      </c>
      <c r="H325" s="80">
        <f t="shared" si="10"/>
        <v>9378</v>
      </c>
      <c r="I325" s="81">
        <v>8519</v>
      </c>
      <c r="J325" s="82">
        <v>859</v>
      </c>
      <c r="K325" s="83">
        <f>(H325)/VLOOKUP(D325,'Dados Base'!$B:$K,6,FALSE)</f>
        <v>40.975226110892649</v>
      </c>
      <c r="L325" s="84">
        <v>90.84</v>
      </c>
      <c r="M325" s="85" t="s">
        <v>702</v>
      </c>
      <c r="N325" s="86">
        <v>0.73899999999999999</v>
      </c>
      <c r="O325" s="87" t="s">
        <v>691</v>
      </c>
      <c r="P325" s="87" t="s">
        <v>691</v>
      </c>
      <c r="Q325" s="87" t="s">
        <v>691</v>
      </c>
      <c r="R325" s="87" t="s">
        <v>691</v>
      </c>
      <c r="S325" s="87" t="s">
        <v>691</v>
      </c>
      <c r="T325" s="87" t="s">
        <v>691</v>
      </c>
      <c r="U325" s="87" t="s">
        <v>691</v>
      </c>
      <c r="V325" s="87" t="s">
        <v>691</v>
      </c>
      <c r="W325" s="87" t="s">
        <v>691</v>
      </c>
      <c r="X325" s="21"/>
      <c r="Y325" s="21">
        <v>5.88</v>
      </c>
      <c r="Z325" s="10">
        <v>381.84048000000001</v>
      </c>
      <c r="AA325" s="10">
        <v>71.921519999999987</v>
      </c>
      <c r="AB325" s="21">
        <v>0</v>
      </c>
      <c r="AC325" s="21">
        <v>0</v>
      </c>
      <c r="AD325" s="153">
        <f>VLOOKUP(D325,'Dados Base'!$B:$K,9,FALSE)*31536000/VLOOKUP($F325,F:H,MATCH(H324,F324:AF324,0),FALSE)</f>
        <v>8238.7715930902104</v>
      </c>
      <c r="AE325" s="153">
        <f>VLOOKUP(D325,'Dados Base'!$B:$K,10,FALSE)*31536000/VLOOKUP($F325,F:H,MATCH(H324,F324:AF324,0),FALSE)</f>
        <v>975.20153550863699</v>
      </c>
      <c r="AF325" s="21"/>
      <c r="AG325" s="21"/>
      <c r="AH325" s="21"/>
      <c r="AI325" s="21"/>
      <c r="AJ325" s="21"/>
      <c r="AK325" s="72">
        <f>(SUMIFS('Banco de Indicadores Mun. (2)'!I:I,'Banco de Indicadores Mun. (2)'!B:B,'Banco de Indicadores - Mun. (1)'!B325,'Banco de Indicadores Mun. (2)'!A:A,'Banco de Indicadores - Mun. (1)'!A325) / VLOOKUP(D325,'Dados Base'!$B:$K,8,FALSE)) * 100</f>
        <v>13.684657894736841</v>
      </c>
      <c r="AL325" s="72">
        <f>(SUMIFS('Banco de Indicadores Mun. (2)'!I:I,'Banco de Indicadores Mun. (2)'!B:B,'Banco de Indicadores - Mun. (1)'!B325,'Banco de Indicadores Mun. (2)'!A:A,'Banco de Indicadores - Mun. (1)'!A325) / VLOOKUP(D325,'Dados Base'!$B:$K,9,FALSE)) * 100</f>
        <v>6.3675551020408143</v>
      </c>
      <c r="AM325" s="72">
        <f>(SUMIFS('Banco de Indicadores Mun. (2)'!J:J,'Banco de Indicadores Mun. (2)'!B:B,'Banco de Indicadores - Mun. (1)'!B325,'Banco de Indicadores Mun. (2)'!A:A,'Banco de Indicadores - Mun. (1)'!A325) / VLOOKUP(D325,'Dados Base'!$B:$K,7,FALSE)) * 100</f>
        <v>17.052482352941176</v>
      </c>
      <c r="AN325" s="72">
        <f>(SUMIFS('Banco de Indicadores Mun. (2)'!K:K,'Banco de Indicadores Mun. (2)'!B:B,'Banco de Indicadores - Mun. (1)'!B325,'Banco de Indicadores Mun. (2)'!A:A,'Banco de Indicadores - Mun. (1)'!A325) / VLOOKUP(D325,'Dados Base'!$B:$K,10,FALSE)) * 100</f>
        <v>3.8134482758620698</v>
      </c>
      <c r="AO325" s="21">
        <v>0</v>
      </c>
      <c r="AP325" s="125">
        <v>0</v>
      </c>
      <c r="AQ325" s="143">
        <v>0</v>
      </c>
      <c r="AR325" s="21">
        <v>8.1999999999999993</v>
      </c>
      <c r="AS325" s="37">
        <v>99</v>
      </c>
      <c r="AT325" s="37">
        <v>99</v>
      </c>
      <c r="AU325" s="37">
        <v>84.149946447697261</v>
      </c>
      <c r="AV325" s="20">
        <v>9.4849999999999994</v>
      </c>
      <c r="AW325" s="21">
        <v>0</v>
      </c>
      <c r="AX325" s="21">
        <v>0</v>
      </c>
      <c r="AY325" s="21"/>
    </row>
    <row r="326" spans="1:51" ht="15" x14ac:dyDescent="0.25">
      <c r="A326" s="144">
        <v>2017</v>
      </c>
      <c r="B326" s="77" t="s">
        <v>326</v>
      </c>
      <c r="C326" s="78">
        <v>22</v>
      </c>
      <c r="D326" s="77">
        <v>3528700</v>
      </c>
      <c r="E326" s="78">
        <v>352870022</v>
      </c>
      <c r="F326" s="78" t="str">
        <f t="shared" si="11"/>
        <v>3528700222017</v>
      </c>
      <c r="G326" s="79">
        <v>0.89023012841999982</v>
      </c>
      <c r="H326" s="80">
        <f t="shared" si="10"/>
        <v>4893</v>
      </c>
      <c r="I326" s="81">
        <v>2178</v>
      </c>
      <c r="J326" s="82">
        <v>2715</v>
      </c>
      <c r="K326" s="83">
        <f>(H326)/VLOOKUP(D326,'Dados Base'!$B:$K,6,FALSE)</f>
        <v>5.3351796929518489</v>
      </c>
      <c r="L326" s="84">
        <v>44.51</v>
      </c>
      <c r="M326" s="85" t="s">
        <v>702</v>
      </c>
      <c r="N326" s="86">
        <v>0.67700000000000005</v>
      </c>
      <c r="O326" s="87" t="s">
        <v>691</v>
      </c>
      <c r="P326" s="87" t="s">
        <v>691</v>
      </c>
      <c r="Q326" s="87" t="s">
        <v>691</v>
      </c>
      <c r="R326" s="87" t="s">
        <v>691</v>
      </c>
      <c r="S326" s="87" t="s">
        <v>691</v>
      </c>
      <c r="T326" s="87" t="s">
        <v>691</v>
      </c>
      <c r="U326" s="87" t="s">
        <v>691</v>
      </c>
      <c r="V326" s="87" t="s">
        <v>691</v>
      </c>
      <c r="W326" s="87" t="s">
        <v>691</v>
      </c>
      <c r="X326" s="21"/>
      <c r="Y326" s="21">
        <v>1.75</v>
      </c>
      <c r="Z326" s="10">
        <v>107.6348088</v>
      </c>
      <c r="AA326" s="10">
        <v>27.257191199999998</v>
      </c>
      <c r="AB326" s="21">
        <v>0</v>
      </c>
      <c r="AC326" s="21">
        <v>0</v>
      </c>
      <c r="AD326" s="153">
        <f>VLOOKUP(D326,'Dados Base'!$B:$K,9,FALSE)*31536000/VLOOKUP($F326,F:H,MATCH(H325,F325:AF325,0),FALSE)</f>
        <v>43762.403433476393</v>
      </c>
      <c r="AE326" s="153">
        <f>VLOOKUP(D326,'Dados Base'!$B:$K,10,FALSE)*31536000/VLOOKUP($F326,F:H,MATCH(H325,F325:AF325,0),FALSE)</f>
        <v>6187.3206621704503</v>
      </c>
      <c r="AF326" s="21"/>
      <c r="AG326" s="21"/>
      <c r="AH326" s="21"/>
      <c r="AI326" s="21"/>
      <c r="AJ326" s="21"/>
      <c r="AK326" s="72">
        <f>(SUMIFS('Banco de Indicadores Mun. (2)'!I:I,'Banco de Indicadores Mun. (2)'!B:B,'Banco de Indicadores - Mun. (1)'!B326,'Banco de Indicadores Mun. (2)'!A:A,'Banco de Indicadores - Mun. (1)'!A326) / VLOOKUP(D326,'Dados Base'!$B:$K,8,FALSE)) * 100</f>
        <v>7.1250432276657065</v>
      </c>
      <c r="AL326" s="72">
        <f>(SUMIFS('Banco de Indicadores Mun. (2)'!I:I,'Banco de Indicadores Mun. (2)'!B:B,'Banco de Indicadores - Mun. (1)'!B326,'Banco de Indicadores Mun. (2)'!A:A,'Banco de Indicadores - Mun. (1)'!A326) / VLOOKUP(D326,'Dados Base'!$B:$K,9,FALSE)) * 100</f>
        <v>3.6412223858615609</v>
      </c>
      <c r="AM326" s="72">
        <f>(SUMIFS('Banco de Indicadores Mun. (2)'!J:J,'Banco de Indicadores Mun. (2)'!B:B,'Banco de Indicadores - Mun. (1)'!B326,'Banco de Indicadores Mun. (2)'!A:A,'Banco de Indicadores - Mun. (1)'!A326) / VLOOKUP(D326,'Dados Base'!$B:$K,7,FALSE)) * 100</f>
        <v>9.1973426294820726</v>
      </c>
      <c r="AN326" s="72">
        <f>(SUMIFS('Banco de Indicadores Mun. (2)'!K:K,'Banco de Indicadores Mun. (2)'!B:B,'Banco de Indicadores - Mun. (1)'!B326,'Banco de Indicadores Mun. (2)'!A:A,'Banco de Indicadores - Mun. (1)'!A326) / VLOOKUP(D326,'Dados Base'!$B:$K,10,FALSE)) * 100</f>
        <v>1.7068437499999991</v>
      </c>
      <c r="AO326" s="21">
        <v>0</v>
      </c>
      <c r="AP326" s="125">
        <v>0</v>
      </c>
      <c r="AQ326" s="143">
        <v>0</v>
      </c>
      <c r="AR326" s="21">
        <v>7.3</v>
      </c>
      <c r="AS326" s="37">
        <v>96.14</v>
      </c>
      <c r="AT326" s="37">
        <v>96.139999999999986</v>
      </c>
      <c r="AU326" s="37">
        <v>79.793322658126499</v>
      </c>
      <c r="AV326" s="20">
        <v>8.6288529999999994</v>
      </c>
      <c r="AW326" s="21">
        <v>0</v>
      </c>
      <c r="AX326" s="21">
        <v>0</v>
      </c>
      <c r="AY326" s="21"/>
    </row>
    <row r="327" spans="1:51" ht="15" x14ac:dyDescent="0.25">
      <c r="A327" s="144">
        <v>2017</v>
      </c>
      <c r="B327" s="77" t="s">
        <v>327</v>
      </c>
      <c r="C327" s="78">
        <v>17</v>
      </c>
      <c r="D327" s="77">
        <v>3528809</v>
      </c>
      <c r="E327" s="78">
        <v>352880917</v>
      </c>
      <c r="F327" s="78" t="str">
        <f t="shared" si="11"/>
        <v>3528809172017</v>
      </c>
      <c r="G327" s="79">
        <v>0.16628471487256657</v>
      </c>
      <c r="H327" s="80">
        <f t="shared" si="10"/>
        <v>13473</v>
      </c>
      <c r="I327" s="81">
        <v>12396</v>
      </c>
      <c r="J327" s="82">
        <v>1077</v>
      </c>
      <c r="K327" s="83">
        <f>(H327)/VLOOKUP(D327,'Dados Base'!$B:$K,6,FALSE)</f>
        <v>25.276725075982139</v>
      </c>
      <c r="L327" s="84">
        <v>92.01</v>
      </c>
      <c r="M327" s="85" t="s">
        <v>702</v>
      </c>
      <c r="N327" s="86">
        <v>0.77100000000000002</v>
      </c>
      <c r="O327" s="87" t="s">
        <v>691</v>
      </c>
      <c r="P327" s="87" t="s">
        <v>691</v>
      </c>
      <c r="Q327" s="87" t="s">
        <v>691</v>
      </c>
      <c r="R327" s="87" t="s">
        <v>691</v>
      </c>
      <c r="S327" s="87" t="s">
        <v>691</v>
      </c>
      <c r="T327" s="87" t="s">
        <v>691</v>
      </c>
      <c r="U327" s="87" t="s">
        <v>691</v>
      </c>
      <c r="V327" s="87" t="s">
        <v>691</v>
      </c>
      <c r="W327" s="87" t="s">
        <v>691</v>
      </c>
      <c r="X327" s="21"/>
      <c r="Y327" s="21">
        <v>8.8699999999999992</v>
      </c>
      <c r="Z327" s="10">
        <v>566.08524</v>
      </c>
      <c r="AA327" s="10">
        <v>118.25676</v>
      </c>
      <c r="AB327" s="21">
        <v>0</v>
      </c>
      <c r="AC327" s="21">
        <v>0</v>
      </c>
      <c r="AD327" s="153">
        <f>VLOOKUP(D327,'Dados Base'!$B:$K,9,FALSE)*31536000/VLOOKUP($F327,F:H,MATCH(H326,F326:AF326,0),FALSE)</f>
        <v>11609.779559118237</v>
      </c>
      <c r="AE327" s="153">
        <f>VLOOKUP(D327,'Dados Base'!$B:$K,10,FALSE)*31536000/VLOOKUP($F327,F:H,MATCH(H326,F326:AF326,0),FALSE)</f>
        <v>1263.9679358717435</v>
      </c>
      <c r="AF327" s="21"/>
      <c r="AG327" s="21"/>
      <c r="AH327" s="21"/>
      <c r="AI327" s="21"/>
      <c r="AJ327" s="21"/>
      <c r="AK327" s="72">
        <f>(SUMIFS('Banco de Indicadores Mun. (2)'!I:I,'Banco de Indicadores Mun. (2)'!B:B,'Banco de Indicadores - Mun. (1)'!B327,'Banco de Indicadores Mun. (2)'!A:A,'Banco de Indicadores - Mun. (1)'!A327) / VLOOKUP(D327,'Dados Base'!$B:$K,8,FALSE)) * 100</f>
        <v>14.007694656488548</v>
      </c>
      <c r="AL327" s="72">
        <f>(SUMIFS('Banco de Indicadores Mun. (2)'!I:I,'Banco de Indicadores Mun. (2)'!B:B,'Banco de Indicadores - Mun. (1)'!B327,'Banco de Indicadores Mun. (2)'!A:A,'Banco de Indicadores - Mun. (1)'!A327) / VLOOKUP(D327,'Dados Base'!$B:$K,9,FALSE)) * 100</f>
        <v>7.3992258064516117</v>
      </c>
      <c r="AM327" s="72">
        <f>(SUMIFS('Banco de Indicadores Mun. (2)'!J:J,'Banco de Indicadores Mun. (2)'!B:B,'Banco de Indicadores - Mun. (1)'!B327,'Banco de Indicadores Mun. (2)'!A:A,'Banco de Indicadores - Mun. (1)'!A327) / VLOOKUP(D327,'Dados Base'!$B:$K,7,FALSE)) * 100</f>
        <v>13.121052884615384</v>
      </c>
      <c r="AN327" s="72">
        <f>(SUMIFS('Banco de Indicadores Mun. (2)'!K:K,'Banco de Indicadores Mun. (2)'!B:B,'Banco de Indicadores - Mun. (1)'!B327,'Banco de Indicadores Mun. (2)'!A:A,'Banco de Indicadores - Mun. (1)'!A327) / VLOOKUP(D327,'Dados Base'!$B:$K,10,FALSE)) * 100</f>
        <v>17.422907407407408</v>
      </c>
      <c r="AO327" s="21">
        <v>0</v>
      </c>
      <c r="AP327" s="125">
        <v>0</v>
      </c>
      <c r="AQ327" s="143">
        <v>0</v>
      </c>
      <c r="AR327" s="21">
        <v>8.9</v>
      </c>
      <c r="AS327" s="37">
        <v>94</v>
      </c>
      <c r="AT327" s="37">
        <v>94</v>
      </c>
      <c r="AU327" s="37">
        <v>82.719640179910044</v>
      </c>
      <c r="AV327" s="20">
        <v>9.91</v>
      </c>
      <c r="AW327" s="21">
        <v>0</v>
      </c>
      <c r="AX327" s="21">
        <v>0</v>
      </c>
      <c r="AY327" s="21"/>
    </row>
    <row r="328" spans="1:51" ht="15" x14ac:dyDescent="0.25">
      <c r="A328" s="144">
        <v>2017</v>
      </c>
      <c r="B328" s="77" t="s">
        <v>328</v>
      </c>
      <c r="C328" s="78">
        <v>16</v>
      </c>
      <c r="D328" s="77">
        <v>3528858</v>
      </c>
      <c r="E328" s="78">
        <v>352885816</v>
      </c>
      <c r="F328" s="78" t="str">
        <f t="shared" si="11"/>
        <v>3528858162017</v>
      </c>
      <c r="G328" s="79">
        <v>1.1709497073560504</v>
      </c>
      <c r="H328" s="80">
        <f t="shared" si="10"/>
        <v>2830</v>
      </c>
      <c r="I328" s="81">
        <v>2510</v>
      </c>
      <c r="J328" s="82">
        <v>320</v>
      </c>
      <c r="K328" s="83">
        <f>(H328)/VLOOKUP(D328,'Dados Base'!$B:$K,6,FALSE)</f>
        <v>24.966916629907367</v>
      </c>
      <c r="L328" s="84">
        <v>88.69</v>
      </c>
      <c r="M328" s="85" t="s">
        <v>702</v>
      </c>
      <c r="N328" s="86">
        <v>0.752</v>
      </c>
      <c r="O328" s="87" t="s">
        <v>691</v>
      </c>
      <c r="P328" s="87" t="s">
        <v>691</v>
      </c>
      <c r="Q328" s="87" t="s">
        <v>691</v>
      </c>
      <c r="R328" s="87" t="s">
        <v>691</v>
      </c>
      <c r="S328" s="87" t="s">
        <v>691</v>
      </c>
      <c r="T328" s="87" t="s">
        <v>691</v>
      </c>
      <c r="U328" s="87" t="s">
        <v>691</v>
      </c>
      <c r="V328" s="87" t="s">
        <v>691</v>
      </c>
      <c r="W328" s="87" t="s">
        <v>691</v>
      </c>
      <c r="X328" s="21"/>
      <c r="Y328" s="21">
        <v>1.72</v>
      </c>
      <c r="Z328" s="10">
        <v>82.461240000000004</v>
      </c>
      <c r="AA328" s="10">
        <v>50.540760000000006</v>
      </c>
      <c r="AB328" s="21">
        <v>1</v>
      </c>
      <c r="AC328" s="21">
        <v>0</v>
      </c>
      <c r="AD328" s="153">
        <f>VLOOKUP(D328,'Dados Base'!$B:$K,9,FALSE)*31536000/VLOOKUP($F328,F:H,MATCH(H327,F327:AF327,0),FALSE)</f>
        <v>9583.3780918727916</v>
      </c>
      <c r="AE328" s="153">
        <f>VLOOKUP(D328,'Dados Base'!$B:$K,10,FALSE)*31536000/VLOOKUP($F328,F:H,MATCH(H327,F327:AF327,0),FALSE)</f>
        <v>891.47703180211965</v>
      </c>
      <c r="AF328" s="21"/>
      <c r="AG328" s="21"/>
      <c r="AH328" s="21"/>
      <c r="AI328" s="21"/>
      <c r="AJ328" s="21"/>
      <c r="AK328" s="72">
        <f>(SUMIFS('Banco de Indicadores Mun. (2)'!I:I,'Banco de Indicadores Mun. (2)'!B:B,'Banco de Indicadores - Mun. (1)'!B328,'Banco de Indicadores Mun. (2)'!A:A,'Banco de Indicadores - Mun. (1)'!A328) / VLOOKUP(D328,'Dados Base'!$B:$K,8,FALSE)) * 100</f>
        <v>65.063657142857139</v>
      </c>
      <c r="AL328" s="72">
        <f>(SUMIFS('Banco de Indicadores Mun. (2)'!I:I,'Banco de Indicadores Mun. (2)'!B:B,'Banco de Indicadores - Mun. (1)'!B328,'Banco de Indicadores Mun. (2)'!A:A,'Banco de Indicadores - Mun. (1)'!A328) / VLOOKUP(D328,'Dados Base'!$B:$K,9,FALSE)) * 100</f>
        <v>26.479395348837208</v>
      </c>
      <c r="AM328" s="72">
        <f>(SUMIFS('Banco de Indicadores Mun. (2)'!J:J,'Banco de Indicadores Mun. (2)'!B:B,'Banco de Indicadores - Mun. (1)'!B328,'Banco de Indicadores Mun. (2)'!A:A,'Banco de Indicadores - Mun. (1)'!A328) / VLOOKUP(D328,'Dados Base'!$B:$K,7,FALSE)) * 100</f>
        <v>62.570074074074078</v>
      </c>
      <c r="AN328" s="72">
        <f>(SUMIFS('Banco de Indicadores Mun. (2)'!K:K,'Banco de Indicadores Mun. (2)'!B:B,'Banco de Indicadores - Mun. (1)'!B328,'Banco de Indicadores Mun. (2)'!A:A,'Banco de Indicadores - Mun. (1)'!A328) / VLOOKUP(D328,'Dados Base'!$B:$K,10,FALSE)) * 100</f>
        <v>73.47950000000003</v>
      </c>
      <c r="AO328" s="21">
        <v>0</v>
      </c>
      <c r="AP328" s="125">
        <v>0</v>
      </c>
      <c r="AQ328" s="143">
        <v>0</v>
      </c>
      <c r="AR328" s="21">
        <v>8.6999999999999993</v>
      </c>
      <c r="AS328" s="37">
        <v>100</v>
      </c>
      <c r="AT328" s="37">
        <v>100</v>
      </c>
      <c r="AU328" s="37">
        <v>61.999999999999993</v>
      </c>
      <c r="AV328" s="20">
        <v>7.53</v>
      </c>
      <c r="AW328" s="21" t="s">
        <v>742</v>
      </c>
      <c r="AX328" s="21">
        <v>0</v>
      </c>
      <c r="AY328" s="21"/>
    </row>
    <row r="329" spans="1:51" ht="15" x14ac:dyDescent="0.25">
      <c r="A329" s="144">
        <v>2017</v>
      </c>
      <c r="B329" s="77" t="s">
        <v>329</v>
      </c>
      <c r="C329" s="78">
        <v>21</v>
      </c>
      <c r="D329" s="77">
        <v>3528908</v>
      </c>
      <c r="E329" s="78">
        <v>352890821</v>
      </c>
      <c r="F329" s="78" t="str">
        <f t="shared" si="11"/>
        <v>3528908212017</v>
      </c>
      <c r="G329" s="79">
        <v>0.18112965720720187</v>
      </c>
      <c r="H329" s="80">
        <f t="shared" si="10"/>
        <v>3959</v>
      </c>
      <c r="I329" s="81">
        <v>3333</v>
      </c>
      <c r="J329" s="82">
        <v>626</v>
      </c>
      <c r="K329" s="83">
        <f>(H329)/VLOOKUP(D329,'Dados Base'!$B:$K,6,FALSE)</f>
        <v>21.273508866200967</v>
      </c>
      <c r="L329" s="84">
        <v>84.19</v>
      </c>
      <c r="M329" s="85" t="s">
        <v>702</v>
      </c>
      <c r="N329" s="86">
        <v>0.71799999999999997</v>
      </c>
      <c r="O329" s="87" t="s">
        <v>691</v>
      </c>
      <c r="P329" s="87" t="s">
        <v>691</v>
      </c>
      <c r="Q329" s="87" t="s">
        <v>691</v>
      </c>
      <c r="R329" s="87" t="s">
        <v>691</v>
      </c>
      <c r="S329" s="87" t="s">
        <v>691</v>
      </c>
      <c r="T329" s="87" t="s">
        <v>691</v>
      </c>
      <c r="U329" s="87" t="s">
        <v>691</v>
      </c>
      <c r="V329" s="87" t="s">
        <v>691</v>
      </c>
      <c r="W329" s="87" t="s">
        <v>691</v>
      </c>
      <c r="X329" s="21"/>
      <c r="Y329" s="21">
        <v>2.29</v>
      </c>
      <c r="Z329" s="10">
        <v>133.38788399999999</v>
      </c>
      <c r="AA329" s="10">
        <v>43.408115999999993</v>
      </c>
      <c r="AB329" s="21">
        <v>0</v>
      </c>
      <c r="AC329" s="21">
        <v>0</v>
      </c>
      <c r="AD329" s="153">
        <f>VLOOKUP(D329,'Dados Base'!$B:$K,9,FALSE)*31536000/VLOOKUP($F329,F:H,MATCH(H328,F328:AF328,0),FALSE)</f>
        <v>11390.876483960596</v>
      </c>
      <c r="AE329" s="153">
        <f>VLOOKUP(D329,'Dados Base'!$B:$K,10,FALSE)*31536000/VLOOKUP($F329,F:H,MATCH(H328,F328:AF328,0),FALSE)</f>
        <v>1194.8471836322306</v>
      </c>
      <c r="AF329" s="21"/>
      <c r="AG329" s="21"/>
      <c r="AH329" s="21"/>
      <c r="AI329" s="21"/>
      <c r="AJ329" s="21"/>
      <c r="AK329" s="72">
        <f>(SUMIFS('Banco de Indicadores Mun. (2)'!I:I,'Banco de Indicadores Mun. (2)'!B:B,'Banco de Indicadores - Mun. (1)'!B329,'Banco de Indicadores Mun. (2)'!A:A,'Banco de Indicadores - Mun. (1)'!A329) / VLOOKUP(D329,'Dados Base'!$B:$K,8,FALSE)) * 100</f>
        <v>2.4205757575757567</v>
      </c>
      <c r="AL329" s="72">
        <f>(SUMIFS('Banco de Indicadores Mun. (2)'!I:I,'Banco de Indicadores Mun. (2)'!B:B,'Banco de Indicadores - Mun. (1)'!B329,'Banco de Indicadores Mun. (2)'!A:A,'Banco de Indicadores - Mun. (1)'!A329) / VLOOKUP(D329,'Dados Base'!$B:$K,9,FALSE)) * 100</f>
        <v>1.1171888111888109</v>
      </c>
      <c r="AM329" s="72">
        <f>(SUMIFS('Banco de Indicadores Mun. (2)'!J:J,'Banco de Indicadores Mun. (2)'!B:B,'Banco de Indicadores - Mun. (1)'!B329,'Banco de Indicadores Mun. (2)'!A:A,'Banco de Indicadores - Mun. (1)'!A329) / VLOOKUP(D329,'Dados Base'!$B:$K,7,FALSE)) * 100</f>
        <v>0</v>
      </c>
      <c r="AN329" s="72">
        <f>(SUMIFS('Banco de Indicadores Mun. (2)'!K:K,'Banco de Indicadores Mun. (2)'!B:B,'Banco de Indicadores - Mun. (1)'!B329,'Banco de Indicadores Mun. (2)'!A:A,'Banco de Indicadores - Mun. (1)'!A329) / VLOOKUP(D329,'Dados Base'!$B:$K,10,FALSE)) * 100</f>
        <v>10.650533333333328</v>
      </c>
      <c r="AO329" s="21">
        <v>0</v>
      </c>
      <c r="AP329" s="125">
        <v>0</v>
      </c>
      <c r="AQ329" s="143">
        <v>0</v>
      </c>
      <c r="AR329" s="21">
        <v>9</v>
      </c>
      <c r="AS329" s="37">
        <v>90.9</v>
      </c>
      <c r="AT329" s="37">
        <v>90.9</v>
      </c>
      <c r="AU329" s="37">
        <v>75.447342700061085</v>
      </c>
      <c r="AV329" s="20">
        <v>7.9675549999999999</v>
      </c>
      <c r="AW329" s="21">
        <v>0</v>
      </c>
      <c r="AX329" s="21">
        <v>0</v>
      </c>
      <c r="AY329" s="21"/>
    </row>
    <row r="330" spans="1:51" ht="15" x14ac:dyDescent="0.25">
      <c r="A330" s="144">
        <v>2017</v>
      </c>
      <c r="B330" s="77" t="s">
        <v>330</v>
      </c>
      <c r="C330" s="78">
        <v>21</v>
      </c>
      <c r="D330" s="77">
        <v>3529005</v>
      </c>
      <c r="E330" s="78">
        <v>352900521</v>
      </c>
      <c r="F330" s="78" t="str">
        <f t="shared" si="11"/>
        <v>3529005212017</v>
      </c>
      <c r="G330" s="79">
        <v>0.74476640287353124</v>
      </c>
      <c r="H330" s="80">
        <f t="shared" si="10"/>
        <v>227380</v>
      </c>
      <c r="I330" s="81">
        <v>217179</v>
      </c>
      <c r="J330" s="82">
        <v>10201</v>
      </c>
      <c r="K330" s="83">
        <f>(H330)/VLOOKUP(D330,'Dados Base'!$B:$K,6,FALSE)</f>
        <v>194.33357548822701</v>
      </c>
      <c r="L330" s="84">
        <v>95.51</v>
      </c>
      <c r="M330" s="85" t="s">
        <v>702</v>
      </c>
      <c r="N330" s="86">
        <v>0.79800000000000004</v>
      </c>
      <c r="O330" s="87" t="s">
        <v>691</v>
      </c>
      <c r="P330" s="87" t="s">
        <v>691</v>
      </c>
      <c r="Q330" s="87" t="s">
        <v>691</v>
      </c>
      <c r="R330" s="87" t="s">
        <v>691</v>
      </c>
      <c r="S330" s="87" t="s">
        <v>691</v>
      </c>
      <c r="T330" s="87" t="s">
        <v>691</v>
      </c>
      <c r="U330" s="87" t="s">
        <v>691</v>
      </c>
      <c r="V330" s="87" t="s">
        <v>691</v>
      </c>
      <c r="W330" s="87" t="s">
        <v>691</v>
      </c>
      <c r="X330" s="21"/>
      <c r="Y330" s="21">
        <v>202.2</v>
      </c>
      <c r="Z330" s="10">
        <v>0</v>
      </c>
      <c r="AA330" s="10">
        <v>12132.773999999999</v>
      </c>
      <c r="AB330" s="21">
        <v>14</v>
      </c>
      <c r="AC330" s="21">
        <v>0</v>
      </c>
      <c r="AD330" s="153">
        <f>VLOOKUP(D330,'Dados Base'!$B:$K,9,FALSE)*31536000/VLOOKUP($F330,F:H,MATCH(H329,F329:AF329,0),FALSE)</f>
        <v>1223.2717037558273</v>
      </c>
      <c r="AE330" s="153">
        <f>VLOOKUP(D330,'Dados Base'!$B:$K,10,FALSE)*31536000/VLOOKUP($F330,F:H,MATCH(H329,F329:AF329,0),FALSE)</f>
        <v>142.85372504178031</v>
      </c>
      <c r="AF330" s="21"/>
      <c r="AG330" s="21"/>
      <c r="AH330" s="21"/>
      <c r="AI330" s="21"/>
      <c r="AJ330" s="21"/>
      <c r="AK330" s="72">
        <f>(SUMIFS('Banco de Indicadores Mun. (2)'!I:I,'Banco de Indicadores Mun. (2)'!B:B,'Banco de Indicadores - Mun. (1)'!B330,'Banco de Indicadores Mun. (2)'!A:A,'Banco de Indicadores - Mun. (1)'!A330) / VLOOKUP(D330,'Dados Base'!$B:$K,8,FALSE)) * 100</f>
        <v>13.33670332480818</v>
      </c>
      <c r="AL330" s="72">
        <f>(SUMIFS('Banco de Indicadores Mun. (2)'!I:I,'Banco de Indicadores Mun. (2)'!B:B,'Banco de Indicadores - Mun. (1)'!B330,'Banco de Indicadores Mun. (2)'!A:A,'Banco de Indicadores - Mun. (1)'!A330) / VLOOKUP(D330,'Dados Base'!$B:$K,9,FALSE)) * 100</f>
        <v>5.9123027210884338</v>
      </c>
      <c r="AM330" s="72">
        <f>(SUMIFS('Banco de Indicadores Mun. (2)'!J:J,'Banco de Indicadores Mun. (2)'!B:B,'Banco de Indicadores - Mun. (1)'!B330,'Banco de Indicadores Mun. (2)'!A:A,'Banco de Indicadores - Mun. (1)'!A330) / VLOOKUP(D330,'Dados Base'!$B:$K,7,FALSE)) * 100</f>
        <v>9.547899305555557</v>
      </c>
      <c r="AN330" s="72">
        <f>(SUMIFS('Banco de Indicadores Mun. (2)'!K:K,'Banco de Indicadores Mun. (2)'!B:B,'Banco de Indicadores - Mun. (1)'!B330,'Banco de Indicadores Mun. (2)'!A:A,'Banco de Indicadores - Mun. (1)'!A330) / VLOOKUP(D330,'Dados Base'!$B:$K,10,FALSE)) * 100</f>
        <v>23.930640776699018</v>
      </c>
      <c r="AO330" s="21">
        <v>0</v>
      </c>
      <c r="AP330" s="125">
        <v>0</v>
      </c>
      <c r="AQ330" s="143">
        <v>0</v>
      </c>
      <c r="AR330" s="21">
        <v>9</v>
      </c>
      <c r="AS330" s="37">
        <v>80</v>
      </c>
      <c r="AT330" s="37">
        <v>0</v>
      </c>
      <c r="AU330" s="37">
        <v>0</v>
      </c>
      <c r="AV330" s="20">
        <v>1.2</v>
      </c>
      <c r="AW330" s="21">
        <v>1</v>
      </c>
      <c r="AX330" s="21">
        <v>0</v>
      </c>
      <c r="AY330" s="21"/>
    </row>
    <row r="331" spans="1:51" ht="15" x14ac:dyDescent="0.25">
      <c r="A331" s="144">
        <v>2017</v>
      </c>
      <c r="B331" s="77" t="s">
        <v>331</v>
      </c>
      <c r="C331" s="78">
        <v>18</v>
      </c>
      <c r="D331" s="77">
        <v>3529104</v>
      </c>
      <c r="E331" s="78">
        <v>352910418</v>
      </c>
      <c r="F331" s="78" t="str">
        <f t="shared" si="11"/>
        <v>3529104182017</v>
      </c>
      <c r="G331" s="79">
        <v>-0.31357111385950098</v>
      </c>
      <c r="H331" s="80">
        <f t="shared" si="10"/>
        <v>2100</v>
      </c>
      <c r="I331" s="81">
        <v>1711</v>
      </c>
      <c r="J331" s="82">
        <v>389</v>
      </c>
      <c r="K331" s="83">
        <f>(H331)/VLOOKUP(D331,'Dados Base'!$B:$K,6,FALSE)</f>
        <v>26.888604353393088</v>
      </c>
      <c r="L331" s="84">
        <v>81.48</v>
      </c>
      <c r="M331" s="85" t="s">
        <v>702</v>
      </c>
      <c r="N331" s="86">
        <v>0.73099999999999998</v>
      </c>
      <c r="O331" s="87" t="s">
        <v>691</v>
      </c>
      <c r="P331" s="87" t="s">
        <v>691</v>
      </c>
      <c r="Q331" s="87" t="s">
        <v>691</v>
      </c>
      <c r="R331" s="87" t="s">
        <v>691</v>
      </c>
      <c r="S331" s="87" t="s">
        <v>691</v>
      </c>
      <c r="T331" s="87" t="s">
        <v>691</v>
      </c>
      <c r="U331" s="87" t="s">
        <v>691</v>
      </c>
      <c r="V331" s="87" t="s">
        <v>691</v>
      </c>
      <c r="W331" s="87" t="s">
        <v>691</v>
      </c>
      <c r="X331" s="21"/>
      <c r="Y331" s="21">
        <v>1.18</v>
      </c>
      <c r="Z331" s="10">
        <v>79.319347199999996</v>
      </c>
      <c r="AA331" s="10">
        <v>12.048652799999994</v>
      </c>
      <c r="AB331" s="21">
        <v>0</v>
      </c>
      <c r="AC331" s="21">
        <v>0</v>
      </c>
      <c r="AD331" s="153">
        <f>VLOOKUP(D331,'Dados Base'!$B:$K,9,FALSE)*31536000/VLOOKUP($F331,F:H,MATCH(H330,F330:AF330,0),FALSE)</f>
        <v>8709.942857142858</v>
      </c>
      <c r="AE331" s="153">
        <f>VLOOKUP(D331,'Dados Base'!$B:$K,10,FALSE)*31536000/VLOOKUP($F331,F:H,MATCH(H330,F330:AF330,0),FALSE)</f>
        <v>600.68571428571397</v>
      </c>
      <c r="AF331" s="21"/>
      <c r="AG331" s="21"/>
      <c r="AH331" s="21"/>
      <c r="AI331" s="21"/>
      <c r="AJ331" s="21"/>
      <c r="AK331" s="72">
        <f>(SUMIFS('Banco de Indicadores Mun. (2)'!I:I,'Banco de Indicadores Mun. (2)'!B:B,'Banco de Indicadores - Mun. (1)'!B331,'Banco de Indicadores Mun. (2)'!A:A,'Banco de Indicadores - Mun. (1)'!A331) / VLOOKUP(D331,'Dados Base'!$B:$K,8,FALSE)) * 100</f>
        <v>9.1541666666666686</v>
      </c>
      <c r="AL331" s="72">
        <f>(SUMIFS('Banco de Indicadores Mun. (2)'!I:I,'Banco de Indicadores Mun. (2)'!B:B,'Banco de Indicadores - Mun. (1)'!B331,'Banco de Indicadores Mun. (2)'!A:A,'Banco de Indicadores - Mun. (1)'!A331) / VLOOKUP(D331,'Dados Base'!$B:$K,9,FALSE)) * 100</f>
        <v>2.8409482758620697</v>
      </c>
      <c r="AM331" s="72">
        <f>(SUMIFS('Banco de Indicadores Mun. (2)'!J:J,'Banco de Indicadores Mun. (2)'!B:B,'Banco de Indicadores - Mun. (1)'!B331,'Banco de Indicadores Mun. (2)'!A:A,'Banco de Indicadores - Mun. (1)'!A331) / VLOOKUP(D331,'Dados Base'!$B:$K,7,FALSE)) * 100</f>
        <v>3.408785714285715</v>
      </c>
      <c r="AN331" s="72">
        <f>(SUMIFS('Banco de Indicadores Mun. (2)'!K:K,'Banco de Indicadores Mun. (2)'!B:B,'Banco de Indicadores - Mun. (1)'!B331,'Banco de Indicadores Mun. (2)'!A:A,'Banco de Indicadores - Mun. (1)'!A331) / VLOOKUP(D331,'Dados Base'!$B:$K,10,FALSE)) * 100</f>
        <v>29.263000000000016</v>
      </c>
      <c r="AO331" s="21">
        <v>0</v>
      </c>
      <c r="AP331" s="125">
        <v>0</v>
      </c>
      <c r="AQ331" s="143">
        <v>0</v>
      </c>
      <c r="AR331" s="21">
        <v>9</v>
      </c>
      <c r="AS331" s="37">
        <v>97.54</v>
      </c>
      <c r="AT331" s="37">
        <v>97.54</v>
      </c>
      <c r="AU331" s="37">
        <v>86.81304964539008</v>
      </c>
      <c r="AV331" s="20">
        <v>9.9631000000000007</v>
      </c>
      <c r="AW331" s="21">
        <v>0</v>
      </c>
      <c r="AX331" s="21">
        <v>0</v>
      </c>
      <c r="AY331" s="21"/>
    </row>
    <row r="332" spans="1:51" ht="15" x14ac:dyDescent="0.25">
      <c r="A332" s="144">
        <v>2017</v>
      </c>
      <c r="B332" s="77" t="s">
        <v>332</v>
      </c>
      <c r="C332" s="78">
        <v>21</v>
      </c>
      <c r="D332" s="77">
        <v>3529203</v>
      </c>
      <c r="E332" s="78">
        <v>352920321</v>
      </c>
      <c r="F332" s="78" t="str">
        <f t="shared" si="11"/>
        <v>3529203212017</v>
      </c>
      <c r="G332" s="79">
        <v>0.65912264425311839</v>
      </c>
      <c r="H332" s="80">
        <f t="shared" si="10"/>
        <v>25242</v>
      </c>
      <c r="I332" s="81">
        <v>21733</v>
      </c>
      <c r="J332" s="82">
        <v>3509</v>
      </c>
      <c r="K332" s="83">
        <f>(H332)/VLOOKUP(D332,'Dados Base'!$B:$K,6,FALSE)</f>
        <v>20.14267930671263</v>
      </c>
      <c r="L332" s="84">
        <v>86.1</v>
      </c>
      <c r="M332" s="85" t="s">
        <v>702</v>
      </c>
      <c r="N332" s="86">
        <v>0.72099999999999997</v>
      </c>
      <c r="O332" s="87" t="s">
        <v>691</v>
      </c>
      <c r="P332" s="87" t="s">
        <v>691</v>
      </c>
      <c r="Q332" s="87" t="s">
        <v>691</v>
      </c>
      <c r="R332" s="87" t="s">
        <v>691</v>
      </c>
      <c r="S332" s="87" t="s">
        <v>691</v>
      </c>
      <c r="T332" s="87" t="s">
        <v>691</v>
      </c>
      <c r="U332" s="87" t="s">
        <v>691</v>
      </c>
      <c r="V332" s="87" t="s">
        <v>691</v>
      </c>
      <c r="W332" s="87" t="s">
        <v>691</v>
      </c>
      <c r="X332" s="21"/>
      <c r="Y332" s="21">
        <v>15.36</v>
      </c>
      <c r="Z332" s="10">
        <v>946.30194000000006</v>
      </c>
      <c r="AA332" s="10">
        <v>238.45805999999996</v>
      </c>
      <c r="AB332" s="21">
        <v>0</v>
      </c>
      <c r="AC332" s="21">
        <v>0</v>
      </c>
      <c r="AD332" s="153">
        <f>VLOOKUP(D332,'Dados Base'!$B:$K,9,FALSE)*31536000/VLOOKUP($F332,F:H,MATCH(H331,F331:AF331,0),FALSE)</f>
        <v>11768.842405514619</v>
      </c>
      <c r="AE332" s="153">
        <f>VLOOKUP(D332,'Dados Base'!$B:$K,10,FALSE)*31536000/VLOOKUP($F332,F:H,MATCH(H331,F331:AF331,0),FALSE)</f>
        <v>1449.2417399572139</v>
      </c>
      <c r="AF332" s="21"/>
      <c r="AG332" s="21"/>
      <c r="AH332" s="21"/>
      <c r="AI332" s="21"/>
      <c r="AJ332" s="21"/>
      <c r="AK332" s="72">
        <f>(SUMIFS('Banco de Indicadores Mun. (2)'!I:I,'Banco de Indicadores Mun. (2)'!B:B,'Banco de Indicadores - Mun. (1)'!B332,'Banco de Indicadores Mun. (2)'!A:A,'Banco de Indicadores - Mun. (1)'!A332) / VLOOKUP(D332,'Dados Base'!$B:$K,8,FALSE)) * 100</f>
        <v>5.7314298245614044</v>
      </c>
      <c r="AL332" s="72">
        <f>(SUMIFS('Banco de Indicadores Mun. (2)'!I:I,'Banco de Indicadores Mun. (2)'!B:B,'Banco de Indicadores - Mun. (1)'!B332,'Banco de Indicadores Mun. (2)'!A:A,'Banco de Indicadores - Mun. (1)'!A332) / VLOOKUP(D332,'Dados Base'!$B:$K,9,FALSE)) * 100</f>
        <v>2.7744501061571127</v>
      </c>
      <c r="AM332" s="72">
        <f>(SUMIFS('Banco de Indicadores Mun. (2)'!J:J,'Banco de Indicadores Mun. (2)'!B:B,'Banco de Indicadores - Mun. (1)'!B332,'Banco de Indicadores Mun. (2)'!A:A,'Banco de Indicadores - Mun. (1)'!A332) / VLOOKUP(D332,'Dados Base'!$B:$K,7,FALSE)) * 100</f>
        <v>7.418988235294119</v>
      </c>
      <c r="AN332" s="72">
        <f>(SUMIFS('Banco de Indicadores Mun. (2)'!K:K,'Banco de Indicadores Mun. (2)'!B:B,'Banco de Indicadores - Mun. (1)'!B332,'Banco de Indicadores Mun. (2)'!A:A,'Banco de Indicadores - Mun. (1)'!A332) / VLOOKUP(D332,'Dados Base'!$B:$K,10,FALSE)) * 100</f>
        <v>0.78513793103448282</v>
      </c>
      <c r="AO332" s="21">
        <v>0</v>
      </c>
      <c r="AP332" s="125">
        <v>0</v>
      </c>
      <c r="AQ332" s="143">
        <v>0</v>
      </c>
      <c r="AR332" s="21">
        <v>8.9</v>
      </c>
      <c r="AS332" s="37">
        <v>99</v>
      </c>
      <c r="AT332" s="37">
        <v>99.000000000000014</v>
      </c>
      <c r="AU332" s="37">
        <v>79.872880583409298</v>
      </c>
      <c r="AV332" s="20">
        <v>8.6767601330509656</v>
      </c>
      <c r="AW332" s="21">
        <v>0</v>
      </c>
      <c r="AX332" s="21">
        <v>0</v>
      </c>
      <c r="AY332" s="21"/>
    </row>
    <row r="333" spans="1:51" ht="15" x14ac:dyDescent="0.25">
      <c r="A333" s="144">
        <v>2017</v>
      </c>
      <c r="B333" s="77" t="s">
        <v>333</v>
      </c>
      <c r="C333" s="78">
        <v>16</v>
      </c>
      <c r="D333" s="77">
        <v>3529302</v>
      </c>
      <c r="E333" s="78">
        <v>352930216</v>
      </c>
      <c r="F333" s="78" t="str">
        <f t="shared" si="11"/>
        <v>3529302162017</v>
      </c>
      <c r="G333" s="79">
        <v>0.46087722796588348</v>
      </c>
      <c r="H333" s="80">
        <f t="shared" si="10"/>
        <v>79171</v>
      </c>
      <c r="I333" s="81">
        <v>77718</v>
      </c>
      <c r="J333" s="82">
        <v>1453</v>
      </c>
      <c r="K333" s="83">
        <f>(H333)/VLOOKUP(D333,'Dados Base'!$B:$K,6,FALSE)</f>
        <v>150.2267509155424</v>
      </c>
      <c r="L333" s="84">
        <v>98.16</v>
      </c>
      <c r="M333" s="85" t="s">
        <v>702</v>
      </c>
      <c r="N333" s="86">
        <v>0.77300000000000002</v>
      </c>
      <c r="O333" s="87" t="s">
        <v>691</v>
      </c>
      <c r="P333" s="87" t="s">
        <v>691</v>
      </c>
      <c r="Q333" s="87" t="s">
        <v>691</v>
      </c>
      <c r="R333" s="87" t="s">
        <v>691</v>
      </c>
      <c r="S333" s="87" t="s">
        <v>691</v>
      </c>
      <c r="T333" s="87" t="s">
        <v>691</v>
      </c>
      <c r="U333" s="87" t="s">
        <v>691</v>
      </c>
      <c r="V333" s="87" t="s">
        <v>691</v>
      </c>
      <c r="W333" s="87" t="s">
        <v>691</v>
      </c>
      <c r="X333" s="21"/>
      <c r="Y333" s="21">
        <v>64.64</v>
      </c>
      <c r="Z333" s="10">
        <v>4358.6747999999998</v>
      </c>
      <c r="AA333" s="10">
        <v>4.3632</v>
      </c>
      <c r="AB333" s="21">
        <v>15</v>
      </c>
      <c r="AC333" s="21">
        <v>0</v>
      </c>
      <c r="AD333" s="153">
        <f>VLOOKUP(D333,'Dados Base'!$B:$K,9,FALSE)*31536000/VLOOKUP($F333,F:H,MATCH(H332,F332:AF332,0),FALSE)</f>
        <v>1696.8758762678253</v>
      </c>
      <c r="AE333" s="153">
        <f>VLOOKUP(D333,'Dados Base'!$B:$K,10,FALSE)*31536000/VLOOKUP($F333,F:H,MATCH(H332,F332:AF332,0),FALSE)</f>
        <v>171.28089830872423</v>
      </c>
      <c r="AF333" s="21"/>
      <c r="AG333" s="21"/>
      <c r="AH333" s="21"/>
      <c r="AI333" s="21"/>
      <c r="AJ333" s="21"/>
      <c r="AK333" s="72">
        <f>(SUMIFS('Banco de Indicadores Mun. (2)'!I:I,'Banco de Indicadores Mun. (2)'!B:B,'Banco de Indicadores - Mun. (1)'!B333,'Banco de Indicadores Mun. (2)'!A:A,'Banco de Indicadores - Mun. (1)'!A333) / VLOOKUP(D333,'Dados Base'!$B:$K,8,FALSE)) * 100</f>
        <v>72.963591397849427</v>
      </c>
      <c r="AL333" s="72">
        <f>(SUMIFS('Banco de Indicadores Mun. (2)'!I:I,'Banco de Indicadores Mun. (2)'!B:B,'Banco de Indicadores - Mun. (1)'!B333,'Banco de Indicadores Mun. (2)'!A:A,'Banco de Indicadores - Mun. (1)'!A333) / VLOOKUP(D333,'Dados Base'!$B:$K,9,FALSE)) * 100</f>
        <v>31.857342723004678</v>
      </c>
      <c r="AM333" s="72">
        <f>(SUMIFS('Banco de Indicadores Mun. (2)'!J:J,'Banco de Indicadores Mun. (2)'!B:B,'Banco de Indicadores - Mun. (1)'!B333,'Banco de Indicadores Mun. (2)'!A:A,'Banco de Indicadores - Mun. (1)'!A333) / VLOOKUP(D333,'Dados Base'!$B:$K,7,FALSE)) * 100</f>
        <v>13.129664335664334</v>
      </c>
      <c r="AN333" s="72">
        <f>(SUMIFS('Banco de Indicadores Mun. (2)'!K:K,'Banco de Indicadores Mun. (2)'!B:B,'Banco de Indicadores - Mun. (1)'!B333,'Banco de Indicadores Mun. (2)'!A:A,'Banco de Indicadores - Mun. (1)'!A333) / VLOOKUP(D333,'Dados Base'!$B:$K,10,FALSE)) * 100</f>
        <v>271.9461860465114</v>
      </c>
      <c r="AO333" s="21">
        <v>0</v>
      </c>
      <c r="AP333" s="125">
        <v>0</v>
      </c>
      <c r="AQ333" s="143">
        <v>0</v>
      </c>
      <c r="AR333" s="21">
        <v>8.3000000000000007</v>
      </c>
      <c r="AS333" s="37">
        <v>100</v>
      </c>
      <c r="AT333" s="37">
        <v>100</v>
      </c>
      <c r="AU333" s="37">
        <v>99.899996286990856</v>
      </c>
      <c r="AV333" s="20">
        <v>10</v>
      </c>
      <c r="AW333" s="21">
        <v>2</v>
      </c>
      <c r="AX333" s="21">
        <v>0</v>
      </c>
      <c r="AY333" s="21"/>
    </row>
    <row r="334" spans="1:51" ht="15" x14ac:dyDescent="0.25">
      <c r="A334" s="144">
        <v>2017</v>
      </c>
      <c r="B334" s="77" t="s">
        <v>334</v>
      </c>
      <c r="C334" s="78">
        <v>6</v>
      </c>
      <c r="D334" s="77">
        <v>3529401</v>
      </c>
      <c r="E334" s="78">
        <v>35294016</v>
      </c>
      <c r="F334" s="78" t="str">
        <f t="shared" si="11"/>
        <v>352940162017</v>
      </c>
      <c r="G334" s="79">
        <v>1.0851559957947954</v>
      </c>
      <c r="H334" s="80">
        <f t="shared" si="10"/>
        <v>447911</v>
      </c>
      <c r="I334" s="81">
        <v>447911</v>
      </c>
      <c r="J334" s="82">
        <v>0</v>
      </c>
      <c r="K334" s="83">
        <f>(H334)/VLOOKUP(D334,'Dados Base'!$B:$K,6,FALSE)</f>
        <v>7190.7368759030342</v>
      </c>
      <c r="L334" s="84">
        <v>100</v>
      </c>
      <c r="M334" s="85" t="s">
        <v>702</v>
      </c>
      <c r="N334" s="86">
        <v>0.76600000000000001</v>
      </c>
      <c r="O334" s="87" t="s">
        <v>691</v>
      </c>
      <c r="P334" s="87" t="s">
        <v>691</v>
      </c>
      <c r="Q334" s="87" t="s">
        <v>691</v>
      </c>
      <c r="R334" s="87" t="s">
        <v>691</v>
      </c>
      <c r="S334" s="87" t="s">
        <v>691</v>
      </c>
      <c r="T334" s="87" t="s">
        <v>691</v>
      </c>
      <c r="U334" s="87" t="s">
        <v>691</v>
      </c>
      <c r="V334" s="87" t="s">
        <v>691</v>
      </c>
      <c r="W334" s="87" t="s">
        <v>691</v>
      </c>
      <c r="X334" s="21"/>
      <c r="Y334" s="21">
        <v>415.8</v>
      </c>
      <c r="Z334" s="10">
        <v>13317.535917000001</v>
      </c>
      <c r="AA334" s="10">
        <v>11630.734082999999</v>
      </c>
      <c r="AB334" s="21">
        <v>44</v>
      </c>
      <c r="AC334" s="21">
        <v>0</v>
      </c>
      <c r="AD334" s="153">
        <f>VLOOKUP(D334,'Dados Base'!$B:$K,9,FALSE)*31536000/VLOOKUP($F334,F:H,MATCH(H333,F333:AF333,0),FALSE)</f>
        <v>63.366159795137875</v>
      </c>
      <c r="AE334" s="153">
        <f>VLOOKUP(D334,'Dados Base'!$B:$K,10,FALSE)*31536000/VLOOKUP($F334,F:H,MATCH(H333,F333:AF333,0),FALSE)</f>
        <v>8.4488213060183845</v>
      </c>
      <c r="AF334" s="21"/>
      <c r="AG334" s="21"/>
      <c r="AH334" s="21"/>
      <c r="AI334" s="21"/>
      <c r="AJ334" s="21"/>
      <c r="AK334" s="72">
        <f>(SUMIFS('Banco de Indicadores Mun. (2)'!I:I,'Banco de Indicadores Mun. (2)'!B:B,'Banco de Indicadores - Mun. (1)'!B334,'Banco de Indicadores Mun. (2)'!A:A,'Banco de Indicadores - Mun. (1)'!A334) / VLOOKUP(D334,'Dados Base'!$B:$K,8,FALSE)) * 100</f>
        <v>39.255393939393919</v>
      </c>
      <c r="AL334" s="72">
        <f>(SUMIFS('Banco de Indicadores Mun. (2)'!I:I,'Banco de Indicadores Mun. (2)'!B:B,'Banco de Indicadores - Mun. (1)'!B334,'Banco de Indicadores Mun. (2)'!A:A,'Banco de Indicadores - Mun. (1)'!A334) / VLOOKUP(D334,'Dados Base'!$B:$K,9,FALSE)) * 100</f>
        <v>14.393644444444437</v>
      </c>
      <c r="AM334" s="72">
        <f>(SUMIFS('Banco de Indicadores Mun. (2)'!J:J,'Banco de Indicadores Mun. (2)'!B:B,'Banco de Indicadores - Mun. (1)'!B334,'Banco de Indicadores Mun. (2)'!A:A,'Banco de Indicadores - Mun. (1)'!A334) / VLOOKUP(D334,'Dados Base'!$B:$K,7,FALSE)) * 100</f>
        <v>2.0381904761904761</v>
      </c>
      <c r="AN334" s="72">
        <f>(SUMIFS('Banco de Indicadores Mun. (2)'!K:K,'Banco de Indicadores Mun. (2)'!B:B,'Banco de Indicadores - Mun. (1)'!B334,'Banco de Indicadores Mun. (2)'!A:A,'Banco de Indicadores - Mun. (1)'!A334) / VLOOKUP(D334,'Dados Base'!$B:$K,10,FALSE)) * 100</f>
        <v>104.38549999999991</v>
      </c>
      <c r="AO334" s="21">
        <v>0</v>
      </c>
      <c r="AP334" s="125">
        <v>0</v>
      </c>
      <c r="AQ334" s="143">
        <v>0</v>
      </c>
      <c r="AR334" s="21">
        <v>9.4</v>
      </c>
      <c r="AS334" s="37">
        <v>91</v>
      </c>
      <c r="AT334" s="37">
        <v>55.509999999999991</v>
      </c>
      <c r="AU334" s="37">
        <v>53.380598803043256</v>
      </c>
      <c r="AV334" s="20">
        <v>6.0497389354204758</v>
      </c>
      <c r="AW334" s="21">
        <v>10</v>
      </c>
      <c r="AX334" s="21">
        <v>0</v>
      </c>
      <c r="AY334" s="21"/>
    </row>
    <row r="335" spans="1:51" ht="15" x14ac:dyDescent="0.25">
      <c r="A335" s="144">
        <v>2017</v>
      </c>
      <c r="B335" s="77" t="s">
        <v>335</v>
      </c>
      <c r="C335" s="78">
        <v>16</v>
      </c>
      <c r="D335" s="77">
        <v>3529500</v>
      </c>
      <c r="E335" s="78">
        <v>352950016</v>
      </c>
      <c r="F335" s="78" t="str">
        <f t="shared" si="11"/>
        <v>3529500162017</v>
      </c>
      <c r="G335" s="79">
        <v>1.2444593543059046</v>
      </c>
      <c r="H335" s="80">
        <f t="shared" si="10"/>
        <v>4934</v>
      </c>
      <c r="I335" s="81">
        <v>4227</v>
      </c>
      <c r="J335" s="82">
        <v>707</v>
      </c>
      <c r="K335" s="83">
        <f>(H335)/VLOOKUP(D335,'Dados Base'!$B:$K,6,FALSE)</f>
        <v>25.306457403703135</v>
      </c>
      <c r="L335" s="84">
        <v>85.67</v>
      </c>
      <c r="M335" s="85" t="s">
        <v>702</v>
      </c>
      <c r="N335" s="86">
        <v>0.74399999999999999</v>
      </c>
      <c r="O335" s="87" t="s">
        <v>691</v>
      </c>
      <c r="P335" s="87" t="s">
        <v>691</v>
      </c>
      <c r="Q335" s="87" t="s">
        <v>691</v>
      </c>
      <c r="R335" s="87" t="s">
        <v>691</v>
      </c>
      <c r="S335" s="87" t="s">
        <v>691</v>
      </c>
      <c r="T335" s="87" t="s">
        <v>691</v>
      </c>
      <c r="U335" s="87" t="s">
        <v>691</v>
      </c>
      <c r="V335" s="87" t="s">
        <v>691</v>
      </c>
      <c r="W335" s="87" t="s">
        <v>691</v>
      </c>
      <c r="X335" s="21"/>
      <c r="Y335" s="21">
        <v>3.03</v>
      </c>
      <c r="Z335" s="10">
        <v>124.03908</v>
      </c>
      <c r="AA335" s="10">
        <v>109.99692</v>
      </c>
      <c r="AB335" s="21">
        <v>0</v>
      </c>
      <c r="AC335" s="21">
        <v>0</v>
      </c>
      <c r="AD335" s="153">
        <f>VLOOKUP(D335,'Dados Base'!$B:$K,9,FALSE)*31536000/VLOOKUP($F335,F:H,MATCH(H334,F334:AF334,0),FALSE)</f>
        <v>9076.0275638427247</v>
      </c>
      <c r="AE335" s="153">
        <f>VLOOKUP(D335,'Dados Base'!$B:$K,10,FALSE)*31536000/VLOOKUP($F335,F:H,MATCH(H334,F334:AF334,0),FALSE)</f>
        <v>830.90393190109421</v>
      </c>
      <c r="AF335" s="21"/>
      <c r="AG335" s="21"/>
      <c r="AH335" s="21"/>
      <c r="AI335" s="21"/>
      <c r="AJ335" s="21"/>
      <c r="AK335" s="72">
        <f>(SUMIFS('Banco de Indicadores Mun. (2)'!I:I,'Banco de Indicadores Mun. (2)'!B:B,'Banco de Indicadores - Mun. (1)'!B335,'Banco de Indicadores Mun. (2)'!A:A,'Banco de Indicadores - Mun. (1)'!A335) / VLOOKUP(D335,'Dados Base'!$B:$K,8,FALSE)) * 100</f>
        <v>23.020155172413798</v>
      </c>
      <c r="AL335" s="72">
        <f>(SUMIFS('Banco de Indicadores Mun. (2)'!I:I,'Banco de Indicadores Mun. (2)'!B:B,'Banco de Indicadores - Mun. (1)'!B335,'Banco de Indicadores Mun. (2)'!A:A,'Banco de Indicadores - Mun. (1)'!A335) / VLOOKUP(D335,'Dados Base'!$B:$K,9,FALSE)) * 100</f>
        <v>9.4025985915492978</v>
      </c>
      <c r="AM335" s="72">
        <f>(SUMIFS('Banco de Indicadores Mun. (2)'!J:J,'Banco de Indicadores Mun. (2)'!B:B,'Banco de Indicadores - Mun. (1)'!B335,'Banco de Indicadores Mun. (2)'!A:A,'Banco de Indicadores - Mun. (1)'!A335) / VLOOKUP(D335,'Dados Base'!$B:$K,7,FALSE)) * 100</f>
        <v>16.352000000000004</v>
      </c>
      <c r="AN335" s="72">
        <f>(SUMIFS('Banco de Indicadores Mun. (2)'!K:K,'Banco de Indicadores Mun. (2)'!B:B,'Banco de Indicadores - Mun. (1)'!B335,'Banco de Indicadores Mun. (2)'!A:A,'Banco de Indicadores - Mun. (1)'!A335) / VLOOKUP(D335,'Dados Base'!$B:$K,10,FALSE)) * 100</f>
        <v>46.102230769230793</v>
      </c>
      <c r="AO335" s="21">
        <v>0</v>
      </c>
      <c r="AP335" s="125">
        <v>0</v>
      </c>
      <c r="AQ335" s="143">
        <v>0</v>
      </c>
      <c r="AR335" s="21">
        <v>9.8000000000000007</v>
      </c>
      <c r="AS335" s="37">
        <v>100</v>
      </c>
      <c r="AT335" s="37">
        <v>99.999999999999986</v>
      </c>
      <c r="AU335" s="37">
        <v>52.999999999999993</v>
      </c>
      <c r="AV335" s="20">
        <v>6.6450000000000005</v>
      </c>
      <c r="AW335" s="21">
        <v>0</v>
      </c>
      <c r="AX335" s="21">
        <v>0</v>
      </c>
      <c r="AY335" s="21"/>
    </row>
    <row r="336" spans="1:51" ht="15" x14ac:dyDescent="0.25">
      <c r="A336" s="144">
        <v>2017</v>
      </c>
      <c r="B336" s="77" t="s">
        <v>336</v>
      </c>
      <c r="C336" s="78">
        <v>15</v>
      </c>
      <c r="D336" s="77">
        <v>3529609</v>
      </c>
      <c r="E336" s="78">
        <v>352960915</v>
      </c>
      <c r="F336" s="78" t="str">
        <f t="shared" si="11"/>
        <v>3529609152017</v>
      </c>
      <c r="G336" s="79">
        <v>-0.40411588259797737</v>
      </c>
      <c r="H336" s="80">
        <f t="shared" si="10"/>
        <v>3775</v>
      </c>
      <c r="I336" s="81">
        <v>2701</v>
      </c>
      <c r="J336" s="82">
        <v>1074</v>
      </c>
      <c r="K336" s="83">
        <f>(H336)/VLOOKUP(D336,'Dados Base'!$B:$K,6,FALSE)</f>
        <v>16.545406732117812</v>
      </c>
      <c r="L336" s="84">
        <v>71.55</v>
      </c>
      <c r="M336" s="85" t="s">
        <v>702</v>
      </c>
      <c r="N336" s="86">
        <v>0.73099999999999998</v>
      </c>
      <c r="O336" s="87" t="s">
        <v>691</v>
      </c>
      <c r="P336" s="87" t="s">
        <v>691</v>
      </c>
      <c r="Q336" s="87" t="s">
        <v>691</v>
      </c>
      <c r="R336" s="87" t="s">
        <v>691</v>
      </c>
      <c r="S336" s="87" t="s">
        <v>691</v>
      </c>
      <c r="T336" s="87" t="s">
        <v>691</v>
      </c>
      <c r="U336" s="87" t="s">
        <v>691</v>
      </c>
      <c r="V336" s="87" t="s">
        <v>691</v>
      </c>
      <c r="W336" s="87" t="s">
        <v>691</v>
      </c>
      <c r="X336" s="21"/>
      <c r="Y336" s="21">
        <v>1.89</v>
      </c>
      <c r="Z336" s="10">
        <v>125.38800000000001</v>
      </c>
      <c r="AA336" s="10">
        <v>20.411999999999999</v>
      </c>
      <c r="AB336" s="21">
        <v>0</v>
      </c>
      <c r="AC336" s="21">
        <v>1</v>
      </c>
      <c r="AD336" s="153">
        <f>VLOOKUP(D336,'Dados Base'!$B:$K,9,FALSE)*31536000/VLOOKUP($F336,F:H,MATCH(H335,F335:AF335,0),FALSE)</f>
        <v>14535.79867549669</v>
      </c>
      <c r="AE336" s="153">
        <f>VLOOKUP(D336,'Dados Base'!$B:$K,10,FALSE)*31536000/VLOOKUP($F336,F:H,MATCH(H335,F335:AF335,0),FALSE)</f>
        <v>1253.0860927152321</v>
      </c>
      <c r="AF336" s="21"/>
      <c r="AG336" s="21"/>
      <c r="AH336" s="21"/>
      <c r="AI336" s="21"/>
      <c r="AJ336" s="21"/>
      <c r="AK336" s="72">
        <f>(SUMIFS('Banco de Indicadores Mun. (2)'!I:I,'Banco de Indicadores Mun. (2)'!B:B,'Banco de Indicadores - Mun. (1)'!B336,'Banco de Indicadores Mun. (2)'!A:A,'Banco de Indicadores - Mun. (1)'!A336) / VLOOKUP(D336,'Dados Base'!$B:$K,8,FALSE)) * 100</f>
        <v>56.584345454545456</v>
      </c>
      <c r="AL336" s="72">
        <f>(SUMIFS('Banco de Indicadores Mun. (2)'!I:I,'Banco de Indicadores Mun. (2)'!B:B,'Banco de Indicadores - Mun. (1)'!B336,'Banco de Indicadores Mun. (2)'!A:A,'Banco de Indicadores - Mun. (1)'!A336) / VLOOKUP(D336,'Dados Base'!$B:$K,9,FALSE)) * 100</f>
        <v>17.885856321839082</v>
      </c>
      <c r="AM336" s="72">
        <f>(SUMIFS('Banco de Indicadores Mun. (2)'!J:J,'Banco de Indicadores Mun. (2)'!B:B,'Banco de Indicadores - Mun. (1)'!B336,'Banco de Indicadores Mun. (2)'!A:A,'Banco de Indicadores - Mun. (1)'!A336) / VLOOKUP(D336,'Dados Base'!$B:$K,7,FALSE)) * 100</f>
        <v>45.758575</v>
      </c>
      <c r="AN336" s="72">
        <f>(SUMIFS('Banco de Indicadores Mun. (2)'!K:K,'Banco de Indicadores Mun. (2)'!B:B,'Banco de Indicadores - Mun. (1)'!B336,'Banco de Indicadores Mun. (2)'!A:A,'Banco de Indicadores - Mun. (1)'!A336) / VLOOKUP(D336,'Dados Base'!$B:$K,10,FALSE)) * 100</f>
        <v>85.453066666666658</v>
      </c>
      <c r="AO336" s="21">
        <v>0</v>
      </c>
      <c r="AP336" s="125">
        <v>0</v>
      </c>
      <c r="AQ336" s="143">
        <v>0</v>
      </c>
      <c r="AR336" s="21">
        <v>10</v>
      </c>
      <c r="AS336" s="37">
        <v>100</v>
      </c>
      <c r="AT336" s="37">
        <v>100</v>
      </c>
      <c r="AU336" s="37">
        <v>86</v>
      </c>
      <c r="AV336" s="20">
        <v>10</v>
      </c>
      <c r="AW336" s="21">
        <v>0</v>
      </c>
      <c r="AX336" s="21">
        <v>1</v>
      </c>
      <c r="AY336" s="21"/>
    </row>
    <row r="337" spans="1:51" ht="15" x14ac:dyDescent="0.25">
      <c r="A337" s="144">
        <v>2017</v>
      </c>
      <c r="B337" s="77" t="s">
        <v>337</v>
      </c>
      <c r="C337" s="78">
        <v>15</v>
      </c>
      <c r="D337" s="77">
        <v>3529658</v>
      </c>
      <c r="E337" s="78">
        <v>352965815</v>
      </c>
      <c r="F337" s="78" t="str">
        <f t="shared" si="11"/>
        <v>3529658152017</v>
      </c>
      <c r="G337" s="79">
        <v>-7.3773846682545496E-2</v>
      </c>
      <c r="H337" s="80">
        <f t="shared" si="10"/>
        <v>1890</v>
      </c>
      <c r="I337" s="81">
        <v>1595</v>
      </c>
      <c r="J337" s="82">
        <v>295</v>
      </c>
      <c r="K337" s="83">
        <f>(H337)/VLOOKUP(D337,'Dados Base'!$B:$K,6,FALSE)</f>
        <v>12.624407187228641</v>
      </c>
      <c r="L337" s="84">
        <v>84.39</v>
      </c>
      <c r="M337" s="85" t="s">
        <v>702</v>
      </c>
      <c r="N337" s="86">
        <v>0.72399999999999998</v>
      </c>
      <c r="O337" s="87" t="s">
        <v>691</v>
      </c>
      <c r="P337" s="87" t="s">
        <v>691</v>
      </c>
      <c r="Q337" s="87" t="s">
        <v>691</v>
      </c>
      <c r="R337" s="87" t="s">
        <v>691</v>
      </c>
      <c r="S337" s="87" t="s">
        <v>691</v>
      </c>
      <c r="T337" s="87" t="s">
        <v>691</v>
      </c>
      <c r="U337" s="87" t="s">
        <v>691</v>
      </c>
      <c r="V337" s="87" t="s">
        <v>691</v>
      </c>
      <c r="W337" s="87" t="s">
        <v>691</v>
      </c>
      <c r="X337" s="21"/>
      <c r="Y337" s="21">
        <v>1.05</v>
      </c>
      <c r="Z337" s="10">
        <v>71.515888200000006</v>
      </c>
      <c r="AA337" s="10">
        <v>9.4301117999999988</v>
      </c>
      <c r="AB337" s="21">
        <v>0</v>
      </c>
      <c r="AC337" s="21">
        <v>0</v>
      </c>
      <c r="AD337" s="153">
        <f>VLOOKUP(D337,'Dados Base'!$B:$K,9,FALSE)*31536000/VLOOKUP($F337,F:H,MATCH(H336,F336:AF336,0),FALSE)</f>
        <v>19522.285714285714</v>
      </c>
      <c r="AE337" s="153">
        <f>VLOOKUP(D337,'Dados Base'!$B:$K,10,FALSE)*31536000/VLOOKUP($F337,F:H,MATCH(H336,F336:AF336,0),FALSE)</f>
        <v>2002.2857142857142</v>
      </c>
      <c r="AF337" s="21"/>
      <c r="AG337" s="21"/>
      <c r="AH337" s="21"/>
      <c r="AI337" s="21"/>
      <c r="AJ337" s="21"/>
      <c r="AK337" s="72">
        <f>(SUMIFS('Banco de Indicadores Mun. (2)'!I:I,'Banco de Indicadores Mun. (2)'!B:B,'Banco de Indicadores - Mun. (1)'!B337,'Banco de Indicadores Mun. (2)'!A:A,'Banco de Indicadores - Mun. (1)'!A337) / VLOOKUP(D337,'Dados Base'!$B:$K,8,FALSE)) * 100</f>
        <v>24.07578378378378</v>
      </c>
      <c r="AL337" s="72">
        <f>(SUMIFS('Banco de Indicadores Mun. (2)'!I:I,'Banco de Indicadores Mun. (2)'!B:B,'Banco de Indicadores - Mun. (1)'!B337,'Banco de Indicadores Mun. (2)'!A:A,'Banco de Indicadores - Mun. (1)'!A337) / VLOOKUP(D337,'Dados Base'!$B:$K,9,FALSE)) * 100</f>
        <v>7.6137094017094009</v>
      </c>
      <c r="AM337" s="72">
        <f>(SUMIFS('Banco de Indicadores Mun. (2)'!J:J,'Banco de Indicadores Mun. (2)'!B:B,'Banco de Indicadores - Mun. (1)'!B337,'Banco de Indicadores Mun. (2)'!A:A,'Banco de Indicadores - Mun. (1)'!A337) / VLOOKUP(D337,'Dados Base'!$B:$K,7,FALSE)) * 100</f>
        <v>32.573359999999994</v>
      </c>
      <c r="AN337" s="72">
        <f>(SUMIFS('Banco de Indicadores Mun. (2)'!K:K,'Banco de Indicadores Mun. (2)'!B:B,'Banco de Indicadores - Mun. (1)'!B337,'Banco de Indicadores Mun. (2)'!A:A,'Banco de Indicadores - Mun. (1)'!A337) / VLOOKUP(D337,'Dados Base'!$B:$K,10,FALSE)) * 100</f>
        <v>6.3725000000000014</v>
      </c>
      <c r="AO337" s="21">
        <v>0</v>
      </c>
      <c r="AP337" s="125">
        <v>0</v>
      </c>
      <c r="AQ337" s="143">
        <v>0</v>
      </c>
      <c r="AR337" s="21">
        <v>8.6</v>
      </c>
      <c r="AS337" s="37">
        <v>98.17</v>
      </c>
      <c r="AT337" s="37">
        <v>98.17</v>
      </c>
      <c r="AU337" s="37">
        <v>88.350120080053372</v>
      </c>
      <c r="AV337" s="20">
        <v>9.97255</v>
      </c>
      <c r="AW337" s="21">
        <v>0</v>
      </c>
      <c r="AX337" s="21">
        <v>0</v>
      </c>
      <c r="AY337" s="21"/>
    </row>
    <row r="338" spans="1:51" ht="15" x14ac:dyDescent="0.25">
      <c r="A338" s="144">
        <v>2017</v>
      </c>
      <c r="B338" s="77" t="s">
        <v>338</v>
      </c>
      <c r="C338" s="78">
        <v>8</v>
      </c>
      <c r="D338" s="77">
        <v>3529708</v>
      </c>
      <c r="E338" s="78">
        <v>35297088</v>
      </c>
      <c r="F338" s="78" t="str">
        <f t="shared" si="11"/>
        <v>352970882017</v>
      </c>
      <c r="G338" s="79">
        <v>0.53551033688814531</v>
      </c>
      <c r="H338" s="80">
        <f t="shared" si="10"/>
        <v>21151</v>
      </c>
      <c r="I338" s="81">
        <v>20127</v>
      </c>
      <c r="J338" s="82">
        <v>1024</v>
      </c>
      <c r="K338" s="83">
        <f>(H338)/VLOOKUP(D338,'Dados Base'!$B:$K,6,FALSE)</f>
        <v>25.57897664743799</v>
      </c>
      <c r="L338" s="84">
        <v>95.16</v>
      </c>
      <c r="M338" s="85" t="s">
        <v>702</v>
      </c>
      <c r="N338" s="86">
        <v>0.74099999999999999</v>
      </c>
      <c r="O338" s="87" t="s">
        <v>691</v>
      </c>
      <c r="P338" s="87" t="s">
        <v>691</v>
      </c>
      <c r="Q338" s="87" t="s">
        <v>691</v>
      </c>
      <c r="R338" s="87" t="s">
        <v>691</v>
      </c>
      <c r="S338" s="87" t="s">
        <v>691</v>
      </c>
      <c r="T338" s="87" t="s">
        <v>691</v>
      </c>
      <c r="U338" s="87" t="s">
        <v>691</v>
      </c>
      <c r="V338" s="87" t="s">
        <v>691</v>
      </c>
      <c r="W338" s="87" t="s">
        <v>691</v>
      </c>
      <c r="X338" s="21"/>
      <c r="Y338" s="21">
        <v>14.49</v>
      </c>
      <c r="Z338" s="10">
        <v>964.44983880000007</v>
      </c>
      <c r="AA338" s="10">
        <v>153.2961612</v>
      </c>
      <c r="AB338" s="21">
        <v>1</v>
      </c>
      <c r="AC338" s="21">
        <v>0</v>
      </c>
      <c r="AD338" s="153">
        <f>VLOOKUP(D338,'Dados Base'!$B:$K,9,FALSE)*31536000/VLOOKUP($F338,F:H,MATCH(H337,F337:AF337,0),FALSE)</f>
        <v>20202.959670937544</v>
      </c>
      <c r="AE338" s="153">
        <f>VLOOKUP(D338,'Dados Base'!$B:$K,10,FALSE)*31536000/VLOOKUP($F338,F:H,MATCH(H337,F337:AF337,0),FALSE)</f>
        <v>2460.1390005200706</v>
      </c>
      <c r="AF338" s="21"/>
      <c r="AG338" s="21"/>
      <c r="AH338" s="21"/>
      <c r="AI338" s="21"/>
      <c r="AJ338" s="21"/>
      <c r="AK338" s="72">
        <f>(SUMIFS('Banco de Indicadores Mun. (2)'!I:I,'Banco de Indicadores Mun. (2)'!B:B,'Banco de Indicadores - Mun. (1)'!B338,'Banco de Indicadores Mun. (2)'!A:A,'Banco de Indicadores - Mun. (1)'!A338) / VLOOKUP(D338,'Dados Base'!$B:$K,8,FALSE)) * 100</f>
        <v>11.820922169811322</v>
      </c>
      <c r="AL338" s="72">
        <f>(SUMIFS('Banco de Indicadores Mun. (2)'!I:I,'Banco de Indicadores Mun. (2)'!B:B,'Banco de Indicadores - Mun. (1)'!B338,'Banco de Indicadores Mun. (2)'!A:A,'Banco de Indicadores - Mun. (1)'!A338) / VLOOKUP(D338,'Dados Base'!$B:$K,9,FALSE)) * 100</f>
        <v>3.6989453874538745</v>
      </c>
      <c r="AM338" s="72">
        <f>(SUMIFS('Banco de Indicadores Mun. (2)'!J:J,'Banco de Indicadores Mun. (2)'!B:B,'Banco de Indicadores - Mun. (1)'!B338,'Banco de Indicadores Mun. (2)'!A:A,'Banco de Indicadores - Mun. (1)'!A338) / VLOOKUP(D338,'Dados Base'!$B:$K,7,FALSE)) * 100</f>
        <v>15.732571428571433</v>
      </c>
      <c r="AN338" s="72">
        <f>(SUMIFS('Banco de Indicadores Mun. (2)'!K:K,'Banco de Indicadores Mun. (2)'!B:B,'Banco de Indicadores - Mun. (1)'!B338,'Banco de Indicadores Mun. (2)'!A:A,'Banco de Indicadores - Mun. (1)'!A338) / VLOOKUP(D338,'Dados Base'!$B:$K,10,FALSE)) * 100</f>
        <v>5.6808181818181804</v>
      </c>
      <c r="AO338" s="21">
        <v>0</v>
      </c>
      <c r="AP338" s="125">
        <v>0</v>
      </c>
      <c r="AQ338" s="143">
        <v>0</v>
      </c>
      <c r="AR338" s="21">
        <v>9.1999999999999993</v>
      </c>
      <c r="AS338" s="37">
        <v>92.78</v>
      </c>
      <c r="AT338" s="37">
        <v>92.78</v>
      </c>
      <c r="AU338" s="37">
        <v>86.285241799120726</v>
      </c>
      <c r="AV338" s="20">
        <v>9.8917000000000002</v>
      </c>
      <c r="AW338" s="21">
        <v>0</v>
      </c>
      <c r="AX338" s="21">
        <v>0</v>
      </c>
      <c r="AY338" s="21"/>
    </row>
    <row r="339" spans="1:51" ht="15" x14ac:dyDescent="0.25">
      <c r="A339" s="144">
        <v>2017</v>
      </c>
      <c r="B339" s="77" t="s">
        <v>339</v>
      </c>
      <c r="C339" s="78">
        <v>13</v>
      </c>
      <c r="D339" s="77">
        <v>3529807</v>
      </c>
      <c r="E339" s="78">
        <v>352980713</v>
      </c>
      <c r="F339" s="78" t="str">
        <f t="shared" si="11"/>
        <v>3529807132017</v>
      </c>
      <c r="G339" s="79">
        <v>0.45689905554751054</v>
      </c>
      <c r="H339" s="80">
        <f t="shared" si="10"/>
        <v>12432</v>
      </c>
      <c r="I339" s="81">
        <v>11876</v>
      </c>
      <c r="J339" s="82">
        <v>556</v>
      </c>
      <c r="K339" s="83">
        <f>(H339)/VLOOKUP(D339,'Dados Base'!$B:$K,6,FALSE)</f>
        <v>58.671952428146682</v>
      </c>
      <c r="L339" s="84">
        <v>95.53</v>
      </c>
      <c r="M339" s="85" t="s">
        <v>702</v>
      </c>
      <c r="N339" s="86">
        <v>0.73</v>
      </c>
      <c r="O339" s="87" t="s">
        <v>691</v>
      </c>
      <c r="P339" s="87" t="s">
        <v>691</v>
      </c>
      <c r="Q339" s="87" t="s">
        <v>691</v>
      </c>
      <c r="R339" s="87" t="s">
        <v>691</v>
      </c>
      <c r="S339" s="87" t="s">
        <v>691</v>
      </c>
      <c r="T339" s="87" t="s">
        <v>691</v>
      </c>
      <c r="U339" s="87" t="s">
        <v>691</v>
      </c>
      <c r="V339" s="87" t="s">
        <v>691</v>
      </c>
      <c r="W339" s="87" t="s">
        <v>691</v>
      </c>
      <c r="X339" s="21"/>
      <c r="Y339" s="21">
        <v>8.57</v>
      </c>
      <c r="Z339" s="10">
        <v>555.16103999999996</v>
      </c>
      <c r="AA339" s="10">
        <v>105.74496000000001</v>
      </c>
      <c r="AB339" s="21">
        <v>1</v>
      </c>
      <c r="AC339" s="21">
        <v>0</v>
      </c>
      <c r="AD339" s="153">
        <f>VLOOKUP(D339,'Dados Base'!$B:$K,9,FALSE)*31536000/VLOOKUP($F339,F:H,MATCH(H338,F338:AF338,0),FALSE)</f>
        <v>4591.3899613899612</v>
      </c>
      <c r="AE339" s="153">
        <f>VLOOKUP(D339,'Dados Base'!$B:$K,10,FALSE)*31536000/VLOOKUP($F339,F:H,MATCH(H338,F338:AF338,0),FALSE)</f>
        <v>608.80308880308883</v>
      </c>
      <c r="AF339" s="21"/>
      <c r="AG339" s="21"/>
      <c r="AH339" s="21"/>
      <c r="AI339" s="21"/>
      <c r="AJ339" s="21"/>
      <c r="AK339" s="72">
        <f>(SUMIFS('Banco de Indicadores Mun. (2)'!I:I,'Banco de Indicadores Mun. (2)'!B:B,'Banco de Indicadores - Mun. (1)'!B339,'Banco de Indicadores Mun. (2)'!A:A,'Banco de Indicadores - Mun. (1)'!A339) / VLOOKUP(D339,'Dados Base'!$B:$K,8,FALSE)) * 100</f>
        <v>3.8943552631578946</v>
      </c>
      <c r="AL339" s="72">
        <f>(SUMIFS('Banco de Indicadores Mun. (2)'!I:I,'Banco de Indicadores Mun. (2)'!B:B,'Banco de Indicadores - Mun. (1)'!B339,'Banco de Indicadores Mun. (2)'!A:A,'Banco de Indicadores - Mun. (1)'!A339) / VLOOKUP(D339,'Dados Base'!$B:$K,9,FALSE)) * 100</f>
        <v>1.6351988950276244</v>
      </c>
      <c r="AM339" s="72">
        <f>(SUMIFS('Banco de Indicadores Mun. (2)'!J:J,'Banco de Indicadores Mun. (2)'!B:B,'Banco de Indicadores - Mun. (1)'!B339,'Banco de Indicadores Mun. (2)'!A:A,'Banco de Indicadores - Mun. (1)'!A339) / VLOOKUP(D339,'Dados Base'!$B:$K,7,FALSE)) * 100</f>
        <v>0.45405769230769233</v>
      </c>
      <c r="AN339" s="72">
        <f>(SUMIFS('Banco de Indicadores Mun. (2)'!K:K,'Banco de Indicadores Mun. (2)'!B:B,'Banco de Indicadores - Mun. (1)'!B339,'Banco de Indicadores Mun. (2)'!A:A,'Banco de Indicadores - Mun. (1)'!A339) / VLOOKUP(D339,'Dados Base'!$B:$K,10,FALSE)) * 100</f>
        <v>11.348333333333334</v>
      </c>
      <c r="AO339" s="21">
        <v>0</v>
      </c>
      <c r="AP339" s="125">
        <v>0</v>
      </c>
      <c r="AQ339" s="143">
        <v>0</v>
      </c>
      <c r="AR339" s="21">
        <v>7.6</v>
      </c>
      <c r="AS339" s="37">
        <v>100</v>
      </c>
      <c r="AT339" s="37">
        <v>100</v>
      </c>
      <c r="AU339" s="37">
        <v>84</v>
      </c>
      <c r="AV339" s="20">
        <v>9.8000000000000007</v>
      </c>
      <c r="AW339" s="21">
        <v>0</v>
      </c>
      <c r="AX339" s="21">
        <v>0</v>
      </c>
      <c r="AY339" s="21"/>
    </row>
    <row r="340" spans="1:51" ht="15" x14ac:dyDescent="0.25">
      <c r="A340" s="144">
        <v>2017</v>
      </c>
      <c r="B340" s="77" t="s">
        <v>340</v>
      </c>
      <c r="C340" s="78">
        <v>15</v>
      </c>
      <c r="D340" s="77">
        <v>3530003</v>
      </c>
      <c r="E340" s="78">
        <v>353000315</v>
      </c>
      <c r="F340" s="78" t="str">
        <f t="shared" si="11"/>
        <v>3530003152017</v>
      </c>
      <c r="G340" s="79">
        <v>0.48788318809858122</v>
      </c>
      <c r="H340" s="80">
        <f t="shared" si="10"/>
        <v>2905</v>
      </c>
      <c r="I340" s="81">
        <v>1938</v>
      </c>
      <c r="J340" s="82">
        <v>967</v>
      </c>
      <c r="K340" s="83">
        <f>(H340)/VLOOKUP(D340,'Dados Base'!$B:$K,6,FALSE)</f>
        <v>13.37969786293294</v>
      </c>
      <c r="L340" s="84">
        <v>66.709999999999994</v>
      </c>
      <c r="M340" s="85" t="s">
        <v>702</v>
      </c>
      <c r="N340" s="86">
        <v>0.74299999999999999</v>
      </c>
      <c r="O340" s="87" t="s">
        <v>691</v>
      </c>
      <c r="P340" s="87" t="s">
        <v>691</v>
      </c>
      <c r="Q340" s="87" t="s">
        <v>691</v>
      </c>
      <c r="R340" s="87" t="s">
        <v>691</v>
      </c>
      <c r="S340" s="87" t="s">
        <v>691</v>
      </c>
      <c r="T340" s="87" t="s">
        <v>691</v>
      </c>
      <c r="U340" s="87" t="s">
        <v>691</v>
      </c>
      <c r="V340" s="87" t="s">
        <v>691</v>
      </c>
      <c r="W340" s="87" t="s">
        <v>691</v>
      </c>
      <c r="X340" s="21"/>
      <c r="Y340" s="21">
        <v>1.42</v>
      </c>
      <c r="Z340" s="10">
        <v>94.029686999999996</v>
      </c>
      <c r="AA340" s="10">
        <v>15.644313000000002</v>
      </c>
      <c r="AB340" s="21">
        <v>0</v>
      </c>
      <c r="AC340" s="21">
        <v>0</v>
      </c>
      <c r="AD340" s="153">
        <f>VLOOKUP(D340,'Dados Base'!$B:$K,9,FALSE)*31536000/VLOOKUP($F340,F:H,MATCH(H339,F339:AF339,0),FALSE)</f>
        <v>18020.571428571428</v>
      </c>
      <c r="AE340" s="153">
        <f>VLOOKUP(D340,'Dados Base'!$B:$K,10,FALSE)*31536000/VLOOKUP($F340,F:H,MATCH(H339,F339:AF339,0),FALSE)</f>
        <v>1954.0378657487097</v>
      </c>
      <c r="AF340" s="21"/>
      <c r="AG340" s="21"/>
      <c r="AH340" s="21"/>
      <c r="AI340" s="21"/>
      <c r="AJ340" s="21"/>
      <c r="AK340" s="72">
        <f>(SUMIFS('Banco de Indicadores Mun. (2)'!I:I,'Banco de Indicadores Mun. (2)'!B:B,'Banco de Indicadores - Mun. (1)'!B340,'Banco de Indicadores Mun. (2)'!A:A,'Banco de Indicadores - Mun. (1)'!A340) / VLOOKUP(D340,'Dados Base'!$B:$K,8,FALSE)) * 100</f>
        <v>1.1778301886792453</v>
      </c>
      <c r="AL340" s="72">
        <f>(SUMIFS('Banco de Indicadores Mun. (2)'!I:I,'Banco de Indicadores Mun. (2)'!B:B,'Banco de Indicadores - Mun. (1)'!B340,'Banco de Indicadores Mun. (2)'!A:A,'Banco de Indicadores - Mun. (1)'!A340) / VLOOKUP(D340,'Dados Base'!$B:$K,9,FALSE)) * 100</f>
        <v>0.37605421686746993</v>
      </c>
      <c r="AM340" s="72">
        <f>(SUMIFS('Banco de Indicadores Mun. (2)'!J:J,'Banco de Indicadores Mun. (2)'!B:B,'Banco de Indicadores - Mun. (1)'!B340,'Banco de Indicadores Mun. (2)'!A:A,'Banco de Indicadores - Mun. (1)'!A340) / VLOOKUP(D340,'Dados Base'!$B:$K,7,FALSE)) * 100</f>
        <v>0</v>
      </c>
      <c r="AN340" s="72">
        <f>(SUMIFS('Banco de Indicadores Mun. (2)'!K:K,'Banco de Indicadores Mun. (2)'!B:B,'Banco de Indicadores - Mun. (1)'!B340,'Banco de Indicadores Mun. (2)'!A:A,'Banco de Indicadores - Mun. (1)'!A340) / VLOOKUP(D340,'Dados Base'!$B:$K,10,FALSE)) * 100</f>
        <v>3.468055555555555</v>
      </c>
      <c r="AO340" s="21">
        <v>0</v>
      </c>
      <c r="AP340" s="125">
        <v>0</v>
      </c>
      <c r="AQ340" s="143">
        <v>0</v>
      </c>
      <c r="AR340" s="21">
        <v>7.1</v>
      </c>
      <c r="AS340" s="37">
        <v>98.55</v>
      </c>
      <c r="AT340" s="37">
        <v>98.55</v>
      </c>
      <c r="AU340" s="37">
        <v>85.735622845888727</v>
      </c>
      <c r="AV340" s="20">
        <v>9.9782499999999992</v>
      </c>
      <c r="AW340" s="21">
        <v>0</v>
      </c>
      <c r="AX340" s="21">
        <v>0</v>
      </c>
      <c r="AY340" s="21"/>
    </row>
    <row r="341" spans="1:51" ht="15" x14ac:dyDescent="0.25">
      <c r="A341" s="144">
        <v>2017</v>
      </c>
      <c r="B341" s="77" t="s">
        <v>341</v>
      </c>
      <c r="C341" s="78">
        <v>11</v>
      </c>
      <c r="D341" s="77">
        <v>3529906</v>
      </c>
      <c r="E341" s="78">
        <v>352990611</v>
      </c>
      <c r="F341" s="78" t="str">
        <f t="shared" si="11"/>
        <v>3529906112017</v>
      </c>
      <c r="G341" s="79">
        <v>-0.6346048238230817</v>
      </c>
      <c r="H341" s="80">
        <f t="shared" si="10"/>
        <v>19990</v>
      </c>
      <c r="I341" s="81">
        <v>10643</v>
      </c>
      <c r="J341" s="82">
        <v>9347</v>
      </c>
      <c r="K341" s="83">
        <f>(H341)/VLOOKUP(D341,'Dados Base'!$B:$K,6,FALSE)</f>
        <v>19.975218338429563</v>
      </c>
      <c r="L341" s="84">
        <v>53.24</v>
      </c>
      <c r="M341" s="85" t="s">
        <v>702</v>
      </c>
      <c r="N341" s="86">
        <v>0.69699999999999995</v>
      </c>
      <c r="O341" s="87" t="s">
        <v>691</v>
      </c>
      <c r="P341" s="87" t="s">
        <v>691</v>
      </c>
      <c r="Q341" s="87" t="s">
        <v>691</v>
      </c>
      <c r="R341" s="87" t="s">
        <v>691</v>
      </c>
      <c r="S341" s="87" t="s">
        <v>691</v>
      </c>
      <c r="T341" s="87" t="s">
        <v>691</v>
      </c>
      <c r="U341" s="87" t="s">
        <v>691</v>
      </c>
      <c r="V341" s="87" t="s">
        <v>691</v>
      </c>
      <c r="W341" s="87" t="s">
        <v>691</v>
      </c>
      <c r="X341" s="21"/>
      <c r="Y341" s="21">
        <v>7.3</v>
      </c>
      <c r="Z341" s="10">
        <v>200.20639320000009</v>
      </c>
      <c r="AA341" s="10">
        <v>363.01360679999993</v>
      </c>
      <c r="AB341" s="21">
        <v>9</v>
      </c>
      <c r="AC341" s="21">
        <v>4</v>
      </c>
      <c r="AD341" s="153">
        <f>VLOOKUP(D341,'Dados Base'!$B:$K,9,FALSE)*31536000/VLOOKUP($F341,F:H,MATCH(H340,F340:AF340,0),FALSE)</f>
        <v>47374.991495747876</v>
      </c>
      <c r="AE341" s="153">
        <f>VLOOKUP(D341,'Dados Base'!$B:$K,10,FALSE)*31536000/VLOOKUP($F341,F:H,MATCH(H340,F340:AF340,0),FALSE)</f>
        <v>6136.8204102051004</v>
      </c>
      <c r="AF341" s="21"/>
      <c r="AG341" s="21"/>
      <c r="AH341" s="21"/>
      <c r="AI341" s="21"/>
      <c r="AJ341" s="21"/>
      <c r="AK341" s="72">
        <f>(SUMIFS('Banco de Indicadores Mun. (2)'!I:I,'Banco de Indicadores Mun. (2)'!B:B,'Banco de Indicadores - Mun. (1)'!B341,'Banco de Indicadores Mun. (2)'!A:A,'Banco de Indicadores - Mun. (1)'!A341) / VLOOKUP(D341,'Dados Base'!$B:$K,8,FALSE)) * 100</f>
        <v>1.2510205949656756</v>
      </c>
      <c r="AL341" s="72">
        <f>(SUMIFS('Banco de Indicadores Mun. (2)'!I:I,'Banco de Indicadores Mun. (2)'!B:B,'Banco de Indicadores - Mun. (1)'!B341,'Banco de Indicadores Mun. (2)'!A:A,'Banco de Indicadores - Mun. (1)'!A341) / VLOOKUP(D341,'Dados Base'!$B:$K,9,FALSE)) * 100</f>
        <v>0.5461498501498504</v>
      </c>
      <c r="AM341" s="72">
        <f>(SUMIFS('Banco de Indicadores Mun. (2)'!J:J,'Banco de Indicadores Mun. (2)'!B:B,'Banco de Indicadores - Mun. (1)'!B341,'Banco de Indicadores Mun. (2)'!A:A,'Banco de Indicadores - Mun. (1)'!A341) / VLOOKUP(D341,'Dados Base'!$B:$K,7,FALSE)) * 100</f>
        <v>1.7379544468546642</v>
      </c>
      <c r="AN341" s="72">
        <f>(SUMIFS('Banco de Indicadores Mun. (2)'!K:K,'Banco de Indicadores Mun. (2)'!B:B,'Banco de Indicadores - Mun. (1)'!B341,'Banco de Indicadores Mun. (2)'!A:A,'Banco de Indicadores - Mun. (1)'!A341) / VLOOKUP(D341,'Dados Base'!$B:$K,10,FALSE)) * 100</f>
        <v>9.6899742930591268E-2</v>
      </c>
      <c r="AO341" s="21">
        <v>1</v>
      </c>
      <c r="AP341" s="125">
        <v>5.002501250625313</v>
      </c>
      <c r="AQ341" s="143">
        <v>80</v>
      </c>
      <c r="AR341" s="21">
        <v>8.5</v>
      </c>
      <c r="AS341" s="37">
        <v>78</v>
      </c>
      <c r="AT341" s="37">
        <v>72.305999999999997</v>
      </c>
      <c r="AU341" s="37">
        <v>35.546747842761292</v>
      </c>
      <c r="AV341" s="20">
        <v>5.3708751795385234</v>
      </c>
      <c r="AW341" s="21">
        <v>0</v>
      </c>
      <c r="AX341" s="21">
        <v>4</v>
      </c>
      <c r="AY341" s="21"/>
    </row>
    <row r="342" spans="1:51" ht="15" x14ac:dyDescent="0.25">
      <c r="A342" s="144">
        <v>2017</v>
      </c>
      <c r="B342" s="77" t="s">
        <v>342</v>
      </c>
      <c r="C342" s="78">
        <v>19</v>
      </c>
      <c r="D342" s="77">
        <v>3530102</v>
      </c>
      <c r="E342" s="78">
        <v>353010219</v>
      </c>
      <c r="F342" s="78" t="str">
        <f t="shared" si="11"/>
        <v>3530102192017</v>
      </c>
      <c r="G342" s="79">
        <v>0.47150256861165918</v>
      </c>
      <c r="H342" s="80">
        <f t="shared" si="10"/>
        <v>28335</v>
      </c>
      <c r="I342" s="81">
        <v>25697</v>
      </c>
      <c r="J342" s="82">
        <v>2638</v>
      </c>
      <c r="K342" s="83">
        <f>(H342)/VLOOKUP(D342,'Dados Base'!$B:$K,6,FALSE)</f>
        <v>30.856937502041884</v>
      </c>
      <c r="L342" s="84">
        <v>90.69</v>
      </c>
      <c r="M342" s="85" t="s">
        <v>702</v>
      </c>
      <c r="N342" s="86">
        <v>0.751</v>
      </c>
      <c r="O342" s="87" t="s">
        <v>691</v>
      </c>
      <c r="P342" s="87" t="s">
        <v>691</v>
      </c>
      <c r="Q342" s="87" t="s">
        <v>691</v>
      </c>
      <c r="R342" s="87" t="s">
        <v>691</v>
      </c>
      <c r="S342" s="87" t="s">
        <v>691</v>
      </c>
      <c r="T342" s="87" t="s">
        <v>691</v>
      </c>
      <c r="U342" s="87" t="s">
        <v>691</v>
      </c>
      <c r="V342" s="87" t="s">
        <v>691</v>
      </c>
      <c r="W342" s="87" t="s">
        <v>691</v>
      </c>
      <c r="X342" s="21"/>
      <c r="Y342" s="21">
        <v>20.87</v>
      </c>
      <c r="Z342" s="10">
        <v>950.80499999999995</v>
      </c>
      <c r="AA342" s="10">
        <v>457.78499999999997</v>
      </c>
      <c r="AB342" s="21">
        <v>0</v>
      </c>
      <c r="AC342" s="21">
        <v>0</v>
      </c>
      <c r="AD342" s="153">
        <f>VLOOKUP(D342,'Dados Base'!$B:$K,9,FALSE)*31536000/VLOOKUP($F342,F:H,MATCH(H341,F341:AF341,0),FALSE)</f>
        <v>7456.897829539439</v>
      </c>
      <c r="AE342" s="153">
        <f>VLOOKUP(D342,'Dados Base'!$B:$K,10,FALSE)*31536000/VLOOKUP($F342,F:H,MATCH(H341,F341:AF341,0),FALSE)</f>
        <v>734.56008470090012</v>
      </c>
      <c r="AF342" s="21"/>
      <c r="AG342" s="21"/>
      <c r="AH342" s="21"/>
      <c r="AI342" s="21"/>
      <c r="AJ342" s="21"/>
      <c r="AK342" s="72">
        <f>(SUMIFS('Banco de Indicadores Mun. (2)'!I:I,'Banco de Indicadores Mun. (2)'!B:B,'Banco de Indicadores - Mun. (1)'!B342,'Banco de Indicadores Mun. (2)'!A:A,'Banco de Indicadores - Mun. (1)'!A342) / VLOOKUP(D342,'Dados Base'!$B:$K,8,FALSE)) * 100</f>
        <v>4.5686066945606694</v>
      </c>
      <c r="AL342" s="72">
        <f>(SUMIFS('Banco de Indicadores Mun. (2)'!I:I,'Banco de Indicadores Mun. (2)'!B:B,'Banco de Indicadores - Mun. (1)'!B342,'Banco de Indicadores Mun. (2)'!A:A,'Banco de Indicadores - Mun. (1)'!A342) / VLOOKUP(D342,'Dados Base'!$B:$K,9,FALSE)) * 100</f>
        <v>1.6296970149253731</v>
      </c>
      <c r="AM342" s="72">
        <f>(SUMIFS('Banco de Indicadores Mun. (2)'!J:J,'Banco de Indicadores Mun. (2)'!B:B,'Banco de Indicadores - Mun. (1)'!B342,'Banco de Indicadores Mun. (2)'!A:A,'Banco de Indicadores - Mun. (1)'!A342) / VLOOKUP(D342,'Dados Base'!$B:$K,7,FALSE)) * 100</f>
        <v>4.1271849710982664</v>
      </c>
      <c r="AN342" s="72">
        <f>(SUMIFS('Banco de Indicadores Mun. (2)'!K:K,'Banco de Indicadores Mun. (2)'!B:B,'Banco de Indicadores - Mun. (1)'!B342,'Banco de Indicadores Mun. (2)'!A:A,'Banco de Indicadores - Mun. (1)'!A342) / VLOOKUP(D342,'Dados Base'!$B:$K,10,FALSE)) * 100</f>
        <v>5.7256666666666653</v>
      </c>
      <c r="AO342" s="21">
        <v>0</v>
      </c>
      <c r="AP342" s="125">
        <v>0</v>
      </c>
      <c r="AQ342" s="143">
        <v>0</v>
      </c>
      <c r="AR342" s="21">
        <v>9.8000000000000007</v>
      </c>
      <c r="AS342" s="37">
        <v>90</v>
      </c>
      <c r="AT342" s="37">
        <v>90</v>
      </c>
      <c r="AU342" s="37">
        <v>67.500479202606869</v>
      </c>
      <c r="AV342" s="20">
        <v>7.4375000000000009</v>
      </c>
      <c r="AW342" s="21">
        <v>0</v>
      </c>
      <c r="AX342" s="21">
        <v>0</v>
      </c>
      <c r="AY342" s="21"/>
    </row>
    <row r="343" spans="1:51" ht="15" x14ac:dyDescent="0.25">
      <c r="A343" s="144">
        <v>2017</v>
      </c>
      <c r="B343" s="77" t="s">
        <v>343</v>
      </c>
      <c r="C343" s="78">
        <v>22</v>
      </c>
      <c r="D343" s="77">
        <v>3530201</v>
      </c>
      <c r="E343" s="78">
        <v>353020122</v>
      </c>
      <c r="F343" s="78" t="str">
        <f t="shared" si="11"/>
        <v>3530201222017</v>
      </c>
      <c r="G343" s="79">
        <v>0.44566302247781575</v>
      </c>
      <c r="H343" s="80">
        <f t="shared" si="10"/>
        <v>17566</v>
      </c>
      <c r="I343" s="81">
        <v>10344</v>
      </c>
      <c r="J343" s="82">
        <v>7222</v>
      </c>
      <c r="K343" s="83">
        <f>(H343)/VLOOKUP(D343,'Dados Base'!$B:$K,6,FALSE)</f>
        <v>14.190733933836896</v>
      </c>
      <c r="L343" s="84">
        <v>58.89</v>
      </c>
      <c r="M343" s="85" t="s">
        <v>702</v>
      </c>
      <c r="N343" s="86">
        <v>0.72399999999999998</v>
      </c>
      <c r="O343" s="87" t="s">
        <v>691</v>
      </c>
      <c r="P343" s="87" t="s">
        <v>691</v>
      </c>
      <c r="Q343" s="87" t="s">
        <v>691</v>
      </c>
      <c r="R343" s="87" t="s">
        <v>691</v>
      </c>
      <c r="S343" s="87" t="s">
        <v>691</v>
      </c>
      <c r="T343" s="87" t="s">
        <v>691</v>
      </c>
      <c r="U343" s="87" t="s">
        <v>691</v>
      </c>
      <c r="V343" s="87" t="s">
        <v>691</v>
      </c>
      <c r="W343" s="87" t="s">
        <v>691</v>
      </c>
      <c r="X343" s="21"/>
      <c r="Y343" s="21">
        <v>7.47</v>
      </c>
      <c r="Z343" s="10">
        <v>354.63759119999997</v>
      </c>
      <c r="AA343" s="10">
        <v>221.86640880000002</v>
      </c>
      <c r="AB343" s="21">
        <v>0</v>
      </c>
      <c r="AC343" s="21">
        <v>0</v>
      </c>
      <c r="AD343" s="153">
        <f>VLOOKUP(D343,'Dados Base'!$B:$K,9,FALSE)*31536000/VLOOKUP($F343,F:H,MATCH(H342,F342:AF342,0),FALSE)</f>
        <v>16534.587270864169</v>
      </c>
      <c r="AE343" s="153">
        <f>VLOOKUP(D343,'Dados Base'!$B:$K,10,FALSE)*31536000/VLOOKUP($F343,F:H,MATCH(H342,F342:AF342,0),FALSE)</f>
        <v>2333.8722532164406</v>
      </c>
      <c r="AF343" s="21"/>
      <c r="AG343" s="21"/>
      <c r="AH343" s="21"/>
      <c r="AI343" s="21"/>
      <c r="AJ343" s="21"/>
      <c r="AK343" s="72">
        <f>(SUMIFS('Banco de Indicadores Mun. (2)'!I:I,'Banco de Indicadores Mun. (2)'!B:B,'Banco de Indicadores - Mun. (1)'!B343,'Banco de Indicadores Mun. (2)'!A:A,'Banco de Indicadores - Mun. (1)'!A343) / VLOOKUP(D343,'Dados Base'!$B:$K,8,FALSE)) * 100</f>
        <v>5.9889702760084917</v>
      </c>
      <c r="AL343" s="72">
        <f>(SUMIFS('Banco de Indicadores Mun. (2)'!I:I,'Banco de Indicadores Mun. (2)'!B:B,'Banco de Indicadores - Mun. (1)'!B343,'Banco de Indicadores Mun. (2)'!A:A,'Banco de Indicadores - Mun. (1)'!A343) / VLOOKUP(D343,'Dados Base'!$B:$K,9,FALSE)) * 100</f>
        <v>3.0627633007600426</v>
      </c>
      <c r="AM343" s="72">
        <f>(SUMIFS('Banco de Indicadores Mun. (2)'!J:J,'Banco de Indicadores Mun. (2)'!B:B,'Banco de Indicadores - Mun. (1)'!B343,'Banco de Indicadores Mun. (2)'!A:A,'Banco de Indicadores - Mun. (1)'!A343) / VLOOKUP(D343,'Dados Base'!$B:$K,7,FALSE)) * 100</f>
        <v>6.978920821114369</v>
      </c>
      <c r="AN343" s="72">
        <f>(SUMIFS('Banco de Indicadores Mun. (2)'!K:K,'Banco de Indicadores Mun. (2)'!B:B,'Banco de Indicadores - Mun. (1)'!B343,'Banco de Indicadores Mun. (2)'!A:A,'Banco de Indicadores - Mun. (1)'!A343) / VLOOKUP(D343,'Dados Base'!$B:$K,10,FALSE)) * 100</f>
        <v>3.3922538461538467</v>
      </c>
      <c r="AO343" s="21">
        <v>0</v>
      </c>
      <c r="AP343" s="125">
        <v>0</v>
      </c>
      <c r="AQ343" s="143">
        <v>0</v>
      </c>
      <c r="AR343" s="21">
        <v>7.6</v>
      </c>
      <c r="AS343" s="37">
        <v>71.53</v>
      </c>
      <c r="AT343" s="37">
        <v>71.53</v>
      </c>
      <c r="AU343" s="37">
        <v>61.515200449606589</v>
      </c>
      <c r="AV343" s="20">
        <v>7.0714769999999998</v>
      </c>
      <c r="AW343" s="21">
        <v>0</v>
      </c>
      <c r="AX343" s="21">
        <v>0</v>
      </c>
      <c r="AY343" s="21"/>
    </row>
    <row r="344" spans="1:51" ht="15" x14ac:dyDescent="0.25">
      <c r="A344" s="144">
        <v>2017</v>
      </c>
      <c r="B344" s="77" t="s">
        <v>344</v>
      </c>
      <c r="C344" s="78">
        <v>15</v>
      </c>
      <c r="D344" s="77">
        <v>3530300</v>
      </c>
      <c r="E344" s="78">
        <v>353030015</v>
      </c>
      <c r="F344" s="78" t="str">
        <f t="shared" si="11"/>
        <v>3530300152017</v>
      </c>
      <c r="G344" s="79">
        <v>0.84024155153517022</v>
      </c>
      <c r="H344" s="80">
        <f t="shared" si="10"/>
        <v>56685</v>
      </c>
      <c r="I344" s="81">
        <v>55253</v>
      </c>
      <c r="J344" s="82">
        <v>1432</v>
      </c>
      <c r="K344" s="83">
        <f>(H344)/VLOOKUP(D344,'Dados Base'!$B:$K,6,FALSE)</f>
        <v>232.5061525840853</v>
      </c>
      <c r="L344" s="84">
        <v>97.47</v>
      </c>
      <c r="M344" s="85" t="s">
        <v>702</v>
      </c>
      <c r="N344" s="86">
        <v>0.76200000000000001</v>
      </c>
      <c r="O344" s="87" t="s">
        <v>691</v>
      </c>
      <c r="P344" s="87" t="s">
        <v>691</v>
      </c>
      <c r="Q344" s="87" t="s">
        <v>691</v>
      </c>
      <c r="R344" s="87" t="s">
        <v>691</v>
      </c>
      <c r="S344" s="87" t="s">
        <v>691</v>
      </c>
      <c r="T344" s="87" t="s">
        <v>691</v>
      </c>
      <c r="U344" s="87" t="s">
        <v>691</v>
      </c>
      <c r="V344" s="87" t="s">
        <v>691</v>
      </c>
      <c r="W344" s="87" t="s">
        <v>691</v>
      </c>
      <c r="X344" s="21"/>
      <c r="Y344" s="21">
        <v>45.82</v>
      </c>
      <c r="Z344" s="10">
        <v>2384.5892399999998</v>
      </c>
      <c r="AA344" s="10">
        <v>708.26076</v>
      </c>
      <c r="AB344" s="21">
        <v>2</v>
      </c>
      <c r="AC344" s="21">
        <v>1</v>
      </c>
      <c r="AD344" s="153">
        <f>VLOOKUP(D344,'Dados Base'!$B:$K,9,FALSE)*31536000/VLOOKUP($F344,F:H,MATCH(H343,F343:AF343,0),FALSE)</f>
        <v>1045.9147922730881</v>
      </c>
      <c r="AE344" s="153">
        <f>VLOOKUP(D344,'Dados Base'!$B:$K,10,FALSE)*31536000/VLOOKUP($F344,F:H,MATCH(H343,F343:AF343,0),FALSE)</f>
        <v>105.70415453823766</v>
      </c>
      <c r="AF344" s="21"/>
      <c r="AG344" s="21"/>
      <c r="AH344" s="21"/>
      <c r="AI344" s="21"/>
      <c r="AJ344" s="21"/>
      <c r="AK344" s="72">
        <f>(SUMIFS('Banco de Indicadores Mun. (2)'!I:I,'Banco de Indicadores Mun. (2)'!B:B,'Banco de Indicadores - Mun. (1)'!B344,'Banco de Indicadores Mun. (2)'!A:A,'Banco de Indicadores - Mun. (1)'!A344) / VLOOKUP(D344,'Dados Base'!$B:$K,8,FALSE)) * 100</f>
        <v>45.199823529411759</v>
      </c>
      <c r="AL344" s="72">
        <f>(SUMIFS('Banco de Indicadores Mun. (2)'!I:I,'Banco de Indicadores Mun. (2)'!B:B,'Banco de Indicadores - Mun. (1)'!B344,'Banco de Indicadores Mun. (2)'!A:A,'Banco de Indicadores - Mun. (1)'!A344) / VLOOKUP(D344,'Dados Base'!$B:$K,9,FALSE)) * 100</f>
        <v>16.348872340425533</v>
      </c>
      <c r="AM344" s="72">
        <f>(SUMIFS('Banco de Indicadores Mun. (2)'!J:J,'Banco de Indicadores Mun. (2)'!B:B,'Banco de Indicadores - Mun. (1)'!B344,'Banco de Indicadores Mun. (2)'!A:A,'Banco de Indicadores - Mun. (1)'!A344) / VLOOKUP(D344,'Dados Base'!$B:$K,7,FALSE)) * 100</f>
        <v>13.68591836734694</v>
      </c>
      <c r="AN344" s="72">
        <f>(SUMIFS('Banco de Indicadores Mun. (2)'!K:K,'Banco de Indicadores Mun. (2)'!B:B,'Banco de Indicadores - Mun. (1)'!B344,'Banco de Indicadores Mun. (2)'!A:A,'Banco de Indicadores - Mun. (1)'!A344) / VLOOKUP(D344,'Dados Base'!$B:$K,10,FALSE)) * 100</f>
        <v>126.47252631578942</v>
      </c>
      <c r="AO344" s="21">
        <v>0</v>
      </c>
      <c r="AP344" s="125">
        <v>1.7641351327511687</v>
      </c>
      <c r="AQ344" s="143">
        <v>0</v>
      </c>
      <c r="AR344" s="21">
        <v>8.8000000000000007</v>
      </c>
      <c r="AS344" s="37">
        <v>100</v>
      </c>
      <c r="AT344" s="37">
        <v>80</v>
      </c>
      <c r="AU344" s="37">
        <v>77.100061108686162</v>
      </c>
      <c r="AV344" s="20">
        <v>8.2115039720645999</v>
      </c>
      <c r="AW344" s="21">
        <v>1</v>
      </c>
      <c r="AX344" s="21">
        <v>1</v>
      </c>
      <c r="AY344" s="21"/>
    </row>
    <row r="345" spans="1:51" ht="15" x14ac:dyDescent="0.25">
      <c r="A345" s="144">
        <v>2017</v>
      </c>
      <c r="B345" s="77" t="s">
        <v>345</v>
      </c>
      <c r="C345" s="78">
        <v>15</v>
      </c>
      <c r="D345" s="77">
        <v>3530409</v>
      </c>
      <c r="E345" s="78">
        <v>353040915</v>
      </c>
      <c r="F345" s="78" t="str">
        <f t="shared" si="11"/>
        <v>3530409152017</v>
      </c>
      <c r="G345" s="79">
        <v>1.0911026598070528</v>
      </c>
      <c r="H345" s="80">
        <f t="shared" si="10"/>
        <v>4580</v>
      </c>
      <c r="I345" s="81">
        <v>3724</v>
      </c>
      <c r="J345" s="82">
        <v>856</v>
      </c>
      <c r="K345" s="83">
        <f>(H345)/VLOOKUP(D345,'Dados Base'!$B:$K,6,FALSE)</f>
        <v>27.520730681408487</v>
      </c>
      <c r="L345" s="84">
        <v>81.31</v>
      </c>
      <c r="M345" s="85" t="s">
        <v>702</v>
      </c>
      <c r="N345" s="86">
        <v>0.73799999999999999</v>
      </c>
      <c r="O345" s="87" t="s">
        <v>691</v>
      </c>
      <c r="P345" s="87" t="s">
        <v>691</v>
      </c>
      <c r="Q345" s="87" t="s">
        <v>691</v>
      </c>
      <c r="R345" s="87" t="s">
        <v>691</v>
      </c>
      <c r="S345" s="87" t="s">
        <v>691</v>
      </c>
      <c r="T345" s="87" t="s">
        <v>691</v>
      </c>
      <c r="U345" s="87" t="s">
        <v>691</v>
      </c>
      <c r="V345" s="87" t="s">
        <v>691</v>
      </c>
      <c r="W345" s="87" t="s">
        <v>691</v>
      </c>
      <c r="X345" s="21"/>
      <c r="Y345" s="21">
        <v>2.71</v>
      </c>
      <c r="Z345" s="10">
        <v>134.9332776</v>
      </c>
      <c r="AA345" s="10">
        <v>73.938722400000003</v>
      </c>
      <c r="AB345" s="21">
        <v>0</v>
      </c>
      <c r="AC345" s="21">
        <v>0</v>
      </c>
      <c r="AD345" s="153">
        <f>VLOOKUP(D345,'Dados Base'!$B:$K,9,FALSE)*31536000/VLOOKUP($F345,F:H,MATCH(H344,F344:AF344,0),FALSE)</f>
        <v>8744.6986899563326</v>
      </c>
      <c r="AE345" s="153">
        <f>VLOOKUP(D345,'Dados Base'!$B:$K,10,FALSE)*31536000/VLOOKUP($F345,F:H,MATCH(H344,F344:AF344,0),FALSE)</f>
        <v>963.98253275109153</v>
      </c>
      <c r="AF345" s="21"/>
      <c r="AG345" s="21"/>
      <c r="AH345" s="21"/>
      <c r="AI345" s="21"/>
      <c r="AJ345" s="21"/>
      <c r="AK345" s="72">
        <f>(SUMIFS('Banco de Indicadores Mun. (2)'!I:I,'Banco de Indicadores Mun. (2)'!B:B,'Banco de Indicadores - Mun. (1)'!B345,'Banco de Indicadores Mun. (2)'!A:A,'Banco de Indicadores - Mun. (1)'!A345) / VLOOKUP(D345,'Dados Base'!$B:$K,8,FALSE)) * 100</f>
        <v>22.740731707317074</v>
      </c>
      <c r="AL345" s="72">
        <f>(SUMIFS('Banco de Indicadores Mun. (2)'!I:I,'Banco de Indicadores Mun. (2)'!B:B,'Banco de Indicadores - Mun. (1)'!B345,'Banco de Indicadores Mun. (2)'!A:A,'Banco de Indicadores - Mun. (1)'!A345) / VLOOKUP(D345,'Dados Base'!$B:$K,9,FALSE)) * 100</f>
        <v>7.3414960629921255</v>
      </c>
      <c r="AM345" s="72">
        <f>(SUMIFS('Banco de Indicadores Mun. (2)'!J:J,'Banco de Indicadores Mun. (2)'!B:B,'Banco de Indicadores - Mun. (1)'!B345,'Banco de Indicadores Mun. (2)'!A:A,'Banco de Indicadores - Mun. (1)'!A345) / VLOOKUP(D345,'Dados Base'!$B:$K,7,FALSE)) * 100</f>
        <v>19.53188888888889</v>
      </c>
      <c r="AN345" s="72">
        <f>(SUMIFS('Banco de Indicadores Mun. (2)'!K:K,'Banco de Indicadores Mun. (2)'!B:B,'Banco de Indicadores - Mun. (1)'!B345,'Banco de Indicadores Mun. (2)'!A:A,'Banco de Indicadores - Mun. (1)'!A345) / VLOOKUP(D345,'Dados Base'!$B:$K,10,FALSE)) * 100</f>
        <v>28.929214285714288</v>
      </c>
      <c r="AO345" s="21">
        <v>0</v>
      </c>
      <c r="AP345" s="125">
        <v>0</v>
      </c>
      <c r="AQ345" s="143">
        <v>0</v>
      </c>
      <c r="AR345" s="21">
        <v>8.5</v>
      </c>
      <c r="AS345" s="37">
        <v>77.83</v>
      </c>
      <c r="AT345" s="37">
        <v>77.83</v>
      </c>
      <c r="AU345" s="37">
        <v>64.600941054808686</v>
      </c>
      <c r="AV345" s="20">
        <v>7.3663784999999997</v>
      </c>
      <c r="AW345" s="21">
        <v>0</v>
      </c>
      <c r="AX345" s="21">
        <v>0</v>
      </c>
      <c r="AY345" s="21"/>
    </row>
    <row r="346" spans="1:51" ht="15" x14ac:dyDescent="0.25">
      <c r="A346" s="144">
        <v>2017</v>
      </c>
      <c r="B346" s="77" t="s">
        <v>346</v>
      </c>
      <c r="C346" s="78">
        <v>4</v>
      </c>
      <c r="D346" s="77">
        <v>3530508</v>
      </c>
      <c r="E346" s="78">
        <v>35305084</v>
      </c>
      <c r="F346" s="78" t="str">
        <f t="shared" si="11"/>
        <v>353050842017</v>
      </c>
      <c r="G346" s="79">
        <v>3.8968776783088188E-2</v>
      </c>
      <c r="H346" s="80">
        <f t="shared" si="10"/>
        <v>66606</v>
      </c>
      <c r="I346" s="81">
        <v>62847</v>
      </c>
      <c r="J346" s="82">
        <v>3759</v>
      </c>
      <c r="K346" s="83">
        <f>(H346)/VLOOKUP(D346,'Dados Base'!$B:$K,6,FALSE)</f>
        <v>77.986581896097505</v>
      </c>
      <c r="L346" s="84">
        <v>94.36</v>
      </c>
      <c r="M346" s="85" t="s">
        <v>702</v>
      </c>
      <c r="N346" s="86">
        <v>0.76200000000000001</v>
      </c>
      <c r="O346" s="87" t="s">
        <v>691</v>
      </c>
      <c r="P346" s="87" t="s">
        <v>691</v>
      </c>
      <c r="Q346" s="87" t="s">
        <v>691</v>
      </c>
      <c r="R346" s="87" t="s">
        <v>691</v>
      </c>
      <c r="S346" s="87" t="s">
        <v>691</v>
      </c>
      <c r="T346" s="87" t="s">
        <v>691</v>
      </c>
      <c r="U346" s="87" t="s">
        <v>691</v>
      </c>
      <c r="V346" s="87" t="s">
        <v>691</v>
      </c>
      <c r="W346" s="87" t="s">
        <v>691</v>
      </c>
      <c r="X346" s="21"/>
      <c r="Y346" s="21">
        <v>50.91</v>
      </c>
      <c r="Z346" s="10">
        <v>3263.6666933999995</v>
      </c>
      <c r="AA346" s="10">
        <v>173.05530660000002</v>
      </c>
      <c r="AB346" s="21">
        <v>10</v>
      </c>
      <c r="AC346" s="21">
        <v>0</v>
      </c>
      <c r="AD346" s="153">
        <f>VLOOKUP(D346,'Dados Base'!$B:$K,9,FALSE)*31536000/VLOOKUP($F346,F:H,MATCH(H345,F345:AF345,0),FALSE)</f>
        <v>6174.0599945950817</v>
      </c>
      <c r="AE346" s="153">
        <f>VLOOKUP(D346,'Dados Base'!$B:$K,10,FALSE)*31536000/VLOOKUP($F346,F:H,MATCH(H345,F345:AF345,0),FALSE)</f>
        <v>620.24682461039527</v>
      </c>
      <c r="AF346" s="21"/>
      <c r="AG346" s="21"/>
      <c r="AH346" s="21"/>
      <c r="AI346" s="21"/>
      <c r="AJ346" s="21"/>
      <c r="AK346" s="72">
        <f>(SUMIFS('Banco de Indicadores Mun. (2)'!I:I,'Banco de Indicadores Mun. (2)'!B:B,'Banco de Indicadores - Mun. (1)'!B346,'Banco de Indicadores Mun. (2)'!A:A,'Banco de Indicadores - Mun. (1)'!A346) / VLOOKUP(D346,'Dados Base'!$B:$K,8,FALSE)) * 100</f>
        <v>38.322946341463421</v>
      </c>
      <c r="AL346" s="72">
        <f>(SUMIFS('Banco de Indicadores Mun. (2)'!I:I,'Banco de Indicadores Mun. (2)'!B:B,'Banco de Indicadores - Mun. (1)'!B346,'Banco de Indicadores Mun. (2)'!A:A,'Banco de Indicadores - Mun. (1)'!A346) / VLOOKUP(D346,'Dados Base'!$B:$K,9,FALSE)) * 100</f>
        <v>12.049392638036812</v>
      </c>
      <c r="AM346" s="72">
        <f>(SUMIFS('Banco de Indicadores Mun. (2)'!J:J,'Banco de Indicadores Mun. (2)'!B:B,'Banco de Indicadores - Mun. (1)'!B346,'Banco de Indicadores Mun. (2)'!A:A,'Banco de Indicadores - Mun. (1)'!A346) / VLOOKUP(D346,'Dados Base'!$B:$K,7,FALSE)) * 100</f>
        <v>55.003899641577071</v>
      </c>
      <c r="AN346" s="72">
        <f>(SUMIFS('Banco de Indicadores Mun. (2)'!K:K,'Banco de Indicadores Mun. (2)'!B:B,'Banco de Indicadores - Mun. (1)'!B346,'Banco de Indicadores Mun. (2)'!A:A,'Banco de Indicadores - Mun. (1)'!A346) / VLOOKUP(D346,'Dados Base'!$B:$K,10,FALSE)) * 100</f>
        <v>2.7963358778625977</v>
      </c>
      <c r="AO346" s="21">
        <v>0</v>
      </c>
      <c r="AP346" s="125">
        <v>0</v>
      </c>
      <c r="AQ346" s="143">
        <v>0</v>
      </c>
      <c r="AR346" s="21">
        <v>8.4</v>
      </c>
      <c r="AS346" s="37">
        <v>98.47</v>
      </c>
      <c r="AT346" s="37">
        <v>98.47</v>
      </c>
      <c r="AU346" s="37">
        <v>94.964524142482276</v>
      </c>
      <c r="AV346" s="20">
        <v>9.9770500000000002</v>
      </c>
      <c r="AW346" s="21">
        <v>0</v>
      </c>
      <c r="AX346" s="21">
        <v>0</v>
      </c>
      <c r="AY346" s="21"/>
    </row>
    <row r="347" spans="1:51" ht="15" x14ac:dyDescent="0.25">
      <c r="A347" s="144">
        <v>2017</v>
      </c>
      <c r="B347" s="77" t="s">
        <v>347</v>
      </c>
      <c r="C347" s="78">
        <v>6</v>
      </c>
      <c r="D347" s="77">
        <v>3530607</v>
      </c>
      <c r="E347" s="78">
        <v>35306076</v>
      </c>
      <c r="F347" s="78" t="str">
        <f t="shared" si="11"/>
        <v>353060762017</v>
      </c>
      <c r="G347" s="79">
        <v>1.2446459513211883</v>
      </c>
      <c r="H347" s="80">
        <f t="shared" si="10"/>
        <v>419486</v>
      </c>
      <c r="I347" s="81">
        <v>388333</v>
      </c>
      <c r="J347" s="82">
        <v>31153</v>
      </c>
      <c r="K347" s="83">
        <f>(H347)/VLOOKUP(D347,'Dados Base'!$B:$K,6,FALSE)</f>
        <v>587.38377954520001</v>
      </c>
      <c r="L347" s="84">
        <v>92.57</v>
      </c>
      <c r="M347" s="85" t="s">
        <v>702</v>
      </c>
      <c r="N347" s="86">
        <v>0.78300000000000003</v>
      </c>
      <c r="O347" s="87" t="s">
        <v>691</v>
      </c>
      <c r="P347" s="87" t="s">
        <v>691</v>
      </c>
      <c r="Q347" s="87" t="s">
        <v>691</v>
      </c>
      <c r="R347" s="87" t="s">
        <v>691</v>
      </c>
      <c r="S347" s="87" t="s">
        <v>691</v>
      </c>
      <c r="T347" s="87" t="s">
        <v>691</v>
      </c>
      <c r="U347" s="87" t="s">
        <v>691</v>
      </c>
      <c r="V347" s="87" t="s">
        <v>691</v>
      </c>
      <c r="W347" s="87" t="s">
        <v>691</v>
      </c>
      <c r="X347" s="21"/>
      <c r="Y347" s="21">
        <v>359.83</v>
      </c>
      <c r="Z347" s="10">
        <v>10664.0960562</v>
      </c>
      <c r="AA347" s="10">
        <v>10925.697943799998</v>
      </c>
      <c r="AB347" s="21">
        <v>76</v>
      </c>
      <c r="AC347" s="21">
        <v>0</v>
      </c>
      <c r="AD347" s="153">
        <f>VLOOKUP(D347,'Dados Base'!$B:$K,9,FALSE)*31536000/VLOOKUP($F347,F:H,MATCH(H346,F346:AF346,0),FALSE)</f>
        <v>863.04019681228931</v>
      </c>
      <c r="AE347" s="153">
        <f>VLOOKUP(D347,'Dados Base'!$B:$K,10,FALSE)*31536000/VLOOKUP($F347,F:H,MATCH(H346,F346:AF346,0),FALSE)</f>
        <v>110.51124471376878</v>
      </c>
      <c r="AF347" s="21"/>
      <c r="AG347" s="21"/>
      <c r="AH347" s="21"/>
      <c r="AI347" s="21"/>
      <c r="AJ347" s="21"/>
      <c r="AK347" s="72">
        <f>(SUMIFS('Banco de Indicadores Mun. (2)'!I:I,'Banco de Indicadores Mun. (2)'!B:B,'Banco de Indicadores - Mun. (1)'!B347,'Banco de Indicadores Mun. (2)'!A:A,'Banco de Indicadores - Mun. (1)'!A347) / VLOOKUP(D347,'Dados Base'!$B:$K,8,FALSE)) * 100</f>
        <v>36.765148314606769</v>
      </c>
      <c r="AL347" s="72">
        <f>(SUMIFS('Banco de Indicadores Mun. (2)'!I:I,'Banco de Indicadores Mun. (2)'!B:B,'Banco de Indicadores - Mun. (1)'!B347,'Banco de Indicadores Mun. (2)'!A:A,'Banco de Indicadores - Mun. (1)'!A347) / VLOOKUP(D347,'Dados Base'!$B:$K,9,FALSE)) * 100</f>
        <v>14.251298780487815</v>
      </c>
      <c r="AM347" s="72">
        <f>(SUMIFS('Banco de Indicadores Mun. (2)'!J:J,'Banco de Indicadores Mun. (2)'!B:B,'Banco de Indicadores - Mun. (1)'!B347,'Banco de Indicadores Mun. (2)'!A:A,'Banco de Indicadores - Mun. (1)'!A347) / VLOOKUP(D347,'Dados Base'!$B:$K,7,FALSE)) * 100</f>
        <v>48.372406040268501</v>
      </c>
      <c r="AN347" s="72">
        <f>(SUMIFS('Banco de Indicadores Mun. (2)'!K:K,'Banco de Indicadores Mun. (2)'!B:B,'Banco de Indicadores - Mun. (1)'!B347,'Banco de Indicadores Mun. (2)'!A:A,'Banco de Indicadores - Mun. (1)'!A347) / VLOOKUP(D347,'Dados Base'!$B:$K,10,FALSE)) * 100</f>
        <v>13.234789115646247</v>
      </c>
      <c r="AO347" s="21">
        <v>0</v>
      </c>
      <c r="AP347" s="125">
        <v>0</v>
      </c>
      <c r="AQ347" s="143">
        <v>0</v>
      </c>
      <c r="AR347" s="21">
        <v>9</v>
      </c>
      <c r="AS347" s="37">
        <v>93</v>
      </c>
      <c r="AT347" s="37">
        <v>56.72999999999999</v>
      </c>
      <c r="AU347" s="37">
        <v>49.394153812676493</v>
      </c>
      <c r="AV347" s="20">
        <v>5.7206204597002825</v>
      </c>
      <c r="AW347" s="21">
        <v>12</v>
      </c>
      <c r="AX347" s="21">
        <v>0</v>
      </c>
      <c r="AY347" s="21"/>
    </row>
    <row r="348" spans="1:51" ht="15" x14ac:dyDescent="0.25">
      <c r="A348" s="144">
        <v>2017</v>
      </c>
      <c r="B348" s="77" t="s">
        <v>348</v>
      </c>
      <c r="C348" s="78">
        <v>9</v>
      </c>
      <c r="D348" s="77">
        <v>3530706</v>
      </c>
      <c r="E348" s="78">
        <v>35307069</v>
      </c>
      <c r="F348" s="78" t="str">
        <f t="shared" si="11"/>
        <v>353070692017</v>
      </c>
      <c r="G348" s="79">
        <v>0.84032906190929513</v>
      </c>
      <c r="H348" s="80">
        <f t="shared" si="10"/>
        <v>145149</v>
      </c>
      <c r="I348" s="81">
        <v>138869</v>
      </c>
      <c r="J348" s="82">
        <v>6280</v>
      </c>
      <c r="K348" s="83">
        <f>(H348)/VLOOKUP(D348,'Dados Base'!$B:$K,6,FALSE)</f>
        <v>178.5043165998475</v>
      </c>
      <c r="L348" s="84">
        <v>95.67</v>
      </c>
      <c r="M348" s="85" t="s">
        <v>702</v>
      </c>
      <c r="N348" s="86">
        <v>0.77400000000000002</v>
      </c>
      <c r="O348" s="87" t="s">
        <v>691</v>
      </c>
      <c r="P348" s="87" t="s">
        <v>691</v>
      </c>
      <c r="Q348" s="87" t="s">
        <v>691</v>
      </c>
      <c r="R348" s="87" t="s">
        <v>691</v>
      </c>
      <c r="S348" s="87" t="s">
        <v>691</v>
      </c>
      <c r="T348" s="87" t="s">
        <v>691</v>
      </c>
      <c r="U348" s="87" t="s">
        <v>691</v>
      </c>
      <c r="V348" s="87" t="s">
        <v>691</v>
      </c>
      <c r="W348" s="87" t="s">
        <v>691</v>
      </c>
      <c r="X348" s="21"/>
      <c r="Y348" s="21">
        <v>127.65</v>
      </c>
      <c r="Z348" s="10">
        <v>3311.4165660000008</v>
      </c>
      <c r="AA348" s="10">
        <v>4347.457433999999</v>
      </c>
      <c r="AB348" s="21">
        <v>5</v>
      </c>
      <c r="AC348" s="21">
        <v>0</v>
      </c>
      <c r="AD348" s="153">
        <f>VLOOKUP(D348,'Dados Base'!$B:$K,9,FALSE)*31536000/VLOOKUP($F348,F:H,MATCH(H347,F347:AF347,0),FALSE)</f>
        <v>2366.0310439617219</v>
      </c>
      <c r="AE348" s="153">
        <f>VLOOKUP(D348,'Dados Base'!$B:$K,10,FALSE)*31536000/VLOOKUP($F348,F:H,MATCH(H347,F347:AF347,0),FALSE)</f>
        <v>280.27364983568611</v>
      </c>
      <c r="AF348" s="21"/>
      <c r="AG348" s="21"/>
      <c r="AH348" s="21"/>
      <c r="AI348" s="21"/>
      <c r="AJ348" s="21"/>
      <c r="AK348" s="72">
        <f>(SUMIFS('Banco de Indicadores Mun. (2)'!I:I,'Banco de Indicadores Mun. (2)'!B:B,'Banco de Indicadores - Mun. (1)'!B348,'Banco de Indicadores Mun. (2)'!A:A,'Banco de Indicadores - Mun. (1)'!A348) / VLOOKUP(D348,'Dados Base'!$B:$K,8,FALSE)) * 100</f>
        <v>89.531839694656483</v>
      </c>
      <c r="AL348" s="72">
        <f>(SUMIFS('Banco de Indicadores Mun. (2)'!I:I,'Banco de Indicadores Mun. (2)'!B:B,'Banco de Indicadores - Mun. (1)'!B348,'Banco de Indicadores Mun. (2)'!A:A,'Banco de Indicadores - Mun. (1)'!A348) / VLOOKUP(D348,'Dados Base'!$B:$K,9,FALSE)) * 100</f>
        <v>32.310388429752066</v>
      </c>
      <c r="AM348" s="72">
        <f>(SUMIFS('Banco de Indicadores Mun. (2)'!J:J,'Banco de Indicadores Mun. (2)'!B:B,'Banco de Indicadores - Mun. (1)'!B348,'Banco de Indicadores Mun. (2)'!A:A,'Banco de Indicadores - Mun. (1)'!A348) / VLOOKUP(D348,'Dados Base'!$B:$K,7,FALSE)) * 100</f>
        <v>127.96409090909091</v>
      </c>
      <c r="AN348" s="72">
        <f>(SUMIFS('Banco de Indicadores Mun. (2)'!K:K,'Banco de Indicadores Mun. (2)'!B:B,'Banco de Indicadores - Mun. (1)'!B348,'Banco de Indicadores Mun. (2)'!A:A,'Banco de Indicadores - Mun. (1)'!A348) / VLOOKUP(D348,'Dados Base'!$B:$K,10,FALSE)) * 100</f>
        <v>10.879790697674409</v>
      </c>
      <c r="AO348" s="21">
        <v>0</v>
      </c>
      <c r="AP348" s="125">
        <v>0</v>
      </c>
      <c r="AQ348" s="143">
        <v>0</v>
      </c>
      <c r="AR348" s="21">
        <v>6.9</v>
      </c>
      <c r="AS348" s="37">
        <v>100</v>
      </c>
      <c r="AT348" s="37">
        <v>73.900000000000006</v>
      </c>
      <c r="AU348" s="37">
        <v>43.236336908010244</v>
      </c>
      <c r="AV348" s="20">
        <v>5.4191260168658841</v>
      </c>
      <c r="AW348" s="21">
        <v>0</v>
      </c>
      <c r="AX348" s="21">
        <v>0</v>
      </c>
      <c r="AY348" s="21"/>
    </row>
    <row r="349" spans="1:51" ht="15" x14ac:dyDescent="0.25">
      <c r="A349" s="144">
        <v>2017</v>
      </c>
      <c r="B349" s="77" t="s">
        <v>349</v>
      </c>
      <c r="C349" s="78">
        <v>9</v>
      </c>
      <c r="D349" s="77">
        <v>3530805</v>
      </c>
      <c r="E349" s="78">
        <v>35308059</v>
      </c>
      <c r="F349" s="78" t="str">
        <f t="shared" si="11"/>
        <v>353080592017</v>
      </c>
      <c r="G349" s="79">
        <v>0.50413628075383077</v>
      </c>
      <c r="H349" s="80">
        <f t="shared" si="10"/>
        <v>89390</v>
      </c>
      <c r="I349" s="81">
        <v>85115</v>
      </c>
      <c r="J349" s="82">
        <v>4275</v>
      </c>
      <c r="K349" s="83">
        <f>(H349)/VLOOKUP(D349,'Dados Base'!$B:$K,6,FALSE)</f>
        <v>179.09520756531495</v>
      </c>
      <c r="L349" s="84">
        <v>95.22</v>
      </c>
      <c r="M349" s="85" t="s">
        <v>702</v>
      </c>
      <c r="N349" s="86">
        <v>0.78400000000000003</v>
      </c>
      <c r="O349" s="87" t="s">
        <v>691</v>
      </c>
      <c r="P349" s="87" t="s">
        <v>691</v>
      </c>
      <c r="Q349" s="87" t="s">
        <v>691</v>
      </c>
      <c r="R349" s="87" t="s">
        <v>691</v>
      </c>
      <c r="S349" s="87" t="s">
        <v>691</v>
      </c>
      <c r="T349" s="87" t="s">
        <v>691</v>
      </c>
      <c r="U349" s="87" t="s">
        <v>691</v>
      </c>
      <c r="V349" s="87" t="s">
        <v>691</v>
      </c>
      <c r="W349" s="87" t="s">
        <v>691</v>
      </c>
      <c r="X349" s="21"/>
      <c r="Y349" s="21">
        <v>69.14</v>
      </c>
      <c r="Z349" s="10">
        <v>2881.8120384000003</v>
      </c>
      <c r="AA349" s="10">
        <v>1785.2999616</v>
      </c>
      <c r="AB349" s="21">
        <v>1</v>
      </c>
      <c r="AC349" s="21">
        <v>1</v>
      </c>
      <c r="AD349" s="153">
        <f>VLOOKUP(D349,'Dados Base'!$B:$K,9,FALSE)*31536000/VLOOKUP($F349,F:H,MATCH(H348,F348:AF348,0),FALSE)</f>
        <v>2307.2540552634523</v>
      </c>
      <c r="AE349" s="153">
        <f>VLOOKUP(D349,'Dados Base'!$B:$K,10,FALSE)*31536000/VLOOKUP($F349,F:H,MATCH(H348,F348:AF348,0),FALSE)</f>
        <v>282.23291195883201</v>
      </c>
      <c r="AF349" s="21"/>
      <c r="AG349" s="21"/>
      <c r="AH349" s="21"/>
      <c r="AI349" s="21"/>
      <c r="AJ349" s="21"/>
      <c r="AK349" s="72">
        <f>(SUMIFS('Banco de Indicadores Mun. (2)'!I:I,'Banco de Indicadores Mun. (2)'!B:B,'Banco de Indicadores - Mun. (1)'!B349,'Banco de Indicadores Mun. (2)'!A:A,'Banco de Indicadores - Mun. (1)'!A349) / VLOOKUP(D349,'Dados Base'!$B:$K,8,FALSE)) * 100</f>
        <v>17.692741666666659</v>
      </c>
      <c r="AL349" s="72">
        <f>(SUMIFS('Banco de Indicadores Mun. (2)'!I:I,'Banco de Indicadores Mun. (2)'!B:B,'Banco de Indicadores - Mun. (1)'!B349,'Banco de Indicadores Mun. (2)'!A:A,'Banco de Indicadores - Mun. (1)'!A349) / VLOOKUP(D349,'Dados Base'!$B:$K,9,FALSE)) * 100</f>
        <v>6.4927492354740028</v>
      </c>
      <c r="AM349" s="72">
        <f>(SUMIFS('Banco de Indicadores Mun. (2)'!J:J,'Banco de Indicadores Mun. (2)'!B:B,'Banco de Indicadores - Mun. (1)'!B349,'Banco de Indicadores Mun. (2)'!A:A,'Banco de Indicadores - Mun. (1)'!A349) / VLOOKUP(D349,'Dados Base'!$B:$K,7,FALSE)) * 100</f>
        <v>21.621099999999991</v>
      </c>
      <c r="AN349" s="72">
        <f>(SUMIFS('Banco de Indicadores Mun. (2)'!K:K,'Banco de Indicadores Mun. (2)'!B:B,'Banco de Indicadores - Mun. (1)'!B349,'Banco de Indicadores Mun. (2)'!A:A,'Banco de Indicadores - Mun. (1)'!A349) / VLOOKUP(D349,'Dados Base'!$B:$K,10,FALSE)) * 100</f>
        <v>9.836024999999994</v>
      </c>
      <c r="AO349" s="21">
        <v>0</v>
      </c>
      <c r="AP349" s="125">
        <v>1.1186933661483387</v>
      </c>
      <c r="AQ349" s="143">
        <v>0</v>
      </c>
      <c r="AR349" s="21">
        <v>8.3000000000000007</v>
      </c>
      <c r="AS349" s="37">
        <v>96</v>
      </c>
      <c r="AT349" s="37">
        <v>64.320000000000007</v>
      </c>
      <c r="AU349" s="37">
        <v>61.747222659323363</v>
      </c>
      <c r="AV349" s="20">
        <v>6.9585680000000014</v>
      </c>
      <c r="AW349" s="21">
        <v>0</v>
      </c>
      <c r="AX349" s="21">
        <v>1</v>
      </c>
      <c r="AY349" s="21"/>
    </row>
    <row r="350" spans="1:51" ht="15" x14ac:dyDescent="0.25">
      <c r="A350" s="144">
        <v>2017</v>
      </c>
      <c r="B350" s="77" t="s">
        <v>350</v>
      </c>
      <c r="C350" s="78">
        <v>5</v>
      </c>
      <c r="D350" s="77">
        <v>3530904</v>
      </c>
      <c r="E350" s="78">
        <v>35309045</v>
      </c>
      <c r="F350" s="78" t="str">
        <f t="shared" si="11"/>
        <v>353090452017</v>
      </c>
      <c r="G350" s="79">
        <v>0.26646582691804976</v>
      </c>
      <c r="H350" s="80">
        <f t="shared" si="10"/>
        <v>3313</v>
      </c>
      <c r="I350" s="81">
        <v>2878</v>
      </c>
      <c r="J350" s="82">
        <v>435</v>
      </c>
      <c r="K350" s="83">
        <f>(H350)/VLOOKUP(D350,'Dados Base'!$B:$K,6,FALSE)</f>
        <v>24.872372372372375</v>
      </c>
      <c r="L350" s="84">
        <v>86.87</v>
      </c>
      <c r="M350" s="85" t="s">
        <v>702</v>
      </c>
      <c r="N350" s="86">
        <v>0.71899999999999997</v>
      </c>
      <c r="O350" s="87" t="s">
        <v>691</v>
      </c>
      <c r="P350" s="87" t="s">
        <v>691</v>
      </c>
      <c r="Q350" s="87" t="s">
        <v>691</v>
      </c>
      <c r="R350" s="87" t="s">
        <v>691</v>
      </c>
      <c r="S350" s="87" t="s">
        <v>691</v>
      </c>
      <c r="T350" s="87" t="s">
        <v>691</v>
      </c>
      <c r="U350" s="87" t="s">
        <v>691</v>
      </c>
      <c r="V350" s="87" t="s">
        <v>691</v>
      </c>
      <c r="W350" s="87" t="s">
        <v>691</v>
      </c>
      <c r="X350" s="21"/>
      <c r="Y350" s="21">
        <v>2</v>
      </c>
      <c r="Z350" s="10">
        <v>115.70715540000002</v>
      </c>
      <c r="AA350" s="10">
        <v>38.354844599999993</v>
      </c>
      <c r="AB350" s="21">
        <v>0</v>
      </c>
      <c r="AC350" s="21">
        <v>0</v>
      </c>
      <c r="AD350" s="153">
        <f>VLOOKUP(D350,'Dados Base'!$B:$K,9,FALSE)*31536000/VLOOKUP($F350,F:H,MATCH(H349,F349:AF349,0),FALSE)</f>
        <v>15134.995472381528</v>
      </c>
      <c r="AE350" s="153">
        <f>VLOOKUP(D350,'Dados Base'!$B:$K,10,FALSE)*31536000/VLOOKUP($F350,F:H,MATCH(H349,F349:AF349,0),FALSE)</f>
        <v>1998.9616661635976</v>
      </c>
      <c r="AF350" s="21"/>
      <c r="AG350" s="21"/>
      <c r="AH350" s="21"/>
      <c r="AI350" s="21"/>
      <c r="AJ350" s="21"/>
      <c r="AK350" s="72">
        <f>(SUMIFS('Banco de Indicadores Mun. (2)'!I:I,'Banco de Indicadores Mun. (2)'!B:B,'Banco de Indicadores - Mun. (1)'!B350,'Banco de Indicadores Mun. (2)'!A:A,'Banco de Indicadores - Mun. (1)'!A350) / VLOOKUP(D350,'Dados Base'!$B:$K,8,FALSE)) * 100</f>
        <v>2.4195666666666669</v>
      </c>
      <c r="AL350" s="72">
        <f>(SUMIFS('Banco de Indicadores Mun. (2)'!I:I,'Banco de Indicadores Mun. (2)'!B:B,'Banco de Indicadores - Mun. (1)'!B350,'Banco de Indicadores Mun. (2)'!A:A,'Banco de Indicadores - Mun. (1)'!A350) / VLOOKUP(D350,'Dados Base'!$B:$K,9,FALSE)) * 100</f>
        <v>0.91304402515723271</v>
      </c>
      <c r="AM350" s="72">
        <f>(SUMIFS('Banco de Indicadores Mun. (2)'!J:J,'Banco de Indicadores Mun. (2)'!B:B,'Banco de Indicadores - Mun. (1)'!B350,'Banco de Indicadores Mun. (2)'!A:A,'Banco de Indicadores - Mun. (1)'!A350) / VLOOKUP(D350,'Dados Base'!$B:$K,7,FALSE)) * 100</f>
        <v>0.62282051282051276</v>
      </c>
      <c r="AN350" s="72">
        <f>(SUMIFS('Banco de Indicadores Mun. (2)'!K:K,'Banco de Indicadores Mun. (2)'!B:B,'Banco de Indicadores - Mun. (1)'!B350,'Banco de Indicadores Mun. (2)'!A:A,'Banco de Indicadores - Mun. (1)'!A350) / VLOOKUP(D350,'Dados Base'!$B:$K,10,FALSE)) * 100</f>
        <v>5.7563809523809537</v>
      </c>
      <c r="AO350" s="21">
        <v>0</v>
      </c>
      <c r="AP350" s="125">
        <v>0</v>
      </c>
      <c r="AQ350" s="143">
        <v>0</v>
      </c>
      <c r="AR350" s="21">
        <v>9.8000000000000007</v>
      </c>
      <c r="AS350" s="37">
        <v>95.67</v>
      </c>
      <c r="AT350" s="37">
        <v>95.67</v>
      </c>
      <c r="AU350" s="37">
        <v>75.104279705573092</v>
      </c>
      <c r="AV350" s="20">
        <v>7.8166003565408584</v>
      </c>
      <c r="AW350" s="21">
        <v>0</v>
      </c>
      <c r="AX350" s="21">
        <v>0</v>
      </c>
      <c r="AY350" s="21"/>
    </row>
    <row r="351" spans="1:51" ht="15" x14ac:dyDescent="0.25">
      <c r="A351" s="144">
        <v>2017</v>
      </c>
      <c r="B351" s="77" t="s">
        <v>351</v>
      </c>
      <c r="C351" s="78">
        <v>19</v>
      </c>
      <c r="D351" s="77">
        <v>3531001</v>
      </c>
      <c r="E351" s="78">
        <v>353100119</v>
      </c>
      <c r="F351" s="78" t="str">
        <f t="shared" si="11"/>
        <v>3531001192017</v>
      </c>
      <c r="G351" s="79">
        <v>0.26228537873638214</v>
      </c>
      <c r="H351" s="80">
        <f t="shared" si="10"/>
        <v>2166</v>
      </c>
      <c r="I351" s="81">
        <v>1883</v>
      </c>
      <c r="J351" s="82">
        <v>283</v>
      </c>
      <c r="K351" s="83">
        <f>(H351)/VLOOKUP(D351,'Dados Base'!$B:$K,6,FALSE)</f>
        <v>20.72925638817112</v>
      </c>
      <c r="L351" s="84">
        <v>86.93</v>
      </c>
      <c r="M351" s="85" t="s">
        <v>702</v>
      </c>
      <c r="N351" s="86">
        <v>0.77200000000000002</v>
      </c>
      <c r="O351" s="87" t="s">
        <v>691</v>
      </c>
      <c r="P351" s="87" t="s">
        <v>691</v>
      </c>
      <c r="Q351" s="87" t="s">
        <v>691</v>
      </c>
      <c r="R351" s="87" t="s">
        <v>691</v>
      </c>
      <c r="S351" s="87" t="s">
        <v>691</v>
      </c>
      <c r="T351" s="87" t="s">
        <v>691</v>
      </c>
      <c r="U351" s="87" t="s">
        <v>691</v>
      </c>
      <c r="V351" s="87" t="s">
        <v>691</v>
      </c>
      <c r="W351" s="87" t="s">
        <v>691</v>
      </c>
      <c r="X351" s="21"/>
      <c r="Y351" s="21">
        <v>1.36</v>
      </c>
      <c r="Z351" s="10">
        <v>95.184179999999998</v>
      </c>
      <c r="AA351" s="10">
        <v>9.4138200000000012</v>
      </c>
      <c r="AB351" s="21">
        <v>0</v>
      </c>
      <c r="AC351" s="21">
        <v>0</v>
      </c>
      <c r="AD351" s="153">
        <f>VLOOKUP(D351,'Dados Base'!$B:$K,9,FALSE)*31536000/VLOOKUP($F351,F:H,MATCH(H350,F350:AF350,0),FALSE)</f>
        <v>11210.858725761773</v>
      </c>
      <c r="AE351" s="153">
        <f>VLOOKUP(D351,'Dados Base'!$B:$K,10,FALSE)*31536000/VLOOKUP($F351,F:H,MATCH(H350,F350:AF350,0),FALSE)</f>
        <v>873.57340720221612</v>
      </c>
      <c r="AF351" s="21"/>
      <c r="AG351" s="21"/>
      <c r="AH351" s="21"/>
      <c r="AI351" s="21"/>
      <c r="AJ351" s="21"/>
      <c r="AK351" s="72">
        <f>(SUMIFS('Banco de Indicadores Mun. (2)'!I:I,'Banco de Indicadores Mun. (2)'!B:B,'Banco de Indicadores - Mun. (1)'!B351,'Banco de Indicadores Mun. (2)'!A:A,'Banco de Indicadores - Mun. (1)'!A351) / VLOOKUP(D351,'Dados Base'!$B:$K,8,FALSE)) * 100</f>
        <v>64.860000000000014</v>
      </c>
      <c r="AL351" s="72">
        <f>(SUMIFS('Banco de Indicadores Mun. (2)'!I:I,'Banco de Indicadores Mun. (2)'!B:B,'Banco de Indicadores - Mun. (1)'!B351,'Banco de Indicadores Mun. (2)'!A:A,'Banco de Indicadores - Mun. (1)'!A351) / VLOOKUP(D351,'Dados Base'!$B:$K,9,FALSE)) * 100</f>
        <v>20.216103896103895</v>
      </c>
      <c r="AM351" s="72">
        <f>(SUMIFS('Banco de Indicadores Mun. (2)'!J:J,'Banco de Indicadores Mun. (2)'!B:B,'Banco de Indicadores - Mun. (1)'!B351,'Banco de Indicadores Mun. (2)'!A:A,'Banco de Indicadores - Mun. (1)'!A351) / VLOOKUP(D351,'Dados Base'!$B:$K,7,FALSE)) * 100</f>
        <v>78.004944444444448</v>
      </c>
      <c r="AN351" s="72">
        <f>(SUMIFS('Banco de Indicadores Mun. (2)'!K:K,'Banco de Indicadores Mun. (2)'!B:B,'Banco de Indicadores - Mun. (1)'!B351,'Banco de Indicadores Mun. (2)'!A:A,'Banco de Indicadores - Mun. (1)'!A351) / VLOOKUP(D351,'Dados Base'!$B:$K,10,FALSE)) * 100</f>
        <v>25.425166666666669</v>
      </c>
      <c r="AO351" s="21">
        <v>0</v>
      </c>
      <c r="AP351" s="125">
        <v>0</v>
      </c>
      <c r="AQ351" s="143">
        <v>0</v>
      </c>
      <c r="AR351" s="21">
        <v>8.8000000000000007</v>
      </c>
      <c r="AS351" s="37">
        <v>100</v>
      </c>
      <c r="AT351" s="37">
        <v>100</v>
      </c>
      <c r="AU351" s="37">
        <v>91</v>
      </c>
      <c r="AV351" s="20">
        <v>10</v>
      </c>
      <c r="AW351" s="21">
        <v>0</v>
      </c>
      <c r="AX351" s="21">
        <v>0</v>
      </c>
      <c r="AY351" s="21"/>
    </row>
    <row r="352" spans="1:51" ht="15" x14ac:dyDescent="0.25">
      <c r="A352" s="144">
        <v>2017</v>
      </c>
      <c r="B352" s="77" t="s">
        <v>352</v>
      </c>
      <c r="C352" s="78">
        <v>7</v>
      </c>
      <c r="D352" s="77">
        <v>3531100</v>
      </c>
      <c r="E352" s="78">
        <v>35311007</v>
      </c>
      <c r="F352" s="78" t="str">
        <f t="shared" si="11"/>
        <v>353110072017</v>
      </c>
      <c r="G352" s="79">
        <v>1.9706716490652365</v>
      </c>
      <c r="H352" s="80">
        <f t="shared" si="10"/>
        <v>52169</v>
      </c>
      <c r="I352" s="81">
        <v>51941</v>
      </c>
      <c r="J352" s="82">
        <v>228</v>
      </c>
      <c r="K352" s="83">
        <f>(H352)/VLOOKUP(D352,'Dados Base'!$B:$K,6,FALSE)</f>
        <v>364.38499685688345</v>
      </c>
      <c r="L352" s="84">
        <v>99.56</v>
      </c>
      <c r="M352" s="85" t="s">
        <v>702</v>
      </c>
      <c r="N352" s="86">
        <v>0.754</v>
      </c>
      <c r="O352" s="87" t="s">
        <v>691</v>
      </c>
      <c r="P352" s="87" t="s">
        <v>691</v>
      </c>
      <c r="Q352" s="87" t="s">
        <v>691</v>
      </c>
      <c r="R352" s="87" t="s">
        <v>691</v>
      </c>
      <c r="S352" s="87" t="s">
        <v>691</v>
      </c>
      <c r="T352" s="87" t="s">
        <v>691</v>
      </c>
      <c r="U352" s="87" t="s">
        <v>691</v>
      </c>
      <c r="V352" s="87" t="s">
        <v>691</v>
      </c>
      <c r="W352" s="87" t="s">
        <v>691</v>
      </c>
      <c r="X352" s="21"/>
      <c r="Y352" s="21">
        <v>43.22</v>
      </c>
      <c r="Z352" s="10">
        <v>2133.6843960000001</v>
      </c>
      <c r="AA352" s="10">
        <v>783.39560399999982</v>
      </c>
      <c r="AB352" s="21">
        <v>4</v>
      </c>
      <c r="AC352" s="21">
        <v>0</v>
      </c>
      <c r="AD352" s="153">
        <f>VLOOKUP(D352,'Dados Base'!$B:$K,9,FALSE)*31536000/VLOOKUP($F352,F:H,MATCH(H351,F351:AF351,0),FALSE)</f>
        <v>4920.6049569667812</v>
      </c>
      <c r="AE352" s="153">
        <f>VLOOKUP(D352,'Dados Base'!$B:$K,10,FALSE)*31536000/VLOOKUP($F352,F:H,MATCH(H351,F351:AF351,0),FALSE)</f>
        <v>622.63183116410141</v>
      </c>
      <c r="AF352" s="21"/>
      <c r="AG352" s="21"/>
      <c r="AH352" s="21"/>
      <c r="AI352" s="21"/>
      <c r="AJ352" s="21"/>
      <c r="AK352" s="72">
        <f>(SUMIFS('Banco de Indicadores Mun. (2)'!I:I,'Banco de Indicadores Mun. (2)'!B:B,'Banco de Indicadores - Mun. (1)'!B352,'Banco de Indicadores Mun. (2)'!A:A,'Banco de Indicadores - Mun. (1)'!A352) / VLOOKUP(D352,'Dados Base'!$B:$K,8,FALSE)) * 100</f>
        <v>3.0440986842105264</v>
      </c>
      <c r="AL352" s="72">
        <f>(SUMIFS('Banco de Indicadores Mun. (2)'!I:I,'Banco de Indicadores Mun. (2)'!B:B,'Banco de Indicadores - Mun. (1)'!B352,'Banco de Indicadores Mun. (2)'!A:A,'Banco de Indicadores - Mun. (1)'!A352) / VLOOKUP(D352,'Dados Base'!$B:$K,9,FALSE)) * 100</f>
        <v>1.1368624078624079</v>
      </c>
      <c r="AM352" s="72">
        <f>(SUMIFS('Banco de Indicadores Mun. (2)'!J:J,'Banco de Indicadores Mun. (2)'!B:B,'Banco de Indicadores - Mun. (1)'!B352,'Banco de Indicadores Mun. (2)'!A:A,'Banco de Indicadores - Mun. (1)'!A352) / VLOOKUP(D352,'Dados Base'!$B:$K,7,FALSE)) * 100</f>
        <v>4.5968109452736332</v>
      </c>
      <c r="AN352" s="72">
        <f>(SUMIFS('Banco de Indicadores Mun. (2)'!K:K,'Banco de Indicadores Mun. (2)'!B:B,'Banco de Indicadores - Mun. (1)'!B352,'Banco de Indicadores Mun. (2)'!A:A,'Banco de Indicadores - Mun. (1)'!A352) / VLOOKUP(D352,'Dados Base'!$B:$K,10,FALSE)) * 100</f>
        <v>1.4048543689320384E-2</v>
      </c>
      <c r="AO352" s="21">
        <v>0</v>
      </c>
      <c r="AP352" s="125">
        <v>0</v>
      </c>
      <c r="AQ352" s="143">
        <v>0</v>
      </c>
      <c r="AR352" s="21">
        <v>9.5</v>
      </c>
      <c r="AS352" s="37">
        <v>82.37</v>
      </c>
      <c r="AT352" s="37">
        <v>82.37</v>
      </c>
      <c r="AU352" s="37">
        <v>73.144527952610147</v>
      </c>
      <c r="AV352" s="20">
        <v>7.9899406243257829</v>
      </c>
      <c r="AW352" s="21">
        <v>0</v>
      </c>
      <c r="AX352" s="21">
        <v>0</v>
      </c>
      <c r="AY352" s="21"/>
    </row>
    <row r="353" spans="1:51" ht="15" x14ac:dyDescent="0.25">
      <c r="A353" s="144">
        <v>2017</v>
      </c>
      <c r="B353" s="77" t="s">
        <v>353</v>
      </c>
      <c r="C353" s="78">
        <v>5</v>
      </c>
      <c r="D353" s="77">
        <v>3531209</v>
      </c>
      <c r="E353" s="78">
        <v>35312095</v>
      </c>
      <c r="F353" s="78" t="str">
        <f t="shared" si="11"/>
        <v>353120952017</v>
      </c>
      <c r="G353" s="79">
        <v>0.97683484239834417</v>
      </c>
      <c r="H353" s="80">
        <f t="shared" si="10"/>
        <v>7589</v>
      </c>
      <c r="I353" s="81">
        <v>4614</v>
      </c>
      <c r="J353" s="82">
        <v>2975</v>
      </c>
      <c r="K353" s="83">
        <f>(H353)/VLOOKUP(D353,'Dados Base'!$B:$K,6,FALSE)</f>
        <v>68.455709904383909</v>
      </c>
      <c r="L353" s="84">
        <v>60.8</v>
      </c>
      <c r="M353" s="85" t="s">
        <v>702</v>
      </c>
      <c r="N353" s="86">
        <v>0.75900000000000001</v>
      </c>
      <c r="O353" s="87" t="s">
        <v>691</v>
      </c>
      <c r="P353" s="87" t="s">
        <v>691</v>
      </c>
      <c r="Q353" s="87" t="s">
        <v>691</v>
      </c>
      <c r="R353" s="87" t="s">
        <v>691</v>
      </c>
      <c r="S353" s="87" t="s">
        <v>691</v>
      </c>
      <c r="T353" s="87" t="s">
        <v>691</v>
      </c>
      <c r="U353" s="87" t="s">
        <v>691</v>
      </c>
      <c r="V353" s="87" t="s">
        <v>691</v>
      </c>
      <c r="W353" s="87" t="s">
        <v>691</v>
      </c>
      <c r="X353" s="21"/>
      <c r="Y353" s="21">
        <v>3.15</v>
      </c>
      <c r="Z353" s="10">
        <v>0</v>
      </c>
      <c r="AA353" s="10">
        <v>243.108</v>
      </c>
      <c r="AB353" s="21">
        <v>2</v>
      </c>
      <c r="AC353" s="21">
        <v>0</v>
      </c>
      <c r="AD353" s="153">
        <f>VLOOKUP(D353,'Dados Base'!$B:$K,9,FALSE)*31536000/VLOOKUP($F353,F:H,MATCH(H352,F352:AF352,0),FALSE)</f>
        <v>5859.238371326921</v>
      </c>
      <c r="AE353" s="153">
        <f>VLOOKUP(D353,'Dados Base'!$B:$K,10,FALSE)*31536000/VLOOKUP($F353,F:H,MATCH(H352,F352:AF352,0),FALSE)</f>
        <v>747.98787719067093</v>
      </c>
      <c r="AF353" s="21"/>
      <c r="AG353" s="21"/>
      <c r="AH353" s="21"/>
      <c r="AI353" s="21"/>
      <c r="AJ353" s="21"/>
      <c r="AK353" s="72">
        <f>(SUMIFS('Banco de Indicadores Mun. (2)'!I:I,'Banco de Indicadores Mun. (2)'!B:B,'Banco de Indicadores - Mun. (1)'!B353,'Banco de Indicadores Mun. (2)'!A:A,'Banco de Indicadores - Mun. (1)'!A353) / VLOOKUP(D353,'Dados Base'!$B:$K,8,FALSE)) * 100</f>
        <v>26.909566037735832</v>
      </c>
      <c r="AL353" s="72">
        <f>(SUMIFS('Banco de Indicadores Mun. (2)'!I:I,'Banco de Indicadores Mun. (2)'!B:B,'Banco de Indicadores - Mun. (1)'!B353,'Banco de Indicadores Mun. (2)'!A:A,'Banco de Indicadores - Mun. (1)'!A353) / VLOOKUP(D353,'Dados Base'!$B:$K,9,FALSE)) * 100</f>
        <v>10.114943262411344</v>
      </c>
      <c r="AM353" s="72">
        <f>(SUMIFS('Banco de Indicadores Mun. (2)'!J:J,'Banco de Indicadores Mun. (2)'!B:B,'Banco de Indicadores - Mun. (1)'!B353,'Banco de Indicadores Mun. (2)'!A:A,'Banco de Indicadores - Mun. (1)'!A353) / VLOOKUP(D353,'Dados Base'!$B:$K,7,FALSE)) * 100</f>
        <v>37.447542857142849</v>
      </c>
      <c r="AN353" s="72">
        <f>(SUMIFS('Banco de Indicadores Mun. (2)'!K:K,'Banco de Indicadores Mun. (2)'!B:B,'Banco de Indicadores - Mun. (1)'!B353,'Banco de Indicadores Mun. (2)'!A:A,'Banco de Indicadores - Mun. (1)'!A353) / VLOOKUP(D353,'Dados Base'!$B:$K,10,FALSE)) * 100</f>
        <v>6.4190555555555546</v>
      </c>
      <c r="AO353" s="21">
        <v>0</v>
      </c>
      <c r="AP353" s="125">
        <v>0</v>
      </c>
      <c r="AQ353" s="143">
        <v>0</v>
      </c>
      <c r="AR353" s="21">
        <v>8.3000000000000007</v>
      </c>
      <c r="AS353" s="37">
        <v>80</v>
      </c>
      <c r="AT353" s="37">
        <v>0</v>
      </c>
      <c r="AU353" s="37">
        <v>0</v>
      </c>
      <c r="AV353" s="20">
        <v>1.2</v>
      </c>
      <c r="AW353" s="21">
        <v>2</v>
      </c>
      <c r="AX353" s="21">
        <v>0</v>
      </c>
      <c r="AY353" s="21"/>
    </row>
    <row r="354" spans="1:51" ht="15" x14ac:dyDescent="0.25">
      <c r="A354" s="144">
        <v>2017</v>
      </c>
      <c r="B354" s="77" t="s">
        <v>354</v>
      </c>
      <c r="C354" s="78">
        <v>15</v>
      </c>
      <c r="D354" s="77">
        <v>3531308</v>
      </c>
      <c r="E354" s="78">
        <v>353130815</v>
      </c>
      <c r="F354" s="78" t="str">
        <f t="shared" si="11"/>
        <v>3531308152017</v>
      </c>
      <c r="G354" s="79">
        <v>0.45379324382959219</v>
      </c>
      <c r="H354" s="80">
        <f t="shared" si="10"/>
        <v>47959</v>
      </c>
      <c r="I354" s="81">
        <v>46294</v>
      </c>
      <c r="J354" s="82">
        <v>1665</v>
      </c>
      <c r="K354" s="83">
        <f>(H354)/VLOOKUP(D354,'Dados Base'!$B:$K,6,FALSE)</f>
        <v>138.16259506798801</v>
      </c>
      <c r="L354" s="84">
        <v>96.53</v>
      </c>
      <c r="M354" s="85" t="s">
        <v>702</v>
      </c>
      <c r="N354" s="86">
        <v>0.76800000000000002</v>
      </c>
      <c r="O354" s="87" t="s">
        <v>691</v>
      </c>
      <c r="P354" s="87" t="s">
        <v>691</v>
      </c>
      <c r="Q354" s="87" t="s">
        <v>691</v>
      </c>
      <c r="R354" s="87" t="s">
        <v>691</v>
      </c>
      <c r="S354" s="87" t="s">
        <v>691</v>
      </c>
      <c r="T354" s="87" t="s">
        <v>691</v>
      </c>
      <c r="U354" s="87" t="s">
        <v>691</v>
      </c>
      <c r="V354" s="87" t="s">
        <v>691</v>
      </c>
      <c r="W354" s="87" t="s">
        <v>691</v>
      </c>
      <c r="X354" s="21"/>
      <c r="Y354" s="21">
        <v>38.18</v>
      </c>
      <c r="Z354" s="10">
        <v>2468.2563</v>
      </c>
      <c r="AA354" s="10">
        <v>109.16369999999999</v>
      </c>
      <c r="AB354" s="21">
        <v>4</v>
      </c>
      <c r="AC354" s="21">
        <v>0</v>
      </c>
      <c r="AD354" s="153">
        <f>VLOOKUP(D354,'Dados Base'!$B:$K,9,FALSE)*31536000/VLOOKUP($F354,F:H,MATCH(H353,F353:AF353,0),FALSE)</f>
        <v>2150.2266519318587</v>
      </c>
      <c r="AE354" s="153">
        <f>VLOOKUP(D354,'Dados Base'!$B:$K,10,FALSE)*31536000/VLOOKUP($F354,F:H,MATCH(H353,F353:AF353,0),FALSE)</f>
        <v>243.29781688525622</v>
      </c>
      <c r="AF354" s="21"/>
      <c r="AG354" s="21"/>
      <c r="AH354" s="21"/>
      <c r="AI354" s="21"/>
      <c r="AJ354" s="21"/>
      <c r="AK354" s="72">
        <f>(SUMIFS('Banco de Indicadores Mun. (2)'!I:I,'Banco de Indicadores Mun. (2)'!B:B,'Banco de Indicadores - Mun. (1)'!B354,'Banco de Indicadores Mun. (2)'!A:A,'Banco de Indicadores - Mun. (1)'!A354) / VLOOKUP(D354,'Dados Base'!$B:$K,8,FALSE)) * 100</f>
        <v>38.314145454545475</v>
      </c>
      <c r="AL354" s="72">
        <f>(SUMIFS('Banco de Indicadores Mun. (2)'!I:I,'Banco de Indicadores Mun. (2)'!B:B,'Banco de Indicadores - Mun. (1)'!B354,'Banco de Indicadores Mun. (2)'!A:A,'Banco de Indicadores - Mun. (1)'!A354) / VLOOKUP(D354,'Dados Base'!$B:$K,9,FALSE)) * 100</f>
        <v>12.888550458715603</v>
      </c>
      <c r="AM354" s="72">
        <f>(SUMIFS('Banco de Indicadores Mun. (2)'!J:J,'Banco de Indicadores Mun. (2)'!B:B,'Banco de Indicadores - Mun. (1)'!B354,'Banco de Indicadores Mun. (2)'!A:A,'Banco de Indicadores - Mun. (1)'!A354) / VLOOKUP(D354,'Dados Base'!$B:$K,7,FALSE)) * 100</f>
        <v>10.156219178082191</v>
      </c>
      <c r="AN354" s="72">
        <f>(SUMIFS('Banco de Indicadores Mun. (2)'!K:K,'Banco de Indicadores Mun. (2)'!B:B,'Banco de Indicadores - Mun. (1)'!B354,'Banco de Indicadores Mun. (2)'!A:A,'Banco de Indicadores - Mun. (1)'!A354) / VLOOKUP(D354,'Dados Base'!$B:$K,10,FALSE)) * 100</f>
        <v>93.868972972973026</v>
      </c>
      <c r="AO354" s="21">
        <v>0</v>
      </c>
      <c r="AP354" s="125">
        <v>0</v>
      </c>
      <c r="AQ354" s="143">
        <v>0</v>
      </c>
      <c r="AR354" s="21">
        <v>9.1999999999999993</v>
      </c>
      <c r="AS354" s="37">
        <v>100</v>
      </c>
      <c r="AT354" s="37">
        <v>100</v>
      </c>
      <c r="AU354" s="37">
        <v>95.764613450659965</v>
      </c>
      <c r="AV354" s="20">
        <v>10</v>
      </c>
      <c r="AW354" s="21">
        <v>0</v>
      </c>
      <c r="AX354" s="21">
        <v>0</v>
      </c>
      <c r="AY354" s="21"/>
    </row>
    <row r="355" spans="1:51" ht="15" x14ac:dyDescent="0.25">
      <c r="A355" s="144">
        <v>2017</v>
      </c>
      <c r="B355" s="77" t="s">
        <v>355</v>
      </c>
      <c r="C355" s="78">
        <v>18</v>
      </c>
      <c r="D355" s="77">
        <v>3531407</v>
      </c>
      <c r="E355" s="78">
        <v>353140718</v>
      </c>
      <c r="F355" s="78" t="str">
        <f t="shared" si="11"/>
        <v>3531407182017</v>
      </c>
      <c r="G355" s="79">
        <v>1.1014196616260019</v>
      </c>
      <c r="H355" s="80">
        <f t="shared" si="10"/>
        <v>23045</v>
      </c>
      <c r="I355" s="81">
        <v>21313</v>
      </c>
      <c r="J355" s="82">
        <v>1732</v>
      </c>
      <c r="K355" s="83">
        <f>(H355)/VLOOKUP(D355,'Dados Base'!$B:$K,6,FALSE)</f>
        <v>47.71913113701779</v>
      </c>
      <c r="L355" s="84">
        <v>92.48</v>
      </c>
      <c r="M355" s="85" t="s">
        <v>702</v>
      </c>
      <c r="N355" s="86">
        <v>0.78500000000000003</v>
      </c>
      <c r="O355" s="87" t="s">
        <v>691</v>
      </c>
      <c r="P355" s="87" t="s">
        <v>691</v>
      </c>
      <c r="Q355" s="87" t="s">
        <v>691</v>
      </c>
      <c r="R355" s="87" t="s">
        <v>691</v>
      </c>
      <c r="S355" s="87" t="s">
        <v>691</v>
      </c>
      <c r="T355" s="87" t="s">
        <v>691</v>
      </c>
      <c r="U355" s="87" t="s">
        <v>691</v>
      </c>
      <c r="V355" s="87" t="s">
        <v>691</v>
      </c>
      <c r="W355" s="87" t="s">
        <v>691</v>
      </c>
      <c r="X355" s="21"/>
      <c r="Y355" s="21">
        <v>15.55</v>
      </c>
      <c r="Z355" s="10">
        <v>985.85456885999997</v>
      </c>
      <c r="AA355" s="10">
        <v>213.64743114000004</v>
      </c>
      <c r="AB355" s="21">
        <v>6</v>
      </c>
      <c r="AC355" s="21">
        <v>0</v>
      </c>
      <c r="AD355" s="153">
        <f>VLOOKUP(D355,'Dados Base'!$B:$K,9,FALSE)*31536000/VLOOKUP($F355,F:H,MATCH(H354,F354:AF354,0),FALSE)</f>
        <v>4912.7463658060315</v>
      </c>
      <c r="AE355" s="153">
        <f>VLOOKUP(D355,'Dados Base'!$B:$K,10,FALSE)*31536000/VLOOKUP($F355,F:H,MATCH(H354,F354:AF354,0),FALSE)</f>
        <v>396.85137773920582</v>
      </c>
      <c r="AF355" s="21"/>
      <c r="AG355" s="21"/>
      <c r="AH355" s="21"/>
      <c r="AI355" s="21"/>
      <c r="AJ355" s="21"/>
      <c r="AK355" s="72">
        <f>(SUMIFS('Banco de Indicadores Mun. (2)'!I:I,'Banco de Indicadores Mun. (2)'!B:B,'Banco de Indicadores - Mun. (1)'!B355,'Banco de Indicadores Mun. (2)'!A:A,'Banco de Indicadores - Mun. (1)'!A355) / VLOOKUP(D355,'Dados Base'!$B:$K,8,FALSE)) * 100</f>
        <v>8.4883097345132743</v>
      </c>
      <c r="AL355" s="72">
        <f>(SUMIFS('Banco de Indicadores Mun. (2)'!I:I,'Banco de Indicadores Mun. (2)'!B:B,'Banco de Indicadores - Mun. (1)'!B355,'Banco de Indicadores Mun. (2)'!A:A,'Banco de Indicadores - Mun. (1)'!A355) / VLOOKUP(D355,'Dados Base'!$B:$K,9,FALSE)) * 100</f>
        <v>2.671807799442897</v>
      </c>
      <c r="AM355" s="72">
        <f>(SUMIFS('Banco de Indicadores Mun. (2)'!J:J,'Banco de Indicadores Mun. (2)'!B:B,'Banco de Indicadores - Mun. (1)'!B355,'Banco de Indicadores Mun. (2)'!A:A,'Banco de Indicadores - Mun. (1)'!A355) / VLOOKUP(D355,'Dados Base'!$B:$K,7,FALSE)) * 100</f>
        <v>8.4332023809523822</v>
      </c>
      <c r="AN355" s="72">
        <f>(SUMIFS('Banco de Indicadores Mun. (2)'!K:K,'Banco de Indicadores Mun. (2)'!B:B,'Banco de Indicadores - Mun. (1)'!B355,'Banco de Indicadores Mun. (2)'!A:A,'Banco de Indicadores - Mun. (1)'!A355) / VLOOKUP(D355,'Dados Base'!$B:$K,10,FALSE)) * 100</f>
        <v>8.6479310344827631</v>
      </c>
      <c r="AO355" s="21">
        <v>0</v>
      </c>
      <c r="AP355" s="125">
        <v>0</v>
      </c>
      <c r="AQ355" s="143">
        <v>0</v>
      </c>
      <c r="AR355" s="21">
        <v>10</v>
      </c>
      <c r="AS355" s="37">
        <v>96.692999999999998</v>
      </c>
      <c r="AT355" s="37">
        <v>96.693000000000012</v>
      </c>
      <c r="AU355" s="37">
        <v>82.188655697114299</v>
      </c>
      <c r="AV355" s="20">
        <v>9.9503950000000003</v>
      </c>
      <c r="AW355" s="21">
        <v>0</v>
      </c>
      <c r="AX355" s="21">
        <v>0</v>
      </c>
      <c r="AY355" s="21"/>
    </row>
    <row r="356" spans="1:51" ht="15" x14ac:dyDescent="0.25">
      <c r="A356" s="144">
        <v>2017</v>
      </c>
      <c r="B356" s="77" t="s">
        <v>356</v>
      </c>
      <c r="C356" s="78">
        <v>15</v>
      </c>
      <c r="D356" s="77">
        <v>3531506</v>
      </c>
      <c r="E356" s="78">
        <v>353150615</v>
      </c>
      <c r="F356" s="78" t="str">
        <f t="shared" si="11"/>
        <v>3531506152017</v>
      </c>
      <c r="G356" s="79">
        <v>-0.43383796150178178</v>
      </c>
      <c r="H356" s="80">
        <f t="shared" si="10"/>
        <v>18408</v>
      </c>
      <c r="I356" s="81">
        <v>17482</v>
      </c>
      <c r="J356" s="82">
        <v>926</v>
      </c>
      <c r="K356" s="83">
        <f>(H356)/VLOOKUP(D356,'Dados Base'!$B:$K,6,FALSE)</f>
        <v>69.862233860867576</v>
      </c>
      <c r="L356" s="84">
        <v>94.97</v>
      </c>
      <c r="M356" s="85" t="s">
        <v>702</v>
      </c>
      <c r="N356" s="86">
        <v>0.753</v>
      </c>
      <c r="O356" s="87" t="s">
        <v>691</v>
      </c>
      <c r="P356" s="87" t="s">
        <v>691</v>
      </c>
      <c r="Q356" s="87" t="s">
        <v>691</v>
      </c>
      <c r="R356" s="87" t="s">
        <v>691</v>
      </c>
      <c r="S356" s="87" t="s">
        <v>691</v>
      </c>
      <c r="T356" s="87" t="s">
        <v>691</v>
      </c>
      <c r="U356" s="87" t="s">
        <v>691</v>
      </c>
      <c r="V356" s="87" t="s">
        <v>691</v>
      </c>
      <c r="W356" s="87" t="s">
        <v>691</v>
      </c>
      <c r="X356" s="21"/>
      <c r="Y356" s="21">
        <v>12.6</v>
      </c>
      <c r="Z356" s="10">
        <v>230.81219999999996</v>
      </c>
      <c r="AA356" s="10">
        <v>741.0258</v>
      </c>
      <c r="AB356" s="21">
        <v>1</v>
      </c>
      <c r="AC356" s="21">
        <v>0</v>
      </c>
      <c r="AD356" s="153">
        <f>VLOOKUP(D356,'Dados Base'!$B:$K,9,FALSE)*31536000/VLOOKUP($F356,F:H,MATCH(H355,F355:AF355,0),FALSE)</f>
        <v>3546.2581486310296</v>
      </c>
      <c r="AE356" s="153">
        <f>VLOOKUP(D356,'Dados Base'!$B:$K,10,FALSE)*31536000/VLOOKUP($F356,F:H,MATCH(H355,F355:AF355,0),FALSE)</f>
        <v>359.76531942633642</v>
      </c>
      <c r="AF356" s="21"/>
      <c r="AG356" s="21"/>
      <c r="AH356" s="21"/>
      <c r="AI356" s="21"/>
      <c r="AJ356" s="21"/>
      <c r="AK356" s="72">
        <f>(SUMIFS('Banco de Indicadores Mun. (2)'!I:I,'Banco de Indicadores Mun. (2)'!B:B,'Banco de Indicadores - Mun. (1)'!B356,'Banco de Indicadores Mun. (2)'!A:A,'Banco de Indicadores - Mun. (1)'!A356) / VLOOKUP(D356,'Dados Base'!$B:$K,8,FALSE)) * 100</f>
        <v>95.346318181818191</v>
      </c>
      <c r="AL356" s="72">
        <f>(SUMIFS('Banco de Indicadores Mun. (2)'!I:I,'Banco de Indicadores Mun. (2)'!B:B,'Banco de Indicadores - Mun. (1)'!B356,'Banco de Indicadores Mun. (2)'!A:A,'Banco de Indicadores - Mun. (1)'!A356) / VLOOKUP(D356,'Dados Base'!$B:$K,9,FALSE)) * 100</f>
        <v>30.400275362318848</v>
      </c>
      <c r="AM356" s="72">
        <f>(SUMIFS('Banco de Indicadores Mun. (2)'!J:J,'Banco de Indicadores Mun. (2)'!B:B,'Banco de Indicadores - Mun. (1)'!B356,'Banco de Indicadores Mun. (2)'!A:A,'Banco de Indicadores - Mun. (1)'!A356) / VLOOKUP(D356,'Dados Base'!$B:$K,7,FALSE)) * 100</f>
        <v>85.276733333333326</v>
      </c>
      <c r="AN356" s="72">
        <f>(SUMIFS('Banco de Indicadores Mun. (2)'!K:K,'Banco de Indicadores Mun. (2)'!B:B,'Banco de Indicadores - Mun. (1)'!B356,'Banco de Indicadores Mun. (2)'!A:A,'Banco de Indicadores - Mun. (1)'!A356) / VLOOKUP(D356,'Dados Base'!$B:$K,10,FALSE)) * 100</f>
        <v>116.92400000000001</v>
      </c>
      <c r="AO356" s="21">
        <v>0</v>
      </c>
      <c r="AP356" s="125">
        <v>0</v>
      </c>
      <c r="AQ356" s="143">
        <v>0</v>
      </c>
      <c r="AR356" s="21">
        <v>7.5</v>
      </c>
      <c r="AS356" s="37">
        <v>100</v>
      </c>
      <c r="AT356" s="37">
        <v>25.000000000000007</v>
      </c>
      <c r="AU356" s="37">
        <v>23.750069456020441</v>
      </c>
      <c r="AV356" s="20">
        <v>3.6187500000000004</v>
      </c>
      <c r="AW356" s="21">
        <v>0</v>
      </c>
      <c r="AX356" s="21">
        <v>0</v>
      </c>
      <c r="AY356" s="21"/>
    </row>
    <row r="357" spans="1:51" ht="15" x14ac:dyDescent="0.25">
      <c r="A357" s="144">
        <v>2017</v>
      </c>
      <c r="B357" s="77" t="s">
        <v>357</v>
      </c>
      <c r="C357" s="78">
        <v>20</v>
      </c>
      <c r="D357" s="77">
        <v>3531605</v>
      </c>
      <c r="E357" s="78">
        <v>353160520</v>
      </c>
      <c r="F357" s="78" t="str">
        <f t="shared" si="11"/>
        <v>3531605202017</v>
      </c>
      <c r="G357" s="79">
        <v>-0.19015965347749519</v>
      </c>
      <c r="H357" s="80">
        <f t="shared" si="10"/>
        <v>4007</v>
      </c>
      <c r="I357" s="81">
        <v>3298</v>
      </c>
      <c r="J357" s="82">
        <v>709</v>
      </c>
      <c r="K357" s="83">
        <f>(H357)/VLOOKUP(D357,'Dados Base'!$B:$K,6,FALSE)</f>
        <v>17.185623606107395</v>
      </c>
      <c r="L357" s="84">
        <v>82.31</v>
      </c>
      <c r="M357" s="85" t="s">
        <v>702</v>
      </c>
      <c r="N357" s="86">
        <v>0.74099999999999999</v>
      </c>
      <c r="O357" s="87" t="s">
        <v>691</v>
      </c>
      <c r="P357" s="87" t="s">
        <v>691</v>
      </c>
      <c r="Q357" s="87" t="s">
        <v>691</v>
      </c>
      <c r="R357" s="87" t="s">
        <v>691</v>
      </c>
      <c r="S357" s="87" t="s">
        <v>691</v>
      </c>
      <c r="T357" s="87" t="s">
        <v>691</v>
      </c>
      <c r="U357" s="87" t="s">
        <v>691</v>
      </c>
      <c r="V357" s="87" t="s">
        <v>691</v>
      </c>
      <c r="W357" s="87" t="s">
        <v>691</v>
      </c>
      <c r="X357" s="21"/>
      <c r="Y357" s="21">
        <v>2.3199999999999998</v>
      </c>
      <c r="Z357" s="10">
        <v>134.91522000000001</v>
      </c>
      <c r="AA357" s="10">
        <v>43.878779999999999</v>
      </c>
      <c r="AB357" s="21">
        <v>0</v>
      </c>
      <c r="AC357" s="21">
        <v>0</v>
      </c>
      <c r="AD357" s="153">
        <f>VLOOKUP(D357,'Dados Base'!$B:$K,9,FALSE)*31536000/VLOOKUP($F357,F:H,MATCH(H356,F356:AF356,0),FALSE)</f>
        <v>13536.790616421264</v>
      </c>
      <c r="AE357" s="153">
        <f>VLOOKUP(D357,'Dados Base'!$B:$K,10,FALSE)*31536000/VLOOKUP($F357,F:H,MATCH(H356,F356:AF356,0),FALSE)</f>
        <v>1731.4499625655101</v>
      </c>
      <c r="AF357" s="21"/>
      <c r="AG357" s="21"/>
      <c r="AH357" s="21"/>
      <c r="AI357" s="21"/>
      <c r="AJ357" s="21"/>
      <c r="AK357" s="72">
        <f>(SUMIFS('Banco de Indicadores Mun. (2)'!I:I,'Banco de Indicadores Mun. (2)'!B:B,'Banco de Indicadores - Mun. (1)'!B357,'Banco de Indicadores Mun. (2)'!A:A,'Banco de Indicadores - Mun. (1)'!A357) / VLOOKUP(D357,'Dados Base'!$B:$K,8,FALSE)) * 100</f>
        <v>22.655305555555554</v>
      </c>
      <c r="AL357" s="72">
        <f>(SUMIFS('Banco de Indicadores Mun. (2)'!I:I,'Banco de Indicadores Mun. (2)'!B:B,'Banco de Indicadores - Mun. (1)'!B357,'Banco de Indicadores Mun. (2)'!A:A,'Banco de Indicadores - Mun. (1)'!A357) / VLOOKUP(D357,'Dados Base'!$B:$K,9,FALSE)) * 100</f>
        <v>9.4836162790697642</v>
      </c>
      <c r="AM357" s="72">
        <f>(SUMIFS('Banco de Indicadores Mun. (2)'!J:J,'Banco de Indicadores Mun. (2)'!B:B,'Banco de Indicadores - Mun. (1)'!B357,'Banco de Indicadores Mun. (2)'!A:A,'Banco de Indicadores - Mun. (1)'!A357) / VLOOKUP(D357,'Dados Base'!$B:$K,7,FALSE)) * 100</f>
        <v>1.6041199999999998</v>
      </c>
      <c r="AN357" s="72">
        <f>(SUMIFS('Banco de Indicadores Mun. (2)'!K:K,'Banco de Indicadores Mun. (2)'!B:B,'Banco de Indicadores - Mun. (1)'!B357,'Banco de Indicadores Mun. (2)'!A:A,'Banco de Indicadores - Mun. (1)'!A357) / VLOOKUP(D357,'Dados Base'!$B:$K,10,FALSE)) * 100</f>
        <v>70.498909090909095</v>
      </c>
      <c r="AO357" s="21">
        <v>0</v>
      </c>
      <c r="AP357" s="125">
        <v>0</v>
      </c>
      <c r="AQ357" s="143">
        <v>0</v>
      </c>
      <c r="AR357" s="21">
        <v>7.3</v>
      </c>
      <c r="AS357" s="37">
        <v>98</v>
      </c>
      <c r="AT357" s="37">
        <v>98.000000000000014</v>
      </c>
      <c r="AU357" s="37">
        <v>75.458471760797352</v>
      </c>
      <c r="AV357" s="20">
        <v>8.3749000000000002</v>
      </c>
      <c r="AW357" s="21">
        <v>0</v>
      </c>
      <c r="AX357" s="21">
        <v>0</v>
      </c>
      <c r="AY357" s="21"/>
    </row>
    <row r="358" spans="1:51" ht="15" x14ac:dyDescent="0.25">
      <c r="A358" s="144">
        <v>2017</v>
      </c>
      <c r="B358" s="77" t="s">
        <v>358</v>
      </c>
      <c r="C358" s="78">
        <v>5</v>
      </c>
      <c r="D358" s="77">
        <v>3531803</v>
      </c>
      <c r="E358" s="78">
        <v>35318035</v>
      </c>
      <c r="F358" s="78" t="str">
        <f t="shared" si="11"/>
        <v>353180352017</v>
      </c>
      <c r="G358" s="79">
        <v>2.1973315966825835</v>
      </c>
      <c r="H358" s="80">
        <f t="shared" si="10"/>
        <v>56359</v>
      </c>
      <c r="I358" s="81">
        <v>53600</v>
      </c>
      <c r="J358" s="82">
        <v>2759</v>
      </c>
      <c r="K358" s="83">
        <f>(H358)/VLOOKUP(D358,'Dados Base'!$B:$K,6,FALSE)</f>
        <v>234.05872336891068</v>
      </c>
      <c r="L358" s="84">
        <v>95.1</v>
      </c>
      <c r="M358" s="85" t="s">
        <v>702</v>
      </c>
      <c r="N358" s="86">
        <v>0.73299999999999998</v>
      </c>
      <c r="O358" s="87" t="s">
        <v>691</v>
      </c>
      <c r="P358" s="87" t="s">
        <v>691</v>
      </c>
      <c r="Q358" s="87" t="s">
        <v>691</v>
      </c>
      <c r="R358" s="87" t="s">
        <v>691</v>
      </c>
      <c r="S358" s="87" t="s">
        <v>691</v>
      </c>
      <c r="T358" s="87" t="s">
        <v>691</v>
      </c>
      <c r="U358" s="87" t="s">
        <v>691</v>
      </c>
      <c r="V358" s="87" t="s">
        <v>691</v>
      </c>
      <c r="W358" s="87" t="s">
        <v>691</v>
      </c>
      <c r="X358" s="21"/>
      <c r="Y358" s="21">
        <v>43.01</v>
      </c>
      <c r="Z358" s="10">
        <v>1911.212442</v>
      </c>
      <c r="AA358" s="10">
        <v>992.15155800000014</v>
      </c>
      <c r="AB358" s="21">
        <v>2</v>
      </c>
      <c r="AC358" s="21">
        <v>0</v>
      </c>
      <c r="AD358" s="153">
        <f>VLOOKUP(D358,'Dados Base'!$B:$K,9,FALSE)*31536000/VLOOKUP($F358,F:H,MATCH(H357,F357:AF357,0),FALSE)</f>
        <v>1650.6893308965737</v>
      </c>
      <c r="AE358" s="153">
        <f>VLOOKUP(D358,'Dados Base'!$B:$K,10,FALSE)*31536000/VLOOKUP($F358,F:H,MATCH(H357,F357:AF357,0),FALSE)</f>
        <v>212.6311680476943</v>
      </c>
      <c r="AF358" s="21"/>
      <c r="AG358" s="21"/>
      <c r="AH358" s="21"/>
      <c r="AI358" s="21"/>
      <c r="AJ358" s="21"/>
      <c r="AK358" s="72">
        <f>(SUMIFS('Banco de Indicadores Mun. (2)'!I:I,'Banco de Indicadores Mun. (2)'!B:B,'Banco de Indicadores - Mun. (1)'!B358,'Banco de Indicadores Mun. (2)'!A:A,'Banco de Indicadores - Mun. (1)'!A358) / VLOOKUP(D358,'Dados Base'!$B:$K,8,FALSE)) * 100</f>
        <v>23.872765765765756</v>
      </c>
      <c r="AL358" s="72">
        <f>(SUMIFS('Banco de Indicadores Mun. (2)'!I:I,'Banco de Indicadores Mun. (2)'!B:B,'Banco de Indicadores - Mun. (1)'!B358,'Banco de Indicadores Mun. (2)'!A:A,'Banco de Indicadores - Mun. (1)'!A358) / VLOOKUP(D358,'Dados Base'!$B:$K,9,FALSE)) * 100</f>
        <v>8.9826338983050835</v>
      </c>
      <c r="AM358" s="72">
        <f>(SUMIFS('Banco de Indicadores Mun. (2)'!J:J,'Banco de Indicadores Mun. (2)'!B:B,'Banco de Indicadores - Mun. (1)'!B358,'Banco de Indicadores Mun. (2)'!A:A,'Banco de Indicadores - Mun. (1)'!A358) / VLOOKUP(D358,'Dados Base'!$B:$K,7,FALSE)) * 100</f>
        <v>8.8838356164383594</v>
      </c>
      <c r="AN358" s="72">
        <f>(SUMIFS('Banco de Indicadores Mun. (2)'!K:K,'Banco de Indicadores Mun. (2)'!B:B,'Banco de Indicadores - Mun. (1)'!B358,'Banco de Indicadores Mun. (2)'!A:A,'Banco de Indicadores - Mun. (1)'!A358) / VLOOKUP(D358,'Dados Base'!$B:$K,10,FALSE)) * 100</f>
        <v>52.667289473684178</v>
      </c>
      <c r="AO358" s="21">
        <v>0</v>
      </c>
      <c r="AP358" s="125">
        <v>0</v>
      </c>
      <c r="AQ358" s="143">
        <v>0</v>
      </c>
      <c r="AR358" s="21">
        <v>9.8000000000000007</v>
      </c>
      <c r="AS358" s="37">
        <v>74.55</v>
      </c>
      <c r="AT358" s="37">
        <v>74.550000000000011</v>
      </c>
      <c r="AU358" s="37">
        <v>65.827517390172233</v>
      </c>
      <c r="AV358" s="20">
        <v>7.0970449530349518</v>
      </c>
      <c r="AW358" s="21">
        <v>1</v>
      </c>
      <c r="AX358" s="21">
        <v>0</v>
      </c>
      <c r="AY358" s="21"/>
    </row>
    <row r="359" spans="1:51" ht="15" x14ac:dyDescent="0.25">
      <c r="A359" s="144">
        <v>2017</v>
      </c>
      <c r="B359" s="77" t="s">
        <v>359</v>
      </c>
      <c r="C359" s="78">
        <v>2</v>
      </c>
      <c r="D359" s="77">
        <v>3531704</v>
      </c>
      <c r="E359" s="78">
        <v>35317042</v>
      </c>
      <c r="F359" s="78" t="str">
        <f t="shared" si="11"/>
        <v>353170422017</v>
      </c>
      <c r="G359" s="79">
        <v>0.99149650836352077</v>
      </c>
      <c r="H359" s="80">
        <f t="shared" si="10"/>
        <v>4364</v>
      </c>
      <c r="I359" s="81">
        <v>1922</v>
      </c>
      <c r="J359" s="82">
        <v>2442</v>
      </c>
      <c r="K359" s="83">
        <f>(H359)/VLOOKUP(D359,'Dados Base'!$B:$K,6,FALSE)</f>
        <v>13.115345314660095</v>
      </c>
      <c r="L359" s="84">
        <v>44.04</v>
      </c>
      <c r="M359" s="85" t="s">
        <v>702</v>
      </c>
      <c r="N359" s="86">
        <v>0.71</v>
      </c>
      <c r="O359" s="87" t="s">
        <v>691</v>
      </c>
      <c r="P359" s="87" t="s">
        <v>691</v>
      </c>
      <c r="Q359" s="87" t="s">
        <v>691</v>
      </c>
      <c r="R359" s="87" t="s">
        <v>691</v>
      </c>
      <c r="S359" s="87" t="s">
        <v>691</v>
      </c>
      <c r="T359" s="87" t="s">
        <v>691</v>
      </c>
      <c r="U359" s="87" t="s">
        <v>691</v>
      </c>
      <c r="V359" s="87" t="s">
        <v>691</v>
      </c>
      <c r="W359" s="87" t="s">
        <v>691</v>
      </c>
      <c r="X359" s="21"/>
      <c r="Y359" s="21">
        <v>1.37</v>
      </c>
      <c r="Z359" s="10">
        <v>70.162081199999989</v>
      </c>
      <c r="AA359" s="10">
        <v>35.8399188</v>
      </c>
      <c r="AB359" s="21">
        <v>2</v>
      </c>
      <c r="AC359" s="21">
        <v>0</v>
      </c>
      <c r="AD359" s="153">
        <f>VLOOKUP(D359,'Dados Base'!$B:$K,9,FALSE)*31536000/VLOOKUP($F359,F:H,MATCH(H358,F358:AF358,0),FALSE)</f>
        <v>37143.684692942254</v>
      </c>
      <c r="AE359" s="153">
        <f>VLOOKUP(D359,'Dados Base'!$B:$K,10,FALSE)*31536000/VLOOKUP($F359,F:H,MATCH(H358,F358:AF358,0),FALSE)</f>
        <v>3757.7268560953253</v>
      </c>
      <c r="AF359" s="21"/>
      <c r="AG359" s="21"/>
      <c r="AH359" s="21"/>
      <c r="AI359" s="21"/>
      <c r="AJ359" s="21"/>
      <c r="AK359" s="72">
        <f>(SUMIFS('Banco de Indicadores Mun. (2)'!I:I,'Banco de Indicadores Mun. (2)'!B:B,'Banco de Indicadores - Mun. (1)'!B359,'Banco de Indicadores Mun. (2)'!A:A,'Banco de Indicadores - Mun. (1)'!A359) / VLOOKUP(D359,'Dados Base'!$B:$K,8,FALSE)) * 100</f>
        <v>2.316139013452915</v>
      </c>
      <c r="AL359" s="72">
        <f>(SUMIFS('Banco de Indicadores Mun. (2)'!I:I,'Banco de Indicadores Mun. (2)'!B:B,'Banco de Indicadores - Mun. (1)'!B359,'Banco de Indicadores Mun. (2)'!A:A,'Banco de Indicadores - Mun. (1)'!A359) / VLOOKUP(D359,'Dados Base'!$B:$K,9,FALSE)) * 100</f>
        <v>1.0048618677042802</v>
      </c>
      <c r="AM359" s="72">
        <f>(SUMIFS('Banco de Indicadores Mun. (2)'!J:J,'Banco de Indicadores Mun. (2)'!B:B,'Banco de Indicadores - Mun. (1)'!B359,'Banco de Indicadores Mun. (2)'!A:A,'Banco de Indicadores - Mun. (1)'!A359) / VLOOKUP(D359,'Dados Base'!$B:$K,7,FALSE)) * 100</f>
        <v>2.9805263157894739</v>
      </c>
      <c r="AN359" s="72">
        <f>(SUMIFS('Banco de Indicadores Mun. (2)'!K:K,'Banco de Indicadores Mun. (2)'!B:B,'Banco de Indicadores - Mun. (1)'!B359,'Banco de Indicadores Mun. (2)'!A:A,'Banco de Indicadores - Mun. (1)'!A359) / VLOOKUP(D359,'Dados Base'!$B:$K,10,FALSE)) * 100</f>
        <v>0.13132692307692306</v>
      </c>
      <c r="AO359" s="21">
        <v>0</v>
      </c>
      <c r="AP359" s="125">
        <v>0</v>
      </c>
      <c r="AQ359" s="143">
        <v>0</v>
      </c>
      <c r="AR359" s="21">
        <v>10</v>
      </c>
      <c r="AS359" s="37">
        <v>80.06</v>
      </c>
      <c r="AT359" s="37">
        <v>80.059999999999988</v>
      </c>
      <c r="AU359" s="37">
        <v>66.189393785022929</v>
      </c>
      <c r="AV359" s="20">
        <v>7.5</v>
      </c>
      <c r="AW359" s="21">
        <v>0</v>
      </c>
      <c r="AX359" s="21">
        <v>0</v>
      </c>
      <c r="AY359" s="21"/>
    </row>
    <row r="360" spans="1:51" ht="15" x14ac:dyDescent="0.25">
      <c r="A360" s="144">
        <v>2017</v>
      </c>
      <c r="B360" s="77" t="s">
        <v>360</v>
      </c>
      <c r="C360" s="78">
        <v>12</v>
      </c>
      <c r="D360" s="77">
        <v>3531902</v>
      </c>
      <c r="E360" s="78">
        <v>353190212</v>
      </c>
      <c r="F360" s="78" t="str">
        <f t="shared" si="11"/>
        <v>3531902122017</v>
      </c>
      <c r="G360" s="79">
        <v>1.1623328052680515</v>
      </c>
      <c r="H360" s="80">
        <f t="shared" si="10"/>
        <v>31383</v>
      </c>
      <c r="I360" s="81">
        <v>30533</v>
      </c>
      <c r="J360" s="82">
        <v>850</v>
      </c>
      <c r="K360" s="83">
        <f>(H360)/VLOOKUP(D360,'Dados Base'!$B:$K,6,FALSE)</f>
        <v>22.639916893909881</v>
      </c>
      <c r="L360" s="84">
        <v>97.29</v>
      </c>
      <c r="M360" s="85" t="s">
        <v>702</v>
      </c>
      <c r="N360" s="86">
        <v>0.71199999999999997</v>
      </c>
      <c r="O360" s="87" t="s">
        <v>691</v>
      </c>
      <c r="P360" s="87" t="s">
        <v>691</v>
      </c>
      <c r="Q360" s="87" t="s">
        <v>691</v>
      </c>
      <c r="R360" s="87" t="s">
        <v>691</v>
      </c>
      <c r="S360" s="87" t="s">
        <v>691</v>
      </c>
      <c r="T360" s="87" t="s">
        <v>691</v>
      </c>
      <c r="U360" s="87" t="s">
        <v>691</v>
      </c>
      <c r="V360" s="87" t="s">
        <v>691</v>
      </c>
      <c r="W360" s="87" t="s">
        <v>691</v>
      </c>
      <c r="X360" s="21"/>
      <c r="Y360" s="21">
        <v>24.71</v>
      </c>
      <c r="Z360" s="10">
        <v>1402.62691634352</v>
      </c>
      <c r="AA360" s="10">
        <v>265.00108365648003</v>
      </c>
      <c r="AB360" s="21">
        <v>2</v>
      </c>
      <c r="AC360" s="21">
        <v>1</v>
      </c>
      <c r="AD360" s="153">
        <f>VLOOKUP(D360,'Dados Base'!$B:$K,9,FALSE)*31536000/VLOOKUP($F360,F:H,MATCH(H359,F359:AF359,0),FALSE)</f>
        <v>17404.439346142815</v>
      </c>
      <c r="AE360" s="153">
        <f>VLOOKUP(D360,'Dados Base'!$B:$K,10,FALSE)*31536000/VLOOKUP($F360,F:H,MATCH(H359,F359:AF359,0),FALSE)</f>
        <v>1969.5554918267851</v>
      </c>
      <c r="AF360" s="21"/>
      <c r="AG360" s="21"/>
      <c r="AH360" s="21"/>
      <c r="AI360" s="21"/>
      <c r="AJ360" s="21"/>
      <c r="AK360" s="72">
        <f>(SUMIFS('Banco de Indicadores Mun. (2)'!I:I,'Banco de Indicadores Mun. (2)'!B:B,'Banco de Indicadores - Mun. (1)'!B360,'Banco de Indicadores Mun. (2)'!A:A,'Banco de Indicadores - Mun. (1)'!A360) / VLOOKUP(D360,'Dados Base'!$B:$K,8,FALSE)) * 100</f>
        <v>28.551226973684201</v>
      </c>
      <c r="AL360" s="72">
        <f>(SUMIFS('Banco de Indicadores Mun. (2)'!I:I,'Banco de Indicadores Mun. (2)'!B:B,'Banco de Indicadores - Mun. (1)'!B360,'Banco de Indicadores Mun. (2)'!A:A,'Banco de Indicadores - Mun. (1)'!A360) / VLOOKUP(D360,'Dados Base'!$B:$K,9,FALSE)) * 100</f>
        <v>10.022601616628172</v>
      </c>
      <c r="AM360" s="72">
        <f>(SUMIFS('Banco de Indicadores Mun. (2)'!J:J,'Banco de Indicadores Mun. (2)'!B:B,'Banco de Indicadores - Mun. (1)'!B360,'Banco de Indicadores Mun. (2)'!A:A,'Banco de Indicadores - Mun. (1)'!A360) / VLOOKUP(D360,'Dados Base'!$B:$K,7,FALSE)) * 100</f>
        <v>40.436485436893186</v>
      </c>
      <c r="AN360" s="72">
        <f>(SUMIFS('Banco de Indicadores Mun. (2)'!K:K,'Banco de Indicadores Mun. (2)'!B:B,'Banco de Indicadores - Mun. (1)'!B360,'Banco de Indicadores Mun. (2)'!A:A,'Banco de Indicadores - Mun. (1)'!A360) / VLOOKUP(D360,'Dados Base'!$B:$K,10,FALSE)) * 100</f>
        <v>3.5679285714285705</v>
      </c>
      <c r="AO360" s="21">
        <v>0</v>
      </c>
      <c r="AP360" s="125">
        <v>0</v>
      </c>
      <c r="AQ360" s="143">
        <v>0</v>
      </c>
      <c r="AR360" s="21">
        <v>10</v>
      </c>
      <c r="AS360" s="37">
        <v>99.94</v>
      </c>
      <c r="AT360" s="37">
        <v>97.801283999999995</v>
      </c>
      <c r="AU360" s="37">
        <v>84.1091008512402</v>
      </c>
      <c r="AV360" s="20">
        <v>9.9669999999999987</v>
      </c>
      <c r="AW360" s="21">
        <v>0</v>
      </c>
      <c r="AX360" s="21">
        <v>1</v>
      </c>
      <c r="AY360" s="21"/>
    </row>
    <row r="361" spans="1:51" ht="15" x14ac:dyDescent="0.25">
      <c r="A361" s="144">
        <v>2017</v>
      </c>
      <c r="B361" s="77" t="s">
        <v>361</v>
      </c>
      <c r="C361" s="78">
        <v>5</v>
      </c>
      <c r="D361" s="77">
        <v>3532009</v>
      </c>
      <c r="E361" s="78">
        <v>35320095</v>
      </c>
      <c r="F361" s="78" t="str">
        <f t="shared" si="11"/>
        <v>353200952017</v>
      </c>
      <c r="G361" s="79">
        <v>1.3479979891490634</v>
      </c>
      <c r="H361" s="80">
        <f t="shared" si="10"/>
        <v>12815</v>
      </c>
      <c r="I361" s="81">
        <v>11392</v>
      </c>
      <c r="J361" s="82">
        <v>1423</v>
      </c>
      <c r="K361" s="83">
        <f>(H361)/VLOOKUP(D361,'Dados Base'!$B:$K,6,FALSE)</f>
        <v>87.474402730375431</v>
      </c>
      <c r="L361" s="84">
        <v>88.9</v>
      </c>
      <c r="M361" s="85" t="s">
        <v>702</v>
      </c>
      <c r="N361" s="86">
        <v>0.71499999999999997</v>
      </c>
      <c r="O361" s="87" t="s">
        <v>691</v>
      </c>
      <c r="P361" s="87" t="s">
        <v>691</v>
      </c>
      <c r="Q361" s="87" t="s">
        <v>691</v>
      </c>
      <c r="R361" s="87" t="s">
        <v>691</v>
      </c>
      <c r="S361" s="87" t="s">
        <v>691</v>
      </c>
      <c r="T361" s="87" t="s">
        <v>691</v>
      </c>
      <c r="U361" s="87" t="s">
        <v>691</v>
      </c>
      <c r="V361" s="87" t="s">
        <v>691</v>
      </c>
      <c r="W361" s="87" t="s">
        <v>691</v>
      </c>
      <c r="X361" s="21"/>
      <c r="Y361" s="21">
        <v>7.91</v>
      </c>
      <c r="Z361" s="10">
        <v>466.54056000000003</v>
      </c>
      <c r="AA361" s="10">
        <v>143.65944000000002</v>
      </c>
      <c r="AB361" s="21">
        <v>0</v>
      </c>
      <c r="AC361" s="21">
        <v>0</v>
      </c>
      <c r="AD361" s="153">
        <f>VLOOKUP(D361,'Dados Base'!$B:$K,9,FALSE)*31536000/VLOOKUP($F361,F:H,MATCH(H360,F360:AF360,0),FALSE)</f>
        <v>4306.5158017947715</v>
      </c>
      <c r="AE361" s="153">
        <f>VLOOKUP(D361,'Dados Base'!$B:$K,10,FALSE)*31536000/VLOOKUP($F361,F:H,MATCH(H360,F360:AF360,0),FALSE)</f>
        <v>565.99921966445584</v>
      </c>
      <c r="AF361" s="21"/>
      <c r="AG361" s="21"/>
      <c r="AH361" s="21"/>
      <c r="AI361" s="21"/>
      <c r="AJ361" s="21"/>
      <c r="AK361" s="72">
        <f>(SUMIFS('Banco de Indicadores Mun. (2)'!I:I,'Banco de Indicadores Mun. (2)'!B:B,'Banco de Indicadores - Mun. (1)'!B361,'Banco de Indicadores Mun. (2)'!A:A,'Banco de Indicadores - Mun. (1)'!A361) / VLOOKUP(D361,'Dados Base'!$B:$K,8,FALSE)) * 100</f>
        <v>18.83013636363636</v>
      </c>
      <c r="AL361" s="72">
        <f>(SUMIFS('Banco de Indicadores Mun. (2)'!I:I,'Banco de Indicadores Mun. (2)'!B:B,'Banco de Indicadores - Mun. (1)'!B361,'Banco de Indicadores Mun. (2)'!A:A,'Banco de Indicadores - Mun. (1)'!A361) / VLOOKUP(D361,'Dados Base'!$B:$K,9,FALSE)) * 100</f>
        <v>7.1016514285714276</v>
      </c>
      <c r="AM361" s="72">
        <f>(SUMIFS('Banco de Indicadores Mun. (2)'!J:J,'Banco de Indicadores Mun. (2)'!B:B,'Banco de Indicadores - Mun. (1)'!B361,'Banco de Indicadores Mun. (2)'!A:A,'Banco de Indicadores - Mun. (1)'!A361) / VLOOKUP(D361,'Dados Base'!$B:$K,7,FALSE)) * 100</f>
        <v>25.756116279069762</v>
      </c>
      <c r="AN361" s="72">
        <f>(SUMIFS('Banco de Indicadores Mun. (2)'!K:K,'Banco de Indicadores Mun. (2)'!B:B,'Banco de Indicadores - Mun. (1)'!B361,'Banco de Indicadores Mun. (2)'!A:A,'Banco de Indicadores - Mun. (1)'!A361) / VLOOKUP(D361,'Dados Base'!$B:$K,10,FALSE)) * 100</f>
        <v>5.8815652173913042</v>
      </c>
      <c r="AO361" s="21">
        <v>0</v>
      </c>
      <c r="AP361" s="125">
        <v>0</v>
      </c>
      <c r="AQ361" s="143">
        <v>0</v>
      </c>
      <c r="AR361" s="21">
        <v>8.3000000000000007</v>
      </c>
      <c r="AS361" s="37">
        <v>93.24</v>
      </c>
      <c r="AT361" s="37">
        <v>93.24</v>
      </c>
      <c r="AU361" s="37">
        <v>76.456991150442477</v>
      </c>
      <c r="AV361" s="20">
        <v>8.3682919999999985</v>
      </c>
      <c r="AW361" s="21">
        <v>0</v>
      </c>
      <c r="AX361" s="21">
        <v>0</v>
      </c>
      <c r="AY361" s="21"/>
    </row>
    <row r="362" spans="1:51" ht="15" x14ac:dyDescent="0.25">
      <c r="A362" s="144">
        <v>2017</v>
      </c>
      <c r="B362" s="77" t="s">
        <v>362</v>
      </c>
      <c r="C362" s="78">
        <v>9</v>
      </c>
      <c r="D362" s="77">
        <v>3532058</v>
      </c>
      <c r="E362" s="78">
        <v>35320589</v>
      </c>
      <c r="F362" s="78" t="str">
        <f t="shared" si="11"/>
        <v>353205892017</v>
      </c>
      <c r="G362" s="79">
        <v>0.84242611751139673</v>
      </c>
      <c r="H362" s="80">
        <f t="shared" si="10"/>
        <v>4536</v>
      </c>
      <c r="I362" s="81">
        <v>3531</v>
      </c>
      <c r="J362" s="82">
        <v>1005</v>
      </c>
      <c r="K362" s="83">
        <f>(H362)/VLOOKUP(D362,'Dados Base'!$B:$K,6,FALSE)</f>
        <v>19.770736172252974</v>
      </c>
      <c r="L362" s="84">
        <v>77.84</v>
      </c>
      <c r="M362" s="85" t="s">
        <v>702</v>
      </c>
      <c r="N362" s="86">
        <v>0.74099999999999999</v>
      </c>
      <c r="O362" s="87" t="s">
        <v>691</v>
      </c>
      <c r="P362" s="87" t="s">
        <v>691</v>
      </c>
      <c r="Q362" s="87" t="s">
        <v>691</v>
      </c>
      <c r="R362" s="87" t="s">
        <v>691</v>
      </c>
      <c r="S362" s="87" t="s">
        <v>691</v>
      </c>
      <c r="T362" s="87" t="s">
        <v>691</v>
      </c>
      <c r="U362" s="87" t="s">
        <v>691</v>
      </c>
      <c r="V362" s="87" t="s">
        <v>691</v>
      </c>
      <c r="W362" s="87" t="s">
        <v>691</v>
      </c>
      <c r="X362" s="21"/>
      <c r="Y362" s="21">
        <v>2.37</v>
      </c>
      <c r="Z362" s="10">
        <v>162.648</v>
      </c>
      <c r="AA362" s="10">
        <v>20.303999999999998</v>
      </c>
      <c r="AB362" s="21">
        <v>2</v>
      </c>
      <c r="AC362" s="21">
        <v>0</v>
      </c>
      <c r="AD362" s="153">
        <f>VLOOKUP(D362,'Dados Base'!$B:$K,9,FALSE)*31536000/VLOOKUP($F362,F:H,MATCH(H361,F361:AF361,0),FALSE)</f>
        <v>21621.904761904763</v>
      </c>
      <c r="AE362" s="153">
        <f>VLOOKUP(D362,'Dados Base'!$B:$K,10,FALSE)*31536000/VLOOKUP($F362,F:H,MATCH(H361,F361:AF361,0),FALSE)</f>
        <v>2572.3809523809514</v>
      </c>
      <c r="AF362" s="21"/>
      <c r="AG362" s="21"/>
      <c r="AH362" s="21"/>
      <c r="AI362" s="21"/>
      <c r="AJ362" s="21"/>
      <c r="AK362" s="72">
        <f>(SUMIFS('Banco de Indicadores Mun. (2)'!I:I,'Banco de Indicadores Mun. (2)'!B:B,'Banco de Indicadores - Mun. (1)'!B362,'Banco de Indicadores Mun. (2)'!A:A,'Banco de Indicadores - Mun. (1)'!A362) / VLOOKUP(D362,'Dados Base'!$B:$K,8,FALSE)) * 100</f>
        <v>49.987477876106198</v>
      </c>
      <c r="AL362" s="72">
        <f>(SUMIFS('Banco de Indicadores Mun. (2)'!I:I,'Banco de Indicadores Mun. (2)'!B:B,'Banco de Indicadores - Mun. (1)'!B362,'Banco de Indicadores Mun. (2)'!A:A,'Banco de Indicadores - Mun. (1)'!A362) / VLOOKUP(D362,'Dados Base'!$B:$K,9,FALSE)) * 100</f>
        <v>18.162652733118971</v>
      </c>
      <c r="AM362" s="72">
        <f>(SUMIFS('Banco de Indicadores Mun. (2)'!J:J,'Banco de Indicadores Mun. (2)'!B:B,'Banco de Indicadores - Mun. (1)'!B362,'Banco de Indicadores Mun. (2)'!A:A,'Banco de Indicadores - Mun. (1)'!A362) / VLOOKUP(D362,'Dados Base'!$B:$K,7,FALSE)) * 100</f>
        <v>73.90667105263158</v>
      </c>
      <c r="AN362" s="72">
        <f>(SUMIFS('Banco de Indicadores Mun. (2)'!K:K,'Banco de Indicadores Mun. (2)'!B:B,'Banco de Indicadores - Mun. (1)'!B362,'Banco de Indicadores Mun. (2)'!A:A,'Banco de Indicadores - Mun. (1)'!A362) / VLOOKUP(D362,'Dados Base'!$B:$K,10,FALSE)) * 100</f>
        <v>0.85616216216216245</v>
      </c>
      <c r="AO362" s="21">
        <v>0</v>
      </c>
      <c r="AP362" s="125">
        <v>0</v>
      </c>
      <c r="AQ362" s="143">
        <v>0</v>
      </c>
      <c r="AR362" s="21">
        <v>7.5</v>
      </c>
      <c r="AS362" s="37">
        <v>100</v>
      </c>
      <c r="AT362" s="37">
        <v>100</v>
      </c>
      <c r="AU362" s="37">
        <v>88.902007083825268</v>
      </c>
      <c r="AV362" s="20">
        <v>10</v>
      </c>
      <c r="AW362" s="21">
        <v>1</v>
      </c>
      <c r="AX362" s="21">
        <v>0</v>
      </c>
      <c r="AY362" s="21"/>
    </row>
    <row r="363" spans="1:51" ht="15" x14ac:dyDescent="0.25">
      <c r="A363" s="144">
        <v>2017</v>
      </c>
      <c r="B363" s="77" t="s">
        <v>363</v>
      </c>
      <c r="C363" s="78">
        <v>19</v>
      </c>
      <c r="D363" s="77">
        <v>3532108</v>
      </c>
      <c r="E363" s="78">
        <v>353210819</v>
      </c>
      <c r="F363" s="78" t="str">
        <f t="shared" si="11"/>
        <v>3532108192017</v>
      </c>
      <c r="G363" s="79">
        <v>0.31799150685920541</v>
      </c>
      <c r="H363" s="80">
        <f t="shared" si="10"/>
        <v>4256</v>
      </c>
      <c r="I363" s="81">
        <v>2616</v>
      </c>
      <c r="J363" s="82">
        <v>1640</v>
      </c>
      <c r="K363" s="83">
        <f>(H363)/VLOOKUP(D363,'Dados Base'!$B:$K,6,FALSE)</f>
        <v>17.141936523280169</v>
      </c>
      <c r="L363" s="84">
        <v>61.47</v>
      </c>
      <c r="M363" s="85" t="s">
        <v>702</v>
      </c>
      <c r="N363" s="86">
        <v>0.72599999999999998</v>
      </c>
      <c r="O363" s="87" t="s">
        <v>691</v>
      </c>
      <c r="P363" s="87" t="s">
        <v>691</v>
      </c>
      <c r="Q363" s="87" t="s">
        <v>691</v>
      </c>
      <c r="R363" s="87" t="s">
        <v>691</v>
      </c>
      <c r="S363" s="87" t="s">
        <v>691</v>
      </c>
      <c r="T363" s="87" t="s">
        <v>691</v>
      </c>
      <c r="U363" s="87" t="s">
        <v>691</v>
      </c>
      <c r="V363" s="87" t="s">
        <v>691</v>
      </c>
      <c r="W363" s="87" t="s">
        <v>691</v>
      </c>
      <c r="X363" s="21"/>
      <c r="Y363" s="21">
        <v>1.92</v>
      </c>
      <c r="Z363" s="10">
        <v>93.41028</v>
      </c>
      <c r="AA363" s="10">
        <v>54.387720000000002</v>
      </c>
      <c r="AB363" s="21">
        <v>1</v>
      </c>
      <c r="AC363" s="21">
        <v>0</v>
      </c>
      <c r="AD363" s="153">
        <f>VLOOKUP(D363,'Dados Base'!$B:$K,9,FALSE)*31536000/VLOOKUP($F363,F:H,MATCH(H362,F362:AF362,0),FALSE)</f>
        <v>13782.180451127819</v>
      </c>
      <c r="AE363" s="153">
        <f>VLOOKUP(D363,'Dados Base'!$B:$K,10,FALSE)*31536000/VLOOKUP($F363,F:H,MATCH(H362,F362:AF362,0),FALSE)</f>
        <v>1111.4661654135336</v>
      </c>
      <c r="AF363" s="21"/>
      <c r="AG363" s="21"/>
      <c r="AH363" s="21"/>
      <c r="AI363" s="21"/>
      <c r="AJ363" s="21"/>
      <c r="AK363" s="72">
        <f>(SUMIFS('Banco de Indicadores Mun. (2)'!I:I,'Banco de Indicadores Mun. (2)'!B:B,'Banco de Indicadores - Mun. (1)'!B363,'Banco de Indicadores Mun. (2)'!A:A,'Banco de Indicadores - Mun. (1)'!A363) / VLOOKUP(D363,'Dados Base'!$B:$K,8,FALSE)) * 100</f>
        <v>0.11385245901639343</v>
      </c>
      <c r="AL363" s="72">
        <f>(SUMIFS('Banco de Indicadores Mun. (2)'!I:I,'Banco de Indicadores Mun. (2)'!B:B,'Banco de Indicadores - Mun. (1)'!B363,'Banco de Indicadores Mun. (2)'!A:A,'Banco de Indicadores - Mun. (1)'!A363) / VLOOKUP(D363,'Dados Base'!$B:$K,9,FALSE)) * 100</f>
        <v>3.7338709677419347E-2</v>
      </c>
      <c r="AM363" s="72">
        <f>(SUMIFS('Banco de Indicadores Mun. (2)'!J:J,'Banco de Indicadores Mun. (2)'!B:B,'Banco de Indicadores - Mun. (1)'!B363,'Banco de Indicadores Mun. (2)'!A:A,'Banco de Indicadores - Mun. (1)'!A363) / VLOOKUP(D363,'Dados Base'!$B:$K,7,FALSE)) * 100</f>
        <v>0</v>
      </c>
      <c r="AN363" s="72">
        <f>(SUMIFS('Banco de Indicadores Mun. (2)'!K:K,'Banco de Indicadores Mun. (2)'!B:B,'Banco de Indicadores - Mun. (1)'!B363,'Banco de Indicadores Mun. (2)'!A:A,'Banco de Indicadores - Mun. (1)'!A363) / VLOOKUP(D363,'Dados Base'!$B:$K,10,FALSE)) * 100</f>
        <v>0.46300000000000002</v>
      </c>
      <c r="AO363" s="21">
        <v>0</v>
      </c>
      <c r="AP363" s="125">
        <v>0</v>
      </c>
      <c r="AQ363" s="143">
        <v>0</v>
      </c>
      <c r="AR363" s="21">
        <v>2.7</v>
      </c>
      <c r="AS363" s="37">
        <v>100</v>
      </c>
      <c r="AT363" s="37">
        <v>100</v>
      </c>
      <c r="AU363" s="37">
        <v>63.201315308732191</v>
      </c>
      <c r="AV363" s="20">
        <v>7.3080854950675924</v>
      </c>
      <c r="AW363" s="21">
        <v>0</v>
      </c>
      <c r="AX363" s="21">
        <v>0</v>
      </c>
      <c r="AY363" s="21"/>
    </row>
    <row r="364" spans="1:51" ht="15" x14ac:dyDescent="0.25">
      <c r="A364" s="144">
        <v>2017</v>
      </c>
      <c r="B364" s="77" t="s">
        <v>364</v>
      </c>
      <c r="C364" s="78">
        <v>22</v>
      </c>
      <c r="D364" s="77">
        <v>3532157</v>
      </c>
      <c r="E364" s="78">
        <v>353215722</v>
      </c>
      <c r="F364" s="78" t="str">
        <f t="shared" si="11"/>
        <v>3532157222017</v>
      </c>
      <c r="G364" s="79">
        <v>1.4242057665683205</v>
      </c>
      <c r="H364" s="80">
        <f t="shared" si="10"/>
        <v>2965</v>
      </c>
      <c r="I364" s="81">
        <v>2803</v>
      </c>
      <c r="J364" s="82">
        <v>162</v>
      </c>
      <c r="K364" s="83">
        <f>(H364)/VLOOKUP(D364,'Dados Base'!$B:$K,6,FALSE)</f>
        <v>10.388199845841216</v>
      </c>
      <c r="L364" s="84">
        <v>94.54</v>
      </c>
      <c r="M364" s="85" t="s">
        <v>702</v>
      </c>
      <c r="N364" s="86">
        <v>0.71399999999999997</v>
      </c>
      <c r="O364" s="87" t="s">
        <v>691</v>
      </c>
      <c r="P364" s="87" t="s">
        <v>691</v>
      </c>
      <c r="Q364" s="87" t="s">
        <v>691</v>
      </c>
      <c r="R364" s="87" t="s">
        <v>691</v>
      </c>
      <c r="S364" s="87" t="s">
        <v>691</v>
      </c>
      <c r="T364" s="87" t="s">
        <v>691</v>
      </c>
      <c r="U364" s="87" t="s">
        <v>691</v>
      </c>
      <c r="V364" s="87" t="s">
        <v>691</v>
      </c>
      <c r="W364" s="87" t="s">
        <v>691</v>
      </c>
      <c r="X364" s="21"/>
      <c r="Y364" s="21">
        <v>1.92</v>
      </c>
      <c r="Z364" s="10">
        <v>117.36738</v>
      </c>
      <c r="AA364" s="10">
        <v>30.48462</v>
      </c>
      <c r="AB364" s="21">
        <v>0</v>
      </c>
      <c r="AC364" s="21">
        <v>0</v>
      </c>
      <c r="AD364" s="153">
        <f>VLOOKUP(D364,'Dados Base'!$B:$K,9,FALSE)*31536000/VLOOKUP($F364,F:H,MATCH(H363,F363:AF363,0),FALSE)</f>
        <v>22548.505902192243</v>
      </c>
      <c r="AE364" s="153">
        <f>VLOOKUP(D364,'Dados Base'!$B:$K,10,FALSE)*31536000/VLOOKUP($F364,F:H,MATCH(H363,F363:AF363,0),FALSE)</f>
        <v>3190.8263069139971</v>
      </c>
      <c r="AF364" s="21"/>
      <c r="AG364" s="21"/>
      <c r="AH364" s="21"/>
      <c r="AI364" s="21"/>
      <c r="AJ364" s="21"/>
      <c r="AK364" s="72">
        <f>(SUMIFS('Banco de Indicadores Mun. (2)'!I:I,'Banco de Indicadores Mun. (2)'!B:B,'Banco de Indicadores - Mun. (1)'!B364,'Banco de Indicadores Mun. (2)'!A:A,'Banco de Indicadores - Mun. (1)'!A364) / VLOOKUP(D364,'Dados Base'!$B:$K,8,FALSE)) * 100</f>
        <v>0.83204629629629634</v>
      </c>
      <c r="AL364" s="72">
        <f>(SUMIFS('Banco de Indicadores Mun. (2)'!I:I,'Banco de Indicadores Mun. (2)'!B:B,'Banco de Indicadores - Mun. (1)'!B364,'Banco de Indicadores Mun. (2)'!A:A,'Banco de Indicadores - Mun. (1)'!A364) / VLOOKUP(D364,'Dados Base'!$B:$K,9,FALSE)) * 100</f>
        <v>0.42387264150943399</v>
      </c>
      <c r="AM364" s="72">
        <f>(SUMIFS('Banco de Indicadores Mun. (2)'!J:J,'Banco de Indicadores Mun. (2)'!B:B,'Banco de Indicadores - Mun. (1)'!B364,'Banco de Indicadores Mun. (2)'!A:A,'Banco de Indicadores - Mun. (1)'!A364) / VLOOKUP(D364,'Dados Base'!$B:$K,7,FALSE)) * 100</f>
        <v>3.7987179487179487E-2</v>
      </c>
      <c r="AN364" s="72">
        <f>(SUMIFS('Banco de Indicadores Mun. (2)'!K:K,'Banco de Indicadores Mun. (2)'!B:B,'Banco de Indicadores - Mun. (1)'!B364,'Banco de Indicadores Mun. (2)'!A:A,'Banco de Indicadores - Mun. (1)'!A364) / VLOOKUP(D364,'Dados Base'!$B:$K,10,FALSE)) * 100</f>
        <v>2.8965999999999998</v>
      </c>
      <c r="AO364" s="21">
        <v>0</v>
      </c>
      <c r="AP364" s="125">
        <v>0</v>
      </c>
      <c r="AQ364" s="143">
        <v>0</v>
      </c>
      <c r="AR364" s="21">
        <v>7.7</v>
      </c>
      <c r="AS364" s="37">
        <v>98</v>
      </c>
      <c r="AT364" s="37">
        <v>98</v>
      </c>
      <c r="AU364" s="37">
        <v>79.381665449233026</v>
      </c>
      <c r="AV364" s="20">
        <v>8.6296999999999997</v>
      </c>
      <c r="AW364" s="21">
        <v>0</v>
      </c>
      <c r="AX364" s="21">
        <v>0</v>
      </c>
      <c r="AY364" s="21"/>
    </row>
    <row r="365" spans="1:51" ht="15" x14ac:dyDescent="0.25">
      <c r="A365" s="144">
        <v>2017</v>
      </c>
      <c r="B365" s="77" t="s">
        <v>365</v>
      </c>
      <c r="C365" s="78">
        <v>22</v>
      </c>
      <c r="D365" s="77">
        <v>3532207</v>
      </c>
      <c r="E365" s="78">
        <v>353220722</v>
      </c>
      <c r="F365" s="78" t="str">
        <f t="shared" si="11"/>
        <v>3532207222017</v>
      </c>
      <c r="G365" s="79">
        <v>1.3099287217039901</v>
      </c>
      <c r="H365" s="80">
        <f t="shared" si="10"/>
        <v>4671</v>
      </c>
      <c r="I365" s="81">
        <v>3686</v>
      </c>
      <c r="J365" s="82">
        <v>985</v>
      </c>
      <c r="K365" s="83">
        <f>(H365)/VLOOKUP(D365,'Dados Base'!$B:$K,6,FALSE)</f>
        <v>13.042385659239404</v>
      </c>
      <c r="L365" s="84">
        <v>78.91</v>
      </c>
      <c r="M365" s="85" t="s">
        <v>702</v>
      </c>
      <c r="N365" s="86">
        <v>0.71799999999999997</v>
      </c>
      <c r="O365" s="87" t="s">
        <v>691</v>
      </c>
      <c r="P365" s="87" t="s">
        <v>691</v>
      </c>
      <c r="Q365" s="87" t="s">
        <v>691</v>
      </c>
      <c r="R365" s="87" t="s">
        <v>691</v>
      </c>
      <c r="S365" s="87" t="s">
        <v>691</v>
      </c>
      <c r="T365" s="87" t="s">
        <v>691</v>
      </c>
      <c r="U365" s="87" t="s">
        <v>691</v>
      </c>
      <c r="V365" s="87" t="s">
        <v>691</v>
      </c>
      <c r="W365" s="87" t="s">
        <v>691</v>
      </c>
      <c r="X365" s="21"/>
      <c r="Y365" s="21">
        <v>2.41</v>
      </c>
      <c r="Z365" s="10">
        <v>150.33437999999998</v>
      </c>
      <c r="AA365" s="10">
        <v>35.263619999999996</v>
      </c>
      <c r="AB365" s="21">
        <v>0</v>
      </c>
      <c r="AC365" s="21">
        <v>0</v>
      </c>
      <c r="AD365" s="153">
        <f>VLOOKUP(D365,'Dados Base'!$B:$K,9,FALSE)*31536000/VLOOKUP($F365,F:H,MATCH(H364,F364:AF364,0),FALSE)</f>
        <v>18161.387283236993</v>
      </c>
      <c r="AE365" s="153">
        <f>VLOOKUP(D365,'Dados Base'!$B:$K,10,FALSE)*31536000/VLOOKUP($F365,F:H,MATCH(H364,F364:AF364,0),FALSE)</f>
        <v>2565.5491329479778</v>
      </c>
      <c r="AF365" s="21"/>
      <c r="AG365" s="21"/>
      <c r="AH365" s="21"/>
      <c r="AI365" s="21"/>
      <c r="AJ365" s="21"/>
      <c r="AK365" s="72">
        <f>(SUMIFS('Banco de Indicadores Mun. (2)'!I:I,'Banco de Indicadores Mun. (2)'!B:B,'Banco de Indicadores - Mun. (1)'!B365,'Banco de Indicadores Mun. (2)'!A:A,'Banco de Indicadores - Mun. (1)'!A365) / VLOOKUP(D365,'Dados Base'!$B:$K,8,FALSE)) * 100</f>
        <v>5.0495474452554747</v>
      </c>
      <c r="AL365" s="72">
        <f>(SUMIFS('Banco de Indicadores Mun. (2)'!I:I,'Banco de Indicadores Mun. (2)'!B:B,'Banco de Indicadores - Mun. (1)'!B365,'Banco de Indicadores Mun. (2)'!A:A,'Banco de Indicadores - Mun. (1)'!A365) / VLOOKUP(D365,'Dados Base'!$B:$K,9,FALSE)) * 100</f>
        <v>2.5717026022304839</v>
      </c>
      <c r="AM365" s="72">
        <f>(SUMIFS('Banco de Indicadores Mun. (2)'!J:J,'Banco de Indicadores Mun. (2)'!B:B,'Banco de Indicadores - Mun. (1)'!B365,'Banco de Indicadores Mun. (2)'!A:A,'Banco de Indicadores - Mun. (1)'!A365) / VLOOKUP(D365,'Dados Base'!$B:$K,7,FALSE)) * 100</f>
        <v>2.3046464646464644</v>
      </c>
      <c r="AN365" s="72">
        <f>(SUMIFS('Banco de Indicadores Mun. (2)'!K:K,'Banco de Indicadores Mun. (2)'!B:B,'Banco de Indicadores - Mun. (1)'!B365,'Banco de Indicadores Mun. (2)'!A:A,'Banco de Indicadores - Mun. (1)'!A365) / VLOOKUP(D365,'Dados Base'!$B:$K,10,FALSE)) * 100</f>
        <v>12.200736842105261</v>
      </c>
      <c r="AO365" s="21">
        <v>0</v>
      </c>
      <c r="AP365" s="125">
        <v>0</v>
      </c>
      <c r="AQ365" s="143">
        <v>0</v>
      </c>
      <c r="AR365" s="21">
        <v>8.9</v>
      </c>
      <c r="AS365" s="37">
        <v>100</v>
      </c>
      <c r="AT365" s="37">
        <v>100</v>
      </c>
      <c r="AU365" s="37">
        <v>81</v>
      </c>
      <c r="AV365" s="20">
        <v>10</v>
      </c>
      <c r="AW365" s="21">
        <v>0</v>
      </c>
      <c r="AX365" s="21">
        <v>0</v>
      </c>
      <c r="AY365" s="21"/>
    </row>
    <row r="366" spans="1:51" ht="15" x14ac:dyDescent="0.25">
      <c r="A366" s="144">
        <v>2017</v>
      </c>
      <c r="B366" s="77" t="s">
        <v>366</v>
      </c>
      <c r="C366" s="78">
        <v>2</v>
      </c>
      <c r="D366" s="77">
        <v>3532306</v>
      </c>
      <c r="E366" s="78">
        <v>35323062</v>
      </c>
      <c r="F366" s="78" t="str">
        <f t="shared" si="11"/>
        <v>353230622017</v>
      </c>
      <c r="G366" s="79">
        <v>-0.12623147295575121</v>
      </c>
      <c r="H366" s="80">
        <f t="shared" si="10"/>
        <v>6687</v>
      </c>
      <c r="I366" s="81">
        <v>2825</v>
      </c>
      <c r="J366" s="82">
        <v>3862</v>
      </c>
      <c r="K366" s="83">
        <f>(H366)/VLOOKUP(D366,'Dados Base'!$B:$K,6,FALSE)</f>
        <v>8.0313712302278368</v>
      </c>
      <c r="L366" s="84">
        <v>42.25</v>
      </c>
      <c r="M366" s="85" t="s">
        <v>702</v>
      </c>
      <c r="N366" s="86">
        <v>0.65500000000000003</v>
      </c>
      <c r="O366" s="87" t="s">
        <v>691</v>
      </c>
      <c r="P366" s="87" t="s">
        <v>691</v>
      </c>
      <c r="Q366" s="87" t="s">
        <v>691</v>
      </c>
      <c r="R366" s="87" t="s">
        <v>691</v>
      </c>
      <c r="S366" s="87" t="s">
        <v>691</v>
      </c>
      <c r="T366" s="87" t="s">
        <v>691</v>
      </c>
      <c r="U366" s="87" t="s">
        <v>691</v>
      </c>
      <c r="V366" s="87" t="s">
        <v>691</v>
      </c>
      <c r="W366" s="87" t="s">
        <v>691</v>
      </c>
      <c r="X366" s="21"/>
      <c r="Y366" s="21">
        <v>1.97</v>
      </c>
      <c r="Z366" s="10">
        <v>57.740040000000008</v>
      </c>
      <c r="AA366" s="10">
        <v>94.539959999999994</v>
      </c>
      <c r="AB366" s="21">
        <v>1</v>
      </c>
      <c r="AC366" s="21">
        <v>0</v>
      </c>
      <c r="AD366" s="153">
        <f>VLOOKUP(D366,'Dados Base'!$B:$K,9,FALSE)*31536000/VLOOKUP($F366,F:H,MATCH(H365,F365:AF365,0),FALSE)</f>
        <v>58855.881561238224</v>
      </c>
      <c r="AE366" s="153">
        <f>VLOOKUP(D366,'Dados Base'!$B:$K,10,FALSE)*31536000/VLOOKUP($F366,F:H,MATCH(H365,F365:AF365,0),FALSE)</f>
        <v>5942.1803499327089</v>
      </c>
      <c r="AF366" s="21"/>
      <c r="AG366" s="21"/>
      <c r="AH366" s="21"/>
      <c r="AI366" s="21"/>
      <c r="AJ366" s="21"/>
      <c r="AK366" s="72">
        <f>(SUMIFS('Banco de Indicadores Mun. (2)'!I:I,'Banco de Indicadores Mun. (2)'!B:B,'Banco de Indicadores - Mun. (1)'!B366,'Banco de Indicadores Mun. (2)'!A:A,'Banco de Indicadores - Mun. (1)'!A366) / VLOOKUP(D366,'Dados Base'!$B:$K,8,FALSE)) * 100</f>
        <v>0.35688148148148147</v>
      </c>
      <c r="AL366" s="72">
        <f>(SUMIFS('Banco de Indicadores Mun. (2)'!I:I,'Banco de Indicadores Mun. (2)'!B:B,'Banco de Indicadores - Mun. (1)'!B366,'Banco de Indicadores Mun. (2)'!A:A,'Banco de Indicadores - Mun. (1)'!A366) / VLOOKUP(D366,'Dados Base'!$B:$K,9,FALSE)) * 100</f>
        <v>0.15441987179487179</v>
      </c>
      <c r="AM366" s="72">
        <f>(SUMIFS('Banco de Indicadores Mun. (2)'!J:J,'Banco de Indicadores Mun. (2)'!B:B,'Banco de Indicadores - Mun. (1)'!B366,'Banco de Indicadores Mun. (2)'!A:A,'Banco de Indicadores - Mun. (1)'!A366) / VLOOKUP(D366,'Dados Base'!$B:$K,7,FALSE)) * 100</f>
        <v>0.45110144927536233</v>
      </c>
      <c r="AN366" s="72">
        <f>(SUMIFS('Banco de Indicadores Mun. (2)'!K:K,'Banco de Indicadores Mun. (2)'!B:B,'Banco de Indicadores - Mun. (1)'!B366,'Banco de Indicadores Mun. (2)'!A:A,'Banco de Indicadores - Mun. (1)'!A366) / VLOOKUP(D366,'Dados Base'!$B:$K,10,FALSE)) * 100</f>
        <v>4.7301587301587275E-2</v>
      </c>
      <c r="AO366" s="21">
        <v>0</v>
      </c>
      <c r="AP366" s="125">
        <v>0</v>
      </c>
      <c r="AQ366" s="143">
        <v>0</v>
      </c>
      <c r="AR366" s="21">
        <v>10</v>
      </c>
      <c r="AS366" s="37">
        <v>96</v>
      </c>
      <c r="AT366" s="37">
        <v>48.000000000000007</v>
      </c>
      <c r="AU366" s="37">
        <v>37.917021276595747</v>
      </c>
      <c r="AV366" s="20">
        <v>4.6547999999999998</v>
      </c>
      <c r="AW366" s="21">
        <v>0</v>
      </c>
      <c r="AX366" s="21">
        <v>0</v>
      </c>
      <c r="AY366" s="21"/>
    </row>
    <row r="367" spans="1:51" ht="15" x14ac:dyDescent="0.25">
      <c r="A367" s="144">
        <v>2017</v>
      </c>
      <c r="B367" s="77" t="s">
        <v>367</v>
      </c>
      <c r="C367" s="78">
        <v>5</v>
      </c>
      <c r="D367" s="77">
        <v>3532405</v>
      </c>
      <c r="E367" s="78">
        <v>35324055</v>
      </c>
      <c r="F367" s="78" t="str">
        <f t="shared" si="11"/>
        <v>353240552017</v>
      </c>
      <c r="G367" s="79">
        <v>1.1915310578266114</v>
      </c>
      <c r="H367" s="80">
        <f t="shared" si="10"/>
        <v>17842</v>
      </c>
      <c r="I367" s="81">
        <v>16952</v>
      </c>
      <c r="J367" s="82">
        <v>890</v>
      </c>
      <c r="K367" s="83">
        <f>(H367)/VLOOKUP(D367,'Dados Base'!$B:$K,6,FALSE)</f>
        <v>54.639554112819255</v>
      </c>
      <c r="L367" s="84">
        <v>95.01</v>
      </c>
      <c r="M367" s="85" t="s">
        <v>702</v>
      </c>
      <c r="N367" s="86">
        <v>0.67800000000000005</v>
      </c>
      <c r="O367" s="87" t="s">
        <v>691</v>
      </c>
      <c r="P367" s="87" t="s">
        <v>691</v>
      </c>
      <c r="Q367" s="87" t="s">
        <v>691</v>
      </c>
      <c r="R367" s="87" t="s">
        <v>691</v>
      </c>
      <c r="S367" s="87" t="s">
        <v>691</v>
      </c>
      <c r="T367" s="87" t="s">
        <v>691</v>
      </c>
      <c r="U367" s="87" t="s">
        <v>691</v>
      </c>
      <c r="V367" s="87" t="s">
        <v>691</v>
      </c>
      <c r="W367" s="87" t="s">
        <v>691</v>
      </c>
      <c r="X367" s="21"/>
      <c r="Y367" s="21">
        <v>10.75</v>
      </c>
      <c r="Z367" s="10">
        <v>101.22594839999999</v>
      </c>
      <c r="AA367" s="10">
        <v>728.1060516</v>
      </c>
      <c r="AB367" s="21">
        <v>1</v>
      </c>
      <c r="AC367" s="21">
        <v>0</v>
      </c>
      <c r="AD367" s="153">
        <f>VLOOKUP(D367,'Dados Base'!$B:$K,9,FALSE)*31536000/VLOOKUP($F367,F:H,MATCH(H366,F366:AF366,0),FALSE)</f>
        <v>7317.5114897433014</v>
      </c>
      <c r="AE367" s="153">
        <f>VLOOKUP(D367,'Dados Base'!$B:$K,10,FALSE)*31536000/VLOOKUP($F367,F:H,MATCH(H366,F366:AF366,0),FALSE)</f>
        <v>972.13316892725027</v>
      </c>
      <c r="AF367" s="21"/>
      <c r="AG367" s="21"/>
      <c r="AH367" s="21"/>
      <c r="AI367" s="21"/>
      <c r="AJ367" s="21"/>
      <c r="AK367" s="72">
        <f>(SUMIFS('Banco de Indicadores Mun. (2)'!I:I,'Banco de Indicadores Mun. (2)'!B:B,'Banco de Indicadores - Mun. (1)'!B367,'Banco de Indicadores Mun. (2)'!A:A,'Banco de Indicadores - Mun. (1)'!A367) / VLOOKUP(D367,'Dados Base'!$B:$K,8,FALSE)) * 100</f>
        <v>1980.4586050955415</v>
      </c>
      <c r="AL367" s="72">
        <f>(SUMIFS('Banco de Indicadores Mun. (2)'!I:I,'Banco de Indicadores Mun. (2)'!B:B,'Banco de Indicadores - Mun. (1)'!B367,'Banco de Indicadores Mun. (2)'!A:A,'Banco de Indicadores - Mun. (1)'!A367) / VLOOKUP(D367,'Dados Base'!$B:$K,9,FALSE)) * 100</f>
        <v>751.04348067632861</v>
      </c>
      <c r="AM367" s="72">
        <f>(SUMIFS('Banco de Indicadores Mun. (2)'!J:J,'Banco de Indicadores Mun. (2)'!B:B,'Banco de Indicadores - Mun. (1)'!B367,'Banco de Indicadores Mun. (2)'!A:A,'Banco de Indicadores - Mun. (1)'!A367) / VLOOKUP(D367,'Dados Base'!$B:$K,7,FALSE)) * 100</f>
        <v>3046.815303921569</v>
      </c>
      <c r="AN367" s="72">
        <f>(SUMIFS('Banco de Indicadores Mun. (2)'!K:K,'Banco de Indicadores Mun. (2)'!B:B,'Banco de Indicadores - Mun. (1)'!B367,'Banco de Indicadores Mun. (2)'!A:A,'Banco de Indicadores - Mun. (1)'!A367) / VLOOKUP(D367,'Dados Base'!$B:$K,10,FALSE)) * 100</f>
        <v>2.8516363636363642</v>
      </c>
      <c r="AO367" s="21">
        <v>0</v>
      </c>
      <c r="AP367" s="125">
        <v>0</v>
      </c>
      <c r="AQ367" s="143">
        <v>0</v>
      </c>
      <c r="AR367" s="21">
        <v>9.8000000000000007</v>
      </c>
      <c r="AS367" s="37">
        <v>13.87</v>
      </c>
      <c r="AT367" s="37">
        <v>13.87</v>
      </c>
      <c r="AU367" s="37">
        <v>12.205720796978767</v>
      </c>
      <c r="AV367" s="20">
        <v>3.001414</v>
      </c>
      <c r="AW367" s="21">
        <v>0</v>
      </c>
      <c r="AX367" s="21">
        <v>0</v>
      </c>
      <c r="AY367" s="21"/>
    </row>
    <row r="368" spans="1:51" ht="15" x14ac:dyDescent="0.25">
      <c r="A368" s="144">
        <v>2017</v>
      </c>
      <c r="B368" s="77" t="s">
        <v>368</v>
      </c>
      <c r="C368" s="78">
        <v>18</v>
      </c>
      <c r="D368" s="77">
        <v>3532504</v>
      </c>
      <c r="E368" s="78">
        <v>353250418</v>
      </c>
      <c r="F368" s="78" t="str">
        <f t="shared" si="11"/>
        <v>3532504182017</v>
      </c>
      <c r="G368" s="79">
        <v>-0.18932394352138004</v>
      </c>
      <c r="H368" s="80">
        <f t="shared" si="10"/>
        <v>8677</v>
      </c>
      <c r="I368" s="81">
        <v>7948</v>
      </c>
      <c r="J368" s="82">
        <v>729</v>
      </c>
      <c r="K368" s="83">
        <f>(H368)/VLOOKUP(D368,'Dados Base'!$B:$K,6,FALSE)</f>
        <v>37.378306194537778</v>
      </c>
      <c r="L368" s="84">
        <v>91.6</v>
      </c>
      <c r="M368" s="85" t="s">
        <v>702</v>
      </c>
      <c r="N368" s="86">
        <v>0.754</v>
      </c>
      <c r="O368" s="87" t="s">
        <v>691</v>
      </c>
      <c r="P368" s="87" t="s">
        <v>691</v>
      </c>
      <c r="Q368" s="87" t="s">
        <v>691</v>
      </c>
      <c r="R368" s="87" t="s">
        <v>691</v>
      </c>
      <c r="S368" s="87" t="s">
        <v>691</v>
      </c>
      <c r="T368" s="87" t="s">
        <v>691</v>
      </c>
      <c r="U368" s="87" t="s">
        <v>691</v>
      </c>
      <c r="V368" s="87" t="s">
        <v>691</v>
      </c>
      <c r="W368" s="87" t="s">
        <v>691</v>
      </c>
      <c r="X368" s="21"/>
      <c r="Y368" s="21">
        <v>5.68</v>
      </c>
      <c r="Z368" s="10">
        <v>283.2921</v>
      </c>
      <c r="AA368" s="10">
        <v>155.24190000000002</v>
      </c>
      <c r="AB368" s="21">
        <v>2</v>
      </c>
      <c r="AC368" s="21">
        <v>0</v>
      </c>
      <c r="AD368" s="153">
        <f>VLOOKUP(D368,'Dados Base'!$B:$K,9,FALSE)*31536000/VLOOKUP($F368,F:H,MATCH(H367,F367:AF367,0),FALSE)</f>
        <v>6396.6071222772844</v>
      </c>
      <c r="AE368" s="153">
        <f>VLOOKUP(D368,'Dados Base'!$B:$K,10,FALSE)*31536000/VLOOKUP($F368,F:H,MATCH(H367,F367:AF367,0),FALSE)</f>
        <v>545.16537973954121</v>
      </c>
      <c r="AF368" s="21"/>
      <c r="AG368" s="21"/>
      <c r="AH368" s="21"/>
      <c r="AI368" s="21"/>
      <c r="AJ368" s="21"/>
      <c r="AK368" s="72">
        <f>(SUMIFS('Banco de Indicadores Mun. (2)'!I:I,'Banco de Indicadores Mun. (2)'!B:B,'Banco de Indicadores - Mun. (1)'!B368,'Banco de Indicadores Mun. (2)'!A:A,'Banco de Indicadores - Mun. (1)'!A368) / VLOOKUP(D368,'Dados Base'!$B:$K,8,FALSE)) * 100</f>
        <v>4.0839666666666679</v>
      </c>
      <c r="AL368" s="72">
        <f>(SUMIFS('Banco de Indicadores Mun. (2)'!I:I,'Banco de Indicadores Mun. (2)'!B:B,'Banco de Indicadores - Mun. (1)'!B368,'Banco de Indicadores Mun. (2)'!A:A,'Banco de Indicadores - Mun. (1)'!A368) / VLOOKUP(D368,'Dados Base'!$B:$K,9,FALSE)) * 100</f>
        <v>1.3922613636363639</v>
      </c>
      <c r="AM368" s="72">
        <f>(SUMIFS('Banco de Indicadores Mun. (2)'!J:J,'Banco de Indicadores Mun. (2)'!B:B,'Banco de Indicadores - Mun. (1)'!B368,'Banco de Indicadores Mun. (2)'!A:A,'Banco de Indicadores - Mun. (1)'!A368) / VLOOKUP(D368,'Dados Base'!$B:$K,7,FALSE)) * 100</f>
        <v>3.6831111111111112</v>
      </c>
      <c r="AN368" s="72">
        <f>(SUMIFS('Banco de Indicadores Mun. (2)'!K:K,'Banco de Indicadores Mun. (2)'!B:B,'Banco de Indicadores - Mun. (1)'!B368,'Banco de Indicadores Mun. (2)'!A:A,'Banco de Indicadores - Mun. (1)'!A368) / VLOOKUP(D368,'Dados Base'!$B:$K,10,FALSE)) * 100</f>
        <v>5.2865333333333364</v>
      </c>
      <c r="AO368" s="21">
        <v>0</v>
      </c>
      <c r="AP368" s="125">
        <v>0</v>
      </c>
      <c r="AQ368" s="143">
        <v>0</v>
      </c>
      <c r="AR368" s="21">
        <v>10</v>
      </c>
      <c r="AS368" s="37">
        <v>95</v>
      </c>
      <c r="AT368" s="37">
        <v>95</v>
      </c>
      <c r="AU368" s="37">
        <v>64.599802979928569</v>
      </c>
      <c r="AV368" s="20">
        <v>7.3240000000000007</v>
      </c>
      <c r="AW368" s="21">
        <v>1</v>
      </c>
      <c r="AX368" s="21">
        <v>0</v>
      </c>
      <c r="AY368" s="21"/>
    </row>
    <row r="369" spans="1:51" ht="15" x14ac:dyDescent="0.25">
      <c r="A369" s="144">
        <v>2017</v>
      </c>
      <c r="B369" s="77" t="s">
        <v>369</v>
      </c>
      <c r="C369" s="78">
        <v>18</v>
      </c>
      <c r="D369" s="77">
        <v>3532603</v>
      </c>
      <c r="E369" s="78">
        <v>353260318</v>
      </c>
      <c r="F369" s="78" t="str">
        <f t="shared" si="11"/>
        <v>3532603182017</v>
      </c>
      <c r="G369" s="79">
        <v>0.20621211922591254</v>
      </c>
      <c r="H369" s="80">
        <f t="shared" si="10"/>
        <v>10790</v>
      </c>
      <c r="I369" s="81">
        <v>8974</v>
      </c>
      <c r="J369" s="82">
        <v>1816</v>
      </c>
      <c r="K369" s="83">
        <f>(H369)/VLOOKUP(D369,'Dados Base'!$B:$K,6,FALSE)</f>
        <v>24.667367747245208</v>
      </c>
      <c r="L369" s="84">
        <v>83.17</v>
      </c>
      <c r="M369" s="85" t="s">
        <v>702</v>
      </c>
      <c r="N369" s="86">
        <v>0.751</v>
      </c>
      <c r="O369" s="87" t="s">
        <v>691</v>
      </c>
      <c r="P369" s="87" t="s">
        <v>691</v>
      </c>
      <c r="Q369" s="87" t="s">
        <v>691</v>
      </c>
      <c r="R369" s="87" t="s">
        <v>691</v>
      </c>
      <c r="S369" s="87" t="s">
        <v>691</v>
      </c>
      <c r="T369" s="87" t="s">
        <v>691</v>
      </c>
      <c r="U369" s="87" t="s">
        <v>691</v>
      </c>
      <c r="V369" s="87" t="s">
        <v>691</v>
      </c>
      <c r="W369" s="87" t="s">
        <v>691</v>
      </c>
      <c r="X369" s="21"/>
      <c r="Y369" s="21">
        <v>6.46</v>
      </c>
      <c r="Z369" s="10">
        <v>450.91728000000001</v>
      </c>
      <c r="AA369" s="10">
        <v>47.664720000000003</v>
      </c>
      <c r="AB369" s="21">
        <v>1</v>
      </c>
      <c r="AC369" s="21">
        <v>0</v>
      </c>
      <c r="AD369" s="153">
        <f>VLOOKUP(D369,'Dados Base'!$B:$K,9,FALSE)*31536000/VLOOKUP($F369,F:H,MATCH(H368,F368:AF368,0),FALSE)</f>
        <v>9469.56811862836</v>
      </c>
      <c r="AE369" s="153">
        <f>VLOOKUP(D369,'Dados Base'!$B:$K,10,FALSE)*31536000/VLOOKUP($F369,F:H,MATCH(H368,F368:AF368,0),FALSE)</f>
        <v>759.90361445783128</v>
      </c>
      <c r="AF369" s="21"/>
      <c r="AG369" s="21"/>
      <c r="AH369" s="21"/>
      <c r="AI369" s="21"/>
      <c r="AJ369" s="21"/>
      <c r="AK369" s="72">
        <f>(SUMIFS('Banco de Indicadores Mun. (2)'!I:I,'Banco de Indicadores Mun. (2)'!B:B,'Banco de Indicadores - Mun. (1)'!B369,'Banco de Indicadores Mun. (2)'!A:A,'Banco de Indicadores - Mun. (1)'!A369) / VLOOKUP(D369,'Dados Base'!$B:$K,8,FALSE)) * 100</f>
        <v>6.5095588235294128</v>
      </c>
      <c r="AL369" s="72">
        <f>(SUMIFS('Banco de Indicadores Mun. (2)'!I:I,'Banco de Indicadores Mun. (2)'!B:B,'Banco de Indicadores - Mun. (1)'!B369,'Banco de Indicadores Mun. (2)'!A:A,'Banco de Indicadores - Mun. (1)'!A369) / VLOOKUP(D369,'Dados Base'!$B:$K,9,FALSE)) * 100</f>
        <v>2.0493055555555562</v>
      </c>
      <c r="AM369" s="72">
        <f>(SUMIFS('Banco de Indicadores Mun. (2)'!J:J,'Banco de Indicadores Mun. (2)'!B:B,'Banco de Indicadores - Mun. (1)'!B369,'Banco de Indicadores Mun. (2)'!A:A,'Banco de Indicadores - Mun. (1)'!A369) / VLOOKUP(D369,'Dados Base'!$B:$K,7,FALSE)) * 100</f>
        <v>6.5315526315789478</v>
      </c>
      <c r="AN369" s="72">
        <f>(SUMIFS('Banco de Indicadores Mun. (2)'!K:K,'Banco de Indicadores Mun. (2)'!B:B,'Banco de Indicadores - Mun. (1)'!B369,'Banco de Indicadores Mun. (2)'!A:A,'Banco de Indicadores - Mun. (1)'!A369) / VLOOKUP(D369,'Dados Base'!$B:$K,10,FALSE)) * 100</f>
        <v>6.445269230769231</v>
      </c>
      <c r="AO369" s="21">
        <v>0</v>
      </c>
      <c r="AP369" s="125">
        <v>0</v>
      </c>
      <c r="AQ369" s="143">
        <v>0</v>
      </c>
      <c r="AR369" s="21">
        <v>10</v>
      </c>
      <c r="AS369" s="37">
        <v>100</v>
      </c>
      <c r="AT369" s="37">
        <v>100</v>
      </c>
      <c r="AU369" s="37">
        <v>90.439943680277267</v>
      </c>
      <c r="AV369" s="20">
        <v>10</v>
      </c>
      <c r="AW369" s="21">
        <v>0</v>
      </c>
      <c r="AX369" s="21">
        <v>0</v>
      </c>
      <c r="AY369" s="21"/>
    </row>
    <row r="370" spans="1:51" ht="15" x14ac:dyDescent="0.25">
      <c r="A370" s="144">
        <v>2017</v>
      </c>
      <c r="B370" s="77" t="s">
        <v>370</v>
      </c>
      <c r="C370" s="78">
        <v>19</v>
      </c>
      <c r="D370" s="77">
        <v>3532702</v>
      </c>
      <c r="E370" s="78">
        <v>353270219</v>
      </c>
      <c r="F370" s="78" t="str">
        <f t="shared" si="11"/>
        <v>3532702192017</v>
      </c>
      <c r="G370" s="79">
        <v>1.9587032221234368</v>
      </c>
      <c r="H370" s="80">
        <f t="shared" si="10"/>
        <v>4781</v>
      </c>
      <c r="I370" s="81">
        <v>4316</v>
      </c>
      <c r="J370" s="82">
        <v>465</v>
      </c>
      <c r="K370" s="83">
        <f>(H370)/VLOOKUP(D370,'Dados Base'!$B:$K,6,FALSE)</f>
        <v>34.632379572618611</v>
      </c>
      <c r="L370" s="84">
        <v>90.27</v>
      </c>
      <c r="M370" s="85" t="s">
        <v>702</v>
      </c>
      <c r="N370" s="86">
        <v>0.71299999999999997</v>
      </c>
      <c r="O370" s="87" t="s">
        <v>691</v>
      </c>
      <c r="P370" s="87" t="s">
        <v>691</v>
      </c>
      <c r="Q370" s="87" t="s">
        <v>691</v>
      </c>
      <c r="R370" s="87" t="s">
        <v>691</v>
      </c>
      <c r="S370" s="87" t="s">
        <v>691</v>
      </c>
      <c r="T370" s="87" t="s">
        <v>691</v>
      </c>
      <c r="U370" s="87" t="s">
        <v>691</v>
      </c>
      <c r="V370" s="87" t="s">
        <v>691</v>
      </c>
      <c r="W370" s="87" t="s">
        <v>691</v>
      </c>
      <c r="X370" s="21"/>
      <c r="Y370" s="21">
        <v>3.11</v>
      </c>
      <c r="Z370" s="10">
        <v>168.91085519999996</v>
      </c>
      <c r="AA370" s="10">
        <v>70.687144800000013</v>
      </c>
      <c r="AB370" s="21">
        <v>0</v>
      </c>
      <c r="AC370" s="21">
        <v>1</v>
      </c>
      <c r="AD370" s="153">
        <f>VLOOKUP(D370,'Dados Base'!$B:$K,9,FALSE)*31536000/VLOOKUP($F370,F:H,MATCH(H369,F369:AF369,0),FALSE)</f>
        <v>6728.0317925120271</v>
      </c>
      <c r="AE370" s="153">
        <f>VLOOKUP(D370,'Dados Base'!$B:$K,10,FALSE)*31536000/VLOOKUP($F370,F:H,MATCH(H369,F369:AF369,0),FALSE)</f>
        <v>527.68876804015906</v>
      </c>
      <c r="AF370" s="21"/>
      <c r="AG370" s="21"/>
      <c r="AH370" s="21"/>
      <c r="AI370" s="21"/>
      <c r="AJ370" s="21"/>
      <c r="AK370" s="72">
        <f>(SUMIFS('Banco de Indicadores Mun. (2)'!I:I,'Banco de Indicadores Mun. (2)'!B:B,'Banco de Indicadores - Mun. (1)'!B370,'Banco de Indicadores Mun. (2)'!A:A,'Banco de Indicadores - Mun. (1)'!A370) / VLOOKUP(D370,'Dados Base'!$B:$K,8,FALSE)) * 100</f>
        <v>3.3586562500000015</v>
      </c>
      <c r="AL370" s="72">
        <f>(SUMIFS('Banco de Indicadores Mun. (2)'!I:I,'Banco de Indicadores Mun. (2)'!B:B,'Banco de Indicadores - Mun. (1)'!B370,'Banco de Indicadores Mun. (2)'!A:A,'Banco de Indicadores - Mun. (1)'!A370) / VLOOKUP(D370,'Dados Base'!$B:$K,9,FALSE)) * 100</f>
        <v>1.0536960784313729</v>
      </c>
      <c r="AM370" s="72">
        <f>(SUMIFS('Banco de Indicadores Mun. (2)'!J:J,'Banco de Indicadores Mun. (2)'!B:B,'Banco de Indicadores - Mun. (1)'!B370,'Banco de Indicadores Mun. (2)'!A:A,'Banco de Indicadores - Mun. (1)'!A370) / VLOOKUP(D370,'Dados Base'!$B:$K,7,FALSE)) * 100</f>
        <v>0.35366666666666668</v>
      </c>
      <c r="AN370" s="72">
        <f>(SUMIFS('Banco de Indicadores Mun. (2)'!K:K,'Banco de Indicadores Mun. (2)'!B:B,'Banco de Indicadores - Mun. (1)'!B370,'Banco de Indicadores Mun. (2)'!A:A,'Banco de Indicadores - Mun. (1)'!A370) / VLOOKUP(D370,'Dados Base'!$B:$K,10,FALSE)) * 100</f>
        <v>12.373625000000002</v>
      </c>
      <c r="AO370" s="21">
        <v>0</v>
      </c>
      <c r="AP370" s="125">
        <v>0</v>
      </c>
      <c r="AQ370" s="143">
        <v>0</v>
      </c>
      <c r="AR370" s="21">
        <v>7.4</v>
      </c>
      <c r="AS370" s="37">
        <v>89.24</v>
      </c>
      <c r="AT370" s="37">
        <v>89.24</v>
      </c>
      <c r="AU370" s="37">
        <v>70.497606490872201</v>
      </c>
      <c r="AV370" s="20">
        <v>7.6210739999999992</v>
      </c>
      <c r="AW370" s="21">
        <v>0</v>
      </c>
      <c r="AX370" s="21">
        <v>1</v>
      </c>
      <c r="AY370" s="21"/>
    </row>
    <row r="371" spans="1:51" ht="15" x14ac:dyDescent="0.25">
      <c r="A371" s="144">
        <v>2017</v>
      </c>
      <c r="B371" s="77" t="s">
        <v>371</v>
      </c>
      <c r="C371" s="78">
        <v>16</v>
      </c>
      <c r="D371" s="77">
        <v>3532801</v>
      </c>
      <c r="E371" s="78">
        <v>353280116</v>
      </c>
      <c r="F371" s="78" t="str">
        <f t="shared" si="11"/>
        <v>3532801162017</v>
      </c>
      <c r="G371" s="79">
        <v>1.2798068261547835</v>
      </c>
      <c r="H371" s="80">
        <f t="shared" si="10"/>
        <v>6289</v>
      </c>
      <c r="I371" s="81">
        <v>5423</v>
      </c>
      <c r="J371" s="82">
        <v>866</v>
      </c>
      <c r="K371" s="83">
        <f>(H371)/VLOOKUP(D371,'Dados Base'!$B:$K,6,FALSE)</f>
        <v>28.87113804342836</v>
      </c>
      <c r="L371" s="84">
        <v>86.23</v>
      </c>
      <c r="M371" s="85" t="s">
        <v>702</v>
      </c>
      <c r="N371" s="86">
        <v>0.73799999999999999</v>
      </c>
      <c r="O371" s="87" t="s">
        <v>691</v>
      </c>
      <c r="P371" s="87" t="s">
        <v>691</v>
      </c>
      <c r="Q371" s="87" t="s">
        <v>691</v>
      </c>
      <c r="R371" s="87" t="s">
        <v>691</v>
      </c>
      <c r="S371" s="87" t="s">
        <v>691</v>
      </c>
      <c r="T371" s="87" t="s">
        <v>691</v>
      </c>
      <c r="U371" s="87" t="s">
        <v>691</v>
      </c>
      <c r="V371" s="87" t="s">
        <v>691</v>
      </c>
      <c r="W371" s="87" t="s">
        <v>691</v>
      </c>
      <c r="X371" s="21"/>
      <c r="Y371" s="21">
        <v>3.91</v>
      </c>
      <c r="Z371" s="10">
        <v>228.96216000000001</v>
      </c>
      <c r="AA371" s="10">
        <v>72.303840000000008</v>
      </c>
      <c r="AB371" s="21">
        <v>1</v>
      </c>
      <c r="AC371" s="21">
        <v>0</v>
      </c>
      <c r="AD371" s="153">
        <f>VLOOKUP(D371,'Dados Base'!$B:$K,9,FALSE)*31536000/VLOOKUP($F371,F:H,MATCH(H370,F370:AF370,0),FALSE)</f>
        <v>8123.4409286055015</v>
      </c>
      <c r="AE371" s="153">
        <f>VLOOKUP(D371,'Dados Base'!$B:$K,10,FALSE)*31536000/VLOOKUP($F371,F:H,MATCH(H370,F370:AF370,0),FALSE)</f>
        <v>752.17045635236138</v>
      </c>
      <c r="AF371" s="21"/>
      <c r="AG371" s="21"/>
      <c r="AH371" s="21"/>
      <c r="AI371" s="21"/>
      <c r="AJ371" s="21"/>
      <c r="AK371" s="72">
        <f>(SUMIFS('Banco de Indicadores Mun. (2)'!I:I,'Banco de Indicadores Mun. (2)'!B:B,'Banco de Indicadores - Mun. (1)'!B371,'Banco de Indicadores Mun. (2)'!A:A,'Banco de Indicadores - Mun. (1)'!A371) / VLOOKUP(D371,'Dados Base'!$B:$K,8,FALSE)) * 100</f>
        <v>16.978787878787877</v>
      </c>
      <c r="AL371" s="72">
        <f>(SUMIFS('Banco de Indicadores Mun. (2)'!I:I,'Banco de Indicadores Mun. (2)'!B:B,'Banco de Indicadores - Mun. (1)'!B371,'Banco de Indicadores Mun. (2)'!A:A,'Banco de Indicadores - Mun. (1)'!A371) / VLOOKUP(D371,'Dados Base'!$B:$K,9,FALSE)) * 100</f>
        <v>6.917283950617283</v>
      </c>
      <c r="AM371" s="72">
        <f>(SUMIFS('Banco de Indicadores Mun. (2)'!J:J,'Banco de Indicadores Mun. (2)'!B:B,'Banco de Indicadores - Mun. (1)'!B371,'Banco de Indicadores Mun. (2)'!A:A,'Banco de Indicadores - Mun. (1)'!A371) / VLOOKUP(D371,'Dados Base'!$B:$K,7,FALSE)) * 100</f>
        <v>9.2293725490196081</v>
      </c>
      <c r="AN371" s="72">
        <f>(SUMIFS('Banco de Indicadores Mun. (2)'!K:K,'Banco de Indicadores Mun. (2)'!B:B,'Banco de Indicadores - Mun. (1)'!B371,'Banco de Indicadores Mun. (2)'!A:A,'Banco de Indicadores - Mun. (1)'!A371) / VLOOKUP(D371,'Dados Base'!$B:$K,10,FALSE)) * 100</f>
        <v>43.326799999999984</v>
      </c>
      <c r="AO371" s="21">
        <v>0</v>
      </c>
      <c r="AP371" s="125">
        <v>0</v>
      </c>
      <c r="AQ371" s="143">
        <v>0</v>
      </c>
      <c r="AR371" s="21">
        <v>10</v>
      </c>
      <c r="AS371" s="37">
        <v>100</v>
      </c>
      <c r="AT371" s="37">
        <v>100</v>
      </c>
      <c r="AU371" s="37">
        <v>76</v>
      </c>
      <c r="AV371" s="20">
        <v>8.14</v>
      </c>
      <c r="AW371" s="21">
        <v>1</v>
      </c>
      <c r="AX371" s="21">
        <v>0</v>
      </c>
      <c r="AY371" s="21"/>
    </row>
    <row r="372" spans="1:51" ht="15" x14ac:dyDescent="0.25">
      <c r="A372" s="144">
        <v>2017</v>
      </c>
      <c r="B372" s="77" t="s">
        <v>372</v>
      </c>
      <c r="C372" s="78">
        <v>14</v>
      </c>
      <c r="D372" s="77">
        <v>3532827</v>
      </c>
      <c r="E372" s="78">
        <v>353282714</v>
      </c>
      <c r="F372" s="78" t="str">
        <f t="shared" si="11"/>
        <v>3532827142017</v>
      </c>
      <c r="G372" s="79">
        <v>1.2453579937084402</v>
      </c>
      <c r="H372" s="80">
        <f t="shared" si="10"/>
        <v>9303</v>
      </c>
      <c r="I372" s="81">
        <v>7087</v>
      </c>
      <c r="J372" s="82">
        <v>2216</v>
      </c>
      <c r="K372" s="83">
        <f>(H372)/VLOOKUP(D372,'Dados Base'!$B:$K,6,FALSE)</f>
        <v>24.142942412996653</v>
      </c>
      <c r="L372" s="84">
        <v>76.180000000000007</v>
      </c>
      <c r="M372" s="85" t="s">
        <v>702</v>
      </c>
      <c r="N372" s="86">
        <v>0.65100000000000002</v>
      </c>
      <c r="O372" s="87" t="s">
        <v>691</v>
      </c>
      <c r="P372" s="87" t="s">
        <v>691</v>
      </c>
      <c r="Q372" s="87" t="s">
        <v>691</v>
      </c>
      <c r="R372" s="87" t="s">
        <v>691</v>
      </c>
      <c r="S372" s="87" t="s">
        <v>691</v>
      </c>
      <c r="T372" s="87" t="s">
        <v>691</v>
      </c>
      <c r="U372" s="87" t="s">
        <v>691</v>
      </c>
      <c r="V372" s="87" t="s">
        <v>691</v>
      </c>
      <c r="W372" s="87" t="s">
        <v>691</v>
      </c>
      <c r="X372" s="21"/>
      <c r="Y372" s="21">
        <v>4.5</v>
      </c>
      <c r="Z372" s="10">
        <v>249.29688059999998</v>
      </c>
      <c r="AA372" s="10">
        <v>97.977119400000021</v>
      </c>
      <c r="AB372" s="21">
        <v>0</v>
      </c>
      <c r="AC372" s="21">
        <v>0</v>
      </c>
      <c r="AD372" s="153">
        <f>VLOOKUP(D372,'Dados Base'!$B:$K,9,FALSE)*31536000/VLOOKUP($F372,F:H,MATCH(H371,F371:AF371,0),FALSE)</f>
        <v>14678.155433731055</v>
      </c>
      <c r="AE372" s="153">
        <f>VLOOKUP(D372,'Dados Base'!$B:$K,10,FALSE)*31536000/VLOOKUP($F372,F:H,MATCH(H371,F371:AF371,0),FALSE)</f>
        <v>1728.8358594001934</v>
      </c>
      <c r="AF372" s="21"/>
      <c r="AG372" s="21"/>
      <c r="AH372" s="21"/>
      <c r="AI372" s="21"/>
      <c r="AJ372" s="21"/>
      <c r="AK372" s="72">
        <f>(SUMIFS('Banco de Indicadores Mun. (2)'!I:I,'Banco de Indicadores Mun. (2)'!B:B,'Banco de Indicadores - Mun. (1)'!B372,'Banco de Indicadores Mun. (2)'!A:A,'Banco de Indicadores - Mun. (1)'!A372) / VLOOKUP(D372,'Dados Base'!$B:$K,8,FALSE)) * 100</f>
        <v>25.24431443298969</v>
      </c>
      <c r="AL372" s="72">
        <f>(SUMIFS('Banco de Indicadores Mun. (2)'!I:I,'Banco de Indicadores Mun. (2)'!B:B,'Banco de Indicadores - Mun. (1)'!B372,'Banco de Indicadores Mun. (2)'!A:A,'Banco de Indicadores - Mun. (1)'!A372) / VLOOKUP(D372,'Dados Base'!$B:$K,9,FALSE)) * 100</f>
        <v>11.310385681293301</v>
      </c>
      <c r="AM372" s="72">
        <f>(SUMIFS('Banco de Indicadores Mun. (2)'!J:J,'Banco de Indicadores Mun. (2)'!B:B,'Banco de Indicadores - Mun. (1)'!B372,'Banco de Indicadores Mun. (2)'!A:A,'Banco de Indicadores - Mun. (1)'!A372) / VLOOKUP(D372,'Dados Base'!$B:$K,7,FALSE)) * 100</f>
        <v>34.231104895104892</v>
      </c>
      <c r="AN372" s="72">
        <f>(SUMIFS('Banco de Indicadores Mun. (2)'!K:K,'Banco de Indicadores Mun. (2)'!B:B,'Banco de Indicadores - Mun. (1)'!B372,'Banco de Indicadores Mun. (2)'!A:A,'Banco de Indicadores - Mun. (1)'!A372) / VLOOKUP(D372,'Dados Base'!$B:$K,10,FALSE)) * 100</f>
        <v>4.605882352941177E-2</v>
      </c>
      <c r="AO372" s="21">
        <v>0</v>
      </c>
      <c r="AP372" s="125">
        <v>0</v>
      </c>
      <c r="AQ372" s="143">
        <v>0</v>
      </c>
      <c r="AR372" s="21">
        <v>7.2</v>
      </c>
      <c r="AS372" s="37">
        <v>77.19</v>
      </c>
      <c r="AT372" s="37">
        <v>77.19</v>
      </c>
      <c r="AU372" s="37">
        <v>71.786796765666296</v>
      </c>
      <c r="AV372" s="20">
        <v>7.623985499999999</v>
      </c>
      <c r="AW372" s="21">
        <v>0</v>
      </c>
      <c r="AX372" s="21">
        <v>0</v>
      </c>
      <c r="AY372" s="21"/>
    </row>
    <row r="373" spans="1:51" ht="15" x14ac:dyDescent="0.25">
      <c r="A373" s="144">
        <v>2017</v>
      </c>
      <c r="B373" s="77" t="s">
        <v>373</v>
      </c>
      <c r="C373" s="78">
        <v>18</v>
      </c>
      <c r="D373" s="77">
        <v>3532843</v>
      </c>
      <c r="E373" s="78">
        <v>353284318</v>
      </c>
      <c r="F373" s="78" t="str">
        <f t="shared" si="11"/>
        <v>3532843182017</v>
      </c>
      <c r="G373" s="79">
        <v>-1.204569193043159</v>
      </c>
      <c r="H373" s="80">
        <f t="shared" si="10"/>
        <v>1987</v>
      </c>
      <c r="I373" s="81">
        <v>951</v>
      </c>
      <c r="J373" s="82">
        <v>1036</v>
      </c>
      <c r="K373" s="83">
        <f>(H373)/VLOOKUP(D373,'Dados Base'!$B:$K,6,FALSE)</f>
        <v>16.01257152067048</v>
      </c>
      <c r="L373" s="84">
        <v>47.86</v>
      </c>
      <c r="M373" s="85" t="s">
        <v>702</v>
      </c>
      <c r="N373" s="86">
        <v>0.71499999999999997</v>
      </c>
      <c r="O373" s="87" t="s">
        <v>691</v>
      </c>
      <c r="P373" s="87" t="s">
        <v>691</v>
      </c>
      <c r="Q373" s="87" t="s">
        <v>691</v>
      </c>
      <c r="R373" s="87" t="s">
        <v>691</v>
      </c>
      <c r="S373" s="87" t="s">
        <v>691</v>
      </c>
      <c r="T373" s="87" t="s">
        <v>691</v>
      </c>
      <c r="U373" s="87" t="s">
        <v>691</v>
      </c>
      <c r="V373" s="87" t="s">
        <v>691</v>
      </c>
      <c r="W373" s="87" t="s">
        <v>691</v>
      </c>
      <c r="X373" s="21"/>
      <c r="Y373" s="21">
        <v>0.57999999999999996</v>
      </c>
      <c r="Z373" s="10">
        <v>35.553600000000003</v>
      </c>
      <c r="AA373" s="10">
        <v>8.888399999999999</v>
      </c>
      <c r="AB373" s="21">
        <v>0</v>
      </c>
      <c r="AC373" s="21">
        <v>0</v>
      </c>
      <c r="AD373" s="153">
        <f>VLOOKUP(D373,'Dados Base'!$B:$K,9,FALSE)*31536000/VLOOKUP($F373,F:H,MATCH(H372,F372:AF372,0),FALSE)</f>
        <v>14760.181177654757</v>
      </c>
      <c r="AE373" s="153">
        <f>VLOOKUP(D373,'Dados Base'!$B:$K,10,FALSE)*31536000/VLOOKUP($F373,F:H,MATCH(H372,F372:AF372,0),FALSE)</f>
        <v>1110.981378963261</v>
      </c>
      <c r="AF373" s="21"/>
      <c r="AG373" s="21"/>
      <c r="AH373" s="21"/>
      <c r="AI373" s="21"/>
      <c r="AJ373" s="21"/>
      <c r="AK373" s="72">
        <f>(SUMIFS('Banco de Indicadores Mun. (2)'!I:I,'Banco de Indicadores Mun. (2)'!B:B,'Banco de Indicadores - Mun. (1)'!B373,'Banco de Indicadores Mun. (2)'!A:A,'Banco de Indicadores - Mun. (1)'!A373) / VLOOKUP(D373,'Dados Base'!$B:$K,8,FALSE)) * 100</f>
        <v>5.8728275862068973</v>
      </c>
      <c r="AL373" s="72">
        <f>(SUMIFS('Banco de Indicadores Mun. (2)'!I:I,'Banco de Indicadores Mun. (2)'!B:B,'Banco de Indicadores - Mun. (1)'!B373,'Banco de Indicadores Mun. (2)'!A:A,'Banco de Indicadores - Mun. (1)'!A373) / VLOOKUP(D373,'Dados Base'!$B:$K,9,FALSE)) * 100</f>
        <v>1.8313118279569891</v>
      </c>
      <c r="AM373" s="72">
        <f>(SUMIFS('Banco de Indicadores Mun. (2)'!J:J,'Banco de Indicadores Mun. (2)'!B:B,'Banco de Indicadores - Mun. (1)'!B373,'Banco de Indicadores Mun. (2)'!A:A,'Banco de Indicadores - Mun. (1)'!A373) / VLOOKUP(D373,'Dados Base'!$B:$K,7,FALSE)) * 100</f>
        <v>1.295590909090909</v>
      </c>
      <c r="AN373" s="72">
        <f>(SUMIFS('Banco de Indicadores Mun. (2)'!K:K,'Banco de Indicadores Mun. (2)'!B:B,'Banco de Indicadores - Mun. (1)'!B373,'Banco de Indicadores Mun. (2)'!A:A,'Banco de Indicadores - Mun. (1)'!A373) / VLOOKUP(D373,'Dados Base'!$B:$K,10,FALSE)) * 100</f>
        <v>20.258428571428578</v>
      </c>
      <c r="AO373" s="21">
        <v>0</v>
      </c>
      <c r="AP373" s="125">
        <v>0</v>
      </c>
      <c r="AQ373" s="143">
        <v>0</v>
      </c>
      <c r="AR373" s="21">
        <v>8.1999999999999993</v>
      </c>
      <c r="AS373" s="37">
        <v>100</v>
      </c>
      <c r="AT373" s="37">
        <v>100</v>
      </c>
      <c r="AU373" s="37">
        <v>80</v>
      </c>
      <c r="AV373" s="20">
        <v>10</v>
      </c>
      <c r="AW373" s="21">
        <v>0</v>
      </c>
      <c r="AX373" s="21">
        <v>0</v>
      </c>
      <c r="AY373" s="21"/>
    </row>
    <row r="374" spans="1:51" ht="15" x14ac:dyDescent="0.25">
      <c r="A374" s="144">
        <v>2017</v>
      </c>
      <c r="B374" s="77" t="s">
        <v>374</v>
      </c>
      <c r="C374" s="78">
        <v>19</v>
      </c>
      <c r="D374" s="77">
        <v>3532868</v>
      </c>
      <c r="E374" s="78">
        <v>353286819</v>
      </c>
      <c r="F374" s="78" t="str">
        <f t="shared" si="11"/>
        <v>3532868192017</v>
      </c>
      <c r="G374" s="79">
        <v>0.84559211139350055</v>
      </c>
      <c r="H374" s="80">
        <f t="shared" si="10"/>
        <v>1164</v>
      </c>
      <c r="I374" s="81">
        <v>888</v>
      </c>
      <c r="J374" s="82">
        <v>276</v>
      </c>
      <c r="K374" s="83">
        <f>(H374)/VLOOKUP(D374,'Dados Base'!$B:$K,6,FALSE)</f>
        <v>6.3329706202393901</v>
      </c>
      <c r="L374" s="84">
        <v>76.290000000000006</v>
      </c>
      <c r="M374" s="85" t="s">
        <v>702</v>
      </c>
      <c r="N374" s="86">
        <v>0.75600000000000001</v>
      </c>
      <c r="O374" s="87" t="s">
        <v>691</v>
      </c>
      <c r="P374" s="87" t="s">
        <v>691</v>
      </c>
      <c r="Q374" s="87" t="s">
        <v>691</v>
      </c>
      <c r="R374" s="87" t="s">
        <v>691</v>
      </c>
      <c r="S374" s="87" t="s">
        <v>691</v>
      </c>
      <c r="T374" s="87" t="s">
        <v>691</v>
      </c>
      <c r="U374" s="87" t="s">
        <v>691</v>
      </c>
      <c r="V374" s="87" t="s">
        <v>691</v>
      </c>
      <c r="W374" s="87" t="s">
        <v>691</v>
      </c>
      <c r="X374" s="21"/>
      <c r="Y374" s="21">
        <v>0.57999999999999996</v>
      </c>
      <c r="Z374" s="10">
        <v>17.311319999999998</v>
      </c>
      <c r="AA374" s="10">
        <v>27.07668</v>
      </c>
      <c r="AB374" s="21">
        <v>0</v>
      </c>
      <c r="AC374" s="21">
        <v>0</v>
      </c>
      <c r="AD374" s="153">
        <f>VLOOKUP(D374,'Dados Base'!$B:$K,9,FALSE)*31536000/VLOOKUP($F374,F:H,MATCH(H373,F373:AF373,0),FALSE)</f>
        <v>36846.18556701031</v>
      </c>
      <c r="AE374" s="153">
        <f>VLOOKUP(D374,'Dados Base'!$B:$K,10,FALSE)*31536000/VLOOKUP($F374,F:H,MATCH(H373,F373:AF373,0),FALSE)</f>
        <v>2980.2061855670099</v>
      </c>
      <c r="AF374" s="21"/>
      <c r="AG374" s="21"/>
      <c r="AH374" s="21"/>
      <c r="AI374" s="21"/>
      <c r="AJ374" s="21"/>
      <c r="AK374" s="72">
        <f>(SUMIFS('Banco de Indicadores Mun. (2)'!I:I,'Banco de Indicadores Mun. (2)'!B:B,'Banco de Indicadores - Mun. (1)'!B374,'Banco de Indicadores Mun. (2)'!A:A,'Banco de Indicadores - Mun. (1)'!A374) / VLOOKUP(D374,'Dados Base'!$B:$K,8,FALSE)) * 100</f>
        <v>0.59755813953488379</v>
      </c>
      <c r="AL374" s="72">
        <f>(SUMIFS('Banco de Indicadores Mun. (2)'!I:I,'Banco de Indicadores Mun. (2)'!B:B,'Banco de Indicadores - Mun. (1)'!B374,'Banco de Indicadores Mun. (2)'!A:A,'Banco de Indicadores - Mun. (1)'!A374) / VLOOKUP(D374,'Dados Base'!$B:$K,9,FALSE)) * 100</f>
        <v>0.18893382352941177</v>
      </c>
      <c r="AM374" s="72">
        <f>(SUMIFS('Banco de Indicadores Mun. (2)'!J:J,'Banco de Indicadores Mun. (2)'!B:B,'Banco de Indicadores - Mun. (1)'!B374,'Banco de Indicadores Mun. (2)'!A:A,'Banco de Indicadores - Mun. (1)'!A374) / VLOOKUP(D374,'Dados Base'!$B:$K,7,FALSE)) * 100</f>
        <v>0.7233750000000001</v>
      </c>
      <c r="AN374" s="72">
        <f>(SUMIFS('Banco de Indicadores Mun. (2)'!K:K,'Banco de Indicadores Mun. (2)'!B:B,'Banco de Indicadores - Mun. (1)'!B374,'Banco de Indicadores Mun. (2)'!A:A,'Banco de Indicadores - Mun. (1)'!A374) / VLOOKUP(D374,'Dados Base'!$B:$K,10,FALSE)) * 100</f>
        <v>0.23154545454545455</v>
      </c>
      <c r="AO374" s="21">
        <v>0</v>
      </c>
      <c r="AP374" s="125">
        <v>0</v>
      </c>
      <c r="AQ374" s="143">
        <v>0</v>
      </c>
      <c r="AR374" s="21">
        <v>7.9</v>
      </c>
      <c r="AS374" s="37">
        <v>100</v>
      </c>
      <c r="AT374" s="37">
        <v>100.00000000000003</v>
      </c>
      <c r="AU374" s="37">
        <v>38.999999999999993</v>
      </c>
      <c r="AV374" s="20">
        <v>5.7349999999999994</v>
      </c>
      <c r="AW374" s="21">
        <v>0</v>
      </c>
      <c r="AX374" s="21">
        <v>0</v>
      </c>
      <c r="AY374" s="21"/>
    </row>
    <row r="375" spans="1:51" ht="15" x14ac:dyDescent="0.25">
      <c r="A375" s="144">
        <v>2017</v>
      </c>
      <c r="B375" s="77" t="s">
        <v>375</v>
      </c>
      <c r="C375" s="78">
        <v>13</v>
      </c>
      <c r="D375" s="77">
        <v>3532900</v>
      </c>
      <c r="E375" s="78">
        <v>353290013</v>
      </c>
      <c r="F375" s="78" t="str">
        <f t="shared" si="11"/>
        <v>3532900132017</v>
      </c>
      <c r="G375" s="79">
        <v>1.7885832404153534</v>
      </c>
      <c r="H375" s="80">
        <f t="shared" si="10"/>
        <v>10323</v>
      </c>
      <c r="I375" s="81">
        <v>9746</v>
      </c>
      <c r="J375" s="82">
        <v>577</v>
      </c>
      <c r="K375" s="83">
        <f>(H375)/VLOOKUP(D375,'Dados Base'!$B:$K,6,FALSE)</f>
        <v>64.165837891596226</v>
      </c>
      <c r="L375" s="84">
        <v>94.41</v>
      </c>
      <c r="M375" s="85" t="s">
        <v>702</v>
      </c>
      <c r="N375" s="86">
        <v>0.76500000000000001</v>
      </c>
      <c r="O375" s="87" t="s">
        <v>691</v>
      </c>
      <c r="P375" s="87" t="s">
        <v>691</v>
      </c>
      <c r="Q375" s="87" t="s">
        <v>691</v>
      </c>
      <c r="R375" s="87" t="s">
        <v>691</v>
      </c>
      <c r="S375" s="87" t="s">
        <v>691</v>
      </c>
      <c r="T375" s="87" t="s">
        <v>691</v>
      </c>
      <c r="U375" s="87" t="s">
        <v>691</v>
      </c>
      <c r="V375" s="87" t="s">
        <v>691</v>
      </c>
      <c r="W375" s="87" t="s">
        <v>691</v>
      </c>
      <c r="X375" s="21"/>
      <c r="Y375" s="21">
        <v>6.98</v>
      </c>
      <c r="Z375" s="10">
        <v>387.78912000000003</v>
      </c>
      <c r="AA375" s="10">
        <v>150.80687999999998</v>
      </c>
      <c r="AB375" s="21">
        <v>0</v>
      </c>
      <c r="AC375" s="21">
        <v>0</v>
      </c>
      <c r="AD375" s="153">
        <f>VLOOKUP(D375,'Dados Base'!$B:$K,9,FALSE)*31536000/VLOOKUP($F375,F:H,MATCH(H374,F374:AF374,0),FALSE)</f>
        <v>4032.5021795989537</v>
      </c>
      <c r="AE375" s="153">
        <f>VLOOKUP(D375,'Dados Base'!$B:$K,10,FALSE)*31536000/VLOOKUP($F375,F:H,MATCH(H374,F374:AF374,0),FALSE)</f>
        <v>397.14036617262423</v>
      </c>
      <c r="AF375" s="21"/>
      <c r="AG375" s="21"/>
      <c r="AH375" s="21"/>
      <c r="AI375" s="21"/>
      <c r="AJ375" s="21"/>
      <c r="AK375" s="72">
        <f>(SUMIFS('Banco de Indicadores Mun. (2)'!I:I,'Banco de Indicadores Mun. (2)'!B:B,'Banco de Indicadores - Mun. (1)'!B375,'Banco de Indicadores Mun. (2)'!A:A,'Banco de Indicadores - Mun. (1)'!A375) / VLOOKUP(D375,'Dados Base'!$B:$K,8,FALSE)) * 100</f>
        <v>124.56473529411763</v>
      </c>
      <c r="AL375" s="72">
        <f>(SUMIFS('Banco de Indicadores Mun. (2)'!I:I,'Banco de Indicadores Mun. (2)'!B:B,'Banco de Indicadores - Mun. (1)'!B375,'Banco de Indicadores Mun. (2)'!A:A,'Banco de Indicadores - Mun. (1)'!A375) / VLOOKUP(D375,'Dados Base'!$B:$K,9,FALSE)) * 100</f>
        <v>64.169712121212115</v>
      </c>
      <c r="AM375" s="72">
        <f>(SUMIFS('Banco de Indicadores Mun. (2)'!J:J,'Banco de Indicadores Mun. (2)'!B:B,'Banco de Indicadores - Mun. (1)'!B375,'Banco de Indicadores Mun. (2)'!A:A,'Banco de Indicadores - Mun. (1)'!A375) / VLOOKUP(D375,'Dados Base'!$B:$K,7,FALSE)) * 100</f>
        <v>151.2084909090909</v>
      </c>
      <c r="AN375" s="72">
        <f>(SUMIFS('Banco de Indicadores Mun. (2)'!K:K,'Banco de Indicadores Mun. (2)'!B:B,'Banco de Indicadores - Mun. (1)'!B375,'Banco de Indicadores Mun. (2)'!A:A,'Banco de Indicadores - Mun. (1)'!A375) / VLOOKUP(D375,'Dados Base'!$B:$K,10,FALSE)) * 100</f>
        <v>11.841153846153846</v>
      </c>
      <c r="AO375" s="21">
        <v>0</v>
      </c>
      <c r="AP375" s="125">
        <v>0</v>
      </c>
      <c r="AQ375" s="143">
        <v>0</v>
      </c>
      <c r="AR375" s="21">
        <v>7.4</v>
      </c>
      <c r="AS375" s="37">
        <v>100</v>
      </c>
      <c r="AT375" s="37">
        <v>100</v>
      </c>
      <c r="AU375" s="37">
        <v>72</v>
      </c>
      <c r="AV375" s="20">
        <v>8.1800000000000015</v>
      </c>
      <c r="AW375" s="21">
        <v>0</v>
      </c>
      <c r="AX375" s="21">
        <v>0</v>
      </c>
      <c r="AY375" s="21"/>
    </row>
    <row r="376" spans="1:51" ht="15" x14ac:dyDescent="0.25">
      <c r="A376" s="144">
        <v>2017</v>
      </c>
      <c r="B376" s="77" t="s">
        <v>376</v>
      </c>
      <c r="C376" s="78">
        <v>15</v>
      </c>
      <c r="D376" s="77">
        <v>3533007</v>
      </c>
      <c r="E376" s="78">
        <v>353300715</v>
      </c>
      <c r="F376" s="78" t="str">
        <f t="shared" si="11"/>
        <v>3533007152017</v>
      </c>
      <c r="G376" s="79">
        <v>1.0064587457339291</v>
      </c>
      <c r="H376" s="80">
        <f t="shared" si="10"/>
        <v>20411</v>
      </c>
      <c r="I376" s="81">
        <v>19084</v>
      </c>
      <c r="J376" s="82">
        <v>1327</v>
      </c>
      <c r="K376" s="83">
        <f>(H376)/VLOOKUP(D376,'Dados Base'!$B:$K,6,FALSE)</f>
        <v>38.376640469296433</v>
      </c>
      <c r="L376" s="84">
        <v>93.5</v>
      </c>
      <c r="M376" s="85" t="s">
        <v>702</v>
      </c>
      <c r="N376" s="86">
        <v>0.73899999999999999</v>
      </c>
      <c r="O376" s="87" t="s">
        <v>691</v>
      </c>
      <c r="P376" s="87" t="s">
        <v>691</v>
      </c>
      <c r="Q376" s="87" t="s">
        <v>691</v>
      </c>
      <c r="R376" s="87" t="s">
        <v>691</v>
      </c>
      <c r="S376" s="87" t="s">
        <v>691</v>
      </c>
      <c r="T376" s="87" t="s">
        <v>691</v>
      </c>
      <c r="U376" s="87" t="s">
        <v>691</v>
      </c>
      <c r="V376" s="87" t="s">
        <v>691</v>
      </c>
      <c r="W376" s="87" t="s">
        <v>691</v>
      </c>
      <c r="X376" s="21"/>
      <c r="Y376" s="21">
        <v>13.67</v>
      </c>
      <c r="Z376" s="10">
        <v>886.24676340000008</v>
      </c>
      <c r="AA376" s="10">
        <v>168.21123659999998</v>
      </c>
      <c r="AB376" s="21">
        <v>2</v>
      </c>
      <c r="AC376" s="21">
        <v>0</v>
      </c>
      <c r="AD376" s="153">
        <f>VLOOKUP(D376,'Dados Base'!$B:$K,9,FALSE)*31536000/VLOOKUP($F376,F:H,MATCH(H375,F375:AF375,0),FALSE)</f>
        <v>6303.8008916760573</v>
      </c>
      <c r="AE376" s="153">
        <f>VLOOKUP(D376,'Dados Base'!$B:$K,10,FALSE)*31536000/VLOOKUP($F376,F:H,MATCH(H375,F375:AF375,0),FALSE)</f>
        <v>679.82166478859449</v>
      </c>
      <c r="AF376" s="21"/>
      <c r="AG376" s="21"/>
      <c r="AH376" s="21"/>
      <c r="AI376" s="21"/>
      <c r="AJ376" s="21"/>
      <c r="AK376" s="72">
        <f>(SUMIFS('Banco de Indicadores Mun. (2)'!I:I,'Banco de Indicadores Mun. (2)'!B:B,'Banco de Indicadores - Mun. (1)'!B376,'Banco de Indicadores Mun. (2)'!A:A,'Banco de Indicadores - Mun. (1)'!A376) / VLOOKUP(D376,'Dados Base'!$B:$K,8,FALSE)) * 100</f>
        <v>20.096244274809155</v>
      </c>
      <c r="AL376" s="72">
        <f>(SUMIFS('Banco de Indicadores Mun. (2)'!I:I,'Banco de Indicadores Mun. (2)'!B:B,'Banco de Indicadores - Mun. (1)'!B376,'Banco de Indicadores Mun. (2)'!A:A,'Banco de Indicadores - Mun. (1)'!A376) / VLOOKUP(D376,'Dados Base'!$B:$K,9,FALSE)) * 100</f>
        <v>6.4524705882352933</v>
      </c>
      <c r="AM376" s="72">
        <f>(SUMIFS('Banco de Indicadores Mun. (2)'!J:J,'Banco de Indicadores Mun. (2)'!B:B,'Banco de Indicadores - Mun. (1)'!B376,'Banco de Indicadores Mun. (2)'!A:A,'Banco de Indicadores - Mun. (1)'!A376) / VLOOKUP(D376,'Dados Base'!$B:$K,7,FALSE)) * 100</f>
        <v>25.453195402298846</v>
      </c>
      <c r="AN376" s="72">
        <f>(SUMIFS('Banco de Indicadores Mun. (2)'!K:K,'Banco de Indicadores Mun. (2)'!B:B,'Banco de Indicadores - Mun. (1)'!B376,'Banco de Indicadores Mun. (2)'!A:A,'Banco de Indicadores - Mun. (1)'!A376) / VLOOKUP(D376,'Dados Base'!$B:$K,10,FALSE)) * 100</f>
        <v>9.5040909090909071</v>
      </c>
      <c r="AO376" s="21">
        <v>0</v>
      </c>
      <c r="AP376" s="125">
        <v>0</v>
      </c>
      <c r="AQ376" s="143">
        <v>0</v>
      </c>
      <c r="AR376" s="21">
        <v>10</v>
      </c>
      <c r="AS376" s="37">
        <v>97.73</v>
      </c>
      <c r="AT376" s="37">
        <v>97.72999999999999</v>
      </c>
      <c r="AU376" s="37">
        <v>84.047611512265078</v>
      </c>
      <c r="AV376" s="20">
        <v>9.6659499999999987</v>
      </c>
      <c r="AW376" s="21">
        <v>1</v>
      </c>
      <c r="AX376" s="21">
        <v>0</v>
      </c>
      <c r="AY376" s="21"/>
    </row>
    <row r="377" spans="1:51" ht="15" x14ac:dyDescent="0.25">
      <c r="A377" s="144">
        <v>2017</v>
      </c>
      <c r="B377" s="77" t="s">
        <v>377</v>
      </c>
      <c r="C377" s="78">
        <v>20</v>
      </c>
      <c r="D377" s="77">
        <v>3533106</v>
      </c>
      <c r="E377" s="78">
        <v>353310620</v>
      </c>
      <c r="F377" s="78" t="str">
        <f t="shared" si="11"/>
        <v>3533106202017</v>
      </c>
      <c r="G377" s="79">
        <v>7.8030364497094773E-2</v>
      </c>
      <c r="H377" s="80">
        <f t="shared" si="10"/>
        <v>2188</v>
      </c>
      <c r="I377" s="81">
        <v>1948</v>
      </c>
      <c r="J377" s="82">
        <v>240</v>
      </c>
      <c r="K377" s="83">
        <f>(H377)/VLOOKUP(D377,'Dados Base'!$B:$K,6,FALSE)</f>
        <v>64.126611957796015</v>
      </c>
      <c r="L377" s="84">
        <v>89.03</v>
      </c>
      <c r="M377" s="85" t="s">
        <v>702</v>
      </c>
      <c r="N377" s="86">
        <v>0.72599999999999998</v>
      </c>
      <c r="O377" s="87" t="s">
        <v>691</v>
      </c>
      <c r="P377" s="87" t="s">
        <v>691</v>
      </c>
      <c r="Q377" s="87" t="s">
        <v>691</v>
      </c>
      <c r="R377" s="87" t="s">
        <v>691</v>
      </c>
      <c r="S377" s="87" t="s">
        <v>691</v>
      </c>
      <c r="T377" s="87" t="s">
        <v>691</v>
      </c>
      <c r="U377" s="87" t="s">
        <v>691</v>
      </c>
      <c r="V377" s="87" t="s">
        <v>691</v>
      </c>
      <c r="W377" s="87" t="s">
        <v>691</v>
      </c>
      <c r="X377" s="21"/>
      <c r="Y377" s="21">
        <v>1.4</v>
      </c>
      <c r="Z377" s="10">
        <v>97.2</v>
      </c>
      <c r="AA377" s="10">
        <v>10.8</v>
      </c>
      <c r="AB377" s="21">
        <v>0</v>
      </c>
      <c r="AC377" s="21">
        <v>0</v>
      </c>
      <c r="AD377" s="153">
        <f>VLOOKUP(D377,'Dados Base'!$B:$K,9,FALSE)*31536000/VLOOKUP($F377,F:H,MATCH(H376,F376:AF376,0),FALSE)</f>
        <v>3891.5539305301645</v>
      </c>
      <c r="AE377" s="153">
        <f>VLOOKUP(D377,'Dados Base'!$B:$K,10,FALSE)*31536000/VLOOKUP($F377,F:H,MATCH(H376,F376:AF376,0),FALSE)</f>
        <v>432.39488117001827</v>
      </c>
      <c r="AF377" s="21"/>
      <c r="AG377" s="21"/>
      <c r="AH377" s="21"/>
      <c r="AI377" s="21"/>
      <c r="AJ377" s="21"/>
      <c r="AK377" s="72">
        <f>(SUMIFS('Banco de Indicadores Mun. (2)'!I:I,'Banco de Indicadores Mun. (2)'!B:B,'Banco de Indicadores - Mun. (1)'!B377,'Banco de Indicadores Mun. (2)'!A:A,'Banco de Indicadores - Mun. (1)'!A377) / VLOOKUP(D377,'Dados Base'!$B:$K,8,FALSE)) * 100</f>
        <v>3.9816363636363636</v>
      </c>
      <c r="AL377" s="72">
        <f>(SUMIFS('Banco de Indicadores Mun. (2)'!I:I,'Banco de Indicadores Mun. (2)'!B:B,'Banco de Indicadores - Mun. (1)'!B377,'Banco de Indicadores Mun. (2)'!A:A,'Banco de Indicadores - Mun. (1)'!A377) / VLOOKUP(D377,'Dados Base'!$B:$K,9,FALSE)) * 100</f>
        <v>1.6221481481481479</v>
      </c>
      <c r="AM377" s="72">
        <f>(SUMIFS('Banco de Indicadores Mun. (2)'!J:J,'Banco de Indicadores Mun. (2)'!B:B,'Banco de Indicadores - Mun. (1)'!B377,'Banco de Indicadores Mun. (2)'!A:A,'Banco de Indicadores - Mun. (1)'!A377) / VLOOKUP(D377,'Dados Base'!$B:$K,7,FALSE)) * 100</f>
        <v>0</v>
      </c>
      <c r="AN377" s="72">
        <f>(SUMIFS('Banco de Indicadores Mun. (2)'!K:K,'Banco de Indicadores Mun. (2)'!B:B,'Banco de Indicadores - Mun. (1)'!B377,'Banco de Indicadores Mun. (2)'!A:A,'Banco de Indicadores - Mun. (1)'!A377) / VLOOKUP(D377,'Dados Base'!$B:$K,10,FALSE)) * 100</f>
        <v>14.599333333333334</v>
      </c>
      <c r="AO377" s="21">
        <v>0</v>
      </c>
      <c r="AP377" s="125">
        <v>0</v>
      </c>
      <c r="AQ377" s="143">
        <v>0</v>
      </c>
      <c r="AR377" s="21">
        <v>8.6999999999999993</v>
      </c>
      <c r="AS377" s="37">
        <v>100</v>
      </c>
      <c r="AT377" s="37">
        <v>100</v>
      </c>
      <c r="AU377" s="37">
        <v>90</v>
      </c>
      <c r="AV377" s="20">
        <v>9.6999999999999993</v>
      </c>
      <c r="AW377" s="21">
        <v>0</v>
      </c>
      <c r="AX377" s="21">
        <v>0</v>
      </c>
      <c r="AY377" s="21"/>
    </row>
    <row r="378" spans="1:51" ht="15" x14ac:dyDescent="0.25">
      <c r="A378" s="144">
        <v>2017</v>
      </c>
      <c r="B378" s="77" t="s">
        <v>378</v>
      </c>
      <c r="C378" s="78">
        <v>20</v>
      </c>
      <c r="D378" s="77">
        <v>3533205</v>
      </c>
      <c r="E378" s="78">
        <v>353320520</v>
      </c>
      <c r="F378" s="78" t="str">
        <f t="shared" si="11"/>
        <v>3533205202017</v>
      </c>
      <c r="G378" s="79">
        <v>2.6150503476691789</v>
      </c>
      <c r="H378" s="80">
        <f t="shared" si="10"/>
        <v>3547</v>
      </c>
      <c r="I378" s="81">
        <v>2965</v>
      </c>
      <c r="J378" s="82">
        <v>582</v>
      </c>
      <c r="K378" s="83">
        <f>(H378)/VLOOKUP(D378,'Dados Base'!$B:$K,6,FALSE)</f>
        <v>13.37077804583836</v>
      </c>
      <c r="L378" s="84">
        <v>83.59</v>
      </c>
      <c r="M378" s="85" t="s">
        <v>702</v>
      </c>
      <c r="N378" s="86">
        <v>0.73499999999999999</v>
      </c>
      <c r="O378" s="87" t="s">
        <v>691</v>
      </c>
      <c r="P378" s="87" t="s">
        <v>691</v>
      </c>
      <c r="Q378" s="87" t="s">
        <v>691</v>
      </c>
      <c r="R378" s="87" t="s">
        <v>691</v>
      </c>
      <c r="S378" s="87" t="s">
        <v>691</v>
      </c>
      <c r="T378" s="87" t="s">
        <v>691</v>
      </c>
      <c r="U378" s="87" t="s">
        <v>691</v>
      </c>
      <c r="V378" s="87" t="s">
        <v>691</v>
      </c>
      <c r="W378" s="87" t="s">
        <v>691</v>
      </c>
      <c r="X378" s="21"/>
      <c r="Y378" s="21">
        <v>2.09</v>
      </c>
      <c r="Z378" s="10">
        <v>88.684200000000004</v>
      </c>
      <c r="AA378" s="10">
        <v>72.559799999999996</v>
      </c>
      <c r="AB378" s="21">
        <v>0</v>
      </c>
      <c r="AC378" s="21">
        <v>0</v>
      </c>
      <c r="AD378" s="153">
        <f>VLOOKUP(D378,'Dados Base'!$B:$K,9,FALSE)*31536000/VLOOKUP($F378,F:H,MATCH(H377,F377:AF377,0),FALSE)</f>
        <v>17248.333803213984</v>
      </c>
      <c r="AE378" s="153">
        <f>VLOOKUP(D378,'Dados Base'!$B:$K,10,FALSE)*31536000/VLOOKUP($F378,F:H,MATCH(H377,F377:AF377,0),FALSE)</f>
        <v>2133.8144911192567</v>
      </c>
      <c r="AF378" s="21"/>
      <c r="AG378" s="21"/>
      <c r="AH378" s="21"/>
      <c r="AI378" s="21"/>
      <c r="AJ378" s="21"/>
      <c r="AK378" s="72">
        <f>(SUMIFS('Banco de Indicadores Mun. (2)'!I:I,'Banco de Indicadores Mun. (2)'!B:B,'Banco de Indicadores - Mun. (1)'!B378,'Banco de Indicadores Mun. (2)'!A:A,'Banco de Indicadores - Mun. (1)'!A378) / VLOOKUP(D378,'Dados Base'!$B:$K,8,FALSE)) * 100</f>
        <v>65.120604938271583</v>
      </c>
      <c r="AL378" s="72">
        <f>(SUMIFS('Banco de Indicadores Mun. (2)'!I:I,'Banco de Indicadores Mun. (2)'!B:B,'Banco de Indicadores - Mun. (1)'!B378,'Banco de Indicadores Mun. (2)'!A:A,'Banco de Indicadores - Mun. (1)'!A378) / VLOOKUP(D378,'Dados Base'!$B:$K,9,FALSE)) * 100</f>
        <v>27.189530927835047</v>
      </c>
      <c r="AM378" s="72">
        <f>(SUMIFS('Banco de Indicadores Mun. (2)'!J:J,'Banco de Indicadores Mun. (2)'!B:B,'Banco de Indicadores - Mun. (1)'!B378,'Banco de Indicadores Mun. (2)'!A:A,'Banco de Indicadores - Mun. (1)'!A378) / VLOOKUP(D378,'Dados Base'!$B:$K,7,FALSE)) * 100</f>
        <v>89.424929824561403</v>
      </c>
      <c r="AN378" s="72">
        <f>(SUMIFS('Banco de Indicadores Mun. (2)'!K:K,'Banco de Indicadores Mun. (2)'!B:B,'Banco de Indicadores - Mun. (1)'!B378,'Banco de Indicadores Mun. (2)'!A:A,'Banco de Indicadores - Mun. (1)'!A378) / VLOOKUP(D378,'Dados Base'!$B:$K,10,FALSE)) * 100</f>
        <v>7.397833333333331</v>
      </c>
      <c r="AO378" s="21">
        <v>0</v>
      </c>
      <c r="AP378" s="125">
        <v>0</v>
      </c>
      <c r="AQ378" s="143">
        <v>0</v>
      </c>
      <c r="AR378" s="21">
        <v>7.2</v>
      </c>
      <c r="AS378" s="37">
        <v>100</v>
      </c>
      <c r="AT378" s="37">
        <v>100</v>
      </c>
      <c r="AU378" s="37">
        <v>55</v>
      </c>
      <c r="AV378" s="20">
        <v>6.7749999999999995</v>
      </c>
      <c r="AW378" s="21">
        <v>0</v>
      </c>
      <c r="AX378" s="21">
        <v>0</v>
      </c>
      <c r="AY378" s="21"/>
    </row>
    <row r="379" spans="1:51" ht="15" x14ac:dyDescent="0.25">
      <c r="A379" s="144">
        <v>2017</v>
      </c>
      <c r="B379" s="77" t="s">
        <v>379</v>
      </c>
      <c r="C379" s="78">
        <v>19</v>
      </c>
      <c r="D379" s="77">
        <v>3533304</v>
      </c>
      <c r="E379" s="78">
        <v>353330419</v>
      </c>
      <c r="F379" s="78" t="str">
        <f t="shared" si="11"/>
        <v>3533304192017</v>
      </c>
      <c r="G379" s="79">
        <v>1.922151189654886</v>
      </c>
      <c r="H379" s="80">
        <f t="shared" si="10"/>
        <v>3882</v>
      </c>
      <c r="I379" s="81">
        <v>3594</v>
      </c>
      <c r="J379" s="82">
        <v>288</v>
      </c>
      <c r="K379" s="83">
        <f>(H379)/VLOOKUP(D379,'Dados Base'!$B:$K,6,FALSE)</f>
        <v>52.473641524736415</v>
      </c>
      <c r="L379" s="84">
        <v>92.58</v>
      </c>
      <c r="M379" s="85" t="s">
        <v>702</v>
      </c>
      <c r="N379" s="86">
        <v>0.74299999999999999</v>
      </c>
      <c r="O379" s="87" t="s">
        <v>691</v>
      </c>
      <c r="P379" s="87" t="s">
        <v>691</v>
      </c>
      <c r="Q379" s="87" t="s">
        <v>691</v>
      </c>
      <c r="R379" s="87" t="s">
        <v>691</v>
      </c>
      <c r="S379" s="87" t="s">
        <v>691</v>
      </c>
      <c r="T379" s="87" t="s">
        <v>691</v>
      </c>
      <c r="U379" s="87" t="s">
        <v>691</v>
      </c>
      <c r="V379" s="87" t="s">
        <v>691</v>
      </c>
      <c r="W379" s="87" t="s">
        <v>691</v>
      </c>
      <c r="X379" s="21"/>
      <c r="Y379" s="21">
        <v>2.48</v>
      </c>
      <c r="Z379" s="10">
        <v>143.22183480000001</v>
      </c>
      <c r="AA379" s="10">
        <v>48.262165200000005</v>
      </c>
      <c r="AB379" s="21">
        <v>0</v>
      </c>
      <c r="AC379" s="21">
        <v>0</v>
      </c>
      <c r="AD379" s="153">
        <f>VLOOKUP(D379,'Dados Base'!$B:$K,9,FALSE)*31536000/VLOOKUP($F379,F:H,MATCH(H378,F378:AF378,0),FALSE)</f>
        <v>4630.4791344667701</v>
      </c>
      <c r="AE379" s="153">
        <f>VLOOKUP(D379,'Dados Base'!$B:$K,10,FALSE)*31536000/VLOOKUP($F379,F:H,MATCH(H378,F378:AF378,0),FALSE)</f>
        <v>406.18238021638319</v>
      </c>
      <c r="AF379" s="21"/>
      <c r="AG379" s="21"/>
      <c r="AH379" s="21"/>
      <c r="AI379" s="21"/>
      <c r="AJ379" s="21"/>
      <c r="AK379" s="72">
        <f>(SUMIFS('Banco de Indicadores Mun. (2)'!I:I,'Banco de Indicadores Mun. (2)'!B:B,'Banco de Indicadores - Mun. (1)'!B379,'Banco de Indicadores Mun. (2)'!A:A,'Banco de Indicadores - Mun. (1)'!A379) / VLOOKUP(D379,'Dados Base'!$B:$K,8,FALSE)) * 100</f>
        <v>9.4007222222222229</v>
      </c>
      <c r="AL379" s="72">
        <f>(SUMIFS('Banco de Indicadores Mun. (2)'!I:I,'Banco de Indicadores Mun. (2)'!B:B,'Banco de Indicadores - Mun. (1)'!B379,'Banco de Indicadores Mun. (2)'!A:A,'Banco de Indicadores - Mun. (1)'!A379) / VLOOKUP(D379,'Dados Base'!$B:$K,9,FALSE)) * 100</f>
        <v>2.968649122807018</v>
      </c>
      <c r="AM379" s="72">
        <f>(SUMIFS('Banco de Indicadores Mun. (2)'!J:J,'Banco de Indicadores Mun. (2)'!B:B,'Banco de Indicadores - Mun. (1)'!B379,'Banco de Indicadores Mun. (2)'!A:A,'Banco de Indicadores - Mun. (1)'!A379) / VLOOKUP(D379,'Dados Base'!$B:$K,7,FALSE)) * 100</f>
        <v>0</v>
      </c>
      <c r="AN379" s="72">
        <f>(SUMIFS('Banco de Indicadores Mun. (2)'!K:K,'Banco de Indicadores Mun. (2)'!B:B,'Banco de Indicadores - Mun. (1)'!B379,'Banco de Indicadores Mun. (2)'!A:A,'Banco de Indicadores - Mun. (1)'!A379) / VLOOKUP(D379,'Dados Base'!$B:$K,10,FALSE)) * 100</f>
        <v>33.842600000000004</v>
      </c>
      <c r="AO379" s="21">
        <v>0</v>
      </c>
      <c r="AP379" s="125">
        <v>0</v>
      </c>
      <c r="AQ379" s="143">
        <v>0</v>
      </c>
      <c r="AR379" s="21">
        <v>9</v>
      </c>
      <c r="AS379" s="37">
        <v>85.97</v>
      </c>
      <c r="AT379" s="37">
        <v>85.969999999999985</v>
      </c>
      <c r="AU379" s="37">
        <v>74.79571912013536</v>
      </c>
      <c r="AV379" s="20">
        <v>7.8511535000000015</v>
      </c>
      <c r="AW379" s="21">
        <v>0</v>
      </c>
      <c r="AX379" s="21">
        <v>0</v>
      </c>
      <c r="AY379" s="21"/>
    </row>
    <row r="380" spans="1:51" ht="15" x14ac:dyDescent="0.25">
      <c r="A380" s="144">
        <v>2017</v>
      </c>
      <c r="B380" s="77" t="s">
        <v>380</v>
      </c>
      <c r="C380" s="78">
        <v>5</v>
      </c>
      <c r="D380" s="77">
        <v>3533403</v>
      </c>
      <c r="E380" s="78">
        <v>35334035</v>
      </c>
      <c r="F380" s="78" t="str">
        <f t="shared" si="11"/>
        <v>353340352017</v>
      </c>
      <c r="G380" s="79">
        <v>1.4639238868834781</v>
      </c>
      <c r="H380" s="80">
        <f t="shared" si="10"/>
        <v>56142</v>
      </c>
      <c r="I380" s="81">
        <v>55227</v>
      </c>
      <c r="J380" s="82">
        <v>915</v>
      </c>
      <c r="K380" s="83">
        <f>(H380)/VLOOKUP(D380,'Dados Base'!$B:$K,6,FALSE)</f>
        <v>765.92087312414742</v>
      </c>
      <c r="L380" s="84">
        <v>98.37</v>
      </c>
      <c r="M380" s="85" t="s">
        <v>702</v>
      </c>
      <c r="N380" s="86">
        <v>0.79100000000000004</v>
      </c>
      <c r="O380" s="87" t="s">
        <v>691</v>
      </c>
      <c r="P380" s="87" t="s">
        <v>691</v>
      </c>
      <c r="Q380" s="87" t="s">
        <v>691</v>
      </c>
      <c r="R380" s="87" t="s">
        <v>691</v>
      </c>
      <c r="S380" s="87" t="s">
        <v>691</v>
      </c>
      <c r="T380" s="87" t="s">
        <v>691</v>
      </c>
      <c r="U380" s="87" t="s">
        <v>691</v>
      </c>
      <c r="V380" s="87" t="s">
        <v>691</v>
      </c>
      <c r="W380" s="87" t="s">
        <v>691</v>
      </c>
      <c r="X380" s="21"/>
      <c r="Y380" s="21">
        <v>45.82</v>
      </c>
      <c r="Z380" s="10">
        <v>2530.1693131200004</v>
      </c>
      <c r="AA380" s="10">
        <v>562.84268687999986</v>
      </c>
      <c r="AB380" s="21">
        <v>7</v>
      </c>
      <c r="AC380" s="21">
        <v>0</v>
      </c>
      <c r="AD380" s="153">
        <f>VLOOKUP(D380,'Dados Base'!$B:$K,9,FALSE)*31536000/VLOOKUP($F380,F:H,MATCH(H379,F379:AF379,0),FALSE)</f>
        <v>511.16383456235974</v>
      </c>
      <c r="AE380" s="153">
        <f>VLOOKUP(D380,'Dados Base'!$B:$K,10,FALSE)*31536000/VLOOKUP($F380,F:H,MATCH(H379,F379:AF379,0),FALSE)</f>
        <v>67.406219942289184</v>
      </c>
      <c r="AF380" s="21"/>
      <c r="AG380" s="21"/>
      <c r="AH380" s="21"/>
      <c r="AI380" s="21"/>
      <c r="AJ380" s="21"/>
      <c r="AK380" s="72">
        <f>(SUMIFS('Banco de Indicadores Mun. (2)'!I:I,'Banco de Indicadores Mun. (2)'!B:B,'Banco de Indicadores - Mun. (1)'!B380,'Banco de Indicadores Mun. (2)'!A:A,'Banco de Indicadores - Mun. (1)'!A380) / VLOOKUP(D380,'Dados Base'!$B:$K,8,FALSE)) * 100</f>
        <v>172.70465714285712</v>
      </c>
      <c r="AL380" s="72">
        <f>(SUMIFS('Banco de Indicadores Mun. (2)'!I:I,'Banco de Indicadores Mun. (2)'!B:B,'Banco de Indicadores - Mun. (1)'!B380,'Banco de Indicadores Mun. (2)'!A:A,'Banco de Indicadores - Mun. (1)'!A380) / VLOOKUP(D380,'Dados Base'!$B:$K,9,FALSE)) * 100</f>
        <v>66.424868131868124</v>
      </c>
      <c r="AM380" s="72">
        <f>(SUMIFS('Banco de Indicadores Mun. (2)'!J:J,'Banco de Indicadores Mun. (2)'!B:B,'Banco de Indicadores - Mun. (1)'!B380,'Banco de Indicadores Mun. (2)'!A:A,'Banco de Indicadores - Mun. (1)'!A380) / VLOOKUP(D380,'Dados Base'!$B:$K,7,FALSE)) * 100</f>
        <v>199.8827391304348</v>
      </c>
      <c r="AN380" s="72">
        <f>(SUMIFS('Banco de Indicadores Mun. (2)'!K:K,'Banco de Indicadores Mun. (2)'!B:B,'Banco de Indicadores - Mun. (1)'!B380,'Banco de Indicadores Mun. (2)'!A:A,'Banco de Indicadores - Mun. (1)'!A380) / VLOOKUP(D380,'Dados Base'!$B:$K,10,FALSE)) * 100</f>
        <v>120.61333333333324</v>
      </c>
      <c r="AO380" s="21">
        <v>0</v>
      </c>
      <c r="AP380" s="125">
        <v>0</v>
      </c>
      <c r="AQ380" s="143">
        <v>0</v>
      </c>
      <c r="AR380" s="21">
        <v>8.3000000000000007</v>
      </c>
      <c r="AS380" s="37">
        <v>98</v>
      </c>
      <c r="AT380" s="37">
        <v>94.27600000000001</v>
      </c>
      <c r="AU380" s="37">
        <v>81.802764202660711</v>
      </c>
      <c r="AV380" s="20">
        <v>9.9130000000000003</v>
      </c>
      <c r="AW380" s="21">
        <v>0</v>
      </c>
      <c r="AX380" s="21">
        <v>0</v>
      </c>
      <c r="AY380" s="21"/>
    </row>
    <row r="381" spans="1:51" ht="15" x14ac:dyDescent="0.25">
      <c r="A381" s="144">
        <v>2017</v>
      </c>
      <c r="B381" s="77" t="s">
        <v>381</v>
      </c>
      <c r="C381" s="78">
        <v>15</v>
      </c>
      <c r="D381" s="77">
        <v>3533254</v>
      </c>
      <c r="E381" s="78">
        <v>353325415</v>
      </c>
      <c r="F381" s="78" t="str">
        <f t="shared" si="11"/>
        <v>3533254152017</v>
      </c>
      <c r="G381" s="79">
        <v>2.4799976834157356</v>
      </c>
      <c r="H381" s="80">
        <f t="shared" si="10"/>
        <v>5256</v>
      </c>
      <c r="I381" s="81">
        <v>4881</v>
      </c>
      <c r="J381" s="82">
        <v>375</v>
      </c>
      <c r="K381" s="83">
        <f>(H381)/VLOOKUP(D381,'Dados Base'!$B:$K,6,FALSE)</f>
        <v>44.949970067561786</v>
      </c>
      <c r="L381" s="84">
        <v>92.87</v>
      </c>
      <c r="M381" s="85" t="s">
        <v>702</v>
      </c>
      <c r="N381" s="86">
        <v>0.71899999999999997</v>
      </c>
      <c r="O381" s="87" t="s">
        <v>691</v>
      </c>
      <c r="P381" s="87" t="s">
        <v>691</v>
      </c>
      <c r="Q381" s="87" t="s">
        <v>691</v>
      </c>
      <c r="R381" s="87" t="s">
        <v>691</v>
      </c>
      <c r="S381" s="87" t="s">
        <v>691</v>
      </c>
      <c r="T381" s="87" t="s">
        <v>691</v>
      </c>
      <c r="U381" s="87" t="s">
        <v>691</v>
      </c>
      <c r="V381" s="87" t="s">
        <v>691</v>
      </c>
      <c r="W381" s="87" t="s">
        <v>691</v>
      </c>
      <c r="X381" s="21"/>
      <c r="Y381" s="21">
        <v>3.52</v>
      </c>
      <c r="Z381" s="10">
        <v>247.27248</v>
      </c>
      <c r="AA381" s="10">
        <v>24.45552</v>
      </c>
      <c r="AB381" s="21">
        <v>1</v>
      </c>
      <c r="AC381" s="21">
        <v>0</v>
      </c>
      <c r="AD381" s="153">
        <f>VLOOKUP(D381,'Dados Base'!$B:$K,9,FALSE)*31536000/VLOOKUP($F381,F:H,MATCH(H380,F380:AF380,0),FALSE)</f>
        <v>5340</v>
      </c>
      <c r="AE381" s="153">
        <f>VLOOKUP(D381,'Dados Base'!$B:$K,10,FALSE)*31536000/VLOOKUP($F381,F:H,MATCH(H380,F380:AF380,0),FALSE)</f>
        <v>599.99999999999977</v>
      </c>
      <c r="AF381" s="21"/>
      <c r="AG381" s="21"/>
      <c r="AH381" s="21"/>
      <c r="AI381" s="21"/>
      <c r="AJ381" s="21"/>
      <c r="AK381" s="72">
        <f>(SUMIFS('Banco de Indicadores Mun. (2)'!I:I,'Banco de Indicadores Mun. (2)'!B:B,'Banco de Indicadores - Mun. (1)'!B381,'Banco de Indicadores Mun. (2)'!A:A,'Banco de Indicadores - Mun. (1)'!A381) / VLOOKUP(D381,'Dados Base'!$B:$K,8,FALSE)) * 100</f>
        <v>43.261034482758618</v>
      </c>
      <c r="AL381" s="72">
        <f>(SUMIFS('Banco de Indicadores Mun. (2)'!I:I,'Banco de Indicadores Mun. (2)'!B:B,'Banco de Indicadores - Mun. (1)'!B381,'Banco de Indicadores Mun. (2)'!A:A,'Banco de Indicadores - Mun. (1)'!A381) / VLOOKUP(D381,'Dados Base'!$B:$K,9,FALSE)) * 100</f>
        <v>14.09629213483146</v>
      </c>
      <c r="AM381" s="72">
        <f>(SUMIFS('Banco de Indicadores Mun. (2)'!J:J,'Banco de Indicadores Mun. (2)'!B:B,'Banco de Indicadores - Mun. (1)'!B381,'Banco de Indicadores Mun. (2)'!A:A,'Banco de Indicadores - Mun. (1)'!A381) / VLOOKUP(D381,'Dados Base'!$B:$K,7,FALSE)) * 100</f>
        <v>61.726263157894735</v>
      </c>
      <c r="AN381" s="72">
        <f>(SUMIFS('Banco de Indicadores Mun. (2)'!K:K,'Banco de Indicadores Mun. (2)'!B:B,'Banco de Indicadores - Mun. (1)'!B381,'Banco de Indicadores Mun. (2)'!A:A,'Banco de Indicadores - Mun. (1)'!A381) / VLOOKUP(D381,'Dados Base'!$B:$K,10,FALSE)) * 100</f>
        <v>8.1771000000000011</v>
      </c>
      <c r="AO381" s="21">
        <v>0</v>
      </c>
      <c r="AP381" s="125">
        <v>0</v>
      </c>
      <c r="AQ381" s="143">
        <v>0</v>
      </c>
      <c r="AR381" s="21">
        <v>9.8000000000000007</v>
      </c>
      <c r="AS381" s="37">
        <v>100</v>
      </c>
      <c r="AT381" s="37">
        <v>100</v>
      </c>
      <c r="AU381" s="37">
        <v>91</v>
      </c>
      <c r="AV381" s="20">
        <v>10</v>
      </c>
      <c r="AW381" s="21">
        <v>0</v>
      </c>
      <c r="AX381" s="21">
        <v>0</v>
      </c>
      <c r="AY381" s="21"/>
    </row>
    <row r="382" spans="1:51" ht="15" x14ac:dyDescent="0.25">
      <c r="A382" s="144">
        <v>2017</v>
      </c>
      <c r="B382" s="77" t="s">
        <v>382</v>
      </c>
      <c r="C382" s="78">
        <v>16</v>
      </c>
      <c r="D382" s="77">
        <v>3533502</v>
      </c>
      <c r="E382" s="78">
        <v>353350216</v>
      </c>
      <c r="F382" s="78" t="str">
        <f t="shared" si="11"/>
        <v>3533502162017</v>
      </c>
      <c r="G382" s="79">
        <v>0.81314564975882853</v>
      </c>
      <c r="H382" s="80">
        <f t="shared" si="10"/>
        <v>38281</v>
      </c>
      <c r="I382" s="81">
        <v>35856</v>
      </c>
      <c r="J382" s="82">
        <v>2425</v>
      </c>
      <c r="K382" s="83">
        <f>(H382)/VLOOKUP(D382,'Dados Base'!$B:$K,6,FALSE)</f>
        <v>41.034848695987741</v>
      </c>
      <c r="L382" s="84">
        <v>93.67</v>
      </c>
      <c r="M382" s="85" t="s">
        <v>702</v>
      </c>
      <c r="N382" s="86">
        <v>0.753</v>
      </c>
      <c r="O382" s="87" t="s">
        <v>691</v>
      </c>
      <c r="P382" s="87" t="s">
        <v>691</v>
      </c>
      <c r="Q382" s="87" t="s">
        <v>691</v>
      </c>
      <c r="R382" s="87" t="s">
        <v>691</v>
      </c>
      <c r="S382" s="87" t="s">
        <v>691</v>
      </c>
      <c r="T382" s="87" t="s">
        <v>691</v>
      </c>
      <c r="U382" s="87" t="s">
        <v>691</v>
      </c>
      <c r="V382" s="87" t="s">
        <v>691</v>
      </c>
      <c r="W382" s="87" t="s">
        <v>691</v>
      </c>
      <c r="X382" s="21"/>
      <c r="Y382" s="21">
        <v>29.94</v>
      </c>
      <c r="Z382" s="10">
        <v>1738.10988</v>
      </c>
      <c r="AA382" s="10">
        <v>282.94811999999996</v>
      </c>
      <c r="AB382" s="21">
        <v>5</v>
      </c>
      <c r="AC382" s="21">
        <v>0</v>
      </c>
      <c r="AD382" s="153">
        <f>VLOOKUP(D382,'Dados Base'!$B:$K,9,FALSE)*31536000/VLOOKUP($F382,F:H,MATCH(H381,F381:AF381,0),FALSE)</f>
        <v>5692.4782529192025</v>
      </c>
      <c r="AE382" s="153">
        <f>VLOOKUP(D382,'Dados Base'!$B:$K,10,FALSE)*31536000/VLOOKUP($F382,F:H,MATCH(H381,F381:AF381,0),FALSE)</f>
        <v>518.99584650348731</v>
      </c>
      <c r="AF382" s="21"/>
      <c r="AG382" s="21"/>
      <c r="AH382" s="21"/>
      <c r="AI382" s="21"/>
      <c r="AJ382" s="21"/>
      <c r="AK382" s="72">
        <f>(SUMIFS('Banco de Indicadores Mun. (2)'!I:I,'Banco de Indicadores Mun. (2)'!B:B,'Banco de Indicadores - Mun. (1)'!B382,'Banco de Indicadores Mun. (2)'!A:A,'Banco de Indicadores - Mun. (1)'!A382) / VLOOKUP(D382,'Dados Base'!$B:$K,8,FALSE)) * 100</f>
        <v>29.377890070921985</v>
      </c>
      <c r="AL382" s="72">
        <f>(SUMIFS('Banco de Indicadores Mun. (2)'!I:I,'Banco de Indicadores Mun. (2)'!B:B,'Banco de Indicadores - Mun. (1)'!B382,'Banco de Indicadores Mun. (2)'!A:A,'Banco de Indicadores - Mun. (1)'!A382) / VLOOKUP(D382,'Dados Base'!$B:$K,9,FALSE)) * 100</f>
        <v>11.989240231548479</v>
      </c>
      <c r="AM382" s="72">
        <f>(SUMIFS('Banco de Indicadores Mun. (2)'!J:J,'Banco de Indicadores Mun. (2)'!B:B,'Banco de Indicadores - Mun. (1)'!B382,'Banco de Indicadores Mun. (2)'!A:A,'Banco de Indicadores - Mun. (1)'!A382) / VLOOKUP(D382,'Dados Base'!$B:$K,7,FALSE)) * 100</f>
        <v>27.4948493150685</v>
      </c>
      <c r="AN382" s="72">
        <f>(SUMIFS('Banco de Indicadores Mun. (2)'!K:K,'Banco de Indicadores Mun. (2)'!B:B,'Banco de Indicadores - Mun. (1)'!B382,'Banco de Indicadores Mun. (2)'!A:A,'Banco de Indicadores - Mun. (1)'!A382) / VLOOKUP(D382,'Dados Base'!$B:$K,10,FALSE)) * 100</f>
        <v>35.923698412698407</v>
      </c>
      <c r="AO382" s="21">
        <v>0</v>
      </c>
      <c r="AP382" s="125">
        <v>0</v>
      </c>
      <c r="AQ382" s="143">
        <v>0</v>
      </c>
      <c r="AR382" s="21">
        <v>9.8000000000000007</v>
      </c>
      <c r="AS382" s="37">
        <v>100</v>
      </c>
      <c r="AT382" s="37">
        <v>100</v>
      </c>
      <c r="AU382" s="37">
        <v>86</v>
      </c>
      <c r="AV382" s="20">
        <v>9.8000000000000007</v>
      </c>
      <c r="AW382" s="21">
        <v>2</v>
      </c>
      <c r="AX382" s="21">
        <v>0</v>
      </c>
      <c r="AY382" s="21"/>
    </row>
    <row r="383" spans="1:51" ht="15" x14ac:dyDescent="0.25">
      <c r="A383" s="144">
        <v>2017</v>
      </c>
      <c r="B383" s="77" t="s">
        <v>383</v>
      </c>
      <c r="C383" s="78">
        <v>8</v>
      </c>
      <c r="D383" s="77">
        <v>3533601</v>
      </c>
      <c r="E383" s="78">
        <v>35336018</v>
      </c>
      <c r="F383" s="78" t="str">
        <f t="shared" si="11"/>
        <v>353360182017</v>
      </c>
      <c r="G383" s="79">
        <v>0.69221348798760296</v>
      </c>
      <c r="H383" s="80">
        <f t="shared" si="10"/>
        <v>7141</v>
      </c>
      <c r="I383" s="81">
        <v>6736</v>
      </c>
      <c r="J383" s="82">
        <v>405</v>
      </c>
      <c r="K383" s="83">
        <f>(H383)/VLOOKUP(D383,'Dados Base'!$B:$K,6,FALSE)</f>
        <v>20.580436912790361</v>
      </c>
      <c r="L383" s="84">
        <v>94.33</v>
      </c>
      <c r="M383" s="85" t="s">
        <v>702</v>
      </c>
      <c r="N383" s="86">
        <v>0.746</v>
      </c>
      <c r="O383" s="87" t="s">
        <v>691</v>
      </c>
      <c r="P383" s="87" t="s">
        <v>691</v>
      </c>
      <c r="Q383" s="87" t="s">
        <v>691</v>
      </c>
      <c r="R383" s="87" t="s">
        <v>691</v>
      </c>
      <c r="S383" s="87" t="s">
        <v>691</v>
      </c>
      <c r="T383" s="87" t="s">
        <v>691</v>
      </c>
      <c r="U383" s="87" t="s">
        <v>691</v>
      </c>
      <c r="V383" s="87" t="s">
        <v>691</v>
      </c>
      <c r="W383" s="87" t="s">
        <v>691</v>
      </c>
      <c r="X383" s="21"/>
      <c r="Y383" s="21">
        <v>4.66</v>
      </c>
      <c r="Z383" s="10">
        <v>190.60919999999999</v>
      </c>
      <c r="AA383" s="10">
        <v>169.0308</v>
      </c>
      <c r="AB383" s="21">
        <v>1</v>
      </c>
      <c r="AC383" s="21">
        <v>0</v>
      </c>
      <c r="AD383" s="153">
        <f>VLOOKUP(D383,'Dados Base'!$B:$K,9,FALSE)*31536000/VLOOKUP($F383,F:H,MATCH(H382,F382:AF382,0),FALSE)</f>
        <v>23405.797507351912</v>
      </c>
      <c r="AE383" s="153">
        <f>VLOOKUP(D383,'Dados Base'!$B:$K,10,FALSE)*31536000/VLOOKUP($F383,F:H,MATCH(H382,F382:AF382,0),FALSE)</f>
        <v>2826.3604537179663</v>
      </c>
      <c r="AF383" s="21"/>
      <c r="AG383" s="21"/>
      <c r="AH383" s="21"/>
      <c r="AI383" s="21"/>
      <c r="AJ383" s="21"/>
      <c r="AK383" s="72">
        <f>(SUMIFS('Banco de Indicadores Mun. (2)'!I:I,'Banco de Indicadores Mun. (2)'!B:B,'Banco de Indicadores - Mun. (1)'!B383,'Banco de Indicadores Mun. (2)'!A:A,'Banco de Indicadores - Mun. (1)'!A383) / VLOOKUP(D383,'Dados Base'!$B:$K,8,FALSE)) * 100</f>
        <v>11.434579881656806</v>
      </c>
      <c r="AL383" s="72">
        <f>(SUMIFS('Banco de Indicadores Mun. (2)'!I:I,'Banco de Indicadores Mun. (2)'!B:B,'Banco de Indicadores - Mun. (1)'!B383,'Banco de Indicadores Mun. (2)'!A:A,'Banco de Indicadores - Mun. (1)'!A383) / VLOOKUP(D383,'Dados Base'!$B:$K,9,FALSE)) * 100</f>
        <v>3.6461207547169812</v>
      </c>
      <c r="AM383" s="72">
        <f>(SUMIFS('Banco de Indicadores Mun. (2)'!J:J,'Banco de Indicadores Mun. (2)'!B:B,'Banco de Indicadores - Mun. (1)'!B383,'Banco de Indicadores Mun. (2)'!A:A,'Banco de Indicadores - Mun. (1)'!A383) / VLOOKUP(D383,'Dados Base'!$B:$K,7,FALSE)) * 100</f>
        <v>14.124361904761903</v>
      </c>
      <c r="AN383" s="72">
        <f>(SUMIFS('Banco de Indicadores Mun. (2)'!K:K,'Banco de Indicadores Mun. (2)'!B:B,'Banco de Indicadores - Mun. (1)'!B383,'Banco de Indicadores Mun. (2)'!A:A,'Banco de Indicadores - Mun. (1)'!A383) / VLOOKUP(D383,'Dados Base'!$B:$K,10,FALSE)) * 100</f>
        <v>7.0216562500000013</v>
      </c>
      <c r="AO383" s="21">
        <v>0</v>
      </c>
      <c r="AP383" s="125">
        <v>0</v>
      </c>
      <c r="AQ383" s="143">
        <v>0</v>
      </c>
      <c r="AR383" s="21">
        <v>10</v>
      </c>
      <c r="AS383" s="37">
        <v>100</v>
      </c>
      <c r="AT383" s="37">
        <v>100</v>
      </c>
      <c r="AU383" s="37">
        <v>52.999999999999993</v>
      </c>
      <c r="AV383" s="20">
        <v>6.9450000000000003</v>
      </c>
      <c r="AW383" s="21">
        <v>0</v>
      </c>
      <c r="AX383" s="21">
        <v>0</v>
      </c>
      <c r="AY383" s="21"/>
    </row>
    <row r="384" spans="1:51" ht="15" x14ac:dyDescent="0.25">
      <c r="A384" s="144">
        <v>2017</v>
      </c>
      <c r="B384" s="77" t="s">
        <v>384</v>
      </c>
      <c r="C384" s="78">
        <v>17</v>
      </c>
      <c r="D384" s="77">
        <v>3533700</v>
      </c>
      <c r="E384" s="78">
        <v>353370017</v>
      </c>
      <c r="F384" s="78" t="str">
        <f t="shared" si="11"/>
        <v>3533700172017</v>
      </c>
      <c r="G384" s="79">
        <v>-2.1666133405151555E-2</v>
      </c>
      <c r="H384" s="80">
        <f t="shared" si="10"/>
        <v>4149</v>
      </c>
      <c r="I384" s="81">
        <v>3516</v>
      </c>
      <c r="J384" s="82">
        <v>633</v>
      </c>
      <c r="K384" s="83">
        <f>(H384)/VLOOKUP(D384,'Dados Base'!$B:$K,6,FALSE)</f>
        <v>13.81710403623285</v>
      </c>
      <c r="L384" s="84">
        <v>84.74</v>
      </c>
      <c r="M384" s="85" t="s">
        <v>702</v>
      </c>
      <c r="N384" s="86">
        <v>0.71699999999999997</v>
      </c>
      <c r="O384" s="87" t="s">
        <v>691</v>
      </c>
      <c r="P384" s="87" t="s">
        <v>691</v>
      </c>
      <c r="Q384" s="87" t="s">
        <v>691</v>
      </c>
      <c r="R384" s="87" t="s">
        <v>691</v>
      </c>
      <c r="S384" s="87" t="s">
        <v>691</v>
      </c>
      <c r="T384" s="87" t="s">
        <v>691</v>
      </c>
      <c r="U384" s="87" t="s">
        <v>691</v>
      </c>
      <c r="V384" s="87" t="s">
        <v>691</v>
      </c>
      <c r="W384" s="87" t="s">
        <v>691</v>
      </c>
      <c r="X384" s="21"/>
      <c r="Y384" s="21">
        <v>2.41</v>
      </c>
      <c r="Z384" s="10">
        <v>140.07977999999997</v>
      </c>
      <c r="AA384" s="10">
        <v>45.680220000000013</v>
      </c>
      <c r="AB384" s="21">
        <v>0</v>
      </c>
      <c r="AC384" s="21">
        <v>0</v>
      </c>
      <c r="AD384" s="153">
        <f>VLOOKUP(D384,'Dados Base'!$B:$K,9,FALSE)*31536000/VLOOKUP($F384,F:H,MATCH(H383,F383:AF383,0),FALSE)</f>
        <v>19990.281995661604</v>
      </c>
      <c r="AE384" s="153">
        <f>VLOOKUP(D384,'Dados Base'!$B:$K,10,FALSE)*31536000/VLOOKUP($F384,F:H,MATCH(H383,F383:AF383,0),FALSE)</f>
        <v>2204.251626898048</v>
      </c>
      <c r="AF384" s="21"/>
      <c r="AG384" s="21"/>
      <c r="AH384" s="21"/>
      <c r="AI384" s="21"/>
      <c r="AJ384" s="21"/>
      <c r="AK384" s="72">
        <f>(SUMIFS('Banco de Indicadores Mun. (2)'!I:I,'Banco de Indicadores Mun. (2)'!B:B,'Banco de Indicadores - Mun. (1)'!B384,'Banco de Indicadores Mun. (2)'!A:A,'Banco de Indicadores - Mun. (1)'!A384) / VLOOKUP(D384,'Dados Base'!$B:$K,8,FALSE)) * 100</f>
        <v>2.8546518518518518</v>
      </c>
      <c r="AL384" s="72">
        <f>(SUMIFS('Banco de Indicadores Mun. (2)'!I:I,'Banco de Indicadores Mun. (2)'!B:B,'Banco de Indicadores - Mun. (1)'!B384,'Banco de Indicadores Mun. (2)'!A:A,'Banco de Indicadores - Mun. (1)'!A384) / VLOOKUP(D384,'Dados Base'!$B:$K,9,FALSE)) * 100</f>
        <v>1.4653155893536125</v>
      </c>
      <c r="AM384" s="72">
        <f>(SUMIFS('Banco de Indicadores Mun. (2)'!J:J,'Banco de Indicadores Mun. (2)'!B:B,'Banco de Indicadores - Mun. (1)'!B384,'Banco de Indicadores Mun. (2)'!A:A,'Banco de Indicadores - Mun. (1)'!A384) / VLOOKUP(D384,'Dados Base'!$B:$K,7,FALSE)) * 100</f>
        <v>3.6019622641509432</v>
      </c>
      <c r="AN384" s="72">
        <f>(SUMIFS('Banco de Indicadores Mun. (2)'!K:K,'Banco de Indicadores Mun. (2)'!B:B,'Banco de Indicadores - Mun. (1)'!B384,'Banco de Indicadores Mun. (2)'!A:A,'Banco de Indicadores - Mun. (1)'!A384) / VLOOKUP(D384,'Dados Base'!$B:$K,10,FALSE)) * 100</f>
        <v>0.12310344827586206</v>
      </c>
      <c r="AO384" s="21">
        <v>0</v>
      </c>
      <c r="AP384" s="125">
        <v>0</v>
      </c>
      <c r="AQ384" s="143">
        <v>0</v>
      </c>
      <c r="AR384" s="21">
        <v>6.2</v>
      </c>
      <c r="AS384" s="37">
        <v>93.1</v>
      </c>
      <c r="AT384" s="37">
        <v>93.1</v>
      </c>
      <c r="AU384" s="37">
        <v>75.409011627906978</v>
      </c>
      <c r="AV384" s="20">
        <v>8.298214999999999</v>
      </c>
      <c r="AW384" s="21">
        <v>0</v>
      </c>
      <c r="AX384" s="21">
        <v>0</v>
      </c>
      <c r="AY384" s="21"/>
    </row>
    <row r="385" spans="1:51" ht="15" x14ac:dyDescent="0.25">
      <c r="A385" s="144">
        <v>2017</v>
      </c>
      <c r="B385" s="77" t="s">
        <v>385</v>
      </c>
      <c r="C385" s="78">
        <v>17</v>
      </c>
      <c r="D385" s="77">
        <v>3533809</v>
      </c>
      <c r="E385" s="78">
        <v>353380917</v>
      </c>
      <c r="F385" s="78" t="str">
        <f t="shared" si="11"/>
        <v>3533809172017</v>
      </c>
      <c r="G385" s="79">
        <v>-0.81033841121569417</v>
      </c>
      <c r="H385" s="80">
        <f t="shared" si="10"/>
        <v>2560</v>
      </c>
      <c r="I385" s="81">
        <v>1798</v>
      </c>
      <c r="J385" s="82">
        <v>762</v>
      </c>
      <c r="K385" s="83">
        <f>(H385)/VLOOKUP(D385,'Dados Base'!$B:$K,6,FALSE)</f>
        <v>12.931252209930797</v>
      </c>
      <c r="L385" s="84">
        <v>70.23</v>
      </c>
      <c r="M385" s="85" t="s">
        <v>702</v>
      </c>
      <c r="N385" s="86">
        <v>0.73</v>
      </c>
      <c r="O385" s="87" t="s">
        <v>691</v>
      </c>
      <c r="P385" s="87" t="s">
        <v>691</v>
      </c>
      <c r="Q385" s="87" t="s">
        <v>691</v>
      </c>
      <c r="R385" s="87" t="s">
        <v>691</v>
      </c>
      <c r="S385" s="87" t="s">
        <v>691</v>
      </c>
      <c r="T385" s="87" t="s">
        <v>691</v>
      </c>
      <c r="U385" s="87" t="s">
        <v>691</v>
      </c>
      <c r="V385" s="87" t="s">
        <v>691</v>
      </c>
      <c r="W385" s="87" t="s">
        <v>691</v>
      </c>
      <c r="X385" s="21"/>
      <c r="Y385" s="21">
        <v>1.19</v>
      </c>
      <c r="Z385" s="10">
        <v>69.831979200000006</v>
      </c>
      <c r="AA385" s="10">
        <v>22.184020799999995</v>
      </c>
      <c r="AB385" s="21">
        <v>1</v>
      </c>
      <c r="AC385" s="21">
        <v>0</v>
      </c>
      <c r="AD385" s="153">
        <f>VLOOKUP(D385,'Dados Base'!$B:$K,9,FALSE)*31536000/VLOOKUP($F385,F:H,MATCH(H384,F384:AF384,0),FALSE)</f>
        <v>23159.25</v>
      </c>
      <c r="AE385" s="153">
        <f>VLOOKUP(D385,'Dados Base'!$B:$K,10,FALSE)*31536000/VLOOKUP($F385,F:H,MATCH(H384,F384:AF384,0),FALSE)</f>
        <v>2463.7499999999991</v>
      </c>
      <c r="AF385" s="21"/>
      <c r="AG385" s="21"/>
      <c r="AH385" s="21"/>
      <c r="AI385" s="21"/>
      <c r="AJ385" s="21"/>
      <c r="AK385" s="72">
        <f>(SUMIFS('Banco de Indicadores Mun. (2)'!I:I,'Banco de Indicadores Mun. (2)'!B:B,'Banco de Indicadores - Mun. (1)'!B385,'Banco de Indicadores Mun. (2)'!A:A,'Banco de Indicadores - Mun. (1)'!A385) / VLOOKUP(D385,'Dados Base'!$B:$K,8,FALSE)) * 100</f>
        <v>7.8037525773195879</v>
      </c>
      <c r="AL385" s="72">
        <f>(SUMIFS('Banco de Indicadores Mun. (2)'!I:I,'Banco de Indicadores Mun. (2)'!B:B,'Banco de Indicadores - Mun. (1)'!B385,'Banco de Indicadores Mun. (2)'!A:A,'Banco de Indicadores - Mun. (1)'!A385) / VLOOKUP(D385,'Dados Base'!$B:$K,9,FALSE)) * 100</f>
        <v>4.0264042553191493</v>
      </c>
      <c r="AM385" s="72">
        <f>(SUMIFS('Banco de Indicadores Mun. (2)'!J:J,'Banco de Indicadores Mun. (2)'!B:B,'Banco de Indicadores - Mun. (1)'!B385,'Banco de Indicadores Mun. (2)'!A:A,'Banco de Indicadores - Mun. (1)'!A385) / VLOOKUP(D385,'Dados Base'!$B:$K,7,FALSE)) * 100</f>
        <v>8.996766233766234</v>
      </c>
      <c r="AN385" s="72">
        <f>(SUMIFS('Banco de Indicadores Mun. (2)'!K:K,'Banco de Indicadores Mun. (2)'!B:B,'Banco de Indicadores - Mun. (1)'!B385,'Banco de Indicadores Mun. (2)'!A:A,'Banco de Indicadores - Mun. (1)'!A385) / VLOOKUP(D385,'Dados Base'!$B:$K,10,FALSE)) * 100</f>
        <v>3.2106500000000002</v>
      </c>
      <c r="AO385" s="21">
        <v>0</v>
      </c>
      <c r="AP385" s="125">
        <v>0</v>
      </c>
      <c r="AQ385" s="143">
        <v>0</v>
      </c>
      <c r="AR385" s="21">
        <v>9.1999999999999993</v>
      </c>
      <c r="AS385" s="37">
        <v>94.87</v>
      </c>
      <c r="AT385" s="37">
        <v>94.87</v>
      </c>
      <c r="AU385" s="37">
        <v>75.891126760563395</v>
      </c>
      <c r="AV385" s="20">
        <v>8.1562900000000003</v>
      </c>
      <c r="AW385" s="21">
        <v>0</v>
      </c>
      <c r="AX385" s="21">
        <v>0</v>
      </c>
      <c r="AY385" s="21"/>
    </row>
    <row r="386" spans="1:51" ht="15" x14ac:dyDescent="0.25">
      <c r="A386" s="144">
        <v>2017</v>
      </c>
      <c r="B386" s="77" t="s">
        <v>386</v>
      </c>
      <c r="C386" s="78">
        <v>15</v>
      </c>
      <c r="D386" s="77">
        <v>3533908</v>
      </c>
      <c r="E386" s="78">
        <v>353390815</v>
      </c>
      <c r="F386" s="78" t="str">
        <f t="shared" si="11"/>
        <v>3533908152017</v>
      </c>
      <c r="G386" s="79">
        <v>0.59271599636026018</v>
      </c>
      <c r="H386" s="80">
        <f t="shared" ref="H386:H449" si="12">SUM(I386:J386)</f>
        <v>51826</v>
      </c>
      <c r="I386" s="81">
        <v>49355</v>
      </c>
      <c r="J386" s="82">
        <v>2471</v>
      </c>
      <c r="K386" s="83">
        <f>(H386)/VLOOKUP(D386,'Dados Base'!$B:$K,6,FALSE)</f>
        <v>64.499508406864877</v>
      </c>
      <c r="L386" s="84">
        <v>95.23</v>
      </c>
      <c r="M386" s="85" t="s">
        <v>702</v>
      </c>
      <c r="N386" s="86">
        <v>0.77300000000000002</v>
      </c>
      <c r="O386" s="87" t="s">
        <v>691</v>
      </c>
      <c r="P386" s="87" t="s">
        <v>691</v>
      </c>
      <c r="Q386" s="87" t="s">
        <v>691</v>
      </c>
      <c r="R386" s="87" t="s">
        <v>691</v>
      </c>
      <c r="S386" s="87" t="s">
        <v>691</v>
      </c>
      <c r="T386" s="87" t="s">
        <v>691</v>
      </c>
      <c r="U386" s="87" t="s">
        <v>691</v>
      </c>
      <c r="V386" s="87" t="s">
        <v>691</v>
      </c>
      <c r="W386" s="87" t="s">
        <v>691</v>
      </c>
      <c r="X386" s="21"/>
      <c r="Y386" s="21">
        <v>40.83</v>
      </c>
      <c r="Z386" s="10">
        <v>616.22054639999942</v>
      </c>
      <c r="AA386" s="10">
        <v>2139.6154536000004</v>
      </c>
      <c r="AB386" s="21">
        <v>10</v>
      </c>
      <c r="AC386" s="21">
        <v>0</v>
      </c>
      <c r="AD386" s="153">
        <f>VLOOKUP(D386,'Dados Base'!$B:$K,9,FALSE)*31536000/VLOOKUP($F386,F:H,MATCH(H385,F385:AF385,0),FALSE)</f>
        <v>4003.9146374406669</v>
      </c>
      <c r="AE386" s="153">
        <f>VLOOKUP(D386,'Dados Base'!$B:$K,10,FALSE)*31536000/VLOOKUP($F386,F:H,MATCH(H385,F385:AF385,0),FALSE)</f>
        <v>425.94836568517735</v>
      </c>
      <c r="AF386" s="21"/>
      <c r="AG386" s="21"/>
      <c r="AH386" s="21"/>
      <c r="AI386" s="21"/>
      <c r="AJ386" s="21"/>
      <c r="AK386" s="72">
        <f>(SUMIFS('Banco de Indicadores Mun. (2)'!I:I,'Banco de Indicadores Mun. (2)'!B:B,'Banco de Indicadores - Mun. (1)'!B386,'Banco de Indicadores Mun. (2)'!A:A,'Banco de Indicadores - Mun. (1)'!A386) / VLOOKUP(D386,'Dados Base'!$B:$K,8,FALSE)) * 100</f>
        <v>47.379134883720923</v>
      </c>
      <c r="AL386" s="72">
        <f>(SUMIFS('Banco de Indicadores Mun. (2)'!I:I,'Banco de Indicadores Mun. (2)'!B:B,'Banco de Indicadores - Mun. (1)'!B386,'Banco de Indicadores Mun. (2)'!A:A,'Banco de Indicadores - Mun. (1)'!A386) / VLOOKUP(D386,'Dados Base'!$B:$K,9,FALSE)) * 100</f>
        <v>15.481024316109417</v>
      </c>
      <c r="AM386" s="72">
        <f>(SUMIFS('Banco de Indicadores Mun. (2)'!J:J,'Banco de Indicadores Mun. (2)'!B:B,'Banco de Indicadores - Mun. (1)'!B386,'Banco de Indicadores Mun. (2)'!A:A,'Banco de Indicadores - Mun. (1)'!A386) / VLOOKUP(D386,'Dados Base'!$B:$K,7,FALSE)) * 100</f>
        <v>54.418248275862055</v>
      </c>
      <c r="AN386" s="72">
        <f>(SUMIFS('Banco de Indicadores Mun. (2)'!K:K,'Banco de Indicadores Mun. (2)'!B:B,'Banco de Indicadores - Mun. (1)'!B386,'Banco de Indicadores Mun. (2)'!A:A,'Banco de Indicadores - Mun. (1)'!A386) / VLOOKUP(D386,'Dados Base'!$B:$K,10,FALSE)) * 100</f>
        <v>32.79811428571427</v>
      </c>
      <c r="AO386" s="21">
        <v>0</v>
      </c>
      <c r="AP386" s="125">
        <v>0</v>
      </c>
      <c r="AQ386" s="143">
        <v>0</v>
      </c>
      <c r="AR386" s="21">
        <v>9.8000000000000007</v>
      </c>
      <c r="AS386" s="37">
        <v>100</v>
      </c>
      <c r="AT386" s="37">
        <v>26.74</v>
      </c>
      <c r="AU386" s="37">
        <v>22.360566681036147</v>
      </c>
      <c r="AV386" s="20">
        <v>3.8545474389975816</v>
      </c>
      <c r="AW386" s="21">
        <v>1</v>
      </c>
      <c r="AX386" s="21">
        <v>0</v>
      </c>
      <c r="AY386" s="21"/>
    </row>
    <row r="387" spans="1:51" ht="15" x14ac:dyDescent="0.25">
      <c r="A387" s="144">
        <v>2017</v>
      </c>
      <c r="B387" s="77" t="s">
        <v>387</v>
      </c>
      <c r="C387" s="78">
        <v>15</v>
      </c>
      <c r="D387" s="77">
        <v>3534005</v>
      </c>
      <c r="E387" s="78">
        <v>353400515</v>
      </c>
      <c r="F387" s="78" t="str">
        <f t="shared" ref="F387:F450" si="13">CONCATENATE(E387,A387)</f>
        <v>3534005152017</v>
      </c>
      <c r="G387" s="79">
        <v>0.95472250903370082</v>
      </c>
      <c r="H387" s="80">
        <f t="shared" si="12"/>
        <v>4126</v>
      </c>
      <c r="I387" s="81">
        <v>3442</v>
      </c>
      <c r="J387" s="82">
        <v>684</v>
      </c>
      <c r="K387" s="83">
        <f>(H387)/VLOOKUP(D387,'Dados Base'!$B:$K,6,FALSE)</f>
        <v>16.948734801183043</v>
      </c>
      <c r="L387" s="84">
        <v>83.42</v>
      </c>
      <c r="M387" s="85" t="s">
        <v>702</v>
      </c>
      <c r="N387" s="86">
        <v>0.73799999999999999</v>
      </c>
      <c r="O387" s="87" t="s">
        <v>691</v>
      </c>
      <c r="P387" s="87" t="s">
        <v>691</v>
      </c>
      <c r="Q387" s="87" t="s">
        <v>691</v>
      </c>
      <c r="R387" s="87" t="s">
        <v>691</v>
      </c>
      <c r="S387" s="87" t="s">
        <v>691</v>
      </c>
      <c r="T387" s="87" t="s">
        <v>691</v>
      </c>
      <c r="U387" s="87" t="s">
        <v>691</v>
      </c>
      <c r="V387" s="87" t="s">
        <v>691</v>
      </c>
      <c r="W387" s="87" t="s">
        <v>691</v>
      </c>
      <c r="X387" s="21"/>
      <c r="Y387" s="21">
        <v>2.35</v>
      </c>
      <c r="Z387" s="10">
        <v>145.06559999999999</v>
      </c>
      <c r="AA387" s="10">
        <v>36.266399999999997</v>
      </c>
      <c r="AB387" s="21">
        <v>0</v>
      </c>
      <c r="AC387" s="21">
        <v>0</v>
      </c>
      <c r="AD387" s="153">
        <f>VLOOKUP(D387,'Dados Base'!$B:$K,9,FALSE)*31536000/VLOOKUP($F387,F:H,MATCH(H386,F386:AF386,0),FALSE)</f>
        <v>14369.287445467766</v>
      </c>
      <c r="AE387" s="153">
        <f>VLOOKUP(D387,'Dados Base'!$B:$K,10,FALSE)*31536000/VLOOKUP($F387,F:H,MATCH(H386,F386:AF386,0),FALSE)</f>
        <v>1528.6476005816767</v>
      </c>
      <c r="AF387" s="21"/>
      <c r="AG387" s="21"/>
      <c r="AH387" s="21"/>
      <c r="AI387" s="21"/>
      <c r="AJ387" s="21"/>
      <c r="AK387" s="72">
        <f>(SUMIFS('Banco de Indicadores Mun. (2)'!I:I,'Banco de Indicadores Mun. (2)'!B:B,'Banco de Indicadores - Mun. (1)'!B387,'Banco de Indicadores Mun. (2)'!A:A,'Banco de Indicadores - Mun. (1)'!A387) / VLOOKUP(D387,'Dados Base'!$B:$K,8,FALSE)) * 100</f>
        <v>19.283216666666668</v>
      </c>
      <c r="AL387" s="72">
        <f>(SUMIFS('Banco de Indicadores Mun. (2)'!I:I,'Banco de Indicadores Mun. (2)'!B:B,'Banco de Indicadores - Mun. (1)'!B387,'Banco de Indicadores Mun. (2)'!A:A,'Banco de Indicadores - Mun. (1)'!A387) / VLOOKUP(D387,'Dados Base'!$B:$K,9,FALSE)) * 100</f>
        <v>6.1542180851063844</v>
      </c>
      <c r="AM387" s="72">
        <f>(SUMIFS('Banco de Indicadores Mun. (2)'!J:J,'Banco de Indicadores Mun. (2)'!B:B,'Banco de Indicadores - Mun. (1)'!B387,'Banco de Indicadores Mun. (2)'!A:A,'Banco de Indicadores - Mun. (1)'!A387) / VLOOKUP(D387,'Dados Base'!$B:$K,7,FALSE)) * 100</f>
        <v>21.969350000000002</v>
      </c>
      <c r="AN387" s="72">
        <f>(SUMIFS('Banco de Indicadores Mun. (2)'!K:K,'Banco de Indicadores Mun. (2)'!B:B,'Banco de Indicadores - Mun. (1)'!B387,'Banco de Indicadores Mun. (2)'!A:A,'Banco de Indicadores - Mun. (1)'!A387) / VLOOKUP(D387,'Dados Base'!$B:$K,10,FALSE)) * 100</f>
        <v>13.910950000000003</v>
      </c>
      <c r="AO387" s="21">
        <v>0</v>
      </c>
      <c r="AP387" s="125">
        <v>0</v>
      </c>
      <c r="AQ387" s="143">
        <v>0</v>
      </c>
      <c r="AR387" s="21">
        <v>10</v>
      </c>
      <c r="AS387" s="37">
        <v>100</v>
      </c>
      <c r="AT387" s="37">
        <v>100</v>
      </c>
      <c r="AU387" s="37">
        <v>80</v>
      </c>
      <c r="AV387" s="20">
        <v>9.6999999999999993</v>
      </c>
      <c r="AW387" s="21">
        <v>0</v>
      </c>
      <c r="AX387" s="21">
        <v>0</v>
      </c>
      <c r="AY387" s="21"/>
    </row>
    <row r="388" spans="1:51" ht="15" x14ac:dyDescent="0.25">
      <c r="A388" s="144">
        <v>2017</v>
      </c>
      <c r="B388" s="77" t="s">
        <v>388</v>
      </c>
      <c r="C388" s="78">
        <v>21</v>
      </c>
      <c r="D388" s="77">
        <v>3534104</v>
      </c>
      <c r="E388" s="78">
        <v>353410421</v>
      </c>
      <c r="F388" s="78" t="str">
        <f t="shared" si="13"/>
        <v>3534104212017</v>
      </c>
      <c r="G388" s="79">
        <v>0.27772735881235189</v>
      </c>
      <c r="H388" s="80">
        <f t="shared" si="12"/>
        <v>6215</v>
      </c>
      <c r="I388" s="81">
        <v>5892</v>
      </c>
      <c r="J388" s="82">
        <v>323</v>
      </c>
      <c r="K388" s="83">
        <f>(H388)/VLOOKUP(D388,'Dados Base'!$B:$K,6,FALSE)</f>
        <v>28.532733449637316</v>
      </c>
      <c r="L388" s="84">
        <v>94.8</v>
      </c>
      <c r="M388" s="85" t="s">
        <v>702</v>
      </c>
      <c r="N388" s="86">
        <v>0.77</v>
      </c>
      <c r="O388" s="87" t="s">
        <v>691</v>
      </c>
      <c r="P388" s="87" t="s">
        <v>691</v>
      </c>
      <c r="Q388" s="87" t="s">
        <v>691</v>
      </c>
      <c r="R388" s="87" t="s">
        <v>691</v>
      </c>
      <c r="S388" s="87" t="s">
        <v>691</v>
      </c>
      <c r="T388" s="87" t="s">
        <v>691</v>
      </c>
      <c r="U388" s="87" t="s">
        <v>691</v>
      </c>
      <c r="V388" s="87" t="s">
        <v>691</v>
      </c>
      <c r="W388" s="87" t="s">
        <v>691</v>
      </c>
      <c r="X388" s="21"/>
      <c r="Y388" s="21">
        <v>4.2300000000000004</v>
      </c>
      <c r="Z388" s="10">
        <v>266.50851119999999</v>
      </c>
      <c r="AA388" s="10">
        <v>59.97548879999998</v>
      </c>
      <c r="AB388" s="21">
        <v>0</v>
      </c>
      <c r="AC388" s="21">
        <v>0</v>
      </c>
      <c r="AD388" s="153">
        <f>VLOOKUP(D388,'Dados Base'!$B:$K,9,FALSE)*31536000/VLOOKUP($F388,F:H,MATCH(H387,F387:AF387,0),FALSE)</f>
        <v>8423.1311343523739</v>
      </c>
      <c r="AE388" s="153">
        <f>VLOOKUP(D388,'Dados Base'!$B:$K,10,FALSE)*31536000/VLOOKUP($F388,F:H,MATCH(H387,F387:AF387,0),FALSE)</f>
        <v>964.09332260659664</v>
      </c>
      <c r="AF388" s="21"/>
      <c r="AG388" s="21"/>
      <c r="AH388" s="21"/>
      <c r="AI388" s="21"/>
      <c r="AJ388" s="21"/>
      <c r="AK388" s="72">
        <f>(SUMIFS('Banco de Indicadores Mun. (2)'!I:I,'Banco de Indicadores Mun. (2)'!B:B,'Banco de Indicadores - Mun. (1)'!B388,'Banco de Indicadores Mun. (2)'!A:A,'Banco de Indicadores - Mun. (1)'!A388) / VLOOKUP(D388,'Dados Base'!$B:$K,8,FALSE)) * 100</f>
        <v>7.4451506849315061</v>
      </c>
      <c r="AL388" s="72">
        <f>(SUMIFS('Banco de Indicadores Mun. (2)'!I:I,'Banco de Indicadores Mun. (2)'!B:B,'Banco de Indicadores - Mun. (1)'!B388,'Banco de Indicadores Mun. (2)'!A:A,'Banco de Indicadores - Mun. (1)'!A388) / VLOOKUP(D388,'Dados Base'!$B:$K,9,FALSE)) * 100</f>
        <v>3.2740722891566265</v>
      </c>
      <c r="AM388" s="72">
        <f>(SUMIFS('Banco de Indicadores Mun. (2)'!J:J,'Banco de Indicadores Mun. (2)'!B:B,'Banco de Indicadores - Mun. (1)'!B388,'Banco de Indicadores Mun. (2)'!A:A,'Banco de Indicadores - Mun. (1)'!A388) / VLOOKUP(D388,'Dados Base'!$B:$K,7,FALSE)) * 100</f>
        <v>8.2407407407407405</v>
      </c>
      <c r="AN388" s="72">
        <f>(SUMIFS('Banco de Indicadores Mun. (2)'!K:K,'Banco de Indicadores Mun. (2)'!B:B,'Banco de Indicadores - Mun. (1)'!B388,'Banco de Indicadores Mun. (2)'!A:A,'Banco de Indicadores - Mun. (1)'!A388) / VLOOKUP(D388,'Dados Base'!$B:$K,10,FALSE)) * 100</f>
        <v>5.1840000000000002</v>
      </c>
      <c r="AO388" s="21">
        <v>0</v>
      </c>
      <c r="AP388" s="125">
        <v>0</v>
      </c>
      <c r="AQ388" s="143">
        <v>0</v>
      </c>
      <c r="AR388" s="21">
        <v>8.1999999999999993</v>
      </c>
      <c r="AS388" s="37">
        <v>97.18</v>
      </c>
      <c r="AT388" s="37">
        <v>97.18</v>
      </c>
      <c r="AU388" s="37">
        <v>81.629884220972542</v>
      </c>
      <c r="AV388" s="20">
        <v>9.4576999999999991</v>
      </c>
      <c r="AW388" s="21">
        <v>0</v>
      </c>
      <c r="AX388" s="21">
        <v>0</v>
      </c>
      <c r="AY388" s="21"/>
    </row>
    <row r="389" spans="1:51" ht="15" x14ac:dyDescent="0.25">
      <c r="A389" s="144">
        <v>2017</v>
      </c>
      <c r="B389" s="77" t="s">
        <v>389</v>
      </c>
      <c r="C389" s="78">
        <v>15</v>
      </c>
      <c r="D389" s="77">
        <v>3534203</v>
      </c>
      <c r="E389" s="78">
        <v>353420315</v>
      </c>
      <c r="F389" s="78" t="str">
        <f t="shared" si="13"/>
        <v>3534203152017</v>
      </c>
      <c r="G389" s="79">
        <v>2.3138606377271609</v>
      </c>
      <c r="H389" s="80">
        <f t="shared" si="12"/>
        <v>6529</v>
      </c>
      <c r="I389" s="81">
        <v>6074</v>
      </c>
      <c r="J389" s="82">
        <v>455</v>
      </c>
      <c r="K389" s="83">
        <f>(H389)/VLOOKUP(D389,'Dados Base'!$B:$K,6,FALSE)</f>
        <v>26.29480467176802</v>
      </c>
      <c r="L389" s="84">
        <v>93.03</v>
      </c>
      <c r="M389" s="85" t="s">
        <v>702</v>
      </c>
      <c r="N389" s="86">
        <v>0.76700000000000002</v>
      </c>
      <c r="O389" s="87" t="s">
        <v>691</v>
      </c>
      <c r="P389" s="87" t="s">
        <v>691</v>
      </c>
      <c r="Q389" s="87" t="s">
        <v>691</v>
      </c>
      <c r="R389" s="87" t="s">
        <v>691</v>
      </c>
      <c r="S389" s="87" t="s">
        <v>691</v>
      </c>
      <c r="T389" s="87" t="s">
        <v>691</v>
      </c>
      <c r="U389" s="87" t="s">
        <v>691</v>
      </c>
      <c r="V389" s="87" t="s">
        <v>691</v>
      </c>
      <c r="W389" s="87" t="s">
        <v>691</v>
      </c>
      <c r="X389" s="21"/>
      <c r="Y389" s="21">
        <v>4.34</v>
      </c>
      <c r="Z389" s="10">
        <v>282.38446799999997</v>
      </c>
      <c r="AA389" s="10">
        <v>52.145531999999982</v>
      </c>
      <c r="AB389" s="21">
        <v>2</v>
      </c>
      <c r="AC389" s="21">
        <v>0</v>
      </c>
      <c r="AD389" s="153">
        <f>VLOOKUP(D389,'Dados Base'!$B:$K,9,FALSE)*31536000/VLOOKUP($F389,F:H,MATCH(H388,F388:AF388,0),FALSE)</f>
        <v>9128.9692142747735</v>
      </c>
      <c r="AE389" s="153">
        <f>VLOOKUP(D389,'Dados Base'!$B:$K,10,FALSE)*31536000/VLOOKUP($F389,F:H,MATCH(H388,F388:AF388,0),FALSE)</f>
        <v>966.02848828304457</v>
      </c>
      <c r="AF389" s="21"/>
      <c r="AG389" s="21"/>
      <c r="AH389" s="21"/>
      <c r="AI389" s="21"/>
      <c r="AJ389" s="21"/>
      <c r="AK389" s="72">
        <f>(SUMIFS('Banco de Indicadores Mun. (2)'!I:I,'Banco de Indicadores Mun. (2)'!B:B,'Banco de Indicadores - Mun. (1)'!B389,'Banco de Indicadores Mun. (2)'!A:A,'Banco de Indicadores - Mun. (1)'!A389) / VLOOKUP(D389,'Dados Base'!$B:$K,8,FALSE)) * 100</f>
        <v>81.984433333333357</v>
      </c>
      <c r="AL389" s="72">
        <f>(SUMIFS('Banco de Indicadores Mun. (2)'!I:I,'Banco de Indicadores Mun. (2)'!B:B,'Banco de Indicadores - Mun. (1)'!B389,'Banco de Indicadores Mun. (2)'!A:A,'Banco de Indicadores - Mun. (1)'!A389) / VLOOKUP(D389,'Dados Base'!$B:$K,9,FALSE)) * 100</f>
        <v>26.026804232804242</v>
      </c>
      <c r="AM389" s="72">
        <f>(SUMIFS('Banco de Indicadores Mun. (2)'!J:J,'Banco de Indicadores Mun. (2)'!B:B,'Banco de Indicadores - Mun. (1)'!B389,'Banco de Indicadores Mun. (2)'!A:A,'Banco de Indicadores - Mun. (1)'!A389) / VLOOKUP(D389,'Dados Base'!$B:$K,7,FALSE)) * 100</f>
        <v>96.33865000000003</v>
      </c>
      <c r="AN389" s="72">
        <f>(SUMIFS('Banco de Indicadores Mun. (2)'!K:K,'Banco de Indicadores Mun. (2)'!B:B,'Banco de Indicadores - Mun. (1)'!B389,'Banco de Indicadores Mun. (2)'!A:A,'Banco de Indicadores - Mun. (1)'!A389) / VLOOKUP(D389,'Dados Base'!$B:$K,10,FALSE)) * 100</f>
        <v>53.27600000000001</v>
      </c>
      <c r="AO389" s="21">
        <v>0</v>
      </c>
      <c r="AP389" s="125">
        <v>0</v>
      </c>
      <c r="AQ389" s="143">
        <v>0</v>
      </c>
      <c r="AR389" s="21">
        <v>8.1999999999999993</v>
      </c>
      <c r="AS389" s="37">
        <v>92.76</v>
      </c>
      <c r="AT389" s="37">
        <v>92.76</v>
      </c>
      <c r="AU389" s="37">
        <v>84.412300242130755</v>
      </c>
      <c r="AV389" s="20">
        <v>9.8914000000000009</v>
      </c>
      <c r="AW389" s="21">
        <v>0</v>
      </c>
      <c r="AX389" s="21">
        <v>0</v>
      </c>
      <c r="AY389" s="21"/>
    </row>
    <row r="390" spans="1:51" ht="15" x14ac:dyDescent="0.25">
      <c r="A390" s="144">
        <v>2017</v>
      </c>
      <c r="B390" s="77" t="s">
        <v>390</v>
      </c>
      <c r="C390" s="78">
        <v>12</v>
      </c>
      <c r="D390" s="77">
        <v>3534302</v>
      </c>
      <c r="E390" s="78">
        <v>353430212</v>
      </c>
      <c r="F390" s="78" t="str">
        <f t="shared" si="13"/>
        <v>3534302122017</v>
      </c>
      <c r="G390" s="79">
        <v>0.70235468432826575</v>
      </c>
      <c r="H390" s="80">
        <f t="shared" si="12"/>
        <v>41570</v>
      </c>
      <c r="I390" s="81">
        <v>40499</v>
      </c>
      <c r="J390" s="82">
        <v>1071</v>
      </c>
      <c r="K390" s="83">
        <f>(H390)/VLOOKUP(D390,'Dados Base'!$B:$K,6,FALSE)</f>
        <v>140.23546874472893</v>
      </c>
      <c r="L390" s="84">
        <v>97.42</v>
      </c>
      <c r="M390" s="85" t="s">
        <v>702</v>
      </c>
      <c r="N390" s="86">
        <v>0.78</v>
      </c>
      <c r="O390" s="87" t="s">
        <v>691</v>
      </c>
      <c r="P390" s="87" t="s">
        <v>691</v>
      </c>
      <c r="Q390" s="87" t="s">
        <v>691</v>
      </c>
      <c r="R390" s="87" t="s">
        <v>691</v>
      </c>
      <c r="S390" s="87" t="s">
        <v>691</v>
      </c>
      <c r="T390" s="87" t="s">
        <v>691</v>
      </c>
      <c r="U390" s="87" t="s">
        <v>691</v>
      </c>
      <c r="V390" s="87" t="s">
        <v>691</v>
      </c>
      <c r="W390" s="87" t="s">
        <v>691</v>
      </c>
      <c r="X390" s="21"/>
      <c r="Y390" s="21">
        <v>33.75</v>
      </c>
      <c r="Z390" s="10">
        <v>0</v>
      </c>
      <c r="AA390" s="10">
        <v>2278.2599999999998</v>
      </c>
      <c r="AB390" s="21">
        <v>4</v>
      </c>
      <c r="AC390" s="21">
        <v>3</v>
      </c>
      <c r="AD390" s="153">
        <f>VLOOKUP(D390,'Dados Base'!$B:$K,9,FALSE)*31536000/VLOOKUP($F390,F:H,MATCH(H389,F389:AF389,0),FALSE)</f>
        <v>2935.8749097907144</v>
      </c>
      <c r="AE390" s="153">
        <f>VLOOKUP(D390,'Dados Base'!$B:$K,10,FALSE)*31536000/VLOOKUP($F390,F:H,MATCH(H389,F389:AF389,0),FALSE)</f>
        <v>341.3808034640366</v>
      </c>
      <c r="AF390" s="21"/>
      <c r="AG390" s="21"/>
      <c r="AH390" s="21"/>
      <c r="AI390" s="21"/>
      <c r="AJ390" s="21"/>
      <c r="AK390" s="72">
        <f>(SUMIFS('Banco de Indicadores Mun. (2)'!I:I,'Banco de Indicadores Mun. (2)'!B:B,'Banco de Indicadores - Mun. (1)'!B390,'Banco de Indicadores Mun. (2)'!A:A,'Banco de Indicadores - Mun. (1)'!A390) / VLOOKUP(D390,'Dados Base'!$B:$K,8,FALSE)) * 100</f>
        <v>19.38496992481203</v>
      </c>
      <c r="AL390" s="72">
        <f>(SUMIFS('Banco de Indicadores Mun. (2)'!I:I,'Banco de Indicadores Mun. (2)'!B:B,'Banco de Indicadores - Mun. (1)'!B390,'Banco de Indicadores Mun. (2)'!A:A,'Banco de Indicadores - Mun. (1)'!A390) / VLOOKUP(D390,'Dados Base'!$B:$K,9,FALSE)) * 100</f>
        <v>6.662018087855297</v>
      </c>
      <c r="AM390" s="72">
        <f>(SUMIFS('Banco de Indicadores Mun. (2)'!J:J,'Banco de Indicadores Mun. (2)'!B:B,'Banco de Indicadores - Mun. (1)'!B390,'Banco de Indicadores Mun. (2)'!A:A,'Banco de Indicadores - Mun. (1)'!A390) / VLOOKUP(D390,'Dados Base'!$B:$K,7,FALSE)) * 100</f>
        <v>7.9067159090909094</v>
      </c>
      <c r="AN390" s="72">
        <f>(SUMIFS('Banco de Indicadores Mun. (2)'!K:K,'Banco de Indicadores Mun. (2)'!B:B,'Banco de Indicadores - Mun. (1)'!B390,'Banco de Indicadores Mun. (2)'!A:A,'Banco de Indicadores - Mun. (1)'!A390) / VLOOKUP(D390,'Dados Base'!$B:$K,10,FALSE)) * 100</f>
        <v>41.831333333333333</v>
      </c>
      <c r="AO390" s="21">
        <v>0</v>
      </c>
      <c r="AP390" s="125">
        <v>0</v>
      </c>
      <c r="AQ390" s="143">
        <v>0</v>
      </c>
      <c r="AR390" s="21">
        <v>10</v>
      </c>
      <c r="AS390" s="37">
        <v>100</v>
      </c>
      <c r="AT390" s="37">
        <v>0</v>
      </c>
      <c r="AU390" s="37">
        <v>0</v>
      </c>
      <c r="AV390" s="20">
        <v>1.5</v>
      </c>
      <c r="AW390" s="21">
        <v>0</v>
      </c>
      <c r="AX390" s="21">
        <v>3</v>
      </c>
      <c r="AY390" s="21"/>
    </row>
    <row r="391" spans="1:51" ht="15" x14ac:dyDescent="0.25">
      <c r="A391" s="144">
        <v>2017</v>
      </c>
      <c r="B391" s="77" t="s">
        <v>391</v>
      </c>
      <c r="C391" s="78">
        <v>6</v>
      </c>
      <c r="D391" s="77">
        <v>3534401</v>
      </c>
      <c r="E391" s="78">
        <v>35344016</v>
      </c>
      <c r="F391" s="78" t="str">
        <f t="shared" si="13"/>
        <v>353440162017</v>
      </c>
      <c r="G391" s="79">
        <v>0.17803831960672145</v>
      </c>
      <c r="H391" s="80">
        <f t="shared" si="12"/>
        <v>676149</v>
      </c>
      <c r="I391" s="81">
        <v>676149</v>
      </c>
      <c r="J391" s="82">
        <v>0</v>
      </c>
      <c r="K391" s="83">
        <f>(H391)/VLOOKUP(D391,'Dados Base'!$B:$K,6,FALSE)</f>
        <v>10411.903295349553</v>
      </c>
      <c r="L391" s="84">
        <v>100</v>
      </c>
      <c r="M391" s="85" t="s">
        <v>702</v>
      </c>
      <c r="N391" s="86">
        <v>0.77600000000000002</v>
      </c>
      <c r="O391" s="87" t="s">
        <v>691</v>
      </c>
      <c r="P391" s="87" t="s">
        <v>691</v>
      </c>
      <c r="Q391" s="87" t="s">
        <v>691</v>
      </c>
      <c r="R391" s="87" t="s">
        <v>691</v>
      </c>
      <c r="S391" s="87" t="s">
        <v>691</v>
      </c>
      <c r="T391" s="87" t="s">
        <v>691</v>
      </c>
      <c r="U391" s="87" t="s">
        <v>691</v>
      </c>
      <c r="V391" s="87" t="s">
        <v>691</v>
      </c>
      <c r="W391" s="87" t="s">
        <v>691</v>
      </c>
      <c r="X391" s="21"/>
      <c r="Y391" s="21">
        <v>767.67</v>
      </c>
      <c r="Z391" s="10">
        <v>10896.639333227999</v>
      </c>
      <c r="AA391" s="10">
        <v>26789.204666771999</v>
      </c>
      <c r="AB391" s="21">
        <v>91</v>
      </c>
      <c r="AC391" s="21">
        <v>2</v>
      </c>
      <c r="AD391" s="153">
        <f>VLOOKUP(D391,'Dados Base'!$B:$K,9,FALSE)*31536000/VLOOKUP($F391,F:H,MATCH(H390,F390:AF390,0),FALSE)</f>
        <v>44.308576955671015</v>
      </c>
      <c r="AE391" s="153">
        <f>VLOOKUP(D391,'Dados Base'!$B:$K,10,FALSE)*31536000/VLOOKUP($F391,F:H,MATCH(H390,F390:AF390,0),FALSE)</f>
        <v>6.0632789518286634</v>
      </c>
      <c r="AF391" s="21"/>
      <c r="AG391" s="21"/>
      <c r="AH391" s="21"/>
      <c r="AI391" s="21"/>
      <c r="AJ391" s="21"/>
      <c r="AK391" s="72">
        <f>(SUMIFS('Banco de Indicadores Mun. (2)'!I:I,'Banco de Indicadores Mun. (2)'!B:B,'Banco de Indicadores - Mun. (1)'!B391,'Banco de Indicadores Mun. (2)'!A:A,'Banco de Indicadores - Mun. (1)'!A391) / VLOOKUP(D391,'Dados Base'!$B:$K,8,FALSE)) * 100</f>
        <v>50.001057142857128</v>
      </c>
      <c r="AL391" s="72">
        <f>(SUMIFS('Banco de Indicadores Mun. (2)'!I:I,'Banco de Indicadores Mun. (2)'!B:B,'Banco de Indicadores - Mun. (1)'!B391,'Banco de Indicadores Mun. (2)'!A:A,'Banco de Indicadores - Mun. (1)'!A391) / VLOOKUP(D391,'Dados Base'!$B:$K,9,FALSE)) * 100</f>
        <v>18.421442105263157</v>
      </c>
      <c r="AM391" s="72">
        <f>(SUMIFS('Banco de Indicadores Mun. (2)'!J:J,'Banco de Indicadores Mun. (2)'!B:B,'Banco de Indicadores - Mun. (1)'!B391,'Banco de Indicadores Mun. (2)'!A:A,'Banco de Indicadores - Mun. (1)'!A391) / VLOOKUP(D391,'Dados Base'!$B:$K,7,FALSE)) * 100</f>
        <v>14.22559090909091</v>
      </c>
      <c r="AN391" s="72">
        <f>(SUMIFS('Banco de Indicadores Mun. (2)'!K:K,'Banco de Indicadores Mun. (2)'!B:B,'Banco de Indicadores - Mun. (1)'!B391,'Banco de Indicadores Mun. (2)'!A:A,'Banco de Indicadores - Mun. (1)'!A391) / VLOOKUP(D391,'Dados Base'!$B:$K,10,FALSE)) * 100</f>
        <v>110.54415384615383</v>
      </c>
      <c r="AO391" s="21">
        <v>0</v>
      </c>
      <c r="AP391" s="125">
        <v>0.14789639561694243</v>
      </c>
      <c r="AQ391" s="143">
        <v>0</v>
      </c>
      <c r="AR391" s="21">
        <v>8.5</v>
      </c>
      <c r="AS391" s="37">
        <v>73.09</v>
      </c>
      <c r="AT391" s="37">
        <v>31.428700000000003</v>
      </c>
      <c r="AU391" s="37">
        <v>28.914409700438171</v>
      </c>
      <c r="AV391" s="20">
        <v>4.12078626</v>
      </c>
      <c r="AW391" s="21">
        <v>23</v>
      </c>
      <c r="AX391" s="21">
        <v>2</v>
      </c>
      <c r="AY391" s="21"/>
    </row>
    <row r="392" spans="1:51" ht="15" x14ac:dyDescent="0.25">
      <c r="A392" s="144">
        <v>2017</v>
      </c>
      <c r="B392" s="77" t="s">
        <v>392</v>
      </c>
      <c r="C392" s="78">
        <v>21</v>
      </c>
      <c r="D392" s="77">
        <v>3534500</v>
      </c>
      <c r="E392" s="78">
        <v>353450021</v>
      </c>
      <c r="F392" s="78" t="str">
        <f t="shared" si="13"/>
        <v>3534500212017</v>
      </c>
      <c r="G392" s="79">
        <v>-1.5859173856391795E-2</v>
      </c>
      <c r="H392" s="80">
        <f t="shared" si="12"/>
        <v>2520</v>
      </c>
      <c r="I392" s="81">
        <v>2177</v>
      </c>
      <c r="J392" s="82">
        <v>343</v>
      </c>
      <c r="K392" s="83">
        <f>(H392)/VLOOKUP(D392,'Dados Base'!$B:$K,6,FALSE)</f>
        <v>11.38057173824685</v>
      </c>
      <c r="L392" s="84">
        <v>86.39</v>
      </c>
      <c r="M392" s="85" t="s">
        <v>702</v>
      </c>
      <c r="N392" s="86">
        <v>0.749</v>
      </c>
      <c r="O392" s="87" t="s">
        <v>691</v>
      </c>
      <c r="P392" s="87" t="s">
        <v>691</v>
      </c>
      <c r="Q392" s="87" t="s">
        <v>691</v>
      </c>
      <c r="R392" s="87" t="s">
        <v>691</v>
      </c>
      <c r="S392" s="87" t="s">
        <v>691</v>
      </c>
      <c r="T392" s="87" t="s">
        <v>691</v>
      </c>
      <c r="U392" s="87" t="s">
        <v>691</v>
      </c>
      <c r="V392" s="87" t="s">
        <v>691</v>
      </c>
      <c r="W392" s="87" t="s">
        <v>691</v>
      </c>
      <c r="X392" s="21"/>
      <c r="Y392" s="21">
        <v>1.51</v>
      </c>
      <c r="Z392" s="10">
        <v>93.688941599999993</v>
      </c>
      <c r="AA392" s="10">
        <v>23.167058400000002</v>
      </c>
      <c r="AB392" s="21">
        <v>0</v>
      </c>
      <c r="AC392" s="21">
        <v>0</v>
      </c>
      <c r="AD392" s="153">
        <f>VLOOKUP(D392,'Dados Base'!$B:$K,9,FALSE)*31536000/VLOOKUP($F392,F:H,MATCH(H391,F391:AF391,0),FALSE)</f>
        <v>20523.428571428572</v>
      </c>
      <c r="AE392" s="153">
        <f>VLOOKUP(D392,'Dados Base'!$B:$K,10,FALSE)*31536000/VLOOKUP($F392,F:H,MATCH(H391,F391:AF391,0),FALSE)</f>
        <v>2252.5714285714294</v>
      </c>
      <c r="AF392" s="21"/>
      <c r="AG392" s="21"/>
      <c r="AH392" s="21"/>
      <c r="AI392" s="21"/>
      <c r="AJ392" s="21"/>
      <c r="AK392" s="72">
        <f>(SUMIFS('Banco de Indicadores Mun. (2)'!I:I,'Banco de Indicadores Mun. (2)'!B:B,'Banco de Indicadores - Mun. (1)'!B392,'Banco de Indicadores Mun. (2)'!A:A,'Banco de Indicadores - Mun. (1)'!A392) / VLOOKUP(D392,'Dados Base'!$B:$K,8,FALSE)) * 100</f>
        <v>1.8894210526315791</v>
      </c>
      <c r="AL392" s="72">
        <f>(SUMIFS('Banco de Indicadores Mun. (2)'!I:I,'Banco de Indicadores Mun. (2)'!B:B,'Banco de Indicadores - Mun. (1)'!B392,'Banco de Indicadores Mun. (2)'!A:A,'Banco de Indicadores - Mun. (1)'!A392) / VLOOKUP(D392,'Dados Base'!$B:$K,9,FALSE)) * 100</f>
        <v>0.87558536585365854</v>
      </c>
      <c r="AM392" s="72">
        <f>(SUMIFS('Banco de Indicadores Mun. (2)'!J:J,'Banco de Indicadores Mun. (2)'!B:B,'Banco de Indicadores - Mun. (1)'!B392,'Banco de Indicadores Mun. (2)'!A:A,'Banco de Indicadores - Mun. (1)'!A392) / VLOOKUP(D392,'Dados Base'!$B:$K,7,FALSE)) * 100</f>
        <v>1.9525862068965518</v>
      </c>
      <c r="AN392" s="72">
        <f>(SUMIFS('Banco de Indicadores Mun. (2)'!K:K,'Banco de Indicadores Mun. (2)'!B:B,'Banco de Indicadores - Mun. (1)'!B392,'Banco de Indicadores Mun. (2)'!A:A,'Banco de Indicadores - Mun. (1)'!A392) / VLOOKUP(D392,'Dados Base'!$B:$K,10,FALSE)) * 100</f>
        <v>1.6858888888888881</v>
      </c>
      <c r="AO392" s="21">
        <v>0</v>
      </c>
      <c r="AP392" s="125">
        <v>0</v>
      </c>
      <c r="AQ392" s="143">
        <v>0</v>
      </c>
      <c r="AR392" s="21">
        <v>9.5</v>
      </c>
      <c r="AS392" s="37">
        <v>91.11</v>
      </c>
      <c r="AT392" s="37">
        <v>91.11</v>
      </c>
      <c r="AU392" s="37">
        <v>80.174695009242143</v>
      </c>
      <c r="AV392" s="20">
        <v>9.8666499999999999</v>
      </c>
      <c r="AW392" s="21">
        <v>0</v>
      </c>
      <c r="AX392" s="21">
        <v>0</v>
      </c>
      <c r="AY392" s="21"/>
    </row>
    <row r="393" spans="1:51" ht="15" x14ac:dyDescent="0.25">
      <c r="A393" s="144">
        <v>2017</v>
      </c>
      <c r="B393" s="77" t="s">
        <v>393</v>
      </c>
      <c r="C393" s="78">
        <v>21</v>
      </c>
      <c r="D393" s="77">
        <v>3534609</v>
      </c>
      <c r="E393" s="78">
        <v>353460921</v>
      </c>
      <c r="F393" s="78" t="str">
        <f t="shared" si="13"/>
        <v>3534609212017</v>
      </c>
      <c r="G393" s="79">
        <v>0.16894749537101905</v>
      </c>
      <c r="H393" s="80">
        <f t="shared" si="12"/>
        <v>31185</v>
      </c>
      <c r="I393" s="81">
        <v>28341</v>
      </c>
      <c r="J393" s="82">
        <v>2844</v>
      </c>
      <c r="K393" s="83">
        <f>(H393)/VLOOKUP(D393,'Dados Base'!$B:$K,6,FALSE)</f>
        <v>125.77639751552795</v>
      </c>
      <c r="L393" s="84">
        <v>90.88</v>
      </c>
      <c r="M393" s="85" t="s">
        <v>702</v>
      </c>
      <c r="N393" s="86">
        <v>0.76200000000000001</v>
      </c>
      <c r="O393" s="87" t="s">
        <v>691</v>
      </c>
      <c r="P393" s="87" t="s">
        <v>691</v>
      </c>
      <c r="Q393" s="87" t="s">
        <v>691</v>
      </c>
      <c r="R393" s="87" t="s">
        <v>691</v>
      </c>
      <c r="S393" s="87" t="s">
        <v>691</v>
      </c>
      <c r="T393" s="87" t="s">
        <v>691</v>
      </c>
      <c r="U393" s="87" t="s">
        <v>691</v>
      </c>
      <c r="V393" s="87" t="s">
        <v>691</v>
      </c>
      <c r="W393" s="87" t="s">
        <v>691</v>
      </c>
      <c r="X393" s="21"/>
      <c r="Y393" s="21">
        <v>23.51</v>
      </c>
      <c r="Z393" s="10">
        <v>1174.50432</v>
      </c>
      <c r="AA393" s="10">
        <v>412.66368</v>
      </c>
      <c r="AB393" s="21">
        <v>1</v>
      </c>
      <c r="AC393" s="21">
        <v>0</v>
      </c>
      <c r="AD393" s="153">
        <f>VLOOKUP(D393,'Dados Base'!$B:$K,9,FALSE)*31536000/VLOOKUP($F393,F:H,MATCH(H392,F392:AF392,0),FALSE)</f>
        <v>1759.5844155844156</v>
      </c>
      <c r="AE393" s="153">
        <f>VLOOKUP(D393,'Dados Base'!$B:$K,10,FALSE)*31536000/VLOOKUP($F393,F:H,MATCH(H392,F392:AF392,0),FALSE)</f>
        <v>212.36363636363635</v>
      </c>
      <c r="AF393" s="21"/>
      <c r="AG393" s="21"/>
      <c r="AH393" s="21"/>
      <c r="AI393" s="21"/>
      <c r="AJ393" s="21"/>
      <c r="AK393" s="72">
        <f>(SUMIFS('Banco de Indicadores Mun. (2)'!I:I,'Banco de Indicadores Mun. (2)'!B:B,'Banco de Indicadores - Mun. (1)'!B393,'Banco de Indicadores Mun. (2)'!A:A,'Banco de Indicadores - Mun. (1)'!A393) / VLOOKUP(D393,'Dados Base'!$B:$K,8,FALSE)) * 100</f>
        <v>0.40427999999999981</v>
      </c>
      <c r="AL393" s="72">
        <f>(SUMIFS('Banco de Indicadores Mun. (2)'!I:I,'Banco de Indicadores Mun. (2)'!B:B,'Banco de Indicadores - Mun. (1)'!B393,'Banco de Indicadores Mun. (2)'!A:A,'Banco de Indicadores - Mun. (1)'!A393) / VLOOKUP(D393,'Dados Base'!$B:$K,9,FALSE)) * 100</f>
        <v>0.17425862068965511</v>
      </c>
      <c r="AM393" s="72">
        <f>(SUMIFS('Banco de Indicadores Mun. (2)'!J:J,'Banco de Indicadores Mun. (2)'!B:B,'Banco de Indicadores - Mun. (1)'!B393,'Banco de Indicadores Mun. (2)'!A:A,'Banco de Indicadores - Mun. (1)'!A393) / VLOOKUP(D393,'Dados Base'!$B:$K,7,FALSE)) * 100</f>
        <v>0.10003703703703705</v>
      </c>
      <c r="AN393" s="72">
        <f>(SUMIFS('Banco de Indicadores Mun. (2)'!K:K,'Banco de Indicadores Mun. (2)'!B:B,'Banco de Indicadores - Mun. (1)'!B393,'Banco de Indicadores Mun. (2)'!A:A,'Banco de Indicadores - Mun. (1)'!A393) / VLOOKUP(D393,'Dados Base'!$B:$K,10,FALSE)) * 100</f>
        <v>1.1866190476190472</v>
      </c>
      <c r="AO393" s="21">
        <v>0</v>
      </c>
      <c r="AP393" s="125">
        <v>0</v>
      </c>
      <c r="AQ393" s="143">
        <v>0</v>
      </c>
      <c r="AR393" s="21">
        <v>9.6</v>
      </c>
      <c r="AS393" s="37">
        <v>100</v>
      </c>
      <c r="AT393" s="37">
        <v>100</v>
      </c>
      <c r="AU393" s="37">
        <v>74</v>
      </c>
      <c r="AV393" s="20">
        <v>8.01</v>
      </c>
      <c r="AW393" s="21">
        <v>0</v>
      </c>
      <c r="AX393" s="21">
        <v>0</v>
      </c>
      <c r="AY393" s="21"/>
    </row>
    <row r="394" spans="1:51" ht="15" x14ac:dyDescent="0.25">
      <c r="A394" s="144">
        <v>2017</v>
      </c>
      <c r="B394" s="77" t="s">
        <v>394</v>
      </c>
      <c r="C394" s="78">
        <v>17</v>
      </c>
      <c r="D394" s="77">
        <v>3534708</v>
      </c>
      <c r="E394" s="78">
        <v>353470817</v>
      </c>
      <c r="F394" s="78" t="str">
        <f t="shared" si="13"/>
        <v>3534708172017</v>
      </c>
      <c r="G394" s="79">
        <v>0.76783641201783048</v>
      </c>
      <c r="H394" s="80">
        <f t="shared" si="12"/>
        <v>108327</v>
      </c>
      <c r="I394" s="81">
        <v>105529</v>
      </c>
      <c r="J394" s="82">
        <v>2798</v>
      </c>
      <c r="K394" s="83">
        <f>(H394)/VLOOKUP(D394,'Dados Base'!$B:$K,6,FALSE)</f>
        <v>365.72248480756247</v>
      </c>
      <c r="L394" s="84">
        <v>97.42</v>
      </c>
      <c r="M394" s="85" t="s">
        <v>702</v>
      </c>
      <c r="N394" s="86">
        <v>0.77800000000000002</v>
      </c>
      <c r="O394" s="87" t="s">
        <v>691</v>
      </c>
      <c r="P394" s="87" t="s">
        <v>691</v>
      </c>
      <c r="Q394" s="87" t="s">
        <v>691</v>
      </c>
      <c r="R394" s="87" t="s">
        <v>691</v>
      </c>
      <c r="S394" s="87" t="s">
        <v>691</v>
      </c>
      <c r="T394" s="87" t="s">
        <v>691</v>
      </c>
      <c r="U394" s="87" t="s">
        <v>691</v>
      </c>
      <c r="V394" s="87" t="s">
        <v>691</v>
      </c>
      <c r="W394" s="87" t="s">
        <v>691</v>
      </c>
      <c r="X394" s="21"/>
      <c r="Y394" s="21">
        <v>98.03</v>
      </c>
      <c r="Z394" s="10">
        <v>3837.2912999999999</v>
      </c>
      <c r="AA394" s="10">
        <v>2044.6587000000002</v>
      </c>
      <c r="AB394" s="21">
        <v>11</v>
      </c>
      <c r="AC394" s="21">
        <v>0</v>
      </c>
      <c r="AD394" s="153">
        <f>VLOOKUP(D394,'Dados Base'!$B:$K,9,FALSE)*31536000/VLOOKUP($F394,F:H,MATCH(H393,F393:AF393,0),FALSE)</f>
        <v>812.2207759838268</v>
      </c>
      <c r="AE394" s="153">
        <f>VLOOKUP(D394,'Dados Base'!$B:$K,10,FALSE)*31536000/VLOOKUP($F394,F:H,MATCH(H393,F393:AF393,0),FALSE)</f>
        <v>87.335567310088919</v>
      </c>
      <c r="AF394" s="21"/>
      <c r="AG394" s="21"/>
      <c r="AH394" s="21"/>
      <c r="AI394" s="21"/>
      <c r="AJ394" s="21"/>
      <c r="AK394" s="72">
        <f>(SUMIFS('Banco de Indicadores Mun. (2)'!I:I,'Banco de Indicadores Mun. (2)'!B:B,'Banco de Indicadores - Mun. (1)'!B394,'Banco de Indicadores Mun. (2)'!A:A,'Banco de Indicadores - Mun. (1)'!A394) / VLOOKUP(D394,'Dados Base'!$B:$K,8,FALSE)) * 100</f>
        <v>68.470673469387762</v>
      </c>
      <c r="AL394" s="72">
        <f>(SUMIFS('Banco de Indicadores Mun. (2)'!I:I,'Banco de Indicadores Mun. (2)'!B:B,'Banco de Indicadores - Mun. (1)'!B394,'Banco de Indicadores Mun. (2)'!A:A,'Banco de Indicadores - Mun. (1)'!A394) / VLOOKUP(D394,'Dados Base'!$B:$K,9,FALSE)) * 100</f>
        <v>36.07594623655914</v>
      </c>
      <c r="AM394" s="72">
        <f>(SUMIFS('Banco de Indicadores Mun. (2)'!J:J,'Banco de Indicadores Mun. (2)'!B:B,'Banco de Indicadores - Mun. (1)'!B394,'Banco de Indicadores Mun. (2)'!A:A,'Banco de Indicadores - Mun. (1)'!A394) / VLOOKUP(D394,'Dados Base'!$B:$K,7,FALSE)) * 100</f>
        <v>72.210547008547024</v>
      </c>
      <c r="AN394" s="72">
        <f>(SUMIFS('Banco de Indicadores Mun. (2)'!K:K,'Banco de Indicadores Mun. (2)'!B:B,'Banco de Indicadores - Mun. (1)'!B394,'Banco de Indicadores Mun. (2)'!A:A,'Banco de Indicadores - Mun. (1)'!A394) / VLOOKUP(D394,'Dados Base'!$B:$K,10,FALSE)) * 100</f>
        <v>53.885166666666649</v>
      </c>
      <c r="AO394" s="21">
        <v>0</v>
      </c>
      <c r="AP394" s="125">
        <v>0</v>
      </c>
      <c r="AQ394" s="143">
        <v>0</v>
      </c>
      <c r="AR394" s="21">
        <v>2.1</v>
      </c>
      <c r="AS394" s="37">
        <v>98</v>
      </c>
      <c r="AT394" s="37">
        <v>98</v>
      </c>
      <c r="AU394" s="37">
        <v>65.238420931833815</v>
      </c>
      <c r="AV394" s="20">
        <v>7.5105073351007512</v>
      </c>
      <c r="AW394" s="21">
        <v>4</v>
      </c>
      <c r="AX394" s="21">
        <v>0</v>
      </c>
      <c r="AY394" s="21"/>
    </row>
    <row r="395" spans="1:51" ht="15" x14ac:dyDescent="0.25">
      <c r="A395" s="144">
        <v>2017</v>
      </c>
      <c r="B395" s="77" t="s">
        <v>395</v>
      </c>
      <c r="C395" s="78">
        <v>21</v>
      </c>
      <c r="D395" s="77">
        <v>3534807</v>
      </c>
      <c r="E395" s="78">
        <v>353480721</v>
      </c>
      <c r="F395" s="78" t="str">
        <f t="shared" si="13"/>
        <v>3534807212017</v>
      </c>
      <c r="G395" s="79">
        <v>0.65135260147033414</v>
      </c>
      <c r="H395" s="80">
        <f t="shared" si="12"/>
        <v>8129</v>
      </c>
      <c r="I395" s="81">
        <v>7608</v>
      </c>
      <c r="J395" s="82">
        <v>521</v>
      </c>
      <c r="K395" s="83">
        <f>(H395)/VLOOKUP(D395,'Dados Base'!$B:$K,6,FALSE)</f>
        <v>30.508538187277164</v>
      </c>
      <c r="L395" s="84">
        <v>93.59</v>
      </c>
      <c r="M395" s="85" t="s">
        <v>702</v>
      </c>
      <c r="N395" s="86">
        <v>0.69199999999999995</v>
      </c>
      <c r="O395" s="87" t="s">
        <v>691</v>
      </c>
      <c r="P395" s="87" t="s">
        <v>691</v>
      </c>
      <c r="Q395" s="87" t="s">
        <v>691</v>
      </c>
      <c r="R395" s="87" t="s">
        <v>691</v>
      </c>
      <c r="S395" s="87" t="s">
        <v>691</v>
      </c>
      <c r="T395" s="87" t="s">
        <v>691</v>
      </c>
      <c r="U395" s="87" t="s">
        <v>691</v>
      </c>
      <c r="V395" s="87" t="s">
        <v>691</v>
      </c>
      <c r="W395" s="87" t="s">
        <v>691</v>
      </c>
      <c r="X395" s="21"/>
      <c r="Y395" s="21">
        <v>5.44</v>
      </c>
      <c r="Z395" s="10">
        <v>350.54154</v>
      </c>
      <c r="AA395" s="10">
        <v>68.768460000000005</v>
      </c>
      <c r="AB395" s="21">
        <v>1</v>
      </c>
      <c r="AC395" s="21">
        <v>0</v>
      </c>
      <c r="AD395" s="153">
        <f>VLOOKUP(D395,'Dados Base'!$B:$K,9,FALSE)*31536000/VLOOKUP($F395,F:H,MATCH(H394,F394:AF394,0),FALSE)</f>
        <v>7758.8879320949691</v>
      </c>
      <c r="AE395" s="153">
        <f>VLOOKUP(D395,'Dados Base'!$B:$K,10,FALSE)*31536000/VLOOKUP($F395,F:H,MATCH(H394,F394:AF394,0),FALSE)</f>
        <v>931.06655185139618</v>
      </c>
      <c r="AF395" s="21"/>
      <c r="AG395" s="21"/>
      <c r="AH395" s="21"/>
      <c r="AI395" s="21"/>
      <c r="AJ395" s="21"/>
      <c r="AK395" s="72">
        <f>(SUMIFS('Banco de Indicadores Mun. (2)'!I:I,'Banco de Indicadores Mun. (2)'!B:B,'Banco de Indicadores - Mun. (1)'!B395,'Banco de Indicadores Mun. (2)'!A:A,'Banco de Indicadores - Mun. (1)'!A395) / VLOOKUP(D395,'Dados Base'!$B:$K,8,FALSE)) * 100</f>
        <v>1.9605274725274728</v>
      </c>
      <c r="AL395" s="72">
        <f>(SUMIFS('Banco de Indicadores Mun. (2)'!I:I,'Banco de Indicadores Mun. (2)'!B:B,'Banco de Indicadores - Mun. (1)'!B395,'Banco de Indicadores Mun. (2)'!A:A,'Banco de Indicadores - Mun. (1)'!A395) / VLOOKUP(D395,'Dados Base'!$B:$K,9,FALSE)) * 100</f>
        <v>0.89204000000000017</v>
      </c>
      <c r="AM395" s="72">
        <f>(SUMIFS('Banco de Indicadores Mun. (2)'!J:J,'Banco de Indicadores Mun. (2)'!B:B,'Banco de Indicadores - Mun. (1)'!B395,'Banco de Indicadores Mun. (2)'!A:A,'Banco de Indicadores - Mun. (1)'!A395) / VLOOKUP(D395,'Dados Base'!$B:$K,7,FALSE)) * 100</f>
        <v>1.3127910447761193</v>
      </c>
      <c r="AN395" s="72">
        <f>(SUMIFS('Banco de Indicadores Mun. (2)'!K:K,'Banco de Indicadores Mun. (2)'!B:B,'Banco de Indicadores - Mun. (1)'!B395,'Banco de Indicadores Mun. (2)'!A:A,'Banco de Indicadores - Mun. (1)'!A395) / VLOOKUP(D395,'Dados Base'!$B:$K,10,FALSE)) * 100</f>
        <v>3.7687916666666674</v>
      </c>
      <c r="AO395" s="21">
        <v>0</v>
      </c>
      <c r="AP395" s="125">
        <v>0</v>
      </c>
      <c r="AQ395" s="143">
        <v>0</v>
      </c>
      <c r="AR395" s="21">
        <v>8.6999999999999993</v>
      </c>
      <c r="AS395" s="37">
        <v>95</v>
      </c>
      <c r="AT395" s="37">
        <v>95</v>
      </c>
      <c r="AU395" s="37">
        <v>83.599613650998066</v>
      </c>
      <c r="AV395" s="20">
        <v>9.625</v>
      </c>
      <c r="AW395" s="21">
        <v>0</v>
      </c>
      <c r="AX395" s="21">
        <v>0</v>
      </c>
      <c r="AY395" s="21"/>
    </row>
    <row r="396" spans="1:51" ht="15" x14ac:dyDescent="0.25">
      <c r="A396" s="144">
        <v>2017</v>
      </c>
      <c r="B396" s="77" t="s">
        <v>396</v>
      </c>
      <c r="C396" s="78">
        <v>15</v>
      </c>
      <c r="D396" s="77">
        <v>3534757</v>
      </c>
      <c r="E396" s="78">
        <v>353475715</v>
      </c>
      <c r="F396" s="78" t="str">
        <f t="shared" si="13"/>
        <v>3534757152017</v>
      </c>
      <c r="G396" s="79">
        <v>1.9708577429369489</v>
      </c>
      <c r="H396" s="80">
        <f t="shared" si="12"/>
        <v>9385</v>
      </c>
      <c r="I396" s="81">
        <v>8698</v>
      </c>
      <c r="J396" s="82">
        <v>687</v>
      </c>
      <c r="K396" s="83">
        <f>(H396)/VLOOKUP(D396,'Dados Base'!$B:$K,6,FALSE)</f>
        <v>32.637802121370193</v>
      </c>
      <c r="L396" s="84">
        <v>92.68</v>
      </c>
      <c r="M396" s="85" t="s">
        <v>702</v>
      </c>
      <c r="N396" s="86">
        <v>0.77</v>
      </c>
      <c r="O396" s="87" t="s">
        <v>691</v>
      </c>
      <c r="P396" s="87" t="s">
        <v>691</v>
      </c>
      <c r="Q396" s="87" t="s">
        <v>691</v>
      </c>
      <c r="R396" s="87" t="s">
        <v>691</v>
      </c>
      <c r="S396" s="87" t="s">
        <v>691</v>
      </c>
      <c r="T396" s="87" t="s">
        <v>691</v>
      </c>
      <c r="U396" s="87" t="s">
        <v>691</v>
      </c>
      <c r="V396" s="87" t="s">
        <v>691</v>
      </c>
      <c r="W396" s="87" t="s">
        <v>691</v>
      </c>
      <c r="X396" s="21"/>
      <c r="Y396" s="21">
        <v>6.22</v>
      </c>
      <c r="Z396" s="10">
        <v>415.54458</v>
      </c>
      <c r="AA396" s="10">
        <v>64.299419999999998</v>
      </c>
      <c r="AB396" s="21">
        <v>1</v>
      </c>
      <c r="AC396" s="21">
        <v>0</v>
      </c>
      <c r="AD396" s="153">
        <f>VLOOKUP(D396,'Dados Base'!$B:$K,9,FALSE)*31536000/VLOOKUP($F396,F:H,MATCH(H395,F395:AF395,0),FALSE)</f>
        <v>7392.5625998934474</v>
      </c>
      <c r="AE396" s="153">
        <f>VLOOKUP(D396,'Dados Base'!$B:$K,10,FALSE)*31536000/VLOOKUP($F396,F:H,MATCH(H395,F395:AF395,0),FALSE)</f>
        <v>772.85881726158755</v>
      </c>
      <c r="AF396" s="21"/>
      <c r="AG396" s="21"/>
      <c r="AH396" s="21"/>
      <c r="AI396" s="21"/>
      <c r="AJ396" s="21"/>
      <c r="AK396" s="72">
        <f>(SUMIFS('Banco de Indicadores Mun. (2)'!I:I,'Banco de Indicadores Mun. (2)'!B:B,'Banco de Indicadores - Mun. (1)'!B396,'Banco de Indicadores Mun. (2)'!A:A,'Banco de Indicadores - Mun. (1)'!A396) / VLOOKUP(D396,'Dados Base'!$B:$K,8,FALSE)) * 100</f>
        <v>22.38881428571429</v>
      </c>
      <c r="AL396" s="72">
        <f>(SUMIFS('Banco de Indicadores Mun. (2)'!I:I,'Banco de Indicadores Mun. (2)'!B:B,'Banco de Indicadores - Mun. (1)'!B396,'Banco de Indicadores Mun. (2)'!A:A,'Banco de Indicadores - Mun. (1)'!A396) / VLOOKUP(D396,'Dados Base'!$B:$K,9,FALSE)) * 100</f>
        <v>7.123713636363636</v>
      </c>
      <c r="AM396" s="72">
        <f>(SUMIFS('Banco de Indicadores Mun. (2)'!J:J,'Banco de Indicadores Mun. (2)'!B:B,'Banco de Indicadores - Mun. (1)'!B396,'Banco de Indicadores Mun. (2)'!A:A,'Banco de Indicadores - Mun. (1)'!A396) / VLOOKUP(D396,'Dados Base'!$B:$K,7,FALSE)) * 100</f>
        <v>32.072787234042558</v>
      </c>
      <c r="AN396" s="72">
        <f>(SUMIFS('Banco de Indicadores Mun. (2)'!K:K,'Banco de Indicadores Mun. (2)'!B:B,'Banco de Indicadores - Mun. (1)'!B396,'Banco de Indicadores Mun. (2)'!A:A,'Banco de Indicadores - Mun. (1)'!A396) / VLOOKUP(D396,'Dados Base'!$B:$K,10,FALSE)) * 100</f>
        <v>2.5998260869565217</v>
      </c>
      <c r="AO396" s="21">
        <v>0</v>
      </c>
      <c r="AP396" s="125">
        <v>0</v>
      </c>
      <c r="AQ396" s="143">
        <v>0</v>
      </c>
      <c r="AR396" s="21">
        <v>10</v>
      </c>
      <c r="AS396" s="37">
        <v>100</v>
      </c>
      <c r="AT396" s="37">
        <v>100</v>
      </c>
      <c r="AU396" s="37">
        <v>86.599932478055365</v>
      </c>
      <c r="AV396" s="20">
        <v>10</v>
      </c>
      <c r="AW396" s="21">
        <v>0</v>
      </c>
      <c r="AX396" s="21">
        <v>0</v>
      </c>
      <c r="AY396" s="21"/>
    </row>
    <row r="397" spans="1:51" ht="15" x14ac:dyDescent="0.25">
      <c r="A397" s="144">
        <v>2017</v>
      </c>
      <c r="B397" s="77" t="s">
        <v>397</v>
      </c>
      <c r="C397" s="78">
        <v>20</v>
      </c>
      <c r="D397" s="77">
        <v>3534906</v>
      </c>
      <c r="E397" s="78">
        <v>353490620</v>
      </c>
      <c r="F397" s="78" t="str">
        <f t="shared" si="13"/>
        <v>3534906202017</v>
      </c>
      <c r="G397" s="79">
        <v>6.2019499295251634E-2</v>
      </c>
      <c r="H397" s="80">
        <f t="shared" si="12"/>
        <v>13105</v>
      </c>
      <c r="I397" s="81">
        <v>9656</v>
      </c>
      <c r="J397" s="82">
        <v>3449</v>
      </c>
      <c r="K397" s="83">
        <f>(H397)/VLOOKUP(D397,'Dados Base'!$B:$K,6,FALSE)</f>
        <v>38.575886023784292</v>
      </c>
      <c r="L397" s="84">
        <v>73.680000000000007</v>
      </c>
      <c r="M397" s="85" t="s">
        <v>702</v>
      </c>
      <c r="N397" s="86">
        <v>0.72499999999999998</v>
      </c>
      <c r="O397" s="87" t="s">
        <v>691</v>
      </c>
      <c r="P397" s="87" t="s">
        <v>691</v>
      </c>
      <c r="Q397" s="87" t="s">
        <v>691</v>
      </c>
      <c r="R397" s="87" t="s">
        <v>691</v>
      </c>
      <c r="S397" s="87" t="s">
        <v>691</v>
      </c>
      <c r="T397" s="87" t="s">
        <v>691</v>
      </c>
      <c r="U397" s="87" t="s">
        <v>691</v>
      </c>
      <c r="V397" s="87" t="s">
        <v>691</v>
      </c>
      <c r="W397" s="87" t="s">
        <v>691</v>
      </c>
      <c r="X397" s="21"/>
      <c r="Y397" s="21">
        <v>7.27</v>
      </c>
      <c r="Z397" s="10">
        <v>348.64886419200002</v>
      </c>
      <c r="AA397" s="10">
        <v>211.81713580800002</v>
      </c>
      <c r="AB397" s="21">
        <v>2</v>
      </c>
      <c r="AC397" s="21">
        <v>0</v>
      </c>
      <c r="AD397" s="153">
        <f>VLOOKUP(D397,'Dados Base'!$B:$K,9,FALSE)*31536000/VLOOKUP($F397,F:H,MATCH(H396,F396:AF396,0),FALSE)</f>
        <v>6064.152613506295</v>
      </c>
      <c r="AE397" s="153">
        <f>VLOOKUP(D397,'Dados Base'!$B:$K,10,FALSE)*31536000/VLOOKUP($F397,F:H,MATCH(H396,F396:AF396,0),FALSE)</f>
        <v>721.92293017932104</v>
      </c>
      <c r="AF397" s="21"/>
      <c r="AG397" s="21"/>
      <c r="AH397" s="21"/>
      <c r="AI397" s="21"/>
      <c r="AJ397" s="21"/>
      <c r="AK397" s="72">
        <f>(SUMIFS('Banco de Indicadores Mun. (2)'!I:I,'Banco de Indicadores Mun. (2)'!B:B,'Banco de Indicadores - Mun. (1)'!B397,'Banco de Indicadores Mun. (2)'!A:A,'Banco de Indicadores - Mun. (1)'!A397) / VLOOKUP(D397,'Dados Base'!$B:$K,8,FALSE)) * 100</f>
        <v>4.764879629629629</v>
      </c>
      <c r="AL397" s="72">
        <f>(SUMIFS('Banco de Indicadores Mun. (2)'!I:I,'Banco de Indicadores Mun. (2)'!B:B,'Banco de Indicadores - Mun. (1)'!B397,'Banco de Indicadores Mun. (2)'!A:A,'Banco de Indicadores - Mun. (1)'!A397) / VLOOKUP(D397,'Dados Base'!$B:$K,9,FALSE)) * 100</f>
        <v>2.0420912698412699</v>
      </c>
      <c r="AM397" s="72">
        <f>(SUMIFS('Banco de Indicadores Mun. (2)'!J:J,'Banco de Indicadores Mun. (2)'!B:B,'Banco de Indicadores - Mun. (1)'!B397,'Banco de Indicadores Mun. (2)'!A:A,'Banco de Indicadores - Mun. (1)'!A397) / VLOOKUP(D397,'Dados Base'!$B:$K,7,FALSE)) * 100</f>
        <v>5.3632435897435888</v>
      </c>
      <c r="AN397" s="72">
        <f>(SUMIFS('Banco de Indicadores Mun. (2)'!K:K,'Banco de Indicadores Mun. (2)'!B:B,'Banco de Indicadores - Mun. (1)'!B397,'Banco de Indicadores Mun. (2)'!A:A,'Banco de Indicadores - Mun. (1)'!A397) / VLOOKUP(D397,'Dados Base'!$B:$K,10,FALSE)) * 100</f>
        <v>3.2091333333333325</v>
      </c>
      <c r="AO397" s="21">
        <v>0</v>
      </c>
      <c r="AP397" s="125">
        <v>0</v>
      </c>
      <c r="AQ397" s="143">
        <v>0</v>
      </c>
      <c r="AR397" s="21">
        <v>6.2</v>
      </c>
      <c r="AS397" s="37">
        <v>83.6</v>
      </c>
      <c r="AT397" s="37">
        <v>66.211199999999977</v>
      </c>
      <c r="AU397" s="37">
        <v>62.206960670584834</v>
      </c>
      <c r="AV397" s="20">
        <v>6.9854501541327112</v>
      </c>
      <c r="AW397" s="21">
        <v>0</v>
      </c>
      <c r="AX397" s="21">
        <v>0</v>
      </c>
      <c r="AY397" s="21"/>
    </row>
    <row r="398" spans="1:51" ht="15" x14ac:dyDescent="0.25">
      <c r="A398" s="144">
        <v>2017</v>
      </c>
      <c r="B398" s="77" t="s">
        <v>398</v>
      </c>
      <c r="C398" s="78">
        <v>15</v>
      </c>
      <c r="D398" s="77">
        <v>3535002</v>
      </c>
      <c r="E398" s="78">
        <v>353500215</v>
      </c>
      <c r="F398" s="78" t="str">
        <f t="shared" si="13"/>
        <v>3535002152017</v>
      </c>
      <c r="G398" s="79">
        <v>1.3054199349506801</v>
      </c>
      <c r="H398" s="80">
        <f t="shared" si="12"/>
        <v>11863</v>
      </c>
      <c r="I398" s="81">
        <v>10110</v>
      </c>
      <c r="J398" s="82">
        <v>1753</v>
      </c>
      <c r="K398" s="83">
        <f>(H398)/VLOOKUP(D398,'Dados Base'!$B:$K,6,FALSE)</f>
        <v>17.060227795674184</v>
      </c>
      <c r="L398" s="84">
        <v>85.22</v>
      </c>
      <c r="M398" s="85" t="s">
        <v>702</v>
      </c>
      <c r="N398" s="86">
        <v>0.73199999999999998</v>
      </c>
      <c r="O398" s="87" t="s">
        <v>691</v>
      </c>
      <c r="P398" s="87" t="s">
        <v>691</v>
      </c>
      <c r="Q398" s="87" t="s">
        <v>691</v>
      </c>
      <c r="R398" s="87" t="s">
        <v>691</v>
      </c>
      <c r="S398" s="87" t="s">
        <v>691</v>
      </c>
      <c r="T398" s="87" t="s">
        <v>691</v>
      </c>
      <c r="U398" s="87" t="s">
        <v>691</v>
      </c>
      <c r="V398" s="87" t="s">
        <v>691</v>
      </c>
      <c r="W398" s="87" t="s">
        <v>691</v>
      </c>
      <c r="X398" s="21"/>
      <c r="Y398" s="21">
        <v>7.3</v>
      </c>
      <c r="Z398" s="10">
        <v>425.71439999999996</v>
      </c>
      <c r="AA398" s="10">
        <v>137.39759999999998</v>
      </c>
      <c r="AB398" s="21">
        <v>0</v>
      </c>
      <c r="AC398" s="21">
        <v>0</v>
      </c>
      <c r="AD398" s="153">
        <f>VLOOKUP(D398,'Dados Base'!$B:$K,9,FALSE)*31536000/VLOOKUP($F398,F:H,MATCH(H397,F397:AF397,0),FALSE)</f>
        <v>14115.835791958189</v>
      </c>
      <c r="AE398" s="153">
        <f>VLOOKUP(D398,'Dados Base'!$B:$K,10,FALSE)*31536000/VLOOKUP($F398,F:H,MATCH(H397,F397:AF397,0),FALSE)</f>
        <v>1515.2592093062467</v>
      </c>
      <c r="AF398" s="21"/>
      <c r="AG398" s="21"/>
      <c r="AH398" s="21"/>
      <c r="AI398" s="21"/>
      <c r="AJ398" s="21"/>
      <c r="AK398" s="72">
        <f>(SUMIFS('Banco de Indicadores Mun. (2)'!I:I,'Banco de Indicadores Mun. (2)'!B:B,'Banco de Indicadores - Mun. (1)'!B398,'Banco de Indicadores Mun. (2)'!A:A,'Banco de Indicadores - Mun. (1)'!A398) / VLOOKUP(D398,'Dados Base'!$B:$K,8,FALSE)) * 100</f>
        <v>39.580852941176474</v>
      </c>
      <c r="AL398" s="72">
        <f>(SUMIFS('Banco de Indicadores Mun. (2)'!I:I,'Banco de Indicadores Mun. (2)'!B:B,'Banco de Indicadores - Mun. (1)'!B398,'Banco de Indicadores Mun. (2)'!A:A,'Banco de Indicadores - Mun. (1)'!A398) / VLOOKUP(D398,'Dados Base'!$B:$K,9,FALSE)) * 100</f>
        <v>12.671836158192093</v>
      </c>
      <c r="AM398" s="72">
        <f>(SUMIFS('Banco de Indicadores Mun. (2)'!J:J,'Banco de Indicadores Mun. (2)'!B:B,'Banco de Indicadores - Mun. (1)'!B398,'Banco de Indicadores Mun. (2)'!A:A,'Banco de Indicadores - Mun. (1)'!A398) / VLOOKUP(D398,'Dados Base'!$B:$K,7,FALSE)) * 100</f>
        <v>52.650504424778767</v>
      </c>
      <c r="AN398" s="72">
        <f>(SUMIFS('Banco de Indicadores Mun. (2)'!K:K,'Banco de Indicadores Mun. (2)'!B:B,'Banco de Indicadores - Mun. (1)'!B398,'Banco de Indicadores Mun. (2)'!A:A,'Banco de Indicadores - Mun. (1)'!A398) / VLOOKUP(D398,'Dados Base'!$B:$K,10,FALSE)) * 100</f>
        <v>13.670842105263153</v>
      </c>
      <c r="AO398" s="21">
        <v>0</v>
      </c>
      <c r="AP398" s="125">
        <v>0</v>
      </c>
      <c r="AQ398" s="143">
        <v>0</v>
      </c>
      <c r="AR398" s="21">
        <v>10</v>
      </c>
      <c r="AS398" s="37">
        <v>90</v>
      </c>
      <c r="AT398" s="37">
        <v>89.999999999999986</v>
      </c>
      <c r="AU398" s="37">
        <v>75.600306866129657</v>
      </c>
      <c r="AV398" s="20">
        <v>8.2639999999999993</v>
      </c>
      <c r="AW398" s="21">
        <v>0</v>
      </c>
      <c r="AX398" s="21">
        <v>0</v>
      </c>
      <c r="AY398" s="21"/>
    </row>
    <row r="399" spans="1:51" ht="15" x14ac:dyDescent="0.25">
      <c r="A399" s="144">
        <v>2017</v>
      </c>
      <c r="B399" s="77" t="s">
        <v>399</v>
      </c>
      <c r="C399" s="78">
        <v>15</v>
      </c>
      <c r="D399" s="77">
        <v>3535101</v>
      </c>
      <c r="E399" s="78">
        <v>353510115</v>
      </c>
      <c r="F399" s="78" t="str">
        <f t="shared" si="13"/>
        <v>3535101152017</v>
      </c>
      <c r="G399" s="79">
        <v>2.0006802020941183</v>
      </c>
      <c r="H399" s="80">
        <f t="shared" si="12"/>
        <v>12398</v>
      </c>
      <c r="I399" s="81">
        <v>12041</v>
      </c>
      <c r="J399" s="82">
        <v>357</v>
      </c>
      <c r="K399" s="83">
        <f>(H399)/VLOOKUP(D399,'Dados Base'!$B:$K,6,FALSE)</f>
        <v>150.7722242490575</v>
      </c>
      <c r="L399" s="84">
        <v>97.12</v>
      </c>
      <c r="M399" s="85" t="s">
        <v>702</v>
      </c>
      <c r="N399" s="86">
        <v>0.72199999999999998</v>
      </c>
      <c r="O399" s="87" t="s">
        <v>691</v>
      </c>
      <c r="P399" s="87" t="s">
        <v>691</v>
      </c>
      <c r="Q399" s="87" t="s">
        <v>691</v>
      </c>
      <c r="R399" s="87" t="s">
        <v>691</v>
      </c>
      <c r="S399" s="87" t="s">
        <v>691</v>
      </c>
      <c r="T399" s="87" t="s">
        <v>691</v>
      </c>
      <c r="U399" s="87" t="s">
        <v>691</v>
      </c>
      <c r="V399" s="87" t="s">
        <v>691</v>
      </c>
      <c r="W399" s="87" t="s">
        <v>691</v>
      </c>
      <c r="X399" s="21"/>
      <c r="Y399" s="21">
        <v>8.65</v>
      </c>
      <c r="Z399" s="10">
        <v>338.19556860000006</v>
      </c>
      <c r="AA399" s="10">
        <v>329.40643139999992</v>
      </c>
      <c r="AB399" s="21">
        <v>1</v>
      </c>
      <c r="AC399" s="21">
        <v>0</v>
      </c>
      <c r="AD399" s="153">
        <f>VLOOKUP(D399,'Dados Base'!$B:$K,9,FALSE)*31536000/VLOOKUP($F399,F:H,MATCH(H398,F398:AF398,0),FALSE)</f>
        <v>1577.0543636070333</v>
      </c>
      <c r="AE399" s="153">
        <f>VLOOKUP(D399,'Dados Base'!$B:$K,10,FALSE)*31536000/VLOOKUP($F399,F:H,MATCH(H398,F398:AF398,0),FALSE)</f>
        <v>178.05452492337474</v>
      </c>
      <c r="AF399" s="21"/>
      <c r="AG399" s="21"/>
      <c r="AH399" s="21"/>
      <c r="AI399" s="21"/>
      <c r="AJ399" s="21"/>
      <c r="AK399" s="72">
        <f>(SUMIFS('Banco de Indicadores Mun. (2)'!I:I,'Banco de Indicadores Mun. (2)'!B:B,'Banco de Indicadores - Mun. (1)'!B399,'Banco de Indicadores Mun. (2)'!A:A,'Banco de Indicadores - Mun. (1)'!A399) / VLOOKUP(D399,'Dados Base'!$B:$K,8,FALSE)) * 100</f>
        <v>29.404999999999998</v>
      </c>
      <c r="AL399" s="72">
        <f>(SUMIFS('Banco de Indicadores Mun. (2)'!I:I,'Banco de Indicadores Mun. (2)'!B:B,'Banco de Indicadores - Mun. (1)'!B399,'Banco de Indicadores Mun. (2)'!A:A,'Banco de Indicadores - Mun. (1)'!A399) / VLOOKUP(D399,'Dados Base'!$B:$K,9,FALSE)) * 100</f>
        <v>9.4854838709677427</v>
      </c>
      <c r="AM399" s="72">
        <f>(SUMIFS('Banco de Indicadores Mun. (2)'!J:J,'Banco de Indicadores Mun. (2)'!B:B,'Banco de Indicadores - Mun. (1)'!B399,'Banco de Indicadores Mun. (2)'!A:A,'Banco de Indicadores - Mun. (1)'!A399) / VLOOKUP(D399,'Dados Base'!$B:$K,7,FALSE)) * 100</f>
        <v>17.99623076923077</v>
      </c>
      <c r="AN399" s="72">
        <f>(SUMIFS('Banco de Indicadores Mun. (2)'!K:K,'Banco de Indicadores Mun. (2)'!B:B,'Banco de Indicadores - Mun. (1)'!B399,'Banco de Indicadores Mun. (2)'!A:A,'Banco de Indicadores - Mun. (1)'!A399) / VLOOKUP(D399,'Dados Base'!$B:$K,10,FALSE)) * 100</f>
        <v>50.59271428571428</v>
      </c>
      <c r="AO399" s="21">
        <v>0</v>
      </c>
      <c r="AP399" s="125">
        <v>0</v>
      </c>
      <c r="AQ399" s="143">
        <v>0</v>
      </c>
      <c r="AR399" s="21">
        <v>9.8000000000000007</v>
      </c>
      <c r="AS399" s="37">
        <v>84.43</v>
      </c>
      <c r="AT399" s="37">
        <v>84.430000000000021</v>
      </c>
      <c r="AU399" s="37">
        <v>50.658261748766492</v>
      </c>
      <c r="AV399" s="20">
        <v>6.3592199999999997</v>
      </c>
      <c r="AW399" s="21">
        <v>1</v>
      </c>
      <c r="AX399" s="21">
        <v>0</v>
      </c>
      <c r="AY399" s="21"/>
    </row>
    <row r="400" spans="1:51" ht="15" x14ac:dyDescent="0.25">
      <c r="A400" s="144">
        <v>2017</v>
      </c>
      <c r="B400" s="77" t="s">
        <v>400</v>
      </c>
      <c r="C400" s="78">
        <v>18</v>
      </c>
      <c r="D400" s="77">
        <v>3535200</v>
      </c>
      <c r="E400" s="78">
        <v>353520018</v>
      </c>
      <c r="F400" s="78" t="str">
        <f t="shared" si="13"/>
        <v>3535200182017</v>
      </c>
      <c r="G400" s="79">
        <v>-0.62621886216417399</v>
      </c>
      <c r="H400" s="80">
        <f t="shared" si="12"/>
        <v>9239</v>
      </c>
      <c r="I400" s="81">
        <v>7379</v>
      </c>
      <c r="J400" s="82">
        <v>1860</v>
      </c>
      <c r="K400" s="83">
        <f>(H400)/VLOOKUP(D400,'Dados Base'!$B:$K,6,FALSE)</f>
        <v>28.863757068324535</v>
      </c>
      <c r="L400" s="84">
        <v>79.87</v>
      </c>
      <c r="M400" s="85" t="s">
        <v>702</v>
      </c>
      <c r="N400" s="86">
        <v>0.753</v>
      </c>
      <c r="O400" s="87" t="s">
        <v>691</v>
      </c>
      <c r="P400" s="87" t="s">
        <v>691</v>
      </c>
      <c r="Q400" s="87" t="s">
        <v>691</v>
      </c>
      <c r="R400" s="87" t="s">
        <v>691</v>
      </c>
      <c r="S400" s="87" t="s">
        <v>691</v>
      </c>
      <c r="T400" s="87" t="s">
        <v>691</v>
      </c>
      <c r="U400" s="87" t="s">
        <v>691</v>
      </c>
      <c r="V400" s="87" t="s">
        <v>691</v>
      </c>
      <c r="W400" s="87" t="s">
        <v>691</v>
      </c>
      <c r="X400" s="21"/>
      <c r="Y400" s="21">
        <v>5.04</v>
      </c>
      <c r="Z400" s="10">
        <v>337.19465160000004</v>
      </c>
      <c r="AA400" s="10">
        <v>51.659348399999971</v>
      </c>
      <c r="AB400" s="21">
        <v>1</v>
      </c>
      <c r="AC400" s="21">
        <v>0</v>
      </c>
      <c r="AD400" s="153">
        <f>VLOOKUP(D400,'Dados Base'!$B:$K,9,FALSE)*31536000/VLOOKUP($F400,F:H,MATCH(H399,F399:AF399,0),FALSE)</f>
        <v>8192.0554172529501</v>
      </c>
      <c r="AE400" s="153">
        <f>VLOOKUP(D400,'Dados Base'!$B:$K,10,FALSE)*31536000/VLOOKUP($F400,F:H,MATCH(H399,F399:AF399,0),FALSE)</f>
        <v>648.53772053252499</v>
      </c>
      <c r="AF400" s="21"/>
      <c r="AG400" s="21"/>
      <c r="AH400" s="21"/>
      <c r="AI400" s="21"/>
      <c r="AJ400" s="21"/>
      <c r="AK400" s="72">
        <f>(SUMIFS('Banco de Indicadores Mun. (2)'!I:I,'Banco de Indicadores Mun. (2)'!B:B,'Banco de Indicadores - Mun. (1)'!B400,'Banco de Indicadores Mun. (2)'!A:A,'Banco de Indicadores - Mun. (1)'!A400) / VLOOKUP(D400,'Dados Base'!$B:$K,8,FALSE)) * 100</f>
        <v>15.252386666666659</v>
      </c>
      <c r="AL400" s="72">
        <f>(SUMIFS('Banco de Indicadores Mun. (2)'!I:I,'Banco de Indicadores Mun. (2)'!B:B,'Banco de Indicadores - Mun. (1)'!B400,'Banco de Indicadores Mun. (2)'!A:A,'Banco de Indicadores - Mun. (1)'!A400) / VLOOKUP(D400,'Dados Base'!$B:$K,9,FALSE)) * 100</f>
        <v>4.7663708333333314</v>
      </c>
      <c r="AM400" s="72">
        <f>(SUMIFS('Banco de Indicadores Mun. (2)'!J:J,'Banco de Indicadores Mun. (2)'!B:B,'Banco de Indicadores - Mun. (1)'!B400,'Banco de Indicadores Mun. (2)'!A:A,'Banco de Indicadores - Mun. (1)'!A400) / VLOOKUP(D400,'Dados Base'!$B:$K,7,FALSE)) * 100</f>
        <v>19.509321428571418</v>
      </c>
      <c r="AN400" s="72">
        <f>(SUMIFS('Banco de Indicadores Mun. (2)'!K:K,'Banco de Indicadores Mun. (2)'!B:B,'Banco de Indicadores - Mun. (1)'!B400,'Banco de Indicadores Mun. (2)'!A:A,'Banco de Indicadores - Mun. (1)'!A400) / VLOOKUP(D400,'Dados Base'!$B:$K,10,FALSE)) * 100</f>
        <v>2.7056315789473677</v>
      </c>
      <c r="AO400" s="21">
        <v>0</v>
      </c>
      <c r="AP400" s="125">
        <v>0</v>
      </c>
      <c r="AQ400" s="143">
        <v>0</v>
      </c>
      <c r="AR400" s="21">
        <v>9.5</v>
      </c>
      <c r="AS400" s="37">
        <v>98.54</v>
      </c>
      <c r="AT400" s="37">
        <v>98.539999999999992</v>
      </c>
      <c r="AU400" s="37">
        <v>86.714975697819753</v>
      </c>
      <c r="AV400" s="20">
        <v>9.9780999999999995</v>
      </c>
      <c r="AW400" s="21">
        <v>0</v>
      </c>
      <c r="AX400" s="21">
        <v>0</v>
      </c>
      <c r="AY400" s="21"/>
    </row>
    <row r="401" spans="1:51" ht="15" x14ac:dyDescent="0.25">
      <c r="A401" s="144">
        <v>2017</v>
      </c>
      <c r="B401" s="77" t="s">
        <v>401</v>
      </c>
      <c r="C401" s="78">
        <v>17</v>
      </c>
      <c r="D401" s="77">
        <v>3535309</v>
      </c>
      <c r="E401" s="78">
        <v>353530917</v>
      </c>
      <c r="F401" s="78" t="str">
        <f t="shared" si="13"/>
        <v>3535309172017</v>
      </c>
      <c r="G401" s="79">
        <v>0.18811684865656098</v>
      </c>
      <c r="H401" s="80">
        <f t="shared" si="12"/>
        <v>21484</v>
      </c>
      <c r="I401" s="81">
        <v>20215</v>
      </c>
      <c r="J401" s="82">
        <v>1269</v>
      </c>
      <c r="K401" s="83">
        <f>(H401)/VLOOKUP(D401,'Dados Base'!$B:$K,6,FALSE)</f>
        <v>39.130118024187674</v>
      </c>
      <c r="L401" s="84">
        <v>94.09</v>
      </c>
      <c r="M401" s="85" t="s">
        <v>702</v>
      </c>
      <c r="N401" s="86">
        <v>0.746</v>
      </c>
      <c r="O401" s="87" t="s">
        <v>691</v>
      </c>
      <c r="P401" s="87" t="s">
        <v>691</v>
      </c>
      <c r="Q401" s="87" t="s">
        <v>691</v>
      </c>
      <c r="R401" s="87" t="s">
        <v>691</v>
      </c>
      <c r="S401" s="87" t="s">
        <v>691</v>
      </c>
      <c r="T401" s="87" t="s">
        <v>691</v>
      </c>
      <c r="U401" s="87" t="s">
        <v>691</v>
      </c>
      <c r="V401" s="87" t="s">
        <v>691</v>
      </c>
      <c r="W401" s="87" t="s">
        <v>691</v>
      </c>
      <c r="X401" s="21"/>
      <c r="Y401" s="21">
        <v>14.25</v>
      </c>
      <c r="Z401" s="10">
        <v>978.16517999999996</v>
      </c>
      <c r="AA401" s="10">
        <v>120.89681999999999</v>
      </c>
      <c r="AB401" s="21">
        <v>0</v>
      </c>
      <c r="AC401" s="21">
        <v>0</v>
      </c>
      <c r="AD401" s="153">
        <f>VLOOKUP(D401,'Dados Base'!$B:$K,9,FALSE)*31536000/VLOOKUP($F401,F:H,MATCH(H400,F400:AF400,0),FALSE)</f>
        <v>7574.2766710109845</v>
      </c>
      <c r="AE401" s="153">
        <f>VLOOKUP(D401,'Dados Base'!$B:$K,10,FALSE)*31536000/VLOOKUP($F401,F:H,MATCH(H400,F400:AF400,0),FALSE)</f>
        <v>836.69335319307379</v>
      </c>
      <c r="AF401" s="21"/>
      <c r="AG401" s="21"/>
      <c r="AH401" s="21"/>
      <c r="AI401" s="21"/>
      <c r="AJ401" s="21"/>
      <c r="AK401" s="72">
        <f>(SUMIFS('Banco de Indicadores Mun. (2)'!I:I,'Banco de Indicadores Mun. (2)'!B:B,'Banco de Indicadores - Mun. (1)'!B401,'Banco de Indicadores Mun. (2)'!A:A,'Banco de Indicadores - Mun. (1)'!A401) / VLOOKUP(D401,'Dados Base'!$B:$K,8,FALSE)) * 100</f>
        <v>29.877534798534803</v>
      </c>
      <c r="AL401" s="72">
        <f>(SUMIFS('Banco de Indicadores Mun. (2)'!I:I,'Banco de Indicadores Mun. (2)'!B:B,'Banco de Indicadores - Mun. (1)'!B401,'Banco de Indicadores Mun. (2)'!A:A,'Banco de Indicadores - Mun. (1)'!A401) / VLOOKUP(D401,'Dados Base'!$B:$K,9,FALSE)) * 100</f>
        <v>15.8073003875969</v>
      </c>
      <c r="AM401" s="72">
        <f>(SUMIFS('Banco de Indicadores Mun. (2)'!J:J,'Banco de Indicadores Mun. (2)'!B:B,'Banco de Indicadores - Mun. (1)'!B401,'Banco de Indicadores Mun. (2)'!A:A,'Banco de Indicadores - Mun. (1)'!A401) / VLOOKUP(D401,'Dados Base'!$B:$K,7,FALSE)) * 100</f>
        <v>29.598638888888889</v>
      </c>
      <c r="AN401" s="72">
        <f>(SUMIFS('Banco de Indicadores Mun. (2)'!K:K,'Banco de Indicadores Mun. (2)'!B:B,'Banco de Indicadores - Mun. (1)'!B401,'Banco de Indicadores Mun. (2)'!A:A,'Banco de Indicadores - Mun. (1)'!A401) / VLOOKUP(D401,'Dados Base'!$B:$K,10,FALSE)) * 100</f>
        <v>30.93440350877194</v>
      </c>
      <c r="AO401" s="21">
        <v>0</v>
      </c>
      <c r="AP401" s="125">
        <v>0</v>
      </c>
      <c r="AQ401" s="143">
        <v>0</v>
      </c>
      <c r="AR401" s="21">
        <v>8.8000000000000007</v>
      </c>
      <c r="AS401" s="37">
        <v>100</v>
      </c>
      <c r="AT401" s="37">
        <v>100</v>
      </c>
      <c r="AU401" s="37">
        <v>89</v>
      </c>
      <c r="AV401" s="20">
        <v>10</v>
      </c>
      <c r="AW401" s="21">
        <v>0</v>
      </c>
      <c r="AX401" s="21">
        <v>0</v>
      </c>
      <c r="AY401" s="21"/>
    </row>
    <row r="402" spans="1:51" ht="15" x14ac:dyDescent="0.25">
      <c r="A402" s="144">
        <v>2017</v>
      </c>
      <c r="B402" s="77" t="s">
        <v>402</v>
      </c>
      <c r="C402" s="78">
        <v>20</v>
      </c>
      <c r="D402" s="77">
        <v>3535408</v>
      </c>
      <c r="E402" s="78">
        <v>353540820</v>
      </c>
      <c r="F402" s="78" t="str">
        <f t="shared" si="13"/>
        <v>3535408202017</v>
      </c>
      <c r="G402" s="79">
        <v>0.46026472297693299</v>
      </c>
      <c r="H402" s="80">
        <f t="shared" si="12"/>
        <v>15017</v>
      </c>
      <c r="I402" s="81">
        <v>14677</v>
      </c>
      <c r="J402" s="82">
        <v>340</v>
      </c>
      <c r="K402" s="83">
        <f>(H402)/VLOOKUP(D402,'Dados Base'!$B:$K,6,FALSE)</f>
        <v>42.524211360933343</v>
      </c>
      <c r="L402" s="84">
        <v>97.74</v>
      </c>
      <c r="M402" s="85" t="s">
        <v>702</v>
      </c>
      <c r="N402" s="86">
        <v>0.72199999999999998</v>
      </c>
      <c r="O402" s="87" t="s">
        <v>691</v>
      </c>
      <c r="P402" s="87" t="s">
        <v>691</v>
      </c>
      <c r="Q402" s="87" t="s">
        <v>691</v>
      </c>
      <c r="R402" s="87" t="s">
        <v>691</v>
      </c>
      <c r="S402" s="87" t="s">
        <v>691</v>
      </c>
      <c r="T402" s="87" t="s">
        <v>691</v>
      </c>
      <c r="U402" s="87" t="s">
        <v>691</v>
      </c>
      <c r="V402" s="87" t="s">
        <v>691</v>
      </c>
      <c r="W402" s="87" t="s">
        <v>691</v>
      </c>
      <c r="X402" s="21"/>
      <c r="Y402" s="21">
        <v>10.62</v>
      </c>
      <c r="Z402" s="10">
        <v>469.74330000000003</v>
      </c>
      <c r="AA402" s="10">
        <v>349.4907</v>
      </c>
      <c r="AB402" s="21">
        <v>0</v>
      </c>
      <c r="AC402" s="21">
        <v>0</v>
      </c>
      <c r="AD402" s="153">
        <f>VLOOKUP(D402,'Dados Base'!$B:$K,9,FALSE)*31536000/VLOOKUP($F402,F:H,MATCH(H401,F401:AF401,0),FALSE)</f>
        <v>5565.052940001332</v>
      </c>
      <c r="AE402" s="153">
        <f>VLOOKUP(D402,'Dados Base'!$B:$K,10,FALSE)*31536000/VLOOKUP($F402,F:H,MATCH(H401,F401:AF401,0),FALSE)</f>
        <v>651.00619298128777</v>
      </c>
      <c r="AF402" s="21"/>
      <c r="AG402" s="21"/>
      <c r="AH402" s="21"/>
      <c r="AI402" s="21"/>
      <c r="AJ402" s="21"/>
      <c r="AK402" s="72">
        <f>(SUMIFS('Banco de Indicadores Mun. (2)'!I:I,'Banco de Indicadores Mun. (2)'!B:B,'Banco de Indicadores - Mun. (1)'!B402,'Banco de Indicadores Mun. (2)'!A:A,'Banco de Indicadores - Mun. (1)'!A402) / VLOOKUP(D402,'Dados Base'!$B:$K,8,FALSE)) * 100</f>
        <v>0.62541739130434781</v>
      </c>
      <c r="AL402" s="72">
        <f>(SUMIFS('Banco de Indicadores Mun. (2)'!I:I,'Banco de Indicadores Mun. (2)'!B:B,'Banco de Indicadores - Mun. (1)'!B402,'Banco de Indicadores Mun. (2)'!A:A,'Banco de Indicadores - Mun. (1)'!A402) / VLOOKUP(D402,'Dados Base'!$B:$K,9,FALSE)) * 100</f>
        <v>0.27140754716981125</v>
      </c>
      <c r="AM402" s="72">
        <f>(SUMIFS('Banco de Indicadores Mun. (2)'!J:J,'Banco de Indicadores Mun. (2)'!B:B,'Banco de Indicadores - Mun. (1)'!B402,'Banco de Indicadores Mun. (2)'!A:A,'Banco de Indicadores - Mun. (1)'!A402) / VLOOKUP(D402,'Dados Base'!$B:$K,7,FALSE)) * 100</f>
        <v>0</v>
      </c>
      <c r="AN402" s="72">
        <f>(SUMIFS('Banco de Indicadores Mun. (2)'!K:K,'Banco de Indicadores Mun. (2)'!B:B,'Banco de Indicadores - Mun. (1)'!B402,'Banco de Indicadores Mun. (2)'!A:A,'Banco de Indicadores - Mun. (1)'!A402) / VLOOKUP(D402,'Dados Base'!$B:$K,10,FALSE)) * 100</f>
        <v>2.3200967741935483</v>
      </c>
      <c r="AO402" s="21">
        <v>0</v>
      </c>
      <c r="AP402" s="125">
        <v>0</v>
      </c>
      <c r="AQ402" s="143">
        <v>0</v>
      </c>
      <c r="AR402" s="21">
        <v>5.7</v>
      </c>
      <c r="AS402" s="37">
        <v>94</v>
      </c>
      <c r="AT402" s="37">
        <v>94</v>
      </c>
      <c r="AU402" s="37">
        <v>57.339331619537276</v>
      </c>
      <c r="AV402" s="20">
        <v>7.1370999999999993</v>
      </c>
      <c r="AW402" s="21">
        <v>0</v>
      </c>
      <c r="AX402" s="21">
        <v>0</v>
      </c>
      <c r="AY402" s="21"/>
    </row>
    <row r="403" spans="1:51" ht="15" x14ac:dyDescent="0.25">
      <c r="A403" s="144">
        <v>2017</v>
      </c>
      <c r="B403" s="77" t="s">
        <v>403</v>
      </c>
      <c r="C403" s="78">
        <v>17</v>
      </c>
      <c r="D403" s="77">
        <v>3535507</v>
      </c>
      <c r="E403" s="78">
        <v>353550717</v>
      </c>
      <c r="F403" s="78" t="str">
        <f t="shared" si="13"/>
        <v>3535507172017</v>
      </c>
      <c r="G403" s="79">
        <v>0.4872629086648983</v>
      </c>
      <c r="H403" s="80">
        <f t="shared" si="12"/>
        <v>43629</v>
      </c>
      <c r="I403" s="81">
        <v>39538</v>
      </c>
      <c r="J403" s="82">
        <v>4091</v>
      </c>
      <c r="K403" s="83">
        <f>(H403)/VLOOKUP(D403,'Dados Base'!$B:$K,6,FALSE)</f>
        <v>43.581496169175594</v>
      </c>
      <c r="L403" s="84">
        <v>90.62</v>
      </c>
      <c r="M403" s="85" t="s">
        <v>702</v>
      </c>
      <c r="N403" s="86">
        <v>0.76200000000000001</v>
      </c>
      <c r="O403" s="87" t="s">
        <v>691</v>
      </c>
      <c r="P403" s="87" t="s">
        <v>691</v>
      </c>
      <c r="Q403" s="87" t="s">
        <v>691</v>
      </c>
      <c r="R403" s="87" t="s">
        <v>691</v>
      </c>
      <c r="S403" s="87" t="s">
        <v>691</v>
      </c>
      <c r="T403" s="87" t="s">
        <v>691</v>
      </c>
      <c r="U403" s="87" t="s">
        <v>691</v>
      </c>
      <c r="V403" s="87" t="s">
        <v>691</v>
      </c>
      <c r="W403" s="87" t="s">
        <v>691</v>
      </c>
      <c r="X403" s="21"/>
      <c r="Y403" s="21">
        <v>32.81</v>
      </c>
      <c r="Z403" s="10">
        <v>2092.5551016000004</v>
      </c>
      <c r="AA403" s="10">
        <v>122.09289839999995</v>
      </c>
      <c r="AB403" s="21">
        <v>1</v>
      </c>
      <c r="AC403" s="21">
        <v>0</v>
      </c>
      <c r="AD403" s="153">
        <f>VLOOKUP(D403,'Dados Base'!$B:$K,9,FALSE)*31536000/VLOOKUP($F403,F:H,MATCH(H402,F402:AF402,0),FALSE)</f>
        <v>6693.3314996905729</v>
      </c>
      <c r="AE403" s="153">
        <f>VLOOKUP(D403,'Dados Base'!$B:$K,10,FALSE)*31536000/VLOOKUP($F403,F:H,MATCH(H402,F402:AF402,0),FALSE)</f>
        <v>737.27841573265528</v>
      </c>
      <c r="AF403" s="21"/>
      <c r="AG403" s="21"/>
      <c r="AH403" s="21"/>
      <c r="AI403" s="21"/>
      <c r="AJ403" s="21"/>
      <c r="AK403" s="72">
        <f>(SUMIFS('Banco de Indicadores Mun. (2)'!I:I,'Banco de Indicadores Mun. (2)'!B:B,'Banco de Indicadores - Mun. (1)'!B403,'Banco de Indicadores Mun. (2)'!A:A,'Banco de Indicadores - Mun. (1)'!A403) / VLOOKUP(D403,'Dados Base'!$B:$K,8,FALSE)) * 100</f>
        <v>64.529306122448986</v>
      </c>
      <c r="AL403" s="72">
        <f>(SUMIFS('Banco de Indicadores Mun. (2)'!I:I,'Banco de Indicadores Mun. (2)'!B:B,'Banco de Indicadores - Mun. (1)'!B403,'Banco de Indicadores Mun. (2)'!A:A,'Banco de Indicadores - Mun. (1)'!A403) / VLOOKUP(D403,'Dados Base'!$B:$K,9,FALSE)) * 100</f>
        <v>34.146177105831541</v>
      </c>
      <c r="AM403" s="72">
        <f>(SUMIFS('Banco de Indicadores Mun. (2)'!J:J,'Banco de Indicadores Mun. (2)'!B:B,'Banco de Indicadores - Mun. (1)'!B403,'Banco de Indicadores Mun. (2)'!A:A,'Banco de Indicadores - Mun. (1)'!A403) / VLOOKUP(D403,'Dados Base'!$B:$K,7,FALSE)) * 100</f>
        <v>79.843909793814461</v>
      </c>
      <c r="AN403" s="72">
        <f>(SUMIFS('Banco de Indicadores Mun. (2)'!K:K,'Banco de Indicadores Mun. (2)'!B:B,'Banco de Indicadores - Mun. (1)'!B403,'Banco de Indicadores Mun. (2)'!A:A,'Banco de Indicadores - Mun. (1)'!A403) / VLOOKUP(D403,'Dados Base'!$B:$K,10,FALSE)) * 100</f>
        <v>6.2737549019607792</v>
      </c>
      <c r="AO403" s="21">
        <v>0</v>
      </c>
      <c r="AP403" s="125">
        <v>0</v>
      </c>
      <c r="AQ403" s="143">
        <v>0</v>
      </c>
      <c r="AR403" s="21">
        <v>8.9</v>
      </c>
      <c r="AS403" s="37">
        <v>98.17</v>
      </c>
      <c r="AT403" s="37">
        <v>98.170000000000016</v>
      </c>
      <c r="AU403" s="37">
        <v>94.487029162196436</v>
      </c>
      <c r="AV403" s="20">
        <v>9.97255</v>
      </c>
      <c r="AW403" s="21">
        <v>0</v>
      </c>
      <c r="AX403" s="21">
        <v>0</v>
      </c>
      <c r="AY403" s="21"/>
    </row>
    <row r="404" spans="1:51" ht="15" x14ac:dyDescent="0.25">
      <c r="A404" s="144">
        <v>2017</v>
      </c>
      <c r="B404" s="77" t="s">
        <v>404</v>
      </c>
      <c r="C404" s="78">
        <v>2</v>
      </c>
      <c r="D404" s="77">
        <v>3535606</v>
      </c>
      <c r="E404" s="78">
        <v>35356062</v>
      </c>
      <c r="F404" s="78" t="str">
        <f t="shared" si="13"/>
        <v>353560622017</v>
      </c>
      <c r="G404" s="79">
        <v>0.3516093700528744</v>
      </c>
      <c r="H404" s="80">
        <f t="shared" si="12"/>
        <v>17976</v>
      </c>
      <c r="I404" s="81">
        <v>5419</v>
      </c>
      <c r="J404" s="82">
        <v>12557</v>
      </c>
      <c r="K404" s="83">
        <f>(H404)/VLOOKUP(D404,'Dados Base'!$B:$K,6,FALSE)</f>
        <v>22.198347719779203</v>
      </c>
      <c r="L404" s="84">
        <v>30.15</v>
      </c>
      <c r="M404" s="85" t="s">
        <v>702</v>
      </c>
      <c r="N404" s="86">
        <v>0.71899999999999997</v>
      </c>
      <c r="O404" s="87" t="s">
        <v>691</v>
      </c>
      <c r="P404" s="87" t="s">
        <v>691</v>
      </c>
      <c r="Q404" s="87" t="s">
        <v>691</v>
      </c>
      <c r="R404" s="87" t="s">
        <v>691</v>
      </c>
      <c r="S404" s="87" t="s">
        <v>691</v>
      </c>
      <c r="T404" s="87" t="s">
        <v>691</v>
      </c>
      <c r="U404" s="87" t="s">
        <v>691</v>
      </c>
      <c r="V404" s="87" t="s">
        <v>691</v>
      </c>
      <c r="W404" s="87" t="s">
        <v>691</v>
      </c>
      <c r="X404" s="21"/>
      <c r="Y404" s="21">
        <v>3.84</v>
      </c>
      <c r="Z404" s="10">
        <v>0</v>
      </c>
      <c r="AA404" s="10">
        <v>296.40600000000001</v>
      </c>
      <c r="AB404" s="21">
        <v>5</v>
      </c>
      <c r="AC404" s="21">
        <v>0</v>
      </c>
      <c r="AD404" s="153">
        <f>VLOOKUP(D404,'Dados Base'!$B:$K,9,FALSE)*31536000/VLOOKUP($F404,F:H,MATCH(H403,F403:AF403,0),FALSE)</f>
        <v>20929.265687583444</v>
      </c>
      <c r="AE404" s="153">
        <f>VLOOKUP(D404,'Dados Base'!$B:$K,10,FALSE)*31536000/VLOOKUP($F404,F:H,MATCH(H403,F403:AF403,0),FALSE)</f>
        <v>2192.923898531375</v>
      </c>
      <c r="AF404" s="21"/>
      <c r="AG404" s="21"/>
      <c r="AH404" s="21"/>
      <c r="AI404" s="21"/>
      <c r="AJ404" s="21"/>
      <c r="AK404" s="72">
        <f>(SUMIFS('Banco de Indicadores Mun. (2)'!I:I,'Banco de Indicadores Mun. (2)'!B:B,'Banco de Indicadores - Mun. (1)'!B404,'Banco de Indicadores Mun. (2)'!A:A,'Banco de Indicadores - Mun. (1)'!A404) / VLOOKUP(D404,'Dados Base'!$B:$K,8,FALSE)) * 100</f>
        <v>1.8404282907662064</v>
      </c>
      <c r="AL404" s="72">
        <f>(SUMIFS('Banco de Indicadores Mun. (2)'!I:I,'Banco de Indicadores Mun. (2)'!B:B,'Banco de Indicadores - Mun. (1)'!B404,'Banco de Indicadores Mun. (2)'!A:A,'Banco de Indicadores - Mun. (1)'!A404) / VLOOKUP(D404,'Dados Base'!$B:$K,9,FALSE)) * 100</f>
        <v>0.78522883487007478</v>
      </c>
      <c r="AM404" s="72">
        <f>(SUMIFS('Banco de Indicadores Mun. (2)'!J:J,'Banco de Indicadores Mun. (2)'!B:B,'Banco de Indicadores - Mun. (1)'!B404,'Banco de Indicadores Mun. (2)'!A:A,'Banco de Indicadores - Mun. (1)'!A404) / VLOOKUP(D404,'Dados Base'!$B:$K,7,FALSE)) * 100</f>
        <v>2.1775104166666646</v>
      </c>
      <c r="AN404" s="72">
        <f>(SUMIFS('Banco de Indicadores Mun. (2)'!K:K,'Banco de Indicadores Mun. (2)'!B:B,'Banco de Indicadores - Mun. (1)'!B404,'Banco de Indicadores Mun. (2)'!A:A,'Banco de Indicadores - Mun. (1)'!A404) / VLOOKUP(D404,'Dados Base'!$B:$K,10,FALSE)) * 100</f>
        <v>0.80491200000000018</v>
      </c>
      <c r="AO404" s="21">
        <v>0</v>
      </c>
      <c r="AP404" s="125">
        <v>0</v>
      </c>
      <c r="AQ404" s="143">
        <v>0</v>
      </c>
      <c r="AR404" s="21">
        <v>9</v>
      </c>
      <c r="AS404" s="37">
        <v>99.5</v>
      </c>
      <c r="AT404" s="37">
        <v>0</v>
      </c>
      <c r="AU404" s="37">
        <v>0</v>
      </c>
      <c r="AV404" s="20">
        <v>1.4924999999999999</v>
      </c>
      <c r="AW404" s="21">
        <v>0</v>
      </c>
      <c r="AX404" s="21">
        <v>0</v>
      </c>
      <c r="AY404" s="21"/>
    </row>
    <row r="405" spans="1:51" ht="15" x14ac:dyDescent="0.25">
      <c r="A405" s="144">
        <v>2017</v>
      </c>
      <c r="B405" s="77" t="s">
        <v>405</v>
      </c>
      <c r="C405" s="78">
        <v>15</v>
      </c>
      <c r="D405" s="77">
        <v>3535705</v>
      </c>
      <c r="E405" s="78">
        <v>353570515</v>
      </c>
      <c r="F405" s="78" t="str">
        <f t="shared" si="13"/>
        <v>3535705152017</v>
      </c>
      <c r="G405" s="79">
        <v>0.70935188581218167</v>
      </c>
      <c r="H405" s="80">
        <f t="shared" si="12"/>
        <v>6169</v>
      </c>
      <c r="I405" s="81">
        <v>5572</v>
      </c>
      <c r="J405" s="82">
        <v>597</v>
      </c>
      <c r="K405" s="83">
        <f>(H405)/VLOOKUP(D405,'Dados Base'!$B:$K,6,FALSE)</f>
        <v>39.913302277432713</v>
      </c>
      <c r="L405" s="84">
        <v>90.32</v>
      </c>
      <c r="M405" s="85" t="s">
        <v>702</v>
      </c>
      <c r="N405" s="86">
        <v>0.749</v>
      </c>
      <c r="O405" s="87" t="s">
        <v>691</v>
      </c>
      <c r="P405" s="87" t="s">
        <v>691</v>
      </c>
      <c r="Q405" s="87" t="s">
        <v>691</v>
      </c>
      <c r="R405" s="87" t="s">
        <v>691</v>
      </c>
      <c r="S405" s="87" t="s">
        <v>691</v>
      </c>
      <c r="T405" s="87" t="s">
        <v>691</v>
      </c>
      <c r="U405" s="87" t="s">
        <v>691</v>
      </c>
      <c r="V405" s="87" t="s">
        <v>691</v>
      </c>
      <c r="W405" s="87" t="s">
        <v>691</v>
      </c>
      <c r="X405" s="21"/>
      <c r="Y405" s="21">
        <v>3.92</v>
      </c>
      <c r="Z405" s="10">
        <v>181.50479999999999</v>
      </c>
      <c r="AA405" s="10">
        <v>121.00320000000001</v>
      </c>
      <c r="AB405" s="21">
        <v>2</v>
      </c>
      <c r="AC405" s="21">
        <v>0</v>
      </c>
      <c r="AD405" s="153">
        <f>VLOOKUP(D405,'Dados Base'!$B:$K,9,FALSE)*31536000/VLOOKUP($F405,F:H,MATCH(H404,F404:AF404,0),FALSE)</f>
        <v>6185.5341222240231</v>
      </c>
      <c r="AE405" s="153">
        <f>VLOOKUP(D405,'Dados Base'!$B:$K,10,FALSE)*31536000/VLOOKUP($F405,F:H,MATCH(H404,F404:AF404,0),FALSE)</f>
        <v>664.5615172637381</v>
      </c>
      <c r="AF405" s="21"/>
      <c r="AG405" s="21"/>
      <c r="AH405" s="21"/>
      <c r="AI405" s="21"/>
      <c r="AJ405" s="21"/>
      <c r="AK405" s="72">
        <f>(SUMIFS('Banco de Indicadores Mun. (2)'!I:I,'Banco de Indicadores Mun. (2)'!B:B,'Banco de Indicadores - Mun. (1)'!B405,'Banco de Indicadores Mun. (2)'!A:A,'Banco de Indicadores - Mun. (1)'!A405) / VLOOKUP(D405,'Dados Base'!$B:$K,8,FALSE)) * 100</f>
        <v>91.435794871794883</v>
      </c>
      <c r="AL405" s="72">
        <f>(SUMIFS('Banco de Indicadores Mun. (2)'!I:I,'Banco de Indicadores Mun. (2)'!B:B,'Banco de Indicadores - Mun. (1)'!B405,'Banco de Indicadores Mun. (2)'!A:A,'Banco de Indicadores - Mun. (1)'!A405) / VLOOKUP(D405,'Dados Base'!$B:$K,9,FALSE)) * 100</f>
        <v>29.471041322314058</v>
      </c>
      <c r="AM405" s="72">
        <f>(SUMIFS('Banco de Indicadores Mun. (2)'!J:J,'Banco de Indicadores Mun. (2)'!B:B,'Banco de Indicadores - Mun. (1)'!B405,'Banco de Indicadores Mun. (2)'!A:A,'Banco de Indicadores - Mun. (1)'!A405) / VLOOKUP(D405,'Dados Base'!$B:$K,7,FALSE)) * 100</f>
        <v>96.327000000000012</v>
      </c>
      <c r="AN405" s="72">
        <f>(SUMIFS('Banco de Indicadores Mun. (2)'!K:K,'Banco de Indicadores Mun. (2)'!B:B,'Banco de Indicadores - Mun. (1)'!B405,'Banco de Indicadores Mun. (2)'!A:A,'Banco de Indicadores - Mun. (1)'!A405) / VLOOKUP(D405,'Dados Base'!$B:$K,10,FALSE)) * 100</f>
        <v>81.65338461538461</v>
      </c>
      <c r="AO405" s="21">
        <v>0</v>
      </c>
      <c r="AP405" s="125">
        <v>0</v>
      </c>
      <c r="AQ405" s="143">
        <v>0</v>
      </c>
      <c r="AR405" s="21">
        <v>9.8000000000000007</v>
      </c>
      <c r="AS405" s="37">
        <v>100</v>
      </c>
      <c r="AT405" s="37">
        <v>100</v>
      </c>
      <c r="AU405" s="37">
        <v>59.999999999999993</v>
      </c>
      <c r="AV405" s="20">
        <v>7.1000000000000005</v>
      </c>
      <c r="AW405" s="21">
        <v>1</v>
      </c>
      <c r="AX405" s="21">
        <v>0</v>
      </c>
      <c r="AY405" s="21"/>
    </row>
    <row r="406" spans="1:51" ht="15" x14ac:dyDescent="0.25">
      <c r="A406" s="144">
        <v>2017</v>
      </c>
      <c r="B406" s="77" t="s">
        <v>406</v>
      </c>
      <c r="C406" s="78">
        <v>14</v>
      </c>
      <c r="D406" s="77">
        <v>3535804</v>
      </c>
      <c r="E406" s="78">
        <v>353580414</v>
      </c>
      <c r="F406" s="78" t="str">
        <f t="shared" si="13"/>
        <v>3535804142017</v>
      </c>
      <c r="G406" s="79">
        <v>1.1828281742101598</v>
      </c>
      <c r="H406" s="80">
        <f t="shared" si="12"/>
        <v>19299</v>
      </c>
      <c r="I406" s="81">
        <v>16360</v>
      </c>
      <c r="J406" s="82">
        <v>2939</v>
      </c>
      <c r="K406" s="83">
        <f>(H406)/VLOOKUP(D406,'Dados Base'!$B:$K,6,FALSE)</f>
        <v>18.92355663633511</v>
      </c>
      <c r="L406" s="84">
        <v>84.77</v>
      </c>
      <c r="M406" s="85" t="s">
        <v>702</v>
      </c>
      <c r="N406" s="86">
        <v>0.71699999999999997</v>
      </c>
      <c r="O406" s="87" t="s">
        <v>691</v>
      </c>
      <c r="P406" s="87" t="s">
        <v>691</v>
      </c>
      <c r="Q406" s="87" t="s">
        <v>691</v>
      </c>
      <c r="R406" s="87" t="s">
        <v>691</v>
      </c>
      <c r="S406" s="87" t="s">
        <v>691</v>
      </c>
      <c r="T406" s="87" t="s">
        <v>691</v>
      </c>
      <c r="U406" s="87" t="s">
        <v>691</v>
      </c>
      <c r="V406" s="87" t="s">
        <v>691</v>
      </c>
      <c r="W406" s="87" t="s">
        <v>691</v>
      </c>
      <c r="X406" s="21"/>
      <c r="Y406" s="21">
        <v>11.23</v>
      </c>
      <c r="Z406" s="10">
        <v>487.10640599999994</v>
      </c>
      <c r="AA406" s="10">
        <v>378.99959400000006</v>
      </c>
      <c r="AB406" s="21">
        <v>3</v>
      </c>
      <c r="AC406" s="21">
        <v>1</v>
      </c>
      <c r="AD406" s="153">
        <f>VLOOKUP(D406,'Dados Base'!$B:$K,9,FALSE)*31536000/VLOOKUP($F406,F:H,MATCH(H405,F405:AF405,0),FALSE)</f>
        <v>18661.128555883726</v>
      </c>
      <c r="AE406" s="153">
        <f>VLOOKUP(D406,'Dados Base'!$B:$K,10,FALSE)*31536000/VLOOKUP($F406,F:H,MATCH(H405,F405:AF405,0),FALSE)</f>
        <v>2189.6595678532562</v>
      </c>
      <c r="AF406" s="21"/>
      <c r="AG406" s="21"/>
      <c r="AH406" s="21"/>
      <c r="AI406" s="21"/>
      <c r="AJ406" s="21"/>
      <c r="AK406" s="72">
        <f>(SUMIFS('Banco de Indicadores Mun. (2)'!I:I,'Banco de Indicadores Mun. (2)'!B:B,'Banco de Indicadores - Mun. (1)'!B406,'Banco de Indicadores Mun. (2)'!A:A,'Banco de Indicadores - Mun. (1)'!A406) / VLOOKUP(D406,'Dados Base'!$B:$K,8,FALSE)) * 100</f>
        <v>16.578141176470591</v>
      </c>
      <c r="AL406" s="72">
        <f>(SUMIFS('Banco de Indicadores Mun. (2)'!I:I,'Banco de Indicadores Mun. (2)'!B:B,'Banco de Indicadores - Mun. (1)'!B406,'Banco de Indicadores Mun. (2)'!A:A,'Banco de Indicadores - Mun. (1)'!A406) / VLOOKUP(D406,'Dados Base'!$B:$K,9,FALSE)) * 100</f>
        <v>7.4035481611208418</v>
      </c>
      <c r="AM406" s="72">
        <f>(SUMIFS('Banco de Indicadores Mun. (2)'!J:J,'Banco de Indicadores Mun. (2)'!B:B,'Banco de Indicadores - Mun. (1)'!B406,'Banco de Indicadores Mun. (2)'!A:A,'Banco de Indicadores - Mun. (1)'!A406) / VLOOKUP(D406,'Dados Base'!$B:$K,7,FALSE)) * 100</f>
        <v>22.074795212765963</v>
      </c>
      <c r="AN406" s="72">
        <f>(SUMIFS('Banco de Indicadores Mun. (2)'!K:K,'Banco de Indicadores Mun. (2)'!B:B,'Banco de Indicadores - Mun. (1)'!B406,'Banco de Indicadores Mun. (2)'!A:A,'Banco de Indicadores - Mun. (1)'!A406) / VLOOKUP(D406,'Dados Base'!$B:$K,10,FALSE)) * 100</f>
        <v>1.1546940298507464</v>
      </c>
      <c r="AO406" s="21">
        <v>0</v>
      </c>
      <c r="AP406" s="125">
        <v>0</v>
      </c>
      <c r="AQ406" s="143">
        <v>0</v>
      </c>
      <c r="AR406" s="21">
        <v>9.3000000000000007</v>
      </c>
      <c r="AS406" s="37">
        <v>69.099999999999994</v>
      </c>
      <c r="AT406" s="37">
        <v>69.09999999999998</v>
      </c>
      <c r="AU406" s="37">
        <v>56.240968888334677</v>
      </c>
      <c r="AV406" s="20">
        <v>6.1921668239646301</v>
      </c>
      <c r="AW406" s="21">
        <v>0</v>
      </c>
      <c r="AX406" s="21">
        <v>1</v>
      </c>
      <c r="AY406" s="21"/>
    </row>
    <row r="407" spans="1:51" ht="15" x14ac:dyDescent="0.25">
      <c r="A407" s="144">
        <v>2017</v>
      </c>
      <c r="B407" s="77" t="s">
        <v>407</v>
      </c>
      <c r="C407" s="78">
        <v>15</v>
      </c>
      <c r="D407" s="77">
        <v>3535903</v>
      </c>
      <c r="E407" s="78">
        <v>353590315</v>
      </c>
      <c r="F407" s="78" t="str">
        <f t="shared" si="13"/>
        <v>3535903152017</v>
      </c>
      <c r="G407" s="79">
        <v>0.24069796980705771</v>
      </c>
      <c r="H407" s="80">
        <f t="shared" si="12"/>
        <v>3873</v>
      </c>
      <c r="I407" s="81">
        <v>3527</v>
      </c>
      <c r="J407" s="82">
        <v>346</v>
      </c>
      <c r="K407" s="83">
        <f>(H407)/VLOOKUP(D407,'Dados Base'!$B:$K,6,FALSE)</f>
        <v>27.761450792057918</v>
      </c>
      <c r="L407" s="84">
        <v>91.07</v>
      </c>
      <c r="M407" s="85" t="s">
        <v>702</v>
      </c>
      <c r="N407" s="86">
        <v>0.73199999999999998</v>
      </c>
      <c r="O407" s="87" t="s">
        <v>691</v>
      </c>
      <c r="P407" s="87" t="s">
        <v>691</v>
      </c>
      <c r="Q407" s="87" t="s">
        <v>691</v>
      </c>
      <c r="R407" s="87" t="s">
        <v>691</v>
      </c>
      <c r="S407" s="87" t="s">
        <v>691</v>
      </c>
      <c r="T407" s="87" t="s">
        <v>691</v>
      </c>
      <c r="U407" s="87" t="s">
        <v>691</v>
      </c>
      <c r="V407" s="87" t="s">
        <v>691</v>
      </c>
      <c r="W407" s="87" t="s">
        <v>691</v>
      </c>
      <c r="X407" s="21"/>
      <c r="Y407" s="21">
        <v>2.52</v>
      </c>
      <c r="Z407" s="10">
        <v>163.47744</v>
      </c>
      <c r="AA407" s="10">
        <v>31.138559999999998</v>
      </c>
      <c r="AB407" s="21">
        <v>0</v>
      </c>
      <c r="AC407" s="21">
        <v>0</v>
      </c>
      <c r="AD407" s="153">
        <f>VLOOKUP(D407,'Dados Base'!$B:$K,9,FALSE)*31536000/VLOOKUP($F407,F:H,MATCH(H406,F406:AF406,0),FALSE)</f>
        <v>8142.5251742835007</v>
      </c>
      <c r="AE407" s="153">
        <f>VLOOKUP(D407,'Dados Base'!$B:$K,10,FALSE)*31536000/VLOOKUP($F407,F:H,MATCH(H406,F406:AF406,0),FALSE)</f>
        <v>895.67776917118522</v>
      </c>
      <c r="AF407" s="21"/>
      <c r="AG407" s="21"/>
      <c r="AH407" s="21"/>
      <c r="AI407" s="21"/>
      <c r="AJ407" s="21"/>
      <c r="AK407" s="72">
        <f>(SUMIFS('Banco de Indicadores Mun. (2)'!I:I,'Banco de Indicadores Mun. (2)'!B:B,'Banco de Indicadores - Mun. (1)'!B407,'Banco de Indicadores Mun. (2)'!A:A,'Banco de Indicadores - Mun. (1)'!A407) / VLOOKUP(D407,'Dados Base'!$B:$K,8,FALSE)) * 100</f>
        <v>72.728343750000022</v>
      </c>
      <c r="AL407" s="72">
        <f>(SUMIFS('Banco de Indicadores Mun. (2)'!I:I,'Banco de Indicadores Mun. (2)'!B:B,'Banco de Indicadores - Mun. (1)'!B407,'Banco de Indicadores Mun. (2)'!A:A,'Banco de Indicadores - Mun. (1)'!A407) / VLOOKUP(D407,'Dados Base'!$B:$K,9,FALSE)) * 100</f>
        <v>23.273070000000008</v>
      </c>
      <c r="AM407" s="72">
        <f>(SUMIFS('Banco de Indicadores Mun. (2)'!J:J,'Banco de Indicadores Mun. (2)'!B:B,'Banco de Indicadores - Mun. (1)'!B407,'Banco de Indicadores Mun. (2)'!A:A,'Banco de Indicadores - Mun. (1)'!A407) / VLOOKUP(D407,'Dados Base'!$B:$K,7,FALSE)) * 100</f>
        <v>94.656047619047641</v>
      </c>
      <c r="AN407" s="72">
        <f>(SUMIFS('Banco de Indicadores Mun. (2)'!K:K,'Banco de Indicadores Mun. (2)'!B:B,'Banco de Indicadores - Mun. (1)'!B407,'Banco de Indicadores Mun. (2)'!A:A,'Banco de Indicadores - Mun. (1)'!A407) / VLOOKUP(D407,'Dados Base'!$B:$K,10,FALSE)) * 100</f>
        <v>30.866363636363637</v>
      </c>
      <c r="AO407" s="21">
        <v>0</v>
      </c>
      <c r="AP407" s="125">
        <v>0</v>
      </c>
      <c r="AQ407" s="143">
        <v>0</v>
      </c>
      <c r="AR407" s="21">
        <v>8.3000000000000007</v>
      </c>
      <c r="AS407" s="37">
        <v>100</v>
      </c>
      <c r="AT407" s="37">
        <v>100</v>
      </c>
      <c r="AU407" s="37">
        <v>84</v>
      </c>
      <c r="AV407" s="20">
        <v>10</v>
      </c>
      <c r="AW407" s="21">
        <v>0</v>
      </c>
      <c r="AX407" s="21">
        <v>0</v>
      </c>
      <c r="AY407" s="21"/>
    </row>
    <row r="408" spans="1:51" ht="15" x14ac:dyDescent="0.25">
      <c r="A408" s="144">
        <v>2017</v>
      </c>
      <c r="B408" s="77" t="s">
        <v>408</v>
      </c>
      <c r="C408" s="78">
        <v>20</v>
      </c>
      <c r="D408" s="77">
        <v>3536000</v>
      </c>
      <c r="E408" s="78">
        <v>353600020</v>
      </c>
      <c r="F408" s="78" t="str">
        <f t="shared" si="13"/>
        <v>3536000202017</v>
      </c>
      <c r="G408" s="79">
        <v>-0.35703843459797824</v>
      </c>
      <c r="H408" s="80">
        <f t="shared" si="12"/>
        <v>10600</v>
      </c>
      <c r="I408" s="81">
        <v>9016</v>
      </c>
      <c r="J408" s="82">
        <v>1584</v>
      </c>
      <c r="K408" s="83">
        <f>(H408)/VLOOKUP(D408,'Dados Base'!$B:$K,6,FALSE)</f>
        <v>29.023602212365148</v>
      </c>
      <c r="L408" s="84">
        <v>85.06</v>
      </c>
      <c r="M408" s="85" t="s">
        <v>702</v>
      </c>
      <c r="N408" s="86">
        <v>0.73699999999999999</v>
      </c>
      <c r="O408" s="87" t="s">
        <v>691</v>
      </c>
      <c r="P408" s="87" t="s">
        <v>691</v>
      </c>
      <c r="Q408" s="87" t="s">
        <v>691</v>
      </c>
      <c r="R408" s="87" t="s">
        <v>691</v>
      </c>
      <c r="S408" s="87" t="s">
        <v>691</v>
      </c>
      <c r="T408" s="87" t="s">
        <v>691</v>
      </c>
      <c r="U408" s="87" t="s">
        <v>691</v>
      </c>
      <c r="V408" s="87" t="s">
        <v>691</v>
      </c>
      <c r="W408" s="87" t="s">
        <v>691</v>
      </c>
      <c r="X408" s="21"/>
      <c r="Y408" s="21">
        <v>6.36</v>
      </c>
      <c r="Z408" s="10">
        <v>0</v>
      </c>
      <c r="AA408" s="10">
        <v>490.536</v>
      </c>
      <c r="AB408" s="21">
        <v>0</v>
      </c>
      <c r="AC408" s="21">
        <v>0</v>
      </c>
      <c r="AD408" s="153">
        <f>VLOOKUP(D408,'Dados Base'!$B:$K,9,FALSE)*31536000/VLOOKUP($F408,F:H,MATCH(H407,F407:AF407,0),FALSE)</f>
        <v>8092.2566037735851</v>
      </c>
      <c r="AE408" s="153">
        <f>VLOOKUP(D408,'Dados Base'!$B:$K,10,FALSE)*31536000/VLOOKUP($F408,F:H,MATCH(H407,F407:AF407,0),FALSE)</f>
        <v>922.27924528301867</v>
      </c>
      <c r="AF408" s="21"/>
      <c r="AG408" s="21"/>
      <c r="AH408" s="21"/>
      <c r="AI408" s="21"/>
      <c r="AJ408" s="21"/>
      <c r="AK408" s="72">
        <f>(SUMIFS('Banco de Indicadores Mun. (2)'!I:I,'Banco de Indicadores Mun. (2)'!B:B,'Banco de Indicadores - Mun. (1)'!B408,'Banco de Indicadores Mun. (2)'!A:A,'Banco de Indicadores - Mun. (1)'!A408) / VLOOKUP(D408,'Dados Base'!$B:$K,8,FALSE)) * 100</f>
        <v>16.809764227642276</v>
      </c>
      <c r="AL408" s="72">
        <f>(SUMIFS('Banco de Indicadores Mun. (2)'!I:I,'Banco de Indicadores Mun. (2)'!B:B,'Banco de Indicadores - Mun. (1)'!B408,'Banco de Indicadores Mun. (2)'!A:A,'Banco de Indicadores - Mun. (1)'!A408) / VLOOKUP(D408,'Dados Base'!$B:$K,9,FALSE)) * 100</f>
        <v>7.6014742647058817</v>
      </c>
      <c r="AM408" s="72">
        <f>(SUMIFS('Banco de Indicadores Mun. (2)'!J:J,'Banco de Indicadores Mun. (2)'!B:B,'Banco de Indicadores - Mun. (1)'!B408,'Banco de Indicadores Mun. (2)'!A:A,'Banco de Indicadores - Mun. (1)'!A408) / VLOOKUP(D408,'Dados Base'!$B:$K,7,FALSE)) * 100</f>
        <v>21.412836956521737</v>
      </c>
      <c r="AN408" s="72">
        <f>(SUMIFS('Banco de Indicadores Mun. (2)'!K:K,'Banco de Indicadores Mun. (2)'!B:B,'Banco de Indicadores - Mun. (1)'!B408,'Banco de Indicadores Mun. (2)'!A:A,'Banco de Indicadores - Mun. (1)'!A408) / VLOOKUP(D408,'Dados Base'!$B:$K,10,FALSE)) * 100</f>
        <v>3.1490322580645165</v>
      </c>
      <c r="AO408" s="21">
        <v>0</v>
      </c>
      <c r="AP408" s="125">
        <v>0</v>
      </c>
      <c r="AQ408" s="143">
        <v>0</v>
      </c>
      <c r="AR408" s="21">
        <v>9</v>
      </c>
      <c r="AS408" s="37">
        <v>100</v>
      </c>
      <c r="AT408" s="37">
        <v>100</v>
      </c>
      <c r="AU408" s="37">
        <v>0</v>
      </c>
      <c r="AV408" s="20">
        <v>3</v>
      </c>
      <c r="AW408" s="21">
        <v>0</v>
      </c>
      <c r="AX408" s="21">
        <v>0</v>
      </c>
      <c r="AY408" s="21"/>
    </row>
    <row r="409" spans="1:51" ht="15" x14ac:dyDescent="0.25">
      <c r="A409" s="144">
        <v>2017</v>
      </c>
      <c r="B409" s="77" t="s">
        <v>409</v>
      </c>
      <c r="C409" s="78">
        <v>17</v>
      </c>
      <c r="D409" s="77">
        <v>3536109</v>
      </c>
      <c r="E409" s="78">
        <v>353610917</v>
      </c>
      <c r="F409" s="78" t="str">
        <f t="shared" si="13"/>
        <v>3536109172017</v>
      </c>
      <c r="G409" s="79">
        <v>1.4618941440152522</v>
      </c>
      <c r="H409" s="80">
        <f t="shared" si="12"/>
        <v>6144</v>
      </c>
      <c r="I409" s="81">
        <v>5289</v>
      </c>
      <c r="J409" s="82">
        <v>855</v>
      </c>
      <c r="K409" s="83">
        <f>(H409)/VLOOKUP(D409,'Dados Base'!$B:$K,6,FALSE)</f>
        <v>29.251571129308704</v>
      </c>
      <c r="L409" s="84">
        <v>86.08</v>
      </c>
      <c r="M409" s="85" t="s">
        <v>702</v>
      </c>
      <c r="N409" s="86">
        <v>0.72699999999999998</v>
      </c>
      <c r="O409" s="87" t="s">
        <v>691</v>
      </c>
      <c r="P409" s="87" t="s">
        <v>691</v>
      </c>
      <c r="Q409" s="87" t="s">
        <v>691</v>
      </c>
      <c r="R409" s="87" t="s">
        <v>691</v>
      </c>
      <c r="S409" s="87" t="s">
        <v>691</v>
      </c>
      <c r="T409" s="87" t="s">
        <v>691</v>
      </c>
      <c r="U409" s="87" t="s">
        <v>691</v>
      </c>
      <c r="V409" s="87" t="s">
        <v>691</v>
      </c>
      <c r="W409" s="87" t="s">
        <v>691</v>
      </c>
      <c r="X409" s="21"/>
      <c r="Y409" s="21">
        <v>3.44</v>
      </c>
      <c r="Z409" s="10">
        <v>169.39588859999998</v>
      </c>
      <c r="AA409" s="10">
        <v>96.338111399999988</v>
      </c>
      <c r="AB409" s="21">
        <v>2</v>
      </c>
      <c r="AC409" s="21">
        <v>0</v>
      </c>
      <c r="AD409" s="153">
        <f>VLOOKUP(D409,'Dados Base'!$B:$K,9,FALSE)*31536000/VLOOKUP($F409,F:H,MATCH(H408,F408:AF408,0),FALSE)</f>
        <v>10881.5625</v>
      </c>
      <c r="AE409" s="153">
        <f>VLOOKUP(D409,'Dados Base'!$B:$K,10,FALSE)*31536000/VLOOKUP($F409,F:H,MATCH(H408,F408:AF408,0),FALSE)</f>
        <v>1231.875</v>
      </c>
      <c r="AF409" s="21"/>
      <c r="AG409" s="21"/>
      <c r="AH409" s="21"/>
      <c r="AI409" s="21"/>
      <c r="AJ409" s="21"/>
      <c r="AK409" s="72">
        <f>(SUMIFS('Banco de Indicadores Mun. (2)'!I:I,'Banco de Indicadores Mun. (2)'!B:B,'Banco de Indicadores - Mun. (1)'!B409,'Banco de Indicadores Mun. (2)'!A:A,'Banco de Indicadores - Mun. (1)'!A409) / VLOOKUP(D409,'Dados Base'!$B:$K,8,FALSE)) * 100</f>
        <v>1.9014554455445543</v>
      </c>
      <c r="AL409" s="72">
        <f>(SUMIFS('Banco de Indicadores Mun. (2)'!I:I,'Banco de Indicadores Mun. (2)'!B:B,'Banco de Indicadores - Mun. (1)'!B409,'Banco de Indicadores Mun. (2)'!A:A,'Banco de Indicadores - Mun. (1)'!A409) / VLOOKUP(D409,'Dados Base'!$B:$K,9,FALSE)) * 100</f>
        <v>0.90588207547169808</v>
      </c>
      <c r="AM409" s="72">
        <f>(SUMIFS('Banco de Indicadores Mun. (2)'!J:J,'Banco de Indicadores Mun. (2)'!B:B,'Banco de Indicadores - Mun. (1)'!B409,'Banco de Indicadores Mun. (2)'!A:A,'Banco de Indicadores - Mun. (1)'!A409) / VLOOKUP(D409,'Dados Base'!$B:$K,7,FALSE)) * 100</f>
        <v>2.1426103896103896</v>
      </c>
      <c r="AN409" s="72">
        <f>(SUMIFS('Banco de Indicadores Mun. (2)'!K:K,'Banco de Indicadores Mun. (2)'!B:B,'Banco de Indicadores - Mun. (1)'!B409,'Banco de Indicadores Mun. (2)'!A:A,'Banco de Indicadores - Mun. (1)'!A409) / VLOOKUP(D409,'Dados Base'!$B:$K,10,FALSE)) * 100</f>
        <v>1.12775</v>
      </c>
      <c r="AO409" s="21">
        <v>0</v>
      </c>
      <c r="AP409" s="125">
        <v>0</v>
      </c>
      <c r="AQ409" s="143">
        <v>0</v>
      </c>
      <c r="AR409" s="21">
        <v>9.6999999999999993</v>
      </c>
      <c r="AS409" s="37">
        <v>69.290000000000006</v>
      </c>
      <c r="AT409" s="37">
        <v>69.289999999999992</v>
      </c>
      <c r="AU409" s="37">
        <v>63.74641129851657</v>
      </c>
      <c r="AV409" s="20">
        <v>6.882892</v>
      </c>
      <c r="AW409" s="21">
        <v>0</v>
      </c>
      <c r="AX409" s="21">
        <v>0</v>
      </c>
      <c r="AY409" s="21"/>
    </row>
    <row r="410" spans="1:51" ht="15" x14ac:dyDescent="0.25">
      <c r="A410" s="144">
        <v>2017</v>
      </c>
      <c r="B410" s="77" t="s">
        <v>410</v>
      </c>
      <c r="C410" s="78">
        <v>11</v>
      </c>
      <c r="D410" s="77">
        <v>3536208</v>
      </c>
      <c r="E410" s="78">
        <v>353620811</v>
      </c>
      <c r="F410" s="78" t="str">
        <f t="shared" si="13"/>
        <v>3536208112017</v>
      </c>
      <c r="G410" s="79">
        <v>0.41477665243836448</v>
      </c>
      <c r="H410" s="80">
        <f t="shared" si="12"/>
        <v>19015</v>
      </c>
      <c r="I410" s="81">
        <v>13329</v>
      </c>
      <c r="J410" s="82">
        <v>5686</v>
      </c>
      <c r="K410" s="83">
        <f>(H410)/VLOOKUP(D410,'Dados Base'!$B:$K,6,FALSE)</f>
        <v>52.864967054963998</v>
      </c>
      <c r="L410" s="84">
        <v>70.099999999999994</v>
      </c>
      <c r="M410" s="85" t="s">
        <v>702</v>
      </c>
      <c r="N410" s="86">
        <v>0.73599999999999999</v>
      </c>
      <c r="O410" s="87" t="s">
        <v>691</v>
      </c>
      <c r="P410" s="87" t="s">
        <v>691</v>
      </c>
      <c r="Q410" s="87" t="s">
        <v>691</v>
      </c>
      <c r="R410" s="87" t="s">
        <v>691</v>
      </c>
      <c r="S410" s="87" t="s">
        <v>691</v>
      </c>
      <c r="T410" s="87" t="s">
        <v>691</v>
      </c>
      <c r="U410" s="87" t="s">
        <v>691</v>
      </c>
      <c r="V410" s="87" t="s">
        <v>691</v>
      </c>
      <c r="W410" s="87" t="s">
        <v>691</v>
      </c>
      <c r="X410" s="21"/>
      <c r="Y410" s="21">
        <v>9.39</v>
      </c>
      <c r="Z410" s="10">
        <v>568.03647599999999</v>
      </c>
      <c r="AA410" s="10">
        <v>156.10352399999999</v>
      </c>
      <c r="AB410" s="21">
        <v>5</v>
      </c>
      <c r="AC410" s="21">
        <v>1</v>
      </c>
      <c r="AD410" s="153">
        <f>VLOOKUP(D410,'Dados Base'!$B:$K,9,FALSE)*31536000/VLOOKUP($F410,F:H,MATCH(H409,F409:AF409,0),FALSE)</f>
        <v>18060.848803576126</v>
      </c>
      <c r="AE410" s="153">
        <f>VLOOKUP(D410,'Dados Base'!$B:$K,10,FALSE)*31536000/VLOOKUP($F410,F:H,MATCH(H409,F409:AF409,0),FALSE)</f>
        <v>2321.872206153037</v>
      </c>
      <c r="AF410" s="21"/>
      <c r="AG410" s="21"/>
      <c r="AH410" s="21"/>
      <c r="AI410" s="21"/>
      <c r="AJ410" s="21"/>
      <c r="AK410" s="72">
        <f>(SUMIFS('Banco de Indicadores Mun. (2)'!I:I,'Banco de Indicadores Mun. (2)'!B:B,'Banco de Indicadores - Mun. (1)'!B410,'Banco de Indicadores Mun. (2)'!A:A,'Banco de Indicadores - Mun. (1)'!A410) / VLOOKUP(D410,'Dados Base'!$B:$K,8,FALSE)) * 100</f>
        <v>0.98218526315789501</v>
      </c>
      <c r="AL410" s="72">
        <f>(SUMIFS('Banco de Indicadores Mun. (2)'!I:I,'Banco de Indicadores Mun. (2)'!B:B,'Banco de Indicadores - Mun. (1)'!B410,'Banco de Indicadores Mun. (2)'!A:A,'Banco de Indicadores - Mun. (1)'!A410) / VLOOKUP(D410,'Dados Base'!$B:$K,9,FALSE)) * 100</f>
        <v>0.42840955004591375</v>
      </c>
      <c r="AM410" s="72">
        <f>(SUMIFS('Banco de Indicadores Mun. (2)'!J:J,'Banco de Indicadores Mun. (2)'!B:B,'Banco de Indicadores - Mun. (1)'!B410,'Banco de Indicadores Mun. (2)'!A:A,'Banco de Indicadores - Mun. (1)'!A410) / VLOOKUP(D410,'Dados Base'!$B:$K,7,FALSE)) * 100</f>
        <v>1.1075970149253731</v>
      </c>
      <c r="AN410" s="72">
        <f>(SUMIFS('Banco de Indicadores Mun. (2)'!K:K,'Banco de Indicadores Mun. (2)'!B:B,'Banco de Indicadores - Mun. (1)'!B410,'Banco de Indicadores Mun. (2)'!A:A,'Banco de Indicadores - Mun. (1)'!A410) / VLOOKUP(D410,'Dados Base'!$B:$K,10,FALSE)) * 100</f>
        <v>0.68209285714285717</v>
      </c>
      <c r="AO410" s="21">
        <v>0</v>
      </c>
      <c r="AP410" s="125">
        <v>0</v>
      </c>
      <c r="AQ410" s="143">
        <v>0</v>
      </c>
      <c r="AR410" s="21">
        <v>9</v>
      </c>
      <c r="AS410" s="37">
        <v>89.14</v>
      </c>
      <c r="AT410" s="37">
        <v>89.14</v>
      </c>
      <c r="AU410" s="37">
        <v>78.442908277404925</v>
      </c>
      <c r="AV410" s="20">
        <v>8.4359079999999995</v>
      </c>
      <c r="AW410" s="21">
        <v>0</v>
      </c>
      <c r="AX410" s="21">
        <v>1</v>
      </c>
      <c r="AY410" s="21"/>
    </row>
    <row r="411" spans="1:51" ht="15" x14ac:dyDescent="0.25">
      <c r="A411" s="144">
        <v>2017</v>
      </c>
      <c r="B411" s="77" t="s">
        <v>411</v>
      </c>
      <c r="C411" s="78">
        <v>15</v>
      </c>
      <c r="D411" s="77">
        <v>3536257</v>
      </c>
      <c r="E411" s="78">
        <v>353625715</v>
      </c>
      <c r="F411" s="78" t="str">
        <f t="shared" si="13"/>
        <v>3536257152017</v>
      </c>
      <c r="G411" s="79">
        <v>0.21720658858768171</v>
      </c>
      <c r="H411" s="80">
        <f t="shared" si="12"/>
        <v>2050</v>
      </c>
      <c r="I411" s="81">
        <v>1700</v>
      </c>
      <c r="J411" s="82">
        <v>350</v>
      </c>
      <c r="K411" s="83">
        <f>(H411)/VLOOKUP(D411,'Dados Base'!$B:$K,6,FALSE)</f>
        <v>24.257484321382083</v>
      </c>
      <c r="L411" s="84">
        <v>82.93</v>
      </c>
      <c r="M411" s="85" t="s">
        <v>702</v>
      </c>
      <c r="N411" s="86">
        <v>0.72099999999999997</v>
      </c>
      <c r="O411" s="87" t="s">
        <v>691</v>
      </c>
      <c r="P411" s="87" t="s">
        <v>691</v>
      </c>
      <c r="Q411" s="87" t="s">
        <v>691</v>
      </c>
      <c r="R411" s="87" t="s">
        <v>691</v>
      </c>
      <c r="S411" s="87" t="s">
        <v>691</v>
      </c>
      <c r="T411" s="87" t="s">
        <v>691</v>
      </c>
      <c r="U411" s="87" t="s">
        <v>691</v>
      </c>
      <c r="V411" s="87" t="s">
        <v>691</v>
      </c>
      <c r="W411" s="87" t="s">
        <v>691</v>
      </c>
      <c r="X411" s="21"/>
      <c r="Y411" s="21">
        <v>1.22</v>
      </c>
      <c r="Z411" s="10">
        <v>87.282360000000011</v>
      </c>
      <c r="AA411" s="10">
        <v>6.5696399999999997</v>
      </c>
      <c r="AB411" s="21">
        <v>0</v>
      </c>
      <c r="AC411" s="21">
        <v>0</v>
      </c>
      <c r="AD411" s="153">
        <f>VLOOKUP(D411,'Dados Base'!$B:$K,9,FALSE)*31536000/VLOOKUP($F411,F:H,MATCH(H410,F410:AF410,0),FALSE)</f>
        <v>9999.2195121951227</v>
      </c>
      <c r="AE411" s="153">
        <f>VLOOKUP(D411,'Dados Base'!$B:$K,10,FALSE)*31536000/VLOOKUP($F411,F:H,MATCH(H410,F410:AF410,0),FALSE)</f>
        <v>1076.8390243902436</v>
      </c>
      <c r="AF411" s="21"/>
      <c r="AG411" s="21"/>
      <c r="AH411" s="21"/>
      <c r="AI411" s="21"/>
      <c r="AJ411" s="21"/>
      <c r="AK411" s="72">
        <f>(SUMIFS('Banco de Indicadores Mun. (2)'!I:I,'Banco de Indicadores Mun. (2)'!B:B,'Banco de Indicadores - Mun. (1)'!B411,'Banco de Indicadores Mun. (2)'!A:A,'Banco de Indicadores - Mun. (1)'!A411) / VLOOKUP(D411,'Dados Base'!$B:$K,8,FALSE)) * 100</f>
        <v>12.093761904761905</v>
      </c>
      <c r="AL411" s="72">
        <f>(SUMIFS('Banco de Indicadores Mun. (2)'!I:I,'Banco de Indicadores Mun. (2)'!B:B,'Banco de Indicadores - Mun. (1)'!B411,'Banco de Indicadores Mun. (2)'!A:A,'Banco de Indicadores - Mun. (1)'!A411) / VLOOKUP(D411,'Dados Base'!$B:$K,9,FALSE)) * 100</f>
        <v>3.9072153846153848</v>
      </c>
      <c r="AM411" s="72">
        <f>(SUMIFS('Banco de Indicadores Mun. (2)'!J:J,'Banco de Indicadores Mun. (2)'!B:B,'Banco de Indicadores - Mun. (1)'!B411,'Banco de Indicadores Mun. (2)'!A:A,'Banco de Indicadores - Mun. (1)'!A411) / VLOOKUP(D411,'Dados Base'!$B:$K,7,FALSE)) * 100</f>
        <v>11.007714285714282</v>
      </c>
      <c r="AN411" s="72">
        <f>(SUMIFS('Banco de Indicadores Mun. (2)'!K:K,'Banco de Indicadores Mun. (2)'!B:B,'Banco de Indicadores - Mun. (1)'!B411,'Banco de Indicadores Mun. (2)'!A:A,'Banco de Indicadores - Mun. (1)'!A411) / VLOOKUP(D411,'Dados Base'!$B:$K,10,FALSE)) * 100</f>
        <v>14.265857142857147</v>
      </c>
      <c r="AO411" s="21">
        <v>0</v>
      </c>
      <c r="AP411" s="125">
        <v>0</v>
      </c>
      <c r="AQ411" s="143">
        <v>0</v>
      </c>
      <c r="AR411" s="21">
        <v>7.4</v>
      </c>
      <c r="AS411" s="37">
        <v>100</v>
      </c>
      <c r="AT411" s="37">
        <v>100</v>
      </c>
      <c r="AU411" s="37">
        <v>93</v>
      </c>
      <c r="AV411" s="20">
        <v>9.6999999999999993</v>
      </c>
      <c r="AW411" s="21">
        <v>0</v>
      </c>
      <c r="AX411" s="21">
        <v>0</v>
      </c>
      <c r="AY411" s="21"/>
    </row>
    <row r="412" spans="1:51" ht="15" x14ac:dyDescent="0.25">
      <c r="A412" s="144">
        <v>2017</v>
      </c>
      <c r="B412" s="77" t="s">
        <v>412</v>
      </c>
      <c r="C412" s="78">
        <v>8</v>
      </c>
      <c r="D412" s="77">
        <v>3536307</v>
      </c>
      <c r="E412" s="78">
        <v>35363078</v>
      </c>
      <c r="F412" s="78" t="str">
        <f t="shared" si="13"/>
        <v>353630782017</v>
      </c>
      <c r="G412" s="79">
        <v>1.1540164091704552</v>
      </c>
      <c r="H412" s="80">
        <f t="shared" si="12"/>
        <v>14031</v>
      </c>
      <c r="I412" s="81">
        <v>11772</v>
      </c>
      <c r="J412" s="82">
        <v>2259</v>
      </c>
      <c r="K412" s="83">
        <f>(H412)/VLOOKUP(D412,'Dados Base'!$B:$K,6,FALSE)</f>
        <v>23.380713535851761</v>
      </c>
      <c r="L412" s="84">
        <v>83.9</v>
      </c>
      <c r="M412" s="85" t="s">
        <v>702</v>
      </c>
      <c r="N412" s="86">
        <v>0.73</v>
      </c>
      <c r="O412" s="87" t="s">
        <v>691</v>
      </c>
      <c r="P412" s="87" t="s">
        <v>691</v>
      </c>
      <c r="Q412" s="87" t="s">
        <v>691</v>
      </c>
      <c r="R412" s="87" t="s">
        <v>691</v>
      </c>
      <c r="S412" s="87" t="s">
        <v>691</v>
      </c>
      <c r="T412" s="87" t="s">
        <v>691</v>
      </c>
      <c r="U412" s="87" t="s">
        <v>691</v>
      </c>
      <c r="V412" s="87" t="s">
        <v>691</v>
      </c>
      <c r="W412" s="87" t="s">
        <v>691</v>
      </c>
      <c r="X412" s="21"/>
      <c r="Y412" s="21">
        <v>8.11</v>
      </c>
      <c r="Z412" s="10">
        <v>513.20519999999999</v>
      </c>
      <c r="AA412" s="10">
        <v>112.65479999999999</v>
      </c>
      <c r="AB412" s="21">
        <v>0</v>
      </c>
      <c r="AC412" s="21">
        <v>0</v>
      </c>
      <c r="AD412" s="153">
        <f>VLOOKUP(D412,'Dados Base'!$B:$K,9,FALSE)*31536000/VLOOKUP($F412,F:H,MATCH(H411,F411:AF411,0),FALSE)</f>
        <v>21666.812059012187</v>
      </c>
      <c r="AE412" s="153">
        <f>VLOOKUP(D412,'Dados Base'!$B:$K,10,FALSE)*31536000/VLOOKUP($F412,F:H,MATCH(H411,F411:AF411,0),FALSE)</f>
        <v>2652.1616420782552</v>
      </c>
      <c r="AF412" s="21"/>
      <c r="AG412" s="21"/>
      <c r="AH412" s="21"/>
      <c r="AI412" s="21"/>
      <c r="AJ412" s="21"/>
      <c r="AK412" s="72">
        <f>(SUMIFS('Banco de Indicadores Mun. (2)'!I:I,'Banco de Indicadores Mun. (2)'!B:B,'Banco de Indicadores - Mun. (1)'!B412,'Banco de Indicadores Mun. (2)'!A:A,'Banco de Indicadores - Mun. (1)'!A412) / VLOOKUP(D412,'Dados Base'!$B:$K,8,FALSE)) * 100</f>
        <v>17.044165562913907</v>
      </c>
      <c r="AL412" s="72">
        <f>(SUMIFS('Banco de Indicadores Mun. (2)'!I:I,'Banco de Indicadores Mun. (2)'!B:B,'Banco de Indicadores - Mun. (1)'!B412,'Banco de Indicadores Mun. (2)'!A:A,'Banco de Indicadores - Mun. (1)'!A412) / VLOOKUP(D412,'Dados Base'!$B:$K,9,FALSE)) * 100</f>
        <v>5.3395622406639003</v>
      </c>
      <c r="AM412" s="72">
        <f>(SUMIFS('Banco de Indicadores Mun. (2)'!J:J,'Banco de Indicadores Mun. (2)'!B:B,'Banco de Indicadores - Mun. (1)'!B412,'Banco de Indicadores Mun. (2)'!A:A,'Banco de Indicadores - Mun. (1)'!A412) / VLOOKUP(D412,'Dados Base'!$B:$K,7,FALSE)) * 100</f>
        <v>26.057864130434783</v>
      </c>
      <c r="AN412" s="72">
        <f>(SUMIFS('Banco de Indicadores Mun. (2)'!K:K,'Banco de Indicadores Mun. (2)'!B:B,'Banco de Indicadores - Mun. (1)'!B412,'Banco de Indicadores Mun. (2)'!A:A,'Banco de Indicadores - Mun. (1)'!A412) / VLOOKUP(D412,'Dados Base'!$B:$K,10,FALSE)) * 100</f>
        <v>2.9889067796610176</v>
      </c>
      <c r="AO412" s="21">
        <v>0</v>
      </c>
      <c r="AP412" s="125">
        <v>0</v>
      </c>
      <c r="AQ412" s="143">
        <v>0</v>
      </c>
      <c r="AR412" s="21">
        <v>8</v>
      </c>
      <c r="AS412" s="37">
        <v>100</v>
      </c>
      <c r="AT412" s="37">
        <v>100</v>
      </c>
      <c r="AU412" s="37">
        <v>82</v>
      </c>
      <c r="AV412" s="20">
        <v>10</v>
      </c>
      <c r="AW412" s="21">
        <v>0</v>
      </c>
      <c r="AX412" s="21">
        <v>0</v>
      </c>
      <c r="AY412" s="21"/>
    </row>
    <row r="413" spans="1:51" ht="15" x14ac:dyDescent="0.25">
      <c r="A413" s="144">
        <v>2017</v>
      </c>
      <c r="B413" s="77" t="s">
        <v>413</v>
      </c>
      <c r="C413" s="78">
        <v>20</v>
      </c>
      <c r="D413" s="77">
        <v>3536406</v>
      </c>
      <c r="E413" s="78">
        <v>353640620</v>
      </c>
      <c r="F413" s="78" t="str">
        <f t="shared" si="13"/>
        <v>3536406202017</v>
      </c>
      <c r="G413" s="79">
        <v>1.3732281203567398</v>
      </c>
      <c r="H413" s="80">
        <f t="shared" si="12"/>
        <v>6910</v>
      </c>
      <c r="I413" s="81">
        <v>6053</v>
      </c>
      <c r="J413" s="82">
        <v>857</v>
      </c>
      <c r="K413" s="83">
        <f>(H413)/VLOOKUP(D413,'Dados Base'!$B:$K,6,FALSE)</f>
        <v>18.481371526384766</v>
      </c>
      <c r="L413" s="84">
        <v>87.6</v>
      </c>
      <c r="M413" s="85" t="s">
        <v>702</v>
      </c>
      <c r="N413" s="86">
        <v>0.71099999999999997</v>
      </c>
      <c r="O413" s="87" t="s">
        <v>691</v>
      </c>
      <c r="P413" s="87" t="s">
        <v>691</v>
      </c>
      <c r="Q413" s="87" t="s">
        <v>691</v>
      </c>
      <c r="R413" s="87" t="s">
        <v>691</v>
      </c>
      <c r="S413" s="87" t="s">
        <v>691</v>
      </c>
      <c r="T413" s="87" t="s">
        <v>691</v>
      </c>
      <c r="U413" s="87" t="s">
        <v>691</v>
      </c>
      <c r="V413" s="87" t="s">
        <v>691</v>
      </c>
      <c r="W413" s="87" t="s">
        <v>691</v>
      </c>
      <c r="X413" s="21"/>
      <c r="Y413" s="21">
        <v>4.16</v>
      </c>
      <c r="Z413" s="10">
        <v>134.76779999999999</v>
      </c>
      <c r="AA413" s="10">
        <v>186.1002</v>
      </c>
      <c r="AB413" s="21">
        <v>0</v>
      </c>
      <c r="AC413" s="21">
        <v>0</v>
      </c>
      <c r="AD413" s="153">
        <f>VLOOKUP(D413,'Dados Base'!$B:$K,9,FALSE)*31536000/VLOOKUP($F413,F:H,MATCH(H412,F412:AF412,0),FALSE)</f>
        <v>12367.953690303908</v>
      </c>
      <c r="AE413" s="153">
        <f>VLOOKUP(D413,'Dados Base'!$B:$K,10,FALSE)*31536000/VLOOKUP($F413,F:H,MATCH(H412,F412:AF412,0),FALSE)</f>
        <v>1551.6989869753975</v>
      </c>
      <c r="AF413" s="21"/>
      <c r="AG413" s="21"/>
      <c r="AH413" s="21"/>
      <c r="AI413" s="21"/>
      <c r="AJ413" s="21"/>
      <c r="AK413" s="72">
        <f>(SUMIFS('Banco de Indicadores Mun. (2)'!I:I,'Banco de Indicadores Mun. (2)'!B:B,'Banco de Indicadores - Mun. (1)'!B413,'Banco de Indicadores Mun. (2)'!A:A,'Banco de Indicadores - Mun. (1)'!A413) / VLOOKUP(D413,'Dados Base'!$B:$K,8,FALSE)) * 100</f>
        <v>10.848867256637163</v>
      </c>
      <c r="AL413" s="72">
        <f>(SUMIFS('Banco de Indicadores Mun. (2)'!I:I,'Banco de Indicadores Mun. (2)'!B:B,'Banco de Indicadores - Mun. (1)'!B413,'Banco de Indicadores Mun. (2)'!A:A,'Banco de Indicadores - Mun. (1)'!A413) / VLOOKUP(D413,'Dados Base'!$B:$K,9,FALSE)) * 100</f>
        <v>4.5236974169741675</v>
      </c>
      <c r="AM413" s="72">
        <f>(SUMIFS('Banco de Indicadores Mun. (2)'!J:J,'Banco de Indicadores Mun. (2)'!B:B,'Banco de Indicadores - Mun. (1)'!B413,'Banco de Indicadores Mun. (2)'!A:A,'Banco de Indicadores - Mun. (1)'!A413) / VLOOKUP(D413,'Dados Base'!$B:$K,7,FALSE)) * 100</f>
        <v>0</v>
      </c>
      <c r="AN413" s="72">
        <f>(SUMIFS('Banco de Indicadores Mun. (2)'!K:K,'Banco de Indicadores Mun. (2)'!B:B,'Banco de Indicadores - Mun. (1)'!B413,'Banco de Indicadores Mun. (2)'!A:A,'Banco de Indicadores - Mun. (1)'!A413) / VLOOKUP(D413,'Dados Base'!$B:$K,10,FALSE)) * 100</f>
        <v>36.056529411764707</v>
      </c>
      <c r="AO413" s="21">
        <v>0</v>
      </c>
      <c r="AP413" s="125">
        <v>0</v>
      </c>
      <c r="AQ413" s="143">
        <v>0</v>
      </c>
      <c r="AR413" s="21">
        <v>8.3000000000000007</v>
      </c>
      <c r="AS413" s="37">
        <v>60</v>
      </c>
      <c r="AT413" s="37">
        <v>60</v>
      </c>
      <c r="AU413" s="37">
        <v>42.001009761023219</v>
      </c>
      <c r="AV413" s="20">
        <v>5.63</v>
      </c>
      <c r="AW413" s="21">
        <v>0</v>
      </c>
      <c r="AX413" s="21">
        <v>0</v>
      </c>
      <c r="AY413" s="21"/>
    </row>
    <row r="414" spans="1:51" ht="15" x14ac:dyDescent="0.25">
      <c r="A414" s="144">
        <v>2017</v>
      </c>
      <c r="B414" s="77" t="s">
        <v>414</v>
      </c>
      <c r="C414" s="78">
        <v>5</v>
      </c>
      <c r="D414" s="77">
        <v>3536505</v>
      </c>
      <c r="E414" s="78">
        <v>35365055</v>
      </c>
      <c r="F414" s="78" t="str">
        <f t="shared" si="13"/>
        <v>353650552017</v>
      </c>
      <c r="G414" s="79">
        <v>3.1600604529719467</v>
      </c>
      <c r="H414" s="80">
        <f t="shared" si="12"/>
        <v>98915</v>
      </c>
      <c r="I414" s="81">
        <v>98823</v>
      </c>
      <c r="J414" s="82">
        <v>92</v>
      </c>
      <c r="K414" s="83">
        <f>(H414)/VLOOKUP(D414,'Dados Base'!$B:$K,6,FALSE)</f>
        <v>709.93325199167441</v>
      </c>
      <c r="L414" s="84">
        <v>99.91</v>
      </c>
      <c r="M414" s="85" t="s">
        <v>702</v>
      </c>
      <c r="N414" s="86">
        <v>0.79500000000000004</v>
      </c>
      <c r="O414" s="87" t="s">
        <v>691</v>
      </c>
      <c r="P414" s="87" t="s">
        <v>691</v>
      </c>
      <c r="Q414" s="87" t="s">
        <v>691</v>
      </c>
      <c r="R414" s="87" t="s">
        <v>691</v>
      </c>
      <c r="S414" s="87" t="s">
        <v>691</v>
      </c>
      <c r="T414" s="87" t="s">
        <v>691</v>
      </c>
      <c r="U414" s="87" t="s">
        <v>691</v>
      </c>
      <c r="V414" s="87" t="s">
        <v>691</v>
      </c>
      <c r="W414" s="87" t="s">
        <v>691</v>
      </c>
      <c r="X414" s="21"/>
      <c r="Y414" s="21">
        <v>92.16</v>
      </c>
      <c r="Z414" s="10">
        <v>3908.6700300144003</v>
      </c>
      <c r="AA414" s="10">
        <v>1621.1459699855995</v>
      </c>
      <c r="AB414" s="21">
        <v>76</v>
      </c>
      <c r="AC414" s="21">
        <v>0</v>
      </c>
      <c r="AD414" s="153">
        <f>VLOOKUP(D414,'Dados Base'!$B:$K,9,FALSE)*31536000/VLOOKUP($F414,F:H,MATCH(H413,F413:AF413,0),FALSE)</f>
        <v>516.48708487084866</v>
      </c>
      <c r="AE414" s="153">
        <f>VLOOKUP(D414,'Dados Base'!$B:$K,10,FALSE)*31536000/VLOOKUP($F414,F:H,MATCH(H413,F413:AF413,0),FALSE)</f>
        <v>66.952029520295198</v>
      </c>
      <c r="AF414" s="21"/>
      <c r="AG414" s="21"/>
      <c r="AH414" s="21"/>
      <c r="AI414" s="21"/>
      <c r="AJ414" s="21"/>
      <c r="AK414" s="72">
        <f>(SUMIFS('Banco de Indicadores Mun. (2)'!I:I,'Banco de Indicadores Mun. (2)'!B:B,'Banco de Indicadores - Mun. (1)'!B414,'Banco de Indicadores Mun. (2)'!A:A,'Banco de Indicadores - Mun. (1)'!A414) / VLOOKUP(D414,'Dados Base'!$B:$K,8,FALSE)) * 100</f>
        <v>564.38322950819679</v>
      </c>
      <c r="AL414" s="72">
        <f>(SUMIFS('Banco de Indicadores Mun. (2)'!I:I,'Banco de Indicadores Mun. (2)'!B:B,'Banco de Indicadores - Mun. (1)'!B414,'Banco de Indicadores Mun. (2)'!A:A,'Banco de Indicadores - Mun. (1)'!A414) / VLOOKUP(D414,'Dados Base'!$B:$K,9,FALSE)) * 100</f>
        <v>212.51467283950615</v>
      </c>
      <c r="AM414" s="72">
        <f>(SUMIFS('Banco de Indicadores Mun. (2)'!J:J,'Banco de Indicadores Mun. (2)'!B:B,'Banco de Indicadores - Mun. (1)'!B414,'Banco de Indicadores Mun. (2)'!A:A,'Banco de Indicadores - Mun. (1)'!A414) / VLOOKUP(D414,'Dados Base'!$B:$K,7,FALSE)) * 100</f>
        <v>814.41327500000011</v>
      </c>
      <c r="AN414" s="72">
        <f>(SUMIFS('Banco de Indicadores Mun. (2)'!K:K,'Banco de Indicadores Mun. (2)'!B:B,'Banco de Indicadores - Mun. (1)'!B414,'Banco de Indicadores Mun. (2)'!A:A,'Banco de Indicadores - Mun. (1)'!A414) / VLOOKUP(D414,'Dados Base'!$B:$K,10,FALSE)) * 100</f>
        <v>88.135523809523647</v>
      </c>
      <c r="AO414" s="21">
        <v>0</v>
      </c>
      <c r="AP414" s="125">
        <v>1.0109690137997271</v>
      </c>
      <c r="AQ414" s="143">
        <v>0</v>
      </c>
      <c r="AR414" s="21">
        <v>8.3000000000000007</v>
      </c>
      <c r="AS414" s="37">
        <v>91.94</v>
      </c>
      <c r="AT414" s="37">
        <v>88.354340000000008</v>
      </c>
      <c r="AU414" s="37">
        <v>70.68354589039491</v>
      </c>
      <c r="AV414" s="20">
        <v>7.8575953589999985</v>
      </c>
      <c r="AW414" s="21">
        <v>12</v>
      </c>
      <c r="AX414" s="21">
        <v>0</v>
      </c>
      <c r="AY414" s="21"/>
    </row>
    <row r="415" spans="1:51" ht="15" x14ac:dyDescent="0.25">
      <c r="A415" s="144">
        <v>2017</v>
      </c>
      <c r="B415" s="77" t="s">
        <v>415</v>
      </c>
      <c r="C415" s="78">
        <v>17</v>
      </c>
      <c r="D415" s="77">
        <v>3536570</v>
      </c>
      <c r="E415" s="78">
        <v>353657017</v>
      </c>
      <c r="F415" s="78" t="str">
        <f t="shared" si="13"/>
        <v>3536570172017</v>
      </c>
      <c r="G415" s="79">
        <v>-0.10647638098717493</v>
      </c>
      <c r="H415" s="80">
        <f t="shared" si="12"/>
        <v>1774</v>
      </c>
      <c r="I415" s="81">
        <v>1335</v>
      </c>
      <c r="J415" s="82">
        <v>439</v>
      </c>
      <c r="K415" s="83">
        <f>(H415)/VLOOKUP(D415,'Dados Base'!$B:$K,6,FALSE)</f>
        <v>6.9148314168778011</v>
      </c>
      <c r="L415" s="84">
        <v>75.25</v>
      </c>
      <c r="M415" s="85" t="s">
        <v>702</v>
      </c>
      <c r="N415" s="86">
        <v>0.71799999999999997</v>
      </c>
      <c r="O415" s="87" t="s">
        <v>691</v>
      </c>
      <c r="P415" s="87" t="s">
        <v>691</v>
      </c>
      <c r="Q415" s="87" t="s">
        <v>691</v>
      </c>
      <c r="R415" s="87" t="s">
        <v>691</v>
      </c>
      <c r="S415" s="87" t="s">
        <v>691</v>
      </c>
      <c r="T415" s="87" t="s">
        <v>691</v>
      </c>
      <c r="U415" s="87" t="s">
        <v>691</v>
      </c>
      <c r="V415" s="87" t="s">
        <v>691</v>
      </c>
      <c r="W415" s="87" t="s">
        <v>691</v>
      </c>
      <c r="X415" s="21"/>
      <c r="Y415" s="21">
        <v>0.88</v>
      </c>
      <c r="Z415" s="10">
        <v>46.830862799999991</v>
      </c>
      <c r="AA415" s="10">
        <v>20.885137199999999</v>
      </c>
      <c r="AB415" s="21">
        <v>0</v>
      </c>
      <c r="AC415" s="21">
        <v>0</v>
      </c>
      <c r="AD415" s="153">
        <f>VLOOKUP(D415,'Dados Base'!$B:$K,9,FALSE)*31536000/VLOOKUP($F415,F:H,MATCH(H414,F414:AF414,0),FALSE)</f>
        <v>42842.029312288614</v>
      </c>
      <c r="AE415" s="153">
        <f>VLOOKUP(D415,'Dados Base'!$B:$K,10,FALSE)*31536000/VLOOKUP($F415,F:H,MATCH(H414,F414:AF414,0),FALSE)</f>
        <v>4621.9616685456594</v>
      </c>
      <c r="AF415" s="21"/>
      <c r="AG415" s="21"/>
      <c r="AH415" s="21"/>
      <c r="AI415" s="21"/>
      <c r="AJ415" s="21"/>
      <c r="AK415" s="72">
        <f>(SUMIFS('Banco de Indicadores Mun. (2)'!I:I,'Banco de Indicadores Mun. (2)'!B:B,'Banco de Indicadores - Mun. (1)'!B415,'Banco de Indicadores Mun. (2)'!A:A,'Banco de Indicadores - Mun. (1)'!A415) / VLOOKUP(D415,'Dados Base'!$B:$K,8,FALSE)) * 100</f>
        <v>7.9771417322834646</v>
      </c>
      <c r="AL415" s="72">
        <f>(SUMIFS('Banco de Indicadores Mun. (2)'!I:I,'Banco de Indicadores Mun. (2)'!B:B,'Banco de Indicadores - Mun. (1)'!B415,'Banco de Indicadores Mun. (2)'!A:A,'Banco de Indicadores - Mun. (1)'!A415) / VLOOKUP(D415,'Dados Base'!$B:$K,9,FALSE)) * 100</f>
        <v>4.2037219917012445</v>
      </c>
      <c r="AM415" s="72">
        <f>(SUMIFS('Banco de Indicadores Mun. (2)'!J:J,'Banco de Indicadores Mun. (2)'!B:B,'Banco de Indicadores - Mun. (1)'!B415,'Banco de Indicadores Mun. (2)'!A:A,'Banco de Indicadores - Mun. (1)'!A415) / VLOOKUP(D415,'Dados Base'!$B:$K,7,FALSE)) * 100</f>
        <v>0.56356435643564351</v>
      </c>
      <c r="AN415" s="72">
        <f>(SUMIFS('Banco de Indicadores Mun. (2)'!K:K,'Banco de Indicadores Mun. (2)'!B:B,'Banco de Indicadores - Mun. (1)'!B415,'Banco de Indicadores Mun. (2)'!A:A,'Banco de Indicadores - Mun. (1)'!A415) / VLOOKUP(D415,'Dados Base'!$B:$K,10,FALSE)) * 100</f>
        <v>36.776038461538462</v>
      </c>
      <c r="AO415" s="21">
        <v>0</v>
      </c>
      <c r="AP415" s="125">
        <v>0</v>
      </c>
      <c r="AQ415" s="143">
        <v>0</v>
      </c>
      <c r="AR415" s="21">
        <v>8.6</v>
      </c>
      <c r="AS415" s="37">
        <v>84.33</v>
      </c>
      <c r="AT415" s="37">
        <v>84.33</v>
      </c>
      <c r="AU415" s="37">
        <v>69.157751196172242</v>
      </c>
      <c r="AV415" s="20">
        <v>7.5597389999999995</v>
      </c>
      <c r="AW415" s="21">
        <v>0</v>
      </c>
      <c r="AX415" s="21">
        <v>0</v>
      </c>
      <c r="AY415" s="21"/>
    </row>
    <row r="416" spans="1:51" ht="15" x14ac:dyDescent="0.25">
      <c r="A416" s="144">
        <v>2017</v>
      </c>
      <c r="B416" s="77" t="s">
        <v>416</v>
      </c>
      <c r="C416" s="78">
        <v>15</v>
      </c>
      <c r="D416" s="77">
        <v>3536604</v>
      </c>
      <c r="E416" s="78">
        <v>353660415</v>
      </c>
      <c r="F416" s="78" t="str">
        <f t="shared" si="13"/>
        <v>3536604152017</v>
      </c>
      <c r="G416" s="79">
        <v>-7.4712585321279334E-2</v>
      </c>
      <c r="H416" s="80">
        <f t="shared" si="12"/>
        <v>8531</v>
      </c>
      <c r="I416" s="81">
        <v>7792</v>
      </c>
      <c r="J416" s="82">
        <v>739</v>
      </c>
      <c r="K416" s="83">
        <f>(H416)/VLOOKUP(D416,'Dados Base'!$B:$K,6,FALSE)</f>
        <v>11.515462386782392</v>
      </c>
      <c r="L416" s="84">
        <v>91.34</v>
      </c>
      <c r="M416" s="85" t="s">
        <v>702</v>
      </c>
      <c r="N416" s="86">
        <v>0.72499999999999998</v>
      </c>
      <c r="O416" s="87" t="s">
        <v>691</v>
      </c>
      <c r="P416" s="87" t="s">
        <v>691</v>
      </c>
      <c r="Q416" s="87" t="s">
        <v>691</v>
      </c>
      <c r="R416" s="87" t="s">
        <v>691</v>
      </c>
      <c r="S416" s="87" t="s">
        <v>691</v>
      </c>
      <c r="T416" s="87" t="s">
        <v>691</v>
      </c>
      <c r="U416" s="87" t="s">
        <v>691</v>
      </c>
      <c r="V416" s="87" t="s">
        <v>691</v>
      </c>
      <c r="W416" s="87" t="s">
        <v>691</v>
      </c>
      <c r="X416" s="21"/>
      <c r="Y416" s="21">
        <v>5.65</v>
      </c>
      <c r="Z416" s="10">
        <v>388.22868</v>
      </c>
      <c r="AA416" s="10">
        <v>47.983319999999999</v>
      </c>
      <c r="AB416" s="21">
        <v>0</v>
      </c>
      <c r="AC416" s="21">
        <v>0</v>
      </c>
      <c r="AD416" s="153">
        <f>VLOOKUP(D416,'Dados Base'!$B:$K,9,FALSE)*31536000/VLOOKUP($F416,F:H,MATCH(H415,F415:AF415,0),FALSE)</f>
        <v>21107.790411440626</v>
      </c>
      <c r="AE416" s="153">
        <f>VLOOKUP(D416,'Dados Base'!$B:$K,10,FALSE)*31536000/VLOOKUP($F416,F:H,MATCH(H415,F415:AF415,0),FALSE)</f>
        <v>2254.9478372992621</v>
      </c>
      <c r="AF416" s="21"/>
      <c r="AG416" s="21"/>
      <c r="AH416" s="21"/>
      <c r="AI416" s="21"/>
      <c r="AJ416" s="21"/>
      <c r="AK416" s="72">
        <f>(SUMIFS('Banco de Indicadores Mun. (2)'!I:I,'Banco de Indicadores Mun. (2)'!B:B,'Banco de Indicadores - Mun. (1)'!B416,'Banco de Indicadores Mun. (2)'!A:A,'Banco de Indicadores - Mun. (1)'!A416) / VLOOKUP(D416,'Dados Base'!$B:$K,8,FALSE)) * 100</f>
        <v>12.877120218579236</v>
      </c>
      <c r="AL416" s="72">
        <f>(SUMIFS('Banco de Indicadores Mun. (2)'!I:I,'Banco de Indicadores Mun. (2)'!B:B,'Banco de Indicadores - Mun. (1)'!B416,'Banco de Indicadores Mun. (2)'!A:A,'Banco de Indicadores - Mun. (1)'!A416) / VLOOKUP(D416,'Dados Base'!$B:$K,9,FALSE)) * 100</f>
        <v>4.1269929947460602</v>
      </c>
      <c r="AM416" s="72">
        <f>(SUMIFS('Banco de Indicadores Mun. (2)'!J:J,'Banco de Indicadores Mun. (2)'!B:B,'Banco de Indicadores - Mun. (1)'!B416,'Banco de Indicadores Mun. (2)'!A:A,'Banco de Indicadores - Mun. (1)'!A416) / VLOOKUP(D416,'Dados Base'!$B:$K,7,FALSE)) * 100</f>
        <v>17.701950819672131</v>
      </c>
      <c r="AN416" s="72">
        <f>(SUMIFS('Banco de Indicadores Mun. (2)'!K:K,'Banco de Indicadores Mun. (2)'!B:B,'Banco de Indicadores - Mun. (1)'!B416,'Banco de Indicadores Mun. (2)'!A:A,'Banco de Indicadores - Mun. (1)'!A416) / VLOOKUP(D416,'Dados Base'!$B:$K,10,FALSE)) * 100</f>
        <v>3.2274590163934422</v>
      </c>
      <c r="AO416" s="21">
        <v>0</v>
      </c>
      <c r="AP416" s="125">
        <v>0</v>
      </c>
      <c r="AQ416" s="143">
        <v>0</v>
      </c>
      <c r="AR416" s="21">
        <v>8.9</v>
      </c>
      <c r="AS416" s="37">
        <v>100</v>
      </c>
      <c r="AT416" s="37">
        <v>100</v>
      </c>
      <c r="AU416" s="37">
        <v>89</v>
      </c>
      <c r="AV416" s="20">
        <v>10</v>
      </c>
      <c r="AW416" s="21">
        <v>0</v>
      </c>
      <c r="AX416" s="21">
        <v>0</v>
      </c>
      <c r="AY416" s="21"/>
    </row>
    <row r="417" spans="1:51" ht="15" x14ac:dyDescent="0.25">
      <c r="A417" s="144">
        <v>2017</v>
      </c>
      <c r="B417" s="77" t="s">
        <v>417</v>
      </c>
      <c r="C417" s="78">
        <v>13</v>
      </c>
      <c r="D417" s="77">
        <v>3536703</v>
      </c>
      <c r="E417" s="78">
        <v>353670313</v>
      </c>
      <c r="F417" s="78" t="str">
        <f t="shared" si="13"/>
        <v>3536703132017</v>
      </c>
      <c r="G417" s="79">
        <v>1.0303029020482635</v>
      </c>
      <c r="H417" s="80">
        <f t="shared" si="12"/>
        <v>44383</v>
      </c>
      <c r="I417" s="81">
        <v>41276</v>
      </c>
      <c r="J417" s="82">
        <v>3107</v>
      </c>
      <c r="K417" s="83">
        <f>(H417)/VLOOKUP(D417,'Dados Base'!$B:$K,6,FALSE)</f>
        <v>60.867001289119287</v>
      </c>
      <c r="L417" s="84">
        <v>93</v>
      </c>
      <c r="M417" s="85" t="s">
        <v>702</v>
      </c>
      <c r="N417" s="86">
        <v>0.73899999999999999</v>
      </c>
      <c r="O417" s="87" t="s">
        <v>691</v>
      </c>
      <c r="P417" s="87" t="s">
        <v>691</v>
      </c>
      <c r="Q417" s="87" t="s">
        <v>691</v>
      </c>
      <c r="R417" s="87" t="s">
        <v>691</v>
      </c>
      <c r="S417" s="87" t="s">
        <v>691</v>
      </c>
      <c r="T417" s="87" t="s">
        <v>691</v>
      </c>
      <c r="U417" s="87" t="s">
        <v>691</v>
      </c>
      <c r="V417" s="87" t="s">
        <v>691</v>
      </c>
      <c r="W417" s="87" t="s">
        <v>691</v>
      </c>
      <c r="X417" s="21"/>
      <c r="Y417" s="21">
        <v>34.01</v>
      </c>
      <c r="Z417" s="10">
        <v>1858.7908295999998</v>
      </c>
      <c r="AA417" s="10">
        <v>436.64117040000002</v>
      </c>
      <c r="AB417" s="21">
        <v>1</v>
      </c>
      <c r="AC417" s="21">
        <v>0</v>
      </c>
      <c r="AD417" s="153">
        <f>VLOOKUP(D417,'Dados Base'!$B:$K,9,FALSE)*31536000/VLOOKUP($F417,F:H,MATCH(H416,F416:AF416,0),FALSE)</f>
        <v>4249.0431020886372</v>
      </c>
      <c r="AE417" s="153">
        <f>VLOOKUP(D417,'Dados Base'!$B:$K,10,FALSE)*31536000/VLOOKUP($F417,F:H,MATCH(H416,F416:AF416,0),FALSE)</f>
        <v>447.64166460131122</v>
      </c>
      <c r="AF417" s="21"/>
      <c r="AG417" s="21"/>
      <c r="AH417" s="21"/>
      <c r="AI417" s="21"/>
      <c r="AJ417" s="21"/>
      <c r="AK417" s="72">
        <f>(SUMIFS('Banco de Indicadores Mun. (2)'!I:I,'Banco de Indicadores Mun. (2)'!B:B,'Banco de Indicadores - Mun. (1)'!B417,'Banco de Indicadores Mun. (2)'!A:A,'Banco de Indicadores - Mun. (1)'!A417) / VLOOKUP(D417,'Dados Base'!$B:$K,8,FALSE)) * 100</f>
        <v>19.268203883495143</v>
      </c>
      <c r="AL417" s="72">
        <f>(SUMIFS('Banco de Indicadores Mun. (2)'!I:I,'Banco de Indicadores Mun. (2)'!B:B,'Banco de Indicadores - Mun. (1)'!B417,'Banco de Indicadores Mun. (2)'!A:A,'Banco de Indicadores - Mun. (1)'!A417) / VLOOKUP(D417,'Dados Base'!$B:$K,9,FALSE)) * 100</f>
        <v>9.9563127090300991</v>
      </c>
      <c r="AM417" s="72">
        <f>(SUMIFS('Banco de Indicadores Mun. (2)'!J:J,'Banco de Indicadores Mun. (2)'!B:B,'Banco de Indicadores - Mun. (1)'!B417,'Banco de Indicadores Mun. (2)'!A:A,'Banco de Indicadores - Mun. (1)'!A417) / VLOOKUP(D417,'Dados Base'!$B:$K,7,FALSE)) * 100</f>
        <v>5.1365325203252041</v>
      </c>
      <c r="AN417" s="72">
        <f>(SUMIFS('Banco de Indicadores Mun. (2)'!K:K,'Banco de Indicadores Mun. (2)'!B:B,'Banco de Indicadores - Mun. (1)'!B417,'Banco de Indicadores Mun. (2)'!A:A,'Banco de Indicadores - Mun. (1)'!A417) / VLOOKUP(D417,'Dados Base'!$B:$K,10,FALSE)) * 100</f>
        <v>74.449015873015867</v>
      </c>
      <c r="AO417" s="21">
        <v>0</v>
      </c>
      <c r="AP417" s="125">
        <v>0</v>
      </c>
      <c r="AQ417" s="143">
        <v>0</v>
      </c>
      <c r="AR417" s="21">
        <v>8.6</v>
      </c>
      <c r="AS417" s="37">
        <v>99.53</v>
      </c>
      <c r="AT417" s="37">
        <v>99.530000000000015</v>
      </c>
      <c r="AU417" s="37">
        <v>80.977821586524882</v>
      </c>
      <c r="AV417" s="20">
        <v>9.7929500000000012</v>
      </c>
      <c r="AW417" s="21">
        <v>0</v>
      </c>
      <c r="AX417" s="21">
        <v>0</v>
      </c>
      <c r="AY417" s="21"/>
    </row>
    <row r="418" spans="1:51" ht="15" x14ac:dyDescent="0.25">
      <c r="A418" s="144">
        <v>2017</v>
      </c>
      <c r="B418" s="77" t="s">
        <v>418</v>
      </c>
      <c r="C418" s="78">
        <v>5</v>
      </c>
      <c r="D418" s="77">
        <v>3536802</v>
      </c>
      <c r="E418" s="78">
        <v>35368025</v>
      </c>
      <c r="F418" s="78" t="str">
        <f t="shared" si="13"/>
        <v>353680252017</v>
      </c>
      <c r="G418" s="79">
        <v>0.31492673776258862</v>
      </c>
      <c r="H418" s="80">
        <f t="shared" si="12"/>
        <v>5912</v>
      </c>
      <c r="I418" s="81">
        <v>1627</v>
      </c>
      <c r="J418" s="82">
        <v>4285</v>
      </c>
      <c r="K418" s="83">
        <f>(H418)/VLOOKUP(D418,'Dados Base'!$B:$K,6,FALSE)</f>
        <v>37.612927853416465</v>
      </c>
      <c r="L418" s="84">
        <v>27.52</v>
      </c>
      <c r="M418" s="85" t="s">
        <v>702</v>
      </c>
      <c r="N418" s="86">
        <v>0.67700000000000005</v>
      </c>
      <c r="O418" s="87" t="s">
        <v>691</v>
      </c>
      <c r="P418" s="87" t="s">
        <v>691</v>
      </c>
      <c r="Q418" s="87" t="s">
        <v>691</v>
      </c>
      <c r="R418" s="87" t="s">
        <v>691</v>
      </c>
      <c r="S418" s="87" t="s">
        <v>691</v>
      </c>
      <c r="T418" s="87" t="s">
        <v>691</v>
      </c>
      <c r="U418" s="87" t="s">
        <v>691</v>
      </c>
      <c r="V418" s="87" t="s">
        <v>691</v>
      </c>
      <c r="W418" s="87" t="s">
        <v>691</v>
      </c>
      <c r="X418" s="21"/>
      <c r="Y418" s="21">
        <v>1.06</v>
      </c>
      <c r="Z418" s="10">
        <v>0</v>
      </c>
      <c r="AA418" s="10">
        <v>81.756</v>
      </c>
      <c r="AB418" s="21">
        <v>0</v>
      </c>
      <c r="AC418" s="21">
        <v>0</v>
      </c>
      <c r="AD418" s="153">
        <f>VLOOKUP(D418,'Dados Base'!$B:$K,9,FALSE)*31536000/VLOOKUP($F418,F:H,MATCH(H417,F417:AF417,0),FALSE)</f>
        <v>9921.6779431664418</v>
      </c>
      <c r="AE418" s="153">
        <f>VLOOKUP(D418,'Dados Base'!$B:$K,10,FALSE)*31536000/VLOOKUP($F418,F:H,MATCH(H417,F417:AF417,0),FALSE)</f>
        <v>1333.5588633288223</v>
      </c>
      <c r="AF418" s="21"/>
      <c r="AG418" s="21"/>
      <c r="AH418" s="21"/>
      <c r="AI418" s="21"/>
      <c r="AJ418" s="21"/>
      <c r="AK418" s="72">
        <f>(SUMIFS('Banco de Indicadores Mun. (2)'!I:I,'Banco de Indicadores Mun. (2)'!B:B,'Banco de Indicadores - Mun. (1)'!B418,'Banco de Indicadores Mun. (2)'!A:A,'Banco de Indicadores - Mun. (1)'!A418) / VLOOKUP(D418,'Dados Base'!$B:$K,8,FALSE)) * 100</f>
        <v>11.242901408450702</v>
      </c>
      <c r="AL418" s="72">
        <f>(SUMIFS('Banco de Indicadores Mun. (2)'!I:I,'Banco de Indicadores Mun. (2)'!B:B,'Banco de Indicadores - Mun. (1)'!B418,'Banco de Indicadores Mun. (2)'!A:A,'Banco de Indicadores - Mun. (1)'!A418) / VLOOKUP(D418,'Dados Base'!$B:$K,9,FALSE)) * 100</f>
        <v>4.2916451612903215</v>
      </c>
      <c r="AM418" s="72">
        <f>(SUMIFS('Banco de Indicadores Mun. (2)'!J:J,'Banco de Indicadores Mun. (2)'!B:B,'Banco de Indicadores - Mun. (1)'!B418,'Banco de Indicadores Mun. (2)'!A:A,'Banco de Indicadores - Mun. (1)'!A418) / VLOOKUP(D418,'Dados Base'!$B:$K,7,FALSE)) * 100</f>
        <v>15.997717391304342</v>
      </c>
      <c r="AN418" s="72">
        <f>(SUMIFS('Banco de Indicadores Mun. (2)'!K:K,'Banco de Indicadores Mun. (2)'!B:B,'Banco de Indicadores - Mun. (1)'!B418,'Banco de Indicadores Mun. (2)'!A:A,'Banco de Indicadores - Mun. (1)'!A418) / VLOOKUP(D418,'Dados Base'!$B:$K,10,FALSE)) * 100</f>
        <v>2.4940400000000018</v>
      </c>
      <c r="AO418" s="21">
        <v>0</v>
      </c>
      <c r="AP418" s="125">
        <v>0</v>
      </c>
      <c r="AQ418" s="143">
        <v>0</v>
      </c>
      <c r="AR418" s="21">
        <v>9</v>
      </c>
      <c r="AS418" s="37">
        <v>74.459999999999994</v>
      </c>
      <c r="AT418" s="37">
        <v>0</v>
      </c>
      <c r="AU418" s="37">
        <v>0</v>
      </c>
      <c r="AV418" s="20">
        <v>1.1169</v>
      </c>
      <c r="AW418" s="21">
        <v>0</v>
      </c>
      <c r="AX418" s="21">
        <v>0</v>
      </c>
      <c r="AY418" s="21"/>
    </row>
    <row r="419" spans="1:51" ht="15" x14ac:dyDescent="0.25">
      <c r="A419" s="144">
        <v>2017</v>
      </c>
      <c r="B419" s="77" t="s">
        <v>419</v>
      </c>
      <c r="C419" s="78">
        <v>15</v>
      </c>
      <c r="D419" s="77">
        <v>3536901</v>
      </c>
      <c r="E419" s="78">
        <v>353690115</v>
      </c>
      <c r="F419" s="78" t="str">
        <f t="shared" si="13"/>
        <v>3536901152017</v>
      </c>
      <c r="G419" s="79">
        <v>-0.65594546449500024</v>
      </c>
      <c r="H419" s="80">
        <f t="shared" si="12"/>
        <v>2455</v>
      </c>
      <c r="I419" s="81">
        <v>1557</v>
      </c>
      <c r="J419" s="82">
        <v>898</v>
      </c>
      <c r="K419" s="83">
        <f>(H419)/VLOOKUP(D419,'Dados Base'!$B:$K,6,FALSE)</f>
        <v>9.4426708719566133</v>
      </c>
      <c r="L419" s="84">
        <v>63.42</v>
      </c>
      <c r="M419" s="85" t="s">
        <v>702</v>
      </c>
      <c r="N419" s="86">
        <v>0.74199999999999999</v>
      </c>
      <c r="O419" s="87" t="s">
        <v>691</v>
      </c>
      <c r="P419" s="87" t="s">
        <v>691</v>
      </c>
      <c r="Q419" s="87" t="s">
        <v>691</v>
      </c>
      <c r="R419" s="87" t="s">
        <v>691</v>
      </c>
      <c r="S419" s="87" t="s">
        <v>691</v>
      </c>
      <c r="T419" s="87" t="s">
        <v>691</v>
      </c>
      <c r="U419" s="87" t="s">
        <v>691</v>
      </c>
      <c r="V419" s="87" t="s">
        <v>691</v>
      </c>
      <c r="W419" s="87" t="s">
        <v>691</v>
      </c>
      <c r="X419" s="21"/>
      <c r="Y419" s="21">
        <v>1.1100000000000001</v>
      </c>
      <c r="Z419" s="10">
        <v>68.0314896</v>
      </c>
      <c r="AA419" s="10">
        <v>17.504510400000004</v>
      </c>
      <c r="AB419" s="21">
        <v>0</v>
      </c>
      <c r="AC419" s="21">
        <v>0</v>
      </c>
      <c r="AD419" s="153">
        <f>VLOOKUP(D419,'Dados Base'!$B:$K,9,FALSE)*31536000/VLOOKUP($F419,F:H,MATCH(H418,F418:AF418,0),FALSE)</f>
        <v>25691.24236252546</v>
      </c>
      <c r="AE419" s="153">
        <f>VLOOKUP(D419,'Dados Base'!$B:$K,10,FALSE)*31536000/VLOOKUP($F419,F:H,MATCH(H418,F418:AF418,0),FALSE)</f>
        <v>2697.5804480651736</v>
      </c>
      <c r="AF419" s="21"/>
      <c r="AG419" s="21"/>
      <c r="AH419" s="21"/>
      <c r="AI419" s="21"/>
      <c r="AJ419" s="21"/>
      <c r="AK419" s="72">
        <f>(SUMIFS('Banco de Indicadores Mun. (2)'!I:I,'Banco de Indicadores Mun. (2)'!B:B,'Banco de Indicadores - Mun. (1)'!B419,'Banco de Indicadores Mun. (2)'!A:A,'Banco de Indicadores - Mun. (1)'!A419) / VLOOKUP(D419,'Dados Base'!$B:$K,8,FALSE)) * 100</f>
        <v>25.699531250000003</v>
      </c>
      <c r="AL419" s="72">
        <f>(SUMIFS('Banco de Indicadores Mun. (2)'!I:I,'Banco de Indicadores Mun. (2)'!B:B,'Banco de Indicadores - Mun. (1)'!B419,'Banco de Indicadores Mun. (2)'!A:A,'Banco de Indicadores - Mun. (1)'!A419) / VLOOKUP(D419,'Dados Base'!$B:$K,9,FALSE)) * 100</f>
        <v>8.2238500000000005</v>
      </c>
      <c r="AM419" s="72">
        <f>(SUMIFS('Banco de Indicadores Mun. (2)'!J:J,'Banco de Indicadores Mun. (2)'!B:B,'Banco de Indicadores - Mun. (1)'!B419,'Banco de Indicadores Mun. (2)'!A:A,'Banco de Indicadores - Mun. (1)'!A419) / VLOOKUP(D419,'Dados Base'!$B:$K,7,FALSE)) * 100</f>
        <v>35.263395348837214</v>
      </c>
      <c r="AN419" s="72">
        <f>(SUMIFS('Banco de Indicadores Mun. (2)'!K:K,'Banco de Indicadores Mun. (2)'!B:B,'Banco de Indicadores - Mun. (1)'!B419,'Banco de Indicadores Mun. (2)'!A:A,'Banco de Indicadores - Mun. (1)'!A419) / VLOOKUP(D419,'Dados Base'!$B:$K,10,FALSE)) * 100</f>
        <v>6.1163809523809531</v>
      </c>
      <c r="AO419" s="21">
        <v>0</v>
      </c>
      <c r="AP419" s="125">
        <v>0</v>
      </c>
      <c r="AQ419" s="143">
        <v>0</v>
      </c>
      <c r="AR419" s="21">
        <v>10</v>
      </c>
      <c r="AS419" s="37">
        <v>99.36</v>
      </c>
      <c r="AT419" s="37">
        <v>99.36</v>
      </c>
      <c r="AU419" s="37">
        <v>79.535505050505051</v>
      </c>
      <c r="AV419" s="20">
        <v>8.6603204777636584</v>
      </c>
      <c r="AW419" s="21">
        <v>0</v>
      </c>
      <c r="AX419" s="21">
        <v>0</v>
      </c>
      <c r="AY419" s="21"/>
    </row>
    <row r="420" spans="1:51" ht="15" x14ac:dyDescent="0.25">
      <c r="A420" s="144">
        <v>2017</v>
      </c>
      <c r="B420" s="77" t="s">
        <v>420</v>
      </c>
      <c r="C420" s="78">
        <v>8</v>
      </c>
      <c r="D420" s="77">
        <v>3537008</v>
      </c>
      <c r="E420" s="78">
        <v>35370088</v>
      </c>
      <c r="F420" s="78" t="str">
        <f t="shared" si="13"/>
        <v>353700882017</v>
      </c>
      <c r="G420" s="79">
        <v>0.38151952781220189</v>
      </c>
      <c r="H420" s="80">
        <f t="shared" si="12"/>
        <v>16112</v>
      </c>
      <c r="I420" s="81">
        <v>11999</v>
      </c>
      <c r="J420" s="82">
        <v>4113</v>
      </c>
      <c r="K420" s="83">
        <f>(H420)/VLOOKUP(D420,'Dados Base'!$B:$K,6,FALSE)</f>
        <v>22.955163914573507</v>
      </c>
      <c r="L420" s="84">
        <v>74.47</v>
      </c>
      <c r="M420" s="85" t="s">
        <v>702</v>
      </c>
      <c r="N420" s="86">
        <v>0.71499999999999997</v>
      </c>
      <c r="O420" s="87" t="s">
        <v>691</v>
      </c>
      <c r="P420" s="87" t="s">
        <v>691</v>
      </c>
      <c r="Q420" s="87" t="s">
        <v>691</v>
      </c>
      <c r="R420" s="87" t="s">
        <v>691</v>
      </c>
      <c r="S420" s="87" t="s">
        <v>691</v>
      </c>
      <c r="T420" s="87" t="s">
        <v>691</v>
      </c>
      <c r="U420" s="87" t="s">
        <v>691</v>
      </c>
      <c r="V420" s="87" t="s">
        <v>691</v>
      </c>
      <c r="W420" s="87" t="s">
        <v>691</v>
      </c>
      <c r="X420" s="21"/>
      <c r="Y420" s="21">
        <v>8.6</v>
      </c>
      <c r="Z420" s="10">
        <v>543.11256000000003</v>
      </c>
      <c r="AA420" s="10">
        <v>120.00744000000003</v>
      </c>
      <c r="AB420" s="21">
        <v>4</v>
      </c>
      <c r="AC420" s="21">
        <v>0</v>
      </c>
      <c r="AD420" s="153">
        <f>VLOOKUP(D420,'Dados Base'!$B:$K,9,FALSE)*31536000/VLOOKUP($F420,F:H,MATCH(H419,F419:AF419,0),FALSE)</f>
        <v>22332.780536246275</v>
      </c>
      <c r="AE420" s="153">
        <f>VLOOKUP(D420,'Dados Base'!$B:$K,10,FALSE)*31536000/VLOOKUP($F420,F:H,MATCH(H419,F419:AF419,0),FALSE)</f>
        <v>2740.2184707050646</v>
      </c>
      <c r="AF420" s="21"/>
      <c r="AG420" s="21"/>
      <c r="AH420" s="21"/>
      <c r="AI420" s="21"/>
      <c r="AJ420" s="21"/>
      <c r="AK420" s="72">
        <f>(SUMIFS('Banco de Indicadores Mun. (2)'!I:I,'Banco de Indicadores Mun. (2)'!B:B,'Banco de Indicadores - Mun. (1)'!B420,'Banco de Indicadores Mun. (2)'!A:A,'Banco de Indicadores - Mun. (1)'!A420) / VLOOKUP(D420,'Dados Base'!$B:$K,8,FALSE)) * 100</f>
        <v>14.209347338935579</v>
      </c>
      <c r="AL420" s="72">
        <f>(SUMIFS('Banco de Indicadores Mun. (2)'!I:I,'Banco de Indicadores Mun. (2)'!B:B,'Banco de Indicadores - Mun. (1)'!B420,'Banco de Indicadores Mun. (2)'!A:A,'Banco de Indicadores - Mun. (1)'!A420) / VLOOKUP(D420,'Dados Base'!$B:$K,9,FALSE)) * 100</f>
        <v>4.4458694127957941</v>
      </c>
      <c r="AM420" s="72">
        <f>(SUMIFS('Banco de Indicadores Mun. (2)'!J:J,'Banco de Indicadores Mun. (2)'!B:B,'Banco de Indicadores - Mun. (1)'!B420,'Banco de Indicadores Mun. (2)'!A:A,'Banco de Indicadores - Mun. (1)'!A420) / VLOOKUP(D420,'Dados Base'!$B:$K,7,FALSE)) * 100</f>
        <v>21.35891705069125</v>
      </c>
      <c r="AN420" s="72">
        <f>(SUMIFS('Banco de Indicadores Mun. (2)'!K:K,'Banco de Indicadores Mun. (2)'!B:B,'Banco de Indicadores - Mun. (1)'!B420,'Banco de Indicadores Mun. (2)'!A:A,'Banco de Indicadores - Mun. (1)'!A420) / VLOOKUP(D420,'Dados Base'!$B:$K,10,FALSE)) * 100</f>
        <v>3.1275142857142857</v>
      </c>
      <c r="AO420" s="21">
        <v>0</v>
      </c>
      <c r="AP420" s="125">
        <v>0</v>
      </c>
      <c r="AQ420" s="143">
        <v>0</v>
      </c>
      <c r="AR420" s="21">
        <v>9.1999999999999993</v>
      </c>
      <c r="AS420" s="37">
        <v>99.05</v>
      </c>
      <c r="AT420" s="37">
        <v>99.05</v>
      </c>
      <c r="AU420" s="37">
        <v>81.902605863192179</v>
      </c>
      <c r="AV420" s="20">
        <v>9.9857499999999995</v>
      </c>
      <c r="AW420" s="21">
        <v>0</v>
      </c>
      <c r="AX420" s="21">
        <v>0</v>
      </c>
      <c r="AY420" s="21"/>
    </row>
    <row r="421" spans="1:51" ht="15" x14ac:dyDescent="0.25">
      <c r="A421" s="144">
        <v>2017</v>
      </c>
      <c r="B421" s="77" t="s">
        <v>421</v>
      </c>
      <c r="C421" s="78">
        <v>5</v>
      </c>
      <c r="D421" s="77">
        <v>3537107</v>
      </c>
      <c r="E421" s="78">
        <v>35371075</v>
      </c>
      <c r="F421" s="78" t="str">
        <f t="shared" si="13"/>
        <v>353710752017</v>
      </c>
      <c r="G421" s="79">
        <v>1.2905364357846727</v>
      </c>
      <c r="H421" s="80">
        <f t="shared" si="12"/>
        <v>45161</v>
      </c>
      <c r="I421" s="81">
        <v>44782</v>
      </c>
      <c r="J421" s="82">
        <v>379</v>
      </c>
      <c r="K421" s="83">
        <f>(H421)/VLOOKUP(D421,'Dados Base'!$B:$K,6,FALSE)</f>
        <v>411.63977759547902</v>
      </c>
      <c r="L421" s="84">
        <v>99.16</v>
      </c>
      <c r="M421" s="85" t="s">
        <v>702</v>
      </c>
      <c r="N421" s="86">
        <v>0.76900000000000002</v>
      </c>
      <c r="O421" s="87" t="s">
        <v>691</v>
      </c>
      <c r="P421" s="87" t="s">
        <v>691</v>
      </c>
      <c r="Q421" s="87" t="s">
        <v>691</v>
      </c>
      <c r="R421" s="87" t="s">
        <v>691</v>
      </c>
      <c r="S421" s="87" t="s">
        <v>691</v>
      </c>
      <c r="T421" s="87" t="s">
        <v>691</v>
      </c>
      <c r="U421" s="87" t="s">
        <v>691</v>
      </c>
      <c r="V421" s="87" t="s">
        <v>691</v>
      </c>
      <c r="W421" s="87" t="s">
        <v>691</v>
      </c>
      <c r="X421" s="21"/>
      <c r="Y421" s="21">
        <v>36.97</v>
      </c>
      <c r="Z421" s="10">
        <v>1804.6083960000001</v>
      </c>
      <c r="AA421" s="10">
        <v>690.56960399999991</v>
      </c>
      <c r="AB421" s="21">
        <v>11</v>
      </c>
      <c r="AC421" s="21">
        <v>0</v>
      </c>
      <c r="AD421" s="153">
        <f>VLOOKUP(D421,'Dados Base'!$B:$K,9,FALSE)*31536000/VLOOKUP($F421,F:H,MATCH(H420,F420:AF420,0),FALSE)</f>
        <v>893.82608888199991</v>
      </c>
      <c r="AE421" s="153">
        <f>VLOOKUP(D421,'Dados Base'!$B:$K,10,FALSE)*31536000/VLOOKUP($F421,F:H,MATCH(H420,F420:AF420,0),FALSE)</f>
        <v>118.7112774296406</v>
      </c>
      <c r="AF421" s="21"/>
      <c r="AG421" s="21"/>
      <c r="AH421" s="21"/>
      <c r="AI421" s="21"/>
      <c r="AJ421" s="21"/>
      <c r="AK421" s="72">
        <f>(SUMIFS('Banco de Indicadores Mun. (2)'!I:I,'Banco de Indicadores Mun. (2)'!B:B,'Banco de Indicadores - Mun. (1)'!B421,'Banco de Indicadores Mun. (2)'!A:A,'Banco de Indicadores - Mun. (1)'!A421) / VLOOKUP(D421,'Dados Base'!$B:$K,8,FALSE)) * 100</f>
        <v>56.444916666666643</v>
      </c>
      <c r="AL421" s="72">
        <f>(SUMIFS('Banco de Indicadores Mun. (2)'!I:I,'Banco de Indicadores Mun. (2)'!B:B,'Banco de Indicadores - Mun. (1)'!B421,'Banco de Indicadores Mun. (2)'!A:A,'Banco de Indicadores - Mun. (1)'!A421) / VLOOKUP(D421,'Dados Base'!$B:$K,9,FALSE)) * 100</f>
        <v>21.166843749999991</v>
      </c>
      <c r="AM421" s="72">
        <f>(SUMIFS('Banco de Indicadores Mun. (2)'!J:J,'Banco de Indicadores Mun. (2)'!B:B,'Banco de Indicadores - Mun. (1)'!B421,'Banco de Indicadores Mun. (2)'!A:A,'Banco de Indicadores - Mun. (1)'!A421) / VLOOKUP(D421,'Dados Base'!$B:$K,7,FALSE)) * 100</f>
        <v>77.730806451612878</v>
      </c>
      <c r="AN421" s="72">
        <f>(SUMIFS('Banco de Indicadores Mun. (2)'!K:K,'Banco de Indicadores Mun. (2)'!B:B,'Banco de Indicadores - Mun. (1)'!B421,'Banco de Indicadores Mun. (2)'!A:A,'Banco de Indicadores - Mun. (1)'!A421) / VLOOKUP(D421,'Dados Base'!$B:$K,10,FALSE)) * 100</f>
        <v>17.629470588235293</v>
      </c>
      <c r="AO421" s="21">
        <v>0</v>
      </c>
      <c r="AP421" s="125">
        <v>0</v>
      </c>
      <c r="AQ421" s="143">
        <v>0</v>
      </c>
      <c r="AR421" s="21">
        <v>8.6</v>
      </c>
      <c r="AS421" s="37">
        <v>98</v>
      </c>
      <c r="AT421" s="37">
        <v>88.2</v>
      </c>
      <c r="AU421" s="37">
        <v>72.3238340511178</v>
      </c>
      <c r="AV421" s="20">
        <v>8.0210600000000003</v>
      </c>
      <c r="AW421" s="21">
        <v>3</v>
      </c>
      <c r="AX421" s="21">
        <v>0</v>
      </c>
      <c r="AY421" s="21"/>
    </row>
    <row r="422" spans="1:51" ht="15" x14ac:dyDescent="0.25">
      <c r="A422" s="144">
        <v>2017</v>
      </c>
      <c r="B422" s="77" t="s">
        <v>422</v>
      </c>
      <c r="C422" s="78">
        <v>17</v>
      </c>
      <c r="D422" s="77">
        <v>3537156</v>
      </c>
      <c r="E422" s="78">
        <v>353715617</v>
      </c>
      <c r="F422" s="78" t="str">
        <f t="shared" si="13"/>
        <v>3537156172017</v>
      </c>
      <c r="G422" s="79">
        <v>0.19949598571964433</v>
      </c>
      <c r="H422" s="80">
        <f t="shared" si="12"/>
        <v>2990</v>
      </c>
      <c r="I422" s="81">
        <v>2582</v>
      </c>
      <c r="J422" s="82">
        <v>408</v>
      </c>
      <c r="K422" s="83">
        <f>(H422)/VLOOKUP(D422,'Dados Base'!$B:$K,6,FALSE)</f>
        <v>19.649076690543474</v>
      </c>
      <c r="L422" s="84">
        <v>86.35</v>
      </c>
      <c r="M422" s="85" t="s">
        <v>702</v>
      </c>
      <c r="N422" s="86">
        <v>0.77400000000000002</v>
      </c>
      <c r="O422" s="87" t="s">
        <v>691</v>
      </c>
      <c r="P422" s="87" t="s">
        <v>691</v>
      </c>
      <c r="Q422" s="87" t="s">
        <v>691</v>
      </c>
      <c r="R422" s="87" t="s">
        <v>691</v>
      </c>
      <c r="S422" s="87" t="s">
        <v>691</v>
      </c>
      <c r="T422" s="87" t="s">
        <v>691</v>
      </c>
      <c r="U422" s="87" t="s">
        <v>691</v>
      </c>
      <c r="V422" s="87" t="s">
        <v>691</v>
      </c>
      <c r="W422" s="87" t="s">
        <v>691</v>
      </c>
      <c r="X422" s="21"/>
      <c r="Y422" s="21">
        <v>1.82</v>
      </c>
      <c r="Z422" s="10">
        <v>119.72253599999998</v>
      </c>
      <c r="AA422" s="10">
        <v>20.893464000000009</v>
      </c>
      <c r="AB422" s="21">
        <v>1</v>
      </c>
      <c r="AC422" s="21">
        <v>0</v>
      </c>
      <c r="AD422" s="153">
        <f>VLOOKUP(D422,'Dados Base'!$B:$K,9,FALSE)*31536000/VLOOKUP($F422,F:H,MATCH(H421,F421:AF421,0),FALSE)</f>
        <v>15082.434782608696</v>
      </c>
      <c r="AE422" s="153">
        <f>VLOOKUP(D422,'Dados Base'!$B:$K,10,FALSE)*31536000/VLOOKUP($F422,F:H,MATCH(H421,F421:AF421,0),FALSE)</f>
        <v>1687.5451505016727</v>
      </c>
      <c r="AF422" s="21"/>
      <c r="AG422" s="21"/>
      <c r="AH422" s="21"/>
      <c r="AI422" s="21"/>
      <c r="AJ422" s="21"/>
      <c r="AK422" s="72">
        <f>(SUMIFS('Banco de Indicadores Mun. (2)'!I:I,'Banco de Indicadores Mun. (2)'!B:B,'Banco de Indicadores - Mun. (1)'!B422,'Banco de Indicadores Mun. (2)'!A:A,'Banco de Indicadores - Mun. (1)'!A422) / VLOOKUP(D422,'Dados Base'!$B:$K,8,FALSE)) * 100</f>
        <v>7.4159868421052639</v>
      </c>
      <c r="AL422" s="72">
        <f>(SUMIFS('Banco de Indicadores Mun. (2)'!I:I,'Banco de Indicadores Mun. (2)'!B:B,'Banco de Indicadores - Mun. (1)'!B422,'Banco de Indicadores Mun. (2)'!A:A,'Banco de Indicadores - Mun. (1)'!A422) / VLOOKUP(D422,'Dados Base'!$B:$K,9,FALSE)) * 100</f>
        <v>3.9413636363636373</v>
      </c>
      <c r="AM422" s="72">
        <f>(SUMIFS('Banco de Indicadores Mun. (2)'!J:J,'Banco de Indicadores Mun. (2)'!B:B,'Banco de Indicadores - Mun. (1)'!B422,'Banco de Indicadores Mun. (2)'!A:A,'Banco de Indicadores - Mun. (1)'!A422) / VLOOKUP(D422,'Dados Base'!$B:$K,7,FALSE)) * 100</f>
        <v>7.5760000000000005</v>
      </c>
      <c r="AN422" s="72">
        <f>(SUMIFS('Banco de Indicadores Mun. (2)'!K:K,'Banco de Indicadores Mun. (2)'!B:B,'Banco de Indicadores - Mun. (1)'!B422,'Banco de Indicadores Mun. (2)'!A:A,'Banco de Indicadores - Mun. (1)'!A422) / VLOOKUP(D422,'Dados Base'!$B:$K,10,FALSE)) * 100</f>
        <v>6.8159375000000022</v>
      </c>
      <c r="AO422" s="21">
        <v>0</v>
      </c>
      <c r="AP422" s="125">
        <v>0</v>
      </c>
      <c r="AQ422" s="143">
        <v>0</v>
      </c>
      <c r="AR422" s="21">
        <v>9.5</v>
      </c>
      <c r="AS422" s="37">
        <v>94.6</v>
      </c>
      <c r="AT422" s="37">
        <v>94.6</v>
      </c>
      <c r="AU422" s="37">
        <v>85.141474654377873</v>
      </c>
      <c r="AV422" s="20">
        <v>9.9190000000000005</v>
      </c>
      <c r="AW422" s="21">
        <v>1</v>
      </c>
      <c r="AX422" s="21">
        <v>0</v>
      </c>
      <c r="AY422" s="21"/>
    </row>
    <row r="423" spans="1:51" ht="15" x14ac:dyDescent="0.25">
      <c r="A423" s="144">
        <v>2017</v>
      </c>
      <c r="B423" s="77" t="s">
        <v>423</v>
      </c>
      <c r="C423" s="78">
        <v>11</v>
      </c>
      <c r="D423" s="77">
        <v>3537206</v>
      </c>
      <c r="E423" s="78">
        <v>353720611</v>
      </c>
      <c r="F423" s="78" t="str">
        <f t="shared" si="13"/>
        <v>3537206112017</v>
      </c>
      <c r="G423" s="79">
        <v>0.73300950128398767</v>
      </c>
      <c r="H423" s="80">
        <f t="shared" si="12"/>
        <v>10734</v>
      </c>
      <c r="I423" s="81">
        <v>7532</v>
      </c>
      <c r="J423" s="82">
        <v>3202</v>
      </c>
      <c r="K423" s="83">
        <f>(H423)/VLOOKUP(D423,'Dados Base'!$B:$K,6,FALSE)</f>
        <v>15.994397341717454</v>
      </c>
      <c r="L423" s="84">
        <v>70.17</v>
      </c>
      <c r="M423" s="85" t="s">
        <v>702</v>
      </c>
      <c r="N423" s="86">
        <v>0.69599999999999995</v>
      </c>
      <c r="O423" s="87" t="s">
        <v>691</v>
      </c>
      <c r="P423" s="87" t="s">
        <v>691</v>
      </c>
      <c r="Q423" s="87" t="s">
        <v>691</v>
      </c>
      <c r="R423" s="87" t="s">
        <v>691</v>
      </c>
      <c r="S423" s="87" t="s">
        <v>691</v>
      </c>
      <c r="T423" s="87" t="s">
        <v>691</v>
      </c>
      <c r="U423" s="87" t="s">
        <v>691</v>
      </c>
      <c r="V423" s="87" t="s">
        <v>691</v>
      </c>
      <c r="W423" s="87" t="s">
        <v>691</v>
      </c>
      <c r="X423" s="21"/>
      <c r="Y423" s="21">
        <v>5.37</v>
      </c>
      <c r="Z423" s="10">
        <v>202.35392999999999</v>
      </c>
      <c r="AA423" s="10">
        <v>212.09607</v>
      </c>
      <c r="AB423" s="21">
        <v>1</v>
      </c>
      <c r="AC423" s="21">
        <v>0</v>
      </c>
      <c r="AD423" s="153">
        <f>VLOOKUP(D423,'Dados Base'!$B:$K,9,FALSE)*31536000/VLOOKUP($F423,F:H,MATCH(H422,F422:AF422,0),FALSE)</f>
        <v>59728.608160983793</v>
      </c>
      <c r="AE423" s="153">
        <f>VLOOKUP(D423,'Dados Base'!$B:$K,10,FALSE)*31536000/VLOOKUP($F423,F:H,MATCH(H422,F422:AF422,0),FALSE)</f>
        <v>7697.439910564558</v>
      </c>
      <c r="AF423" s="21"/>
      <c r="AG423" s="21"/>
      <c r="AH423" s="21"/>
      <c r="AI423" s="21"/>
      <c r="AJ423" s="21"/>
      <c r="AK423" s="72">
        <f>(SUMIFS('Banco de Indicadores Mun. (2)'!I:I,'Banco de Indicadores Mun. (2)'!B:B,'Banco de Indicadores - Mun. (1)'!B423,'Banco de Indicadores Mun. (2)'!A:A,'Banco de Indicadores - Mun. (1)'!A423) / VLOOKUP(D423,'Dados Base'!$B:$K,8,FALSE)) * 100</f>
        <v>0.26368771138669678</v>
      </c>
      <c r="AL423" s="72">
        <f>(SUMIFS('Banco de Indicadores Mun. (2)'!I:I,'Banco de Indicadores Mun. (2)'!B:B,'Banco de Indicadores - Mun. (1)'!B423,'Banco de Indicadores Mun. (2)'!A:A,'Banco de Indicadores - Mun. (1)'!A423) / VLOOKUP(D423,'Dados Base'!$B:$K,9,FALSE)) * 100</f>
        <v>0.11504722085587801</v>
      </c>
      <c r="AM423" s="72">
        <f>(SUMIFS('Banco de Indicadores Mun. (2)'!J:J,'Banco de Indicadores Mun. (2)'!B:B,'Banco de Indicadores - Mun. (1)'!B423,'Banco de Indicadores Mun. (2)'!A:A,'Banco de Indicadores - Mun. (1)'!A423) / VLOOKUP(D423,'Dados Base'!$B:$K,7,FALSE)) * 100</f>
        <v>0.3732992</v>
      </c>
      <c r="AN423" s="72">
        <f>(SUMIFS('Banco de Indicadores Mun. (2)'!K:K,'Banco de Indicadores Mun. (2)'!B:B,'Banco de Indicadores - Mun. (1)'!B423,'Banco de Indicadores Mun. (2)'!A:A,'Banco de Indicadores - Mun. (1)'!A423) / VLOOKUP(D423,'Dados Base'!$B:$K,10,FALSE)) * 100</f>
        <v>2.2099236641221378E-3</v>
      </c>
      <c r="AO423" s="21">
        <v>1</v>
      </c>
      <c r="AP423" s="125">
        <v>0</v>
      </c>
      <c r="AQ423" s="143">
        <v>20</v>
      </c>
      <c r="AR423" s="21">
        <v>4</v>
      </c>
      <c r="AS423" s="37">
        <v>54.86</v>
      </c>
      <c r="AT423" s="37">
        <v>54.86</v>
      </c>
      <c r="AU423" s="37">
        <v>48.824690553745924</v>
      </c>
      <c r="AV423" s="20">
        <v>5.9965510000000002</v>
      </c>
      <c r="AW423" s="21">
        <v>0</v>
      </c>
      <c r="AX423" s="21">
        <v>0</v>
      </c>
      <c r="AY423" s="21"/>
    </row>
    <row r="424" spans="1:51" ht="15" x14ac:dyDescent="0.25">
      <c r="A424" s="144">
        <v>2017</v>
      </c>
      <c r="B424" s="77" t="s">
        <v>424</v>
      </c>
      <c r="C424" s="78">
        <v>19</v>
      </c>
      <c r="D424" s="77">
        <v>3537305</v>
      </c>
      <c r="E424" s="78">
        <v>353730519</v>
      </c>
      <c r="F424" s="78" t="str">
        <f t="shared" si="13"/>
        <v>3537305192017</v>
      </c>
      <c r="G424" s="79">
        <v>0.47654068579872089</v>
      </c>
      <c r="H424" s="80">
        <f t="shared" si="12"/>
        <v>60157</v>
      </c>
      <c r="I424" s="81">
        <v>58093</v>
      </c>
      <c r="J424" s="82">
        <v>2064</v>
      </c>
      <c r="K424" s="83">
        <f>(H424)/VLOOKUP(D424,'Dados Base'!$B:$K,6,FALSE)</f>
        <v>84.907551164431894</v>
      </c>
      <c r="L424" s="84">
        <v>96.57</v>
      </c>
      <c r="M424" s="85" t="s">
        <v>702</v>
      </c>
      <c r="N424" s="86">
        <v>0.75900000000000001</v>
      </c>
      <c r="O424" s="87" t="s">
        <v>691</v>
      </c>
      <c r="P424" s="87" t="s">
        <v>691</v>
      </c>
      <c r="Q424" s="87" t="s">
        <v>691</v>
      </c>
      <c r="R424" s="87" t="s">
        <v>691</v>
      </c>
      <c r="S424" s="87" t="s">
        <v>691</v>
      </c>
      <c r="T424" s="87" t="s">
        <v>691</v>
      </c>
      <c r="U424" s="87" t="s">
        <v>691</v>
      </c>
      <c r="V424" s="87" t="s">
        <v>691</v>
      </c>
      <c r="W424" s="87" t="s">
        <v>691</v>
      </c>
      <c r="X424" s="21"/>
      <c r="Y424" s="21">
        <v>47.94</v>
      </c>
      <c r="Z424" s="10">
        <v>2575.6012799999999</v>
      </c>
      <c r="AA424" s="10">
        <v>660.07871999999998</v>
      </c>
      <c r="AB424" s="21">
        <v>5</v>
      </c>
      <c r="AC424" s="21">
        <v>0</v>
      </c>
      <c r="AD424" s="153">
        <f>VLOOKUP(D424,'Dados Base'!$B:$K,9,FALSE)*31536000/VLOOKUP($F424,F:H,MATCH(H423,F423:AF423,0),FALSE)</f>
        <v>2746.9561314560233</v>
      </c>
      <c r="AE424" s="153">
        <f>VLOOKUP(D424,'Dados Base'!$B:$K,10,FALSE)*31536000/VLOOKUP($F424,F:H,MATCH(H423,F423:AF423,0),FALSE)</f>
        <v>214.93359043835295</v>
      </c>
      <c r="AF424" s="21"/>
      <c r="AG424" s="21"/>
      <c r="AH424" s="21"/>
      <c r="AI424" s="21"/>
      <c r="AJ424" s="21"/>
      <c r="AK424" s="72">
        <f>(SUMIFS('Banco de Indicadores Mun. (2)'!I:I,'Banco de Indicadores Mun. (2)'!B:B,'Banco de Indicadores - Mun. (1)'!B424,'Banco de Indicadores Mun. (2)'!A:A,'Banco de Indicadores - Mun. (1)'!A424) / VLOOKUP(D424,'Dados Base'!$B:$K,8,FALSE)) * 100</f>
        <v>19.462915151515144</v>
      </c>
      <c r="AL424" s="72">
        <f>(SUMIFS('Banco de Indicadores Mun. (2)'!I:I,'Banco de Indicadores Mun. (2)'!B:B,'Banco de Indicadores - Mun. (1)'!B424,'Banco de Indicadores Mun. (2)'!A:A,'Banco de Indicadores - Mun. (1)'!A424) / VLOOKUP(D424,'Dados Base'!$B:$K,9,FALSE)) * 100</f>
        <v>6.128589694656486</v>
      </c>
      <c r="AM424" s="72">
        <f>(SUMIFS('Banco de Indicadores Mun. (2)'!J:J,'Banco de Indicadores Mun. (2)'!B:B,'Banco de Indicadores - Mun. (1)'!B424,'Banco de Indicadores Mun. (2)'!A:A,'Banco de Indicadores - Mun. (1)'!A424) / VLOOKUP(D424,'Dados Base'!$B:$K,7,FALSE)) * 100</f>
        <v>23.867604838709671</v>
      </c>
      <c r="AN424" s="72">
        <f>(SUMIFS('Banco de Indicadores Mun. (2)'!K:K,'Banco de Indicadores Mun. (2)'!B:B,'Banco de Indicadores - Mun. (1)'!B424,'Banco de Indicadores Mun. (2)'!A:A,'Banco de Indicadores - Mun. (1)'!A424) / VLOOKUP(D424,'Dados Base'!$B:$K,10,FALSE)) * 100</f>
        <v>6.1414146341463427</v>
      </c>
      <c r="AO424" s="21">
        <v>0</v>
      </c>
      <c r="AP424" s="125">
        <v>0</v>
      </c>
      <c r="AQ424" s="143">
        <v>0</v>
      </c>
      <c r="AR424" s="21">
        <v>9.4</v>
      </c>
      <c r="AS424" s="37">
        <v>100</v>
      </c>
      <c r="AT424" s="37">
        <v>100</v>
      </c>
      <c r="AU424" s="37">
        <v>79.599999999999994</v>
      </c>
      <c r="AV424" s="20">
        <v>8.3739999999999988</v>
      </c>
      <c r="AW424" s="21">
        <v>0</v>
      </c>
      <c r="AX424" s="21">
        <v>0</v>
      </c>
      <c r="AY424" s="21"/>
    </row>
    <row r="425" spans="1:51" ht="15" x14ac:dyDescent="0.25">
      <c r="A425" s="144">
        <v>2017</v>
      </c>
      <c r="B425" s="77" t="s">
        <v>425</v>
      </c>
      <c r="C425" s="78">
        <v>19</v>
      </c>
      <c r="D425" s="77">
        <v>3537404</v>
      </c>
      <c r="E425" s="78">
        <v>353740419</v>
      </c>
      <c r="F425" s="78" t="str">
        <f t="shared" si="13"/>
        <v>3537404192017</v>
      </c>
      <c r="G425" s="79">
        <v>0.11746686823863595</v>
      </c>
      <c r="H425" s="80">
        <f t="shared" si="12"/>
        <v>25276</v>
      </c>
      <c r="I425" s="81">
        <v>23627</v>
      </c>
      <c r="J425" s="82">
        <v>1649</v>
      </c>
      <c r="K425" s="83">
        <f>(H425)/VLOOKUP(D425,'Dados Base'!$B:$K,6,FALSE)</f>
        <v>25.792889505694109</v>
      </c>
      <c r="L425" s="84">
        <v>93.48</v>
      </c>
      <c r="M425" s="85" t="s">
        <v>702</v>
      </c>
      <c r="N425" s="86">
        <v>0.76600000000000001</v>
      </c>
      <c r="O425" s="87" t="s">
        <v>691</v>
      </c>
      <c r="P425" s="87" t="s">
        <v>691</v>
      </c>
      <c r="Q425" s="87" t="s">
        <v>691</v>
      </c>
      <c r="R425" s="87" t="s">
        <v>691</v>
      </c>
      <c r="S425" s="87" t="s">
        <v>691</v>
      </c>
      <c r="T425" s="87" t="s">
        <v>691</v>
      </c>
      <c r="U425" s="87" t="s">
        <v>691</v>
      </c>
      <c r="V425" s="87" t="s">
        <v>691</v>
      </c>
      <c r="W425" s="87" t="s">
        <v>691</v>
      </c>
      <c r="X425" s="21"/>
      <c r="Y425" s="21">
        <v>16.8</v>
      </c>
      <c r="Z425" s="10">
        <v>927.38844000000006</v>
      </c>
      <c r="AA425" s="10">
        <v>368.93556000000001</v>
      </c>
      <c r="AB425" s="21">
        <v>1</v>
      </c>
      <c r="AC425" s="21">
        <v>0</v>
      </c>
      <c r="AD425" s="153">
        <f>VLOOKUP(D425,'Dados Base'!$B:$K,9,FALSE)*31536000/VLOOKUP($F425,F:H,MATCH(H424,F424:AF424,0),FALSE)</f>
        <v>9033.1001740781776</v>
      </c>
      <c r="AE425" s="153">
        <f>VLOOKUP(D425,'Dados Base'!$B:$K,10,FALSE)*31536000/VLOOKUP($F425,F:H,MATCH(H424,F424:AF424,0),FALSE)</f>
        <v>711.16948884317128</v>
      </c>
      <c r="AF425" s="21"/>
      <c r="AG425" s="21"/>
      <c r="AH425" s="21"/>
      <c r="AI425" s="21"/>
      <c r="AJ425" s="21"/>
      <c r="AK425" s="72">
        <f>(SUMIFS('Banco de Indicadores Mun. (2)'!I:I,'Banco de Indicadores Mun. (2)'!B:B,'Banco de Indicadores - Mun. (1)'!B425,'Banco de Indicadores Mun. (2)'!A:A,'Banco de Indicadores - Mun. (1)'!A425) / VLOOKUP(D425,'Dados Base'!$B:$K,8,FALSE)) * 100</f>
        <v>42.731008771929837</v>
      </c>
      <c r="AL425" s="72">
        <f>(SUMIFS('Banco de Indicadores Mun. (2)'!I:I,'Banco de Indicadores Mun. (2)'!B:B,'Banco de Indicadores - Mun. (1)'!B425,'Banco de Indicadores Mun. (2)'!A:A,'Banco de Indicadores - Mun. (1)'!A425) / VLOOKUP(D425,'Dados Base'!$B:$K,9,FALSE)) * 100</f>
        <v>13.456726519337018</v>
      </c>
      <c r="AM425" s="72">
        <f>(SUMIFS('Banco de Indicadores Mun. (2)'!J:J,'Banco de Indicadores Mun. (2)'!B:B,'Banco de Indicadores - Mun. (1)'!B425,'Banco de Indicadores Mun. (2)'!A:A,'Banco de Indicadores - Mun. (1)'!A425) / VLOOKUP(D425,'Dados Base'!$B:$K,7,FALSE)) * 100</f>
        <v>56.21085964912281</v>
      </c>
      <c r="AN425" s="72">
        <f>(SUMIFS('Banco de Indicadores Mun. (2)'!K:K,'Banco de Indicadores Mun. (2)'!B:B,'Banco de Indicadores - Mun. (1)'!B425,'Banco de Indicadores Mun. (2)'!A:A,'Banco de Indicadores - Mun. (1)'!A425) / VLOOKUP(D425,'Dados Base'!$B:$K,10,FALSE)) * 100</f>
        <v>2.2914561403508786</v>
      </c>
      <c r="AO425" s="21">
        <v>0</v>
      </c>
      <c r="AP425" s="125">
        <v>0</v>
      </c>
      <c r="AQ425" s="143">
        <v>0</v>
      </c>
      <c r="AR425" s="21">
        <v>9</v>
      </c>
      <c r="AS425" s="37">
        <v>98</v>
      </c>
      <c r="AT425" s="37">
        <v>98</v>
      </c>
      <c r="AU425" s="37">
        <v>71.539865033741563</v>
      </c>
      <c r="AV425" s="20">
        <v>8.120099999999999</v>
      </c>
      <c r="AW425" s="21">
        <v>0</v>
      </c>
      <c r="AX425" s="21">
        <v>0</v>
      </c>
      <c r="AY425" s="21"/>
    </row>
    <row r="426" spans="1:51" ht="15" x14ac:dyDescent="0.25">
      <c r="A426" s="144">
        <v>2017</v>
      </c>
      <c r="B426" s="77" t="s">
        <v>426</v>
      </c>
      <c r="C426" s="78">
        <v>10</v>
      </c>
      <c r="D426" s="77">
        <v>3537503</v>
      </c>
      <c r="E426" s="78">
        <v>353750310</v>
      </c>
      <c r="F426" s="78" t="str">
        <f t="shared" si="13"/>
        <v>3537503102017</v>
      </c>
      <c r="G426" s="79">
        <v>1.4841133791200889</v>
      </c>
      <c r="H426" s="80">
        <f t="shared" si="12"/>
        <v>8147</v>
      </c>
      <c r="I426" s="81">
        <v>5441</v>
      </c>
      <c r="J426" s="82">
        <v>2706</v>
      </c>
      <c r="K426" s="83">
        <f>(H426)/VLOOKUP(D426,'Dados Base'!$B:$K,6,FALSE)</f>
        <v>36.671768095066618</v>
      </c>
      <c r="L426" s="84">
        <v>66.790000000000006</v>
      </c>
      <c r="M426" s="85" t="s">
        <v>702</v>
      </c>
      <c r="N426" s="86">
        <v>0.73599999999999999</v>
      </c>
      <c r="O426" s="87" t="s">
        <v>691</v>
      </c>
      <c r="P426" s="87" t="s">
        <v>691</v>
      </c>
      <c r="Q426" s="87" t="s">
        <v>691</v>
      </c>
      <c r="R426" s="87" t="s">
        <v>691</v>
      </c>
      <c r="S426" s="87" t="s">
        <v>691</v>
      </c>
      <c r="T426" s="87" t="s">
        <v>691</v>
      </c>
      <c r="U426" s="87" t="s">
        <v>691</v>
      </c>
      <c r="V426" s="87" t="s">
        <v>691</v>
      </c>
      <c r="W426" s="87" t="s">
        <v>691</v>
      </c>
      <c r="X426" s="21"/>
      <c r="Y426" s="21">
        <v>3.93</v>
      </c>
      <c r="Z426" s="10">
        <v>263.83967999999999</v>
      </c>
      <c r="AA426" s="10">
        <v>39.424320000000002</v>
      </c>
      <c r="AB426" s="21">
        <v>0</v>
      </c>
      <c r="AC426" s="21">
        <v>0</v>
      </c>
      <c r="AD426" s="153">
        <f>VLOOKUP(D426,'Dados Base'!$B:$K,9,FALSE)*31536000/VLOOKUP($F426,F:H,MATCH(H425,F425:AF425,0),FALSE)</f>
        <v>7741.7454277648212</v>
      </c>
      <c r="AE426" s="153">
        <f>VLOOKUP(D426,'Dados Base'!$B:$K,10,FALSE)*31536000/VLOOKUP($F426,F:H,MATCH(H425,F425:AF425,0),FALSE)</f>
        <v>1161.2618141647233</v>
      </c>
      <c r="AF426" s="21"/>
      <c r="AG426" s="21"/>
      <c r="AH426" s="21"/>
      <c r="AI426" s="21"/>
      <c r="AJ426" s="21"/>
      <c r="AK426" s="72">
        <f>(SUMIFS('Banco de Indicadores Mun. (2)'!I:I,'Banco de Indicadores Mun. (2)'!B:B,'Banco de Indicadores - Mun. (1)'!B426,'Banco de Indicadores Mun. (2)'!A:A,'Banco de Indicadores - Mun. (1)'!A426) / VLOOKUP(D426,'Dados Base'!$B:$K,8,FALSE)) * 100</f>
        <v>5.7800555555555553</v>
      </c>
      <c r="AL426" s="72">
        <f>(SUMIFS('Banco de Indicadores Mun. (2)'!I:I,'Banco de Indicadores Mun. (2)'!B:B,'Banco de Indicadores - Mun. (1)'!B426,'Banco de Indicadores Mun. (2)'!A:A,'Banco de Indicadores - Mun. (1)'!A426) / VLOOKUP(D426,'Dados Base'!$B:$K,9,FALSE)) * 100</f>
        <v>2.0808200000000001</v>
      </c>
      <c r="AM426" s="72">
        <f>(SUMIFS('Banco de Indicadores Mun. (2)'!J:J,'Banco de Indicadores Mun. (2)'!B:B,'Banco de Indicadores - Mun. (1)'!B426,'Banco de Indicadores Mun. (2)'!A:A,'Banco de Indicadores - Mun. (1)'!A426) / VLOOKUP(D426,'Dados Base'!$B:$K,7,FALSE)) * 100</f>
        <v>7.0284285714285719</v>
      </c>
      <c r="AN426" s="72">
        <f>(SUMIFS('Banco de Indicadores Mun. (2)'!K:K,'Banco de Indicadores Mun. (2)'!B:B,'Banco de Indicadores - Mun. (1)'!B426,'Banco de Indicadores Mun. (2)'!A:A,'Banco de Indicadores - Mun. (1)'!A426) / VLOOKUP(D426,'Dados Base'!$B:$K,10,FALSE)) * 100</f>
        <v>4.0323333333333338</v>
      </c>
      <c r="AO426" s="21">
        <v>0</v>
      </c>
      <c r="AP426" s="125">
        <v>0</v>
      </c>
      <c r="AQ426" s="143">
        <v>0</v>
      </c>
      <c r="AR426" s="21">
        <v>9.8000000000000007</v>
      </c>
      <c r="AS426" s="37">
        <v>100</v>
      </c>
      <c r="AT426" s="37">
        <v>100</v>
      </c>
      <c r="AU426" s="37">
        <v>87</v>
      </c>
      <c r="AV426" s="20">
        <v>9.8000000000000007</v>
      </c>
      <c r="AW426" s="21">
        <v>0</v>
      </c>
      <c r="AX426" s="21">
        <v>0</v>
      </c>
      <c r="AY426" s="21"/>
    </row>
    <row r="427" spans="1:51" ht="15" x14ac:dyDescent="0.25">
      <c r="A427" s="144">
        <v>2017</v>
      </c>
      <c r="B427" s="77" t="s">
        <v>427</v>
      </c>
      <c r="C427" s="78">
        <v>7</v>
      </c>
      <c r="D427" s="77">
        <v>3537602</v>
      </c>
      <c r="E427" s="78">
        <v>35376027</v>
      </c>
      <c r="F427" s="78" t="str">
        <f t="shared" si="13"/>
        <v>353760272017</v>
      </c>
      <c r="G427" s="79">
        <v>1.1381965772426117</v>
      </c>
      <c r="H427" s="80">
        <f t="shared" si="12"/>
        <v>64248</v>
      </c>
      <c r="I427" s="81">
        <v>63780</v>
      </c>
      <c r="J427" s="82">
        <v>468</v>
      </c>
      <c r="K427" s="83">
        <f>(H427)/VLOOKUP(D427,'Dados Base'!$B:$K,6,FALSE)</f>
        <v>196.95288311210572</v>
      </c>
      <c r="L427" s="84">
        <v>99.27</v>
      </c>
      <c r="M427" s="85" t="s">
        <v>702</v>
      </c>
      <c r="N427" s="86">
        <v>0.749</v>
      </c>
      <c r="O427" s="87" t="s">
        <v>691</v>
      </c>
      <c r="P427" s="87" t="s">
        <v>691</v>
      </c>
      <c r="Q427" s="87" t="s">
        <v>691</v>
      </c>
      <c r="R427" s="87" t="s">
        <v>691</v>
      </c>
      <c r="S427" s="87" t="s">
        <v>691</v>
      </c>
      <c r="T427" s="87" t="s">
        <v>691</v>
      </c>
      <c r="U427" s="87" t="s">
        <v>691</v>
      </c>
      <c r="V427" s="87" t="s">
        <v>691</v>
      </c>
      <c r="W427" s="87" t="s">
        <v>691</v>
      </c>
      <c r="X427" s="21"/>
      <c r="Y427" s="21">
        <v>52.66</v>
      </c>
      <c r="Z427" s="10">
        <v>2186.7384456</v>
      </c>
      <c r="AA427" s="10">
        <v>1367.9735544000002</v>
      </c>
      <c r="AB427" s="21">
        <v>8</v>
      </c>
      <c r="AC427" s="21">
        <v>0</v>
      </c>
      <c r="AD427" s="153">
        <f>VLOOKUP(D427,'Dados Base'!$B:$K,9,FALSE)*31536000/VLOOKUP($F427,F:H,MATCH(H426,F426:AF426,0),FALSE)</f>
        <v>8589.8393724318266</v>
      </c>
      <c r="AE427" s="153">
        <f>VLOOKUP(D427,'Dados Base'!$B:$K,10,FALSE)*31536000/VLOOKUP($F427,F:H,MATCH(H426,F426:AF426,0),FALSE)</f>
        <v>1094.5909600298839</v>
      </c>
      <c r="AF427" s="21"/>
      <c r="AG427" s="21"/>
      <c r="AH427" s="21"/>
      <c r="AI427" s="21"/>
      <c r="AJ427" s="21"/>
      <c r="AK427" s="72">
        <f>(SUMIFS('Banco de Indicadores Mun. (2)'!I:I,'Banco de Indicadores Mun. (2)'!B:B,'Banco de Indicadores - Mun. (1)'!B427,'Banco de Indicadores Mun. (2)'!A:A,'Banco de Indicadores - Mun. (1)'!A427) / VLOOKUP(D427,'Dados Base'!$B:$K,8,FALSE)) * 100</f>
        <v>2.2514382530120485</v>
      </c>
      <c r="AL427" s="72">
        <f>(SUMIFS('Banco de Indicadores Mun. (2)'!I:I,'Banco de Indicadores Mun. (2)'!B:B,'Banco de Indicadores - Mun. (1)'!B427,'Banco de Indicadores Mun. (2)'!A:A,'Banco de Indicadores - Mun. (1)'!A427) / VLOOKUP(D427,'Dados Base'!$B:$K,9,FALSE)) * 100</f>
        <v>0.85426000000000013</v>
      </c>
      <c r="AM427" s="72">
        <f>(SUMIFS('Banco de Indicadores Mun. (2)'!J:J,'Banco de Indicadores Mun. (2)'!B:B,'Banco de Indicadores - Mun. (1)'!B427,'Banco de Indicadores Mun. (2)'!A:A,'Banco de Indicadores - Mun. (1)'!A427) / VLOOKUP(D427,'Dados Base'!$B:$K,7,FALSE)) * 100</f>
        <v>3.3855895691609974</v>
      </c>
      <c r="AN427" s="72">
        <f>(SUMIFS('Banco de Indicadores Mun. (2)'!K:K,'Banco de Indicadores Mun. (2)'!B:B,'Banco de Indicadores - Mun. (1)'!B427,'Banco de Indicadores Mun. (2)'!A:A,'Banco de Indicadores - Mun. (1)'!A427) / VLOOKUP(D427,'Dados Base'!$B:$K,10,FALSE)) * 100</f>
        <v>8.5650224215246644E-3</v>
      </c>
      <c r="AO427" s="21">
        <v>0</v>
      </c>
      <c r="AP427" s="125">
        <v>1.556468683850081</v>
      </c>
      <c r="AQ427" s="143">
        <v>0</v>
      </c>
      <c r="AR427" s="21">
        <v>8.6</v>
      </c>
      <c r="AS427" s="37">
        <v>75.13</v>
      </c>
      <c r="AT427" s="37">
        <v>75.13000000000001</v>
      </c>
      <c r="AU427" s="37">
        <v>61.516613599076379</v>
      </c>
      <c r="AV427" s="20">
        <v>7.1255195709519574</v>
      </c>
      <c r="AW427" s="21">
        <v>1</v>
      </c>
      <c r="AX427" s="21">
        <v>0</v>
      </c>
      <c r="AY427" s="21"/>
    </row>
    <row r="428" spans="1:51" ht="15" x14ac:dyDescent="0.25">
      <c r="A428" s="144">
        <v>2017</v>
      </c>
      <c r="B428" s="77" t="s">
        <v>428</v>
      </c>
      <c r="C428" s="78">
        <v>20</v>
      </c>
      <c r="D428" s="77">
        <v>3537701</v>
      </c>
      <c r="E428" s="78">
        <v>353770120</v>
      </c>
      <c r="F428" s="78" t="str">
        <f t="shared" si="13"/>
        <v>3537701202017</v>
      </c>
      <c r="G428" s="79">
        <v>1.2089532428869898</v>
      </c>
      <c r="H428" s="80">
        <f t="shared" si="12"/>
        <v>5714</v>
      </c>
      <c r="I428" s="81">
        <v>5204</v>
      </c>
      <c r="J428" s="82">
        <v>510</v>
      </c>
      <c r="K428" s="83">
        <f>(H428)/VLOOKUP(D428,'Dados Base'!$B:$K,6,FALSE)</f>
        <v>24.572116625096758</v>
      </c>
      <c r="L428" s="84">
        <v>91.07</v>
      </c>
      <c r="M428" s="85" t="s">
        <v>702</v>
      </c>
      <c r="N428" s="86">
        <v>0.73199999999999998</v>
      </c>
      <c r="O428" s="87" t="s">
        <v>691</v>
      </c>
      <c r="P428" s="87" t="s">
        <v>691</v>
      </c>
      <c r="Q428" s="87" t="s">
        <v>691</v>
      </c>
      <c r="R428" s="87" t="s">
        <v>691</v>
      </c>
      <c r="S428" s="87" t="s">
        <v>691</v>
      </c>
      <c r="T428" s="87" t="s">
        <v>691</v>
      </c>
      <c r="U428" s="87" t="s">
        <v>691</v>
      </c>
      <c r="V428" s="87" t="s">
        <v>691</v>
      </c>
      <c r="W428" s="87" t="s">
        <v>691</v>
      </c>
      <c r="X428" s="21"/>
      <c r="Y428" s="21">
        <v>3.61</v>
      </c>
      <c r="Z428" s="10">
        <v>225.52343999999999</v>
      </c>
      <c r="AA428" s="10">
        <v>52.900559999999999</v>
      </c>
      <c r="AB428" s="21">
        <v>1</v>
      </c>
      <c r="AC428" s="21">
        <v>0</v>
      </c>
      <c r="AD428" s="153">
        <f>VLOOKUP(D428,'Dados Base'!$B:$K,9,FALSE)*31536000/VLOOKUP($F428,F:H,MATCH(H427,F427:AF427,0),FALSE)</f>
        <v>9382.4291214560726</v>
      </c>
      <c r="AE428" s="153">
        <f>VLOOKUP(D428,'Dados Base'!$B:$K,10,FALSE)*31536000/VLOOKUP($F428,F:H,MATCH(H427,F427:AF427,0),FALSE)</f>
        <v>1159.0059502975148</v>
      </c>
      <c r="AF428" s="21"/>
      <c r="AG428" s="21"/>
      <c r="AH428" s="21"/>
      <c r="AI428" s="21"/>
      <c r="AJ428" s="21"/>
      <c r="AK428" s="72">
        <f>(SUMIFS('Banco de Indicadores Mun. (2)'!I:I,'Banco de Indicadores Mun. (2)'!B:B,'Banco de Indicadores - Mun. (1)'!B428,'Banco de Indicadores Mun. (2)'!A:A,'Banco de Indicadores - Mun. (1)'!A428) / VLOOKUP(D428,'Dados Base'!$B:$K,8,FALSE)) * 100</f>
        <v>24.472591549295768</v>
      </c>
      <c r="AL428" s="72">
        <f>(SUMIFS('Banco de Indicadores Mun. (2)'!I:I,'Banco de Indicadores Mun. (2)'!B:B,'Banco de Indicadores - Mun. (1)'!B428,'Banco de Indicadores Mun. (2)'!A:A,'Banco de Indicadores - Mun. (1)'!A428) / VLOOKUP(D428,'Dados Base'!$B:$K,9,FALSE)) * 100</f>
        <v>10.220905882352939</v>
      </c>
      <c r="AM428" s="72">
        <f>(SUMIFS('Banco de Indicadores Mun. (2)'!J:J,'Banco de Indicadores Mun. (2)'!B:B,'Banco de Indicadores - Mun. (1)'!B428,'Banco de Indicadores Mun. (2)'!A:A,'Banco de Indicadores - Mun. (1)'!A428) / VLOOKUP(D428,'Dados Base'!$B:$K,7,FALSE)) * 100</f>
        <v>31.462239999999991</v>
      </c>
      <c r="AN428" s="72">
        <f>(SUMIFS('Banco de Indicadores Mun. (2)'!K:K,'Banco de Indicadores Mun. (2)'!B:B,'Banco de Indicadores - Mun. (1)'!B428,'Banco de Indicadores Mun. (2)'!A:A,'Banco de Indicadores - Mun. (1)'!A428) / VLOOKUP(D428,'Dados Base'!$B:$K,10,FALSE)) * 100</f>
        <v>7.8305714285714298</v>
      </c>
      <c r="AO428" s="21">
        <v>0</v>
      </c>
      <c r="AP428" s="125">
        <v>0</v>
      </c>
      <c r="AQ428" s="143">
        <v>0</v>
      </c>
      <c r="AR428" s="21">
        <v>8.6</v>
      </c>
      <c r="AS428" s="37">
        <v>100</v>
      </c>
      <c r="AT428" s="37">
        <v>100</v>
      </c>
      <c r="AU428" s="37">
        <v>81</v>
      </c>
      <c r="AV428" s="20">
        <v>9.6999999999999993</v>
      </c>
      <c r="AW428" s="21">
        <v>0</v>
      </c>
      <c r="AX428" s="21">
        <v>0</v>
      </c>
      <c r="AY428" s="21"/>
    </row>
    <row r="429" spans="1:51" ht="15" x14ac:dyDescent="0.25">
      <c r="A429" s="144">
        <v>2017</v>
      </c>
      <c r="B429" s="77" t="s">
        <v>429</v>
      </c>
      <c r="C429" s="78">
        <v>10</v>
      </c>
      <c r="D429" s="77">
        <v>3537800</v>
      </c>
      <c r="E429" s="78">
        <v>353780010</v>
      </c>
      <c r="F429" s="78" t="str">
        <f t="shared" si="13"/>
        <v>3537800102017</v>
      </c>
      <c r="G429" s="79">
        <v>0.26223023197753381</v>
      </c>
      <c r="H429" s="80">
        <f t="shared" si="12"/>
        <v>53078</v>
      </c>
      <c r="I429" s="81">
        <v>24771</v>
      </c>
      <c r="J429" s="82">
        <v>28307</v>
      </c>
      <c r="K429" s="83">
        <f>(H429)/VLOOKUP(D429,'Dados Base'!$B:$K,6,FALSE)</f>
        <v>71.194033854655686</v>
      </c>
      <c r="L429" s="84">
        <v>46.67</v>
      </c>
      <c r="M429" s="85" t="s">
        <v>702</v>
      </c>
      <c r="N429" s="86">
        <v>0.71599999999999997</v>
      </c>
      <c r="O429" s="87" t="s">
        <v>691</v>
      </c>
      <c r="P429" s="87" t="s">
        <v>691</v>
      </c>
      <c r="Q429" s="87" t="s">
        <v>691</v>
      </c>
      <c r="R429" s="87" t="s">
        <v>691</v>
      </c>
      <c r="S429" s="87" t="s">
        <v>691</v>
      </c>
      <c r="T429" s="87" t="s">
        <v>691</v>
      </c>
      <c r="U429" s="87" t="s">
        <v>691</v>
      </c>
      <c r="V429" s="87" t="s">
        <v>691</v>
      </c>
      <c r="W429" s="87" t="s">
        <v>691</v>
      </c>
      <c r="X429" s="21"/>
      <c r="Y429" s="21">
        <v>20.079999999999998</v>
      </c>
      <c r="Z429" s="10">
        <v>787.88218924800003</v>
      </c>
      <c r="AA429" s="10">
        <v>567.73381075199995</v>
      </c>
      <c r="AB429" s="21">
        <v>5</v>
      </c>
      <c r="AC429" s="21">
        <v>0</v>
      </c>
      <c r="AD429" s="153">
        <f>VLOOKUP(D429,'Dados Base'!$B:$K,9,FALSE)*31536000/VLOOKUP($F429,F:H,MATCH(H428,F428:AF428,0),FALSE)</f>
        <v>5703.7868796864996</v>
      </c>
      <c r="AE429" s="153">
        <f>VLOOKUP(D429,'Dados Base'!$B:$K,10,FALSE)*31536000/VLOOKUP($F429,F:H,MATCH(H428,F428:AF428,0),FALSE)</f>
        <v>790.21214062323372</v>
      </c>
      <c r="AF429" s="21"/>
      <c r="AG429" s="21"/>
      <c r="AH429" s="21"/>
      <c r="AI429" s="21"/>
      <c r="AJ429" s="21"/>
      <c r="AK429" s="72">
        <f>(SUMIFS('Banco de Indicadores Mun. (2)'!I:I,'Banco de Indicadores Mun. (2)'!B:B,'Banco de Indicadores - Mun. (1)'!B429,'Banco de Indicadores Mun. (2)'!A:A,'Banco de Indicadores - Mun. (1)'!A429) / VLOOKUP(D429,'Dados Base'!$B:$K,8,FALSE)) * 100</f>
        <v>11.911567010309277</v>
      </c>
      <c r="AL429" s="72">
        <f>(SUMIFS('Banco de Indicadores Mun. (2)'!I:I,'Banco de Indicadores Mun. (2)'!B:B,'Banco de Indicadores - Mun. (1)'!B429,'Banco de Indicadores Mun. (2)'!A:A,'Banco de Indicadores - Mun. (1)'!A429) / VLOOKUP(D429,'Dados Base'!$B:$K,9,FALSE)) * 100</f>
        <v>4.8142583333333331</v>
      </c>
      <c r="AM429" s="72">
        <f>(SUMIFS('Banco de Indicadores Mun. (2)'!J:J,'Banco de Indicadores Mun. (2)'!B:B,'Banco de Indicadores - Mun. (1)'!B429,'Banco de Indicadores Mun. (2)'!A:A,'Banco de Indicadores - Mun. (1)'!A429) / VLOOKUP(D429,'Dados Base'!$B:$K,7,FALSE)) * 100</f>
        <v>17.474137254901958</v>
      </c>
      <c r="AN429" s="72">
        <f>(SUMIFS('Banco de Indicadores Mun. (2)'!K:K,'Banco de Indicadores Mun. (2)'!B:B,'Banco de Indicadores - Mun. (1)'!B429,'Banco de Indicadores Mun. (2)'!A:A,'Banco de Indicadores - Mun. (1)'!A429) / VLOOKUP(D429,'Dados Base'!$B:$K,10,FALSE)) * 100</f>
        <v>1.2464887218045122</v>
      </c>
      <c r="AO429" s="21">
        <v>0</v>
      </c>
      <c r="AP429" s="125">
        <v>0</v>
      </c>
      <c r="AQ429" s="143">
        <v>0</v>
      </c>
      <c r="AR429" s="21">
        <v>8.5</v>
      </c>
      <c r="AS429" s="37">
        <v>67.55</v>
      </c>
      <c r="AT429" s="37">
        <v>64.577800000000011</v>
      </c>
      <c r="AU429" s="37">
        <v>58.119865009560229</v>
      </c>
      <c r="AV429" s="20">
        <v>6.7250513000000005</v>
      </c>
      <c r="AW429" s="21">
        <v>1</v>
      </c>
      <c r="AX429" s="21">
        <v>0</v>
      </c>
      <c r="AY429" s="21"/>
    </row>
    <row r="430" spans="1:51" ht="15" x14ac:dyDescent="0.25">
      <c r="A430" s="144">
        <v>2017</v>
      </c>
      <c r="B430" s="77" t="s">
        <v>430</v>
      </c>
      <c r="C430" s="78">
        <v>14</v>
      </c>
      <c r="D430" s="77">
        <v>3537909</v>
      </c>
      <c r="E430" s="78">
        <v>353790914</v>
      </c>
      <c r="F430" s="78" t="str">
        <f t="shared" si="13"/>
        <v>3537909142017</v>
      </c>
      <c r="G430" s="79">
        <v>0.70902978325249055</v>
      </c>
      <c r="H430" s="80">
        <f t="shared" si="12"/>
        <v>27692</v>
      </c>
      <c r="I430" s="81">
        <v>22690</v>
      </c>
      <c r="J430" s="82">
        <v>5002</v>
      </c>
      <c r="K430" s="83">
        <f>(H430)/VLOOKUP(D430,'Dados Base'!$B:$K,6,FALSE)</f>
        <v>40.580304806565067</v>
      </c>
      <c r="L430" s="84">
        <v>81.94</v>
      </c>
      <c r="M430" s="85" t="s">
        <v>702</v>
      </c>
      <c r="N430" s="86">
        <v>0.69</v>
      </c>
      <c r="O430" s="87" t="s">
        <v>691</v>
      </c>
      <c r="P430" s="87" t="s">
        <v>691</v>
      </c>
      <c r="Q430" s="87" t="s">
        <v>691</v>
      </c>
      <c r="R430" s="87" t="s">
        <v>691</v>
      </c>
      <c r="S430" s="87" t="s">
        <v>691</v>
      </c>
      <c r="T430" s="87" t="s">
        <v>691</v>
      </c>
      <c r="U430" s="87" t="s">
        <v>691</v>
      </c>
      <c r="V430" s="87" t="s">
        <v>691</v>
      </c>
      <c r="W430" s="87" t="s">
        <v>691</v>
      </c>
      <c r="X430" s="21"/>
      <c r="Y430" s="21">
        <v>15.8</v>
      </c>
      <c r="Z430" s="10">
        <v>883.81678499999998</v>
      </c>
      <c r="AA430" s="10">
        <v>334.69321500000007</v>
      </c>
      <c r="AB430" s="21">
        <v>3</v>
      </c>
      <c r="AC430" s="21">
        <v>0</v>
      </c>
      <c r="AD430" s="153">
        <f>VLOOKUP(D430,'Dados Base'!$B:$K,9,FALSE)*31536000/VLOOKUP($F430,F:H,MATCH(H429,F429:AF429,0),FALSE)</f>
        <v>8654.9761664018497</v>
      </c>
      <c r="AE430" s="153">
        <f>VLOOKUP(D430,'Dados Base'!$B:$K,10,FALSE)*31536000/VLOOKUP($F430,F:H,MATCH(H429,F429:AF429,0),FALSE)</f>
        <v>1036.3195146612736</v>
      </c>
      <c r="AF430" s="21"/>
      <c r="AG430" s="21"/>
      <c r="AH430" s="21"/>
      <c r="AI430" s="21"/>
      <c r="AJ430" s="21"/>
      <c r="AK430" s="72">
        <f>(SUMIFS('Banco de Indicadores Mun. (2)'!I:I,'Banco de Indicadores Mun. (2)'!B:B,'Banco de Indicadores - Mun. (1)'!B430,'Banco de Indicadores Mun. (2)'!A:A,'Banco de Indicadores - Mun. (1)'!A430) / VLOOKUP(D430,'Dados Base'!$B:$K,8,FALSE)) * 100</f>
        <v>1.727377245508982</v>
      </c>
      <c r="AL430" s="72">
        <f>(SUMIFS('Banco de Indicadores Mun. (2)'!I:I,'Banco de Indicadores Mun. (2)'!B:B,'Banco de Indicadores - Mun. (1)'!B430,'Banco de Indicadores Mun. (2)'!A:A,'Banco de Indicadores - Mun. (1)'!A430) / VLOOKUP(D430,'Dados Base'!$B:$K,9,FALSE)) * 100</f>
        <v>0.75913684210526322</v>
      </c>
      <c r="AM430" s="72">
        <f>(SUMIFS('Banco de Indicadores Mun. (2)'!J:J,'Banco de Indicadores Mun. (2)'!B:B,'Banco de Indicadores - Mun. (1)'!B430,'Banco de Indicadores Mun. (2)'!A:A,'Banco de Indicadores - Mun. (1)'!A430) / VLOOKUP(D430,'Dados Base'!$B:$K,7,FALSE)) * 100</f>
        <v>2.2990534979423867</v>
      </c>
      <c r="AN430" s="72">
        <f>(SUMIFS('Banco de Indicadores Mun. (2)'!K:K,'Banco de Indicadores Mun. (2)'!B:B,'Banco de Indicadores - Mun. (1)'!B430,'Banco de Indicadores Mun. (2)'!A:A,'Banco de Indicadores - Mun. (1)'!A430) / VLOOKUP(D430,'Dados Base'!$B:$K,10,FALSE)) * 100</f>
        <v>0.20081318681318688</v>
      </c>
      <c r="AO430" s="21">
        <v>0</v>
      </c>
      <c r="AP430" s="125">
        <v>0</v>
      </c>
      <c r="AQ430" s="143">
        <v>0</v>
      </c>
      <c r="AR430" s="21">
        <v>7.5</v>
      </c>
      <c r="AS430" s="37">
        <v>76.349999999999994</v>
      </c>
      <c r="AT430" s="37">
        <v>76.349999999999994</v>
      </c>
      <c r="AU430" s="37">
        <v>72.532583647241296</v>
      </c>
      <c r="AV430" s="20">
        <v>7.8598624999999993</v>
      </c>
      <c r="AW430" s="21">
        <v>0</v>
      </c>
      <c r="AX430" s="21">
        <v>0</v>
      </c>
      <c r="AY430" s="21"/>
    </row>
    <row r="431" spans="1:51" ht="15" x14ac:dyDescent="0.25">
      <c r="A431" s="144">
        <v>2017</v>
      </c>
      <c r="B431" s="77" t="s">
        <v>431</v>
      </c>
      <c r="C431" s="78">
        <v>2</v>
      </c>
      <c r="D431" s="77">
        <v>3538006</v>
      </c>
      <c r="E431" s="78">
        <v>35380062</v>
      </c>
      <c r="F431" s="78" t="str">
        <f t="shared" si="13"/>
        <v>353800622017</v>
      </c>
      <c r="G431" s="79">
        <v>1.2155798844567967</v>
      </c>
      <c r="H431" s="80">
        <f t="shared" si="12"/>
        <v>158974</v>
      </c>
      <c r="I431" s="81">
        <v>154332</v>
      </c>
      <c r="J431" s="82">
        <v>4642</v>
      </c>
      <c r="K431" s="83">
        <f>(H431)/VLOOKUP(D431,'Dados Base'!$B:$K,6,FALSE)</f>
        <v>217.72190037936372</v>
      </c>
      <c r="L431" s="84">
        <v>97.08</v>
      </c>
      <c r="M431" s="85" t="s">
        <v>702</v>
      </c>
      <c r="N431" s="86">
        <v>0.77300000000000002</v>
      </c>
      <c r="O431" s="87" t="s">
        <v>691</v>
      </c>
      <c r="P431" s="87" t="s">
        <v>691</v>
      </c>
      <c r="Q431" s="87" t="s">
        <v>691</v>
      </c>
      <c r="R431" s="87" t="s">
        <v>691</v>
      </c>
      <c r="S431" s="87" t="s">
        <v>691</v>
      </c>
      <c r="T431" s="87" t="s">
        <v>691</v>
      </c>
      <c r="U431" s="87" t="s">
        <v>691</v>
      </c>
      <c r="V431" s="87" t="s">
        <v>691</v>
      </c>
      <c r="W431" s="87" t="s">
        <v>691</v>
      </c>
      <c r="X431" s="21"/>
      <c r="Y431" s="21">
        <v>142.29</v>
      </c>
      <c r="Z431" s="10">
        <v>5614.2870119999998</v>
      </c>
      <c r="AA431" s="10">
        <v>2923.1669879999999</v>
      </c>
      <c r="AB431" s="21">
        <v>27</v>
      </c>
      <c r="AC431" s="21">
        <v>0</v>
      </c>
      <c r="AD431" s="153">
        <f>VLOOKUP(D431,'Dados Base'!$B:$K,9,FALSE)*31536000/VLOOKUP($F431,F:H,MATCH(H430,F430:AF430,0),FALSE)</f>
        <v>2211.8484783675317</v>
      </c>
      <c r="AE431" s="153">
        <f>VLOOKUP(D431,'Dados Base'!$B:$K,10,FALSE)*31536000/VLOOKUP($F431,F:H,MATCH(H430,F430:AF430,0),FALSE)</f>
        <v>224.16042874935528</v>
      </c>
      <c r="AF431" s="21"/>
      <c r="AG431" s="21"/>
      <c r="AH431" s="21"/>
      <c r="AI431" s="21"/>
      <c r="AJ431" s="21"/>
      <c r="AK431" s="72">
        <f>(SUMIFS('Banco de Indicadores Mun. (2)'!I:I,'Banco de Indicadores Mun. (2)'!B:B,'Banco de Indicadores - Mun. (1)'!B431,'Banco de Indicadores Mun. (2)'!A:A,'Banco de Indicadores - Mun. (1)'!A431) / VLOOKUP(D431,'Dados Base'!$B:$K,8,FALSE)) * 100</f>
        <v>47.227423236514504</v>
      </c>
      <c r="AL431" s="72">
        <f>(SUMIFS('Banco de Indicadores Mun. (2)'!I:I,'Banco de Indicadores Mun. (2)'!B:B,'Banco de Indicadores - Mun. (1)'!B431,'Banco de Indicadores Mun. (2)'!A:A,'Banco de Indicadores - Mun. (1)'!A431) / VLOOKUP(D431,'Dados Base'!$B:$K,9,FALSE)) * 100</f>
        <v>20.415800896860979</v>
      </c>
      <c r="AM431" s="72">
        <f>(SUMIFS('Banco de Indicadores Mun. (2)'!J:J,'Banco de Indicadores Mun. (2)'!B:B,'Banco de Indicadores - Mun. (1)'!B431,'Banco de Indicadores Mun. (2)'!A:A,'Banco de Indicadores - Mun. (1)'!A431) / VLOOKUP(D431,'Dados Base'!$B:$K,7,FALSE)) * 100</f>
        <v>60.139081300812983</v>
      </c>
      <c r="AN431" s="72">
        <f>(SUMIFS('Banco de Indicadores Mun. (2)'!K:K,'Banco de Indicadores Mun. (2)'!B:B,'Banco de Indicadores - Mun. (1)'!B431,'Banco de Indicadores Mun. (2)'!A:A,'Banco de Indicadores - Mun. (1)'!A431) / VLOOKUP(D431,'Dados Base'!$B:$K,10,FALSE)) * 100</f>
        <v>5.0645752212389361</v>
      </c>
      <c r="AO431" s="21">
        <v>0</v>
      </c>
      <c r="AP431" s="125">
        <v>0</v>
      </c>
      <c r="AQ431" s="143">
        <v>0</v>
      </c>
      <c r="AR431" s="21">
        <v>8.9</v>
      </c>
      <c r="AS431" s="37">
        <v>97.8</v>
      </c>
      <c r="AT431" s="37">
        <v>97.8</v>
      </c>
      <c r="AU431" s="37">
        <v>65.760670710495191</v>
      </c>
      <c r="AV431" s="20">
        <v>7.4414465862129173</v>
      </c>
      <c r="AW431" s="21">
        <v>0</v>
      </c>
      <c r="AX431" s="21">
        <v>0</v>
      </c>
      <c r="AY431" s="21"/>
    </row>
    <row r="432" spans="1:51" ht="15" x14ac:dyDescent="0.25">
      <c r="A432" s="144">
        <v>2017</v>
      </c>
      <c r="B432" s="77" t="s">
        <v>432</v>
      </c>
      <c r="C432" s="78">
        <v>15</v>
      </c>
      <c r="D432" s="77">
        <v>3538105</v>
      </c>
      <c r="E432" s="78">
        <v>353810515</v>
      </c>
      <c r="F432" s="78" t="str">
        <f t="shared" si="13"/>
        <v>3538105152017</v>
      </c>
      <c r="G432" s="79">
        <v>0.97185118173925833</v>
      </c>
      <c r="H432" s="80">
        <f t="shared" si="12"/>
        <v>15946</v>
      </c>
      <c r="I432" s="81">
        <v>15094</v>
      </c>
      <c r="J432" s="82">
        <v>852</v>
      </c>
      <c r="K432" s="83">
        <f>(H432)/VLOOKUP(D432,'Dados Base'!$B:$K,6,FALSE)</f>
        <v>86.414133203273181</v>
      </c>
      <c r="L432" s="84">
        <v>94.66</v>
      </c>
      <c r="M432" s="85" t="s">
        <v>702</v>
      </c>
      <c r="N432" s="86">
        <v>0.73699999999999999</v>
      </c>
      <c r="O432" s="87" t="s">
        <v>691</v>
      </c>
      <c r="P432" s="87" t="s">
        <v>691</v>
      </c>
      <c r="Q432" s="87" t="s">
        <v>691</v>
      </c>
      <c r="R432" s="87" t="s">
        <v>691</v>
      </c>
      <c r="S432" s="87" t="s">
        <v>691</v>
      </c>
      <c r="T432" s="87" t="s">
        <v>691</v>
      </c>
      <c r="U432" s="87" t="s">
        <v>691</v>
      </c>
      <c r="V432" s="87" t="s">
        <v>691</v>
      </c>
      <c r="W432" s="87" t="s">
        <v>691</v>
      </c>
      <c r="X432" s="21"/>
      <c r="Y432" s="21">
        <v>11.04</v>
      </c>
      <c r="Z432" s="10">
        <v>767.58840000000009</v>
      </c>
      <c r="AA432" s="10">
        <v>83.775599999999997</v>
      </c>
      <c r="AB432" s="21">
        <v>7</v>
      </c>
      <c r="AC432" s="21">
        <v>0</v>
      </c>
      <c r="AD432" s="153">
        <f>VLOOKUP(D432,'Dados Base'!$B:$K,9,FALSE)*31536000/VLOOKUP($F432,F:H,MATCH(H431,F431:AF431,0),FALSE)</f>
        <v>2788.5212592499688</v>
      </c>
      <c r="AE432" s="153">
        <f>VLOOKUP(D432,'Dados Base'!$B:$K,10,FALSE)*31536000/VLOOKUP($F432,F:H,MATCH(H431,F431:AF431,0),FALSE)</f>
        <v>316.42794431205311</v>
      </c>
      <c r="AF432" s="21"/>
      <c r="AG432" s="21"/>
      <c r="AH432" s="21"/>
      <c r="AI432" s="21"/>
      <c r="AJ432" s="21"/>
      <c r="AK432" s="72">
        <f>(SUMIFS('Banco de Indicadores Mun. (2)'!I:I,'Banco de Indicadores Mun. (2)'!B:B,'Banco de Indicadores - Mun. (1)'!B432,'Banco de Indicadores Mun. (2)'!A:A,'Banco de Indicadores - Mun. (1)'!A432) / VLOOKUP(D432,'Dados Base'!$B:$K,8,FALSE)) * 100</f>
        <v>20.41816326530612</v>
      </c>
      <c r="AL432" s="72">
        <f>(SUMIFS('Banco de Indicadores Mun. (2)'!I:I,'Banco de Indicadores Mun. (2)'!B:B,'Banco de Indicadores - Mun. (1)'!B432,'Banco de Indicadores Mun. (2)'!A:A,'Banco de Indicadores - Mun. (1)'!A432) / VLOOKUP(D432,'Dados Base'!$B:$K,9,FALSE)) * 100</f>
        <v>7.0956737588652476</v>
      </c>
      <c r="AM432" s="72">
        <f>(SUMIFS('Banco de Indicadores Mun. (2)'!J:J,'Banco de Indicadores Mun. (2)'!B:B,'Banco de Indicadores - Mun. (1)'!B432,'Banco de Indicadores Mun. (2)'!A:A,'Banco de Indicadores - Mun. (1)'!A432) / VLOOKUP(D432,'Dados Base'!$B:$K,7,FALSE)) * 100</f>
        <v>4.7360606060606063</v>
      </c>
      <c r="AN432" s="72">
        <f>(SUMIFS('Banco de Indicadores Mun. (2)'!K:K,'Banco de Indicadores Mun. (2)'!B:B,'Banco de Indicadores - Mun. (1)'!B432,'Banco de Indicadores Mun. (2)'!A:A,'Banco de Indicadores - Mun. (1)'!A432) / VLOOKUP(D432,'Dados Base'!$B:$K,10,FALSE)) * 100</f>
        <v>52.76250000000001</v>
      </c>
      <c r="AO432" s="21">
        <v>0</v>
      </c>
      <c r="AP432" s="125">
        <v>0</v>
      </c>
      <c r="AQ432" s="143">
        <v>0</v>
      </c>
      <c r="AR432" s="21">
        <v>9.8000000000000007</v>
      </c>
      <c r="AS432" s="37">
        <v>98</v>
      </c>
      <c r="AT432" s="37">
        <v>98</v>
      </c>
      <c r="AU432" s="37">
        <v>90.159837625269574</v>
      </c>
      <c r="AV432" s="20">
        <v>9.9699999999999989</v>
      </c>
      <c r="AW432" s="21">
        <v>2</v>
      </c>
      <c r="AX432" s="21">
        <v>0</v>
      </c>
      <c r="AY432" s="21"/>
    </row>
    <row r="433" spans="1:51" ht="15" x14ac:dyDescent="0.25">
      <c r="A433" s="144">
        <v>2017</v>
      </c>
      <c r="B433" s="77" t="s">
        <v>433</v>
      </c>
      <c r="C433" s="78">
        <v>5</v>
      </c>
      <c r="D433" s="77">
        <v>3538204</v>
      </c>
      <c r="E433" s="78">
        <v>35382045</v>
      </c>
      <c r="F433" s="78" t="str">
        <f t="shared" si="13"/>
        <v>353820452017</v>
      </c>
      <c r="G433" s="79">
        <v>1.3699641977764632</v>
      </c>
      <c r="H433" s="80">
        <f t="shared" si="12"/>
        <v>14275</v>
      </c>
      <c r="I433" s="81">
        <v>7141</v>
      </c>
      <c r="J433" s="82">
        <v>7134</v>
      </c>
      <c r="K433" s="83">
        <f>(H433)/VLOOKUP(D433,'Dados Base'!$B:$K,6,FALSE)</f>
        <v>92.12649241690869</v>
      </c>
      <c r="L433" s="84">
        <v>50.02</v>
      </c>
      <c r="M433" s="85" t="s">
        <v>702</v>
      </c>
      <c r="N433" s="86">
        <v>0.72499999999999998</v>
      </c>
      <c r="O433" s="87" t="s">
        <v>691</v>
      </c>
      <c r="P433" s="87" t="s">
        <v>691</v>
      </c>
      <c r="Q433" s="87" t="s">
        <v>691</v>
      </c>
      <c r="R433" s="87" t="s">
        <v>691</v>
      </c>
      <c r="S433" s="87" t="s">
        <v>691</v>
      </c>
      <c r="T433" s="87" t="s">
        <v>691</v>
      </c>
      <c r="U433" s="87" t="s">
        <v>691</v>
      </c>
      <c r="V433" s="87" t="s">
        <v>691</v>
      </c>
      <c r="W433" s="87" t="s">
        <v>691</v>
      </c>
      <c r="X433" s="21"/>
      <c r="Y433" s="21">
        <v>5.09</v>
      </c>
      <c r="Z433" s="10">
        <v>314.08132319999999</v>
      </c>
      <c r="AA433" s="10">
        <v>78.606676800000002</v>
      </c>
      <c r="AB433" s="21">
        <v>2</v>
      </c>
      <c r="AC433" s="21">
        <v>0</v>
      </c>
      <c r="AD433" s="153">
        <f>VLOOKUP(D433,'Dados Base'!$B:$K,9,FALSE)*31536000/VLOOKUP($F433,F:H,MATCH(H432,F432:AF432,0),FALSE)</f>
        <v>4241.6196147110331</v>
      </c>
      <c r="AE433" s="153">
        <f>VLOOKUP(D433,'Dados Base'!$B:$K,10,FALSE)*31536000/VLOOKUP($F433,F:H,MATCH(H432,F432:AF432,0),FALSE)</f>
        <v>552.2942206654991</v>
      </c>
      <c r="AF433" s="21"/>
      <c r="AG433" s="21"/>
      <c r="AH433" s="21"/>
      <c r="AI433" s="21"/>
      <c r="AJ433" s="21"/>
      <c r="AK433" s="72">
        <f>(SUMIFS('Banco de Indicadores Mun. (2)'!I:I,'Banco de Indicadores Mun. (2)'!B:B,'Banco de Indicadores - Mun. (1)'!B433,'Banco de Indicadores Mun. (2)'!A:A,'Banco de Indicadores - Mun. (1)'!A433) / VLOOKUP(D433,'Dados Base'!$B:$K,8,FALSE)) * 100</f>
        <v>22.053424657534244</v>
      </c>
      <c r="AL433" s="72">
        <f>(SUMIFS('Banco de Indicadores Mun. (2)'!I:I,'Banco de Indicadores Mun. (2)'!B:B,'Banco de Indicadores - Mun. (1)'!B433,'Banco de Indicadores Mun. (2)'!A:A,'Banco de Indicadores - Mun. (1)'!A433) / VLOOKUP(D433,'Dados Base'!$B:$K,9,FALSE)) * 100</f>
        <v>8.3848958333333314</v>
      </c>
      <c r="AM433" s="72">
        <f>(SUMIFS('Banco de Indicadores Mun. (2)'!J:J,'Banco de Indicadores Mun. (2)'!B:B,'Banco de Indicadores - Mun. (1)'!B433,'Banco de Indicadores Mun. (2)'!A:A,'Banco de Indicadores - Mun. (1)'!A433) / VLOOKUP(D433,'Dados Base'!$B:$K,7,FALSE)) * 100</f>
        <v>21.523812500000002</v>
      </c>
      <c r="AN433" s="72">
        <f>(SUMIFS('Banco de Indicadores Mun. (2)'!K:K,'Banco de Indicadores Mun. (2)'!B:B,'Banco de Indicadores - Mun. (1)'!B433,'Banco de Indicadores Mun. (2)'!A:A,'Banco de Indicadores - Mun. (1)'!A433) / VLOOKUP(D433,'Dados Base'!$B:$K,10,FALSE)) * 100</f>
        <v>23.070279999999983</v>
      </c>
      <c r="AO433" s="21">
        <v>0</v>
      </c>
      <c r="AP433" s="125">
        <v>0</v>
      </c>
      <c r="AQ433" s="143">
        <v>0</v>
      </c>
      <c r="AR433" s="21">
        <v>8.3000000000000007</v>
      </c>
      <c r="AS433" s="37">
        <v>90.89</v>
      </c>
      <c r="AT433" s="37">
        <v>90.889999999999986</v>
      </c>
      <c r="AU433" s="37">
        <v>79.982409240924085</v>
      </c>
      <c r="AV433" s="20">
        <v>9.8633500000000005</v>
      </c>
      <c r="AW433" s="21">
        <v>0</v>
      </c>
      <c r="AX433" s="21">
        <v>0</v>
      </c>
      <c r="AY433" s="21"/>
    </row>
    <row r="434" spans="1:51" ht="15" x14ac:dyDescent="0.25">
      <c r="A434" s="144">
        <v>2017</v>
      </c>
      <c r="B434" s="77" t="s">
        <v>434</v>
      </c>
      <c r="C434" s="78">
        <v>21</v>
      </c>
      <c r="D434" s="77">
        <v>3538303</v>
      </c>
      <c r="E434" s="78">
        <v>353830321</v>
      </c>
      <c r="F434" s="78" t="str">
        <f t="shared" si="13"/>
        <v>3538303212017</v>
      </c>
      <c r="G434" s="79">
        <v>1.1325670828665757E-2</v>
      </c>
      <c r="H434" s="80">
        <f t="shared" si="12"/>
        <v>3534</v>
      </c>
      <c r="I434" s="81">
        <v>2774</v>
      </c>
      <c r="J434" s="82">
        <v>760</v>
      </c>
      <c r="K434" s="83">
        <f>(H434)/VLOOKUP(D434,'Dados Base'!$B:$K,6,FALSE)</f>
        <v>7.3242005347039445</v>
      </c>
      <c r="L434" s="84">
        <v>78.489999999999995</v>
      </c>
      <c r="M434" s="85" t="s">
        <v>702</v>
      </c>
      <c r="N434" s="86">
        <v>0.71099999999999997</v>
      </c>
      <c r="O434" s="87" t="s">
        <v>691</v>
      </c>
      <c r="P434" s="87" t="s">
        <v>691</v>
      </c>
      <c r="Q434" s="87" t="s">
        <v>691</v>
      </c>
      <c r="R434" s="87" t="s">
        <v>691</v>
      </c>
      <c r="S434" s="87" t="s">
        <v>691</v>
      </c>
      <c r="T434" s="87" t="s">
        <v>691</v>
      </c>
      <c r="U434" s="87" t="s">
        <v>691</v>
      </c>
      <c r="V434" s="87" t="s">
        <v>691</v>
      </c>
      <c r="W434" s="87" t="s">
        <v>691</v>
      </c>
      <c r="X434" s="21"/>
      <c r="Y434" s="21">
        <v>1.95</v>
      </c>
      <c r="Z434" s="10">
        <v>116.3224314</v>
      </c>
      <c r="AA434" s="10">
        <v>34.175568599999991</v>
      </c>
      <c r="AB434" s="21">
        <v>0</v>
      </c>
      <c r="AC434" s="21">
        <v>0</v>
      </c>
      <c r="AD434" s="153">
        <f>VLOOKUP(D434,'Dados Base'!$B:$K,9,FALSE)*31536000/VLOOKUP($F434,F:H,MATCH(H433,F433:AF433,0),FALSE)</f>
        <v>32035.72156196944</v>
      </c>
      <c r="AE434" s="153">
        <f>VLOOKUP(D434,'Dados Base'!$B:$K,10,FALSE)*31536000/VLOOKUP($F434,F:H,MATCH(H433,F433:AF433,0),FALSE)</f>
        <v>3837.1477079796259</v>
      </c>
      <c r="AF434" s="21"/>
      <c r="AG434" s="21"/>
      <c r="AH434" s="21"/>
      <c r="AI434" s="21"/>
      <c r="AJ434" s="21"/>
      <c r="AK434" s="72">
        <f>(SUMIFS('Banco de Indicadores Mun. (2)'!I:I,'Banco de Indicadores Mun. (2)'!B:B,'Banco de Indicadores - Mun. (1)'!B434,'Banco de Indicadores Mun. (2)'!A:A,'Banco de Indicadores - Mun. (1)'!A434) / VLOOKUP(D434,'Dados Base'!$B:$K,8,FALSE)) * 100</f>
        <v>0.47145086705202305</v>
      </c>
      <c r="AL434" s="72">
        <f>(SUMIFS('Banco de Indicadores Mun. (2)'!I:I,'Banco de Indicadores Mun. (2)'!B:B,'Banco de Indicadores - Mun. (1)'!B434,'Banco de Indicadores Mun. (2)'!A:A,'Banco de Indicadores - Mun. (1)'!A434) / VLOOKUP(D434,'Dados Base'!$B:$K,9,FALSE)) * 100</f>
        <v>0.22718941504178269</v>
      </c>
      <c r="AM434" s="72">
        <f>(SUMIFS('Banco de Indicadores Mun. (2)'!J:J,'Banco de Indicadores Mun. (2)'!B:B,'Banco de Indicadores - Mun. (1)'!B434,'Banco de Indicadores Mun. (2)'!A:A,'Banco de Indicadores - Mun. (1)'!A434) / VLOOKUP(D434,'Dados Base'!$B:$K,7,FALSE)) * 100</f>
        <v>0</v>
      </c>
      <c r="AN434" s="72">
        <f>(SUMIFS('Banco de Indicadores Mun. (2)'!K:K,'Banco de Indicadores Mun. (2)'!B:B,'Banco de Indicadores - Mun. (1)'!B434,'Banco de Indicadores Mun. (2)'!A:A,'Banco de Indicadores - Mun. (1)'!A434) / VLOOKUP(D434,'Dados Base'!$B:$K,10,FALSE)) * 100</f>
        <v>1.8967674418604652</v>
      </c>
      <c r="AO434" s="21">
        <v>0</v>
      </c>
      <c r="AP434" s="125">
        <v>0</v>
      </c>
      <c r="AQ434" s="143">
        <v>0</v>
      </c>
      <c r="AR434" s="21">
        <v>8.1999999999999993</v>
      </c>
      <c r="AS434" s="37">
        <v>90.93</v>
      </c>
      <c r="AT434" s="37">
        <v>90.93</v>
      </c>
      <c r="AU434" s="37">
        <v>77.291679224973095</v>
      </c>
      <c r="AV434" s="20">
        <v>8.3878325</v>
      </c>
      <c r="AW434" s="21">
        <v>0</v>
      </c>
      <c r="AX434" s="21">
        <v>0</v>
      </c>
      <c r="AY434" s="21"/>
    </row>
    <row r="435" spans="1:51" ht="15" x14ac:dyDescent="0.25">
      <c r="A435" s="144">
        <v>2017</v>
      </c>
      <c r="B435" s="77" t="s">
        <v>435</v>
      </c>
      <c r="C435" s="78">
        <v>2</v>
      </c>
      <c r="D435" s="77">
        <v>3538501</v>
      </c>
      <c r="E435" s="78">
        <v>35385012</v>
      </c>
      <c r="F435" s="78" t="str">
        <f t="shared" si="13"/>
        <v>353850122017</v>
      </c>
      <c r="G435" s="79">
        <v>-0.51169202303613659</v>
      </c>
      <c r="H435" s="80">
        <f t="shared" si="12"/>
        <v>13754</v>
      </c>
      <c r="I435" s="81">
        <v>12898</v>
      </c>
      <c r="J435" s="82">
        <v>856</v>
      </c>
      <c r="K435" s="83">
        <f>(H435)/VLOOKUP(D435,'Dados Base'!$B:$K,6,FALSE)</f>
        <v>78.20104616784171</v>
      </c>
      <c r="L435" s="84">
        <v>93.78</v>
      </c>
      <c r="M435" s="85" t="s">
        <v>702</v>
      </c>
      <c r="N435" s="86">
        <v>0.75700000000000001</v>
      </c>
      <c r="O435" s="87" t="s">
        <v>691</v>
      </c>
      <c r="P435" s="87" t="s">
        <v>691</v>
      </c>
      <c r="Q435" s="87" t="s">
        <v>691</v>
      </c>
      <c r="R435" s="87" t="s">
        <v>691</v>
      </c>
      <c r="S435" s="87" t="s">
        <v>691</v>
      </c>
      <c r="T435" s="87" t="s">
        <v>691</v>
      </c>
      <c r="U435" s="87" t="s">
        <v>691</v>
      </c>
      <c r="V435" s="87" t="s">
        <v>691</v>
      </c>
      <c r="W435" s="87" t="s">
        <v>691</v>
      </c>
      <c r="X435" s="21"/>
      <c r="Y435" s="21">
        <v>9.16</v>
      </c>
      <c r="Z435" s="10">
        <v>0</v>
      </c>
      <c r="AA435" s="10">
        <v>706.80600000000004</v>
      </c>
      <c r="AB435" s="21">
        <v>0</v>
      </c>
      <c r="AC435" s="21">
        <v>0</v>
      </c>
      <c r="AD435" s="153">
        <f>VLOOKUP(D435,'Dados Base'!$B:$K,9,FALSE)*31536000/VLOOKUP($F435,F:H,MATCH(H434,F434:AF434,0),FALSE)</f>
        <v>5938.5080703795256</v>
      </c>
      <c r="AE435" s="153">
        <f>VLOOKUP(D435,'Dados Base'!$B:$K,10,FALSE)*31536000/VLOOKUP($F435,F:H,MATCH(H434,F434:AF434,0),FALSE)</f>
        <v>596.1436672967867</v>
      </c>
      <c r="AF435" s="21"/>
      <c r="AG435" s="21"/>
      <c r="AH435" s="21"/>
      <c r="AI435" s="21"/>
      <c r="AJ435" s="21"/>
      <c r="AK435" s="72">
        <f>(SUMIFS('Banco de Indicadores Mun. (2)'!I:I,'Banco de Indicadores Mun. (2)'!B:B,'Banco de Indicadores - Mun. (1)'!B435,'Banco de Indicadores Mun. (2)'!A:A,'Banco de Indicadores - Mun. (1)'!A435) / VLOOKUP(D435,'Dados Base'!$B:$K,8,FALSE)) * 100</f>
        <v>13.307919642857144</v>
      </c>
      <c r="AL435" s="72">
        <f>(SUMIFS('Banco de Indicadores Mun. (2)'!I:I,'Banco de Indicadores Mun. (2)'!B:B,'Banco de Indicadores - Mun. (1)'!B435,'Banco de Indicadores Mun. (2)'!A:A,'Banco de Indicadores - Mun. (1)'!A435) / VLOOKUP(D435,'Dados Base'!$B:$K,9,FALSE)) * 100</f>
        <v>5.754776061776063</v>
      </c>
      <c r="AM435" s="72">
        <f>(SUMIFS('Banco de Indicadores Mun. (2)'!J:J,'Banco de Indicadores Mun. (2)'!B:B,'Banco de Indicadores - Mun. (1)'!B435,'Banco de Indicadores Mun. (2)'!A:A,'Banco de Indicadores - Mun. (1)'!A435) / VLOOKUP(D435,'Dados Base'!$B:$K,7,FALSE)) * 100</f>
        <v>16.4428023255814</v>
      </c>
      <c r="AN435" s="72">
        <f>(SUMIFS('Banco de Indicadores Mun. (2)'!K:K,'Banco de Indicadores Mun. (2)'!B:B,'Banco de Indicadores - Mun. (1)'!B435,'Banco de Indicadores Mun. (2)'!A:A,'Banco de Indicadores - Mun. (1)'!A435) / VLOOKUP(D435,'Dados Base'!$B:$K,10,FALSE)) * 100</f>
        <v>2.9386923076923068</v>
      </c>
      <c r="AO435" s="21">
        <v>0</v>
      </c>
      <c r="AP435" s="125">
        <v>0</v>
      </c>
      <c r="AQ435" s="143">
        <v>0</v>
      </c>
      <c r="AR435" s="21">
        <v>8.3000000000000007</v>
      </c>
      <c r="AS435" s="37">
        <v>76</v>
      </c>
      <c r="AT435" s="37">
        <v>0</v>
      </c>
      <c r="AU435" s="37">
        <v>0</v>
      </c>
      <c r="AV435" s="20">
        <v>1.1399999999999999</v>
      </c>
      <c r="AW435" s="21">
        <v>0</v>
      </c>
      <c r="AX435" s="21">
        <v>0</v>
      </c>
      <c r="AY435" s="21"/>
    </row>
    <row r="436" spans="1:51" ht="15" x14ac:dyDescent="0.25">
      <c r="A436" s="144">
        <v>2017</v>
      </c>
      <c r="B436" s="77" t="s">
        <v>436</v>
      </c>
      <c r="C436" s="78">
        <v>5</v>
      </c>
      <c r="D436" s="77">
        <v>3538600</v>
      </c>
      <c r="E436" s="78">
        <v>35386005</v>
      </c>
      <c r="F436" s="78" t="str">
        <f t="shared" si="13"/>
        <v>353860052017</v>
      </c>
      <c r="G436" s="79">
        <v>0.49857445324423821</v>
      </c>
      <c r="H436" s="80">
        <f t="shared" si="12"/>
        <v>25929</v>
      </c>
      <c r="I436" s="81">
        <v>25929</v>
      </c>
      <c r="J436" s="82">
        <v>0</v>
      </c>
      <c r="K436" s="83">
        <f>(H436)/VLOOKUP(D436,'Dados Base'!$B:$K,6,FALSE)</f>
        <v>67.39531619577366</v>
      </c>
      <c r="L436" s="84">
        <v>100</v>
      </c>
      <c r="M436" s="85" t="s">
        <v>702</v>
      </c>
      <c r="N436" s="86">
        <v>0.73899999999999999</v>
      </c>
      <c r="O436" s="87" t="s">
        <v>691</v>
      </c>
      <c r="P436" s="87" t="s">
        <v>691</v>
      </c>
      <c r="Q436" s="87" t="s">
        <v>691</v>
      </c>
      <c r="R436" s="87" t="s">
        <v>691</v>
      </c>
      <c r="S436" s="87" t="s">
        <v>691</v>
      </c>
      <c r="T436" s="87" t="s">
        <v>691</v>
      </c>
      <c r="U436" s="87" t="s">
        <v>691</v>
      </c>
      <c r="V436" s="87" t="s">
        <v>691</v>
      </c>
      <c r="W436" s="87" t="s">
        <v>691</v>
      </c>
      <c r="X436" s="21"/>
      <c r="Y436" s="21">
        <v>21.59</v>
      </c>
      <c r="Z436" s="10">
        <v>603.8302248</v>
      </c>
      <c r="AA436" s="10">
        <v>853.6837751999999</v>
      </c>
      <c r="AB436" s="21">
        <v>2</v>
      </c>
      <c r="AC436" s="21">
        <v>0</v>
      </c>
      <c r="AD436" s="153">
        <f>VLOOKUP(D436,'Dados Base'!$B:$K,9,FALSE)*31536000/VLOOKUP($F436,F:H,MATCH(H435,F435:AF435,0),FALSE)</f>
        <v>5862.2978132592852</v>
      </c>
      <c r="AE436" s="153">
        <f>VLOOKUP(D436,'Dados Base'!$B:$K,10,FALSE)*31536000/VLOOKUP($F436,F:H,MATCH(H435,F435:AF435,0),FALSE)</f>
        <v>766.23394654633819</v>
      </c>
      <c r="AF436" s="21"/>
      <c r="AG436" s="21"/>
      <c r="AH436" s="21"/>
      <c r="AI436" s="21"/>
      <c r="AJ436" s="21"/>
      <c r="AK436" s="72">
        <f>(SUMIFS('Banco de Indicadores Mun. (2)'!I:I,'Banco de Indicadores Mun. (2)'!B:B,'Banco de Indicadores - Mun. (1)'!B436,'Banco de Indicadores Mun. (2)'!A:A,'Banco de Indicadores - Mun. (1)'!A436) / VLOOKUP(D436,'Dados Base'!$B:$K,8,FALSE)) * 100</f>
        <v>15.509796703296699</v>
      </c>
      <c r="AL436" s="72">
        <f>(SUMIFS('Banco de Indicadores Mun. (2)'!I:I,'Banco de Indicadores Mun. (2)'!B:B,'Banco de Indicadores - Mun. (1)'!B436,'Banco de Indicadores Mun. (2)'!A:A,'Banco de Indicadores - Mun. (1)'!A436) / VLOOKUP(D436,'Dados Base'!$B:$K,9,FALSE)) * 100</f>
        <v>5.8563962655601642</v>
      </c>
      <c r="AM436" s="72">
        <f>(SUMIFS('Banco de Indicadores Mun. (2)'!J:J,'Banco de Indicadores Mun. (2)'!B:B,'Banco de Indicadores - Mun. (1)'!B436,'Banco de Indicadores Mun. (2)'!A:A,'Banco de Indicadores - Mun. (1)'!A436) / VLOOKUP(D436,'Dados Base'!$B:$K,7,FALSE)) * 100</f>
        <v>22.334092436974785</v>
      </c>
      <c r="AN436" s="72">
        <f>(SUMIFS('Banco de Indicadores Mun. (2)'!K:K,'Banco de Indicadores Mun. (2)'!B:B,'Banco de Indicadores - Mun. (1)'!B436,'Banco de Indicadores Mun. (2)'!A:A,'Banco de Indicadores - Mun. (1)'!A436) / VLOOKUP(D436,'Dados Base'!$B:$K,10,FALSE)) * 100</f>
        <v>2.6194603174603168</v>
      </c>
      <c r="AO436" s="21">
        <v>0</v>
      </c>
      <c r="AP436" s="125">
        <v>0</v>
      </c>
      <c r="AQ436" s="143">
        <v>0</v>
      </c>
      <c r="AR436" s="21">
        <v>9.8000000000000007</v>
      </c>
      <c r="AS436" s="37">
        <v>49.32</v>
      </c>
      <c r="AT436" s="37">
        <v>49.32</v>
      </c>
      <c r="AU436" s="37">
        <v>41.428776999740656</v>
      </c>
      <c r="AV436" s="20">
        <v>5.4326719999999993</v>
      </c>
      <c r="AW436" s="21">
        <v>0</v>
      </c>
      <c r="AX436" s="21">
        <v>0</v>
      </c>
      <c r="AY436" s="21"/>
    </row>
    <row r="437" spans="1:51" ht="15" x14ac:dyDescent="0.25">
      <c r="A437" s="144">
        <v>2017</v>
      </c>
      <c r="B437" s="77" t="s">
        <v>437</v>
      </c>
      <c r="C437" s="78">
        <v>5</v>
      </c>
      <c r="D437" s="77">
        <v>3538709</v>
      </c>
      <c r="E437" s="78">
        <v>35387095</v>
      </c>
      <c r="F437" s="78" t="str">
        <f t="shared" si="13"/>
        <v>353870952017</v>
      </c>
      <c r="G437" s="79">
        <v>0.77958121263554947</v>
      </c>
      <c r="H437" s="80">
        <f t="shared" si="12"/>
        <v>382817</v>
      </c>
      <c r="I437" s="81">
        <v>375654</v>
      </c>
      <c r="J437" s="82">
        <v>7163</v>
      </c>
      <c r="K437" s="83">
        <f>(H437)/VLOOKUP(D437,'Dados Base'!$B:$K,6,FALSE)</f>
        <v>279.52844448014253</v>
      </c>
      <c r="L437" s="84">
        <v>98.13</v>
      </c>
      <c r="M437" s="85" t="s">
        <v>702</v>
      </c>
      <c r="N437" s="86">
        <v>0.78500000000000003</v>
      </c>
      <c r="O437" s="87" t="s">
        <v>691</v>
      </c>
      <c r="P437" s="87" t="s">
        <v>691</v>
      </c>
      <c r="Q437" s="87" t="s">
        <v>691</v>
      </c>
      <c r="R437" s="87" t="s">
        <v>691</v>
      </c>
      <c r="S437" s="87" t="s">
        <v>691</v>
      </c>
      <c r="T437" s="87" t="s">
        <v>691</v>
      </c>
      <c r="U437" s="87" t="s">
        <v>691</v>
      </c>
      <c r="V437" s="87" t="s">
        <v>691</v>
      </c>
      <c r="W437" s="87" t="s">
        <v>691</v>
      </c>
      <c r="X437" s="21"/>
      <c r="Y437" s="21">
        <v>349.9</v>
      </c>
      <c r="Z437" s="10">
        <v>19390.72176</v>
      </c>
      <c r="AA437" s="10">
        <v>1603.99224</v>
      </c>
      <c r="AB437" s="21">
        <v>50</v>
      </c>
      <c r="AC437" s="21">
        <v>0</v>
      </c>
      <c r="AD437" s="153">
        <f>VLOOKUP(D437,'Dados Base'!$B:$K,9,FALSE)*31536000/VLOOKUP($F437,F:H,MATCH(H436,F436:AF436,0),FALSE)</f>
        <v>1307.3513454209192</v>
      </c>
      <c r="AE437" s="153">
        <f>VLOOKUP(D437,'Dados Base'!$B:$K,10,FALSE)*31536000/VLOOKUP($F437,F:H,MATCH(H436,F436:AF436,0),FALSE)</f>
        <v>177.93817933895306</v>
      </c>
      <c r="AF437" s="21"/>
      <c r="AG437" s="21"/>
      <c r="AH437" s="21"/>
      <c r="AI437" s="21"/>
      <c r="AJ437" s="21"/>
      <c r="AK437" s="72">
        <f>(SUMIFS('Banco de Indicadores Mun. (2)'!I:I,'Banco de Indicadores Mun. (2)'!B:B,'Banco de Indicadores - Mun. (1)'!B437,'Banco de Indicadores Mun. (2)'!A:A,'Banco de Indicadores - Mun. (1)'!A437) / VLOOKUP(D437,'Dados Base'!$B:$K,8,FALSE)) * 100</f>
        <v>69.764173109243714</v>
      </c>
      <c r="AL437" s="72">
        <f>(SUMIFS('Banco de Indicadores Mun. (2)'!I:I,'Banco de Indicadores Mun. (2)'!B:B,'Banco de Indicadores - Mun. (1)'!B437,'Banco de Indicadores Mun. (2)'!A:A,'Banco de Indicadores - Mun. (1)'!A437) / VLOOKUP(D437,'Dados Base'!$B:$K,9,FALSE)) * 100</f>
        <v>26.156069943289229</v>
      </c>
      <c r="AM437" s="72">
        <f>(SUMIFS('Banco de Indicadores Mun. (2)'!J:J,'Banco de Indicadores Mun. (2)'!B:B,'Banco de Indicadores - Mun. (1)'!B437,'Banco de Indicadores Mun. (2)'!A:A,'Banco de Indicadores - Mun. (1)'!A437) / VLOOKUP(D437,'Dados Base'!$B:$K,7,FALSE)) * 100</f>
        <v>105.10206068601585</v>
      </c>
      <c r="AN437" s="72">
        <f>(SUMIFS('Banco de Indicadores Mun. (2)'!K:K,'Banco de Indicadores Mun. (2)'!B:B,'Banco de Indicadores - Mun. (1)'!B437,'Banco de Indicadores Mun. (2)'!A:A,'Banco de Indicadores - Mun. (1)'!A437) / VLOOKUP(D437,'Dados Base'!$B:$K,10,FALSE)) * 100</f>
        <v>7.7592685185185042</v>
      </c>
      <c r="AO437" s="21">
        <v>0</v>
      </c>
      <c r="AP437" s="125">
        <v>0</v>
      </c>
      <c r="AQ437" s="143">
        <v>0</v>
      </c>
      <c r="AR437" s="21">
        <v>9.5</v>
      </c>
      <c r="AS437" s="37">
        <v>100</v>
      </c>
      <c r="AT437" s="37">
        <v>100</v>
      </c>
      <c r="AU437" s="37">
        <v>92.360018621830235</v>
      </c>
      <c r="AV437" s="20">
        <v>10</v>
      </c>
      <c r="AW437" s="21">
        <v>12</v>
      </c>
      <c r="AX437" s="21">
        <v>0</v>
      </c>
      <c r="AY437" s="21"/>
    </row>
    <row r="438" spans="1:51" ht="15" x14ac:dyDescent="0.25">
      <c r="A438" s="144">
        <v>2017</v>
      </c>
      <c r="B438" s="77" t="s">
        <v>438</v>
      </c>
      <c r="C438" s="78">
        <v>14</v>
      </c>
      <c r="D438" s="77">
        <v>3538808</v>
      </c>
      <c r="E438" s="78">
        <v>353880814</v>
      </c>
      <c r="F438" s="78" t="str">
        <f t="shared" si="13"/>
        <v>3538808142017</v>
      </c>
      <c r="G438" s="79">
        <v>1.8570530355899173E-2</v>
      </c>
      <c r="H438" s="80">
        <f t="shared" si="12"/>
        <v>28569</v>
      </c>
      <c r="I438" s="81">
        <v>26147</v>
      </c>
      <c r="J438" s="82">
        <v>2422</v>
      </c>
      <c r="K438" s="83">
        <f>(H438)/VLOOKUP(D438,'Dados Base'!$B:$K,6,FALSE)</f>
        <v>56.546523365595867</v>
      </c>
      <c r="L438" s="84">
        <v>91.52</v>
      </c>
      <c r="M438" s="85" t="s">
        <v>702</v>
      </c>
      <c r="N438" s="86">
        <v>0.75800000000000001</v>
      </c>
      <c r="O438" s="87" t="s">
        <v>691</v>
      </c>
      <c r="P438" s="87" t="s">
        <v>691</v>
      </c>
      <c r="Q438" s="87" t="s">
        <v>691</v>
      </c>
      <c r="R438" s="87" t="s">
        <v>691</v>
      </c>
      <c r="S438" s="87" t="s">
        <v>691</v>
      </c>
      <c r="T438" s="87" t="s">
        <v>691</v>
      </c>
      <c r="U438" s="87" t="s">
        <v>691</v>
      </c>
      <c r="V438" s="87" t="s">
        <v>691</v>
      </c>
      <c r="W438" s="87" t="s">
        <v>691</v>
      </c>
      <c r="X438" s="21"/>
      <c r="Y438" s="21">
        <v>21.43</v>
      </c>
      <c r="Z438" s="10">
        <v>1091.0510864999999</v>
      </c>
      <c r="AA438" s="10">
        <v>355.39291350000002</v>
      </c>
      <c r="AB438" s="21">
        <v>2</v>
      </c>
      <c r="AC438" s="21">
        <v>0</v>
      </c>
      <c r="AD438" s="153">
        <f>VLOOKUP(D438,'Dados Base'!$B:$K,9,FALSE)*31536000/VLOOKUP($F438,F:H,MATCH(H437,F437:AF437,0),FALSE)</f>
        <v>6236.7741258006927</v>
      </c>
      <c r="AE438" s="153">
        <f>VLOOKUP(D438,'Dados Base'!$B:$K,10,FALSE)*31536000/VLOOKUP($F438,F:H,MATCH(H437,F437:AF437,0),FALSE)</f>
        <v>761.6591410269873</v>
      </c>
      <c r="AF438" s="21"/>
      <c r="AG438" s="21"/>
      <c r="AH438" s="21"/>
      <c r="AI438" s="21"/>
      <c r="AJ438" s="21"/>
      <c r="AK438" s="72">
        <f>(SUMIFS('Banco de Indicadores Mun. (2)'!I:I,'Banco de Indicadores Mun. (2)'!B:B,'Banco de Indicadores - Mun. (1)'!B438,'Banco de Indicadores Mun. (2)'!A:A,'Banco de Indicadores - Mun. (1)'!A438) / VLOOKUP(D438,'Dados Base'!$B:$K,8,FALSE)) * 100</f>
        <v>4.060011811023621</v>
      </c>
      <c r="AL438" s="72">
        <f>(SUMIFS('Banco de Indicadores Mun. (2)'!I:I,'Banco de Indicadores Mun. (2)'!B:B,'Banco de Indicadores - Mun. (1)'!B438,'Banco de Indicadores Mun. (2)'!A:A,'Banco de Indicadores - Mun. (1)'!A438) / VLOOKUP(D438,'Dados Base'!$B:$K,9,FALSE)) * 100</f>
        <v>1.8252088495575216</v>
      </c>
      <c r="AM438" s="72">
        <f>(SUMIFS('Banco de Indicadores Mun. (2)'!J:J,'Banco de Indicadores Mun. (2)'!B:B,'Banco de Indicadores - Mun. (1)'!B438,'Banco de Indicadores Mun. (2)'!A:A,'Banco de Indicadores - Mun. (1)'!A438) / VLOOKUP(D438,'Dados Base'!$B:$K,7,FALSE)) * 100</f>
        <v>5.3885189189189173</v>
      </c>
      <c r="AN438" s="72">
        <f>(SUMIFS('Banco de Indicadores Mun. (2)'!K:K,'Banco de Indicadores Mun. (2)'!B:B,'Banco de Indicadores - Mun. (1)'!B438,'Banco de Indicadores Mun. (2)'!A:A,'Banco de Indicadores - Mun. (1)'!A438) / VLOOKUP(D438,'Dados Base'!$B:$K,10,FALSE)) * 100</f>
        <v>0.49807246376811604</v>
      </c>
      <c r="AO438" s="21">
        <v>0</v>
      </c>
      <c r="AP438" s="125">
        <v>0</v>
      </c>
      <c r="AQ438" s="143">
        <v>0</v>
      </c>
      <c r="AR438" s="21">
        <v>9.1</v>
      </c>
      <c r="AS438" s="37">
        <v>99.25</v>
      </c>
      <c r="AT438" s="37">
        <v>94.287500000000023</v>
      </c>
      <c r="AU438" s="37">
        <v>75.429887814529977</v>
      </c>
      <c r="AV438" s="20">
        <v>8.1167000000000016</v>
      </c>
      <c r="AW438" s="21">
        <v>0</v>
      </c>
      <c r="AX438" s="21">
        <v>0</v>
      </c>
      <c r="AY438" s="21"/>
    </row>
    <row r="439" spans="1:51" ht="15" x14ac:dyDescent="0.25">
      <c r="A439" s="144">
        <v>2017</v>
      </c>
      <c r="B439" s="77" t="s">
        <v>439</v>
      </c>
      <c r="C439" s="78">
        <v>16</v>
      </c>
      <c r="D439" s="77">
        <v>3538907</v>
      </c>
      <c r="E439" s="78">
        <v>353890716</v>
      </c>
      <c r="F439" s="78" t="str">
        <f t="shared" si="13"/>
        <v>3538907162017</v>
      </c>
      <c r="G439" s="79">
        <v>0.52958463119299193</v>
      </c>
      <c r="H439" s="80">
        <f t="shared" si="12"/>
        <v>23169</v>
      </c>
      <c r="I439" s="81">
        <v>18965</v>
      </c>
      <c r="J439" s="82">
        <v>4204</v>
      </c>
      <c r="K439" s="83">
        <f>(H439)/VLOOKUP(D439,'Dados Base'!$B:$K,6,FALSE)</f>
        <v>28.274532296840487</v>
      </c>
      <c r="L439" s="84">
        <v>81.86</v>
      </c>
      <c r="M439" s="85" t="s">
        <v>702</v>
      </c>
      <c r="N439" s="86">
        <v>0.749</v>
      </c>
      <c r="O439" s="87" t="s">
        <v>691</v>
      </c>
      <c r="P439" s="87" t="s">
        <v>691</v>
      </c>
      <c r="Q439" s="87" t="s">
        <v>691</v>
      </c>
      <c r="R439" s="87" t="s">
        <v>691</v>
      </c>
      <c r="S439" s="87" t="s">
        <v>691</v>
      </c>
      <c r="T439" s="87" t="s">
        <v>691</v>
      </c>
      <c r="U439" s="87" t="s">
        <v>691</v>
      </c>
      <c r="V439" s="87" t="s">
        <v>691</v>
      </c>
      <c r="W439" s="87" t="s">
        <v>691</v>
      </c>
      <c r="X439" s="21"/>
      <c r="Y439" s="21">
        <v>14.25</v>
      </c>
      <c r="Z439" s="10">
        <v>0</v>
      </c>
      <c r="AA439" s="10">
        <v>1098.9000000000001</v>
      </c>
      <c r="AB439" s="21">
        <v>1</v>
      </c>
      <c r="AC439" s="21">
        <v>0</v>
      </c>
      <c r="AD439" s="153">
        <f>VLOOKUP(D439,'Dados Base'!$B:$K,9,FALSE)*31536000/VLOOKUP($F439,F:H,MATCH(H438,F438:AF438,0),FALSE)</f>
        <v>8289.2761880098406</v>
      </c>
      <c r="AE439" s="153">
        <f>VLOOKUP(D439,'Dados Base'!$B:$K,10,FALSE)*31536000/VLOOKUP($F439,F:H,MATCH(H438,F438:AF438,0),FALSE)</f>
        <v>843.90003884500823</v>
      </c>
      <c r="AF439" s="21"/>
      <c r="AG439" s="21"/>
      <c r="AH439" s="21"/>
      <c r="AI439" s="21"/>
      <c r="AJ439" s="21"/>
      <c r="AK439" s="72">
        <f>(SUMIFS('Banco de Indicadores Mun. (2)'!I:I,'Banco de Indicadores Mun. (2)'!B:B,'Banco de Indicadores - Mun. (1)'!B439,'Banco de Indicadores Mun. (2)'!A:A,'Banco de Indicadores - Mun. (1)'!A439) / VLOOKUP(D439,'Dados Base'!$B:$K,8,FALSE)) * 100</f>
        <v>10.956199203187252</v>
      </c>
      <c r="AL439" s="72">
        <f>(SUMIFS('Banco de Indicadores Mun. (2)'!I:I,'Banco de Indicadores Mun. (2)'!B:B,'Banco de Indicadores - Mun. (1)'!B439,'Banco de Indicadores Mun. (2)'!A:A,'Banco de Indicadores - Mun. (1)'!A439) / VLOOKUP(D439,'Dados Base'!$B:$K,9,FALSE)) * 100</f>
        <v>4.5156091954022992</v>
      </c>
      <c r="AM439" s="72">
        <f>(SUMIFS('Banco de Indicadores Mun. (2)'!J:J,'Banco de Indicadores Mun. (2)'!B:B,'Banco de Indicadores - Mun. (1)'!B439,'Banco de Indicadores Mun. (2)'!A:A,'Banco de Indicadores - Mun. (1)'!A439) / VLOOKUP(D439,'Dados Base'!$B:$K,7,FALSE)) * 100</f>
        <v>13.739984126984128</v>
      </c>
      <c r="AN439" s="72">
        <f>(SUMIFS('Banco de Indicadores Mun. (2)'!K:K,'Banco de Indicadores Mun. (2)'!B:B,'Banco de Indicadores - Mun. (1)'!B439,'Banco de Indicadores Mun. (2)'!A:A,'Banco de Indicadores - Mun. (1)'!A439) / VLOOKUP(D439,'Dados Base'!$B:$K,10,FALSE)) * 100</f>
        <v>2.4701451612903229</v>
      </c>
      <c r="AO439" s="21">
        <v>0</v>
      </c>
      <c r="AP439" s="125">
        <v>0</v>
      </c>
      <c r="AQ439" s="143">
        <v>0</v>
      </c>
      <c r="AR439" s="21">
        <v>5.9</v>
      </c>
      <c r="AS439" s="37">
        <v>97</v>
      </c>
      <c r="AT439" s="37">
        <v>0</v>
      </c>
      <c r="AU439" s="37">
        <v>0</v>
      </c>
      <c r="AV439" s="20">
        <v>1.7550000000000001</v>
      </c>
      <c r="AW439" s="21">
        <v>0</v>
      </c>
      <c r="AX439" s="21">
        <v>0</v>
      </c>
      <c r="AY439" s="21"/>
    </row>
    <row r="440" spans="1:51" ht="15" x14ac:dyDescent="0.25">
      <c r="A440" s="144">
        <v>2017</v>
      </c>
      <c r="B440" s="77" t="s">
        <v>440</v>
      </c>
      <c r="C440" s="78">
        <v>15</v>
      </c>
      <c r="D440" s="77">
        <v>3539004</v>
      </c>
      <c r="E440" s="78">
        <v>353900415</v>
      </c>
      <c r="F440" s="78" t="str">
        <f t="shared" si="13"/>
        <v>3539004152017</v>
      </c>
      <c r="G440" s="79">
        <v>0.30097863056939289</v>
      </c>
      <c r="H440" s="80">
        <f t="shared" si="12"/>
        <v>10775</v>
      </c>
      <c r="I440" s="81">
        <v>9843</v>
      </c>
      <c r="J440" s="82">
        <v>932</v>
      </c>
      <c r="K440" s="83">
        <f>(H440)/VLOOKUP(D440,'Dados Base'!$B:$K,6,FALSE)</f>
        <v>49.932805041938927</v>
      </c>
      <c r="L440" s="84">
        <v>91.35</v>
      </c>
      <c r="M440" s="85" t="s">
        <v>702</v>
      </c>
      <c r="N440" s="86">
        <v>0.75600000000000001</v>
      </c>
      <c r="O440" s="87" t="s">
        <v>691</v>
      </c>
      <c r="P440" s="87" t="s">
        <v>691</v>
      </c>
      <c r="Q440" s="87" t="s">
        <v>691</v>
      </c>
      <c r="R440" s="87" t="s">
        <v>691</v>
      </c>
      <c r="S440" s="87" t="s">
        <v>691</v>
      </c>
      <c r="T440" s="87" t="s">
        <v>691</v>
      </c>
      <c r="U440" s="87" t="s">
        <v>691</v>
      </c>
      <c r="V440" s="87" t="s">
        <v>691</v>
      </c>
      <c r="W440" s="87" t="s">
        <v>691</v>
      </c>
      <c r="X440" s="21"/>
      <c r="Y440" s="21">
        <v>7.11</v>
      </c>
      <c r="Z440" s="10">
        <v>433.25495999999998</v>
      </c>
      <c r="AA440" s="10">
        <v>115.16904000000001</v>
      </c>
      <c r="AB440" s="21">
        <v>2</v>
      </c>
      <c r="AC440" s="21">
        <v>0</v>
      </c>
      <c r="AD440" s="153">
        <f>VLOOKUP(D440,'Dados Base'!$B:$K,9,FALSE)*31536000/VLOOKUP($F440,F:H,MATCH(H439,F439:AF439,0),FALSE)</f>
        <v>4770.6431554524361</v>
      </c>
      <c r="AE440" s="153">
        <f>VLOOKUP(D440,'Dados Base'!$B:$K,10,FALSE)*31536000/VLOOKUP($F440,F:H,MATCH(H439,F439:AF439,0),FALSE)</f>
        <v>526.81948955916494</v>
      </c>
      <c r="AF440" s="21"/>
      <c r="AG440" s="21"/>
      <c r="AH440" s="21"/>
      <c r="AI440" s="21"/>
      <c r="AJ440" s="21"/>
      <c r="AK440" s="72">
        <f>(SUMIFS('Banco de Indicadores Mun. (2)'!I:I,'Banco de Indicadores Mun. (2)'!B:B,'Banco de Indicadores - Mun. (1)'!B440,'Banco de Indicadores Mun. (2)'!A:A,'Banco de Indicadores - Mun. (1)'!A440) / VLOOKUP(D440,'Dados Base'!$B:$K,8,FALSE)) * 100</f>
        <v>132.27713207547168</v>
      </c>
      <c r="AL440" s="72">
        <f>(SUMIFS('Banco de Indicadores Mun. (2)'!I:I,'Banco de Indicadores Mun. (2)'!B:B,'Banco de Indicadores - Mun. (1)'!B440,'Banco de Indicadores Mun. (2)'!A:A,'Banco de Indicadores - Mun. (1)'!A440) / VLOOKUP(D440,'Dados Base'!$B:$K,9,FALSE)) * 100</f>
        <v>43.01035582822086</v>
      </c>
      <c r="AM440" s="72">
        <f>(SUMIFS('Banco de Indicadores Mun. (2)'!J:J,'Banco de Indicadores Mun. (2)'!B:B,'Banco de Indicadores - Mun. (1)'!B440,'Banco de Indicadores Mun. (2)'!A:A,'Banco de Indicadores - Mun. (1)'!A440) / VLOOKUP(D440,'Dados Base'!$B:$K,7,FALSE)) * 100</f>
        <v>89.949942857142872</v>
      </c>
      <c r="AN440" s="72">
        <f>(SUMIFS('Banco de Indicadores Mun. (2)'!K:K,'Banco de Indicadores Mun. (2)'!B:B,'Banco de Indicadores - Mun. (1)'!B440,'Banco de Indicadores Mun. (2)'!A:A,'Banco de Indicadores - Mun. (1)'!A440) / VLOOKUP(D440,'Dados Base'!$B:$K,10,FALSE)) * 100</f>
        <v>214.5799999999999</v>
      </c>
      <c r="AO440" s="21">
        <v>0</v>
      </c>
      <c r="AP440" s="125">
        <v>0</v>
      </c>
      <c r="AQ440" s="143">
        <v>0</v>
      </c>
      <c r="AR440" s="21">
        <v>7.7</v>
      </c>
      <c r="AS440" s="37">
        <v>100</v>
      </c>
      <c r="AT440" s="37">
        <v>100</v>
      </c>
      <c r="AU440" s="37">
        <v>79</v>
      </c>
      <c r="AV440" s="20">
        <v>8.634999999999998</v>
      </c>
      <c r="AW440" s="21">
        <v>0</v>
      </c>
      <c r="AX440" s="21">
        <v>0</v>
      </c>
      <c r="AY440" s="21"/>
    </row>
    <row r="441" spans="1:51" ht="15" x14ac:dyDescent="0.25">
      <c r="A441" s="144">
        <v>2017</v>
      </c>
      <c r="B441" s="77" t="s">
        <v>441</v>
      </c>
      <c r="C441" s="78">
        <v>6</v>
      </c>
      <c r="D441" s="77">
        <v>3539103</v>
      </c>
      <c r="E441" s="78">
        <v>35391036</v>
      </c>
      <c r="F441" s="78" t="str">
        <f t="shared" si="13"/>
        <v>353910362017</v>
      </c>
      <c r="G441" s="79">
        <v>1.9096316552799752</v>
      </c>
      <c r="H441" s="80">
        <f t="shared" si="12"/>
        <v>17865</v>
      </c>
      <c r="I441" s="81">
        <v>17865</v>
      </c>
      <c r="J441" s="82">
        <v>0</v>
      </c>
      <c r="K441" s="83">
        <f>(H441)/VLOOKUP(D441,'Dados Base'!$B:$K,6,FALSE)</f>
        <v>165.01939774616662</v>
      </c>
      <c r="L441" s="84">
        <v>100</v>
      </c>
      <c r="M441" s="85" t="s">
        <v>702</v>
      </c>
      <c r="N441" s="86">
        <v>0.72699999999999998</v>
      </c>
      <c r="O441" s="87" t="s">
        <v>691</v>
      </c>
      <c r="P441" s="87" t="s">
        <v>691</v>
      </c>
      <c r="Q441" s="87" t="s">
        <v>691</v>
      </c>
      <c r="R441" s="87" t="s">
        <v>691</v>
      </c>
      <c r="S441" s="87" t="s">
        <v>691</v>
      </c>
      <c r="T441" s="87" t="s">
        <v>691</v>
      </c>
      <c r="U441" s="87" t="s">
        <v>691</v>
      </c>
      <c r="V441" s="87" t="s">
        <v>691</v>
      </c>
      <c r="W441" s="87" t="s">
        <v>691</v>
      </c>
      <c r="X441" s="21"/>
      <c r="Y441" s="21">
        <v>12.72</v>
      </c>
      <c r="Z441" s="10">
        <v>216.38923048799995</v>
      </c>
      <c r="AA441" s="10">
        <v>765.00676951200001</v>
      </c>
      <c r="AB441" s="21">
        <v>1</v>
      </c>
      <c r="AC441" s="21">
        <v>0</v>
      </c>
      <c r="AD441" s="153">
        <f>VLOOKUP(D441,'Dados Base'!$B:$K,9,FALSE)*31536000/VLOOKUP($F441,F:H,MATCH(H440,F440:AF440,0),FALSE)</f>
        <v>2506.6397984886648</v>
      </c>
      <c r="AE441" s="153">
        <f>VLOOKUP(D441,'Dados Base'!$B:$K,10,FALSE)*31536000/VLOOKUP($F441,F:H,MATCH(H440,F440:AF440,0),FALSE)</f>
        <v>370.70025188916884</v>
      </c>
      <c r="AF441" s="21"/>
      <c r="AG441" s="21"/>
      <c r="AH441" s="21"/>
      <c r="AI441" s="21"/>
      <c r="AJ441" s="21"/>
      <c r="AK441" s="72">
        <f>(SUMIFS('Banco de Indicadores Mun. (2)'!I:I,'Banco de Indicadores Mun. (2)'!B:B,'Banco de Indicadores - Mun. (1)'!B441,'Banco de Indicadores Mun. (2)'!A:A,'Banco de Indicadores - Mun. (1)'!A441) / VLOOKUP(D441,'Dados Base'!$B:$K,8,FALSE)) * 100</f>
        <v>20.44318518518519</v>
      </c>
      <c r="AL441" s="72">
        <f>(SUMIFS('Banco de Indicadores Mun. (2)'!I:I,'Banco de Indicadores Mun. (2)'!B:B,'Banco de Indicadores - Mun. (1)'!B441,'Banco de Indicadores Mun. (2)'!A:A,'Banco de Indicadores - Mun. (1)'!A441) / VLOOKUP(D441,'Dados Base'!$B:$K,9,FALSE)) * 100</f>
        <v>7.7741690140845083</v>
      </c>
      <c r="AM441" s="72">
        <f>(SUMIFS('Banco de Indicadores Mun. (2)'!J:J,'Banco de Indicadores Mun. (2)'!B:B,'Banco de Indicadores - Mun. (1)'!B441,'Banco de Indicadores Mun. (2)'!A:A,'Banco de Indicadores - Mun. (1)'!A441) / VLOOKUP(D441,'Dados Base'!$B:$K,7,FALSE)) * 100</f>
        <v>14.860333333333333</v>
      </c>
      <c r="AN441" s="72">
        <f>(SUMIFS('Banco de Indicadores Mun. (2)'!K:K,'Banco de Indicadores Mun. (2)'!B:B,'Banco de Indicadores - Mun. (1)'!B441,'Banco de Indicadores Mun. (2)'!A:A,'Banco de Indicadores - Mun. (1)'!A441) / VLOOKUP(D441,'Dados Base'!$B:$K,10,FALSE)) * 100</f>
        <v>29.216238095238094</v>
      </c>
      <c r="AO441" s="21">
        <v>0</v>
      </c>
      <c r="AP441" s="125">
        <v>0</v>
      </c>
      <c r="AQ441" s="143">
        <v>0</v>
      </c>
      <c r="AR441" s="21">
        <v>9</v>
      </c>
      <c r="AS441" s="37">
        <v>49.93</v>
      </c>
      <c r="AT441" s="37">
        <v>22.9678</v>
      </c>
      <c r="AU441" s="37">
        <v>22.04912496973698</v>
      </c>
      <c r="AV441" s="20">
        <v>2.87214072</v>
      </c>
      <c r="AW441" s="21">
        <v>0</v>
      </c>
      <c r="AX441" s="21">
        <v>0</v>
      </c>
      <c r="AY441" s="21"/>
    </row>
    <row r="442" spans="1:51" ht="15" x14ac:dyDescent="0.25">
      <c r="A442" s="144">
        <v>2017</v>
      </c>
      <c r="B442" s="77" t="s">
        <v>442</v>
      </c>
      <c r="C442" s="78">
        <v>22</v>
      </c>
      <c r="D442" s="77">
        <v>3539202</v>
      </c>
      <c r="E442" s="78">
        <v>353920222</v>
      </c>
      <c r="F442" s="78" t="str">
        <f t="shared" si="13"/>
        <v>3539202222017</v>
      </c>
      <c r="G442" s="79">
        <v>0.99865009379169756</v>
      </c>
      <c r="H442" s="80">
        <f t="shared" si="12"/>
        <v>26461</v>
      </c>
      <c r="I442" s="81">
        <v>25318</v>
      </c>
      <c r="J442" s="82">
        <v>1143</v>
      </c>
      <c r="K442" s="83">
        <f>(H442)/VLOOKUP(D442,'Dados Base'!$B:$K,6,FALSE)</f>
        <v>55.035357737104825</v>
      </c>
      <c r="L442" s="84">
        <v>95.68</v>
      </c>
      <c r="M442" s="85" t="s">
        <v>702</v>
      </c>
      <c r="N442" s="86">
        <v>0.77600000000000002</v>
      </c>
      <c r="O442" s="87" t="s">
        <v>691</v>
      </c>
      <c r="P442" s="87" t="s">
        <v>691</v>
      </c>
      <c r="Q442" s="87" t="s">
        <v>691</v>
      </c>
      <c r="R442" s="87" t="s">
        <v>691</v>
      </c>
      <c r="S442" s="87" t="s">
        <v>691</v>
      </c>
      <c r="T442" s="87" t="s">
        <v>691</v>
      </c>
      <c r="U442" s="87" t="s">
        <v>691</v>
      </c>
      <c r="V442" s="87" t="s">
        <v>691</v>
      </c>
      <c r="W442" s="87" t="s">
        <v>691</v>
      </c>
      <c r="X442" s="21"/>
      <c r="Y442" s="21">
        <v>20.54</v>
      </c>
      <c r="Z442" s="10">
        <v>1014.8001299999999</v>
      </c>
      <c r="AA442" s="10">
        <v>371.54186999999996</v>
      </c>
      <c r="AB442" s="21">
        <v>2</v>
      </c>
      <c r="AC442" s="21">
        <v>0</v>
      </c>
      <c r="AD442" s="153">
        <f>VLOOKUP(D442,'Dados Base'!$B:$K,9,FALSE)*31536000/VLOOKUP($F442,F:H,MATCH(H441,F441:AF441,0),FALSE)</f>
        <v>4314.2859302369525</v>
      </c>
      <c r="AE442" s="153">
        <f>VLOOKUP(D442,'Dados Base'!$B:$K,10,FALSE)*31536000/VLOOKUP($F442,F:H,MATCH(H441,F441:AF441,0),FALSE)</f>
        <v>595.89584671781108</v>
      </c>
      <c r="AF442" s="21"/>
      <c r="AG442" s="21"/>
      <c r="AH442" s="21"/>
      <c r="AI442" s="21"/>
      <c r="AJ442" s="21"/>
      <c r="AK442" s="72">
        <f>(SUMIFS('Banco de Indicadores Mun. (2)'!I:I,'Banco de Indicadores Mun. (2)'!B:B,'Banco de Indicadores - Mun. (1)'!B442,'Banco de Indicadores Mun. (2)'!A:A,'Banco de Indicadores - Mun. (1)'!A442) / VLOOKUP(D442,'Dados Base'!$B:$K,8,FALSE)) * 100</f>
        <v>4.8761141304347815</v>
      </c>
      <c r="AL442" s="72">
        <f>(SUMIFS('Banco de Indicadores Mun. (2)'!I:I,'Banco de Indicadores Mun. (2)'!B:B,'Banco de Indicadores - Mun. (1)'!B442,'Banco de Indicadores Mun. (2)'!A:A,'Banco de Indicadores - Mun. (1)'!A442) / VLOOKUP(D442,'Dados Base'!$B:$K,9,FALSE)) * 100</f>
        <v>2.4784668508287289</v>
      </c>
      <c r="AM442" s="72">
        <f>(SUMIFS('Banco de Indicadores Mun. (2)'!J:J,'Banco de Indicadores Mun. (2)'!B:B,'Banco de Indicadores - Mun. (1)'!B442,'Banco de Indicadores Mun. (2)'!A:A,'Banco de Indicadores - Mun. (1)'!A442) / VLOOKUP(D442,'Dados Base'!$B:$K,7,FALSE)) * 100</f>
        <v>0.1488805970149254</v>
      </c>
      <c r="AN442" s="72">
        <f>(SUMIFS('Banco de Indicadores Mun. (2)'!K:K,'Banco de Indicadores Mun. (2)'!B:B,'Banco de Indicadores - Mun. (1)'!B442,'Banco de Indicadores Mun. (2)'!A:A,'Banco de Indicadores - Mun. (1)'!A442) / VLOOKUP(D442,'Dados Base'!$B:$K,10,FALSE)) * 100</f>
        <v>17.545099999999998</v>
      </c>
      <c r="AO442" s="21">
        <v>0</v>
      </c>
      <c r="AP442" s="125">
        <v>0</v>
      </c>
      <c r="AQ442" s="143">
        <v>0</v>
      </c>
      <c r="AR442" s="21">
        <v>8.9</v>
      </c>
      <c r="AS442" s="37">
        <v>91.5</v>
      </c>
      <c r="AT442" s="37">
        <v>91.5</v>
      </c>
      <c r="AU442" s="37">
        <v>73.199840299146956</v>
      </c>
      <c r="AV442" s="20">
        <v>8.1304999999999996</v>
      </c>
      <c r="AW442" s="21">
        <v>0</v>
      </c>
      <c r="AX442" s="21">
        <v>0</v>
      </c>
      <c r="AY442" s="21"/>
    </row>
    <row r="443" spans="1:51" ht="15" x14ac:dyDescent="0.25">
      <c r="A443" s="144">
        <v>2017</v>
      </c>
      <c r="B443" s="77" t="s">
        <v>443</v>
      </c>
      <c r="C443" s="78">
        <v>9</v>
      </c>
      <c r="D443" s="77">
        <v>3539301</v>
      </c>
      <c r="E443" s="78">
        <v>35393019</v>
      </c>
      <c r="F443" s="78" t="str">
        <f t="shared" si="13"/>
        <v>353930192017</v>
      </c>
      <c r="G443" s="79">
        <v>0.59531136211659064</v>
      </c>
      <c r="H443" s="80">
        <f t="shared" si="12"/>
        <v>72691</v>
      </c>
      <c r="I443" s="81">
        <v>67695</v>
      </c>
      <c r="J443" s="82">
        <v>4996</v>
      </c>
      <c r="K443" s="83">
        <f>(H443)/VLOOKUP(D443,'Dados Base'!$B:$K,6,FALSE)</f>
        <v>99.995873111948711</v>
      </c>
      <c r="L443" s="84">
        <v>93.13</v>
      </c>
      <c r="M443" s="85" t="s">
        <v>702</v>
      </c>
      <c r="N443" s="86">
        <v>0.80100000000000005</v>
      </c>
      <c r="O443" s="87" t="s">
        <v>691</v>
      </c>
      <c r="P443" s="87" t="s">
        <v>691</v>
      </c>
      <c r="Q443" s="87" t="s">
        <v>691</v>
      </c>
      <c r="R443" s="87" t="s">
        <v>691</v>
      </c>
      <c r="S443" s="87" t="s">
        <v>691</v>
      </c>
      <c r="T443" s="87" t="s">
        <v>691</v>
      </c>
      <c r="U443" s="87" t="s">
        <v>691</v>
      </c>
      <c r="V443" s="87" t="s">
        <v>691</v>
      </c>
      <c r="W443" s="87" t="s">
        <v>691</v>
      </c>
      <c r="X443" s="21"/>
      <c r="Y443" s="21">
        <v>55.33</v>
      </c>
      <c r="Z443" s="10">
        <v>3283.7740200000003</v>
      </c>
      <c r="AA443" s="10">
        <v>450.75798000000003</v>
      </c>
      <c r="AB443" s="21">
        <v>12</v>
      </c>
      <c r="AC443" s="21">
        <v>0</v>
      </c>
      <c r="AD443" s="153">
        <f>VLOOKUP(D443,'Dados Base'!$B:$K,9,FALSE)*31536000/VLOOKUP($F443,F:H,MATCH(H442,F442:AF442,0),FALSE)</f>
        <v>4255.9348475051929</v>
      </c>
      <c r="AE443" s="153">
        <f>VLOOKUP(D443,'Dados Base'!$B:$K,10,FALSE)*31536000/VLOOKUP($F443,F:H,MATCH(H442,F442:AF442,0),FALSE)</f>
        <v>503.25019603527272</v>
      </c>
      <c r="AF443" s="21"/>
      <c r="AG443" s="21"/>
      <c r="AH443" s="21"/>
      <c r="AI443" s="21"/>
      <c r="AJ443" s="21"/>
      <c r="AK443" s="72">
        <f>(SUMIFS('Banco de Indicadores Mun. (2)'!I:I,'Banco de Indicadores Mun. (2)'!B:B,'Banco de Indicadores - Mun. (1)'!B443,'Banco de Indicadores Mun. (2)'!A:A,'Banco de Indicadores - Mun. (1)'!A443) / VLOOKUP(D443,'Dados Base'!$B:$K,8,FALSE)) * 100</f>
        <v>59.474115819209082</v>
      </c>
      <c r="AL443" s="72">
        <f>(SUMIFS('Banco de Indicadores Mun. (2)'!I:I,'Banco de Indicadores Mun. (2)'!B:B,'Banco de Indicadores - Mun. (1)'!B443,'Banco de Indicadores Mun. (2)'!A:A,'Banco de Indicadores - Mun. (1)'!A443) / VLOOKUP(D443,'Dados Base'!$B:$K,9,FALSE)) * 100</f>
        <v>21.461607543323154</v>
      </c>
      <c r="AM443" s="72">
        <f>(SUMIFS('Banco de Indicadores Mun. (2)'!J:J,'Banco de Indicadores Mun. (2)'!B:B,'Banco de Indicadores - Mun. (1)'!B443,'Banco de Indicadores Mun. (2)'!A:A,'Banco de Indicadores - Mun. (1)'!A443) / VLOOKUP(D443,'Dados Base'!$B:$K,7,FALSE)) * 100</f>
        <v>85.200260504201751</v>
      </c>
      <c r="AN443" s="72">
        <f>(SUMIFS('Banco de Indicadores Mun. (2)'!K:K,'Banco de Indicadores Mun. (2)'!B:B,'Banco de Indicadores - Mun. (1)'!B443,'Banco de Indicadores Mun. (2)'!A:A,'Banco de Indicadores - Mun. (1)'!A443) / VLOOKUP(D443,'Dados Base'!$B:$K,10,FALSE)) * 100</f>
        <v>6.6911637931034438</v>
      </c>
      <c r="AO443" s="21">
        <v>0</v>
      </c>
      <c r="AP443" s="125">
        <v>0</v>
      </c>
      <c r="AQ443" s="143">
        <v>0</v>
      </c>
      <c r="AR443" s="21">
        <v>8</v>
      </c>
      <c r="AS443" s="37">
        <v>100</v>
      </c>
      <c r="AT443" s="37">
        <v>100</v>
      </c>
      <c r="AU443" s="37">
        <v>87.930000867578585</v>
      </c>
      <c r="AV443" s="20">
        <v>10</v>
      </c>
      <c r="AW443" s="21">
        <v>0</v>
      </c>
      <c r="AX443" s="21">
        <v>0</v>
      </c>
      <c r="AY443" s="21"/>
    </row>
    <row r="444" spans="1:51" ht="15" x14ac:dyDescent="0.25">
      <c r="A444" s="144">
        <v>2017</v>
      </c>
      <c r="B444" s="77" t="s">
        <v>444</v>
      </c>
      <c r="C444" s="78">
        <v>16</v>
      </c>
      <c r="D444" s="77">
        <v>3539400</v>
      </c>
      <c r="E444" s="78">
        <v>353940016</v>
      </c>
      <c r="F444" s="78" t="str">
        <f t="shared" si="13"/>
        <v>3539400162017</v>
      </c>
      <c r="G444" s="79">
        <v>0.99183177901573938</v>
      </c>
      <c r="H444" s="80">
        <f t="shared" si="12"/>
        <v>12875</v>
      </c>
      <c r="I444" s="81">
        <v>11207</v>
      </c>
      <c r="J444" s="82">
        <v>1668</v>
      </c>
      <c r="K444" s="83">
        <f>(H444)/VLOOKUP(D444,'Dados Base'!$B:$K,6,FALSE)</f>
        <v>32.413584753656757</v>
      </c>
      <c r="L444" s="84">
        <v>87.04</v>
      </c>
      <c r="M444" s="85" t="s">
        <v>702</v>
      </c>
      <c r="N444" s="86">
        <v>0.77900000000000003</v>
      </c>
      <c r="O444" s="87" t="s">
        <v>691</v>
      </c>
      <c r="P444" s="87" t="s">
        <v>691</v>
      </c>
      <c r="Q444" s="87" t="s">
        <v>691</v>
      </c>
      <c r="R444" s="87" t="s">
        <v>691</v>
      </c>
      <c r="S444" s="87" t="s">
        <v>691</v>
      </c>
      <c r="T444" s="87" t="s">
        <v>691</v>
      </c>
      <c r="U444" s="87" t="s">
        <v>691</v>
      </c>
      <c r="V444" s="87" t="s">
        <v>691</v>
      </c>
      <c r="W444" s="87" t="s">
        <v>691</v>
      </c>
      <c r="X444" s="21"/>
      <c r="Y444" s="21">
        <v>8</v>
      </c>
      <c r="Z444" s="10">
        <v>489.99246299999999</v>
      </c>
      <c r="AA444" s="10">
        <v>127.49753700000004</v>
      </c>
      <c r="AB444" s="21">
        <v>0</v>
      </c>
      <c r="AC444" s="21">
        <v>0</v>
      </c>
      <c r="AD444" s="153">
        <f>VLOOKUP(D444,'Dados Base'!$B:$K,9,FALSE)*31536000/VLOOKUP($F444,F:H,MATCH(H443,F443:AF443,0),FALSE)</f>
        <v>7985.037669902913</v>
      </c>
      <c r="AE444" s="153">
        <f>VLOOKUP(D444,'Dados Base'!$B:$K,10,FALSE)*31536000/VLOOKUP($F444,F:H,MATCH(H443,F443:AF443,0),FALSE)</f>
        <v>808.30135922330112</v>
      </c>
      <c r="AF444" s="21"/>
      <c r="AG444" s="21"/>
      <c r="AH444" s="21"/>
      <c r="AI444" s="21"/>
      <c r="AJ444" s="21"/>
      <c r="AK444" s="72">
        <f>(SUMIFS('Banco de Indicadores Mun. (2)'!I:I,'Banco de Indicadores Mun. (2)'!B:B,'Banco de Indicadores - Mun. (1)'!B444,'Banco de Indicadores Mun. (2)'!A:A,'Banco de Indicadores - Mun. (1)'!A444) / VLOOKUP(D444,'Dados Base'!$B:$K,8,FALSE)) * 100</f>
        <v>5.3372980132450332</v>
      </c>
      <c r="AL444" s="72">
        <f>(SUMIFS('Banco de Indicadores Mun. (2)'!I:I,'Banco de Indicadores Mun. (2)'!B:B,'Banco de Indicadores - Mun. (1)'!B444,'Banco de Indicadores Mun. (2)'!A:A,'Banco de Indicadores - Mun. (1)'!A444) / VLOOKUP(D444,'Dados Base'!$B:$K,9,FALSE)) * 100</f>
        <v>2.4721840490797549</v>
      </c>
      <c r="AM444" s="72">
        <f>(SUMIFS('Banco de Indicadores Mun. (2)'!J:J,'Banco de Indicadores Mun. (2)'!B:B,'Banco de Indicadores - Mun. (1)'!B444,'Banco de Indicadores Mun. (2)'!A:A,'Banco de Indicadores - Mun. (1)'!A444) / VLOOKUP(D444,'Dados Base'!$B:$K,7,FALSE)) * 100</f>
        <v>4.1104152542372887</v>
      </c>
      <c r="AN444" s="72">
        <f>(SUMIFS('Banco de Indicadores Mun. (2)'!K:K,'Banco de Indicadores Mun. (2)'!B:B,'Banco de Indicadores - Mun. (1)'!B444,'Banco de Indicadores Mun. (2)'!A:A,'Banco de Indicadores - Mun. (1)'!A444) / VLOOKUP(D444,'Dados Base'!$B:$K,10,FALSE)) * 100</f>
        <v>9.7243333333333322</v>
      </c>
      <c r="AO444" s="21">
        <v>0</v>
      </c>
      <c r="AP444" s="125">
        <v>0</v>
      </c>
      <c r="AQ444" s="143">
        <v>0</v>
      </c>
      <c r="AR444" s="21">
        <v>9.1</v>
      </c>
      <c r="AS444" s="37">
        <v>92.27</v>
      </c>
      <c r="AT444" s="37">
        <v>92.27</v>
      </c>
      <c r="AU444" s="37">
        <v>79.352291211193702</v>
      </c>
      <c r="AV444" s="20">
        <v>8.3419430000000006</v>
      </c>
      <c r="AW444" s="21">
        <v>0</v>
      </c>
      <c r="AX444" s="21">
        <v>0</v>
      </c>
      <c r="AY444" s="21"/>
    </row>
    <row r="445" spans="1:51" ht="15" x14ac:dyDescent="0.25">
      <c r="A445" s="144">
        <v>2017</v>
      </c>
      <c r="B445" s="77" t="s">
        <v>445</v>
      </c>
      <c r="C445" s="78">
        <v>9</v>
      </c>
      <c r="D445" s="77">
        <v>3539509</v>
      </c>
      <c r="E445" s="78">
        <v>35395099</v>
      </c>
      <c r="F445" s="78" t="str">
        <f t="shared" si="13"/>
        <v>353950992017</v>
      </c>
      <c r="G445" s="79">
        <v>0.96109458948159254</v>
      </c>
      <c r="H445" s="80">
        <f t="shared" si="12"/>
        <v>37613</v>
      </c>
      <c r="I445" s="81">
        <v>36540</v>
      </c>
      <c r="J445" s="82">
        <v>1073</v>
      </c>
      <c r="K445" s="83">
        <f>(H445)/VLOOKUP(D445,'Dados Base'!$B:$K,6,FALSE)</f>
        <v>87.55761441407887</v>
      </c>
      <c r="L445" s="84">
        <v>97.15</v>
      </c>
      <c r="M445" s="85" t="s">
        <v>702</v>
      </c>
      <c r="N445" s="86">
        <v>0.72299999999999998</v>
      </c>
      <c r="O445" s="87" t="s">
        <v>691</v>
      </c>
      <c r="P445" s="87" t="s">
        <v>691</v>
      </c>
      <c r="Q445" s="87" t="s">
        <v>691</v>
      </c>
      <c r="R445" s="87" t="s">
        <v>691</v>
      </c>
      <c r="S445" s="87" t="s">
        <v>691</v>
      </c>
      <c r="T445" s="87" t="s">
        <v>691</v>
      </c>
      <c r="U445" s="87" t="s">
        <v>691</v>
      </c>
      <c r="V445" s="87" t="s">
        <v>691</v>
      </c>
      <c r="W445" s="87" t="s">
        <v>691</v>
      </c>
      <c r="X445" s="21"/>
      <c r="Y445" s="21">
        <v>29.91</v>
      </c>
      <c r="Z445" s="10">
        <v>134.58674879999967</v>
      </c>
      <c r="AA445" s="10">
        <v>1884.5812512000002</v>
      </c>
      <c r="AB445" s="21">
        <v>3</v>
      </c>
      <c r="AC445" s="21">
        <v>0</v>
      </c>
      <c r="AD445" s="153">
        <f>VLOOKUP(D445,'Dados Base'!$B:$K,9,FALSE)*31536000/VLOOKUP($F445,F:H,MATCH(H444,F444:AF444,0),FALSE)</f>
        <v>4594.6156913832983</v>
      </c>
      <c r="AE445" s="153">
        <f>VLOOKUP(D445,'Dados Base'!$B:$K,10,FALSE)*31536000/VLOOKUP($F445,F:H,MATCH(H444,F444:AF444,0),FALSE)</f>
        <v>553.36612341477667</v>
      </c>
      <c r="AF445" s="21"/>
      <c r="AG445" s="21"/>
      <c r="AH445" s="21"/>
      <c r="AI445" s="21"/>
      <c r="AJ445" s="21"/>
      <c r="AK445" s="72">
        <f>(SUMIFS('Banco de Indicadores Mun. (2)'!I:I,'Banco de Indicadores Mun. (2)'!B:B,'Banco de Indicadores - Mun. (1)'!B445,'Banco de Indicadores Mun. (2)'!A:A,'Banco de Indicadores - Mun. (1)'!A445) / VLOOKUP(D445,'Dados Base'!$B:$K,8,FALSE)) * 100</f>
        <v>42.505180904522618</v>
      </c>
      <c r="AL445" s="72">
        <f>(SUMIFS('Banco de Indicadores Mun. (2)'!I:I,'Banco de Indicadores Mun. (2)'!B:B,'Banco de Indicadores - Mun. (1)'!B445,'Banco de Indicadores Mun. (2)'!A:A,'Banco de Indicadores - Mun. (1)'!A445) / VLOOKUP(D445,'Dados Base'!$B:$K,9,FALSE)) * 100</f>
        <v>15.435275547445254</v>
      </c>
      <c r="AM445" s="72">
        <f>(SUMIFS('Banco de Indicadores Mun. (2)'!J:J,'Banco de Indicadores Mun. (2)'!B:B,'Banco de Indicadores - Mun. (1)'!B445,'Banco de Indicadores Mun. (2)'!A:A,'Banco de Indicadores - Mun. (1)'!A445) / VLOOKUP(D445,'Dados Base'!$B:$K,7,FALSE)) * 100</f>
        <v>39.431556390977441</v>
      </c>
      <c r="AN445" s="72">
        <f>(SUMIFS('Banco de Indicadores Mun. (2)'!K:K,'Banco de Indicadores Mun. (2)'!B:B,'Banco de Indicadores - Mun. (1)'!B445,'Banco de Indicadores Mun. (2)'!A:A,'Banco de Indicadores - Mun. (1)'!A445) / VLOOKUP(D445,'Dados Base'!$B:$K,10,FALSE)) * 100</f>
        <v>48.698999999999998</v>
      </c>
      <c r="AO445" s="21">
        <v>0</v>
      </c>
      <c r="AP445" s="125">
        <v>0</v>
      </c>
      <c r="AQ445" s="143">
        <v>0</v>
      </c>
      <c r="AR445" s="21">
        <v>9.8000000000000007</v>
      </c>
      <c r="AS445" s="37">
        <v>100</v>
      </c>
      <c r="AT445" s="37">
        <v>9.66</v>
      </c>
      <c r="AU445" s="37">
        <v>6.6654557124518448</v>
      </c>
      <c r="AV445" s="20">
        <v>2.3781509999999999</v>
      </c>
      <c r="AW445" s="21">
        <v>1</v>
      </c>
      <c r="AX445" s="21">
        <v>0</v>
      </c>
      <c r="AY445" s="21"/>
    </row>
    <row r="446" spans="1:51" ht="15" x14ac:dyDescent="0.25">
      <c r="A446" s="144">
        <v>2017</v>
      </c>
      <c r="B446" s="77" t="s">
        <v>446</v>
      </c>
      <c r="C446" s="78">
        <v>19</v>
      </c>
      <c r="D446" s="77">
        <v>3539608</v>
      </c>
      <c r="E446" s="78">
        <v>353960819</v>
      </c>
      <c r="F446" s="78" t="str">
        <f t="shared" si="13"/>
        <v>3539608192017</v>
      </c>
      <c r="G446" s="79">
        <v>1.7047062729264706</v>
      </c>
      <c r="H446" s="80">
        <f t="shared" si="12"/>
        <v>4964</v>
      </c>
      <c r="I446" s="81">
        <v>4352</v>
      </c>
      <c r="J446" s="82">
        <v>612</v>
      </c>
      <c r="K446" s="83">
        <f>(H446)/VLOOKUP(D446,'Dados Base'!$B:$K,6,FALSE)</f>
        <v>17.1444360019341</v>
      </c>
      <c r="L446" s="84">
        <v>87.67</v>
      </c>
      <c r="M446" s="85" t="s">
        <v>702</v>
      </c>
      <c r="N446" s="86">
        <v>0.71899999999999997</v>
      </c>
      <c r="O446" s="87" t="s">
        <v>691</v>
      </c>
      <c r="P446" s="87" t="s">
        <v>691</v>
      </c>
      <c r="Q446" s="87" t="s">
        <v>691</v>
      </c>
      <c r="R446" s="87" t="s">
        <v>691</v>
      </c>
      <c r="S446" s="87" t="s">
        <v>691</v>
      </c>
      <c r="T446" s="87" t="s">
        <v>691</v>
      </c>
      <c r="U446" s="87" t="s">
        <v>691</v>
      </c>
      <c r="V446" s="87" t="s">
        <v>691</v>
      </c>
      <c r="W446" s="87" t="s">
        <v>691</v>
      </c>
      <c r="X446" s="21"/>
      <c r="Y446" s="21">
        <v>2.99</v>
      </c>
      <c r="Z446" s="10">
        <v>178.98036480000002</v>
      </c>
      <c r="AA446" s="10">
        <v>51.923635199999985</v>
      </c>
      <c r="AB446" s="21">
        <v>0</v>
      </c>
      <c r="AC446" s="21">
        <v>0</v>
      </c>
      <c r="AD446" s="153">
        <f>VLOOKUP(D446,'Dados Base'!$B:$K,9,FALSE)*31536000/VLOOKUP($F446,F:H,MATCH(H445,F445:AF445,0),FALSE)</f>
        <v>13404.705882352941</v>
      </c>
      <c r="AE446" s="153">
        <f>VLOOKUP(D446,'Dados Base'!$B:$K,10,FALSE)*31536000/VLOOKUP($F446,F:H,MATCH(H445,F445:AF445,0),FALSE)</f>
        <v>1080.0000000000002</v>
      </c>
      <c r="AF446" s="21"/>
      <c r="AG446" s="21"/>
      <c r="AH446" s="21"/>
      <c r="AI446" s="21"/>
      <c r="AJ446" s="21"/>
      <c r="AK446" s="72">
        <f>(SUMIFS('Banco de Indicadores Mun. (2)'!I:I,'Banco de Indicadores Mun. (2)'!B:B,'Banco de Indicadores - Mun. (1)'!B446,'Banco de Indicadores Mun. (2)'!A:A,'Banco de Indicadores - Mun. (1)'!A446) / VLOOKUP(D446,'Dados Base'!$B:$K,8,FALSE)) * 100</f>
        <v>51.591492537313435</v>
      </c>
      <c r="AL446" s="72">
        <f>(SUMIFS('Banco de Indicadores Mun. (2)'!I:I,'Banco de Indicadores Mun. (2)'!B:B,'Banco de Indicadores - Mun. (1)'!B446,'Banco de Indicadores Mun. (2)'!A:A,'Banco de Indicadores - Mun. (1)'!A446) / VLOOKUP(D446,'Dados Base'!$B:$K,9,FALSE)) * 100</f>
        <v>16.382132701421799</v>
      </c>
      <c r="AM446" s="72">
        <f>(SUMIFS('Banco de Indicadores Mun. (2)'!J:J,'Banco de Indicadores Mun. (2)'!B:B,'Banco de Indicadores - Mun. (1)'!B446,'Banco de Indicadores Mun. (2)'!A:A,'Banco de Indicadores - Mun. (1)'!A446) / VLOOKUP(D446,'Dados Base'!$B:$K,7,FALSE)) * 100</f>
        <v>63.597239999999999</v>
      </c>
      <c r="AN446" s="72">
        <f>(SUMIFS('Banco de Indicadores Mun. (2)'!K:K,'Banco de Indicadores Mun. (2)'!B:B,'Banco de Indicadores - Mun. (1)'!B446,'Banco de Indicadores Mun. (2)'!A:A,'Banco de Indicadores - Mun. (1)'!A446) / VLOOKUP(D446,'Dados Base'!$B:$K,10,FALSE)) * 100</f>
        <v>16.280470588235293</v>
      </c>
      <c r="AO446" s="21">
        <v>0</v>
      </c>
      <c r="AP446" s="125">
        <v>0</v>
      </c>
      <c r="AQ446" s="143">
        <v>0</v>
      </c>
      <c r="AR446" s="21">
        <v>7.1</v>
      </c>
      <c r="AS446" s="37">
        <v>98.12</v>
      </c>
      <c r="AT446" s="37">
        <v>98.12</v>
      </c>
      <c r="AU446" s="37">
        <v>77.512890551917678</v>
      </c>
      <c r="AV446" s="20">
        <v>8.2102620000000002</v>
      </c>
      <c r="AW446" s="21">
        <v>0</v>
      </c>
      <c r="AX446" s="21">
        <v>0</v>
      </c>
      <c r="AY446" s="21"/>
    </row>
    <row r="447" spans="1:51" ht="15" x14ac:dyDescent="0.25">
      <c r="A447" s="144">
        <v>2017</v>
      </c>
      <c r="B447" s="77" t="s">
        <v>447</v>
      </c>
      <c r="C447" s="78">
        <v>17</v>
      </c>
      <c r="D447" s="77">
        <v>3539707</v>
      </c>
      <c r="E447" s="78">
        <v>353970717</v>
      </c>
      <c r="F447" s="78" t="str">
        <f t="shared" si="13"/>
        <v>3539707172017</v>
      </c>
      <c r="G447" s="79">
        <v>0.95499252952206959</v>
      </c>
      <c r="H447" s="80">
        <f t="shared" si="12"/>
        <v>3408</v>
      </c>
      <c r="I447" s="81">
        <v>2780</v>
      </c>
      <c r="J447" s="82">
        <v>628</v>
      </c>
      <c r="K447" s="83">
        <f>(H447)/VLOOKUP(D447,'Dados Base'!$B:$K,6,FALSE)</f>
        <v>10.395631882378062</v>
      </c>
      <c r="L447" s="84">
        <v>81.569999999999993</v>
      </c>
      <c r="M447" s="85" t="s">
        <v>702</v>
      </c>
      <c r="N447" s="86">
        <v>0.71899999999999997</v>
      </c>
      <c r="O447" s="87" t="s">
        <v>691</v>
      </c>
      <c r="P447" s="87" t="s">
        <v>691</v>
      </c>
      <c r="Q447" s="87" t="s">
        <v>691</v>
      </c>
      <c r="R447" s="87" t="s">
        <v>691</v>
      </c>
      <c r="S447" s="87" t="s">
        <v>691</v>
      </c>
      <c r="T447" s="87" t="s">
        <v>691</v>
      </c>
      <c r="U447" s="87" t="s">
        <v>691</v>
      </c>
      <c r="V447" s="87" t="s">
        <v>691</v>
      </c>
      <c r="W447" s="87" t="s">
        <v>691</v>
      </c>
      <c r="X447" s="21"/>
      <c r="Y447" s="21">
        <v>1.92</v>
      </c>
      <c r="Z447" s="10">
        <v>108.06109559999999</v>
      </c>
      <c r="AA447" s="10">
        <v>40.222904399999997</v>
      </c>
      <c r="AB447" s="21">
        <v>0</v>
      </c>
      <c r="AC447" s="21">
        <v>0</v>
      </c>
      <c r="AD447" s="153">
        <f>VLOOKUP(D447,'Dados Base'!$B:$K,9,FALSE)*31536000/VLOOKUP($F447,F:H,MATCH(H446,F446:AF446,0),FALSE)</f>
        <v>27853.098591549297</v>
      </c>
      <c r="AE447" s="153">
        <f>VLOOKUP(D447,'Dados Base'!$B:$K,10,FALSE)*31536000/VLOOKUP($F447,F:H,MATCH(H446,F446:AF446,0),FALSE)</f>
        <v>3053.6619718309867</v>
      </c>
      <c r="AF447" s="21"/>
      <c r="AG447" s="21"/>
      <c r="AH447" s="21"/>
      <c r="AI447" s="21"/>
      <c r="AJ447" s="21"/>
      <c r="AK447" s="72">
        <f>(SUMIFS('Banco de Indicadores Mun. (2)'!I:I,'Banco de Indicadores Mun. (2)'!B:B,'Banco de Indicadores - Mun. (1)'!B447,'Banco de Indicadores Mun. (2)'!A:A,'Banco de Indicadores - Mun. (1)'!A447) / VLOOKUP(D447,'Dados Base'!$B:$K,8,FALSE)) * 100</f>
        <v>11.980377358490566</v>
      </c>
      <c r="AL447" s="72">
        <f>(SUMIFS('Banco de Indicadores Mun. (2)'!I:I,'Banco de Indicadores Mun. (2)'!B:B,'Banco de Indicadores - Mun. (1)'!B447,'Banco de Indicadores Mun. (2)'!A:A,'Banco de Indicadores - Mun. (1)'!A447) / VLOOKUP(D447,'Dados Base'!$B:$K,9,FALSE)) * 100</f>
        <v>6.3285049833887053</v>
      </c>
      <c r="AM447" s="72">
        <f>(SUMIFS('Banco de Indicadores Mun. (2)'!J:J,'Banco de Indicadores Mun. (2)'!B:B,'Banco de Indicadores - Mun. (1)'!B447,'Banco de Indicadores Mun. (2)'!A:A,'Banco de Indicadores - Mun. (1)'!A447) / VLOOKUP(D447,'Dados Base'!$B:$K,7,FALSE)) * 100</f>
        <v>14.351365079365081</v>
      </c>
      <c r="AN447" s="72">
        <f>(SUMIFS('Banco de Indicadores Mun. (2)'!K:K,'Banco de Indicadores Mun. (2)'!B:B,'Banco de Indicadores - Mun. (1)'!B447,'Banco de Indicadores Mun. (2)'!A:A,'Banco de Indicadores - Mun. (1)'!A447) / VLOOKUP(D447,'Dados Base'!$B:$K,10,FALSE)) * 100</f>
        <v>2.9275151515151516</v>
      </c>
      <c r="AO447" s="21">
        <v>0</v>
      </c>
      <c r="AP447" s="125">
        <v>0</v>
      </c>
      <c r="AQ447" s="143">
        <v>0</v>
      </c>
      <c r="AR447" s="21">
        <v>8.9</v>
      </c>
      <c r="AS447" s="37">
        <v>91.09</v>
      </c>
      <c r="AT447" s="37">
        <v>91.089999999999989</v>
      </c>
      <c r="AU447" s="37">
        <v>72.874413692643842</v>
      </c>
      <c r="AV447" s="20">
        <v>8.1030299999999986</v>
      </c>
      <c r="AW447" s="21">
        <v>0</v>
      </c>
      <c r="AX447" s="21">
        <v>0</v>
      </c>
      <c r="AY447" s="21"/>
    </row>
    <row r="448" spans="1:51" ht="15" x14ac:dyDescent="0.25">
      <c r="A448" s="144">
        <v>2017</v>
      </c>
      <c r="B448" s="77" t="s">
        <v>448</v>
      </c>
      <c r="C448" s="78">
        <v>6</v>
      </c>
      <c r="D448" s="77">
        <v>3539806</v>
      </c>
      <c r="E448" s="78">
        <v>35398066</v>
      </c>
      <c r="F448" s="78" t="str">
        <f t="shared" si="13"/>
        <v>353980662017</v>
      </c>
      <c r="G448" s="79">
        <v>0.92578522820636611</v>
      </c>
      <c r="H448" s="80">
        <f t="shared" si="12"/>
        <v>112820</v>
      </c>
      <c r="I448" s="81">
        <v>111037</v>
      </c>
      <c r="J448" s="82">
        <v>1783</v>
      </c>
      <c r="K448" s="83">
        <f>(H448)/VLOOKUP(D448,'Dados Base'!$B:$K,6,FALSE)</f>
        <v>6566.938300349243</v>
      </c>
      <c r="L448" s="84">
        <v>98.42</v>
      </c>
      <c r="M448" s="85" t="s">
        <v>702</v>
      </c>
      <c r="N448" s="86">
        <v>0.77100000000000002</v>
      </c>
      <c r="O448" s="87" t="s">
        <v>691</v>
      </c>
      <c r="P448" s="87" t="s">
        <v>691</v>
      </c>
      <c r="Q448" s="87" t="s">
        <v>691</v>
      </c>
      <c r="R448" s="87" t="s">
        <v>691</v>
      </c>
      <c r="S448" s="87" t="s">
        <v>691</v>
      </c>
      <c r="T448" s="87" t="s">
        <v>691</v>
      </c>
      <c r="U448" s="87" t="s">
        <v>691</v>
      </c>
      <c r="V448" s="87" t="s">
        <v>691</v>
      </c>
      <c r="W448" s="87" t="s">
        <v>691</v>
      </c>
      <c r="X448" s="21"/>
      <c r="Y448" s="21">
        <v>102.3</v>
      </c>
      <c r="Z448" s="10">
        <v>4600.6635476699994</v>
      </c>
      <c r="AA448" s="10">
        <v>1537.1384523299998</v>
      </c>
      <c r="AB448" s="21">
        <v>7</v>
      </c>
      <c r="AC448" s="21">
        <v>0</v>
      </c>
      <c r="AD448" s="153">
        <f>VLOOKUP(D448,'Dados Base'!$B:$K,9,FALSE)*31536000/VLOOKUP($F448,F:H,MATCH(H447,F447:AF447,0),FALSE)</f>
        <v>72.676475802162742</v>
      </c>
      <c r="AE448" s="153">
        <f>VLOOKUP(D448,'Dados Base'!$B:$K,10,FALSE)*31536000/VLOOKUP($F448,F:H,MATCH(H447,F447:AF447,0),FALSE)</f>
        <v>11.180996277255808</v>
      </c>
      <c r="AF448" s="21"/>
      <c r="AG448" s="21"/>
      <c r="AH448" s="21"/>
      <c r="AI448" s="21"/>
      <c r="AJ448" s="21"/>
      <c r="AK448" s="72">
        <f>(SUMIFS('Banco de Indicadores Mun. (2)'!I:I,'Banco de Indicadores Mun. (2)'!B:B,'Banco de Indicadores - Mun. (1)'!B448,'Banco de Indicadores Mun. (2)'!A:A,'Banco de Indicadores - Mun. (1)'!A448) / VLOOKUP(D448,'Dados Base'!$B:$K,8,FALSE)) * 100</f>
        <v>102.09140000000001</v>
      </c>
      <c r="AL448" s="72">
        <f>(SUMIFS('Banco de Indicadores Mun. (2)'!I:I,'Banco de Indicadores Mun. (2)'!B:B,'Banco de Indicadores - Mun. (1)'!B448,'Banco de Indicadores Mun. (2)'!A:A,'Banco de Indicadores - Mun. (1)'!A448) / VLOOKUP(D448,'Dados Base'!$B:$K,9,FALSE)) * 100</f>
        <v>39.26592307692308</v>
      </c>
      <c r="AM448" s="72">
        <f>(SUMIFS('Banco de Indicadores Mun. (2)'!J:J,'Banco de Indicadores Mun. (2)'!B:B,'Banco de Indicadores - Mun. (1)'!B448,'Banco de Indicadores Mun. (2)'!A:A,'Banco de Indicadores - Mun. (1)'!A448) / VLOOKUP(D448,'Dados Base'!$B:$K,7,FALSE)) * 100</f>
        <v>25.094333333333335</v>
      </c>
      <c r="AN448" s="72">
        <f>(SUMIFS('Banco de Indicadores Mun. (2)'!K:K,'Banco de Indicadores Mun. (2)'!B:B,'Banco de Indicadores - Mun. (1)'!B448,'Banco de Indicadores Mun. (2)'!A:A,'Banco de Indicadores - Mun. (1)'!A448) / VLOOKUP(D448,'Dados Base'!$B:$K,10,FALSE)) * 100</f>
        <v>217.58699999999999</v>
      </c>
      <c r="AO448" s="21">
        <v>0</v>
      </c>
      <c r="AP448" s="125">
        <v>0</v>
      </c>
      <c r="AQ448" s="143">
        <v>0</v>
      </c>
      <c r="AR448" s="21">
        <v>9.8000000000000007</v>
      </c>
      <c r="AS448" s="37">
        <v>95.95</v>
      </c>
      <c r="AT448" s="37">
        <v>89.233500000000006</v>
      </c>
      <c r="AU448" s="37">
        <v>74.956206597573527</v>
      </c>
      <c r="AV448" s="20">
        <v>7.9063991000000007</v>
      </c>
      <c r="AW448" s="21">
        <v>1</v>
      </c>
      <c r="AX448" s="21">
        <v>0</v>
      </c>
      <c r="AY448" s="21"/>
    </row>
    <row r="449" spans="1:51" ht="15" x14ac:dyDescent="0.25">
      <c r="A449" s="144">
        <v>2017</v>
      </c>
      <c r="B449" s="77" t="s">
        <v>449</v>
      </c>
      <c r="C449" s="78">
        <v>19</v>
      </c>
      <c r="D449" s="77">
        <v>3539905</v>
      </c>
      <c r="E449" s="78">
        <v>353990519</v>
      </c>
      <c r="F449" s="78" t="str">
        <f t="shared" si="13"/>
        <v>3539905192017</v>
      </c>
      <c r="G449" s="79">
        <v>0.7842707581805497</v>
      </c>
      <c r="H449" s="80">
        <f t="shared" si="12"/>
        <v>5589</v>
      </c>
      <c r="I449" s="81">
        <v>4975</v>
      </c>
      <c r="J449" s="82">
        <v>614</v>
      </c>
      <c r="K449" s="83">
        <f>(H449)/VLOOKUP(D449,'Dados Base'!$B:$K,6,FALSE)</f>
        <v>41.470653706314458</v>
      </c>
      <c r="L449" s="84">
        <v>89.01</v>
      </c>
      <c r="M449" s="85" t="s">
        <v>702</v>
      </c>
      <c r="N449" s="86">
        <v>0.76600000000000001</v>
      </c>
      <c r="O449" s="87" t="s">
        <v>691</v>
      </c>
      <c r="P449" s="87" t="s">
        <v>691</v>
      </c>
      <c r="Q449" s="87" t="s">
        <v>691</v>
      </c>
      <c r="R449" s="87" t="s">
        <v>691</v>
      </c>
      <c r="S449" s="87" t="s">
        <v>691</v>
      </c>
      <c r="T449" s="87" t="s">
        <v>691</v>
      </c>
      <c r="U449" s="87" t="s">
        <v>691</v>
      </c>
      <c r="V449" s="87" t="s">
        <v>691</v>
      </c>
      <c r="W449" s="87" t="s">
        <v>691</v>
      </c>
      <c r="X449" s="21"/>
      <c r="Y449" s="21">
        <v>3.7</v>
      </c>
      <c r="Z449" s="10">
        <v>228.22559999999999</v>
      </c>
      <c r="AA449" s="10">
        <v>57.056399999999996</v>
      </c>
      <c r="AB449" s="21">
        <v>0</v>
      </c>
      <c r="AC449" s="21">
        <v>0</v>
      </c>
      <c r="AD449" s="153">
        <f>VLOOKUP(D449,'Dados Base'!$B:$K,9,FALSE)*31536000/VLOOKUP($F449,F:H,MATCH(H448,F448:AF448,0),FALSE)</f>
        <v>5642.5120772946857</v>
      </c>
      <c r="AE449" s="153">
        <f>VLOOKUP(D449,'Dados Base'!$B:$K,10,FALSE)*31536000/VLOOKUP($F449,F:H,MATCH(H448,F448:AF448,0),FALSE)</f>
        <v>507.82608695652175</v>
      </c>
      <c r="AF449" s="21"/>
      <c r="AG449" s="21"/>
      <c r="AH449" s="21"/>
      <c r="AI449" s="21"/>
      <c r="AJ449" s="21"/>
      <c r="AK449" s="72">
        <f>(SUMIFS('Banco de Indicadores Mun. (2)'!I:I,'Banco de Indicadores Mun. (2)'!B:B,'Banco de Indicadores - Mun. (1)'!B449,'Banco de Indicadores Mun. (2)'!A:A,'Banco de Indicadores - Mun. (1)'!A449) / VLOOKUP(D449,'Dados Base'!$B:$K,8,FALSE)) * 100</f>
        <v>6.6395624999999985</v>
      </c>
      <c r="AL449" s="72">
        <f>(SUMIFS('Banco de Indicadores Mun. (2)'!I:I,'Banco de Indicadores Mun. (2)'!B:B,'Banco de Indicadores - Mun. (1)'!B449,'Banco de Indicadores Mun. (2)'!A:A,'Banco de Indicadores - Mun. (1)'!A449) / VLOOKUP(D449,'Dados Base'!$B:$K,9,FALSE)) * 100</f>
        <v>2.1246599999999995</v>
      </c>
      <c r="AM449" s="72">
        <f>(SUMIFS('Banco de Indicadores Mun. (2)'!J:J,'Banco de Indicadores Mun. (2)'!B:B,'Banco de Indicadores - Mun. (1)'!B449,'Banco de Indicadores Mun. (2)'!A:A,'Banco de Indicadores - Mun. (1)'!A449) / VLOOKUP(D449,'Dados Base'!$B:$K,7,FALSE)) * 100</f>
        <v>1.8019130434782611</v>
      </c>
      <c r="AN449" s="72">
        <f>(SUMIFS('Banco de Indicadores Mun. (2)'!K:K,'Banco de Indicadores Mun. (2)'!B:B,'Banco de Indicadores - Mun. (1)'!B449,'Banco de Indicadores Mun. (2)'!A:A,'Banco de Indicadores - Mun. (1)'!A449) / VLOOKUP(D449,'Dados Base'!$B:$K,10,FALSE)) * 100</f>
        <v>19.002444444444439</v>
      </c>
      <c r="AO449" s="21">
        <v>0</v>
      </c>
      <c r="AP449" s="125">
        <v>0</v>
      </c>
      <c r="AQ449" s="143">
        <v>0</v>
      </c>
      <c r="AR449" s="21">
        <v>9.1</v>
      </c>
      <c r="AS449" s="37">
        <v>100</v>
      </c>
      <c r="AT449" s="37">
        <v>100</v>
      </c>
      <c r="AU449" s="37">
        <v>80</v>
      </c>
      <c r="AV449" s="20">
        <v>10</v>
      </c>
      <c r="AW449" s="21">
        <v>0</v>
      </c>
      <c r="AX449" s="21">
        <v>0</v>
      </c>
      <c r="AY449" s="21"/>
    </row>
    <row r="450" spans="1:51" ht="15" x14ac:dyDescent="0.25">
      <c r="A450" s="144">
        <v>2017</v>
      </c>
      <c r="B450" s="77" t="s">
        <v>450</v>
      </c>
      <c r="C450" s="78">
        <v>20</v>
      </c>
      <c r="D450" s="77">
        <v>3540002</v>
      </c>
      <c r="E450" s="78">
        <v>354000220</v>
      </c>
      <c r="F450" s="78" t="str">
        <f t="shared" si="13"/>
        <v>3540002202017</v>
      </c>
      <c r="G450" s="79">
        <v>0.71588185325490716</v>
      </c>
      <c r="H450" s="80">
        <f t="shared" ref="H450:H513" si="14">SUM(I450:J450)</f>
        <v>20901</v>
      </c>
      <c r="I450" s="81">
        <v>19557</v>
      </c>
      <c r="J450" s="82">
        <v>1344</v>
      </c>
      <c r="K450" s="83">
        <f>(H450)/VLOOKUP(D450,'Dados Base'!$B:$K,6,FALSE)</f>
        <v>26.577739347159881</v>
      </c>
      <c r="L450" s="84">
        <v>93.57</v>
      </c>
      <c r="M450" s="85" t="s">
        <v>702</v>
      </c>
      <c r="N450" s="86">
        <v>0.78600000000000003</v>
      </c>
      <c r="O450" s="87" t="s">
        <v>691</v>
      </c>
      <c r="P450" s="87" t="s">
        <v>691</v>
      </c>
      <c r="Q450" s="87" t="s">
        <v>691</v>
      </c>
      <c r="R450" s="87" t="s">
        <v>691</v>
      </c>
      <c r="S450" s="87" t="s">
        <v>691</v>
      </c>
      <c r="T450" s="87" t="s">
        <v>691</v>
      </c>
      <c r="U450" s="87" t="s">
        <v>691</v>
      </c>
      <c r="V450" s="87" t="s">
        <v>691</v>
      </c>
      <c r="W450" s="87" t="s">
        <v>691</v>
      </c>
      <c r="X450" s="21"/>
      <c r="Y450" s="21">
        <v>14.12</v>
      </c>
      <c r="Z450" s="10">
        <v>835.84548000000007</v>
      </c>
      <c r="AA450" s="10">
        <v>253.06452000000002</v>
      </c>
      <c r="AB450" s="21">
        <v>2</v>
      </c>
      <c r="AC450" s="21">
        <v>0</v>
      </c>
      <c r="AD450" s="153">
        <f>VLOOKUP(D450,'Dados Base'!$B:$K,9,FALSE)*31536000/VLOOKUP($F450,F:H,MATCH(H449,F449:AF449,0),FALSE)</f>
        <v>8675.7571408066597</v>
      </c>
      <c r="AE450" s="153">
        <f>VLOOKUP(D450,'Dados Base'!$B:$K,10,FALSE)*31536000/VLOOKUP($F450,F:H,MATCH(H449,F449:AF449,0),FALSE)</f>
        <v>1056.1791301851586</v>
      </c>
      <c r="AF450" s="21"/>
      <c r="AG450" s="21"/>
      <c r="AH450" s="21"/>
      <c r="AI450" s="21"/>
      <c r="AJ450" s="21"/>
      <c r="AK450" s="72">
        <f>(SUMIFS('Banco de Indicadores Mun. (2)'!I:I,'Banco de Indicadores Mun. (2)'!B:B,'Banco de Indicadores - Mun. (1)'!B450,'Banco de Indicadores Mun. (2)'!A:A,'Banco de Indicadores - Mun. (1)'!A450) / VLOOKUP(D450,'Dados Base'!$B:$K,8,FALSE)) * 100</f>
        <v>0.55973387096774208</v>
      </c>
      <c r="AL450" s="72">
        <f>(SUMIFS('Banco de Indicadores Mun. (2)'!I:I,'Banco de Indicadores Mun. (2)'!B:B,'Banco de Indicadores - Mun. (1)'!B450,'Banco de Indicadores Mun. (2)'!A:A,'Banco de Indicadores - Mun. (1)'!A450) / VLOOKUP(D450,'Dados Base'!$B:$K,9,FALSE)) * 100</f>
        <v>0.24141565217391309</v>
      </c>
      <c r="AM450" s="72">
        <f>(SUMIFS('Banco de Indicadores Mun. (2)'!J:J,'Banco de Indicadores Mun. (2)'!B:B,'Banco de Indicadores - Mun. (1)'!B450,'Banco de Indicadores Mun. (2)'!A:A,'Banco de Indicadores - Mun. (1)'!A450) / VLOOKUP(D450,'Dados Base'!$B:$K,7,FALSE)) * 100</f>
        <v>0</v>
      </c>
      <c r="AN450" s="72">
        <f>(SUMIFS('Banco de Indicadores Mun. (2)'!K:K,'Banco de Indicadores Mun. (2)'!B:B,'Banco de Indicadores - Mun. (1)'!B450,'Banco de Indicadores Mun. (2)'!A:A,'Banco de Indicadores - Mun. (1)'!A450) / VLOOKUP(D450,'Dados Base'!$B:$K,10,FALSE)) * 100</f>
        <v>1.9830571428571433</v>
      </c>
      <c r="AO450" s="21">
        <v>0</v>
      </c>
      <c r="AP450" s="125">
        <v>0</v>
      </c>
      <c r="AQ450" s="143">
        <v>0</v>
      </c>
      <c r="AR450" s="21">
        <v>7.6</v>
      </c>
      <c r="AS450" s="37">
        <v>95</v>
      </c>
      <c r="AT450" s="37">
        <v>95</v>
      </c>
      <c r="AU450" s="37">
        <v>76.759831391024051</v>
      </c>
      <c r="AV450" s="20">
        <v>7.9144045127107585</v>
      </c>
      <c r="AW450" s="21">
        <v>0</v>
      </c>
      <c r="AX450" s="21">
        <v>0</v>
      </c>
      <c r="AY450" s="21"/>
    </row>
    <row r="451" spans="1:51" ht="15" x14ac:dyDescent="0.25">
      <c r="A451" s="144">
        <v>2017</v>
      </c>
      <c r="B451" s="77" t="s">
        <v>451</v>
      </c>
      <c r="C451" s="78">
        <v>16</v>
      </c>
      <c r="D451" s="77">
        <v>3540101</v>
      </c>
      <c r="E451" s="78">
        <v>354010116</v>
      </c>
      <c r="F451" s="78" t="str">
        <f t="shared" ref="F451:F514" si="15">CONCATENATE(E451,A451)</f>
        <v>3540101162017</v>
      </c>
      <c r="G451" s="79">
        <v>-0.51530260259364802</v>
      </c>
      <c r="H451" s="80">
        <f t="shared" si="14"/>
        <v>3376</v>
      </c>
      <c r="I451" s="81">
        <v>2936</v>
      </c>
      <c r="J451" s="82">
        <v>440</v>
      </c>
      <c r="K451" s="83">
        <f>(H451)/VLOOKUP(D451,'Dados Base'!$B:$K,6,FALSE)</f>
        <v>18.409859308539644</v>
      </c>
      <c r="L451" s="84">
        <v>86.97</v>
      </c>
      <c r="M451" s="85" t="s">
        <v>702</v>
      </c>
      <c r="N451" s="86">
        <v>0.755</v>
      </c>
      <c r="O451" s="87" t="s">
        <v>691</v>
      </c>
      <c r="P451" s="87" t="s">
        <v>691</v>
      </c>
      <c r="Q451" s="87" t="s">
        <v>691</v>
      </c>
      <c r="R451" s="87" t="s">
        <v>691</v>
      </c>
      <c r="S451" s="87" t="s">
        <v>691</v>
      </c>
      <c r="T451" s="87" t="s">
        <v>691</v>
      </c>
      <c r="U451" s="87" t="s">
        <v>691</v>
      </c>
      <c r="V451" s="87" t="s">
        <v>691</v>
      </c>
      <c r="W451" s="87" t="s">
        <v>691</v>
      </c>
      <c r="X451" s="21"/>
      <c r="Y451" s="21">
        <v>2.0499999999999998</v>
      </c>
      <c r="Z451" s="10">
        <v>126.31679999999999</v>
      </c>
      <c r="AA451" s="10">
        <v>31.579199999999997</v>
      </c>
      <c r="AB451" s="21">
        <v>0</v>
      </c>
      <c r="AC451" s="21">
        <v>0</v>
      </c>
      <c r="AD451" s="153">
        <f>VLOOKUP(D451,'Dados Base'!$B:$K,9,FALSE)*31536000/VLOOKUP($F451,F:H,MATCH(H450,F450:AF450,0),FALSE)</f>
        <v>12797.488151658768</v>
      </c>
      <c r="AE451" s="153">
        <f>VLOOKUP(D451,'Dados Base'!$B:$K,10,FALSE)*31536000/VLOOKUP($F451,F:H,MATCH(H450,F450:AF450,0),FALSE)</f>
        <v>1214.3601895734603</v>
      </c>
      <c r="AF451" s="21"/>
      <c r="AG451" s="21"/>
      <c r="AH451" s="21"/>
      <c r="AI451" s="21"/>
      <c r="AJ451" s="21"/>
      <c r="AK451" s="72">
        <f>(SUMIFS('Banco de Indicadores Mun. (2)'!I:I,'Banco de Indicadores Mun. (2)'!B:B,'Banco de Indicadores - Mun. (1)'!B451,'Banco de Indicadores Mun. (2)'!A:A,'Banco de Indicadores - Mun. (1)'!A451) / VLOOKUP(D451,'Dados Base'!$B:$K,8,FALSE)) * 100</f>
        <v>6.0654642857142855</v>
      </c>
      <c r="AL451" s="72">
        <f>(SUMIFS('Banco de Indicadores Mun. (2)'!I:I,'Banco de Indicadores Mun. (2)'!B:B,'Banco de Indicadores - Mun. (1)'!B451,'Banco de Indicadores Mun. (2)'!A:A,'Banco de Indicadores - Mun. (1)'!A451) / VLOOKUP(D451,'Dados Base'!$B:$K,9,FALSE)) * 100</f>
        <v>2.4793138686131382</v>
      </c>
      <c r="AM451" s="72">
        <f>(SUMIFS('Banco de Indicadores Mun. (2)'!J:J,'Banco de Indicadores Mun. (2)'!B:B,'Banco de Indicadores - Mun. (1)'!B451,'Banco de Indicadores Mun. (2)'!A:A,'Banco de Indicadores - Mun. (1)'!A451) / VLOOKUP(D451,'Dados Base'!$B:$K,7,FALSE)) * 100</f>
        <v>5.0077209302325576</v>
      </c>
      <c r="AN451" s="72">
        <f>(SUMIFS('Banco de Indicadores Mun. (2)'!K:K,'Banco de Indicadores Mun. (2)'!B:B,'Banco de Indicadores - Mun. (1)'!B451,'Banco de Indicadores Mun. (2)'!A:A,'Banco de Indicadores - Mun. (1)'!A451) / VLOOKUP(D451,'Dados Base'!$B:$K,10,FALSE)) * 100</f>
        <v>9.5641538461538431</v>
      </c>
      <c r="AO451" s="21">
        <v>0</v>
      </c>
      <c r="AP451" s="125">
        <v>0</v>
      </c>
      <c r="AQ451" s="143">
        <v>0</v>
      </c>
      <c r="AR451" s="21">
        <v>9.8000000000000007</v>
      </c>
      <c r="AS451" s="37">
        <v>100</v>
      </c>
      <c r="AT451" s="37">
        <v>100</v>
      </c>
      <c r="AU451" s="37">
        <v>80</v>
      </c>
      <c r="AV451" s="20">
        <v>9.6999999999999993</v>
      </c>
      <c r="AW451" s="21">
        <v>0</v>
      </c>
      <c r="AX451" s="21">
        <v>0</v>
      </c>
      <c r="AY451" s="21"/>
    </row>
    <row r="452" spans="1:51" ht="15" x14ac:dyDescent="0.25">
      <c r="A452" s="144">
        <v>2017</v>
      </c>
      <c r="B452" s="77" t="s">
        <v>452</v>
      </c>
      <c r="C452" s="78">
        <v>9</v>
      </c>
      <c r="D452" s="77">
        <v>3540200</v>
      </c>
      <c r="E452" s="78">
        <v>35402009</v>
      </c>
      <c r="F452" s="78" t="str">
        <f t="shared" si="15"/>
        <v>354020092017</v>
      </c>
      <c r="G452" s="79">
        <v>2.4136146142661241</v>
      </c>
      <c r="H452" s="80">
        <f t="shared" si="14"/>
        <v>46869</v>
      </c>
      <c r="I452" s="81">
        <v>46304</v>
      </c>
      <c r="J452" s="82">
        <v>565</v>
      </c>
      <c r="K452" s="83">
        <f>(H452)/VLOOKUP(D452,'Dados Base'!$B:$K,6,FALSE)</f>
        <v>131.92872825536227</v>
      </c>
      <c r="L452" s="84">
        <v>98.79</v>
      </c>
      <c r="M452" s="85" t="s">
        <v>702</v>
      </c>
      <c r="N452" s="86">
        <v>0.72499999999999998</v>
      </c>
      <c r="O452" s="87" t="s">
        <v>691</v>
      </c>
      <c r="P452" s="87" t="s">
        <v>691</v>
      </c>
      <c r="Q452" s="87" t="s">
        <v>691</v>
      </c>
      <c r="R452" s="87" t="s">
        <v>691</v>
      </c>
      <c r="S452" s="87" t="s">
        <v>691</v>
      </c>
      <c r="T452" s="87" t="s">
        <v>691</v>
      </c>
      <c r="U452" s="87" t="s">
        <v>691</v>
      </c>
      <c r="V452" s="87" t="s">
        <v>691</v>
      </c>
      <c r="W452" s="87" t="s">
        <v>691</v>
      </c>
      <c r="X452" s="21"/>
      <c r="Y452" s="21">
        <v>37.4</v>
      </c>
      <c r="Z452" s="10">
        <v>2496.6236880000001</v>
      </c>
      <c r="AA452" s="10">
        <v>27.768311999999856</v>
      </c>
      <c r="AB452" s="21">
        <v>1</v>
      </c>
      <c r="AC452" s="21">
        <v>0</v>
      </c>
      <c r="AD452" s="153">
        <f>VLOOKUP(D452,'Dados Base'!$B:$K,9,FALSE)*31536000/VLOOKUP($F452,F:H,MATCH(H451,F451:AF451,0),FALSE)</f>
        <v>3579.5839467451833</v>
      </c>
      <c r="AE452" s="153">
        <f>VLOOKUP(D452,'Dados Base'!$B:$K,10,FALSE)*31536000/VLOOKUP($F452,F:H,MATCH(H451,F451:AF451,0),FALSE)</f>
        <v>383.52685143698403</v>
      </c>
      <c r="AF452" s="21"/>
      <c r="AG452" s="21"/>
      <c r="AH452" s="21"/>
      <c r="AI452" s="21"/>
      <c r="AJ452" s="21"/>
      <c r="AK452" s="72">
        <f>(SUMIFS('Banco de Indicadores Mun. (2)'!I:I,'Banco de Indicadores Mun. (2)'!B:B,'Banco de Indicadores - Mun. (1)'!B452,'Banco de Indicadores Mun. (2)'!A:A,'Banco de Indicadores - Mun. (1)'!A452) / VLOOKUP(D452,'Dados Base'!$B:$K,8,FALSE)) * 100</f>
        <v>36.955214689265532</v>
      </c>
      <c r="AL452" s="72">
        <f>(SUMIFS('Banco de Indicadores Mun. (2)'!I:I,'Banco de Indicadores Mun. (2)'!B:B,'Banco de Indicadores - Mun. (1)'!B452,'Banco de Indicadores Mun. (2)'!A:A,'Banco de Indicadores - Mun. (1)'!A452) / VLOOKUP(D452,'Dados Base'!$B:$K,9,FALSE)) * 100</f>
        <v>12.295249999999998</v>
      </c>
      <c r="AM452" s="72">
        <f>(SUMIFS('Banco de Indicadores Mun. (2)'!J:J,'Banco de Indicadores Mun. (2)'!B:B,'Banco de Indicadores - Mun. (1)'!B452,'Banco de Indicadores Mun. (2)'!A:A,'Banco de Indicadores - Mun. (1)'!A452) / VLOOKUP(D452,'Dados Base'!$B:$K,7,FALSE)) * 100</f>
        <v>45.61330000000001</v>
      </c>
      <c r="AN452" s="72">
        <f>(SUMIFS('Banco de Indicadores Mun. (2)'!K:K,'Banco de Indicadores Mun. (2)'!B:B,'Banco de Indicadores - Mun. (1)'!B452,'Banco de Indicadores Mun. (2)'!A:A,'Banco de Indicadores - Mun. (1)'!A452) / VLOOKUP(D452,'Dados Base'!$B:$K,10,FALSE)) * 100</f>
        <v>18.727666666666664</v>
      </c>
      <c r="AO452" s="21">
        <v>0</v>
      </c>
      <c r="AP452" s="125">
        <v>0</v>
      </c>
      <c r="AQ452" s="143">
        <v>0</v>
      </c>
      <c r="AR452" s="21">
        <v>10</v>
      </c>
      <c r="AS452" s="37">
        <v>98.9</v>
      </c>
      <c r="AT452" s="37">
        <v>98.9</v>
      </c>
      <c r="AU452" s="37">
        <v>98.9</v>
      </c>
      <c r="AV452" s="20">
        <v>3.1835000000000004</v>
      </c>
      <c r="AW452" s="21">
        <v>0</v>
      </c>
      <c r="AX452" s="21">
        <v>0</v>
      </c>
      <c r="AY452" s="21"/>
    </row>
    <row r="453" spans="1:51" ht="15" x14ac:dyDescent="0.25">
      <c r="A453" s="144">
        <v>2017</v>
      </c>
      <c r="B453" s="77" t="s">
        <v>453</v>
      </c>
      <c r="C453" s="78">
        <v>18</v>
      </c>
      <c r="D453" s="77">
        <v>3540259</v>
      </c>
      <c r="E453" s="78">
        <v>354025918</v>
      </c>
      <c r="F453" s="78" t="str">
        <f t="shared" si="15"/>
        <v>3540259182017</v>
      </c>
      <c r="G453" s="79">
        <v>1.1651338651884613</v>
      </c>
      <c r="H453" s="80">
        <f t="shared" si="14"/>
        <v>4370</v>
      </c>
      <c r="I453" s="81">
        <v>3777</v>
      </c>
      <c r="J453" s="82">
        <v>593</v>
      </c>
      <c r="K453" s="83">
        <f>(H453)/VLOOKUP(D453,'Dados Base'!$B:$K,6,FALSE)</f>
        <v>20.783791496242749</v>
      </c>
      <c r="L453" s="84">
        <v>86.43</v>
      </c>
      <c r="M453" s="85" t="s">
        <v>702</v>
      </c>
      <c r="N453" s="86">
        <v>0.70199999999999996</v>
      </c>
      <c r="O453" s="87" t="s">
        <v>691</v>
      </c>
      <c r="P453" s="87" t="s">
        <v>691</v>
      </c>
      <c r="Q453" s="87" t="s">
        <v>691</v>
      </c>
      <c r="R453" s="87" t="s">
        <v>691</v>
      </c>
      <c r="S453" s="87" t="s">
        <v>691</v>
      </c>
      <c r="T453" s="87" t="s">
        <v>691</v>
      </c>
      <c r="U453" s="87" t="s">
        <v>691</v>
      </c>
      <c r="V453" s="87" t="s">
        <v>691</v>
      </c>
      <c r="W453" s="87" t="s">
        <v>691</v>
      </c>
      <c r="X453" s="21"/>
      <c r="Y453" s="21">
        <v>2.63</v>
      </c>
      <c r="Z453" s="10">
        <v>147.63627</v>
      </c>
      <c r="AA453" s="10">
        <v>54.863730000000004</v>
      </c>
      <c r="AB453" s="21">
        <v>0</v>
      </c>
      <c r="AC453" s="21">
        <v>0</v>
      </c>
      <c r="AD453" s="153">
        <f>VLOOKUP(D453,'Dados Base'!$B:$K,9,FALSE)*31536000/VLOOKUP($F453,F:H,MATCH(H452,F452:AF452,0),FALSE)</f>
        <v>11402.032036613273</v>
      </c>
      <c r="AE453" s="153">
        <f>VLOOKUP(D453,'Dados Base'!$B:$K,10,FALSE)*31536000/VLOOKUP($F453,F:H,MATCH(H452,F452:AF452,0),FALSE)</f>
        <v>938.14187643020591</v>
      </c>
      <c r="AF453" s="21"/>
      <c r="AG453" s="21"/>
      <c r="AH453" s="21"/>
      <c r="AI453" s="21"/>
      <c r="AJ453" s="21"/>
      <c r="AK453" s="72">
        <f>(SUMIFS('Banco de Indicadores Mun. (2)'!I:I,'Banco de Indicadores Mun. (2)'!B:B,'Banco de Indicadores - Mun. (1)'!B453,'Banco de Indicadores Mun. (2)'!A:A,'Banco de Indicadores - Mun. (1)'!A453) / VLOOKUP(D453,'Dados Base'!$B:$K,8,FALSE)) * 100</f>
        <v>59.274879999999982</v>
      </c>
      <c r="AL453" s="72">
        <f>(SUMIFS('Banco de Indicadores Mun. (2)'!I:I,'Banco de Indicadores Mun. (2)'!B:B,'Banco de Indicadores - Mun. (1)'!B453,'Banco de Indicadores Mun. (2)'!A:A,'Banco de Indicadores - Mun. (1)'!A453) / VLOOKUP(D453,'Dados Base'!$B:$K,9,FALSE)) * 100</f>
        <v>18.757873417721513</v>
      </c>
      <c r="AM453" s="72">
        <f>(SUMIFS('Banco de Indicadores Mun. (2)'!J:J,'Banco de Indicadores Mun. (2)'!B:B,'Banco de Indicadores - Mun. (1)'!B453,'Banco de Indicadores Mun. (2)'!A:A,'Banco de Indicadores - Mun. (1)'!A453) / VLOOKUP(D453,'Dados Base'!$B:$K,7,FALSE)) * 100</f>
        <v>78.115459459459444</v>
      </c>
      <c r="AN453" s="72">
        <f>(SUMIFS('Banco de Indicadores Mun. (2)'!K:K,'Banco de Indicadores Mun. (2)'!B:B,'Banco de Indicadores - Mun. (1)'!B453,'Banco de Indicadores Mun. (2)'!A:A,'Banco de Indicadores - Mun. (1)'!A453) / VLOOKUP(D453,'Dados Base'!$B:$K,10,FALSE)) * 100</f>
        <v>5.6516923076923078</v>
      </c>
      <c r="AO453" s="21">
        <v>0</v>
      </c>
      <c r="AP453" s="125">
        <v>0</v>
      </c>
      <c r="AQ453" s="143">
        <v>0</v>
      </c>
      <c r="AR453" s="21">
        <v>7.1</v>
      </c>
      <c r="AS453" s="37">
        <v>88.91</v>
      </c>
      <c r="AT453" s="37">
        <v>88.909999999999982</v>
      </c>
      <c r="AU453" s="37">
        <v>72.906800000000004</v>
      </c>
      <c r="AV453" s="20">
        <v>8.0725529999999992</v>
      </c>
      <c r="AW453" s="21">
        <v>0</v>
      </c>
      <c r="AX453" s="21">
        <v>0</v>
      </c>
      <c r="AY453" s="21"/>
    </row>
    <row r="454" spans="1:51" ht="15" x14ac:dyDescent="0.25">
      <c r="A454" s="144">
        <v>2017</v>
      </c>
      <c r="B454" s="77" t="s">
        <v>454</v>
      </c>
      <c r="C454" s="78">
        <v>15</v>
      </c>
      <c r="D454" s="77">
        <v>3540309</v>
      </c>
      <c r="E454" s="78">
        <v>354030915</v>
      </c>
      <c r="F454" s="78" t="str">
        <f t="shared" si="15"/>
        <v>3540309152017</v>
      </c>
      <c r="G454" s="79">
        <v>8.758365844847571E-2</v>
      </c>
      <c r="H454" s="80">
        <f t="shared" si="14"/>
        <v>2524</v>
      </c>
      <c r="I454" s="81">
        <v>2217</v>
      </c>
      <c r="J454" s="82">
        <v>307</v>
      </c>
      <c r="K454" s="83">
        <f>(H454)/VLOOKUP(D454,'Dados Base'!$B:$K,6,FALSE)</f>
        <v>11.62437249573988</v>
      </c>
      <c r="L454" s="84">
        <v>87.84</v>
      </c>
      <c r="M454" s="85" t="s">
        <v>702</v>
      </c>
      <c r="N454" s="86">
        <v>0.73199999999999998</v>
      </c>
      <c r="O454" s="87" t="s">
        <v>691</v>
      </c>
      <c r="P454" s="87" t="s">
        <v>691</v>
      </c>
      <c r="Q454" s="87" t="s">
        <v>691</v>
      </c>
      <c r="R454" s="87" t="s">
        <v>691</v>
      </c>
      <c r="S454" s="87" t="s">
        <v>691</v>
      </c>
      <c r="T454" s="87" t="s">
        <v>691</v>
      </c>
      <c r="U454" s="87" t="s">
        <v>691</v>
      </c>
      <c r="V454" s="87" t="s">
        <v>691</v>
      </c>
      <c r="W454" s="87" t="s">
        <v>691</v>
      </c>
      <c r="X454" s="21"/>
      <c r="Y454" s="21">
        <v>1.53</v>
      </c>
      <c r="Z454" s="10">
        <v>98.021339999999995</v>
      </c>
      <c r="AA454" s="10">
        <v>20.07666</v>
      </c>
      <c r="AB454" s="21">
        <v>1</v>
      </c>
      <c r="AC454" s="21">
        <v>0</v>
      </c>
      <c r="AD454" s="153">
        <f>VLOOKUP(D454,'Dados Base'!$B:$K,9,FALSE)*31536000/VLOOKUP($F454,F:H,MATCH(H453,F453:AF453,0),FALSE)</f>
        <v>20740.792393026943</v>
      </c>
      <c r="AE454" s="153">
        <f>VLOOKUP(D454,'Dados Base'!$B:$K,10,FALSE)*31536000/VLOOKUP($F454,F:H,MATCH(H453,F453:AF453,0),FALSE)</f>
        <v>2249.0015847860545</v>
      </c>
      <c r="AF454" s="21"/>
      <c r="AG454" s="21"/>
      <c r="AH454" s="21"/>
      <c r="AI454" s="21"/>
      <c r="AJ454" s="21"/>
      <c r="AK454" s="72">
        <f>(SUMIFS('Banco de Indicadores Mun. (2)'!I:I,'Banco de Indicadores Mun. (2)'!B:B,'Banco de Indicadores - Mun. (1)'!B454,'Banco de Indicadores Mun. (2)'!A:A,'Banco de Indicadores - Mun. (1)'!A454) / VLOOKUP(D454,'Dados Base'!$B:$K,8,FALSE)) * 100</f>
        <v>28.390433962264144</v>
      </c>
      <c r="AL454" s="72">
        <f>(SUMIFS('Banco de Indicadores Mun. (2)'!I:I,'Banco de Indicadores Mun. (2)'!B:B,'Banco de Indicadores - Mun. (1)'!B454,'Banco de Indicadores Mun. (2)'!A:A,'Banco de Indicadores - Mun. (1)'!A454) / VLOOKUP(D454,'Dados Base'!$B:$K,9,FALSE)) * 100</f>
        <v>9.0644156626506014</v>
      </c>
      <c r="AM454" s="72">
        <f>(SUMIFS('Banco de Indicadores Mun. (2)'!J:J,'Banco de Indicadores Mun. (2)'!B:B,'Banco de Indicadores - Mun. (1)'!B454,'Banco de Indicadores Mun. (2)'!A:A,'Banco de Indicadores - Mun. (1)'!A454) / VLOOKUP(D454,'Dados Base'!$B:$K,7,FALSE)) * 100</f>
        <v>13.545828571428572</v>
      </c>
      <c r="AN454" s="72">
        <f>(SUMIFS('Banco de Indicadores Mun. (2)'!K:K,'Banco de Indicadores Mun. (2)'!B:B,'Banco de Indicadores - Mun. (1)'!B454,'Banco de Indicadores Mun. (2)'!A:A,'Banco de Indicadores - Mun. (1)'!A454) / VLOOKUP(D454,'Dados Base'!$B:$K,10,FALSE)) * 100</f>
        <v>57.254944444444419</v>
      </c>
      <c r="AO454" s="21">
        <v>0</v>
      </c>
      <c r="AP454" s="125">
        <v>0</v>
      </c>
      <c r="AQ454" s="143">
        <v>0</v>
      </c>
      <c r="AR454" s="21">
        <v>8.8000000000000007</v>
      </c>
      <c r="AS454" s="37">
        <v>100</v>
      </c>
      <c r="AT454" s="37">
        <v>100</v>
      </c>
      <c r="AU454" s="37">
        <v>83</v>
      </c>
      <c r="AV454" s="20">
        <v>10</v>
      </c>
      <c r="AW454" s="21">
        <v>0</v>
      </c>
      <c r="AX454" s="21">
        <v>0</v>
      </c>
      <c r="AY454" s="21"/>
    </row>
    <row r="455" spans="1:51" ht="15" x14ac:dyDescent="0.25">
      <c r="A455" s="144">
        <v>2017</v>
      </c>
      <c r="B455" s="77" t="s">
        <v>455</v>
      </c>
      <c r="C455" s="78">
        <v>15</v>
      </c>
      <c r="D455" s="77">
        <v>3540408</v>
      </c>
      <c r="E455" s="78">
        <v>354040815</v>
      </c>
      <c r="F455" s="78" t="str">
        <f t="shared" si="15"/>
        <v>3540408152017</v>
      </c>
      <c r="G455" s="79">
        <v>-0.57063429603283478</v>
      </c>
      <c r="H455" s="80">
        <f t="shared" si="14"/>
        <v>4058</v>
      </c>
      <c r="I455" s="81">
        <v>3369</v>
      </c>
      <c r="J455" s="82">
        <v>689</v>
      </c>
      <c r="K455" s="83">
        <f>(H455)/VLOOKUP(D455,'Dados Base'!$B:$K,6,FALSE)</f>
        <v>12.864977966585297</v>
      </c>
      <c r="L455" s="84">
        <v>83.02</v>
      </c>
      <c r="M455" s="85" t="s">
        <v>702</v>
      </c>
      <c r="N455" s="86">
        <v>0.71399999999999997</v>
      </c>
      <c r="O455" s="87" t="s">
        <v>691</v>
      </c>
      <c r="P455" s="87" t="s">
        <v>691</v>
      </c>
      <c r="Q455" s="87" t="s">
        <v>691</v>
      </c>
      <c r="R455" s="87" t="s">
        <v>691</v>
      </c>
      <c r="S455" s="87" t="s">
        <v>691</v>
      </c>
      <c r="T455" s="87" t="s">
        <v>691</v>
      </c>
      <c r="U455" s="87" t="s">
        <v>691</v>
      </c>
      <c r="V455" s="87" t="s">
        <v>691</v>
      </c>
      <c r="W455" s="87" t="s">
        <v>691</v>
      </c>
      <c r="X455" s="21"/>
      <c r="Y455" s="21">
        <v>2.4</v>
      </c>
      <c r="Z455" s="10">
        <v>162.80351999999999</v>
      </c>
      <c r="AA455" s="10">
        <v>22.200479999999999</v>
      </c>
      <c r="AB455" s="21">
        <v>0</v>
      </c>
      <c r="AC455" s="21">
        <v>0</v>
      </c>
      <c r="AD455" s="153">
        <f>VLOOKUP(D455,'Dados Base'!$B:$K,9,FALSE)*31536000/VLOOKUP($F455,F:H,MATCH(H454,F454:AF454,0),FALSE)</f>
        <v>19428.289797930014</v>
      </c>
      <c r="AE455" s="153">
        <f>VLOOKUP(D455,'Dados Base'!$B:$K,10,FALSE)*31536000/VLOOKUP($F455,F:H,MATCH(H454,F454:AF454,0),FALSE)</f>
        <v>2020.5421389847215</v>
      </c>
      <c r="AF455" s="21"/>
      <c r="AG455" s="21"/>
      <c r="AH455" s="21"/>
      <c r="AI455" s="21"/>
      <c r="AJ455" s="21"/>
      <c r="AK455" s="72">
        <f>(SUMIFS('Banco de Indicadores Mun. (2)'!I:I,'Banco de Indicadores Mun. (2)'!B:B,'Banco de Indicadores - Mun. (1)'!B455,'Banco de Indicadores Mun. (2)'!A:A,'Banco de Indicadores - Mun. (1)'!A455) / VLOOKUP(D455,'Dados Base'!$B:$K,8,FALSE)) * 100</f>
        <v>6.4531139240506308</v>
      </c>
      <c r="AL455" s="72">
        <f>(SUMIFS('Banco de Indicadores Mun. (2)'!I:I,'Banco de Indicadores Mun. (2)'!B:B,'Banco de Indicadores - Mun. (1)'!B455,'Banco de Indicadores Mun. (2)'!A:A,'Banco de Indicadores - Mun. (1)'!A455) / VLOOKUP(D455,'Dados Base'!$B:$K,9,FALSE)) * 100</f>
        <v>2.0391839999999997</v>
      </c>
      <c r="AM455" s="72">
        <f>(SUMIFS('Banco de Indicadores Mun. (2)'!J:J,'Banco de Indicadores Mun. (2)'!B:B,'Banco de Indicadores - Mun. (1)'!B455,'Banco de Indicadores Mun. (2)'!A:A,'Banco de Indicadores - Mun. (1)'!A455) / VLOOKUP(D455,'Dados Base'!$B:$K,7,FALSE)) * 100</f>
        <v>8.4292641509433963</v>
      </c>
      <c r="AN455" s="72">
        <f>(SUMIFS('Banco de Indicadores Mun. (2)'!K:K,'Banco de Indicadores Mun. (2)'!B:B,'Banco de Indicadores - Mun. (1)'!B455,'Banco de Indicadores Mun. (2)'!A:A,'Banco de Indicadores - Mun. (1)'!A455) / VLOOKUP(D455,'Dados Base'!$B:$K,10,FALSE)) * 100</f>
        <v>2.4248076923076924</v>
      </c>
      <c r="AO455" s="21">
        <v>0</v>
      </c>
      <c r="AP455" s="125">
        <v>0</v>
      </c>
      <c r="AQ455" s="143">
        <v>0</v>
      </c>
      <c r="AR455" s="21">
        <v>8.6</v>
      </c>
      <c r="AS455" s="37">
        <v>100</v>
      </c>
      <c r="AT455" s="37">
        <v>100</v>
      </c>
      <c r="AU455" s="37">
        <v>88</v>
      </c>
      <c r="AV455" s="20">
        <v>10</v>
      </c>
      <c r="AW455" s="21">
        <v>0</v>
      </c>
      <c r="AX455" s="21">
        <v>0</v>
      </c>
      <c r="AY455" s="21"/>
    </row>
    <row r="456" spans="1:51" ht="15" x14ac:dyDescent="0.25">
      <c r="A456" s="144">
        <v>2017</v>
      </c>
      <c r="B456" s="77" t="s">
        <v>456</v>
      </c>
      <c r="C456" s="78">
        <v>10</v>
      </c>
      <c r="D456" s="77">
        <v>3540507</v>
      </c>
      <c r="E456" s="78">
        <v>354050710</v>
      </c>
      <c r="F456" s="78" t="str">
        <f t="shared" si="15"/>
        <v>3540507102017</v>
      </c>
      <c r="G456" s="79">
        <v>1.4139467983111054</v>
      </c>
      <c r="H456" s="80">
        <f t="shared" si="14"/>
        <v>9031</v>
      </c>
      <c r="I456" s="81">
        <v>4360</v>
      </c>
      <c r="J456" s="82">
        <v>4671</v>
      </c>
      <c r="K456" s="83">
        <f>(H456)/VLOOKUP(D456,'Dados Base'!$B:$K,6,FALSE)</f>
        <v>33.878530967475712</v>
      </c>
      <c r="L456" s="84">
        <v>48.28</v>
      </c>
      <c r="M456" s="85" t="s">
        <v>702</v>
      </c>
      <c r="N456" s="86">
        <v>0.70299999999999996</v>
      </c>
      <c r="O456" s="87" t="s">
        <v>691</v>
      </c>
      <c r="P456" s="87" t="s">
        <v>691</v>
      </c>
      <c r="Q456" s="87" t="s">
        <v>691</v>
      </c>
      <c r="R456" s="87" t="s">
        <v>691</v>
      </c>
      <c r="S456" s="87" t="s">
        <v>691</v>
      </c>
      <c r="T456" s="87" t="s">
        <v>691</v>
      </c>
      <c r="U456" s="87" t="s">
        <v>691</v>
      </c>
      <c r="V456" s="87" t="s">
        <v>691</v>
      </c>
      <c r="W456" s="87" t="s">
        <v>691</v>
      </c>
      <c r="X456" s="21"/>
      <c r="Y456" s="21">
        <v>3.23</v>
      </c>
      <c r="Z456" s="10">
        <v>159.3378324</v>
      </c>
      <c r="AA456" s="10">
        <v>90.034167599999989</v>
      </c>
      <c r="AB456" s="21">
        <v>0</v>
      </c>
      <c r="AC456" s="21">
        <v>0</v>
      </c>
      <c r="AD456" s="153">
        <f>VLOOKUP(D456,'Dados Base'!$B:$K,9,FALSE)*31536000/VLOOKUP($F456,F:H,MATCH(H455,F455:AF455,0),FALSE)</f>
        <v>8241.0541468275933</v>
      </c>
      <c r="AE456" s="153">
        <f>VLOOKUP(D456,'Dados Base'!$B:$K,10,FALSE)*31536000/VLOOKUP($F456,F:H,MATCH(H455,F455:AF455,0),FALSE)</f>
        <v>1257.1099546008195</v>
      </c>
      <c r="AF456" s="21"/>
      <c r="AG456" s="21"/>
      <c r="AH456" s="21"/>
      <c r="AI456" s="21"/>
      <c r="AJ456" s="21"/>
      <c r="AK456" s="72">
        <f>(SUMIFS('Banco de Indicadores Mun. (2)'!I:I,'Banco de Indicadores Mun. (2)'!B:B,'Banco de Indicadores - Mun. (1)'!B456,'Banco de Indicadores Mun. (2)'!A:A,'Banco de Indicadores - Mun. (1)'!A456) / VLOOKUP(D456,'Dados Base'!$B:$K,8,FALSE)) * 100</f>
        <v>5.5268352941176477</v>
      </c>
      <c r="AL456" s="72">
        <f>(SUMIFS('Banco de Indicadores Mun. (2)'!I:I,'Banco de Indicadores Mun. (2)'!B:B,'Banco de Indicadores - Mun. (1)'!B456,'Banco de Indicadores Mun. (2)'!A:A,'Banco de Indicadores - Mun. (1)'!A456) / VLOOKUP(D456,'Dados Base'!$B:$K,9,FALSE)) * 100</f>
        <v>1.9905974576271186</v>
      </c>
      <c r="AM456" s="72">
        <f>(SUMIFS('Banco de Indicadores Mun. (2)'!J:J,'Banco de Indicadores Mun. (2)'!B:B,'Banco de Indicadores - Mun. (1)'!B456,'Banco de Indicadores Mun. (2)'!A:A,'Banco de Indicadores - Mun. (1)'!A456) / VLOOKUP(D456,'Dados Base'!$B:$K,7,FALSE)) * 100</f>
        <v>6.4812857142857148</v>
      </c>
      <c r="AN456" s="72">
        <f>(SUMIFS('Banco de Indicadores Mun. (2)'!K:K,'Banco de Indicadores Mun. (2)'!B:B,'Banco de Indicadores - Mun. (1)'!B456,'Banco de Indicadores Mun. (2)'!A:A,'Banco de Indicadores - Mun. (1)'!A456) / VLOOKUP(D456,'Dados Base'!$B:$K,10,FALSE)) * 100</f>
        <v>4.2277222222222219</v>
      </c>
      <c r="AO456" s="21">
        <v>0</v>
      </c>
      <c r="AP456" s="125">
        <v>0</v>
      </c>
      <c r="AQ456" s="143">
        <v>0</v>
      </c>
      <c r="AR456" s="21">
        <v>9.8000000000000007</v>
      </c>
      <c r="AS456" s="37">
        <v>75.17</v>
      </c>
      <c r="AT456" s="37">
        <v>75.169999999999987</v>
      </c>
      <c r="AU456" s="37">
        <v>63.895638804677354</v>
      </c>
      <c r="AV456" s="20">
        <v>6.9806925</v>
      </c>
      <c r="AW456" s="21">
        <v>0</v>
      </c>
      <c r="AX456" s="21">
        <v>0</v>
      </c>
      <c r="AY456" s="21"/>
    </row>
    <row r="457" spans="1:51" ht="15" x14ac:dyDescent="0.25">
      <c r="A457" s="144">
        <v>2017</v>
      </c>
      <c r="B457" s="77" t="s">
        <v>457</v>
      </c>
      <c r="C457" s="78">
        <v>10</v>
      </c>
      <c r="D457" s="77">
        <v>3540606</v>
      </c>
      <c r="E457" s="78">
        <v>354060610</v>
      </c>
      <c r="F457" s="78" t="str">
        <f t="shared" si="15"/>
        <v>3540606102017</v>
      </c>
      <c r="G457" s="79">
        <v>0.59616872253722697</v>
      </c>
      <c r="H457" s="80">
        <f t="shared" si="14"/>
        <v>50877</v>
      </c>
      <c r="I457" s="81">
        <v>43871</v>
      </c>
      <c r="J457" s="82">
        <v>7006</v>
      </c>
      <c r="K457" s="83">
        <f>(H457)/VLOOKUP(D457,'Dados Base'!$B:$K,6,FALSE)</f>
        <v>91.413324708926268</v>
      </c>
      <c r="L457" s="84">
        <v>86.23</v>
      </c>
      <c r="M457" s="85" t="s">
        <v>702</v>
      </c>
      <c r="N457" s="86">
        <v>0.75800000000000001</v>
      </c>
      <c r="O457" s="87" t="s">
        <v>691</v>
      </c>
      <c r="P457" s="87" t="s">
        <v>691</v>
      </c>
      <c r="Q457" s="87" t="s">
        <v>691</v>
      </c>
      <c r="R457" s="87" t="s">
        <v>691</v>
      </c>
      <c r="S457" s="87" t="s">
        <v>691</v>
      </c>
      <c r="T457" s="87" t="s">
        <v>691</v>
      </c>
      <c r="U457" s="87" t="s">
        <v>691</v>
      </c>
      <c r="V457" s="87" t="s">
        <v>691</v>
      </c>
      <c r="W457" s="87" t="s">
        <v>691</v>
      </c>
      <c r="X457" s="21"/>
      <c r="Y457" s="21">
        <v>35.31</v>
      </c>
      <c r="Z457" s="10">
        <v>2030.4966599999998</v>
      </c>
      <c r="AA457" s="10">
        <v>352.73933999999997</v>
      </c>
      <c r="AB457" s="21">
        <v>8</v>
      </c>
      <c r="AC457" s="21">
        <v>0</v>
      </c>
      <c r="AD457" s="153">
        <f>VLOOKUP(D457,'Dados Base'!$B:$K,9,FALSE)*31536000/VLOOKUP($F457,F:H,MATCH(H456,F456:AF456,0),FALSE)</f>
        <v>3117.8347779939854</v>
      </c>
      <c r="AE457" s="153">
        <f>VLOOKUP(D457,'Dados Base'!$B:$K,10,FALSE)*31536000/VLOOKUP($F457,F:H,MATCH(H456,F456:AF456,0),FALSE)</f>
        <v>471.08437997523441</v>
      </c>
      <c r="AF457" s="21"/>
      <c r="AG457" s="21"/>
      <c r="AH457" s="21"/>
      <c r="AI457" s="21"/>
      <c r="AJ457" s="21"/>
      <c r="AK457" s="72">
        <f>(SUMIFS('Banco de Indicadores Mun. (2)'!I:I,'Banco de Indicadores Mun. (2)'!B:B,'Banco de Indicadores - Mun. (1)'!B457,'Banco de Indicadores Mun. (2)'!A:A,'Banco de Indicadores - Mun. (1)'!A457) / VLOOKUP(D457,'Dados Base'!$B:$K,8,FALSE)) * 100</f>
        <v>109.3163093922652</v>
      </c>
      <c r="AL457" s="72">
        <f>(SUMIFS('Banco de Indicadores Mun. (2)'!I:I,'Banco de Indicadores Mun. (2)'!B:B,'Banco de Indicadores - Mun. (1)'!B457,'Banco de Indicadores Mun. (2)'!A:A,'Banco de Indicadores - Mun. (1)'!A457) / VLOOKUP(D457,'Dados Base'!$B:$K,9,FALSE)) * 100</f>
        <v>39.336485089463224</v>
      </c>
      <c r="AM457" s="72">
        <f>(SUMIFS('Banco de Indicadores Mun. (2)'!J:J,'Banco de Indicadores Mun. (2)'!B:B,'Banco de Indicadores - Mun. (1)'!B457,'Banco de Indicadores Mun. (2)'!A:A,'Banco de Indicadores - Mun. (1)'!A457) / VLOOKUP(D457,'Dados Base'!$B:$K,7,FALSE)) * 100</f>
        <v>167.54215238095242</v>
      </c>
      <c r="AN457" s="72">
        <f>(SUMIFS('Banco de Indicadores Mun. (2)'!K:K,'Banco de Indicadores Mun. (2)'!B:B,'Banco de Indicadores - Mun. (1)'!B457,'Banco de Indicadores Mun. (2)'!A:A,'Banco de Indicadores - Mun. (1)'!A457) / VLOOKUP(D457,'Dados Base'!$B:$K,10,FALSE)) * 100</f>
        <v>28.872710526315771</v>
      </c>
      <c r="AO457" s="21">
        <v>0</v>
      </c>
      <c r="AP457" s="125">
        <v>0</v>
      </c>
      <c r="AQ457" s="143">
        <v>0</v>
      </c>
      <c r="AR457" s="21">
        <v>9.1999999999999993</v>
      </c>
      <c r="AS457" s="37">
        <v>99</v>
      </c>
      <c r="AT457" s="37">
        <v>99.000000000000014</v>
      </c>
      <c r="AU457" s="37">
        <v>85.199143517469523</v>
      </c>
      <c r="AV457" s="20">
        <v>9.9849999999999994</v>
      </c>
      <c r="AW457" s="21">
        <v>0</v>
      </c>
      <c r="AX457" s="21">
        <v>0</v>
      </c>
      <c r="AY457" s="21"/>
    </row>
    <row r="458" spans="1:51" ht="15" x14ac:dyDescent="0.25">
      <c r="A458" s="144">
        <v>2017</v>
      </c>
      <c r="B458" s="77" t="s">
        <v>458</v>
      </c>
      <c r="C458" s="78">
        <v>9</v>
      </c>
      <c r="D458" s="77">
        <v>3540705</v>
      </c>
      <c r="E458" s="78">
        <v>35407059</v>
      </c>
      <c r="F458" s="78" t="str">
        <f t="shared" si="15"/>
        <v>354070592017</v>
      </c>
      <c r="G458" s="79">
        <v>0.59469912294880523</v>
      </c>
      <c r="H458" s="80">
        <f t="shared" si="14"/>
        <v>53361</v>
      </c>
      <c r="I458" s="81">
        <v>52404</v>
      </c>
      <c r="J458" s="82">
        <v>957</v>
      </c>
      <c r="K458" s="83">
        <f>(H458)/VLOOKUP(D458,'Dados Base'!$B:$K,6,FALSE)</f>
        <v>218.77331802714116</v>
      </c>
      <c r="L458" s="84">
        <v>98.21</v>
      </c>
      <c r="M458" s="85" t="s">
        <v>702</v>
      </c>
      <c r="N458" s="86">
        <v>0.751</v>
      </c>
      <c r="O458" s="87" t="s">
        <v>691</v>
      </c>
      <c r="P458" s="87" t="s">
        <v>691</v>
      </c>
      <c r="Q458" s="87" t="s">
        <v>691</v>
      </c>
      <c r="R458" s="87" t="s">
        <v>691</v>
      </c>
      <c r="S458" s="87" t="s">
        <v>691</v>
      </c>
      <c r="T458" s="87" t="s">
        <v>691</v>
      </c>
      <c r="U458" s="87" t="s">
        <v>691</v>
      </c>
      <c r="V458" s="87" t="s">
        <v>691</v>
      </c>
      <c r="W458" s="87" t="s">
        <v>691</v>
      </c>
      <c r="X458" s="21"/>
      <c r="Y458" s="21">
        <v>43.55</v>
      </c>
      <c r="Z458" s="10">
        <v>358.96033440000019</v>
      </c>
      <c r="AA458" s="10">
        <v>2580.6916655999999</v>
      </c>
      <c r="AB458" s="21">
        <v>2</v>
      </c>
      <c r="AC458" s="21">
        <v>1</v>
      </c>
      <c r="AD458" s="153">
        <f>VLOOKUP(D458,'Dados Base'!$B:$K,9,FALSE)*31536000/VLOOKUP($F458,F:H,MATCH(H457,F457:AF457,0),FALSE)</f>
        <v>1962.0981615786811</v>
      </c>
      <c r="AE458" s="153">
        <f>VLOOKUP(D458,'Dados Base'!$B:$K,10,FALSE)*31536000/VLOOKUP($F458,F:H,MATCH(H457,F457:AF457,0),FALSE)</f>
        <v>230.48743464327873</v>
      </c>
      <c r="AF458" s="21"/>
      <c r="AG458" s="21"/>
      <c r="AH458" s="21"/>
      <c r="AI458" s="21"/>
      <c r="AJ458" s="21"/>
      <c r="AK458" s="72">
        <f>(SUMIFS('Banco de Indicadores Mun. (2)'!I:I,'Banco de Indicadores Mun. (2)'!B:B,'Banco de Indicadores - Mun. (1)'!B458,'Banco de Indicadores Mun. (2)'!A:A,'Banco de Indicadores - Mun. (1)'!A458) / VLOOKUP(D458,'Dados Base'!$B:$K,8,FALSE)) * 100</f>
        <v>43.083941666666661</v>
      </c>
      <c r="AL458" s="72">
        <f>(SUMIFS('Banco de Indicadores Mun. (2)'!I:I,'Banco de Indicadores Mun. (2)'!B:B,'Banco de Indicadores - Mun. (1)'!B458,'Banco de Indicadores Mun. (2)'!A:A,'Banco de Indicadores - Mun. (1)'!A458) / VLOOKUP(D458,'Dados Base'!$B:$K,9,FALSE)) * 100</f>
        <v>15.572509036144577</v>
      </c>
      <c r="AM458" s="72">
        <f>(SUMIFS('Banco de Indicadores Mun. (2)'!J:J,'Banco de Indicadores Mun. (2)'!B:B,'Banco de Indicadores - Mun. (1)'!B458,'Banco de Indicadores Mun. (2)'!A:A,'Banco de Indicadores - Mun. (1)'!A458) / VLOOKUP(D458,'Dados Base'!$B:$K,7,FALSE)) * 100</f>
        <v>47.781901234567897</v>
      </c>
      <c r="AN458" s="72">
        <f>(SUMIFS('Banco de Indicadores Mun. (2)'!K:K,'Banco de Indicadores Mun. (2)'!B:B,'Banco de Indicadores - Mun. (1)'!B458,'Banco de Indicadores Mun. (2)'!A:A,'Banco de Indicadores - Mun. (1)'!A458) / VLOOKUP(D458,'Dados Base'!$B:$K,10,FALSE)) * 100</f>
        <v>33.326641025641038</v>
      </c>
      <c r="AO458" s="21">
        <v>0</v>
      </c>
      <c r="AP458" s="125">
        <v>0</v>
      </c>
      <c r="AQ458" s="143">
        <v>0</v>
      </c>
      <c r="AR458" s="21">
        <v>7.2</v>
      </c>
      <c r="AS458" s="37">
        <v>98</v>
      </c>
      <c r="AT458" s="37">
        <v>13.719999999999999</v>
      </c>
      <c r="AU458" s="37">
        <v>12.210980565046484</v>
      </c>
      <c r="AV458" s="20">
        <v>2.9737151340206185</v>
      </c>
      <c r="AW458" s="21">
        <v>0</v>
      </c>
      <c r="AX458" s="21">
        <v>1</v>
      </c>
      <c r="AY458" s="21"/>
    </row>
    <row r="459" spans="1:51" ht="15" x14ac:dyDescent="0.25">
      <c r="A459" s="144">
        <v>2017</v>
      </c>
      <c r="B459" s="77" t="s">
        <v>459</v>
      </c>
      <c r="C459" s="78">
        <v>2</v>
      </c>
      <c r="D459" s="77">
        <v>3540754</v>
      </c>
      <c r="E459" s="78">
        <v>35407542</v>
      </c>
      <c r="F459" s="78" t="str">
        <f t="shared" si="15"/>
        <v>354075422017</v>
      </c>
      <c r="G459" s="79">
        <v>1.4574141376435312</v>
      </c>
      <c r="H459" s="80">
        <f t="shared" si="14"/>
        <v>20303</v>
      </c>
      <c r="I459" s="81">
        <v>15396</v>
      </c>
      <c r="J459" s="82">
        <v>4907</v>
      </c>
      <c r="K459" s="83">
        <f>(H459)/VLOOKUP(D459,'Dados Base'!$B:$K,6,FALSE)</f>
        <v>454.71444568868981</v>
      </c>
      <c r="L459" s="84">
        <v>75.83</v>
      </c>
      <c r="M459" s="85" t="s">
        <v>702</v>
      </c>
      <c r="N459" s="86">
        <v>0.69699999999999995</v>
      </c>
      <c r="O459" s="87" t="s">
        <v>691</v>
      </c>
      <c r="P459" s="87" t="s">
        <v>691</v>
      </c>
      <c r="Q459" s="87" t="s">
        <v>691</v>
      </c>
      <c r="R459" s="87" t="s">
        <v>691</v>
      </c>
      <c r="S459" s="87" t="s">
        <v>691</v>
      </c>
      <c r="T459" s="87" t="s">
        <v>691</v>
      </c>
      <c r="U459" s="87" t="s">
        <v>691</v>
      </c>
      <c r="V459" s="87" t="s">
        <v>691</v>
      </c>
      <c r="W459" s="87" t="s">
        <v>691</v>
      </c>
      <c r="X459" s="21"/>
      <c r="Y459" s="21">
        <v>12.4</v>
      </c>
      <c r="Z459" s="10">
        <v>29.668139999999994</v>
      </c>
      <c r="AA459" s="10">
        <v>926.88786000000005</v>
      </c>
      <c r="AB459" s="21">
        <v>0</v>
      </c>
      <c r="AC459" s="21">
        <v>0</v>
      </c>
      <c r="AD459" s="153">
        <f>VLOOKUP(D459,'Dados Base'!$B:$K,9,FALSE)*31536000/VLOOKUP($F459,F:H,MATCH(H458,F458:AF458,0),FALSE)</f>
        <v>1040.68955326799</v>
      </c>
      <c r="AE459" s="153">
        <f>VLOOKUP(D459,'Dados Base'!$B:$K,10,FALSE)*31536000/VLOOKUP($F459,F:H,MATCH(H458,F458:AF458,0),FALSE)</f>
        <v>93.196079397133389</v>
      </c>
      <c r="AF459" s="21"/>
      <c r="AG459" s="21"/>
      <c r="AH459" s="21"/>
      <c r="AI459" s="21"/>
      <c r="AJ459" s="21"/>
      <c r="AK459" s="72">
        <f>(SUMIFS('Banco de Indicadores Mun. (2)'!I:I,'Banco de Indicadores Mun. (2)'!B:B,'Banco de Indicadores - Mun. (1)'!B459,'Banco de Indicadores Mun. (2)'!A:A,'Banco de Indicadores - Mun. (1)'!A459) / VLOOKUP(D459,'Dados Base'!$B:$K,8,FALSE)) * 100</f>
        <v>36.888551724137933</v>
      </c>
      <c r="AL459" s="72">
        <f>(SUMIFS('Banco de Indicadores Mun. (2)'!I:I,'Banco de Indicadores Mun. (2)'!B:B,'Banco de Indicadores - Mun. (1)'!B459,'Banco de Indicadores Mun. (2)'!A:A,'Banco de Indicadores - Mun. (1)'!A459) / VLOOKUP(D459,'Dados Base'!$B:$K,9,FALSE)) * 100</f>
        <v>15.966686567164178</v>
      </c>
      <c r="AM459" s="72">
        <f>(SUMIFS('Banco de Indicadores Mun. (2)'!J:J,'Banco de Indicadores Mun. (2)'!B:B,'Banco de Indicadores - Mun. (1)'!B459,'Banco de Indicadores Mun. (2)'!A:A,'Banco de Indicadores - Mun. (1)'!A459) / VLOOKUP(D459,'Dados Base'!$B:$K,7,FALSE)) * 100</f>
        <v>24.154608695652172</v>
      </c>
      <c r="AN459" s="72">
        <f>(SUMIFS('Banco de Indicadores Mun. (2)'!K:K,'Banco de Indicadores Mun. (2)'!B:B,'Banco de Indicadores - Mun. (1)'!B459,'Banco de Indicadores Mun. (2)'!A:A,'Banco de Indicadores - Mun. (1)'!A459) / VLOOKUP(D459,'Dados Base'!$B:$K,10,FALSE)) * 100</f>
        <v>85.702000000000055</v>
      </c>
      <c r="AO459" s="21">
        <v>0</v>
      </c>
      <c r="AP459" s="125">
        <v>0</v>
      </c>
      <c r="AQ459" s="143">
        <v>0</v>
      </c>
      <c r="AR459" s="21">
        <v>9.8000000000000007</v>
      </c>
      <c r="AS459" s="37">
        <v>100</v>
      </c>
      <c r="AT459" s="37">
        <v>10</v>
      </c>
      <c r="AU459" s="37">
        <v>3.101558089646602</v>
      </c>
      <c r="AV459" s="20">
        <v>1.8514999999999999</v>
      </c>
      <c r="AW459" s="21">
        <v>0</v>
      </c>
      <c r="AX459" s="21">
        <v>0</v>
      </c>
      <c r="AY459" s="21"/>
    </row>
    <row r="460" spans="1:51" ht="15" x14ac:dyDescent="0.25">
      <c r="A460" s="144">
        <v>2017</v>
      </c>
      <c r="B460" s="77" t="s">
        <v>460</v>
      </c>
      <c r="C460" s="78">
        <v>16</v>
      </c>
      <c r="D460" s="77">
        <v>3540804</v>
      </c>
      <c r="E460" s="78">
        <v>354080416</v>
      </c>
      <c r="F460" s="78" t="str">
        <f t="shared" si="15"/>
        <v>3540804162017</v>
      </c>
      <c r="G460" s="79">
        <v>0.95598571484869499</v>
      </c>
      <c r="H460" s="80">
        <f t="shared" si="14"/>
        <v>16296</v>
      </c>
      <c r="I460" s="81">
        <v>14915</v>
      </c>
      <c r="J460" s="82">
        <v>1381</v>
      </c>
      <c r="K460" s="83">
        <f>(H460)/VLOOKUP(D460,'Dados Base'!$B:$K,6,FALSE)</f>
        <v>47.59484798037326</v>
      </c>
      <c r="L460" s="84">
        <v>91.53</v>
      </c>
      <c r="M460" s="85" t="s">
        <v>702</v>
      </c>
      <c r="N460" s="86">
        <v>0.747</v>
      </c>
      <c r="O460" s="87" t="s">
        <v>691</v>
      </c>
      <c r="P460" s="87" t="s">
        <v>691</v>
      </c>
      <c r="Q460" s="87" t="s">
        <v>691</v>
      </c>
      <c r="R460" s="87" t="s">
        <v>691</v>
      </c>
      <c r="S460" s="87" t="s">
        <v>691</v>
      </c>
      <c r="T460" s="87" t="s">
        <v>691</v>
      </c>
      <c r="U460" s="87" t="s">
        <v>691</v>
      </c>
      <c r="V460" s="87" t="s">
        <v>691</v>
      </c>
      <c r="W460" s="87" t="s">
        <v>691</v>
      </c>
      <c r="X460" s="21"/>
      <c r="Y460" s="21">
        <v>10.7</v>
      </c>
      <c r="Z460" s="10">
        <v>684.84960000000001</v>
      </c>
      <c r="AA460" s="10">
        <v>140.2704</v>
      </c>
      <c r="AB460" s="21">
        <v>2</v>
      </c>
      <c r="AC460" s="21">
        <v>0</v>
      </c>
      <c r="AD460" s="153">
        <f>VLOOKUP(D460,'Dados Base'!$B:$K,9,FALSE)*31536000/VLOOKUP($F460,F:H,MATCH(H459,F459:AF459,0),FALSE)</f>
        <v>4876.7010309278348</v>
      </c>
      <c r="AE460" s="153">
        <f>VLOOKUP(D460,'Dados Base'!$B:$K,10,FALSE)*31536000/VLOOKUP($F460,F:H,MATCH(H459,F459:AF459,0),FALSE)</f>
        <v>445.09572901325475</v>
      </c>
      <c r="AF460" s="21"/>
      <c r="AG460" s="21"/>
      <c r="AH460" s="21"/>
      <c r="AI460" s="21"/>
      <c r="AJ460" s="21"/>
      <c r="AK460" s="72">
        <f>(SUMIFS('Banco de Indicadores Mun. (2)'!I:I,'Banco de Indicadores Mun. (2)'!B:B,'Banco de Indicadores - Mun. (1)'!B460,'Banco de Indicadores Mun. (2)'!A:A,'Banco de Indicadores - Mun. (1)'!A460) / VLOOKUP(D460,'Dados Base'!$B:$K,8,FALSE)) * 100</f>
        <v>25.800951456310671</v>
      </c>
      <c r="AL460" s="72">
        <f>(SUMIFS('Banco de Indicadores Mun. (2)'!I:I,'Banco de Indicadores Mun. (2)'!B:B,'Banco de Indicadores - Mun. (1)'!B460,'Banco de Indicadores Mun. (2)'!A:A,'Banco de Indicadores - Mun. (1)'!A460) / VLOOKUP(D460,'Dados Base'!$B:$K,9,FALSE)) * 100</f>
        <v>10.545626984126981</v>
      </c>
      <c r="AM460" s="72">
        <f>(SUMIFS('Banco de Indicadores Mun. (2)'!J:J,'Banco de Indicadores Mun. (2)'!B:B,'Banco de Indicadores - Mun. (1)'!B460,'Banco de Indicadores Mun. (2)'!A:A,'Banco de Indicadores - Mun. (1)'!A460) / VLOOKUP(D460,'Dados Base'!$B:$K,7,FALSE)) * 100</f>
        <v>13.964274999999999</v>
      </c>
      <c r="AN460" s="72">
        <f>(SUMIFS('Banco de Indicadores Mun. (2)'!K:K,'Banco de Indicadores Mun. (2)'!B:B,'Banco de Indicadores - Mun. (1)'!B460,'Banco de Indicadores Mun. (2)'!A:A,'Banco de Indicadores - Mun. (1)'!A460) / VLOOKUP(D460,'Dados Base'!$B:$K,10,FALSE)) * 100</f>
        <v>66.97199999999998</v>
      </c>
      <c r="AO460" s="21">
        <v>0</v>
      </c>
      <c r="AP460" s="125">
        <v>0</v>
      </c>
      <c r="AQ460" s="143">
        <v>0</v>
      </c>
      <c r="AR460" s="21">
        <v>7.6</v>
      </c>
      <c r="AS460" s="37">
        <v>100</v>
      </c>
      <c r="AT460" s="37">
        <v>100</v>
      </c>
      <c r="AU460" s="37">
        <v>83</v>
      </c>
      <c r="AV460" s="20">
        <v>10</v>
      </c>
      <c r="AW460" s="21">
        <v>1</v>
      </c>
      <c r="AX460" s="21">
        <v>0</v>
      </c>
      <c r="AY460" s="21"/>
    </row>
    <row r="461" spans="1:51" ht="15" x14ac:dyDescent="0.25">
      <c r="A461" s="144">
        <v>2017</v>
      </c>
      <c r="B461" s="77" t="s">
        <v>461</v>
      </c>
      <c r="C461" s="78">
        <v>21</v>
      </c>
      <c r="D461" s="77">
        <v>3540853</v>
      </c>
      <c r="E461" s="78">
        <v>354085321</v>
      </c>
      <c r="F461" s="78" t="str">
        <f t="shared" si="15"/>
        <v>3540853212017</v>
      </c>
      <c r="G461" s="79">
        <v>1.7635132222413086</v>
      </c>
      <c r="H461" s="80">
        <f t="shared" si="14"/>
        <v>2893</v>
      </c>
      <c r="I461" s="81">
        <v>1386</v>
      </c>
      <c r="J461" s="82">
        <v>1507</v>
      </c>
      <c r="K461" s="83">
        <f>(H461)/VLOOKUP(D461,'Dados Base'!$B:$K,6,FALSE)</f>
        <v>45.884218873909596</v>
      </c>
      <c r="L461" s="84">
        <v>47.91</v>
      </c>
      <c r="M461" s="85" t="s">
        <v>702</v>
      </c>
      <c r="N461" s="86">
        <v>0.69599999999999995</v>
      </c>
      <c r="O461" s="87" t="s">
        <v>691</v>
      </c>
      <c r="P461" s="87" t="s">
        <v>691</v>
      </c>
      <c r="Q461" s="87" t="s">
        <v>691</v>
      </c>
      <c r="R461" s="87" t="s">
        <v>691</v>
      </c>
      <c r="S461" s="87" t="s">
        <v>691</v>
      </c>
      <c r="T461" s="87" t="s">
        <v>691</v>
      </c>
      <c r="U461" s="87" t="s">
        <v>691</v>
      </c>
      <c r="V461" s="87" t="s">
        <v>691</v>
      </c>
      <c r="W461" s="87" t="s">
        <v>691</v>
      </c>
      <c r="X461" s="21"/>
      <c r="Y461" s="21">
        <v>1.26</v>
      </c>
      <c r="Z461" s="10">
        <v>53.608499999999999</v>
      </c>
      <c r="AA461" s="10">
        <v>43.861499999999999</v>
      </c>
      <c r="AB461" s="21">
        <v>0</v>
      </c>
      <c r="AC461" s="21">
        <v>0</v>
      </c>
      <c r="AD461" s="153">
        <f>VLOOKUP(D461,'Dados Base'!$B:$K,9,FALSE)*31536000/VLOOKUP($F461,F:H,MATCH(H460,F460:AF460,0),FALSE)</f>
        <v>5341.3895610093332</v>
      </c>
      <c r="AE461" s="153">
        <f>VLOOKUP(D461,'Dados Base'!$B:$K,10,FALSE)*31536000/VLOOKUP($F461,F:H,MATCH(H460,F460:AF460,0),FALSE)</f>
        <v>654.04770134808155</v>
      </c>
      <c r="AF461" s="21"/>
      <c r="AG461" s="21"/>
      <c r="AH461" s="21"/>
      <c r="AI461" s="21"/>
      <c r="AJ461" s="21"/>
      <c r="AK461" s="72">
        <f>(SUMIFS('Banco de Indicadores Mun. (2)'!I:I,'Banco de Indicadores Mun. (2)'!B:B,'Banco de Indicadores - Mun. (1)'!B461,'Banco de Indicadores Mun. (2)'!A:A,'Banco de Indicadores - Mun. (1)'!A461) / VLOOKUP(D461,'Dados Base'!$B:$K,8,FALSE)) * 100</f>
        <v>0.40786956521739132</v>
      </c>
      <c r="AL461" s="72">
        <f>(SUMIFS('Banco de Indicadores Mun. (2)'!I:I,'Banco de Indicadores Mun. (2)'!B:B,'Banco de Indicadores - Mun. (1)'!B461,'Banco de Indicadores Mun. (2)'!A:A,'Banco de Indicadores - Mun. (1)'!A461) / VLOOKUP(D461,'Dados Base'!$B:$K,9,FALSE)) * 100</f>
        <v>0.19144897959183674</v>
      </c>
      <c r="AM461" s="72">
        <f>(SUMIFS('Banco de Indicadores Mun. (2)'!J:J,'Banco de Indicadores Mun. (2)'!B:B,'Banco de Indicadores - Mun. (1)'!B461,'Banco de Indicadores Mun. (2)'!A:A,'Banco de Indicadores - Mun. (1)'!A461) / VLOOKUP(D461,'Dados Base'!$B:$K,7,FALSE)) * 100</f>
        <v>0</v>
      </c>
      <c r="AN461" s="72">
        <f>(SUMIFS('Banco de Indicadores Mun. (2)'!K:K,'Banco de Indicadores Mun. (2)'!B:B,'Banco de Indicadores - Mun. (1)'!B461,'Banco de Indicadores Mun. (2)'!A:A,'Banco de Indicadores - Mun. (1)'!A461) / VLOOKUP(D461,'Dados Base'!$B:$K,10,FALSE)) * 100</f>
        <v>1.5634999999999999</v>
      </c>
      <c r="AO461" s="21">
        <v>0</v>
      </c>
      <c r="AP461" s="125">
        <v>0</v>
      </c>
      <c r="AQ461" s="143">
        <v>0</v>
      </c>
      <c r="AR461" s="21">
        <v>7.6</v>
      </c>
      <c r="AS461" s="37">
        <v>100</v>
      </c>
      <c r="AT461" s="37">
        <v>100</v>
      </c>
      <c r="AU461" s="37">
        <v>55</v>
      </c>
      <c r="AV461" s="20">
        <v>7.0750000000000002</v>
      </c>
      <c r="AW461" s="21">
        <v>0</v>
      </c>
      <c r="AX461" s="21">
        <v>0</v>
      </c>
      <c r="AY461" s="21"/>
    </row>
    <row r="462" spans="1:51" ht="15" x14ac:dyDescent="0.25">
      <c r="A462" s="144">
        <v>2017</v>
      </c>
      <c r="B462" s="77" t="s">
        <v>462</v>
      </c>
      <c r="C462" s="78">
        <v>9</v>
      </c>
      <c r="D462" s="77">
        <v>3540903</v>
      </c>
      <c r="E462" s="78">
        <v>35409039</v>
      </c>
      <c r="F462" s="78" t="str">
        <f t="shared" si="15"/>
        <v>354090392017</v>
      </c>
      <c r="G462" s="79">
        <v>2.2501053798984483</v>
      </c>
      <c r="H462" s="80">
        <f t="shared" si="14"/>
        <v>19925</v>
      </c>
      <c r="I462" s="81">
        <v>18549</v>
      </c>
      <c r="J462" s="82">
        <v>1376</v>
      </c>
      <c r="K462" s="83">
        <f>(H462)/VLOOKUP(D462,'Dados Base'!$B:$K,6,FALSE)</f>
        <v>119.16866028708135</v>
      </c>
      <c r="L462" s="84">
        <v>93.09</v>
      </c>
      <c r="M462" s="85" t="s">
        <v>702</v>
      </c>
      <c r="N462" s="86">
        <v>0.73299999999999998</v>
      </c>
      <c r="O462" s="87" t="s">
        <v>691</v>
      </c>
      <c r="P462" s="87" t="s">
        <v>691</v>
      </c>
      <c r="Q462" s="87" t="s">
        <v>691</v>
      </c>
      <c r="R462" s="87" t="s">
        <v>691</v>
      </c>
      <c r="S462" s="87" t="s">
        <v>691</v>
      </c>
      <c r="T462" s="87" t="s">
        <v>691</v>
      </c>
      <c r="U462" s="87" t="s">
        <v>691</v>
      </c>
      <c r="V462" s="87" t="s">
        <v>691</v>
      </c>
      <c r="W462" s="87" t="s">
        <v>691</v>
      </c>
      <c r="X462" s="21"/>
      <c r="Y462" s="21">
        <v>13.31</v>
      </c>
      <c r="Z462" s="10">
        <v>821.14560000000006</v>
      </c>
      <c r="AA462" s="10">
        <v>205.28639999999999</v>
      </c>
      <c r="AB462" s="21">
        <v>1</v>
      </c>
      <c r="AC462" s="21">
        <v>0</v>
      </c>
      <c r="AD462" s="153">
        <f>VLOOKUP(D462,'Dados Base'!$B:$K,9,FALSE)*31536000/VLOOKUP($F462,F:H,MATCH(H461,F461:AF461,0),FALSE)</f>
        <v>3529.4996235884569</v>
      </c>
      <c r="AE462" s="153">
        <f>VLOOKUP(D462,'Dados Base'!$B:$K,10,FALSE)*31536000/VLOOKUP($F462,F:H,MATCH(H461,F461:AF461,0),FALSE)</f>
        <v>411.51116687578417</v>
      </c>
      <c r="AF462" s="21"/>
      <c r="AG462" s="21"/>
      <c r="AH462" s="21"/>
      <c r="AI462" s="21"/>
      <c r="AJ462" s="21"/>
      <c r="AK462" s="72">
        <f>(SUMIFS('Banco de Indicadores Mun. (2)'!I:I,'Banco de Indicadores Mun. (2)'!B:B,'Banco de Indicadores - Mun. (1)'!B462,'Banco de Indicadores Mun. (2)'!A:A,'Banco de Indicadores - Mun. (1)'!A462) / VLOOKUP(D462,'Dados Base'!$B:$K,8,FALSE)) * 100</f>
        <v>53.289274999999982</v>
      </c>
      <c r="AL462" s="72">
        <f>(SUMIFS('Banco de Indicadores Mun. (2)'!I:I,'Banco de Indicadores Mun. (2)'!B:B,'Banco de Indicadores - Mun. (1)'!B462,'Banco de Indicadores Mun. (2)'!A:A,'Banco de Indicadores - Mun. (1)'!A462) / VLOOKUP(D462,'Dados Base'!$B:$K,9,FALSE)) * 100</f>
        <v>19.117228699551564</v>
      </c>
      <c r="AM462" s="72">
        <f>(SUMIFS('Banco de Indicadores Mun. (2)'!J:J,'Banco de Indicadores Mun. (2)'!B:B,'Banco de Indicadores - Mun. (1)'!B462,'Banco de Indicadores Mun. (2)'!A:A,'Banco de Indicadores - Mun. (1)'!A462) / VLOOKUP(D462,'Dados Base'!$B:$K,7,FALSE)) * 100</f>
        <v>3.0016296296296292</v>
      </c>
      <c r="AN462" s="72">
        <f>(SUMIFS('Banco de Indicadores Mun. (2)'!K:K,'Banco de Indicadores Mun. (2)'!B:B,'Banco de Indicadores - Mun. (1)'!B462,'Banco de Indicadores Mun. (2)'!A:A,'Banco de Indicadores - Mun. (1)'!A462) / VLOOKUP(D462,'Dados Base'!$B:$K,10,FALSE)) * 100</f>
        <v>157.73284615384608</v>
      </c>
      <c r="AO462" s="21">
        <v>0</v>
      </c>
      <c r="AP462" s="125">
        <v>0</v>
      </c>
      <c r="AQ462" s="143">
        <v>0</v>
      </c>
      <c r="AR462" s="21">
        <v>10</v>
      </c>
      <c r="AS462" s="37">
        <v>100</v>
      </c>
      <c r="AT462" s="37">
        <v>100</v>
      </c>
      <c r="AU462" s="37">
        <v>80</v>
      </c>
      <c r="AV462" s="20">
        <v>10</v>
      </c>
      <c r="AW462" s="21">
        <v>0</v>
      </c>
      <c r="AX462" s="21">
        <v>0</v>
      </c>
      <c r="AY462" s="21"/>
    </row>
    <row r="463" spans="1:51" ht="15" x14ac:dyDescent="0.25">
      <c r="A463" s="144">
        <v>2017</v>
      </c>
      <c r="B463" s="77" t="s">
        <v>463</v>
      </c>
      <c r="C463" s="78">
        <v>7</v>
      </c>
      <c r="D463" s="77">
        <v>3541000</v>
      </c>
      <c r="E463" s="78">
        <v>35410007</v>
      </c>
      <c r="F463" s="78" t="str">
        <f t="shared" si="15"/>
        <v>354100072017</v>
      </c>
      <c r="G463" s="79">
        <v>2.252323962478453</v>
      </c>
      <c r="H463" s="80">
        <f t="shared" si="14"/>
        <v>301024</v>
      </c>
      <c r="I463" s="81">
        <v>301024</v>
      </c>
      <c r="J463" s="82">
        <v>0</v>
      </c>
      <c r="K463" s="83">
        <f>(H463)/VLOOKUP(D463,'Dados Base'!$B:$K,6,FALSE)</f>
        <v>2019.211161792326</v>
      </c>
      <c r="L463" s="84">
        <v>100</v>
      </c>
      <c r="M463" s="85" t="s">
        <v>702</v>
      </c>
      <c r="N463" s="86">
        <v>0.754</v>
      </c>
      <c r="O463" s="87" t="s">
        <v>691</v>
      </c>
      <c r="P463" s="87" t="s">
        <v>691</v>
      </c>
      <c r="Q463" s="87" t="s">
        <v>691</v>
      </c>
      <c r="R463" s="87" t="s">
        <v>691</v>
      </c>
      <c r="S463" s="87" t="s">
        <v>691</v>
      </c>
      <c r="T463" s="87" t="s">
        <v>691</v>
      </c>
      <c r="U463" s="87" t="s">
        <v>691</v>
      </c>
      <c r="V463" s="87" t="s">
        <v>691</v>
      </c>
      <c r="W463" s="87" t="s">
        <v>691</v>
      </c>
      <c r="X463" s="21"/>
      <c r="Y463" s="21">
        <v>279.02</v>
      </c>
      <c r="Z463" s="10">
        <v>0</v>
      </c>
      <c r="AA463" s="10">
        <v>16741.295999999998</v>
      </c>
      <c r="AB463" s="21">
        <v>32</v>
      </c>
      <c r="AC463" s="21">
        <v>1</v>
      </c>
      <c r="AD463" s="153">
        <f>VLOOKUP(D463,'Dados Base'!$B:$K,9,FALSE)*31536000/VLOOKUP($F463,F:H,MATCH(H462,F462:AF462,0),FALSE)</f>
        <v>877.90900393324125</v>
      </c>
      <c r="AE463" s="153">
        <f>VLOOKUP(D463,'Dados Base'!$B:$K,10,FALSE)*31536000/VLOOKUP($F463,F:H,MATCH(H462,F462:AF462,0),FALSE)</f>
        <v>111.04815562878707</v>
      </c>
      <c r="AF463" s="21"/>
      <c r="AG463" s="21"/>
      <c r="AH463" s="21"/>
      <c r="AI463" s="21"/>
      <c r="AJ463" s="21"/>
      <c r="AK463" s="72">
        <f>(SUMIFS('Banco de Indicadores Mun. (2)'!I:I,'Banco de Indicadores Mun. (2)'!B:B,'Banco de Indicadores - Mun. (1)'!B463,'Banco de Indicadores Mun. (2)'!A:A,'Banco de Indicadores - Mun. (1)'!A463) / VLOOKUP(D463,'Dados Base'!$B:$K,8,FALSE)) * 100</f>
        <v>36.732958466453674</v>
      </c>
      <c r="AL463" s="72">
        <f>(SUMIFS('Banco de Indicadores Mun. (2)'!I:I,'Banco de Indicadores Mun. (2)'!B:B,'Banco de Indicadores - Mun. (1)'!B463,'Banco de Indicadores Mun. (2)'!A:A,'Banco de Indicadores - Mun. (1)'!A463) / VLOOKUP(D463,'Dados Base'!$B:$K,9,FALSE)) * 100</f>
        <v>13.720066825775657</v>
      </c>
      <c r="AM463" s="72">
        <f>(SUMIFS('Banco de Indicadores Mun. (2)'!J:J,'Banco de Indicadores Mun. (2)'!B:B,'Banco de Indicadores - Mun. (1)'!B463,'Banco de Indicadores Mun. (2)'!A:A,'Banco de Indicadores - Mun. (1)'!A463) / VLOOKUP(D463,'Dados Base'!$B:$K,7,FALSE)) * 100</f>
        <v>55.47370048309179</v>
      </c>
      <c r="AN463" s="72">
        <f>(SUMIFS('Banco de Indicadores Mun. (2)'!K:K,'Banco de Indicadores Mun. (2)'!B:B,'Banco de Indicadores - Mun. (1)'!B463,'Banco de Indicadores Mun. (2)'!A:A,'Banco de Indicadores - Mun. (1)'!A463) / VLOOKUP(D463,'Dados Base'!$B:$K,10,FALSE)) * 100</f>
        <v>0.13547169811320758</v>
      </c>
      <c r="AO463" s="21">
        <v>0</v>
      </c>
      <c r="AP463" s="125">
        <v>0</v>
      </c>
      <c r="AQ463" s="143">
        <v>0</v>
      </c>
      <c r="AR463" s="21">
        <v>9.5</v>
      </c>
      <c r="AS463" s="37">
        <v>74.23</v>
      </c>
      <c r="AT463" s="37">
        <v>0</v>
      </c>
      <c r="AU463" s="37">
        <v>0</v>
      </c>
      <c r="AV463" s="20">
        <v>1.31345</v>
      </c>
      <c r="AW463" s="21">
        <v>8</v>
      </c>
      <c r="AX463" s="21">
        <v>1</v>
      </c>
      <c r="AY463" s="21"/>
    </row>
    <row r="464" spans="1:51" ht="15" x14ac:dyDescent="0.25">
      <c r="A464" s="144">
        <v>2017</v>
      </c>
      <c r="B464" s="77" t="s">
        <v>464</v>
      </c>
      <c r="C464" s="78">
        <v>17</v>
      </c>
      <c r="D464" s="77">
        <v>3541059</v>
      </c>
      <c r="E464" s="78">
        <v>354105917</v>
      </c>
      <c r="F464" s="78" t="str">
        <f t="shared" si="15"/>
        <v>3541059172017</v>
      </c>
      <c r="G464" s="79">
        <v>1.2084301542235387</v>
      </c>
      <c r="H464" s="80">
        <f t="shared" si="14"/>
        <v>4983</v>
      </c>
      <c r="I464" s="81">
        <v>3982</v>
      </c>
      <c r="J464" s="82">
        <v>1001</v>
      </c>
      <c r="K464" s="83">
        <f>(H464)/VLOOKUP(D464,'Dados Base'!$B:$K,6,FALSE)</f>
        <v>27.711044377711044</v>
      </c>
      <c r="L464" s="84">
        <v>79.91</v>
      </c>
      <c r="M464" s="85" t="s">
        <v>702</v>
      </c>
      <c r="N464" s="86">
        <v>0.70099999999999996</v>
      </c>
      <c r="O464" s="87" t="s">
        <v>691</v>
      </c>
      <c r="P464" s="87" t="s">
        <v>691</v>
      </c>
      <c r="Q464" s="87" t="s">
        <v>691</v>
      </c>
      <c r="R464" s="87" t="s">
        <v>691</v>
      </c>
      <c r="S464" s="87" t="s">
        <v>691</v>
      </c>
      <c r="T464" s="87" t="s">
        <v>691</v>
      </c>
      <c r="U464" s="87" t="s">
        <v>691</v>
      </c>
      <c r="V464" s="87" t="s">
        <v>691</v>
      </c>
      <c r="W464" s="87" t="s">
        <v>691</v>
      </c>
      <c r="X464" s="21"/>
      <c r="Y464" s="21">
        <v>2.72</v>
      </c>
      <c r="Z464" s="10">
        <v>199.2492</v>
      </c>
      <c r="AA464" s="10">
        <v>10.486799999999999</v>
      </c>
      <c r="AB464" s="21">
        <v>0</v>
      </c>
      <c r="AC464" s="21">
        <v>0</v>
      </c>
      <c r="AD464" s="153">
        <f>VLOOKUP(D464,'Dados Base'!$B:$K,9,FALSE)*31536000/VLOOKUP($F464,F:H,MATCH(H463,F463:AF463,0),FALSE)</f>
        <v>10062.661047561709</v>
      </c>
      <c r="AE464" s="153">
        <f>VLOOKUP(D464,'Dados Base'!$B:$K,10,FALSE)*31536000/VLOOKUP($F464,F:H,MATCH(H463,F463:AF463,0),FALSE)</f>
        <v>1075.8819987959057</v>
      </c>
      <c r="AF464" s="21"/>
      <c r="AG464" s="21"/>
      <c r="AH464" s="21"/>
      <c r="AI464" s="21"/>
      <c r="AJ464" s="21"/>
      <c r="AK464" s="72">
        <f>(SUMIFS('Banco de Indicadores Mun. (2)'!I:I,'Banco de Indicadores Mun. (2)'!B:B,'Banco de Indicadores - Mun. (1)'!B464,'Banco de Indicadores Mun. (2)'!A:A,'Banco de Indicadores - Mun. (1)'!A464) / VLOOKUP(D464,'Dados Base'!$B:$K,8,FALSE)) * 100</f>
        <v>12.374964285714286</v>
      </c>
      <c r="AL464" s="72">
        <f>(SUMIFS('Banco de Indicadores Mun. (2)'!I:I,'Banco de Indicadores Mun. (2)'!B:B,'Banco de Indicadores - Mun. (1)'!B464,'Banco de Indicadores Mun. (2)'!A:A,'Banco de Indicadores - Mun. (1)'!A464) / VLOOKUP(D464,'Dados Base'!$B:$K,9,FALSE)) * 100</f>
        <v>6.5377169811320757</v>
      </c>
      <c r="AM464" s="72">
        <f>(SUMIFS('Banco de Indicadores Mun. (2)'!J:J,'Banco de Indicadores Mun. (2)'!B:B,'Banco de Indicadores - Mun. (1)'!B464,'Banco de Indicadores Mun. (2)'!A:A,'Banco de Indicadores - Mun. (1)'!A464) / VLOOKUP(D464,'Dados Base'!$B:$K,7,FALSE)) * 100</f>
        <v>13.881985074626865</v>
      </c>
      <c r="AN464" s="72">
        <f>(SUMIFS('Banco de Indicadores Mun. (2)'!K:K,'Banco de Indicadores Mun. (2)'!B:B,'Banco de Indicadores - Mun. (1)'!B464,'Banco de Indicadores Mun. (2)'!A:A,'Banco de Indicadores - Mun. (1)'!A464) / VLOOKUP(D464,'Dados Base'!$B:$K,10,FALSE)) * 100</f>
        <v>6.4355294117647093</v>
      </c>
      <c r="AO464" s="21">
        <v>0</v>
      </c>
      <c r="AP464" s="125">
        <v>0</v>
      </c>
      <c r="AQ464" s="143">
        <v>0</v>
      </c>
      <c r="AR464" s="21">
        <v>10</v>
      </c>
      <c r="AS464" s="37">
        <v>100</v>
      </c>
      <c r="AT464" s="37">
        <v>100</v>
      </c>
      <c r="AU464" s="37">
        <v>95</v>
      </c>
      <c r="AV464" s="20">
        <v>10</v>
      </c>
      <c r="AW464" s="21">
        <v>0</v>
      </c>
      <c r="AX464" s="21">
        <v>0</v>
      </c>
      <c r="AY464" s="21"/>
    </row>
    <row r="465" spans="1:51" ht="15" x14ac:dyDescent="0.25">
      <c r="A465" s="144">
        <v>2017</v>
      </c>
      <c r="B465" s="77" t="s">
        <v>465</v>
      </c>
      <c r="C465" s="78">
        <v>16</v>
      </c>
      <c r="D465" s="77">
        <v>3541109</v>
      </c>
      <c r="E465" s="78">
        <v>354110916</v>
      </c>
      <c r="F465" s="78" t="str">
        <f t="shared" si="15"/>
        <v>3541109162017</v>
      </c>
      <c r="G465" s="79">
        <v>-0.29677915420716072</v>
      </c>
      <c r="H465" s="80">
        <f t="shared" si="14"/>
        <v>4044</v>
      </c>
      <c r="I465" s="81">
        <v>3507</v>
      </c>
      <c r="J465" s="82">
        <v>537</v>
      </c>
      <c r="K465" s="83">
        <f>(H465)/VLOOKUP(D465,'Dados Base'!$B:$K,6,FALSE)</f>
        <v>14.013930762033477</v>
      </c>
      <c r="L465" s="84">
        <v>86.72</v>
      </c>
      <c r="M465" s="85" t="s">
        <v>702</v>
      </c>
      <c r="N465" s="86">
        <v>0.73499999999999999</v>
      </c>
      <c r="O465" s="87" t="s">
        <v>691</v>
      </c>
      <c r="P465" s="87" t="s">
        <v>691</v>
      </c>
      <c r="Q465" s="87" t="s">
        <v>691</v>
      </c>
      <c r="R465" s="87" t="s">
        <v>691</v>
      </c>
      <c r="S465" s="87" t="s">
        <v>691</v>
      </c>
      <c r="T465" s="87" t="s">
        <v>691</v>
      </c>
      <c r="U465" s="87" t="s">
        <v>691</v>
      </c>
      <c r="V465" s="87" t="s">
        <v>691</v>
      </c>
      <c r="W465" s="87" t="s">
        <v>691</v>
      </c>
      <c r="X465" s="21"/>
      <c r="Y465" s="21">
        <v>2.42</v>
      </c>
      <c r="Z465" s="10">
        <v>147.793464</v>
      </c>
      <c r="AA465" s="10">
        <v>38.938535999999992</v>
      </c>
      <c r="AB465" s="21">
        <v>0</v>
      </c>
      <c r="AC465" s="21">
        <v>0</v>
      </c>
      <c r="AD465" s="153">
        <f>VLOOKUP(D465,'Dados Base'!$B:$K,9,FALSE)*31536000/VLOOKUP($F465,F:H,MATCH(H464,F464:AF464,0),FALSE)</f>
        <v>17000.11869436202</v>
      </c>
      <c r="AE465" s="153">
        <f>VLOOKUP(D465,'Dados Base'!$B:$K,10,FALSE)*31536000/VLOOKUP($F465,F:H,MATCH(H464,F464:AF464,0),FALSE)</f>
        <v>1637.6261127596438</v>
      </c>
      <c r="AF465" s="21"/>
      <c r="AG465" s="21"/>
      <c r="AH465" s="21"/>
      <c r="AI465" s="21"/>
      <c r="AJ465" s="21"/>
      <c r="AK465" s="72">
        <f>(SUMIFS('Banco de Indicadores Mun. (2)'!I:I,'Banco de Indicadores Mun. (2)'!B:B,'Banco de Indicadores - Mun. (1)'!B465,'Banco de Indicadores Mun. (2)'!A:A,'Banco de Indicadores - Mun. (1)'!A465) / VLOOKUP(D465,'Dados Base'!$B:$K,8,FALSE)) * 100</f>
        <v>23.020932584269662</v>
      </c>
      <c r="AL465" s="72">
        <f>(SUMIFS('Banco de Indicadores Mun. (2)'!I:I,'Banco de Indicadores Mun. (2)'!B:B,'Banco de Indicadores - Mun. (1)'!B465,'Banco de Indicadores Mun. (2)'!A:A,'Banco de Indicadores - Mun. (1)'!A465) / VLOOKUP(D465,'Dados Base'!$B:$K,9,FALSE)) * 100</f>
        <v>9.3984541284403651</v>
      </c>
      <c r="AM465" s="72">
        <f>(SUMIFS('Banco de Indicadores Mun. (2)'!J:J,'Banco de Indicadores Mun. (2)'!B:B,'Banco de Indicadores - Mun. (1)'!B465,'Banco de Indicadores Mun. (2)'!A:A,'Banco de Indicadores - Mun. (1)'!A465) / VLOOKUP(D465,'Dados Base'!$B:$K,7,FALSE)) * 100</f>
        <v>28.186308823529409</v>
      </c>
      <c r="AN465" s="72">
        <f>(SUMIFS('Banco de Indicadores Mun. (2)'!K:K,'Banco de Indicadores Mun. (2)'!B:B,'Banco de Indicadores - Mun. (1)'!B465,'Banco de Indicadores Mun. (2)'!A:A,'Banco de Indicadores - Mun. (1)'!A465) / VLOOKUP(D465,'Dados Base'!$B:$K,10,FALSE)) * 100</f>
        <v>6.2949523809523829</v>
      </c>
      <c r="AO465" s="21">
        <v>0</v>
      </c>
      <c r="AP465" s="125">
        <v>0</v>
      </c>
      <c r="AQ465" s="143">
        <v>0</v>
      </c>
      <c r="AR465" s="21">
        <v>8.3000000000000007</v>
      </c>
      <c r="AS465" s="37">
        <v>98.2</v>
      </c>
      <c r="AT465" s="37">
        <v>98.2</v>
      </c>
      <c r="AU465" s="37">
        <v>79.147368421052633</v>
      </c>
      <c r="AV465" s="20">
        <v>8.4176679269729107</v>
      </c>
      <c r="AW465" s="21">
        <v>0</v>
      </c>
      <c r="AX465" s="21">
        <v>0</v>
      </c>
      <c r="AY465" s="21"/>
    </row>
    <row r="466" spans="1:51" ht="15" x14ac:dyDescent="0.25">
      <c r="A466" s="144">
        <v>2017</v>
      </c>
      <c r="B466" s="77" t="s">
        <v>466</v>
      </c>
      <c r="C466" s="78">
        <v>22</v>
      </c>
      <c r="D466" s="77">
        <v>3541208</v>
      </c>
      <c r="E466" s="78">
        <v>354120822</v>
      </c>
      <c r="F466" s="78" t="str">
        <f t="shared" si="15"/>
        <v>3541208222017</v>
      </c>
      <c r="G466" s="79">
        <v>-0.21227153908717211</v>
      </c>
      <c r="H466" s="80">
        <f t="shared" si="14"/>
        <v>13689</v>
      </c>
      <c r="I466" s="81">
        <v>11221</v>
      </c>
      <c r="J466" s="82">
        <v>2468</v>
      </c>
      <c r="K466" s="83">
        <f>(H466)/VLOOKUP(D466,'Dados Base'!$B:$K,6,FALSE)</f>
        <v>18.161434977578477</v>
      </c>
      <c r="L466" s="84">
        <v>81.97</v>
      </c>
      <c r="M466" s="85" t="s">
        <v>702</v>
      </c>
      <c r="N466" s="86">
        <v>0.75700000000000001</v>
      </c>
      <c r="O466" s="87" t="s">
        <v>691</v>
      </c>
      <c r="P466" s="87" t="s">
        <v>691</v>
      </c>
      <c r="Q466" s="87" t="s">
        <v>691</v>
      </c>
      <c r="R466" s="87" t="s">
        <v>691</v>
      </c>
      <c r="S466" s="87" t="s">
        <v>691</v>
      </c>
      <c r="T466" s="87" t="s">
        <v>691</v>
      </c>
      <c r="U466" s="87" t="s">
        <v>691</v>
      </c>
      <c r="V466" s="87" t="s">
        <v>691</v>
      </c>
      <c r="W466" s="87" t="s">
        <v>691</v>
      </c>
      <c r="X466" s="21"/>
      <c r="Y466" s="21">
        <v>7.27</v>
      </c>
      <c r="Z466" s="10">
        <v>393.04213199999998</v>
      </c>
      <c r="AA466" s="10">
        <v>167.69386800000001</v>
      </c>
      <c r="AB466" s="21">
        <v>1</v>
      </c>
      <c r="AC466" s="21">
        <v>0</v>
      </c>
      <c r="AD466" s="153">
        <f>VLOOKUP(D466,'Dados Base'!$B:$K,9,FALSE)*31536000/VLOOKUP($F466,F:H,MATCH(H465,F465:AF465,0),FALSE)</f>
        <v>12924.023668639053</v>
      </c>
      <c r="AE466" s="153">
        <f>VLOOKUP(D466,'Dados Base'!$B:$K,10,FALSE)*31536000/VLOOKUP($F466,F:H,MATCH(H465,F465:AF465,0),FALSE)</f>
        <v>1704.7731755424068</v>
      </c>
      <c r="AF466" s="21"/>
      <c r="AG466" s="21"/>
      <c r="AH466" s="21"/>
      <c r="AI466" s="21"/>
      <c r="AJ466" s="21"/>
      <c r="AK466" s="72">
        <f>(SUMIFS('Banco de Indicadores Mun. (2)'!I:I,'Banco de Indicadores Mun. (2)'!B:B,'Banco de Indicadores - Mun. (1)'!B466,'Banco de Indicadores Mun. (2)'!A:A,'Banco de Indicadores - Mun. (1)'!A466) / VLOOKUP(D466,'Dados Base'!$B:$K,8,FALSE)) * 100</f>
        <v>2.9980501792114698</v>
      </c>
      <c r="AL466" s="72">
        <f>(SUMIFS('Banco de Indicadores Mun. (2)'!I:I,'Banco de Indicadores Mun. (2)'!B:B,'Banco de Indicadores - Mun. (1)'!B466,'Banco de Indicadores Mun. (2)'!A:A,'Banco de Indicadores - Mun. (1)'!A466) / VLOOKUP(D466,'Dados Base'!$B:$K,9,FALSE)) * 100</f>
        <v>1.4910089126559714</v>
      </c>
      <c r="AM466" s="72">
        <f>(SUMIFS('Banco de Indicadores Mun. (2)'!J:J,'Banco de Indicadores Mun. (2)'!B:B,'Banco de Indicadores - Mun. (1)'!B466,'Banco de Indicadores Mun. (2)'!A:A,'Banco de Indicadores - Mun. (1)'!A466) / VLOOKUP(D466,'Dados Base'!$B:$K,7,FALSE)) * 100</f>
        <v>1.7180439024390242</v>
      </c>
      <c r="AN466" s="72">
        <f>(SUMIFS('Banco de Indicadores Mun. (2)'!K:K,'Banco de Indicadores Mun. (2)'!B:B,'Banco de Indicadores - Mun. (1)'!B466,'Banco de Indicadores Mun. (2)'!A:A,'Banco de Indicadores - Mun. (1)'!A466) / VLOOKUP(D466,'Dados Base'!$B:$K,10,FALSE)) * 100</f>
        <v>6.5440135135135105</v>
      </c>
      <c r="AO466" s="21">
        <v>0</v>
      </c>
      <c r="AP466" s="125">
        <v>0</v>
      </c>
      <c r="AQ466" s="143">
        <v>0</v>
      </c>
      <c r="AR466" s="21">
        <v>8.6</v>
      </c>
      <c r="AS466" s="37">
        <v>84.45</v>
      </c>
      <c r="AT466" s="37">
        <v>84.45</v>
      </c>
      <c r="AU466" s="37">
        <v>70.093971494607089</v>
      </c>
      <c r="AV466" s="20">
        <v>7.8228275000000007</v>
      </c>
      <c r="AW466" s="21">
        <v>0</v>
      </c>
      <c r="AX466" s="21">
        <v>0</v>
      </c>
      <c r="AY466" s="21"/>
    </row>
    <row r="467" spans="1:51" ht="15" x14ac:dyDescent="0.25">
      <c r="A467" s="144">
        <v>2017</v>
      </c>
      <c r="B467" s="77" t="s">
        <v>467</v>
      </c>
      <c r="C467" s="78">
        <v>22</v>
      </c>
      <c r="D467" s="77">
        <v>3541307</v>
      </c>
      <c r="E467" s="78">
        <v>354130722</v>
      </c>
      <c r="F467" s="78" t="str">
        <f t="shared" si="15"/>
        <v>3541307222017</v>
      </c>
      <c r="G467" s="79">
        <v>0.31346860156880041</v>
      </c>
      <c r="H467" s="80">
        <f t="shared" si="14"/>
        <v>42060</v>
      </c>
      <c r="I467" s="81">
        <v>39439</v>
      </c>
      <c r="J467" s="82">
        <v>2621</v>
      </c>
      <c r="K467" s="83">
        <f>(H467)/VLOOKUP(D467,'Dados Base'!$B:$K,6,FALSE)</f>
        <v>32.813743388100924</v>
      </c>
      <c r="L467" s="84">
        <v>93.77</v>
      </c>
      <c r="M467" s="85" t="s">
        <v>702</v>
      </c>
      <c r="N467" s="86">
        <v>0.75</v>
      </c>
      <c r="O467" s="87" t="s">
        <v>691</v>
      </c>
      <c r="P467" s="87" t="s">
        <v>691</v>
      </c>
      <c r="Q467" s="87" t="s">
        <v>691</v>
      </c>
      <c r="R467" s="87" t="s">
        <v>691</v>
      </c>
      <c r="S467" s="87" t="s">
        <v>691</v>
      </c>
      <c r="T467" s="87" t="s">
        <v>691</v>
      </c>
      <c r="U467" s="87" t="s">
        <v>691</v>
      </c>
      <c r="V467" s="87" t="s">
        <v>691</v>
      </c>
      <c r="W467" s="87" t="s">
        <v>691</v>
      </c>
      <c r="X467" s="21"/>
      <c r="Y467" s="21">
        <v>32.76</v>
      </c>
      <c r="Z467" s="10">
        <v>1618.2129185999997</v>
      </c>
      <c r="AA467" s="10">
        <v>593.14108139999996</v>
      </c>
      <c r="AB467" s="21">
        <v>1</v>
      </c>
      <c r="AC467" s="21">
        <v>0</v>
      </c>
      <c r="AD467" s="153">
        <f>VLOOKUP(D467,'Dados Base'!$B:$K,9,FALSE)*31536000/VLOOKUP($F467,F:H,MATCH(H466,F466:AF466,0),FALSE)</f>
        <v>7130.4650499286736</v>
      </c>
      <c r="AE467" s="153">
        <f>VLOOKUP(D467,'Dados Base'!$B:$K,10,FALSE)*31536000/VLOOKUP($F467,F:H,MATCH(H466,F466:AF466,0),FALSE)</f>
        <v>952.22824536376606</v>
      </c>
      <c r="AF467" s="21"/>
      <c r="AG467" s="21"/>
      <c r="AH467" s="21"/>
      <c r="AI467" s="21"/>
      <c r="AJ467" s="21"/>
      <c r="AK467" s="72">
        <f>(SUMIFS('Banco de Indicadores Mun. (2)'!I:I,'Banco de Indicadores Mun. (2)'!B:B,'Banco de Indicadores - Mun. (1)'!B467,'Banco de Indicadores Mun. (2)'!A:A,'Banco de Indicadores - Mun. (1)'!A467) / VLOOKUP(D467,'Dados Base'!$B:$K,8,FALSE)) * 100</f>
        <v>5.8593915789473687</v>
      </c>
      <c r="AL467" s="72">
        <f>(SUMIFS('Banco de Indicadores Mun. (2)'!I:I,'Banco de Indicadores Mun. (2)'!B:B,'Banco de Indicadores - Mun. (1)'!B467,'Banco de Indicadores Mun. (2)'!A:A,'Banco de Indicadores - Mun. (1)'!A467) / VLOOKUP(D467,'Dados Base'!$B:$K,9,FALSE)) * 100</f>
        <v>2.9266151419558364</v>
      </c>
      <c r="AM467" s="72">
        <f>(SUMIFS('Banco de Indicadores Mun. (2)'!J:J,'Banco de Indicadores Mun. (2)'!B:B,'Banco de Indicadores - Mun. (1)'!B467,'Banco de Indicadores Mun. (2)'!A:A,'Banco de Indicadores - Mun. (1)'!A467) / VLOOKUP(D467,'Dados Base'!$B:$K,7,FALSE)) * 100</f>
        <v>4.2879770114942533</v>
      </c>
      <c r="AN467" s="72">
        <f>(SUMIFS('Banco de Indicadores Mun. (2)'!K:K,'Banco de Indicadores Mun. (2)'!B:B,'Banco de Indicadores - Mun. (1)'!B467,'Banco de Indicadores Mun. (2)'!A:A,'Banco de Indicadores - Mun. (1)'!A467) / VLOOKUP(D467,'Dados Base'!$B:$K,10,FALSE)) * 100</f>
        <v>10.165314960629921</v>
      </c>
      <c r="AO467" s="21">
        <v>0</v>
      </c>
      <c r="AP467" s="125">
        <v>0</v>
      </c>
      <c r="AQ467" s="143">
        <v>0</v>
      </c>
      <c r="AR467" s="21">
        <v>7.8</v>
      </c>
      <c r="AS467" s="37">
        <v>85.09</v>
      </c>
      <c r="AT467" s="37">
        <v>85.09</v>
      </c>
      <c r="AU467" s="37">
        <v>73.177470391443435</v>
      </c>
      <c r="AV467" s="20">
        <v>8.0328809999999997</v>
      </c>
      <c r="AW467" s="21">
        <v>0</v>
      </c>
      <c r="AX467" s="21">
        <v>0</v>
      </c>
      <c r="AY467" s="21"/>
    </row>
    <row r="468" spans="1:51" ht="15" x14ac:dyDescent="0.25">
      <c r="A468" s="144">
        <v>2017</v>
      </c>
      <c r="B468" s="77" t="s">
        <v>468</v>
      </c>
      <c r="C468" s="78">
        <v>22</v>
      </c>
      <c r="D468" s="77">
        <v>3541406</v>
      </c>
      <c r="E468" s="78">
        <v>354140622</v>
      </c>
      <c r="F468" s="78" t="str">
        <f t="shared" si="15"/>
        <v>3541406222017</v>
      </c>
      <c r="G468" s="79">
        <v>0.70841497724987157</v>
      </c>
      <c r="H468" s="80">
        <f t="shared" si="14"/>
        <v>217290</v>
      </c>
      <c r="I468" s="81">
        <v>212858</v>
      </c>
      <c r="J468" s="82">
        <v>4432</v>
      </c>
      <c r="K468" s="83">
        <f>(H468)/VLOOKUP(D468,'Dados Base'!$B:$K,6,FALSE)</f>
        <v>386.56134920211343</v>
      </c>
      <c r="L468" s="84">
        <v>97.96</v>
      </c>
      <c r="M468" s="85" t="s">
        <v>702</v>
      </c>
      <c r="N468" s="86">
        <v>0.80600000000000005</v>
      </c>
      <c r="O468" s="87" t="s">
        <v>691</v>
      </c>
      <c r="P468" s="87" t="s">
        <v>691</v>
      </c>
      <c r="Q468" s="87" t="s">
        <v>691</v>
      </c>
      <c r="R468" s="87" t="s">
        <v>691</v>
      </c>
      <c r="S468" s="87" t="s">
        <v>691</v>
      </c>
      <c r="T468" s="87" t="s">
        <v>691</v>
      </c>
      <c r="U468" s="87" t="s">
        <v>691</v>
      </c>
      <c r="V468" s="87" t="s">
        <v>691</v>
      </c>
      <c r="W468" s="87" t="s">
        <v>691</v>
      </c>
      <c r="X468" s="21"/>
      <c r="Y468" s="21">
        <v>198.61</v>
      </c>
      <c r="Z468" s="10">
        <v>10773.699839999999</v>
      </c>
      <c r="AA468" s="10">
        <v>1142.8041599999999</v>
      </c>
      <c r="AB468" s="21">
        <v>20</v>
      </c>
      <c r="AC468" s="21">
        <v>0</v>
      </c>
      <c r="AD468" s="153">
        <f>VLOOKUP(D468,'Dados Base'!$B:$K,9,FALSE)*31536000/VLOOKUP($F468,F:H,MATCH(H467,F467:AF467,0),FALSE)</f>
        <v>618.26756868700818</v>
      </c>
      <c r="AE468" s="153">
        <f>VLOOKUP(D468,'Dados Base'!$B:$K,10,FALSE)*31536000/VLOOKUP($F468,F:H,MATCH(H467,F467:AF467,0),FALSE)</f>
        <v>71.115283722214514</v>
      </c>
      <c r="AF468" s="21"/>
      <c r="AG468" s="21"/>
      <c r="AH468" s="21"/>
      <c r="AI468" s="21"/>
      <c r="AJ468" s="21"/>
      <c r="AK468" s="72">
        <f>(SUMIFS('Banco de Indicadores Mun. (2)'!I:I,'Banco de Indicadores Mun. (2)'!B:B,'Banco de Indicadores - Mun. (1)'!B468,'Banco de Indicadores Mun. (2)'!A:A,'Banco de Indicadores - Mun. (1)'!A468) / VLOOKUP(D468,'Dados Base'!$B:$K,8,FALSE)) * 100</f>
        <v>18.413253731343286</v>
      </c>
      <c r="AL468" s="72">
        <f>(SUMIFS('Banco de Indicadores Mun. (2)'!I:I,'Banco de Indicadores Mun. (2)'!B:B,'Banco de Indicadores - Mun. (1)'!B468,'Banco de Indicadores Mun. (2)'!A:A,'Banco de Indicadores - Mun. (1)'!A468) / VLOOKUP(D468,'Dados Base'!$B:$K,9,FALSE)) * 100</f>
        <v>8.6879436619718309</v>
      </c>
      <c r="AM468" s="72">
        <f>(SUMIFS('Banco de Indicadores Mun. (2)'!J:J,'Banco de Indicadores Mun. (2)'!B:B,'Banco de Indicadores - Mun. (1)'!B468,'Banco de Indicadores Mun. (2)'!A:A,'Banco de Indicadores - Mun. (1)'!A468) / VLOOKUP(D468,'Dados Base'!$B:$K,7,FALSE)) * 100</f>
        <v>16.098513157894736</v>
      </c>
      <c r="AN468" s="72">
        <f>(SUMIFS('Banco de Indicadores Mun. (2)'!K:K,'Banco de Indicadores Mun. (2)'!B:B,'Banco de Indicadores - Mun. (1)'!B468,'Banco de Indicadores Mun. (2)'!A:A,'Banco de Indicadores - Mun. (1)'!A468) / VLOOKUP(D468,'Dados Base'!$B:$K,10,FALSE)) * 100</f>
        <v>25.593673469387767</v>
      </c>
      <c r="AO468" s="21">
        <v>0</v>
      </c>
      <c r="AP468" s="125">
        <v>0</v>
      </c>
      <c r="AQ468" s="143">
        <v>0</v>
      </c>
      <c r="AR468" s="21">
        <v>7.3</v>
      </c>
      <c r="AS468" s="37">
        <v>100</v>
      </c>
      <c r="AT468" s="37">
        <v>100</v>
      </c>
      <c r="AU468" s="37">
        <v>90.409904112816974</v>
      </c>
      <c r="AV468" s="20">
        <v>9.6999999999999993</v>
      </c>
      <c r="AW468" s="21">
        <v>1</v>
      </c>
      <c r="AX468" s="21">
        <v>0</v>
      </c>
      <c r="AY468" s="21"/>
    </row>
    <row r="469" spans="1:51" ht="15" x14ac:dyDescent="0.25">
      <c r="A469" s="144">
        <v>2017</v>
      </c>
      <c r="B469" s="77" t="s">
        <v>469</v>
      </c>
      <c r="C469" s="78">
        <v>22</v>
      </c>
      <c r="D469" s="77">
        <v>3541505</v>
      </c>
      <c r="E469" s="78">
        <v>354150522</v>
      </c>
      <c r="F469" s="78" t="str">
        <f t="shared" si="15"/>
        <v>3541505222017</v>
      </c>
      <c r="G469" s="79">
        <v>2.6883932856325288E-2</v>
      </c>
      <c r="H469" s="80">
        <f t="shared" si="14"/>
        <v>37997</v>
      </c>
      <c r="I469" s="81">
        <v>36756</v>
      </c>
      <c r="J469" s="82">
        <v>1241</v>
      </c>
      <c r="K469" s="83">
        <f>(H469)/VLOOKUP(D469,'Dados Base'!$B:$K,6,FALSE)</f>
        <v>50.326485741910702</v>
      </c>
      <c r="L469" s="84">
        <v>96.73</v>
      </c>
      <c r="M469" s="85" t="s">
        <v>702</v>
      </c>
      <c r="N469" s="86">
        <v>0.76300000000000001</v>
      </c>
      <c r="O469" s="87" t="s">
        <v>691</v>
      </c>
      <c r="P469" s="87" t="s">
        <v>691</v>
      </c>
      <c r="Q469" s="87" t="s">
        <v>691</v>
      </c>
      <c r="R469" s="87" t="s">
        <v>691</v>
      </c>
      <c r="S469" s="87" t="s">
        <v>691</v>
      </c>
      <c r="T469" s="87" t="s">
        <v>691</v>
      </c>
      <c r="U469" s="87" t="s">
        <v>691</v>
      </c>
      <c r="V469" s="87" t="s">
        <v>691</v>
      </c>
      <c r="W469" s="87" t="s">
        <v>691</v>
      </c>
      <c r="X469" s="21"/>
      <c r="Y469" s="21">
        <v>30.27</v>
      </c>
      <c r="Z469" s="10">
        <v>680.76017999999976</v>
      </c>
      <c r="AA469" s="10">
        <v>1362.3298200000002</v>
      </c>
      <c r="AB469" s="21">
        <v>2</v>
      </c>
      <c r="AC469" s="21">
        <v>0</v>
      </c>
      <c r="AD469" s="153">
        <f>VLOOKUP(D469,'Dados Base'!$B:$K,9,FALSE)*31536000/VLOOKUP($F469,F:H,MATCH(H468,F468:AF468,0),FALSE)</f>
        <v>4747.3726873174201</v>
      </c>
      <c r="AE469" s="153">
        <f>VLOOKUP(D469,'Dados Base'!$B:$K,10,FALSE)*31536000/VLOOKUP($F469,F:H,MATCH(H468,F468:AF468,0),FALSE)</f>
        <v>564.3729768139591</v>
      </c>
      <c r="AF469" s="21"/>
      <c r="AG469" s="21"/>
      <c r="AH469" s="21"/>
      <c r="AI469" s="21"/>
      <c r="AJ469" s="21"/>
      <c r="AK469" s="72">
        <f>(SUMIFS('Banco de Indicadores Mun. (2)'!I:I,'Banco de Indicadores Mun. (2)'!B:B,'Banco de Indicadores - Mun. (1)'!B469,'Banco de Indicadores Mun. (2)'!A:A,'Banco de Indicadores - Mun. (1)'!A469) / VLOOKUP(D469,'Dados Base'!$B:$K,8,FALSE)) * 100</f>
        <v>0.98330402930402949</v>
      </c>
      <c r="AL469" s="72">
        <f>(SUMIFS('Banco de Indicadores Mun. (2)'!I:I,'Banco de Indicadores Mun. (2)'!B:B,'Banco de Indicadores - Mun. (1)'!B469,'Banco de Indicadores Mun. (2)'!A:A,'Banco de Indicadores - Mun. (1)'!A469) / VLOOKUP(D469,'Dados Base'!$B:$K,9,FALSE)) * 100</f>
        <v>0.46930419580419591</v>
      </c>
      <c r="AM469" s="72">
        <f>(SUMIFS('Banco de Indicadores Mun. (2)'!J:J,'Banco de Indicadores Mun. (2)'!B:B,'Banco de Indicadores - Mun. (1)'!B469,'Banco de Indicadores Mun. (2)'!A:A,'Banco de Indicadores - Mun. (1)'!A469) / VLOOKUP(D469,'Dados Base'!$B:$K,7,FALSE)) * 100</f>
        <v>0</v>
      </c>
      <c r="AN469" s="72">
        <f>(SUMIFS('Banco de Indicadores Mun. (2)'!K:K,'Banco de Indicadores Mun. (2)'!B:B,'Banco de Indicadores - Mun. (1)'!B469,'Banco de Indicadores Mun. (2)'!A:A,'Banco de Indicadores - Mun. (1)'!A469) / VLOOKUP(D469,'Dados Base'!$B:$K,10,FALSE)) * 100</f>
        <v>3.947676470588235</v>
      </c>
      <c r="AO469" s="21">
        <v>0</v>
      </c>
      <c r="AP469" s="125">
        <v>0</v>
      </c>
      <c r="AQ469" s="143">
        <v>0</v>
      </c>
      <c r="AR469" s="21">
        <v>3.9</v>
      </c>
      <c r="AS469" s="37">
        <v>98</v>
      </c>
      <c r="AT469" s="37">
        <v>39.199999999999996</v>
      </c>
      <c r="AU469" s="37">
        <v>33.320126866657844</v>
      </c>
      <c r="AV469" s="20">
        <v>4.2357999999999993</v>
      </c>
      <c r="AW469" s="21">
        <v>0</v>
      </c>
      <c r="AX469" s="21">
        <v>0</v>
      </c>
      <c r="AY469" s="21"/>
    </row>
    <row r="470" spans="1:51" ht="15" x14ac:dyDescent="0.25">
      <c r="A470" s="144">
        <v>2017</v>
      </c>
      <c r="B470" s="77" t="s">
        <v>470</v>
      </c>
      <c r="C470" s="78">
        <v>19</v>
      </c>
      <c r="D470" s="77">
        <v>3541604</v>
      </c>
      <c r="E470" s="78">
        <v>354160419</v>
      </c>
      <c r="F470" s="78" t="str">
        <f t="shared" si="15"/>
        <v>3541604192017</v>
      </c>
      <c r="G470" s="79">
        <v>1.1529996033877943</v>
      </c>
      <c r="H470" s="80">
        <f t="shared" si="14"/>
        <v>38481</v>
      </c>
      <c r="I470" s="81">
        <v>32898</v>
      </c>
      <c r="J470" s="82">
        <v>5583</v>
      </c>
      <c r="K470" s="83">
        <f>(H470)/VLOOKUP(D470,'Dados Base'!$B:$K,6,FALSE)</f>
        <v>49.199002748833344</v>
      </c>
      <c r="L470" s="84">
        <v>85.49</v>
      </c>
      <c r="M470" s="85" t="s">
        <v>702</v>
      </c>
      <c r="N470" s="86">
        <v>0.74299999999999999</v>
      </c>
      <c r="O470" s="87" t="s">
        <v>691</v>
      </c>
      <c r="P470" s="87" t="s">
        <v>691</v>
      </c>
      <c r="Q470" s="87" t="s">
        <v>691</v>
      </c>
      <c r="R470" s="87" t="s">
        <v>691</v>
      </c>
      <c r="S470" s="87" t="s">
        <v>691</v>
      </c>
      <c r="T470" s="87" t="s">
        <v>691</v>
      </c>
      <c r="U470" s="87" t="s">
        <v>691</v>
      </c>
      <c r="V470" s="87" t="s">
        <v>691</v>
      </c>
      <c r="W470" s="87" t="s">
        <v>691</v>
      </c>
      <c r="X470" s="21"/>
      <c r="Y470" s="21">
        <v>26.64</v>
      </c>
      <c r="Z470" s="10">
        <v>863.13600000000008</v>
      </c>
      <c r="AA470" s="10">
        <v>935.06399999999996</v>
      </c>
      <c r="AB470" s="21">
        <v>5</v>
      </c>
      <c r="AC470" s="21">
        <v>0</v>
      </c>
      <c r="AD470" s="153">
        <f>VLOOKUP(D470,'Dados Base'!$B:$K,9,FALSE)*31536000/VLOOKUP($F470,F:H,MATCH(H469,F469:AF469,0),FALSE)</f>
        <v>4777.8093084899037</v>
      </c>
      <c r="AE470" s="153">
        <f>VLOOKUP(D470,'Dados Base'!$B:$K,10,FALSE)*31536000/VLOOKUP($F470,F:H,MATCH(H469,F469:AF469,0),FALSE)</f>
        <v>442.54151399391907</v>
      </c>
      <c r="AF470" s="21"/>
      <c r="AG470" s="21"/>
      <c r="AH470" s="21"/>
      <c r="AI470" s="21"/>
      <c r="AJ470" s="21"/>
      <c r="AK470" s="72">
        <f>(SUMIFS('Banco de Indicadores Mun. (2)'!I:I,'Banco de Indicadores Mun. (2)'!B:B,'Banco de Indicadores - Mun. (1)'!B470,'Banco de Indicadores Mun. (2)'!A:A,'Banco de Indicadores - Mun. (1)'!A470) / VLOOKUP(D470,'Dados Base'!$B:$K,8,FALSE)) * 100</f>
        <v>53.046542857142853</v>
      </c>
      <c r="AL470" s="72">
        <f>(SUMIFS('Banco de Indicadores Mun. (2)'!I:I,'Banco de Indicadores Mun. (2)'!B:B,'Banco de Indicadores - Mun. (1)'!B470,'Banco de Indicadores Mun. (2)'!A:A,'Banco de Indicadores - Mun. (1)'!A470) / VLOOKUP(D470,'Dados Base'!$B:$K,9,FALSE)) * 100</f>
        <v>19.107674099485418</v>
      </c>
      <c r="AM470" s="72">
        <f>(SUMIFS('Banco de Indicadores Mun. (2)'!J:J,'Banco de Indicadores Mun. (2)'!B:B,'Banco de Indicadores - Mun. (1)'!B470,'Banco de Indicadores Mun. (2)'!A:A,'Banco de Indicadores - Mun. (1)'!A470) / VLOOKUP(D470,'Dados Base'!$B:$K,7,FALSE)) * 100</f>
        <v>65.67396153846154</v>
      </c>
      <c r="AN470" s="72">
        <f>(SUMIFS('Banco de Indicadores Mun. (2)'!K:K,'Banco de Indicadores Mun. (2)'!B:B,'Banco de Indicadores - Mun. (1)'!B470,'Banco de Indicadores Mun. (2)'!A:A,'Banco de Indicadores - Mun. (1)'!A470) / VLOOKUP(D470,'Dados Base'!$B:$K,10,FALSE)) * 100</f>
        <v>16.567333333333334</v>
      </c>
      <c r="AO470" s="21">
        <v>0</v>
      </c>
      <c r="AP470" s="125">
        <v>0</v>
      </c>
      <c r="AQ470" s="143">
        <v>0</v>
      </c>
      <c r="AR470" s="21">
        <v>8.9</v>
      </c>
      <c r="AS470" s="37">
        <v>100</v>
      </c>
      <c r="AT470" s="37">
        <v>100</v>
      </c>
      <c r="AU470" s="37">
        <v>48.000000000000007</v>
      </c>
      <c r="AV470" s="20">
        <v>6.12</v>
      </c>
      <c r="AW470" s="21">
        <v>0</v>
      </c>
      <c r="AX470" s="21">
        <v>0</v>
      </c>
      <c r="AY470" s="21"/>
    </row>
    <row r="471" spans="1:51" ht="15" x14ac:dyDescent="0.25">
      <c r="A471" s="144">
        <v>2017</v>
      </c>
      <c r="B471" s="77" t="s">
        <v>471</v>
      </c>
      <c r="C471" s="78">
        <v>10</v>
      </c>
      <c r="D471" s="77">
        <v>3541653</v>
      </c>
      <c r="E471" s="78">
        <v>354165310</v>
      </c>
      <c r="F471" s="78" t="str">
        <f t="shared" si="15"/>
        <v>3541653102017</v>
      </c>
      <c r="G471" s="79">
        <v>1.6095481770594722</v>
      </c>
      <c r="H471" s="80">
        <f t="shared" si="14"/>
        <v>3571</v>
      </c>
      <c r="I471" s="81">
        <v>922</v>
      </c>
      <c r="J471" s="82">
        <v>2649</v>
      </c>
      <c r="K471" s="83">
        <f>(H471)/VLOOKUP(D471,'Dados Base'!$B:$K,6,FALSE)</f>
        <v>17.416963371213967</v>
      </c>
      <c r="L471" s="84">
        <v>25.82</v>
      </c>
      <c r="M471" s="85" t="s">
        <v>702</v>
      </c>
      <c r="N471" s="86">
        <v>0.67800000000000005</v>
      </c>
      <c r="O471" s="87" t="s">
        <v>691</v>
      </c>
      <c r="P471" s="87" t="s">
        <v>691</v>
      </c>
      <c r="Q471" s="87" t="s">
        <v>691</v>
      </c>
      <c r="R471" s="87" t="s">
        <v>691</v>
      </c>
      <c r="S471" s="87" t="s">
        <v>691</v>
      </c>
      <c r="T471" s="87" t="s">
        <v>691</v>
      </c>
      <c r="U471" s="87" t="s">
        <v>691</v>
      </c>
      <c r="V471" s="87" t="s">
        <v>691</v>
      </c>
      <c r="W471" s="87" t="s">
        <v>691</v>
      </c>
      <c r="X471" s="21"/>
      <c r="Y471" s="21">
        <v>0.66</v>
      </c>
      <c r="Z471" s="10">
        <v>30.234070800000005</v>
      </c>
      <c r="AA471" s="10">
        <v>20.633929199999997</v>
      </c>
      <c r="AB471" s="21">
        <v>0</v>
      </c>
      <c r="AC471" s="21">
        <v>0</v>
      </c>
      <c r="AD471" s="153">
        <f>VLOOKUP(D471,'Dados Base'!$B:$K,9,FALSE)*31536000/VLOOKUP($F471,F:H,MATCH(H470,F470:AF470,0),FALSE)</f>
        <v>15896.051526183142</v>
      </c>
      <c r="AE471" s="153">
        <f>VLOOKUP(D471,'Dados Base'!$B:$K,10,FALSE)*31536000/VLOOKUP($F471,F:H,MATCH(H470,F470:AF470,0),FALSE)</f>
        <v>2472.7191262951555</v>
      </c>
      <c r="AF471" s="21"/>
      <c r="AG471" s="21"/>
      <c r="AH471" s="21"/>
      <c r="AI471" s="21"/>
      <c r="AJ471" s="21"/>
      <c r="AK471" s="72">
        <f>(SUMIFS('Banco de Indicadores Mun. (2)'!I:I,'Banco de Indicadores Mun. (2)'!B:B,'Banco de Indicadores - Mun. (1)'!B471,'Banco de Indicadores Mun. (2)'!A:A,'Banco de Indicadores - Mun. (1)'!A471) / VLOOKUP(D471,'Dados Base'!$B:$K,8,FALSE)) * 100</f>
        <v>37.651138461538466</v>
      </c>
      <c r="AL471" s="72">
        <f>(SUMIFS('Banco de Indicadores Mun. (2)'!I:I,'Banco de Indicadores Mun. (2)'!B:B,'Banco de Indicadores - Mun. (1)'!B471,'Banco de Indicadores Mun. (2)'!A:A,'Banco de Indicadores - Mun. (1)'!A471) / VLOOKUP(D471,'Dados Base'!$B:$K,9,FALSE)) * 100</f>
        <v>13.596244444444444</v>
      </c>
      <c r="AM471" s="72">
        <f>(SUMIFS('Banco de Indicadores Mun. (2)'!J:J,'Banco de Indicadores Mun. (2)'!B:B,'Banco de Indicadores - Mun. (1)'!B471,'Banco de Indicadores Mun. (2)'!A:A,'Banco de Indicadores - Mun. (1)'!A471) / VLOOKUP(D471,'Dados Base'!$B:$K,7,FALSE)) * 100</f>
        <v>65.279864864864862</v>
      </c>
      <c r="AN471" s="72">
        <f>(SUMIFS('Banco de Indicadores Mun. (2)'!K:K,'Banco de Indicadores Mun. (2)'!B:B,'Banco de Indicadores - Mun. (1)'!B471,'Banco de Indicadores Mun. (2)'!A:A,'Banco de Indicadores - Mun. (1)'!A471) / VLOOKUP(D471,'Dados Base'!$B:$K,10,FALSE)) * 100</f>
        <v>1.1417499999999998</v>
      </c>
      <c r="AO471" s="21">
        <v>0</v>
      </c>
      <c r="AP471" s="125">
        <v>0</v>
      </c>
      <c r="AQ471" s="143">
        <v>0</v>
      </c>
      <c r="AR471" s="21">
        <v>9.8000000000000007</v>
      </c>
      <c r="AS471" s="37">
        <v>68.31</v>
      </c>
      <c r="AT471" s="37">
        <v>68.31</v>
      </c>
      <c r="AU471" s="37">
        <v>59.436326963906588</v>
      </c>
      <c r="AV471" s="20">
        <v>6.5875805000000005</v>
      </c>
      <c r="AW471" s="21">
        <v>0</v>
      </c>
      <c r="AX471" s="21">
        <v>0</v>
      </c>
      <c r="AY471" s="21"/>
    </row>
    <row r="472" spans="1:51" ht="15" x14ac:dyDescent="0.25">
      <c r="A472" s="144">
        <v>2017</v>
      </c>
      <c r="B472" s="77" t="s">
        <v>472</v>
      </c>
      <c r="C472" s="78">
        <v>17</v>
      </c>
      <c r="D472" s="77">
        <v>3541703</v>
      </c>
      <c r="E472" s="78">
        <v>354170317</v>
      </c>
      <c r="F472" s="78" t="str">
        <f t="shared" si="15"/>
        <v>3541703172017</v>
      </c>
      <c r="G472" s="79">
        <v>0.93052693747197601</v>
      </c>
      <c r="H472" s="80">
        <f t="shared" si="14"/>
        <v>13599</v>
      </c>
      <c r="I472" s="81">
        <v>12885</v>
      </c>
      <c r="J472" s="82">
        <v>714</v>
      </c>
      <c r="K472" s="83">
        <f>(H472)/VLOOKUP(D472,'Dados Base'!$B:$K,6,FALSE)</f>
        <v>20.833716334221894</v>
      </c>
      <c r="L472" s="84">
        <v>94.75</v>
      </c>
      <c r="M472" s="85" t="s">
        <v>702</v>
      </c>
      <c r="N472" s="86">
        <v>0.73799999999999999</v>
      </c>
      <c r="O472" s="87" t="s">
        <v>691</v>
      </c>
      <c r="P472" s="87" t="s">
        <v>691</v>
      </c>
      <c r="Q472" s="87" t="s">
        <v>691</v>
      </c>
      <c r="R472" s="87" t="s">
        <v>691</v>
      </c>
      <c r="S472" s="87" t="s">
        <v>691</v>
      </c>
      <c r="T472" s="87" t="s">
        <v>691</v>
      </c>
      <c r="U472" s="87" t="s">
        <v>691</v>
      </c>
      <c r="V472" s="87" t="s">
        <v>691</v>
      </c>
      <c r="W472" s="87" t="s">
        <v>691</v>
      </c>
      <c r="X472" s="21"/>
      <c r="Y472" s="21">
        <v>9.1300000000000008</v>
      </c>
      <c r="Z472" s="10">
        <v>571.36128840000003</v>
      </c>
      <c r="AA472" s="10">
        <v>132.69071159999999</v>
      </c>
      <c r="AB472" s="21">
        <v>0</v>
      </c>
      <c r="AC472" s="21">
        <v>0</v>
      </c>
      <c r="AD472" s="153">
        <f>VLOOKUP(D472,'Dados Base'!$B:$K,9,FALSE)*31536000/VLOOKUP($F472,F:H,MATCH(H471,F471:AF471,0),FALSE)</f>
        <v>12012.389146260755</v>
      </c>
      <c r="AE472" s="153">
        <f>VLOOKUP(D472,'Dados Base'!$B:$K,10,FALSE)*31536000/VLOOKUP($F472,F:H,MATCH(H471,F471:AF471,0),FALSE)</f>
        <v>1321.8266048974194</v>
      </c>
      <c r="AF472" s="21"/>
      <c r="AG472" s="21"/>
      <c r="AH472" s="21"/>
      <c r="AI472" s="21"/>
      <c r="AJ472" s="21"/>
      <c r="AK472" s="72">
        <f>(SUMIFS('Banco de Indicadores Mun. (2)'!I:I,'Banco de Indicadores Mun. (2)'!B:B,'Banco de Indicadores - Mun. (1)'!B472,'Banco de Indicadores Mun. (2)'!A:A,'Banco de Indicadores - Mun. (1)'!A472) / VLOOKUP(D472,'Dados Base'!$B:$K,8,FALSE)) * 100</f>
        <v>15.391843373493973</v>
      </c>
      <c r="AL472" s="72">
        <f>(SUMIFS('Banco de Indicadores Mun. (2)'!I:I,'Banco de Indicadores Mun. (2)'!B:B,'Banco de Indicadores - Mun. (1)'!B472,'Banco de Indicadores Mun. (2)'!A:A,'Banco de Indicadores - Mun. (1)'!A472) / VLOOKUP(D472,'Dados Base'!$B:$K,9,FALSE)) * 100</f>
        <v>7.3987818532818519</v>
      </c>
      <c r="AM472" s="72">
        <f>(SUMIFS('Banco de Indicadores Mun. (2)'!J:J,'Banco de Indicadores Mun. (2)'!B:B,'Banco de Indicadores - Mun. (1)'!B472,'Banco de Indicadores Mun. (2)'!A:A,'Banco de Indicadores - Mun. (1)'!A472) / VLOOKUP(D472,'Dados Base'!$B:$K,7,FALSE)) * 100</f>
        <v>12.939239583333334</v>
      </c>
      <c r="AN472" s="72">
        <f>(SUMIFS('Banco de Indicadores Mun. (2)'!K:K,'Banco de Indicadores Mun. (2)'!B:B,'Banco de Indicadores - Mun. (1)'!B472,'Banco de Indicadores Mun. (2)'!A:A,'Banco de Indicadores - Mun. (1)'!A472) / VLOOKUP(D472,'Dados Base'!$B:$K,10,FALSE)) * 100</f>
        <v>23.653245614035072</v>
      </c>
      <c r="AO472" s="21">
        <v>0</v>
      </c>
      <c r="AP472" s="125">
        <v>0</v>
      </c>
      <c r="AQ472" s="143">
        <v>0</v>
      </c>
      <c r="AR472" s="21">
        <v>8.9</v>
      </c>
      <c r="AS472" s="37">
        <v>90.17</v>
      </c>
      <c r="AT472" s="37">
        <v>90.169999999999987</v>
      </c>
      <c r="AU472" s="37">
        <v>81.153279644117191</v>
      </c>
      <c r="AV472" s="20">
        <v>9.8525500000000008</v>
      </c>
      <c r="AW472" s="21">
        <v>0</v>
      </c>
      <c r="AX472" s="21">
        <v>0</v>
      </c>
      <c r="AY472" s="21"/>
    </row>
    <row r="473" spans="1:51" ht="15" x14ac:dyDescent="0.25">
      <c r="A473" s="144">
        <v>2017</v>
      </c>
      <c r="B473" s="77" t="s">
        <v>473</v>
      </c>
      <c r="C473" s="78">
        <v>20</v>
      </c>
      <c r="D473" s="77">
        <v>3541802</v>
      </c>
      <c r="E473" s="78">
        <v>354180220</v>
      </c>
      <c r="F473" s="78" t="str">
        <f t="shared" si="15"/>
        <v>3541802202017</v>
      </c>
      <c r="G473" s="79">
        <v>1.7713465101971027</v>
      </c>
      <c r="H473" s="80">
        <f t="shared" si="14"/>
        <v>3136</v>
      </c>
      <c r="I473" s="81">
        <v>2782</v>
      </c>
      <c r="J473" s="82">
        <v>354</v>
      </c>
      <c r="K473" s="83">
        <f>(H473)/VLOOKUP(D473,'Dados Base'!$B:$K,6,FALSE)</f>
        <v>13.316348195329088</v>
      </c>
      <c r="L473" s="84">
        <v>88.71</v>
      </c>
      <c r="M473" s="85" t="s">
        <v>702</v>
      </c>
      <c r="N473" s="86">
        <v>0.71499999999999997</v>
      </c>
      <c r="O473" s="87" t="s">
        <v>691</v>
      </c>
      <c r="P473" s="87" t="s">
        <v>691</v>
      </c>
      <c r="Q473" s="87" t="s">
        <v>691</v>
      </c>
      <c r="R473" s="87" t="s">
        <v>691</v>
      </c>
      <c r="S473" s="87" t="s">
        <v>691</v>
      </c>
      <c r="T473" s="87" t="s">
        <v>691</v>
      </c>
      <c r="U473" s="87" t="s">
        <v>691</v>
      </c>
      <c r="V473" s="87" t="s">
        <v>691</v>
      </c>
      <c r="W473" s="87" t="s">
        <v>691</v>
      </c>
      <c r="X473" s="21"/>
      <c r="Y473" s="21">
        <v>1.94</v>
      </c>
      <c r="Z473" s="10">
        <v>89.91</v>
      </c>
      <c r="AA473" s="10">
        <v>59.94</v>
      </c>
      <c r="AB473" s="21">
        <v>0</v>
      </c>
      <c r="AC473" s="21">
        <v>1</v>
      </c>
      <c r="AD473" s="153">
        <f>VLOOKUP(D473,'Dados Base'!$B:$K,9,FALSE)*31536000/VLOOKUP($F473,F:H,MATCH(H472,F472:AF472,0),FALSE)</f>
        <v>17698.775510204083</v>
      </c>
      <c r="AE473" s="153">
        <f>VLOOKUP(D473,'Dados Base'!$B:$K,10,FALSE)*31536000/VLOOKUP($F473,F:H,MATCH(H472,F472:AF472,0),FALSE)</f>
        <v>2212.3469387755099</v>
      </c>
      <c r="AF473" s="21"/>
      <c r="AG473" s="21"/>
      <c r="AH473" s="21"/>
      <c r="AI473" s="21"/>
      <c r="AJ473" s="21"/>
      <c r="AK473" s="72">
        <f>(SUMIFS('Banco de Indicadores Mun. (2)'!I:I,'Banco de Indicadores Mun. (2)'!B:B,'Banco de Indicadores - Mun. (1)'!B473,'Banco de Indicadores Mun. (2)'!A:A,'Banco de Indicadores - Mun. (1)'!A473) / VLOOKUP(D473,'Dados Base'!$B:$K,8,FALSE)) * 100</f>
        <v>23.759081081081082</v>
      </c>
      <c r="AL473" s="72">
        <f>(SUMIFS('Banco de Indicadores Mun. (2)'!I:I,'Banco de Indicadores Mun. (2)'!B:B,'Banco de Indicadores - Mun. (1)'!B473,'Banco de Indicadores Mun. (2)'!A:A,'Banco de Indicadores - Mun. (1)'!A473) / VLOOKUP(D473,'Dados Base'!$B:$K,9,FALSE)) * 100</f>
        <v>9.9896136363636359</v>
      </c>
      <c r="AM473" s="72">
        <f>(SUMIFS('Banco de Indicadores Mun. (2)'!J:J,'Banco de Indicadores Mun. (2)'!B:B,'Banco de Indicadores - Mun. (1)'!B473,'Banco de Indicadores Mun. (2)'!A:A,'Banco de Indicadores - Mun. (1)'!A473) / VLOOKUP(D473,'Dados Base'!$B:$K,7,FALSE)) * 100</f>
        <v>32.051288461538462</v>
      </c>
      <c r="AN473" s="72">
        <f>(SUMIFS('Banco de Indicadores Mun. (2)'!K:K,'Banco de Indicadores Mun. (2)'!B:B,'Banco de Indicadores - Mun. (1)'!B473,'Banco de Indicadores Mun. (2)'!A:A,'Banco de Indicadores - Mun. (1)'!A473) / VLOOKUP(D473,'Dados Base'!$B:$K,10,FALSE)) * 100</f>
        <v>4.1593181818181826</v>
      </c>
      <c r="AO473" s="21">
        <v>0</v>
      </c>
      <c r="AP473" s="125">
        <v>0</v>
      </c>
      <c r="AQ473" s="143">
        <v>0</v>
      </c>
      <c r="AR473" s="21">
        <v>7.3</v>
      </c>
      <c r="AS473" s="37">
        <v>100</v>
      </c>
      <c r="AT473" s="37">
        <v>100</v>
      </c>
      <c r="AU473" s="37">
        <v>60</v>
      </c>
      <c r="AV473" s="20">
        <v>6.9</v>
      </c>
      <c r="AW473" s="21">
        <v>0</v>
      </c>
      <c r="AX473" s="21">
        <v>1</v>
      </c>
      <c r="AY473" s="21"/>
    </row>
    <row r="474" spans="1:51" ht="15" x14ac:dyDescent="0.25">
      <c r="A474" s="144">
        <v>2017</v>
      </c>
      <c r="B474" s="77" t="s">
        <v>474</v>
      </c>
      <c r="C474" s="78">
        <v>2</v>
      </c>
      <c r="D474" s="77">
        <v>3541901</v>
      </c>
      <c r="E474" s="78">
        <v>35419012</v>
      </c>
      <c r="F474" s="78" t="str">
        <f t="shared" si="15"/>
        <v>354190122017</v>
      </c>
      <c r="G474" s="79">
        <v>1.4118077460771872</v>
      </c>
      <c r="H474" s="80">
        <f t="shared" si="14"/>
        <v>12285</v>
      </c>
      <c r="I474" s="81">
        <v>10075</v>
      </c>
      <c r="J474" s="82">
        <v>2210</v>
      </c>
      <c r="K474" s="83">
        <f>(H474)/VLOOKUP(D474,'Dados Base'!$B:$K,6,FALSE)</f>
        <v>49.256244737580694</v>
      </c>
      <c r="L474" s="84">
        <v>82.01</v>
      </c>
      <c r="M474" s="85" t="s">
        <v>702</v>
      </c>
      <c r="N474" s="86">
        <v>0.72199999999999998</v>
      </c>
      <c r="O474" s="87" t="s">
        <v>691</v>
      </c>
      <c r="P474" s="87" t="s">
        <v>691</v>
      </c>
      <c r="Q474" s="87" t="s">
        <v>691</v>
      </c>
      <c r="R474" s="87" t="s">
        <v>691</v>
      </c>
      <c r="S474" s="87" t="s">
        <v>691</v>
      </c>
      <c r="T474" s="87" t="s">
        <v>691</v>
      </c>
      <c r="U474" s="87" t="s">
        <v>691</v>
      </c>
      <c r="V474" s="87" t="s">
        <v>691</v>
      </c>
      <c r="W474" s="87" t="s">
        <v>691</v>
      </c>
      <c r="X474" s="21"/>
      <c r="Y474" s="21">
        <v>7.43</v>
      </c>
      <c r="Z474" s="10">
        <v>131.63724720000005</v>
      </c>
      <c r="AA474" s="10">
        <v>441.84275279999997</v>
      </c>
      <c r="AB474" s="21">
        <v>2</v>
      </c>
      <c r="AC474" s="21">
        <v>0</v>
      </c>
      <c r="AD474" s="153">
        <f>VLOOKUP(D474,'Dados Base'!$B:$K,9,FALSE)*31536000/VLOOKUP($F474,F:H,MATCH(H473,F473:AF473,0),FALSE)</f>
        <v>10165.45054945055</v>
      </c>
      <c r="AE474" s="153">
        <f>VLOOKUP(D474,'Dados Base'!$B:$K,10,FALSE)*31536000/VLOOKUP($F474,F:H,MATCH(H473,F473:AF473,0),FALSE)</f>
        <v>1052.4835164835163</v>
      </c>
      <c r="AF474" s="21"/>
      <c r="AG474" s="21"/>
      <c r="AH474" s="21"/>
      <c r="AI474" s="21"/>
      <c r="AJ474" s="21"/>
      <c r="AK474" s="72">
        <f>(SUMIFS('Banco de Indicadores Mun. (2)'!I:I,'Banco de Indicadores Mun. (2)'!B:B,'Banco de Indicadores - Mun. (1)'!B474,'Banco de Indicadores Mun. (2)'!A:A,'Banco de Indicadores - Mun. (1)'!A474) / VLOOKUP(D474,'Dados Base'!$B:$K,8,FALSE)) * 100</f>
        <v>2.2301686046511624</v>
      </c>
      <c r="AL474" s="72">
        <f>(SUMIFS('Banco de Indicadores Mun. (2)'!I:I,'Banco de Indicadores Mun. (2)'!B:B,'Banco de Indicadores - Mun. (1)'!B474,'Banco de Indicadores Mun. (2)'!A:A,'Banco de Indicadores - Mun. (1)'!A474) / VLOOKUP(D474,'Dados Base'!$B:$K,9,FALSE)) * 100</f>
        <v>0.96865909090909086</v>
      </c>
      <c r="AM474" s="72">
        <f>(SUMIFS('Banco de Indicadores Mun. (2)'!J:J,'Banco de Indicadores Mun. (2)'!B:B,'Banco de Indicadores - Mun. (1)'!B474,'Banco de Indicadores Mun. (2)'!A:A,'Banco de Indicadores - Mun. (1)'!A474) / VLOOKUP(D474,'Dados Base'!$B:$K,7,FALSE)) * 100</f>
        <v>2.7386488549618315</v>
      </c>
      <c r="AN474" s="72">
        <f>(SUMIFS('Banco de Indicadores Mun. (2)'!K:K,'Banco de Indicadores Mun. (2)'!B:B,'Banco de Indicadores - Mun. (1)'!B474,'Banco de Indicadores Mun. (2)'!A:A,'Banco de Indicadores - Mun. (1)'!A474) / VLOOKUP(D474,'Dados Base'!$B:$K,10,FALSE)) * 100</f>
        <v>0.60551219512195131</v>
      </c>
      <c r="AO474" s="21">
        <v>0</v>
      </c>
      <c r="AP474" s="125">
        <v>0</v>
      </c>
      <c r="AQ474" s="143">
        <v>0</v>
      </c>
      <c r="AR474" s="21">
        <v>9.8000000000000007</v>
      </c>
      <c r="AS474" s="37">
        <v>69.599999999999994</v>
      </c>
      <c r="AT474" s="37">
        <v>23.663999999999994</v>
      </c>
      <c r="AU474" s="37">
        <v>22.954112994350297</v>
      </c>
      <c r="AV474" s="20">
        <v>3.0460152000000003</v>
      </c>
      <c r="AW474" s="21">
        <v>0</v>
      </c>
      <c r="AX474" s="21">
        <v>0</v>
      </c>
      <c r="AY474" s="21"/>
    </row>
    <row r="475" spans="1:51" ht="15" x14ac:dyDescent="0.25">
      <c r="A475" s="144">
        <v>2017</v>
      </c>
      <c r="B475" s="77" t="s">
        <v>475</v>
      </c>
      <c r="C475" s="78">
        <v>20</v>
      </c>
      <c r="D475" s="77">
        <v>3542008</v>
      </c>
      <c r="E475" s="78">
        <v>354200820</v>
      </c>
      <c r="F475" s="78" t="str">
        <f t="shared" si="15"/>
        <v>3542008202017</v>
      </c>
      <c r="G475" s="79">
        <v>0.86078822665318633</v>
      </c>
      <c r="H475" s="80">
        <f t="shared" si="14"/>
        <v>6355</v>
      </c>
      <c r="I475" s="81">
        <v>5858</v>
      </c>
      <c r="J475" s="82">
        <v>497</v>
      </c>
      <c r="K475" s="83">
        <f>(H475)/VLOOKUP(D475,'Dados Base'!$B:$K,6,FALSE)</f>
        <v>19.874280710532901</v>
      </c>
      <c r="L475" s="84">
        <v>92.18</v>
      </c>
      <c r="M475" s="85" t="s">
        <v>702</v>
      </c>
      <c r="N475" s="86">
        <v>0.73199999999999998</v>
      </c>
      <c r="O475" s="87" t="s">
        <v>691</v>
      </c>
      <c r="P475" s="87" t="s">
        <v>691</v>
      </c>
      <c r="Q475" s="87" t="s">
        <v>691</v>
      </c>
      <c r="R475" s="87" t="s">
        <v>691</v>
      </c>
      <c r="S475" s="87" t="s">
        <v>691</v>
      </c>
      <c r="T475" s="87" t="s">
        <v>691</v>
      </c>
      <c r="U475" s="87" t="s">
        <v>691</v>
      </c>
      <c r="V475" s="87" t="s">
        <v>691</v>
      </c>
      <c r="W475" s="87" t="s">
        <v>691</v>
      </c>
      <c r="X475" s="21"/>
      <c r="Y475" s="21">
        <v>4.18</v>
      </c>
      <c r="Z475" s="10">
        <v>248.52487499999998</v>
      </c>
      <c r="AA475" s="10">
        <v>74.125124999999997</v>
      </c>
      <c r="AB475" s="21">
        <v>0</v>
      </c>
      <c r="AC475" s="21">
        <v>0</v>
      </c>
      <c r="AD475" s="153">
        <f>VLOOKUP(D475,'Dados Base'!$B:$K,9,FALSE)*31536000/VLOOKUP($F475,F:H,MATCH(H474,F474:AF474,0),FALSE)</f>
        <v>11909.740361919748</v>
      </c>
      <c r="AE475" s="153">
        <f>VLOOKUP(D475,'Dados Base'!$B:$K,10,FALSE)*31536000/VLOOKUP($F475,F:H,MATCH(H474,F474:AF474,0),FALSE)</f>
        <v>1290.2218725413065</v>
      </c>
      <c r="AF475" s="21"/>
      <c r="AG475" s="21"/>
      <c r="AH475" s="21"/>
      <c r="AI475" s="21"/>
      <c r="AJ475" s="21"/>
      <c r="AK475" s="72">
        <f>(SUMIFS('Banco de Indicadores Mun. (2)'!I:I,'Banco de Indicadores Mun. (2)'!B:B,'Banco de Indicadores - Mun. (1)'!B475,'Banco de Indicadores Mun. (2)'!A:A,'Banco de Indicadores - Mun. (1)'!A475) / VLOOKUP(D475,'Dados Base'!$B:$K,8,FALSE)) * 100</f>
        <v>1.8665555555555553</v>
      </c>
      <c r="AL475" s="72">
        <f>(SUMIFS('Banco de Indicadores Mun. (2)'!I:I,'Banco de Indicadores Mun. (2)'!B:B,'Banco de Indicadores - Mun. (1)'!B475,'Banco de Indicadores Mun. (2)'!A:A,'Banco de Indicadores - Mun. (1)'!A475) / VLOOKUP(D475,'Dados Base'!$B:$K,9,FALSE)) * 100</f>
        <v>0.83994999999999986</v>
      </c>
      <c r="AM475" s="72">
        <f>(SUMIFS('Banco de Indicadores Mun. (2)'!J:J,'Banco de Indicadores Mun. (2)'!B:B,'Banco de Indicadores - Mun. (1)'!B475,'Banco de Indicadores Mun. (2)'!A:A,'Banco de Indicadores - Mun. (1)'!A475) / VLOOKUP(D475,'Dados Base'!$B:$K,7,FALSE)) * 100</f>
        <v>0.35000000000000003</v>
      </c>
      <c r="AN475" s="72">
        <f>(SUMIFS('Banco de Indicadores Mun. (2)'!K:K,'Banco de Indicadores Mun. (2)'!B:B,'Banco de Indicadores - Mun. (1)'!B475,'Banco de Indicadores Mun. (2)'!A:A,'Banco de Indicadores - Mun. (1)'!A475) / VLOOKUP(D475,'Dados Base'!$B:$K,10,FALSE)) * 100</f>
        <v>6.649538461538457</v>
      </c>
      <c r="AO475" s="21">
        <v>0</v>
      </c>
      <c r="AP475" s="125">
        <v>0</v>
      </c>
      <c r="AQ475" s="143">
        <v>0</v>
      </c>
      <c r="AR475" s="21">
        <v>9</v>
      </c>
      <c r="AS475" s="37">
        <v>98.75</v>
      </c>
      <c r="AT475" s="37">
        <v>98.749999999999986</v>
      </c>
      <c r="AU475" s="37">
        <v>77.026150627615067</v>
      </c>
      <c r="AV475" s="20">
        <v>7.9878750000000007</v>
      </c>
      <c r="AW475" s="21">
        <v>0</v>
      </c>
      <c r="AX475" s="21">
        <v>0</v>
      </c>
      <c r="AY475" s="21"/>
    </row>
    <row r="476" spans="1:51" ht="15" x14ac:dyDescent="0.25">
      <c r="A476" s="144">
        <v>2017</v>
      </c>
      <c r="B476" s="77" t="s">
        <v>476</v>
      </c>
      <c r="C476" s="78">
        <v>5</v>
      </c>
      <c r="D476" s="77">
        <v>3542107</v>
      </c>
      <c r="E476" s="78">
        <v>35421075</v>
      </c>
      <c r="F476" s="78" t="str">
        <f t="shared" si="15"/>
        <v>354210752017</v>
      </c>
      <c r="G476" s="79">
        <v>0.3594686884109688</v>
      </c>
      <c r="H476" s="80">
        <f t="shared" si="14"/>
        <v>8852</v>
      </c>
      <c r="I476" s="81">
        <v>7929</v>
      </c>
      <c r="J476" s="82">
        <v>923</v>
      </c>
      <c r="K476" s="83">
        <f>(H476)/VLOOKUP(D476,'Dados Base'!$B:$K,6,FALSE)</f>
        <v>66.822676832490373</v>
      </c>
      <c r="L476" s="84">
        <v>89.57</v>
      </c>
      <c r="M476" s="85" t="s">
        <v>702</v>
      </c>
      <c r="N476" s="86">
        <v>0.745</v>
      </c>
      <c r="O476" s="87" t="s">
        <v>691</v>
      </c>
      <c r="P476" s="87" t="s">
        <v>691</v>
      </c>
      <c r="Q476" s="87" t="s">
        <v>691</v>
      </c>
      <c r="R476" s="87" t="s">
        <v>691</v>
      </c>
      <c r="S476" s="87" t="s">
        <v>691</v>
      </c>
      <c r="T476" s="87" t="s">
        <v>691</v>
      </c>
      <c r="U476" s="87" t="s">
        <v>691</v>
      </c>
      <c r="V476" s="87" t="s">
        <v>691</v>
      </c>
      <c r="W476" s="87" t="s">
        <v>691</v>
      </c>
      <c r="X476" s="21"/>
      <c r="Y476" s="21">
        <v>5.59</v>
      </c>
      <c r="Z476" s="10">
        <v>0</v>
      </c>
      <c r="AA476" s="10">
        <v>430.97399999999999</v>
      </c>
      <c r="AB476" s="21">
        <v>3</v>
      </c>
      <c r="AC476" s="21">
        <v>0</v>
      </c>
      <c r="AD476" s="153">
        <f>VLOOKUP(D476,'Dados Base'!$B:$K,9,FALSE)*31536000/VLOOKUP($F476,F:H,MATCH(H475,F475:AF475,0),FALSE)</f>
        <v>5379.5029371893361</v>
      </c>
      <c r="AE476" s="153">
        <f>VLOOKUP(D476,'Dados Base'!$B:$K,10,FALSE)*31536000/VLOOKUP($F476,F:H,MATCH(H475,F475:AF475,0),FALSE)</f>
        <v>712.51694532309057</v>
      </c>
      <c r="AF476" s="21"/>
      <c r="AG476" s="21"/>
      <c r="AH476" s="21"/>
      <c r="AI476" s="21"/>
      <c r="AJ476" s="21"/>
      <c r="AK476" s="72">
        <f>(SUMIFS('Banco de Indicadores Mun. (2)'!I:I,'Banco de Indicadores Mun. (2)'!B:B,'Banco de Indicadores - Mun. (1)'!B476,'Banco de Indicadores Mun. (2)'!A:A,'Banco de Indicadores - Mun. (1)'!A476) / VLOOKUP(D476,'Dados Base'!$B:$K,8,FALSE)) * 100</f>
        <v>108.03973684210528</v>
      </c>
      <c r="AL476" s="72">
        <f>(SUMIFS('Banco de Indicadores Mun. (2)'!I:I,'Banco de Indicadores Mun. (2)'!B:B,'Banco de Indicadores - Mun. (1)'!B476,'Banco de Indicadores Mun. (2)'!A:A,'Banco de Indicadores - Mun. (1)'!A476) / VLOOKUP(D476,'Dados Base'!$B:$K,9,FALSE)) * 100</f>
        <v>40.783211920529808</v>
      </c>
      <c r="AM476" s="72">
        <f>(SUMIFS('Banco de Indicadores Mun. (2)'!J:J,'Banco de Indicadores Mun. (2)'!B:B,'Banco de Indicadores - Mun. (1)'!B476,'Banco de Indicadores Mun. (2)'!A:A,'Banco de Indicadores - Mun. (1)'!A476) / VLOOKUP(D476,'Dados Base'!$B:$K,7,FALSE)) * 100</f>
        <v>156.49345945945947</v>
      </c>
      <c r="AN476" s="72">
        <f>(SUMIFS('Banco de Indicadores Mun. (2)'!K:K,'Banco de Indicadores Mun. (2)'!B:B,'Banco de Indicadores - Mun. (1)'!B476,'Banco de Indicadores Mun. (2)'!A:A,'Banco de Indicadores - Mun. (1)'!A476) / VLOOKUP(D476,'Dados Base'!$B:$K,10,FALSE)) * 100</f>
        <v>18.400350000000003</v>
      </c>
      <c r="AO476" s="21">
        <v>0</v>
      </c>
      <c r="AP476" s="125">
        <v>0</v>
      </c>
      <c r="AQ476" s="143">
        <v>0</v>
      </c>
      <c r="AR476" s="21">
        <v>9.8000000000000007</v>
      </c>
      <c r="AS476" s="37">
        <v>100</v>
      </c>
      <c r="AT476" s="37">
        <v>0</v>
      </c>
      <c r="AU476" s="37">
        <v>0</v>
      </c>
      <c r="AV476" s="20">
        <v>1.5</v>
      </c>
      <c r="AW476" s="21">
        <v>2</v>
      </c>
      <c r="AX476" s="21">
        <v>0</v>
      </c>
      <c r="AY476" s="21"/>
    </row>
    <row r="477" spans="1:51" ht="15" x14ac:dyDescent="0.25">
      <c r="A477" s="144">
        <v>2017</v>
      </c>
      <c r="B477" s="77" t="s">
        <v>477</v>
      </c>
      <c r="C477" s="78">
        <v>17</v>
      </c>
      <c r="D477" s="77">
        <v>3542206</v>
      </c>
      <c r="E477" s="78">
        <v>354220617</v>
      </c>
      <c r="F477" s="78" t="str">
        <f t="shared" si="15"/>
        <v>3542206172017</v>
      </c>
      <c r="G477" s="79">
        <v>-4.1545551486188437E-2</v>
      </c>
      <c r="H477" s="80">
        <f t="shared" si="14"/>
        <v>28818</v>
      </c>
      <c r="I477" s="81">
        <v>26293</v>
      </c>
      <c r="J477" s="82">
        <v>2525</v>
      </c>
      <c r="K477" s="83">
        <f>(H477)/VLOOKUP(D477,'Dados Base'!$B:$K,6,FALSE)</f>
        <v>18.184801196418316</v>
      </c>
      <c r="L477" s="84">
        <v>91.24</v>
      </c>
      <c r="M477" s="85" t="s">
        <v>702</v>
      </c>
      <c r="N477" s="86">
        <v>0.751</v>
      </c>
      <c r="O477" s="87" t="s">
        <v>691</v>
      </c>
      <c r="P477" s="87" t="s">
        <v>691</v>
      </c>
      <c r="Q477" s="87" t="s">
        <v>691</v>
      </c>
      <c r="R477" s="87" t="s">
        <v>691</v>
      </c>
      <c r="S477" s="87" t="s">
        <v>691</v>
      </c>
      <c r="T477" s="87" t="s">
        <v>691</v>
      </c>
      <c r="U477" s="87" t="s">
        <v>691</v>
      </c>
      <c r="V477" s="87" t="s">
        <v>691</v>
      </c>
      <c r="W477" s="87" t="s">
        <v>691</v>
      </c>
      <c r="X477" s="21"/>
      <c r="Y477" s="21">
        <v>21.39</v>
      </c>
      <c r="Z477" s="10">
        <v>877.50432000000012</v>
      </c>
      <c r="AA477" s="10">
        <v>566.45567999999992</v>
      </c>
      <c r="AB477" s="21">
        <v>0</v>
      </c>
      <c r="AC477" s="21">
        <v>0</v>
      </c>
      <c r="AD477" s="153">
        <f>VLOOKUP(D477,'Dados Base'!$B:$K,9,FALSE)*31536000/VLOOKUP($F477,F:H,MATCH(H476,F476:AF476,0),FALSE)</f>
        <v>14423.085571517802</v>
      </c>
      <c r="AE477" s="153">
        <f>VLOOKUP(D477,'Dados Base'!$B:$K,10,FALSE)*31536000/VLOOKUP($F477,F:H,MATCH(H476,F476:AF476,0),FALSE)</f>
        <v>1619.5877576514683</v>
      </c>
      <c r="AF477" s="21"/>
      <c r="AG477" s="21"/>
      <c r="AH477" s="21"/>
      <c r="AI477" s="21"/>
      <c r="AJ477" s="21"/>
      <c r="AK477" s="72">
        <f>(SUMIFS('Banco de Indicadores Mun. (2)'!I:I,'Banco de Indicadores Mun. (2)'!B:B,'Banco de Indicadores - Mun. (1)'!B477,'Banco de Indicadores Mun. (2)'!A:A,'Banco de Indicadores - Mun. (1)'!A477) / VLOOKUP(D477,'Dados Base'!$B:$K,8,FALSE)) * 100</f>
        <v>3.0395709969788518</v>
      </c>
      <c r="AL477" s="72">
        <f>(SUMIFS('Banco de Indicadores Mun. (2)'!I:I,'Banco de Indicadores Mun. (2)'!B:B,'Banco de Indicadores - Mun. (1)'!B477,'Banco de Indicadores Mun. (2)'!A:A,'Banco de Indicadores - Mun. (1)'!A477) / VLOOKUP(D477,'Dados Base'!$B:$K,9,FALSE)) * 100</f>
        <v>1.5267040971168437</v>
      </c>
      <c r="AM477" s="72">
        <f>(SUMIFS('Banco de Indicadores Mun. (2)'!J:J,'Banco de Indicadores Mun. (2)'!B:B,'Banco de Indicadores - Mun. (1)'!B477,'Banco de Indicadores Mun. (2)'!A:A,'Banco de Indicadores - Mun. (1)'!A477) / VLOOKUP(D477,'Dados Base'!$B:$K,7,FALSE)) * 100</f>
        <v>3.7051653696498059</v>
      </c>
      <c r="AN477" s="72">
        <f>(SUMIFS('Banco de Indicadores Mun. (2)'!K:K,'Banco de Indicadores Mun. (2)'!B:B,'Banco de Indicadores - Mun. (1)'!B477,'Banco de Indicadores Mun. (2)'!A:A,'Banco de Indicadores - Mun. (1)'!A477) / VLOOKUP(D477,'Dados Base'!$B:$K,10,FALSE)) * 100</f>
        <v>0.72797972972972935</v>
      </c>
      <c r="AO477" s="21">
        <v>0</v>
      </c>
      <c r="AP477" s="125">
        <v>3.470053438822958</v>
      </c>
      <c r="AQ477" s="143">
        <v>0</v>
      </c>
      <c r="AR477" s="21">
        <v>8.9</v>
      </c>
      <c r="AS477" s="37">
        <v>93</v>
      </c>
      <c r="AT477" s="37">
        <v>93</v>
      </c>
      <c r="AU477" s="37">
        <v>60.77068062827226</v>
      </c>
      <c r="AV477" s="20">
        <v>7.3450773926331028</v>
      </c>
      <c r="AW477" s="21">
        <v>0</v>
      </c>
      <c r="AX477" s="21">
        <v>0</v>
      </c>
      <c r="AY477" s="21"/>
    </row>
    <row r="478" spans="1:51" ht="15" x14ac:dyDescent="0.25">
      <c r="A478" s="144">
        <v>2017</v>
      </c>
      <c r="B478" s="77" t="s">
        <v>478</v>
      </c>
      <c r="C478" s="78">
        <v>2</v>
      </c>
      <c r="D478" s="77">
        <v>3542305</v>
      </c>
      <c r="E478" s="78">
        <v>35423052</v>
      </c>
      <c r="F478" s="78" t="str">
        <f t="shared" si="15"/>
        <v>354230522017</v>
      </c>
      <c r="G478" s="79">
        <v>-0.23629608309827521</v>
      </c>
      <c r="H478" s="80">
        <f t="shared" si="14"/>
        <v>3843</v>
      </c>
      <c r="I478" s="81">
        <v>2618</v>
      </c>
      <c r="J478" s="82">
        <v>1225</v>
      </c>
      <c r="K478" s="83">
        <f>(H478)/VLOOKUP(D478,'Dados Base'!$B:$K,6,FALSE)</f>
        <v>12.432467406424896</v>
      </c>
      <c r="L478" s="84">
        <v>68.12</v>
      </c>
      <c r="M478" s="85" t="s">
        <v>702</v>
      </c>
      <c r="N478" s="86">
        <v>0.65700000000000003</v>
      </c>
      <c r="O478" s="87" t="s">
        <v>691</v>
      </c>
      <c r="P478" s="87" t="s">
        <v>691</v>
      </c>
      <c r="Q478" s="87" t="s">
        <v>691</v>
      </c>
      <c r="R478" s="87" t="s">
        <v>691</v>
      </c>
      <c r="S478" s="87" t="s">
        <v>691</v>
      </c>
      <c r="T478" s="87" t="s">
        <v>691</v>
      </c>
      <c r="U478" s="87" t="s">
        <v>691</v>
      </c>
      <c r="V478" s="87" t="s">
        <v>691</v>
      </c>
      <c r="W478" s="87" t="s">
        <v>691</v>
      </c>
      <c r="X478" s="21"/>
      <c r="Y478" s="21">
        <v>1.56</v>
      </c>
      <c r="Z478" s="10">
        <v>53.414321399999992</v>
      </c>
      <c r="AA478" s="10">
        <v>67.167678600000002</v>
      </c>
      <c r="AB478" s="21">
        <v>0</v>
      </c>
      <c r="AC478" s="21">
        <v>0</v>
      </c>
      <c r="AD478" s="153">
        <f>VLOOKUP(D478,'Dados Base'!$B:$K,9,FALSE)*31536000/VLOOKUP($F478,F:H,MATCH(H477,F477:AF477,0),FALSE)</f>
        <v>37994.192037470726</v>
      </c>
      <c r="AE478" s="153">
        <f>VLOOKUP(D478,'Dados Base'!$B:$K,10,FALSE)*31536000/VLOOKUP($F478,F:H,MATCH(H477,F477:AF477,0),FALSE)</f>
        <v>3856.8618266978924</v>
      </c>
      <c r="AF478" s="21"/>
      <c r="AG478" s="21"/>
      <c r="AH478" s="21"/>
      <c r="AI478" s="21"/>
      <c r="AJ478" s="21"/>
      <c r="AK478" s="72">
        <f>(SUMIFS('Banco de Indicadores Mun. (2)'!I:I,'Banco de Indicadores Mun. (2)'!B:B,'Banco de Indicadores - Mun. (1)'!B478,'Banco de Indicadores Mun. (2)'!A:A,'Banco de Indicadores - Mun. (1)'!A478) / VLOOKUP(D478,'Dados Base'!$B:$K,8,FALSE)) * 100</f>
        <v>0.5885800000000001</v>
      </c>
      <c r="AL478" s="72">
        <f>(SUMIFS('Banco de Indicadores Mun. (2)'!I:I,'Banco de Indicadores Mun. (2)'!B:B,'Banco de Indicadores - Mun. (1)'!B478,'Banco de Indicadores Mun. (2)'!A:A,'Banco de Indicadores - Mun. (1)'!A478) / VLOOKUP(D478,'Dados Base'!$B:$K,9,FALSE)) * 100</f>
        <v>0.25424622030237587</v>
      </c>
      <c r="AM478" s="72">
        <f>(SUMIFS('Banco de Indicadores Mun. (2)'!J:J,'Banco de Indicadores Mun. (2)'!B:B,'Banco de Indicadores - Mun. (1)'!B478,'Banco de Indicadores Mun. (2)'!A:A,'Banco de Indicadores - Mun. (1)'!A478) / VLOOKUP(D478,'Dados Base'!$B:$K,7,FALSE)) * 100</f>
        <v>0.70984967320261461</v>
      </c>
      <c r="AN478" s="72">
        <f>(SUMIFS('Banco de Indicadores Mun. (2)'!K:K,'Banco de Indicadores Mun. (2)'!B:B,'Banco de Indicadores - Mun. (1)'!B478,'Banco de Indicadores Mun. (2)'!A:A,'Banco de Indicadores - Mun. (1)'!A478) / VLOOKUP(D478,'Dados Base'!$B:$K,10,FALSE)) * 100</f>
        <v>0.19380851063829788</v>
      </c>
      <c r="AO478" s="21">
        <v>0</v>
      </c>
      <c r="AP478" s="125">
        <v>0</v>
      </c>
      <c r="AQ478" s="143">
        <v>0</v>
      </c>
      <c r="AR478" s="21">
        <v>9</v>
      </c>
      <c r="AS478" s="37">
        <v>49.77</v>
      </c>
      <c r="AT478" s="37">
        <v>49.77</v>
      </c>
      <c r="AU478" s="37">
        <v>44.297093596059113</v>
      </c>
      <c r="AV478" s="20">
        <v>5.4257444999999995</v>
      </c>
      <c r="AW478" s="21">
        <v>0</v>
      </c>
      <c r="AX478" s="21">
        <v>0</v>
      </c>
      <c r="AY478" s="21"/>
    </row>
    <row r="479" spans="1:51" ht="15" x14ac:dyDescent="0.25">
      <c r="A479" s="144">
        <v>2017</v>
      </c>
      <c r="B479" s="77" t="s">
        <v>479</v>
      </c>
      <c r="C479" s="78">
        <v>22</v>
      </c>
      <c r="D479" s="77">
        <v>3542404</v>
      </c>
      <c r="E479" s="78">
        <v>354240422</v>
      </c>
      <c r="F479" s="78" t="str">
        <f t="shared" si="15"/>
        <v>3542404222017</v>
      </c>
      <c r="G479" s="79">
        <v>0.59885820297136405</v>
      </c>
      <c r="H479" s="80">
        <f t="shared" si="14"/>
        <v>19203</v>
      </c>
      <c r="I479" s="81">
        <v>17944</v>
      </c>
      <c r="J479" s="82">
        <v>1259</v>
      </c>
      <c r="K479" s="83">
        <f>(H479)/VLOOKUP(D479,'Dados Base'!$B:$K,6,FALSE)</f>
        <v>72.439548832471999</v>
      </c>
      <c r="L479" s="84">
        <v>93.44</v>
      </c>
      <c r="M479" s="85" t="s">
        <v>702</v>
      </c>
      <c r="N479" s="86">
        <v>0.76800000000000002</v>
      </c>
      <c r="O479" s="87" t="s">
        <v>691</v>
      </c>
      <c r="P479" s="87" t="s">
        <v>691</v>
      </c>
      <c r="Q479" s="87" t="s">
        <v>691</v>
      </c>
      <c r="R479" s="87" t="s">
        <v>691</v>
      </c>
      <c r="S479" s="87" t="s">
        <v>691</v>
      </c>
      <c r="T479" s="87" t="s">
        <v>691</v>
      </c>
      <c r="U479" s="87" t="s">
        <v>691</v>
      </c>
      <c r="V479" s="87" t="s">
        <v>691</v>
      </c>
      <c r="W479" s="87" t="s">
        <v>691</v>
      </c>
      <c r="X479" s="21"/>
      <c r="Y479" s="21">
        <v>12.9</v>
      </c>
      <c r="Z479" s="10">
        <v>852.72950879999996</v>
      </c>
      <c r="AA479" s="10">
        <v>142.16649120000002</v>
      </c>
      <c r="AB479" s="21">
        <v>1</v>
      </c>
      <c r="AC479" s="21">
        <v>0</v>
      </c>
      <c r="AD479" s="153">
        <f>VLOOKUP(D479,'Dados Base'!$B:$K,9,FALSE)*31536000/VLOOKUP($F479,F:H,MATCH(H478,F478:AF478,0),FALSE)</f>
        <v>3268.0643649429776</v>
      </c>
      <c r="AE479" s="153">
        <f>VLOOKUP(D479,'Dados Base'!$B:$K,10,FALSE)*31536000/VLOOKUP($F479,F:H,MATCH(H478,F478:AF478,0),FALSE)</f>
        <v>426.98328386189655</v>
      </c>
      <c r="AF479" s="21"/>
      <c r="AG479" s="21"/>
      <c r="AH479" s="21"/>
      <c r="AI479" s="21"/>
      <c r="AJ479" s="21"/>
      <c r="AK479" s="72">
        <f>(SUMIFS('Banco de Indicadores Mun. (2)'!I:I,'Banco de Indicadores Mun. (2)'!B:B,'Banco de Indicadores - Mun. (1)'!B479,'Banco de Indicadores Mun. (2)'!A:A,'Banco de Indicadores - Mun. (1)'!A479) / VLOOKUP(D479,'Dados Base'!$B:$K,8,FALSE)) * 100</f>
        <v>4.4501199999999992</v>
      </c>
      <c r="AL479" s="72">
        <f>(SUMIFS('Banco de Indicadores Mun. (2)'!I:I,'Banco de Indicadores Mun. (2)'!B:B,'Banco de Indicadores - Mun. (1)'!B479,'Banco de Indicadores Mun. (2)'!A:A,'Banco de Indicadores - Mun. (1)'!A479) / VLOOKUP(D479,'Dados Base'!$B:$K,9,FALSE)) * 100</f>
        <v>2.23624120603015</v>
      </c>
      <c r="AM479" s="72">
        <f>(SUMIFS('Banco de Indicadores Mun. (2)'!J:J,'Banco de Indicadores Mun. (2)'!B:B,'Banco de Indicadores - Mun. (1)'!B479,'Banco de Indicadores Mun. (2)'!A:A,'Banco de Indicadores - Mun. (1)'!A479) / VLOOKUP(D479,'Dados Base'!$B:$K,7,FALSE)) * 100</f>
        <v>6.5175675675675671E-2</v>
      </c>
      <c r="AN479" s="72">
        <f>(SUMIFS('Banco de Indicadores Mun. (2)'!K:K,'Banco de Indicadores Mun. (2)'!B:B,'Banco de Indicadores - Mun. (1)'!B479,'Banco de Indicadores Mun. (2)'!A:A,'Banco de Indicadores - Mun. (1)'!A479) / VLOOKUP(D479,'Dados Base'!$B:$K,10,FALSE)) * 100</f>
        <v>16.930346153846152</v>
      </c>
      <c r="AO479" s="21">
        <v>0</v>
      </c>
      <c r="AP479" s="125">
        <v>0</v>
      </c>
      <c r="AQ479" s="143">
        <v>0</v>
      </c>
      <c r="AR479" s="21">
        <v>7.1</v>
      </c>
      <c r="AS479" s="37">
        <v>99.28</v>
      </c>
      <c r="AT479" s="37">
        <v>99.28</v>
      </c>
      <c r="AU479" s="37">
        <v>85.710416847590096</v>
      </c>
      <c r="AV479" s="20">
        <v>9.9892000000000003</v>
      </c>
      <c r="AW479" s="21">
        <v>0</v>
      </c>
      <c r="AX479" s="21">
        <v>0</v>
      </c>
      <c r="AY479" s="21"/>
    </row>
    <row r="480" spans="1:51" ht="15" x14ac:dyDescent="0.25">
      <c r="A480" s="144">
        <v>2017</v>
      </c>
      <c r="B480" s="77" t="s">
        <v>480</v>
      </c>
      <c r="C480" s="78">
        <v>16</v>
      </c>
      <c r="D480" s="77">
        <v>3542503</v>
      </c>
      <c r="E480" s="78">
        <v>354250316</v>
      </c>
      <c r="F480" s="78" t="str">
        <f t="shared" si="15"/>
        <v>3542503162017</v>
      </c>
      <c r="G480" s="79">
        <v>1.0126165001368426</v>
      </c>
      <c r="H480" s="80">
        <f t="shared" si="14"/>
        <v>7241</v>
      </c>
      <c r="I480" s="81">
        <v>4313</v>
      </c>
      <c r="J480" s="82">
        <v>2928</v>
      </c>
      <c r="K480" s="83">
        <f>(H480)/VLOOKUP(D480,'Dados Base'!$B:$K,6,FALSE)</f>
        <v>17.664853260471808</v>
      </c>
      <c r="L480" s="84">
        <v>59.56</v>
      </c>
      <c r="M480" s="85" t="s">
        <v>702</v>
      </c>
      <c r="N480" s="86">
        <v>0.72799999999999998</v>
      </c>
      <c r="O480" s="87" t="s">
        <v>691</v>
      </c>
      <c r="P480" s="87" t="s">
        <v>691</v>
      </c>
      <c r="Q480" s="87" t="s">
        <v>691</v>
      </c>
      <c r="R480" s="87" t="s">
        <v>691</v>
      </c>
      <c r="S480" s="87" t="s">
        <v>691</v>
      </c>
      <c r="T480" s="87" t="s">
        <v>691</v>
      </c>
      <c r="U480" s="87" t="s">
        <v>691</v>
      </c>
      <c r="V480" s="87" t="s">
        <v>691</v>
      </c>
      <c r="W480" s="87" t="s">
        <v>691</v>
      </c>
      <c r="X480" s="21"/>
      <c r="Y480" s="21">
        <v>3.77</v>
      </c>
      <c r="Z480" s="10">
        <v>232.67519999999999</v>
      </c>
      <c r="AA480" s="10">
        <v>58.168800000000005</v>
      </c>
      <c r="AB480" s="21">
        <v>0</v>
      </c>
      <c r="AC480" s="21">
        <v>0</v>
      </c>
      <c r="AD480" s="153">
        <f>VLOOKUP(D480,'Dados Base'!$B:$K,9,FALSE)*31536000/VLOOKUP($F480,F:H,MATCH(H479,F479:AF479,0),FALSE)</f>
        <v>13152.70266537771</v>
      </c>
      <c r="AE480" s="153">
        <f>VLOOKUP(D480,'Dados Base'!$B:$K,10,FALSE)*31536000/VLOOKUP($F480,F:H,MATCH(H479,F479:AF479,0),FALSE)</f>
        <v>1219.4558762601851</v>
      </c>
      <c r="AF480" s="21"/>
      <c r="AG480" s="21"/>
      <c r="AH480" s="21"/>
      <c r="AI480" s="21"/>
      <c r="AJ480" s="21"/>
      <c r="AK480" s="72">
        <f>(SUMIFS('Banco de Indicadores Mun. (2)'!I:I,'Banco de Indicadores Mun. (2)'!B:B,'Banco de Indicadores - Mun. (1)'!B480,'Banco de Indicadores Mun. (2)'!A:A,'Banco de Indicadores - Mun. (1)'!A480) / VLOOKUP(D480,'Dados Base'!$B:$K,8,FALSE)) * 100</f>
        <v>56.390382113821133</v>
      </c>
      <c r="AL480" s="72">
        <f>(SUMIFS('Banco de Indicadores Mun. (2)'!I:I,'Banco de Indicadores Mun. (2)'!B:B,'Banco de Indicadores - Mun. (1)'!B480,'Banco de Indicadores Mun. (2)'!A:A,'Banco de Indicadores - Mun. (1)'!A480) / VLOOKUP(D480,'Dados Base'!$B:$K,9,FALSE)) * 100</f>
        <v>22.966943708609271</v>
      </c>
      <c r="AM480" s="72">
        <f>(SUMIFS('Banco de Indicadores Mun. (2)'!J:J,'Banco de Indicadores Mun. (2)'!B:B,'Banco de Indicadores - Mun. (1)'!B480,'Banco de Indicadores Mun. (2)'!A:A,'Banco de Indicadores - Mun. (1)'!A480) / VLOOKUP(D480,'Dados Base'!$B:$K,7,FALSE)) * 100</f>
        <v>67.486252631578949</v>
      </c>
      <c r="AN480" s="72">
        <f>(SUMIFS('Banco de Indicadores Mun. (2)'!K:K,'Banco de Indicadores Mun. (2)'!B:B,'Banco de Indicadores - Mun. (1)'!B480,'Banco de Indicadores Mun. (2)'!A:A,'Banco de Indicadores - Mun. (1)'!A480) / VLOOKUP(D480,'Dados Base'!$B:$K,10,FALSE)) * 100</f>
        <v>18.743678571428575</v>
      </c>
      <c r="AO480" s="21">
        <v>0</v>
      </c>
      <c r="AP480" s="125">
        <v>0</v>
      </c>
      <c r="AQ480" s="143">
        <v>0</v>
      </c>
      <c r="AR480" s="21">
        <v>8.3000000000000007</v>
      </c>
      <c r="AS480" s="37">
        <v>100</v>
      </c>
      <c r="AT480" s="37">
        <v>100</v>
      </c>
      <c r="AU480" s="37">
        <v>80</v>
      </c>
      <c r="AV480" s="20">
        <v>9.8000000000000007</v>
      </c>
      <c r="AW480" s="21">
        <v>0</v>
      </c>
      <c r="AX480" s="21">
        <v>0</v>
      </c>
      <c r="AY480" s="21"/>
    </row>
    <row r="481" spans="1:51" ht="15" x14ac:dyDescent="0.25">
      <c r="A481" s="144">
        <v>2017</v>
      </c>
      <c r="B481" s="77" t="s">
        <v>481</v>
      </c>
      <c r="C481" s="78">
        <v>11</v>
      </c>
      <c r="D481" s="77">
        <v>3542602</v>
      </c>
      <c r="E481" s="78">
        <v>354260211</v>
      </c>
      <c r="F481" s="78" t="str">
        <f t="shared" si="15"/>
        <v>3542602112017</v>
      </c>
      <c r="G481" s="79">
        <v>-5.3272063257070457E-2</v>
      </c>
      <c r="H481" s="80">
        <f t="shared" si="14"/>
        <v>54091</v>
      </c>
      <c r="I481" s="81">
        <v>48018</v>
      </c>
      <c r="J481" s="82">
        <v>6073</v>
      </c>
      <c r="K481" s="83">
        <f>(H481)/VLOOKUP(D481,'Dados Base'!$B:$K,6,FALSE)</f>
        <v>75.511286697471832</v>
      </c>
      <c r="L481" s="84">
        <v>88.77</v>
      </c>
      <c r="M481" s="85" t="s">
        <v>702</v>
      </c>
      <c r="N481" s="86">
        <v>0.754</v>
      </c>
      <c r="O481" s="87" t="s">
        <v>691</v>
      </c>
      <c r="P481" s="87" t="s">
        <v>691</v>
      </c>
      <c r="Q481" s="87" t="s">
        <v>691</v>
      </c>
      <c r="R481" s="87" t="s">
        <v>691</v>
      </c>
      <c r="S481" s="87" t="s">
        <v>691</v>
      </c>
      <c r="T481" s="87" t="s">
        <v>691</v>
      </c>
      <c r="U481" s="87" t="s">
        <v>691</v>
      </c>
      <c r="V481" s="87" t="s">
        <v>691</v>
      </c>
      <c r="W481" s="87" t="s">
        <v>691</v>
      </c>
      <c r="X481" s="21"/>
      <c r="Y481" s="21">
        <v>40.08</v>
      </c>
      <c r="Z481" s="10">
        <v>1504.7803188</v>
      </c>
      <c r="AA481" s="10">
        <v>1200.2956812</v>
      </c>
      <c r="AB481" s="21">
        <v>12</v>
      </c>
      <c r="AC481" s="21">
        <v>1</v>
      </c>
      <c r="AD481" s="153">
        <f>VLOOKUP(D481,'Dados Base'!$B:$K,9,FALSE)*31536000/VLOOKUP($F481,F:H,MATCH(H480,F480:AF480,0),FALSE)</f>
        <v>12674.80061378048</v>
      </c>
      <c r="AE481" s="153">
        <f>VLOOKUP(D481,'Dados Base'!$B:$K,10,FALSE)*31536000/VLOOKUP($F481,F:H,MATCH(H480,F480:AF480,0),FALSE)</f>
        <v>1644.1093712447546</v>
      </c>
      <c r="AF481" s="21"/>
      <c r="AG481" s="21"/>
      <c r="AH481" s="21"/>
      <c r="AI481" s="21"/>
      <c r="AJ481" s="21"/>
      <c r="AK481" s="72">
        <f>(SUMIFS('Banco de Indicadores Mun. (2)'!I:I,'Banco de Indicadores Mun. (2)'!B:B,'Banco de Indicadores - Mun. (1)'!B481,'Banco de Indicadores Mun. (2)'!A:A,'Banco de Indicadores - Mun. (1)'!A481) / VLOOKUP(D481,'Dados Base'!$B:$K,8,FALSE)) * 100</f>
        <v>1.2884657534246577</v>
      </c>
      <c r="AL481" s="72">
        <f>(SUMIFS('Banco de Indicadores Mun. (2)'!I:I,'Banco de Indicadores Mun. (2)'!B:B,'Banco de Indicadores - Mun. (1)'!B481,'Banco de Indicadores Mun. (2)'!A:A,'Banco de Indicadores - Mun. (1)'!A481) / VLOOKUP(D481,'Dados Base'!$B:$K,9,FALSE)) * 100</f>
        <v>0.56244434222631101</v>
      </c>
      <c r="AM481" s="72">
        <f>(SUMIFS('Banco de Indicadores Mun. (2)'!J:J,'Banco de Indicadores Mun. (2)'!B:B,'Banco de Indicadores - Mun. (1)'!B481,'Banco de Indicadores Mun. (2)'!A:A,'Banco de Indicadores - Mun. (1)'!A481) / VLOOKUP(D481,'Dados Base'!$B:$K,7,FALSE)) * 100</f>
        <v>1.3995637181409299</v>
      </c>
      <c r="AN481" s="72">
        <f>(SUMIFS('Banco de Indicadores Mun. (2)'!K:K,'Banco de Indicadores Mun. (2)'!B:B,'Banco de Indicadores - Mun. (1)'!B481,'Banco de Indicadores Mun. (2)'!A:A,'Banco de Indicadores - Mun. (1)'!A481) / VLOOKUP(D481,'Dados Base'!$B:$K,10,FALSE)) * 100</f>
        <v>1.0256914893617017</v>
      </c>
      <c r="AO481" s="21">
        <v>1</v>
      </c>
      <c r="AP481" s="125">
        <v>0</v>
      </c>
      <c r="AQ481" s="143">
        <v>0</v>
      </c>
      <c r="AR481" s="21">
        <v>8.4</v>
      </c>
      <c r="AS481" s="37">
        <v>90.13</v>
      </c>
      <c r="AT481" s="37">
        <v>90.13</v>
      </c>
      <c r="AU481" s="37">
        <v>55.628023715415019</v>
      </c>
      <c r="AV481" s="20">
        <v>6.9677853399999998</v>
      </c>
      <c r="AW481" s="21">
        <v>1</v>
      </c>
      <c r="AX481" s="21">
        <v>1</v>
      </c>
      <c r="AY481" s="21"/>
    </row>
    <row r="482" spans="1:51" ht="15" x14ac:dyDescent="0.25">
      <c r="A482" s="144">
        <v>2017</v>
      </c>
      <c r="B482" s="77" t="s">
        <v>482</v>
      </c>
      <c r="C482" s="78">
        <v>8</v>
      </c>
      <c r="D482" s="77">
        <v>3542701</v>
      </c>
      <c r="E482" s="78">
        <v>35427018</v>
      </c>
      <c r="F482" s="78" t="str">
        <f t="shared" si="15"/>
        <v>354270182017</v>
      </c>
      <c r="G482" s="79">
        <v>1.3969710356947829</v>
      </c>
      <c r="H482" s="80">
        <f t="shared" si="14"/>
        <v>7218</v>
      </c>
      <c r="I482" s="81">
        <v>5872</v>
      </c>
      <c r="J482" s="82">
        <v>1346</v>
      </c>
      <c r="K482" s="83">
        <f>(H482)/VLOOKUP(D482,'Dados Base'!$B:$K,6,FALSE)</f>
        <v>29.389250814332247</v>
      </c>
      <c r="L482" s="84">
        <v>81.349999999999994</v>
      </c>
      <c r="M482" s="85" t="s">
        <v>702</v>
      </c>
      <c r="N482" s="86">
        <v>0.70499999999999996</v>
      </c>
      <c r="O482" s="87" t="s">
        <v>691</v>
      </c>
      <c r="P482" s="87" t="s">
        <v>691</v>
      </c>
      <c r="Q482" s="87" t="s">
        <v>691</v>
      </c>
      <c r="R482" s="87" t="s">
        <v>691</v>
      </c>
      <c r="S482" s="87" t="s">
        <v>691</v>
      </c>
      <c r="T482" s="87" t="s">
        <v>691</v>
      </c>
      <c r="U482" s="87" t="s">
        <v>691</v>
      </c>
      <c r="V482" s="87" t="s">
        <v>691</v>
      </c>
      <c r="W482" s="87" t="s">
        <v>691</v>
      </c>
      <c r="X482" s="21"/>
      <c r="Y482" s="21">
        <v>4.0599999999999996</v>
      </c>
      <c r="Z482" s="10">
        <v>279.03636</v>
      </c>
      <c r="AA482" s="10">
        <v>34.487639999999999</v>
      </c>
      <c r="AB482" s="21">
        <v>0</v>
      </c>
      <c r="AC482" s="21">
        <v>1</v>
      </c>
      <c r="AD482" s="153">
        <f>VLOOKUP(D482,'Dados Base'!$B:$K,9,FALSE)*31536000/VLOOKUP($F482,F:H,MATCH(H481,F481:AF481,0),FALSE)</f>
        <v>17301.546134663342</v>
      </c>
      <c r="AE482" s="153">
        <f>VLOOKUP(D482,'Dados Base'!$B:$K,10,FALSE)*31536000/VLOOKUP($F482,F:H,MATCH(H481,F481:AF481,0),FALSE)</f>
        <v>2140.8478802992518</v>
      </c>
      <c r="AF482" s="21"/>
      <c r="AG482" s="21"/>
      <c r="AH482" s="21"/>
      <c r="AI482" s="21"/>
      <c r="AJ482" s="21"/>
      <c r="AK482" s="72">
        <f>(SUMIFS('Banco de Indicadores Mun. (2)'!I:I,'Banco de Indicadores Mun. (2)'!B:B,'Banco de Indicadores - Mun. (1)'!B482,'Banco de Indicadores Mun. (2)'!A:A,'Banco de Indicadores - Mun. (1)'!A482) / VLOOKUP(D482,'Dados Base'!$B:$K,8,FALSE)) * 100</f>
        <v>8.5164516129032233</v>
      </c>
      <c r="AL482" s="72">
        <f>(SUMIFS('Banco de Indicadores Mun. (2)'!I:I,'Banco de Indicadores Mun. (2)'!B:B,'Banco de Indicadores - Mun. (1)'!B482,'Banco de Indicadores Mun. (2)'!A:A,'Banco de Indicadores - Mun. (1)'!A482) / VLOOKUP(D482,'Dados Base'!$B:$K,9,FALSE)) * 100</f>
        <v>2.6667676767676762</v>
      </c>
      <c r="AM482" s="72">
        <f>(SUMIFS('Banco de Indicadores Mun. (2)'!J:J,'Banco de Indicadores Mun. (2)'!B:B,'Banco de Indicadores - Mun. (1)'!B482,'Banco de Indicadores Mun. (2)'!A:A,'Banco de Indicadores - Mun. (1)'!A482) / VLOOKUP(D482,'Dados Base'!$B:$K,7,FALSE)) * 100</f>
        <v>4.6223066666666668</v>
      </c>
      <c r="AN482" s="72">
        <f>(SUMIFS('Banco de Indicadores Mun. (2)'!K:K,'Banco de Indicadores Mun. (2)'!B:B,'Banco de Indicadores - Mun. (1)'!B482,'Banco de Indicadores Mun. (2)'!A:A,'Banco de Indicadores - Mun. (1)'!A482) / VLOOKUP(D482,'Dados Base'!$B:$K,10,FALSE)) * 100</f>
        <v>14.476877551020403</v>
      </c>
      <c r="AO482" s="21">
        <v>0</v>
      </c>
      <c r="AP482" s="125">
        <v>0</v>
      </c>
      <c r="AQ482" s="143">
        <v>0</v>
      </c>
      <c r="AR482" s="21">
        <v>8.4</v>
      </c>
      <c r="AS482" s="37">
        <v>100</v>
      </c>
      <c r="AT482" s="37">
        <v>100</v>
      </c>
      <c r="AU482" s="37">
        <v>89</v>
      </c>
      <c r="AV482" s="20">
        <v>10</v>
      </c>
      <c r="AW482" s="21">
        <v>0</v>
      </c>
      <c r="AX482" s="21">
        <v>1</v>
      </c>
      <c r="AY482" s="21"/>
    </row>
    <row r="483" spans="1:51" ht="15" x14ac:dyDescent="0.25">
      <c r="A483" s="144">
        <v>2017</v>
      </c>
      <c r="B483" s="77" t="s">
        <v>483</v>
      </c>
      <c r="C483" s="78">
        <v>11</v>
      </c>
      <c r="D483" s="77">
        <v>3542800</v>
      </c>
      <c r="E483" s="78">
        <v>354280011</v>
      </c>
      <c r="F483" s="78" t="str">
        <f t="shared" si="15"/>
        <v>3542800112017</v>
      </c>
      <c r="G483" s="79">
        <v>-0.53536328999845839</v>
      </c>
      <c r="H483" s="80">
        <f t="shared" si="14"/>
        <v>3264</v>
      </c>
      <c r="I483" s="81">
        <v>1404</v>
      </c>
      <c r="J483" s="82">
        <v>1860</v>
      </c>
      <c r="K483" s="83">
        <f>(H483)/VLOOKUP(D483,'Dados Base'!$B:$K,6,FALSE)</f>
        <v>9.7424111273617289</v>
      </c>
      <c r="L483" s="84">
        <v>43.01</v>
      </c>
      <c r="M483" s="85" t="s">
        <v>702</v>
      </c>
      <c r="N483" s="86">
        <v>0.69799999999999995</v>
      </c>
      <c r="O483" s="87" t="s">
        <v>691</v>
      </c>
      <c r="P483" s="87" t="s">
        <v>691</v>
      </c>
      <c r="Q483" s="87" t="s">
        <v>691</v>
      </c>
      <c r="R483" s="87" t="s">
        <v>691</v>
      </c>
      <c r="S483" s="87" t="s">
        <v>691</v>
      </c>
      <c r="T483" s="87" t="s">
        <v>691</v>
      </c>
      <c r="U483" s="87" t="s">
        <v>691</v>
      </c>
      <c r="V483" s="87" t="s">
        <v>691</v>
      </c>
      <c r="W483" s="87" t="s">
        <v>691</v>
      </c>
      <c r="X483" s="21"/>
      <c r="Y483" s="21">
        <v>0.87</v>
      </c>
      <c r="Z483" s="10">
        <v>30.670142399999996</v>
      </c>
      <c r="AA483" s="10">
        <v>36.7218576</v>
      </c>
      <c r="AB483" s="21">
        <v>1</v>
      </c>
      <c r="AC483" s="21">
        <v>1</v>
      </c>
      <c r="AD483" s="153">
        <f>VLOOKUP(D483,'Dados Base'!$B:$K,9,FALSE)*31536000/VLOOKUP($F483,F:H,MATCH(H482,F482:AF482,0),FALSE)</f>
        <v>95265</v>
      </c>
      <c r="AE483" s="153">
        <f>VLOOKUP(D483,'Dados Base'!$B:$K,10,FALSE)*31536000/VLOOKUP($F483,F:H,MATCH(H482,F482:AF482,0),FALSE)</f>
        <v>12270.441176470587</v>
      </c>
      <c r="AF483" s="21"/>
      <c r="AG483" s="21"/>
      <c r="AH483" s="21"/>
      <c r="AI483" s="21"/>
      <c r="AJ483" s="21"/>
      <c r="AK483" s="72">
        <f>(SUMIFS('Banco de Indicadores Mun. (2)'!I:I,'Banco de Indicadores Mun. (2)'!B:B,'Banco de Indicadores - Mun. (1)'!B483,'Banco de Indicadores Mun. (2)'!A:A,'Banco de Indicadores - Mun. (1)'!A483) / VLOOKUP(D483,'Dados Base'!$B:$K,8,FALSE)) * 100</f>
        <v>5.9495348837209305E-2</v>
      </c>
      <c r="AL483" s="72">
        <f>(SUMIFS('Banco de Indicadores Mun. (2)'!I:I,'Banco de Indicadores Mun. (2)'!B:B,'Banco de Indicadores - Mun. (1)'!B483,'Banco de Indicadores Mun. (2)'!A:A,'Banco de Indicadores - Mun. (1)'!A483) / VLOOKUP(D483,'Dados Base'!$B:$K,9,FALSE)) * 100</f>
        <v>2.5946247464503042E-2</v>
      </c>
      <c r="AM483" s="72">
        <f>(SUMIFS('Banco de Indicadores Mun. (2)'!J:J,'Banco de Indicadores Mun. (2)'!B:B,'Banco de Indicadores - Mun. (1)'!B483,'Banco de Indicadores Mun. (2)'!A:A,'Banco de Indicadores - Mun. (1)'!A483) / VLOOKUP(D483,'Dados Base'!$B:$K,7,FALSE)) * 100</f>
        <v>8.4432343234323443E-2</v>
      </c>
      <c r="AN483" s="72">
        <f>(SUMIFS('Banco de Indicadores Mun. (2)'!K:K,'Banco de Indicadores Mun. (2)'!B:B,'Banco de Indicadores - Mun. (1)'!B483,'Banco de Indicadores Mun. (2)'!A:A,'Banco de Indicadores - Mun. (1)'!A483) / VLOOKUP(D483,'Dados Base'!$B:$K,10,FALSE)) * 100</f>
        <v>0</v>
      </c>
      <c r="AO483" s="21">
        <v>0</v>
      </c>
      <c r="AP483" s="125">
        <v>0</v>
      </c>
      <c r="AQ483" s="143">
        <v>0</v>
      </c>
      <c r="AR483" s="21">
        <v>6.4</v>
      </c>
      <c r="AS483" s="37">
        <v>45.97</v>
      </c>
      <c r="AT483" s="37">
        <v>45.97</v>
      </c>
      <c r="AU483" s="37">
        <v>45.510064102564101</v>
      </c>
      <c r="AV483" s="20">
        <v>5.4477195000000007</v>
      </c>
      <c r="AW483" s="21">
        <v>0</v>
      </c>
      <c r="AX483" s="21">
        <v>1</v>
      </c>
      <c r="AY483" s="21"/>
    </row>
    <row r="484" spans="1:51" ht="15" x14ac:dyDescent="0.25">
      <c r="A484" s="144">
        <v>2017</v>
      </c>
      <c r="B484" s="77" t="s">
        <v>484</v>
      </c>
      <c r="C484" s="78">
        <v>13</v>
      </c>
      <c r="D484" s="77">
        <v>3542909</v>
      </c>
      <c r="E484" s="78">
        <v>354290913</v>
      </c>
      <c r="F484" s="78" t="str">
        <f t="shared" si="15"/>
        <v>3542909132017</v>
      </c>
      <c r="G484" s="79">
        <v>0.68032262035135904</v>
      </c>
      <c r="H484" s="80">
        <f t="shared" si="14"/>
        <v>12707</v>
      </c>
      <c r="I484" s="81">
        <v>11960</v>
      </c>
      <c r="J484" s="82">
        <v>747</v>
      </c>
      <c r="K484" s="83">
        <f>(H484)/VLOOKUP(D484,'Dados Base'!$B:$K,6,FALSE)</f>
        <v>26.950159066808059</v>
      </c>
      <c r="L484" s="84">
        <v>94.12</v>
      </c>
      <c r="M484" s="85" t="s">
        <v>702</v>
      </c>
      <c r="N484" s="86">
        <v>0.71199999999999997</v>
      </c>
      <c r="O484" s="87" t="s">
        <v>691</v>
      </c>
      <c r="P484" s="87" t="s">
        <v>691</v>
      </c>
      <c r="Q484" s="87" t="s">
        <v>691</v>
      </c>
      <c r="R484" s="87" t="s">
        <v>691</v>
      </c>
      <c r="S484" s="87" t="s">
        <v>691</v>
      </c>
      <c r="T484" s="87" t="s">
        <v>691</v>
      </c>
      <c r="U484" s="87" t="s">
        <v>691</v>
      </c>
      <c r="V484" s="87" t="s">
        <v>691</v>
      </c>
      <c r="W484" s="87" t="s">
        <v>691</v>
      </c>
      <c r="X484" s="21"/>
      <c r="Y484" s="21">
        <v>8.4499999999999993</v>
      </c>
      <c r="Z484" s="10">
        <v>0</v>
      </c>
      <c r="AA484" s="10">
        <v>652.04999999999995</v>
      </c>
      <c r="AB484" s="21">
        <v>3</v>
      </c>
      <c r="AC484" s="21">
        <v>0</v>
      </c>
      <c r="AD484" s="153">
        <f>VLOOKUP(D484,'Dados Base'!$B:$K,9,FALSE)*31536000/VLOOKUP($F484,F:H,MATCH(H483,F483:AF483,0),FALSE)</f>
        <v>9505.2238923428031</v>
      </c>
      <c r="AE484" s="153">
        <f>VLOOKUP(D484,'Dados Base'!$B:$K,10,FALSE)*31536000/VLOOKUP($F484,F:H,MATCH(H483,F483:AF483,0),FALSE)</f>
        <v>967.89486110018072</v>
      </c>
      <c r="AF484" s="21"/>
      <c r="AG484" s="21"/>
      <c r="AH484" s="21"/>
      <c r="AI484" s="21"/>
      <c r="AJ484" s="21"/>
      <c r="AK484" s="72">
        <f>(SUMIFS('Banco de Indicadores Mun. (2)'!I:I,'Banco de Indicadores Mun. (2)'!B:B,'Banco de Indicadores - Mun. (1)'!B484,'Banco de Indicadores Mun. (2)'!A:A,'Banco de Indicadores - Mun. (1)'!A484) / VLOOKUP(D484,'Dados Base'!$B:$K,8,FALSE)) * 100</f>
        <v>11.443732323232322</v>
      </c>
      <c r="AL484" s="72">
        <f>(SUMIFS('Banco de Indicadores Mun. (2)'!I:I,'Banco de Indicadores Mun. (2)'!B:B,'Banco de Indicadores - Mun. (1)'!B484,'Banco de Indicadores Mun. (2)'!A:A,'Banco de Indicadores - Mun. (1)'!A484) / VLOOKUP(D484,'Dados Base'!$B:$K,9,FALSE)) * 100</f>
        <v>5.9160809399477792</v>
      </c>
      <c r="AM484" s="72">
        <f>(SUMIFS('Banco de Indicadores Mun. (2)'!J:J,'Banco de Indicadores Mun. (2)'!B:B,'Banco de Indicadores - Mun. (1)'!B484,'Banco de Indicadores Mun. (2)'!A:A,'Banco de Indicadores - Mun. (1)'!A484) / VLOOKUP(D484,'Dados Base'!$B:$K,7,FALSE)) * 100</f>
        <v>7.270660377358487</v>
      </c>
      <c r="AN484" s="72">
        <f>(SUMIFS('Banco de Indicadores Mun. (2)'!K:K,'Banco de Indicadores Mun. (2)'!B:B,'Banco de Indicadores - Mun. (1)'!B484,'Banco de Indicadores Mun. (2)'!A:A,'Banco de Indicadores - Mun. (1)'!A484) / VLOOKUP(D484,'Dados Base'!$B:$K,10,FALSE)) * 100</f>
        <v>28.457025641025641</v>
      </c>
      <c r="AO484" s="21">
        <v>0</v>
      </c>
      <c r="AP484" s="125">
        <v>0</v>
      </c>
      <c r="AQ484" s="143">
        <v>0</v>
      </c>
      <c r="AR484" s="21">
        <v>8</v>
      </c>
      <c r="AS484" s="37">
        <v>96</v>
      </c>
      <c r="AT484" s="37">
        <v>0</v>
      </c>
      <c r="AU484" s="37">
        <v>0</v>
      </c>
      <c r="AV484" s="20">
        <v>1.44</v>
      </c>
      <c r="AW484" s="21">
        <v>0</v>
      </c>
      <c r="AX484" s="21">
        <v>0</v>
      </c>
      <c r="AY484" s="21"/>
    </row>
    <row r="485" spans="1:51" ht="15" x14ac:dyDescent="0.25">
      <c r="A485" s="144">
        <v>2017</v>
      </c>
      <c r="B485" s="77" t="s">
        <v>485</v>
      </c>
      <c r="C485" s="78">
        <v>14</v>
      </c>
      <c r="D485" s="77">
        <v>3543006</v>
      </c>
      <c r="E485" s="78">
        <v>354300614</v>
      </c>
      <c r="F485" s="78" t="str">
        <f t="shared" si="15"/>
        <v>3543006142017</v>
      </c>
      <c r="G485" s="79">
        <v>-0.95502446451146694</v>
      </c>
      <c r="H485" s="80">
        <f t="shared" si="14"/>
        <v>17723</v>
      </c>
      <c r="I485" s="81">
        <v>10072</v>
      </c>
      <c r="J485" s="82">
        <v>7651</v>
      </c>
      <c r="K485" s="83">
        <f>(H485)/VLOOKUP(D485,'Dados Base'!$B:$K,6,FALSE)</f>
        <v>25.398030982645707</v>
      </c>
      <c r="L485" s="84">
        <v>56.83</v>
      </c>
      <c r="M485" s="85" t="s">
        <v>702</v>
      </c>
      <c r="N485" s="86">
        <v>0.63900000000000001</v>
      </c>
      <c r="O485" s="87" t="s">
        <v>691</v>
      </c>
      <c r="P485" s="87" t="s">
        <v>691</v>
      </c>
      <c r="Q485" s="87" t="s">
        <v>691</v>
      </c>
      <c r="R485" s="87" t="s">
        <v>691</v>
      </c>
      <c r="S485" s="87" t="s">
        <v>691</v>
      </c>
      <c r="T485" s="87" t="s">
        <v>691</v>
      </c>
      <c r="U485" s="87" t="s">
        <v>691</v>
      </c>
      <c r="V485" s="87" t="s">
        <v>691</v>
      </c>
      <c r="W485" s="87" t="s">
        <v>691</v>
      </c>
      <c r="X485" s="21"/>
      <c r="Y485" s="21">
        <v>6.13</v>
      </c>
      <c r="Z485" s="10">
        <v>309.58409411999997</v>
      </c>
      <c r="AA485" s="10">
        <v>163.40190588000002</v>
      </c>
      <c r="AB485" s="21">
        <v>2</v>
      </c>
      <c r="AC485" s="21">
        <v>0</v>
      </c>
      <c r="AD485" s="153">
        <f>VLOOKUP(D485,'Dados Base'!$B:$K,9,FALSE)*31536000/VLOOKUP($F485,F:H,MATCH(H484,F484:AF484,0),FALSE)</f>
        <v>13932.566721209727</v>
      </c>
      <c r="AE485" s="153">
        <f>VLOOKUP(D485,'Dados Base'!$B:$K,10,FALSE)*31536000/VLOOKUP($F485,F:H,MATCH(H484,F484:AF484,0),FALSE)</f>
        <v>1637.0321051740673</v>
      </c>
      <c r="AF485" s="21"/>
      <c r="AG485" s="21"/>
      <c r="AH485" s="21"/>
      <c r="AI485" s="21"/>
      <c r="AJ485" s="21"/>
      <c r="AK485" s="72">
        <f>(SUMIFS('Banco de Indicadores Mun. (2)'!I:I,'Banco de Indicadores Mun. (2)'!B:B,'Banco de Indicadores - Mun. (1)'!B485,'Banco de Indicadores Mun. (2)'!A:A,'Banco de Indicadores - Mun. (1)'!A485) / VLOOKUP(D485,'Dados Base'!$B:$K,8,FALSE)) * 100</f>
        <v>6.8080342857142737</v>
      </c>
      <c r="AL485" s="72">
        <f>(SUMIFS('Banco de Indicadores Mun. (2)'!I:I,'Banco de Indicadores Mun. (2)'!B:B,'Banco de Indicadores - Mun. (1)'!B485,'Banco de Indicadores Mun. (2)'!A:A,'Banco de Indicadores - Mun. (1)'!A485) / VLOOKUP(D485,'Dados Base'!$B:$K,9,FALSE)) * 100</f>
        <v>3.0431826309067631</v>
      </c>
      <c r="AM485" s="72">
        <f>(SUMIFS('Banco de Indicadores Mun. (2)'!J:J,'Banco de Indicadores Mun. (2)'!B:B,'Banco de Indicadores - Mun. (1)'!B485,'Banco de Indicadores Mun. (2)'!A:A,'Banco de Indicadores - Mun. (1)'!A485) / VLOOKUP(D485,'Dados Base'!$B:$K,7,FALSE)) * 100</f>
        <v>8.5667558139534705</v>
      </c>
      <c r="AN485" s="72">
        <f>(SUMIFS('Banco de Indicadores Mun. (2)'!K:K,'Banco de Indicadores Mun. (2)'!B:B,'Banco de Indicadores - Mun. (1)'!B485,'Banco de Indicadores Mun. (2)'!A:A,'Banco de Indicadores - Mun. (1)'!A485) / VLOOKUP(D485,'Dados Base'!$B:$K,10,FALSE)) * 100</f>
        <v>1.8759673913043482</v>
      </c>
      <c r="AO485" s="21">
        <v>0</v>
      </c>
      <c r="AP485" s="125">
        <v>0</v>
      </c>
      <c r="AQ485" s="143">
        <v>0</v>
      </c>
      <c r="AR485" s="21">
        <v>7.6</v>
      </c>
      <c r="AS485" s="37">
        <v>83.38</v>
      </c>
      <c r="AT485" s="37">
        <v>75.042000000000002</v>
      </c>
      <c r="AU485" s="37">
        <v>65.453119990866526</v>
      </c>
      <c r="AV485" s="20">
        <v>7.0551595527612951</v>
      </c>
      <c r="AW485" s="21">
        <v>0</v>
      </c>
      <c r="AX485" s="21">
        <v>0</v>
      </c>
      <c r="AY485" s="21"/>
    </row>
    <row r="486" spans="1:51" ht="15" x14ac:dyDescent="0.25">
      <c r="A486" s="144">
        <v>2017</v>
      </c>
      <c r="B486" s="77" t="s">
        <v>486</v>
      </c>
      <c r="C486" s="78">
        <v>8</v>
      </c>
      <c r="D486" s="77">
        <v>3543105</v>
      </c>
      <c r="E486" s="78">
        <v>35431058</v>
      </c>
      <c r="F486" s="78" t="str">
        <f t="shared" si="15"/>
        <v>354310582017</v>
      </c>
      <c r="G486" s="79">
        <v>0.9127061029846617</v>
      </c>
      <c r="H486" s="80">
        <f t="shared" si="14"/>
        <v>4548</v>
      </c>
      <c r="I486" s="81">
        <v>3722</v>
      </c>
      <c r="J486" s="82">
        <v>826</v>
      </c>
      <c r="K486" s="83">
        <f>(H486)/VLOOKUP(D486,'Dados Base'!$B:$K,6,FALSE)</f>
        <v>30.634514347298936</v>
      </c>
      <c r="L486" s="84">
        <v>81.84</v>
      </c>
      <c r="M486" s="85" t="s">
        <v>702</v>
      </c>
      <c r="N486" s="86">
        <v>0.71099999999999997</v>
      </c>
      <c r="O486" s="87" t="s">
        <v>691</v>
      </c>
      <c r="P486" s="87" t="s">
        <v>691</v>
      </c>
      <c r="Q486" s="87" t="s">
        <v>691</v>
      </c>
      <c r="R486" s="87" t="s">
        <v>691</v>
      </c>
      <c r="S486" s="87" t="s">
        <v>691</v>
      </c>
      <c r="T486" s="87" t="s">
        <v>691</v>
      </c>
      <c r="U486" s="87" t="s">
        <v>691</v>
      </c>
      <c r="V486" s="87" t="s">
        <v>691</v>
      </c>
      <c r="W486" s="87" t="s">
        <v>691</v>
      </c>
      <c r="X486" s="21"/>
      <c r="Y486" s="21">
        <v>2.58</v>
      </c>
      <c r="Z486" s="10">
        <v>155.7099504</v>
      </c>
      <c r="AA486" s="10">
        <v>43.658049599999998</v>
      </c>
      <c r="AB486" s="21">
        <v>1</v>
      </c>
      <c r="AC486" s="21">
        <v>0</v>
      </c>
      <c r="AD486" s="153">
        <f>VLOOKUP(D486,'Dados Base'!$B:$K,9,FALSE)*31536000/VLOOKUP($F486,F:H,MATCH(H485,F485:AF485,0),FALSE)</f>
        <v>16572.348284960422</v>
      </c>
      <c r="AE486" s="153">
        <f>VLOOKUP(D486,'Dados Base'!$B:$K,10,FALSE)*31536000/VLOOKUP($F486,F:H,MATCH(H485,F485:AF485,0),FALSE)</f>
        <v>1941.5303430079155</v>
      </c>
      <c r="AF486" s="21"/>
      <c r="AG486" s="21"/>
      <c r="AH486" s="21"/>
      <c r="AI486" s="21"/>
      <c r="AJ486" s="21"/>
      <c r="AK486" s="72">
        <f>(SUMIFS('Banco de Indicadores Mun. (2)'!I:I,'Banco de Indicadores Mun. (2)'!B:B,'Banco de Indicadores - Mun. (1)'!B486,'Banco de Indicadores Mun. (2)'!A:A,'Banco de Indicadores - Mun. (1)'!A486) / VLOOKUP(D486,'Dados Base'!$B:$K,8,FALSE)) * 100</f>
        <v>54.062824324324311</v>
      </c>
      <c r="AL486" s="72">
        <f>(SUMIFS('Banco de Indicadores Mun. (2)'!I:I,'Banco de Indicadores Mun. (2)'!B:B,'Banco de Indicadores - Mun. (1)'!B486,'Banco de Indicadores Mun. (2)'!A:A,'Banco de Indicadores - Mun. (1)'!A486) / VLOOKUP(D486,'Dados Base'!$B:$K,9,FALSE)) * 100</f>
        <v>16.739117154811712</v>
      </c>
      <c r="AM486" s="72">
        <f>(SUMIFS('Banco de Indicadores Mun. (2)'!J:J,'Banco de Indicadores Mun. (2)'!B:B,'Banco de Indicadores - Mun. (1)'!B486,'Banco de Indicadores Mun. (2)'!A:A,'Banco de Indicadores - Mun. (1)'!A486) / VLOOKUP(D486,'Dados Base'!$B:$K,7,FALSE)) * 100</f>
        <v>81.377586956521725</v>
      </c>
      <c r="AN486" s="72">
        <f>(SUMIFS('Banco de Indicadores Mun. (2)'!K:K,'Banco de Indicadores Mun. (2)'!B:B,'Banco de Indicadores - Mun. (1)'!B486,'Banco de Indicadores Mun. (2)'!A:A,'Banco de Indicadores - Mun. (1)'!A486) / VLOOKUP(D486,'Dados Base'!$B:$K,10,FALSE)) * 100</f>
        <v>9.1885714285714286</v>
      </c>
      <c r="AO486" s="21">
        <v>0</v>
      </c>
      <c r="AP486" s="125">
        <v>0</v>
      </c>
      <c r="AQ486" s="143">
        <v>0</v>
      </c>
      <c r="AR486" s="21">
        <v>9</v>
      </c>
      <c r="AS486" s="37">
        <v>86.78</v>
      </c>
      <c r="AT486" s="37">
        <v>86.78</v>
      </c>
      <c r="AU486" s="37">
        <v>78.101776814734563</v>
      </c>
      <c r="AV486" s="20">
        <v>8.3783300000000001</v>
      </c>
      <c r="AW486" s="21">
        <v>0</v>
      </c>
      <c r="AX486" s="21">
        <v>0</v>
      </c>
      <c r="AY486" s="21"/>
    </row>
    <row r="487" spans="1:51" ht="15" x14ac:dyDescent="0.25">
      <c r="A487" s="144">
        <v>2017</v>
      </c>
      <c r="B487" s="77" t="s">
        <v>487</v>
      </c>
      <c r="C487" s="78">
        <v>17</v>
      </c>
      <c r="D487" s="77">
        <v>3543204</v>
      </c>
      <c r="E487" s="78">
        <v>354320417</v>
      </c>
      <c r="F487" s="78" t="str">
        <f t="shared" si="15"/>
        <v>3543204172017</v>
      </c>
      <c r="G487" s="79">
        <v>-0.19434316841734356</v>
      </c>
      <c r="H487" s="80">
        <f t="shared" si="14"/>
        <v>4378</v>
      </c>
      <c r="I487" s="81">
        <v>3496</v>
      </c>
      <c r="J487" s="82">
        <v>882</v>
      </c>
      <c r="K487" s="83">
        <f>(H487)/VLOOKUP(D487,'Dados Base'!$B:$K,6,FALSE)</f>
        <v>21.528324154209283</v>
      </c>
      <c r="L487" s="84">
        <v>79.849999999999994</v>
      </c>
      <c r="M487" s="85" t="s">
        <v>702</v>
      </c>
      <c r="N487" s="86">
        <v>0.747</v>
      </c>
      <c r="O487" s="87" t="s">
        <v>691</v>
      </c>
      <c r="P487" s="87" t="s">
        <v>691</v>
      </c>
      <c r="Q487" s="87" t="s">
        <v>691</v>
      </c>
      <c r="R487" s="87" t="s">
        <v>691</v>
      </c>
      <c r="S487" s="87" t="s">
        <v>691</v>
      </c>
      <c r="T487" s="87" t="s">
        <v>691</v>
      </c>
      <c r="U487" s="87" t="s">
        <v>691</v>
      </c>
      <c r="V487" s="87" t="s">
        <v>691</v>
      </c>
      <c r="W487" s="87" t="s">
        <v>691</v>
      </c>
      <c r="X487" s="21"/>
      <c r="Y487" s="21">
        <v>2.37</v>
      </c>
      <c r="Z487" s="10">
        <v>130.4416224</v>
      </c>
      <c r="AA487" s="10">
        <v>52.510377599999991</v>
      </c>
      <c r="AB487" s="21">
        <v>0</v>
      </c>
      <c r="AC487" s="21">
        <v>0</v>
      </c>
      <c r="AD487" s="153">
        <f>VLOOKUP(D487,'Dados Base'!$B:$K,9,FALSE)*31536000/VLOOKUP($F487,F:H,MATCH(H486,F486:AF486,0),FALSE)</f>
        <v>13398.117862037459</v>
      </c>
      <c r="AE487" s="153">
        <f>VLOOKUP(D487,'Dados Base'!$B:$K,10,FALSE)*31536000/VLOOKUP($F487,F:H,MATCH(H486,F486:AF486,0),FALSE)</f>
        <v>1440.6578346276835</v>
      </c>
      <c r="AF487" s="21"/>
      <c r="AG487" s="21"/>
      <c r="AH487" s="21"/>
      <c r="AI487" s="21"/>
      <c r="AJ487" s="21"/>
      <c r="AK487" s="72">
        <f>(SUMIFS('Banco de Indicadores Mun. (2)'!I:I,'Banco de Indicadores Mun. (2)'!B:B,'Banco de Indicadores - Mun. (1)'!B487,'Banco de Indicadores Mun. (2)'!A:A,'Banco de Indicadores - Mun. (1)'!A487) / VLOOKUP(D487,'Dados Base'!$B:$K,8,FALSE)) * 100</f>
        <v>19.140333333333331</v>
      </c>
      <c r="AL487" s="72">
        <f>(SUMIFS('Banco de Indicadores Mun. (2)'!I:I,'Banco de Indicadores Mun. (2)'!B:B,'Banco de Indicadores - Mun. (1)'!B487,'Banco de Indicadores Mun. (2)'!A:A,'Banco de Indicadores - Mun. (1)'!A487) / VLOOKUP(D487,'Dados Base'!$B:$K,9,FALSE)) * 100</f>
        <v>10.187596774193548</v>
      </c>
      <c r="AM487" s="72">
        <f>(SUMIFS('Banco de Indicadores Mun. (2)'!J:J,'Banco de Indicadores Mun. (2)'!B:B,'Banco de Indicadores - Mun. (1)'!B487,'Banco de Indicadores Mun. (2)'!A:A,'Banco de Indicadores - Mun. (1)'!A487) / VLOOKUP(D487,'Dados Base'!$B:$K,7,FALSE)) * 100</f>
        <v>22.230886075949364</v>
      </c>
      <c r="AN487" s="72">
        <f>(SUMIFS('Banco de Indicadores Mun. (2)'!K:K,'Banco de Indicadores Mun. (2)'!B:B,'Banco de Indicadores - Mun. (1)'!B487,'Banco de Indicadores Mun. (2)'!A:A,'Banco de Indicadores - Mun. (1)'!A487) / VLOOKUP(D487,'Dados Base'!$B:$K,10,FALSE)) * 100</f>
        <v>6.9326500000000015</v>
      </c>
      <c r="AO487" s="21">
        <v>0</v>
      </c>
      <c r="AP487" s="125">
        <v>0</v>
      </c>
      <c r="AQ487" s="143">
        <v>0</v>
      </c>
      <c r="AR487" s="21">
        <v>8.4</v>
      </c>
      <c r="AS487" s="37">
        <v>89.12</v>
      </c>
      <c r="AT487" s="37">
        <v>89.12</v>
      </c>
      <c r="AU487" s="37">
        <v>71.298276269185365</v>
      </c>
      <c r="AV487" s="20">
        <v>7.9710400000000003</v>
      </c>
      <c r="AW487" s="21">
        <v>0</v>
      </c>
      <c r="AX487" s="21">
        <v>0</v>
      </c>
      <c r="AY487" s="21"/>
    </row>
    <row r="488" spans="1:51" ht="15" x14ac:dyDescent="0.25">
      <c r="A488" s="144">
        <v>2017</v>
      </c>
      <c r="B488" s="77" t="s">
        <v>488</v>
      </c>
      <c r="C488" s="78">
        <v>21</v>
      </c>
      <c r="D488" s="77">
        <v>3543238</v>
      </c>
      <c r="E488" s="78">
        <v>354323821</v>
      </c>
      <c r="F488" s="78" t="str">
        <f t="shared" si="15"/>
        <v>3543238212017</v>
      </c>
      <c r="G488" s="79">
        <v>-0.24289156440183701</v>
      </c>
      <c r="H488" s="80">
        <f t="shared" si="14"/>
        <v>2153</v>
      </c>
      <c r="I488" s="81">
        <v>1885</v>
      </c>
      <c r="J488" s="82">
        <v>268</v>
      </c>
      <c r="K488" s="83">
        <f>(H488)/VLOOKUP(D488,'Dados Base'!$B:$K,6,FALSE)</f>
        <v>10.929488806538403</v>
      </c>
      <c r="L488" s="84">
        <v>87.55</v>
      </c>
      <c r="M488" s="85" t="s">
        <v>702</v>
      </c>
      <c r="N488" s="86">
        <v>0.72099999999999997</v>
      </c>
      <c r="O488" s="87" t="s">
        <v>691</v>
      </c>
      <c r="P488" s="87" t="s">
        <v>691</v>
      </c>
      <c r="Q488" s="87" t="s">
        <v>691</v>
      </c>
      <c r="R488" s="87" t="s">
        <v>691</v>
      </c>
      <c r="S488" s="87" t="s">
        <v>691</v>
      </c>
      <c r="T488" s="87" t="s">
        <v>691</v>
      </c>
      <c r="U488" s="87" t="s">
        <v>691</v>
      </c>
      <c r="V488" s="87" t="s">
        <v>691</v>
      </c>
      <c r="W488" s="87" t="s">
        <v>691</v>
      </c>
      <c r="X488" s="21"/>
      <c r="Y488" s="21">
        <v>1.33</v>
      </c>
      <c r="Z488" s="10">
        <v>86.186089799999991</v>
      </c>
      <c r="AA488" s="10">
        <v>16.251910200000005</v>
      </c>
      <c r="AB488" s="21">
        <v>0</v>
      </c>
      <c r="AC488" s="21">
        <v>0</v>
      </c>
      <c r="AD488" s="153">
        <f>VLOOKUP(D488,'Dados Base'!$B:$K,9,FALSE)*31536000/VLOOKUP($F488,F:H,MATCH(H487,F487:AF487,0),FALSE)</f>
        <v>21971.202972596377</v>
      </c>
      <c r="AE488" s="153">
        <f>VLOOKUP(D488,'Dados Base'!$B:$K,10,FALSE)*31536000/VLOOKUP($F488,F:H,MATCH(H487,F487:AF487,0),FALSE)</f>
        <v>2343.5949837436124</v>
      </c>
      <c r="AF488" s="21"/>
      <c r="AG488" s="21"/>
      <c r="AH488" s="21"/>
      <c r="AI488" s="21"/>
      <c r="AJ488" s="21"/>
      <c r="AK488" s="72">
        <f>(SUMIFS('Banco de Indicadores Mun. (2)'!I:I,'Banco de Indicadores Mun. (2)'!B:B,'Banco de Indicadores - Mun. (1)'!B488,'Banco de Indicadores Mun. (2)'!A:A,'Banco de Indicadores - Mun. (1)'!A488) / VLOOKUP(D488,'Dados Base'!$B:$K,8,FALSE)) * 100</f>
        <v>1.7608695652173913E-2</v>
      </c>
      <c r="AL488" s="72">
        <f>(SUMIFS('Banco de Indicadores Mun. (2)'!I:I,'Banco de Indicadores Mun. (2)'!B:B,'Banco de Indicadores - Mun. (1)'!B488,'Banco de Indicadores Mun. (2)'!A:A,'Banco de Indicadores - Mun. (1)'!A488) / VLOOKUP(D488,'Dados Base'!$B:$K,9,FALSE)) * 100</f>
        <v>8.0999999999999996E-3</v>
      </c>
      <c r="AM488" s="72">
        <f>(SUMIFS('Banco de Indicadores Mun. (2)'!J:J,'Banco de Indicadores Mun. (2)'!B:B,'Banco de Indicadores - Mun. (1)'!B488,'Banco de Indicadores Mun. (2)'!A:A,'Banco de Indicadores - Mun. (1)'!A488) / VLOOKUP(D488,'Dados Base'!$B:$K,7,FALSE)) * 100</f>
        <v>0</v>
      </c>
      <c r="AN488" s="72">
        <f>(SUMIFS('Banco de Indicadores Mun. (2)'!K:K,'Banco de Indicadores Mun. (2)'!B:B,'Banco de Indicadores - Mun. (1)'!B488,'Banco de Indicadores Mun. (2)'!A:A,'Banco de Indicadores - Mun. (1)'!A488) / VLOOKUP(D488,'Dados Base'!$B:$K,10,FALSE)) * 100</f>
        <v>7.5937500000000033E-2</v>
      </c>
      <c r="AO488" s="21">
        <v>0</v>
      </c>
      <c r="AP488" s="125">
        <v>0</v>
      </c>
      <c r="AQ488" s="143">
        <v>0</v>
      </c>
      <c r="AR488" s="21">
        <v>8.6999999999999993</v>
      </c>
      <c r="AS488" s="37">
        <v>96.71</v>
      </c>
      <c r="AT488" s="37">
        <v>96.70999999999998</v>
      </c>
      <c r="AU488" s="37">
        <v>84.134881391671058</v>
      </c>
      <c r="AV488" s="20">
        <v>9.9506499999999996</v>
      </c>
      <c r="AW488" s="21">
        <v>0</v>
      </c>
      <c r="AX488" s="21">
        <v>0</v>
      </c>
      <c r="AY488" s="21"/>
    </row>
    <row r="489" spans="1:51" ht="15" x14ac:dyDescent="0.25">
      <c r="A489" s="144">
        <v>2017</v>
      </c>
      <c r="B489" s="77" t="s">
        <v>489</v>
      </c>
      <c r="C489" s="78">
        <v>14</v>
      </c>
      <c r="D489" s="77">
        <v>3543253</v>
      </c>
      <c r="E489" s="78">
        <v>354325314</v>
      </c>
      <c r="F489" s="78" t="str">
        <f t="shared" si="15"/>
        <v>3543253142017</v>
      </c>
      <c r="G489" s="79">
        <v>4.5550230008872816E-2</v>
      </c>
      <c r="H489" s="80">
        <f t="shared" si="14"/>
        <v>7483</v>
      </c>
      <c r="I489" s="81">
        <v>2370</v>
      </c>
      <c r="J489" s="82">
        <v>5113</v>
      </c>
      <c r="K489" s="83">
        <f>(H489)/VLOOKUP(D489,'Dados Base'!$B:$K,6,FALSE)</f>
        <v>22.534405396452556</v>
      </c>
      <c r="L489" s="84">
        <v>31.67</v>
      </c>
      <c r="M489" s="85" t="s">
        <v>702</v>
      </c>
      <c r="N489" s="86">
        <v>0.70499999999999996</v>
      </c>
      <c r="O489" s="87" t="s">
        <v>691</v>
      </c>
      <c r="P489" s="87" t="s">
        <v>691</v>
      </c>
      <c r="Q489" s="87" t="s">
        <v>691</v>
      </c>
      <c r="R489" s="87" t="s">
        <v>691</v>
      </c>
      <c r="S489" s="87" t="s">
        <v>691</v>
      </c>
      <c r="T489" s="87" t="s">
        <v>691</v>
      </c>
      <c r="U489" s="87" t="s">
        <v>691</v>
      </c>
      <c r="V489" s="87" t="s">
        <v>691</v>
      </c>
      <c r="W489" s="87" t="s">
        <v>691</v>
      </c>
      <c r="X489" s="21"/>
      <c r="Y489" s="21">
        <v>1.7</v>
      </c>
      <c r="Z489" s="10">
        <v>129.96126000000001</v>
      </c>
      <c r="AA489" s="10">
        <v>1.31274</v>
      </c>
      <c r="AB489" s="21">
        <v>0</v>
      </c>
      <c r="AC489" s="21">
        <v>0</v>
      </c>
      <c r="AD489" s="153">
        <f>VLOOKUP(D489,'Dados Base'!$B:$K,9,FALSE)*31536000/VLOOKUP($F489,F:H,MATCH(H488,F488:AF488,0),FALSE)</f>
        <v>15888.109047173593</v>
      </c>
      <c r="AE489" s="153">
        <f>VLOOKUP(D489,'Dados Base'!$B:$K,10,FALSE)*31536000/VLOOKUP($F489,F:H,MATCH(H488,F488:AF488,0),FALSE)</f>
        <v>1854.3151142589868</v>
      </c>
      <c r="AF489" s="21"/>
      <c r="AG489" s="21"/>
      <c r="AH489" s="21"/>
      <c r="AI489" s="21"/>
      <c r="AJ489" s="21"/>
      <c r="AK489" s="72">
        <f>(SUMIFS('Banco de Indicadores Mun. (2)'!I:I,'Banco de Indicadores Mun. (2)'!B:B,'Banco de Indicadores - Mun. (1)'!B489,'Banco de Indicadores Mun. (2)'!A:A,'Banco de Indicadores - Mun. (1)'!A489) / VLOOKUP(D489,'Dados Base'!$B:$K,8,FALSE)) * 100</f>
        <v>8.8365833333333352</v>
      </c>
      <c r="AL489" s="72">
        <f>(SUMIFS('Banco de Indicadores Mun. (2)'!I:I,'Banco de Indicadores Mun. (2)'!B:B,'Banco de Indicadores - Mun. (1)'!B489,'Banco de Indicadores Mun. (2)'!A:A,'Banco de Indicadores - Mun. (1)'!A489) / VLOOKUP(D489,'Dados Base'!$B:$K,9,FALSE)) * 100</f>
        <v>3.9377877984084888</v>
      </c>
      <c r="AM489" s="72">
        <f>(SUMIFS('Banco de Indicadores Mun. (2)'!J:J,'Banco de Indicadores Mun. (2)'!B:B,'Banco de Indicadores - Mun. (1)'!B489,'Banco de Indicadores Mun. (2)'!A:A,'Banco de Indicadores - Mun. (1)'!A489) / VLOOKUP(D489,'Dados Base'!$B:$K,7,FALSE)) * 100</f>
        <v>11.69292741935484</v>
      </c>
      <c r="AN489" s="72">
        <f>(SUMIFS('Banco de Indicadores Mun. (2)'!K:K,'Banco de Indicadores Mun. (2)'!B:B,'Banco de Indicadores - Mun. (1)'!B489,'Banco de Indicadores Mun. (2)'!A:A,'Banco de Indicadores - Mun. (1)'!A489) / VLOOKUP(D489,'Dados Base'!$B:$K,10,FALSE)) * 100</f>
        <v>0.78688636363636377</v>
      </c>
      <c r="AO489" s="21">
        <v>0</v>
      </c>
      <c r="AP489" s="125">
        <v>0</v>
      </c>
      <c r="AQ489" s="143">
        <v>0</v>
      </c>
      <c r="AR489" s="21">
        <v>8.6999999999999993</v>
      </c>
      <c r="AS489" s="37">
        <v>100</v>
      </c>
      <c r="AT489" s="37">
        <v>100</v>
      </c>
      <c r="AU489" s="37">
        <v>99</v>
      </c>
      <c r="AV489" s="20">
        <v>10</v>
      </c>
      <c r="AW489" s="21">
        <v>0</v>
      </c>
      <c r="AX489" s="21">
        <v>0</v>
      </c>
      <c r="AY489" s="21"/>
    </row>
    <row r="490" spans="1:51" ht="15" x14ac:dyDescent="0.25">
      <c r="A490" s="144">
        <v>2017</v>
      </c>
      <c r="B490" s="77" t="s">
        <v>490</v>
      </c>
      <c r="C490" s="78">
        <v>6</v>
      </c>
      <c r="D490" s="77">
        <v>3543303</v>
      </c>
      <c r="E490" s="78">
        <v>35433036</v>
      </c>
      <c r="F490" s="78" t="str">
        <f t="shared" si="15"/>
        <v>354330362017</v>
      </c>
      <c r="G490" s="79">
        <v>0.56896344663073251</v>
      </c>
      <c r="H490" s="80">
        <f t="shared" si="14"/>
        <v>117395</v>
      </c>
      <c r="I490" s="81">
        <v>117395</v>
      </c>
      <c r="J490" s="82">
        <v>0</v>
      </c>
      <c r="K490" s="83">
        <f>(H490)/VLOOKUP(D490,'Dados Base'!$B:$K,6,FALSE)</f>
        <v>1183.6559790280298</v>
      </c>
      <c r="L490" s="84">
        <v>100</v>
      </c>
      <c r="M490" s="85" t="s">
        <v>702</v>
      </c>
      <c r="N490" s="86">
        <v>0.78400000000000003</v>
      </c>
      <c r="O490" s="87" t="s">
        <v>691</v>
      </c>
      <c r="P490" s="87" t="s">
        <v>691</v>
      </c>
      <c r="Q490" s="87" t="s">
        <v>691</v>
      </c>
      <c r="R490" s="87" t="s">
        <v>691</v>
      </c>
      <c r="S490" s="87" t="s">
        <v>691</v>
      </c>
      <c r="T490" s="87" t="s">
        <v>691</v>
      </c>
      <c r="U490" s="87" t="s">
        <v>691</v>
      </c>
      <c r="V490" s="87" t="s">
        <v>691</v>
      </c>
      <c r="W490" s="87" t="s">
        <v>691</v>
      </c>
      <c r="X490" s="21"/>
      <c r="Y490" s="21">
        <v>109.66</v>
      </c>
      <c r="Z490" s="10">
        <v>3201.5936059200008</v>
      </c>
      <c r="AA490" s="10">
        <v>3378.1983940799996</v>
      </c>
      <c r="AB490" s="21">
        <v>19</v>
      </c>
      <c r="AC490" s="21">
        <v>1</v>
      </c>
      <c r="AD490" s="153">
        <f>VLOOKUP(D490,'Dados Base'!$B:$K,9,FALSE)*31536000/VLOOKUP($F490,F:H,MATCH(H489,F489:AF489,0),FALSE)</f>
        <v>392.20205289833467</v>
      </c>
      <c r="AE490" s="153">
        <f>VLOOKUP(D490,'Dados Base'!$B:$K,10,FALSE)*31536000/VLOOKUP($F490,F:H,MATCH(H489,F489:AF489,0),FALSE)</f>
        <v>56.412624047020749</v>
      </c>
      <c r="AF490" s="21"/>
      <c r="AG490" s="21"/>
      <c r="AH490" s="21"/>
      <c r="AI490" s="21"/>
      <c r="AJ490" s="21"/>
      <c r="AK490" s="72">
        <f>(SUMIFS('Banco de Indicadores Mun. (2)'!I:I,'Banco de Indicadores Mun. (2)'!B:B,'Banco de Indicadores - Mun. (1)'!B490,'Banco de Indicadores Mun. (2)'!A:A,'Banco de Indicadores - Mun. (1)'!A490) / VLOOKUP(D490,'Dados Base'!$B:$K,8,FALSE)) * 100</f>
        <v>3.9851636363636365</v>
      </c>
      <c r="AL490" s="72">
        <f>(SUMIFS('Banco de Indicadores Mun. (2)'!I:I,'Banco de Indicadores Mun. (2)'!B:B,'Banco de Indicadores - Mun. (1)'!B490,'Banco de Indicadores Mun. (2)'!A:A,'Banco de Indicadores - Mun. (1)'!A490) / VLOOKUP(D490,'Dados Base'!$B:$K,9,FALSE)) * 100</f>
        <v>1.5012602739726031</v>
      </c>
      <c r="AM490" s="72">
        <f>(SUMIFS('Banco de Indicadores Mun. (2)'!J:J,'Banco de Indicadores Mun. (2)'!B:B,'Banco de Indicadores - Mun. (1)'!B490,'Banco de Indicadores Mun. (2)'!A:A,'Banco de Indicadores - Mun. (1)'!A490) / VLOOKUP(D490,'Dados Base'!$B:$K,7,FALSE)) * 100</f>
        <v>0.57723529411764707</v>
      </c>
      <c r="AN490" s="72">
        <f>(SUMIFS('Banco de Indicadores Mun. (2)'!K:K,'Banco de Indicadores Mun. (2)'!B:B,'Banco de Indicadores - Mun. (1)'!B490,'Banco de Indicadores Mun. (2)'!A:A,'Banco de Indicadores - Mun. (1)'!A490) / VLOOKUP(D490,'Dados Base'!$B:$K,10,FALSE)) * 100</f>
        <v>9.5027619047619059</v>
      </c>
      <c r="AO490" s="21">
        <v>0</v>
      </c>
      <c r="AP490" s="125">
        <v>0</v>
      </c>
      <c r="AQ490" s="143">
        <v>0</v>
      </c>
      <c r="AR490" s="21">
        <v>9.4</v>
      </c>
      <c r="AS490" s="37">
        <v>70.930000000000007</v>
      </c>
      <c r="AT490" s="37">
        <v>49.650999999999996</v>
      </c>
      <c r="AU490" s="37">
        <v>48.657975904405504</v>
      </c>
      <c r="AV490" s="20">
        <v>5.476718700000001</v>
      </c>
      <c r="AW490" s="21">
        <v>6</v>
      </c>
      <c r="AX490" s="21">
        <v>1</v>
      </c>
      <c r="AY490" s="21"/>
    </row>
    <row r="491" spans="1:51" ht="15" x14ac:dyDescent="0.25">
      <c r="A491" s="144">
        <v>2017</v>
      </c>
      <c r="B491" s="77" t="s">
        <v>491</v>
      </c>
      <c r="C491" s="78">
        <v>4</v>
      </c>
      <c r="D491" s="77">
        <v>3543402</v>
      </c>
      <c r="E491" s="78">
        <v>35434024</v>
      </c>
      <c r="F491" s="78" t="str">
        <f t="shared" si="15"/>
        <v>354340242017</v>
      </c>
      <c r="G491" s="79">
        <v>1.4309717438572678</v>
      </c>
      <c r="H491" s="80">
        <f t="shared" si="14"/>
        <v>661997</v>
      </c>
      <c r="I491" s="81">
        <v>660118</v>
      </c>
      <c r="J491" s="82">
        <v>1879</v>
      </c>
      <c r="K491" s="83">
        <f>(H491)/VLOOKUP(D491,'Dados Base'!$B:$K,6,FALSE)</f>
        <v>1017.8775158755785</v>
      </c>
      <c r="L491" s="84">
        <v>99.72</v>
      </c>
      <c r="M491" s="85" t="s">
        <v>702</v>
      </c>
      <c r="N491" s="86">
        <v>0.8</v>
      </c>
      <c r="O491" s="87" t="s">
        <v>691</v>
      </c>
      <c r="P491" s="87" t="s">
        <v>691</v>
      </c>
      <c r="Q491" s="87" t="s">
        <v>691</v>
      </c>
      <c r="R491" s="87" t="s">
        <v>691</v>
      </c>
      <c r="S491" s="87" t="s">
        <v>691</v>
      </c>
      <c r="T491" s="87" t="s">
        <v>691</v>
      </c>
      <c r="U491" s="87" t="s">
        <v>691</v>
      </c>
      <c r="V491" s="87" t="s">
        <v>691</v>
      </c>
      <c r="W491" s="87" t="s">
        <v>691</v>
      </c>
      <c r="X491" s="21"/>
      <c r="Y491" s="21">
        <v>748.4</v>
      </c>
      <c r="Z491" s="10">
        <v>33766.59852</v>
      </c>
      <c r="AA491" s="10">
        <v>2973.1654799999997</v>
      </c>
      <c r="AB491" s="21">
        <v>57</v>
      </c>
      <c r="AC491" s="21">
        <v>1</v>
      </c>
      <c r="AD491" s="153">
        <f>VLOOKUP(D491,'Dados Base'!$B:$K,9,FALSE)*31536000/VLOOKUP($F491,F:H,MATCH(H490,F490:AF490,0),FALSE)</f>
        <v>464.46736163456933</v>
      </c>
      <c r="AE491" s="153">
        <f>VLOOKUP(D491,'Dados Base'!$B:$K,10,FALSE)*31536000/VLOOKUP($F491,F:H,MATCH(H490,F490:AF490,0),FALSE)</f>
        <v>48.114054897529734</v>
      </c>
      <c r="AF491" s="21"/>
      <c r="AG491" s="21"/>
      <c r="AH491" s="21"/>
      <c r="AI491" s="21"/>
      <c r="AJ491" s="21"/>
      <c r="AK491" s="72">
        <f>(SUMIFS('Banco de Indicadores Mun. (2)'!I:I,'Banco de Indicadores Mun. (2)'!B:B,'Banco de Indicadores - Mun. (1)'!B491,'Banco de Indicadores Mun. (2)'!A:A,'Banco de Indicadores - Mun. (1)'!A491) / VLOOKUP(D491,'Dados Base'!$B:$K,8,FALSE)) * 100</f>
        <v>166.19641904761932</v>
      </c>
      <c r="AL491" s="72">
        <f>(SUMIFS('Banco de Indicadores Mun. (2)'!I:I,'Banco de Indicadores Mun. (2)'!B:B,'Banco de Indicadores - Mun. (1)'!B491,'Banco de Indicadores Mun. (2)'!A:A,'Banco de Indicadores - Mun. (1)'!A491) / VLOOKUP(D491,'Dados Base'!$B:$K,9,FALSE)) * 100</f>
        <v>53.694227692307784</v>
      </c>
      <c r="AM491" s="72">
        <f>(SUMIFS('Banco de Indicadores Mun. (2)'!J:J,'Banco de Indicadores Mun. (2)'!B:B,'Banco de Indicadores - Mun. (1)'!B491,'Banco de Indicadores Mun. (2)'!A:A,'Banco de Indicadores - Mun. (1)'!A491) / VLOOKUP(D491,'Dados Base'!$B:$K,7,FALSE)) * 100</f>
        <v>5.9276588785046709</v>
      </c>
      <c r="AN491" s="72">
        <f>(SUMIFS('Banco de Indicadores Mun. (2)'!K:K,'Banco de Indicadores Mun. (2)'!B:B,'Banco de Indicadores - Mun. (1)'!B491,'Banco de Indicadores Mun. (2)'!A:A,'Banco de Indicadores - Mun. (1)'!A491) / VLOOKUP(D491,'Dados Base'!$B:$K,10,FALSE)) * 100</f>
        <v>505.77577227722861</v>
      </c>
      <c r="AO491" s="21">
        <v>0</v>
      </c>
      <c r="AP491" s="125">
        <v>0</v>
      </c>
      <c r="AQ491" s="143">
        <v>0</v>
      </c>
      <c r="AR491" s="21">
        <v>10</v>
      </c>
      <c r="AS491" s="37">
        <v>97</v>
      </c>
      <c r="AT491" s="37">
        <v>97</v>
      </c>
      <c r="AU491" s="37">
        <v>91.907499786879413</v>
      </c>
      <c r="AV491" s="20">
        <v>9.9550000000000001</v>
      </c>
      <c r="AW491" s="21">
        <v>20</v>
      </c>
      <c r="AX491" s="21">
        <v>1</v>
      </c>
      <c r="AY491" s="21"/>
    </row>
    <row r="492" spans="1:51" ht="15" x14ac:dyDescent="0.25">
      <c r="A492" s="144">
        <v>2017</v>
      </c>
      <c r="B492" s="77" t="s">
        <v>492</v>
      </c>
      <c r="C492" s="78">
        <v>8</v>
      </c>
      <c r="D492" s="77">
        <v>3543600</v>
      </c>
      <c r="E492" s="78">
        <v>35436008</v>
      </c>
      <c r="F492" s="78" t="str">
        <f t="shared" si="15"/>
        <v>354360082017</v>
      </c>
      <c r="G492" s="79">
        <v>9.0092002172403873E-2</v>
      </c>
      <c r="H492" s="80">
        <f t="shared" si="14"/>
        <v>3458</v>
      </c>
      <c r="I492" s="81">
        <v>3057</v>
      </c>
      <c r="J492" s="82">
        <v>401</v>
      </c>
      <c r="K492" s="83">
        <f>(H492)/VLOOKUP(D492,'Dados Base'!$B:$K,6,FALSE)</f>
        <v>20.153864086723392</v>
      </c>
      <c r="L492" s="84">
        <v>88.4</v>
      </c>
      <c r="M492" s="85" t="s">
        <v>702</v>
      </c>
      <c r="N492" s="86">
        <v>0.74</v>
      </c>
      <c r="O492" s="87" t="s">
        <v>691</v>
      </c>
      <c r="P492" s="87" t="s">
        <v>691</v>
      </c>
      <c r="Q492" s="87" t="s">
        <v>691</v>
      </c>
      <c r="R492" s="87" t="s">
        <v>691</v>
      </c>
      <c r="S492" s="87" t="s">
        <v>691</v>
      </c>
      <c r="T492" s="87" t="s">
        <v>691</v>
      </c>
      <c r="U492" s="87" t="s">
        <v>691</v>
      </c>
      <c r="V492" s="87" t="s">
        <v>691</v>
      </c>
      <c r="W492" s="87" t="s">
        <v>691</v>
      </c>
      <c r="X492" s="21"/>
      <c r="Y492" s="21">
        <v>2.2200000000000002</v>
      </c>
      <c r="Z492" s="10">
        <v>133.12828439999998</v>
      </c>
      <c r="AA492" s="10">
        <v>37.889715600000002</v>
      </c>
      <c r="AB492" s="21">
        <v>0</v>
      </c>
      <c r="AC492" s="21">
        <v>0</v>
      </c>
      <c r="AD492" s="153">
        <f>VLOOKUP(D492,'Dados Base'!$B:$K,9,FALSE)*31536000/VLOOKUP($F492,F:H,MATCH(H491,F491:AF491,0),FALSE)</f>
        <v>24349.658762290343</v>
      </c>
      <c r="AE492" s="153">
        <f>VLOOKUP(D492,'Dados Base'!$B:$K,10,FALSE)*31536000/VLOOKUP($F492,F:H,MATCH(H491,F491:AF491,0),FALSE)</f>
        <v>2918.3111625216884</v>
      </c>
      <c r="AF492" s="21"/>
      <c r="AG492" s="21"/>
      <c r="AH492" s="21"/>
      <c r="AI492" s="21"/>
      <c r="AJ492" s="21"/>
      <c r="AK492" s="72">
        <f>(SUMIFS('Banco de Indicadores Mun. (2)'!I:I,'Banco de Indicadores Mun. (2)'!B:B,'Banco de Indicadores - Mun. (1)'!B492,'Banco de Indicadores Mun. (2)'!A:A,'Banco de Indicadores - Mun. (1)'!A492) / VLOOKUP(D492,'Dados Base'!$B:$K,8,FALSE)) * 100</f>
        <v>3.5356385542168676</v>
      </c>
      <c r="AL492" s="72">
        <f>(SUMIFS('Banco de Indicadores Mun. (2)'!I:I,'Banco de Indicadores Mun. (2)'!B:B,'Banco de Indicadores - Mun. (1)'!B492,'Banco de Indicadores Mun. (2)'!A:A,'Banco de Indicadores - Mun. (1)'!A492) / VLOOKUP(D492,'Dados Base'!$B:$K,9,FALSE)) * 100</f>
        <v>1.0990936329588017</v>
      </c>
      <c r="AM492" s="72">
        <f>(SUMIFS('Banco de Indicadores Mun. (2)'!J:J,'Banco de Indicadores Mun. (2)'!B:B,'Banco de Indicadores - Mun. (1)'!B492,'Banco de Indicadores Mun. (2)'!A:A,'Banco de Indicadores - Mun. (1)'!A492) / VLOOKUP(D492,'Dados Base'!$B:$K,7,FALSE)) * 100</f>
        <v>2.966764705882353</v>
      </c>
      <c r="AN492" s="72">
        <f>(SUMIFS('Banco de Indicadores Mun. (2)'!K:K,'Banco de Indicadores Mun. (2)'!B:B,'Banco de Indicadores - Mun. (1)'!B492,'Banco de Indicadores Mun. (2)'!A:A,'Banco de Indicadores - Mun. (1)'!A492) / VLOOKUP(D492,'Dados Base'!$B:$K,10,FALSE)) * 100</f>
        <v>4.4422812500000015</v>
      </c>
      <c r="AO492" s="21">
        <v>0</v>
      </c>
      <c r="AP492" s="125">
        <v>0</v>
      </c>
      <c r="AQ492" s="143">
        <v>0</v>
      </c>
      <c r="AR492" s="21">
        <v>8.8000000000000007</v>
      </c>
      <c r="AS492" s="37">
        <v>91.58</v>
      </c>
      <c r="AT492" s="37">
        <v>91.58</v>
      </c>
      <c r="AU492" s="37">
        <v>77.844603725923577</v>
      </c>
      <c r="AV492" s="20">
        <v>8.4334950000000006</v>
      </c>
      <c r="AW492" s="21">
        <v>0</v>
      </c>
      <c r="AX492" s="21">
        <v>0</v>
      </c>
      <c r="AY492" s="21"/>
    </row>
    <row r="493" spans="1:51" ht="15" x14ac:dyDescent="0.25">
      <c r="A493" s="144">
        <v>2017</v>
      </c>
      <c r="B493" s="77" t="s">
        <v>493</v>
      </c>
      <c r="C493" s="78">
        <v>9</v>
      </c>
      <c r="D493" s="77">
        <v>3543709</v>
      </c>
      <c r="E493" s="78">
        <v>35437099</v>
      </c>
      <c r="F493" s="78" t="str">
        <f t="shared" si="15"/>
        <v>354370992017</v>
      </c>
      <c r="G493" s="79">
        <v>2.2002524726527639E-2</v>
      </c>
      <c r="H493" s="80">
        <f t="shared" si="14"/>
        <v>10466</v>
      </c>
      <c r="I493" s="81">
        <v>8593</v>
      </c>
      <c r="J493" s="82">
        <v>1873</v>
      </c>
      <c r="K493" s="83">
        <f>(H493)/VLOOKUP(D493,'Dados Base'!$B:$K,6,FALSE)</f>
        <v>33.39289132793057</v>
      </c>
      <c r="L493" s="84">
        <v>82.1</v>
      </c>
      <c r="M493" s="85" t="s">
        <v>702</v>
      </c>
      <c r="N493" s="86">
        <v>0.73399999999999999</v>
      </c>
      <c r="O493" s="87" t="s">
        <v>691</v>
      </c>
      <c r="P493" s="87" t="s">
        <v>691</v>
      </c>
      <c r="Q493" s="87" t="s">
        <v>691</v>
      </c>
      <c r="R493" s="87" t="s">
        <v>691</v>
      </c>
      <c r="S493" s="87" t="s">
        <v>691</v>
      </c>
      <c r="T493" s="87" t="s">
        <v>691</v>
      </c>
      <c r="U493" s="87" t="s">
        <v>691</v>
      </c>
      <c r="V493" s="87" t="s">
        <v>691</v>
      </c>
      <c r="W493" s="87" t="s">
        <v>691</v>
      </c>
      <c r="X493" s="21"/>
      <c r="Y493" s="21">
        <v>6.15</v>
      </c>
      <c r="Z493" s="10">
        <v>45.578159999999968</v>
      </c>
      <c r="AA493" s="10">
        <v>429.18984</v>
      </c>
      <c r="AB493" s="21">
        <v>1</v>
      </c>
      <c r="AC493" s="21">
        <v>0</v>
      </c>
      <c r="AD493" s="153">
        <f>VLOOKUP(D493,'Dados Base'!$B:$K,9,FALSE)*31536000/VLOOKUP($F493,F:H,MATCH(H492,F492:AF492,0),FALSE)</f>
        <v>12775.90674565259</v>
      </c>
      <c r="AE493" s="153">
        <f>VLOOKUP(D493,'Dados Base'!$B:$K,10,FALSE)*31536000/VLOOKUP($F493,F:H,MATCH(H492,F492:AF492,0),FALSE)</f>
        <v>1506.5927766099751</v>
      </c>
      <c r="AF493" s="21"/>
      <c r="AG493" s="21"/>
      <c r="AH493" s="21"/>
      <c r="AI493" s="21"/>
      <c r="AJ493" s="21"/>
      <c r="AK493" s="72">
        <f>(SUMIFS('Banco de Indicadores Mun. (2)'!I:I,'Banco de Indicadores Mun. (2)'!B:B,'Banco de Indicadores - Mun. (1)'!B493,'Banco de Indicadores Mun. (2)'!A:A,'Banco de Indicadores - Mun. (1)'!A493) / VLOOKUP(D493,'Dados Base'!$B:$K,8,FALSE)) * 100</f>
        <v>18.306725490196076</v>
      </c>
      <c r="AL493" s="72">
        <f>(SUMIFS('Banco de Indicadores Mun. (2)'!I:I,'Banco de Indicadores Mun. (2)'!B:B,'Banco de Indicadores - Mun. (1)'!B493,'Banco de Indicadores Mun. (2)'!A:A,'Banco de Indicadores - Mun. (1)'!A493) / VLOOKUP(D493,'Dados Base'!$B:$K,9,FALSE)) * 100</f>
        <v>6.6059646226415083</v>
      </c>
      <c r="AM493" s="72">
        <f>(SUMIFS('Banco de Indicadores Mun. (2)'!J:J,'Banco de Indicadores Mun. (2)'!B:B,'Banco de Indicadores - Mun. (1)'!B493,'Banco de Indicadores Mun. (2)'!A:A,'Banco de Indicadores - Mun. (1)'!A493) / VLOOKUP(D493,'Dados Base'!$B:$K,7,FALSE)) * 100</f>
        <v>10.139330097087377</v>
      </c>
      <c r="AN493" s="72">
        <f>(SUMIFS('Banco de Indicadores Mun. (2)'!K:K,'Banco de Indicadores Mun. (2)'!B:B,'Banco de Indicadores - Mun. (1)'!B493,'Banco de Indicadores Mun. (2)'!A:A,'Banco de Indicadores - Mun. (1)'!A493) / VLOOKUP(D493,'Dados Base'!$B:$K,10,FALSE)) * 100</f>
        <v>35.131559999999993</v>
      </c>
      <c r="AO493" s="21">
        <v>0</v>
      </c>
      <c r="AP493" s="125">
        <v>0</v>
      </c>
      <c r="AQ493" s="143">
        <v>0</v>
      </c>
      <c r="AR493" s="21">
        <v>10</v>
      </c>
      <c r="AS493" s="37">
        <v>100</v>
      </c>
      <c r="AT493" s="37">
        <v>12</v>
      </c>
      <c r="AU493" s="37">
        <v>9.6000909918107453</v>
      </c>
      <c r="AV493" s="20">
        <v>2.3040000000000003</v>
      </c>
      <c r="AW493" s="21">
        <v>0</v>
      </c>
      <c r="AX493" s="21">
        <v>0</v>
      </c>
      <c r="AY493" s="21"/>
    </row>
    <row r="494" spans="1:51" ht="15" x14ac:dyDescent="0.25">
      <c r="A494" s="144">
        <v>2017</v>
      </c>
      <c r="B494" s="77" t="s">
        <v>494</v>
      </c>
      <c r="C494" s="78">
        <v>20</v>
      </c>
      <c r="D494" s="77">
        <v>3543808</v>
      </c>
      <c r="E494" s="78">
        <v>354380820</v>
      </c>
      <c r="F494" s="78" t="str">
        <f t="shared" si="15"/>
        <v>3543808202017</v>
      </c>
      <c r="G494" s="79">
        <v>-0.2710778769576927</v>
      </c>
      <c r="H494" s="80">
        <f t="shared" si="14"/>
        <v>9776</v>
      </c>
      <c r="I494" s="81">
        <v>8857</v>
      </c>
      <c r="J494" s="82">
        <v>919</v>
      </c>
      <c r="K494" s="83">
        <f>(H494)/VLOOKUP(D494,'Dados Base'!$B:$K,6,FALSE)</f>
        <v>27.269177126917711</v>
      </c>
      <c r="L494" s="84">
        <v>90.6</v>
      </c>
      <c r="M494" s="85" t="s">
        <v>702</v>
      </c>
      <c r="N494" s="86">
        <v>0.72299999999999998</v>
      </c>
      <c r="O494" s="87" t="s">
        <v>691</v>
      </c>
      <c r="P494" s="87" t="s">
        <v>691</v>
      </c>
      <c r="Q494" s="87" t="s">
        <v>691</v>
      </c>
      <c r="R494" s="87" t="s">
        <v>691</v>
      </c>
      <c r="S494" s="87" t="s">
        <v>691</v>
      </c>
      <c r="T494" s="87" t="s">
        <v>691</v>
      </c>
      <c r="U494" s="87" t="s">
        <v>691</v>
      </c>
      <c r="V494" s="87" t="s">
        <v>691</v>
      </c>
      <c r="W494" s="87" t="s">
        <v>691</v>
      </c>
      <c r="X494" s="21"/>
      <c r="Y494" s="21">
        <v>6.14</v>
      </c>
      <c r="Z494" s="10">
        <v>412.39044000000001</v>
      </c>
      <c r="AA494" s="10">
        <v>61.621560000000002</v>
      </c>
      <c r="AB494" s="21">
        <v>1</v>
      </c>
      <c r="AC494" s="21">
        <v>0</v>
      </c>
      <c r="AD494" s="153">
        <f>VLOOKUP(D494,'Dados Base'!$B:$K,9,FALSE)*31536000/VLOOKUP($F494,F:H,MATCH(H493,F493:AF493,0),FALSE)</f>
        <v>8322.7168576104741</v>
      </c>
      <c r="AE494" s="153">
        <f>VLOOKUP(D494,'Dados Base'!$B:$K,10,FALSE)*31536000/VLOOKUP($F494,F:H,MATCH(H493,F493:AF493,0),FALSE)</f>
        <v>1032.2749590834699</v>
      </c>
      <c r="AF494" s="21"/>
      <c r="AG494" s="21"/>
      <c r="AH494" s="21"/>
      <c r="AI494" s="21"/>
      <c r="AJ494" s="21"/>
      <c r="AK494" s="72">
        <f>(SUMIFS('Banco de Indicadores Mun. (2)'!I:I,'Banco de Indicadores Mun. (2)'!B:B,'Banco de Indicadores - Mun. (1)'!B494,'Banco de Indicadores Mun. (2)'!A:A,'Banco de Indicadores - Mun. (1)'!A494) / VLOOKUP(D494,'Dados Base'!$B:$K,8,FALSE)) * 100</f>
        <v>2.0821962616822436</v>
      </c>
      <c r="AL494" s="72">
        <f>(SUMIFS('Banco de Indicadores Mun. (2)'!I:I,'Banco de Indicadores Mun. (2)'!B:B,'Banco de Indicadores - Mun. (1)'!B494,'Banco de Indicadores Mun. (2)'!A:A,'Banco de Indicadores - Mun. (1)'!A494) / VLOOKUP(D494,'Dados Base'!$B:$K,9,FALSE)) * 100</f>
        <v>0.8635465116279073</v>
      </c>
      <c r="AM494" s="72">
        <f>(SUMIFS('Banco de Indicadores Mun. (2)'!J:J,'Banco de Indicadores Mun. (2)'!B:B,'Banco de Indicadores - Mun. (1)'!B494,'Banco de Indicadores Mun. (2)'!A:A,'Banco de Indicadores - Mun. (1)'!A494) / VLOOKUP(D494,'Dados Base'!$B:$K,7,FALSE)) * 100</f>
        <v>1.6394400000000007</v>
      </c>
      <c r="AN494" s="72">
        <f>(SUMIFS('Banco de Indicadores Mun. (2)'!K:K,'Banco de Indicadores Mun. (2)'!B:B,'Banco de Indicadores - Mun. (1)'!B494,'Banco de Indicadores Mun. (2)'!A:A,'Banco de Indicadores - Mun. (1)'!A494) / VLOOKUP(D494,'Dados Base'!$B:$K,10,FALSE)) * 100</f>
        <v>3.1199062500000001</v>
      </c>
      <c r="AO494" s="21">
        <v>0</v>
      </c>
      <c r="AP494" s="125">
        <v>0</v>
      </c>
      <c r="AQ494" s="143">
        <v>0</v>
      </c>
      <c r="AR494" s="21">
        <v>8.5</v>
      </c>
      <c r="AS494" s="37">
        <v>100</v>
      </c>
      <c r="AT494" s="37">
        <v>99.999999999999986</v>
      </c>
      <c r="AU494" s="37">
        <v>87</v>
      </c>
      <c r="AV494" s="20">
        <v>9.5</v>
      </c>
      <c r="AW494" s="21">
        <v>0</v>
      </c>
      <c r="AX494" s="21">
        <v>0</v>
      </c>
      <c r="AY494" s="21"/>
    </row>
    <row r="495" spans="1:51" ht="15" x14ac:dyDescent="0.25">
      <c r="A495" s="144">
        <v>2017</v>
      </c>
      <c r="B495" s="77" t="s">
        <v>495</v>
      </c>
      <c r="C495" s="78">
        <v>5</v>
      </c>
      <c r="D495" s="77">
        <v>3543907</v>
      </c>
      <c r="E495" s="78">
        <v>35439075</v>
      </c>
      <c r="F495" s="78" t="str">
        <f t="shared" si="15"/>
        <v>354390752017</v>
      </c>
      <c r="G495" s="79">
        <v>0.86404215728443923</v>
      </c>
      <c r="H495" s="80">
        <f t="shared" si="14"/>
        <v>196904</v>
      </c>
      <c r="I495" s="81">
        <v>192479</v>
      </c>
      <c r="J495" s="82">
        <v>4425</v>
      </c>
      <c r="K495" s="83">
        <f>(H495)/VLOOKUP(D495,'Dados Base'!$B:$K,6,FALSE)</f>
        <v>395.38161884299512</v>
      </c>
      <c r="L495" s="84">
        <v>97.75</v>
      </c>
      <c r="M495" s="85" t="s">
        <v>702</v>
      </c>
      <c r="N495" s="86">
        <v>0.80300000000000005</v>
      </c>
      <c r="O495" s="87" t="s">
        <v>691</v>
      </c>
      <c r="P495" s="87" t="s">
        <v>691</v>
      </c>
      <c r="Q495" s="87" t="s">
        <v>691</v>
      </c>
      <c r="R495" s="87" t="s">
        <v>691</v>
      </c>
      <c r="S495" s="87" t="s">
        <v>691</v>
      </c>
      <c r="T495" s="87" t="s">
        <v>691</v>
      </c>
      <c r="U495" s="87" t="s">
        <v>691</v>
      </c>
      <c r="V495" s="87" t="s">
        <v>691</v>
      </c>
      <c r="W495" s="87" t="s">
        <v>691</v>
      </c>
      <c r="X495" s="21"/>
      <c r="Y495" s="21">
        <v>178.21</v>
      </c>
      <c r="Z495" s="10">
        <v>5667.5314277999978</v>
      </c>
      <c r="AA495" s="10">
        <v>5025.1705722000015</v>
      </c>
      <c r="AB495" s="21">
        <v>29</v>
      </c>
      <c r="AC495" s="21">
        <v>0</v>
      </c>
      <c r="AD495" s="153">
        <f>VLOOKUP(D495,'Dados Base'!$B:$K,9,FALSE)*31536000/VLOOKUP($F495,F:H,MATCH(H494,F494:AF494,0),FALSE)</f>
        <v>975.36992646162594</v>
      </c>
      <c r="AE495" s="153">
        <f>VLOOKUP(D495,'Dados Base'!$B:$K,10,FALSE)*31536000/VLOOKUP($F495,F:H,MATCH(H494,F494:AF494,0),FALSE)</f>
        <v>128.12741234307069</v>
      </c>
      <c r="AF495" s="21"/>
      <c r="AG495" s="21"/>
      <c r="AH495" s="21"/>
      <c r="AI495" s="21"/>
      <c r="AJ495" s="21"/>
      <c r="AK495" s="72">
        <f>(SUMIFS('Banco de Indicadores Mun. (2)'!I:I,'Banco de Indicadores Mun. (2)'!B:B,'Banco de Indicadores - Mun. (1)'!B495,'Banco de Indicadores Mun. (2)'!A:A,'Banco de Indicadores - Mun. (1)'!A495) / VLOOKUP(D495,'Dados Base'!$B:$K,8,FALSE)) * 100</f>
        <v>54.907808695652172</v>
      </c>
      <c r="AL495" s="72">
        <f>(SUMIFS('Banco de Indicadores Mun. (2)'!I:I,'Banco de Indicadores Mun. (2)'!B:B,'Banco de Indicadores - Mun. (1)'!B495,'Banco de Indicadores Mun. (2)'!A:A,'Banco de Indicadores - Mun. (1)'!A495) / VLOOKUP(D495,'Dados Base'!$B:$K,9,FALSE)) * 100</f>
        <v>20.736939244663379</v>
      </c>
      <c r="AM495" s="72">
        <f>(SUMIFS('Banco de Indicadores Mun. (2)'!J:J,'Banco de Indicadores Mun. (2)'!B:B,'Banco de Indicadores - Mun. (1)'!B495,'Banco de Indicadores Mun. (2)'!A:A,'Banco de Indicadores - Mun. (1)'!A495) / VLOOKUP(D495,'Dados Base'!$B:$K,7,FALSE)) * 100</f>
        <v>70.617873333333321</v>
      </c>
      <c r="AN495" s="72">
        <f>(SUMIFS('Banco de Indicadores Mun. (2)'!K:K,'Banco de Indicadores Mun. (2)'!B:B,'Banco de Indicadores - Mun. (1)'!B495,'Banco de Indicadores Mun. (2)'!A:A,'Banco de Indicadores - Mun. (1)'!A495) / VLOOKUP(D495,'Dados Base'!$B:$K,10,FALSE)) * 100</f>
        <v>25.45143749999999</v>
      </c>
      <c r="AO495" s="21">
        <v>0</v>
      </c>
      <c r="AP495" s="125">
        <v>0</v>
      </c>
      <c r="AQ495" s="143">
        <v>0</v>
      </c>
      <c r="AR495" s="21">
        <v>8.9</v>
      </c>
      <c r="AS495" s="37">
        <v>99.8</v>
      </c>
      <c r="AT495" s="37">
        <v>54.889999999999993</v>
      </c>
      <c r="AU495" s="37">
        <v>53.003734956795753</v>
      </c>
      <c r="AV495" s="20">
        <v>6.2672435215521212</v>
      </c>
      <c r="AW495" s="21">
        <v>2</v>
      </c>
      <c r="AX495" s="21">
        <v>0</v>
      </c>
      <c r="AY495" s="21"/>
    </row>
    <row r="496" spans="1:51" ht="15" x14ac:dyDescent="0.25">
      <c r="A496" s="144">
        <v>2017</v>
      </c>
      <c r="B496" s="77" t="s">
        <v>496</v>
      </c>
      <c r="C496" s="78">
        <v>5</v>
      </c>
      <c r="D496" s="77">
        <v>3544004</v>
      </c>
      <c r="E496" s="78">
        <v>35440045</v>
      </c>
      <c r="F496" s="78" t="str">
        <f t="shared" si="15"/>
        <v>354400452017</v>
      </c>
      <c r="G496" s="79">
        <v>1.8108255491279257</v>
      </c>
      <c r="H496" s="80">
        <f t="shared" si="14"/>
        <v>33041</v>
      </c>
      <c r="I496" s="81">
        <v>32267</v>
      </c>
      <c r="J496" s="82">
        <v>774</v>
      </c>
      <c r="K496" s="83">
        <f>(H496)/VLOOKUP(D496,'Dados Base'!$B:$K,6,FALSE)</f>
        <v>145.59354895567111</v>
      </c>
      <c r="L496" s="84">
        <v>97.66</v>
      </c>
      <c r="M496" s="85" t="s">
        <v>702</v>
      </c>
      <c r="N496" s="86">
        <v>0.75900000000000001</v>
      </c>
      <c r="O496" s="87" t="s">
        <v>691</v>
      </c>
      <c r="P496" s="87" t="s">
        <v>691</v>
      </c>
      <c r="Q496" s="87" t="s">
        <v>691</v>
      </c>
      <c r="R496" s="87" t="s">
        <v>691</v>
      </c>
      <c r="S496" s="87" t="s">
        <v>691</v>
      </c>
      <c r="T496" s="87" t="s">
        <v>691</v>
      </c>
      <c r="U496" s="87" t="s">
        <v>691</v>
      </c>
      <c r="V496" s="87" t="s">
        <v>691</v>
      </c>
      <c r="W496" s="87" t="s">
        <v>691</v>
      </c>
      <c r="X496" s="21"/>
      <c r="Y496" s="21">
        <v>26.28</v>
      </c>
      <c r="Z496" s="10">
        <v>0</v>
      </c>
      <c r="AA496" s="10">
        <v>1774.17</v>
      </c>
      <c r="AB496" s="21">
        <v>1</v>
      </c>
      <c r="AC496" s="21">
        <v>0</v>
      </c>
      <c r="AD496" s="153">
        <f>VLOOKUP(D496,'Dados Base'!$B:$K,9,FALSE)*31536000/VLOOKUP($F496,F:H,MATCH(H495,F495:AF495,0),FALSE)</f>
        <v>2672.4614872431221</v>
      </c>
      <c r="AE496" s="153">
        <f>VLOOKUP(D496,'Dados Base'!$B:$K,10,FALSE)*31536000/VLOOKUP($F496,F:H,MATCH(H495,F495:AF495,0),FALSE)</f>
        <v>353.14669652855554</v>
      </c>
      <c r="AF496" s="21"/>
      <c r="AG496" s="21"/>
      <c r="AH496" s="21"/>
      <c r="AI496" s="21"/>
      <c r="AJ496" s="21"/>
      <c r="AK496" s="72">
        <f>(SUMIFS('Banco de Indicadores Mun. (2)'!I:I,'Banco de Indicadores Mun. (2)'!B:B,'Banco de Indicadores - Mun. (1)'!B496,'Banco de Indicadores Mun. (2)'!A:A,'Banco de Indicadores - Mun. (1)'!A496) / VLOOKUP(D496,'Dados Base'!$B:$K,8,FALSE)) * 100</f>
        <v>28.607150943396224</v>
      </c>
      <c r="AL496" s="72">
        <f>(SUMIFS('Banco de Indicadores Mun. (2)'!I:I,'Banco de Indicadores Mun. (2)'!B:B,'Banco de Indicadores - Mun. (1)'!B496,'Banco de Indicadores Mun. (2)'!A:A,'Banco de Indicadores - Mun. (1)'!A496) / VLOOKUP(D496,'Dados Base'!$B:$K,9,FALSE)) * 100</f>
        <v>10.82985</v>
      </c>
      <c r="AM496" s="72">
        <f>(SUMIFS('Banco de Indicadores Mun. (2)'!J:J,'Banco de Indicadores Mun. (2)'!B:B,'Banco de Indicadores - Mun. (1)'!B496,'Banco de Indicadores Mun. (2)'!A:A,'Banco de Indicadores - Mun. (1)'!A496) / VLOOKUP(D496,'Dados Base'!$B:$K,7,FALSE)) * 100</f>
        <v>38.578521739130437</v>
      </c>
      <c r="AN496" s="72">
        <f>(SUMIFS('Banco de Indicadores Mun. (2)'!K:K,'Banco de Indicadores Mun. (2)'!B:B,'Banco de Indicadores - Mun. (1)'!B496,'Banco de Indicadores Mun. (2)'!A:A,'Banco de Indicadores - Mun. (1)'!A496) / VLOOKUP(D496,'Dados Base'!$B:$K,10,FALSE)) * 100</f>
        <v>10.011891891891894</v>
      </c>
      <c r="AO496" s="21">
        <v>0</v>
      </c>
      <c r="AP496" s="125">
        <v>0</v>
      </c>
      <c r="AQ496" s="143">
        <v>0</v>
      </c>
      <c r="AR496" s="21">
        <v>9.8000000000000007</v>
      </c>
      <c r="AS496" s="37">
        <v>99</v>
      </c>
      <c r="AT496" s="37">
        <v>0</v>
      </c>
      <c r="AU496" s="37">
        <v>0</v>
      </c>
      <c r="AV496" s="20">
        <v>1.4850000000000001</v>
      </c>
      <c r="AW496" s="21">
        <v>0</v>
      </c>
      <c r="AX496" s="21">
        <v>0</v>
      </c>
      <c r="AY496" s="21"/>
    </row>
    <row r="497" spans="1:51" ht="15" x14ac:dyDescent="0.25">
      <c r="A497" s="144">
        <v>2017</v>
      </c>
      <c r="B497" s="77" t="s">
        <v>497</v>
      </c>
      <c r="C497" s="78">
        <v>6</v>
      </c>
      <c r="D497" s="77">
        <v>3544103</v>
      </c>
      <c r="E497" s="78">
        <v>35441036</v>
      </c>
      <c r="F497" s="78" t="str">
        <f t="shared" si="15"/>
        <v>354410362017</v>
      </c>
      <c r="G497" s="79">
        <v>1.3422215128483295</v>
      </c>
      <c r="H497" s="80">
        <f t="shared" si="14"/>
        <v>48076</v>
      </c>
      <c r="I497" s="81">
        <v>48076</v>
      </c>
      <c r="J497" s="82">
        <v>0</v>
      </c>
      <c r="K497" s="83">
        <f>(H497)/VLOOKUP(D497,'Dados Base'!$B:$K,6,FALSE)</f>
        <v>1311.0444505044995</v>
      </c>
      <c r="L497" s="84">
        <v>100</v>
      </c>
      <c r="M497" s="85" t="s">
        <v>702</v>
      </c>
      <c r="N497" s="86">
        <v>0.749</v>
      </c>
      <c r="O497" s="87" t="s">
        <v>691</v>
      </c>
      <c r="P497" s="87" t="s">
        <v>691</v>
      </c>
      <c r="Q497" s="87" t="s">
        <v>691</v>
      </c>
      <c r="R497" s="87" t="s">
        <v>691</v>
      </c>
      <c r="S497" s="87" t="s">
        <v>691</v>
      </c>
      <c r="T497" s="87" t="s">
        <v>691</v>
      </c>
      <c r="U497" s="87" t="s">
        <v>691</v>
      </c>
      <c r="V497" s="87" t="s">
        <v>691</v>
      </c>
      <c r="W497" s="87" t="s">
        <v>691</v>
      </c>
      <c r="X497" s="21"/>
      <c r="Y497" s="21">
        <v>39.53</v>
      </c>
      <c r="Z497" s="10">
        <v>1119.6807033600003</v>
      </c>
      <c r="AA497" s="10">
        <v>1548.3512966399999</v>
      </c>
      <c r="AB497" s="21">
        <v>2</v>
      </c>
      <c r="AC497" s="21">
        <v>0</v>
      </c>
      <c r="AD497" s="153">
        <f>VLOOKUP(D497,'Dados Base'!$B:$K,9,FALSE)*31536000/VLOOKUP($F497,F:H,MATCH(H496,F496:AF496,0),FALSE)</f>
        <v>354.21915300773776</v>
      </c>
      <c r="AE497" s="153">
        <f>VLOOKUP(D497,'Dados Base'!$B:$K,10,FALSE)*31536000/VLOOKUP($F497,F:H,MATCH(H496,F496:AF496,0),FALSE)</f>
        <v>52.4769115567019</v>
      </c>
      <c r="AF497" s="21"/>
      <c r="AG497" s="21"/>
      <c r="AH497" s="21"/>
      <c r="AI497" s="21"/>
      <c r="AJ497" s="21"/>
      <c r="AK497" s="72">
        <f>(SUMIFS('Banco de Indicadores Mun. (2)'!I:I,'Banco de Indicadores Mun. (2)'!B:B,'Banco de Indicadores - Mun. (1)'!B497,'Banco de Indicadores Mun. (2)'!A:A,'Banco de Indicadores - Mun. (1)'!A497) / VLOOKUP(D497,'Dados Base'!$B:$K,8,FALSE)) * 100</f>
        <v>55.908349999999999</v>
      </c>
      <c r="AL497" s="72">
        <f>(SUMIFS('Banco de Indicadores Mun. (2)'!I:I,'Banco de Indicadores Mun. (2)'!B:B,'Banco de Indicadores - Mun. (1)'!B497,'Banco de Indicadores Mun. (2)'!A:A,'Banco de Indicadores - Mun. (1)'!A497) / VLOOKUP(D497,'Dados Base'!$B:$K,9,FALSE)) * 100</f>
        <v>20.706796296296297</v>
      </c>
      <c r="AM497" s="72">
        <f>(SUMIFS('Banco de Indicadores Mun. (2)'!J:J,'Banco de Indicadores Mun. (2)'!B:B,'Banco de Indicadores - Mun. (1)'!B497,'Banco de Indicadores Mun. (2)'!A:A,'Banco de Indicadores - Mun. (1)'!A497) / VLOOKUP(D497,'Dados Base'!$B:$K,7,FALSE)) * 100</f>
        <v>83.333333333333343</v>
      </c>
      <c r="AN497" s="72">
        <f>(SUMIFS('Banco de Indicadores Mun. (2)'!K:K,'Banco de Indicadores Mun. (2)'!B:B,'Banco de Indicadores - Mun. (1)'!B497,'Banco de Indicadores Mun. (2)'!A:A,'Banco de Indicadores - Mun. (1)'!A497) / VLOOKUP(D497,'Dados Base'!$B:$K,10,FALSE)) * 100</f>
        <v>14.770874999999997</v>
      </c>
      <c r="AO497" s="21">
        <v>0</v>
      </c>
      <c r="AP497" s="125">
        <v>0</v>
      </c>
      <c r="AQ497" s="143">
        <v>0</v>
      </c>
      <c r="AR497" s="21">
        <v>9.4</v>
      </c>
      <c r="AS497" s="37">
        <v>50.38</v>
      </c>
      <c r="AT497" s="37">
        <v>42.823000000000008</v>
      </c>
      <c r="AU497" s="37">
        <v>41.966539507772033</v>
      </c>
      <c r="AV497" s="20">
        <v>4.7585251</v>
      </c>
      <c r="AW497" s="21">
        <v>0</v>
      </c>
      <c r="AX497" s="21">
        <v>0</v>
      </c>
      <c r="AY497" s="21"/>
    </row>
    <row r="498" spans="1:51" ht="15" x14ac:dyDescent="0.25">
      <c r="A498" s="144">
        <v>2017</v>
      </c>
      <c r="B498" s="77" t="s">
        <v>498</v>
      </c>
      <c r="C498" s="78">
        <v>15</v>
      </c>
      <c r="D498" s="77">
        <v>3544202</v>
      </c>
      <c r="E498" s="78">
        <v>354420215</v>
      </c>
      <c r="F498" s="78" t="str">
        <f t="shared" si="15"/>
        <v>3544202152017</v>
      </c>
      <c r="G498" s="79">
        <v>1.1979384783825875</v>
      </c>
      <c r="H498" s="80">
        <f t="shared" si="14"/>
        <v>11170</v>
      </c>
      <c r="I498" s="81">
        <v>8837</v>
      </c>
      <c r="J498" s="82">
        <v>2333</v>
      </c>
      <c r="K498" s="83">
        <f>(H498)/VLOOKUP(D498,'Dados Base'!$B:$K,6,FALSE)</f>
        <v>17.711042049850956</v>
      </c>
      <c r="L498" s="84">
        <v>79.11</v>
      </c>
      <c r="M498" s="85" t="s">
        <v>702</v>
      </c>
      <c r="N498" s="86">
        <v>0.70299999999999996</v>
      </c>
      <c r="O498" s="87" t="s">
        <v>691</v>
      </c>
      <c r="P498" s="87" t="s">
        <v>691</v>
      </c>
      <c r="Q498" s="87" t="s">
        <v>691</v>
      </c>
      <c r="R498" s="87" t="s">
        <v>691</v>
      </c>
      <c r="S498" s="87" t="s">
        <v>691</v>
      </c>
      <c r="T498" s="87" t="s">
        <v>691</v>
      </c>
      <c r="U498" s="87" t="s">
        <v>691</v>
      </c>
      <c r="V498" s="87" t="s">
        <v>691</v>
      </c>
      <c r="W498" s="87" t="s">
        <v>691</v>
      </c>
      <c r="X498" s="21"/>
      <c r="Y498" s="21">
        <v>6.69</v>
      </c>
      <c r="Z498" s="10">
        <v>429.03917999999999</v>
      </c>
      <c r="AA498" s="10">
        <v>87.254820000000009</v>
      </c>
      <c r="AB498" s="21">
        <v>2</v>
      </c>
      <c r="AC498" s="21">
        <v>0</v>
      </c>
      <c r="AD498" s="153">
        <f>VLOOKUP(D498,'Dados Base'!$B:$K,9,FALSE)*31536000/VLOOKUP($F498,F:H,MATCH(H497,F497:AF497,0),FALSE)</f>
        <v>13692.891674127126</v>
      </c>
      <c r="AE498" s="153">
        <f>VLOOKUP(D498,'Dados Base'!$B:$K,10,FALSE)*31536000/VLOOKUP($F498,F:H,MATCH(H497,F497:AF497,0),FALSE)</f>
        <v>1468.1038495971352</v>
      </c>
      <c r="AF498" s="21"/>
      <c r="AG498" s="21"/>
      <c r="AH498" s="21"/>
      <c r="AI498" s="21"/>
      <c r="AJ498" s="21"/>
      <c r="AK498" s="72">
        <f>(SUMIFS('Banco de Indicadores Mun. (2)'!I:I,'Banco de Indicadores Mun. (2)'!B:B,'Banco de Indicadores - Mun. (1)'!B498,'Banco de Indicadores Mun. (2)'!A:A,'Banco de Indicadores - Mun. (1)'!A498) / VLOOKUP(D498,'Dados Base'!$B:$K,8,FALSE)) * 100</f>
        <v>9.3211870967741977</v>
      </c>
      <c r="AL498" s="72">
        <f>(SUMIFS('Banco de Indicadores Mun. (2)'!I:I,'Banco de Indicadores Mun. (2)'!B:B,'Banco de Indicadores - Mun. (1)'!B498,'Banco de Indicadores Mun. (2)'!A:A,'Banco de Indicadores - Mun. (1)'!A498) / VLOOKUP(D498,'Dados Base'!$B:$K,9,FALSE)) * 100</f>
        <v>2.9789360824742284</v>
      </c>
      <c r="AM498" s="72">
        <f>(SUMIFS('Banco de Indicadores Mun. (2)'!J:J,'Banco de Indicadores Mun. (2)'!B:B,'Banco de Indicadores - Mun. (1)'!B498,'Banco de Indicadores Mun. (2)'!A:A,'Banco de Indicadores - Mun. (1)'!A498) / VLOOKUP(D498,'Dados Base'!$B:$K,7,FALSE)) * 100</f>
        <v>13.158475728155345</v>
      </c>
      <c r="AN498" s="72">
        <f>(SUMIFS('Banco de Indicadores Mun. (2)'!K:K,'Banco de Indicadores Mun. (2)'!B:B,'Banco de Indicadores - Mun. (1)'!B498,'Banco de Indicadores Mun. (2)'!A:A,'Banco de Indicadores - Mun. (1)'!A498) / VLOOKUP(D498,'Dados Base'!$B:$K,10,FALSE)) * 100</f>
        <v>1.7204038461538464</v>
      </c>
      <c r="AO498" s="21">
        <v>0</v>
      </c>
      <c r="AP498" s="125">
        <v>0</v>
      </c>
      <c r="AQ498" s="143">
        <v>0</v>
      </c>
      <c r="AR498" s="21">
        <v>8.9</v>
      </c>
      <c r="AS498" s="37">
        <v>100</v>
      </c>
      <c r="AT498" s="37">
        <v>100</v>
      </c>
      <c r="AU498" s="37">
        <v>83.099780357703168</v>
      </c>
      <c r="AV498" s="20">
        <v>9.6999999999999993</v>
      </c>
      <c r="AW498" s="21">
        <v>1</v>
      </c>
      <c r="AX498" s="21">
        <v>0</v>
      </c>
      <c r="AY498" s="21"/>
    </row>
    <row r="499" spans="1:51" ht="15" x14ac:dyDescent="0.25">
      <c r="A499" s="144">
        <v>2017</v>
      </c>
      <c r="B499" s="77" t="s">
        <v>499</v>
      </c>
      <c r="C499" s="78">
        <v>14</v>
      </c>
      <c r="D499" s="77">
        <v>3543501</v>
      </c>
      <c r="E499" s="78">
        <v>354350114</v>
      </c>
      <c r="F499" s="78" t="str">
        <f t="shared" si="15"/>
        <v>3543501142017</v>
      </c>
      <c r="G499" s="79">
        <v>-1.1419920799831673</v>
      </c>
      <c r="H499" s="80">
        <f t="shared" si="14"/>
        <v>5817</v>
      </c>
      <c r="I499" s="81">
        <v>4347</v>
      </c>
      <c r="J499" s="82">
        <v>1470</v>
      </c>
      <c r="K499" s="83">
        <f>(H499)/VLOOKUP(D499,'Dados Base'!$B:$K,6,FALSE)</f>
        <v>15.062143966856551</v>
      </c>
      <c r="L499" s="84">
        <v>74.73</v>
      </c>
      <c r="M499" s="85" t="s">
        <v>702</v>
      </c>
      <c r="N499" s="86">
        <v>0.66400000000000003</v>
      </c>
      <c r="O499" s="87" t="s">
        <v>691</v>
      </c>
      <c r="P499" s="87" t="s">
        <v>691</v>
      </c>
      <c r="Q499" s="87" t="s">
        <v>691</v>
      </c>
      <c r="R499" s="87" t="s">
        <v>691</v>
      </c>
      <c r="S499" s="87" t="s">
        <v>691</v>
      </c>
      <c r="T499" s="87" t="s">
        <v>691</v>
      </c>
      <c r="U499" s="87" t="s">
        <v>691</v>
      </c>
      <c r="V499" s="87" t="s">
        <v>691</v>
      </c>
      <c r="W499" s="87" t="s">
        <v>691</v>
      </c>
      <c r="X499" s="21"/>
      <c r="Y499" s="21">
        <v>2.96</v>
      </c>
      <c r="Z499" s="10">
        <v>182.9688372</v>
      </c>
      <c r="AA499" s="10">
        <v>45.019162800000011</v>
      </c>
      <c r="AB499" s="21">
        <v>1</v>
      </c>
      <c r="AC499" s="21">
        <v>0</v>
      </c>
      <c r="AD499" s="153">
        <f>VLOOKUP(D499,'Dados Base'!$B:$K,9,FALSE)*31536000/VLOOKUP($F499,F:H,MATCH(H498,F498:AF498,0),FALSE)</f>
        <v>23799.731820526045</v>
      </c>
      <c r="AE499" s="153">
        <f>VLOOKUP(D499,'Dados Base'!$B:$K,10,FALSE)*31536000/VLOOKUP($F499,F:H,MATCH(H498,F498:AF498,0),FALSE)</f>
        <v>2764.8891181021145</v>
      </c>
      <c r="AF499" s="21"/>
      <c r="AG499" s="21"/>
      <c r="AH499" s="21"/>
      <c r="AI499" s="21"/>
      <c r="AJ499" s="21"/>
      <c r="AK499" s="72">
        <f>(SUMIFS('Banco de Indicadores Mun. (2)'!I:I,'Banco de Indicadores Mun. (2)'!B:B,'Banco de Indicadores - Mun. (1)'!B499,'Banco de Indicadores Mun. (2)'!A:A,'Banco de Indicadores - Mun. (1)'!A499) / VLOOKUP(D499,'Dados Base'!$B:$K,8,FALSE)) * 100</f>
        <v>1.4004795918367345</v>
      </c>
      <c r="AL499" s="72">
        <f>(SUMIFS('Banco de Indicadores Mun. (2)'!I:I,'Banco de Indicadores Mun. (2)'!B:B,'Banco de Indicadores - Mun. (1)'!B499,'Banco de Indicadores Mun. (2)'!A:A,'Banco de Indicadores - Mun. (1)'!A499) / VLOOKUP(D499,'Dados Base'!$B:$K,9,FALSE)) * 100</f>
        <v>0.62527107061503417</v>
      </c>
      <c r="AM499" s="72">
        <f>(SUMIFS('Banco de Indicadores Mun. (2)'!J:J,'Banco de Indicadores Mun. (2)'!B:B,'Banco de Indicadores - Mun. (1)'!B499,'Banco de Indicadores Mun. (2)'!A:A,'Banco de Indicadores - Mun. (1)'!A499) / VLOOKUP(D499,'Dados Base'!$B:$K,7,FALSE)) * 100</f>
        <v>1.7570482758620689</v>
      </c>
      <c r="AN499" s="72">
        <f>(SUMIFS('Banco de Indicadores Mun. (2)'!K:K,'Banco de Indicadores Mun. (2)'!B:B,'Banco de Indicadores - Mun. (1)'!B499,'Banco de Indicadores Mun. (2)'!A:A,'Banco de Indicadores - Mun. (1)'!A499) / VLOOKUP(D499,'Dados Base'!$B:$K,10,FALSE)) * 100</f>
        <v>0.38670588235294112</v>
      </c>
      <c r="AO499" s="21">
        <v>0</v>
      </c>
      <c r="AP499" s="125">
        <v>0</v>
      </c>
      <c r="AQ499" s="143">
        <v>0</v>
      </c>
      <c r="AR499" s="21">
        <v>7.5</v>
      </c>
      <c r="AS499" s="37">
        <v>96.69</v>
      </c>
      <c r="AT499" s="37">
        <v>96.69</v>
      </c>
      <c r="AU499" s="37">
        <v>80.253713879677875</v>
      </c>
      <c r="AV499" s="20">
        <v>9.4503500000000003</v>
      </c>
      <c r="AW499" s="21">
        <v>0</v>
      </c>
      <c r="AX499" s="21">
        <v>0</v>
      </c>
      <c r="AY499" s="21"/>
    </row>
    <row r="500" spans="1:51" ht="15" x14ac:dyDescent="0.25">
      <c r="A500" s="144">
        <v>2017</v>
      </c>
      <c r="B500" s="77" t="s">
        <v>500</v>
      </c>
      <c r="C500" s="78">
        <v>22</v>
      </c>
      <c r="D500" s="77">
        <v>3544251</v>
      </c>
      <c r="E500" s="78">
        <v>354425122</v>
      </c>
      <c r="F500" s="78" t="str">
        <f t="shared" si="15"/>
        <v>3544251222017</v>
      </c>
      <c r="G500" s="79">
        <v>-1.2746130494825425</v>
      </c>
      <c r="H500" s="80">
        <f t="shared" si="14"/>
        <v>18689</v>
      </c>
      <c r="I500" s="81">
        <v>17675</v>
      </c>
      <c r="J500" s="82">
        <v>1014</v>
      </c>
      <c r="K500" s="83">
        <f>(H500)/VLOOKUP(D500,'Dados Base'!$B:$K,6,FALSE)</f>
        <v>25.213836647688943</v>
      </c>
      <c r="L500" s="84">
        <v>94.57</v>
      </c>
      <c r="M500" s="85" t="s">
        <v>702</v>
      </c>
      <c r="N500" s="86">
        <v>0.76400000000000001</v>
      </c>
      <c r="O500" s="87" t="s">
        <v>691</v>
      </c>
      <c r="P500" s="87" t="s">
        <v>691</v>
      </c>
      <c r="Q500" s="87" t="s">
        <v>691</v>
      </c>
      <c r="R500" s="87" t="s">
        <v>691</v>
      </c>
      <c r="S500" s="87" t="s">
        <v>691</v>
      </c>
      <c r="T500" s="87" t="s">
        <v>691</v>
      </c>
      <c r="U500" s="87" t="s">
        <v>691</v>
      </c>
      <c r="V500" s="87" t="s">
        <v>691</v>
      </c>
      <c r="W500" s="87" t="s">
        <v>691</v>
      </c>
      <c r="X500" s="21"/>
      <c r="Y500" s="21">
        <v>10.029999999999999</v>
      </c>
      <c r="Z500" s="10">
        <v>511.39406160000004</v>
      </c>
      <c r="AA500" s="10">
        <v>262.47993839999998</v>
      </c>
      <c r="AB500" s="21">
        <v>0</v>
      </c>
      <c r="AC500" s="21">
        <v>0</v>
      </c>
      <c r="AD500" s="153">
        <f>VLOOKUP(D500,'Dados Base'!$B:$K,9,FALSE)*31536000/VLOOKUP($F500,F:H,MATCH(H499,F499:AF499,0),FALSE)</f>
        <v>9365.1238696559467</v>
      </c>
      <c r="AE500" s="153">
        <f>VLOOKUP(D500,'Dados Base'!$B:$K,10,FALSE)*31536000/VLOOKUP($F500,F:H,MATCH(H499,F499:AF499,0),FALSE)</f>
        <v>1333.0536679330087</v>
      </c>
      <c r="AF500" s="21"/>
      <c r="AG500" s="21"/>
      <c r="AH500" s="21"/>
      <c r="AI500" s="21"/>
      <c r="AJ500" s="21"/>
      <c r="AK500" s="72">
        <f>(SUMIFS('Banco de Indicadores Mun. (2)'!I:I,'Banco de Indicadores Mun. (2)'!B:B,'Banco de Indicadores - Mun. (1)'!B500,'Banco de Indicadores Mun. (2)'!A:A,'Banco de Indicadores - Mun. (1)'!A500) / VLOOKUP(D500,'Dados Base'!$B:$K,8,FALSE)) * 100</f>
        <v>4.1988450704225428</v>
      </c>
      <c r="AL500" s="72">
        <f>(SUMIFS('Banco de Indicadores Mun. (2)'!I:I,'Banco de Indicadores Mun. (2)'!B:B,'Banco de Indicadores - Mun. (1)'!B500,'Banco de Indicadores Mun. (2)'!A:A,'Banco de Indicadores - Mun. (1)'!A500) / VLOOKUP(D500,'Dados Base'!$B:$K,9,FALSE)) * 100</f>
        <v>2.1485981981982021</v>
      </c>
      <c r="AM500" s="72">
        <f>(SUMIFS('Banco de Indicadores Mun. (2)'!J:J,'Banco de Indicadores Mun. (2)'!B:B,'Banco de Indicadores - Mun. (1)'!B500,'Banco de Indicadores Mun. (2)'!A:A,'Banco de Indicadores - Mun. (1)'!A500) / VLOOKUP(D500,'Dados Base'!$B:$K,7,FALSE)) * 100</f>
        <v>1.320009756097561</v>
      </c>
      <c r="AN500" s="72">
        <f>(SUMIFS('Banco de Indicadores Mun. (2)'!K:K,'Banco de Indicadores Mun. (2)'!B:B,'Banco de Indicadores - Mun. (1)'!B500,'Banco de Indicadores Mun. (2)'!A:A,'Banco de Indicadores - Mun. (1)'!A500) / VLOOKUP(D500,'Dados Base'!$B:$K,10,FALSE)) * 100</f>
        <v>11.669240506329141</v>
      </c>
      <c r="AO500" s="21">
        <v>0</v>
      </c>
      <c r="AP500" s="125">
        <v>0</v>
      </c>
      <c r="AQ500" s="143">
        <v>0</v>
      </c>
      <c r="AR500" s="21">
        <v>7.5</v>
      </c>
      <c r="AS500" s="37">
        <v>76.84</v>
      </c>
      <c r="AT500" s="37">
        <v>76.84</v>
      </c>
      <c r="AU500" s="37">
        <v>66.082341776568285</v>
      </c>
      <c r="AV500" s="20">
        <v>7.4479560000000014</v>
      </c>
      <c r="AW500" s="21">
        <v>0</v>
      </c>
      <c r="AX500" s="21">
        <v>0</v>
      </c>
      <c r="AY500" s="21"/>
    </row>
    <row r="501" spans="1:51" ht="15" x14ac:dyDescent="0.25">
      <c r="A501" s="144">
        <v>2017</v>
      </c>
      <c r="B501" s="77" t="s">
        <v>501</v>
      </c>
      <c r="C501" s="78">
        <v>2</v>
      </c>
      <c r="D501" s="77">
        <v>3544301</v>
      </c>
      <c r="E501" s="78">
        <v>35443012</v>
      </c>
      <c r="F501" s="78" t="str">
        <f t="shared" si="15"/>
        <v>354430122017</v>
      </c>
      <c r="G501" s="79">
        <v>1.0842974718360043</v>
      </c>
      <c r="H501" s="80">
        <f t="shared" si="14"/>
        <v>10339</v>
      </c>
      <c r="I501" s="81">
        <v>9898</v>
      </c>
      <c r="J501" s="82">
        <v>441</v>
      </c>
      <c r="K501" s="83">
        <f>(H501)/VLOOKUP(D501,'Dados Base'!$B:$K,6,FALSE)</f>
        <v>79.414701589983878</v>
      </c>
      <c r="L501" s="84">
        <v>95.73</v>
      </c>
      <c r="M501" s="85" t="s">
        <v>702</v>
      </c>
      <c r="N501" s="86">
        <v>0.73699999999999999</v>
      </c>
      <c r="O501" s="87" t="s">
        <v>691</v>
      </c>
      <c r="P501" s="87" t="s">
        <v>691</v>
      </c>
      <c r="Q501" s="87" t="s">
        <v>691</v>
      </c>
      <c r="R501" s="87" t="s">
        <v>691</v>
      </c>
      <c r="S501" s="87" t="s">
        <v>691</v>
      </c>
      <c r="T501" s="87" t="s">
        <v>691</v>
      </c>
      <c r="U501" s="87" t="s">
        <v>691</v>
      </c>
      <c r="V501" s="87" t="s">
        <v>691</v>
      </c>
      <c r="W501" s="87" t="s">
        <v>691</v>
      </c>
      <c r="X501" s="21"/>
      <c r="Y501" s="21">
        <v>6.99</v>
      </c>
      <c r="Z501" s="10">
        <v>471.03857639999995</v>
      </c>
      <c r="AA501" s="10">
        <v>68.043423600000025</v>
      </c>
      <c r="AB501" s="21">
        <v>3</v>
      </c>
      <c r="AC501" s="21">
        <v>0</v>
      </c>
      <c r="AD501" s="153">
        <f>VLOOKUP(D501,'Dados Base'!$B:$K,9,FALSE)*31536000/VLOOKUP($F501,F:H,MATCH(H500,F500:AF500,0),FALSE)</f>
        <v>5917.3846600251472</v>
      </c>
      <c r="AE501" s="153">
        <f>VLOOKUP(D501,'Dados Base'!$B:$K,10,FALSE)*31536000/VLOOKUP($F501,F:H,MATCH(H500,F500:AF500,0),FALSE)</f>
        <v>610.0396556726954</v>
      </c>
      <c r="AF501" s="21"/>
      <c r="AG501" s="21"/>
      <c r="AH501" s="21"/>
      <c r="AI501" s="21"/>
      <c r="AJ501" s="21"/>
      <c r="AK501" s="72">
        <f>(SUMIFS('Banco de Indicadores Mun. (2)'!I:I,'Banco de Indicadores Mun. (2)'!B:B,'Banco de Indicadores - Mun. (1)'!B501,'Banco de Indicadores Mun. (2)'!A:A,'Banco de Indicadores - Mun. (1)'!A501) / VLOOKUP(D501,'Dados Base'!$B:$K,8,FALSE)) * 100</f>
        <v>62.753000000000014</v>
      </c>
      <c r="AL501" s="72">
        <f>(SUMIFS('Banco de Indicadores Mun. (2)'!I:I,'Banco de Indicadores Mun. (2)'!B:B,'Banco de Indicadores - Mun. (1)'!B501,'Banco de Indicadores Mun. (2)'!A:A,'Banco de Indicadores - Mun. (1)'!A501) / VLOOKUP(D501,'Dados Base'!$B:$K,9,FALSE)) * 100</f>
        <v>27.171402061855677</v>
      </c>
      <c r="AM501" s="72">
        <f>(SUMIFS('Banco de Indicadores Mun. (2)'!J:J,'Banco de Indicadores Mun. (2)'!B:B,'Banco de Indicadores - Mun. (1)'!B501,'Banco de Indicadores Mun. (2)'!A:A,'Banco de Indicadores - Mun. (1)'!A501) / VLOOKUP(D501,'Dados Base'!$B:$K,7,FALSE)) * 100</f>
        <v>74.777296875000005</v>
      </c>
      <c r="AN501" s="72">
        <f>(SUMIFS('Banco de Indicadores Mun. (2)'!K:K,'Banco de Indicadores Mun. (2)'!B:B,'Banco de Indicadores - Mun. (1)'!B501,'Banco de Indicadores Mun. (2)'!A:A,'Banco de Indicadores - Mun. (1)'!A501) / VLOOKUP(D501,'Dados Base'!$B:$K,10,FALSE)) * 100</f>
        <v>24.275250000000007</v>
      </c>
      <c r="AO501" s="21">
        <v>0</v>
      </c>
      <c r="AP501" s="125">
        <v>0</v>
      </c>
      <c r="AQ501" s="143">
        <v>0</v>
      </c>
      <c r="AR501" s="21">
        <v>9.8000000000000007</v>
      </c>
      <c r="AS501" s="37">
        <v>96.02</v>
      </c>
      <c r="AT501" s="37">
        <v>96.02</v>
      </c>
      <c r="AU501" s="37">
        <v>87.377908444355398</v>
      </c>
      <c r="AV501" s="20">
        <v>9.6402999999999999</v>
      </c>
      <c r="AW501" s="21">
        <v>0</v>
      </c>
      <c r="AX501" s="21">
        <v>0</v>
      </c>
      <c r="AY501" s="21"/>
    </row>
    <row r="502" spans="1:51" ht="15" x14ac:dyDescent="0.25">
      <c r="A502" s="144">
        <v>2017</v>
      </c>
      <c r="B502" s="77" t="s">
        <v>502</v>
      </c>
      <c r="C502" s="78">
        <v>19</v>
      </c>
      <c r="D502" s="77">
        <v>3544400</v>
      </c>
      <c r="E502" s="78">
        <v>354440019</v>
      </c>
      <c r="F502" s="78" t="str">
        <f t="shared" si="15"/>
        <v>3544400192017</v>
      </c>
      <c r="G502" s="79">
        <v>1.4652652177004732</v>
      </c>
      <c r="H502" s="80">
        <f t="shared" si="14"/>
        <v>2999</v>
      </c>
      <c r="I502" s="81">
        <v>1780</v>
      </c>
      <c r="J502" s="82">
        <v>1219</v>
      </c>
      <c r="K502" s="83">
        <f>(H502)/VLOOKUP(D502,'Dados Base'!$B:$K,6,FALSE)</f>
        <v>12.658815583977038</v>
      </c>
      <c r="L502" s="84">
        <v>59.35</v>
      </c>
      <c r="M502" s="85" t="s">
        <v>702</v>
      </c>
      <c r="N502" s="86">
        <v>0.72099999999999997</v>
      </c>
      <c r="O502" s="87" t="s">
        <v>691</v>
      </c>
      <c r="P502" s="87" t="s">
        <v>691</v>
      </c>
      <c r="Q502" s="87" t="s">
        <v>691</v>
      </c>
      <c r="R502" s="87" t="s">
        <v>691</v>
      </c>
      <c r="S502" s="87" t="s">
        <v>691</v>
      </c>
      <c r="T502" s="87" t="s">
        <v>691</v>
      </c>
      <c r="U502" s="87" t="s">
        <v>691</v>
      </c>
      <c r="V502" s="87" t="s">
        <v>691</v>
      </c>
      <c r="W502" s="87" t="s">
        <v>691</v>
      </c>
      <c r="X502" s="21"/>
      <c r="Y502" s="21">
        <v>1.22</v>
      </c>
      <c r="Z502" s="10">
        <v>80.330400000000012</v>
      </c>
      <c r="AA502" s="10">
        <v>13.899599999999998</v>
      </c>
      <c r="AB502" s="21">
        <v>0</v>
      </c>
      <c r="AC502" s="21">
        <v>0</v>
      </c>
      <c r="AD502" s="153">
        <f>VLOOKUP(D502,'Dados Base'!$B:$K,9,FALSE)*31536000/VLOOKUP($F502,F:H,MATCH(H501,F501:AF501,0),FALSE)</f>
        <v>18296.978992997665</v>
      </c>
      <c r="AE502" s="153">
        <f>VLOOKUP(D502,'Dados Base'!$B:$K,10,FALSE)*31536000/VLOOKUP($F502,F:H,MATCH(H501,F501:AF501,0),FALSE)</f>
        <v>1997.9459819939987</v>
      </c>
      <c r="AF502" s="21"/>
      <c r="AG502" s="21"/>
      <c r="AH502" s="21"/>
      <c r="AI502" s="21"/>
      <c r="AJ502" s="21"/>
      <c r="AK502" s="72">
        <f>(SUMIFS('Banco de Indicadores Mun. (2)'!I:I,'Banco de Indicadores Mun. (2)'!B:B,'Banco de Indicadores - Mun. (1)'!B502,'Banco de Indicadores Mun. (2)'!A:A,'Banco de Indicadores - Mun. (1)'!A502) / VLOOKUP(D502,'Dados Base'!$B:$K,8,FALSE)) * 100</f>
        <v>22.374666666666666</v>
      </c>
      <c r="AL502" s="72">
        <f>(SUMIFS('Banco de Indicadores Mun. (2)'!I:I,'Banco de Indicadores Mun. (2)'!B:B,'Banco de Indicadores - Mun. (1)'!B502,'Banco de Indicadores Mun. (2)'!A:A,'Banco de Indicadores - Mun. (1)'!A502) / VLOOKUP(D502,'Dados Base'!$B:$K,9,FALSE)) * 100</f>
        <v>8.4869425287356322</v>
      </c>
      <c r="AM502" s="72">
        <f>(SUMIFS('Banco de Indicadores Mun. (2)'!J:J,'Banco de Indicadores Mun. (2)'!B:B,'Banco de Indicadores - Mun. (1)'!B502,'Banco de Indicadores Mun. (2)'!A:A,'Banco de Indicadores - Mun. (1)'!A502) / VLOOKUP(D502,'Dados Base'!$B:$K,7,FALSE)) * 100</f>
        <v>30.565808510638306</v>
      </c>
      <c r="AN502" s="72">
        <f>(SUMIFS('Banco de Indicadores Mun. (2)'!K:K,'Banco de Indicadores Mun. (2)'!B:B,'Banco de Indicadores - Mun. (1)'!B502,'Banco de Indicadores Mun. (2)'!A:A,'Banco de Indicadores - Mun. (1)'!A502) / VLOOKUP(D502,'Dados Base'!$B:$K,10,FALSE)) * 100</f>
        <v>2.1123684210526306</v>
      </c>
      <c r="AO502" s="21">
        <v>0</v>
      </c>
      <c r="AP502" s="125">
        <v>0</v>
      </c>
      <c r="AQ502" s="143">
        <v>0</v>
      </c>
      <c r="AR502" s="21">
        <v>7.8</v>
      </c>
      <c r="AS502" s="37">
        <v>100</v>
      </c>
      <c r="AT502" s="37">
        <v>100</v>
      </c>
      <c r="AU502" s="37">
        <v>85.249283667621782</v>
      </c>
      <c r="AV502" s="20">
        <v>9.6999999999999993</v>
      </c>
      <c r="AW502" s="21">
        <v>0</v>
      </c>
      <c r="AX502" s="21">
        <v>0</v>
      </c>
      <c r="AY502" s="21"/>
    </row>
    <row r="503" spans="1:51" ht="15" x14ac:dyDescent="0.25">
      <c r="A503" s="144">
        <v>2017</v>
      </c>
      <c r="B503" s="77" t="s">
        <v>503</v>
      </c>
      <c r="C503" s="78">
        <v>18</v>
      </c>
      <c r="D503" s="77">
        <v>3544509</v>
      </c>
      <c r="E503" s="78">
        <v>354450918</v>
      </c>
      <c r="F503" s="78" t="str">
        <f t="shared" si="15"/>
        <v>3544509182017</v>
      </c>
      <c r="G503" s="79">
        <v>0.56162017080862991</v>
      </c>
      <c r="H503" s="80">
        <f t="shared" si="14"/>
        <v>2956</v>
      </c>
      <c r="I503" s="81">
        <v>2554</v>
      </c>
      <c r="J503" s="82">
        <v>402</v>
      </c>
      <c r="K503" s="83">
        <f>(H503)/VLOOKUP(D503,'Dados Base'!$B:$K,6,FALSE)</f>
        <v>12.611997610717639</v>
      </c>
      <c r="L503" s="84">
        <v>86.4</v>
      </c>
      <c r="M503" s="85" t="s">
        <v>702</v>
      </c>
      <c r="N503" s="86">
        <v>0.75900000000000001</v>
      </c>
      <c r="O503" s="87" t="s">
        <v>691</v>
      </c>
      <c r="P503" s="87" t="s">
        <v>691</v>
      </c>
      <c r="Q503" s="87" t="s">
        <v>691</v>
      </c>
      <c r="R503" s="87" t="s">
        <v>691</v>
      </c>
      <c r="S503" s="87" t="s">
        <v>691</v>
      </c>
      <c r="T503" s="87" t="s">
        <v>691</v>
      </c>
      <c r="U503" s="87" t="s">
        <v>691</v>
      </c>
      <c r="V503" s="87" t="s">
        <v>691</v>
      </c>
      <c r="W503" s="87" t="s">
        <v>691</v>
      </c>
      <c r="X503" s="21"/>
      <c r="Y503" s="21">
        <v>1.79</v>
      </c>
      <c r="Z503" s="10">
        <v>93.573576000000003</v>
      </c>
      <c r="AA503" s="10">
        <v>44.234423999999997</v>
      </c>
      <c r="AB503" s="21">
        <v>0</v>
      </c>
      <c r="AC503" s="21">
        <v>0</v>
      </c>
      <c r="AD503" s="153">
        <f>VLOOKUP(D503,'Dados Base'!$B:$K,9,FALSE)*31536000/VLOOKUP($F503,F:H,MATCH(H502,F502:AF502,0),FALSE)</f>
        <v>19309.932341001353</v>
      </c>
      <c r="AE503" s="153">
        <f>VLOOKUP(D503,'Dados Base'!$B:$K,10,FALSE)*31536000/VLOOKUP($F503,F:H,MATCH(H502,F502:AF502,0),FALSE)</f>
        <v>1493.5859269282812</v>
      </c>
      <c r="AF503" s="21"/>
      <c r="AG503" s="21"/>
      <c r="AH503" s="21"/>
      <c r="AI503" s="21"/>
      <c r="AJ503" s="21"/>
      <c r="AK503" s="72">
        <f>(SUMIFS('Banco de Indicadores Mun. (2)'!I:I,'Banco de Indicadores Mun. (2)'!B:B,'Banco de Indicadores - Mun. (1)'!B503,'Banco de Indicadores Mun. (2)'!A:A,'Banco de Indicadores - Mun. (1)'!A503) / VLOOKUP(D503,'Dados Base'!$B:$K,8,FALSE)) * 100</f>
        <v>2.0387894736842105</v>
      </c>
      <c r="AL503" s="72">
        <f>(SUMIFS('Banco de Indicadores Mun. (2)'!I:I,'Banco de Indicadores Mun. (2)'!B:B,'Banco de Indicadores - Mun. (1)'!B503,'Banco de Indicadores Mun. (2)'!A:A,'Banco de Indicadores - Mun. (1)'!A503) / VLOOKUP(D503,'Dados Base'!$B:$K,9,FALSE)) * 100</f>
        <v>0.64204972375690594</v>
      </c>
      <c r="AM503" s="72">
        <f>(SUMIFS('Banco de Indicadores Mun. (2)'!J:J,'Banco de Indicadores Mun. (2)'!B:B,'Banco de Indicadores - Mun. (1)'!B503,'Banco de Indicadores Mun. (2)'!A:A,'Banco de Indicadores - Mun. (1)'!A503) / VLOOKUP(D503,'Dados Base'!$B:$K,7,FALSE)) * 100</f>
        <v>0</v>
      </c>
      <c r="AN503" s="72">
        <f>(SUMIFS('Banco de Indicadores Mun. (2)'!K:K,'Banco de Indicadores Mun. (2)'!B:B,'Banco de Indicadores - Mun. (1)'!B503,'Banco de Indicadores Mun. (2)'!A:A,'Banco de Indicadores - Mun. (1)'!A503) / VLOOKUP(D503,'Dados Base'!$B:$K,10,FALSE)) * 100</f>
        <v>8.3007857142857162</v>
      </c>
      <c r="AO503" s="21">
        <v>0</v>
      </c>
      <c r="AP503" s="125">
        <v>0</v>
      </c>
      <c r="AQ503" s="143">
        <v>0</v>
      </c>
      <c r="AR503" s="21">
        <v>9.6</v>
      </c>
      <c r="AS503" s="37">
        <v>78.95</v>
      </c>
      <c r="AT503" s="37">
        <v>78.95</v>
      </c>
      <c r="AU503" s="37">
        <v>67.901410658307213</v>
      </c>
      <c r="AV503" s="20">
        <v>7.5975549999999998</v>
      </c>
      <c r="AW503" s="21">
        <v>0</v>
      </c>
      <c r="AX503" s="21">
        <v>0</v>
      </c>
      <c r="AY503" s="21"/>
    </row>
    <row r="504" spans="1:51" ht="15" x14ac:dyDescent="0.25">
      <c r="A504" s="144">
        <v>2017</v>
      </c>
      <c r="B504" s="77" t="s">
        <v>504</v>
      </c>
      <c r="C504" s="78">
        <v>16</v>
      </c>
      <c r="D504" s="77">
        <v>3544608</v>
      </c>
      <c r="E504" s="78">
        <v>354460816</v>
      </c>
      <c r="F504" s="78" t="str">
        <f t="shared" si="15"/>
        <v>3544608162017</v>
      </c>
      <c r="G504" s="79">
        <v>0.54182611524529189</v>
      </c>
      <c r="H504" s="80">
        <f t="shared" si="14"/>
        <v>5399</v>
      </c>
      <c r="I504" s="81">
        <v>4877</v>
      </c>
      <c r="J504" s="82">
        <v>522</v>
      </c>
      <c r="K504" s="83">
        <f>(H504)/VLOOKUP(D504,'Dados Base'!$B:$K,6,FALSE)</f>
        <v>17.323365205672847</v>
      </c>
      <c r="L504" s="84">
        <v>90.33</v>
      </c>
      <c r="M504" s="85" t="s">
        <v>702</v>
      </c>
      <c r="N504" s="86">
        <v>0.72799999999999998</v>
      </c>
      <c r="O504" s="87" t="s">
        <v>691</v>
      </c>
      <c r="P504" s="87" t="s">
        <v>691</v>
      </c>
      <c r="Q504" s="87" t="s">
        <v>691</v>
      </c>
      <c r="R504" s="87" t="s">
        <v>691</v>
      </c>
      <c r="S504" s="87" t="s">
        <v>691</v>
      </c>
      <c r="T504" s="87" t="s">
        <v>691</v>
      </c>
      <c r="U504" s="87" t="s">
        <v>691</v>
      </c>
      <c r="V504" s="87" t="s">
        <v>691</v>
      </c>
      <c r="W504" s="87" t="s">
        <v>691</v>
      </c>
      <c r="X504" s="21"/>
      <c r="Y504" s="21">
        <v>3.41</v>
      </c>
      <c r="Z504" s="10">
        <v>223.3494</v>
      </c>
      <c r="AA504" s="10">
        <v>39.4146</v>
      </c>
      <c r="AB504" s="21">
        <v>2</v>
      </c>
      <c r="AC504" s="21">
        <v>0</v>
      </c>
      <c r="AD504" s="153">
        <f>VLOOKUP(D504,'Dados Base'!$B:$K,9,FALSE)*31536000/VLOOKUP($F504,F:H,MATCH(H503,F503:AF503,0),FALSE)</f>
        <v>13668.131135395444</v>
      </c>
      <c r="AE504" s="153">
        <f>VLOOKUP(D504,'Dados Base'!$B:$K,10,FALSE)*31536000/VLOOKUP($F504,F:H,MATCH(H503,F503:AF503,0),FALSE)</f>
        <v>1226.627153176514</v>
      </c>
      <c r="AF504" s="21"/>
      <c r="AG504" s="21"/>
      <c r="AH504" s="21"/>
      <c r="AI504" s="21"/>
      <c r="AJ504" s="21"/>
      <c r="AK504" s="72">
        <f>(SUMIFS('Banco de Indicadores Mun. (2)'!I:I,'Banco de Indicadores Mun. (2)'!B:B,'Banco de Indicadores - Mun. (1)'!B504,'Banco de Indicadores Mun. (2)'!A:A,'Banco de Indicadores - Mun. (1)'!A504) / VLOOKUP(D504,'Dados Base'!$B:$K,8,FALSE)) * 100</f>
        <v>10.051873684210525</v>
      </c>
      <c r="AL504" s="72">
        <f>(SUMIFS('Banco de Indicadores Mun. (2)'!I:I,'Banco de Indicadores Mun. (2)'!B:B,'Banco de Indicadores - Mun. (1)'!B504,'Banco de Indicadores Mun. (2)'!A:A,'Banco de Indicadores - Mun. (1)'!A504) / VLOOKUP(D504,'Dados Base'!$B:$K,9,FALSE)) * 100</f>
        <v>4.0808888888888886</v>
      </c>
      <c r="AM504" s="72">
        <f>(SUMIFS('Banco de Indicadores Mun. (2)'!J:J,'Banco de Indicadores Mun. (2)'!B:B,'Banco de Indicadores - Mun. (1)'!B504,'Banco de Indicadores Mun. (2)'!A:A,'Banco de Indicadores - Mun. (1)'!A504) / VLOOKUP(D504,'Dados Base'!$B:$K,7,FALSE)) * 100</f>
        <v>8.9138648648648644</v>
      </c>
      <c r="AN504" s="72">
        <f>(SUMIFS('Banco de Indicadores Mun. (2)'!K:K,'Banco de Indicadores Mun. (2)'!B:B,'Banco de Indicadores - Mun. (1)'!B504,'Banco de Indicadores Mun. (2)'!A:A,'Banco de Indicadores - Mun. (1)'!A504) / VLOOKUP(D504,'Dados Base'!$B:$K,10,FALSE)) * 100</f>
        <v>14.061999999999999</v>
      </c>
      <c r="AO504" s="21">
        <v>0</v>
      </c>
      <c r="AP504" s="125">
        <v>0</v>
      </c>
      <c r="AQ504" s="143">
        <v>0</v>
      </c>
      <c r="AR504" s="21">
        <v>8.1</v>
      </c>
      <c r="AS504" s="37">
        <v>100</v>
      </c>
      <c r="AT504" s="37">
        <v>100</v>
      </c>
      <c r="AU504" s="37">
        <v>85</v>
      </c>
      <c r="AV504" s="20">
        <v>9.5</v>
      </c>
      <c r="AW504" s="21">
        <v>0</v>
      </c>
      <c r="AX504" s="21">
        <v>0</v>
      </c>
      <c r="AY504" s="21"/>
    </row>
    <row r="505" spans="1:51" ht="15" x14ac:dyDescent="0.25">
      <c r="A505" s="144">
        <v>2017</v>
      </c>
      <c r="B505" s="77" t="s">
        <v>505</v>
      </c>
      <c r="C505" s="78">
        <v>21</v>
      </c>
      <c r="D505" s="77">
        <v>3544707</v>
      </c>
      <c r="E505" s="78">
        <v>354470721</v>
      </c>
      <c r="F505" s="78" t="str">
        <f t="shared" si="15"/>
        <v>3544707212017</v>
      </c>
      <c r="G505" s="79">
        <v>-0.13847438224062758</v>
      </c>
      <c r="H505" s="80">
        <f t="shared" si="14"/>
        <v>2365</v>
      </c>
      <c r="I505" s="81">
        <v>1940</v>
      </c>
      <c r="J505" s="82">
        <v>425</v>
      </c>
      <c r="K505" s="83">
        <f>(H505)/VLOOKUP(D505,'Dados Base'!$B:$K,6,FALSE)</f>
        <v>15.879943597663331</v>
      </c>
      <c r="L505" s="84">
        <v>82.03</v>
      </c>
      <c r="M505" s="85" t="s">
        <v>702</v>
      </c>
      <c r="N505" s="86">
        <v>0.73</v>
      </c>
      <c r="O505" s="87" t="s">
        <v>691</v>
      </c>
      <c r="P505" s="87" t="s">
        <v>691</v>
      </c>
      <c r="Q505" s="87" t="s">
        <v>691</v>
      </c>
      <c r="R505" s="87" t="s">
        <v>691</v>
      </c>
      <c r="S505" s="87" t="s">
        <v>691</v>
      </c>
      <c r="T505" s="87" t="s">
        <v>691</v>
      </c>
      <c r="U505" s="87" t="s">
        <v>691</v>
      </c>
      <c r="V505" s="87" t="s">
        <v>691</v>
      </c>
      <c r="W505" s="87" t="s">
        <v>691</v>
      </c>
      <c r="X505" s="21"/>
      <c r="Y505" s="21">
        <v>1.3</v>
      </c>
      <c r="Z505" s="10">
        <v>77.723857800000005</v>
      </c>
      <c r="AA505" s="10">
        <v>22.878142199999999</v>
      </c>
      <c r="AB505" s="21">
        <v>1</v>
      </c>
      <c r="AC505" s="21">
        <v>0</v>
      </c>
      <c r="AD505" s="153">
        <f>VLOOKUP(D505,'Dados Base'!$B:$K,9,FALSE)*31536000/VLOOKUP($F505,F:H,MATCH(H504,F504:AF504,0),FALSE)</f>
        <v>15868.00845665962</v>
      </c>
      <c r="AE505" s="153">
        <f>VLOOKUP(D505,'Dados Base'!$B:$K,10,FALSE)*31536000/VLOOKUP($F505,F:H,MATCH(H504,F504:AF504,0),FALSE)</f>
        <v>1733.4799154334046</v>
      </c>
      <c r="AF505" s="21"/>
      <c r="AG505" s="21"/>
      <c r="AH505" s="21"/>
      <c r="AI505" s="21"/>
      <c r="AJ505" s="21"/>
      <c r="AK505" s="72">
        <f>(SUMIFS('Banco de Indicadores Mun. (2)'!I:I,'Banco de Indicadores Mun. (2)'!B:B,'Banco de Indicadores - Mun. (1)'!B505,'Banco de Indicadores Mun. (2)'!A:A,'Banco de Indicadores - Mun. (1)'!A505) / VLOOKUP(D505,'Dados Base'!$B:$K,8,FALSE)) * 100</f>
        <v>0.94529090909090918</v>
      </c>
      <c r="AL505" s="72">
        <f>(SUMIFS('Banco de Indicadores Mun. (2)'!I:I,'Banco de Indicadores Mun. (2)'!B:B,'Banco de Indicadores - Mun. (1)'!B505,'Banco de Indicadores Mun. (2)'!A:A,'Banco de Indicadores - Mun. (1)'!A505) / VLOOKUP(D505,'Dados Base'!$B:$K,9,FALSE)) * 100</f>
        <v>0.43689915966386561</v>
      </c>
      <c r="AM505" s="72">
        <f>(SUMIFS('Banco de Indicadores Mun. (2)'!J:J,'Banco de Indicadores Mun. (2)'!B:B,'Banco de Indicadores - Mun. (1)'!B505,'Banco de Indicadores Mun. (2)'!A:A,'Banco de Indicadores - Mun. (1)'!A505) / VLOOKUP(D505,'Dados Base'!$B:$K,7,FALSE)) * 100</f>
        <v>0</v>
      </c>
      <c r="AN505" s="72">
        <f>(SUMIFS('Banco de Indicadores Mun. (2)'!K:K,'Banco de Indicadores Mun. (2)'!B:B,'Banco de Indicadores - Mun. (1)'!B505,'Banco de Indicadores Mun. (2)'!A:A,'Banco de Indicadores - Mun. (1)'!A505) / VLOOKUP(D505,'Dados Base'!$B:$K,10,FALSE)) * 100</f>
        <v>3.9993076923076911</v>
      </c>
      <c r="AO505" s="21">
        <v>0</v>
      </c>
      <c r="AP505" s="125">
        <v>0</v>
      </c>
      <c r="AQ505" s="143">
        <v>0</v>
      </c>
      <c r="AR505" s="21">
        <v>5.0999999999999996</v>
      </c>
      <c r="AS505" s="37">
        <v>90.89</v>
      </c>
      <c r="AT505" s="37">
        <v>90.89</v>
      </c>
      <c r="AU505" s="37">
        <v>77.258760064412243</v>
      </c>
      <c r="AV505" s="20">
        <v>8.3850224999999998</v>
      </c>
      <c r="AW505" s="21">
        <v>0</v>
      </c>
      <c r="AX505" s="21">
        <v>0</v>
      </c>
      <c r="AY505" s="21"/>
    </row>
    <row r="506" spans="1:51" ht="15" x14ac:dyDescent="0.25">
      <c r="A506" s="144">
        <v>2017</v>
      </c>
      <c r="B506" s="77" t="s">
        <v>506</v>
      </c>
      <c r="C506" s="78">
        <v>16</v>
      </c>
      <c r="D506" s="77">
        <v>3544806</v>
      </c>
      <c r="E506" s="78">
        <v>354480616</v>
      </c>
      <c r="F506" s="78" t="str">
        <f t="shared" si="15"/>
        <v>3544806162017</v>
      </c>
      <c r="G506" s="79">
        <v>1.3322305712242244</v>
      </c>
      <c r="H506" s="80">
        <f t="shared" si="14"/>
        <v>5889</v>
      </c>
      <c r="I506" s="81">
        <v>5452</v>
      </c>
      <c r="J506" s="82">
        <v>437</v>
      </c>
      <c r="K506" s="83">
        <f>(H506)/VLOOKUP(D506,'Dados Base'!$B:$K,6,FALSE)</f>
        <v>19.07924577204691</v>
      </c>
      <c r="L506" s="84">
        <v>92.58</v>
      </c>
      <c r="M506" s="85" t="s">
        <v>702</v>
      </c>
      <c r="N506" s="86">
        <v>0.751</v>
      </c>
      <c r="O506" s="87" t="s">
        <v>691</v>
      </c>
      <c r="P506" s="87" t="s">
        <v>691</v>
      </c>
      <c r="Q506" s="87" t="s">
        <v>691</v>
      </c>
      <c r="R506" s="87" t="s">
        <v>691</v>
      </c>
      <c r="S506" s="87" t="s">
        <v>691</v>
      </c>
      <c r="T506" s="87" t="s">
        <v>691</v>
      </c>
      <c r="U506" s="87" t="s">
        <v>691</v>
      </c>
      <c r="V506" s="87" t="s">
        <v>691</v>
      </c>
      <c r="W506" s="87" t="s">
        <v>691</v>
      </c>
      <c r="X506" s="21"/>
      <c r="Y506" s="21">
        <v>3.87</v>
      </c>
      <c r="Z506" s="10">
        <v>271.79334</v>
      </c>
      <c r="AA506" s="10">
        <v>26.880660000000002</v>
      </c>
      <c r="AB506" s="21">
        <v>1</v>
      </c>
      <c r="AC506" s="21">
        <v>0</v>
      </c>
      <c r="AD506" s="153">
        <f>VLOOKUP(D506,'Dados Base'!$B:$K,9,FALSE)*31536000/VLOOKUP($F506,F:H,MATCH(H505,F505:AF505,0),FALSE)</f>
        <v>12156.006113092206</v>
      </c>
      <c r="AE506" s="153">
        <f>VLOOKUP(D506,'Dados Base'!$B:$K,10,FALSE)*31536000/VLOOKUP($F506,F:H,MATCH(H505,F505:AF505,0),FALSE)</f>
        <v>1071.0137544574634</v>
      </c>
      <c r="AF506" s="21"/>
      <c r="AG506" s="21"/>
      <c r="AH506" s="21"/>
      <c r="AI506" s="21"/>
      <c r="AJ506" s="21"/>
      <c r="AK506" s="72">
        <f>(SUMIFS('Banco de Indicadores Mun. (2)'!I:I,'Banco de Indicadores Mun. (2)'!B:B,'Banco de Indicadores - Mun. (1)'!B506,'Banco de Indicadores Mun. (2)'!A:A,'Banco de Indicadores - Mun. (1)'!A506) / VLOOKUP(D506,'Dados Base'!$B:$K,8,FALSE)) * 100</f>
        <v>10.076391304347823</v>
      </c>
      <c r="AL506" s="72">
        <f>(SUMIFS('Banco de Indicadores Mun. (2)'!I:I,'Banco de Indicadores Mun. (2)'!B:B,'Banco de Indicadores - Mun. (1)'!B506,'Banco de Indicadores Mun. (2)'!A:A,'Banco de Indicadores - Mun. (1)'!A506) / VLOOKUP(D506,'Dados Base'!$B:$K,9,FALSE)) * 100</f>
        <v>4.0838237885462547</v>
      </c>
      <c r="AM506" s="72">
        <f>(SUMIFS('Banco de Indicadores Mun. (2)'!J:J,'Banco de Indicadores Mun. (2)'!B:B,'Banco de Indicadores - Mun. (1)'!B506,'Banco de Indicadores Mun. (2)'!A:A,'Banco de Indicadores - Mun. (1)'!A506) / VLOOKUP(D506,'Dados Base'!$B:$K,7,FALSE)) * 100</f>
        <v>4.9792083333333332</v>
      </c>
      <c r="AN506" s="72">
        <f>(SUMIFS('Banco de Indicadores Mun. (2)'!K:K,'Banco de Indicadores Mun. (2)'!B:B,'Banco de Indicadores - Mun. (1)'!B506,'Banco de Indicadores Mun. (2)'!A:A,'Banco de Indicadores - Mun. (1)'!A506) / VLOOKUP(D506,'Dados Base'!$B:$K,10,FALSE)) * 100</f>
        <v>28.426249999999975</v>
      </c>
      <c r="AO506" s="21">
        <v>0</v>
      </c>
      <c r="AP506" s="125">
        <v>0</v>
      </c>
      <c r="AQ506" s="143">
        <v>0</v>
      </c>
      <c r="AR506" s="21">
        <v>9.1</v>
      </c>
      <c r="AS506" s="37">
        <v>100</v>
      </c>
      <c r="AT506" s="37">
        <v>100</v>
      </c>
      <c r="AU506" s="37">
        <v>91</v>
      </c>
      <c r="AV506" s="20">
        <v>10</v>
      </c>
      <c r="AW506" s="21">
        <v>0</v>
      </c>
      <c r="AX506" s="21">
        <v>0</v>
      </c>
      <c r="AY506" s="21"/>
    </row>
    <row r="507" spans="1:51" ht="15" x14ac:dyDescent="0.25">
      <c r="A507" s="144">
        <v>2017</v>
      </c>
      <c r="B507" s="77" t="s">
        <v>507</v>
      </c>
      <c r="C507" s="78">
        <v>4</v>
      </c>
      <c r="D507" s="77">
        <v>3544905</v>
      </c>
      <c r="E507" s="78">
        <v>35449054</v>
      </c>
      <c r="F507" s="78" t="str">
        <f t="shared" si="15"/>
        <v>354490542017</v>
      </c>
      <c r="G507" s="79">
        <v>1.0000046342322655</v>
      </c>
      <c r="H507" s="80">
        <f t="shared" si="14"/>
        <v>11255</v>
      </c>
      <c r="I507" s="81">
        <v>10504</v>
      </c>
      <c r="J507" s="82">
        <v>751</v>
      </c>
      <c r="K507" s="83">
        <f>(H507)/VLOOKUP(D507,'Dados Base'!$B:$K,6,FALSE)</f>
        <v>37.053497942386834</v>
      </c>
      <c r="L507" s="84">
        <v>93.33</v>
      </c>
      <c r="M507" s="85" t="s">
        <v>702</v>
      </c>
      <c r="N507" s="86">
        <v>0.77200000000000002</v>
      </c>
      <c r="O507" s="87" t="s">
        <v>691</v>
      </c>
      <c r="P507" s="87" t="s">
        <v>691</v>
      </c>
      <c r="Q507" s="87" t="s">
        <v>691</v>
      </c>
      <c r="R507" s="87" t="s">
        <v>691</v>
      </c>
      <c r="S507" s="87" t="s">
        <v>691</v>
      </c>
      <c r="T507" s="87" t="s">
        <v>691</v>
      </c>
      <c r="U507" s="87" t="s">
        <v>691</v>
      </c>
      <c r="V507" s="87" t="s">
        <v>691</v>
      </c>
      <c r="W507" s="87" t="s">
        <v>691</v>
      </c>
      <c r="X507" s="21"/>
      <c r="Y507" s="21">
        <v>7.38</v>
      </c>
      <c r="Z507" s="10">
        <v>473.68734659999996</v>
      </c>
      <c r="AA507" s="10">
        <v>95.526653400000015</v>
      </c>
      <c r="AB507" s="21">
        <v>0</v>
      </c>
      <c r="AC507" s="21">
        <v>0</v>
      </c>
      <c r="AD507" s="153">
        <f>VLOOKUP(D507,'Dados Base'!$B:$K,9,FALSE)*31536000/VLOOKUP($F507,F:H,MATCH(H506,F506:AF506,0),FALSE)</f>
        <v>13225.226121723679</v>
      </c>
      <c r="AE507" s="153">
        <f>VLOOKUP(D507,'Dados Base'!$B:$K,10,FALSE)*31536000/VLOOKUP($F507,F:H,MATCH(H506,F506:AF506,0),FALSE)</f>
        <v>1316.9187027987562</v>
      </c>
      <c r="AF507" s="21"/>
      <c r="AG507" s="21"/>
      <c r="AH507" s="21"/>
      <c r="AI507" s="21"/>
      <c r="AJ507" s="21"/>
      <c r="AK507" s="72">
        <f>(SUMIFS('Banco de Indicadores Mun. (2)'!I:I,'Banco de Indicadores Mun. (2)'!B:B,'Banco de Indicadores - Mun. (1)'!B507,'Banco de Indicadores Mun. (2)'!A:A,'Banco de Indicadores - Mun. (1)'!A507) / VLOOKUP(D507,'Dados Base'!$B:$K,8,FALSE)) * 100</f>
        <v>6.2035704697986551</v>
      </c>
      <c r="AL507" s="72">
        <f>(SUMIFS('Banco de Indicadores Mun. (2)'!I:I,'Banco de Indicadores Mun. (2)'!B:B,'Banco de Indicadores - Mun. (1)'!B507,'Banco de Indicadores Mun. (2)'!A:A,'Banco de Indicadores - Mun. (1)'!A507) / VLOOKUP(D507,'Dados Base'!$B:$K,9,FALSE)) * 100</f>
        <v>1.9583305084745757</v>
      </c>
      <c r="AM507" s="72">
        <f>(SUMIFS('Banco de Indicadores Mun. (2)'!J:J,'Banco de Indicadores Mun. (2)'!B:B,'Banco de Indicadores - Mun. (1)'!B507,'Banco de Indicadores Mun. (2)'!A:A,'Banco de Indicadores - Mun. (1)'!A507) / VLOOKUP(D507,'Dados Base'!$B:$K,7,FALSE)) * 100</f>
        <v>7.9502843137254864</v>
      </c>
      <c r="AN507" s="72">
        <f>(SUMIFS('Banco de Indicadores Mun. (2)'!K:K,'Banco de Indicadores Mun. (2)'!B:B,'Banco de Indicadores - Mun. (1)'!B507,'Banco de Indicadores Mun. (2)'!A:A,'Banco de Indicadores - Mun. (1)'!A507) / VLOOKUP(D507,'Dados Base'!$B:$K,10,FALSE)) * 100</f>
        <v>2.4128297872340423</v>
      </c>
      <c r="AO507" s="21">
        <v>0</v>
      </c>
      <c r="AP507" s="125">
        <v>0</v>
      </c>
      <c r="AQ507" s="143">
        <v>0</v>
      </c>
      <c r="AR507" s="21">
        <v>10</v>
      </c>
      <c r="AS507" s="37">
        <v>99.19</v>
      </c>
      <c r="AT507" s="37">
        <v>99.19</v>
      </c>
      <c r="AU507" s="37">
        <v>83.217796224267147</v>
      </c>
      <c r="AV507" s="20">
        <v>9.6878499999999992</v>
      </c>
      <c r="AW507" s="21">
        <v>0</v>
      </c>
      <c r="AX507" s="21">
        <v>0</v>
      </c>
      <c r="AY507" s="21"/>
    </row>
    <row r="508" spans="1:51" ht="15" x14ac:dyDescent="0.25">
      <c r="A508" s="144">
        <v>2017</v>
      </c>
      <c r="B508" s="77" t="s">
        <v>508</v>
      </c>
      <c r="C508" s="78">
        <v>6</v>
      </c>
      <c r="D508" s="77">
        <v>3545001</v>
      </c>
      <c r="E508" s="78">
        <v>35450016</v>
      </c>
      <c r="F508" s="78" t="str">
        <f t="shared" si="15"/>
        <v>354500162017</v>
      </c>
      <c r="G508" s="79">
        <v>0.71864405146182531</v>
      </c>
      <c r="H508" s="80">
        <f t="shared" si="14"/>
        <v>16468</v>
      </c>
      <c r="I508" s="81">
        <v>10796</v>
      </c>
      <c r="J508" s="82">
        <v>5672</v>
      </c>
      <c r="K508" s="83">
        <f>(H508)/VLOOKUP(D508,'Dados Base'!$B:$K,6,FALSE)</f>
        <v>38.671801615630287</v>
      </c>
      <c r="L508" s="84">
        <v>65.56</v>
      </c>
      <c r="M508" s="85" t="s">
        <v>702</v>
      </c>
      <c r="N508" s="86">
        <v>0.73199999999999998</v>
      </c>
      <c r="O508" s="87" t="s">
        <v>691</v>
      </c>
      <c r="P508" s="87" t="s">
        <v>691</v>
      </c>
      <c r="Q508" s="87" t="s">
        <v>691</v>
      </c>
      <c r="R508" s="87" t="s">
        <v>691</v>
      </c>
      <c r="S508" s="87" t="s">
        <v>691</v>
      </c>
      <c r="T508" s="87" t="s">
        <v>691</v>
      </c>
      <c r="U508" s="87" t="s">
        <v>691</v>
      </c>
      <c r="V508" s="87" t="s">
        <v>691</v>
      </c>
      <c r="W508" s="87" t="s">
        <v>691</v>
      </c>
      <c r="X508" s="21"/>
      <c r="Y508" s="21">
        <v>7.53</v>
      </c>
      <c r="Z508" s="10">
        <v>351.44973359999994</v>
      </c>
      <c r="AA508" s="10">
        <v>229.64426639999999</v>
      </c>
      <c r="AB508" s="21">
        <v>2</v>
      </c>
      <c r="AC508" s="21">
        <v>0</v>
      </c>
      <c r="AD508" s="153">
        <f>VLOOKUP(D508,'Dados Base'!$B:$K,9,FALSE)*31536000/VLOOKUP($F508,F:H,MATCH(H507,F507:AF507,0),FALSE)</f>
        <v>11853.767306290989</v>
      </c>
      <c r="AE508" s="153">
        <f>VLOOKUP(D508,'Dados Base'!$B:$K,10,FALSE)*31536000/VLOOKUP($F508,F:H,MATCH(H507,F507:AF507,0),FALSE)</f>
        <v>1646.8885110517369</v>
      </c>
      <c r="AF508" s="21"/>
      <c r="AG508" s="21"/>
      <c r="AH508" s="21"/>
      <c r="AI508" s="21"/>
      <c r="AJ508" s="21"/>
      <c r="AK508" s="72">
        <f>(SUMIFS('Banco de Indicadores Mun. (2)'!I:I,'Banco de Indicadores Mun. (2)'!B:B,'Banco de Indicadores - Mun. (1)'!B508,'Banco de Indicadores Mun. (2)'!A:A,'Banco de Indicadores - Mun. (1)'!A508) / VLOOKUP(D508,'Dados Base'!$B:$K,8,FALSE)) * 100</f>
        <v>110.56757575757578</v>
      </c>
      <c r="AL508" s="72">
        <f>(SUMIFS('Banco de Indicadores Mun. (2)'!I:I,'Banco de Indicadores Mun. (2)'!B:B,'Banco de Indicadores - Mun. (1)'!B508,'Banco de Indicadores Mun. (2)'!A:A,'Banco de Indicadores - Mun. (1)'!A508) / VLOOKUP(D508,'Dados Base'!$B:$K,9,FALSE)) * 100</f>
        <v>41.26189014539581</v>
      </c>
      <c r="AM508" s="72">
        <f>(SUMIFS('Banco de Indicadores Mun. (2)'!J:J,'Banco de Indicadores Mun. (2)'!B:B,'Banco de Indicadores - Mun. (1)'!B508,'Banco de Indicadores Mun. (2)'!A:A,'Banco de Indicadores - Mun. (1)'!A508) / VLOOKUP(D508,'Dados Base'!$B:$K,7,FALSE)) * 100</f>
        <v>175.68993793103451</v>
      </c>
      <c r="AN508" s="72">
        <f>(SUMIFS('Banco de Indicadores Mun. (2)'!K:K,'Banco de Indicadores Mun. (2)'!B:B,'Banco de Indicadores - Mun. (1)'!B508,'Banco de Indicadores Mun. (2)'!A:A,'Banco de Indicadores - Mun. (1)'!A508) / VLOOKUP(D508,'Dados Base'!$B:$K,10,FALSE)) * 100</f>
        <v>0.76824418604651157</v>
      </c>
      <c r="AO508" s="21">
        <v>0</v>
      </c>
      <c r="AP508" s="125">
        <v>0</v>
      </c>
      <c r="AQ508" s="143">
        <v>0</v>
      </c>
      <c r="AR508" s="21">
        <v>10</v>
      </c>
      <c r="AS508" s="37">
        <v>78</v>
      </c>
      <c r="AT508" s="37">
        <v>76.44</v>
      </c>
      <c r="AU508" s="37">
        <v>60.480702536938942</v>
      </c>
      <c r="AV508" s="20">
        <v>6.7712824376367609</v>
      </c>
      <c r="AW508" s="21">
        <v>0</v>
      </c>
      <c r="AX508" s="21">
        <v>0</v>
      </c>
      <c r="AY508" s="21"/>
    </row>
    <row r="509" spans="1:51" ht="15" x14ac:dyDescent="0.25">
      <c r="A509" s="144">
        <v>2017</v>
      </c>
      <c r="B509" s="77" t="s">
        <v>509</v>
      </c>
      <c r="C509" s="78">
        <v>20</v>
      </c>
      <c r="D509" s="77">
        <v>3545100</v>
      </c>
      <c r="E509" s="78">
        <v>354510020</v>
      </c>
      <c r="F509" s="78" t="str">
        <f t="shared" si="15"/>
        <v>3545100202017</v>
      </c>
      <c r="G509" s="79">
        <v>0.66914256672092609</v>
      </c>
      <c r="H509" s="80">
        <f t="shared" si="14"/>
        <v>5022</v>
      </c>
      <c r="I509" s="81">
        <v>4677</v>
      </c>
      <c r="J509" s="82">
        <v>345</v>
      </c>
      <c r="K509" s="83">
        <f>(H509)/VLOOKUP(D509,'Dados Base'!$B:$K,6,FALSE)</f>
        <v>29.070911722141823</v>
      </c>
      <c r="L509" s="84">
        <v>93.13</v>
      </c>
      <c r="M509" s="85" t="s">
        <v>702</v>
      </c>
      <c r="N509" s="86">
        <v>0.71899999999999997</v>
      </c>
      <c r="O509" s="87" t="s">
        <v>691</v>
      </c>
      <c r="P509" s="87" t="s">
        <v>691</v>
      </c>
      <c r="Q509" s="87" t="s">
        <v>691</v>
      </c>
      <c r="R509" s="87" t="s">
        <v>691</v>
      </c>
      <c r="S509" s="87" t="s">
        <v>691</v>
      </c>
      <c r="T509" s="87" t="s">
        <v>691</v>
      </c>
      <c r="U509" s="87" t="s">
        <v>691</v>
      </c>
      <c r="V509" s="87" t="s">
        <v>691</v>
      </c>
      <c r="W509" s="87" t="s">
        <v>691</v>
      </c>
      <c r="X509" s="21"/>
      <c r="Y509" s="21">
        <v>3.28</v>
      </c>
      <c r="Z509" s="10">
        <v>190.83460679999999</v>
      </c>
      <c r="AA509" s="10">
        <v>62.047393200000016</v>
      </c>
      <c r="AB509" s="21">
        <v>1</v>
      </c>
      <c r="AC509" s="21">
        <v>0</v>
      </c>
      <c r="AD509" s="153">
        <f>VLOOKUP(D509,'Dados Base'!$B:$K,9,FALSE)*31536000/VLOOKUP($F509,F:H,MATCH(H508,F508:AF508,0),FALSE)</f>
        <v>8037.8494623655915</v>
      </c>
      <c r="AE509" s="153">
        <f>VLOOKUP(D509,'Dados Base'!$B:$K,10,FALSE)*31536000/VLOOKUP($F509,F:H,MATCH(H508,F508:AF508,0),FALSE)</f>
        <v>1004.7311827956991</v>
      </c>
      <c r="AF509" s="21"/>
      <c r="AG509" s="21"/>
      <c r="AH509" s="21"/>
      <c r="AI509" s="21"/>
      <c r="AJ509" s="21"/>
      <c r="AK509" s="72">
        <f>(SUMIFS('Banco de Indicadores Mun. (2)'!I:I,'Banco de Indicadores Mun. (2)'!B:B,'Banco de Indicadores - Mun. (1)'!B509,'Banco de Indicadores Mun. (2)'!A:A,'Banco de Indicadores - Mun. (1)'!A509) / VLOOKUP(D509,'Dados Base'!$B:$K,8,FALSE)) * 100</f>
        <v>10.598981132075469</v>
      </c>
      <c r="AL509" s="72">
        <f>(SUMIFS('Banco de Indicadores Mun. (2)'!I:I,'Banco de Indicadores Mun. (2)'!B:B,'Banco de Indicadores - Mun. (1)'!B509,'Banco de Indicadores Mun. (2)'!A:A,'Banco de Indicadores - Mun. (1)'!A509) / VLOOKUP(D509,'Dados Base'!$B:$K,9,FALSE)) * 100</f>
        <v>4.388640624999999</v>
      </c>
      <c r="AM509" s="72">
        <f>(SUMIFS('Banco de Indicadores Mun. (2)'!J:J,'Banco de Indicadores Mun. (2)'!B:B,'Banco de Indicadores - Mun. (1)'!B509,'Banco de Indicadores Mun. (2)'!A:A,'Banco de Indicadores - Mun. (1)'!A509) / VLOOKUP(D509,'Dados Base'!$B:$K,7,FALSE)) * 100</f>
        <v>11.758648648648649</v>
      </c>
      <c r="AN509" s="72">
        <f>(SUMIFS('Banco de Indicadores Mun. (2)'!K:K,'Banco de Indicadores Mun. (2)'!B:B,'Banco de Indicadores - Mun. (1)'!B509,'Banco de Indicadores Mun. (2)'!A:A,'Banco de Indicadores - Mun. (1)'!A509) / VLOOKUP(D509,'Dados Base'!$B:$K,10,FALSE)) * 100</f>
        <v>7.9172499999999966</v>
      </c>
      <c r="AO509" s="21">
        <v>0</v>
      </c>
      <c r="AP509" s="125">
        <v>0</v>
      </c>
      <c r="AQ509" s="143">
        <v>0</v>
      </c>
      <c r="AR509" s="21">
        <v>7.9</v>
      </c>
      <c r="AS509" s="37">
        <v>86.74</v>
      </c>
      <c r="AT509" s="37">
        <v>86.739999999999981</v>
      </c>
      <c r="AU509" s="37">
        <v>75.463894939141568</v>
      </c>
      <c r="AV509" s="20">
        <v>8.2062469999999994</v>
      </c>
      <c r="AW509" s="21">
        <v>0</v>
      </c>
      <c r="AX509" s="21">
        <v>0</v>
      </c>
      <c r="AY509" s="21"/>
    </row>
    <row r="510" spans="1:51" ht="15" x14ac:dyDescent="0.25">
      <c r="A510" s="144">
        <v>2017</v>
      </c>
      <c r="B510" s="77" t="s">
        <v>510</v>
      </c>
      <c r="C510" s="78">
        <v>5</v>
      </c>
      <c r="D510" s="77">
        <v>3545159</v>
      </c>
      <c r="E510" s="78">
        <v>35451595</v>
      </c>
      <c r="F510" s="78" t="str">
        <f t="shared" si="15"/>
        <v>354515952017</v>
      </c>
      <c r="G510" s="79">
        <v>1.416447829111811</v>
      </c>
      <c r="H510" s="80">
        <f t="shared" si="14"/>
        <v>7652</v>
      </c>
      <c r="I510" s="81">
        <v>6410</v>
      </c>
      <c r="J510" s="82">
        <v>1242</v>
      </c>
      <c r="K510" s="83">
        <f>(H510)/VLOOKUP(D510,'Dados Base'!$B:$K,6,FALSE)</f>
        <v>75.463510848126234</v>
      </c>
      <c r="L510" s="84">
        <v>83.77</v>
      </c>
      <c r="M510" s="85" t="s">
        <v>702</v>
      </c>
      <c r="N510" s="86">
        <v>0.79100000000000004</v>
      </c>
      <c r="O510" s="87" t="s">
        <v>691</v>
      </c>
      <c r="P510" s="87" t="s">
        <v>691</v>
      </c>
      <c r="Q510" s="87" t="s">
        <v>691</v>
      </c>
      <c r="R510" s="87" t="s">
        <v>691</v>
      </c>
      <c r="S510" s="87" t="s">
        <v>691</v>
      </c>
      <c r="T510" s="87" t="s">
        <v>691</v>
      </c>
      <c r="U510" s="87" t="s">
        <v>691</v>
      </c>
      <c r="V510" s="87" t="s">
        <v>691</v>
      </c>
      <c r="W510" s="87" t="s">
        <v>691</v>
      </c>
      <c r="X510" s="21"/>
      <c r="Y510" s="21">
        <v>4.68</v>
      </c>
      <c r="Z510" s="10">
        <v>249.34392</v>
      </c>
      <c r="AA510" s="10">
        <v>112.02408</v>
      </c>
      <c r="AB510" s="21">
        <v>3</v>
      </c>
      <c r="AC510" s="21">
        <v>0</v>
      </c>
      <c r="AD510" s="153">
        <f>VLOOKUP(D510,'Dados Base'!$B:$K,9,FALSE)*31536000/VLOOKUP($F510,F:H,MATCH(H509,F509:AF509,0),FALSE)</f>
        <v>4038.8499738630421</v>
      </c>
      <c r="AE510" s="153">
        <f>VLOOKUP(D510,'Dados Base'!$B:$K,10,FALSE)*31536000/VLOOKUP($F510,F:H,MATCH(H509,F509:AF509,0),FALSE)</f>
        <v>618.1913225300575</v>
      </c>
      <c r="AF510" s="21"/>
      <c r="AG510" s="21"/>
      <c r="AH510" s="21"/>
      <c r="AI510" s="21"/>
      <c r="AJ510" s="21"/>
      <c r="AK510" s="72">
        <f>(SUMIFS('Banco de Indicadores Mun. (2)'!I:I,'Banco de Indicadores Mun. (2)'!B:B,'Banco de Indicadores - Mun. (1)'!B510,'Banco de Indicadores Mun. (2)'!A:A,'Banco de Indicadores - Mun. (1)'!A510) / VLOOKUP(D510,'Dados Base'!$B:$K,8,FALSE)) * 100</f>
        <v>3.939972222222222</v>
      </c>
      <c r="AL510" s="72">
        <f>(SUMIFS('Banco de Indicadores Mun. (2)'!I:I,'Banco de Indicadores Mun. (2)'!B:B,'Banco de Indicadores - Mun. (1)'!B510,'Banco de Indicadores Mun. (2)'!A:A,'Banco de Indicadores - Mun. (1)'!A510) / VLOOKUP(D510,'Dados Base'!$B:$K,9,FALSE)) * 100</f>
        <v>1.4473367346938775</v>
      </c>
      <c r="AM510" s="72">
        <f>(SUMIFS('Banco de Indicadores Mun. (2)'!J:J,'Banco de Indicadores Mun. (2)'!B:B,'Banco de Indicadores - Mun. (1)'!B510,'Banco de Indicadores Mun. (2)'!A:A,'Banco de Indicadores - Mun. (1)'!A510) / VLOOKUP(D510,'Dados Base'!$B:$K,7,FALSE)) * 100</f>
        <v>6.5530476190476179</v>
      </c>
      <c r="AN510" s="72">
        <f>(SUMIFS('Banco de Indicadores Mun. (2)'!K:K,'Banco de Indicadores Mun. (2)'!B:B,'Banco de Indicadores - Mun. (1)'!B510,'Banco de Indicadores Mun. (2)'!A:A,'Banco de Indicadores - Mun. (1)'!A510) / VLOOKUP(D510,'Dados Base'!$B:$K,10,FALSE)) * 100</f>
        <v>0.28166666666666668</v>
      </c>
      <c r="AO510" s="21">
        <v>0</v>
      </c>
      <c r="AP510" s="125">
        <v>0</v>
      </c>
      <c r="AQ510" s="143">
        <v>0</v>
      </c>
      <c r="AR510" s="21">
        <v>9.8000000000000007</v>
      </c>
      <c r="AS510" s="37">
        <v>100</v>
      </c>
      <c r="AT510" s="37">
        <v>100.00000000000003</v>
      </c>
      <c r="AU510" s="37">
        <v>69</v>
      </c>
      <c r="AV510" s="20">
        <v>7.6849999999999996</v>
      </c>
      <c r="AW510" s="21">
        <v>1</v>
      </c>
      <c r="AX510" s="21">
        <v>0</v>
      </c>
      <c r="AY510" s="21"/>
    </row>
    <row r="511" spans="1:51" ht="15" x14ac:dyDescent="0.25">
      <c r="A511" s="144">
        <v>2017</v>
      </c>
      <c r="B511" s="77" t="s">
        <v>511</v>
      </c>
      <c r="C511" s="78">
        <v>5</v>
      </c>
      <c r="D511" s="77">
        <v>3545209</v>
      </c>
      <c r="E511" s="78">
        <v>35452095</v>
      </c>
      <c r="F511" s="78" t="str">
        <f t="shared" si="15"/>
        <v>354520952017</v>
      </c>
      <c r="G511" s="79">
        <v>0.99847347505450657</v>
      </c>
      <c r="H511" s="80">
        <f t="shared" si="14"/>
        <v>112449</v>
      </c>
      <c r="I511" s="81">
        <v>111658</v>
      </c>
      <c r="J511" s="82">
        <v>791</v>
      </c>
      <c r="K511" s="83">
        <f>(H511)/VLOOKUP(D511,'Dados Base'!$B:$K,6,FALSE)</f>
        <v>837.54655146730227</v>
      </c>
      <c r="L511" s="84">
        <v>99.3</v>
      </c>
      <c r="M511" s="85" t="s">
        <v>702</v>
      </c>
      <c r="N511" s="86">
        <v>0.78</v>
      </c>
      <c r="O511" s="87" t="s">
        <v>691</v>
      </c>
      <c r="P511" s="87" t="s">
        <v>691</v>
      </c>
      <c r="Q511" s="87" t="s">
        <v>691</v>
      </c>
      <c r="R511" s="87" t="s">
        <v>691</v>
      </c>
      <c r="S511" s="87" t="s">
        <v>691</v>
      </c>
      <c r="T511" s="87" t="s">
        <v>691</v>
      </c>
      <c r="U511" s="87" t="s">
        <v>691</v>
      </c>
      <c r="V511" s="87" t="s">
        <v>691</v>
      </c>
      <c r="W511" s="87" t="s">
        <v>691</v>
      </c>
      <c r="X511" s="21"/>
      <c r="Y511" s="21">
        <v>103.84</v>
      </c>
      <c r="Z511" s="10">
        <v>4774.7371790664001</v>
      </c>
      <c r="AA511" s="10">
        <v>1455.4588209336002</v>
      </c>
      <c r="AB511" s="21">
        <v>14</v>
      </c>
      <c r="AC511" s="21">
        <v>1</v>
      </c>
      <c r="AD511" s="153">
        <f>VLOOKUP(D511,'Dados Base'!$B:$K,9,FALSE)*31536000/VLOOKUP($F511,F:H,MATCH(H510,F510:AF510,0),FALSE)</f>
        <v>392.62599044900355</v>
      </c>
      <c r="AE511" s="153">
        <f>VLOOKUP(D511,'Dados Base'!$B:$K,10,FALSE)*31536000/VLOOKUP($F511,F:H,MATCH(H510,F510:AF510,0),FALSE)</f>
        <v>53.284955846650483</v>
      </c>
      <c r="AF511" s="21"/>
      <c r="AG511" s="21"/>
      <c r="AH511" s="21"/>
      <c r="AI511" s="21"/>
      <c r="AJ511" s="21"/>
      <c r="AK511" s="72">
        <f>(SUMIFS('Banco de Indicadores Mun. (2)'!I:I,'Banco de Indicadores Mun. (2)'!B:B,'Banco de Indicadores - Mun. (1)'!B511,'Banco de Indicadores Mun. (2)'!A:A,'Banco de Indicadores - Mun. (1)'!A511) / VLOOKUP(D511,'Dados Base'!$B:$K,8,FALSE)) * 100</f>
        <v>81.977686274509793</v>
      </c>
      <c r="AL511" s="72">
        <f>(SUMIFS('Banco de Indicadores Mun. (2)'!I:I,'Banco de Indicadores Mun. (2)'!B:B,'Banco de Indicadores - Mun. (1)'!B511,'Banco de Indicadores Mun. (2)'!A:A,'Banco de Indicadores - Mun. (1)'!A511) / VLOOKUP(D511,'Dados Base'!$B:$K,9,FALSE)) * 100</f>
        <v>29.863299999999999</v>
      </c>
      <c r="AM511" s="72">
        <f>(SUMIFS('Banco de Indicadores Mun. (2)'!J:J,'Banco de Indicadores Mun. (2)'!B:B,'Banco de Indicadores - Mun. (1)'!B511,'Banco de Indicadores Mun. (2)'!A:A,'Banco de Indicadores - Mun. (1)'!A511) / VLOOKUP(D511,'Dados Base'!$B:$K,7,FALSE)) * 100</f>
        <v>121.98849999999999</v>
      </c>
      <c r="AN511" s="72">
        <f>(SUMIFS('Banco de Indicadores Mun. (2)'!K:K,'Banco de Indicadores Mun. (2)'!B:B,'Banco de Indicadores - Mun. (1)'!B511,'Banco de Indicadores Mun. (2)'!A:A,'Banco de Indicadores - Mun. (1)'!A511) / VLOOKUP(D511,'Dados Base'!$B:$K,10,FALSE)) * 100</f>
        <v>14.591052631578943</v>
      </c>
      <c r="AO511" s="21">
        <v>1</v>
      </c>
      <c r="AP511" s="125">
        <v>0.88929203461124595</v>
      </c>
      <c r="AQ511" s="143">
        <v>60</v>
      </c>
      <c r="AR511" s="21">
        <v>9.6</v>
      </c>
      <c r="AS511" s="37">
        <v>91.57</v>
      </c>
      <c r="AT511" s="37">
        <v>88.090339999999983</v>
      </c>
      <c r="AU511" s="37">
        <v>76.638635109816761</v>
      </c>
      <c r="AV511" s="20">
        <v>8.298058726999999</v>
      </c>
      <c r="AW511" s="21">
        <v>0</v>
      </c>
      <c r="AX511" s="21">
        <v>1</v>
      </c>
      <c r="AY511" s="21"/>
    </row>
    <row r="512" spans="1:51" ht="15" x14ac:dyDescent="0.25">
      <c r="A512" s="144">
        <v>2017</v>
      </c>
      <c r="B512" s="77" t="s">
        <v>512</v>
      </c>
      <c r="C512" s="78">
        <v>10</v>
      </c>
      <c r="D512" s="77">
        <v>3545308</v>
      </c>
      <c r="E512" s="78">
        <v>354530810</v>
      </c>
      <c r="F512" s="78" t="str">
        <f t="shared" si="15"/>
        <v>3545308102017</v>
      </c>
      <c r="G512" s="79">
        <v>1.0768532828552502</v>
      </c>
      <c r="H512" s="80">
        <f t="shared" si="14"/>
        <v>43043</v>
      </c>
      <c r="I512" s="81">
        <v>33840</v>
      </c>
      <c r="J512" s="82">
        <v>9203</v>
      </c>
      <c r="K512" s="83">
        <f>(H512)/VLOOKUP(D512,'Dados Base'!$B:$K,6,FALSE)</f>
        <v>153.55499268666833</v>
      </c>
      <c r="L512" s="84">
        <v>78.62</v>
      </c>
      <c r="M512" s="85" t="s">
        <v>702</v>
      </c>
      <c r="N512" s="86">
        <v>0.72899999999999998</v>
      </c>
      <c r="O512" s="87" t="s">
        <v>691</v>
      </c>
      <c r="P512" s="87" t="s">
        <v>691</v>
      </c>
      <c r="Q512" s="87" t="s">
        <v>691</v>
      </c>
      <c r="R512" s="87" t="s">
        <v>691</v>
      </c>
      <c r="S512" s="87" t="s">
        <v>691</v>
      </c>
      <c r="T512" s="87" t="s">
        <v>691</v>
      </c>
      <c r="U512" s="87" t="s">
        <v>691</v>
      </c>
      <c r="V512" s="87" t="s">
        <v>691</v>
      </c>
      <c r="W512" s="87" t="s">
        <v>691</v>
      </c>
      <c r="X512" s="21"/>
      <c r="Y512" s="21">
        <v>27.85</v>
      </c>
      <c r="Z512" s="10">
        <v>1639.1048705999999</v>
      </c>
      <c r="AA512" s="10">
        <v>240.47312940000006</v>
      </c>
      <c r="AB512" s="21">
        <v>5</v>
      </c>
      <c r="AC512" s="21">
        <v>0</v>
      </c>
      <c r="AD512" s="153">
        <f>VLOOKUP(D512,'Dados Base'!$B:$K,9,FALSE)*31536000/VLOOKUP($F512,F:H,MATCH(H511,F511:AF511,0),FALSE)</f>
        <v>1838.9833422391562</v>
      </c>
      <c r="AE512" s="153">
        <f>VLOOKUP(D512,'Dados Base'!$B:$K,10,FALSE)*31536000/VLOOKUP($F512,F:H,MATCH(H511,F511:AF511,0),FALSE)</f>
        <v>278.41182073740214</v>
      </c>
      <c r="AF512" s="21"/>
      <c r="AG512" s="21"/>
      <c r="AH512" s="21"/>
      <c r="AI512" s="21"/>
      <c r="AJ512" s="21"/>
      <c r="AK512" s="72">
        <f>(SUMIFS('Banco de Indicadores Mun. (2)'!I:I,'Banco de Indicadores Mun. (2)'!B:B,'Banco de Indicadores - Mun. (1)'!B512,'Banco de Indicadores Mun. (2)'!A:A,'Banco de Indicadores - Mun. (1)'!A512) / VLOOKUP(D512,'Dados Base'!$B:$K,8,FALSE)) * 100</f>
        <v>54.102688888888885</v>
      </c>
      <c r="AL512" s="72">
        <f>(SUMIFS('Banco de Indicadores Mun. (2)'!I:I,'Banco de Indicadores Mun. (2)'!B:B,'Banco de Indicadores - Mun. (1)'!B512,'Banco de Indicadores Mun. (2)'!A:A,'Banco de Indicadores - Mun. (1)'!A512) / VLOOKUP(D512,'Dados Base'!$B:$K,9,FALSE)) * 100</f>
        <v>19.399370517928286</v>
      </c>
      <c r="AM512" s="72">
        <f>(SUMIFS('Banco de Indicadores Mun. (2)'!J:J,'Banco de Indicadores Mun. (2)'!B:B,'Banco de Indicadores - Mun. (1)'!B512,'Banco de Indicadores Mun. (2)'!A:A,'Banco de Indicadores - Mun. (1)'!A512) / VLOOKUP(D512,'Dados Base'!$B:$K,7,FALSE)) * 100</f>
        <v>89.677865384615359</v>
      </c>
      <c r="AN512" s="72">
        <f>(SUMIFS('Banco de Indicadores Mun. (2)'!K:K,'Banco de Indicadores Mun. (2)'!B:B,'Banco de Indicadores - Mun. (1)'!B512,'Banco de Indicadores Mun. (2)'!A:A,'Banco de Indicadores - Mun. (1)'!A512) / VLOOKUP(D512,'Dados Base'!$B:$K,10,FALSE)) * 100</f>
        <v>5.4208684210526314</v>
      </c>
      <c r="AO512" s="21">
        <v>0</v>
      </c>
      <c r="AP512" s="125">
        <v>0</v>
      </c>
      <c r="AQ512" s="143">
        <v>0</v>
      </c>
      <c r="AR512" s="21">
        <v>9.1999999999999993</v>
      </c>
      <c r="AS512" s="37">
        <v>93.77</v>
      </c>
      <c r="AT512" s="37">
        <v>93.77</v>
      </c>
      <c r="AU512" s="37">
        <v>87.206004252018261</v>
      </c>
      <c r="AV512" s="20">
        <v>9.70655</v>
      </c>
      <c r="AW512" s="21">
        <v>0</v>
      </c>
      <c r="AX512" s="21">
        <v>0</v>
      </c>
      <c r="AY512" s="21"/>
    </row>
    <row r="513" spans="1:51" ht="15" x14ac:dyDescent="0.25">
      <c r="A513" s="144">
        <v>2017</v>
      </c>
      <c r="B513" s="77" t="s">
        <v>513</v>
      </c>
      <c r="C513" s="78">
        <v>17</v>
      </c>
      <c r="D513" s="77">
        <v>3545407</v>
      </c>
      <c r="E513" s="78">
        <v>354540717</v>
      </c>
      <c r="F513" s="78" t="str">
        <f t="shared" si="15"/>
        <v>3545407172017</v>
      </c>
      <c r="G513" s="79">
        <v>0.31669659754212098</v>
      </c>
      <c r="H513" s="80">
        <f t="shared" si="14"/>
        <v>8996</v>
      </c>
      <c r="I513" s="81">
        <v>8246</v>
      </c>
      <c r="J513" s="82">
        <v>750</v>
      </c>
      <c r="K513" s="83">
        <f>(H513)/VLOOKUP(D513,'Dados Base'!$B:$K,6,FALSE)</f>
        <v>47.58026127889142</v>
      </c>
      <c r="L513" s="84">
        <v>91.66</v>
      </c>
      <c r="M513" s="85" t="s">
        <v>702</v>
      </c>
      <c r="N513" s="86">
        <v>0.70399999999999996</v>
      </c>
      <c r="O513" s="87" t="s">
        <v>691</v>
      </c>
      <c r="P513" s="87" t="s">
        <v>691</v>
      </c>
      <c r="Q513" s="87" t="s">
        <v>691</v>
      </c>
      <c r="R513" s="87" t="s">
        <v>691</v>
      </c>
      <c r="S513" s="87" t="s">
        <v>691</v>
      </c>
      <c r="T513" s="87" t="s">
        <v>691</v>
      </c>
      <c r="U513" s="87" t="s">
        <v>691</v>
      </c>
      <c r="V513" s="87" t="s">
        <v>691</v>
      </c>
      <c r="W513" s="87" t="s">
        <v>691</v>
      </c>
      <c r="X513" s="21"/>
      <c r="Y513" s="21">
        <v>5.87</v>
      </c>
      <c r="Z513" s="10">
        <v>223.74619200000001</v>
      </c>
      <c r="AA513" s="10">
        <v>228.98980799999998</v>
      </c>
      <c r="AB513" s="21">
        <v>0</v>
      </c>
      <c r="AC513" s="21">
        <v>0</v>
      </c>
      <c r="AD513" s="153">
        <f>VLOOKUP(D513,'Dados Base'!$B:$K,9,FALSE)*31536000/VLOOKUP($F513,F:H,MATCH(H512,F512:AF512,0),FALSE)</f>
        <v>6204.8377056469544</v>
      </c>
      <c r="AE513" s="153">
        <f>VLOOKUP(D513,'Dados Base'!$B:$K,10,FALSE)*31536000/VLOOKUP($F513,F:H,MATCH(H512,F512:AF512,0),FALSE)</f>
        <v>666.05602489995579</v>
      </c>
      <c r="AF513" s="21"/>
      <c r="AG513" s="21"/>
      <c r="AH513" s="21"/>
      <c r="AI513" s="21"/>
      <c r="AJ513" s="21"/>
      <c r="AK513" s="72">
        <f>(SUMIFS('Banco de Indicadores Mun. (2)'!I:I,'Banco de Indicadores Mun. (2)'!B:B,'Banco de Indicadores - Mun. (1)'!B513,'Banco de Indicadores Mun. (2)'!A:A,'Banco de Indicadores - Mun. (1)'!A513) / VLOOKUP(D513,'Dados Base'!$B:$K,8,FALSE)) * 100</f>
        <v>12.411913978494621</v>
      </c>
      <c r="AL513" s="72">
        <f>(SUMIFS('Banco de Indicadores Mun. (2)'!I:I,'Banco de Indicadores Mun. (2)'!B:B,'Banco de Indicadores - Mun. (1)'!B513,'Banco de Indicadores Mun. (2)'!A:A,'Banco de Indicadores - Mun. (1)'!A513) / VLOOKUP(D513,'Dados Base'!$B:$K,9,FALSE)) * 100</f>
        <v>6.521514124293784</v>
      </c>
      <c r="AM513" s="72">
        <f>(SUMIFS('Banco de Indicadores Mun. (2)'!J:J,'Banco de Indicadores Mun. (2)'!B:B,'Banco de Indicadores - Mun. (1)'!B513,'Banco de Indicadores Mun. (2)'!A:A,'Banco de Indicadores - Mun. (1)'!A513) / VLOOKUP(D513,'Dados Base'!$B:$K,7,FALSE)) * 100</f>
        <v>14.982378378378378</v>
      </c>
      <c r="AN513" s="72">
        <f>(SUMIFS('Banco de Indicadores Mun. (2)'!K:K,'Banco de Indicadores Mun. (2)'!B:B,'Banco de Indicadores - Mun. (1)'!B513,'Banco de Indicadores Mun. (2)'!A:A,'Banco de Indicadores - Mun. (1)'!A513) / VLOOKUP(D513,'Dados Base'!$B:$K,10,FALSE)) * 100</f>
        <v>2.400631578947368</v>
      </c>
      <c r="AO513" s="21">
        <v>0</v>
      </c>
      <c r="AP513" s="125">
        <v>0</v>
      </c>
      <c r="AQ513" s="143">
        <v>0</v>
      </c>
      <c r="AR513" s="21">
        <v>5.2</v>
      </c>
      <c r="AS513" s="37">
        <v>67.7</v>
      </c>
      <c r="AT513" s="37">
        <v>67.7</v>
      </c>
      <c r="AU513" s="37">
        <v>49.420896946564888</v>
      </c>
      <c r="AV513" s="20">
        <v>6.2278649999999995</v>
      </c>
      <c r="AW513" s="21">
        <v>0</v>
      </c>
      <c r="AX513" s="21">
        <v>0</v>
      </c>
      <c r="AY513" s="21"/>
    </row>
    <row r="514" spans="1:51" ht="15" x14ac:dyDescent="0.25">
      <c r="A514" s="144">
        <v>2017</v>
      </c>
      <c r="B514" s="77" t="s">
        <v>514</v>
      </c>
      <c r="C514" s="78">
        <v>22</v>
      </c>
      <c r="D514" s="77">
        <v>3545506</v>
      </c>
      <c r="E514" s="78">
        <v>354550622</v>
      </c>
      <c r="F514" s="78" t="str">
        <f t="shared" si="15"/>
        <v>3545506222017</v>
      </c>
      <c r="G514" s="79">
        <v>1.4205573835870178</v>
      </c>
      <c r="H514" s="80">
        <f t="shared" ref="H514:H577" si="16">SUM(I514:J514)</f>
        <v>4059</v>
      </c>
      <c r="I514" s="81">
        <v>3138</v>
      </c>
      <c r="J514" s="82">
        <v>921</v>
      </c>
      <c r="K514" s="83">
        <f>(H514)/VLOOKUP(D514,'Dados Base'!$B:$K,6,FALSE)</f>
        <v>8.9132392015634956</v>
      </c>
      <c r="L514" s="84">
        <v>77.31</v>
      </c>
      <c r="M514" s="85" t="s">
        <v>702</v>
      </c>
      <c r="N514" s="86">
        <v>0.70899999999999996</v>
      </c>
      <c r="O514" s="87" t="s">
        <v>691</v>
      </c>
      <c r="P514" s="87" t="s">
        <v>691</v>
      </c>
      <c r="Q514" s="87" t="s">
        <v>691</v>
      </c>
      <c r="R514" s="87" t="s">
        <v>691</v>
      </c>
      <c r="S514" s="87" t="s">
        <v>691</v>
      </c>
      <c r="T514" s="87" t="s">
        <v>691</v>
      </c>
      <c r="U514" s="87" t="s">
        <v>691</v>
      </c>
      <c r="V514" s="87" t="s">
        <v>691</v>
      </c>
      <c r="W514" s="87" t="s">
        <v>691</v>
      </c>
      <c r="X514" s="21"/>
      <c r="Y514" s="21">
        <v>2.04</v>
      </c>
      <c r="Z514" s="10">
        <v>119.64291839999999</v>
      </c>
      <c r="AA514" s="10">
        <v>37.605081599999998</v>
      </c>
      <c r="AB514" s="21">
        <v>0</v>
      </c>
      <c r="AC514" s="21">
        <v>0</v>
      </c>
      <c r="AD514" s="153">
        <f>VLOOKUP(D514,'Dados Base'!$B:$K,9,FALSE)*31536000/VLOOKUP($F514,F:H,MATCH(H513,F513:AF513,0),FALSE)</f>
        <v>26182.882483370289</v>
      </c>
      <c r="AE514" s="153">
        <f>VLOOKUP(D514,'Dados Base'!$B:$K,10,FALSE)*31536000/VLOOKUP($F514,F:H,MATCH(H513,F513:AF513,0),FALSE)</f>
        <v>3729.3126385809314</v>
      </c>
      <c r="AF514" s="21"/>
      <c r="AG514" s="21"/>
      <c r="AH514" s="21"/>
      <c r="AI514" s="21"/>
      <c r="AJ514" s="21"/>
      <c r="AK514" s="72">
        <f>(SUMIFS('Banco de Indicadores Mun. (2)'!I:I,'Banco de Indicadores Mun. (2)'!B:B,'Banco de Indicadores - Mun. (1)'!B514,'Banco de Indicadores Mun. (2)'!A:A,'Banco de Indicadores - Mun. (1)'!A514) / VLOOKUP(D514,'Dados Base'!$B:$K,8,FALSE)) * 100</f>
        <v>1.183656976744186</v>
      </c>
      <c r="AL514" s="72">
        <f>(SUMIFS('Banco de Indicadores Mun. (2)'!I:I,'Banco de Indicadores Mun. (2)'!B:B,'Banco de Indicadores - Mun. (1)'!B514,'Banco de Indicadores Mun. (2)'!A:A,'Banco de Indicadores - Mun. (1)'!A514) / VLOOKUP(D514,'Dados Base'!$B:$K,9,FALSE)) * 100</f>
        <v>0.60412166172106818</v>
      </c>
      <c r="AM514" s="72">
        <f>(SUMIFS('Banco de Indicadores Mun. (2)'!J:J,'Banco de Indicadores Mun. (2)'!B:B,'Banco de Indicadores - Mun. (1)'!B514,'Banco de Indicadores Mun. (2)'!A:A,'Banco de Indicadores - Mun. (1)'!A514) / VLOOKUP(D514,'Dados Base'!$B:$K,7,FALSE)) * 100</f>
        <v>0.21953225806451612</v>
      </c>
      <c r="AN514" s="72">
        <f>(SUMIFS('Banco de Indicadores Mun. (2)'!K:K,'Banco de Indicadores Mun. (2)'!B:B,'Banco de Indicadores - Mun. (1)'!B514,'Banco de Indicadores Mun. (2)'!A:A,'Banco de Indicadores - Mun. (1)'!A514) / VLOOKUP(D514,'Dados Base'!$B:$K,10,FALSE)) * 100</f>
        <v>3.6743124999999996</v>
      </c>
      <c r="AO514" s="21">
        <v>0</v>
      </c>
      <c r="AP514" s="125">
        <v>0</v>
      </c>
      <c r="AQ514" s="143">
        <v>0</v>
      </c>
      <c r="AR514" s="21">
        <v>7.8</v>
      </c>
      <c r="AS514" s="37">
        <v>90.58</v>
      </c>
      <c r="AT514" s="37">
        <v>90.58</v>
      </c>
      <c r="AU514" s="37">
        <v>76.085494505494509</v>
      </c>
      <c r="AV514" s="20">
        <v>8.3043680000000002</v>
      </c>
      <c r="AW514" s="21">
        <v>0</v>
      </c>
      <c r="AX514" s="21">
        <v>0</v>
      </c>
      <c r="AY514" s="21"/>
    </row>
    <row r="515" spans="1:51" ht="15" x14ac:dyDescent="0.25">
      <c r="A515" s="144">
        <v>2017</v>
      </c>
      <c r="B515" s="77" t="s">
        <v>515</v>
      </c>
      <c r="C515" s="78">
        <v>15</v>
      </c>
      <c r="D515" s="77">
        <v>3545605</v>
      </c>
      <c r="E515" s="78">
        <v>354560515</v>
      </c>
      <c r="F515" s="78" t="str">
        <f t="shared" ref="F515:F578" si="17">CONCATENATE(E515,A515)</f>
        <v>3545605152017</v>
      </c>
      <c r="G515" s="79">
        <v>0.42439941561651651</v>
      </c>
      <c r="H515" s="80">
        <f t="shared" si="16"/>
        <v>14735</v>
      </c>
      <c r="I515" s="81">
        <v>13940</v>
      </c>
      <c r="J515" s="82">
        <v>795</v>
      </c>
      <c r="K515" s="83">
        <f>(H515)/VLOOKUP(D515,'Dados Base'!$B:$K,6,FALSE)</f>
        <v>44.51392665095765</v>
      </c>
      <c r="L515" s="84">
        <v>94.6</v>
      </c>
      <c r="M515" s="85" t="s">
        <v>702</v>
      </c>
      <c r="N515" s="86">
        <v>0.76</v>
      </c>
      <c r="O515" s="87" t="s">
        <v>691</v>
      </c>
      <c r="P515" s="87" t="s">
        <v>691</v>
      </c>
      <c r="Q515" s="87" t="s">
        <v>691</v>
      </c>
      <c r="R515" s="87" t="s">
        <v>691</v>
      </c>
      <c r="S515" s="87" t="s">
        <v>691</v>
      </c>
      <c r="T515" s="87" t="s">
        <v>691</v>
      </c>
      <c r="U515" s="87" t="s">
        <v>691</v>
      </c>
      <c r="V515" s="87" t="s">
        <v>691</v>
      </c>
      <c r="W515" s="87" t="s">
        <v>691</v>
      </c>
      <c r="X515" s="21"/>
      <c r="Y515" s="21">
        <v>10.15</v>
      </c>
      <c r="Z515" s="10">
        <v>728.86068</v>
      </c>
      <c r="AA515" s="10">
        <v>54.355319999999999</v>
      </c>
      <c r="AB515" s="21">
        <v>6</v>
      </c>
      <c r="AC515" s="21">
        <v>0</v>
      </c>
      <c r="AD515" s="153">
        <f>VLOOKUP(D515,'Dados Base'!$B:$K,9,FALSE)*31536000/VLOOKUP($F515,F:H,MATCH(H514,F514:AF514,0),FALSE)</f>
        <v>5286.3196470987441</v>
      </c>
      <c r="AE515" s="153">
        <f>VLOOKUP(D515,'Dados Base'!$B:$K,10,FALSE)*31536000/VLOOKUP($F515,F:H,MATCH(H514,F514:AF514,0),FALSE)</f>
        <v>535.05259586019679</v>
      </c>
      <c r="AF515" s="21"/>
      <c r="AG515" s="21"/>
      <c r="AH515" s="21"/>
      <c r="AI515" s="21"/>
      <c r="AJ515" s="21"/>
      <c r="AK515" s="72">
        <f>(SUMIFS('Banco de Indicadores Mun. (2)'!I:I,'Banco de Indicadores Mun. (2)'!B:B,'Banco de Indicadores - Mun. (1)'!B515,'Banco de Indicadores Mun. (2)'!A:A,'Banco de Indicadores - Mun. (1)'!A515) / VLOOKUP(D515,'Dados Base'!$B:$K,8,FALSE)) * 100</f>
        <v>86.516885416666653</v>
      </c>
      <c r="AL515" s="72">
        <f>(SUMIFS('Banco de Indicadores Mun. (2)'!I:I,'Banco de Indicadores Mun. (2)'!B:B,'Banco de Indicadores - Mun. (1)'!B515,'Banco de Indicadores Mun. (2)'!A:A,'Banco de Indicadores - Mun. (1)'!A515) / VLOOKUP(D515,'Dados Base'!$B:$K,9,FALSE)) * 100</f>
        <v>33.625995951416996</v>
      </c>
      <c r="AM515" s="72">
        <f>(SUMIFS('Banco de Indicadores Mun. (2)'!J:J,'Banco de Indicadores Mun. (2)'!B:B,'Banco de Indicadores - Mun. (1)'!B515,'Banco de Indicadores Mun. (2)'!A:A,'Banco de Indicadores - Mun. (1)'!A515) / VLOOKUP(D515,'Dados Base'!$B:$K,7,FALSE)) * 100</f>
        <v>104.79301408450704</v>
      </c>
      <c r="AN515" s="72">
        <f>(SUMIFS('Banco de Indicadores Mun. (2)'!K:K,'Banco de Indicadores Mun. (2)'!B:B,'Banco de Indicadores - Mun. (1)'!B515,'Banco de Indicadores Mun. (2)'!A:A,'Banco de Indicadores - Mun. (1)'!A515) / VLOOKUP(D515,'Dados Base'!$B:$K,10,FALSE)) * 100</f>
        <v>34.612679999999997</v>
      </c>
      <c r="AO515" s="21">
        <v>0</v>
      </c>
      <c r="AP515" s="125">
        <v>0</v>
      </c>
      <c r="AQ515" s="143">
        <v>0</v>
      </c>
      <c r="AR515" s="21">
        <v>9.8000000000000007</v>
      </c>
      <c r="AS515" s="37">
        <v>99</v>
      </c>
      <c r="AT515" s="37">
        <v>99.000000000000014</v>
      </c>
      <c r="AU515" s="37">
        <v>93.059983452840598</v>
      </c>
      <c r="AV515" s="20">
        <v>9.9849999999999994</v>
      </c>
      <c r="AW515" s="21">
        <v>4</v>
      </c>
      <c r="AX515" s="21">
        <v>0</v>
      </c>
      <c r="AY515" s="21"/>
    </row>
    <row r="516" spans="1:51" ht="15" x14ac:dyDescent="0.25">
      <c r="A516" s="144">
        <v>2017</v>
      </c>
      <c r="B516" s="77" t="s">
        <v>516</v>
      </c>
      <c r="C516" s="78">
        <v>15</v>
      </c>
      <c r="D516" s="77">
        <v>3545704</v>
      </c>
      <c r="E516" s="78">
        <v>354570415</v>
      </c>
      <c r="F516" s="78" t="str">
        <f t="shared" si="17"/>
        <v>3545704152017</v>
      </c>
      <c r="G516" s="79">
        <v>-1.2291809042541679E-2</v>
      </c>
      <c r="H516" s="80">
        <f t="shared" si="16"/>
        <v>5691</v>
      </c>
      <c r="I516" s="81">
        <v>5022</v>
      </c>
      <c r="J516" s="82">
        <v>669</v>
      </c>
      <c r="K516" s="83">
        <f>(H516)/VLOOKUP(D516,'Dados Base'!$B:$K,6,FALSE)</f>
        <v>20.748869768120173</v>
      </c>
      <c r="L516" s="84">
        <v>88.24</v>
      </c>
      <c r="M516" s="85" t="s">
        <v>702</v>
      </c>
      <c r="N516" s="86">
        <v>0.72799999999999998</v>
      </c>
      <c r="O516" s="87" t="s">
        <v>691</v>
      </c>
      <c r="P516" s="87" t="s">
        <v>691</v>
      </c>
      <c r="Q516" s="87" t="s">
        <v>691</v>
      </c>
      <c r="R516" s="87" t="s">
        <v>691</v>
      </c>
      <c r="S516" s="87" t="s">
        <v>691</v>
      </c>
      <c r="T516" s="87" t="s">
        <v>691</v>
      </c>
      <c r="U516" s="87" t="s">
        <v>691</v>
      </c>
      <c r="V516" s="87" t="s">
        <v>691</v>
      </c>
      <c r="W516" s="87" t="s">
        <v>691</v>
      </c>
      <c r="X516" s="21"/>
      <c r="Y516" s="21">
        <v>3.59</v>
      </c>
      <c r="Z516" s="10">
        <v>232.56072</v>
      </c>
      <c r="AA516" s="10">
        <v>44.297280000000001</v>
      </c>
      <c r="AB516" s="21">
        <v>1</v>
      </c>
      <c r="AC516" s="21">
        <v>0</v>
      </c>
      <c r="AD516" s="153">
        <f>VLOOKUP(D516,'Dados Base'!$B:$K,9,FALSE)*31536000/VLOOKUP($F516,F:H,MATCH(H515,F515:AF515,0),FALSE)</f>
        <v>11692.314180284659</v>
      </c>
      <c r="AE516" s="153">
        <f>VLOOKUP(D516,'Dados Base'!$B:$K,10,FALSE)*31536000/VLOOKUP($F516,F:H,MATCH(H515,F515:AF515,0),FALSE)</f>
        <v>1274.517659462309</v>
      </c>
      <c r="AF516" s="21"/>
      <c r="AG516" s="21"/>
      <c r="AH516" s="21"/>
      <c r="AI516" s="21"/>
      <c r="AJ516" s="21"/>
      <c r="AK516" s="72">
        <f>(SUMIFS('Banco de Indicadores Mun. (2)'!I:I,'Banco de Indicadores Mun. (2)'!B:B,'Banco de Indicadores - Mun. (1)'!B516,'Banco de Indicadores Mun. (2)'!A:A,'Banco de Indicadores - Mun. (1)'!A516) / VLOOKUP(D516,'Dados Base'!$B:$K,8,FALSE)) * 100</f>
        <v>18.152441176470589</v>
      </c>
      <c r="AL516" s="72">
        <f>(SUMIFS('Banco de Indicadores Mun. (2)'!I:I,'Banco de Indicadores Mun. (2)'!B:B,'Banco de Indicadores - Mun. (1)'!B516,'Banco de Indicadores Mun. (2)'!A:A,'Banco de Indicadores - Mun. (1)'!A516) / VLOOKUP(D516,'Dados Base'!$B:$K,9,FALSE)) * 100</f>
        <v>5.8500758293838873</v>
      </c>
      <c r="AM516" s="72">
        <f>(SUMIFS('Banco de Indicadores Mun. (2)'!J:J,'Banco de Indicadores Mun. (2)'!B:B,'Banco de Indicadores - Mun. (1)'!B516,'Banco de Indicadores Mun. (2)'!A:A,'Banco de Indicadores - Mun. (1)'!A516) / VLOOKUP(D516,'Dados Base'!$B:$K,7,FALSE)) * 100</f>
        <v>1.9858888888888884</v>
      </c>
      <c r="AN516" s="72">
        <f>(SUMIFS('Banco de Indicadores Mun. (2)'!K:K,'Banco de Indicadores Mun. (2)'!B:B,'Banco de Indicadores - Mun. (1)'!B516,'Banco de Indicadores Mun. (2)'!A:A,'Banco de Indicadores - Mun. (1)'!A516) / VLOOKUP(D516,'Dados Base'!$B:$K,10,FALSE)) * 100</f>
        <v>49.782652173913036</v>
      </c>
      <c r="AO516" s="21">
        <v>0</v>
      </c>
      <c r="AP516" s="125">
        <v>0</v>
      </c>
      <c r="AQ516" s="143">
        <v>0</v>
      </c>
      <c r="AR516" s="21">
        <v>8.1999999999999993</v>
      </c>
      <c r="AS516" s="37">
        <v>100</v>
      </c>
      <c r="AT516" s="37">
        <v>100</v>
      </c>
      <c r="AU516" s="37">
        <v>84</v>
      </c>
      <c r="AV516" s="20">
        <v>10</v>
      </c>
      <c r="AW516" s="21">
        <v>0</v>
      </c>
      <c r="AX516" s="21">
        <v>0</v>
      </c>
      <c r="AY516" s="21"/>
    </row>
    <row r="517" spans="1:51" ht="15" x14ac:dyDescent="0.25">
      <c r="A517" s="144">
        <v>2017</v>
      </c>
      <c r="B517" s="77" t="s">
        <v>517</v>
      </c>
      <c r="C517" s="78">
        <v>5</v>
      </c>
      <c r="D517" s="77">
        <v>3545803</v>
      </c>
      <c r="E517" s="78">
        <v>35458035</v>
      </c>
      <c r="F517" s="78" t="str">
        <f t="shared" si="17"/>
        <v>354580352017</v>
      </c>
      <c r="G517" s="79">
        <v>0.50171923535715646</v>
      </c>
      <c r="H517" s="80">
        <f t="shared" si="16"/>
        <v>186296</v>
      </c>
      <c r="I517" s="81">
        <v>184834</v>
      </c>
      <c r="J517" s="82">
        <v>1462</v>
      </c>
      <c r="K517" s="83">
        <f>(H517)/VLOOKUP(D517,'Dados Base'!$B:$K,6,FALSE)</f>
        <v>686.19838668090904</v>
      </c>
      <c r="L517" s="84">
        <v>99.22</v>
      </c>
      <c r="M517" s="85" t="s">
        <v>702</v>
      </c>
      <c r="N517" s="86">
        <v>0.78100000000000003</v>
      </c>
      <c r="O517" s="87" t="s">
        <v>691</v>
      </c>
      <c r="P517" s="87" t="s">
        <v>691</v>
      </c>
      <c r="Q517" s="87" t="s">
        <v>691</v>
      </c>
      <c r="R517" s="87" t="s">
        <v>691</v>
      </c>
      <c r="S517" s="87" t="s">
        <v>691</v>
      </c>
      <c r="T517" s="87" t="s">
        <v>691</v>
      </c>
      <c r="U517" s="87" t="s">
        <v>691</v>
      </c>
      <c r="V517" s="87" t="s">
        <v>691</v>
      </c>
      <c r="W517" s="87" t="s">
        <v>691</v>
      </c>
      <c r="X517" s="21"/>
      <c r="Y517" s="21">
        <v>171.34</v>
      </c>
      <c r="Z517" s="10">
        <v>5107.9556772000005</v>
      </c>
      <c r="AA517" s="10">
        <v>5172.7263228000002</v>
      </c>
      <c r="AB517" s="21">
        <v>16</v>
      </c>
      <c r="AC517" s="21">
        <v>0</v>
      </c>
      <c r="AD517" s="153">
        <f>VLOOKUP(D517,'Dados Base'!$B:$K,9,FALSE)*31536000/VLOOKUP($F517,F:H,MATCH(H516,F516:AF516,0),FALSE)</f>
        <v>568.77742946708463</v>
      </c>
      <c r="AE517" s="153">
        <f>VLOOKUP(D517,'Dados Base'!$B:$K,10,FALSE)*31536000/VLOOKUP($F517,F:H,MATCH(H516,F516:AF516,0),FALSE)</f>
        <v>74.482758620689665</v>
      </c>
      <c r="AF517" s="21"/>
      <c r="AG517" s="21"/>
      <c r="AH517" s="21"/>
      <c r="AI517" s="21"/>
      <c r="AJ517" s="21"/>
      <c r="AK517" s="72">
        <f>(SUMIFS('Banco de Indicadores Mun. (2)'!I:I,'Banco de Indicadores Mun. (2)'!B:B,'Banco de Indicadores - Mun. (1)'!B517,'Banco de Indicadores Mun. (2)'!A:A,'Banco de Indicadores - Mun. (1)'!A517) / VLOOKUP(D517,'Dados Base'!$B:$K,8,FALSE)) * 100</f>
        <v>92.565897637795274</v>
      </c>
      <c r="AL517" s="72">
        <f>(SUMIFS('Banco de Indicadores Mun. (2)'!I:I,'Banco de Indicadores Mun. (2)'!B:B,'Banco de Indicadores - Mun. (1)'!B517,'Banco de Indicadores Mun. (2)'!A:A,'Banco de Indicadores - Mun. (1)'!A517) / VLOOKUP(D517,'Dados Base'!$B:$K,9,FALSE)) * 100</f>
        <v>34.987705357142858</v>
      </c>
      <c r="AM517" s="72">
        <f>(SUMIFS('Banco de Indicadores Mun. (2)'!J:J,'Banco de Indicadores Mun. (2)'!B:B,'Banco de Indicadores - Mun. (1)'!B517,'Banco de Indicadores Mun. (2)'!A:A,'Banco de Indicadores - Mun. (1)'!A517) / VLOOKUP(D517,'Dados Base'!$B:$K,7,FALSE)) * 100</f>
        <v>119.98092771084336</v>
      </c>
      <c r="AN517" s="72">
        <f>(SUMIFS('Banco de Indicadores Mun. (2)'!K:K,'Banco de Indicadores Mun. (2)'!B:B,'Banco de Indicadores - Mun. (1)'!B517,'Banco de Indicadores Mun. (2)'!A:A,'Banco de Indicadores - Mun. (1)'!A517) / VLOOKUP(D517,'Dados Base'!$B:$K,10,FALSE)) * 100</f>
        <v>40.851181818181793</v>
      </c>
      <c r="AO517" s="21">
        <v>0</v>
      </c>
      <c r="AP517" s="125">
        <v>0</v>
      </c>
      <c r="AQ517" s="143">
        <v>0</v>
      </c>
      <c r="AR517" s="21">
        <v>8.4</v>
      </c>
      <c r="AS517" s="37">
        <v>99</v>
      </c>
      <c r="AT517" s="37">
        <v>53.459999999999994</v>
      </c>
      <c r="AU517" s="37">
        <v>49.684988575660647</v>
      </c>
      <c r="AV517" s="20">
        <v>6.0245248557954003</v>
      </c>
      <c r="AW517" s="21">
        <v>2</v>
      </c>
      <c r="AX517" s="21">
        <v>0</v>
      </c>
      <c r="AY517" s="21"/>
    </row>
    <row r="518" spans="1:51" ht="15" x14ac:dyDescent="0.25">
      <c r="A518" s="144">
        <v>2017</v>
      </c>
      <c r="B518" s="77" t="s">
        <v>518</v>
      </c>
      <c r="C518" s="78">
        <v>2</v>
      </c>
      <c r="D518" s="77">
        <v>3546009</v>
      </c>
      <c r="E518" s="78">
        <v>35460092</v>
      </c>
      <c r="F518" s="78" t="str">
        <f t="shared" si="17"/>
        <v>354600922017</v>
      </c>
      <c r="G518" s="79">
        <v>0.34429263549986544</v>
      </c>
      <c r="H518" s="80">
        <f t="shared" si="16"/>
        <v>14059</v>
      </c>
      <c r="I518" s="81">
        <v>12401</v>
      </c>
      <c r="J518" s="82">
        <v>1658</v>
      </c>
      <c r="K518" s="83">
        <f>(H518)/VLOOKUP(D518,'Dados Base'!$B:$K,6,FALSE)</f>
        <v>51.123636363636365</v>
      </c>
      <c r="L518" s="84">
        <v>88.21</v>
      </c>
      <c r="M518" s="85" t="s">
        <v>702</v>
      </c>
      <c r="N518" s="86">
        <v>0.73499999999999999</v>
      </c>
      <c r="O518" s="87" t="s">
        <v>691</v>
      </c>
      <c r="P518" s="87" t="s">
        <v>691</v>
      </c>
      <c r="Q518" s="87" t="s">
        <v>691</v>
      </c>
      <c r="R518" s="87" t="s">
        <v>691</v>
      </c>
      <c r="S518" s="87" t="s">
        <v>691</v>
      </c>
      <c r="T518" s="87" t="s">
        <v>691</v>
      </c>
      <c r="U518" s="87" t="s">
        <v>691</v>
      </c>
      <c r="V518" s="87" t="s">
        <v>691</v>
      </c>
      <c r="W518" s="87" t="s">
        <v>691</v>
      </c>
      <c r="X518" s="21"/>
      <c r="Y518" s="21">
        <v>9.06</v>
      </c>
      <c r="Z518" s="10">
        <v>20.752480799999944</v>
      </c>
      <c r="AA518" s="10">
        <v>677.84551920000001</v>
      </c>
      <c r="AB518" s="21">
        <v>3</v>
      </c>
      <c r="AC518" s="21">
        <v>0</v>
      </c>
      <c r="AD518" s="153">
        <f>VLOOKUP(D518,'Dados Base'!$B:$K,9,FALSE)*31536000/VLOOKUP($F518,F:H,MATCH(H517,F517:AF517,0),FALSE)</f>
        <v>9421.0968063162381</v>
      </c>
      <c r="AE518" s="153">
        <f>VLOOKUP(D518,'Dados Base'!$B:$K,10,FALSE)*31536000/VLOOKUP($F518,F:H,MATCH(H517,F517:AF517,0),FALSE)</f>
        <v>942.10968063162431</v>
      </c>
      <c r="AF518" s="21"/>
      <c r="AG518" s="21"/>
      <c r="AH518" s="21"/>
      <c r="AI518" s="21"/>
      <c r="AJ518" s="21"/>
      <c r="AK518" s="72">
        <f>(SUMIFS('Banco de Indicadores Mun. (2)'!I:I,'Banco de Indicadores Mun. (2)'!B:B,'Banco de Indicadores - Mun. (1)'!B518,'Banco de Indicadores Mun. (2)'!A:A,'Banco de Indicadores - Mun. (1)'!A518) / VLOOKUP(D518,'Dados Base'!$B:$K,8,FALSE)) * 100</f>
        <v>0.84351098901098898</v>
      </c>
      <c r="AL518" s="72">
        <f>(SUMIFS('Banco de Indicadores Mun. (2)'!I:I,'Banco de Indicadores Mun. (2)'!B:B,'Banco de Indicadores - Mun. (1)'!B518,'Banco de Indicadores Mun. (2)'!A:A,'Banco de Indicadores - Mun. (1)'!A518) / VLOOKUP(D518,'Dados Base'!$B:$K,9,FALSE)) * 100</f>
        <v>0.36552142857142861</v>
      </c>
      <c r="AM518" s="72">
        <f>(SUMIFS('Banco de Indicadores Mun. (2)'!J:J,'Banco de Indicadores Mun. (2)'!B:B,'Banco de Indicadores - Mun. (1)'!B518,'Banco de Indicadores Mun. (2)'!A:A,'Banco de Indicadores - Mun. (1)'!A518) / VLOOKUP(D518,'Dados Base'!$B:$K,7,FALSE)) * 100</f>
        <v>0.98873571428571461</v>
      </c>
      <c r="AN518" s="72">
        <f>(SUMIFS('Banco de Indicadores Mun. (2)'!K:K,'Banco de Indicadores Mun. (2)'!B:B,'Banco de Indicadores - Mun. (1)'!B518,'Banco de Indicadores Mun. (2)'!A:A,'Banco de Indicadores - Mun. (1)'!A518) / VLOOKUP(D518,'Dados Base'!$B:$K,10,FALSE)) * 100</f>
        <v>0.35942857142857138</v>
      </c>
      <c r="AO518" s="21">
        <v>0</v>
      </c>
      <c r="AP518" s="125">
        <v>0</v>
      </c>
      <c r="AQ518" s="143">
        <v>0</v>
      </c>
      <c r="AR518" s="21">
        <v>9</v>
      </c>
      <c r="AS518" s="37">
        <v>99</v>
      </c>
      <c r="AT518" s="37">
        <v>3.9599999999999995</v>
      </c>
      <c r="AU518" s="37">
        <v>2.9705897812475826</v>
      </c>
      <c r="AV518" s="20">
        <v>2.0380500000000001</v>
      </c>
      <c r="AW518" s="21">
        <v>0</v>
      </c>
      <c r="AX518" s="21">
        <v>0</v>
      </c>
      <c r="AY518" s="21"/>
    </row>
    <row r="519" spans="1:51" ht="15" x14ac:dyDescent="0.25">
      <c r="A519" s="144">
        <v>2017</v>
      </c>
      <c r="B519" s="77" t="s">
        <v>519</v>
      </c>
      <c r="C519" s="78">
        <v>15</v>
      </c>
      <c r="D519" s="77">
        <v>3546108</v>
      </c>
      <c r="E519" s="78">
        <v>354610815</v>
      </c>
      <c r="F519" s="78" t="str">
        <f t="shared" si="17"/>
        <v>3546108152017</v>
      </c>
      <c r="G519" s="79">
        <v>-0.33762524224715262</v>
      </c>
      <c r="H519" s="80">
        <f t="shared" si="16"/>
        <v>2035</v>
      </c>
      <c r="I519" s="81">
        <v>1609</v>
      </c>
      <c r="J519" s="82">
        <v>426</v>
      </c>
      <c r="K519" s="83">
        <f>(H519)/VLOOKUP(D519,'Dados Base'!$B:$K,6,FALSE)</f>
        <v>11.095965103598692</v>
      </c>
      <c r="L519" s="84">
        <v>79.069999999999993</v>
      </c>
      <c r="M519" s="85" t="s">
        <v>702</v>
      </c>
      <c r="N519" s="86">
        <v>0.73299999999999998</v>
      </c>
      <c r="O519" s="87" t="s">
        <v>691</v>
      </c>
      <c r="P519" s="87" t="s">
        <v>691</v>
      </c>
      <c r="Q519" s="87" t="s">
        <v>691</v>
      </c>
      <c r="R519" s="87" t="s">
        <v>691</v>
      </c>
      <c r="S519" s="87" t="s">
        <v>691</v>
      </c>
      <c r="T519" s="87" t="s">
        <v>691</v>
      </c>
      <c r="U519" s="87" t="s">
        <v>691</v>
      </c>
      <c r="V519" s="87" t="s">
        <v>691</v>
      </c>
      <c r="W519" s="87" t="s">
        <v>691</v>
      </c>
      <c r="X519" s="21"/>
      <c r="Y519" s="21">
        <v>1.1299999999999999</v>
      </c>
      <c r="Z519" s="10">
        <v>75.590819999999994</v>
      </c>
      <c r="AA519" s="10">
        <v>11.295179999999998</v>
      </c>
      <c r="AB519" s="21">
        <v>0</v>
      </c>
      <c r="AC519" s="21">
        <v>0</v>
      </c>
      <c r="AD519" s="153">
        <f>VLOOKUP(D519,'Dados Base'!$B:$K,9,FALSE)*31536000/VLOOKUP($F519,F:H,MATCH(H518,F518:AF518,0),FALSE)</f>
        <v>21385.592137592139</v>
      </c>
      <c r="AE519" s="153">
        <f>VLOOKUP(D519,'Dados Base'!$B:$K,10,FALSE)*31536000/VLOOKUP($F519,F:H,MATCH(H518,F518:AF518,0),FALSE)</f>
        <v>2324.5208845208849</v>
      </c>
      <c r="AF519" s="21"/>
      <c r="AG519" s="21"/>
      <c r="AH519" s="21"/>
      <c r="AI519" s="21"/>
      <c r="AJ519" s="21"/>
      <c r="AK519" s="72">
        <f>(SUMIFS('Banco de Indicadores Mun. (2)'!I:I,'Banco de Indicadores Mun. (2)'!B:B,'Banco de Indicadores - Mun. (1)'!B519,'Banco de Indicadores Mun. (2)'!A:A,'Banco de Indicadores - Mun. (1)'!A519) / VLOOKUP(D519,'Dados Base'!$B:$K,8,FALSE)) * 100</f>
        <v>4.3578636363636365</v>
      </c>
      <c r="AL519" s="72">
        <f>(SUMIFS('Banco de Indicadores Mun. (2)'!I:I,'Banco de Indicadores Mun. (2)'!B:B,'Banco de Indicadores - Mun. (1)'!B519,'Banco de Indicadores Mun. (2)'!A:A,'Banco de Indicadores - Mun. (1)'!A519) / VLOOKUP(D519,'Dados Base'!$B:$K,9,FALSE)) * 100</f>
        <v>1.3894637681159421</v>
      </c>
      <c r="AM519" s="72">
        <f>(SUMIFS('Banco de Indicadores Mun. (2)'!J:J,'Banco de Indicadores Mun. (2)'!B:B,'Banco de Indicadores - Mun. (1)'!B519,'Banco de Indicadores Mun. (2)'!A:A,'Banco de Indicadores - Mun. (1)'!A519) / VLOOKUP(D519,'Dados Base'!$B:$K,7,FALSE)) * 100</f>
        <v>0.88599999999999979</v>
      </c>
      <c r="AN519" s="72">
        <f>(SUMIFS('Banco de Indicadores Mun. (2)'!K:K,'Banco de Indicadores Mun. (2)'!B:B,'Banco de Indicadores - Mun. (1)'!B519,'Banco de Indicadores Mun. (2)'!A:A,'Banco de Indicadores - Mun. (1)'!A519) / VLOOKUP(D519,'Dados Base'!$B:$K,10,FALSE)) * 100</f>
        <v>11.070133333333331</v>
      </c>
      <c r="AO519" s="21">
        <v>0</v>
      </c>
      <c r="AP519" s="125">
        <v>0</v>
      </c>
      <c r="AQ519" s="143">
        <v>0</v>
      </c>
      <c r="AR519" s="21">
        <v>9.5</v>
      </c>
      <c r="AS519" s="37">
        <v>100</v>
      </c>
      <c r="AT519" s="37">
        <v>100.00000000000003</v>
      </c>
      <c r="AU519" s="37">
        <v>87</v>
      </c>
      <c r="AV519" s="20">
        <v>10</v>
      </c>
      <c r="AW519" s="21">
        <v>0</v>
      </c>
      <c r="AX519" s="21">
        <v>0</v>
      </c>
      <c r="AY519" s="21"/>
    </row>
    <row r="520" spans="1:51" ht="15" x14ac:dyDescent="0.25">
      <c r="A520" s="144">
        <v>2017</v>
      </c>
      <c r="B520" s="77" t="s">
        <v>520</v>
      </c>
      <c r="C520" s="78">
        <v>9</v>
      </c>
      <c r="D520" s="77">
        <v>3546207</v>
      </c>
      <c r="E520" s="78">
        <v>35462079</v>
      </c>
      <c r="F520" s="78" t="str">
        <f t="shared" si="17"/>
        <v>354620792017</v>
      </c>
      <c r="G520" s="79">
        <v>0.93652597118789593</v>
      </c>
      <c r="H520" s="80">
        <f t="shared" si="16"/>
        <v>4247</v>
      </c>
      <c r="I520" s="81">
        <v>3198</v>
      </c>
      <c r="J520" s="82">
        <v>1049</v>
      </c>
      <c r="K520" s="83">
        <f>(H520)/VLOOKUP(D520,'Dados Base'!$B:$K,6,FALSE)</f>
        <v>28.421334404068794</v>
      </c>
      <c r="L520" s="84">
        <v>75.3</v>
      </c>
      <c r="M520" s="85" t="s">
        <v>702</v>
      </c>
      <c r="N520" s="86">
        <v>0.79</v>
      </c>
      <c r="O520" s="87" t="s">
        <v>691</v>
      </c>
      <c r="P520" s="87" t="s">
        <v>691</v>
      </c>
      <c r="Q520" s="87" t="s">
        <v>691</v>
      </c>
      <c r="R520" s="87" t="s">
        <v>691</v>
      </c>
      <c r="S520" s="87" t="s">
        <v>691</v>
      </c>
      <c r="T520" s="87" t="s">
        <v>691</v>
      </c>
      <c r="U520" s="87" t="s">
        <v>691</v>
      </c>
      <c r="V520" s="87" t="s">
        <v>691</v>
      </c>
      <c r="W520" s="87" t="s">
        <v>691</v>
      </c>
      <c r="X520" s="21"/>
      <c r="Y520" s="21">
        <v>2.09</v>
      </c>
      <c r="Z520" s="10">
        <v>121.55670000000001</v>
      </c>
      <c r="AA520" s="10">
        <v>39.525299999999994</v>
      </c>
      <c r="AB520" s="21">
        <v>0</v>
      </c>
      <c r="AC520" s="21">
        <v>0</v>
      </c>
      <c r="AD520" s="153">
        <f>VLOOKUP(D520,'Dados Base'!$B:$K,9,FALSE)*31536000/VLOOKUP($F520,F:H,MATCH(H519,F519:AF519,0),FALSE)</f>
        <v>15073.717918530725</v>
      </c>
      <c r="AE520" s="153">
        <f>VLOOKUP(D520,'Dados Base'!$B:$K,10,FALSE)*31536000/VLOOKUP($F520,F:H,MATCH(H519,F519:AF519,0),FALSE)</f>
        <v>1782.1144337179185</v>
      </c>
      <c r="AF520" s="21"/>
      <c r="AG520" s="21"/>
      <c r="AH520" s="21"/>
      <c r="AI520" s="21"/>
      <c r="AJ520" s="21"/>
      <c r="AK520" s="72">
        <f>(SUMIFS('Banco de Indicadores Mun. (2)'!I:I,'Banco de Indicadores Mun. (2)'!B:B,'Banco de Indicadores - Mun. (1)'!B520,'Banco de Indicadores Mun. (2)'!A:A,'Banco de Indicadores - Mun. (1)'!A520) / VLOOKUP(D520,'Dados Base'!$B:$K,8,FALSE)) * 100</f>
        <v>65.902589041095894</v>
      </c>
      <c r="AL520" s="72">
        <f>(SUMIFS('Banco de Indicadores Mun. (2)'!I:I,'Banco de Indicadores Mun. (2)'!B:B,'Banco de Indicadores - Mun. (1)'!B520,'Banco de Indicadores Mun. (2)'!A:A,'Banco de Indicadores - Mun. (1)'!A520) / VLOOKUP(D520,'Dados Base'!$B:$K,9,FALSE)) * 100</f>
        <v>23.698960591133005</v>
      </c>
      <c r="AM520" s="72">
        <f>(SUMIFS('Banco de Indicadores Mun. (2)'!J:J,'Banco de Indicadores Mun. (2)'!B:B,'Banco de Indicadores - Mun. (1)'!B520,'Banco de Indicadores Mun. (2)'!A:A,'Banco de Indicadores - Mun. (1)'!A520) / VLOOKUP(D520,'Dados Base'!$B:$K,7,FALSE)) * 100</f>
        <v>97.264918367346937</v>
      </c>
      <c r="AN520" s="72">
        <f>(SUMIFS('Banco de Indicadores Mun. (2)'!K:K,'Banco de Indicadores Mun. (2)'!B:B,'Banco de Indicadores - Mun. (1)'!B520,'Banco de Indicadores Mun. (2)'!A:A,'Banco de Indicadores - Mun. (1)'!A520) / VLOOKUP(D520,'Dados Base'!$B:$K,10,FALSE)) * 100</f>
        <v>1.8711666666666669</v>
      </c>
      <c r="AO520" s="21">
        <v>0</v>
      </c>
      <c r="AP520" s="125">
        <v>0</v>
      </c>
      <c r="AQ520" s="143">
        <v>0</v>
      </c>
      <c r="AR520" s="21">
        <v>8.3000000000000007</v>
      </c>
      <c r="AS520" s="37">
        <v>98</v>
      </c>
      <c r="AT520" s="37">
        <v>98.000000000000014</v>
      </c>
      <c r="AU520" s="37">
        <v>75.462621521957772</v>
      </c>
      <c r="AV520" s="20">
        <v>8.3749000000000002</v>
      </c>
      <c r="AW520" s="21">
        <v>0</v>
      </c>
      <c r="AX520" s="21">
        <v>0</v>
      </c>
      <c r="AY520" s="21"/>
    </row>
    <row r="521" spans="1:51" ht="15" x14ac:dyDescent="0.25">
      <c r="A521" s="144">
        <v>2017</v>
      </c>
      <c r="B521" s="77" t="s">
        <v>521</v>
      </c>
      <c r="C521" s="78">
        <v>4</v>
      </c>
      <c r="D521" s="77">
        <v>3546256</v>
      </c>
      <c r="E521" s="78">
        <v>35462564</v>
      </c>
      <c r="F521" s="78" t="str">
        <f t="shared" si="17"/>
        <v>354625642017</v>
      </c>
      <c r="G521" s="79">
        <v>0.6708435330849305</v>
      </c>
      <c r="H521" s="80">
        <f t="shared" si="16"/>
        <v>2041</v>
      </c>
      <c r="I521" s="81">
        <v>1398</v>
      </c>
      <c r="J521" s="82">
        <v>643</v>
      </c>
      <c r="K521" s="83">
        <f>(H521)/VLOOKUP(D521,'Dados Base'!$B:$K,6,FALSE)</f>
        <v>13.807333243133542</v>
      </c>
      <c r="L521" s="84">
        <v>68.5</v>
      </c>
      <c r="M521" s="85" t="s">
        <v>702</v>
      </c>
      <c r="N521" s="86">
        <v>0.74299999999999999</v>
      </c>
      <c r="O521" s="87" t="s">
        <v>691</v>
      </c>
      <c r="P521" s="87" t="s">
        <v>691</v>
      </c>
      <c r="Q521" s="87" t="s">
        <v>691</v>
      </c>
      <c r="R521" s="87" t="s">
        <v>691</v>
      </c>
      <c r="S521" s="87" t="s">
        <v>691</v>
      </c>
      <c r="T521" s="87" t="s">
        <v>691</v>
      </c>
      <c r="U521" s="87" t="s">
        <v>691</v>
      </c>
      <c r="V521" s="87" t="s">
        <v>691</v>
      </c>
      <c r="W521" s="87" t="s">
        <v>691</v>
      </c>
      <c r="X521" s="21"/>
      <c r="Y521" s="21">
        <v>1</v>
      </c>
      <c r="Z521" s="10">
        <v>67.906080000000003</v>
      </c>
      <c r="AA521" s="10">
        <v>9.2599199999999993</v>
      </c>
      <c r="AB521" s="21">
        <v>0</v>
      </c>
      <c r="AC521" s="21">
        <v>0</v>
      </c>
      <c r="AD521" s="153">
        <f>VLOOKUP(D521,'Dados Base'!$B:$K,9,FALSE)*31536000/VLOOKUP($F521,F:H,MATCH(H520,F520:AF520,0),FALSE)</f>
        <v>36155.923566878984</v>
      </c>
      <c r="AE521" s="153">
        <f>VLOOKUP(D521,'Dados Base'!$B:$K,10,FALSE)*31536000/VLOOKUP($F521,F:H,MATCH(H520,F520:AF520,0),FALSE)</f>
        <v>3708.2998530132286</v>
      </c>
      <c r="AF521" s="21"/>
      <c r="AG521" s="21"/>
      <c r="AH521" s="21"/>
      <c r="AI521" s="21"/>
      <c r="AJ521" s="21"/>
      <c r="AK521" s="72">
        <f>(SUMIFS('Banco de Indicadores Mun. (2)'!I:I,'Banco de Indicadores Mun. (2)'!B:B,'Banco de Indicadores - Mun. (1)'!B521,'Banco de Indicadores Mun. (2)'!A:A,'Banco de Indicadores - Mun. (1)'!A521) / VLOOKUP(D521,'Dados Base'!$B:$K,8,FALSE)) * 100</f>
        <v>4.1123243243243248</v>
      </c>
      <c r="AL521" s="72">
        <f>(SUMIFS('Banco de Indicadores Mun. (2)'!I:I,'Banco de Indicadores Mun. (2)'!B:B,'Banco de Indicadores - Mun. (1)'!B521,'Banco de Indicadores Mun. (2)'!A:A,'Banco de Indicadores - Mun. (1)'!A521) / VLOOKUP(D521,'Dados Base'!$B:$K,9,FALSE)) * 100</f>
        <v>1.3004786324786326</v>
      </c>
      <c r="AM521" s="72">
        <f>(SUMIFS('Banco de Indicadores Mun. (2)'!J:J,'Banco de Indicadores Mun. (2)'!B:B,'Banco de Indicadores - Mun. (1)'!B521,'Banco de Indicadores Mun. (2)'!A:A,'Banco de Indicadores - Mun. (1)'!A521) / VLOOKUP(D521,'Dados Base'!$B:$K,7,FALSE)) * 100</f>
        <v>4.4657400000000003</v>
      </c>
      <c r="AN521" s="72">
        <f>(SUMIFS('Banco de Indicadores Mun. (2)'!K:K,'Banco de Indicadores Mun. (2)'!B:B,'Banco de Indicadores - Mun. (1)'!B521,'Banco de Indicadores Mun. (2)'!A:A,'Banco de Indicadores - Mun. (1)'!A521) / VLOOKUP(D521,'Dados Base'!$B:$K,10,FALSE)) * 100</f>
        <v>3.3760416666666675</v>
      </c>
      <c r="AO521" s="21">
        <v>0</v>
      </c>
      <c r="AP521" s="125">
        <v>0</v>
      </c>
      <c r="AQ521" s="143">
        <v>0</v>
      </c>
      <c r="AR521" s="21">
        <v>9.1</v>
      </c>
      <c r="AS521" s="37">
        <v>100</v>
      </c>
      <c r="AT521" s="37">
        <v>100</v>
      </c>
      <c r="AU521" s="37">
        <v>88</v>
      </c>
      <c r="AV521" s="20">
        <v>9.6999999999999993</v>
      </c>
      <c r="AW521" s="21">
        <v>0</v>
      </c>
      <c r="AX521" s="21">
        <v>0</v>
      </c>
      <c r="AY521" s="21"/>
    </row>
    <row r="522" spans="1:51" ht="15" x14ac:dyDescent="0.25">
      <c r="A522" s="144">
        <v>2017</v>
      </c>
      <c r="B522" s="77" t="s">
        <v>522</v>
      </c>
      <c r="C522" s="78">
        <v>9</v>
      </c>
      <c r="D522" s="77">
        <v>3546306</v>
      </c>
      <c r="E522" s="78">
        <v>35463069</v>
      </c>
      <c r="F522" s="78" t="str">
        <f t="shared" si="17"/>
        <v>354630692017</v>
      </c>
      <c r="G522" s="79">
        <v>1.3170597546943608</v>
      </c>
      <c r="H522" s="80">
        <f t="shared" si="16"/>
        <v>32622</v>
      </c>
      <c r="I522" s="81">
        <v>31856</v>
      </c>
      <c r="J522" s="82">
        <v>766</v>
      </c>
      <c r="K522" s="83">
        <f>(H522)/VLOOKUP(D522,'Dados Base'!$B:$K,6,FALSE)</f>
        <v>110.32127155901252</v>
      </c>
      <c r="L522" s="84">
        <v>97.65</v>
      </c>
      <c r="M522" s="85" t="s">
        <v>702</v>
      </c>
      <c r="N522" s="86">
        <v>0.72799999999999998</v>
      </c>
      <c r="O522" s="87" t="s">
        <v>691</v>
      </c>
      <c r="P522" s="87" t="s">
        <v>691</v>
      </c>
      <c r="Q522" s="87" t="s">
        <v>691</v>
      </c>
      <c r="R522" s="87" t="s">
        <v>691</v>
      </c>
      <c r="S522" s="87" t="s">
        <v>691</v>
      </c>
      <c r="T522" s="87" t="s">
        <v>691</v>
      </c>
      <c r="U522" s="87" t="s">
        <v>691</v>
      </c>
      <c r="V522" s="87" t="s">
        <v>691</v>
      </c>
      <c r="W522" s="87" t="s">
        <v>691</v>
      </c>
      <c r="X522" s="21"/>
      <c r="Y522" s="21">
        <v>25.93</v>
      </c>
      <c r="Z522" s="10">
        <v>0</v>
      </c>
      <c r="AA522" s="10">
        <v>1750.3019999999999</v>
      </c>
      <c r="AB522" s="21">
        <v>2</v>
      </c>
      <c r="AC522" s="21">
        <v>0</v>
      </c>
      <c r="AD522" s="153">
        <f>VLOOKUP(D522,'Dados Base'!$B:$K,9,FALSE)*31536000/VLOOKUP($F522,F:H,MATCH(H521,F521:AF521,0),FALSE)</f>
        <v>3837.8370424866653</v>
      </c>
      <c r="AE522" s="153">
        <f>VLOOKUP(D522,'Dados Base'!$B:$K,10,FALSE)*31536000/VLOOKUP($F522,F:H,MATCH(H521,F521:AF521,0),FALSE)</f>
        <v>444.68640794555813</v>
      </c>
      <c r="AF522" s="21"/>
      <c r="AG522" s="21"/>
      <c r="AH522" s="21"/>
      <c r="AI522" s="21"/>
      <c r="AJ522" s="21"/>
      <c r="AK522" s="72">
        <f>(SUMIFS('Banco de Indicadores Mun. (2)'!I:I,'Banco de Indicadores Mun. (2)'!B:B,'Banco de Indicadores - Mun. (1)'!B522,'Banco de Indicadores Mun. (2)'!A:A,'Banco de Indicadores - Mun. (1)'!A522) / VLOOKUP(D522,'Dados Base'!$B:$K,8,FALSE)) * 100</f>
        <v>30.855090909090912</v>
      </c>
      <c r="AL522" s="72">
        <f>(SUMIFS('Banco de Indicadores Mun. (2)'!I:I,'Banco de Indicadores Mun. (2)'!B:B,'Banco de Indicadores - Mun. (1)'!B522,'Banco de Indicadores Mun. (2)'!A:A,'Banco de Indicadores - Mun. (1)'!A522) / VLOOKUP(D522,'Dados Base'!$B:$K,9,FALSE)) * 100</f>
        <v>11.114050377833752</v>
      </c>
      <c r="AM522" s="72">
        <f>(SUMIFS('Banco de Indicadores Mun. (2)'!J:J,'Banco de Indicadores Mun. (2)'!B:B,'Banco de Indicadores - Mun. (1)'!B522,'Banco de Indicadores Mun. (2)'!A:A,'Banco de Indicadores - Mun. (1)'!A522) / VLOOKUP(D522,'Dados Base'!$B:$K,7,FALSE)) * 100</f>
        <v>43.027659793814436</v>
      </c>
      <c r="AN522" s="72">
        <f>(SUMIFS('Banco de Indicadores Mun. (2)'!K:K,'Banco de Indicadores Mun. (2)'!B:B,'Banco de Indicadores - Mun. (1)'!B522,'Banco de Indicadores Mun. (2)'!A:A,'Banco de Indicadores - Mun. (1)'!A522) / VLOOKUP(D522,'Dados Base'!$B:$K,10,FALSE)) * 100</f>
        <v>5.1868478260869564</v>
      </c>
      <c r="AO522" s="21">
        <v>0</v>
      </c>
      <c r="AP522" s="125">
        <v>0</v>
      </c>
      <c r="AQ522" s="143">
        <v>0</v>
      </c>
      <c r="AR522" s="21">
        <v>7.6</v>
      </c>
      <c r="AS522" s="37">
        <v>100</v>
      </c>
      <c r="AT522" s="37">
        <v>0</v>
      </c>
      <c r="AU522" s="37">
        <v>0</v>
      </c>
      <c r="AV522" s="20">
        <v>1.5</v>
      </c>
      <c r="AW522" s="21">
        <v>0</v>
      </c>
      <c r="AX522" s="21">
        <v>0</v>
      </c>
      <c r="AY522" s="21"/>
    </row>
    <row r="523" spans="1:51" ht="15" x14ac:dyDescent="0.25">
      <c r="A523" s="144">
        <v>2017</v>
      </c>
      <c r="B523" s="77" t="s">
        <v>523</v>
      </c>
      <c r="C523" s="78">
        <v>17</v>
      </c>
      <c r="D523" s="77">
        <v>3546405</v>
      </c>
      <c r="E523" s="78">
        <v>354640517</v>
      </c>
      <c r="F523" s="78" t="str">
        <f t="shared" si="17"/>
        <v>3546405172017</v>
      </c>
      <c r="G523" s="79">
        <v>0.53531853602866164</v>
      </c>
      <c r="H523" s="80">
        <f t="shared" si="16"/>
        <v>45452</v>
      </c>
      <c r="I523" s="81">
        <v>42420</v>
      </c>
      <c r="J523" s="82">
        <v>3032</v>
      </c>
      <c r="K523" s="83">
        <f>(H523)/VLOOKUP(D523,'Dados Base'!$B:$K,6,FALSE)</f>
        <v>40.713735466418242</v>
      </c>
      <c r="L523" s="84">
        <v>93.33</v>
      </c>
      <c r="M523" s="85" t="s">
        <v>702</v>
      </c>
      <c r="N523" s="86">
        <v>0.76200000000000001</v>
      </c>
      <c r="O523" s="87" t="s">
        <v>691</v>
      </c>
      <c r="P523" s="87" t="s">
        <v>691</v>
      </c>
      <c r="Q523" s="87" t="s">
        <v>691</v>
      </c>
      <c r="R523" s="87" t="s">
        <v>691</v>
      </c>
      <c r="S523" s="87" t="s">
        <v>691</v>
      </c>
      <c r="T523" s="87" t="s">
        <v>691</v>
      </c>
      <c r="U523" s="87" t="s">
        <v>691</v>
      </c>
      <c r="V523" s="87" t="s">
        <v>691</v>
      </c>
      <c r="W523" s="87" t="s">
        <v>691</v>
      </c>
      <c r="X523" s="21"/>
      <c r="Y523" s="21">
        <v>34.479999999999997</v>
      </c>
      <c r="Z523" s="10">
        <v>1882.4598504000001</v>
      </c>
      <c r="AA523" s="10">
        <v>445.15614959999999</v>
      </c>
      <c r="AB523" s="21">
        <v>5</v>
      </c>
      <c r="AC523" s="21">
        <v>1</v>
      </c>
      <c r="AD523" s="153">
        <f>VLOOKUP(D523,'Dados Base'!$B:$K,9,FALSE)*31536000/VLOOKUP($F523,F:H,MATCH(H522,F522:AF522,0),FALSE)</f>
        <v>7118.7045674557776</v>
      </c>
      <c r="AE523" s="153">
        <f>VLOOKUP(D523,'Dados Base'!$B:$K,10,FALSE)*31536000/VLOOKUP($F523,F:H,MATCH(H522,F522:AF522,0),FALSE)</f>
        <v>777.09055707119603</v>
      </c>
      <c r="AF523" s="21"/>
      <c r="AG523" s="21"/>
      <c r="AH523" s="21"/>
      <c r="AI523" s="21"/>
      <c r="AJ523" s="21"/>
      <c r="AK523" s="72">
        <f>(SUMIFS('Banco de Indicadores Mun. (2)'!I:I,'Banco de Indicadores Mun. (2)'!B:B,'Banco de Indicadores - Mun. (1)'!B523,'Banco de Indicadores Mun. (2)'!A:A,'Banco de Indicadores - Mun. (1)'!A523) / VLOOKUP(D523,'Dados Base'!$B:$K,8,FALSE)) * 100</f>
        <v>14.552355432780844</v>
      </c>
      <c r="AL523" s="72">
        <f>(SUMIFS('Banco de Indicadores Mun. (2)'!I:I,'Banco de Indicadores Mun. (2)'!B:B,'Banco de Indicadores - Mun. (1)'!B523,'Banco de Indicadores Mun. (2)'!A:A,'Banco de Indicadores - Mun. (1)'!A523) / VLOOKUP(D523,'Dados Base'!$B:$K,9,FALSE)) * 100</f>
        <v>7.701685185185184</v>
      </c>
      <c r="AM523" s="72">
        <f>(SUMIFS('Banco de Indicadores Mun. (2)'!J:J,'Banco de Indicadores Mun. (2)'!B:B,'Banco de Indicadores - Mun. (1)'!B523,'Banco de Indicadores Mun. (2)'!A:A,'Banco de Indicadores - Mun. (1)'!A523) / VLOOKUP(D523,'Dados Base'!$B:$K,7,FALSE)) * 100</f>
        <v>15.761972157772618</v>
      </c>
      <c r="AN523" s="72">
        <f>(SUMIFS('Banco de Indicadores Mun. (2)'!K:K,'Banco de Indicadores Mun. (2)'!B:B,'Banco de Indicadores - Mun. (1)'!B523,'Banco de Indicadores Mun. (2)'!A:A,'Banco de Indicadores - Mun. (1)'!A523) / VLOOKUP(D523,'Dados Base'!$B:$K,10,FALSE)) * 100</f>
        <v>9.8974910714285702</v>
      </c>
      <c r="AO523" s="21">
        <v>0</v>
      </c>
      <c r="AP523" s="125">
        <v>0</v>
      </c>
      <c r="AQ523" s="143">
        <v>0</v>
      </c>
      <c r="AR523" s="21">
        <v>9.1</v>
      </c>
      <c r="AS523" s="37">
        <v>97.44</v>
      </c>
      <c r="AT523" s="37">
        <v>97.44</v>
      </c>
      <c r="AU523" s="37">
        <v>80.875017631774313</v>
      </c>
      <c r="AV523" s="20">
        <v>9.9616000000000007</v>
      </c>
      <c r="AW523" s="21">
        <v>1</v>
      </c>
      <c r="AX523" s="21">
        <v>1</v>
      </c>
      <c r="AY523" s="21"/>
    </row>
    <row r="524" spans="1:51" ht="15" x14ac:dyDescent="0.25">
      <c r="A524" s="144">
        <v>2017</v>
      </c>
      <c r="B524" s="77" t="s">
        <v>524</v>
      </c>
      <c r="C524" s="78">
        <v>16</v>
      </c>
      <c r="D524" s="77">
        <v>3546504</v>
      </c>
      <c r="E524" s="78">
        <v>354650416</v>
      </c>
      <c r="F524" s="78" t="str">
        <f t="shared" si="17"/>
        <v>3546504162017</v>
      </c>
      <c r="G524" s="79">
        <v>-0.20016388902855953</v>
      </c>
      <c r="H524" s="80">
        <f t="shared" si="16"/>
        <v>5534</v>
      </c>
      <c r="I524" s="81">
        <v>5291</v>
      </c>
      <c r="J524" s="82">
        <v>243</v>
      </c>
      <c r="K524" s="83">
        <f>(H524)/VLOOKUP(D524,'Dados Base'!$B:$K,6,FALSE)</f>
        <v>41.004742145820984</v>
      </c>
      <c r="L524" s="84">
        <v>95.61</v>
      </c>
      <c r="M524" s="85" t="s">
        <v>702</v>
      </c>
      <c r="N524" s="86">
        <v>0.73799999999999999</v>
      </c>
      <c r="O524" s="87" t="s">
        <v>691</v>
      </c>
      <c r="P524" s="87" t="s">
        <v>691</v>
      </c>
      <c r="Q524" s="87" t="s">
        <v>691</v>
      </c>
      <c r="R524" s="87" t="s">
        <v>691</v>
      </c>
      <c r="S524" s="87" t="s">
        <v>691</v>
      </c>
      <c r="T524" s="87" t="s">
        <v>691</v>
      </c>
      <c r="U524" s="87" t="s">
        <v>691</v>
      </c>
      <c r="V524" s="87" t="s">
        <v>691</v>
      </c>
      <c r="W524" s="87" t="s">
        <v>691</v>
      </c>
      <c r="X524" s="21"/>
      <c r="Y524" s="21">
        <v>3.66</v>
      </c>
      <c r="Z524" s="10">
        <v>262.75104000000005</v>
      </c>
      <c r="AA524" s="10">
        <v>19.776959999999999</v>
      </c>
      <c r="AB524" s="21">
        <v>1</v>
      </c>
      <c r="AC524" s="21">
        <v>0</v>
      </c>
      <c r="AD524" s="153">
        <f>VLOOKUP(D524,'Dados Base'!$B:$K,9,FALSE)*31536000/VLOOKUP($F524,F:H,MATCH(H523,F523:AF523,0),FALSE)</f>
        <v>7864.0549331405855</v>
      </c>
      <c r="AE524" s="153">
        <f>VLOOKUP(D524,'Dados Base'!$B:$K,10,FALSE)*31536000/VLOOKUP($F524,F:H,MATCH(H523,F523:AF523,0),FALSE)</f>
        <v>797.80267437658108</v>
      </c>
      <c r="AF524" s="21"/>
      <c r="AG524" s="21"/>
      <c r="AH524" s="21"/>
      <c r="AI524" s="21"/>
      <c r="AJ524" s="21"/>
      <c r="AK524" s="72">
        <f>(SUMIFS('Banco de Indicadores Mun. (2)'!I:I,'Banco de Indicadores Mun. (2)'!B:B,'Banco de Indicadores - Mun. (1)'!B524,'Banco de Indicadores Mun. (2)'!A:A,'Banco de Indicadores - Mun. (1)'!A524) / VLOOKUP(D524,'Dados Base'!$B:$K,8,FALSE)) * 100</f>
        <v>24.364346153846149</v>
      </c>
      <c r="AL524" s="72">
        <f>(SUMIFS('Banco de Indicadores Mun. (2)'!I:I,'Banco de Indicadores Mun. (2)'!B:B,'Banco de Indicadores - Mun. (1)'!B524,'Banco de Indicadores Mun. (2)'!A:A,'Banco de Indicadores - Mun. (1)'!A524) / VLOOKUP(D524,'Dados Base'!$B:$K,9,FALSE)) * 100</f>
        <v>9.180768115942028</v>
      </c>
      <c r="AM524" s="72">
        <f>(SUMIFS('Banco de Indicadores Mun. (2)'!J:J,'Banco de Indicadores Mun. (2)'!B:B,'Banco de Indicadores - Mun. (1)'!B524,'Banco de Indicadores Mun. (2)'!A:A,'Banco de Indicadores - Mun. (1)'!A524) / VLOOKUP(D524,'Dados Base'!$B:$K,7,FALSE)) * 100</f>
        <v>26.571657894736845</v>
      </c>
      <c r="AN524" s="72">
        <f>(SUMIFS('Banco de Indicadores Mun. (2)'!K:K,'Banco de Indicadores Mun. (2)'!B:B,'Banco de Indicadores - Mun. (1)'!B524,'Banco de Indicadores Mun. (2)'!A:A,'Banco de Indicadores - Mun. (1)'!A524) / VLOOKUP(D524,'Dados Base'!$B:$K,10,FALSE)) * 100</f>
        <v>18.373071428571428</v>
      </c>
      <c r="AO524" s="21">
        <v>0</v>
      </c>
      <c r="AP524" s="125">
        <v>0</v>
      </c>
      <c r="AQ524" s="143">
        <v>0</v>
      </c>
      <c r="AR524" s="21">
        <v>7.7</v>
      </c>
      <c r="AS524" s="37">
        <v>100</v>
      </c>
      <c r="AT524" s="37">
        <v>100</v>
      </c>
      <c r="AU524" s="37">
        <v>93</v>
      </c>
      <c r="AV524" s="20">
        <v>10</v>
      </c>
      <c r="AW524" s="21">
        <v>1</v>
      </c>
      <c r="AX524" s="21">
        <v>0</v>
      </c>
      <c r="AY524" s="21"/>
    </row>
    <row r="525" spans="1:51" ht="15" x14ac:dyDescent="0.25">
      <c r="A525" s="144">
        <v>2017</v>
      </c>
      <c r="B525" s="77" t="s">
        <v>525</v>
      </c>
      <c r="C525" s="78">
        <v>18</v>
      </c>
      <c r="D525" s="77">
        <v>3546603</v>
      </c>
      <c r="E525" s="78">
        <v>354660318</v>
      </c>
      <c r="F525" s="78" t="str">
        <f t="shared" si="17"/>
        <v>3546603182017</v>
      </c>
      <c r="G525" s="79">
        <v>0.64285332320175304</v>
      </c>
      <c r="H525" s="80">
        <f t="shared" si="16"/>
        <v>30353</v>
      </c>
      <c r="I525" s="81">
        <v>29158</v>
      </c>
      <c r="J525" s="82">
        <v>1195</v>
      </c>
      <c r="K525" s="83">
        <f>(H525)/VLOOKUP(D525,'Dados Base'!$B:$K,6,FALSE)</f>
        <v>145.75270108043216</v>
      </c>
      <c r="L525" s="84">
        <v>96.06</v>
      </c>
      <c r="M525" s="85" t="s">
        <v>702</v>
      </c>
      <c r="N525" s="86">
        <v>0.78400000000000003</v>
      </c>
      <c r="O525" s="87" t="s">
        <v>691</v>
      </c>
      <c r="P525" s="87" t="s">
        <v>691</v>
      </c>
      <c r="Q525" s="87" t="s">
        <v>691</v>
      </c>
      <c r="R525" s="87" t="s">
        <v>691</v>
      </c>
      <c r="S525" s="87" t="s">
        <v>691</v>
      </c>
      <c r="T525" s="87" t="s">
        <v>691</v>
      </c>
      <c r="U525" s="87" t="s">
        <v>691</v>
      </c>
      <c r="V525" s="87" t="s">
        <v>691</v>
      </c>
      <c r="W525" s="87" t="s">
        <v>691</v>
      </c>
      <c r="X525" s="21"/>
      <c r="Y525" s="21">
        <v>24.44</v>
      </c>
      <c r="Z525" s="10">
        <v>1220.778</v>
      </c>
      <c r="AA525" s="10">
        <v>428.92199999999997</v>
      </c>
      <c r="AB525" s="21">
        <v>8</v>
      </c>
      <c r="AC525" s="21">
        <v>0</v>
      </c>
      <c r="AD525" s="153">
        <f>VLOOKUP(D525,'Dados Base'!$B:$K,9,FALSE)*31536000/VLOOKUP($F525,F:H,MATCH(H524,F524:AF524,0),FALSE)</f>
        <v>1620.8005798438376</v>
      </c>
      <c r="AE525" s="153">
        <f>VLOOKUP(D525,'Dados Base'!$B:$K,10,FALSE)*31536000/VLOOKUP($F525,F:H,MATCH(H524,F524:AF524,0),FALSE)</f>
        <v>124.67696768029519</v>
      </c>
      <c r="AF525" s="21"/>
      <c r="AG525" s="21"/>
      <c r="AH525" s="21"/>
      <c r="AI525" s="21"/>
      <c r="AJ525" s="21"/>
      <c r="AK525" s="72">
        <f>(SUMIFS('Banco de Indicadores Mun. (2)'!I:I,'Banco de Indicadores Mun. (2)'!B:B,'Banco de Indicadores - Mun. (1)'!B525,'Banco de Indicadores Mun. (2)'!A:A,'Banco de Indicadores - Mun. (1)'!A525) / VLOOKUP(D525,'Dados Base'!$B:$K,8,FALSE)) * 100</f>
        <v>17.681895833333332</v>
      </c>
      <c r="AL525" s="72">
        <f>(SUMIFS('Banco de Indicadores Mun. (2)'!I:I,'Banco de Indicadores Mun. (2)'!B:B,'Banco de Indicadores - Mun. (1)'!B525,'Banco de Indicadores Mun. (2)'!A:A,'Banco de Indicadores - Mun. (1)'!A525) / VLOOKUP(D525,'Dados Base'!$B:$K,9,FALSE)) * 100</f>
        <v>5.4405833333333318</v>
      </c>
      <c r="AM525" s="72">
        <f>(SUMIFS('Banco de Indicadores Mun. (2)'!J:J,'Banco de Indicadores Mun. (2)'!B:B,'Banco de Indicadores - Mun. (1)'!B525,'Banco de Indicadores Mun. (2)'!A:A,'Banco de Indicadores - Mun. (1)'!A525) / VLOOKUP(D525,'Dados Base'!$B:$K,7,FALSE)) * 100</f>
        <v>5.0227500000000012</v>
      </c>
      <c r="AN525" s="72">
        <f>(SUMIFS('Banco de Indicadores Mun. (2)'!K:K,'Banco de Indicadores Mun. (2)'!B:B,'Banco de Indicadores - Mun. (1)'!B525,'Banco de Indicadores Mun. (2)'!A:A,'Banco de Indicadores - Mun. (1)'!A525) / VLOOKUP(D525,'Dados Base'!$B:$K,10,FALSE)) * 100</f>
        <v>55.659333333333315</v>
      </c>
      <c r="AO525" s="21">
        <v>0</v>
      </c>
      <c r="AP525" s="125">
        <v>0</v>
      </c>
      <c r="AQ525" s="143">
        <v>0</v>
      </c>
      <c r="AR525" s="21">
        <v>9.6</v>
      </c>
      <c r="AS525" s="37">
        <v>100</v>
      </c>
      <c r="AT525" s="37">
        <v>100</v>
      </c>
      <c r="AU525" s="37">
        <v>74</v>
      </c>
      <c r="AV525" s="20">
        <v>8.01</v>
      </c>
      <c r="AW525" s="21">
        <v>4</v>
      </c>
      <c r="AX525" s="21">
        <v>0</v>
      </c>
      <c r="AY525" s="21"/>
    </row>
    <row r="526" spans="1:51" ht="15" x14ac:dyDescent="0.25">
      <c r="A526" s="144">
        <v>2017</v>
      </c>
      <c r="B526" s="77" t="s">
        <v>526</v>
      </c>
      <c r="C526" s="78">
        <v>5</v>
      </c>
      <c r="D526" s="77">
        <v>3546702</v>
      </c>
      <c r="E526" s="78">
        <v>35467025</v>
      </c>
      <c r="F526" s="78" t="str">
        <f t="shared" si="17"/>
        <v>354670252017</v>
      </c>
      <c r="G526" s="79">
        <v>2.2665152509273145</v>
      </c>
      <c r="H526" s="80">
        <f t="shared" si="16"/>
        <v>24818</v>
      </c>
      <c r="I526" s="81">
        <v>24554</v>
      </c>
      <c r="J526" s="82">
        <v>264</v>
      </c>
      <c r="K526" s="83">
        <f>(H526)/VLOOKUP(D526,'Dados Base'!$B:$K,6,FALSE)</f>
        <v>254.04852083120073</v>
      </c>
      <c r="L526" s="84">
        <v>98.94</v>
      </c>
      <c r="M526" s="85" t="s">
        <v>702</v>
      </c>
      <c r="N526" s="86">
        <v>0.73699999999999999</v>
      </c>
      <c r="O526" s="87" t="s">
        <v>691</v>
      </c>
      <c r="P526" s="87" t="s">
        <v>691</v>
      </c>
      <c r="Q526" s="87" t="s">
        <v>691</v>
      </c>
      <c r="R526" s="87" t="s">
        <v>691</v>
      </c>
      <c r="S526" s="87" t="s">
        <v>691</v>
      </c>
      <c r="T526" s="87" t="s">
        <v>691</v>
      </c>
      <c r="U526" s="87" t="s">
        <v>691</v>
      </c>
      <c r="V526" s="87" t="s">
        <v>691</v>
      </c>
      <c r="W526" s="87" t="s">
        <v>691</v>
      </c>
      <c r="X526" s="21"/>
      <c r="Y526" s="21">
        <v>20.29</v>
      </c>
      <c r="Z526" s="10">
        <v>1078.2471281400001</v>
      </c>
      <c r="AA526" s="10">
        <v>291.40887185999992</v>
      </c>
      <c r="AB526" s="21">
        <v>4</v>
      </c>
      <c r="AC526" s="21">
        <v>1</v>
      </c>
      <c r="AD526" s="153">
        <f>VLOOKUP(D526,'Dados Base'!$B:$K,9,FALSE)*31536000/VLOOKUP($F526,F:H,MATCH(H525,F525:AF525,0),FALSE)</f>
        <v>1575.6563784350069</v>
      </c>
      <c r="AE526" s="153">
        <f>VLOOKUP(D526,'Dados Base'!$B:$K,10,FALSE)*31536000/VLOOKUP($F526,F:H,MATCH(H525,F525:AF525,0),FALSE)</f>
        <v>203.31050044322666</v>
      </c>
      <c r="AF526" s="21"/>
      <c r="AG526" s="21"/>
      <c r="AH526" s="21"/>
      <c r="AI526" s="21"/>
      <c r="AJ526" s="21"/>
      <c r="AK526" s="72">
        <f>(SUMIFS('Banco de Indicadores Mun. (2)'!I:I,'Banco de Indicadores Mun. (2)'!B:B,'Banco de Indicadores - Mun. (1)'!B526,'Banco de Indicadores Mun. (2)'!A:A,'Banco de Indicadores - Mun. (1)'!A526) / VLOOKUP(D526,'Dados Base'!$B:$K,8,FALSE)) * 100</f>
        <v>51.299638297872342</v>
      </c>
      <c r="AL526" s="72">
        <f>(SUMIFS('Banco de Indicadores Mun. (2)'!I:I,'Banco de Indicadores Mun. (2)'!B:B,'Banco de Indicadores - Mun. (1)'!B526,'Banco de Indicadores Mun. (2)'!A:A,'Banco de Indicadores - Mun. (1)'!A526) / VLOOKUP(D526,'Dados Base'!$B:$K,9,FALSE)) * 100</f>
        <v>19.444217741935486</v>
      </c>
      <c r="AM526" s="72">
        <f>(SUMIFS('Banco de Indicadores Mun. (2)'!J:J,'Banco de Indicadores Mun. (2)'!B:B,'Banco de Indicadores - Mun. (1)'!B526,'Banco de Indicadores Mun. (2)'!A:A,'Banco de Indicadores - Mun. (1)'!A526) / VLOOKUP(D526,'Dados Base'!$B:$K,7,FALSE)) * 100</f>
        <v>47.520935483870971</v>
      </c>
      <c r="AN526" s="72">
        <f>(SUMIFS('Banco de Indicadores Mun. (2)'!K:K,'Banco de Indicadores Mun. (2)'!B:B,'Banco de Indicadores - Mun. (1)'!B526,'Banco de Indicadores Mun. (2)'!A:A,'Banco de Indicadores - Mun. (1)'!A526) / VLOOKUP(D526,'Dados Base'!$B:$K,10,FALSE)) * 100</f>
        <v>58.620874999999998</v>
      </c>
      <c r="AO526" s="21">
        <v>0</v>
      </c>
      <c r="AP526" s="125">
        <v>4.029333548231123</v>
      </c>
      <c r="AQ526" s="143">
        <v>0</v>
      </c>
      <c r="AR526" s="21">
        <v>9.8000000000000007</v>
      </c>
      <c r="AS526" s="37">
        <v>99.9</v>
      </c>
      <c r="AT526" s="37">
        <v>99.650250000000014</v>
      </c>
      <c r="AU526" s="37">
        <v>78.723937115596911</v>
      </c>
      <c r="AV526" s="20">
        <v>8.6117903375000004</v>
      </c>
      <c r="AW526" s="21">
        <v>1</v>
      </c>
      <c r="AX526" s="21">
        <v>1</v>
      </c>
      <c r="AY526" s="21"/>
    </row>
    <row r="527" spans="1:51" ht="15" x14ac:dyDescent="0.25">
      <c r="A527" s="144">
        <v>2017</v>
      </c>
      <c r="B527" s="77" t="s">
        <v>527</v>
      </c>
      <c r="C527" s="78">
        <v>2</v>
      </c>
      <c r="D527" s="77">
        <v>3546801</v>
      </c>
      <c r="E527" s="78">
        <v>35468012</v>
      </c>
      <c r="F527" s="78" t="str">
        <f t="shared" si="17"/>
        <v>354680122017</v>
      </c>
      <c r="G527" s="79">
        <v>1.0127462516628549</v>
      </c>
      <c r="H527" s="80">
        <f t="shared" si="16"/>
        <v>53748</v>
      </c>
      <c r="I527" s="81">
        <v>43210</v>
      </c>
      <c r="J527" s="82">
        <v>10538</v>
      </c>
      <c r="K527" s="83">
        <f>(H527)/VLOOKUP(D527,'Dados Base'!$B:$K,6,FALSE)</f>
        <v>148.68461091593127</v>
      </c>
      <c r="L527" s="84">
        <v>80.39</v>
      </c>
      <c r="M527" s="85" t="s">
        <v>702</v>
      </c>
      <c r="N527" s="86">
        <v>0.73799999999999999</v>
      </c>
      <c r="O527" s="87" t="s">
        <v>691</v>
      </c>
      <c r="P527" s="87" t="s">
        <v>691</v>
      </c>
      <c r="Q527" s="87" t="s">
        <v>691</v>
      </c>
      <c r="R527" s="87" t="s">
        <v>691</v>
      </c>
      <c r="S527" s="87" t="s">
        <v>691</v>
      </c>
      <c r="T527" s="87" t="s">
        <v>691</v>
      </c>
      <c r="U527" s="87" t="s">
        <v>691</v>
      </c>
      <c r="V527" s="87" t="s">
        <v>691</v>
      </c>
      <c r="W527" s="87" t="s">
        <v>691</v>
      </c>
      <c r="X527" s="21"/>
      <c r="Y527" s="21">
        <v>35.159999999999997</v>
      </c>
      <c r="Z527" s="10">
        <v>0</v>
      </c>
      <c r="AA527" s="10">
        <v>2373.5700000000002</v>
      </c>
      <c r="AB527" s="21">
        <v>3</v>
      </c>
      <c r="AC527" s="21">
        <v>0</v>
      </c>
      <c r="AD527" s="153">
        <f>VLOOKUP(D527,'Dados Base'!$B:$K,9,FALSE)*31536000/VLOOKUP($F527,F:H,MATCH(H526,F526:AF526,0),FALSE)</f>
        <v>3162.5184192900201</v>
      </c>
      <c r="AE527" s="153">
        <f>VLOOKUP(D527,'Dados Base'!$B:$K,10,FALSE)*31536000/VLOOKUP($F527,F:H,MATCH(H526,F526:AF526,0),FALSE)</f>
        <v>322.70596115204273</v>
      </c>
      <c r="AF527" s="21"/>
      <c r="AG527" s="21"/>
      <c r="AH527" s="21"/>
      <c r="AI527" s="21"/>
      <c r="AJ527" s="21"/>
      <c r="AK527" s="72">
        <f>(SUMIFS('Banco de Indicadores Mun. (2)'!I:I,'Banco de Indicadores Mun. (2)'!B:B,'Banco de Indicadores - Mun. (1)'!B527,'Banco de Indicadores Mun. (2)'!A:A,'Banco de Indicadores - Mun. (1)'!A527) / VLOOKUP(D527,'Dados Base'!$B:$K,8,FALSE)) * 100</f>
        <v>6.3438290598290594</v>
      </c>
      <c r="AL527" s="72">
        <f>(SUMIFS('Banco de Indicadores Mun. (2)'!I:I,'Banco de Indicadores Mun. (2)'!B:B,'Banco de Indicadores - Mun. (1)'!B527,'Banco de Indicadores Mun. (2)'!A:A,'Banco de Indicadores - Mun. (1)'!A527) / VLOOKUP(D527,'Dados Base'!$B:$K,9,FALSE)) * 100</f>
        <v>2.7540927643784787</v>
      </c>
      <c r="AM527" s="72">
        <f>(SUMIFS('Banco de Indicadores Mun. (2)'!J:J,'Banco de Indicadores Mun. (2)'!B:B,'Banco de Indicadores - Mun. (1)'!B527,'Banco de Indicadores Mun. (2)'!A:A,'Banco de Indicadores - Mun. (1)'!A527) / VLOOKUP(D527,'Dados Base'!$B:$K,7,FALSE)) * 100</f>
        <v>6.9975474860335192</v>
      </c>
      <c r="AN527" s="72">
        <f>(SUMIFS('Banco de Indicadores Mun. (2)'!K:K,'Banco de Indicadores Mun. (2)'!B:B,'Banco de Indicadores - Mun. (1)'!B527,'Banco de Indicadores Mun. (2)'!A:A,'Banco de Indicadores - Mun. (1)'!A527) / VLOOKUP(D527,'Dados Base'!$B:$K,10,FALSE)) * 100</f>
        <v>4.2162727272727274</v>
      </c>
      <c r="AO527" s="21">
        <v>0</v>
      </c>
      <c r="AP527" s="125">
        <v>0</v>
      </c>
      <c r="AQ527" s="143">
        <v>0</v>
      </c>
      <c r="AR527" s="21">
        <v>9</v>
      </c>
      <c r="AS527" s="37">
        <v>61.85</v>
      </c>
      <c r="AT527" s="37">
        <v>0</v>
      </c>
      <c r="AU527" s="37">
        <v>0</v>
      </c>
      <c r="AV527" s="20">
        <v>0.92775000000000007</v>
      </c>
      <c r="AW527" s="21">
        <v>1</v>
      </c>
      <c r="AX527" s="21">
        <v>0</v>
      </c>
      <c r="AY527" s="21"/>
    </row>
    <row r="528" spans="1:51" ht="15" x14ac:dyDescent="0.25">
      <c r="A528" s="144">
        <v>2017</v>
      </c>
      <c r="B528" s="77" t="s">
        <v>528</v>
      </c>
      <c r="C528" s="78">
        <v>9</v>
      </c>
      <c r="D528" s="77">
        <v>3546900</v>
      </c>
      <c r="E528" s="78">
        <v>35469009</v>
      </c>
      <c r="F528" s="78" t="str">
        <f t="shared" si="17"/>
        <v>354690092017</v>
      </c>
      <c r="G528" s="79">
        <v>0.44868648418050494</v>
      </c>
      <c r="H528" s="80">
        <f t="shared" si="16"/>
        <v>8474</v>
      </c>
      <c r="I528" s="81">
        <v>8090</v>
      </c>
      <c r="J528" s="82">
        <v>384</v>
      </c>
      <c r="K528" s="83">
        <f>(H528)/VLOOKUP(D528,'Dados Base'!$B:$K,6,FALSE)</f>
        <v>55.636530759634951</v>
      </c>
      <c r="L528" s="84">
        <v>95.47</v>
      </c>
      <c r="M528" s="85" t="s">
        <v>702</v>
      </c>
      <c r="N528" s="86">
        <v>0.73699999999999999</v>
      </c>
      <c r="O528" s="87" t="s">
        <v>691</v>
      </c>
      <c r="P528" s="87" t="s">
        <v>691</v>
      </c>
      <c r="Q528" s="87" t="s">
        <v>691</v>
      </c>
      <c r="R528" s="87" t="s">
        <v>691</v>
      </c>
      <c r="S528" s="87" t="s">
        <v>691</v>
      </c>
      <c r="T528" s="87" t="s">
        <v>691</v>
      </c>
      <c r="U528" s="87" t="s">
        <v>691</v>
      </c>
      <c r="V528" s="87" t="s">
        <v>691</v>
      </c>
      <c r="W528" s="87" t="s">
        <v>691</v>
      </c>
      <c r="X528" s="21"/>
      <c r="Y528" s="21">
        <v>5.76</v>
      </c>
      <c r="Z528" s="10">
        <v>333.43380000000002</v>
      </c>
      <c r="AA528" s="10">
        <v>111.1482</v>
      </c>
      <c r="AB528" s="21">
        <v>0</v>
      </c>
      <c r="AC528" s="21">
        <v>0</v>
      </c>
      <c r="AD528" s="153">
        <f>VLOOKUP(D528,'Dados Base'!$B:$K,9,FALSE)*31536000/VLOOKUP($F528,F:H,MATCH(H527,F527:AF527,0),FALSE)</f>
        <v>7852.3672409723849</v>
      </c>
      <c r="AE528" s="153">
        <f>VLOOKUP(D528,'Dados Base'!$B:$K,10,FALSE)*31536000/VLOOKUP($F528,F:H,MATCH(H527,F527:AF527,0),FALSE)</f>
        <v>930.37526551805524</v>
      </c>
      <c r="AF528" s="21"/>
      <c r="AG528" s="21"/>
      <c r="AH528" s="21"/>
      <c r="AI528" s="21"/>
      <c r="AJ528" s="21"/>
      <c r="AK528" s="72">
        <f>(SUMIFS('Banco de Indicadores Mun. (2)'!I:I,'Banco de Indicadores Mun. (2)'!B:B,'Banco de Indicadores - Mun. (1)'!B528,'Banco de Indicadores Mun. (2)'!A:A,'Banco de Indicadores - Mun. (1)'!A528) / VLOOKUP(D528,'Dados Base'!$B:$K,8,FALSE)) * 100</f>
        <v>4.1751184210526322</v>
      </c>
      <c r="AL528" s="72">
        <f>(SUMIFS('Banco de Indicadores Mun. (2)'!I:I,'Banco de Indicadores Mun. (2)'!B:B,'Banco de Indicadores - Mun. (1)'!B528,'Banco de Indicadores Mun. (2)'!A:A,'Banco de Indicadores - Mun. (1)'!A528) / VLOOKUP(D528,'Dados Base'!$B:$K,9,FALSE)) * 100</f>
        <v>1.5038341232227492</v>
      </c>
      <c r="AM528" s="72">
        <f>(SUMIFS('Banco de Indicadores Mun. (2)'!J:J,'Banco de Indicadores Mun. (2)'!B:B,'Banco de Indicadores - Mun. (1)'!B528,'Banco de Indicadores Mun. (2)'!A:A,'Banco de Indicadores - Mun. (1)'!A528) / VLOOKUP(D528,'Dados Base'!$B:$K,7,FALSE)) * 100</f>
        <v>3.8467843137254909</v>
      </c>
      <c r="AN528" s="72">
        <f>(SUMIFS('Banco de Indicadores Mun. (2)'!K:K,'Banco de Indicadores Mun. (2)'!B:B,'Banco de Indicadores - Mun. (1)'!B528,'Banco de Indicadores Mun. (2)'!A:A,'Banco de Indicadores - Mun. (1)'!A528) / VLOOKUP(D528,'Dados Base'!$B:$K,10,FALSE)) * 100</f>
        <v>4.8449200000000001</v>
      </c>
      <c r="AO528" s="21">
        <v>0</v>
      </c>
      <c r="AP528" s="125">
        <v>0</v>
      </c>
      <c r="AQ528" s="143">
        <v>0</v>
      </c>
      <c r="AR528" s="21">
        <v>8.8000000000000007</v>
      </c>
      <c r="AS528" s="37">
        <v>100</v>
      </c>
      <c r="AT528" s="37">
        <v>100</v>
      </c>
      <c r="AU528" s="37">
        <v>74.999392687963081</v>
      </c>
      <c r="AV528" s="20">
        <v>8.0749605247176</v>
      </c>
      <c r="AW528" s="21">
        <v>0</v>
      </c>
      <c r="AX528" s="21">
        <v>0</v>
      </c>
      <c r="AY528" s="21"/>
    </row>
    <row r="529" spans="1:51" ht="15" x14ac:dyDescent="0.25">
      <c r="A529" s="144">
        <v>2017</v>
      </c>
      <c r="B529" s="77" t="s">
        <v>529</v>
      </c>
      <c r="C529" s="78">
        <v>5</v>
      </c>
      <c r="D529" s="77">
        <v>3547007</v>
      </c>
      <c r="E529" s="78">
        <v>35470075</v>
      </c>
      <c r="F529" s="78" t="str">
        <f t="shared" si="17"/>
        <v>354700752017</v>
      </c>
      <c r="G529" s="79">
        <v>1.3525905504077951</v>
      </c>
      <c r="H529" s="80">
        <f t="shared" si="16"/>
        <v>5918</v>
      </c>
      <c r="I529" s="81">
        <v>5336</v>
      </c>
      <c r="J529" s="82">
        <v>582</v>
      </c>
      <c r="K529" s="83">
        <f>(H529)/VLOOKUP(D529,'Dados Base'!$B:$K,6,FALSE)</f>
        <v>23.073923892701185</v>
      </c>
      <c r="L529" s="84">
        <v>90.17</v>
      </c>
      <c r="M529" s="85" t="s">
        <v>702</v>
      </c>
      <c r="N529" s="86">
        <v>0.68600000000000005</v>
      </c>
      <c r="O529" s="87" t="s">
        <v>691</v>
      </c>
      <c r="P529" s="87" t="s">
        <v>691</v>
      </c>
      <c r="Q529" s="87" t="s">
        <v>691</v>
      </c>
      <c r="R529" s="87" t="s">
        <v>691</v>
      </c>
      <c r="S529" s="87" t="s">
        <v>691</v>
      </c>
      <c r="T529" s="87" t="s">
        <v>691</v>
      </c>
      <c r="U529" s="87" t="s">
        <v>691</v>
      </c>
      <c r="V529" s="87" t="s">
        <v>691</v>
      </c>
      <c r="W529" s="87" t="s">
        <v>691</v>
      </c>
      <c r="X529" s="21"/>
      <c r="Y529" s="21">
        <v>3.72</v>
      </c>
      <c r="Z529" s="10">
        <v>151.91496000000001</v>
      </c>
      <c r="AA529" s="10">
        <v>134.71704</v>
      </c>
      <c r="AB529" s="21">
        <v>0</v>
      </c>
      <c r="AC529" s="21">
        <v>0</v>
      </c>
      <c r="AD529" s="153">
        <f>VLOOKUP(D529,'Dados Base'!$B:$K,9,FALSE)*31536000/VLOOKUP($F529,F:H,MATCH(H528,F528:AF528,0),FALSE)</f>
        <v>16412.788104089221</v>
      </c>
      <c r="AE529" s="153">
        <f>VLOOKUP(D529,'Dados Base'!$B:$K,10,FALSE)*31536000/VLOOKUP($F529,F:H,MATCH(H528,F528:AF528,0),FALSE)</f>
        <v>2184.8191956742139</v>
      </c>
      <c r="AF529" s="21"/>
      <c r="AG529" s="21"/>
      <c r="AH529" s="21"/>
      <c r="AI529" s="21"/>
      <c r="AJ529" s="21"/>
      <c r="AK529" s="72">
        <f>(SUMIFS('Banco de Indicadores Mun. (2)'!I:I,'Banco de Indicadores Mun. (2)'!B:B,'Banco de Indicadores - Mun. (1)'!B529,'Banco de Indicadores Mun. (2)'!A:A,'Banco de Indicadores - Mun. (1)'!A529) / VLOOKUP(D529,'Dados Base'!$B:$K,8,FALSE)) * 100</f>
        <v>3.5190427350427358</v>
      </c>
      <c r="AL529" s="72">
        <f>(SUMIFS('Banco de Indicadores Mun. (2)'!I:I,'Banco de Indicadores Mun. (2)'!B:B,'Banco de Indicadores - Mun. (1)'!B529,'Banco de Indicadores Mun. (2)'!A:A,'Banco de Indicadores - Mun. (1)'!A529) / VLOOKUP(D529,'Dados Base'!$B:$K,9,FALSE)) * 100</f>
        <v>1.3367792207792208</v>
      </c>
      <c r="AM529" s="72">
        <f>(SUMIFS('Banco de Indicadores Mun. (2)'!J:J,'Banco de Indicadores Mun. (2)'!B:B,'Banco de Indicadores - Mun. (1)'!B529,'Banco de Indicadores Mun. (2)'!A:A,'Banco de Indicadores - Mun. (1)'!A529) / VLOOKUP(D529,'Dados Base'!$B:$K,7,FALSE)) * 100</f>
        <v>5.1218421052631582</v>
      </c>
      <c r="AN529" s="72">
        <f>(SUMIFS('Banco de Indicadores Mun. (2)'!K:K,'Banco de Indicadores Mun. (2)'!B:B,'Banco de Indicadores - Mun. (1)'!B529,'Banco de Indicadores Mun. (2)'!A:A,'Banco de Indicadores - Mun. (1)'!A529) / VLOOKUP(D529,'Dados Base'!$B:$K,10,FALSE)) * 100</f>
        <v>0.54800000000000004</v>
      </c>
      <c r="AO529" s="21">
        <v>0</v>
      </c>
      <c r="AP529" s="125">
        <v>0</v>
      </c>
      <c r="AQ529" s="143">
        <v>0</v>
      </c>
      <c r="AR529" s="21">
        <v>9.8000000000000007</v>
      </c>
      <c r="AS529" s="37">
        <v>100</v>
      </c>
      <c r="AT529" s="37">
        <v>100</v>
      </c>
      <c r="AU529" s="37">
        <v>53</v>
      </c>
      <c r="AV529" s="20">
        <v>6.9449999999999994</v>
      </c>
      <c r="AW529" s="21">
        <v>0</v>
      </c>
      <c r="AX529" s="21">
        <v>0</v>
      </c>
      <c r="AY529" s="21"/>
    </row>
    <row r="530" spans="1:51" ht="15" x14ac:dyDescent="0.25">
      <c r="A530" s="144">
        <v>2017</v>
      </c>
      <c r="B530" s="77" t="s">
        <v>530</v>
      </c>
      <c r="C530" s="78">
        <v>20</v>
      </c>
      <c r="D530" s="77">
        <v>3547106</v>
      </c>
      <c r="E530" s="78">
        <v>354710620</v>
      </c>
      <c r="F530" s="78" t="str">
        <f t="shared" si="17"/>
        <v>3547106202017</v>
      </c>
      <c r="G530" s="79">
        <v>-9.1896162394333736E-2</v>
      </c>
      <c r="H530" s="80">
        <f t="shared" si="16"/>
        <v>2815</v>
      </c>
      <c r="I530" s="81">
        <v>2542</v>
      </c>
      <c r="J530" s="82">
        <v>273</v>
      </c>
      <c r="K530" s="83">
        <f>(H530)/VLOOKUP(D530,'Dados Base'!$B:$K,6,FALSE)</f>
        <v>16.8694193084437</v>
      </c>
      <c r="L530" s="84">
        <v>90.3</v>
      </c>
      <c r="M530" s="85" t="s">
        <v>702</v>
      </c>
      <c r="N530" s="86">
        <v>0.73899999999999999</v>
      </c>
      <c r="O530" s="87" t="s">
        <v>691</v>
      </c>
      <c r="P530" s="87" t="s">
        <v>691</v>
      </c>
      <c r="Q530" s="87" t="s">
        <v>691</v>
      </c>
      <c r="R530" s="87" t="s">
        <v>691</v>
      </c>
      <c r="S530" s="87" t="s">
        <v>691</v>
      </c>
      <c r="T530" s="87" t="s">
        <v>691</v>
      </c>
      <c r="U530" s="87" t="s">
        <v>691</v>
      </c>
      <c r="V530" s="87" t="s">
        <v>691</v>
      </c>
      <c r="W530" s="87" t="s">
        <v>691</v>
      </c>
      <c r="X530" s="21"/>
      <c r="Y530" s="21">
        <v>1.79</v>
      </c>
      <c r="Z530" s="10">
        <v>110.9855574</v>
      </c>
      <c r="AA530" s="10">
        <v>27.092442600000002</v>
      </c>
      <c r="AB530" s="21">
        <v>0</v>
      </c>
      <c r="AC530" s="21">
        <v>0</v>
      </c>
      <c r="AD530" s="153">
        <f>VLOOKUP(D530,'Dados Base'!$B:$K,9,FALSE)*31536000/VLOOKUP($F530,F:H,MATCH(H529,F529:AF529,0),FALSE)</f>
        <v>13555.438721136767</v>
      </c>
      <c r="AE530" s="153">
        <f>VLOOKUP(D530,'Dados Base'!$B:$K,10,FALSE)*31536000/VLOOKUP($F530,F:H,MATCH(H529,F529:AF529,0),FALSE)</f>
        <v>1680.4262877442277</v>
      </c>
      <c r="AF530" s="21"/>
      <c r="AG530" s="21"/>
      <c r="AH530" s="21"/>
      <c r="AI530" s="21"/>
      <c r="AJ530" s="21"/>
      <c r="AK530" s="72">
        <f>(SUMIFS('Banco de Indicadores Mun. (2)'!I:I,'Banco de Indicadores Mun. (2)'!B:B,'Banco de Indicadores - Mun. (1)'!B530,'Banco de Indicadores Mun. (2)'!A:A,'Banco de Indicadores - Mun. (1)'!A530) / VLOOKUP(D530,'Dados Base'!$B:$K,8,FALSE)) * 100</f>
        <v>36.976039999999998</v>
      </c>
      <c r="AL530" s="72">
        <f>(SUMIFS('Banco de Indicadores Mun. (2)'!I:I,'Banco de Indicadores Mun. (2)'!B:B,'Banco de Indicadores - Mun. (1)'!B530,'Banco de Indicadores Mun. (2)'!A:A,'Banco de Indicadores - Mun. (1)'!A530) / VLOOKUP(D530,'Dados Base'!$B:$K,9,FALSE)) * 100</f>
        <v>15.279355371900827</v>
      </c>
      <c r="AM530" s="72">
        <f>(SUMIFS('Banco de Indicadores Mun. (2)'!J:J,'Banco de Indicadores Mun. (2)'!B:B,'Banco de Indicadores - Mun. (1)'!B530,'Banco de Indicadores Mun. (2)'!A:A,'Banco de Indicadores - Mun. (1)'!A530) / VLOOKUP(D530,'Dados Base'!$B:$K,7,FALSE)) * 100</f>
        <v>22.673800000000004</v>
      </c>
      <c r="AN530" s="72">
        <f>(SUMIFS('Banco de Indicadores Mun. (2)'!K:K,'Banco de Indicadores Mun. (2)'!B:B,'Banco de Indicadores - Mun. (1)'!B530,'Banco de Indicadores Mun. (2)'!A:A,'Banco de Indicadores - Mun. (1)'!A530) / VLOOKUP(D530,'Dados Base'!$B:$K,10,FALSE)) * 100</f>
        <v>70.347933333333302</v>
      </c>
      <c r="AO530" s="21">
        <v>0</v>
      </c>
      <c r="AP530" s="125">
        <v>0</v>
      </c>
      <c r="AQ530" s="143">
        <v>0</v>
      </c>
      <c r="AR530" s="21">
        <v>4.2</v>
      </c>
      <c r="AS530" s="37">
        <v>88.33</v>
      </c>
      <c r="AT530" s="37">
        <v>88.33</v>
      </c>
      <c r="AU530" s="37">
        <v>80.378885412592879</v>
      </c>
      <c r="AV530" s="20">
        <v>9.8249500000000012</v>
      </c>
      <c r="AW530" s="21">
        <v>0</v>
      </c>
      <c r="AX530" s="21">
        <v>0</v>
      </c>
      <c r="AY530" s="21"/>
    </row>
    <row r="531" spans="1:51" ht="15" x14ac:dyDescent="0.25">
      <c r="A531" s="144">
        <v>2017</v>
      </c>
      <c r="B531" s="77" t="s">
        <v>531</v>
      </c>
      <c r="C531" s="78">
        <v>9</v>
      </c>
      <c r="D531" s="77">
        <v>3547502</v>
      </c>
      <c r="E531" s="78">
        <v>35475029</v>
      </c>
      <c r="F531" s="78" t="str">
        <f t="shared" si="17"/>
        <v>354750292017</v>
      </c>
      <c r="G531" s="79">
        <v>-1.2482436360283788E-2</v>
      </c>
      <c r="H531" s="80">
        <f t="shared" si="16"/>
        <v>26419</v>
      </c>
      <c r="I531" s="81">
        <v>24124</v>
      </c>
      <c r="J531" s="82">
        <v>2295</v>
      </c>
      <c r="K531" s="83">
        <f>(H531)/VLOOKUP(D531,'Dados Base'!$B:$K,6,FALSE)</f>
        <v>35.085459302248367</v>
      </c>
      <c r="L531" s="84">
        <v>91.31</v>
      </c>
      <c r="M531" s="85" t="s">
        <v>702</v>
      </c>
      <c r="N531" s="86">
        <v>0.77500000000000002</v>
      </c>
      <c r="O531" s="87" t="s">
        <v>691</v>
      </c>
      <c r="P531" s="87" t="s">
        <v>691</v>
      </c>
      <c r="Q531" s="87" t="s">
        <v>691</v>
      </c>
      <c r="R531" s="87" t="s">
        <v>691</v>
      </c>
      <c r="S531" s="87" t="s">
        <v>691</v>
      </c>
      <c r="T531" s="87" t="s">
        <v>691</v>
      </c>
      <c r="U531" s="87" t="s">
        <v>691</v>
      </c>
      <c r="V531" s="87" t="s">
        <v>691</v>
      </c>
      <c r="W531" s="87" t="s">
        <v>691</v>
      </c>
      <c r="X531" s="21"/>
      <c r="Y531" s="21">
        <v>1.24</v>
      </c>
      <c r="Z531" s="10">
        <v>697.88293200000021</v>
      </c>
      <c r="AA531" s="10">
        <v>635.70106799999985</v>
      </c>
      <c r="AB531" s="21">
        <v>0</v>
      </c>
      <c r="AC531" s="21">
        <v>2</v>
      </c>
      <c r="AD531" s="153">
        <f>VLOOKUP(D531,'Dados Base'!$B:$K,9,FALSE)*31536000/VLOOKUP($F531,F:H,MATCH(H530,F530:AF530,0),FALSE)</f>
        <v>12127.853438812976</v>
      </c>
      <c r="AE531" s="153">
        <f>VLOOKUP(D531,'Dados Base'!$B:$K,10,FALSE)*31536000/VLOOKUP($F531,F:H,MATCH(H530,F530:AF530,0),FALSE)</f>
        <v>1420.4867708845907</v>
      </c>
      <c r="AF531" s="21"/>
      <c r="AG531" s="21"/>
      <c r="AH531" s="21"/>
      <c r="AI531" s="21"/>
      <c r="AJ531" s="21"/>
      <c r="AK531" s="72">
        <f>(SUMIFS('Banco de Indicadores Mun. (2)'!I:I,'Banco de Indicadores Mun. (2)'!B:B,'Banco de Indicadores - Mun. (1)'!B531,'Banco de Indicadores Mun. (2)'!A:A,'Banco de Indicadores - Mun. (1)'!A531) / VLOOKUP(D531,'Dados Base'!$B:$K,8,FALSE)) * 100</f>
        <v>8.317620218579231</v>
      </c>
      <c r="AL531" s="72">
        <f>(SUMIFS('Banco de Indicadores Mun. (2)'!I:I,'Banco de Indicadores Mun. (2)'!B:B,'Banco de Indicadores - Mun. (1)'!B531,'Banco de Indicadores Mun. (2)'!A:A,'Banco de Indicadores - Mun. (1)'!A531) / VLOOKUP(D531,'Dados Base'!$B:$K,9,FALSE)) * 100</f>
        <v>2.9963080708661405</v>
      </c>
      <c r="AM531" s="72">
        <f>(SUMIFS('Banco de Indicadores Mun. (2)'!J:J,'Banco de Indicadores Mun. (2)'!B:B,'Banco de Indicadores - Mun. (1)'!B531,'Banco de Indicadores Mun. (2)'!A:A,'Banco de Indicadores - Mun. (1)'!A531) / VLOOKUP(D531,'Dados Base'!$B:$K,7,FALSE)) * 100</f>
        <v>11.857295546558699</v>
      </c>
      <c r="AN531" s="72">
        <f>(SUMIFS('Banco de Indicadores Mun. (2)'!K:K,'Banco de Indicadores Mun. (2)'!B:B,'Banco de Indicadores - Mun. (1)'!B531,'Banco de Indicadores Mun. (2)'!A:A,'Banco de Indicadores - Mun. (1)'!A531) / VLOOKUP(D531,'Dados Base'!$B:$K,10,FALSE)) * 100</f>
        <v>0.97056302521008475</v>
      </c>
      <c r="AO531" s="21">
        <v>0</v>
      </c>
      <c r="AP531" s="125">
        <v>0</v>
      </c>
      <c r="AQ531" s="143">
        <v>0</v>
      </c>
      <c r="AR531" s="21">
        <v>7.4</v>
      </c>
      <c r="AS531" s="37">
        <v>97</v>
      </c>
      <c r="AT531" s="37">
        <v>63.05</v>
      </c>
      <c r="AU531" s="37">
        <v>52.331381600259164</v>
      </c>
      <c r="AV531" s="20">
        <v>6.0315475000000003</v>
      </c>
      <c r="AW531" s="21">
        <v>0</v>
      </c>
      <c r="AX531" s="21">
        <v>2</v>
      </c>
      <c r="AY531" s="21"/>
    </row>
    <row r="532" spans="1:51" ht="15" x14ac:dyDescent="0.25">
      <c r="A532" s="144">
        <v>2017</v>
      </c>
      <c r="B532" s="77" t="s">
        <v>532</v>
      </c>
      <c r="C532" s="78">
        <v>15</v>
      </c>
      <c r="D532" s="77">
        <v>3547403</v>
      </c>
      <c r="E532" s="78">
        <v>354740315</v>
      </c>
      <c r="F532" s="78" t="str">
        <f t="shared" si="17"/>
        <v>3547403152017</v>
      </c>
      <c r="G532" s="79">
        <v>-0.60106514210738204</v>
      </c>
      <c r="H532" s="80">
        <f t="shared" si="16"/>
        <v>2446</v>
      </c>
      <c r="I532" s="81">
        <v>1869</v>
      </c>
      <c r="J532" s="82">
        <v>577</v>
      </c>
      <c r="K532" s="83">
        <f>(H532)/VLOOKUP(D532,'Dados Base'!$B:$K,6,FALSE)</f>
        <v>11.632662766918722</v>
      </c>
      <c r="L532" s="84">
        <v>76.41</v>
      </c>
      <c r="M532" s="85" t="s">
        <v>702</v>
      </c>
      <c r="N532" s="86">
        <v>0.76100000000000001</v>
      </c>
      <c r="O532" s="87" t="s">
        <v>691</v>
      </c>
      <c r="P532" s="87" t="s">
        <v>691</v>
      </c>
      <c r="Q532" s="87" t="s">
        <v>691</v>
      </c>
      <c r="R532" s="87" t="s">
        <v>691</v>
      </c>
      <c r="S532" s="87" t="s">
        <v>691</v>
      </c>
      <c r="T532" s="87" t="s">
        <v>691</v>
      </c>
      <c r="U532" s="87" t="s">
        <v>691</v>
      </c>
      <c r="V532" s="87" t="s">
        <v>691</v>
      </c>
      <c r="W532" s="87" t="s">
        <v>691</v>
      </c>
      <c r="X532" s="21"/>
      <c r="Y532" s="21">
        <v>17.29</v>
      </c>
      <c r="Z532" s="10">
        <v>82.384559999999993</v>
      </c>
      <c r="AA532" s="10">
        <v>13.411440000000001</v>
      </c>
      <c r="AB532" s="21">
        <v>0</v>
      </c>
      <c r="AC532" s="21">
        <v>0</v>
      </c>
      <c r="AD532" s="153">
        <f>VLOOKUP(D532,'Dados Base'!$B:$K,9,FALSE)*31536000/VLOOKUP($F532,F:H,MATCH(H531,F531:AF531,0),FALSE)</f>
        <v>20499.689288634505</v>
      </c>
      <c r="AE532" s="153">
        <f>VLOOKUP(D532,'Dados Base'!$B:$K,10,FALSE)*31536000/VLOOKUP($F532,F:H,MATCH(H531,F531:AF531,0),FALSE)</f>
        <v>2191.7906786590347</v>
      </c>
      <c r="AF532" s="21"/>
      <c r="AG532" s="21"/>
      <c r="AH532" s="21"/>
      <c r="AI532" s="21"/>
      <c r="AJ532" s="21"/>
      <c r="AK532" s="72">
        <f>(SUMIFS('Banco de Indicadores Mun. (2)'!I:I,'Banco de Indicadores Mun. (2)'!B:B,'Banco de Indicadores - Mun. (1)'!B532,'Banco de Indicadores Mun. (2)'!A:A,'Banco de Indicadores - Mun. (1)'!A532) / VLOOKUP(D532,'Dados Base'!$B:$K,8,FALSE)) * 100</f>
        <v>2.7114117647058822</v>
      </c>
      <c r="AL532" s="72">
        <f>(SUMIFS('Banco de Indicadores Mun. (2)'!I:I,'Banco de Indicadores Mun. (2)'!B:B,'Banco de Indicadores - Mun. (1)'!B532,'Banco de Indicadores Mun. (2)'!A:A,'Banco de Indicadores - Mun. (1)'!A532) / VLOOKUP(D532,'Dados Base'!$B:$K,9,FALSE)) * 100</f>
        <v>0.8696981132075472</v>
      </c>
      <c r="AM532" s="72">
        <f>(SUMIFS('Banco de Indicadores Mun. (2)'!J:J,'Banco de Indicadores Mun. (2)'!B:B,'Banco de Indicadores - Mun. (1)'!B532,'Banco de Indicadores Mun. (2)'!A:A,'Banco de Indicadores - Mun. (1)'!A532) / VLOOKUP(D532,'Dados Base'!$B:$K,7,FALSE)) * 100</f>
        <v>0.7361764705882351</v>
      </c>
      <c r="AN532" s="72">
        <f>(SUMIFS('Banco de Indicadores Mun. (2)'!K:K,'Banco de Indicadores Mun. (2)'!B:B,'Banco de Indicadores - Mun. (1)'!B532,'Banco de Indicadores Mun. (2)'!A:A,'Banco de Indicadores - Mun. (1)'!A532) / VLOOKUP(D532,'Dados Base'!$B:$K,10,FALSE)) * 100</f>
        <v>6.661882352941177</v>
      </c>
      <c r="AO532" s="21">
        <v>0</v>
      </c>
      <c r="AP532" s="125">
        <v>0</v>
      </c>
      <c r="AQ532" s="143">
        <v>0</v>
      </c>
      <c r="AR532" s="21">
        <v>9</v>
      </c>
      <c r="AS532" s="37">
        <v>100</v>
      </c>
      <c r="AT532" s="37">
        <v>100</v>
      </c>
      <c r="AU532" s="37">
        <v>86</v>
      </c>
      <c r="AV532" s="20">
        <v>10</v>
      </c>
      <c r="AW532" s="21">
        <v>0</v>
      </c>
      <c r="AX532" s="21">
        <v>0</v>
      </c>
      <c r="AY532" s="21"/>
    </row>
    <row r="533" spans="1:51" ht="15" x14ac:dyDescent="0.25">
      <c r="A533" s="144">
        <v>2017</v>
      </c>
      <c r="B533" s="77" t="s">
        <v>533</v>
      </c>
      <c r="C533" s="78">
        <v>4</v>
      </c>
      <c r="D533" s="77">
        <v>3547601</v>
      </c>
      <c r="E533" s="78">
        <v>35476014</v>
      </c>
      <c r="F533" s="78" t="str">
        <f t="shared" si="17"/>
        <v>354760142017</v>
      </c>
      <c r="G533" s="79">
        <v>0.83482163636885431</v>
      </c>
      <c r="H533" s="80">
        <f t="shared" si="16"/>
        <v>25096</v>
      </c>
      <c r="I533" s="81">
        <v>24085</v>
      </c>
      <c r="J533" s="82">
        <v>1011</v>
      </c>
      <c r="K533" s="83">
        <f>(H533)/VLOOKUP(D533,'Dados Base'!$B:$K,6,FALSE)</f>
        <v>86.636517416370353</v>
      </c>
      <c r="L533" s="84">
        <v>95.97</v>
      </c>
      <c r="M533" s="85" t="s">
        <v>702</v>
      </c>
      <c r="N533" s="86">
        <v>0.77</v>
      </c>
      <c r="O533" s="87" t="s">
        <v>691</v>
      </c>
      <c r="P533" s="87" t="s">
        <v>691</v>
      </c>
      <c r="Q533" s="87" t="s">
        <v>691</v>
      </c>
      <c r="R533" s="87" t="s">
        <v>691</v>
      </c>
      <c r="S533" s="87" t="s">
        <v>691</v>
      </c>
      <c r="T533" s="87" t="s">
        <v>691</v>
      </c>
      <c r="U533" s="87" t="s">
        <v>691</v>
      </c>
      <c r="V533" s="87" t="s">
        <v>691</v>
      </c>
      <c r="W533" s="87" t="s">
        <v>691</v>
      </c>
      <c r="X533" s="21"/>
      <c r="Y533" s="21">
        <v>17.39</v>
      </c>
      <c r="Z533" s="10">
        <v>1057.5378684</v>
      </c>
      <c r="AA533" s="10">
        <v>284.30813159999997</v>
      </c>
      <c r="AB533" s="21">
        <v>3</v>
      </c>
      <c r="AC533" s="21">
        <v>0</v>
      </c>
      <c r="AD533" s="153">
        <f>VLOOKUP(D533,'Dados Base'!$B:$K,9,FALSE)*31536000/VLOOKUP($F533,F:H,MATCH(H532,F532:AF532,0),FALSE)</f>
        <v>5579.3688237169272</v>
      </c>
      <c r="AE533" s="153">
        <f>VLOOKUP(D533,'Dados Base'!$B:$K,10,FALSE)*31536000/VLOOKUP($F533,F:H,MATCH(H532,F532:AF532,0),FALSE)</f>
        <v>565.47656997131014</v>
      </c>
      <c r="AF533" s="21"/>
      <c r="AG533" s="21"/>
      <c r="AH533" s="21"/>
      <c r="AI533" s="21"/>
      <c r="AJ533" s="21"/>
      <c r="AK533" s="72">
        <f>(SUMIFS('Banco de Indicadores Mun. (2)'!I:I,'Banco de Indicadores Mun. (2)'!B:B,'Banco de Indicadores - Mun. (1)'!B533,'Banco de Indicadores Mun. (2)'!A:A,'Banco de Indicadores - Mun. (1)'!A533) / VLOOKUP(D533,'Dados Base'!$B:$K,8,FALSE)) * 100</f>
        <v>12.92605</v>
      </c>
      <c r="AL533" s="72">
        <f>(SUMIFS('Banco de Indicadores Mun. (2)'!I:I,'Banco de Indicadores Mun. (2)'!B:B,'Banco de Indicadores - Mun. (1)'!B533,'Banco de Indicadores Mun. (2)'!A:A,'Banco de Indicadores - Mun. (1)'!A533) / VLOOKUP(D533,'Dados Base'!$B:$K,9,FALSE)) * 100</f>
        <v>4.0757815315315309</v>
      </c>
      <c r="AM533" s="72">
        <f>(SUMIFS('Banco de Indicadores Mun. (2)'!J:J,'Banco de Indicadores Mun. (2)'!B:B,'Banco de Indicadores - Mun. (1)'!B533,'Banco de Indicadores Mun. (2)'!A:A,'Banco de Indicadores - Mun. (1)'!A533) / VLOOKUP(D533,'Dados Base'!$B:$K,7,FALSE)) * 100</f>
        <v>18.701694736842104</v>
      </c>
      <c r="AN533" s="72">
        <f>(SUMIFS('Banco de Indicadores Mun. (2)'!K:K,'Banco de Indicadores Mun. (2)'!B:B,'Banco de Indicadores - Mun. (1)'!B533,'Banco de Indicadores Mun. (2)'!A:A,'Banco de Indicadores - Mun. (1)'!A533) / VLOOKUP(D533,'Dados Base'!$B:$K,10,FALSE)) * 100</f>
        <v>0.73302222222222213</v>
      </c>
      <c r="AO533" s="21">
        <v>0</v>
      </c>
      <c r="AP533" s="125">
        <v>0</v>
      </c>
      <c r="AQ533" s="143">
        <v>0</v>
      </c>
      <c r="AR533" s="21">
        <v>8.1</v>
      </c>
      <c r="AS533" s="37">
        <v>97.54</v>
      </c>
      <c r="AT533" s="37">
        <v>97.539999999999992</v>
      </c>
      <c r="AU533" s="37">
        <v>78.812163869773428</v>
      </c>
      <c r="AV533" s="20">
        <v>8.2859049852298039</v>
      </c>
      <c r="AW533" s="21">
        <v>0</v>
      </c>
      <c r="AX533" s="21">
        <v>0</v>
      </c>
      <c r="AY533" s="21"/>
    </row>
    <row r="534" spans="1:51" ht="15" x14ac:dyDescent="0.25">
      <c r="A534" s="144">
        <v>2017</v>
      </c>
      <c r="B534" s="77" t="s">
        <v>534</v>
      </c>
      <c r="C534" s="78">
        <v>18</v>
      </c>
      <c r="D534" s="77">
        <v>3547650</v>
      </c>
      <c r="E534" s="78">
        <v>354765018</v>
      </c>
      <c r="F534" s="78" t="str">
        <f t="shared" si="17"/>
        <v>3547650182017</v>
      </c>
      <c r="G534" s="79">
        <v>3.4692141986192304E-2</v>
      </c>
      <c r="H534" s="80">
        <f t="shared" si="16"/>
        <v>1444</v>
      </c>
      <c r="I534" s="81">
        <v>975</v>
      </c>
      <c r="J534" s="82">
        <v>469</v>
      </c>
      <c r="K534" s="83">
        <f>(H534)/VLOOKUP(D534,'Dados Base'!$B:$K,6,FALSE)</f>
        <v>18.23923203233548</v>
      </c>
      <c r="L534" s="84">
        <v>67.52</v>
      </c>
      <c r="M534" s="85" t="s">
        <v>702</v>
      </c>
      <c r="N534" s="86">
        <v>0.77200000000000002</v>
      </c>
      <c r="O534" s="87" t="s">
        <v>691</v>
      </c>
      <c r="P534" s="87" t="s">
        <v>691</v>
      </c>
      <c r="Q534" s="87" t="s">
        <v>691</v>
      </c>
      <c r="R534" s="87" t="s">
        <v>691</v>
      </c>
      <c r="S534" s="87" t="s">
        <v>691</v>
      </c>
      <c r="T534" s="87" t="s">
        <v>691</v>
      </c>
      <c r="U534" s="87" t="s">
        <v>691</v>
      </c>
      <c r="V534" s="87" t="s">
        <v>691</v>
      </c>
      <c r="W534" s="87" t="s">
        <v>691</v>
      </c>
      <c r="X534" s="21"/>
      <c r="Y534" s="21">
        <v>0.61</v>
      </c>
      <c r="Z534" s="10">
        <v>40.356360000000002</v>
      </c>
      <c r="AA534" s="10">
        <v>6.5696399999999997</v>
      </c>
      <c r="AB534" s="21">
        <v>0</v>
      </c>
      <c r="AC534" s="21">
        <v>0</v>
      </c>
      <c r="AD534" s="153">
        <f>VLOOKUP(D534,'Dados Base'!$B:$K,9,FALSE)*31536000/VLOOKUP($F534,F:H,MATCH(H533,F533:AF533,0),FALSE)</f>
        <v>13758.781163434904</v>
      </c>
      <c r="AE534" s="153">
        <f>VLOOKUP(D534,'Dados Base'!$B:$K,10,FALSE)*31536000/VLOOKUP($F534,F:H,MATCH(H533,F533:AF533,0),FALSE)</f>
        <v>873.57340720221623</v>
      </c>
      <c r="AF534" s="21"/>
      <c r="AG534" s="21"/>
      <c r="AH534" s="21"/>
      <c r="AI534" s="21"/>
      <c r="AJ534" s="21"/>
      <c r="AK534" s="72">
        <f>(SUMIFS('Banco de Indicadores Mun. (2)'!I:I,'Banco de Indicadores Mun. (2)'!B:B,'Banco de Indicadores - Mun. (1)'!B534,'Banco de Indicadores Mun. (2)'!A:A,'Banco de Indicadores - Mun. (1)'!A534) / VLOOKUP(D534,'Dados Base'!$B:$K,8,FALSE)) * 100</f>
        <v>11.136210526315791</v>
      </c>
      <c r="AL534" s="72">
        <f>(SUMIFS('Banco de Indicadores Mun. (2)'!I:I,'Banco de Indicadores Mun. (2)'!B:B,'Banco de Indicadores - Mun. (1)'!B534,'Banco de Indicadores Mun. (2)'!A:A,'Banco de Indicadores - Mun. (1)'!A534) / VLOOKUP(D534,'Dados Base'!$B:$K,9,FALSE)) * 100</f>
        <v>3.3585396825396829</v>
      </c>
      <c r="AM534" s="72">
        <f>(SUMIFS('Banco de Indicadores Mun. (2)'!J:J,'Banco de Indicadores Mun. (2)'!B:B,'Banco de Indicadores - Mun. (1)'!B534,'Banco de Indicadores Mun. (2)'!A:A,'Banco de Indicadores - Mun. (1)'!A534) / VLOOKUP(D534,'Dados Base'!$B:$K,7,FALSE)) * 100</f>
        <v>12.284266666666669</v>
      </c>
      <c r="AN534" s="72">
        <f>(SUMIFS('Banco de Indicadores Mun. (2)'!K:K,'Banco de Indicadores Mun. (2)'!B:B,'Banco de Indicadores - Mun. (1)'!B534,'Banco de Indicadores Mun. (2)'!A:A,'Banco de Indicadores - Mun. (1)'!A534) / VLOOKUP(D534,'Dados Base'!$B:$K,10,FALSE)) * 100</f>
        <v>6.8309999999999995</v>
      </c>
      <c r="AO534" s="21">
        <v>0</v>
      </c>
      <c r="AP534" s="125">
        <v>0</v>
      </c>
      <c r="AQ534" s="143">
        <v>0</v>
      </c>
      <c r="AR534" s="21">
        <v>7.7</v>
      </c>
      <c r="AS534" s="37">
        <v>100</v>
      </c>
      <c r="AT534" s="37">
        <v>100</v>
      </c>
      <c r="AU534" s="37">
        <v>86</v>
      </c>
      <c r="AV534" s="20">
        <v>10</v>
      </c>
      <c r="AW534" s="21">
        <v>0</v>
      </c>
      <c r="AX534" s="21">
        <v>0</v>
      </c>
      <c r="AY534" s="21"/>
    </row>
    <row r="535" spans="1:51" ht="15" x14ac:dyDescent="0.25">
      <c r="A535" s="144">
        <v>2017</v>
      </c>
      <c r="B535" s="77" t="s">
        <v>535</v>
      </c>
      <c r="C535" s="78">
        <v>18</v>
      </c>
      <c r="D535" s="77">
        <v>3547205</v>
      </c>
      <c r="E535" s="78">
        <v>354720518</v>
      </c>
      <c r="F535" s="78" t="str">
        <f t="shared" si="17"/>
        <v>3547205182017</v>
      </c>
      <c r="G535" s="79">
        <v>-1.0397334699048466</v>
      </c>
      <c r="H535" s="80">
        <f t="shared" si="16"/>
        <v>1543</v>
      </c>
      <c r="I535" s="81">
        <v>1111</v>
      </c>
      <c r="J535" s="82">
        <v>432</v>
      </c>
      <c r="K535" s="83">
        <f>(H535)/VLOOKUP(D535,'Dados Base'!$B:$K,6,FALSE)</f>
        <v>11.877453621738127</v>
      </c>
      <c r="L535" s="84">
        <v>72</v>
      </c>
      <c r="M535" s="85" t="s">
        <v>702</v>
      </c>
      <c r="N535" s="86">
        <v>0.77300000000000002</v>
      </c>
      <c r="O535" s="87" t="s">
        <v>691</v>
      </c>
      <c r="P535" s="87" t="s">
        <v>691</v>
      </c>
      <c r="Q535" s="87" t="s">
        <v>691</v>
      </c>
      <c r="R535" s="87" t="s">
        <v>691</v>
      </c>
      <c r="S535" s="87" t="s">
        <v>691</v>
      </c>
      <c r="T535" s="87" t="s">
        <v>691</v>
      </c>
      <c r="U535" s="87" t="s">
        <v>691</v>
      </c>
      <c r="V535" s="87" t="s">
        <v>691</v>
      </c>
      <c r="W535" s="87" t="s">
        <v>691</v>
      </c>
      <c r="X535" s="21"/>
      <c r="Y535" s="21">
        <v>0.73</v>
      </c>
      <c r="Z535" s="10">
        <v>48.297599999999996</v>
      </c>
      <c r="AA535" s="10">
        <v>7.8623999999999992</v>
      </c>
      <c r="AB535" s="21">
        <v>0</v>
      </c>
      <c r="AC535" s="21">
        <v>0</v>
      </c>
      <c r="AD535" s="153">
        <f>VLOOKUP(D535,'Dados Base'!$B:$K,9,FALSE)*31536000/VLOOKUP($F535,F:H,MATCH(H534,F534:AF534,0),FALSE)</f>
        <v>19824.9643551523</v>
      </c>
      <c r="AE535" s="153">
        <f>VLOOKUP(D535,'Dados Base'!$B:$K,10,FALSE)*31536000/VLOOKUP($F535,F:H,MATCH(H534,F534:AF534,0),FALSE)</f>
        <v>1635.0486066104988</v>
      </c>
      <c r="AF535" s="21"/>
      <c r="AG535" s="21"/>
      <c r="AH535" s="21"/>
      <c r="AI535" s="21"/>
      <c r="AJ535" s="21"/>
      <c r="AK535" s="72">
        <f>(SUMIFS('Banco de Indicadores Mun. (2)'!I:I,'Banco de Indicadores Mun. (2)'!B:B,'Banco de Indicadores - Mun. (1)'!B535,'Banco de Indicadores Mun. (2)'!A:A,'Banco de Indicadores - Mun. (1)'!A535) / VLOOKUP(D535,'Dados Base'!$B:$K,8,FALSE)) * 100</f>
        <v>5.378633333333334</v>
      </c>
      <c r="AL535" s="72">
        <f>(SUMIFS('Banco de Indicadores Mun. (2)'!I:I,'Banco de Indicadores Mun. (2)'!B:B,'Banco de Indicadores - Mun. (1)'!B535,'Banco de Indicadores Mun. (2)'!A:A,'Banco de Indicadores - Mun. (1)'!A535) / VLOOKUP(D535,'Dados Base'!$B:$K,9,FALSE)) * 100</f>
        <v>1.6634948453608249</v>
      </c>
      <c r="AM535" s="72">
        <f>(SUMIFS('Banco de Indicadores Mun. (2)'!J:J,'Banco de Indicadores Mun. (2)'!B:B,'Banco de Indicadores - Mun. (1)'!B535,'Banco de Indicadores Mun. (2)'!A:A,'Banco de Indicadores - Mun. (1)'!A535) / VLOOKUP(D535,'Dados Base'!$B:$K,7,FALSE)) * 100</f>
        <v>6.1834545454545458</v>
      </c>
      <c r="AN535" s="72">
        <f>(SUMIFS('Banco de Indicadores Mun. (2)'!K:K,'Banco de Indicadores Mun. (2)'!B:B,'Banco de Indicadores - Mun. (1)'!B535,'Banco de Indicadores Mun. (2)'!A:A,'Banco de Indicadores - Mun. (1)'!A535) / VLOOKUP(D535,'Dados Base'!$B:$K,10,FALSE)) * 100</f>
        <v>3.1653750000000009</v>
      </c>
      <c r="AO535" s="21">
        <v>0</v>
      </c>
      <c r="AP535" s="125">
        <v>0</v>
      </c>
      <c r="AQ535" s="143">
        <v>0</v>
      </c>
      <c r="AR535" s="21">
        <v>9</v>
      </c>
      <c r="AS535" s="37">
        <v>100</v>
      </c>
      <c r="AT535" s="37">
        <v>100</v>
      </c>
      <c r="AU535" s="37">
        <v>86</v>
      </c>
      <c r="AV535" s="20">
        <v>10</v>
      </c>
      <c r="AW535" s="21">
        <v>0</v>
      </c>
      <c r="AX535" s="21">
        <v>0</v>
      </c>
      <c r="AY535" s="21"/>
    </row>
    <row r="536" spans="1:51" ht="15" x14ac:dyDescent="0.25">
      <c r="A536" s="144">
        <v>2017</v>
      </c>
      <c r="B536" s="77" t="s">
        <v>536</v>
      </c>
      <c r="C536" s="78">
        <v>6</v>
      </c>
      <c r="D536" s="77">
        <v>3547304</v>
      </c>
      <c r="E536" s="78">
        <v>35473046</v>
      </c>
      <c r="F536" s="78" t="str">
        <f t="shared" si="17"/>
        <v>354730462017</v>
      </c>
      <c r="G536" s="79">
        <v>2.833109396891631</v>
      </c>
      <c r="H536" s="80">
        <f t="shared" si="16"/>
        <v>129502</v>
      </c>
      <c r="I536" s="81">
        <v>129502</v>
      </c>
      <c r="J536" s="82">
        <v>0</v>
      </c>
      <c r="K536" s="83">
        <f>(H536)/VLOOKUP(D536,'Dados Base'!$B:$K,6,FALSE)</f>
        <v>704.50440648460449</v>
      </c>
      <c r="L536" s="84">
        <v>100</v>
      </c>
      <c r="M536" s="85" t="s">
        <v>702</v>
      </c>
      <c r="N536" s="86">
        <v>0.81399999999999995</v>
      </c>
      <c r="O536" s="87" t="s">
        <v>691</v>
      </c>
      <c r="P536" s="87" t="s">
        <v>691</v>
      </c>
      <c r="Q536" s="87" t="s">
        <v>691</v>
      </c>
      <c r="R536" s="87" t="s">
        <v>691</v>
      </c>
      <c r="S536" s="87" t="s">
        <v>691</v>
      </c>
      <c r="T536" s="87" t="s">
        <v>691</v>
      </c>
      <c r="U536" s="87" t="s">
        <v>691</v>
      </c>
      <c r="V536" s="87" t="s">
        <v>691</v>
      </c>
      <c r="W536" s="87" t="s">
        <v>691</v>
      </c>
      <c r="X536" s="21"/>
      <c r="Y536" s="21">
        <v>118.7</v>
      </c>
      <c r="Z536" s="10">
        <v>871.6843461239996</v>
      </c>
      <c r="AA536" s="10">
        <v>6250.2136538760005</v>
      </c>
      <c r="AB536" s="21">
        <v>7</v>
      </c>
      <c r="AC536" s="21">
        <v>2</v>
      </c>
      <c r="AD536" s="153">
        <f>VLOOKUP(D536,'Dados Base'!$B:$K,9,FALSE)*31536000/VLOOKUP($F536,F:H,MATCH(H535,F535:AF535,0),FALSE)</f>
        <v>601.48816234498304</v>
      </c>
      <c r="AE536" s="153">
        <f>VLOOKUP(D536,'Dados Base'!$B:$K,10,FALSE)*31536000/VLOOKUP($F536,F:H,MATCH(H535,F535:AF535,0),FALSE)</f>
        <v>82.795941375422757</v>
      </c>
      <c r="AF536" s="21"/>
      <c r="AG536" s="21"/>
      <c r="AH536" s="21"/>
      <c r="AI536" s="21"/>
      <c r="AJ536" s="21"/>
      <c r="AK536" s="72">
        <f>(SUMIFS('Banco de Indicadores Mun. (2)'!I:I,'Banco de Indicadores Mun. (2)'!B:B,'Banco de Indicadores - Mun. (1)'!B536,'Banco de Indicadores Mun. (2)'!A:A,'Banco de Indicadores - Mun. (1)'!A536) / VLOOKUP(D536,'Dados Base'!$B:$K,8,FALSE)) * 100</f>
        <v>35.827466666666645</v>
      </c>
      <c r="AL536" s="72">
        <f>(SUMIFS('Banco de Indicadores Mun. (2)'!I:I,'Banco de Indicadores Mun. (2)'!B:B,'Banco de Indicadores - Mun. (1)'!B536,'Banco de Indicadores Mun. (2)'!A:A,'Banco de Indicadores - Mun. (1)'!A536) / VLOOKUP(D536,'Dados Base'!$B:$K,9,FALSE)) * 100</f>
        <v>13.054542510121451</v>
      </c>
      <c r="AM536" s="72">
        <f>(SUMIFS('Banco de Indicadores Mun. (2)'!J:J,'Banco de Indicadores Mun. (2)'!B:B,'Banco de Indicadores - Mun. (1)'!B536,'Banco de Indicadores Mun. (2)'!A:A,'Banco de Indicadores - Mun. (1)'!A536) / VLOOKUP(D536,'Dados Base'!$B:$K,7,FALSE)) * 100</f>
        <v>32.802857142857135</v>
      </c>
      <c r="AN536" s="72">
        <f>(SUMIFS('Banco de Indicadores Mun. (2)'!K:K,'Banco de Indicadores Mun. (2)'!B:B,'Banco de Indicadores - Mun. (1)'!B536,'Banco de Indicadores Mun. (2)'!A:A,'Banco de Indicadores - Mun. (1)'!A536) / VLOOKUP(D536,'Dados Base'!$B:$K,10,FALSE)) * 100</f>
        <v>40.809176470588191</v>
      </c>
      <c r="AO536" s="21">
        <v>0</v>
      </c>
      <c r="AP536" s="125">
        <v>0</v>
      </c>
      <c r="AQ536" s="143">
        <v>0</v>
      </c>
      <c r="AR536" s="21">
        <v>9</v>
      </c>
      <c r="AS536" s="37">
        <v>35.01</v>
      </c>
      <c r="AT536" s="37">
        <v>13.303800000000003</v>
      </c>
      <c r="AU536" s="37">
        <v>12.239494950980756</v>
      </c>
      <c r="AV536" s="20">
        <v>2.3907172399999999</v>
      </c>
      <c r="AW536" s="21">
        <v>3</v>
      </c>
      <c r="AX536" s="21">
        <v>2</v>
      </c>
      <c r="AY536" s="21"/>
    </row>
    <row r="537" spans="1:51" ht="15" x14ac:dyDescent="0.25">
      <c r="A537" s="144">
        <v>2017</v>
      </c>
      <c r="B537" s="77" t="s">
        <v>537</v>
      </c>
      <c r="C537" s="78">
        <v>22</v>
      </c>
      <c r="D537" s="77">
        <v>3547700</v>
      </c>
      <c r="E537" s="78">
        <v>354770022</v>
      </c>
      <c r="F537" s="78" t="str">
        <f t="shared" si="17"/>
        <v>3547700222017</v>
      </c>
      <c r="G537" s="79">
        <v>-0.21133120731217092</v>
      </c>
      <c r="H537" s="80">
        <f t="shared" si="16"/>
        <v>20205</v>
      </c>
      <c r="I537" s="81">
        <v>18989</v>
      </c>
      <c r="J537" s="82">
        <v>1216</v>
      </c>
      <c r="K537" s="83">
        <f>(H537)/VLOOKUP(D537,'Dados Base'!$B:$K,6,FALSE)</f>
        <v>36.566826531535611</v>
      </c>
      <c r="L537" s="84">
        <v>93.98</v>
      </c>
      <c r="M537" s="85" t="s">
        <v>702</v>
      </c>
      <c r="N537" s="86">
        <v>0.753</v>
      </c>
      <c r="O537" s="87" t="s">
        <v>691</v>
      </c>
      <c r="P537" s="87" t="s">
        <v>691</v>
      </c>
      <c r="Q537" s="87" t="s">
        <v>691</v>
      </c>
      <c r="R537" s="87" t="s">
        <v>691</v>
      </c>
      <c r="S537" s="87" t="s">
        <v>691</v>
      </c>
      <c r="T537" s="87" t="s">
        <v>691</v>
      </c>
      <c r="U537" s="87" t="s">
        <v>691</v>
      </c>
      <c r="V537" s="87" t="s">
        <v>691</v>
      </c>
      <c r="W537" s="87" t="s">
        <v>691</v>
      </c>
      <c r="X537" s="21"/>
      <c r="Y537" s="21">
        <v>13.72</v>
      </c>
      <c r="Z537" s="10">
        <v>834.09588000000008</v>
      </c>
      <c r="AA537" s="10">
        <v>224.14211999999998</v>
      </c>
      <c r="AB537" s="21">
        <v>1</v>
      </c>
      <c r="AC537" s="21">
        <v>0</v>
      </c>
      <c r="AD537" s="153">
        <f>VLOOKUP(D537,'Dados Base'!$B:$K,9,FALSE)*31536000/VLOOKUP($F537,F:H,MATCH(H536,F536:AF536,0),FALSE)</f>
        <v>6383.6792873051227</v>
      </c>
      <c r="AE537" s="153">
        <f>VLOOKUP(D537,'Dados Base'!$B:$K,10,FALSE)*31536000/VLOOKUP($F537,F:H,MATCH(H536,F536:AF536,0),FALSE)</f>
        <v>858.44097995545621</v>
      </c>
      <c r="AF537" s="21"/>
      <c r="AG537" s="21"/>
      <c r="AH537" s="21"/>
      <c r="AI537" s="21"/>
      <c r="AJ537" s="21"/>
      <c r="AK537" s="72">
        <f>(SUMIFS('Banco de Indicadores Mun. (2)'!I:I,'Banco de Indicadores Mun. (2)'!B:B,'Banco de Indicadores - Mun. (1)'!B537,'Banco de Indicadores Mun. (2)'!A:A,'Banco de Indicadores - Mun. (1)'!A537) / VLOOKUP(D537,'Dados Base'!$B:$K,8,FALSE)) * 100</f>
        <v>10.336580487804877</v>
      </c>
      <c r="AL537" s="72">
        <f>(SUMIFS('Banco de Indicadores Mun. (2)'!I:I,'Banco de Indicadores Mun. (2)'!B:B,'Banco de Indicadores - Mun. (1)'!B537,'Banco de Indicadores Mun. (2)'!A:A,'Banco de Indicadores - Mun. (1)'!A537) / VLOOKUP(D537,'Dados Base'!$B:$K,9,FALSE)) * 100</f>
        <v>5.1809266503667475</v>
      </c>
      <c r="AM537" s="72">
        <f>(SUMIFS('Banco de Indicadores Mun. (2)'!J:J,'Banco de Indicadores Mun. (2)'!B:B,'Banco de Indicadores - Mun. (1)'!B537,'Banco de Indicadores Mun. (2)'!A:A,'Banco de Indicadores - Mun. (1)'!A537) / VLOOKUP(D537,'Dados Base'!$B:$K,7,FALSE)) * 100</f>
        <v>11.489319999999999</v>
      </c>
      <c r="AN537" s="72">
        <f>(SUMIFS('Banco de Indicadores Mun. (2)'!K:K,'Banco de Indicadores Mun. (2)'!B:B,'Banco de Indicadores - Mun. (1)'!B537,'Banco de Indicadores Mun. (2)'!A:A,'Banco de Indicadores - Mun. (1)'!A537) / VLOOKUP(D537,'Dados Base'!$B:$K,10,FALSE)) * 100</f>
        <v>7.1927454545454559</v>
      </c>
      <c r="AO537" s="21">
        <v>0</v>
      </c>
      <c r="AP537" s="125">
        <v>0</v>
      </c>
      <c r="AQ537" s="143">
        <v>0</v>
      </c>
      <c r="AR537" s="21">
        <v>8.3000000000000007</v>
      </c>
      <c r="AS537" s="37">
        <v>94</v>
      </c>
      <c r="AT537" s="37">
        <v>94</v>
      </c>
      <c r="AU537" s="37">
        <v>78.819309077920096</v>
      </c>
      <c r="AV537" s="20">
        <v>8.5332454481298523</v>
      </c>
      <c r="AW537" s="21">
        <v>0</v>
      </c>
      <c r="AX537" s="21">
        <v>0</v>
      </c>
      <c r="AY537" s="21"/>
    </row>
    <row r="538" spans="1:51" ht="15" x14ac:dyDescent="0.25">
      <c r="A538" s="144">
        <v>2017</v>
      </c>
      <c r="B538" s="77" t="s">
        <v>538</v>
      </c>
      <c r="C538" s="78">
        <v>6</v>
      </c>
      <c r="D538" s="77">
        <v>3547809</v>
      </c>
      <c r="E538" s="78">
        <v>35478096</v>
      </c>
      <c r="F538" s="78" t="str">
        <f t="shared" si="17"/>
        <v>354780962017</v>
      </c>
      <c r="G538" s="79">
        <v>0.28598346760695392</v>
      </c>
      <c r="H538" s="80">
        <f t="shared" si="16"/>
        <v>688899</v>
      </c>
      <c r="I538" s="81">
        <v>688899</v>
      </c>
      <c r="J538" s="82">
        <v>0</v>
      </c>
      <c r="K538" s="83">
        <f>(H538)/VLOOKUP(D538,'Dados Base'!$B:$K,6,FALSE)</f>
        <v>3940.1681537405625</v>
      </c>
      <c r="L538" s="84">
        <v>100</v>
      </c>
      <c r="M538" s="85" t="s">
        <v>702</v>
      </c>
      <c r="N538" s="86">
        <v>0.81499999999999995</v>
      </c>
      <c r="O538" s="87" t="s">
        <v>691</v>
      </c>
      <c r="P538" s="87" t="s">
        <v>691</v>
      </c>
      <c r="Q538" s="87" t="s">
        <v>691</v>
      </c>
      <c r="R538" s="87" t="s">
        <v>691</v>
      </c>
      <c r="S538" s="87" t="s">
        <v>691</v>
      </c>
      <c r="T538" s="87" t="s">
        <v>691</v>
      </c>
      <c r="U538" s="87" t="s">
        <v>691</v>
      </c>
      <c r="V538" s="87" t="s">
        <v>691</v>
      </c>
      <c r="W538" s="87" t="s">
        <v>691</v>
      </c>
      <c r="X538" s="21"/>
      <c r="Y538" s="21">
        <v>786.75</v>
      </c>
      <c r="Z538" s="10">
        <v>14913.465629760005</v>
      </c>
      <c r="AA538" s="10">
        <v>23709.008370239997</v>
      </c>
      <c r="AB538" s="21">
        <v>147</v>
      </c>
      <c r="AC538" s="21">
        <v>2</v>
      </c>
      <c r="AD538" s="153">
        <f>VLOOKUP(D538,'Dados Base'!$B:$K,9,FALSE)*31536000/VLOOKUP($F538,F:H,MATCH(H537,F537:AF537,0),FALSE)</f>
        <v>130.46556897310055</v>
      </c>
      <c r="AE538" s="153">
        <f>VLOOKUP(D538,'Dados Base'!$B:$K,10,FALSE)*31536000/VLOOKUP($F538,F:H,MATCH(H537,F537:AF537,0),FALSE)</f>
        <v>17.395409196413407</v>
      </c>
      <c r="AF538" s="21"/>
      <c r="AG538" s="21"/>
      <c r="AH538" s="21"/>
      <c r="AI538" s="21"/>
      <c r="AJ538" s="21"/>
      <c r="AK538" s="72">
        <f>(SUMIFS('Banco de Indicadores Mun. (2)'!I:I,'Banco de Indicadores Mun. (2)'!B:B,'Banco de Indicadores - Mun. (1)'!B538,'Banco de Indicadores Mun. (2)'!A:A,'Banco de Indicadores - Mun. (1)'!A538) / VLOOKUP(D538,'Dados Base'!$B:$K,8,FALSE)) * 100</f>
        <v>75.914761904761889</v>
      </c>
      <c r="AL538" s="72">
        <f>(SUMIFS('Banco de Indicadores Mun. (2)'!I:I,'Banco de Indicadores Mun. (2)'!B:B,'Banco de Indicadores - Mun. (1)'!B538,'Banco de Indicadores Mun. (2)'!A:A,'Banco de Indicadores - Mun. (1)'!A538) / VLOOKUP(D538,'Dados Base'!$B:$K,9,FALSE)) * 100</f>
        <v>27.968596491228066</v>
      </c>
      <c r="AM538" s="72">
        <f>(SUMIFS('Banco de Indicadores Mun. (2)'!J:J,'Banco de Indicadores Mun. (2)'!B:B,'Banco de Indicadores - Mun. (1)'!B538,'Banco de Indicadores Mun. (2)'!A:A,'Banco de Indicadores - Mun. (1)'!A538) / VLOOKUP(D538,'Dados Base'!$B:$K,7,FALSE)) * 100</f>
        <v>72.141373134328347</v>
      </c>
      <c r="AN538" s="72">
        <f>(SUMIFS('Banco de Indicadores Mun. (2)'!K:K,'Banco de Indicadores Mun. (2)'!B:B,'Banco de Indicadores - Mun. (1)'!B538,'Banco de Indicadores Mun. (2)'!A:A,'Banco de Indicadores - Mun. (1)'!A538) / VLOOKUP(D538,'Dados Base'!$B:$K,10,FALSE)) * 100</f>
        <v>82.567842105263139</v>
      </c>
      <c r="AO538" s="21">
        <v>0</v>
      </c>
      <c r="AP538" s="125">
        <v>0</v>
      </c>
      <c r="AQ538" s="143">
        <v>0</v>
      </c>
      <c r="AR538" s="21">
        <v>9.4</v>
      </c>
      <c r="AS538" s="37">
        <v>98.56</v>
      </c>
      <c r="AT538" s="37">
        <v>39.423999999999999</v>
      </c>
      <c r="AU538" s="37">
        <v>38.61343949577131</v>
      </c>
      <c r="AV538" s="20">
        <v>4.8882736289900093</v>
      </c>
      <c r="AW538" s="21">
        <v>63</v>
      </c>
      <c r="AX538" s="21">
        <v>2</v>
      </c>
      <c r="AY538" s="21"/>
    </row>
    <row r="539" spans="1:51" ht="15" x14ac:dyDescent="0.25">
      <c r="A539" s="144">
        <v>2017</v>
      </c>
      <c r="B539" s="77" t="s">
        <v>539</v>
      </c>
      <c r="C539" s="78">
        <v>8</v>
      </c>
      <c r="D539" s="77">
        <v>3547908</v>
      </c>
      <c r="E539" s="78">
        <v>35479088</v>
      </c>
      <c r="F539" s="78" t="str">
        <f t="shared" si="17"/>
        <v>354790882017</v>
      </c>
      <c r="G539" s="79">
        <v>0.58562030093061157</v>
      </c>
      <c r="H539" s="80">
        <f t="shared" si="16"/>
        <v>6541</v>
      </c>
      <c r="I539" s="81">
        <v>4903</v>
      </c>
      <c r="J539" s="82">
        <v>1638</v>
      </c>
      <c r="K539" s="83">
        <f>(H539)/VLOOKUP(D539,'Dados Base'!$B:$K,6,FALSE)</f>
        <v>21.121803151640403</v>
      </c>
      <c r="L539" s="84">
        <v>74.959999999999994</v>
      </c>
      <c r="M539" s="85" t="s">
        <v>702</v>
      </c>
      <c r="N539" s="86">
        <v>0.70199999999999996</v>
      </c>
      <c r="O539" s="87" t="s">
        <v>691</v>
      </c>
      <c r="P539" s="87" t="s">
        <v>691</v>
      </c>
      <c r="Q539" s="87" t="s">
        <v>691</v>
      </c>
      <c r="R539" s="87" t="s">
        <v>691</v>
      </c>
      <c r="S539" s="87" t="s">
        <v>691</v>
      </c>
      <c r="T539" s="87" t="s">
        <v>691</v>
      </c>
      <c r="U539" s="87" t="s">
        <v>691</v>
      </c>
      <c r="V539" s="87" t="s">
        <v>691</v>
      </c>
      <c r="W539" s="87" t="s">
        <v>691</v>
      </c>
      <c r="X539" s="21"/>
      <c r="Y539" s="21">
        <v>3.54</v>
      </c>
      <c r="Z539" s="10">
        <v>171.0850356</v>
      </c>
      <c r="AA539" s="10">
        <v>102.04696440000001</v>
      </c>
      <c r="AB539" s="21">
        <v>1</v>
      </c>
      <c r="AC539" s="21">
        <v>0</v>
      </c>
      <c r="AD539" s="153">
        <f>VLOOKUP(D539,'Dados Base'!$B:$K,9,FALSE)*31536000/VLOOKUP($F539,F:H,MATCH(H538,F538:AF538,0),FALSE)</f>
        <v>23624.277633389389</v>
      </c>
      <c r="AE539" s="153">
        <f>VLOOKUP(D539,'Dados Base'!$B:$K,10,FALSE)*31536000/VLOOKUP($F539,F:H,MATCH(H538,F538:AF538,0),FALSE)</f>
        <v>2796.343066809357</v>
      </c>
      <c r="AF539" s="21"/>
      <c r="AG539" s="21"/>
      <c r="AH539" s="21"/>
      <c r="AI539" s="21"/>
      <c r="AJ539" s="21"/>
      <c r="AK539" s="72">
        <f>(SUMIFS('Banco de Indicadores Mun. (2)'!I:I,'Banco de Indicadores Mun. (2)'!B:B,'Banco de Indicadores - Mun. (1)'!B539,'Banco de Indicadores Mun. (2)'!A:A,'Banco de Indicadores - Mun. (1)'!A539) / VLOOKUP(D539,'Dados Base'!$B:$K,8,FALSE)) * 100</f>
        <v>19.171279220779216</v>
      </c>
      <c r="AL539" s="72">
        <f>(SUMIFS('Banco de Indicadores Mun. (2)'!I:I,'Banco de Indicadores Mun. (2)'!B:B,'Banco de Indicadores - Mun. (1)'!B539,'Banco de Indicadores Mun. (2)'!A:A,'Banco de Indicadores - Mun. (1)'!A539) / VLOOKUP(D539,'Dados Base'!$B:$K,9,FALSE)) * 100</f>
        <v>6.0252591836734677</v>
      </c>
      <c r="AM539" s="72">
        <f>(SUMIFS('Banco de Indicadores Mun. (2)'!J:J,'Banco de Indicadores Mun. (2)'!B:B,'Banco de Indicadores - Mun. (1)'!B539,'Banco de Indicadores Mun. (2)'!A:A,'Banco de Indicadores - Mun. (1)'!A539) / VLOOKUP(D539,'Dados Base'!$B:$K,7,FALSE)) * 100</f>
        <v>25.550062499999992</v>
      </c>
      <c r="AN539" s="72">
        <f>(SUMIFS('Banco de Indicadores Mun. (2)'!K:K,'Banco de Indicadores Mun. (2)'!B:B,'Banco de Indicadores - Mun. (1)'!B539,'Banco de Indicadores Mun. (2)'!A:A,'Banco de Indicadores - Mun. (1)'!A539) / VLOOKUP(D539,'Dados Base'!$B:$K,10,FALSE)) * 100</f>
        <v>8.6132931034482727</v>
      </c>
      <c r="AO539" s="21">
        <v>0</v>
      </c>
      <c r="AP539" s="125">
        <v>0</v>
      </c>
      <c r="AQ539" s="143">
        <v>0</v>
      </c>
      <c r="AR539" s="21">
        <v>8.6999999999999993</v>
      </c>
      <c r="AS539" s="37">
        <v>98.33</v>
      </c>
      <c r="AT539" s="37">
        <v>98.330000000000013</v>
      </c>
      <c r="AU539" s="37">
        <v>62.638224594701455</v>
      </c>
      <c r="AV539" s="20">
        <v>7.0461866940478579</v>
      </c>
      <c r="AW539" s="21">
        <v>0</v>
      </c>
      <c r="AX539" s="21">
        <v>0</v>
      </c>
      <c r="AY539" s="21"/>
    </row>
    <row r="540" spans="1:51" ht="15" x14ac:dyDescent="0.25">
      <c r="A540" s="144">
        <v>2017</v>
      </c>
      <c r="B540" s="77" t="s">
        <v>540</v>
      </c>
      <c r="C540" s="78">
        <v>5</v>
      </c>
      <c r="D540" s="77">
        <v>3548005</v>
      </c>
      <c r="E540" s="78">
        <v>35480055</v>
      </c>
      <c r="F540" s="78" t="str">
        <f t="shared" si="17"/>
        <v>354800552017</v>
      </c>
      <c r="G540" s="79">
        <v>1.1167781505982965</v>
      </c>
      <c r="H540" s="80">
        <f t="shared" si="16"/>
        <v>22214</v>
      </c>
      <c r="I540" s="81">
        <v>21030</v>
      </c>
      <c r="J540" s="82">
        <v>1184</v>
      </c>
      <c r="K540" s="83">
        <f>(H540)/VLOOKUP(D540,'Dados Base'!$B:$K,6,FALSE)</f>
        <v>144.14379339432872</v>
      </c>
      <c r="L540" s="84">
        <v>94.67</v>
      </c>
      <c r="M540" s="85" t="s">
        <v>702</v>
      </c>
      <c r="N540" s="86">
        <v>0.70199999999999996</v>
      </c>
      <c r="O540" s="87" t="s">
        <v>691</v>
      </c>
      <c r="P540" s="87" t="s">
        <v>691</v>
      </c>
      <c r="Q540" s="87" t="s">
        <v>691</v>
      </c>
      <c r="R540" s="87" t="s">
        <v>691</v>
      </c>
      <c r="S540" s="87" t="s">
        <v>691</v>
      </c>
      <c r="T540" s="87" t="s">
        <v>691</v>
      </c>
      <c r="U540" s="87" t="s">
        <v>691</v>
      </c>
      <c r="V540" s="87" t="s">
        <v>691</v>
      </c>
      <c r="W540" s="87" t="s">
        <v>691</v>
      </c>
      <c r="X540" s="21"/>
      <c r="Y540" s="21">
        <v>14.56</v>
      </c>
      <c r="Z540" s="10">
        <v>248.77895039999987</v>
      </c>
      <c r="AA540" s="10">
        <v>874.20504960000005</v>
      </c>
      <c r="AB540" s="21">
        <v>5</v>
      </c>
      <c r="AC540" s="21">
        <v>0</v>
      </c>
      <c r="AD540" s="153">
        <f>VLOOKUP(D540,'Dados Base'!$B:$K,9,FALSE)*31536000/VLOOKUP($F540,F:H,MATCH(H539,F539:AF539,0),FALSE)</f>
        <v>2725.7189159989198</v>
      </c>
      <c r="AE540" s="153">
        <f>VLOOKUP(D540,'Dados Base'!$B:$K,10,FALSE)*31536000/VLOOKUP($F540,F:H,MATCH(H539,F539:AF539,0),FALSE)</f>
        <v>354.91131718735932</v>
      </c>
      <c r="AF540" s="21"/>
      <c r="AG540" s="21"/>
      <c r="AH540" s="21"/>
      <c r="AI540" s="21"/>
      <c r="AJ540" s="21"/>
      <c r="AK540" s="72">
        <f>(SUMIFS('Banco de Indicadores Mun. (2)'!I:I,'Banco de Indicadores Mun. (2)'!B:B,'Banco de Indicadores - Mun. (1)'!B540,'Banco de Indicadores Mun. (2)'!A:A,'Banco de Indicadores - Mun. (1)'!A540) / VLOOKUP(D540,'Dados Base'!$B:$K,8,FALSE)) * 100</f>
        <v>41.71541666666667</v>
      </c>
      <c r="AL540" s="72">
        <f>(SUMIFS('Banco de Indicadores Mun. (2)'!I:I,'Banco de Indicadores Mun. (2)'!B:B,'Banco de Indicadores - Mun. (1)'!B540,'Banco de Indicadores Mun. (2)'!A:A,'Banco de Indicadores - Mun. (1)'!A540) / VLOOKUP(D540,'Dados Base'!$B:$K,9,FALSE)) * 100</f>
        <v>15.643281250000001</v>
      </c>
      <c r="AM540" s="72">
        <f>(SUMIFS('Banco de Indicadores Mun. (2)'!J:J,'Banco de Indicadores Mun. (2)'!B:B,'Banco de Indicadores - Mun. (1)'!B540,'Banco de Indicadores Mun. (2)'!A:A,'Banco de Indicadores - Mun. (1)'!A540) / VLOOKUP(D540,'Dados Base'!$B:$K,7,FALSE)) * 100</f>
        <v>43.894319148936169</v>
      </c>
      <c r="AN540" s="72">
        <f>(SUMIFS('Banco de Indicadores Mun. (2)'!K:K,'Banco de Indicadores Mun. (2)'!B:B,'Banco de Indicadores - Mun. (1)'!B540,'Banco de Indicadores Mun. (2)'!A:A,'Banco de Indicadores - Mun. (1)'!A540) / VLOOKUP(D540,'Dados Base'!$B:$K,10,FALSE)) * 100</f>
        <v>37.619080000000018</v>
      </c>
      <c r="AO540" s="21">
        <v>0</v>
      </c>
      <c r="AP540" s="125">
        <v>0</v>
      </c>
      <c r="AQ540" s="143">
        <v>0</v>
      </c>
      <c r="AR540" s="21">
        <v>8.3000000000000007</v>
      </c>
      <c r="AS540" s="37">
        <v>92</v>
      </c>
      <c r="AT540" s="37">
        <v>39.559999999999995</v>
      </c>
      <c r="AU540" s="37">
        <v>22.153383342950562</v>
      </c>
      <c r="AV540" s="20">
        <v>3.4649840000000003</v>
      </c>
      <c r="AW540" s="21">
        <v>0</v>
      </c>
      <c r="AX540" s="21">
        <v>0</v>
      </c>
      <c r="AY540" s="21"/>
    </row>
    <row r="541" spans="1:51" ht="15" x14ac:dyDescent="0.25">
      <c r="A541" s="144">
        <v>2017</v>
      </c>
      <c r="B541" s="77" t="s">
        <v>541</v>
      </c>
      <c r="C541" s="78">
        <v>19</v>
      </c>
      <c r="D541" s="77">
        <v>3548054</v>
      </c>
      <c r="E541" s="78">
        <v>354805419</v>
      </c>
      <c r="F541" s="78" t="str">
        <f t="shared" si="17"/>
        <v>3548054192017</v>
      </c>
      <c r="G541" s="79">
        <v>0.85202382929085996</v>
      </c>
      <c r="H541" s="80">
        <f t="shared" si="16"/>
        <v>8077</v>
      </c>
      <c r="I541" s="81">
        <v>6846</v>
      </c>
      <c r="J541" s="82">
        <v>1231</v>
      </c>
      <c r="K541" s="83">
        <f>(H541)/VLOOKUP(D541,'Dados Base'!$B:$K,6,FALSE)</f>
        <v>6.184154110008576</v>
      </c>
      <c r="L541" s="84">
        <v>84.76</v>
      </c>
      <c r="M541" s="85" t="s">
        <v>702</v>
      </c>
      <c r="N541" s="86">
        <v>0.75700000000000001</v>
      </c>
      <c r="O541" s="87" t="s">
        <v>691</v>
      </c>
      <c r="P541" s="87" t="s">
        <v>691</v>
      </c>
      <c r="Q541" s="87" t="s">
        <v>691</v>
      </c>
      <c r="R541" s="87" t="s">
        <v>691</v>
      </c>
      <c r="S541" s="87" t="s">
        <v>691</v>
      </c>
      <c r="T541" s="87" t="s">
        <v>691</v>
      </c>
      <c r="U541" s="87" t="s">
        <v>691</v>
      </c>
      <c r="V541" s="87" t="s">
        <v>691</v>
      </c>
      <c r="W541" s="87" t="s">
        <v>691</v>
      </c>
      <c r="X541" s="21"/>
      <c r="Y541" s="21">
        <v>4.54</v>
      </c>
      <c r="Z541" s="10">
        <v>196.16040000000001</v>
      </c>
      <c r="AA541" s="10">
        <v>154.13759999999999</v>
      </c>
      <c r="AB541" s="21">
        <v>1</v>
      </c>
      <c r="AC541" s="21">
        <v>0</v>
      </c>
      <c r="AD541" s="153">
        <f>VLOOKUP(D541,'Dados Base'!$B:$K,9,FALSE)*31536000/VLOOKUP($F541,F:H,MATCH(H540,F540:AF540,0),FALSE)</f>
        <v>37287.210597994308</v>
      </c>
      <c r="AE541" s="153">
        <f>VLOOKUP(D541,'Dados Base'!$B:$K,10,FALSE)*31536000/VLOOKUP($F541,F:H,MATCH(H540,F540:AF540,0),FALSE)</f>
        <v>2928.3149684288719</v>
      </c>
      <c r="AF541" s="21"/>
      <c r="AG541" s="21"/>
      <c r="AH541" s="21"/>
      <c r="AI541" s="21"/>
      <c r="AJ541" s="21"/>
      <c r="AK541" s="72">
        <f>(SUMIFS('Banco de Indicadores Mun. (2)'!I:I,'Banco de Indicadores Mun. (2)'!B:B,'Banco de Indicadores - Mun. (1)'!B541,'Banco de Indicadores Mun. (2)'!A:A,'Banco de Indicadores - Mun. (1)'!A541) / VLOOKUP(D541,'Dados Base'!$B:$K,8,FALSE)) * 100</f>
        <v>12.921372093023258</v>
      </c>
      <c r="AL541" s="72">
        <f>(SUMIFS('Banco de Indicadores Mun. (2)'!I:I,'Banco de Indicadores Mun. (2)'!B:B,'Banco de Indicadores - Mun. (1)'!B541,'Banco de Indicadores Mun. (2)'!A:A,'Banco de Indicadores - Mun. (1)'!A541) / VLOOKUP(D541,'Dados Base'!$B:$K,9,FALSE)) * 100</f>
        <v>4.0725999999999996</v>
      </c>
      <c r="AM541" s="72">
        <f>(SUMIFS('Banco de Indicadores Mun. (2)'!J:J,'Banco de Indicadores Mun. (2)'!B:B,'Banco de Indicadores - Mun. (1)'!B541,'Banco de Indicadores Mun. (2)'!A:A,'Banco de Indicadores - Mun. (1)'!A541) / VLOOKUP(D541,'Dados Base'!$B:$K,7,FALSE)) * 100</f>
        <v>14.768336283185842</v>
      </c>
      <c r="AN541" s="72">
        <f>(SUMIFS('Banco de Indicadores Mun. (2)'!K:K,'Banco de Indicadores Mun. (2)'!B:B,'Banco de Indicadores - Mun. (1)'!B541,'Banco de Indicadores Mun. (2)'!A:A,'Banco de Indicadores - Mun. (1)'!A541) / VLOOKUP(D541,'Dados Base'!$B:$K,10,FALSE)) * 100</f>
        <v>7.355853333333334</v>
      </c>
      <c r="AO541" s="21">
        <v>0</v>
      </c>
      <c r="AP541" s="125">
        <v>0</v>
      </c>
      <c r="AQ541" s="143">
        <v>0</v>
      </c>
      <c r="AR541" s="21">
        <v>8.1999999999999993</v>
      </c>
      <c r="AS541" s="37">
        <v>100</v>
      </c>
      <c r="AT541" s="37">
        <v>80</v>
      </c>
      <c r="AU541" s="37">
        <v>55.998150146446747</v>
      </c>
      <c r="AV541" s="20">
        <v>6.8400000000000007</v>
      </c>
      <c r="AW541" s="21">
        <v>0</v>
      </c>
      <c r="AX541" s="21">
        <v>0</v>
      </c>
      <c r="AY541" s="21"/>
    </row>
    <row r="542" spans="1:51" ht="15" x14ac:dyDescent="0.25">
      <c r="A542" s="144">
        <v>2017</v>
      </c>
      <c r="B542" s="77" t="s">
        <v>542</v>
      </c>
      <c r="C542" s="78">
        <v>9</v>
      </c>
      <c r="D542" s="77">
        <v>3548104</v>
      </c>
      <c r="E542" s="78">
        <v>35481049</v>
      </c>
      <c r="F542" s="78" t="str">
        <f t="shared" si="17"/>
        <v>354810492017</v>
      </c>
      <c r="G542" s="79">
        <v>-0.28107559074362909</v>
      </c>
      <c r="H542" s="80">
        <f t="shared" si="16"/>
        <v>5850</v>
      </c>
      <c r="I542" s="81">
        <v>3721</v>
      </c>
      <c r="J542" s="82">
        <v>2129</v>
      </c>
      <c r="K542" s="83">
        <f>(H542)/VLOOKUP(D542,'Dados Base'!$B:$K,6,FALSE)</f>
        <v>53.449063499314754</v>
      </c>
      <c r="L542" s="84">
        <v>63.61</v>
      </c>
      <c r="M542" s="85" t="s">
        <v>702</v>
      </c>
      <c r="N542" s="86">
        <v>0.71399999999999997</v>
      </c>
      <c r="O542" s="87" t="s">
        <v>691</v>
      </c>
      <c r="P542" s="87" t="s">
        <v>691</v>
      </c>
      <c r="Q542" s="87" t="s">
        <v>691</v>
      </c>
      <c r="R542" s="87" t="s">
        <v>691</v>
      </c>
      <c r="S542" s="87" t="s">
        <v>691</v>
      </c>
      <c r="T542" s="87" t="s">
        <v>691</v>
      </c>
      <c r="U542" s="87" t="s">
        <v>691</v>
      </c>
      <c r="V542" s="87" t="s">
        <v>691</v>
      </c>
      <c r="W542" s="87" t="s">
        <v>691</v>
      </c>
      <c r="X542" s="21"/>
      <c r="Y542" s="21">
        <v>2.5099999999999998</v>
      </c>
      <c r="Z542" s="10">
        <v>136.95687359999999</v>
      </c>
      <c r="AA542" s="10">
        <v>56.525126399999991</v>
      </c>
      <c r="AB542" s="21">
        <v>0</v>
      </c>
      <c r="AC542" s="21">
        <v>0</v>
      </c>
      <c r="AD542" s="153">
        <f>VLOOKUP(D542,'Dados Base'!$B:$K,9,FALSE)*31536000/VLOOKUP($F542,F:H,MATCH(H541,F541:AF541,0),FALSE)</f>
        <v>7924.4307692307693</v>
      </c>
      <c r="AE542" s="153">
        <f>VLOOKUP(D542,'Dados Base'!$B:$K,10,FALSE)*31536000/VLOOKUP($F542,F:H,MATCH(H541,F541:AF541,0),FALSE)</f>
        <v>916.43076923076944</v>
      </c>
      <c r="AF542" s="21"/>
      <c r="AG542" s="21"/>
      <c r="AH542" s="21"/>
      <c r="AI542" s="21"/>
      <c r="AJ542" s="21"/>
      <c r="AK542" s="72">
        <f>(SUMIFS('Banco de Indicadores Mun. (2)'!I:I,'Banco de Indicadores Mun. (2)'!B:B,'Banco de Indicadores - Mun. (1)'!B542,'Banco de Indicadores Mun. (2)'!A:A,'Banco de Indicadores - Mun. (1)'!A542) / VLOOKUP(D542,'Dados Base'!$B:$K,8,FALSE)) * 100</f>
        <v>4.8043584905660381</v>
      </c>
      <c r="AL542" s="72">
        <f>(SUMIFS('Banco de Indicadores Mun. (2)'!I:I,'Banco de Indicadores Mun. (2)'!B:B,'Banco de Indicadores - Mun. (1)'!B542,'Banco de Indicadores Mun. (2)'!A:A,'Banco de Indicadores - Mun. (1)'!A542) / VLOOKUP(D542,'Dados Base'!$B:$K,9,FALSE)) * 100</f>
        <v>1.7321836734693878</v>
      </c>
      <c r="AM542" s="72">
        <f>(SUMIFS('Banco de Indicadores Mun. (2)'!J:J,'Banco de Indicadores Mun. (2)'!B:B,'Banco de Indicadores - Mun. (1)'!B542,'Banco de Indicadores Mun. (2)'!A:A,'Banco de Indicadores - Mun. (1)'!A542) / VLOOKUP(D542,'Dados Base'!$B:$K,7,FALSE)) * 100</f>
        <v>6.8974444444444467</v>
      </c>
      <c r="AN542" s="72">
        <f>(SUMIFS('Banco de Indicadores Mun. (2)'!K:K,'Banco de Indicadores Mun. (2)'!B:B,'Banco de Indicadores - Mun. (1)'!B542,'Banco de Indicadores Mun. (2)'!A:A,'Banco de Indicadores - Mun. (1)'!A542) / VLOOKUP(D542,'Dados Base'!$B:$K,10,FALSE)) * 100</f>
        <v>0.37194117647058816</v>
      </c>
      <c r="AO542" s="21">
        <v>0</v>
      </c>
      <c r="AP542" s="125">
        <v>0</v>
      </c>
      <c r="AQ542" s="143">
        <v>0</v>
      </c>
      <c r="AR542" s="21">
        <v>8.3000000000000007</v>
      </c>
      <c r="AS542" s="37">
        <v>88.48</v>
      </c>
      <c r="AT542" s="37">
        <v>88.48</v>
      </c>
      <c r="AU542" s="37">
        <v>70.78533072843986</v>
      </c>
      <c r="AV542" s="20">
        <v>7.9281600000000001</v>
      </c>
      <c r="AW542" s="21">
        <v>0</v>
      </c>
      <c r="AX542" s="21">
        <v>0</v>
      </c>
      <c r="AY542" s="21"/>
    </row>
    <row r="543" spans="1:51" ht="15" x14ac:dyDescent="0.25">
      <c r="A543" s="144">
        <v>2017</v>
      </c>
      <c r="B543" s="77" t="s">
        <v>543</v>
      </c>
      <c r="C543" s="78">
        <v>1</v>
      </c>
      <c r="D543" s="77">
        <v>3548203</v>
      </c>
      <c r="E543" s="78">
        <v>35482031</v>
      </c>
      <c r="F543" s="78" t="str">
        <f t="shared" si="17"/>
        <v>354820312017</v>
      </c>
      <c r="G543" s="79">
        <v>0.19508610965761619</v>
      </c>
      <c r="H543" s="80">
        <f t="shared" si="16"/>
        <v>6580</v>
      </c>
      <c r="I543" s="81">
        <v>4403</v>
      </c>
      <c r="J543" s="82">
        <v>2177</v>
      </c>
      <c r="K543" s="83">
        <f>(H543)/VLOOKUP(D543,'Dados Base'!$B:$K,6,FALSE)</f>
        <v>49.514636165249456</v>
      </c>
      <c r="L543" s="84">
        <v>66.91</v>
      </c>
      <c r="M543" s="85" t="s">
        <v>702</v>
      </c>
      <c r="N543" s="86">
        <v>0.70599999999999996</v>
      </c>
      <c r="O543" s="87" t="s">
        <v>691</v>
      </c>
      <c r="P543" s="87" t="s">
        <v>691</v>
      </c>
      <c r="Q543" s="87" t="s">
        <v>691</v>
      </c>
      <c r="R543" s="87" t="s">
        <v>691</v>
      </c>
      <c r="S543" s="87" t="s">
        <v>691</v>
      </c>
      <c r="T543" s="87" t="s">
        <v>691</v>
      </c>
      <c r="U543" s="87" t="s">
        <v>691</v>
      </c>
      <c r="V543" s="87" t="s">
        <v>691</v>
      </c>
      <c r="W543" s="87" t="s">
        <v>691</v>
      </c>
      <c r="X543" s="21"/>
      <c r="Y543" s="21">
        <v>2.83</v>
      </c>
      <c r="Z543" s="10">
        <v>54.505645200000004</v>
      </c>
      <c r="AA543" s="10">
        <v>163.7623548</v>
      </c>
      <c r="AB543" s="21">
        <v>3</v>
      </c>
      <c r="AC543" s="21">
        <v>0</v>
      </c>
      <c r="AD543" s="153">
        <f>VLOOKUP(D543,'Dados Base'!$B:$K,9,FALSE)*31536000/VLOOKUP($F543,F:H,MATCH(H542,F542:AF542,0),FALSE)</f>
        <v>20848.267477203648</v>
      </c>
      <c r="AE543" s="153">
        <f>VLOOKUP(D543,'Dados Base'!$B:$K,10,FALSE)*31536000/VLOOKUP($F543,F:H,MATCH(H542,F542:AF542,0),FALSE)</f>
        <v>2875.623100303952</v>
      </c>
      <c r="AF543" s="21"/>
      <c r="AG543" s="21"/>
      <c r="AH543" s="21"/>
      <c r="AI543" s="21"/>
      <c r="AJ543" s="21"/>
      <c r="AK543" s="72">
        <f>(SUMIFS('Banco de Indicadores Mun. (2)'!I:I,'Banco de Indicadores Mun. (2)'!B:B,'Banco de Indicadores - Mun. (1)'!B543,'Banco de Indicadores Mun. (2)'!A:A,'Banco de Indicadores - Mun. (1)'!A543) / VLOOKUP(D543,'Dados Base'!$B:$K,8,FALSE)) * 100</f>
        <v>1.4380656565656569</v>
      </c>
      <c r="AL543" s="72">
        <f>(SUMIFS('Banco de Indicadores Mun. (2)'!I:I,'Banco de Indicadores Mun. (2)'!B:B,'Banco de Indicadores - Mun. (1)'!B543,'Banco de Indicadores Mun. (2)'!A:A,'Banco de Indicadores - Mun. (1)'!A543) / VLOOKUP(D543,'Dados Base'!$B:$K,9,FALSE)) * 100</f>
        <v>0.65456781609195414</v>
      </c>
      <c r="AM543" s="72">
        <f>(SUMIFS('Banco de Indicadores Mun. (2)'!J:J,'Banco de Indicadores Mun. (2)'!B:B,'Banco de Indicadores - Mun. (1)'!B543,'Banco de Indicadores Mun. (2)'!A:A,'Banco de Indicadores - Mun. (1)'!A543) / VLOOKUP(D543,'Dados Base'!$B:$K,7,FALSE)) * 100</f>
        <v>2.0041376811594209</v>
      </c>
      <c r="AN543" s="72">
        <f>(SUMIFS('Banco de Indicadores Mun. (2)'!K:K,'Banco de Indicadores Mun. (2)'!B:B,'Banco de Indicadores - Mun. (1)'!B543,'Banco de Indicadores Mun. (2)'!A:A,'Banco de Indicadores - Mun. (1)'!A543) / VLOOKUP(D543,'Dados Base'!$B:$K,10,FALSE)) * 100</f>
        <v>0.13609999999999997</v>
      </c>
      <c r="AO543" s="21">
        <v>0</v>
      </c>
      <c r="AP543" s="125">
        <v>0</v>
      </c>
      <c r="AQ543" s="143">
        <v>0</v>
      </c>
      <c r="AR543" s="21">
        <v>10</v>
      </c>
      <c r="AS543" s="37">
        <v>45.39</v>
      </c>
      <c r="AT543" s="37">
        <v>45.390000000000008</v>
      </c>
      <c r="AU543" s="37">
        <v>24.97189015338941</v>
      </c>
      <c r="AV543" s="20">
        <v>3.8035424999999998</v>
      </c>
      <c r="AW543" s="21">
        <v>0</v>
      </c>
      <c r="AX543" s="21">
        <v>0</v>
      </c>
      <c r="AY543" s="21"/>
    </row>
    <row r="544" spans="1:51" ht="15" x14ac:dyDescent="0.25">
      <c r="A544" s="144">
        <v>2017</v>
      </c>
      <c r="B544" s="77" t="s">
        <v>544</v>
      </c>
      <c r="C544" s="78">
        <v>21</v>
      </c>
      <c r="D544" s="77">
        <v>3548302</v>
      </c>
      <c r="E544" s="78">
        <v>354830221</v>
      </c>
      <c r="F544" s="78" t="str">
        <f t="shared" si="17"/>
        <v>3548302212017</v>
      </c>
      <c r="G544" s="79">
        <v>0.70019148617155302</v>
      </c>
      <c r="H544" s="80">
        <f t="shared" si="16"/>
        <v>2923</v>
      </c>
      <c r="I544" s="81">
        <v>2695</v>
      </c>
      <c r="J544" s="82">
        <v>228</v>
      </c>
      <c r="K544" s="83">
        <f>(H544)/VLOOKUP(D544,'Dados Base'!$B:$K,6,FALSE)</f>
        <v>31.125545735278457</v>
      </c>
      <c r="L544" s="84">
        <v>92.2</v>
      </c>
      <c r="M544" s="85" t="s">
        <v>702</v>
      </c>
      <c r="N544" s="86">
        <v>0.73199999999999998</v>
      </c>
      <c r="O544" s="87" t="s">
        <v>691</v>
      </c>
      <c r="P544" s="87" t="s">
        <v>691</v>
      </c>
      <c r="Q544" s="87" t="s">
        <v>691</v>
      </c>
      <c r="R544" s="87" t="s">
        <v>691</v>
      </c>
      <c r="S544" s="87" t="s">
        <v>691</v>
      </c>
      <c r="T544" s="87" t="s">
        <v>691</v>
      </c>
      <c r="U544" s="87" t="s">
        <v>691</v>
      </c>
      <c r="V544" s="87" t="s">
        <v>691</v>
      </c>
      <c r="W544" s="87" t="s">
        <v>691</v>
      </c>
      <c r="X544" s="21"/>
      <c r="Y544" s="21">
        <v>1.89</v>
      </c>
      <c r="Z544" s="10">
        <v>114.99873479999999</v>
      </c>
      <c r="AA544" s="10">
        <v>30.963265199999991</v>
      </c>
      <c r="AB544" s="21">
        <v>1</v>
      </c>
      <c r="AC544" s="21">
        <v>0</v>
      </c>
      <c r="AD544" s="153">
        <f>VLOOKUP(D544,'Dados Base'!$B:$K,9,FALSE)*31536000/VLOOKUP($F544,F:H,MATCH(H543,F543:AF543,0),FALSE)</f>
        <v>7660.1300034211426</v>
      </c>
      <c r="AE544" s="153">
        <f>VLOOKUP(D544,'Dados Base'!$B:$K,10,FALSE)*31536000/VLOOKUP($F544,F:H,MATCH(H543,F543:AF543,0),FALSE)</f>
        <v>863.1132398221007</v>
      </c>
      <c r="AF544" s="21"/>
      <c r="AG544" s="21"/>
      <c r="AH544" s="21"/>
      <c r="AI544" s="21"/>
      <c r="AJ544" s="21"/>
      <c r="AK544" s="72">
        <f>(SUMIFS('Banco de Indicadores Mun. (2)'!I:I,'Banco de Indicadores Mun. (2)'!B:B,'Banco de Indicadores - Mun. (1)'!B544,'Banco de Indicadores Mun. (2)'!A:A,'Banco de Indicadores - Mun. (1)'!A544) / VLOOKUP(D544,'Dados Base'!$B:$K,8,FALSE)) * 100</f>
        <v>2.3177272727272724</v>
      </c>
      <c r="AL544" s="72">
        <f>(SUMIFS('Banco de Indicadores Mun. (2)'!I:I,'Banco de Indicadores Mun. (2)'!B:B,'Banco de Indicadores - Mun. (1)'!B544,'Banco de Indicadores Mun. (2)'!A:A,'Banco de Indicadores - Mun. (1)'!A544) / VLOOKUP(D544,'Dados Base'!$B:$K,9,FALSE)) * 100</f>
        <v>1.0772535211267606</v>
      </c>
      <c r="AM544" s="72">
        <f>(SUMIFS('Banco de Indicadores Mun. (2)'!J:J,'Banco de Indicadores Mun. (2)'!B:B,'Banco de Indicadores - Mun. (1)'!B544,'Banco de Indicadores Mun. (2)'!A:A,'Banco de Indicadores - Mun. (1)'!A544) / VLOOKUP(D544,'Dados Base'!$B:$K,7,FALSE)) * 100</f>
        <v>0</v>
      </c>
      <c r="AN544" s="72">
        <f>(SUMIFS('Banco de Indicadores Mun. (2)'!K:K,'Banco de Indicadores Mun. (2)'!B:B,'Banco de Indicadores - Mun. (1)'!B544,'Banco de Indicadores Mun. (2)'!A:A,'Banco de Indicadores - Mun. (1)'!A544) / VLOOKUP(D544,'Dados Base'!$B:$K,10,FALSE)) * 100</f>
        <v>9.5606249999999982</v>
      </c>
      <c r="AO544" s="21">
        <v>0</v>
      </c>
      <c r="AP544" s="125">
        <v>0</v>
      </c>
      <c r="AQ544" s="143">
        <v>0</v>
      </c>
      <c r="AR544" s="21">
        <v>7.5</v>
      </c>
      <c r="AS544" s="37">
        <v>87.54</v>
      </c>
      <c r="AT544" s="37">
        <v>87.539999999999992</v>
      </c>
      <c r="AU544" s="37">
        <v>78.786762856085829</v>
      </c>
      <c r="AV544" s="20">
        <v>8.4341899999999992</v>
      </c>
      <c r="AW544" s="21">
        <v>0</v>
      </c>
      <c r="AX544" s="21">
        <v>0</v>
      </c>
      <c r="AY544" s="21"/>
    </row>
    <row r="545" spans="1:51" ht="15" x14ac:dyDescent="0.25">
      <c r="A545" s="144">
        <v>2017</v>
      </c>
      <c r="B545" s="77" t="s">
        <v>545</v>
      </c>
      <c r="C545" s="78">
        <v>20</v>
      </c>
      <c r="D545" s="77">
        <v>3548401</v>
      </c>
      <c r="E545" s="78">
        <v>354840120</v>
      </c>
      <c r="F545" s="78" t="str">
        <f t="shared" si="17"/>
        <v>3548401202017</v>
      </c>
      <c r="G545" s="79">
        <v>0.97940487640386653</v>
      </c>
      <c r="H545" s="80">
        <f t="shared" si="16"/>
        <v>4555</v>
      </c>
      <c r="I545" s="81">
        <v>4436</v>
      </c>
      <c r="J545" s="82">
        <v>119</v>
      </c>
      <c r="K545" s="83">
        <f>(H545)/VLOOKUP(D545,'Dados Base'!$B:$K,6,FALSE)</f>
        <v>35.711485691885535</v>
      </c>
      <c r="L545" s="84">
        <v>97.39</v>
      </c>
      <c r="M545" s="85" t="s">
        <v>702</v>
      </c>
      <c r="N545" s="86">
        <v>0.74</v>
      </c>
      <c r="O545" s="87" t="s">
        <v>691</v>
      </c>
      <c r="P545" s="87" t="s">
        <v>691</v>
      </c>
      <c r="Q545" s="87" t="s">
        <v>691</v>
      </c>
      <c r="R545" s="87" t="s">
        <v>691</v>
      </c>
      <c r="S545" s="87" t="s">
        <v>691</v>
      </c>
      <c r="T545" s="87" t="s">
        <v>691</v>
      </c>
      <c r="U545" s="87" t="s">
        <v>691</v>
      </c>
      <c r="V545" s="87" t="s">
        <v>691</v>
      </c>
      <c r="W545" s="87" t="s">
        <v>691</v>
      </c>
      <c r="X545" s="21"/>
      <c r="Y545" s="21">
        <v>3.17</v>
      </c>
      <c r="Z545" s="10">
        <v>201.2008032</v>
      </c>
      <c r="AA545" s="10">
        <v>43.365196800000014</v>
      </c>
      <c r="AB545" s="21">
        <v>0</v>
      </c>
      <c r="AC545" s="21">
        <v>1</v>
      </c>
      <c r="AD545" s="153">
        <f>VLOOKUP(D545,'Dados Base'!$B:$K,9,FALSE)*31536000/VLOOKUP($F545,F:H,MATCH(H544,F544:AF544,0),FALSE)</f>
        <v>6369.5104281009881</v>
      </c>
      <c r="AE545" s="153">
        <f>VLOOKUP(D545,'Dados Base'!$B:$K,10,FALSE)*31536000/VLOOKUP($F545,F:H,MATCH(H544,F544:AF544,0),FALSE)</f>
        <v>761.5718990120746</v>
      </c>
      <c r="AF545" s="21"/>
      <c r="AG545" s="21"/>
      <c r="AH545" s="21"/>
      <c r="AI545" s="21"/>
      <c r="AJ545" s="21"/>
      <c r="AK545" s="72">
        <f>(SUMIFS('Banco de Indicadores Mun. (2)'!I:I,'Banco de Indicadores Mun. (2)'!B:B,'Banco de Indicadores - Mun. (1)'!B545,'Banco de Indicadores Mun. (2)'!A:A,'Banco de Indicadores - Mun. (1)'!A545) / VLOOKUP(D545,'Dados Base'!$B:$K,8,FALSE)) * 100</f>
        <v>7.0739210526315794</v>
      </c>
      <c r="AL545" s="72">
        <f>(SUMIFS('Banco de Indicadores Mun. (2)'!I:I,'Banco de Indicadores Mun. (2)'!B:B,'Banco de Indicadores - Mun. (1)'!B545,'Banco de Indicadores Mun. (2)'!A:A,'Banco de Indicadores - Mun. (1)'!A545) / VLOOKUP(D545,'Dados Base'!$B:$K,9,FALSE)) * 100</f>
        <v>2.9218369565217395</v>
      </c>
      <c r="AM545" s="72">
        <f>(SUMIFS('Banco de Indicadores Mun. (2)'!J:J,'Banco de Indicadores Mun. (2)'!B:B,'Banco de Indicadores - Mun. (1)'!B545,'Banco de Indicadores Mun. (2)'!A:A,'Banco de Indicadores - Mun. (1)'!A545) / VLOOKUP(D545,'Dados Base'!$B:$K,7,FALSE)) * 100</f>
        <v>7.1524444444444448</v>
      </c>
      <c r="AN545" s="72">
        <f>(SUMIFS('Banco de Indicadores Mun. (2)'!K:K,'Banco de Indicadores Mun. (2)'!B:B,'Banco de Indicadores - Mun. (1)'!B545,'Banco de Indicadores Mun. (2)'!A:A,'Banco de Indicadores - Mun. (1)'!A545) / VLOOKUP(D545,'Dados Base'!$B:$K,10,FALSE)) * 100</f>
        <v>6.8811818181818198</v>
      </c>
      <c r="AO545" s="21">
        <v>0</v>
      </c>
      <c r="AP545" s="125">
        <v>0</v>
      </c>
      <c r="AQ545" s="143">
        <v>0</v>
      </c>
      <c r="AR545" s="21">
        <v>8.6</v>
      </c>
      <c r="AS545" s="37">
        <v>87.52</v>
      </c>
      <c r="AT545" s="37">
        <v>87.52000000000001</v>
      </c>
      <c r="AU545" s="37">
        <v>82.268509604769264</v>
      </c>
      <c r="AV545" s="20">
        <v>9.3127999999999993</v>
      </c>
      <c r="AW545" s="21">
        <v>0</v>
      </c>
      <c r="AX545" s="21">
        <v>1</v>
      </c>
      <c r="AY545" s="21"/>
    </row>
    <row r="546" spans="1:51" ht="15" x14ac:dyDescent="0.25">
      <c r="A546" s="144">
        <v>2017</v>
      </c>
      <c r="B546" s="77" t="s">
        <v>546</v>
      </c>
      <c r="C546" s="78">
        <v>7</v>
      </c>
      <c r="D546" s="77">
        <v>3548500</v>
      </c>
      <c r="E546" s="78">
        <v>35485007</v>
      </c>
      <c r="F546" s="78" t="str">
        <f t="shared" si="17"/>
        <v>354850072017</v>
      </c>
      <c r="G546" s="79">
        <v>0.13048343745170055</v>
      </c>
      <c r="H546" s="80">
        <f t="shared" si="16"/>
        <v>425621</v>
      </c>
      <c r="I546" s="81">
        <v>425302</v>
      </c>
      <c r="J546" s="82">
        <v>319</v>
      </c>
      <c r="K546" s="83">
        <f>(H546)/VLOOKUP(D546,'Dados Base'!$B:$K,6,FALSE)</f>
        <v>1518.448091330717</v>
      </c>
      <c r="L546" s="84">
        <v>99.93</v>
      </c>
      <c r="M546" s="85" t="s">
        <v>702</v>
      </c>
      <c r="N546" s="86">
        <v>0.84</v>
      </c>
      <c r="O546" s="87" t="s">
        <v>691</v>
      </c>
      <c r="P546" s="87" t="s">
        <v>691</v>
      </c>
      <c r="Q546" s="87" t="s">
        <v>691</v>
      </c>
      <c r="R546" s="87" t="s">
        <v>691</v>
      </c>
      <c r="S546" s="87" t="s">
        <v>691</v>
      </c>
      <c r="T546" s="87" t="s">
        <v>691</v>
      </c>
      <c r="U546" s="87" t="s">
        <v>691</v>
      </c>
      <c r="V546" s="87" t="s">
        <v>691</v>
      </c>
      <c r="W546" s="87" t="s">
        <v>691</v>
      </c>
      <c r="X546" s="21"/>
      <c r="Y546" s="21">
        <v>390.98</v>
      </c>
      <c r="Z546" s="10">
        <v>0</v>
      </c>
      <c r="AA546" s="10">
        <v>23458.518000000004</v>
      </c>
      <c r="AB546" s="21">
        <v>94</v>
      </c>
      <c r="AC546" s="21">
        <v>17</v>
      </c>
      <c r="AD546" s="153">
        <f>VLOOKUP(D546,'Dados Base'!$B:$K,9,FALSE)*31536000/VLOOKUP($F546,F:H,MATCH(H545,F545:AF545,0),FALSE)</f>
        <v>1072.8824000695454</v>
      </c>
      <c r="AE546" s="153">
        <f>VLOOKUP(D546,'Dados Base'!$B:$K,10,FALSE)*31536000/VLOOKUP($F546,F:H,MATCH(H545,F545:AF545,0),FALSE)</f>
        <v>136.33312266077098</v>
      </c>
      <c r="AF546" s="21"/>
      <c r="AG546" s="21"/>
      <c r="AH546" s="21"/>
      <c r="AI546" s="21"/>
      <c r="AJ546" s="21"/>
      <c r="AK546" s="72">
        <f>(SUMIFS('Banco de Indicadores Mun. (2)'!I:I,'Banco de Indicadores Mun. (2)'!B:B,'Banco de Indicadores - Mun. (1)'!B546,'Banco de Indicadores Mun. (2)'!A:A,'Banco de Indicadores - Mun. (1)'!A546) / VLOOKUP(D546,'Dados Base'!$B:$K,8,FALSE)) * 100</f>
        <v>54.862231053604425</v>
      </c>
      <c r="AL546" s="72">
        <f>(SUMIFS('Banco de Indicadores Mun. (2)'!I:I,'Banco de Indicadores Mun. (2)'!B:B,'Banco de Indicadores - Mun. (1)'!B546,'Banco de Indicadores Mun. (2)'!A:A,'Banco de Indicadores - Mun. (1)'!A546) / VLOOKUP(D546,'Dados Base'!$B:$K,9,FALSE)) * 100</f>
        <v>20.497560082872923</v>
      </c>
      <c r="AM546" s="72">
        <f>(SUMIFS('Banco de Indicadores Mun. (2)'!J:J,'Banco de Indicadores Mun. (2)'!B:B,'Banco de Indicadores - Mun. (1)'!B546,'Banco de Indicadores Mun. (2)'!A:A,'Banco de Indicadores - Mun. (1)'!A546) / VLOOKUP(D546,'Dados Base'!$B:$K,7,FALSE)) * 100</f>
        <v>82.807549019607833</v>
      </c>
      <c r="AN546" s="72">
        <f>(SUMIFS('Banco de Indicadores Mun. (2)'!K:K,'Banco de Indicadores Mun. (2)'!B:B,'Banco de Indicadores - Mun. (1)'!B546,'Banco de Indicadores Mun. (2)'!A:A,'Banco de Indicadores - Mun. (1)'!A546) / VLOOKUP(D546,'Dados Base'!$B:$K,10,FALSE)) * 100</f>
        <v>0.64223913043478253</v>
      </c>
      <c r="AO546" s="21">
        <v>0</v>
      </c>
      <c r="AP546" s="125">
        <v>0.46990162609457709</v>
      </c>
      <c r="AQ546" s="143">
        <v>0</v>
      </c>
      <c r="AR546" s="21">
        <v>9.5</v>
      </c>
      <c r="AS546" s="37">
        <v>97.71</v>
      </c>
      <c r="AT546" s="37">
        <v>0</v>
      </c>
      <c r="AU546" s="37">
        <v>0</v>
      </c>
      <c r="AV546" s="20">
        <v>1.6656499999999999</v>
      </c>
      <c r="AW546" s="21">
        <v>32</v>
      </c>
      <c r="AX546" s="21">
        <v>17</v>
      </c>
      <c r="AY546" s="21"/>
    </row>
    <row r="547" spans="1:51" ht="15" x14ac:dyDescent="0.25">
      <c r="A547" s="144">
        <v>2017</v>
      </c>
      <c r="B547" s="77" t="s">
        <v>547</v>
      </c>
      <c r="C547" s="78">
        <v>1</v>
      </c>
      <c r="D547" s="77">
        <v>3548609</v>
      </c>
      <c r="E547" s="78">
        <v>35486091</v>
      </c>
      <c r="F547" s="78" t="str">
        <f t="shared" si="17"/>
        <v>354860912017</v>
      </c>
      <c r="G547" s="79">
        <v>4.773962284740918E-2</v>
      </c>
      <c r="H547" s="80">
        <f t="shared" si="16"/>
        <v>10501</v>
      </c>
      <c r="I547" s="81">
        <v>5311</v>
      </c>
      <c r="J547" s="82">
        <v>5190</v>
      </c>
      <c r="K547" s="83">
        <f>(H547)/VLOOKUP(D547,'Dados Base'!$B:$K,6,FALSE)</f>
        <v>41.637589214908807</v>
      </c>
      <c r="L547" s="84">
        <v>50.58</v>
      </c>
      <c r="M547" s="85" t="s">
        <v>702</v>
      </c>
      <c r="N547" s="86">
        <v>0.72</v>
      </c>
      <c r="O547" s="87" t="s">
        <v>691</v>
      </c>
      <c r="P547" s="87" t="s">
        <v>691</v>
      </c>
      <c r="Q547" s="87" t="s">
        <v>691</v>
      </c>
      <c r="R547" s="87" t="s">
        <v>691</v>
      </c>
      <c r="S547" s="87" t="s">
        <v>691</v>
      </c>
      <c r="T547" s="87" t="s">
        <v>691</v>
      </c>
      <c r="U547" s="87" t="s">
        <v>691</v>
      </c>
      <c r="V547" s="87" t="s">
        <v>691</v>
      </c>
      <c r="W547" s="87" t="s">
        <v>691</v>
      </c>
      <c r="X547" s="21"/>
      <c r="Y547" s="21">
        <v>3.67</v>
      </c>
      <c r="Z547" s="10">
        <v>175.93148192399997</v>
      </c>
      <c r="AA547" s="10">
        <v>107.35251807600002</v>
      </c>
      <c r="AB547" s="21">
        <v>1</v>
      </c>
      <c r="AC547" s="21">
        <v>0</v>
      </c>
      <c r="AD547" s="153">
        <f>VLOOKUP(D547,'Dados Base'!$B:$K,9,FALSE)*31536000/VLOOKUP($F547,F:H,MATCH(H546,F546:AF546,0),FALSE)</f>
        <v>24835.988953433007</v>
      </c>
      <c r="AE547" s="153">
        <f>VLOOKUP(D547,'Dados Base'!$B:$K,10,FALSE)*31536000/VLOOKUP($F547,F:H,MATCH(H546,F546:AF546,0),FALSE)</f>
        <v>3363.5196647938292</v>
      </c>
      <c r="AF547" s="21"/>
      <c r="AG547" s="21"/>
      <c r="AH547" s="21"/>
      <c r="AI547" s="21"/>
      <c r="AJ547" s="21"/>
      <c r="AK547" s="72">
        <f>(SUMIFS('Banco de Indicadores Mun. (2)'!I:I,'Banco de Indicadores Mun. (2)'!B:B,'Banco de Indicadores - Mun. (1)'!B547,'Banco de Indicadores Mun. (2)'!A:A,'Banco de Indicadores - Mun. (1)'!A547) / VLOOKUP(D547,'Dados Base'!$B:$K,8,FALSE)) * 100</f>
        <v>2.6770853333333333</v>
      </c>
      <c r="AL547" s="72">
        <f>(SUMIFS('Banco de Indicadores Mun. (2)'!I:I,'Banco de Indicadores Mun. (2)'!B:B,'Banco de Indicadores - Mun. (1)'!B547,'Banco de Indicadores Mun. (2)'!A:A,'Banco de Indicadores - Mun. (1)'!A547) / VLOOKUP(D547,'Dados Base'!$B:$K,9,FALSE)) * 100</f>
        <v>1.2139141475211608</v>
      </c>
      <c r="AM547" s="72">
        <f>(SUMIFS('Banco de Indicadores Mun. (2)'!J:J,'Banco de Indicadores Mun. (2)'!B:B,'Banco de Indicadores - Mun. (1)'!B547,'Banco de Indicadores Mun. (2)'!A:A,'Banco de Indicadores - Mun. (1)'!A547) / VLOOKUP(D547,'Dados Base'!$B:$K,7,FALSE)) * 100</f>
        <v>3.7402699619771864</v>
      </c>
      <c r="AN547" s="72">
        <f>(SUMIFS('Banco de Indicadores Mun. (2)'!K:K,'Banco de Indicadores Mun. (2)'!B:B,'Banco de Indicadores - Mun. (1)'!B547,'Banco de Indicadores Mun. (2)'!A:A,'Banco de Indicadores - Mun. (1)'!A547) / VLOOKUP(D547,'Dados Base'!$B:$K,10,FALSE)) * 100</f>
        <v>0.18049999999999999</v>
      </c>
      <c r="AO547" s="21">
        <v>0</v>
      </c>
      <c r="AP547" s="125">
        <v>0</v>
      </c>
      <c r="AQ547" s="143">
        <v>0</v>
      </c>
      <c r="AR547" s="21">
        <v>10</v>
      </c>
      <c r="AS547" s="37">
        <v>92.1</v>
      </c>
      <c r="AT547" s="37">
        <v>68.246099999999984</v>
      </c>
      <c r="AU547" s="37">
        <v>62.104277659168886</v>
      </c>
      <c r="AV547" s="20">
        <v>6.7297568149999991</v>
      </c>
      <c r="AW547" s="21">
        <v>0</v>
      </c>
      <c r="AX547" s="21">
        <v>0</v>
      </c>
      <c r="AY547" s="21"/>
    </row>
    <row r="548" spans="1:51" ht="15" x14ac:dyDescent="0.25">
      <c r="A548" s="144">
        <v>2017</v>
      </c>
      <c r="B548" s="77" t="s">
        <v>548</v>
      </c>
      <c r="C548" s="78">
        <v>6</v>
      </c>
      <c r="D548" s="77">
        <v>3548708</v>
      </c>
      <c r="E548" s="78">
        <v>35487086</v>
      </c>
      <c r="F548" s="78" t="str">
        <f t="shared" si="17"/>
        <v>354870862017</v>
      </c>
      <c r="G548" s="79">
        <v>0.68320294148274119</v>
      </c>
      <c r="H548" s="80">
        <f t="shared" si="16"/>
        <v>799645</v>
      </c>
      <c r="I548" s="81">
        <v>786636</v>
      </c>
      <c r="J548" s="82">
        <v>13009</v>
      </c>
      <c r="K548" s="83">
        <f>(H548)/VLOOKUP(D548,'Dados Base'!$B:$K,6,FALSE)</f>
        <v>1968.6961445664483</v>
      </c>
      <c r="L548" s="84">
        <v>98.37</v>
      </c>
      <c r="M548" s="85" t="s">
        <v>702</v>
      </c>
      <c r="N548" s="86">
        <v>0.80500000000000005</v>
      </c>
      <c r="O548" s="87" t="s">
        <v>691</v>
      </c>
      <c r="P548" s="87" t="s">
        <v>691</v>
      </c>
      <c r="Q548" s="87" t="s">
        <v>691</v>
      </c>
      <c r="R548" s="87" t="s">
        <v>691</v>
      </c>
      <c r="S548" s="87" t="s">
        <v>691</v>
      </c>
      <c r="T548" s="87" t="s">
        <v>691</v>
      </c>
      <c r="U548" s="87" t="s">
        <v>691</v>
      </c>
      <c r="V548" s="87" t="s">
        <v>691</v>
      </c>
      <c r="W548" s="87" t="s">
        <v>691</v>
      </c>
      <c r="X548" s="21"/>
      <c r="Y548" s="21">
        <v>894.95</v>
      </c>
      <c r="Z548" s="10">
        <v>12250.087211519996</v>
      </c>
      <c r="AA548" s="10">
        <v>31684.042788480001</v>
      </c>
      <c r="AB548" s="21">
        <v>131</v>
      </c>
      <c r="AC548" s="21">
        <v>7</v>
      </c>
      <c r="AD548" s="153">
        <f>VLOOKUP(D548,'Dados Base'!$B:$K,9,FALSE)*31536000/VLOOKUP($F548,F:H,MATCH(H547,F547:AF547,0),FALSE)</f>
        <v>374.65625371258494</v>
      </c>
      <c r="AE548" s="153">
        <f>VLOOKUP(D548,'Dados Base'!$B:$K,10,FALSE)*31536000/VLOOKUP($F548,F:H,MATCH(H547,F547:AF547,0),FALSE)</f>
        <v>49.691250492405999</v>
      </c>
      <c r="AF548" s="21"/>
      <c r="AG548" s="21"/>
      <c r="AH548" s="21"/>
      <c r="AI548" s="21"/>
      <c r="AJ548" s="21"/>
      <c r="AK548" s="72">
        <f>(SUMIFS('Banco de Indicadores Mun. (2)'!I:I,'Banco de Indicadores Mun. (2)'!B:B,'Banco de Indicadores - Mun. (1)'!B548,'Banco de Indicadores Mun. (2)'!A:A,'Banco de Indicadores - Mun. (1)'!A548) / VLOOKUP(D548,'Dados Base'!$B:$K,8,FALSE)) * 100</f>
        <v>178.90883852691218</v>
      </c>
      <c r="AL548" s="72">
        <f>(SUMIFS('Banco de Indicadores Mun. (2)'!I:I,'Banco de Indicadores Mun. (2)'!B:B,'Banco de Indicadores - Mun. (1)'!B548,'Banco de Indicadores Mun. (2)'!A:A,'Banco de Indicadores - Mun. (1)'!A548) / VLOOKUP(D548,'Dados Base'!$B:$K,9,FALSE)) * 100</f>
        <v>66.478757894736844</v>
      </c>
      <c r="AM548" s="72">
        <f>(SUMIFS('Banco de Indicadores Mun. (2)'!J:J,'Banco de Indicadores Mun. (2)'!B:B,'Banco de Indicadores - Mun. (1)'!B548,'Banco de Indicadores Mun. (2)'!A:A,'Banco de Indicadores - Mun. (1)'!A548) / VLOOKUP(D548,'Dados Base'!$B:$K,7,FALSE)) * 100</f>
        <v>257.15206167400885</v>
      </c>
      <c r="AN548" s="72">
        <f>(SUMIFS('Banco de Indicadores Mun. (2)'!K:K,'Banco de Indicadores Mun. (2)'!B:B,'Banco de Indicadores - Mun. (1)'!B548,'Banco de Indicadores Mun. (2)'!A:A,'Banco de Indicadores - Mun. (1)'!A548) / VLOOKUP(D548,'Dados Base'!$B:$K,10,FALSE)) * 100</f>
        <v>37.946841269841194</v>
      </c>
      <c r="AO548" s="21">
        <v>0</v>
      </c>
      <c r="AP548" s="125">
        <v>0</v>
      </c>
      <c r="AQ548" s="143">
        <v>0</v>
      </c>
      <c r="AR548" s="21">
        <v>9.4</v>
      </c>
      <c r="AS548" s="37">
        <v>90.47</v>
      </c>
      <c r="AT548" s="37">
        <v>28.950399999999998</v>
      </c>
      <c r="AU548" s="37">
        <v>27.882849191551074</v>
      </c>
      <c r="AV548" s="20">
        <v>3.8494351954239425</v>
      </c>
      <c r="AW548" s="21">
        <v>18</v>
      </c>
      <c r="AX548" s="21">
        <v>7</v>
      </c>
      <c r="AY548" s="21"/>
    </row>
    <row r="549" spans="1:51" ht="15" x14ac:dyDescent="0.25">
      <c r="A549" s="144">
        <v>2017</v>
      </c>
      <c r="B549" s="77" t="s">
        <v>549</v>
      </c>
      <c r="C549" s="78">
        <v>6</v>
      </c>
      <c r="D549" s="77">
        <v>3548807</v>
      </c>
      <c r="E549" s="78">
        <v>35488076</v>
      </c>
      <c r="F549" s="78" t="str">
        <f t="shared" si="17"/>
        <v>354880762017</v>
      </c>
      <c r="G549" s="79">
        <v>0.2980127034843072</v>
      </c>
      <c r="H549" s="80">
        <f t="shared" si="16"/>
        <v>150860</v>
      </c>
      <c r="I549" s="81">
        <v>150860</v>
      </c>
      <c r="J549" s="82">
        <v>0</v>
      </c>
      <c r="K549" s="83">
        <f>(H549)/VLOOKUP(D549,'Dados Base'!$B:$K,6,FALSE)</f>
        <v>9821.6145833333339</v>
      </c>
      <c r="L549" s="84">
        <v>100</v>
      </c>
      <c r="M549" s="85" t="s">
        <v>702</v>
      </c>
      <c r="N549" s="86">
        <v>0.86199999999999999</v>
      </c>
      <c r="O549" s="87" t="s">
        <v>691</v>
      </c>
      <c r="P549" s="87" t="s">
        <v>691</v>
      </c>
      <c r="Q549" s="87" t="s">
        <v>691</v>
      </c>
      <c r="R549" s="87" t="s">
        <v>691</v>
      </c>
      <c r="S549" s="87" t="s">
        <v>691</v>
      </c>
      <c r="T549" s="87" t="s">
        <v>691</v>
      </c>
      <c r="U549" s="87" t="s">
        <v>691</v>
      </c>
      <c r="V549" s="87" t="s">
        <v>691</v>
      </c>
      <c r="W549" s="87" t="s">
        <v>691</v>
      </c>
      <c r="X549" s="21"/>
      <c r="Y549" s="21">
        <v>143.65</v>
      </c>
      <c r="Z549" s="10">
        <v>7720.0598880000007</v>
      </c>
      <c r="AA549" s="10">
        <v>898.77211199999954</v>
      </c>
      <c r="AB549" s="21">
        <v>62</v>
      </c>
      <c r="AC549" s="21">
        <v>3</v>
      </c>
      <c r="AD549" s="153">
        <f>VLOOKUP(D549,'Dados Base'!$B:$K,9,FALSE)*31536000/VLOOKUP($F549,F:H,MATCH(H548,F548:AF548,0),FALSE)</f>
        <v>48.079543948031287</v>
      </c>
      <c r="AE549" s="153">
        <f>VLOOKUP(D549,'Dados Base'!$B:$K,10,FALSE)*31536000/VLOOKUP($F549,F:H,MATCH(H548,F548:AF548,0),FALSE)</f>
        <v>8.3616598170489187</v>
      </c>
      <c r="AF549" s="21"/>
      <c r="AG549" s="21"/>
      <c r="AH549" s="21"/>
      <c r="AI549" s="21"/>
      <c r="AJ549" s="21"/>
      <c r="AK549" s="72">
        <f>(SUMIFS('Banco de Indicadores Mun. (2)'!I:I,'Banco de Indicadores Mun. (2)'!B:B,'Banco de Indicadores - Mun. (1)'!B549,'Banco de Indicadores Mun. (2)'!A:A,'Banco de Indicadores - Mun. (1)'!A549) / VLOOKUP(D549,'Dados Base'!$B:$K,8,FALSE)) * 100</f>
        <v>57.586888888888886</v>
      </c>
      <c r="AL549" s="72">
        <f>(SUMIFS('Banco de Indicadores Mun. (2)'!I:I,'Banco de Indicadores Mun. (2)'!B:B,'Banco de Indicadores - Mun. (1)'!B549,'Banco de Indicadores Mun. (2)'!A:A,'Banco de Indicadores - Mun. (1)'!A549) / VLOOKUP(D549,'Dados Base'!$B:$K,9,FALSE)) * 100</f>
        <v>22.533999999999999</v>
      </c>
      <c r="AM549" s="72">
        <f>(SUMIFS('Banco de Indicadores Mun. (2)'!J:J,'Banco de Indicadores Mun. (2)'!B:B,'Banco de Indicadores - Mun. (1)'!B549,'Banco de Indicadores Mun. (2)'!A:A,'Banco de Indicadores - Mun. (1)'!A549) / VLOOKUP(D549,'Dados Base'!$B:$K,7,FALSE)) * 100</f>
        <v>0</v>
      </c>
      <c r="AN549" s="72">
        <f>(SUMIFS('Banco de Indicadores Mun. (2)'!K:K,'Banco de Indicadores Mun. (2)'!B:B,'Banco de Indicadores - Mun. (1)'!B549,'Banco de Indicadores Mun. (2)'!A:A,'Banco de Indicadores - Mun. (1)'!A549) / VLOOKUP(D549,'Dados Base'!$B:$K,10,FALSE)) * 100</f>
        <v>129.57050000000001</v>
      </c>
      <c r="AO549" s="21">
        <v>0</v>
      </c>
      <c r="AP549" s="125">
        <v>0</v>
      </c>
      <c r="AQ549" s="143">
        <v>0</v>
      </c>
      <c r="AR549" s="21">
        <v>9.4</v>
      </c>
      <c r="AS549" s="37">
        <v>100</v>
      </c>
      <c r="AT549" s="37">
        <v>91.4</v>
      </c>
      <c r="AU549" s="37">
        <v>89.571996391158351</v>
      </c>
      <c r="AV549" s="20">
        <v>9.8710000000000004</v>
      </c>
      <c r="AW549" s="21">
        <v>22</v>
      </c>
      <c r="AX549" s="21">
        <v>3</v>
      </c>
      <c r="AY549" s="21"/>
    </row>
    <row r="550" spans="1:51" ht="15" x14ac:dyDescent="0.25">
      <c r="A550" s="144">
        <v>2017</v>
      </c>
      <c r="B550" s="77" t="s">
        <v>550</v>
      </c>
      <c r="C550" s="78">
        <v>13</v>
      </c>
      <c r="D550" s="77">
        <v>3548906</v>
      </c>
      <c r="E550" s="78">
        <v>354890613</v>
      </c>
      <c r="F550" s="78" t="str">
        <f t="shared" si="17"/>
        <v>3548906132017</v>
      </c>
      <c r="G550" s="79">
        <v>1.0635926775472093</v>
      </c>
      <c r="H550" s="80">
        <f t="shared" si="16"/>
        <v>236958</v>
      </c>
      <c r="I550" s="81">
        <v>227468</v>
      </c>
      <c r="J550" s="82">
        <v>9490</v>
      </c>
      <c r="K550" s="83">
        <f>(H550)/VLOOKUP(D550,'Dados Base'!$B:$K,6,FALSE)</f>
        <v>207.69028503313115</v>
      </c>
      <c r="L550" s="84">
        <v>96</v>
      </c>
      <c r="M550" s="85" t="s">
        <v>702</v>
      </c>
      <c r="N550" s="86">
        <v>0.80500000000000005</v>
      </c>
      <c r="O550" s="87" t="s">
        <v>691</v>
      </c>
      <c r="P550" s="87" t="s">
        <v>691</v>
      </c>
      <c r="Q550" s="87" t="s">
        <v>691</v>
      </c>
      <c r="R550" s="87" t="s">
        <v>691</v>
      </c>
      <c r="S550" s="87" t="s">
        <v>691</v>
      </c>
      <c r="T550" s="87" t="s">
        <v>691</v>
      </c>
      <c r="U550" s="87" t="s">
        <v>691</v>
      </c>
      <c r="V550" s="87" t="s">
        <v>691</v>
      </c>
      <c r="W550" s="87" t="s">
        <v>691</v>
      </c>
      <c r="X550" s="21"/>
      <c r="Y550" s="21">
        <v>212.61</v>
      </c>
      <c r="Z550" s="10">
        <v>10115.036136000001</v>
      </c>
      <c r="AA550" s="10">
        <v>2641.4918639999992</v>
      </c>
      <c r="AB550" s="21">
        <v>25</v>
      </c>
      <c r="AC550" s="21">
        <v>2</v>
      </c>
      <c r="AD550" s="153">
        <f>VLOOKUP(D550,'Dados Base'!$B:$K,9,FALSE)*31536000/VLOOKUP($F550,F:H,MATCH(H549,F549:AF549,0),FALSE)</f>
        <v>1732.7911275415897</v>
      </c>
      <c r="AE550" s="153">
        <f>VLOOKUP(D550,'Dados Base'!$B:$K,10,FALSE)*31536000/VLOOKUP($F550,F:H,MATCH(H549,F549:AF549,0),FALSE)</f>
        <v>196.96857670979662</v>
      </c>
      <c r="AF550" s="21"/>
      <c r="AG550" s="21"/>
      <c r="AH550" s="21"/>
      <c r="AI550" s="21"/>
      <c r="AJ550" s="21"/>
      <c r="AK550" s="72">
        <f>(SUMIFS('Banco de Indicadores Mun. (2)'!I:I,'Banco de Indicadores Mun. (2)'!B:B,'Banco de Indicadores - Mun. (1)'!B550,'Banco de Indicadores Mun. (2)'!A:A,'Banco de Indicadores - Mun. (1)'!A550) / VLOOKUP(D550,'Dados Base'!$B:$K,8,FALSE)) * 100</f>
        <v>20.580582542694493</v>
      </c>
      <c r="AL550" s="72">
        <f>(SUMIFS('Banco de Indicadores Mun. (2)'!I:I,'Banco de Indicadores Mun. (2)'!B:B,'Banco de Indicadores - Mun. (1)'!B550,'Banco de Indicadores Mun. (2)'!A:A,'Banco de Indicadores - Mun. (1)'!A550) / VLOOKUP(D550,'Dados Base'!$B:$K,9,FALSE)) * 100</f>
        <v>8.3302357910906277</v>
      </c>
      <c r="AM550" s="72">
        <f>(SUMIFS('Banco de Indicadores Mun. (2)'!J:J,'Banco de Indicadores Mun. (2)'!B:B,'Banco de Indicadores - Mun. (1)'!B550,'Banco de Indicadores Mun. (2)'!A:A,'Banco de Indicadores - Mun. (1)'!A550) / VLOOKUP(D550,'Dados Base'!$B:$K,7,FALSE)) * 100</f>
        <v>17.440585751978897</v>
      </c>
      <c r="AN550" s="72">
        <f>(SUMIFS('Banco de Indicadores Mun. (2)'!K:K,'Banco de Indicadores Mun. (2)'!B:B,'Banco de Indicadores - Mun. (1)'!B550,'Banco de Indicadores Mun. (2)'!A:A,'Banco de Indicadores - Mun. (1)'!A550) / VLOOKUP(D550,'Dados Base'!$B:$K,10,FALSE)) * 100</f>
        <v>28.621520270270235</v>
      </c>
      <c r="AO550" s="21">
        <v>1</v>
      </c>
      <c r="AP550" s="125">
        <v>0</v>
      </c>
      <c r="AQ550" s="143">
        <v>0</v>
      </c>
      <c r="AR550" s="21">
        <v>10</v>
      </c>
      <c r="AS550" s="37">
        <v>100</v>
      </c>
      <c r="AT550" s="37">
        <v>90.700000000000017</v>
      </c>
      <c r="AU550" s="37">
        <v>79.293018727352774</v>
      </c>
      <c r="AV550" s="20">
        <v>8.5145447500256708</v>
      </c>
      <c r="AW550" s="21">
        <v>1</v>
      </c>
      <c r="AX550" s="21">
        <v>2</v>
      </c>
      <c r="AY550" s="21"/>
    </row>
    <row r="551" spans="1:51" ht="15" x14ac:dyDescent="0.25">
      <c r="A551" s="144">
        <v>2017</v>
      </c>
      <c r="B551" s="77" t="s">
        <v>551</v>
      </c>
      <c r="C551" s="78">
        <v>18</v>
      </c>
      <c r="D551" s="77">
        <v>3549003</v>
      </c>
      <c r="E551" s="78">
        <v>354900318</v>
      </c>
      <c r="F551" s="78" t="str">
        <f t="shared" si="17"/>
        <v>3549003182017</v>
      </c>
      <c r="G551" s="79">
        <v>-0.41795789414860174</v>
      </c>
      <c r="H551" s="80">
        <f t="shared" si="16"/>
        <v>2712</v>
      </c>
      <c r="I551" s="81">
        <v>2194</v>
      </c>
      <c r="J551" s="82">
        <v>518</v>
      </c>
      <c r="K551" s="83">
        <f>(H551)/VLOOKUP(D551,'Dados Base'!$B:$K,6,FALSE)</f>
        <v>36.006372809346793</v>
      </c>
      <c r="L551" s="84">
        <v>80.900000000000006</v>
      </c>
      <c r="M551" s="85" t="s">
        <v>702</v>
      </c>
      <c r="N551" s="86">
        <v>0.72299999999999998</v>
      </c>
      <c r="O551" s="87" t="s">
        <v>691</v>
      </c>
      <c r="P551" s="87" t="s">
        <v>691</v>
      </c>
      <c r="Q551" s="87" t="s">
        <v>691</v>
      </c>
      <c r="R551" s="87" t="s">
        <v>691</v>
      </c>
      <c r="S551" s="87" t="s">
        <v>691</v>
      </c>
      <c r="T551" s="87" t="s">
        <v>691</v>
      </c>
      <c r="U551" s="87" t="s">
        <v>691</v>
      </c>
      <c r="V551" s="87" t="s">
        <v>691</v>
      </c>
      <c r="W551" s="87" t="s">
        <v>691</v>
      </c>
      <c r="X551" s="21"/>
      <c r="Y551" s="21">
        <v>1.55</v>
      </c>
      <c r="Z551" s="10">
        <v>0</v>
      </c>
      <c r="AA551" s="10">
        <v>119.39400000000001</v>
      </c>
      <c r="AB551" s="21">
        <v>0</v>
      </c>
      <c r="AC551" s="21">
        <v>0</v>
      </c>
      <c r="AD551" s="153">
        <f>VLOOKUP(D551,'Dados Base'!$B:$K,9,FALSE)*31536000/VLOOKUP($F551,F:H,MATCH(H550,F550:AF550,0),FALSE)</f>
        <v>6511.858407079646</v>
      </c>
      <c r="AE551" s="153">
        <f>VLOOKUP(D551,'Dados Base'!$B:$K,10,FALSE)*31536000/VLOOKUP($F551,F:H,MATCH(H550,F550:AF550,0),FALSE)</f>
        <v>581.41592920353969</v>
      </c>
      <c r="AF551" s="21"/>
      <c r="AG551" s="21"/>
      <c r="AH551" s="21"/>
      <c r="AI551" s="21"/>
      <c r="AJ551" s="21"/>
      <c r="AK551" s="72">
        <f>(SUMIFS('Banco de Indicadores Mun. (2)'!I:I,'Banco de Indicadores Mun. (2)'!B:B,'Banco de Indicadores - Mun. (1)'!B551,'Banco de Indicadores Mun. (2)'!A:A,'Banco de Indicadores - Mun. (1)'!A551) / VLOOKUP(D551,'Dados Base'!$B:$K,8,FALSE)) * 100</f>
        <v>10.602666666666668</v>
      </c>
      <c r="AL551" s="72">
        <f>(SUMIFS('Banco de Indicadores Mun. (2)'!I:I,'Banco de Indicadores Mun. (2)'!B:B,'Banco de Indicadores - Mun. (1)'!B551,'Banco de Indicadores Mun. (2)'!A:A,'Banco de Indicadores - Mun. (1)'!A551) / VLOOKUP(D551,'Dados Base'!$B:$K,9,FALSE)) * 100</f>
        <v>3.4079999999999999</v>
      </c>
      <c r="AM551" s="72">
        <f>(SUMIFS('Banco de Indicadores Mun. (2)'!J:J,'Banco de Indicadores Mun. (2)'!B:B,'Banco de Indicadores - Mun. (1)'!B551,'Banco de Indicadores Mun. (2)'!A:A,'Banco de Indicadores - Mun. (1)'!A551) / VLOOKUP(D551,'Dados Base'!$B:$K,7,FALSE)) * 100</f>
        <v>8.6268461538461541</v>
      </c>
      <c r="AN551" s="72">
        <f>(SUMIFS('Banco de Indicadores Mun. (2)'!K:K,'Banco de Indicadores Mun. (2)'!B:B,'Banco de Indicadores - Mun. (1)'!B551,'Banco de Indicadores Mun. (2)'!A:A,'Banco de Indicadores - Mun. (1)'!A551) / VLOOKUP(D551,'Dados Base'!$B:$K,10,FALSE)) * 100</f>
        <v>15.739800000000006</v>
      </c>
      <c r="AO551" s="21">
        <v>0</v>
      </c>
      <c r="AP551" s="125">
        <v>0</v>
      </c>
      <c r="AQ551" s="143">
        <v>0</v>
      </c>
      <c r="AR551" s="21">
        <v>8.1999999999999993</v>
      </c>
      <c r="AS551" s="37">
        <v>100</v>
      </c>
      <c r="AT551" s="37">
        <v>100.00000000000003</v>
      </c>
      <c r="AU551" s="37">
        <v>0</v>
      </c>
      <c r="AV551" s="20">
        <v>3.5</v>
      </c>
      <c r="AW551" s="21">
        <v>0</v>
      </c>
      <c r="AX551" s="21">
        <v>0</v>
      </c>
      <c r="AY551" s="21"/>
    </row>
    <row r="552" spans="1:51" ht="15" x14ac:dyDescent="0.25">
      <c r="A552" s="144">
        <v>2017</v>
      </c>
      <c r="B552" s="77" t="s">
        <v>552</v>
      </c>
      <c r="C552" s="78">
        <v>9</v>
      </c>
      <c r="D552" s="77">
        <v>3549102</v>
      </c>
      <c r="E552" s="78">
        <v>35491029</v>
      </c>
      <c r="F552" s="78" t="str">
        <f t="shared" si="17"/>
        <v>354910292017</v>
      </c>
      <c r="G552" s="79">
        <v>0.52007891428678121</v>
      </c>
      <c r="H552" s="80">
        <f t="shared" si="16"/>
        <v>86349</v>
      </c>
      <c r="I552" s="81">
        <v>83831</v>
      </c>
      <c r="J552" s="82">
        <v>2518</v>
      </c>
      <c r="K552" s="83">
        <f>(H552)/VLOOKUP(D552,'Dados Base'!$B:$K,6,FALSE)</f>
        <v>167.29439116535892</v>
      </c>
      <c r="L552" s="84">
        <v>97.08</v>
      </c>
      <c r="M552" s="85" t="s">
        <v>702</v>
      </c>
      <c r="N552" s="86">
        <v>0.79700000000000004</v>
      </c>
      <c r="O552" s="87" t="s">
        <v>691</v>
      </c>
      <c r="P552" s="87" t="s">
        <v>691</v>
      </c>
      <c r="Q552" s="87" t="s">
        <v>691</v>
      </c>
      <c r="R552" s="87" t="s">
        <v>691</v>
      </c>
      <c r="S552" s="87" t="s">
        <v>691</v>
      </c>
      <c r="T552" s="87" t="s">
        <v>691</v>
      </c>
      <c r="U552" s="87" t="s">
        <v>691</v>
      </c>
      <c r="V552" s="87" t="s">
        <v>691</v>
      </c>
      <c r="W552" s="87" t="s">
        <v>691</v>
      </c>
      <c r="X552" s="21"/>
      <c r="Y552" s="21">
        <v>69.2</v>
      </c>
      <c r="Z552" s="10">
        <v>3208.4479079999992</v>
      </c>
      <c r="AA552" s="10">
        <v>1462.2820920000001</v>
      </c>
      <c r="AB552" s="21">
        <v>13</v>
      </c>
      <c r="AC552" s="21">
        <v>0</v>
      </c>
      <c r="AD552" s="153">
        <f>VLOOKUP(D552,'Dados Base'!$B:$K,9,FALSE)*31536000/VLOOKUP($F552,F:H,MATCH(H551,F551:AF551,0),FALSE)</f>
        <v>2545.5525831219816</v>
      </c>
      <c r="AE552" s="153">
        <f>VLOOKUP(D552,'Dados Base'!$B:$K,10,FALSE)*31536000/VLOOKUP($F552,F:H,MATCH(H551,F551:AF551,0),FALSE)</f>
        <v>303.12893027134078</v>
      </c>
      <c r="AF552" s="21"/>
      <c r="AG552" s="21"/>
      <c r="AH552" s="21"/>
      <c r="AI552" s="21"/>
      <c r="AJ552" s="21"/>
      <c r="AK552" s="72">
        <f>(SUMIFS('Banco de Indicadores Mun. (2)'!I:I,'Banco de Indicadores Mun. (2)'!B:B,'Banco de Indicadores - Mun. (1)'!B552,'Banco de Indicadores Mun. (2)'!A:A,'Banco de Indicadores - Mun. (1)'!A552) / VLOOKUP(D552,'Dados Base'!$B:$K,8,FALSE)) * 100</f>
        <v>60.440369047619072</v>
      </c>
      <c r="AL552" s="72">
        <f>(SUMIFS('Banco de Indicadores Mun. (2)'!I:I,'Banco de Indicadores Mun. (2)'!B:B,'Banco de Indicadores - Mun. (1)'!B552,'Banco de Indicadores Mun. (2)'!A:A,'Banco de Indicadores - Mun. (1)'!A552) / VLOOKUP(D552,'Dados Base'!$B:$K,9,FALSE)) * 100</f>
        <v>21.852185078909621</v>
      </c>
      <c r="AM552" s="72">
        <f>(SUMIFS('Banco de Indicadores Mun. (2)'!J:J,'Banco de Indicadores Mun. (2)'!B:B,'Banco de Indicadores - Mun. (1)'!B552,'Banco de Indicadores Mun. (2)'!A:A,'Banco de Indicadores - Mun. (1)'!A552) / VLOOKUP(D552,'Dados Base'!$B:$K,7,FALSE)) * 100</f>
        <v>87.401573964497075</v>
      </c>
      <c r="AN552" s="72">
        <f>(SUMIFS('Banco de Indicadores Mun. (2)'!K:K,'Banco de Indicadores Mun. (2)'!B:B,'Banco de Indicadores - Mun. (1)'!B552,'Banco de Indicadores Mun. (2)'!A:A,'Banco de Indicadores - Mun. (1)'!A552) / VLOOKUP(D552,'Dados Base'!$B:$K,10,FALSE)) * 100</f>
        <v>5.5434578313252985</v>
      </c>
      <c r="AO552" s="21">
        <v>0</v>
      </c>
      <c r="AP552" s="125">
        <v>0</v>
      </c>
      <c r="AQ552" s="143">
        <v>0</v>
      </c>
      <c r="AR552" s="21">
        <v>9.6999999999999993</v>
      </c>
      <c r="AS552" s="37">
        <v>98.16</v>
      </c>
      <c r="AT552" s="37">
        <v>98.16</v>
      </c>
      <c r="AU552" s="37">
        <v>68.692643505404931</v>
      </c>
      <c r="AV552" s="20">
        <v>7.937410728525494</v>
      </c>
      <c r="AW552" s="21">
        <v>0</v>
      </c>
      <c r="AX552" s="21">
        <v>0</v>
      </c>
      <c r="AY552" s="21"/>
    </row>
    <row r="553" spans="1:51" ht="15" x14ac:dyDescent="0.25">
      <c r="A553" s="144">
        <v>2017</v>
      </c>
      <c r="B553" s="77" t="s">
        <v>553</v>
      </c>
      <c r="C553" s="78">
        <v>18</v>
      </c>
      <c r="D553" s="77">
        <v>3549201</v>
      </c>
      <c r="E553" s="78">
        <v>354920118</v>
      </c>
      <c r="F553" s="78" t="str">
        <f t="shared" si="17"/>
        <v>3549201182017</v>
      </c>
      <c r="G553" s="79">
        <v>-0.42568706747245777</v>
      </c>
      <c r="H553" s="80">
        <f t="shared" si="16"/>
        <v>2501</v>
      </c>
      <c r="I553" s="81">
        <v>1923</v>
      </c>
      <c r="J553" s="82">
        <v>578</v>
      </c>
      <c r="K553" s="83">
        <f>(H553)/VLOOKUP(D553,'Dados Base'!$B:$K,6,FALSE)</f>
        <v>19.308268354821276</v>
      </c>
      <c r="L553" s="84">
        <v>76.89</v>
      </c>
      <c r="M553" s="85" t="s">
        <v>702</v>
      </c>
      <c r="N553" s="86">
        <v>0.72</v>
      </c>
      <c r="O553" s="87" t="s">
        <v>691</v>
      </c>
      <c r="P553" s="87" t="s">
        <v>691</v>
      </c>
      <c r="Q553" s="87" t="s">
        <v>691</v>
      </c>
      <c r="R553" s="87" t="s">
        <v>691</v>
      </c>
      <c r="S553" s="87" t="s">
        <v>691</v>
      </c>
      <c r="T553" s="87" t="s">
        <v>691</v>
      </c>
      <c r="U553" s="87" t="s">
        <v>691</v>
      </c>
      <c r="V553" s="87" t="s">
        <v>691</v>
      </c>
      <c r="W553" s="87" t="s">
        <v>691</v>
      </c>
      <c r="X553" s="21"/>
      <c r="Y553" s="21">
        <v>1.39</v>
      </c>
      <c r="Z553" s="10">
        <v>96.14376</v>
      </c>
      <c r="AA553" s="10">
        <v>11.20824</v>
      </c>
      <c r="AB553" s="21">
        <v>0</v>
      </c>
      <c r="AC553" s="21">
        <v>0</v>
      </c>
      <c r="AD553" s="153">
        <f>VLOOKUP(D553,'Dados Base'!$B:$K,9,FALSE)*31536000/VLOOKUP($F553,F:H,MATCH(H552,F552:AF552,0),FALSE)</f>
        <v>12104.982007197121</v>
      </c>
      <c r="AE553" s="153">
        <f>VLOOKUP(D553,'Dados Base'!$B:$K,10,FALSE)*31536000/VLOOKUP($F553,F:H,MATCH(H552,F552:AF552,0),FALSE)</f>
        <v>882.65493802478989</v>
      </c>
      <c r="AF553" s="21"/>
      <c r="AG553" s="21"/>
      <c r="AH553" s="21"/>
      <c r="AI553" s="21"/>
      <c r="AJ553" s="21"/>
      <c r="AK553" s="72">
        <f>(SUMIFS('Banco de Indicadores Mun. (2)'!I:I,'Banco de Indicadores Mun. (2)'!B:B,'Banco de Indicadores - Mun. (1)'!B553,'Banco de Indicadores Mun. (2)'!A:A,'Banco de Indicadores - Mun. (1)'!A553) / VLOOKUP(D553,'Dados Base'!$B:$K,8,FALSE)) * 100</f>
        <v>3.4141666666666661</v>
      </c>
      <c r="AL553" s="72">
        <f>(SUMIFS('Banco de Indicadores Mun. (2)'!I:I,'Banco de Indicadores Mun. (2)'!B:B,'Banco de Indicadores - Mun. (1)'!B553,'Banco de Indicadores Mun. (2)'!A:A,'Banco de Indicadores - Mun. (1)'!A553) / VLOOKUP(D553,'Dados Base'!$B:$K,9,FALSE)) * 100</f>
        <v>1.0669270833333331</v>
      </c>
      <c r="AM553" s="72">
        <f>(SUMIFS('Banco de Indicadores Mun. (2)'!J:J,'Banco de Indicadores Mun. (2)'!B:B,'Banco de Indicadores - Mun. (1)'!B553,'Banco de Indicadores Mun. (2)'!A:A,'Banco de Indicadores - Mun. (1)'!A553) / VLOOKUP(D553,'Dados Base'!$B:$K,7,FALSE)) * 100</f>
        <v>1.350782608695652</v>
      </c>
      <c r="AN553" s="72">
        <f>(SUMIFS('Banco de Indicadores Mun. (2)'!K:K,'Banco de Indicadores Mun. (2)'!B:B,'Banco de Indicadores - Mun. (1)'!B553,'Banco de Indicadores Mun. (2)'!A:A,'Banco de Indicadores - Mun. (1)'!A553) / VLOOKUP(D553,'Dados Base'!$B:$K,10,FALSE)) * 100</f>
        <v>10.193857142857144</v>
      </c>
      <c r="AO553" s="21">
        <v>0</v>
      </c>
      <c r="AP553" s="125">
        <v>0</v>
      </c>
      <c r="AQ553" s="143">
        <v>0</v>
      </c>
      <c r="AR553" s="21">
        <v>9</v>
      </c>
      <c r="AS553" s="37">
        <v>100</v>
      </c>
      <c r="AT553" s="37">
        <v>100</v>
      </c>
      <c r="AU553" s="37">
        <v>89.559356136820924</v>
      </c>
      <c r="AV553" s="20">
        <v>10</v>
      </c>
      <c r="AW553" s="21">
        <v>0</v>
      </c>
      <c r="AX553" s="21">
        <v>0</v>
      </c>
      <c r="AY553" s="21"/>
    </row>
    <row r="554" spans="1:51" ht="15" x14ac:dyDescent="0.25">
      <c r="A554" s="144">
        <v>2017</v>
      </c>
      <c r="B554" s="77" t="s">
        <v>554</v>
      </c>
      <c r="C554" s="78">
        <v>18</v>
      </c>
      <c r="D554" s="77">
        <v>3549250</v>
      </c>
      <c r="E554" s="78">
        <v>354925018</v>
      </c>
      <c r="F554" s="78" t="str">
        <f t="shared" si="17"/>
        <v>3549250182017</v>
      </c>
      <c r="G554" s="79">
        <v>0.47046310906551092</v>
      </c>
      <c r="H554" s="80">
        <f t="shared" si="16"/>
        <v>1832</v>
      </c>
      <c r="I554" s="81">
        <v>1601</v>
      </c>
      <c r="J554" s="82">
        <v>231</v>
      </c>
      <c r="K554" s="83">
        <f>(H554)/VLOOKUP(D554,'Dados Base'!$B:$K,6,FALSE)</f>
        <v>10.297341352369175</v>
      </c>
      <c r="L554" s="84">
        <v>87.39</v>
      </c>
      <c r="M554" s="85" t="s">
        <v>702</v>
      </c>
      <c r="N554" s="86">
        <v>0.748</v>
      </c>
      <c r="O554" s="87" t="s">
        <v>691</v>
      </c>
      <c r="P554" s="87" t="s">
        <v>691</v>
      </c>
      <c r="Q554" s="87" t="s">
        <v>691</v>
      </c>
      <c r="R554" s="87" t="s">
        <v>691</v>
      </c>
      <c r="S554" s="87" t="s">
        <v>691</v>
      </c>
      <c r="T554" s="87" t="s">
        <v>691</v>
      </c>
      <c r="U554" s="87" t="s">
        <v>691</v>
      </c>
      <c r="V554" s="87" t="s">
        <v>691</v>
      </c>
      <c r="W554" s="87" t="s">
        <v>691</v>
      </c>
      <c r="X554" s="21"/>
      <c r="Y554" s="21">
        <v>1.0900000000000001</v>
      </c>
      <c r="Z554" s="10">
        <v>75.475799999999992</v>
      </c>
      <c r="AA554" s="10">
        <v>8.3862000000000005</v>
      </c>
      <c r="AB554" s="21">
        <v>0</v>
      </c>
      <c r="AC554" s="21">
        <v>0</v>
      </c>
      <c r="AD554" s="153">
        <f>VLOOKUP(D554,'Dados Base'!$B:$K,9,FALSE)*31536000/VLOOKUP($F554,F:H,MATCH(H553,F553:AF553,0),FALSE)</f>
        <v>23238.86462882096</v>
      </c>
      <c r="AE554" s="153">
        <f>VLOOKUP(D554,'Dados Base'!$B:$K,10,FALSE)*31536000/VLOOKUP($F554,F:H,MATCH(H553,F553:AF553,0),FALSE)</f>
        <v>1893.5371179039298</v>
      </c>
      <c r="AF554" s="21"/>
      <c r="AG554" s="21"/>
      <c r="AH554" s="21"/>
      <c r="AI554" s="21"/>
      <c r="AJ554" s="21"/>
      <c r="AK554" s="72">
        <f>(SUMIFS('Banco de Indicadores Mun. (2)'!I:I,'Banco de Indicadores Mun. (2)'!B:B,'Banco de Indicadores - Mun. (1)'!B554,'Banco de Indicadores Mun. (2)'!A:A,'Banco de Indicadores - Mun. (1)'!A554) / VLOOKUP(D554,'Dados Base'!$B:$K,8,FALSE)) * 100</f>
        <v>3.3688809523809522</v>
      </c>
      <c r="AL554" s="72">
        <f>(SUMIFS('Banco de Indicadores Mun. (2)'!I:I,'Banco de Indicadores Mun. (2)'!B:B,'Banco de Indicadores - Mun. (1)'!B554,'Banco de Indicadores Mun. (2)'!A:A,'Banco de Indicadores - Mun. (1)'!A554) / VLOOKUP(D554,'Dados Base'!$B:$K,9,FALSE)) * 100</f>
        <v>1.0480962962962963</v>
      </c>
      <c r="AM554" s="72">
        <f>(SUMIFS('Banco de Indicadores Mun. (2)'!J:J,'Banco de Indicadores Mun. (2)'!B:B,'Banco de Indicadores - Mun. (1)'!B554,'Banco de Indicadores Mun. (2)'!A:A,'Banco de Indicadores - Mun. (1)'!A554) / VLOOKUP(D554,'Dados Base'!$B:$K,7,FALSE)) * 100</f>
        <v>4.5549677419354841</v>
      </c>
      <c r="AN554" s="72">
        <f>(SUMIFS('Banco de Indicadores Mun. (2)'!K:K,'Banco de Indicadores Mun. (2)'!B:B,'Banco de Indicadores - Mun. (1)'!B554,'Banco de Indicadores Mun. (2)'!A:A,'Banco de Indicadores - Mun. (1)'!A554) / VLOOKUP(D554,'Dados Base'!$B:$K,10,FALSE)) * 100</f>
        <v>2.6272727272727277E-2</v>
      </c>
      <c r="AO554" s="21">
        <v>0</v>
      </c>
      <c r="AP554" s="125">
        <v>0</v>
      </c>
      <c r="AQ554" s="143">
        <v>0</v>
      </c>
      <c r="AR554" s="21">
        <v>10</v>
      </c>
      <c r="AS554" s="37">
        <v>100</v>
      </c>
      <c r="AT554" s="37">
        <v>100</v>
      </c>
      <c r="AU554" s="37">
        <v>90</v>
      </c>
      <c r="AV554" s="20">
        <v>10</v>
      </c>
      <c r="AW554" s="21">
        <v>0</v>
      </c>
      <c r="AX554" s="21">
        <v>0</v>
      </c>
      <c r="AY554" s="21"/>
    </row>
    <row r="555" spans="1:51" ht="15" x14ac:dyDescent="0.25">
      <c r="A555" s="144">
        <v>2017</v>
      </c>
      <c r="B555" s="77" t="s">
        <v>555</v>
      </c>
      <c r="C555" s="78">
        <v>20</v>
      </c>
      <c r="D555" s="77">
        <v>3549300</v>
      </c>
      <c r="E555" s="78">
        <v>354930020</v>
      </c>
      <c r="F555" s="78" t="str">
        <f t="shared" si="17"/>
        <v>3549300202017</v>
      </c>
      <c r="G555" s="79">
        <v>-0.51112618176857305</v>
      </c>
      <c r="H555" s="80">
        <f t="shared" si="16"/>
        <v>2016</v>
      </c>
      <c r="I555" s="81">
        <v>1714</v>
      </c>
      <c r="J555" s="82">
        <v>302</v>
      </c>
      <c r="K555" s="83">
        <f>(H555)/VLOOKUP(D555,'Dados Base'!$B:$K,6,FALSE)</f>
        <v>17.106491302503184</v>
      </c>
      <c r="L555" s="84">
        <v>85.02</v>
      </c>
      <c r="M555" s="85" t="s">
        <v>702</v>
      </c>
      <c r="N555" s="86">
        <v>0.75</v>
      </c>
      <c r="O555" s="87" t="s">
        <v>691</v>
      </c>
      <c r="P555" s="87" t="s">
        <v>691</v>
      </c>
      <c r="Q555" s="87" t="s">
        <v>691</v>
      </c>
      <c r="R555" s="87" t="s">
        <v>691</v>
      </c>
      <c r="S555" s="87" t="s">
        <v>691</v>
      </c>
      <c r="T555" s="87" t="s">
        <v>691</v>
      </c>
      <c r="U555" s="87" t="s">
        <v>691</v>
      </c>
      <c r="V555" s="87" t="s">
        <v>691</v>
      </c>
      <c r="W555" s="87" t="s">
        <v>691</v>
      </c>
      <c r="X555" s="21"/>
      <c r="Y555" s="21">
        <v>1.21</v>
      </c>
      <c r="Z555" s="10">
        <v>80.521559999999994</v>
      </c>
      <c r="AA555" s="10">
        <v>12.844440000000001</v>
      </c>
      <c r="AB555" s="21">
        <v>0</v>
      </c>
      <c r="AC555" s="21">
        <v>0</v>
      </c>
      <c r="AD555" s="153">
        <f>VLOOKUP(D555,'Dados Base'!$B:$K,9,FALSE)*31536000/VLOOKUP($F555,F:H,MATCH(H554,F554:AF554,0),FALSE)</f>
        <v>13452.857142857143</v>
      </c>
      <c r="AE555" s="153">
        <f>VLOOKUP(D555,'Dados Base'!$B:$K,10,FALSE)*31536000/VLOOKUP($F555,F:H,MATCH(H554,F554:AF554,0),FALSE)</f>
        <v>1720.7142857142856</v>
      </c>
      <c r="AF555" s="21"/>
      <c r="AG555" s="21"/>
      <c r="AH555" s="21"/>
      <c r="AI555" s="21"/>
      <c r="AJ555" s="21"/>
      <c r="AK555" s="72">
        <f>(SUMIFS('Banco de Indicadores Mun. (2)'!I:I,'Banco de Indicadores Mun. (2)'!B:B,'Banco de Indicadores - Mun. (1)'!B555,'Banco de Indicadores Mun. (2)'!A:A,'Banco de Indicadores - Mun. (1)'!A555) / VLOOKUP(D555,'Dados Base'!$B:$K,8,FALSE)) * 100</f>
        <v>13.77380555555556</v>
      </c>
      <c r="AL555" s="72">
        <f>(SUMIFS('Banco de Indicadores Mun. (2)'!I:I,'Banco de Indicadores Mun. (2)'!B:B,'Banco de Indicadores - Mun. (1)'!B555,'Banco de Indicadores Mun. (2)'!A:A,'Banco de Indicadores - Mun. (1)'!A555) / VLOOKUP(D555,'Dados Base'!$B:$K,9,FALSE)) * 100</f>
        <v>5.7657790697674436</v>
      </c>
      <c r="AM555" s="72">
        <f>(SUMIFS('Banco de Indicadores Mun. (2)'!J:J,'Banco de Indicadores Mun. (2)'!B:B,'Banco de Indicadores - Mun. (1)'!B555,'Banco de Indicadores Mun. (2)'!A:A,'Banco de Indicadores - Mun. (1)'!A555) / VLOOKUP(D555,'Dados Base'!$B:$K,7,FALSE)) * 100</f>
        <v>0</v>
      </c>
      <c r="AN555" s="72">
        <f>(SUMIFS('Banco de Indicadores Mun. (2)'!K:K,'Banco de Indicadores Mun. (2)'!B:B,'Banco de Indicadores - Mun. (1)'!B555,'Banco de Indicadores Mun. (2)'!A:A,'Banco de Indicadores - Mun. (1)'!A555) / VLOOKUP(D555,'Dados Base'!$B:$K,10,FALSE)) * 100</f>
        <v>45.07790909090911</v>
      </c>
      <c r="AO555" s="21">
        <v>0</v>
      </c>
      <c r="AP555" s="125">
        <v>0</v>
      </c>
      <c r="AQ555" s="143">
        <v>0</v>
      </c>
      <c r="AR555" s="21">
        <v>7.2</v>
      </c>
      <c r="AS555" s="37">
        <v>98</v>
      </c>
      <c r="AT555" s="37">
        <v>98.000000000000014</v>
      </c>
      <c r="AU555" s="37">
        <v>86.242914979757089</v>
      </c>
      <c r="AV555" s="20">
        <v>9.6699999999999982</v>
      </c>
      <c r="AW555" s="21">
        <v>0</v>
      </c>
      <c r="AX555" s="21">
        <v>0</v>
      </c>
      <c r="AY555" s="21"/>
    </row>
    <row r="556" spans="1:51" ht="15" x14ac:dyDescent="0.25">
      <c r="A556" s="144">
        <v>2017</v>
      </c>
      <c r="B556" s="77" t="s">
        <v>556</v>
      </c>
      <c r="C556" s="78">
        <v>8</v>
      </c>
      <c r="D556" s="77">
        <v>3549409</v>
      </c>
      <c r="E556" s="78">
        <v>35494098</v>
      </c>
      <c r="F556" s="78" t="str">
        <f t="shared" si="17"/>
        <v>354940982017</v>
      </c>
      <c r="G556" s="79">
        <v>0.8838275070272239</v>
      </c>
      <c r="H556" s="80">
        <f t="shared" si="16"/>
        <v>49220</v>
      </c>
      <c r="I556" s="81">
        <v>48349</v>
      </c>
      <c r="J556" s="82">
        <v>871</v>
      </c>
      <c r="K556" s="83">
        <f>(H556)/VLOOKUP(D556,'Dados Base'!$B:$K,6,FALSE)</f>
        <v>119.38777985300895</v>
      </c>
      <c r="L556" s="84">
        <v>98.23</v>
      </c>
      <c r="M556" s="85" t="s">
        <v>702</v>
      </c>
      <c r="N556" s="86">
        <v>0.76200000000000001</v>
      </c>
      <c r="O556" s="87" t="s">
        <v>691</v>
      </c>
      <c r="P556" s="87" t="s">
        <v>691</v>
      </c>
      <c r="Q556" s="87" t="s">
        <v>691</v>
      </c>
      <c r="R556" s="87" t="s">
        <v>691</v>
      </c>
      <c r="S556" s="87" t="s">
        <v>691</v>
      </c>
      <c r="T556" s="87" t="s">
        <v>691</v>
      </c>
      <c r="U556" s="87" t="s">
        <v>691</v>
      </c>
      <c r="V556" s="87" t="s">
        <v>691</v>
      </c>
      <c r="W556" s="87" t="s">
        <v>691</v>
      </c>
      <c r="X556" s="21"/>
      <c r="Y556" s="21">
        <v>40.01</v>
      </c>
      <c r="Z556" s="10">
        <v>0</v>
      </c>
      <c r="AA556" s="10">
        <v>2700.4319999999998</v>
      </c>
      <c r="AB556" s="21">
        <v>4</v>
      </c>
      <c r="AC556" s="21">
        <v>1</v>
      </c>
      <c r="AD556" s="153">
        <f>VLOOKUP(D556,'Dados Base'!$B:$K,9,FALSE)*31536000/VLOOKUP($F556,F:H,MATCH(H555,F555:AF555,0),FALSE)</f>
        <v>3927.5839089800893</v>
      </c>
      <c r="AE556" s="153">
        <f>VLOOKUP(D556,'Dados Base'!$B:$K,10,FALSE)*31536000/VLOOKUP($F556,F:H,MATCH(H555,F555:AF555,0),FALSE)</f>
        <v>474.1292157659488</v>
      </c>
      <c r="AF556" s="21"/>
      <c r="AG556" s="21"/>
      <c r="AH556" s="21"/>
      <c r="AI556" s="21"/>
      <c r="AJ556" s="21"/>
      <c r="AK556" s="72">
        <f>(SUMIFS('Banco de Indicadores Mun. (2)'!I:I,'Banco de Indicadores Mun. (2)'!B:B,'Banco de Indicadores - Mun. (1)'!B556,'Banco de Indicadores Mun. (2)'!A:A,'Banco de Indicadores - Mun. (1)'!A556) / VLOOKUP(D556,'Dados Base'!$B:$K,8,FALSE)) * 100</f>
        <v>22.051762626262626</v>
      </c>
      <c r="AL556" s="72">
        <f>(SUMIFS('Banco de Indicadores Mun. (2)'!I:I,'Banco de Indicadores Mun. (2)'!B:B,'Banco de Indicadores - Mun. (1)'!B556,'Banco de Indicadores Mun. (2)'!A:A,'Banco de Indicadores - Mun. (1)'!A556) / VLOOKUP(D556,'Dados Base'!$B:$K,9,FALSE)) * 100</f>
        <v>7.1227553017944532</v>
      </c>
      <c r="AM556" s="72">
        <f>(SUMIFS('Banco de Indicadores Mun. (2)'!J:J,'Banco de Indicadores Mun. (2)'!B:B,'Banco de Indicadores - Mun. (1)'!B556,'Banco de Indicadores Mun. (2)'!A:A,'Banco de Indicadores - Mun. (1)'!A556) / VLOOKUP(D556,'Dados Base'!$B:$K,7,FALSE)) * 100</f>
        <v>28.126983870967742</v>
      </c>
      <c r="AN556" s="72">
        <f>(SUMIFS('Banco de Indicadores Mun. (2)'!K:K,'Banco de Indicadores Mun. (2)'!B:B,'Banco de Indicadores - Mun. (1)'!B556,'Banco de Indicadores Mun. (2)'!A:A,'Banco de Indicadores - Mun. (1)'!A556) / VLOOKUP(D556,'Dados Base'!$B:$K,10,FALSE)) * 100</f>
        <v>11.87166216216216</v>
      </c>
      <c r="AO556" s="21">
        <v>0</v>
      </c>
      <c r="AP556" s="125">
        <v>0</v>
      </c>
      <c r="AQ556" s="143">
        <v>0</v>
      </c>
      <c r="AR556" s="21">
        <v>10</v>
      </c>
      <c r="AS556" s="37">
        <v>100</v>
      </c>
      <c r="AT556" s="37">
        <v>0</v>
      </c>
      <c r="AU556" s="37">
        <v>0</v>
      </c>
      <c r="AV556" s="20">
        <v>1.5</v>
      </c>
      <c r="AW556" s="21">
        <v>1</v>
      </c>
      <c r="AX556" s="21">
        <v>1</v>
      </c>
      <c r="AY556" s="21"/>
    </row>
    <row r="557" spans="1:51" ht="15" x14ac:dyDescent="0.25">
      <c r="A557" s="144">
        <v>2017</v>
      </c>
      <c r="B557" s="77" t="s">
        <v>557</v>
      </c>
      <c r="C557" s="78">
        <v>8</v>
      </c>
      <c r="D557" s="77">
        <v>3549508</v>
      </c>
      <c r="E557" s="78">
        <v>35495088</v>
      </c>
      <c r="F557" s="78" t="str">
        <f t="shared" si="17"/>
        <v>354950882017</v>
      </c>
      <c r="G557" s="79">
        <v>0.34866255084502473</v>
      </c>
      <c r="H557" s="80">
        <f t="shared" si="16"/>
        <v>8624</v>
      </c>
      <c r="I557" s="81">
        <v>7815</v>
      </c>
      <c r="J557" s="82">
        <v>809</v>
      </c>
      <c r="K557" s="83">
        <f>(H557)/VLOOKUP(D557,'Dados Base'!$B:$K,6,FALSE)</f>
        <v>31.138070479491624</v>
      </c>
      <c r="L557" s="84">
        <v>90.62</v>
      </c>
      <c r="M557" s="85" t="s">
        <v>702</v>
      </c>
      <c r="N557" s="86">
        <v>0.69299999999999995</v>
      </c>
      <c r="O557" s="87" t="s">
        <v>691</v>
      </c>
      <c r="P557" s="87" t="s">
        <v>691</v>
      </c>
      <c r="Q557" s="87" t="s">
        <v>691</v>
      </c>
      <c r="R557" s="87" t="s">
        <v>691</v>
      </c>
      <c r="S557" s="87" t="s">
        <v>691</v>
      </c>
      <c r="T557" s="87" t="s">
        <v>691</v>
      </c>
      <c r="U557" s="87" t="s">
        <v>691</v>
      </c>
      <c r="V557" s="87" t="s">
        <v>691</v>
      </c>
      <c r="W557" s="87" t="s">
        <v>691</v>
      </c>
      <c r="X557" s="21"/>
      <c r="Y557" s="21">
        <v>5.54</v>
      </c>
      <c r="Z557" s="10">
        <v>371.70576</v>
      </c>
      <c r="AA557" s="10">
        <v>55.54224</v>
      </c>
      <c r="AB557" s="21">
        <v>2</v>
      </c>
      <c r="AC557" s="21">
        <v>0</v>
      </c>
      <c r="AD557" s="153">
        <f>VLOOKUP(D557,'Dados Base'!$B:$K,9,FALSE)*31536000/VLOOKUP($F557,F:H,MATCH(H556,F556:AF556,0),FALSE)</f>
        <v>16272.634508348794</v>
      </c>
      <c r="AE557" s="153">
        <f>VLOOKUP(D557,'Dados Base'!$B:$K,10,FALSE)*31536000/VLOOKUP($F557,F:H,MATCH(H556,F556:AF556,0),FALSE)</f>
        <v>1974.6567717996286</v>
      </c>
      <c r="AF557" s="21"/>
      <c r="AG557" s="21"/>
      <c r="AH557" s="21"/>
      <c r="AI557" s="21"/>
      <c r="AJ557" s="21"/>
      <c r="AK557" s="72">
        <f>(SUMIFS('Banco de Indicadores Mun. (2)'!I:I,'Banco de Indicadores Mun. (2)'!B:B,'Banco de Indicadores - Mun. (1)'!B557,'Banco de Indicadores Mun. (2)'!A:A,'Banco de Indicadores - Mun. (1)'!A557) / VLOOKUP(D557,'Dados Base'!$B:$K,8,FALSE)) * 100</f>
        <v>12.022525179856117</v>
      </c>
      <c r="AL557" s="72">
        <f>(SUMIFS('Banco de Indicadores Mun. (2)'!I:I,'Banco de Indicadores Mun. (2)'!B:B,'Banco de Indicadores - Mun. (1)'!B557,'Banco de Indicadores Mun. (2)'!A:A,'Banco de Indicadores - Mun. (1)'!A557) / VLOOKUP(D557,'Dados Base'!$B:$K,9,FALSE)) * 100</f>
        <v>3.7553505617977532</v>
      </c>
      <c r="AM557" s="72">
        <f>(SUMIFS('Banco de Indicadores Mun. (2)'!J:J,'Banco de Indicadores Mun. (2)'!B:B,'Banco de Indicadores - Mun. (1)'!B557,'Banco de Indicadores Mun. (2)'!A:A,'Banco de Indicadores - Mun. (1)'!A557) / VLOOKUP(D557,'Dados Base'!$B:$K,7,FALSE)) * 100</f>
        <v>17.662058823529414</v>
      </c>
      <c r="AN557" s="72">
        <f>(SUMIFS('Banco de Indicadores Mun. (2)'!K:K,'Banco de Indicadores Mun. (2)'!B:B,'Banco de Indicadores - Mun. (1)'!B557,'Banco de Indicadores Mun. (2)'!A:A,'Banco de Indicadores - Mun. (1)'!A557) / VLOOKUP(D557,'Dados Base'!$B:$K,10,FALSE)) * 100</f>
        <v>3.1454814814814815</v>
      </c>
      <c r="AO557" s="21">
        <v>0</v>
      </c>
      <c r="AP557" s="125">
        <v>0</v>
      </c>
      <c r="AQ557" s="143">
        <v>0</v>
      </c>
      <c r="AR557" s="21">
        <v>7.3</v>
      </c>
      <c r="AS557" s="37">
        <v>100</v>
      </c>
      <c r="AT557" s="37">
        <v>99.999999999999986</v>
      </c>
      <c r="AU557" s="37">
        <v>87</v>
      </c>
      <c r="AV557" s="20">
        <v>10</v>
      </c>
      <c r="AW557" s="21">
        <v>0</v>
      </c>
      <c r="AX557" s="21">
        <v>0</v>
      </c>
      <c r="AY557" s="21"/>
    </row>
    <row r="558" spans="1:51" ht="15" x14ac:dyDescent="0.25">
      <c r="A558" s="144">
        <v>2017</v>
      </c>
      <c r="B558" s="77" t="s">
        <v>558</v>
      </c>
      <c r="C558" s="78">
        <v>2</v>
      </c>
      <c r="D558" s="77">
        <v>3549607</v>
      </c>
      <c r="E558" s="78">
        <v>35496072</v>
      </c>
      <c r="F558" s="78" t="str">
        <f t="shared" si="17"/>
        <v>354960722017</v>
      </c>
      <c r="G558" s="79">
        <v>-0.11235248837222489</v>
      </c>
      <c r="H558" s="80">
        <f t="shared" si="16"/>
        <v>4069</v>
      </c>
      <c r="I558" s="81">
        <v>3120</v>
      </c>
      <c r="J558" s="82">
        <v>949</v>
      </c>
      <c r="K558" s="83">
        <f>(H558)/VLOOKUP(D558,'Dados Base'!$B:$K,6,FALSE)</f>
        <v>7.1307151744563031</v>
      </c>
      <c r="L558" s="84">
        <v>76.680000000000007</v>
      </c>
      <c r="M558" s="85" t="s">
        <v>702</v>
      </c>
      <c r="N558" s="86">
        <v>0.68400000000000005</v>
      </c>
      <c r="O558" s="87" t="s">
        <v>691</v>
      </c>
      <c r="P558" s="87" t="s">
        <v>691</v>
      </c>
      <c r="Q558" s="87" t="s">
        <v>691</v>
      </c>
      <c r="R558" s="87" t="s">
        <v>691</v>
      </c>
      <c r="S558" s="87" t="s">
        <v>691</v>
      </c>
      <c r="T558" s="87" t="s">
        <v>691</v>
      </c>
      <c r="U558" s="87" t="s">
        <v>691</v>
      </c>
      <c r="V558" s="87" t="s">
        <v>691</v>
      </c>
      <c r="W558" s="87" t="s">
        <v>691</v>
      </c>
      <c r="X558" s="21"/>
      <c r="Y558" s="21">
        <v>2.06</v>
      </c>
      <c r="Z558" s="10">
        <v>0</v>
      </c>
      <c r="AA558" s="10">
        <v>158.86799999999999</v>
      </c>
      <c r="AB558" s="21">
        <v>0</v>
      </c>
      <c r="AC558" s="21">
        <v>0</v>
      </c>
      <c r="AD558" s="153">
        <f>VLOOKUP(D558,'Dados Base'!$B:$K,9,FALSE)*31536000/VLOOKUP($F558,F:H,MATCH(H557,F557:AF557,0),FALSE)</f>
        <v>66342.629638731873</v>
      </c>
      <c r="AE558" s="153">
        <f>VLOOKUP(D558,'Dados Base'!$B:$K,10,FALSE)*31536000/VLOOKUP($F558,F:H,MATCH(H557,F557:AF557,0),FALSE)</f>
        <v>6665.2641926763363</v>
      </c>
      <c r="AF558" s="21"/>
      <c r="AG558" s="21"/>
      <c r="AH558" s="21"/>
      <c r="AI558" s="21"/>
      <c r="AJ558" s="21"/>
      <c r="AK558" s="72">
        <f>(SUMIFS('Banco de Indicadores Mun. (2)'!I:I,'Banco de Indicadores Mun. (2)'!B:B,'Banco de Indicadores - Mun. (1)'!B558,'Banco de Indicadores Mun. (2)'!A:A,'Banco de Indicadores - Mun. (1)'!A558) / VLOOKUP(D558,'Dados Base'!$B:$K,8,FALSE)) * 100</f>
        <v>0.35225405405405402</v>
      </c>
      <c r="AL558" s="72">
        <f>(SUMIFS('Banco de Indicadores Mun. (2)'!I:I,'Banco de Indicadores Mun. (2)'!B:B,'Banco de Indicadores - Mun. (1)'!B558,'Banco de Indicadores Mun. (2)'!A:A,'Banco de Indicadores - Mun. (1)'!A558) / VLOOKUP(D558,'Dados Base'!$B:$K,9,FALSE)) * 100</f>
        <v>0.15225934579439249</v>
      </c>
      <c r="AM558" s="72">
        <f>(SUMIFS('Banco de Indicadores Mun. (2)'!J:J,'Banco de Indicadores Mun. (2)'!B:B,'Banco de Indicadores - Mun. (1)'!B558,'Banco de Indicadores Mun. (2)'!A:A,'Banco de Indicadores - Mun. (1)'!A558) / VLOOKUP(D558,'Dados Base'!$B:$K,7,FALSE)) * 100</f>
        <v>0.45647887323943659</v>
      </c>
      <c r="AN558" s="72">
        <f>(SUMIFS('Banco de Indicadores Mun. (2)'!K:K,'Banco de Indicadores Mun. (2)'!B:B,'Banco de Indicadores - Mun. (1)'!B558,'Banco de Indicadores Mun. (2)'!A:A,'Banco de Indicadores - Mun. (1)'!A558) / VLOOKUP(D558,'Dados Base'!$B:$K,10,FALSE)) * 100</f>
        <v>8.0697674418604617E-3</v>
      </c>
      <c r="AO558" s="21">
        <v>0</v>
      </c>
      <c r="AP558" s="125">
        <v>0</v>
      </c>
      <c r="AQ558" s="143">
        <v>0</v>
      </c>
      <c r="AR558" s="21">
        <v>9.8000000000000007</v>
      </c>
      <c r="AS558" s="37">
        <v>91</v>
      </c>
      <c r="AT558" s="37">
        <v>0</v>
      </c>
      <c r="AU558" s="37">
        <v>0</v>
      </c>
      <c r="AV558" s="20">
        <v>1.365</v>
      </c>
      <c r="AW558" s="21">
        <v>0</v>
      </c>
      <c r="AX558" s="21">
        <v>0</v>
      </c>
      <c r="AY558" s="21"/>
    </row>
    <row r="559" spans="1:51" ht="15" x14ac:dyDescent="0.25">
      <c r="A559" s="144">
        <v>2017</v>
      </c>
      <c r="B559" s="77" t="s">
        <v>559</v>
      </c>
      <c r="C559" s="78">
        <v>4</v>
      </c>
      <c r="D559" s="77">
        <v>3549706</v>
      </c>
      <c r="E559" s="78">
        <v>35497064</v>
      </c>
      <c r="F559" s="78" t="str">
        <f t="shared" si="17"/>
        <v>354970642017</v>
      </c>
      <c r="G559" s="79">
        <v>0.26284925203390319</v>
      </c>
      <c r="H559" s="80">
        <f t="shared" si="16"/>
        <v>52839</v>
      </c>
      <c r="I559" s="81">
        <v>48212</v>
      </c>
      <c r="J559" s="82">
        <v>4627</v>
      </c>
      <c r="K559" s="83">
        <f>(H559)/VLOOKUP(D559,'Dados Base'!$B:$K,6,FALSE)</f>
        <v>126.10137940909742</v>
      </c>
      <c r="L559" s="84">
        <v>91.24</v>
      </c>
      <c r="M559" s="85" t="s">
        <v>702</v>
      </c>
      <c r="N559" s="86">
        <v>0.77400000000000002</v>
      </c>
      <c r="O559" s="87" t="s">
        <v>691</v>
      </c>
      <c r="P559" s="87" t="s">
        <v>691</v>
      </c>
      <c r="Q559" s="87" t="s">
        <v>691</v>
      </c>
      <c r="R559" s="87" t="s">
        <v>691</v>
      </c>
      <c r="S559" s="87" t="s">
        <v>691</v>
      </c>
      <c r="T559" s="87" t="s">
        <v>691</v>
      </c>
      <c r="U559" s="87" t="s">
        <v>691</v>
      </c>
      <c r="V559" s="87" t="s">
        <v>691</v>
      </c>
      <c r="W559" s="87" t="s">
        <v>691</v>
      </c>
      <c r="X559" s="21"/>
      <c r="Y559" s="21">
        <v>38.78</v>
      </c>
      <c r="Z559" s="10">
        <v>148.67927999999984</v>
      </c>
      <c r="AA559" s="10">
        <v>2468.6467200000002</v>
      </c>
      <c r="AB559" s="21">
        <v>6</v>
      </c>
      <c r="AC559" s="21">
        <v>0</v>
      </c>
      <c r="AD559" s="153">
        <f>VLOOKUP(D559,'Dados Base'!$B:$K,9,FALSE)*31536000/VLOOKUP($F559,F:H,MATCH(H558,F558:AF558,0),FALSE)</f>
        <v>3867.470618293306</v>
      </c>
      <c r="AE559" s="153">
        <f>VLOOKUP(D559,'Dados Base'!$B:$K,10,FALSE)*31536000/VLOOKUP($F559,F:H,MATCH(H558,F558:AF558,0),FALSE)</f>
        <v>393.90904445579974</v>
      </c>
      <c r="AF559" s="21"/>
      <c r="AG559" s="21"/>
      <c r="AH559" s="21"/>
      <c r="AI559" s="21"/>
      <c r="AJ559" s="21"/>
      <c r="AK559" s="72">
        <f>(SUMIFS('Banco de Indicadores Mun. (2)'!I:I,'Banco de Indicadores Mun. (2)'!B:B,'Banco de Indicadores - Mun. (1)'!B559,'Banco de Indicadores Mun. (2)'!A:A,'Banco de Indicadores - Mun. (1)'!A559) / VLOOKUP(D559,'Dados Base'!$B:$K,8,FALSE)) * 100</f>
        <v>20.833289215686268</v>
      </c>
      <c r="AL559" s="72">
        <f>(SUMIFS('Banco de Indicadores Mun. (2)'!I:I,'Banco de Indicadores Mun. (2)'!B:B,'Banco de Indicadores - Mun. (1)'!B559,'Banco de Indicadores Mun. (2)'!A:A,'Banco de Indicadores - Mun. (1)'!A559) / VLOOKUP(D559,'Dados Base'!$B:$K,9,FALSE)) * 100</f>
        <v>6.5586280864197501</v>
      </c>
      <c r="AM559" s="72">
        <f>(SUMIFS('Banco de Indicadores Mun. (2)'!J:J,'Banco de Indicadores Mun. (2)'!B:B,'Banco de Indicadores - Mun. (1)'!B559,'Banco de Indicadores Mun. (2)'!A:A,'Banco de Indicadores - Mun. (1)'!A559) / VLOOKUP(D559,'Dados Base'!$B:$K,7,FALSE)) * 100</f>
        <v>30.562231884057965</v>
      </c>
      <c r="AN559" s="72">
        <f>(SUMIFS('Banco de Indicadores Mun. (2)'!K:K,'Banco de Indicadores Mun. (2)'!B:B,'Banco de Indicadores - Mun. (1)'!B559,'Banco de Indicadores Mun. (2)'!A:A,'Banco de Indicadores - Mun. (1)'!A559) / VLOOKUP(D559,'Dados Base'!$B:$K,10,FALSE)) * 100</f>
        <v>0.49095454545454509</v>
      </c>
      <c r="AO559" s="21">
        <v>0</v>
      </c>
      <c r="AP559" s="125">
        <v>0</v>
      </c>
      <c r="AQ559" s="143">
        <v>0</v>
      </c>
      <c r="AR559" s="21">
        <v>9.6999999999999993</v>
      </c>
      <c r="AS559" s="37">
        <v>100</v>
      </c>
      <c r="AT559" s="37">
        <v>12</v>
      </c>
      <c r="AU559" s="37">
        <v>5.6805793393715476</v>
      </c>
      <c r="AV559" s="20">
        <v>2.3492178817056395</v>
      </c>
      <c r="AW559" s="21">
        <v>1</v>
      </c>
      <c r="AX559" s="21">
        <v>0</v>
      </c>
      <c r="AY559" s="21"/>
    </row>
    <row r="560" spans="1:51" ht="15" x14ac:dyDescent="0.25">
      <c r="A560" s="144">
        <v>2017</v>
      </c>
      <c r="B560" s="77" t="s">
        <v>560</v>
      </c>
      <c r="C560" s="78">
        <v>15</v>
      </c>
      <c r="D560" s="77">
        <v>3549805</v>
      </c>
      <c r="E560" s="78">
        <v>354980515</v>
      </c>
      <c r="F560" s="78" t="str">
        <f t="shared" si="17"/>
        <v>3549805152017</v>
      </c>
      <c r="G560" s="79">
        <v>1.081381011556215</v>
      </c>
      <c r="H560" s="80">
        <f t="shared" si="16"/>
        <v>437273</v>
      </c>
      <c r="I560" s="81">
        <v>410745</v>
      </c>
      <c r="J560" s="82">
        <v>26528</v>
      </c>
      <c r="K560" s="83">
        <f>(H560)/VLOOKUP(D560,'Dados Base'!$B:$K,6,FALSE)</f>
        <v>1013.825322853632</v>
      </c>
      <c r="L560" s="84">
        <v>93.93</v>
      </c>
      <c r="M560" s="85" t="s">
        <v>702</v>
      </c>
      <c r="N560" s="86">
        <v>0.79700000000000004</v>
      </c>
      <c r="O560" s="87" t="s">
        <v>691</v>
      </c>
      <c r="P560" s="87" t="s">
        <v>691</v>
      </c>
      <c r="Q560" s="87" t="s">
        <v>691</v>
      </c>
      <c r="R560" s="87" t="s">
        <v>691</v>
      </c>
      <c r="S560" s="87" t="s">
        <v>691</v>
      </c>
      <c r="T560" s="87" t="s">
        <v>691</v>
      </c>
      <c r="U560" s="87" t="s">
        <v>691</v>
      </c>
      <c r="V560" s="87" t="s">
        <v>691</v>
      </c>
      <c r="W560" s="87" t="s">
        <v>691</v>
      </c>
      <c r="X560" s="21"/>
      <c r="Y560" s="21">
        <v>380.99</v>
      </c>
      <c r="Z560" s="10">
        <v>21046.389299999999</v>
      </c>
      <c r="AA560" s="10">
        <v>1812.7287000000001</v>
      </c>
      <c r="AB560" s="21">
        <v>52</v>
      </c>
      <c r="AC560" s="21">
        <v>4</v>
      </c>
      <c r="AD560" s="153">
        <f>VLOOKUP(D560,'Dados Base'!$B:$K,9,FALSE)*31536000/VLOOKUP($F560,F:H,MATCH(H559,F559:AF559,0),FALSE)</f>
        <v>240.87981649907496</v>
      </c>
      <c r="AE560" s="153">
        <f>VLOOKUP(D560,'Dados Base'!$B:$K,10,FALSE)*31536000/VLOOKUP($F560,F:H,MATCH(H559,F559:AF559,0),FALSE)</f>
        <v>25.963093993912278</v>
      </c>
      <c r="AF560" s="21"/>
      <c r="AG560" s="21"/>
      <c r="AH560" s="21"/>
      <c r="AI560" s="21"/>
      <c r="AJ560" s="21"/>
      <c r="AK560" s="72">
        <f>(SUMIFS('Banco de Indicadores Mun. (2)'!I:I,'Banco de Indicadores Mun. (2)'!B:B,'Banco de Indicadores - Mun. (1)'!B560,'Banco de Indicadores Mun. (2)'!A:A,'Banco de Indicadores - Mun. (1)'!A560) / VLOOKUP(D560,'Dados Base'!$B:$K,8,FALSE)) * 100</f>
        <v>237.57086915887896</v>
      </c>
      <c r="AL560" s="72">
        <f>(SUMIFS('Banco de Indicadores Mun. (2)'!I:I,'Banco de Indicadores Mun. (2)'!B:B,'Banco de Indicadores - Mun. (1)'!B560,'Banco de Indicadores Mun. (2)'!A:A,'Banco de Indicadores - Mun. (1)'!A560) / VLOOKUP(D560,'Dados Base'!$B:$K,9,FALSE)) * 100</f>
        <v>76.108032934131899</v>
      </c>
      <c r="AM560" s="72">
        <f>(SUMIFS('Banco de Indicadores Mun. (2)'!J:J,'Banco de Indicadores Mun. (2)'!B:B,'Banco de Indicadores - Mun. (1)'!B560,'Banco de Indicadores Mun. (2)'!A:A,'Banco de Indicadores - Mun. (1)'!A560) / VLOOKUP(D560,'Dados Base'!$B:$K,7,FALSE)) * 100</f>
        <v>84.559845070422554</v>
      </c>
      <c r="AN560" s="72">
        <f>(SUMIFS('Banco de Indicadores Mun. (2)'!K:K,'Banco de Indicadores Mun. (2)'!B:B,'Banco de Indicadores - Mun. (1)'!B560,'Banco de Indicadores Mun. (2)'!A:A,'Banco de Indicadores - Mun. (1)'!A560) / VLOOKUP(D560,'Dados Base'!$B:$K,10,FALSE)) * 100</f>
        <v>539.34261111111232</v>
      </c>
      <c r="AO560" s="21">
        <v>0</v>
      </c>
      <c r="AP560" s="125">
        <v>0</v>
      </c>
      <c r="AQ560" s="143">
        <v>0</v>
      </c>
      <c r="AR560" s="21">
        <v>10</v>
      </c>
      <c r="AS560" s="37">
        <v>99</v>
      </c>
      <c r="AT560" s="37">
        <v>99</v>
      </c>
      <c r="AU560" s="37">
        <v>92.069997188867916</v>
      </c>
      <c r="AV560" s="20">
        <v>9.9849999999999994</v>
      </c>
      <c r="AW560" s="21">
        <v>25</v>
      </c>
      <c r="AX560" s="21">
        <v>4</v>
      </c>
      <c r="AY560" s="21"/>
    </row>
    <row r="561" spans="1:51" ht="15" x14ac:dyDescent="0.25">
      <c r="A561" s="144">
        <v>2017</v>
      </c>
      <c r="B561" s="77" t="s">
        <v>561</v>
      </c>
      <c r="C561" s="78">
        <v>2</v>
      </c>
      <c r="D561" s="77">
        <v>3549904</v>
      </c>
      <c r="E561" s="78">
        <v>35499042</v>
      </c>
      <c r="F561" s="78" t="str">
        <f t="shared" si="17"/>
        <v>354990422017</v>
      </c>
      <c r="G561" s="79">
        <v>1.3374827161860781</v>
      </c>
      <c r="H561" s="80">
        <f t="shared" si="16"/>
        <v>687544</v>
      </c>
      <c r="I561" s="81">
        <v>673557</v>
      </c>
      <c r="J561" s="82">
        <v>13987</v>
      </c>
      <c r="K561" s="83">
        <f>(H561)/VLOOKUP(D561,'Dados Base'!$B:$K,6,FALSE)</f>
        <v>625.26168368785306</v>
      </c>
      <c r="L561" s="84">
        <v>97.97</v>
      </c>
      <c r="M561" s="85" t="s">
        <v>702</v>
      </c>
      <c r="N561" s="86">
        <v>0.80700000000000005</v>
      </c>
      <c r="O561" s="87" t="s">
        <v>691</v>
      </c>
      <c r="P561" s="87" t="s">
        <v>691</v>
      </c>
      <c r="Q561" s="87" t="s">
        <v>691</v>
      </c>
      <c r="R561" s="87" t="s">
        <v>691</v>
      </c>
      <c r="S561" s="87" t="s">
        <v>691</v>
      </c>
      <c r="T561" s="87" t="s">
        <v>691</v>
      </c>
      <c r="U561" s="87" t="s">
        <v>691</v>
      </c>
      <c r="V561" s="87" t="s">
        <v>691</v>
      </c>
      <c r="W561" s="87" t="s">
        <v>691</v>
      </c>
      <c r="X561" s="21"/>
      <c r="Y561" s="21">
        <v>757.8</v>
      </c>
      <c r="Z561" s="10">
        <v>32408.668840039194</v>
      </c>
      <c r="AA561" s="10">
        <v>4792.633159960802</v>
      </c>
      <c r="AB561" s="21">
        <v>68</v>
      </c>
      <c r="AC561" s="21">
        <v>0</v>
      </c>
      <c r="AD561" s="153">
        <f>VLOOKUP(D561,'Dados Base'!$B:$K,9,FALSE)*31536000/VLOOKUP($F561,F:H,MATCH(H560,F560:AF560,0),FALSE)</f>
        <v>756.35688770464139</v>
      </c>
      <c r="AE561" s="153">
        <f>VLOOKUP(D561,'Dados Base'!$B:$K,10,FALSE)*31536000/VLOOKUP($F561,F:H,MATCH(H560,F560:AF560,0),FALSE)</f>
        <v>76.59890857894186</v>
      </c>
      <c r="AF561" s="21"/>
      <c r="AG561" s="21"/>
      <c r="AH561" s="21"/>
      <c r="AI561" s="21"/>
      <c r="AJ561" s="21"/>
      <c r="AK561" s="72">
        <f>(SUMIFS('Banco de Indicadores Mun. (2)'!I:I,'Banco de Indicadores Mun. (2)'!B:B,'Banco de Indicadores - Mun. (1)'!B561,'Banco de Indicadores Mun. (2)'!A:A,'Banco de Indicadores - Mun. (1)'!A561) / VLOOKUP(D561,'Dados Base'!$B:$K,8,FALSE)) * 100</f>
        <v>49.98107843137258</v>
      </c>
      <c r="AL561" s="72">
        <f>(SUMIFS('Banco de Indicadores Mun. (2)'!I:I,'Banco de Indicadores Mun. (2)'!B:B,'Banco de Indicadores - Mun. (1)'!B561,'Banco de Indicadores Mun. (2)'!A:A,'Banco de Indicadores - Mun. (1)'!A561) / VLOOKUP(D561,'Dados Base'!$B:$K,9,FALSE)) * 100</f>
        <v>21.641291691934519</v>
      </c>
      <c r="AM561" s="72">
        <f>(SUMIFS('Banco de Indicadores Mun. (2)'!J:J,'Banco de Indicadores Mun. (2)'!B:B,'Banco de Indicadores - Mun. (1)'!B561,'Banco de Indicadores Mun. (2)'!A:A,'Banco de Indicadores - Mun. (1)'!A561) / VLOOKUP(D561,'Dados Base'!$B:$K,7,FALSE)) * 100</f>
        <v>34.633601462522869</v>
      </c>
      <c r="AN561" s="72">
        <f>(SUMIFS('Banco de Indicadores Mun. (2)'!K:K,'Banco de Indicadores Mun. (2)'!B:B,'Banco de Indicadores - Mun. (1)'!B561,'Banco de Indicadores Mun. (2)'!A:A,'Banco de Indicadores - Mun. (1)'!A561) / VLOOKUP(D561,'Dados Base'!$B:$K,10,FALSE)) * 100</f>
        <v>100.2509580838324</v>
      </c>
      <c r="AO561" s="21">
        <v>0</v>
      </c>
      <c r="AP561" s="125">
        <v>1.0181166587156605</v>
      </c>
      <c r="AQ561" s="143">
        <v>0</v>
      </c>
      <c r="AR561" s="21">
        <v>9</v>
      </c>
      <c r="AS561" s="37">
        <v>96.02</v>
      </c>
      <c r="AT561" s="37">
        <v>95.827960000000004</v>
      </c>
      <c r="AU561" s="37">
        <v>87.117028430992008</v>
      </c>
      <c r="AV561" s="20">
        <v>9.9373000000000005</v>
      </c>
      <c r="AW561" s="21">
        <v>6</v>
      </c>
      <c r="AX561" s="21">
        <v>0</v>
      </c>
      <c r="AY561" s="21"/>
    </row>
    <row r="562" spans="1:51" ht="15" x14ac:dyDescent="0.25">
      <c r="A562" s="144">
        <v>2017</v>
      </c>
      <c r="B562" s="77" t="s">
        <v>562</v>
      </c>
      <c r="C562" s="78">
        <v>11</v>
      </c>
      <c r="D562" s="77">
        <v>3549953</v>
      </c>
      <c r="E562" s="78">
        <v>354995311</v>
      </c>
      <c r="F562" s="78" t="str">
        <f t="shared" si="17"/>
        <v>3549953112017</v>
      </c>
      <c r="G562" s="79">
        <v>1.1488038468275841</v>
      </c>
      <c r="H562" s="80">
        <f t="shared" si="16"/>
        <v>15082</v>
      </c>
      <c r="I562" s="81">
        <v>13952</v>
      </c>
      <c r="J562" s="82">
        <v>1130</v>
      </c>
      <c r="K562" s="83">
        <f>(H562)/VLOOKUP(D562,'Dados Base'!$B:$K,6,FALSE)</f>
        <v>80.777676610786784</v>
      </c>
      <c r="L562" s="84">
        <v>92.51</v>
      </c>
      <c r="M562" s="85" t="s">
        <v>702</v>
      </c>
      <c r="N562" s="86">
        <v>0.72799999999999998</v>
      </c>
      <c r="O562" s="87" t="s">
        <v>691</v>
      </c>
      <c r="P562" s="87" t="s">
        <v>691</v>
      </c>
      <c r="Q562" s="87" t="s">
        <v>691</v>
      </c>
      <c r="R562" s="87" t="s">
        <v>691</v>
      </c>
      <c r="S562" s="87" t="s">
        <v>691</v>
      </c>
      <c r="T562" s="87" t="s">
        <v>691</v>
      </c>
      <c r="U562" s="87" t="s">
        <v>691</v>
      </c>
      <c r="V562" s="87" t="s">
        <v>691</v>
      </c>
      <c r="W562" s="87" t="s">
        <v>691</v>
      </c>
      <c r="X562" s="21"/>
      <c r="Y562" s="21">
        <v>9.85</v>
      </c>
      <c r="Z562" s="10">
        <v>176.95230840000011</v>
      </c>
      <c r="AA562" s="10">
        <v>583.20569159999991</v>
      </c>
      <c r="AB562" s="21">
        <v>2</v>
      </c>
      <c r="AC562" s="21">
        <v>0</v>
      </c>
      <c r="AD562" s="153">
        <f>VLOOKUP(D562,'Dados Base'!$B:$K,9,FALSE)*31536000/VLOOKUP($F562,F:H,MATCH(H561,F561:AF561,0),FALSE)</f>
        <v>10224.840206869116</v>
      </c>
      <c r="AE562" s="153">
        <f>VLOOKUP(D562,'Dados Base'!$B:$K,10,FALSE)*31536000/VLOOKUP($F562,F:H,MATCH(H561,F561:AF561,0),FALSE)</f>
        <v>1317.3107014984748</v>
      </c>
      <c r="AF562" s="21"/>
      <c r="AG562" s="21"/>
      <c r="AH562" s="21"/>
      <c r="AI562" s="21"/>
      <c r="AJ562" s="21"/>
      <c r="AK562" s="72">
        <f>(SUMIFS('Banco de Indicadores Mun. (2)'!I:I,'Banco de Indicadores Mun. (2)'!B:B,'Banco de Indicadores - Mun. (1)'!B562,'Banco de Indicadores Mun. (2)'!A:A,'Banco de Indicadores - Mun. (1)'!A562) / VLOOKUP(D562,'Dados Base'!$B:$K,8,FALSE)) * 100</f>
        <v>2.0993205741626793</v>
      </c>
      <c r="AL562" s="72">
        <f>(SUMIFS('Banco de Indicadores Mun. (2)'!I:I,'Banco de Indicadores Mun. (2)'!B:B,'Banco de Indicadores - Mun. (1)'!B562,'Banco de Indicadores Mun. (2)'!A:A,'Banco de Indicadores - Mun. (1)'!A562) / VLOOKUP(D562,'Dados Base'!$B:$K,9,FALSE)) * 100</f>
        <v>0.89725562372188139</v>
      </c>
      <c r="AM562" s="72">
        <f>(SUMIFS('Banco de Indicadores Mun. (2)'!J:J,'Banco de Indicadores Mun. (2)'!B:B,'Banco de Indicadores - Mun. (1)'!B562,'Banco de Indicadores Mun. (2)'!A:A,'Banco de Indicadores - Mun. (1)'!A562) / VLOOKUP(D562,'Dados Base'!$B:$K,7,FALSE)) * 100</f>
        <v>2.9053150684931506</v>
      </c>
      <c r="AN562" s="72">
        <f>(SUMIFS('Banco de Indicadores Mun. (2)'!K:K,'Banco de Indicadores Mun. (2)'!B:B,'Banco de Indicadores - Mun. (1)'!B562,'Banco de Indicadores Mun. (2)'!A:A,'Banco de Indicadores - Mun. (1)'!A562) / VLOOKUP(D562,'Dados Base'!$B:$K,10,FALSE)) * 100</f>
        <v>0.23146031746031753</v>
      </c>
      <c r="AO562" s="21">
        <v>0</v>
      </c>
      <c r="AP562" s="125">
        <v>0</v>
      </c>
      <c r="AQ562" s="143">
        <v>0</v>
      </c>
      <c r="AR562" s="21">
        <v>8.5</v>
      </c>
      <c r="AS562" s="37">
        <v>30.98</v>
      </c>
      <c r="AT562" s="37">
        <v>30.98</v>
      </c>
      <c r="AU562" s="37">
        <v>23.27835902536053</v>
      </c>
      <c r="AV562" s="20">
        <v>3.9777870690208665</v>
      </c>
      <c r="AW562" s="21">
        <v>0</v>
      </c>
      <c r="AX562" s="21">
        <v>0</v>
      </c>
      <c r="AY562" s="21"/>
    </row>
    <row r="563" spans="1:51" ht="15" x14ac:dyDescent="0.25">
      <c r="A563" s="144">
        <v>2017</v>
      </c>
      <c r="B563" s="77" t="s">
        <v>563</v>
      </c>
      <c r="C563" s="78">
        <v>2</v>
      </c>
      <c r="D563" s="77">
        <v>3550001</v>
      </c>
      <c r="E563" s="78">
        <v>35500012</v>
      </c>
      <c r="F563" s="78" t="str">
        <f t="shared" si="17"/>
        <v>355000122017</v>
      </c>
      <c r="G563" s="79">
        <v>3.3359575026570276E-2</v>
      </c>
      <c r="H563" s="80">
        <f t="shared" si="16"/>
        <v>10511</v>
      </c>
      <c r="I563" s="81">
        <v>6286</v>
      </c>
      <c r="J563" s="82">
        <v>4225</v>
      </c>
      <c r="K563" s="83">
        <f>(H563)/VLOOKUP(D563,'Dados Base'!$B:$K,6,FALSE)</f>
        <v>17.03151583893705</v>
      </c>
      <c r="L563" s="84">
        <v>59.8</v>
      </c>
      <c r="M563" s="85" t="s">
        <v>702</v>
      </c>
      <c r="N563" s="86">
        <v>0.69699999999999995</v>
      </c>
      <c r="O563" s="87" t="s">
        <v>691</v>
      </c>
      <c r="P563" s="87" t="s">
        <v>691</v>
      </c>
      <c r="Q563" s="87" t="s">
        <v>691</v>
      </c>
      <c r="R563" s="87" t="s">
        <v>691</v>
      </c>
      <c r="S563" s="87" t="s">
        <v>691</v>
      </c>
      <c r="T563" s="87" t="s">
        <v>691</v>
      </c>
      <c r="U563" s="87" t="s">
        <v>691</v>
      </c>
      <c r="V563" s="87" t="s">
        <v>691</v>
      </c>
      <c r="W563" s="87" t="s">
        <v>691</v>
      </c>
      <c r="X563" s="21"/>
      <c r="Y563" s="21">
        <v>4.47</v>
      </c>
      <c r="Z563" s="10">
        <v>305.24277599999999</v>
      </c>
      <c r="AA563" s="10">
        <v>39.493224000000019</v>
      </c>
      <c r="AB563" s="21">
        <v>1</v>
      </c>
      <c r="AC563" s="21">
        <v>0</v>
      </c>
      <c r="AD563" s="153">
        <f>VLOOKUP(D563,'Dados Base'!$B:$K,9,FALSE)*31536000/VLOOKUP($F563,F:H,MATCH(H562,F562:AF562,0),FALSE)</f>
        <v>27602.625820568926</v>
      </c>
      <c r="AE563" s="153">
        <f>VLOOKUP(D563,'Dados Base'!$B:$K,10,FALSE)*31536000/VLOOKUP($F563,F:H,MATCH(H562,F562:AF562,0),FALSE)</f>
        <v>2820.2682903624786</v>
      </c>
      <c r="AF563" s="21"/>
      <c r="AG563" s="21"/>
      <c r="AH563" s="21"/>
      <c r="AI563" s="21"/>
      <c r="AJ563" s="21"/>
      <c r="AK563" s="72">
        <f>(SUMIFS('Banco de Indicadores Mun. (2)'!I:I,'Banco de Indicadores Mun. (2)'!B:B,'Banco de Indicadores - Mun. (1)'!B563,'Banco de Indicadores Mun. (2)'!A:A,'Banco de Indicadores - Mun. (1)'!A563) / VLOOKUP(D563,'Dados Base'!$B:$K,8,FALSE)) * 100</f>
        <v>0.14013784461152878</v>
      </c>
      <c r="AL563" s="72">
        <f>(SUMIFS('Banco de Indicadores Mun. (2)'!I:I,'Banco de Indicadores Mun. (2)'!B:B,'Banco de Indicadores - Mun. (1)'!B563,'Banco de Indicadores Mun. (2)'!A:A,'Banco de Indicadores - Mun. (1)'!A563) / VLOOKUP(D563,'Dados Base'!$B:$K,9,FALSE)) * 100</f>
        <v>6.0777173913043471E-2</v>
      </c>
      <c r="AM563" s="72">
        <f>(SUMIFS('Banco de Indicadores Mun. (2)'!J:J,'Banco de Indicadores Mun. (2)'!B:B,'Banco de Indicadores - Mun. (1)'!B563,'Banco de Indicadores Mun. (2)'!A:A,'Banco de Indicadores - Mun. (1)'!A563) / VLOOKUP(D563,'Dados Base'!$B:$K,7,FALSE)) * 100</f>
        <v>0.12126885245901634</v>
      </c>
      <c r="AN563" s="72">
        <f>(SUMIFS('Banco de Indicadores Mun. (2)'!K:K,'Banco de Indicadores Mun. (2)'!B:B,'Banco de Indicadores - Mun. (1)'!B563,'Banco de Indicadores Mun. (2)'!A:A,'Banco de Indicadores - Mun. (1)'!A563) / VLOOKUP(D563,'Dados Base'!$B:$K,10,FALSE)) * 100</f>
        <v>0.20136170212765947</v>
      </c>
      <c r="AO563" s="21">
        <v>1</v>
      </c>
      <c r="AP563" s="125">
        <v>0</v>
      </c>
      <c r="AQ563" s="143">
        <v>350</v>
      </c>
      <c r="AR563" s="21">
        <v>9.5</v>
      </c>
      <c r="AS563" s="37">
        <v>89.6</v>
      </c>
      <c r="AT563" s="37">
        <v>89.6</v>
      </c>
      <c r="AU563" s="37">
        <v>88.543922305764411</v>
      </c>
      <c r="AV563" s="20">
        <v>9.8439999999999994</v>
      </c>
      <c r="AW563" s="21">
        <v>0</v>
      </c>
      <c r="AX563" s="21">
        <v>0</v>
      </c>
      <c r="AY563" s="21"/>
    </row>
    <row r="564" spans="1:51" ht="15" x14ac:dyDescent="0.25">
      <c r="A564" s="144">
        <v>2017</v>
      </c>
      <c r="B564" s="77" t="s">
        <v>564</v>
      </c>
      <c r="C564" s="78">
        <v>13</v>
      </c>
      <c r="D564" s="77">
        <v>3550100</v>
      </c>
      <c r="E564" s="78">
        <v>355010013</v>
      </c>
      <c r="F564" s="78" t="str">
        <f t="shared" si="17"/>
        <v>3550100132017</v>
      </c>
      <c r="G564" s="79">
        <v>0.33119229772391456</v>
      </c>
      <c r="H564" s="80">
        <f t="shared" si="16"/>
        <v>39202</v>
      </c>
      <c r="I564" s="81">
        <v>38604</v>
      </c>
      <c r="J564" s="82">
        <v>598</v>
      </c>
      <c r="K564" s="83">
        <f>(H564)/VLOOKUP(D564,'Dados Base'!$B:$K,6,FALSE)</f>
        <v>60.214426148930947</v>
      </c>
      <c r="L564" s="84">
        <v>98.47</v>
      </c>
      <c r="M564" s="85" t="s">
        <v>702</v>
      </c>
      <c r="N564" s="86">
        <v>0.74399999999999999</v>
      </c>
      <c r="O564" s="87" t="s">
        <v>691</v>
      </c>
      <c r="P564" s="87" t="s">
        <v>691</v>
      </c>
      <c r="Q564" s="87" t="s">
        <v>691</v>
      </c>
      <c r="R564" s="87" t="s">
        <v>691</v>
      </c>
      <c r="S564" s="87" t="s">
        <v>691</v>
      </c>
      <c r="T564" s="87" t="s">
        <v>691</v>
      </c>
      <c r="U564" s="87" t="s">
        <v>691</v>
      </c>
      <c r="V564" s="87" t="s">
        <v>691</v>
      </c>
      <c r="W564" s="87" t="s">
        <v>691</v>
      </c>
      <c r="X564" s="21"/>
      <c r="Y564" s="21">
        <v>31.76</v>
      </c>
      <c r="Z564" s="10">
        <v>1850.6696615999999</v>
      </c>
      <c r="AA564" s="10">
        <v>293.45433839999998</v>
      </c>
      <c r="AB564" s="21">
        <v>2</v>
      </c>
      <c r="AC564" s="21">
        <v>0</v>
      </c>
      <c r="AD564" s="153">
        <f>VLOOKUP(D564,'Dados Base'!$B:$K,9,FALSE)*31536000/VLOOKUP($F564,F:H,MATCH(H563,F563:AF563,0),FALSE)</f>
        <v>4609.4913524820158</v>
      </c>
      <c r="AE564" s="153">
        <f>VLOOKUP(D564,'Dados Base'!$B:$K,10,FALSE)*31536000/VLOOKUP($F564,F:H,MATCH(H563,F563:AF563,0),FALSE)</f>
        <v>611.38105198714368</v>
      </c>
      <c r="AF564" s="21"/>
      <c r="AG564" s="21"/>
      <c r="AH564" s="21"/>
      <c r="AI564" s="21"/>
      <c r="AJ564" s="21"/>
      <c r="AK564" s="72">
        <f>(SUMIFS('Banco de Indicadores Mun. (2)'!I:I,'Banco de Indicadores Mun. (2)'!B:B,'Banco de Indicadores - Mun. (1)'!B564,'Banco de Indicadores Mun. (2)'!A:A,'Banco de Indicadores - Mun. (1)'!A564) / VLOOKUP(D564,'Dados Base'!$B:$K,8,FALSE)) * 100</f>
        <v>9.1382839506172839</v>
      </c>
      <c r="AL564" s="72">
        <f>(SUMIFS('Banco de Indicadores Mun. (2)'!I:I,'Banco de Indicadores Mun. (2)'!B:B,'Banco de Indicadores - Mun. (1)'!B564,'Banco de Indicadores Mun. (2)'!A:A,'Banco de Indicadores - Mun. (1)'!A564) / VLOOKUP(D564,'Dados Base'!$B:$K,9,FALSE)) * 100</f>
        <v>3.8753979057591619</v>
      </c>
      <c r="AM564" s="72">
        <f>(SUMIFS('Banco de Indicadores Mun. (2)'!J:J,'Banco de Indicadores Mun. (2)'!B:B,'Banco de Indicadores - Mun. (1)'!B564,'Banco de Indicadores Mun. (2)'!A:A,'Banco de Indicadores - Mun. (1)'!A564) / VLOOKUP(D564,'Dados Base'!$B:$K,7,FALSE)) * 100</f>
        <v>4.3280538922155696</v>
      </c>
      <c r="AN564" s="72">
        <f>(SUMIFS('Banco de Indicadores Mun. (2)'!K:K,'Banco de Indicadores Mun. (2)'!B:B,'Banco de Indicadores - Mun. (1)'!B564,'Banco de Indicadores Mun. (2)'!A:A,'Banco de Indicadores - Mun. (1)'!A564) / VLOOKUP(D564,'Dados Base'!$B:$K,10,FALSE)) * 100</f>
        <v>19.708131578947359</v>
      </c>
      <c r="AO564" s="21">
        <v>0</v>
      </c>
      <c r="AP564" s="125">
        <v>0</v>
      </c>
      <c r="AQ564" s="143">
        <v>0</v>
      </c>
      <c r="AR564" s="21">
        <v>7.3</v>
      </c>
      <c r="AS564" s="37">
        <v>95.84</v>
      </c>
      <c r="AT564" s="37">
        <v>95.839999999999989</v>
      </c>
      <c r="AU564" s="37">
        <v>86.313555633909232</v>
      </c>
      <c r="AV564" s="20">
        <v>9.6375999999999991</v>
      </c>
      <c r="AW564" s="21">
        <v>1</v>
      </c>
      <c r="AX564" s="21">
        <v>0</v>
      </c>
      <c r="AY564" s="21"/>
    </row>
    <row r="565" spans="1:51" ht="15" x14ac:dyDescent="0.25">
      <c r="A565" s="144">
        <v>2017</v>
      </c>
      <c r="B565" s="77" t="s">
        <v>565</v>
      </c>
      <c r="C565" s="78">
        <v>14</v>
      </c>
      <c r="D565" s="77">
        <v>3550209</v>
      </c>
      <c r="E565" s="78">
        <v>355020914</v>
      </c>
      <c r="F565" s="78" t="str">
        <f t="shared" si="17"/>
        <v>3550209142017</v>
      </c>
      <c r="G565" s="79">
        <v>0.14034604200321432</v>
      </c>
      <c r="H565" s="80">
        <f t="shared" si="16"/>
        <v>31809</v>
      </c>
      <c r="I565" s="81">
        <v>23688</v>
      </c>
      <c r="J565" s="82">
        <v>8121</v>
      </c>
      <c r="K565" s="83">
        <f>(H565)/VLOOKUP(D565,'Dados Base'!$B:$K,6,FALSE)</f>
        <v>34.202858033784587</v>
      </c>
      <c r="L565" s="84">
        <v>74.47</v>
      </c>
      <c r="M565" s="85" t="s">
        <v>702</v>
      </c>
      <c r="N565" s="86">
        <v>0.71</v>
      </c>
      <c r="O565" s="87" t="s">
        <v>691</v>
      </c>
      <c r="P565" s="87" t="s">
        <v>691</v>
      </c>
      <c r="Q565" s="87" t="s">
        <v>691</v>
      </c>
      <c r="R565" s="87" t="s">
        <v>691</v>
      </c>
      <c r="S565" s="87" t="s">
        <v>691</v>
      </c>
      <c r="T565" s="87" t="s">
        <v>691</v>
      </c>
      <c r="U565" s="87" t="s">
        <v>691</v>
      </c>
      <c r="V565" s="87" t="s">
        <v>691</v>
      </c>
      <c r="W565" s="87" t="s">
        <v>691</v>
      </c>
      <c r="X565" s="21"/>
      <c r="Y565" s="21">
        <v>15.75</v>
      </c>
      <c r="Z565" s="10">
        <v>825.57413999999994</v>
      </c>
      <c r="AA565" s="10">
        <v>389.42586</v>
      </c>
      <c r="AB565" s="21">
        <v>5</v>
      </c>
      <c r="AC565" s="21">
        <v>0</v>
      </c>
      <c r="AD565" s="153">
        <f>VLOOKUP(D565,'Dados Base'!$B:$K,9,FALSE)*31536000/VLOOKUP($F565,F:H,MATCH(H564,F564:AF564,0),FALSE)</f>
        <v>10756.880128265586</v>
      </c>
      <c r="AE565" s="153">
        <f>VLOOKUP(D565,'Dados Base'!$B:$K,10,FALSE)*31536000/VLOOKUP($F565,F:H,MATCH(H564,F564:AF564,0),FALSE)</f>
        <v>1269.0144298783362</v>
      </c>
      <c r="AF565" s="21"/>
      <c r="AG565" s="21"/>
      <c r="AH565" s="21"/>
      <c r="AI565" s="21"/>
      <c r="AJ565" s="21"/>
      <c r="AK565" s="72">
        <f>(SUMIFS('Banco de Indicadores Mun. (2)'!I:I,'Banco de Indicadores Mun. (2)'!B:B,'Banco de Indicadores - Mun. (1)'!B565,'Banco de Indicadores Mun. (2)'!A:A,'Banco de Indicadores - Mun. (1)'!A565) / VLOOKUP(D565,'Dados Base'!$B:$K,8,FALSE)) * 100</f>
        <v>3.5812391752577311</v>
      </c>
      <c r="AL565" s="72">
        <f>(SUMIFS('Banco de Indicadores Mun. (2)'!I:I,'Banco de Indicadores Mun. (2)'!B:B,'Banco de Indicadores - Mun. (1)'!B565,'Banco de Indicadores Mun. (2)'!A:A,'Banco de Indicadores - Mun. (1)'!A565) / VLOOKUP(D565,'Dados Base'!$B:$K,9,FALSE)) * 100</f>
        <v>1.6008304147465433</v>
      </c>
      <c r="AM565" s="72">
        <f>(SUMIFS('Banco de Indicadores Mun. (2)'!J:J,'Banco de Indicadores Mun. (2)'!B:B,'Banco de Indicadores - Mun. (1)'!B565,'Banco de Indicadores Mun. (2)'!A:A,'Banco de Indicadores - Mun. (1)'!A565) / VLOOKUP(D565,'Dados Base'!$B:$K,7,FALSE)) * 100</f>
        <v>4.5324761904761894</v>
      </c>
      <c r="AN565" s="72">
        <f>(SUMIFS('Banco de Indicadores Mun. (2)'!K:K,'Banco de Indicadores Mun. (2)'!B:B,'Banco de Indicadores - Mun. (1)'!B565,'Banco de Indicadores Mun. (2)'!A:A,'Banco de Indicadores - Mun. (1)'!A565) / VLOOKUP(D565,'Dados Base'!$B:$K,10,FALSE)) * 100</f>
        <v>0.92817968750000068</v>
      </c>
      <c r="AO565" s="21">
        <v>0</v>
      </c>
      <c r="AP565" s="125">
        <v>0</v>
      </c>
      <c r="AQ565" s="143">
        <v>0</v>
      </c>
      <c r="AR565" s="21">
        <v>8.5</v>
      </c>
      <c r="AS565" s="37">
        <v>83.19</v>
      </c>
      <c r="AT565" s="37">
        <v>83.19</v>
      </c>
      <c r="AU565" s="37">
        <v>67.948488888888889</v>
      </c>
      <c r="AV565" s="20">
        <v>7.6645150096698362</v>
      </c>
      <c r="AW565" s="21">
        <v>1</v>
      </c>
      <c r="AX565" s="21">
        <v>0</v>
      </c>
      <c r="AY565" s="21"/>
    </row>
    <row r="566" spans="1:51" ht="15" x14ac:dyDescent="0.25">
      <c r="A566" s="144">
        <v>2017</v>
      </c>
      <c r="B566" s="77" t="s">
        <v>566</v>
      </c>
      <c r="C566" s="78">
        <v>6</v>
      </c>
      <c r="D566" s="77">
        <v>3550308</v>
      </c>
      <c r="E566" s="78">
        <v>35503086</v>
      </c>
      <c r="F566" s="78" t="str">
        <f t="shared" si="17"/>
        <v>355030862017</v>
      </c>
      <c r="G566" s="79">
        <v>0.5976734655051219</v>
      </c>
      <c r="H566" s="80">
        <f t="shared" si="16"/>
        <v>11696088</v>
      </c>
      <c r="I566" s="81">
        <v>11590951</v>
      </c>
      <c r="J566" s="82">
        <v>105137</v>
      </c>
      <c r="K566" s="83">
        <f>(H566)/VLOOKUP(D566,'Dados Base'!$B:$K,6,FALSE)</f>
        <v>7679.6879821929233</v>
      </c>
      <c r="L566" s="84">
        <v>99.1</v>
      </c>
      <c r="M566" s="85" t="s">
        <v>702</v>
      </c>
      <c r="N566" s="86">
        <v>0.80500000000000005</v>
      </c>
      <c r="O566" s="87" t="s">
        <v>691</v>
      </c>
      <c r="P566" s="87" t="s">
        <v>691</v>
      </c>
      <c r="Q566" s="87" t="s">
        <v>691</v>
      </c>
      <c r="R566" s="87" t="s">
        <v>691</v>
      </c>
      <c r="S566" s="87" t="s">
        <v>691</v>
      </c>
      <c r="T566" s="87" t="s">
        <v>691</v>
      </c>
      <c r="U566" s="87" t="s">
        <v>691</v>
      </c>
      <c r="V566" s="87" t="s">
        <v>691</v>
      </c>
      <c r="W566" s="87" t="s">
        <v>691</v>
      </c>
      <c r="X566" s="21"/>
      <c r="Y566" s="21">
        <v>11813</v>
      </c>
      <c r="Z566" s="10">
        <v>362342.010825</v>
      </c>
      <c r="AA566" s="10">
        <v>285554.84917499998</v>
      </c>
      <c r="AB566" s="21">
        <v>2125</v>
      </c>
      <c r="AC566" s="21">
        <v>10</v>
      </c>
      <c r="AD566" s="153">
        <f>VLOOKUP(D566,'Dados Base'!$B:$K,9,FALSE)*31536000/VLOOKUP($F566,F:H,MATCH(H565,F565:AF565,0),FALSE)</f>
        <v>80.996435731331701</v>
      </c>
      <c r="AE566" s="153">
        <f>VLOOKUP(D566,'Dados Base'!$B:$K,10,FALSE)*31536000/VLOOKUP($F566,F:H,MATCH(H565,F565:AF565,0),FALSE)</f>
        <v>11.000847462843989</v>
      </c>
      <c r="AF566" s="21"/>
      <c r="AG566" s="21"/>
      <c r="AH566" s="21"/>
      <c r="AI566" s="21"/>
      <c r="AJ566" s="21"/>
      <c r="AK566" s="72">
        <f>(SUMIFS('Banco de Indicadores Mun. (2)'!I:I,'Banco de Indicadores Mun. (2)'!B:B,'Banco de Indicadores - Mun. (1)'!B566,'Banco de Indicadores Mun. (2)'!A:A,'Banco de Indicadores - Mun. (1)'!A566) / VLOOKUP(D566,'Dados Base'!$B:$K,8,FALSE)) * 100</f>
        <v>179.49616949152559</v>
      </c>
      <c r="AL566" s="72">
        <f>(SUMIFS('Banco de Indicadores Mun. (2)'!I:I,'Banco de Indicadores Mun. (2)'!B:B,'Banco de Indicadores - Mun. (1)'!B566,'Banco de Indicadores Mun. (2)'!A:A,'Banco de Indicadores - Mun. (1)'!A566) / VLOOKUP(D566,'Dados Base'!$B:$K,9,FALSE)) * 100</f>
        <v>66.982425432756386</v>
      </c>
      <c r="AM566" s="72">
        <f>(SUMIFS('Banco de Indicadores Mun. (2)'!J:J,'Banco de Indicadores Mun. (2)'!B:B,'Banco de Indicadores - Mun. (1)'!B566,'Banco de Indicadores Mun. (2)'!A:A,'Banco de Indicadores - Mun. (1)'!A566) / VLOOKUP(D566,'Dados Base'!$B:$K,7,FALSE)) * 100</f>
        <v>247.1591598877981</v>
      </c>
      <c r="AN566" s="72">
        <f>(SUMIFS('Banco de Indicadores Mun. (2)'!K:K,'Banco de Indicadores Mun. (2)'!B:B,'Banco de Indicadores - Mun. (1)'!B566,'Banco de Indicadores Mun. (2)'!A:A,'Banco de Indicadores - Mun. (1)'!A566) / VLOOKUP(D566,'Dados Base'!$B:$K,10,FALSE)) * 100</f>
        <v>61.251776960784632</v>
      </c>
      <c r="AO566" s="21">
        <v>3</v>
      </c>
      <c r="AP566" s="125">
        <v>2.5649601815581416E-2</v>
      </c>
      <c r="AQ566" s="143">
        <v>0</v>
      </c>
      <c r="AR566" s="21">
        <v>9.1</v>
      </c>
      <c r="AS566" s="37">
        <v>88.1</v>
      </c>
      <c r="AT566" s="37">
        <v>66.074999999999989</v>
      </c>
      <c r="AU566" s="37">
        <v>55.925878514830281</v>
      </c>
      <c r="AV566" s="20">
        <v>6.5816821061683983</v>
      </c>
      <c r="AW566" s="21">
        <v>529</v>
      </c>
      <c r="AX566" s="21">
        <v>10</v>
      </c>
      <c r="AY566" s="21"/>
    </row>
    <row r="567" spans="1:51" ht="15" x14ac:dyDescent="0.25">
      <c r="A567" s="144">
        <v>2017</v>
      </c>
      <c r="B567" s="77" t="s">
        <v>567</v>
      </c>
      <c r="C567" s="78">
        <v>5</v>
      </c>
      <c r="D567" s="77">
        <v>3550407</v>
      </c>
      <c r="E567" s="78">
        <v>35504075</v>
      </c>
      <c r="F567" s="78" t="str">
        <f t="shared" si="17"/>
        <v>355040752017</v>
      </c>
      <c r="G567" s="79">
        <v>0.91887799722387697</v>
      </c>
      <c r="H567" s="80">
        <f t="shared" si="16"/>
        <v>33486</v>
      </c>
      <c r="I567" s="81">
        <v>28861</v>
      </c>
      <c r="J567" s="82">
        <v>4625</v>
      </c>
      <c r="K567" s="83">
        <f>(H567)/VLOOKUP(D567,'Dados Base'!$B:$K,6,FALSE)</f>
        <v>54.166936266580393</v>
      </c>
      <c r="L567" s="84">
        <v>86.19</v>
      </c>
      <c r="M567" s="85" t="s">
        <v>702</v>
      </c>
      <c r="N567" s="86">
        <v>0.755</v>
      </c>
      <c r="O567" s="87" t="s">
        <v>691</v>
      </c>
      <c r="P567" s="87" t="s">
        <v>691</v>
      </c>
      <c r="Q567" s="87" t="s">
        <v>691</v>
      </c>
      <c r="R567" s="87" t="s">
        <v>691</v>
      </c>
      <c r="S567" s="87" t="s">
        <v>691</v>
      </c>
      <c r="T567" s="87" t="s">
        <v>691</v>
      </c>
      <c r="U567" s="87" t="s">
        <v>691</v>
      </c>
      <c r="V567" s="87" t="s">
        <v>691</v>
      </c>
      <c r="W567" s="87" t="s">
        <v>691</v>
      </c>
      <c r="X567" s="21"/>
      <c r="Y567" s="21">
        <v>23.46</v>
      </c>
      <c r="Z567" s="10">
        <v>177.44292000000019</v>
      </c>
      <c r="AA567" s="10">
        <v>1406.1610799999999</v>
      </c>
      <c r="AB567" s="21">
        <v>4</v>
      </c>
      <c r="AC567" s="21">
        <v>0</v>
      </c>
      <c r="AD567" s="153">
        <f>VLOOKUP(D567,'Dados Base'!$B:$K,9,FALSE)*31536000/VLOOKUP($F567,F:H,MATCH(H566,F566:AF566,0),FALSE)</f>
        <v>6837.2263035298338</v>
      </c>
      <c r="AE567" s="153">
        <f>VLOOKUP(D567,'Dados Base'!$B:$K,10,FALSE)*31536000/VLOOKUP($F567,F:H,MATCH(H566,F566:AF566,0),FALSE)</f>
        <v>894.67837305142473</v>
      </c>
      <c r="AF567" s="21"/>
      <c r="AG567" s="21"/>
      <c r="AH567" s="21"/>
      <c r="AI567" s="21"/>
      <c r="AJ567" s="21"/>
      <c r="AK567" s="72">
        <f>(SUMIFS('Banco de Indicadores Mun. (2)'!I:I,'Banco de Indicadores Mun. (2)'!B:B,'Banco de Indicadores - Mun. (1)'!B567,'Banco de Indicadores Mun. (2)'!A:A,'Banco de Indicadores - Mun. (1)'!A567) / VLOOKUP(D567,'Dados Base'!$B:$K,8,FALSE)) * 100</f>
        <v>11.494540636042402</v>
      </c>
      <c r="AL567" s="72">
        <f>(SUMIFS('Banco de Indicadores Mun. (2)'!I:I,'Banco de Indicadores Mun. (2)'!B:B,'Banco de Indicadores - Mun. (1)'!B567,'Banco de Indicadores Mun. (2)'!A:A,'Banco de Indicadores - Mun. (1)'!A567) / VLOOKUP(D567,'Dados Base'!$B:$K,9,FALSE)) * 100</f>
        <v>4.480654269972451</v>
      </c>
      <c r="AM567" s="72">
        <f>(SUMIFS('Banco de Indicadores Mun. (2)'!J:J,'Banco de Indicadores Mun. (2)'!B:B,'Banco de Indicadores - Mun. (1)'!B567,'Banco de Indicadores Mun. (2)'!A:A,'Banco de Indicadores - Mun. (1)'!A567) / VLOOKUP(D567,'Dados Base'!$B:$K,7,FALSE)) * 100</f>
        <v>15.029755319148938</v>
      </c>
      <c r="AN567" s="72">
        <f>(SUMIFS('Banco de Indicadores Mun. (2)'!K:K,'Banco de Indicadores Mun. (2)'!B:B,'Banco de Indicadores - Mun. (1)'!B567,'Banco de Indicadores Mun. (2)'!A:A,'Banco de Indicadores - Mun. (1)'!A567) / VLOOKUP(D567,'Dados Base'!$B:$K,10,FALSE)) * 100</f>
        <v>4.4985368421052589</v>
      </c>
      <c r="AO567" s="21">
        <v>0</v>
      </c>
      <c r="AP567" s="125">
        <v>0</v>
      </c>
      <c r="AQ567" s="143">
        <v>0</v>
      </c>
      <c r="AR567" s="21">
        <v>8.3000000000000007</v>
      </c>
      <c r="AS567" s="37">
        <v>90</v>
      </c>
      <c r="AT567" s="37">
        <v>13.5</v>
      </c>
      <c r="AU567" s="37">
        <v>11.205005796903791</v>
      </c>
      <c r="AV567" s="20">
        <v>2.5</v>
      </c>
      <c r="AW567" s="21">
        <v>0</v>
      </c>
      <c r="AX567" s="21">
        <v>0</v>
      </c>
      <c r="AY567" s="21"/>
    </row>
    <row r="568" spans="1:51" ht="15" x14ac:dyDescent="0.25">
      <c r="A568" s="144">
        <v>2017</v>
      </c>
      <c r="B568" s="77" t="s">
        <v>568</v>
      </c>
      <c r="C568" s="78">
        <v>17</v>
      </c>
      <c r="D568" s="77">
        <v>3550506</v>
      </c>
      <c r="E568" s="78">
        <v>355050617</v>
      </c>
      <c r="F568" s="78" t="str">
        <f t="shared" si="17"/>
        <v>3550506172017</v>
      </c>
      <c r="G568" s="79">
        <v>0.23424320166340884</v>
      </c>
      <c r="H568" s="80">
        <f t="shared" si="16"/>
        <v>7308</v>
      </c>
      <c r="I568" s="81">
        <v>5563</v>
      </c>
      <c r="J568" s="82">
        <v>1745</v>
      </c>
      <c r="K568" s="83">
        <f>(H568)/VLOOKUP(D568,'Dados Base'!$B:$K,6,FALSE)</f>
        <v>9.9969905064156936</v>
      </c>
      <c r="L568" s="84">
        <v>76.12</v>
      </c>
      <c r="M568" s="85" t="s">
        <v>702</v>
      </c>
      <c r="N568" s="86">
        <v>0.70299999999999996</v>
      </c>
      <c r="O568" s="87" t="s">
        <v>691</v>
      </c>
      <c r="P568" s="87" t="s">
        <v>691</v>
      </c>
      <c r="Q568" s="87" t="s">
        <v>691</v>
      </c>
      <c r="R568" s="87" t="s">
        <v>691</v>
      </c>
      <c r="S568" s="87" t="s">
        <v>691</v>
      </c>
      <c r="T568" s="87" t="s">
        <v>691</v>
      </c>
      <c r="U568" s="87" t="s">
        <v>691</v>
      </c>
      <c r="V568" s="87" t="s">
        <v>691</v>
      </c>
      <c r="W568" s="87" t="s">
        <v>691</v>
      </c>
      <c r="X568" s="21"/>
      <c r="Y568" s="21">
        <v>3.82</v>
      </c>
      <c r="Z568" s="10">
        <v>244.4931</v>
      </c>
      <c r="AA568" s="10">
        <v>50.076900000000002</v>
      </c>
      <c r="AB568" s="21">
        <v>0</v>
      </c>
      <c r="AC568" s="21">
        <v>0</v>
      </c>
      <c r="AD568" s="153">
        <f>VLOOKUP(D568,'Dados Base'!$B:$K,9,FALSE)*31536000/VLOOKUP($F568,F:H,MATCH(H567,F567:AF567,0),FALSE)</f>
        <v>29602.758620689656</v>
      </c>
      <c r="AE568" s="153">
        <f>VLOOKUP(D568,'Dados Base'!$B:$K,10,FALSE)*31536000/VLOOKUP($F568,F:H,MATCH(H567,F567:AF567,0),FALSE)</f>
        <v>3236.4532019704434</v>
      </c>
      <c r="AF568" s="21"/>
      <c r="AG568" s="21"/>
      <c r="AH568" s="21"/>
      <c r="AI568" s="21"/>
      <c r="AJ568" s="21"/>
      <c r="AK568" s="72">
        <f>(SUMIFS('Banco de Indicadores Mun. (2)'!I:I,'Banco de Indicadores Mun. (2)'!B:B,'Banco de Indicadores - Mun. (1)'!B568,'Banco de Indicadores Mun. (2)'!A:A,'Banco de Indicadores - Mun. (1)'!A568) / VLOOKUP(D568,'Dados Base'!$B:$K,8,FALSE)) * 100</f>
        <v>4.619063360881543</v>
      </c>
      <c r="AL568" s="72">
        <f>(SUMIFS('Banco de Indicadores Mun. (2)'!I:I,'Banco de Indicadores Mun. (2)'!B:B,'Banco de Indicadores - Mun. (1)'!B568,'Banco de Indicadores Mun. (2)'!A:A,'Banco de Indicadores - Mun. (1)'!A568) / VLOOKUP(D568,'Dados Base'!$B:$K,9,FALSE)) * 100</f>
        <v>2.4441982507288631</v>
      </c>
      <c r="AM568" s="72">
        <f>(SUMIFS('Banco de Indicadores Mun. (2)'!J:J,'Banco de Indicadores Mun. (2)'!B:B,'Banco de Indicadores - Mun. (1)'!B568,'Banco de Indicadores Mun. (2)'!A:A,'Banco de Indicadores - Mun. (1)'!A568) / VLOOKUP(D568,'Dados Base'!$B:$K,7,FALSE)) * 100</f>
        <v>5.5156388888888896</v>
      </c>
      <c r="AN568" s="72">
        <f>(SUMIFS('Banco de Indicadores Mun. (2)'!K:K,'Banco de Indicadores Mun. (2)'!B:B,'Banco de Indicadores - Mun. (1)'!B568,'Banco de Indicadores Mun. (2)'!A:A,'Banco de Indicadores - Mun. (1)'!A568) / VLOOKUP(D568,'Dados Base'!$B:$K,10,FALSE)) * 100</f>
        <v>1.1762133333333333</v>
      </c>
      <c r="AO568" s="21">
        <v>0</v>
      </c>
      <c r="AP568" s="125">
        <v>0</v>
      </c>
      <c r="AQ568" s="143">
        <v>0</v>
      </c>
      <c r="AR568" s="21">
        <v>8.3000000000000007</v>
      </c>
      <c r="AS568" s="37">
        <v>100</v>
      </c>
      <c r="AT568" s="37">
        <v>100</v>
      </c>
      <c r="AU568" s="37">
        <v>83</v>
      </c>
      <c r="AV568" s="20">
        <v>10</v>
      </c>
      <c r="AW568" s="21">
        <v>0</v>
      </c>
      <c r="AX568" s="21">
        <v>0</v>
      </c>
      <c r="AY568" s="21"/>
    </row>
    <row r="569" spans="1:51" ht="15" x14ac:dyDescent="0.25">
      <c r="A569" s="144">
        <v>2017</v>
      </c>
      <c r="B569" s="77" t="s">
        <v>569</v>
      </c>
      <c r="C569" s="78">
        <v>10</v>
      </c>
      <c r="D569" s="77">
        <v>3550605</v>
      </c>
      <c r="E569" s="78">
        <v>355060510</v>
      </c>
      <c r="F569" s="78" t="str">
        <f t="shared" si="17"/>
        <v>3550605102017</v>
      </c>
      <c r="G569" s="79">
        <v>1.2181778016286948</v>
      </c>
      <c r="H569" s="80">
        <f t="shared" si="16"/>
        <v>85059</v>
      </c>
      <c r="I569" s="81">
        <v>81313</v>
      </c>
      <c r="J569" s="82">
        <v>3746</v>
      </c>
      <c r="K569" s="83">
        <f>(H569)/VLOOKUP(D569,'Dados Base'!$B:$K,6,FALSE)</f>
        <v>276.56966346935457</v>
      </c>
      <c r="L569" s="84">
        <v>95.6</v>
      </c>
      <c r="M569" s="85" t="s">
        <v>702</v>
      </c>
      <c r="N569" s="86">
        <v>0.76800000000000002</v>
      </c>
      <c r="O569" s="87" t="s">
        <v>691</v>
      </c>
      <c r="P569" s="87" t="s">
        <v>691</v>
      </c>
      <c r="Q569" s="87" t="s">
        <v>691</v>
      </c>
      <c r="R569" s="87" t="s">
        <v>691</v>
      </c>
      <c r="S569" s="87" t="s">
        <v>691</v>
      </c>
      <c r="T569" s="87" t="s">
        <v>691</v>
      </c>
      <c r="U569" s="87" t="s">
        <v>691</v>
      </c>
      <c r="V569" s="87" t="s">
        <v>691</v>
      </c>
      <c r="W569" s="87" t="s">
        <v>691</v>
      </c>
      <c r="X569" s="21"/>
      <c r="Y569" s="21">
        <v>64.19</v>
      </c>
      <c r="Z569" s="10">
        <v>0</v>
      </c>
      <c r="AA569" s="10">
        <v>4333.0680000000002</v>
      </c>
      <c r="AB569" s="21">
        <v>12</v>
      </c>
      <c r="AC569" s="21">
        <v>0</v>
      </c>
      <c r="AD569" s="153">
        <f>VLOOKUP(D569,'Dados Base'!$B:$K,9,FALSE)*31536000/VLOOKUP($F569,F:H,MATCH(H568,F568:AF568,0),FALSE)</f>
        <v>1082.6028991641097</v>
      </c>
      <c r="AE569" s="153">
        <f>VLOOKUP(D569,'Dados Base'!$B:$K,10,FALSE)*31536000/VLOOKUP($F569,F:H,MATCH(H568,F568:AF568,0),FALSE)</f>
        <v>166.83948788487993</v>
      </c>
      <c r="AF569" s="21"/>
      <c r="AG569" s="21"/>
      <c r="AH569" s="21"/>
      <c r="AI569" s="21"/>
      <c r="AJ569" s="21"/>
      <c r="AK569" s="72">
        <f>(SUMIFS('Banco de Indicadores Mun. (2)'!I:I,'Banco de Indicadores Mun. (2)'!B:B,'Banco de Indicadores - Mun. (1)'!B569,'Banco de Indicadores Mun. (2)'!A:A,'Banco de Indicadores - Mun. (1)'!A569) / VLOOKUP(D569,'Dados Base'!$B:$K,8,FALSE)) * 100</f>
        <v>54.565877358490553</v>
      </c>
      <c r="AL569" s="72">
        <f>(SUMIFS('Banco de Indicadores Mun. (2)'!I:I,'Banco de Indicadores Mun. (2)'!B:B,'Banco de Indicadores - Mun. (1)'!B569,'Banco de Indicadores Mun. (2)'!A:A,'Banco de Indicadores - Mun. (1)'!A569) / VLOOKUP(D569,'Dados Base'!$B:$K,9,FALSE)) * 100</f>
        <v>19.808160958904107</v>
      </c>
      <c r="AM569" s="72">
        <f>(SUMIFS('Banco de Indicadores Mun. (2)'!J:J,'Banco de Indicadores Mun. (2)'!B:B,'Banco de Indicadores - Mun. (1)'!B569,'Banco de Indicadores Mun. (2)'!A:A,'Banco de Indicadores - Mun. (1)'!A569) / VLOOKUP(D569,'Dados Base'!$B:$K,7,FALSE)) * 100</f>
        <v>58.258672131147513</v>
      </c>
      <c r="AN569" s="72">
        <f>(SUMIFS('Banco de Indicadores Mun. (2)'!K:K,'Banco de Indicadores Mun. (2)'!B:B,'Banco de Indicadores - Mun. (1)'!B569,'Banco de Indicadores Mun. (2)'!A:A,'Banco de Indicadores - Mun. (1)'!A569) / VLOOKUP(D569,'Dados Base'!$B:$K,10,FALSE)) * 100</f>
        <v>49.56008888888887</v>
      </c>
      <c r="AO569" s="21">
        <v>0</v>
      </c>
      <c r="AP569" s="125">
        <v>0</v>
      </c>
      <c r="AQ569" s="143">
        <v>0</v>
      </c>
      <c r="AR569" s="21">
        <v>8.5</v>
      </c>
      <c r="AS569" s="37">
        <v>46.11</v>
      </c>
      <c r="AT569" s="37">
        <v>0</v>
      </c>
      <c r="AU569" s="37">
        <v>0</v>
      </c>
      <c r="AV569" s="20">
        <v>0.69164999999999988</v>
      </c>
      <c r="AW569" s="21">
        <v>0</v>
      </c>
      <c r="AX569" s="21">
        <v>0</v>
      </c>
      <c r="AY569" s="21"/>
    </row>
    <row r="570" spans="1:51" ht="15" x14ac:dyDescent="0.25">
      <c r="A570" s="144">
        <v>2017</v>
      </c>
      <c r="B570" s="77" t="s">
        <v>570</v>
      </c>
      <c r="C570" s="78">
        <v>3</v>
      </c>
      <c r="D570" s="77">
        <v>3550704</v>
      </c>
      <c r="E570" s="78">
        <v>35507043</v>
      </c>
      <c r="F570" s="78" t="str">
        <f t="shared" si="17"/>
        <v>355070432017</v>
      </c>
      <c r="G570" s="79">
        <v>1.8994374082429655</v>
      </c>
      <c r="H570" s="80">
        <f t="shared" si="16"/>
        <v>83314</v>
      </c>
      <c r="I570" s="81">
        <v>82375</v>
      </c>
      <c r="J570" s="82">
        <v>939</v>
      </c>
      <c r="K570" s="83">
        <f>(H570)/VLOOKUP(D570,'Dados Base'!$B:$K,6,FALSE)</f>
        <v>206.56022214508852</v>
      </c>
      <c r="L570" s="84">
        <v>98.87</v>
      </c>
      <c r="M570" s="85" t="s">
        <v>702</v>
      </c>
      <c r="N570" s="86">
        <v>0.77200000000000002</v>
      </c>
      <c r="O570" s="87" t="s">
        <v>691</v>
      </c>
      <c r="P570" s="87" t="s">
        <v>691</v>
      </c>
      <c r="Q570" s="87" t="s">
        <v>691</v>
      </c>
      <c r="R570" s="87" t="s">
        <v>691</v>
      </c>
      <c r="S570" s="87" t="s">
        <v>691</v>
      </c>
      <c r="T570" s="87" t="s">
        <v>691</v>
      </c>
      <c r="U570" s="87" t="s">
        <v>691</v>
      </c>
      <c r="V570" s="87" t="s">
        <v>691</v>
      </c>
      <c r="W570" s="87" t="s">
        <v>691</v>
      </c>
      <c r="X570" s="21"/>
      <c r="Y570" s="21">
        <v>67.66</v>
      </c>
      <c r="Z570" s="10">
        <v>759.22013776319955</v>
      </c>
      <c r="AA570" s="10">
        <v>3807.7758622368005</v>
      </c>
      <c r="AB570" s="21">
        <v>19</v>
      </c>
      <c r="AC570" s="21">
        <v>6</v>
      </c>
      <c r="AD570" s="153">
        <f>VLOOKUP(D570,'Dados Base'!$B:$K,9,FALSE)*31536000/VLOOKUP($F570,F:H,MATCH(H569,F569:AF569,0),FALSE)</f>
        <v>8652.9630074177203</v>
      </c>
      <c r="AE570" s="153">
        <f>VLOOKUP(D570,'Dados Base'!$B:$K,10,FALSE)*31536000/VLOOKUP($F570,F:H,MATCH(H569,F569:AF569,0),FALSE)</f>
        <v>953.86993782557568</v>
      </c>
      <c r="AF570" s="21"/>
      <c r="AG570" s="21"/>
      <c r="AH570" s="21"/>
      <c r="AI570" s="21"/>
      <c r="AJ570" s="21"/>
      <c r="AK570" s="72">
        <f>(SUMIFS('Banco de Indicadores Mun. (2)'!I:I,'Banco de Indicadores Mun. (2)'!B:B,'Banco de Indicadores - Mun. (1)'!B570,'Banco de Indicadores Mun. (2)'!A:A,'Banco de Indicadores - Mun. (1)'!A570) / VLOOKUP(D570,'Dados Base'!$B:$K,8,FALSE)) * 100</f>
        <v>13.990507747318237</v>
      </c>
      <c r="AL570" s="72">
        <f>(SUMIFS('Banco de Indicadores Mun. (2)'!I:I,'Banco de Indicadores Mun. (2)'!B:B,'Banco de Indicadores - Mun. (1)'!B570,'Banco de Indicadores Mun. (2)'!A:A,'Banco de Indicadores - Mun. (1)'!A570) / VLOOKUP(D570,'Dados Base'!$B:$K,9,FALSE)) * 100</f>
        <v>5.1347489063867018</v>
      </c>
      <c r="AM570" s="72">
        <f>(SUMIFS('Banco de Indicadores Mun. (2)'!J:J,'Banco de Indicadores Mun. (2)'!B:B,'Banco de Indicadores - Mun. (1)'!B570,'Banco de Indicadores Mun. (2)'!A:A,'Banco de Indicadores - Mun. (1)'!A570) / VLOOKUP(D570,'Dados Base'!$B:$K,7,FALSE)) * 100</f>
        <v>19.880068143100509</v>
      </c>
      <c r="AN570" s="72">
        <f>(SUMIFS('Banco de Indicadores Mun. (2)'!K:K,'Banco de Indicadores Mun. (2)'!B:B,'Banco de Indicadores - Mun. (1)'!B570,'Banco de Indicadores Mun. (2)'!A:A,'Banco de Indicadores - Mun. (1)'!A570) / VLOOKUP(D570,'Dados Base'!$B:$K,10,FALSE)) * 100</f>
        <v>0.27157142857142846</v>
      </c>
      <c r="AO570" s="21">
        <v>1</v>
      </c>
      <c r="AP570" s="125">
        <v>2.4005569292075761</v>
      </c>
      <c r="AQ570" s="143">
        <v>0</v>
      </c>
      <c r="AR570" s="21">
        <v>9</v>
      </c>
      <c r="AS570" s="37">
        <v>40.54</v>
      </c>
      <c r="AT570" s="37">
        <v>22.215919999999997</v>
      </c>
      <c r="AU570" s="37">
        <v>16.624059617376489</v>
      </c>
      <c r="AV570" s="20">
        <v>3.0110524448376843</v>
      </c>
      <c r="AW570" s="21">
        <v>5</v>
      </c>
      <c r="AX570" s="21">
        <v>6</v>
      </c>
      <c r="AY570" s="21"/>
    </row>
    <row r="571" spans="1:51" ht="15" x14ac:dyDescent="0.25">
      <c r="A571" s="144">
        <v>2017</v>
      </c>
      <c r="B571" s="77" t="s">
        <v>571</v>
      </c>
      <c r="C571" s="78">
        <v>4</v>
      </c>
      <c r="D571" s="77">
        <v>3550803</v>
      </c>
      <c r="E571" s="78">
        <v>35508034</v>
      </c>
      <c r="F571" s="78" t="str">
        <f t="shared" si="17"/>
        <v>355080342017</v>
      </c>
      <c r="G571" s="79">
        <v>-0.2409237163100042</v>
      </c>
      <c r="H571" s="80">
        <f t="shared" si="16"/>
        <v>11960</v>
      </c>
      <c r="I571" s="81">
        <v>8325</v>
      </c>
      <c r="J571" s="82">
        <v>3635</v>
      </c>
      <c r="K571" s="83">
        <f>(H571)/VLOOKUP(D571,'Dados Base'!$B:$K,6,FALSE)</f>
        <v>47.426441430724083</v>
      </c>
      <c r="L571" s="84">
        <v>69.61</v>
      </c>
      <c r="M571" s="85" t="s">
        <v>702</v>
      </c>
      <c r="N571" s="86">
        <v>0.70099999999999996</v>
      </c>
      <c r="O571" s="87" t="s">
        <v>691</v>
      </c>
      <c r="P571" s="87" t="s">
        <v>691</v>
      </c>
      <c r="Q571" s="87" t="s">
        <v>691</v>
      </c>
      <c r="R571" s="87" t="s">
        <v>691</v>
      </c>
      <c r="S571" s="87" t="s">
        <v>691</v>
      </c>
      <c r="T571" s="87" t="s">
        <v>691</v>
      </c>
      <c r="U571" s="87" t="s">
        <v>691</v>
      </c>
      <c r="V571" s="87" t="s">
        <v>691</v>
      </c>
      <c r="W571" s="87" t="s">
        <v>691</v>
      </c>
      <c r="X571" s="21"/>
      <c r="Y571" s="21">
        <v>5.68</v>
      </c>
      <c r="Z571" s="10">
        <v>-2.7000000000043656E-2</v>
      </c>
      <c r="AA571" s="10">
        <v>438.23700000000002</v>
      </c>
      <c r="AB571" s="21">
        <v>0</v>
      </c>
      <c r="AC571" s="21">
        <v>0</v>
      </c>
      <c r="AD571" s="153">
        <f>VLOOKUP(D571,'Dados Base'!$B:$K,9,FALSE)*31536000/VLOOKUP($F571,F:H,MATCH(H570,F570:AF570,0),FALSE)</f>
        <v>10573.525083612039</v>
      </c>
      <c r="AE571" s="153">
        <f>VLOOKUP(D571,'Dados Base'!$B:$K,10,FALSE)*31536000/VLOOKUP($F571,F:H,MATCH(H570,F570:AF570,0),FALSE)</f>
        <v>1054.7157190635451</v>
      </c>
      <c r="AF571" s="21"/>
      <c r="AG571" s="21"/>
      <c r="AH571" s="21"/>
      <c r="AI571" s="21"/>
      <c r="AJ571" s="21"/>
      <c r="AK571" s="72">
        <f>(SUMIFS('Banco de Indicadores Mun. (2)'!I:I,'Banco de Indicadores Mun. (2)'!B:B,'Banco de Indicadores - Mun. (1)'!B571,'Banco de Indicadores Mun. (2)'!A:A,'Banco de Indicadores - Mun. (1)'!A571) / VLOOKUP(D571,'Dados Base'!$B:$K,8,FALSE)) * 100</f>
        <v>7.192690476190478</v>
      </c>
      <c r="AL571" s="72">
        <f>(SUMIFS('Banco de Indicadores Mun. (2)'!I:I,'Banco de Indicadores Mun. (2)'!B:B,'Banco de Indicadores - Mun. (1)'!B571,'Banco de Indicadores Mun. (2)'!A:A,'Banco de Indicadores - Mun. (1)'!A571) / VLOOKUP(D571,'Dados Base'!$B:$K,9,FALSE)) * 100</f>
        <v>2.2600473815461353</v>
      </c>
      <c r="AM571" s="72">
        <f>(SUMIFS('Banco de Indicadores Mun. (2)'!J:J,'Banco de Indicadores Mun. (2)'!B:B,'Banco de Indicadores - Mun. (1)'!B571,'Banco de Indicadores Mun. (2)'!A:A,'Banco de Indicadores - Mun. (1)'!A571) / VLOOKUP(D571,'Dados Base'!$B:$K,7,FALSE)) * 100</f>
        <v>10.491034883720932</v>
      </c>
      <c r="AN571" s="72">
        <f>(SUMIFS('Banco de Indicadores Mun. (2)'!K:K,'Banco de Indicadores Mun. (2)'!B:B,'Banco de Indicadores - Mun. (1)'!B571,'Banco de Indicadores Mun. (2)'!A:A,'Banco de Indicadores - Mun. (1)'!A571) / VLOOKUP(D571,'Dados Base'!$B:$K,10,FALSE)) * 100</f>
        <v>0.10124999999999999</v>
      </c>
      <c r="AO571" s="21">
        <v>0</v>
      </c>
      <c r="AP571" s="125">
        <v>0</v>
      </c>
      <c r="AQ571" s="143">
        <v>0</v>
      </c>
      <c r="AR571" s="21">
        <v>8.5</v>
      </c>
      <c r="AS571" s="37">
        <v>100</v>
      </c>
      <c r="AT571" s="37">
        <v>10</v>
      </c>
      <c r="AU571" s="37">
        <v>-6.1614294516516566E-3</v>
      </c>
      <c r="AV571" s="20">
        <v>1.65</v>
      </c>
      <c r="AW571" s="21">
        <v>0</v>
      </c>
      <c r="AX571" s="21">
        <v>0</v>
      </c>
      <c r="AY571" s="21"/>
    </row>
    <row r="572" spans="1:51" ht="15" x14ac:dyDescent="0.25">
      <c r="A572" s="144">
        <v>2017</v>
      </c>
      <c r="B572" s="77" t="s">
        <v>572</v>
      </c>
      <c r="C572" s="78">
        <v>4</v>
      </c>
      <c r="D572" s="77">
        <v>3550902</v>
      </c>
      <c r="E572" s="78">
        <v>35509024</v>
      </c>
      <c r="F572" s="78" t="str">
        <f t="shared" si="17"/>
        <v>355090242017</v>
      </c>
      <c r="G572" s="79">
        <v>0.3589499613414926</v>
      </c>
      <c r="H572" s="80">
        <f t="shared" si="16"/>
        <v>14689</v>
      </c>
      <c r="I572" s="81">
        <v>13474</v>
      </c>
      <c r="J572" s="82">
        <v>1215</v>
      </c>
      <c r="K572" s="83">
        <f>(H572)/VLOOKUP(D572,'Dados Base'!$B:$K,6,FALSE)</f>
        <v>23.770146935076703</v>
      </c>
      <c r="L572" s="84">
        <v>91.73</v>
      </c>
      <c r="M572" s="85" t="s">
        <v>702</v>
      </c>
      <c r="N572" s="86">
        <v>0.76600000000000001</v>
      </c>
      <c r="O572" s="87" t="s">
        <v>691</v>
      </c>
      <c r="P572" s="87" t="s">
        <v>691</v>
      </c>
      <c r="Q572" s="87" t="s">
        <v>691</v>
      </c>
      <c r="R572" s="87" t="s">
        <v>691</v>
      </c>
      <c r="S572" s="87" t="s">
        <v>691</v>
      </c>
      <c r="T572" s="87" t="s">
        <v>691</v>
      </c>
      <c r="U572" s="87" t="s">
        <v>691</v>
      </c>
      <c r="V572" s="87" t="s">
        <v>691</v>
      </c>
      <c r="W572" s="87" t="s">
        <v>691</v>
      </c>
      <c r="X572" s="21"/>
      <c r="Y572" s="21">
        <v>9.6</v>
      </c>
      <c r="Z572" s="10">
        <v>0</v>
      </c>
      <c r="AA572" s="10">
        <v>740.88</v>
      </c>
      <c r="AB572" s="21">
        <v>1</v>
      </c>
      <c r="AC572" s="21">
        <v>0</v>
      </c>
      <c r="AD572" s="153">
        <f>VLOOKUP(D572,'Dados Base'!$B:$K,9,FALSE)*31536000/VLOOKUP($F572,F:H,MATCH(H571,F571:AF571,0),FALSE)</f>
        <v>19880.411192048472</v>
      </c>
      <c r="AE572" s="153">
        <f>VLOOKUP(D572,'Dados Base'!$B:$K,10,FALSE)*31536000/VLOOKUP($F572,F:H,MATCH(H571,F571:AF571,0),FALSE)</f>
        <v>2082.5052760569138</v>
      </c>
      <c r="AF572" s="21"/>
      <c r="AG572" s="21"/>
      <c r="AH572" s="21"/>
      <c r="AI572" s="21"/>
      <c r="AJ572" s="21"/>
      <c r="AK572" s="72">
        <f>(SUMIFS('Banco de Indicadores Mun. (2)'!I:I,'Banco de Indicadores Mun. (2)'!B:B,'Banco de Indicadores - Mun. (1)'!B572,'Banco de Indicadores Mun. (2)'!A:A,'Banco de Indicadores - Mun. (1)'!A572) / VLOOKUP(D572,'Dados Base'!$B:$K,8,FALSE)) * 100</f>
        <v>2.838430463576159</v>
      </c>
      <c r="AL572" s="72">
        <f>(SUMIFS('Banco de Indicadores Mun. (2)'!I:I,'Banco de Indicadores Mun. (2)'!B:B,'Banco de Indicadores - Mun. (1)'!B572,'Banco de Indicadores Mun. (2)'!A:A,'Banco de Indicadores - Mun. (1)'!A572) / VLOOKUP(D572,'Dados Base'!$B:$K,9,FALSE)) * 100</f>
        <v>0.9257084233261339</v>
      </c>
      <c r="AM572" s="72">
        <f>(SUMIFS('Banco de Indicadores Mun. (2)'!J:J,'Banco de Indicadores Mun. (2)'!B:B,'Banco de Indicadores - Mun. (1)'!B572,'Banco de Indicadores Mun. (2)'!A:A,'Banco de Indicadores - Mun. (1)'!A572) / VLOOKUP(D572,'Dados Base'!$B:$K,7,FALSE)) * 100</f>
        <v>3.2064780487804887</v>
      </c>
      <c r="AN572" s="72">
        <f>(SUMIFS('Banco de Indicadores Mun. (2)'!K:K,'Banco de Indicadores Mun. (2)'!B:B,'Banco de Indicadores - Mun. (1)'!B572,'Banco de Indicadores Mun. (2)'!A:A,'Banco de Indicadores - Mun. (1)'!A572) / VLOOKUP(D572,'Dados Base'!$B:$K,10,FALSE)) * 100</f>
        <v>2.0605979381443298</v>
      </c>
      <c r="AO572" s="21">
        <v>0</v>
      </c>
      <c r="AP572" s="125">
        <v>0</v>
      </c>
      <c r="AQ572" s="143">
        <v>0</v>
      </c>
      <c r="AR572" s="21">
        <v>9</v>
      </c>
      <c r="AS572" s="37">
        <v>100</v>
      </c>
      <c r="AT572" s="37">
        <v>0</v>
      </c>
      <c r="AU572" s="37">
        <v>0</v>
      </c>
      <c r="AV572" s="20">
        <v>1.5</v>
      </c>
      <c r="AW572" s="21">
        <v>1</v>
      </c>
      <c r="AX572" s="21">
        <v>0</v>
      </c>
      <c r="AY572" s="21"/>
    </row>
    <row r="573" spans="1:51" ht="15" x14ac:dyDescent="0.25">
      <c r="A573" s="144">
        <v>2017</v>
      </c>
      <c r="B573" s="77" t="s">
        <v>573</v>
      </c>
      <c r="C573" s="78">
        <v>7</v>
      </c>
      <c r="D573" s="77">
        <v>3551009</v>
      </c>
      <c r="E573" s="78">
        <v>35510097</v>
      </c>
      <c r="F573" s="78" t="str">
        <f t="shared" si="17"/>
        <v>355100972017</v>
      </c>
      <c r="G573" s="79">
        <v>0.78210086074987917</v>
      </c>
      <c r="H573" s="80">
        <f t="shared" si="16"/>
        <v>350254</v>
      </c>
      <c r="I573" s="81">
        <v>349592</v>
      </c>
      <c r="J573" s="82">
        <v>662</v>
      </c>
      <c r="K573" s="83">
        <f>(H573)/VLOOKUP(D573,'Dados Base'!$B:$K,6,FALSE)</f>
        <v>2359.8841126532816</v>
      </c>
      <c r="L573" s="84">
        <v>99.81</v>
      </c>
      <c r="M573" s="85" t="s">
        <v>702</v>
      </c>
      <c r="N573" s="86">
        <v>0.76800000000000002</v>
      </c>
      <c r="O573" s="87" t="s">
        <v>691</v>
      </c>
      <c r="P573" s="87" t="s">
        <v>691</v>
      </c>
      <c r="Q573" s="87" t="s">
        <v>691</v>
      </c>
      <c r="R573" s="87" t="s">
        <v>691</v>
      </c>
      <c r="S573" s="87" t="s">
        <v>691</v>
      </c>
      <c r="T573" s="87" t="s">
        <v>691</v>
      </c>
      <c r="U573" s="87" t="s">
        <v>691</v>
      </c>
      <c r="V573" s="87" t="s">
        <v>691</v>
      </c>
      <c r="W573" s="87" t="s">
        <v>691</v>
      </c>
      <c r="X573" s="21"/>
      <c r="Y573" s="21">
        <v>323.73</v>
      </c>
      <c r="Z573" s="10">
        <v>1309.076836991997</v>
      </c>
      <c r="AA573" s="10">
        <v>18114.669163008002</v>
      </c>
      <c r="AB573" s="21">
        <v>26</v>
      </c>
      <c r="AC573" s="21">
        <v>0</v>
      </c>
      <c r="AD573" s="153">
        <f>VLOOKUP(D573,'Dados Base'!$B:$K,9,FALSE)*31536000/VLOOKUP($F573,F:H,MATCH(H572,F572:AF572,0),FALSE)</f>
        <v>716.6986244268445</v>
      </c>
      <c r="AE573" s="153">
        <f>VLOOKUP(D573,'Dados Base'!$B:$K,10,FALSE)*31536000/VLOOKUP($F573,F:H,MATCH(H572,F572:AF572,0),FALSE)</f>
        <v>90.037515631513145</v>
      </c>
      <c r="AF573" s="21"/>
      <c r="AG573" s="21"/>
      <c r="AH573" s="21"/>
      <c r="AI573" s="21"/>
      <c r="AJ573" s="21"/>
      <c r="AK573" s="72">
        <f>(SUMIFS('Banco de Indicadores Mun. (2)'!I:I,'Banco de Indicadores Mun. (2)'!B:B,'Banco de Indicadores - Mun. (1)'!B573,'Banco de Indicadores Mun. (2)'!A:A,'Banco de Indicadores - Mun. (1)'!A573) / VLOOKUP(D573,'Dados Base'!$B:$K,8,FALSE)) * 100</f>
        <v>6.1805521885521886</v>
      </c>
      <c r="AL573" s="72">
        <f>(SUMIFS('Banco de Indicadores Mun. (2)'!I:I,'Banco de Indicadores Mun. (2)'!B:B,'Banco de Indicadores - Mun. (1)'!B573,'Banco de Indicadores Mun. (2)'!A:A,'Banco de Indicadores - Mun. (1)'!A573) / VLOOKUP(D573,'Dados Base'!$B:$K,9,FALSE)) * 100</f>
        <v>2.3060603015075376</v>
      </c>
      <c r="AM573" s="72">
        <f>(SUMIFS('Banco de Indicadores Mun. (2)'!J:J,'Banco de Indicadores Mun. (2)'!B:B,'Banco de Indicadores - Mun. (1)'!B573,'Banco de Indicadores Mun. (2)'!A:A,'Banco de Indicadores - Mun. (1)'!A573) / VLOOKUP(D573,'Dados Base'!$B:$K,7,FALSE)) * 100</f>
        <v>9.177279187817259</v>
      </c>
      <c r="AN573" s="72">
        <f>(SUMIFS('Banco de Indicadores Mun. (2)'!K:K,'Banco de Indicadores Mun. (2)'!B:B,'Banco de Indicadores - Mun. (1)'!B573,'Banco de Indicadores Mun. (2)'!A:A,'Banco de Indicadores - Mun. (1)'!A573) / VLOOKUP(D573,'Dados Base'!$B:$K,10,FALSE)) * 100</f>
        <v>0.27699999999999997</v>
      </c>
      <c r="AO573" s="21">
        <v>0</v>
      </c>
      <c r="AP573" s="125">
        <v>0</v>
      </c>
      <c r="AQ573" s="143">
        <v>0</v>
      </c>
      <c r="AR573" s="21">
        <v>9.5</v>
      </c>
      <c r="AS573" s="37">
        <v>72.64</v>
      </c>
      <c r="AT573" s="37">
        <v>13.075200000000001</v>
      </c>
      <c r="AU573" s="37">
        <v>6.7395693755056243</v>
      </c>
      <c r="AV573" s="20">
        <v>1.9974498004169681</v>
      </c>
      <c r="AW573" s="21">
        <v>9</v>
      </c>
      <c r="AX573" s="21">
        <v>0</v>
      </c>
      <c r="AY573" s="21"/>
    </row>
    <row r="574" spans="1:51" ht="15" x14ac:dyDescent="0.25">
      <c r="A574" s="144">
        <v>2017</v>
      </c>
      <c r="B574" s="77" t="s">
        <v>574</v>
      </c>
      <c r="C574" s="78">
        <v>10</v>
      </c>
      <c r="D574" s="77">
        <v>3551108</v>
      </c>
      <c r="E574" s="78">
        <v>355110810</v>
      </c>
      <c r="F574" s="78" t="str">
        <f t="shared" si="17"/>
        <v>3551108102017</v>
      </c>
      <c r="G574" s="79">
        <v>1.162839361147805</v>
      </c>
      <c r="H574" s="80">
        <f t="shared" si="16"/>
        <v>9782</v>
      </c>
      <c r="I574" s="81">
        <v>7683</v>
      </c>
      <c r="J574" s="82">
        <v>2099</v>
      </c>
      <c r="K574" s="83">
        <f>(H574)/VLOOKUP(D574,'Dados Base'!$B:$K,6,FALSE)</f>
        <v>27.596907972690854</v>
      </c>
      <c r="L574" s="84">
        <v>78.540000000000006</v>
      </c>
      <c r="M574" s="85" t="s">
        <v>702</v>
      </c>
      <c r="N574" s="86">
        <v>0.70699999999999996</v>
      </c>
      <c r="O574" s="87" t="s">
        <v>691</v>
      </c>
      <c r="P574" s="87" t="s">
        <v>691</v>
      </c>
      <c r="Q574" s="87" t="s">
        <v>691</v>
      </c>
      <c r="R574" s="87" t="s">
        <v>691</v>
      </c>
      <c r="S574" s="87" t="s">
        <v>691</v>
      </c>
      <c r="T574" s="87" t="s">
        <v>691</v>
      </c>
      <c r="U574" s="87" t="s">
        <v>691</v>
      </c>
      <c r="V574" s="87" t="s">
        <v>691</v>
      </c>
      <c r="W574" s="87" t="s">
        <v>691</v>
      </c>
      <c r="X574" s="21"/>
      <c r="Y574" s="21">
        <v>5.17</v>
      </c>
      <c r="Z574" s="10">
        <v>0</v>
      </c>
      <c r="AA574" s="10">
        <v>398.89799999999997</v>
      </c>
      <c r="AB574" s="21">
        <v>1</v>
      </c>
      <c r="AC574" s="21">
        <v>0</v>
      </c>
      <c r="AD574" s="153">
        <f>VLOOKUP(D574,'Dados Base'!$B:$K,9,FALSE)*31536000/VLOOKUP($F574,F:H,MATCH(H573,F573:AF573,0),FALSE)</f>
        <v>10574.328358208955</v>
      </c>
      <c r="AE574" s="153">
        <f>VLOOKUP(D574,'Dados Base'!$B:$K,10,FALSE)*31536000/VLOOKUP($F574,F:H,MATCH(H573,F573:AF573,0),FALSE)</f>
        <v>1515.2238805970148</v>
      </c>
      <c r="AF574" s="21"/>
      <c r="AG574" s="21"/>
      <c r="AH574" s="21"/>
      <c r="AI574" s="21"/>
      <c r="AJ574" s="21"/>
      <c r="AK574" s="72">
        <f>(SUMIFS('Banco de Indicadores Mun. (2)'!I:I,'Banco de Indicadores Mun. (2)'!B:B,'Banco de Indicadores - Mun. (1)'!B574,'Banco de Indicadores Mun. (2)'!A:A,'Banco de Indicadores - Mun. (1)'!A574) / VLOOKUP(D574,'Dados Base'!$B:$K,8,FALSE)) * 100</f>
        <v>123.32510569105692</v>
      </c>
      <c r="AL574" s="72">
        <f>(SUMIFS('Banco de Indicadores Mun. (2)'!I:I,'Banco de Indicadores Mun. (2)'!B:B,'Banco de Indicadores - Mun. (1)'!B574,'Banco de Indicadores Mun. (2)'!A:A,'Banco de Indicadores - Mun. (1)'!A574) / VLOOKUP(D574,'Dados Base'!$B:$K,9,FALSE)) * 100</f>
        <v>46.24691463414635</v>
      </c>
      <c r="AM574" s="72">
        <f>(SUMIFS('Banco de Indicadores Mun. (2)'!J:J,'Banco de Indicadores Mun. (2)'!B:B,'Banco de Indicadores - Mun. (1)'!B574,'Banco de Indicadores Mun. (2)'!A:A,'Banco de Indicadores - Mun. (1)'!A574) / VLOOKUP(D574,'Dados Base'!$B:$K,7,FALSE)) * 100</f>
        <v>193.44110526315788</v>
      </c>
      <c r="AN574" s="72">
        <f>(SUMIFS('Banco de Indicadores Mun. (2)'!K:K,'Banco de Indicadores Mun. (2)'!B:B,'Banco de Indicadores - Mun. (1)'!B574,'Banco de Indicadores Mun. (2)'!A:A,'Banco de Indicadores - Mun. (1)'!A574) / VLOOKUP(D574,'Dados Base'!$B:$K,10,FALSE)) * 100</f>
        <v>9.9460425531914893</v>
      </c>
      <c r="AO574" s="21">
        <v>0</v>
      </c>
      <c r="AP574" s="125">
        <v>0</v>
      </c>
      <c r="AQ574" s="143">
        <v>0</v>
      </c>
      <c r="AR574" s="21">
        <v>9.1999999999999993</v>
      </c>
      <c r="AS574" s="37">
        <v>60.74</v>
      </c>
      <c r="AT574" s="37">
        <v>0</v>
      </c>
      <c r="AU574" s="37">
        <v>0</v>
      </c>
      <c r="AV574" s="20">
        <v>0.91110000000000002</v>
      </c>
      <c r="AW574" s="21">
        <v>0</v>
      </c>
      <c r="AX574" s="21">
        <v>0</v>
      </c>
      <c r="AY574" s="21"/>
    </row>
    <row r="575" spans="1:51" ht="15" x14ac:dyDescent="0.25">
      <c r="A575" s="144">
        <v>2017</v>
      </c>
      <c r="B575" s="77" t="s">
        <v>575</v>
      </c>
      <c r="C575" s="78">
        <v>14</v>
      </c>
      <c r="D575" s="77">
        <v>3551207</v>
      </c>
      <c r="E575" s="78">
        <v>355120714</v>
      </c>
      <c r="F575" s="78" t="str">
        <f t="shared" si="17"/>
        <v>3551207142017</v>
      </c>
      <c r="G575" s="79">
        <v>-4.9370625099931509E-2</v>
      </c>
      <c r="H575" s="80">
        <f t="shared" si="16"/>
        <v>3636</v>
      </c>
      <c r="I575" s="81">
        <v>3094</v>
      </c>
      <c r="J575" s="82">
        <v>542</v>
      </c>
      <c r="K575" s="83">
        <f>(H575)/VLOOKUP(D575,'Dados Base'!$B:$K,6,FALSE)</f>
        <v>25.694297222811109</v>
      </c>
      <c r="L575" s="84">
        <v>85.09</v>
      </c>
      <c r="M575" s="85" t="s">
        <v>702</v>
      </c>
      <c r="N575" s="86">
        <v>0.68799999999999994</v>
      </c>
      <c r="O575" s="87" t="s">
        <v>691</v>
      </c>
      <c r="P575" s="87" t="s">
        <v>691</v>
      </c>
      <c r="Q575" s="87" t="s">
        <v>691</v>
      </c>
      <c r="R575" s="87" t="s">
        <v>691</v>
      </c>
      <c r="S575" s="87" t="s">
        <v>691</v>
      </c>
      <c r="T575" s="87" t="s">
        <v>691</v>
      </c>
      <c r="U575" s="87" t="s">
        <v>691</v>
      </c>
      <c r="V575" s="87" t="s">
        <v>691</v>
      </c>
      <c r="W575" s="87" t="s">
        <v>691</v>
      </c>
      <c r="X575" s="21"/>
      <c r="Y575" s="21">
        <v>2.1</v>
      </c>
      <c r="Z575" s="10">
        <v>137.24297100000001</v>
      </c>
      <c r="AA575" s="10">
        <v>25.027028999999992</v>
      </c>
      <c r="AB575" s="21">
        <v>1</v>
      </c>
      <c r="AC575" s="21">
        <v>0</v>
      </c>
      <c r="AD575" s="153">
        <f>VLOOKUP(D575,'Dados Base'!$B:$K,9,FALSE)*31536000/VLOOKUP($F575,F:H,MATCH(H574,F574:AF574,0),FALSE)</f>
        <v>13443.564356435643</v>
      </c>
      <c r="AE575" s="153">
        <f>VLOOKUP(D575,'Dados Base'!$B:$K,10,FALSE)*31536000/VLOOKUP($F575,F:H,MATCH(H574,F574:AF574,0),FALSE)</f>
        <v>1647.9207920792073</v>
      </c>
      <c r="AF575" s="21"/>
      <c r="AG575" s="21"/>
      <c r="AH575" s="21"/>
      <c r="AI575" s="21"/>
      <c r="AJ575" s="21"/>
      <c r="AK575" s="72">
        <f>(SUMIFS('Banco de Indicadores Mun. (2)'!I:I,'Banco de Indicadores Mun. (2)'!B:B,'Banco de Indicadores - Mun. (1)'!B575,'Banco de Indicadores Mun. (2)'!A:A,'Banco de Indicadores - Mun. (1)'!A575) / VLOOKUP(D575,'Dados Base'!$B:$K,8,FALSE)) * 100</f>
        <v>3.2955428571428573</v>
      </c>
      <c r="AL575" s="72">
        <f>(SUMIFS('Banco de Indicadores Mun. (2)'!I:I,'Banco de Indicadores Mun. (2)'!B:B,'Banco de Indicadores - Mun. (1)'!B575,'Banco de Indicadores Mun. (2)'!A:A,'Banco de Indicadores - Mun. (1)'!A575) / VLOOKUP(D575,'Dados Base'!$B:$K,9,FALSE)) * 100</f>
        <v>1.4883096774193547</v>
      </c>
      <c r="AM575" s="72">
        <f>(SUMIFS('Banco de Indicadores Mun. (2)'!J:J,'Banco de Indicadores Mun. (2)'!B:B,'Banco de Indicadores - Mun. (1)'!B575,'Banco de Indicadores Mun. (2)'!A:A,'Banco de Indicadores - Mun. (1)'!A575) / VLOOKUP(D575,'Dados Base'!$B:$K,7,FALSE)) * 100</f>
        <v>2.9222549019607844</v>
      </c>
      <c r="AN575" s="72">
        <f>(SUMIFS('Banco de Indicadores Mun. (2)'!K:K,'Banco de Indicadores Mun. (2)'!B:B,'Banco de Indicadores - Mun. (1)'!B575,'Banco de Indicadores Mun. (2)'!A:A,'Banco de Indicadores - Mun. (1)'!A575) / VLOOKUP(D575,'Dados Base'!$B:$K,10,FALSE)) * 100</f>
        <v>4.297526315789475</v>
      </c>
      <c r="AO575" s="21">
        <v>0</v>
      </c>
      <c r="AP575" s="125">
        <v>0</v>
      </c>
      <c r="AQ575" s="143">
        <v>0</v>
      </c>
      <c r="AR575" s="21">
        <v>8.8000000000000007</v>
      </c>
      <c r="AS575" s="37">
        <v>91.93</v>
      </c>
      <c r="AT575" s="37">
        <v>91.93</v>
      </c>
      <c r="AU575" s="37">
        <v>84.576921797004999</v>
      </c>
      <c r="AV575" s="20">
        <v>9.8789499999999997</v>
      </c>
      <c r="AW575" s="21">
        <v>0</v>
      </c>
      <c r="AX575" s="21">
        <v>0</v>
      </c>
      <c r="AY575" s="21"/>
    </row>
    <row r="576" spans="1:51" ht="15" x14ac:dyDescent="0.25">
      <c r="A576" s="144">
        <v>2017</v>
      </c>
      <c r="B576" s="77" t="s">
        <v>576</v>
      </c>
      <c r="C576" s="78">
        <v>18</v>
      </c>
      <c r="D576" s="77">
        <v>3551306</v>
      </c>
      <c r="E576" s="78">
        <v>355130618</v>
      </c>
      <c r="F576" s="78" t="str">
        <f t="shared" si="17"/>
        <v>3551306182017</v>
      </c>
      <c r="G576" s="79">
        <v>1.1961605066047154</v>
      </c>
      <c r="H576" s="80">
        <f t="shared" si="16"/>
        <v>3229</v>
      </c>
      <c r="I576" s="81">
        <v>2693</v>
      </c>
      <c r="J576" s="82">
        <v>536</v>
      </c>
      <c r="K576" s="83">
        <f>(H576)/VLOOKUP(D576,'Dados Base'!$B:$K,6,FALSE)</f>
        <v>19.207661650110044</v>
      </c>
      <c r="L576" s="84">
        <v>83.4</v>
      </c>
      <c r="M576" s="85" t="s">
        <v>702</v>
      </c>
      <c r="N576" s="86">
        <v>0.77300000000000002</v>
      </c>
      <c r="O576" s="87" t="s">
        <v>691</v>
      </c>
      <c r="P576" s="87" t="s">
        <v>691</v>
      </c>
      <c r="Q576" s="87" t="s">
        <v>691</v>
      </c>
      <c r="R576" s="87" t="s">
        <v>691</v>
      </c>
      <c r="S576" s="87" t="s">
        <v>691</v>
      </c>
      <c r="T576" s="87" t="s">
        <v>691</v>
      </c>
      <c r="U576" s="87" t="s">
        <v>691</v>
      </c>
      <c r="V576" s="87" t="s">
        <v>691</v>
      </c>
      <c r="W576" s="87" t="s">
        <v>691</v>
      </c>
      <c r="X576" s="21"/>
      <c r="Y576" s="21">
        <v>1.85</v>
      </c>
      <c r="Z576" s="10">
        <v>127.96795800000001</v>
      </c>
      <c r="AA576" s="10">
        <v>14.646041999999998</v>
      </c>
      <c r="AB576" s="21">
        <v>1</v>
      </c>
      <c r="AC576" s="21">
        <v>0</v>
      </c>
      <c r="AD576" s="153">
        <f>VLOOKUP(D576,'Dados Base'!$B:$K,9,FALSE)*31536000/VLOOKUP($F576,F:H,MATCH(H575,F575:AF575,0),FALSE)</f>
        <v>12305.778878909879</v>
      </c>
      <c r="AE576" s="153">
        <f>VLOOKUP(D576,'Dados Base'!$B:$K,10,FALSE)*31536000/VLOOKUP($F576,F:H,MATCH(H575,F575:AF575,0),FALSE)</f>
        <v>878.98420563642026</v>
      </c>
      <c r="AF576" s="21"/>
      <c r="AG576" s="21"/>
      <c r="AH576" s="21"/>
      <c r="AI576" s="21"/>
      <c r="AJ576" s="21"/>
      <c r="AK576" s="72">
        <f>(SUMIFS('Banco de Indicadores Mun. (2)'!I:I,'Banco de Indicadores Mun. (2)'!B:B,'Banco de Indicadores - Mun. (1)'!B576,'Banco de Indicadores Mun. (2)'!A:A,'Banco de Indicadores - Mun. (1)'!A576) / VLOOKUP(D576,'Dados Base'!$B:$K,8,FALSE)) * 100</f>
        <v>29.400538461538456</v>
      </c>
      <c r="AL576" s="72">
        <f>(SUMIFS('Banco de Indicadores Mun. (2)'!I:I,'Banco de Indicadores Mun. (2)'!B:B,'Banco de Indicadores - Mun. (1)'!B576,'Banco de Indicadores Mun. (2)'!A:A,'Banco de Indicadores - Mun. (1)'!A576) / VLOOKUP(D576,'Dados Base'!$B:$K,9,FALSE)) * 100</f>
        <v>9.1001666666666665</v>
      </c>
      <c r="AM576" s="72">
        <f>(SUMIFS('Banco de Indicadores Mun. (2)'!J:J,'Banco de Indicadores Mun. (2)'!B:B,'Banco de Indicadores - Mun. (1)'!B576,'Banco de Indicadores Mun. (2)'!A:A,'Banco de Indicadores - Mun. (1)'!A576) / VLOOKUP(D576,'Dados Base'!$B:$K,7,FALSE)) * 100</f>
        <v>4.7314999999999996</v>
      </c>
      <c r="AN576" s="72">
        <f>(SUMIFS('Banco de Indicadores Mun. (2)'!K:K,'Banco de Indicadores Mun. (2)'!B:B,'Banco de Indicadores - Mun. (1)'!B576,'Banco de Indicadores Mun. (2)'!A:A,'Banco de Indicadores - Mun. (1)'!A576) / VLOOKUP(D576,'Dados Base'!$B:$K,10,FALSE)) * 100</f>
        <v>111.63066666666663</v>
      </c>
      <c r="AO576" s="21">
        <v>0</v>
      </c>
      <c r="AP576" s="125">
        <v>0</v>
      </c>
      <c r="AQ576" s="143">
        <v>0</v>
      </c>
      <c r="AR576" s="21">
        <v>10</v>
      </c>
      <c r="AS576" s="37">
        <v>99.7</v>
      </c>
      <c r="AT576" s="37">
        <v>99.7</v>
      </c>
      <c r="AU576" s="37">
        <v>89.730291556228707</v>
      </c>
      <c r="AV576" s="20">
        <v>9.9954999999999998</v>
      </c>
      <c r="AW576" s="21">
        <v>0</v>
      </c>
      <c r="AX576" s="21">
        <v>0</v>
      </c>
      <c r="AY576" s="21"/>
    </row>
    <row r="577" spans="1:51" ht="15" x14ac:dyDescent="0.25">
      <c r="A577" s="144">
        <v>2017</v>
      </c>
      <c r="B577" s="77" t="s">
        <v>577</v>
      </c>
      <c r="C577" s="78">
        <v>4</v>
      </c>
      <c r="D577" s="77">
        <v>3551405</v>
      </c>
      <c r="E577" s="78">
        <v>35514054</v>
      </c>
      <c r="F577" s="78" t="str">
        <f t="shared" si="17"/>
        <v>355140542017</v>
      </c>
      <c r="G577" s="79">
        <v>1.686658462539592</v>
      </c>
      <c r="H577" s="80">
        <f t="shared" si="16"/>
        <v>11966</v>
      </c>
      <c r="I577" s="81">
        <v>8523</v>
      </c>
      <c r="J577" s="82">
        <v>3443</v>
      </c>
      <c r="K577" s="83">
        <f>(H577)/VLOOKUP(D577,'Dados Base'!$B:$K,6,FALSE)</f>
        <v>42.305108714866535</v>
      </c>
      <c r="L577" s="84">
        <v>71.23</v>
      </c>
      <c r="M577" s="85" t="s">
        <v>702</v>
      </c>
      <c r="N577" s="86">
        <v>0.68600000000000005</v>
      </c>
      <c r="O577" s="87" t="s">
        <v>691</v>
      </c>
      <c r="P577" s="87" t="s">
        <v>691</v>
      </c>
      <c r="Q577" s="87" t="s">
        <v>691</v>
      </c>
      <c r="R577" s="87" t="s">
        <v>691</v>
      </c>
      <c r="S577" s="87" t="s">
        <v>691</v>
      </c>
      <c r="T577" s="87" t="s">
        <v>691</v>
      </c>
      <c r="U577" s="87" t="s">
        <v>691</v>
      </c>
      <c r="V577" s="87" t="s">
        <v>691</v>
      </c>
      <c r="W577" s="87" t="s">
        <v>691</v>
      </c>
      <c r="X577" s="21"/>
      <c r="Y577" s="21">
        <v>6.89</v>
      </c>
      <c r="Z577" s="10">
        <v>436.12074000000001</v>
      </c>
      <c r="AA577" s="10">
        <v>95.023260000000008</v>
      </c>
      <c r="AB577" s="21">
        <v>1</v>
      </c>
      <c r="AC577" s="21">
        <v>0</v>
      </c>
      <c r="AD577" s="153">
        <f>VLOOKUP(D577,'Dados Base'!$B:$K,9,FALSE)*31536000/VLOOKUP($F577,F:H,MATCH(H576,F576:AF576,0),FALSE)</f>
        <v>11701.474176834365</v>
      </c>
      <c r="AE577" s="153">
        <f>VLOOKUP(D577,'Dados Base'!$B:$K,10,FALSE)*31536000/VLOOKUP($F577,F:H,MATCH(H576,F576:AF576,0),FALSE)</f>
        <v>1185.9602206251043</v>
      </c>
      <c r="AF577" s="21"/>
      <c r="AG577" s="21"/>
      <c r="AH577" s="21"/>
      <c r="AI577" s="21"/>
      <c r="AJ577" s="21"/>
      <c r="AK577" s="72">
        <f>(SUMIFS('Banco de Indicadores Mun. (2)'!I:I,'Banco de Indicadores Mun. (2)'!B:B,'Banco de Indicadores - Mun. (1)'!B577,'Banco de Indicadores Mun. (2)'!A:A,'Banco de Indicadores - Mun. (1)'!A577) / VLOOKUP(D577,'Dados Base'!$B:$K,8,FALSE)) * 100</f>
        <v>19.162421428571427</v>
      </c>
      <c r="AL577" s="72">
        <f>(SUMIFS('Banco de Indicadores Mun. (2)'!I:I,'Banco de Indicadores Mun. (2)'!B:B,'Banco de Indicadores - Mun. (1)'!B577,'Banco de Indicadores Mun. (2)'!A:A,'Banco de Indicadores - Mun. (1)'!A577) / VLOOKUP(D577,'Dados Base'!$B:$K,9,FALSE)) * 100</f>
        <v>6.0422049549549532</v>
      </c>
      <c r="AM577" s="72">
        <f>(SUMIFS('Banco de Indicadores Mun. (2)'!J:J,'Banco de Indicadores Mun. (2)'!B:B,'Banco de Indicadores - Mun. (1)'!B577,'Banco de Indicadores Mun. (2)'!A:A,'Banco de Indicadores - Mun. (1)'!A577) / VLOOKUP(D577,'Dados Base'!$B:$K,7,FALSE)) * 100</f>
        <v>24.771663157894739</v>
      </c>
      <c r="AN577" s="72">
        <f>(SUMIFS('Banco de Indicadores Mun. (2)'!K:K,'Banco de Indicadores Mun. (2)'!B:B,'Banco de Indicadores - Mun. (1)'!B577,'Banco de Indicadores Mun. (2)'!A:A,'Banco de Indicadores - Mun. (1)'!A577) / VLOOKUP(D577,'Dados Base'!$B:$K,10,FALSE)) * 100</f>
        <v>7.3206888888888839</v>
      </c>
      <c r="AO577" s="21">
        <v>0</v>
      </c>
      <c r="AP577" s="125">
        <v>0</v>
      </c>
      <c r="AQ577" s="143">
        <v>0</v>
      </c>
      <c r="AR577" s="21">
        <v>7.2</v>
      </c>
      <c r="AS577" s="37">
        <v>89.25</v>
      </c>
      <c r="AT577" s="37">
        <v>89.25</v>
      </c>
      <c r="AU577" s="37">
        <v>82.109699064660433</v>
      </c>
      <c r="AV577" s="20">
        <v>9.838750000000001</v>
      </c>
      <c r="AW577" s="21">
        <v>0</v>
      </c>
      <c r="AX577" s="21">
        <v>0</v>
      </c>
      <c r="AY577" s="21"/>
    </row>
    <row r="578" spans="1:51" ht="15" x14ac:dyDescent="0.25">
      <c r="A578" s="144">
        <v>2017</v>
      </c>
      <c r="B578" s="77" t="s">
        <v>578</v>
      </c>
      <c r="C578" s="78">
        <v>9</v>
      </c>
      <c r="D578" s="77">
        <v>3551603</v>
      </c>
      <c r="E578" s="78">
        <v>35516039</v>
      </c>
      <c r="F578" s="78" t="str">
        <f t="shared" si="17"/>
        <v>355160392017</v>
      </c>
      <c r="G578" s="79">
        <v>0.56690704199771069</v>
      </c>
      <c r="H578" s="80">
        <f t="shared" ref="H578:H641" si="18">SUM(I578:J578)</f>
        <v>27164</v>
      </c>
      <c r="I578" s="81">
        <v>23630</v>
      </c>
      <c r="J578" s="82">
        <v>3534</v>
      </c>
      <c r="K578" s="83">
        <f>(H578)/VLOOKUP(D578,'Dados Base'!$B:$K,6,FALSE)</f>
        <v>133.80621644253978</v>
      </c>
      <c r="L578" s="84">
        <v>86.99</v>
      </c>
      <c r="M578" s="85" t="s">
        <v>702</v>
      </c>
      <c r="N578" s="86">
        <v>0.76700000000000002</v>
      </c>
      <c r="O578" s="87" t="s">
        <v>691</v>
      </c>
      <c r="P578" s="87" t="s">
        <v>691</v>
      </c>
      <c r="Q578" s="87" t="s">
        <v>691</v>
      </c>
      <c r="R578" s="87" t="s">
        <v>691</v>
      </c>
      <c r="S578" s="87" t="s">
        <v>691</v>
      </c>
      <c r="T578" s="87" t="s">
        <v>691</v>
      </c>
      <c r="U578" s="87" t="s">
        <v>691</v>
      </c>
      <c r="V578" s="87" t="s">
        <v>691</v>
      </c>
      <c r="W578" s="87" t="s">
        <v>691</v>
      </c>
      <c r="X578" s="21"/>
      <c r="Y578" s="21">
        <v>17.46</v>
      </c>
      <c r="Z578" s="10">
        <v>691.53231600000026</v>
      </c>
      <c r="AA578" s="10">
        <v>655.01168399999983</v>
      </c>
      <c r="AB578" s="21">
        <v>1</v>
      </c>
      <c r="AC578" s="21">
        <v>0</v>
      </c>
      <c r="AD578" s="153">
        <f>VLOOKUP(D578,'Dados Base'!$B:$K,9,FALSE)*31536000/VLOOKUP($F578,F:H,MATCH(H577,F577:AF577,0),FALSE)</f>
        <v>3030.0750993962597</v>
      </c>
      <c r="AE578" s="153">
        <f>VLOOKUP(D578,'Dados Base'!$B:$K,10,FALSE)*31536000/VLOOKUP($F578,F:H,MATCH(H577,F577:AF577,0),FALSE)</f>
        <v>359.89397732292736</v>
      </c>
      <c r="AF578" s="21"/>
      <c r="AG578" s="21"/>
      <c r="AH578" s="21"/>
      <c r="AI578" s="21"/>
      <c r="AJ578" s="21"/>
      <c r="AK578" s="72">
        <f>(SUMIFS('Banco de Indicadores Mun. (2)'!I:I,'Banco de Indicadores Mun. (2)'!B:B,'Banco de Indicadores - Mun. (1)'!B578,'Banco de Indicadores Mun. (2)'!A:A,'Banco de Indicadores - Mun. (1)'!A578) / VLOOKUP(D578,'Dados Base'!$B:$K,8,FALSE)) * 100</f>
        <v>18.382936842105259</v>
      </c>
      <c r="AL578" s="72">
        <f>(SUMIFS('Banco de Indicadores Mun. (2)'!I:I,'Banco de Indicadores Mun. (2)'!B:B,'Banco de Indicadores - Mun. (1)'!B578,'Banco de Indicadores Mun. (2)'!A:A,'Banco de Indicadores - Mun. (1)'!A578) / VLOOKUP(D578,'Dados Base'!$B:$K,9,FALSE)) * 100</f>
        <v>6.691107279693485</v>
      </c>
      <c r="AM578" s="72">
        <f>(SUMIFS('Banco de Indicadores Mun. (2)'!J:J,'Banco de Indicadores Mun. (2)'!B:B,'Banco de Indicadores - Mun. (1)'!B578,'Banco de Indicadores Mun. (2)'!A:A,'Banco de Indicadores - Mun. (1)'!A578) / VLOOKUP(D578,'Dados Base'!$B:$K,7,FALSE)) * 100</f>
        <v>25.602046874999989</v>
      </c>
      <c r="AN578" s="72">
        <f>(SUMIFS('Banco de Indicadores Mun. (2)'!K:K,'Banco de Indicadores Mun. (2)'!B:B,'Banco de Indicadores - Mun. (1)'!B578,'Banco de Indicadores Mun. (2)'!A:A,'Banco de Indicadores - Mun. (1)'!A578) / VLOOKUP(D578,'Dados Base'!$B:$K,10,FALSE)) * 100</f>
        <v>3.4789677419354845</v>
      </c>
      <c r="AO578" s="21">
        <v>0</v>
      </c>
      <c r="AP578" s="125">
        <v>0</v>
      </c>
      <c r="AQ578" s="143">
        <v>0</v>
      </c>
      <c r="AR578" s="21">
        <v>8.3000000000000007</v>
      </c>
      <c r="AS578" s="37">
        <v>76.650000000000006</v>
      </c>
      <c r="AT578" s="37">
        <v>76.649999999999991</v>
      </c>
      <c r="AU578" s="37">
        <v>51.356087584215608</v>
      </c>
      <c r="AV578" s="20">
        <v>6.4878575000000005</v>
      </c>
      <c r="AW578" s="21">
        <v>0</v>
      </c>
      <c r="AX578" s="21">
        <v>0</v>
      </c>
      <c r="AY578" s="21"/>
    </row>
    <row r="579" spans="1:51" ht="15" x14ac:dyDescent="0.25">
      <c r="A579" s="144">
        <v>2017</v>
      </c>
      <c r="B579" s="77" t="s">
        <v>579</v>
      </c>
      <c r="C579" s="78">
        <v>4</v>
      </c>
      <c r="D579" s="77">
        <v>3551504</v>
      </c>
      <c r="E579" s="78">
        <v>35515044</v>
      </c>
      <c r="F579" s="78" t="str">
        <f t="shared" ref="F579:F642" si="19">CONCATENATE(E579,A579)</f>
        <v>355150442017</v>
      </c>
      <c r="G579" s="79">
        <v>1.4861432009346309</v>
      </c>
      <c r="H579" s="80">
        <f t="shared" si="18"/>
        <v>42820</v>
      </c>
      <c r="I579" s="81">
        <v>42535</v>
      </c>
      <c r="J579" s="82">
        <v>285</v>
      </c>
      <c r="K579" s="83">
        <f>(H579)/VLOOKUP(D579,'Dados Base'!$B:$K,6,FALSE)</f>
        <v>340.54397964052811</v>
      </c>
      <c r="L579" s="84">
        <v>99.33</v>
      </c>
      <c r="M579" s="85" t="s">
        <v>702</v>
      </c>
      <c r="N579" s="86">
        <v>0.72899999999999998</v>
      </c>
      <c r="O579" s="87" t="s">
        <v>691</v>
      </c>
      <c r="P579" s="87" t="s">
        <v>691</v>
      </c>
      <c r="Q579" s="87" t="s">
        <v>691</v>
      </c>
      <c r="R579" s="87" t="s">
        <v>691</v>
      </c>
      <c r="S579" s="87" t="s">
        <v>691</v>
      </c>
      <c r="T579" s="87" t="s">
        <v>691</v>
      </c>
      <c r="U579" s="87" t="s">
        <v>691</v>
      </c>
      <c r="V579" s="87" t="s">
        <v>691</v>
      </c>
      <c r="W579" s="87" t="s">
        <v>691</v>
      </c>
      <c r="X579" s="21"/>
      <c r="Y579" s="21">
        <v>34.659999999999997</v>
      </c>
      <c r="Z579" s="10">
        <v>0</v>
      </c>
      <c r="AA579" s="10">
        <v>2339.6039999999998</v>
      </c>
      <c r="AB579" s="21">
        <v>2</v>
      </c>
      <c r="AC579" s="21">
        <v>0</v>
      </c>
      <c r="AD579" s="153">
        <f>VLOOKUP(D579,'Dados Base'!$B:$K,9,FALSE)*31536000/VLOOKUP($F579,F:H,MATCH(H578,F578:AF578,0),FALSE)</f>
        <v>1428.767865483419</v>
      </c>
      <c r="AE579" s="153">
        <f>VLOOKUP(D579,'Dados Base'!$B:$K,10,FALSE)*31536000/VLOOKUP($F579,F:H,MATCH(H578,F578:AF578,0),FALSE)</f>
        <v>147.29565623540401</v>
      </c>
      <c r="AF579" s="21"/>
      <c r="AG579" s="21"/>
      <c r="AH579" s="21"/>
      <c r="AI579" s="21"/>
      <c r="AJ579" s="21"/>
      <c r="AK579" s="72">
        <f>(SUMIFS('Banco de Indicadores Mun. (2)'!I:I,'Banco de Indicadores Mun. (2)'!B:B,'Banco de Indicadores - Mun. (1)'!B579,'Banco de Indicadores Mun. (2)'!A:A,'Banco de Indicadores - Mun. (1)'!A579) / VLOOKUP(D579,'Dados Base'!$B:$K,8,FALSE)) * 100</f>
        <v>61.499852459016381</v>
      </c>
      <c r="AL579" s="72">
        <f>(SUMIFS('Banco de Indicadores Mun. (2)'!I:I,'Banco de Indicadores Mun. (2)'!B:B,'Banco de Indicadores - Mun. (1)'!B579,'Banco de Indicadores Mun. (2)'!A:A,'Banco de Indicadores - Mun. (1)'!A579) / VLOOKUP(D579,'Dados Base'!$B:$K,9,FALSE)) * 100</f>
        <v>19.337582474226799</v>
      </c>
      <c r="AM579" s="72">
        <f>(SUMIFS('Banco de Indicadores Mun. (2)'!J:J,'Banco de Indicadores Mun. (2)'!B:B,'Banco de Indicadores - Mun. (1)'!B579,'Banco de Indicadores Mun. (2)'!A:A,'Banco de Indicadores - Mun. (1)'!A579) / VLOOKUP(D579,'Dados Base'!$B:$K,7,FALSE)) * 100</f>
        <v>0</v>
      </c>
      <c r="AN579" s="72">
        <f>(SUMIFS('Banco de Indicadores Mun. (2)'!K:K,'Banco de Indicadores Mun. (2)'!B:B,'Banco de Indicadores - Mun. (1)'!B579,'Banco de Indicadores Mun. (2)'!A:A,'Banco de Indicadores - Mun. (1)'!A579) / VLOOKUP(D579,'Dados Base'!$B:$K,10,FALSE)) * 100</f>
        <v>187.57454999999993</v>
      </c>
      <c r="AO579" s="21">
        <v>0</v>
      </c>
      <c r="AP579" s="125">
        <v>0</v>
      </c>
      <c r="AQ579" s="143">
        <v>0</v>
      </c>
      <c r="AR579" s="21">
        <v>10</v>
      </c>
      <c r="AS579" s="37">
        <v>100</v>
      </c>
      <c r="AT579" s="37">
        <v>0</v>
      </c>
      <c r="AU579" s="37">
        <v>0</v>
      </c>
      <c r="AV579" s="20">
        <v>1.5</v>
      </c>
      <c r="AW579" s="21">
        <v>1</v>
      </c>
      <c r="AX579" s="21">
        <v>0</v>
      </c>
      <c r="AY579" s="21"/>
    </row>
    <row r="580" spans="1:51" ht="15" x14ac:dyDescent="0.25">
      <c r="A580" s="144">
        <v>2017</v>
      </c>
      <c r="B580" s="77" t="s">
        <v>580</v>
      </c>
      <c r="C580" s="78">
        <v>9</v>
      </c>
      <c r="D580" s="77">
        <v>3551702</v>
      </c>
      <c r="E580" s="78">
        <v>35517029</v>
      </c>
      <c r="F580" s="78" t="str">
        <f t="shared" si="19"/>
        <v>355170292017</v>
      </c>
      <c r="G580" s="79">
        <v>1.2416579385392978</v>
      </c>
      <c r="H580" s="80">
        <f t="shared" si="18"/>
        <v>119010</v>
      </c>
      <c r="I580" s="81">
        <v>118307</v>
      </c>
      <c r="J580" s="82">
        <v>703</v>
      </c>
      <c r="K580" s="83">
        <f>(H580)/VLOOKUP(D580,'Dados Base'!$B:$K,6,FALSE)</f>
        <v>295.45680238331676</v>
      </c>
      <c r="L580" s="84">
        <v>99.41</v>
      </c>
      <c r="M580" s="85" t="s">
        <v>702</v>
      </c>
      <c r="N580" s="86">
        <v>0.76100000000000001</v>
      </c>
      <c r="O580" s="87" t="s">
        <v>691</v>
      </c>
      <c r="P580" s="87" t="s">
        <v>691</v>
      </c>
      <c r="Q580" s="87" t="s">
        <v>691</v>
      </c>
      <c r="R580" s="87" t="s">
        <v>691</v>
      </c>
      <c r="S580" s="87" t="s">
        <v>691</v>
      </c>
      <c r="T580" s="87" t="s">
        <v>691</v>
      </c>
      <c r="U580" s="87" t="s">
        <v>691</v>
      </c>
      <c r="V580" s="87" t="s">
        <v>691</v>
      </c>
      <c r="W580" s="87" t="s">
        <v>691</v>
      </c>
      <c r="X580" s="21"/>
      <c r="Y580" s="21">
        <v>109.07</v>
      </c>
      <c r="Z580" s="10">
        <v>4172.0264999999999</v>
      </c>
      <c r="AA580" s="10">
        <v>2372.3415</v>
      </c>
      <c r="AB580" s="21">
        <v>9</v>
      </c>
      <c r="AC580" s="21">
        <v>0</v>
      </c>
      <c r="AD580" s="153">
        <f>VLOOKUP(D580,'Dados Base'!$B:$K,9,FALSE)*31536000/VLOOKUP($F580,F:H,MATCH(H579,F579:AF579,0),FALSE)</f>
        <v>1489.2220821779683</v>
      </c>
      <c r="AE580" s="153">
        <f>VLOOKUP(D580,'Dados Base'!$B:$K,10,FALSE)*31536000/VLOOKUP($F580,F:H,MATCH(H579,F579:AF579,0),FALSE)</f>
        <v>169.59112679606753</v>
      </c>
      <c r="AF580" s="21"/>
      <c r="AG580" s="21"/>
      <c r="AH580" s="21"/>
      <c r="AI580" s="21"/>
      <c r="AJ580" s="21"/>
      <c r="AK580" s="72">
        <f>(SUMIFS('Banco de Indicadores Mun. (2)'!I:I,'Banco de Indicadores Mun. (2)'!B:B,'Banco de Indicadores - Mun. (1)'!B580,'Banco de Indicadores Mun. (2)'!A:A,'Banco de Indicadores - Mun. (1)'!A580) / VLOOKUP(D580,'Dados Base'!$B:$K,8,FALSE)) * 100</f>
        <v>166.75201538461545</v>
      </c>
      <c r="AL580" s="72">
        <f>(SUMIFS('Banco de Indicadores Mun. (2)'!I:I,'Banco de Indicadores Mun. (2)'!B:B,'Banco de Indicadores - Mun. (1)'!B580,'Banco de Indicadores Mun. (2)'!A:A,'Banco de Indicadores - Mun. (1)'!A580) / VLOOKUP(D580,'Dados Base'!$B:$K,9,FALSE)) * 100</f>
        <v>57.858795373665494</v>
      </c>
      <c r="AM580" s="72">
        <f>(SUMIFS('Banco de Indicadores Mun. (2)'!J:J,'Banco de Indicadores Mun. (2)'!B:B,'Banco de Indicadores - Mun. (1)'!B580,'Banco de Indicadores Mun. (2)'!A:A,'Banco de Indicadores - Mun. (1)'!A580) / VLOOKUP(D580,'Dados Base'!$B:$K,7,FALSE)) * 100</f>
        <v>181.46177099236641</v>
      </c>
      <c r="AN580" s="72">
        <f>(SUMIFS('Banco de Indicadores Mun. (2)'!K:K,'Banco de Indicadores Mun. (2)'!B:B,'Banco de Indicadores - Mun. (1)'!B580,'Banco de Indicadores Mun. (2)'!A:A,'Banco de Indicadores - Mun. (1)'!A580) / VLOOKUP(D580,'Dados Base'!$B:$K,10,FALSE)) * 100</f>
        <v>136.64298437500014</v>
      </c>
      <c r="AO580" s="21">
        <v>0</v>
      </c>
      <c r="AP580" s="125">
        <v>0</v>
      </c>
      <c r="AQ580" s="143">
        <v>0</v>
      </c>
      <c r="AR580" s="21">
        <v>10</v>
      </c>
      <c r="AS580" s="37">
        <v>100</v>
      </c>
      <c r="AT580" s="37">
        <v>100</v>
      </c>
      <c r="AU580" s="37">
        <v>63.749876229454088</v>
      </c>
      <c r="AV580" s="20">
        <v>7.6437419549145158</v>
      </c>
      <c r="AW580" s="21">
        <v>0</v>
      </c>
      <c r="AX580" s="21">
        <v>0</v>
      </c>
      <c r="AY580" s="21"/>
    </row>
    <row r="581" spans="1:51" ht="15" x14ac:dyDescent="0.25">
      <c r="A581" s="144">
        <v>2017</v>
      </c>
      <c r="B581" s="77" t="s">
        <v>581</v>
      </c>
      <c r="C581" s="78">
        <v>11</v>
      </c>
      <c r="D581" s="77">
        <v>3551801</v>
      </c>
      <c r="E581" s="78">
        <v>355180111</v>
      </c>
      <c r="F581" s="78" t="str">
        <f t="shared" si="19"/>
        <v>3551801112017</v>
      </c>
      <c r="G581" s="79">
        <v>-0.47525771371375036</v>
      </c>
      <c r="H581" s="80">
        <f t="shared" si="18"/>
        <v>12666</v>
      </c>
      <c r="I581" s="81">
        <v>8624</v>
      </c>
      <c r="J581" s="82">
        <v>4042</v>
      </c>
      <c r="K581" s="83">
        <f>(H581)/VLOOKUP(D581,'Dados Base'!$B:$K,6,FALSE)</f>
        <v>12.038665158586081</v>
      </c>
      <c r="L581" s="84">
        <v>68.09</v>
      </c>
      <c r="M581" s="85" t="s">
        <v>702</v>
      </c>
      <c r="N581" s="86">
        <v>0.67300000000000004</v>
      </c>
      <c r="O581" s="87" t="s">
        <v>691</v>
      </c>
      <c r="P581" s="87" t="s">
        <v>691</v>
      </c>
      <c r="Q581" s="87" t="s">
        <v>691</v>
      </c>
      <c r="R581" s="87" t="s">
        <v>691</v>
      </c>
      <c r="S581" s="87" t="s">
        <v>691</v>
      </c>
      <c r="T581" s="87" t="s">
        <v>691</v>
      </c>
      <c r="U581" s="87" t="s">
        <v>691</v>
      </c>
      <c r="V581" s="87" t="s">
        <v>691</v>
      </c>
      <c r="W581" s="87" t="s">
        <v>691</v>
      </c>
      <c r="X581" s="21"/>
      <c r="Y581" s="21">
        <v>5.05</v>
      </c>
      <c r="Z581" s="10">
        <v>90.426632720399994</v>
      </c>
      <c r="AA581" s="10">
        <v>299.3453672796</v>
      </c>
      <c r="AB581" s="21">
        <v>1</v>
      </c>
      <c r="AC581" s="21">
        <v>0</v>
      </c>
      <c r="AD581" s="153">
        <f>VLOOKUP(D581,'Dados Base'!$B:$K,9,FALSE)*31536000/VLOOKUP($F581,F:H,MATCH(H580,F580:AF580,0),FALSE)</f>
        <v>79250.819516816671</v>
      </c>
      <c r="AE581" s="153">
        <f>VLOOKUP(D581,'Dados Base'!$B:$K,10,FALSE)*31536000/VLOOKUP($F581,F:H,MATCH(H580,F580:AF580,0),FALSE)</f>
        <v>10233.140691615352</v>
      </c>
      <c r="AF581" s="21"/>
      <c r="AG581" s="21"/>
      <c r="AH581" s="21"/>
      <c r="AI581" s="21"/>
      <c r="AJ581" s="21"/>
      <c r="AK581" s="72">
        <f>(SUMIFS('Banco de Indicadores Mun. (2)'!I:I,'Banco de Indicadores Mun. (2)'!B:B,'Banco de Indicadores - Mun. (1)'!B581,'Banco de Indicadores Mun. (2)'!A:A,'Banco de Indicadores - Mun. (1)'!A581) / VLOOKUP(D581,'Dados Base'!$B:$K,8,FALSE)) * 100</f>
        <v>0.95888696904247628</v>
      </c>
      <c r="AL581" s="72">
        <f>(SUMIFS('Banco de Indicadores Mun. (2)'!I:I,'Banco de Indicadores Mun. (2)'!B:B,'Banco de Indicadores - Mun. (1)'!B581,'Banco de Indicadores Mun. (2)'!A:A,'Banco de Indicadores - Mun. (1)'!A581) / VLOOKUP(D581,'Dados Base'!$B:$K,9,FALSE)) * 100</f>
        <v>0.41843983663210799</v>
      </c>
      <c r="AM581" s="72">
        <f>(SUMIFS('Banco de Indicadores Mun. (2)'!J:J,'Banco de Indicadores Mun. (2)'!B:B,'Banco de Indicadores - Mun. (1)'!B581,'Banco de Indicadores Mun. (2)'!A:A,'Banco de Indicadores - Mun. (1)'!A581) / VLOOKUP(D581,'Dados Base'!$B:$K,7,FALSE)) * 100</f>
        <v>1.3199458077709607</v>
      </c>
      <c r="AN581" s="72">
        <f>(SUMIFS('Banco de Indicadores Mun. (2)'!K:K,'Banco de Indicadores Mun. (2)'!B:B,'Banco de Indicadores - Mun. (1)'!B581,'Banco de Indicadores Mun. (2)'!A:A,'Banco de Indicadores - Mun. (1)'!A581) / VLOOKUP(D581,'Dados Base'!$B:$K,10,FALSE)) * 100</f>
        <v>9.9725060827250578E-2</v>
      </c>
      <c r="AO581" s="21">
        <v>0</v>
      </c>
      <c r="AP581" s="125">
        <v>0</v>
      </c>
      <c r="AQ581" s="143">
        <v>0</v>
      </c>
      <c r="AR581" s="21">
        <v>8.5</v>
      </c>
      <c r="AS581" s="37">
        <v>81.393000000000001</v>
      </c>
      <c r="AT581" s="37">
        <v>80.579070000000002</v>
      </c>
      <c r="AU581" s="37">
        <v>23.199879088390134</v>
      </c>
      <c r="AV581" s="20">
        <v>4.7144018201621964</v>
      </c>
      <c r="AW581" s="21">
        <v>0</v>
      </c>
      <c r="AX581" s="21">
        <v>0</v>
      </c>
      <c r="AY581" s="21"/>
    </row>
    <row r="582" spans="1:51" ht="15" x14ac:dyDescent="0.25">
      <c r="A582" s="144">
        <v>2017</v>
      </c>
      <c r="B582" s="77" t="s">
        <v>582</v>
      </c>
      <c r="C582" s="78">
        <v>15</v>
      </c>
      <c r="D582" s="77">
        <v>3551900</v>
      </c>
      <c r="E582" s="78">
        <v>355190015</v>
      </c>
      <c r="F582" s="78" t="str">
        <f t="shared" si="19"/>
        <v>3551900152017</v>
      </c>
      <c r="G582" s="79">
        <v>1.0916732205960455</v>
      </c>
      <c r="H582" s="80">
        <f t="shared" si="18"/>
        <v>16649</v>
      </c>
      <c r="I582" s="81">
        <v>16051</v>
      </c>
      <c r="J582" s="82">
        <v>598</v>
      </c>
      <c r="K582" s="83">
        <f>(H582)/VLOOKUP(D582,'Dados Base'!$B:$K,6,FALSE)</f>
        <v>118.58262108262107</v>
      </c>
      <c r="L582" s="84">
        <v>96.41</v>
      </c>
      <c r="M582" s="85" t="s">
        <v>702</v>
      </c>
      <c r="N582" s="86">
        <v>0.71499999999999997</v>
      </c>
      <c r="O582" s="87" t="s">
        <v>691</v>
      </c>
      <c r="P582" s="87" t="s">
        <v>691</v>
      </c>
      <c r="Q582" s="87" t="s">
        <v>691</v>
      </c>
      <c r="R582" s="87" t="s">
        <v>691</v>
      </c>
      <c r="S582" s="87" t="s">
        <v>691</v>
      </c>
      <c r="T582" s="87" t="s">
        <v>691</v>
      </c>
      <c r="U582" s="87" t="s">
        <v>691</v>
      </c>
      <c r="V582" s="87" t="s">
        <v>691</v>
      </c>
      <c r="W582" s="87" t="s">
        <v>691</v>
      </c>
      <c r="X582" s="21"/>
      <c r="Y582" s="21">
        <v>11.42</v>
      </c>
      <c r="Z582" s="10">
        <v>728.18632799999989</v>
      </c>
      <c r="AA582" s="10">
        <v>152.66167200000004</v>
      </c>
      <c r="AB582" s="21">
        <v>4</v>
      </c>
      <c r="AC582" s="21">
        <v>0</v>
      </c>
      <c r="AD582" s="153">
        <f>VLOOKUP(D582,'Dados Base'!$B:$K,9,FALSE)*31536000/VLOOKUP($F582,F:H,MATCH(H581,F581:AF581,0),FALSE)</f>
        <v>1988.8762087813082</v>
      </c>
      <c r="AE582" s="153">
        <f>VLOOKUP(D582,'Dados Base'!$B:$K,10,FALSE)*31536000/VLOOKUP($F582,F:H,MATCH(H581,F581:AF581,0),FALSE)</f>
        <v>208.35845996756564</v>
      </c>
      <c r="AF582" s="21"/>
      <c r="AG582" s="21"/>
      <c r="AH582" s="21"/>
      <c r="AI582" s="21"/>
      <c r="AJ582" s="21"/>
      <c r="AK582" s="72">
        <f>(SUMIFS('Banco de Indicadores Mun. (2)'!I:I,'Banco de Indicadores Mun. (2)'!B:B,'Banco de Indicadores - Mun. (1)'!B582,'Banco de Indicadores Mun. (2)'!A:A,'Banco de Indicadores - Mun. (1)'!A582) / VLOOKUP(D582,'Dados Base'!$B:$K,8,FALSE)) * 100</f>
        <v>96.898117647058825</v>
      </c>
      <c r="AL582" s="72">
        <f>(SUMIFS('Banco de Indicadores Mun. (2)'!I:I,'Banco de Indicadores Mun. (2)'!B:B,'Banco de Indicadores - Mun. (1)'!B582,'Banco de Indicadores Mun. (2)'!A:A,'Banco de Indicadores - Mun. (1)'!A582) / VLOOKUP(D582,'Dados Base'!$B:$K,9,FALSE)) * 100</f>
        <v>31.376533333333334</v>
      </c>
      <c r="AM582" s="72">
        <f>(SUMIFS('Banco de Indicadores Mun. (2)'!J:J,'Banco de Indicadores Mun. (2)'!B:B,'Banco de Indicadores - Mun. (1)'!B582,'Banco de Indicadores Mun. (2)'!A:A,'Banco de Indicadores - Mun. (1)'!A582) / VLOOKUP(D582,'Dados Base'!$B:$K,7,FALSE)) * 100</f>
        <v>102.46804347826087</v>
      </c>
      <c r="AN582" s="72">
        <f>(SUMIFS('Banco de Indicadores Mun. (2)'!K:K,'Banco de Indicadores Mun. (2)'!B:B,'Banco de Indicadores - Mun. (1)'!B582,'Banco de Indicadores Mun. (2)'!A:A,'Banco de Indicadores - Mun. (1)'!A582) / VLOOKUP(D582,'Dados Base'!$B:$K,10,FALSE)) * 100</f>
        <v>85.251909090909081</v>
      </c>
      <c r="AO582" s="21">
        <v>0</v>
      </c>
      <c r="AP582" s="125">
        <v>0</v>
      </c>
      <c r="AQ582" s="143">
        <v>0</v>
      </c>
      <c r="AR582" s="21">
        <v>8.1</v>
      </c>
      <c r="AS582" s="37">
        <v>99.6</v>
      </c>
      <c r="AT582" s="37">
        <v>99.6</v>
      </c>
      <c r="AU582" s="37">
        <v>82.668783717508575</v>
      </c>
      <c r="AV582" s="20">
        <v>9.6939999999999991</v>
      </c>
      <c r="AW582" s="21">
        <v>0</v>
      </c>
      <c r="AX582" s="21">
        <v>0</v>
      </c>
      <c r="AY582" s="21"/>
    </row>
    <row r="583" spans="1:51" ht="15" x14ac:dyDescent="0.25">
      <c r="A583" s="144">
        <v>2017</v>
      </c>
      <c r="B583" s="77" t="s">
        <v>583</v>
      </c>
      <c r="C583" s="78">
        <v>2</v>
      </c>
      <c r="D583" s="77">
        <v>3552007</v>
      </c>
      <c r="E583" s="78">
        <v>35520072</v>
      </c>
      <c r="F583" s="78" t="str">
        <f t="shared" si="19"/>
        <v>355200722017</v>
      </c>
      <c r="G583" s="79">
        <v>0.62806970088593594</v>
      </c>
      <c r="H583" s="80">
        <f t="shared" si="18"/>
        <v>6080</v>
      </c>
      <c r="I583" s="81">
        <v>3198</v>
      </c>
      <c r="J583" s="82">
        <v>2882</v>
      </c>
      <c r="K583" s="83">
        <f>(H583)/VLOOKUP(D583,'Dados Base'!$B:$K,6,FALSE)</f>
        <v>14.661200868097421</v>
      </c>
      <c r="L583" s="84">
        <v>52.6</v>
      </c>
      <c r="M583" s="85" t="s">
        <v>702</v>
      </c>
      <c r="N583" s="86">
        <v>0.67800000000000005</v>
      </c>
      <c r="O583" s="87" t="s">
        <v>691</v>
      </c>
      <c r="P583" s="87" t="s">
        <v>691</v>
      </c>
      <c r="Q583" s="87" t="s">
        <v>691</v>
      </c>
      <c r="R583" s="87" t="s">
        <v>691</v>
      </c>
      <c r="S583" s="87" t="s">
        <v>691</v>
      </c>
      <c r="T583" s="87" t="s">
        <v>691</v>
      </c>
      <c r="U583" s="87" t="s">
        <v>691</v>
      </c>
      <c r="V583" s="87" t="s">
        <v>691</v>
      </c>
      <c r="W583" s="87" t="s">
        <v>691</v>
      </c>
      <c r="X583" s="21"/>
      <c r="Y583" s="21">
        <v>2.17</v>
      </c>
      <c r="Z583" s="10">
        <v>144.19801439999998</v>
      </c>
      <c r="AA583" s="10">
        <v>22.985985600000006</v>
      </c>
      <c r="AB583" s="21">
        <v>1</v>
      </c>
      <c r="AC583" s="21">
        <v>0</v>
      </c>
      <c r="AD583" s="153">
        <f>VLOOKUP(D583,'Dados Base'!$B:$K,9,FALSE)*31536000/VLOOKUP($F583,F:H,MATCH(H582,F582:AF582,0),FALSE)</f>
        <v>32106.552631578947</v>
      </c>
      <c r="AE583" s="153">
        <f>VLOOKUP(D583,'Dados Base'!$B:$K,10,FALSE)*31536000/VLOOKUP($F583,F:H,MATCH(H582,F582:AF582,0),FALSE)</f>
        <v>3215.8421052631584</v>
      </c>
      <c r="AF583" s="21"/>
      <c r="AG583" s="21"/>
      <c r="AH583" s="21"/>
      <c r="AI583" s="21"/>
      <c r="AJ583" s="21"/>
      <c r="AK583" s="72">
        <f>(SUMIFS('Banco de Indicadores Mun. (2)'!I:I,'Banco de Indicadores Mun. (2)'!B:B,'Banco de Indicadores - Mun. (1)'!B583,'Banco de Indicadores Mun. (2)'!A:A,'Banco de Indicadores - Mun. (1)'!A583) / VLOOKUP(D583,'Dados Base'!$B:$K,8,FALSE)) * 100</f>
        <v>0.5901492537313433</v>
      </c>
      <c r="AL583" s="72">
        <f>(SUMIFS('Banco de Indicadores Mun. (2)'!I:I,'Banco de Indicadores Mun. (2)'!B:B,'Banco de Indicadores - Mun. (1)'!B583,'Banco de Indicadores Mun. (2)'!A:A,'Banco de Indicadores - Mun. (1)'!A583) / VLOOKUP(D583,'Dados Base'!$B:$K,9,FALSE)) * 100</f>
        <v>0.25550888529886917</v>
      </c>
      <c r="AM583" s="72">
        <f>(SUMIFS('Banco de Indicadores Mun. (2)'!J:J,'Banco de Indicadores Mun. (2)'!B:B,'Banco de Indicadores - Mun. (1)'!B583,'Banco de Indicadores Mun. (2)'!A:A,'Banco de Indicadores - Mun. (1)'!A583) / VLOOKUP(D583,'Dados Base'!$B:$K,7,FALSE)) * 100</f>
        <v>0.60932524271844657</v>
      </c>
      <c r="AN583" s="72">
        <f>(SUMIFS('Banco de Indicadores Mun. (2)'!K:K,'Banco de Indicadores Mun. (2)'!B:B,'Banco de Indicadores - Mun. (1)'!B583,'Banco de Indicadores Mun. (2)'!A:A,'Banco de Indicadores - Mun. (1)'!A583) / VLOOKUP(D583,'Dados Base'!$B:$K,10,FALSE)) * 100</f>
        <v>0.52643548387096772</v>
      </c>
      <c r="AO583" s="21">
        <v>0</v>
      </c>
      <c r="AP583" s="125">
        <v>0</v>
      </c>
      <c r="AQ583" s="143">
        <v>0</v>
      </c>
      <c r="AR583" s="21">
        <v>9.8000000000000007</v>
      </c>
      <c r="AS583" s="37">
        <v>96.91</v>
      </c>
      <c r="AT583" s="37">
        <v>96.91</v>
      </c>
      <c r="AU583" s="37">
        <v>86.25108527131782</v>
      </c>
      <c r="AV583" s="20">
        <v>9.653649999999999</v>
      </c>
      <c r="AW583" s="21">
        <v>0</v>
      </c>
      <c r="AX583" s="21">
        <v>0</v>
      </c>
      <c r="AY583" s="21"/>
    </row>
    <row r="584" spans="1:51" ht="15" x14ac:dyDescent="0.25">
      <c r="A584" s="144">
        <v>2017</v>
      </c>
      <c r="B584" s="77" t="s">
        <v>584</v>
      </c>
      <c r="C584" s="78">
        <v>9</v>
      </c>
      <c r="D584" s="77">
        <v>3552106</v>
      </c>
      <c r="E584" s="78">
        <v>35521069</v>
      </c>
      <c r="F584" s="78" t="str">
        <f t="shared" si="19"/>
        <v>355210692017</v>
      </c>
      <c r="G584" s="79">
        <v>0.73558407188587527</v>
      </c>
      <c r="H584" s="80">
        <f t="shared" si="18"/>
        <v>38221</v>
      </c>
      <c r="I584" s="81">
        <v>26959</v>
      </c>
      <c r="J584" s="82">
        <v>11262</v>
      </c>
      <c r="K584" s="83">
        <f>(H584)/VLOOKUP(D584,'Dados Base'!$B:$K,6,FALSE)</f>
        <v>85.301403798513633</v>
      </c>
      <c r="L584" s="84">
        <v>70.53</v>
      </c>
      <c r="M584" s="85" t="s">
        <v>702</v>
      </c>
      <c r="N584" s="86">
        <v>0.72899999999999998</v>
      </c>
      <c r="O584" s="87" t="s">
        <v>691</v>
      </c>
      <c r="P584" s="87" t="s">
        <v>691</v>
      </c>
      <c r="Q584" s="87" t="s">
        <v>691</v>
      </c>
      <c r="R584" s="87" t="s">
        <v>691</v>
      </c>
      <c r="S584" s="87" t="s">
        <v>691</v>
      </c>
      <c r="T584" s="87" t="s">
        <v>691</v>
      </c>
      <c r="U584" s="87" t="s">
        <v>691</v>
      </c>
      <c r="V584" s="87" t="s">
        <v>691</v>
      </c>
      <c r="W584" s="87" t="s">
        <v>691</v>
      </c>
      <c r="X584" s="21"/>
      <c r="Y584" s="21">
        <v>21.88</v>
      </c>
      <c r="Z584" s="10">
        <v>1000.4825636280002</v>
      </c>
      <c r="AA584" s="10">
        <v>476.25543637199991</v>
      </c>
      <c r="AB584" s="21">
        <v>1</v>
      </c>
      <c r="AC584" s="21">
        <v>0</v>
      </c>
      <c r="AD584" s="153">
        <f>VLOOKUP(D584,'Dados Base'!$B:$K,9,FALSE)*31536000/VLOOKUP($F584,F:H,MATCH(H583,F583:AF583,0),FALSE)</f>
        <v>4793.8086392297428</v>
      </c>
      <c r="AE584" s="153">
        <f>VLOOKUP(D584,'Dados Base'!$B:$K,10,FALSE)*31536000/VLOOKUP($F584,F:H,MATCH(H583,F583:AF583,0),FALSE)</f>
        <v>585.81826744459875</v>
      </c>
      <c r="AF584" s="21"/>
      <c r="AG584" s="21"/>
      <c r="AH584" s="21"/>
      <c r="AI584" s="21"/>
      <c r="AJ584" s="21"/>
      <c r="AK584" s="72">
        <f>(SUMIFS('Banco de Indicadores Mun. (2)'!I:I,'Banco de Indicadores Mun. (2)'!B:B,'Banco de Indicadores - Mun. (1)'!B584,'Banco de Indicadores Mun. (2)'!A:A,'Banco de Indicadores - Mun. (1)'!A584) / VLOOKUP(D584,'Dados Base'!$B:$K,8,FALSE)) * 100</f>
        <v>25.679839622641499</v>
      </c>
      <c r="AL584" s="72">
        <f>(SUMIFS('Banco de Indicadores Mun. (2)'!I:I,'Banco de Indicadores Mun. (2)'!B:B,'Banco de Indicadores - Mun. (1)'!B584,'Banco de Indicadores Mun. (2)'!A:A,'Banco de Indicadores - Mun. (1)'!A584) / VLOOKUP(D584,'Dados Base'!$B:$K,9,FALSE)) * 100</f>
        <v>9.3702685025817516</v>
      </c>
      <c r="AM584" s="72">
        <f>(SUMIFS('Banco de Indicadores Mun. (2)'!J:J,'Banco de Indicadores Mun. (2)'!B:B,'Banco de Indicadores - Mun. (1)'!B584,'Banco de Indicadores Mun. (2)'!A:A,'Banco de Indicadores - Mun. (1)'!A584) / VLOOKUP(D584,'Dados Base'!$B:$K,7,FALSE)) * 100</f>
        <v>8.4816028368794285</v>
      </c>
      <c r="AN584" s="72">
        <f>(SUMIFS('Banco de Indicadores Mun. (2)'!K:K,'Banco de Indicadores Mun. (2)'!B:B,'Banco de Indicadores - Mun. (1)'!B584,'Banco de Indicadores Mun. (2)'!A:A,'Banco de Indicadores - Mun. (1)'!A584) / VLOOKUP(D584,'Dados Base'!$B:$K,10,FALSE)) * 100</f>
        <v>59.83408450704222</v>
      </c>
      <c r="AO584" s="21">
        <v>0</v>
      </c>
      <c r="AP584" s="125">
        <v>2.6163627325292378</v>
      </c>
      <c r="AQ584" s="143">
        <v>0</v>
      </c>
      <c r="AR584" s="21">
        <v>8.6</v>
      </c>
      <c r="AS584" s="37">
        <v>78.760000000000005</v>
      </c>
      <c r="AT584" s="37">
        <v>73.640599999999992</v>
      </c>
      <c r="AU584" s="37">
        <v>67.749496771126644</v>
      </c>
      <c r="AV584" s="20">
        <v>7.2876078800000021</v>
      </c>
      <c r="AW584" s="21">
        <v>0</v>
      </c>
      <c r="AX584" s="21">
        <v>0</v>
      </c>
      <c r="AY584" s="21"/>
    </row>
    <row r="585" spans="1:51" ht="15" x14ac:dyDescent="0.25">
      <c r="A585" s="144">
        <v>2017</v>
      </c>
      <c r="B585" s="77" t="s">
        <v>585</v>
      </c>
      <c r="C585" s="78">
        <v>10</v>
      </c>
      <c r="D585" s="77">
        <v>3552205</v>
      </c>
      <c r="E585" s="78">
        <v>355220510</v>
      </c>
      <c r="F585" s="78" t="str">
        <f t="shared" si="19"/>
        <v>3552205102017</v>
      </c>
      <c r="G585" s="79">
        <v>1.3330014758007325</v>
      </c>
      <c r="H585" s="80">
        <f t="shared" si="18"/>
        <v>637436</v>
      </c>
      <c r="I585" s="81">
        <v>630949</v>
      </c>
      <c r="J585" s="82">
        <v>6487</v>
      </c>
      <c r="K585" s="83">
        <f>(H585)/VLOOKUP(D585,'Dados Base'!$B:$K,6,FALSE)</f>
        <v>1419.2999643747773</v>
      </c>
      <c r="L585" s="84">
        <v>98.98</v>
      </c>
      <c r="M585" s="85" t="s">
        <v>702</v>
      </c>
      <c r="N585" s="86">
        <v>0.79800000000000004</v>
      </c>
      <c r="O585" s="87" t="s">
        <v>691</v>
      </c>
      <c r="P585" s="87" t="s">
        <v>691</v>
      </c>
      <c r="Q585" s="87" t="s">
        <v>691</v>
      </c>
      <c r="R585" s="87" t="s">
        <v>691</v>
      </c>
      <c r="S585" s="87" t="s">
        <v>691</v>
      </c>
      <c r="T585" s="87" t="s">
        <v>691</v>
      </c>
      <c r="U585" s="87" t="s">
        <v>691</v>
      </c>
      <c r="V585" s="87" t="s">
        <v>691</v>
      </c>
      <c r="W585" s="87" t="s">
        <v>691</v>
      </c>
      <c r="X585" s="21"/>
      <c r="Y585" s="21">
        <v>718.47</v>
      </c>
      <c r="Z585" s="10">
        <v>28374.071420159999</v>
      </c>
      <c r="AA585" s="10">
        <v>6896.3525798400015</v>
      </c>
      <c r="AB585" s="21">
        <v>51</v>
      </c>
      <c r="AC585" s="21">
        <v>0</v>
      </c>
      <c r="AD585" s="153">
        <f>VLOOKUP(D585,'Dados Base'!$B:$K,9,FALSE)*31536000/VLOOKUP($F585,F:H,MATCH(H584,F584:AF584,0),FALSE)</f>
        <v>199.87173614292257</v>
      </c>
      <c r="AE585" s="153">
        <f>VLOOKUP(D585,'Dados Base'!$B:$K,10,FALSE)*31536000/VLOOKUP($F585,F:H,MATCH(H584,F584:AF584,0),FALSE)</f>
        <v>29.683921209344938</v>
      </c>
      <c r="AF585" s="21"/>
      <c r="AG585" s="21"/>
      <c r="AH585" s="21"/>
      <c r="AI585" s="21"/>
      <c r="AJ585" s="21"/>
      <c r="AK585" s="72">
        <f>(SUMIFS('Banco de Indicadores Mun. (2)'!I:I,'Banco de Indicadores Mun. (2)'!B:B,'Banco de Indicadores - Mun. (1)'!B585,'Banco de Indicadores Mun. (2)'!A:A,'Banco de Indicadores - Mun. (1)'!A585) / VLOOKUP(D585,'Dados Base'!$B:$K,8,FALSE)) * 100</f>
        <v>72.245590277777765</v>
      </c>
      <c r="AL585" s="72">
        <f>(SUMIFS('Banco de Indicadores Mun. (2)'!I:I,'Banco de Indicadores Mun. (2)'!B:B,'Banco de Indicadores - Mun. (1)'!B585,'Banco de Indicadores Mun. (2)'!A:A,'Banco de Indicadores - Mun. (1)'!A585) / VLOOKUP(D585,'Dados Base'!$B:$K,9,FALSE)) * 100</f>
        <v>25.750903465346532</v>
      </c>
      <c r="AM585" s="72">
        <f>(SUMIFS('Banco de Indicadores Mun. (2)'!J:J,'Banco de Indicadores Mun. (2)'!B:B,'Banco de Indicadores - Mun. (1)'!B585,'Banco de Indicadores Mun. (2)'!A:A,'Banco de Indicadores - Mun. (1)'!A585) / VLOOKUP(D585,'Dados Base'!$B:$K,7,FALSE)) * 100</f>
        <v>65.757273809523838</v>
      </c>
      <c r="AN585" s="72">
        <f>(SUMIFS('Banco de Indicadores Mun. (2)'!K:K,'Banco de Indicadores Mun. (2)'!B:B,'Banco de Indicadores - Mun. (1)'!B585,'Banco de Indicadores Mun. (2)'!A:A,'Banco de Indicadores - Mun. (1)'!A585) / VLOOKUP(D585,'Dados Base'!$B:$K,10,FALSE)) * 100</f>
        <v>81.329233333333235</v>
      </c>
      <c r="AO585" s="21">
        <v>0</v>
      </c>
      <c r="AP585" s="125">
        <v>0</v>
      </c>
      <c r="AQ585" s="143">
        <v>0</v>
      </c>
      <c r="AR585" s="21">
        <v>9.1999999999999993</v>
      </c>
      <c r="AS585" s="37">
        <v>98</v>
      </c>
      <c r="AT585" s="37">
        <v>91.433999999999997</v>
      </c>
      <c r="AU585" s="37">
        <v>80.447208176913321</v>
      </c>
      <c r="AV585" s="20">
        <v>9.8695000000000004</v>
      </c>
      <c r="AW585" s="21">
        <v>4</v>
      </c>
      <c r="AX585" s="21">
        <v>0</v>
      </c>
      <c r="AY585" s="21"/>
    </row>
    <row r="586" spans="1:51" ht="15" x14ac:dyDescent="0.25">
      <c r="A586" s="144">
        <v>2017</v>
      </c>
      <c r="B586" s="77" t="s">
        <v>586</v>
      </c>
      <c r="C586" s="78">
        <v>19</v>
      </c>
      <c r="D586" s="77">
        <v>3552304</v>
      </c>
      <c r="E586" s="78">
        <v>355230419</v>
      </c>
      <c r="F586" s="78" t="str">
        <f t="shared" si="19"/>
        <v>3552304192017</v>
      </c>
      <c r="G586" s="79">
        <v>0.36594449426115006</v>
      </c>
      <c r="H586" s="80">
        <f t="shared" si="18"/>
        <v>7639</v>
      </c>
      <c r="I586" s="81">
        <v>6576</v>
      </c>
      <c r="J586" s="82">
        <v>1063</v>
      </c>
      <c r="K586" s="83">
        <f>(H586)/VLOOKUP(D586,'Dados Base'!$B:$K,6,FALSE)</f>
        <v>12.932552312588882</v>
      </c>
      <c r="L586" s="84">
        <v>86.08</v>
      </c>
      <c r="M586" s="85" t="s">
        <v>702</v>
      </c>
      <c r="N586" s="86">
        <v>0.747</v>
      </c>
      <c r="O586" s="87" t="s">
        <v>691</v>
      </c>
      <c r="P586" s="87" t="s">
        <v>691</v>
      </c>
      <c r="Q586" s="87" t="s">
        <v>691</v>
      </c>
      <c r="R586" s="87" t="s">
        <v>691</v>
      </c>
      <c r="S586" s="87" t="s">
        <v>691</v>
      </c>
      <c r="T586" s="87" t="s">
        <v>691</v>
      </c>
      <c r="U586" s="87" t="s">
        <v>691</v>
      </c>
      <c r="V586" s="87" t="s">
        <v>691</v>
      </c>
      <c r="W586" s="87" t="s">
        <v>691</v>
      </c>
      <c r="X586" s="21"/>
      <c r="Y586" s="21">
        <v>4.6500000000000004</v>
      </c>
      <c r="Z586" s="10">
        <v>307.73357999999996</v>
      </c>
      <c r="AA586" s="10">
        <v>51.096420000000002</v>
      </c>
      <c r="AB586" s="21">
        <v>1</v>
      </c>
      <c r="AC586" s="21">
        <v>0</v>
      </c>
      <c r="AD586" s="153">
        <f>VLOOKUP(D586,'Dados Base'!$B:$K,9,FALSE)*31536000/VLOOKUP($F586,F:H,MATCH(H585,F585:AF585,0),FALSE)</f>
        <v>17875.49155648645</v>
      </c>
      <c r="AE586" s="153">
        <f>VLOOKUP(D586,'Dados Base'!$B:$K,10,FALSE)*31536000/VLOOKUP($F586,F:H,MATCH(H585,F585:AF585,0),FALSE)</f>
        <v>1403.6182746432783</v>
      </c>
      <c r="AF586" s="21"/>
      <c r="AG586" s="21"/>
      <c r="AH586" s="21"/>
      <c r="AI586" s="21"/>
      <c r="AJ586" s="21"/>
      <c r="AK586" s="72">
        <f>(SUMIFS('Banco de Indicadores Mun. (2)'!I:I,'Banco de Indicadores Mun. (2)'!B:B,'Banco de Indicadores - Mun. (1)'!B586,'Banco de Indicadores Mun. (2)'!A:A,'Banco de Indicadores - Mun. (1)'!A586) / VLOOKUP(D586,'Dados Base'!$B:$K,8,FALSE)) * 100</f>
        <v>67.306014705882362</v>
      </c>
      <c r="AL586" s="72">
        <f>(SUMIFS('Banco de Indicadores Mun. (2)'!I:I,'Banco de Indicadores Mun. (2)'!B:B,'Banco de Indicadores - Mun. (1)'!B586,'Banco de Indicadores Mun. (2)'!A:A,'Banco de Indicadores - Mun. (1)'!A586) / VLOOKUP(D586,'Dados Base'!$B:$K,9,FALSE)) * 100</f>
        <v>21.139995381062356</v>
      </c>
      <c r="AM586" s="72">
        <f>(SUMIFS('Banco de Indicadores Mun. (2)'!J:J,'Banco de Indicadores Mun. (2)'!B:B,'Banco de Indicadores - Mun. (1)'!B586,'Banco de Indicadores Mun. (2)'!A:A,'Banco de Indicadores - Mun. (1)'!A586) / VLOOKUP(D586,'Dados Base'!$B:$K,7,FALSE)) * 100</f>
        <v>89.365392156862754</v>
      </c>
      <c r="AN586" s="72">
        <f>(SUMIFS('Banco de Indicadores Mun. (2)'!K:K,'Banco de Indicadores Mun. (2)'!B:B,'Banco de Indicadores - Mun. (1)'!B586,'Banco de Indicadores Mun. (2)'!A:A,'Banco de Indicadores - Mun. (1)'!A586) / VLOOKUP(D586,'Dados Base'!$B:$K,10,FALSE)) * 100</f>
        <v>1.1278823529411759</v>
      </c>
      <c r="AO586" s="21">
        <v>0</v>
      </c>
      <c r="AP586" s="125">
        <v>0</v>
      </c>
      <c r="AQ586" s="143">
        <v>0</v>
      </c>
      <c r="AR586" s="21">
        <v>9</v>
      </c>
      <c r="AS586" s="37">
        <v>100</v>
      </c>
      <c r="AT586" s="37">
        <v>100</v>
      </c>
      <c r="AU586" s="37">
        <v>85.760270880361176</v>
      </c>
      <c r="AV586" s="20">
        <v>10</v>
      </c>
      <c r="AW586" s="21">
        <v>0</v>
      </c>
      <c r="AX586" s="21">
        <v>0</v>
      </c>
      <c r="AY586" s="21"/>
    </row>
    <row r="587" spans="1:51" ht="15" x14ac:dyDescent="0.25">
      <c r="A587" s="144">
        <v>2017</v>
      </c>
      <c r="B587" s="77" t="s">
        <v>587</v>
      </c>
      <c r="C587" s="78">
        <v>5</v>
      </c>
      <c r="D587" s="77">
        <v>3552403</v>
      </c>
      <c r="E587" s="78">
        <v>35524035</v>
      </c>
      <c r="F587" s="78" t="str">
        <f t="shared" si="19"/>
        <v>355240352017</v>
      </c>
      <c r="G587" s="79">
        <v>1.7813928786779121</v>
      </c>
      <c r="H587" s="80">
        <f t="shared" si="18"/>
        <v>271202</v>
      </c>
      <c r="I587" s="81">
        <v>268009</v>
      </c>
      <c r="J587" s="82">
        <v>3193</v>
      </c>
      <c r="K587" s="83">
        <f>(H587)/VLOOKUP(D587,'Dados Base'!$B:$K,6,FALSE)</f>
        <v>1772.2145984447493</v>
      </c>
      <c r="L587" s="84">
        <v>98.82</v>
      </c>
      <c r="M587" s="85" t="s">
        <v>702</v>
      </c>
      <c r="N587" s="86">
        <v>0.76200000000000001</v>
      </c>
      <c r="O587" s="87" t="s">
        <v>691</v>
      </c>
      <c r="P587" s="87" t="s">
        <v>691</v>
      </c>
      <c r="Q587" s="87" t="s">
        <v>691</v>
      </c>
      <c r="R587" s="87" t="s">
        <v>691</v>
      </c>
      <c r="S587" s="87" t="s">
        <v>691</v>
      </c>
      <c r="T587" s="87" t="s">
        <v>691</v>
      </c>
      <c r="U587" s="87" t="s">
        <v>691</v>
      </c>
      <c r="V587" s="87" t="s">
        <v>691</v>
      </c>
      <c r="W587" s="87" t="s">
        <v>691</v>
      </c>
      <c r="X587" s="21"/>
      <c r="Y587" s="21">
        <v>242.81</v>
      </c>
      <c r="Z587" s="10">
        <v>3341.5506720000012</v>
      </c>
      <c r="AA587" s="10">
        <v>11227.271327999999</v>
      </c>
      <c r="AB587" s="21">
        <v>28</v>
      </c>
      <c r="AC587" s="21">
        <v>0</v>
      </c>
      <c r="AD587" s="153">
        <f>VLOOKUP(D587,'Dados Base'!$B:$K,9,FALSE)*31536000/VLOOKUP($F587,F:H,MATCH(H586,F586:AF586,0),FALSE)</f>
        <v>211.63383750857295</v>
      </c>
      <c r="AE587" s="153">
        <f>VLOOKUP(D587,'Dados Base'!$B:$K,10,FALSE)*31536000/VLOOKUP($F587,F:H,MATCH(H586,F586:AF586,0),FALSE)</f>
        <v>27.907758792339283</v>
      </c>
      <c r="AF587" s="21"/>
      <c r="AG587" s="21"/>
      <c r="AH587" s="21"/>
      <c r="AI587" s="21"/>
      <c r="AJ587" s="21"/>
      <c r="AK587" s="72">
        <f>(SUMIFS('Banco de Indicadores Mun. (2)'!I:I,'Banco de Indicadores Mun. (2)'!B:B,'Banco de Indicadores - Mun. (1)'!B587,'Banco de Indicadores Mun. (2)'!A:A,'Banco de Indicadores - Mun. (1)'!A587) / VLOOKUP(D587,'Dados Base'!$B:$K,8,FALSE)) * 100</f>
        <v>97.57614492753612</v>
      </c>
      <c r="AL587" s="72">
        <f>(SUMIFS('Banco de Indicadores Mun. (2)'!I:I,'Banco de Indicadores Mun. (2)'!B:B,'Banco de Indicadores - Mun. (1)'!B587,'Banco de Indicadores Mun. (2)'!A:A,'Banco de Indicadores - Mun. (1)'!A587) / VLOOKUP(D587,'Dados Base'!$B:$K,9,FALSE)) * 100</f>
        <v>36.993153846153795</v>
      </c>
      <c r="AM587" s="72">
        <f>(SUMIFS('Banco de Indicadores Mun. (2)'!J:J,'Banco de Indicadores Mun. (2)'!B:B,'Banco de Indicadores - Mun. (1)'!B587,'Banco de Indicadores Mun. (2)'!A:A,'Banco de Indicadores - Mun. (1)'!A587) / VLOOKUP(D587,'Dados Base'!$B:$K,7,FALSE)) * 100</f>
        <v>63.972822222222234</v>
      </c>
      <c r="AN587" s="72">
        <f>(SUMIFS('Banco de Indicadores Mun. (2)'!K:K,'Banco de Indicadores Mun. (2)'!B:B,'Banco de Indicadores - Mun. (1)'!B587,'Banco de Indicadores Mun. (2)'!A:A,'Banco de Indicadores - Mun. (1)'!A587) / VLOOKUP(D587,'Dados Base'!$B:$K,10,FALSE)) * 100</f>
        <v>160.5823749999997</v>
      </c>
      <c r="AO587" s="21">
        <v>0</v>
      </c>
      <c r="AP587" s="125">
        <v>0</v>
      </c>
      <c r="AQ587" s="143">
        <v>0</v>
      </c>
      <c r="AR587" s="21">
        <v>8.3000000000000007</v>
      </c>
      <c r="AS587" s="37">
        <v>95</v>
      </c>
      <c r="AT587" s="37">
        <v>26.599999999999994</v>
      </c>
      <c r="AU587" s="37">
        <v>22.936313395825707</v>
      </c>
      <c r="AV587" s="20">
        <v>3.8358572580959813</v>
      </c>
      <c r="AW587" s="21">
        <v>2</v>
      </c>
      <c r="AX587" s="21">
        <v>0</v>
      </c>
      <c r="AY587" s="21"/>
    </row>
    <row r="588" spans="1:51" ht="15" x14ac:dyDescent="0.25">
      <c r="A588" s="144">
        <v>2017</v>
      </c>
      <c r="B588" s="77" t="s">
        <v>588</v>
      </c>
      <c r="C588" s="78">
        <v>18</v>
      </c>
      <c r="D588" s="77">
        <v>3552551</v>
      </c>
      <c r="E588" s="78">
        <v>355255118</v>
      </c>
      <c r="F588" s="78" t="str">
        <f t="shared" si="19"/>
        <v>3552551182017</v>
      </c>
      <c r="G588" s="79">
        <v>1.7256397536382195</v>
      </c>
      <c r="H588" s="80">
        <f t="shared" si="18"/>
        <v>3790</v>
      </c>
      <c r="I588" s="81">
        <v>2530</v>
      </c>
      <c r="J588" s="82">
        <v>1260</v>
      </c>
      <c r="K588" s="83">
        <f>(H588)/VLOOKUP(D588,'Dados Base'!$B:$K,6,FALSE)</f>
        <v>11.558754460337308</v>
      </c>
      <c r="L588" s="84">
        <v>66.75</v>
      </c>
      <c r="M588" s="85" t="s">
        <v>702</v>
      </c>
      <c r="N588" s="86">
        <v>0.69899999999999995</v>
      </c>
      <c r="O588" s="87" t="s">
        <v>691</v>
      </c>
      <c r="P588" s="87" t="s">
        <v>691</v>
      </c>
      <c r="Q588" s="87" t="s">
        <v>691</v>
      </c>
      <c r="R588" s="87" t="s">
        <v>691</v>
      </c>
      <c r="S588" s="87" t="s">
        <v>691</v>
      </c>
      <c r="T588" s="87" t="s">
        <v>691</v>
      </c>
      <c r="U588" s="87" t="s">
        <v>691</v>
      </c>
      <c r="V588" s="87" t="s">
        <v>691</v>
      </c>
      <c r="W588" s="87" t="s">
        <v>691</v>
      </c>
      <c r="X588" s="21"/>
      <c r="Y588" s="21">
        <v>1.79</v>
      </c>
      <c r="Z588" s="10">
        <v>80.110080000000011</v>
      </c>
      <c r="AA588" s="10">
        <v>58.129919999999998</v>
      </c>
      <c r="AB588" s="21">
        <v>0</v>
      </c>
      <c r="AC588" s="21">
        <v>0</v>
      </c>
      <c r="AD588" s="153">
        <f>VLOOKUP(D588,'Dados Base'!$B:$K,9,FALSE)*31536000/VLOOKUP($F588,F:H,MATCH(H587,F587:AF587,0),FALSE)</f>
        <v>20552.485488126647</v>
      </c>
      <c r="AE588" s="153">
        <f>VLOOKUP(D588,'Dados Base'!$B:$K,10,FALSE)*31536000/VLOOKUP($F588,F:H,MATCH(H587,F587:AF587,0),FALSE)</f>
        <v>1664.1688654353568</v>
      </c>
      <c r="AF588" s="21"/>
      <c r="AG588" s="21"/>
      <c r="AH588" s="21"/>
      <c r="AI588" s="21"/>
      <c r="AJ588" s="21"/>
      <c r="AK588" s="72">
        <f>(SUMIFS('Banco de Indicadores Mun. (2)'!I:I,'Banco de Indicadores Mun. (2)'!B:B,'Banco de Indicadores - Mun. (1)'!B588,'Banco de Indicadores Mun. (2)'!A:A,'Banco de Indicadores - Mun. (1)'!A588) / VLOOKUP(D588,'Dados Base'!$B:$K,8,FALSE)) * 100</f>
        <v>16.324512820512819</v>
      </c>
      <c r="AL588" s="72">
        <f>(SUMIFS('Banco de Indicadores Mun. (2)'!I:I,'Banco de Indicadores Mun. (2)'!B:B,'Banco de Indicadores - Mun. (1)'!B588,'Banco de Indicadores Mun. (2)'!A:A,'Banco de Indicadores - Mun. (1)'!A588) / VLOOKUP(D588,'Dados Base'!$B:$K,9,FALSE)) * 100</f>
        <v>5.1551093117408895</v>
      </c>
      <c r="AM588" s="72">
        <f>(SUMIFS('Banco de Indicadores Mun. (2)'!J:J,'Banco de Indicadores Mun. (2)'!B:B,'Banco de Indicadores - Mun. (1)'!B588,'Banco de Indicadores Mun. (2)'!A:A,'Banco de Indicadores - Mun. (1)'!A588) / VLOOKUP(D588,'Dados Base'!$B:$K,7,FALSE)) * 100</f>
        <v>3.2086206896551728E-2</v>
      </c>
      <c r="AN588" s="72">
        <f>(SUMIFS('Banco de Indicadores Mun. (2)'!K:K,'Banco de Indicadores Mun. (2)'!B:B,'Banco de Indicadores - Mun. (1)'!B588,'Banco de Indicadores Mun. (2)'!A:A,'Banco de Indicadores - Mun. (1)'!A588) / VLOOKUP(D588,'Dados Base'!$B:$K,10,FALSE)) * 100</f>
        <v>63.572549999999971</v>
      </c>
      <c r="AO588" s="21">
        <v>0</v>
      </c>
      <c r="AP588" s="125">
        <v>0</v>
      </c>
      <c r="AQ588" s="143">
        <v>0</v>
      </c>
      <c r="AR588" s="21">
        <v>9.1999999999999993</v>
      </c>
      <c r="AS588" s="37">
        <v>95</v>
      </c>
      <c r="AT588" s="37">
        <v>95</v>
      </c>
      <c r="AU588" s="37">
        <v>57.95</v>
      </c>
      <c r="AV588" s="20">
        <v>7.191749999999999</v>
      </c>
      <c r="AW588" s="21">
        <v>0</v>
      </c>
      <c r="AX588" s="21">
        <v>0</v>
      </c>
      <c r="AY588" s="21"/>
    </row>
    <row r="589" spans="1:51" ht="15" x14ac:dyDescent="0.25">
      <c r="A589" s="144">
        <v>2017</v>
      </c>
      <c r="B589" s="77" t="s">
        <v>589</v>
      </c>
      <c r="C589" s="78">
        <v>6</v>
      </c>
      <c r="D589" s="77">
        <v>3552502</v>
      </c>
      <c r="E589" s="78">
        <v>35525026</v>
      </c>
      <c r="F589" s="78" t="str">
        <f t="shared" si="19"/>
        <v>355250262017</v>
      </c>
      <c r="G589" s="79">
        <v>1.1088956855071386</v>
      </c>
      <c r="H589" s="80">
        <f t="shared" si="18"/>
        <v>282428</v>
      </c>
      <c r="I589" s="81">
        <v>272486</v>
      </c>
      <c r="J589" s="82">
        <v>9942</v>
      </c>
      <c r="K589" s="83">
        <f>(H589)/VLOOKUP(D589,'Dados Base'!$B:$K,6,FALSE)</f>
        <v>1371.8754553844658</v>
      </c>
      <c r="L589" s="84">
        <v>96.48</v>
      </c>
      <c r="M589" s="85" t="s">
        <v>702</v>
      </c>
      <c r="N589" s="86">
        <v>0.76500000000000001</v>
      </c>
      <c r="O589" s="87" t="s">
        <v>691</v>
      </c>
      <c r="P589" s="87" t="s">
        <v>691</v>
      </c>
      <c r="Q589" s="87" t="s">
        <v>691</v>
      </c>
      <c r="R589" s="87" t="s">
        <v>691</v>
      </c>
      <c r="S589" s="87" t="s">
        <v>691</v>
      </c>
      <c r="T589" s="87" t="s">
        <v>691</v>
      </c>
      <c r="U589" s="87" t="s">
        <v>691</v>
      </c>
      <c r="V589" s="87" t="s">
        <v>691</v>
      </c>
      <c r="W589" s="87" t="s">
        <v>691</v>
      </c>
      <c r="X589" s="21"/>
      <c r="Y589" s="21">
        <v>252.48</v>
      </c>
      <c r="Z589" s="10">
        <v>8209.1409638399982</v>
      </c>
      <c r="AA589" s="10">
        <v>6939.641036160001</v>
      </c>
      <c r="AB589" s="21">
        <v>34</v>
      </c>
      <c r="AC589" s="21">
        <v>0</v>
      </c>
      <c r="AD589" s="153">
        <f>VLOOKUP(D589,'Dados Base'!$B:$K,9,FALSE)*31536000/VLOOKUP($F589,F:H,MATCH(H588,F588:AF588,0),FALSE)</f>
        <v>319.34850652201624</v>
      </c>
      <c r="AE589" s="153">
        <f>VLOOKUP(D589,'Dados Base'!$B:$K,10,FALSE)*31536000/VLOOKUP($F589,F:H,MATCH(H588,F588:AF588,0),FALSE)</f>
        <v>44.664126786295974</v>
      </c>
      <c r="AF589" s="21"/>
      <c r="AG589" s="21"/>
      <c r="AH589" s="21"/>
      <c r="AI589" s="21"/>
      <c r="AJ589" s="21"/>
      <c r="AK589" s="72">
        <f>(SUMIFS('Banco de Indicadores Mun. (2)'!I:I,'Banco de Indicadores Mun. (2)'!B:B,'Banco de Indicadores - Mun. (1)'!B589,'Banco de Indicadores Mun. (2)'!A:A,'Banco de Indicadores - Mun. (1)'!A589) / VLOOKUP(D589,'Dados Base'!$B:$K,8,FALSE)) * 100</f>
        <v>1618.5339056603755</v>
      </c>
      <c r="AL589" s="72">
        <f>(SUMIFS('Banco de Indicadores Mun. (2)'!I:I,'Banco de Indicadores Mun. (2)'!B:B,'Banco de Indicadores - Mun. (1)'!B589,'Banco de Indicadores Mun. (2)'!A:A,'Banco de Indicadores - Mun. (1)'!A589) / VLOOKUP(D589,'Dados Base'!$B:$K,9,FALSE)) * 100</f>
        <v>599.87620279720227</v>
      </c>
      <c r="AM589" s="72">
        <f>(SUMIFS('Banco de Indicadores Mun. (2)'!J:J,'Banco de Indicadores Mun. (2)'!B:B,'Banco de Indicadores - Mun. (1)'!B589,'Banco de Indicadores Mun. (2)'!A:A,'Banco de Indicadores - Mun. (1)'!A589) / VLOOKUP(D589,'Dados Base'!$B:$K,7,FALSE)) * 100</f>
        <v>2574.4180303030271</v>
      </c>
      <c r="AN589" s="72">
        <f>(SUMIFS('Banco de Indicadores Mun. (2)'!K:K,'Banco de Indicadores Mun. (2)'!B:B,'Banco de Indicadores - Mun. (1)'!B589,'Banco de Indicadores Mun. (2)'!A:A,'Banco de Indicadores - Mun. (1)'!A589) / VLOOKUP(D589,'Dados Base'!$B:$K,10,FALSE)) * 100</f>
        <v>41.325100000000013</v>
      </c>
      <c r="AO589" s="21">
        <v>1</v>
      </c>
      <c r="AP589" s="125">
        <v>0</v>
      </c>
      <c r="AQ589" s="143">
        <v>20</v>
      </c>
      <c r="AR589" s="21">
        <v>9.8000000000000007</v>
      </c>
      <c r="AS589" s="37">
        <v>92.16</v>
      </c>
      <c r="AT589" s="37">
        <v>64.512</v>
      </c>
      <c r="AU589" s="37">
        <v>54.190105606114066</v>
      </c>
      <c r="AV589" s="20">
        <v>6.1547552000000012</v>
      </c>
      <c r="AW589" s="21">
        <v>5</v>
      </c>
      <c r="AX589" s="21">
        <v>0</v>
      </c>
      <c r="AY589" s="21"/>
    </row>
    <row r="590" spans="1:51" ht="15" x14ac:dyDescent="0.25">
      <c r="A590" s="144">
        <v>2017</v>
      </c>
      <c r="B590" s="77" t="s">
        <v>590</v>
      </c>
      <c r="C590" s="78">
        <v>15</v>
      </c>
      <c r="D590" s="77">
        <v>3552601</v>
      </c>
      <c r="E590" s="78">
        <v>355260115</v>
      </c>
      <c r="F590" s="78" t="str">
        <f t="shared" si="19"/>
        <v>3552601152017</v>
      </c>
      <c r="G590" s="79">
        <v>0.57659225662134439</v>
      </c>
      <c r="H590" s="80">
        <f t="shared" si="18"/>
        <v>11759</v>
      </c>
      <c r="I590" s="81">
        <v>11001</v>
      </c>
      <c r="J590" s="82">
        <v>758</v>
      </c>
      <c r="K590" s="83">
        <f>(H590)/VLOOKUP(D590,'Dados Base'!$B:$K,6,FALSE)</f>
        <v>34.02488425925926</v>
      </c>
      <c r="L590" s="84">
        <v>93.55</v>
      </c>
      <c r="M590" s="85" t="s">
        <v>702</v>
      </c>
      <c r="N590" s="86">
        <v>0.73499999999999999</v>
      </c>
      <c r="O590" s="87" t="s">
        <v>691</v>
      </c>
      <c r="P590" s="87" t="s">
        <v>691</v>
      </c>
      <c r="Q590" s="87" t="s">
        <v>691</v>
      </c>
      <c r="R590" s="87" t="s">
        <v>691</v>
      </c>
      <c r="S590" s="87" t="s">
        <v>691</v>
      </c>
      <c r="T590" s="87" t="s">
        <v>691</v>
      </c>
      <c r="U590" s="87" t="s">
        <v>691</v>
      </c>
      <c r="V590" s="87" t="s">
        <v>691</v>
      </c>
      <c r="W590" s="87" t="s">
        <v>691</v>
      </c>
      <c r="X590" s="21"/>
      <c r="Y590" s="21">
        <v>7.94</v>
      </c>
      <c r="Z590" s="10">
        <v>504.62891999999999</v>
      </c>
      <c r="AA590" s="10">
        <v>107.78507999999999</v>
      </c>
      <c r="AB590" s="21">
        <v>2</v>
      </c>
      <c r="AC590" s="21">
        <v>0</v>
      </c>
      <c r="AD590" s="153">
        <f>VLOOKUP(D590,'Dados Base'!$B:$K,9,FALSE)*31536000/VLOOKUP($F590,F:H,MATCH(H589,F589:AF589,0),FALSE)</f>
        <v>7187.3866825410323</v>
      </c>
      <c r="AE590" s="153">
        <f>VLOOKUP(D590,'Dados Base'!$B:$K,10,FALSE)*31536000/VLOOKUP($F590,F:H,MATCH(H589,F589:AF589,0),FALSE)</f>
        <v>777.73960370779844</v>
      </c>
      <c r="AF590" s="21"/>
      <c r="AG590" s="21"/>
      <c r="AH590" s="21"/>
      <c r="AI590" s="21"/>
      <c r="AJ590" s="21"/>
      <c r="AK590" s="72">
        <f>(SUMIFS('Banco de Indicadores Mun. (2)'!I:I,'Banco de Indicadores Mun. (2)'!B:B,'Banco de Indicadores - Mun. (1)'!B590,'Banco de Indicadores Mun. (2)'!A:A,'Banco de Indicadores - Mun. (1)'!A590) / VLOOKUP(D590,'Dados Base'!$B:$K,8,FALSE)) * 100</f>
        <v>47.340581395348821</v>
      </c>
      <c r="AL590" s="72">
        <f>(SUMIFS('Banco de Indicadores Mun. (2)'!I:I,'Banco de Indicadores Mun. (2)'!B:B,'Banco de Indicadores - Mun. (1)'!B590,'Banco de Indicadores Mun. (2)'!A:A,'Banco de Indicadores - Mun. (1)'!A590) / VLOOKUP(D590,'Dados Base'!$B:$K,9,FALSE)) * 100</f>
        <v>15.19138059701492</v>
      </c>
      <c r="AM590" s="72">
        <f>(SUMIFS('Banco de Indicadores Mun. (2)'!J:J,'Banco de Indicadores Mun. (2)'!B:B,'Banco de Indicadores - Mun. (1)'!B590,'Banco de Indicadores Mun. (2)'!A:A,'Banco de Indicadores - Mun. (1)'!A590) / VLOOKUP(D590,'Dados Base'!$B:$K,7,FALSE)) * 100</f>
        <v>52.34217543859647</v>
      </c>
      <c r="AN590" s="72">
        <f>(SUMIFS('Banco de Indicadores Mun. (2)'!K:K,'Banco de Indicadores Mun. (2)'!B:B,'Banco de Indicadores - Mun. (1)'!B590,'Banco de Indicadores Mun. (2)'!A:A,'Banco de Indicadores - Mun. (1)'!A590) / VLOOKUP(D590,'Dados Base'!$B:$K,10,FALSE)) * 100</f>
        <v>37.509862068965518</v>
      </c>
      <c r="AO590" s="21">
        <v>0</v>
      </c>
      <c r="AP590" s="125">
        <v>0</v>
      </c>
      <c r="AQ590" s="143">
        <v>0</v>
      </c>
      <c r="AR590" s="21">
        <v>9.8000000000000007</v>
      </c>
      <c r="AS590" s="37">
        <v>100</v>
      </c>
      <c r="AT590" s="37">
        <v>100</v>
      </c>
      <c r="AU590" s="37">
        <v>82.39996472974164</v>
      </c>
      <c r="AV590" s="20">
        <v>10</v>
      </c>
      <c r="AW590" s="21">
        <v>0</v>
      </c>
      <c r="AX590" s="21">
        <v>0</v>
      </c>
      <c r="AY590" s="21"/>
    </row>
    <row r="591" spans="1:51" ht="15" x14ac:dyDescent="0.25">
      <c r="A591" s="144">
        <v>2017</v>
      </c>
      <c r="B591" s="77" t="s">
        <v>591</v>
      </c>
      <c r="C591" s="78">
        <v>13</v>
      </c>
      <c r="D591" s="77">
        <v>3552700</v>
      </c>
      <c r="E591" s="78">
        <v>355270013</v>
      </c>
      <c r="F591" s="78" t="str">
        <f t="shared" si="19"/>
        <v>3552700132017</v>
      </c>
      <c r="G591" s="79">
        <v>0.87391026304013408</v>
      </c>
      <c r="H591" s="80">
        <f t="shared" si="18"/>
        <v>15540</v>
      </c>
      <c r="I591" s="81">
        <v>13855</v>
      </c>
      <c r="J591" s="82">
        <v>1685</v>
      </c>
      <c r="K591" s="83">
        <f>(H591)/VLOOKUP(D591,'Dados Base'!$B:$K,6,FALSE)</f>
        <v>42.405719587403809</v>
      </c>
      <c r="L591" s="84">
        <v>89.16</v>
      </c>
      <c r="M591" s="85" t="s">
        <v>702</v>
      </c>
      <c r="N591" s="86">
        <v>0.70399999999999996</v>
      </c>
      <c r="O591" s="87" t="s">
        <v>691</v>
      </c>
      <c r="P591" s="87" t="s">
        <v>691</v>
      </c>
      <c r="Q591" s="87" t="s">
        <v>691</v>
      </c>
      <c r="R591" s="87" t="s">
        <v>691</v>
      </c>
      <c r="S591" s="87" t="s">
        <v>691</v>
      </c>
      <c r="T591" s="87" t="s">
        <v>691</v>
      </c>
      <c r="U591" s="87" t="s">
        <v>691</v>
      </c>
      <c r="V591" s="87" t="s">
        <v>691</v>
      </c>
      <c r="W591" s="87" t="s">
        <v>691</v>
      </c>
      <c r="X591" s="21"/>
      <c r="Y591" s="21">
        <v>9.69</v>
      </c>
      <c r="Z591" s="10">
        <v>656.60112000000004</v>
      </c>
      <c r="AA591" s="10">
        <v>90.758880000000005</v>
      </c>
      <c r="AB591" s="21">
        <v>2</v>
      </c>
      <c r="AC591" s="21">
        <v>0</v>
      </c>
      <c r="AD591" s="153">
        <f>VLOOKUP(D591,'Dados Base'!$B:$K,9,FALSE)*31536000/VLOOKUP($F591,F:H,MATCH(H590,F590:AF590,0),FALSE)</f>
        <v>6128.6177606177607</v>
      </c>
      <c r="AE591" s="153">
        <f>VLOOKUP(D591,'Dados Base'!$B:$K,10,FALSE)*31536000/VLOOKUP($F591,F:H,MATCH(H590,F590:AF590,0),FALSE)</f>
        <v>608.80308880308894</v>
      </c>
      <c r="AF591" s="21"/>
      <c r="AG591" s="21"/>
      <c r="AH591" s="21"/>
      <c r="AI591" s="21"/>
      <c r="AJ591" s="21"/>
      <c r="AK591" s="72">
        <f>(SUMIFS('Banco de Indicadores Mun. (2)'!I:I,'Banco de Indicadores Mun. (2)'!B:B,'Banco de Indicadores - Mun. (1)'!B591,'Banco de Indicadores Mun. (2)'!A:A,'Banco de Indicadores - Mun. (1)'!A591) / VLOOKUP(D591,'Dados Base'!$B:$K,8,FALSE)) * 100</f>
        <v>10.853966442953018</v>
      </c>
      <c r="AL591" s="72">
        <f>(SUMIFS('Banco de Indicadores Mun. (2)'!I:I,'Banco de Indicadores Mun. (2)'!B:B,'Banco de Indicadores - Mun. (1)'!B591,'Banco de Indicadores Mun. (2)'!A:A,'Banco de Indicadores - Mun. (1)'!A591) / VLOOKUP(D591,'Dados Base'!$B:$K,9,FALSE)) * 100</f>
        <v>5.3551026490066223</v>
      </c>
      <c r="AM591" s="72">
        <f>(SUMIFS('Banco de Indicadores Mun. (2)'!J:J,'Banco de Indicadores Mun. (2)'!B:B,'Banco de Indicadores - Mun. (1)'!B591,'Banco de Indicadores Mun. (2)'!A:A,'Banco de Indicadores - Mun. (1)'!A591) / VLOOKUP(D591,'Dados Base'!$B:$K,7,FALSE)) * 100</f>
        <v>3.8828571428571435</v>
      </c>
      <c r="AN591" s="72">
        <f>(SUMIFS('Banco de Indicadores Mun. (2)'!K:K,'Banco de Indicadores Mun. (2)'!B:B,'Banco de Indicadores - Mun. (1)'!B591,'Banco de Indicadores Mun. (2)'!A:A,'Banco de Indicadores - Mun. (1)'!A591) / VLOOKUP(D591,'Dados Base'!$B:$K,10,FALSE)) * 100</f>
        <v>38.50603333333332</v>
      </c>
      <c r="AO591" s="21">
        <v>0</v>
      </c>
      <c r="AP591" s="125">
        <v>0</v>
      </c>
      <c r="AQ591" s="143">
        <v>0</v>
      </c>
      <c r="AR591" s="21">
        <v>9.3000000000000007</v>
      </c>
      <c r="AS591" s="37">
        <v>95</v>
      </c>
      <c r="AT591" s="37">
        <v>95</v>
      </c>
      <c r="AU591" s="37">
        <v>87.856069364161854</v>
      </c>
      <c r="AV591" s="20">
        <v>9.9250000000000007</v>
      </c>
      <c r="AW591" s="21">
        <v>2</v>
      </c>
      <c r="AX591" s="21">
        <v>0</v>
      </c>
      <c r="AY591" s="21"/>
    </row>
    <row r="592" spans="1:51" ht="15" x14ac:dyDescent="0.25">
      <c r="A592" s="144">
        <v>2017</v>
      </c>
      <c r="B592" s="77" t="s">
        <v>592</v>
      </c>
      <c r="C592" s="78">
        <v>6</v>
      </c>
      <c r="D592" s="77">
        <v>3552809</v>
      </c>
      <c r="E592" s="78">
        <v>35528096</v>
      </c>
      <c r="F592" s="78" t="str">
        <f t="shared" si="19"/>
        <v>355280962017</v>
      </c>
      <c r="G592" s="79">
        <v>1.6749437428501768</v>
      </c>
      <c r="H592" s="80">
        <f t="shared" si="18"/>
        <v>272130</v>
      </c>
      <c r="I592" s="81">
        <v>272130</v>
      </c>
      <c r="J592" s="82">
        <v>0</v>
      </c>
      <c r="K592" s="83">
        <f>(H592)/VLOOKUP(D592,'Dados Base'!$B:$K,6,FALSE)</f>
        <v>13287.59765625</v>
      </c>
      <c r="L592" s="84">
        <v>100</v>
      </c>
      <c r="M592" s="85" t="s">
        <v>702</v>
      </c>
      <c r="N592" s="86">
        <v>0.76900000000000002</v>
      </c>
      <c r="O592" s="87" t="s">
        <v>691</v>
      </c>
      <c r="P592" s="87" t="s">
        <v>691</v>
      </c>
      <c r="Q592" s="87" t="s">
        <v>691</v>
      </c>
      <c r="R592" s="87" t="s">
        <v>691</v>
      </c>
      <c r="S592" s="87" t="s">
        <v>691</v>
      </c>
      <c r="T592" s="87" t="s">
        <v>691</v>
      </c>
      <c r="U592" s="87" t="s">
        <v>691</v>
      </c>
      <c r="V592" s="87" t="s">
        <v>691</v>
      </c>
      <c r="W592" s="87" t="s">
        <v>691</v>
      </c>
      <c r="X592" s="21"/>
      <c r="Y592" s="21">
        <v>251.67</v>
      </c>
      <c r="Z592" s="10">
        <v>5494.295716725599</v>
      </c>
      <c r="AA592" s="10">
        <v>9605.9402832743999</v>
      </c>
      <c r="AB592" s="21">
        <v>17</v>
      </c>
      <c r="AC592" s="21">
        <v>0</v>
      </c>
      <c r="AD592" s="153">
        <f>VLOOKUP(D592,'Dados Base'!$B:$K,9,FALSE)*31536000/VLOOKUP($F592,F:H,MATCH(H591,F591:AF591,0),FALSE)</f>
        <v>37.08345276154779</v>
      </c>
      <c r="AE592" s="153">
        <f>VLOOKUP(D592,'Dados Base'!$B:$K,10,FALSE)*31536000/VLOOKUP($F592,F:H,MATCH(H591,F591:AF591,0),FALSE)</f>
        <v>5.7942894939918403</v>
      </c>
      <c r="AF592" s="21"/>
      <c r="AG592" s="21"/>
      <c r="AH592" s="21"/>
      <c r="AI592" s="21"/>
      <c r="AJ592" s="21"/>
      <c r="AK592" s="72">
        <f>(SUMIFS('Banco de Indicadores Mun. (2)'!I:I,'Banco de Indicadores Mun. (2)'!B:B,'Banco de Indicadores - Mun. (1)'!B592,'Banco de Indicadores Mun. (2)'!A:A,'Banco de Indicadores - Mun. (1)'!A592) / VLOOKUP(D592,'Dados Base'!$B:$K,8,FALSE)) * 100</f>
        <v>111.66483333333332</v>
      </c>
      <c r="AL592" s="72">
        <f>(SUMIFS('Banco de Indicadores Mun. (2)'!I:I,'Banco de Indicadores Mun. (2)'!B:B,'Banco de Indicadores - Mun. (1)'!B592,'Banco de Indicadores Mun. (2)'!A:A,'Banco de Indicadores - Mun. (1)'!A592) / VLOOKUP(D592,'Dados Base'!$B:$K,9,FALSE)) * 100</f>
        <v>41.874312499999988</v>
      </c>
      <c r="AM592" s="72">
        <f>(SUMIFS('Banco de Indicadores Mun. (2)'!J:J,'Banco de Indicadores Mun. (2)'!B:B,'Banco de Indicadores - Mun. (1)'!B592,'Banco de Indicadores Mun. (2)'!A:A,'Banco de Indicadores - Mun. (1)'!A592) / VLOOKUP(D592,'Dados Base'!$B:$K,7,FALSE)) * 100</f>
        <v>0.38485714285714284</v>
      </c>
      <c r="AN592" s="72">
        <f>(SUMIFS('Banco de Indicadores Mun. (2)'!K:K,'Banco de Indicadores Mun. (2)'!B:B,'Banco de Indicadores - Mun. (1)'!B592,'Banco de Indicadores Mun. (2)'!A:A,'Banco de Indicadores - Mun. (1)'!A592) / VLOOKUP(D592,'Dados Base'!$B:$K,10,FALSE)) * 100</f>
        <v>267.45679999999999</v>
      </c>
      <c r="AO592" s="21">
        <v>0</v>
      </c>
      <c r="AP592" s="125">
        <v>0</v>
      </c>
      <c r="AQ592" s="143">
        <v>0</v>
      </c>
      <c r="AR592" s="21">
        <v>8.5</v>
      </c>
      <c r="AS592" s="37">
        <v>85.42</v>
      </c>
      <c r="AT592" s="37">
        <v>39.549459999999996</v>
      </c>
      <c r="AU592" s="37">
        <v>36.385495675204012</v>
      </c>
      <c r="AV592" s="20">
        <v>4.8408577080000006</v>
      </c>
      <c r="AW592" s="21">
        <v>3</v>
      </c>
      <c r="AX592" s="21">
        <v>0</v>
      </c>
      <c r="AY592" s="21"/>
    </row>
    <row r="593" spans="1:51" ht="15" x14ac:dyDescent="0.25">
      <c r="A593" s="144">
        <v>2017</v>
      </c>
      <c r="B593" s="77" t="s">
        <v>593</v>
      </c>
      <c r="C593" s="78">
        <v>22</v>
      </c>
      <c r="D593" s="77">
        <v>3552908</v>
      </c>
      <c r="E593" s="78">
        <v>355290822</v>
      </c>
      <c r="F593" s="78" t="str">
        <f t="shared" si="19"/>
        <v>3552908222017</v>
      </c>
      <c r="G593" s="79">
        <v>0.66168284726846327</v>
      </c>
      <c r="H593" s="80">
        <f t="shared" si="18"/>
        <v>5954</v>
      </c>
      <c r="I593" s="81">
        <v>5183</v>
      </c>
      <c r="J593" s="82">
        <v>771</v>
      </c>
      <c r="K593" s="83">
        <f>(H593)/VLOOKUP(D593,'Dados Base'!$B:$K,6,FALSE)</f>
        <v>9.7877726816919015</v>
      </c>
      <c r="L593" s="84">
        <v>87.05</v>
      </c>
      <c r="M593" s="85" t="s">
        <v>702</v>
      </c>
      <c r="N593" s="86">
        <v>0.72299999999999998</v>
      </c>
      <c r="O593" s="87" t="s">
        <v>691</v>
      </c>
      <c r="P593" s="87" t="s">
        <v>691</v>
      </c>
      <c r="Q593" s="87" t="s">
        <v>691</v>
      </c>
      <c r="R593" s="87" t="s">
        <v>691</v>
      </c>
      <c r="S593" s="87" t="s">
        <v>691</v>
      </c>
      <c r="T593" s="87" t="s">
        <v>691</v>
      </c>
      <c r="U593" s="87" t="s">
        <v>691</v>
      </c>
      <c r="V593" s="87" t="s">
        <v>691</v>
      </c>
      <c r="W593" s="87" t="s">
        <v>691</v>
      </c>
      <c r="X593" s="21"/>
      <c r="Y593" s="21">
        <v>3.68</v>
      </c>
      <c r="Z593" s="10">
        <v>224.98926660000001</v>
      </c>
      <c r="AA593" s="10">
        <v>58.996733399999997</v>
      </c>
      <c r="AB593" s="21">
        <v>1</v>
      </c>
      <c r="AC593" s="21">
        <v>1</v>
      </c>
      <c r="AD593" s="153">
        <f>VLOOKUP(D593,'Dados Base'!$B:$K,9,FALSE)*31536000/VLOOKUP($F593,F:H,MATCH(H592,F592:AF592,0),FALSE)</f>
        <v>23993.631172321129</v>
      </c>
      <c r="AE593" s="153">
        <f>VLOOKUP(D593,'Dados Base'!$B:$K,10,FALSE)*31536000/VLOOKUP($F593,F:H,MATCH(H592,F592:AF592,0),FALSE)</f>
        <v>3389.8286865972464</v>
      </c>
      <c r="AF593" s="21"/>
      <c r="AG593" s="21"/>
      <c r="AH593" s="21"/>
      <c r="AI593" s="21"/>
      <c r="AJ593" s="21"/>
      <c r="AK593" s="72">
        <f>(SUMIFS('Banco de Indicadores Mun. (2)'!I:I,'Banco de Indicadores Mun. (2)'!B:B,'Banco de Indicadores - Mun. (1)'!B593,'Banco de Indicadores Mun. (2)'!A:A,'Banco de Indicadores - Mun. (1)'!A593) / VLOOKUP(D593,'Dados Base'!$B:$K,8,FALSE)) * 100</f>
        <v>5.0451774891774885</v>
      </c>
      <c r="AL593" s="72">
        <f>(SUMIFS('Banco de Indicadores Mun. (2)'!I:I,'Banco de Indicadores Mun. (2)'!B:B,'Banco de Indicadores - Mun. (1)'!B593,'Banco de Indicadores Mun. (2)'!A:A,'Banco de Indicadores - Mun. (1)'!A593) / VLOOKUP(D593,'Dados Base'!$B:$K,9,FALSE)) * 100</f>
        <v>2.5727064017660037</v>
      </c>
      <c r="AM593" s="72">
        <f>(SUMIFS('Banco de Indicadores Mun. (2)'!J:J,'Banco de Indicadores Mun. (2)'!B:B,'Banco de Indicadores - Mun. (1)'!B593,'Banco de Indicadores Mun. (2)'!A:A,'Banco de Indicadores - Mun. (1)'!A593) / VLOOKUP(D593,'Dados Base'!$B:$K,7,FALSE)) * 100</f>
        <v>6.0756347305389218</v>
      </c>
      <c r="AN593" s="72">
        <f>(SUMIFS('Banco de Indicadores Mun. (2)'!K:K,'Banco de Indicadores Mun. (2)'!B:B,'Banco de Indicadores - Mun. (1)'!B593,'Banco de Indicadores Mun. (2)'!A:A,'Banco de Indicadores - Mun. (1)'!A593) / VLOOKUP(D593,'Dados Base'!$B:$K,10,FALSE)) * 100</f>
        <v>2.3563281249999997</v>
      </c>
      <c r="AO593" s="21">
        <v>0</v>
      </c>
      <c r="AP593" s="125">
        <v>0</v>
      </c>
      <c r="AQ593" s="143">
        <v>0</v>
      </c>
      <c r="AR593" s="21">
        <v>7.7</v>
      </c>
      <c r="AS593" s="37">
        <v>97.81</v>
      </c>
      <c r="AT593" s="37">
        <v>97.81</v>
      </c>
      <c r="AU593" s="37">
        <v>79.225478227799968</v>
      </c>
      <c r="AV593" s="20">
        <v>8.6168465000000012</v>
      </c>
      <c r="AW593" s="21">
        <v>0</v>
      </c>
      <c r="AX593" s="21">
        <v>1</v>
      </c>
      <c r="AY593" s="21"/>
    </row>
    <row r="594" spans="1:51" ht="15" x14ac:dyDescent="0.25">
      <c r="A594" s="144">
        <v>2017</v>
      </c>
      <c r="B594" s="77" t="s">
        <v>594</v>
      </c>
      <c r="C594" s="78">
        <v>14</v>
      </c>
      <c r="D594" s="77">
        <v>3553005</v>
      </c>
      <c r="E594" s="78">
        <v>355300514</v>
      </c>
      <c r="F594" s="78" t="str">
        <f t="shared" si="19"/>
        <v>3553005142017</v>
      </c>
      <c r="G594" s="79">
        <v>2.5842597975883397</v>
      </c>
      <c r="H594" s="80">
        <f t="shared" si="18"/>
        <v>12598</v>
      </c>
      <c r="I594" s="81">
        <v>9025</v>
      </c>
      <c r="J594" s="82">
        <v>3573</v>
      </c>
      <c r="K594" s="83">
        <f>(H594)/VLOOKUP(D594,'Dados Base'!$B:$K,6,FALSE)</f>
        <v>86.406035665294922</v>
      </c>
      <c r="L594" s="84">
        <v>71.64</v>
      </c>
      <c r="M594" s="85" t="s">
        <v>702</v>
      </c>
      <c r="N594" s="86">
        <v>0.70899999999999996</v>
      </c>
      <c r="O594" s="87" t="s">
        <v>691</v>
      </c>
      <c r="P594" s="87" t="s">
        <v>691</v>
      </c>
      <c r="Q594" s="87" t="s">
        <v>691</v>
      </c>
      <c r="R594" s="87" t="s">
        <v>691</v>
      </c>
      <c r="S594" s="87" t="s">
        <v>691</v>
      </c>
      <c r="T594" s="87" t="s">
        <v>691</v>
      </c>
      <c r="U594" s="87" t="s">
        <v>691</v>
      </c>
      <c r="V594" s="87" t="s">
        <v>691</v>
      </c>
      <c r="W594" s="87" t="s">
        <v>691</v>
      </c>
      <c r="X594" s="21"/>
      <c r="Y594" s="21">
        <v>6.58</v>
      </c>
      <c r="Z594" s="10">
        <v>436.21091999999999</v>
      </c>
      <c r="AA594" s="10">
        <v>71.011079999999993</v>
      </c>
      <c r="AB594" s="21">
        <v>1</v>
      </c>
      <c r="AC594" s="21">
        <v>0</v>
      </c>
      <c r="AD594" s="153">
        <f>VLOOKUP(D594,'Dados Base'!$B:$K,9,FALSE)*31536000/VLOOKUP($F594,F:H,MATCH(H593,F593:AF593,0),FALSE)</f>
        <v>4130.3698999841245</v>
      </c>
      <c r="AE594" s="153">
        <f>VLOOKUP(D594,'Dados Base'!$B:$K,10,FALSE)*31536000/VLOOKUP($F594,F:H,MATCH(H593,F593:AF593,0),FALSE)</f>
        <v>500.6508969677725</v>
      </c>
      <c r="AF594" s="21"/>
      <c r="AG594" s="21"/>
      <c r="AH594" s="21"/>
      <c r="AI594" s="21"/>
      <c r="AJ594" s="21"/>
      <c r="AK594" s="72">
        <f>(SUMIFS('Banco de Indicadores Mun. (2)'!I:I,'Banco de Indicadores Mun. (2)'!B:B,'Banco de Indicadores - Mun. (1)'!B594,'Banco de Indicadores Mun. (2)'!A:A,'Banco de Indicadores - Mun. (1)'!A594) / VLOOKUP(D594,'Dados Base'!$B:$K,8,FALSE)) * 100</f>
        <v>4.8599864864864868</v>
      </c>
      <c r="AL594" s="72">
        <f>(SUMIFS('Banco de Indicadores Mun. (2)'!I:I,'Banco de Indicadores Mun. (2)'!B:B,'Banco de Indicadores - Mun. (1)'!B594,'Banco de Indicadores Mun. (2)'!A:A,'Banco de Indicadores - Mun. (1)'!A594) / VLOOKUP(D594,'Dados Base'!$B:$K,9,FALSE)) * 100</f>
        <v>2.179630303030303</v>
      </c>
      <c r="AM594" s="72">
        <f>(SUMIFS('Banco de Indicadores Mun. (2)'!J:J,'Banco de Indicadores Mun. (2)'!B:B,'Banco de Indicadores - Mun. (1)'!B594,'Banco de Indicadores Mun. (2)'!A:A,'Banco de Indicadores - Mun. (1)'!A594) / VLOOKUP(D594,'Dados Base'!$B:$K,7,FALSE)) * 100</f>
        <v>5.2727037037037032</v>
      </c>
      <c r="AN594" s="72">
        <f>(SUMIFS('Banco de Indicadores Mun. (2)'!K:K,'Banco de Indicadores Mun. (2)'!B:B,'Banco de Indicadores - Mun. (1)'!B594,'Banco de Indicadores Mun. (2)'!A:A,'Banco de Indicadores - Mun. (1)'!A594) / VLOOKUP(D594,'Dados Base'!$B:$K,10,FALSE)) * 100</f>
        <v>3.7456500000000013</v>
      </c>
      <c r="AO594" s="21">
        <v>0</v>
      </c>
      <c r="AP594" s="125">
        <v>0</v>
      </c>
      <c r="AQ594" s="143">
        <v>0</v>
      </c>
      <c r="AR594" s="21">
        <v>8.8000000000000007</v>
      </c>
      <c r="AS594" s="37">
        <v>100</v>
      </c>
      <c r="AT594" s="37">
        <v>100</v>
      </c>
      <c r="AU594" s="37">
        <v>86</v>
      </c>
      <c r="AV594" s="20">
        <v>9.8000000000000007</v>
      </c>
      <c r="AW594" s="21">
        <v>0</v>
      </c>
      <c r="AX594" s="21">
        <v>0</v>
      </c>
      <c r="AY594" s="21"/>
    </row>
    <row r="595" spans="1:51" ht="15" x14ac:dyDescent="0.25">
      <c r="A595" s="144">
        <v>2017</v>
      </c>
      <c r="B595" s="77" t="s">
        <v>595</v>
      </c>
      <c r="C595" s="78">
        <v>15</v>
      </c>
      <c r="D595" s="77">
        <v>3553104</v>
      </c>
      <c r="E595" s="78">
        <v>355310415</v>
      </c>
      <c r="F595" s="78" t="str">
        <f t="shared" si="19"/>
        <v>3553104152017</v>
      </c>
      <c r="G595" s="79">
        <v>0.26739995571367636</v>
      </c>
      <c r="H595" s="80">
        <f t="shared" si="18"/>
        <v>5996</v>
      </c>
      <c r="I595" s="81">
        <v>5551</v>
      </c>
      <c r="J595" s="82">
        <v>445</v>
      </c>
      <c r="K595" s="83">
        <f>(H595)/VLOOKUP(D595,'Dados Base'!$B:$K,6,FALSE)</f>
        <v>56.074067146731501</v>
      </c>
      <c r="L595" s="84">
        <v>92.58</v>
      </c>
      <c r="M595" s="85" t="s">
        <v>702</v>
      </c>
      <c r="N595" s="86">
        <v>0.71</v>
      </c>
      <c r="O595" s="87" t="s">
        <v>691</v>
      </c>
      <c r="P595" s="87" t="s">
        <v>691</v>
      </c>
      <c r="Q595" s="87" t="s">
        <v>691</v>
      </c>
      <c r="R595" s="87" t="s">
        <v>691</v>
      </c>
      <c r="S595" s="87" t="s">
        <v>691</v>
      </c>
      <c r="T595" s="87" t="s">
        <v>691</v>
      </c>
      <c r="U595" s="87" t="s">
        <v>691</v>
      </c>
      <c r="V595" s="87" t="s">
        <v>691</v>
      </c>
      <c r="W595" s="87" t="s">
        <v>691</v>
      </c>
      <c r="X595" s="21"/>
      <c r="Y595" s="21">
        <v>3.97</v>
      </c>
      <c r="Z595" s="10">
        <v>143.80307999999999</v>
      </c>
      <c r="AA595" s="10">
        <v>162.16092</v>
      </c>
      <c r="AB595" s="21">
        <v>1</v>
      </c>
      <c r="AC595" s="21">
        <v>0</v>
      </c>
      <c r="AD595" s="153">
        <f>VLOOKUP(D595,'Dados Base'!$B:$K,9,FALSE)*31536000/VLOOKUP($F595,F:H,MATCH(H594,F594:AF594,0),FALSE)</f>
        <v>4260.2001334222814</v>
      </c>
      <c r="AE595" s="153">
        <f>VLOOKUP(D595,'Dados Base'!$B:$K,10,FALSE)*31536000/VLOOKUP($F595,F:H,MATCH(H594,F594:AF594,0),FALSE)</f>
        <v>473.35557038025348</v>
      </c>
      <c r="AF595" s="21"/>
      <c r="AG595" s="21"/>
      <c r="AH595" s="21"/>
      <c r="AI595" s="21"/>
      <c r="AJ595" s="21"/>
      <c r="AK595" s="72">
        <f>(SUMIFS('Banco de Indicadores Mun. (2)'!I:I,'Banco de Indicadores Mun. (2)'!B:B,'Banco de Indicadores - Mun. (1)'!B595,'Banco de Indicadores Mun. (2)'!A:A,'Banco de Indicadores - Mun. (1)'!A595) / VLOOKUP(D595,'Dados Base'!$B:$K,8,FALSE)) * 100</f>
        <v>39.263384615384602</v>
      </c>
      <c r="AL595" s="72">
        <f>(SUMIFS('Banco de Indicadores Mun. (2)'!I:I,'Banco de Indicadores Mun. (2)'!B:B,'Banco de Indicadores - Mun. (1)'!B595,'Banco de Indicadores Mun. (2)'!A:A,'Banco de Indicadores - Mun. (1)'!A595) / VLOOKUP(D595,'Dados Base'!$B:$K,9,FALSE)) * 100</f>
        <v>12.603061728395057</v>
      </c>
      <c r="AM595" s="72">
        <f>(SUMIFS('Banco de Indicadores Mun. (2)'!J:J,'Banco de Indicadores Mun. (2)'!B:B,'Banco de Indicadores - Mun. (1)'!B595,'Banco de Indicadores Mun. (2)'!A:A,'Banco de Indicadores - Mun. (1)'!A595) / VLOOKUP(D595,'Dados Base'!$B:$K,7,FALSE)) * 100</f>
        <v>17.001999999999999</v>
      </c>
      <c r="AN595" s="72">
        <f>(SUMIFS('Banco de Indicadores Mun. (2)'!K:K,'Banco de Indicadores Mun. (2)'!B:B,'Banco de Indicadores - Mun. (1)'!B595,'Banco de Indicadores Mun. (2)'!A:A,'Banco de Indicadores - Mun. (1)'!A595) / VLOOKUP(D595,'Dados Base'!$B:$K,10,FALSE)) * 100</f>
        <v>81.312666666666644</v>
      </c>
      <c r="AO595" s="21">
        <v>0</v>
      </c>
      <c r="AP595" s="125">
        <v>0</v>
      </c>
      <c r="AQ595" s="143">
        <v>0</v>
      </c>
      <c r="AR595" s="21">
        <v>9</v>
      </c>
      <c r="AS595" s="37">
        <v>100</v>
      </c>
      <c r="AT595" s="37">
        <v>100</v>
      </c>
      <c r="AU595" s="37">
        <v>47</v>
      </c>
      <c r="AV595" s="20">
        <v>6.5549999999999997</v>
      </c>
      <c r="AW595" s="21">
        <v>1</v>
      </c>
      <c r="AX595" s="21">
        <v>0</v>
      </c>
      <c r="AY595" s="21"/>
    </row>
    <row r="596" spans="1:51" ht="15" x14ac:dyDescent="0.25">
      <c r="A596" s="144">
        <v>2017</v>
      </c>
      <c r="B596" s="77" t="s">
        <v>596</v>
      </c>
      <c r="C596" s="78">
        <v>15</v>
      </c>
      <c r="D596" s="77">
        <v>3553203</v>
      </c>
      <c r="E596" s="78">
        <v>355320315</v>
      </c>
      <c r="F596" s="78" t="str">
        <f t="shared" si="19"/>
        <v>3553203152017</v>
      </c>
      <c r="G596" s="79">
        <v>1.4343771000346228</v>
      </c>
      <c r="H596" s="80">
        <f t="shared" si="18"/>
        <v>6313</v>
      </c>
      <c r="I596" s="81">
        <v>5885</v>
      </c>
      <c r="J596" s="82">
        <v>428</v>
      </c>
      <c r="K596" s="83">
        <f>(H596)/VLOOKUP(D596,'Dados Base'!$B:$K,6,FALSE)</f>
        <v>47.767857142857146</v>
      </c>
      <c r="L596" s="84">
        <v>93.22</v>
      </c>
      <c r="M596" s="85" t="s">
        <v>702</v>
      </c>
      <c r="N596" s="86">
        <v>0.76</v>
      </c>
      <c r="O596" s="87" t="s">
        <v>691</v>
      </c>
      <c r="P596" s="87" t="s">
        <v>691</v>
      </c>
      <c r="Q596" s="87" t="s">
        <v>691</v>
      </c>
      <c r="R596" s="87" t="s">
        <v>691</v>
      </c>
      <c r="S596" s="87" t="s">
        <v>691</v>
      </c>
      <c r="T596" s="87" t="s">
        <v>691</v>
      </c>
      <c r="U596" s="87" t="s">
        <v>691</v>
      </c>
      <c r="V596" s="87" t="s">
        <v>691</v>
      </c>
      <c r="W596" s="87" t="s">
        <v>691</v>
      </c>
      <c r="X596" s="21"/>
      <c r="Y596" s="21">
        <v>3.58</v>
      </c>
      <c r="Z596" s="10">
        <v>220.76496000000003</v>
      </c>
      <c r="AA596" s="10">
        <v>55.121040000000001</v>
      </c>
      <c r="AB596" s="21">
        <v>4</v>
      </c>
      <c r="AC596" s="21">
        <v>0</v>
      </c>
      <c r="AD596" s="153">
        <f>VLOOKUP(D596,'Dados Base'!$B:$K,9,FALSE)*31536000/VLOOKUP($F596,F:H,MATCH(H595,F595:AF595,0),FALSE)</f>
        <v>7692.9257088547438</v>
      </c>
      <c r="AE596" s="153">
        <f>VLOOKUP(D596,'Dados Base'!$B:$K,10,FALSE)*31536000/VLOOKUP($F596,F:H,MATCH(H595,F595:AF595,0),FALSE)</f>
        <v>899.17313480120413</v>
      </c>
      <c r="AF596" s="21"/>
      <c r="AG596" s="21"/>
      <c r="AH596" s="21"/>
      <c r="AI596" s="21"/>
      <c r="AJ596" s="21"/>
      <c r="AK596" s="72">
        <f>(SUMIFS('Banco de Indicadores Mun. (2)'!I:I,'Banco de Indicadores Mun. (2)'!B:B,'Banco de Indicadores - Mun. (1)'!B596,'Banco de Indicadores Mun. (2)'!A:A,'Banco de Indicadores - Mun. (1)'!A596) / VLOOKUP(D596,'Dados Base'!$B:$K,8,FALSE)) * 100</f>
        <v>11.716181818181818</v>
      </c>
      <c r="AL596" s="72">
        <f>(SUMIFS('Banco de Indicadores Mun. (2)'!I:I,'Banco de Indicadores Mun. (2)'!B:B,'Banco de Indicadores - Mun. (1)'!B596,'Banco de Indicadores Mun. (2)'!A:A,'Banco de Indicadores - Mun. (1)'!A596) / VLOOKUP(D596,'Dados Base'!$B:$K,9,FALSE)) * 100</f>
        <v>4.1843506493506499</v>
      </c>
      <c r="AM596" s="72">
        <f>(SUMIFS('Banco de Indicadores Mun. (2)'!J:J,'Banco de Indicadores Mun. (2)'!B:B,'Banco de Indicadores - Mun. (1)'!B596,'Banco de Indicadores Mun. (2)'!A:A,'Banco de Indicadores - Mun. (1)'!A596) / VLOOKUP(D596,'Dados Base'!$B:$K,7,FALSE)) * 100</f>
        <v>9.4791621621621633</v>
      </c>
      <c r="AN596" s="72">
        <f>(SUMIFS('Banco de Indicadores Mun. (2)'!K:K,'Banco de Indicadores Mun. (2)'!B:B,'Banco de Indicadores - Mun. (1)'!B596,'Banco de Indicadores Mun. (2)'!A:A,'Banco de Indicadores - Mun. (1)'!A596) / VLOOKUP(D596,'Dados Base'!$B:$K,10,FALSE)) * 100</f>
        <v>16.314499999999995</v>
      </c>
      <c r="AO596" s="21">
        <v>0</v>
      </c>
      <c r="AP596" s="125">
        <v>0</v>
      </c>
      <c r="AQ596" s="143">
        <v>0</v>
      </c>
      <c r="AR596" s="21">
        <v>9</v>
      </c>
      <c r="AS596" s="37">
        <v>100</v>
      </c>
      <c r="AT596" s="37">
        <v>100</v>
      </c>
      <c r="AU596" s="37">
        <v>80.020356234096695</v>
      </c>
      <c r="AV596" s="20">
        <v>9.6999999999999993</v>
      </c>
      <c r="AW596" s="21">
        <v>1</v>
      </c>
      <c r="AX596" s="21">
        <v>0</v>
      </c>
      <c r="AY596" s="21"/>
    </row>
    <row r="597" spans="1:51" ht="15" x14ac:dyDescent="0.25">
      <c r="A597" s="144">
        <v>2017</v>
      </c>
      <c r="B597" s="77" t="s">
        <v>597</v>
      </c>
      <c r="C597" s="78">
        <v>4</v>
      </c>
      <c r="D597" s="77">
        <v>3553302</v>
      </c>
      <c r="E597" s="78">
        <v>35533024</v>
      </c>
      <c r="F597" s="78" t="str">
        <f t="shared" si="19"/>
        <v>355330242017</v>
      </c>
      <c r="G597" s="79">
        <v>9.8921322421618996E-2</v>
      </c>
      <c r="H597" s="80">
        <f t="shared" si="18"/>
        <v>22666</v>
      </c>
      <c r="I597" s="81">
        <v>20555</v>
      </c>
      <c r="J597" s="82">
        <v>2111</v>
      </c>
      <c r="K597" s="83">
        <f>(H597)/VLOOKUP(D597,'Dados Base'!$B:$K,6,FALSE)</f>
        <v>40.361842691026936</v>
      </c>
      <c r="L597" s="84">
        <v>90.69</v>
      </c>
      <c r="M597" s="85" t="s">
        <v>702</v>
      </c>
      <c r="N597" s="86">
        <v>0.73099999999999998</v>
      </c>
      <c r="O597" s="87" t="s">
        <v>691</v>
      </c>
      <c r="P597" s="87" t="s">
        <v>691</v>
      </c>
      <c r="Q597" s="87" t="s">
        <v>691</v>
      </c>
      <c r="R597" s="87" t="s">
        <v>691</v>
      </c>
      <c r="S597" s="87" t="s">
        <v>691</v>
      </c>
      <c r="T597" s="87" t="s">
        <v>691</v>
      </c>
      <c r="U597" s="87" t="s">
        <v>691</v>
      </c>
      <c r="V597" s="87" t="s">
        <v>691</v>
      </c>
      <c r="W597" s="87" t="s">
        <v>691</v>
      </c>
      <c r="X597" s="21"/>
      <c r="Y597" s="21">
        <v>14.47</v>
      </c>
      <c r="Z597" s="10">
        <v>948.9366</v>
      </c>
      <c r="AA597" s="10">
        <v>167.45939999999999</v>
      </c>
      <c r="AB597" s="21">
        <v>3</v>
      </c>
      <c r="AC597" s="21">
        <v>0</v>
      </c>
      <c r="AD597" s="153">
        <f>VLOOKUP(D597,'Dados Base'!$B:$K,9,FALSE)*31536000/VLOOKUP($F597,F:H,MATCH(H596,F596:AF596,0),FALSE)</f>
        <v>12021.134739257037</v>
      </c>
      <c r="AE597" s="153">
        <f>VLOOKUP(D597,'Dados Base'!$B:$K,10,FALSE)*31536000/VLOOKUP($F597,F:H,MATCH(H596,F596:AF596,0),FALSE)</f>
        <v>1182.6347833759814</v>
      </c>
      <c r="AF597" s="21"/>
      <c r="AG597" s="21"/>
      <c r="AH597" s="21"/>
      <c r="AI597" s="21"/>
      <c r="AJ597" s="21"/>
      <c r="AK597" s="72">
        <f>(SUMIFS('Banco de Indicadores Mun. (2)'!I:I,'Banco de Indicadores Mun. (2)'!B:B,'Banco de Indicadores - Mun. (1)'!B597,'Banco de Indicadores Mun. (2)'!A:A,'Banco de Indicadores - Mun. (1)'!A597) / VLOOKUP(D597,'Dados Base'!$B:$K,8,FALSE)) * 100</f>
        <v>27.59985608856088</v>
      </c>
      <c r="AL597" s="72">
        <f>(SUMIFS('Banco de Indicadores Mun. (2)'!I:I,'Banco de Indicadores Mun. (2)'!B:B,'Banco de Indicadores - Mun. (1)'!B597,'Banco de Indicadores Mun. (2)'!A:A,'Banco de Indicadores - Mun. (1)'!A597) / VLOOKUP(D597,'Dados Base'!$B:$K,9,FALSE)) * 100</f>
        <v>8.6568993055555552</v>
      </c>
      <c r="AM597" s="72">
        <f>(SUMIFS('Banco de Indicadores Mun. (2)'!J:J,'Banco de Indicadores Mun. (2)'!B:B,'Banco de Indicadores - Mun. (1)'!B597,'Banco de Indicadores Mun. (2)'!A:A,'Banco de Indicadores - Mun. (1)'!A597) / VLOOKUP(D597,'Dados Base'!$B:$K,7,FALSE)) * 100</f>
        <v>39.570408602150529</v>
      </c>
      <c r="AN597" s="72">
        <f>(SUMIFS('Banco de Indicadores Mun. (2)'!K:K,'Banco de Indicadores Mun. (2)'!B:B,'Banco de Indicadores - Mun. (1)'!B597,'Banco de Indicadores Mun. (2)'!A:A,'Banco de Indicadores - Mun. (1)'!A597) / VLOOKUP(D597,'Dados Base'!$B:$K,10,FALSE)) * 100</f>
        <v>1.4054705882352945</v>
      </c>
      <c r="AO597" s="21">
        <v>0</v>
      </c>
      <c r="AP597" s="125">
        <v>0</v>
      </c>
      <c r="AQ597" s="143">
        <v>0</v>
      </c>
      <c r="AR597" s="21">
        <v>8</v>
      </c>
      <c r="AS597" s="37">
        <v>100</v>
      </c>
      <c r="AT597" s="37">
        <v>100</v>
      </c>
      <c r="AU597" s="37">
        <v>85</v>
      </c>
      <c r="AV597" s="20">
        <v>10</v>
      </c>
      <c r="AW597" s="21">
        <v>2</v>
      </c>
      <c r="AX597" s="21">
        <v>0</v>
      </c>
      <c r="AY597" s="21"/>
    </row>
    <row r="598" spans="1:51" ht="15" x14ac:dyDescent="0.25">
      <c r="A598" s="144">
        <v>2017</v>
      </c>
      <c r="B598" s="77" t="s">
        <v>598</v>
      </c>
      <c r="C598" s="78">
        <v>15</v>
      </c>
      <c r="D598" s="77">
        <v>3553401</v>
      </c>
      <c r="E598" s="78">
        <v>355340115</v>
      </c>
      <c r="F598" s="78" t="str">
        <f t="shared" si="19"/>
        <v>3553401152017</v>
      </c>
      <c r="G598" s="79">
        <v>0.51729707177028406</v>
      </c>
      <c r="H598" s="80">
        <f t="shared" si="18"/>
        <v>24837</v>
      </c>
      <c r="I598" s="81">
        <v>23014</v>
      </c>
      <c r="J598" s="82">
        <v>1823</v>
      </c>
      <c r="K598" s="83">
        <f>(H598)/VLOOKUP(D598,'Dados Base'!$B:$K,6,FALSE)</f>
        <v>33.327965862887964</v>
      </c>
      <c r="L598" s="84">
        <v>92.66</v>
      </c>
      <c r="M598" s="85" t="s">
        <v>702</v>
      </c>
      <c r="N598" s="86">
        <v>0.748</v>
      </c>
      <c r="O598" s="87" t="s">
        <v>691</v>
      </c>
      <c r="P598" s="87" t="s">
        <v>691</v>
      </c>
      <c r="Q598" s="87" t="s">
        <v>691</v>
      </c>
      <c r="R598" s="87" t="s">
        <v>691</v>
      </c>
      <c r="S598" s="87" t="s">
        <v>691</v>
      </c>
      <c r="T598" s="87" t="s">
        <v>691</v>
      </c>
      <c r="U598" s="87" t="s">
        <v>691</v>
      </c>
      <c r="V598" s="87" t="s">
        <v>691</v>
      </c>
      <c r="W598" s="87" t="s">
        <v>691</v>
      </c>
      <c r="X598" s="21"/>
      <c r="Y598" s="21">
        <v>16.27</v>
      </c>
      <c r="Z598" s="10">
        <v>1071.3243600000001</v>
      </c>
      <c r="AA598" s="10">
        <v>183.74364</v>
      </c>
      <c r="AB598" s="21">
        <v>2</v>
      </c>
      <c r="AC598" s="21">
        <v>0</v>
      </c>
      <c r="AD598" s="153">
        <f>VLOOKUP(D598,'Dados Base'!$B:$K,9,FALSE)*31536000/VLOOKUP($F598,F:H,MATCH(H597,F597:AF597,0),FALSE)</f>
        <v>7275.4873777026214</v>
      </c>
      <c r="AE598" s="153">
        <f>VLOOKUP(D598,'Dados Base'!$B:$K,10,FALSE)*31536000/VLOOKUP($F598,F:H,MATCH(H597,F597:AF597,0),FALSE)</f>
        <v>736.43676772557092</v>
      </c>
      <c r="AF598" s="21"/>
      <c r="AG598" s="21"/>
      <c r="AH598" s="21"/>
      <c r="AI598" s="21"/>
      <c r="AJ598" s="21"/>
      <c r="AK598" s="72">
        <f>(SUMIFS('Banco de Indicadores Mun. (2)'!I:I,'Banco de Indicadores Mun. (2)'!B:B,'Banco de Indicadores - Mun. (1)'!B598,'Banco de Indicadores Mun. (2)'!A:A,'Banco de Indicadores - Mun. (1)'!A598) / VLOOKUP(D598,'Dados Base'!$B:$K,8,FALSE)) * 100</f>
        <v>13.544516483516484</v>
      </c>
      <c r="AL598" s="72">
        <f>(SUMIFS('Banco de Indicadores Mun. (2)'!I:I,'Banco de Indicadores Mun. (2)'!B:B,'Banco de Indicadores - Mun. (1)'!B598,'Banco de Indicadores Mun. (2)'!A:A,'Banco de Indicadores - Mun. (1)'!A598) / VLOOKUP(D598,'Dados Base'!$B:$K,9,FALSE)) * 100</f>
        <v>4.3020977312390922</v>
      </c>
      <c r="AM598" s="72">
        <f>(SUMIFS('Banco de Indicadores Mun. (2)'!J:J,'Banco de Indicadores Mun. (2)'!B:B,'Banco de Indicadores - Mun. (1)'!B598,'Banco de Indicadores Mun. (2)'!A:A,'Banco de Indicadores - Mun. (1)'!A598) / VLOOKUP(D598,'Dados Base'!$B:$K,7,FALSE)) * 100</f>
        <v>9.7113145161290362</v>
      </c>
      <c r="AN598" s="72">
        <f>(SUMIFS('Banco de Indicadores Mun. (2)'!K:K,'Banco de Indicadores Mun. (2)'!B:B,'Banco de Indicadores - Mun. (1)'!B598,'Banco de Indicadores Mun. (2)'!A:A,'Banco de Indicadores - Mun. (1)'!A598) / VLOOKUP(D598,'Dados Base'!$B:$K,10,FALSE)) * 100</f>
        <v>21.739637931034476</v>
      </c>
      <c r="AO598" s="21">
        <v>1</v>
      </c>
      <c r="AP598" s="125">
        <v>0</v>
      </c>
      <c r="AQ598" s="143">
        <v>0</v>
      </c>
      <c r="AR598" s="21">
        <v>7.4</v>
      </c>
      <c r="AS598" s="37">
        <v>97</v>
      </c>
      <c r="AT598" s="37">
        <v>97.000000000000014</v>
      </c>
      <c r="AU598" s="37">
        <v>85.359865760261599</v>
      </c>
      <c r="AV598" s="20">
        <v>9.9550000000000001</v>
      </c>
      <c r="AW598" s="21">
        <v>2</v>
      </c>
      <c r="AX598" s="21">
        <v>0</v>
      </c>
      <c r="AY598" s="21"/>
    </row>
    <row r="599" spans="1:51" ht="15" x14ac:dyDescent="0.25">
      <c r="A599" s="144">
        <v>2017</v>
      </c>
      <c r="B599" s="77" t="s">
        <v>599</v>
      </c>
      <c r="C599" s="78">
        <v>11</v>
      </c>
      <c r="D599" s="77">
        <v>3553500</v>
      </c>
      <c r="E599" s="78">
        <v>355350011</v>
      </c>
      <c r="F599" s="78" t="str">
        <f t="shared" si="19"/>
        <v>3553500112017</v>
      </c>
      <c r="G599" s="79">
        <v>-0.64378788152301691</v>
      </c>
      <c r="H599" s="80">
        <f t="shared" si="18"/>
        <v>7749</v>
      </c>
      <c r="I599" s="81">
        <v>5740</v>
      </c>
      <c r="J599" s="82">
        <v>2009</v>
      </c>
      <c r="K599" s="83">
        <f>(H599)/VLOOKUP(D599,'Dados Base'!$B:$K,6,FALSE)</f>
        <v>10.259635371843927</v>
      </c>
      <c r="L599" s="84">
        <v>74.069999999999993</v>
      </c>
      <c r="M599" s="85" t="s">
        <v>702</v>
      </c>
      <c r="N599" s="86">
        <v>0.68100000000000005</v>
      </c>
      <c r="O599" s="87" t="s">
        <v>691</v>
      </c>
      <c r="P599" s="87" t="s">
        <v>691</v>
      </c>
      <c r="Q599" s="87" t="s">
        <v>691</v>
      </c>
      <c r="R599" s="87" t="s">
        <v>691</v>
      </c>
      <c r="S599" s="87" t="s">
        <v>691</v>
      </c>
      <c r="T599" s="87" t="s">
        <v>691</v>
      </c>
      <c r="U599" s="87" t="s">
        <v>691</v>
      </c>
      <c r="V599" s="87" t="s">
        <v>691</v>
      </c>
      <c r="W599" s="87" t="s">
        <v>691</v>
      </c>
      <c r="X599" s="21"/>
      <c r="Y599" s="21">
        <v>3.99</v>
      </c>
      <c r="Z599" s="10">
        <v>150.97050000000002</v>
      </c>
      <c r="AA599" s="10">
        <v>156.8295</v>
      </c>
      <c r="AB599" s="21">
        <v>3</v>
      </c>
      <c r="AC599" s="21">
        <v>0</v>
      </c>
      <c r="AD599" s="153">
        <f>VLOOKUP(D599,'Dados Base'!$B:$K,9,FALSE)*31536000/VLOOKUP($F599,F:H,MATCH(H598,F598:AF598,0),FALSE)</f>
        <v>87376.167247386766</v>
      </c>
      <c r="AE599" s="153">
        <f>VLOOKUP(D599,'Dados Base'!$B:$K,10,FALSE)*31536000/VLOOKUP($F599,F:H,MATCH(H598,F598:AF598,0),FALSE)</f>
        <v>11232.33449477352</v>
      </c>
      <c r="AF599" s="21"/>
      <c r="AG599" s="21"/>
      <c r="AH599" s="21"/>
      <c r="AI599" s="21"/>
      <c r="AJ599" s="21"/>
      <c r="AK599" s="72">
        <f>(SUMIFS('Banco de Indicadores Mun. (2)'!I:I,'Banco de Indicadores Mun. (2)'!B:B,'Banco de Indicadores - Mun. (1)'!B599,'Banco de Indicadores Mun. (2)'!A:A,'Banco de Indicadores - Mun. (1)'!A599) / VLOOKUP(D599,'Dados Base'!$B:$K,8,FALSE)) * 100</f>
        <v>0.25426759061833687</v>
      </c>
      <c r="AL599" s="72">
        <f>(SUMIFS('Banco de Indicadores Mun. (2)'!I:I,'Banco de Indicadores Mun. (2)'!B:B,'Banco de Indicadores - Mun. (1)'!B599,'Banco de Indicadores Mun. (2)'!A:A,'Banco de Indicadores - Mun. (1)'!A599) / VLOOKUP(D599,'Dados Base'!$B:$K,9,FALSE)) * 100</f>
        <v>0.11108663251047976</v>
      </c>
      <c r="AM599" s="72">
        <f>(SUMIFS('Banco de Indicadores Mun. (2)'!J:J,'Banco de Indicadores Mun. (2)'!B:B,'Banco de Indicadores - Mun. (1)'!B599,'Banco de Indicadores Mun. (2)'!A:A,'Banco de Indicadores - Mun. (1)'!A599) / VLOOKUP(D599,'Dados Base'!$B:$K,7,FALSE)) * 100</f>
        <v>0.33713746223564955</v>
      </c>
      <c r="AN599" s="72">
        <f>(SUMIFS('Banco de Indicadores Mun. (2)'!K:K,'Banco de Indicadores Mun. (2)'!B:B,'Banco de Indicadores - Mun. (1)'!B599,'Banco de Indicadores Mun. (2)'!A:A,'Banco de Indicadores - Mun. (1)'!A599) / VLOOKUP(D599,'Dados Base'!$B:$K,10,FALSE)) * 100</f>
        <v>5.549999999999998E-2</v>
      </c>
      <c r="AO599" s="21">
        <v>0</v>
      </c>
      <c r="AP599" s="125">
        <v>0</v>
      </c>
      <c r="AQ599" s="143">
        <v>0</v>
      </c>
      <c r="AR599" s="21">
        <v>8.1</v>
      </c>
      <c r="AS599" s="37">
        <v>81.75</v>
      </c>
      <c r="AT599" s="37">
        <v>81.75</v>
      </c>
      <c r="AU599" s="37">
        <v>49.048245614035096</v>
      </c>
      <c r="AV599" s="20">
        <v>6.4145000000000003</v>
      </c>
      <c r="AW599" s="21">
        <v>1</v>
      </c>
      <c r="AX599" s="21">
        <v>0</v>
      </c>
      <c r="AY599" s="21"/>
    </row>
    <row r="600" spans="1:51" ht="15" x14ac:dyDescent="0.25">
      <c r="A600" s="144">
        <v>2017</v>
      </c>
      <c r="B600" s="77" t="s">
        <v>600</v>
      </c>
      <c r="C600" s="78">
        <v>4</v>
      </c>
      <c r="D600" s="77">
        <v>3553609</v>
      </c>
      <c r="E600" s="78">
        <v>35536094</v>
      </c>
      <c r="F600" s="78" t="str">
        <f t="shared" si="19"/>
        <v>355360942017</v>
      </c>
      <c r="G600" s="79">
        <v>-0.15692747469833179</v>
      </c>
      <c r="H600" s="80">
        <f t="shared" si="18"/>
        <v>12635</v>
      </c>
      <c r="I600" s="81">
        <v>11098</v>
      </c>
      <c r="J600" s="82">
        <v>1537</v>
      </c>
      <c r="K600" s="83">
        <f>(H600)/VLOOKUP(D600,'Dados Base'!$B:$K,6,FALSE)</f>
        <v>57.280805150058931</v>
      </c>
      <c r="L600" s="84">
        <v>87.84</v>
      </c>
      <c r="M600" s="85" t="s">
        <v>702</v>
      </c>
      <c r="N600" s="86">
        <v>0.751</v>
      </c>
      <c r="O600" s="87" t="s">
        <v>691</v>
      </c>
      <c r="P600" s="87" t="s">
        <v>691</v>
      </c>
      <c r="Q600" s="87" t="s">
        <v>691</v>
      </c>
      <c r="R600" s="87" t="s">
        <v>691</v>
      </c>
      <c r="S600" s="87" t="s">
        <v>691</v>
      </c>
      <c r="T600" s="87" t="s">
        <v>691</v>
      </c>
      <c r="U600" s="87" t="s">
        <v>691</v>
      </c>
      <c r="V600" s="87" t="s">
        <v>691</v>
      </c>
      <c r="W600" s="87" t="s">
        <v>691</v>
      </c>
      <c r="X600" s="21"/>
      <c r="Y600" s="21">
        <v>7.54</v>
      </c>
      <c r="Z600" s="10">
        <v>379.25657999999999</v>
      </c>
      <c r="AA600" s="10">
        <v>202.43142</v>
      </c>
      <c r="AB600" s="21">
        <v>2</v>
      </c>
      <c r="AC600" s="21">
        <v>0</v>
      </c>
      <c r="AD600" s="153">
        <f>VLOOKUP(D600,'Dados Base'!$B:$K,9,FALSE)*31536000/VLOOKUP($F600,F:H,MATCH(H599,F599:AF599,0),FALSE)</f>
        <v>8685.8155916106061</v>
      </c>
      <c r="AE600" s="153">
        <f>VLOOKUP(D600,'Dados Base'!$B:$K,10,FALSE)*31536000/VLOOKUP($F600,F:H,MATCH(H599,F599:AF599,0),FALSE)</f>
        <v>848.6141669964386</v>
      </c>
      <c r="AF600" s="21"/>
      <c r="AG600" s="21"/>
      <c r="AH600" s="21"/>
      <c r="AI600" s="21"/>
      <c r="AJ600" s="21"/>
      <c r="AK600" s="72">
        <f>(SUMIFS('Banco de Indicadores Mun. (2)'!I:I,'Banco de Indicadores Mun. (2)'!B:B,'Banco de Indicadores - Mun. (1)'!B600,'Banco de Indicadores Mun. (2)'!A:A,'Banco de Indicadores - Mun. (1)'!A600) / VLOOKUP(D600,'Dados Base'!$B:$K,8,FALSE)) * 100</f>
        <v>16.98740366972477</v>
      </c>
      <c r="AL600" s="72">
        <f>(SUMIFS('Banco de Indicadores Mun. (2)'!I:I,'Banco de Indicadores Mun. (2)'!B:B,'Banco de Indicadores - Mun. (1)'!B600,'Banco de Indicadores Mun. (2)'!A:A,'Banco de Indicadores - Mun. (1)'!A600) / VLOOKUP(D600,'Dados Base'!$B:$K,9,FALSE)) * 100</f>
        <v>5.3207672413793112</v>
      </c>
      <c r="AM600" s="72">
        <f>(SUMIFS('Banco de Indicadores Mun. (2)'!J:J,'Banco de Indicadores Mun. (2)'!B:B,'Banco de Indicadores - Mun. (1)'!B600,'Banco de Indicadores Mun. (2)'!A:A,'Banco de Indicadores - Mun. (1)'!A600) / VLOOKUP(D600,'Dados Base'!$B:$K,7,FALSE)) * 100</f>
        <v>23.875320000000002</v>
      </c>
      <c r="AN600" s="72">
        <f>(SUMIFS('Banco de Indicadores Mun. (2)'!K:K,'Banco de Indicadores Mun. (2)'!B:B,'Banco de Indicadores - Mun. (1)'!B600,'Banco de Indicadores Mun. (2)'!A:A,'Banco de Indicadores - Mun. (1)'!A600) / VLOOKUP(D600,'Dados Base'!$B:$K,10,FALSE)) * 100</f>
        <v>1.7934705882352935</v>
      </c>
      <c r="AO600" s="21">
        <v>0</v>
      </c>
      <c r="AP600" s="125">
        <v>0</v>
      </c>
      <c r="AQ600" s="143">
        <v>0</v>
      </c>
      <c r="AR600" s="21">
        <v>7.3</v>
      </c>
      <c r="AS600" s="37">
        <v>100</v>
      </c>
      <c r="AT600" s="37">
        <v>80</v>
      </c>
      <c r="AU600" s="37">
        <v>65.199313033791313</v>
      </c>
      <c r="AV600" s="20">
        <v>7.4379999999999997</v>
      </c>
      <c r="AW600" s="21">
        <v>0</v>
      </c>
      <c r="AX600" s="21">
        <v>0</v>
      </c>
      <c r="AY600" s="21"/>
    </row>
    <row r="601" spans="1:51" ht="15" x14ac:dyDescent="0.25">
      <c r="A601" s="144">
        <v>2017</v>
      </c>
      <c r="B601" s="77" t="s">
        <v>601</v>
      </c>
      <c r="C601" s="78">
        <v>9</v>
      </c>
      <c r="D601" s="77">
        <v>3553658</v>
      </c>
      <c r="E601" s="78">
        <v>35536589</v>
      </c>
      <c r="F601" s="78" t="str">
        <f t="shared" si="19"/>
        <v>355365892017</v>
      </c>
      <c r="G601" s="79">
        <v>-2.9160915700177092E-2</v>
      </c>
      <c r="H601" s="80">
        <f t="shared" si="18"/>
        <v>2739</v>
      </c>
      <c r="I601" s="81">
        <v>2642</v>
      </c>
      <c r="J601" s="82">
        <v>97</v>
      </c>
      <c r="K601" s="83">
        <f>(H601)/VLOOKUP(D601,'Dados Base'!$B:$K,6,FALSE)</f>
        <v>50.525733259546207</v>
      </c>
      <c r="L601" s="84">
        <v>96.46</v>
      </c>
      <c r="M601" s="85" t="s">
        <v>702</v>
      </c>
      <c r="N601" s="86">
        <v>0.75900000000000001</v>
      </c>
      <c r="O601" s="87" t="s">
        <v>691</v>
      </c>
      <c r="P601" s="87" t="s">
        <v>691</v>
      </c>
      <c r="Q601" s="87" t="s">
        <v>691</v>
      </c>
      <c r="R601" s="87" t="s">
        <v>691</v>
      </c>
      <c r="S601" s="87" t="s">
        <v>691</v>
      </c>
      <c r="T601" s="87" t="s">
        <v>691</v>
      </c>
      <c r="U601" s="87" t="s">
        <v>691</v>
      </c>
      <c r="V601" s="87" t="s">
        <v>691</v>
      </c>
      <c r="W601" s="87" t="s">
        <v>691</v>
      </c>
      <c r="X601" s="21"/>
      <c r="Y601" s="21">
        <v>1.89</v>
      </c>
      <c r="Z601" s="10">
        <v>125.66664</v>
      </c>
      <c r="AA601" s="10">
        <v>20.457359999999998</v>
      </c>
      <c r="AB601" s="21">
        <v>1</v>
      </c>
      <c r="AC601" s="21">
        <v>0</v>
      </c>
      <c r="AD601" s="153">
        <f>VLOOKUP(D601,'Dados Base'!$B:$K,9,FALSE)*31536000/VLOOKUP($F601,F:H,MATCH(H600,F600:AF600,0),FALSE)</f>
        <v>7944.446878422782</v>
      </c>
      <c r="AE601" s="153">
        <f>VLOOKUP(D601,'Dados Base'!$B:$K,10,FALSE)*31536000/VLOOKUP($F601,F:H,MATCH(H600,F600:AF600,0),FALSE)</f>
        <v>921.09529025191659</v>
      </c>
      <c r="AF601" s="21"/>
      <c r="AG601" s="21"/>
      <c r="AH601" s="21"/>
      <c r="AI601" s="21"/>
      <c r="AJ601" s="21"/>
      <c r="AK601" s="72">
        <f>(SUMIFS('Banco de Indicadores Mun. (2)'!I:I,'Banco de Indicadores Mun. (2)'!B:B,'Banco de Indicadores - Mun. (1)'!B601,'Banco de Indicadores Mun. (2)'!A:A,'Banco de Indicadores - Mun. (1)'!A601) / VLOOKUP(D601,'Dados Base'!$B:$K,8,FALSE)) * 100</f>
        <v>34.234720000000003</v>
      </c>
      <c r="AL601" s="72">
        <f>(SUMIFS('Banco de Indicadores Mun. (2)'!I:I,'Banco de Indicadores Mun. (2)'!B:B,'Banco de Indicadores - Mun. (1)'!B601,'Banco de Indicadores Mun. (2)'!A:A,'Banco de Indicadores - Mun. (1)'!A601) / VLOOKUP(D601,'Dados Base'!$B:$K,9,FALSE)) * 100</f>
        <v>12.403884057971016</v>
      </c>
      <c r="AM601" s="72">
        <f>(SUMIFS('Banco de Indicadores Mun. (2)'!J:J,'Banco de Indicadores Mun. (2)'!B:B,'Banco de Indicadores - Mun. (1)'!B601,'Banco de Indicadores Mun. (2)'!A:A,'Banco de Indicadores - Mun. (1)'!A601) / VLOOKUP(D601,'Dados Base'!$B:$K,7,FALSE)) * 100</f>
        <v>5.3785294117647053</v>
      </c>
      <c r="AN601" s="72">
        <f>(SUMIFS('Banco de Indicadores Mun. (2)'!K:K,'Banco de Indicadores Mun. (2)'!B:B,'Banco de Indicadores - Mun. (1)'!B601,'Banco de Indicadores Mun. (2)'!A:A,'Banco de Indicadores - Mun. (1)'!A601) / VLOOKUP(D601,'Dados Base'!$B:$K,10,FALSE)) * 100</f>
        <v>95.554125000000028</v>
      </c>
      <c r="AO601" s="21">
        <v>0</v>
      </c>
      <c r="AP601" s="125">
        <v>0</v>
      </c>
      <c r="AQ601" s="143">
        <v>0</v>
      </c>
      <c r="AR601" s="21">
        <v>8.5</v>
      </c>
      <c r="AS601" s="37">
        <v>100</v>
      </c>
      <c r="AT601" s="37">
        <v>100</v>
      </c>
      <c r="AU601" s="37">
        <v>86</v>
      </c>
      <c r="AV601" s="20">
        <v>10</v>
      </c>
      <c r="AW601" s="21">
        <v>0</v>
      </c>
      <c r="AX601" s="21">
        <v>0</v>
      </c>
      <c r="AY601" s="21"/>
    </row>
    <row r="602" spans="1:51" ht="15" x14ac:dyDescent="0.25">
      <c r="A602" s="144">
        <v>2017</v>
      </c>
      <c r="B602" s="77" t="s">
        <v>602</v>
      </c>
      <c r="C602" s="78">
        <v>16</v>
      </c>
      <c r="D602" s="77">
        <v>3553708</v>
      </c>
      <c r="E602" s="78">
        <v>355370816</v>
      </c>
      <c r="F602" s="78" t="str">
        <f t="shared" si="19"/>
        <v>3553708162017</v>
      </c>
      <c r="G602" s="79">
        <v>0.13333392767840291</v>
      </c>
      <c r="H602" s="80">
        <f t="shared" si="18"/>
        <v>54321</v>
      </c>
      <c r="I602" s="81">
        <v>52089</v>
      </c>
      <c r="J602" s="82">
        <v>2232</v>
      </c>
      <c r="K602" s="83">
        <f>(H602)/VLOOKUP(D602,'Dados Base'!$B:$K,6,FALSE)</f>
        <v>91.415637306048254</v>
      </c>
      <c r="L602" s="84">
        <v>95.89</v>
      </c>
      <c r="M602" s="85" t="s">
        <v>702</v>
      </c>
      <c r="N602" s="86">
        <v>0.748</v>
      </c>
      <c r="O602" s="87" t="s">
        <v>691</v>
      </c>
      <c r="P602" s="87" t="s">
        <v>691</v>
      </c>
      <c r="Q602" s="87" t="s">
        <v>691</v>
      </c>
      <c r="R602" s="87" t="s">
        <v>691</v>
      </c>
      <c r="S602" s="87" t="s">
        <v>691</v>
      </c>
      <c r="T602" s="87" t="s">
        <v>691</v>
      </c>
      <c r="U602" s="87" t="s">
        <v>691</v>
      </c>
      <c r="V602" s="87" t="s">
        <v>691</v>
      </c>
      <c r="W602" s="87" t="s">
        <v>691</v>
      </c>
      <c r="X602" s="21"/>
      <c r="Y602" s="21">
        <v>43.18</v>
      </c>
      <c r="Z602" s="10">
        <v>2494.10988</v>
      </c>
      <c r="AA602" s="10">
        <v>420.59411999999998</v>
      </c>
      <c r="AB602" s="21">
        <v>7</v>
      </c>
      <c r="AC602" s="21">
        <v>0</v>
      </c>
      <c r="AD602" s="153">
        <f>VLOOKUP(D602,'Dados Base'!$B:$K,9,FALSE)*31536000/VLOOKUP($F602,F:H,MATCH(H601,F601:AF601,0),FALSE)</f>
        <v>3047.8820345722647</v>
      </c>
      <c r="AE602" s="153">
        <f>VLOOKUP(D602,'Dados Base'!$B:$K,10,FALSE)*31536000/VLOOKUP($F602,F:H,MATCH(H601,F601:AF601,0),FALSE)</f>
        <v>301.88545866239576</v>
      </c>
      <c r="AF602" s="21"/>
      <c r="AG602" s="21"/>
      <c r="AH602" s="21"/>
      <c r="AI602" s="21"/>
      <c r="AJ602" s="21"/>
      <c r="AK602" s="72">
        <f>(SUMIFS('Banco de Indicadores Mun. (2)'!I:I,'Banco de Indicadores Mun. (2)'!B:B,'Banco de Indicadores - Mun. (1)'!B602,'Banco de Indicadores Mun. (2)'!A:A,'Banco de Indicadores - Mun. (1)'!A602) / VLOOKUP(D602,'Dados Base'!$B:$K,8,FALSE)) * 100</f>
        <v>20.696888349514563</v>
      </c>
      <c r="AL602" s="72">
        <f>(SUMIFS('Banco de Indicadores Mun. (2)'!I:I,'Banco de Indicadores Mun. (2)'!B:B,'Banco de Indicadores - Mun. (1)'!B602,'Banco de Indicadores Mun. (2)'!A:A,'Banco de Indicadores - Mun. (1)'!A602) / VLOOKUP(D602,'Dados Base'!$B:$K,9,FALSE)) * 100</f>
        <v>8.121064761904762</v>
      </c>
      <c r="AM602" s="72">
        <f>(SUMIFS('Banco de Indicadores Mun. (2)'!J:J,'Banco de Indicadores Mun. (2)'!B:B,'Banco de Indicadores - Mun. (1)'!B602,'Banco de Indicadores Mun. (2)'!A:A,'Banco de Indicadores - Mun. (1)'!A602) / VLOOKUP(D602,'Dados Base'!$B:$K,7,FALSE)) * 100</f>
        <v>11.720058441558438</v>
      </c>
      <c r="AN602" s="72">
        <f>(SUMIFS('Banco de Indicadores Mun. (2)'!K:K,'Banco de Indicadores Mun. (2)'!B:B,'Banco de Indicadores - Mun. (1)'!B602,'Banco de Indicadores Mun. (2)'!A:A,'Banco de Indicadores - Mun. (1)'!A602) / VLOOKUP(D602,'Dados Base'!$B:$K,10,FALSE)) * 100</f>
        <v>47.282115384615381</v>
      </c>
      <c r="AO602" s="21">
        <v>0</v>
      </c>
      <c r="AP602" s="125">
        <v>0</v>
      </c>
      <c r="AQ602" s="143">
        <v>0</v>
      </c>
      <c r="AR602" s="21">
        <v>7.1</v>
      </c>
      <c r="AS602" s="37">
        <v>100</v>
      </c>
      <c r="AT602" s="37">
        <v>100</v>
      </c>
      <c r="AU602" s="37">
        <v>85.569919964428635</v>
      </c>
      <c r="AV602" s="20">
        <v>9.6999999999999993</v>
      </c>
      <c r="AW602" s="21">
        <v>2</v>
      </c>
      <c r="AX602" s="21">
        <v>0</v>
      </c>
      <c r="AY602" s="21"/>
    </row>
    <row r="603" spans="1:51" ht="15" x14ac:dyDescent="0.25">
      <c r="A603" s="144">
        <v>2017</v>
      </c>
      <c r="B603" s="77" t="s">
        <v>603</v>
      </c>
      <c r="C603" s="78">
        <v>14</v>
      </c>
      <c r="D603" s="77">
        <v>3553807</v>
      </c>
      <c r="E603" s="78">
        <v>355380714</v>
      </c>
      <c r="F603" s="78" t="str">
        <f t="shared" si="19"/>
        <v>3553807142017</v>
      </c>
      <c r="G603" s="79">
        <v>0.30577296607448012</v>
      </c>
      <c r="H603" s="80">
        <f t="shared" si="18"/>
        <v>22947</v>
      </c>
      <c r="I603" s="81">
        <v>20710</v>
      </c>
      <c r="J603" s="82">
        <v>2237</v>
      </c>
      <c r="K603" s="83">
        <f>(H603)/VLOOKUP(D603,'Dados Base'!$B:$K,6,FALSE)</f>
        <v>51.325236529557813</v>
      </c>
      <c r="L603" s="84">
        <v>90.25</v>
      </c>
      <c r="M603" s="85" t="s">
        <v>702</v>
      </c>
      <c r="N603" s="86">
        <v>0.70099999999999996</v>
      </c>
      <c r="O603" s="87" t="s">
        <v>691</v>
      </c>
      <c r="P603" s="87" t="s">
        <v>691</v>
      </c>
      <c r="Q603" s="87" t="s">
        <v>691</v>
      </c>
      <c r="R603" s="87" t="s">
        <v>691</v>
      </c>
      <c r="S603" s="87" t="s">
        <v>691</v>
      </c>
      <c r="T603" s="87" t="s">
        <v>691</v>
      </c>
      <c r="U603" s="87" t="s">
        <v>691</v>
      </c>
      <c r="V603" s="87" t="s">
        <v>691</v>
      </c>
      <c r="W603" s="87" t="s">
        <v>691</v>
      </c>
      <c r="X603" s="21"/>
      <c r="Y603" s="21">
        <v>14.29</v>
      </c>
      <c r="Z603" s="10">
        <v>848.21741999999995</v>
      </c>
      <c r="AA603" s="10">
        <v>254.08457999999996</v>
      </c>
      <c r="AB603" s="21">
        <v>3</v>
      </c>
      <c r="AC603" s="21">
        <v>0</v>
      </c>
      <c r="AD603" s="153">
        <f>VLOOKUP(D603,'Dados Base'!$B:$K,9,FALSE)*31536000/VLOOKUP($F603,F:H,MATCH(H602,F602:AF602,0),FALSE)</f>
        <v>6953.9443064452871</v>
      </c>
      <c r="AE603" s="153">
        <f>VLOOKUP(D603,'Dados Base'!$B:$K,10,FALSE)*31536000/VLOOKUP($F603,F:H,MATCH(H602,F602:AF602,0),FALSE)</f>
        <v>810.83540332069538</v>
      </c>
      <c r="AF603" s="21"/>
      <c r="AG603" s="21"/>
      <c r="AH603" s="21"/>
      <c r="AI603" s="21"/>
      <c r="AJ603" s="21"/>
      <c r="AK603" s="72">
        <f>(SUMIFS('Banco de Indicadores Mun. (2)'!I:I,'Banco de Indicadores Mun. (2)'!B:B,'Banco de Indicadores - Mun. (1)'!B603,'Banco de Indicadores Mun. (2)'!A:A,'Banco de Indicadores - Mun. (1)'!A603) / VLOOKUP(D603,'Dados Base'!$B:$K,8,FALSE)) * 100</f>
        <v>95.016061946902681</v>
      </c>
      <c r="AL603" s="72">
        <f>(SUMIFS('Banco de Indicadores Mun. (2)'!I:I,'Banco de Indicadores Mun. (2)'!B:B,'Banco de Indicadores - Mun. (1)'!B603,'Banco de Indicadores Mun. (2)'!A:A,'Banco de Indicadores - Mun. (1)'!A603) / VLOOKUP(D603,'Dados Base'!$B:$K,9,FALSE)) * 100</f>
        <v>42.438003952569183</v>
      </c>
      <c r="AM603" s="72">
        <f>(SUMIFS('Banco de Indicadores Mun. (2)'!J:J,'Banco de Indicadores Mun. (2)'!B:B,'Banco de Indicadores - Mun. (1)'!B603,'Banco de Indicadores Mun. (2)'!A:A,'Banco de Indicadores - Mun. (1)'!A603) / VLOOKUP(D603,'Dados Base'!$B:$K,7,FALSE)) * 100</f>
        <v>127.60995808383235</v>
      </c>
      <c r="AN603" s="72">
        <f>(SUMIFS('Banco de Indicadores Mun. (2)'!K:K,'Banco de Indicadores Mun. (2)'!B:B,'Banco de Indicadores - Mun. (1)'!B603,'Banco de Indicadores Mun. (2)'!A:A,'Banco de Indicadores - Mun. (1)'!A603) / VLOOKUP(D603,'Dados Base'!$B:$K,10,FALSE)) * 100</f>
        <v>2.7587627118644069</v>
      </c>
      <c r="AO603" s="21">
        <v>0</v>
      </c>
      <c r="AP603" s="125">
        <v>0</v>
      </c>
      <c r="AQ603" s="143">
        <v>0</v>
      </c>
      <c r="AR603" s="21">
        <v>9.3000000000000007</v>
      </c>
      <c r="AS603" s="37">
        <v>100</v>
      </c>
      <c r="AT603" s="37">
        <v>100</v>
      </c>
      <c r="AU603" s="37">
        <v>76.949639935335327</v>
      </c>
      <c r="AV603" s="20">
        <v>8.3017265957967972</v>
      </c>
      <c r="AW603" s="21">
        <v>0</v>
      </c>
      <c r="AX603" s="21">
        <v>0</v>
      </c>
      <c r="AY603" s="21"/>
    </row>
    <row r="604" spans="1:51" ht="15" x14ac:dyDescent="0.25">
      <c r="A604" s="144">
        <v>2017</v>
      </c>
      <c r="B604" s="77" t="s">
        <v>604</v>
      </c>
      <c r="C604" s="78">
        <v>14</v>
      </c>
      <c r="D604" s="77">
        <v>3553856</v>
      </c>
      <c r="E604" s="78">
        <v>355385614</v>
      </c>
      <c r="F604" s="78" t="str">
        <f t="shared" si="19"/>
        <v>3553856142017</v>
      </c>
      <c r="G604" s="79">
        <v>1.1403149937654788</v>
      </c>
      <c r="H604" s="80">
        <f t="shared" si="18"/>
        <v>5560</v>
      </c>
      <c r="I604" s="81">
        <v>3171</v>
      </c>
      <c r="J604" s="82">
        <v>2389</v>
      </c>
      <c r="K604" s="83">
        <f>(H604)/VLOOKUP(D604,'Dados Base'!$B:$K,6,FALSE)</f>
        <v>23.866758241758241</v>
      </c>
      <c r="L604" s="84">
        <v>57.03</v>
      </c>
      <c r="M604" s="85" t="s">
        <v>702</v>
      </c>
      <c r="N604" s="86">
        <v>0.67900000000000005</v>
      </c>
      <c r="O604" s="87" t="s">
        <v>691</v>
      </c>
      <c r="P604" s="87" t="s">
        <v>691</v>
      </c>
      <c r="Q604" s="87" t="s">
        <v>691</v>
      </c>
      <c r="R604" s="87" t="s">
        <v>691</v>
      </c>
      <c r="S604" s="87" t="s">
        <v>691</v>
      </c>
      <c r="T604" s="87" t="s">
        <v>691</v>
      </c>
      <c r="U604" s="87" t="s">
        <v>691</v>
      </c>
      <c r="V604" s="87" t="s">
        <v>691</v>
      </c>
      <c r="W604" s="87" t="s">
        <v>691</v>
      </c>
      <c r="X604" s="21"/>
      <c r="Y604" s="21">
        <v>2.1800000000000002</v>
      </c>
      <c r="Z604" s="10">
        <v>115.64805239999998</v>
      </c>
      <c r="AA604" s="10">
        <v>52.777947600000005</v>
      </c>
      <c r="AB604" s="21">
        <v>4</v>
      </c>
      <c r="AC604" s="21">
        <v>0</v>
      </c>
      <c r="AD604" s="153">
        <f>VLOOKUP(D604,'Dados Base'!$B:$K,9,FALSE)*31536000/VLOOKUP($F604,F:H,MATCH(H603,F603:AF603,0),FALSE)</f>
        <v>14973.928057553956</v>
      </c>
      <c r="AE604" s="153">
        <f>VLOOKUP(D604,'Dados Base'!$B:$K,10,FALSE)*31536000/VLOOKUP($F604,F:H,MATCH(H603,F603:AF603,0),FALSE)</f>
        <v>1758.3021582733809</v>
      </c>
      <c r="AF604" s="21"/>
      <c r="AG604" s="21"/>
      <c r="AH604" s="21"/>
      <c r="AI604" s="21"/>
      <c r="AJ604" s="21"/>
      <c r="AK604" s="72">
        <f>(SUMIFS('Banco de Indicadores Mun. (2)'!I:I,'Banco de Indicadores Mun. (2)'!B:B,'Banco de Indicadores - Mun. (1)'!B604,'Banco de Indicadores Mun. (2)'!A:A,'Banco de Indicadores - Mun. (1)'!A604) / VLOOKUP(D604,'Dados Base'!$B:$K,8,FALSE)) * 100</f>
        <v>11.869262711864408</v>
      </c>
      <c r="AL604" s="72">
        <f>(SUMIFS('Banco de Indicadores Mun. (2)'!I:I,'Banco de Indicadores Mun. (2)'!B:B,'Banco de Indicadores - Mun. (1)'!B604,'Banco de Indicadores Mun. (2)'!A:A,'Banco de Indicadores - Mun. (1)'!A604) / VLOOKUP(D604,'Dados Base'!$B:$K,9,FALSE)) * 100</f>
        <v>5.3052007575757569</v>
      </c>
      <c r="AM604" s="72">
        <f>(SUMIFS('Banco de Indicadores Mun. (2)'!J:J,'Banco de Indicadores Mun. (2)'!B:B,'Banco de Indicadores - Mun. (1)'!B604,'Banco de Indicadores Mun. (2)'!A:A,'Banco de Indicadores - Mun. (1)'!A604) / VLOOKUP(D604,'Dados Base'!$B:$K,7,FALSE)) * 100</f>
        <v>15.787103448275861</v>
      </c>
      <c r="AN604" s="72">
        <f>(SUMIFS('Banco de Indicadores Mun. (2)'!K:K,'Banco de Indicadores Mun. (2)'!B:B,'Banco de Indicadores - Mun. (1)'!B604,'Banco de Indicadores Mun. (2)'!A:A,'Banco de Indicadores - Mun. (1)'!A604) / VLOOKUP(D604,'Dados Base'!$B:$K,10,FALSE)) * 100</f>
        <v>0.87403225806451623</v>
      </c>
      <c r="AO604" s="21">
        <v>0</v>
      </c>
      <c r="AP604" s="125">
        <v>0</v>
      </c>
      <c r="AQ604" s="143">
        <v>0</v>
      </c>
      <c r="AR604" s="21">
        <v>8.3000000000000007</v>
      </c>
      <c r="AS604" s="37">
        <v>81.739999999999995</v>
      </c>
      <c r="AT604" s="37">
        <v>81.739999999999995</v>
      </c>
      <c r="AU604" s="37">
        <v>68.664014107085592</v>
      </c>
      <c r="AV604" s="20">
        <v>7.4891039999999993</v>
      </c>
      <c r="AW604" s="21">
        <v>0</v>
      </c>
      <c r="AX604" s="21">
        <v>0</v>
      </c>
      <c r="AY604" s="21"/>
    </row>
    <row r="605" spans="1:51" ht="15" x14ac:dyDescent="0.25">
      <c r="A605" s="144">
        <v>2017</v>
      </c>
      <c r="B605" s="77" t="s">
        <v>605</v>
      </c>
      <c r="C605" s="78">
        <v>22</v>
      </c>
      <c r="D605" s="77">
        <v>3553906</v>
      </c>
      <c r="E605" s="78">
        <v>355390622</v>
      </c>
      <c r="F605" s="78" t="str">
        <f t="shared" si="19"/>
        <v>3553906222017</v>
      </c>
      <c r="G605" s="79">
        <v>1.0687094552072729</v>
      </c>
      <c r="H605" s="80">
        <f t="shared" si="18"/>
        <v>7070</v>
      </c>
      <c r="I605" s="81">
        <v>6618</v>
      </c>
      <c r="J605" s="82">
        <v>452</v>
      </c>
      <c r="K605" s="83">
        <f>(H605)/VLOOKUP(D605,'Dados Base'!$B:$K,6,FALSE)</f>
        <v>35.848291248352098</v>
      </c>
      <c r="L605" s="84">
        <v>93.61</v>
      </c>
      <c r="M605" s="85" t="s">
        <v>702</v>
      </c>
      <c r="N605" s="86">
        <v>0.72599999999999998</v>
      </c>
      <c r="O605" s="87" t="s">
        <v>691</v>
      </c>
      <c r="P605" s="87" t="s">
        <v>691</v>
      </c>
      <c r="Q605" s="87" t="s">
        <v>691</v>
      </c>
      <c r="R605" s="87" t="s">
        <v>691</v>
      </c>
      <c r="S605" s="87" t="s">
        <v>691</v>
      </c>
      <c r="T605" s="87" t="s">
        <v>691</v>
      </c>
      <c r="U605" s="87" t="s">
        <v>691</v>
      </c>
      <c r="V605" s="87" t="s">
        <v>691</v>
      </c>
      <c r="W605" s="87" t="s">
        <v>691</v>
      </c>
      <c r="X605" s="21"/>
      <c r="Y605" s="21">
        <v>4.7300000000000004</v>
      </c>
      <c r="Z605" s="10">
        <v>260.79641279999998</v>
      </c>
      <c r="AA605" s="10">
        <v>103.81158720000002</v>
      </c>
      <c r="AB605" s="21">
        <v>0</v>
      </c>
      <c r="AC605" s="21">
        <v>0</v>
      </c>
      <c r="AD605" s="153">
        <f>VLOOKUP(D605,'Dados Base'!$B:$K,9,FALSE)*31536000/VLOOKUP($F605,F:H,MATCH(H604,F604:AF604,0),FALSE)</f>
        <v>6556.9900990099013</v>
      </c>
      <c r="AE605" s="153">
        <f>VLOOKUP(D605,'Dados Base'!$B:$K,10,FALSE)*31536000/VLOOKUP($F605,F:H,MATCH(H604,F604:AF604,0),FALSE)</f>
        <v>892.10749646393185</v>
      </c>
      <c r="AF605" s="21"/>
      <c r="AG605" s="21"/>
      <c r="AH605" s="21"/>
      <c r="AI605" s="21"/>
      <c r="AJ605" s="21"/>
      <c r="AK605" s="72">
        <f>(SUMIFS('Banco de Indicadores Mun. (2)'!I:I,'Banco de Indicadores Mun. (2)'!B:B,'Banco de Indicadores - Mun. (1)'!B605,'Banco de Indicadores Mun. (2)'!A:A,'Banco de Indicadores - Mun. (1)'!A605) / VLOOKUP(D605,'Dados Base'!$B:$K,8,FALSE)) * 100</f>
        <v>1.8586133333333335</v>
      </c>
      <c r="AL605" s="72">
        <f>(SUMIFS('Banco de Indicadores Mun. (2)'!I:I,'Banco de Indicadores Mun. (2)'!B:B,'Banco de Indicadores - Mun. (1)'!B605,'Banco de Indicadores Mun. (2)'!A:A,'Banco de Indicadores - Mun. (1)'!A605) / VLOOKUP(D605,'Dados Base'!$B:$K,9,FALSE)) * 100</f>
        <v>0.94827210884353752</v>
      </c>
      <c r="AM605" s="72">
        <f>(SUMIFS('Banco de Indicadores Mun. (2)'!J:J,'Banco de Indicadores Mun. (2)'!B:B,'Banco de Indicadores - Mun. (1)'!B605,'Banco de Indicadores Mun. (2)'!A:A,'Banco de Indicadores - Mun. (1)'!A605) / VLOOKUP(D605,'Dados Base'!$B:$K,7,FALSE)) * 100</f>
        <v>0</v>
      </c>
      <c r="AN605" s="72">
        <f>(SUMIFS('Banco de Indicadores Mun. (2)'!K:K,'Banco de Indicadores Mun. (2)'!B:B,'Banco de Indicadores - Mun. (1)'!B605,'Banco de Indicadores Mun. (2)'!A:A,'Banco de Indicadores - Mun. (1)'!A605) / VLOOKUP(D605,'Dados Base'!$B:$K,10,FALSE)) * 100</f>
        <v>6.9698000000000011</v>
      </c>
      <c r="AO605" s="21">
        <v>0</v>
      </c>
      <c r="AP605" s="125">
        <v>0</v>
      </c>
      <c r="AQ605" s="143">
        <v>0</v>
      </c>
      <c r="AR605" s="21">
        <v>7.3</v>
      </c>
      <c r="AS605" s="37">
        <v>89.41</v>
      </c>
      <c r="AT605" s="37">
        <v>89.41</v>
      </c>
      <c r="AU605" s="37">
        <v>71.527890995260663</v>
      </c>
      <c r="AV605" s="20">
        <v>7.9904700000000002</v>
      </c>
      <c r="AW605" s="21">
        <v>0</v>
      </c>
      <c r="AX605" s="21">
        <v>0</v>
      </c>
      <c r="AY605" s="21"/>
    </row>
    <row r="606" spans="1:51" ht="15" x14ac:dyDescent="0.25">
      <c r="A606" s="144">
        <v>2017</v>
      </c>
      <c r="B606" s="77" t="s">
        <v>606</v>
      </c>
      <c r="C606" s="78">
        <v>17</v>
      </c>
      <c r="D606" s="77">
        <v>3553955</v>
      </c>
      <c r="E606" s="78">
        <v>355395517</v>
      </c>
      <c r="F606" s="78" t="str">
        <f t="shared" si="19"/>
        <v>3553955172017</v>
      </c>
      <c r="G606" s="79">
        <v>1.5762953375676014</v>
      </c>
      <c r="H606" s="80">
        <f t="shared" si="18"/>
        <v>14242</v>
      </c>
      <c r="I606" s="81">
        <v>13530</v>
      </c>
      <c r="J606" s="82">
        <v>712</v>
      </c>
      <c r="K606" s="83">
        <f>(H606)/VLOOKUP(D606,'Dados Base'!$B:$K,6,FALSE)</f>
        <v>46.925864909390448</v>
      </c>
      <c r="L606" s="84">
        <v>95</v>
      </c>
      <c r="M606" s="85" t="s">
        <v>702</v>
      </c>
      <c r="N606" s="86">
        <v>0.753</v>
      </c>
      <c r="O606" s="87" t="s">
        <v>691</v>
      </c>
      <c r="P606" s="87" t="s">
        <v>691</v>
      </c>
      <c r="Q606" s="87" t="s">
        <v>691</v>
      </c>
      <c r="R606" s="87" t="s">
        <v>691</v>
      </c>
      <c r="S606" s="87" t="s">
        <v>691</v>
      </c>
      <c r="T606" s="87" t="s">
        <v>691</v>
      </c>
      <c r="U606" s="87" t="s">
        <v>691</v>
      </c>
      <c r="V606" s="87" t="s">
        <v>691</v>
      </c>
      <c r="W606" s="87" t="s">
        <v>691</v>
      </c>
      <c r="X606" s="21"/>
      <c r="Y606" s="21">
        <v>9.58</v>
      </c>
      <c r="Z606" s="10">
        <v>615.30289200000004</v>
      </c>
      <c r="AA606" s="10">
        <v>123.95710799999998</v>
      </c>
      <c r="AB606" s="21">
        <v>0</v>
      </c>
      <c r="AC606" s="21">
        <v>0</v>
      </c>
      <c r="AD606" s="153">
        <f>VLOOKUP(D606,'Dados Base'!$B:$K,9,FALSE)*31536000/VLOOKUP($F606,F:H,MATCH(H605,F605:AF605,0),FALSE)</f>
        <v>6133.5992135935967</v>
      </c>
      <c r="AE606" s="153">
        <f>VLOOKUP(D606,'Dados Base'!$B:$K,10,FALSE)*31536000/VLOOKUP($F606,F:H,MATCH(H605,F605:AF605,0),FALSE)</f>
        <v>664.28872349389144</v>
      </c>
      <c r="AF606" s="21"/>
      <c r="AG606" s="21"/>
      <c r="AH606" s="21"/>
      <c r="AI606" s="21"/>
      <c r="AJ606" s="21"/>
      <c r="AK606" s="72">
        <f>(SUMIFS('Banco de Indicadores Mun. (2)'!I:I,'Banco de Indicadores Mun. (2)'!B:B,'Banco de Indicadores - Mun. (1)'!B606,'Banco de Indicadores Mun. (2)'!A:A,'Banco de Indicadores - Mun. (1)'!A606) / VLOOKUP(D606,'Dados Base'!$B:$K,8,FALSE)) * 100</f>
        <v>42.641623287671237</v>
      </c>
      <c r="AL606" s="72">
        <f>(SUMIFS('Banco de Indicadores Mun. (2)'!I:I,'Banco de Indicadores Mun. (2)'!B:B,'Banco de Indicadores - Mun. (1)'!B606,'Banco de Indicadores Mun. (2)'!A:A,'Banco de Indicadores - Mun. (1)'!A606) / VLOOKUP(D606,'Dados Base'!$B:$K,9,FALSE)) * 100</f>
        <v>22.475368231046932</v>
      </c>
      <c r="AM606" s="72">
        <f>(SUMIFS('Banco de Indicadores Mun. (2)'!J:J,'Banco de Indicadores Mun. (2)'!B:B,'Banco de Indicadores - Mun. (1)'!B606,'Banco de Indicadores Mun. (2)'!A:A,'Banco de Indicadores - Mun. (1)'!A606) / VLOOKUP(D606,'Dados Base'!$B:$K,7,FALSE)) * 100</f>
        <v>43.911879310344837</v>
      </c>
      <c r="AN606" s="72">
        <f>(SUMIFS('Banco de Indicadores Mun. (2)'!K:K,'Banco de Indicadores Mun. (2)'!B:B,'Banco de Indicadores - Mun. (1)'!B606,'Banco de Indicadores Mun. (2)'!A:A,'Banco de Indicadores - Mun. (1)'!A606) / VLOOKUP(D606,'Dados Base'!$B:$K,10,FALSE)) * 100</f>
        <v>37.729966666666662</v>
      </c>
      <c r="AO606" s="21">
        <v>0</v>
      </c>
      <c r="AP606" s="125">
        <v>0</v>
      </c>
      <c r="AQ606" s="143">
        <v>0</v>
      </c>
      <c r="AR606" s="21">
        <v>8.9</v>
      </c>
      <c r="AS606" s="37">
        <v>97.92</v>
      </c>
      <c r="AT606" s="37">
        <v>97.92</v>
      </c>
      <c r="AU606" s="37">
        <v>83.23227173119065</v>
      </c>
      <c r="AV606" s="20">
        <v>9.9687999999999999</v>
      </c>
      <c r="AW606" s="21">
        <v>0</v>
      </c>
      <c r="AX606" s="21">
        <v>0</v>
      </c>
      <c r="AY606" s="21"/>
    </row>
    <row r="607" spans="1:51" ht="15" x14ac:dyDescent="0.25">
      <c r="A607" s="144">
        <v>2017</v>
      </c>
      <c r="B607" s="77" t="s">
        <v>607</v>
      </c>
      <c r="C607" s="78">
        <v>10</v>
      </c>
      <c r="D607" s="77">
        <v>3554003</v>
      </c>
      <c r="E607" s="78">
        <v>355400310</v>
      </c>
      <c r="F607" s="78" t="str">
        <f t="shared" si="19"/>
        <v>3554003102017</v>
      </c>
      <c r="G607" s="79">
        <v>1.1988236674913555</v>
      </c>
      <c r="H607" s="80">
        <f t="shared" si="18"/>
        <v>116296</v>
      </c>
      <c r="I607" s="81">
        <v>112476</v>
      </c>
      <c r="J607" s="82">
        <v>3820</v>
      </c>
      <c r="K607" s="83">
        <f>(H607)/VLOOKUP(D607,'Dados Base'!$B:$K,6,FALSE)</f>
        <v>221.8711843711844</v>
      </c>
      <c r="L607" s="84">
        <v>96.72</v>
      </c>
      <c r="M607" s="85" t="s">
        <v>702</v>
      </c>
      <c r="N607" s="86">
        <v>0.752</v>
      </c>
      <c r="O607" s="87" t="s">
        <v>691</v>
      </c>
      <c r="P607" s="87" t="s">
        <v>691</v>
      </c>
      <c r="Q607" s="87" t="s">
        <v>691</v>
      </c>
      <c r="R607" s="87" t="s">
        <v>691</v>
      </c>
      <c r="S607" s="87" t="s">
        <v>691</v>
      </c>
      <c r="T607" s="87" t="s">
        <v>691</v>
      </c>
      <c r="U607" s="87" t="s">
        <v>691</v>
      </c>
      <c r="V607" s="87" t="s">
        <v>691</v>
      </c>
      <c r="W607" s="87" t="s">
        <v>691</v>
      </c>
      <c r="X607" s="21"/>
      <c r="Y607" s="21">
        <v>101.99</v>
      </c>
      <c r="Z607" s="10">
        <v>4007.4429671999997</v>
      </c>
      <c r="AA607" s="10">
        <v>2111.8370328000001</v>
      </c>
      <c r="AB607" s="21">
        <v>7</v>
      </c>
      <c r="AC607" s="21">
        <v>0</v>
      </c>
      <c r="AD607" s="153">
        <f>VLOOKUP(D607,'Dados Base'!$B:$K,9,FALSE)*31536000/VLOOKUP($F607,F:H,MATCH(H606,F606:AF606,0),FALSE)</f>
        <v>1282.634656394029</v>
      </c>
      <c r="AE607" s="153">
        <f>VLOOKUP(D607,'Dados Base'!$B:$K,10,FALSE)*31536000/VLOOKUP($F607,F:H,MATCH(H606,F606:AF606,0),FALSE)</f>
        <v>195.24248469422852</v>
      </c>
      <c r="AF607" s="21"/>
      <c r="AG607" s="21"/>
      <c r="AH607" s="21"/>
      <c r="AI607" s="21"/>
      <c r="AJ607" s="21"/>
      <c r="AK607" s="72">
        <f>(SUMIFS('Banco de Indicadores Mun. (2)'!I:I,'Banco de Indicadores Mun. (2)'!B:B,'Banco de Indicadores - Mun. (1)'!B607,'Banco de Indicadores Mun. (2)'!A:A,'Banco de Indicadores - Mun. (1)'!A607) / VLOOKUP(D607,'Dados Base'!$B:$K,8,FALSE)) * 100</f>
        <v>87.364235294117691</v>
      </c>
      <c r="AL607" s="72">
        <f>(SUMIFS('Banco de Indicadores Mun. (2)'!I:I,'Banco de Indicadores Mun. (2)'!B:B,'Banco de Indicadores - Mun. (1)'!B607,'Banco de Indicadores Mun. (2)'!A:A,'Banco de Indicadores - Mun. (1)'!A607) / VLOOKUP(D607,'Dados Base'!$B:$K,9,FALSE)) * 100</f>
        <v>31.399408033826653</v>
      </c>
      <c r="AM607" s="72">
        <f>(SUMIFS('Banco de Indicadores Mun. (2)'!J:J,'Banco de Indicadores Mun. (2)'!B:B,'Banco de Indicadores - Mun. (1)'!B607,'Banco de Indicadores Mun. (2)'!A:A,'Banco de Indicadores - Mun. (1)'!A607) / VLOOKUP(D607,'Dados Base'!$B:$K,7,FALSE)) * 100</f>
        <v>96.816224489795914</v>
      </c>
      <c r="AN607" s="72">
        <f>(SUMIFS('Banco de Indicadores Mun. (2)'!K:K,'Banco de Indicadores Mun. (2)'!B:B,'Banco de Indicadores - Mun. (1)'!B607,'Banco de Indicadores Mun. (2)'!A:A,'Banco de Indicadores - Mun. (1)'!A607) / VLOOKUP(D607,'Dados Base'!$B:$K,10,FALSE)) * 100</f>
        <v>74.499027777777897</v>
      </c>
      <c r="AO607" s="21">
        <v>0</v>
      </c>
      <c r="AP607" s="125">
        <v>0</v>
      </c>
      <c r="AQ607" s="143">
        <v>0</v>
      </c>
      <c r="AR607" s="21">
        <v>9.8000000000000007</v>
      </c>
      <c r="AS607" s="37">
        <v>91.94</v>
      </c>
      <c r="AT607" s="37">
        <v>78.149000000000001</v>
      </c>
      <c r="AU607" s="37">
        <v>65.488798799858813</v>
      </c>
      <c r="AV607" s="20">
        <v>7.4108770624679581</v>
      </c>
      <c r="AW607" s="21">
        <v>1</v>
      </c>
      <c r="AX607" s="21">
        <v>0</v>
      </c>
      <c r="AY607" s="21"/>
    </row>
    <row r="608" spans="1:51" ht="15" x14ac:dyDescent="0.25">
      <c r="A608" s="144">
        <v>2017</v>
      </c>
      <c r="B608" s="77" t="s">
        <v>608</v>
      </c>
      <c r="C608" s="78">
        <v>2</v>
      </c>
      <c r="D608" s="77">
        <v>3554102</v>
      </c>
      <c r="E608" s="78">
        <v>35541022</v>
      </c>
      <c r="F608" s="78" t="str">
        <f t="shared" si="19"/>
        <v>355410222017</v>
      </c>
      <c r="G608" s="79">
        <v>1.0917397410941776</v>
      </c>
      <c r="H608" s="80">
        <f t="shared" si="18"/>
        <v>299140</v>
      </c>
      <c r="I608" s="81">
        <v>293022</v>
      </c>
      <c r="J608" s="82">
        <v>6118</v>
      </c>
      <c r="K608" s="83">
        <f>(H608)/VLOOKUP(D608,'Dados Base'!$B:$K,6,FALSE)</f>
        <v>477.92050102249493</v>
      </c>
      <c r="L608" s="84">
        <v>97.95</v>
      </c>
      <c r="M608" s="85" t="s">
        <v>702</v>
      </c>
      <c r="N608" s="86">
        <v>0.8</v>
      </c>
      <c r="O608" s="87" t="s">
        <v>691</v>
      </c>
      <c r="P608" s="87" t="s">
        <v>691</v>
      </c>
      <c r="Q608" s="87" t="s">
        <v>691</v>
      </c>
      <c r="R608" s="87" t="s">
        <v>691</v>
      </c>
      <c r="S608" s="87" t="s">
        <v>691</v>
      </c>
      <c r="T608" s="87" t="s">
        <v>691</v>
      </c>
      <c r="U608" s="87" t="s">
        <v>691</v>
      </c>
      <c r="V608" s="87" t="s">
        <v>691</v>
      </c>
      <c r="W608" s="87" t="s">
        <v>691</v>
      </c>
      <c r="X608" s="21"/>
      <c r="Y608" s="21">
        <v>271.18</v>
      </c>
      <c r="Z608" s="10">
        <v>13359.202862400001</v>
      </c>
      <c r="AA608" s="10">
        <v>2911.4831375999993</v>
      </c>
      <c r="AB608" s="21">
        <v>37</v>
      </c>
      <c r="AC608" s="21">
        <v>0</v>
      </c>
      <c r="AD608" s="153">
        <f>VLOOKUP(D608,'Dados Base'!$B:$K,9,FALSE)*31536000/VLOOKUP($F608,F:H,MATCH(H607,F607:AF607,0),FALSE)</f>
        <v>985.69766664438055</v>
      </c>
      <c r="AE608" s="153">
        <f>VLOOKUP(D608,'Dados Base'!$B:$K,10,FALSE)*31536000/VLOOKUP($F608,F:H,MATCH(H607,F607:AF607,0),FALSE)</f>
        <v>100.1510998194825</v>
      </c>
      <c r="AF608" s="21"/>
      <c r="AG608" s="21"/>
      <c r="AH608" s="21"/>
      <c r="AI608" s="21"/>
      <c r="AJ608" s="21"/>
      <c r="AK608" s="72">
        <f>(SUMIFS('Banco de Indicadores Mun. (2)'!I:I,'Banco de Indicadores Mun. (2)'!B:B,'Banco de Indicadores - Mun. (1)'!B608,'Banco de Indicadores Mun. (2)'!A:A,'Banco de Indicadores - Mun. (1)'!A608) / VLOOKUP(D608,'Dados Base'!$B:$K,8,FALSE)) * 100</f>
        <v>21.427061728395085</v>
      </c>
      <c r="AL608" s="72">
        <f>(SUMIFS('Banco de Indicadores Mun. (2)'!I:I,'Banco de Indicadores Mun. (2)'!B:B,'Banco de Indicadores - Mun. (1)'!B608,'Banco de Indicadores Mun. (2)'!A:A,'Banco de Indicadores - Mun. (1)'!A608) / VLOOKUP(D608,'Dados Base'!$B:$K,9,FALSE)) * 100</f>
        <v>9.2812406417112392</v>
      </c>
      <c r="AM608" s="72">
        <f>(SUMIFS('Banco de Indicadores Mun. (2)'!J:J,'Banco de Indicadores Mun. (2)'!B:B,'Banco de Indicadores - Mun. (1)'!B608,'Banco de Indicadores Mun. (2)'!A:A,'Banco de Indicadores - Mun. (1)'!A608) / VLOOKUP(D608,'Dados Base'!$B:$K,7,FALSE)) * 100</f>
        <v>25.987980645161311</v>
      </c>
      <c r="AN608" s="72">
        <f>(SUMIFS('Banco de Indicadores Mun. (2)'!K:K,'Banco de Indicadores Mun. (2)'!B:B,'Banco de Indicadores - Mun. (1)'!B608,'Banco de Indicadores Mun. (2)'!A:A,'Banco de Indicadores - Mun. (1)'!A608) / VLOOKUP(D608,'Dados Base'!$B:$K,10,FALSE)) * 100</f>
        <v>6.5440631578947421</v>
      </c>
      <c r="AO608" s="21">
        <v>0</v>
      </c>
      <c r="AP608" s="125">
        <v>0</v>
      </c>
      <c r="AQ608" s="143">
        <v>0</v>
      </c>
      <c r="AR608" s="21">
        <v>10</v>
      </c>
      <c r="AS608" s="37">
        <v>95.84</v>
      </c>
      <c r="AT608" s="37">
        <v>95.84</v>
      </c>
      <c r="AU608" s="37">
        <v>82.105959529917797</v>
      </c>
      <c r="AV608" s="20">
        <v>9.7376000000000005</v>
      </c>
      <c r="AW608" s="21">
        <v>1</v>
      </c>
      <c r="AX608" s="21">
        <v>0</v>
      </c>
      <c r="AY608" s="21"/>
    </row>
    <row r="609" spans="1:51" ht="15" x14ac:dyDescent="0.25">
      <c r="A609" s="144">
        <v>2017</v>
      </c>
      <c r="B609" s="77" t="s">
        <v>609</v>
      </c>
      <c r="C609" s="78">
        <v>14</v>
      </c>
      <c r="D609" s="77">
        <v>3554201</v>
      </c>
      <c r="E609" s="78">
        <v>355420114</v>
      </c>
      <c r="F609" s="78" t="str">
        <f t="shared" si="19"/>
        <v>3554201142017</v>
      </c>
      <c r="G609" s="79">
        <v>-0.62734339037404663</v>
      </c>
      <c r="H609" s="80">
        <f t="shared" si="18"/>
        <v>4711</v>
      </c>
      <c r="I609" s="81">
        <v>3454</v>
      </c>
      <c r="J609" s="82">
        <v>1257</v>
      </c>
      <c r="K609" s="83">
        <f>(H609)/VLOOKUP(D609,'Dados Base'!$B:$K,6,FALSE)</f>
        <v>15.897280151177702</v>
      </c>
      <c r="L609" s="84">
        <v>73.319999999999993</v>
      </c>
      <c r="M609" s="85" t="s">
        <v>702</v>
      </c>
      <c r="N609" s="86">
        <v>0.66800000000000004</v>
      </c>
      <c r="O609" s="87" t="s">
        <v>691</v>
      </c>
      <c r="P609" s="87" t="s">
        <v>691</v>
      </c>
      <c r="Q609" s="87" t="s">
        <v>691</v>
      </c>
      <c r="R609" s="87" t="s">
        <v>691</v>
      </c>
      <c r="S609" s="87" t="s">
        <v>691</v>
      </c>
      <c r="T609" s="87" t="s">
        <v>691</v>
      </c>
      <c r="U609" s="87" t="s">
        <v>691</v>
      </c>
      <c r="V609" s="87" t="s">
        <v>691</v>
      </c>
      <c r="W609" s="87" t="s">
        <v>691</v>
      </c>
      <c r="X609" s="21"/>
      <c r="Y609" s="21">
        <v>2.12</v>
      </c>
      <c r="Z609" s="10">
        <v>0</v>
      </c>
      <c r="AA609" s="10">
        <v>163.83599999999998</v>
      </c>
      <c r="AB609" s="21">
        <v>0</v>
      </c>
      <c r="AC609" s="21">
        <v>0</v>
      </c>
      <c r="AD609" s="153">
        <f>VLOOKUP(D609,'Dados Base'!$B:$K,9,FALSE)*31536000/VLOOKUP($F609,F:H,MATCH(H608,F608:AF608,0),FALSE)</f>
        <v>22425.302483549141</v>
      </c>
      <c r="AE609" s="153">
        <f>VLOOKUP(D609,'Dados Base'!$B:$K,10,FALSE)*31536000/VLOOKUP($F609,F:H,MATCH(H608,F608:AF608,0),FALSE)</f>
        <v>2677.6480577372099</v>
      </c>
      <c r="AF609" s="21"/>
      <c r="AG609" s="21"/>
      <c r="AH609" s="21"/>
      <c r="AI609" s="21"/>
      <c r="AJ609" s="21"/>
      <c r="AK609" s="72">
        <f>(SUMIFS('Banco de Indicadores Mun. (2)'!I:I,'Banco de Indicadores Mun. (2)'!B:B,'Banco de Indicadores - Mun. (1)'!B609,'Banco de Indicadores Mun. (2)'!A:A,'Banco de Indicadores - Mun. (1)'!A609) / VLOOKUP(D609,'Dados Base'!$B:$K,8,FALSE)) * 100</f>
        <v>1.98726</v>
      </c>
      <c r="AL609" s="72">
        <f>(SUMIFS('Banco de Indicadores Mun. (2)'!I:I,'Banco de Indicadores Mun. (2)'!B:B,'Banco de Indicadores - Mun. (1)'!B609,'Banco de Indicadores Mun. (2)'!A:A,'Banco de Indicadores - Mun. (1)'!A609) / VLOOKUP(D609,'Dados Base'!$B:$K,9,FALSE)) * 100</f>
        <v>0.88981791044776115</v>
      </c>
      <c r="AM609" s="72">
        <f>(SUMIFS('Banco de Indicadores Mun. (2)'!J:J,'Banco de Indicadores Mun. (2)'!B:B,'Banco de Indicadores - Mun. (1)'!B609,'Banco de Indicadores Mun. (2)'!A:A,'Banco de Indicadores - Mun. (1)'!A609) / VLOOKUP(D609,'Dados Base'!$B:$K,7,FALSE)) * 100</f>
        <v>2.5047181818181814</v>
      </c>
      <c r="AN609" s="72">
        <f>(SUMIFS('Banco de Indicadores Mun. (2)'!K:K,'Banco de Indicadores Mun. (2)'!B:B,'Banco de Indicadores - Mun. (1)'!B609,'Banco de Indicadores Mun. (2)'!A:A,'Banco de Indicadores - Mun. (1)'!A609) / VLOOKUP(D609,'Dados Base'!$B:$K,10,FALSE)) * 100</f>
        <v>0.56425000000000014</v>
      </c>
      <c r="AO609" s="21">
        <v>0</v>
      </c>
      <c r="AP609" s="125">
        <v>0</v>
      </c>
      <c r="AQ609" s="143">
        <v>0</v>
      </c>
      <c r="AR609" s="21">
        <v>7.1</v>
      </c>
      <c r="AS609" s="37">
        <v>100</v>
      </c>
      <c r="AT609" s="37">
        <v>0</v>
      </c>
      <c r="AU609" s="37">
        <v>0</v>
      </c>
      <c r="AV609" s="20">
        <v>1.5</v>
      </c>
      <c r="AW609" s="21">
        <v>0</v>
      </c>
      <c r="AX609" s="21">
        <v>0</v>
      </c>
      <c r="AY609" s="21"/>
    </row>
    <row r="610" spans="1:51" ht="15" x14ac:dyDescent="0.25">
      <c r="A610" s="144">
        <v>2017</v>
      </c>
      <c r="B610" s="77" t="s">
        <v>610</v>
      </c>
      <c r="C610" s="78">
        <v>22</v>
      </c>
      <c r="D610" s="77">
        <v>3554300</v>
      </c>
      <c r="E610" s="78">
        <v>355430022</v>
      </c>
      <c r="F610" s="78" t="str">
        <f t="shared" si="19"/>
        <v>3554300222017</v>
      </c>
      <c r="G610" s="79">
        <v>0.50416461752504915</v>
      </c>
      <c r="H610" s="80">
        <f t="shared" si="18"/>
        <v>22122</v>
      </c>
      <c r="I610" s="81">
        <v>18196</v>
      </c>
      <c r="J610" s="82">
        <v>3926</v>
      </c>
      <c r="K610" s="83">
        <f>(H610)/VLOOKUP(D610,'Dados Base'!$B:$K,6,FALSE)</f>
        <v>14.211104473009692</v>
      </c>
      <c r="L610" s="84">
        <v>82.25</v>
      </c>
      <c r="M610" s="85" t="s">
        <v>702</v>
      </c>
      <c r="N610" s="86">
        <v>0.74099999999999999</v>
      </c>
      <c r="O610" s="87" t="s">
        <v>691</v>
      </c>
      <c r="P610" s="87" t="s">
        <v>691</v>
      </c>
      <c r="Q610" s="87" t="s">
        <v>691</v>
      </c>
      <c r="R610" s="87" t="s">
        <v>691</v>
      </c>
      <c r="S610" s="87" t="s">
        <v>691</v>
      </c>
      <c r="T610" s="87" t="s">
        <v>691</v>
      </c>
      <c r="U610" s="87" t="s">
        <v>691</v>
      </c>
      <c r="V610" s="87" t="s">
        <v>691</v>
      </c>
      <c r="W610" s="87" t="s">
        <v>691</v>
      </c>
      <c r="X610" s="21"/>
      <c r="Y610" s="21">
        <v>13.02</v>
      </c>
      <c r="Z610" s="10">
        <v>838.74203999999986</v>
      </c>
      <c r="AA610" s="10">
        <v>165.98196000000002</v>
      </c>
      <c r="AB610" s="21">
        <v>0</v>
      </c>
      <c r="AC610" s="21">
        <v>0</v>
      </c>
      <c r="AD610" s="153">
        <f>VLOOKUP(D610,'Dados Base'!$B:$K,9,FALSE)*31536000/VLOOKUP($F610,F:H,MATCH(H609,F609:AF609,0),FALSE)</f>
        <v>16479.349064279901</v>
      </c>
      <c r="AE610" s="153">
        <f>VLOOKUP(D610,'Dados Base'!$B:$K,10,FALSE)*31536000/VLOOKUP($F610,F:H,MATCH(H609,F609:AF609,0),FALSE)</f>
        <v>2309.3897477624087</v>
      </c>
      <c r="AF610" s="21"/>
      <c r="AG610" s="21"/>
      <c r="AH610" s="21"/>
      <c r="AI610" s="21"/>
      <c r="AJ610" s="21"/>
      <c r="AK610" s="72">
        <f>(SUMIFS('Banco de Indicadores Mun. (2)'!I:I,'Banco de Indicadores Mun. (2)'!B:B,'Banco de Indicadores - Mun. (1)'!B610,'Banco de Indicadores Mun. (2)'!A:A,'Banco de Indicadores - Mun. (1)'!A610) / VLOOKUP(D610,'Dados Base'!$B:$K,8,FALSE)) * 100</f>
        <v>3.9796796610169487</v>
      </c>
      <c r="AL610" s="72">
        <f>(SUMIFS('Banco de Indicadores Mun. (2)'!I:I,'Banco de Indicadores Mun. (2)'!B:B,'Banco de Indicadores - Mun. (1)'!B610,'Banco de Indicadores Mun. (2)'!A:A,'Banco de Indicadores - Mun. (1)'!A610) / VLOOKUP(D610,'Dados Base'!$B:$K,9,FALSE)) * 100</f>
        <v>2.0311513840830449</v>
      </c>
      <c r="AM610" s="72">
        <f>(SUMIFS('Banco de Indicadores Mun. (2)'!J:J,'Banco de Indicadores Mun. (2)'!B:B,'Banco de Indicadores - Mun. (1)'!B610,'Banco de Indicadores Mun. (2)'!A:A,'Banco de Indicadores - Mun. (1)'!A610) / VLOOKUP(D610,'Dados Base'!$B:$K,7,FALSE)) * 100</f>
        <v>3.1126682242990653</v>
      </c>
      <c r="AN610" s="72">
        <f>(SUMIFS('Banco de Indicadores Mun. (2)'!K:K,'Banco de Indicadores Mun. (2)'!B:B,'Banco de Indicadores - Mun. (1)'!B610,'Banco de Indicadores Mun. (2)'!A:A,'Banco de Indicadores - Mun. (1)'!A610) / VLOOKUP(D610,'Dados Base'!$B:$K,10,FALSE)) * 100</f>
        <v>6.2703024691358005</v>
      </c>
      <c r="AO610" s="21">
        <v>0</v>
      </c>
      <c r="AP610" s="125">
        <v>0</v>
      </c>
      <c r="AQ610" s="143">
        <v>0</v>
      </c>
      <c r="AR610" s="21">
        <v>9</v>
      </c>
      <c r="AS610" s="37">
        <v>100</v>
      </c>
      <c r="AT610" s="37">
        <v>100</v>
      </c>
      <c r="AU610" s="37">
        <v>83.479845211222184</v>
      </c>
      <c r="AV610" s="20">
        <v>10</v>
      </c>
      <c r="AW610" s="21">
        <v>0</v>
      </c>
      <c r="AX610" s="21">
        <v>0</v>
      </c>
      <c r="AY610" s="21"/>
    </row>
    <row r="611" spans="1:51" ht="15" x14ac:dyDescent="0.25">
      <c r="A611" s="144">
        <v>2017</v>
      </c>
      <c r="B611" s="77" t="s">
        <v>611</v>
      </c>
      <c r="C611" s="78">
        <v>12</v>
      </c>
      <c r="D611" s="77">
        <v>3554409</v>
      </c>
      <c r="E611" s="78">
        <v>355440912</v>
      </c>
      <c r="F611" s="78" t="str">
        <f t="shared" si="19"/>
        <v>3554409122017</v>
      </c>
      <c r="G611" s="79">
        <v>0.77239915225724154</v>
      </c>
      <c r="H611" s="80">
        <f t="shared" si="18"/>
        <v>8939</v>
      </c>
      <c r="I611" s="81">
        <v>8585</v>
      </c>
      <c r="J611" s="82">
        <v>354</v>
      </c>
      <c r="K611" s="83">
        <f>(H611)/VLOOKUP(D611,'Dados Base'!$B:$K,6,FALSE)</f>
        <v>40.65214425394516</v>
      </c>
      <c r="L611" s="84">
        <v>96.04</v>
      </c>
      <c r="M611" s="85" t="s">
        <v>702</v>
      </c>
      <c r="N611" s="86">
        <v>0.749</v>
      </c>
      <c r="O611" s="87" t="s">
        <v>691</v>
      </c>
      <c r="P611" s="87" t="s">
        <v>691</v>
      </c>
      <c r="Q611" s="87" t="s">
        <v>691</v>
      </c>
      <c r="R611" s="87" t="s">
        <v>691</v>
      </c>
      <c r="S611" s="87" t="s">
        <v>691</v>
      </c>
      <c r="T611" s="87" t="s">
        <v>691</v>
      </c>
      <c r="U611" s="87" t="s">
        <v>691</v>
      </c>
      <c r="V611" s="87" t="s">
        <v>691</v>
      </c>
      <c r="W611" s="87" t="s">
        <v>691</v>
      </c>
      <c r="X611" s="21"/>
      <c r="Y611" s="21">
        <v>6.16</v>
      </c>
      <c r="Z611" s="10">
        <v>290.43554399999999</v>
      </c>
      <c r="AA611" s="10">
        <v>184.49445600000001</v>
      </c>
      <c r="AB611" s="21">
        <v>3</v>
      </c>
      <c r="AC611" s="21">
        <v>0</v>
      </c>
      <c r="AD611" s="153">
        <f>VLOOKUP(D611,'Dados Base'!$B:$K,9,FALSE)*31536000/VLOOKUP($F611,F:H,MATCH(H610,F610:AF610,0),FALSE)</f>
        <v>9384.2443226311661</v>
      </c>
      <c r="AE611" s="153">
        <f>VLOOKUP(D611,'Dados Base'!$B:$K,10,FALSE)*31536000/VLOOKUP($F611,F:H,MATCH(H610,F610:AF610,0),FALSE)</f>
        <v>1093.652533840474</v>
      </c>
      <c r="AF611" s="21"/>
      <c r="AG611" s="21"/>
      <c r="AH611" s="21"/>
      <c r="AI611" s="21"/>
      <c r="AJ611" s="21"/>
      <c r="AK611" s="72">
        <f>(SUMIFS('Banco de Indicadores Mun. (2)'!I:I,'Banco de Indicadores Mun. (2)'!B:B,'Banco de Indicadores - Mun. (1)'!B611,'Banco de Indicadores Mun. (2)'!A:A,'Banco de Indicadores - Mun. (1)'!A611) / VLOOKUP(D611,'Dados Base'!$B:$K,8,FALSE)) * 100</f>
        <v>13.445520833333333</v>
      </c>
      <c r="AL611" s="72">
        <f>(SUMIFS('Banco de Indicadores Mun. (2)'!I:I,'Banco de Indicadores Mun. (2)'!B:B,'Banco de Indicadores - Mun. (1)'!B611,'Banco de Indicadores Mun. (2)'!A:A,'Banco de Indicadores - Mun. (1)'!A611) / VLOOKUP(D611,'Dados Base'!$B:$K,9,FALSE)) * 100</f>
        <v>4.8525187969924808</v>
      </c>
      <c r="AM611" s="72">
        <f>(SUMIFS('Banco de Indicadores Mun. (2)'!J:J,'Banco de Indicadores Mun. (2)'!B:B,'Banco de Indicadores - Mun. (1)'!B611,'Banco de Indicadores Mun. (2)'!A:A,'Banco de Indicadores - Mun. (1)'!A611) / VLOOKUP(D611,'Dados Base'!$B:$K,7,FALSE)) * 100</f>
        <v>10.840292307692309</v>
      </c>
      <c r="AN611" s="72">
        <f>(SUMIFS('Banco de Indicadores Mun. (2)'!K:K,'Banco de Indicadores Mun. (2)'!B:B,'Banco de Indicadores - Mun. (1)'!B611,'Banco de Indicadores Mun. (2)'!A:A,'Banco de Indicadores - Mun. (1)'!A611) / VLOOKUP(D611,'Dados Base'!$B:$K,10,FALSE)) * 100</f>
        <v>18.908096774193552</v>
      </c>
      <c r="AO611" s="21">
        <v>0</v>
      </c>
      <c r="AP611" s="125">
        <v>0</v>
      </c>
      <c r="AQ611" s="143">
        <v>0</v>
      </c>
      <c r="AR611" s="21">
        <v>8.6999999999999993</v>
      </c>
      <c r="AS611" s="37">
        <v>94.08</v>
      </c>
      <c r="AT611" s="37">
        <v>94.08</v>
      </c>
      <c r="AU611" s="37">
        <v>61.153337123365546</v>
      </c>
      <c r="AV611" s="20">
        <v>7.3860800000000006</v>
      </c>
      <c r="AW611" s="21">
        <v>1</v>
      </c>
      <c r="AX611" s="21">
        <v>0</v>
      </c>
      <c r="AY611" s="21"/>
    </row>
    <row r="612" spans="1:51" ht="15" x14ac:dyDescent="0.25">
      <c r="A612" s="144">
        <v>2017</v>
      </c>
      <c r="B612" s="77" t="s">
        <v>612</v>
      </c>
      <c r="C612" s="78">
        <v>10</v>
      </c>
      <c r="D612" s="77">
        <v>3554508</v>
      </c>
      <c r="E612" s="78">
        <v>355450810</v>
      </c>
      <c r="F612" s="78" t="str">
        <f t="shared" si="19"/>
        <v>3554508102017</v>
      </c>
      <c r="G612" s="79">
        <v>1.2406216254674085</v>
      </c>
      <c r="H612" s="80">
        <f t="shared" si="18"/>
        <v>39836</v>
      </c>
      <c r="I612" s="81">
        <v>36345</v>
      </c>
      <c r="J612" s="82">
        <v>3491</v>
      </c>
      <c r="K612" s="83">
        <f>(H612)/VLOOKUP(D612,'Dados Base'!$B:$K,6,FALSE)</f>
        <v>101.49040788769713</v>
      </c>
      <c r="L612" s="84">
        <v>91.24</v>
      </c>
      <c r="M612" s="85" t="s">
        <v>702</v>
      </c>
      <c r="N612" s="86">
        <v>0.77800000000000002</v>
      </c>
      <c r="O612" s="87" t="s">
        <v>691</v>
      </c>
      <c r="P612" s="87" t="s">
        <v>691</v>
      </c>
      <c r="Q612" s="87" t="s">
        <v>691</v>
      </c>
      <c r="R612" s="87" t="s">
        <v>691</v>
      </c>
      <c r="S612" s="87" t="s">
        <v>691</v>
      </c>
      <c r="T612" s="87" t="s">
        <v>691</v>
      </c>
      <c r="U612" s="87" t="s">
        <v>691</v>
      </c>
      <c r="V612" s="87" t="s">
        <v>691</v>
      </c>
      <c r="W612" s="87" t="s">
        <v>691</v>
      </c>
      <c r="X612" s="21"/>
      <c r="Y612" s="21">
        <v>29.84</v>
      </c>
      <c r="Z612" s="10">
        <v>645.91150895999976</v>
      </c>
      <c r="AA612" s="10">
        <v>1368.0724910400002</v>
      </c>
      <c r="AB612" s="21">
        <v>8</v>
      </c>
      <c r="AC612" s="21">
        <v>0</v>
      </c>
      <c r="AD612" s="153">
        <f>VLOOKUP(D612,'Dados Base'!$B:$K,9,FALSE)*31536000/VLOOKUP($F612,F:H,MATCH(H611,F611:AF611,0),FALSE)</f>
        <v>2944.9221809418618</v>
      </c>
      <c r="AE612" s="153">
        <f>VLOOKUP(D612,'Dados Base'!$B:$K,10,FALSE)*31536000/VLOOKUP($F612,F:H,MATCH(H611,F611:AF611,0),FALSE)</f>
        <v>419.5722462094588</v>
      </c>
      <c r="AF612" s="21"/>
      <c r="AG612" s="21"/>
      <c r="AH612" s="21"/>
      <c r="AI612" s="21"/>
      <c r="AJ612" s="21"/>
      <c r="AK612" s="72">
        <f>(SUMIFS('Banco de Indicadores Mun. (2)'!I:I,'Banco de Indicadores Mun. (2)'!B:B,'Banco de Indicadores - Mun. (1)'!B612,'Banco de Indicadores Mun. (2)'!A:A,'Banco de Indicadores - Mun. (1)'!A612) / VLOOKUP(D612,'Dados Base'!$B:$K,8,FALSE)) * 100</f>
        <v>8.6730671641791055</v>
      </c>
      <c r="AL612" s="72">
        <f>(SUMIFS('Banco de Indicadores Mun. (2)'!I:I,'Banco de Indicadores Mun. (2)'!B:B,'Banco de Indicadores - Mun. (1)'!B612,'Banco de Indicadores Mun. (2)'!A:A,'Banco de Indicadores - Mun. (1)'!A612) / VLOOKUP(D612,'Dados Base'!$B:$K,9,FALSE)) * 100</f>
        <v>3.1241693548387097</v>
      </c>
      <c r="AM612" s="72">
        <f>(SUMIFS('Banco de Indicadores Mun. (2)'!J:J,'Banco de Indicadores Mun. (2)'!B:B,'Banco de Indicadores - Mun. (1)'!B612,'Banco de Indicadores Mun. (2)'!A:A,'Banco de Indicadores - Mun. (1)'!A612) / VLOOKUP(D612,'Dados Base'!$B:$K,7,FALSE)) * 100</f>
        <v>8.819592592592592</v>
      </c>
      <c r="AN612" s="72">
        <f>(SUMIFS('Banco de Indicadores Mun. (2)'!K:K,'Banco de Indicadores Mun. (2)'!B:B,'Banco de Indicadores - Mun. (1)'!B612,'Banco de Indicadores Mun. (2)'!A:A,'Banco de Indicadores - Mun. (1)'!A612) / VLOOKUP(D612,'Dados Base'!$B:$K,10,FALSE)) * 100</f>
        <v>8.449132075471697</v>
      </c>
      <c r="AO612" s="21">
        <v>0</v>
      </c>
      <c r="AP612" s="125">
        <v>0</v>
      </c>
      <c r="AQ612" s="143">
        <v>0</v>
      </c>
      <c r="AR612" s="21">
        <v>9.1999999999999993</v>
      </c>
      <c r="AS612" s="37">
        <v>97</v>
      </c>
      <c r="AT612" s="37">
        <v>36.569000000000003</v>
      </c>
      <c r="AU612" s="37">
        <v>32.071332689832673</v>
      </c>
      <c r="AV612" s="20">
        <v>4.6051200279916413</v>
      </c>
      <c r="AW612" s="21">
        <v>0</v>
      </c>
      <c r="AX612" s="21">
        <v>0</v>
      </c>
      <c r="AY612" s="21"/>
    </row>
    <row r="613" spans="1:51" ht="15" x14ac:dyDescent="0.25">
      <c r="A613" s="144">
        <v>2017</v>
      </c>
      <c r="B613" s="77" t="s">
        <v>613</v>
      </c>
      <c r="C613" s="78">
        <v>14</v>
      </c>
      <c r="D613" s="77">
        <v>3554607</v>
      </c>
      <c r="E613" s="78">
        <v>355460714</v>
      </c>
      <c r="F613" s="78" t="str">
        <f t="shared" si="19"/>
        <v>3554607142017</v>
      </c>
      <c r="G613" s="79">
        <v>-0.41294481192453159</v>
      </c>
      <c r="H613" s="80">
        <f t="shared" si="18"/>
        <v>2580</v>
      </c>
      <c r="I613" s="81">
        <v>1975</v>
      </c>
      <c r="J613" s="82">
        <v>605</v>
      </c>
      <c r="K613" s="83">
        <f>(H613)/VLOOKUP(D613,'Dados Base'!$B:$K,6,FALSE)</f>
        <v>13.081837541831458</v>
      </c>
      <c r="L613" s="84">
        <v>76.55</v>
      </c>
      <c r="M613" s="85" t="s">
        <v>702</v>
      </c>
      <c r="N613" s="86">
        <v>0.71</v>
      </c>
      <c r="O613" s="87" t="s">
        <v>691</v>
      </c>
      <c r="P613" s="87" t="s">
        <v>691</v>
      </c>
      <c r="Q613" s="87" t="s">
        <v>691</v>
      </c>
      <c r="R613" s="87" t="s">
        <v>691</v>
      </c>
      <c r="S613" s="87" t="s">
        <v>691</v>
      </c>
      <c r="T613" s="87" t="s">
        <v>691</v>
      </c>
      <c r="U613" s="87" t="s">
        <v>691</v>
      </c>
      <c r="V613" s="87" t="s">
        <v>691</v>
      </c>
      <c r="W613" s="87" t="s">
        <v>691</v>
      </c>
      <c r="X613" s="21"/>
      <c r="Y613" s="21">
        <v>1.37</v>
      </c>
      <c r="Z613" s="10">
        <v>64.670097599999991</v>
      </c>
      <c r="AA613" s="10">
        <v>40.953902400000004</v>
      </c>
      <c r="AB613" s="21">
        <v>0</v>
      </c>
      <c r="AC613" s="21">
        <v>0</v>
      </c>
      <c r="AD613" s="153">
        <f>VLOOKUP(D613,'Dados Base'!$B:$K,9,FALSE)*31536000/VLOOKUP($F613,F:H,MATCH(H612,F612:AF612,0),FALSE)</f>
        <v>27746.79069767442</v>
      </c>
      <c r="AE613" s="153">
        <f>VLOOKUP(D613,'Dados Base'!$B:$K,10,FALSE)*31536000/VLOOKUP($F613,F:H,MATCH(H612,F612:AF612,0),FALSE)</f>
        <v>3178.046511627907</v>
      </c>
      <c r="AF613" s="21"/>
      <c r="AG613" s="21"/>
      <c r="AH613" s="21"/>
      <c r="AI613" s="21"/>
      <c r="AJ613" s="21"/>
      <c r="AK613" s="72">
        <f>(SUMIFS('Banco de Indicadores Mun. (2)'!I:I,'Banco de Indicadores Mun. (2)'!B:B,'Banco de Indicadores - Mun. (1)'!B613,'Banco de Indicadores Mun. (2)'!A:A,'Banco de Indicadores - Mun. (1)'!A613) / VLOOKUP(D613,'Dados Base'!$B:$K,8,FALSE)) * 100</f>
        <v>2.2930792079207922</v>
      </c>
      <c r="AL613" s="72">
        <f>(SUMIFS('Banco de Indicadores Mun. (2)'!I:I,'Banco de Indicadores Mun. (2)'!B:B,'Banco de Indicadores - Mun. (1)'!B613,'Banco de Indicadores Mun. (2)'!A:A,'Banco de Indicadores - Mun. (1)'!A613) / VLOOKUP(D613,'Dados Base'!$B:$K,9,FALSE)) * 100</f>
        <v>1.0202687224669604</v>
      </c>
      <c r="AM613" s="72">
        <f>(SUMIFS('Banco de Indicadores Mun. (2)'!J:J,'Banco de Indicadores Mun. (2)'!B:B,'Banco de Indicadores - Mun. (1)'!B613,'Banco de Indicadores Mun. (2)'!A:A,'Banco de Indicadores - Mun. (1)'!A613) / VLOOKUP(D613,'Dados Base'!$B:$K,7,FALSE)) * 100</f>
        <v>1.4137866666666672</v>
      </c>
      <c r="AN613" s="72">
        <f>(SUMIFS('Banco de Indicadores Mun. (2)'!K:K,'Banco de Indicadores Mun. (2)'!B:B,'Banco de Indicadores - Mun. (1)'!B613,'Banco de Indicadores Mun. (2)'!A:A,'Banco de Indicadores - Mun. (1)'!A613) / VLOOKUP(D613,'Dados Base'!$B:$K,10,FALSE)) * 100</f>
        <v>4.8294999999999995</v>
      </c>
      <c r="AO613" s="21">
        <v>0</v>
      </c>
      <c r="AP613" s="125">
        <v>0</v>
      </c>
      <c r="AQ613" s="143">
        <v>0</v>
      </c>
      <c r="AR613" s="21">
        <v>9.1</v>
      </c>
      <c r="AS613" s="37">
        <v>88.74</v>
      </c>
      <c r="AT613" s="37">
        <v>88.74</v>
      </c>
      <c r="AU613" s="37">
        <v>61.22670756646216</v>
      </c>
      <c r="AV613" s="20">
        <v>7.3110889999999991</v>
      </c>
      <c r="AW613" s="21">
        <v>0</v>
      </c>
      <c r="AX613" s="21">
        <v>0</v>
      </c>
      <c r="AY613" s="21"/>
    </row>
    <row r="614" spans="1:51" ht="15" x14ac:dyDescent="0.25">
      <c r="A614" s="144">
        <v>2017</v>
      </c>
      <c r="B614" s="77" t="s">
        <v>614</v>
      </c>
      <c r="C614" s="78">
        <v>10</v>
      </c>
      <c r="D614" s="77">
        <v>3554656</v>
      </c>
      <c r="E614" s="78">
        <v>355465610</v>
      </c>
      <c r="F614" s="78" t="str">
        <f t="shared" si="19"/>
        <v>3554656102017</v>
      </c>
      <c r="G614" s="79">
        <v>0.28721713165471563</v>
      </c>
      <c r="H614" s="80">
        <f t="shared" si="18"/>
        <v>2299</v>
      </c>
      <c r="I614" s="81">
        <v>1596</v>
      </c>
      <c r="J614" s="82">
        <v>703</v>
      </c>
      <c r="K614" s="83">
        <f>(H614)/VLOOKUP(D614,'Dados Base'!$B:$K,6,FALSE)</f>
        <v>32.244039270687239</v>
      </c>
      <c r="L614" s="84">
        <v>69.42</v>
      </c>
      <c r="M614" s="85" t="s">
        <v>702</v>
      </c>
      <c r="N614" s="86">
        <v>0.71399999999999997</v>
      </c>
      <c r="O614" s="87" t="s">
        <v>691</v>
      </c>
      <c r="P614" s="87" t="s">
        <v>691</v>
      </c>
      <c r="Q614" s="87" t="s">
        <v>691</v>
      </c>
      <c r="R614" s="87" t="s">
        <v>691</v>
      </c>
      <c r="S614" s="87" t="s">
        <v>691</v>
      </c>
      <c r="T614" s="87" t="s">
        <v>691</v>
      </c>
      <c r="U614" s="87" t="s">
        <v>691</v>
      </c>
      <c r="V614" s="87" t="s">
        <v>691</v>
      </c>
      <c r="W614" s="87" t="s">
        <v>691</v>
      </c>
      <c r="X614" s="21"/>
      <c r="Y614" s="21">
        <v>1.0900000000000001</v>
      </c>
      <c r="Z614" s="10">
        <v>63.232520399999999</v>
      </c>
      <c r="AA614" s="10">
        <v>21.061479600000002</v>
      </c>
      <c r="AB614" s="21">
        <v>1</v>
      </c>
      <c r="AC614" s="21">
        <v>0</v>
      </c>
      <c r="AD614" s="153">
        <f>VLOOKUP(D614,'Dados Base'!$B:$K,9,FALSE)*31536000/VLOOKUP($F614,F:H,MATCH(H613,F613:AF613,0),FALSE)</f>
        <v>9053.3971291866037</v>
      </c>
      <c r="AE614" s="153">
        <f>VLOOKUP(D614,'Dados Base'!$B:$K,10,FALSE)*31536000/VLOOKUP($F614,F:H,MATCH(H613,F613:AF613,0),FALSE)</f>
        <v>1371.7268377555454</v>
      </c>
      <c r="AF614" s="21"/>
      <c r="AG614" s="21"/>
      <c r="AH614" s="21"/>
      <c r="AI614" s="21"/>
      <c r="AJ614" s="21"/>
      <c r="AK614" s="72">
        <f>(SUMIFS('Banco de Indicadores Mun. (2)'!I:I,'Banco de Indicadores Mun. (2)'!B:B,'Banco de Indicadores - Mun. (1)'!B614,'Banco de Indicadores Mun. (2)'!A:A,'Banco de Indicadores - Mun. (1)'!A614) / VLOOKUP(D614,'Dados Base'!$B:$K,8,FALSE)) * 100</f>
        <v>7.296333333333334</v>
      </c>
      <c r="AL614" s="72">
        <f>(SUMIFS('Banco de Indicadores Mun. (2)'!I:I,'Banco de Indicadores Mun. (2)'!B:B,'Banco de Indicadores - Mun. (1)'!B614,'Banco de Indicadores Mun. (2)'!A:A,'Banco de Indicadores - Mun. (1)'!A614) / VLOOKUP(D614,'Dados Base'!$B:$K,9,FALSE)) * 100</f>
        <v>2.6532121212121211</v>
      </c>
      <c r="AM614" s="72">
        <f>(SUMIFS('Banco de Indicadores Mun. (2)'!J:J,'Banco de Indicadores Mun. (2)'!B:B,'Banco de Indicadores - Mun. (1)'!B614,'Banco de Indicadores Mun. (2)'!A:A,'Banco de Indicadores - Mun. (1)'!A614) / VLOOKUP(D614,'Dados Base'!$B:$K,7,FALSE)) * 100</f>
        <v>12.507999999999999</v>
      </c>
      <c r="AN614" s="72">
        <f>(SUMIFS('Banco de Indicadores Mun. (2)'!K:K,'Banco de Indicadores Mun. (2)'!B:B,'Banco de Indicadores - Mun. (1)'!B614,'Banco de Indicadores Mun. (2)'!A:A,'Banco de Indicadores - Mun. (1)'!A614) / VLOOKUP(D614,'Dados Base'!$B:$K,10,FALSE)) * 100</f>
        <v>0</v>
      </c>
      <c r="AO614" s="21">
        <v>0</v>
      </c>
      <c r="AP614" s="125">
        <v>0</v>
      </c>
      <c r="AQ614" s="143">
        <v>0</v>
      </c>
      <c r="AR614" s="21">
        <v>9.8000000000000007</v>
      </c>
      <c r="AS614" s="37">
        <v>80.66</v>
      </c>
      <c r="AT614" s="37">
        <v>80.659999999999982</v>
      </c>
      <c r="AU614" s="37">
        <v>75.01426008968609</v>
      </c>
      <c r="AV614" s="20">
        <v>7.8857970000000002</v>
      </c>
      <c r="AW614" s="21">
        <v>0</v>
      </c>
      <c r="AX614" s="21">
        <v>0</v>
      </c>
      <c r="AY614" s="21"/>
    </row>
    <row r="615" spans="1:51" ht="15" x14ac:dyDescent="0.25">
      <c r="A615" s="144">
        <v>2017</v>
      </c>
      <c r="B615" s="77" t="s">
        <v>615</v>
      </c>
      <c r="C615" s="78">
        <v>13</v>
      </c>
      <c r="D615" s="77">
        <v>3554706</v>
      </c>
      <c r="E615" s="78">
        <v>355470613</v>
      </c>
      <c r="F615" s="78" t="str">
        <f t="shared" si="19"/>
        <v>3554706132017</v>
      </c>
      <c r="G615" s="79">
        <v>0.44522162955435984</v>
      </c>
      <c r="H615" s="80">
        <f t="shared" si="18"/>
        <v>9597</v>
      </c>
      <c r="I615" s="81">
        <v>8320</v>
      </c>
      <c r="J615" s="82">
        <v>1277</v>
      </c>
      <c r="K615" s="83">
        <f>(H615)/VLOOKUP(D615,'Dados Base'!$B:$K,6,FALSE)</f>
        <v>30.841662113957</v>
      </c>
      <c r="L615" s="84">
        <v>86.69</v>
      </c>
      <c r="M615" s="85" t="s">
        <v>702</v>
      </c>
      <c r="N615" s="86">
        <v>0.74399999999999999</v>
      </c>
      <c r="O615" s="87" t="s">
        <v>691</v>
      </c>
      <c r="P615" s="87" t="s">
        <v>691</v>
      </c>
      <c r="Q615" s="87" t="s">
        <v>691</v>
      </c>
      <c r="R615" s="87" t="s">
        <v>691</v>
      </c>
      <c r="S615" s="87" t="s">
        <v>691</v>
      </c>
      <c r="T615" s="87" t="s">
        <v>691</v>
      </c>
      <c r="U615" s="87" t="s">
        <v>691</v>
      </c>
      <c r="V615" s="87" t="s">
        <v>691</v>
      </c>
      <c r="W615" s="87" t="s">
        <v>691</v>
      </c>
      <c r="X615" s="21"/>
      <c r="Y615" s="21">
        <v>5.92</v>
      </c>
      <c r="Z615" s="10">
        <v>301.11662519999993</v>
      </c>
      <c r="AA615" s="10">
        <v>155.34537480000003</v>
      </c>
      <c r="AB615" s="21">
        <v>0</v>
      </c>
      <c r="AC615" s="21">
        <v>0</v>
      </c>
      <c r="AD615" s="153">
        <f>VLOOKUP(D615,'Dados Base'!$B:$K,9,FALSE)*31536000/VLOOKUP($F615,F:H,MATCH(H614,F614:AF614,0),FALSE)</f>
        <v>10022.381994373241</v>
      </c>
      <c r="AE615" s="153">
        <f>VLOOKUP(D615,'Dados Base'!$B:$K,10,FALSE)*31536000/VLOOKUP($F615,F:H,MATCH(H614,F614:AF614,0),FALSE)</f>
        <v>1150.1094091903724</v>
      </c>
      <c r="AF615" s="21"/>
      <c r="AG615" s="21"/>
      <c r="AH615" s="21"/>
      <c r="AI615" s="21"/>
      <c r="AJ615" s="21"/>
      <c r="AK615" s="72">
        <f>(SUMIFS('Banco de Indicadores Mun. (2)'!I:I,'Banco de Indicadores Mun. (2)'!B:B,'Banco de Indicadores - Mun. (1)'!B615,'Banco de Indicadores Mun. (2)'!A:A,'Banco de Indicadores - Mun. (1)'!A615) / VLOOKUP(D615,'Dados Base'!$B:$K,8,FALSE)) * 100</f>
        <v>5.0069708029197084</v>
      </c>
      <c r="AL615" s="72">
        <f>(SUMIFS('Banco de Indicadores Mun. (2)'!I:I,'Banco de Indicadores Mun. (2)'!B:B,'Banco de Indicadores - Mun. (1)'!B615,'Banco de Indicadores Mun. (2)'!A:A,'Banco de Indicadores - Mun. (1)'!A615) / VLOOKUP(D615,'Dados Base'!$B:$K,9,FALSE)) * 100</f>
        <v>2.2490327868852464</v>
      </c>
      <c r="AM615" s="72">
        <f>(SUMIFS('Banco de Indicadores Mun. (2)'!J:J,'Banco de Indicadores Mun. (2)'!B:B,'Banco de Indicadores - Mun. (1)'!B615,'Banco de Indicadores Mun. (2)'!A:A,'Banco de Indicadores - Mun. (1)'!A615) / VLOOKUP(D615,'Dados Base'!$B:$K,7,FALSE)) * 100</f>
        <v>3.865039215686275</v>
      </c>
      <c r="AN615" s="72">
        <f>(SUMIFS('Banco de Indicadores Mun. (2)'!K:K,'Banco de Indicadores Mun. (2)'!B:B,'Banco de Indicadores - Mun. (1)'!B615,'Banco de Indicadores Mun. (2)'!A:A,'Banco de Indicadores - Mun. (1)'!A615) / VLOOKUP(D615,'Dados Base'!$B:$K,10,FALSE)) * 100</f>
        <v>8.3348857142857149</v>
      </c>
      <c r="AO615" s="21">
        <v>0</v>
      </c>
      <c r="AP615" s="125">
        <v>0</v>
      </c>
      <c r="AQ615" s="143">
        <v>0</v>
      </c>
      <c r="AR615" s="21">
        <v>8.3000000000000007</v>
      </c>
      <c r="AS615" s="37">
        <v>98.46</v>
      </c>
      <c r="AT615" s="37">
        <v>98.45999999999998</v>
      </c>
      <c r="AU615" s="37">
        <v>65.967512125872474</v>
      </c>
      <c r="AV615" s="20">
        <v>7.7648329999999994</v>
      </c>
      <c r="AW615" s="21">
        <v>0</v>
      </c>
      <c r="AX615" s="21">
        <v>0</v>
      </c>
      <c r="AY615" s="21"/>
    </row>
    <row r="616" spans="1:51" ht="15" x14ac:dyDescent="0.25">
      <c r="A616" s="144">
        <v>2017</v>
      </c>
      <c r="B616" s="77" t="s">
        <v>616</v>
      </c>
      <c r="C616" s="78">
        <v>13</v>
      </c>
      <c r="D616" s="77">
        <v>3554755</v>
      </c>
      <c r="E616" s="78">
        <v>355475513</v>
      </c>
      <c r="F616" s="78" t="str">
        <f t="shared" si="19"/>
        <v>3554755132017</v>
      </c>
      <c r="G616" s="79">
        <v>1.0232426906359615</v>
      </c>
      <c r="H616" s="80">
        <f t="shared" si="18"/>
        <v>1653</v>
      </c>
      <c r="I616" s="81">
        <v>1541</v>
      </c>
      <c r="J616" s="82">
        <v>112</v>
      </c>
      <c r="K616" s="83">
        <f>(H616)/VLOOKUP(D616,'Dados Base'!$B:$K,6,FALSE)</f>
        <v>26.080782581255917</v>
      </c>
      <c r="L616" s="84">
        <v>93.22</v>
      </c>
      <c r="M616" s="85" t="s">
        <v>702</v>
      </c>
      <c r="N616" s="86">
        <v>0.72199999999999998</v>
      </c>
      <c r="O616" s="87" t="s">
        <v>691</v>
      </c>
      <c r="P616" s="87" t="s">
        <v>691</v>
      </c>
      <c r="Q616" s="87" t="s">
        <v>691</v>
      </c>
      <c r="R616" s="87" t="s">
        <v>691</v>
      </c>
      <c r="S616" s="87" t="s">
        <v>691</v>
      </c>
      <c r="T616" s="87" t="s">
        <v>691</v>
      </c>
      <c r="U616" s="87" t="s">
        <v>691</v>
      </c>
      <c r="V616" s="87" t="s">
        <v>691</v>
      </c>
      <c r="W616" s="87" t="s">
        <v>691</v>
      </c>
      <c r="X616" s="21"/>
      <c r="Y616" s="21">
        <v>1.0900000000000001</v>
      </c>
      <c r="Z616" s="10">
        <v>69.43643999999999</v>
      </c>
      <c r="AA616" s="10">
        <v>14.425559999999999</v>
      </c>
      <c r="AB616" s="21">
        <v>0</v>
      </c>
      <c r="AC616" s="21">
        <v>0</v>
      </c>
      <c r="AD616" s="153">
        <f>VLOOKUP(D616,'Dados Base'!$B:$K,9,FALSE)*31536000/VLOOKUP($F616,F:H,MATCH(H615,F615:AF615,0),FALSE)</f>
        <v>14117.749546279492</v>
      </c>
      <c r="AE616" s="153">
        <f>VLOOKUP(D616,'Dados Base'!$B:$K,10,FALSE)*31536000/VLOOKUP($F616,F:H,MATCH(H615,F615:AF615,0),FALSE)</f>
        <v>1717.0235934664252</v>
      </c>
      <c r="AF616" s="21"/>
      <c r="AG616" s="21"/>
      <c r="AH616" s="21"/>
      <c r="AI616" s="21"/>
      <c r="AJ616" s="21"/>
      <c r="AK616" s="72">
        <f>(SUMIFS('Banco de Indicadores Mun. (2)'!I:I,'Banco de Indicadores Mun. (2)'!B:B,'Banco de Indicadores - Mun. (1)'!B616,'Banco de Indicadores Mun. (2)'!A:A,'Banco de Indicadores - Mun. (1)'!A616) / VLOOKUP(D616,'Dados Base'!$B:$K,8,FALSE)) * 100</f>
        <v>16.292589743589744</v>
      </c>
      <c r="AL616" s="72">
        <f>(SUMIFS('Banco de Indicadores Mun. (2)'!I:I,'Banco de Indicadores Mun. (2)'!B:B,'Banco de Indicadores - Mun. (1)'!B616,'Banco de Indicadores Mun. (2)'!A:A,'Banco de Indicadores - Mun. (1)'!A616) / VLOOKUP(D616,'Dados Base'!$B:$K,9,FALSE)) * 100</f>
        <v>8.5866351351351362</v>
      </c>
      <c r="AM616" s="72">
        <f>(SUMIFS('Banco de Indicadores Mun. (2)'!J:J,'Banco de Indicadores Mun. (2)'!B:B,'Banco de Indicadores - Mun. (1)'!B616,'Banco de Indicadores Mun. (2)'!A:A,'Banco de Indicadores - Mun. (1)'!A616) / VLOOKUP(D616,'Dados Base'!$B:$K,7,FALSE)) * 100</f>
        <v>18.279900000000001</v>
      </c>
      <c r="AN616" s="72">
        <f>(SUMIFS('Banco de Indicadores Mun. (2)'!K:K,'Banco de Indicadores Mun. (2)'!B:B,'Banco de Indicadores - Mun. (1)'!B616,'Banco de Indicadores Mun. (2)'!A:A,'Banco de Indicadores - Mun. (1)'!A616) / VLOOKUP(D616,'Dados Base'!$B:$K,10,FALSE)) * 100</f>
        <v>9.6682222222222176</v>
      </c>
      <c r="AO616" s="21">
        <v>0</v>
      </c>
      <c r="AP616" s="125">
        <v>0</v>
      </c>
      <c r="AQ616" s="143">
        <v>0</v>
      </c>
      <c r="AR616" s="21">
        <v>8.5</v>
      </c>
      <c r="AS616" s="37">
        <v>90</v>
      </c>
      <c r="AT616" s="37">
        <v>89.999999999999986</v>
      </c>
      <c r="AU616" s="37">
        <v>82.798454603992269</v>
      </c>
      <c r="AV616" s="20">
        <v>9.85</v>
      </c>
      <c r="AW616" s="21">
        <v>0</v>
      </c>
      <c r="AX616" s="21">
        <v>0</v>
      </c>
      <c r="AY616" s="21"/>
    </row>
    <row r="617" spans="1:51" ht="15" x14ac:dyDescent="0.25">
      <c r="A617" s="144">
        <v>2017</v>
      </c>
      <c r="B617" s="77" t="s">
        <v>617</v>
      </c>
      <c r="C617" s="78">
        <v>2</v>
      </c>
      <c r="D617" s="77">
        <v>3554805</v>
      </c>
      <c r="E617" s="78">
        <v>35548052</v>
      </c>
      <c r="F617" s="78" t="str">
        <f t="shared" si="19"/>
        <v>355480522017</v>
      </c>
      <c r="G617" s="79">
        <v>1.3190906547136061</v>
      </c>
      <c r="H617" s="80">
        <f t="shared" si="18"/>
        <v>44617</v>
      </c>
      <c r="I617" s="81">
        <v>41170</v>
      </c>
      <c r="J617" s="82">
        <v>3447</v>
      </c>
      <c r="K617" s="83">
        <f>(H617)/VLOOKUP(D617,'Dados Base'!$B:$K,6,FALSE)</f>
        <v>231.8729861760732</v>
      </c>
      <c r="L617" s="84">
        <v>92.27</v>
      </c>
      <c r="M617" s="85" t="s">
        <v>702</v>
      </c>
      <c r="N617" s="86">
        <v>0.78500000000000003</v>
      </c>
      <c r="O617" s="87" t="s">
        <v>691</v>
      </c>
      <c r="P617" s="87" t="s">
        <v>691</v>
      </c>
      <c r="Q617" s="87" t="s">
        <v>691</v>
      </c>
      <c r="R617" s="87" t="s">
        <v>691</v>
      </c>
      <c r="S617" s="87" t="s">
        <v>691</v>
      </c>
      <c r="T617" s="87" t="s">
        <v>691</v>
      </c>
      <c r="U617" s="87" t="s">
        <v>691</v>
      </c>
      <c r="V617" s="87" t="s">
        <v>691</v>
      </c>
      <c r="W617" s="87" t="s">
        <v>691</v>
      </c>
      <c r="X617" s="21"/>
      <c r="Y617" s="21">
        <v>33.1</v>
      </c>
      <c r="Z617" s="10">
        <v>1635.5077739999999</v>
      </c>
      <c r="AA617" s="10">
        <v>598.47222600000009</v>
      </c>
      <c r="AB617" s="21">
        <v>4</v>
      </c>
      <c r="AC617" s="21">
        <v>0</v>
      </c>
      <c r="AD617" s="153">
        <f>VLOOKUP(D617,'Dados Base'!$B:$K,9,FALSE)*31536000/VLOOKUP($F617,F:H,MATCH(H616,F616:AF616,0),FALSE)</f>
        <v>2049.7657843422912</v>
      </c>
      <c r="AE617" s="153">
        <f>VLOOKUP(D617,'Dados Base'!$B:$K,10,FALSE)*31536000/VLOOKUP($F617,F:H,MATCH(H616,F616:AF616,0),FALSE)</f>
        <v>212.04473631127152</v>
      </c>
      <c r="AF617" s="21"/>
      <c r="AG617" s="21"/>
      <c r="AH617" s="21"/>
      <c r="AI617" s="21"/>
      <c r="AJ617" s="21"/>
      <c r="AK617" s="72">
        <f>(SUMIFS('Banco de Indicadores Mun. (2)'!I:I,'Banco de Indicadores Mun. (2)'!B:B,'Banco de Indicadores - Mun. (1)'!B617,'Banco de Indicadores Mun. (2)'!A:A,'Banco de Indicadores - Mun. (1)'!A617) / VLOOKUP(D617,'Dados Base'!$B:$K,8,FALSE)) * 100</f>
        <v>36.988666666666674</v>
      </c>
      <c r="AL617" s="72">
        <f>(SUMIFS('Banco de Indicadores Mun. (2)'!I:I,'Banco de Indicadores Mun. (2)'!B:B,'Banco de Indicadores - Mun. (1)'!B617,'Banco de Indicadores Mun. (2)'!A:A,'Banco de Indicadores - Mun. (1)'!A617) / VLOOKUP(D617,'Dados Base'!$B:$K,9,FALSE)) * 100</f>
        <v>16.070937931034486</v>
      </c>
      <c r="AM617" s="72">
        <f>(SUMIFS('Banco de Indicadores Mun. (2)'!J:J,'Banco de Indicadores Mun. (2)'!B:B,'Banco de Indicadores - Mun. (1)'!B617,'Banco de Indicadores Mun. (2)'!A:A,'Banco de Indicadores - Mun. (1)'!A617) / VLOOKUP(D617,'Dados Base'!$B:$K,7,FALSE)) * 100</f>
        <v>46.992760416666677</v>
      </c>
      <c r="AN617" s="72">
        <f>(SUMIFS('Banco de Indicadores Mun. (2)'!K:K,'Banco de Indicadores Mun. (2)'!B:B,'Banco de Indicadores - Mun. (1)'!B617,'Banco de Indicadores Mun. (2)'!A:A,'Banco de Indicadores - Mun. (1)'!A617) / VLOOKUP(D617,'Dados Base'!$B:$K,10,FALSE)) * 100</f>
        <v>4.9755666666666674</v>
      </c>
      <c r="AO617" s="21">
        <v>0</v>
      </c>
      <c r="AP617" s="125">
        <v>0</v>
      </c>
      <c r="AQ617" s="143">
        <v>0</v>
      </c>
      <c r="AR617" s="21">
        <v>10</v>
      </c>
      <c r="AS617" s="37">
        <v>86.13</v>
      </c>
      <c r="AT617" s="37">
        <v>86.13</v>
      </c>
      <c r="AU617" s="37">
        <v>73.210493110949955</v>
      </c>
      <c r="AV617" s="20">
        <v>7.5506324999999999</v>
      </c>
      <c r="AW617" s="21">
        <v>0</v>
      </c>
      <c r="AX617" s="21">
        <v>0</v>
      </c>
      <c r="AY617" s="21"/>
    </row>
    <row r="618" spans="1:51" ht="15" x14ac:dyDescent="0.25">
      <c r="A618" s="144">
        <v>2017</v>
      </c>
      <c r="B618" s="77" t="s">
        <v>618</v>
      </c>
      <c r="C618" s="78">
        <v>18</v>
      </c>
      <c r="D618" s="77">
        <v>3554904</v>
      </c>
      <c r="E618" s="78">
        <v>355490418</v>
      </c>
      <c r="F618" s="78" t="str">
        <f t="shared" si="19"/>
        <v>3554904182017</v>
      </c>
      <c r="G618" s="79">
        <v>0.3042688112413483</v>
      </c>
      <c r="H618" s="80">
        <f t="shared" si="18"/>
        <v>5514</v>
      </c>
      <c r="I618" s="81">
        <v>4827</v>
      </c>
      <c r="J618" s="82">
        <v>687</v>
      </c>
      <c r="K618" s="83">
        <f>(H618)/VLOOKUP(D618,'Dados Base'!$B:$K,6,FALSE)</f>
        <v>36.110019646365423</v>
      </c>
      <c r="L618" s="84">
        <v>87.54</v>
      </c>
      <c r="M618" s="85" t="s">
        <v>702</v>
      </c>
      <c r="N618" s="86">
        <v>0.753</v>
      </c>
      <c r="O618" s="87" t="s">
        <v>691</v>
      </c>
      <c r="P618" s="87" t="s">
        <v>691</v>
      </c>
      <c r="Q618" s="87" t="s">
        <v>691</v>
      </c>
      <c r="R618" s="87" t="s">
        <v>691</v>
      </c>
      <c r="S618" s="87" t="s">
        <v>691</v>
      </c>
      <c r="T618" s="87" t="s">
        <v>691</v>
      </c>
      <c r="U618" s="87" t="s">
        <v>691</v>
      </c>
      <c r="V618" s="87" t="s">
        <v>691</v>
      </c>
      <c r="W618" s="87" t="s">
        <v>691</v>
      </c>
      <c r="X618" s="21"/>
      <c r="Y618" s="21">
        <v>3.42</v>
      </c>
      <c r="Z618" s="10">
        <v>224.26740000000001</v>
      </c>
      <c r="AA618" s="10">
        <v>39.576599999999999</v>
      </c>
      <c r="AB618" s="21">
        <v>0</v>
      </c>
      <c r="AC618" s="21">
        <v>0</v>
      </c>
      <c r="AD618" s="153">
        <f>VLOOKUP(D618,'Dados Base'!$B:$K,9,FALSE)*31536000/VLOOKUP($F618,F:H,MATCH(H617,F617:AF617,0),FALSE)</f>
        <v>6462.7638737758434</v>
      </c>
      <c r="AE618" s="153">
        <f>VLOOKUP(D618,'Dados Base'!$B:$K,10,FALSE)*31536000/VLOOKUP($F618,F:H,MATCH(H617,F617:AF617,0),FALSE)</f>
        <v>514.73340587595192</v>
      </c>
      <c r="AF618" s="21"/>
      <c r="AG618" s="21"/>
      <c r="AH618" s="21"/>
      <c r="AI618" s="21"/>
      <c r="AJ618" s="21"/>
      <c r="AK618" s="72">
        <f>(SUMIFS('Banco de Indicadores Mun. (2)'!I:I,'Banco de Indicadores Mun. (2)'!B:B,'Banco de Indicadores - Mun. (1)'!B618,'Banco de Indicadores Mun. (2)'!A:A,'Banco de Indicadores - Mun. (1)'!A618) / VLOOKUP(D618,'Dados Base'!$B:$K,8,FALSE)) * 100</f>
        <v>7.0072571428571457</v>
      </c>
      <c r="AL618" s="72">
        <f>(SUMIFS('Banco de Indicadores Mun. (2)'!I:I,'Banco de Indicadores Mun. (2)'!B:B,'Banco de Indicadores - Mun. (1)'!B618,'Banco de Indicadores Mun. (2)'!A:A,'Banco de Indicadores - Mun. (1)'!A618) / VLOOKUP(D618,'Dados Base'!$B:$K,9,FALSE)) * 100</f>
        <v>2.170389380530974</v>
      </c>
      <c r="AM618" s="72">
        <f>(SUMIFS('Banco de Indicadores Mun. (2)'!J:J,'Banco de Indicadores Mun. (2)'!B:B,'Banco de Indicadores - Mun. (1)'!B618,'Banco de Indicadores Mun. (2)'!A:A,'Banco de Indicadores - Mun. (1)'!A618) / VLOOKUP(D618,'Dados Base'!$B:$K,7,FALSE)) * 100</f>
        <v>8.3484615384615406</v>
      </c>
      <c r="AN618" s="72">
        <f>(SUMIFS('Banco de Indicadores Mun. (2)'!K:K,'Banco de Indicadores Mun. (2)'!B:B,'Banco de Indicadores - Mun. (1)'!B618,'Banco de Indicadores Mun. (2)'!A:A,'Banco de Indicadores - Mun. (1)'!A618) / VLOOKUP(D618,'Dados Base'!$B:$K,10,FALSE)) * 100</f>
        <v>3.1326666666666676</v>
      </c>
      <c r="AO618" s="21">
        <v>0</v>
      </c>
      <c r="AP618" s="125">
        <v>0</v>
      </c>
      <c r="AQ618" s="143">
        <v>0</v>
      </c>
      <c r="AR618" s="21">
        <v>7.9</v>
      </c>
      <c r="AS618" s="37">
        <v>100</v>
      </c>
      <c r="AT618" s="37">
        <v>100</v>
      </c>
      <c r="AU618" s="37">
        <v>85</v>
      </c>
      <c r="AV618" s="20">
        <v>10</v>
      </c>
      <c r="AW618" s="21">
        <v>0</v>
      </c>
      <c r="AX618" s="21">
        <v>0</v>
      </c>
      <c r="AY618" s="21"/>
    </row>
    <row r="619" spans="1:51" ht="15" x14ac:dyDescent="0.25">
      <c r="A619" s="144">
        <v>2017</v>
      </c>
      <c r="B619" s="77" t="s">
        <v>619</v>
      </c>
      <c r="C619" s="78">
        <v>5</v>
      </c>
      <c r="D619" s="77">
        <v>3554953</v>
      </c>
      <c r="E619" s="78">
        <v>35549535</v>
      </c>
      <c r="F619" s="78" t="str">
        <f t="shared" si="19"/>
        <v>355495352017</v>
      </c>
      <c r="G619" s="79">
        <v>1.2490312321914443</v>
      </c>
      <c r="H619" s="80">
        <f t="shared" si="18"/>
        <v>6382</v>
      </c>
      <c r="I619" s="81">
        <v>3385</v>
      </c>
      <c r="J619" s="82">
        <v>2997</v>
      </c>
      <c r="K619" s="83">
        <f>(H619)/VLOOKUP(D619,'Dados Base'!$B:$K,6,FALSE)</f>
        <v>50.462560290978097</v>
      </c>
      <c r="L619" s="84">
        <v>53.04</v>
      </c>
      <c r="M619" s="85" t="s">
        <v>702</v>
      </c>
      <c r="N619" s="86">
        <v>0.72799999999999998</v>
      </c>
      <c r="O619" s="87" t="s">
        <v>691</v>
      </c>
      <c r="P619" s="87" t="s">
        <v>691</v>
      </c>
      <c r="Q619" s="87" t="s">
        <v>691</v>
      </c>
      <c r="R619" s="87" t="s">
        <v>691</v>
      </c>
      <c r="S619" s="87" t="s">
        <v>691</v>
      </c>
      <c r="T619" s="87" t="s">
        <v>691</v>
      </c>
      <c r="U619" s="87" t="s">
        <v>691</v>
      </c>
      <c r="V619" s="87" t="s">
        <v>691</v>
      </c>
      <c r="W619" s="87" t="s">
        <v>691</v>
      </c>
      <c r="X619" s="21"/>
      <c r="Y619" s="21">
        <v>2.34</v>
      </c>
      <c r="Z619" s="10">
        <v>0</v>
      </c>
      <c r="AA619" s="10">
        <v>180.846</v>
      </c>
      <c r="AB619" s="21">
        <v>1</v>
      </c>
      <c r="AC619" s="21">
        <v>0</v>
      </c>
      <c r="AD619" s="153">
        <f>VLOOKUP(D619,'Dados Base'!$B:$K,9,FALSE)*31536000/VLOOKUP($F619,F:H,MATCH(H618,F618:AF618,0),FALSE)</f>
        <v>7510.9244750861799</v>
      </c>
      <c r="AE619" s="153">
        <f>VLOOKUP(D619,'Dados Base'!$B:$K,10,FALSE)*31536000/VLOOKUP($F619,F:H,MATCH(H618,F618:AF618,0),FALSE)</f>
        <v>988.27953619554967</v>
      </c>
      <c r="AF619" s="21"/>
      <c r="AG619" s="21"/>
      <c r="AH619" s="21"/>
      <c r="AI619" s="21"/>
      <c r="AJ619" s="21"/>
      <c r="AK619" s="72">
        <f>(SUMIFS('Banco de Indicadores Mun. (2)'!I:I,'Banco de Indicadores Mun. (2)'!B:B,'Banco de Indicadores - Mun. (1)'!B619,'Banco de Indicadores Mun. (2)'!A:A,'Banco de Indicadores - Mun. (1)'!A619) / VLOOKUP(D619,'Dados Base'!$B:$K,8,FALSE)) * 100</f>
        <v>4.8167758620689654</v>
      </c>
      <c r="AL619" s="72">
        <f>(SUMIFS('Banco de Indicadores Mun. (2)'!I:I,'Banco de Indicadores Mun. (2)'!B:B,'Banco de Indicadores - Mun. (1)'!B619,'Banco de Indicadores Mun. (2)'!A:A,'Banco de Indicadores - Mun. (1)'!A619) / VLOOKUP(D619,'Dados Base'!$B:$K,9,FALSE)) * 100</f>
        <v>1.8379802631578945</v>
      </c>
      <c r="AM619" s="72">
        <f>(SUMIFS('Banco de Indicadores Mun. (2)'!J:J,'Banco de Indicadores Mun. (2)'!B:B,'Banco de Indicadores - Mun. (1)'!B619,'Banco de Indicadores Mun. (2)'!A:A,'Banco de Indicadores - Mun. (1)'!A619) / VLOOKUP(D619,'Dados Base'!$B:$K,7,FALSE)) * 100</f>
        <v>6.1415526315789473</v>
      </c>
      <c r="AN619" s="72">
        <f>(SUMIFS('Banco de Indicadores Mun. (2)'!K:K,'Banco de Indicadores Mun. (2)'!B:B,'Banco de Indicadores - Mun. (1)'!B619,'Banco de Indicadores Mun. (2)'!A:A,'Banco de Indicadores - Mun. (1)'!A619) / VLOOKUP(D619,'Dados Base'!$B:$K,10,FALSE)) * 100</f>
        <v>2.299700000000001</v>
      </c>
      <c r="AO619" s="21">
        <v>0</v>
      </c>
      <c r="AP619" s="125">
        <v>0</v>
      </c>
      <c r="AQ619" s="143">
        <v>0</v>
      </c>
      <c r="AR619" s="21">
        <v>8.3000000000000007</v>
      </c>
      <c r="AS619" s="37">
        <v>43.65</v>
      </c>
      <c r="AT619" s="37">
        <v>0</v>
      </c>
      <c r="AU619" s="37">
        <v>0</v>
      </c>
      <c r="AV619" s="20">
        <v>0.65474999999999994</v>
      </c>
      <c r="AW619" s="21">
        <v>0</v>
      </c>
      <c r="AX619" s="21">
        <v>0</v>
      </c>
      <c r="AY619" s="21"/>
    </row>
    <row r="620" spans="1:51" ht="15" x14ac:dyDescent="0.25">
      <c r="A620" s="144">
        <v>2017</v>
      </c>
      <c r="B620" s="77" t="s">
        <v>620</v>
      </c>
      <c r="C620" s="78">
        <v>20</v>
      </c>
      <c r="D620" s="77">
        <v>3555000</v>
      </c>
      <c r="E620" s="78">
        <v>355500020</v>
      </c>
      <c r="F620" s="78" t="str">
        <f t="shared" si="19"/>
        <v>3555000202017</v>
      </c>
      <c r="G620" s="79">
        <v>-0.10227296460231239</v>
      </c>
      <c r="H620" s="80">
        <f t="shared" si="18"/>
        <v>63004</v>
      </c>
      <c r="I620" s="81">
        <v>60477</v>
      </c>
      <c r="J620" s="82">
        <v>2527</v>
      </c>
      <c r="K620" s="83">
        <f>(H620)/VLOOKUP(D620,'Dados Base'!$B:$K,6,FALSE)</f>
        <v>100.14782788383589</v>
      </c>
      <c r="L620" s="84">
        <v>95.99</v>
      </c>
      <c r="M620" s="85" t="s">
        <v>702</v>
      </c>
      <c r="N620" s="86">
        <v>0.77100000000000002</v>
      </c>
      <c r="O620" s="87" t="s">
        <v>691</v>
      </c>
      <c r="P620" s="87" t="s">
        <v>691</v>
      </c>
      <c r="Q620" s="87" t="s">
        <v>691</v>
      </c>
      <c r="R620" s="87" t="s">
        <v>691</v>
      </c>
      <c r="S620" s="87" t="s">
        <v>691</v>
      </c>
      <c r="T620" s="87" t="s">
        <v>691</v>
      </c>
      <c r="U620" s="87" t="s">
        <v>691</v>
      </c>
      <c r="V620" s="87" t="s">
        <v>691</v>
      </c>
      <c r="W620" s="87" t="s">
        <v>691</v>
      </c>
      <c r="X620" s="21"/>
      <c r="Y620" s="21">
        <v>50.5</v>
      </c>
      <c r="Z620" s="10">
        <v>2786.8477679999996</v>
      </c>
      <c r="AA620" s="10">
        <v>621.63223200000027</v>
      </c>
      <c r="AB620" s="21">
        <v>0</v>
      </c>
      <c r="AC620" s="21">
        <v>0</v>
      </c>
      <c r="AD620" s="153">
        <f>VLOOKUP(D620,'Dados Base'!$B:$K,9,FALSE)*31536000/VLOOKUP($F620,F:H,MATCH(H619,F619:AF619,0),FALSE)</f>
        <v>2362.5471398641357</v>
      </c>
      <c r="AE620" s="153">
        <f>VLOOKUP(D620,'Dados Base'!$B:$K,10,FALSE)*31536000/VLOOKUP($F620,F:H,MATCH(H619,F619:AF619,0),FALSE)</f>
        <v>270.29141006920185</v>
      </c>
      <c r="AF620" s="21"/>
      <c r="AG620" s="21"/>
      <c r="AH620" s="21"/>
      <c r="AI620" s="21"/>
      <c r="AJ620" s="21"/>
      <c r="AK620" s="72">
        <f>(SUMIFS('Banco de Indicadores Mun. (2)'!I:I,'Banco de Indicadores Mun. (2)'!B:B,'Banco de Indicadores - Mun. (1)'!B620,'Banco de Indicadores Mun. (2)'!A:A,'Banco de Indicadores - Mun. (1)'!A620) / VLOOKUP(D620,'Dados Base'!$B:$K,8,FALSE)) * 100</f>
        <v>11.967277511961727</v>
      </c>
      <c r="AL620" s="72">
        <f>(SUMIFS('Banco de Indicadores Mun. (2)'!I:I,'Banco de Indicadores Mun. (2)'!B:B,'Banco de Indicadores - Mun. (1)'!B620,'Banco de Indicadores Mun. (2)'!A:A,'Banco de Indicadores - Mun. (1)'!A620) / VLOOKUP(D620,'Dados Base'!$B:$K,9,FALSE)) * 100</f>
        <v>5.2990699152542389</v>
      </c>
      <c r="AM620" s="72">
        <f>(SUMIFS('Banco de Indicadores Mun. (2)'!J:J,'Banco de Indicadores Mun. (2)'!B:B,'Banco de Indicadores - Mun. (1)'!B620,'Banco de Indicadores Mun. (2)'!A:A,'Banco de Indicadores - Mun. (1)'!A620) / VLOOKUP(D620,'Dados Base'!$B:$K,7,FALSE)) * 100</f>
        <v>1.7612064516129031</v>
      </c>
      <c r="AN620" s="72">
        <f>(SUMIFS('Banco de Indicadores Mun. (2)'!K:K,'Banco de Indicadores Mun. (2)'!B:B,'Banco de Indicadores - Mun. (1)'!B620,'Banco de Indicadores Mun. (2)'!A:A,'Banco de Indicadores - Mun. (1)'!A620) / VLOOKUP(D620,'Dados Base'!$B:$K,10,FALSE)) * 100</f>
        <v>41.262481481481508</v>
      </c>
      <c r="AO620" s="21">
        <v>0</v>
      </c>
      <c r="AP620" s="125">
        <v>0</v>
      </c>
      <c r="AQ620" s="143">
        <v>0</v>
      </c>
      <c r="AR620" s="21">
        <v>8.5</v>
      </c>
      <c r="AS620" s="37">
        <v>99.71</v>
      </c>
      <c r="AT620" s="37">
        <v>99.71</v>
      </c>
      <c r="AU620" s="37">
        <v>81.762186311787062</v>
      </c>
      <c r="AV620" s="20">
        <v>9.4956499999999995</v>
      </c>
      <c r="AW620" s="21">
        <v>0</v>
      </c>
      <c r="AX620" s="21">
        <v>0</v>
      </c>
      <c r="AY620" s="21"/>
    </row>
    <row r="621" spans="1:51" ht="15" x14ac:dyDescent="0.25">
      <c r="A621" s="144">
        <v>2017</v>
      </c>
      <c r="B621" s="77" t="s">
        <v>621</v>
      </c>
      <c r="C621" s="78">
        <v>20</v>
      </c>
      <c r="D621" s="77">
        <v>3555109</v>
      </c>
      <c r="E621" s="78">
        <v>355510920</v>
      </c>
      <c r="F621" s="78" t="str">
        <f t="shared" si="19"/>
        <v>3555109202017</v>
      </c>
      <c r="G621" s="79">
        <v>0.56207876107305932</v>
      </c>
      <c r="H621" s="80">
        <f t="shared" si="18"/>
        <v>14805</v>
      </c>
      <c r="I621" s="81">
        <v>11627</v>
      </c>
      <c r="J621" s="82">
        <v>3178</v>
      </c>
      <c r="K621" s="83">
        <f>(H621)/VLOOKUP(D621,'Dados Base'!$B:$K,6,FALSE)</f>
        <v>60.515021459227469</v>
      </c>
      <c r="L621" s="84">
        <v>78.53</v>
      </c>
      <c r="M621" s="85" t="s">
        <v>702</v>
      </c>
      <c r="N621" s="86">
        <v>0.76900000000000002</v>
      </c>
      <c r="O621" s="87" t="s">
        <v>691</v>
      </c>
      <c r="P621" s="87" t="s">
        <v>691</v>
      </c>
      <c r="Q621" s="87" t="s">
        <v>691</v>
      </c>
      <c r="R621" s="87" t="s">
        <v>691</v>
      </c>
      <c r="S621" s="87" t="s">
        <v>691</v>
      </c>
      <c r="T621" s="87" t="s">
        <v>691</v>
      </c>
      <c r="U621" s="87" t="s">
        <v>691</v>
      </c>
      <c r="V621" s="87" t="s">
        <v>691</v>
      </c>
      <c r="W621" s="87" t="s">
        <v>691</v>
      </c>
      <c r="X621" s="21"/>
      <c r="Y621" s="21">
        <v>8.42</v>
      </c>
      <c r="Z621" s="10">
        <v>395.48573999999996</v>
      </c>
      <c r="AA621" s="10">
        <v>254.24225999999999</v>
      </c>
      <c r="AB621" s="21">
        <v>1</v>
      </c>
      <c r="AC621" s="21">
        <v>0</v>
      </c>
      <c r="AD621" s="153">
        <f>VLOOKUP(D621,'Dados Base'!$B:$K,9,FALSE)*31536000/VLOOKUP($F621,F:H,MATCH(H620,F620:AF620,0),FALSE)</f>
        <v>3706.3586626139818</v>
      </c>
      <c r="AE621" s="153">
        <f>VLOOKUP(D621,'Dados Base'!$B:$K,10,FALSE)*31536000/VLOOKUP($F621,F:H,MATCH(H620,F620:AF620,0),FALSE)</f>
        <v>447.31914893617017</v>
      </c>
      <c r="AF621" s="21"/>
      <c r="AG621" s="21"/>
      <c r="AH621" s="21"/>
      <c r="AI621" s="21"/>
      <c r="AJ621" s="21"/>
      <c r="AK621" s="72">
        <f>(SUMIFS('Banco de Indicadores Mun. (2)'!I:I,'Banco de Indicadores Mun. (2)'!B:B,'Banco de Indicadores - Mun. (1)'!B621,'Banco de Indicadores Mun. (2)'!A:A,'Banco de Indicadores - Mun. (1)'!A621) / VLOOKUP(D621,'Dados Base'!$B:$K,8,FALSE)) * 100</f>
        <v>17.671750000000003</v>
      </c>
      <c r="AL621" s="72">
        <f>(SUMIFS('Banco de Indicadores Mun. (2)'!I:I,'Banco de Indicadores Mun. (2)'!B:B,'Banco de Indicadores - Mun. (1)'!B621,'Banco de Indicadores Mun. (2)'!A:A,'Banco de Indicadores - Mun. (1)'!A621) / VLOOKUP(D621,'Dados Base'!$B:$K,9,FALSE)) * 100</f>
        <v>7.3124482758620699</v>
      </c>
      <c r="AM621" s="72">
        <f>(SUMIFS('Banco de Indicadores Mun. (2)'!J:J,'Banco de Indicadores Mun. (2)'!B:B,'Banco de Indicadores - Mun. (1)'!B621,'Banco de Indicadores Mun. (2)'!A:A,'Banco de Indicadores - Mun. (1)'!A621) / VLOOKUP(D621,'Dados Base'!$B:$K,7,FALSE)) * 100</f>
        <v>1.0373137254901961</v>
      </c>
      <c r="AN621" s="72">
        <f>(SUMIFS('Banco de Indicadores Mun. (2)'!K:K,'Banco de Indicadores Mun. (2)'!B:B,'Banco de Indicadores - Mun. (1)'!B621,'Banco de Indicadores Mun. (2)'!A:A,'Banco de Indicadores - Mun. (1)'!A621) / VLOOKUP(D621,'Dados Base'!$B:$K,10,FALSE)) * 100</f>
        <v>58.069666666666677</v>
      </c>
      <c r="AO621" s="21">
        <v>0</v>
      </c>
      <c r="AP621" s="125">
        <v>0</v>
      </c>
      <c r="AQ621" s="143">
        <v>0</v>
      </c>
      <c r="AR621" s="21">
        <v>8.6999999999999993</v>
      </c>
      <c r="AS621" s="37">
        <v>100</v>
      </c>
      <c r="AT621" s="37">
        <v>100</v>
      </c>
      <c r="AU621" s="37">
        <v>60.869431515957444</v>
      </c>
      <c r="AV621" s="20">
        <v>7.1565130485372341</v>
      </c>
      <c r="AW621" s="21">
        <v>0</v>
      </c>
      <c r="AX621" s="21">
        <v>0</v>
      </c>
      <c r="AY621" s="21"/>
    </row>
    <row r="622" spans="1:51" ht="15" x14ac:dyDescent="0.25">
      <c r="A622" s="144">
        <v>2017</v>
      </c>
      <c r="B622" s="77" t="s">
        <v>622</v>
      </c>
      <c r="C622" s="78">
        <v>19</v>
      </c>
      <c r="D622" s="77">
        <v>3555208</v>
      </c>
      <c r="E622" s="78">
        <v>355520819</v>
      </c>
      <c r="F622" s="78" t="str">
        <f t="shared" si="19"/>
        <v>3555208192017</v>
      </c>
      <c r="G622" s="79">
        <v>-1.5603467103375568E-2</v>
      </c>
      <c r="H622" s="80">
        <f t="shared" si="18"/>
        <v>1921</v>
      </c>
      <c r="I622" s="81">
        <v>1610</v>
      </c>
      <c r="J622" s="82">
        <v>311</v>
      </c>
      <c r="K622" s="83">
        <f>(H622)/VLOOKUP(D622,'Dados Base'!$B:$K,6,FALSE)</f>
        <v>12.548174276569338</v>
      </c>
      <c r="L622" s="84">
        <v>83.81</v>
      </c>
      <c r="M622" s="85" t="s">
        <v>702</v>
      </c>
      <c r="N622" s="86">
        <v>0.751</v>
      </c>
      <c r="O622" s="87" t="s">
        <v>691</v>
      </c>
      <c r="P622" s="87" t="s">
        <v>691</v>
      </c>
      <c r="Q622" s="87" t="s">
        <v>691</v>
      </c>
      <c r="R622" s="87" t="s">
        <v>691</v>
      </c>
      <c r="S622" s="87" t="s">
        <v>691</v>
      </c>
      <c r="T622" s="87" t="s">
        <v>691</v>
      </c>
      <c r="U622" s="87" t="s">
        <v>691</v>
      </c>
      <c r="V622" s="87" t="s">
        <v>691</v>
      </c>
      <c r="W622" s="87" t="s">
        <v>691</v>
      </c>
      <c r="X622" s="21"/>
      <c r="Y622" s="21">
        <v>1.1599999999999999</v>
      </c>
      <c r="Z622" s="10">
        <v>72.625139999999988</v>
      </c>
      <c r="AA622" s="10">
        <v>16.47486</v>
      </c>
      <c r="AB622" s="21">
        <v>0</v>
      </c>
      <c r="AC622" s="21">
        <v>1</v>
      </c>
      <c r="AD622" s="153">
        <f>VLOOKUP(D622,'Dados Base'!$B:$K,9,FALSE)*31536000/VLOOKUP($F622,F:H,MATCH(H621,F621:AF621,0),FALSE)</f>
        <v>18386.423737636647</v>
      </c>
      <c r="AE622" s="153">
        <f>VLOOKUP(D622,'Dados Base'!$B:$K,10,FALSE)*31536000/VLOOKUP($F622,F:H,MATCH(H621,F621:AF621,0),FALSE)</f>
        <v>1313.3159812597598</v>
      </c>
      <c r="AF622" s="21"/>
      <c r="AG622" s="21"/>
      <c r="AH622" s="21"/>
      <c r="AI622" s="21"/>
      <c r="AJ622" s="21"/>
      <c r="AK622" s="72">
        <f>(SUMIFS('Banco de Indicadores Mun. (2)'!I:I,'Banco de Indicadores Mun. (2)'!B:B,'Banco de Indicadores - Mun. (1)'!B622,'Banco de Indicadores Mun. (2)'!A:A,'Banco de Indicadores - Mun. (1)'!A622) / VLOOKUP(D622,'Dados Base'!$B:$K,8,FALSE)) * 100</f>
        <v>17.948942857142857</v>
      </c>
      <c r="AL622" s="72">
        <f>(SUMIFS('Banco de Indicadores Mun. (2)'!I:I,'Banco de Indicadores Mun. (2)'!B:B,'Banco de Indicadores - Mun. (1)'!B622,'Banco de Indicadores Mun. (2)'!A:A,'Banco de Indicadores - Mun. (1)'!A622) / VLOOKUP(D622,'Dados Base'!$B:$K,9,FALSE)) * 100</f>
        <v>5.6090446428571425</v>
      </c>
      <c r="AM622" s="72">
        <f>(SUMIFS('Banco de Indicadores Mun. (2)'!J:J,'Banco de Indicadores Mun. (2)'!B:B,'Banco de Indicadores - Mun. (1)'!B622,'Banco de Indicadores Mun. (2)'!A:A,'Banco de Indicadores - Mun. (1)'!A622) / VLOOKUP(D622,'Dados Base'!$B:$K,7,FALSE)) * 100</f>
        <v>21.181592592592587</v>
      </c>
      <c r="AN622" s="72">
        <f>(SUMIFS('Banco de Indicadores Mun. (2)'!K:K,'Banco de Indicadores Mun. (2)'!B:B,'Banco de Indicadores - Mun. (1)'!B622,'Banco de Indicadores Mun. (2)'!A:A,'Banco de Indicadores - Mun. (1)'!A622) / VLOOKUP(D622,'Dados Base'!$B:$K,10,FALSE)) * 100</f>
        <v>7.0387500000000021</v>
      </c>
      <c r="AO622" s="21">
        <v>0</v>
      </c>
      <c r="AP622" s="125">
        <v>0</v>
      </c>
      <c r="AQ622" s="143">
        <v>0</v>
      </c>
      <c r="AR622" s="21">
        <v>7.6</v>
      </c>
      <c r="AS622" s="37">
        <v>94.78</v>
      </c>
      <c r="AT622" s="37">
        <v>94.78</v>
      </c>
      <c r="AU622" s="37">
        <v>81.509696969696975</v>
      </c>
      <c r="AV622" s="20">
        <v>9.6217000000000006</v>
      </c>
      <c r="AW622" s="21">
        <v>0</v>
      </c>
      <c r="AX622" s="21">
        <v>1</v>
      </c>
      <c r="AY622" s="21"/>
    </row>
    <row r="623" spans="1:51" ht="15" x14ac:dyDescent="0.25">
      <c r="A623" s="144">
        <v>2017</v>
      </c>
      <c r="B623" s="77" t="s">
        <v>623</v>
      </c>
      <c r="C623" s="78">
        <v>15</v>
      </c>
      <c r="D623" s="77">
        <v>3555307</v>
      </c>
      <c r="E623" s="78">
        <v>355530715</v>
      </c>
      <c r="F623" s="78" t="str">
        <f t="shared" si="19"/>
        <v>3555307152017</v>
      </c>
      <c r="G623" s="79">
        <v>-1.3004267498036071</v>
      </c>
      <c r="H623" s="80">
        <f t="shared" si="18"/>
        <v>1852</v>
      </c>
      <c r="I623" s="81">
        <v>1383</v>
      </c>
      <c r="J623" s="82">
        <v>469</v>
      </c>
      <c r="K623" s="83">
        <f>(H623)/VLOOKUP(D623,'Dados Base'!$B:$K,6,FALSE)</f>
        <v>12.567861020629749</v>
      </c>
      <c r="L623" s="84">
        <v>74.680000000000007</v>
      </c>
      <c r="M623" s="85" t="s">
        <v>702</v>
      </c>
      <c r="N623" s="86">
        <v>0.73599999999999999</v>
      </c>
      <c r="O623" s="87" t="s">
        <v>691</v>
      </c>
      <c r="P623" s="87" t="s">
        <v>691</v>
      </c>
      <c r="Q623" s="87" t="s">
        <v>691</v>
      </c>
      <c r="R623" s="87" t="s">
        <v>691</v>
      </c>
      <c r="S623" s="87" t="s">
        <v>691</v>
      </c>
      <c r="T623" s="87" t="s">
        <v>691</v>
      </c>
      <c r="U623" s="87" t="s">
        <v>691</v>
      </c>
      <c r="V623" s="87" t="s">
        <v>691</v>
      </c>
      <c r="W623" s="87" t="s">
        <v>691</v>
      </c>
      <c r="X623" s="21"/>
      <c r="Y623" s="21">
        <v>0.91</v>
      </c>
      <c r="Z623" s="10">
        <v>63.560160000000003</v>
      </c>
      <c r="AA623" s="10">
        <v>6.6398400000000004</v>
      </c>
      <c r="AB623" s="21">
        <v>0</v>
      </c>
      <c r="AC623" s="21">
        <v>0</v>
      </c>
      <c r="AD623" s="153">
        <f>VLOOKUP(D623,'Dados Base'!$B:$K,9,FALSE)*31536000/VLOOKUP($F623,F:H,MATCH(H622,F622:AF622,0),FALSE)</f>
        <v>19071.447084233263</v>
      </c>
      <c r="AE623" s="153">
        <f>VLOOKUP(D623,'Dados Base'!$B:$K,10,FALSE)*31536000/VLOOKUP($F623,F:H,MATCH(H622,F622:AF622,0),FALSE)</f>
        <v>2043.3693304535636</v>
      </c>
      <c r="AF623" s="21"/>
      <c r="AG623" s="21"/>
      <c r="AH623" s="21"/>
      <c r="AI623" s="21"/>
      <c r="AJ623" s="21"/>
      <c r="AK623" s="72">
        <f>(SUMIFS('Banco de Indicadores Mun. (2)'!I:I,'Banco de Indicadores Mun. (2)'!B:B,'Banco de Indicadores - Mun. (1)'!B623,'Banco de Indicadores Mun. (2)'!A:A,'Banco de Indicadores - Mun. (1)'!A623) / VLOOKUP(D623,'Dados Base'!$B:$K,8,FALSE)) * 100</f>
        <v>22.154861111111117</v>
      </c>
      <c r="AL623" s="72">
        <f>(SUMIFS('Banco de Indicadores Mun. (2)'!I:I,'Banco de Indicadores Mun. (2)'!B:B,'Banco de Indicadores - Mun. (1)'!B623,'Banco de Indicadores Mun. (2)'!A:A,'Banco de Indicadores - Mun. (1)'!A623) / VLOOKUP(D623,'Dados Base'!$B:$K,9,FALSE)) * 100</f>
        <v>7.1212053571428582</v>
      </c>
      <c r="AM623" s="72">
        <f>(SUMIFS('Banco de Indicadores Mun. (2)'!J:J,'Banco de Indicadores Mun. (2)'!B:B,'Banco de Indicadores - Mun. (1)'!B623,'Banco de Indicadores Mun. (2)'!A:A,'Banco de Indicadores - Mun. (1)'!A623) / VLOOKUP(D623,'Dados Base'!$B:$K,7,FALSE)) * 100</f>
        <v>30.364416666666678</v>
      </c>
      <c r="AN623" s="72">
        <f>(SUMIFS('Banco de Indicadores Mun. (2)'!K:K,'Banco de Indicadores Mun. (2)'!B:B,'Banco de Indicadores - Mun. (1)'!B623,'Banco de Indicadores Mun. (2)'!A:A,'Banco de Indicadores - Mun. (1)'!A623) / VLOOKUP(D623,'Dados Base'!$B:$K,10,FALSE)) * 100</f>
        <v>5.7357499999999995</v>
      </c>
      <c r="AO623" s="21">
        <v>0</v>
      </c>
      <c r="AP623" s="125">
        <v>0</v>
      </c>
      <c r="AQ623" s="143">
        <v>0</v>
      </c>
      <c r="AR623" s="21">
        <v>7.9</v>
      </c>
      <c r="AS623" s="37">
        <v>100</v>
      </c>
      <c r="AT623" s="37">
        <v>100</v>
      </c>
      <c r="AU623" s="37">
        <v>90.541538461538465</v>
      </c>
      <c r="AV623" s="20">
        <v>10</v>
      </c>
      <c r="AW623" s="21">
        <v>0</v>
      </c>
      <c r="AX623" s="21">
        <v>0</v>
      </c>
      <c r="AY623" s="21"/>
    </row>
    <row r="624" spans="1:51" ht="15" x14ac:dyDescent="0.25">
      <c r="A624" s="144">
        <v>2017</v>
      </c>
      <c r="B624" s="77" t="s">
        <v>624</v>
      </c>
      <c r="C624" s="78">
        <v>19</v>
      </c>
      <c r="D624" s="77">
        <v>3555356</v>
      </c>
      <c r="E624" s="78">
        <v>355535619</v>
      </c>
      <c r="F624" s="78" t="str">
        <f t="shared" si="19"/>
        <v>3555356192017</v>
      </c>
      <c r="G624" s="79">
        <v>1.6267998861706934</v>
      </c>
      <c r="H624" s="80">
        <f t="shared" si="18"/>
        <v>5838</v>
      </c>
      <c r="I624" s="81">
        <v>5384</v>
      </c>
      <c r="J624" s="82">
        <v>454</v>
      </c>
      <c r="K624" s="83">
        <f>(H624)/VLOOKUP(D624,'Dados Base'!$B:$K,6,FALSE)</f>
        <v>27.768264840182646</v>
      </c>
      <c r="L624" s="84">
        <v>92.22</v>
      </c>
      <c r="M624" s="85" t="s">
        <v>702</v>
      </c>
      <c r="N624" s="86">
        <v>0.7</v>
      </c>
      <c r="O624" s="87" t="s">
        <v>691</v>
      </c>
      <c r="P624" s="87" t="s">
        <v>691</v>
      </c>
      <c r="Q624" s="87" t="s">
        <v>691</v>
      </c>
      <c r="R624" s="87" t="s">
        <v>691</v>
      </c>
      <c r="S624" s="87" t="s">
        <v>691</v>
      </c>
      <c r="T624" s="87" t="s">
        <v>691</v>
      </c>
      <c r="U624" s="87" t="s">
        <v>691</v>
      </c>
      <c r="V624" s="87" t="s">
        <v>691</v>
      </c>
      <c r="W624" s="87" t="s">
        <v>691</v>
      </c>
      <c r="X624" s="21"/>
      <c r="Y624" s="21">
        <v>3.9</v>
      </c>
      <c r="Z624" s="10">
        <v>243.63179999999997</v>
      </c>
      <c r="AA624" s="10">
        <v>57.148199999999996</v>
      </c>
      <c r="AB624" s="21">
        <v>0</v>
      </c>
      <c r="AC624" s="21">
        <v>0</v>
      </c>
      <c r="AD624" s="153">
        <f>VLOOKUP(D624,'Dados Base'!$B:$K,9,FALSE)*31536000/VLOOKUP($F624,F:H,MATCH(H623,F623:AF623,0),FALSE)</f>
        <v>8480.9044193216851</v>
      </c>
      <c r="AE624" s="153">
        <f>VLOOKUP(D624,'Dados Base'!$B:$K,10,FALSE)*31536000/VLOOKUP($F624,F:H,MATCH(H623,F623:AF623,0),FALSE)</f>
        <v>702.24049331962976</v>
      </c>
      <c r="AF624" s="21"/>
      <c r="AG624" s="21"/>
      <c r="AH624" s="21"/>
      <c r="AI624" s="21"/>
      <c r="AJ624" s="21"/>
      <c r="AK624" s="72">
        <f>(SUMIFS('Banco de Indicadores Mun. (2)'!I:I,'Banco de Indicadores Mun. (2)'!B:B,'Banco de Indicadores - Mun. (1)'!B624,'Banco de Indicadores Mun. (2)'!A:A,'Banco de Indicadores - Mun. (1)'!A624) / VLOOKUP(D624,'Dados Base'!$B:$K,8,FALSE)) * 100</f>
        <v>5.5078421052631583</v>
      </c>
      <c r="AL624" s="72">
        <f>(SUMIFS('Banco de Indicadores Mun. (2)'!I:I,'Banco de Indicadores Mun. (2)'!B:B,'Banco de Indicadores - Mun. (1)'!B624,'Banco de Indicadores Mun. (2)'!A:A,'Banco de Indicadores - Mun. (1)'!A624) / VLOOKUP(D624,'Dados Base'!$B:$K,9,FALSE)) * 100</f>
        <v>1.9996624203821656</v>
      </c>
      <c r="AM624" s="72">
        <f>(SUMIFS('Banco de Indicadores Mun. (2)'!J:J,'Banco de Indicadores Mun. (2)'!B:B,'Banco de Indicadores - Mun. (1)'!B624,'Banco de Indicadores Mun. (2)'!A:A,'Banco de Indicadores - Mun. (1)'!A624) / VLOOKUP(D624,'Dados Base'!$B:$K,7,FALSE)) * 100</f>
        <v>2.762</v>
      </c>
      <c r="AN624" s="72">
        <f>(SUMIFS('Banco de Indicadores Mun. (2)'!K:K,'Banco de Indicadores Mun. (2)'!B:B,'Banco de Indicadores - Mun. (1)'!B624,'Banco de Indicadores Mun. (2)'!A:A,'Banco de Indicadores - Mun. (1)'!A624) / VLOOKUP(D624,'Dados Base'!$B:$K,10,FALSE)) * 100</f>
        <v>14.801461538461544</v>
      </c>
      <c r="AO624" s="21">
        <v>0</v>
      </c>
      <c r="AP624" s="125">
        <v>0</v>
      </c>
      <c r="AQ624" s="143">
        <v>0</v>
      </c>
      <c r="AR624" s="21">
        <v>7.6</v>
      </c>
      <c r="AS624" s="37">
        <v>100</v>
      </c>
      <c r="AT624" s="37">
        <v>100</v>
      </c>
      <c r="AU624" s="37">
        <v>81</v>
      </c>
      <c r="AV624" s="20">
        <v>10</v>
      </c>
      <c r="AW624" s="21">
        <v>0</v>
      </c>
      <c r="AX624" s="21">
        <v>0</v>
      </c>
      <c r="AY624" s="21"/>
    </row>
    <row r="625" spans="1:51" ht="15" x14ac:dyDescent="0.25">
      <c r="A625" s="144">
        <v>2017</v>
      </c>
      <c r="B625" s="77" t="s">
        <v>625</v>
      </c>
      <c r="C625" s="78">
        <v>3</v>
      </c>
      <c r="D625" s="77">
        <v>3555406</v>
      </c>
      <c r="E625" s="78">
        <v>35554063</v>
      </c>
      <c r="F625" s="78" t="str">
        <f t="shared" si="19"/>
        <v>355540632017</v>
      </c>
      <c r="G625" s="79">
        <v>1.2970114471610117</v>
      </c>
      <c r="H625" s="80">
        <f t="shared" si="18"/>
        <v>85866</v>
      </c>
      <c r="I625" s="81">
        <v>83846</v>
      </c>
      <c r="J625" s="82">
        <v>2020</v>
      </c>
      <c r="K625" s="83">
        <f>(H625)/VLOOKUP(D625,'Dados Base'!$B:$K,6,FALSE)</f>
        <v>120.57799247317868</v>
      </c>
      <c r="L625" s="84">
        <v>97.65</v>
      </c>
      <c r="M625" s="85" t="s">
        <v>702</v>
      </c>
      <c r="N625" s="86">
        <v>0.751</v>
      </c>
      <c r="O625" s="87" t="s">
        <v>691</v>
      </c>
      <c r="P625" s="87" t="s">
        <v>691</v>
      </c>
      <c r="Q625" s="87" t="s">
        <v>691</v>
      </c>
      <c r="R625" s="87" t="s">
        <v>691</v>
      </c>
      <c r="S625" s="87" t="s">
        <v>691</v>
      </c>
      <c r="T625" s="87" t="s">
        <v>691</v>
      </c>
      <c r="U625" s="87" t="s">
        <v>691</v>
      </c>
      <c r="V625" s="87" t="s">
        <v>691</v>
      </c>
      <c r="W625" s="87" t="s">
        <v>691</v>
      </c>
      <c r="X625" s="21"/>
      <c r="Y625" s="21">
        <v>68.95</v>
      </c>
      <c r="Z625" s="10">
        <v>1216.7839558800006</v>
      </c>
      <c r="AA625" s="10">
        <v>3437.4760441199996</v>
      </c>
      <c r="AB625" s="21">
        <v>17</v>
      </c>
      <c r="AC625" s="21">
        <v>1</v>
      </c>
      <c r="AD625" s="153">
        <f>VLOOKUP(D625,'Dados Base'!$B:$K,9,FALSE)*31536000/VLOOKUP($F625,F:H,MATCH(H624,F624:AF624,0),FALSE)</f>
        <v>14452.071832855845</v>
      </c>
      <c r="AE625" s="153">
        <f>VLOOKUP(D625,'Dados Base'!$B:$K,10,FALSE)*31536000/VLOOKUP($F625,F:H,MATCH(H624,F624:AF624,0),FALSE)</f>
        <v>1593.9515058346726</v>
      </c>
      <c r="AF625" s="21"/>
      <c r="AG625" s="21"/>
      <c r="AH625" s="21"/>
      <c r="AI625" s="21"/>
      <c r="AJ625" s="21"/>
      <c r="AK625" s="72">
        <f>(SUMIFS('Banco de Indicadores Mun. (2)'!I:I,'Banco de Indicadores Mun. (2)'!B:B,'Banco de Indicadores - Mun. (1)'!B625,'Banco de Indicadores Mun. (2)'!A:A,'Banco de Indicadores - Mun. (1)'!A625) / VLOOKUP(D625,'Dados Base'!$B:$K,8,FALSE)) * 100</f>
        <v>5.6497418685121117</v>
      </c>
      <c r="AL625" s="72">
        <f>(SUMIFS('Banco de Indicadores Mun. (2)'!I:I,'Banco de Indicadores Mun. (2)'!B:B,'Banco de Indicadores - Mun. (1)'!B625,'Banco de Indicadores Mun. (2)'!A:A,'Banco de Indicadores - Mun. (1)'!A625) / VLOOKUP(D625,'Dados Base'!$B:$K,9,FALSE)) * 100</f>
        <v>2.0746828462515885</v>
      </c>
      <c r="AM625" s="72">
        <f>(SUMIFS('Banco de Indicadores Mun. (2)'!J:J,'Banco de Indicadores Mun. (2)'!B:B,'Banco de Indicadores - Mun. (1)'!B625,'Banco de Indicadores Mun. (2)'!A:A,'Banco de Indicadores - Mun. (1)'!A625) / VLOOKUP(D625,'Dados Base'!$B:$K,7,FALSE)) * 100</f>
        <v>8.0080524233432246</v>
      </c>
      <c r="AN625" s="72">
        <f>(SUMIFS('Banco de Indicadores Mun. (2)'!K:K,'Banco de Indicadores Mun. (2)'!B:B,'Banco de Indicadores - Mun. (1)'!B625,'Banco de Indicadores Mun. (2)'!A:A,'Banco de Indicadores - Mun. (1)'!A625) / VLOOKUP(D625,'Dados Base'!$B:$K,10,FALSE)) * 100</f>
        <v>0.15607373271889405</v>
      </c>
      <c r="AO625" s="21">
        <v>1</v>
      </c>
      <c r="AP625" s="125">
        <v>3.4938159457759763</v>
      </c>
      <c r="AQ625" s="143">
        <v>0</v>
      </c>
      <c r="AR625" s="21">
        <v>9</v>
      </c>
      <c r="AS625" s="37">
        <v>39.049999999999997</v>
      </c>
      <c r="AT625" s="37">
        <v>38.893799999999999</v>
      </c>
      <c r="AU625" s="37">
        <v>26.143446130641607</v>
      </c>
      <c r="AV625" s="20">
        <v>4.2790599996894576</v>
      </c>
      <c r="AW625" s="21">
        <v>3</v>
      </c>
      <c r="AX625" s="21">
        <v>1</v>
      </c>
      <c r="AY625" s="21"/>
    </row>
    <row r="626" spans="1:51" ht="15" x14ac:dyDescent="0.25">
      <c r="A626" s="144">
        <v>2017</v>
      </c>
      <c r="B626" s="77" t="s">
        <v>626</v>
      </c>
      <c r="C626" s="78">
        <v>17</v>
      </c>
      <c r="D626" s="77">
        <v>3555505</v>
      </c>
      <c r="E626" s="78">
        <v>355550517</v>
      </c>
      <c r="F626" s="78" t="str">
        <f t="shared" si="19"/>
        <v>3555505172017</v>
      </c>
      <c r="G626" s="79">
        <v>0.58211275208273072</v>
      </c>
      <c r="H626" s="80">
        <f t="shared" si="18"/>
        <v>4593</v>
      </c>
      <c r="I626" s="81">
        <v>3376</v>
      </c>
      <c r="J626" s="82">
        <v>1217</v>
      </c>
      <c r="K626" s="83">
        <f>(H626)/VLOOKUP(D626,'Dados Base'!$B:$K,6,FALSE)</f>
        <v>16.210778950340593</v>
      </c>
      <c r="L626" s="84">
        <v>73.5</v>
      </c>
      <c r="M626" s="85" t="s">
        <v>702</v>
      </c>
      <c r="N626" s="86">
        <v>0.72699999999999998</v>
      </c>
      <c r="O626" s="87" t="s">
        <v>691</v>
      </c>
      <c r="P626" s="87" t="s">
        <v>691</v>
      </c>
      <c r="Q626" s="87" t="s">
        <v>691</v>
      </c>
      <c r="R626" s="87" t="s">
        <v>691</v>
      </c>
      <c r="S626" s="87" t="s">
        <v>691</v>
      </c>
      <c r="T626" s="87" t="s">
        <v>691</v>
      </c>
      <c r="U626" s="87" t="s">
        <v>691</v>
      </c>
      <c r="V626" s="87" t="s">
        <v>691</v>
      </c>
      <c r="W626" s="87" t="s">
        <v>691</v>
      </c>
      <c r="X626" s="21"/>
      <c r="Y626" s="21">
        <v>2.42</v>
      </c>
      <c r="Z626" s="10">
        <v>138.98304539999998</v>
      </c>
      <c r="AA626" s="10">
        <v>47.478954599999994</v>
      </c>
      <c r="AB626" s="21">
        <v>0</v>
      </c>
      <c r="AC626" s="21">
        <v>0</v>
      </c>
      <c r="AD626" s="153">
        <f>VLOOKUP(D626,'Dados Base'!$B:$K,9,FALSE)*31536000/VLOOKUP($F626,F:H,MATCH(H625,F625:AF625,0),FALSE)</f>
        <v>17783.200522534291</v>
      </c>
      <c r="AE626" s="153">
        <f>VLOOKUP(D626,'Dados Base'!$B:$K,10,FALSE)*31536000/VLOOKUP($F626,F:H,MATCH(H625,F625:AF625,0),FALSE)</f>
        <v>1922.5081645983018</v>
      </c>
      <c r="AF626" s="21"/>
      <c r="AG626" s="21"/>
      <c r="AH626" s="21"/>
      <c r="AI626" s="21"/>
      <c r="AJ626" s="21"/>
      <c r="AK626" s="72">
        <f>(SUMIFS('Banco de Indicadores Mun. (2)'!I:I,'Banco de Indicadores Mun. (2)'!B:B,'Banco de Indicadores - Mun. (1)'!B626,'Banco de Indicadores Mun. (2)'!A:A,'Banco de Indicadores - Mun. (1)'!A626) / VLOOKUP(D626,'Dados Base'!$B:$K,8,FALSE)) * 100</f>
        <v>32.498875912408757</v>
      </c>
      <c r="AL626" s="72">
        <f>(SUMIFS('Banco de Indicadores Mun. (2)'!I:I,'Banco de Indicadores Mun. (2)'!B:B,'Banco de Indicadores - Mun. (1)'!B626,'Banco de Indicadores Mun. (2)'!A:A,'Banco de Indicadores - Mun. (1)'!A626) / VLOOKUP(D626,'Dados Base'!$B:$K,9,FALSE)) * 100</f>
        <v>17.190525096525096</v>
      </c>
      <c r="AM626" s="72">
        <f>(SUMIFS('Banco de Indicadores Mun. (2)'!J:J,'Banco de Indicadores Mun. (2)'!B:B,'Banco de Indicadores - Mun. (1)'!B626,'Banco de Indicadores Mun. (2)'!A:A,'Banco de Indicadores - Mun. (1)'!A626) / VLOOKUP(D626,'Dados Base'!$B:$K,7,FALSE)) * 100</f>
        <v>40.730715596330271</v>
      </c>
      <c r="AN626" s="72">
        <f>(SUMIFS('Banco de Indicadores Mun. (2)'!K:K,'Banco de Indicadores Mun. (2)'!B:B,'Banco de Indicadores - Mun. (1)'!B626,'Banco de Indicadores Mun. (2)'!A:A,'Banco de Indicadores - Mun. (1)'!A626) / VLOOKUP(D626,'Dados Base'!$B:$K,10,FALSE)) * 100</f>
        <v>0.45350000000000001</v>
      </c>
      <c r="AO626" s="21">
        <v>0</v>
      </c>
      <c r="AP626" s="125">
        <v>0</v>
      </c>
      <c r="AQ626" s="143">
        <v>0</v>
      </c>
      <c r="AR626" s="21">
        <v>9.1</v>
      </c>
      <c r="AS626" s="37">
        <v>93.17</v>
      </c>
      <c r="AT626" s="37">
        <v>93.169999999999987</v>
      </c>
      <c r="AU626" s="37">
        <v>74.536927309585863</v>
      </c>
      <c r="AV626" s="20">
        <v>8.042390000000001</v>
      </c>
      <c r="AW626" s="21">
        <v>0</v>
      </c>
      <c r="AX626" s="21">
        <v>0</v>
      </c>
      <c r="AY626" s="21"/>
    </row>
    <row r="627" spans="1:51" ht="15" x14ac:dyDescent="0.25">
      <c r="A627" s="144">
        <v>2017</v>
      </c>
      <c r="B627" s="77" t="s">
        <v>627</v>
      </c>
      <c r="C627" s="78">
        <v>15</v>
      </c>
      <c r="D627" s="77">
        <v>3555604</v>
      </c>
      <c r="E627" s="78">
        <v>355560415</v>
      </c>
      <c r="F627" s="78" t="str">
        <f t="shared" si="19"/>
        <v>3555604152017</v>
      </c>
      <c r="G627" s="79">
        <v>0.30099666791982838</v>
      </c>
      <c r="H627" s="80">
        <f t="shared" si="18"/>
        <v>9626</v>
      </c>
      <c r="I627" s="81">
        <v>9017</v>
      </c>
      <c r="J627" s="82">
        <v>609</v>
      </c>
      <c r="K627" s="83">
        <f>(H627)/VLOOKUP(D627,'Dados Base'!$B:$K,6,FALSE)</f>
        <v>38.166607192419015</v>
      </c>
      <c r="L627" s="84">
        <v>93.67</v>
      </c>
      <c r="M627" s="85" t="s">
        <v>702</v>
      </c>
      <c r="N627" s="86">
        <v>0.72099999999999997</v>
      </c>
      <c r="O627" s="87" t="s">
        <v>691</v>
      </c>
      <c r="P627" s="87" t="s">
        <v>691</v>
      </c>
      <c r="Q627" s="87" t="s">
        <v>691</v>
      </c>
      <c r="R627" s="87" t="s">
        <v>691</v>
      </c>
      <c r="S627" s="87" t="s">
        <v>691</v>
      </c>
      <c r="T627" s="87" t="s">
        <v>691</v>
      </c>
      <c r="U627" s="87" t="s">
        <v>691</v>
      </c>
      <c r="V627" s="87" t="s">
        <v>691</v>
      </c>
      <c r="W627" s="87" t="s">
        <v>691</v>
      </c>
      <c r="X627" s="21"/>
      <c r="Y627" s="21">
        <v>6.54</v>
      </c>
      <c r="Z627" s="10">
        <v>478.93680000000001</v>
      </c>
      <c r="AA627" s="10">
        <v>25.2072</v>
      </c>
      <c r="AB627" s="21">
        <v>2</v>
      </c>
      <c r="AC627" s="21">
        <v>1</v>
      </c>
      <c r="AD627" s="153">
        <f>VLOOKUP(D627,'Dados Base'!$B:$K,9,FALSE)*31536000/VLOOKUP($F627,F:H,MATCH(H626,F626:AF626,0),FALSE)</f>
        <v>6453.9704965717847</v>
      </c>
      <c r="AE627" s="153">
        <f>VLOOKUP(D627,'Dados Base'!$B:$K,10,FALSE)*31536000/VLOOKUP($F627,F:H,MATCH(H626,F626:AF626,0),FALSE)</f>
        <v>687.98670268024114</v>
      </c>
      <c r="AF627" s="21"/>
      <c r="AG627" s="21"/>
      <c r="AH627" s="21"/>
      <c r="AI627" s="21"/>
      <c r="AJ627" s="21"/>
      <c r="AK627" s="72">
        <f>(SUMIFS('Banco de Indicadores Mun. (2)'!I:I,'Banco de Indicadores Mun. (2)'!B:B,'Banco de Indicadores - Mun. (1)'!B627,'Banco de Indicadores Mun. (2)'!A:A,'Banco de Indicadores - Mun. (1)'!A627) / VLOOKUP(D627,'Dados Base'!$B:$K,8,FALSE)) * 100</f>
        <v>11.540650793650792</v>
      </c>
      <c r="AL627" s="72">
        <f>(SUMIFS('Banco de Indicadores Mun. (2)'!I:I,'Banco de Indicadores Mun. (2)'!B:B,'Banco de Indicadores - Mun. (1)'!B627,'Banco de Indicadores Mun. (2)'!A:A,'Banco de Indicadores - Mun. (1)'!A627) / VLOOKUP(D627,'Dados Base'!$B:$K,9,FALSE)) * 100</f>
        <v>3.6906649746192892</v>
      </c>
      <c r="AM627" s="72">
        <f>(SUMIFS('Banco de Indicadores Mun. (2)'!J:J,'Banco de Indicadores Mun. (2)'!B:B,'Banco de Indicadores - Mun. (1)'!B627,'Banco de Indicadores Mun. (2)'!A:A,'Banco de Indicadores - Mun. (1)'!A627) / VLOOKUP(D627,'Dados Base'!$B:$K,7,FALSE)) * 100</f>
        <v>2.2030476190476187</v>
      </c>
      <c r="AN627" s="72">
        <f>(SUMIFS('Banco de Indicadores Mun. (2)'!K:K,'Banco de Indicadores Mun. (2)'!B:B,'Banco de Indicadores - Mun. (1)'!B627,'Banco de Indicadores Mun. (2)'!A:A,'Banco de Indicadores - Mun. (1)'!A627) / VLOOKUP(D627,'Dados Base'!$B:$K,10,FALSE)) * 100</f>
        <v>30.215857142857143</v>
      </c>
      <c r="AO627" s="21">
        <v>0</v>
      </c>
      <c r="AP627" s="125">
        <v>0</v>
      </c>
      <c r="AQ627" s="143">
        <v>0</v>
      </c>
      <c r="AR627" s="21">
        <v>10</v>
      </c>
      <c r="AS627" s="37">
        <v>100</v>
      </c>
      <c r="AT627" s="37">
        <v>100</v>
      </c>
      <c r="AU627" s="37">
        <v>95</v>
      </c>
      <c r="AV627" s="20">
        <v>10</v>
      </c>
      <c r="AW627" s="21">
        <v>2</v>
      </c>
      <c r="AX627" s="21">
        <v>1</v>
      </c>
      <c r="AY627" s="21"/>
    </row>
    <row r="628" spans="1:51" ht="15" x14ac:dyDescent="0.25">
      <c r="A628" s="144">
        <v>2017</v>
      </c>
      <c r="B628" s="77" t="s">
        <v>628</v>
      </c>
      <c r="C628" s="78">
        <v>19</v>
      </c>
      <c r="D628" s="77">
        <v>3555703</v>
      </c>
      <c r="E628" s="78">
        <v>355570319</v>
      </c>
      <c r="F628" s="78" t="str">
        <f t="shared" si="19"/>
        <v>3555703192017</v>
      </c>
      <c r="G628" s="79">
        <v>1.0274876523969079</v>
      </c>
      <c r="H628" s="80">
        <f t="shared" si="18"/>
        <v>1698</v>
      </c>
      <c r="I628" s="81">
        <v>1347</v>
      </c>
      <c r="J628" s="82">
        <v>351</v>
      </c>
      <c r="K628" s="83">
        <f>(H628)/VLOOKUP(D628,'Dados Base'!$B:$K,6,FALSE)</f>
        <v>21.452937460518001</v>
      </c>
      <c r="L628" s="84">
        <v>79.33</v>
      </c>
      <c r="M628" s="85" t="s">
        <v>702</v>
      </c>
      <c r="N628" s="86">
        <v>0.749</v>
      </c>
      <c r="O628" s="87" t="s">
        <v>691</v>
      </c>
      <c r="P628" s="87" t="s">
        <v>691</v>
      </c>
      <c r="Q628" s="87" t="s">
        <v>691</v>
      </c>
      <c r="R628" s="87" t="s">
        <v>691</v>
      </c>
      <c r="S628" s="87" t="s">
        <v>691</v>
      </c>
      <c r="T628" s="87" t="s">
        <v>691</v>
      </c>
      <c r="U628" s="87" t="s">
        <v>691</v>
      </c>
      <c r="V628" s="87" t="s">
        <v>691</v>
      </c>
      <c r="W628" s="87" t="s">
        <v>691</v>
      </c>
      <c r="X628" s="21"/>
      <c r="Y628" s="21">
        <v>0.96</v>
      </c>
      <c r="Z628" s="10">
        <v>55.606499999999997</v>
      </c>
      <c r="AA628" s="10">
        <v>18.535499999999999</v>
      </c>
      <c r="AB628" s="21">
        <v>0</v>
      </c>
      <c r="AC628" s="21">
        <v>0</v>
      </c>
      <c r="AD628" s="153">
        <f>VLOOKUP(D628,'Dados Base'!$B:$K,9,FALSE)*31536000/VLOOKUP($F628,F:H,MATCH(H627,F627:AF627,0),FALSE)</f>
        <v>10957.738515901061</v>
      </c>
      <c r="AE628" s="153">
        <f>VLOOKUP(D628,'Dados Base'!$B:$K,10,FALSE)*31536000/VLOOKUP($F628,F:H,MATCH(H627,F627:AF627,0),FALSE)</f>
        <v>928.62190812720826</v>
      </c>
      <c r="AF628" s="21"/>
      <c r="AG628" s="21"/>
      <c r="AH628" s="21"/>
      <c r="AI628" s="21"/>
      <c r="AJ628" s="21"/>
      <c r="AK628" s="72">
        <f>(SUMIFS('Banco de Indicadores Mun. (2)'!I:I,'Banco de Indicadores Mun. (2)'!B:B,'Banco de Indicadores - Mun. (1)'!B628,'Banco de Indicadores Mun. (2)'!A:A,'Banco de Indicadores - Mun. (1)'!A628) / VLOOKUP(D628,'Dados Base'!$B:$K,8,FALSE)) * 100</f>
        <v>2.1765789473684203</v>
      </c>
      <c r="AL628" s="72">
        <f>(SUMIFS('Banco de Indicadores Mun. (2)'!I:I,'Banco de Indicadores Mun. (2)'!B:B,'Banco de Indicadores - Mun. (1)'!B628,'Banco de Indicadores Mun. (2)'!A:A,'Banco de Indicadores - Mun. (1)'!A628) / VLOOKUP(D628,'Dados Base'!$B:$K,9,FALSE)) * 100</f>
        <v>0.70093220338983031</v>
      </c>
      <c r="AM628" s="72">
        <f>(SUMIFS('Banco de Indicadores Mun. (2)'!J:J,'Banco de Indicadores Mun. (2)'!B:B,'Banco de Indicadores - Mun. (1)'!B628,'Banco de Indicadores Mun. (2)'!A:A,'Banco de Indicadores - Mun. (1)'!A628) / VLOOKUP(D628,'Dados Base'!$B:$K,7,FALSE)) * 100</f>
        <v>0</v>
      </c>
      <c r="AN628" s="72">
        <f>(SUMIFS('Banco de Indicadores Mun. (2)'!K:K,'Banco de Indicadores Mun. (2)'!B:B,'Banco de Indicadores - Mun. (1)'!B628,'Banco de Indicadores Mun. (2)'!A:A,'Banco de Indicadores - Mun. (1)'!A628) / VLOOKUP(D628,'Dados Base'!$B:$K,10,FALSE)) * 100</f>
        <v>8.270999999999999</v>
      </c>
      <c r="AO628" s="21">
        <v>0</v>
      </c>
      <c r="AP628" s="125">
        <v>0</v>
      </c>
      <c r="AQ628" s="143">
        <v>0</v>
      </c>
      <c r="AR628" s="21">
        <v>8.5</v>
      </c>
      <c r="AS628" s="37">
        <v>100</v>
      </c>
      <c r="AT628" s="37">
        <v>100</v>
      </c>
      <c r="AU628" s="37">
        <v>75</v>
      </c>
      <c r="AV628" s="20">
        <v>8.0749999999999993</v>
      </c>
      <c r="AW628" s="21">
        <v>0</v>
      </c>
      <c r="AX628" s="21">
        <v>0</v>
      </c>
      <c r="AY628" s="21"/>
    </row>
    <row r="629" spans="1:51" ht="15" x14ac:dyDescent="0.25">
      <c r="A629" s="144">
        <v>2017</v>
      </c>
      <c r="B629" s="77" t="s">
        <v>629</v>
      </c>
      <c r="C629" s="78">
        <v>15</v>
      </c>
      <c r="D629" s="77">
        <v>3555802</v>
      </c>
      <c r="E629" s="78">
        <v>355580215</v>
      </c>
      <c r="F629" s="78" t="str">
        <f t="shared" si="19"/>
        <v>3555802152017</v>
      </c>
      <c r="G629" s="79">
        <v>-0.21280175887219421</v>
      </c>
      <c r="H629" s="80">
        <f t="shared" si="18"/>
        <v>8685</v>
      </c>
      <c r="I629" s="81">
        <v>7500</v>
      </c>
      <c r="J629" s="82">
        <v>1185</v>
      </c>
      <c r="K629" s="83">
        <f>(H629)/VLOOKUP(D629,'Dados Base'!$B:$K,6,FALSE)</f>
        <v>41.501409662158935</v>
      </c>
      <c r="L629" s="84">
        <v>86.36</v>
      </c>
      <c r="M629" s="85" t="s">
        <v>702</v>
      </c>
      <c r="N629" s="86">
        <v>0.746</v>
      </c>
      <c r="O629" s="87" t="s">
        <v>691</v>
      </c>
      <c r="P629" s="87" t="s">
        <v>691</v>
      </c>
      <c r="Q629" s="87" t="s">
        <v>691</v>
      </c>
      <c r="R629" s="87" t="s">
        <v>691</v>
      </c>
      <c r="S629" s="87" t="s">
        <v>691</v>
      </c>
      <c r="T629" s="87" t="s">
        <v>691</v>
      </c>
      <c r="U629" s="87" t="s">
        <v>691</v>
      </c>
      <c r="V629" s="87" t="s">
        <v>691</v>
      </c>
      <c r="W629" s="87" t="s">
        <v>691</v>
      </c>
      <c r="X629" s="21"/>
      <c r="Y629" s="21">
        <v>5.39</v>
      </c>
      <c r="Z629" s="10">
        <v>324.28188</v>
      </c>
      <c r="AA629" s="10">
        <v>91.464119999999994</v>
      </c>
      <c r="AB629" s="21">
        <v>2</v>
      </c>
      <c r="AC629" s="21">
        <v>0</v>
      </c>
      <c r="AD629" s="153">
        <f>VLOOKUP(D629,'Dados Base'!$B:$K,9,FALSE)*31536000/VLOOKUP($F629,F:H,MATCH(H628,F628:AF628,0),FALSE)</f>
        <v>5700.8082901554408</v>
      </c>
      <c r="AE629" s="153">
        <f>VLOOKUP(D629,'Dados Base'!$B:$K,10,FALSE)*31536000/VLOOKUP($F629,F:H,MATCH(H628,F628:AF628,0),FALSE)</f>
        <v>508.3523316062176</v>
      </c>
      <c r="AF629" s="21"/>
      <c r="AG629" s="21"/>
      <c r="AH629" s="21"/>
      <c r="AI629" s="21"/>
      <c r="AJ629" s="21"/>
      <c r="AK629" s="72">
        <f>(SUMIFS('Banco de Indicadores Mun. (2)'!I:I,'Banco de Indicadores Mun. (2)'!B:B,'Banco de Indicadores - Mun. (1)'!B629,'Banco de Indicadores Mun. (2)'!A:A,'Banco de Indicadores - Mun. (1)'!A629) / VLOOKUP(D629,'Dados Base'!$B:$K,8,FALSE)) * 100</f>
        <v>40.681408163265274</v>
      </c>
      <c r="AL629" s="72">
        <f>(SUMIFS('Banco de Indicadores Mun. (2)'!I:I,'Banco de Indicadores Mun. (2)'!B:B,'Banco de Indicadores - Mun. (1)'!B629,'Banco de Indicadores Mun. (2)'!A:A,'Banco de Indicadores - Mun. (1)'!A629) / VLOOKUP(D629,'Dados Base'!$B:$K,9,FALSE)) * 100</f>
        <v>12.696745222929925</v>
      </c>
      <c r="AM629" s="72">
        <f>(SUMIFS('Banco de Indicadores Mun. (2)'!J:J,'Banco de Indicadores Mun. (2)'!B:B,'Banco de Indicadores - Mun. (1)'!B629,'Banco de Indicadores Mun. (2)'!A:A,'Banco de Indicadores - Mun. (1)'!A629) / VLOOKUP(D629,'Dados Base'!$B:$K,7,FALSE)) * 100</f>
        <v>55.403542857142817</v>
      </c>
      <c r="AN629" s="72">
        <f>(SUMIFS('Banco de Indicadores Mun. (2)'!K:K,'Banco de Indicadores Mun. (2)'!B:B,'Banco de Indicadores - Mun. (1)'!B629,'Banco de Indicadores Mun. (2)'!A:A,'Banco de Indicadores - Mun. (1)'!A629) / VLOOKUP(D629,'Dados Base'!$B:$K,10,FALSE)) * 100</f>
        <v>3.8760714285714282</v>
      </c>
      <c r="AO629" s="21">
        <v>0</v>
      </c>
      <c r="AP629" s="125">
        <v>0</v>
      </c>
      <c r="AQ629" s="143">
        <v>0</v>
      </c>
      <c r="AR629" s="21">
        <v>7.7</v>
      </c>
      <c r="AS629" s="37">
        <v>100</v>
      </c>
      <c r="AT629" s="37">
        <v>100</v>
      </c>
      <c r="AU629" s="37">
        <v>78</v>
      </c>
      <c r="AV629" s="20">
        <v>8.27</v>
      </c>
      <c r="AW629" s="21">
        <v>0</v>
      </c>
      <c r="AX629" s="21">
        <v>0</v>
      </c>
      <c r="AY629" s="21"/>
    </row>
    <row r="630" spans="1:51" ht="15" x14ac:dyDescent="0.25">
      <c r="A630" s="144">
        <v>2017</v>
      </c>
      <c r="B630" s="77" t="s">
        <v>630</v>
      </c>
      <c r="C630" s="78">
        <v>16</v>
      </c>
      <c r="D630" s="77">
        <v>3555901</v>
      </c>
      <c r="E630" s="78">
        <v>355590116</v>
      </c>
      <c r="F630" s="78" t="str">
        <f t="shared" si="19"/>
        <v>3555901162017</v>
      </c>
      <c r="G630" s="79">
        <v>-0.58854423147539636</v>
      </c>
      <c r="H630" s="80">
        <f t="shared" si="18"/>
        <v>1217</v>
      </c>
      <c r="I630" s="81">
        <v>1123</v>
      </c>
      <c r="J630" s="82">
        <v>94</v>
      </c>
      <c r="K630" s="83">
        <f>(H630)/VLOOKUP(D630,'Dados Base'!$B:$K,6,FALSE)</f>
        <v>8.2463748475403165</v>
      </c>
      <c r="L630" s="84">
        <v>92.28</v>
      </c>
      <c r="M630" s="85" t="s">
        <v>702</v>
      </c>
      <c r="N630" s="86">
        <v>0.71199999999999997</v>
      </c>
      <c r="O630" s="87" t="s">
        <v>691</v>
      </c>
      <c r="P630" s="87" t="s">
        <v>691</v>
      </c>
      <c r="Q630" s="87" t="s">
        <v>691</v>
      </c>
      <c r="R630" s="87" t="s">
        <v>691</v>
      </c>
      <c r="S630" s="87" t="s">
        <v>691</v>
      </c>
      <c r="T630" s="87" t="s">
        <v>691</v>
      </c>
      <c r="U630" s="87" t="s">
        <v>691</v>
      </c>
      <c r="V630" s="87" t="s">
        <v>691</v>
      </c>
      <c r="W630" s="87" t="s">
        <v>691</v>
      </c>
      <c r="X630" s="21"/>
      <c r="Y630" s="21">
        <v>0.73</v>
      </c>
      <c r="Z630" s="10">
        <v>41.821650000000005</v>
      </c>
      <c r="AA630" s="10">
        <v>14.500349999999999</v>
      </c>
      <c r="AB630" s="21">
        <v>0</v>
      </c>
      <c r="AC630" s="21">
        <v>0</v>
      </c>
      <c r="AD630" s="153">
        <f>VLOOKUP(D630,'Dados Base'!$B:$K,9,FALSE)*31536000/VLOOKUP($F630,F:H,MATCH(H629,F629:AF629,0),FALSE)</f>
        <v>28504.190632703368</v>
      </c>
      <c r="AE630" s="153">
        <f>VLOOKUP(D630,'Dados Base'!$B:$K,10,FALSE)*31536000/VLOOKUP($F630,F:H,MATCH(H629,F629:AF629,0),FALSE)</f>
        <v>2591.290057518489</v>
      </c>
      <c r="AF630" s="21"/>
      <c r="AG630" s="21"/>
      <c r="AH630" s="21"/>
      <c r="AI630" s="21"/>
      <c r="AJ630" s="21"/>
      <c r="AK630" s="72">
        <f>(SUMIFS('Banco de Indicadores Mun. (2)'!I:I,'Banco de Indicadores Mun. (2)'!B:B,'Banco de Indicadores - Mun. (1)'!B630,'Banco de Indicadores Mun. (2)'!A:A,'Banco de Indicadores - Mun. (1)'!A630) / VLOOKUP(D630,'Dados Base'!$B:$K,8,FALSE)) * 100</f>
        <v>1.7023333333333335</v>
      </c>
      <c r="AL630" s="72">
        <f>(SUMIFS('Banco de Indicadores Mun. (2)'!I:I,'Banco de Indicadores Mun. (2)'!B:B,'Banco de Indicadores - Mun. (1)'!B630,'Banco de Indicadores Mun. (2)'!A:A,'Banco de Indicadores - Mun. (1)'!A630) / VLOOKUP(D630,'Dados Base'!$B:$K,9,FALSE)) * 100</f>
        <v>0.69640909090909098</v>
      </c>
      <c r="AM630" s="72">
        <f>(SUMIFS('Banco de Indicadores Mun. (2)'!J:J,'Banco de Indicadores Mun. (2)'!B:B,'Banco de Indicadores - Mun. (1)'!B630,'Banco de Indicadores Mun. (2)'!A:A,'Banco de Indicadores - Mun. (1)'!A630) / VLOOKUP(D630,'Dados Base'!$B:$K,7,FALSE)) * 100</f>
        <v>1.3838285714285716</v>
      </c>
      <c r="AN630" s="72">
        <f>(SUMIFS('Banco de Indicadores Mun. (2)'!K:K,'Banco de Indicadores Mun. (2)'!B:B,'Banco de Indicadores - Mun. (1)'!B630,'Banco de Indicadores Mun. (2)'!A:A,'Banco de Indicadores - Mun. (1)'!A630) / VLOOKUP(D630,'Dados Base'!$B:$K,10,FALSE)) * 100</f>
        <v>2.817099999999999</v>
      </c>
      <c r="AO630" s="21">
        <v>0</v>
      </c>
      <c r="AP630" s="125">
        <v>0</v>
      </c>
      <c r="AQ630" s="143">
        <v>0</v>
      </c>
      <c r="AR630" s="21">
        <v>9.8000000000000007</v>
      </c>
      <c r="AS630" s="37">
        <v>82.5</v>
      </c>
      <c r="AT630" s="37">
        <v>82.5</v>
      </c>
      <c r="AU630" s="37">
        <v>74.25455417066155</v>
      </c>
      <c r="AV630" s="20">
        <v>7.5637499999999998</v>
      </c>
      <c r="AW630" s="21">
        <v>0</v>
      </c>
      <c r="AX630" s="21">
        <v>0</v>
      </c>
      <c r="AY630" s="21"/>
    </row>
    <row r="631" spans="1:51" ht="15" x14ac:dyDescent="0.25">
      <c r="A631" s="144">
        <v>2017</v>
      </c>
      <c r="B631" s="77" t="s">
        <v>631</v>
      </c>
      <c r="C631" s="78">
        <v>16</v>
      </c>
      <c r="D631" s="77">
        <v>3556008</v>
      </c>
      <c r="E631" s="78">
        <v>355600816</v>
      </c>
      <c r="F631" s="78" t="str">
        <f t="shared" si="19"/>
        <v>3556008162017</v>
      </c>
      <c r="G631" s="79">
        <v>0.43350455732578119</v>
      </c>
      <c r="H631" s="80">
        <f t="shared" si="18"/>
        <v>13039</v>
      </c>
      <c r="I631" s="81">
        <v>11894</v>
      </c>
      <c r="J631" s="82">
        <v>1145</v>
      </c>
      <c r="K631" s="83">
        <f>(H631)/VLOOKUP(D631,'Dados Base'!$B:$K,6,FALSE)</f>
        <v>40.145940453831706</v>
      </c>
      <c r="L631" s="84">
        <v>91.22</v>
      </c>
      <c r="M631" s="85" t="s">
        <v>702</v>
      </c>
      <c r="N631" s="86">
        <v>0.745</v>
      </c>
      <c r="O631" s="87" t="s">
        <v>691</v>
      </c>
      <c r="P631" s="87" t="s">
        <v>691</v>
      </c>
      <c r="Q631" s="87" t="s">
        <v>691</v>
      </c>
      <c r="R631" s="87" t="s">
        <v>691</v>
      </c>
      <c r="S631" s="87" t="s">
        <v>691</v>
      </c>
      <c r="T631" s="87" t="s">
        <v>691</v>
      </c>
      <c r="U631" s="87" t="s">
        <v>691</v>
      </c>
      <c r="V631" s="87" t="s">
        <v>691</v>
      </c>
      <c r="W631" s="87" t="s">
        <v>691</v>
      </c>
      <c r="X631" s="21"/>
      <c r="Y631" s="21">
        <v>8.51</v>
      </c>
      <c r="Z631" s="10">
        <v>503.92583999999999</v>
      </c>
      <c r="AA631" s="10">
        <v>152.22816</v>
      </c>
      <c r="AB631" s="21">
        <v>3</v>
      </c>
      <c r="AC631" s="21">
        <v>0</v>
      </c>
      <c r="AD631" s="153">
        <f>VLOOKUP(D631,'Dados Base'!$B:$K,9,FALSE)*31536000/VLOOKUP($F631,F:H,MATCH(H630,F630:AF630,0),FALSE)</f>
        <v>5901.360533783266</v>
      </c>
      <c r="AE631" s="153">
        <f>VLOOKUP(D631,'Dados Base'!$B:$K,10,FALSE)*31536000/VLOOKUP($F631,F:H,MATCH(H630,F630:AF630,0),FALSE)</f>
        <v>556.2757880205537</v>
      </c>
      <c r="AF631" s="21"/>
      <c r="AG631" s="21"/>
      <c r="AH631" s="21"/>
      <c r="AI631" s="21"/>
      <c r="AJ631" s="21"/>
      <c r="AK631" s="72">
        <f>(SUMIFS('Banco de Indicadores Mun. (2)'!I:I,'Banco de Indicadores Mun. (2)'!B:B,'Banco de Indicadores - Mun. (1)'!B631,'Banco de Indicadores Mun. (2)'!A:A,'Banco de Indicadores - Mun. (1)'!A631) / VLOOKUP(D631,'Dados Base'!$B:$K,8,FALSE)) * 100</f>
        <v>10.145189999999998</v>
      </c>
      <c r="AL631" s="72">
        <f>(SUMIFS('Banco de Indicadores Mun. (2)'!I:I,'Banco de Indicadores Mun. (2)'!B:B,'Banco de Indicadores - Mun. (1)'!B631,'Banco de Indicadores Mun. (2)'!A:A,'Banco de Indicadores - Mun. (1)'!A631) / VLOOKUP(D631,'Dados Base'!$B:$K,9,FALSE)) * 100</f>
        <v>4.1578647540983598</v>
      </c>
      <c r="AM631" s="72">
        <f>(SUMIFS('Banco de Indicadores Mun. (2)'!J:J,'Banco de Indicadores Mun. (2)'!B:B,'Banco de Indicadores - Mun. (1)'!B631,'Banco de Indicadores Mun. (2)'!A:A,'Banco de Indicadores - Mun. (1)'!A631) / VLOOKUP(D631,'Dados Base'!$B:$K,7,FALSE)) * 100</f>
        <v>1.0624935064935066</v>
      </c>
      <c r="AN631" s="72">
        <f>(SUMIFS('Banco de Indicadores Mun. (2)'!K:K,'Banco de Indicadores Mun. (2)'!B:B,'Banco de Indicadores - Mun. (1)'!B631,'Banco de Indicadores Mun. (2)'!A:A,'Banco de Indicadores - Mun. (1)'!A631) / VLOOKUP(D631,'Dados Base'!$B:$K,10,FALSE)) * 100</f>
        <v>40.552478260869556</v>
      </c>
      <c r="AO631" s="21">
        <v>0</v>
      </c>
      <c r="AP631" s="125">
        <v>0</v>
      </c>
      <c r="AQ631" s="143">
        <v>0</v>
      </c>
      <c r="AR631" s="21">
        <v>9.8000000000000007</v>
      </c>
      <c r="AS631" s="37">
        <v>96</v>
      </c>
      <c r="AT631" s="37">
        <v>96</v>
      </c>
      <c r="AU631" s="37">
        <v>76.799934161797381</v>
      </c>
      <c r="AV631" s="20">
        <v>8.4320000000000004</v>
      </c>
      <c r="AW631" s="21">
        <v>0</v>
      </c>
      <c r="AX631" s="21">
        <v>0</v>
      </c>
      <c r="AY631" s="21"/>
    </row>
    <row r="632" spans="1:51" ht="15" x14ac:dyDescent="0.25">
      <c r="A632" s="144">
        <v>2017</v>
      </c>
      <c r="B632" s="77" t="s">
        <v>632</v>
      </c>
      <c r="C632" s="78">
        <v>15</v>
      </c>
      <c r="D632" s="77">
        <v>3556107</v>
      </c>
      <c r="E632" s="78">
        <v>355610715</v>
      </c>
      <c r="F632" s="78" t="str">
        <f t="shared" si="19"/>
        <v>3556107152017</v>
      </c>
      <c r="G632" s="79">
        <v>1.7876217272634332</v>
      </c>
      <c r="H632" s="80">
        <f t="shared" si="18"/>
        <v>12268</v>
      </c>
      <c r="I632" s="81">
        <v>11351</v>
      </c>
      <c r="J632" s="82">
        <v>917</v>
      </c>
      <c r="K632" s="83">
        <f>(H632)/VLOOKUP(D632,'Dados Base'!$B:$K,6,FALSE)</f>
        <v>82.219690369278197</v>
      </c>
      <c r="L632" s="84">
        <v>92.53</v>
      </c>
      <c r="M632" s="85" t="s">
        <v>702</v>
      </c>
      <c r="N632" s="86">
        <v>0.73499999999999999</v>
      </c>
      <c r="O632" s="87" t="s">
        <v>691</v>
      </c>
      <c r="P632" s="87" t="s">
        <v>691</v>
      </c>
      <c r="Q632" s="87" t="s">
        <v>691</v>
      </c>
      <c r="R632" s="87" t="s">
        <v>691</v>
      </c>
      <c r="S632" s="87" t="s">
        <v>691</v>
      </c>
      <c r="T632" s="87" t="s">
        <v>691</v>
      </c>
      <c r="U632" s="87" t="s">
        <v>691</v>
      </c>
      <c r="V632" s="87" t="s">
        <v>691</v>
      </c>
      <c r="W632" s="87" t="s">
        <v>691</v>
      </c>
      <c r="X632" s="21"/>
      <c r="Y632" s="21">
        <v>8.18</v>
      </c>
      <c r="Z632" s="10">
        <v>605.64671999999996</v>
      </c>
      <c r="AA632" s="10">
        <v>25.235279999999999</v>
      </c>
      <c r="AB632" s="21">
        <v>0</v>
      </c>
      <c r="AC632" s="21">
        <v>0</v>
      </c>
      <c r="AD632" s="153">
        <f>VLOOKUP(D632,'Dados Base'!$B:$K,9,FALSE)*31536000/VLOOKUP($F632,F:H,MATCH(H631,F631:AF631,0),FALSE)</f>
        <v>2904.7668731659601</v>
      </c>
      <c r="AE632" s="153">
        <f>VLOOKUP(D632,'Dados Base'!$B:$K,10,FALSE)*31536000/VLOOKUP($F632,F:H,MATCH(H631,F631:AF631,0),FALSE)</f>
        <v>257.05901532442118</v>
      </c>
      <c r="AF632" s="21"/>
      <c r="AG632" s="21"/>
      <c r="AH632" s="21"/>
      <c r="AI632" s="21"/>
      <c r="AJ632" s="21"/>
      <c r="AK632" s="72">
        <f>(SUMIFS('Banco de Indicadores Mun. (2)'!I:I,'Banco de Indicadores Mun. (2)'!B:B,'Banco de Indicadores - Mun. (1)'!B632,'Banco de Indicadores Mun. (2)'!A:A,'Banco de Indicadores - Mun. (1)'!A632) / VLOOKUP(D632,'Dados Base'!$B:$K,8,FALSE)) * 100</f>
        <v>39.997</v>
      </c>
      <c r="AL632" s="72">
        <f>(SUMIFS('Banco de Indicadores Mun. (2)'!I:I,'Banco de Indicadores Mun. (2)'!B:B,'Banco de Indicadores - Mun. (1)'!B632,'Banco de Indicadores Mun. (2)'!A:A,'Banco de Indicadores - Mun. (1)'!A632) / VLOOKUP(D632,'Dados Base'!$B:$K,9,FALSE)) * 100</f>
        <v>12.742407079646018</v>
      </c>
      <c r="AM632" s="72">
        <f>(SUMIFS('Banco de Indicadores Mun. (2)'!J:J,'Banco de Indicadores Mun. (2)'!B:B,'Banco de Indicadores - Mun. (1)'!B632,'Banco de Indicadores Mun. (2)'!A:A,'Banco de Indicadores - Mun. (1)'!A632) / VLOOKUP(D632,'Dados Base'!$B:$K,7,FALSE)) * 100</f>
        <v>44.571538461538459</v>
      </c>
      <c r="AN632" s="72">
        <f>(SUMIFS('Banco de Indicadores Mun. (2)'!K:K,'Banco de Indicadores Mun. (2)'!B:B,'Banco de Indicadores - Mun. (1)'!B632,'Banco de Indicadores Mun. (2)'!A:A,'Banco de Indicadores - Mun. (1)'!A632) / VLOOKUP(D632,'Dados Base'!$B:$K,10,FALSE)) * 100</f>
        <v>28.103200000000001</v>
      </c>
      <c r="AO632" s="21">
        <v>0</v>
      </c>
      <c r="AP632" s="125">
        <v>0</v>
      </c>
      <c r="AQ632" s="143">
        <v>0</v>
      </c>
      <c r="AR632" s="21">
        <v>8.4</v>
      </c>
      <c r="AS632" s="37">
        <v>100</v>
      </c>
      <c r="AT632" s="37">
        <v>100</v>
      </c>
      <c r="AU632" s="37">
        <v>96</v>
      </c>
      <c r="AV632" s="20">
        <v>10</v>
      </c>
      <c r="AW632" s="21">
        <v>0</v>
      </c>
      <c r="AX632" s="21">
        <v>0</v>
      </c>
      <c r="AY632" s="21"/>
    </row>
    <row r="633" spans="1:51" ht="15" x14ac:dyDescent="0.25">
      <c r="A633" s="144">
        <v>2017</v>
      </c>
      <c r="B633" s="77" t="s">
        <v>633</v>
      </c>
      <c r="C633" s="78">
        <v>5</v>
      </c>
      <c r="D633" s="77">
        <v>3556206</v>
      </c>
      <c r="E633" s="78">
        <v>35562065</v>
      </c>
      <c r="F633" s="78" t="str">
        <f t="shared" si="19"/>
        <v>355620652017</v>
      </c>
      <c r="G633" s="79">
        <v>1.9149139694427886</v>
      </c>
      <c r="H633" s="80">
        <f t="shared" si="18"/>
        <v>120369</v>
      </c>
      <c r="I633" s="81">
        <v>114947</v>
      </c>
      <c r="J633" s="82">
        <v>5422</v>
      </c>
      <c r="K633" s="83">
        <f>(H633)/VLOOKUP(D633,'Dados Base'!$B:$K,6,FALSE)</f>
        <v>810.40193900222175</v>
      </c>
      <c r="L633" s="84">
        <v>95.5</v>
      </c>
      <c r="M633" s="85" t="s">
        <v>702</v>
      </c>
      <c r="N633" s="86">
        <v>0.81899999999999995</v>
      </c>
      <c r="O633" s="87" t="s">
        <v>691</v>
      </c>
      <c r="P633" s="87" t="s">
        <v>691</v>
      </c>
      <c r="Q633" s="87" t="s">
        <v>691</v>
      </c>
      <c r="R633" s="87" t="s">
        <v>691</v>
      </c>
      <c r="S633" s="87" t="s">
        <v>691</v>
      </c>
      <c r="T633" s="87" t="s">
        <v>691</v>
      </c>
      <c r="U633" s="87" t="s">
        <v>691</v>
      </c>
      <c r="V633" s="87" t="s">
        <v>691</v>
      </c>
      <c r="W633" s="87" t="s">
        <v>691</v>
      </c>
      <c r="X633" s="21"/>
      <c r="Y633" s="21">
        <v>106.22</v>
      </c>
      <c r="Z633" s="10">
        <v>5509.66752</v>
      </c>
      <c r="AA633" s="10">
        <v>863.57447999999988</v>
      </c>
      <c r="AB633" s="21">
        <v>20</v>
      </c>
      <c r="AC633" s="21">
        <v>1</v>
      </c>
      <c r="AD633" s="153">
        <f>VLOOKUP(D633,'Dados Base'!$B:$K,9,FALSE)*31536000/VLOOKUP($F633,F:H,MATCH(H632,F632:AF632,0),FALSE)</f>
        <v>482.06963586970068</v>
      </c>
      <c r="AE633" s="153">
        <f>VLOOKUP(D633,'Dados Base'!$B:$K,10,FALSE)*31536000/VLOOKUP($F633,F:H,MATCH(H632,F632:AF632,0),FALSE)</f>
        <v>65.498591830122365</v>
      </c>
      <c r="AF633" s="21"/>
      <c r="AG633" s="21"/>
      <c r="AH633" s="21"/>
      <c r="AI633" s="21"/>
      <c r="AJ633" s="21"/>
      <c r="AK633" s="72">
        <f>(SUMIFS('Banco de Indicadores Mun. (2)'!I:I,'Banco de Indicadores Mun. (2)'!B:B,'Banco de Indicadores - Mun. (1)'!B633,'Banco de Indicadores Mun. (2)'!A:A,'Banco de Indicadores - Mun. (1)'!A633) / VLOOKUP(D633,'Dados Base'!$B:$K,8,FALSE)) * 100</f>
        <v>108.06137142857131</v>
      </c>
      <c r="AL633" s="72">
        <f>(SUMIFS('Banco de Indicadores Mun. (2)'!I:I,'Banco de Indicadores Mun. (2)'!B:B,'Banco de Indicadores - Mun. (1)'!B633,'Banco de Indicadores Mun. (2)'!A:A,'Banco de Indicadores - Mun. (1)'!A633) / VLOOKUP(D633,'Dados Base'!$B:$K,9,FALSE)) * 100</f>
        <v>41.11030434782603</v>
      </c>
      <c r="AM633" s="72">
        <f>(SUMIFS('Banco de Indicadores Mun. (2)'!J:J,'Banco de Indicadores Mun. (2)'!B:B,'Banco de Indicadores - Mun. (1)'!B633,'Banco de Indicadores Mun. (2)'!A:A,'Banco de Indicadores - Mun. (1)'!A633) / VLOOKUP(D633,'Dados Base'!$B:$K,7,FALSE)) * 100</f>
        <v>69.755533333333304</v>
      </c>
      <c r="AN633" s="72">
        <f>(SUMIFS('Banco de Indicadores Mun. (2)'!K:K,'Banco de Indicadores Mun. (2)'!B:B,'Banco de Indicadores - Mun. (1)'!B633,'Banco de Indicadores Mun. (2)'!A:A,'Banco de Indicadores - Mun. (1)'!A633) / VLOOKUP(D633,'Dados Base'!$B:$K,10,FALSE)) * 100</f>
        <v>177.01187999999973</v>
      </c>
      <c r="AO633" s="21">
        <v>0</v>
      </c>
      <c r="AP633" s="125">
        <v>0</v>
      </c>
      <c r="AQ633" s="143">
        <v>0</v>
      </c>
      <c r="AR633" s="21">
        <v>8.3000000000000007</v>
      </c>
      <c r="AS633" s="37">
        <v>91</v>
      </c>
      <c r="AT633" s="37">
        <v>90.999999999999986</v>
      </c>
      <c r="AU633" s="37">
        <v>86.449997034476326</v>
      </c>
      <c r="AV633" s="20">
        <v>9.5649999999999995</v>
      </c>
      <c r="AW633" s="21">
        <v>4</v>
      </c>
      <c r="AX633" s="21">
        <v>1</v>
      </c>
      <c r="AY633" s="21"/>
    </row>
    <row r="634" spans="1:51" ht="15" x14ac:dyDescent="0.25">
      <c r="A634" s="144">
        <v>2017</v>
      </c>
      <c r="B634" s="77" t="s">
        <v>634</v>
      </c>
      <c r="C634" s="78">
        <v>19</v>
      </c>
      <c r="D634" s="77">
        <v>3556305</v>
      </c>
      <c r="E634" s="78">
        <v>355630519</v>
      </c>
      <c r="F634" s="78" t="str">
        <f t="shared" si="19"/>
        <v>3556305192017</v>
      </c>
      <c r="G634" s="79">
        <v>1.0466088376105409</v>
      </c>
      <c r="H634" s="80">
        <f t="shared" si="18"/>
        <v>23574</v>
      </c>
      <c r="I634" s="81">
        <v>22859</v>
      </c>
      <c r="J634" s="82">
        <v>715</v>
      </c>
      <c r="K634" s="83">
        <f>(H634)/VLOOKUP(D634,'Dados Base'!$B:$K,6,FALSE)</f>
        <v>27.451208719549118</v>
      </c>
      <c r="L634" s="84">
        <v>96.97</v>
      </c>
      <c r="M634" s="85" t="s">
        <v>702</v>
      </c>
      <c r="N634" s="86">
        <v>0.72499999999999998</v>
      </c>
      <c r="O634" s="87" t="s">
        <v>691</v>
      </c>
      <c r="P634" s="87" t="s">
        <v>691</v>
      </c>
      <c r="Q634" s="87" t="s">
        <v>691</v>
      </c>
      <c r="R634" s="87" t="s">
        <v>691</v>
      </c>
      <c r="S634" s="87" t="s">
        <v>691</v>
      </c>
      <c r="T634" s="87" t="s">
        <v>691</v>
      </c>
      <c r="U634" s="87" t="s">
        <v>691</v>
      </c>
      <c r="V634" s="87" t="s">
        <v>691</v>
      </c>
      <c r="W634" s="87" t="s">
        <v>691</v>
      </c>
      <c r="X634" s="21"/>
      <c r="Y634" s="21">
        <v>17.059999999999999</v>
      </c>
      <c r="Z634" s="10">
        <v>991.13112000000001</v>
      </c>
      <c r="AA634" s="10">
        <v>325.11887999999999</v>
      </c>
      <c r="AB634" s="21">
        <v>2</v>
      </c>
      <c r="AC634" s="21">
        <v>0</v>
      </c>
      <c r="AD634" s="153">
        <f>VLOOKUP(D634,'Dados Base'!$B:$K,9,FALSE)*31536000/VLOOKUP($F634,F:H,MATCH(H633,F633:AF633,0),FALSE)</f>
        <v>8320.7737337744966</v>
      </c>
      <c r="AE634" s="153">
        <f>VLOOKUP(D634,'Dados Base'!$B:$K,10,FALSE)*31536000/VLOOKUP($F634,F:H,MATCH(H633,F633:AF633,0),FALSE)</f>
        <v>856.15678289641119</v>
      </c>
      <c r="AF634" s="21"/>
      <c r="AG634" s="21"/>
      <c r="AH634" s="21"/>
      <c r="AI634" s="21"/>
      <c r="AJ634" s="21"/>
      <c r="AK634" s="72">
        <f>(SUMIFS('Banco de Indicadores Mun. (2)'!I:I,'Banco de Indicadores Mun. (2)'!B:B,'Banco de Indicadores - Mun. (1)'!B634,'Banco de Indicadores Mun. (2)'!A:A,'Banco de Indicadores - Mun. (1)'!A634) / VLOOKUP(D634,'Dados Base'!$B:$K,8,FALSE)) * 100</f>
        <v>7.3740657894736845</v>
      </c>
      <c r="AL634" s="72">
        <f>(SUMIFS('Banco de Indicadores Mun. (2)'!I:I,'Banco de Indicadores Mun. (2)'!B:B,'Banco de Indicadores - Mun. (1)'!B634,'Banco de Indicadores Mun. (2)'!A:A,'Banco de Indicadores - Mun. (1)'!A634) / VLOOKUP(D634,'Dados Base'!$B:$K,9,FALSE)) * 100</f>
        <v>2.7030337620578777</v>
      </c>
      <c r="AM634" s="72">
        <f>(SUMIFS('Banco de Indicadores Mun. (2)'!J:J,'Banco de Indicadores Mun. (2)'!B:B,'Banco de Indicadores - Mun. (1)'!B634,'Banco de Indicadores Mun. (2)'!A:A,'Banco de Indicadores - Mun. (1)'!A634) / VLOOKUP(D634,'Dados Base'!$B:$K,7,FALSE)) * 100</f>
        <v>5.0141341463414628</v>
      </c>
      <c r="AN634" s="72">
        <f>(SUMIFS('Banco de Indicadores Mun. (2)'!K:K,'Banco de Indicadores Mun. (2)'!B:B,'Banco de Indicadores - Mun. (1)'!B634,'Banco de Indicadores Mun. (2)'!A:A,'Banco de Indicadores - Mun. (1)'!A634) / VLOOKUP(D634,'Dados Base'!$B:$K,10,FALSE)) * 100</f>
        <v>13.421390625000001</v>
      </c>
      <c r="AO634" s="21">
        <v>1</v>
      </c>
      <c r="AP634" s="125">
        <v>0</v>
      </c>
      <c r="AQ634" s="143">
        <v>8</v>
      </c>
      <c r="AR634" s="21">
        <v>9</v>
      </c>
      <c r="AS634" s="37">
        <v>99.8</v>
      </c>
      <c r="AT634" s="37">
        <v>99.8</v>
      </c>
      <c r="AU634" s="37">
        <v>75.299610256410261</v>
      </c>
      <c r="AV634" s="20">
        <v>8.0914583001726541</v>
      </c>
      <c r="AW634" s="21">
        <v>0</v>
      </c>
      <c r="AX634" s="21">
        <v>0</v>
      </c>
      <c r="AY634" s="21"/>
    </row>
    <row r="635" spans="1:51" ht="15" x14ac:dyDescent="0.25">
      <c r="A635" s="144">
        <v>2017</v>
      </c>
      <c r="B635" s="77" t="s">
        <v>635</v>
      </c>
      <c r="C635" s="78">
        <v>5</v>
      </c>
      <c r="D635" s="77">
        <v>3556354</v>
      </c>
      <c r="E635" s="78">
        <v>35563545</v>
      </c>
      <c r="F635" s="78" t="str">
        <f t="shared" si="19"/>
        <v>355635452017</v>
      </c>
      <c r="G635" s="79">
        <v>1.5953052409111157</v>
      </c>
      <c r="H635" s="80">
        <f t="shared" si="18"/>
        <v>9646</v>
      </c>
      <c r="I635" s="81">
        <v>5712</v>
      </c>
      <c r="J635" s="82">
        <v>3934</v>
      </c>
      <c r="K635" s="83">
        <f>(H635)/VLOOKUP(D635,'Dados Base'!$B:$K,6,FALSE)</f>
        <v>67.643758765778401</v>
      </c>
      <c r="L635" s="84">
        <v>59.22</v>
      </c>
      <c r="M635" s="85" t="s">
        <v>702</v>
      </c>
      <c r="N635" s="86">
        <v>0.69899999999999995</v>
      </c>
      <c r="O635" s="87" t="s">
        <v>691</v>
      </c>
      <c r="P635" s="87" t="s">
        <v>691</v>
      </c>
      <c r="Q635" s="87" t="s">
        <v>691</v>
      </c>
      <c r="R635" s="87" t="s">
        <v>691</v>
      </c>
      <c r="S635" s="87" t="s">
        <v>691</v>
      </c>
      <c r="T635" s="87" t="s">
        <v>691</v>
      </c>
      <c r="U635" s="87" t="s">
        <v>691</v>
      </c>
      <c r="V635" s="87" t="s">
        <v>691</v>
      </c>
      <c r="W635" s="87" t="s">
        <v>691</v>
      </c>
      <c r="X635" s="21"/>
      <c r="Y635" s="21">
        <v>3.57</v>
      </c>
      <c r="Z635" s="10">
        <v>138.42646199999999</v>
      </c>
      <c r="AA635" s="10">
        <v>136.70353800000001</v>
      </c>
      <c r="AB635" s="21">
        <v>1</v>
      </c>
      <c r="AC635" s="21">
        <v>0</v>
      </c>
      <c r="AD635" s="153">
        <f>VLOOKUP(D635,'Dados Base'!$B:$K,9,FALSE)*31536000/VLOOKUP($F635,F:H,MATCH(H634,F634:AF634,0),FALSE)</f>
        <v>5623.2552353307074</v>
      </c>
      <c r="AE635" s="153">
        <f>VLOOKUP(D635,'Dados Base'!$B:$K,10,FALSE)*31536000/VLOOKUP($F635,F:H,MATCH(H634,F634:AF634,0),FALSE)</f>
        <v>719.25357661206726</v>
      </c>
      <c r="AF635" s="21"/>
      <c r="AG635" s="21"/>
      <c r="AH635" s="21"/>
      <c r="AI635" s="21"/>
      <c r="AJ635" s="21"/>
      <c r="AK635" s="72">
        <f>(SUMIFS('Banco de Indicadores Mun. (2)'!I:I,'Banco de Indicadores Mun. (2)'!B:B,'Banco de Indicadores - Mun. (1)'!B635,'Banco de Indicadores Mun. (2)'!A:A,'Banco de Indicadores - Mun. (1)'!A635) / VLOOKUP(D635,'Dados Base'!$B:$K,8,FALSE)) * 100</f>
        <v>3.565861538461538</v>
      </c>
      <c r="AL635" s="72">
        <f>(SUMIFS('Banco de Indicadores Mun. (2)'!I:I,'Banco de Indicadores Mun. (2)'!B:B,'Banco de Indicadores - Mun. (1)'!B635,'Banco de Indicadores Mun. (2)'!A:A,'Banco de Indicadores - Mun. (1)'!A635) / VLOOKUP(D635,'Dados Base'!$B:$K,9,FALSE)) * 100</f>
        <v>1.3475639534883721</v>
      </c>
      <c r="AM635" s="72">
        <f>(SUMIFS('Banco de Indicadores Mun. (2)'!J:J,'Banco de Indicadores Mun. (2)'!B:B,'Banco de Indicadores - Mun. (1)'!B635,'Banco de Indicadores Mun. (2)'!A:A,'Banco de Indicadores - Mun. (1)'!A635) / VLOOKUP(D635,'Dados Base'!$B:$K,7,FALSE)) * 100</f>
        <v>4.5189534883720937</v>
      </c>
      <c r="AN635" s="72">
        <f>(SUMIFS('Banco de Indicadores Mun. (2)'!K:K,'Banco de Indicadores Mun. (2)'!B:B,'Banco de Indicadores - Mun. (1)'!B635,'Banco de Indicadores Mun. (2)'!A:A,'Banco de Indicadores - Mun. (1)'!A635) / VLOOKUP(D635,'Dados Base'!$B:$K,10,FALSE)) * 100</f>
        <v>1.7029999999999976</v>
      </c>
      <c r="AO635" s="21">
        <v>0</v>
      </c>
      <c r="AP635" s="125">
        <v>0</v>
      </c>
      <c r="AQ635" s="143">
        <v>0</v>
      </c>
      <c r="AR635" s="21">
        <v>9.8000000000000007</v>
      </c>
      <c r="AS635" s="37">
        <v>51.34</v>
      </c>
      <c r="AT635" s="37">
        <v>51.340000000000011</v>
      </c>
      <c r="AU635" s="37">
        <v>50.31311089303238</v>
      </c>
      <c r="AV635" s="20">
        <v>6.040458000000001</v>
      </c>
      <c r="AW635" s="21">
        <v>0</v>
      </c>
      <c r="AX635" s="21">
        <v>0</v>
      </c>
      <c r="AY635" s="21"/>
    </row>
    <row r="636" spans="1:51" ht="15" x14ac:dyDescent="0.25">
      <c r="A636" s="144">
        <v>2017</v>
      </c>
      <c r="B636" s="77" t="s">
        <v>636</v>
      </c>
      <c r="C636" s="78">
        <v>4</v>
      </c>
      <c r="D636" s="77">
        <v>3556404</v>
      </c>
      <c r="E636" s="78">
        <v>35564044</v>
      </c>
      <c r="F636" s="78" t="str">
        <f t="shared" si="19"/>
        <v>355640442017</v>
      </c>
      <c r="G636" s="79">
        <v>0.6236118980966765</v>
      </c>
      <c r="H636" s="80">
        <f t="shared" si="18"/>
        <v>40863</v>
      </c>
      <c r="I636" s="81">
        <v>39186</v>
      </c>
      <c r="J636" s="82">
        <v>1677</v>
      </c>
      <c r="K636" s="83">
        <f>(H636)/VLOOKUP(D636,'Dados Base'!$B:$K,6,FALSE)</f>
        <v>153.3148238472217</v>
      </c>
      <c r="L636" s="84">
        <v>95.9</v>
      </c>
      <c r="M636" s="85" t="s">
        <v>702</v>
      </c>
      <c r="N636" s="86">
        <v>0.73699999999999999</v>
      </c>
      <c r="O636" s="87" t="s">
        <v>691</v>
      </c>
      <c r="P636" s="87" t="s">
        <v>691</v>
      </c>
      <c r="Q636" s="87" t="s">
        <v>691</v>
      </c>
      <c r="R636" s="87" t="s">
        <v>691</v>
      </c>
      <c r="S636" s="87" t="s">
        <v>691</v>
      </c>
      <c r="T636" s="87" t="s">
        <v>691</v>
      </c>
      <c r="U636" s="87" t="s">
        <v>691</v>
      </c>
      <c r="V636" s="87" t="s">
        <v>691</v>
      </c>
      <c r="W636" s="87" t="s">
        <v>691</v>
      </c>
      <c r="X636" s="21"/>
      <c r="Y636" s="21">
        <v>32.130000000000003</v>
      </c>
      <c r="Z636" s="10">
        <v>1561.5719999999997</v>
      </c>
      <c r="AA636" s="10">
        <v>607.28399999999999</v>
      </c>
      <c r="AB636" s="21">
        <v>6</v>
      </c>
      <c r="AC636" s="21">
        <v>0</v>
      </c>
      <c r="AD636" s="153">
        <f>VLOOKUP(D636,'Dados Base'!$B:$K,9,FALSE)*31536000/VLOOKUP($F636,F:H,MATCH(H635,F635:AF635,0),FALSE)</f>
        <v>2971.2355921004332</v>
      </c>
      <c r="AE636" s="153">
        <f>VLOOKUP(D636,'Dados Base'!$B:$K,10,FALSE)*31536000/VLOOKUP($F636,F:H,MATCH(H635,F635:AF635,0),FALSE)</f>
        <v>324.13479186550182</v>
      </c>
      <c r="AF636" s="21"/>
      <c r="AG636" s="21"/>
      <c r="AH636" s="21"/>
      <c r="AI636" s="21"/>
      <c r="AJ636" s="21"/>
      <c r="AK636" s="72">
        <f>(SUMIFS('Banco de Indicadores Mun. (2)'!I:I,'Banco de Indicadores Mun. (2)'!B:B,'Banco de Indicadores - Mun. (1)'!B636,'Banco de Indicadores Mun. (2)'!A:A,'Banco de Indicadores - Mun. (1)'!A636) / VLOOKUP(D636,'Dados Base'!$B:$K,8,FALSE)) * 100</f>
        <v>39.392800000000008</v>
      </c>
      <c r="AL636" s="72">
        <f>(SUMIFS('Banco de Indicadores Mun. (2)'!I:I,'Banco de Indicadores Mun. (2)'!B:B,'Banco de Indicadores - Mun. (1)'!B636,'Banco de Indicadores Mun. (2)'!A:A,'Banco de Indicadores - Mun. (1)'!A636) / VLOOKUP(D636,'Dados Base'!$B:$K,9,FALSE)) * 100</f>
        <v>13.301464935064939</v>
      </c>
      <c r="AM636" s="72">
        <f>(SUMIFS('Banco de Indicadores Mun. (2)'!J:J,'Banco de Indicadores Mun. (2)'!B:B,'Banco de Indicadores - Mun. (1)'!B636,'Banco de Indicadores Mun. (2)'!A:A,'Banco de Indicadores - Mun. (1)'!A636) / VLOOKUP(D636,'Dados Base'!$B:$K,7,FALSE)) * 100</f>
        <v>56.482977272727283</v>
      </c>
      <c r="AN636" s="72">
        <f>(SUMIFS('Banco de Indicadores Mun. (2)'!K:K,'Banco de Indicadores Mun. (2)'!B:B,'Banco de Indicadores - Mun. (1)'!B636,'Banco de Indicadores Mun. (2)'!A:A,'Banco de Indicadores - Mun. (1)'!A636) / VLOOKUP(D636,'Dados Base'!$B:$K,10,FALSE)) * 100</f>
        <v>3.5848095238095241</v>
      </c>
      <c r="AO636" s="21">
        <v>0</v>
      </c>
      <c r="AP636" s="125">
        <v>0</v>
      </c>
      <c r="AQ636" s="143">
        <v>0</v>
      </c>
      <c r="AR636" s="21">
        <v>7.8</v>
      </c>
      <c r="AS636" s="37">
        <v>100</v>
      </c>
      <c r="AT636" s="37">
        <v>89.999999999999986</v>
      </c>
      <c r="AU636" s="37">
        <v>71.999800816651728</v>
      </c>
      <c r="AV636" s="20">
        <v>7.7299999999999995</v>
      </c>
      <c r="AW636" s="21">
        <v>0</v>
      </c>
      <c r="AX636" s="21">
        <v>0</v>
      </c>
      <c r="AY636" s="21"/>
    </row>
    <row r="637" spans="1:51" ht="15" x14ac:dyDescent="0.25">
      <c r="A637" s="144">
        <v>2017</v>
      </c>
      <c r="B637" s="77" t="s">
        <v>637</v>
      </c>
      <c r="C637" s="78">
        <v>10</v>
      </c>
      <c r="D637" s="77">
        <v>3556453</v>
      </c>
      <c r="E637" s="78">
        <v>355645310</v>
      </c>
      <c r="F637" s="78" t="str">
        <f t="shared" si="19"/>
        <v>3556453102017</v>
      </c>
      <c r="G637" s="79">
        <v>2.2671927725062435</v>
      </c>
      <c r="H637" s="80">
        <f t="shared" si="18"/>
        <v>49842</v>
      </c>
      <c r="I637" s="81">
        <v>49842</v>
      </c>
      <c r="J637" s="82">
        <v>0</v>
      </c>
      <c r="K637" s="83">
        <f>(H637)/VLOOKUP(D637,'Dados Base'!$B:$K,6,FALSE)</f>
        <v>1487.3769024171891</v>
      </c>
      <c r="L637" s="84">
        <v>100</v>
      </c>
      <c r="M637" s="85" t="s">
        <v>702</v>
      </c>
      <c r="N637" s="86">
        <v>0.77</v>
      </c>
      <c r="O637" s="87" t="s">
        <v>691</v>
      </c>
      <c r="P637" s="87" t="s">
        <v>691</v>
      </c>
      <c r="Q637" s="87" t="s">
        <v>691</v>
      </c>
      <c r="R637" s="87" t="s">
        <v>691</v>
      </c>
      <c r="S637" s="87" t="s">
        <v>691</v>
      </c>
      <c r="T637" s="87" t="s">
        <v>691</v>
      </c>
      <c r="U637" s="87" t="s">
        <v>691</v>
      </c>
      <c r="V637" s="87" t="s">
        <v>691</v>
      </c>
      <c r="W637" s="87" t="s">
        <v>691</v>
      </c>
      <c r="X637" s="21"/>
      <c r="Y637" s="21">
        <v>40.28</v>
      </c>
      <c r="Z637" s="10">
        <v>195.06045585599986</v>
      </c>
      <c r="AA637" s="10">
        <v>2523.6235441440003</v>
      </c>
      <c r="AB637" s="21">
        <v>2</v>
      </c>
      <c r="AC637" s="21">
        <v>0</v>
      </c>
      <c r="AD637" s="153">
        <f>VLOOKUP(D637,'Dados Base'!$B:$K,9,FALSE)*31536000/VLOOKUP($F637,F:H,MATCH(H636,F636:AF636,0),FALSE)</f>
        <v>272.06933911159263</v>
      </c>
      <c r="AE637" s="153">
        <f>VLOOKUP(D637,'Dados Base'!$B:$K,10,FALSE)*31536000/VLOOKUP($F637,F:H,MATCH(H636,F636:AF636,0),FALSE)</f>
        <v>37.963163596966417</v>
      </c>
      <c r="AF637" s="21"/>
      <c r="AG637" s="21"/>
      <c r="AH637" s="21"/>
      <c r="AI637" s="21"/>
      <c r="AJ637" s="21"/>
      <c r="AK637" s="72">
        <f>(SUMIFS('Banco de Indicadores Mun. (2)'!I:I,'Banco de Indicadores Mun. (2)'!B:B,'Banco de Indicadores - Mun. (1)'!B637,'Banco de Indicadores Mun. (2)'!A:A,'Banco de Indicadores - Mun. (1)'!A637) / VLOOKUP(D637,'Dados Base'!$B:$K,8,FALSE)) * 100</f>
        <v>48.58153333333334</v>
      </c>
      <c r="AL637" s="72">
        <f>(SUMIFS('Banco de Indicadores Mun. (2)'!I:I,'Banco de Indicadores Mun. (2)'!B:B,'Banco de Indicadores - Mun. (1)'!B637,'Banco de Indicadores Mun. (2)'!A:A,'Banco de Indicadores - Mun. (1)'!A637) / VLOOKUP(D637,'Dados Base'!$B:$K,9,FALSE)) * 100</f>
        <v>16.94704651162791</v>
      </c>
      <c r="AM637" s="72">
        <f>(SUMIFS('Banco de Indicadores Mun. (2)'!J:J,'Banco de Indicadores Mun. (2)'!B:B,'Banco de Indicadores - Mun. (1)'!B637,'Banco de Indicadores Mun. (2)'!A:A,'Banco de Indicadores - Mun. (1)'!A637) / VLOOKUP(D637,'Dados Base'!$B:$K,7,FALSE)) * 100</f>
        <v>1.1912222222222224</v>
      </c>
      <c r="AN637" s="72">
        <f>(SUMIFS('Banco de Indicadores Mun. (2)'!K:K,'Banco de Indicadores Mun. (2)'!B:B,'Banco de Indicadores - Mun. (1)'!B637,'Banco de Indicadores Mun. (2)'!A:A,'Banco de Indicadores - Mun. (1)'!A637) / VLOOKUP(D637,'Dados Base'!$B:$K,10,FALSE)) * 100</f>
        <v>119.66699999999999</v>
      </c>
      <c r="AO637" s="21">
        <v>0</v>
      </c>
      <c r="AP637" s="125">
        <v>0</v>
      </c>
      <c r="AQ637" s="143">
        <v>0</v>
      </c>
      <c r="AR637" s="21">
        <v>8.5</v>
      </c>
      <c r="AS637" s="37">
        <v>32.03</v>
      </c>
      <c r="AT637" s="37">
        <v>8.9684000000000008</v>
      </c>
      <c r="AU637" s="37">
        <v>7.1748116315099395</v>
      </c>
      <c r="AV637" s="20">
        <v>1.5668068000000002</v>
      </c>
      <c r="AW637" s="21">
        <v>1</v>
      </c>
      <c r="AX637" s="21">
        <v>0</v>
      </c>
      <c r="AY637" s="21"/>
    </row>
    <row r="638" spans="1:51" ht="15" x14ac:dyDescent="0.25">
      <c r="A638" s="144">
        <v>2017</v>
      </c>
      <c r="B638" s="77" t="s">
        <v>638</v>
      </c>
      <c r="C638" s="78">
        <v>5</v>
      </c>
      <c r="D638" s="77">
        <v>3556503</v>
      </c>
      <c r="E638" s="78">
        <v>35565035</v>
      </c>
      <c r="F638" s="78" t="str">
        <f t="shared" si="19"/>
        <v>355650352017</v>
      </c>
      <c r="G638" s="79">
        <v>1.3058567933043053</v>
      </c>
      <c r="H638" s="80">
        <f t="shared" si="18"/>
        <v>116785</v>
      </c>
      <c r="I638" s="81">
        <v>116785</v>
      </c>
      <c r="J638" s="82">
        <v>0</v>
      </c>
      <c r="K638" s="83">
        <f>(H638)/VLOOKUP(D638,'Dados Base'!$B:$K,6,FALSE)</f>
        <v>3372.3650014438344</v>
      </c>
      <c r="L638" s="84">
        <v>100</v>
      </c>
      <c r="M638" s="85" t="s">
        <v>702</v>
      </c>
      <c r="N638" s="86">
        <v>0.75900000000000001</v>
      </c>
      <c r="O638" s="87" t="s">
        <v>691</v>
      </c>
      <c r="P638" s="87" t="s">
        <v>691</v>
      </c>
      <c r="Q638" s="87" t="s">
        <v>691</v>
      </c>
      <c r="R638" s="87" t="s">
        <v>691</v>
      </c>
      <c r="S638" s="87" t="s">
        <v>691</v>
      </c>
      <c r="T638" s="87" t="s">
        <v>691</v>
      </c>
      <c r="U638" s="87" t="s">
        <v>691</v>
      </c>
      <c r="V638" s="87" t="s">
        <v>691</v>
      </c>
      <c r="W638" s="87" t="s">
        <v>691</v>
      </c>
      <c r="X638" s="21"/>
      <c r="Y638" s="21">
        <v>107.03</v>
      </c>
      <c r="Z638" s="10">
        <v>5223.8075633999997</v>
      </c>
      <c r="AA638" s="10">
        <v>1197.7104366000003</v>
      </c>
      <c r="AB638" s="21">
        <v>10</v>
      </c>
      <c r="AC638" s="21">
        <v>0</v>
      </c>
      <c r="AD638" s="153">
        <f>VLOOKUP(D638,'Dados Base'!$B:$K,9,FALSE)*31536000/VLOOKUP($F638,F:H,MATCH(H637,F637:AF637,0),FALSE)</f>
        <v>113.41456522669863</v>
      </c>
      <c r="AE638" s="153">
        <f>VLOOKUP(D638,'Dados Base'!$B:$K,10,FALSE)*31536000/VLOOKUP($F638,F:H,MATCH(H637,F637:AF637,0),FALSE)</f>
        <v>16.202080746671232</v>
      </c>
      <c r="AF638" s="21"/>
      <c r="AG638" s="21"/>
      <c r="AH638" s="21"/>
      <c r="AI638" s="21"/>
      <c r="AJ638" s="21"/>
      <c r="AK638" s="72">
        <f>(SUMIFS('Banco de Indicadores Mun. (2)'!I:I,'Banco de Indicadores Mun. (2)'!B:B,'Banco de Indicadores - Mun. (1)'!B638,'Banco de Indicadores Mun. (2)'!A:A,'Banco de Indicadores - Mun. (1)'!A638) / VLOOKUP(D638,'Dados Base'!$B:$K,8,FALSE)) * 100</f>
        <v>119.10387499999999</v>
      </c>
      <c r="AL638" s="72">
        <f>(SUMIFS('Banco de Indicadores Mun. (2)'!I:I,'Banco de Indicadores Mun. (2)'!B:B,'Banco de Indicadores - Mun. (1)'!B638,'Banco de Indicadores Mun. (2)'!A:A,'Banco de Indicadores - Mun. (1)'!A638) / VLOOKUP(D638,'Dados Base'!$B:$K,9,FALSE)) * 100</f>
        <v>45.372904761904756</v>
      </c>
      <c r="AM638" s="72">
        <f>(SUMIFS('Banco de Indicadores Mun. (2)'!J:J,'Banco de Indicadores Mun. (2)'!B:B,'Banco de Indicadores - Mun. (1)'!B638,'Banco de Indicadores Mun. (2)'!A:A,'Banco de Indicadores - Mun. (1)'!A638) / VLOOKUP(D638,'Dados Base'!$B:$K,7,FALSE)) * 100</f>
        <v>141.98839999999996</v>
      </c>
      <c r="AN638" s="72">
        <f>(SUMIFS('Banco de Indicadores Mun. (2)'!K:K,'Banco de Indicadores Mun. (2)'!B:B,'Banco de Indicadores - Mun. (1)'!B638,'Banco de Indicadores Mun. (2)'!A:A,'Banco de Indicadores - Mun. (1)'!A638) / VLOOKUP(D638,'Dados Base'!$B:$K,10,FALSE)) * 100</f>
        <v>80.963000000000008</v>
      </c>
      <c r="AO638" s="21">
        <v>0</v>
      </c>
      <c r="AP638" s="125">
        <v>0.85627435030183674</v>
      </c>
      <c r="AQ638" s="143">
        <v>0</v>
      </c>
      <c r="AR638" s="21">
        <v>8.5</v>
      </c>
      <c r="AS638" s="37">
        <v>85.63</v>
      </c>
      <c r="AT638" s="37">
        <v>85.63</v>
      </c>
      <c r="AU638" s="37">
        <v>81.348484320996988</v>
      </c>
      <c r="AV638" s="20">
        <v>9.7844499999999996</v>
      </c>
      <c r="AW638" s="21">
        <v>0</v>
      </c>
      <c r="AX638" s="21">
        <v>0</v>
      </c>
      <c r="AY638" s="21"/>
    </row>
    <row r="639" spans="1:51" ht="15" x14ac:dyDescent="0.25">
      <c r="A639" s="144">
        <v>2017</v>
      </c>
      <c r="B639" s="77" t="s">
        <v>639</v>
      </c>
      <c r="C639" s="78">
        <v>20</v>
      </c>
      <c r="D639" s="77">
        <v>3556602</v>
      </c>
      <c r="E639" s="78">
        <v>355660220</v>
      </c>
      <c r="F639" s="78" t="str">
        <f t="shared" si="19"/>
        <v>3556602202017</v>
      </c>
      <c r="G639" s="79">
        <v>-0.30199018754769602</v>
      </c>
      <c r="H639" s="80">
        <f t="shared" si="18"/>
        <v>10584</v>
      </c>
      <c r="I639" s="81">
        <v>9433</v>
      </c>
      <c r="J639" s="82">
        <v>1151</v>
      </c>
      <c r="K639" s="83">
        <f>(H639)/VLOOKUP(D639,'Dados Base'!$B:$K,6,FALSE)</f>
        <v>42.703247932217067</v>
      </c>
      <c r="L639" s="84">
        <v>89.13</v>
      </c>
      <c r="M639" s="85" t="s">
        <v>702</v>
      </c>
      <c r="N639" s="86">
        <v>0.754</v>
      </c>
      <c r="O639" s="87" t="s">
        <v>691</v>
      </c>
      <c r="P639" s="87" t="s">
        <v>691</v>
      </c>
      <c r="Q639" s="87" t="s">
        <v>691</v>
      </c>
      <c r="R639" s="87" t="s">
        <v>691</v>
      </c>
      <c r="S639" s="87" t="s">
        <v>691</v>
      </c>
      <c r="T639" s="87" t="s">
        <v>691</v>
      </c>
      <c r="U639" s="87" t="s">
        <v>691</v>
      </c>
      <c r="V639" s="87" t="s">
        <v>691</v>
      </c>
      <c r="W639" s="87" t="s">
        <v>691</v>
      </c>
      <c r="X639" s="21"/>
      <c r="Y639" s="21">
        <v>6.67</v>
      </c>
      <c r="Z639" s="10">
        <v>423.72719999999998</v>
      </c>
      <c r="AA639" s="10">
        <v>91.000799999999984</v>
      </c>
      <c r="AB639" s="21">
        <v>0</v>
      </c>
      <c r="AC639" s="21">
        <v>0</v>
      </c>
      <c r="AD639" s="153">
        <f>VLOOKUP(D639,'Dados Base'!$B:$K,9,FALSE)*31536000/VLOOKUP($F639,F:H,MATCH(H638,F638:AF638,0),FALSE)</f>
        <v>5631.4285714285716</v>
      </c>
      <c r="AE639" s="153">
        <f>VLOOKUP(D639,'Dados Base'!$B:$K,10,FALSE)*31536000/VLOOKUP($F639,F:H,MATCH(H638,F638:AF638,0),FALSE)</f>
        <v>655.51020408163254</v>
      </c>
      <c r="AF639" s="21"/>
      <c r="AG639" s="21"/>
      <c r="AH639" s="21"/>
      <c r="AI639" s="21"/>
      <c r="AJ639" s="21"/>
      <c r="AK639" s="72">
        <f>(SUMIFS('Banco de Indicadores Mun. (2)'!I:I,'Banco de Indicadores Mun. (2)'!B:B,'Banco de Indicadores - Mun. (1)'!B639,'Banco de Indicadores Mun. (2)'!A:A,'Banco de Indicadores - Mun. (1)'!A639) / VLOOKUP(D639,'Dados Base'!$B:$K,8,FALSE)) * 100</f>
        <v>3.819464285714286</v>
      </c>
      <c r="AL639" s="72">
        <f>(SUMIFS('Banco de Indicadores Mun. (2)'!I:I,'Banco de Indicadores Mun. (2)'!B:B,'Banco de Indicadores - Mun. (1)'!B639,'Banco de Indicadores Mun. (2)'!A:A,'Banco de Indicadores - Mun. (1)'!A639) / VLOOKUP(D639,'Dados Base'!$B:$K,9,FALSE)) * 100</f>
        <v>1.6975396825396827</v>
      </c>
      <c r="AM639" s="72">
        <f>(SUMIFS('Banco de Indicadores Mun. (2)'!J:J,'Banco de Indicadores Mun. (2)'!B:B,'Banco de Indicadores - Mun. (1)'!B639,'Banco de Indicadores Mun. (2)'!A:A,'Banco de Indicadores - Mun. (1)'!A639) / VLOOKUP(D639,'Dados Base'!$B:$K,7,FALSE)) * 100</f>
        <v>2.258032258064516</v>
      </c>
      <c r="AN639" s="72">
        <f>(SUMIFS('Banco de Indicadores Mun. (2)'!K:K,'Banco de Indicadores Mun. (2)'!B:B,'Banco de Indicadores - Mun. (1)'!B639,'Banco de Indicadores Mun. (2)'!A:A,'Banco de Indicadores - Mun. (1)'!A639) / VLOOKUP(D639,'Dados Base'!$B:$K,10,FALSE)) * 100</f>
        <v>8.2198636363636357</v>
      </c>
      <c r="AO639" s="21">
        <v>0</v>
      </c>
      <c r="AP639" s="125">
        <v>0</v>
      </c>
      <c r="AQ639" s="143">
        <v>0</v>
      </c>
      <c r="AR639" s="21">
        <v>8.9</v>
      </c>
      <c r="AS639" s="37">
        <v>98</v>
      </c>
      <c r="AT639" s="37">
        <v>98</v>
      </c>
      <c r="AU639" s="37">
        <v>82.320604280318932</v>
      </c>
      <c r="AV639" s="20">
        <v>9.4699999999999989</v>
      </c>
      <c r="AW639" s="21">
        <v>0</v>
      </c>
      <c r="AX639" s="21">
        <v>0</v>
      </c>
      <c r="AY639" s="21"/>
    </row>
    <row r="640" spans="1:51" ht="15" x14ac:dyDescent="0.25">
      <c r="A640" s="144">
        <v>2017</v>
      </c>
      <c r="B640" s="77" t="s">
        <v>640</v>
      </c>
      <c r="C640" s="78">
        <v>5</v>
      </c>
      <c r="D640" s="77">
        <v>3556701</v>
      </c>
      <c r="E640" s="78">
        <v>35567015</v>
      </c>
      <c r="F640" s="78" t="str">
        <f t="shared" si="19"/>
        <v>355670152017</v>
      </c>
      <c r="G640" s="79">
        <v>2.3287001869884749</v>
      </c>
      <c r="H640" s="80">
        <f t="shared" si="18"/>
        <v>73561</v>
      </c>
      <c r="I640" s="81">
        <v>71249</v>
      </c>
      <c r="J640" s="82">
        <v>2312</v>
      </c>
      <c r="K640" s="83">
        <f>(H640)/VLOOKUP(D640,'Dados Base'!$B:$K,6,FALSE)</f>
        <v>899.93883043797416</v>
      </c>
      <c r="L640" s="84">
        <v>96.86</v>
      </c>
      <c r="M640" s="85" t="s">
        <v>702</v>
      </c>
      <c r="N640" s="86">
        <v>0.81699999999999995</v>
      </c>
      <c r="O640" s="87" t="s">
        <v>691</v>
      </c>
      <c r="P640" s="87" t="s">
        <v>691</v>
      </c>
      <c r="Q640" s="87" t="s">
        <v>691</v>
      </c>
      <c r="R640" s="87" t="s">
        <v>691</v>
      </c>
      <c r="S640" s="87" t="s">
        <v>691</v>
      </c>
      <c r="T640" s="87" t="s">
        <v>691</v>
      </c>
      <c r="U640" s="87" t="s">
        <v>691</v>
      </c>
      <c r="V640" s="87" t="s">
        <v>691</v>
      </c>
      <c r="W640" s="87" t="s">
        <v>691</v>
      </c>
      <c r="X640" s="21"/>
      <c r="Y640" s="21">
        <v>58.21</v>
      </c>
      <c r="Z640" s="10">
        <v>3297.1649399999997</v>
      </c>
      <c r="AA640" s="10">
        <v>632.30706000000009</v>
      </c>
      <c r="AB640" s="21">
        <v>11</v>
      </c>
      <c r="AC640" s="21">
        <v>0</v>
      </c>
      <c r="AD640" s="153">
        <f>VLOOKUP(D640,'Dados Base'!$B:$K,9,FALSE)*31536000/VLOOKUP($F640,F:H,MATCH(H639,F639:AF639,0),FALSE)</f>
        <v>432.99248242954826</v>
      </c>
      <c r="AE640" s="153">
        <f>VLOOKUP(D640,'Dados Base'!$B:$K,10,FALSE)*31536000/VLOOKUP($F640,F:H,MATCH(H639,F639:AF639,0),FALSE)</f>
        <v>60.01875994072946</v>
      </c>
      <c r="AF640" s="21"/>
      <c r="AG640" s="21"/>
      <c r="AH640" s="21"/>
      <c r="AI640" s="21"/>
      <c r="AJ640" s="21"/>
      <c r="AK640" s="72">
        <f>(SUMIFS('Banco de Indicadores Mun. (2)'!I:I,'Banco de Indicadores Mun. (2)'!B:B,'Banco de Indicadores - Mun. (1)'!B640,'Banco de Indicadores Mun. (2)'!A:A,'Banco de Indicadores - Mun. (1)'!A640) / VLOOKUP(D640,'Dados Base'!$B:$K,8,FALSE)) * 100</f>
        <v>144.38958974358968</v>
      </c>
      <c r="AL640" s="72">
        <f>(SUMIFS('Banco de Indicadores Mun. (2)'!I:I,'Banco de Indicadores Mun. (2)'!B:B,'Banco de Indicadores - Mun. (1)'!B640,'Banco de Indicadores Mun. (2)'!A:A,'Banco de Indicadores - Mun. (1)'!A640) / VLOOKUP(D640,'Dados Base'!$B:$K,9,FALSE)) * 100</f>
        <v>55.75439603960394</v>
      </c>
      <c r="AM640" s="72">
        <f>(SUMIFS('Banco de Indicadores Mun. (2)'!J:J,'Banco de Indicadores Mun. (2)'!B:B,'Banco de Indicadores - Mun. (1)'!B640,'Banco de Indicadores Mun. (2)'!A:A,'Banco de Indicadores - Mun. (1)'!A640) / VLOOKUP(D640,'Dados Base'!$B:$K,7,FALSE)) * 100</f>
        <v>145.92515999999998</v>
      </c>
      <c r="AN640" s="72">
        <f>(SUMIFS('Banco de Indicadores Mun. (2)'!K:K,'Banco de Indicadores Mun. (2)'!B:B,'Banco de Indicadores - Mun. (1)'!B640,'Banco de Indicadores Mun. (2)'!A:A,'Banco de Indicadores - Mun. (1)'!A640) / VLOOKUP(D640,'Dados Base'!$B:$K,10,FALSE)) * 100</f>
        <v>141.64749999999989</v>
      </c>
      <c r="AO640" s="21">
        <v>0</v>
      </c>
      <c r="AP640" s="125">
        <v>0</v>
      </c>
      <c r="AQ640" s="143">
        <v>0</v>
      </c>
      <c r="AR640" s="21">
        <v>8.3000000000000007</v>
      </c>
      <c r="AS640" s="37">
        <v>85</v>
      </c>
      <c r="AT640" s="37">
        <v>85</v>
      </c>
      <c r="AU640" s="37">
        <v>83.908599934036943</v>
      </c>
      <c r="AV640" s="20">
        <v>9.7750000000000004</v>
      </c>
      <c r="AW640" s="21">
        <v>1</v>
      </c>
      <c r="AX640" s="21">
        <v>0</v>
      </c>
      <c r="AY640" s="21"/>
    </row>
    <row r="641" spans="1:51" ht="15" x14ac:dyDescent="0.25">
      <c r="A641" s="144">
        <v>2017</v>
      </c>
      <c r="B641" s="77" t="s">
        <v>641</v>
      </c>
      <c r="C641" s="78">
        <v>12</v>
      </c>
      <c r="D641" s="77">
        <v>3556800</v>
      </c>
      <c r="E641" s="78">
        <v>355680012</v>
      </c>
      <c r="F641" s="78" t="str">
        <f t="shared" si="19"/>
        <v>3556800122017</v>
      </c>
      <c r="G641" s="79">
        <v>0.66347092748122449</v>
      </c>
      <c r="H641" s="80">
        <f t="shared" si="18"/>
        <v>18050</v>
      </c>
      <c r="I641" s="81">
        <v>17522</v>
      </c>
      <c r="J641" s="82">
        <v>528</v>
      </c>
      <c r="K641" s="83">
        <f>(H641)/VLOOKUP(D641,'Dados Base'!$B:$K,6,FALSE)</f>
        <v>82.405040175310447</v>
      </c>
      <c r="L641" s="84">
        <v>97.07</v>
      </c>
      <c r="M641" s="85" t="s">
        <v>702</v>
      </c>
      <c r="N641" s="86">
        <v>0.73899999999999999</v>
      </c>
      <c r="O641" s="87" t="s">
        <v>691</v>
      </c>
      <c r="P641" s="87" t="s">
        <v>691</v>
      </c>
      <c r="Q641" s="87" t="s">
        <v>691</v>
      </c>
      <c r="R641" s="87" t="s">
        <v>691</v>
      </c>
      <c r="S641" s="87" t="s">
        <v>691</v>
      </c>
      <c r="T641" s="87" t="s">
        <v>691</v>
      </c>
      <c r="U641" s="87" t="s">
        <v>691</v>
      </c>
      <c r="V641" s="87" t="s">
        <v>691</v>
      </c>
      <c r="W641" s="87" t="s">
        <v>691</v>
      </c>
      <c r="X641" s="21"/>
      <c r="Y641" s="21">
        <v>12.68</v>
      </c>
      <c r="Z641" s="10">
        <v>838.46987999999999</v>
      </c>
      <c r="AA641" s="10">
        <v>139.36211999999998</v>
      </c>
      <c r="AB641" s="21">
        <v>3</v>
      </c>
      <c r="AC641" s="21">
        <v>0</v>
      </c>
      <c r="AD641" s="153">
        <f>VLOOKUP(D641,'Dados Base'!$B:$K,9,FALSE)*31536000/VLOOKUP($F641,F:H,MATCH(H640,F640:AF640,0),FALSE)</f>
        <v>4560.0531855955678</v>
      </c>
      <c r="AE641" s="153">
        <f>VLOOKUP(D641,'Dados Base'!$B:$K,10,FALSE)*31536000/VLOOKUP($F641,F:H,MATCH(H640,F640:AF640,0),FALSE)</f>
        <v>524.14404432132949</v>
      </c>
      <c r="AF641" s="21"/>
      <c r="AG641" s="21"/>
      <c r="AH641" s="21"/>
      <c r="AI641" s="21"/>
      <c r="AJ641" s="21"/>
      <c r="AK641" s="72">
        <f>(SUMIFS('Banco de Indicadores Mun. (2)'!I:I,'Banco de Indicadores Mun. (2)'!B:B,'Banco de Indicadores - Mun. (1)'!B641,'Banco de Indicadores Mun. (2)'!A:A,'Banco de Indicadores - Mun. (1)'!A641) / VLOOKUP(D641,'Dados Base'!$B:$K,8,FALSE)) * 100</f>
        <v>20.144138297872342</v>
      </c>
      <c r="AL641" s="72">
        <f>(SUMIFS('Banco de Indicadores Mun. (2)'!I:I,'Banco de Indicadores Mun. (2)'!B:B,'Banco de Indicadores - Mun. (1)'!B641,'Banco de Indicadores Mun. (2)'!A:A,'Banco de Indicadores - Mun. (1)'!A641) / VLOOKUP(D641,'Dados Base'!$B:$K,9,FALSE)) * 100</f>
        <v>7.2549770114942529</v>
      </c>
      <c r="AM641" s="72">
        <f>(SUMIFS('Banco de Indicadores Mun. (2)'!J:J,'Banco de Indicadores Mun. (2)'!B:B,'Banco de Indicadores - Mun. (1)'!B641,'Banco de Indicadores Mun. (2)'!A:A,'Banco de Indicadores - Mun. (1)'!A641) / VLOOKUP(D641,'Dados Base'!$B:$K,7,FALSE)) * 100</f>
        <v>19.508984375000001</v>
      </c>
      <c r="AN641" s="72">
        <f>(SUMIFS('Banco de Indicadores Mun. (2)'!K:K,'Banco de Indicadores Mun. (2)'!B:B,'Banco de Indicadores - Mun. (1)'!B641,'Banco de Indicadores Mun. (2)'!A:A,'Banco de Indicadores - Mun. (1)'!A641) / VLOOKUP(D641,'Dados Base'!$B:$K,10,FALSE)) * 100</f>
        <v>21.499133333333337</v>
      </c>
      <c r="AO641" s="21">
        <v>0</v>
      </c>
      <c r="AP641" s="125">
        <v>0</v>
      </c>
      <c r="AQ641" s="143">
        <v>0</v>
      </c>
      <c r="AR641" s="21">
        <v>7.3</v>
      </c>
      <c r="AS641" s="37">
        <v>97</v>
      </c>
      <c r="AT641" s="37">
        <v>97</v>
      </c>
      <c r="AU641" s="37">
        <v>85.747846255798549</v>
      </c>
      <c r="AV641" s="20">
        <v>9.9550000000000001</v>
      </c>
      <c r="AW641" s="21">
        <v>0</v>
      </c>
      <c r="AX641" s="21">
        <v>0</v>
      </c>
      <c r="AY641" s="21"/>
    </row>
    <row r="642" spans="1:51" ht="15" x14ac:dyDescent="0.25">
      <c r="A642" s="144">
        <v>2017</v>
      </c>
      <c r="B642" s="77" t="s">
        <v>642</v>
      </c>
      <c r="C642" s="78">
        <v>15</v>
      </c>
      <c r="D642" s="77">
        <v>3556909</v>
      </c>
      <c r="E642" s="78">
        <v>355690915</v>
      </c>
      <c r="F642" s="78" t="str">
        <f t="shared" si="19"/>
        <v>3556909152017</v>
      </c>
      <c r="G642" s="79">
        <v>2.1666148688447961</v>
      </c>
      <c r="H642" s="80">
        <f t="shared" ref="H642:H705" si="20">SUM(I642:J642)</f>
        <v>7697</v>
      </c>
      <c r="I642" s="81">
        <v>7250</v>
      </c>
      <c r="J642" s="82">
        <v>447</v>
      </c>
      <c r="K642" s="83">
        <f>(H642)/VLOOKUP(D642,'Dados Base'!$B:$K,6,FALSE)</f>
        <v>80.766002098635894</v>
      </c>
      <c r="L642" s="84">
        <v>94.19</v>
      </c>
      <c r="M642" s="85" t="s">
        <v>702</v>
      </c>
      <c r="N642" s="86">
        <v>0.74399999999999999</v>
      </c>
      <c r="O642" s="87" t="s">
        <v>691</v>
      </c>
      <c r="P642" s="87" t="s">
        <v>691</v>
      </c>
      <c r="Q642" s="87" t="s">
        <v>691</v>
      </c>
      <c r="R642" s="87" t="s">
        <v>691</v>
      </c>
      <c r="S642" s="87" t="s">
        <v>691</v>
      </c>
      <c r="T642" s="87" t="s">
        <v>691</v>
      </c>
      <c r="U642" s="87" t="s">
        <v>691</v>
      </c>
      <c r="V642" s="87" t="s">
        <v>691</v>
      </c>
      <c r="W642" s="87" t="s">
        <v>691</v>
      </c>
      <c r="X642" s="21"/>
      <c r="Y642" s="21">
        <v>5.38</v>
      </c>
      <c r="Z642" s="10">
        <v>340.46892000000003</v>
      </c>
      <c r="AA642" s="10">
        <v>74.737079999999992</v>
      </c>
      <c r="AB642" s="21">
        <v>0</v>
      </c>
      <c r="AC642" s="21">
        <v>0</v>
      </c>
      <c r="AD642" s="153">
        <f>VLOOKUP(D642,'Dados Base'!$B:$K,9,FALSE)*31536000/VLOOKUP($F642,F:H,MATCH(H641,F641:AF641,0),FALSE)</f>
        <v>2868.026503832662</v>
      </c>
      <c r="AE642" s="153">
        <f>VLOOKUP(D642,'Dados Base'!$B:$K,10,FALSE)*31536000/VLOOKUP($F642,F:H,MATCH(H641,F641:AF641,0),FALSE)</f>
        <v>286.80265038326621</v>
      </c>
      <c r="AF642" s="21"/>
      <c r="AG642" s="21"/>
      <c r="AH642" s="21"/>
      <c r="AI642" s="21"/>
      <c r="AJ642" s="21"/>
      <c r="AK642" s="72">
        <f>(SUMIFS('Banco de Indicadores Mun. (2)'!I:I,'Banco de Indicadores Mun. (2)'!B:B,'Banco de Indicadores - Mun. (1)'!B642,'Banco de Indicadores Mun. (2)'!A:A,'Banco de Indicadores - Mun. (1)'!A642) / VLOOKUP(D642,'Dados Base'!$B:$K,8,FALSE)) * 100</f>
        <v>139.63681818181817</v>
      </c>
      <c r="AL642" s="72">
        <f>(SUMIFS('Banco de Indicadores Mun. (2)'!I:I,'Banco de Indicadores Mun. (2)'!B:B,'Banco de Indicadores - Mun. (1)'!B642,'Banco de Indicadores Mun. (2)'!A:A,'Banco de Indicadores - Mun. (1)'!A642) / VLOOKUP(D642,'Dados Base'!$B:$K,9,FALSE)) * 100</f>
        <v>43.885857142857141</v>
      </c>
      <c r="AM642" s="72">
        <f>(SUMIFS('Banco de Indicadores Mun. (2)'!J:J,'Banco de Indicadores Mun. (2)'!B:B,'Banco de Indicadores - Mun. (1)'!B642,'Banco de Indicadores Mun. (2)'!A:A,'Banco de Indicadores - Mun. (1)'!A642) / VLOOKUP(D642,'Dados Base'!$B:$K,7,FALSE)) * 100</f>
        <v>87.530933333333323</v>
      </c>
      <c r="AN642" s="72">
        <f>(SUMIFS('Banco de Indicadores Mun. (2)'!K:K,'Banco de Indicadores Mun. (2)'!B:B,'Banco de Indicadores - Mun. (1)'!B642,'Banco de Indicadores Mun. (2)'!A:A,'Banco de Indicadores - Mun. (1)'!A642) / VLOOKUP(D642,'Dados Base'!$B:$K,10,FALSE)) * 100</f>
        <v>251.29228571428564</v>
      </c>
      <c r="AO642" s="21">
        <v>0</v>
      </c>
      <c r="AP642" s="125">
        <v>0</v>
      </c>
      <c r="AQ642" s="143">
        <v>0</v>
      </c>
      <c r="AR642" s="21">
        <v>9</v>
      </c>
      <c r="AS642" s="37">
        <v>100</v>
      </c>
      <c r="AT642" s="37">
        <v>99.999999999999986</v>
      </c>
      <c r="AU642" s="37">
        <v>82</v>
      </c>
      <c r="AV642" s="20">
        <v>9.6999999999999993</v>
      </c>
      <c r="AW642" s="21">
        <v>0</v>
      </c>
      <c r="AX642" s="21">
        <v>0</v>
      </c>
      <c r="AY642" s="21"/>
    </row>
    <row r="643" spans="1:51" ht="15" x14ac:dyDescent="0.25">
      <c r="A643" s="144">
        <v>2017</v>
      </c>
      <c r="B643" s="77" t="s">
        <v>643</v>
      </c>
      <c r="C643" s="78">
        <v>15</v>
      </c>
      <c r="D643" s="77">
        <v>3556958</v>
      </c>
      <c r="E643" s="78">
        <v>355695815</v>
      </c>
      <c r="F643" s="78" t="str">
        <f t="shared" ref="F643:F706" si="21">CONCATENATE(E643,A643)</f>
        <v>3556958152017</v>
      </c>
      <c r="G643" s="79">
        <v>0.19582488386462593</v>
      </c>
      <c r="H643" s="80">
        <f t="shared" si="20"/>
        <v>1755</v>
      </c>
      <c r="I643" s="81">
        <v>1533</v>
      </c>
      <c r="J643" s="82">
        <v>222</v>
      </c>
      <c r="K643" s="83">
        <f>(H643)/VLOOKUP(D643,'Dados Base'!$B:$K,6,FALSE)</f>
        <v>35.226816539542355</v>
      </c>
      <c r="L643" s="84">
        <v>87.35</v>
      </c>
      <c r="M643" s="85" t="s">
        <v>702</v>
      </c>
      <c r="N643" s="86">
        <v>0.72499999999999998</v>
      </c>
      <c r="O643" s="87" t="s">
        <v>691</v>
      </c>
      <c r="P643" s="87" t="s">
        <v>691</v>
      </c>
      <c r="Q643" s="87" t="s">
        <v>691</v>
      </c>
      <c r="R643" s="87" t="s">
        <v>691</v>
      </c>
      <c r="S643" s="87" t="s">
        <v>691</v>
      </c>
      <c r="T643" s="87" t="s">
        <v>691</v>
      </c>
      <c r="U643" s="87" t="s">
        <v>691</v>
      </c>
      <c r="V643" s="87" t="s">
        <v>691</v>
      </c>
      <c r="W643" s="87" t="s">
        <v>691</v>
      </c>
      <c r="X643" s="21"/>
      <c r="Y643" s="21">
        <v>1.06</v>
      </c>
      <c r="Z643" s="10">
        <v>69.828145199999994</v>
      </c>
      <c r="AA643" s="10">
        <v>11.927854799999999</v>
      </c>
      <c r="AB643" s="21">
        <v>0</v>
      </c>
      <c r="AC643" s="21">
        <v>0</v>
      </c>
      <c r="AD643" s="153">
        <f>VLOOKUP(D643,'Dados Base'!$B:$K,9,FALSE)*31536000/VLOOKUP($F643,F:H,MATCH(H642,F642:AF642,0),FALSE)</f>
        <v>6648.6153846153848</v>
      </c>
      <c r="AE643" s="153">
        <f>VLOOKUP(D643,'Dados Base'!$B:$K,10,FALSE)*31536000/VLOOKUP($F643,F:H,MATCH(H642,F642:AF642,0),FALSE)</f>
        <v>898.46153846153823</v>
      </c>
      <c r="AF643" s="21"/>
      <c r="AG643" s="21"/>
      <c r="AH643" s="21"/>
      <c r="AI643" s="21"/>
      <c r="AJ643" s="21"/>
      <c r="AK643" s="72">
        <f>(SUMIFS('Banco de Indicadores Mun. (2)'!I:I,'Banco de Indicadores Mun. (2)'!B:B,'Banco de Indicadores - Mun. (1)'!B643,'Banco de Indicadores Mun. (2)'!A:A,'Banco de Indicadores - Mun. (1)'!A643) / VLOOKUP(D643,'Dados Base'!$B:$K,8,FALSE)) * 100</f>
        <v>8.6581666666666663</v>
      </c>
      <c r="AL643" s="72">
        <f>(SUMIFS('Banco de Indicadores Mun. (2)'!I:I,'Banco de Indicadores Mun. (2)'!B:B,'Banco de Indicadores - Mun. (1)'!B643,'Banco de Indicadores Mun. (2)'!A:A,'Banco de Indicadores - Mun. (1)'!A643) / VLOOKUP(D643,'Dados Base'!$B:$K,9,FALSE)) * 100</f>
        <v>2.8080540540540539</v>
      </c>
      <c r="AM643" s="72">
        <f>(SUMIFS('Banco de Indicadores Mun. (2)'!J:J,'Banco de Indicadores Mun. (2)'!B:B,'Banco de Indicadores - Mun. (1)'!B643,'Banco de Indicadores Mun. (2)'!A:A,'Banco de Indicadores - Mun. (1)'!A643) / VLOOKUP(D643,'Dados Base'!$B:$K,7,FALSE)) * 100</f>
        <v>6.8895714285714265</v>
      </c>
      <c r="AN643" s="72">
        <f>(SUMIFS('Banco de Indicadores Mun. (2)'!K:K,'Banco de Indicadores Mun. (2)'!B:B,'Banco de Indicadores - Mun. (1)'!B643,'Banco de Indicadores Mun. (2)'!A:A,'Banco de Indicadores - Mun. (1)'!A643) / VLOOKUP(D643,'Dados Base'!$B:$K,10,FALSE)) * 100</f>
        <v>11.134200000000002</v>
      </c>
      <c r="AO643" s="21">
        <v>0</v>
      </c>
      <c r="AP643" s="125">
        <v>0</v>
      </c>
      <c r="AQ643" s="143">
        <v>0</v>
      </c>
      <c r="AR643" s="21">
        <v>9</v>
      </c>
      <c r="AS643" s="37">
        <v>98.17</v>
      </c>
      <c r="AT643" s="37">
        <v>98.170000000000016</v>
      </c>
      <c r="AU643" s="37">
        <v>85.410422721268162</v>
      </c>
      <c r="AV643" s="20">
        <v>9.6725499999999993</v>
      </c>
      <c r="AW643" s="21">
        <v>0</v>
      </c>
      <c r="AX643" s="21">
        <v>0</v>
      </c>
      <c r="AY643" s="21"/>
    </row>
    <row r="644" spans="1:51" ht="15" x14ac:dyDescent="0.25">
      <c r="A644" s="144">
        <v>2017</v>
      </c>
      <c r="B644" s="77" t="s">
        <v>644</v>
      </c>
      <c r="C644" s="78">
        <v>10</v>
      </c>
      <c r="D644" s="77">
        <v>3557006</v>
      </c>
      <c r="E644" s="78">
        <v>355700610</v>
      </c>
      <c r="F644" s="78" t="str">
        <f t="shared" si="21"/>
        <v>3557006102017</v>
      </c>
      <c r="G644" s="79">
        <v>1.0299171852277578</v>
      </c>
      <c r="H644" s="80">
        <f t="shared" si="20"/>
        <v>116562</v>
      </c>
      <c r="I644" s="81">
        <v>112116</v>
      </c>
      <c r="J644" s="82">
        <v>4446</v>
      </c>
      <c r="K644" s="83">
        <f>(H644)/VLOOKUP(D644,'Dados Base'!$B:$K,6,FALSE)</f>
        <v>633.48913043478262</v>
      </c>
      <c r="L644" s="84">
        <v>96.19</v>
      </c>
      <c r="M644" s="85" t="s">
        <v>702</v>
      </c>
      <c r="N644" s="86">
        <v>0.76700000000000002</v>
      </c>
      <c r="O644" s="87" t="s">
        <v>691</v>
      </c>
      <c r="P644" s="87" t="s">
        <v>691</v>
      </c>
      <c r="Q644" s="87" t="s">
        <v>691</v>
      </c>
      <c r="R644" s="87" t="s">
        <v>691</v>
      </c>
      <c r="S644" s="87" t="s">
        <v>691</v>
      </c>
      <c r="T644" s="87" t="s">
        <v>691</v>
      </c>
      <c r="U644" s="87" t="s">
        <v>691</v>
      </c>
      <c r="V644" s="87" t="s">
        <v>691</v>
      </c>
      <c r="W644" s="87" t="s">
        <v>691</v>
      </c>
      <c r="X644" s="21"/>
      <c r="Y644" s="21">
        <v>103.79</v>
      </c>
      <c r="Z644" s="10">
        <v>4887.8931600000005</v>
      </c>
      <c r="AA644" s="10">
        <v>1339.6568399999999</v>
      </c>
      <c r="AB644" s="21">
        <v>6</v>
      </c>
      <c r="AC644" s="21">
        <v>0</v>
      </c>
      <c r="AD644" s="153">
        <f>VLOOKUP(D644,'Dados Base'!$B:$K,9,FALSE)*31536000/VLOOKUP($F644,F:H,MATCH(H643,F643:AF643,0),FALSE)</f>
        <v>446.40963607350596</v>
      </c>
      <c r="AE644" s="153">
        <f>VLOOKUP(D644,'Dados Base'!$B:$K,10,FALSE)*31536000/VLOOKUP($F644,F:H,MATCH(H643,F643:AF643,0),FALSE)</f>
        <v>70.34333659340092</v>
      </c>
      <c r="AF644" s="21"/>
      <c r="AG644" s="21"/>
      <c r="AH644" s="21"/>
      <c r="AI644" s="21"/>
      <c r="AJ644" s="21"/>
      <c r="AK644" s="72">
        <f>(SUMIFS('Banco de Indicadores Mun. (2)'!I:I,'Banco de Indicadores Mun. (2)'!B:B,'Banco de Indicadores - Mun. (1)'!B644,'Banco de Indicadores Mun. (2)'!A:A,'Banco de Indicadores - Mun. (1)'!A644) / VLOOKUP(D644,'Dados Base'!$B:$K,8,FALSE)) * 100</f>
        <v>442.84513333333342</v>
      </c>
      <c r="AL644" s="72">
        <f>(SUMIFS('Banco de Indicadores Mun. (2)'!I:I,'Banco de Indicadores Mun. (2)'!B:B,'Banco de Indicadores - Mun. (1)'!B644,'Banco de Indicadores Mun. (2)'!A:A,'Banco de Indicadores - Mun. (1)'!A644) / VLOOKUP(D644,'Dados Base'!$B:$K,9,FALSE)) * 100</f>
        <v>161.034593939394</v>
      </c>
      <c r="AM644" s="72">
        <f>(SUMIFS('Banco de Indicadores Mun. (2)'!J:J,'Banco de Indicadores Mun. (2)'!B:B,'Banco de Indicadores - Mun. (1)'!B644,'Banco de Indicadores Mun. (2)'!A:A,'Banco de Indicadores - Mun. (1)'!A644) / VLOOKUP(D644,'Dados Base'!$B:$K,7,FALSE)) * 100</f>
        <v>772.85055882352947</v>
      </c>
      <c r="AN644" s="72">
        <f>(SUMIFS('Banco de Indicadores Mun. (2)'!K:K,'Banco de Indicadores Mun. (2)'!B:B,'Banco de Indicadores - Mun. (1)'!B644,'Banco de Indicadores Mun. (2)'!A:A,'Banco de Indicadores - Mun. (1)'!A644) / VLOOKUP(D644,'Dados Base'!$B:$K,10,FALSE)) * 100</f>
        <v>11.299576923076922</v>
      </c>
      <c r="AO644" s="21">
        <v>0</v>
      </c>
      <c r="AP644" s="125">
        <v>0</v>
      </c>
      <c r="AQ644" s="143">
        <v>0</v>
      </c>
      <c r="AR644" s="21">
        <v>7.6</v>
      </c>
      <c r="AS644" s="37">
        <v>98</v>
      </c>
      <c r="AT644" s="37">
        <v>96.039999999999992</v>
      </c>
      <c r="AU644" s="37">
        <v>78.488220247127686</v>
      </c>
      <c r="AV644" s="20">
        <v>8.54173297699489</v>
      </c>
      <c r="AW644" s="21">
        <v>0</v>
      </c>
      <c r="AX644" s="21">
        <v>0</v>
      </c>
      <c r="AY644" s="21"/>
    </row>
    <row r="645" spans="1:51" ht="15" x14ac:dyDescent="0.25">
      <c r="A645" s="144">
        <v>2017</v>
      </c>
      <c r="B645" s="77" t="s">
        <v>645</v>
      </c>
      <c r="C645" s="78">
        <v>15</v>
      </c>
      <c r="D645" s="77">
        <v>3557105</v>
      </c>
      <c r="E645" s="78">
        <v>355710515</v>
      </c>
      <c r="F645" s="78" t="str">
        <f t="shared" si="21"/>
        <v>3557105152017</v>
      </c>
      <c r="G645" s="79">
        <v>0.91588647315576921</v>
      </c>
      <c r="H645" s="80">
        <f t="shared" si="20"/>
        <v>89776</v>
      </c>
      <c r="I645" s="81">
        <v>87261</v>
      </c>
      <c r="J645" s="82">
        <v>2515</v>
      </c>
      <c r="K645" s="83">
        <f>(H645)/VLOOKUP(D645,'Dados Base'!$B:$K,6,FALSE)</f>
        <v>212.89572909008987</v>
      </c>
      <c r="L645" s="84">
        <v>97.2</v>
      </c>
      <c r="M645" s="85" t="s">
        <v>702</v>
      </c>
      <c r="N645" s="86">
        <v>0.79</v>
      </c>
      <c r="O645" s="87" t="s">
        <v>691</v>
      </c>
      <c r="P645" s="87" t="s">
        <v>691</v>
      </c>
      <c r="Q645" s="87" t="s">
        <v>691</v>
      </c>
      <c r="R645" s="87" t="s">
        <v>691</v>
      </c>
      <c r="S645" s="87" t="s">
        <v>691</v>
      </c>
      <c r="T645" s="87" t="s">
        <v>691</v>
      </c>
      <c r="U645" s="87" t="s">
        <v>691</v>
      </c>
      <c r="V645" s="87" t="s">
        <v>691</v>
      </c>
      <c r="W645" s="87" t="s">
        <v>691</v>
      </c>
      <c r="X645" s="21"/>
      <c r="Y645" s="21">
        <v>72.14</v>
      </c>
      <c r="Z645" s="10">
        <v>4037.3402400000004</v>
      </c>
      <c r="AA645" s="10">
        <v>831.78575999999998</v>
      </c>
      <c r="AB645" s="21">
        <v>8</v>
      </c>
      <c r="AC645" s="21">
        <v>0</v>
      </c>
      <c r="AD645" s="153">
        <f>VLOOKUP(D645,'Dados Base'!$B:$K,9,FALSE)*31536000/VLOOKUP($F645,F:H,MATCH(H644,F644:AF644,0),FALSE)</f>
        <v>1127.5904473355909</v>
      </c>
      <c r="AE645" s="153">
        <f>VLOOKUP(D645,'Dados Base'!$B:$K,10,FALSE)*31536000/VLOOKUP($F645,F:H,MATCH(H644,F644:AF644,0),FALSE)</f>
        <v>101.86954197112816</v>
      </c>
      <c r="AF645" s="21"/>
      <c r="AG645" s="21"/>
      <c r="AH645" s="21"/>
      <c r="AI645" s="21"/>
      <c r="AJ645" s="21"/>
      <c r="AK645" s="72">
        <f>(SUMIFS('Banco de Indicadores Mun. (2)'!I:I,'Banco de Indicadores Mun. (2)'!B:B,'Banco de Indicadores - Mun. (1)'!B645,'Banco de Indicadores Mun. (2)'!A:A,'Banco de Indicadores - Mun. (1)'!A645) / VLOOKUP(D645,'Dados Base'!$B:$K,8,FALSE)) * 100</f>
        <v>126.7618725490196</v>
      </c>
      <c r="AL645" s="72">
        <f>(SUMIFS('Banco de Indicadores Mun. (2)'!I:I,'Banco de Indicadores Mun. (2)'!B:B,'Banco de Indicadores - Mun. (1)'!B645,'Banco de Indicadores Mun. (2)'!A:A,'Banco de Indicadores - Mun. (1)'!A645) / VLOOKUP(D645,'Dados Base'!$B:$K,9,FALSE)) * 100</f>
        <v>40.279473520249219</v>
      </c>
      <c r="AM645" s="72">
        <f>(SUMIFS('Banco de Indicadores Mun. (2)'!J:J,'Banco de Indicadores Mun. (2)'!B:B,'Banco de Indicadores - Mun. (1)'!B645,'Banco de Indicadores Mun. (2)'!A:A,'Banco de Indicadores - Mun. (1)'!A645) / VLOOKUP(D645,'Dados Base'!$B:$K,7,FALSE)) * 100</f>
        <v>136.74554794520549</v>
      </c>
      <c r="AN645" s="72">
        <f>(SUMIFS('Banco de Indicadores Mun. (2)'!K:K,'Banco de Indicadores Mun. (2)'!B:B,'Banco de Indicadores - Mun. (1)'!B645,'Banco de Indicadores Mun. (2)'!A:A,'Banco de Indicadores - Mun. (1)'!A645) / VLOOKUP(D645,'Dados Base'!$B:$K,10,FALSE)) * 100</f>
        <v>101.63055172413786</v>
      </c>
      <c r="AO645" s="21">
        <v>0</v>
      </c>
      <c r="AP645" s="125">
        <v>0</v>
      </c>
      <c r="AQ645" s="143">
        <v>0</v>
      </c>
      <c r="AR645" s="21">
        <v>10</v>
      </c>
      <c r="AS645" s="37">
        <v>99</v>
      </c>
      <c r="AT645" s="37">
        <v>99.000000000000014</v>
      </c>
      <c r="AU645" s="37">
        <v>82.917144473155957</v>
      </c>
      <c r="AV645" s="20">
        <v>9.9849999999999994</v>
      </c>
      <c r="AW645" s="21">
        <v>1</v>
      </c>
      <c r="AX645" s="21">
        <v>0</v>
      </c>
      <c r="AY645" s="21"/>
    </row>
    <row r="646" spans="1:51" ht="15" x14ac:dyDescent="0.25">
      <c r="A646" s="144">
        <v>2017</v>
      </c>
      <c r="B646" s="77" t="s">
        <v>646</v>
      </c>
      <c r="C646" s="78">
        <v>19</v>
      </c>
      <c r="D646" s="77">
        <v>3557154</v>
      </c>
      <c r="E646" s="78">
        <v>355715419</v>
      </c>
      <c r="F646" s="78" t="str">
        <f t="shared" si="21"/>
        <v>3557154192017</v>
      </c>
      <c r="G646" s="79">
        <v>1.2416784354288612</v>
      </c>
      <c r="H646" s="80">
        <f t="shared" si="20"/>
        <v>2498</v>
      </c>
      <c r="I646" s="81">
        <v>2089</v>
      </c>
      <c r="J646" s="82">
        <v>409</v>
      </c>
      <c r="K646" s="83">
        <f>(H646)/VLOOKUP(D646,'Dados Base'!$B:$K,6,FALSE)</f>
        <v>7.8356336260978665</v>
      </c>
      <c r="L646" s="84">
        <v>83.63</v>
      </c>
      <c r="M646" s="85" t="s">
        <v>702</v>
      </c>
      <c r="N646" s="86">
        <v>0.72899999999999998</v>
      </c>
      <c r="O646" s="87" t="s">
        <v>691</v>
      </c>
      <c r="P646" s="87" t="s">
        <v>691</v>
      </c>
      <c r="Q646" s="87" t="s">
        <v>691</v>
      </c>
      <c r="R646" s="87" t="s">
        <v>691</v>
      </c>
      <c r="S646" s="87" t="s">
        <v>691</v>
      </c>
      <c r="T646" s="87" t="s">
        <v>691</v>
      </c>
      <c r="U646" s="87" t="s">
        <v>691</v>
      </c>
      <c r="V646" s="87" t="s">
        <v>691</v>
      </c>
      <c r="W646" s="87" t="s">
        <v>691</v>
      </c>
      <c r="X646" s="21"/>
      <c r="Y646" s="21">
        <v>1.45</v>
      </c>
      <c r="Z646" s="10">
        <v>82.120013999999998</v>
      </c>
      <c r="AA646" s="10">
        <v>29.821985999999995</v>
      </c>
      <c r="AB646" s="21">
        <v>0</v>
      </c>
      <c r="AC646" s="21">
        <v>0</v>
      </c>
      <c r="AD646" s="153">
        <f>VLOOKUP(D646,'Dados Base'!$B:$K,9,FALSE)*31536000/VLOOKUP($F646,F:H,MATCH(H645,F645:AF645,0),FALSE)</f>
        <v>29288.839071257007</v>
      </c>
      <c r="AE646" s="153">
        <f>VLOOKUP(D646,'Dados Base'!$B:$K,10,FALSE)*31536000/VLOOKUP($F646,F:H,MATCH(H645,F645:AF645,0),FALSE)</f>
        <v>2272.4099279423531</v>
      </c>
      <c r="AF646" s="21"/>
      <c r="AG646" s="21"/>
      <c r="AH646" s="21"/>
      <c r="AI646" s="21"/>
      <c r="AJ646" s="21"/>
      <c r="AK646" s="72">
        <f>(SUMIFS('Banco de Indicadores Mun. (2)'!I:I,'Banco de Indicadores Mun. (2)'!B:B,'Banco de Indicadores - Mun. (1)'!B646,'Banco de Indicadores Mun. (2)'!A:A,'Banco de Indicadores - Mun. (1)'!A646) / VLOOKUP(D646,'Dados Base'!$B:$K,8,FALSE)) * 100</f>
        <v>4.665808219178083</v>
      </c>
      <c r="AL646" s="72">
        <f>(SUMIFS('Banco de Indicadores Mun. (2)'!I:I,'Banco de Indicadores Mun. (2)'!B:B,'Banco de Indicadores - Mun. (1)'!B646,'Banco de Indicadores Mun. (2)'!A:A,'Banco de Indicadores - Mun. (1)'!A646) / VLOOKUP(D646,'Dados Base'!$B:$K,9,FALSE)) * 100</f>
        <v>1.4681206896551728</v>
      </c>
      <c r="AM646" s="72">
        <f>(SUMIFS('Banco de Indicadores Mun. (2)'!J:J,'Banco de Indicadores Mun. (2)'!B:B,'Banco de Indicadores - Mun. (1)'!B646,'Banco de Indicadores Mun. (2)'!A:A,'Banco de Indicadores - Mun. (1)'!A646) / VLOOKUP(D646,'Dados Base'!$B:$K,7,FALSE)) * 100</f>
        <v>4.3920181818181812</v>
      </c>
      <c r="AN646" s="72">
        <f>(SUMIFS('Banco de Indicadores Mun. (2)'!K:K,'Banco de Indicadores Mun. (2)'!B:B,'Banco de Indicadores - Mun. (1)'!B646,'Banco de Indicadores Mun. (2)'!A:A,'Banco de Indicadores - Mun. (1)'!A646) / VLOOKUP(D646,'Dados Base'!$B:$K,10,FALSE)) * 100</f>
        <v>5.5023888888888939</v>
      </c>
      <c r="AO646" s="21">
        <v>0</v>
      </c>
      <c r="AP646" s="125">
        <v>0</v>
      </c>
      <c r="AQ646" s="143">
        <v>0</v>
      </c>
      <c r="AR646" s="21">
        <v>8.6</v>
      </c>
      <c r="AS646" s="37">
        <v>91.7</v>
      </c>
      <c r="AT646" s="37">
        <v>91.7</v>
      </c>
      <c r="AU646" s="37">
        <v>73.359430776652204</v>
      </c>
      <c r="AV646" s="20">
        <v>7.8439000000000005</v>
      </c>
      <c r="AW646" s="21">
        <v>0</v>
      </c>
      <c r="AX646" s="21">
        <v>0</v>
      </c>
      <c r="AY646" s="21"/>
    </row>
    <row r="647" spans="1:51" ht="15" x14ac:dyDescent="0.25">
      <c r="A647" s="144">
        <v>2016</v>
      </c>
      <c r="B647" s="77" t="s">
        <v>2</v>
      </c>
      <c r="C647" s="78">
        <v>21</v>
      </c>
      <c r="D647" s="77">
        <v>3500105</v>
      </c>
      <c r="E647" s="78">
        <v>350010521</v>
      </c>
      <c r="F647" s="78" t="str">
        <f t="shared" si="21"/>
        <v>3500105212016</v>
      </c>
      <c r="G647" s="79">
        <v>2.8970018370677586E-2</v>
      </c>
      <c r="H647" s="80">
        <f t="shared" si="20"/>
        <v>33882</v>
      </c>
      <c r="I647" s="81">
        <v>32460</v>
      </c>
      <c r="J647" s="82">
        <v>1422</v>
      </c>
      <c r="K647" s="83">
        <f>(H647)/VLOOKUP(D647,'Dados Base'!$B:$K,6,FALSE)</f>
        <v>82.28180096167857</v>
      </c>
      <c r="L647" s="88">
        <f t="shared" ref="L647:L710" si="22">(I647/H647)*100</f>
        <v>95.803081282096684</v>
      </c>
      <c r="M647" s="85" t="s">
        <v>702</v>
      </c>
      <c r="N647" s="86">
        <v>0.79</v>
      </c>
      <c r="O647" s="87" t="s">
        <v>691</v>
      </c>
      <c r="P647" s="87" t="s">
        <v>691</v>
      </c>
      <c r="Q647" s="87" t="s">
        <v>691</v>
      </c>
      <c r="R647" s="87" t="s">
        <v>691</v>
      </c>
      <c r="S647" s="87" t="s">
        <v>691</v>
      </c>
      <c r="T647" s="87" t="s">
        <v>691</v>
      </c>
      <c r="U647" s="87" t="s">
        <v>691</v>
      </c>
      <c r="V647" s="87" t="s">
        <v>691</v>
      </c>
      <c r="W647" s="85">
        <v>0</v>
      </c>
      <c r="X647" s="47">
        <v>0.10270300859722223</v>
      </c>
      <c r="Y647" s="9">
        <v>26.54</v>
      </c>
      <c r="Z647" s="10">
        <v>1594.3391999999999</v>
      </c>
      <c r="AA647" s="10">
        <v>197.05679999999998</v>
      </c>
      <c r="AB647" s="11">
        <v>5</v>
      </c>
      <c r="AC647" s="12">
        <v>0</v>
      </c>
      <c r="AD647" s="153">
        <f>VLOOKUP(D647,'Dados Base'!$B:$K,9,FALSE)*31536000/VLOOKUP($F647,F:H,MATCH(H646,F646:AF646,0),FALSE)</f>
        <v>2773.6638923322116</v>
      </c>
      <c r="AE647" s="153">
        <f>VLOOKUP(D647,'Dados Base'!$B:$K,10,FALSE)*31536000/VLOOKUP($F647,F:H,MATCH(H646,F646:AF646,0),FALSE)</f>
        <v>335.07349034885777</v>
      </c>
      <c r="AF647" s="14">
        <v>99.58</v>
      </c>
      <c r="AG647" s="15" t="s">
        <v>692</v>
      </c>
      <c r="AH647" s="14">
        <v>98.98</v>
      </c>
      <c r="AI647" s="14">
        <v>24.61</v>
      </c>
      <c r="AJ647" s="14">
        <v>100</v>
      </c>
      <c r="AK647" s="72">
        <f>(SUMIFS('Banco de Indicadores Mun. (2)'!I:I,'Banco de Indicadores Mun. (2)'!B:B,'Banco de Indicadores - Mun. (1)'!B647,'Banco de Indicadores Mun. (2)'!A:A,'Banco de Indicadores - Mun. (1)'!A647) / VLOOKUP(D647,'Dados Base'!$B:$K,8,FALSE)) * 100</f>
        <v>16.420718750000002</v>
      </c>
      <c r="AL647" s="72">
        <f>(SUMIFS('Banco de Indicadores Mun. (2)'!I:I,'Banco de Indicadores Mun. (2)'!B:B,'Banco de Indicadores - Mun. (1)'!B647,'Banco de Indicadores Mun. (2)'!A:A,'Banco de Indicadores - Mun. (1)'!A647) / VLOOKUP(D647,'Dados Base'!$B:$K,9,FALSE)) * 100</f>
        <v>7.0531946308724836</v>
      </c>
      <c r="AM647" s="72">
        <f>(SUMIFS('Banco de Indicadores Mun. (2)'!J:J,'Banco de Indicadores Mun. (2)'!B:B,'Banco de Indicadores - Mun. (1)'!B647,'Banco de Indicadores Mun. (2)'!A:A,'Banco de Indicadores - Mun. (1)'!A647) / VLOOKUP(D647,'Dados Base'!$B:$K,7,FALSE)) * 100</f>
        <v>9.8491630434782618</v>
      </c>
      <c r="AN647" s="72">
        <f>(SUMIFS('Banco de Indicadores Mun. (2)'!K:K,'Banco de Indicadores Mun. (2)'!B:B,'Banco de Indicadores - Mun. (1)'!B647,'Banco de Indicadores Mun. (2)'!A:A,'Banco de Indicadores - Mun. (1)'!A647) / VLOOKUP(D647,'Dados Base'!$B:$K,10,FALSE)) * 100</f>
        <v>33.214694444444447</v>
      </c>
      <c r="AO647" s="21">
        <v>0</v>
      </c>
      <c r="AP647" s="125">
        <v>0</v>
      </c>
      <c r="AQ647" s="17">
        <v>0</v>
      </c>
      <c r="AR647" s="18">
        <v>7.1</v>
      </c>
      <c r="AS647" s="20">
        <v>100</v>
      </c>
      <c r="AT647" s="20">
        <v>100</v>
      </c>
      <c r="AU647" s="20">
        <v>88.999819135467533</v>
      </c>
      <c r="AV647" s="21">
        <v>10</v>
      </c>
      <c r="AW647" s="21">
        <v>0</v>
      </c>
      <c r="AX647" s="21">
        <v>0</v>
      </c>
      <c r="AY647" s="116">
        <v>104.54445440939497</v>
      </c>
    </row>
    <row r="648" spans="1:51" ht="15" x14ac:dyDescent="0.25">
      <c r="A648" s="144">
        <v>2016</v>
      </c>
      <c r="B648" s="77" t="s">
        <v>3</v>
      </c>
      <c r="C648" s="78">
        <v>16</v>
      </c>
      <c r="D648" s="77">
        <v>3500204</v>
      </c>
      <c r="E648" s="78">
        <v>350020416</v>
      </c>
      <c r="F648" s="78" t="str">
        <f t="shared" si="21"/>
        <v>3500204162016</v>
      </c>
      <c r="G648" s="79">
        <v>-0.42540502932350011</v>
      </c>
      <c r="H648" s="80">
        <f t="shared" si="20"/>
        <v>3490</v>
      </c>
      <c r="I648" s="81">
        <v>3203</v>
      </c>
      <c r="J648" s="82">
        <v>287</v>
      </c>
      <c r="K648" s="83">
        <f>(H648)/VLOOKUP(D648,'Dados Base'!$B:$K,6,FALSE)</f>
        <v>16.552836273951812</v>
      </c>
      <c r="L648" s="88">
        <f t="shared" si="22"/>
        <v>91.776504297994265</v>
      </c>
      <c r="M648" s="85" t="s">
        <v>702</v>
      </c>
      <c r="N648" s="86">
        <v>0.73</v>
      </c>
      <c r="O648" s="87" t="s">
        <v>691</v>
      </c>
      <c r="P648" s="87" t="s">
        <v>691</v>
      </c>
      <c r="Q648" s="87" t="s">
        <v>691</v>
      </c>
      <c r="R648" s="87" t="s">
        <v>691</v>
      </c>
      <c r="S648" s="87" t="s">
        <v>691</v>
      </c>
      <c r="T648" s="87" t="s">
        <v>691</v>
      </c>
      <c r="U648" s="87" t="s">
        <v>691</v>
      </c>
      <c r="V648" s="87" t="s">
        <v>691</v>
      </c>
      <c r="W648" s="85">
        <v>63.15</v>
      </c>
      <c r="X648" s="47">
        <v>9.0885416666666666E-3</v>
      </c>
      <c r="Y648" s="9">
        <v>2.2799999999999998</v>
      </c>
      <c r="Z648" s="10">
        <v>157.00843146067416</v>
      </c>
      <c r="AA648" s="10">
        <v>18.653568539325857</v>
      </c>
      <c r="AB648" s="11">
        <v>1</v>
      </c>
      <c r="AC648" s="12">
        <v>0</v>
      </c>
      <c r="AD648" s="153">
        <f>VLOOKUP(D648,'Dados Base'!$B:$K,9,FALSE)*31536000/VLOOKUP($F648,F:H,MATCH(H647,F647:AF647,0),FALSE)</f>
        <v>14005.959885386819</v>
      </c>
      <c r="AE648" s="153">
        <f>VLOOKUP(D648,'Dados Base'!$B:$K,10,FALSE)*31536000/VLOOKUP($F648,F:H,MATCH(H647,F647:AF647,0),FALSE)</f>
        <v>1265.0544412607451</v>
      </c>
      <c r="AF648" s="14">
        <v>100</v>
      </c>
      <c r="AG648" s="15" t="s">
        <v>692</v>
      </c>
      <c r="AH648" s="14">
        <v>100</v>
      </c>
      <c r="AI648" s="14">
        <v>8.76</v>
      </c>
      <c r="AJ648" s="14">
        <v>100</v>
      </c>
      <c r="AK648" s="72">
        <f>(SUMIFS('Banco de Indicadores Mun. (2)'!I:I,'Banco de Indicadores Mun. (2)'!B:B,'Banco de Indicadores - Mun. (1)'!B648,'Banco de Indicadores Mun. (2)'!A:A,'Banco de Indicadores - Mun. (1)'!A648) / VLOOKUP(D648,'Dados Base'!$B:$K,8,FALSE)) * 100</f>
        <v>42.694555555555553</v>
      </c>
      <c r="AL648" s="72">
        <f>(SUMIFS('Banco de Indicadores Mun. (2)'!I:I,'Banco de Indicadores Mun. (2)'!B:B,'Banco de Indicadores - Mun. (1)'!B648,'Banco de Indicadores Mun. (2)'!A:A,'Banco de Indicadores - Mun. (1)'!A648) / VLOOKUP(D648,'Dados Base'!$B:$K,9,FALSE)) * 100</f>
        <v>17.353270967741935</v>
      </c>
      <c r="AM648" s="72">
        <f>(SUMIFS('Banco de Indicadores Mun. (2)'!J:J,'Banco de Indicadores Mun. (2)'!B:B,'Banco de Indicadores - Mun. (1)'!B648,'Banco de Indicadores Mun. (2)'!A:A,'Banco de Indicadores - Mun. (1)'!A648) / VLOOKUP(D648,'Dados Base'!$B:$K,7,FALSE)) * 100</f>
        <v>52.268367346938774</v>
      </c>
      <c r="AN648" s="72">
        <f>(SUMIFS('Banco de Indicadores Mun. (2)'!K:K,'Banco de Indicadores Mun. (2)'!B:B,'Banco de Indicadores - Mun. (1)'!B648,'Banco de Indicadores Mun. (2)'!A:A,'Banco de Indicadores - Mun. (1)'!A648) / VLOOKUP(D648,'Dados Base'!$B:$K,10,FALSE)) * 100</f>
        <v>9.1862142857142821</v>
      </c>
      <c r="AO648" s="21">
        <v>0</v>
      </c>
      <c r="AP648" s="125">
        <v>0</v>
      </c>
      <c r="AQ648" s="17">
        <v>0</v>
      </c>
      <c r="AR648" s="18">
        <v>7.7</v>
      </c>
      <c r="AS648" s="20">
        <v>99.313358302122339</v>
      </c>
      <c r="AT648" s="20">
        <v>99.313358302122353</v>
      </c>
      <c r="AU648" s="20">
        <v>89.380988182233011</v>
      </c>
      <c r="AV648" s="21">
        <v>9.99</v>
      </c>
      <c r="AW648" s="21">
        <v>0</v>
      </c>
      <c r="AX648" s="21">
        <v>0</v>
      </c>
      <c r="AY648" s="116">
        <v>96.78450429799426</v>
      </c>
    </row>
    <row r="649" spans="1:51" ht="15" x14ac:dyDescent="0.25">
      <c r="A649" s="144">
        <v>2016</v>
      </c>
      <c r="B649" s="77" t="s">
        <v>4</v>
      </c>
      <c r="C649" s="78">
        <v>9</v>
      </c>
      <c r="D649" s="77">
        <v>3500303</v>
      </c>
      <c r="E649" s="78">
        <v>35003039</v>
      </c>
      <c r="F649" s="78" t="str">
        <f t="shared" si="21"/>
        <v>350030392016</v>
      </c>
      <c r="G649" s="79">
        <v>1.1315371287993869</v>
      </c>
      <c r="H649" s="80">
        <f t="shared" si="20"/>
        <v>34242</v>
      </c>
      <c r="I649" s="81">
        <v>31322</v>
      </c>
      <c r="J649" s="82">
        <v>2920</v>
      </c>
      <c r="K649" s="83">
        <f>(H649)/VLOOKUP(D649,'Dados Base'!$B:$K,6,FALSE)</f>
        <v>72.336649977818624</v>
      </c>
      <c r="L649" s="88">
        <f t="shared" si="22"/>
        <v>91.472460720752295</v>
      </c>
      <c r="M649" s="85" t="s">
        <v>702</v>
      </c>
      <c r="N649" s="86">
        <v>0.71499999999999997</v>
      </c>
      <c r="O649" s="87" t="s">
        <v>691</v>
      </c>
      <c r="P649" s="87" t="s">
        <v>691</v>
      </c>
      <c r="Q649" s="87" t="s">
        <v>691</v>
      </c>
      <c r="R649" s="87" t="s">
        <v>691</v>
      </c>
      <c r="S649" s="87" t="s">
        <v>691</v>
      </c>
      <c r="T649" s="87" t="s">
        <v>691</v>
      </c>
      <c r="U649" s="87" t="s">
        <v>691</v>
      </c>
      <c r="V649" s="87" t="s">
        <v>691</v>
      </c>
      <c r="W649" s="85">
        <v>0</v>
      </c>
      <c r="X649" s="47">
        <v>9.402769972916665E-2</v>
      </c>
      <c r="Y649" s="9">
        <v>25.4</v>
      </c>
      <c r="Z649" s="10">
        <v>882.45179999999993</v>
      </c>
      <c r="AA649" s="10">
        <v>831.7242</v>
      </c>
      <c r="AB649" s="11">
        <v>6</v>
      </c>
      <c r="AC649" s="12">
        <v>0</v>
      </c>
      <c r="AD649" s="153">
        <f>VLOOKUP(D649,'Dados Base'!$B:$K,9,FALSE)*31536000/VLOOKUP($F649,F:H,MATCH(H648,F648:AF648,0),FALSE)</f>
        <v>5866.6059225512527</v>
      </c>
      <c r="AE649" s="153">
        <f>VLOOKUP(D649,'Dados Base'!$B:$K,10,FALSE)*31536000/VLOOKUP($F649,F:H,MATCH(H648,F648:AF648,0),FALSE)</f>
        <v>690.73068161906406</v>
      </c>
      <c r="AF649" s="14">
        <v>90.21</v>
      </c>
      <c r="AG649" s="15">
        <v>90.21</v>
      </c>
      <c r="AH649" s="14">
        <v>90.21</v>
      </c>
      <c r="AI649" s="14">
        <v>7.21</v>
      </c>
      <c r="AJ649" s="14">
        <v>100</v>
      </c>
      <c r="AK649" s="72">
        <f>(SUMIFS('Banco de Indicadores Mun. (2)'!I:I,'Banco de Indicadores Mun. (2)'!B:B,'Banco de Indicadores - Mun. (1)'!B649,'Banco de Indicadores Mun. (2)'!A:A,'Banco de Indicadores - Mun. (1)'!A649) / VLOOKUP(D649,'Dados Base'!$B:$K,8,FALSE)) * 100</f>
        <v>55.881626086956558</v>
      </c>
      <c r="AL649" s="72">
        <f>(SUMIFS('Banco de Indicadores Mun. (2)'!I:I,'Banco de Indicadores Mun. (2)'!B:B,'Banco de Indicadores - Mun. (1)'!B649,'Banco de Indicadores Mun. (2)'!A:A,'Banco de Indicadores - Mun. (1)'!A649) / VLOOKUP(D649,'Dados Base'!$B:$K,9,FALSE)) * 100</f>
        <v>20.177039246467828</v>
      </c>
      <c r="AM649" s="72">
        <f>(SUMIFS('Banco de Indicadores Mun. (2)'!J:J,'Banco de Indicadores Mun. (2)'!B:B,'Banco de Indicadores - Mun. (1)'!B649,'Banco de Indicadores Mun. (2)'!A:A,'Banco de Indicadores - Mun. (1)'!A649) / VLOOKUP(D649,'Dados Base'!$B:$K,7,FALSE)) * 100</f>
        <v>80.761219354838758</v>
      </c>
      <c r="AN649" s="72">
        <f>(SUMIFS('Banco de Indicadores Mun. (2)'!K:K,'Banco de Indicadores Mun. (2)'!B:B,'Banco de Indicadores - Mun. (1)'!B649,'Banco de Indicadores Mun. (2)'!A:A,'Banco de Indicadores - Mun. (1)'!A649) / VLOOKUP(D649,'Dados Base'!$B:$K,10,FALSE)) * 100</f>
        <v>4.4638</v>
      </c>
      <c r="AO649" s="21">
        <v>0</v>
      </c>
      <c r="AP649" s="125">
        <v>0</v>
      </c>
      <c r="AQ649" s="17">
        <v>0</v>
      </c>
      <c r="AR649" s="18">
        <v>7.3</v>
      </c>
      <c r="AS649" s="20">
        <v>100</v>
      </c>
      <c r="AT649" s="20">
        <v>64.000000000000014</v>
      </c>
      <c r="AU649" s="20">
        <v>51.479649697580648</v>
      </c>
      <c r="AV649" s="21">
        <v>6.31</v>
      </c>
      <c r="AW649" s="21">
        <v>0</v>
      </c>
      <c r="AX649" s="21">
        <v>0</v>
      </c>
      <c r="AY649" s="116">
        <v>25.701894303071647</v>
      </c>
    </row>
    <row r="650" spans="1:51" ht="15" x14ac:dyDescent="0.25">
      <c r="A650" s="144">
        <v>2016</v>
      </c>
      <c r="B650" s="77" t="s">
        <v>5</v>
      </c>
      <c r="C650" s="78">
        <v>9</v>
      </c>
      <c r="D650" s="77">
        <v>3500402</v>
      </c>
      <c r="E650" s="78">
        <v>35004029</v>
      </c>
      <c r="F650" s="78" t="str">
        <f t="shared" si="21"/>
        <v>350040292016</v>
      </c>
      <c r="G650" s="79">
        <v>0.46504456981211195</v>
      </c>
      <c r="H650" s="80">
        <f t="shared" si="20"/>
        <v>7720</v>
      </c>
      <c r="I650" s="81">
        <v>7036</v>
      </c>
      <c r="J650" s="82">
        <v>684</v>
      </c>
      <c r="K650" s="83">
        <f>(H650)/VLOOKUP(D650,'Dados Base'!$B:$K,6,FALSE)</f>
        <v>54.141244126516582</v>
      </c>
      <c r="L650" s="88">
        <f t="shared" si="22"/>
        <v>91.139896373056999</v>
      </c>
      <c r="M650" s="85" t="s">
        <v>702</v>
      </c>
      <c r="N650" s="86">
        <v>0.78100000000000003</v>
      </c>
      <c r="O650" s="87" t="s">
        <v>691</v>
      </c>
      <c r="P650" s="87" t="s">
        <v>691</v>
      </c>
      <c r="Q650" s="87" t="s">
        <v>691</v>
      </c>
      <c r="R650" s="87" t="s">
        <v>691</v>
      </c>
      <c r="S650" s="87" t="s">
        <v>691</v>
      </c>
      <c r="T650" s="87" t="s">
        <v>691</v>
      </c>
      <c r="U650" s="87" t="s">
        <v>691</v>
      </c>
      <c r="V650" s="87" t="s">
        <v>691</v>
      </c>
      <c r="W650" s="85">
        <v>0</v>
      </c>
      <c r="X650" s="47">
        <v>1.8938125E-2</v>
      </c>
      <c r="Y650" s="9">
        <v>5.04</v>
      </c>
      <c r="Z650" s="10">
        <v>227.78188070695563</v>
      </c>
      <c r="AA650" s="10">
        <v>161.01811929304438</v>
      </c>
      <c r="AB650" s="11">
        <v>0</v>
      </c>
      <c r="AC650" s="12">
        <v>0</v>
      </c>
      <c r="AD650" s="153">
        <f>VLOOKUP(D650,'Dados Base'!$B:$K,9,FALSE)*31536000/VLOOKUP($F650,F:H,MATCH(H649,F649:AF649,0),FALSE)</f>
        <v>8047.3989637305704</v>
      </c>
      <c r="AE650" s="153">
        <f>VLOOKUP(D650,'Dados Base'!$B:$K,10,FALSE)*31536000/VLOOKUP($F650,F:H,MATCH(H649,F649:AF649,0),FALSE)</f>
        <v>939.54404145077706</v>
      </c>
      <c r="AF650" s="14">
        <v>94.2</v>
      </c>
      <c r="AG650" s="15">
        <v>89.27</v>
      </c>
      <c r="AH650" s="14">
        <v>88.05</v>
      </c>
      <c r="AI650" s="14">
        <v>28.29</v>
      </c>
      <c r="AJ650" s="14">
        <v>100</v>
      </c>
      <c r="AK650" s="72">
        <f>(SUMIFS('Banco de Indicadores Mun. (2)'!I:I,'Banco de Indicadores Mun. (2)'!B:B,'Banco de Indicadores - Mun. (1)'!B650,'Banco de Indicadores Mun. (2)'!A:A,'Banco de Indicadores - Mun. (1)'!A650) / VLOOKUP(D650,'Dados Base'!$B:$K,8,FALSE)) * 100</f>
        <v>5.688828571428572</v>
      </c>
      <c r="AL650" s="72">
        <f>(SUMIFS('Banco de Indicadores Mun. (2)'!I:I,'Banco de Indicadores Mun. (2)'!B:B,'Banco de Indicadores - Mun. (1)'!B650,'Banco de Indicadores Mun. (2)'!A:A,'Banco de Indicadores - Mun. (1)'!A650) / VLOOKUP(D650,'Dados Base'!$B:$K,9,FALSE)) * 100</f>
        <v>2.02141116751269</v>
      </c>
      <c r="AM650" s="72">
        <f>(SUMIFS('Banco de Indicadores Mun. (2)'!J:J,'Banco de Indicadores Mun. (2)'!B:B,'Banco de Indicadores - Mun. (1)'!B650,'Banco de Indicadores Mun. (2)'!A:A,'Banco de Indicadores - Mun. (1)'!A650) / VLOOKUP(D650,'Dados Base'!$B:$K,7,FALSE)) * 100</f>
        <v>7.642744680851064</v>
      </c>
      <c r="AN650" s="72">
        <f>(SUMIFS('Banco de Indicadores Mun. (2)'!K:K,'Banco de Indicadores Mun. (2)'!B:B,'Banco de Indicadores - Mun. (1)'!B650,'Banco de Indicadores Mun. (2)'!A:A,'Banco de Indicadores - Mun. (1)'!A650) / VLOOKUP(D650,'Dados Base'!$B:$K,10,FALSE)) * 100</f>
        <v>1.6960434782608695</v>
      </c>
      <c r="AO650" s="21">
        <v>0</v>
      </c>
      <c r="AP650" s="125">
        <v>0</v>
      </c>
      <c r="AQ650" s="17">
        <v>0</v>
      </c>
      <c r="AR650" s="18">
        <v>10</v>
      </c>
      <c r="AS650" s="20">
        <v>95.538768529076407</v>
      </c>
      <c r="AT650" s="20">
        <v>90.666291334093501</v>
      </c>
      <c r="AU650" s="20">
        <v>58.585874667426857</v>
      </c>
      <c r="AV650" s="21">
        <v>7.16</v>
      </c>
      <c r="AW650" s="21">
        <v>0</v>
      </c>
      <c r="AX650" s="21">
        <v>0</v>
      </c>
      <c r="AY650" s="116">
        <v>31.496254249034685</v>
      </c>
    </row>
    <row r="651" spans="1:51" ht="15" x14ac:dyDescent="0.25">
      <c r="A651" s="144">
        <v>2016</v>
      </c>
      <c r="B651" s="77" t="s">
        <v>6</v>
      </c>
      <c r="C651" s="78">
        <v>9</v>
      </c>
      <c r="D651" s="77">
        <v>3500501</v>
      </c>
      <c r="E651" s="78">
        <v>35005019</v>
      </c>
      <c r="F651" s="78" t="str">
        <f t="shared" si="21"/>
        <v>350050192016</v>
      </c>
      <c r="G651" s="79">
        <v>0.63126706978482439</v>
      </c>
      <c r="H651" s="80">
        <f t="shared" si="20"/>
        <v>17954</v>
      </c>
      <c r="I651" s="81">
        <v>17793</v>
      </c>
      <c r="J651" s="82">
        <v>161</v>
      </c>
      <c r="K651" s="83">
        <f>(H651)/VLOOKUP(D651,'Dados Base'!$B:$K,6,FALSE)</f>
        <v>299.23333333333335</v>
      </c>
      <c r="L651" s="88">
        <f t="shared" si="22"/>
        <v>99.103263896624711</v>
      </c>
      <c r="M651" s="85" t="s">
        <v>702</v>
      </c>
      <c r="N651" s="86">
        <v>0.745</v>
      </c>
      <c r="O651" s="87" t="s">
        <v>691</v>
      </c>
      <c r="P651" s="87" t="s">
        <v>691</v>
      </c>
      <c r="Q651" s="87" t="s">
        <v>691</v>
      </c>
      <c r="R651" s="87" t="s">
        <v>691</v>
      </c>
      <c r="S651" s="87" t="s">
        <v>691</v>
      </c>
      <c r="T651" s="87" t="s">
        <v>691</v>
      </c>
      <c r="U651" s="87" t="s">
        <v>691</v>
      </c>
      <c r="V651" s="87" t="s">
        <v>691</v>
      </c>
      <c r="W651" s="85">
        <v>0</v>
      </c>
      <c r="X651" s="47">
        <v>5.4159778726851855E-2</v>
      </c>
      <c r="Y651" s="9">
        <v>12.77</v>
      </c>
      <c r="Z651" s="10">
        <v>85.748414400000001</v>
      </c>
      <c r="AA651" s="10">
        <v>899.58958559999996</v>
      </c>
      <c r="AB651" s="11">
        <v>0</v>
      </c>
      <c r="AC651" s="12">
        <v>0</v>
      </c>
      <c r="AD651" s="153">
        <f>VLOOKUP(D651,'Dados Base'!$B:$K,9,FALSE)*31536000/VLOOKUP($F651,F:H,MATCH(H650,F650:AF650,0),FALSE)</f>
        <v>1299.8017154951542</v>
      </c>
      <c r="AE651" s="153">
        <f>VLOOKUP(D651,'Dados Base'!$B:$K,10,FALSE)*31536000/VLOOKUP($F651,F:H,MATCH(H650,F650:AF650,0),FALSE)</f>
        <v>158.08399242508639</v>
      </c>
      <c r="AF651" s="14">
        <v>99.1</v>
      </c>
      <c r="AG651" s="15">
        <v>99.93</v>
      </c>
      <c r="AH651" s="14">
        <v>98.56</v>
      </c>
      <c r="AI651" s="14">
        <v>36.090000000000003</v>
      </c>
      <c r="AJ651" s="14">
        <v>100</v>
      </c>
      <c r="AK651" s="72">
        <f>(SUMIFS('Banco de Indicadores Mun. (2)'!I:I,'Banco de Indicadores Mun. (2)'!B:B,'Banco de Indicadores - Mun. (1)'!B651,'Banco de Indicadores Mun. (2)'!A:A,'Banco de Indicadores - Mun. (1)'!A651) / VLOOKUP(D651,'Dados Base'!$B:$K,8,FALSE)) * 100</f>
        <v>5.2483703703703704</v>
      </c>
      <c r="AL651" s="72">
        <f>(SUMIFS('Banco de Indicadores Mun. (2)'!I:I,'Banco de Indicadores Mun. (2)'!B:B,'Banco de Indicadores - Mun. (1)'!B651,'Banco de Indicadores Mun. (2)'!A:A,'Banco de Indicadores - Mun. (1)'!A651) / VLOOKUP(D651,'Dados Base'!$B:$K,9,FALSE)) * 100</f>
        <v>1.9149459459459461</v>
      </c>
      <c r="AM651" s="72">
        <f>(SUMIFS('Banco de Indicadores Mun. (2)'!J:J,'Banco de Indicadores Mun. (2)'!B:B,'Banco de Indicadores - Mun. (1)'!B651,'Banco de Indicadores Mun. (2)'!A:A,'Banco de Indicadores - Mun. (1)'!A651) / VLOOKUP(D651,'Dados Base'!$B:$K,7,FALSE)) * 100</f>
        <v>3.2106666666666666</v>
      </c>
      <c r="AN651" s="72">
        <f>(SUMIFS('Banco de Indicadores Mun. (2)'!K:K,'Banco de Indicadores Mun. (2)'!B:B,'Banco de Indicadores - Mun. (1)'!B651,'Banco de Indicadores Mun. (2)'!A:A,'Banco de Indicadores - Mun. (1)'!A651) / VLOOKUP(D651,'Dados Base'!$B:$K,10,FALSE)) * 100</f>
        <v>9.3237777777777779</v>
      </c>
      <c r="AO651" s="21">
        <v>0</v>
      </c>
      <c r="AP651" s="125">
        <v>0</v>
      </c>
      <c r="AQ651" s="17">
        <v>0</v>
      </c>
      <c r="AR651" s="18">
        <v>9.5</v>
      </c>
      <c r="AS651" s="20">
        <v>37</v>
      </c>
      <c r="AT651" s="20">
        <v>8.879999999999999</v>
      </c>
      <c r="AU651" s="20">
        <v>8.7024365649147768</v>
      </c>
      <c r="AV651" s="21">
        <v>1.98</v>
      </c>
      <c r="AW651" s="21">
        <v>0</v>
      </c>
      <c r="AX651" s="21">
        <v>0</v>
      </c>
      <c r="AY651" s="116">
        <v>0</v>
      </c>
    </row>
    <row r="652" spans="1:51" ht="15" x14ac:dyDescent="0.25">
      <c r="A652" s="144">
        <v>2016</v>
      </c>
      <c r="B652" s="77" t="s">
        <v>7</v>
      </c>
      <c r="C652" s="78">
        <v>17</v>
      </c>
      <c r="D652" s="77">
        <v>3500550</v>
      </c>
      <c r="E652" s="78">
        <v>350055017</v>
      </c>
      <c r="F652" s="78" t="str">
        <f t="shared" si="21"/>
        <v>3500550172016</v>
      </c>
      <c r="G652" s="79">
        <v>0.60396951948227251</v>
      </c>
      <c r="H652" s="80">
        <f t="shared" si="20"/>
        <v>5801</v>
      </c>
      <c r="I652" s="81">
        <v>4471</v>
      </c>
      <c r="J652" s="82">
        <v>1330</v>
      </c>
      <c r="K652" s="83">
        <f>(H652)/VLOOKUP(D652,'Dados Base'!$B:$K,6,FALSE)</f>
        <v>14.20177736431072</v>
      </c>
      <c r="L652" s="88">
        <f t="shared" si="22"/>
        <v>77.072918462334087</v>
      </c>
      <c r="M652" s="85" t="s">
        <v>702</v>
      </c>
      <c r="N652" s="86">
        <v>0.75700000000000001</v>
      </c>
      <c r="O652" s="87" t="s">
        <v>691</v>
      </c>
      <c r="P652" s="87" t="s">
        <v>691</v>
      </c>
      <c r="Q652" s="87" t="s">
        <v>691</v>
      </c>
      <c r="R652" s="87" t="s">
        <v>691</v>
      </c>
      <c r="S652" s="87" t="s">
        <v>691</v>
      </c>
      <c r="T652" s="87" t="s">
        <v>691</v>
      </c>
      <c r="U652" s="87" t="s">
        <v>691</v>
      </c>
      <c r="V652" s="87" t="s">
        <v>691</v>
      </c>
      <c r="W652" s="85">
        <v>0</v>
      </c>
      <c r="X652" s="47">
        <v>1.1126136718749999E-2</v>
      </c>
      <c r="Y652" s="9">
        <v>3.18</v>
      </c>
      <c r="Z652" s="10">
        <v>144.77318187696454</v>
      </c>
      <c r="AA652" s="10">
        <v>100.65681812303546</v>
      </c>
      <c r="AB652" s="11">
        <v>0</v>
      </c>
      <c r="AC652" s="12">
        <v>0</v>
      </c>
      <c r="AD652" s="153">
        <f>VLOOKUP(D652,'Dados Base'!$B:$K,9,FALSE)*31536000/VLOOKUP($F652,F:H,MATCH(H651,F651:AF651,0),FALSE)</f>
        <v>20549.229443199449</v>
      </c>
      <c r="AE652" s="153">
        <f>VLOOKUP(D652,'Dados Base'!$B:$K,10,FALSE)*31536000/VLOOKUP($F652,F:H,MATCH(H651,F651:AF651,0),FALSE)</f>
        <v>2228.8846750560247</v>
      </c>
      <c r="AF652" s="14">
        <v>73.650000000000006</v>
      </c>
      <c r="AG652" s="15" t="s">
        <v>692</v>
      </c>
      <c r="AH652" s="14">
        <v>50.29</v>
      </c>
      <c r="AI652" s="14">
        <v>36.32</v>
      </c>
      <c r="AJ652" s="14">
        <v>96.85</v>
      </c>
      <c r="AK652" s="72">
        <f>(SUMIFS('Banco de Indicadores Mun. (2)'!I:I,'Banco de Indicadores Mun. (2)'!B:B,'Banco de Indicadores - Mun. (1)'!B652,'Banco de Indicadores Mun. (2)'!A:A,'Banco de Indicadores - Mun. (1)'!A652) / VLOOKUP(D652,'Dados Base'!$B:$K,8,FALSE)) * 100</f>
        <v>12.024960000000002</v>
      </c>
      <c r="AL652" s="72">
        <f>(SUMIFS('Banco de Indicadores Mun. (2)'!I:I,'Banco de Indicadores Mun. (2)'!B:B,'Banco de Indicadores - Mun. (1)'!B652,'Banco de Indicadores Mun. (2)'!A:A,'Banco de Indicadores - Mun. (1)'!A652) / VLOOKUP(D652,'Dados Base'!$B:$K,9,FALSE)) * 100</f>
        <v>6.3624126984126992</v>
      </c>
      <c r="AM652" s="72">
        <f>(SUMIFS('Banco de Indicadores Mun. (2)'!J:J,'Banco de Indicadores Mun. (2)'!B:B,'Banco de Indicadores - Mun. (1)'!B652,'Banco de Indicadores Mun. (2)'!A:A,'Banco de Indicadores - Mun. (1)'!A652) / VLOOKUP(D652,'Dados Base'!$B:$K,7,FALSE)) * 100</f>
        <v>12.988553459119498</v>
      </c>
      <c r="AN652" s="72">
        <f>(SUMIFS('Banco de Indicadores Mun. (2)'!K:K,'Banco de Indicadores Mun. (2)'!B:B,'Banco de Indicadores - Mun. (1)'!B652,'Banco de Indicadores Mun. (2)'!A:A,'Banco de Indicadores - Mun. (1)'!A652) / VLOOKUP(D652,'Dados Base'!$B:$K,10,FALSE)) * 100</f>
        <v>8.2880975609756113</v>
      </c>
      <c r="AO652" s="21">
        <v>0</v>
      </c>
      <c r="AP652" s="125">
        <v>0</v>
      </c>
      <c r="AQ652" s="17">
        <v>0</v>
      </c>
      <c r="AR652" s="18">
        <v>9.6</v>
      </c>
      <c r="AS652" s="20">
        <v>62.752581948810061</v>
      </c>
      <c r="AT652" s="20">
        <v>62.752581948810061</v>
      </c>
      <c r="AU652" s="20">
        <v>58.987565447159902</v>
      </c>
      <c r="AV652" s="21">
        <v>6.58</v>
      </c>
      <c r="AW652" s="21">
        <v>0</v>
      </c>
      <c r="AX652" s="21">
        <v>0</v>
      </c>
      <c r="AY652" s="116">
        <v>252.26725780476787</v>
      </c>
    </row>
    <row r="653" spans="1:51" ht="15" x14ac:dyDescent="0.25">
      <c r="A653" s="144">
        <v>2016</v>
      </c>
      <c r="B653" s="77" t="s">
        <v>8</v>
      </c>
      <c r="C653" s="78">
        <v>5</v>
      </c>
      <c r="D653" s="77">
        <v>3500600</v>
      </c>
      <c r="E653" s="78">
        <v>35006005</v>
      </c>
      <c r="F653" s="78" t="str">
        <f t="shared" si="21"/>
        <v>350060052016</v>
      </c>
      <c r="G653" s="79">
        <v>2.2815471893459005</v>
      </c>
      <c r="H653" s="80">
        <f t="shared" si="20"/>
        <v>2966</v>
      </c>
      <c r="I653" s="81">
        <v>2966</v>
      </c>
      <c r="J653" s="82">
        <v>0</v>
      </c>
      <c r="K653" s="83">
        <f>(H653)/VLOOKUP(D653,'Dados Base'!$B:$K,6,FALSE)</f>
        <v>814.83516483516485</v>
      </c>
      <c r="L653" s="88">
        <f t="shared" si="22"/>
        <v>100</v>
      </c>
      <c r="M653" s="85" t="s">
        <v>702</v>
      </c>
      <c r="N653" s="86">
        <v>0.85399999999999998</v>
      </c>
      <c r="O653" s="87" t="s">
        <v>691</v>
      </c>
      <c r="P653" s="87" t="s">
        <v>691</v>
      </c>
      <c r="Q653" s="87" t="s">
        <v>691</v>
      </c>
      <c r="R653" s="87" t="s">
        <v>691</v>
      </c>
      <c r="S653" s="87" t="s">
        <v>691</v>
      </c>
      <c r="T653" s="87" t="s">
        <v>691</v>
      </c>
      <c r="U653" s="87" t="s">
        <v>691</v>
      </c>
      <c r="V653" s="87" t="s">
        <v>691</v>
      </c>
      <c r="W653" s="85">
        <v>0</v>
      </c>
      <c r="X653" s="47">
        <v>7.506915104166666E-3</v>
      </c>
      <c r="Y653" s="9">
        <v>2.2400000000000002</v>
      </c>
      <c r="Z653" s="10">
        <v>0</v>
      </c>
      <c r="AA653" s="10">
        <v>173.07</v>
      </c>
      <c r="AB653" s="11">
        <v>3</v>
      </c>
      <c r="AC653" s="12">
        <v>0</v>
      </c>
      <c r="AD653" s="153">
        <f>VLOOKUP(D653,'Dados Base'!$B:$K,9,FALSE)*31536000/VLOOKUP($F653,F:H,MATCH(H652,F652:AF652,0),FALSE)</f>
        <v>531.62508428860417</v>
      </c>
      <c r="AE653" s="153">
        <f>VLOOKUP(D653,'Dados Base'!$B:$K,10,FALSE)*31536000/VLOOKUP($F653,F:H,MATCH(H652,F652:AF652,0),FALSE)</f>
        <v>106.32501685772084</v>
      </c>
      <c r="AF653" s="14">
        <v>97.19</v>
      </c>
      <c r="AG653" s="15">
        <v>100</v>
      </c>
      <c r="AH653" s="14">
        <v>92.45</v>
      </c>
      <c r="AI653" s="14">
        <v>33.92</v>
      </c>
      <c r="AJ653" s="14">
        <v>97.19</v>
      </c>
      <c r="AK653" s="72">
        <f>(SUMIFS('Banco de Indicadores Mun. (2)'!I:I,'Banco de Indicadores Mun. (2)'!B:B,'Banco de Indicadores - Mun. (1)'!B653,'Banco de Indicadores Mun. (2)'!A:A,'Banco de Indicadores - Mun. (1)'!A653) / VLOOKUP(D653,'Dados Base'!$B:$K,8,FALSE)) * 100</f>
        <v>0.40499999999999997</v>
      </c>
      <c r="AL653" s="72">
        <f>(SUMIFS('Banco de Indicadores Mun. (2)'!I:I,'Banco de Indicadores Mun. (2)'!B:B,'Banco de Indicadores - Mun. (1)'!B653,'Banco de Indicadores Mun. (2)'!A:A,'Banco de Indicadores - Mun. (1)'!A653) / VLOOKUP(D653,'Dados Base'!$B:$K,9,FALSE)) * 100</f>
        <v>0.16199999999999998</v>
      </c>
      <c r="AM653" s="72">
        <f>(SUMIFS('Banco de Indicadores Mun. (2)'!J:J,'Banco de Indicadores Mun. (2)'!B:B,'Banco de Indicadores - Mun. (1)'!B653,'Banco de Indicadores Mun. (2)'!A:A,'Banco de Indicadores - Mun. (1)'!A653) / VLOOKUP(D653,'Dados Base'!$B:$K,7,FALSE)) * 100</f>
        <v>0</v>
      </c>
      <c r="AN653" s="72">
        <f>(SUMIFS('Banco de Indicadores Mun. (2)'!K:K,'Banco de Indicadores Mun. (2)'!B:B,'Banco de Indicadores - Mun. (1)'!B653,'Banco de Indicadores Mun. (2)'!A:A,'Banco de Indicadores - Mun. (1)'!A653) / VLOOKUP(D653,'Dados Base'!$B:$K,10,FALSE)) * 100</f>
        <v>0.80999999999999994</v>
      </c>
      <c r="AO653" s="21">
        <v>0</v>
      </c>
      <c r="AP653" s="125">
        <v>0</v>
      </c>
      <c r="AQ653" s="17">
        <v>0</v>
      </c>
      <c r="AR653" s="18">
        <v>9.5</v>
      </c>
      <c r="AS653" s="20">
        <v>91.381065490329149</v>
      </c>
      <c r="AT653" s="20">
        <v>0</v>
      </c>
      <c r="AU653" s="20">
        <v>0</v>
      </c>
      <c r="AV653" s="21">
        <v>1.37</v>
      </c>
      <c r="AW653" s="21">
        <v>0</v>
      </c>
      <c r="AX653" s="21">
        <v>0</v>
      </c>
      <c r="AY653" s="116">
        <v>0</v>
      </c>
    </row>
    <row r="654" spans="1:51" ht="15" x14ac:dyDescent="0.25">
      <c r="A654" s="144">
        <v>2016</v>
      </c>
      <c r="B654" s="77" t="s">
        <v>9</v>
      </c>
      <c r="C654" s="78">
        <v>13</v>
      </c>
      <c r="D654" s="77">
        <v>3500709</v>
      </c>
      <c r="E654" s="78">
        <v>350070913</v>
      </c>
      <c r="F654" s="78" t="str">
        <f t="shared" si="21"/>
        <v>3500709132016</v>
      </c>
      <c r="G654" s="79">
        <v>0.50078377174607169</v>
      </c>
      <c r="H654" s="80">
        <f t="shared" si="20"/>
        <v>35525</v>
      </c>
      <c r="I654" s="81">
        <v>34127</v>
      </c>
      <c r="J654" s="82">
        <v>1398</v>
      </c>
      <c r="K654" s="83">
        <f>(H654)/VLOOKUP(D654,'Dados Base'!$B:$K,6,FALSE)</f>
        <v>36.714930910819668</v>
      </c>
      <c r="L654" s="88">
        <f t="shared" si="22"/>
        <v>96.064743138634768</v>
      </c>
      <c r="M654" s="85" t="s">
        <v>702</v>
      </c>
      <c r="N654" s="86">
        <v>0.745</v>
      </c>
      <c r="O654" s="87" t="s">
        <v>691</v>
      </c>
      <c r="P654" s="87" t="s">
        <v>691</v>
      </c>
      <c r="Q654" s="87" t="s">
        <v>691</v>
      </c>
      <c r="R654" s="87" t="s">
        <v>691</v>
      </c>
      <c r="S654" s="87" t="s">
        <v>691</v>
      </c>
      <c r="T654" s="87" t="s">
        <v>691</v>
      </c>
      <c r="U654" s="87" t="s">
        <v>691</v>
      </c>
      <c r="V654" s="87" t="s">
        <v>691</v>
      </c>
      <c r="W654" s="85">
        <v>0</v>
      </c>
      <c r="X654" s="47">
        <v>0.10813744212962963</v>
      </c>
      <c r="Y654" s="9">
        <v>28.06</v>
      </c>
      <c r="Z654" s="10">
        <v>0</v>
      </c>
      <c r="AA654" s="10">
        <v>1894.104</v>
      </c>
      <c r="AB654" s="11">
        <v>0</v>
      </c>
      <c r="AC654" s="12">
        <v>0</v>
      </c>
      <c r="AD654" s="153">
        <f>VLOOKUP(D654,'Dados Base'!$B:$K,9,FALSE)*31536000/VLOOKUP($F654,F:H,MATCH(H653,F653:AF653,0),FALSE)</f>
        <v>7598.8222378606615</v>
      </c>
      <c r="AE654" s="153">
        <f>VLOOKUP(D654,'Dados Base'!$B:$K,10,FALSE)*31536000/VLOOKUP($F654,F:H,MATCH(H653,F653:AF653,0),FALSE)</f>
        <v>807.81871921182278</v>
      </c>
      <c r="AF654" s="14">
        <v>100</v>
      </c>
      <c r="AG654" s="15" t="s">
        <v>692</v>
      </c>
      <c r="AH654" s="14">
        <v>98.38</v>
      </c>
      <c r="AI654" s="14">
        <v>27.54</v>
      </c>
      <c r="AJ654" s="14">
        <v>100</v>
      </c>
      <c r="AK654" s="72">
        <f>(SUMIFS('Banco de Indicadores Mun. (2)'!I:I,'Banco de Indicadores Mun. (2)'!B:B,'Banco de Indicadores - Mun. (1)'!B654,'Banco de Indicadores Mun. (2)'!A:A,'Banco de Indicadores - Mun. (1)'!A654) / VLOOKUP(D654,'Dados Base'!$B:$K,8,FALSE)) * 100</f>
        <v>10.56951235955056</v>
      </c>
      <c r="AL654" s="72">
        <f>(SUMIFS('Banco de Indicadores Mun. (2)'!I:I,'Banco de Indicadores Mun. (2)'!B:B,'Banco de Indicadores - Mun. (1)'!B654,'Banco de Indicadores Mun. (2)'!A:A,'Banco de Indicadores - Mun. (1)'!A654) / VLOOKUP(D654,'Dados Base'!$B:$K,9,FALSE)) * 100</f>
        <v>5.4946647196261669</v>
      </c>
      <c r="AM654" s="72">
        <f>(SUMIFS('Banco de Indicadores Mun. (2)'!J:J,'Banco de Indicadores Mun. (2)'!B:B,'Banco de Indicadores - Mun. (1)'!B654,'Banco de Indicadores Mun. (2)'!A:A,'Banco de Indicadores - Mun. (1)'!A654) / VLOOKUP(D654,'Dados Base'!$B:$K,7,FALSE)) * 100</f>
        <v>0.43110451977401126</v>
      </c>
      <c r="AN654" s="72">
        <f>(SUMIFS('Banco de Indicadores Mun. (2)'!K:K,'Banco de Indicadores Mun. (2)'!B:B,'Banco de Indicadores - Mun. (1)'!B654,'Banco de Indicadores Mun. (2)'!A:A,'Banco de Indicadores - Mun. (1)'!A654) / VLOOKUP(D654,'Dados Base'!$B:$K,10,FALSE)) * 100</f>
        <v>50.009032967032951</v>
      </c>
      <c r="AO654" s="21">
        <v>0</v>
      </c>
      <c r="AP654" s="125">
        <v>0</v>
      </c>
      <c r="AQ654" s="17">
        <v>0</v>
      </c>
      <c r="AR654" s="18">
        <v>5.0999999999999996</v>
      </c>
      <c r="AS654" s="20">
        <v>96.084133838606391</v>
      </c>
      <c r="AT654" s="20">
        <v>0</v>
      </c>
      <c r="AU654" s="20">
        <v>0</v>
      </c>
      <c r="AV654" s="21">
        <v>1.74</v>
      </c>
      <c r="AW654" s="21">
        <v>0</v>
      </c>
      <c r="AX654" s="21">
        <v>0</v>
      </c>
      <c r="AY654" s="116">
        <v>112.59680051803076</v>
      </c>
    </row>
    <row r="655" spans="1:51" ht="15" x14ac:dyDescent="0.25">
      <c r="A655" s="144">
        <v>2016</v>
      </c>
      <c r="B655" s="77" t="s">
        <v>10</v>
      </c>
      <c r="C655" s="78">
        <v>10</v>
      </c>
      <c r="D655" s="77">
        <v>3500758</v>
      </c>
      <c r="E655" s="78">
        <v>350075810</v>
      </c>
      <c r="F655" s="78" t="str">
        <f t="shared" si="21"/>
        <v>3500758102016</v>
      </c>
      <c r="G655" s="79">
        <v>2.1622980950553483</v>
      </c>
      <c r="H655" s="80">
        <f t="shared" si="20"/>
        <v>5426</v>
      </c>
      <c r="I655" s="81">
        <v>4307</v>
      </c>
      <c r="J655" s="82">
        <v>1119</v>
      </c>
      <c r="K655" s="83">
        <f>(H655)/VLOOKUP(D655,'Dados Base'!$B:$K,6,FALSE)</f>
        <v>34.085055593944347</v>
      </c>
      <c r="L655" s="88">
        <f t="shared" si="22"/>
        <v>79.377073350534459</v>
      </c>
      <c r="M655" s="85" t="s">
        <v>702</v>
      </c>
      <c r="N655" s="86">
        <v>0.71199999999999997</v>
      </c>
      <c r="O655" s="87" t="s">
        <v>691</v>
      </c>
      <c r="P655" s="87" t="s">
        <v>691</v>
      </c>
      <c r="Q655" s="87" t="s">
        <v>691</v>
      </c>
      <c r="R655" s="87" t="s">
        <v>691</v>
      </c>
      <c r="S655" s="87" t="s">
        <v>691</v>
      </c>
      <c r="T655" s="87" t="s">
        <v>691</v>
      </c>
      <c r="U655" s="87" t="s">
        <v>691</v>
      </c>
      <c r="V655" s="87" t="s">
        <v>691</v>
      </c>
      <c r="W655" s="85">
        <v>0</v>
      </c>
      <c r="X655" s="47">
        <v>1.1078083333333336E-2</v>
      </c>
      <c r="Y655" s="9">
        <v>2.98</v>
      </c>
      <c r="Z655" s="10">
        <v>124.74012564042305</v>
      </c>
      <c r="AA655" s="10">
        <v>104.97587435957696</v>
      </c>
      <c r="AB655" s="11">
        <v>0</v>
      </c>
      <c r="AC655" s="12">
        <v>0</v>
      </c>
      <c r="AD655" s="153">
        <f>VLOOKUP(D655,'Dados Base'!$B:$K,9,FALSE)*31536000/VLOOKUP($F655,F:H,MATCH(H654,F654:AF654,0),FALSE)</f>
        <v>8311.1831920383338</v>
      </c>
      <c r="AE655" s="153">
        <f>VLOOKUP(D655,'Dados Base'!$B:$K,10,FALSE)*31536000/VLOOKUP($F655,F:H,MATCH(H654,F654:AF654,0),FALSE)</f>
        <v>1220.5234058238113</v>
      </c>
      <c r="AF655" s="14">
        <v>78.400000000000006</v>
      </c>
      <c r="AG655" s="15">
        <v>75.19</v>
      </c>
      <c r="AH655" s="14">
        <v>47.44</v>
      </c>
      <c r="AI655" s="14">
        <v>34.409999999999997</v>
      </c>
      <c r="AJ655" s="14">
        <v>100</v>
      </c>
      <c r="AK655" s="72">
        <f>(SUMIFS('Banco de Indicadores Mun. (2)'!I:I,'Banco de Indicadores Mun. (2)'!B:B,'Banco de Indicadores - Mun. (1)'!B655,'Banco de Indicadores Mun. (2)'!A:A,'Banco de Indicadores - Mun. (1)'!A655) / VLOOKUP(D655,'Dados Base'!$B:$K,8,FALSE)) * 100</f>
        <v>2.3417058823529411</v>
      </c>
      <c r="AL655" s="72">
        <f>(SUMIFS('Banco de Indicadores Mun. (2)'!I:I,'Banco de Indicadores Mun. (2)'!B:B,'Banco de Indicadores - Mun. (1)'!B655,'Banco de Indicadores Mun. (2)'!A:A,'Banco de Indicadores - Mun. (1)'!A655) / VLOOKUP(D655,'Dados Base'!$B:$K,9,FALSE)) * 100</f>
        <v>0.83515384615384625</v>
      </c>
      <c r="AM655" s="72">
        <f>(SUMIFS('Banco de Indicadores Mun. (2)'!J:J,'Banco de Indicadores Mun. (2)'!B:B,'Banco de Indicadores - Mun. (1)'!B655,'Banco de Indicadores Mun. (2)'!A:A,'Banco de Indicadores - Mun. (1)'!A655) / VLOOKUP(D655,'Dados Base'!$B:$K,7,FALSE)) * 100</f>
        <v>0.39119999999999999</v>
      </c>
      <c r="AN655" s="72">
        <f>(SUMIFS('Banco de Indicadores Mun. (2)'!K:K,'Banco de Indicadores Mun. (2)'!B:B,'Banco de Indicadores - Mun. (1)'!B655,'Banco de Indicadores Mun. (2)'!A:A,'Banco de Indicadores - Mun. (1)'!A655) / VLOOKUP(D655,'Dados Base'!$B:$K,10,FALSE)) * 100</f>
        <v>5.1281428571428567</v>
      </c>
      <c r="AO655" s="21">
        <v>0</v>
      </c>
      <c r="AP655" s="125">
        <v>0</v>
      </c>
      <c r="AQ655" s="17">
        <v>0</v>
      </c>
      <c r="AR655" s="18">
        <v>8.1999999999999993</v>
      </c>
      <c r="AS655" s="20">
        <v>57.767332549941244</v>
      </c>
      <c r="AT655" s="20">
        <v>57.767332549941244</v>
      </c>
      <c r="AU655" s="20">
        <v>54.30188826221206</v>
      </c>
      <c r="AV655" s="21">
        <v>5.9</v>
      </c>
      <c r="AW655" s="21">
        <v>0</v>
      </c>
      <c r="AX655" s="21">
        <v>0</v>
      </c>
      <c r="AY655" s="116">
        <v>0</v>
      </c>
    </row>
    <row r="656" spans="1:51" ht="15" x14ac:dyDescent="0.25">
      <c r="A656" s="144">
        <v>2016</v>
      </c>
      <c r="B656" s="77" t="s">
        <v>11</v>
      </c>
      <c r="C656" s="78">
        <v>21</v>
      </c>
      <c r="D656" s="77">
        <v>3500808</v>
      </c>
      <c r="E656" s="78">
        <v>350080821</v>
      </c>
      <c r="F656" s="78" t="str">
        <f t="shared" si="21"/>
        <v>3500808212016</v>
      </c>
      <c r="G656" s="79">
        <v>0.19602395258981886</v>
      </c>
      <c r="H656" s="80">
        <f t="shared" si="20"/>
        <v>3919</v>
      </c>
      <c r="I656" s="81">
        <v>3458</v>
      </c>
      <c r="J656" s="82">
        <v>461</v>
      </c>
      <c r="K656" s="83">
        <f>(H656)/VLOOKUP(D656,'Dados Base'!$B:$K,6,FALSE)</f>
        <v>32.794979079497907</v>
      </c>
      <c r="L656" s="88">
        <f t="shared" si="22"/>
        <v>88.236795100791028</v>
      </c>
      <c r="M656" s="85" t="s">
        <v>702</v>
      </c>
      <c r="N656" s="86">
        <v>0.74099999999999999</v>
      </c>
      <c r="O656" s="87" t="s">
        <v>691</v>
      </c>
      <c r="P656" s="87" t="s">
        <v>691</v>
      </c>
      <c r="Q656" s="87" t="s">
        <v>691</v>
      </c>
      <c r="R656" s="87" t="s">
        <v>691</v>
      </c>
      <c r="S656" s="87" t="s">
        <v>691</v>
      </c>
      <c r="T656" s="87" t="s">
        <v>691</v>
      </c>
      <c r="U656" s="87" t="s">
        <v>691</v>
      </c>
      <c r="V656" s="87" t="s">
        <v>691</v>
      </c>
      <c r="W656" s="85">
        <v>0</v>
      </c>
      <c r="X656" s="47">
        <v>9.8934338541666663E-3</v>
      </c>
      <c r="Y656" s="9">
        <v>2.41</v>
      </c>
      <c r="Z656" s="10">
        <v>151.89322339239035</v>
      </c>
      <c r="AA656" s="10">
        <v>34.136776607609647</v>
      </c>
      <c r="AB656" s="11">
        <v>1</v>
      </c>
      <c r="AC656" s="12">
        <v>0</v>
      </c>
      <c r="AD656" s="153">
        <f>VLOOKUP(D656,'Dados Base'!$B:$K,9,FALSE)*31536000/VLOOKUP($F656,F:H,MATCH(H655,F655:AF655,0),FALSE)</f>
        <v>7242.2556774687419</v>
      </c>
      <c r="AE656" s="153">
        <f>VLOOKUP(D656,'Dados Base'!$B:$K,10,FALSE)*31536000/VLOOKUP($F656,F:H,MATCH(H655,F655:AF655,0),FALSE)</f>
        <v>804.69507527430449</v>
      </c>
      <c r="AF656" s="14">
        <v>96.94</v>
      </c>
      <c r="AG656" s="15">
        <v>87.42</v>
      </c>
      <c r="AH656" s="14">
        <v>89.7</v>
      </c>
      <c r="AI656" s="14">
        <v>9.09</v>
      </c>
      <c r="AJ656" s="14">
        <v>100</v>
      </c>
      <c r="AK656" s="72">
        <f>(SUMIFS('Banco de Indicadores Mun. (2)'!I:I,'Banco de Indicadores Mun. (2)'!B:B,'Banco de Indicadores - Mun. (1)'!B656,'Banco de Indicadores Mun. (2)'!A:A,'Banco de Indicadores - Mun. (1)'!A656) / VLOOKUP(D656,'Dados Base'!$B:$K,8,FALSE)) * 100</f>
        <v>2.5865952380952377</v>
      </c>
      <c r="AL656" s="72">
        <f>(SUMIFS('Banco de Indicadores Mun. (2)'!I:I,'Banco de Indicadores Mun. (2)'!B:B,'Banco de Indicadores - Mun. (1)'!B656,'Banco de Indicadores Mun. (2)'!A:A,'Banco de Indicadores - Mun. (1)'!A656) / VLOOKUP(D656,'Dados Base'!$B:$K,9,FALSE)) * 100</f>
        <v>1.2070777777777775</v>
      </c>
      <c r="AM656" s="72">
        <f>(SUMIFS('Banco de Indicadores Mun. (2)'!J:J,'Banco de Indicadores Mun. (2)'!B:B,'Banco de Indicadores - Mun. (1)'!B656,'Banco de Indicadores Mun. (2)'!A:A,'Banco de Indicadores - Mun. (1)'!A656) / VLOOKUP(D656,'Dados Base'!$B:$K,7,FALSE)) * 100</f>
        <v>1.7906249999999999E-2</v>
      </c>
      <c r="AN656" s="72">
        <f>(SUMIFS('Banco de Indicadores Mun. (2)'!K:K,'Banco de Indicadores Mun. (2)'!B:B,'Banco de Indicadores - Mun. (1)'!B656,'Banco de Indicadores Mun. (2)'!A:A,'Banco de Indicadores - Mun. (1)'!A656) / VLOOKUP(D656,'Dados Base'!$B:$K,10,FALSE)) * 100</f>
        <v>10.8064</v>
      </c>
      <c r="AO656" s="21">
        <v>0</v>
      </c>
      <c r="AP656" s="125">
        <v>0</v>
      </c>
      <c r="AQ656" s="17">
        <v>0</v>
      </c>
      <c r="AR656" s="18">
        <v>9</v>
      </c>
      <c r="AS656" s="20">
        <v>98.373511472553005</v>
      </c>
      <c r="AT656" s="20">
        <v>98.373511472553005</v>
      </c>
      <c r="AU656" s="20">
        <v>81.649853997952135</v>
      </c>
      <c r="AV656" s="21">
        <v>9.98</v>
      </c>
      <c r="AW656" s="21">
        <v>0</v>
      </c>
      <c r="AX656" s="21">
        <v>0</v>
      </c>
      <c r="AY656" s="116">
        <v>106.10774938954934</v>
      </c>
    </row>
    <row r="657" spans="1:51" ht="15" x14ac:dyDescent="0.25">
      <c r="A657" s="144">
        <v>2016</v>
      </c>
      <c r="B657" s="77" t="s">
        <v>12</v>
      </c>
      <c r="C657" s="78">
        <v>12</v>
      </c>
      <c r="D657" s="77">
        <v>3500907</v>
      </c>
      <c r="E657" s="78">
        <v>350090712</v>
      </c>
      <c r="F657" s="78" t="str">
        <f t="shared" si="21"/>
        <v>3500907122016</v>
      </c>
      <c r="G657" s="79">
        <v>0.69941642931761194</v>
      </c>
      <c r="H657" s="80">
        <f t="shared" si="20"/>
        <v>3951</v>
      </c>
      <c r="I657" s="81">
        <v>3264</v>
      </c>
      <c r="J657" s="82">
        <v>687</v>
      </c>
      <c r="K657" s="83">
        <f>(H657)/VLOOKUP(D657,'Dados Base'!$B:$K,6,FALSE)</f>
        <v>12.499604543009903</v>
      </c>
      <c r="L657" s="88">
        <f t="shared" si="22"/>
        <v>82.611996962794237</v>
      </c>
      <c r="M657" s="85" t="s">
        <v>702</v>
      </c>
      <c r="N657" s="86">
        <v>0.68700000000000006</v>
      </c>
      <c r="O657" s="87" t="s">
        <v>691</v>
      </c>
      <c r="P657" s="87" t="s">
        <v>691</v>
      </c>
      <c r="Q657" s="87" t="s">
        <v>691</v>
      </c>
      <c r="R657" s="87" t="s">
        <v>691</v>
      </c>
      <c r="S657" s="87" t="s">
        <v>691</v>
      </c>
      <c r="T657" s="87" t="s">
        <v>691</v>
      </c>
      <c r="U657" s="87" t="s">
        <v>691</v>
      </c>
      <c r="V657" s="87" t="s">
        <v>691</v>
      </c>
      <c r="W657" s="85">
        <v>0</v>
      </c>
      <c r="X657" s="47">
        <v>8.3547187500000002E-3</v>
      </c>
      <c r="Y657" s="9">
        <v>2.27</v>
      </c>
      <c r="Z657" s="10">
        <v>115.87833956856701</v>
      </c>
      <c r="AA657" s="10">
        <v>58.865660431432978</v>
      </c>
      <c r="AB657" s="11">
        <v>0</v>
      </c>
      <c r="AC657" s="12">
        <v>0</v>
      </c>
      <c r="AD657" s="153">
        <f>VLOOKUP(D657,'Dados Base'!$B:$K,9,FALSE)*31536000/VLOOKUP($F657,F:H,MATCH(H656,F656:AF656,0),FALSE)</f>
        <v>22029.703872437356</v>
      </c>
      <c r="AE657" s="153">
        <f>VLOOKUP(D657,'Dados Base'!$B:$K,10,FALSE)*31536000/VLOOKUP($F657,F:H,MATCH(H656,F656:AF656,0),FALSE)</f>
        <v>2394.5330296127568</v>
      </c>
      <c r="AF657" s="14">
        <v>81.2</v>
      </c>
      <c r="AG657" s="15">
        <v>100</v>
      </c>
      <c r="AH657" s="14">
        <v>79.22</v>
      </c>
      <c r="AI657" s="14">
        <v>18.260000000000002</v>
      </c>
      <c r="AJ657" s="14">
        <v>100</v>
      </c>
      <c r="AK657" s="72">
        <f>(SUMIFS('Banco de Indicadores Mun. (2)'!I:I,'Banco de Indicadores Mun. (2)'!B:B,'Banco de Indicadores - Mun. (1)'!B657,'Banco de Indicadores Mun. (2)'!A:A,'Banco de Indicadores - Mun. (1)'!A657) / VLOOKUP(D657,'Dados Base'!$B:$K,8,FALSE)) * 100</f>
        <v>50.40221739130434</v>
      </c>
      <c r="AL657" s="72">
        <f>(SUMIFS('Banco de Indicadores Mun. (2)'!I:I,'Banco de Indicadores Mun. (2)'!B:B,'Banco de Indicadores - Mun. (1)'!B657,'Banco de Indicadores Mun. (2)'!A:A,'Banco de Indicadores - Mun. (1)'!A657) / VLOOKUP(D657,'Dados Base'!$B:$K,9,FALSE)) * 100</f>
        <v>16.800739130434781</v>
      </c>
      <c r="AM657" s="72">
        <f>(SUMIFS('Banco de Indicadores Mun. (2)'!J:J,'Banco de Indicadores Mun. (2)'!B:B,'Banco de Indicadores - Mun. (1)'!B657,'Banco de Indicadores Mun. (2)'!A:A,'Banco de Indicadores - Mun. (1)'!A657) / VLOOKUP(D657,'Dados Base'!$B:$K,7,FALSE)) * 100</f>
        <v>70.873870967741922</v>
      </c>
      <c r="AN657" s="72">
        <f>(SUMIFS('Banco de Indicadores Mun. (2)'!K:K,'Banco de Indicadores Mun. (2)'!B:B,'Banco de Indicadores - Mun. (1)'!B657,'Banco de Indicadores Mun. (2)'!A:A,'Banco de Indicadores - Mun. (1)'!A657) / VLOOKUP(D657,'Dados Base'!$B:$K,10,FALSE)) * 100</f>
        <v>8.0941333333333318</v>
      </c>
      <c r="AO657" s="21">
        <v>0</v>
      </c>
      <c r="AP657" s="125">
        <v>0</v>
      </c>
      <c r="AQ657" s="17">
        <v>0</v>
      </c>
      <c r="AR657" s="18">
        <v>10</v>
      </c>
      <c r="AS657" s="20">
        <v>89.275808936825882</v>
      </c>
      <c r="AT657" s="20">
        <v>89.275808936825896</v>
      </c>
      <c r="AU657" s="20">
        <v>66.313200778605861</v>
      </c>
      <c r="AV657" s="21">
        <v>7.65</v>
      </c>
      <c r="AW657" s="21">
        <v>0</v>
      </c>
      <c r="AX657" s="21">
        <v>0</v>
      </c>
      <c r="AY657" s="116">
        <v>107.22563222131205</v>
      </c>
    </row>
    <row r="658" spans="1:51" ht="15" x14ac:dyDescent="0.25">
      <c r="A658" s="144">
        <v>2016</v>
      </c>
      <c r="B658" s="77" t="s">
        <v>13</v>
      </c>
      <c r="C658" s="78">
        <v>4</v>
      </c>
      <c r="D658" s="77">
        <v>3501004</v>
      </c>
      <c r="E658" s="78">
        <v>35010044</v>
      </c>
      <c r="F658" s="78" t="str">
        <f t="shared" si="21"/>
        <v>350100442016</v>
      </c>
      <c r="G658" s="79">
        <v>-7.2333505914323748E-2</v>
      </c>
      <c r="H658" s="80">
        <f t="shared" si="20"/>
        <v>15560</v>
      </c>
      <c r="I658" s="81">
        <v>14037</v>
      </c>
      <c r="J658" s="82">
        <v>1523</v>
      </c>
      <c r="K658" s="83">
        <f>(H658)/VLOOKUP(D658,'Dados Base'!$B:$K,6,FALSE)</f>
        <v>16.741443680535383</v>
      </c>
      <c r="L658" s="88">
        <f t="shared" si="22"/>
        <v>90.212082262210799</v>
      </c>
      <c r="M658" s="85" t="s">
        <v>702</v>
      </c>
      <c r="N658" s="86">
        <v>0.73</v>
      </c>
      <c r="O658" s="87" t="s">
        <v>691</v>
      </c>
      <c r="P658" s="87" t="s">
        <v>691</v>
      </c>
      <c r="Q658" s="87" t="s">
        <v>691</v>
      </c>
      <c r="R658" s="87" t="s">
        <v>691</v>
      </c>
      <c r="S658" s="87" t="s">
        <v>691</v>
      </c>
      <c r="T658" s="87" t="s">
        <v>691</v>
      </c>
      <c r="U658" s="87" t="s">
        <v>691</v>
      </c>
      <c r="V658" s="87" t="s">
        <v>691</v>
      </c>
      <c r="W658" s="85">
        <v>0</v>
      </c>
      <c r="X658" s="47">
        <v>4.1330133425925931E-2</v>
      </c>
      <c r="Y658" s="9">
        <v>9.91</v>
      </c>
      <c r="Z658" s="10">
        <v>596.12436000000002</v>
      </c>
      <c r="AA658" s="10">
        <v>168.13763999999998</v>
      </c>
      <c r="AB658" s="11">
        <v>1</v>
      </c>
      <c r="AC658" s="12">
        <v>0</v>
      </c>
      <c r="AD658" s="153">
        <f>VLOOKUP(D658,'Dados Base'!$B:$K,9,FALSE)*31536000/VLOOKUP($F658,F:H,MATCH(H657,F657:AF657,0),FALSE)</f>
        <v>29955.146529562982</v>
      </c>
      <c r="AE658" s="153">
        <f>VLOOKUP(D658,'Dados Base'!$B:$K,10,FALSE)*31536000/VLOOKUP($F658,F:H,MATCH(H657,F657:AF657,0),FALSE)</f>
        <v>3344.1131105398449</v>
      </c>
      <c r="AF658" s="14">
        <v>87.26</v>
      </c>
      <c r="AG658" s="15">
        <v>90.53</v>
      </c>
      <c r="AH658" s="14">
        <v>87.26</v>
      </c>
      <c r="AI658" s="14">
        <v>34.619999999999997</v>
      </c>
      <c r="AJ658" s="14">
        <v>99.88</v>
      </c>
      <c r="AK658" s="72">
        <f>(SUMIFS('Banco de Indicadores Mun. (2)'!I:I,'Banco de Indicadores Mun. (2)'!B:B,'Banco de Indicadores - Mun. (1)'!B658,'Banco de Indicadores Mun. (2)'!A:A,'Banco de Indicadores - Mun. (1)'!A658) / VLOOKUP(D658,'Dados Base'!$B:$K,8,FALSE)) * 100</f>
        <v>6.0810409482758621</v>
      </c>
      <c r="AL658" s="72">
        <f>(SUMIFS('Banco de Indicadores Mun. (2)'!I:I,'Banco de Indicadores Mun. (2)'!B:B,'Banco de Indicadores - Mun. (1)'!B658,'Banco de Indicadores Mun. (2)'!A:A,'Banco de Indicadores - Mun. (1)'!A658) / VLOOKUP(D658,'Dados Base'!$B:$K,9,FALSE)) * 100</f>
        <v>1.9090683355886331</v>
      </c>
      <c r="AM658" s="72">
        <f>(SUMIFS('Banco de Indicadores Mun. (2)'!J:J,'Banco de Indicadores Mun. (2)'!B:B,'Banco de Indicadores - Mun. (1)'!B658,'Banco de Indicadores Mun. (2)'!A:A,'Banco de Indicadores - Mun. (1)'!A658) / VLOOKUP(D658,'Dados Base'!$B:$K,7,FALSE)) * 100</f>
        <v>7.8999598662207333</v>
      </c>
      <c r="AN658" s="72">
        <f>(SUMIFS('Banco de Indicadores Mun. (2)'!K:K,'Banco de Indicadores Mun. (2)'!B:B,'Banco de Indicadores - Mun. (1)'!B658,'Banco de Indicadores Mun. (2)'!A:A,'Banco de Indicadores - Mun. (1)'!A658) / VLOOKUP(D658,'Dados Base'!$B:$K,10,FALSE)) * 100</f>
        <v>2.7849393939393949</v>
      </c>
      <c r="AO658" s="21">
        <v>0</v>
      </c>
      <c r="AP658" s="125">
        <v>0</v>
      </c>
      <c r="AQ658" s="17">
        <v>0</v>
      </c>
      <c r="AR658" s="18">
        <v>10</v>
      </c>
      <c r="AS658" s="20">
        <v>100</v>
      </c>
      <c r="AT658" s="20">
        <v>100</v>
      </c>
      <c r="AU658" s="20">
        <v>78</v>
      </c>
      <c r="AV658" s="21">
        <v>8.57</v>
      </c>
      <c r="AW658" s="21">
        <v>0</v>
      </c>
      <c r="AX658" s="21">
        <v>0</v>
      </c>
      <c r="AY658" s="116">
        <v>109.57961236967716</v>
      </c>
    </row>
    <row r="659" spans="1:51" ht="15" x14ac:dyDescent="0.25">
      <c r="A659" s="144">
        <v>2016</v>
      </c>
      <c r="B659" s="77" t="s">
        <v>14</v>
      </c>
      <c r="C659" s="78">
        <v>19</v>
      </c>
      <c r="D659" s="77">
        <v>3501103</v>
      </c>
      <c r="E659" s="78">
        <v>350110319</v>
      </c>
      <c r="F659" s="78" t="str">
        <f t="shared" si="21"/>
        <v>3501103192016</v>
      </c>
      <c r="G659" s="79">
        <v>-0.25998511706801786</v>
      </c>
      <c r="H659" s="80">
        <f t="shared" si="20"/>
        <v>4057</v>
      </c>
      <c r="I659" s="81">
        <v>3356</v>
      </c>
      <c r="J659" s="82">
        <v>701</v>
      </c>
      <c r="K659" s="83">
        <f>(H659)/VLOOKUP(D659,'Dados Base'!$B:$K,6,FALSE)</f>
        <v>12.749041543586197</v>
      </c>
      <c r="L659" s="88">
        <f t="shared" si="22"/>
        <v>82.721222578259798</v>
      </c>
      <c r="M659" s="85" t="s">
        <v>702</v>
      </c>
      <c r="N659" s="86">
        <v>0.7</v>
      </c>
      <c r="O659" s="87" t="s">
        <v>691</v>
      </c>
      <c r="P659" s="87" t="s">
        <v>691</v>
      </c>
      <c r="Q659" s="87" t="s">
        <v>691</v>
      </c>
      <c r="R659" s="87" t="s">
        <v>691</v>
      </c>
      <c r="S659" s="87" t="s">
        <v>691</v>
      </c>
      <c r="T659" s="87" t="s">
        <v>691</v>
      </c>
      <c r="U659" s="87" t="s">
        <v>691</v>
      </c>
      <c r="V659" s="87" t="s">
        <v>691</v>
      </c>
      <c r="W659" s="85">
        <v>0</v>
      </c>
      <c r="X659" s="47">
        <v>8.4615919270833329E-3</v>
      </c>
      <c r="Y659" s="9">
        <v>2.2999999999999998</v>
      </c>
      <c r="Z659" s="10">
        <v>129.56979290322582</v>
      </c>
      <c r="AA659" s="10">
        <v>47.712207096774193</v>
      </c>
      <c r="AB659" s="11">
        <v>0</v>
      </c>
      <c r="AC659" s="12">
        <v>0</v>
      </c>
      <c r="AD659" s="153">
        <f>VLOOKUP(D659,'Dados Base'!$B:$K,9,FALSE)*31536000/VLOOKUP($F659,F:H,MATCH(H658,F658:AF658,0),FALSE)</f>
        <v>17878.432339166873</v>
      </c>
      <c r="AE659" s="153">
        <f>VLOOKUP(D659,'Dados Base'!$B:$K,10,FALSE)*31536000/VLOOKUP($F659,F:H,MATCH(H658,F658:AF658,0),FALSE)</f>
        <v>2098.7724919891543</v>
      </c>
      <c r="AF659" s="14">
        <v>80.09</v>
      </c>
      <c r="AG659" s="15">
        <v>100</v>
      </c>
      <c r="AH659" s="14">
        <v>77.11</v>
      </c>
      <c r="AI659" s="14">
        <v>20.3</v>
      </c>
      <c r="AJ659" s="14">
        <v>100</v>
      </c>
      <c r="AK659" s="72">
        <f>(SUMIFS('Banco de Indicadores Mun. (2)'!I:I,'Banco de Indicadores Mun. (2)'!B:B,'Banco de Indicadores - Mun. (1)'!B659,'Banco de Indicadores Mun. (2)'!A:A,'Banco de Indicadores - Mun. (1)'!A659) / VLOOKUP(D659,'Dados Base'!$B:$K,8,FALSE)) * 100</f>
        <v>1.8115869565217391</v>
      </c>
      <c r="AL659" s="72">
        <f>(SUMIFS('Banco de Indicadores Mun. (2)'!I:I,'Banco de Indicadores Mun. (2)'!B:B,'Banco de Indicadores - Mun. (1)'!B659,'Banco de Indicadores Mun. (2)'!A:A,'Banco de Indicadores - Mun. (1)'!A659) / VLOOKUP(D659,'Dados Base'!$B:$K,9,FALSE)) * 100</f>
        <v>0.72463478260869574</v>
      </c>
      <c r="AM659" s="72">
        <f>(SUMIFS('Banco de Indicadores Mun. (2)'!J:J,'Banco de Indicadores Mun. (2)'!B:B,'Banco de Indicadores - Mun. (1)'!B659,'Banco de Indicadores Mun. (2)'!A:A,'Banco de Indicadores - Mun. (1)'!A659) / VLOOKUP(D659,'Dados Base'!$B:$K,7,FALSE)) * 100</f>
        <v>2.5640923076923077</v>
      </c>
      <c r="AN659" s="72">
        <f>(SUMIFS('Banco de Indicadores Mun. (2)'!K:K,'Banco de Indicadores Mun. (2)'!B:B,'Banco de Indicadores - Mun. (1)'!B659,'Banco de Indicadores Mun. (2)'!A:A,'Banco de Indicadores - Mun. (1)'!A659) / VLOOKUP(D659,'Dados Base'!$B:$K,10,FALSE)) * 100</f>
        <v>0</v>
      </c>
      <c r="AO659" s="21">
        <v>0</v>
      </c>
      <c r="AP659" s="125">
        <v>0</v>
      </c>
      <c r="AQ659" s="17">
        <v>0</v>
      </c>
      <c r="AR659" s="18">
        <v>9</v>
      </c>
      <c r="AS659" s="20">
        <v>87.275985663082437</v>
      </c>
      <c r="AT659" s="20">
        <v>87.275985663082437</v>
      </c>
      <c r="AU659" s="20">
        <v>73.086829403563712</v>
      </c>
      <c r="AV659" s="21">
        <v>7.76</v>
      </c>
      <c r="AW659" s="21">
        <v>0</v>
      </c>
      <c r="AX659" s="21">
        <v>0</v>
      </c>
      <c r="AY659" s="116">
        <v>0</v>
      </c>
    </row>
    <row r="660" spans="1:51" ht="15" x14ac:dyDescent="0.25">
      <c r="A660" s="144">
        <v>2016</v>
      </c>
      <c r="B660" s="77" t="s">
        <v>15</v>
      </c>
      <c r="C660" s="78">
        <v>10</v>
      </c>
      <c r="D660" s="77">
        <v>3501152</v>
      </c>
      <c r="E660" s="78">
        <v>350115210</v>
      </c>
      <c r="F660" s="78" t="str">
        <f t="shared" si="21"/>
        <v>3501152102016</v>
      </c>
      <c r="G660" s="79">
        <v>0.73406514069911388</v>
      </c>
      <c r="H660" s="80">
        <f t="shared" si="20"/>
        <v>17525</v>
      </c>
      <c r="I660" s="81">
        <v>14698</v>
      </c>
      <c r="J660" s="82">
        <v>2827</v>
      </c>
      <c r="K660" s="83">
        <f>(H660)/VLOOKUP(D660,'Dados Base'!$B:$K,6,FALSE)</f>
        <v>209.27871984714594</v>
      </c>
      <c r="L660" s="88">
        <f t="shared" si="22"/>
        <v>83.868758915834519</v>
      </c>
      <c r="M660" s="85" t="s">
        <v>702</v>
      </c>
      <c r="N660" s="86">
        <v>0.76600000000000001</v>
      </c>
      <c r="O660" s="87" t="s">
        <v>691</v>
      </c>
      <c r="P660" s="87" t="s">
        <v>691</v>
      </c>
      <c r="Q660" s="87" t="s">
        <v>691</v>
      </c>
      <c r="R660" s="87" t="s">
        <v>691</v>
      </c>
      <c r="S660" s="87" t="s">
        <v>691</v>
      </c>
      <c r="T660" s="87" t="s">
        <v>691</v>
      </c>
      <c r="U660" s="87" t="s">
        <v>691</v>
      </c>
      <c r="V660" s="87" t="s">
        <v>691</v>
      </c>
      <c r="W660" s="85">
        <v>1.36</v>
      </c>
      <c r="X660" s="47">
        <v>3.4472040104166671E-2</v>
      </c>
      <c r="Y660" s="9">
        <v>10.68</v>
      </c>
      <c r="Z660" s="10">
        <v>0</v>
      </c>
      <c r="AA660" s="10">
        <v>823.98599999999999</v>
      </c>
      <c r="AB660" s="11">
        <v>3</v>
      </c>
      <c r="AC660" s="12">
        <v>0</v>
      </c>
      <c r="AD660" s="153">
        <f>VLOOKUP(D660,'Dados Base'!$B:$K,9,FALSE)*31536000/VLOOKUP($F660,F:H,MATCH(H659,F659:AF659,0),FALSE)</f>
        <v>1349.6148359486449</v>
      </c>
      <c r="AE660" s="153">
        <f>VLOOKUP(D660,'Dados Base'!$B:$K,10,FALSE)*31536000/VLOOKUP($F660,F:H,MATCH(H659,F659:AF659,0),FALSE)</f>
        <v>197.94350927246794</v>
      </c>
      <c r="AF660" s="14">
        <v>64.62</v>
      </c>
      <c r="AG660" s="15">
        <v>100</v>
      </c>
      <c r="AH660" s="14">
        <v>58.78</v>
      </c>
      <c r="AI660" s="14">
        <v>33.090000000000003</v>
      </c>
      <c r="AJ660" s="14">
        <v>77.05</v>
      </c>
      <c r="AK660" s="72">
        <f>(SUMIFS('Banco de Indicadores Mun. (2)'!I:I,'Banco de Indicadores Mun. (2)'!B:B,'Banco de Indicadores - Mun. (1)'!B660,'Banco de Indicadores Mun. (2)'!A:A,'Banco de Indicadores - Mun. (1)'!A660) / VLOOKUP(D660,'Dados Base'!$B:$K,8,FALSE)) * 100</f>
        <v>43.10107407407407</v>
      </c>
      <c r="AL660" s="72">
        <f>(SUMIFS('Banco de Indicadores Mun. (2)'!I:I,'Banco de Indicadores Mun. (2)'!B:B,'Banco de Indicadores - Mun. (1)'!B660,'Banco de Indicadores Mun. (2)'!A:A,'Banco de Indicadores - Mun. (1)'!A660) / VLOOKUP(D660,'Dados Base'!$B:$K,9,FALSE)) * 100</f>
        <v>15.516386666666667</v>
      </c>
      <c r="AM660" s="72">
        <f>(SUMIFS('Banco de Indicadores Mun. (2)'!J:J,'Banco de Indicadores Mun. (2)'!B:B,'Banco de Indicadores - Mun. (1)'!B660,'Banco de Indicadores Mun. (2)'!A:A,'Banco de Indicadores - Mun. (1)'!A660) / VLOOKUP(D660,'Dados Base'!$B:$K,7,FALSE)) * 100</f>
        <v>68.508375000000001</v>
      </c>
      <c r="AN660" s="72">
        <f>(SUMIFS('Banco de Indicadores Mun. (2)'!K:K,'Banco de Indicadores Mun. (2)'!B:B,'Banco de Indicadores - Mun. (1)'!B660,'Banco de Indicadores Mun. (2)'!A:A,'Banco de Indicadores - Mun. (1)'!A660) / VLOOKUP(D660,'Dados Base'!$B:$K,10,FALSE)) * 100</f>
        <v>6.1449999999999987</v>
      </c>
      <c r="AO660" s="21">
        <v>0</v>
      </c>
      <c r="AP660" s="125">
        <v>0</v>
      </c>
      <c r="AQ660" s="17">
        <v>0</v>
      </c>
      <c r="AR660" s="18">
        <v>9.3000000000000007</v>
      </c>
      <c r="AS660" s="20">
        <v>68.011193011193015</v>
      </c>
      <c r="AT660" s="20">
        <v>0</v>
      </c>
      <c r="AU660" s="20">
        <v>0</v>
      </c>
      <c r="AV660" s="21">
        <v>1.02</v>
      </c>
      <c r="AW660" s="21">
        <v>1</v>
      </c>
      <c r="AX660" s="21">
        <v>0</v>
      </c>
      <c r="AY660" s="116">
        <v>49.650963355462125</v>
      </c>
    </row>
    <row r="661" spans="1:51" ht="15" x14ac:dyDescent="0.25">
      <c r="A661" s="144">
        <v>2016</v>
      </c>
      <c r="B661" s="77" t="s">
        <v>16</v>
      </c>
      <c r="C661" s="78">
        <v>15</v>
      </c>
      <c r="D661" s="77">
        <v>3501202</v>
      </c>
      <c r="E661" s="78">
        <v>350120215</v>
      </c>
      <c r="F661" s="78" t="str">
        <f t="shared" si="21"/>
        <v>3501202152016</v>
      </c>
      <c r="G661" s="79">
        <v>-0.89356182694788622</v>
      </c>
      <c r="H661" s="80">
        <f t="shared" si="20"/>
        <v>3727</v>
      </c>
      <c r="I661" s="81">
        <v>2662</v>
      </c>
      <c r="J661" s="82">
        <v>1065</v>
      </c>
      <c r="K661" s="83">
        <f>(H661)/VLOOKUP(D661,'Dados Base'!$B:$K,6,FALSE)</f>
        <v>10.300132655317269</v>
      </c>
      <c r="L661" s="88">
        <f t="shared" si="22"/>
        <v>71.424738395492355</v>
      </c>
      <c r="M661" s="85" t="s">
        <v>702</v>
      </c>
      <c r="N661" s="86">
        <v>0.72799999999999998</v>
      </c>
      <c r="O661" s="87" t="s">
        <v>691</v>
      </c>
      <c r="P661" s="87" t="s">
        <v>691</v>
      </c>
      <c r="Q661" s="87" t="s">
        <v>691</v>
      </c>
      <c r="R661" s="87" t="s">
        <v>691</v>
      </c>
      <c r="S661" s="87" t="s">
        <v>691</v>
      </c>
      <c r="T661" s="87" t="s">
        <v>691</v>
      </c>
      <c r="U661" s="87" t="s">
        <v>691</v>
      </c>
      <c r="V661" s="87" t="s">
        <v>691</v>
      </c>
      <c r="W661" s="85">
        <v>0</v>
      </c>
      <c r="X661" s="47">
        <v>9.7057291666666663E-3</v>
      </c>
      <c r="Y661" s="9">
        <v>1.82</v>
      </c>
      <c r="Z661" s="10">
        <v>85.485113370000022</v>
      </c>
      <c r="AA661" s="10">
        <v>54.806886629999987</v>
      </c>
      <c r="AB661" s="11">
        <v>0</v>
      </c>
      <c r="AC661" s="12">
        <v>0</v>
      </c>
      <c r="AD661" s="153">
        <f>VLOOKUP(D661,'Dados Base'!$B:$K,9,FALSE)*31536000/VLOOKUP($F661,F:H,MATCH(H660,F660:AF660,0),FALSE)</f>
        <v>23353.732224309097</v>
      </c>
      <c r="AE661" s="153">
        <f>VLOOKUP(D661,'Dados Base'!$B:$K,10,FALSE)*31536000/VLOOKUP($F661,F:H,MATCH(H660,F660:AF660,0),FALSE)</f>
        <v>2453.8341829889996</v>
      </c>
      <c r="AF661" s="14">
        <v>100</v>
      </c>
      <c r="AG661" s="15">
        <v>75.84</v>
      </c>
      <c r="AH661" s="14">
        <v>100</v>
      </c>
      <c r="AI661" s="14">
        <v>10.74</v>
      </c>
      <c r="AJ661" s="14">
        <v>100</v>
      </c>
      <c r="AK661" s="72">
        <f>(SUMIFS('Banco de Indicadores Mun. (2)'!I:I,'Banco de Indicadores Mun. (2)'!B:B,'Banco de Indicadores - Mun. (1)'!B661,'Banco de Indicadores Mun. (2)'!A:A,'Banco de Indicadores - Mun. (1)'!A661) / VLOOKUP(D661,'Dados Base'!$B:$K,8,FALSE)) * 100</f>
        <v>24.11235632183908</v>
      </c>
      <c r="AL661" s="72">
        <f>(SUMIFS('Banco de Indicadores Mun. (2)'!I:I,'Banco de Indicadores Mun. (2)'!B:B,'Banco de Indicadores - Mun. (1)'!B661,'Banco de Indicadores Mun. (2)'!A:A,'Banco de Indicadores - Mun. (1)'!A661) / VLOOKUP(D661,'Dados Base'!$B:$K,9,FALSE)) * 100</f>
        <v>7.600634057971015</v>
      </c>
      <c r="AM661" s="72">
        <f>(SUMIFS('Banco de Indicadores Mun. (2)'!J:J,'Banco de Indicadores Mun. (2)'!B:B,'Banco de Indicadores - Mun. (1)'!B661,'Banco de Indicadores Mun. (2)'!A:A,'Banco de Indicadores - Mun. (1)'!A661) / VLOOKUP(D661,'Dados Base'!$B:$K,7,FALSE)) * 100</f>
        <v>30.009534482758614</v>
      </c>
      <c r="AN661" s="72">
        <f>(SUMIFS('Banco de Indicadores Mun. (2)'!K:K,'Banco de Indicadores Mun. (2)'!B:B,'Banco de Indicadores - Mun. (1)'!B661,'Banco de Indicadores Mun. (2)'!A:A,'Banco de Indicadores - Mun. (1)'!A661) / VLOOKUP(D661,'Dados Base'!$B:$K,10,FALSE)) * 100</f>
        <v>12.318</v>
      </c>
      <c r="AO661" s="21">
        <v>0</v>
      </c>
      <c r="AP661" s="125">
        <v>0</v>
      </c>
      <c r="AQ661" s="17">
        <v>0</v>
      </c>
      <c r="AR661" s="18">
        <v>8.6</v>
      </c>
      <c r="AS661" s="20">
        <v>99.25</v>
      </c>
      <c r="AT661" s="20">
        <v>87.04225000000001</v>
      </c>
      <c r="AU661" s="20">
        <v>60.933704965357975</v>
      </c>
      <c r="AV661" s="21">
        <v>7.26</v>
      </c>
      <c r="AW661" s="21">
        <v>0</v>
      </c>
      <c r="AX661" s="21">
        <v>0</v>
      </c>
      <c r="AY661" s="116">
        <v>66.695658706734633</v>
      </c>
    </row>
    <row r="662" spans="1:51" ht="15" x14ac:dyDescent="0.25">
      <c r="A662" s="144">
        <v>2016</v>
      </c>
      <c r="B662" s="77" t="s">
        <v>17</v>
      </c>
      <c r="C662" s="78">
        <v>21</v>
      </c>
      <c r="D662" s="77">
        <v>3501301</v>
      </c>
      <c r="E662" s="78">
        <v>350130121</v>
      </c>
      <c r="F662" s="78" t="str">
        <f t="shared" si="21"/>
        <v>3501301212016</v>
      </c>
      <c r="G662" s="79">
        <v>0.12136974158223346</v>
      </c>
      <c r="H662" s="80">
        <f t="shared" si="20"/>
        <v>23639</v>
      </c>
      <c r="I662" s="81">
        <v>21474</v>
      </c>
      <c r="J662" s="82">
        <v>2165</v>
      </c>
      <c r="K662" s="83">
        <f>(H662)/VLOOKUP(D662,'Dados Base'!$B:$K,6,FALSE)</f>
        <v>68.265565438373571</v>
      </c>
      <c r="L662" s="88">
        <f t="shared" si="22"/>
        <v>90.841406150852393</v>
      </c>
      <c r="M662" s="85" t="s">
        <v>702</v>
      </c>
      <c r="N662" s="86">
        <v>0.75800000000000001</v>
      </c>
      <c r="O662" s="87" t="s">
        <v>691</v>
      </c>
      <c r="P662" s="87" t="s">
        <v>691</v>
      </c>
      <c r="Q662" s="87" t="s">
        <v>691</v>
      </c>
      <c r="R662" s="87" t="s">
        <v>691</v>
      </c>
      <c r="S662" s="87" t="s">
        <v>691</v>
      </c>
      <c r="T662" s="87" t="s">
        <v>691</v>
      </c>
      <c r="U662" s="87" t="s">
        <v>691</v>
      </c>
      <c r="V662" s="87" t="s">
        <v>691</v>
      </c>
      <c r="W662" s="85">
        <v>0</v>
      </c>
      <c r="X662" s="47">
        <v>7.0272891969907408E-2</v>
      </c>
      <c r="Y662" s="9">
        <v>15.6</v>
      </c>
      <c r="Z662" s="10">
        <v>1094.9374800000001</v>
      </c>
      <c r="AA662" s="10">
        <v>108.29052</v>
      </c>
      <c r="AB662" s="11">
        <v>1</v>
      </c>
      <c r="AC662" s="12">
        <v>1</v>
      </c>
      <c r="AD662" s="153">
        <f>VLOOKUP(D662,'Dados Base'!$B:$K,9,FALSE)*31536000/VLOOKUP($F662,F:H,MATCH(H661,F661:AF661,0),FALSE)</f>
        <v>3441.8917889927661</v>
      </c>
      <c r="AE662" s="153">
        <f>VLOOKUP(D662,'Dados Base'!$B:$K,10,FALSE)*31536000/VLOOKUP($F662,F:H,MATCH(H661,F661:AF661,0),FALSE)</f>
        <v>440.24197301070274</v>
      </c>
      <c r="AF662" s="14">
        <v>97.66</v>
      </c>
      <c r="AG662" s="15">
        <v>90.09</v>
      </c>
      <c r="AH662" s="14">
        <v>93.19</v>
      </c>
      <c r="AI662" s="14">
        <v>21.01</v>
      </c>
      <c r="AJ662" s="14">
        <v>100</v>
      </c>
      <c r="AK662" s="72">
        <f>(SUMIFS('Banco de Indicadores Mun. (2)'!I:I,'Banco de Indicadores Mun. (2)'!B:B,'Banco de Indicadores - Mun. (1)'!B662,'Banco de Indicadores Mun. (2)'!A:A,'Banco de Indicadores - Mun. (1)'!A662) / VLOOKUP(D662,'Dados Base'!$B:$K,8,FALSE)) * 100</f>
        <v>0.73024218749999981</v>
      </c>
      <c r="AL662" s="72">
        <f>(SUMIFS('Banco de Indicadores Mun. (2)'!I:I,'Banco de Indicadores Mun. (2)'!B:B,'Banco de Indicadores - Mun. (1)'!B662,'Banco de Indicadores Mun. (2)'!A:A,'Banco de Indicadores - Mun. (1)'!A662) / VLOOKUP(D662,'Dados Base'!$B:$K,9,FALSE)) * 100</f>
        <v>0.36229069767441857</v>
      </c>
      <c r="AM662" s="72">
        <f>(SUMIFS('Banco de Indicadores Mun. (2)'!J:J,'Banco de Indicadores Mun. (2)'!B:B,'Banco de Indicadores - Mun. (1)'!B662,'Banco de Indicadores Mun. (2)'!A:A,'Banco de Indicadores - Mun. (1)'!A662) / VLOOKUP(D662,'Dados Base'!$B:$K,7,FALSE)) * 100</f>
        <v>0.29333684210526317</v>
      </c>
      <c r="AN662" s="72">
        <f>(SUMIFS('Banco de Indicadores Mun. (2)'!K:K,'Banco de Indicadores Mun. (2)'!B:B,'Banco de Indicadores - Mun. (1)'!B662,'Banco de Indicadores Mun. (2)'!A:A,'Banco de Indicadores - Mun. (1)'!A662) / VLOOKUP(D662,'Dados Base'!$B:$K,10,FALSE)) * 100</f>
        <v>1.9879999999999991</v>
      </c>
      <c r="AO662" s="21">
        <v>0</v>
      </c>
      <c r="AP662" s="125">
        <v>4.2302973899065108</v>
      </c>
      <c r="AQ662" s="17">
        <v>0</v>
      </c>
      <c r="AR662" s="18">
        <v>7.3</v>
      </c>
      <c r="AS662" s="20">
        <v>100</v>
      </c>
      <c r="AT662" s="20">
        <v>100</v>
      </c>
      <c r="AU662" s="20">
        <v>91</v>
      </c>
      <c r="AV662" s="21">
        <v>10</v>
      </c>
      <c r="AW662" s="21">
        <v>0</v>
      </c>
      <c r="AX662" s="21">
        <v>1</v>
      </c>
      <c r="AY662" s="116">
        <v>6.5886003410570895E-2</v>
      </c>
    </row>
    <row r="663" spans="1:51" ht="15" x14ac:dyDescent="0.25">
      <c r="A663" s="144">
        <v>2016</v>
      </c>
      <c r="B663" s="77" t="s">
        <v>18</v>
      </c>
      <c r="C663" s="78">
        <v>20</v>
      </c>
      <c r="D663" s="77">
        <v>3501400</v>
      </c>
      <c r="E663" s="78">
        <v>350140020</v>
      </c>
      <c r="F663" s="78" t="str">
        <f t="shared" si="21"/>
        <v>3501400202016</v>
      </c>
      <c r="G663" s="79">
        <v>0.96924377392173522</v>
      </c>
      <c r="H663" s="80">
        <f t="shared" si="20"/>
        <v>4883</v>
      </c>
      <c r="I663" s="81">
        <v>3216</v>
      </c>
      <c r="J663" s="82">
        <v>1667</v>
      </c>
      <c r="K663" s="83">
        <f>(H663)/VLOOKUP(D663,'Dados Base'!$B:$K,6,FALSE)</f>
        <v>31.99449613418949</v>
      </c>
      <c r="L663" s="88">
        <f t="shared" si="22"/>
        <v>65.861150931804218</v>
      </c>
      <c r="M663" s="85" t="s">
        <v>702</v>
      </c>
      <c r="N663" s="86">
        <v>0.68799999999999994</v>
      </c>
      <c r="O663" s="87" t="s">
        <v>691</v>
      </c>
      <c r="P663" s="87" t="s">
        <v>691</v>
      </c>
      <c r="Q663" s="87" t="s">
        <v>691</v>
      </c>
      <c r="R663" s="87" t="s">
        <v>691</v>
      </c>
      <c r="S663" s="87" t="s">
        <v>691</v>
      </c>
      <c r="T663" s="87" t="s">
        <v>691</v>
      </c>
      <c r="U663" s="87" t="s">
        <v>691</v>
      </c>
      <c r="V663" s="87" t="s">
        <v>691</v>
      </c>
      <c r="W663" s="85">
        <v>0</v>
      </c>
      <c r="X663" s="47">
        <v>8.0556783854166657E-3</v>
      </c>
      <c r="Y663" s="9">
        <v>2.2599999999999998</v>
      </c>
      <c r="Z663" s="10">
        <v>149.62968000000001</v>
      </c>
      <c r="AA663" s="10">
        <v>24.358319999999999</v>
      </c>
      <c r="AB663" s="11">
        <v>0</v>
      </c>
      <c r="AC663" s="12">
        <v>0</v>
      </c>
      <c r="AD663" s="153">
        <f>VLOOKUP(D663,'Dados Base'!$B:$K,9,FALSE)*31536000/VLOOKUP($F663,F:H,MATCH(H662,F662:AF662,0),FALSE)</f>
        <v>7168.7405283637108</v>
      </c>
      <c r="AE663" s="153">
        <f>VLOOKUP(D663,'Dados Base'!$B:$K,10,FALSE)*31536000/VLOOKUP($F663,F:H,MATCH(H662,F662:AF662,0),FALSE)</f>
        <v>904.16547204587346</v>
      </c>
      <c r="AF663" s="14">
        <v>63.35</v>
      </c>
      <c r="AG663" s="15">
        <v>97.04</v>
      </c>
      <c r="AH663" s="14">
        <v>62.76</v>
      </c>
      <c r="AI663" s="14">
        <v>16.87</v>
      </c>
      <c r="AJ663" s="14">
        <v>99.78</v>
      </c>
      <c r="AK663" s="72">
        <f>(SUMIFS('Banco de Indicadores Mun. (2)'!I:I,'Banco de Indicadores Mun. (2)'!B:B,'Banco de Indicadores - Mun. (1)'!B663,'Banco de Indicadores Mun. (2)'!A:A,'Banco de Indicadores - Mun. (1)'!A663) / VLOOKUP(D663,'Dados Base'!$B:$K,8,FALSE)) * 100</f>
        <v>5.5507173913043477</v>
      </c>
      <c r="AL663" s="72">
        <f>(SUMIFS('Banco de Indicadores Mun. (2)'!I:I,'Banco de Indicadores Mun. (2)'!B:B,'Banco de Indicadores - Mun. (1)'!B663,'Banco de Indicadores Mun. (2)'!A:A,'Banco de Indicadores - Mun. (1)'!A663) / VLOOKUP(D663,'Dados Base'!$B:$K,9,FALSE)) * 100</f>
        <v>2.3002972972972975</v>
      </c>
      <c r="AM663" s="72">
        <f>(SUMIFS('Banco de Indicadores Mun. (2)'!J:J,'Banco de Indicadores Mun. (2)'!B:B,'Banco de Indicadores - Mun. (1)'!B663,'Banco de Indicadores Mun. (2)'!A:A,'Banco de Indicadores - Mun. (1)'!A663) / VLOOKUP(D663,'Dados Base'!$B:$K,7,FALSE)) * 100</f>
        <v>3.6718437499999999</v>
      </c>
      <c r="AN663" s="72">
        <f>(SUMIFS('Banco de Indicadores Mun. (2)'!K:K,'Banco de Indicadores Mun. (2)'!B:B,'Banco de Indicadores - Mun. (1)'!B663,'Banco de Indicadores Mun. (2)'!A:A,'Banco de Indicadores - Mun. (1)'!A663) / VLOOKUP(D663,'Dados Base'!$B:$K,10,FALSE)) * 100</f>
        <v>9.8452857142857155</v>
      </c>
      <c r="AO663" s="21">
        <v>0</v>
      </c>
      <c r="AP663" s="125">
        <v>0</v>
      </c>
      <c r="AQ663" s="17">
        <v>0</v>
      </c>
      <c r="AR663" s="18">
        <v>9.6</v>
      </c>
      <c r="AS663" s="20">
        <v>100</v>
      </c>
      <c r="AT663" s="20">
        <v>100</v>
      </c>
      <c r="AU663" s="20">
        <v>86</v>
      </c>
      <c r="AV663" s="21">
        <v>9.5</v>
      </c>
      <c r="AW663" s="21">
        <v>0</v>
      </c>
      <c r="AX663" s="21">
        <v>0</v>
      </c>
      <c r="AY663" s="116">
        <v>107.30939824570562</v>
      </c>
    </row>
    <row r="664" spans="1:51" ht="15" x14ac:dyDescent="0.25">
      <c r="A664" s="144">
        <v>2016</v>
      </c>
      <c r="B664" s="77" t="s">
        <v>19</v>
      </c>
      <c r="C664" s="78">
        <v>17</v>
      </c>
      <c r="D664" s="77">
        <v>3501509</v>
      </c>
      <c r="E664" s="78">
        <v>350150917</v>
      </c>
      <c r="F664" s="78" t="str">
        <f t="shared" si="21"/>
        <v>3501509172016</v>
      </c>
      <c r="G664" s="79">
        <v>0.56390140848672221</v>
      </c>
      <c r="H664" s="80">
        <f t="shared" si="20"/>
        <v>3109</v>
      </c>
      <c r="I664" s="81">
        <v>2841</v>
      </c>
      <c r="J664" s="82">
        <v>268</v>
      </c>
      <c r="K664" s="83">
        <f>(H664)/VLOOKUP(D664,'Dados Base'!$B:$K,6,FALSE)</f>
        <v>36.559266227657574</v>
      </c>
      <c r="L664" s="88">
        <f t="shared" si="22"/>
        <v>91.37986490833066</v>
      </c>
      <c r="M664" s="85" t="s">
        <v>702</v>
      </c>
      <c r="N664" s="86">
        <v>0.72199999999999998</v>
      </c>
      <c r="O664" s="87" t="s">
        <v>691</v>
      </c>
      <c r="P664" s="87" t="s">
        <v>691</v>
      </c>
      <c r="Q664" s="87" t="s">
        <v>691</v>
      </c>
      <c r="R664" s="87" t="s">
        <v>691</v>
      </c>
      <c r="S664" s="87" t="s">
        <v>691</v>
      </c>
      <c r="T664" s="87" t="s">
        <v>691</v>
      </c>
      <c r="U664" s="87" t="s">
        <v>691</v>
      </c>
      <c r="V664" s="87" t="s">
        <v>691</v>
      </c>
      <c r="W664" s="85">
        <v>0</v>
      </c>
      <c r="X664" s="47">
        <v>7.3174848958333328E-3</v>
      </c>
      <c r="Y664" s="9">
        <v>2</v>
      </c>
      <c r="Z664" s="10">
        <v>57.248668621908109</v>
      </c>
      <c r="AA664" s="10">
        <v>96.97533137809188</v>
      </c>
      <c r="AB664" s="11">
        <v>0</v>
      </c>
      <c r="AC664" s="12">
        <v>0</v>
      </c>
      <c r="AD664" s="153">
        <f>VLOOKUP(D664,'Dados Base'!$B:$K,9,FALSE)*31536000/VLOOKUP($F664,F:H,MATCH(H663,F663:AF663,0),FALSE)</f>
        <v>7810.459954969444</v>
      </c>
      <c r="AE664" s="153">
        <f>VLOOKUP(D664,'Dados Base'!$B:$K,10,FALSE)*31536000/VLOOKUP($F664,F:H,MATCH(H663,F663:AF663,0),FALSE)</f>
        <v>912.91090382759705</v>
      </c>
      <c r="AF664" s="14">
        <v>90.38</v>
      </c>
      <c r="AG664" s="15">
        <v>100</v>
      </c>
      <c r="AH664" s="14">
        <v>89.09</v>
      </c>
      <c r="AI664" s="14">
        <v>32.67</v>
      </c>
      <c r="AJ664" s="14">
        <v>100</v>
      </c>
      <c r="AK664" s="72">
        <f>(SUMIFS('Banco de Indicadores Mun. (2)'!I:I,'Banco de Indicadores Mun. (2)'!B:B,'Banco de Indicadores - Mun. (1)'!B664,'Banco de Indicadores Mun. (2)'!A:A,'Banco de Indicadores - Mun. (1)'!A664) / VLOOKUP(D664,'Dados Base'!$B:$K,8,FALSE)) * 100</f>
        <v>20.418560975609754</v>
      </c>
      <c r="AL664" s="72">
        <f>(SUMIFS('Banco de Indicadores Mun. (2)'!I:I,'Banco de Indicadores Mun. (2)'!B:B,'Banco de Indicadores - Mun. (1)'!B664,'Banco de Indicadores Mun. (2)'!A:A,'Banco de Indicadores - Mun. (1)'!A664) / VLOOKUP(D664,'Dados Base'!$B:$K,9,FALSE)) * 100</f>
        <v>10.872220779220777</v>
      </c>
      <c r="AM664" s="72">
        <f>(SUMIFS('Banco de Indicadores Mun. (2)'!J:J,'Banco de Indicadores Mun. (2)'!B:B,'Banco de Indicadores - Mun. (1)'!B664,'Banco de Indicadores Mun. (2)'!A:A,'Banco de Indicadores - Mun. (1)'!A664) / VLOOKUP(D664,'Dados Base'!$B:$K,7,FALSE)) * 100</f>
        <v>22.864468749999997</v>
      </c>
      <c r="AN664" s="72">
        <f>(SUMIFS('Banco de Indicadores Mun. (2)'!K:K,'Banco de Indicadores Mun. (2)'!B:B,'Banco de Indicadores - Mun. (1)'!B664,'Banco de Indicadores Mun. (2)'!A:A,'Banco de Indicadores - Mun. (1)'!A664) / VLOOKUP(D664,'Dados Base'!$B:$K,10,FALSE)) * 100</f>
        <v>11.722000000000003</v>
      </c>
      <c r="AO664" s="21">
        <v>0</v>
      </c>
      <c r="AP664" s="125">
        <v>0</v>
      </c>
      <c r="AQ664" s="17">
        <v>0</v>
      </c>
      <c r="AR664" s="18">
        <v>8.5</v>
      </c>
      <c r="AS664" s="20">
        <v>95.194346289752644</v>
      </c>
      <c r="AT664" s="20">
        <v>95.194346289752644</v>
      </c>
      <c r="AU664" s="20">
        <v>37.120466737931906</v>
      </c>
      <c r="AV664" s="21">
        <v>5.34</v>
      </c>
      <c r="AW664" s="21">
        <v>0</v>
      </c>
      <c r="AX664" s="21">
        <v>0</v>
      </c>
      <c r="AY664" s="116">
        <v>88.575515935682304</v>
      </c>
    </row>
    <row r="665" spans="1:51" ht="15" x14ac:dyDescent="0.25">
      <c r="A665" s="144">
        <v>2016</v>
      </c>
      <c r="B665" s="77" t="s">
        <v>20</v>
      </c>
      <c r="C665" s="78">
        <v>5</v>
      </c>
      <c r="D665" s="77">
        <v>3501608</v>
      </c>
      <c r="E665" s="78">
        <v>35016085</v>
      </c>
      <c r="F665" s="78" t="str">
        <f t="shared" si="21"/>
        <v>350160852016</v>
      </c>
      <c r="G665" s="79">
        <v>1.2082122667657735</v>
      </c>
      <c r="H665" s="80">
        <f t="shared" si="20"/>
        <v>225183</v>
      </c>
      <c r="I665" s="81">
        <v>224131</v>
      </c>
      <c r="J665" s="82">
        <v>1052</v>
      </c>
      <c r="K665" s="83">
        <f>(H665)/VLOOKUP(D665,'Dados Base'!$B:$K,6,FALSE)</f>
        <v>1685.1231011000525</v>
      </c>
      <c r="L665" s="88">
        <f t="shared" si="22"/>
        <v>99.532824413921119</v>
      </c>
      <c r="M665" s="85" t="s">
        <v>702</v>
      </c>
      <c r="N665" s="86">
        <v>0.81100000000000005</v>
      </c>
      <c r="O665" s="87" t="s">
        <v>691</v>
      </c>
      <c r="P665" s="87" t="s">
        <v>691</v>
      </c>
      <c r="Q665" s="87" t="s">
        <v>691</v>
      </c>
      <c r="R665" s="87" t="s">
        <v>691</v>
      </c>
      <c r="S665" s="87" t="s">
        <v>691</v>
      </c>
      <c r="T665" s="87" t="s">
        <v>691</v>
      </c>
      <c r="U665" s="87" t="s">
        <v>691</v>
      </c>
      <c r="V665" s="87" t="s">
        <v>691</v>
      </c>
      <c r="W665" s="85">
        <v>10.14</v>
      </c>
      <c r="X665" s="47">
        <v>0.78449170138888891</v>
      </c>
      <c r="Y665" s="9">
        <v>207.49</v>
      </c>
      <c r="Z665" s="10">
        <v>3479.7405582179999</v>
      </c>
      <c r="AA665" s="10">
        <v>8969.3654417819998</v>
      </c>
      <c r="AB665" s="11">
        <v>27</v>
      </c>
      <c r="AC665" s="12">
        <v>0</v>
      </c>
      <c r="AD665" s="153">
        <f>VLOOKUP(D665,'Dados Base'!$B:$K,9,FALSE)*31536000/VLOOKUP($F665,F:H,MATCH(H664,F664:AF664,0),FALSE)</f>
        <v>228.275136222539</v>
      </c>
      <c r="AE665" s="153">
        <f>VLOOKUP(D665,'Dados Base'!$B:$K,10,FALSE)*31536000/VLOOKUP($F665,F:H,MATCH(H664,F664:AF664,0),FALSE)</f>
        <v>29.409680126830182</v>
      </c>
      <c r="AF665" s="14">
        <v>100</v>
      </c>
      <c r="AG665" s="15">
        <v>100</v>
      </c>
      <c r="AH665" s="14">
        <v>100</v>
      </c>
      <c r="AI665" s="14">
        <v>26.67</v>
      </c>
      <c r="AJ665" s="14">
        <v>100</v>
      </c>
      <c r="AK665" s="72">
        <f>(SUMIFS('Banco de Indicadores Mun. (2)'!I:I,'Banco de Indicadores Mun. (2)'!B:B,'Banco de Indicadores - Mun. (1)'!B665,'Banco de Indicadores Mun. (2)'!A:A,'Banco de Indicadores - Mun. (1)'!A665) / VLOOKUP(D665,'Dados Base'!$B:$K,8,FALSE)) * 100</f>
        <v>386.58141935483872</v>
      </c>
      <c r="AL665" s="72">
        <f>(SUMIFS('Banco de Indicadores Mun. (2)'!I:I,'Banco de Indicadores Mun. (2)'!B:B,'Banco de Indicadores - Mun. (1)'!B665,'Banco de Indicadores Mun. (2)'!A:A,'Banco de Indicadores - Mun. (1)'!A665) / VLOOKUP(D665,'Dados Base'!$B:$K,9,FALSE)) * 100</f>
        <v>147.04323926380368</v>
      </c>
      <c r="AM665" s="72">
        <f>(SUMIFS('Banco de Indicadores Mun. (2)'!J:J,'Banco de Indicadores Mun. (2)'!B:B,'Banco de Indicadores - Mun. (1)'!B665,'Banco de Indicadores Mun. (2)'!A:A,'Banco de Indicadores - Mun. (1)'!A665) / VLOOKUP(D665,'Dados Base'!$B:$K,7,FALSE)) * 100</f>
        <v>542.06624390243906</v>
      </c>
      <c r="AN665" s="72">
        <f>(SUMIFS('Banco de Indicadores Mun. (2)'!K:K,'Banco de Indicadores Mun. (2)'!B:B,'Banco de Indicadores - Mun. (1)'!B665,'Banco de Indicadores Mun. (2)'!A:A,'Banco de Indicadores - Mun. (1)'!A665) / VLOOKUP(D665,'Dados Base'!$B:$K,10,FALSE)) * 100</f>
        <v>83.015809523809466</v>
      </c>
      <c r="AO665" s="21">
        <v>1</v>
      </c>
      <c r="AP665" s="125">
        <v>0</v>
      </c>
      <c r="AQ665" s="17">
        <v>0</v>
      </c>
      <c r="AR665" s="18">
        <v>9.5</v>
      </c>
      <c r="AS665" s="20">
        <v>98.3</v>
      </c>
      <c r="AT665" s="20">
        <v>48.265299999999996</v>
      </c>
      <c r="AU665" s="20">
        <v>27.951730495491006</v>
      </c>
      <c r="AV665" s="21">
        <v>4.53</v>
      </c>
      <c r="AW665" s="21">
        <v>2</v>
      </c>
      <c r="AX665" s="21">
        <v>0</v>
      </c>
      <c r="AY665" s="116">
        <v>136.57360531706638</v>
      </c>
    </row>
    <row r="666" spans="1:51" ht="15" x14ac:dyDescent="0.25">
      <c r="A666" s="144">
        <v>2016</v>
      </c>
      <c r="B666" s="77" t="s">
        <v>21</v>
      </c>
      <c r="C666" s="78">
        <v>9</v>
      </c>
      <c r="D666" s="77">
        <v>3501707</v>
      </c>
      <c r="E666" s="78">
        <v>35017079</v>
      </c>
      <c r="F666" s="78" t="str">
        <f t="shared" si="21"/>
        <v>350170792016</v>
      </c>
      <c r="G666" s="79">
        <v>1.7812108506377378</v>
      </c>
      <c r="H666" s="80">
        <f t="shared" si="20"/>
        <v>38030</v>
      </c>
      <c r="I666" s="81">
        <v>37742</v>
      </c>
      <c r="J666" s="82">
        <v>288</v>
      </c>
      <c r="K666" s="83">
        <f>(H666)/VLOOKUP(D666,'Dados Base'!$B:$K,6,FALSE)</f>
        <v>308.10985983958517</v>
      </c>
      <c r="L666" s="88">
        <f t="shared" si="22"/>
        <v>99.242703129108605</v>
      </c>
      <c r="M666" s="85" t="s">
        <v>702</v>
      </c>
      <c r="N666" s="86">
        <v>0.751</v>
      </c>
      <c r="O666" s="87" t="s">
        <v>691</v>
      </c>
      <c r="P666" s="87" t="s">
        <v>691</v>
      </c>
      <c r="Q666" s="87" t="s">
        <v>691</v>
      </c>
      <c r="R666" s="87" t="s">
        <v>691</v>
      </c>
      <c r="S666" s="87" t="s">
        <v>691</v>
      </c>
      <c r="T666" s="87" t="s">
        <v>691</v>
      </c>
      <c r="U666" s="87" t="s">
        <v>691</v>
      </c>
      <c r="V666" s="87" t="s">
        <v>691</v>
      </c>
      <c r="W666" s="85">
        <v>0</v>
      </c>
      <c r="X666" s="47">
        <v>0.1134010583796296</v>
      </c>
      <c r="Y666" s="9">
        <v>30.73</v>
      </c>
      <c r="Z666" s="10">
        <v>0</v>
      </c>
      <c r="AA666" s="10">
        <v>2074.0320000000002</v>
      </c>
      <c r="AB666" s="11">
        <v>4</v>
      </c>
      <c r="AC666" s="12">
        <v>0</v>
      </c>
      <c r="AD666" s="153">
        <f>VLOOKUP(D666,'Dados Base'!$B:$K,9,FALSE)*31536000/VLOOKUP($F666,F:H,MATCH(H665,F665:AF665,0),FALSE)</f>
        <v>1335.0765185379962</v>
      </c>
      <c r="AE666" s="153">
        <f>VLOOKUP(D666,'Dados Base'!$B:$K,10,FALSE)*31536000/VLOOKUP($F666,F:H,MATCH(H665,F665:AF665,0),FALSE)</f>
        <v>157.55561398895603</v>
      </c>
      <c r="AF666" s="14">
        <v>97.96</v>
      </c>
      <c r="AG666" s="15">
        <v>99.24</v>
      </c>
      <c r="AH666" s="14">
        <v>97.96</v>
      </c>
      <c r="AI666" s="14">
        <v>35.86</v>
      </c>
      <c r="AJ666" s="14">
        <v>98.71</v>
      </c>
      <c r="AK666" s="72">
        <f>(SUMIFS('Banco de Indicadores Mun. (2)'!I:I,'Banco de Indicadores Mun. (2)'!B:B,'Banco de Indicadores - Mun. (1)'!B666,'Banco de Indicadores Mun. (2)'!A:A,'Banco de Indicadores - Mun. (1)'!A666) / VLOOKUP(D666,'Dados Base'!$B:$K,8,FALSE)) * 100</f>
        <v>36.700327586206896</v>
      </c>
      <c r="AL666" s="72">
        <f>(SUMIFS('Banco de Indicadores Mun. (2)'!I:I,'Banco de Indicadores Mun. (2)'!B:B,'Banco de Indicadores - Mun. (1)'!B666,'Banco de Indicadores Mun. (2)'!A:A,'Banco de Indicadores - Mun. (1)'!A666) / VLOOKUP(D666,'Dados Base'!$B:$K,9,FALSE)) * 100</f>
        <v>13.221236024844718</v>
      </c>
      <c r="AM666" s="72">
        <f>(SUMIFS('Banco de Indicadores Mun. (2)'!J:J,'Banco de Indicadores Mun. (2)'!B:B,'Banco de Indicadores - Mun. (1)'!B666,'Banco de Indicadores Mun. (2)'!A:A,'Banco de Indicadores - Mun. (1)'!A666) / VLOOKUP(D666,'Dados Base'!$B:$K,7,FALSE)) * 100</f>
        <v>4.4248461538461532</v>
      </c>
      <c r="AN666" s="72">
        <f>(SUMIFS('Banco de Indicadores Mun. (2)'!K:K,'Banco de Indicadores Mun. (2)'!B:B,'Banco de Indicadores - Mun. (1)'!B666,'Banco de Indicadores Mun. (2)'!A:A,'Banco de Indicadores - Mun. (1)'!A666) / VLOOKUP(D666,'Dados Base'!$B:$K,10,FALSE)) * 100</f>
        <v>102.95</v>
      </c>
      <c r="AO666" s="21">
        <v>0</v>
      </c>
      <c r="AP666" s="125">
        <v>0</v>
      </c>
      <c r="AQ666" s="17">
        <v>0</v>
      </c>
      <c r="AR666" s="18">
        <v>10</v>
      </c>
      <c r="AS666" s="20">
        <v>95</v>
      </c>
      <c r="AT666" s="20">
        <v>0</v>
      </c>
      <c r="AU666" s="20">
        <v>0</v>
      </c>
      <c r="AV666" s="21">
        <v>1.42</v>
      </c>
      <c r="AW666" s="21">
        <v>1</v>
      </c>
      <c r="AX666" s="21">
        <v>0</v>
      </c>
      <c r="AY666" s="116">
        <v>83.595780634291486</v>
      </c>
    </row>
    <row r="667" spans="1:51" ht="15" x14ac:dyDescent="0.25">
      <c r="A667" s="144">
        <v>2016</v>
      </c>
      <c r="B667" s="77" t="s">
        <v>22</v>
      </c>
      <c r="C667" s="78">
        <v>15</v>
      </c>
      <c r="D667" s="77">
        <v>3501806</v>
      </c>
      <c r="E667" s="78">
        <v>350180615</v>
      </c>
      <c r="F667" s="78" t="str">
        <f t="shared" si="21"/>
        <v>3501806152016</v>
      </c>
      <c r="G667" s="79">
        <v>9.8225716571187505E-2</v>
      </c>
      <c r="H667" s="80">
        <f t="shared" si="20"/>
        <v>5732</v>
      </c>
      <c r="I667" s="81">
        <v>4947</v>
      </c>
      <c r="J667" s="82">
        <v>785</v>
      </c>
      <c r="K667" s="83">
        <f>(H667)/VLOOKUP(D667,'Dados Base'!$B:$K,6,FALSE)</f>
        <v>22.580263935394917</v>
      </c>
      <c r="L667" s="88">
        <f t="shared" si="22"/>
        <v>86.304954640614099</v>
      </c>
      <c r="M667" s="85" t="s">
        <v>702</v>
      </c>
      <c r="N667" s="86">
        <v>0.745</v>
      </c>
      <c r="O667" s="87" t="s">
        <v>691</v>
      </c>
      <c r="P667" s="87" t="s">
        <v>691</v>
      </c>
      <c r="Q667" s="87" t="s">
        <v>691</v>
      </c>
      <c r="R667" s="87" t="s">
        <v>691</v>
      </c>
      <c r="S667" s="87" t="s">
        <v>691</v>
      </c>
      <c r="T667" s="87" t="s">
        <v>691</v>
      </c>
      <c r="U667" s="87" t="s">
        <v>691</v>
      </c>
      <c r="V667" s="87" t="s">
        <v>691</v>
      </c>
      <c r="W667" s="85">
        <v>0</v>
      </c>
      <c r="X667" s="47">
        <v>1.4173877187621784E-2</v>
      </c>
      <c r="Y667" s="9">
        <v>3.5</v>
      </c>
      <c r="Z667" s="10">
        <v>240.98521140000003</v>
      </c>
      <c r="AA667" s="10">
        <v>28.852788600000004</v>
      </c>
      <c r="AB667" s="11">
        <v>0</v>
      </c>
      <c r="AC667" s="12">
        <v>0</v>
      </c>
      <c r="AD667" s="153">
        <f>VLOOKUP(D667,'Dados Base'!$B:$K,9,FALSE)*31536000/VLOOKUP($F667,F:H,MATCH(H666,F666:AF666,0),FALSE)</f>
        <v>10453.314724354501</v>
      </c>
      <c r="AE667" s="153">
        <f>VLOOKUP(D667,'Dados Base'!$B:$K,10,FALSE)*31536000/VLOOKUP($F667,F:H,MATCH(H666,F666:AF666,0),FALSE)</f>
        <v>1155.3663642707604</v>
      </c>
      <c r="AF667" s="14" t="s">
        <v>692</v>
      </c>
      <c r="AG667" s="15">
        <v>83.91</v>
      </c>
      <c r="AH667" s="14" t="s">
        <v>692</v>
      </c>
      <c r="AI667" s="14" t="s">
        <v>692</v>
      </c>
      <c r="AJ667" s="14" t="s">
        <v>692</v>
      </c>
      <c r="AK667" s="72">
        <f>(SUMIFS('Banco de Indicadores Mun. (2)'!I:I,'Banco de Indicadores Mun. (2)'!B:B,'Banco de Indicadores - Mun. (1)'!B667,'Banco de Indicadores Mun. (2)'!A:A,'Banco de Indicadores - Mun. (1)'!A667) / VLOOKUP(D667,'Dados Base'!$B:$K,8,FALSE)) * 100</f>
        <v>4.855688524590164</v>
      </c>
      <c r="AL667" s="72">
        <f>(SUMIFS('Banco de Indicadores Mun. (2)'!I:I,'Banco de Indicadores Mun. (2)'!B:B,'Banco de Indicadores - Mun. (1)'!B667,'Banco de Indicadores Mun. (2)'!A:A,'Banco de Indicadores - Mun. (1)'!A667) / VLOOKUP(D667,'Dados Base'!$B:$K,9,FALSE)) * 100</f>
        <v>1.5589315789473683</v>
      </c>
      <c r="AM667" s="72">
        <f>(SUMIFS('Banco de Indicadores Mun. (2)'!J:J,'Banco de Indicadores Mun. (2)'!B:B,'Banco de Indicadores - Mun. (1)'!B667,'Banco de Indicadores Mun. (2)'!A:A,'Banco de Indicadores - Mun. (1)'!A667) / VLOOKUP(D667,'Dados Base'!$B:$K,7,FALSE)) * 100</f>
        <v>7.122774999999999</v>
      </c>
      <c r="AN667" s="72">
        <f>(SUMIFS('Banco de Indicadores Mun. (2)'!K:K,'Banco de Indicadores Mun. (2)'!B:B,'Banco de Indicadores - Mun. (1)'!B667,'Banco de Indicadores Mun. (2)'!A:A,'Banco de Indicadores - Mun. (1)'!A667) / VLOOKUP(D667,'Dados Base'!$B:$K,10,FALSE)) * 100</f>
        <v>0.53742857142857148</v>
      </c>
      <c r="AO667" s="21">
        <v>0</v>
      </c>
      <c r="AP667" s="125">
        <v>0</v>
      </c>
      <c r="AQ667" s="17">
        <v>0</v>
      </c>
      <c r="AR667" s="18">
        <v>7.9</v>
      </c>
      <c r="AS667" s="20">
        <v>99</v>
      </c>
      <c r="AT667" s="20">
        <v>96.03</v>
      </c>
      <c r="AU667" s="20">
        <v>89.307366419851917</v>
      </c>
      <c r="AV667" s="21">
        <v>9.94</v>
      </c>
      <c r="AW667" s="21">
        <v>0</v>
      </c>
      <c r="AX667" s="21">
        <v>0</v>
      </c>
      <c r="AY667" s="116">
        <v>0</v>
      </c>
    </row>
    <row r="668" spans="1:51" ht="15" x14ac:dyDescent="0.25">
      <c r="A668" s="144">
        <v>2016</v>
      </c>
      <c r="B668" s="77" t="s">
        <v>23</v>
      </c>
      <c r="C668" s="78">
        <v>5</v>
      </c>
      <c r="D668" s="77">
        <v>3501905</v>
      </c>
      <c r="E668" s="78">
        <v>35019055</v>
      </c>
      <c r="F668" s="78" t="str">
        <f t="shared" si="21"/>
        <v>350190552016</v>
      </c>
      <c r="G668" s="79">
        <v>0.67689103437813536</v>
      </c>
      <c r="H668" s="80">
        <f t="shared" si="20"/>
        <v>68260</v>
      </c>
      <c r="I668" s="81">
        <v>56082</v>
      </c>
      <c r="J668" s="82">
        <v>12178</v>
      </c>
      <c r="K668" s="83">
        <f>(H668)/VLOOKUP(D668,'Dados Base'!$B:$K,6,FALSE)</f>
        <v>153.04589583193203</v>
      </c>
      <c r="L668" s="88">
        <f t="shared" si="22"/>
        <v>82.159390565484912</v>
      </c>
      <c r="M668" s="85" t="s">
        <v>702</v>
      </c>
      <c r="N668" s="86">
        <v>0.78500000000000003</v>
      </c>
      <c r="O668" s="87" t="s">
        <v>691</v>
      </c>
      <c r="P668" s="87" t="s">
        <v>691</v>
      </c>
      <c r="Q668" s="87" t="s">
        <v>691</v>
      </c>
      <c r="R668" s="87" t="s">
        <v>691</v>
      </c>
      <c r="S668" s="87" t="s">
        <v>691</v>
      </c>
      <c r="T668" s="87" t="s">
        <v>691</v>
      </c>
      <c r="U668" s="87" t="s">
        <v>691</v>
      </c>
      <c r="V668" s="87" t="s">
        <v>691</v>
      </c>
      <c r="W668" s="85">
        <v>0</v>
      </c>
      <c r="X668" s="47">
        <v>0.16354535067129627</v>
      </c>
      <c r="Y668" s="9">
        <v>44.54</v>
      </c>
      <c r="Z668" s="10">
        <v>2084.5136376</v>
      </c>
      <c r="AA668" s="10">
        <v>922.09836239999993</v>
      </c>
      <c r="AB668" s="11">
        <v>17</v>
      </c>
      <c r="AC668" s="12">
        <v>1</v>
      </c>
      <c r="AD668" s="153">
        <f>VLOOKUP(D668,'Dados Base'!$B:$K,9,FALSE)*31536000/VLOOKUP($F668,F:H,MATCH(H667,F667:AF667,0),FALSE)</f>
        <v>2568.7102256079697</v>
      </c>
      <c r="AE668" s="153">
        <f>VLOOKUP(D668,'Dados Base'!$B:$K,10,FALSE)*31536000/VLOOKUP($F668,F:H,MATCH(H667,F667:AF667,0),FALSE)</f>
        <v>332.63873425139161</v>
      </c>
      <c r="AF668" s="14">
        <v>78.709999999999994</v>
      </c>
      <c r="AG668" s="15">
        <v>100</v>
      </c>
      <c r="AH668" s="14">
        <v>74.77</v>
      </c>
      <c r="AI668" s="14">
        <v>43.34</v>
      </c>
      <c r="AJ668" s="14">
        <v>100</v>
      </c>
      <c r="AK668" s="72">
        <f>(SUMIFS('Banco de Indicadores Mun. (2)'!I:I,'Banco de Indicadores Mun. (2)'!B:B,'Banco de Indicadores - Mun. (1)'!B668,'Banco de Indicadores Mun. (2)'!A:A,'Banco de Indicadores - Mun. (1)'!A668) / VLOOKUP(D668,'Dados Base'!$B:$K,8,FALSE)) * 100</f>
        <v>20.937550239234437</v>
      </c>
      <c r="AL668" s="72">
        <f>(SUMIFS('Banco de Indicadores Mun. (2)'!I:I,'Banco de Indicadores Mun. (2)'!B:B,'Banco de Indicadores - Mun. (1)'!B668,'Banco de Indicadores Mun. (2)'!A:A,'Banco de Indicadores - Mun. (1)'!A668) / VLOOKUP(D668,'Dados Base'!$B:$K,9,FALSE)) * 100</f>
        <v>7.8704100719424419</v>
      </c>
      <c r="AM668" s="72">
        <f>(SUMIFS('Banco de Indicadores Mun. (2)'!J:J,'Banco de Indicadores Mun. (2)'!B:B,'Banco de Indicadores - Mun. (1)'!B668,'Banco de Indicadores Mun. (2)'!A:A,'Banco de Indicadores - Mun. (1)'!A668) / VLOOKUP(D668,'Dados Base'!$B:$K,7,FALSE)) * 100</f>
        <v>25.484576642335742</v>
      </c>
      <c r="AN668" s="72">
        <f>(SUMIFS('Banco de Indicadores Mun. (2)'!K:K,'Banco de Indicadores Mun. (2)'!B:B,'Banco de Indicadores - Mun. (1)'!B668,'Banco de Indicadores Mun. (2)'!A:A,'Banco de Indicadores - Mun. (1)'!A668) / VLOOKUP(D668,'Dados Base'!$B:$K,10,FALSE)) * 100</f>
        <v>12.28556944444445</v>
      </c>
      <c r="AO668" s="21">
        <v>0</v>
      </c>
      <c r="AP668" s="125">
        <v>0</v>
      </c>
      <c r="AQ668" s="17">
        <v>0</v>
      </c>
      <c r="AR668" s="18">
        <v>9.5</v>
      </c>
      <c r="AS668" s="20">
        <v>89</v>
      </c>
      <c r="AT668" s="20">
        <v>72.98</v>
      </c>
      <c r="AU668" s="20">
        <v>69.330982434713889</v>
      </c>
      <c r="AV668" s="21">
        <v>7.57</v>
      </c>
      <c r="AW668" s="21">
        <v>4</v>
      </c>
      <c r="AX668" s="21">
        <v>1</v>
      </c>
      <c r="AY668" s="116">
        <v>47.42611127838871</v>
      </c>
    </row>
    <row r="669" spans="1:51" ht="15" x14ac:dyDescent="0.25">
      <c r="A669" s="144">
        <v>2016</v>
      </c>
      <c r="B669" s="77" t="s">
        <v>24</v>
      </c>
      <c r="C669" s="78">
        <v>5</v>
      </c>
      <c r="D669" s="77">
        <v>3502002</v>
      </c>
      <c r="E669" s="78">
        <v>35020025</v>
      </c>
      <c r="F669" s="78" t="str">
        <f t="shared" si="21"/>
        <v>350200252016</v>
      </c>
      <c r="G669" s="79">
        <v>1.4916846755026469</v>
      </c>
      <c r="H669" s="80">
        <f t="shared" si="20"/>
        <v>4643</v>
      </c>
      <c r="I669" s="81">
        <v>3815</v>
      </c>
      <c r="J669" s="82">
        <v>828</v>
      </c>
      <c r="K669" s="83">
        <f>(H669)/VLOOKUP(D669,'Dados Base'!$B:$K,6,FALSE)</f>
        <v>14.214860851728256</v>
      </c>
      <c r="L669" s="88">
        <f t="shared" si="22"/>
        <v>82.166702562998069</v>
      </c>
      <c r="M669" s="85" t="s">
        <v>702</v>
      </c>
      <c r="N669" s="86">
        <v>0.754</v>
      </c>
      <c r="O669" s="87" t="s">
        <v>691</v>
      </c>
      <c r="P669" s="87" t="s">
        <v>691</v>
      </c>
      <c r="Q669" s="87" t="s">
        <v>691</v>
      </c>
      <c r="R669" s="87" t="s">
        <v>691</v>
      </c>
      <c r="S669" s="87" t="s">
        <v>691</v>
      </c>
      <c r="T669" s="87" t="s">
        <v>691</v>
      </c>
      <c r="U669" s="87" t="s">
        <v>691</v>
      </c>
      <c r="V669" s="87" t="s">
        <v>691</v>
      </c>
      <c r="W669" s="85">
        <v>0</v>
      </c>
      <c r="X669" s="47">
        <v>1.1526239396006803E-2</v>
      </c>
      <c r="Y669" s="9">
        <v>2.66</v>
      </c>
      <c r="Z669" s="10">
        <v>157.67384399999997</v>
      </c>
      <c r="AA669" s="10">
        <v>47.634156000000004</v>
      </c>
      <c r="AB669" s="11">
        <v>0</v>
      </c>
      <c r="AC669" s="12">
        <v>0</v>
      </c>
      <c r="AD669" s="153">
        <f>VLOOKUP(D669,'Dados Base'!$B:$K,9,FALSE)*31536000/VLOOKUP($F669,F:H,MATCH(H668,F668:AF668,0),FALSE)</f>
        <v>26896.954555244454</v>
      </c>
      <c r="AE669" s="153">
        <f>VLOOKUP(D669,'Dados Base'!$B:$K,10,FALSE)*31536000/VLOOKUP($F669,F:H,MATCH(H668,F668:AF668,0),FALSE)</f>
        <v>3328.1585181994401</v>
      </c>
      <c r="AF669" s="14" t="s">
        <v>692</v>
      </c>
      <c r="AG669" s="15">
        <v>79.39</v>
      </c>
      <c r="AH669" s="14" t="s">
        <v>692</v>
      </c>
      <c r="AI669" s="14" t="s">
        <v>692</v>
      </c>
      <c r="AJ669" s="14" t="s">
        <v>692</v>
      </c>
      <c r="AK669" s="72">
        <f>(SUMIFS('Banco de Indicadores Mun. (2)'!I:I,'Banco de Indicadores Mun. (2)'!B:B,'Banco de Indicadores - Mun. (1)'!B669,'Banco de Indicadores Mun. (2)'!A:A,'Banco de Indicadores - Mun. (1)'!A669) / VLOOKUP(D669,'Dados Base'!$B:$K,8,FALSE)) * 100</f>
        <v>18.951875000000005</v>
      </c>
      <c r="AL669" s="72">
        <f>(SUMIFS('Banco de Indicadores Mun. (2)'!I:I,'Banco de Indicadores Mun. (2)'!B:B,'Banco de Indicadores - Mun. (1)'!B669,'Banco de Indicadores Mun. (2)'!A:A,'Banco de Indicadores - Mun. (1)'!A669) / VLOOKUP(D669,'Dados Base'!$B:$K,9,FALSE)) * 100</f>
        <v>7.274457070707073</v>
      </c>
      <c r="AM669" s="72">
        <f>(SUMIFS('Banco de Indicadores Mun. (2)'!J:J,'Banco de Indicadores Mun. (2)'!B:B,'Banco de Indicadores - Mun. (1)'!B669,'Banco de Indicadores Mun. (2)'!A:A,'Banco de Indicadores - Mun. (1)'!A669) / VLOOKUP(D669,'Dados Base'!$B:$K,7,FALSE)) * 100</f>
        <v>26.702524271844659</v>
      </c>
      <c r="AN669" s="72">
        <f>(SUMIFS('Banco de Indicadores Mun. (2)'!K:K,'Banco de Indicadores Mun. (2)'!B:B,'Banco de Indicadores - Mun. (1)'!B669,'Banco de Indicadores Mun. (2)'!A:A,'Banco de Indicadores - Mun. (1)'!A669) / VLOOKUP(D669,'Dados Base'!$B:$K,10,FALSE)) * 100</f>
        <v>2.6596938775510202</v>
      </c>
      <c r="AO669" s="21">
        <v>0</v>
      </c>
      <c r="AP669" s="125">
        <v>0</v>
      </c>
      <c r="AQ669" s="17">
        <v>0</v>
      </c>
      <c r="AR669" s="18">
        <v>10</v>
      </c>
      <c r="AS669" s="20">
        <v>94</v>
      </c>
      <c r="AT669" s="20">
        <v>89.3</v>
      </c>
      <c r="AU669" s="20">
        <v>76.798684902682794</v>
      </c>
      <c r="AV669" s="21">
        <v>8.33</v>
      </c>
      <c r="AW669" s="21">
        <v>0</v>
      </c>
      <c r="AX669" s="21">
        <v>0</v>
      </c>
      <c r="AY669" s="116">
        <v>0</v>
      </c>
    </row>
    <row r="670" spans="1:51" ht="15" x14ac:dyDescent="0.25">
      <c r="A670" s="144">
        <v>2016</v>
      </c>
      <c r="B670" s="77" t="s">
        <v>25</v>
      </c>
      <c r="C670" s="78">
        <v>19</v>
      </c>
      <c r="D670" s="77">
        <v>3502101</v>
      </c>
      <c r="E670" s="78">
        <v>350210119</v>
      </c>
      <c r="F670" s="78" t="str">
        <f t="shared" si="21"/>
        <v>3502101192016</v>
      </c>
      <c r="G670" s="79">
        <v>6.7416286027510708E-2</v>
      </c>
      <c r="H670" s="80">
        <f t="shared" si="20"/>
        <v>55831</v>
      </c>
      <c r="I670" s="81">
        <v>52446</v>
      </c>
      <c r="J670" s="82">
        <v>3385</v>
      </c>
      <c r="K670" s="83">
        <f>(H670)/VLOOKUP(D670,'Dados Base'!$B:$K,6,FALSE)</f>
        <v>58.151234246432665</v>
      </c>
      <c r="L670" s="88">
        <f t="shared" si="22"/>
        <v>93.937060056241165</v>
      </c>
      <c r="M670" s="85" t="s">
        <v>702</v>
      </c>
      <c r="N670" s="86">
        <v>0.77900000000000003</v>
      </c>
      <c r="O670" s="87" t="s">
        <v>691</v>
      </c>
      <c r="P670" s="87" t="s">
        <v>691</v>
      </c>
      <c r="Q670" s="87" t="s">
        <v>691</v>
      </c>
      <c r="R670" s="87" t="s">
        <v>691</v>
      </c>
      <c r="S670" s="87" t="s">
        <v>691</v>
      </c>
      <c r="T670" s="87" t="s">
        <v>691</v>
      </c>
      <c r="U670" s="87" t="s">
        <v>691</v>
      </c>
      <c r="V670" s="87" t="s">
        <v>691</v>
      </c>
      <c r="W670" s="85">
        <v>30.97</v>
      </c>
      <c r="X670" s="47">
        <v>0.15862995798842594</v>
      </c>
      <c r="Y670" s="9">
        <v>42.79</v>
      </c>
      <c r="Z670" s="10">
        <v>2191.6219248000002</v>
      </c>
      <c r="AA670" s="10">
        <v>696.51407519999975</v>
      </c>
      <c r="AB670" s="11">
        <v>3</v>
      </c>
      <c r="AC670" s="12">
        <v>0</v>
      </c>
      <c r="AD670" s="153">
        <f>VLOOKUP(D670,'Dados Base'!$B:$K,9,FALSE)*31536000/VLOOKUP($F670,F:H,MATCH(H669,F669:AF669,0),FALSE)</f>
        <v>3959.5808780068419</v>
      </c>
      <c r="AE670" s="153">
        <f>VLOOKUP(D670,'Dados Base'!$B:$K,10,FALSE)*31536000/VLOOKUP($F670,F:H,MATCH(H669,F669:AF669,0),FALSE)</f>
        <v>310.66611738998046</v>
      </c>
      <c r="AF670" s="14">
        <v>93.34</v>
      </c>
      <c r="AG670" s="15" t="s">
        <v>692</v>
      </c>
      <c r="AH670" s="14">
        <v>91.64</v>
      </c>
      <c r="AI670" s="14">
        <v>37.450000000000003</v>
      </c>
      <c r="AJ670" s="14">
        <v>100</v>
      </c>
      <c r="AK670" s="72">
        <f>(SUMIFS('Banco de Indicadores Mun. (2)'!I:I,'Banco de Indicadores Mun. (2)'!B:B,'Banco de Indicadores - Mun. (1)'!B670,'Banco de Indicadores Mun. (2)'!A:A,'Banco de Indicadores - Mun. (1)'!A670) / VLOOKUP(D670,'Dados Base'!$B:$K,8,FALSE)) * 100</f>
        <v>112.42501357466061</v>
      </c>
      <c r="AL670" s="72">
        <f>(SUMIFS('Banco de Indicadores Mun. (2)'!I:I,'Banco de Indicadores Mun. (2)'!B:B,'Banco de Indicadores - Mun. (1)'!B670,'Banco de Indicadores Mun. (2)'!A:A,'Banco de Indicadores - Mun. (1)'!A670) / VLOOKUP(D670,'Dados Base'!$B:$K,9,FALSE)) * 100</f>
        <v>35.443549215406563</v>
      </c>
      <c r="AM670" s="72">
        <f>(SUMIFS('Banco de Indicadores Mun. (2)'!J:J,'Banco de Indicadores Mun. (2)'!B:B,'Banco de Indicadores - Mun. (1)'!B670,'Banco de Indicadores Mun. (2)'!A:A,'Banco de Indicadores - Mun. (1)'!A670) / VLOOKUP(D670,'Dados Base'!$B:$K,7,FALSE)) * 100</f>
        <v>128.43506626506021</v>
      </c>
      <c r="AN670" s="72">
        <f>(SUMIFS('Banco de Indicadores Mun. (2)'!K:K,'Banco de Indicadores Mun. (2)'!B:B,'Banco de Indicadores - Mun. (1)'!B670,'Banco de Indicadores Mun. (2)'!A:A,'Banco de Indicadores - Mun. (1)'!A670) / VLOOKUP(D670,'Dados Base'!$B:$K,10,FALSE)) * 100</f>
        <v>64.103763636363652</v>
      </c>
      <c r="AO670" s="21">
        <v>0</v>
      </c>
      <c r="AP670" s="125">
        <v>0</v>
      </c>
      <c r="AQ670" s="17">
        <v>0</v>
      </c>
      <c r="AR670" s="18">
        <v>8.6999999999999993</v>
      </c>
      <c r="AS670" s="20">
        <v>98.18</v>
      </c>
      <c r="AT670" s="20">
        <v>98.180000000000021</v>
      </c>
      <c r="AU670" s="20">
        <v>75.883612295265877</v>
      </c>
      <c r="AV670" s="21">
        <v>8.11</v>
      </c>
      <c r="AW670" s="21">
        <v>0</v>
      </c>
      <c r="AX670" s="21">
        <v>0</v>
      </c>
      <c r="AY670" s="116">
        <v>108.07737843094488</v>
      </c>
    </row>
    <row r="671" spans="1:51" ht="15" x14ac:dyDescent="0.25">
      <c r="A671" s="144">
        <v>2016</v>
      </c>
      <c r="B671" s="77" t="s">
        <v>26</v>
      </c>
      <c r="C671" s="78">
        <v>14</v>
      </c>
      <c r="D671" s="77">
        <v>3502200</v>
      </c>
      <c r="E671" s="78">
        <v>350220014</v>
      </c>
      <c r="F671" s="78" t="str">
        <f t="shared" si="21"/>
        <v>3502200142016</v>
      </c>
      <c r="G671" s="79">
        <v>1.1209871615524669</v>
      </c>
      <c r="H671" s="80">
        <f t="shared" si="20"/>
        <v>23586</v>
      </c>
      <c r="I671" s="81">
        <v>17372</v>
      </c>
      <c r="J671" s="82">
        <v>6214</v>
      </c>
      <c r="K671" s="83">
        <f>(H671)/VLOOKUP(D671,'Dados Base'!$B:$K,6,FALSE)</f>
        <v>22.927967337416156</v>
      </c>
      <c r="L671" s="88">
        <f t="shared" si="22"/>
        <v>73.653862460781809</v>
      </c>
      <c r="M671" s="85" t="s">
        <v>702</v>
      </c>
      <c r="N671" s="86">
        <v>0.71899999999999997</v>
      </c>
      <c r="O671" s="87" t="s">
        <v>691</v>
      </c>
      <c r="P671" s="87" t="s">
        <v>691</v>
      </c>
      <c r="Q671" s="87" t="s">
        <v>691</v>
      </c>
      <c r="R671" s="87" t="s">
        <v>691</v>
      </c>
      <c r="S671" s="87" t="s">
        <v>691</v>
      </c>
      <c r="T671" s="87" t="s">
        <v>691</v>
      </c>
      <c r="U671" s="87" t="s">
        <v>691</v>
      </c>
      <c r="V671" s="87" t="s">
        <v>691</v>
      </c>
      <c r="W671" s="85">
        <v>14.16</v>
      </c>
      <c r="X671" s="47">
        <v>5.6754221979166665E-2</v>
      </c>
      <c r="Y671" s="9">
        <v>12.27</v>
      </c>
      <c r="Z671" s="10">
        <v>662.16856944940309</v>
      </c>
      <c r="AA671" s="10">
        <v>284.23543055059696</v>
      </c>
      <c r="AB671" s="11">
        <v>4</v>
      </c>
      <c r="AC671" s="12">
        <v>0</v>
      </c>
      <c r="AD671" s="153">
        <f>VLOOKUP(D671,'Dados Base'!$B:$K,9,FALSE)*31536000/VLOOKUP($F671,F:H,MATCH(H670,F670:AF670,0),FALSE)</f>
        <v>15590.170440091581</v>
      </c>
      <c r="AE671" s="153">
        <f>VLOOKUP(D671,'Dados Base'!$B:$K,10,FALSE)*31536000/VLOOKUP($F671,F:H,MATCH(H670,F670:AF670,0),FALSE)</f>
        <v>1845.1488170948869</v>
      </c>
      <c r="AF671" s="14">
        <v>79.05</v>
      </c>
      <c r="AG671" s="15">
        <v>71.83</v>
      </c>
      <c r="AH671" s="14">
        <v>63.85</v>
      </c>
      <c r="AI671" s="14">
        <v>30.59</v>
      </c>
      <c r="AJ671" s="14">
        <v>100</v>
      </c>
      <c r="AK671" s="72">
        <f>(SUMIFS('Banco de Indicadores Mun. (2)'!I:I,'Banco de Indicadores Mun. (2)'!B:B,'Banco de Indicadores - Mun. (1)'!B671,'Banco de Indicadores Mun. (2)'!A:A,'Banco de Indicadores - Mun. (1)'!A671) / VLOOKUP(D671,'Dados Base'!$B:$K,8,FALSE)) * 100</f>
        <v>10.587496168582378</v>
      </c>
      <c r="AL671" s="72">
        <f>(SUMIFS('Banco de Indicadores Mun. (2)'!I:I,'Banco de Indicadores Mun. (2)'!B:B,'Banco de Indicadores - Mun. (1)'!B671,'Banco de Indicadores Mun. (2)'!A:A,'Banco de Indicadores - Mun. (1)'!A671) / VLOOKUP(D671,'Dados Base'!$B:$K,9,FALSE)) * 100</f>
        <v>4.7398567753001721</v>
      </c>
      <c r="AM671" s="72">
        <f>(SUMIFS('Banco de Indicadores Mun. (2)'!J:J,'Banco de Indicadores Mun. (2)'!B:B,'Banco de Indicadores - Mun. (1)'!B671,'Banco de Indicadores Mun. (2)'!A:A,'Banco de Indicadores - Mun. (1)'!A671) / VLOOKUP(D671,'Dados Base'!$B:$K,7,FALSE)) * 100</f>
        <v>14.049890625000003</v>
      </c>
      <c r="AN671" s="72">
        <f>(SUMIFS('Banco de Indicadores Mun. (2)'!K:K,'Banco de Indicadores Mun. (2)'!B:B,'Banco de Indicadores - Mun. (1)'!B671,'Banco de Indicadores Mun. (2)'!A:A,'Banco de Indicadores - Mun. (1)'!A671) / VLOOKUP(D671,'Dados Base'!$B:$K,10,FALSE)) * 100</f>
        <v>0.95300724637681167</v>
      </c>
      <c r="AO671" s="21">
        <v>0</v>
      </c>
      <c r="AP671" s="125">
        <v>0</v>
      </c>
      <c r="AQ671" s="17">
        <v>0</v>
      </c>
      <c r="AR671" s="18">
        <v>7.3</v>
      </c>
      <c r="AS671" s="20">
        <v>83.934160194737444</v>
      </c>
      <c r="AT671" s="20">
        <v>83.934160194737444</v>
      </c>
      <c r="AU671" s="20">
        <v>69.966797419432197</v>
      </c>
      <c r="AV671" s="21">
        <v>7.51</v>
      </c>
      <c r="AW671" s="21">
        <v>0</v>
      </c>
      <c r="AX671" s="21">
        <v>0</v>
      </c>
      <c r="AY671" s="116">
        <v>102.95128355639901</v>
      </c>
    </row>
    <row r="672" spans="1:51" ht="15" x14ac:dyDescent="0.25">
      <c r="A672" s="144">
        <v>2016</v>
      </c>
      <c r="B672" s="77" t="s">
        <v>27</v>
      </c>
      <c r="C672" s="78">
        <v>10</v>
      </c>
      <c r="D672" s="77">
        <v>3502309</v>
      </c>
      <c r="E672" s="78">
        <v>350230910</v>
      </c>
      <c r="F672" s="78" t="str">
        <f t="shared" si="21"/>
        <v>3502309102016</v>
      </c>
      <c r="G672" s="79">
        <v>1.9362825596441091</v>
      </c>
      <c r="H672" s="80">
        <f t="shared" si="20"/>
        <v>6269</v>
      </c>
      <c r="I672" s="81">
        <v>4860</v>
      </c>
      <c r="J672" s="82">
        <v>1409</v>
      </c>
      <c r="K672" s="83">
        <f>(H672)/VLOOKUP(D672,'Dados Base'!$B:$K,6,FALSE)</f>
        <v>8.5123428292100041</v>
      </c>
      <c r="L672" s="88">
        <f t="shared" si="22"/>
        <v>77.524326048811616</v>
      </c>
      <c r="M672" s="85" t="s">
        <v>702</v>
      </c>
      <c r="N672" s="86">
        <v>0.72099999999999997</v>
      </c>
      <c r="O672" s="87" t="s">
        <v>691</v>
      </c>
      <c r="P672" s="87" t="s">
        <v>691</v>
      </c>
      <c r="Q672" s="87" t="s">
        <v>691</v>
      </c>
      <c r="R672" s="87" t="s">
        <v>691</v>
      </c>
      <c r="S672" s="87" t="s">
        <v>691</v>
      </c>
      <c r="T672" s="87" t="s">
        <v>691</v>
      </c>
      <c r="U672" s="87" t="s">
        <v>691</v>
      </c>
      <c r="V672" s="87" t="s">
        <v>691</v>
      </c>
      <c r="W672" s="85">
        <v>82.02</v>
      </c>
      <c r="X672" s="47">
        <v>1.2617995052083336E-2</v>
      </c>
      <c r="Y672" s="9">
        <v>3.38</v>
      </c>
      <c r="Z672" s="10">
        <v>162.59267356608476</v>
      </c>
      <c r="AA672" s="10">
        <v>98.389326433915215</v>
      </c>
      <c r="AB672" s="11">
        <v>1</v>
      </c>
      <c r="AC672" s="12">
        <v>0</v>
      </c>
      <c r="AD672" s="153">
        <f>VLOOKUP(D672,'Dados Base'!$B:$K,9,FALSE)*31536000/VLOOKUP($F672,F:H,MATCH(H671,F671:AF671,0),FALSE)</f>
        <v>34458.701547296223</v>
      </c>
      <c r="AE672" s="153">
        <f>VLOOKUP(D672,'Dados Base'!$B:$K,10,FALSE)*31536000/VLOOKUP($F672,F:H,MATCH(H671,F671:AF671,0),FALSE)</f>
        <v>5080.772052959006</v>
      </c>
      <c r="AF672" s="14">
        <v>77.290000000000006</v>
      </c>
      <c r="AG672" s="15">
        <v>95.11</v>
      </c>
      <c r="AH672" s="14">
        <v>73.099999999999994</v>
      </c>
      <c r="AI672" s="14">
        <v>39.43</v>
      </c>
      <c r="AJ672" s="14">
        <v>100</v>
      </c>
      <c r="AK672" s="72">
        <f>(SUMIFS('Banco de Indicadores Mun. (2)'!I:I,'Banco de Indicadores Mun. (2)'!B:B,'Banco de Indicadores - Mun. (1)'!B672,'Banco de Indicadores Mun. (2)'!A:A,'Banco de Indicadores - Mun. (1)'!A672) / VLOOKUP(D672,'Dados Base'!$B:$K,8,FALSE)) * 100</f>
        <v>14.962032388663967</v>
      </c>
      <c r="AL672" s="72">
        <f>(SUMIFS('Banco de Indicadores Mun. (2)'!I:I,'Banco de Indicadores Mun. (2)'!B:B,'Banco de Indicadores - Mun. (1)'!B672,'Banco de Indicadores Mun. (2)'!A:A,'Banco de Indicadores - Mun. (1)'!A672) / VLOOKUP(D672,'Dados Base'!$B:$K,9,FALSE)) * 100</f>
        <v>5.3950686131386867</v>
      </c>
      <c r="AM672" s="72">
        <f>(SUMIFS('Banco de Indicadores Mun. (2)'!J:J,'Banco de Indicadores Mun. (2)'!B:B,'Banco de Indicadores - Mun. (1)'!B672,'Banco de Indicadores Mun. (2)'!A:A,'Banco de Indicadores - Mun. (1)'!A672) / VLOOKUP(D672,'Dados Base'!$B:$K,7,FALSE)) * 100</f>
        <v>25.23367808219178</v>
      </c>
      <c r="AN672" s="72">
        <f>(SUMIFS('Banco de Indicadores Mun. (2)'!K:K,'Banco de Indicadores Mun. (2)'!B:B,'Banco de Indicadores - Mun. (1)'!B672,'Banco de Indicadores Mun. (2)'!A:A,'Banco de Indicadores - Mun. (1)'!A672) / VLOOKUP(D672,'Dados Base'!$B:$K,10,FALSE)) * 100</f>
        <v>0.11391089108910889</v>
      </c>
      <c r="AO672" s="21">
        <v>0</v>
      </c>
      <c r="AP672" s="125">
        <v>0</v>
      </c>
      <c r="AQ672" s="17">
        <v>0</v>
      </c>
      <c r="AR672" s="18">
        <v>8.5</v>
      </c>
      <c r="AS672" s="20">
        <v>89.359933499584372</v>
      </c>
      <c r="AT672" s="20">
        <v>74.168744804655034</v>
      </c>
      <c r="AU672" s="20">
        <v>62.300340087088294</v>
      </c>
      <c r="AV672" s="21">
        <v>7.14</v>
      </c>
      <c r="AW672" s="21">
        <v>0</v>
      </c>
      <c r="AX672" s="21">
        <v>0</v>
      </c>
      <c r="AY672" s="116">
        <v>110.9526508943153</v>
      </c>
    </row>
    <row r="673" spans="1:51" ht="15" x14ac:dyDescent="0.25">
      <c r="A673" s="144">
        <v>2016</v>
      </c>
      <c r="B673" s="77" t="s">
        <v>28</v>
      </c>
      <c r="C673" s="78">
        <v>22</v>
      </c>
      <c r="D673" s="77">
        <v>3502408</v>
      </c>
      <c r="E673" s="78">
        <v>350240822</v>
      </c>
      <c r="F673" s="78" t="str">
        <f t="shared" si="21"/>
        <v>3502408222016</v>
      </c>
      <c r="G673" s="79">
        <v>0.69101571260681283</v>
      </c>
      <c r="H673" s="80">
        <f t="shared" si="20"/>
        <v>3877</v>
      </c>
      <c r="I673" s="81">
        <v>3320</v>
      </c>
      <c r="J673" s="82">
        <v>557</v>
      </c>
      <c r="K673" s="83">
        <f>(H673)/VLOOKUP(D673,'Dados Base'!$B:$K,6,FALSE)</f>
        <v>12.080516000373914</v>
      </c>
      <c r="L673" s="88">
        <f t="shared" si="22"/>
        <v>85.633221563064225</v>
      </c>
      <c r="M673" s="85" t="s">
        <v>702</v>
      </c>
      <c r="N673" s="86">
        <v>0.74099999999999999</v>
      </c>
      <c r="O673" s="87" t="s">
        <v>691</v>
      </c>
      <c r="P673" s="87" t="s">
        <v>691</v>
      </c>
      <c r="Q673" s="87" t="s">
        <v>691</v>
      </c>
      <c r="R673" s="87" t="s">
        <v>691</v>
      </c>
      <c r="S673" s="87" t="s">
        <v>691</v>
      </c>
      <c r="T673" s="87" t="s">
        <v>691</v>
      </c>
      <c r="U673" s="87" t="s">
        <v>691</v>
      </c>
      <c r="V673" s="87" t="s">
        <v>691</v>
      </c>
      <c r="W673" s="85">
        <v>0</v>
      </c>
      <c r="X673" s="47">
        <v>9.5874979166666666E-3</v>
      </c>
      <c r="Y673" s="9">
        <v>2.31</v>
      </c>
      <c r="Z673" s="10">
        <v>141.7103181818182</v>
      </c>
      <c r="AA673" s="10">
        <v>36.219681818181805</v>
      </c>
      <c r="AB673" s="11">
        <v>0</v>
      </c>
      <c r="AC673" s="12">
        <v>0</v>
      </c>
      <c r="AD673" s="153">
        <f>VLOOKUP(D673,'Dados Base'!$B:$K,9,FALSE)*31536000/VLOOKUP($F673,F:H,MATCH(H672,F672:AF672,0),FALSE)</f>
        <v>19359.215888573639</v>
      </c>
      <c r="AE673" s="153">
        <f>VLOOKUP(D673,'Dados Base'!$B:$K,10,FALSE)*31536000/VLOOKUP($F673,F:H,MATCH(H672,F672:AF672,0),FALSE)</f>
        <v>2765.6022697962339</v>
      </c>
      <c r="AF673" s="14">
        <v>94.96</v>
      </c>
      <c r="AG673" s="15">
        <v>94.26</v>
      </c>
      <c r="AH673" s="14">
        <v>92.35</v>
      </c>
      <c r="AI673" s="14">
        <v>10.34</v>
      </c>
      <c r="AJ673" s="14">
        <v>100</v>
      </c>
      <c r="AK673" s="72">
        <f>(SUMIFS('Banco de Indicadores Mun. (2)'!I:I,'Banco de Indicadores Mun. (2)'!B:B,'Banco de Indicadores - Mun. (1)'!B673,'Banco de Indicadores Mun. (2)'!A:A,'Banco de Indicadores - Mun. (1)'!A673) / VLOOKUP(D673,'Dados Base'!$B:$K,8,FALSE)) * 100</f>
        <v>23.760442622950819</v>
      </c>
      <c r="AL673" s="72">
        <f>(SUMIFS('Banco de Indicadores Mun. (2)'!I:I,'Banco de Indicadores Mun. (2)'!B:B,'Banco de Indicadores - Mun. (1)'!B673,'Banco de Indicadores Mun. (2)'!A:A,'Banco de Indicadores - Mun. (1)'!A673) / VLOOKUP(D673,'Dados Base'!$B:$K,9,FALSE)) * 100</f>
        <v>12.17972268907563</v>
      </c>
      <c r="AM673" s="72">
        <f>(SUMIFS('Banco de Indicadores Mun. (2)'!J:J,'Banco de Indicadores Mun. (2)'!B:B,'Banco de Indicadores - Mun. (1)'!B673,'Banco de Indicadores Mun. (2)'!A:A,'Banco de Indicadores - Mun. (1)'!A673) / VLOOKUP(D673,'Dados Base'!$B:$K,7,FALSE)) * 100</f>
        <v>31.929193181818182</v>
      </c>
      <c r="AN673" s="72">
        <f>(SUMIFS('Banco de Indicadores Mun. (2)'!K:K,'Banco de Indicadores Mun. (2)'!B:B,'Banco de Indicadores - Mun. (1)'!B673,'Banco de Indicadores Mun. (2)'!A:A,'Banco de Indicadores - Mun. (1)'!A673) / VLOOKUP(D673,'Dados Base'!$B:$K,10,FALSE)) * 100</f>
        <v>2.6177941176470592</v>
      </c>
      <c r="AO673" s="21">
        <v>0</v>
      </c>
      <c r="AP673" s="125">
        <v>0</v>
      </c>
      <c r="AQ673" s="17">
        <v>0</v>
      </c>
      <c r="AR673" s="18">
        <v>8.1999999999999993</v>
      </c>
      <c r="AS673" s="20">
        <v>93.696969696969703</v>
      </c>
      <c r="AT673" s="20">
        <v>93.696969696969717</v>
      </c>
      <c r="AU673" s="20">
        <v>79.643858923069857</v>
      </c>
      <c r="AV673" s="21">
        <v>8.58</v>
      </c>
      <c r="AW673" s="21">
        <v>0</v>
      </c>
      <c r="AX673" s="21">
        <v>0</v>
      </c>
      <c r="AY673" s="116">
        <v>78.154906161431143</v>
      </c>
    </row>
    <row r="674" spans="1:51" ht="15" x14ac:dyDescent="0.25">
      <c r="A674" s="144">
        <v>2016</v>
      </c>
      <c r="B674" s="77" t="s">
        <v>29</v>
      </c>
      <c r="C674" s="78">
        <v>2</v>
      </c>
      <c r="D674" s="77">
        <v>3502507</v>
      </c>
      <c r="E674" s="78">
        <v>35025072</v>
      </c>
      <c r="F674" s="78" t="str">
        <f t="shared" si="21"/>
        <v>350250722016</v>
      </c>
      <c r="G674" s="79">
        <v>0.14193488667315624</v>
      </c>
      <c r="H674" s="80">
        <f t="shared" si="20"/>
        <v>35432</v>
      </c>
      <c r="I674" s="81">
        <v>34917</v>
      </c>
      <c r="J674" s="82">
        <v>515</v>
      </c>
      <c r="K674" s="83">
        <f>(H674)/VLOOKUP(D674,'Dados Base'!$B:$K,6,FALSE)</f>
        <v>292.97172151480072</v>
      </c>
      <c r="L674" s="88">
        <f t="shared" si="22"/>
        <v>98.54651162790698</v>
      </c>
      <c r="M674" s="85" t="s">
        <v>702</v>
      </c>
      <c r="N674" s="86">
        <v>0.755</v>
      </c>
      <c r="O674" s="87" t="s">
        <v>691</v>
      </c>
      <c r="P674" s="87" t="s">
        <v>691</v>
      </c>
      <c r="Q674" s="87" t="s">
        <v>691</v>
      </c>
      <c r="R674" s="87" t="s">
        <v>691</v>
      </c>
      <c r="S674" s="87" t="s">
        <v>691</v>
      </c>
      <c r="T674" s="87" t="s">
        <v>691</v>
      </c>
      <c r="U674" s="87" t="s">
        <v>691</v>
      </c>
      <c r="V674" s="87" t="s">
        <v>691</v>
      </c>
      <c r="W674" s="85">
        <v>0</v>
      </c>
      <c r="X674" s="47">
        <v>0.10785435185185185</v>
      </c>
      <c r="Y674" s="9">
        <v>28.58</v>
      </c>
      <c r="Z674" s="10">
        <v>403.81713000000013</v>
      </c>
      <c r="AA674" s="10">
        <v>1525.1168699999998</v>
      </c>
      <c r="AB674" s="11">
        <v>10</v>
      </c>
      <c r="AC674" s="12">
        <v>1</v>
      </c>
      <c r="AD674" s="153">
        <f>VLOOKUP(D674,'Dados Base'!$B:$K,9,FALSE)*31536000/VLOOKUP($F674,F:H,MATCH(H673,F673:AF673,0),FALSE)</f>
        <v>1637.6789342966811</v>
      </c>
      <c r="AE674" s="153">
        <f>VLOOKUP(D674,'Dados Base'!$B:$K,10,FALSE)*31536000/VLOOKUP($F674,F:H,MATCH(H673,F673:AF673,0),FALSE)</f>
        <v>169.10815082411384</v>
      </c>
      <c r="AF674" s="14">
        <v>100</v>
      </c>
      <c r="AG674" s="15">
        <v>98.55</v>
      </c>
      <c r="AH674" s="14">
        <v>85.83</v>
      </c>
      <c r="AI674" s="14">
        <v>57.01</v>
      </c>
      <c r="AJ674" s="14">
        <v>100</v>
      </c>
      <c r="AK674" s="72">
        <f>(SUMIFS('Banco de Indicadores Mun. (2)'!I:I,'Banco de Indicadores Mun. (2)'!B:B,'Banco de Indicadores - Mun. (1)'!B674,'Banco de Indicadores Mun. (2)'!A:A,'Banco de Indicadores - Mun. (1)'!A674) / VLOOKUP(D674,'Dados Base'!$B:$K,8,FALSE)) * 100</f>
        <v>2.5215999999999994</v>
      </c>
      <c r="AL674" s="72">
        <f>(SUMIFS('Banco de Indicadores Mun. (2)'!I:I,'Banco de Indicadores Mun. (2)'!B:B,'Banco de Indicadores - Mun. (1)'!B674,'Banco de Indicadores Mun. (2)'!A:A,'Banco de Indicadores - Mun. (1)'!A674) / VLOOKUP(D674,'Dados Base'!$B:$K,9,FALSE)) * 100</f>
        <v>1.0963478260869564</v>
      </c>
      <c r="AM674" s="72">
        <f>(SUMIFS('Banco de Indicadores Mun. (2)'!J:J,'Banco de Indicadores Mun. (2)'!B:B,'Banco de Indicadores - Mun. (1)'!B674,'Banco de Indicadores Mun. (2)'!A:A,'Banco de Indicadores - Mun. (1)'!A674) / VLOOKUP(D674,'Dados Base'!$B:$K,7,FALSE)) * 100</f>
        <v>2.2474590163934423</v>
      </c>
      <c r="AN674" s="72">
        <f>(SUMIFS('Banco de Indicadores Mun. (2)'!K:K,'Banco de Indicadores Mun. (2)'!B:B,'Banco de Indicadores - Mun. (1)'!B674,'Banco de Indicadores Mun. (2)'!A:A,'Banco de Indicadores - Mun. (1)'!A674) / VLOOKUP(D674,'Dados Base'!$B:$K,10,FALSE)) * 100</f>
        <v>3.4017368421052621</v>
      </c>
      <c r="AO674" s="21">
        <v>0</v>
      </c>
      <c r="AP674" s="125">
        <v>2.8223075186272295</v>
      </c>
      <c r="AQ674" s="17">
        <v>0</v>
      </c>
      <c r="AR674" s="18">
        <v>9.6</v>
      </c>
      <c r="AS674" s="20">
        <v>79</v>
      </c>
      <c r="AT674" s="20">
        <v>39.499999999999993</v>
      </c>
      <c r="AU674" s="20">
        <v>20.934730270709125</v>
      </c>
      <c r="AV674" s="21">
        <v>3.5</v>
      </c>
      <c r="AW674" s="21">
        <v>0</v>
      </c>
      <c r="AX674" s="21">
        <v>1</v>
      </c>
      <c r="AY674" s="116">
        <v>0</v>
      </c>
    </row>
    <row r="675" spans="1:51" ht="15" x14ac:dyDescent="0.25">
      <c r="A675" s="144">
        <v>2016</v>
      </c>
      <c r="B675" s="77" t="s">
        <v>30</v>
      </c>
      <c r="C675" s="78">
        <v>18</v>
      </c>
      <c r="D675" s="77">
        <v>3502606</v>
      </c>
      <c r="E675" s="78">
        <v>350260618</v>
      </c>
      <c r="F675" s="78" t="str">
        <f t="shared" si="21"/>
        <v>3502606182016</v>
      </c>
      <c r="G675" s="79">
        <v>-0.93734574254723535</v>
      </c>
      <c r="H675" s="80">
        <f t="shared" si="20"/>
        <v>4253</v>
      </c>
      <c r="I675" s="81">
        <v>3622</v>
      </c>
      <c r="J675" s="82">
        <v>631</v>
      </c>
      <c r="K675" s="83">
        <f>(H675)/VLOOKUP(D675,'Dados Base'!$B:$K,6,FALSE)</f>
        <v>23.750488635729045</v>
      </c>
      <c r="L675" s="88">
        <f t="shared" si="22"/>
        <v>85.163414060663058</v>
      </c>
      <c r="M675" s="85" t="s">
        <v>702</v>
      </c>
      <c r="N675" s="86">
        <v>0.72099999999999997</v>
      </c>
      <c r="O675" s="87" t="s">
        <v>691</v>
      </c>
      <c r="P675" s="87" t="s">
        <v>691</v>
      </c>
      <c r="Q675" s="87" t="s">
        <v>691</v>
      </c>
      <c r="R675" s="87" t="s">
        <v>691</v>
      </c>
      <c r="S675" s="87" t="s">
        <v>691</v>
      </c>
      <c r="T675" s="87" t="s">
        <v>691</v>
      </c>
      <c r="U675" s="87" t="s">
        <v>691</v>
      </c>
      <c r="V675" s="87" t="s">
        <v>691</v>
      </c>
      <c r="W675" s="85">
        <v>6.36</v>
      </c>
      <c r="X675" s="47">
        <v>9.4662476562499993E-3</v>
      </c>
      <c r="Y675" s="9">
        <v>2.5</v>
      </c>
      <c r="Z675" s="10">
        <v>159.01820225165562</v>
      </c>
      <c r="AA675" s="10">
        <v>33.92379774834437</v>
      </c>
      <c r="AB675" s="11">
        <v>0</v>
      </c>
      <c r="AC675" s="12">
        <v>0</v>
      </c>
      <c r="AD675" s="153">
        <f>VLOOKUP(D675,'Dados Base'!$B:$K,9,FALSE)*31536000/VLOOKUP($F675,F:H,MATCH(H674,F674:AF674,0),FALSE)</f>
        <v>10306.851634140607</v>
      </c>
      <c r="AE675" s="153">
        <f>VLOOKUP(D675,'Dados Base'!$B:$K,10,FALSE)*31536000/VLOOKUP($F675,F:H,MATCH(H674,F674:AF674,0),FALSE)</f>
        <v>815.65012932047955</v>
      </c>
      <c r="AF675" s="14">
        <v>85.47</v>
      </c>
      <c r="AG675" s="15" t="s">
        <v>692</v>
      </c>
      <c r="AH675" s="14">
        <v>82.6</v>
      </c>
      <c r="AI675" s="14">
        <v>16.559999999999999</v>
      </c>
      <c r="AJ675" s="14">
        <v>100</v>
      </c>
      <c r="AK675" s="72">
        <f>(SUMIFS('Banco de Indicadores Mun. (2)'!I:I,'Banco de Indicadores Mun. (2)'!B:B,'Banco de Indicadores - Mun. (1)'!B675,'Banco de Indicadores Mun. (2)'!A:A,'Banco de Indicadores - Mun. (1)'!A675) / VLOOKUP(D675,'Dados Base'!$B:$K,8,FALSE)) * 100</f>
        <v>9.8917499999999983</v>
      </c>
      <c r="AL675" s="72">
        <f>(SUMIFS('Banco de Indicadores Mun. (2)'!I:I,'Banco de Indicadores Mun. (2)'!B:B,'Banco de Indicadores - Mun. (1)'!B675,'Banco de Indicadores Mun. (2)'!A:A,'Banco de Indicadores - Mun. (1)'!A675) / VLOOKUP(D675,'Dados Base'!$B:$K,9,FALSE)) * 100</f>
        <v>3.1312014388489207</v>
      </c>
      <c r="AM675" s="72">
        <f>(SUMIFS('Banco de Indicadores Mun. (2)'!J:J,'Banco de Indicadores Mun. (2)'!B:B,'Banco de Indicadores - Mun. (1)'!B675,'Banco de Indicadores Mun. (2)'!A:A,'Banco de Indicadores - Mun. (1)'!A675) / VLOOKUP(D675,'Dados Base'!$B:$K,7,FALSE)) * 100</f>
        <v>1.8879999999999997</v>
      </c>
      <c r="AN675" s="72">
        <f>(SUMIFS('Banco de Indicadores Mun. (2)'!K:K,'Banco de Indicadores Mun. (2)'!B:B,'Banco de Indicadores - Mun. (1)'!B675,'Banco de Indicadores Mun. (2)'!A:A,'Banco de Indicadores - Mun. (1)'!A675) / VLOOKUP(D675,'Dados Base'!$B:$K,10,FALSE)) * 100</f>
        <v>33.902999999999999</v>
      </c>
      <c r="AO675" s="21">
        <v>0</v>
      </c>
      <c r="AP675" s="125">
        <v>0</v>
      </c>
      <c r="AQ675" s="17">
        <v>0</v>
      </c>
      <c r="AR675" s="18">
        <v>8.6999999999999993</v>
      </c>
      <c r="AS675" s="20">
        <v>92.604856512141282</v>
      </c>
      <c r="AT675" s="20">
        <v>92.604856512141282</v>
      </c>
      <c r="AU675" s="20">
        <v>82.417618896692076</v>
      </c>
      <c r="AV675" s="21">
        <v>9.89</v>
      </c>
      <c r="AW675" s="21">
        <v>0</v>
      </c>
      <c r="AX675" s="21">
        <v>0</v>
      </c>
      <c r="AY675" s="116">
        <v>154.25119361164508</v>
      </c>
    </row>
    <row r="676" spans="1:51" ht="15" x14ac:dyDescent="0.25">
      <c r="A676" s="144">
        <v>2016</v>
      </c>
      <c r="B676" s="77" t="s">
        <v>31</v>
      </c>
      <c r="C676" s="78">
        <v>11</v>
      </c>
      <c r="D676" s="77">
        <v>3502705</v>
      </c>
      <c r="E676" s="78">
        <v>350270511</v>
      </c>
      <c r="F676" s="78" t="str">
        <f t="shared" si="21"/>
        <v>3502705112016</v>
      </c>
      <c r="G676" s="79">
        <v>-0.6137121518324351</v>
      </c>
      <c r="H676" s="80">
        <f t="shared" si="20"/>
        <v>24695</v>
      </c>
      <c r="I676" s="81">
        <v>19228</v>
      </c>
      <c r="J676" s="82">
        <v>5467</v>
      </c>
      <c r="K676" s="83">
        <f>(H676)/VLOOKUP(D676,'Dados Base'!$B:$K,6,FALSE)</f>
        <v>25.489244870153996</v>
      </c>
      <c r="L676" s="88">
        <f t="shared" si="22"/>
        <v>77.861915367483292</v>
      </c>
      <c r="M676" s="85" t="s">
        <v>702</v>
      </c>
      <c r="N676" s="86">
        <v>0.71</v>
      </c>
      <c r="O676" s="87" t="s">
        <v>691</v>
      </c>
      <c r="P676" s="87" t="s">
        <v>691</v>
      </c>
      <c r="Q676" s="87" t="s">
        <v>691</v>
      </c>
      <c r="R676" s="87" t="s">
        <v>691</v>
      </c>
      <c r="S676" s="87" t="s">
        <v>691</v>
      </c>
      <c r="T676" s="87" t="s">
        <v>691</v>
      </c>
      <c r="U676" s="87" t="s">
        <v>691</v>
      </c>
      <c r="V676" s="87" t="s">
        <v>691</v>
      </c>
      <c r="W676" s="85">
        <v>0</v>
      </c>
      <c r="X676" s="47">
        <v>5.7558528640046284E-2</v>
      </c>
      <c r="Y676" s="9">
        <v>12.7</v>
      </c>
      <c r="Z676" s="10">
        <v>535.53986541176459</v>
      </c>
      <c r="AA676" s="10">
        <v>443.80413458823534</v>
      </c>
      <c r="AB676" s="11">
        <v>7</v>
      </c>
      <c r="AC676" s="12">
        <v>4</v>
      </c>
      <c r="AD676" s="153">
        <f>VLOOKUP(D676,'Dados Base'!$B:$K,9,FALSE)*31536000/VLOOKUP($F676,F:H,MATCH(H675,F675:AF675,0),FALSE)</f>
        <v>26204.443004656812</v>
      </c>
      <c r="AE676" s="153">
        <f>VLOOKUP(D676,'Dados Base'!$B:$K,10,FALSE)*31536000/VLOOKUP($F676,F:H,MATCH(H675,F675:AF675,0),FALSE)</f>
        <v>3307.4808665721807</v>
      </c>
      <c r="AF676" s="14">
        <v>76.569999999999993</v>
      </c>
      <c r="AG676" s="15">
        <v>85.74</v>
      </c>
      <c r="AH676" s="14">
        <v>48.14</v>
      </c>
      <c r="AI676" s="14">
        <v>31.66</v>
      </c>
      <c r="AJ676" s="14">
        <v>100</v>
      </c>
      <c r="AK676" s="72">
        <f>(SUMIFS('Banco de Indicadores Mun. (2)'!I:I,'Banco de Indicadores Mun. (2)'!B:B,'Banco de Indicadores - Mun. (1)'!B676,'Banco de Indicadores Mun. (2)'!A:A,'Banco de Indicadores - Mun. (1)'!A676) / VLOOKUP(D676,'Dados Base'!$B:$K,8,FALSE)) * 100</f>
        <v>0.78232852386237506</v>
      </c>
      <c r="AL676" s="72">
        <f>(SUMIFS('Banco de Indicadores Mun. (2)'!I:I,'Banco de Indicadores Mun. (2)'!B:B,'Banco de Indicadores - Mun. (1)'!B676,'Banco de Indicadores Mun. (2)'!A:A,'Banco de Indicadores - Mun. (1)'!A676) / VLOOKUP(D676,'Dados Base'!$B:$K,9,FALSE)) * 100</f>
        <v>0.34350779727095515</v>
      </c>
      <c r="AM676" s="72">
        <f>(SUMIFS('Banco de Indicadores Mun. (2)'!J:J,'Banco de Indicadores Mun. (2)'!B:B,'Banco de Indicadores - Mun. (1)'!B676,'Banco de Indicadores Mun. (2)'!A:A,'Banco de Indicadores - Mun. (1)'!A676) / VLOOKUP(D676,'Dados Base'!$B:$K,7,FALSE)) * 100</f>
        <v>1.0572694704049841</v>
      </c>
      <c r="AN676" s="72">
        <f>(SUMIFS('Banco de Indicadores Mun. (2)'!K:K,'Banco de Indicadores Mun. (2)'!B:B,'Banco de Indicadores - Mun. (1)'!B676,'Banco de Indicadores Mun. (2)'!A:A,'Banco de Indicadores - Mun. (1)'!A676) / VLOOKUP(D676,'Dados Base'!$B:$K,10,FALSE)) * 100</f>
        <v>0.10081467181467182</v>
      </c>
      <c r="AO676" s="21">
        <v>0</v>
      </c>
      <c r="AP676" s="125">
        <v>0</v>
      </c>
      <c r="AQ676" s="17">
        <v>0</v>
      </c>
      <c r="AR676" s="18">
        <v>4.8</v>
      </c>
      <c r="AS676" s="20">
        <v>56.962091503267978</v>
      </c>
      <c r="AT676" s="20">
        <v>56.962091503267978</v>
      </c>
      <c r="AU676" s="20">
        <v>54.683529527087998</v>
      </c>
      <c r="AV676" s="21">
        <v>5.91</v>
      </c>
      <c r="AW676" s="21">
        <v>0</v>
      </c>
      <c r="AX676" s="21">
        <v>4</v>
      </c>
      <c r="AY676" s="116">
        <v>64.270927131139132</v>
      </c>
    </row>
    <row r="677" spans="1:51" ht="15" x14ac:dyDescent="0.25">
      <c r="A677" s="144">
        <v>2016</v>
      </c>
      <c r="B677" s="77" t="s">
        <v>32</v>
      </c>
      <c r="C677" s="78">
        <v>10</v>
      </c>
      <c r="D677" s="77">
        <v>3502754</v>
      </c>
      <c r="E677" s="78">
        <v>350275410</v>
      </c>
      <c r="F677" s="78" t="str">
        <f t="shared" si="21"/>
        <v>3502754102016</v>
      </c>
      <c r="G677" s="79">
        <v>2.905059285763123</v>
      </c>
      <c r="H677" s="80">
        <f t="shared" si="20"/>
        <v>19493</v>
      </c>
      <c r="I677" s="81">
        <v>19493</v>
      </c>
      <c r="J677" s="82">
        <v>0</v>
      </c>
      <c r="K677" s="83">
        <f>(H677)/VLOOKUP(D677,'Dados Base'!$B:$K,6,FALSE)</f>
        <v>133.21260165379621</v>
      </c>
      <c r="L677" s="88">
        <f t="shared" si="22"/>
        <v>100</v>
      </c>
      <c r="M677" s="85" t="s">
        <v>702</v>
      </c>
      <c r="N677" s="86">
        <v>0.70399999999999996</v>
      </c>
      <c r="O677" s="87" t="s">
        <v>691</v>
      </c>
      <c r="P677" s="87" t="s">
        <v>691</v>
      </c>
      <c r="Q677" s="87" t="s">
        <v>691</v>
      </c>
      <c r="R677" s="87" t="s">
        <v>691</v>
      </c>
      <c r="S677" s="87" t="s">
        <v>691</v>
      </c>
      <c r="T677" s="87" t="s">
        <v>691</v>
      </c>
      <c r="U677" s="87" t="s">
        <v>691</v>
      </c>
      <c r="V677" s="87" t="s">
        <v>691</v>
      </c>
      <c r="W677" s="85">
        <v>0</v>
      </c>
      <c r="X677" s="47">
        <v>3.5673002208333332E-2</v>
      </c>
      <c r="Y677" s="9">
        <v>14.41</v>
      </c>
      <c r="Z677" s="10">
        <v>0</v>
      </c>
      <c r="AA677" s="10">
        <v>1111.374</v>
      </c>
      <c r="AB677" s="11">
        <v>5</v>
      </c>
      <c r="AC677" s="12">
        <v>0</v>
      </c>
      <c r="AD677" s="153">
        <f>VLOOKUP(D677,'Dados Base'!$B:$K,9,FALSE)*31536000/VLOOKUP($F677,F:H,MATCH(H676,F676:AF676,0),FALSE)</f>
        <v>2103.1549787103063</v>
      </c>
      <c r="AE677" s="153">
        <f>VLOOKUP(D677,'Dados Base'!$B:$K,10,FALSE)*31536000/VLOOKUP($F677,F:H,MATCH(H676,F676:AF676,0),FALSE)</f>
        <v>307.38418919612167</v>
      </c>
      <c r="AF677" s="14">
        <v>60.12</v>
      </c>
      <c r="AG677" s="15">
        <v>100</v>
      </c>
      <c r="AH677" s="14">
        <v>39.200000000000003</v>
      </c>
      <c r="AI677" s="14">
        <v>32.15</v>
      </c>
      <c r="AJ677" s="14">
        <v>60.12</v>
      </c>
      <c r="AK677" s="72">
        <f>(SUMIFS('Banco de Indicadores Mun. (2)'!I:I,'Banco de Indicadores Mun. (2)'!B:B,'Banco de Indicadores - Mun. (1)'!B677,'Banco de Indicadores Mun. (2)'!A:A,'Banco de Indicadores - Mun. (1)'!A677) / VLOOKUP(D677,'Dados Base'!$B:$K,8,FALSE)) * 100</f>
        <v>63.789739130434775</v>
      </c>
      <c r="AL677" s="72">
        <f>(SUMIFS('Banco de Indicadores Mun. (2)'!I:I,'Banco de Indicadores Mun. (2)'!B:B,'Banco de Indicadores - Mun. (1)'!B677,'Banco de Indicadores Mun. (2)'!A:A,'Banco de Indicadores - Mun. (1)'!A677) / VLOOKUP(D677,'Dados Base'!$B:$K,9,FALSE)) * 100</f>
        <v>22.571753846153843</v>
      </c>
      <c r="AM677" s="72">
        <f>(SUMIFS('Banco de Indicadores Mun. (2)'!J:J,'Banco de Indicadores Mun. (2)'!B:B,'Banco de Indicadores - Mun. (1)'!B677,'Banco de Indicadores Mun. (2)'!A:A,'Banco de Indicadores - Mun. (1)'!A677) / VLOOKUP(D677,'Dados Base'!$B:$K,7,FALSE)) * 100</f>
        <v>101.1935185185185</v>
      </c>
      <c r="AN677" s="72">
        <f>(SUMIFS('Banco de Indicadores Mun. (2)'!K:K,'Banco de Indicadores Mun. (2)'!B:B,'Banco de Indicadores - Mun. (1)'!B677,'Banco de Indicadores Mun. (2)'!A:A,'Banco de Indicadores - Mun. (1)'!A677) / VLOOKUP(D677,'Dados Base'!$B:$K,10,FALSE)) * 100</f>
        <v>10.636999999999999</v>
      </c>
      <c r="AO677" s="21">
        <v>0</v>
      </c>
      <c r="AP677" s="125">
        <v>0</v>
      </c>
      <c r="AQ677" s="17">
        <v>2</v>
      </c>
      <c r="AR677" s="18">
        <v>8.6999999999999993</v>
      </c>
      <c r="AS677" s="20">
        <v>37.908361377168006</v>
      </c>
      <c r="AT677" s="20">
        <v>0</v>
      </c>
      <c r="AU677" s="20">
        <v>0</v>
      </c>
      <c r="AV677" s="21">
        <v>0.56999999999999995</v>
      </c>
      <c r="AW677" s="21">
        <v>1</v>
      </c>
      <c r="AX677" s="21">
        <v>0</v>
      </c>
      <c r="AY677" s="116">
        <v>165.57030903948555</v>
      </c>
    </row>
    <row r="678" spans="1:51" ht="15" x14ac:dyDescent="0.25">
      <c r="A678" s="144">
        <v>2016</v>
      </c>
      <c r="B678" s="77" t="s">
        <v>33</v>
      </c>
      <c r="C678" s="78">
        <v>19</v>
      </c>
      <c r="D678" s="77">
        <v>3502804</v>
      </c>
      <c r="E678" s="78">
        <v>350280419</v>
      </c>
      <c r="F678" s="78" t="str">
        <f t="shared" si="21"/>
        <v>3502804192016</v>
      </c>
      <c r="G678" s="79">
        <v>0.56701035738275785</v>
      </c>
      <c r="H678" s="80">
        <f t="shared" si="20"/>
        <v>187313</v>
      </c>
      <c r="I678" s="81">
        <v>183700</v>
      </c>
      <c r="J678" s="82">
        <v>3613</v>
      </c>
      <c r="K678" s="83">
        <f>(H678)/VLOOKUP(D678,'Dados Base'!$B:$K,6,FALSE)</f>
        <v>160.46551473044863</v>
      </c>
      <c r="L678" s="88">
        <f t="shared" si="22"/>
        <v>98.071142953238706</v>
      </c>
      <c r="M678" s="85" t="s">
        <v>702</v>
      </c>
      <c r="N678" s="86">
        <v>0.78800000000000003</v>
      </c>
      <c r="O678" s="87" t="s">
        <v>691</v>
      </c>
      <c r="P678" s="87" t="s">
        <v>691</v>
      </c>
      <c r="Q678" s="87" t="s">
        <v>691</v>
      </c>
      <c r="R678" s="87" t="s">
        <v>691</v>
      </c>
      <c r="S678" s="87" t="s">
        <v>691</v>
      </c>
      <c r="T678" s="87" t="s">
        <v>691</v>
      </c>
      <c r="U678" s="87" t="s">
        <v>691</v>
      </c>
      <c r="V678" s="87" t="s">
        <v>691</v>
      </c>
      <c r="W678" s="85">
        <v>142.97999999999999</v>
      </c>
      <c r="X678" s="47">
        <v>0.63996592117013895</v>
      </c>
      <c r="Y678" s="9">
        <v>171.08</v>
      </c>
      <c r="Z678" s="10">
        <v>7806.2054400000006</v>
      </c>
      <c r="AA678" s="10">
        <v>2458.6545599999999</v>
      </c>
      <c r="AB678" s="11">
        <v>23</v>
      </c>
      <c r="AC678" s="12">
        <v>1</v>
      </c>
      <c r="AD678" s="153">
        <f>VLOOKUP(D678,'Dados Base'!$B:$K,9,FALSE)*31536000/VLOOKUP($F678,F:H,MATCH(H677,F677:AF677,0),FALSE)</f>
        <v>1436.1100404136391</v>
      </c>
      <c r="AE678" s="153">
        <f>VLOOKUP(D678,'Dados Base'!$B:$K,10,FALSE)*31536000/VLOOKUP($F678,F:H,MATCH(H677,F677:AF677,0),FALSE)</f>
        <v>114.48473944680831</v>
      </c>
      <c r="AF678" s="14">
        <v>98.07</v>
      </c>
      <c r="AG678" s="15">
        <v>100</v>
      </c>
      <c r="AH678" s="14">
        <v>97.09</v>
      </c>
      <c r="AI678" s="14">
        <v>41.02</v>
      </c>
      <c r="AJ678" s="14">
        <v>100</v>
      </c>
      <c r="AK678" s="72">
        <f>(SUMIFS('Banco de Indicadores Mun. (2)'!I:I,'Banco de Indicadores Mun. (2)'!B:B,'Banco de Indicadores - Mun. (1)'!B678,'Banco de Indicadores Mun. (2)'!A:A,'Banco de Indicadores - Mun. (1)'!A678) / VLOOKUP(D678,'Dados Base'!$B:$K,8,FALSE)) * 100</f>
        <v>46.948783882783886</v>
      </c>
      <c r="AL678" s="72">
        <f>(SUMIFS('Banco de Indicadores Mun. (2)'!I:I,'Banco de Indicadores Mun. (2)'!B:B,'Banco de Indicadores - Mun. (1)'!B678,'Banco de Indicadores Mun. (2)'!A:A,'Banco de Indicadores - Mun. (1)'!A678) / VLOOKUP(D678,'Dados Base'!$B:$K,9,FALSE)) * 100</f>
        <v>15.025812426729193</v>
      </c>
      <c r="AM678" s="72">
        <f>(SUMIFS('Banco de Indicadores Mun. (2)'!J:J,'Banco de Indicadores Mun. (2)'!B:B,'Banco de Indicadores - Mun. (1)'!B678,'Banco de Indicadores Mun. (2)'!A:A,'Banco de Indicadores - Mun. (1)'!A678) / VLOOKUP(D678,'Dados Base'!$B:$K,7,FALSE)) * 100</f>
        <v>39.241014634146346</v>
      </c>
      <c r="AN678" s="72">
        <f>(SUMIFS('Banco de Indicadores Mun. (2)'!K:K,'Banco de Indicadores Mun. (2)'!B:B,'Banco de Indicadores - Mun. (1)'!B678,'Banco de Indicadores Mun. (2)'!A:A,'Banco de Indicadores - Mun. (1)'!A678) / VLOOKUP(D678,'Dados Base'!$B:$K,10,FALSE)) * 100</f>
        <v>70.185441176470547</v>
      </c>
      <c r="AO678" s="21">
        <v>0</v>
      </c>
      <c r="AP678" s="125">
        <v>0</v>
      </c>
      <c r="AQ678" s="17">
        <v>0</v>
      </c>
      <c r="AR678" s="18">
        <v>9.3000000000000007</v>
      </c>
      <c r="AS678" s="20">
        <v>98</v>
      </c>
      <c r="AT678" s="20">
        <v>97.999999999999986</v>
      </c>
      <c r="AU678" s="20">
        <v>76.047851017938868</v>
      </c>
      <c r="AV678" s="21">
        <v>8.11</v>
      </c>
      <c r="AW678" s="21">
        <v>3</v>
      </c>
      <c r="AX678" s="21">
        <v>1</v>
      </c>
      <c r="AY678" s="116">
        <v>39.173273405186684</v>
      </c>
    </row>
    <row r="679" spans="1:51" ht="15" x14ac:dyDescent="0.25">
      <c r="A679" s="144">
        <v>2016</v>
      </c>
      <c r="B679" s="77" t="s">
        <v>34</v>
      </c>
      <c r="C679" s="78">
        <v>10</v>
      </c>
      <c r="D679" s="77">
        <v>3502903</v>
      </c>
      <c r="E679" s="78">
        <v>350290310</v>
      </c>
      <c r="F679" s="78" t="str">
        <f t="shared" si="21"/>
        <v>3502903102016</v>
      </c>
      <c r="G679" s="79">
        <v>2.2832244370468713</v>
      </c>
      <c r="H679" s="80">
        <f t="shared" si="20"/>
        <v>30388</v>
      </c>
      <c r="I679" s="81">
        <v>20887</v>
      </c>
      <c r="J679" s="82">
        <v>9501</v>
      </c>
      <c r="K679" s="83">
        <f>(H679)/VLOOKUP(D679,'Dados Base'!$B:$K,6,FALSE)</f>
        <v>118.91215026413617</v>
      </c>
      <c r="L679" s="88">
        <f t="shared" si="22"/>
        <v>68.734368829801241</v>
      </c>
      <c r="M679" s="85" t="s">
        <v>702</v>
      </c>
      <c r="N679" s="86">
        <v>0.77600000000000002</v>
      </c>
      <c r="O679" s="87" t="s">
        <v>691</v>
      </c>
      <c r="P679" s="87" t="s">
        <v>691</v>
      </c>
      <c r="Q679" s="87" t="s">
        <v>691</v>
      </c>
      <c r="R679" s="87" t="s">
        <v>691</v>
      </c>
      <c r="S679" s="87" t="s">
        <v>691</v>
      </c>
      <c r="T679" s="87" t="s">
        <v>691</v>
      </c>
      <c r="U679" s="87" t="s">
        <v>691</v>
      </c>
      <c r="V679" s="87" t="s">
        <v>691</v>
      </c>
      <c r="W679" s="85">
        <v>0</v>
      </c>
      <c r="X679" s="47">
        <v>8.9614493370370377E-2</v>
      </c>
      <c r="Y679" s="9">
        <v>15.36</v>
      </c>
      <c r="Z679" s="10">
        <v>387.0326232000001</v>
      </c>
      <c r="AA679" s="10">
        <v>797.56537679999985</v>
      </c>
      <c r="AB679" s="11">
        <v>3</v>
      </c>
      <c r="AC679" s="12">
        <v>0</v>
      </c>
      <c r="AD679" s="153">
        <f>VLOOKUP(D679,'Dados Base'!$B:$K,9,FALSE)*31536000/VLOOKUP($F679,F:H,MATCH(H678,F678:AF678,0),FALSE)</f>
        <v>2386.8895616690797</v>
      </c>
      <c r="AE679" s="153">
        <f>VLOOKUP(D679,'Dados Base'!$B:$K,10,FALSE)*31536000/VLOOKUP($F679,F:H,MATCH(H678,F678:AF678,0),FALSE)</f>
        <v>373.60010530472556</v>
      </c>
      <c r="AF679" s="14">
        <v>96.88</v>
      </c>
      <c r="AG679" s="15">
        <v>78.33</v>
      </c>
      <c r="AH679" s="14">
        <v>27.34</v>
      </c>
      <c r="AI679" s="14">
        <v>18.440000000000001</v>
      </c>
      <c r="AJ679" s="14">
        <v>99.85</v>
      </c>
      <c r="AK679" s="72">
        <f>(SUMIFS('Banco de Indicadores Mun. (2)'!I:I,'Banco de Indicadores Mun. (2)'!B:B,'Banco de Indicadores - Mun. (1)'!B679,'Banco de Indicadores Mun. (2)'!A:A,'Banco de Indicadores - Mun. (1)'!A679) / VLOOKUP(D679,'Dados Base'!$B:$K,8,FALSE)) * 100</f>
        <v>3.7008192771084332</v>
      </c>
      <c r="AL679" s="72">
        <f>(SUMIFS('Banco de Indicadores Mun. (2)'!I:I,'Banco de Indicadores Mun. (2)'!B:B,'Banco de Indicadores - Mun. (1)'!B679,'Banco de Indicadores Mun. (2)'!A:A,'Banco de Indicadores - Mun. (1)'!A679) / VLOOKUP(D679,'Dados Base'!$B:$K,9,FALSE)) * 100</f>
        <v>1.3355130434782607</v>
      </c>
      <c r="AM679" s="72">
        <f>(SUMIFS('Banco de Indicadores Mun. (2)'!J:J,'Banco de Indicadores Mun. (2)'!B:B,'Banco de Indicadores - Mun. (1)'!B679,'Banco de Indicadores Mun. (2)'!A:A,'Banco de Indicadores - Mun. (1)'!A679) / VLOOKUP(D679,'Dados Base'!$B:$K,7,FALSE)) * 100</f>
        <v>2.3307234042553198</v>
      </c>
      <c r="AN679" s="72">
        <f>(SUMIFS('Banco de Indicadores Mun. (2)'!K:K,'Banco de Indicadores Mun. (2)'!B:B,'Banco de Indicadores - Mun. (1)'!B679,'Banco de Indicadores Mun. (2)'!A:A,'Banco de Indicadores - Mun. (1)'!A679) / VLOOKUP(D679,'Dados Base'!$B:$K,10,FALSE)) * 100</f>
        <v>5.4895555555555546</v>
      </c>
      <c r="AO679" s="21">
        <v>0</v>
      </c>
      <c r="AP679" s="125">
        <v>0</v>
      </c>
      <c r="AQ679" s="17">
        <v>0</v>
      </c>
      <c r="AR679" s="18">
        <v>9.3000000000000007</v>
      </c>
      <c r="AS679" s="20">
        <v>40.840000000000003</v>
      </c>
      <c r="AT679" s="20">
        <v>40.840000000000003</v>
      </c>
      <c r="AU679" s="20">
        <v>32.672064548479753</v>
      </c>
      <c r="AV679" s="21">
        <v>4.24</v>
      </c>
      <c r="AW679" s="21">
        <v>0</v>
      </c>
      <c r="AX679" s="21">
        <v>0</v>
      </c>
      <c r="AY679" s="116">
        <v>10.698381075900709</v>
      </c>
    </row>
    <row r="680" spans="1:51" ht="15" x14ac:dyDescent="0.25">
      <c r="A680" s="144">
        <v>2016</v>
      </c>
      <c r="B680" s="77" t="s">
        <v>35</v>
      </c>
      <c r="C680" s="78">
        <v>8</v>
      </c>
      <c r="D680" s="77">
        <v>3503000</v>
      </c>
      <c r="E680" s="78">
        <v>35030008</v>
      </c>
      <c r="F680" s="78" t="str">
        <f t="shared" si="21"/>
        <v>350300082016</v>
      </c>
      <c r="G680" s="79">
        <v>0.75870589648041609</v>
      </c>
      <c r="H680" s="80">
        <f t="shared" si="20"/>
        <v>5371</v>
      </c>
      <c r="I680" s="81">
        <v>5127</v>
      </c>
      <c r="J680" s="82">
        <v>244</v>
      </c>
      <c r="K680" s="83">
        <f>(H680)/VLOOKUP(D680,'Dados Base'!$B:$K,6,FALSE)</f>
        <v>26.497286630488407</v>
      </c>
      <c r="L680" s="88">
        <f t="shared" si="22"/>
        <v>95.457084341835781</v>
      </c>
      <c r="M680" s="85" t="s">
        <v>702</v>
      </c>
      <c r="N680" s="86">
        <v>0.74</v>
      </c>
      <c r="O680" s="87" t="s">
        <v>691</v>
      </c>
      <c r="P680" s="87" t="s">
        <v>691</v>
      </c>
      <c r="Q680" s="87" t="s">
        <v>691</v>
      </c>
      <c r="R680" s="87" t="s">
        <v>691</v>
      </c>
      <c r="S680" s="87" t="s">
        <v>691</v>
      </c>
      <c r="T680" s="87" t="s">
        <v>691</v>
      </c>
      <c r="U680" s="87" t="s">
        <v>691</v>
      </c>
      <c r="V680" s="87" t="s">
        <v>691</v>
      </c>
      <c r="W680" s="85">
        <v>3.87</v>
      </c>
      <c r="X680" s="47">
        <v>1.3401437913358053E-2</v>
      </c>
      <c r="Y680" s="9">
        <v>3.61</v>
      </c>
      <c r="Z680" s="10">
        <v>249.70869000000002</v>
      </c>
      <c r="AA680" s="10">
        <v>28.877309999999998</v>
      </c>
      <c r="AB680" s="11">
        <v>0</v>
      </c>
      <c r="AC680" s="12">
        <v>0</v>
      </c>
      <c r="AD680" s="153">
        <f>VLOOKUP(D680,'Dados Base'!$B:$K,9,FALSE)*31536000/VLOOKUP($F680,F:H,MATCH(H679,F679:AF679,0),FALSE)</f>
        <v>19258.625954198473</v>
      </c>
      <c r="AE680" s="153">
        <f>VLOOKUP(D680,'Dados Base'!$B:$K,10,FALSE)*31536000/VLOOKUP($F680,F:H,MATCH(H679,F679:AF679,0),FALSE)</f>
        <v>2407.3282442748095</v>
      </c>
      <c r="AF680" s="14" t="s">
        <v>692</v>
      </c>
      <c r="AG680" s="15" t="s">
        <v>692</v>
      </c>
      <c r="AH680" s="14" t="s">
        <v>692</v>
      </c>
      <c r="AI680" s="14" t="s">
        <v>692</v>
      </c>
      <c r="AJ680" s="14" t="s">
        <v>692</v>
      </c>
      <c r="AK680" s="72">
        <f>(SUMIFS('Banco de Indicadores Mun. (2)'!I:I,'Banco de Indicadores Mun. (2)'!B:B,'Banco de Indicadores - Mun. (1)'!B680,'Banco de Indicadores Mun. (2)'!A:A,'Banco de Indicadores - Mun. (1)'!A680) / VLOOKUP(D680,'Dados Base'!$B:$K,8,FALSE)) * 100</f>
        <v>5.5902135922330096</v>
      </c>
      <c r="AL680" s="72">
        <f>(SUMIFS('Banco de Indicadores Mun. (2)'!I:I,'Banco de Indicadores Mun. (2)'!B:B,'Banco de Indicadores - Mun. (1)'!B680,'Banco de Indicadores Mun. (2)'!A:A,'Banco de Indicadores - Mun. (1)'!A680) / VLOOKUP(D680,'Dados Base'!$B:$K,9,FALSE)) * 100</f>
        <v>1.7554634146341463</v>
      </c>
      <c r="AM680" s="72">
        <f>(SUMIFS('Banco de Indicadores Mun. (2)'!J:J,'Banco de Indicadores Mun. (2)'!B:B,'Banco de Indicadores - Mun. (1)'!B680,'Banco de Indicadores Mun. (2)'!A:A,'Banco de Indicadores - Mun. (1)'!A680) / VLOOKUP(D680,'Dados Base'!$B:$K,7,FALSE)) * 100</f>
        <v>7.1252258064516125</v>
      </c>
      <c r="AN680" s="72">
        <f>(SUMIFS('Banco de Indicadores Mun. (2)'!K:K,'Banco de Indicadores Mun. (2)'!B:B,'Banco de Indicadores - Mun. (1)'!B680,'Banco de Indicadores Mun. (2)'!A:A,'Banco de Indicadores - Mun. (1)'!A680) / VLOOKUP(D680,'Dados Base'!$B:$K,10,FALSE)) * 100</f>
        <v>3.2689756097560974</v>
      </c>
      <c r="AO680" s="21">
        <v>0</v>
      </c>
      <c r="AP680" s="125">
        <v>0</v>
      </c>
      <c r="AQ680" s="17">
        <v>0</v>
      </c>
      <c r="AR680" s="18">
        <v>7.5</v>
      </c>
      <c r="AS680" s="20">
        <v>98.5</v>
      </c>
      <c r="AT680" s="20">
        <v>98.5</v>
      </c>
      <c r="AU680" s="20">
        <v>89.634328358208961</v>
      </c>
      <c r="AV680" s="21">
        <v>9.68</v>
      </c>
      <c r="AW680" s="21">
        <v>0</v>
      </c>
      <c r="AX680" s="21">
        <v>0</v>
      </c>
      <c r="AY680" s="116">
        <v>24.872704119887697</v>
      </c>
    </row>
    <row r="681" spans="1:51" ht="15" x14ac:dyDescent="0.25">
      <c r="A681" s="144">
        <v>2016</v>
      </c>
      <c r="B681" s="77" t="s">
        <v>36</v>
      </c>
      <c r="C681" s="78">
        <v>14</v>
      </c>
      <c r="D681" s="77">
        <v>3503109</v>
      </c>
      <c r="E681" s="78">
        <v>350310914</v>
      </c>
      <c r="F681" s="78" t="str">
        <f t="shared" si="21"/>
        <v>3503109142016</v>
      </c>
      <c r="G681" s="79">
        <v>-5.1934678046006155E-2</v>
      </c>
      <c r="H681" s="80">
        <f t="shared" si="20"/>
        <v>6144</v>
      </c>
      <c r="I681" s="81">
        <v>4908</v>
      </c>
      <c r="J681" s="82">
        <v>1236</v>
      </c>
      <c r="K681" s="83">
        <f>(H681)/VLOOKUP(D681,'Dados Base'!$B:$K,6,FALSE)</f>
        <v>21.457758530367059</v>
      </c>
      <c r="L681" s="88">
        <f t="shared" si="22"/>
        <v>79.8828125</v>
      </c>
      <c r="M681" s="85" t="s">
        <v>702</v>
      </c>
      <c r="N681" s="86">
        <v>0.68500000000000005</v>
      </c>
      <c r="O681" s="87" t="s">
        <v>691</v>
      </c>
      <c r="P681" s="87" t="s">
        <v>691</v>
      </c>
      <c r="Q681" s="87" t="s">
        <v>691</v>
      </c>
      <c r="R681" s="87" t="s">
        <v>691</v>
      </c>
      <c r="S681" s="87" t="s">
        <v>691</v>
      </c>
      <c r="T681" s="87" t="s">
        <v>691</v>
      </c>
      <c r="U681" s="87" t="s">
        <v>691</v>
      </c>
      <c r="V681" s="87" t="s">
        <v>691</v>
      </c>
      <c r="W681" s="85">
        <v>63.03</v>
      </c>
      <c r="X681" s="47">
        <v>1.0105599999999999E-2</v>
      </c>
      <c r="Y681" s="9">
        <v>3.36</v>
      </c>
      <c r="Z681" s="10">
        <v>135.8617794103194</v>
      </c>
      <c r="AA681" s="10">
        <v>122.96022058968062</v>
      </c>
      <c r="AB681" s="11">
        <v>0</v>
      </c>
      <c r="AC681" s="12">
        <v>0</v>
      </c>
      <c r="AD681" s="153">
        <f>VLOOKUP(D681,'Dados Base'!$B:$K,9,FALSE)*31536000/VLOOKUP($F681,F:H,MATCH(H680,F680:AF680,0),FALSE)</f>
        <v>16989.609375</v>
      </c>
      <c r="AE681" s="153">
        <f>VLOOKUP(D681,'Dados Base'!$B:$K,10,FALSE)*31536000/VLOOKUP($F681,F:H,MATCH(H680,F680:AF680,0),FALSE)</f>
        <v>2001.7968749999993</v>
      </c>
      <c r="AF681" s="14">
        <v>63.16</v>
      </c>
      <c r="AG681" s="15">
        <v>75.36</v>
      </c>
      <c r="AH681" s="14">
        <v>62.52</v>
      </c>
      <c r="AI681" s="14">
        <v>41.32</v>
      </c>
      <c r="AJ681" s="14">
        <v>83.81</v>
      </c>
      <c r="AK681" s="72">
        <f>(SUMIFS('Banco de Indicadores Mun. (2)'!I:I,'Banco de Indicadores Mun. (2)'!B:B,'Banco de Indicadores - Mun. (1)'!B681,'Banco de Indicadores Mun. (2)'!A:A,'Banco de Indicadores - Mun. (1)'!A681) / VLOOKUP(D681,'Dados Base'!$B:$K,8,FALSE)) * 100</f>
        <v>8.9809324324324322</v>
      </c>
      <c r="AL681" s="72">
        <f>(SUMIFS('Banco de Indicadores Mun. (2)'!I:I,'Banco de Indicadores Mun. (2)'!B:B,'Banco de Indicadores - Mun. (1)'!B681,'Banco de Indicadores Mun. (2)'!A:A,'Banco de Indicadores - Mun. (1)'!A681) / VLOOKUP(D681,'Dados Base'!$B:$K,9,FALSE)) * 100</f>
        <v>4.0156435045317211</v>
      </c>
      <c r="AM681" s="72">
        <f>(SUMIFS('Banco de Indicadores Mun. (2)'!J:J,'Banco de Indicadores Mun. (2)'!B:B,'Banco de Indicadores - Mun. (1)'!B681,'Banco de Indicadores Mun. (2)'!A:A,'Banco de Indicadores - Mun. (1)'!A681) / VLOOKUP(D681,'Dados Base'!$B:$K,7,FALSE)) * 100</f>
        <v>10.10661467889908</v>
      </c>
      <c r="AN681" s="72">
        <f>(SUMIFS('Banco de Indicadores Mun. (2)'!K:K,'Banco de Indicadores Mun. (2)'!B:B,'Banco de Indicadores - Mun. (1)'!B681,'Banco de Indicadores Mun. (2)'!A:A,'Banco de Indicadores - Mun. (1)'!A681) / VLOOKUP(D681,'Dados Base'!$B:$K,10,FALSE)) * 100</f>
        <v>5.8347948717948732</v>
      </c>
      <c r="AO681" s="21">
        <v>0</v>
      </c>
      <c r="AP681" s="125">
        <v>0</v>
      </c>
      <c r="AQ681" s="17">
        <v>0</v>
      </c>
      <c r="AR681" s="18">
        <v>9.6</v>
      </c>
      <c r="AS681" s="20">
        <v>73.935298935298931</v>
      </c>
      <c r="AT681" s="20">
        <v>73.935298935298931</v>
      </c>
      <c r="AU681" s="20">
        <v>52.492361317940279</v>
      </c>
      <c r="AV681" s="21">
        <v>6.52</v>
      </c>
      <c r="AW681" s="21">
        <v>0</v>
      </c>
      <c r="AX681" s="21">
        <v>0</v>
      </c>
      <c r="AY681" s="116">
        <v>171.00716434452187</v>
      </c>
    </row>
    <row r="682" spans="1:51" ht="15" x14ac:dyDescent="0.25">
      <c r="A682" s="144">
        <v>2016</v>
      </c>
      <c r="B682" s="77" t="s">
        <v>37</v>
      </c>
      <c r="C682" s="78">
        <v>2</v>
      </c>
      <c r="D682" s="77">
        <v>3503158</v>
      </c>
      <c r="E682" s="78">
        <v>35031582</v>
      </c>
      <c r="F682" s="78" t="str">
        <f t="shared" si="21"/>
        <v>350315822016</v>
      </c>
      <c r="G682" s="79">
        <v>-0.2553804482443911</v>
      </c>
      <c r="H682" s="80">
        <f t="shared" si="20"/>
        <v>2471</v>
      </c>
      <c r="I682" s="81">
        <v>1896</v>
      </c>
      <c r="J682" s="82">
        <v>575</v>
      </c>
      <c r="K682" s="83">
        <f>(H682)/VLOOKUP(D682,'Dados Base'!$B:$K,6,FALSE)</f>
        <v>15.869244107635989</v>
      </c>
      <c r="L682" s="88">
        <f t="shared" si="22"/>
        <v>76.730068798057474</v>
      </c>
      <c r="M682" s="85" t="s">
        <v>702</v>
      </c>
      <c r="N682" s="86">
        <v>0.68</v>
      </c>
      <c r="O682" s="87" t="s">
        <v>691</v>
      </c>
      <c r="P682" s="87" t="s">
        <v>691</v>
      </c>
      <c r="Q682" s="87" t="s">
        <v>691</v>
      </c>
      <c r="R682" s="87" t="s">
        <v>691</v>
      </c>
      <c r="S682" s="87" t="s">
        <v>691</v>
      </c>
      <c r="T682" s="87" t="s">
        <v>691</v>
      </c>
      <c r="U682" s="87" t="s">
        <v>691</v>
      </c>
      <c r="V682" s="87" t="s">
        <v>691</v>
      </c>
      <c r="W682" s="85">
        <v>0</v>
      </c>
      <c r="X682" s="47">
        <v>5.1768736979166674E-3</v>
      </c>
      <c r="Y682" s="9">
        <v>1.32</v>
      </c>
      <c r="Z682" s="10">
        <v>87.80092659270997</v>
      </c>
      <c r="AA682" s="10">
        <v>14.367073407290016</v>
      </c>
      <c r="AB682" s="11">
        <v>1</v>
      </c>
      <c r="AC682" s="12">
        <v>0</v>
      </c>
      <c r="AD682" s="153">
        <f>VLOOKUP(D682,'Dados Base'!$B:$K,9,FALSE)*31536000/VLOOKUP($F682,F:H,MATCH(H681,F681:AF681,0),FALSE)</f>
        <v>28715.499797652774</v>
      </c>
      <c r="AE682" s="153">
        <f>VLOOKUP(D682,'Dados Base'!$B:$K,10,FALSE)*31536000/VLOOKUP($F682,F:H,MATCH(H681,F681:AF681,0),FALSE)</f>
        <v>2807.7377579927152</v>
      </c>
      <c r="AF682" s="14">
        <v>80.45</v>
      </c>
      <c r="AG682" s="15" t="s">
        <v>692</v>
      </c>
      <c r="AH682" s="14">
        <v>67.930000000000007</v>
      </c>
      <c r="AI682" s="14">
        <v>17.12</v>
      </c>
      <c r="AJ682" s="14">
        <v>100</v>
      </c>
      <c r="AK682" s="72">
        <f>(SUMIFS('Banco de Indicadores Mun. (2)'!I:I,'Banco de Indicadores Mun. (2)'!B:B,'Banco de Indicadores - Mun. (1)'!B682,'Banco de Indicadores Mun. (2)'!A:A,'Banco de Indicadores - Mun. (1)'!A682) / VLOOKUP(D682,'Dados Base'!$B:$K,8,FALSE)) * 100</f>
        <v>0.80757731958762891</v>
      </c>
      <c r="AL682" s="72">
        <f>(SUMIFS('Banco de Indicadores Mun. (2)'!I:I,'Banco de Indicadores Mun. (2)'!B:B,'Banco de Indicadores - Mun. (1)'!B682,'Banco de Indicadores Mun. (2)'!A:A,'Banco de Indicadores - Mun. (1)'!A682) / VLOOKUP(D682,'Dados Base'!$B:$K,9,FALSE)) * 100</f>
        <v>0.34815555555555555</v>
      </c>
      <c r="AM682" s="72">
        <f>(SUMIFS('Banco de Indicadores Mun. (2)'!J:J,'Banco de Indicadores Mun. (2)'!B:B,'Banco de Indicadores - Mun. (1)'!B682,'Banco de Indicadores Mun. (2)'!A:A,'Banco de Indicadores - Mun. (1)'!A682) / VLOOKUP(D682,'Dados Base'!$B:$K,7,FALSE)) * 100</f>
        <v>0.95200000000000007</v>
      </c>
      <c r="AN682" s="72">
        <f>(SUMIFS('Banco de Indicadores Mun. (2)'!K:K,'Banco de Indicadores Mun. (2)'!B:B,'Banco de Indicadores - Mun. (1)'!B682,'Banco de Indicadores Mun. (2)'!A:A,'Banco de Indicadores - Mun. (1)'!A682) / VLOOKUP(D682,'Dados Base'!$B:$K,10,FALSE)) * 100</f>
        <v>0.31522727272727274</v>
      </c>
      <c r="AO682" s="21">
        <v>0</v>
      </c>
      <c r="AP682" s="125">
        <v>0</v>
      </c>
      <c r="AQ682" s="17">
        <v>0</v>
      </c>
      <c r="AR682" s="18" t="s">
        <v>692</v>
      </c>
      <c r="AS682" s="20">
        <v>87.691494981510829</v>
      </c>
      <c r="AT682" s="20">
        <v>87.691494981510814</v>
      </c>
      <c r="AU682" s="20">
        <v>85.937795192927325</v>
      </c>
      <c r="AV682" s="21">
        <v>9.82</v>
      </c>
      <c r="AW682" s="21">
        <v>0</v>
      </c>
      <c r="AX682" s="21">
        <v>0</v>
      </c>
      <c r="AY682" s="116">
        <v>137.36282580859032</v>
      </c>
    </row>
    <row r="683" spans="1:51" ht="15" x14ac:dyDescent="0.25">
      <c r="A683" s="144">
        <v>2016</v>
      </c>
      <c r="B683" s="77" t="s">
        <v>38</v>
      </c>
      <c r="C683" s="78">
        <v>13</v>
      </c>
      <c r="D683" s="77">
        <v>3503208</v>
      </c>
      <c r="E683" s="78">
        <v>350320813</v>
      </c>
      <c r="F683" s="78" t="str">
        <f t="shared" si="21"/>
        <v>3503208132016</v>
      </c>
      <c r="G683" s="79">
        <v>1.1131154176528657</v>
      </c>
      <c r="H683" s="80">
        <f t="shared" si="20"/>
        <v>221205</v>
      </c>
      <c r="I683" s="81">
        <v>214916</v>
      </c>
      <c r="J683" s="82">
        <v>6289</v>
      </c>
      <c r="K683" s="83">
        <f>(H683)/VLOOKUP(D683,'Dados Base'!$B:$K,6,FALSE)</f>
        <v>219.89224330745449</v>
      </c>
      <c r="L683" s="88">
        <f t="shared" si="22"/>
        <v>97.156935873963064</v>
      </c>
      <c r="M683" s="85" t="s">
        <v>702</v>
      </c>
      <c r="N683" s="86">
        <v>0.81499999999999995</v>
      </c>
      <c r="O683" s="87" t="s">
        <v>691</v>
      </c>
      <c r="P683" s="87" t="s">
        <v>691</v>
      </c>
      <c r="Q683" s="87" t="s">
        <v>691</v>
      </c>
      <c r="R683" s="87" t="s">
        <v>691</v>
      </c>
      <c r="S683" s="87" t="s">
        <v>691</v>
      </c>
      <c r="T683" s="87" t="s">
        <v>691</v>
      </c>
      <c r="U683" s="87" t="s">
        <v>691</v>
      </c>
      <c r="V683" s="87" t="s">
        <v>691</v>
      </c>
      <c r="W683" s="85">
        <v>0</v>
      </c>
      <c r="X683" s="47">
        <v>0.74843892472222229</v>
      </c>
      <c r="Y683" s="9">
        <v>199.95</v>
      </c>
      <c r="Z683" s="10">
        <v>6190.1933399999989</v>
      </c>
      <c r="AA683" s="10">
        <v>5806.6086600000008</v>
      </c>
      <c r="AB683" s="11">
        <v>33</v>
      </c>
      <c r="AC683" s="12">
        <v>2</v>
      </c>
      <c r="AD683" s="153">
        <f>VLOOKUP(D683,'Dados Base'!$B:$K,9,FALSE)*31536000/VLOOKUP($F683,F:H,MATCH(H682,F682:AF682,0),FALSE)</f>
        <v>1424.2202481860718</v>
      </c>
      <c r="AE683" s="153">
        <f>VLOOKUP(D683,'Dados Base'!$B:$K,10,FALSE)*31536000/VLOOKUP($F683,F:H,MATCH(H682,F682:AF682,0),FALSE)</f>
        <v>156.8210483488167</v>
      </c>
      <c r="AF683" s="14">
        <v>97.12</v>
      </c>
      <c r="AG683" s="15">
        <v>97.16</v>
      </c>
      <c r="AH683" s="14">
        <v>97.18</v>
      </c>
      <c r="AI683" s="14">
        <v>52.93</v>
      </c>
      <c r="AJ683" s="14">
        <v>99.52</v>
      </c>
      <c r="AK683" s="72">
        <f>(SUMIFS('Banco de Indicadores Mun. (2)'!I:I,'Banco de Indicadores Mun. (2)'!B:B,'Banco de Indicadores - Mun. (1)'!B683,'Banco de Indicadores Mun. (2)'!A:A,'Banco de Indicadores - Mun. (1)'!A683) / VLOOKUP(D683,'Dados Base'!$B:$K,8,FALSE)) * 100</f>
        <v>93.569057777777815</v>
      </c>
      <c r="AL683" s="72">
        <f>(SUMIFS('Banco de Indicadores Mun. (2)'!I:I,'Banco de Indicadores Mun. (2)'!B:B,'Banco de Indicadores - Mun. (1)'!B683,'Banco de Indicadores Mun. (2)'!A:A,'Banco de Indicadores - Mun. (1)'!A683) / VLOOKUP(D683,'Dados Base'!$B:$K,9,FALSE)) * 100</f>
        <v>42.148224224224236</v>
      </c>
      <c r="AM683" s="72">
        <f>(SUMIFS('Banco de Indicadores Mun. (2)'!J:J,'Banco de Indicadores Mun. (2)'!B:B,'Banco de Indicadores - Mun. (1)'!B683,'Banco de Indicadores Mun. (2)'!A:A,'Banco de Indicadores - Mun. (1)'!A683) / VLOOKUP(D683,'Dados Base'!$B:$K,7,FALSE)) * 100</f>
        <v>74.8630294117647</v>
      </c>
      <c r="AN683" s="72">
        <f>(SUMIFS('Banco de Indicadores Mun. (2)'!K:K,'Banco de Indicadores Mun. (2)'!B:B,'Banco de Indicadores - Mun. (1)'!B683,'Banco de Indicadores Mun. (2)'!A:A,'Banco de Indicadores - Mun. (1)'!A683) / VLOOKUP(D683,'Dados Base'!$B:$K,10,FALSE)) * 100</f>
        <v>151.38769090909102</v>
      </c>
      <c r="AO683" s="21">
        <v>0</v>
      </c>
      <c r="AP683" s="125">
        <v>0</v>
      </c>
      <c r="AQ683" s="17">
        <v>0</v>
      </c>
      <c r="AR683" s="18">
        <v>10</v>
      </c>
      <c r="AS683" s="20">
        <v>99</v>
      </c>
      <c r="AT683" s="20">
        <v>99.000000000000014</v>
      </c>
      <c r="AU683" s="20">
        <v>51.598695552364703</v>
      </c>
      <c r="AV683" s="21">
        <v>6.84</v>
      </c>
      <c r="AW683" s="21">
        <v>11</v>
      </c>
      <c r="AX683" s="21">
        <v>2</v>
      </c>
      <c r="AY683" s="116">
        <v>188.55491789443781</v>
      </c>
    </row>
    <row r="684" spans="1:51" ht="15" x14ac:dyDescent="0.25">
      <c r="A684" s="144">
        <v>2016</v>
      </c>
      <c r="B684" s="77" t="s">
        <v>39</v>
      </c>
      <c r="C684" s="78">
        <v>9</v>
      </c>
      <c r="D684" s="77">
        <v>3503307</v>
      </c>
      <c r="E684" s="78">
        <v>35033079</v>
      </c>
      <c r="F684" s="78" t="str">
        <f t="shared" si="21"/>
        <v>350330792016</v>
      </c>
      <c r="G684" s="79">
        <v>1.1396240021658732</v>
      </c>
      <c r="H684" s="80">
        <f t="shared" si="20"/>
        <v>126338</v>
      </c>
      <c r="I684" s="81">
        <v>119997</v>
      </c>
      <c r="J684" s="82">
        <v>6341</v>
      </c>
      <c r="K684" s="83">
        <f>(H684)/VLOOKUP(D684,'Dados Base'!$B:$K,6,FALSE)</f>
        <v>196.3416529387996</v>
      </c>
      <c r="L684" s="88">
        <f t="shared" si="22"/>
        <v>94.980924187497024</v>
      </c>
      <c r="M684" s="85" t="s">
        <v>702</v>
      </c>
      <c r="N684" s="86">
        <v>0.78100000000000003</v>
      </c>
      <c r="O684" s="87" t="s">
        <v>691</v>
      </c>
      <c r="P684" s="87" t="s">
        <v>691</v>
      </c>
      <c r="Q684" s="87" t="s">
        <v>691</v>
      </c>
      <c r="R684" s="87" t="s">
        <v>691</v>
      </c>
      <c r="S684" s="87" t="s">
        <v>691</v>
      </c>
      <c r="T684" s="87" t="s">
        <v>691</v>
      </c>
      <c r="U684" s="87" t="s">
        <v>691</v>
      </c>
      <c r="V684" s="87" t="s">
        <v>691</v>
      </c>
      <c r="W684" s="85">
        <v>0</v>
      </c>
      <c r="X684" s="47">
        <v>0.44013585648148146</v>
      </c>
      <c r="Y684" s="9">
        <v>110.79</v>
      </c>
      <c r="Z684" s="10">
        <v>0</v>
      </c>
      <c r="AA684" s="10">
        <v>6647.2380000000003</v>
      </c>
      <c r="AB684" s="11">
        <v>17</v>
      </c>
      <c r="AC684" s="12">
        <v>0</v>
      </c>
      <c r="AD684" s="153">
        <f>VLOOKUP(D684,'Dados Base'!$B:$K,9,FALSE)*31536000/VLOOKUP($F684,F:H,MATCH(H683,F683:AF683,0),FALSE)</f>
        <v>2136.7138944735552</v>
      </c>
      <c r="AE684" s="153">
        <f>VLOOKUP(D684,'Dados Base'!$B:$K,10,FALSE)*31536000/VLOOKUP($F684,F:H,MATCH(H683,F683:AF683,0),FALSE)</f>
        <v>252.11227025914604</v>
      </c>
      <c r="AF684" s="14">
        <v>100</v>
      </c>
      <c r="AG684" s="15">
        <v>99.92</v>
      </c>
      <c r="AH684" s="14">
        <v>100</v>
      </c>
      <c r="AI684" s="14">
        <v>44.92</v>
      </c>
      <c r="AJ684" s="14">
        <v>100</v>
      </c>
      <c r="AK684" s="72">
        <f>(SUMIFS('Banco de Indicadores Mun. (2)'!I:I,'Banco de Indicadores Mun. (2)'!B:B,'Banco de Indicadores - Mun. (1)'!B684,'Banco de Indicadores Mun. (2)'!A:A,'Banco de Indicadores - Mun. (1)'!A684) / VLOOKUP(D684,'Dados Base'!$B:$K,8,FALSE)) * 100</f>
        <v>29.589268608414237</v>
      </c>
      <c r="AL684" s="72">
        <f>(SUMIFS('Banco de Indicadores Mun. (2)'!I:I,'Banco de Indicadores Mun. (2)'!B:B,'Banco de Indicadores - Mun. (1)'!B684,'Banco de Indicadores Mun. (2)'!A:A,'Banco de Indicadores - Mun. (1)'!A684) / VLOOKUP(D684,'Dados Base'!$B:$K,9,FALSE)) * 100</f>
        <v>10.681172897196261</v>
      </c>
      <c r="AM684" s="72">
        <f>(SUMIFS('Banco de Indicadores Mun. (2)'!J:J,'Banco de Indicadores Mun. (2)'!B:B,'Banco de Indicadores - Mun. (1)'!B684,'Banco de Indicadores Mun. (2)'!A:A,'Banco de Indicadores - Mun. (1)'!A684) / VLOOKUP(D684,'Dados Base'!$B:$K,7,FALSE)) * 100</f>
        <v>37.064975961538458</v>
      </c>
      <c r="AN684" s="72">
        <f>(SUMIFS('Banco de Indicadores Mun. (2)'!K:K,'Banco de Indicadores Mun. (2)'!B:B,'Banco de Indicadores - Mun. (1)'!B684,'Banco de Indicadores Mun. (2)'!A:A,'Banco de Indicadores - Mun. (1)'!A684) / VLOOKUP(D684,'Dados Base'!$B:$K,10,FALSE)) * 100</f>
        <v>14.193752475247523</v>
      </c>
      <c r="AO684" s="21">
        <v>0</v>
      </c>
      <c r="AP684" s="125">
        <v>0</v>
      </c>
      <c r="AQ684" s="17">
        <v>0</v>
      </c>
      <c r="AR684" s="18">
        <v>9.5</v>
      </c>
      <c r="AS684" s="20">
        <v>100</v>
      </c>
      <c r="AT684" s="20">
        <v>0</v>
      </c>
      <c r="AU684" s="20">
        <v>0</v>
      </c>
      <c r="AV684" s="21">
        <v>1.5</v>
      </c>
      <c r="AW684" s="21">
        <v>3</v>
      </c>
      <c r="AX684" s="21">
        <v>0</v>
      </c>
      <c r="AY684" s="116">
        <v>34.044670024811879</v>
      </c>
    </row>
    <row r="685" spans="1:51" ht="15" x14ac:dyDescent="0.25">
      <c r="A685" s="144">
        <v>2016</v>
      </c>
      <c r="B685" s="77" t="s">
        <v>40</v>
      </c>
      <c r="C685" s="78">
        <v>20</v>
      </c>
      <c r="D685" s="77">
        <v>3503356</v>
      </c>
      <c r="E685" s="78">
        <v>350335620</v>
      </c>
      <c r="F685" s="78" t="str">
        <f t="shared" si="21"/>
        <v>3503356202016</v>
      </c>
      <c r="G685" s="79">
        <v>-0.94906116781671157</v>
      </c>
      <c r="H685" s="80">
        <f t="shared" si="20"/>
        <v>1849</v>
      </c>
      <c r="I685" s="81">
        <v>1134</v>
      </c>
      <c r="J685" s="82">
        <v>715</v>
      </c>
      <c r="K685" s="83">
        <f>(H685)/VLOOKUP(D685,'Dados Base'!$B:$K,6,FALSE)</f>
        <v>7.024809087800616</v>
      </c>
      <c r="L685" s="88">
        <f t="shared" si="22"/>
        <v>61.33044889129259</v>
      </c>
      <c r="M685" s="85" t="s">
        <v>702</v>
      </c>
      <c r="N685" s="86">
        <v>0.72199999999999998</v>
      </c>
      <c r="O685" s="87" t="s">
        <v>691</v>
      </c>
      <c r="P685" s="87" t="s">
        <v>691</v>
      </c>
      <c r="Q685" s="87" t="s">
        <v>691</v>
      </c>
      <c r="R685" s="87" t="s">
        <v>691</v>
      </c>
      <c r="S685" s="87" t="s">
        <v>691</v>
      </c>
      <c r="T685" s="87" t="s">
        <v>691</v>
      </c>
      <c r="U685" s="87" t="s">
        <v>691</v>
      </c>
      <c r="V685" s="87" t="s">
        <v>691</v>
      </c>
      <c r="W685" s="85">
        <v>0</v>
      </c>
      <c r="X685" s="47">
        <v>2.7840932291666671E-3</v>
      </c>
      <c r="Y685" s="9">
        <v>0.75</v>
      </c>
      <c r="Z685" s="10">
        <v>38.069684601769914</v>
      </c>
      <c r="AA685" s="10">
        <v>19.548315398230088</v>
      </c>
      <c r="AB685" s="11">
        <v>0</v>
      </c>
      <c r="AC685" s="12">
        <v>0</v>
      </c>
      <c r="AD685" s="153">
        <f>VLOOKUP(D685,'Dados Base'!$B:$K,9,FALSE)*31536000/VLOOKUP($F685,F:H,MATCH(H684,F684:AF684,0),FALSE)</f>
        <v>32405.840995132505</v>
      </c>
      <c r="AE685" s="153">
        <f>VLOOKUP(D685,'Dados Base'!$B:$K,10,FALSE)*31536000/VLOOKUP($F685,F:H,MATCH(H684,F684:AF684,0),FALSE)</f>
        <v>4093.3693888588427</v>
      </c>
      <c r="AF685" s="14">
        <v>57.82</v>
      </c>
      <c r="AG685" s="15">
        <v>72.98</v>
      </c>
      <c r="AH685" s="14">
        <v>56.65</v>
      </c>
      <c r="AI685" s="14">
        <v>12.69</v>
      </c>
      <c r="AJ685" s="14">
        <v>100</v>
      </c>
      <c r="AK685" s="72">
        <f>(SUMIFS('Banco de Indicadores Mun. (2)'!I:I,'Banco de Indicadores Mun. (2)'!B:B,'Banco de Indicadores - Mun. (1)'!B685,'Banco de Indicadores Mun. (2)'!A:A,'Banco de Indicadores - Mun. (1)'!A685) / VLOOKUP(D685,'Dados Base'!$B:$K,8,FALSE)) * 100</f>
        <v>2.9701012658227848</v>
      </c>
      <c r="AL685" s="72">
        <f>(SUMIFS('Banco de Indicadores Mun. (2)'!I:I,'Banco de Indicadores Mun. (2)'!B:B,'Banco de Indicadores - Mun. (1)'!B685,'Banco de Indicadores Mun. (2)'!A:A,'Banco de Indicadores - Mun. (1)'!A685) / VLOOKUP(D685,'Dados Base'!$B:$K,9,FALSE)) * 100</f>
        <v>1.2349368421052633</v>
      </c>
      <c r="AM685" s="72">
        <f>(SUMIFS('Banco de Indicadores Mun. (2)'!J:J,'Banco de Indicadores Mun. (2)'!B:B,'Banco de Indicadores - Mun. (1)'!B685,'Banco de Indicadores Mun. (2)'!A:A,'Banco de Indicadores - Mun. (1)'!A685) / VLOOKUP(D685,'Dados Base'!$B:$K,7,FALSE)) * 100</f>
        <v>3.7126545454545452</v>
      </c>
      <c r="AN685" s="72">
        <f>(SUMIFS('Banco de Indicadores Mun. (2)'!K:K,'Banco de Indicadores Mun. (2)'!B:B,'Banco de Indicadores - Mun. (1)'!B685,'Banco de Indicadores Mun. (2)'!A:A,'Banco de Indicadores - Mun. (1)'!A685) / VLOOKUP(D685,'Dados Base'!$B:$K,10,FALSE)) * 100</f>
        <v>1.2684166666666667</v>
      </c>
      <c r="AO685" s="21">
        <v>0</v>
      </c>
      <c r="AP685" s="125">
        <v>0</v>
      </c>
      <c r="AQ685" s="17">
        <v>0</v>
      </c>
      <c r="AR685" s="18">
        <v>8</v>
      </c>
      <c r="AS685" s="20">
        <v>83.628318584070797</v>
      </c>
      <c r="AT685" s="20">
        <v>83.628318584070797</v>
      </c>
      <c r="AU685" s="20">
        <v>66.072554760265746</v>
      </c>
      <c r="AV685" s="21">
        <v>7.05</v>
      </c>
      <c r="AW685" s="21">
        <v>0</v>
      </c>
      <c r="AX685" s="21">
        <v>0</v>
      </c>
      <c r="AY685" s="116">
        <v>107.05460466538044</v>
      </c>
    </row>
    <row r="686" spans="1:51" ht="15" x14ac:dyDescent="0.25">
      <c r="A686" s="144">
        <v>2016</v>
      </c>
      <c r="B686" s="77" t="s">
        <v>41</v>
      </c>
      <c r="C686" s="78">
        <v>13</v>
      </c>
      <c r="D686" s="77">
        <v>3503406</v>
      </c>
      <c r="E686" s="78">
        <v>350340613</v>
      </c>
      <c r="F686" s="78" t="str">
        <f t="shared" si="21"/>
        <v>3503406132016</v>
      </c>
      <c r="G686" s="79">
        <v>0.56427033173589436</v>
      </c>
      <c r="H686" s="80">
        <f t="shared" si="20"/>
        <v>8060</v>
      </c>
      <c r="I686" s="81">
        <v>6608</v>
      </c>
      <c r="J686" s="82">
        <v>1452</v>
      </c>
      <c r="K686" s="83">
        <f>(H686)/VLOOKUP(D686,'Dados Base'!$B:$K,6,FALSE)</f>
        <v>15.914071909491183</v>
      </c>
      <c r="L686" s="88">
        <f t="shared" si="22"/>
        <v>81.985111662531011</v>
      </c>
      <c r="M686" s="85" t="s">
        <v>702</v>
      </c>
      <c r="N686" s="86">
        <v>0.74399999999999999</v>
      </c>
      <c r="O686" s="87" t="s">
        <v>691</v>
      </c>
      <c r="P686" s="87" t="s">
        <v>691</v>
      </c>
      <c r="Q686" s="87" t="s">
        <v>691</v>
      </c>
      <c r="R686" s="87" t="s">
        <v>691</v>
      </c>
      <c r="S686" s="87" t="s">
        <v>691</v>
      </c>
      <c r="T686" s="87" t="s">
        <v>691</v>
      </c>
      <c r="U686" s="87" t="s">
        <v>691</v>
      </c>
      <c r="V686" s="87" t="s">
        <v>691</v>
      </c>
      <c r="W686" s="85">
        <v>12.53</v>
      </c>
      <c r="X686" s="47">
        <v>1.4382062499999999E-2</v>
      </c>
      <c r="Y686" s="9">
        <v>4.63</v>
      </c>
      <c r="Z686" s="10">
        <v>216.3618781989656</v>
      </c>
      <c r="AA686" s="10">
        <v>141.01012180103442</v>
      </c>
      <c r="AB686" s="11">
        <v>0</v>
      </c>
      <c r="AC686" s="12">
        <v>0</v>
      </c>
      <c r="AD686" s="153">
        <f>VLOOKUP(D686,'Dados Base'!$B:$K,9,FALSE)*31536000/VLOOKUP($F686,F:H,MATCH(H685,F685:AF685,0),FALSE)</f>
        <v>16315.771712158808</v>
      </c>
      <c r="AE686" s="153">
        <f>VLOOKUP(D686,'Dados Base'!$B:$K,10,FALSE)*31536000/VLOOKUP($F686,F:H,MATCH(H685,F685:AF685,0),FALSE)</f>
        <v>1682.4416873449129</v>
      </c>
      <c r="AF686" s="14">
        <v>68.52</v>
      </c>
      <c r="AG686" s="15">
        <v>78.77</v>
      </c>
      <c r="AH686" s="14">
        <v>61.74</v>
      </c>
      <c r="AI686" s="14">
        <v>23.26</v>
      </c>
      <c r="AJ686" s="14">
        <v>86.99</v>
      </c>
      <c r="AK686" s="72">
        <f>(SUMIFS('Banco de Indicadores Mun. (2)'!I:I,'Banco de Indicadores Mun. (2)'!B:B,'Banco de Indicadores - Mun. (1)'!B686,'Banco de Indicadores Mun. (2)'!A:A,'Banco de Indicadores - Mun. (1)'!A686) / VLOOKUP(D686,'Dados Base'!$B:$K,8,FALSE)) * 100</f>
        <v>5.2926418604651175</v>
      </c>
      <c r="AL686" s="72">
        <f>(SUMIFS('Banco de Indicadores Mun. (2)'!I:I,'Banco de Indicadores Mun. (2)'!B:B,'Banco de Indicadores - Mun. (1)'!B686,'Banco de Indicadores Mun. (2)'!A:A,'Banco de Indicadores - Mun. (1)'!A686) / VLOOKUP(D686,'Dados Base'!$B:$K,9,FALSE)) * 100</f>
        <v>2.7288201438848922</v>
      </c>
      <c r="AM686" s="72">
        <f>(SUMIFS('Banco de Indicadores Mun. (2)'!J:J,'Banco de Indicadores Mun. (2)'!B:B,'Banco de Indicadores - Mun. (1)'!B686,'Banco de Indicadores Mun. (2)'!A:A,'Banco de Indicadores - Mun. (1)'!A686) / VLOOKUP(D686,'Dados Base'!$B:$K,7,FALSE)) * 100</f>
        <v>5.261354651162792</v>
      </c>
      <c r="AN686" s="72">
        <f>(SUMIFS('Banco de Indicadores Mun. (2)'!K:K,'Banco de Indicadores Mun. (2)'!B:B,'Banco de Indicadores - Mun. (1)'!B686,'Banco de Indicadores Mun. (2)'!A:A,'Banco de Indicadores - Mun. (1)'!A686) / VLOOKUP(D686,'Dados Base'!$B:$K,10,FALSE)) * 100</f>
        <v>5.4177906976744188</v>
      </c>
      <c r="AO686" s="21">
        <v>0</v>
      </c>
      <c r="AP686" s="125">
        <v>0</v>
      </c>
      <c r="AQ686" s="17">
        <v>0</v>
      </c>
      <c r="AR686" s="18">
        <v>7.5</v>
      </c>
      <c r="AS686" s="20">
        <v>73.912382111347725</v>
      </c>
      <c r="AT686" s="20">
        <v>73.912382111347725</v>
      </c>
      <c r="AU686" s="20">
        <v>60.542481839362232</v>
      </c>
      <c r="AV686" s="21">
        <v>6.54</v>
      </c>
      <c r="AW686" s="21">
        <v>0</v>
      </c>
      <c r="AX686" s="21">
        <v>0</v>
      </c>
      <c r="AY686" s="116">
        <v>102.46374607258173</v>
      </c>
    </row>
    <row r="687" spans="1:51" ht="15" x14ac:dyDescent="0.25">
      <c r="A687" s="144">
        <v>2016</v>
      </c>
      <c r="B687" s="77" t="s">
        <v>42</v>
      </c>
      <c r="C687" s="78">
        <v>2</v>
      </c>
      <c r="D687" s="77">
        <v>3503505</v>
      </c>
      <c r="E687" s="78">
        <v>35035052</v>
      </c>
      <c r="F687" s="78" t="str">
        <f t="shared" si="21"/>
        <v>350350522016</v>
      </c>
      <c r="G687" s="79">
        <v>0.23634131058991592</v>
      </c>
      <c r="H687" s="80">
        <f t="shared" si="20"/>
        <v>3772</v>
      </c>
      <c r="I687" s="81">
        <v>2529</v>
      </c>
      <c r="J687" s="82">
        <v>1243</v>
      </c>
      <c r="K687" s="83">
        <f>(H687)/VLOOKUP(D687,'Dados Base'!$B:$K,6,FALSE)</f>
        <v>12.303878396451056</v>
      </c>
      <c r="L687" s="88">
        <f t="shared" si="22"/>
        <v>67.046659597030754</v>
      </c>
      <c r="M687" s="85" t="s">
        <v>702</v>
      </c>
      <c r="N687" s="86">
        <v>0.69699999999999995</v>
      </c>
      <c r="O687" s="87" t="s">
        <v>691</v>
      </c>
      <c r="P687" s="87" t="s">
        <v>691</v>
      </c>
      <c r="Q687" s="87" t="s">
        <v>691</v>
      </c>
      <c r="R687" s="87" t="s">
        <v>691</v>
      </c>
      <c r="S687" s="87" t="s">
        <v>691</v>
      </c>
      <c r="T687" s="87" t="s">
        <v>691</v>
      </c>
      <c r="U687" s="87" t="s">
        <v>691</v>
      </c>
      <c r="V687" s="87" t="s">
        <v>691</v>
      </c>
      <c r="W687" s="85">
        <v>1.05</v>
      </c>
      <c r="X687" s="47">
        <v>7.6166895833333342E-3</v>
      </c>
      <c r="Y687" s="9">
        <v>1.82</v>
      </c>
      <c r="Z687" s="10">
        <v>0</v>
      </c>
      <c r="AA687" s="10">
        <v>140.07599999999999</v>
      </c>
      <c r="AB687" s="11">
        <v>0</v>
      </c>
      <c r="AC687" s="12">
        <v>0</v>
      </c>
      <c r="AD687" s="153">
        <f>VLOOKUP(D687,'Dados Base'!$B:$K,9,FALSE)*31536000/VLOOKUP($F687,F:H,MATCH(H686,F686:AF686,0),FALSE)</f>
        <v>37789.692470837748</v>
      </c>
      <c r="AE687" s="153">
        <f>VLOOKUP(D687,'Dados Base'!$B:$K,10,FALSE)*31536000/VLOOKUP($F687,F:H,MATCH(H686,F686:AF686,0),FALSE)</f>
        <v>3845.853658536585</v>
      </c>
      <c r="AF687" s="14">
        <v>77.540000000000006</v>
      </c>
      <c r="AG687" s="15">
        <v>63.97</v>
      </c>
      <c r="AH687" s="14">
        <v>63.97</v>
      </c>
      <c r="AI687" s="14">
        <v>50</v>
      </c>
      <c r="AJ687" s="14">
        <v>95.41</v>
      </c>
      <c r="AK687" s="72">
        <f>(SUMIFS('Banco de Indicadores Mun. (2)'!I:I,'Banco de Indicadores Mun. (2)'!B:B,'Banco de Indicadores - Mun. (1)'!B687,'Banco de Indicadores Mun. (2)'!A:A,'Banco de Indicadores - Mun. (1)'!A687) / VLOOKUP(D687,'Dados Base'!$B:$K,8,FALSE)) * 100</f>
        <v>0.70919897959183675</v>
      </c>
      <c r="AL687" s="72">
        <f>(SUMIFS('Banco de Indicadores Mun. (2)'!I:I,'Banco de Indicadores Mun. (2)'!B:B,'Banco de Indicadores - Mun. (1)'!B687,'Banco de Indicadores Mun. (2)'!A:A,'Banco de Indicadores - Mun. (1)'!A687) / VLOOKUP(D687,'Dados Base'!$B:$K,9,FALSE)) * 100</f>
        <v>0.30752876106194693</v>
      </c>
      <c r="AM687" s="72">
        <f>(SUMIFS('Banco de Indicadores Mun. (2)'!J:J,'Banco de Indicadores Mun. (2)'!B:B,'Banco de Indicadores - Mun. (1)'!B687,'Banco de Indicadores Mun. (2)'!A:A,'Banco de Indicadores - Mun. (1)'!A687) / VLOOKUP(D687,'Dados Base'!$B:$K,7,FALSE)) * 100</f>
        <v>0.92668666666666666</v>
      </c>
      <c r="AN687" s="72">
        <f>(SUMIFS('Banco de Indicadores Mun. (2)'!K:K,'Banco de Indicadores Mun. (2)'!B:B,'Banco de Indicadores - Mun. (1)'!B687,'Banco de Indicadores Mun. (2)'!A:A,'Banco de Indicadores - Mun. (1)'!A687) / VLOOKUP(D687,'Dados Base'!$B:$K,10,FALSE)) * 100</f>
        <v>0</v>
      </c>
      <c r="AO687" s="21">
        <v>0</v>
      </c>
      <c r="AP687" s="125">
        <v>0</v>
      </c>
      <c r="AQ687" s="17">
        <v>0</v>
      </c>
      <c r="AR687" s="18">
        <v>7.9</v>
      </c>
      <c r="AS687" s="20">
        <v>90</v>
      </c>
      <c r="AT687" s="20">
        <v>0</v>
      </c>
      <c r="AU687" s="20">
        <v>0</v>
      </c>
      <c r="AV687" s="21">
        <v>1.35</v>
      </c>
      <c r="AW687" s="21">
        <v>0</v>
      </c>
      <c r="AX687" s="21">
        <v>0</v>
      </c>
      <c r="AY687" s="116">
        <v>127.64337962878119</v>
      </c>
    </row>
    <row r="688" spans="1:51" ht="15" x14ac:dyDescent="0.25">
      <c r="A688" s="144">
        <v>2016</v>
      </c>
      <c r="B688" s="77" t="s">
        <v>43</v>
      </c>
      <c r="C688" s="78">
        <v>13</v>
      </c>
      <c r="D688" s="77">
        <v>3503604</v>
      </c>
      <c r="E688" s="78">
        <v>350360413</v>
      </c>
      <c r="F688" s="78" t="str">
        <f t="shared" si="21"/>
        <v>3503604132016</v>
      </c>
      <c r="G688" s="79">
        <v>0.20091501605772333</v>
      </c>
      <c r="H688" s="80">
        <f t="shared" si="20"/>
        <v>10719</v>
      </c>
      <c r="I688" s="81">
        <v>9791</v>
      </c>
      <c r="J688" s="82">
        <v>928</v>
      </c>
      <c r="K688" s="83">
        <f>(H688)/VLOOKUP(D688,'Dados Base'!$B:$K,6,FALSE)</f>
        <v>124.71204188481676</v>
      </c>
      <c r="L688" s="88">
        <f t="shared" si="22"/>
        <v>91.342475977236688</v>
      </c>
      <c r="M688" s="85" t="s">
        <v>702</v>
      </c>
      <c r="N688" s="86">
        <v>0.69499999999999995</v>
      </c>
      <c r="O688" s="87" t="s">
        <v>691</v>
      </c>
      <c r="P688" s="87" t="s">
        <v>691</v>
      </c>
      <c r="Q688" s="87" t="s">
        <v>691</v>
      </c>
      <c r="R688" s="87" t="s">
        <v>691</v>
      </c>
      <c r="S688" s="87" t="s">
        <v>691</v>
      </c>
      <c r="T688" s="87" t="s">
        <v>691</v>
      </c>
      <c r="U688" s="87" t="s">
        <v>691</v>
      </c>
      <c r="V688" s="87" t="s">
        <v>691</v>
      </c>
      <c r="W688" s="85">
        <v>0</v>
      </c>
      <c r="X688" s="47">
        <v>3.1088375250000001E-2</v>
      </c>
      <c r="Y688" s="9">
        <v>6.89</v>
      </c>
      <c r="Z688" s="10">
        <v>401.63906131214765</v>
      </c>
      <c r="AA688" s="10">
        <v>129.93693868785238</v>
      </c>
      <c r="AB688" s="11">
        <v>1</v>
      </c>
      <c r="AC688" s="12">
        <v>0</v>
      </c>
      <c r="AD688" s="153">
        <f>VLOOKUP(D688,'Dados Base'!$B:$K,9,FALSE)*31536000/VLOOKUP($F688,F:H,MATCH(H687,F687:AF687,0),FALSE)</f>
        <v>2177.1284634760705</v>
      </c>
      <c r="AE688" s="153">
        <f>VLOOKUP(D688,'Dados Base'!$B:$K,10,FALSE)*31536000/VLOOKUP($F688,F:H,MATCH(H687,F687:AF687,0),FALSE)</f>
        <v>235.36523929471036</v>
      </c>
      <c r="AF688" s="14">
        <v>95.28</v>
      </c>
      <c r="AG688" s="15">
        <v>88.86</v>
      </c>
      <c r="AH688" s="14">
        <v>95.04</v>
      </c>
      <c r="AI688" s="14">
        <v>19.850000000000001</v>
      </c>
      <c r="AJ688" s="14">
        <v>100</v>
      </c>
      <c r="AK688" s="72">
        <f>(SUMIFS('Banco de Indicadores Mun. (2)'!I:I,'Banco de Indicadores Mun. (2)'!B:B,'Banco de Indicadores - Mun. (1)'!B688,'Banco de Indicadores Mun. (2)'!A:A,'Banco de Indicadores - Mun. (1)'!A688) / VLOOKUP(D688,'Dados Base'!$B:$K,8,FALSE)) * 100</f>
        <v>7.4951052631578943</v>
      </c>
      <c r="AL688" s="72">
        <f>(SUMIFS('Banco de Indicadores Mun. (2)'!I:I,'Banco de Indicadores Mun. (2)'!B:B,'Banco de Indicadores - Mun. (1)'!B688,'Banco de Indicadores Mun. (2)'!A:A,'Banco de Indicadores - Mun. (1)'!A688) / VLOOKUP(D688,'Dados Base'!$B:$K,9,FALSE)) * 100</f>
        <v>3.8488378378378383</v>
      </c>
      <c r="AM688" s="72">
        <f>(SUMIFS('Banco de Indicadores Mun. (2)'!J:J,'Banco de Indicadores Mun. (2)'!B:B,'Banco de Indicadores - Mun. (1)'!B688,'Banco de Indicadores Mun. (2)'!A:A,'Banco de Indicadores - Mun. (1)'!A688) / VLOOKUP(D688,'Dados Base'!$B:$K,7,FALSE)) * 100</f>
        <v>0</v>
      </c>
      <c r="AN688" s="72">
        <f>(SUMIFS('Banco de Indicadores Mun. (2)'!K:K,'Banco de Indicadores Mun. (2)'!B:B,'Banco de Indicadores - Mun. (1)'!B688,'Banco de Indicadores Mun. (2)'!A:A,'Banco de Indicadores - Mun. (1)'!A688) / VLOOKUP(D688,'Dados Base'!$B:$K,10,FALSE)) * 100</f>
        <v>35.601749999999996</v>
      </c>
      <c r="AO688" s="21">
        <v>0</v>
      </c>
      <c r="AP688" s="125">
        <v>0</v>
      </c>
      <c r="AQ688" s="17">
        <v>0</v>
      </c>
      <c r="AR688" s="18">
        <v>4.8</v>
      </c>
      <c r="AS688" s="20">
        <v>98.124038954382371</v>
      </c>
      <c r="AT688" s="20">
        <v>98.124038954382371</v>
      </c>
      <c r="AU688" s="20">
        <v>75.556281945036574</v>
      </c>
      <c r="AV688" s="21">
        <v>8.3800000000000008</v>
      </c>
      <c r="AW688" s="21">
        <v>0</v>
      </c>
      <c r="AX688" s="21">
        <v>0</v>
      </c>
      <c r="AY688" s="116">
        <v>86.37247776401567</v>
      </c>
    </row>
    <row r="689" spans="1:51" ht="15" x14ac:dyDescent="0.25">
      <c r="A689" s="144">
        <v>2016</v>
      </c>
      <c r="B689" s="77" t="s">
        <v>44</v>
      </c>
      <c r="C689" s="78">
        <v>15</v>
      </c>
      <c r="D689" s="77">
        <v>3503703</v>
      </c>
      <c r="E689" s="78">
        <v>350370315</v>
      </c>
      <c r="F689" s="78" t="str">
        <f t="shared" si="21"/>
        <v>3503703152016</v>
      </c>
      <c r="G689" s="79">
        <v>1.0436359191552835</v>
      </c>
      <c r="H689" s="80">
        <f t="shared" si="20"/>
        <v>9025</v>
      </c>
      <c r="I689" s="81">
        <v>8547</v>
      </c>
      <c r="J689" s="82">
        <v>478</v>
      </c>
      <c r="K689" s="83">
        <f>(H689)/VLOOKUP(D689,'Dados Base'!$B:$K,6,FALSE)</f>
        <v>67.801066786867992</v>
      </c>
      <c r="L689" s="88">
        <f t="shared" si="22"/>
        <v>94.70360110803324</v>
      </c>
      <c r="M689" s="85" t="s">
        <v>702</v>
      </c>
      <c r="N689" s="86">
        <v>0.73299999999999998</v>
      </c>
      <c r="O689" s="87" t="s">
        <v>691</v>
      </c>
      <c r="P689" s="87" t="s">
        <v>691</v>
      </c>
      <c r="Q689" s="87" t="s">
        <v>691</v>
      </c>
      <c r="R689" s="87" t="s">
        <v>691</v>
      </c>
      <c r="S689" s="87" t="s">
        <v>691</v>
      </c>
      <c r="T689" s="87" t="s">
        <v>691</v>
      </c>
      <c r="U689" s="87" t="s">
        <v>691</v>
      </c>
      <c r="V689" s="87" t="s">
        <v>691</v>
      </c>
      <c r="W689" s="85">
        <v>0</v>
      </c>
      <c r="X689" s="47">
        <v>2.2256966145833331E-2</v>
      </c>
      <c r="Y689" s="9">
        <v>6.21</v>
      </c>
      <c r="Z689" s="10">
        <v>0</v>
      </c>
      <c r="AA689" s="10">
        <v>478.92599999999999</v>
      </c>
      <c r="AB689" s="11">
        <v>2</v>
      </c>
      <c r="AC689" s="12">
        <v>0</v>
      </c>
      <c r="AD689" s="153">
        <f>VLOOKUP(D689,'Dados Base'!$B:$K,9,FALSE)*31536000/VLOOKUP($F689,F:H,MATCH(H688,F688:AF688,0),FALSE)</f>
        <v>3564.1795013850415</v>
      </c>
      <c r="AE689" s="153">
        <f>VLOOKUP(D689,'Dados Base'!$B:$K,10,FALSE)*31536000/VLOOKUP($F689,F:H,MATCH(H688,F688:AF688,0),FALSE)</f>
        <v>419.31523545706381</v>
      </c>
      <c r="AF689" s="14">
        <v>94.7</v>
      </c>
      <c r="AG689" s="15" t="s">
        <v>692</v>
      </c>
      <c r="AH689" s="14">
        <v>94.7</v>
      </c>
      <c r="AI689" s="14">
        <v>0</v>
      </c>
      <c r="AJ689" s="14">
        <v>100</v>
      </c>
      <c r="AK689" s="72">
        <f>(SUMIFS('Banco de Indicadores Mun. (2)'!I:I,'Banco de Indicadores Mun. (2)'!B:B,'Banco de Indicadores - Mun. (1)'!B689,'Banco de Indicadores Mun. (2)'!A:A,'Banco de Indicadores - Mun. (1)'!A689) / VLOOKUP(D689,'Dados Base'!$B:$K,8,FALSE)) * 100</f>
        <v>195.91727272727275</v>
      </c>
      <c r="AL689" s="72">
        <f>(SUMIFS('Banco de Indicadores Mun. (2)'!I:I,'Banco de Indicadores Mun. (2)'!B:B,'Banco de Indicadores - Mun. (1)'!B689,'Banco de Indicadores Mun. (2)'!A:A,'Banco de Indicadores - Mun. (1)'!A689) / VLOOKUP(D689,'Dados Base'!$B:$K,9,FALSE)) * 100</f>
        <v>63.385000000000005</v>
      </c>
      <c r="AM689" s="72">
        <f>(SUMIFS('Banco de Indicadores Mun. (2)'!J:J,'Banco de Indicadores Mun. (2)'!B:B,'Banco de Indicadores - Mun. (1)'!B689,'Banco de Indicadores Mun. (2)'!A:A,'Banco de Indicadores - Mun. (1)'!A689) / VLOOKUP(D689,'Dados Base'!$B:$K,7,FALSE)) * 100</f>
        <v>196.3859523809524</v>
      </c>
      <c r="AN689" s="72">
        <f>(SUMIFS('Banco de Indicadores Mun. (2)'!K:K,'Banco de Indicadores Mun. (2)'!B:B,'Banco de Indicadores - Mun. (1)'!B689,'Banco de Indicadores Mun. (2)'!A:A,'Banco de Indicadores - Mun. (1)'!A689) / VLOOKUP(D689,'Dados Base'!$B:$K,10,FALSE)) * 100</f>
        <v>195.09708333333333</v>
      </c>
      <c r="AO689" s="21">
        <v>0</v>
      </c>
      <c r="AP689" s="125">
        <v>0</v>
      </c>
      <c r="AQ689" s="17">
        <v>0</v>
      </c>
      <c r="AR689" s="18">
        <v>9.5</v>
      </c>
      <c r="AS689" s="20">
        <v>100</v>
      </c>
      <c r="AT689" s="20">
        <v>0</v>
      </c>
      <c r="AU689" s="20">
        <v>0</v>
      </c>
      <c r="AV689" s="21">
        <v>1.5</v>
      </c>
      <c r="AW689" s="21">
        <v>1</v>
      </c>
      <c r="AX689" s="21">
        <v>0</v>
      </c>
      <c r="AY689" s="116">
        <v>158.19092220073892</v>
      </c>
    </row>
    <row r="690" spans="1:51" ht="15" x14ac:dyDescent="0.25">
      <c r="A690" s="144">
        <v>2016</v>
      </c>
      <c r="B690" s="77" t="s">
        <v>45</v>
      </c>
      <c r="C690" s="78">
        <v>5</v>
      </c>
      <c r="D690" s="77">
        <v>3503802</v>
      </c>
      <c r="E690" s="78">
        <v>35038025</v>
      </c>
      <c r="F690" s="78" t="str">
        <f t="shared" si="21"/>
        <v>350380252016</v>
      </c>
      <c r="G690" s="79">
        <v>2.2467346428647561</v>
      </c>
      <c r="H690" s="80">
        <f t="shared" si="20"/>
        <v>49620</v>
      </c>
      <c r="I690" s="81">
        <v>44926</v>
      </c>
      <c r="J690" s="82">
        <v>4694</v>
      </c>
      <c r="K690" s="83">
        <f>(H690)/VLOOKUP(D690,'Dados Base'!$B:$K,6,FALSE)</f>
        <v>279.15611814345993</v>
      </c>
      <c r="L690" s="88">
        <f t="shared" si="22"/>
        <v>90.540104796453051</v>
      </c>
      <c r="M690" s="85" t="s">
        <v>702</v>
      </c>
      <c r="N690" s="86">
        <v>0.749</v>
      </c>
      <c r="O690" s="87" t="s">
        <v>691</v>
      </c>
      <c r="P690" s="87" t="s">
        <v>691</v>
      </c>
      <c r="Q690" s="87" t="s">
        <v>691</v>
      </c>
      <c r="R690" s="87" t="s">
        <v>691</v>
      </c>
      <c r="S690" s="87" t="s">
        <v>691</v>
      </c>
      <c r="T690" s="87" t="s">
        <v>691</v>
      </c>
      <c r="U690" s="87" t="s">
        <v>691</v>
      </c>
      <c r="V690" s="87" t="s">
        <v>691</v>
      </c>
      <c r="W690" s="85">
        <v>0</v>
      </c>
      <c r="X690" s="47">
        <v>0.13669333680555554</v>
      </c>
      <c r="Y690" s="9">
        <v>37.03</v>
      </c>
      <c r="Z690" s="10">
        <v>0</v>
      </c>
      <c r="AA690" s="10">
        <v>2499.66</v>
      </c>
      <c r="AB690" s="11">
        <v>6</v>
      </c>
      <c r="AC690" s="12">
        <v>0</v>
      </c>
      <c r="AD690" s="153">
        <f>VLOOKUP(D690,'Dados Base'!$B:$K,9,FALSE)*31536000/VLOOKUP($F690,F:H,MATCH(H689,F689:AF689,0),FALSE)</f>
        <v>1366.4328899637244</v>
      </c>
      <c r="AE690" s="153">
        <f>VLOOKUP(D690,'Dados Base'!$B:$K,10,FALSE)*31536000/VLOOKUP($F690,F:H,MATCH(H689,F689:AF689,0),FALSE)</f>
        <v>184.30955259975812</v>
      </c>
      <c r="AF690" s="14">
        <v>90.5</v>
      </c>
      <c r="AG690" s="15">
        <v>100</v>
      </c>
      <c r="AH690" s="14">
        <v>87.79</v>
      </c>
      <c r="AI690" s="14">
        <v>33.770000000000003</v>
      </c>
      <c r="AJ690" s="14">
        <v>99.95</v>
      </c>
      <c r="AK690" s="72">
        <f>(SUMIFS('Banco de Indicadores Mun. (2)'!I:I,'Banco de Indicadores Mun. (2)'!B:B,'Banco de Indicadores - Mun. (1)'!B690,'Banco de Indicadores Mun. (2)'!A:A,'Banco de Indicadores - Mun. (1)'!A690) / VLOOKUP(D690,'Dados Base'!$B:$K,8,FALSE)) * 100</f>
        <v>28.576158536585371</v>
      </c>
      <c r="AL690" s="72">
        <f>(SUMIFS('Banco de Indicadores Mun. (2)'!I:I,'Banco de Indicadores Mun. (2)'!B:B,'Banco de Indicadores - Mun. (1)'!B690,'Banco de Indicadores Mun. (2)'!A:A,'Banco de Indicadores - Mun. (1)'!A690) / VLOOKUP(D690,'Dados Base'!$B:$K,9,FALSE)) * 100</f>
        <v>10.898813953488373</v>
      </c>
      <c r="AM690" s="72">
        <f>(SUMIFS('Banco de Indicadores Mun. (2)'!J:J,'Banco de Indicadores Mun. (2)'!B:B,'Banco de Indicadores - Mun. (1)'!B690,'Banco de Indicadores Mun. (2)'!A:A,'Banco de Indicadores - Mun. (1)'!A690) / VLOOKUP(D690,'Dados Base'!$B:$K,7,FALSE)) * 100</f>
        <v>38.647943396226417</v>
      </c>
      <c r="AN690" s="72">
        <f>(SUMIFS('Banco de Indicadores Mun. (2)'!K:K,'Banco de Indicadores Mun. (2)'!B:B,'Banco de Indicadores - Mun. (1)'!B690,'Banco de Indicadores Mun. (2)'!A:A,'Banco de Indicadores - Mun. (1)'!A690) / VLOOKUP(D690,'Dados Base'!$B:$K,10,FALSE)) * 100</f>
        <v>10.169103448275866</v>
      </c>
      <c r="AO690" s="21">
        <v>0</v>
      </c>
      <c r="AP690" s="125">
        <v>0</v>
      </c>
      <c r="AQ690" s="17">
        <v>0</v>
      </c>
      <c r="AR690" s="18">
        <v>9.5</v>
      </c>
      <c r="AS690" s="20">
        <v>98</v>
      </c>
      <c r="AT690" s="20">
        <v>0</v>
      </c>
      <c r="AU690" s="20">
        <v>0</v>
      </c>
      <c r="AV690" s="21">
        <v>1.47</v>
      </c>
      <c r="AW690" s="21">
        <v>1</v>
      </c>
      <c r="AX690" s="21">
        <v>0</v>
      </c>
      <c r="AY690" s="116">
        <v>96.525846162998548</v>
      </c>
    </row>
    <row r="691" spans="1:51" ht="15" x14ac:dyDescent="0.25">
      <c r="A691" s="144">
        <v>2016</v>
      </c>
      <c r="B691" s="77" t="s">
        <v>46</v>
      </c>
      <c r="C691" s="78">
        <v>6</v>
      </c>
      <c r="D691" s="77">
        <v>3503901</v>
      </c>
      <c r="E691" s="78">
        <v>35039016</v>
      </c>
      <c r="F691" s="78" t="str">
        <f t="shared" si="21"/>
        <v>350390162016</v>
      </c>
      <c r="G691" s="79">
        <v>2.028423422160075</v>
      </c>
      <c r="H691" s="80">
        <f t="shared" si="20"/>
        <v>83849</v>
      </c>
      <c r="I691" s="81">
        <v>80655</v>
      </c>
      <c r="J691" s="82">
        <v>3194</v>
      </c>
      <c r="K691" s="83">
        <f>(H691)/VLOOKUP(D691,'Dados Base'!$B:$K,6,FALSE)</f>
        <v>860.430990251411</v>
      </c>
      <c r="L691" s="88">
        <f t="shared" si="22"/>
        <v>96.190771505921361</v>
      </c>
      <c r="M691" s="85" t="s">
        <v>702</v>
      </c>
      <c r="N691" s="86">
        <v>0.78400000000000003</v>
      </c>
      <c r="O691" s="87" t="s">
        <v>691</v>
      </c>
      <c r="P691" s="87" t="s">
        <v>691</v>
      </c>
      <c r="Q691" s="87" t="s">
        <v>691</v>
      </c>
      <c r="R691" s="87" t="s">
        <v>691</v>
      </c>
      <c r="S691" s="87" t="s">
        <v>691</v>
      </c>
      <c r="T691" s="87" t="s">
        <v>691</v>
      </c>
      <c r="U691" s="87" t="s">
        <v>691</v>
      </c>
      <c r="V691" s="87" t="s">
        <v>691</v>
      </c>
      <c r="W691" s="85">
        <v>0</v>
      </c>
      <c r="X691" s="47">
        <v>0.25523480324074072</v>
      </c>
      <c r="Y691" s="7">
        <v>65.44</v>
      </c>
      <c r="Z691" s="10">
        <v>2077.341031309013</v>
      </c>
      <c r="AA691" s="10">
        <v>2339.8049686909867</v>
      </c>
      <c r="AB691" s="11">
        <v>13</v>
      </c>
      <c r="AC691" s="12">
        <v>1</v>
      </c>
      <c r="AD691" s="153">
        <f>VLOOKUP(D691,'Dados Base'!$B:$K,9,FALSE)*31536000/VLOOKUP($F691,F:H,MATCH(H690,F690:AF690,0),FALSE)</f>
        <v>552.87385657551079</v>
      </c>
      <c r="AE691" s="153">
        <f>VLOOKUP(D691,'Dados Base'!$B:$K,10,FALSE)*31536000/VLOOKUP($F691,F:H,MATCH(H690,F690:AF690,0),FALSE)</f>
        <v>67.698839580674786</v>
      </c>
      <c r="AF691" s="14">
        <v>100</v>
      </c>
      <c r="AG691" s="15">
        <v>96.01</v>
      </c>
      <c r="AH691" s="14">
        <v>66.959999999999994</v>
      </c>
      <c r="AI691" s="14">
        <v>29.14</v>
      </c>
      <c r="AJ691" s="14">
        <v>100</v>
      </c>
      <c r="AK691" s="72">
        <f>(SUMIFS('Banco de Indicadores Mun. (2)'!I:I,'Banco de Indicadores Mun. (2)'!B:B,'Banco de Indicadores - Mun. (1)'!B691,'Banco de Indicadores Mun. (2)'!A:A,'Banco de Indicadores - Mun. (1)'!A691) / VLOOKUP(D691,'Dados Base'!$B:$K,8,FALSE)) * 100</f>
        <v>3.2745666666666673</v>
      </c>
      <c r="AL691" s="72">
        <f>(SUMIFS('Banco de Indicadores Mun. (2)'!I:I,'Banco de Indicadores Mun. (2)'!B:B,'Banco de Indicadores - Mun. (1)'!B691,'Banco de Indicadores Mun. (2)'!A:A,'Banco de Indicadores - Mun. (1)'!A691) / VLOOKUP(D691,'Dados Base'!$B:$K,9,FALSE)) * 100</f>
        <v>1.3365578231292519</v>
      </c>
      <c r="AM691" s="72">
        <f>(SUMIFS('Banco de Indicadores Mun. (2)'!J:J,'Banco de Indicadores Mun. (2)'!B:B,'Banco de Indicadores - Mun. (1)'!B691,'Banco de Indicadores Mun. (2)'!A:A,'Banco de Indicadores - Mun. (1)'!A691) / VLOOKUP(D691,'Dados Base'!$B:$K,7,FALSE)) * 100</f>
        <v>1.5686666666666664</v>
      </c>
      <c r="AN691" s="72">
        <f>(SUMIFS('Banco de Indicadores Mun. (2)'!K:K,'Banco de Indicadores Mun. (2)'!B:B,'Banco de Indicadores - Mun. (1)'!B691,'Banco de Indicadores Mun. (2)'!A:A,'Banco de Indicadores - Mun. (1)'!A691) / VLOOKUP(D691,'Dados Base'!$B:$K,10,FALSE)) * 100</f>
        <v>7.2550000000000017</v>
      </c>
      <c r="AO691" s="21">
        <v>0</v>
      </c>
      <c r="AP691" s="125">
        <v>0</v>
      </c>
      <c r="AQ691" s="17">
        <v>0</v>
      </c>
      <c r="AR691" s="18">
        <v>9.5</v>
      </c>
      <c r="AS691" s="20">
        <v>62.705568964870373</v>
      </c>
      <c r="AT691" s="20">
        <v>62.705568964870359</v>
      </c>
      <c r="AU691" s="20">
        <v>47.029032576894977</v>
      </c>
      <c r="AV691" s="21">
        <v>6</v>
      </c>
      <c r="AW691" s="21">
        <v>2</v>
      </c>
      <c r="AX691" s="21">
        <v>1</v>
      </c>
      <c r="AY691" s="116">
        <v>0</v>
      </c>
    </row>
    <row r="692" spans="1:51" ht="15" x14ac:dyDescent="0.25">
      <c r="A692" s="144">
        <v>2016</v>
      </c>
      <c r="B692" s="77" t="s">
        <v>47</v>
      </c>
      <c r="C692" s="78">
        <v>15</v>
      </c>
      <c r="D692" s="77">
        <v>3503950</v>
      </c>
      <c r="E692" s="78">
        <v>350395015</v>
      </c>
      <c r="F692" s="78" t="str">
        <f t="shared" si="21"/>
        <v>3503950152016</v>
      </c>
      <c r="G692" s="79">
        <v>-0.30351323630309901</v>
      </c>
      <c r="H692" s="80">
        <f t="shared" si="20"/>
        <v>1782</v>
      </c>
      <c r="I692" s="81">
        <v>1298</v>
      </c>
      <c r="J692" s="82">
        <v>484</v>
      </c>
      <c r="K692" s="83">
        <f>(H692)/VLOOKUP(D692,'Dados Base'!$B:$K,6,FALSE)</f>
        <v>25.680933852140079</v>
      </c>
      <c r="L692" s="88">
        <f t="shared" si="22"/>
        <v>72.839506172839506</v>
      </c>
      <c r="M692" s="85" t="s">
        <v>702</v>
      </c>
      <c r="N692" s="86">
        <v>0.73499999999999999</v>
      </c>
      <c r="O692" s="87" t="s">
        <v>691</v>
      </c>
      <c r="P692" s="87" t="s">
        <v>691</v>
      </c>
      <c r="Q692" s="87" t="s">
        <v>691</v>
      </c>
      <c r="R692" s="87" t="s">
        <v>691</v>
      </c>
      <c r="S692" s="87" t="s">
        <v>691</v>
      </c>
      <c r="T692" s="87" t="s">
        <v>691</v>
      </c>
      <c r="U692" s="87" t="s">
        <v>691</v>
      </c>
      <c r="V692" s="87" t="s">
        <v>691</v>
      </c>
      <c r="W692" s="85">
        <v>0</v>
      </c>
      <c r="X692" s="47">
        <v>3.9162234375000006E-3</v>
      </c>
      <c r="Y692" s="9">
        <v>0.9</v>
      </c>
      <c r="Z692" s="10">
        <v>58.843799999999995</v>
      </c>
      <c r="AA692" s="10">
        <v>10.3842</v>
      </c>
      <c r="AB692" s="11">
        <v>0</v>
      </c>
      <c r="AC692" s="12">
        <v>1</v>
      </c>
      <c r="AD692" s="153">
        <f>VLOOKUP(D692,'Dados Base'!$B:$K,9,FALSE)*31536000/VLOOKUP($F692,F:H,MATCH(H691,F691:AF691,0),FALSE)</f>
        <v>9379.3939393939399</v>
      </c>
      <c r="AE692" s="153">
        <f>VLOOKUP(D692,'Dados Base'!$B:$K,10,FALSE)*31536000/VLOOKUP($F692,F:H,MATCH(H691,F691:AF691,0),FALSE)</f>
        <v>1061.818181818182</v>
      </c>
      <c r="AF692" s="14">
        <v>84.39</v>
      </c>
      <c r="AG692" s="15">
        <v>69.489999999999995</v>
      </c>
      <c r="AH692" s="14">
        <v>84.39</v>
      </c>
      <c r="AI692" s="14">
        <v>14.42</v>
      </c>
      <c r="AJ692" s="14">
        <v>100</v>
      </c>
      <c r="AK692" s="72">
        <f>(SUMIFS('Banco de Indicadores Mun. (2)'!I:I,'Banco de Indicadores Mun. (2)'!B:B,'Banco de Indicadores - Mun. (1)'!B692,'Banco de Indicadores Mun. (2)'!A:A,'Banco de Indicadores - Mun. (1)'!A692) / VLOOKUP(D692,'Dados Base'!$B:$K,8,FALSE)) * 100</f>
        <v>11.425588235294116</v>
      </c>
      <c r="AL692" s="72">
        <f>(SUMIFS('Banco de Indicadores Mun. (2)'!I:I,'Banco de Indicadores Mun. (2)'!B:B,'Banco de Indicadores - Mun. (1)'!B692,'Banco de Indicadores Mun. (2)'!A:A,'Banco de Indicadores - Mun. (1)'!A692) / VLOOKUP(D692,'Dados Base'!$B:$K,9,FALSE)) * 100</f>
        <v>3.6648113207547168</v>
      </c>
      <c r="AM692" s="72">
        <f>(SUMIFS('Banco de Indicadores Mun. (2)'!J:J,'Banco de Indicadores Mun. (2)'!B:B,'Banco de Indicadores - Mun. (1)'!B692,'Banco de Indicadores Mun. (2)'!A:A,'Banco de Indicadores - Mun. (1)'!A692) / VLOOKUP(D692,'Dados Base'!$B:$K,7,FALSE)) * 100</f>
        <v>11.581363636363637</v>
      </c>
      <c r="AN692" s="72">
        <f>(SUMIFS('Banco de Indicadores Mun. (2)'!K:K,'Banco de Indicadores Mun. (2)'!B:B,'Banco de Indicadores - Mun. (1)'!B692,'Banco de Indicadores Mun. (2)'!A:A,'Banco de Indicadores - Mun. (1)'!A692) / VLOOKUP(D692,'Dados Base'!$B:$K,10,FALSE)) * 100</f>
        <v>11.139999999999997</v>
      </c>
      <c r="AO692" s="21">
        <v>0</v>
      </c>
      <c r="AP692" s="125">
        <v>0</v>
      </c>
      <c r="AQ692" s="17">
        <v>0</v>
      </c>
      <c r="AR692" s="18">
        <v>8.1999999999999993</v>
      </c>
      <c r="AS692" s="20">
        <v>100</v>
      </c>
      <c r="AT692" s="20">
        <v>100</v>
      </c>
      <c r="AU692" s="20">
        <v>85</v>
      </c>
      <c r="AV692" s="21">
        <v>10</v>
      </c>
      <c r="AW692" s="21">
        <v>0</v>
      </c>
      <c r="AX692" s="21">
        <v>1</v>
      </c>
      <c r="AY692" s="116">
        <v>117.98101088301347</v>
      </c>
    </row>
    <row r="693" spans="1:51" ht="15" x14ac:dyDescent="0.25">
      <c r="A693" s="144">
        <v>2016</v>
      </c>
      <c r="B693" s="77" t="s">
        <v>48</v>
      </c>
      <c r="C693" s="78">
        <v>17</v>
      </c>
      <c r="D693" s="77">
        <v>3504008</v>
      </c>
      <c r="E693" s="78">
        <v>350400817</v>
      </c>
      <c r="F693" s="78" t="str">
        <f t="shared" si="21"/>
        <v>3504008172016</v>
      </c>
      <c r="G693" s="79">
        <v>0.74312021799709527</v>
      </c>
      <c r="H693" s="80">
        <f t="shared" si="20"/>
        <v>99001</v>
      </c>
      <c r="I693" s="81">
        <v>94680</v>
      </c>
      <c r="J693" s="82">
        <v>4321</v>
      </c>
      <c r="K693" s="83">
        <f>(H693)/VLOOKUP(D693,'Dados Base'!$B:$K,6,FALSE)</f>
        <v>214.42247298087545</v>
      </c>
      <c r="L693" s="88">
        <f t="shared" si="22"/>
        <v>95.635397622246245</v>
      </c>
      <c r="M693" s="85" t="s">
        <v>702</v>
      </c>
      <c r="N693" s="86">
        <v>0.80500000000000005</v>
      </c>
      <c r="O693" s="87" t="s">
        <v>691</v>
      </c>
      <c r="P693" s="87" t="s">
        <v>691</v>
      </c>
      <c r="Q693" s="87" t="s">
        <v>691</v>
      </c>
      <c r="R693" s="87" t="s">
        <v>691</v>
      </c>
      <c r="S693" s="87" t="s">
        <v>691</v>
      </c>
      <c r="T693" s="87" t="s">
        <v>691</v>
      </c>
      <c r="U693" s="87" t="s">
        <v>691</v>
      </c>
      <c r="V693" s="87" t="s">
        <v>691</v>
      </c>
      <c r="W693" s="85">
        <v>0</v>
      </c>
      <c r="X693" s="47">
        <v>0.29313015879745369</v>
      </c>
      <c r="Y693" s="9">
        <v>78.239999999999995</v>
      </c>
      <c r="Z693" s="10">
        <v>4338.5153903929067</v>
      </c>
      <c r="AA693" s="10">
        <v>942.90060960709309</v>
      </c>
      <c r="AB693" s="11">
        <v>3</v>
      </c>
      <c r="AC693" s="12">
        <v>0</v>
      </c>
      <c r="AD693" s="153">
        <f>VLOOKUP(D693,'Dados Base'!$B:$K,9,FALSE)*31536000/VLOOKUP($F693,F:H,MATCH(H692,F692:AF692,0),FALSE)</f>
        <v>1350.6190846557106</v>
      </c>
      <c r="AE693" s="153">
        <f>VLOOKUP(D693,'Dados Base'!$B:$K,10,FALSE)*31536000/VLOOKUP($F693,F:H,MATCH(H692,F692:AF692,0),FALSE)</f>
        <v>146.52942899566676</v>
      </c>
      <c r="AF693" s="14">
        <v>97.27</v>
      </c>
      <c r="AG693" s="15" t="s">
        <v>692</v>
      </c>
      <c r="AH693" s="14">
        <v>97</v>
      </c>
      <c r="AI693" s="14">
        <v>26.97</v>
      </c>
      <c r="AJ693" s="14">
        <v>100</v>
      </c>
      <c r="AK693" s="72">
        <f>(SUMIFS('Banco de Indicadores Mun. (2)'!I:I,'Banco de Indicadores Mun. (2)'!B:B,'Banco de Indicadores - Mun. (1)'!B693,'Banco de Indicadores Mun. (2)'!A:A,'Banco de Indicadores - Mun. (1)'!A693) / VLOOKUP(D693,'Dados Base'!$B:$K,8,FALSE)) * 100</f>
        <v>15.64060714285714</v>
      </c>
      <c r="AL693" s="72">
        <f>(SUMIFS('Banco de Indicadores Mun. (2)'!I:I,'Banco de Indicadores Mun. (2)'!B:B,'Banco de Indicadores - Mun. (1)'!B693,'Banco de Indicadores Mun. (2)'!A:A,'Banco de Indicadores - Mun. (1)'!A693) / VLOOKUP(D693,'Dados Base'!$B:$K,9,FALSE)) * 100</f>
        <v>8.2629622641509428</v>
      </c>
      <c r="AM693" s="72">
        <f>(SUMIFS('Banco de Indicadores Mun. (2)'!J:J,'Banco de Indicadores Mun. (2)'!B:B,'Banco de Indicadores - Mun. (1)'!B693,'Banco de Indicadores Mun. (2)'!A:A,'Banco de Indicadores - Mun. (1)'!A693) / VLOOKUP(D693,'Dados Base'!$B:$K,7,FALSE)) * 100</f>
        <v>16.549994382022472</v>
      </c>
      <c r="AN693" s="72">
        <f>(SUMIFS('Banco de Indicadores Mun. (2)'!K:K,'Banco de Indicadores Mun. (2)'!B:B,'Banco de Indicadores - Mun. (1)'!B693,'Banco de Indicadores Mun. (2)'!A:A,'Banco de Indicadores - Mun. (1)'!A693) / VLOOKUP(D693,'Dados Base'!$B:$K,10,FALSE)) * 100</f>
        <v>12.12167391304347</v>
      </c>
      <c r="AO693" s="21">
        <v>0</v>
      </c>
      <c r="AP693" s="125">
        <v>0</v>
      </c>
      <c r="AQ693" s="17">
        <v>0</v>
      </c>
      <c r="AR693" s="18">
        <v>10</v>
      </c>
      <c r="AS693" s="20">
        <v>99.572029364717849</v>
      </c>
      <c r="AT693" s="20">
        <v>99.572029364717835</v>
      </c>
      <c r="AU693" s="20">
        <v>82.146821806744754</v>
      </c>
      <c r="AV693" s="21">
        <v>9.99</v>
      </c>
      <c r="AW693" s="21">
        <v>2</v>
      </c>
      <c r="AX693" s="21">
        <v>0</v>
      </c>
      <c r="AY693" s="116">
        <v>97.177308936276702</v>
      </c>
    </row>
    <row r="694" spans="1:51" ht="15" x14ac:dyDescent="0.25">
      <c r="A694" s="144">
        <v>2016</v>
      </c>
      <c r="B694" s="77" t="s">
        <v>49</v>
      </c>
      <c r="C694" s="78">
        <v>5</v>
      </c>
      <c r="D694" s="77">
        <v>3504107</v>
      </c>
      <c r="E694" s="78">
        <v>35041075</v>
      </c>
      <c r="F694" s="78" t="str">
        <f t="shared" si="21"/>
        <v>350410752016</v>
      </c>
      <c r="G694" s="79">
        <v>1.0879735044585725</v>
      </c>
      <c r="H694" s="80">
        <f t="shared" si="20"/>
        <v>134652</v>
      </c>
      <c r="I694" s="81">
        <v>124870</v>
      </c>
      <c r="J694" s="82">
        <v>9782</v>
      </c>
      <c r="K694" s="83">
        <f>(H694)/VLOOKUP(D694,'Dados Base'!$B:$K,6,FALSE)</f>
        <v>281.63982430453876</v>
      </c>
      <c r="L694" s="88">
        <f t="shared" si="22"/>
        <v>92.735347414074795</v>
      </c>
      <c r="M694" s="85" t="s">
        <v>702</v>
      </c>
      <c r="N694" s="86">
        <v>0.76500000000000001</v>
      </c>
      <c r="O694" s="87" t="s">
        <v>691</v>
      </c>
      <c r="P694" s="87" t="s">
        <v>691</v>
      </c>
      <c r="Q694" s="87" t="s">
        <v>691</v>
      </c>
      <c r="R694" s="87" t="s">
        <v>691</v>
      </c>
      <c r="S694" s="87" t="s">
        <v>691</v>
      </c>
      <c r="T694" s="87" t="s">
        <v>691</v>
      </c>
      <c r="U694" s="87" t="s">
        <v>691</v>
      </c>
      <c r="V694" s="87" t="s">
        <v>691</v>
      </c>
      <c r="W694" s="85">
        <v>0</v>
      </c>
      <c r="X694" s="47">
        <v>0.39137024587500002</v>
      </c>
      <c r="Y694" s="9">
        <v>113.41</v>
      </c>
      <c r="Z694" s="10">
        <v>3116.6139017700002</v>
      </c>
      <c r="AA694" s="10">
        <v>3687.9800982299998</v>
      </c>
      <c r="AB694" s="11">
        <v>23</v>
      </c>
      <c r="AC694" s="12">
        <v>0</v>
      </c>
      <c r="AD694" s="153">
        <f>VLOOKUP(D694,'Dados Base'!$B:$K,9,FALSE)*31536000/VLOOKUP($F694,F:H,MATCH(H693,F693:AF693,0),FALSE)</f>
        <v>1384.1440156848766</v>
      </c>
      <c r="AE694" s="153">
        <f>VLOOKUP(D694,'Dados Base'!$B:$K,10,FALSE)*31536000/VLOOKUP($F694,F:H,MATCH(H693,F693:AF693,0),FALSE)</f>
        <v>182.67890562338479</v>
      </c>
      <c r="AF694" s="14">
        <v>83.43</v>
      </c>
      <c r="AG694" s="15">
        <v>91.02</v>
      </c>
      <c r="AH694" s="14">
        <v>45.77</v>
      </c>
      <c r="AI694" s="14">
        <v>50.6</v>
      </c>
      <c r="AJ694" s="14">
        <v>91.66</v>
      </c>
      <c r="AK694" s="72">
        <f>(SUMIFS('Banco de Indicadores Mun. (2)'!I:I,'Banco de Indicadores Mun. (2)'!B:B,'Banco de Indicadores - Mun. (1)'!B694,'Banco de Indicadores Mun. (2)'!A:A,'Banco de Indicadores - Mun. (1)'!A694) / VLOOKUP(D694,'Dados Base'!$B:$K,8,FALSE)) * 100</f>
        <v>45.311580357142844</v>
      </c>
      <c r="AL694" s="72">
        <f>(SUMIFS('Banco de Indicadores Mun. (2)'!I:I,'Banco de Indicadores Mun. (2)'!B:B,'Banco de Indicadores - Mun. (1)'!B694,'Banco de Indicadores Mun. (2)'!A:A,'Banco de Indicadores - Mun. (1)'!A694) / VLOOKUP(D694,'Dados Base'!$B:$K,9,FALSE)) * 100</f>
        <v>17.173932318104903</v>
      </c>
      <c r="AM694" s="72">
        <f>(SUMIFS('Banco de Indicadores Mun. (2)'!J:J,'Banco de Indicadores Mun. (2)'!B:B,'Banco de Indicadores - Mun. (1)'!B694,'Banco de Indicadores Mun. (2)'!A:A,'Banco de Indicadores - Mun. (1)'!A694) / VLOOKUP(D694,'Dados Base'!$B:$K,7,FALSE)) * 100</f>
        <v>60.661554794520555</v>
      </c>
      <c r="AN694" s="72">
        <f>(SUMIFS('Banco de Indicadores Mun. (2)'!K:K,'Banco de Indicadores Mun. (2)'!B:B,'Banco de Indicadores - Mun. (1)'!B694,'Banco de Indicadores Mun. (2)'!A:A,'Banco de Indicadores - Mun. (1)'!A694) / VLOOKUP(D694,'Dados Base'!$B:$K,10,FALSE)) * 100</f>
        <v>16.579576923076893</v>
      </c>
      <c r="AO694" s="21">
        <v>0</v>
      </c>
      <c r="AP694" s="125">
        <v>0</v>
      </c>
      <c r="AQ694" s="17">
        <v>700</v>
      </c>
      <c r="AR694" s="18">
        <v>9.6</v>
      </c>
      <c r="AS694" s="20">
        <v>55</v>
      </c>
      <c r="AT694" s="20">
        <v>48.020499999999998</v>
      </c>
      <c r="AU694" s="20">
        <v>45.801614347160168</v>
      </c>
      <c r="AV694" s="21">
        <v>5.61</v>
      </c>
      <c r="AW694" s="21">
        <v>0</v>
      </c>
      <c r="AX694" s="21">
        <v>0</v>
      </c>
      <c r="AY694" s="116">
        <v>179.05551262162612</v>
      </c>
    </row>
    <row r="695" spans="1:51" ht="15" x14ac:dyDescent="0.25">
      <c r="A695" s="144">
        <v>2016</v>
      </c>
      <c r="B695" s="77" t="s">
        <v>50</v>
      </c>
      <c r="C695" s="78">
        <v>18</v>
      </c>
      <c r="D695" s="77">
        <v>3504206</v>
      </c>
      <c r="E695" s="78">
        <v>350420618</v>
      </c>
      <c r="F695" s="78" t="str">
        <f t="shared" si="21"/>
        <v>3504206182016</v>
      </c>
      <c r="G695" s="79">
        <v>0.28021419186570196</v>
      </c>
      <c r="H695" s="80">
        <f t="shared" si="20"/>
        <v>14387</v>
      </c>
      <c r="I695" s="81">
        <v>13324</v>
      </c>
      <c r="J695" s="82">
        <v>1063</v>
      </c>
      <c r="K695" s="83">
        <f>(H695)/VLOOKUP(D695,'Dados Base'!$B:$K,6,FALSE)</f>
        <v>33.234003234003232</v>
      </c>
      <c r="L695" s="88">
        <f t="shared" si="22"/>
        <v>92.611385278376318</v>
      </c>
      <c r="M695" s="85" t="s">
        <v>702</v>
      </c>
      <c r="N695" s="86">
        <v>0.77300000000000002</v>
      </c>
      <c r="O695" s="87" t="s">
        <v>691</v>
      </c>
      <c r="P695" s="87" t="s">
        <v>691</v>
      </c>
      <c r="Q695" s="87" t="s">
        <v>691</v>
      </c>
      <c r="R695" s="87" t="s">
        <v>691</v>
      </c>
      <c r="S695" s="87" t="s">
        <v>691</v>
      </c>
      <c r="T695" s="87" t="s">
        <v>691</v>
      </c>
      <c r="U695" s="87" t="s">
        <v>691</v>
      </c>
      <c r="V695" s="87" t="s">
        <v>691</v>
      </c>
      <c r="W695" s="85">
        <v>0.62</v>
      </c>
      <c r="X695" s="47">
        <v>4.1437657201388894E-2</v>
      </c>
      <c r="Y695" s="9">
        <v>9.59</v>
      </c>
      <c r="Z695" s="10">
        <v>566.35560286960447</v>
      </c>
      <c r="AA695" s="10">
        <v>173.28239713039559</v>
      </c>
      <c r="AB695" s="11">
        <v>0</v>
      </c>
      <c r="AC695" s="12">
        <v>1</v>
      </c>
      <c r="AD695" s="153">
        <f>VLOOKUP(D695,'Dados Base'!$B:$K,9,FALSE)*31536000/VLOOKUP($F695,F:H,MATCH(H694,F694:AF694,0),FALSE)</f>
        <v>7036.252172099812</v>
      </c>
      <c r="AE695" s="153">
        <f>VLOOKUP(D695,'Dados Base'!$B:$K,10,FALSE)*31536000/VLOOKUP($F695,F:H,MATCH(H694,F694:AF694,0),FALSE)</f>
        <v>547.99471745325638</v>
      </c>
      <c r="AF695" s="14">
        <v>94.62</v>
      </c>
      <c r="AG695" s="15">
        <v>93.18</v>
      </c>
      <c r="AH695" s="14">
        <v>92.24</v>
      </c>
      <c r="AI695" s="14">
        <v>15.95</v>
      </c>
      <c r="AJ695" s="14">
        <v>100</v>
      </c>
      <c r="AK695" s="72">
        <f>(SUMIFS('Banco de Indicadores Mun. (2)'!I:I,'Banco de Indicadores Mun. (2)'!B:B,'Banco de Indicadores - Mun. (1)'!B695,'Banco de Indicadores Mun. (2)'!A:A,'Banco de Indicadores - Mun. (1)'!A695) / VLOOKUP(D695,'Dados Base'!$B:$K,8,FALSE)) * 100</f>
        <v>5.0097920792079211</v>
      </c>
      <c r="AL695" s="72">
        <f>(SUMIFS('Banco de Indicadores Mun. (2)'!I:I,'Banco de Indicadores Mun. (2)'!B:B,'Banco de Indicadores - Mun. (1)'!B695,'Banco de Indicadores Mun. (2)'!A:A,'Banco de Indicadores - Mun. (1)'!A695) / VLOOKUP(D695,'Dados Base'!$B:$K,9,FALSE)) * 100</f>
        <v>1.5762897196261683</v>
      </c>
      <c r="AM695" s="72">
        <f>(SUMIFS('Banco de Indicadores Mun. (2)'!J:J,'Banco de Indicadores Mun. (2)'!B:B,'Banco de Indicadores - Mun. (1)'!B695,'Banco de Indicadores Mun. (2)'!A:A,'Banco de Indicadores - Mun. (1)'!A695) / VLOOKUP(D695,'Dados Base'!$B:$K,7,FALSE)) * 100</f>
        <v>0.67465789473684212</v>
      </c>
      <c r="AN695" s="72">
        <f>(SUMIFS('Banco de Indicadores Mun. (2)'!K:K,'Banco de Indicadores Mun. (2)'!B:B,'Banco de Indicadores - Mun. (1)'!B695,'Banco de Indicadores Mun. (2)'!A:A,'Banco de Indicadores - Mun. (1)'!A695) / VLOOKUP(D695,'Dados Base'!$B:$K,10,FALSE)) * 100</f>
        <v>18.188600000000001</v>
      </c>
      <c r="AO695" s="21">
        <v>0</v>
      </c>
      <c r="AP695" s="125">
        <v>0</v>
      </c>
      <c r="AQ695" s="17">
        <v>0</v>
      </c>
      <c r="AR695" s="18">
        <v>9</v>
      </c>
      <c r="AS695" s="20">
        <v>94.533012483080157</v>
      </c>
      <c r="AT695" s="20">
        <v>94.533012483080171</v>
      </c>
      <c r="AU695" s="20">
        <v>76.57199912249024</v>
      </c>
      <c r="AV695" s="21">
        <v>8.4</v>
      </c>
      <c r="AW695" s="21">
        <v>0</v>
      </c>
      <c r="AX695" s="21">
        <v>1</v>
      </c>
      <c r="AY695" s="116">
        <v>108.93207543231244</v>
      </c>
    </row>
    <row r="696" spans="1:51" ht="15" x14ac:dyDescent="0.25">
      <c r="A696" s="144">
        <v>2016</v>
      </c>
      <c r="B696" s="77" t="s">
        <v>51</v>
      </c>
      <c r="C696" s="78">
        <v>16</v>
      </c>
      <c r="D696" s="77">
        <v>3504305</v>
      </c>
      <c r="E696" s="78">
        <v>350430516</v>
      </c>
      <c r="F696" s="78" t="str">
        <f t="shared" si="21"/>
        <v>3504305162016</v>
      </c>
      <c r="G696" s="79">
        <v>0.70096356240068047</v>
      </c>
      <c r="H696" s="80">
        <f t="shared" si="20"/>
        <v>5158</v>
      </c>
      <c r="I696" s="81">
        <v>3464</v>
      </c>
      <c r="J696" s="82">
        <v>1694</v>
      </c>
      <c r="K696" s="83">
        <f>(H696)/VLOOKUP(D696,'Dados Base'!$B:$K,6,FALSE)</f>
        <v>9.5137966651910872</v>
      </c>
      <c r="L696" s="88">
        <f t="shared" si="22"/>
        <v>67.157813105854984</v>
      </c>
      <c r="M696" s="85" t="s">
        <v>702</v>
      </c>
      <c r="N696" s="86">
        <v>0.71399999999999997</v>
      </c>
      <c r="O696" s="87" t="s">
        <v>691</v>
      </c>
      <c r="P696" s="87" t="s">
        <v>691</v>
      </c>
      <c r="Q696" s="87" t="s">
        <v>691</v>
      </c>
      <c r="R696" s="87" t="s">
        <v>691</v>
      </c>
      <c r="S696" s="87" t="s">
        <v>691</v>
      </c>
      <c r="T696" s="87" t="s">
        <v>691</v>
      </c>
      <c r="U696" s="87" t="s">
        <v>691</v>
      </c>
      <c r="V696" s="87" t="s">
        <v>691</v>
      </c>
      <c r="W696" s="85">
        <v>0</v>
      </c>
      <c r="X696" s="47">
        <v>8.2635458333333352E-3</v>
      </c>
      <c r="Y696" s="9">
        <v>2.4900000000000002</v>
      </c>
      <c r="Z696" s="10">
        <v>135.87231471763681</v>
      </c>
      <c r="AA696" s="10">
        <v>56.529685282363161</v>
      </c>
      <c r="AB696" s="11">
        <v>0</v>
      </c>
      <c r="AC696" s="12">
        <v>0</v>
      </c>
      <c r="AD696" s="153">
        <f>VLOOKUP(D696,'Dados Base'!$B:$K,9,FALSE)*31536000/VLOOKUP($F696,F:H,MATCH(H695,F695:AF695,0),FALSE)</f>
        <v>24639.410624272976</v>
      </c>
      <c r="AE696" s="153">
        <f>VLOOKUP(D696,'Dados Base'!$B:$K,10,FALSE)*31536000/VLOOKUP($F696,F:H,MATCH(H695,F695:AF695,0),FALSE)</f>
        <v>2262.1791392012401</v>
      </c>
      <c r="AF696" s="14">
        <v>61.52</v>
      </c>
      <c r="AG696" s="15">
        <v>67.150000000000006</v>
      </c>
      <c r="AH696" s="14">
        <v>59.93</v>
      </c>
      <c r="AI696" s="14">
        <v>16.64</v>
      </c>
      <c r="AJ696" s="14">
        <v>91.61</v>
      </c>
      <c r="AK696" s="72">
        <f>(SUMIFS('Banco de Indicadores Mun. (2)'!I:I,'Banco de Indicadores Mun. (2)'!B:B,'Banco de Indicadores - Mun. (1)'!B696,'Banco de Indicadores Mun. (2)'!A:A,'Banco de Indicadores - Mun. (1)'!A696) / VLOOKUP(D696,'Dados Base'!$B:$K,8,FALSE)) * 100</f>
        <v>12.164648484848486</v>
      </c>
      <c r="AL696" s="72">
        <f>(SUMIFS('Banco de Indicadores Mun. (2)'!I:I,'Banco de Indicadores Mun. (2)'!B:B,'Banco de Indicadores - Mun. (1)'!B696,'Banco de Indicadores Mun. (2)'!A:A,'Banco de Indicadores - Mun. (1)'!A696) / VLOOKUP(D696,'Dados Base'!$B:$K,9,FALSE)) * 100</f>
        <v>4.9805632754342435</v>
      </c>
      <c r="AM696" s="72">
        <f>(SUMIFS('Banco de Indicadores Mun. (2)'!J:J,'Banco de Indicadores Mun. (2)'!B:B,'Banco de Indicadores - Mun. (1)'!B696,'Banco de Indicadores Mun. (2)'!A:A,'Banco de Indicadores - Mun. (1)'!A696) / VLOOKUP(D696,'Dados Base'!$B:$K,7,FALSE)) * 100</f>
        <v>14.824765625000003</v>
      </c>
      <c r="AN696" s="72">
        <f>(SUMIFS('Banco de Indicadores Mun. (2)'!K:K,'Banco de Indicadores Mun. (2)'!B:B,'Banco de Indicadores - Mun. (1)'!B696,'Banco de Indicadores Mun. (2)'!A:A,'Banco de Indicadores - Mun. (1)'!A696) / VLOOKUP(D696,'Dados Base'!$B:$K,10,FALSE)) * 100</f>
        <v>2.9620810810810818</v>
      </c>
      <c r="AO696" s="21">
        <v>0</v>
      </c>
      <c r="AP696" s="125">
        <v>0</v>
      </c>
      <c r="AQ696" s="17">
        <v>0</v>
      </c>
      <c r="AR696" s="18">
        <v>9.6</v>
      </c>
      <c r="AS696" s="20">
        <v>85.085432956849118</v>
      </c>
      <c r="AT696" s="20">
        <v>85.085432956849118</v>
      </c>
      <c r="AU696" s="20">
        <v>70.618972109248773</v>
      </c>
      <c r="AV696" s="21">
        <v>7.67</v>
      </c>
      <c r="AW696" s="21">
        <v>0</v>
      </c>
      <c r="AX696" s="21">
        <v>0</v>
      </c>
      <c r="AY696" s="116">
        <v>118.99734325105594</v>
      </c>
    </row>
    <row r="697" spans="1:51" ht="15" x14ac:dyDescent="0.25">
      <c r="A697" s="144">
        <v>2016</v>
      </c>
      <c r="B697" s="77" t="s">
        <v>52</v>
      </c>
      <c r="C697" s="78">
        <v>19</v>
      </c>
      <c r="D697" s="77">
        <v>3504404</v>
      </c>
      <c r="E697" s="78">
        <v>350440419</v>
      </c>
      <c r="F697" s="78" t="str">
        <f t="shared" si="21"/>
        <v>3504404192016</v>
      </c>
      <c r="G697" s="79">
        <v>1.3576670618489661</v>
      </c>
      <c r="H697" s="80">
        <f t="shared" si="20"/>
        <v>11787</v>
      </c>
      <c r="I697" s="81">
        <v>9966</v>
      </c>
      <c r="J697" s="82">
        <v>1821</v>
      </c>
      <c r="K697" s="83">
        <f>(H697)/VLOOKUP(D697,'Dados Base'!$B:$K,6,FALSE)</f>
        <v>34.633014044778754</v>
      </c>
      <c r="L697" s="88">
        <f t="shared" si="22"/>
        <v>84.550776278951389</v>
      </c>
      <c r="M697" s="85" t="s">
        <v>702</v>
      </c>
      <c r="N697" s="86">
        <v>0.70499999999999996</v>
      </c>
      <c r="O697" s="87" t="s">
        <v>691</v>
      </c>
      <c r="P697" s="87" t="s">
        <v>691</v>
      </c>
      <c r="Q697" s="87" t="s">
        <v>691</v>
      </c>
      <c r="R697" s="87" t="s">
        <v>691</v>
      </c>
      <c r="S697" s="87" t="s">
        <v>691</v>
      </c>
      <c r="T697" s="87" t="s">
        <v>691</v>
      </c>
      <c r="U697" s="87" t="s">
        <v>691</v>
      </c>
      <c r="V697" s="87" t="s">
        <v>691</v>
      </c>
      <c r="W697" s="85">
        <v>0</v>
      </c>
      <c r="X697" s="47">
        <v>2.5955956250000002E-2</v>
      </c>
      <c r="Y697" s="9">
        <v>7.65</v>
      </c>
      <c r="Z697" s="10">
        <v>514.34298000000001</v>
      </c>
      <c r="AA697" s="10">
        <v>75.499019999999987</v>
      </c>
      <c r="AB697" s="11">
        <v>0</v>
      </c>
      <c r="AC697" s="12">
        <v>0</v>
      </c>
      <c r="AD697" s="153">
        <f>VLOOKUP(D697,'Dados Base'!$B:$K,9,FALSE)*31536000/VLOOKUP($F697,F:H,MATCH(H696,F696:AF696,0),FALSE)</f>
        <v>6554.950369050649</v>
      </c>
      <c r="AE697" s="153">
        <f>VLOOKUP(D697,'Dados Base'!$B:$K,10,FALSE)*31536000/VLOOKUP($F697,F:H,MATCH(H696,F696:AF696,0),FALSE)</f>
        <v>508.34308984474438</v>
      </c>
      <c r="AF697" s="14">
        <v>84.56</v>
      </c>
      <c r="AG697" s="15">
        <v>84.56</v>
      </c>
      <c r="AH697" s="14">
        <v>84.56</v>
      </c>
      <c r="AI697" s="14">
        <v>49.11</v>
      </c>
      <c r="AJ697" s="14">
        <v>100</v>
      </c>
      <c r="AK697" s="72">
        <f>(SUMIFS('Banco de Indicadores Mun. (2)'!I:I,'Banco de Indicadores Mun. (2)'!B:B,'Banco de Indicadores - Mun. (1)'!B697,'Banco de Indicadores Mun. (2)'!A:A,'Banco de Indicadores - Mun. (1)'!A697) / VLOOKUP(D697,'Dados Base'!$B:$K,8,FALSE)) * 100</f>
        <v>3.7628701298701301</v>
      </c>
      <c r="AL697" s="72">
        <f>(SUMIFS('Banco de Indicadores Mun. (2)'!I:I,'Banco de Indicadores Mun. (2)'!B:B,'Banco de Indicadores - Mun. (1)'!B697,'Banco de Indicadores Mun. (2)'!A:A,'Banco de Indicadores - Mun. (1)'!A697) / VLOOKUP(D697,'Dados Base'!$B:$K,9,FALSE)) * 100</f>
        <v>1.1826163265306122</v>
      </c>
      <c r="AM697" s="72">
        <f>(SUMIFS('Banco de Indicadores Mun. (2)'!J:J,'Banco de Indicadores Mun. (2)'!B:B,'Banco de Indicadores - Mun. (1)'!B697,'Banco de Indicadores Mun. (2)'!A:A,'Banco de Indicadores - Mun. (1)'!A697) / VLOOKUP(D697,'Dados Base'!$B:$K,7,FALSE)) * 100</f>
        <v>4.7476896551724144</v>
      </c>
      <c r="AN697" s="72">
        <f>(SUMIFS('Banco de Indicadores Mun. (2)'!K:K,'Banco de Indicadores Mun. (2)'!B:B,'Banco de Indicadores - Mun. (1)'!B697,'Banco de Indicadores Mun. (2)'!A:A,'Banco de Indicadores - Mun. (1)'!A697) / VLOOKUP(D697,'Dados Base'!$B:$K,10,FALSE)) * 100</f>
        <v>0.75657894736842068</v>
      </c>
      <c r="AO697" s="21">
        <v>0</v>
      </c>
      <c r="AP697" s="125">
        <v>0</v>
      </c>
      <c r="AQ697" s="17">
        <v>0</v>
      </c>
      <c r="AR697" s="18">
        <v>5.8</v>
      </c>
      <c r="AS697" s="20">
        <v>100</v>
      </c>
      <c r="AT697" s="20">
        <v>100</v>
      </c>
      <c r="AU697" s="20">
        <v>87.200128169916695</v>
      </c>
      <c r="AV697" s="21">
        <v>9.6999999999999993</v>
      </c>
      <c r="AW697" s="21">
        <v>0</v>
      </c>
      <c r="AX697" s="21">
        <v>0</v>
      </c>
      <c r="AY697" s="116">
        <v>0</v>
      </c>
    </row>
    <row r="698" spans="1:51" ht="15" x14ac:dyDescent="0.25">
      <c r="A698" s="144">
        <v>2016</v>
      </c>
      <c r="B698" s="77" t="s">
        <v>53</v>
      </c>
      <c r="C698" s="78">
        <v>17</v>
      </c>
      <c r="D698" s="77">
        <v>3504503</v>
      </c>
      <c r="E698" s="78">
        <v>350450317</v>
      </c>
      <c r="F698" s="78" t="str">
        <f t="shared" si="21"/>
        <v>3504503172016</v>
      </c>
      <c r="G698" s="79">
        <v>0.65571767615757448</v>
      </c>
      <c r="H698" s="80">
        <f t="shared" si="20"/>
        <v>85810</v>
      </c>
      <c r="I698" s="81">
        <v>82585</v>
      </c>
      <c r="J698" s="82">
        <v>3225</v>
      </c>
      <c r="K698" s="83">
        <f>(H698)/VLOOKUP(D698,'Dados Base'!$B:$K,6,FALSE)</f>
        <v>70.530312993161488</v>
      </c>
      <c r="L698" s="88">
        <f t="shared" si="22"/>
        <v>96.241696771937995</v>
      </c>
      <c r="M698" s="85" t="s">
        <v>702</v>
      </c>
      <c r="N698" s="86">
        <v>0.76700000000000002</v>
      </c>
      <c r="O698" s="87" t="s">
        <v>691</v>
      </c>
      <c r="P698" s="87" t="s">
        <v>691</v>
      </c>
      <c r="Q698" s="87" t="s">
        <v>691</v>
      </c>
      <c r="R698" s="87" t="s">
        <v>691</v>
      </c>
      <c r="S698" s="87" t="s">
        <v>691</v>
      </c>
      <c r="T698" s="87" t="s">
        <v>691</v>
      </c>
      <c r="U698" s="87" t="s">
        <v>691</v>
      </c>
      <c r="V698" s="87" t="s">
        <v>691</v>
      </c>
      <c r="W698" s="85">
        <v>68.94</v>
      </c>
      <c r="X698" s="47">
        <v>0.25339404980324076</v>
      </c>
      <c r="Y698" s="9">
        <v>68.11</v>
      </c>
      <c r="Z698" s="10">
        <v>3796.0523619566229</v>
      </c>
      <c r="AA698" s="10">
        <v>801.45363804337762</v>
      </c>
      <c r="AB698" s="11">
        <v>8</v>
      </c>
      <c r="AC698" s="12">
        <v>0</v>
      </c>
      <c r="AD698" s="153">
        <f>VLOOKUP(D698,'Dados Base'!$B:$K,9,FALSE)*31536000/VLOOKUP($F698,F:H,MATCH(H697,F697:AF697,0),FALSE)</f>
        <v>4494.6425824495982</v>
      </c>
      <c r="AE698" s="153">
        <f>VLOOKUP(D698,'Dados Base'!$B:$K,10,FALSE)*31536000/VLOOKUP($F698,F:H,MATCH(H697,F697:AF697,0),FALSE)</f>
        <v>507.16326768441905</v>
      </c>
      <c r="AF698" s="14">
        <v>97.01</v>
      </c>
      <c r="AG698" s="15">
        <v>100</v>
      </c>
      <c r="AH698" s="14">
        <v>93.42</v>
      </c>
      <c r="AI698" s="14">
        <v>31.41</v>
      </c>
      <c r="AJ698" s="14">
        <v>100</v>
      </c>
      <c r="AK698" s="72">
        <f>(SUMIFS('Banco de Indicadores Mun. (2)'!I:I,'Banco de Indicadores Mun. (2)'!B:B,'Banco de Indicadores - Mun. (1)'!B698,'Banco de Indicadores Mun. (2)'!A:A,'Banco de Indicadores - Mun. (1)'!A698) / VLOOKUP(D698,'Dados Base'!$B:$K,8,FALSE)) * 100</f>
        <v>9.8297591362126244</v>
      </c>
      <c r="AL698" s="72">
        <f>(SUMIFS('Banco de Indicadores Mun. (2)'!I:I,'Banco de Indicadores Mun. (2)'!B:B,'Banco de Indicadores - Mun. (1)'!B698,'Banco de Indicadores Mun. (2)'!A:A,'Banco de Indicadores - Mun. (1)'!A698) / VLOOKUP(D698,'Dados Base'!$B:$K,9,FALSE)) * 100</f>
        <v>4.8385241210138998</v>
      </c>
      <c r="AM698" s="72">
        <f>(SUMIFS('Banco de Indicadores Mun. (2)'!J:J,'Banco de Indicadores Mun. (2)'!B:B,'Banco de Indicadores - Mun. (1)'!B698,'Banco de Indicadores Mun. (2)'!A:A,'Banco de Indicadores - Mun. (1)'!A698) / VLOOKUP(D698,'Dados Base'!$B:$K,7,FALSE)) * 100</f>
        <v>9.9720150862068948</v>
      </c>
      <c r="AN698" s="72">
        <f>(SUMIFS('Banco de Indicadores Mun. (2)'!K:K,'Banco de Indicadores Mun. (2)'!B:B,'Banco de Indicadores - Mun. (1)'!B698,'Banco de Indicadores Mun. (2)'!A:A,'Banco de Indicadores - Mun. (1)'!A698) / VLOOKUP(D698,'Dados Base'!$B:$K,10,FALSE)) * 100</f>
        <v>9.3514492753623166</v>
      </c>
      <c r="AO698" s="21">
        <v>0</v>
      </c>
      <c r="AP698" s="125">
        <v>0</v>
      </c>
      <c r="AQ698" s="17">
        <v>0</v>
      </c>
      <c r="AR698" s="18">
        <v>9.5</v>
      </c>
      <c r="AS698" s="20">
        <v>93.170281495154597</v>
      </c>
      <c r="AT698" s="20">
        <v>93.170281495154597</v>
      </c>
      <c r="AU698" s="20">
        <v>82.567643456183035</v>
      </c>
      <c r="AV698" s="21">
        <v>9.4</v>
      </c>
      <c r="AW698" s="21">
        <v>0</v>
      </c>
      <c r="AX698" s="21">
        <v>0</v>
      </c>
      <c r="AY698" s="116">
        <v>89.064916944673129</v>
      </c>
    </row>
    <row r="699" spans="1:51" ht="15" x14ac:dyDescent="0.25">
      <c r="A699" s="144">
        <v>2016</v>
      </c>
      <c r="B699" s="77" t="s">
        <v>54</v>
      </c>
      <c r="C699" s="78">
        <v>16</v>
      </c>
      <c r="D699" s="77">
        <v>3504602</v>
      </c>
      <c r="E699" s="78">
        <v>350460216</v>
      </c>
      <c r="F699" s="78" t="str">
        <f t="shared" si="21"/>
        <v>3504602162016</v>
      </c>
      <c r="G699" s="79">
        <v>1.6646970674989214</v>
      </c>
      <c r="H699" s="80">
        <f t="shared" si="20"/>
        <v>15750</v>
      </c>
      <c r="I699" s="81">
        <v>14781</v>
      </c>
      <c r="J699" s="82">
        <v>969</v>
      </c>
      <c r="K699" s="83">
        <f>(H699)/VLOOKUP(D699,'Dados Base'!$B:$K,6,FALSE)</f>
        <v>143.71749247194086</v>
      </c>
      <c r="L699" s="88">
        <f t="shared" si="22"/>
        <v>93.847619047619048</v>
      </c>
      <c r="M699" s="85" t="s">
        <v>702</v>
      </c>
      <c r="N699" s="86">
        <v>0.746</v>
      </c>
      <c r="O699" s="87" t="s">
        <v>691</v>
      </c>
      <c r="P699" s="87" t="s">
        <v>691</v>
      </c>
      <c r="Q699" s="87" t="s">
        <v>691</v>
      </c>
      <c r="R699" s="87" t="s">
        <v>691</v>
      </c>
      <c r="S699" s="87" t="s">
        <v>691</v>
      </c>
      <c r="T699" s="87" t="s">
        <v>691</v>
      </c>
      <c r="U699" s="87" t="s">
        <v>691</v>
      </c>
      <c r="V699" s="87" t="s">
        <v>691</v>
      </c>
      <c r="W699" s="85">
        <v>0</v>
      </c>
      <c r="X699" s="47">
        <v>4.4845609374999998E-2</v>
      </c>
      <c r="Y699" s="9">
        <v>10.87</v>
      </c>
      <c r="Z699" s="10">
        <v>650.81178</v>
      </c>
      <c r="AA699" s="10">
        <v>187.86221999999998</v>
      </c>
      <c r="AB699" s="11">
        <v>2</v>
      </c>
      <c r="AC699" s="12">
        <v>0</v>
      </c>
      <c r="AD699" s="153">
        <f>VLOOKUP(D699,'Dados Base'!$B:$K,9,FALSE)*31536000/VLOOKUP($F699,F:H,MATCH(H698,F698:AF698,0),FALSE)</f>
        <v>1661.8971428571429</v>
      </c>
      <c r="AE699" s="153">
        <f>VLOOKUP(D699,'Dados Base'!$B:$K,10,FALSE)*31536000/VLOOKUP($F699,F:H,MATCH(H698,F698:AF698,0),FALSE)</f>
        <v>140.16</v>
      </c>
      <c r="AF699" s="14">
        <v>93.54</v>
      </c>
      <c r="AG699" s="15">
        <v>93.54</v>
      </c>
      <c r="AH699" s="14">
        <v>89.79</v>
      </c>
      <c r="AI699" s="14">
        <v>0</v>
      </c>
      <c r="AJ699" s="14">
        <v>100</v>
      </c>
      <c r="AK699" s="72">
        <f>(SUMIFS('Banco de Indicadores Mun. (2)'!I:I,'Banco de Indicadores Mun. (2)'!B:B,'Banco de Indicadores - Mun. (1)'!B699,'Banco de Indicadores Mun. (2)'!A:A,'Banco de Indicadores - Mun. (1)'!A699) / VLOOKUP(D699,'Dados Base'!$B:$K,8,FALSE)) * 100</f>
        <v>65.396852941176462</v>
      </c>
      <c r="AL699" s="72">
        <f>(SUMIFS('Banco de Indicadores Mun. (2)'!I:I,'Banco de Indicadores Mun. (2)'!B:B,'Banco de Indicadores - Mun. (1)'!B699,'Banco de Indicadores Mun. (2)'!A:A,'Banco de Indicadores - Mun. (1)'!A699) / VLOOKUP(D699,'Dados Base'!$B:$K,9,FALSE)) * 100</f>
        <v>26.789072289156628</v>
      </c>
      <c r="AM699" s="72">
        <f>(SUMIFS('Banco de Indicadores Mun. (2)'!J:J,'Banco de Indicadores Mun. (2)'!B:B,'Banco de Indicadores - Mun. (1)'!B699,'Banco de Indicadores Mun. (2)'!A:A,'Banco de Indicadores - Mun. (1)'!A699) / VLOOKUP(D699,'Dados Base'!$B:$K,7,FALSE)) * 100</f>
        <v>65.349777777777774</v>
      </c>
      <c r="AN699" s="72">
        <f>(SUMIFS('Banco de Indicadores Mun. (2)'!K:K,'Banco de Indicadores Mun. (2)'!B:B,'Banco de Indicadores - Mun. (1)'!B699,'Banco de Indicadores Mun. (2)'!A:A,'Banco de Indicadores - Mun. (1)'!A699) / VLOOKUP(D699,'Dados Base'!$B:$K,10,FALSE)) * 100</f>
        <v>65.57842857142856</v>
      </c>
      <c r="AO699" s="21">
        <v>0</v>
      </c>
      <c r="AP699" s="125">
        <v>0</v>
      </c>
      <c r="AQ699" s="17">
        <v>0</v>
      </c>
      <c r="AR699" s="18">
        <v>10</v>
      </c>
      <c r="AS699" s="20">
        <v>97</v>
      </c>
      <c r="AT699" s="20">
        <v>97</v>
      </c>
      <c r="AU699" s="20">
        <v>77.600090142296054</v>
      </c>
      <c r="AV699" s="21">
        <v>8.1999999999999993</v>
      </c>
      <c r="AW699" s="21">
        <v>0</v>
      </c>
      <c r="AX699" s="21">
        <v>0</v>
      </c>
      <c r="AY699" s="116">
        <v>73.173049619196988</v>
      </c>
    </row>
    <row r="700" spans="1:51" ht="15" x14ac:dyDescent="0.25">
      <c r="A700" s="144">
        <v>2016</v>
      </c>
      <c r="B700" s="77" t="s">
        <v>55</v>
      </c>
      <c r="C700" s="78">
        <v>16</v>
      </c>
      <c r="D700" s="77">
        <v>3504701</v>
      </c>
      <c r="E700" s="78">
        <v>350470116</v>
      </c>
      <c r="F700" s="78" t="str">
        <f t="shared" si="21"/>
        <v>3504701162016</v>
      </c>
      <c r="G700" s="79">
        <v>3.0203529784741834</v>
      </c>
      <c r="H700" s="80">
        <f t="shared" si="20"/>
        <v>3695</v>
      </c>
      <c r="I700" s="81">
        <v>1189</v>
      </c>
      <c r="J700" s="82">
        <v>2506</v>
      </c>
      <c r="K700" s="83">
        <f>(H700)/VLOOKUP(D700,'Dados Base'!$B:$K,6,FALSE)</f>
        <v>40.66696015848558</v>
      </c>
      <c r="L700" s="88">
        <f t="shared" si="22"/>
        <v>32.178619756427608</v>
      </c>
      <c r="M700" s="85" t="s">
        <v>702</v>
      </c>
      <c r="N700" s="86">
        <v>0.66900000000000004</v>
      </c>
      <c r="O700" s="87" t="s">
        <v>691</v>
      </c>
      <c r="P700" s="87" t="s">
        <v>691</v>
      </c>
      <c r="Q700" s="87" t="s">
        <v>691</v>
      </c>
      <c r="R700" s="87" t="s">
        <v>691</v>
      </c>
      <c r="S700" s="87" t="s">
        <v>691</v>
      </c>
      <c r="T700" s="87" t="s">
        <v>691</v>
      </c>
      <c r="U700" s="87" t="s">
        <v>691</v>
      </c>
      <c r="V700" s="87" t="s">
        <v>691</v>
      </c>
      <c r="W700" s="85">
        <v>0</v>
      </c>
      <c r="X700" s="47">
        <v>8.7939075520833323E-3</v>
      </c>
      <c r="Y700" s="9">
        <v>1.1299999999999999</v>
      </c>
      <c r="Z700" s="10">
        <v>64.375560000000007</v>
      </c>
      <c r="AA700" s="10">
        <v>22.61844</v>
      </c>
      <c r="AB700" s="11">
        <v>0</v>
      </c>
      <c r="AC700" s="12">
        <v>0</v>
      </c>
      <c r="AD700" s="153">
        <f>VLOOKUP(D700,'Dados Base'!$B:$K,9,FALSE)*31536000/VLOOKUP($F700,F:H,MATCH(H699,F699:AF699,0),FALSE)</f>
        <v>5803.648173207037</v>
      </c>
      <c r="AE700" s="153">
        <f>VLOOKUP(D700,'Dados Base'!$B:$K,10,FALSE)*31536000/VLOOKUP($F700,F:H,MATCH(H699,F699:AF699,0),FALSE)</f>
        <v>597.43437077131284</v>
      </c>
      <c r="AF700" s="14">
        <v>91.39</v>
      </c>
      <c r="AG700" s="15">
        <v>51.14</v>
      </c>
      <c r="AH700" s="14">
        <v>30.5</v>
      </c>
      <c r="AI700" s="14">
        <v>10.45</v>
      </c>
      <c r="AJ700" s="14">
        <v>100</v>
      </c>
      <c r="AK700" s="72">
        <f>(SUMIFS('Banco de Indicadores Mun. (2)'!I:I,'Banco de Indicadores Mun. (2)'!B:B,'Banco de Indicadores - Mun. (1)'!B700,'Banco de Indicadores Mun. (2)'!A:A,'Banco de Indicadores - Mun. (1)'!A700) / VLOOKUP(D700,'Dados Base'!$B:$K,8,FALSE)) * 100</f>
        <v>4.8066071428571426</v>
      </c>
      <c r="AL700" s="72">
        <f>(SUMIFS('Banco de Indicadores Mun. (2)'!I:I,'Banco de Indicadores Mun. (2)'!B:B,'Banco de Indicadores - Mun. (1)'!B700,'Banco de Indicadores Mun. (2)'!A:A,'Banco de Indicadores - Mun. (1)'!A700) / VLOOKUP(D700,'Dados Base'!$B:$K,9,FALSE)) * 100</f>
        <v>1.9791911764705881</v>
      </c>
      <c r="AM700" s="72">
        <f>(SUMIFS('Banco de Indicadores Mun. (2)'!J:J,'Banco de Indicadores Mun. (2)'!B:B,'Banco de Indicadores - Mun. (1)'!B700,'Banco de Indicadores Mun. (2)'!A:A,'Banco de Indicadores - Mun. (1)'!A700) / VLOOKUP(D700,'Dados Base'!$B:$K,7,FALSE)) * 100</f>
        <v>0</v>
      </c>
      <c r="AN700" s="72">
        <f>(SUMIFS('Banco de Indicadores Mun. (2)'!K:K,'Banco de Indicadores Mun. (2)'!B:B,'Banco de Indicadores - Mun. (1)'!B700,'Banco de Indicadores Mun. (2)'!A:A,'Banco de Indicadores - Mun. (1)'!A700) / VLOOKUP(D700,'Dados Base'!$B:$K,10,FALSE)) * 100</f>
        <v>19.22642857142856</v>
      </c>
      <c r="AO700" s="21">
        <v>0</v>
      </c>
      <c r="AP700" s="125">
        <v>0</v>
      </c>
      <c r="AQ700" s="17">
        <v>0</v>
      </c>
      <c r="AR700" s="18">
        <v>7.5</v>
      </c>
      <c r="AS700" s="20">
        <v>100</v>
      </c>
      <c r="AT700" s="20">
        <v>100</v>
      </c>
      <c r="AU700" s="20">
        <v>74</v>
      </c>
      <c r="AV700" s="21">
        <v>8.11</v>
      </c>
      <c r="AW700" s="21">
        <v>0</v>
      </c>
      <c r="AX700" s="21">
        <v>0</v>
      </c>
      <c r="AY700" s="116">
        <v>152.78077373939493</v>
      </c>
    </row>
    <row r="701" spans="1:51" ht="15" x14ac:dyDescent="0.25">
      <c r="A701" s="144">
        <v>2016</v>
      </c>
      <c r="B701" s="77" t="s">
        <v>56</v>
      </c>
      <c r="C701" s="78">
        <v>15</v>
      </c>
      <c r="D701" s="77">
        <v>3504800</v>
      </c>
      <c r="E701" s="78">
        <v>350480015</v>
      </c>
      <c r="F701" s="78" t="str">
        <f t="shared" si="21"/>
        <v>3504800152016</v>
      </c>
      <c r="G701" s="79">
        <v>0.70671528305077391</v>
      </c>
      <c r="H701" s="80">
        <f t="shared" si="20"/>
        <v>8397</v>
      </c>
      <c r="I701" s="81">
        <v>7793</v>
      </c>
      <c r="J701" s="82">
        <v>604</v>
      </c>
      <c r="K701" s="83">
        <f>(H701)/VLOOKUP(D701,'Dados Base'!$B:$K,6,FALSE)</f>
        <v>55.827405092746496</v>
      </c>
      <c r="L701" s="88">
        <f t="shared" si="22"/>
        <v>92.806954864832676</v>
      </c>
      <c r="M701" s="85" t="s">
        <v>702</v>
      </c>
      <c r="N701" s="86">
        <v>0.75600000000000001</v>
      </c>
      <c r="O701" s="87" t="s">
        <v>691</v>
      </c>
      <c r="P701" s="87" t="s">
        <v>691</v>
      </c>
      <c r="Q701" s="87" t="s">
        <v>691</v>
      </c>
      <c r="R701" s="87" t="s">
        <v>691</v>
      </c>
      <c r="S701" s="87" t="s">
        <v>691</v>
      </c>
      <c r="T701" s="87" t="s">
        <v>691</v>
      </c>
      <c r="U701" s="87" t="s">
        <v>691</v>
      </c>
      <c r="V701" s="87" t="s">
        <v>691</v>
      </c>
      <c r="W701" s="85">
        <v>0</v>
      </c>
      <c r="X701" s="47">
        <v>2.1867187499999999E-2</v>
      </c>
      <c r="Y701" s="9">
        <v>5.67</v>
      </c>
      <c r="Z701" s="10">
        <v>384.60007439999993</v>
      </c>
      <c r="AA701" s="10">
        <v>52.691925600000033</v>
      </c>
      <c r="AB701" s="11">
        <v>0</v>
      </c>
      <c r="AC701" s="12">
        <v>0</v>
      </c>
      <c r="AD701" s="153">
        <f>VLOOKUP(D701,'Dados Base'!$B:$K,9,FALSE)*31536000/VLOOKUP($F701,F:H,MATCH(H700,F700:AF700,0),FALSE)</f>
        <v>4356.5273311897108</v>
      </c>
      <c r="AE701" s="153">
        <f>VLOOKUP(D701,'Dados Base'!$B:$K,10,FALSE)*31536000/VLOOKUP($F701,F:H,MATCH(H700,F700:AF700,0),FALSE)</f>
        <v>450.67524115755629</v>
      </c>
      <c r="AF701" s="14">
        <v>100</v>
      </c>
      <c r="AG701" s="15">
        <v>97.27</v>
      </c>
      <c r="AH701" s="14">
        <v>100</v>
      </c>
      <c r="AI701" s="14">
        <v>8.2100000000000009</v>
      </c>
      <c r="AJ701" s="14">
        <v>100</v>
      </c>
      <c r="AK701" s="72">
        <f>(SUMIFS('Banco de Indicadores Mun. (2)'!I:I,'Banco de Indicadores Mun. (2)'!B:B,'Banco de Indicadores - Mun. (1)'!B701,'Banco de Indicadores Mun. (2)'!A:A,'Banco de Indicadores - Mun. (1)'!A701) / VLOOKUP(D701,'Dados Base'!$B:$K,8,FALSE)) * 100</f>
        <v>5.1896486486486477</v>
      </c>
      <c r="AL701" s="72">
        <f>(SUMIFS('Banco de Indicadores Mun. (2)'!I:I,'Banco de Indicadores Mun. (2)'!B:B,'Banco de Indicadores - Mun. (1)'!B701,'Banco de Indicadores Mun. (2)'!A:A,'Banco de Indicadores - Mun. (1)'!A701) / VLOOKUP(D701,'Dados Base'!$B:$K,9,FALSE)) * 100</f>
        <v>1.6553189655172411</v>
      </c>
      <c r="AM701" s="72">
        <f>(SUMIFS('Banco de Indicadores Mun. (2)'!J:J,'Banco de Indicadores Mun. (2)'!B:B,'Banco de Indicadores - Mun. (1)'!B701,'Banco de Indicadores Mun. (2)'!A:A,'Banco de Indicadores - Mun. (1)'!A701) / VLOOKUP(D701,'Dados Base'!$B:$K,7,FALSE)) * 100</f>
        <v>1.8286799999999999</v>
      </c>
      <c r="AN701" s="72">
        <f>(SUMIFS('Banco de Indicadores Mun. (2)'!K:K,'Banco de Indicadores Mun. (2)'!B:B,'Banco de Indicadores - Mun. (1)'!B701,'Banco de Indicadores Mun. (2)'!A:A,'Banco de Indicadores - Mun. (1)'!A701) / VLOOKUP(D701,'Dados Base'!$B:$K,10,FALSE)) * 100</f>
        <v>12.191666666666666</v>
      </c>
      <c r="AO701" s="21">
        <v>0</v>
      </c>
      <c r="AP701" s="125">
        <v>0</v>
      </c>
      <c r="AQ701" s="17">
        <v>0</v>
      </c>
      <c r="AR701" s="18">
        <v>8.3000000000000007</v>
      </c>
      <c r="AS701" s="20">
        <v>98.82</v>
      </c>
      <c r="AT701" s="20">
        <v>98.820000000000007</v>
      </c>
      <c r="AU701" s="20">
        <v>87.950402568535438</v>
      </c>
      <c r="AV701" s="21">
        <v>9.98</v>
      </c>
      <c r="AW701" s="21">
        <v>0</v>
      </c>
      <c r="AX701" s="21">
        <v>0</v>
      </c>
      <c r="AY701" s="116">
        <v>54.844730260807431</v>
      </c>
    </row>
    <row r="702" spans="1:51" ht="15" x14ac:dyDescent="0.25">
      <c r="A702" s="144">
        <v>2016</v>
      </c>
      <c r="B702" s="77" t="s">
        <v>57</v>
      </c>
      <c r="C702" s="78">
        <v>2</v>
      </c>
      <c r="D702" s="77">
        <v>3504909</v>
      </c>
      <c r="E702" s="78">
        <v>35049092</v>
      </c>
      <c r="F702" s="78" t="str">
        <f t="shared" si="21"/>
        <v>350490922016</v>
      </c>
      <c r="G702" s="79">
        <v>0.39635373804300933</v>
      </c>
      <c r="H702" s="80">
        <f t="shared" si="20"/>
        <v>10468</v>
      </c>
      <c r="I702" s="81">
        <v>8659</v>
      </c>
      <c r="J702" s="82">
        <v>1809</v>
      </c>
      <c r="K702" s="83">
        <f>(H702)/VLOOKUP(D702,'Dados Base'!$B:$K,6,FALSE)</f>
        <v>16.984683281412252</v>
      </c>
      <c r="L702" s="88">
        <f t="shared" si="22"/>
        <v>82.718761941154</v>
      </c>
      <c r="M702" s="85" t="s">
        <v>702</v>
      </c>
      <c r="N702" s="86">
        <v>0.73299999999999998</v>
      </c>
      <c r="O702" s="87" t="s">
        <v>691</v>
      </c>
      <c r="P702" s="87" t="s">
        <v>691</v>
      </c>
      <c r="Q702" s="87" t="s">
        <v>691</v>
      </c>
      <c r="R702" s="87" t="s">
        <v>691</v>
      </c>
      <c r="S702" s="87" t="s">
        <v>691</v>
      </c>
      <c r="T702" s="87" t="s">
        <v>691</v>
      </c>
      <c r="U702" s="87" t="s">
        <v>691</v>
      </c>
      <c r="V702" s="87" t="s">
        <v>691</v>
      </c>
      <c r="W702" s="85">
        <v>0</v>
      </c>
      <c r="X702" s="47">
        <v>2.1058671875000001E-2</v>
      </c>
      <c r="Y702" s="9">
        <v>6.04</v>
      </c>
      <c r="Z702" s="10">
        <v>264.64740116991652</v>
      </c>
      <c r="AA702" s="10">
        <v>201.5885988300835</v>
      </c>
      <c r="AB702" s="11">
        <v>1</v>
      </c>
      <c r="AC702" s="12">
        <v>0</v>
      </c>
      <c r="AD702" s="153">
        <f>VLOOKUP(D702,'Dados Base'!$B:$K,9,FALSE)*31536000/VLOOKUP($F702,F:H,MATCH(H701,F701:AF701,0),FALSE)</f>
        <v>28167.902178066488</v>
      </c>
      <c r="AE702" s="153">
        <f>VLOOKUP(D702,'Dados Base'!$B:$K,10,FALSE)*31536000/VLOOKUP($F702,F:H,MATCH(H701,F701:AF701,0),FALSE)</f>
        <v>2861.9793656858992</v>
      </c>
      <c r="AF702" s="14">
        <v>77.25</v>
      </c>
      <c r="AG702" s="15">
        <v>89.64</v>
      </c>
      <c r="AH702" s="14">
        <v>70.45</v>
      </c>
      <c r="AI702" s="14">
        <v>24.28</v>
      </c>
      <c r="AJ702" s="14">
        <v>96.81</v>
      </c>
      <c r="AK702" s="72">
        <f>(SUMIFS('Banco de Indicadores Mun. (2)'!I:I,'Banco de Indicadores Mun. (2)'!B:B,'Banco de Indicadores - Mun. (1)'!B702,'Banco de Indicadores Mun. (2)'!A:A,'Banco de Indicadores - Mun. (1)'!A702) / VLOOKUP(D702,'Dados Base'!$B:$K,8,FALSE)) * 100</f>
        <v>6.5706172839506166E-2</v>
      </c>
      <c r="AL702" s="72">
        <f>(SUMIFS('Banco de Indicadores Mun. (2)'!I:I,'Banco de Indicadores Mun. (2)'!B:B,'Banco de Indicadores - Mun. (1)'!B702,'Banco de Indicadores Mun. (2)'!A:A,'Banco de Indicadores - Mun. (1)'!A702) / VLOOKUP(D702,'Dados Base'!$B:$K,9,FALSE)) * 100</f>
        <v>2.8460962566844918E-2</v>
      </c>
      <c r="AM702" s="72">
        <f>(SUMIFS('Banco de Indicadores Mun. (2)'!J:J,'Banco de Indicadores Mun. (2)'!B:B,'Banco de Indicadores - Mun. (1)'!B702,'Banco de Indicadores Mun. (2)'!A:A,'Banco de Indicadores - Mun. (1)'!A702) / VLOOKUP(D702,'Dados Base'!$B:$K,7,FALSE)) * 100</f>
        <v>2.9541935483870969E-2</v>
      </c>
      <c r="AN702" s="72">
        <f>(SUMIFS('Banco de Indicadores Mun. (2)'!K:K,'Banco de Indicadores Mun. (2)'!B:B,'Banco de Indicadores - Mun. (1)'!B702,'Banco de Indicadores Mun. (2)'!A:A,'Banco de Indicadores - Mun. (1)'!A702) / VLOOKUP(D702,'Dados Base'!$B:$K,10,FALSE)) * 100</f>
        <v>0.18371578947368428</v>
      </c>
      <c r="AO702" s="21">
        <v>0</v>
      </c>
      <c r="AP702" s="125">
        <v>0</v>
      </c>
      <c r="AQ702" s="17">
        <v>0</v>
      </c>
      <c r="AR702" s="18" t="s">
        <v>692</v>
      </c>
      <c r="AS702" s="20">
        <v>82.265552460538544</v>
      </c>
      <c r="AT702" s="20">
        <v>82.265552460538544</v>
      </c>
      <c r="AU702" s="20">
        <v>56.76254111006368</v>
      </c>
      <c r="AV702" s="21">
        <v>6.92</v>
      </c>
      <c r="AW702" s="21">
        <v>0</v>
      </c>
      <c r="AX702" s="21">
        <v>0</v>
      </c>
      <c r="AY702" s="116">
        <v>3.9570396696729007</v>
      </c>
    </row>
    <row r="703" spans="1:51" ht="15" x14ac:dyDescent="0.25">
      <c r="A703" s="144">
        <v>2016</v>
      </c>
      <c r="B703" s="77" t="s">
        <v>58</v>
      </c>
      <c r="C703" s="78">
        <v>14</v>
      </c>
      <c r="D703" s="77">
        <v>3505005</v>
      </c>
      <c r="E703" s="78">
        <v>350500514</v>
      </c>
      <c r="F703" s="78" t="str">
        <f t="shared" si="21"/>
        <v>3505005142016</v>
      </c>
      <c r="G703" s="79">
        <v>0.96907476212642063</v>
      </c>
      <c r="H703" s="80">
        <f t="shared" si="20"/>
        <v>3274</v>
      </c>
      <c r="I703" s="81">
        <v>2056</v>
      </c>
      <c r="J703" s="82">
        <v>1218</v>
      </c>
      <c r="K703" s="83">
        <f>(H703)/VLOOKUP(D703,'Dados Base'!$B:$K,6,FALSE)</f>
        <v>21.133488252001033</v>
      </c>
      <c r="L703" s="88">
        <f t="shared" si="22"/>
        <v>62.797800855222974</v>
      </c>
      <c r="M703" s="85" t="s">
        <v>702</v>
      </c>
      <c r="N703" s="86">
        <v>0.71099999999999997</v>
      </c>
      <c r="O703" s="87" t="s">
        <v>691</v>
      </c>
      <c r="P703" s="87" t="s">
        <v>691</v>
      </c>
      <c r="Q703" s="87" t="s">
        <v>691</v>
      </c>
      <c r="R703" s="87" t="s">
        <v>691</v>
      </c>
      <c r="S703" s="87" t="s">
        <v>691</v>
      </c>
      <c r="T703" s="87" t="s">
        <v>691</v>
      </c>
      <c r="U703" s="87" t="s">
        <v>691</v>
      </c>
      <c r="V703" s="87" t="s">
        <v>691</v>
      </c>
      <c r="W703" s="85">
        <v>26.43</v>
      </c>
      <c r="X703" s="47">
        <v>6.2657880208333329E-3</v>
      </c>
      <c r="Y703" s="9">
        <v>1.45</v>
      </c>
      <c r="Z703" s="10">
        <v>72.318181174168302</v>
      </c>
      <c r="AA703" s="10">
        <v>39.731818825831702</v>
      </c>
      <c r="AB703" s="11">
        <v>0</v>
      </c>
      <c r="AC703" s="12">
        <v>0</v>
      </c>
      <c r="AD703" s="153">
        <f>VLOOKUP(D703,'Dados Base'!$B:$K,9,FALSE)*31536000/VLOOKUP($F703,F:H,MATCH(H702,F702:AF702,0),FALSE)</f>
        <v>17049.089798411729</v>
      </c>
      <c r="AE703" s="153">
        <f>VLOOKUP(D703,'Dados Base'!$B:$K,10,FALSE)*31536000/VLOOKUP($F703,F:H,MATCH(H702,F702:AF702,0),FALSE)</f>
        <v>2022.7733659132568</v>
      </c>
      <c r="AF703" s="14">
        <v>73.489999999999995</v>
      </c>
      <c r="AG703" s="15">
        <v>61.39</v>
      </c>
      <c r="AH703" s="14">
        <v>56.51</v>
      </c>
      <c r="AI703" s="14">
        <v>35.83</v>
      </c>
      <c r="AJ703" s="14">
        <v>100</v>
      </c>
      <c r="AK703" s="72">
        <f>(SUMIFS('Banco de Indicadores Mun. (2)'!I:I,'Banco de Indicadores Mun. (2)'!B:B,'Banco de Indicadores - Mun. (1)'!B703,'Banco de Indicadores Mun. (2)'!A:A,'Banco de Indicadores - Mun. (1)'!A703) / VLOOKUP(D703,'Dados Base'!$B:$K,8,FALSE)) * 100</f>
        <v>0.50926582278481014</v>
      </c>
      <c r="AL703" s="72">
        <f>(SUMIFS('Banco de Indicadores Mun. (2)'!I:I,'Banco de Indicadores Mun. (2)'!B:B,'Banco de Indicadores - Mun. (1)'!B703,'Banco de Indicadores Mun. (2)'!A:A,'Banco de Indicadores - Mun. (1)'!A703) / VLOOKUP(D703,'Dados Base'!$B:$K,9,FALSE)) * 100</f>
        <v>0.22729943502824862</v>
      </c>
      <c r="AM703" s="72">
        <f>(SUMIFS('Banco de Indicadores Mun. (2)'!J:J,'Banco de Indicadores Mun. (2)'!B:B,'Banco de Indicadores - Mun. (1)'!B703,'Banco de Indicadores Mun. (2)'!A:A,'Banco de Indicadores - Mun. (1)'!A703) / VLOOKUP(D703,'Dados Base'!$B:$K,7,FALSE)) * 100</f>
        <v>0</v>
      </c>
      <c r="AN703" s="72">
        <f>(SUMIFS('Banco de Indicadores Mun. (2)'!K:K,'Banco de Indicadores Mun. (2)'!B:B,'Banco de Indicadores - Mun. (1)'!B703,'Banco de Indicadores Mun. (2)'!A:A,'Banco de Indicadores - Mun. (1)'!A703) / VLOOKUP(D703,'Dados Base'!$B:$K,10,FALSE)) * 100</f>
        <v>1.9158095238095232</v>
      </c>
      <c r="AO703" s="21">
        <v>0</v>
      </c>
      <c r="AP703" s="125">
        <v>0</v>
      </c>
      <c r="AQ703" s="17">
        <v>0</v>
      </c>
      <c r="AR703" s="18">
        <v>7.6</v>
      </c>
      <c r="AS703" s="20">
        <v>88.405088062622312</v>
      </c>
      <c r="AT703" s="20">
        <v>88.405088062622312</v>
      </c>
      <c r="AU703" s="20">
        <v>64.540991677080143</v>
      </c>
      <c r="AV703" s="21">
        <v>7.02</v>
      </c>
      <c r="AW703" s="21">
        <v>0</v>
      </c>
      <c r="AX703" s="21">
        <v>0</v>
      </c>
      <c r="AY703" s="116">
        <v>63.099804635174507</v>
      </c>
    </row>
    <row r="704" spans="1:51" ht="15" x14ac:dyDescent="0.25">
      <c r="A704" s="144">
        <v>2016</v>
      </c>
      <c r="B704" s="77" t="s">
        <v>59</v>
      </c>
      <c r="C704" s="78">
        <v>19</v>
      </c>
      <c r="D704" s="77">
        <v>3505104</v>
      </c>
      <c r="E704" s="78">
        <v>350510419</v>
      </c>
      <c r="F704" s="78" t="str">
        <f t="shared" si="21"/>
        <v>3505104192016</v>
      </c>
      <c r="G704" s="79">
        <v>1.0364313867795794</v>
      </c>
      <c r="H704" s="80">
        <f t="shared" si="20"/>
        <v>7002</v>
      </c>
      <c r="I704" s="81">
        <v>5962</v>
      </c>
      <c r="J704" s="82">
        <v>1040</v>
      </c>
      <c r="K704" s="83">
        <f>(H704)/VLOOKUP(D704,'Dados Base'!$B:$K,6,FALSE)</f>
        <v>34.13445132355092</v>
      </c>
      <c r="L704" s="88">
        <f t="shared" si="22"/>
        <v>85.147100828334771</v>
      </c>
      <c r="M704" s="85" t="s">
        <v>702</v>
      </c>
      <c r="N704" s="86">
        <v>0.69899999999999995</v>
      </c>
      <c r="O704" s="87" t="s">
        <v>691</v>
      </c>
      <c r="P704" s="87" t="s">
        <v>691</v>
      </c>
      <c r="Q704" s="87" t="s">
        <v>691</v>
      </c>
      <c r="R704" s="87" t="s">
        <v>691</v>
      </c>
      <c r="S704" s="87" t="s">
        <v>691</v>
      </c>
      <c r="T704" s="87" t="s">
        <v>691</v>
      </c>
      <c r="U704" s="87" t="s">
        <v>691</v>
      </c>
      <c r="V704" s="87" t="s">
        <v>691</v>
      </c>
      <c r="W704" s="85">
        <v>29.32</v>
      </c>
      <c r="X704" s="47">
        <v>1.8234375000000001E-2</v>
      </c>
      <c r="Y704" s="9">
        <v>4.26</v>
      </c>
      <c r="Z704" s="10">
        <v>262.65600000000001</v>
      </c>
      <c r="AA704" s="10">
        <v>65.664000000000001</v>
      </c>
      <c r="AB704" s="11">
        <v>0</v>
      </c>
      <c r="AC704" s="12">
        <v>0</v>
      </c>
      <c r="AD704" s="153">
        <f>VLOOKUP(D704,'Dados Base'!$B:$K,9,FALSE)*31536000/VLOOKUP($F704,F:H,MATCH(H703,F703:AF703,0),FALSE)</f>
        <v>6845.8611825192802</v>
      </c>
      <c r="AE704" s="153">
        <f>VLOOKUP(D704,'Dados Base'!$B:$K,10,FALSE)*31536000/VLOOKUP($F704,F:H,MATCH(H703,F703:AF703,0),FALSE)</f>
        <v>540.46272493573269</v>
      </c>
      <c r="AF704" s="14">
        <v>100</v>
      </c>
      <c r="AG704" s="15">
        <v>98.57</v>
      </c>
      <c r="AH704" s="14">
        <v>100</v>
      </c>
      <c r="AI704" s="14">
        <v>14.45</v>
      </c>
      <c r="AJ704" s="14">
        <v>100</v>
      </c>
      <c r="AK704" s="72">
        <f>(SUMIFS('Banco de Indicadores Mun. (2)'!I:I,'Banco de Indicadores Mun. (2)'!B:B,'Banco de Indicadores - Mun. (1)'!B704,'Banco de Indicadores Mun. (2)'!A:A,'Banco de Indicadores - Mun. (1)'!A704) / VLOOKUP(D704,'Dados Base'!$B:$K,8,FALSE)) * 100</f>
        <v>10.886374999999999</v>
      </c>
      <c r="AL704" s="72">
        <f>(SUMIFS('Banco de Indicadores Mun. (2)'!I:I,'Banco de Indicadores Mun. (2)'!B:B,'Banco de Indicadores - Mun. (1)'!B704,'Banco de Indicadores Mun. (2)'!A:A,'Banco de Indicadores - Mun. (1)'!A704) / VLOOKUP(D704,'Dados Base'!$B:$K,9,FALSE)) * 100</f>
        <v>3.4378026315789469</v>
      </c>
      <c r="AM704" s="72">
        <f>(SUMIFS('Banco de Indicadores Mun. (2)'!J:J,'Banco de Indicadores Mun. (2)'!B:B,'Banco de Indicadores - Mun. (1)'!B704,'Banco de Indicadores Mun. (2)'!A:A,'Banco de Indicadores - Mun. (1)'!A704) / VLOOKUP(D704,'Dados Base'!$B:$K,7,FALSE)) * 100</f>
        <v>13.858972222222224</v>
      </c>
      <c r="AN704" s="72">
        <f>(SUMIFS('Banco de Indicadores Mun. (2)'!K:K,'Banco de Indicadores Mun. (2)'!B:B,'Banco de Indicadores - Mun. (1)'!B704,'Banco de Indicadores Mun. (2)'!A:A,'Banco de Indicadores - Mun. (1)'!A704) / VLOOKUP(D704,'Dados Base'!$B:$K,10,FALSE)) * 100</f>
        <v>1.9685833333333336</v>
      </c>
      <c r="AO704" s="21">
        <v>0</v>
      </c>
      <c r="AP704" s="125">
        <v>0</v>
      </c>
      <c r="AQ704" s="17">
        <v>0</v>
      </c>
      <c r="AR704" s="18">
        <v>7.8</v>
      </c>
      <c r="AS704" s="20">
        <v>100</v>
      </c>
      <c r="AT704" s="20">
        <v>100</v>
      </c>
      <c r="AU704" s="20">
        <v>80</v>
      </c>
      <c r="AV704" s="21">
        <v>9.6999999999999993</v>
      </c>
      <c r="AW704" s="21">
        <v>0</v>
      </c>
      <c r="AX704" s="21">
        <v>0</v>
      </c>
      <c r="AY704" s="116">
        <v>0</v>
      </c>
    </row>
    <row r="705" spans="1:51" ht="15" x14ac:dyDescent="0.25">
      <c r="A705" s="144">
        <v>2016</v>
      </c>
      <c r="B705" s="77" t="s">
        <v>60</v>
      </c>
      <c r="C705" s="78">
        <v>13</v>
      </c>
      <c r="D705" s="77">
        <v>3505203</v>
      </c>
      <c r="E705" s="78">
        <v>350520313</v>
      </c>
      <c r="F705" s="78" t="str">
        <f t="shared" si="21"/>
        <v>3505203132016</v>
      </c>
      <c r="G705" s="79">
        <v>0.88197767123199267</v>
      </c>
      <c r="H705" s="80">
        <f t="shared" si="20"/>
        <v>33093</v>
      </c>
      <c r="I705" s="81">
        <v>31728</v>
      </c>
      <c r="J705" s="82">
        <v>1365</v>
      </c>
      <c r="K705" s="83">
        <f>(H705)/VLOOKUP(D705,'Dados Base'!$B:$K,6,FALSE)</f>
        <v>75.108942351339081</v>
      </c>
      <c r="L705" s="88">
        <f t="shared" si="22"/>
        <v>95.875260629136079</v>
      </c>
      <c r="M705" s="85" t="s">
        <v>702</v>
      </c>
      <c r="N705" s="86">
        <v>0.75</v>
      </c>
      <c r="O705" s="87" t="s">
        <v>691</v>
      </c>
      <c r="P705" s="87" t="s">
        <v>691</v>
      </c>
      <c r="Q705" s="87" t="s">
        <v>691</v>
      </c>
      <c r="R705" s="87" t="s">
        <v>691</v>
      </c>
      <c r="S705" s="87" t="s">
        <v>691</v>
      </c>
      <c r="T705" s="87" t="s">
        <v>691</v>
      </c>
      <c r="U705" s="87" t="s">
        <v>691</v>
      </c>
      <c r="V705" s="87" t="s">
        <v>691</v>
      </c>
      <c r="W705" s="85">
        <v>13.079999999999998</v>
      </c>
      <c r="X705" s="47">
        <v>0.10073447916666667</v>
      </c>
      <c r="Y705" s="9">
        <v>26.06</v>
      </c>
      <c r="Z705" s="10">
        <v>1633.4146799999999</v>
      </c>
      <c r="AA705" s="10">
        <v>125.36532000000004</v>
      </c>
      <c r="AB705" s="11">
        <v>3</v>
      </c>
      <c r="AC705" s="12">
        <v>0</v>
      </c>
      <c r="AD705" s="153">
        <f>VLOOKUP(D705,'Dados Base'!$B:$K,9,FALSE)*31536000/VLOOKUP($F705,F:H,MATCH(H704,F704:AF704,0),FALSE)</f>
        <v>3459.211313570846</v>
      </c>
      <c r="AE705" s="153">
        <f>VLOOKUP(D705,'Dados Base'!$B:$K,10,FALSE)*31536000/VLOOKUP($F705,F:H,MATCH(H704,F704:AF704,0),FALSE)</f>
        <v>352.59178678270342</v>
      </c>
      <c r="AF705" s="14">
        <v>100</v>
      </c>
      <c r="AG705" s="15">
        <v>94.88</v>
      </c>
      <c r="AH705" s="14">
        <v>100</v>
      </c>
      <c r="AI705" s="14">
        <v>47.63</v>
      </c>
      <c r="AJ705" s="14">
        <v>100</v>
      </c>
      <c r="AK705" s="72">
        <f>(SUMIFS('Banco de Indicadores Mun. (2)'!I:I,'Banco de Indicadores Mun. (2)'!B:B,'Banco de Indicadores - Mun. (1)'!B705,'Banco de Indicadores Mun. (2)'!A:A,'Banco de Indicadores - Mun. (1)'!A705) / VLOOKUP(D705,'Dados Base'!$B:$K,8,FALSE)) * 100</f>
        <v>32.557935483870963</v>
      </c>
      <c r="AL705" s="72">
        <f>(SUMIFS('Banco de Indicadores Mun. (2)'!I:I,'Banco de Indicadores Mun. (2)'!B:B,'Banco de Indicadores - Mun. (1)'!B705,'Banco de Indicadores Mun. (2)'!A:A,'Banco de Indicadores - Mun. (1)'!A705) / VLOOKUP(D705,'Dados Base'!$B:$K,9,FALSE)) * 100</f>
        <v>16.682578512396692</v>
      </c>
      <c r="AM705" s="72">
        <f>(SUMIFS('Banco de Indicadores Mun. (2)'!J:J,'Banco de Indicadores Mun. (2)'!B:B,'Banco de Indicadores - Mun. (1)'!B705,'Banco de Indicadores Mun. (2)'!A:A,'Banco de Indicadores - Mun. (1)'!A705) / VLOOKUP(D705,'Dados Base'!$B:$K,7,FALSE)) * 100</f>
        <v>20.471469798657719</v>
      </c>
      <c r="AN705" s="72">
        <f>(SUMIFS('Banco de Indicadores Mun. (2)'!K:K,'Banco de Indicadores Mun. (2)'!B:B,'Banco de Indicadores - Mun. (1)'!B705,'Banco de Indicadores Mun. (2)'!A:A,'Banco de Indicadores - Mun. (1)'!A705) / VLOOKUP(D705,'Dados Base'!$B:$K,10,FALSE)) * 100</f>
        <v>81.230459459459396</v>
      </c>
      <c r="AO705" s="21">
        <v>0</v>
      </c>
      <c r="AP705" s="125">
        <v>0</v>
      </c>
      <c r="AQ705" s="17">
        <v>0</v>
      </c>
      <c r="AR705" s="18">
        <v>9.6</v>
      </c>
      <c r="AS705" s="20">
        <v>98.8</v>
      </c>
      <c r="AT705" s="20">
        <v>98.799999999999983</v>
      </c>
      <c r="AU705" s="20">
        <v>92.872029474976969</v>
      </c>
      <c r="AV705" s="21">
        <v>9.68</v>
      </c>
      <c r="AW705" s="21">
        <v>1</v>
      </c>
      <c r="AX705" s="21">
        <v>0</v>
      </c>
      <c r="AY705" s="116">
        <v>76.962526278345194</v>
      </c>
    </row>
    <row r="706" spans="1:51" ht="15" x14ac:dyDescent="0.25">
      <c r="A706" s="144">
        <v>2016</v>
      </c>
      <c r="B706" s="77" t="s">
        <v>61</v>
      </c>
      <c r="C706" s="78">
        <v>13</v>
      </c>
      <c r="D706" s="77">
        <v>3505302</v>
      </c>
      <c r="E706" s="78">
        <v>350530213</v>
      </c>
      <c r="F706" s="78" t="str">
        <f t="shared" si="21"/>
        <v>3505302132016</v>
      </c>
      <c r="G706" s="79">
        <v>-0.12052522742950211</v>
      </c>
      <c r="H706" s="80">
        <f t="shared" ref="H706:H769" si="23">SUM(I706:J706)</f>
        <v>35029</v>
      </c>
      <c r="I706" s="81">
        <v>34355</v>
      </c>
      <c r="J706" s="82">
        <v>674</v>
      </c>
      <c r="K706" s="83">
        <f>(H706)/VLOOKUP(D706,'Dados Base'!$B:$K,6,FALSE)</f>
        <v>233.24677054201624</v>
      </c>
      <c r="L706" s="88">
        <f t="shared" si="22"/>
        <v>98.075879985155154</v>
      </c>
      <c r="M706" s="85" t="s">
        <v>702</v>
      </c>
      <c r="N706" s="86">
        <v>0.78800000000000003</v>
      </c>
      <c r="O706" s="87" t="s">
        <v>691</v>
      </c>
      <c r="P706" s="87" t="s">
        <v>691</v>
      </c>
      <c r="Q706" s="87" t="s">
        <v>691</v>
      </c>
      <c r="R706" s="87" t="s">
        <v>691</v>
      </c>
      <c r="S706" s="87" t="s">
        <v>691</v>
      </c>
      <c r="T706" s="87" t="s">
        <v>691</v>
      </c>
      <c r="U706" s="87" t="s">
        <v>691</v>
      </c>
      <c r="V706" s="87" t="s">
        <v>691</v>
      </c>
      <c r="W706" s="85">
        <v>9.7800000000000011</v>
      </c>
      <c r="X706" s="47">
        <v>0.10662762731481482</v>
      </c>
      <c r="Y706" s="9">
        <v>28.45</v>
      </c>
      <c r="Z706" s="10">
        <v>483.94475999999986</v>
      </c>
      <c r="AA706" s="10">
        <v>1436.51124</v>
      </c>
      <c r="AB706" s="11">
        <v>1</v>
      </c>
      <c r="AC706" s="12">
        <v>0</v>
      </c>
      <c r="AD706" s="153">
        <f>VLOOKUP(D706,'Dados Base'!$B:$K,9,FALSE)*31536000/VLOOKUP($F706,F:H,MATCH(H705,F705:AF705,0),FALSE)</f>
        <v>1188.3730623197921</v>
      </c>
      <c r="AE706" s="153">
        <f>VLOOKUP(D706,'Dados Base'!$B:$K,10,FALSE)*31536000/VLOOKUP($F706,F:H,MATCH(H705,F705:AF705,0),FALSE)</f>
        <v>135.04239344543089</v>
      </c>
      <c r="AF706" s="14">
        <v>100</v>
      </c>
      <c r="AG706" s="15">
        <v>100</v>
      </c>
      <c r="AH706" s="14">
        <v>100</v>
      </c>
      <c r="AI706" s="14">
        <v>30.35</v>
      </c>
      <c r="AJ706" s="14">
        <v>100</v>
      </c>
      <c r="AK706" s="72">
        <f>(SUMIFS('Banco de Indicadores Mun. (2)'!I:I,'Banco de Indicadores Mun. (2)'!B:B,'Banco de Indicadores - Mun. (1)'!B706,'Banco de Indicadores Mun. (2)'!A:A,'Banco de Indicadores - Mun. (1)'!A706) / VLOOKUP(D706,'Dados Base'!$B:$K,8,FALSE)) * 100</f>
        <v>696.8880983606557</v>
      </c>
      <c r="AL706" s="72">
        <f>(SUMIFS('Banco de Indicadores Mun. (2)'!I:I,'Banco de Indicadores Mun. (2)'!B:B,'Banco de Indicadores - Mun. (1)'!B706,'Banco de Indicadores Mun. (2)'!A:A,'Banco de Indicadores - Mun. (1)'!A706) / VLOOKUP(D706,'Dados Base'!$B:$K,9,FALSE)) * 100</f>
        <v>322.0467727272727</v>
      </c>
      <c r="AM706" s="72">
        <f>(SUMIFS('Banco de Indicadores Mun. (2)'!J:J,'Banco de Indicadores Mun. (2)'!B:B,'Banco de Indicadores - Mun. (1)'!B706,'Banco de Indicadores Mun. (2)'!A:A,'Banco de Indicadores - Mun. (1)'!A706) / VLOOKUP(D706,'Dados Base'!$B:$K,7,FALSE)) * 100</f>
        <v>922.5001086956521</v>
      </c>
      <c r="AN706" s="72">
        <f>(SUMIFS('Banco de Indicadores Mun. (2)'!K:K,'Banco de Indicadores Mun. (2)'!B:B,'Banco de Indicadores - Mun. (1)'!B706,'Banco de Indicadores Mun. (2)'!A:A,'Banco de Indicadores - Mun. (1)'!A706) / VLOOKUP(D706,'Dados Base'!$B:$K,10,FALSE)) * 100</f>
        <v>5.0112666666666676</v>
      </c>
      <c r="AO706" s="21">
        <v>0</v>
      </c>
      <c r="AP706" s="125">
        <v>0</v>
      </c>
      <c r="AQ706" s="17">
        <v>0</v>
      </c>
      <c r="AR706" s="18">
        <v>7.4</v>
      </c>
      <c r="AS706" s="20">
        <v>100</v>
      </c>
      <c r="AT706" s="20">
        <v>27.999999999999993</v>
      </c>
      <c r="AU706" s="20">
        <v>25.199471375548299</v>
      </c>
      <c r="AV706" s="21">
        <v>3.86</v>
      </c>
      <c r="AW706" s="21">
        <v>0</v>
      </c>
      <c r="AX706" s="21">
        <v>0</v>
      </c>
      <c r="AY706" s="116">
        <v>0</v>
      </c>
    </row>
    <row r="707" spans="1:51" ht="15" x14ac:dyDescent="0.25">
      <c r="A707" s="144">
        <v>2016</v>
      </c>
      <c r="B707" s="77" t="s">
        <v>62</v>
      </c>
      <c r="C707" s="78">
        <v>11</v>
      </c>
      <c r="D707" s="77">
        <v>3505351</v>
      </c>
      <c r="E707" s="78">
        <v>350535111</v>
      </c>
      <c r="F707" s="78" t="str">
        <f t="shared" ref="F707:F770" si="24">CONCATENATE(E707,A707)</f>
        <v>3505351112016</v>
      </c>
      <c r="G707" s="79">
        <v>0.55060824419570498</v>
      </c>
      <c r="H707" s="80">
        <f t="shared" si="23"/>
        <v>5409</v>
      </c>
      <c r="I707" s="81">
        <v>1593</v>
      </c>
      <c r="J707" s="82">
        <v>3816</v>
      </c>
      <c r="K707" s="83">
        <f>(H707)/VLOOKUP(D707,'Dados Base'!$B:$K,6,FALSE)</f>
        <v>13.280463551769008</v>
      </c>
      <c r="L707" s="88">
        <f t="shared" si="22"/>
        <v>29.450915141430951</v>
      </c>
      <c r="M707" s="85" t="s">
        <v>702</v>
      </c>
      <c r="N707" s="86">
        <v>0.66</v>
      </c>
      <c r="O707" s="87" t="s">
        <v>691</v>
      </c>
      <c r="P707" s="87" t="s">
        <v>691</v>
      </c>
      <c r="Q707" s="87" t="s">
        <v>691</v>
      </c>
      <c r="R707" s="87" t="s">
        <v>691</v>
      </c>
      <c r="S707" s="87" t="s">
        <v>691</v>
      </c>
      <c r="T707" s="87" t="s">
        <v>691</v>
      </c>
      <c r="U707" s="87" t="s">
        <v>691</v>
      </c>
      <c r="V707" s="87" t="s">
        <v>691</v>
      </c>
      <c r="W707" s="85">
        <v>0</v>
      </c>
      <c r="X707" s="47">
        <v>5.4244945312499999E-3</v>
      </c>
      <c r="Y707" s="9">
        <v>1.1599999999999999</v>
      </c>
      <c r="Z707" s="10">
        <v>0</v>
      </c>
      <c r="AA707" s="10">
        <v>89.316000000000003</v>
      </c>
      <c r="AB707" s="11">
        <v>0</v>
      </c>
      <c r="AC707" s="12">
        <v>0</v>
      </c>
      <c r="AD707" s="153">
        <f>VLOOKUP(D707,'Dados Base'!$B:$K,9,FALSE)*31536000/VLOOKUP($F707,F:H,MATCH(H706,F706:AF706,0),FALSE)</f>
        <v>71246.05657237937</v>
      </c>
      <c r="AE707" s="153">
        <f>VLOOKUP(D707,'Dados Base'!$B:$K,10,FALSE)*31536000/VLOOKUP($F707,F:H,MATCH(H706,F706:AF706,0),FALSE)</f>
        <v>9153.5440931780377</v>
      </c>
      <c r="AF707" s="14">
        <v>38.51</v>
      </c>
      <c r="AG707" s="15">
        <v>56.45</v>
      </c>
      <c r="AH707" s="14">
        <v>17.850000000000001</v>
      </c>
      <c r="AI707" s="14">
        <v>29.83</v>
      </c>
      <c r="AJ707" s="14">
        <v>100</v>
      </c>
      <c r="AK707" s="72">
        <f>(SUMIFS('Banco de Indicadores Mun. (2)'!I:I,'Banco de Indicadores Mun. (2)'!B:B,'Banco de Indicadores - Mun. (1)'!B707,'Banco de Indicadores Mun. (2)'!A:A,'Banco de Indicadores - Mun. (1)'!A707) / VLOOKUP(D707,'Dados Base'!$B:$K,8,FALSE)) * 100</f>
        <v>0.15509380863039399</v>
      </c>
      <c r="AL707" s="72">
        <f>(SUMIFS('Banco de Indicadores Mun. (2)'!I:I,'Banco de Indicadores Mun. (2)'!B:B,'Banco de Indicadores - Mun. (1)'!B707,'Banco de Indicadores Mun. (2)'!A:A,'Banco de Indicadores - Mun. (1)'!A707) / VLOOKUP(D707,'Dados Base'!$B:$K,9,FALSE)) * 100</f>
        <v>6.7647299509001627E-2</v>
      </c>
      <c r="AM707" s="72">
        <f>(SUMIFS('Banco de Indicadores Mun. (2)'!J:J,'Banco de Indicadores Mun. (2)'!B:B,'Banco de Indicadores - Mun. (1)'!B707,'Banco de Indicadores Mun. (2)'!A:A,'Banco de Indicadores - Mun. (1)'!A707) / VLOOKUP(D707,'Dados Base'!$B:$K,7,FALSE)) * 100</f>
        <v>0.17971276595744681</v>
      </c>
      <c r="AN707" s="72">
        <f>(SUMIFS('Banco de Indicadores Mun. (2)'!K:K,'Banco de Indicadores Mun. (2)'!B:B,'Banco de Indicadores - Mun. (1)'!B707,'Banco de Indicadores Mun. (2)'!A:A,'Banco de Indicadores - Mun. (1)'!A707) / VLOOKUP(D707,'Dados Base'!$B:$K,10,FALSE)) * 100</f>
        <v>9.6133757961783417E-2</v>
      </c>
      <c r="AO707" s="21">
        <v>0</v>
      </c>
      <c r="AP707" s="125">
        <v>0</v>
      </c>
      <c r="AQ707" s="17">
        <v>0</v>
      </c>
      <c r="AR707" s="18">
        <v>6.3</v>
      </c>
      <c r="AS707" s="20">
        <v>58.501259445843836</v>
      </c>
      <c r="AT707" s="20">
        <v>0</v>
      </c>
      <c r="AU707" s="20">
        <v>0</v>
      </c>
      <c r="AV707" s="21">
        <v>0.88</v>
      </c>
      <c r="AW707" s="21">
        <v>0</v>
      </c>
      <c r="AX707" s="21">
        <v>0</v>
      </c>
      <c r="AY707" s="116">
        <v>132.39021550539056</v>
      </c>
    </row>
    <row r="708" spans="1:51" ht="15" x14ac:dyDescent="0.25">
      <c r="A708" s="144">
        <v>2016</v>
      </c>
      <c r="B708" s="77" t="s">
        <v>63</v>
      </c>
      <c r="C708" s="78">
        <v>11</v>
      </c>
      <c r="D708" s="77">
        <v>3505401</v>
      </c>
      <c r="E708" s="78">
        <v>350540111</v>
      </c>
      <c r="F708" s="78" t="str">
        <f t="shared" si="24"/>
        <v>3505401112016</v>
      </c>
      <c r="G708" s="79">
        <v>-0.3468456724837865</v>
      </c>
      <c r="H708" s="80">
        <f t="shared" si="23"/>
        <v>7665</v>
      </c>
      <c r="I708" s="81">
        <v>3408</v>
      </c>
      <c r="J708" s="82">
        <v>4257</v>
      </c>
      <c r="K708" s="83">
        <f>(H708)/VLOOKUP(D708,'Dados Base'!$B:$K,6,FALSE)</f>
        <v>7.6095265514400028</v>
      </c>
      <c r="L708" s="88">
        <f t="shared" si="22"/>
        <v>44.461839530332682</v>
      </c>
      <c r="M708" s="85" t="s">
        <v>702</v>
      </c>
      <c r="N708" s="86">
        <v>0.64100000000000001</v>
      </c>
      <c r="O708" s="87" t="s">
        <v>691</v>
      </c>
      <c r="P708" s="87" t="s">
        <v>691</v>
      </c>
      <c r="Q708" s="87" t="s">
        <v>691</v>
      </c>
      <c r="R708" s="87" t="s">
        <v>691</v>
      </c>
      <c r="S708" s="87" t="s">
        <v>691</v>
      </c>
      <c r="T708" s="87" t="s">
        <v>691</v>
      </c>
      <c r="U708" s="87" t="s">
        <v>691</v>
      </c>
      <c r="V708" s="87" t="s">
        <v>691</v>
      </c>
      <c r="W708" s="85">
        <v>0</v>
      </c>
      <c r="X708" s="47">
        <v>8.3336914062499996E-3</v>
      </c>
      <c r="Y708" s="9">
        <v>2.2400000000000002</v>
      </c>
      <c r="Z708" s="10">
        <v>99.28489134416543</v>
      </c>
      <c r="AA708" s="10">
        <v>73.785108655834563</v>
      </c>
      <c r="AB708" s="11">
        <v>4</v>
      </c>
      <c r="AC708" s="12">
        <v>1</v>
      </c>
      <c r="AD708" s="153">
        <f>VLOOKUP(D708,'Dados Base'!$B:$K,9,FALSE)*31536000/VLOOKUP($F708,F:H,MATCH(H707,F707:AF707,0),FALSE)</f>
        <v>127008</v>
      </c>
      <c r="AE708" s="153">
        <f>VLOOKUP(D708,'Dados Base'!$B:$K,10,FALSE)*31536000/VLOOKUP($F708,F:H,MATCH(H707,F707:AF707,0),FALSE)</f>
        <v>16416</v>
      </c>
      <c r="AF708" s="14">
        <v>41.75</v>
      </c>
      <c r="AG708" s="15" t="s">
        <v>692</v>
      </c>
      <c r="AH708" s="14">
        <v>30.91</v>
      </c>
      <c r="AI708" s="14">
        <v>27.08</v>
      </c>
      <c r="AJ708" s="14">
        <v>100</v>
      </c>
      <c r="AK708" s="72">
        <f>(SUMIFS('Banco de Indicadores Mun. (2)'!I:I,'Banco de Indicadores Mun. (2)'!B:B,'Banco de Indicadores - Mun. (1)'!B708,'Banco de Indicadores Mun. (2)'!A:A,'Banco de Indicadores - Mun. (1)'!A708) / VLOOKUP(D708,'Dados Base'!$B:$K,8,FALSE)) * 100</f>
        <v>2.7364513734224201E-3</v>
      </c>
      <c r="AL708" s="72">
        <f>(SUMIFS('Banco de Indicadores Mun. (2)'!I:I,'Banco de Indicadores Mun. (2)'!B:B,'Banco de Indicadores - Mun. (1)'!B708,'Banco de Indicadores Mun. (2)'!A:A,'Banco de Indicadores - Mun. (1)'!A708) / VLOOKUP(D708,'Dados Base'!$B:$K,9,FALSE)) * 100</f>
        <v>1.1940395205701328E-3</v>
      </c>
      <c r="AM708" s="72">
        <f>(SUMIFS('Banco de Indicadores Mun. (2)'!J:J,'Banco de Indicadores Mun. (2)'!B:B,'Banco de Indicadores - Mun. (1)'!B708,'Banco de Indicadores Mun. (2)'!A:A,'Banco de Indicadores - Mun. (1)'!A708) / VLOOKUP(D708,'Dados Base'!$B:$K,7,FALSE)) * 100</f>
        <v>5.9810126582278487E-4</v>
      </c>
      <c r="AN708" s="72">
        <f>(SUMIFS('Banco de Indicadores Mun. (2)'!K:K,'Banco de Indicadores Mun. (2)'!B:B,'Banco de Indicadores - Mun. (1)'!B708,'Banco de Indicadores Mun. (2)'!A:A,'Banco de Indicadores - Mun. (1)'!A708) / VLOOKUP(D708,'Dados Base'!$B:$K,10,FALSE)) * 100</f>
        <v>7.8170426065162901E-3</v>
      </c>
      <c r="AO708" s="21">
        <v>0</v>
      </c>
      <c r="AP708" s="125">
        <v>0</v>
      </c>
      <c r="AQ708" s="17">
        <v>0</v>
      </c>
      <c r="AR708" s="18">
        <v>8.6999999999999993</v>
      </c>
      <c r="AS708" s="20">
        <v>66.706056129985228</v>
      </c>
      <c r="AT708" s="20">
        <v>66.706056129985228</v>
      </c>
      <c r="AU708" s="20">
        <v>57.366898563682575</v>
      </c>
      <c r="AV708" s="21">
        <v>6.73</v>
      </c>
      <c r="AW708" s="21">
        <v>0</v>
      </c>
      <c r="AX708" s="21">
        <v>1</v>
      </c>
      <c r="AY708" s="116">
        <v>0</v>
      </c>
    </row>
    <row r="709" spans="1:51" ht="15" x14ac:dyDescent="0.25">
      <c r="A709" s="144">
        <v>2016</v>
      </c>
      <c r="B709" s="77" t="s">
        <v>64</v>
      </c>
      <c r="C709" s="78">
        <v>12</v>
      </c>
      <c r="D709" s="77">
        <v>3505500</v>
      </c>
      <c r="E709" s="78">
        <v>350550012</v>
      </c>
      <c r="F709" s="78" t="str">
        <f t="shared" si="24"/>
        <v>3505500122016</v>
      </c>
      <c r="G709" s="79">
        <v>0.63838234070230371</v>
      </c>
      <c r="H709" s="80">
        <f t="shared" si="23"/>
        <v>115907</v>
      </c>
      <c r="I709" s="81">
        <v>112376</v>
      </c>
      <c r="J709" s="82">
        <v>3531</v>
      </c>
      <c r="K709" s="83">
        <f>(H709)/VLOOKUP(D709,'Dados Base'!$B:$K,6,FALSE)</f>
        <v>74.127819596958332</v>
      </c>
      <c r="L709" s="88">
        <f t="shared" si="22"/>
        <v>96.953592104014433</v>
      </c>
      <c r="M709" s="85" t="s">
        <v>702</v>
      </c>
      <c r="N709" s="86">
        <v>0.78900000000000003</v>
      </c>
      <c r="O709" s="87" t="s">
        <v>691</v>
      </c>
      <c r="P709" s="87" t="s">
        <v>691</v>
      </c>
      <c r="Q709" s="87" t="s">
        <v>691</v>
      </c>
      <c r="R709" s="87" t="s">
        <v>691</v>
      </c>
      <c r="S709" s="87" t="s">
        <v>691</v>
      </c>
      <c r="T709" s="87" t="s">
        <v>691</v>
      </c>
      <c r="U709" s="87" t="s">
        <v>691</v>
      </c>
      <c r="V709" s="87" t="s">
        <v>691</v>
      </c>
      <c r="W709" s="85">
        <v>25</v>
      </c>
      <c r="X709" s="47">
        <v>0.39148058780671297</v>
      </c>
      <c r="Y709" s="9">
        <v>104.66</v>
      </c>
      <c r="Z709" s="10">
        <v>5636.1927599999999</v>
      </c>
      <c r="AA709" s="10">
        <v>643.68324000000007</v>
      </c>
      <c r="AB709" s="11">
        <v>15</v>
      </c>
      <c r="AC709" s="12">
        <v>0</v>
      </c>
      <c r="AD709" s="153">
        <f>VLOOKUP(D709,'Dados Base'!$B:$K,9,FALSE)*31536000/VLOOKUP($F709,F:H,MATCH(H708,F708:AF708,0),FALSE)</f>
        <v>4960.022086672936</v>
      </c>
      <c r="AE709" s="153">
        <f>VLOOKUP(D709,'Dados Base'!$B:$K,10,FALSE)*31536000/VLOOKUP($F709,F:H,MATCH(H708,F708:AF708,0),FALSE)</f>
        <v>576.81002872993008</v>
      </c>
      <c r="AF709" s="14">
        <v>96.95</v>
      </c>
      <c r="AG709" s="15" t="s">
        <v>692</v>
      </c>
      <c r="AH709" s="14">
        <v>96.95</v>
      </c>
      <c r="AI709" s="14">
        <v>28.03</v>
      </c>
      <c r="AJ709" s="14">
        <v>100</v>
      </c>
      <c r="AK709" s="72">
        <f>(SUMIFS('Banco de Indicadores Mun. (2)'!I:I,'Banco de Indicadores Mun. (2)'!B:B,'Banco de Indicadores - Mun. (1)'!B709,'Banco de Indicadores Mun. (2)'!A:A,'Banco de Indicadores - Mun. (1)'!A709) / VLOOKUP(D709,'Dados Base'!$B:$K,8,FALSE)) * 100</f>
        <v>47.825128244274822</v>
      </c>
      <c r="AL709" s="72">
        <f>(SUMIFS('Banco de Indicadores Mun. (2)'!I:I,'Banco de Indicadores Mun. (2)'!B:B,'Banco de Indicadores - Mun. (1)'!B709,'Banco de Indicadores Mun. (2)'!A:A,'Banco de Indicadores - Mun. (1)'!A709) / VLOOKUP(D709,'Dados Base'!$B:$K,9,FALSE)) * 100</f>
        <v>17.183466264399343</v>
      </c>
      <c r="AM709" s="72">
        <f>(SUMIFS('Banco de Indicadores Mun. (2)'!J:J,'Banco de Indicadores Mun. (2)'!B:B,'Banco de Indicadores - Mun. (1)'!B709,'Banco de Indicadores Mun. (2)'!A:A,'Banco de Indicadores - Mun. (1)'!A709) / VLOOKUP(D709,'Dados Base'!$B:$K,7,FALSE)) * 100</f>
        <v>51.801586907449192</v>
      </c>
      <c r="AN709" s="72">
        <f>(SUMIFS('Banco de Indicadores Mun. (2)'!K:K,'Banco de Indicadores Mun. (2)'!B:B,'Banco de Indicadores - Mun. (1)'!B709,'Banco de Indicadores Mun. (2)'!A:A,'Banco de Indicadores - Mun. (1)'!A709) / VLOOKUP(D709,'Dados Base'!$B:$K,10,FALSE)) * 100</f>
        <v>39.51583018867931</v>
      </c>
      <c r="AO709" s="21">
        <v>0</v>
      </c>
      <c r="AP709" s="125">
        <v>0</v>
      </c>
      <c r="AQ709" s="17">
        <v>0</v>
      </c>
      <c r="AR709" s="18">
        <v>8.5</v>
      </c>
      <c r="AS709" s="20">
        <v>100</v>
      </c>
      <c r="AT709" s="20">
        <v>100</v>
      </c>
      <c r="AU709" s="20">
        <v>89.750064491719257</v>
      </c>
      <c r="AV709" s="21">
        <v>10</v>
      </c>
      <c r="AW709" s="21">
        <v>0</v>
      </c>
      <c r="AX709" s="21">
        <v>0</v>
      </c>
      <c r="AY709" s="116">
        <v>154.74846489683642</v>
      </c>
    </row>
    <row r="710" spans="1:51" ht="15" x14ac:dyDescent="0.25">
      <c r="A710" s="144">
        <v>2016</v>
      </c>
      <c r="B710" s="77" t="s">
        <v>65</v>
      </c>
      <c r="C710" s="78">
        <v>9</v>
      </c>
      <c r="D710" s="77">
        <v>3505609</v>
      </c>
      <c r="E710" s="78">
        <v>35056099</v>
      </c>
      <c r="F710" s="78" t="str">
        <f t="shared" si="24"/>
        <v>350560992016</v>
      </c>
      <c r="G710" s="79">
        <v>1.4445114546548066</v>
      </c>
      <c r="H710" s="80">
        <f t="shared" si="23"/>
        <v>30829</v>
      </c>
      <c r="I710" s="81">
        <v>30487</v>
      </c>
      <c r="J710" s="82">
        <v>342</v>
      </c>
      <c r="K710" s="83">
        <f>(H710)/VLOOKUP(D710,'Dados Base'!$B:$K,6,FALSE)</f>
        <v>210.33635805417208</v>
      </c>
      <c r="L710" s="88">
        <f t="shared" si="22"/>
        <v>98.89065490285121</v>
      </c>
      <c r="M710" s="85" t="s">
        <v>702</v>
      </c>
      <c r="N710" s="86">
        <v>0.72499999999999998</v>
      </c>
      <c r="O710" s="87" t="s">
        <v>691</v>
      </c>
      <c r="P710" s="87" t="s">
        <v>691</v>
      </c>
      <c r="Q710" s="87" t="s">
        <v>691</v>
      </c>
      <c r="R710" s="87" t="s">
        <v>691</v>
      </c>
      <c r="S710" s="87" t="s">
        <v>691</v>
      </c>
      <c r="T710" s="87" t="s">
        <v>691</v>
      </c>
      <c r="U710" s="87" t="s">
        <v>691</v>
      </c>
      <c r="V710" s="87" t="s">
        <v>691</v>
      </c>
      <c r="W710" s="85">
        <v>0</v>
      </c>
      <c r="X710" s="47">
        <v>9.2801248846064818E-2</v>
      </c>
      <c r="Y710" s="9">
        <v>24.98</v>
      </c>
      <c r="Z710" s="10">
        <v>10.790927999999894</v>
      </c>
      <c r="AA710" s="10">
        <v>1675.5750720000001</v>
      </c>
      <c r="AB710" s="11">
        <v>1</v>
      </c>
      <c r="AC710" s="12">
        <v>0</v>
      </c>
      <c r="AD710" s="153">
        <f>VLOOKUP(D710,'Dados Base'!$B:$K,9,FALSE)*31536000/VLOOKUP($F710,F:H,MATCH(H709,F709:AF709,0),FALSE)</f>
        <v>2066.3245645333941</v>
      </c>
      <c r="AE710" s="153">
        <f>VLOOKUP(D710,'Dados Base'!$B:$K,10,FALSE)*31536000/VLOOKUP($F710,F:H,MATCH(H709,F709:AF709,0),FALSE)</f>
        <v>245.50390865743293</v>
      </c>
      <c r="AF710" s="14">
        <v>98.89</v>
      </c>
      <c r="AG710" s="15">
        <v>100</v>
      </c>
      <c r="AH710" s="14">
        <v>98.89</v>
      </c>
      <c r="AI710" s="14">
        <v>19.600000000000001</v>
      </c>
      <c r="AJ710" s="14">
        <v>100</v>
      </c>
      <c r="AK710" s="72">
        <f>(SUMIFS('Banco de Indicadores Mun. (2)'!I:I,'Banco de Indicadores Mun. (2)'!B:B,'Banco de Indicadores - Mun. (1)'!B710,'Banco de Indicadores Mun. (2)'!A:A,'Banco de Indicadores - Mun. (1)'!A710) / VLOOKUP(D710,'Dados Base'!$B:$K,8,FALSE)) * 100</f>
        <v>20.221369863013695</v>
      </c>
      <c r="AL710" s="72">
        <f>(SUMIFS('Banco de Indicadores Mun. (2)'!I:I,'Banco de Indicadores Mun. (2)'!B:B,'Banco de Indicadores - Mun. (1)'!B710,'Banco de Indicadores Mun. (2)'!A:A,'Banco de Indicadores - Mun. (1)'!A710) / VLOOKUP(D710,'Dados Base'!$B:$K,9,FALSE)) * 100</f>
        <v>7.3077227722772271</v>
      </c>
      <c r="AM710" s="72">
        <f>(SUMIFS('Banco de Indicadores Mun. (2)'!J:J,'Banco de Indicadores Mun. (2)'!B:B,'Banco de Indicadores - Mun. (1)'!B710,'Banco de Indicadores Mun. (2)'!A:A,'Banco de Indicadores - Mun. (1)'!A710) / VLOOKUP(D710,'Dados Base'!$B:$K,7,FALSE)) * 100</f>
        <v>15.009918367346939</v>
      </c>
      <c r="AN710" s="72">
        <f>(SUMIFS('Banco de Indicadores Mun. (2)'!K:K,'Banco de Indicadores Mun. (2)'!B:B,'Banco de Indicadores - Mun. (1)'!B710,'Banco de Indicadores Mun. (2)'!A:A,'Banco de Indicadores - Mun. (1)'!A710) / VLOOKUP(D710,'Dados Base'!$B:$K,10,FALSE)) * 100</f>
        <v>30.861416666666656</v>
      </c>
      <c r="AO710" s="21">
        <v>0</v>
      </c>
      <c r="AP710" s="125">
        <v>0</v>
      </c>
      <c r="AQ710" s="17">
        <v>0</v>
      </c>
      <c r="AR710" s="18">
        <v>8.5</v>
      </c>
      <c r="AS710" s="20">
        <v>100</v>
      </c>
      <c r="AT710" s="20">
        <v>0.80000000000000016</v>
      </c>
      <c r="AU710" s="20">
        <v>0.63989240769795686</v>
      </c>
      <c r="AV710" s="21">
        <v>1.55</v>
      </c>
      <c r="AW710" s="21">
        <v>0</v>
      </c>
      <c r="AX710" s="21">
        <v>0</v>
      </c>
      <c r="AY710" s="116">
        <v>0</v>
      </c>
    </row>
    <row r="711" spans="1:51" ht="15" x14ac:dyDescent="0.25">
      <c r="A711" s="144">
        <v>2016</v>
      </c>
      <c r="B711" s="77" t="s">
        <v>66</v>
      </c>
      <c r="C711" s="78">
        <v>6</v>
      </c>
      <c r="D711" s="77">
        <v>3505708</v>
      </c>
      <c r="E711" s="78">
        <v>35057086</v>
      </c>
      <c r="F711" s="78" t="str">
        <f t="shared" si="24"/>
        <v>350570862016</v>
      </c>
      <c r="G711" s="79">
        <v>1.1402210045293071</v>
      </c>
      <c r="H711" s="80">
        <f t="shared" si="23"/>
        <v>255276</v>
      </c>
      <c r="I711" s="81">
        <v>255276</v>
      </c>
      <c r="J711" s="82">
        <v>0</v>
      </c>
      <c r="K711" s="83">
        <f>(H711)/VLOOKUP(D711,'Dados Base'!$B:$K,6,FALSE)</f>
        <v>3978.1206171107992</v>
      </c>
      <c r="L711" s="88">
        <f t="shared" ref="L711:L774" si="25">(I711/H711)*100</f>
        <v>100</v>
      </c>
      <c r="M711" s="85" t="s">
        <v>702</v>
      </c>
      <c r="N711" s="86">
        <v>0.78600000000000003</v>
      </c>
      <c r="O711" s="87" t="s">
        <v>691</v>
      </c>
      <c r="P711" s="87" t="s">
        <v>691</v>
      </c>
      <c r="Q711" s="87" t="s">
        <v>691</v>
      </c>
      <c r="R711" s="87" t="s">
        <v>691</v>
      </c>
      <c r="S711" s="87" t="s">
        <v>691</v>
      </c>
      <c r="T711" s="87" t="s">
        <v>691</v>
      </c>
      <c r="U711" s="87" t="s">
        <v>691</v>
      </c>
      <c r="V711" s="87" t="s">
        <v>691</v>
      </c>
      <c r="W711" s="85">
        <v>0</v>
      </c>
      <c r="X711" s="47">
        <v>0.88932958333333334</v>
      </c>
      <c r="Y711" s="9">
        <v>238.44</v>
      </c>
      <c r="Z711" s="10">
        <v>3173.6461572078897</v>
      </c>
      <c r="AA711" s="10">
        <v>11132.84384279211</v>
      </c>
      <c r="AB711" s="11">
        <v>29</v>
      </c>
      <c r="AC711" s="12">
        <v>1</v>
      </c>
      <c r="AD711" s="153">
        <f>VLOOKUP(D711,'Dados Base'!$B:$K,9,FALSE)*31536000/VLOOKUP($F711,F:H,MATCH(H710,F710:AF710,0),FALSE)</f>
        <v>122.3015089550134</v>
      </c>
      <c r="AE711" s="153">
        <f>VLOOKUP(D711,'Dados Base'!$B:$K,10,FALSE)*31536000/VLOOKUP($F711,F:H,MATCH(H710,F710:AF710,0),FALSE)</f>
        <v>17.295162882527148</v>
      </c>
      <c r="AF711" s="14">
        <v>100</v>
      </c>
      <c r="AG711" s="15">
        <v>100</v>
      </c>
      <c r="AH711" s="14">
        <v>93.5</v>
      </c>
      <c r="AI711" s="14">
        <v>41.48</v>
      </c>
      <c r="AJ711" s="14">
        <v>100</v>
      </c>
      <c r="AK711" s="72">
        <f>(SUMIFS('Banco de Indicadores Mun. (2)'!I:I,'Banco de Indicadores Mun. (2)'!B:B,'Banco de Indicadores - Mun. (1)'!B711,'Banco de Indicadores Mun. (2)'!A:A,'Banco de Indicadores - Mun. (1)'!A711) / VLOOKUP(D711,'Dados Base'!$B:$K,8,FALSE)) * 100</f>
        <v>32.897837837837827</v>
      </c>
      <c r="AL711" s="72">
        <f>(SUMIFS('Banco de Indicadores Mun. (2)'!I:I,'Banco de Indicadores Mun. (2)'!B:B,'Banco de Indicadores - Mun. (1)'!B711,'Banco de Indicadores Mun. (2)'!A:A,'Banco de Indicadores - Mun. (1)'!A711) / VLOOKUP(D711,'Dados Base'!$B:$K,9,FALSE)) * 100</f>
        <v>12.295151515151511</v>
      </c>
      <c r="AM711" s="72">
        <f>(SUMIFS('Banco de Indicadores Mun. (2)'!J:J,'Banco de Indicadores Mun. (2)'!B:B,'Banco de Indicadores - Mun. (1)'!B711,'Banco de Indicadores Mun. (2)'!A:A,'Banco de Indicadores - Mun. (1)'!A711) / VLOOKUP(D711,'Dados Base'!$B:$K,7,FALSE)) * 100</f>
        <v>26.728173913043474</v>
      </c>
      <c r="AN711" s="72">
        <f>(SUMIFS('Banco de Indicadores Mun. (2)'!K:K,'Banco de Indicadores Mun. (2)'!B:B,'Banco de Indicadores - Mun. (1)'!B711,'Banco de Indicadores Mun. (2)'!A:A,'Banco de Indicadores - Mun. (1)'!A711) / VLOOKUP(D711,'Dados Base'!$B:$K,10,FALSE)) * 100</f>
        <v>43.033714285714275</v>
      </c>
      <c r="AO711" s="21">
        <v>0</v>
      </c>
      <c r="AP711" s="125">
        <v>0</v>
      </c>
      <c r="AQ711" s="17">
        <v>0</v>
      </c>
      <c r="AR711" s="18">
        <v>9.8000000000000007</v>
      </c>
      <c r="AS711" s="20">
        <v>72.971250280336321</v>
      </c>
      <c r="AT711" s="20">
        <v>27.729075106527802</v>
      </c>
      <c r="AU711" s="20">
        <v>22.183261982554001</v>
      </c>
      <c r="AV711" s="21">
        <v>3.61</v>
      </c>
      <c r="AW711" s="21">
        <v>6</v>
      </c>
      <c r="AX711" s="21">
        <v>1</v>
      </c>
      <c r="AY711" s="116">
        <v>4.6851809251444561</v>
      </c>
    </row>
    <row r="712" spans="1:51" ht="15" x14ac:dyDescent="0.25">
      <c r="A712" s="144">
        <v>2016</v>
      </c>
      <c r="B712" s="77" t="s">
        <v>67</v>
      </c>
      <c r="C712" s="78">
        <v>21</v>
      </c>
      <c r="D712" s="77">
        <v>3505807</v>
      </c>
      <c r="E712" s="78">
        <v>350580721</v>
      </c>
      <c r="F712" s="78" t="str">
        <f t="shared" si="24"/>
        <v>3505807212016</v>
      </c>
      <c r="G712" s="79">
        <v>-0.18317091301114363</v>
      </c>
      <c r="H712" s="80">
        <f t="shared" si="23"/>
        <v>20267</v>
      </c>
      <c r="I712" s="81">
        <v>17782</v>
      </c>
      <c r="J712" s="82">
        <v>2485</v>
      </c>
      <c r="K712" s="83">
        <f>(H712)/VLOOKUP(D712,'Dados Base'!$B:$K,6,FALSE)</f>
        <v>118.90290407744207</v>
      </c>
      <c r="L712" s="88">
        <f t="shared" si="25"/>
        <v>87.738688508412693</v>
      </c>
      <c r="M712" s="85" t="s">
        <v>702</v>
      </c>
      <c r="N712" s="86">
        <v>0.751</v>
      </c>
      <c r="O712" s="87" t="s">
        <v>691</v>
      </c>
      <c r="P712" s="87" t="s">
        <v>691</v>
      </c>
      <c r="Q712" s="87" t="s">
        <v>691</v>
      </c>
      <c r="R712" s="87" t="s">
        <v>691</v>
      </c>
      <c r="S712" s="87" t="s">
        <v>691</v>
      </c>
      <c r="T712" s="87" t="s">
        <v>691</v>
      </c>
      <c r="U712" s="87" t="s">
        <v>691</v>
      </c>
      <c r="V712" s="87" t="s">
        <v>691</v>
      </c>
      <c r="W712" s="85">
        <v>0</v>
      </c>
      <c r="X712" s="47">
        <v>5.401784152314814E-2</v>
      </c>
      <c r="Y712" s="9">
        <v>12.7</v>
      </c>
      <c r="Z712" s="10">
        <v>790.81113683546437</v>
      </c>
      <c r="AA712" s="10">
        <v>189.07286316453565</v>
      </c>
      <c r="AB712" s="11">
        <v>0</v>
      </c>
      <c r="AC712" s="12">
        <v>0</v>
      </c>
      <c r="AD712" s="153">
        <f>VLOOKUP(D712,'Dados Base'!$B:$K,9,FALSE)*31536000/VLOOKUP($F712,F:H,MATCH(H711,F711:AF711,0),FALSE)</f>
        <v>2053.9556915182316</v>
      </c>
      <c r="AE712" s="153">
        <f>VLOOKUP(D712,'Dados Base'!$B:$K,10,FALSE)*31536000/VLOOKUP($F712,F:H,MATCH(H711,F711:AF711,0),FALSE)</f>
        <v>217.84378546405486</v>
      </c>
      <c r="AF712" s="14">
        <v>87.56</v>
      </c>
      <c r="AG712" s="15">
        <v>86.12</v>
      </c>
      <c r="AH712" s="14">
        <v>87.33</v>
      </c>
      <c r="AI712" s="14">
        <v>11.04</v>
      </c>
      <c r="AJ712" s="14">
        <v>100</v>
      </c>
      <c r="AK712" s="72">
        <f>(SUMIFS('Banco de Indicadores Mun. (2)'!I:I,'Banco de Indicadores Mun. (2)'!B:B,'Banco de Indicadores - Mun. (1)'!B712,'Banco de Indicadores Mun. (2)'!A:A,'Banco de Indicadores - Mun. (1)'!A712) / VLOOKUP(D712,'Dados Base'!$B:$K,8,FALSE)) * 100</f>
        <v>21.095344262295086</v>
      </c>
      <c r="AL712" s="72">
        <f>(SUMIFS('Banco de Indicadores Mun. (2)'!I:I,'Banco de Indicadores Mun. (2)'!B:B,'Banco de Indicadores - Mun. (1)'!B712,'Banco de Indicadores Mun. (2)'!A:A,'Banco de Indicadores - Mun. (1)'!A712) / VLOOKUP(D712,'Dados Base'!$B:$K,9,FALSE)) * 100</f>
        <v>9.7486060606060612</v>
      </c>
      <c r="AM712" s="72">
        <f>(SUMIFS('Banco de Indicadores Mun. (2)'!J:J,'Banco de Indicadores Mun. (2)'!B:B,'Banco de Indicadores - Mun. (1)'!B712,'Banco de Indicadores Mun. (2)'!A:A,'Banco de Indicadores - Mun. (1)'!A712) / VLOOKUP(D712,'Dados Base'!$B:$K,7,FALSE)) * 100</f>
        <v>8.6506808510638322</v>
      </c>
      <c r="AN712" s="72">
        <f>(SUMIFS('Banco de Indicadores Mun. (2)'!K:K,'Banco de Indicadores Mun. (2)'!B:B,'Banco de Indicadores - Mun. (1)'!B712,'Banco de Indicadores Mun. (2)'!A:A,'Banco de Indicadores - Mun. (1)'!A712) / VLOOKUP(D712,'Dados Base'!$B:$K,10,FALSE)) * 100</f>
        <v>62.873857142857126</v>
      </c>
      <c r="AO712" s="21">
        <v>0</v>
      </c>
      <c r="AP712" s="125">
        <v>0</v>
      </c>
      <c r="AQ712" s="17">
        <v>0</v>
      </c>
      <c r="AR712" s="18">
        <v>10</v>
      </c>
      <c r="AS712" s="20">
        <v>97.234270264180694</v>
      </c>
      <c r="AT712" s="20">
        <v>97.234270264180694</v>
      </c>
      <c r="AU712" s="20">
        <v>80.704566748254322</v>
      </c>
      <c r="AV712" s="21">
        <v>9.4600000000000009</v>
      </c>
      <c r="AW712" s="21">
        <v>0</v>
      </c>
      <c r="AX712" s="21">
        <v>0</v>
      </c>
      <c r="AY712" s="116">
        <v>77.07731154373883</v>
      </c>
    </row>
    <row r="713" spans="1:51" ht="15" x14ac:dyDescent="0.25">
      <c r="A713" s="144">
        <v>2016</v>
      </c>
      <c r="B713" s="77" t="s">
        <v>68</v>
      </c>
      <c r="C713" s="78">
        <v>8</v>
      </c>
      <c r="D713" s="77">
        <v>3505906</v>
      </c>
      <c r="E713" s="78">
        <v>35059068</v>
      </c>
      <c r="F713" s="78" t="str">
        <f t="shared" si="24"/>
        <v>350590682016</v>
      </c>
      <c r="G713" s="79">
        <v>0.79349079664059463</v>
      </c>
      <c r="H713" s="80">
        <f t="shared" si="23"/>
        <v>58821</v>
      </c>
      <c r="I713" s="81">
        <v>52019</v>
      </c>
      <c r="J713" s="82">
        <v>6802</v>
      </c>
      <c r="K713" s="83">
        <f>(H713)/VLOOKUP(D713,'Dados Base'!$B:$K,6,FALSE)</f>
        <v>69.14260861388</v>
      </c>
      <c r="L713" s="88">
        <f t="shared" si="25"/>
        <v>88.43610275241835</v>
      </c>
      <c r="M713" s="85" t="s">
        <v>702</v>
      </c>
      <c r="N713" s="86">
        <v>0.76100000000000001</v>
      </c>
      <c r="O713" s="87" t="s">
        <v>691</v>
      </c>
      <c r="P713" s="87" t="s">
        <v>691</v>
      </c>
      <c r="Q713" s="87" t="s">
        <v>691</v>
      </c>
      <c r="R713" s="87" t="s">
        <v>691</v>
      </c>
      <c r="S713" s="87" t="s">
        <v>691</v>
      </c>
      <c r="T713" s="87" t="s">
        <v>691</v>
      </c>
      <c r="U713" s="87" t="s">
        <v>691</v>
      </c>
      <c r="V713" s="87" t="s">
        <v>691</v>
      </c>
      <c r="W713" s="85">
        <v>0</v>
      </c>
      <c r="X713" s="47">
        <v>0.15835185070833335</v>
      </c>
      <c r="Y713" s="9">
        <v>43.18</v>
      </c>
      <c r="Z713" s="10">
        <v>2599.57566</v>
      </c>
      <c r="AA713" s="10">
        <v>315.39834000000002</v>
      </c>
      <c r="AB713" s="11">
        <v>8</v>
      </c>
      <c r="AC713" s="12">
        <v>0</v>
      </c>
      <c r="AD713" s="153">
        <f>VLOOKUP(D713,'Dados Base'!$B:$K,9,FALSE)*31536000/VLOOKUP($F713,F:H,MATCH(H712,F712:AF712,0),FALSE)</f>
        <v>7243.1845769368083</v>
      </c>
      <c r="AE713" s="153">
        <f>VLOOKUP(D713,'Dados Base'!$B:$K,10,FALSE)*31536000/VLOOKUP($F713,F:H,MATCH(H712,F712:AF712,0),FALSE)</f>
        <v>847.09338501555567</v>
      </c>
      <c r="AF713" s="14">
        <v>88.44</v>
      </c>
      <c r="AG713" s="15" t="s">
        <v>692</v>
      </c>
      <c r="AH713" s="14">
        <v>88.44</v>
      </c>
      <c r="AI713" s="14">
        <v>18.920000000000002</v>
      </c>
      <c r="AJ713" s="14">
        <v>100</v>
      </c>
      <c r="AK713" s="72">
        <f>(SUMIFS('Banco de Indicadores Mun. (2)'!I:I,'Banco de Indicadores Mun. (2)'!B:B,'Banco de Indicadores - Mun. (1)'!B713,'Banco de Indicadores Mun. (2)'!A:A,'Banco de Indicadores - Mun. (1)'!A713) / VLOOKUP(D713,'Dados Base'!$B:$K,8,FALSE)) * 100</f>
        <v>17.389464622641501</v>
      </c>
      <c r="AL713" s="72">
        <f>(SUMIFS('Banco de Indicadores Mun. (2)'!I:I,'Banco de Indicadores Mun. (2)'!B:B,'Banco de Indicadores - Mun. (1)'!B713,'Banco de Indicadores Mun. (2)'!A:A,'Banco de Indicadores - Mun. (1)'!A713) / VLOOKUP(D713,'Dados Base'!$B:$K,9,FALSE)) * 100</f>
        <v>5.4575373797187252</v>
      </c>
      <c r="AM713" s="72">
        <f>(SUMIFS('Banco de Indicadores Mun. (2)'!J:J,'Banco de Indicadores Mun. (2)'!B:B,'Banco de Indicadores - Mun. (1)'!B713,'Banco de Indicadores Mun. (2)'!A:A,'Banco de Indicadores - Mun. (1)'!A713) / VLOOKUP(D713,'Dados Base'!$B:$K,7,FALSE)) * 100</f>
        <v>20.626278195488712</v>
      </c>
      <c r="AN713" s="72">
        <f>(SUMIFS('Banco de Indicadores Mun. (2)'!K:K,'Banco de Indicadores Mun. (2)'!B:B,'Banco de Indicadores - Mun. (1)'!B713,'Banco de Indicadores Mun. (2)'!A:A,'Banco de Indicadores - Mun. (1)'!A713) / VLOOKUP(D713,'Dados Base'!$B:$K,10,FALSE)) * 100</f>
        <v>11.940145569620253</v>
      </c>
      <c r="AO713" s="21">
        <v>0</v>
      </c>
      <c r="AP713" s="125">
        <v>0</v>
      </c>
      <c r="AQ713" s="17">
        <v>0</v>
      </c>
      <c r="AR713" s="18">
        <v>4.2</v>
      </c>
      <c r="AS713" s="20">
        <v>98</v>
      </c>
      <c r="AT713" s="20">
        <v>98</v>
      </c>
      <c r="AU713" s="20">
        <v>89.180063355625123</v>
      </c>
      <c r="AV713" s="21">
        <v>9.67</v>
      </c>
      <c r="AW713" s="21">
        <v>0</v>
      </c>
      <c r="AX713" s="21">
        <v>0</v>
      </c>
      <c r="AY713" s="116">
        <v>141.08177391086417</v>
      </c>
    </row>
    <row r="714" spans="1:51" ht="15" x14ac:dyDescent="0.25">
      <c r="A714" s="144">
        <v>2016</v>
      </c>
      <c r="B714" s="77" t="s">
        <v>69</v>
      </c>
      <c r="C714" s="78">
        <v>13</v>
      </c>
      <c r="D714" s="77">
        <v>3506003</v>
      </c>
      <c r="E714" s="78">
        <v>350600313</v>
      </c>
      <c r="F714" s="78" t="str">
        <f t="shared" si="24"/>
        <v>3506003132016</v>
      </c>
      <c r="G714" s="79">
        <v>0.67595120900107997</v>
      </c>
      <c r="H714" s="80">
        <f t="shared" si="23"/>
        <v>356769</v>
      </c>
      <c r="I714" s="81">
        <v>350801</v>
      </c>
      <c r="J714" s="82">
        <v>5968</v>
      </c>
      <c r="K714" s="83">
        <f>(H714)/VLOOKUP(D714,'Dados Base'!$B:$K,6,FALSE)</f>
        <v>529.73169609051354</v>
      </c>
      <c r="L714" s="88">
        <f t="shared" si="25"/>
        <v>98.32720892229986</v>
      </c>
      <c r="M714" s="85" t="s">
        <v>702</v>
      </c>
      <c r="N714" s="86">
        <v>0.80100000000000005</v>
      </c>
      <c r="O714" s="87" t="s">
        <v>691</v>
      </c>
      <c r="P714" s="87" t="s">
        <v>691</v>
      </c>
      <c r="Q714" s="87" t="s">
        <v>691</v>
      </c>
      <c r="R714" s="87" t="s">
        <v>691</v>
      </c>
      <c r="S714" s="87" t="s">
        <v>691</v>
      </c>
      <c r="T714" s="87" t="s">
        <v>691</v>
      </c>
      <c r="U714" s="87" t="s">
        <v>691</v>
      </c>
      <c r="V714" s="87" t="s">
        <v>691</v>
      </c>
      <c r="W714" s="85">
        <v>0</v>
      </c>
      <c r="X714" s="47">
        <v>1.2209110046145835</v>
      </c>
      <c r="Y714" s="9">
        <v>326.87</v>
      </c>
      <c r="Z714" s="10">
        <v>1962.3665879999971</v>
      </c>
      <c r="AA714" s="10">
        <v>17649.893412000001</v>
      </c>
      <c r="AB714" s="11">
        <v>19</v>
      </c>
      <c r="AC714" s="12">
        <v>0</v>
      </c>
      <c r="AD714" s="153">
        <f>VLOOKUP(D714,'Dados Base'!$B:$K,9,FALSE)*31536000/VLOOKUP($F714,F:H,MATCH(H713,F713:AF713,0),FALSE)</f>
        <v>458.76138341616002</v>
      </c>
      <c r="AE714" s="153">
        <f>VLOOKUP(D714,'Dados Base'!$B:$K,10,FALSE)*31536000/VLOOKUP($F714,F:H,MATCH(H713,F713:AF713,0),FALSE)</f>
        <v>43.312731767614338</v>
      </c>
      <c r="AF714" s="14">
        <v>98.23</v>
      </c>
      <c r="AG714" s="15">
        <v>100</v>
      </c>
      <c r="AH714" s="14">
        <v>97.15</v>
      </c>
      <c r="AI714" s="14">
        <v>51.52</v>
      </c>
      <c r="AJ714" s="14">
        <v>99.9</v>
      </c>
      <c r="AK714" s="72">
        <f>(SUMIFS('Banco de Indicadores Mun. (2)'!I:I,'Banco de Indicadores Mun. (2)'!B:B,'Banco de Indicadores - Mun. (1)'!B714,'Banco de Indicadores Mun. (2)'!A:A,'Banco de Indicadores - Mun. (1)'!A714) / VLOOKUP(D714,'Dados Base'!$B:$K,8,FALSE)) * 100</f>
        <v>33.55651101321584</v>
      </c>
      <c r="AL714" s="72">
        <f>(SUMIFS('Banco de Indicadores Mun. (2)'!I:I,'Banco de Indicadores Mun. (2)'!B:B,'Banco de Indicadores - Mun. (1)'!B714,'Banco de Indicadores Mun. (2)'!A:A,'Banco de Indicadores - Mun. (1)'!A714) / VLOOKUP(D714,'Dados Base'!$B:$K,9,FALSE)) * 100</f>
        <v>14.676932562620415</v>
      </c>
      <c r="AM714" s="72">
        <f>(SUMIFS('Banco de Indicadores Mun. (2)'!J:J,'Banco de Indicadores Mun. (2)'!B:B,'Banco de Indicadores - Mun. (1)'!B714,'Banco de Indicadores Mun. (2)'!A:A,'Banco de Indicadores - Mun. (1)'!A714) / VLOOKUP(D714,'Dados Base'!$B:$K,7,FALSE)) * 100</f>
        <v>29.916449438202243</v>
      </c>
      <c r="AN714" s="72">
        <f>(SUMIFS('Banco de Indicadores Mun. (2)'!K:K,'Banco de Indicadores Mun. (2)'!B:B,'Banco de Indicadores - Mun. (1)'!B714,'Banco de Indicadores Mun. (2)'!A:A,'Banco de Indicadores - Mun. (1)'!A714) / VLOOKUP(D714,'Dados Base'!$B:$K,10,FALSE)) * 100</f>
        <v>46.779591836734625</v>
      </c>
      <c r="AO714" s="21">
        <v>0</v>
      </c>
      <c r="AP714" s="125">
        <v>0</v>
      </c>
      <c r="AQ714" s="17">
        <v>0</v>
      </c>
      <c r="AR714" s="18">
        <v>9.6</v>
      </c>
      <c r="AS714" s="20">
        <v>98</v>
      </c>
      <c r="AT714" s="20">
        <v>10.78</v>
      </c>
      <c r="AU714" s="20">
        <v>10.005815688757934</v>
      </c>
      <c r="AV714" s="21">
        <v>2.29</v>
      </c>
      <c r="AW714" s="21">
        <v>5</v>
      </c>
      <c r="AX714" s="21">
        <v>0</v>
      </c>
      <c r="AY714" s="116">
        <v>30.364481817168134</v>
      </c>
    </row>
    <row r="715" spans="1:51" ht="15" x14ac:dyDescent="0.25">
      <c r="A715" s="144">
        <v>2016</v>
      </c>
      <c r="B715" s="77" t="s">
        <v>70</v>
      </c>
      <c r="C715" s="78">
        <v>12</v>
      </c>
      <c r="D715" s="77">
        <v>3506102</v>
      </c>
      <c r="E715" s="78">
        <v>350610212</v>
      </c>
      <c r="F715" s="78" t="str">
        <f t="shared" si="24"/>
        <v>3506102122016</v>
      </c>
      <c r="G715" s="79">
        <v>-8.8450515877092073E-2</v>
      </c>
      <c r="H715" s="80">
        <f t="shared" si="23"/>
        <v>74593</v>
      </c>
      <c r="I715" s="81">
        <v>71524</v>
      </c>
      <c r="J715" s="82">
        <v>3069</v>
      </c>
      <c r="K715" s="83">
        <f>(H715)/VLOOKUP(D715,'Dados Base'!$B:$K,6,FALSE)</f>
        <v>109.29217154327409</v>
      </c>
      <c r="L715" s="88">
        <f t="shared" si="25"/>
        <v>95.885672918370361</v>
      </c>
      <c r="M715" s="85" t="s">
        <v>702</v>
      </c>
      <c r="N715" s="86">
        <v>0.78</v>
      </c>
      <c r="O715" s="87" t="s">
        <v>691</v>
      </c>
      <c r="P715" s="87" t="s">
        <v>691</v>
      </c>
      <c r="Q715" s="87" t="s">
        <v>691</v>
      </c>
      <c r="R715" s="87" t="s">
        <v>691</v>
      </c>
      <c r="S715" s="87" t="s">
        <v>691</v>
      </c>
      <c r="T715" s="87" t="s">
        <v>691</v>
      </c>
      <c r="U715" s="87" t="s">
        <v>691</v>
      </c>
      <c r="V715" s="87" t="s">
        <v>691</v>
      </c>
      <c r="W715" s="85">
        <v>0</v>
      </c>
      <c r="X715" s="47">
        <v>0.22705971064814814</v>
      </c>
      <c r="Y715" s="9">
        <v>59.23</v>
      </c>
      <c r="Z715" s="10">
        <v>1183.4148599999999</v>
      </c>
      <c r="AA715" s="10">
        <v>2814.6371400000003</v>
      </c>
      <c r="AB715" s="11">
        <v>11</v>
      </c>
      <c r="AC715" s="12">
        <v>0</v>
      </c>
      <c r="AD715" s="153">
        <f>VLOOKUP(D715,'Dados Base'!$B:$K,9,FALSE)*31536000/VLOOKUP($F715,F:H,MATCH(H714,F714:AF714,0),FALSE)</f>
        <v>3153.8959419784696</v>
      </c>
      <c r="AE715" s="153">
        <f>VLOOKUP(D715,'Dados Base'!$B:$K,10,FALSE)*31536000/VLOOKUP($F715,F:H,MATCH(H714,F714:AF714,0),FALSE)</f>
        <v>359.3581167133645</v>
      </c>
      <c r="AF715" s="14">
        <v>100</v>
      </c>
      <c r="AG715" s="15">
        <v>95.29</v>
      </c>
      <c r="AH715" s="14">
        <v>100</v>
      </c>
      <c r="AI715" s="14">
        <v>44.2</v>
      </c>
      <c r="AJ715" s="14">
        <v>100</v>
      </c>
      <c r="AK715" s="72">
        <f>(SUMIFS('Banco de Indicadores Mun. (2)'!I:I,'Banco de Indicadores Mun. (2)'!B:B,'Banco de Indicadores - Mun. (1)'!B715,'Banco de Indicadores Mun. (2)'!A:A,'Banco de Indicadores - Mun. (1)'!A715) / VLOOKUP(D715,'Dados Base'!$B:$K,8,FALSE)) * 100</f>
        <v>87.742410646387853</v>
      </c>
      <c r="AL715" s="72">
        <f>(SUMIFS('Banco de Indicadores Mun. (2)'!I:I,'Banco de Indicadores Mun. (2)'!B:B,'Banco de Indicadores - Mun. (1)'!B715,'Banco de Indicadores Mun. (2)'!A:A,'Banco de Indicadores - Mun. (1)'!A715) / VLOOKUP(D715,'Dados Base'!$B:$K,9,FALSE)) * 100</f>
        <v>30.933316353887406</v>
      </c>
      <c r="AM715" s="72">
        <f>(SUMIFS('Banco de Indicadores Mun. (2)'!J:J,'Banco de Indicadores Mun. (2)'!B:B,'Banco de Indicadores - Mun. (1)'!B715,'Banco de Indicadores Mun. (2)'!A:A,'Banco de Indicadores - Mun. (1)'!A715) / VLOOKUP(D715,'Dados Base'!$B:$K,7,FALSE)) * 100</f>
        <v>83.764589887640469</v>
      </c>
      <c r="AN715" s="72">
        <f>(SUMIFS('Banco de Indicadores Mun. (2)'!K:K,'Banco de Indicadores Mun. (2)'!B:B,'Banco de Indicadores - Mun. (1)'!B715,'Banco de Indicadores Mun. (2)'!A:A,'Banco de Indicadores - Mun. (1)'!A715) / VLOOKUP(D715,'Dados Base'!$B:$K,10,FALSE)) * 100</f>
        <v>96.072435294117639</v>
      </c>
      <c r="AO715" s="21">
        <v>0</v>
      </c>
      <c r="AP715" s="125">
        <v>0</v>
      </c>
      <c r="AQ715" s="17">
        <v>0</v>
      </c>
      <c r="AR715" s="18">
        <v>10</v>
      </c>
      <c r="AS715" s="20">
        <v>100</v>
      </c>
      <c r="AT715" s="20">
        <v>36</v>
      </c>
      <c r="AU715" s="20">
        <v>29.599786596072278</v>
      </c>
      <c r="AV715" s="21">
        <v>4.46</v>
      </c>
      <c r="AW715" s="21">
        <v>1</v>
      </c>
      <c r="AX715" s="21">
        <v>0</v>
      </c>
      <c r="AY715" s="116">
        <v>42.884094109891855</v>
      </c>
    </row>
    <row r="716" spans="1:51" ht="15" x14ac:dyDescent="0.25">
      <c r="A716" s="144">
        <v>2016</v>
      </c>
      <c r="B716" s="77" t="s">
        <v>71</v>
      </c>
      <c r="C716" s="78">
        <v>19</v>
      </c>
      <c r="D716" s="77">
        <v>3506201</v>
      </c>
      <c r="E716" s="78">
        <v>350620119</v>
      </c>
      <c r="F716" s="78" t="str">
        <f t="shared" si="24"/>
        <v>3506201192016</v>
      </c>
      <c r="G716" s="79">
        <v>1.1266367774441344</v>
      </c>
      <c r="H716" s="80">
        <f t="shared" si="23"/>
        <v>2840</v>
      </c>
      <c r="I716" s="81">
        <v>2680</v>
      </c>
      <c r="J716" s="82">
        <v>160</v>
      </c>
      <c r="K716" s="83">
        <f>(H716)/VLOOKUP(D716,'Dados Base'!$B:$K,6,FALSE)</f>
        <v>9.4086466788139802</v>
      </c>
      <c r="L716" s="88">
        <f t="shared" si="25"/>
        <v>94.366197183098592</v>
      </c>
      <c r="M716" s="85" t="s">
        <v>702</v>
      </c>
      <c r="N716" s="86">
        <v>0.74399999999999999</v>
      </c>
      <c r="O716" s="87" t="s">
        <v>691</v>
      </c>
      <c r="P716" s="87" t="s">
        <v>691</v>
      </c>
      <c r="Q716" s="87" t="s">
        <v>691</v>
      </c>
      <c r="R716" s="87" t="s">
        <v>691</v>
      </c>
      <c r="S716" s="87" t="s">
        <v>691</v>
      </c>
      <c r="T716" s="87" t="s">
        <v>691</v>
      </c>
      <c r="U716" s="87" t="s">
        <v>691</v>
      </c>
      <c r="V716" s="87" t="s">
        <v>691</v>
      </c>
      <c r="W716" s="85">
        <v>0</v>
      </c>
      <c r="X716" s="47">
        <v>6.8278333333333325E-3</v>
      </c>
      <c r="Y716" s="9">
        <v>1.86</v>
      </c>
      <c r="Z716" s="10">
        <v>108.84812821938391</v>
      </c>
      <c r="AA716" s="10">
        <v>34.359871780616082</v>
      </c>
      <c r="AB716" s="11">
        <v>1</v>
      </c>
      <c r="AC716" s="12">
        <v>0</v>
      </c>
      <c r="AD716" s="153">
        <f>VLOOKUP(D716,'Dados Base'!$B:$K,9,FALSE)*31536000/VLOOKUP($F716,F:H,MATCH(H715,F715:AF715,0),FALSE)</f>
        <v>23874.084507042255</v>
      </c>
      <c r="AE716" s="153">
        <f>VLOOKUP(D716,'Dados Base'!$B:$K,10,FALSE)*31536000/VLOOKUP($F716,F:H,MATCH(H715,F715:AF715,0),FALSE)</f>
        <v>2776.0563380281692</v>
      </c>
      <c r="AF716" s="14">
        <v>92.32</v>
      </c>
      <c r="AG716" s="15">
        <v>91.39</v>
      </c>
      <c r="AH716" s="14">
        <v>91.94</v>
      </c>
      <c r="AI716" s="14">
        <v>18.809999999999999</v>
      </c>
      <c r="AJ716" s="14">
        <v>100</v>
      </c>
      <c r="AK716" s="72">
        <f>(SUMIFS('Banco de Indicadores Mun. (2)'!I:I,'Banco de Indicadores Mun. (2)'!B:B,'Banco de Indicadores - Mun. (1)'!B716,'Banco de Indicadores Mun. (2)'!A:A,'Banco de Indicadores - Mun. (1)'!A716) / VLOOKUP(D716,'Dados Base'!$B:$K,8,FALSE)) * 100</f>
        <v>19.870953488372091</v>
      </c>
      <c r="AL716" s="72">
        <f>(SUMIFS('Banco de Indicadores Mun. (2)'!I:I,'Banco de Indicadores Mun. (2)'!B:B,'Banco de Indicadores - Mun. (1)'!B716,'Banco de Indicadores Mun. (2)'!A:A,'Banco de Indicadores - Mun. (1)'!A716) / VLOOKUP(D716,'Dados Base'!$B:$K,9,FALSE)) * 100</f>
        <v>7.9483813953488376</v>
      </c>
      <c r="AM716" s="72">
        <f>(SUMIFS('Banco de Indicadores Mun. (2)'!J:J,'Banco de Indicadores Mun. (2)'!B:B,'Banco de Indicadores - Mun. (1)'!B716,'Banco de Indicadores Mun. (2)'!A:A,'Banco de Indicadores - Mun. (1)'!A716) / VLOOKUP(D716,'Dados Base'!$B:$K,7,FALSE)) * 100</f>
        <v>27.025147540983603</v>
      </c>
      <c r="AN716" s="72">
        <f>(SUMIFS('Banco de Indicadores Mun. (2)'!K:K,'Banco de Indicadores Mun. (2)'!B:B,'Banco de Indicadores - Mun. (1)'!B716,'Banco de Indicadores Mun. (2)'!A:A,'Banco de Indicadores - Mun. (1)'!A716) / VLOOKUP(D716,'Dados Base'!$B:$K,10,FALSE)) * 100</f>
        <v>2.4147200000000004</v>
      </c>
      <c r="AO716" s="21">
        <v>0</v>
      </c>
      <c r="AP716" s="125">
        <v>0</v>
      </c>
      <c r="AQ716" s="17">
        <v>0</v>
      </c>
      <c r="AR716" s="18">
        <v>9</v>
      </c>
      <c r="AS716" s="20">
        <v>93.839218632607057</v>
      </c>
      <c r="AT716" s="20">
        <v>93.839218632607043</v>
      </c>
      <c r="AU716" s="20">
        <v>76.007016520993176</v>
      </c>
      <c r="AV716" s="21">
        <v>8.0500000000000007</v>
      </c>
      <c r="AW716" s="21">
        <v>0</v>
      </c>
      <c r="AX716" s="21">
        <v>0</v>
      </c>
      <c r="AY716" s="116">
        <v>0</v>
      </c>
    </row>
    <row r="717" spans="1:51" ht="15" x14ac:dyDescent="0.25">
      <c r="A717" s="144">
        <v>2016</v>
      </c>
      <c r="B717" s="77" t="s">
        <v>72</v>
      </c>
      <c r="C717" s="78">
        <v>14</v>
      </c>
      <c r="D717" s="77">
        <v>3506300</v>
      </c>
      <c r="E717" s="78">
        <v>350630014</v>
      </c>
      <c r="F717" s="78" t="str">
        <f t="shared" si="24"/>
        <v>3506300142016</v>
      </c>
      <c r="G717" s="79">
        <v>-2.0398519766140488E-2</v>
      </c>
      <c r="H717" s="80">
        <f t="shared" si="23"/>
        <v>10773</v>
      </c>
      <c r="I717" s="81">
        <v>9785</v>
      </c>
      <c r="J717" s="82">
        <v>988</v>
      </c>
      <c r="K717" s="83">
        <f>(H717)/VLOOKUP(D717,'Dados Base'!$B:$K,6,FALSE)</f>
        <v>44.14802065404475</v>
      </c>
      <c r="L717" s="88">
        <f t="shared" si="25"/>
        <v>90.828924162257493</v>
      </c>
      <c r="M717" s="85" t="s">
        <v>702</v>
      </c>
      <c r="N717" s="86">
        <v>0.73399999999999999</v>
      </c>
      <c r="O717" s="87" t="s">
        <v>691</v>
      </c>
      <c r="P717" s="87" t="s">
        <v>691</v>
      </c>
      <c r="Q717" s="87" t="s">
        <v>691</v>
      </c>
      <c r="R717" s="87" t="s">
        <v>691</v>
      </c>
      <c r="S717" s="87" t="s">
        <v>691</v>
      </c>
      <c r="T717" s="87" t="s">
        <v>691</v>
      </c>
      <c r="U717" s="87" t="s">
        <v>691</v>
      </c>
      <c r="V717" s="87" t="s">
        <v>691</v>
      </c>
      <c r="W717" s="85">
        <v>2.7</v>
      </c>
      <c r="X717" s="47">
        <v>2.5148221875000001E-2</v>
      </c>
      <c r="Y717" s="9">
        <v>7.01</v>
      </c>
      <c r="Z717" s="10">
        <v>462.49375193370156</v>
      </c>
      <c r="AA717" s="10">
        <v>78.100248066298363</v>
      </c>
      <c r="AB717" s="11">
        <v>0</v>
      </c>
      <c r="AC717" s="12">
        <v>0</v>
      </c>
      <c r="AD717" s="153">
        <f>VLOOKUP(D717,'Dados Base'!$B:$K,9,FALSE)*31536000/VLOOKUP($F717,F:H,MATCH(H716,F716:AF716,0),FALSE)</f>
        <v>7406.1152882205515</v>
      </c>
      <c r="AE717" s="153">
        <f>VLOOKUP(D717,'Dados Base'!$B:$K,10,FALSE)*31536000/VLOOKUP($F717,F:H,MATCH(H716,F716:AF716,0),FALSE)</f>
        <v>848.92230576441091</v>
      </c>
      <c r="AF717" s="14">
        <v>89.64</v>
      </c>
      <c r="AG717" s="15" t="s">
        <v>692</v>
      </c>
      <c r="AH717" s="14">
        <v>88.37</v>
      </c>
      <c r="AI717" s="14">
        <v>20.62</v>
      </c>
      <c r="AJ717" s="14">
        <v>100</v>
      </c>
      <c r="AK717" s="72">
        <f>(SUMIFS('Banco de Indicadores Mun. (2)'!I:I,'Banco de Indicadores Mun. (2)'!B:B,'Banco de Indicadores - Mun. (1)'!B717,'Banco de Indicadores Mun. (2)'!A:A,'Banco de Indicadores - Mun. (1)'!A717) / VLOOKUP(D717,'Dados Base'!$B:$K,8,FALSE)) * 100</f>
        <v>17.144090909090913</v>
      </c>
      <c r="AL717" s="72">
        <f>(SUMIFS('Banco de Indicadores Mun. (2)'!I:I,'Banco de Indicadores Mun. (2)'!B:B,'Banco de Indicadores - Mun. (1)'!B717,'Banco de Indicadores Mun. (2)'!A:A,'Banco de Indicadores - Mun. (1)'!A717) / VLOOKUP(D717,'Dados Base'!$B:$K,9,FALSE)) * 100</f>
        <v>8.1993478260869583</v>
      </c>
      <c r="AM717" s="72">
        <f>(SUMIFS('Banco de Indicadores Mun. (2)'!J:J,'Banco de Indicadores Mun. (2)'!B:B,'Banco de Indicadores - Mun. (1)'!B717,'Banco de Indicadores Mun. (2)'!A:A,'Banco de Indicadores - Mun. (1)'!A717) / VLOOKUP(D717,'Dados Base'!$B:$K,7,FALSE)) * 100</f>
        <v>18.999750000000002</v>
      </c>
      <c r="AN717" s="72">
        <f>(SUMIFS('Banco de Indicadores Mun. (2)'!K:K,'Banco de Indicadores Mun. (2)'!B:B,'Banco de Indicadores - Mun. (1)'!B717,'Banco de Indicadores Mun. (2)'!A:A,'Banco de Indicadores - Mun. (1)'!A717) / VLOOKUP(D717,'Dados Base'!$B:$K,10,FALSE)) * 100</f>
        <v>11.257172413793107</v>
      </c>
      <c r="AO717" s="21">
        <v>0</v>
      </c>
      <c r="AP717" s="125">
        <v>0</v>
      </c>
      <c r="AQ717" s="17">
        <v>0</v>
      </c>
      <c r="AR717" s="18">
        <v>4.5</v>
      </c>
      <c r="AS717" s="20">
        <v>95.590341722938405</v>
      </c>
      <c r="AT717" s="20">
        <v>95.590341722938419</v>
      </c>
      <c r="AU717" s="20">
        <v>85.552882927613254</v>
      </c>
      <c r="AV717" s="21">
        <v>9.93</v>
      </c>
      <c r="AW717" s="21">
        <v>0</v>
      </c>
      <c r="AX717" s="21">
        <v>0</v>
      </c>
      <c r="AY717" s="116">
        <v>102.54005284419338</v>
      </c>
    </row>
    <row r="718" spans="1:51" ht="15" x14ac:dyDescent="0.25">
      <c r="A718" s="144">
        <v>2016</v>
      </c>
      <c r="B718" s="77" t="s">
        <v>73</v>
      </c>
      <c r="C718" s="78">
        <v>7</v>
      </c>
      <c r="D718" s="77">
        <v>3506359</v>
      </c>
      <c r="E718" s="78">
        <v>35063597</v>
      </c>
      <c r="F718" s="78" t="str">
        <f t="shared" si="24"/>
        <v>350635972016</v>
      </c>
      <c r="G718" s="79">
        <v>3.5501491609509772</v>
      </c>
      <c r="H718" s="80">
        <f t="shared" si="23"/>
        <v>57109</v>
      </c>
      <c r="I718" s="81">
        <v>56441</v>
      </c>
      <c r="J718" s="82">
        <v>668</v>
      </c>
      <c r="K718" s="83">
        <f>(H718)/VLOOKUP(D718,'Dados Base'!$B:$K,6,FALSE)</f>
        <v>116.146023998373</v>
      </c>
      <c r="L718" s="88">
        <f t="shared" si="25"/>
        <v>98.830306956871951</v>
      </c>
      <c r="M718" s="85" t="s">
        <v>702</v>
      </c>
      <c r="N718" s="86">
        <v>0.73</v>
      </c>
      <c r="O718" s="87" t="s">
        <v>691</v>
      </c>
      <c r="P718" s="87" t="s">
        <v>691</v>
      </c>
      <c r="Q718" s="87" t="s">
        <v>691</v>
      </c>
      <c r="R718" s="87" t="s">
        <v>691</v>
      </c>
      <c r="S718" s="87" t="s">
        <v>691</v>
      </c>
      <c r="T718" s="87" t="s">
        <v>691</v>
      </c>
      <c r="U718" s="87" t="s">
        <v>691</v>
      </c>
      <c r="V718" s="87" t="s">
        <v>691</v>
      </c>
      <c r="W718" s="85">
        <v>0</v>
      </c>
      <c r="X718" s="47">
        <v>0.12938817301041666</v>
      </c>
      <c r="Y718" s="9">
        <v>45.6</v>
      </c>
      <c r="Z718" s="10">
        <v>686.97041648630193</v>
      </c>
      <c r="AA718" s="10">
        <v>2390.8135835136982</v>
      </c>
      <c r="AB718" s="11">
        <v>6</v>
      </c>
      <c r="AC718" s="12">
        <v>0</v>
      </c>
      <c r="AD718" s="153">
        <f>VLOOKUP(D718,'Dados Base'!$B:$K,9,FALSE)*31536000/VLOOKUP($F718,F:H,MATCH(H717,F717:AF717,0),FALSE)</f>
        <v>15185.697525784028</v>
      </c>
      <c r="AE718" s="153">
        <f>VLOOKUP(D718,'Dados Base'!$B:$K,10,FALSE)*31536000/VLOOKUP($F718,F:H,MATCH(H717,F717:AF717,0),FALSE)</f>
        <v>1927.2030678176818</v>
      </c>
      <c r="AF718" s="14">
        <v>74.430000000000007</v>
      </c>
      <c r="AG718" s="15">
        <v>98.89</v>
      </c>
      <c r="AH718" s="14">
        <v>50.48</v>
      </c>
      <c r="AI718" s="14">
        <v>39.68</v>
      </c>
      <c r="AJ718" s="14">
        <v>75.67</v>
      </c>
      <c r="AK718" s="72">
        <f>(SUMIFS('Banco de Indicadores Mun. (2)'!I:I,'Banco de Indicadores Mun. (2)'!B:B,'Banco de Indicadores - Mun. (1)'!B718,'Banco de Indicadores Mun. (2)'!A:A,'Banco de Indicadores - Mun. (1)'!A718) / VLOOKUP(D718,'Dados Base'!$B:$K,8,FALSE)) * 100</f>
        <v>17.399902629016552</v>
      </c>
      <c r="AL718" s="72">
        <f>(SUMIFS('Banco de Indicadores Mun. (2)'!I:I,'Banco de Indicadores Mun. (2)'!B:B,'Banco de Indicadores - Mun. (1)'!B718,'Banco de Indicadores Mun. (2)'!A:A,'Banco de Indicadores - Mun. (1)'!A718) / VLOOKUP(D718,'Dados Base'!$B:$K,9,FALSE)) * 100</f>
        <v>6.498072727272727</v>
      </c>
      <c r="AM718" s="72">
        <f>(SUMIFS('Banco de Indicadores Mun. (2)'!J:J,'Banco de Indicadores Mun. (2)'!B:B,'Banco de Indicadores - Mun. (1)'!B718,'Banco de Indicadores Mun. (2)'!A:A,'Banco de Indicadores - Mun. (1)'!A718) / VLOOKUP(D718,'Dados Base'!$B:$K,7,FALSE)) * 100</f>
        <v>26.345564896755164</v>
      </c>
      <c r="AN718" s="72">
        <f>(SUMIFS('Banco de Indicadores Mun. (2)'!K:K,'Banco de Indicadores Mun. (2)'!B:B,'Banco de Indicadores - Mun. (1)'!B718,'Banco de Indicadores Mun. (2)'!A:A,'Banco de Indicadores - Mun. (1)'!A718) / VLOOKUP(D718,'Dados Base'!$B:$K,10,FALSE)) * 100</f>
        <v>2.1223495702005733E-2</v>
      </c>
      <c r="AO718" s="21">
        <v>0</v>
      </c>
      <c r="AP718" s="125">
        <v>0</v>
      </c>
      <c r="AQ718" s="17">
        <v>0</v>
      </c>
      <c r="AR718" s="18">
        <v>9.5</v>
      </c>
      <c r="AS718" s="20">
        <v>26.702811389178127</v>
      </c>
      <c r="AT718" s="20">
        <v>26.702811389178127</v>
      </c>
      <c r="AU718" s="20">
        <v>22.32029331773451</v>
      </c>
      <c r="AV718" s="21">
        <v>3.85</v>
      </c>
      <c r="AW718" s="21">
        <v>0</v>
      </c>
      <c r="AX718" s="21">
        <v>0</v>
      </c>
      <c r="AY718" s="116">
        <v>566.11518885967234</v>
      </c>
    </row>
    <row r="719" spans="1:51" ht="15" x14ac:dyDescent="0.25">
      <c r="A719" s="144">
        <v>2016</v>
      </c>
      <c r="B719" s="77" t="s">
        <v>74</v>
      </c>
      <c r="C719" s="78">
        <v>19</v>
      </c>
      <c r="D719" s="77">
        <v>3506409</v>
      </c>
      <c r="E719" s="78">
        <v>350640919</v>
      </c>
      <c r="F719" s="78" t="str">
        <f t="shared" si="24"/>
        <v>3506409192016</v>
      </c>
      <c r="G719" s="79">
        <v>1.1962124896876869</v>
      </c>
      <c r="H719" s="80">
        <f t="shared" si="23"/>
        <v>7537</v>
      </c>
      <c r="I719" s="81">
        <v>7048</v>
      </c>
      <c r="J719" s="82">
        <v>489</v>
      </c>
      <c r="K719" s="83">
        <f>(H719)/VLOOKUP(D719,'Dados Base'!$B:$K,6,FALSE)</f>
        <v>47.920905391658188</v>
      </c>
      <c r="L719" s="88">
        <f t="shared" si="25"/>
        <v>93.512007430011948</v>
      </c>
      <c r="M719" s="85" t="s">
        <v>702</v>
      </c>
      <c r="N719" s="86">
        <v>0.76800000000000002</v>
      </c>
      <c r="O719" s="87" t="s">
        <v>691</v>
      </c>
      <c r="P719" s="87" t="s">
        <v>691</v>
      </c>
      <c r="Q719" s="87" t="s">
        <v>691</v>
      </c>
      <c r="R719" s="87" t="s">
        <v>691</v>
      </c>
      <c r="S719" s="87" t="s">
        <v>691</v>
      </c>
      <c r="T719" s="87" t="s">
        <v>691</v>
      </c>
      <c r="U719" s="87" t="s">
        <v>691</v>
      </c>
      <c r="V719" s="87" t="s">
        <v>691</v>
      </c>
      <c r="W719" s="85">
        <v>0</v>
      </c>
      <c r="X719" s="47">
        <v>1.9225238281249998E-2</v>
      </c>
      <c r="Y719" s="9">
        <v>5</v>
      </c>
      <c r="Z719" s="10">
        <v>350.71217999999999</v>
      </c>
      <c r="AA719" s="10">
        <v>34.68582</v>
      </c>
      <c r="AB719" s="11">
        <v>1</v>
      </c>
      <c r="AC719" s="12">
        <v>0</v>
      </c>
      <c r="AD719" s="153">
        <f>VLOOKUP(D719,'Dados Base'!$B:$K,9,FALSE)*31536000/VLOOKUP($F719,F:H,MATCH(H718,F718:AF718,0),FALSE)</f>
        <v>4811.7818760780156</v>
      </c>
      <c r="AE719" s="153">
        <f>VLOOKUP(D719,'Dados Base'!$B:$K,10,FALSE)*31536000/VLOOKUP($F719,F:H,MATCH(H718,F718:AF718,0),FALSE)</f>
        <v>418.41581531113189</v>
      </c>
      <c r="AF719" s="14">
        <v>97.95</v>
      </c>
      <c r="AG719" s="15">
        <v>100</v>
      </c>
      <c r="AH719" s="14">
        <v>98.57</v>
      </c>
      <c r="AI719" s="14">
        <v>7.27</v>
      </c>
      <c r="AJ719" s="14">
        <v>97.94</v>
      </c>
      <c r="AK719" s="72">
        <f>(SUMIFS('Banco de Indicadores Mun. (2)'!I:I,'Banco de Indicadores Mun. (2)'!B:B,'Banco de Indicadores - Mun. (1)'!B719,'Banco de Indicadores Mun. (2)'!A:A,'Banco de Indicadores - Mun. (1)'!A719) / VLOOKUP(D719,'Dados Base'!$B:$K,8,FALSE)) * 100</f>
        <v>1.9629743589743589</v>
      </c>
      <c r="AL719" s="72">
        <f>(SUMIFS('Banco de Indicadores Mun. (2)'!I:I,'Banco de Indicadores Mun. (2)'!B:B,'Banco de Indicadores - Mun. (1)'!B719,'Banco de Indicadores Mun. (2)'!A:A,'Banco de Indicadores - Mun. (1)'!A719) / VLOOKUP(D719,'Dados Base'!$B:$K,9,FALSE)) * 100</f>
        <v>0.66570434782608712</v>
      </c>
      <c r="AM719" s="72">
        <f>(SUMIFS('Banco de Indicadores Mun. (2)'!J:J,'Banco de Indicadores Mun. (2)'!B:B,'Banco de Indicadores - Mun. (1)'!B719,'Banco de Indicadores Mun. (2)'!A:A,'Banco de Indicadores - Mun. (1)'!A719) / VLOOKUP(D719,'Dados Base'!$B:$K,7,FALSE)) * 100</f>
        <v>1.5900344827586208</v>
      </c>
      <c r="AN719" s="72">
        <f>(SUMIFS('Banco de Indicadores Mun. (2)'!K:K,'Banco de Indicadores Mun. (2)'!B:B,'Banco de Indicadores - Mun. (1)'!B719,'Banco de Indicadores Mun. (2)'!A:A,'Banco de Indicadores - Mun. (1)'!A719) / VLOOKUP(D719,'Dados Base'!$B:$K,10,FALSE)) * 100</f>
        <v>3.0444999999999993</v>
      </c>
      <c r="AO719" s="21">
        <v>0</v>
      </c>
      <c r="AP719" s="125">
        <v>13.267878466233249</v>
      </c>
      <c r="AQ719" s="17">
        <v>0</v>
      </c>
      <c r="AR719" s="18">
        <v>9</v>
      </c>
      <c r="AS719" s="20">
        <v>100</v>
      </c>
      <c r="AT719" s="20">
        <v>100</v>
      </c>
      <c r="AU719" s="20">
        <v>91</v>
      </c>
      <c r="AV719" s="21">
        <v>9.6999999999999993</v>
      </c>
      <c r="AW719" s="21">
        <v>0</v>
      </c>
      <c r="AX719" s="21">
        <v>0</v>
      </c>
      <c r="AY719" s="116">
        <v>11.558764409007448</v>
      </c>
    </row>
    <row r="720" spans="1:51" ht="15" x14ac:dyDescent="0.25">
      <c r="A720" s="144">
        <v>2016</v>
      </c>
      <c r="B720" s="77" t="s">
        <v>75</v>
      </c>
      <c r="C720" s="78">
        <v>19</v>
      </c>
      <c r="D720" s="77">
        <v>3506508</v>
      </c>
      <c r="E720" s="78">
        <v>350650819</v>
      </c>
      <c r="F720" s="78" t="str">
        <f t="shared" si="24"/>
        <v>3506508192016</v>
      </c>
      <c r="G720" s="79">
        <v>1.2655994061251619</v>
      </c>
      <c r="H720" s="80">
        <f t="shared" si="23"/>
        <v>116637</v>
      </c>
      <c r="I720" s="81">
        <v>113416</v>
      </c>
      <c r="J720" s="82">
        <v>3221</v>
      </c>
      <c r="K720" s="83">
        <f>(H720)/VLOOKUP(D720,'Dados Base'!$B:$K,6,FALSE)</f>
        <v>219.80024498256856</v>
      </c>
      <c r="L720" s="88">
        <f t="shared" si="25"/>
        <v>97.238440632046434</v>
      </c>
      <c r="M720" s="85" t="s">
        <v>702</v>
      </c>
      <c r="N720" s="86">
        <v>0.78</v>
      </c>
      <c r="O720" s="87" t="s">
        <v>691</v>
      </c>
      <c r="P720" s="87" t="s">
        <v>691</v>
      </c>
      <c r="Q720" s="87" t="s">
        <v>691</v>
      </c>
      <c r="R720" s="87" t="s">
        <v>691</v>
      </c>
      <c r="S720" s="87" t="s">
        <v>691</v>
      </c>
      <c r="T720" s="87" t="s">
        <v>691</v>
      </c>
      <c r="U720" s="87" t="s">
        <v>691</v>
      </c>
      <c r="V720" s="87" t="s">
        <v>691</v>
      </c>
      <c r="W720" s="85">
        <v>9.5299999999999994</v>
      </c>
      <c r="X720" s="47">
        <v>0.4063395486111111</v>
      </c>
      <c r="Y720" s="9">
        <v>104.38</v>
      </c>
      <c r="Z720" s="10">
        <v>4664.3353200000001</v>
      </c>
      <c r="AA720" s="10">
        <v>1598.2066799999998</v>
      </c>
      <c r="AB720" s="11">
        <v>7</v>
      </c>
      <c r="AC720" s="12">
        <v>0</v>
      </c>
      <c r="AD720" s="153">
        <f>VLOOKUP(D720,'Dados Base'!$B:$K,9,FALSE)*31536000/VLOOKUP($F720,F:H,MATCH(H719,F719:AF719,0),FALSE)</f>
        <v>1038.2489261555081</v>
      </c>
      <c r="AE720" s="153">
        <f>VLOOKUP(D720,'Dados Base'!$B:$K,10,FALSE)*31536000/VLOOKUP($F720,F:H,MATCH(H719,F719:AF719,0),FALSE)</f>
        <v>81.113197355899061</v>
      </c>
      <c r="AF720" s="14">
        <v>100</v>
      </c>
      <c r="AG720" s="15">
        <v>97.02</v>
      </c>
      <c r="AH720" s="14">
        <v>100</v>
      </c>
      <c r="AI720" s="14">
        <v>20.64</v>
      </c>
      <c r="AJ720" s="14">
        <v>100</v>
      </c>
      <c r="AK720" s="72">
        <f>(SUMIFS('Banco de Indicadores Mun. (2)'!I:I,'Banco de Indicadores Mun. (2)'!B:B,'Banco de Indicadores - Mun. (1)'!B720,'Banco de Indicadores Mun. (2)'!A:A,'Banco de Indicadores - Mun. (1)'!A720) / VLOOKUP(D720,'Dados Base'!$B:$K,8,FALSE)) * 100</f>
        <v>23.731826446280984</v>
      </c>
      <c r="AL720" s="72">
        <f>(SUMIFS('Banco de Indicadores Mun. (2)'!I:I,'Banco de Indicadores Mun. (2)'!B:B,'Banco de Indicadores - Mun. (1)'!B720,'Banco de Indicadores Mun. (2)'!A:A,'Banco de Indicadores - Mun. (1)'!A720) / VLOOKUP(D720,'Dados Base'!$B:$K,9,FALSE)) * 100</f>
        <v>7.4779973958333299</v>
      </c>
      <c r="AM720" s="72">
        <f>(SUMIFS('Banco de Indicadores Mun. (2)'!J:J,'Banco de Indicadores Mun. (2)'!B:B,'Banco de Indicadores - Mun. (1)'!B720,'Banco de Indicadores Mun. (2)'!A:A,'Banco de Indicadores - Mun. (1)'!A720) / VLOOKUP(D720,'Dados Base'!$B:$K,7,FALSE)) * 100</f>
        <v>8.9964725274725286</v>
      </c>
      <c r="AN720" s="72">
        <f>(SUMIFS('Banco de Indicadores Mun. (2)'!K:K,'Banco de Indicadores Mun. (2)'!B:B,'Banco de Indicadores - Mun. (1)'!B720,'Banco de Indicadores Mun. (2)'!A:A,'Banco de Indicadores - Mun. (1)'!A720) / VLOOKUP(D720,'Dados Base'!$B:$K,10,FALSE)) * 100</f>
        <v>68.429066666666643</v>
      </c>
      <c r="AO720" s="21">
        <v>0</v>
      </c>
      <c r="AP720" s="125">
        <v>0</v>
      </c>
      <c r="AQ720" s="17">
        <v>0</v>
      </c>
      <c r="AR720" s="18">
        <v>7.6</v>
      </c>
      <c r="AS720" s="20">
        <v>98</v>
      </c>
      <c r="AT720" s="20">
        <v>98.000000000000014</v>
      </c>
      <c r="AU720" s="20">
        <v>74.479904805428859</v>
      </c>
      <c r="AV720" s="21">
        <v>8.01</v>
      </c>
      <c r="AW720" s="21">
        <v>1</v>
      </c>
      <c r="AX720" s="21">
        <v>0</v>
      </c>
      <c r="AY720" s="116">
        <v>45.574003473935107</v>
      </c>
    </row>
    <row r="721" spans="1:51" ht="15" x14ac:dyDescent="0.25">
      <c r="A721" s="144">
        <v>2016</v>
      </c>
      <c r="B721" s="77" t="s">
        <v>76</v>
      </c>
      <c r="C721" s="78">
        <v>6</v>
      </c>
      <c r="D721" s="77">
        <v>3506607</v>
      </c>
      <c r="E721" s="78">
        <v>35066076</v>
      </c>
      <c r="F721" s="78" t="str">
        <f t="shared" si="24"/>
        <v>350660762016</v>
      </c>
      <c r="G721" s="79">
        <v>1.32409314747719</v>
      </c>
      <c r="H721" s="80">
        <f t="shared" si="23"/>
        <v>30822</v>
      </c>
      <c r="I721" s="81">
        <v>26719</v>
      </c>
      <c r="J721" s="82">
        <v>4103</v>
      </c>
      <c r="K721" s="83">
        <f>(H721)/VLOOKUP(D721,'Dados Base'!$B:$K,6,FALSE)</f>
        <v>97.316241475119966</v>
      </c>
      <c r="L721" s="88">
        <f t="shared" si="25"/>
        <v>86.688079942897929</v>
      </c>
      <c r="M721" s="85" t="s">
        <v>702</v>
      </c>
      <c r="N721" s="86">
        <v>0.71199999999999997</v>
      </c>
      <c r="O721" s="87" t="s">
        <v>691</v>
      </c>
      <c r="P721" s="87" t="s">
        <v>691</v>
      </c>
      <c r="Q721" s="87" t="s">
        <v>691</v>
      </c>
      <c r="R721" s="87" t="s">
        <v>691</v>
      </c>
      <c r="S721" s="87" t="s">
        <v>691</v>
      </c>
      <c r="T721" s="87" t="s">
        <v>691</v>
      </c>
      <c r="U721" s="87" t="s">
        <v>691</v>
      </c>
      <c r="V721" s="87" t="s">
        <v>691</v>
      </c>
      <c r="W721" s="85">
        <v>13.95</v>
      </c>
      <c r="X721" s="47">
        <v>5.2211718854166665E-2</v>
      </c>
      <c r="Y721" s="9">
        <v>21.61</v>
      </c>
      <c r="Z721" s="10">
        <v>707.87440080488363</v>
      </c>
      <c r="AA721" s="10">
        <v>751.04359919511626</v>
      </c>
      <c r="AB721" s="11">
        <v>1</v>
      </c>
      <c r="AC721" s="12">
        <v>1</v>
      </c>
      <c r="AD721" s="153">
        <f>VLOOKUP(D721,'Dados Base'!$B:$K,9,FALSE)*31536000/VLOOKUP($F721,F:H,MATCH(H720,F720:AF720,0),FALSE)</f>
        <v>9720.0700798131202</v>
      </c>
      <c r="AE721" s="153">
        <f>VLOOKUP(D721,'Dados Base'!$B:$K,10,FALSE)*31536000/VLOOKUP($F721,F:H,MATCH(H720,F720:AF720,0),FALSE)</f>
        <v>1278.9565894490947</v>
      </c>
      <c r="AF721" s="14">
        <v>55.65</v>
      </c>
      <c r="AG721" s="15" t="s">
        <v>692</v>
      </c>
      <c r="AH721" s="14">
        <v>47.58</v>
      </c>
      <c r="AI721" s="14">
        <v>27.91</v>
      </c>
      <c r="AJ721" s="14">
        <v>64.84</v>
      </c>
      <c r="AK721" s="72">
        <f>(SUMIFS('Banco de Indicadores Mun. (2)'!I:I,'Banco de Indicadores Mun. (2)'!B:B,'Banco de Indicadores - Mun. (1)'!B721,'Banco de Indicadores Mun. (2)'!A:A,'Banco de Indicadores - Mun. (1)'!A721) / VLOOKUP(D721,'Dados Base'!$B:$K,8,FALSE)) * 100</f>
        <v>21.259109859154968</v>
      </c>
      <c r="AL721" s="72">
        <f>(SUMIFS('Banco de Indicadores Mun. (2)'!I:I,'Banco de Indicadores Mun. (2)'!B:B,'Banco de Indicadores - Mun. (1)'!B721,'Banco de Indicadores Mun. (2)'!A:A,'Banco de Indicadores - Mun. (1)'!A721) / VLOOKUP(D721,'Dados Base'!$B:$K,9,FALSE)) * 100</f>
        <v>7.9441936842105401</v>
      </c>
      <c r="AM721" s="72">
        <f>(SUMIFS('Banco de Indicadores Mun. (2)'!J:J,'Banco de Indicadores Mun. (2)'!B:B,'Banco de Indicadores - Mun. (1)'!B721,'Banco de Indicadores Mun. (2)'!A:A,'Banco de Indicadores - Mun. (1)'!A721) / VLOOKUP(D721,'Dados Base'!$B:$K,7,FALSE)) * 100</f>
        <v>32.23672608695658</v>
      </c>
      <c r="AN721" s="72">
        <f>(SUMIFS('Banco de Indicadores Mun. (2)'!K:K,'Banco de Indicadores Mun. (2)'!B:B,'Banco de Indicadores - Mun. (1)'!B721,'Banco de Indicadores Mun. (2)'!A:A,'Banco de Indicadores - Mun. (1)'!A721) / VLOOKUP(D721,'Dados Base'!$B:$K,10,FALSE)) * 100</f>
        <v>1.0602959999999999</v>
      </c>
      <c r="AO721" s="21">
        <v>0</v>
      </c>
      <c r="AP721" s="125">
        <v>0</v>
      </c>
      <c r="AQ721" s="17">
        <v>0</v>
      </c>
      <c r="AR721" s="18">
        <v>9.8000000000000007</v>
      </c>
      <c r="AS721" s="20">
        <v>55.693722209661622</v>
      </c>
      <c r="AT721" s="20">
        <v>55.136784987565015</v>
      </c>
      <c r="AU721" s="20">
        <v>48.520506348189798</v>
      </c>
      <c r="AV721" s="21">
        <v>5.67</v>
      </c>
      <c r="AW721" s="21">
        <v>0</v>
      </c>
      <c r="AX721" s="21">
        <v>1</v>
      </c>
      <c r="AY721" s="116">
        <v>210.14879879068337</v>
      </c>
    </row>
    <row r="722" spans="1:51" ht="15" x14ac:dyDescent="0.25">
      <c r="A722" s="144">
        <v>2016</v>
      </c>
      <c r="B722" s="77" t="s">
        <v>77</v>
      </c>
      <c r="C722" s="78">
        <v>13</v>
      </c>
      <c r="D722" s="77">
        <v>3506706</v>
      </c>
      <c r="E722" s="78">
        <v>350670613</v>
      </c>
      <c r="F722" s="78" t="str">
        <f t="shared" si="24"/>
        <v>3506706132016</v>
      </c>
      <c r="G722" s="79">
        <v>0.69580702099354408</v>
      </c>
      <c r="H722" s="80">
        <f t="shared" si="23"/>
        <v>14211</v>
      </c>
      <c r="I722" s="81">
        <v>12930</v>
      </c>
      <c r="J722" s="82">
        <v>1281</v>
      </c>
      <c r="K722" s="83">
        <f>(H722)/VLOOKUP(D722,'Dados Base'!$B:$K,6,FALSE)</f>
        <v>20.565251367543631</v>
      </c>
      <c r="L722" s="88">
        <f t="shared" si="25"/>
        <v>90.985856027021313</v>
      </c>
      <c r="M722" s="85" t="s">
        <v>702</v>
      </c>
      <c r="N722" s="86">
        <v>0.68100000000000005</v>
      </c>
      <c r="O722" s="87" t="s">
        <v>691</v>
      </c>
      <c r="P722" s="87" t="s">
        <v>691</v>
      </c>
      <c r="Q722" s="87" t="s">
        <v>691</v>
      </c>
      <c r="R722" s="87" t="s">
        <v>691</v>
      </c>
      <c r="S722" s="87" t="s">
        <v>691</v>
      </c>
      <c r="T722" s="87" t="s">
        <v>691</v>
      </c>
      <c r="U722" s="87" t="s">
        <v>691</v>
      </c>
      <c r="V722" s="87" t="s">
        <v>691</v>
      </c>
      <c r="W722" s="85">
        <v>0</v>
      </c>
      <c r="X722" s="47">
        <v>4.3258020833333334E-2</v>
      </c>
      <c r="Y722" s="9">
        <v>9.15</v>
      </c>
      <c r="Z722" s="10">
        <v>622.54331999999999</v>
      </c>
      <c r="AA722" s="10">
        <v>83.290680000000009</v>
      </c>
      <c r="AB722" s="11">
        <v>2</v>
      </c>
      <c r="AC722" s="12">
        <v>0</v>
      </c>
      <c r="AD722" s="153">
        <f>VLOOKUP(D722,'Dados Base'!$B:$K,9,FALSE)*31536000/VLOOKUP($F722,F:H,MATCH(H721,F721:AF721,0),FALSE)</f>
        <v>12205.193160227993</v>
      </c>
      <c r="AE722" s="153">
        <f>VLOOKUP(D722,'Dados Base'!$B:$K,10,FALSE)*31536000/VLOOKUP($F722,F:H,MATCH(H721,F721:AF721,0),FALSE)</f>
        <v>1242.7105763141228</v>
      </c>
      <c r="AF722" s="14">
        <v>100</v>
      </c>
      <c r="AG722" s="15" t="s">
        <v>692</v>
      </c>
      <c r="AH722" s="14">
        <v>100</v>
      </c>
      <c r="AI722" s="14">
        <v>10.91</v>
      </c>
      <c r="AJ722" s="14">
        <v>100</v>
      </c>
      <c r="AK722" s="72">
        <f>(SUMIFS('Banco de Indicadores Mun. (2)'!I:I,'Banco de Indicadores Mun. (2)'!B:B,'Banco de Indicadores - Mun. (1)'!B722,'Banco de Indicadores Mun. (2)'!A:A,'Banco de Indicadores - Mun. (1)'!A722) / VLOOKUP(D722,'Dados Base'!$B:$K,8,FALSE)) * 100</f>
        <v>38.908049469964659</v>
      </c>
      <c r="AL722" s="72">
        <f>(SUMIFS('Banco de Indicadores Mun. (2)'!I:I,'Banco de Indicadores Mun. (2)'!B:B,'Banco de Indicadores - Mun. (1)'!B722,'Banco de Indicadores Mun. (2)'!A:A,'Banco de Indicadores - Mun. (1)'!A722) / VLOOKUP(D722,'Dados Base'!$B:$K,9,FALSE)) * 100</f>
        <v>20.019959999999994</v>
      </c>
      <c r="AM722" s="72">
        <f>(SUMIFS('Banco de Indicadores Mun. (2)'!J:J,'Banco de Indicadores Mun. (2)'!B:B,'Banco de Indicadores - Mun. (1)'!B722,'Banco de Indicadores Mun. (2)'!A:A,'Banco de Indicadores - Mun. (1)'!A722) / VLOOKUP(D722,'Dados Base'!$B:$K,7,FALSE)) * 100</f>
        <v>43.741220264317178</v>
      </c>
      <c r="AN722" s="72">
        <f>(SUMIFS('Banco de Indicadores Mun. (2)'!K:K,'Banco de Indicadores Mun. (2)'!B:B,'Banco de Indicadores - Mun. (1)'!B722,'Banco de Indicadores Mun. (2)'!A:A,'Banco de Indicadores - Mun. (1)'!A722) / VLOOKUP(D722,'Dados Base'!$B:$K,10,FALSE)) * 100</f>
        <v>19.316446428571428</v>
      </c>
      <c r="AO722" s="21">
        <v>0</v>
      </c>
      <c r="AP722" s="125">
        <v>0</v>
      </c>
      <c r="AQ722" s="17">
        <v>0</v>
      </c>
      <c r="AR722" s="18">
        <v>8.4</v>
      </c>
      <c r="AS722" s="20">
        <v>98</v>
      </c>
      <c r="AT722" s="20">
        <v>97.999999999999986</v>
      </c>
      <c r="AU722" s="20">
        <v>88.199678677989439</v>
      </c>
      <c r="AV722" s="21">
        <v>9.9700000000000006</v>
      </c>
      <c r="AW722" s="21">
        <v>1</v>
      </c>
      <c r="AX722" s="21">
        <v>0</v>
      </c>
      <c r="AY722" s="116">
        <v>0</v>
      </c>
    </row>
    <row r="723" spans="1:51" ht="15" x14ac:dyDescent="0.25">
      <c r="A723" s="144">
        <v>2016</v>
      </c>
      <c r="B723" s="77" t="s">
        <v>78</v>
      </c>
      <c r="C723" s="78">
        <v>13</v>
      </c>
      <c r="D723" s="77">
        <v>3506805</v>
      </c>
      <c r="E723" s="78">
        <v>350680513</v>
      </c>
      <c r="F723" s="78" t="str">
        <f t="shared" si="24"/>
        <v>3506805132016</v>
      </c>
      <c r="G723" s="79">
        <v>1.2692404344623931</v>
      </c>
      <c r="H723" s="80">
        <f t="shared" si="23"/>
        <v>11646</v>
      </c>
      <c r="I723" s="81">
        <v>10827</v>
      </c>
      <c r="J723" s="82">
        <v>819</v>
      </c>
      <c r="K723" s="83">
        <f>(H723)/VLOOKUP(D723,'Dados Base'!$B:$K,6,FALSE)</f>
        <v>31.99099000109878</v>
      </c>
      <c r="L723" s="88">
        <f t="shared" si="25"/>
        <v>92.967542503863982</v>
      </c>
      <c r="M723" s="85" t="s">
        <v>702</v>
      </c>
      <c r="N723" s="86">
        <v>0.74199999999999999</v>
      </c>
      <c r="O723" s="87" t="s">
        <v>691</v>
      </c>
      <c r="P723" s="87" t="s">
        <v>691</v>
      </c>
      <c r="Q723" s="87" t="s">
        <v>691</v>
      </c>
      <c r="R723" s="87" t="s">
        <v>691</v>
      </c>
      <c r="S723" s="87" t="s">
        <v>691</v>
      </c>
      <c r="T723" s="87" t="s">
        <v>691</v>
      </c>
      <c r="U723" s="87" t="s">
        <v>691</v>
      </c>
      <c r="V723" s="87" t="s">
        <v>691</v>
      </c>
      <c r="W723" s="85">
        <v>0</v>
      </c>
      <c r="X723" s="47">
        <v>3.545020833333333E-2</v>
      </c>
      <c r="Y723" s="9">
        <v>7.69</v>
      </c>
      <c r="Z723" s="10">
        <v>509.34204722408026</v>
      </c>
      <c r="AA723" s="10">
        <v>84.063952775919674</v>
      </c>
      <c r="AB723" s="11">
        <v>0</v>
      </c>
      <c r="AC723" s="12">
        <v>0</v>
      </c>
      <c r="AD723" s="153">
        <f>VLOOKUP(D723,'Dados Base'!$B:$K,9,FALSE)*31536000/VLOOKUP($F723,F:H,MATCH(H722,F722:AF722,0),FALSE)</f>
        <v>8015.3323029366302</v>
      </c>
      <c r="AE723" s="153">
        <f>VLOOKUP(D723,'Dados Base'!$B:$K,10,FALSE)*31536000/VLOOKUP($F723,F:H,MATCH(H722,F722:AF722,0),FALSE)</f>
        <v>812.36476043276673</v>
      </c>
      <c r="AF723" s="14">
        <v>100</v>
      </c>
      <c r="AG723" s="15">
        <v>92.14</v>
      </c>
      <c r="AH723" s="14">
        <v>98.02</v>
      </c>
      <c r="AI723" s="14">
        <v>26.97</v>
      </c>
      <c r="AJ723" s="14">
        <v>100</v>
      </c>
      <c r="AK723" s="72">
        <f>(SUMIFS('Banco de Indicadores Mun. (2)'!I:I,'Banco de Indicadores Mun. (2)'!B:B,'Banco de Indicadores - Mun. (1)'!B723,'Banco de Indicadores Mun. (2)'!A:A,'Banco de Indicadores - Mun. (1)'!A723) / VLOOKUP(D723,'Dados Base'!$B:$K,8,FALSE)) * 100</f>
        <v>66.623480263157902</v>
      </c>
      <c r="AL723" s="72">
        <f>(SUMIFS('Banco de Indicadores Mun. (2)'!I:I,'Banco de Indicadores Mun. (2)'!B:B,'Banco de Indicadores - Mun. (1)'!B723,'Banco de Indicadores Mun. (2)'!A:A,'Banco de Indicadores - Mun. (1)'!A723) / VLOOKUP(D723,'Dados Base'!$B:$K,9,FALSE)) * 100</f>
        <v>34.212057432432438</v>
      </c>
      <c r="AM723" s="72">
        <f>(SUMIFS('Banco de Indicadores Mun. (2)'!J:J,'Banco de Indicadores Mun. (2)'!B:B,'Banco de Indicadores - Mun. (1)'!B723,'Banco de Indicadores Mun. (2)'!A:A,'Banco de Indicadores - Mun. (1)'!A723) / VLOOKUP(D723,'Dados Base'!$B:$K,7,FALSE)) * 100</f>
        <v>79.377270491803301</v>
      </c>
      <c r="AN723" s="72">
        <f>(SUMIFS('Banco de Indicadores Mun. (2)'!K:K,'Banco de Indicadores Mun. (2)'!B:B,'Banco de Indicadores - Mun. (1)'!B723,'Banco de Indicadores Mun. (2)'!A:A,'Banco de Indicadores - Mun. (1)'!A723) / VLOOKUP(D723,'Dados Base'!$B:$K,10,FALSE)) * 100</f>
        <v>14.758066666666664</v>
      </c>
      <c r="AO723" s="21">
        <v>0</v>
      </c>
      <c r="AP723" s="125">
        <v>0</v>
      </c>
      <c r="AQ723" s="17">
        <v>0</v>
      </c>
      <c r="AR723" s="18">
        <v>9.6</v>
      </c>
      <c r="AS723" s="20">
        <v>99.795615013006326</v>
      </c>
      <c r="AT723" s="20">
        <v>99.795615013006341</v>
      </c>
      <c r="AU723" s="20">
        <v>85.833653051044365</v>
      </c>
      <c r="AV723" s="21">
        <v>9.8000000000000007</v>
      </c>
      <c r="AW723" s="21">
        <v>0</v>
      </c>
      <c r="AX723" s="21">
        <v>0</v>
      </c>
      <c r="AY723" s="116">
        <v>91.785356221460844</v>
      </c>
    </row>
    <row r="724" spans="1:51" ht="15" x14ac:dyDescent="0.25">
      <c r="A724" s="144">
        <v>2016</v>
      </c>
      <c r="B724" s="77" t="s">
        <v>79</v>
      </c>
      <c r="C724" s="78">
        <v>10</v>
      </c>
      <c r="D724" s="77">
        <v>3506904</v>
      </c>
      <c r="E724" s="78">
        <v>350690410</v>
      </c>
      <c r="F724" s="78" t="str">
        <f t="shared" si="24"/>
        <v>3506904102016</v>
      </c>
      <c r="G724" s="79">
        <v>1.9134698358148183</v>
      </c>
      <c r="H724" s="80">
        <f t="shared" si="23"/>
        <v>10512</v>
      </c>
      <c r="I724" s="81">
        <v>6702</v>
      </c>
      <c r="J724" s="82">
        <v>3810</v>
      </c>
      <c r="K724" s="83">
        <f>(H724)/VLOOKUP(D724,'Dados Base'!$B:$K,6,FALSE)</f>
        <v>16.089139218807397</v>
      </c>
      <c r="L724" s="88">
        <f t="shared" si="25"/>
        <v>63.75570776255708</v>
      </c>
      <c r="M724" s="85" t="s">
        <v>702</v>
      </c>
      <c r="N724" s="86">
        <v>0.70499999999999996</v>
      </c>
      <c r="O724" s="87" t="s">
        <v>691</v>
      </c>
      <c r="P724" s="87" t="s">
        <v>691</v>
      </c>
      <c r="Q724" s="87" t="s">
        <v>691</v>
      </c>
      <c r="R724" s="87" t="s">
        <v>691</v>
      </c>
      <c r="S724" s="87" t="s">
        <v>691</v>
      </c>
      <c r="T724" s="87" t="s">
        <v>691</v>
      </c>
      <c r="U724" s="87" t="s">
        <v>691</v>
      </c>
      <c r="V724" s="87" t="s">
        <v>691</v>
      </c>
      <c r="W724" s="85">
        <v>0</v>
      </c>
      <c r="X724" s="47">
        <v>1.6794562500000002E-2</v>
      </c>
      <c r="Y724" s="9">
        <v>4.9400000000000004</v>
      </c>
      <c r="Z724" s="10">
        <v>285.66495197356568</v>
      </c>
      <c r="AA724" s="10">
        <v>95.089048026434327</v>
      </c>
      <c r="AB724" s="11">
        <v>0</v>
      </c>
      <c r="AC724" s="12">
        <v>0</v>
      </c>
      <c r="AD724" s="153">
        <f>VLOOKUP(D724,'Dados Base'!$B:$K,9,FALSE)*31536000/VLOOKUP($F724,F:H,MATCH(H723,F723:AF723,0),FALSE)</f>
        <v>18750</v>
      </c>
      <c r="AE724" s="153">
        <f>VLOOKUP(D724,'Dados Base'!$B:$K,10,FALSE)*31536000/VLOOKUP($F724,F:H,MATCH(H723,F723:AF723,0),FALSE)</f>
        <v>2609.9999999999995</v>
      </c>
      <c r="AF724" s="14">
        <v>61.35</v>
      </c>
      <c r="AG724" s="15">
        <v>90.42</v>
      </c>
      <c r="AH724" s="14">
        <v>55.06</v>
      </c>
      <c r="AI724" s="14">
        <v>32.229999999999997</v>
      </c>
      <c r="AJ724" s="14">
        <v>96.23</v>
      </c>
      <c r="AK724" s="72">
        <f>(SUMIFS('Banco de Indicadores Mun. (2)'!I:I,'Banco de Indicadores Mun. (2)'!B:B,'Banco de Indicadores - Mun. (1)'!B724,'Banco de Indicadores Mun. (2)'!A:A,'Banco de Indicadores - Mun. (1)'!A724) / VLOOKUP(D724,'Dados Base'!$B:$K,8,FALSE)) * 100</f>
        <v>0.70511157024793392</v>
      </c>
      <c r="AL724" s="72">
        <f>(SUMIFS('Banco de Indicadores Mun. (2)'!I:I,'Banco de Indicadores Mun. (2)'!B:B,'Banco de Indicadores - Mun. (1)'!B724,'Banco de Indicadores Mun. (2)'!A:A,'Banco de Indicadores - Mun. (1)'!A724) / VLOOKUP(D724,'Dados Base'!$B:$K,9,FALSE)) * 100</f>
        <v>0.27301920000000002</v>
      </c>
      <c r="AM724" s="72">
        <f>(SUMIFS('Banco de Indicadores Mun. (2)'!J:J,'Banco de Indicadores Mun. (2)'!B:B,'Banco de Indicadores - Mun. (1)'!B724,'Banco de Indicadores Mun. (2)'!A:A,'Banco de Indicadores - Mun. (1)'!A724) / VLOOKUP(D724,'Dados Base'!$B:$K,7,FALSE)) * 100</f>
        <v>0.98551612903225816</v>
      </c>
      <c r="AN724" s="72">
        <f>(SUMIFS('Banco de Indicadores Mun. (2)'!K:K,'Banco de Indicadores Mun. (2)'!B:B,'Banco de Indicadores - Mun. (1)'!B724,'Banco de Indicadores Mun. (2)'!A:A,'Banco de Indicadores - Mun. (1)'!A724) / VLOOKUP(D724,'Dados Base'!$B:$K,10,FALSE)) * 100</f>
        <v>0.20554022988505749</v>
      </c>
      <c r="AO724" s="21">
        <v>0</v>
      </c>
      <c r="AP724" s="125">
        <v>0</v>
      </c>
      <c r="AQ724" s="17">
        <v>0</v>
      </c>
      <c r="AR724" s="18">
        <v>8</v>
      </c>
      <c r="AS724" s="20">
        <v>87.473715830579764</v>
      </c>
      <c r="AT724" s="20">
        <v>87.473715830579764</v>
      </c>
      <c r="AU724" s="20">
        <v>75.026119744918162</v>
      </c>
      <c r="AV724" s="21">
        <v>7.99</v>
      </c>
      <c r="AW724" s="21">
        <v>0</v>
      </c>
      <c r="AX724" s="21">
        <v>0</v>
      </c>
      <c r="AY724" s="116">
        <v>9.6316888278572286</v>
      </c>
    </row>
    <row r="725" spans="1:51" ht="15" x14ac:dyDescent="0.25">
      <c r="A725" s="144">
        <v>2016</v>
      </c>
      <c r="B725" s="77" t="s">
        <v>80</v>
      </c>
      <c r="C725" s="78">
        <v>10</v>
      </c>
      <c r="D725" s="77">
        <v>3507001</v>
      </c>
      <c r="E725" s="78">
        <v>350700110</v>
      </c>
      <c r="F725" s="78" t="str">
        <f t="shared" si="24"/>
        <v>3507001102016</v>
      </c>
      <c r="G725" s="79">
        <v>2.427411331943552</v>
      </c>
      <c r="H725" s="80">
        <f t="shared" si="23"/>
        <v>54017</v>
      </c>
      <c r="I725" s="81">
        <v>50813</v>
      </c>
      <c r="J725" s="82">
        <v>3204</v>
      </c>
      <c r="K725" s="83">
        <f>(H725)/VLOOKUP(D725,'Dados Base'!$B:$K,6,FALSE)</f>
        <v>216.92703104293</v>
      </c>
      <c r="L725" s="88">
        <f t="shared" si="25"/>
        <v>94.068533980043327</v>
      </c>
      <c r="M725" s="85" t="s">
        <v>702</v>
      </c>
      <c r="N725" s="86">
        <v>0.78</v>
      </c>
      <c r="O725" s="87" t="s">
        <v>691</v>
      </c>
      <c r="P725" s="87" t="s">
        <v>691</v>
      </c>
      <c r="Q725" s="87" t="s">
        <v>691</v>
      </c>
      <c r="R725" s="87" t="s">
        <v>691</v>
      </c>
      <c r="S725" s="87" t="s">
        <v>691</v>
      </c>
      <c r="T725" s="87" t="s">
        <v>691</v>
      </c>
      <c r="U725" s="87" t="s">
        <v>691</v>
      </c>
      <c r="V725" s="87" t="s">
        <v>691</v>
      </c>
      <c r="W725" s="85">
        <v>0</v>
      </c>
      <c r="X725" s="47">
        <v>0.12841728994212961</v>
      </c>
      <c r="Y725" s="9">
        <v>42.77</v>
      </c>
      <c r="Z725" s="10">
        <v>1396.3951316429095</v>
      </c>
      <c r="AA725" s="10">
        <v>1490.3908683570905</v>
      </c>
      <c r="AB725" s="11">
        <v>3</v>
      </c>
      <c r="AC725" s="12">
        <v>1</v>
      </c>
      <c r="AD725" s="153">
        <f>VLOOKUP(D725,'Dados Base'!$B:$K,9,FALSE)*31536000/VLOOKUP($F725,F:H,MATCH(H724,F724:AF724,0),FALSE)</f>
        <v>1319.4246255808357</v>
      </c>
      <c r="AE725" s="153">
        <f>VLOOKUP(D725,'Dados Base'!$B:$K,10,FALSE)*31536000/VLOOKUP($F725,F:H,MATCH(H724,F724:AF724,0),FALSE)</f>
        <v>204.33567210322676</v>
      </c>
      <c r="AF725" s="14">
        <v>78.099999999999994</v>
      </c>
      <c r="AG725" s="15">
        <v>93.91</v>
      </c>
      <c r="AH725" s="14">
        <v>66.709999999999994</v>
      </c>
      <c r="AI725" s="14">
        <v>23.81</v>
      </c>
      <c r="AJ725" s="14">
        <v>83.02</v>
      </c>
      <c r="AK725" s="72">
        <f>(SUMIFS('Banco de Indicadores Mun. (2)'!I:I,'Banco de Indicadores Mun. (2)'!B:B,'Banco de Indicadores - Mun. (1)'!B725,'Banco de Indicadores Mun. (2)'!A:A,'Banco de Indicadores - Mun. (1)'!A725) / VLOOKUP(D725,'Dados Base'!$B:$K,8,FALSE)) * 100</f>
        <v>56.570548780487798</v>
      </c>
      <c r="AL725" s="72">
        <f>(SUMIFS('Banco de Indicadores Mun. (2)'!I:I,'Banco de Indicadores Mun. (2)'!B:B,'Banco de Indicadores - Mun. (1)'!B725,'Banco de Indicadores Mun. (2)'!A:A,'Banco de Indicadores - Mun. (1)'!A725) / VLOOKUP(D725,'Dados Base'!$B:$K,9,FALSE)) * 100</f>
        <v>20.525597345132741</v>
      </c>
      <c r="AM725" s="72">
        <f>(SUMIFS('Banco de Indicadores Mun. (2)'!J:J,'Banco de Indicadores Mun. (2)'!B:B,'Banco de Indicadores - Mun. (1)'!B725,'Banco de Indicadores Mun. (2)'!A:A,'Banco de Indicadores - Mun. (1)'!A725) / VLOOKUP(D725,'Dados Base'!$B:$K,7,FALSE)) * 100</f>
        <v>28.898361702127655</v>
      </c>
      <c r="AN725" s="72">
        <f>(SUMIFS('Banco de Indicadores Mun. (2)'!K:K,'Banco de Indicadores Mun. (2)'!B:B,'Banco de Indicadores - Mun. (1)'!B725,'Banco de Indicadores Mun. (2)'!A:A,'Banco de Indicadores - Mun. (1)'!A725) / VLOOKUP(D725,'Dados Base'!$B:$K,10,FALSE)) * 100</f>
        <v>93.73034285714283</v>
      </c>
      <c r="AO725" s="21">
        <v>0</v>
      </c>
      <c r="AP725" s="125">
        <v>0</v>
      </c>
      <c r="AQ725" s="17">
        <v>0</v>
      </c>
      <c r="AR725" s="18">
        <v>9.3000000000000007</v>
      </c>
      <c r="AS725" s="20">
        <v>69.395927915782792</v>
      </c>
      <c r="AT725" s="20">
        <v>69.395927915782792</v>
      </c>
      <c r="AU725" s="20">
        <v>48.371965626925913</v>
      </c>
      <c r="AV725" s="21">
        <v>5.89</v>
      </c>
      <c r="AW725" s="21">
        <v>1</v>
      </c>
      <c r="AX725" s="21">
        <v>1</v>
      </c>
      <c r="AY725" s="116">
        <v>0</v>
      </c>
    </row>
    <row r="726" spans="1:51" ht="15" x14ac:dyDescent="0.25">
      <c r="A726" s="144">
        <v>2016</v>
      </c>
      <c r="B726" s="77" t="s">
        <v>81</v>
      </c>
      <c r="C726" s="78">
        <v>5</v>
      </c>
      <c r="D726" s="77">
        <v>3507100</v>
      </c>
      <c r="E726" s="78">
        <v>35071005</v>
      </c>
      <c r="F726" s="78" t="str">
        <f t="shared" si="24"/>
        <v>350710052016</v>
      </c>
      <c r="G726" s="79">
        <v>2.802890708271133</v>
      </c>
      <c r="H726" s="80">
        <f t="shared" si="23"/>
        <v>22541</v>
      </c>
      <c r="I726" s="81">
        <v>20288</v>
      </c>
      <c r="J726" s="82">
        <v>2253</v>
      </c>
      <c r="K726" s="83">
        <f>(H726)/VLOOKUP(D726,'Dados Base'!$B:$K,6,FALSE)</f>
        <v>207.73200626670351</v>
      </c>
      <c r="L726" s="88">
        <f t="shared" si="25"/>
        <v>90.00487999645091</v>
      </c>
      <c r="M726" s="85" t="s">
        <v>702</v>
      </c>
      <c r="N726" s="86">
        <v>0.71299999999999997</v>
      </c>
      <c r="O726" s="87" t="s">
        <v>691</v>
      </c>
      <c r="P726" s="87" t="s">
        <v>691</v>
      </c>
      <c r="Q726" s="87" t="s">
        <v>691</v>
      </c>
      <c r="R726" s="87" t="s">
        <v>691</v>
      </c>
      <c r="S726" s="87" t="s">
        <v>691</v>
      </c>
      <c r="T726" s="87" t="s">
        <v>691</v>
      </c>
      <c r="U726" s="87" t="s">
        <v>691</v>
      </c>
      <c r="V726" s="87" t="s">
        <v>691</v>
      </c>
      <c r="W726" s="85">
        <v>0</v>
      </c>
      <c r="X726" s="47">
        <v>6.1752947916666669E-2</v>
      </c>
      <c r="Y726" s="9">
        <v>14.52</v>
      </c>
      <c r="Z726" s="10">
        <v>0</v>
      </c>
      <c r="AA726" s="10">
        <v>1120.2839999999999</v>
      </c>
      <c r="AB726" s="11">
        <v>1</v>
      </c>
      <c r="AC726" s="12">
        <v>0</v>
      </c>
      <c r="AD726" s="153">
        <f>VLOOKUP(D726,'Dados Base'!$B:$K,9,FALSE)*31536000/VLOOKUP($F726,F:H,MATCH(H725,F725:AF725,0),FALSE)</f>
        <v>1846.7468169114059</v>
      </c>
      <c r="AE726" s="153">
        <f>VLOOKUP(D726,'Dados Base'!$B:$K,10,FALSE)*31536000/VLOOKUP($F726,F:H,MATCH(H725,F725:AF725,0),FALSE)</f>
        <v>237.83860520828708</v>
      </c>
      <c r="AF726" s="14">
        <v>90</v>
      </c>
      <c r="AG726" s="15">
        <v>88.17</v>
      </c>
      <c r="AH726" s="14">
        <v>87.25</v>
      </c>
      <c r="AI726" s="14">
        <v>33.630000000000003</v>
      </c>
      <c r="AJ726" s="14">
        <v>96.97</v>
      </c>
      <c r="AK726" s="72">
        <f>(SUMIFS('Banco de Indicadores Mun. (2)'!I:I,'Banco de Indicadores Mun. (2)'!B:B,'Banco de Indicadores - Mun. (1)'!B726,'Banco de Indicadores Mun. (2)'!A:A,'Banco de Indicadores - Mun. (1)'!A726) / VLOOKUP(D726,'Dados Base'!$B:$K,8,FALSE)) * 100</f>
        <v>43.961439999999996</v>
      </c>
      <c r="AL726" s="72">
        <f>(SUMIFS('Banco de Indicadores Mun. (2)'!I:I,'Banco de Indicadores Mun. (2)'!B:B,'Banco de Indicadores - Mun. (1)'!B726,'Banco de Indicadores Mun. (2)'!A:A,'Banco de Indicadores - Mun. (1)'!A726) / VLOOKUP(D726,'Dados Base'!$B:$K,9,FALSE)) * 100</f>
        <v>16.652060606060605</v>
      </c>
      <c r="AM726" s="72">
        <f>(SUMIFS('Banco de Indicadores Mun. (2)'!J:J,'Banco de Indicadores Mun. (2)'!B:B,'Banco de Indicadores - Mun. (1)'!B726,'Banco de Indicadores Mun. (2)'!A:A,'Banco de Indicadores - Mun. (1)'!A726) / VLOOKUP(D726,'Dados Base'!$B:$K,7,FALSE)) * 100</f>
        <v>50.410787878787879</v>
      </c>
      <c r="AN726" s="72">
        <f>(SUMIFS('Banco de Indicadores Mun. (2)'!K:K,'Banco de Indicadores Mun. (2)'!B:B,'Banco de Indicadores - Mun. (1)'!B726,'Banco de Indicadores Mun. (2)'!A:A,'Banco de Indicadores - Mun. (1)'!A726) / VLOOKUP(D726,'Dados Base'!$B:$K,10,FALSE)) * 100</f>
        <v>31.442117647058826</v>
      </c>
      <c r="AO726" s="21">
        <v>0</v>
      </c>
      <c r="AP726" s="125">
        <v>0</v>
      </c>
      <c r="AQ726" s="17">
        <v>25</v>
      </c>
      <c r="AR726" s="18">
        <v>8.6</v>
      </c>
      <c r="AS726" s="20">
        <v>85</v>
      </c>
      <c r="AT726" s="20">
        <v>0</v>
      </c>
      <c r="AU726" s="20">
        <v>0</v>
      </c>
      <c r="AV726" s="21">
        <v>1.58</v>
      </c>
      <c r="AW726" s="21">
        <v>0</v>
      </c>
      <c r="AX726" s="21">
        <v>0</v>
      </c>
      <c r="AY726" s="116">
        <v>185.99176861158614</v>
      </c>
    </row>
    <row r="727" spans="1:51" ht="15" x14ac:dyDescent="0.25">
      <c r="A727" s="144">
        <v>2016</v>
      </c>
      <c r="B727" s="77" t="s">
        <v>82</v>
      </c>
      <c r="C727" s="78">
        <v>14</v>
      </c>
      <c r="D727" s="77">
        <v>3507159</v>
      </c>
      <c r="E727" s="78">
        <v>350715914</v>
      </c>
      <c r="F727" s="78" t="str">
        <f t="shared" si="24"/>
        <v>3507159142016</v>
      </c>
      <c r="G727" s="79">
        <v>0.84987390855342237</v>
      </c>
      <c r="H727" s="80">
        <f t="shared" si="23"/>
        <v>3734</v>
      </c>
      <c r="I727" s="81">
        <v>2695</v>
      </c>
      <c r="J727" s="82">
        <v>1039</v>
      </c>
      <c r="K727" s="83">
        <f>(H727)/VLOOKUP(D727,'Dados Base'!$B:$K,6,FALSE)</f>
        <v>28.028824500825703</v>
      </c>
      <c r="L727" s="88">
        <f t="shared" si="25"/>
        <v>72.17461167648635</v>
      </c>
      <c r="M727" s="85" t="s">
        <v>702</v>
      </c>
      <c r="N727" s="86">
        <v>0.66</v>
      </c>
      <c r="O727" s="87" t="s">
        <v>691</v>
      </c>
      <c r="P727" s="87" t="s">
        <v>691</v>
      </c>
      <c r="Q727" s="87" t="s">
        <v>691</v>
      </c>
      <c r="R727" s="87" t="s">
        <v>691</v>
      </c>
      <c r="S727" s="87" t="s">
        <v>691</v>
      </c>
      <c r="T727" s="87" t="s">
        <v>691</v>
      </c>
      <c r="U727" s="87" t="s">
        <v>691</v>
      </c>
      <c r="V727" s="87" t="s">
        <v>691</v>
      </c>
      <c r="W727" s="85">
        <v>0</v>
      </c>
      <c r="X727" s="47">
        <v>5.6651781249999998E-3</v>
      </c>
      <c r="Y727" s="9">
        <v>1.84</v>
      </c>
      <c r="Z727" s="10">
        <v>96.894013478098117</v>
      </c>
      <c r="AA727" s="10">
        <v>44.963986521901894</v>
      </c>
      <c r="AB727" s="11">
        <v>1</v>
      </c>
      <c r="AC727" s="12">
        <v>0</v>
      </c>
      <c r="AD727" s="153">
        <f>VLOOKUP(D727,'Dados Base'!$B:$K,9,FALSE)*31536000/VLOOKUP($F727,F:H,MATCH(H726,F726:AF726,0),FALSE)</f>
        <v>12499.539367970005</v>
      </c>
      <c r="AE727" s="153">
        <f>VLOOKUP(D727,'Dados Base'!$B:$K,10,FALSE)*31536000/VLOOKUP($F727,F:H,MATCH(H726,F726:AF726,0),FALSE)</f>
        <v>1435.7579003749333</v>
      </c>
      <c r="AF727" s="14">
        <v>58.26</v>
      </c>
      <c r="AG727" s="15">
        <v>68.06</v>
      </c>
      <c r="AH727" s="14">
        <v>55.91</v>
      </c>
      <c r="AI727" s="14">
        <v>52.67</v>
      </c>
      <c r="AJ727" s="14">
        <v>85.61</v>
      </c>
      <c r="AK727" s="72">
        <f>(SUMIFS('Banco de Indicadores Mun. (2)'!I:I,'Banco de Indicadores Mun. (2)'!B:B,'Banco de Indicadores - Mun. (1)'!B727,'Banco de Indicadores Mun. (2)'!A:A,'Banco de Indicadores - Mun. (1)'!A727) / VLOOKUP(D727,'Dados Base'!$B:$K,8,FALSE)) * 100</f>
        <v>2.4016060606060603</v>
      </c>
      <c r="AL727" s="72">
        <f>(SUMIFS('Banco de Indicadores Mun. (2)'!I:I,'Banco de Indicadores Mun. (2)'!B:B,'Banco de Indicadores - Mun. (1)'!B727,'Banco de Indicadores Mun. (2)'!A:A,'Banco de Indicadores - Mun. (1)'!A727) / VLOOKUP(D727,'Dados Base'!$B:$K,9,FALSE)) * 100</f>
        <v>1.0709864864864864</v>
      </c>
      <c r="AM727" s="72">
        <f>(SUMIFS('Banco de Indicadores Mun. (2)'!J:J,'Banco de Indicadores Mun. (2)'!B:B,'Banco de Indicadores - Mun. (1)'!B727,'Banco de Indicadores Mun. (2)'!A:A,'Banco de Indicadores - Mun. (1)'!A727) / VLOOKUP(D727,'Dados Base'!$B:$K,7,FALSE)) * 100</f>
        <v>2.5299795918367347</v>
      </c>
      <c r="AN727" s="72">
        <f>(SUMIFS('Banco de Indicadores Mun. (2)'!K:K,'Banco de Indicadores Mun. (2)'!B:B,'Banco de Indicadores - Mun. (1)'!B727,'Banco de Indicadores Mun. (2)'!A:A,'Banco de Indicadores - Mun. (1)'!A727) / VLOOKUP(D727,'Dados Base'!$B:$K,10,FALSE)) * 100</f>
        <v>2.0315882352941173</v>
      </c>
      <c r="AO727" s="21">
        <v>0</v>
      </c>
      <c r="AP727" s="125">
        <v>0</v>
      </c>
      <c r="AQ727" s="17">
        <v>0</v>
      </c>
      <c r="AR727" s="18">
        <v>7.6</v>
      </c>
      <c r="AS727" s="20">
        <v>74.241856982403604</v>
      </c>
      <c r="AT727" s="20">
        <v>74.241856982403604</v>
      </c>
      <c r="AU727" s="20">
        <v>68.303524283507528</v>
      </c>
      <c r="AV727" s="21">
        <v>7.25</v>
      </c>
      <c r="AW727" s="21">
        <v>0</v>
      </c>
      <c r="AX727" s="21">
        <v>0</v>
      </c>
      <c r="AY727" s="116">
        <v>121.8620111790395</v>
      </c>
    </row>
    <row r="728" spans="1:51" ht="15" x14ac:dyDescent="0.25">
      <c r="A728" s="144">
        <v>2016</v>
      </c>
      <c r="B728" s="77" t="s">
        <v>83</v>
      </c>
      <c r="C728" s="78">
        <v>21</v>
      </c>
      <c r="D728" s="77">
        <v>3507209</v>
      </c>
      <c r="E728" s="78">
        <v>350720921</v>
      </c>
      <c r="F728" s="78" t="str">
        <f t="shared" si="24"/>
        <v>3507209212016</v>
      </c>
      <c r="G728" s="79">
        <v>3.7158647634338848E-2</v>
      </c>
      <c r="H728" s="80">
        <f t="shared" si="23"/>
        <v>809</v>
      </c>
      <c r="I728" s="81">
        <v>630</v>
      </c>
      <c r="J728" s="82">
        <v>179</v>
      </c>
      <c r="K728" s="83">
        <f>(H728)/VLOOKUP(D728,'Dados Base'!$B:$K,6,FALSE)</f>
        <v>6.8172242352742902</v>
      </c>
      <c r="L728" s="88">
        <f t="shared" si="25"/>
        <v>77.873918417799743</v>
      </c>
      <c r="M728" s="85" t="s">
        <v>702</v>
      </c>
      <c r="N728" s="86">
        <v>0.746</v>
      </c>
      <c r="O728" s="87" t="s">
        <v>691</v>
      </c>
      <c r="P728" s="87" t="s">
        <v>691</v>
      </c>
      <c r="Q728" s="87" t="s">
        <v>691</v>
      </c>
      <c r="R728" s="87" t="s">
        <v>691</v>
      </c>
      <c r="S728" s="87" t="s">
        <v>691</v>
      </c>
      <c r="T728" s="87" t="s">
        <v>691</v>
      </c>
      <c r="U728" s="87" t="s">
        <v>691</v>
      </c>
      <c r="V728" s="87" t="s">
        <v>691</v>
      </c>
      <c r="W728" s="85">
        <v>0</v>
      </c>
      <c r="X728" s="47">
        <v>2.1067708333333333E-3</v>
      </c>
      <c r="Y728" s="9">
        <v>0.46</v>
      </c>
      <c r="Z728" s="10">
        <v>32.441040000000001</v>
      </c>
      <c r="AA728" s="10">
        <v>2.8209599999999999</v>
      </c>
      <c r="AB728" s="11">
        <v>0</v>
      </c>
      <c r="AC728" s="12">
        <v>0</v>
      </c>
      <c r="AD728" s="153">
        <f>VLOOKUP(D728,'Dados Base'!$B:$K,9,FALSE)*31536000/VLOOKUP($F728,F:H,MATCH(H727,F727:AF727,0),FALSE)</f>
        <v>35083.312731767612</v>
      </c>
      <c r="AE728" s="153">
        <f>VLOOKUP(D728,'Dados Base'!$B:$K,10,FALSE)*31536000/VLOOKUP($F728,F:H,MATCH(H727,F727:AF727,0),FALSE)</f>
        <v>3898.1458590852894</v>
      </c>
      <c r="AF728" s="14">
        <v>100</v>
      </c>
      <c r="AG728" s="15">
        <v>99.76</v>
      </c>
      <c r="AH728" s="14">
        <v>99.76</v>
      </c>
      <c r="AI728" s="14">
        <v>19.420000000000002</v>
      </c>
      <c r="AJ728" s="14">
        <v>100</v>
      </c>
      <c r="AK728" s="72">
        <f>(SUMIFS('Banco de Indicadores Mun. (2)'!I:I,'Banco de Indicadores Mun. (2)'!B:B,'Banco de Indicadores - Mun. (1)'!B728,'Banco de Indicadores Mun. (2)'!A:A,'Banco de Indicadores - Mun. (1)'!A728) / VLOOKUP(D728,'Dados Base'!$B:$K,8,FALSE)) * 100</f>
        <v>12.547523809523812</v>
      </c>
      <c r="AL728" s="72">
        <f>(SUMIFS('Banco de Indicadores Mun. (2)'!I:I,'Banco de Indicadores Mun. (2)'!B:B,'Banco de Indicadores - Mun. (1)'!B728,'Banco de Indicadores Mun. (2)'!A:A,'Banco de Indicadores - Mun. (1)'!A728) / VLOOKUP(D728,'Dados Base'!$B:$K,9,FALSE)) * 100</f>
        <v>5.8555111111111113</v>
      </c>
      <c r="AM728" s="72">
        <f>(SUMIFS('Banco de Indicadores Mun. (2)'!J:J,'Banco de Indicadores Mun. (2)'!B:B,'Banco de Indicadores - Mun. (1)'!B728,'Banco de Indicadores Mun. (2)'!A:A,'Banco de Indicadores - Mun. (1)'!A728) / VLOOKUP(D728,'Dados Base'!$B:$K,7,FALSE)) * 100</f>
        <v>0.47831250000000003</v>
      </c>
      <c r="AN728" s="72">
        <f>(SUMIFS('Banco de Indicadores Mun. (2)'!K:K,'Banco de Indicadores Mun. (2)'!B:B,'Banco de Indicadores - Mun. (1)'!B728,'Banco de Indicadores Mun. (2)'!A:A,'Banco de Indicadores - Mun. (1)'!A728) / VLOOKUP(D728,'Dados Base'!$B:$K,10,FALSE)) * 100</f>
        <v>51.169000000000018</v>
      </c>
      <c r="AO728" s="21">
        <v>0</v>
      </c>
      <c r="AP728" s="125">
        <v>0</v>
      </c>
      <c r="AQ728" s="17">
        <v>0</v>
      </c>
      <c r="AR728" s="18">
        <v>10</v>
      </c>
      <c r="AS728" s="20">
        <v>100</v>
      </c>
      <c r="AT728" s="20">
        <v>100</v>
      </c>
      <c r="AU728" s="20">
        <v>92</v>
      </c>
      <c r="AV728" s="21">
        <v>10</v>
      </c>
      <c r="AW728" s="21">
        <v>0</v>
      </c>
      <c r="AX728" s="21">
        <v>0</v>
      </c>
      <c r="AY728" s="116">
        <v>72.651470951792334</v>
      </c>
    </row>
    <row r="729" spans="1:51" ht="15" x14ac:dyDescent="0.25">
      <c r="A729" s="144">
        <v>2016</v>
      </c>
      <c r="B729" s="77" t="s">
        <v>84</v>
      </c>
      <c r="C729" s="78">
        <v>13</v>
      </c>
      <c r="D729" s="77">
        <v>3507308</v>
      </c>
      <c r="E729" s="78">
        <v>350730813</v>
      </c>
      <c r="F729" s="78" t="str">
        <f t="shared" si="24"/>
        <v>3507308132016</v>
      </c>
      <c r="G729" s="79">
        <v>1.225864585590819</v>
      </c>
      <c r="H729" s="80">
        <f t="shared" si="23"/>
        <v>4568</v>
      </c>
      <c r="I729" s="81">
        <v>4140</v>
      </c>
      <c r="J729" s="82">
        <v>428</v>
      </c>
      <c r="K729" s="83">
        <f>(H729)/VLOOKUP(D729,'Dados Base'!$B:$K,6,FALSE)</f>
        <v>37.814569536423839</v>
      </c>
      <c r="L729" s="88">
        <f t="shared" si="25"/>
        <v>90.630472854640971</v>
      </c>
      <c r="M729" s="85" t="s">
        <v>702</v>
      </c>
      <c r="N729" s="86">
        <v>0.754</v>
      </c>
      <c r="O729" s="87" t="s">
        <v>691</v>
      </c>
      <c r="P729" s="87" t="s">
        <v>691</v>
      </c>
      <c r="Q729" s="87" t="s">
        <v>691</v>
      </c>
      <c r="R729" s="87" t="s">
        <v>691</v>
      </c>
      <c r="S729" s="87" t="s">
        <v>691</v>
      </c>
      <c r="T729" s="87" t="s">
        <v>691</v>
      </c>
      <c r="U729" s="87" t="s">
        <v>691</v>
      </c>
      <c r="V729" s="87" t="s">
        <v>691</v>
      </c>
      <c r="W729" s="85">
        <v>17.79</v>
      </c>
      <c r="X729" s="47">
        <v>1.0483797916666666E-2</v>
      </c>
      <c r="Y729" s="9">
        <v>2.93</v>
      </c>
      <c r="Z729" s="10">
        <v>174.96132277035238</v>
      </c>
      <c r="AA729" s="10">
        <v>51.406677229647613</v>
      </c>
      <c r="AB729" s="11">
        <v>0</v>
      </c>
      <c r="AC729" s="12">
        <v>0</v>
      </c>
      <c r="AD729" s="153">
        <f>VLOOKUP(D729,'Dados Base'!$B:$K,9,FALSE)*31536000/VLOOKUP($F729,F:H,MATCH(H728,F728:AF728,0),FALSE)</f>
        <v>6696.5674255691765</v>
      </c>
      <c r="AE729" s="153">
        <f>VLOOKUP(D729,'Dados Base'!$B:$K,10,FALSE)*31536000/VLOOKUP($F729,F:H,MATCH(H728,F728:AF728,0),FALSE)</f>
        <v>690.3677758318737</v>
      </c>
      <c r="AF729" s="14">
        <v>88.13</v>
      </c>
      <c r="AG729" s="15">
        <v>100</v>
      </c>
      <c r="AH729" s="14">
        <v>87.79</v>
      </c>
      <c r="AI729" s="14">
        <v>17.96</v>
      </c>
      <c r="AJ729" s="14">
        <v>98.28</v>
      </c>
      <c r="AK729" s="72">
        <f>(SUMIFS('Banco de Indicadores Mun. (2)'!I:I,'Banco de Indicadores Mun. (2)'!B:B,'Banco de Indicadores - Mun. (1)'!B729,'Banco de Indicadores Mun. (2)'!A:A,'Banco de Indicadores - Mun. (1)'!A729) / VLOOKUP(D729,'Dados Base'!$B:$K,8,FALSE)) * 100</f>
        <v>3.2092799999999997</v>
      </c>
      <c r="AL729" s="72">
        <f>(SUMIFS('Banco de Indicadores Mun. (2)'!I:I,'Banco de Indicadores Mun. (2)'!B:B,'Banco de Indicadores - Mun. (1)'!B729,'Banco de Indicadores Mun. (2)'!A:A,'Banco de Indicadores - Mun. (1)'!A729) / VLOOKUP(D729,'Dados Base'!$B:$K,9,FALSE)) * 100</f>
        <v>1.6542680412371134</v>
      </c>
      <c r="AM729" s="72">
        <f>(SUMIFS('Banco de Indicadores Mun. (2)'!J:J,'Banco de Indicadores Mun. (2)'!B:B,'Banco de Indicadores - Mun. (1)'!B729,'Banco de Indicadores Mun. (2)'!A:A,'Banco de Indicadores - Mun. (1)'!A729) / VLOOKUP(D729,'Dados Base'!$B:$K,7,FALSE)) * 100</f>
        <v>0.52722499999999994</v>
      </c>
      <c r="AN729" s="72">
        <f>(SUMIFS('Banco de Indicadores Mun. (2)'!K:K,'Banco de Indicadores Mun. (2)'!B:B,'Banco de Indicadores - Mun. (1)'!B729,'Banco de Indicadores Mun. (2)'!A:A,'Banco de Indicadores - Mun. (1)'!A729) / VLOOKUP(D729,'Dados Base'!$B:$K,10,FALSE)) * 100</f>
        <v>13.937500000000004</v>
      </c>
      <c r="AO729" s="21">
        <v>0</v>
      </c>
      <c r="AP729" s="125">
        <v>0</v>
      </c>
      <c r="AQ729" s="17">
        <v>0</v>
      </c>
      <c r="AR729" s="18">
        <v>9.6</v>
      </c>
      <c r="AS729" s="20">
        <v>93.12272174969624</v>
      </c>
      <c r="AT729" s="20">
        <v>93.12272174969624</v>
      </c>
      <c r="AU729" s="20">
        <v>77.290660680993952</v>
      </c>
      <c r="AV729" s="21">
        <v>8.2200000000000006</v>
      </c>
      <c r="AW729" s="21">
        <v>0</v>
      </c>
      <c r="AX729" s="21">
        <v>0</v>
      </c>
      <c r="AY729" s="116">
        <v>131.39799249755029</v>
      </c>
    </row>
    <row r="730" spans="1:51" ht="15" x14ac:dyDescent="0.25">
      <c r="A730" s="144">
        <v>2016</v>
      </c>
      <c r="B730" s="77" t="s">
        <v>85</v>
      </c>
      <c r="C730" s="78">
        <v>16</v>
      </c>
      <c r="D730" s="77">
        <v>3507407</v>
      </c>
      <c r="E730" s="78">
        <v>350740716</v>
      </c>
      <c r="F730" s="78" t="str">
        <f t="shared" si="24"/>
        <v>3507407162016</v>
      </c>
      <c r="G730" s="79">
        <v>0.69374847744667623</v>
      </c>
      <c r="H730" s="80">
        <f t="shared" si="23"/>
        <v>15045</v>
      </c>
      <c r="I730" s="81">
        <v>13961</v>
      </c>
      <c r="J730" s="82">
        <v>1084</v>
      </c>
      <c r="K730" s="83">
        <f>(H730)/VLOOKUP(D730,'Dados Base'!$B:$K,6,FALSE)</f>
        <v>27.225841476655809</v>
      </c>
      <c r="L730" s="88">
        <f t="shared" si="25"/>
        <v>92.794948487869718</v>
      </c>
      <c r="M730" s="85" t="s">
        <v>702</v>
      </c>
      <c r="N730" s="86">
        <v>0.73</v>
      </c>
      <c r="O730" s="87" t="s">
        <v>691</v>
      </c>
      <c r="P730" s="87" t="s">
        <v>691</v>
      </c>
      <c r="Q730" s="87" t="s">
        <v>691</v>
      </c>
      <c r="R730" s="87" t="s">
        <v>691</v>
      </c>
      <c r="S730" s="87" t="s">
        <v>691</v>
      </c>
      <c r="T730" s="87" t="s">
        <v>691</v>
      </c>
      <c r="U730" s="87" t="s">
        <v>691</v>
      </c>
      <c r="V730" s="87" t="s">
        <v>691</v>
      </c>
      <c r="W730" s="85">
        <v>23.29</v>
      </c>
      <c r="X730" s="47">
        <v>4.0974308732638888E-2</v>
      </c>
      <c r="Y730" s="9">
        <v>9.89</v>
      </c>
      <c r="Z730" s="10">
        <v>501.11136000000005</v>
      </c>
      <c r="AA730" s="10">
        <v>262.07063999999997</v>
      </c>
      <c r="AB730" s="11">
        <v>2</v>
      </c>
      <c r="AC730" s="12">
        <v>0</v>
      </c>
      <c r="AD730" s="153">
        <f>VLOOKUP(D730,'Dados Base'!$B:$K,9,FALSE)*31536000/VLOOKUP($F730,F:H,MATCH(H729,F729:AF729,0),FALSE)</f>
        <v>8677.9022931206364</v>
      </c>
      <c r="AE730" s="153">
        <f>VLOOKUP(D730,'Dados Base'!$B:$K,10,FALSE)*31536000/VLOOKUP($F730,F:H,MATCH(H729,F729:AF729,0),FALSE)</f>
        <v>775.56131605184419</v>
      </c>
      <c r="AF730" s="14">
        <v>89.47</v>
      </c>
      <c r="AG730" s="15">
        <v>90.13</v>
      </c>
      <c r="AH730" s="14">
        <v>89.47</v>
      </c>
      <c r="AI730" s="14">
        <v>41.37</v>
      </c>
      <c r="AJ730" s="14">
        <v>99.27</v>
      </c>
      <c r="AK730" s="72">
        <f>(SUMIFS('Banco de Indicadores Mun. (2)'!I:I,'Banco de Indicadores Mun. (2)'!B:B,'Banco de Indicadores - Mun. (1)'!B730,'Banco de Indicadores Mun. (2)'!A:A,'Banco de Indicadores - Mun. (1)'!A730) / VLOOKUP(D730,'Dados Base'!$B:$K,8,FALSE)) * 100</f>
        <v>44.569727810650875</v>
      </c>
      <c r="AL730" s="72">
        <f>(SUMIFS('Banco de Indicadores Mun. (2)'!I:I,'Banco de Indicadores Mun. (2)'!B:B,'Banco de Indicadores - Mun. (1)'!B730,'Banco de Indicadores Mun. (2)'!A:A,'Banco de Indicadores - Mun. (1)'!A730) / VLOOKUP(D730,'Dados Base'!$B:$K,9,FALSE)) * 100</f>
        <v>18.193922705314005</v>
      </c>
      <c r="AM730" s="72">
        <f>(SUMIFS('Banco de Indicadores Mun. (2)'!J:J,'Banco de Indicadores Mun. (2)'!B:B,'Banco de Indicadores - Mun. (1)'!B730,'Banco de Indicadores Mun. (2)'!A:A,'Banco de Indicadores - Mun. (1)'!A730) / VLOOKUP(D730,'Dados Base'!$B:$K,7,FALSE)) * 100</f>
        <v>51.062053030303012</v>
      </c>
      <c r="AN730" s="72">
        <f>(SUMIFS('Banco de Indicadores Mun. (2)'!K:K,'Banco de Indicadores Mun. (2)'!B:B,'Banco de Indicadores - Mun. (1)'!B730,'Banco de Indicadores Mun. (2)'!A:A,'Banco de Indicadores - Mun. (1)'!A730) / VLOOKUP(D730,'Dados Base'!$B:$K,10,FALSE)) * 100</f>
        <v>21.407918918918924</v>
      </c>
      <c r="AO730" s="21">
        <v>0</v>
      </c>
      <c r="AP730" s="125">
        <v>0</v>
      </c>
      <c r="AQ730" s="17">
        <v>0</v>
      </c>
      <c r="AR730" s="18">
        <v>8.6</v>
      </c>
      <c r="AS730" s="20">
        <v>98</v>
      </c>
      <c r="AT730" s="20">
        <v>98</v>
      </c>
      <c r="AU730" s="20">
        <v>65.660793886648264</v>
      </c>
      <c r="AV730" s="21">
        <v>7.74</v>
      </c>
      <c r="AW730" s="21">
        <v>0</v>
      </c>
      <c r="AX730" s="21">
        <v>0</v>
      </c>
      <c r="AY730" s="116">
        <v>121.81852859482116</v>
      </c>
    </row>
    <row r="731" spans="1:51" ht="15" x14ac:dyDescent="0.25">
      <c r="A731" s="144">
        <v>2016</v>
      </c>
      <c r="B731" s="77" t="s">
        <v>86</v>
      </c>
      <c r="C731" s="78">
        <v>13</v>
      </c>
      <c r="D731" s="77">
        <v>3507456</v>
      </c>
      <c r="E731" s="78">
        <v>350745613</v>
      </c>
      <c r="F731" s="78" t="str">
        <f t="shared" si="24"/>
        <v>3507456132016</v>
      </c>
      <c r="G731" s="79">
        <v>1.3830359881374044</v>
      </c>
      <c r="H731" s="80">
        <f t="shared" si="23"/>
        <v>2470</v>
      </c>
      <c r="I731" s="81">
        <v>2252</v>
      </c>
      <c r="J731" s="82">
        <v>218</v>
      </c>
      <c r="K731" s="83">
        <f>(H731)/VLOOKUP(D731,'Dados Base'!$B:$K,6,FALSE)</f>
        <v>7.0952545099391013</v>
      </c>
      <c r="L731" s="88">
        <f t="shared" si="25"/>
        <v>91.174089068825907</v>
      </c>
      <c r="M731" s="85" t="s">
        <v>702</v>
      </c>
      <c r="N731" s="86">
        <v>0.70499999999999996</v>
      </c>
      <c r="O731" s="87" t="s">
        <v>691</v>
      </c>
      <c r="P731" s="87" t="s">
        <v>691</v>
      </c>
      <c r="Q731" s="87" t="s">
        <v>691</v>
      </c>
      <c r="R731" s="87" t="s">
        <v>691</v>
      </c>
      <c r="S731" s="87" t="s">
        <v>691</v>
      </c>
      <c r="T731" s="87" t="s">
        <v>691</v>
      </c>
      <c r="U731" s="87" t="s">
        <v>691</v>
      </c>
      <c r="V731" s="87" t="s">
        <v>691</v>
      </c>
      <c r="W731" s="85">
        <v>0</v>
      </c>
      <c r="X731" s="47">
        <v>5.9804510011799939E-3</v>
      </c>
      <c r="Y731" s="9">
        <v>1.56</v>
      </c>
      <c r="Z731" s="10">
        <v>95.990399999999994</v>
      </c>
      <c r="AA731" s="10">
        <v>23.997599999999998</v>
      </c>
      <c r="AB731" s="11">
        <v>0</v>
      </c>
      <c r="AC731" s="12">
        <v>0</v>
      </c>
      <c r="AD731" s="153">
        <f>VLOOKUP(D731,'Dados Base'!$B:$K,9,FALSE)*31536000/VLOOKUP($F731,F:H,MATCH(H730,F730:AF730,0),FALSE)</f>
        <v>40217.975708502025</v>
      </c>
      <c r="AE731" s="153">
        <f>VLOOKUP(D731,'Dados Base'!$B:$K,10,FALSE)*31536000/VLOOKUP($F731,F:H,MATCH(H730,F730:AF730,0),FALSE)</f>
        <v>4213.3117408906865</v>
      </c>
      <c r="AF731" s="14" t="s">
        <v>692</v>
      </c>
      <c r="AG731" s="15" t="s">
        <v>692</v>
      </c>
      <c r="AH731" s="14" t="s">
        <v>692</v>
      </c>
      <c r="AI731" s="14" t="s">
        <v>692</v>
      </c>
      <c r="AJ731" s="14" t="s">
        <v>692</v>
      </c>
      <c r="AK731" s="72">
        <f>(SUMIFS('Banco de Indicadores Mun. (2)'!I:I,'Banco de Indicadores Mun. (2)'!B:B,'Banco de Indicadores - Mun. (1)'!B731,'Banco de Indicadores Mun. (2)'!A:A,'Banco de Indicadores - Mun. (1)'!A731) / VLOOKUP(D731,'Dados Base'!$B:$K,8,FALSE)) * 100</f>
        <v>1.3867818181818183</v>
      </c>
      <c r="AL731" s="72">
        <f>(SUMIFS('Banco de Indicadores Mun. (2)'!I:I,'Banco de Indicadores Mun. (2)'!B:B,'Banco de Indicadores - Mun. (1)'!B731,'Banco de Indicadores Mun. (2)'!A:A,'Banco de Indicadores - Mun. (1)'!A731) / VLOOKUP(D731,'Dados Base'!$B:$K,9,FALSE)) * 100</f>
        <v>0.72640952380952384</v>
      </c>
      <c r="AM731" s="72">
        <f>(SUMIFS('Banco de Indicadores Mun. (2)'!J:J,'Banco de Indicadores Mun. (2)'!B:B,'Banco de Indicadores - Mun. (1)'!B731,'Banco de Indicadores Mun. (2)'!A:A,'Banco de Indicadores - Mun. (1)'!A731) / VLOOKUP(D731,'Dados Base'!$B:$K,7,FALSE)) * 100</f>
        <v>1.5958106060606059</v>
      </c>
      <c r="AN731" s="72">
        <f>(SUMIFS('Banco de Indicadores Mun. (2)'!K:K,'Banco de Indicadores Mun. (2)'!B:B,'Banco de Indicadores - Mun. (1)'!B731,'Banco de Indicadores Mun. (2)'!A:A,'Banco de Indicadores - Mun. (1)'!A731) / VLOOKUP(D731,'Dados Base'!$B:$K,10,FALSE)) * 100</f>
        <v>0.55066666666666686</v>
      </c>
      <c r="AO731" s="21">
        <v>0</v>
      </c>
      <c r="AP731" s="125">
        <v>0</v>
      </c>
      <c r="AQ731" s="17">
        <v>25</v>
      </c>
      <c r="AR731" s="18">
        <v>8.5</v>
      </c>
      <c r="AS731" s="20">
        <v>100</v>
      </c>
      <c r="AT731" s="20">
        <v>100</v>
      </c>
      <c r="AU731" s="20">
        <v>80</v>
      </c>
      <c r="AV731" s="21">
        <v>9.8000000000000007</v>
      </c>
      <c r="AW731" s="21">
        <v>0</v>
      </c>
      <c r="AX731" s="21">
        <v>0</v>
      </c>
      <c r="AY731" s="116">
        <v>9.2902692437472574</v>
      </c>
    </row>
    <row r="732" spans="1:51" ht="15" x14ac:dyDescent="0.25">
      <c r="A732" s="144">
        <v>2016</v>
      </c>
      <c r="B732" s="77" t="s">
        <v>87</v>
      </c>
      <c r="C732" s="78">
        <v>10</v>
      </c>
      <c r="D732" s="77">
        <v>3507506</v>
      </c>
      <c r="E732" s="78">
        <v>350750610</v>
      </c>
      <c r="F732" s="78" t="str">
        <f t="shared" si="24"/>
        <v>3507506102016</v>
      </c>
      <c r="G732" s="79">
        <v>1.2939916688369024</v>
      </c>
      <c r="H732" s="80">
        <f t="shared" si="23"/>
        <v>136091</v>
      </c>
      <c r="I732" s="81">
        <v>131367</v>
      </c>
      <c r="J732" s="82">
        <v>4724</v>
      </c>
      <c r="K732" s="83">
        <f>(H732)/VLOOKUP(D732,'Dados Base'!$B:$K,6,FALSE)</f>
        <v>91.775408498384891</v>
      </c>
      <c r="L732" s="88">
        <f t="shared" si="25"/>
        <v>96.528793233939055</v>
      </c>
      <c r="M732" s="85" t="s">
        <v>702</v>
      </c>
      <c r="N732" s="86">
        <v>0.8</v>
      </c>
      <c r="O732" s="87" t="s">
        <v>691</v>
      </c>
      <c r="P732" s="87" t="s">
        <v>691</v>
      </c>
      <c r="Q732" s="87" t="s">
        <v>691</v>
      </c>
      <c r="R732" s="87" t="s">
        <v>691</v>
      </c>
      <c r="S732" s="87" t="s">
        <v>691</v>
      </c>
      <c r="T732" s="87" t="s">
        <v>691</v>
      </c>
      <c r="U732" s="87" t="s">
        <v>691</v>
      </c>
      <c r="V732" s="87" t="s">
        <v>691</v>
      </c>
      <c r="W732" s="85">
        <v>60.57</v>
      </c>
      <c r="X732" s="47">
        <v>0.47122123049652775</v>
      </c>
      <c r="Y732" s="9">
        <v>122.29</v>
      </c>
      <c r="Z732" s="10">
        <v>5868.3514493619168</v>
      </c>
      <c r="AA732" s="10">
        <v>1469.2765506380833</v>
      </c>
      <c r="AB732" s="11">
        <v>4</v>
      </c>
      <c r="AC732" s="12">
        <v>1</v>
      </c>
      <c r="AD732" s="153">
        <f>VLOOKUP(D732,'Dados Base'!$B:$K,9,FALSE)*31536000/VLOOKUP($F732,F:H,MATCH(H731,F731:AF731,0),FALSE)</f>
        <v>3151.4912815689504</v>
      </c>
      <c r="AE732" s="153">
        <f>VLOOKUP(D732,'Dados Base'!$B:$K,10,FALSE)*31536000/VLOOKUP($F732,F:H,MATCH(H731,F731:AF731,0),FALSE)</f>
        <v>414.79186720650154</v>
      </c>
      <c r="AF732" s="14">
        <v>99.39</v>
      </c>
      <c r="AG732" s="15">
        <v>100</v>
      </c>
      <c r="AH732" s="14">
        <v>93.1</v>
      </c>
      <c r="AI732" s="14">
        <v>35.29</v>
      </c>
      <c r="AJ732" s="14">
        <v>100</v>
      </c>
      <c r="AK732" s="72">
        <f>(SUMIFS('Banco de Indicadores Mun. (2)'!I:I,'Banco de Indicadores Mun. (2)'!B:B,'Banco de Indicadores - Mun. (1)'!B732,'Banco de Indicadores Mun. (2)'!A:A,'Banco de Indicadores - Mun. (1)'!A732) / VLOOKUP(D732,'Dados Base'!$B:$K,8,FALSE)) * 100</f>
        <v>4.9813242784380307</v>
      </c>
      <c r="AL732" s="72">
        <f>(SUMIFS('Banco de Indicadores Mun. (2)'!I:I,'Banco de Indicadores Mun. (2)'!B:B,'Banco de Indicadores - Mun. (1)'!B732,'Banco de Indicadores Mun. (2)'!A:A,'Banco de Indicadores - Mun. (1)'!A732) / VLOOKUP(D732,'Dados Base'!$B:$K,9,FALSE)) * 100</f>
        <v>2.1573529411764705</v>
      </c>
      <c r="AM732" s="72">
        <f>(SUMIFS('Banco de Indicadores Mun. (2)'!J:J,'Banco de Indicadores Mun. (2)'!B:B,'Banco de Indicadores - Mun. (1)'!B732,'Banco de Indicadores Mun. (2)'!A:A,'Banco de Indicadores - Mun. (1)'!A732) / VLOOKUP(D732,'Dados Base'!$B:$K,7,FALSE)) * 100</f>
        <v>6.5549048780487809</v>
      </c>
      <c r="AN732" s="72">
        <f>(SUMIFS('Banco de Indicadores Mun. (2)'!K:K,'Banco de Indicadores Mun. (2)'!B:B,'Banco de Indicadores - Mun. (1)'!B732,'Banco de Indicadores Mun. (2)'!A:A,'Banco de Indicadores - Mun. (1)'!A732) / VLOOKUP(D732,'Dados Base'!$B:$K,10,FALSE)) * 100</f>
        <v>1.3770335195530727</v>
      </c>
      <c r="AO732" s="21">
        <v>0</v>
      </c>
      <c r="AP732" s="125">
        <v>0</v>
      </c>
      <c r="AQ732" s="17">
        <v>0</v>
      </c>
      <c r="AR732" s="18">
        <v>9.6999999999999993</v>
      </c>
      <c r="AS732" s="20">
        <v>93.320892383232248</v>
      </c>
      <c r="AT732" s="20">
        <v>93.320892383232234</v>
      </c>
      <c r="AU732" s="20">
        <v>79.976137375210584</v>
      </c>
      <c r="AV732" s="21">
        <v>9.9</v>
      </c>
      <c r="AW732" s="21">
        <v>1</v>
      </c>
      <c r="AX732" s="21">
        <v>1</v>
      </c>
      <c r="AY732" s="116">
        <v>22.03192328380565</v>
      </c>
    </row>
    <row r="733" spans="1:51" ht="15" x14ac:dyDescent="0.25">
      <c r="A733" s="144">
        <v>2016</v>
      </c>
      <c r="B733" s="77" t="s">
        <v>88</v>
      </c>
      <c r="C733" s="78">
        <v>5</v>
      </c>
      <c r="D733" s="77">
        <v>3507605</v>
      </c>
      <c r="E733" s="78">
        <v>35076055</v>
      </c>
      <c r="F733" s="78" t="str">
        <f t="shared" si="24"/>
        <v>350760552016</v>
      </c>
      <c r="G733" s="79">
        <v>1.3262353002267746</v>
      </c>
      <c r="H733" s="80">
        <f t="shared" si="23"/>
        <v>157759</v>
      </c>
      <c r="I733" s="81">
        <v>154418</v>
      </c>
      <c r="J733" s="82">
        <v>3341</v>
      </c>
      <c r="K733" s="83">
        <f>(H733)/VLOOKUP(D733,'Dados Base'!$B:$K,6,FALSE)</f>
        <v>307.16914270137659</v>
      </c>
      <c r="L733" s="88">
        <f t="shared" si="25"/>
        <v>97.88221274222073</v>
      </c>
      <c r="M733" s="85" t="s">
        <v>702</v>
      </c>
      <c r="N733" s="86">
        <v>0.77600000000000002</v>
      </c>
      <c r="O733" s="87" t="s">
        <v>691</v>
      </c>
      <c r="P733" s="87" t="s">
        <v>691</v>
      </c>
      <c r="Q733" s="87" t="s">
        <v>691</v>
      </c>
      <c r="R733" s="87" t="s">
        <v>691</v>
      </c>
      <c r="S733" s="87" t="s">
        <v>691</v>
      </c>
      <c r="T733" s="87" t="s">
        <v>691</v>
      </c>
      <c r="U733" s="87" t="s">
        <v>691</v>
      </c>
      <c r="V733" s="87" t="s">
        <v>691</v>
      </c>
      <c r="W733" s="85">
        <v>0</v>
      </c>
      <c r="X733" s="47">
        <v>0.51629444658101853</v>
      </c>
      <c r="Y733" s="9">
        <v>141.72</v>
      </c>
      <c r="Z733" s="10">
        <v>6387.5941490525584</v>
      </c>
      <c r="AA733" s="10">
        <v>2115.5698509474423</v>
      </c>
      <c r="AB733" s="11">
        <v>17</v>
      </c>
      <c r="AC733" s="12">
        <v>0</v>
      </c>
      <c r="AD733" s="153">
        <f>VLOOKUP(D733,'Dados Base'!$B:$K,9,FALSE)*31536000/VLOOKUP($F733,F:H,MATCH(H732,F732:AF732,0),FALSE)</f>
        <v>1255.371040637935</v>
      </c>
      <c r="AE733" s="153">
        <f>VLOOKUP(D733,'Dados Base'!$B:$K,10,FALSE)*31536000/VLOOKUP($F733,F:H,MATCH(H732,F732:AF732,0),FALSE)</f>
        <v>165.91687320533217</v>
      </c>
      <c r="AF733" s="14">
        <v>93.94</v>
      </c>
      <c r="AG733" s="15">
        <v>100</v>
      </c>
      <c r="AH733" s="14">
        <v>83.37</v>
      </c>
      <c r="AI733" s="14">
        <v>26.57</v>
      </c>
      <c r="AJ733" s="14">
        <v>96.9</v>
      </c>
      <c r="AK733" s="72">
        <f>(SUMIFS('Banco de Indicadores Mun. (2)'!I:I,'Banco de Indicadores Mun. (2)'!B:B,'Banco de Indicadores - Mun. (1)'!B733,'Banco de Indicadores Mun. (2)'!A:A,'Banco de Indicadores - Mun. (1)'!A733) / VLOOKUP(D733,'Dados Base'!$B:$K,8,FALSE)) * 100</f>
        <v>37.340012605042013</v>
      </c>
      <c r="AL733" s="72">
        <f>(SUMIFS('Banco de Indicadores Mun. (2)'!I:I,'Banco de Indicadores Mun. (2)'!B:B,'Banco de Indicadores - Mun. (1)'!B733,'Banco de Indicadores Mun. (2)'!A:A,'Banco de Indicadores - Mun. (1)'!A733) / VLOOKUP(D733,'Dados Base'!$B:$K,9,FALSE)) * 100</f>
        <v>14.151151273885349</v>
      </c>
      <c r="AM733" s="72">
        <f>(SUMIFS('Banco de Indicadores Mun. (2)'!J:J,'Banco de Indicadores Mun. (2)'!B:B,'Banco de Indicadores - Mun. (1)'!B733,'Banco de Indicadores Mun. (2)'!A:A,'Banco de Indicadores - Mun. (1)'!A733) / VLOOKUP(D733,'Dados Base'!$B:$K,7,FALSE)) * 100</f>
        <v>54.337754838709685</v>
      </c>
      <c r="AN733" s="72">
        <f>(SUMIFS('Banco de Indicadores Mun. (2)'!K:K,'Banco de Indicadores Mun. (2)'!B:B,'Banco de Indicadores - Mun. (1)'!B733,'Banco de Indicadores Mun. (2)'!A:A,'Banco de Indicadores - Mun. (1)'!A733) / VLOOKUP(D733,'Dados Base'!$B:$K,10,FALSE)) * 100</f>
        <v>5.5972409638553984</v>
      </c>
      <c r="AO733" s="21">
        <v>0</v>
      </c>
      <c r="AP733" s="125">
        <v>0</v>
      </c>
      <c r="AQ733" s="17">
        <v>0</v>
      </c>
      <c r="AR733" s="18">
        <v>9.5</v>
      </c>
      <c r="AS733" s="20">
        <v>79.915105824756026</v>
      </c>
      <c r="AT733" s="20">
        <v>79.915105824756026</v>
      </c>
      <c r="AU733" s="20">
        <v>75.120204068186354</v>
      </c>
      <c r="AV733" s="21">
        <v>8.08</v>
      </c>
      <c r="AW733" s="21">
        <v>2</v>
      </c>
      <c r="AX733" s="21">
        <v>0</v>
      </c>
      <c r="AY733" s="116">
        <v>113.31954156671142</v>
      </c>
    </row>
    <row r="734" spans="1:51" ht="15" x14ac:dyDescent="0.25">
      <c r="A734" s="144">
        <v>2016</v>
      </c>
      <c r="B734" s="77" t="s">
        <v>89</v>
      </c>
      <c r="C734" s="78">
        <v>19</v>
      </c>
      <c r="D734" s="77">
        <v>3507704</v>
      </c>
      <c r="E734" s="78">
        <v>350770419</v>
      </c>
      <c r="F734" s="78" t="str">
        <f t="shared" si="24"/>
        <v>3507704192016</v>
      </c>
      <c r="G734" s="79">
        <v>1.2172216153040871</v>
      </c>
      <c r="H734" s="80">
        <f t="shared" si="23"/>
        <v>5353</v>
      </c>
      <c r="I734" s="81">
        <v>4872</v>
      </c>
      <c r="J734" s="82">
        <v>481</v>
      </c>
      <c r="K734" s="83">
        <f>(H734)/VLOOKUP(D734,'Dados Base'!$B:$K,6,FALSE)</f>
        <v>27.378273322422256</v>
      </c>
      <c r="L734" s="88">
        <f t="shared" si="25"/>
        <v>91.014384457313653</v>
      </c>
      <c r="M734" s="85" t="s">
        <v>702</v>
      </c>
      <c r="N734" s="86">
        <v>0.73699999999999999</v>
      </c>
      <c r="O734" s="87" t="s">
        <v>691</v>
      </c>
      <c r="P734" s="87" t="s">
        <v>691</v>
      </c>
      <c r="Q734" s="87" t="s">
        <v>691</v>
      </c>
      <c r="R734" s="87" t="s">
        <v>691</v>
      </c>
      <c r="S734" s="87" t="s">
        <v>691</v>
      </c>
      <c r="T734" s="87" t="s">
        <v>691</v>
      </c>
      <c r="U734" s="87" t="s">
        <v>691</v>
      </c>
      <c r="V734" s="87" t="s">
        <v>691</v>
      </c>
      <c r="W734" s="85">
        <v>0</v>
      </c>
      <c r="X734" s="47">
        <v>1.244154296875E-2</v>
      </c>
      <c r="Y734" s="9">
        <v>3.37</v>
      </c>
      <c r="Z734" s="10">
        <v>226.16172</v>
      </c>
      <c r="AA734" s="10">
        <v>33.794280000000001</v>
      </c>
      <c r="AB734" s="11">
        <v>1</v>
      </c>
      <c r="AC734" s="12">
        <v>0</v>
      </c>
      <c r="AD734" s="153">
        <f>VLOOKUP(D734,'Dados Base'!$B:$K,9,FALSE)*31536000/VLOOKUP($F734,F:H,MATCH(H733,F733:AF733,0),FALSE)</f>
        <v>8719.0883616663559</v>
      </c>
      <c r="AE734" s="153">
        <f>VLOOKUP(D734,'Dados Base'!$B:$K,10,FALSE)*31536000/VLOOKUP($F734,F:H,MATCH(H733,F733:AF733,0),FALSE)</f>
        <v>1001.5169064076217</v>
      </c>
      <c r="AF734" s="14">
        <v>89.25</v>
      </c>
      <c r="AG734" s="15">
        <v>87.43</v>
      </c>
      <c r="AH734" s="14">
        <v>87.43</v>
      </c>
      <c r="AI734" s="14">
        <v>0.7</v>
      </c>
      <c r="AJ734" s="14">
        <v>100</v>
      </c>
      <c r="AK734" s="72">
        <f>(SUMIFS('Banco de Indicadores Mun. (2)'!I:I,'Banco de Indicadores Mun. (2)'!B:B,'Banco de Indicadores - Mun. (1)'!B734,'Banco de Indicadores Mun. (2)'!A:A,'Banco de Indicadores - Mun. (1)'!A734) / VLOOKUP(D734,'Dados Base'!$B:$K,8,FALSE)) * 100</f>
        <v>22.715120689655173</v>
      </c>
      <c r="AL734" s="72">
        <f>(SUMIFS('Banco de Indicadores Mun. (2)'!I:I,'Banco de Indicadores Mun. (2)'!B:B,'Banco de Indicadores - Mun. (1)'!B734,'Banco de Indicadores Mun. (2)'!A:A,'Banco de Indicadores - Mun. (1)'!A734) / VLOOKUP(D734,'Dados Base'!$B:$K,9,FALSE)) * 100</f>
        <v>8.9018716216216216</v>
      </c>
      <c r="AM734" s="72">
        <f>(SUMIFS('Banco de Indicadores Mun. (2)'!J:J,'Banco de Indicadores Mun. (2)'!B:B,'Banco de Indicadores - Mun. (1)'!B734,'Banco de Indicadores Mun. (2)'!A:A,'Banco de Indicadores - Mun. (1)'!A734) / VLOOKUP(D734,'Dados Base'!$B:$K,7,FALSE)) * 100</f>
        <v>31.863121951219515</v>
      </c>
      <c r="AN734" s="72">
        <f>(SUMIFS('Banco de Indicadores Mun. (2)'!K:K,'Banco de Indicadores Mun. (2)'!B:B,'Banco de Indicadores - Mun. (1)'!B734,'Banco de Indicadores Mun. (2)'!A:A,'Banco de Indicadores - Mun. (1)'!A734) / VLOOKUP(D734,'Dados Base'!$B:$K,10,FALSE)) * 100</f>
        <v>0.6522941176470588</v>
      </c>
      <c r="AO734" s="21">
        <v>0</v>
      </c>
      <c r="AP734" s="125">
        <v>0</v>
      </c>
      <c r="AQ734" s="17">
        <v>0</v>
      </c>
      <c r="AR734" s="18">
        <v>7.8</v>
      </c>
      <c r="AS734" s="20">
        <v>100</v>
      </c>
      <c r="AT734" s="20">
        <v>100</v>
      </c>
      <c r="AU734" s="20">
        <v>87</v>
      </c>
      <c r="AV734" s="21">
        <v>9.6999999999999993</v>
      </c>
      <c r="AW734" s="21">
        <v>0</v>
      </c>
      <c r="AX734" s="21">
        <v>0</v>
      </c>
      <c r="AY734" s="116">
        <v>0</v>
      </c>
    </row>
    <row r="735" spans="1:51" ht="15" x14ac:dyDescent="0.25">
      <c r="A735" s="144">
        <v>2016</v>
      </c>
      <c r="B735" s="77" t="s">
        <v>90</v>
      </c>
      <c r="C735" s="78">
        <v>19</v>
      </c>
      <c r="D735" s="77">
        <v>3507753</v>
      </c>
      <c r="E735" s="78">
        <v>350775319</v>
      </c>
      <c r="F735" s="78" t="str">
        <f t="shared" si="24"/>
        <v>3507753192016</v>
      </c>
      <c r="G735" s="79">
        <v>0.83486213996382119</v>
      </c>
      <c r="H735" s="80">
        <f t="shared" si="23"/>
        <v>2695</v>
      </c>
      <c r="I735" s="81">
        <v>2276</v>
      </c>
      <c r="J735" s="82">
        <v>419</v>
      </c>
      <c r="K735" s="83">
        <f>(H735)/VLOOKUP(D735,'Dados Base'!$B:$K,6,FALSE)</f>
        <v>25.708289611752363</v>
      </c>
      <c r="L735" s="88">
        <f t="shared" si="25"/>
        <v>84.452690166975884</v>
      </c>
      <c r="M735" s="85" t="s">
        <v>702</v>
      </c>
      <c r="N735" s="86">
        <v>0.71</v>
      </c>
      <c r="O735" s="87" t="s">
        <v>691</v>
      </c>
      <c r="P735" s="87" t="s">
        <v>691</v>
      </c>
      <c r="Q735" s="87" t="s">
        <v>691</v>
      </c>
      <c r="R735" s="87" t="s">
        <v>691</v>
      </c>
      <c r="S735" s="87" t="s">
        <v>691</v>
      </c>
      <c r="T735" s="87" t="s">
        <v>691</v>
      </c>
      <c r="U735" s="87" t="s">
        <v>691</v>
      </c>
      <c r="V735" s="87" t="s">
        <v>691</v>
      </c>
      <c r="W735" s="85">
        <v>11.14</v>
      </c>
      <c r="X735" s="47">
        <v>5.9016289062499994E-3</v>
      </c>
      <c r="Y735" s="9">
        <v>1.6</v>
      </c>
      <c r="Z735" s="10">
        <v>84.019605550154665</v>
      </c>
      <c r="AA735" s="10">
        <v>39.532394449845334</v>
      </c>
      <c r="AB735" s="11">
        <v>0</v>
      </c>
      <c r="AC735" s="12">
        <v>0</v>
      </c>
      <c r="AD735" s="153">
        <f>VLOOKUP(D735,'Dados Base'!$B:$K,9,FALSE)*31536000/VLOOKUP($F735,F:H,MATCH(H734,F734:AF734,0),FALSE)</f>
        <v>8893.2690166975881</v>
      </c>
      <c r="AE735" s="153">
        <f>VLOOKUP(D735,'Dados Base'!$B:$K,10,FALSE)*31536000/VLOOKUP($F735,F:H,MATCH(H734,F734:AF734,0),FALSE)</f>
        <v>702.10018552875692</v>
      </c>
      <c r="AF735" s="14">
        <v>84.09</v>
      </c>
      <c r="AG735" s="15">
        <v>99.96</v>
      </c>
      <c r="AH735" s="14">
        <v>70.069999999999993</v>
      </c>
      <c r="AI735" s="14">
        <v>18.09</v>
      </c>
      <c r="AJ735" s="14">
        <v>100</v>
      </c>
      <c r="AK735" s="72">
        <f>(SUMIFS('Banco de Indicadores Mun. (2)'!I:I,'Banco de Indicadores Mun. (2)'!B:B,'Banco de Indicadores - Mun. (1)'!B735,'Banco de Indicadores Mun. (2)'!A:A,'Banco de Indicadores - Mun. (1)'!A735) / VLOOKUP(D735,'Dados Base'!$B:$K,8,FALSE)) * 100</f>
        <v>9.178958333333334</v>
      </c>
      <c r="AL735" s="72">
        <f>(SUMIFS('Banco de Indicadores Mun. (2)'!I:I,'Banco de Indicadores Mun. (2)'!B:B,'Banco de Indicadores - Mun. (1)'!B735,'Banco de Indicadores Mun. (2)'!A:A,'Banco de Indicadores - Mun. (1)'!A735) / VLOOKUP(D735,'Dados Base'!$B:$K,9,FALSE)) * 100</f>
        <v>2.8986184210526318</v>
      </c>
      <c r="AM735" s="72">
        <f>(SUMIFS('Banco de Indicadores Mun. (2)'!J:J,'Banco de Indicadores Mun. (2)'!B:B,'Banco de Indicadores - Mun. (1)'!B735,'Banco de Indicadores Mun. (2)'!A:A,'Banco de Indicadores - Mun. (1)'!A735) / VLOOKUP(D735,'Dados Base'!$B:$K,7,FALSE)) * 100</f>
        <v>7.1206111111111108</v>
      </c>
      <c r="AN735" s="72">
        <f>(SUMIFS('Banco de Indicadores Mun. (2)'!K:K,'Banco de Indicadores Mun. (2)'!B:B,'Banco de Indicadores - Mun. (1)'!B735,'Banco de Indicadores Mun. (2)'!A:A,'Banco de Indicadores - Mun. (1)'!A735) / VLOOKUP(D735,'Dados Base'!$B:$K,10,FALSE)) * 100</f>
        <v>15.354000000000001</v>
      </c>
      <c r="AO735" s="21">
        <v>0</v>
      </c>
      <c r="AP735" s="125">
        <v>0</v>
      </c>
      <c r="AQ735" s="17">
        <v>0</v>
      </c>
      <c r="AR735" s="18">
        <v>7.5</v>
      </c>
      <c r="AS735" s="20">
        <v>80.954485196641627</v>
      </c>
      <c r="AT735" s="20">
        <v>80.954485196641627</v>
      </c>
      <c r="AU735" s="20">
        <v>68.003436245592681</v>
      </c>
      <c r="AV735" s="21">
        <v>7.33</v>
      </c>
      <c r="AW735" s="21">
        <v>0</v>
      </c>
      <c r="AX735" s="21">
        <v>0</v>
      </c>
      <c r="AY735" s="116">
        <v>73.356018630979136</v>
      </c>
    </row>
    <row r="736" spans="1:51" ht="15" x14ac:dyDescent="0.25">
      <c r="A736" s="144">
        <v>2016</v>
      </c>
      <c r="B736" s="77" t="s">
        <v>91</v>
      </c>
      <c r="C736" s="78">
        <v>4</v>
      </c>
      <c r="D736" s="77">
        <v>3507803</v>
      </c>
      <c r="E736" s="78">
        <v>35078034</v>
      </c>
      <c r="F736" s="78" t="str">
        <f t="shared" si="24"/>
        <v>350780342016</v>
      </c>
      <c r="G736" s="79">
        <v>1.593178011555052</v>
      </c>
      <c r="H736" s="80">
        <f t="shared" si="23"/>
        <v>22927</v>
      </c>
      <c r="I736" s="81">
        <v>22560</v>
      </c>
      <c r="J736" s="82">
        <v>367</v>
      </c>
      <c r="K736" s="83">
        <f>(H736)/VLOOKUP(D736,'Dados Base'!$B:$K,6,FALSE)</f>
        <v>81.940671908506076</v>
      </c>
      <c r="L736" s="88">
        <f t="shared" si="25"/>
        <v>98.399267239499281</v>
      </c>
      <c r="M736" s="85" t="s">
        <v>702</v>
      </c>
      <c r="N736" s="86">
        <v>0.755</v>
      </c>
      <c r="O736" s="87" t="s">
        <v>691</v>
      </c>
      <c r="P736" s="87" t="s">
        <v>691</v>
      </c>
      <c r="Q736" s="87" t="s">
        <v>691</v>
      </c>
      <c r="R736" s="87" t="s">
        <v>691</v>
      </c>
      <c r="S736" s="87" t="s">
        <v>691</v>
      </c>
      <c r="T736" s="87" t="s">
        <v>691</v>
      </c>
      <c r="U736" s="87" t="s">
        <v>691</v>
      </c>
      <c r="V736" s="87" t="s">
        <v>691</v>
      </c>
      <c r="W736" s="85">
        <v>0</v>
      </c>
      <c r="X736" s="47">
        <v>6.7500272305555553E-2</v>
      </c>
      <c r="Y736" s="9">
        <v>16.239999999999998</v>
      </c>
      <c r="Z736" s="10">
        <v>964.87631999999985</v>
      </c>
      <c r="AA736" s="10">
        <v>288.19368000000003</v>
      </c>
      <c r="AB736" s="11">
        <v>0</v>
      </c>
      <c r="AC736" s="12">
        <v>0</v>
      </c>
      <c r="AD736" s="153">
        <f>VLOOKUP(D736,'Dados Base'!$B:$K,9,FALSE)*31536000/VLOOKUP($F736,F:H,MATCH(H735,F735:AF735,0),FALSE)</f>
        <v>6107.2028612552886</v>
      </c>
      <c r="AE736" s="153">
        <f>VLOOKUP(D736,'Dados Base'!$B:$K,10,FALSE)*31536000/VLOOKUP($F736,F:H,MATCH(H735,F735:AF735,0),FALSE)</f>
        <v>605.21830156583928</v>
      </c>
      <c r="AF736" s="14">
        <v>96.72</v>
      </c>
      <c r="AG736" s="15">
        <v>100</v>
      </c>
      <c r="AH736" s="14">
        <v>96.3</v>
      </c>
      <c r="AI736" s="14">
        <v>31.62</v>
      </c>
      <c r="AJ736" s="14">
        <v>99.12</v>
      </c>
      <c r="AK736" s="72">
        <f>(SUMIFS('Banco de Indicadores Mun. (2)'!I:I,'Banco de Indicadores Mun. (2)'!B:B,'Banco de Indicadores - Mun. (1)'!B736,'Banco de Indicadores Mun. (2)'!A:A,'Banco de Indicadores - Mun. (1)'!A736) / VLOOKUP(D736,'Dados Base'!$B:$K,8,FALSE)) * 100</f>
        <v>2.3381007194244603</v>
      </c>
      <c r="AL736" s="72">
        <f>(SUMIFS('Banco de Indicadores Mun. (2)'!I:I,'Banco de Indicadores Mun. (2)'!B:B,'Banco de Indicadores - Mun. (1)'!B736,'Banco de Indicadores Mun. (2)'!A:A,'Banco de Indicadores - Mun. (1)'!A736) / VLOOKUP(D736,'Dados Base'!$B:$K,9,FALSE)) * 100</f>
        <v>0.73197297297297281</v>
      </c>
      <c r="AM736" s="72">
        <f>(SUMIFS('Banco de Indicadores Mun. (2)'!J:J,'Banco de Indicadores Mun. (2)'!B:B,'Banco de Indicadores - Mun. (1)'!B736,'Banco de Indicadores Mun. (2)'!A:A,'Banco de Indicadores - Mun. (1)'!A736) / VLOOKUP(D736,'Dados Base'!$B:$K,7,FALSE)) * 100</f>
        <v>3.0992631578947361</v>
      </c>
      <c r="AN736" s="72">
        <f>(SUMIFS('Banco de Indicadores Mun. (2)'!K:K,'Banco de Indicadores Mun. (2)'!B:B,'Banco de Indicadores - Mun. (1)'!B736,'Banco de Indicadores Mun. (2)'!A:A,'Banco de Indicadores - Mun. (1)'!A736) / VLOOKUP(D736,'Dados Base'!$B:$K,10,FALSE)) * 100</f>
        <v>0.69468181818181829</v>
      </c>
      <c r="AO736" s="21">
        <v>0</v>
      </c>
      <c r="AP736" s="125">
        <v>0</v>
      </c>
      <c r="AQ736" s="17">
        <v>0</v>
      </c>
      <c r="AR736" s="18">
        <v>10</v>
      </c>
      <c r="AS736" s="20">
        <v>100</v>
      </c>
      <c r="AT736" s="20">
        <v>100</v>
      </c>
      <c r="AU736" s="20">
        <v>77.000991165697044</v>
      </c>
      <c r="AV736" s="21">
        <v>8.5</v>
      </c>
      <c r="AW736" s="21">
        <v>0</v>
      </c>
      <c r="AX736" s="21">
        <v>0</v>
      </c>
      <c r="AY736" s="116">
        <v>0</v>
      </c>
    </row>
    <row r="737" spans="1:51" ht="15" x14ac:dyDescent="0.25">
      <c r="A737" s="144">
        <v>2016</v>
      </c>
      <c r="B737" s="77" t="s">
        <v>92</v>
      </c>
      <c r="C737" s="78">
        <v>13</v>
      </c>
      <c r="D737" s="77">
        <v>3507902</v>
      </c>
      <c r="E737" s="78">
        <v>350790213</v>
      </c>
      <c r="F737" s="78" t="str">
        <f t="shared" si="24"/>
        <v>3507902132016</v>
      </c>
      <c r="G737" s="79">
        <v>1.1433741526026608</v>
      </c>
      <c r="H737" s="80">
        <f t="shared" si="23"/>
        <v>23003</v>
      </c>
      <c r="I737" s="81">
        <v>19930</v>
      </c>
      <c r="J737" s="82">
        <v>3073</v>
      </c>
      <c r="K737" s="83">
        <f>(H737)/VLOOKUP(D737,'Dados Base'!$B:$K,6,FALSE)</f>
        <v>20.883909684330938</v>
      </c>
      <c r="L737" s="88">
        <f t="shared" si="25"/>
        <v>86.640872929617871</v>
      </c>
      <c r="M737" s="85" t="s">
        <v>702</v>
      </c>
      <c r="N737" s="86">
        <v>0.74</v>
      </c>
      <c r="O737" s="87" t="s">
        <v>691</v>
      </c>
      <c r="P737" s="87" t="s">
        <v>691</v>
      </c>
      <c r="Q737" s="87" t="s">
        <v>691</v>
      </c>
      <c r="R737" s="87" t="s">
        <v>691</v>
      </c>
      <c r="S737" s="87" t="s">
        <v>691</v>
      </c>
      <c r="T737" s="87" t="s">
        <v>691</v>
      </c>
      <c r="U737" s="87" t="s">
        <v>691</v>
      </c>
      <c r="V737" s="87" t="s">
        <v>691</v>
      </c>
      <c r="W737" s="85">
        <v>0</v>
      </c>
      <c r="X737" s="47">
        <v>7.0020706018518522E-2</v>
      </c>
      <c r="Y737" s="9">
        <v>14.26</v>
      </c>
      <c r="Z737" s="10">
        <v>936.08190000000002</v>
      </c>
      <c r="AA737" s="10">
        <v>164.16810000000001</v>
      </c>
      <c r="AB737" s="11">
        <v>3</v>
      </c>
      <c r="AC737" s="12">
        <v>0</v>
      </c>
      <c r="AD737" s="153">
        <f>VLOOKUP(D737,'Dados Base'!$B:$K,9,FALSE)*31536000/VLOOKUP($F737,F:H,MATCH(H736,F736:AF736,0),FALSE)</f>
        <v>12489.369212711386</v>
      </c>
      <c r="AE737" s="153">
        <f>VLOOKUP(D737,'Dados Base'!$B:$K,10,FALSE)*31536000/VLOOKUP($F737,F:H,MATCH(H736,F736:AF736,0),FALSE)</f>
        <v>1274.9850019562673</v>
      </c>
      <c r="AF737" s="14">
        <v>100</v>
      </c>
      <c r="AG737" s="15">
        <v>86.19</v>
      </c>
      <c r="AH737" s="14">
        <v>95.77</v>
      </c>
      <c r="AI737" s="14">
        <v>32.299999999999997</v>
      </c>
      <c r="AJ737" s="14">
        <v>100</v>
      </c>
      <c r="AK737" s="72">
        <f>(SUMIFS('Banco de Indicadores Mun. (2)'!I:I,'Banco de Indicadores Mun. (2)'!B:B,'Banco de Indicadores - Mun. (1)'!B737,'Banco de Indicadores Mun. (2)'!A:A,'Banco de Indicadores - Mun. (1)'!A737) / VLOOKUP(D737,'Dados Base'!$B:$K,8,FALSE)) * 100</f>
        <v>10.339786780383795</v>
      </c>
      <c r="AL737" s="72">
        <f>(SUMIFS('Banco de Indicadores Mun. (2)'!I:I,'Banco de Indicadores Mun. (2)'!B:B,'Banco de Indicadores - Mun. (1)'!B737,'Banco de Indicadores Mun. (2)'!A:A,'Banco de Indicadores - Mun. (1)'!A737) / VLOOKUP(D737,'Dados Base'!$B:$K,9,FALSE)) * 100</f>
        <v>5.3231174533479688</v>
      </c>
      <c r="AM737" s="72">
        <f>(SUMIFS('Banco de Indicadores Mun. (2)'!J:J,'Banco de Indicadores Mun. (2)'!B:B,'Banco de Indicadores - Mun. (1)'!B737,'Banco de Indicadores Mun. (2)'!A:A,'Banco de Indicadores - Mun. (1)'!A737) / VLOOKUP(D737,'Dados Base'!$B:$K,7,FALSE)) * 100</f>
        <v>11.564853723404255</v>
      </c>
      <c r="AN737" s="72">
        <f>(SUMIFS('Banco de Indicadores Mun. (2)'!K:K,'Banco de Indicadores Mun. (2)'!B:B,'Banco de Indicadores - Mun. (1)'!B737,'Banco de Indicadores Mun. (2)'!A:A,'Banco de Indicadores - Mun. (1)'!A737) / VLOOKUP(D737,'Dados Base'!$B:$K,10,FALSE)) * 100</f>
        <v>5.3868279569892454</v>
      </c>
      <c r="AO737" s="21">
        <v>0</v>
      </c>
      <c r="AP737" s="125">
        <v>0</v>
      </c>
      <c r="AQ737" s="17">
        <v>0</v>
      </c>
      <c r="AR737" s="18">
        <v>9.5</v>
      </c>
      <c r="AS737" s="20">
        <v>99.8</v>
      </c>
      <c r="AT737" s="20">
        <v>99.800000000000011</v>
      </c>
      <c r="AU737" s="20">
        <v>85.07901840490797</v>
      </c>
      <c r="AV737" s="21">
        <v>10</v>
      </c>
      <c r="AW737" s="21">
        <v>0</v>
      </c>
      <c r="AX737" s="21">
        <v>0</v>
      </c>
      <c r="AY737" s="116">
        <v>158.81545091903206</v>
      </c>
    </row>
    <row r="738" spans="1:51" ht="15" x14ac:dyDescent="0.25">
      <c r="A738" s="144">
        <v>2016</v>
      </c>
      <c r="B738" s="77" t="s">
        <v>93</v>
      </c>
      <c r="C738" s="78">
        <v>14</v>
      </c>
      <c r="D738" s="77">
        <v>3508009</v>
      </c>
      <c r="E738" s="78">
        <v>350800914</v>
      </c>
      <c r="F738" s="78" t="str">
        <f t="shared" si="24"/>
        <v>3508009142016</v>
      </c>
      <c r="G738" s="79">
        <v>0.49438673415282963</v>
      </c>
      <c r="H738" s="80">
        <f t="shared" si="23"/>
        <v>19181</v>
      </c>
      <c r="I738" s="81">
        <v>15833</v>
      </c>
      <c r="J738" s="82">
        <v>3348</v>
      </c>
      <c r="K738" s="83">
        <f>(H738)/VLOOKUP(D738,'Dados Base'!$B:$K,6,FALSE)</f>
        <v>16.051314666354248</v>
      </c>
      <c r="L738" s="88">
        <f t="shared" si="25"/>
        <v>82.545227047599184</v>
      </c>
      <c r="M738" s="85" t="s">
        <v>702</v>
      </c>
      <c r="N738" s="86">
        <v>0.66700000000000004</v>
      </c>
      <c r="O738" s="87" t="s">
        <v>691</v>
      </c>
      <c r="P738" s="87" t="s">
        <v>691</v>
      </c>
      <c r="Q738" s="87" t="s">
        <v>691</v>
      </c>
      <c r="R738" s="87" t="s">
        <v>691</v>
      </c>
      <c r="S738" s="87" t="s">
        <v>691</v>
      </c>
      <c r="T738" s="87" t="s">
        <v>691</v>
      </c>
      <c r="U738" s="87" t="s">
        <v>691</v>
      </c>
      <c r="V738" s="87" t="s">
        <v>691</v>
      </c>
      <c r="W738" s="85">
        <v>0</v>
      </c>
      <c r="X738" s="47">
        <v>4.745663562962963E-2</v>
      </c>
      <c r="Y738" s="9">
        <v>11.11</v>
      </c>
      <c r="Z738" s="10">
        <v>413.6586739574737</v>
      </c>
      <c r="AA738" s="10">
        <v>443.53732604252633</v>
      </c>
      <c r="AB738" s="11">
        <v>5</v>
      </c>
      <c r="AC738" s="12">
        <v>0</v>
      </c>
      <c r="AD738" s="153">
        <f>VLOOKUP(D738,'Dados Base'!$B:$K,9,FALSE)*31536000/VLOOKUP($F738,F:H,MATCH(H737,F737:AF737,0),FALSE)</f>
        <v>22064.18434909546</v>
      </c>
      <c r="AE738" s="153">
        <f>VLOOKUP(D738,'Dados Base'!$B:$K,10,FALSE)*31536000/VLOOKUP($F738,F:H,MATCH(H737,F737:AF737,0),FALSE)</f>
        <v>2597.7206610708513</v>
      </c>
      <c r="AF738" s="14">
        <v>81.28</v>
      </c>
      <c r="AG738" s="15">
        <v>80.760000000000005</v>
      </c>
      <c r="AH738" s="14">
        <v>75.27</v>
      </c>
      <c r="AI738" s="14">
        <v>26.16</v>
      </c>
      <c r="AJ738" s="14">
        <v>100</v>
      </c>
      <c r="AK738" s="72">
        <f>(SUMIFS('Banco de Indicadores Mun. (2)'!I:I,'Banco de Indicadores Mun. (2)'!B:B,'Banco de Indicadores - Mun. (1)'!B738,'Banco de Indicadores Mun. (2)'!A:A,'Banco de Indicadores - Mun. (1)'!A738) / VLOOKUP(D738,'Dados Base'!$B:$K,8,FALSE)) * 100</f>
        <v>14.051018333333337</v>
      </c>
      <c r="AL738" s="72">
        <f>(SUMIFS('Banco de Indicadores Mun. (2)'!I:I,'Banco de Indicadores Mun. (2)'!B:B,'Banco de Indicadores - Mun. (1)'!B738,'Banco de Indicadores Mun. (2)'!A:A,'Banco de Indicadores - Mun. (1)'!A738) / VLOOKUP(D738,'Dados Base'!$B:$K,9,FALSE)) * 100</f>
        <v>6.2821244411326402</v>
      </c>
      <c r="AM738" s="72">
        <f>(SUMIFS('Banco de Indicadores Mun. (2)'!J:J,'Banco de Indicadores Mun. (2)'!B:B,'Banco de Indicadores - Mun. (1)'!B738,'Banco de Indicadores Mun. (2)'!A:A,'Banco de Indicadores - Mun. (1)'!A738) / VLOOKUP(D738,'Dados Base'!$B:$K,7,FALSE)) * 100</f>
        <v>19.029002262443445</v>
      </c>
      <c r="AN738" s="72">
        <f>(SUMIFS('Banco de Indicadores Mun. (2)'!K:K,'Banco de Indicadores Mun. (2)'!B:B,'Banco de Indicadores - Mun. (1)'!B738,'Banco de Indicadores Mun. (2)'!A:A,'Banco de Indicadores - Mun. (1)'!A738) / VLOOKUP(D738,'Dados Base'!$B:$K,10,FALSE)) * 100</f>
        <v>0.1252658227848101</v>
      </c>
      <c r="AO738" s="21">
        <v>0</v>
      </c>
      <c r="AP738" s="125">
        <v>0</v>
      </c>
      <c r="AQ738" s="17">
        <v>0</v>
      </c>
      <c r="AR738" s="18">
        <v>8.6</v>
      </c>
      <c r="AS738" s="20">
        <v>86.962868930498246</v>
      </c>
      <c r="AT738" s="20">
        <v>86.962868930498246</v>
      </c>
      <c r="AU738" s="20">
        <v>48.257186682797595</v>
      </c>
      <c r="AV738" s="21">
        <v>6.44</v>
      </c>
      <c r="AW738" s="21">
        <v>0</v>
      </c>
      <c r="AX738" s="21">
        <v>0</v>
      </c>
      <c r="AY738" s="116">
        <v>92.89196213579973</v>
      </c>
    </row>
    <row r="739" spans="1:51" ht="15" x14ac:dyDescent="0.25">
      <c r="A739" s="144">
        <v>2016</v>
      </c>
      <c r="B739" s="77" t="s">
        <v>94</v>
      </c>
      <c r="C739" s="78">
        <v>19</v>
      </c>
      <c r="D739" s="77">
        <v>3508108</v>
      </c>
      <c r="E739" s="78">
        <v>350810819</v>
      </c>
      <c r="F739" s="78" t="str">
        <f t="shared" si="24"/>
        <v>3508108192016</v>
      </c>
      <c r="G739" s="79">
        <v>0.90005121772143148</v>
      </c>
      <c r="H739" s="80">
        <f t="shared" si="23"/>
        <v>16160</v>
      </c>
      <c r="I739" s="81">
        <v>15411</v>
      </c>
      <c r="J739" s="82">
        <v>749</v>
      </c>
      <c r="K739" s="83">
        <f>(H739)/VLOOKUP(D739,'Dados Base'!$B:$K,6,FALSE)</f>
        <v>49.473426402155283</v>
      </c>
      <c r="L739" s="88">
        <f t="shared" si="25"/>
        <v>95.365099009900987</v>
      </c>
      <c r="M739" s="85" t="s">
        <v>702</v>
      </c>
      <c r="N739" s="86">
        <v>0.76300000000000001</v>
      </c>
      <c r="O739" s="87" t="s">
        <v>691</v>
      </c>
      <c r="P739" s="87" t="s">
        <v>691</v>
      </c>
      <c r="Q739" s="87" t="s">
        <v>691</v>
      </c>
      <c r="R739" s="87" t="s">
        <v>691</v>
      </c>
      <c r="S739" s="87" t="s">
        <v>691</v>
      </c>
      <c r="T739" s="87" t="s">
        <v>691</v>
      </c>
      <c r="U739" s="87" t="s">
        <v>691</v>
      </c>
      <c r="V739" s="87" t="s">
        <v>691</v>
      </c>
      <c r="W739" s="85">
        <v>34.489999999999995</v>
      </c>
      <c r="X739" s="47">
        <v>4.9151388148148144E-2</v>
      </c>
      <c r="Y739" s="9">
        <v>11.02</v>
      </c>
      <c r="Z739" s="10">
        <v>654.76026000000002</v>
      </c>
      <c r="AA739" s="10">
        <v>195.57774000000001</v>
      </c>
      <c r="AB739" s="11">
        <v>1</v>
      </c>
      <c r="AC739" s="12">
        <v>0</v>
      </c>
      <c r="AD739" s="153">
        <f>VLOOKUP(D739,'Dados Base'!$B:$K,9,FALSE)*31536000/VLOOKUP($F739,F:H,MATCH(H738,F738:AF738,0),FALSE)</f>
        <v>4625.0198019801983</v>
      </c>
      <c r="AE739" s="153">
        <f>VLOOKUP(D739,'Dados Base'!$B:$K,10,FALSE)*31536000/VLOOKUP($F739,F:H,MATCH(H738,F738:AF738,0),FALSE)</f>
        <v>370.78217821782169</v>
      </c>
      <c r="AF739" s="14">
        <v>99.92</v>
      </c>
      <c r="AG739" s="15">
        <v>98.72</v>
      </c>
      <c r="AH739" s="14">
        <v>99.92</v>
      </c>
      <c r="AI739" s="14">
        <v>8.33</v>
      </c>
      <c r="AJ739" s="14">
        <v>99.92</v>
      </c>
      <c r="AK739" s="72">
        <f>(SUMIFS('Banco de Indicadores Mun. (2)'!I:I,'Banco de Indicadores Mun. (2)'!B:B,'Banco de Indicadores - Mun. (1)'!B739,'Banco de Indicadores Mun. (2)'!A:A,'Banco de Indicadores - Mun. (1)'!A739) / VLOOKUP(D739,'Dados Base'!$B:$K,8,FALSE)) * 100</f>
        <v>31.542213333333329</v>
      </c>
      <c r="AL739" s="72">
        <f>(SUMIFS('Banco de Indicadores Mun. (2)'!I:I,'Banco de Indicadores Mun. (2)'!B:B,'Banco de Indicadores - Mun. (1)'!B739,'Banco de Indicadores Mun. (2)'!A:A,'Banco de Indicadores - Mun. (1)'!A739) / VLOOKUP(D739,'Dados Base'!$B:$K,9,FALSE)) * 100</f>
        <v>9.9817130801687739</v>
      </c>
      <c r="AM739" s="72">
        <f>(SUMIFS('Banco de Indicadores Mun. (2)'!J:J,'Banco de Indicadores Mun. (2)'!B:B,'Banco de Indicadores - Mun. (1)'!B739,'Banco de Indicadores Mun. (2)'!A:A,'Banco de Indicadores - Mun. (1)'!A739) / VLOOKUP(D739,'Dados Base'!$B:$K,7,FALSE)) * 100</f>
        <v>28.050928571428564</v>
      </c>
      <c r="AN739" s="72">
        <f>(SUMIFS('Banco de Indicadores Mun. (2)'!K:K,'Banco de Indicadores Mun. (2)'!B:B,'Banco de Indicadores - Mun. (1)'!B739,'Banco de Indicadores Mun. (2)'!A:A,'Banco de Indicadores - Mun. (1)'!A739) / VLOOKUP(D739,'Dados Base'!$B:$K,10,FALSE)) * 100</f>
        <v>41.832315789473682</v>
      </c>
      <c r="AO739" s="21">
        <v>0</v>
      </c>
      <c r="AP739" s="125">
        <v>0</v>
      </c>
      <c r="AQ739" s="17">
        <v>0</v>
      </c>
      <c r="AR739" s="18">
        <v>7.2</v>
      </c>
      <c r="AS739" s="20">
        <v>100</v>
      </c>
      <c r="AT739" s="20">
        <v>100.00000000000003</v>
      </c>
      <c r="AU739" s="20">
        <v>77</v>
      </c>
      <c r="AV739" s="21">
        <v>8.5</v>
      </c>
      <c r="AW739" s="21">
        <v>0</v>
      </c>
      <c r="AX739" s="21">
        <v>0</v>
      </c>
      <c r="AY739" s="116">
        <v>11.773828203096302</v>
      </c>
    </row>
    <row r="740" spans="1:51" ht="15" x14ac:dyDescent="0.25">
      <c r="A740" s="144">
        <v>2016</v>
      </c>
      <c r="B740" s="77" t="s">
        <v>95</v>
      </c>
      <c r="C740" s="78">
        <v>8</v>
      </c>
      <c r="D740" s="77">
        <v>3508207</v>
      </c>
      <c r="E740" s="78">
        <v>35082078</v>
      </c>
      <c r="F740" s="78" t="str">
        <f t="shared" si="24"/>
        <v>350820782016</v>
      </c>
      <c r="G740" s="79">
        <v>0.74953923717198112</v>
      </c>
      <c r="H740" s="80">
        <f t="shared" si="23"/>
        <v>4211</v>
      </c>
      <c r="I740" s="81">
        <v>3494</v>
      </c>
      <c r="J740" s="82">
        <v>717</v>
      </c>
      <c r="K740" s="83">
        <f>(H740)/VLOOKUP(D740,'Dados Base'!$B:$K,6,FALSE)</f>
        <v>15.814774477034589</v>
      </c>
      <c r="L740" s="88">
        <f t="shared" si="25"/>
        <v>82.973165518879128</v>
      </c>
      <c r="M740" s="85" t="s">
        <v>702</v>
      </c>
      <c r="N740" s="86">
        <v>0.73499999999999999</v>
      </c>
      <c r="O740" s="87" t="s">
        <v>691</v>
      </c>
      <c r="P740" s="87" t="s">
        <v>691</v>
      </c>
      <c r="Q740" s="87" t="s">
        <v>691</v>
      </c>
      <c r="R740" s="87" t="s">
        <v>691</v>
      </c>
      <c r="S740" s="87" t="s">
        <v>691</v>
      </c>
      <c r="T740" s="87" t="s">
        <v>691</v>
      </c>
      <c r="U740" s="87" t="s">
        <v>691</v>
      </c>
      <c r="V740" s="87" t="s">
        <v>691</v>
      </c>
      <c r="W740" s="85">
        <v>0</v>
      </c>
      <c r="X740" s="47">
        <v>8.8288440104166682E-3</v>
      </c>
      <c r="Y740" s="9">
        <v>2.5</v>
      </c>
      <c r="Z740" s="10">
        <v>150.76057255533198</v>
      </c>
      <c r="AA740" s="10">
        <v>42.019427444668032</v>
      </c>
      <c r="AB740" s="11">
        <v>1</v>
      </c>
      <c r="AC740" s="12">
        <v>0</v>
      </c>
      <c r="AD740" s="153">
        <f>VLOOKUP(D740,'Dados Base'!$B:$K,9,FALSE)*31536000/VLOOKUP($F740,F:H,MATCH(H739,F739:AF739,0),FALSE)</f>
        <v>32352.296366658749</v>
      </c>
      <c r="AE740" s="153">
        <f>VLOOKUP(D740,'Dados Base'!$B:$K,10,FALSE)*31536000/VLOOKUP($F740,F:H,MATCH(H739,F739:AF739,0),FALSE)</f>
        <v>3969.1474709095237</v>
      </c>
      <c r="AF740" s="14">
        <v>80.510000000000005</v>
      </c>
      <c r="AG740" s="15" t="s">
        <v>692</v>
      </c>
      <c r="AH740" s="14">
        <v>79.89</v>
      </c>
      <c r="AI740" s="14">
        <v>25.77</v>
      </c>
      <c r="AJ740" s="14">
        <v>98.71</v>
      </c>
      <c r="AK740" s="72">
        <f>(SUMIFS('Banco de Indicadores Mun. (2)'!I:I,'Banco de Indicadores Mun. (2)'!B:B,'Banco de Indicadores - Mun. (1)'!B740,'Banco de Indicadores Mun. (2)'!A:A,'Banco de Indicadores - Mun. (1)'!A740) / VLOOKUP(D740,'Dados Base'!$B:$K,8,FALSE)) * 100</f>
        <v>13.140925925925925</v>
      </c>
      <c r="AL740" s="72">
        <f>(SUMIFS('Banco de Indicadores Mun. (2)'!I:I,'Banco de Indicadores Mun. (2)'!B:B,'Banco de Indicadores - Mun. (1)'!B740,'Banco de Indicadores Mun. (2)'!A:A,'Banco de Indicadores - Mun. (1)'!A740) / VLOOKUP(D740,'Dados Base'!$B:$K,9,FALSE)) * 100</f>
        <v>4.1065393518518523</v>
      </c>
      <c r="AM740" s="72">
        <f>(SUMIFS('Banco de Indicadores Mun. (2)'!J:J,'Banco de Indicadores Mun. (2)'!B:B,'Banco de Indicadores - Mun. (1)'!B740,'Banco de Indicadores Mun. (2)'!A:A,'Banco de Indicadores - Mun. (1)'!A740) / VLOOKUP(D740,'Dados Base'!$B:$K,7,FALSE)) * 100</f>
        <v>18.3739512195122</v>
      </c>
      <c r="AN740" s="72">
        <f>(SUMIFS('Banco de Indicadores Mun. (2)'!K:K,'Banco de Indicadores Mun. (2)'!B:B,'Banco de Indicadores - Mun. (1)'!B740,'Banco de Indicadores Mun. (2)'!A:A,'Banco de Indicadores - Mun. (1)'!A740) / VLOOKUP(D740,'Dados Base'!$B:$K,10,FALSE)) * 100</f>
        <v>5.0445471698113193</v>
      </c>
      <c r="AO740" s="21">
        <v>0</v>
      </c>
      <c r="AP740" s="125">
        <v>0</v>
      </c>
      <c r="AQ740" s="17">
        <v>0</v>
      </c>
      <c r="AR740" s="18">
        <v>10</v>
      </c>
      <c r="AS740" s="20">
        <v>94.222477723483749</v>
      </c>
      <c r="AT740" s="20">
        <v>94.222477723483749</v>
      </c>
      <c r="AU740" s="20">
        <v>78.203430104436123</v>
      </c>
      <c r="AV740" s="21">
        <v>8.5</v>
      </c>
      <c r="AW740" s="21">
        <v>0</v>
      </c>
      <c r="AX740" s="21">
        <v>0</v>
      </c>
      <c r="AY740" s="116">
        <v>230.72556244017997</v>
      </c>
    </row>
    <row r="741" spans="1:51" ht="15" x14ac:dyDescent="0.25">
      <c r="A741" s="144">
        <v>2016</v>
      </c>
      <c r="B741" s="77" t="s">
        <v>96</v>
      </c>
      <c r="C741" s="78">
        <v>17</v>
      </c>
      <c r="D741" s="77">
        <v>3508306</v>
      </c>
      <c r="E741" s="78">
        <v>350830617</v>
      </c>
      <c r="F741" s="78" t="str">
        <f t="shared" si="24"/>
        <v>3508306172016</v>
      </c>
      <c r="G741" s="79">
        <v>-0.46045261671079363</v>
      </c>
      <c r="H741" s="80">
        <f t="shared" si="23"/>
        <v>4319</v>
      </c>
      <c r="I741" s="81">
        <v>3757</v>
      </c>
      <c r="J741" s="82">
        <v>562</v>
      </c>
      <c r="K741" s="83">
        <f>(H741)/VLOOKUP(D741,'Dados Base'!$B:$K,6,FALSE)</f>
        <v>18.055265248108356</v>
      </c>
      <c r="L741" s="88">
        <f t="shared" si="25"/>
        <v>86.987728640889088</v>
      </c>
      <c r="M741" s="85" t="s">
        <v>702</v>
      </c>
      <c r="N741" s="86">
        <v>0.69399999999999995</v>
      </c>
      <c r="O741" s="87" t="s">
        <v>691</v>
      </c>
      <c r="P741" s="87" t="s">
        <v>691</v>
      </c>
      <c r="Q741" s="87" t="s">
        <v>691</v>
      </c>
      <c r="R741" s="87" t="s">
        <v>691</v>
      </c>
      <c r="S741" s="87" t="s">
        <v>691</v>
      </c>
      <c r="T741" s="87" t="s">
        <v>691</v>
      </c>
      <c r="U741" s="87" t="s">
        <v>691</v>
      </c>
      <c r="V741" s="87" t="s">
        <v>691</v>
      </c>
      <c r="W741" s="85">
        <v>0</v>
      </c>
      <c r="X741" s="47">
        <v>1.1247395833333333E-2</v>
      </c>
      <c r="Y741" s="9">
        <v>2.65</v>
      </c>
      <c r="Z741" s="10">
        <v>167.8158</v>
      </c>
      <c r="AA741" s="10">
        <v>36.412200000000006</v>
      </c>
      <c r="AB741" s="11">
        <v>0</v>
      </c>
      <c r="AC741" s="12">
        <v>0</v>
      </c>
      <c r="AD741" s="153">
        <f>VLOOKUP(D741,'Dados Base'!$B:$K,9,FALSE)*31536000/VLOOKUP($F741,F:H,MATCH(H740,F740:AF740,0),FALSE)</f>
        <v>15990.701551285019</v>
      </c>
      <c r="AE741" s="153">
        <f>VLOOKUP(D741,'Dados Base'!$B:$K,10,FALSE)*31536000/VLOOKUP($F741,F:H,MATCH(H740,F740:AF740,0),FALSE)</f>
        <v>1752.4056494558918</v>
      </c>
      <c r="AF741" s="14">
        <v>100</v>
      </c>
      <c r="AG741" s="15">
        <v>86.52</v>
      </c>
      <c r="AH741" s="14">
        <v>100</v>
      </c>
      <c r="AI741" s="14">
        <v>2.61</v>
      </c>
      <c r="AJ741" s="14">
        <v>99.71</v>
      </c>
      <c r="AK741" s="72">
        <f>(SUMIFS('Banco de Indicadores Mun. (2)'!I:I,'Banco de Indicadores Mun. (2)'!B:B,'Banco de Indicadores - Mun. (1)'!B741,'Banco de Indicadores Mun. (2)'!A:A,'Banco de Indicadores - Mun. (1)'!A741) / VLOOKUP(D741,'Dados Base'!$B:$K,8,FALSE)) * 100</f>
        <v>23.659689655172414</v>
      </c>
      <c r="AL741" s="72">
        <f>(SUMIFS('Banco de Indicadores Mun. (2)'!I:I,'Banco de Indicadores Mun. (2)'!B:B,'Banco de Indicadores - Mun. (1)'!B741,'Banco de Indicadores Mun. (2)'!A:A,'Banco de Indicadores - Mun. (1)'!A741) / VLOOKUP(D741,'Dados Base'!$B:$K,9,FALSE)) * 100</f>
        <v>12.53207305936073</v>
      </c>
      <c r="AM741" s="72">
        <f>(SUMIFS('Banco de Indicadores Mun. (2)'!J:J,'Banco de Indicadores Mun. (2)'!B:B,'Banco de Indicadores - Mun. (1)'!B741,'Banco de Indicadores Mun. (2)'!A:A,'Banco de Indicadores - Mun. (1)'!A741) / VLOOKUP(D741,'Dados Base'!$B:$K,7,FALSE)) * 100</f>
        <v>29.558782608695651</v>
      </c>
      <c r="AN741" s="72">
        <f>(SUMIFS('Banco de Indicadores Mun. (2)'!K:K,'Banco de Indicadores Mun. (2)'!B:B,'Banco de Indicadores - Mun. (1)'!B741,'Banco de Indicadores Mun. (2)'!A:A,'Banco de Indicadores - Mun. (1)'!A741) / VLOOKUP(D741,'Dados Base'!$B:$K,10,FALSE)) * 100</f>
        <v>1.0465000000000007</v>
      </c>
      <c r="AO741" s="21">
        <v>0</v>
      </c>
      <c r="AP741" s="125">
        <v>0</v>
      </c>
      <c r="AQ741" s="17">
        <v>0</v>
      </c>
      <c r="AR741" s="18">
        <v>9.6</v>
      </c>
      <c r="AS741" s="20">
        <v>99</v>
      </c>
      <c r="AT741" s="20">
        <v>99</v>
      </c>
      <c r="AU741" s="20">
        <v>82.17080909571655</v>
      </c>
      <c r="AV741" s="21">
        <v>9.7799999999999994</v>
      </c>
      <c r="AW741" s="21">
        <v>0</v>
      </c>
      <c r="AX741" s="21">
        <v>0</v>
      </c>
      <c r="AY741" s="116">
        <v>100.43480435285946</v>
      </c>
    </row>
    <row r="742" spans="1:51" ht="15" x14ac:dyDescent="0.25">
      <c r="A742" s="144">
        <v>2016</v>
      </c>
      <c r="B742" s="77" t="s">
        <v>97</v>
      </c>
      <c r="C742" s="78">
        <v>10</v>
      </c>
      <c r="D742" s="77">
        <v>3508405</v>
      </c>
      <c r="E742" s="78">
        <v>350840510</v>
      </c>
      <c r="F742" s="78" t="str">
        <f t="shared" si="24"/>
        <v>3508405102016</v>
      </c>
      <c r="G742" s="79">
        <v>1.9616949284198659</v>
      </c>
      <c r="H742" s="80">
        <f t="shared" si="23"/>
        <v>46306</v>
      </c>
      <c r="I742" s="81">
        <v>40695</v>
      </c>
      <c r="J742" s="82">
        <v>5611</v>
      </c>
      <c r="K742" s="83">
        <f>(H742)/VLOOKUP(D742,'Dados Base'!$B:$K,6,FALSE)</f>
        <v>178.2302451791694</v>
      </c>
      <c r="L742" s="88">
        <f t="shared" si="25"/>
        <v>87.88277976936034</v>
      </c>
      <c r="M742" s="85" t="s">
        <v>702</v>
      </c>
      <c r="N742" s="86">
        <v>0.73799999999999999</v>
      </c>
      <c r="O742" s="87" t="s">
        <v>691</v>
      </c>
      <c r="P742" s="87" t="s">
        <v>691</v>
      </c>
      <c r="Q742" s="87" t="s">
        <v>691</v>
      </c>
      <c r="R742" s="87" t="s">
        <v>691</v>
      </c>
      <c r="S742" s="87" t="s">
        <v>691</v>
      </c>
      <c r="T742" s="87" t="s">
        <v>691</v>
      </c>
      <c r="U742" s="87" t="s">
        <v>691</v>
      </c>
      <c r="V742" s="87" t="s">
        <v>691</v>
      </c>
      <c r="W742" s="85">
        <v>0</v>
      </c>
      <c r="X742" s="47">
        <v>0.1052649001203704</v>
      </c>
      <c r="Y742" s="9">
        <v>32.01</v>
      </c>
      <c r="Z742" s="10">
        <v>1375.7760547534469</v>
      </c>
      <c r="AA742" s="10">
        <v>784.8719452465532</v>
      </c>
      <c r="AB742" s="11">
        <v>10</v>
      </c>
      <c r="AC742" s="12">
        <v>0</v>
      </c>
      <c r="AD742" s="153">
        <f>VLOOKUP(D742,'Dados Base'!$B:$K,9,FALSE)*31536000/VLOOKUP($F742,F:H,MATCH(H741,F741:AF741,0),FALSE)</f>
        <v>1886.4665486114111</v>
      </c>
      <c r="AE742" s="153">
        <f>VLOOKUP(D742,'Dados Base'!$B:$K,10,FALSE)*31536000/VLOOKUP($F742,F:H,MATCH(H741,F741:AF741,0),FALSE)</f>
        <v>265.60359348680515</v>
      </c>
      <c r="AF742" s="14">
        <v>74.680000000000007</v>
      </c>
      <c r="AG742" s="15" t="s">
        <v>692</v>
      </c>
      <c r="AH742" s="14">
        <v>64.19</v>
      </c>
      <c r="AI742" s="14">
        <v>32.07</v>
      </c>
      <c r="AJ742" s="14">
        <v>88.12</v>
      </c>
      <c r="AK742" s="72">
        <f>(SUMIFS('Banco de Indicadores Mun. (2)'!I:I,'Banco de Indicadores Mun. (2)'!B:B,'Banco de Indicadores - Mun. (1)'!B742,'Banco de Indicadores Mun. (2)'!A:A,'Banco de Indicadores - Mun. (1)'!A742) / VLOOKUP(D742,'Dados Base'!$B:$K,8,FALSE)) * 100</f>
        <v>14.386252427184468</v>
      </c>
      <c r="AL742" s="72">
        <f>(SUMIFS('Banco de Indicadores Mun. (2)'!I:I,'Banco de Indicadores Mun. (2)'!B:B,'Banco de Indicadores - Mun. (1)'!B742,'Banco de Indicadores Mun. (2)'!A:A,'Banco de Indicadores - Mun. (1)'!A742) / VLOOKUP(D742,'Dados Base'!$B:$K,9,FALSE)) * 100</f>
        <v>5.3494007220216613</v>
      </c>
      <c r="AM742" s="72">
        <f>(SUMIFS('Banco de Indicadores Mun. (2)'!J:J,'Banco de Indicadores Mun. (2)'!B:B,'Banco de Indicadores - Mun. (1)'!B742,'Banco de Indicadores Mun. (2)'!A:A,'Banco de Indicadores - Mun. (1)'!A742) / VLOOKUP(D742,'Dados Base'!$B:$K,7,FALSE)) * 100</f>
        <v>18.819187500000002</v>
      </c>
      <c r="AN742" s="72">
        <f>(SUMIFS('Banco de Indicadores Mun. (2)'!K:K,'Banco de Indicadores Mun. (2)'!B:B,'Banco de Indicadores - Mun. (1)'!B742,'Banco de Indicadores Mun. (2)'!A:A,'Banco de Indicadores - Mun. (1)'!A742) / VLOOKUP(D742,'Dados Base'!$B:$K,10,FALSE)) * 100</f>
        <v>7.1116923076923095</v>
      </c>
      <c r="AO742" s="21">
        <v>0</v>
      </c>
      <c r="AP742" s="125">
        <v>0</v>
      </c>
      <c r="AQ742" s="17">
        <v>0</v>
      </c>
      <c r="AR742" s="18">
        <v>8.1999999999999993</v>
      </c>
      <c r="AS742" s="20">
        <v>67.323313874052914</v>
      </c>
      <c r="AT742" s="20">
        <v>67.323313874052914</v>
      </c>
      <c r="AU742" s="20">
        <v>63.674233598135693</v>
      </c>
      <c r="AV742" s="21">
        <v>6.85</v>
      </c>
      <c r="AW742" s="21">
        <v>1</v>
      </c>
      <c r="AX742" s="21">
        <v>0</v>
      </c>
      <c r="AY742" s="116">
        <v>102.06175076131538</v>
      </c>
    </row>
    <row r="743" spans="1:51" ht="15" x14ac:dyDescent="0.25">
      <c r="A743" s="144">
        <v>2016</v>
      </c>
      <c r="B743" s="77" t="s">
        <v>98</v>
      </c>
      <c r="C743" s="78">
        <v>2</v>
      </c>
      <c r="D743" s="77">
        <v>3508504</v>
      </c>
      <c r="E743" s="78">
        <v>35085042</v>
      </c>
      <c r="F743" s="78" t="str">
        <f t="shared" si="24"/>
        <v>350850422016</v>
      </c>
      <c r="G743" s="79">
        <v>0.89628765925624521</v>
      </c>
      <c r="H743" s="80">
        <f t="shared" si="23"/>
        <v>88913</v>
      </c>
      <c r="I743" s="81">
        <v>76077</v>
      </c>
      <c r="J743" s="82">
        <v>12836</v>
      </c>
      <c r="K743" s="83">
        <f>(H743)/VLOOKUP(D743,'Dados Base'!$B:$K,6,FALSE)</f>
        <v>240.3638722932605</v>
      </c>
      <c r="L743" s="88">
        <f t="shared" si="25"/>
        <v>85.563415923430767</v>
      </c>
      <c r="M743" s="85" t="s">
        <v>702</v>
      </c>
      <c r="N743" s="86">
        <v>0.78800000000000003</v>
      </c>
      <c r="O743" s="87" t="s">
        <v>691</v>
      </c>
      <c r="P743" s="87" t="s">
        <v>691</v>
      </c>
      <c r="Q743" s="87" t="s">
        <v>691</v>
      </c>
      <c r="R743" s="87" t="s">
        <v>691</v>
      </c>
      <c r="S743" s="87" t="s">
        <v>691</v>
      </c>
      <c r="T743" s="87" t="s">
        <v>691</v>
      </c>
      <c r="U743" s="87" t="s">
        <v>691</v>
      </c>
      <c r="V743" s="87" t="s">
        <v>691</v>
      </c>
      <c r="W743" s="85">
        <v>0</v>
      </c>
      <c r="X743" s="47">
        <v>0.27064952546296295</v>
      </c>
      <c r="Y743" s="9">
        <v>62.9</v>
      </c>
      <c r="Z743" s="10">
        <v>3427.9633346475198</v>
      </c>
      <c r="AA743" s="10">
        <v>817.46266535248071</v>
      </c>
      <c r="AB743" s="11">
        <v>16</v>
      </c>
      <c r="AC743" s="12">
        <v>0</v>
      </c>
      <c r="AD743" s="153">
        <f>VLOOKUP(D743,'Dados Base'!$B:$K,9,FALSE)*31536000/VLOOKUP($F743,F:H,MATCH(H742,F742:AF742,0),FALSE)</f>
        <v>1982.6823973997052</v>
      </c>
      <c r="AE743" s="153">
        <f>VLOOKUP(D743,'Dados Base'!$B:$K,10,FALSE)*31536000/VLOOKUP($F743,F:H,MATCH(H742,F742:AF742,0),FALSE)</f>
        <v>202.16976145220605</v>
      </c>
      <c r="AF743" s="14">
        <v>100</v>
      </c>
      <c r="AG743" s="15">
        <v>98.9</v>
      </c>
      <c r="AH743" s="14">
        <v>91.38</v>
      </c>
      <c r="AI743" s="14">
        <v>39.71</v>
      </c>
      <c r="AJ743" s="14">
        <v>100</v>
      </c>
      <c r="AK743" s="72">
        <f>(SUMIFS('Banco de Indicadores Mun. (2)'!I:I,'Banco de Indicadores Mun. (2)'!B:B,'Banco de Indicadores - Mun. (1)'!B743,'Banco de Indicadores Mun. (2)'!A:A,'Banco de Indicadores - Mun. (1)'!A743) / VLOOKUP(D743,'Dados Base'!$B:$K,8,FALSE)) * 100</f>
        <v>31.139880165289245</v>
      </c>
      <c r="AL743" s="72">
        <f>(SUMIFS('Banco de Indicadores Mun. (2)'!I:I,'Banco de Indicadores Mun. (2)'!B:B,'Banco de Indicadores - Mun. (1)'!B743,'Banco de Indicadores Mun. (2)'!A:A,'Banco de Indicadores - Mun. (1)'!A743) / VLOOKUP(D743,'Dados Base'!$B:$K,9,FALSE)) * 100</f>
        <v>13.480949910554557</v>
      </c>
      <c r="AM743" s="72">
        <f>(SUMIFS('Banco de Indicadores Mun. (2)'!J:J,'Banco de Indicadores Mun. (2)'!B:B,'Banco de Indicadores - Mun. (1)'!B743,'Banco de Indicadores Mun. (2)'!A:A,'Banco de Indicadores - Mun. (1)'!A743) / VLOOKUP(D743,'Dados Base'!$B:$K,7,FALSE)) * 100</f>
        <v>11.810021621621621</v>
      </c>
      <c r="AN743" s="72">
        <f>(SUMIFS('Banco de Indicadores Mun. (2)'!K:K,'Banco de Indicadores Mun. (2)'!B:B,'Banco de Indicadores - Mun. (1)'!B743,'Banco de Indicadores Mun. (2)'!A:A,'Banco de Indicadores - Mun. (1)'!A743) / VLOOKUP(D743,'Dados Base'!$B:$K,10,FALSE)) * 100</f>
        <v>93.877140350877198</v>
      </c>
      <c r="AO743" s="21">
        <v>0</v>
      </c>
      <c r="AP743" s="125">
        <v>0</v>
      </c>
      <c r="AQ743" s="17">
        <v>0</v>
      </c>
      <c r="AR743" s="18">
        <v>9.8000000000000007</v>
      </c>
      <c r="AS743" s="20">
        <v>99.647915183163221</v>
      </c>
      <c r="AT743" s="20">
        <v>98.651436031331585</v>
      </c>
      <c r="AU743" s="20">
        <v>80.744861284769058</v>
      </c>
      <c r="AV743" s="21">
        <v>9.98</v>
      </c>
      <c r="AW743" s="21">
        <v>1</v>
      </c>
      <c r="AX743" s="21">
        <v>0</v>
      </c>
      <c r="AY743" s="116">
        <v>131.3122937836572</v>
      </c>
    </row>
    <row r="744" spans="1:51" ht="15" x14ac:dyDescent="0.25">
      <c r="A744" s="144">
        <v>2016</v>
      </c>
      <c r="B744" s="77" t="s">
        <v>99</v>
      </c>
      <c r="C744" s="78">
        <v>2</v>
      </c>
      <c r="D744" s="77">
        <v>3508603</v>
      </c>
      <c r="E744" s="78">
        <v>35086032</v>
      </c>
      <c r="F744" s="78" t="str">
        <f t="shared" si="24"/>
        <v>350860322016</v>
      </c>
      <c r="G744" s="79">
        <v>0.82655110310962954</v>
      </c>
      <c r="H744" s="80">
        <f t="shared" si="23"/>
        <v>31423</v>
      </c>
      <c r="I744" s="81">
        <v>26010</v>
      </c>
      <c r="J744" s="82">
        <v>5413</v>
      </c>
      <c r="K744" s="83">
        <f>(H744)/VLOOKUP(D744,'Dados Base'!$B:$K,6,FALSE)</f>
        <v>109.1682879377432</v>
      </c>
      <c r="L744" s="88">
        <f t="shared" si="25"/>
        <v>82.773764440059821</v>
      </c>
      <c r="M744" s="85" t="s">
        <v>702</v>
      </c>
      <c r="N744" s="86">
        <v>0.76400000000000001</v>
      </c>
      <c r="O744" s="87" t="s">
        <v>691</v>
      </c>
      <c r="P744" s="87" t="s">
        <v>691</v>
      </c>
      <c r="Q744" s="87" t="s">
        <v>691</v>
      </c>
      <c r="R744" s="87" t="s">
        <v>691</v>
      </c>
      <c r="S744" s="87" t="s">
        <v>691</v>
      </c>
      <c r="T744" s="87" t="s">
        <v>691</v>
      </c>
      <c r="U744" s="87" t="s">
        <v>691</v>
      </c>
      <c r="V744" s="87" t="s">
        <v>691</v>
      </c>
      <c r="W744" s="85">
        <v>0</v>
      </c>
      <c r="X744" s="47">
        <v>8.9299801694444431E-2</v>
      </c>
      <c r="Y744" s="9">
        <v>21.26</v>
      </c>
      <c r="Z744" s="10">
        <v>1040.4712457847793</v>
      </c>
      <c r="AA744" s="10">
        <v>394.2547542152206</v>
      </c>
      <c r="AB744" s="11">
        <v>3</v>
      </c>
      <c r="AC744" s="12">
        <v>0</v>
      </c>
      <c r="AD744" s="153">
        <f>VLOOKUP(D744,'Dados Base'!$B:$K,9,FALSE)*31536000/VLOOKUP($F744,F:H,MATCH(H743,F743:AF743,0),FALSE)</f>
        <v>4345.5710785093725</v>
      </c>
      <c r="AE744" s="153">
        <f>VLOOKUP(D744,'Dados Base'!$B:$K,10,FALSE)*31536000/VLOOKUP($F744,F:H,MATCH(H743,F743:AF743,0),FALSE)</f>
        <v>441.58228049517862</v>
      </c>
      <c r="AF744" s="14">
        <v>93.36</v>
      </c>
      <c r="AG744" s="15" t="s">
        <v>692</v>
      </c>
      <c r="AH744" s="14">
        <v>85.42</v>
      </c>
      <c r="AI744" s="14">
        <v>28</v>
      </c>
      <c r="AJ744" s="14">
        <v>100</v>
      </c>
      <c r="AK744" s="72">
        <f>(SUMIFS('Banco de Indicadores Mun. (2)'!I:I,'Banco de Indicadores Mun. (2)'!B:B,'Banco de Indicadores - Mun. (1)'!B744,'Banco de Indicadores Mun. (2)'!A:A,'Banco de Indicadores - Mun. (1)'!A744) / VLOOKUP(D744,'Dados Base'!$B:$K,8,FALSE)) * 100</f>
        <v>7.8928191489361712</v>
      </c>
      <c r="AL744" s="72">
        <f>(SUMIFS('Banco de Indicadores Mun. (2)'!I:I,'Banco de Indicadores Mun. (2)'!B:B,'Banco de Indicadores - Mun. (1)'!B744,'Banco de Indicadores Mun. (2)'!A:A,'Banco de Indicadores - Mun. (1)'!A744) / VLOOKUP(D744,'Dados Base'!$B:$K,9,FALSE)) * 100</f>
        <v>3.4269053117782917</v>
      </c>
      <c r="AM744" s="72">
        <f>(SUMIFS('Banco de Indicadores Mun. (2)'!J:J,'Banco de Indicadores Mun. (2)'!B:B,'Banco de Indicadores - Mun. (1)'!B744,'Banco de Indicadores Mun. (2)'!A:A,'Banco de Indicadores - Mun. (1)'!A744) / VLOOKUP(D744,'Dados Base'!$B:$K,7,FALSE)) * 100</f>
        <v>9.8332708333333336</v>
      </c>
      <c r="AN744" s="72">
        <f>(SUMIFS('Banco de Indicadores Mun. (2)'!K:K,'Banco de Indicadores Mun. (2)'!B:B,'Banco de Indicadores - Mun. (1)'!B744,'Banco de Indicadores Mun. (2)'!A:A,'Banco de Indicadores - Mun. (1)'!A744) / VLOOKUP(D744,'Dados Base'!$B:$K,10,FALSE)) * 100</f>
        <v>1.5422500000000001</v>
      </c>
      <c r="AO744" s="21">
        <v>0</v>
      </c>
      <c r="AP744" s="125">
        <v>3.182382331413296</v>
      </c>
      <c r="AQ744" s="17">
        <v>0</v>
      </c>
      <c r="AR744" s="18">
        <v>9.6</v>
      </c>
      <c r="AS744" s="20">
        <v>98.694930306189434</v>
      </c>
      <c r="AT744" s="20">
        <v>98.69493030618942</v>
      </c>
      <c r="AU744" s="20">
        <v>72.520554153530313</v>
      </c>
      <c r="AV744" s="21">
        <v>8.19</v>
      </c>
      <c r="AW744" s="21">
        <v>0</v>
      </c>
      <c r="AX744" s="21">
        <v>0</v>
      </c>
      <c r="AY744" s="116">
        <v>110.90920485903122</v>
      </c>
    </row>
    <row r="745" spans="1:51" ht="15" x14ac:dyDescent="0.25">
      <c r="A745" s="144">
        <v>2016</v>
      </c>
      <c r="B745" s="77" t="s">
        <v>100</v>
      </c>
      <c r="C745" s="78">
        <v>4</v>
      </c>
      <c r="D745" s="77">
        <v>3508702</v>
      </c>
      <c r="E745" s="78">
        <v>35087024</v>
      </c>
      <c r="F745" s="78" t="str">
        <f t="shared" si="24"/>
        <v>350870242016</v>
      </c>
      <c r="G745" s="79">
        <v>4.4985294229693551E-2</v>
      </c>
      <c r="H745" s="80">
        <f t="shared" si="23"/>
        <v>18719</v>
      </c>
      <c r="I745" s="81">
        <v>13175</v>
      </c>
      <c r="J745" s="82">
        <v>5544</v>
      </c>
      <c r="K745" s="83">
        <f>(H745)/VLOOKUP(D745,'Dados Base'!$B:$K,6,FALSE)</f>
        <v>39.786180365151225</v>
      </c>
      <c r="L745" s="88">
        <f t="shared" si="25"/>
        <v>70.383033281692391</v>
      </c>
      <c r="M745" s="85" t="s">
        <v>702</v>
      </c>
      <c r="N745" s="86">
        <v>0.72</v>
      </c>
      <c r="O745" s="87" t="s">
        <v>691</v>
      </c>
      <c r="P745" s="87" t="s">
        <v>691</v>
      </c>
      <c r="Q745" s="87" t="s">
        <v>691</v>
      </c>
      <c r="R745" s="87" t="s">
        <v>691</v>
      </c>
      <c r="S745" s="87" t="s">
        <v>691</v>
      </c>
      <c r="T745" s="87" t="s">
        <v>691</v>
      </c>
      <c r="U745" s="87" t="s">
        <v>691</v>
      </c>
      <c r="V745" s="87" t="s">
        <v>691</v>
      </c>
      <c r="W745" s="85">
        <v>27.01</v>
      </c>
      <c r="X745" s="47">
        <v>3.960699912847223E-2</v>
      </c>
      <c r="Y745" s="9">
        <v>9.07</v>
      </c>
      <c r="Z745" s="10">
        <v>0</v>
      </c>
      <c r="AA745" s="10">
        <v>699.56999999999994</v>
      </c>
      <c r="AB745" s="11">
        <v>0</v>
      </c>
      <c r="AC745" s="12">
        <v>0</v>
      </c>
      <c r="AD745" s="153">
        <f>VLOOKUP(D745,'Dados Base'!$B:$K,9,FALSE)*31536000/VLOOKUP($F745,F:H,MATCH(H744,F744:AF744,0),FALSE)</f>
        <v>12399.431593568033</v>
      </c>
      <c r="AE745" s="153">
        <f>VLOOKUP(D745,'Dados Base'!$B:$K,10,FALSE)*31536000/VLOOKUP($F745,F:H,MATCH(H744,F744:AF744,0),FALSE)</f>
        <v>1229.8349270794381</v>
      </c>
      <c r="AF745" s="14">
        <v>69.510000000000005</v>
      </c>
      <c r="AG745" s="15">
        <v>68.180000000000007</v>
      </c>
      <c r="AH745" s="14">
        <v>60.66</v>
      </c>
      <c r="AI745" s="14">
        <v>77.91</v>
      </c>
      <c r="AJ745" s="14">
        <v>99.61</v>
      </c>
      <c r="AK745" s="72">
        <f>(SUMIFS('Banco de Indicadores Mun. (2)'!I:I,'Banco de Indicadores Mun. (2)'!B:B,'Banco de Indicadores - Mun. (1)'!B745,'Banco de Indicadores Mun. (2)'!A:A,'Banco de Indicadores - Mun. (1)'!A745) / VLOOKUP(D745,'Dados Base'!$B:$K,8,FALSE)) * 100</f>
        <v>3.4710086580086577</v>
      </c>
      <c r="AL745" s="72">
        <f>(SUMIFS('Banco de Indicadores Mun. (2)'!I:I,'Banco de Indicadores Mun. (2)'!B:B,'Banco de Indicadores - Mun. (1)'!B745,'Banco de Indicadores Mun. (2)'!A:A,'Banco de Indicadores - Mun. (1)'!A745) / VLOOKUP(D745,'Dados Base'!$B:$K,9,FALSE)) * 100</f>
        <v>1.0894062499999999</v>
      </c>
      <c r="AM745" s="72">
        <f>(SUMIFS('Banco de Indicadores Mun. (2)'!J:J,'Banco de Indicadores Mun. (2)'!B:B,'Banco de Indicadores - Mun. (1)'!B745,'Banco de Indicadores Mun. (2)'!A:A,'Banco de Indicadores - Mun. (1)'!A745) / VLOOKUP(D745,'Dados Base'!$B:$K,7,FALSE)) * 100</f>
        <v>4.8205063291139236</v>
      </c>
      <c r="AN745" s="72">
        <f>(SUMIFS('Banco de Indicadores Mun. (2)'!K:K,'Banco de Indicadores Mun. (2)'!B:B,'Banco de Indicadores - Mun. (1)'!B745,'Banco de Indicadores Mun. (2)'!A:A,'Banco de Indicadores - Mun. (1)'!A745) / VLOOKUP(D745,'Dados Base'!$B:$K,10,FALSE)) * 100</f>
        <v>0.55017808219178088</v>
      </c>
      <c r="AO745" s="21">
        <v>0</v>
      </c>
      <c r="AP745" s="125">
        <v>0</v>
      </c>
      <c r="AQ745" s="17">
        <v>0</v>
      </c>
      <c r="AR745" s="18">
        <v>3.4</v>
      </c>
      <c r="AS745" s="20">
        <v>100</v>
      </c>
      <c r="AT745" s="20">
        <v>0</v>
      </c>
      <c r="AU745" s="20">
        <v>0</v>
      </c>
      <c r="AV745" s="21">
        <v>1.5</v>
      </c>
      <c r="AW745" s="21">
        <v>0</v>
      </c>
      <c r="AX745" s="21">
        <v>0</v>
      </c>
      <c r="AY745" s="116">
        <v>89.882093527273966</v>
      </c>
    </row>
    <row r="746" spans="1:51" ht="15" x14ac:dyDescent="0.25">
      <c r="A746" s="144">
        <v>2016</v>
      </c>
      <c r="B746" s="77" t="s">
        <v>101</v>
      </c>
      <c r="C746" s="78">
        <v>16</v>
      </c>
      <c r="D746" s="77">
        <v>3508801</v>
      </c>
      <c r="E746" s="78">
        <v>350880116</v>
      </c>
      <c r="F746" s="78" t="str">
        <f t="shared" si="24"/>
        <v>3508801162016</v>
      </c>
      <c r="G746" s="79">
        <v>0.40659362322932324</v>
      </c>
      <c r="H746" s="80">
        <f t="shared" si="23"/>
        <v>17000</v>
      </c>
      <c r="I746" s="81">
        <v>15111</v>
      </c>
      <c r="J746" s="82">
        <v>1889</v>
      </c>
      <c r="K746" s="83">
        <f>(H746)/VLOOKUP(D746,'Dados Base'!$B:$K,6,FALSE)</f>
        <v>18.481073206792338</v>
      </c>
      <c r="L746" s="88">
        <f t="shared" si="25"/>
        <v>88.888235294117649</v>
      </c>
      <c r="M746" s="85" t="s">
        <v>702</v>
      </c>
      <c r="N746" s="86">
        <v>0.74199999999999999</v>
      </c>
      <c r="O746" s="87" t="s">
        <v>691</v>
      </c>
      <c r="P746" s="87" t="s">
        <v>691</v>
      </c>
      <c r="Q746" s="87" t="s">
        <v>691</v>
      </c>
      <c r="R746" s="87" t="s">
        <v>691</v>
      </c>
      <c r="S746" s="87" t="s">
        <v>691</v>
      </c>
      <c r="T746" s="87" t="s">
        <v>691</v>
      </c>
      <c r="U746" s="87" t="s">
        <v>691</v>
      </c>
      <c r="V746" s="87" t="s">
        <v>691</v>
      </c>
      <c r="W746" s="85">
        <v>42.05</v>
      </c>
      <c r="X746" s="47">
        <v>4.4953214120370365E-2</v>
      </c>
      <c r="Y746" s="9">
        <v>10.69</v>
      </c>
      <c r="Z746" s="10">
        <v>27.033480000000054</v>
      </c>
      <c r="AA746" s="10">
        <v>797.27651999999989</v>
      </c>
      <c r="AB746" s="11">
        <v>2</v>
      </c>
      <c r="AC746" s="12">
        <v>0</v>
      </c>
      <c r="AD746" s="153">
        <f>VLOOKUP(D746,'Dados Base'!$B:$K,9,FALSE)*31536000/VLOOKUP($F746,F:H,MATCH(H745,F745:AF745,0),FALSE)</f>
        <v>12632.950588235293</v>
      </c>
      <c r="AE746" s="153">
        <f>VLOOKUP(D746,'Dados Base'!$B:$K,10,FALSE)*31536000/VLOOKUP($F746,F:H,MATCH(H745,F745:AF745,0),FALSE)</f>
        <v>1242.8894117647058</v>
      </c>
      <c r="AF746" s="14">
        <v>86.87</v>
      </c>
      <c r="AG746" s="15">
        <v>85.36</v>
      </c>
      <c r="AH746" s="14">
        <v>86.87</v>
      </c>
      <c r="AI746" s="14">
        <v>1.86</v>
      </c>
      <c r="AJ746" s="14">
        <v>100</v>
      </c>
      <c r="AK746" s="72">
        <f>(SUMIFS('Banco de Indicadores Mun. (2)'!I:I,'Banco de Indicadores Mun. (2)'!B:B,'Banco de Indicadores - Mun. (1)'!B746,'Banco de Indicadores Mun. (2)'!A:A,'Banco de Indicadores - Mun. (1)'!A746) / VLOOKUP(D746,'Dados Base'!$B:$K,8,FALSE)) * 100</f>
        <v>16.719333333333335</v>
      </c>
      <c r="AL746" s="72">
        <f>(SUMIFS('Banco de Indicadores Mun. (2)'!I:I,'Banco de Indicadores Mun. (2)'!B:B,'Banco de Indicadores - Mun. (1)'!B746,'Banco de Indicadores Mun. (2)'!A:A,'Banco de Indicadores - Mun. (1)'!A746) / VLOOKUP(D746,'Dados Base'!$B:$K,9,FALSE)) * 100</f>
        <v>6.849770925110132</v>
      </c>
      <c r="AM746" s="72">
        <f>(SUMIFS('Banco de Indicadores Mun. (2)'!J:J,'Banco de Indicadores Mun. (2)'!B:B,'Banco de Indicadores - Mun. (1)'!B746,'Banco de Indicadores Mun. (2)'!A:A,'Banco de Indicadores - Mun. (1)'!A746) / VLOOKUP(D746,'Dados Base'!$B:$K,7,FALSE)) * 100</f>
        <v>21.318783018867922</v>
      </c>
      <c r="AN746" s="72">
        <f>(SUMIFS('Banco de Indicadores Mun. (2)'!K:K,'Banco de Indicadores Mun. (2)'!B:B,'Banco de Indicadores - Mun. (1)'!B746,'Banco de Indicadores Mun. (2)'!A:A,'Banco de Indicadores - Mun. (1)'!A746) / VLOOKUP(D746,'Dados Base'!$B:$K,10,FALSE)) * 100</f>
        <v>2.1658507462686569</v>
      </c>
      <c r="AO746" s="21">
        <v>0</v>
      </c>
      <c r="AP746" s="125">
        <v>0</v>
      </c>
      <c r="AQ746" s="17">
        <v>0</v>
      </c>
      <c r="AR746" s="18">
        <v>6.8</v>
      </c>
      <c r="AS746" s="20">
        <v>100</v>
      </c>
      <c r="AT746" s="20">
        <v>4</v>
      </c>
      <c r="AU746" s="20">
        <v>3.2795283327874358</v>
      </c>
      <c r="AV746" s="21">
        <v>1.77</v>
      </c>
      <c r="AW746" s="21">
        <v>0</v>
      </c>
      <c r="AX746" s="21">
        <v>0</v>
      </c>
      <c r="AY746" s="116">
        <v>30.875656550018554</v>
      </c>
    </row>
    <row r="747" spans="1:51" ht="15" x14ac:dyDescent="0.25">
      <c r="A747" s="144">
        <v>2016</v>
      </c>
      <c r="B747" s="77" t="s">
        <v>102</v>
      </c>
      <c r="C747" s="78">
        <v>21</v>
      </c>
      <c r="D747" s="77">
        <v>3508900</v>
      </c>
      <c r="E747" s="78">
        <v>350890021</v>
      </c>
      <c r="F747" s="78" t="str">
        <f t="shared" si="24"/>
        <v>3508900212016</v>
      </c>
      <c r="G747" s="79">
        <v>-2.1951495940841781E-2</v>
      </c>
      <c r="H747" s="80">
        <f t="shared" si="23"/>
        <v>4095</v>
      </c>
      <c r="I747" s="81">
        <v>3437</v>
      </c>
      <c r="J747" s="82">
        <v>658</v>
      </c>
      <c r="K747" s="83">
        <f>(H747)/VLOOKUP(D747,'Dados Base'!$B:$K,6,FALSE)</f>
        <v>16.253224846199643</v>
      </c>
      <c r="L747" s="88">
        <f t="shared" si="25"/>
        <v>83.931623931623932</v>
      </c>
      <c r="M747" s="85" t="s">
        <v>702</v>
      </c>
      <c r="N747" s="86">
        <v>0.72899999999999998</v>
      </c>
      <c r="O747" s="87" t="s">
        <v>691</v>
      </c>
      <c r="P747" s="87" t="s">
        <v>691</v>
      </c>
      <c r="Q747" s="87" t="s">
        <v>691</v>
      </c>
      <c r="R747" s="87" t="s">
        <v>691</v>
      </c>
      <c r="S747" s="87" t="s">
        <v>691</v>
      </c>
      <c r="T747" s="87" t="s">
        <v>691</v>
      </c>
      <c r="U747" s="87" t="s">
        <v>691</v>
      </c>
      <c r="V747" s="87" t="s">
        <v>691</v>
      </c>
      <c r="W747" s="85">
        <v>0</v>
      </c>
      <c r="X747" s="47">
        <v>8.9226210937499995E-3</v>
      </c>
      <c r="Y747" s="9">
        <v>2.4</v>
      </c>
      <c r="Z747" s="10">
        <v>130.65052809801631</v>
      </c>
      <c r="AA747" s="10">
        <v>54.353471901983667</v>
      </c>
      <c r="AB747" s="11">
        <v>0</v>
      </c>
      <c r="AC747" s="12">
        <v>0</v>
      </c>
      <c r="AD747" s="153">
        <f>VLOOKUP(D747,'Dados Base'!$B:$K,9,FALSE)*31536000/VLOOKUP($F747,F:H,MATCH(H746,F746:AF746,0),FALSE)</f>
        <v>14324.043956043955</v>
      </c>
      <c r="AE747" s="153">
        <f>VLOOKUP(D747,'Dados Base'!$B:$K,10,FALSE)*31536000/VLOOKUP($F747,F:H,MATCH(H746,F746:AF746,0),FALSE)</f>
        <v>1540.2197802197798</v>
      </c>
      <c r="AF747" s="14">
        <v>83.67</v>
      </c>
      <c r="AG747" s="15" t="s">
        <v>692</v>
      </c>
      <c r="AH747" s="14">
        <v>75.209999999999994</v>
      </c>
      <c r="AI747" s="14">
        <v>13.28</v>
      </c>
      <c r="AJ747" s="14">
        <v>100</v>
      </c>
      <c r="AK747" s="72">
        <f>(SUMIFS('Banco de Indicadores Mun. (2)'!I:I,'Banco de Indicadores Mun. (2)'!B:B,'Banco de Indicadores - Mun. (1)'!B747,'Banco de Indicadores Mun. (2)'!A:A,'Banco de Indicadores - Mun. (1)'!A747) / VLOOKUP(D747,'Dados Base'!$B:$K,8,FALSE)) * 100</f>
        <v>59.281616279069759</v>
      </c>
      <c r="AL747" s="72">
        <f>(SUMIFS('Banco de Indicadores Mun. (2)'!I:I,'Banco de Indicadores Mun. (2)'!B:B,'Banco de Indicadores - Mun. (1)'!B747,'Banco de Indicadores Mun. (2)'!A:A,'Banco de Indicadores - Mun. (1)'!A747) / VLOOKUP(D747,'Dados Base'!$B:$K,9,FALSE)) * 100</f>
        <v>27.409779569892468</v>
      </c>
      <c r="AM747" s="72">
        <f>(SUMIFS('Banco de Indicadores Mun. (2)'!J:J,'Banco de Indicadores Mun. (2)'!B:B,'Banco de Indicadores - Mun. (1)'!B747,'Banco de Indicadores Mun. (2)'!A:A,'Banco de Indicadores - Mun. (1)'!A747) / VLOOKUP(D747,'Dados Base'!$B:$K,7,FALSE)) * 100</f>
        <v>76.1875909090909</v>
      </c>
      <c r="AN747" s="72">
        <f>(SUMIFS('Banco de Indicadores Mun. (2)'!K:K,'Banco de Indicadores Mun. (2)'!B:B,'Banco de Indicadores - Mun. (1)'!B747,'Banco de Indicadores Mun. (2)'!A:A,'Banco de Indicadores - Mun. (1)'!A747) / VLOOKUP(D747,'Dados Base'!$B:$K,10,FALSE)) * 100</f>
        <v>3.4919000000000007</v>
      </c>
      <c r="AO747" s="21">
        <v>0</v>
      </c>
      <c r="AP747" s="125">
        <v>0</v>
      </c>
      <c r="AQ747" s="17">
        <v>0</v>
      </c>
      <c r="AR747" s="18">
        <v>7.1</v>
      </c>
      <c r="AS747" s="20">
        <v>82.788798133022169</v>
      </c>
      <c r="AT747" s="20">
        <v>82.788798133022169</v>
      </c>
      <c r="AU747" s="20">
        <v>70.620380152870382</v>
      </c>
      <c r="AV747" s="21">
        <v>7.83</v>
      </c>
      <c r="AW747" s="21">
        <v>0</v>
      </c>
      <c r="AX747" s="21">
        <v>0</v>
      </c>
      <c r="AY747" s="116">
        <v>5577.9730504147856</v>
      </c>
    </row>
    <row r="748" spans="1:51" ht="15" x14ac:dyDescent="0.25">
      <c r="A748" s="144">
        <v>2016</v>
      </c>
      <c r="B748" s="77" t="s">
        <v>103</v>
      </c>
      <c r="C748" s="78">
        <v>6</v>
      </c>
      <c r="D748" s="77">
        <v>3509007</v>
      </c>
      <c r="E748" s="78">
        <v>35090076</v>
      </c>
      <c r="F748" s="78" t="str">
        <f t="shared" si="24"/>
        <v>350900762016</v>
      </c>
      <c r="G748" s="79">
        <v>1.6948932322581989</v>
      </c>
      <c r="H748" s="80">
        <f t="shared" si="23"/>
        <v>94994</v>
      </c>
      <c r="I748" s="81">
        <v>93114</v>
      </c>
      <c r="J748" s="82">
        <v>1880</v>
      </c>
      <c r="K748" s="83">
        <f>(H748)/VLOOKUP(D748,'Dados Base'!$B:$K,6,FALSE)</f>
        <v>990.65595995411411</v>
      </c>
      <c r="L748" s="88">
        <f t="shared" si="25"/>
        <v>98.02092763753501</v>
      </c>
      <c r="M748" s="85" t="s">
        <v>702</v>
      </c>
      <c r="N748" s="86">
        <v>0.78100000000000003</v>
      </c>
      <c r="O748" s="87" t="s">
        <v>691</v>
      </c>
      <c r="P748" s="87" t="s">
        <v>691</v>
      </c>
      <c r="Q748" s="87" t="s">
        <v>691</v>
      </c>
      <c r="R748" s="87" t="s">
        <v>691</v>
      </c>
      <c r="S748" s="87" t="s">
        <v>691</v>
      </c>
      <c r="T748" s="87" t="s">
        <v>691</v>
      </c>
      <c r="U748" s="87" t="s">
        <v>691</v>
      </c>
      <c r="V748" s="87" t="s">
        <v>691</v>
      </c>
      <c r="W748" s="85">
        <v>0</v>
      </c>
      <c r="X748" s="47">
        <v>0.27597428190740741</v>
      </c>
      <c r="Y748" s="9">
        <v>75.69</v>
      </c>
      <c r="Z748" s="10">
        <v>0</v>
      </c>
      <c r="AA748" s="10">
        <v>5109.1019999999999</v>
      </c>
      <c r="AB748" s="11">
        <v>8</v>
      </c>
      <c r="AC748" s="12">
        <v>1</v>
      </c>
      <c r="AD748" s="153">
        <f>VLOOKUP(D748,'Dados Base'!$B:$K,9,FALSE)*31536000/VLOOKUP($F748,F:H,MATCH(H747,F747:AF747,0),FALSE)</f>
        <v>471.40998378844978</v>
      </c>
      <c r="AE748" s="153">
        <f>VLOOKUP(D748,'Dados Base'!$B:$K,10,FALSE)*31536000/VLOOKUP($F748,F:H,MATCH(H747,F747:AF747,0),FALSE)</f>
        <v>66.395772364570391</v>
      </c>
      <c r="AF748" s="14">
        <v>95.44</v>
      </c>
      <c r="AG748" s="15">
        <v>100</v>
      </c>
      <c r="AH748" s="14">
        <v>73.569999999999993</v>
      </c>
      <c r="AI748" s="14">
        <v>29.12</v>
      </c>
      <c r="AJ748" s="14">
        <v>97.87</v>
      </c>
      <c r="AK748" s="72">
        <f>(SUMIFS('Banco de Indicadores Mun. (2)'!I:I,'Banco de Indicadores Mun. (2)'!B:B,'Banco de Indicadores - Mun. (1)'!B748,'Banco de Indicadores Mun. (2)'!A:A,'Banco de Indicadores - Mun. (1)'!A748) / VLOOKUP(D748,'Dados Base'!$B:$K,8,FALSE)) * 100</f>
        <v>39.754490566037731</v>
      </c>
      <c r="AL748" s="72">
        <f>(SUMIFS('Banco de Indicadores Mun. (2)'!I:I,'Banco de Indicadores Mun. (2)'!B:B,'Banco de Indicadores - Mun. (1)'!B748,'Banco de Indicadores Mun. (2)'!A:A,'Banco de Indicadores - Mun. (1)'!A748) / VLOOKUP(D748,'Dados Base'!$B:$K,9,FALSE)) * 100</f>
        <v>14.837943661971831</v>
      </c>
      <c r="AM748" s="72">
        <f>(SUMIFS('Banco de Indicadores Mun. (2)'!J:J,'Banco de Indicadores Mun. (2)'!B:B,'Banco de Indicadores - Mun. (1)'!B748,'Banco de Indicadores Mun. (2)'!A:A,'Banco de Indicadores - Mun. (1)'!A748) / VLOOKUP(D748,'Dados Base'!$B:$K,7,FALSE)) * 100</f>
        <v>54.995606060606065</v>
      </c>
      <c r="AN748" s="72">
        <f>(SUMIFS('Banco de Indicadores Mun. (2)'!K:K,'Banco de Indicadores Mun. (2)'!B:B,'Banco de Indicadores - Mun. (1)'!B748,'Banco de Indicadores Mun. (2)'!A:A,'Banco de Indicadores - Mun. (1)'!A748) / VLOOKUP(D748,'Dados Base'!$B:$K,10,FALSE)) * 100</f>
        <v>14.606649999999998</v>
      </c>
      <c r="AO748" s="21">
        <v>0</v>
      </c>
      <c r="AP748" s="125">
        <v>0</v>
      </c>
      <c r="AQ748" s="17">
        <v>0</v>
      </c>
      <c r="AR748" s="18">
        <v>8.6</v>
      </c>
      <c r="AS748" s="20">
        <v>72.372151405631186</v>
      </c>
      <c r="AT748" s="20">
        <v>0</v>
      </c>
      <c r="AU748" s="20">
        <v>0</v>
      </c>
      <c r="AV748" s="21">
        <v>1.0900000000000001</v>
      </c>
      <c r="AW748" s="21">
        <v>1</v>
      </c>
      <c r="AX748" s="21">
        <v>1</v>
      </c>
      <c r="AY748" s="116">
        <v>0</v>
      </c>
    </row>
    <row r="749" spans="1:51" ht="15" x14ac:dyDescent="0.25">
      <c r="A749" s="144">
        <v>2016</v>
      </c>
      <c r="B749" s="77" t="s">
        <v>104</v>
      </c>
      <c r="C749" s="78">
        <v>22</v>
      </c>
      <c r="D749" s="77">
        <v>3509106</v>
      </c>
      <c r="E749" s="78">
        <v>350910622</v>
      </c>
      <c r="F749" s="78" t="str">
        <f t="shared" si="24"/>
        <v>3509106222016</v>
      </c>
      <c r="G749" s="79">
        <v>1.3903923983373367</v>
      </c>
      <c r="H749" s="80">
        <f t="shared" si="23"/>
        <v>5381</v>
      </c>
      <c r="I749" s="81">
        <v>2061</v>
      </c>
      <c r="J749" s="82">
        <v>3320</v>
      </c>
      <c r="K749" s="83">
        <f>(H749)/VLOOKUP(D749,'Dados Base'!$B:$K,6,FALSE)</f>
        <v>10.04817747236331</v>
      </c>
      <c r="L749" s="88">
        <f t="shared" si="25"/>
        <v>38.301430960787961</v>
      </c>
      <c r="M749" s="85" t="s">
        <v>702</v>
      </c>
      <c r="N749" s="86">
        <v>0.69699999999999995</v>
      </c>
      <c r="O749" s="87" t="s">
        <v>691</v>
      </c>
      <c r="P749" s="87" t="s">
        <v>691</v>
      </c>
      <c r="Q749" s="87" t="s">
        <v>691</v>
      </c>
      <c r="R749" s="87" t="s">
        <v>691</v>
      </c>
      <c r="S749" s="87" t="s">
        <v>691</v>
      </c>
      <c r="T749" s="87" t="s">
        <v>691</v>
      </c>
      <c r="U749" s="87" t="s">
        <v>691</v>
      </c>
      <c r="V749" s="87" t="s">
        <v>691</v>
      </c>
      <c r="W749" s="85">
        <v>25.44</v>
      </c>
      <c r="X749" s="47">
        <v>1.4013020833333334E-2</v>
      </c>
      <c r="Y749" s="9">
        <v>1.51</v>
      </c>
      <c r="Z749" s="10">
        <v>111.80268</v>
      </c>
      <c r="AA749" s="10">
        <v>4.6213199999999999</v>
      </c>
      <c r="AB749" s="11">
        <v>0</v>
      </c>
      <c r="AC749" s="12">
        <v>0</v>
      </c>
      <c r="AD749" s="153">
        <f>VLOOKUP(D749,'Dados Base'!$B:$K,9,FALSE)*31536000/VLOOKUP($F749,F:H,MATCH(H748,F748:AF748,0),FALSE)</f>
        <v>23266.664188812487</v>
      </c>
      <c r="AE749" s="153">
        <f>VLOOKUP(D749,'Dados Base'!$B:$K,10,FALSE)*31536000/VLOOKUP($F749,F:H,MATCH(H748,F748:AF748,0),FALSE)</f>
        <v>2988.9165582605465</v>
      </c>
      <c r="AF749" s="14">
        <v>100</v>
      </c>
      <c r="AG749" s="15">
        <v>62.19</v>
      </c>
      <c r="AH749" s="14">
        <v>43.03</v>
      </c>
      <c r="AI749" s="14">
        <v>0</v>
      </c>
      <c r="AJ749" s="14">
        <v>100</v>
      </c>
      <c r="AK749" s="72">
        <f>(SUMIFS('Banco de Indicadores Mun. (2)'!I:I,'Banco de Indicadores Mun. (2)'!B:B,'Banco de Indicadores - Mun. (1)'!B749,'Banco de Indicadores Mun. (2)'!A:A,'Banco de Indicadores - Mun. (1)'!A749) / VLOOKUP(D749,'Dados Base'!$B:$K,8,FALSE)) * 100</f>
        <v>1.9976752577319585</v>
      </c>
      <c r="AL749" s="72">
        <f>(SUMIFS('Banco de Indicadores Mun. (2)'!I:I,'Banco de Indicadores Mun. (2)'!B:B,'Banco de Indicadores - Mun. (1)'!B749,'Banco de Indicadores Mun. (2)'!A:A,'Banco de Indicadores - Mun. (1)'!A749) / VLOOKUP(D749,'Dados Base'!$B:$K,9,FALSE)) * 100</f>
        <v>0.9761939546599494</v>
      </c>
      <c r="AM749" s="72">
        <f>(SUMIFS('Banco de Indicadores Mun. (2)'!J:J,'Banco de Indicadores Mun. (2)'!B:B,'Banco de Indicadores - Mun. (1)'!B749,'Banco de Indicadores Mun. (2)'!A:A,'Banco de Indicadores - Mun. (1)'!A749) / VLOOKUP(D749,'Dados Base'!$B:$K,7,FALSE)) * 100</f>
        <v>2.1853146853146854</v>
      </c>
      <c r="AN749" s="72">
        <f>(SUMIFS('Banco de Indicadores Mun. (2)'!K:K,'Banco de Indicadores Mun. (2)'!B:B,'Banco de Indicadores - Mun. (1)'!B749,'Banco de Indicadores Mun. (2)'!A:A,'Banco de Indicadores - Mun. (1)'!A749) / VLOOKUP(D749,'Dados Base'!$B:$K,10,FALSE)) * 100</f>
        <v>1.4715490196078429</v>
      </c>
      <c r="AO749" s="21">
        <v>0</v>
      </c>
      <c r="AP749" s="125">
        <v>0</v>
      </c>
      <c r="AQ749" s="17">
        <v>0</v>
      </c>
      <c r="AR749" s="18">
        <v>7.2</v>
      </c>
      <c r="AS749" s="20">
        <v>99</v>
      </c>
      <c r="AT749" s="20">
        <v>99</v>
      </c>
      <c r="AU749" s="20">
        <v>96.030612244897952</v>
      </c>
      <c r="AV749" s="21">
        <v>9.98</v>
      </c>
      <c r="AW749" s="21">
        <v>0</v>
      </c>
      <c r="AX749" s="21">
        <v>0</v>
      </c>
      <c r="AY749" s="116">
        <v>51.880319643188997</v>
      </c>
    </row>
    <row r="750" spans="1:51" ht="15" x14ac:dyDescent="0.25">
      <c r="A750" s="144">
        <v>2016</v>
      </c>
      <c r="B750" s="77" t="s">
        <v>105</v>
      </c>
      <c r="C750" s="78">
        <v>6</v>
      </c>
      <c r="D750" s="77">
        <v>3509205</v>
      </c>
      <c r="E750" s="78">
        <v>35092056</v>
      </c>
      <c r="F750" s="78" t="str">
        <f t="shared" si="24"/>
        <v>350920562016</v>
      </c>
      <c r="G750" s="79">
        <v>2.1055457179679271</v>
      </c>
      <c r="H750" s="80">
        <f t="shared" si="23"/>
        <v>72289</v>
      </c>
      <c r="I750" s="81">
        <v>71289</v>
      </c>
      <c r="J750" s="82">
        <v>1000</v>
      </c>
      <c r="K750" s="83">
        <f>(H750)/VLOOKUP(D750,'Dados Base'!$B:$K,6,FALSE)</f>
        <v>563.17388594577744</v>
      </c>
      <c r="L750" s="88">
        <f t="shared" si="25"/>
        <v>98.616663669437955</v>
      </c>
      <c r="M750" s="85" t="s">
        <v>702</v>
      </c>
      <c r="N750" s="86">
        <v>0.72799999999999998</v>
      </c>
      <c r="O750" s="87" t="s">
        <v>691</v>
      </c>
      <c r="P750" s="87" t="s">
        <v>691</v>
      </c>
      <c r="Q750" s="87" t="s">
        <v>691</v>
      </c>
      <c r="R750" s="87" t="s">
        <v>691</v>
      </c>
      <c r="S750" s="87" t="s">
        <v>691</v>
      </c>
      <c r="T750" s="87" t="s">
        <v>691</v>
      </c>
      <c r="U750" s="87" t="s">
        <v>691</v>
      </c>
      <c r="V750" s="87" t="s">
        <v>691</v>
      </c>
      <c r="W750" s="85">
        <v>1.7</v>
      </c>
      <c r="X750" s="47">
        <v>0.22004637731481483</v>
      </c>
      <c r="Y750" s="9">
        <v>57.13</v>
      </c>
      <c r="Z750" s="10">
        <v>0</v>
      </c>
      <c r="AA750" s="10">
        <v>3856.0320000000002</v>
      </c>
      <c r="AB750" s="11">
        <v>12</v>
      </c>
      <c r="AC750" s="12">
        <v>1</v>
      </c>
      <c r="AD750" s="153">
        <f>VLOOKUP(D750,'Dados Base'!$B:$K,9,FALSE)*31536000/VLOOKUP($F750,F:H,MATCH(H749,F749:AF749,0),FALSE)</f>
        <v>833.23548534355155</v>
      </c>
      <c r="AE750" s="153">
        <f>VLOOKUP(D750,'Dados Base'!$B:$K,10,FALSE)*31536000/VLOOKUP($F750,F:H,MATCH(H749,F749:AF749,0),FALSE)</f>
        <v>117.78721520563292</v>
      </c>
      <c r="AF750" s="14">
        <v>100</v>
      </c>
      <c r="AG750" s="15">
        <v>98.66</v>
      </c>
      <c r="AH750" s="14">
        <v>85.51</v>
      </c>
      <c r="AI750" s="14">
        <v>30.07</v>
      </c>
      <c r="AJ750" s="14">
        <v>100</v>
      </c>
      <c r="AK750" s="72">
        <f>(SUMIFS('Banco de Indicadores Mun. (2)'!I:I,'Banco de Indicadores Mun. (2)'!B:B,'Banco de Indicadores - Mun. (1)'!B750,'Banco de Indicadores Mun. (2)'!A:A,'Banco de Indicadores - Mun. (1)'!A750) / VLOOKUP(D750,'Dados Base'!$B:$K,8,FALSE)) * 100</f>
        <v>37.950845070422531</v>
      </c>
      <c r="AL750" s="72">
        <f>(SUMIFS('Banco de Indicadores Mun. (2)'!I:I,'Banco de Indicadores Mun. (2)'!B:B,'Banco de Indicadores - Mun. (1)'!B750,'Banco de Indicadores Mun. (2)'!A:A,'Banco de Indicadores - Mun. (1)'!A750) / VLOOKUP(D750,'Dados Base'!$B:$K,9,FALSE)) * 100</f>
        <v>14.10738219895288</v>
      </c>
      <c r="AM750" s="72">
        <f>(SUMIFS('Banco de Indicadores Mun. (2)'!J:J,'Banco de Indicadores Mun. (2)'!B:B,'Banco de Indicadores - Mun. (1)'!B750,'Banco de Indicadores Mun. (2)'!A:A,'Banco de Indicadores - Mun. (1)'!A750) / VLOOKUP(D750,'Dados Base'!$B:$K,7,FALSE)) * 100</f>
        <v>23.771954545454545</v>
      </c>
      <c r="AN750" s="72">
        <f>(SUMIFS('Banco de Indicadores Mun. (2)'!K:K,'Banco de Indicadores Mun. (2)'!B:B,'Banco de Indicadores - Mun. (1)'!B750,'Banco de Indicadores Mun. (2)'!A:A,'Banco de Indicadores - Mun. (1)'!A750) / VLOOKUP(D750,'Dados Base'!$B:$K,10,FALSE)) * 100</f>
        <v>61.05718518518519</v>
      </c>
      <c r="AO750" s="21">
        <v>0</v>
      </c>
      <c r="AP750" s="125">
        <v>0</v>
      </c>
      <c r="AQ750" s="17">
        <v>0</v>
      </c>
      <c r="AR750" s="18">
        <v>8.6</v>
      </c>
      <c r="AS750" s="20">
        <v>72.002378558989676</v>
      </c>
      <c r="AT750" s="20">
        <v>0</v>
      </c>
      <c r="AU750" s="20">
        <v>0</v>
      </c>
      <c r="AV750" s="21">
        <v>1.08</v>
      </c>
      <c r="AW750" s="21">
        <v>2</v>
      </c>
      <c r="AX750" s="21">
        <v>1</v>
      </c>
      <c r="AY750" s="116">
        <v>65.646025061951633</v>
      </c>
    </row>
    <row r="751" spans="1:51" ht="15" x14ac:dyDescent="0.25">
      <c r="A751" s="144">
        <v>2016</v>
      </c>
      <c r="B751" s="77" t="s">
        <v>106</v>
      </c>
      <c r="C751" s="78">
        <v>11</v>
      </c>
      <c r="D751" s="77">
        <v>3509254</v>
      </c>
      <c r="E751" s="78">
        <v>350925411</v>
      </c>
      <c r="F751" s="78" t="str">
        <f t="shared" si="24"/>
        <v>3509254112016</v>
      </c>
      <c r="G751" s="79">
        <v>-0.12362640693616145</v>
      </c>
      <c r="H751" s="80">
        <f t="shared" si="23"/>
        <v>28601</v>
      </c>
      <c r="I751" s="81">
        <v>21083</v>
      </c>
      <c r="J751" s="82">
        <v>7518</v>
      </c>
      <c r="K751" s="83">
        <f>(H751)/VLOOKUP(D751,'Dados Base'!$B:$K,6,FALSE)</f>
        <v>62.869012815158378</v>
      </c>
      <c r="L751" s="88">
        <f t="shared" si="25"/>
        <v>73.714205797000105</v>
      </c>
      <c r="M751" s="85" t="s">
        <v>702</v>
      </c>
      <c r="N751" s="86">
        <v>0.69399999999999995</v>
      </c>
      <c r="O751" s="87" t="s">
        <v>691</v>
      </c>
      <c r="P751" s="87" t="s">
        <v>691</v>
      </c>
      <c r="Q751" s="87" t="s">
        <v>691</v>
      </c>
      <c r="R751" s="87" t="s">
        <v>691</v>
      </c>
      <c r="S751" s="87" t="s">
        <v>691</v>
      </c>
      <c r="T751" s="87" t="s">
        <v>691</v>
      </c>
      <c r="U751" s="87" t="s">
        <v>691</v>
      </c>
      <c r="V751" s="87" t="s">
        <v>691</v>
      </c>
      <c r="W751" s="85">
        <v>0</v>
      </c>
      <c r="X751" s="47">
        <v>6.615758881597221E-2</v>
      </c>
      <c r="Y751" s="9">
        <v>14.78</v>
      </c>
      <c r="Z751" s="10">
        <v>593.57188938659056</v>
      </c>
      <c r="AA751" s="10">
        <v>546.74611061340943</v>
      </c>
      <c r="AB751" s="11">
        <v>8</v>
      </c>
      <c r="AC751" s="12">
        <v>6</v>
      </c>
      <c r="AD751" s="153">
        <f>VLOOKUP(D751,'Dados Base'!$B:$K,9,FALSE)*31536000/VLOOKUP($F751,F:H,MATCH(H750,F750:AF750,0),FALSE)</f>
        <v>15116.903604769064</v>
      </c>
      <c r="AE751" s="153">
        <f>VLOOKUP(D751,'Dados Base'!$B:$K,10,FALSE)*31536000/VLOOKUP($F751,F:H,MATCH(H750,F750:AF750,0),FALSE)</f>
        <v>1951.6352575084793</v>
      </c>
      <c r="AF751" s="14">
        <v>75.989999999999995</v>
      </c>
      <c r="AG751" s="15">
        <v>99</v>
      </c>
      <c r="AH751" s="14">
        <v>57.73</v>
      </c>
      <c r="AI751" s="14">
        <v>25.12</v>
      </c>
      <c r="AJ751" s="14">
        <v>100</v>
      </c>
      <c r="AK751" s="72">
        <f>(SUMIFS('Banco de Indicadores Mun. (2)'!I:I,'Banco de Indicadores Mun. (2)'!B:B,'Banco de Indicadores - Mun. (1)'!B751,'Banco de Indicadores Mun. (2)'!A:A,'Banco de Indicadores - Mun. (1)'!A751) / VLOOKUP(D751,'Dados Base'!$B:$K,8,FALSE)) * 100</f>
        <v>21.367817725752506</v>
      </c>
      <c r="AL751" s="72">
        <f>(SUMIFS('Banco de Indicadores Mun. (2)'!I:I,'Banco de Indicadores Mun. (2)'!B:B,'Banco de Indicadores - Mun. (1)'!B751,'Banco de Indicadores Mun. (2)'!A:A,'Banco de Indicadores - Mun. (1)'!A751) / VLOOKUP(D751,'Dados Base'!$B:$K,9,FALSE)) * 100</f>
        <v>9.320171407731582</v>
      </c>
      <c r="AM751" s="72">
        <f>(SUMIFS('Banco de Indicadores Mun. (2)'!J:J,'Banco de Indicadores Mun. (2)'!B:B,'Banco de Indicadores - Mun. (1)'!B751,'Banco de Indicadores Mun. (2)'!A:A,'Banco de Indicadores - Mun. (1)'!A751) / VLOOKUP(D751,'Dados Base'!$B:$K,7,FALSE)) * 100</f>
        <v>30.12929928741092</v>
      </c>
      <c r="AN751" s="72">
        <f>(SUMIFS('Banco de Indicadores Mun. (2)'!K:K,'Banco de Indicadores Mun. (2)'!B:B,'Banco de Indicadores - Mun. (1)'!B751,'Banco de Indicadores Mun. (2)'!A:A,'Banco de Indicadores - Mun. (1)'!A751) / VLOOKUP(D751,'Dados Base'!$B:$K,10,FALSE)) * 100</f>
        <v>0.52836158192090377</v>
      </c>
      <c r="AO751" s="21">
        <v>0</v>
      </c>
      <c r="AP751" s="125">
        <v>0</v>
      </c>
      <c r="AQ751" s="17">
        <v>0</v>
      </c>
      <c r="AR751" s="18">
        <v>8.1</v>
      </c>
      <c r="AS751" s="20">
        <v>73.542558250118873</v>
      </c>
      <c r="AT751" s="20">
        <v>73.542558250118873</v>
      </c>
      <c r="AU751" s="20">
        <v>52.053189495087388</v>
      </c>
      <c r="AV751" s="21">
        <v>6.49</v>
      </c>
      <c r="AW751" s="21">
        <v>0</v>
      </c>
      <c r="AX751" s="21">
        <v>6</v>
      </c>
      <c r="AY751" s="116">
        <v>142.66874245152755</v>
      </c>
    </row>
    <row r="752" spans="1:51" ht="15" x14ac:dyDescent="0.25">
      <c r="A752" s="144">
        <v>2016</v>
      </c>
      <c r="B752" s="77" t="s">
        <v>107</v>
      </c>
      <c r="C752" s="78">
        <v>15</v>
      </c>
      <c r="D752" s="77">
        <v>3509304</v>
      </c>
      <c r="E752" s="78">
        <v>350930415</v>
      </c>
      <c r="F752" s="78" t="str">
        <f t="shared" si="24"/>
        <v>3509304152016</v>
      </c>
      <c r="G752" s="79">
        <v>0.41902993900897467</v>
      </c>
      <c r="H752" s="80">
        <f t="shared" si="23"/>
        <v>9987</v>
      </c>
      <c r="I752" s="81">
        <v>9433</v>
      </c>
      <c r="J752" s="82">
        <v>554</v>
      </c>
      <c r="K752" s="83">
        <f>(H752)/VLOOKUP(D752,'Dados Base'!$B:$K,6,FALSE)</f>
        <v>56.490751739351779</v>
      </c>
      <c r="L752" s="88">
        <f t="shared" si="25"/>
        <v>94.452788625212776</v>
      </c>
      <c r="M752" s="85" t="s">
        <v>702</v>
      </c>
      <c r="N752" s="86">
        <v>0.73399999999999999</v>
      </c>
      <c r="O752" s="87" t="s">
        <v>691</v>
      </c>
      <c r="P752" s="87" t="s">
        <v>691</v>
      </c>
      <c r="Q752" s="87" t="s">
        <v>691</v>
      </c>
      <c r="R752" s="87" t="s">
        <v>691</v>
      </c>
      <c r="S752" s="87" t="s">
        <v>691</v>
      </c>
      <c r="T752" s="87" t="s">
        <v>691</v>
      </c>
      <c r="U752" s="87" t="s">
        <v>691</v>
      </c>
      <c r="V752" s="87" t="s">
        <v>691</v>
      </c>
      <c r="W752" s="85">
        <v>0</v>
      </c>
      <c r="X752" s="47">
        <v>2.4405731250000003E-2</v>
      </c>
      <c r="Y752" s="9">
        <v>6.8</v>
      </c>
      <c r="Z752" s="10">
        <v>449.47385999999995</v>
      </c>
      <c r="AA752" s="10">
        <v>75.244139999999987</v>
      </c>
      <c r="AB752" s="11">
        <v>0</v>
      </c>
      <c r="AC752" s="12">
        <v>0</v>
      </c>
      <c r="AD752" s="153">
        <f>VLOOKUP(D752,'Dados Base'!$B:$K,9,FALSE)*31536000/VLOOKUP($F752,F:H,MATCH(H751,F751:AF751,0),FALSE)</f>
        <v>4326.0558726344243</v>
      </c>
      <c r="AE752" s="153">
        <f>VLOOKUP(D752,'Dados Base'!$B:$K,10,FALSE)*31536000/VLOOKUP($F752,F:H,MATCH(H751,F751:AF751,0),FALSE)</f>
        <v>473.65575247822176</v>
      </c>
      <c r="AF752" s="14">
        <v>93.84</v>
      </c>
      <c r="AG752" s="15">
        <v>93.5</v>
      </c>
      <c r="AH752" s="14">
        <v>93.84</v>
      </c>
      <c r="AI752" s="14">
        <v>13.01</v>
      </c>
      <c r="AJ752" s="14">
        <v>98.8</v>
      </c>
      <c r="AK752" s="72">
        <f>(SUMIFS('Banco de Indicadores Mun. (2)'!I:I,'Banco de Indicadores Mun. (2)'!B:B,'Banco de Indicadores - Mun. (1)'!B752,'Banco de Indicadores Mun. (2)'!A:A,'Banco de Indicadores - Mun. (1)'!A752) / VLOOKUP(D752,'Dados Base'!$B:$K,8,FALSE)) * 100</f>
        <v>100.60540909090909</v>
      </c>
      <c r="AL752" s="72">
        <f>(SUMIFS('Banco de Indicadores Mun. (2)'!I:I,'Banco de Indicadores Mun. (2)'!B:B,'Banco de Indicadores - Mun. (1)'!B752,'Banco de Indicadores Mun. (2)'!A:A,'Banco de Indicadores - Mun. (1)'!A752) / VLOOKUP(D752,'Dados Base'!$B:$K,9,FALSE)) * 100</f>
        <v>32.311226277372263</v>
      </c>
      <c r="AM752" s="72">
        <f>(SUMIFS('Banco de Indicadores Mun. (2)'!J:J,'Banco de Indicadores Mun. (2)'!B:B,'Banco de Indicadores - Mun. (1)'!B752,'Banco de Indicadores Mun. (2)'!A:A,'Banco de Indicadores - Mun. (1)'!A752) / VLOOKUP(D752,'Dados Base'!$B:$K,7,FALSE)) * 100</f>
        <v>115.74003448275863</v>
      </c>
      <c r="AN752" s="72">
        <f>(SUMIFS('Banco de Indicadores Mun. (2)'!K:K,'Banco de Indicadores Mun. (2)'!B:B,'Banco de Indicadores - Mun. (1)'!B752,'Banco de Indicadores Mun. (2)'!A:A,'Banco de Indicadores - Mun. (1)'!A752) / VLOOKUP(D752,'Dados Base'!$B:$K,10,FALSE)) * 100</f>
        <v>71.345133333333322</v>
      </c>
      <c r="AO752" s="21">
        <v>0</v>
      </c>
      <c r="AP752" s="125">
        <v>0</v>
      </c>
      <c r="AQ752" s="17">
        <v>0</v>
      </c>
      <c r="AR752" s="18">
        <v>7.1</v>
      </c>
      <c r="AS752" s="20">
        <v>100</v>
      </c>
      <c r="AT752" s="20">
        <v>100</v>
      </c>
      <c r="AU752" s="20">
        <v>85.660080271688798</v>
      </c>
      <c r="AV752" s="21">
        <v>10</v>
      </c>
      <c r="AW752" s="21">
        <v>0</v>
      </c>
      <c r="AX752" s="21">
        <v>0</v>
      </c>
      <c r="AY752" s="116">
        <v>0</v>
      </c>
    </row>
    <row r="753" spans="1:51" ht="15" x14ac:dyDescent="0.25">
      <c r="A753" s="144">
        <v>2016</v>
      </c>
      <c r="B753" s="77" t="s">
        <v>108</v>
      </c>
      <c r="C753" s="78">
        <v>4</v>
      </c>
      <c r="D753" s="77">
        <v>3509403</v>
      </c>
      <c r="E753" s="78">
        <v>35094034</v>
      </c>
      <c r="F753" s="78" t="str">
        <f t="shared" si="24"/>
        <v>350940342016</v>
      </c>
      <c r="G753" s="79">
        <v>1.0375213445665388</v>
      </c>
      <c r="H753" s="80">
        <f t="shared" si="23"/>
        <v>24758</v>
      </c>
      <c r="I753" s="81">
        <v>22089</v>
      </c>
      <c r="J753" s="82">
        <v>2669</v>
      </c>
      <c r="K753" s="83">
        <f>(H753)/VLOOKUP(D753,'Dados Base'!$B:$K,6,FALSE)</f>
        <v>37.472944951490106</v>
      </c>
      <c r="L753" s="88">
        <f t="shared" si="25"/>
        <v>89.219646174973747</v>
      </c>
      <c r="M753" s="85" t="s">
        <v>702</v>
      </c>
      <c r="N753" s="86">
        <v>0.71299999999999997</v>
      </c>
      <c r="O753" s="87" t="s">
        <v>691</v>
      </c>
      <c r="P753" s="87" t="s">
        <v>691</v>
      </c>
      <c r="Q753" s="87" t="s">
        <v>691</v>
      </c>
      <c r="R753" s="87" t="s">
        <v>691</v>
      </c>
      <c r="S753" s="87" t="s">
        <v>691</v>
      </c>
      <c r="T753" s="87" t="s">
        <v>691</v>
      </c>
      <c r="U753" s="87" t="s">
        <v>691</v>
      </c>
      <c r="V753" s="87" t="s">
        <v>691</v>
      </c>
      <c r="W753" s="85">
        <v>0</v>
      </c>
      <c r="X753" s="47">
        <v>6.7984866243055553E-2</v>
      </c>
      <c r="Y753" s="9">
        <v>15.85</v>
      </c>
      <c r="Z753" s="10">
        <v>929.38354632704113</v>
      </c>
      <c r="AA753" s="10">
        <v>293.17645367295876</v>
      </c>
      <c r="AB753" s="11">
        <v>2</v>
      </c>
      <c r="AC753" s="12">
        <v>1</v>
      </c>
      <c r="AD753" s="153">
        <f>VLOOKUP(D753,'Dados Base'!$B:$K,9,FALSE)*31536000/VLOOKUP($F753,F:H,MATCH(H752,F752:AF752,0),FALSE)</f>
        <v>12979.717263106875</v>
      </c>
      <c r="AE753" s="153">
        <f>VLOOKUP(D753,'Dados Base'!$B:$K,10,FALSE)*31536000/VLOOKUP($F753,F:H,MATCH(H752,F752:AF752,0),FALSE)</f>
        <v>1299.2454964052024</v>
      </c>
      <c r="AF753" s="14">
        <v>90.21</v>
      </c>
      <c r="AG753" s="15">
        <v>90.39</v>
      </c>
      <c r="AH753" s="14">
        <v>89.23</v>
      </c>
      <c r="AI753" s="14">
        <v>24.25</v>
      </c>
      <c r="AJ753" s="14">
        <v>100</v>
      </c>
      <c r="AK753" s="72">
        <f>(SUMIFS('Banco de Indicadores Mun. (2)'!I:I,'Banco de Indicadores Mun. (2)'!B:B,'Banco de Indicadores - Mun. (1)'!B753,'Banco de Indicadores Mun. (2)'!A:A,'Banco de Indicadores - Mun. (1)'!A753) / VLOOKUP(D753,'Dados Base'!$B:$K,8,FALSE)) * 100</f>
        <v>10.247724999999999</v>
      </c>
      <c r="AL753" s="72">
        <f>(SUMIFS('Banco de Indicadores Mun. (2)'!I:I,'Banco de Indicadores Mun. (2)'!B:B,'Banco de Indicadores - Mun. (1)'!B753,'Banco de Indicadores Mun. (2)'!A:A,'Banco de Indicadores - Mun. (1)'!A753) / VLOOKUP(D753,'Dados Base'!$B:$K,9,FALSE)) * 100</f>
        <v>3.2181275760549557</v>
      </c>
      <c r="AM753" s="72">
        <f>(SUMIFS('Banco de Indicadores Mun. (2)'!J:J,'Banco de Indicadores Mun. (2)'!B:B,'Banco de Indicadores - Mun. (1)'!B753,'Banco de Indicadores Mun. (2)'!A:A,'Banco de Indicadores - Mun. (1)'!A753) / VLOOKUP(D753,'Dados Base'!$B:$K,7,FALSE)) * 100</f>
        <v>14.704472477064218</v>
      </c>
      <c r="AN753" s="72">
        <f>(SUMIFS('Banco de Indicadores Mun. (2)'!K:K,'Banco de Indicadores Mun. (2)'!B:B,'Banco de Indicadores - Mun. (1)'!B753,'Banco de Indicadores Mun. (2)'!A:A,'Banco de Indicadores - Mun. (1)'!A753) / VLOOKUP(D753,'Dados Base'!$B:$K,10,FALSE)) * 100</f>
        <v>0.72251960784313718</v>
      </c>
      <c r="AO753" s="21">
        <v>0</v>
      </c>
      <c r="AP753" s="125">
        <v>0</v>
      </c>
      <c r="AQ753" s="17">
        <v>0</v>
      </c>
      <c r="AR753" s="18">
        <v>10</v>
      </c>
      <c r="AS753" s="20">
        <v>95.023879918125999</v>
      </c>
      <c r="AT753" s="20">
        <v>95.023879918125999</v>
      </c>
      <c r="AU753" s="20">
        <v>76.019462956995255</v>
      </c>
      <c r="AV753" s="21">
        <v>8.3699999999999992</v>
      </c>
      <c r="AW753" s="21">
        <v>1</v>
      </c>
      <c r="AX753" s="21">
        <v>1</v>
      </c>
      <c r="AY753" s="116">
        <v>178.450597470128</v>
      </c>
    </row>
    <row r="754" spans="1:51" ht="15" x14ac:dyDescent="0.25">
      <c r="A754" s="144">
        <v>2016</v>
      </c>
      <c r="B754" s="77" t="s">
        <v>109</v>
      </c>
      <c r="C754" s="78">
        <v>14</v>
      </c>
      <c r="D754" s="77">
        <v>3509452</v>
      </c>
      <c r="E754" s="78">
        <v>350945214</v>
      </c>
      <c r="F754" s="78" t="str">
        <f t="shared" si="24"/>
        <v>3509452142016</v>
      </c>
      <c r="G754" s="79">
        <v>0.4612617078314063</v>
      </c>
      <c r="H754" s="80">
        <f t="shared" si="23"/>
        <v>5714</v>
      </c>
      <c r="I754" s="81">
        <v>4959</v>
      </c>
      <c r="J754" s="82">
        <v>755</v>
      </c>
      <c r="K754" s="83">
        <f>(H754)/VLOOKUP(D754,'Dados Base'!$B:$K,6,FALSE)</f>
        <v>31.040851803563665</v>
      </c>
      <c r="L754" s="88">
        <f t="shared" si="25"/>
        <v>86.786839341967109</v>
      </c>
      <c r="M754" s="85" t="s">
        <v>702</v>
      </c>
      <c r="N754" s="86">
        <v>0.71699999999999997</v>
      </c>
      <c r="O754" s="87" t="s">
        <v>691</v>
      </c>
      <c r="P754" s="87" t="s">
        <v>691</v>
      </c>
      <c r="Q754" s="87" t="s">
        <v>691</v>
      </c>
      <c r="R754" s="87" t="s">
        <v>691</v>
      </c>
      <c r="S754" s="87" t="s">
        <v>691</v>
      </c>
      <c r="T754" s="87" t="s">
        <v>691</v>
      </c>
      <c r="U754" s="87" t="s">
        <v>691</v>
      </c>
      <c r="V754" s="87" t="s">
        <v>691</v>
      </c>
      <c r="W754" s="85">
        <v>0</v>
      </c>
      <c r="X754" s="47">
        <v>1.2640736979166664E-2</v>
      </c>
      <c r="Y754" s="9">
        <v>3.51</v>
      </c>
      <c r="Z754" s="10">
        <v>183.15625054464471</v>
      </c>
      <c r="AA754" s="10">
        <v>87.869749455355318</v>
      </c>
      <c r="AB754" s="11">
        <v>2</v>
      </c>
      <c r="AC754" s="12">
        <v>0</v>
      </c>
      <c r="AD754" s="153">
        <f>VLOOKUP(D754,'Dados Base'!$B:$K,9,FALSE)*31536000/VLOOKUP($F754,F:H,MATCH(H753,F753:AF753,0),FALSE)</f>
        <v>11369.296464823241</v>
      </c>
      <c r="AE754" s="153">
        <f>VLOOKUP(D754,'Dados Base'!$B:$K,10,FALSE)*31536000/VLOOKUP($F754,F:H,MATCH(H753,F753:AF753,0),FALSE)</f>
        <v>1324.5782289114456</v>
      </c>
      <c r="AF754" s="14">
        <v>84.95</v>
      </c>
      <c r="AG754" s="15">
        <v>84.29</v>
      </c>
      <c r="AH754" s="14">
        <v>67.28</v>
      </c>
      <c r="AI754" s="14">
        <v>33.76</v>
      </c>
      <c r="AJ754" s="14">
        <v>100</v>
      </c>
      <c r="AK754" s="72">
        <f>(SUMIFS('Banco de Indicadores Mun. (2)'!I:I,'Banco de Indicadores Mun. (2)'!B:B,'Banco de Indicadores - Mun. (1)'!B754,'Banco de Indicadores Mun. (2)'!A:A,'Banco de Indicadores - Mun. (1)'!A754) / VLOOKUP(D754,'Dados Base'!$B:$K,8,FALSE)) * 100</f>
        <v>14.838891304347829</v>
      </c>
      <c r="AL754" s="72">
        <f>(SUMIFS('Banco de Indicadores Mun. (2)'!I:I,'Banco de Indicadores Mun. (2)'!B:B,'Banco de Indicadores - Mun. (1)'!B754,'Banco de Indicadores Mun. (2)'!A:A,'Banco de Indicadores - Mun. (1)'!A754) / VLOOKUP(D754,'Dados Base'!$B:$K,9,FALSE)) * 100</f>
        <v>6.6270776699029126</v>
      </c>
      <c r="AM754" s="72">
        <f>(SUMIFS('Banco de Indicadores Mun. (2)'!J:J,'Banco de Indicadores Mun. (2)'!B:B,'Banco de Indicadores - Mun. (1)'!B754,'Banco de Indicadores Mun. (2)'!A:A,'Banco de Indicadores - Mun. (1)'!A754) / VLOOKUP(D754,'Dados Base'!$B:$K,7,FALSE)) * 100</f>
        <v>15.804632352941178</v>
      </c>
      <c r="AN754" s="72">
        <f>(SUMIFS('Banco de Indicadores Mun. (2)'!K:K,'Banco de Indicadores Mun. (2)'!B:B,'Banco de Indicadores - Mun. (1)'!B754,'Banco de Indicadores Mun. (2)'!A:A,'Banco de Indicadores - Mun. (1)'!A754) / VLOOKUP(D754,'Dados Base'!$B:$K,10,FALSE)) * 100</f>
        <v>12.102624999999998</v>
      </c>
      <c r="AO754" s="21">
        <v>0</v>
      </c>
      <c r="AP754" s="125">
        <v>0</v>
      </c>
      <c r="AQ754" s="17">
        <v>0</v>
      </c>
      <c r="AR754" s="18">
        <v>9.1999999999999993</v>
      </c>
      <c r="AS754" s="20">
        <v>74.428021866774657</v>
      </c>
      <c r="AT754" s="20">
        <v>74.428021866774657</v>
      </c>
      <c r="AU754" s="20">
        <v>67.578848724714476</v>
      </c>
      <c r="AV754" s="21">
        <v>7.31</v>
      </c>
      <c r="AW754" s="21">
        <v>0</v>
      </c>
      <c r="AX754" s="21">
        <v>0</v>
      </c>
      <c r="AY754" s="116">
        <v>209.09065700489268</v>
      </c>
    </row>
    <row r="755" spans="1:51" ht="15" x14ac:dyDescent="0.25">
      <c r="A755" s="144">
        <v>2016</v>
      </c>
      <c r="B755" s="77" t="s">
        <v>110</v>
      </c>
      <c r="C755" s="78">
        <v>5</v>
      </c>
      <c r="D755" s="77">
        <v>3509502</v>
      </c>
      <c r="E755" s="78">
        <v>35095025</v>
      </c>
      <c r="F755" s="78" t="str">
        <f t="shared" si="24"/>
        <v>350950252016</v>
      </c>
      <c r="G755" s="79">
        <v>0.99507024738485494</v>
      </c>
      <c r="H755" s="80">
        <f t="shared" si="23"/>
        <v>1142620</v>
      </c>
      <c r="I755" s="81">
        <v>1122972</v>
      </c>
      <c r="J755" s="82">
        <v>19648</v>
      </c>
      <c r="K755" s="83">
        <f>(H755)/VLOOKUP(D755,'Dados Base'!$B:$K,6,FALSE)</f>
        <v>1435.993464873696</v>
      </c>
      <c r="L755" s="88">
        <f t="shared" si="25"/>
        <v>98.280443191962334</v>
      </c>
      <c r="M755" s="85" t="s">
        <v>702</v>
      </c>
      <c r="N755" s="86">
        <v>0.80500000000000005</v>
      </c>
      <c r="O755" s="87" t="s">
        <v>691</v>
      </c>
      <c r="P755" s="87" t="s">
        <v>691</v>
      </c>
      <c r="Q755" s="87" t="s">
        <v>691</v>
      </c>
      <c r="R755" s="87" t="s">
        <v>691</v>
      </c>
      <c r="S755" s="87" t="s">
        <v>691</v>
      </c>
      <c r="T755" s="87" t="s">
        <v>691</v>
      </c>
      <c r="U755" s="87" t="s">
        <v>691</v>
      </c>
      <c r="V755" s="87" t="s">
        <v>691</v>
      </c>
      <c r="W755" s="85">
        <v>0.13</v>
      </c>
      <c r="X755" s="47">
        <v>4.567973906365741</v>
      </c>
      <c r="Y755" s="9">
        <v>1268.51</v>
      </c>
      <c r="Z755" s="10">
        <v>48291.8011871688</v>
      </c>
      <c r="AA755" s="10">
        <v>13980.620812831199</v>
      </c>
      <c r="AB755" s="11">
        <v>156</v>
      </c>
      <c r="AC755" s="12">
        <v>1</v>
      </c>
      <c r="AD755" s="153">
        <f>VLOOKUP(D755,'Dados Base'!$B:$K,9,FALSE)*31536000/VLOOKUP($F755,F:H,MATCH(H754,F754:AF754,0),FALSE)</f>
        <v>270.47732404473931</v>
      </c>
      <c r="AE755" s="153">
        <f>VLOOKUP(D755,'Dados Base'!$B:$K,10,FALSE)*31536000/VLOOKUP($F755,F:H,MATCH(H754,F754:AF754,0),FALSE)</f>
        <v>35.60364775690956</v>
      </c>
      <c r="AF755" s="14">
        <v>97.85</v>
      </c>
      <c r="AG755" s="15">
        <v>98.28</v>
      </c>
      <c r="AH755" s="14">
        <v>90.87</v>
      </c>
      <c r="AI755" s="14">
        <v>21.59</v>
      </c>
      <c r="AJ755" s="14">
        <v>99.56</v>
      </c>
      <c r="AK755" s="72">
        <f>(SUMIFS('Banco de Indicadores Mun. (2)'!I:I,'Banco de Indicadores Mun. (2)'!B:B,'Banco de Indicadores - Mun. (1)'!B755,'Banco de Indicadores Mun. (2)'!A:A,'Banco de Indicadores - Mun. (1)'!A755) / VLOOKUP(D755,'Dados Base'!$B:$K,8,FALSE)) * 100</f>
        <v>133.64274193548385</v>
      </c>
      <c r="AL755" s="72">
        <f>(SUMIFS('Banco de Indicadores Mun. (2)'!I:I,'Banco de Indicadores Mun. (2)'!B:B,'Banco de Indicadores - Mun. (1)'!B755,'Banco de Indicadores Mun. (2)'!A:A,'Banco de Indicadores - Mun. (1)'!A755) / VLOOKUP(D755,'Dados Base'!$B:$K,9,FALSE)) * 100</f>
        <v>50.729693877551007</v>
      </c>
      <c r="AM755" s="72">
        <f>(SUMIFS('Banco de Indicadores Mun. (2)'!J:J,'Banco de Indicadores Mun. (2)'!B:B,'Banco de Indicadores - Mun. (1)'!B755,'Banco de Indicadores Mun. (2)'!A:A,'Banco de Indicadores - Mun. (1)'!A755) / VLOOKUP(D755,'Dados Base'!$B:$K,7,FALSE)) * 100</f>
        <v>194.02827160493825</v>
      </c>
      <c r="AN755" s="72">
        <f>(SUMIFS('Banco de Indicadores Mun. (2)'!K:K,'Banco de Indicadores Mun. (2)'!B:B,'Banco de Indicadores - Mun. (1)'!B755,'Banco de Indicadores Mun. (2)'!A:A,'Banco de Indicadores - Mun. (1)'!A755) / VLOOKUP(D755,'Dados Base'!$B:$K,10,FALSE)) * 100</f>
        <v>19.893255813953438</v>
      </c>
      <c r="AO755" s="21">
        <v>0</v>
      </c>
      <c r="AP755" s="125">
        <v>0.43759080009101886</v>
      </c>
      <c r="AQ755" s="17">
        <v>81</v>
      </c>
      <c r="AR755" s="18">
        <v>9.5</v>
      </c>
      <c r="AS755" s="20">
        <v>92.46</v>
      </c>
      <c r="AT755" s="20">
        <v>80.810040000000001</v>
      </c>
      <c r="AU755" s="20">
        <v>77.549257979991211</v>
      </c>
      <c r="AV755" s="21">
        <v>7.94</v>
      </c>
      <c r="AW755" s="21">
        <v>23</v>
      </c>
      <c r="AX755" s="21">
        <v>1</v>
      </c>
      <c r="AY755" s="116">
        <v>100.09746320196918</v>
      </c>
    </row>
    <row r="756" spans="1:51" ht="15" x14ac:dyDescent="0.25">
      <c r="A756" s="144">
        <v>2016</v>
      </c>
      <c r="B756" s="77" t="s">
        <v>111</v>
      </c>
      <c r="C756" s="78">
        <v>5</v>
      </c>
      <c r="D756" s="77">
        <v>3509601</v>
      </c>
      <c r="E756" s="78">
        <v>35096015</v>
      </c>
      <c r="F756" s="78" t="str">
        <f t="shared" si="24"/>
        <v>350960152016</v>
      </c>
      <c r="G756" s="79">
        <v>1.2884924665048203</v>
      </c>
      <c r="H756" s="80">
        <f t="shared" si="23"/>
        <v>79446</v>
      </c>
      <c r="I756" s="81">
        <v>79446</v>
      </c>
      <c r="J756" s="82">
        <v>0</v>
      </c>
      <c r="K756" s="83">
        <f>(H756)/VLOOKUP(D756,'Dados Base'!$B:$K,6,FALSE)</f>
        <v>992.45471580262335</v>
      </c>
      <c r="L756" s="88">
        <f t="shared" si="25"/>
        <v>100</v>
      </c>
      <c r="M756" s="85" t="s">
        <v>702</v>
      </c>
      <c r="N756" s="86">
        <v>0.76900000000000002</v>
      </c>
      <c r="O756" s="87" t="s">
        <v>691</v>
      </c>
      <c r="P756" s="87" t="s">
        <v>691</v>
      </c>
      <c r="Q756" s="87" t="s">
        <v>691</v>
      </c>
      <c r="R756" s="87" t="s">
        <v>691</v>
      </c>
      <c r="S756" s="87" t="s">
        <v>691</v>
      </c>
      <c r="T756" s="87" t="s">
        <v>691</v>
      </c>
      <c r="U756" s="87" t="s">
        <v>691</v>
      </c>
      <c r="V756" s="87" t="s">
        <v>691</v>
      </c>
      <c r="W756" s="85">
        <v>0</v>
      </c>
      <c r="X756" s="47">
        <v>0.19257094325694443</v>
      </c>
      <c r="Y756" s="9">
        <v>65.349999999999994</v>
      </c>
      <c r="Z756" s="10">
        <v>2325.8880592174969</v>
      </c>
      <c r="AA756" s="10">
        <v>2085.5339407825027</v>
      </c>
      <c r="AB756" s="11">
        <v>7</v>
      </c>
      <c r="AC756" s="12">
        <v>0</v>
      </c>
      <c r="AD756" s="153">
        <f>VLOOKUP(D756,'Dados Base'!$B:$K,9,FALSE)*31536000/VLOOKUP($F756,F:H,MATCH(H755,F755:AF755,0),FALSE)</f>
        <v>396.94887093119854</v>
      </c>
      <c r="AE756" s="153">
        <f>VLOOKUP(D756,'Dados Base'!$B:$K,10,FALSE)*31536000/VLOOKUP($F756,F:H,MATCH(H755,F755:AF755,0),FALSE)</f>
        <v>55.572841930367794</v>
      </c>
      <c r="AF756" s="14">
        <v>79.63</v>
      </c>
      <c r="AG756" s="15" t="s">
        <v>692</v>
      </c>
      <c r="AH756" s="14">
        <v>60.96</v>
      </c>
      <c r="AI756" s="14">
        <v>41.82</v>
      </c>
      <c r="AJ756" s="14">
        <v>79.63</v>
      </c>
      <c r="AK756" s="72">
        <f>(SUMIFS('Banco de Indicadores Mun. (2)'!I:I,'Banco de Indicadores Mun. (2)'!B:B,'Banco de Indicadores - Mun. (1)'!B756,'Banco de Indicadores Mun. (2)'!A:A,'Banco de Indicadores - Mun. (1)'!A756) / VLOOKUP(D756,'Dados Base'!$B:$K,8,FALSE)) * 100</f>
        <v>142.66778947368417</v>
      </c>
      <c r="AL756" s="72">
        <f>(SUMIFS('Banco de Indicadores Mun. (2)'!I:I,'Banco de Indicadores Mun. (2)'!B:B,'Banco de Indicadores - Mun. (1)'!B756,'Banco de Indicadores Mun. (2)'!A:A,'Banco de Indicadores - Mun. (1)'!A756) / VLOOKUP(D756,'Dados Base'!$B:$K,9,FALSE)) * 100</f>
        <v>54.213759999999986</v>
      </c>
      <c r="AM756" s="72">
        <f>(SUMIFS('Banco de Indicadores Mun. (2)'!J:J,'Banco de Indicadores Mun. (2)'!B:B,'Banco de Indicadores - Mun. (1)'!B756,'Banco de Indicadores Mun. (2)'!A:A,'Banco de Indicadores - Mun. (1)'!A756) / VLOOKUP(D756,'Dados Base'!$B:$K,7,FALSE)) * 100</f>
        <v>218.88079166666662</v>
      </c>
      <c r="AN756" s="72">
        <f>(SUMIFS('Banco de Indicadores Mun. (2)'!K:K,'Banco de Indicadores Mun. (2)'!B:B,'Banco de Indicadores - Mun. (1)'!B756,'Banco de Indicadores Mun. (2)'!A:A,'Banco de Indicadores - Mun. (1)'!A756) / VLOOKUP(D756,'Dados Base'!$B:$K,10,FALSE)) * 100</f>
        <v>12.016928571428576</v>
      </c>
      <c r="AO756" s="21">
        <v>0</v>
      </c>
      <c r="AP756" s="125">
        <v>1.2587166125418523</v>
      </c>
      <c r="AQ756" s="17">
        <v>0</v>
      </c>
      <c r="AR756" s="18">
        <v>8.6</v>
      </c>
      <c r="AS756" s="20">
        <v>57.295238577267149</v>
      </c>
      <c r="AT756" s="20">
        <v>53.800229024053856</v>
      </c>
      <c r="AU756" s="20">
        <v>52.724224960058166</v>
      </c>
      <c r="AV756" s="21">
        <v>6.2</v>
      </c>
      <c r="AW756" s="21">
        <v>0</v>
      </c>
      <c r="AX756" s="21">
        <v>0</v>
      </c>
      <c r="AY756" s="116">
        <v>184.92462776424503</v>
      </c>
    </row>
    <row r="757" spans="1:51" ht="15" x14ac:dyDescent="0.25">
      <c r="A757" s="144">
        <v>2016</v>
      </c>
      <c r="B757" s="77" t="s">
        <v>112</v>
      </c>
      <c r="C757" s="78">
        <v>1</v>
      </c>
      <c r="D757" s="77">
        <v>3509700</v>
      </c>
      <c r="E757" s="78">
        <v>35097001</v>
      </c>
      <c r="F757" s="78" t="str">
        <f t="shared" si="24"/>
        <v>350970012016</v>
      </c>
      <c r="G757" s="79">
        <v>0.51705644352380009</v>
      </c>
      <c r="H757" s="80">
        <f t="shared" si="23"/>
        <v>49219</v>
      </c>
      <c r="I757" s="81">
        <v>48912</v>
      </c>
      <c r="J757" s="82">
        <v>307</v>
      </c>
      <c r="K757" s="83">
        <f>(H757)/VLOOKUP(D757,'Dados Base'!$B:$K,6,FALSE)</f>
        <v>170.0079444578771</v>
      </c>
      <c r="L757" s="88">
        <f t="shared" si="25"/>
        <v>99.376257136471693</v>
      </c>
      <c r="M757" s="85" t="s">
        <v>702</v>
      </c>
      <c r="N757" s="86">
        <v>0.749</v>
      </c>
      <c r="O757" s="87" t="s">
        <v>691</v>
      </c>
      <c r="P757" s="87" t="s">
        <v>691</v>
      </c>
      <c r="Q757" s="87" t="s">
        <v>691</v>
      </c>
      <c r="R757" s="87" t="s">
        <v>691</v>
      </c>
      <c r="S757" s="87" t="s">
        <v>691</v>
      </c>
      <c r="T757" s="87" t="s">
        <v>691</v>
      </c>
      <c r="U757" s="87" t="s">
        <v>691</v>
      </c>
      <c r="V757" s="87" t="s">
        <v>691</v>
      </c>
      <c r="W757" s="85">
        <v>0</v>
      </c>
      <c r="X757" s="47">
        <v>9.3608613490740733E-2</v>
      </c>
      <c r="Y757" s="9">
        <v>40.67</v>
      </c>
      <c r="Z757" s="10">
        <v>1217.2953369398167</v>
      </c>
      <c r="AA757" s="10">
        <v>1527.9566630601832</v>
      </c>
      <c r="AB757" s="11">
        <v>9</v>
      </c>
      <c r="AC757" s="12">
        <v>0</v>
      </c>
      <c r="AD757" s="153">
        <f>VLOOKUP(D757,'Dados Base'!$B:$K,9,FALSE)*31536000/VLOOKUP($F757,F:H,MATCH(H756,F756:AF756,0),FALSE)</f>
        <v>6016.4375546028969</v>
      </c>
      <c r="AE757" s="153">
        <f>VLOOKUP(D757,'Dados Base'!$B:$K,10,FALSE)*31536000/VLOOKUP($F757,F:H,MATCH(H756,F756:AF756,0),FALSE)</f>
        <v>820.13206282126805</v>
      </c>
      <c r="AF757" s="14">
        <v>62.48</v>
      </c>
      <c r="AG757" s="15" t="s">
        <v>692</v>
      </c>
      <c r="AH757" s="14">
        <v>47.77</v>
      </c>
      <c r="AI757" s="14">
        <v>34.29</v>
      </c>
      <c r="AJ757" s="14">
        <v>62.87</v>
      </c>
      <c r="AK757" s="72">
        <f>(SUMIFS('Banco de Indicadores Mun. (2)'!I:I,'Banco de Indicadores Mun. (2)'!B:B,'Banco de Indicadores - Mun. (1)'!B757,'Banco de Indicadores Mun. (2)'!A:A,'Banco de Indicadores - Mun. (1)'!A757) / VLOOKUP(D757,'Dados Base'!$B:$K,8,FALSE)) * 100</f>
        <v>21.582626760563382</v>
      </c>
      <c r="AL757" s="72">
        <f>(SUMIFS('Banco de Indicadores Mun. (2)'!I:I,'Banco de Indicadores Mun. (2)'!B:B,'Banco de Indicadores - Mun. (1)'!B757,'Banco de Indicadores Mun. (2)'!A:A,'Banco de Indicadores - Mun. (1)'!A757) / VLOOKUP(D757,'Dados Base'!$B:$K,9,FALSE)) * 100</f>
        <v>9.7914792332268359</v>
      </c>
      <c r="AM757" s="72">
        <f>(SUMIFS('Banco de Indicadores Mun. (2)'!J:J,'Banco de Indicadores Mun. (2)'!B:B,'Banco de Indicadores - Mun. (1)'!B757,'Banco de Indicadores Mun. (2)'!A:A,'Banco de Indicadores - Mun. (1)'!A757) / VLOOKUP(D757,'Dados Base'!$B:$K,7,FALSE)) * 100</f>
        <v>30.741161073825506</v>
      </c>
      <c r="AN757" s="72">
        <f>(SUMIFS('Banco de Indicadores Mun. (2)'!K:K,'Banco de Indicadores Mun. (2)'!B:B,'Banco de Indicadores - Mun. (1)'!B757,'Banco de Indicadores Mun. (2)'!A:A,'Banco de Indicadores - Mun. (1)'!A757) / VLOOKUP(D757,'Dados Base'!$B:$K,10,FALSE)) * 100</f>
        <v>0.26041406249999999</v>
      </c>
      <c r="AO757" s="21">
        <v>0</v>
      </c>
      <c r="AP757" s="125">
        <v>0</v>
      </c>
      <c r="AQ757" s="17">
        <v>0</v>
      </c>
      <c r="AR757" s="18">
        <v>9.8000000000000007</v>
      </c>
      <c r="AS757" s="20">
        <v>47.648613757914795</v>
      </c>
      <c r="AT757" s="20">
        <v>47.172127620335651</v>
      </c>
      <c r="AU757" s="20">
        <v>44.341843187431124</v>
      </c>
      <c r="AV757" s="21">
        <v>5.08</v>
      </c>
      <c r="AW757" s="21">
        <v>0</v>
      </c>
      <c r="AX757" s="21">
        <v>0</v>
      </c>
      <c r="AY757" s="116">
        <v>288.43488855510816</v>
      </c>
    </row>
    <row r="758" spans="1:51" ht="15" x14ac:dyDescent="0.25">
      <c r="A758" s="144">
        <v>2016</v>
      </c>
      <c r="B758" s="77" t="s">
        <v>113</v>
      </c>
      <c r="C758" s="78">
        <v>17</v>
      </c>
      <c r="D758" s="77">
        <v>3509809</v>
      </c>
      <c r="E758" s="78">
        <v>350980917</v>
      </c>
      <c r="F758" s="78" t="str">
        <f t="shared" si="24"/>
        <v>3509809172016</v>
      </c>
      <c r="G758" s="79">
        <v>0.69307856389886346</v>
      </c>
      <c r="H758" s="80">
        <f t="shared" si="23"/>
        <v>4705</v>
      </c>
      <c r="I758" s="81">
        <v>3803</v>
      </c>
      <c r="J758" s="82">
        <v>902</v>
      </c>
      <c r="K758" s="83">
        <f>(H758)/VLOOKUP(D758,'Dados Base'!$B:$K,6,FALSE)</f>
        <v>9.7094391019026798</v>
      </c>
      <c r="L758" s="88">
        <f t="shared" si="25"/>
        <v>80.828905419766201</v>
      </c>
      <c r="M758" s="85" t="s">
        <v>702</v>
      </c>
      <c r="N758" s="86">
        <v>0.70599999999999996</v>
      </c>
      <c r="O758" s="87" t="s">
        <v>691</v>
      </c>
      <c r="P758" s="87" t="s">
        <v>691</v>
      </c>
      <c r="Q758" s="87" t="s">
        <v>691</v>
      </c>
      <c r="R758" s="87" t="s">
        <v>691</v>
      </c>
      <c r="S758" s="87" t="s">
        <v>691</v>
      </c>
      <c r="T758" s="87" t="s">
        <v>691</v>
      </c>
      <c r="U758" s="87" t="s">
        <v>691</v>
      </c>
      <c r="V758" s="87" t="s">
        <v>691</v>
      </c>
      <c r="W758" s="85">
        <v>0</v>
      </c>
      <c r="X758" s="47">
        <v>1.209699609375E-2</v>
      </c>
      <c r="Y758" s="9">
        <v>2.65</v>
      </c>
      <c r="Z758" s="10">
        <v>171.68759999999997</v>
      </c>
      <c r="AA758" s="10">
        <v>32.702400000000004</v>
      </c>
      <c r="AB758" s="11">
        <v>0</v>
      </c>
      <c r="AC758" s="12">
        <v>0</v>
      </c>
      <c r="AD758" s="153">
        <f>VLOOKUP(D758,'Dados Base'!$B:$K,9,FALSE)*31536000/VLOOKUP($F758,F:H,MATCH(H757,F757:AF757,0),FALSE)</f>
        <v>29759.795961742828</v>
      </c>
      <c r="AE758" s="153">
        <f>VLOOKUP(D758,'Dados Base'!$B:$K,10,FALSE)*31536000/VLOOKUP($F758,F:H,MATCH(H757,F757:AF757,0),FALSE)</f>
        <v>3284.3018065887354</v>
      </c>
      <c r="AF758" s="14">
        <v>98.73</v>
      </c>
      <c r="AG758" s="15">
        <v>98.73</v>
      </c>
      <c r="AH758" s="14">
        <v>98.73</v>
      </c>
      <c r="AI758" s="14">
        <v>0</v>
      </c>
      <c r="AJ758" s="14">
        <v>97.94</v>
      </c>
      <c r="AK758" s="72">
        <f>(SUMIFS('Banco de Indicadores Mun. (2)'!I:I,'Banco de Indicadores Mun. (2)'!B:B,'Banco de Indicadores - Mun. (1)'!B758,'Banco de Indicadores Mun. (2)'!A:A,'Banco de Indicadores - Mun. (1)'!A758) / VLOOKUP(D758,'Dados Base'!$B:$K,8,FALSE)) * 100</f>
        <v>8.0621319148936159</v>
      </c>
      <c r="AL758" s="72">
        <f>(SUMIFS('Banco de Indicadores Mun. (2)'!I:I,'Banco de Indicadores Mun. (2)'!B:B,'Banco de Indicadores - Mun. (1)'!B758,'Banco de Indicadores Mun. (2)'!A:A,'Banco de Indicadores - Mun. (1)'!A758) / VLOOKUP(D758,'Dados Base'!$B:$K,9,FALSE)) * 100</f>
        <v>4.267119369369369</v>
      </c>
      <c r="AM758" s="72">
        <f>(SUMIFS('Banco de Indicadores Mun. (2)'!J:J,'Banco de Indicadores Mun. (2)'!B:B,'Banco de Indicadores - Mun. (1)'!B758,'Banco de Indicadores Mun. (2)'!A:A,'Banco de Indicadores - Mun. (1)'!A758) / VLOOKUP(D758,'Dados Base'!$B:$K,7,FALSE)) * 100</f>
        <v>10.167887096774193</v>
      </c>
      <c r="AN758" s="72">
        <f>(SUMIFS('Banco de Indicadores Mun. (2)'!K:K,'Banco de Indicadores Mun. (2)'!B:B,'Banco de Indicadores - Mun. (1)'!B758,'Banco de Indicadores Mun. (2)'!A:A,'Banco de Indicadores - Mun. (1)'!A758) / VLOOKUP(D758,'Dados Base'!$B:$K,10,FALSE)) * 100</f>
        <v>6.8857142857142853E-2</v>
      </c>
      <c r="AO758" s="21">
        <v>0</v>
      </c>
      <c r="AP758" s="125">
        <v>0</v>
      </c>
      <c r="AQ758" s="17">
        <v>0</v>
      </c>
      <c r="AR758" s="18">
        <v>8.8000000000000007</v>
      </c>
      <c r="AS758" s="20">
        <v>100</v>
      </c>
      <c r="AT758" s="20">
        <v>100</v>
      </c>
      <c r="AU758" s="20">
        <v>84</v>
      </c>
      <c r="AV758" s="21">
        <v>10</v>
      </c>
      <c r="AW758" s="21">
        <v>0</v>
      </c>
      <c r="AX758" s="21">
        <v>0</v>
      </c>
      <c r="AY758" s="116">
        <v>0</v>
      </c>
    </row>
    <row r="759" spans="1:51" ht="15" x14ac:dyDescent="0.25">
      <c r="A759" s="144">
        <v>2016</v>
      </c>
      <c r="B759" s="77" t="s">
        <v>114</v>
      </c>
      <c r="C759" s="78">
        <v>11</v>
      </c>
      <c r="D759" s="77">
        <v>3509908</v>
      </c>
      <c r="E759" s="78">
        <v>350990811</v>
      </c>
      <c r="F759" s="78" t="str">
        <f t="shared" si="24"/>
        <v>3509908112016</v>
      </c>
      <c r="G759" s="79">
        <v>-3.2631779364677982E-2</v>
      </c>
      <c r="H759" s="80">
        <f t="shared" si="23"/>
        <v>12236</v>
      </c>
      <c r="I759" s="81">
        <v>10560</v>
      </c>
      <c r="J759" s="82">
        <v>1676</v>
      </c>
      <c r="K759" s="83">
        <f>(H759)/VLOOKUP(D759,'Dados Base'!$B:$K,6,FALSE)</f>
        <v>9.8517725300118357</v>
      </c>
      <c r="L759" s="88">
        <f t="shared" si="25"/>
        <v>86.302713305001632</v>
      </c>
      <c r="M759" s="85" t="s">
        <v>702</v>
      </c>
      <c r="N759" s="86">
        <v>0.72</v>
      </c>
      <c r="O759" s="87" t="s">
        <v>691</v>
      </c>
      <c r="P759" s="87" t="s">
        <v>691</v>
      </c>
      <c r="Q759" s="87" t="s">
        <v>691</v>
      </c>
      <c r="R759" s="87" t="s">
        <v>691</v>
      </c>
      <c r="S759" s="87" t="s">
        <v>691</v>
      </c>
      <c r="T759" s="87" t="s">
        <v>691</v>
      </c>
      <c r="U759" s="87" t="s">
        <v>691</v>
      </c>
      <c r="V759" s="87" t="s">
        <v>691</v>
      </c>
      <c r="W759" s="85">
        <v>0</v>
      </c>
      <c r="X759" s="47">
        <v>2.5765702083333335E-2</v>
      </c>
      <c r="Y759" s="9">
        <v>7.53</v>
      </c>
      <c r="Z759" s="10">
        <v>325.24540126743187</v>
      </c>
      <c r="AA759" s="10">
        <v>255.79459873256809</v>
      </c>
      <c r="AB759" s="11">
        <v>3</v>
      </c>
      <c r="AC759" s="12">
        <v>0</v>
      </c>
      <c r="AD759" s="153">
        <f>VLOOKUP(D759,'Dados Base'!$B:$K,9,FALSE)*31536000/VLOOKUP($F759,F:H,MATCH(H758,F758:AF758,0),FALSE)</f>
        <v>86185.341614906822</v>
      </c>
      <c r="AE759" s="153">
        <f>VLOOKUP(D759,'Dados Base'!$B:$K,10,FALSE)*31536000/VLOOKUP($F759,F:H,MATCH(H758,F758:AF758,0),FALSE)</f>
        <v>11133.991500490356</v>
      </c>
      <c r="AF759" s="14">
        <v>80.86</v>
      </c>
      <c r="AG759" s="15">
        <v>100</v>
      </c>
      <c r="AH759" s="14">
        <v>61.94</v>
      </c>
      <c r="AI759" s="14">
        <v>14.85</v>
      </c>
      <c r="AJ759" s="14">
        <v>94.73</v>
      </c>
      <c r="AK759" s="72">
        <f>(SUMIFS('Banco de Indicadores Mun. (2)'!I:I,'Banco de Indicadores Mun. (2)'!B:B,'Banco de Indicadores - Mun. (1)'!B759,'Banco de Indicadores Mun. (2)'!A:A,'Banco de Indicadores - Mun. (1)'!A759) / VLOOKUP(D759,'Dados Base'!$B:$K,8,FALSE)) * 100</f>
        <v>1.9231809458533238</v>
      </c>
      <c r="AL759" s="72">
        <f>(SUMIFS('Banco de Indicadores Mun. (2)'!I:I,'Banco de Indicadores Mun. (2)'!B:B,'Banco de Indicadores - Mun. (1)'!B759,'Banco de Indicadores Mun. (2)'!A:A,'Banco de Indicadores - Mun. (1)'!A759) / VLOOKUP(D759,'Dados Base'!$B:$K,9,FALSE)) * 100</f>
        <v>0.83909120813397109</v>
      </c>
      <c r="AM759" s="72">
        <f>(SUMIFS('Banco de Indicadores Mun. (2)'!J:J,'Banco de Indicadores Mun. (2)'!B:B,'Banco de Indicadores - Mun. (1)'!B759,'Banco de Indicadores Mun. (2)'!A:A,'Banco de Indicadores - Mun. (1)'!A759) / VLOOKUP(D759,'Dados Base'!$B:$K,7,FALSE)) * 100</f>
        <v>2.7245569620253161</v>
      </c>
      <c r="AN759" s="72">
        <f>(SUMIFS('Banco de Indicadores Mun. (2)'!K:K,'Banco de Indicadores Mun. (2)'!B:B,'Banco de Indicadores - Mun. (1)'!B759,'Banco de Indicadores Mun. (2)'!A:A,'Banco de Indicadores - Mun. (1)'!A759) / VLOOKUP(D759,'Dados Base'!$B:$K,10,FALSE)) * 100</f>
        <v>1.805787037037037E-2</v>
      </c>
      <c r="AO759" s="21">
        <v>0</v>
      </c>
      <c r="AP759" s="125">
        <v>0</v>
      </c>
      <c r="AQ759" s="17">
        <v>0</v>
      </c>
      <c r="AR759" s="18">
        <v>8.4</v>
      </c>
      <c r="AS759" s="20">
        <v>66.540176453846883</v>
      </c>
      <c r="AT759" s="20">
        <v>66.540176453846883</v>
      </c>
      <c r="AU759" s="20">
        <v>55.97642180700673</v>
      </c>
      <c r="AV759" s="21">
        <v>6.64</v>
      </c>
      <c r="AW759" s="21">
        <v>0</v>
      </c>
      <c r="AX759" s="21">
        <v>0</v>
      </c>
      <c r="AY759" s="116">
        <v>452.19454770986329</v>
      </c>
    </row>
    <row r="760" spans="1:51" ht="15" x14ac:dyDescent="0.25">
      <c r="A760" s="144">
        <v>2016</v>
      </c>
      <c r="B760" s="77" t="s">
        <v>115</v>
      </c>
      <c r="C760" s="78">
        <v>2</v>
      </c>
      <c r="D760" s="77">
        <v>3509957</v>
      </c>
      <c r="E760" s="78">
        <v>35099572</v>
      </c>
      <c r="F760" s="78" t="str">
        <f t="shared" si="24"/>
        <v>350995722016</v>
      </c>
      <c r="G760" s="79">
        <v>1.7121703522330778</v>
      </c>
      <c r="H760" s="80">
        <f t="shared" si="23"/>
        <v>4797</v>
      </c>
      <c r="I760" s="81">
        <v>4567</v>
      </c>
      <c r="J760" s="82">
        <v>230</v>
      </c>
      <c r="K760" s="83">
        <f>(H760)/VLOOKUP(D760,'Dados Base'!$B:$K,6,FALSE)</f>
        <v>89.680314077397639</v>
      </c>
      <c r="L760" s="88">
        <f t="shared" si="25"/>
        <v>95.205336668751301</v>
      </c>
      <c r="M760" s="85" t="s">
        <v>702</v>
      </c>
      <c r="N760" s="86">
        <v>0.70399999999999996</v>
      </c>
      <c r="O760" s="87" t="s">
        <v>691</v>
      </c>
      <c r="P760" s="87" t="s">
        <v>691</v>
      </c>
      <c r="Q760" s="87" t="s">
        <v>691</v>
      </c>
      <c r="R760" s="87" t="s">
        <v>691</v>
      </c>
      <c r="S760" s="87" t="s">
        <v>691</v>
      </c>
      <c r="T760" s="87" t="s">
        <v>691</v>
      </c>
      <c r="U760" s="87" t="s">
        <v>691</v>
      </c>
      <c r="V760" s="87" t="s">
        <v>691</v>
      </c>
      <c r="W760" s="85">
        <v>0</v>
      </c>
      <c r="X760" s="47">
        <v>1.1215485937500002E-2</v>
      </c>
      <c r="Y760" s="9">
        <v>3.19</v>
      </c>
      <c r="Z760" s="10">
        <v>156.40302018547143</v>
      </c>
      <c r="AA760" s="10">
        <v>89.890979814528578</v>
      </c>
      <c r="AB760" s="11">
        <v>1</v>
      </c>
      <c r="AC760" s="12">
        <v>0</v>
      </c>
      <c r="AD760" s="153">
        <f>VLOOKUP(D760,'Dados Base'!$B:$K,9,FALSE)*31536000/VLOOKUP($F760,F:H,MATCH(H759,F759:AF759,0),FALSE)</f>
        <v>5390.7692307692305</v>
      </c>
      <c r="AE760" s="153">
        <f>VLOOKUP(D760,'Dados Base'!$B:$K,10,FALSE)*31536000/VLOOKUP($F760,F:H,MATCH(H759,F759:AF759,0),FALSE)</f>
        <v>525.92870544090022</v>
      </c>
      <c r="AF760" s="14">
        <v>89.78</v>
      </c>
      <c r="AG760" s="15">
        <v>92.82</v>
      </c>
      <c r="AH760" s="14">
        <v>77.55</v>
      </c>
      <c r="AI760" s="14">
        <v>28.24</v>
      </c>
      <c r="AJ760" s="14">
        <v>96.73</v>
      </c>
      <c r="AK760" s="72">
        <f>(SUMIFS('Banco de Indicadores Mun. (2)'!I:I,'Banco de Indicadores Mun. (2)'!B:B,'Banco de Indicadores - Mun. (1)'!B760,'Banco de Indicadores Mun. (2)'!A:A,'Banco de Indicadores - Mun. (1)'!A760) / VLOOKUP(D760,'Dados Base'!$B:$K,8,FALSE)) * 100</f>
        <v>10.822657142857143</v>
      </c>
      <c r="AL760" s="72">
        <f>(SUMIFS('Banco de Indicadores Mun. (2)'!I:I,'Banco de Indicadores Mun. (2)'!B:B,'Banco de Indicadores - Mun. (1)'!B760,'Banco de Indicadores Mun. (2)'!A:A,'Banco de Indicadores - Mun. (1)'!A760) / VLOOKUP(D760,'Dados Base'!$B:$K,9,FALSE)) * 100</f>
        <v>4.619426829268293</v>
      </c>
      <c r="AM760" s="72">
        <f>(SUMIFS('Banco de Indicadores Mun. (2)'!J:J,'Banco de Indicadores Mun. (2)'!B:B,'Banco de Indicadores - Mun. (1)'!B760,'Banco de Indicadores Mun. (2)'!A:A,'Banco de Indicadores - Mun. (1)'!A760) / VLOOKUP(D760,'Dados Base'!$B:$K,7,FALSE)) * 100</f>
        <v>6.7093703703703698</v>
      </c>
      <c r="AN760" s="72">
        <f>(SUMIFS('Banco de Indicadores Mun. (2)'!K:K,'Banco de Indicadores Mun. (2)'!B:B,'Banco de Indicadores - Mun. (1)'!B760,'Banco de Indicadores Mun. (2)'!A:A,'Banco de Indicadores - Mun. (1)'!A760) / VLOOKUP(D760,'Dados Base'!$B:$K,10,FALSE)) * 100</f>
        <v>24.705000000000009</v>
      </c>
      <c r="AO760" s="21">
        <v>0</v>
      </c>
      <c r="AP760" s="125">
        <v>0</v>
      </c>
      <c r="AQ760" s="17">
        <v>0</v>
      </c>
      <c r="AR760" s="18">
        <v>9.6</v>
      </c>
      <c r="AS760" s="20">
        <v>76.506955177743436</v>
      </c>
      <c r="AT760" s="20">
        <v>76.506955177743436</v>
      </c>
      <c r="AU760" s="20">
        <v>63.502570174454682</v>
      </c>
      <c r="AV760" s="21">
        <v>7.28</v>
      </c>
      <c r="AW760" s="21">
        <v>0</v>
      </c>
      <c r="AX760" s="21">
        <v>0</v>
      </c>
      <c r="AY760" s="116">
        <v>174.6103566901289</v>
      </c>
    </row>
    <row r="761" spans="1:51" ht="15" x14ac:dyDescent="0.25">
      <c r="A761" s="144">
        <v>2016</v>
      </c>
      <c r="B761" s="77" t="s">
        <v>116</v>
      </c>
      <c r="C761" s="78">
        <v>17</v>
      </c>
      <c r="D761" s="77">
        <v>3510005</v>
      </c>
      <c r="E761" s="78">
        <v>351000517</v>
      </c>
      <c r="F761" s="78" t="str">
        <f t="shared" si="24"/>
        <v>3510005172016</v>
      </c>
      <c r="G761" s="79">
        <v>8.580520804233327E-2</v>
      </c>
      <c r="H761" s="80">
        <f t="shared" si="23"/>
        <v>29976</v>
      </c>
      <c r="I761" s="81">
        <v>28412</v>
      </c>
      <c r="J761" s="82">
        <v>1564</v>
      </c>
      <c r="K761" s="83">
        <f>(H761)/VLOOKUP(D761,'Dados Base'!$B:$K,6,FALSE)</f>
        <v>50.270841369132469</v>
      </c>
      <c r="L761" s="88">
        <f t="shared" si="25"/>
        <v>94.782492660795299</v>
      </c>
      <c r="M761" s="85" t="s">
        <v>702</v>
      </c>
      <c r="N761" s="86">
        <v>0.747</v>
      </c>
      <c r="O761" s="87" t="s">
        <v>691</v>
      </c>
      <c r="P761" s="87" t="s">
        <v>691</v>
      </c>
      <c r="Q761" s="87" t="s">
        <v>691</v>
      </c>
      <c r="R761" s="87" t="s">
        <v>691</v>
      </c>
      <c r="S761" s="87" t="s">
        <v>691</v>
      </c>
      <c r="T761" s="87" t="s">
        <v>691</v>
      </c>
      <c r="U761" s="87" t="s">
        <v>691</v>
      </c>
      <c r="V761" s="87" t="s">
        <v>691</v>
      </c>
      <c r="W761" s="85">
        <v>14.32</v>
      </c>
      <c r="X761" s="47">
        <v>8.5598237416666667E-2</v>
      </c>
      <c r="Y761" s="9">
        <v>23.46</v>
      </c>
      <c r="Z761" s="10">
        <v>986.07466799999997</v>
      </c>
      <c r="AA761" s="10">
        <v>597.79933200000005</v>
      </c>
      <c r="AB761" s="11">
        <v>2</v>
      </c>
      <c r="AC761" s="12">
        <v>0</v>
      </c>
      <c r="AD761" s="153">
        <f>VLOOKUP(D761,'Dados Base'!$B:$K,9,FALSE)*31536000/VLOOKUP($F761,F:H,MATCH(H760,F760:AF760,0),FALSE)</f>
        <v>5891.4331465172136</v>
      </c>
      <c r="AE761" s="153">
        <f>VLOOKUP(D761,'Dados Base'!$B:$K,10,FALSE)*31536000/VLOOKUP($F761,F:H,MATCH(H760,F760:AF760,0),FALSE)</f>
        <v>641.74539631705352</v>
      </c>
      <c r="AF761" s="14">
        <v>93.81</v>
      </c>
      <c r="AG761" s="15">
        <v>99.57</v>
      </c>
      <c r="AH761" s="14">
        <v>93.6</v>
      </c>
      <c r="AI761" s="14">
        <v>35.46</v>
      </c>
      <c r="AJ761" s="14">
        <v>99.79</v>
      </c>
      <c r="AK761" s="72">
        <f>(SUMIFS('Banco de Indicadores Mun. (2)'!I:I,'Banco de Indicadores Mun. (2)'!B:B,'Banco de Indicadores - Mun. (1)'!B761,'Banco de Indicadores Mun. (2)'!A:A,'Banco de Indicadores - Mun. (1)'!A761) / VLOOKUP(D761,'Dados Base'!$B:$K,8,FALSE)) * 100</f>
        <v>11.718902027027026</v>
      </c>
      <c r="AL761" s="72">
        <f>(SUMIFS('Banco de Indicadores Mun. (2)'!I:I,'Banco de Indicadores Mun. (2)'!B:B,'Banco de Indicadores - Mun. (1)'!B761,'Banco de Indicadores Mun. (2)'!A:A,'Banco de Indicadores - Mun. (1)'!A761) / VLOOKUP(D761,'Dados Base'!$B:$K,9,FALSE)) * 100</f>
        <v>6.1942767857142851</v>
      </c>
      <c r="AM761" s="72">
        <f>(SUMIFS('Banco de Indicadores Mun. (2)'!J:J,'Banco de Indicadores Mun. (2)'!B:B,'Banco de Indicadores - Mun. (1)'!B761,'Banco de Indicadores Mun. (2)'!A:A,'Banco de Indicadores - Mun. (1)'!A761) / VLOOKUP(D761,'Dados Base'!$B:$K,7,FALSE)) * 100</f>
        <v>8.9125404255319136</v>
      </c>
      <c r="AN761" s="72">
        <f>(SUMIFS('Banco de Indicadores Mun. (2)'!K:K,'Banco de Indicadores Mun. (2)'!B:B,'Banco de Indicadores - Mun. (1)'!B761,'Banco de Indicadores Mun. (2)'!A:A,'Banco de Indicadores - Mun. (1)'!A761) / VLOOKUP(D761,'Dados Base'!$B:$K,10,FALSE)) * 100</f>
        <v>22.530295081967214</v>
      </c>
      <c r="AO761" s="21">
        <v>0</v>
      </c>
      <c r="AP761" s="125">
        <v>0</v>
      </c>
      <c r="AQ761" s="17">
        <v>0</v>
      </c>
      <c r="AR761" s="18">
        <v>7.1</v>
      </c>
      <c r="AS761" s="20">
        <v>93.2</v>
      </c>
      <c r="AT761" s="20">
        <v>93.200000000000017</v>
      </c>
      <c r="AU761" s="20">
        <v>62.257140908935938</v>
      </c>
      <c r="AV761" s="21">
        <v>7.44</v>
      </c>
      <c r="AW761" s="21">
        <v>0</v>
      </c>
      <c r="AX761" s="21">
        <v>0</v>
      </c>
      <c r="AY761" s="116">
        <v>7.8424512029647522</v>
      </c>
    </row>
    <row r="762" spans="1:51" ht="15" x14ac:dyDescent="0.25">
      <c r="A762" s="144">
        <v>2016</v>
      </c>
      <c r="B762" s="77" t="s">
        <v>117</v>
      </c>
      <c r="C762" s="78">
        <v>15</v>
      </c>
      <c r="D762" s="77">
        <v>3510104</v>
      </c>
      <c r="E762" s="78">
        <v>351010415</v>
      </c>
      <c r="F762" s="78" t="str">
        <f t="shared" si="24"/>
        <v>3510104152016</v>
      </c>
      <c r="G762" s="79">
        <v>7.5075424040127459E-2</v>
      </c>
      <c r="H762" s="80">
        <f t="shared" si="23"/>
        <v>2675</v>
      </c>
      <c r="I762" s="81">
        <v>2240</v>
      </c>
      <c r="J762" s="82">
        <v>435</v>
      </c>
      <c r="K762" s="83">
        <f>(H762)/VLOOKUP(D762,'Dados Base'!$B:$K,6,FALSE)</f>
        <v>38.478135788262371</v>
      </c>
      <c r="L762" s="88">
        <f t="shared" si="25"/>
        <v>83.738317757009355</v>
      </c>
      <c r="M762" s="85" t="s">
        <v>702</v>
      </c>
      <c r="N762" s="86">
        <v>0.78900000000000003</v>
      </c>
      <c r="O762" s="87" t="s">
        <v>691</v>
      </c>
      <c r="P762" s="87" t="s">
        <v>691</v>
      </c>
      <c r="Q762" s="87" t="s">
        <v>691</v>
      </c>
      <c r="R762" s="87" t="s">
        <v>691</v>
      </c>
      <c r="S762" s="87" t="s">
        <v>691</v>
      </c>
      <c r="T762" s="87" t="s">
        <v>691</v>
      </c>
      <c r="U762" s="87" t="s">
        <v>691</v>
      </c>
      <c r="V762" s="87" t="s">
        <v>691</v>
      </c>
      <c r="W762" s="85">
        <v>0</v>
      </c>
      <c r="X762" s="47">
        <v>5.7832942708333328E-3</v>
      </c>
      <c r="Y762" s="9">
        <v>1.57</v>
      </c>
      <c r="Z762" s="10">
        <v>113.24641800268697</v>
      </c>
      <c r="AA762" s="10">
        <v>8.1455819973130321</v>
      </c>
      <c r="AB762" s="11">
        <v>0</v>
      </c>
      <c r="AC762" s="12">
        <v>0</v>
      </c>
      <c r="AD762" s="153">
        <f>VLOOKUP(D762,'Dados Base'!$B:$K,9,FALSE)*31536000/VLOOKUP($F762,F:H,MATCH(H761,F761:AF761,0),FALSE)</f>
        <v>6248.2542056074763</v>
      </c>
      <c r="AE762" s="153">
        <f>VLOOKUP(D762,'Dados Base'!$B:$K,10,FALSE)*31536000/VLOOKUP($F762,F:H,MATCH(H761,F761:AF761,0),FALSE)</f>
        <v>589.45794392523385</v>
      </c>
      <c r="AF762" s="14">
        <v>83.02</v>
      </c>
      <c r="AG762" s="15">
        <v>80.69</v>
      </c>
      <c r="AH762" s="14">
        <v>80.94</v>
      </c>
      <c r="AI762" s="14">
        <v>15.61</v>
      </c>
      <c r="AJ762" s="14">
        <v>100</v>
      </c>
      <c r="AK762" s="72">
        <f>(SUMIFS('Banco de Indicadores Mun. (2)'!I:I,'Banco de Indicadores Mun. (2)'!B:B,'Banco de Indicadores - Mun. (1)'!B762,'Banco de Indicadores Mun. (2)'!A:A,'Banco de Indicadores - Mun. (1)'!A762) / VLOOKUP(D762,'Dados Base'!$B:$K,8,FALSE)) * 100</f>
        <v>10.80195</v>
      </c>
      <c r="AL762" s="72">
        <f>(SUMIFS('Banco de Indicadores Mun. (2)'!I:I,'Banco de Indicadores Mun. (2)'!B:B,'Banco de Indicadores - Mun. (1)'!B762,'Banco de Indicadores Mun. (2)'!A:A,'Banco de Indicadores - Mun. (1)'!A762) / VLOOKUP(D762,'Dados Base'!$B:$K,9,FALSE)) * 100</f>
        <v>4.0762075471698109</v>
      </c>
      <c r="AM762" s="72">
        <f>(SUMIFS('Banco de Indicadores Mun. (2)'!J:J,'Banco de Indicadores Mun. (2)'!B:B,'Banco de Indicadores - Mun. (1)'!B762,'Banco de Indicadores Mun. (2)'!A:A,'Banco de Indicadores - Mun. (1)'!A762) / VLOOKUP(D762,'Dados Base'!$B:$K,7,FALSE)) * 100</f>
        <v>9.259266666666667</v>
      </c>
      <c r="AN762" s="72">
        <f>(SUMIFS('Banco de Indicadores Mun. (2)'!K:K,'Banco de Indicadores Mun. (2)'!B:B,'Banco de Indicadores - Mun. (1)'!B762,'Banco de Indicadores Mun. (2)'!A:A,'Banco de Indicadores - Mun. (1)'!A762) / VLOOKUP(D762,'Dados Base'!$B:$K,10,FALSE)) * 100</f>
        <v>15.429999999999994</v>
      </c>
      <c r="AO762" s="21">
        <v>0</v>
      </c>
      <c r="AP762" s="125">
        <v>0</v>
      </c>
      <c r="AQ762" s="17">
        <v>0</v>
      </c>
      <c r="AR762" s="18">
        <v>8.5</v>
      </c>
      <c r="AS762" s="20">
        <v>96.372592924317061</v>
      </c>
      <c r="AT762" s="20">
        <v>96.372592924317061</v>
      </c>
      <c r="AU762" s="20">
        <v>93.289852710793923</v>
      </c>
      <c r="AV762" s="21">
        <v>9.65</v>
      </c>
      <c r="AW762" s="21">
        <v>0</v>
      </c>
      <c r="AX762" s="21">
        <v>0</v>
      </c>
      <c r="AY762" s="116">
        <v>60.038445864863107</v>
      </c>
    </row>
    <row r="763" spans="1:51" ht="15" x14ac:dyDescent="0.25">
      <c r="A763" s="144">
        <v>2016</v>
      </c>
      <c r="B763" s="77" t="s">
        <v>118</v>
      </c>
      <c r="C763" s="78">
        <v>17</v>
      </c>
      <c r="D763" s="77">
        <v>3510153</v>
      </c>
      <c r="E763" s="78">
        <v>351015317</v>
      </c>
      <c r="F763" s="78" t="str">
        <f t="shared" si="24"/>
        <v>3510153172016</v>
      </c>
      <c r="G763" s="79">
        <v>1.5445190901754335</v>
      </c>
      <c r="H763" s="80">
        <f t="shared" si="23"/>
        <v>4736</v>
      </c>
      <c r="I763" s="81">
        <v>4518</v>
      </c>
      <c r="J763" s="82">
        <v>218</v>
      </c>
      <c r="K763" s="83">
        <f>(H763)/VLOOKUP(D763,'Dados Base'!$B:$K,6,FALSE)</f>
        <v>82.537469501568481</v>
      </c>
      <c r="L763" s="88">
        <f t="shared" si="25"/>
        <v>95.396959459459467</v>
      </c>
      <c r="M763" s="85" t="s">
        <v>702</v>
      </c>
      <c r="N763" s="86">
        <v>0.68</v>
      </c>
      <c r="O763" s="87" t="s">
        <v>691</v>
      </c>
      <c r="P763" s="87" t="s">
        <v>691</v>
      </c>
      <c r="Q763" s="87" t="s">
        <v>691</v>
      </c>
      <c r="R763" s="87" t="s">
        <v>691</v>
      </c>
      <c r="S763" s="87" t="s">
        <v>691</v>
      </c>
      <c r="T763" s="87" t="s">
        <v>691</v>
      </c>
      <c r="U763" s="87" t="s">
        <v>691</v>
      </c>
      <c r="V763" s="87" t="s">
        <v>691</v>
      </c>
      <c r="W763" s="85">
        <v>0.57999999999999996</v>
      </c>
      <c r="X763" s="47">
        <v>1.1680899999999999E-2</v>
      </c>
      <c r="Y763" s="9">
        <v>3.29</v>
      </c>
      <c r="Z763" s="10">
        <v>187.57223999999999</v>
      </c>
      <c r="AA763" s="10">
        <v>65.903760000000005</v>
      </c>
      <c r="AB763" s="11">
        <v>0</v>
      </c>
      <c r="AC763" s="12">
        <v>0</v>
      </c>
      <c r="AD763" s="153">
        <f>VLOOKUP(D763,'Dados Base'!$B:$K,9,FALSE)*31536000/VLOOKUP($F763,F:H,MATCH(H762,F762:AF762,0),FALSE)</f>
        <v>3662.3310810810813</v>
      </c>
      <c r="AE763" s="153">
        <f>VLOOKUP(D763,'Dados Base'!$B:$K,10,FALSE)*31536000/VLOOKUP($F763,F:H,MATCH(H762,F762:AF762,0),FALSE)</f>
        <v>399.5270270270268</v>
      </c>
      <c r="AF763" s="14">
        <v>94.71</v>
      </c>
      <c r="AG763" s="15" t="s">
        <v>692</v>
      </c>
      <c r="AH763" s="14">
        <v>94.71</v>
      </c>
      <c r="AI763" s="14">
        <v>43.71</v>
      </c>
      <c r="AJ763" s="14">
        <v>100</v>
      </c>
      <c r="AK763" s="72">
        <f>(SUMIFS('Banco de Indicadores Mun. (2)'!I:I,'Banco de Indicadores Mun. (2)'!B:B,'Banco de Indicadores - Mun. (1)'!B763,'Banco de Indicadores Mun. (2)'!A:A,'Banco de Indicadores - Mun. (1)'!A763) / VLOOKUP(D763,'Dados Base'!$B:$K,8,FALSE)) * 100</f>
        <v>6.1250344827586209</v>
      </c>
      <c r="AL763" s="72">
        <f>(SUMIFS('Banco de Indicadores Mun. (2)'!I:I,'Banco de Indicadores Mun. (2)'!B:B,'Banco de Indicadores - Mun. (1)'!B763,'Banco de Indicadores Mun. (2)'!A:A,'Banco de Indicadores - Mun. (1)'!A763) / VLOOKUP(D763,'Dados Base'!$B:$K,9,FALSE)) * 100</f>
        <v>3.2295636363636362</v>
      </c>
      <c r="AM763" s="72">
        <f>(SUMIFS('Banco de Indicadores Mun. (2)'!J:J,'Banco de Indicadores Mun. (2)'!B:B,'Banco de Indicadores - Mun. (1)'!B763,'Banco de Indicadores Mun. (2)'!A:A,'Banco de Indicadores - Mun. (1)'!A763) / VLOOKUP(D763,'Dados Base'!$B:$K,7,FALSE)) * 100</f>
        <v>7.4677826086956527</v>
      </c>
      <c r="AN763" s="72">
        <f>(SUMIFS('Banco de Indicadores Mun. (2)'!K:K,'Banco de Indicadores Mun. (2)'!B:B,'Banco de Indicadores - Mun. (1)'!B763,'Banco de Indicadores Mun. (2)'!A:A,'Banco de Indicadores - Mun. (1)'!A763) / VLOOKUP(D763,'Dados Base'!$B:$K,10,FALSE)) * 100</f>
        <v>0.97783333333333389</v>
      </c>
      <c r="AO763" s="21">
        <v>0</v>
      </c>
      <c r="AP763" s="125">
        <v>0</v>
      </c>
      <c r="AQ763" s="17">
        <v>0</v>
      </c>
      <c r="AR763" s="18">
        <v>8.3000000000000007</v>
      </c>
      <c r="AS763" s="20">
        <v>100</v>
      </c>
      <c r="AT763" s="20">
        <v>100</v>
      </c>
      <c r="AU763" s="20">
        <v>74</v>
      </c>
      <c r="AV763" s="21">
        <v>8.31</v>
      </c>
      <c r="AW763" s="21">
        <v>0</v>
      </c>
      <c r="AX763" s="21">
        <v>0</v>
      </c>
      <c r="AY763" s="116">
        <v>0</v>
      </c>
    </row>
    <row r="764" spans="1:51" ht="15" x14ac:dyDescent="0.25">
      <c r="A764" s="144">
        <v>2016</v>
      </c>
      <c r="B764" s="77" t="s">
        <v>119</v>
      </c>
      <c r="C764" s="78">
        <v>14</v>
      </c>
      <c r="D764" s="77">
        <v>3510203</v>
      </c>
      <c r="E764" s="78">
        <v>351020314</v>
      </c>
      <c r="F764" s="78" t="str">
        <f t="shared" si="24"/>
        <v>3510203142016</v>
      </c>
      <c r="G764" s="79">
        <v>-0.17093018031602014</v>
      </c>
      <c r="H764" s="80">
        <f t="shared" si="23"/>
        <v>46190</v>
      </c>
      <c r="I764" s="81">
        <v>38720</v>
      </c>
      <c r="J764" s="82">
        <v>7470</v>
      </c>
      <c r="K764" s="83">
        <f>(H764)/VLOOKUP(D764,'Dados Base'!$B:$K,6,FALSE)</f>
        <v>28.14678496563155</v>
      </c>
      <c r="L764" s="88">
        <f t="shared" si="25"/>
        <v>83.827668326477593</v>
      </c>
      <c r="M764" s="85" t="s">
        <v>702</v>
      </c>
      <c r="N764" s="86">
        <v>0.72099999999999997</v>
      </c>
      <c r="O764" s="87" t="s">
        <v>691</v>
      </c>
      <c r="P764" s="87" t="s">
        <v>691</v>
      </c>
      <c r="Q764" s="87" t="s">
        <v>691</v>
      </c>
      <c r="R764" s="87" t="s">
        <v>691</v>
      </c>
      <c r="S764" s="87" t="s">
        <v>691</v>
      </c>
      <c r="T764" s="87" t="s">
        <v>691</v>
      </c>
      <c r="U764" s="87" t="s">
        <v>691</v>
      </c>
      <c r="V764" s="87" t="s">
        <v>691</v>
      </c>
      <c r="W764" s="85">
        <v>0</v>
      </c>
      <c r="X764" s="47">
        <v>0.11993308344907408</v>
      </c>
      <c r="Y764" s="9">
        <v>31.11</v>
      </c>
      <c r="Z764" s="10">
        <v>1689.4521157281554</v>
      </c>
      <c r="AA764" s="10">
        <v>410.39188427184473</v>
      </c>
      <c r="AB764" s="11">
        <v>15</v>
      </c>
      <c r="AC764" s="12">
        <v>2</v>
      </c>
      <c r="AD764" s="153">
        <f>VLOOKUP(D764,'Dados Base'!$B:$K,9,FALSE)*31536000/VLOOKUP($F764,F:H,MATCH(H763,F763:AF763,0),FALSE)</f>
        <v>12644.440788049362</v>
      </c>
      <c r="AE764" s="153">
        <f>VLOOKUP(D764,'Dados Base'!$B:$K,10,FALSE)*31536000/VLOOKUP($F764,F:H,MATCH(H763,F763:AF763,0),FALSE)</f>
        <v>1481.5570469798658</v>
      </c>
      <c r="AF764" s="14">
        <v>85.3</v>
      </c>
      <c r="AG764" s="15">
        <v>81.91</v>
      </c>
      <c r="AH764" s="14">
        <v>77.47</v>
      </c>
      <c r="AI764" s="14">
        <v>29.01</v>
      </c>
      <c r="AJ764" s="14">
        <v>100</v>
      </c>
      <c r="AK764" s="72">
        <f>(SUMIFS('Banco de Indicadores Mun. (2)'!I:I,'Banco de Indicadores Mun. (2)'!B:B,'Banco de Indicadores - Mun. (1)'!B764,'Banco de Indicadores Mun. (2)'!A:A,'Banco de Indicadores - Mun. (1)'!A764) / VLOOKUP(D764,'Dados Base'!$B:$K,8,FALSE)) * 100</f>
        <v>3.3602902055622734</v>
      </c>
      <c r="AL764" s="72">
        <f>(SUMIFS('Banco de Indicadores Mun. (2)'!I:I,'Banco de Indicadores Mun. (2)'!B:B,'Banco de Indicadores - Mun. (1)'!B764,'Banco de Indicadores Mun. (2)'!A:A,'Banco de Indicadores - Mun. (1)'!A764) / VLOOKUP(D764,'Dados Base'!$B:$K,9,FALSE)) * 100</f>
        <v>1.5005183585313175</v>
      </c>
      <c r="AM764" s="72">
        <f>(SUMIFS('Banco de Indicadores Mun. (2)'!J:J,'Banco de Indicadores Mun. (2)'!B:B,'Banco de Indicadores - Mun. (1)'!B764,'Banco de Indicadores Mun. (2)'!A:A,'Banco de Indicadores - Mun. (1)'!A764) / VLOOKUP(D764,'Dados Base'!$B:$K,7,FALSE)) * 100</f>
        <v>4.4642819672131147</v>
      </c>
      <c r="AN764" s="72">
        <f>(SUMIFS('Banco de Indicadores Mun. (2)'!K:K,'Banco de Indicadores Mun. (2)'!B:B,'Banco de Indicadores - Mun. (1)'!B764,'Banco de Indicadores Mun. (2)'!A:A,'Banco de Indicadores - Mun. (1)'!A764) / VLOOKUP(D764,'Dados Base'!$B:$K,10,FALSE)) * 100</f>
        <v>0.25690322580645159</v>
      </c>
      <c r="AO764" s="21">
        <v>0</v>
      </c>
      <c r="AP764" s="125">
        <v>0</v>
      </c>
      <c r="AQ764" s="17">
        <v>2</v>
      </c>
      <c r="AR764" s="18">
        <v>7.9</v>
      </c>
      <c r="AS764" s="20">
        <v>88.103559870550157</v>
      </c>
      <c r="AT764" s="20">
        <v>88.103559870550157</v>
      </c>
      <c r="AU764" s="20">
        <v>80.456077486144466</v>
      </c>
      <c r="AV764" s="21">
        <v>9.32</v>
      </c>
      <c r="AW764" s="21">
        <v>1</v>
      </c>
      <c r="AX764" s="21">
        <v>2</v>
      </c>
      <c r="AY764" s="116">
        <v>75.635927461598442</v>
      </c>
    </row>
    <row r="765" spans="1:51" ht="15" x14ac:dyDescent="0.25">
      <c r="A765" s="144">
        <v>2016</v>
      </c>
      <c r="B765" s="77" t="s">
        <v>120</v>
      </c>
      <c r="C765" s="78">
        <v>10</v>
      </c>
      <c r="D765" s="77">
        <v>3510302</v>
      </c>
      <c r="E765" s="78">
        <v>351030210</v>
      </c>
      <c r="F765" s="78" t="str">
        <f t="shared" si="24"/>
        <v>3510302102016</v>
      </c>
      <c r="G765" s="79">
        <v>1.743372325085546</v>
      </c>
      <c r="H765" s="80">
        <f t="shared" si="23"/>
        <v>19304</v>
      </c>
      <c r="I765" s="81">
        <v>16462</v>
      </c>
      <c r="J765" s="82">
        <v>2842</v>
      </c>
      <c r="K765" s="83">
        <f>(H765)/VLOOKUP(D765,'Dados Base'!$B:$K,6,FALSE)</f>
        <v>113.56630191787269</v>
      </c>
      <c r="L765" s="88">
        <f t="shared" si="25"/>
        <v>85.277662660588476</v>
      </c>
      <c r="M765" s="85" t="s">
        <v>702</v>
      </c>
      <c r="N765" s="86">
        <v>0.69899999999999995</v>
      </c>
      <c r="O765" s="87" t="s">
        <v>691</v>
      </c>
      <c r="P765" s="87" t="s">
        <v>691</v>
      </c>
      <c r="Q765" s="87" t="s">
        <v>691</v>
      </c>
      <c r="R765" s="87" t="s">
        <v>691</v>
      </c>
      <c r="S765" s="87" t="s">
        <v>691</v>
      </c>
      <c r="T765" s="87" t="s">
        <v>691</v>
      </c>
      <c r="U765" s="87" t="s">
        <v>691</v>
      </c>
      <c r="V765" s="87" t="s">
        <v>691</v>
      </c>
      <c r="W765" s="85">
        <v>0</v>
      </c>
      <c r="X765" s="47">
        <v>4.985872421296296E-2</v>
      </c>
      <c r="Y765" s="9">
        <v>11.45</v>
      </c>
      <c r="Z765" s="10">
        <v>543.11005608050073</v>
      </c>
      <c r="AA765" s="10">
        <v>340.16794391949935</v>
      </c>
      <c r="AB765" s="11">
        <v>1</v>
      </c>
      <c r="AC765" s="12">
        <v>0</v>
      </c>
      <c r="AD765" s="153">
        <f>VLOOKUP(D765,'Dados Base'!$B:$K,9,FALSE)*31536000/VLOOKUP($F765,F:H,MATCH(H764,F764:AF764,0),FALSE)</f>
        <v>2466.8130957314547</v>
      </c>
      <c r="AE765" s="153">
        <f>VLOOKUP(D765,'Dados Base'!$B:$K,10,FALSE)*31536000/VLOOKUP($F765,F:H,MATCH(H764,F764:AF764,0),FALSE)</f>
        <v>375.73974305843353</v>
      </c>
      <c r="AF765" s="14">
        <v>84.85</v>
      </c>
      <c r="AG765" s="15">
        <v>96.22</v>
      </c>
      <c r="AH765" s="14">
        <v>59.86</v>
      </c>
      <c r="AI765" s="14">
        <v>31.35</v>
      </c>
      <c r="AJ765" s="14">
        <v>100</v>
      </c>
      <c r="AK765" s="72">
        <f>(SUMIFS('Banco de Indicadores Mun. (2)'!I:I,'Banco de Indicadores Mun. (2)'!B:B,'Banco de Indicadores - Mun. (1)'!B765,'Banco de Indicadores Mun. (2)'!A:A,'Banco de Indicadores - Mun. (1)'!A765) / VLOOKUP(D765,'Dados Base'!$B:$K,8,FALSE)) * 100</f>
        <v>77.299888888888873</v>
      </c>
      <c r="AL765" s="72">
        <f>(SUMIFS('Banco de Indicadores Mun. (2)'!I:I,'Banco de Indicadores Mun. (2)'!B:B,'Banco de Indicadores - Mun. (1)'!B765,'Banco de Indicadores Mun. (2)'!A:A,'Banco de Indicadores - Mun. (1)'!A765) / VLOOKUP(D765,'Dados Base'!$B:$K,9,FALSE)) * 100</f>
        <v>27.643668874172185</v>
      </c>
      <c r="AM765" s="72">
        <f>(SUMIFS('Banco de Indicadores Mun. (2)'!J:J,'Banco de Indicadores Mun. (2)'!B:B,'Banco de Indicadores - Mun. (1)'!B765,'Banco de Indicadores Mun. (2)'!A:A,'Banco de Indicadores - Mun. (1)'!A765) / VLOOKUP(D765,'Dados Base'!$B:$K,7,FALSE)) * 100</f>
        <v>129.06412903225805</v>
      </c>
      <c r="AN765" s="72">
        <f>(SUMIFS('Banco de Indicadores Mun. (2)'!K:K,'Banco de Indicadores Mun. (2)'!B:B,'Banco de Indicadores - Mun. (1)'!B765,'Banco de Indicadores Mun. (2)'!A:A,'Banco de Indicadores - Mun. (1)'!A765) / VLOOKUP(D765,'Dados Base'!$B:$K,10,FALSE)) * 100</f>
        <v>7.5306956521739119</v>
      </c>
      <c r="AO765" s="21">
        <v>0</v>
      </c>
      <c r="AP765" s="125">
        <v>0</v>
      </c>
      <c r="AQ765" s="17">
        <v>0</v>
      </c>
      <c r="AR765" s="18">
        <v>9.3000000000000007</v>
      </c>
      <c r="AS765" s="20">
        <v>65.41293410234384</v>
      </c>
      <c r="AT765" s="20">
        <v>65.41293410234384</v>
      </c>
      <c r="AU765" s="20">
        <v>61.488008993827613</v>
      </c>
      <c r="AV765" s="21">
        <v>6.98</v>
      </c>
      <c r="AW765" s="21">
        <v>0</v>
      </c>
      <c r="AX765" s="21">
        <v>0</v>
      </c>
      <c r="AY765" s="116">
        <v>503.64545816981138</v>
      </c>
    </row>
    <row r="766" spans="1:51" ht="15" x14ac:dyDescent="0.25">
      <c r="A766" s="144">
        <v>2016</v>
      </c>
      <c r="B766" s="77" t="s">
        <v>121</v>
      </c>
      <c r="C766" s="78">
        <v>5</v>
      </c>
      <c r="D766" s="77">
        <v>3510401</v>
      </c>
      <c r="E766" s="78">
        <v>35104015</v>
      </c>
      <c r="F766" s="78" t="str">
        <f t="shared" si="24"/>
        <v>351040152016</v>
      </c>
      <c r="G766" s="79">
        <v>1.2847331037256104</v>
      </c>
      <c r="H766" s="80">
        <f t="shared" si="23"/>
        <v>51993</v>
      </c>
      <c r="I766" s="81">
        <v>50368</v>
      </c>
      <c r="J766" s="82">
        <v>1625</v>
      </c>
      <c r="K766" s="83">
        <f>(H766)/VLOOKUP(D766,'Dados Base'!$B:$K,6,FALSE)</f>
        <v>160.86943069306932</v>
      </c>
      <c r="L766" s="88">
        <f t="shared" si="25"/>
        <v>96.874579270286389</v>
      </c>
      <c r="M766" s="85" t="s">
        <v>702</v>
      </c>
      <c r="N766" s="86">
        <v>0.75</v>
      </c>
      <c r="O766" s="87" t="s">
        <v>691</v>
      </c>
      <c r="P766" s="87" t="s">
        <v>691</v>
      </c>
      <c r="Q766" s="87" t="s">
        <v>691</v>
      </c>
      <c r="R766" s="87" t="s">
        <v>691</v>
      </c>
      <c r="S766" s="87" t="s">
        <v>691</v>
      </c>
      <c r="T766" s="87" t="s">
        <v>691</v>
      </c>
      <c r="U766" s="87" t="s">
        <v>691</v>
      </c>
      <c r="V766" s="87" t="s">
        <v>691</v>
      </c>
      <c r="W766" s="85">
        <v>0</v>
      </c>
      <c r="X766" s="47">
        <v>0.1495611140625</v>
      </c>
      <c r="Y766" s="9">
        <v>40.619999999999997</v>
      </c>
      <c r="Z766" s="10">
        <v>578.15471249999973</v>
      </c>
      <c r="AA766" s="10">
        <v>2163.6952875000002</v>
      </c>
      <c r="AB766" s="11">
        <v>10</v>
      </c>
      <c r="AC766" s="12">
        <v>0</v>
      </c>
      <c r="AD766" s="153">
        <f>VLOOKUP(D766,'Dados Base'!$B:$K,9,FALSE)*31536000/VLOOKUP($F766,F:H,MATCH(H765,F765:AF765,0),FALSE)</f>
        <v>2474.6962091050718</v>
      </c>
      <c r="AE766" s="153">
        <f>VLOOKUP(D766,'Dados Base'!$B:$K,10,FALSE)*31536000/VLOOKUP($F766,F:H,MATCH(H765,F765:AF765,0),FALSE)</f>
        <v>327.53332179331835</v>
      </c>
      <c r="AF766" s="14">
        <v>94.5</v>
      </c>
      <c r="AG766" s="15">
        <v>94.5</v>
      </c>
      <c r="AH766" s="14">
        <v>90.77</v>
      </c>
      <c r="AI766" s="14">
        <v>23.89</v>
      </c>
      <c r="AJ766" s="14">
        <v>100</v>
      </c>
      <c r="AK766" s="72">
        <f>(SUMIFS('Banco de Indicadores Mun. (2)'!I:I,'Banco de Indicadores Mun. (2)'!B:B,'Banco de Indicadores - Mun. (1)'!B766,'Banco de Indicadores Mun. (2)'!A:A,'Banco de Indicadores - Mun. (1)'!A766) / VLOOKUP(D766,'Dados Base'!$B:$K,8,FALSE)) * 100</f>
        <v>22.228490322580644</v>
      </c>
      <c r="AL766" s="72">
        <f>(SUMIFS('Banco de Indicadores Mun. (2)'!I:I,'Banco de Indicadores Mun. (2)'!B:B,'Banco de Indicadores - Mun. (1)'!B766,'Banco de Indicadores Mun. (2)'!A:A,'Banco de Indicadores - Mun. (1)'!A766) / VLOOKUP(D766,'Dados Base'!$B:$K,9,FALSE)) * 100</f>
        <v>8.444647058823529</v>
      </c>
      <c r="AM766" s="72">
        <f>(SUMIFS('Banco de Indicadores Mun. (2)'!J:J,'Banco de Indicadores Mun. (2)'!B:B,'Banco de Indicadores - Mun. (1)'!B766,'Banco de Indicadores Mun. (2)'!A:A,'Banco de Indicadores - Mun. (1)'!A766) / VLOOKUP(D766,'Dados Base'!$B:$K,7,FALSE)) * 100</f>
        <v>13.387168316831685</v>
      </c>
      <c r="AN766" s="72">
        <f>(SUMIFS('Banco de Indicadores Mun. (2)'!K:K,'Banco de Indicadores Mun. (2)'!B:B,'Banco de Indicadores - Mun. (1)'!B766,'Banco de Indicadores Mun. (2)'!A:A,'Banco de Indicadores - Mun. (1)'!A766) / VLOOKUP(D766,'Dados Base'!$B:$K,10,FALSE)) * 100</f>
        <v>38.76503703703704</v>
      </c>
      <c r="AO766" s="21">
        <v>0</v>
      </c>
      <c r="AP766" s="125">
        <v>0</v>
      </c>
      <c r="AQ766" s="17">
        <v>85</v>
      </c>
      <c r="AR766" s="18">
        <v>9.8000000000000007</v>
      </c>
      <c r="AS766" s="20">
        <v>95</v>
      </c>
      <c r="AT766" s="20">
        <v>26.125000000000004</v>
      </c>
      <c r="AU766" s="20">
        <v>21.0862998522895</v>
      </c>
      <c r="AV766" s="21">
        <v>3.4</v>
      </c>
      <c r="AW766" s="21">
        <v>0</v>
      </c>
      <c r="AX766" s="21">
        <v>0</v>
      </c>
      <c r="AY766" s="116">
        <v>155.9979019028311</v>
      </c>
    </row>
    <row r="767" spans="1:51" ht="15" x14ac:dyDescent="0.25">
      <c r="A767" s="144">
        <v>2016</v>
      </c>
      <c r="B767" s="77" t="s">
        <v>122</v>
      </c>
      <c r="C767" s="78">
        <v>3</v>
      </c>
      <c r="D767" s="77">
        <v>3510500</v>
      </c>
      <c r="E767" s="78">
        <v>35105003</v>
      </c>
      <c r="F767" s="78" t="str">
        <f t="shared" si="24"/>
        <v>351050032016</v>
      </c>
      <c r="G767" s="79">
        <v>1.8417829924286977</v>
      </c>
      <c r="H767" s="80">
        <f t="shared" si="23"/>
        <v>110384</v>
      </c>
      <c r="I767" s="81">
        <v>106111</v>
      </c>
      <c r="J767" s="82">
        <v>4273</v>
      </c>
      <c r="K767" s="83">
        <f>(H767)/VLOOKUP(D767,'Dados Base'!$B:$K,6,FALSE)</f>
        <v>228.08967868581465</v>
      </c>
      <c r="L767" s="88">
        <f t="shared" si="25"/>
        <v>96.128967966371931</v>
      </c>
      <c r="M767" s="85" t="s">
        <v>702</v>
      </c>
      <c r="N767" s="86">
        <v>0.75900000000000001</v>
      </c>
      <c r="O767" s="87" t="s">
        <v>691</v>
      </c>
      <c r="P767" s="87" t="s">
        <v>691</v>
      </c>
      <c r="Q767" s="87" t="s">
        <v>691</v>
      </c>
      <c r="R767" s="87" t="s">
        <v>691</v>
      </c>
      <c r="S767" s="87" t="s">
        <v>691</v>
      </c>
      <c r="T767" s="87" t="s">
        <v>691</v>
      </c>
      <c r="U767" s="87" t="s">
        <v>691</v>
      </c>
      <c r="V767" s="87" t="s">
        <v>691</v>
      </c>
      <c r="W767" s="85">
        <v>0</v>
      </c>
      <c r="X767" s="47">
        <v>0.27229995274074076</v>
      </c>
      <c r="Y767" s="9">
        <v>99.28</v>
      </c>
      <c r="Z767" s="10">
        <v>3899.7659100170749</v>
      </c>
      <c r="AA767" s="10">
        <v>2057.2980899829254</v>
      </c>
      <c r="AB767" s="11">
        <v>22</v>
      </c>
      <c r="AC767" s="12">
        <v>1</v>
      </c>
      <c r="AD767" s="153">
        <f>VLOOKUP(D767,'Dados Base'!$B:$K,9,FALSE)*31536000/VLOOKUP($F767,F:H,MATCH(H766,F766:AF766,0),FALSE)</f>
        <v>7828.0040585592114</v>
      </c>
      <c r="AE767" s="153">
        <f>VLOOKUP(D767,'Dados Base'!$B:$K,10,FALSE)*31536000/VLOOKUP($F767,F:H,MATCH(H766,F766:AF766,0),FALSE)</f>
        <v>862.79460791419058</v>
      </c>
      <c r="AF767" s="14">
        <v>81.040000000000006</v>
      </c>
      <c r="AG767" s="15">
        <v>95.87</v>
      </c>
      <c r="AH767" s="14">
        <v>67.31</v>
      </c>
      <c r="AI767" s="14">
        <v>35.340000000000003</v>
      </c>
      <c r="AJ767" s="14">
        <v>84.54</v>
      </c>
      <c r="AK767" s="72">
        <f>(SUMIFS('Banco de Indicadores Mun. (2)'!I:I,'Banco de Indicadores Mun. (2)'!B:B,'Banco de Indicadores - Mun. (1)'!B767,'Banco de Indicadores Mun. (2)'!A:A,'Banco de Indicadores - Mun. (1)'!A767) / VLOOKUP(D767,'Dados Base'!$B:$K,8,FALSE)) * 100</f>
        <v>8.4401013916500975</v>
      </c>
      <c r="AL767" s="72">
        <f>(SUMIFS('Banco de Indicadores Mun. (2)'!I:I,'Banco de Indicadores Mun. (2)'!B:B,'Banco de Indicadores - Mun. (1)'!B767,'Banco de Indicadores Mun. (2)'!A:A,'Banco de Indicadores - Mun. (1)'!A767) / VLOOKUP(D767,'Dados Base'!$B:$K,9,FALSE)) * 100</f>
        <v>3.0988109489051099</v>
      </c>
      <c r="AM767" s="72">
        <f>(SUMIFS('Banco de Indicadores Mun. (2)'!J:J,'Banco de Indicadores Mun. (2)'!B:B,'Banco de Indicadores - Mun. (1)'!B767,'Banco de Indicadores Mun. (2)'!A:A,'Banco de Indicadores - Mun. (1)'!A767) / VLOOKUP(D767,'Dados Base'!$B:$K,7,FALSE)) * 100</f>
        <v>11.901471590909091</v>
      </c>
      <c r="AN767" s="72">
        <f>(SUMIFS('Banco de Indicadores Mun. (2)'!K:K,'Banco de Indicadores Mun. (2)'!B:B,'Banco de Indicadores - Mun. (1)'!B767,'Banco de Indicadores Mun. (2)'!A:A,'Banco de Indicadores - Mun. (1)'!A767) / VLOOKUP(D767,'Dados Base'!$B:$K,10,FALSE)) * 100</f>
        <v>0.37121192052980134</v>
      </c>
      <c r="AO767" s="21">
        <v>0</v>
      </c>
      <c r="AP767" s="125">
        <v>0</v>
      </c>
      <c r="AQ767" s="17">
        <v>0</v>
      </c>
      <c r="AR767" s="18">
        <v>9.4</v>
      </c>
      <c r="AS767" s="20">
        <v>68.910073989755261</v>
      </c>
      <c r="AT767" s="20">
        <v>68.910073989755261</v>
      </c>
      <c r="AU767" s="20">
        <v>65.464562912486329</v>
      </c>
      <c r="AV767" s="21">
        <v>7.29</v>
      </c>
      <c r="AW767" s="21">
        <v>1</v>
      </c>
      <c r="AX767" s="21">
        <v>1</v>
      </c>
      <c r="AY767" s="116">
        <v>258.40577382322971</v>
      </c>
    </row>
    <row r="768" spans="1:51" ht="15" x14ac:dyDescent="0.25">
      <c r="A768" s="144">
        <v>2016</v>
      </c>
      <c r="B768" s="77" t="s">
        <v>123</v>
      </c>
      <c r="C768" s="78">
        <v>6</v>
      </c>
      <c r="D768" s="77">
        <v>3510609</v>
      </c>
      <c r="E768" s="78">
        <v>35106096</v>
      </c>
      <c r="F768" s="78" t="str">
        <f t="shared" si="24"/>
        <v>351060962016</v>
      </c>
      <c r="G768" s="79">
        <v>0.68858516177814355</v>
      </c>
      <c r="H768" s="80">
        <f t="shared" si="23"/>
        <v>385474</v>
      </c>
      <c r="I768" s="81">
        <v>385474</v>
      </c>
      <c r="J768" s="82">
        <v>0</v>
      </c>
      <c r="K768" s="83">
        <f>(H768)/VLOOKUP(D768,'Dados Base'!$B:$K,6,FALSE)</f>
        <v>11022.991135258793</v>
      </c>
      <c r="L768" s="88">
        <f t="shared" si="25"/>
        <v>100</v>
      </c>
      <c r="M768" s="85" t="s">
        <v>702</v>
      </c>
      <c r="N768" s="86">
        <v>0.749</v>
      </c>
      <c r="O768" s="87" t="s">
        <v>691</v>
      </c>
      <c r="P768" s="87" t="s">
        <v>691</v>
      </c>
      <c r="Q768" s="87" t="s">
        <v>691</v>
      </c>
      <c r="R768" s="87" t="s">
        <v>691</v>
      </c>
      <c r="S768" s="87" t="s">
        <v>691</v>
      </c>
      <c r="T768" s="87" t="s">
        <v>691</v>
      </c>
      <c r="U768" s="87" t="s">
        <v>691</v>
      </c>
      <c r="V768" s="87" t="s">
        <v>691</v>
      </c>
      <c r="W768" s="85">
        <v>0</v>
      </c>
      <c r="X768" s="47">
        <v>1.3429128935185186</v>
      </c>
      <c r="Y768" s="9">
        <v>355.02</v>
      </c>
      <c r="Z768" s="10">
        <v>6137.4888794373855</v>
      </c>
      <c r="AA768" s="10">
        <v>15163.621120562615</v>
      </c>
      <c r="AB768" s="11">
        <v>10</v>
      </c>
      <c r="AC768" s="12">
        <v>1</v>
      </c>
      <c r="AD768" s="153">
        <f>VLOOKUP(D768,'Dados Base'!$B:$K,9,FALSE)*31536000/VLOOKUP($F768,F:H,MATCH(H767,F767:AF767,0),FALSE)</f>
        <v>41.723592252655173</v>
      </c>
      <c r="AE768" s="153">
        <f>VLOOKUP(D768,'Dados Base'!$B:$K,10,FALSE)*31536000/VLOOKUP($F768,F:H,MATCH(H767,F767:AF767,0),FALSE)</f>
        <v>6.5448772161027717</v>
      </c>
      <c r="AF768" s="14">
        <v>100</v>
      </c>
      <c r="AG768" s="15" t="s">
        <v>692</v>
      </c>
      <c r="AH768" s="14">
        <v>77.84</v>
      </c>
      <c r="AI768" s="14">
        <v>35.369999999999997</v>
      </c>
      <c r="AJ768" s="14">
        <v>100</v>
      </c>
      <c r="AK768" s="72">
        <f>(SUMIFS('Banco de Indicadores Mun. (2)'!I:I,'Banco de Indicadores Mun. (2)'!B:B,'Banco de Indicadores - Mun. (1)'!B768,'Banco de Indicadores Mun. (2)'!A:A,'Banco de Indicadores - Mun. (1)'!A768) / VLOOKUP(D768,'Dados Base'!$B:$K,8,FALSE)) * 100</f>
        <v>567.89499999999998</v>
      </c>
      <c r="AL768" s="72">
        <f>(SUMIFS('Banco de Indicadores Mun. (2)'!I:I,'Banco de Indicadores Mun. (2)'!B:B,'Banco de Indicadores - Mun. (1)'!B768,'Banco de Indicadores Mun. (2)'!A:A,'Banco de Indicadores - Mun. (1)'!A768) / VLOOKUP(D768,'Dados Base'!$B:$K,9,FALSE)) * 100</f>
        <v>211.56872549019607</v>
      </c>
      <c r="AM768" s="72">
        <f>(SUMIFS('Banco de Indicadores Mun. (2)'!J:J,'Banco de Indicadores Mun. (2)'!B:B,'Banco de Indicadores - Mun. (1)'!B768,'Banco de Indicadores Mun. (2)'!A:A,'Banco de Indicadores - Mun. (1)'!A768) / VLOOKUP(D768,'Dados Base'!$B:$K,7,FALSE)) * 100</f>
        <v>955.38763636363649</v>
      </c>
      <c r="AN768" s="72">
        <f>(SUMIFS('Banco de Indicadores Mun. (2)'!K:K,'Banco de Indicadores Mun. (2)'!B:B,'Banco de Indicadores - Mun. (1)'!B768,'Banco de Indicadores Mun. (2)'!A:A,'Banco de Indicadores - Mun. (1)'!A768) / VLOOKUP(D768,'Dados Base'!$B:$K,10,FALSE)) * 100</f>
        <v>35.092624999999991</v>
      </c>
      <c r="AO768" s="21">
        <v>0</v>
      </c>
      <c r="AP768" s="125">
        <v>0</v>
      </c>
      <c r="AQ768" s="17">
        <v>0</v>
      </c>
      <c r="AR768" s="18">
        <v>9.8000000000000007</v>
      </c>
      <c r="AS768" s="20">
        <v>69.2619709221851</v>
      </c>
      <c r="AT768" s="20">
        <v>36.016224879536253</v>
      </c>
      <c r="AU768" s="20">
        <v>28.813000258847481</v>
      </c>
      <c r="AV768" s="21">
        <v>4.1900000000000004</v>
      </c>
      <c r="AW768" s="21">
        <v>5</v>
      </c>
      <c r="AX768" s="21">
        <v>1</v>
      </c>
      <c r="AY768" s="116">
        <v>78.18824326341317</v>
      </c>
    </row>
    <row r="769" spans="1:51" ht="15" x14ac:dyDescent="0.25">
      <c r="A769" s="144">
        <v>2016</v>
      </c>
      <c r="B769" s="77" t="s">
        <v>124</v>
      </c>
      <c r="C769" s="78">
        <v>15</v>
      </c>
      <c r="D769" s="77">
        <v>3510708</v>
      </c>
      <c r="E769" s="78">
        <v>351070815</v>
      </c>
      <c r="F769" s="78" t="str">
        <f t="shared" si="24"/>
        <v>3510708152016</v>
      </c>
      <c r="G769" s="79">
        <v>-3.1410926852593057E-2</v>
      </c>
      <c r="H769" s="80">
        <f t="shared" si="23"/>
        <v>11759</v>
      </c>
      <c r="I769" s="81">
        <v>10771</v>
      </c>
      <c r="J769" s="82">
        <v>988</v>
      </c>
      <c r="K769" s="83">
        <f>(H769)/VLOOKUP(D769,'Dados Base'!$B:$K,6,FALSE)</f>
        <v>18.443465031290682</v>
      </c>
      <c r="L769" s="88">
        <f t="shared" si="25"/>
        <v>91.597924993621902</v>
      </c>
      <c r="M769" s="85" t="s">
        <v>702</v>
      </c>
      <c r="N769" s="86">
        <v>0.72199999999999998</v>
      </c>
      <c r="O769" s="87" t="s">
        <v>691</v>
      </c>
      <c r="P769" s="87" t="s">
        <v>691</v>
      </c>
      <c r="Q769" s="87" t="s">
        <v>691</v>
      </c>
      <c r="R769" s="87" t="s">
        <v>691</v>
      </c>
      <c r="S769" s="87" t="s">
        <v>691</v>
      </c>
      <c r="T769" s="87" t="s">
        <v>691</v>
      </c>
      <c r="U769" s="87" t="s">
        <v>691</v>
      </c>
      <c r="V769" s="87" t="s">
        <v>691</v>
      </c>
      <c r="W769" s="85">
        <v>92.47</v>
      </c>
      <c r="X769" s="47">
        <v>3.5378965773148148E-2</v>
      </c>
      <c r="Y769" s="9">
        <v>7.83</v>
      </c>
      <c r="Z769" s="10">
        <v>491.17271716408209</v>
      </c>
      <c r="AA769" s="10">
        <v>112.76328283591796</v>
      </c>
      <c r="AB769" s="11">
        <v>0</v>
      </c>
      <c r="AC769" s="12">
        <v>0</v>
      </c>
      <c r="AD769" s="153">
        <f>VLOOKUP(D769,'Dados Base'!$B:$K,9,FALSE)*31536000/VLOOKUP($F769,F:H,MATCH(H768,F768:AF768,0),FALSE)</f>
        <v>13141.11744195935</v>
      </c>
      <c r="AE769" s="153">
        <f>VLOOKUP(D769,'Dados Base'!$B:$K,10,FALSE)*31536000/VLOOKUP($F769,F:H,MATCH(H768,F768:AF768,0),FALSE)</f>
        <v>1367.7489582447488</v>
      </c>
      <c r="AF769" s="14">
        <v>98.84</v>
      </c>
      <c r="AG769" s="15">
        <v>90.89</v>
      </c>
      <c r="AH769" s="14">
        <v>84.01</v>
      </c>
      <c r="AI769" s="14">
        <v>12.11</v>
      </c>
      <c r="AJ769" s="14">
        <v>100</v>
      </c>
      <c r="AK769" s="72">
        <f>(SUMIFS('Banco de Indicadores Mun. (2)'!I:I,'Banco de Indicadores Mun. (2)'!B:B,'Banco de Indicadores - Mun. (1)'!B769,'Banco de Indicadores Mun. (2)'!A:A,'Banco de Indicadores - Mun. (1)'!A769) / VLOOKUP(D769,'Dados Base'!$B:$K,8,FALSE)) * 100</f>
        <v>6.8121153846153861</v>
      </c>
      <c r="AL769" s="72">
        <f>(SUMIFS('Banco de Indicadores Mun. (2)'!I:I,'Banco de Indicadores Mun. (2)'!B:B,'Banco de Indicadores - Mun. (1)'!B769,'Banco de Indicadores Mun. (2)'!A:A,'Banco de Indicadores - Mun. (1)'!A769) / VLOOKUP(D769,'Dados Base'!$B:$K,9,FALSE)) * 100</f>
        <v>2.1687551020408162</v>
      </c>
      <c r="AM769" s="72">
        <f>(SUMIFS('Banco de Indicadores Mun. (2)'!J:J,'Banco de Indicadores Mun. (2)'!B:B,'Banco de Indicadores - Mun. (1)'!B769,'Banco de Indicadores Mun. (2)'!A:A,'Banco de Indicadores - Mun. (1)'!A769) / VLOOKUP(D769,'Dados Base'!$B:$K,7,FALSE)) * 100</f>
        <v>9.631333333333334</v>
      </c>
      <c r="AN769" s="72">
        <f>(SUMIFS('Banco de Indicadores Mun. (2)'!K:K,'Banco de Indicadores Mun. (2)'!B:B,'Banco de Indicadores - Mun. (1)'!B769,'Banco de Indicadores Mun. (2)'!A:A,'Banco de Indicadores - Mun. (1)'!A769) / VLOOKUP(D769,'Dados Base'!$B:$K,10,FALSE)) * 100</f>
        <v>1.0078431372549019</v>
      </c>
      <c r="AO769" s="21">
        <v>0</v>
      </c>
      <c r="AP769" s="125">
        <v>0</v>
      </c>
      <c r="AQ769" s="17">
        <v>0</v>
      </c>
      <c r="AR769" s="18">
        <v>5.8</v>
      </c>
      <c r="AS769" s="20">
        <v>82.988206890147637</v>
      </c>
      <c r="AT769" s="20">
        <v>82.988206890147637</v>
      </c>
      <c r="AU769" s="20">
        <v>81.328603885855799</v>
      </c>
      <c r="AV769" s="21">
        <v>9.74</v>
      </c>
      <c r="AW769" s="21">
        <v>0</v>
      </c>
      <c r="AX769" s="21">
        <v>0</v>
      </c>
      <c r="AY769" s="116">
        <v>0</v>
      </c>
    </row>
    <row r="770" spans="1:51" ht="15" x14ac:dyDescent="0.25">
      <c r="A770" s="144">
        <v>2016</v>
      </c>
      <c r="B770" s="77" t="s">
        <v>125</v>
      </c>
      <c r="C770" s="78">
        <v>4</v>
      </c>
      <c r="D770" s="77">
        <v>3510807</v>
      </c>
      <c r="E770" s="78">
        <v>35108074</v>
      </c>
      <c r="F770" s="78" t="str">
        <f t="shared" si="24"/>
        <v>351080742016</v>
      </c>
      <c r="G770" s="79">
        <v>0.46672912043181913</v>
      </c>
      <c r="H770" s="80">
        <f t="shared" ref="H770:H833" si="26">SUM(I770:J770)</f>
        <v>29013</v>
      </c>
      <c r="I770" s="81">
        <v>23914</v>
      </c>
      <c r="J770" s="82">
        <v>5099</v>
      </c>
      <c r="K770" s="83">
        <f>(H770)/VLOOKUP(D770,'Dados Base'!$B:$K,6,FALSE)</f>
        <v>33.520114610532154</v>
      </c>
      <c r="L770" s="88">
        <f t="shared" si="25"/>
        <v>82.425119773894465</v>
      </c>
      <c r="M770" s="85" t="s">
        <v>702</v>
      </c>
      <c r="N770" s="86">
        <v>0.73</v>
      </c>
      <c r="O770" s="87" t="s">
        <v>691</v>
      </c>
      <c r="P770" s="87" t="s">
        <v>691</v>
      </c>
      <c r="Q770" s="87" t="s">
        <v>691</v>
      </c>
      <c r="R770" s="87" t="s">
        <v>691</v>
      </c>
      <c r="S770" s="87" t="s">
        <v>691</v>
      </c>
      <c r="T770" s="87" t="s">
        <v>691</v>
      </c>
      <c r="U770" s="87" t="s">
        <v>691</v>
      </c>
      <c r="V770" s="87" t="s">
        <v>691</v>
      </c>
      <c r="W770" s="85">
        <v>0</v>
      </c>
      <c r="X770" s="47">
        <v>8.2936649107638885E-2</v>
      </c>
      <c r="Y770" s="9">
        <v>17.18</v>
      </c>
      <c r="Z770" s="10">
        <v>1028.0357999999999</v>
      </c>
      <c r="AA770" s="10">
        <v>297.61020000000002</v>
      </c>
      <c r="AB770" s="11">
        <v>0</v>
      </c>
      <c r="AC770" s="12">
        <v>0</v>
      </c>
      <c r="AD770" s="153">
        <f>VLOOKUP(D770,'Dados Base'!$B:$K,9,FALSE)*31536000/VLOOKUP($F770,F:H,MATCH(H769,F769:AF769,0),FALSE)</f>
        <v>13760.926481232551</v>
      </c>
      <c r="AE770" s="153">
        <f>VLOOKUP(D770,'Dados Base'!$B:$K,10,FALSE)*31536000/VLOOKUP($F770,F:H,MATCH(H769,F769:AF769,0),FALSE)</f>
        <v>1489.1365939406473</v>
      </c>
      <c r="AF770" s="14">
        <v>93.91</v>
      </c>
      <c r="AG770" s="15">
        <v>81.41</v>
      </c>
      <c r="AH770" s="14">
        <v>93.91</v>
      </c>
      <c r="AI770" s="14">
        <v>17.690000000000001</v>
      </c>
      <c r="AJ770" s="14">
        <v>99.03</v>
      </c>
      <c r="AK770" s="72">
        <f>(SUMIFS('Banco de Indicadores Mun. (2)'!I:I,'Banco de Indicadores Mun. (2)'!B:B,'Banco de Indicadores - Mun. (1)'!B770,'Banco de Indicadores Mun. (2)'!A:A,'Banco de Indicadores - Mun. (1)'!A770) / VLOOKUP(D770,'Dados Base'!$B:$K,8,FALSE)) * 100</f>
        <v>54.316653301886767</v>
      </c>
      <c r="AL770" s="72">
        <f>(SUMIFS('Banco de Indicadores Mun. (2)'!I:I,'Banco de Indicadores Mun. (2)'!B:B,'Banco de Indicadores - Mun. (1)'!B770,'Banco de Indicadores Mun. (2)'!A:A,'Banco de Indicadores - Mun. (1)'!A770) / VLOOKUP(D770,'Dados Base'!$B:$K,9,FALSE)) * 100</f>
        <v>18.191359399684035</v>
      </c>
      <c r="AM770" s="72">
        <f>(SUMIFS('Banco de Indicadores Mun. (2)'!J:J,'Banco de Indicadores Mun. (2)'!B:B,'Banco de Indicadores - Mun. (1)'!B770,'Banco de Indicadores Mun. (2)'!A:A,'Banco de Indicadores - Mun. (1)'!A770) / VLOOKUP(D770,'Dados Base'!$B:$K,7,FALSE)) * 100</f>
        <v>79.728651567944212</v>
      </c>
      <c r="AN770" s="72">
        <f>(SUMIFS('Banco de Indicadores Mun. (2)'!K:K,'Banco de Indicadores Mun. (2)'!B:B,'Banco de Indicadores - Mun. (1)'!B770,'Banco de Indicadores Mun. (2)'!A:A,'Banco de Indicadores - Mun. (1)'!A770) / VLOOKUP(D770,'Dados Base'!$B:$K,10,FALSE)) * 100</f>
        <v>1.0812992700729926</v>
      </c>
      <c r="AO770" s="21">
        <v>0</v>
      </c>
      <c r="AP770" s="125">
        <v>0</v>
      </c>
      <c r="AQ770" s="17">
        <v>0</v>
      </c>
      <c r="AR770" s="18">
        <v>7.3</v>
      </c>
      <c r="AS770" s="20">
        <v>100</v>
      </c>
      <c r="AT770" s="20">
        <v>100</v>
      </c>
      <c r="AU770" s="20">
        <v>77.549798362458759</v>
      </c>
      <c r="AV770" s="21">
        <v>8.34</v>
      </c>
      <c r="AW770" s="21">
        <v>0</v>
      </c>
      <c r="AX770" s="21">
        <v>0</v>
      </c>
      <c r="AY770" s="116">
        <v>2.266308104105546</v>
      </c>
    </row>
    <row r="771" spans="1:51" ht="15" x14ac:dyDescent="0.25">
      <c r="A771" s="144">
        <v>2016</v>
      </c>
      <c r="B771" s="77" t="s">
        <v>126</v>
      </c>
      <c r="C771" s="78">
        <v>4</v>
      </c>
      <c r="D771" s="77">
        <v>3510906</v>
      </c>
      <c r="E771" s="78">
        <v>35109064</v>
      </c>
      <c r="F771" s="78" t="str">
        <f t="shared" ref="F771:F834" si="27">CONCATENATE(E771,A771)</f>
        <v>351090642016</v>
      </c>
      <c r="G771" s="79">
        <v>-0.84453884423839609</v>
      </c>
      <c r="H771" s="80">
        <f t="shared" si="26"/>
        <v>2542</v>
      </c>
      <c r="I771" s="81">
        <v>1870</v>
      </c>
      <c r="J771" s="82">
        <v>672</v>
      </c>
      <c r="K771" s="83">
        <f>(H771)/VLOOKUP(D771,'Dados Base'!$B:$K,6,FALSE)</f>
        <v>13.314477267965641</v>
      </c>
      <c r="L771" s="88">
        <f t="shared" si="25"/>
        <v>73.564122738001572</v>
      </c>
      <c r="M771" s="85" t="s">
        <v>702</v>
      </c>
      <c r="N771" s="86">
        <v>0.73399999999999999</v>
      </c>
      <c r="O771" s="87" t="s">
        <v>691</v>
      </c>
      <c r="P771" s="87" t="s">
        <v>691</v>
      </c>
      <c r="Q771" s="87" t="s">
        <v>691</v>
      </c>
      <c r="R771" s="87" t="s">
        <v>691</v>
      </c>
      <c r="S771" s="87" t="s">
        <v>691</v>
      </c>
      <c r="T771" s="87" t="s">
        <v>691</v>
      </c>
      <c r="U771" s="87" t="s">
        <v>691</v>
      </c>
      <c r="V771" s="87" t="s">
        <v>691</v>
      </c>
      <c r="W771" s="85">
        <v>0</v>
      </c>
      <c r="X771" s="47">
        <v>4.984703125E-3</v>
      </c>
      <c r="Y771" s="9">
        <v>1.24</v>
      </c>
      <c r="Z771" s="10">
        <v>79.214128695652178</v>
      </c>
      <c r="AA771" s="10">
        <v>16.74387130434782</v>
      </c>
      <c r="AB771" s="11">
        <v>0</v>
      </c>
      <c r="AC771" s="12">
        <v>0</v>
      </c>
      <c r="AD771" s="153">
        <f>VLOOKUP(D771,'Dados Base'!$B:$K,9,FALSE)*31536000/VLOOKUP($F771,F:H,MATCH(H770,F770:AF770,0),FALSE)</f>
        <v>37466.058221872539</v>
      </c>
      <c r="AE771" s="153">
        <f>VLOOKUP(D771,'Dados Base'!$B:$K,10,FALSE)*31536000/VLOOKUP($F771,F:H,MATCH(H770,F770:AF770,0),FALSE)</f>
        <v>3845.8536585365846</v>
      </c>
      <c r="AF771" s="14">
        <v>75.3</v>
      </c>
      <c r="AG771" s="15">
        <v>68.16</v>
      </c>
      <c r="AH771" s="14">
        <v>70.58</v>
      </c>
      <c r="AI771" s="14">
        <v>16.010000000000002</v>
      </c>
      <c r="AJ771" s="14">
        <v>100</v>
      </c>
      <c r="AK771" s="72">
        <f>(SUMIFS('Banco de Indicadores Mun. (2)'!I:I,'Banco de Indicadores Mun. (2)'!B:B,'Banco de Indicadores - Mun. (1)'!B771,'Banco de Indicadores Mun. (2)'!A:A,'Banco de Indicadores - Mun. (1)'!A771) / VLOOKUP(D771,'Dados Base'!$B:$K,8,FALSE)) * 100</f>
        <v>6.3364895833333339</v>
      </c>
      <c r="AL771" s="72">
        <f>(SUMIFS('Banco de Indicadores Mun. (2)'!I:I,'Banco de Indicadores Mun. (2)'!B:B,'Banco de Indicadores - Mun. (1)'!B771,'Banco de Indicadores Mun. (2)'!A:A,'Banco de Indicadores - Mun. (1)'!A771) / VLOOKUP(D771,'Dados Base'!$B:$K,9,FALSE)) * 100</f>
        <v>2.0142483443708605</v>
      </c>
      <c r="AM771" s="72">
        <f>(SUMIFS('Banco de Indicadores Mun. (2)'!J:J,'Banco de Indicadores Mun. (2)'!B:B,'Banco de Indicadores - Mun. (1)'!B771,'Banco de Indicadores Mun. (2)'!A:A,'Banco de Indicadores - Mun. (1)'!A771) / VLOOKUP(D771,'Dados Base'!$B:$K,7,FALSE)) * 100</f>
        <v>8.6554307692307688</v>
      </c>
      <c r="AN771" s="72">
        <f>(SUMIFS('Banco de Indicadores Mun. (2)'!K:K,'Banco de Indicadores Mun. (2)'!B:B,'Banco de Indicadores - Mun. (1)'!B771,'Banco de Indicadores Mun. (2)'!A:A,'Banco de Indicadores - Mun. (1)'!A771) / VLOOKUP(D771,'Dados Base'!$B:$K,10,FALSE)) * 100</f>
        <v>1.4741935483870969</v>
      </c>
      <c r="AO771" s="21">
        <v>0</v>
      </c>
      <c r="AP771" s="125">
        <v>0</v>
      </c>
      <c r="AQ771" s="17">
        <v>0</v>
      </c>
      <c r="AR771" s="18">
        <v>7.1</v>
      </c>
      <c r="AS771" s="20">
        <v>85.990338164251213</v>
      </c>
      <c r="AT771" s="20">
        <v>85.990338164251199</v>
      </c>
      <c r="AU771" s="20">
        <v>82.5508333809085</v>
      </c>
      <c r="AV771" s="21">
        <v>9.49</v>
      </c>
      <c r="AW771" s="21">
        <v>0</v>
      </c>
      <c r="AX771" s="21">
        <v>0</v>
      </c>
      <c r="AY771" s="116">
        <v>96.182257594327652</v>
      </c>
    </row>
    <row r="772" spans="1:51" ht="15" x14ac:dyDescent="0.25">
      <c r="A772" s="144">
        <v>2016</v>
      </c>
      <c r="B772" s="77" t="s">
        <v>127</v>
      </c>
      <c r="C772" s="78">
        <v>19</v>
      </c>
      <c r="D772" s="77">
        <v>3511003</v>
      </c>
      <c r="E772" s="78">
        <v>351100319</v>
      </c>
      <c r="F772" s="78" t="str">
        <f t="shared" si="27"/>
        <v>3511003192016</v>
      </c>
      <c r="G772" s="79">
        <v>1.6292308713532488</v>
      </c>
      <c r="H772" s="80">
        <f t="shared" si="26"/>
        <v>19668</v>
      </c>
      <c r="I772" s="81">
        <v>14842</v>
      </c>
      <c r="J772" s="82">
        <v>4826</v>
      </c>
      <c r="K772" s="83">
        <f>(H772)/VLOOKUP(D772,'Dados Base'!$B:$K,6,FALSE)</f>
        <v>18.508445866465909</v>
      </c>
      <c r="L772" s="88">
        <f t="shared" si="25"/>
        <v>75.462680496237539</v>
      </c>
      <c r="M772" s="85" t="s">
        <v>702</v>
      </c>
      <c r="N772" s="86">
        <v>0.73099999999999998</v>
      </c>
      <c r="O772" s="87" t="s">
        <v>691</v>
      </c>
      <c r="P772" s="87" t="s">
        <v>691</v>
      </c>
      <c r="Q772" s="87" t="s">
        <v>691</v>
      </c>
      <c r="R772" s="87" t="s">
        <v>691</v>
      </c>
      <c r="S772" s="87" t="s">
        <v>691</v>
      </c>
      <c r="T772" s="87" t="s">
        <v>691</v>
      </c>
      <c r="U772" s="87" t="s">
        <v>691</v>
      </c>
      <c r="V772" s="87" t="s">
        <v>691</v>
      </c>
      <c r="W772" s="85">
        <v>154.34</v>
      </c>
      <c r="X772" s="47">
        <v>4.5183155263888893E-2</v>
      </c>
      <c r="Y772" s="9">
        <v>10.63</v>
      </c>
      <c r="Z772" s="10">
        <v>724.35254400000008</v>
      </c>
      <c r="AA772" s="10">
        <v>95.583455999999956</v>
      </c>
      <c r="AB772" s="11">
        <v>2</v>
      </c>
      <c r="AC772" s="12">
        <v>0</v>
      </c>
      <c r="AD772" s="153">
        <f>VLOOKUP(D772,'Dados Base'!$B:$K,9,FALSE)*31536000/VLOOKUP($F772,F:H,MATCH(H771,F771:AF771,0),FALSE)</f>
        <v>12410.445393532642</v>
      </c>
      <c r="AE772" s="153">
        <f>VLOOKUP(D772,'Dados Base'!$B:$K,10,FALSE)*31536000/VLOOKUP($F772,F:H,MATCH(H771,F771:AF771,0),FALSE)</f>
        <v>1090.3233679072603</v>
      </c>
      <c r="AF772" s="14">
        <v>75.47</v>
      </c>
      <c r="AG772" s="15">
        <v>75.47</v>
      </c>
      <c r="AH772" s="14">
        <v>75.47</v>
      </c>
      <c r="AI772" s="14">
        <v>36.4</v>
      </c>
      <c r="AJ772" s="14">
        <v>100</v>
      </c>
      <c r="AK772" s="72">
        <f>(SUMIFS('Banco de Indicadores Mun. (2)'!I:I,'Banco de Indicadores Mun. (2)'!B:B,'Banco de Indicadores - Mun. (1)'!B772,'Banco de Indicadores Mun. (2)'!A:A,'Banco de Indicadores - Mun. (1)'!A772) / VLOOKUP(D772,'Dados Base'!$B:$K,8,FALSE)) * 100</f>
        <v>3.8624396887159533</v>
      </c>
      <c r="AL772" s="72">
        <f>(SUMIFS('Banco de Indicadores Mun. (2)'!I:I,'Banco de Indicadores Mun. (2)'!B:B,'Banco de Indicadores - Mun. (1)'!B772,'Banco de Indicadores Mun. (2)'!A:A,'Banco de Indicadores - Mun. (1)'!A772) / VLOOKUP(D772,'Dados Base'!$B:$K,9,FALSE)) * 100</f>
        <v>1.2824896640826873</v>
      </c>
      <c r="AM772" s="72">
        <f>(SUMIFS('Banco de Indicadores Mun. (2)'!J:J,'Banco de Indicadores Mun. (2)'!B:B,'Banco de Indicadores - Mun. (1)'!B772,'Banco de Indicadores Mun. (2)'!A:A,'Banco de Indicadores - Mun. (1)'!A772) / VLOOKUP(D772,'Dados Base'!$B:$K,7,FALSE)) * 100</f>
        <v>0.82807936507936519</v>
      </c>
      <c r="AN772" s="72">
        <f>(SUMIFS('Banco de Indicadores Mun. (2)'!K:K,'Banco de Indicadores Mun. (2)'!B:B,'Banco de Indicadores - Mun. (1)'!B772,'Banco de Indicadores Mun. (2)'!A:A,'Banco de Indicadores - Mun. (1)'!A772) / VLOOKUP(D772,'Dados Base'!$B:$K,10,FALSE)) * 100</f>
        <v>12.296176470588236</v>
      </c>
      <c r="AO772" s="21">
        <v>0</v>
      </c>
      <c r="AP772" s="125">
        <v>0</v>
      </c>
      <c r="AQ772" s="17">
        <v>0</v>
      </c>
      <c r="AR772" s="18">
        <v>9</v>
      </c>
      <c r="AS772" s="20">
        <v>99.15</v>
      </c>
      <c r="AT772" s="20">
        <v>99.15</v>
      </c>
      <c r="AU772" s="20">
        <v>88.342571127502637</v>
      </c>
      <c r="AV772" s="21">
        <v>9.69</v>
      </c>
      <c r="AW772" s="21">
        <v>0</v>
      </c>
      <c r="AX772" s="21">
        <v>0</v>
      </c>
      <c r="AY772" s="116">
        <v>143.44947718115912</v>
      </c>
    </row>
    <row r="773" spans="1:51" ht="15" x14ac:dyDescent="0.25">
      <c r="A773" s="144">
        <v>2016</v>
      </c>
      <c r="B773" s="77" t="s">
        <v>128</v>
      </c>
      <c r="C773" s="78">
        <v>15</v>
      </c>
      <c r="D773" s="77">
        <v>3511102</v>
      </c>
      <c r="E773" s="78">
        <v>351110215</v>
      </c>
      <c r="F773" s="78" t="str">
        <f t="shared" si="27"/>
        <v>3511102152016</v>
      </c>
      <c r="G773" s="79">
        <v>0.49721168376870573</v>
      </c>
      <c r="H773" s="80">
        <f t="shared" si="26"/>
        <v>115669</v>
      </c>
      <c r="I773" s="81">
        <v>114740</v>
      </c>
      <c r="J773" s="82">
        <v>929</v>
      </c>
      <c r="K773" s="83">
        <f>(H773)/VLOOKUP(D773,'Dados Base'!$B:$K,6,FALSE)</f>
        <v>395.801396112784</v>
      </c>
      <c r="L773" s="88">
        <f t="shared" si="25"/>
        <v>99.196846173131959</v>
      </c>
      <c r="M773" s="85" t="s">
        <v>702</v>
      </c>
      <c r="N773" s="86">
        <v>0.78500000000000003</v>
      </c>
      <c r="O773" s="87" t="s">
        <v>691</v>
      </c>
      <c r="P773" s="87" t="s">
        <v>691</v>
      </c>
      <c r="Q773" s="87" t="s">
        <v>691</v>
      </c>
      <c r="R773" s="87" t="s">
        <v>691</v>
      </c>
      <c r="S773" s="87" t="s">
        <v>691</v>
      </c>
      <c r="T773" s="87" t="s">
        <v>691</v>
      </c>
      <c r="U773" s="87" t="s">
        <v>691</v>
      </c>
      <c r="V773" s="87" t="s">
        <v>691</v>
      </c>
      <c r="W773" s="85">
        <v>0</v>
      </c>
      <c r="X773" s="47">
        <v>0.39974349592592595</v>
      </c>
      <c r="Y773" s="9">
        <v>107.22</v>
      </c>
      <c r="Z773" s="10">
        <v>5940.7302959999997</v>
      </c>
      <c r="AA773" s="10">
        <v>492.18170400000014</v>
      </c>
      <c r="AB773" s="11">
        <v>23</v>
      </c>
      <c r="AC773" s="12">
        <v>0</v>
      </c>
      <c r="AD773" s="153">
        <f>VLOOKUP(D773,'Dados Base'!$B:$K,9,FALSE)*31536000/VLOOKUP($F773,F:H,MATCH(H772,F772:AF772,0),FALSE)</f>
        <v>599.80807303599067</v>
      </c>
      <c r="AE773" s="153">
        <f>VLOOKUP(D773,'Dados Base'!$B:$K,10,FALSE)*31536000/VLOOKUP($F773,F:H,MATCH(H772,F772:AF772,0),FALSE)</f>
        <v>62.707207635580829</v>
      </c>
      <c r="AF773" s="14">
        <v>99.2</v>
      </c>
      <c r="AG773" s="15">
        <v>99.2</v>
      </c>
      <c r="AH773" s="14">
        <v>99.2</v>
      </c>
      <c r="AI773" s="14">
        <v>21.45</v>
      </c>
      <c r="AJ773" s="14">
        <v>100</v>
      </c>
      <c r="AK773" s="72">
        <f>(SUMIFS('Banco de Indicadores Mun. (2)'!I:I,'Banco de Indicadores Mun. (2)'!B:B,'Banco de Indicadores - Mun. (1)'!B773,'Banco de Indicadores Mun. (2)'!A:A,'Banco de Indicadores - Mun. (1)'!A773) / VLOOKUP(D773,'Dados Base'!$B:$K,8,FALSE)) * 100</f>
        <v>165.69898630136976</v>
      </c>
      <c r="AL773" s="72">
        <f>(SUMIFS('Banco de Indicadores Mun. (2)'!I:I,'Banco de Indicadores Mun. (2)'!B:B,'Banco de Indicadores - Mun. (1)'!B773,'Banco de Indicadores Mun. (2)'!A:A,'Banco de Indicadores - Mun. (1)'!A773) / VLOOKUP(D773,'Dados Base'!$B:$K,9,FALSE)) * 100</f>
        <v>54.981936363636322</v>
      </c>
      <c r="AM773" s="72">
        <f>(SUMIFS('Banco de Indicadores Mun. (2)'!J:J,'Banco de Indicadores Mun. (2)'!B:B,'Banco de Indicadores - Mun. (1)'!B773,'Banco de Indicadores Mun. (2)'!A:A,'Banco de Indicadores - Mun. (1)'!A773) / VLOOKUP(D773,'Dados Base'!$B:$K,7,FALSE)) * 100</f>
        <v>55.424640000000004</v>
      </c>
      <c r="AN773" s="72">
        <f>(SUMIFS('Banco de Indicadores Mun. (2)'!K:K,'Banco de Indicadores Mun. (2)'!B:B,'Banco de Indicadores - Mun. (1)'!B773,'Banco de Indicadores Mun. (2)'!A:A,'Banco de Indicadores - Mun. (1)'!A773) / VLOOKUP(D773,'Dados Base'!$B:$K,10,FALSE)) * 100</f>
        <v>405.42582608695614</v>
      </c>
      <c r="AO773" s="21">
        <v>0</v>
      </c>
      <c r="AP773" s="125">
        <v>0</v>
      </c>
      <c r="AQ773" s="17">
        <v>0</v>
      </c>
      <c r="AR773" s="18">
        <v>9.5</v>
      </c>
      <c r="AS773" s="20">
        <v>100</v>
      </c>
      <c r="AT773" s="20">
        <v>99.299999999999983</v>
      </c>
      <c r="AU773" s="20">
        <v>92.349006111073805</v>
      </c>
      <c r="AV773" s="21">
        <v>9.99</v>
      </c>
      <c r="AW773" s="21">
        <v>11</v>
      </c>
      <c r="AX773" s="21">
        <v>0</v>
      </c>
      <c r="AY773" s="116">
        <v>144.62394157555693</v>
      </c>
    </row>
    <row r="774" spans="1:51" ht="15" x14ac:dyDescent="0.25">
      <c r="A774" s="144">
        <v>2016</v>
      </c>
      <c r="B774" s="77" t="s">
        <v>129</v>
      </c>
      <c r="C774" s="78">
        <v>15</v>
      </c>
      <c r="D774" s="77">
        <v>3511201</v>
      </c>
      <c r="E774" s="78">
        <v>351120115</v>
      </c>
      <c r="F774" s="78" t="str">
        <f t="shared" si="27"/>
        <v>3511201152016</v>
      </c>
      <c r="G774" s="79">
        <v>0.67751676058278587</v>
      </c>
      <c r="H774" s="80">
        <f t="shared" si="26"/>
        <v>7382</v>
      </c>
      <c r="I774" s="81">
        <v>6851</v>
      </c>
      <c r="J774" s="82">
        <v>531</v>
      </c>
      <c r="K774" s="83">
        <f>(H774)/VLOOKUP(D774,'Dados Base'!$B:$K,6,FALSE)</f>
        <v>50.759815718902566</v>
      </c>
      <c r="L774" s="88">
        <f t="shared" si="25"/>
        <v>92.806827418043895</v>
      </c>
      <c r="M774" s="85" t="s">
        <v>702</v>
      </c>
      <c r="N774" s="86">
        <v>0.751</v>
      </c>
      <c r="O774" s="87" t="s">
        <v>691</v>
      </c>
      <c r="P774" s="87" t="s">
        <v>691</v>
      </c>
      <c r="Q774" s="87" t="s">
        <v>691</v>
      </c>
      <c r="R774" s="87" t="s">
        <v>691</v>
      </c>
      <c r="S774" s="87" t="s">
        <v>691</v>
      </c>
      <c r="T774" s="87" t="s">
        <v>691</v>
      </c>
      <c r="U774" s="87" t="s">
        <v>691</v>
      </c>
      <c r="V774" s="87" t="s">
        <v>691</v>
      </c>
      <c r="W774" s="85">
        <v>0</v>
      </c>
      <c r="X774" s="47">
        <v>1.9223958333333332E-2</v>
      </c>
      <c r="Y774" s="9">
        <v>4.9400000000000004</v>
      </c>
      <c r="Z774" s="10">
        <v>350.39304000000004</v>
      </c>
      <c r="AA774" s="10">
        <v>30.468959999999999</v>
      </c>
      <c r="AB774" s="11">
        <v>1</v>
      </c>
      <c r="AC774" s="12">
        <v>0</v>
      </c>
      <c r="AD774" s="153">
        <f>VLOOKUP(D774,'Dados Base'!$B:$K,9,FALSE)*31536000/VLOOKUP($F774,F:H,MATCH(H773,F773:AF773,0),FALSE)</f>
        <v>4784.6545651584938</v>
      </c>
      <c r="AE774" s="153">
        <f>VLOOKUP(D774,'Dados Base'!$B:$K,10,FALSE)*31536000/VLOOKUP($F774,F:H,MATCH(H773,F773:AF773,0),FALSE)</f>
        <v>512.64156055269575</v>
      </c>
      <c r="AF774" s="14">
        <v>100</v>
      </c>
      <c r="AG774" s="15">
        <v>92.17</v>
      </c>
      <c r="AH774" s="14">
        <v>99.63</v>
      </c>
      <c r="AI774" s="14">
        <v>14.43</v>
      </c>
      <c r="AJ774" s="14">
        <v>100</v>
      </c>
      <c r="AK774" s="72">
        <f>(SUMIFS('Banco de Indicadores Mun. (2)'!I:I,'Banco de Indicadores Mun. (2)'!B:B,'Banco de Indicadores - Mun. (1)'!B774,'Banco de Indicadores Mun. (2)'!A:A,'Banco de Indicadores - Mun. (1)'!A774) / VLOOKUP(D774,'Dados Base'!$B:$K,8,FALSE)) * 100</f>
        <v>32.303777777777775</v>
      </c>
      <c r="AL774" s="72">
        <f>(SUMIFS('Banco de Indicadores Mun. (2)'!I:I,'Banco de Indicadores Mun. (2)'!B:B,'Banco de Indicadores - Mun. (1)'!B774,'Banco de Indicadores Mun. (2)'!A:A,'Banco de Indicadores - Mun. (1)'!A774) / VLOOKUP(D774,'Dados Base'!$B:$K,9,FALSE)) * 100</f>
        <v>10.383357142857141</v>
      </c>
      <c r="AM774" s="72">
        <f>(SUMIFS('Banco de Indicadores Mun. (2)'!J:J,'Banco de Indicadores Mun. (2)'!B:B,'Banco de Indicadores - Mun. (1)'!B774,'Banco de Indicadores Mun. (2)'!A:A,'Banco de Indicadores - Mun. (1)'!A774) / VLOOKUP(D774,'Dados Base'!$B:$K,7,FALSE)) * 100</f>
        <v>34.743916666666671</v>
      </c>
      <c r="AN774" s="72">
        <f>(SUMIFS('Banco de Indicadores Mun. (2)'!K:K,'Banco de Indicadores Mun. (2)'!B:B,'Banco de Indicadores - Mun. (1)'!B774,'Banco de Indicadores Mun. (2)'!A:A,'Banco de Indicadores - Mun. (1)'!A774) / VLOOKUP(D774,'Dados Base'!$B:$K,10,FALSE)) * 100</f>
        <v>27.423500000000001</v>
      </c>
      <c r="AO774" s="21">
        <v>0</v>
      </c>
      <c r="AP774" s="125">
        <v>0</v>
      </c>
      <c r="AQ774" s="17">
        <v>0</v>
      </c>
      <c r="AR774" s="18">
        <v>8.9</v>
      </c>
      <c r="AS774" s="20">
        <v>100</v>
      </c>
      <c r="AT774" s="20">
        <v>100</v>
      </c>
      <c r="AU774" s="20">
        <v>92</v>
      </c>
      <c r="AV774" s="21">
        <v>10</v>
      </c>
      <c r="AW774" s="21">
        <v>0</v>
      </c>
      <c r="AX774" s="21">
        <v>0</v>
      </c>
      <c r="AY774" s="116">
        <v>144.49521538878355</v>
      </c>
    </row>
    <row r="775" spans="1:51" ht="15" x14ac:dyDescent="0.25">
      <c r="A775" s="144">
        <v>2016</v>
      </c>
      <c r="B775" s="77" t="s">
        <v>130</v>
      </c>
      <c r="C775" s="78">
        <v>15</v>
      </c>
      <c r="D775" s="77">
        <v>3511300</v>
      </c>
      <c r="E775" s="78">
        <v>351130015</v>
      </c>
      <c r="F775" s="78" t="str">
        <f t="shared" si="27"/>
        <v>3511300152016</v>
      </c>
      <c r="G775" s="79">
        <v>1.3359395708563815</v>
      </c>
      <c r="H775" s="80">
        <f t="shared" si="26"/>
        <v>8513</v>
      </c>
      <c r="I775" s="81">
        <v>6938</v>
      </c>
      <c r="J775" s="82">
        <v>1575</v>
      </c>
      <c r="K775" s="83">
        <f>(H775)/VLOOKUP(D775,'Dados Base'!$B:$K,6,FALSE)</f>
        <v>43.077623722295314</v>
      </c>
      <c r="L775" s="88">
        <f t="shared" ref="L775:L838" si="28">(I775/H775)*100</f>
        <v>81.498884059673443</v>
      </c>
      <c r="M775" s="85" t="s">
        <v>702</v>
      </c>
      <c r="N775" s="86">
        <v>0.76600000000000001</v>
      </c>
      <c r="O775" s="87" t="s">
        <v>691</v>
      </c>
      <c r="P775" s="87" t="s">
        <v>691</v>
      </c>
      <c r="Q775" s="87" t="s">
        <v>691</v>
      </c>
      <c r="R775" s="87" t="s">
        <v>691</v>
      </c>
      <c r="S775" s="87" t="s">
        <v>691</v>
      </c>
      <c r="T775" s="87" t="s">
        <v>691</v>
      </c>
      <c r="U775" s="87" t="s">
        <v>691</v>
      </c>
      <c r="V775" s="87" t="s">
        <v>691</v>
      </c>
      <c r="W775" s="85">
        <v>0</v>
      </c>
      <c r="X775" s="47">
        <v>2.2169270833333334E-2</v>
      </c>
      <c r="Y775" s="9">
        <v>4.91</v>
      </c>
      <c r="Z775" s="10">
        <v>219.77244000000002</v>
      </c>
      <c r="AA775" s="10">
        <v>159.14555999999999</v>
      </c>
      <c r="AB775" s="11">
        <v>1</v>
      </c>
      <c r="AC775" s="12">
        <v>0</v>
      </c>
      <c r="AD775" s="153">
        <f>VLOOKUP(D775,'Dados Base'!$B:$K,9,FALSE)*31536000/VLOOKUP($F775,F:H,MATCH(H774,F774:AF774,0),FALSE)</f>
        <v>5297.3663808293195</v>
      </c>
      <c r="AE775" s="153">
        <f>VLOOKUP(D775,'Dados Base'!$B:$K,10,FALSE)*31536000/VLOOKUP($F775,F:H,MATCH(H774,F774:AF774,0),FALSE)</f>
        <v>481.57876189357455</v>
      </c>
      <c r="AF775" s="14">
        <v>100</v>
      </c>
      <c r="AG775" s="15">
        <v>79.11</v>
      </c>
      <c r="AH775" s="14">
        <v>95.01</v>
      </c>
      <c r="AI775" s="14">
        <v>40.119999999999997</v>
      </c>
      <c r="AJ775" s="14">
        <v>100</v>
      </c>
      <c r="AK775" s="72">
        <f>(SUMIFS('Banco de Indicadores Mun. (2)'!I:I,'Banco de Indicadores Mun. (2)'!B:B,'Banco de Indicadores - Mun. (1)'!B775,'Banco de Indicadores Mun. (2)'!A:A,'Banco de Indicadores - Mun. (1)'!A775) / VLOOKUP(D775,'Dados Base'!$B:$K,8,FALSE)) * 100</f>
        <v>16.41262</v>
      </c>
      <c r="AL775" s="72">
        <f>(SUMIFS('Banco de Indicadores Mun. (2)'!I:I,'Banco de Indicadores Mun. (2)'!B:B,'Banco de Indicadores - Mun. (1)'!B775,'Banco de Indicadores Mun. (2)'!A:A,'Banco de Indicadores - Mun. (1)'!A775) / VLOOKUP(D775,'Dados Base'!$B:$K,9,FALSE)) * 100</f>
        <v>5.7386783216783224</v>
      </c>
      <c r="AM775" s="72">
        <f>(SUMIFS('Banco de Indicadores Mun. (2)'!J:J,'Banco de Indicadores Mun. (2)'!B:B,'Banco de Indicadores - Mun. (1)'!B775,'Banco de Indicadores Mun. (2)'!A:A,'Banco de Indicadores - Mun. (1)'!A775) / VLOOKUP(D775,'Dados Base'!$B:$K,7,FALSE)) * 100</f>
        <v>6.124621621621622</v>
      </c>
      <c r="AN775" s="72">
        <f>(SUMIFS('Banco de Indicadores Mun. (2)'!K:K,'Banco de Indicadores Mun. (2)'!B:B,'Banco de Indicadores - Mun. (1)'!B775,'Banco de Indicadores Mun. (2)'!A:A,'Banco de Indicadores - Mun. (1)'!A775) / VLOOKUP(D775,'Dados Base'!$B:$K,10,FALSE)) * 100</f>
        <v>45.693846153846152</v>
      </c>
      <c r="AO775" s="21">
        <v>0</v>
      </c>
      <c r="AP775" s="125">
        <v>0</v>
      </c>
      <c r="AQ775" s="17">
        <v>0</v>
      </c>
      <c r="AR775" s="18">
        <v>10</v>
      </c>
      <c r="AS775" s="20">
        <v>100</v>
      </c>
      <c r="AT775" s="20">
        <v>100</v>
      </c>
      <c r="AU775" s="20">
        <v>58.000000000000007</v>
      </c>
      <c r="AV775" s="21">
        <v>6.97</v>
      </c>
      <c r="AW775" s="21">
        <v>0</v>
      </c>
      <c r="AX775" s="21">
        <v>0</v>
      </c>
      <c r="AY775" s="116">
        <v>189.48751321508283</v>
      </c>
    </row>
    <row r="776" spans="1:51" ht="15" x14ac:dyDescent="0.25">
      <c r="A776" s="144">
        <v>2016</v>
      </c>
      <c r="B776" s="77" t="s">
        <v>131</v>
      </c>
      <c r="C776" s="78">
        <v>17</v>
      </c>
      <c r="D776" s="77">
        <v>3511409</v>
      </c>
      <c r="E776" s="78">
        <v>351140917</v>
      </c>
      <c r="F776" s="78" t="str">
        <f t="shared" si="27"/>
        <v>3511409172016</v>
      </c>
      <c r="G776" s="79">
        <v>1.0911261310705189</v>
      </c>
      <c r="H776" s="80">
        <f t="shared" si="26"/>
        <v>18553</v>
      </c>
      <c r="I776" s="81">
        <v>16935</v>
      </c>
      <c r="J776" s="82">
        <v>1618</v>
      </c>
      <c r="K776" s="83">
        <f>(H776)/VLOOKUP(D776,'Dados Base'!$B:$K,6,FALSE)</f>
        <v>36.837820665554766</v>
      </c>
      <c r="L776" s="88">
        <f t="shared" si="28"/>
        <v>91.279038430442512</v>
      </c>
      <c r="M776" s="85" t="s">
        <v>702</v>
      </c>
      <c r="N776" s="86">
        <v>0.72899999999999998</v>
      </c>
      <c r="O776" s="87" t="s">
        <v>691</v>
      </c>
      <c r="P776" s="87" t="s">
        <v>691</v>
      </c>
      <c r="Q776" s="87" t="s">
        <v>691</v>
      </c>
      <c r="R776" s="87" t="s">
        <v>691</v>
      </c>
      <c r="S776" s="87" t="s">
        <v>691</v>
      </c>
      <c r="T776" s="87" t="s">
        <v>691</v>
      </c>
      <c r="U776" s="87" t="s">
        <v>691</v>
      </c>
      <c r="V776" s="87" t="s">
        <v>691</v>
      </c>
      <c r="W776" s="85">
        <v>25.4</v>
      </c>
      <c r="X776" s="47">
        <v>5.4854156258101847E-2</v>
      </c>
      <c r="Y776" s="9">
        <v>12.11</v>
      </c>
      <c r="Z776" s="10">
        <v>-7.5600000000122236E-3</v>
      </c>
      <c r="AA776" s="10">
        <v>934.42355999999995</v>
      </c>
      <c r="AB776" s="11">
        <v>1</v>
      </c>
      <c r="AC776" s="12">
        <v>0</v>
      </c>
      <c r="AD776" s="153">
        <f>VLOOKUP(D776,'Dados Base'!$B:$K,9,FALSE)*31536000/VLOOKUP($F776,F:H,MATCH(H775,F775:AF775,0),FALSE)</f>
        <v>8974.8331806176902</v>
      </c>
      <c r="AE776" s="153">
        <f>VLOOKUP(D776,'Dados Base'!$B:$K,10,FALSE)*31536000/VLOOKUP($F776,F:H,MATCH(H775,F775:AF775,0),FALSE)</f>
        <v>1019.867406888374</v>
      </c>
      <c r="AF776" s="14">
        <v>97.13</v>
      </c>
      <c r="AG776" s="15">
        <v>89.64</v>
      </c>
      <c r="AH776" s="14">
        <v>97.13</v>
      </c>
      <c r="AI776" s="14">
        <v>3.73</v>
      </c>
      <c r="AJ776" s="14">
        <v>98.99</v>
      </c>
      <c r="AK776" s="72">
        <f>(SUMIFS('Banco de Indicadores Mun. (2)'!I:I,'Banco de Indicadores Mun. (2)'!B:B,'Banco de Indicadores - Mun. (1)'!B776,'Banco de Indicadores Mun. (2)'!A:A,'Banco de Indicadores - Mun. (1)'!A776) / VLOOKUP(D776,'Dados Base'!$B:$K,8,FALSE)) * 100</f>
        <v>8.0341102362204744</v>
      </c>
      <c r="AL776" s="72">
        <f>(SUMIFS('Banco de Indicadores Mun. (2)'!I:I,'Banco de Indicadores Mun. (2)'!B:B,'Banco de Indicadores - Mun. (1)'!B776,'Banco de Indicadores Mun. (2)'!A:A,'Banco de Indicadores - Mun. (1)'!A776) / VLOOKUP(D776,'Dados Base'!$B:$K,9,FALSE)) * 100</f>
        <v>3.8648939393939403</v>
      </c>
      <c r="AM776" s="72">
        <f>(SUMIFS('Banco de Indicadores Mun. (2)'!J:J,'Banco de Indicadores Mun. (2)'!B:B,'Banco de Indicadores - Mun. (1)'!B776,'Banco de Indicadores Mun. (2)'!A:A,'Banco de Indicadores - Mun. (1)'!A776) / VLOOKUP(D776,'Dados Base'!$B:$K,7,FALSE)) * 100</f>
        <v>6.8966907216494855</v>
      </c>
      <c r="AN776" s="72">
        <f>(SUMIFS('Banco de Indicadores Mun. (2)'!K:K,'Banco de Indicadores Mun. (2)'!B:B,'Banco de Indicadores - Mun. (1)'!B776,'Banco de Indicadores Mun. (2)'!A:A,'Banco de Indicadores - Mun. (1)'!A776) / VLOOKUP(D776,'Dados Base'!$B:$K,10,FALSE)) * 100</f>
        <v>11.711766666666664</v>
      </c>
      <c r="AO776" s="21">
        <v>0</v>
      </c>
      <c r="AP776" s="125">
        <v>0</v>
      </c>
      <c r="AQ776" s="17">
        <v>0</v>
      </c>
      <c r="AR776" s="18">
        <v>7.2</v>
      </c>
      <c r="AS776" s="20">
        <v>95</v>
      </c>
      <c r="AT776" s="20">
        <v>90.250000000000014</v>
      </c>
      <c r="AU776" s="20">
        <v>-8.090614886810954E-4</v>
      </c>
      <c r="AV776" s="21">
        <v>2.85</v>
      </c>
      <c r="AW776" s="21">
        <v>0</v>
      </c>
      <c r="AX776" s="21">
        <v>0</v>
      </c>
      <c r="AY776" s="116">
        <v>33.759520268375027</v>
      </c>
    </row>
    <row r="777" spans="1:51" ht="15" x14ac:dyDescent="0.25">
      <c r="A777" s="144">
        <v>2016</v>
      </c>
      <c r="B777" s="77" t="s">
        <v>132</v>
      </c>
      <c r="C777" s="78">
        <v>10</v>
      </c>
      <c r="D777" s="77">
        <v>3511508</v>
      </c>
      <c r="E777" s="78">
        <v>351150810</v>
      </c>
      <c r="F777" s="78" t="str">
        <f t="shared" si="27"/>
        <v>3511508102016</v>
      </c>
      <c r="G777" s="79">
        <v>2.1821294142359893</v>
      </c>
      <c r="H777" s="80">
        <f t="shared" si="26"/>
        <v>43949</v>
      </c>
      <c r="I777" s="81">
        <v>41675</v>
      </c>
      <c r="J777" s="82">
        <v>2274</v>
      </c>
      <c r="K777" s="83">
        <f>(H777)/VLOOKUP(D777,'Dados Base'!$B:$K,6,FALSE)</f>
        <v>343.99655604257981</v>
      </c>
      <c r="L777" s="88">
        <f t="shared" si="28"/>
        <v>94.825820837789252</v>
      </c>
      <c r="M777" s="85" t="s">
        <v>702</v>
      </c>
      <c r="N777" s="86">
        <v>0.78200000000000003</v>
      </c>
      <c r="O777" s="87" t="s">
        <v>691</v>
      </c>
      <c r="P777" s="87" t="s">
        <v>691</v>
      </c>
      <c r="Q777" s="87" t="s">
        <v>691</v>
      </c>
      <c r="R777" s="87" t="s">
        <v>691</v>
      </c>
      <c r="S777" s="87" t="s">
        <v>691</v>
      </c>
      <c r="T777" s="87" t="s">
        <v>691</v>
      </c>
      <c r="U777" s="87" t="s">
        <v>691</v>
      </c>
      <c r="V777" s="87" t="s">
        <v>691</v>
      </c>
      <c r="W777" s="85">
        <v>0</v>
      </c>
      <c r="X777" s="47">
        <v>0.13090367337384257</v>
      </c>
      <c r="Y777" s="9">
        <v>34.86</v>
      </c>
      <c r="Z777" s="10">
        <v>1936.6225200000001</v>
      </c>
      <c r="AA777" s="10">
        <v>416.10347999999999</v>
      </c>
      <c r="AB777" s="11">
        <v>5</v>
      </c>
      <c r="AC777" s="12">
        <v>0</v>
      </c>
      <c r="AD777" s="153">
        <f>VLOOKUP(D777,'Dados Base'!$B:$K,9,FALSE)*31536000/VLOOKUP($F777,F:H,MATCH(H776,F776:AF776,0),FALSE)</f>
        <v>810.84165737559442</v>
      </c>
      <c r="AE777" s="153">
        <f>VLOOKUP(D777,'Dados Base'!$B:$K,10,FALSE)*31536000/VLOOKUP($F777,F:H,MATCH(H776,F776:AF776,0),FALSE)</f>
        <v>114.80943821247357</v>
      </c>
      <c r="AF777" s="14">
        <v>97.85</v>
      </c>
      <c r="AG777" s="15">
        <v>100</v>
      </c>
      <c r="AH777" s="14">
        <v>95.97</v>
      </c>
      <c r="AI777" s="14">
        <v>41.07</v>
      </c>
      <c r="AJ777" s="14">
        <v>100</v>
      </c>
      <c r="AK777" s="72">
        <f>(SUMIFS('Banco de Indicadores Mun. (2)'!I:I,'Banco de Indicadores Mun. (2)'!B:B,'Banco de Indicadores - Mun. (1)'!B777,'Banco de Indicadores Mun. (2)'!A:A,'Banco de Indicadores - Mun. (1)'!A777) / VLOOKUP(D777,'Dados Base'!$B:$K,8,FALSE)) * 100</f>
        <v>94.00077499999999</v>
      </c>
      <c r="AL777" s="72">
        <f>(SUMIFS('Banco de Indicadores Mun. (2)'!I:I,'Banco de Indicadores Mun. (2)'!B:B,'Banco de Indicadores - Mun. (1)'!B777,'Banco de Indicadores Mun. (2)'!A:A,'Banco de Indicadores - Mun. (1)'!A777) / VLOOKUP(D777,'Dados Base'!$B:$K,9,FALSE)) * 100</f>
        <v>33.27461061946903</v>
      </c>
      <c r="AM777" s="72">
        <f>(SUMIFS('Banco de Indicadores Mun. (2)'!J:J,'Banco de Indicadores Mun. (2)'!B:B,'Banco de Indicadores - Mun. (1)'!B777,'Banco de Indicadores Mun. (2)'!A:A,'Banco de Indicadores - Mun. (1)'!A777) / VLOOKUP(D777,'Dados Base'!$B:$K,7,FALSE)) * 100</f>
        <v>153.17637500000001</v>
      </c>
      <c r="AN777" s="72">
        <f>(SUMIFS('Banco de Indicadores Mun. (2)'!K:K,'Banco de Indicadores Mun. (2)'!B:B,'Banco de Indicadores - Mun. (1)'!B777,'Banco de Indicadores Mun. (2)'!A:A,'Banco de Indicadores - Mun. (1)'!A777) / VLOOKUP(D777,'Dados Base'!$B:$K,10,FALSE)) * 100</f>
        <v>5.2373749999999992</v>
      </c>
      <c r="AO777" s="21">
        <v>0</v>
      </c>
      <c r="AP777" s="125">
        <v>2.275364627181506</v>
      </c>
      <c r="AQ777" s="17">
        <v>0</v>
      </c>
      <c r="AR777" s="18">
        <v>7.1</v>
      </c>
      <c r="AS777" s="20">
        <v>98</v>
      </c>
      <c r="AT777" s="20">
        <v>98</v>
      </c>
      <c r="AU777" s="20">
        <v>82.313984713902087</v>
      </c>
      <c r="AV777" s="21">
        <v>9.67</v>
      </c>
      <c r="AW777" s="21">
        <v>1</v>
      </c>
      <c r="AX777" s="21">
        <v>0</v>
      </c>
      <c r="AY777" s="116">
        <v>160.80526586816356</v>
      </c>
    </row>
    <row r="778" spans="1:51" ht="15" x14ac:dyDescent="0.25">
      <c r="A778" s="144">
        <v>2016</v>
      </c>
      <c r="B778" s="77" t="s">
        <v>133</v>
      </c>
      <c r="C778" s="78">
        <v>10</v>
      </c>
      <c r="D778" s="77">
        <v>3511607</v>
      </c>
      <c r="E778" s="78">
        <v>351160710</v>
      </c>
      <c r="F778" s="78" t="str">
        <f t="shared" si="27"/>
        <v>3511607102016</v>
      </c>
      <c r="G778" s="79">
        <v>1.4383458911579883</v>
      </c>
      <c r="H778" s="80">
        <f t="shared" si="26"/>
        <v>16659</v>
      </c>
      <c r="I778" s="81">
        <v>11248</v>
      </c>
      <c r="J778" s="82">
        <v>5411</v>
      </c>
      <c r="K778" s="83">
        <f>(H778)/VLOOKUP(D778,'Dados Base'!$B:$K,6,FALSE)</f>
        <v>87.591356012408639</v>
      </c>
      <c r="L778" s="88">
        <f t="shared" si="28"/>
        <v>67.519058767032831</v>
      </c>
      <c r="M778" s="85" t="s">
        <v>702</v>
      </c>
      <c r="N778" s="86">
        <v>0.70599999999999996</v>
      </c>
      <c r="O778" s="87" t="s">
        <v>691</v>
      </c>
      <c r="P778" s="87" t="s">
        <v>691</v>
      </c>
      <c r="Q778" s="87" t="s">
        <v>691</v>
      </c>
      <c r="R778" s="87" t="s">
        <v>691</v>
      </c>
      <c r="S778" s="87" t="s">
        <v>691</v>
      </c>
      <c r="T778" s="87" t="s">
        <v>691</v>
      </c>
      <c r="U778" s="87" t="s">
        <v>691</v>
      </c>
      <c r="V778" s="87" t="s">
        <v>691</v>
      </c>
      <c r="W778" s="85">
        <v>0</v>
      </c>
      <c r="X778" s="47">
        <v>4.2520072968749996E-2</v>
      </c>
      <c r="Y778" s="9">
        <v>8.2100000000000009</v>
      </c>
      <c r="Z778" s="10">
        <v>255.09938812751142</v>
      </c>
      <c r="AA778" s="10">
        <v>378.48261187248858</v>
      </c>
      <c r="AB778" s="11">
        <v>2</v>
      </c>
      <c r="AC778" s="12">
        <v>0</v>
      </c>
      <c r="AD778" s="153">
        <f>VLOOKUP(D778,'Dados Base'!$B:$K,9,FALSE)*31536000/VLOOKUP($F778,F:H,MATCH(H777,F777:AF777,0),FALSE)</f>
        <v>3274.9432739059966</v>
      </c>
      <c r="AE778" s="153">
        <f>VLOOKUP(D778,'Dados Base'!$B:$K,10,FALSE)*31536000/VLOOKUP($F778,F:H,MATCH(H777,F777:AF777,0),FALSE)</f>
        <v>492.18800648298219</v>
      </c>
      <c r="AF778" s="14">
        <v>83.85</v>
      </c>
      <c r="AG778" s="15">
        <v>67.52</v>
      </c>
      <c r="AH778" s="14">
        <v>67.23</v>
      </c>
      <c r="AI778" s="14">
        <v>23.1</v>
      </c>
      <c r="AJ778" s="14">
        <v>100</v>
      </c>
      <c r="AK778" s="72">
        <f>(SUMIFS('Banco de Indicadores Mun. (2)'!I:I,'Banco de Indicadores Mun. (2)'!B:B,'Banco de Indicadores - Mun. (1)'!B778,'Banco de Indicadores Mun. (2)'!A:A,'Banco de Indicadores - Mun. (1)'!A778) / VLOOKUP(D778,'Dados Base'!$B:$K,8,FALSE)) * 100</f>
        <v>18.335064516129037</v>
      </c>
      <c r="AL778" s="72">
        <f>(SUMIFS('Banco de Indicadores Mun. (2)'!I:I,'Banco de Indicadores Mun. (2)'!B:B,'Banco de Indicadores - Mun. (1)'!B778,'Banco de Indicadores Mun. (2)'!A:A,'Banco de Indicadores - Mun. (1)'!A778) / VLOOKUP(D778,'Dados Base'!$B:$K,9,FALSE)) * 100</f>
        <v>6.5709479768786148</v>
      </c>
      <c r="AM778" s="72">
        <f>(SUMIFS('Banco de Indicadores Mun. (2)'!J:J,'Banco de Indicadores Mun. (2)'!B:B,'Banco de Indicadores - Mun. (1)'!B778,'Banco de Indicadores Mun. (2)'!A:A,'Banco de Indicadores - Mun. (1)'!A778) / VLOOKUP(D778,'Dados Base'!$B:$K,7,FALSE)) * 100</f>
        <v>25.362777777777783</v>
      </c>
      <c r="AN778" s="72">
        <f>(SUMIFS('Banco de Indicadores Mun. (2)'!K:K,'Banco de Indicadores Mun. (2)'!B:B,'Banco de Indicadores - Mun. (1)'!B778,'Banco de Indicadores Mun. (2)'!A:A,'Banco de Indicadores - Mun. (1)'!A778) / VLOOKUP(D778,'Dados Base'!$B:$K,10,FALSE)) * 100</f>
        <v>8.604384615384614</v>
      </c>
      <c r="AO778" s="21">
        <v>0</v>
      </c>
      <c r="AP778" s="125">
        <v>0</v>
      </c>
      <c r="AQ778" s="17">
        <v>0</v>
      </c>
      <c r="AR778" s="18">
        <v>10</v>
      </c>
      <c r="AS778" s="20">
        <v>94.51736762210912</v>
      </c>
      <c r="AT778" s="20">
        <v>94.51736762210912</v>
      </c>
      <c r="AU778" s="20">
        <v>40.263042215137339</v>
      </c>
      <c r="AV778" s="21">
        <v>5.73</v>
      </c>
      <c r="AW778" s="21">
        <v>0</v>
      </c>
      <c r="AX778" s="21">
        <v>0</v>
      </c>
      <c r="AY778" s="116">
        <v>0</v>
      </c>
    </row>
    <row r="779" spans="1:51" ht="15" x14ac:dyDescent="0.25">
      <c r="A779" s="144">
        <v>2016</v>
      </c>
      <c r="B779" s="77" t="s">
        <v>134</v>
      </c>
      <c r="C779" s="78">
        <v>5</v>
      </c>
      <c r="D779" s="77">
        <v>3511706</v>
      </c>
      <c r="E779" s="78">
        <v>35117065</v>
      </c>
      <c r="F779" s="78" t="str">
        <f t="shared" si="27"/>
        <v>351170652016</v>
      </c>
      <c r="G779" s="79">
        <v>1.3099620825169467</v>
      </c>
      <c r="H779" s="80">
        <f t="shared" si="26"/>
        <v>16217</v>
      </c>
      <c r="I779" s="81">
        <v>14788</v>
      </c>
      <c r="J779" s="82">
        <v>1429</v>
      </c>
      <c r="K779" s="83">
        <f>(H779)/VLOOKUP(D779,'Dados Base'!$B:$K,6,FALSE)</f>
        <v>92.142045454545453</v>
      </c>
      <c r="L779" s="88">
        <f t="shared" si="28"/>
        <v>91.188259234137021</v>
      </c>
      <c r="M779" s="85" t="s">
        <v>702</v>
      </c>
      <c r="N779" s="86">
        <v>0.73599999999999999</v>
      </c>
      <c r="O779" s="87" t="s">
        <v>691</v>
      </c>
      <c r="P779" s="87" t="s">
        <v>691</v>
      </c>
      <c r="Q779" s="87" t="s">
        <v>691</v>
      </c>
      <c r="R779" s="87" t="s">
        <v>691</v>
      </c>
      <c r="S779" s="87" t="s">
        <v>691</v>
      </c>
      <c r="T779" s="87" t="s">
        <v>691</v>
      </c>
      <c r="U779" s="87" t="s">
        <v>691</v>
      </c>
      <c r="V779" s="87" t="s">
        <v>691</v>
      </c>
      <c r="W779" s="85">
        <v>0</v>
      </c>
      <c r="X779" s="47">
        <v>4.8465818377314812E-2</v>
      </c>
      <c r="Y779" s="9">
        <v>10.55</v>
      </c>
      <c r="Z779" s="10">
        <v>566.12594608298195</v>
      </c>
      <c r="AA779" s="10">
        <v>247.54605391701813</v>
      </c>
      <c r="AB779" s="11">
        <v>2</v>
      </c>
      <c r="AC779" s="12">
        <v>1</v>
      </c>
      <c r="AD779" s="153">
        <f>VLOOKUP(D779,'Dados Base'!$B:$K,9,FALSE)*31536000/VLOOKUP($F779,F:H,MATCH(H778,F778:AF778,0),FALSE)</f>
        <v>4200.3921810445827</v>
      </c>
      <c r="AE779" s="153">
        <f>VLOOKUP(D779,'Dados Base'!$B:$K,10,FALSE)*31536000/VLOOKUP($F779,F:H,MATCH(H778,F778:AF778,0),FALSE)</f>
        <v>544.49528272800137</v>
      </c>
      <c r="AF779" s="14">
        <v>98.18</v>
      </c>
      <c r="AG779" s="15">
        <v>93.33</v>
      </c>
      <c r="AH779" s="14">
        <v>76.930000000000007</v>
      </c>
      <c r="AI779" s="14">
        <v>44.46</v>
      </c>
      <c r="AJ779" s="14">
        <v>100</v>
      </c>
      <c r="AK779" s="72">
        <f>(SUMIFS('Banco de Indicadores Mun. (2)'!I:I,'Banco de Indicadores Mun. (2)'!B:B,'Banco de Indicadores - Mun. (1)'!B779,'Banco de Indicadores Mun. (2)'!A:A,'Banco de Indicadores - Mun. (1)'!A779) / VLOOKUP(D779,'Dados Base'!$B:$K,8,FALSE)) * 100</f>
        <v>2.5709756097560978</v>
      </c>
      <c r="AL779" s="72">
        <f>(SUMIFS('Banco de Indicadores Mun. (2)'!I:I,'Banco de Indicadores Mun. (2)'!B:B,'Banco de Indicadores - Mun. (1)'!B779,'Banco de Indicadores Mun. (2)'!A:A,'Banco de Indicadores - Mun. (1)'!A779) / VLOOKUP(D779,'Dados Base'!$B:$K,9,FALSE)) * 100</f>
        <v>0.9760185185185184</v>
      </c>
      <c r="AM779" s="72">
        <f>(SUMIFS('Banco de Indicadores Mun. (2)'!J:J,'Banco de Indicadores Mun. (2)'!B:B,'Banco de Indicadores - Mun. (1)'!B779,'Banco de Indicadores Mun. (2)'!A:A,'Banco de Indicadores - Mun. (1)'!A779) / VLOOKUP(D779,'Dados Base'!$B:$K,7,FALSE)) * 100</f>
        <v>3.0877037037037036</v>
      </c>
      <c r="AN779" s="72">
        <f>(SUMIFS('Banco de Indicadores Mun. (2)'!K:K,'Banco de Indicadores Mun. (2)'!B:B,'Banco de Indicadores - Mun. (1)'!B779,'Banco de Indicadores Mun. (2)'!A:A,'Banco de Indicadores - Mun. (1)'!A779) / VLOOKUP(D779,'Dados Base'!$B:$K,10,FALSE)) * 100</f>
        <v>1.5744285714285717</v>
      </c>
      <c r="AO779" s="21">
        <v>0</v>
      </c>
      <c r="AP779" s="125">
        <v>0</v>
      </c>
      <c r="AQ779" s="17">
        <v>0</v>
      </c>
      <c r="AR779" s="18">
        <v>7.5</v>
      </c>
      <c r="AS779" s="20">
        <v>77.445245544823834</v>
      </c>
      <c r="AT779" s="20">
        <v>74.037654740851579</v>
      </c>
      <c r="AU779" s="20">
        <v>69.576677836152882</v>
      </c>
      <c r="AV779" s="21">
        <v>7.32</v>
      </c>
      <c r="AW779" s="21">
        <v>0</v>
      </c>
      <c r="AX779" s="21">
        <v>1</v>
      </c>
      <c r="AY779" s="116">
        <v>0</v>
      </c>
    </row>
    <row r="780" spans="1:51" ht="15" x14ac:dyDescent="0.25">
      <c r="A780" s="144">
        <v>2016</v>
      </c>
      <c r="B780" s="77" t="s">
        <v>135</v>
      </c>
      <c r="C780" s="78">
        <v>17</v>
      </c>
      <c r="D780" s="77">
        <v>3557204</v>
      </c>
      <c r="E780" s="78">
        <v>355720417</v>
      </c>
      <c r="F780" s="78" t="str">
        <f t="shared" si="27"/>
        <v>3557204172016</v>
      </c>
      <c r="G780" s="79">
        <v>1.3146868811797496E-2</v>
      </c>
      <c r="H780" s="80">
        <f t="shared" si="26"/>
        <v>12179</v>
      </c>
      <c r="I780" s="81">
        <v>11403</v>
      </c>
      <c r="J780" s="82">
        <v>776</v>
      </c>
      <c r="K780" s="83">
        <f>(H780)/VLOOKUP(D780,'Dados Base'!$B:$K,6,FALSE)</f>
        <v>64.70963285691515</v>
      </c>
      <c r="L780" s="88">
        <f t="shared" si="28"/>
        <v>93.628376714015928</v>
      </c>
      <c r="M780" s="85" t="s">
        <v>702</v>
      </c>
      <c r="N780" s="86">
        <v>0.72899999999999998</v>
      </c>
      <c r="O780" s="87" t="s">
        <v>691</v>
      </c>
      <c r="P780" s="87" t="s">
        <v>691</v>
      </c>
      <c r="Q780" s="87" t="s">
        <v>691</v>
      </c>
      <c r="R780" s="87" t="s">
        <v>691</v>
      </c>
      <c r="S780" s="87" t="s">
        <v>691</v>
      </c>
      <c r="T780" s="87" t="s">
        <v>691</v>
      </c>
      <c r="U780" s="87" t="s">
        <v>691</v>
      </c>
      <c r="V780" s="87" t="s">
        <v>691</v>
      </c>
      <c r="W780" s="85">
        <v>8.89</v>
      </c>
      <c r="X780" s="47">
        <v>3.7072650462962965E-2</v>
      </c>
      <c r="Y780" s="9">
        <v>8.0399999999999991</v>
      </c>
      <c r="Z780" s="10">
        <v>309.98700000000002</v>
      </c>
      <c r="AA780" s="10">
        <v>309.98700000000002</v>
      </c>
      <c r="AB780" s="11">
        <v>1</v>
      </c>
      <c r="AC780" s="12">
        <v>0</v>
      </c>
      <c r="AD780" s="153">
        <f>VLOOKUP(D780,'Dados Base'!$B:$K,9,FALSE)*31536000/VLOOKUP($F780,F:H,MATCH(H779,F779:AF779,0),FALSE)</f>
        <v>4712.6627801954182</v>
      </c>
      <c r="AE780" s="153">
        <f>VLOOKUP(D780,'Dados Base'!$B:$K,10,FALSE)*31536000/VLOOKUP($F780,F:H,MATCH(H779,F779:AF779,0),FALSE)</f>
        <v>543.76878233024047</v>
      </c>
      <c r="AF780" s="14">
        <v>100</v>
      </c>
      <c r="AG780" s="15">
        <v>94.99</v>
      </c>
      <c r="AH780" s="14">
        <v>95.08</v>
      </c>
      <c r="AI780" s="14">
        <v>53.6</v>
      </c>
      <c r="AJ780" s="14">
        <v>100</v>
      </c>
      <c r="AK780" s="72">
        <f>(SUMIFS('Banco de Indicadores Mun. (2)'!I:I,'Banco de Indicadores Mun. (2)'!B:B,'Banco de Indicadores - Mun. (1)'!B780,'Banco de Indicadores Mun. (2)'!A:A,'Banco de Indicadores - Mun. (1)'!A780) / VLOOKUP(D780,'Dados Base'!$B:$K,8,FALSE)) * 100</f>
        <v>5.500914893617022</v>
      </c>
      <c r="AL780" s="72">
        <f>(SUMIFS('Banco de Indicadores Mun. (2)'!I:I,'Banco de Indicadores Mun. (2)'!B:B,'Banco de Indicadores - Mun. (1)'!B780,'Banco de Indicadores Mun. (2)'!A:A,'Banco de Indicadores - Mun. (1)'!A780) / VLOOKUP(D780,'Dados Base'!$B:$K,9,FALSE)) * 100</f>
        <v>2.841131868131868</v>
      </c>
      <c r="AM780" s="72">
        <f>(SUMIFS('Banco de Indicadores Mun. (2)'!J:J,'Banco de Indicadores Mun. (2)'!B:B,'Banco de Indicadores - Mun. (1)'!B780,'Banco de Indicadores Mun. (2)'!A:A,'Banco de Indicadores - Mun. (1)'!A780) / VLOOKUP(D780,'Dados Base'!$B:$K,7,FALSE)) * 100</f>
        <v>6.9127397260273975</v>
      </c>
      <c r="AN780" s="72">
        <f>(SUMIFS('Banco de Indicadores Mun. (2)'!K:K,'Banco de Indicadores Mun. (2)'!B:B,'Banco de Indicadores - Mun. (1)'!B780,'Banco de Indicadores Mun. (2)'!A:A,'Banco de Indicadores - Mun. (1)'!A780) / VLOOKUP(D780,'Dados Base'!$B:$K,10,FALSE)) * 100</f>
        <v>0.59314285714285719</v>
      </c>
      <c r="AO780" s="21">
        <v>0</v>
      </c>
      <c r="AP780" s="125">
        <v>8.2108547499794735</v>
      </c>
      <c r="AQ780" s="17">
        <v>0</v>
      </c>
      <c r="AR780" s="18">
        <v>7.1</v>
      </c>
      <c r="AS780" s="20">
        <v>100</v>
      </c>
      <c r="AT780" s="20">
        <v>100</v>
      </c>
      <c r="AU780" s="20">
        <v>50</v>
      </c>
      <c r="AV780" s="21">
        <v>6.45</v>
      </c>
      <c r="AW780" s="21">
        <v>0</v>
      </c>
      <c r="AX780" s="21">
        <v>0</v>
      </c>
      <c r="AY780" s="116">
        <v>0</v>
      </c>
    </row>
    <row r="781" spans="1:51" ht="15" x14ac:dyDescent="0.25">
      <c r="A781" s="144">
        <v>2016</v>
      </c>
      <c r="B781" s="77" t="s">
        <v>136</v>
      </c>
      <c r="C781" s="78">
        <v>20</v>
      </c>
      <c r="D781" s="77">
        <v>3511904</v>
      </c>
      <c r="E781" s="78">
        <v>351190420</v>
      </c>
      <c r="F781" s="78" t="str">
        <f t="shared" si="27"/>
        <v>3511904202016</v>
      </c>
      <c r="G781" s="79">
        <v>2.1639142084403762</v>
      </c>
      <c r="H781" s="80">
        <f t="shared" si="26"/>
        <v>7856</v>
      </c>
      <c r="I781" s="81">
        <v>7574</v>
      </c>
      <c r="J781" s="82">
        <v>282</v>
      </c>
      <c r="K781" s="83">
        <f>(H781)/VLOOKUP(D781,'Dados Base'!$B:$K,6,FALSE)</f>
        <v>46.556832997510959</v>
      </c>
      <c r="L781" s="88">
        <f t="shared" si="28"/>
        <v>96.410386965376787</v>
      </c>
      <c r="M781" s="85" t="s">
        <v>702</v>
      </c>
      <c r="N781" s="86">
        <v>0.72499999999999998</v>
      </c>
      <c r="O781" s="87" t="s">
        <v>691</v>
      </c>
      <c r="P781" s="87" t="s">
        <v>691</v>
      </c>
      <c r="Q781" s="87" t="s">
        <v>691</v>
      </c>
      <c r="R781" s="87" t="s">
        <v>691</v>
      </c>
      <c r="S781" s="87" t="s">
        <v>691</v>
      </c>
      <c r="T781" s="87" t="s">
        <v>691</v>
      </c>
      <c r="U781" s="87" t="s">
        <v>691</v>
      </c>
      <c r="V781" s="87" t="s">
        <v>691</v>
      </c>
      <c r="W781" s="85">
        <v>0</v>
      </c>
      <c r="X781" s="47">
        <v>1.9498837500000001E-2</v>
      </c>
      <c r="Y781" s="9">
        <v>5.42</v>
      </c>
      <c r="Z781" s="10">
        <v>373.17510000000004</v>
      </c>
      <c r="AA781" s="10">
        <v>44.946899999999999</v>
      </c>
      <c r="AB781" s="11">
        <v>0</v>
      </c>
      <c r="AC781" s="12">
        <v>0</v>
      </c>
      <c r="AD781" s="153">
        <f>VLOOKUP(D781,'Dados Base'!$B:$K,9,FALSE)*31536000/VLOOKUP($F781,F:H,MATCH(H780,F780:AF780,0),FALSE)</f>
        <v>5057.9633401222</v>
      </c>
      <c r="AE781" s="153">
        <f>VLOOKUP(D781,'Dados Base'!$B:$K,10,FALSE)*31536000/VLOOKUP($F781,F:H,MATCH(H780,F780:AF780,0),FALSE)</f>
        <v>602.13849287169057</v>
      </c>
      <c r="AF781" s="14">
        <v>95.31</v>
      </c>
      <c r="AG781" s="15">
        <v>95.31</v>
      </c>
      <c r="AH781" s="14">
        <v>95.31</v>
      </c>
      <c r="AI781" s="14">
        <v>16.670000000000002</v>
      </c>
      <c r="AJ781" s="14">
        <v>100</v>
      </c>
      <c r="AK781" s="72">
        <f>(SUMIFS('Banco de Indicadores Mun. (2)'!I:I,'Banco de Indicadores Mun. (2)'!B:B,'Banco de Indicadores - Mun. (1)'!B781,'Banco de Indicadores Mun. (2)'!A:A,'Banco de Indicadores - Mun. (1)'!A781) / VLOOKUP(D781,'Dados Base'!$B:$K,8,FALSE)) * 100</f>
        <v>8.8833846153846157</v>
      </c>
      <c r="AL781" s="72">
        <f>(SUMIFS('Banco de Indicadores Mun. (2)'!I:I,'Banco de Indicadores Mun. (2)'!B:B,'Banco de Indicadores - Mun. (1)'!B781,'Banco de Indicadores Mun. (2)'!A:A,'Banco de Indicadores - Mun. (1)'!A781) / VLOOKUP(D781,'Dados Base'!$B:$K,9,FALSE)) * 100</f>
        <v>3.6661587301587297</v>
      </c>
      <c r="AM781" s="72">
        <f>(SUMIFS('Banco de Indicadores Mun. (2)'!J:J,'Banco de Indicadores Mun. (2)'!B:B,'Banco de Indicadores - Mun. (1)'!B781,'Banco de Indicadores Mun. (2)'!A:A,'Banco de Indicadores - Mun. (1)'!A781) / VLOOKUP(D781,'Dados Base'!$B:$K,7,FALSE)) * 100</f>
        <v>3.7578918918918922</v>
      </c>
      <c r="AN781" s="72">
        <f>(SUMIFS('Banco de Indicadores Mun. (2)'!K:K,'Banco de Indicadores Mun. (2)'!B:B,'Banco de Indicadores - Mun. (1)'!B781,'Banco de Indicadores Mun. (2)'!A:A,'Banco de Indicadores - Mun. (1)'!A781) / VLOOKUP(D781,'Dados Base'!$B:$K,10,FALSE)) * 100</f>
        <v>21.526266666666665</v>
      </c>
      <c r="AO781" s="21">
        <v>0</v>
      </c>
      <c r="AP781" s="125">
        <v>0</v>
      </c>
      <c r="AQ781" s="17">
        <v>0</v>
      </c>
      <c r="AR781" s="18">
        <v>9.5</v>
      </c>
      <c r="AS781" s="20">
        <v>100</v>
      </c>
      <c r="AT781" s="20">
        <v>100.00000000000003</v>
      </c>
      <c r="AU781" s="20">
        <v>89.250290585044553</v>
      </c>
      <c r="AV781" s="21">
        <v>9.8000000000000007</v>
      </c>
      <c r="AW781" s="21">
        <v>0</v>
      </c>
      <c r="AX781" s="21">
        <v>0</v>
      </c>
      <c r="AY781" s="116">
        <v>150.9115607533013</v>
      </c>
    </row>
    <row r="782" spans="1:51" ht="15" x14ac:dyDescent="0.25">
      <c r="A782" s="144">
        <v>2016</v>
      </c>
      <c r="B782" s="77" t="s">
        <v>137</v>
      </c>
      <c r="C782" s="78">
        <v>12</v>
      </c>
      <c r="D782" s="77">
        <v>3512001</v>
      </c>
      <c r="E782" s="78">
        <v>351200112</v>
      </c>
      <c r="F782" s="78" t="str">
        <f t="shared" si="27"/>
        <v>3512001122016</v>
      </c>
      <c r="G782" s="79">
        <v>0.22520212454115729</v>
      </c>
      <c r="H782" s="80">
        <f t="shared" si="26"/>
        <v>17533</v>
      </c>
      <c r="I782" s="81">
        <v>16608</v>
      </c>
      <c r="J782" s="82">
        <v>925</v>
      </c>
      <c r="K782" s="83">
        <f>(H782)/VLOOKUP(D782,'Dados Base'!$B:$K,6,FALSE)</f>
        <v>41.355316539296162</v>
      </c>
      <c r="L782" s="88">
        <f t="shared" si="28"/>
        <v>94.72423430103234</v>
      </c>
      <c r="M782" s="85" t="s">
        <v>702</v>
      </c>
      <c r="N782" s="86">
        <v>0.75700000000000001</v>
      </c>
      <c r="O782" s="87" t="s">
        <v>691</v>
      </c>
      <c r="P782" s="87" t="s">
        <v>691</v>
      </c>
      <c r="Q782" s="87" t="s">
        <v>691</v>
      </c>
      <c r="R782" s="87" t="s">
        <v>691</v>
      </c>
      <c r="S782" s="87" t="s">
        <v>691</v>
      </c>
      <c r="T782" s="87" t="s">
        <v>691</v>
      </c>
      <c r="U782" s="87" t="s">
        <v>691</v>
      </c>
      <c r="V782" s="87" t="s">
        <v>691</v>
      </c>
      <c r="W782" s="85">
        <v>0</v>
      </c>
      <c r="X782" s="47">
        <v>5.3370127314814816E-2</v>
      </c>
      <c r="Y782" s="9">
        <v>11.97</v>
      </c>
      <c r="Z782" s="10">
        <v>802.48157999999989</v>
      </c>
      <c r="AA782" s="10">
        <v>120.97242</v>
      </c>
      <c r="AB782" s="11">
        <v>1</v>
      </c>
      <c r="AC782" s="12">
        <v>0</v>
      </c>
      <c r="AD782" s="153">
        <f>VLOOKUP(D782,'Dados Base'!$B:$K,9,FALSE)*31536000/VLOOKUP($F782,F:H,MATCH(H781,F781:AF781,0),FALSE)</f>
        <v>7950.1009524895908</v>
      </c>
      <c r="AE782" s="153">
        <f>VLOOKUP(D782,'Dados Base'!$B:$K,10,FALSE)*31536000/VLOOKUP($F782,F:H,MATCH(H781,F781:AF781,0),FALSE)</f>
        <v>899.33268693321168</v>
      </c>
      <c r="AF782" s="14">
        <v>100</v>
      </c>
      <c r="AG782" s="15">
        <v>93.39</v>
      </c>
      <c r="AH782" s="14">
        <v>100</v>
      </c>
      <c r="AI782" s="14">
        <v>30.91</v>
      </c>
      <c r="AJ782" s="14">
        <v>100</v>
      </c>
      <c r="AK782" s="72">
        <f>(SUMIFS('Banco de Indicadores Mun. (2)'!I:I,'Banco de Indicadores Mun. (2)'!B:B,'Banco de Indicadores - Mun. (1)'!B782,'Banco de Indicadores Mun. (2)'!A:A,'Banco de Indicadores - Mun. (1)'!A782) / VLOOKUP(D782,'Dados Base'!$B:$K,8,FALSE)) * 100</f>
        <v>60.281974193548372</v>
      </c>
      <c r="AL782" s="72">
        <f>(SUMIFS('Banco de Indicadores Mun. (2)'!I:I,'Banco de Indicadores Mun. (2)'!B:B,'Banco de Indicadores - Mun. (1)'!B782,'Banco de Indicadores Mun. (2)'!A:A,'Banco de Indicadores - Mun. (1)'!A782) / VLOOKUP(D782,'Dados Base'!$B:$K,9,FALSE)) * 100</f>
        <v>21.139606334841627</v>
      </c>
      <c r="AM782" s="72">
        <f>(SUMIFS('Banco de Indicadores Mun. (2)'!J:J,'Banco de Indicadores Mun. (2)'!B:B,'Banco de Indicadores - Mun. (1)'!B782,'Banco de Indicadores Mun. (2)'!A:A,'Banco de Indicadores - Mun. (1)'!A782) / VLOOKUP(D782,'Dados Base'!$B:$K,7,FALSE)) * 100</f>
        <v>73.540933333333328</v>
      </c>
      <c r="AN782" s="72">
        <f>(SUMIFS('Banco de Indicadores Mun. (2)'!K:K,'Banco de Indicadores Mun. (2)'!B:B,'Banco de Indicadores - Mun. (1)'!B782,'Banco de Indicadores Mun. (2)'!A:A,'Banco de Indicadores - Mun. (1)'!A782) / VLOOKUP(D782,'Dados Base'!$B:$K,10,FALSE)) * 100</f>
        <v>32.438159999999996</v>
      </c>
      <c r="AO782" s="21">
        <v>0</v>
      </c>
      <c r="AP782" s="125">
        <v>5.703530485370444</v>
      </c>
      <c r="AQ782" s="17">
        <v>0</v>
      </c>
      <c r="AR782" s="18">
        <v>9.1</v>
      </c>
      <c r="AS782" s="20">
        <v>100</v>
      </c>
      <c r="AT782" s="20">
        <v>100</v>
      </c>
      <c r="AU782" s="20">
        <v>86.900005847611254</v>
      </c>
      <c r="AV782" s="21">
        <v>10</v>
      </c>
      <c r="AW782" s="21">
        <v>0</v>
      </c>
      <c r="AX782" s="21">
        <v>0</v>
      </c>
      <c r="AY782" s="116">
        <v>79.32883455619482</v>
      </c>
    </row>
    <row r="783" spans="1:51" ht="15" x14ac:dyDescent="0.25">
      <c r="A783" s="144">
        <v>2016</v>
      </c>
      <c r="B783" s="77" t="s">
        <v>138</v>
      </c>
      <c r="C783" s="78">
        <v>12</v>
      </c>
      <c r="D783" s="77">
        <v>3512100</v>
      </c>
      <c r="E783" s="78">
        <v>351210012</v>
      </c>
      <c r="F783" s="78" t="str">
        <f t="shared" si="27"/>
        <v>3512100122016</v>
      </c>
      <c r="G783" s="79">
        <v>7.494725978469674E-2</v>
      </c>
      <c r="H783" s="80">
        <f t="shared" si="26"/>
        <v>6029</v>
      </c>
      <c r="I783" s="81">
        <v>4462</v>
      </c>
      <c r="J783" s="82">
        <v>1567</v>
      </c>
      <c r="K783" s="83">
        <f>(H783)/VLOOKUP(D783,'Dados Base'!$B:$K,6,FALSE)</f>
        <v>8.2673980116558106</v>
      </c>
      <c r="L783" s="88">
        <f t="shared" si="28"/>
        <v>74.008956709238689</v>
      </c>
      <c r="M783" s="85" t="s">
        <v>702</v>
      </c>
      <c r="N783" s="86">
        <v>0.71</v>
      </c>
      <c r="O783" s="87" t="s">
        <v>691</v>
      </c>
      <c r="P783" s="87" t="s">
        <v>691</v>
      </c>
      <c r="Q783" s="87" t="s">
        <v>691</v>
      </c>
      <c r="R783" s="87" t="s">
        <v>691</v>
      </c>
      <c r="S783" s="87" t="s">
        <v>691</v>
      </c>
      <c r="T783" s="87" t="s">
        <v>691</v>
      </c>
      <c r="U783" s="87" t="s">
        <v>691</v>
      </c>
      <c r="V783" s="87" t="s">
        <v>691</v>
      </c>
      <c r="W783" s="85">
        <v>59.4</v>
      </c>
      <c r="X783" s="47">
        <v>1.4114768229166668E-2</v>
      </c>
      <c r="Y783" s="9">
        <v>3.15</v>
      </c>
      <c r="Z783" s="10">
        <v>216.10476</v>
      </c>
      <c r="AA783" s="10">
        <v>26.571239999999996</v>
      </c>
      <c r="AB783" s="11">
        <v>1</v>
      </c>
      <c r="AC783" s="12">
        <v>0</v>
      </c>
      <c r="AD783" s="153">
        <f>VLOOKUP(D783,'Dados Base'!$B:$K,9,FALSE)*31536000/VLOOKUP($F783,F:H,MATCH(H782,F782:AF782,0),FALSE)</f>
        <v>44513.411842759997</v>
      </c>
      <c r="AE783" s="153">
        <f>VLOOKUP(D783,'Dados Base'!$B:$K,10,FALSE)*31536000/VLOOKUP($F783,F:H,MATCH(H782,F782:AF782,0),FALSE)</f>
        <v>5178.4110134350631</v>
      </c>
      <c r="AF783" s="14">
        <v>89.9</v>
      </c>
      <c r="AG783" s="15" t="s">
        <v>692</v>
      </c>
      <c r="AH783" s="14">
        <v>86.7</v>
      </c>
      <c r="AI783" s="14">
        <v>29.7</v>
      </c>
      <c r="AJ783" s="14">
        <v>100</v>
      </c>
      <c r="AK783" s="72">
        <f>(SUMIFS('Banco de Indicadores Mun. (2)'!I:I,'Banco de Indicadores Mun. (2)'!B:B,'Banco de Indicadores - Mun. (1)'!B783,'Banco de Indicadores Mun. (2)'!A:A,'Banco de Indicadores - Mun. (1)'!A783) / VLOOKUP(D783,'Dados Base'!$B:$K,8,FALSE)) * 100</f>
        <v>126.23968403908793</v>
      </c>
      <c r="AL783" s="72">
        <f>(SUMIFS('Banco de Indicadores Mun. (2)'!I:I,'Banco de Indicadores Mun. (2)'!B:B,'Banco de Indicadores - Mun. (1)'!B783,'Banco de Indicadores Mun. (2)'!A:A,'Banco de Indicadores - Mun. (1)'!A783) / VLOOKUP(D783,'Dados Base'!$B:$K,9,FALSE)) * 100</f>
        <v>45.541225616921267</v>
      </c>
      <c r="AM783" s="72">
        <f>(SUMIFS('Banco de Indicadores Mun. (2)'!J:J,'Banco de Indicadores Mun. (2)'!B:B,'Banco de Indicadores - Mun. (1)'!B783,'Banco de Indicadores Mun. (2)'!A:A,'Banco de Indicadores - Mun. (1)'!A783) / VLOOKUP(D783,'Dados Base'!$B:$K,7,FALSE)) * 100</f>
        <v>173.99373557692306</v>
      </c>
      <c r="AN783" s="72">
        <f>(SUMIFS('Banco de Indicadores Mun. (2)'!K:K,'Banco de Indicadores Mun. (2)'!B:B,'Banco de Indicadores - Mun. (1)'!B783,'Banco de Indicadores Mun. (2)'!A:A,'Banco de Indicadores - Mun. (1)'!A783) / VLOOKUP(D783,'Dados Base'!$B:$K,10,FALSE)) * 100</f>
        <v>25.907939393939401</v>
      </c>
      <c r="AO783" s="21">
        <v>0</v>
      </c>
      <c r="AP783" s="125">
        <v>0</v>
      </c>
      <c r="AQ783" s="17">
        <v>0</v>
      </c>
      <c r="AR783" s="18">
        <v>8.1</v>
      </c>
      <c r="AS783" s="20">
        <v>100</v>
      </c>
      <c r="AT783" s="20">
        <v>100</v>
      </c>
      <c r="AU783" s="20">
        <v>89.050734312416552</v>
      </c>
      <c r="AV783" s="21">
        <v>10</v>
      </c>
      <c r="AW783" s="21">
        <v>0</v>
      </c>
      <c r="AX783" s="21">
        <v>0</v>
      </c>
      <c r="AY783" s="116">
        <v>150.30569156750897</v>
      </c>
    </row>
    <row r="784" spans="1:51" ht="15" x14ac:dyDescent="0.25">
      <c r="A784" s="144">
        <v>2016</v>
      </c>
      <c r="B784" s="77" t="s">
        <v>139</v>
      </c>
      <c r="C784" s="78">
        <v>9</v>
      </c>
      <c r="D784" s="77">
        <v>3512209</v>
      </c>
      <c r="E784" s="78">
        <v>35122099</v>
      </c>
      <c r="F784" s="78" t="str">
        <f t="shared" si="27"/>
        <v>351220992016</v>
      </c>
      <c r="G784" s="79">
        <v>0.87432578470940658</v>
      </c>
      <c r="H784" s="80">
        <f t="shared" si="26"/>
        <v>26484</v>
      </c>
      <c r="I784" s="81">
        <v>25432</v>
      </c>
      <c r="J784" s="82">
        <v>1052</v>
      </c>
      <c r="K784" s="83">
        <f>(H784)/VLOOKUP(D784,'Dados Base'!$B:$K,6,FALSE)</f>
        <v>144.06788881031386</v>
      </c>
      <c r="L784" s="88">
        <f t="shared" si="28"/>
        <v>96.027790363993361</v>
      </c>
      <c r="M784" s="85" t="s">
        <v>702</v>
      </c>
      <c r="N784" s="86">
        <v>0.70799999999999996</v>
      </c>
      <c r="O784" s="87" t="s">
        <v>691</v>
      </c>
      <c r="P784" s="87" t="s">
        <v>691</v>
      </c>
      <c r="Q784" s="87" t="s">
        <v>691</v>
      </c>
      <c r="R784" s="87" t="s">
        <v>691</v>
      </c>
      <c r="S784" s="87" t="s">
        <v>691</v>
      </c>
      <c r="T784" s="87" t="s">
        <v>691</v>
      </c>
      <c r="U784" s="87" t="s">
        <v>691</v>
      </c>
      <c r="V784" s="87" t="s">
        <v>691</v>
      </c>
      <c r="W784" s="85">
        <v>0</v>
      </c>
      <c r="X784" s="47">
        <v>8.0221783208333342E-2</v>
      </c>
      <c r="Y784" s="9">
        <v>20.67</v>
      </c>
      <c r="Z784" s="10">
        <v>141.20028000000002</v>
      </c>
      <c r="AA784" s="10">
        <v>1254.0517199999999</v>
      </c>
      <c r="AB784" s="11">
        <v>0</v>
      </c>
      <c r="AC784" s="12">
        <v>0</v>
      </c>
      <c r="AD784" s="153">
        <f>VLOOKUP(D784,'Dados Base'!$B:$K,9,FALSE)*31536000/VLOOKUP($F784,F:H,MATCH(H783,F783:AF783,0),FALSE)</f>
        <v>2976.8917082011781</v>
      </c>
      <c r="AE784" s="153">
        <f>VLOOKUP(D784,'Dados Base'!$B:$K,10,FALSE)*31536000/VLOOKUP($F784,F:H,MATCH(H783,F783:AF783,0),FALSE)</f>
        <v>345.31943815133673</v>
      </c>
      <c r="AF784" s="14">
        <v>99.51</v>
      </c>
      <c r="AG784" s="15">
        <v>100</v>
      </c>
      <c r="AH784" s="14">
        <v>98.34</v>
      </c>
      <c r="AI784" s="14">
        <v>6.93</v>
      </c>
      <c r="AJ784" s="14">
        <v>99.85</v>
      </c>
      <c r="AK784" s="72">
        <f>(SUMIFS('Banco de Indicadores Mun. (2)'!I:I,'Banco de Indicadores Mun. (2)'!B:B,'Banco de Indicadores - Mun. (1)'!B784,'Banco de Indicadores Mun. (2)'!A:A,'Banco de Indicadores - Mun. (1)'!A784) / VLOOKUP(D784,'Dados Base'!$B:$K,8,FALSE)) * 100</f>
        <v>38.779588888888902</v>
      </c>
      <c r="AL784" s="72">
        <f>(SUMIFS('Banco de Indicadores Mun. (2)'!I:I,'Banco de Indicadores Mun. (2)'!B:B,'Banco de Indicadores - Mun. (1)'!B784,'Banco de Indicadores Mun. (2)'!A:A,'Banco de Indicadores - Mun. (1)'!A784) / VLOOKUP(D784,'Dados Base'!$B:$K,9,FALSE)) * 100</f>
        <v>13.960652000000003</v>
      </c>
      <c r="AM784" s="72">
        <f>(SUMIFS('Banco de Indicadores Mun. (2)'!J:J,'Banco de Indicadores Mun. (2)'!B:B,'Banco de Indicadores - Mun. (1)'!B784,'Banco de Indicadores Mun. (2)'!A:A,'Banco de Indicadores - Mun. (1)'!A784) / VLOOKUP(D784,'Dados Base'!$B:$K,7,FALSE)) * 100</f>
        <v>52.774114754098377</v>
      </c>
      <c r="AN784" s="72">
        <f>(SUMIFS('Banco de Indicadores Mun. (2)'!K:K,'Banco de Indicadores Mun. (2)'!B:B,'Banco de Indicadores - Mun. (1)'!B784,'Banco de Indicadores Mun. (2)'!A:A,'Banco de Indicadores - Mun. (1)'!A784) / VLOOKUP(D784,'Dados Base'!$B:$K,10,FALSE)) * 100</f>
        <v>9.3428275862068961</v>
      </c>
      <c r="AO784" s="21">
        <v>0</v>
      </c>
      <c r="AP784" s="125">
        <v>0</v>
      </c>
      <c r="AQ784" s="17">
        <v>0</v>
      </c>
      <c r="AR784" s="18">
        <v>9.5</v>
      </c>
      <c r="AS784" s="20">
        <v>100</v>
      </c>
      <c r="AT784" s="20">
        <v>10.999999999999998</v>
      </c>
      <c r="AU784" s="20">
        <v>10.120055731867794</v>
      </c>
      <c r="AV784" s="21">
        <v>2.3199999999999998</v>
      </c>
      <c r="AW784" s="21">
        <v>0</v>
      </c>
      <c r="AX784" s="21">
        <v>0</v>
      </c>
      <c r="AY784" s="116">
        <v>85.122640346526794</v>
      </c>
    </row>
    <row r="785" spans="1:51" ht="15" x14ac:dyDescent="0.25">
      <c r="A785" s="144">
        <v>2016</v>
      </c>
      <c r="B785" s="77" t="s">
        <v>140</v>
      </c>
      <c r="C785" s="78">
        <v>10</v>
      </c>
      <c r="D785" s="77">
        <v>3512308</v>
      </c>
      <c r="E785" s="78">
        <v>351230810</v>
      </c>
      <c r="F785" s="78" t="str">
        <f t="shared" si="27"/>
        <v>3512308102016</v>
      </c>
      <c r="G785" s="79">
        <v>0.66286285782004573</v>
      </c>
      <c r="H785" s="80">
        <f t="shared" si="26"/>
        <v>16799</v>
      </c>
      <c r="I785" s="81">
        <v>14069</v>
      </c>
      <c r="J785" s="82">
        <v>2730</v>
      </c>
      <c r="K785" s="83">
        <f>(H785)/VLOOKUP(D785,'Dados Base'!$B:$K,6,FALSE)</f>
        <v>35.876900734665981</v>
      </c>
      <c r="L785" s="88">
        <f t="shared" si="28"/>
        <v>83.749032680516706</v>
      </c>
      <c r="M785" s="85" t="s">
        <v>702</v>
      </c>
      <c r="N785" s="86">
        <v>0.73599999999999999</v>
      </c>
      <c r="O785" s="87" t="s">
        <v>691</v>
      </c>
      <c r="P785" s="87" t="s">
        <v>691</v>
      </c>
      <c r="Q785" s="87" t="s">
        <v>691</v>
      </c>
      <c r="R785" s="87" t="s">
        <v>691</v>
      </c>
      <c r="S785" s="87" t="s">
        <v>691</v>
      </c>
      <c r="T785" s="87" t="s">
        <v>691</v>
      </c>
      <c r="U785" s="87" t="s">
        <v>691</v>
      </c>
      <c r="V785" s="87" t="s">
        <v>691</v>
      </c>
      <c r="W785" s="85">
        <v>17.7</v>
      </c>
      <c r="X785" s="47">
        <v>3.6930307192129627E-2</v>
      </c>
      <c r="Y785" s="9">
        <v>9.94</v>
      </c>
      <c r="Z785" s="10">
        <v>551.17592911273039</v>
      </c>
      <c r="AA785" s="10">
        <v>215.51607088726962</v>
      </c>
      <c r="AB785" s="11">
        <v>1</v>
      </c>
      <c r="AC785" s="12">
        <v>0</v>
      </c>
      <c r="AD785" s="153">
        <f>VLOOKUP(D785,'Dados Base'!$B:$K,9,FALSE)*31536000/VLOOKUP($F785,F:H,MATCH(H784,F784:AF784,0),FALSE)</f>
        <v>7903.2418596345024</v>
      </c>
      <c r="AE785" s="153">
        <f>VLOOKUP(D785,'Dados Base'!$B:$K,10,FALSE)*31536000/VLOOKUP($F785,F:H,MATCH(H784,F784:AF784,0),FALSE)</f>
        <v>1201.4429430323235</v>
      </c>
      <c r="AF785" s="14">
        <v>72.22</v>
      </c>
      <c r="AG785" s="15">
        <v>79.89</v>
      </c>
      <c r="AH785" s="14">
        <v>67.73</v>
      </c>
      <c r="AI785" s="14">
        <v>38.24</v>
      </c>
      <c r="AJ785" s="14">
        <v>89.13</v>
      </c>
      <c r="AK785" s="72">
        <f>(SUMIFS('Banco de Indicadores Mun. (2)'!I:I,'Banco de Indicadores Mun. (2)'!B:B,'Banco de Indicadores - Mun. (1)'!B785,'Banco de Indicadores Mun. (2)'!A:A,'Banco de Indicadores - Mun. (1)'!A785) / VLOOKUP(D785,'Dados Base'!$B:$K,8,FALSE)) * 100</f>
        <v>2.6205960264900665</v>
      </c>
      <c r="AL785" s="72">
        <f>(SUMIFS('Banco de Indicadores Mun. (2)'!I:I,'Banco de Indicadores Mun. (2)'!B:B,'Banco de Indicadores - Mun. (1)'!B785,'Banco de Indicadores Mun. (2)'!A:A,'Banco de Indicadores - Mun. (1)'!A785) / VLOOKUP(D785,'Dados Base'!$B:$K,9,FALSE)) * 100</f>
        <v>0.93992874109263669</v>
      </c>
      <c r="AM785" s="72">
        <f>(SUMIFS('Banco de Indicadores Mun. (2)'!J:J,'Banco de Indicadores Mun. (2)'!B:B,'Banco de Indicadores - Mun. (1)'!B785,'Banco de Indicadores Mun. (2)'!A:A,'Banco de Indicadores - Mun. (1)'!A785) / VLOOKUP(D785,'Dados Base'!$B:$K,7,FALSE)) * 100</f>
        <v>4.5446666666666671</v>
      </c>
      <c r="AN785" s="72">
        <f>(SUMIFS('Banco de Indicadores Mun. (2)'!K:K,'Banco de Indicadores Mun. (2)'!B:B,'Banco de Indicadores - Mun. (1)'!B785,'Banco de Indicadores Mun. (2)'!A:A,'Banco de Indicadores - Mun. (1)'!A785) / VLOOKUP(D785,'Dados Base'!$B:$K,10,FALSE)) * 100</f>
        <v>5.0625000000000002E-3</v>
      </c>
      <c r="AO785" s="21">
        <v>0</v>
      </c>
      <c r="AP785" s="125">
        <v>0</v>
      </c>
      <c r="AQ785" s="17">
        <v>0</v>
      </c>
      <c r="AR785" s="18">
        <v>9.8000000000000007</v>
      </c>
      <c r="AS785" s="20">
        <v>80.775825117873978</v>
      </c>
      <c r="AT785" s="20">
        <v>80.775825117873978</v>
      </c>
      <c r="AU785" s="20">
        <v>71.890136992785941</v>
      </c>
      <c r="AV785" s="21">
        <v>7.88</v>
      </c>
      <c r="AW785" s="21">
        <v>0</v>
      </c>
      <c r="AX785" s="21">
        <v>0</v>
      </c>
      <c r="AY785" s="116">
        <v>99.61709716793321</v>
      </c>
    </row>
    <row r="786" spans="1:51" ht="15" x14ac:dyDescent="0.25">
      <c r="A786" s="144">
        <v>2016</v>
      </c>
      <c r="B786" s="77" t="s">
        <v>141</v>
      </c>
      <c r="C786" s="78">
        <v>5</v>
      </c>
      <c r="D786" s="77">
        <v>3512407</v>
      </c>
      <c r="E786" s="78">
        <v>35124075</v>
      </c>
      <c r="F786" s="78" t="str">
        <f t="shared" si="27"/>
        <v>351240752016</v>
      </c>
      <c r="G786" s="79">
        <v>1.636683422894647</v>
      </c>
      <c r="H786" s="80">
        <f t="shared" si="26"/>
        <v>23123</v>
      </c>
      <c r="I786" s="81">
        <v>20769</v>
      </c>
      <c r="J786" s="82">
        <v>2354</v>
      </c>
      <c r="K786" s="83">
        <f>(H786)/VLOOKUP(D786,'Dados Base'!$B:$K,6,FALSE)</f>
        <v>168.36318625309451</v>
      </c>
      <c r="L786" s="88">
        <f t="shared" si="28"/>
        <v>89.819660078709504</v>
      </c>
      <c r="M786" s="85" t="s">
        <v>702</v>
      </c>
      <c r="N786" s="86">
        <v>0.75800000000000001</v>
      </c>
      <c r="O786" s="87" t="s">
        <v>691</v>
      </c>
      <c r="P786" s="87" t="s">
        <v>691</v>
      </c>
      <c r="Q786" s="87" t="s">
        <v>691</v>
      </c>
      <c r="R786" s="87" t="s">
        <v>691</v>
      </c>
      <c r="S786" s="87" t="s">
        <v>691</v>
      </c>
      <c r="T786" s="87" t="s">
        <v>691</v>
      </c>
      <c r="U786" s="87" t="s">
        <v>691</v>
      </c>
      <c r="V786" s="87" t="s">
        <v>691</v>
      </c>
      <c r="W786" s="85">
        <v>0</v>
      </c>
      <c r="X786" s="47">
        <v>7.0385983796296292E-2</v>
      </c>
      <c r="Y786" s="9">
        <v>14.79</v>
      </c>
      <c r="Z786" s="10">
        <v>0</v>
      </c>
      <c r="AA786" s="10">
        <v>1140.6420000000001</v>
      </c>
      <c r="AB786" s="11">
        <v>4</v>
      </c>
      <c r="AC786" s="12">
        <v>0</v>
      </c>
      <c r="AD786" s="153">
        <f>VLOOKUP(D786,'Dados Base'!$B:$K,9,FALSE)*31536000/VLOOKUP($F786,F:H,MATCH(H785,F785:AF785,0),FALSE)</f>
        <v>2263.9692081477315</v>
      </c>
      <c r="AE786" s="153">
        <f>VLOOKUP(D786,'Dados Base'!$B:$K,10,FALSE)*31536000/VLOOKUP($F786,F:H,MATCH(H785,F785:AF785,0),FALSE)</f>
        <v>300.04411192319338</v>
      </c>
      <c r="AF786" s="14">
        <v>100</v>
      </c>
      <c r="AG786" s="15">
        <v>100</v>
      </c>
      <c r="AH786" s="14">
        <v>100</v>
      </c>
      <c r="AI786" s="14">
        <v>49.55</v>
      </c>
      <c r="AJ786" s="14">
        <v>100</v>
      </c>
      <c r="AK786" s="72">
        <f>(SUMIFS('Banco de Indicadores Mun. (2)'!I:I,'Banco de Indicadores Mun. (2)'!B:B,'Banco de Indicadores - Mun. (1)'!B786,'Banco de Indicadores Mun. (2)'!A:A,'Banco de Indicadores - Mun. (1)'!A786) / VLOOKUP(D786,'Dados Base'!$B:$K,8,FALSE)) * 100</f>
        <v>24.442190476190476</v>
      </c>
      <c r="AL786" s="72">
        <f>(SUMIFS('Banco de Indicadores Mun. (2)'!I:I,'Banco de Indicadores Mun. (2)'!B:B,'Banco de Indicadores - Mun. (1)'!B786,'Banco de Indicadores Mun. (2)'!A:A,'Banco de Indicadores - Mun. (1)'!A786) / VLOOKUP(D786,'Dados Base'!$B:$K,9,FALSE)) * 100</f>
        <v>9.2762530120481941</v>
      </c>
      <c r="AM786" s="72">
        <f>(SUMIFS('Banco de Indicadores Mun. (2)'!J:J,'Banco de Indicadores Mun. (2)'!B:B,'Banco de Indicadores - Mun. (1)'!B786,'Banco de Indicadores Mun. (2)'!A:A,'Banco de Indicadores - Mun. (1)'!A786) / VLOOKUP(D786,'Dados Base'!$B:$K,7,FALSE)) * 100</f>
        <v>24.9399756097561</v>
      </c>
      <c r="AN786" s="72">
        <f>(SUMIFS('Banco de Indicadores Mun. (2)'!K:K,'Banco de Indicadores Mun. (2)'!B:B,'Banco de Indicadores - Mun. (1)'!B786,'Banco de Indicadores Mun. (2)'!A:A,'Banco de Indicadores - Mun. (1)'!A786) / VLOOKUP(D786,'Dados Base'!$B:$K,10,FALSE)) * 100</f>
        <v>23.514499999999998</v>
      </c>
      <c r="AO786" s="21">
        <v>0</v>
      </c>
      <c r="AP786" s="125">
        <v>0</v>
      </c>
      <c r="AQ786" s="17">
        <v>0</v>
      </c>
      <c r="AR786" s="18">
        <v>7.4</v>
      </c>
      <c r="AS786" s="20">
        <v>100</v>
      </c>
      <c r="AT786" s="20">
        <v>0</v>
      </c>
      <c r="AU786" s="20">
        <v>0</v>
      </c>
      <c r="AV786" s="21">
        <v>1.5</v>
      </c>
      <c r="AW786" s="21">
        <v>1</v>
      </c>
      <c r="AX786" s="21">
        <v>0</v>
      </c>
      <c r="AY786" s="116">
        <v>86.774520587455186</v>
      </c>
    </row>
    <row r="787" spans="1:51" ht="15" x14ac:dyDescent="0.25">
      <c r="A787" s="144">
        <v>2016</v>
      </c>
      <c r="B787" s="77" t="s">
        <v>142</v>
      </c>
      <c r="C787" s="78">
        <v>19</v>
      </c>
      <c r="D787" s="77">
        <v>3512506</v>
      </c>
      <c r="E787" s="78">
        <v>351250619</v>
      </c>
      <c r="F787" s="78" t="str">
        <f t="shared" si="27"/>
        <v>3512506192016</v>
      </c>
      <c r="G787" s="79">
        <v>1.4695023378321626</v>
      </c>
      <c r="H787" s="80">
        <f t="shared" si="26"/>
        <v>5680</v>
      </c>
      <c r="I787" s="81">
        <v>4771</v>
      </c>
      <c r="J787" s="82">
        <v>909</v>
      </c>
      <c r="K787" s="83">
        <f>(H787)/VLOOKUP(D787,'Dados Base'!$B:$K,6,FALSE)</f>
        <v>23.038857791839053</v>
      </c>
      <c r="L787" s="88">
        <f t="shared" si="28"/>
        <v>83.99647887323944</v>
      </c>
      <c r="M787" s="85" t="s">
        <v>702</v>
      </c>
      <c r="N787" s="86">
        <v>0.71899999999999997</v>
      </c>
      <c r="O787" s="87" t="s">
        <v>691</v>
      </c>
      <c r="P787" s="87" t="s">
        <v>691</v>
      </c>
      <c r="Q787" s="87" t="s">
        <v>691</v>
      </c>
      <c r="R787" s="87" t="s">
        <v>691</v>
      </c>
      <c r="S787" s="87" t="s">
        <v>691</v>
      </c>
      <c r="T787" s="87" t="s">
        <v>691</v>
      </c>
      <c r="U787" s="87" t="s">
        <v>691</v>
      </c>
      <c r="V787" s="87" t="s">
        <v>691</v>
      </c>
      <c r="W787" s="85">
        <v>0</v>
      </c>
      <c r="X787" s="47">
        <v>1.301075E-2</v>
      </c>
      <c r="Y787" s="9">
        <v>3.3</v>
      </c>
      <c r="Z787" s="10">
        <v>200.59844454775993</v>
      </c>
      <c r="AA787" s="10">
        <v>53.903555452240077</v>
      </c>
      <c r="AB787" s="11">
        <v>0</v>
      </c>
      <c r="AC787" s="12">
        <v>0</v>
      </c>
      <c r="AD787" s="153">
        <f>VLOOKUP(D787,'Dados Base'!$B:$K,9,FALSE)*31536000/VLOOKUP($F787,F:H,MATCH(H786,F786:AF786,0),FALSE)</f>
        <v>10160.366197183099</v>
      </c>
      <c r="AE787" s="153">
        <f>VLOOKUP(D787,'Dados Base'!$B:$K,10,FALSE)*31536000/VLOOKUP($F787,F:H,MATCH(H786,F786:AF786,0),FALSE)</f>
        <v>832.81690140845058</v>
      </c>
      <c r="AF787" s="14">
        <v>87.96</v>
      </c>
      <c r="AG787" s="15" t="s">
        <v>692</v>
      </c>
      <c r="AH787" s="14">
        <v>85.36</v>
      </c>
      <c r="AI787" s="14">
        <v>13.66</v>
      </c>
      <c r="AJ787" s="14">
        <v>100</v>
      </c>
      <c r="AK787" s="72">
        <f>(SUMIFS('Banco de Indicadores Mun. (2)'!I:I,'Banco de Indicadores Mun. (2)'!B:B,'Banco de Indicadores - Mun. (1)'!B787,'Banco de Indicadores Mun. (2)'!A:A,'Banco de Indicadores - Mun. (1)'!A787) / VLOOKUP(D787,'Dados Base'!$B:$K,8,FALSE)) * 100</f>
        <v>8.7886724137931047</v>
      </c>
      <c r="AL787" s="72">
        <f>(SUMIFS('Banco de Indicadores Mun. (2)'!I:I,'Banco de Indicadores Mun. (2)'!B:B,'Banco de Indicadores - Mun. (1)'!B787,'Banco de Indicadores Mun. (2)'!A:A,'Banco de Indicadores - Mun. (1)'!A787) / VLOOKUP(D787,'Dados Base'!$B:$K,9,FALSE)) * 100</f>
        <v>2.7854808743169399</v>
      </c>
      <c r="AM787" s="72">
        <f>(SUMIFS('Banco de Indicadores Mun. (2)'!J:J,'Banco de Indicadores Mun. (2)'!B:B,'Banco de Indicadores - Mun. (1)'!B787,'Banco de Indicadores Mun. (2)'!A:A,'Banco de Indicadores - Mun. (1)'!A787) / VLOOKUP(D787,'Dados Base'!$B:$K,7,FALSE)) * 100</f>
        <v>8.6533953488372095</v>
      </c>
      <c r="AN787" s="72">
        <f>(SUMIFS('Banco de Indicadores Mun. (2)'!K:K,'Banco de Indicadores Mun. (2)'!B:B,'Banco de Indicadores - Mun. (1)'!B787,'Banco de Indicadores Mun. (2)'!A:A,'Banco de Indicadores - Mun. (1)'!A787) / VLOOKUP(D787,'Dados Base'!$B:$K,10,FALSE)) * 100</f>
        <v>9.1764666666666681</v>
      </c>
      <c r="AO787" s="21">
        <v>0</v>
      </c>
      <c r="AP787" s="125">
        <v>0</v>
      </c>
      <c r="AQ787" s="17">
        <v>0</v>
      </c>
      <c r="AR787" s="18">
        <v>7.8</v>
      </c>
      <c r="AS787" s="20">
        <v>91.652578191039723</v>
      </c>
      <c r="AT787" s="20">
        <v>91.652578191039723</v>
      </c>
      <c r="AU787" s="20">
        <v>78.819987484483391</v>
      </c>
      <c r="AV787" s="21">
        <v>8.1999999999999993</v>
      </c>
      <c r="AW787" s="21">
        <v>0</v>
      </c>
      <c r="AX787" s="21">
        <v>0</v>
      </c>
      <c r="AY787" s="116">
        <v>93.156812635705094</v>
      </c>
    </row>
    <row r="788" spans="1:51" ht="15" x14ac:dyDescent="0.25">
      <c r="A788" s="144">
        <v>2016</v>
      </c>
      <c r="B788" s="77" t="s">
        <v>143</v>
      </c>
      <c r="C788" s="78">
        <v>14</v>
      </c>
      <c r="D788" s="77">
        <v>3512605</v>
      </c>
      <c r="E788" s="78">
        <v>351260514</v>
      </c>
      <c r="F788" s="78" t="str">
        <f t="shared" si="27"/>
        <v>3512605142016</v>
      </c>
      <c r="G788" s="79">
        <v>-0.73136962935588246</v>
      </c>
      <c r="H788" s="80">
        <f t="shared" si="26"/>
        <v>4884</v>
      </c>
      <c r="I788" s="81">
        <v>3916</v>
      </c>
      <c r="J788" s="82">
        <v>968</v>
      </c>
      <c r="K788" s="83">
        <f>(H788)/VLOOKUP(D788,'Dados Base'!$B:$K,6,FALSE)</f>
        <v>16.038882138517618</v>
      </c>
      <c r="L788" s="88">
        <f t="shared" si="28"/>
        <v>80.180180180180187</v>
      </c>
      <c r="M788" s="85" t="s">
        <v>702</v>
      </c>
      <c r="N788" s="86">
        <v>0.69</v>
      </c>
      <c r="O788" s="87" t="s">
        <v>691</v>
      </c>
      <c r="P788" s="87" t="s">
        <v>691</v>
      </c>
      <c r="Q788" s="87" t="s">
        <v>691</v>
      </c>
      <c r="R788" s="87" t="s">
        <v>691</v>
      </c>
      <c r="S788" s="87" t="s">
        <v>691</v>
      </c>
      <c r="T788" s="87" t="s">
        <v>691</v>
      </c>
      <c r="U788" s="87" t="s">
        <v>691</v>
      </c>
      <c r="V788" s="87" t="s">
        <v>691</v>
      </c>
      <c r="W788" s="85">
        <v>1.58</v>
      </c>
      <c r="X788" s="47">
        <v>1.0092328124999999E-2</v>
      </c>
      <c r="Y788" s="9">
        <v>2.64</v>
      </c>
      <c r="Z788" s="10">
        <v>123.20694704528012</v>
      </c>
      <c r="AA788" s="10">
        <v>80.481052954719871</v>
      </c>
      <c r="AB788" s="11">
        <v>1</v>
      </c>
      <c r="AC788" s="12">
        <v>0</v>
      </c>
      <c r="AD788" s="153">
        <f>VLOOKUP(D788,'Dados Base'!$B:$K,9,FALSE)*31536000/VLOOKUP($F788,F:H,MATCH(H787,F787:AF787,0),FALSE)</f>
        <v>21824.668304668303</v>
      </c>
      <c r="AE788" s="153">
        <f>VLOOKUP(D788,'Dados Base'!$B:$K,10,FALSE)*31536000/VLOOKUP($F788,F:H,MATCH(H787,F787:AF787,0),FALSE)</f>
        <v>2582.8009828009822</v>
      </c>
      <c r="AF788" s="14">
        <v>79.349999999999994</v>
      </c>
      <c r="AG788" s="15">
        <v>92.19</v>
      </c>
      <c r="AH788" s="14">
        <v>73.59</v>
      </c>
      <c r="AI788" s="14">
        <v>24.28</v>
      </c>
      <c r="AJ788" s="14">
        <v>100</v>
      </c>
      <c r="AK788" s="72">
        <f>(SUMIFS('Banco de Indicadores Mun. (2)'!I:I,'Banco de Indicadores Mun. (2)'!B:B,'Banco de Indicadores - Mun. (1)'!B788,'Banco de Indicadores Mun. (2)'!A:A,'Banco de Indicadores - Mun. (1)'!A788) / VLOOKUP(D788,'Dados Base'!$B:$K,8,FALSE)) * 100</f>
        <v>13.843423841059598</v>
      </c>
      <c r="AL788" s="72">
        <f>(SUMIFS('Banco de Indicadores Mun. (2)'!I:I,'Banco de Indicadores Mun. (2)'!B:B,'Banco de Indicadores - Mun. (1)'!B788,'Banco de Indicadores Mun. (2)'!A:A,'Banco de Indicadores - Mun. (1)'!A788) / VLOOKUP(D788,'Dados Base'!$B:$K,9,FALSE)) * 100</f>
        <v>6.1844881656804729</v>
      </c>
      <c r="AM788" s="72">
        <f>(SUMIFS('Banco de Indicadores Mun. (2)'!J:J,'Banco de Indicadores Mun. (2)'!B:B,'Banco de Indicadores - Mun. (1)'!B788,'Banco de Indicadores Mun. (2)'!A:A,'Banco de Indicadores - Mun. (1)'!A788) / VLOOKUP(D788,'Dados Base'!$B:$K,7,FALSE)) * 100</f>
        <v>18.776576576576574</v>
      </c>
      <c r="AN788" s="72">
        <f>(SUMIFS('Banco de Indicadores Mun. (2)'!K:K,'Banco de Indicadores Mun. (2)'!B:B,'Banco de Indicadores - Mun. (1)'!B788,'Banco de Indicadores Mun. (2)'!A:A,'Banco de Indicadores - Mun. (1)'!A788) / VLOOKUP(D788,'Dados Base'!$B:$K,10,FALSE)) * 100</f>
        <v>0.15392500000000003</v>
      </c>
      <c r="AO788" s="21">
        <v>0</v>
      </c>
      <c r="AP788" s="125">
        <v>0</v>
      </c>
      <c r="AQ788" s="17">
        <v>0</v>
      </c>
      <c r="AR788" s="18">
        <v>7.4</v>
      </c>
      <c r="AS788" s="20">
        <v>86.415963161934002</v>
      </c>
      <c r="AT788" s="20">
        <v>86.415963161934002</v>
      </c>
      <c r="AU788" s="20">
        <v>60.488073448254255</v>
      </c>
      <c r="AV788" s="21">
        <v>7.03</v>
      </c>
      <c r="AW788" s="21">
        <v>0</v>
      </c>
      <c r="AX788" s="21">
        <v>0</v>
      </c>
      <c r="AY788" s="116">
        <v>115.63635125071798</v>
      </c>
    </row>
    <row r="789" spans="1:51" ht="15" x14ac:dyDescent="0.25">
      <c r="A789" s="144">
        <v>2016</v>
      </c>
      <c r="B789" s="77" t="s">
        <v>144</v>
      </c>
      <c r="C789" s="78">
        <v>5</v>
      </c>
      <c r="D789" s="77">
        <v>3512704</v>
      </c>
      <c r="E789" s="78">
        <v>35127045</v>
      </c>
      <c r="F789" s="78" t="str">
        <f t="shared" si="27"/>
        <v>351270452016</v>
      </c>
      <c r="G789" s="79">
        <v>0.21640280745838236</v>
      </c>
      <c r="H789" s="80">
        <f t="shared" si="26"/>
        <v>3928</v>
      </c>
      <c r="I789" s="81">
        <v>2324</v>
      </c>
      <c r="J789" s="82">
        <v>1604</v>
      </c>
      <c r="K789" s="83">
        <f>(H789)/VLOOKUP(D789,'Dados Base'!$B:$K,6,FALSE)</f>
        <v>14.122384410728412</v>
      </c>
      <c r="L789" s="88">
        <f t="shared" si="28"/>
        <v>59.164969450101836</v>
      </c>
      <c r="M789" s="85" t="s">
        <v>702</v>
      </c>
      <c r="N789" s="86">
        <v>0.754</v>
      </c>
      <c r="O789" s="87" t="s">
        <v>691</v>
      </c>
      <c r="P789" s="87" t="s">
        <v>691</v>
      </c>
      <c r="Q789" s="87" t="s">
        <v>691</v>
      </c>
      <c r="R789" s="87" t="s">
        <v>691</v>
      </c>
      <c r="S789" s="87" t="s">
        <v>691</v>
      </c>
      <c r="T789" s="87" t="s">
        <v>691</v>
      </c>
      <c r="U789" s="87" t="s">
        <v>691</v>
      </c>
      <c r="V789" s="87" t="s">
        <v>691</v>
      </c>
      <c r="W789" s="85">
        <v>0</v>
      </c>
      <c r="X789" s="47">
        <v>1.016063125E-2</v>
      </c>
      <c r="Y789" s="9">
        <v>1.53</v>
      </c>
      <c r="Z789" s="10">
        <v>94.391999999999996</v>
      </c>
      <c r="AA789" s="10">
        <v>23.597999999999999</v>
      </c>
      <c r="AB789" s="11">
        <v>0</v>
      </c>
      <c r="AC789" s="12">
        <v>0</v>
      </c>
      <c r="AD789" s="153">
        <f>VLOOKUP(D789,'Dados Base'!$B:$K,9,FALSE)*31536000/VLOOKUP($F789,F:H,MATCH(H788,F788:AF788,0),FALSE)</f>
        <v>28019.511201629328</v>
      </c>
      <c r="AE789" s="153">
        <f>VLOOKUP(D789,'Dados Base'!$B:$K,10,FALSE)*31536000/VLOOKUP($F789,F:H,MATCH(H788,F788:AF788,0),FALSE)</f>
        <v>3612.8309572301432</v>
      </c>
      <c r="AF789" s="14">
        <v>99.33</v>
      </c>
      <c r="AG789" s="15">
        <v>54.02</v>
      </c>
      <c r="AH789" s="14">
        <v>99.33</v>
      </c>
      <c r="AI789" s="14">
        <v>16.670000000000002</v>
      </c>
      <c r="AJ789" s="14">
        <v>99.36</v>
      </c>
      <c r="AK789" s="72">
        <f>(SUMIFS('Banco de Indicadores Mun. (2)'!I:I,'Banco de Indicadores Mun. (2)'!B:B,'Banco de Indicadores - Mun. (1)'!B789,'Banco de Indicadores Mun. (2)'!A:A,'Banco de Indicadores - Mun. (1)'!A789) / VLOOKUP(D789,'Dados Base'!$B:$K,8,FALSE)) * 100</f>
        <v>6.6485114503816796</v>
      </c>
      <c r="AL789" s="72">
        <f>(SUMIFS('Banco de Indicadores Mun. (2)'!I:I,'Banco de Indicadores Mun. (2)'!B:B,'Banco de Indicadores - Mun. (1)'!B789,'Banco de Indicadores Mun. (2)'!A:A,'Banco de Indicadores - Mun. (1)'!A789) / VLOOKUP(D789,'Dados Base'!$B:$K,9,FALSE)) * 100</f>
        <v>2.4955730659025783</v>
      </c>
      <c r="AM789" s="72">
        <f>(SUMIFS('Banco de Indicadores Mun. (2)'!J:J,'Banco de Indicadores Mun. (2)'!B:B,'Banco de Indicadores - Mun. (1)'!B789,'Banco de Indicadores Mun. (2)'!A:A,'Banco de Indicadores - Mun. (1)'!A789) / VLOOKUP(D789,'Dados Base'!$B:$K,7,FALSE)) * 100</f>
        <v>9.5783604651162779</v>
      </c>
      <c r="AN789" s="72">
        <f>(SUMIFS('Banco de Indicadores Mun. (2)'!K:K,'Banco de Indicadores Mun. (2)'!B:B,'Banco de Indicadores - Mun. (1)'!B789,'Banco de Indicadores Mun. (2)'!A:A,'Banco de Indicadores - Mun. (1)'!A789) / VLOOKUP(D789,'Dados Base'!$B:$K,10,FALSE)) * 100</f>
        <v>1.0492444444444442</v>
      </c>
      <c r="AO789" s="21">
        <v>0</v>
      </c>
      <c r="AP789" s="125">
        <v>0</v>
      </c>
      <c r="AQ789" s="17">
        <v>0</v>
      </c>
      <c r="AR789" s="18">
        <v>10</v>
      </c>
      <c r="AS789" s="20">
        <v>100</v>
      </c>
      <c r="AT789" s="20">
        <v>100</v>
      </c>
      <c r="AU789" s="20">
        <v>80</v>
      </c>
      <c r="AV789" s="21">
        <v>9.8000000000000007</v>
      </c>
      <c r="AW789" s="21">
        <v>0</v>
      </c>
      <c r="AX789" s="21">
        <v>0</v>
      </c>
      <c r="AY789" s="116">
        <v>73.932414386163259</v>
      </c>
    </row>
    <row r="790" spans="1:51" ht="15" x14ac:dyDescent="0.25">
      <c r="A790" s="144">
        <v>2016</v>
      </c>
      <c r="B790" s="77" t="s">
        <v>145</v>
      </c>
      <c r="C790" s="78">
        <v>5</v>
      </c>
      <c r="D790" s="77">
        <v>3512803</v>
      </c>
      <c r="E790" s="78">
        <v>35128035</v>
      </c>
      <c r="F790" s="78" t="str">
        <f t="shared" si="27"/>
        <v>351280352016</v>
      </c>
      <c r="G790" s="79">
        <v>2.313490517219341</v>
      </c>
      <c r="H790" s="80">
        <f t="shared" si="26"/>
        <v>66478</v>
      </c>
      <c r="I790" s="81">
        <v>61740</v>
      </c>
      <c r="J790" s="82">
        <v>4738</v>
      </c>
      <c r="K790" s="83">
        <f>(H790)/VLOOKUP(D790,'Dados Base'!$B:$K,6,FALSE)</f>
        <v>429.63872552187684</v>
      </c>
      <c r="L790" s="88">
        <f t="shared" si="28"/>
        <v>92.872830109209062</v>
      </c>
      <c r="M790" s="85" t="s">
        <v>702</v>
      </c>
      <c r="N790" s="86">
        <v>0.76900000000000002</v>
      </c>
      <c r="O790" s="87" t="s">
        <v>691</v>
      </c>
      <c r="P790" s="87" t="s">
        <v>691</v>
      </c>
      <c r="Q790" s="87" t="s">
        <v>691</v>
      </c>
      <c r="R790" s="87" t="s">
        <v>691</v>
      </c>
      <c r="S790" s="87" t="s">
        <v>691</v>
      </c>
      <c r="T790" s="87" t="s">
        <v>691</v>
      </c>
      <c r="U790" s="87" t="s">
        <v>691</v>
      </c>
      <c r="V790" s="87" t="s">
        <v>691</v>
      </c>
      <c r="W790" s="85">
        <v>0</v>
      </c>
      <c r="X790" s="47">
        <v>0.19503244853240739</v>
      </c>
      <c r="Y790" s="9">
        <v>50.49</v>
      </c>
      <c r="Z790" s="10">
        <v>0</v>
      </c>
      <c r="AA790" s="10">
        <v>3408.2640000000001</v>
      </c>
      <c r="AB790" s="11">
        <v>10</v>
      </c>
      <c r="AC790" s="12">
        <v>0</v>
      </c>
      <c r="AD790" s="153">
        <f>VLOOKUP(D790,'Dados Base'!$B:$K,9,FALSE)*31536000/VLOOKUP($F790,F:H,MATCH(H789,F789:AF789,0),FALSE)</f>
        <v>901.32675471584582</v>
      </c>
      <c r="AE790" s="153">
        <f>VLOOKUP(D790,'Dados Base'!$B:$K,10,FALSE)*31536000/VLOOKUP($F790,F:H,MATCH(H789,F789:AF789,0),FALSE)</f>
        <v>118.59562562050603</v>
      </c>
      <c r="AF790" s="14">
        <v>96.38</v>
      </c>
      <c r="AG790" s="15">
        <v>92.87</v>
      </c>
      <c r="AH790" s="14">
        <v>96.38</v>
      </c>
      <c r="AI790" s="14">
        <v>0</v>
      </c>
      <c r="AJ790" s="14">
        <v>100</v>
      </c>
      <c r="AK790" s="72">
        <f>(SUMIFS('Banco de Indicadores Mun. (2)'!I:I,'Banco de Indicadores Mun. (2)'!B:B,'Banco de Indicadores - Mun. (1)'!B790,'Banco de Indicadores Mun. (2)'!A:A,'Banco de Indicadores - Mun. (1)'!A790) / VLOOKUP(D790,'Dados Base'!$B:$K,8,FALSE)) * 100</f>
        <v>413.26933333333329</v>
      </c>
      <c r="AL790" s="72">
        <f>(SUMIFS('Banco de Indicadores Mun. (2)'!I:I,'Banco de Indicadores Mun. (2)'!B:B,'Banco de Indicadores - Mun. (1)'!B790,'Banco de Indicadores Mun. (2)'!A:A,'Banco de Indicadores - Mun. (1)'!A790) / VLOOKUP(D790,'Dados Base'!$B:$K,9,FALSE)) * 100</f>
        <v>156.60732631578946</v>
      </c>
      <c r="AM790" s="72">
        <f>(SUMIFS('Banco de Indicadores Mun. (2)'!J:J,'Banco de Indicadores Mun. (2)'!B:B,'Banco de Indicadores - Mun. (1)'!B790,'Banco de Indicadores Mun. (2)'!A:A,'Banco de Indicadores - Mun. (1)'!A790) / VLOOKUP(D790,'Dados Base'!$B:$K,7,FALSE)) * 100</f>
        <v>631.22302127659577</v>
      </c>
      <c r="AN790" s="72">
        <f>(SUMIFS('Banco de Indicadores Mun. (2)'!K:K,'Banco de Indicadores Mun. (2)'!B:B,'Banco de Indicadores - Mun. (1)'!B790,'Banco de Indicadores Mun. (2)'!A:A,'Banco de Indicadores - Mun. (1)'!A790) / VLOOKUP(D790,'Dados Base'!$B:$K,10,FALSE)) * 100</f>
        <v>3.5163999999999986</v>
      </c>
      <c r="AO790" s="21">
        <v>0</v>
      </c>
      <c r="AP790" s="125">
        <v>0</v>
      </c>
      <c r="AQ790" s="17">
        <v>0</v>
      </c>
      <c r="AR790" s="18">
        <v>9.5</v>
      </c>
      <c r="AS790" s="20">
        <v>100</v>
      </c>
      <c r="AT790" s="20">
        <v>0</v>
      </c>
      <c r="AU790" s="20">
        <v>0</v>
      </c>
      <c r="AV790" s="21">
        <v>1.5</v>
      </c>
      <c r="AW790" s="21">
        <v>0</v>
      </c>
      <c r="AX790" s="21">
        <v>0</v>
      </c>
      <c r="AY790" s="116">
        <v>1329.3086968393395</v>
      </c>
    </row>
    <row r="791" spans="1:51" ht="15" x14ac:dyDescent="0.25">
      <c r="A791" s="144">
        <v>2016</v>
      </c>
      <c r="B791" s="77" t="s">
        <v>146</v>
      </c>
      <c r="C791" s="78">
        <v>15</v>
      </c>
      <c r="D791" s="77">
        <v>3512902</v>
      </c>
      <c r="E791" s="78">
        <v>351290215</v>
      </c>
      <c r="F791" s="78" t="str">
        <f t="shared" si="27"/>
        <v>3512902152016</v>
      </c>
      <c r="G791" s="79">
        <v>-0.30694489160379979</v>
      </c>
      <c r="H791" s="80">
        <f t="shared" si="26"/>
        <v>7079</v>
      </c>
      <c r="I791" s="81">
        <v>5216</v>
      </c>
      <c r="J791" s="82">
        <v>1863</v>
      </c>
      <c r="K791" s="83">
        <f>(H791)/VLOOKUP(D791,'Dados Base'!$B:$K,6,FALSE)</f>
        <v>16.040151360659824</v>
      </c>
      <c r="L791" s="88">
        <f t="shared" si="28"/>
        <v>73.682723548523796</v>
      </c>
      <c r="M791" s="85" t="s">
        <v>702</v>
      </c>
      <c r="N791" s="86">
        <v>0.72199999999999998</v>
      </c>
      <c r="O791" s="87" t="s">
        <v>691</v>
      </c>
      <c r="P791" s="87" t="s">
        <v>691</v>
      </c>
      <c r="Q791" s="87" t="s">
        <v>691</v>
      </c>
      <c r="R791" s="87" t="s">
        <v>691</v>
      </c>
      <c r="S791" s="87" t="s">
        <v>691</v>
      </c>
      <c r="T791" s="87" t="s">
        <v>691</v>
      </c>
      <c r="U791" s="87" t="s">
        <v>691</v>
      </c>
      <c r="V791" s="87" t="s">
        <v>691</v>
      </c>
      <c r="W791" s="85">
        <v>0</v>
      </c>
      <c r="X791" s="47">
        <v>1.8434895833333333E-2</v>
      </c>
      <c r="Y791" s="9">
        <v>3.54</v>
      </c>
      <c r="Z791" s="10">
        <v>247.05848879999996</v>
      </c>
      <c r="AA791" s="10">
        <v>26.127511200000001</v>
      </c>
      <c r="AB791" s="11">
        <v>0</v>
      </c>
      <c r="AC791" s="12">
        <v>0</v>
      </c>
      <c r="AD791" s="153">
        <f>VLOOKUP(D791,'Dados Base'!$B:$K,9,FALSE)*31536000/VLOOKUP($F791,F:H,MATCH(H790,F790:AF790,0),FALSE)</f>
        <v>15101.997457267975</v>
      </c>
      <c r="AE791" s="153">
        <f>VLOOKUP(D791,'Dados Base'!$B:$K,10,FALSE)*31536000/VLOOKUP($F791,F:H,MATCH(H790,F790:AF790,0),FALSE)</f>
        <v>1514.6546122333666</v>
      </c>
      <c r="AF791" s="14">
        <v>100</v>
      </c>
      <c r="AG791" s="15">
        <v>68.69</v>
      </c>
      <c r="AH791" s="14">
        <v>100</v>
      </c>
      <c r="AI791" s="14">
        <v>0</v>
      </c>
      <c r="AJ791" s="14">
        <v>100</v>
      </c>
      <c r="AK791" s="72">
        <f>(SUMIFS('Banco de Indicadores Mun. (2)'!I:I,'Banco de Indicadores Mun. (2)'!B:B,'Banco de Indicadores - Mun. (1)'!B791,'Banco de Indicadores Mun. (2)'!A:A,'Banco de Indicadores - Mun. (1)'!A791) / VLOOKUP(D791,'Dados Base'!$B:$K,8,FALSE)) * 100</f>
        <v>9.0657037037037043</v>
      </c>
      <c r="AL791" s="72">
        <f>(SUMIFS('Banco de Indicadores Mun. (2)'!I:I,'Banco de Indicadores Mun. (2)'!B:B,'Banco de Indicadores - Mun. (1)'!B791,'Banco de Indicadores Mun. (2)'!A:A,'Banco de Indicadores - Mun. (1)'!A791) / VLOOKUP(D791,'Dados Base'!$B:$K,9,FALSE)) * 100</f>
        <v>2.8881887905604717</v>
      </c>
      <c r="AM791" s="72">
        <f>(SUMIFS('Banco de Indicadores Mun. (2)'!J:J,'Banco de Indicadores Mun. (2)'!B:B,'Banco de Indicadores - Mun. (1)'!B791,'Banco de Indicadores Mun. (2)'!A:A,'Banco de Indicadores - Mun. (1)'!A791) / VLOOKUP(D791,'Dados Base'!$B:$K,7,FALSE)) * 100</f>
        <v>10.763837837837839</v>
      </c>
      <c r="AN791" s="72">
        <f>(SUMIFS('Banco de Indicadores Mun. (2)'!K:K,'Banco de Indicadores Mun. (2)'!B:B,'Banco de Indicadores - Mun. (1)'!B791,'Banco de Indicadores Mun. (2)'!A:A,'Banco de Indicadores - Mun. (1)'!A791) / VLOOKUP(D791,'Dados Base'!$B:$K,10,FALSE)) * 100</f>
        <v>5.3697647058823508</v>
      </c>
      <c r="AO791" s="21">
        <v>0</v>
      </c>
      <c r="AP791" s="125">
        <v>0</v>
      </c>
      <c r="AQ791" s="17">
        <v>0</v>
      </c>
      <c r="AR791" s="18">
        <v>9.5</v>
      </c>
      <c r="AS791" s="20">
        <v>98</v>
      </c>
      <c r="AT791" s="20">
        <v>94.080000000000013</v>
      </c>
      <c r="AU791" s="20">
        <v>90.435999209329907</v>
      </c>
      <c r="AV791" s="21">
        <v>9.61</v>
      </c>
      <c r="AW791" s="21">
        <v>0</v>
      </c>
      <c r="AX791" s="21">
        <v>0</v>
      </c>
      <c r="AY791" s="116">
        <v>73.505161746009321</v>
      </c>
    </row>
    <row r="792" spans="1:51" ht="15" x14ac:dyDescent="0.25">
      <c r="A792" s="144">
        <v>2016</v>
      </c>
      <c r="B792" s="77" t="s">
        <v>147</v>
      </c>
      <c r="C792" s="78">
        <v>6</v>
      </c>
      <c r="D792" s="77">
        <v>3513009</v>
      </c>
      <c r="E792" s="78">
        <v>35130096</v>
      </c>
      <c r="F792" s="78" t="str">
        <f t="shared" si="27"/>
        <v>351300962016</v>
      </c>
      <c r="G792" s="79">
        <v>2.4469806553628626</v>
      </c>
      <c r="H792" s="80">
        <f t="shared" si="26"/>
        <v>229300</v>
      </c>
      <c r="I792" s="81">
        <v>229300</v>
      </c>
      <c r="J792" s="82">
        <v>0</v>
      </c>
      <c r="K792" s="83">
        <f>(H792)/VLOOKUP(D792,'Dados Base'!$B:$K,6,FALSE)</f>
        <v>707.95640495229861</v>
      </c>
      <c r="L792" s="88">
        <f t="shared" si="28"/>
        <v>100</v>
      </c>
      <c r="M792" s="85" t="s">
        <v>702</v>
      </c>
      <c r="N792" s="86">
        <v>0.78</v>
      </c>
      <c r="O792" s="87" t="s">
        <v>691</v>
      </c>
      <c r="P792" s="87" t="s">
        <v>691</v>
      </c>
      <c r="Q792" s="87" t="s">
        <v>691</v>
      </c>
      <c r="R792" s="87" t="s">
        <v>691</v>
      </c>
      <c r="S792" s="87" t="s">
        <v>691</v>
      </c>
      <c r="T792" s="87" t="s">
        <v>691</v>
      </c>
      <c r="U792" s="87" t="s">
        <v>691</v>
      </c>
      <c r="V792" s="87" t="s">
        <v>691</v>
      </c>
      <c r="W792" s="85">
        <v>0</v>
      </c>
      <c r="X792" s="47">
        <v>0.79883449074074075</v>
      </c>
      <c r="Y792" s="9">
        <v>210.33</v>
      </c>
      <c r="Z792" s="10">
        <v>2413.1124853805322</v>
      </c>
      <c r="AA792" s="10">
        <v>10206.471514619469</v>
      </c>
      <c r="AB792" s="11">
        <v>19</v>
      </c>
      <c r="AC792" s="12">
        <v>0</v>
      </c>
      <c r="AD792" s="153">
        <f>VLOOKUP(D792,'Dados Base'!$B:$K,9,FALSE)*31536000/VLOOKUP($F792,F:H,MATCH(H791,F791:AF791,0),FALSE)</f>
        <v>584.50937636284345</v>
      </c>
      <c r="AE792" s="153">
        <f>VLOOKUP(D792,'Dados Base'!$B:$K,10,FALSE)*31536000/VLOOKUP($F792,F:H,MATCH(H791,F791:AF791,0),FALSE)</f>
        <v>81.143654600959465</v>
      </c>
      <c r="AF792" s="14">
        <v>100</v>
      </c>
      <c r="AG792" s="15">
        <v>99.7</v>
      </c>
      <c r="AH792" s="14">
        <v>50.4</v>
      </c>
      <c r="AI792" s="14">
        <v>37.6</v>
      </c>
      <c r="AJ792" s="14">
        <v>100</v>
      </c>
      <c r="AK792" s="72">
        <f>(SUMIFS('Banco de Indicadores Mun. (2)'!I:I,'Banco de Indicadores Mun. (2)'!B:B,'Banco de Indicadores - Mun. (1)'!B792,'Banco de Indicadores Mun. (2)'!A:A,'Banco de Indicadores - Mun. (1)'!A792) / VLOOKUP(D792,'Dados Base'!$B:$K,8,FALSE)) * 100</f>
        <v>83.936566878980884</v>
      </c>
      <c r="AL792" s="72">
        <f>(SUMIFS('Banco de Indicadores Mun. (2)'!I:I,'Banco de Indicadores Mun. (2)'!B:B,'Banco de Indicadores - Mun. (1)'!B792,'Banco de Indicadores Mun. (2)'!A:A,'Banco de Indicadores - Mun. (1)'!A792) / VLOOKUP(D792,'Dados Base'!$B:$K,9,FALSE)) * 100</f>
        <v>31.007155294117648</v>
      </c>
      <c r="AM792" s="72">
        <f>(SUMIFS('Banco de Indicadores Mun. (2)'!J:J,'Banco de Indicadores Mun. (2)'!B:B,'Banco de Indicadores - Mun. (1)'!B792,'Banco de Indicadores Mun. (2)'!A:A,'Banco de Indicadores - Mun. (1)'!A792) / VLOOKUP(D792,'Dados Base'!$B:$K,7,FALSE)) * 100</f>
        <v>129.89805102040816</v>
      </c>
      <c r="AN792" s="72">
        <f>(SUMIFS('Banco de Indicadores Mun. (2)'!K:K,'Banco de Indicadores Mun. (2)'!B:B,'Banco de Indicadores - Mun. (1)'!B792,'Banco de Indicadores Mun. (2)'!A:A,'Banco de Indicadores - Mun. (1)'!A792) / VLOOKUP(D792,'Dados Base'!$B:$K,10,FALSE)) * 100</f>
        <v>7.5937627118643976</v>
      </c>
      <c r="AO792" s="21">
        <v>0</v>
      </c>
      <c r="AP792" s="125">
        <v>0.43610989969472308</v>
      </c>
      <c r="AQ792" s="17">
        <v>0</v>
      </c>
      <c r="AR792" s="18">
        <v>8.6999999999999993</v>
      </c>
      <c r="AS792" s="20">
        <v>44.469686963413025</v>
      </c>
      <c r="AT792" s="20">
        <v>19.121965394267598</v>
      </c>
      <c r="AU792" s="20">
        <v>19.121965394267605</v>
      </c>
      <c r="AV792" s="21">
        <v>1.81</v>
      </c>
      <c r="AW792" s="21">
        <v>3</v>
      </c>
      <c r="AX792" s="21">
        <v>0</v>
      </c>
      <c r="AY792" s="116">
        <v>156.47797065458502</v>
      </c>
    </row>
    <row r="793" spans="1:51" ht="15" x14ac:dyDescent="0.25">
      <c r="A793" s="144">
        <v>2016</v>
      </c>
      <c r="B793" s="77" t="s">
        <v>148</v>
      </c>
      <c r="C793" s="78">
        <v>4</v>
      </c>
      <c r="D793" s="77">
        <v>3513108</v>
      </c>
      <c r="E793" s="78">
        <v>35131084</v>
      </c>
      <c r="F793" s="78" t="str">
        <f t="shared" si="27"/>
        <v>351310842016</v>
      </c>
      <c r="G793" s="79">
        <v>0.91853493594038493</v>
      </c>
      <c r="H793" s="80">
        <f t="shared" si="26"/>
        <v>33372</v>
      </c>
      <c r="I793" s="81">
        <v>32768</v>
      </c>
      <c r="J793" s="82">
        <v>604</v>
      </c>
      <c r="K793" s="83">
        <f>(H793)/VLOOKUP(D793,'Dados Base'!$B:$K,6,FALSE)</f>
        <v>107.18828290614763</v>
      </c>
      <c r="L793" s="88">
        <f t="shared" si="28"/>
        <v>98.190099484597866</v>
      </c>
      <c r="M793" s="85" t="s">
        <v>702</v>
      </c>
      <c r="N793" s="86">
        <v>0.75600000000000001</v>
      </c>
      <c r="O793" s="87" t="s">
        <v>691</v>
      </c>
      <c r="P793" s="87" t="s">
        <v>691</v>
      </c>
      <c r="Q793" s="87" t="s">
        <v>691</v>
      </c>
      <c r="R793" s="87" t="s">
        <v>691</v>
      </c>
      <c r="S793" s="87" t="s">
        <v>691</v>
      </c>
      <c r="T793" s="87" t="s">
        <v>691</v>
      </c>
      <c r="U793" s="87" t="s">
        <v>691</v>
      </c>
      <c r="V793" s="87" t="s">
        <v>691</v>
      </c>
      <c r="W793" s="85">
        <v>0</v>
      </c>
      <c r="X793" s="47">
        <v>9.9054314625000014E-2</v>
      </c>
      <c r="Y793" s="9">
        <v>26.82</v>
      </c>
      <c r="Z793" s="10">
        <v>1469.7709199999999</v>
      </c>
      <c r="AA793" s="10">
        <v>340.74107999999995</v>
      </c>
      <c r="AB793" s="11">
        <v>3</v>
      </c>
      <c r="AC793" s="12">
        <v>0</v>
      </c>
      <c r="AD793" s="153">
        <f>VLOOKUP(D793,'Dados Base'!$B:$K,9,FALSE)*31536000/VLOOKUP($F793,F:H,MATCH(H792,F792:AF792,0),FALSE)</f>
        <v>4233.5275080906149</v>
      </c>
      <c r="AE793" s="153">
        <f>VLOOKUP(D793,'Dados Base'!$B:$K,10,FALSE)*31536000/VLOOKUP($F793,F:H,MATCH(H792,F792:AF792,0),FALSE)</f>
        <v>453.59223300970876</v>
      </c>
      <c r="AF793" s="14">
        <v>97.51</v>
      </c>
      <c r="AG793" s="15">
        <v>97.51</v>
      </c>
      <c r="AH793" s="14">
        <v>97.51</v>
      </c>
      <c r="AI793" s="14">
        <v>26.21</v>
      </c>
      <c r="AJ793" s="14">
        <v>100</v>
      </c>
      <c r="AK793" s="72">
        <f>(SUMIFS('Banco de Indicadores Mun. (2)'!I:I,'Banco de Indicadores Mun. (2)'!B:B,'Banco de Indicadores - Mun. (1)'!B793,'Banco de Indicadores Mun. (2)'!A:A,'Banco de Indicadores - Mun. (1)'!A793) / VLOOKUP(D793,'Dados Base'!$B:$K,8,FALSE)) * 100</f>
        <v>4.2784199999999997</v>
      </c>
      <c r="AL793" s="72">
        <f>(SUMIFS('Banco de Indicadores Mun. (2)'!I:I,'Banco de Indicadores Mun. (2)'!B:B,'Banco de Indicadores - Mun. (1)'!B793,'Banco de Indicadores Mun. (2)'!A:A,'Banco de Indicadores - Mun. (1)'!A793) / VLOOKUP(D793,'Dados Base'!$B:$K,9,FALSE)) * 100</f>
        <v>1.4325066964285711</v>
      </c>
      <c r="AM793" s="72">
        <f>(SUMIFS('Banco de Indicadores Mun. (2)'!J:J,'Banco de Indicadores Mun. (2)'!B:B,'Banco de Indicadores - Mun. (1)'!B793,'Banco de Indicadores Mun. (2)'!A:A,'Banco de Indicadores - Mun. (1)'!A793) / VLOOKUP(D793,'Dados Base'!$B:$K,7,FALSE)) * 100</f>
        <v>4.2458431372549015</v>
      </c>
      <c r="AN793" s="72">
        <f>(SUMIFS('Banco de Indicadores Mun. (2)'!K:K,'Banco de Indicadores Mun. (2)'!B:B,'Banco de Indicadores - Mun. (1)'!B793,'Banco de Indicadores Mun. (2)'!A:A,'Banco de Indicadores - Mun. (1)'!A793) / VLOOKUP(D793,'Dados Base'!$B:$K,10,FALSE)) * 100</f>
        <v>4.3476458333333339</v>
      </c>
      <c r="AO793" s="21">
        <v>0</v>
      </c>
      <c r="AP793" s="125">
        <v>0</v>
      </c>
      <c r="AQ793" s="17">
        <v>0</v>
      </c>
      <c r="AR793" s="18">
        <v>10</v>
      </c>
      <c r="AS793" s="20">
        <v>99</v>
      </c>
      <c r="AT793" s="20">
        <v>99</v>
      </c>
      <c r="AU793" s="20">
        <v>81.17984967788118</v>
      </c>
      <c r="AV793" s="21">
        <v>9.68</v>
      </c>
      <c r="AW793" s="21">
        <v>1</v>
      </c>
      <c r="AX793" s="21">
        <v>0</v>
      </c>
      <c r="AY793" s="116">
        <v>0</v>
      </c>
    </row>
    <row r="794" spans="1:51" ht="15" x14ac:dyDescent="0.25">
      <c r="A794" s="144">
        <v>2016</v>
      </c>
      <c r="B794" s="77" t="s">
        <v>149</v>
      </c>
      <c r="C794" s="78">
        <v>8</v>
      </c>
      <c r="D794" s="77">
        <v>3513207</v>
      </c>
      <c r="E794" s="78">
        <v>35132078</v>
      </c>
      <c r="F794" s="78" t="str">
        <f t="shared" si="27"/>
        <v>351320782016</v>
      </c>
      <c r="G794" s="79">
        <v>1.211504739054603</v>
      </c>
      <c r="H794" s="80">
        <f t="shared" si="26"/>
        <v>8109</v>
      </c>
      <c r="I794" s="81">
        <v>6435</v>
      </c>
      <c r="J794" s="82">
        <v>1674</v>
      </c>
      <c r="K794" s="83">
        <f>(H794)/VLOOKUP(D794,'Dados Base'!$B:$K,6,FALSE)</f>
        <v>21.037202303740987</v>
      </c>
      <c r="L794" s="88">
        <f t="shared" si="28"/>
        <v>79.356270810210873</v>
      </c>
      <c r="M794" s="85" t="s">
        <v>702</v>
      </c>
      <c r="N794" s="86">
        <v>0.73399999999999999</v>
      </c>
      <c r="O794" s="87" t="s">
        <v>691</v>
      </c>
      <c r="P794" s="87" t="s">
        <v>691</v>
      </c>
      <c r="Q794" s="87" t="s">
        <v>691</v>
      </c>
      <c r="R794" s="87" t="s">
        <v>691</v>
      </c>
      <c r="S794" s="87" t="s">
        <v>691</v>
      </c>
      <c r="T794" s="87" t="s">
        <v>691</v>
      </c>
      <c r="U794" s="87" t="s">
        <v>691</v>
      </c>
      <c r="V794" s="87" t="s">
        <v>691</v>
      </c>
      <c r="W794" s="85">
        <v>0</v>
      </c>
      <c r="X794" s="47">
        <v>1.5383871093749999E-2</v>
      </c>
      <c r="Y794" s="9">
        <v>4.25</v>
      </c>
      <c r="Z794" s="10">
        <v>289.71107999999998</v>
      </c>
      <c r="AA794" s="10">
        <v>38.500920000000001</v>
      </c>
      <c r="AB794" s="11">
        <v>1</v>
      </c>
      <c r="AC794" s="12">
        <v>0</v>
      </c>
      <c r="AD794" s="153">
        <f>VLOOKUP(D794,'Dados Base'!$B:$K,9,FALSE)*31536000/VLOOKUP($F794,F:H,MATCH(H793,F793:AF793,0),FALSE)</f>
        <v>24034.095449500554</v>
      </c>
      <c r="AE794" s="153">
        <f>VLOOKUP(D794,'Dados Base'!$B:$K,10,FALSE)*31536000/VLOOKUP($F794,F:H,MATCH(H793,F793:AF793,0),FALSE)</f>
        <v>2955.6492785793562</v>
      </c>
      <c r="AF794" s="14">
        <v>72.849999999999994</v>
      </c>
      <c r="AG794" s="15">
        <v>72.849999999999994</v>
      </c>
      <c r="AH794" s="14">
        <v>72.849999999999994</v>
      </c>
      <c r="AI794" s="14">
        <v>31.67</v>
      </c>
      <c r="AJ794" s="14">
        <v>100</v>
      </c>
      <c r="AK794" s="72">
        <f>(SUMIFS('Banco de Indicadores Mun. (2)'!I:I,'Banco de Indicadores Mun. (2)'!B:B,'Banco de Indicadores - Mun. (1)'!B794,'Banco de Indicadores Mun. (2)'!A:A,'Banco de Indicadores - Mun. (1)'!A794) / VLOOKUP(D794,'Dados Base'!$B:$K,8,FALSE)) * 100</f>
        <v>36.746345360824748</v>
      </c>
      <c r="AL794" s="72">
        <f>(SUMIFS('Banco de Indicadores Mun. (2)'!I:I,'Banco de Indicadores Mun. (2)'!B:B,'Banco de Indicadores - Mun. (1)'!B794,'Banco de Indicadores Mun. (2)'!A:A,'Banco de Indicadores - Mun. (1)'!A794) / VLOOKUP(D794,'Dados Base'!$B:$K,9,FALSE)) * 100</f>
        <v>11.535260517799355</v>
      </c>
      <c r="AM794" s="72">
        <f>(SUMIFS('Banco de Indicadores Mun. (2)'!J:J,'Banco de Indicadores Mun. (2)'!B:B,'Banco de Indicadores - Mun. (1)'!B794,'Banco de Indicadores Mun. (2)'!A:A,'Banco de Indicadores - Mun. (1)'!A794) / VLOOKUP(D794,'Dados Base'!$B:$K,7,FALSE)) * 100</f>
        <v>57.821610169491535</v>
      </c>
      <c r="AN794" s="72">
        <f>(SUMIFS('Banco de Indicadores Mun. (2)'!K:K,'Banco de Indicadores Mun. (2)'!B:B,'Banco de Indicadores - Mun. (1)'!B794,'Banco de Indicadores Mun. (2)'!A:A,'Banco de Indicadores - Mun. (1)'!A794) / VLOOKUP(D794,'Dados Base'!$B:$K,10,FALSE)) * 100</f>
        <v>4.0242236842105257</v>
      </c>
      <c r="AO794" s="21">
        <v>0</v>
      </c>
      <c r="AP794" s="125">
        <v>0</v>
      </c>
      <c r="AQ794" s="17">
        <v>0</v>
      </c>
      <c r="AR794" s="18">
        <v>4.3</v>
      </c>
      <c r="AS794" s="20">
        <v>97</v>
      </c>
      <c r="AT794" s="20">
        <v>97</v>
      </c>
      <c r="AU794" s="20">
        <v>88.269496544916095</v>
      </c>
      <c r="AV794" s="21">
        <v>9.9600000000000009</v>
      </c>
      <c r="AW794" s="21">
        <v>0</v>
      </c>
      <c r="AX794" s="21">
        <v>0</v>
      </c>
      <c r="AY794" s="116">
        <v>2038.2100063708162</v>
      </c>
    </row>
    <row r="795" spans="1:51" ht="15" x14ac:dyDescent="0.25">
      <c r="A795" s="144">
        <v>2016</v>
      </c>
      <c r="B795" s="77" t="s">
        <v>150</v>
      </c>
      <c r="C795" s="78">
        <v>17</v>
      </c>
      <c r="D795" s="77">
        <v>3513306</v>
      </c>
      <c r="E795" s="78">
        <v>351330617</v>
      </c>
      <c r="F795" s="78" t="str">
        <f t="shared" si="27"/>
        <v>3513306172016</v>
      </c>
      <c r="G795" s="79">
        <v>-1.140535490379635</v>
      </c>
      <c r="H795" s="80">
        <f t="shared" si="26"/>
        <v>2172</v>
      </c>
      <c r="I795" s="81">
        <v>1507</v>
      </c>
      <c r="J795" s="82">
        <v>665</v>
      </c>
      <c r="K795" s="83">
        <f>(H795)/VLOOKUP(D795,'Dados Base'!$B:$K,6,FALSE)</f>
        <v>14.560568478916673</v>
      </c>
      <c r="L795" s="88">
        <f t="shared" si="28"/>
        <v>69.383057090239404</v>
      </c>
      <c r="M795" s="85" t="s">
        <v>702</v>
      </c>
      <c r="N795" s="86">
        <v>0.77400000000000002</v>
      </c>
      <c r="O795" s="87" t="s">
        <v>691</v>
      </c>
      <c r="P795" s="87" t="s">
        <v>691</v>
      </c>
      <c r="Q795" s="87" t="s">
        <v>691</v>
      </c>
      <c r="R795" s="87" t="s">
        <v>691</v>
      </c>
      <c r="S795" s="87" t="s">
        <v>691</v>
      </c>
      <c r="T795" s="87" t="s">
        <v>691</v>
      </c>
      <c r="U795" s="87" t="s">
        <v>691</v>
      </c>
      <c r="V795" s="87" t="s">
        <v>691</v>
      </c>
      <c r="W795" s="85">
        <v>5.29</v>
      </c>
      <c r="X795" s="47">
        <v>4.7552093749999996E-3</v>
      </c>
      <c r="Y795" s="9">
        <v>1.02</v>
      </c>
      <c r="Z795" s="10">
        <v>64.250280000000004</v>
      </c>
      <c r="AA795" s="10">
        <v>14.103720000000001</v>
      </c>
      <c r="AB795" s="11">
        <v>0</v>
      </c>
      <c r="AC795" s="12">
        <v>0</v>
      </c>
      <c r="AD795" s="153">
        <f>VLOOKUP(D795,'Dados Base'!$B:$K,9,FALSE)*31536000/VLOOKUP($F795,F:H,MATCH(H794,F794:AF794,0),FALSE)</f>
        <v>19891.491712707182</v>
      </c>
      <c r="AE795" s="153">
        <f>VLOOKUP(D795,'Dados Base'!$B:$K,10,FALSE)*31536000/VLOOKUP($F795,F:H,MATCH(H794,F794:AF794,0),FALSE)</f>
        <v>2177.9005524861882</v>
      </c>
      <c r="AF795" s="14">
        <v>84.07</v>
      </c>
      <c r="AG795" s="15">
        <v>100</v>
      </c>
      <c r="AH795" s="14">
        <v>82.24</v>
      </c>
      <c r="AI795" s="14">
        <v>26.81</v>
      </c>
      <c r="AJ795" s="14">
        <v>100</v>
      </c>
      <c r="AK795" s="72">
        <f>(SUMIFS('Banco de Indicadores Mun. (2)'!I:I,'Banco de Indicadores Mun. (2)'!B:B,'Banco de Indicadores - Mun. (1)'!B795,'Banco de Indicadores Mun. (2)'!A:A,'Banco de Indicadores - Mun. (1)'!A795) / VLOOKUP(D795,'Dados Base'!$B:$K,8,FALSE)) * 100</f>
        <v>12.723027397260273</v>
      </c>
      <c r="AL795" s="72">
        <f>(SUMIFS('Banco de Indicadores Mun. (2)'!I:I,'Banco de Indicadores Mun. (2)'!B:B,'Banco de Indicadores - Mun. (1)'!B795,'Banco de Indicadores Mun. (2)'!A:A,'Banco de Indicadores - Mun. (1)'!A795) / VLOOKUP(D795,'Dados Base'!$B:$K,9,FALSE)) * 100</f>
        <v>6.7794233576642329</v>
      </c>
      <c r="AM795" s="72">
        <f>(SUMIFS('Banco de Indicadores Mun. (2)'!J:J,'Banco de Indicadores Mun. (2)'!B:B,'Banco de Indicadores - Mun. (1)'!B795,'Banco de Indicadores Mun. (2)'!A:A,'Banco de Indicadores - Mun. (1)'!A795) / VLOOKUP(D795,'Dados Base'!$B:$K,7,FALSE)) * 100</f>
        <v>15.107810344827586</v>
      </c>
      <c r="AN795" s="72">
        <f>(SUMIFS('Banco de Indicadores Mun. (2)'!K:K,'Banco de Indicadores Mun. (2)'!B:B,'Banco de Indicadores - Mun. (1)'!B795,'Banco de Indicadores Mun. (2)'!A:A,'Banco de Indicadores - Mun. (1)'!A795) / VLOOKUP(D795,'Dados Base'!$B:$K,10,FALSE)) * 100</f>
        <v>3.5018666666666665</v>
      </c>
      <c r="AO795" s="21">
        <v>0</v>
      </c>
      <c r="AP795" s="125">
        <v>0</v>
      </c>
      <c r="AQ795" s="17">
        <v>0</v>
      </c>
      <c r="AR795" s="18">
        <v>8.3000000000000007</v>
      </c>
      <c r="AS795" s="20">
        <v>100</v>
      </c>
      <c r="AT795" s="20">
        <v>100</v>
      </c>
      <c r="AU795" s="20">
        <v>82</v>
      </c>
      <c r="AV795" s="21">
        <v>10</v>
      </c>
      <c r="AW795" s="21">
        <v>0</v>
      </c>
      <c r="AX795" s="21">
        <v>0</v>
      </c>
      <c r="AY795" s="116">
        <v>110.46411599909838</v>
      </c>
    </row>
    <row r="796" spans="1:51" ht="15" x14ac:dyDescent="0.25">
      <c r="A796" s="144">
        <v>2016</v>
      </c>
      <c r="B796" s="77" t="s">
        <v>151</v>
      </c>
      <c r="C796" s="78">
        <v>2</v>
      </c>
      <c r="D796" s="77">
        <v>3513405</v>
      </c>
      <c r="E796" s="78">
        <v>35134052</v>
      </c>
      <c r="F796" s="78" t="str">
        <f t="shared" si="27"/>
        <v>351340522016</v>
      </c>
      <c r="G796" s="79">
        <v>0.39686914264462914</v>
      </c>
      <c r="H796" s="80">
        <f t="shared" si="26"/>
        <v>78848</v>
      </c>
      <c r="I796" s="81">
        <v>76990</v>
      </c>
      <c r="J796" s="82">
        <v>1858</v>
      </c>
      <c r="K796" s="83">
        <f>(H796)/VLOOKUP(D796,'Dados Base'!$B:$K,6,FALSE)</f>
        <v>258.88301539875891</v>
      </c>
      <c r="L796" s="88">
        <f t="shared" si="28"/>
        <v>97.643567370129873</v>
      </c>
      <c r="M796" s="85" t="s">
        <v>702</v>
      </c>
      <c r="N796" s="86">
        <v>0.78800000000000003</v>
      </c>
      <c r="O796" s="87" t="s">
        <v>691</v>
      </c>
      <c r="P796" s="87" t="s">
        <v>691</v>
      </c>
      <c r="Q796" s="87" t="s">
        <v>691</v>
      </c>
      <c r="R796" s="87" t="s">
        <v>691</v>
      </c>
      <c r="S796" s="87" t="s">
        <v>691</v>
      </c>
      <c r="T796" s="87" t="s">
        <v>691</v>
      </c>
      <c r="U796" s="87" t="s">
        <v>691</v>
      </c>
      <c r="V796" s="87" t="s">
        <v>691</v>
      </c>
      <c r="W796" s="85">
        <v>0</v>
      </c>
      <c r="X796" s="47">
        <v>0.24001185185185187</v>
      </c>
      <c r="Y796" s="9">
        <v>63.47</v>
      </c>
      <c r="Z796" s="10">
        <v>0</v>
      </c>
      <c r="AA796" s="10">
        <v>4283.9279999999999</v>
      </c>
      <c r="AB796" s="11">
        <v>10</v>
      </c>
      <c r="AC796" s="12">
        <v>0</v>
      </c>
      <c r="AD796" s="153">
        <f>VLOOKUP(D796,'Dados Base'!$B:$K,9,FALSE)*31536000/VLOOKUP($F796,F:H,MATCH(H795,F795:AF795,0),FALSE)</f>
        <v>1851.8120941558441</v>
      </c>
      <c r="AE796" s="153">
        <f>VLOOKUP(D796,'Dados Base'!$B:$K,10,FALSE)*31536000/VLOOKUP($F796,F:H,MATCH(H795,F795:AF795,0),FALSE)</f>
        <v>183.98133116883113</v>
      </c>
      <c r="AF796" s="14">
        <v>100</v>
      </c>
      <c r="AG796" s="15">
        <v>99.5</v>
      </c>
      <c r="AH796" s="14">
        <v>97.45</v>
      </c>
      <c r="AI796" s="14">
        <v>62.07</v>
      </c>
      <c r="AJ796" s="14">
        <v>100</v>
      </c>
      <c r="AK796" s="72">
        <f>(SUMIFS('Banco de Indicadores Mun. (2)'!I:I,'Banco de Indicadores Mun. (2)'!B:B,'Banco de Indicadores - Mun. (1)'!B796,'Banco de Indicadores Mun. (2)'!A:A,'Banco de Indicadores - Mun. (1)'!A796) / VLOOKUP(D796,'Dados Base'!$B:$K,8,FALSE)) * 100</f>
        <v>0.8809300000000001</v>
      </c>
      <c r="AL796" s="72">
        <f>(SUMIFS('Banco de Indicadores Mun. (2)'!I:I,'Banco de Indicadores Mun. (2)'!B:B,'Banco de Indicadores - Mun. (1)'!B796,'Banco de Indicadores Mun. (2)'!A:A,'Banco de Indicadores - Mun. (1)'!A796) / VLOOKUP(D796,'Dados Base'!$B:$K,9,FALSE)) * 100</f>
        <v>0.38053131749460045</v>
      </c>
      <c r="AM796" s="72">
        <f>(SUMIFS('Banco de Indicadores Mun. (2)'!J:J,'Banco de Indicadores Mun. (2)'!B:B,'Banco de Indicadores - Mun. (1)'!B796,'Banco de Indicadores Mun. (2)'!A:A,'Banco de Indicadores - Mun. (1)'!A796) / VLOOKUP(D796,'Dados Base'!$B:$K,7,FALSE)) * 100</f>
        <v>0.58806493506493507</v>
      </c>
      <c r="AN796" s="72">
        <f>(SUMIFS('Banco de Indicadores Mun. (2)'!K:K,'Banco de Indicadores Mun. (2)'!B:B,'Banco de Indicadores - Mun. (1)'!B796,'Banco de Indicadores Mun. (2)'!A:A,'Banco de Indicadores - Mun. (1)'!A796) / VLOOKUP(D796,'Dados Base'!$B:$K,10,FALSE)) * 100</f>
        <v>1.8613913043478265</v>
      </c>
      <c r="AO796" s="21">
        <v>0</v>
      </c>
      <c r="AP796" s="125">
        <v>0</v>
      </c>
      <c r="AQ796" s="17">
        <v>0</v>
      </c>
      <c r="AR796" s="18">
        <v>9.6</v>
      </c>
      <c r="AS796" s="20">
        <v>72</v>
      </c>
      <c r="AT796" s="20">
        <v>0</v>
      </c>
      <c r="AU796" s="20">
        <v>0</v>
      </c>
      <c r="AV796" s="21">
        <v>1.08</v>
      </c>
      <c r="AW796" s="21">
        <v>0</v>
      </c>
      <c r="AX796" s="21">
        <v>0</v>
      </c>
      <c r="AY796" s="116">
        <v>0</v>
      </c>
    </row>
    <row r="797" spans="1:51" ht="15" x14ac:dyDescent="0.25">
      <c r="A797" s="144">
        <v>2016</v>
      </c>
      <c r="B797" s="77" t="s">
        <v>152</v>
      </c>
      <c r="C797" s="78">
        <v>7</v>
      </c>
      <c r="D797" s="77">
        <v>3513504</v>
      </c>
      <c r="E797" s="78">
        <v>35135047</v>
      </c>
      <c r="F797" s="78" t="str">
        <f t="shared" si="27"/>
        <v>351350472016</v>
      </c>
      <c r="G797" s="79">
        <v>0.84723306824421307</v>
      </c>
      <c r="H797" s="80">
        <f t="shared" si="26"/>
        <v>125047</v>
      </c>
      <c r="I797" s="81">
        <v>125047</v>
      </c>
      <c r="J797" s="82">
        <v>0</v>
      </c>
      <c r="K797" s="83">
        <f>(H797)/VLOOKUP(D797,'Dados Base'!$B:$K,6,FALSE)</f>
        <v>878.87967388248524</v>
      </c>
      <c r="L797" s="88">
        <f t="shared" si="28"/>
        <v>100</v>
      </c>
      <c r="M797" s="85" t="s">
        <v>702</v>
      </c>
      <c r="N797" s="86">
        <v>0.73699999999999999</v>
      </c>
      <c r="O797" s="87" t="s">
        <v>691</v>
      </c>
      <c r="P797" s="87" t="s">
        <v>691</v>
      </c>
      <c r="Q797" s="87" t="s">
        <v>691</v>
      </c>
      <c r="R797" s="87" t="s">
        <v>691</v>
      </c>
      <c r="S797" s="87" t="s">
        <v>691</v>
      </c>
      <c r="T797" s="87" t="s">
        <v>691</v>
      </c>
      <c r="U797" s="87" t="s">
        <v>691</v>
      </c>
      <c r="V797" s="87" t="s">
        <v>691</v>
      </c>
      <c r="W797" s="85">
        <v>0</v>
      </c>
      <c r="X797" s="47">
        <v>0.37290636379629627</v>
      </c>
      <c r="Y797" s="9">
        <v>115.1</v>
      </c>
      <c r="Z797" s="10">
        <v>3132.5264548554724</v>
      </c>
      <c r="AA797" s="10">
        <v>3773.3715451445278</v>
      </c>
      <c r="AB797" s="11">
        <v>43</v>
      </c>
      <c r="AC797" s="12">
        <v>4</v>
      </c>
      <c r="AD797" s="153">
        <f>VLOOKUP(D797,'Dados Base'!$B:$K,9,FALSE)*31536000/VLOOKUP($F797,F:H,MATCH(H796,F796:AF796,0),FALSE)</f>
        <v>1924.2339280430558</v>
      </c>
      <c r="AE797" s="153">
        <f>VLOOKUP(D797,'Dados Base'!$B:$K,10,FALSE)*31536000/VLOOKUP($F797,F:H,MATCH(H796,F796:AF796,0),FALSE)</f>
        <v>244.62738010508056</v>
      </c>
      <c r="AF797" s="14">
        <v>85.6</v>
      </c>
      <c r="AG797" s="15" t="s">
        <v>692</v>
      </c>
      <c r="AH797" s="14">
        <v>51.75</v>
      </c>
      <c r="AI797" s="14">
        <v>40.83</v>
      </c>
      <c r="AJ797" s="14">
        <v>85.6</v>
      </c>
      <c r="AK797" s="72">
        <f>(SUMIFS('Banco de Indicadores Mun. (2)'!I:I,'Banco de Indicadores Mun. (2)'!B:B,'Banco de Indicadores - Mun. (1)'!B797,'Banco de Indicadores Mun. (2)'!A:A,'Banco de Indicadores - Mun. (1)'!A797) / VLOOKUP(D797,'Dados Base'!$B:$K,8,FALSE)) * 100</f>
        <v>382.34078947368425</v>
      </c>
      <c r="AL797" s="72">
        <f>(SUMIFS('Banco de Indicadores Mun. (2)'!I:I,'Banco de Indicadores Mun. (2)'!B:B,'Banco de Indicadores - Mun. (1)'!B797,'Banco de Indicadores Mun. (2)'!A:A,'Banco de Indicadores - Mun. (1)'!A797) / VLOOKUP(D797,'Dados Base'!$B:$K,9,FALSE)) * 100</f>
        <v>142.81405635648755</v>
      </c>
      <c r="AM797" s="72">
        <f>(SUMIFS('Banco de Indicadores Mun. (2)'!J:J,'Banco de Indicadores Mun. (2)'!B:B,'Banco de Indicadores - Mun. (1)'!B797,'Banco de Indicadores Mun. (2)'!A:A,'Banco de Indicadores - Mun. (1)'!A797) / VLOOKUP(D797,'Dados Base'!$B:$K,7,FALSE)) * 100</f>
        <v>577.97623936170226</v>
      </c>
      <c r="AN797" s="72">
        <f>(SUMIFS('Banco de Indicadores Mun. (2)'!K:K,'Banco de Indicadores Mun. (2)'!B:B,'Banco de Indicadores - Mun. (1)'!B797,'Banco de Indicadores Mun. (2)'!A:A,'Banco de Indicadores - Mun. (1)'!A797) / VLOOKUP(D797,'Dados Base'!$B:$K,10,FALSE)) * 100</f>
        <v>3.171051546391753</v>
      </c>
      <c r="AO797" s="21">
        <v>0</v>
      </c>
      <c r="AP797" s="125">
        <v>0</v>
      </c>
      <c r="AQ797" s="17">
        <v>0</v>
      </c>
      <c r="AR797" s="18">
        <v>9.5</v>
      </c>
      <c r="AS797" s="20">
        <v>49.064587615621789</v>
      </c>
      <c r="AT797" s="20">
        <v>49.064587615621789</v>
      </c>
      <c r="AU797" s="20">
        <v>45.360161051545681</v>
      </c>
      <c r="AV797" s="21">
        <v>5.68</v>
      </c>
      <c r="AW797" s="21">
        <v>6</v>
      </c>
      <c r="AX797" s="21">
        <v>4</v>
      </c>
      <c r="AY797" s="116">
        <v>1229.0842272951099</v>
      </c>
    </row>
    <row r="798" spans="1:51" ht="15" x14ac:dyDescent="0.25">
      <c r="A798" s="144">
        <v>2016</v>
      </c>
      <c r="B798" s="77" t="s">
        <v>153</v>
      </c>
      <c r="C798" s="78">
        <v>2</v>
      </c>
      <c r="D798" s="77">
        <v>3513603</v>
      </c>
      <c r="E798" s="78">
        <v>35136032</v>
      </c>
      <c r="F798" s="78" t="str">
        <f t="shared" si="27"/>
        <v>351360322016</v>
      </c>
      <c r="G798" s="79">
        <v>-0.39286932782682804</v>
      </c>
      <c r="H798" s="80">
        <f t="shared" si="26"/>
        <v>21694</v>
      </c>
      <c r="I798" s="81">
        <v>13011</v>
      </c>
      <c r="J798" s="82">
        <v>8683</v>
      </c>
      <c r="K798" s="83">
        <f>(H798)/VLOOKUP(D798,'Dados Base'!$B:$K,6,FALSE)</f>
        <v>15.416758458466283</v>
      </c>
      <c r="L798" s="88">
        <f t="shared" si="28"/>
        <v>59.975108324882456</v>
      </c>
      <c r="M798" s="85" t="s">
        <v>702</v>
      </c>
      <c r="N798" s="86">
        <v>0.68400000000000005</v>
      </c>
      <c r="O798" s="87" t="s">
        <v>691</v>
      </c>
      <c r="P798" s="87" t="s">
        <v>691</v>
      </c>
      <c r="Q798" s="87" t="s">
        <v>691</v>
      </c>
      <c r="R798" s="87" t="s">
        <v>691</v>
      </c>
      <c r="S798" s="87" t="s">
        <v>691</v>
      </c>
      <c r="T798" s="87" t="s">
        <v>691</v>
      </c>
      <c r="U798" s="87" t="s">
        <v>691</v>
      </c>
      <c r="V798" s="87" t="s">
        <v>691</v>
      </c>
      <c r="W798" s="85">
        <v>0</v>
      </c>
      <c r="X798" s="47">
        <v>5.3184504581461005E-2</v>
      </c>
      <c r="Y798" s="9">
        <v>8.57</v>
      </c>
      <c r="Z798" s="10">
        <v>42.856020000000058</v>
      </c>
      <c r="AA798" s="10">
        <v>618.37397999999996</v>
      </c>
      <c r="AB798" s="11">
        <v>2</v>
      </c>
      <c r="AC798" s="12">
        <v>0</v>
      </c>
      <c r="AD798" s="153">
        <f>VLOOKUP(D798,'Dados Base'!$B:$K,9,FALSE)*31536000/VLOOKUP($F798,F:H,MATCH(H797,F797:AF797,0),FALSE)</f>
        <v>30948.715773946715</v>
      </c>
      <c r="AE798" s="153">
        <f>VLOOKUP(D798,'Dados Base'!$B:$K,10,FALSE)*31536000/VLOOKUP($F798,F:H,MATCH(H797,F797:AF797,0),FALSE)</f>
        <v>3139.935466027473</v>
      </c>
      <c r="AF798" s="14" t="s">
        <v>692</v>
      </c>
      <c r="AG798" s="15" t="s">
        <v>692</v>
      </c>
      <c r="AH798" s="14" t="s">
        <v>692</v>
      </c>
      <c r="AI798" s="14" t="s">
        <v>692</v>
      </c>
      <c r="AJ798" s="14" t="s">
        <v>692</v>
      </c>
      <c r="AK798" s="72">
        <f>(SUMIFS('Banco de Indicadores Mun. (2)'!I:I,'Banco de Indicadores Mun. (2)'!B:B,'Banco de Indicadores - Mun. (1)'!B798,'Banco de Indicadores Mun. (2)'!A:A,'Banco de Indicadores - Mun. (1)'!A798) / VLOOKUP(D798,'Dados Base'!$B:$K,8,FALSE)) * 100</f>
        <v>1.521848320693391</v>
      </c>
      <c r="AL798" s="72">
        <f>(SUMIFS('Banco de Indicadores Mun. (2)'!I:I,'Banco de Indicadores Mun. (2)'!B:B,'Banco de Indicadores - Mun. (1)'!B798,'Banco de Indicadores Mun. (2)'!A:A,'Banco de Indicadores - Mun. (1)'!A798) / VLOOKUP(D798,'Dados Base'!$B:$K,9,FALSE)) * 100</f>
        <v>0.65977736026303424</v>
      </c>
      <c r="AM798" s="72">
        <f>(SUMIFS('Banco de Indicadores Mun. (2)'!J:J,'Banco de Indicadores Mun. (2)'!B:B,'Banco de Indicadores - Mun. (1)'!B798,'Banco de Indicadores Mun. (2)'!A:A,'Banco de Indicadores - Mun. (1)'!A798) / VLOOKUP(D798,'Dados Base'!$B:$K,7,FALSE)) * 100</f>
        <v>1.9665770862800562</v>
      </c>
      <c r="AN798" s="72">
        <f>(SUMIFS('Banco de Indicadores Mun. (2)'!K:K,'Banco de Indicadores Mun. (2)'!B:B,'Banco de Indicadores - Mun. (1)'!B798,'Banco de Indicadores Mun. (2)'!A:A,'Banco de Indicadores - Mun. (1)'!A798) / VLOOKUP(D798,'Dados Base'!$B:$K,10,FALSE)) * 100</f>
        <v>6.6185185185185166E-2</v>
      </c>
      <c r="AO798" s="21">
        <v>0</v>
      </c>
      <c r="AP798" s="125">
        <v>0</v>
      </c>
      <c r="AQ798" s="17">
        <v>0</v>
      </c>
      <c r="AR798" s="18">
        <v>9.6</v>
      </c>
      <c r="AS798" s="20">
        <v>90</v>
      </c>
      <c r="AT798" s="20">
        <v>14.400000000000002</v>
      </c>
      <c r="AU798" s="20">
        <v>6.4812576561862159</v>
      </c>
      <c r="AV798" s="21">
        <v>2.0099999999999998</v>
      </c>
      <c r="AW798" s="21">
        <v>0</v>
      </c>
      <c r="AX798" s="21">
        <v>0</v>
      </c>
      <c r="AY798" s="116">
        <v>16.321671261794314</v>
      </c>
    </row>
    <row r="799" spans="1:51" ht="15" x14ac:dyDescent="0.25">
      <c r="A799" s="144">
        <v>2016</v>
      </c>
      <c r="B799" s="77" t="s">
        <v>154</v>
      </c>
      <c r="C799" s="78">
        <v>9</v>
      </c>
      <c r="D799" s="77">
        <v>3513702</v>
      </c>
      <c r="E799" s="78">
        <v>35137029</v>
      </c>
      <c r="F799" s="78" t="str">
        <f t="shared" si="27"/>
        <v>351370292016</v>
      </c>
      <c r="G799" s="79">
        <v>0.54141912010530202</v>
      </c>
      <c r="H799" s="80">
        <f t="shared" si="26"/>
        <v>31923</v>
      </c>
      <c r="I799" s="81">
        <v>29221</v>
      </c>
      <c r="J799" s="82">
        <v>2702</v>
      </c>
      <c r="K799" s="83">
        <f>(H799)/VLOOKUP(D799,'Dados Base'!$B:$K,6,FALSE)</f>
        <v>42.26924248242257</v>
      </c>
      <c r="L799" s="88">
        <f t="shared" si="28"/>
        <v>91.535883218995707</v>
      </c>
      <c r="M799" s="85" t="s">
        <v>702</v>
      </c>
      <c r="N799" s="86">
        <v>0.76</v>
      </c>
      <c r="O799" s="87" t="s">
        <v>691</v>
      </c>
      <c r="P799" s="87" t="s">
        <v>691</v>
      </c>
      <c r="Q799" s="87" t="s">
        <v>691</v>
      </c>
      <c r="R799" s="87" t="s">
        <v>691</v>
      </c>
      <c r="S799" s="87" t="s">
        <v>691</v>
      </c>
      <c r="T799" s="87" t="s">
        <v>691</v>
      </c>
      <c r="U799" s="87" t="s">
        <v>691</v>
      </c>
      <c r="V799" s="87" t="s">
        <v>691</v>
      </c>
      <c r="W799" s="85">
        <v>0</v>
      </c>
      <c r="X799" s="47">
        <v>8.7776389718749986E-2</v>
      </c>
      <c r="Y799" s="9">
        <v>23.68</v>
      </c>
      <c r="Z799" s="10">
        <v>0</v>
      </c>
      <c r="AA799" s="10">
        <v>1598.076</v>
      </c>
      <c r="AB799" s="11">
        <v>4</v>
      </c>
      <c r="AC799" s="12">
        <v>0</v>
      </c>
      <c r="AD799" s="153">
        <f>VLOOKUP(D799,'Dados Base'!$B:$K,9,FALSE)*31536000/VLOOKUP($F799,F:H,MATCH(H798,F798:AF798,0),FALSE)</f>
        <v>10086.224978855371</v>
      </c>
      <c r="AE799" s="153">
        <f>VLOOKUP(D799,'Dados Base'!$B:$K,10,FALSE)*31536000/VLOOKUP($F799,F:H,MATCH(H798,F798:AF798,0),FALSE)</f>
        <v>1195.3312658584719</v>
      </c>
      <c r="AF799" s="14">
        <v>90.33</v>
      </c>
      <c r="AG799" s="15">
        <v>89.23</v>
      </c>
      <c r="AH799" s="14">
        <v>90</v>
      </c>
      <c r="AI799" s="14">
        <v>41.71</v>
      </c>
      <c r="AJ799" s="14">
        <v>99.98</v>
      </c>
      <c r="AK799" s="72">
        <f>(SUMIFS('Banco de Indicadores Mun. (2)'!I:I,'Banco de Indicadores Mun. (2)'!B:B,'Banco de Indicadores - Mun. (1)'!B799,'Banco de Indicadores Mun. (2)'!A:A,'Banco de Indicadores - Mun. (1)'!A799) / VLOOKUP(D799,'Dados Base'!$B:$K,8,FALSE)) * 100</f>
        <v>31.492249322493215</v>
      </c>
      <c r="AL799" s="72">
        <f>(SUMIFS('Banco de Indicadores Mun. (2)'!I:I,'Banco de Indicadores Mun. (2)'!B:B,'Banco de Indicadores - Mun. (1)'!B799,'Banco de Indicadores Mun. (2)'!A:A,'Banco de Indicadores - Mun. (1)'!A799) / VLOOKUP(D799,'Dados Base'!$B:$K,9,FALSE)) * 100</f>
        <v>11.381625857002934</v>
      </c>
      <c r="AM799" s="72">
        <f>(SUMIFS('Banco de Indicadores Mun. (2)'!J:J,'Banco de Indicadores Mun. (2)'!B:B,'Banco de Indicadores - Mun. (1)'!B799,'Banco de Indicadores Mun. (2)'!A:A,'Banco de Indicadores - Mun. (1)'!A799) / VLOOKUP(D799,'Dados Base'!$B:$K,7,FALSE)) * 100</f>
        <v>27.273479838709669</v>
      </c>
      <c r="AN799" s="72">
        <f>(SUMIFS('Banco de Indicadores Mun. (2)'!K:K,'Banco de Indicadores Mun. (2)'!B:B,'Banco de Indicadores - Mun. (1)'!B799,'Banco de Indicadores Mun. (2)'!A:A,'Banco de Indicadores - Mun. (1)'!A799) / VLOOKUP(D799,'Dados Base'!$B:$K,10,FALSE)) * 100</f>
        <v>40.138983471074376</v>
      </c>
      <c r="AO799" s="21">
        <v>0</v>
      </c>
      <c r="AP799" s="125">
        <v>0</v>
      </c>
      <c r="AQ799" s="17">
        <v>0</v>
      </c>
      <c r="AR799" s="18">
        <v>10</v>
      </c>
      <c r="AS799" s="20">
        <v>100</v>
      </c>
      <c r="AT799" s="20">
        <v>0</v>
      </c>
      <c r="AU799" s="20">
        <v>0</v>
      </c>
      <c r="AV799" s="21">
        <v>1.5</v>
      </c>
      <c r="AW799" s="21">
        <v>0</v>
      </c>
      <c r="AX799" s="21">
        <v>0</v>
      </c>
      <c r="AY799" s="116">
        <v>37.099725910740901</v>
      </c>
    </row>
    <row r="800" spans="1:51" ht="15" x14ac:dyDescent="0.25">
      <c r="A800" s="144">
        <v>2016</v>
      </c>
      <c r="B800" s="77" t="s">
        <v>155</v>
      </c>
      <c r="C800" s="78">
        <v>6</v>
      </c>
      <c r="D800" s="77">
        <v>3513801</v>
      </c>
      <c r="E800" s="78">
        <v>35138016</v>
      </c>
      <c r="F800" s="78" t="str">
        <f t="shared" si="27"/>
        <v>351380162016</v>
      </c>
      <c r="G800" s="79">
        <v>0.57742981571129448</v>
      </c>
      <c r="H800" s="80">
        <f t="shared" si="26"/>
        <v>397868</v>
      </c>
      <c r="I800" s="81">
        <v>397868</v>
      </c>
      <c r="J800" s="82">
        <v>0</v>
      </c>
      <c r="K800" s="83">
        <f>(H800)/VLOOKUP(D800,'Dados Base'!$B:$K,6,FALSE)</f>
        <v>12981.011419249593</v>
      </c>
      <c r="L800" s="88">
        <f t="shared" si="28"/>
        <v>100</v>
      </c>
      <c r="M800" s="85" t="s">
        <v>702</v>
      </c>
      <c r="N800" s="86">
        <v>0.75700000000000001</v>
      </c>
      <c r="O800" s="87" t="s">
        <v>691</v>
      </c>
      <c r="P800" s="87" t="s">
        <v>691</v>
      </c>
      <c r="Q800" s="87" t="s">
        <v>691</v>
      </c>
      <c r="R800" s="87" t="s">
        <v>691</v>
      </c>
      <c r="S800" s="87" t="s">
        <v>691</v>
      </c>
      <c r="T800" s="87" t="s">
        <v>691</v>
      </c>
      <c r="U800" s="87" t="s">
        <v>691</v>
      </c>
      <c r="V800" s="87" t="s">
        <v>691</v>
      </c>
      <c r="W800" s="85">
        <v>0.89</v>
      </c>
      <c r="X800" s="47">
        <v>1.3860910648148148</v>
      </c>
      <c r="Y800" s="9">
        <v>373.66</v>
      </c>
      <c r="Z800" s="10">
        <v>5494.2223194333201</v>
      </c>
      <c r="AA800" s="10">
        <v>16925.497680566681</v>
      </c>
      <c r="AB800" s="11">
        <v>38</v>
      </c>
      <c r="AC800" s="12">
        <v>2</v>
      </c>
      <c r="AD800" s="153">
        <f>VLOOKUP(D800,'Dados Base'!$B:$K,9,FALSE)*31536000/VLOOKUP($F800,F:H,MATCH(H799,F799:AF799,0),FALSE)</f>
        <v>34.082861652608401</v>
      </c>
      <c r="AE800" s="153">
        <f>VLOOKUP(D800,'Dados Base'!$B:$K,10,FALSE)*31536000/VLOOKUP($F800,F:H,MATCH(H799,F799:AF799,0),FALSE)</f>
        <v>4.7557481375732653</v>
      </c>
      <c r="AF800" s="14">
        <v>100</v>
      </c>
      <c r="AG800" s="15">
        <v>100</v>
      </c>
      <c r="AH800" s="14">
        <v>94</v>
      </c>
      <c r="AI800" s="14">
        <v>39.22</v>
      </c>
      <c r="AJ800" s="14">
        <v>100</v>
      </c>
      <c r="AK800" s="72">
        <f>(SUMIFS('Banco de Indicadores Mun. (2)'!I:I,'Banco de Indicadores Mun. (2)'!B:B,'Banco de Indicadores - Mun. (1)'!B800,'Banco de Indicadores Mun. (2)'!A:A,'Banco de Indicadores - Mun. (1)'!A800) / VLOOKUP(D800,'Dados Base'!$B:$K,8,FALSE)) * 100</f>
        <v>77.120374999999996</v>
      </c>
      <c r="AL800" s="72">
        <f>(SUMIFS('Banco de Indicadores Mun. (2)'!I:I,'Banco de Indicadores Mun. (2)'!B:B,'Banco de Indicadores - Mun. (1)'!B800,'Banco de Indicadores Mun. (2)'!A:A,'Banco de Indicadores - Mun. (1)'!A800) / VLOOKUP(D800,'Dados Base'!$B:$K,9,FALSE)) * 100</f>
        <v>28.695953488372094</v>
      </c>
      <c r="AM800" s="72">
        <f>(SUMIFS('Banco de Indicadores Mun. (2)'!J:J,'Banco de Indicadores Mun. (2)'!B:B,'Banco de Indicadores - Mun. (1)'!B800,'Banco de Indicadores Mun. (2)'!A:A,'Banco de Indicadores - Mun. (1)'!A800) / VLOOKUP(D800,'Dados Base'!$B:$K,7,FALSE)) * 100</f>
        <v>4.6300000000000001E-2</v>
      </c>
      <c r="AN800" s="72">
        <f>(SUMIFS('Banco de Indicadores Mun. (2)'!K:K,'Banco de Indicadores Mun. (2)'!B:B,'Banco de Indicadores - Mun. (1)'!B800,'Banco de Indicadores Mun. (2)'!A:A,'Banco de Indicadores - Mun. (1)'!A800) / VLOOKUP(D800,'Dados Base'!$B:$K,10,FALSE)) * 100</f>
        <v>205.57716666666667</v>
      </c>
      <c r="AO800" s="21">
        <v>0</v>
      </c>
      <c r="AP800" s="125">
        <v>0</v>
      </c>
      <c r="AQ800" s="17">
        <v>0</v>
      </c>
      <c r="AR800" s="18">
        <v>8</v>
      </c>
      <c r="AS800" s="20">
        <v>89.76627628762121</v>
      </c>
      <c r="AT800" s="20">
        <v>26.929882886286361</v>
      </c>
      <c r="AU800" s="20">
        <v>24.506204000020162</v>
      </c>
      <c r="AV800" s="21">
        <v>3.39</v>
      </c>
      <c r="AW800" s="21">
        <v>4</v>
      </c>
      <c r="AX800" s="21">
        <v>2</v>
      </c>
      <c r="AY800" s="116">
        <v>0</v>
      </c>
    </row>
    <row r="801" spans="1:51" ht="15" x14ac:dyDescent="0.25">
      <c r="A801" s="144">
        <v>2016</v>
      </c>
      <c r="B801" s="77" t="s">
        <v>156</v>
      </c>
      <c r="C801" s="78">
        <v>18</v>
      </c>
      <c r="D801" s="77">
        <v>3513850</v>
      </c>
      <c r="E801" s="78">
        <v>351385018</v>
      </c>
      <c r="F801" s="78" t="str">
        <f t="shared" si="27"/>
        <v>3513850182016</v>
      </c>
      <c r="G801" s="79">
        <v>0.27909043728659988</v>
      </c>
      <c r="H801" s="80">
        <f t="shared" si="26"/>
        <v>1710</v>
      </c>
      <c r="I801" s="81">
        <v>1370</v>
      </c>
      <c r="J801" s="82">
        <v>340</v>
      </c>
      <c r="K801" s="83">
        <f>(H801)/VLOOKUP(D801,'Dados Base'!$B:$K,6,FALSE)</f>
        <v>19.343891402714931</v>
      </c>
      <c r="L801" s="88">
        <f t="shared" si="28"/>
        <v>80.116959064327489</v>
      </c>
      <c r="M801" s="85" t="s">
        <v>702</v>
      </c>
      <c r="N801" s="86">
        <v>0.74099999999999999</v>
      </c>
      <c r="O801" s="87" t="s">
        <v>691</v>
      </c>
      <c r="P801" s="87" t="s">
        <v>691</v>
      </c>
      <c r="Q801" s="87" t="s">
        <v>691</v>
      </c>
      <c r="R801" s="87" t="s">
        <v>691</v>
      </c>
      <c r="S801" s="87" t="s">
        <v>691</v>
      </c>
      <c r="T801" s="87" t="s">
        <v>691</v>
      </c>
      <c r="U801" s="87" t="s">
        <v>691</v>
      </c>
      <c r="V801" s="87" t="s">
        <v>691</v>
      </c>
      <c r="W801" s="85">
        <v>0</v>
      </c>
      <c r="X801" s="47">
        <v>3.4992656249999998E-3</v>
      </c>
      <c r="Y801" s="9">
        <v>0.94</v>
      </c>
      <c r="Z801" s="10">
        <v>56.251469185619968</v>
      </c>
      <c r="AA801" s="10">
        <v>16.486530814380036</v>
      </c>
      <c r="AB801" s="11">
        <v>0</v>
      </c>
      <c r="AC801" s="12">
        <v>0</v>
      </c>
      <c r="AD801" s="153">
        <f>VLOOKUP(D801,'Dados Base'!$B:$K,9,FALSE)*31536000/VLOOKUP($F801,F:H,MATCH(H800,F800:AF800,0),FALSE)</f>
        <v>11987.368421052632</v>
      </c>
      <c r="AE801" s="153">
        <f>VLOOKUP(D801,'Dados Base'!$B:$K,10,FALSE)*31536000/VLOOKUP($F801,F:H,MATCH(H800,F800:AF800,0),FALSE)</f>
        <v>737.68421052631595</v>
      </c>
      <c r="AF801" s="14">
        <v>78.58</v>
      </c>
      <c r="AG801" s="15">
        <v>100</v>
      </c>
      <c r="AH801" s="14">
        <v>75.55</v>
      </c>
      <c r="AI801" s="14">
        <v>15.17</v>
      </c>
      <c r="AJ801" s="14">
        <v>100</v>
      </c>
      <c r="AK801" s="72">
        <f>(SUMIFS('Banco de Indicadores Mun. (2)'!I:I,'Banco de Indicadores Mun. (2)'!B:B,'Banco de Indicadores - Mun. (1)'!B801,'Banco de Indicadores Mun. (2)'!A:A,'Banco de Indicadores - Mun. (1)'!A801) / VLOOKUP(D801,'Dados Base'!$B:$K,8,FALSE)) * 100</f>
        <v>6.7703499999999988</v>
      </c>
      <c r="AL801" s="72">
        <f>(SUMIFS('Banco de Indicadores Mun. (2)'!I:I,'Banco de Indicadores Mun. (2)'!B:B,'Banco de Indicadores - Mun. (1)'!B801,'Banco de Indicadores Mun. (2)'!A:A,'Banco de Indicadores - Mun. (1)'!A801) / VLOOKUP(D801,'Dados Base'!$B:$K,9,FALSE)) * 100</f>
        <v>2.0831846153846154</v>
      </c>
      <c r="AM801" s="72">
        <f>(SUMIFS('Banco de Indicadores Mun. (2)'!J:J,'Banco de Indicadores Mun. (2)'!B:B,'Banco de Indicadores - Mun. (1)'!B801,'Banco de Indicadores Mun. (2)'!A:A,'Banco de Indicadores - Mun. (1)'!A801) / VLOOKUP(D801,'Dados Base'!$B:$K,7,FALSE)) * 100</f>
        <v>5.0861874999999985</v>
      </c>
      <c r="AN801" s="72">
        <f>(SUMIFS('Banco de Indicadores Mun. (2)'!K:K,'Banco de Indicadores Mun. (2)'!B:B,'Banco de Indicadores - Mun. (1)'!B801,'Banco de Indicadores Mun. (2)'!A:A,'Banco de Indicadores - Mun. (1)'!A801) / VLOOKUP(D801,'Dados Base'!$B:$K,10,FALSE)) * 100</f>
        <v>13.506999999999996</v>
      </c>
      <c r="AO801" s="21">
        <v>0</v>
      </c>
      <c r="AP801" s="125">
        <v>0</v>
      </c>
      <c r="AQ801" s="17">
        <v>0</v>
      </c>
      <c r="AR801" s="18">
        <v>9</v>
      </c>
      <c r="AS801" s="20">
        <v>90.975788701393995</v>
      </c>
      <c r="AT801" s="20">
        <v>90.975788701393995</v>
      </c>
      <c r="AU801" s="20">
        <v>77.334363311638981</v>
      </c>
      <c r="AV801" s="21">
        <v>8.09</v>
      </c>
      <c r="AW801" s="21">
        <v>0</v>
      </c>
      <c r="AX801" s="21">
        <v>0</v>
      </c>
      <c r="AY801" s="116">
        <v>126.87805030519796</v>
      </c>
    </row>
    <row r="802" spans="1:51" ht="15" x14ac:dyDescent="0.25">
      <c r="A802" s="144">
        <v>2016</v>
      </c>
      <c r="B802" s="77" t="s">
        <v>157</v>
      </c>
      <c r="C802" s="78">
        <v>4</v>
      </c>
      <c r="D802" s="77">
        <v>3513900</v>
      </c>
      <c r="E802" s="78">
        <v>35139004</v>
      </c>
      <c r="F802" s="78" t="str">
        <f t="shared" si="27"/>
        <v>351390042016</v>
      </c>
      <c r="G802" s="79">
        <v>-0.56427376359987624</v>
      </c>
      <c r="H802" s="80">
        <f t="shared" si="26"/>
        <v>10993</v>
      </c>
      <c r="I802" s="81">
        <v>7927</v>
      </c>
      <c r="J802" s="82">
        <v>3066</v>
      </c>
      <c r="K802" s="83">
        <f>(H802)/VLOOKUP(D802,'Dados Base'!$B:$K,6,FALSE)</f>
        <v>49.460091784396653</v>
      </c>
      <c r="L802" s="88">
        <f t="shared" si="28"/>
        <v>72.109524242699891</v>
      </c>
      <c r="M802" s="85" t="s">
        <v>702</v>
      </c>
      <c r="N802" s="86">
        <v>0.73399999999999999</v>
      </c>
      <c r="O802" s="87" t="s">
        <v>691</v>
      </c>
      <c r="P802" s="87" t="s">
        <v>691</v>
      </c>
      <c r="Q802" s="87" t="s">
        <v>691</v>
      </c>
      <c r="R802" s="87" t="s">
        <v>691</v>
      </c>
      <c r="S802" s="87" t="s">
        <v>691</v>
      </c>
      <c r="T802" s="87" t="s">
        <v>691</v>
      </c>
      <c r="U802" s="87" t="s">
        <v>691</v>
      </c>
      <c r="V802" s="87" t="s">
        <v>691</v>
      </c>
      <c r="W802" s="85">
        <v>0.33</v>
      </c>
      <c r="X802" s="47">
        <v>2.0480188020833338E-2</v>
      </c>
      <c r="Y802" s="9">
        <v>5.36</v>
      </c>
      <c r="Z802" s="10">
        <v>302.2998649826385</v>
      </c>
      <c r="AA802" s="10">
        <v>110.96213501736152</v>
      </c>
      <c r="AB802" s="11">
        <v>1</v>
      </c>
      <c r="AC802" s="12">
        <v>0</v>
      </c>
      <c r="AD802" s="153">
        <f>VLOOKUP(D802,'Dados Base'!$B:$K,9,FALSE)*31536000/VLOOKUP($F802,F:H,MATCH(H801,F801:AF801,0),FALSE)</f>
        <v>9839.7598471754754</v>
      </c>
      <c r="AE802" s="153">
        <f>VLOOKUP(D802,'Dados Base'!$B:$K,10,FALSE)*31536000/VLOOKUP($F802,F:H,MATCH(H801,F801:AF801,0),FALSE)</f>
        <v>1004.057127262804</v>
      </c>
      <c r="AF802" s="14">
        <v>71.540000000000006</v>
      </c>
      <c r="AG802" s="15">
        <v>87.44</v>
      </c>
      <c r="AH802" s="14">
        <v>63.5</v>
      </c>
      <c r="AI802" s="14">
        <v>27.04</v>
      </c>
      <c r="AJ802" s="14">
        <v>100</v>
      </c>
      <c r="AK802" s="72">
        <f>(SUMIFS('Banco de Indicadores Mun. (2)'!I:I,'Banco de Indicadores Mun. (2)'!B:B,'Banco de Indicadores - Mun. (1)'!B802,'Banco de Indicadores Mun. (2)'!A:A,'Banco de Indicadores - Mun. (1)'!A802) / VLOOKUP(D802,'Dados Base'!$B:$K,8,FALSE)) * 100</f>
        <v>9.1067314814814768</v>
      </c>
      <c r="AL802" s="72">
        <f>(SUMIFS('Banco de Indicadores Mun. (2)'!I:I,'Banco de Indicadores Mun. (2)'!B:B,'Banco de Indicadores - Mun. (1)'!B802,'Banco de Indicadores Mun. (2)'!A:A,'Banco de Indicadores - Mun. (1)'!A802) / VLOOKUP(D802,'Dados Base'!$B:$K,9,FALSE)) * 100</f>
        <v>2.8674256559766751</v>
      </c>
      <c r="AM802" s="72">
        <f>(SUMIFS('Banco de Indicadores Mun. (2)'!J:J,'Banco de Indicadores Mun. (2)'!B:B,'Banco de Indicadores - Mun. (1)'!B802,'Banco de Indicadores Mun. (2)'!A:A,'Banco de Indicadores - Mun. (1)'!A802) / VLOOKUP(D802,'Dados Base'!$B:$K,7,FALSE)) * 100</f>
        <v>13.335999999999995</v>
      </c>
      <c r="AN802" s="72">
        <f>(SUMIFS('Banco de Indicadores Mun. (2)'!K:K,'Banco de Indicadores Mun. (2)'!B:B,'Banco de Indicadores - Mun. (1)'!B802,'Banco de Indicadores Mun. (2)'!A:A,'Banco de Indicadores - Mun. (1)'!A802) / VLOOKUP(D802,'Dados Base'!$B:$K,10,FALSE)) * 100</f>
        <v>0.28568571428571421</v>
      </c>
      <c r="AO802" s="21">
        <v>0</v>
      </c>
      <c r="AP802" s="125">
        <v>0</v>
      </c>
      <c r="AQ802" s="17">
        <v>0</v>
      </c>
      <c r="AR802" s="18">
        <v>9.6999999999999993</v>
      </c>
      <c r="AS802" s="20">
        <v>84.919528576859719</v>
      </c>
      <c r="AT802" s="20">
        <v>74.644265619059709</v>
      </c>
      <c r="AU802" s="20">
        <v>73.149688329108045</v>
      </c>
      <c r="AV802" s="21">
        <v>7.85</v>
      </c>
      <c r="AW802" s="21">
        <v>0</v>
      </c>
      <c r="AX802" s="21">
        <v>0</v>
      </c>
      <c r="AY802" s="116">
        <v>0</v>
      </c>
    </row>
    <row r="803" spans="1:51" ht="15" x14ac:dyDescent="0.25">
      <c r="A803" s="144">
        <v>2016</v>
      </c>
      <c r="B803" s="77" t="s">
        <v>158</v>
      </c>
      <c r="C803" s="78">
        <v>16</v>
      </c>
      <c r="D803" s="77">
        <v>3514007</v>
      </c>
      <c r="E803" s="78">
        <v>351400716</v>
      </c>
      <c r="F803" s="78" t="str">
        <f t="shared" si="27"/>
        <v>3514007162016</v>
      </c>
      <c r="G803" s="79">
        <v>1.2346544979926044</v>
      </c>
      <c r="H803" s="80">
        <f t="shared" si="26"/>
        <v>8521</v>
      </c>
      <c r="I803" s="81">
        <v>8331</v>
      </c>
      <c r="J803" s="82">
        <v>190</v>
      </c>
      <c r="K803" s="83">
        <f>(H803)/VLOOKUP(D803,'Dados Base'!$B:$K,6,FALSE)</f>
        <v>56.772603104803785</v>
      </c>
      <c r="L803" s="88">
        <f t="shared" si="28"/>
        <v>97.770214763525416</v>
      </c>
      <c r="M803" s="85" t="s">
        <v>702</v>
      </c>
      <c r="N803" s="86">
        <v>0.71799999999999997</v>
      </c>
      <c r="O803" s="87" t="s">
        <v>691</v>
      </c>
      <c r="P803" s="87" t="s">
        <v>691</v>
      </c>
      <c r="Q803" s="87" t="s">
        <v>691</v>
      </c>
      <c r="R803" s="87" t="s">
        <v>691</v>
      </c>
      <c r="S803" s="87" t="s">
        <v>691</v>
      </c>
      <c r="T803" s="87" t="s">
        <v>691</v>
      </c>
      <c r="U803" s="87" t="s">
        <v>691</v>
      </c>
      <c r="V803" s="87" t="s">
        <v>691</v>
      </c>
      <c r="W803" s="85">
        <v>0</v>
      </c>
      <c r="X803" s="47">
        <v>2.1695264843749996E-2</v>
      </c>
      <c r="Y803" s="9">
        <v>5.93</v>
      </c>
      <c r="Z803" s="10">
        <v>384.47136</v>
      </c>
      <c r="AA803" s="10">
        <v>73.232640000000004</v>
      </c>
      <c r="AB803" s="11">
        <v>1</v>
      </c>
      <c r="AC803" s="12">
        <v>0</v>
      </c>
      <c r="AD803" s="153">
        <f>VLOOKUP(D803,'Dados Base'!$B:$K,9,FALSE)*31536000/VLOOKUP($F803,F:H,MATCH(H802,F802:AF802,0),FALSE)</f>
        <v>6069.5974650862572</v>
      </c>
      <c r="AE803" s="153">
        <f>VLOOKUP(D803,'Dados Base'!$B:$K,10,FALSE)*31536000/VLOOKUP($F803,F:H,MATCH(H802,F802:AF802,0),FALSE)</f>
        <v>666.1753315338575</v>
      </c>
      <c r="AF803" s="14">
        <v>97.77</v>
      </c>
      <c r="AG803" s="15">
        <v>86.52</v>
      </c>
      <c r="AH803" s="14">
        <v>97.77</v>
      </c>
      <c r="AI803" s="14">
        <v>6.54</v>
      </c>
      <c r="AJ803" s="14">
        <v>100</v>
      </c>
      <c r="AK803" s="72">
        <f>(SUMIFS('Banco de Indicadores Mun. (2)'!I:I,'Banco de Indicadores Mun. (2)'!B:B,'Banco de Indicadores - Mun. (1)'!B803,'Banco de Indicadores Mun. (2)'!A:A,'Banco de Indicadores - Mun. (1)'!A803) / VLOOKUP(D803,'Dados Base'!$B:$K,8,FALSE)) * 100</f>
        <v>2.4846935483870971</v>
      </c>
      <c r="AL803" s="72">
        <f>(SUMIFS('Banco de Indicadores Mun. (2)'!I:I,'Banco de Indicadores Mun. (2)'!B:B,'Banco de Indicadores - Mun. (1)'!B803,'Banco de Indicadores Mun. (2)'!A:A,'Banco de Indicadores - Mun. (1)'!A803) / VLOOKUP(D803,'Dados Base'!$B:$K,9,FALSE)) * 100</f>
        <v>0.93933536585365862</v>
      </c>
      <c r="AM803" s="72">
        <f>(SUMIFS('Banco de Indicadores Mun. (2)'!J:J,'Banco de Indicadores Mun. (2)'!B:B,'Banco de Indicadores - Mun. (1)'!B803,'Banco de Indicadores Mun. (2)'!A:A,'Banco de Indicadores - Mun. (1)'!A803) / VLOOKUP(D803,'Dados Base'!$B:$K,7,FALSE)) * 100</f>
        <v>0.63131818181818189</v>
      </c>
      <c r="AN803" s="72">
        <f>(SUMIFS('Banco de Indicadores Mun. (2)'!K:K,'Banco de Indicadores Mun. (2)'!B:B,'Banco de Indicadores - Mun. (1)'!B803,'Banco de Indicadores Mun. (2)'!A:A,'Banco de Indicadores - Mun. (1)'!A803) / VLOOKUP(D803,'Dados Base'!$B:$K,10,FALSE)) * 100</f>
        <v>7.0151666666666683</v>
      </c>
      <c r="AO803" s="21">
        <v>0</v>
      </c>
      <c r="AP803" s="125">
        <v>0</v>
      </c>
      <c r="AQ803" s="17">
        <v>0</v>
      </c>
      <c r="AR803" s="18">
        <v>7.4</v>
      </c>
      <c r="AS803" s="20">
        <v>100</v>
      </c>
      <c r="AT803" s="20">
        <v>100</v>
      </c>
      <c r="AU803" s="20">
        <v>84</v>
      </c>
      <c r="AV803" s="21">
        <v>9.5</v>
      </c>
      <c r="AW803" s="21">
        <v>0</v>
      </c>
      <c r="AX803" s="21">
        <v>0</v>
      </c>
      <c r="AY803" s="116">
        <v>26.674023302679927</v>
      </c>
    </row>
    <row r="804" spans="1:51" ht="15" x14ac:dyDescent="0.25">
      <c r="A804" s="144">
        <v>2016</v>
      </c>
      <c r="B804" s="77" t="s">
        <v>159</v>
      </c>
      <c r="C804" s="78">
        <v>13</v>
      </c>
      <c r="D804" s="77">
        <v>3514106</v>
      </c>
      <c r="E804" s="78">
        <v>351410613</v>
      </c>
      <c r="F804" s="78" t="str">
        <f t="shared" si="27"/>
        <v>3514106132016</v>
      </c>
      <c r="G804" s="79">
        <v>0.93404276148754128</v>
      </c>
      <c r="H804" s="80">
        <f t="shared" si="26"/>
        <v>26087</v>
      </c>
      <c r="I804" s="81">
        <v>25089</v>
      </c>
      <c r="J804" s="82">
        <v>998</v>
      </c>
      <c r="K804" s="83">
        <f>(H804)/VLOOKUP(D804,'Dados Base'!$B:$K,6,FALSE)</f>
        <v>41.240356646009872</v>
      </c>
      <c r="L804" s="88">
        <f t="shared" si="28"/>
        <v>96.174339709433823</v>
      </c>
      <c r="M804" s="85" t="s">
        <v>702</v>
      </c>
      <c r="N804" s="86">
        <v>0.72499999999999998</v>
      </c>
      <c r="O804" s="87" t="s">
        <v>691</v>
      </c>
      <c r="P804" s="87" t="s">
        <v>691</v>
      </c>
      <c r="Q804" s="87" t="s">
        <v>691</v>
      </c>
      <c r="R804" s="87" t="s">
        <v>691</v>
      </c>
      <c r="S804" s="87" t="s">
        <v>691</v>
      </c>
      <c r="T804" s="87" t="s">
        <v>691</v>
      </c>
      <c r="U804" s="87" t="s">
        <v>691</v>
      </c>
      <c r="V804" s="87" t="s">
        <v>691</v>
      </c>
      <c r="W804" s="85">
        <v>23.47</v>
      </c>
      <c r="X804" s="47">
        <v>7.3627417398148154E-2</v>
      </c>
      <c r="Y804" s="9">
        <v>20.23</v>
      </c>
      <c r="Z804" s="10">
        <v>1182.4714799999999</v>
      </c>
      <c r="AA804" s="10">
        <v>183.08052000000001</v>
      </c>
      <c r="AB804" s="11">
        <v>1</v>
      </c>
      <c r="AC804" s="12">
        <v>0</v>
      </c>
      <c r="AD804" s="153">
        <f>VLOOKUP(D804,'Dados Base'!$B:$K,9,FALSE)*31536000/VLOOKUP($F804,F:H,MATCH(H803,F803:AF803,0),FALSE)</f>
        <v>7470.8659485567523</v>
      </c>
      <c r="AE804" s="153">
        <f>VLOOKUP(D804,'Dados Base'!$B:$K,10,FALSE)*31536000/VLOOKUP($F804,F:H,MATCH(H803,F803:AF803,0),FALSE)</f>
        <v>882.48092919845135</v>
      </c>
      <c r="AF804" s="14">
        <v>92.72</v>
      </c>
      <c r="AG804" s="15">
        <v>94.69</v>
      </c>
      <c r="AH804" s="14">
        <v>87.38</v>
      </c>
      <c r="AI804" s="14">
        <v>34.6</v>
      </c>
      <c r="AJ804" s="14">
        <v>97.92</v>
      </c>
      <c r="AK804" s="72">
        <f>(SUMIFS('Banco de Indicadores Mun. (2)'!I:I,'Banco de Indicadores Mun. (2)'!B:B,'Banco de Indicadores - Mun. (1)'!B804,'Banco de Indicadores Mun. (2)'!A:A,'Banco de Indicadores - Mun. (1)'!A804) / VLOOKUP(D804,'Dados Base'!$B:$K,8,FALSE)) * 100</f>
        <v>26.968552727272737</v>
      </c>
      <c r="AL804" s="72">
        <f>(SUMIFS('Banco de Indicadores Mun. (2)'!I:I,'Banco de Indicadores Mun. (2)'!B:B,'Banco de Indicadores - Mun. (1)'!B804,'Banco de Indicadores Mun. (2)'!A:A,'Banco de Indicadores - Mun. (1)'!A804) / VLOOKUP(D804,'Dados Base'!$B:$K,9,FALSE)) * 100</f>
        <v>12.000569579288031</v>
      </c>
      <c r="AM804" s="72">
        <f>(SUMIFS('Banco de Indicadores Mun. (2)'!J:J,'Banco de Indicadores Mun. (2)'!B:B,'Banco de Indicadores - Mun. (1)'!B804,'Banco de Indicadores Mun. (2)'!A:A,'Banco de Indicadores - Mun. (1)'!A804) / VLOOKUP(D804,'Dados Base'!$B:$K,7,FALSE)) * 100</f>
        <v>36.281688118811886</v>
      </c>
      <c r="AN804" s="72">
        <f>(SUMIFS('Banco de Indicadores Mun. (2)'!K:K,'Banco de Indicadores Mun. (2)'!B:B,'Banco de Indicadores - Mun. (1)'!B804,'Banco de Indicadores Mun. (2)'!A:A,'Banco de Indicadores - Mun. (1)'!A804) / VLOOKUP(D804,'Dados Base'!$B:$K,10,FALSE)) * 100</f>
        <v>1.1979589041095891</v>
      </c>
      <c r="AO804" s="21">
        <v>0</v>
      </c>
      <c r="AP804" s="125">
        <v>0</v>
      </c>
      <c r="AQ804" s="17">
        <v>0</v>
      </c>
      <c r="AR804" s="18">
        <v>7.4</v>
      </c>
      <c r="AS804" s="20">
        <v>98</v>
      </c>
      <c r="AT804" s="20">
        <v>98</v>
      </c>
      <c r="AU804" s="20">
        <v>86.592929452704837</v>
      </c>
      <c r="AV804" s="21">
        <v>9.4700000000000006</v>
      </c>
      <c r="AW804" s="21">
        <v>0</v>
      </c>
      <c r="AX804" s="21">
        <v>0</v>
      </c>
      <c r="AY804" s="116">
        <v>3.1374182086388105E-2</v>
      </c>
    </row>
    <row r="805" spans="1:51" ht="15" x14ac:dyDescent="0.25">
      <c r="A805" s="144">
        <v>2016</v>
      </c>
      <c r="B805" s="77" t="s">
        <v>160</v>
      </c>
      <c r="C805" s="78">
        <v>15</v>
      </c>
      <c r="D805" s="77">
        <v>3514205</v>
      </c>
      <c r="E805" s="78">
        <v>351420515</v>
      </c>
      <c r="F805" s="78" t="str">
        <f t="shared" si="27"/>
        <v>3514205152016</v>
      </c>
      <c r="G805" s="79">
        <v>-0.31909725538299405</v>
      </c>
      <c r="H805" s="80">
        <f t="shared" si="26"/>
        <v>2063</v>
      </c>
      <c r="I805" s="81">
        <v>1933</v>
      </c>
      <c r="J805" s="82">
        <v>130</v>
      </c>
      <c r="K805" s="83">
        <f>(H805)/VLOOKUP(D805,'Dados Base'!$B:$K,6,FALSE)</f>
        <v>26.401330944458664</v>
      </c>
      <c r="L805" s="88">
        <f t="shared" si="28"/>
        <v>93.698497333979645</v>
      </c>
      <c r="M805" s="85" t="s">
        <v>702</v>
      </c>
      <c r="N805" s="86">
        <v>0.74199999999999999</v>
      </c>
      <c r="O805" s="87" t="s">
        <v>691</v>
      </c>
      <c r="P805" s="87" t="s">
        <v>691</v>
      </c>
      <c r="Q805" s="87" t="s">
        <v>691</v>
      </c>
      <c r="R805" s="87" t="s">
        <v>691</v>
      </c>
      <c r="S805" s="87" t="s">
        <v>691</v>
      </c>
      <c r="T805" s="87" t="s">
        <v>691</v>
      </c>
      <c r="U805" s="87" t="s">
        <v>691</v>
      </c>
      <c r="V805" s="87" t="s">
        <v>691</v>
      </c>
      <c r="W805" s="85">
        <v>0</v>
      </c>
      <c r="X805" s="47">
        <v>5.3723958333333332E-3</v>
      </c>
      <c r="Y805" s="9">
        <v>1.39</v>
      </c>
      <c r="Z805" s="10">
        <v>93.152298139534878</v>
      </c>
      <c r="AA805" s="10">
        <v>14.253701860465119</v>
      </c>
      <c r="AB805" s="11">
        <v>0</v>
      </c>
      <c r="AC805" s="12">
        <v>0</v>
      </c>
      <c r="AD805" s="153">
        <f>VLOOKUP(D805,'Dados Base'!$B:$K,9,FALSE)*31536000/VLOOKUP($F805,F:H,MATCH(H804,F804:AF804,0),FALSE)</f>
        <v>9783.344643722734</v>
      </c>
      <c r="AE805" s="153">
        <f>VLOOKUP(D805,'Dados Base'!$B:$K,10,FALSE)*31536000/VLOOKUP($F805,F:H,MATCH(H804,F804:AF804,0),FALSE)</f>
        <v>1070.0533204071737</v>
      </c>
      <c r="AF805" s="14">
        <v>100</v>
      </c>
      <c r="AG805" s="15">
        <v>92.99</v>
      </c>
      <c r="AH805" s="14">
        <v>98.55</v>
      </c>
      <c r="AI805" s="14">
        <v>15.13</v>
      </c>
      <c r="AJ805" s="14">
        <v>100</v>
      </c>
      <c r="AK805" s="72">
        <f>(SUMIFS('Banco de Indicadores Mun. (2)'!I:I,'Banco de Indicadores Mun. (2)'!B:B,'Banco de Indicadores - Mun. (1)'!B805,'Banco de Indicadores Mun. (2)'!A:A,'Banco de Indicadores - Mun. (1)'!A805) / VLOOKUP(D805,'Dados Base'!$B:$K,8,FALSE)) * 100</f>
        <v>9.9431428571428579</v>
      </c>
      <c r="AL805" s="72">
        <f>(SUMIFS('Banco de Indicadores Mun. (2)'!I:I,'Banco de Indicadores Mun. (2)'!B:B,'Banco de Indicadores - Mun. (1)'!B805,'Banco de Indicadores Mun. (2)'!A:A,'Banco de Indicadores - Mun. (1)'!A805) / VLOOKUP(D805,'Dados Base'!$B:$K,9,FALSE)) * 100</f>
        <v>3.2625937500000002</v>
      </c>
      <c r="AM805" s="72">
        <f>(SUMIFS('Banco de Indicadores Mun. (2)'!J:J,'Banco de Indicadores Mun. (2)'!B:B,'Banco de Indicadores - Mun. (1)'!B805,'Banco de Indicadores Mun. (2)'!A:A,'Banco de Indicadores - Mun. (1)'!A805) / VLOOKUP(D805,'Dados Base'!$B:$K,7,FALSE)) * 100</f>
        <v>8.8887857142857136</v>
      </c>
      <c r="AN805" s="72">
        <f>(SUMIFS('Banco de Indicadores Mun. (2)'!K:K,'Banco de Indicadores Mun. (2)'!B:B,'Banco de Indicadores - Mun. (1)'!B805,'Banco de Indicadores Mun. (2)'!A:A,'Banco de Indicadores - Mun. (1)'!A805) / VLOOKUP(D805,'Dados Base'!$B:$K,10,FALSE)) * 100</f>
        <v>12.051857142857148</v>
      </c>
      <c r="AO805" s="21">
        <v>0</v>
      </c>
      <c r="AP805" s="125">
        <v>0</v>
      </c>
      <c r="AQ805" s="17">
        <v>0</v>
      </c>
      <c r="AR805" s="18">
        <v>5.4</v>
      </c>
      <c r="AS805" s="20">
        <v>99.689922480620154</v>
      </c>
      <c r="AT805" s="20">
        <v>99.689922480620154</v>
      </c>
      <c r="AU805" s="20">
        <v>86.729138166894657</v>
      </c>
      <c r="AV805" s="21">
        <v>9.6999999999999993</v>
      </c>
      <c r="AW805" s="21">
        <v>0</v>
      </c>
      <c r="AX805" s="21">
        <v>0</v>
      </c>
      <c r="AY805" s="116">
        <v>155.01091614154146</v>
      </c>
    </row>
    <row r="806" spans="1:51" ht="15" x14ac:dyDescent="0.25">
      <c r="A806" s="144">
        <v>2016</v>
      </c>
      <c r="B806" s="77" t="s">
        <v>161</v>
      </c>
      <c r="C806" s="78">
        <v>13</v>
      </c>
      <c r="D806" s="77">
        <v>3514304</v>
      </c>
      <c r="E806" s="78">
        <v>351430413</v>
      </c>
      <c r="F806" s="78" t="str">
        <f t="shared" si="27"/>
        <v>3514304132016</v>
      </c>
      <c r="G806" s="79">
        <v>-0.11651068456993707</v>
      </c>
      <c r="H806" s="80">
        <f t="shared" si="26"/>
        <v>8528</v>
      </c>
      <c r="I806" s="81">
        <v>7811</v>
      </c>
      <c r="J806" s="82">
        <v>717</v>
      </c>
      <c r="K806" s="83">
        <f>(H806)/VLOOKUP(D806,'Dados Base'!$B:$K,6,FALSE)</f>
        <v>41.402077871638028</v>
      </c>
      <c r="L806" s="88">
        <f t="shared" si="28"/>
        <v>91.592401500938081</v>
      </c>
      <c r="M806" s="85" t="s">
        <v>702</v>
      </c>
      <c r="N806" s="86">
        <v>0.73799999999999999</v>
      </c>
      <c r="O806" s="87" t="s">
        <v>691</v>
      </c>
      <c r="P806" s="87" t="s">
        <v>691</v>
      </c>
      <c r="Q806" s="87" t="s">
        <v>691</v>
      </c>
      <c r="R806" s="87" t="s">
        <v>691</v>
      </c>
      <c r="S806" s="87" t="s">
        <v>691</v>
      </c>
      <c r="T806" s="87" t="s">
        <v>691</v>
      </c>
      <c r="U806" s="87" t="s">
        <v>691</v>
      </c>
      <c r="V806" s="87" t="s">
        <v>691</v>
      </c>
      <c r="W806" s="85">
        <v>0</v>
      </c>
      <c r="X806" s="47">
        <v>2.1288908333333332E-2</v>
      </c>
      <c r="Y806" s="9">
        <v>5.7</v>
      </c>
      <c r="Z806" s="10">
        <v>401.42223120921301</v>
      </c>
      <c r="AA806" s="10">
        <v>38.029768790786974</v>
      </c>
      <c r="AB806" s="11">
        <v>0</v>
      </c>
      <c r="AC806" s="12">
        <v>0</v>
      </c>
      <c r="AD806" s="153">
        <f>VLOOKUP(D806,'Dados Base'!$B:$K,9,FALSE)*31536000/VLOOKUP($F806,F:H,MATCH(H805,F805:AF805,0),FALSE)</f>
        <v>6286.4915572232649</v>
      </c>
      <c r="AE806" s="153">
        <f>VLOOKUP(D806,'Dados Base'!$B:$K,10,FALSE)*31536000/VLOOKUP($F806,F:H,MATCH(H805,F805:AF805,0),FALSE)</f>
        <v>665.62851782363998</v>
      </c>
      <c r="AF806" s="14">
        <v>95.86</v>
      </c>
      <c r="AG806" s="15">
        <v>100</v>
      </c>
      <c r="AH806" s="14">
        <v>93.77</v>
      </c>
      <c r="AI806" s="14">
        <v>33.46</v>
      </c>
      <c r="AJ806" s="14">
        <v>100</v>
      </c>
      <c r="AK806" s="72">
        <f>(SUMIFS('Banco de Indicadores Mun. (2)'!I:I,'Banco de Indicadores Mun. (2)'!B:B,'Banco de Indicadores - Mun. (1)'!B806,'Banco de Indicadores Mun. (2)'!A:A,'Banco de Indicadores - Mun. (1)'!A806) / VLOOKUP(D806,'Dados Base'!$B:$K,8,FALSE)) * 100</f>
        <v>8.6273181818181826</v>
      </c>
      <c r="AL806" s="72">
        <f>(SUMIFS('Banco de Indicadores Mun. (2)'!I:I,'Banco de Indicadores Mun. (2)'!B:B,'Banco de Indicadores - Mun. (1)'!B806,'Banco de Indicadores Mun. (2)'!A:A,'Banco de Indicadores - Mun. (1)'!A806) / VLOOKUP(D806,'Dados Base'!$B:$K,9,FALSE)) * 100</f>
        <v>4.4659058823529412</v>
      </c>
      <c r="AM806" s="72">
        <f>(SUMIFS('Banco de Indicadores Mun. (2)'!J:J,'Banco de Indicadores Mun. (2)'!B:B,'Banco de Indicadores - Mun. (1)'!B806,'Banco de Indicadores Mun. (2)'!A:A,'Banco de Indicadores - Mun. (1)'!A806) / VLOOKUP(D806,'Dados Base'!$B:$K,7,FALSE)) * 100</f>
        <v>6.2293285714285709</v>
      </c>
      <c r="AN806" s="72">
        <f>(SUMIFS('Banco de Indicadores Mun. (2)'!K:K,'Banco de Indicadores Mun. (2)'!B:B,'Banco de Indicadores - Mun. (1)'!B806,'Banco de Indicadores Mun. (2)'!A:A,'Banco de Indicadores - Mun. (1)'!A806) / VLOOKUP(D806,'Dados Base'!$B:$K,10,FALSE)) * 100</f>
        <v>17.952833333333331</v>
      </c>
      <c r="AO806" s="21">
        <v>0</v>
      </c>
      <c r="AP806" s="125">
        <v>0</v>
      </c>
      <c r="AQ806" s="17">
        <v>0</v>
      </c>
      <c r="AR806" s="18">
        <v>9.5</v>
      </c>
      <c r="AS806" s="20">
        <v>98.221369161868196</v>
      </c>
      <c r="AT806" s="20">
        <v>98.221369161868196</v>
      </c>
      <c r="AU806" s="20">
        <v>91.3460926811604</v>
      </c>
      <c r="AV806" s="21">
        <v>9.9700000000000006</v>
      </c>
      <c r="AW806" s="21">
        <v>0</v>
      </c>
      <c r="AX806" s="21">
        <v>0</v>
      </c>
      <c r="AY806" s="116">
        <v>140.36511187946462</v>
      </c>
    </row>
    <row r="807" spans="1:51" ht="15" x14ac:dyDescent="0.25">
      <c r="A807" s="144">
        <v>2016</v>
      </c>
      <c r="B807" s="77" t="s">
        <v>162</v>
      </c>
      <c r="C807" s="78">
        <v>20</v>
      </c>
      <c r="D807" s="77">
        <v>3514403</v>
      </c>
      <c r="E807" s="78">
        <v>351440320</v>
      </c>
      <c r="F807" s="78" t="str">
        <f t="shared" si="27"/>
        <v>3514403202016</v>
      </c>
      <c r="G807" s="79">
        <v>0.49977232786784231</v>
      </c>
      <c r="H807" s="80">
        <f t="shared" si="26"/>
        <v>44396</v>
      </c>
      <c r="I807" s="81">
        <v>41147</v>
      </c>
      <c r="J807" s="82">
        <v>3249</v>
      </c>
      <c r="K807" s="83">
        <f>(H807)/VLOOKUP(D807,'Dados Base'!$B:$K,6,FALSE)</f>
        <v>90.967953446438813</v>
      </c>
      <c r="L807" s="88">
        <f t="shared" si="28"/>
        <v>92.681773132714667</v>
      </c>
      <c r="M807" s="85" t="s">
        <v>702</v>
      </c>
      <c r="N807" s="86">
        <v>0.77600000000000002</v>
      </c>
      <c r="O807" s="87" t="s">
        <v>691</v>
      </c>
      <c r="P807" s="87" t="s">
        <v>691</v>
      </c>
      <c r="Q807" s="87" t="s">
        <v>691</v>
      </c>
      <c r="R807" s="87" t="s">
        <v>691</v>
      </c>
      <c r="S807" s="87" t="s">
        <v>691</v>
      </c>
      <c r="T807" s="87" t="s">
        <v>691</v>
      </c>
      <c r="U807" s="87" t="s">
        <v>691</v>
      </c>
      <c r="V807" s="87" t="s">
        <v>691</v>
      </c>
      <c r="W807" s="85">
        <v>0</v>
      </c>
      <c r="X807" s="47">
        <v>0.13514060185185184</v>
      </c>
      <c r="Y807" s="9">
        <v>34.049999999999997</v>
      </c>
      <c r="Z807" s="10">
        <v>1881.29466</v>
      </c>
      <c r="AA807" s="10">
        <v>416.89134000000001</v>
      </c>
      <c r="AB807" s="11">
        <v>5</v>
      </c>
      <c r="AC807" s="12">
        <v>0</v>
      </c>
      <c r="AD807" s="153">
        <f>VLOOKUP(D807,'Dados Base'!$B:$K,9,FALSE)*31536000/VLOOKUP($F807,F:H,MATCH(H806,F806:AF806,0),FALSE)</f>
        <v>2642.4434633750789</v>
      </c>
      <c r="AE807" s="153">
        <f>VLOOKUP(D807,'Dados Base'!$B:$K,10,FALSE)*31536000/VLOOKUP($F807,F:H,MATCH(H806,F806:AF806,0),FALSE)</f>
        <v>305.44373366969995</v>
      </c>
      <c r="AF807" s="14">
        <v>100</v>
      </c>
      <c r="AG807" s="15">
        <v>100</v>
      </c>
      <c r="AH807" s="14">
        <v>92.34</v>
      </c>
      <c r="AI807" s="14">
        <v>38.369999999999997</v>
      </c>
      <c r="AJ807" s="14">
        <v>100</v>
      </c>
      <c r="AK807" s="72">
        <f>(SUMIFS('Banco de Indicadores Mun. (2)'!I:I,'Banco de Indicadores Mun. (2)'!B:B,'Banco de Indicadores - Mun. (1)'!B807,'Banco de Indicadores Mun. (2)'!A:A,'Banco de Indicadores - Mun. (1)'!A807) / VLOOKUP(D807,'Dados Base'!$B:$K,8,FALSE)) * 100</f>
        <v>19.513571428571431</v>
      </c>
      <c r="AL807" s="72">
        <f>(SUMIFS('Banco de Indicadores Mun. (2)'!I:I,'Banco de Indicadores Mun. (2)'!B:B,'Banco de Indicadores - Mun. (1)'!B807,'Banco de Indicadores Mun. (2)'!A:A,'Banco de Indicadores - Mun. (1)'!A807) / VLOOKUP(D807,'Dados Base'!$B:$K,9,FALSE)) * 100</f>
        <v>8.8125806451612902</v>
      </c>
      <c r="AM807" s="72">
        <f>(SUMIFS('Banco de Indicadores Mun. (2)'!J:J,'Banco de Indicadores Mun. (2)'!B:B,'Banco de Indicadores - Mun. (1)'!B807,'Banco de Indicadores Mun. (2)'!A:A,'Banco de Indicadores - Mun. (1)'!A807) / VLOOKUP(D807,'Dados Base'!$B:$K,7,FALSE)) * 100</f>
        <v>5.0985279999999999</v>
      </c>
      <c r="AN807" s="72">
        <f>(SUMIFS('Banco de Indicadores Mun. (2)'!K:K,'Banco de Indicadores Mun. (2)'!B:B,'Banco de Indicadores - Mun. (1)'!B807,'Banco de Indicadores Mun. (2)'!A:A,'Banco de Indicadores - Mun. (1)'!A807) / VLOOKUP(D807,'Dados Base'!$B:$K,10,FALSE)) * 100</f>
        <v>61.41776744186047</v>
      </c>
      <c r="AO807" s="21">
        <v>0</v>
      </c>
      <c r="AP807" s="125">
        <v>0</v>
      </c>
      <c r="AQ807" s="17">
        <v>0</v>
      </c>
      <c r="AR807" s="18">
        <v>7.4</v>
      </c>
      <c r="AS807" s="20">
        <v>100</v>
      </c>
      <c r="AT807" s="20">
        <v>100</v>
      </c>
      <c r="AU807" s="20">
        <v>81.859982612373415</v>
      </c>
      <c r="AV807" s="21">
        <v>9.6999999999999993</v>
      </c>
      <c r="AW807" s="21">
        <v>2</v>
      </c>
      <c r="AX807" s="21">
        <v>0</v>
      </c>
      <c r="AY807" s="116">
        <v>143.96517207558523</v>
      </c>
    </row>
    <row r="808" spans="1:51" ht="15" x14ac:dyDescent="0.25">
      <c r="A808" s="144">
        <v>2016</v>
      </c>
      <c r="B808" s="77" t="s">
        <v>163</v>
      </c>
      <c r="C808" s="78">
        <v>17</v>
      </c>
      <c r="D808" s="77">
        <v>3514502</v>
      </c>
      <c r="E808" s="78">
        <v>351450217</v>
      </c>
      <c r="F808" s="78" t="str">
        <f t="shared" si="27"/>
        <v>3514502172016</v>
      </c>
      <c r="G808" s="79">
        <v>-0.27379310987440952</v>
      </c>
      <c r="H808" s="80">
        <f t="shared" si="26"/>
        <v>12088</v>
      </c>
      <c r="I808" s="81">
        <v>11040</v>
      </c>
      <c r="J808" s="82">
        <v>1048</v>
      </c>
      <c r="K808" s="83">
        <f>(H808)/VLOOKUP(D808,'Dados Base'!$B:$K,6,FALSE)</f>
        <v>45.739367337672171</v>
      </c>
      <c r="L808" s="88">
        <f t="shared" si="28"/>
        <v>91.330244870946402</v>
      </c>
      <c r="M808" s="85" t="s">
        <v>702</v>
      </c>
      <c r="N808" s="86">
        <v>0.748</v>
      </c>
      <c r="O808" s="87" t="s">
        <v>691</v>
      </c>
      <c r="P808" s="87" t="s">
        <v>691</v>
      </c>
      <c r="Q808" s="87" t="s">
        <v>691</v>
      </c>
      <c r="R808" s="87" t="s">
        <v>691</v>
      </c>
      <c r="S808" s="87" t="s">
        <v>691</v>
      </c>
      <c r="T808" s="87" t="s">
        <v>691</v>
      </c>
      <c r="U808" s="87" t="s">
        <v>691</v>
      </c>
      <c r="V808" s="87" t="s">
        <v>691</v>
      </c>
      <c r="W808" s="85">
        <v>0</v>
      </c>
      <c r="X808" s="47">
        <v>3.4517997527777781E-2</v>
      </c>
      <c r="Y808" s="9">
        <v>7.89</v>
      </c>
      <c r="Z808" s="10">
        <v>474.81789251676025</v>
      </c>
      <c r="AA808" s="10">
        <v>133.92410748323974</v>
      </c>
      <c r="AB808" s="11">
        <v>0</v>
      </c>
      <c r="AC808" s="12">
        <v>0</v>
      </c>
      <c r="AD808" s="153">
        <f>VLOOKUP(D808,'Dados Base'!$B:$K,9,FALSE)*31536000/VLOOKUP($F808,F:H,MATCH(H807,F807:AF807,0),FALSE)</f>
        <v>6156.9291859695568</v>
      </c>
      <c r="AE808" s="153">
        <f>VLOOKUP(D808,'Dados Base'!$B:$K,10,FALSE)*31536000/VLOOKUP($F808,F:H,MATCH(H807,F807:AF807,0),FALSE)</f>
        <v>652.21707478491066</v>
      </c>
      <c r="AF808" s="14">
        <v>93.81</v>
      </c>
      <c r="AG808" s="15">
        <v>89.77</v>
      </c>
      <c r="AH808" s="14">
        <v>92.67</v>
      </c>
      <c r="AI808" s="14">
        <v>25.92</v>
      </c>
      <c r="AJ808" s="14">
        <v>100</v>
      </c>
      <c r="AK808" s="72">
        <f>(SUMIFS('Banco de Indicadores Mun. (2)'!I:I,'Banco de Indicadores Mun. (2)'!B:B,'Banco de Indicadores - Mun. (1)'!B808,'Banco de Indicadores Mun. (2)'!A:A,'Banco de Indicadores - Mun. (1)'!A808) / VLOOKUP(D808,'Dados Base'!$B:$K,8,FALSE)) * 100</f>
        <v>5.4322396694214872</v>
      </c>
      <c r="AL808" s="72">
        <f>(SUMIFS('Banco de Indicadores Mun. (2)'!I:I,'Banco de Indicadores Mun. (2)'!B:B,'Banco de Indicadores - Mun. (1)'!B808,'Banco de Indicadores Mun. (2)'!A:A,'Banco de Indicadores - Mun. (1)'!A808) / VLOOKUP(D808,'Dados Base'!$B:$K,9,FALSE)) * 100</f>
        <v>2.7851737288135592</v>
      </c>
      <c r="AM808" s="72">
        <f>(SUMIFS('Banco de Indicadores Mun. (2)'!J:J,'Banco de Indicadores Mun. (2)'!B:B,'Banco de Indicadores - Mun. (1)'!B808,'Banco de Indicadores Mun. (2)'!A:A,'Banco de Indicadores - Mun. (1)'!A808) / VLOOKUP(D808,'Dados Base'!$B:$K,7,FALSE)) * 100</f>
        <v>6.0049895833333338</v>
      </c>
      <c r="AN808" s="72">
        <f>(SUMIFS('Banco de Indicadores Mun. (2)'!K:K,'Banco de Indicadores Mun. (2)'!B:B,'Banco de Indicadores - Mun. (1)'!B808,'Banco de Indicadores Mun. (2)'!A:A,'Banco de Indicadores - Mun. (1)'!A808) / VLOOKUP(D808,'Dados Base'!$B:$K,10,FALSE)) * 100</f>
        <v>3.2328799999999998</v>
      </c>
      <c r="AO808" s="21">
        <v>0</v>
      </c>
      <c r="AP808" s="125">
        <v>0</v>
      </c>
      <c r="AQ808" s="17">
        <v>0</v>
      </c>
      <c r="AR808" s="18">
        <v>7.5</v>
      </c>
      <c r="AS808" s="20">
        <v>97.499547019387563</v>
      </c>
      <c r="AT808" s="20">
        <v>97.499547019387549</v>
      </c>
      <c r="AU808" s="20">
        <v>77.999857495747008</v>
      </c>
      <c r="AV808" s="21">
        <v>8.33</v>
      </c>
      <c r="AW808" s="21">
        <v>0</v>
      </c>
      <c r="AX808" s="21">
        <v>0</v>
      </c>
      <c r="AY808" s="116">
        <v>57.940788668013944</v>
      </c>
    </row>
    <row r="809" spans="1:51" ht="15" x14ac:dyDescent="0.25">
      <c r="A809" s="144">
        <v>2016</v>
      </c>
      <c r="B809" s="77" t="s">
        <v>164</v>
      </c>
      <c r="C809" s="78">
        <v>9</v>
      </c>
      <c r="D809" s="77">
        <v>3514601</v>
      </c>
      <c r="E809" s="78">
        <v>35146019</v>
      </c>
      <c r="F809" s="78" t="str">
        <f t="shared" si="27"/>
        <v>351460192016</v>
      </c>
      <c r="G809" s="79">
        <v>2.0383461935219449</v>
      </c>
      <c r="H809" s="80">
        <f t="shared" si="26"/>
        <v>9079</v>
      </c>
      <c r="I809" s="81">
        <v>8862</v>
      </c>
      <c r="J809" s="82">
        <v>217</v>
      </c>
      <c r="K809" s="83">
        <f>(H809)/VLOOKUP(D809,'Dados Base'!$B:$K,6,FALSE)</f>
        <v>81.888698475692252</v>
      </c>
      <c r="L809" s="88">
        <f t="shared" si="28"/>
        <v>97.609868928296066</v>
      </c>
      <c r="M809" s="85" t="s">
        <v>702</v>
      </c>
      <c r="N809" s="86">
        <v>0.74399999999999999</v>
      </c>
      <c r="O809" s="87" t="s">
        <v>691</v>
      </c>
      <c r="P809" s="87" t="s">
        <v>691</v>
      </c>
      <c r="Q809" s="87" t="s">
        <v>691</v>
      </c>
      <c r="R809" s="87" t="s">
        <v>691</v>
      </c>
      <c r="S809" s="87" t="s">
        <v>691</v>
      </c>
      <c r="T809" s="87" t="s">
        <v>691</v>
      </c>
      <c r="U809" s="87" t="s">
        <v>691</v>
      </c>
      <c r="V809" s="87" t="s">
        <v>691</v>
      </c>
      <c r="W809" s="85">
        <v>0</v>
      </c>
      <c r="X809" s="47">
        <v>2.2059132812500003E-2</v>
      </c>
      <c r="Y809" s="9">
        <v>6.3</v>
      </c>
      <c r="Z809" s="10">
        <v>403.11108000000002</v>
      </c>
      <c r="AA809" s="10">
        <v>82.564920000000001</v>
      </c>
      <c r="AB809" s="11">
        <v>1</v>
      </c>
      <c r="AC809" s="12">
        <v>0</v>
      </c>
      <c r="AD809" s="153">
        <f>VLOOKUP(D809,'Dados Base'!$B:$K,9,FALSE)*31536000/VLOOKUP($F809,F:H,MATCH(H808,F808:AF808,0),FALSE)</f>
        <v>5245.0005507214455</v>
      </c>
      <c r="AE809" s="153">
        <f>VLOOKUP(D809,'Dados Base'!$B:$K,10,FALSE)*31536000/VLOOKUP($F809,F:H,MATCH(H808,F808:AF808,0),FALSE)</f>
        <v>625.23185372838441</v>
      </c>
      <c r="AF809" s="14">
        <v>93.3</v>
      </c>
      <c r="AG809" s="15">
        <v>100</v>
      </c>
      <c r="AH809" s="14">
        <v>93.3</v>
      </c>
      <c r="AI809" s="14">
        <v>32.44</v>
      </c>
      <c r="AJ809" s="14">
        <v>96.73</v>
      </c>
      <c r="AK809" s="72">
        <f>(SUMIFS('Banco de Indicadores Mun. (2)'!I:I,'Banco de Indicadores Mun. (2)'!B:B,'Banco de Indicadores - Mun. (1)'!B809,'Banco de Indicadores Mun. (2)'!A:A,'Banco de Indicadores - Mun. (1)'!A809) / VLOOKUP(D809,'Dados Base'!$B:$K,8,FALSE)) * 100</f>
        <v>2.7515818181818181</v>
      </c>
      <c r="AL809" s="72">
        <f>(SUMIFS('Banco de Indicadores Mun. (2)'!I:I,'Banco de Indicadores Mun. (2)'!B:B,'Banco de Indicadores - Mun. (1)'!B809,'Banco de Indicadores Mun. (2)'!A:A,'Banco de Indicadores - Mun. (1)'!A809) / VLOOKUP(D809,'Dados Base'!$B:$K,9,FALSE)) * 100</f>
        <v>1.0022317880794702</v>
      </c>
      <c r="AM809" s="72">
        <f>(SUMIFS('Banco de Indicadores Mun. (2)'!J:J,'Banco de Indicadores Mun. (2)'!B:B,'Banco de Indicadores - Mun. (1)'!B809,'Banco de Indicadores Mun. (2)'!A:A,'Banco de Indicadores - Mun. (1)'!A809) / VLOOKUP(D809,'Dados Base'!$B:$K,7,FALSE)) * 100</f>
        <v>0</v>
      </c>
      <c r="AN809" s="72">
        <f>(SUMIFS('Banco de Indicadores Mun. (2)'!K:K,'Banco de Indicadores Mun. (2)'!B:B,'Banco de Indicadores - Mun. (1)'!B809,'Banco de Indicadores Mun. (2)'!A:A,'Banco de Indicadores - Mun. (1)'!A809) / VLOOKUP(D809,'Dados Base'!$B:$K,10,FALSE)) * 100</f>
        <v>8.4076111111111089</v>
      </c>
      <c r="AO809" s="21">
        <v>0</v>
      </c>
      <c r="AP809" s="125">
        <v>0</v>
      </c>
      <c r="AQ809" s="17">
        <v>0</v>
      </c>
      <c r="AR809" s="18">
        <v>10</v>
      </c>
      <c r="AS809" s="20">
        <v>100</v>
      </c>
      <c r="AT809" s="20">
        <v>100</v>
      </c>
      <c r="AU809" s="20">
        <v>83</v>
      </c>
      <c r="AV809" s="21">
        <v>10</v>
      </c>
      <c r="AW809" s="21">
        <v>0</v>
      </c>
      <c r="AX809" s="21">
        <v>0</v>
      </c>
      <c r="AY809" s="116">
        <v>67.893874737964609</v>
      </c>
    </row>
    <row r="810" spans="1:51" ht="15" x14ac:dyDescent="0.25">
      <c r="A810" s="144">
        <v>2016</v>
      </c>
      <c r="B810" s="77" t="s">
        <v>165</v>
      </c>
      <c r="C810" s="78">
        <v>17</v>
      </c>
      <c r="D810" s="77">
        <v>3514700</v>
      </c>
      <c r="E810" s="78">
        <v>351470017</v>
      </c>
      <c r="F810" s="78" t="str">
        <f t="shared" si="27"/>
        <v>3514700172016</v>
      </c>
      <c r="G810" s="79">
        <v>-0.48875925196391057</v>
      </c>
      <c r="H810" s="80">
        <f t="shared" si="26"/>
        <v>6253</v>
      </c>
      <c r="I810" s="81">
        <v>5101</v>
      </c>
      <c r="J810" s="82">
        <v>1152</v>
      </c>
      <c r="K810" s="83">
        <f>(H810)/VLOOKUP(D810,'Dados Base'!$B:$K,6,FALSE)</f>
        <v>12.151421520045083</v>
      </c>
      <c r="L810" s="88">
        <f t="shared" si="28"/>
        <v>81.576843115304655</v>
      </c>
      <c r="M810" s="85" t="s">
        <v>702</v>
      </c>
      <c r="N810" s="86">
        <v>0.745</v>
      </c>
      <c r="O810" s="87" t="s">
        <v>691</v>
      </c>
      <c r="P810" s="87" t="s">
        <v>691</v>
      </c>
      <c r="Q810" s="87" t="s">
        <v>691</v>
      </c>
      <c r="R810" s="87" t="s">
        <v>691</v>
      </c>
      <c r="S810" s="87" t="s">
        <v>691</v>
      </c>
      <c r="T810" s="87" t="s">
        <v>691</v>
      </c>
      <c r="U810" s="87" t="s">
        <v>691</v>
      </c>
      <c r="V810" s="87" t="s">
        <v>691</v>
      </c>
      <c r="W810" s="85">
        <v>0</v>
      </c>
      <c r="X810" s="47">
        <v>1.5389870572916669E-2</v>
      </c>
      <c r="Y810" s="9">
        <v>3.5</v>
      </c>
      <c r="Z810" s="10">
        <v>245.84741999999997</v>
      </c>
      <c r="AA810" s="10">
        <v>24.314579999999999</v>
      </c>
      <c r="AB810" s="11">
        <v>0</v>
      </c>
      <c r="AC810" s="12">
        <v>0</v>
      </c>
      <c r="AD810" s="153">
        <f>VLOOKUP(D810,'Dados Base'!$B:$K,9,FALSE)*31536000/VLOOKUP($F810,F:H,MATCH(H809,F809:AF809,0),FALSE)</f>
        <v>22695.026387334081</v>
      </c>
      <c r="AE810" s="153">
        <f>VLOOKUP(D810,'Dados Base'!$B:$K,10,FALSE)*31536000/VLOOKUP($F810,F:H,MATCH(H809,F809:AF809,0),FALSE)</f>
        <v>2521.6695985926744</v>
      </c>
      <c r="AF810" s="14">
        <v>94.51</v>
      </c>
      <c r="AG810" s="15">
        <v>86.05</v>
      </c>
      <c r="AH810" s="14">
        <v>92.55</v>
      </c>
      <c r="AI810" s="14">
        <v>22.45</v>
      </c>
      <c r="AJ810" s="14">
        <v>100</v>
      </c>
      <c r="AK810" s="72">
        <f>(SUMIFS('Banco de Indicadores Mun. (2)'!I:I,'Banco de Indicadores Mun. (2)'!B:B,'Banco de Indicadores - Mun. (1)'!B810,'Banco de Indicadores Mun. (2)'!A:A,'Banco de Indicadores - Mun. (1)'!A810) / VLOOKUP(D810,'Dados Base'!$B:$K,8,FALSE)) * 100</f>
        <v>1.3347826086956525</v>
      </c>
      <c r="AL810" s="72">
        <f>(SUMIFS('Banco de Indicadores Mun. (2)'!I:I,'Banco de Indicadores Mun. (2)'!B:B,'Banco de Indicadores - Mun. (1)'!B810,'Banco de Indicadores Mun. (2)'!A:A,'Banco de Indicadores - Mun. (1)'!A810) / VLOOKUP(D810,'Dados Base'!$B:$K,9,FALSE)) * 100</f>
        <v>0.68222222222222229</v>
      </c>
      <c r="AM810" s="72">
        <f>(SUMIFS('Banco de Indicadores Mun. (2)'!J:J,'Banco de Indicadores Mun. (2)'!B:B,'Banco de Indicadores - Mun. (1)'!B810,'Banco de Indicadores Mun. (2)'!A:A,'Banco de Indicadores - Mun. (1)'!A810) / VLOOKUP(D810,'Dados Base'!$B:$K,7,FALSE)) * 100</f>
        <v>1.4447777777777777</v>
      </c>
      <c r="AN810" s="72">
        <f>(SUMIFS('Banco de Indicadores Mun. (2)'!K:K,'Banco de Indicadores Mun. (2)'!B:B,'Banco de Indicadores - Mun. (1)'!B810,'Banco de Indicadores Mun. (2)'!A:A,'Banco de Indicadores - Mun. (1)'!A810) / VLOOKUP(D810,'Dados Base'!$B:$K,10,FALSE)) * 100</f>
        <v>0.93880000000000041</v>
      </c>
      <c r="AO810" s="21">
        <v>0</v>
      </c>
      <c r="AP810" s="125">
        <v>0</v>
      </c>
      <c r="AQ810" s="17">
        <v>0</v>
      </c>
      <c r="AR810" s="18">
        <v>7.7</v>
      </c>
      <c r="AS810" s="20">
        <v>100</v>
      </c>
      <c r="AT810" s="20">
        <v>100</v>
      </c>
      <c r="AU810" s="20">
        <v>91</v>
      </c>
      <c r="AV810" s="21">
        <v>10</v>
      </c>
      <c r="AW810" s="21">
        <v>0</v>
      </c>
      <c r="AX810" s="21">
        <v>0</v>
      </c>
      <c r="AY810" s="116">
        <v>81.784313522102764</v>
      </c>
    </row>
    <row r="811" spans="1:51" ht="15" x14ac:dyDescent="0.25">
      <c r="A811" s="144">
        <v>2016</v>
      </c>
      <c r="B811" s="77" t="s">
        <v>166</v>
      </c>
      <c r="C811" s="78">
        <v>11</v>
      </c>
      <c r="D811" s="77">
        <v>3514809</v>
      </c>
      <c r="E811" s="78">
        <v>351480911</v>
      </c>
      <c r="F811" s="78" t="str">
        <f t="shared" si="27"/>
        <v>3514809112016</v>
      </c>
      <c r="G811" s="79">
        <v>0.2350858138497669</v>
      </c>
      <c r="H811" s="80">
        <f t="shared" si="26"/>
        <v>14909</v>
      </c>
      <c r="I811" s="81">
        <v>7337</v>
      </c>
      <c r="J811" s="82">
        <v>7572</v>
      </c>
      <c r="K811" s="83">
        <f>(H811)/VLOOKUP(D811,'Dados Base'!$B:$K,6,FALSE)</f>
        <v>8.9990523501113646</v>
      </c>
      <c r="L811" s="88">
        <f t="shared" si="28"/>
        <v>49.211885438325844</v>
      </c>
      <c r="M811" s="85" t="s">
        <v>702</v>
      </c>
      <c r="N811" s="86">
        <v>0.69099999999999995</v>
      </c>
      <c r="O811" s="87" t="s">
        <v>691</v>
      </c>
      <c r="P811" s="87" t="s">
        <v>691</v>
      </c>
      <c r="Q811" s="87" t="s">
        <v>691</v>
      </c>
      <c r="R811" s="87" t="s">
        <v>691</v>
      </c>
      <c r="S811" s="87" t="s">
        <v>691</v>
      </c>
      <c r="T811" s="87" t="s">
        <v>691</v>
      </c>
      <c r="U811" s="87" t="s">
        <v>691</v>
      </c>
      <c r="V811" s="87" t="s">
        <v>691</v>
      </c>
      <c r="W811" s="85">
        <v>0</v>
      </c>
      <c r="X811" s="47">
        <v>1.839164921875E-2</v>
      </c>
      <c r="Y811" s="9">
        <v>5.3</v>
      </c>
      <c r="Z811" s="10">
        <v>263.51137961623613</v>
      </c>
      <c r="AA811" s="10">
        <v>145.43062038376385</v>
      </c>
      <c r="AB811" s="11">
        <v>1</v>
      </c>
      <c r="AC811" s="12">
        <v>0</v>
      </c>
      <c r="AD811" s="153">
        <f>VLOOKUP(D811,'Dados Base'!$B:$K,9,FALSE)*31536000/VLOOKUP($F811,F:H,MATCH(H810,F810:AF810,0),FALSE)</f>
        <v>106163.51465557716</v>
      </c>
      <c r="AE811" s="153">
        <f>VLOOKUP(D811,'Dados Base'!$B:$K,10,FALSE)*31536000/VLOOKUP($F811,F:H,MATCH(H810,F810:AF810,0),FALSE)</f>
        <v>13706.706016500098</v>
      </c>
      <c r="AF811" s="14">
        <v>47.37</v>
      </c>
      <c r="AG811" s="15">
        <v>58.49</v>
      </c>
      <c r="AH811" s="14">
        <v>40.43</v>
      </c>
      <c r="AI811" s="14">
        <v>30.06</v>
      </c>
      <c r="AJ811" s="14">
        <v>96.26</v>
      </c>
      <c r="AK811" s="72">
        <f>(SUMIFS('Banco de Indicadores Mun. (2)'!I:I,'Banco de Indicadores Mun. (2)'!B:B,'Banco de Indicadores - Mun. (1)'!B811,'Banco de Indicadores Mun. (2)'!A:A,'Banco de Indicadores - Mun. (1)'!A811) / VLOOKUP(D811,'Dados Base'!$B:$K,8,FALSE)) * 100</f>
        <v>0.323224200913242</v>
      </c>
      <c r="AL811" s="72">
        <f>(SUMIFS('Banco de Indicadores Mun. (2)'!I:I,'Banco de Indicadores Mun. (2)'!B:B,'Banco de Indicadores - Mun. (1)'!B811,'Banco de Indicadores Mun. (2)'!A:A,'Banco de Indicadores - Mun. (1)'!A811) / VLOOKUP(D811,'Dados Base'!$B:$K,9,FALSE)) * 100</f>
        <v>0.14103626220362619</v>
      </c>
      <c r="AM811" s="72">
        <f>(SUMIFS('Banco de Indicadores Mun. (2)'!J:J,'Banco de Indicadores Mun. (2)'!B:B,'Banco de Indicadores - Mun. (1)'!B811,'Banco de Indicadores Mun. (2)'!A:A,'Banco de Indicadores - Mun. (1)'!A811) / VLOOKUP(D811,'Dados Base'!$B:$K,7,FALSE)) * 100</f>
        <v>0.43323346303501942</v>
      </c>
      <c r="AN811" s="72">
        <f>(SUMIFS('Banco de Indicadores Mun. (2)'!K:K,'Banco de Indicadores Mun. (2)'!B:B,'Banco de Indicadores - Mun. (1)'!B811,'Banco de Indicadores Mun. (2)'!A:A,'Banco de Indicadores - Mun. (1)'!A811) / VLOOKUP(D811,'Dados Base'!$B:$K,10,FALSE)) * 100</f>
        <v>6.1442901234567915E-2</v>
      </c>
      <c r="AO811" s="21">
        <v>1</v>
      </c>
      <c r="AP811" s="125">
        <v>0</v>
      </c>
      <c r="AQ811" s="17">
        <v>52</v>
      </c>
      <c r="AR811" s="18">
        <v>6.3</v>
      </c>
      <c r="AS811" s="20">
        <v>80.606806068060678</v>
      </c>
      <c r="AT811" s="20">
        <v>80.364985649856507</v>
      </c>
      <c r="AU811" s="20">
        <v>64.437347989748218</v>
      </c>
      <c r="AV811" s="21">
        <v>7.38</v>
      </c>
      <c r="AW811" s="21">
        <v>0</v>
      </c>
      <c r="AX811" s="21">
        <v>0</v>
      </c>
      <c r="AY811" s="116">
        <v>18.791136993177652</v>
      </c>
    </row>
    <row r="812" spans="1:51" ht="15" x14ac:dyDescent="0.25">
      <c r="A812" s="144">
        <v>2016</v>
      </c>
      <c r="B812" s="77" t="s">
        <v>167</v>
      </c>
      <c r="C812" s="78">
        <v>5</v>
      </c>
      <c r="D812" s="77">
        <v>3514908</v>
      </c>
      <c r="E812" s="78">
        <v>35149085</v>
      </c>
      <c r="F812" s="78" t="str">
        <f t="shared" si="27"/>
        <v>351490852016</v>
      </c>
      <c r="G812" s="79">
        <v>1.0842724492656108</v>
      </c>
      <c r="H812" s="80">
        <f t="shared" si="26"/>
        <v>16756</v>
      </c>
      <c r="I812" s="81">
        <v>13822</v>
      </c>
      <c r="J812" s="82">
        <v>2934</v>
      </c>
      <c r="K812" s="83">
        <f>(H812)/VLOOKUP(D812,'Dados Base'!$B:$K,6,FALSE)</f>
        <v>83.16870998163499</v>
      </c>
      <c r="L812" s="88">
        <f t="shared" si="28"/>
        <v>82.489854380520413</v>
      </c>
      <c r="M812" s="85" t="s">
        <v>702</v>
      </c>
      <c r="N812" s="86">
        <v>0.69499999999999995</v>
      </c>
      <c r="O812" s="87" t="s">
        <v>691</v>
      </c>
      <c r="P812" s="87" t="s">
        <v>691</v>
      </c>
      <c r="Q812" s="87" t="s">
        <v>691</v>
      </c>
      <c r="R812" s="87" t="s">
        <v>691</v>
      </c>
      <c r="S812" s="87" t="s">
        <v>691</v>
      </c>
      <c r="T812" s="87" t="s">
        <v>691</v>
      </c>
      <c r="U812" s="87" t="s">
        <v>691</v>
      </c>
      <c r="V812" s="87" t="s">
        <v>691</v>
      </c>
      <c r="W812" s="85">
        <v>0</v>
      </c>
      <c r="X812" s="47">
        <v>4.1732253120370363E-2</v>
      </c>
      <c r="Y812" s="9">
        <v>9.61</v>
      </c>
      <c r="Z812" s="10">
        <v>534.0346199999999</v>
      </c>
      <c r="AA812" s="10">
        <v>207.11538000000002</v>
      </c>
      <c r="AB812" s="11">
        <v>3</v>
      </c>
      <c r="AC812" s="12">
        <v>0</v>
      </c>
      <c r="AD812" s="153">
        <f>VLOOKUP(D812,'Dados Base'!$B:$K,9,FALSE)*31536000/VLOOKUP($F812,F:H,MATCH(H811,F811:AF811,0),FALSE)</f>
        <v>4065.2757221293864</v>
      </c>
      <c r="AE812" s="153">
        <f>VLOOKUP(D812,'Dados Base'!$B:$K,10,FALSE)*31536000/VLOOKUP($F812,F:H,MATCH(H811,F811:AF811,0),FALSE)</f>
        <v>564.62162807352604</v>
      </c>
      <c r="AF812" s="14">
        <v>81.819999999999993</v>
      </c>
      <c r="AG812" s="15">
        <v>100</v>
      </c>
      <c r="AH812" s="14">
        <v>83.68</v>
      </c>
      <c r="AI812" s="14">
        <v>23.48</v>
      </c>
      <c r="AJ812" s="14">
        <v>100</v>
      </c>
      <c r="AK812" s="72">
        <f>(SUMIFS('Banco de Indicadores Mun. (2)'!I:I,'Banco de Indicadores Mun. (2)'!B:B,'Banco de Indicadores - Mun. (1)'!B812,'Banco de Indicadores Mun. (2)'!A:A,'Banco de Indicadores - Mun. (1)'!A812) / VLOOKUP(D812,'Dados Base'!$B:$K,8,FALSE)) * 100</f>
        <v>25.074274999999997</v>
      </c>
      <c r="AL812" s="72">
        <f>(SUMIFS('Banco de Indicadores Mun. (2)'!I:I,'Banco de Indicadores Mun. (2)'!B:B,'Banco de Indicadores - Mun. (1)'!B812,'Banco de Indicadores Mun. (2)'!A:A,'Banco de Indicadores - Mun. (1)'!A812) / VLOOKUP(D812,'Dados Base'!$B:$K,9,FALSE)) * 100</f>
        <v>9.2867685185185174</v>
      </c>
      <c r="AM812" s="72">
        <f>(SUMIFS('Banco de Indicadores Mun. (2)'!J:J,'Banco de Indicadores Mun. (2)'!B:B,'Banco de Indicadores - Mun. (1)'!B812,'Banco de Indicadores Mun. (2)'!A:A,'Banco de Indicadores - Mun. (1)'!A812) / VLOOKUP(D812,'Dados Base'!$B:$K,7,FALSE)) * 100</f>
        <v>27.874040000000001</v>
      </c>
      <c r="AN812" s="72">
        <f>(SUMIFS('Banco de Indicadores Mun. (2)'!K:K,'Banco de Indicadores Mun. (2)'!B:B,'Banco de Indicadores - Mun. (1)'!B812,'Banco de Indicadores Mun. (2)'!A:A,'Banco de Indicadores - Mun. (1)'!A812) / VLOOKUP(D812,'Dados Base'!$B:$K,10,FALSE)) * 100</f>
        <v>20.407999999999998</v>
      </c>
      <c r="AO812" s="21">
        <v>0</v>
      </c>
      <c r="AP812" s="125">
        <v>0</v>
      </c>
      <c r="AQ812" s="17">
        <v>0</v>
      </c>
      <c r="AR812" s="18">
        <v>9.8000000000000007</v>
      </c>
      <c r="AS812" s="20">
        <v>87.191256830601091</v>
      </c>
      <c r="AT812" s="20">
        <v>87.191256830601091</v>
      </c>
      <c r="AU812" s="20">
        <v>72.054863387978145</v>
      </c>
      <c r="AV812" s="21">
        <v>7.69</v>
      </c>
      <c r="AW812" s="21">
        <v>0</v>
      </c>
      <c r="AX812" s="21">
        <v>0</v>
      </c>
      <c r="AY812" s="116">
        <v>110.93649764479605</v>
      </c>
    </row>
    <row r="813" spans="1:51" ht="15" x14ac:dyDescent="0.25">
      <c r="A813" s="144">
        <v>2016</v>
      </c>
      <c r="B813" s="77" t="s">
        <v>168</v>
      </c>
      <c r="C813" s="78">
        <v>16</v>
      </c>
      <c r="D813" s="77">
        <v>3514924</v>
      </c>
      <c r="E813" s="78">
        <v>351492416</v>
      </c>
      <c r="F813" s="78" t="str">
        <f t="shared" si="27"/>
        <v>3514924162016</v>
      </c>
      <c r="G813" s="79">
        <v>1.4626933809544607</v>
      </c>
      <c r="H813" s="80">
        <f t="shared" si="26"/>
        <v>3359</v>
      </c>
      <c r="I813" s="81">
        <v>3121</v>
      </c>
      <c r="J813" s="82">
        <v>238</v>
      </c>
      <c r="K813" s="83">
        <f>(H813)/VLOOKUP(D813,'Dados Base'!$B:$K,6,FALSE)</f>
        <v>36.231258763887396</v>
      </c>
      <c r="L813" s="88">
        <f t="shared" si="28"/>
        <v>92.914557904138135</v>
      </c>
      <c r="M813" s="85" t="s">
        <v>702</v>
      </c>
      <c r="N813" s="86">
        <v>0.747</v>
      </c>
      <c r="O813" s="87" t="s">
        <v>691</v>
      </c>
      <c r="P813" s="87" t="s">
        <v>691</v>
      </c>
      <c r="Q813" s="87" t="s">
        <v>691</v>
      </c>
      <c r="R813" s="87" t="s">
        <v>691</v>
      </c>
      <c r="S813" s="87" t="s">
        <v>691</v>
      </c>
      <c r="T813" s="87" t="s">
        <v>691</v>
      </c>
      <c r="U813" s="87" t="s">
        <v>691</v>
      </c>
      <c r="V813" s="87" t="s">
        <v>691</v>
      </c>
      <c r="W813" s="85">
        <v>0</v>
      </c>
      <c r="X813" s="47">
        <v>8.0134893229166677E-3</v>
      </c>
      <c r="Y813" s="9">
        <v>2.2400000000000002</v>
      </c>
      <c r="Z813" s="10">
        <v>121.51565999999998</v>
      </c>
      <c r="AA813" s="10">
        <v>51.338340000000002</v>
      </c>
      <c r="AB813" s="11">
        <v>3</v>
      </c>
      <c r="AC813" s="12">
        <v>0</v>
      </c>
      <c r="AD813" s="153">
        <f>VLOOKUP(D813,'Dados Base'!$B:$K,9,FALSE)*31536000/VLOOKUP($F813,F:H,MATCH(H812,F812:AF812,0),FALSE)</f>
        <v>6196.4155998809165</v>
      </c>
      <c r="AE813" s="153">
        <f>VLOOKUP(D813,'Dados Base'!$B:$K,10,FALSE)*31536000/VLOOKUP($F813,F:H,MATCH(H812,F812:AF812,0),FALSE)</f>
        <v>563.31050908008353</v>
      </c>
      <c r="AF813" s="14">
        <v>91.61</v>
      </c>
      <c r="AG813" s="15">
        <v>91.61</v>
      </c>
      <c r="AH813" s="14">
        <v>91.61</v>
      </c>
      <c r="AI813" s="14">
        <v>9.93</v>
      </c>
      <c r="AJ813" s="14">
        <v>100</v>
      </c>
      <c r="AK813" s="72">
        <f>(SUMIFS('Banco de Indicadores Mun. (2)'!I:I,'Banco de Indicadores Mun. (2)'!B:B,'Banco de Indicadores - Mun. (1)'!B813,'Banco de Indicadores Mun. (2)'!A:A,'Banco de Indicadores - Mun. (1)'!A813) / VLOOKUP(D813,'Dados Base'!$B:$K,8,FALSE)) * 100</f>
        <v>109.85337037037036</v>
      </c>
      <c r="AL813" s="72">
        <f>(SUMIFS('Banco de Indicadores Mun. (2)'!I:I,'Banco de Indicadores Mun. (2)'!B:B,'Banco de Indicadores - Mun. (1)'!B813,'Banco de Indicadores Mun. (2)'!A:A,'Banco de Indicadores - Mun. (1)'!A813) / VLOOKUP(D813,'Dados Base'!$B:$K,9,FALSE)) * 100</f>
        <v>44.940015151515148</v>
      </c>
      <c r="AM813" s="72">
        <f>(SUMIFS('Banco de Indicadores Mun. (2)'!J:J,'Banco de Indicadores Mun. (2)'!B:B,'Banco de Indicadores - Mun. (1)'!B813,'Banco de Indicadores Mun. (2)'!A:A,'Banco de Indicadores - Mun. (1)'!A813) / VLOOKUP(D813,'Dados Base'!$B:$K,7,FALSE)) * 100</f>
        <v>129.1004761904762</v>
      </c>
      <c r="AN813" s="72">
        <f>(SUMIFS('Banco de Indicadores Mun. (2)'!K:K,'Banco de Indicadores Mun. (2)'!B:B,'Banco de Indicadores - Mun. (1)'!B813,'Banco de Indicadores Mun. (2)'!A:A,'Banco de Indicadores - Mun. (1)'!A813) / VLOOKUP(D813,'Dados Base'!$B:$K,10,FALSE)) * 100</f>
        <v>42.488499999999988</v>
      </c>
      <c r="AO813" s="21">
        <v>0</v>
      </c>
      <c r="AP813" s="125">
        <v>0</v>
      </c>
      <c r="AQ813" s="17">
        <v>0</v>
      </c>
      <c r="AR813" s="18">
        <v>7.4</v>
      </c>
      <c r="AS813" s="20">
        <v>100</v>
      </c>
      <c r="AT813" s="20">
        <v>94.999999999999986</v>
      </c>
      <c r="AU813" s="20">
        <v>70.299593876913463</v>
      </c>
      <c r="AV813" s="21">
        <v>7.69</v>
      </c>
      <c r="AW813" s="21">
        <v>0</v>
      </c>
      <c r="AX813" s="21">
        <v>0</v>
      </c>
      <c r="AY813" s="116">
        <v>211.44846292542078</v>
      </c>
    </row>
    <row r="814" spans="1:51" ht="15" x14ac:dyDescent="0.25">
      <c r="A814" s="144">
        <v>2016</v>
      </c>
      <c r="B814" s="77" t="s">
        <v>169</v>
      </c>
      <c r="C814" s="78">
        <v>15</v>
      </c>
      <c r="D814" s="77">
        <v>3514957</v>
      </c>
      <c r="E814" s="78">
        <v>351495715</v>
      </c>
      <c r="F814" s="78" t="str">
        <f t="shared" si="27"/>
        <v>3514957152016</v>
      </c>
      <c r="G814" s="79">
        <v>-0.19311562935314663</v>
      </c>
      <c r="H814" s="80">
        <f t="shared" si="26"/>
        <v>2408</v>
      </c>
      <c r="I814" s="81">
        <v>2105</v>
      </c>
      <c r="J814" s="82">
        <v>303</v>
      </c>
      <c r="K814" s="83">
        <f>(H814)/VLOOKUP(D814,'Dados Base'!$B:$K,6,FALSE)</f>
        <v>28.769414575866186</v>
      </c>
      <c r="L814" s="88">
        <f t="shared" si="28"/>
        <v>87.416943521594675</v>
      </c>
      <c r="M814" s="85" t="s">
        <v>702</v>
      </c>
      <c r="N814" s="86">
        <v>0.73</v>
      </c>
      <c r="O814" s="87" t="s">
        <v>691</v>
      </c>
      <c r="P814" s="87" t="s">
        <v>691</v>
      </c>
      <c r="Q814" s="87" t="s">
        <v>691</v>
      </c>
      <c r="R814" s="87" t="s">
        <v>691</v>
      </c>
      <c r="S814" s="87" t="s">
        <v>691</v>
      </c>
      <c r="T814" s="87" t="s">
        <v>691</v>
      </c>
      <c r="U814" s="87" t="s">
        <v>691</v>
      </c>
      <c r="V814" s="87" t="s">
        <v>691</v>
      </c>
      <c r="W814" s="85">
        <v>0</v>
      </c>
      <c r="X814" s="47">
        <v>5.0593083333333334E-3</v>
      </c>
      <c r="Y814" s="9">
        <v>1.48</v>
      </c>
      <c r="Z814" s="10">
        <v>89.242559999999997</v>
      </c>
      <c r="AA814" s="10">
        <v>24.58944</v>
      </c>
      <c r="AB814" s="11">
        <v>0</v>
      </c>
      <c r="AC814" s="12">
        <v>0</v>
      </c>
      <c r="AD814" s="153">
        <f>VLOOKUP(D814,'Dados Base'!$B:$K,9,FALSE)*31536000/VLOOKUP($F814,F:H,MATCH(H813,F813:AF813,0),FALSE)</f>
        <v>8381.6611295681068</v>
      </c>
      <c r="AE814" s="153">
        <f>VLOOKUP(D814,'Dados Base'!$B:$K,10,FALSE)*31536000/VLOOKUP($F814,F:H,MATCH(H813,F813:AF813,0),FALSE)</f>
        <v>1047.7076411960131</v>
      </c>
      <c r="AF814" s="14">
        <v>80.680000000000007</v>
      </c>
      <c r="AG814" s="15">
        <v>85.03</v>
      </c>
      <c r="AH814" s="14">
        <v>80.680000000000007</v>
      </c>
      <c r="AI814" s="14">
        <v>58.44</v>
      </c>
      <c r="AJ814" s="14">
        <v>94.88</v>
      </c>
      <c r="AK814" s="72">
        <f>(SUMIFS('Banco de Indicadores Mun. (2)'!I:I,'Banco de Indicadores Mun. (2)'!B:B,'Banco de Indicadores - Mun. (1)'!B814,'Banco de Indicadores Mun. (2)'!A:A,'Banco de Indicadores - Mun. (1)'!A814) / VLOOKUP(D814,'Dados Base'!$B:$K,8,FALSE)) * 100</f>
        <v>97.630047619047602</v>
      </c>
      <c r="AL814" s="72">
        <f>(SUMIFS('Banco de Indicadores Mun. (2)'!I:I,'Banco de Indicadores Mun. (2)'!B:B,'Banco de Indicadores - Mun. (1)'!B814,'Banco de Indicadores Mun. (2)'!A:A,'Banco de Indicadores - Mun. (1)'!A814) / VLOOKUP(D814,'Dados Base'!$B:$K,9,FALSE)) * 100</f>
        <v>32.034859374999989</v>
      </c>
      <c r="AM814" s="72">
        <f>(SUMIFS('Banco de Indicadores Mun. (2)'!J:J,'Banco de Indicadores Mun. (2)'!B:B,'Banco de Indicadores - Mun. (1)'!B814,'Banco de Indicadores Mun. (2)'!A:A,'Banco de Indicadores - Mun. (1)'!A814) / VLOOKUP(D814,'Dados Base'!$B:$K,7,FALSE)) * 100</f>
        <v>143.14007692307689</v>
      </c>
      <c r="AN814" s="72">
        <f>(SUMIFS('Banco de Indicadores Mun. (2)'!K:K,'Banco de Indicadores Mun. (2)'!B:B,'Banco de Indicadores - Mun. (1)'!B814,'Banco de Indicadores Mun. (2)'!A:A,'Banco de Indicadores - Mun. (1)'!A814) / VLOOKUP(D814,'Dados Base'!$B:$K,10,FALSE)) * 100</f>
        <v>23.676250000000003</v>
      </c>
      <c r="AO814" s="21">
        <v>0</v>
      </c>
      <c r="AP814" s="125">
        <v>0</v>
      </c>
      <c r="AQ814" s="17">
        <v>0</v>
      </c>
      <c r="AR814" s="18">
        <v>9.5</v>
      </c>
      <c r="AS814" s="20">
        <v>98</v>
      </c>
      <c r="AT814" s="20">
        <v>98.000000000000014</v>
      </c>
      <c r="AU814" s="20">
        <v>78.398481973434542</v>
      </c>
      <c r="AV814" s="21">
        <v>8.27</v>
      </c>
      <c r="AW814" s="21">
        <v>0</v>
      </c>
      <c r="AX814" s="21">
        <v>0</v>
      </c>
      <c r="AY814" s="116">
        <v>0</v>
      </c>
    </row>
    <row r="815" spans="1:51" ht="15" x14ac:dyDescent="0.25">
      <c r="A815" s="144">
        <v>2016</v>
      </c>
      <c r="B815" s="77" t="s">
        <v>170</v>
      </c>
      <c r="C815" s="78">
        <v>6</v>
      </c>
      <c r="D815" s="77">
        <v>3515004</v>
      </c>
      <c r="E815" s="78">
        <v>35150046</v>
      </c>
      <c r="F815" s="78" t="str">
        <f t="shared" si="27"/>
        <v>351500462016</v>
      </c>
      <c r="G815" s="79">
        <v>1.3224817843005887</v>
      </c>
      <c r="H815" s="80">
        <f t="shared" si="26"/>
        <v>258917</v>
      </c>
      <c r="I815" s="81">
        <v>258917</v>
      </c>
      <c r="J815" s="82">
        <v>0</v>
      </c>
      <c r="K815" s="83">
        <f>(H815)/VLOOKUP(D815,'Dados Base'!$B:$K,6,FALSE)</f>
        <v>3694.591894977169</v>
      </c>
      <c r="L815" s="88">
        <f t="shared" si="28"/>
        <v>100</v>
      </c>
      <c r="M815" s="85" t="s">
        <v>702</v>
      </c>
      <c r="N815" s="86">
        <v>0.73499999999999999</v>
      </c>
      <c r="O815" s="87" t="s">
        <v>691</v>
      </c>
      <c r="P815" s="87" t="s">
        <v>691</v>
      </c>
      <c r="Q815" s="87" t="s">
        <v>691</v>
      </c>
      <c r="R815" s="87" t="s">
        <v>691</v>
      </c>
      <c r="S815" s="87" t="s">
        <v>691</v>
      </c>
      <c r="T815" s="87" t="s">
        <v>691</v>
      </c>
      <c r="U815" s="87" t="s">
        <v>691</v>
      </c>
      <c r="V815" s="87" t="s">
        <v>691</v>
      </c>
      <c r="W815" s="85">
        <v>0</v>
      </c>
      <c r="X815" s="47">
        <v>0.90201408564814811</v>
      </c>
      <c r="Y815" s="9">
        <v>238</v>
      </c>
      <c r="Z815" s="10">
        <v>4118.8270050227184</v>
      </c>
      <c r="AA815" s="10">
        <v>10161.364994977281</v>
      </c>
      <c r="AB815" s="11">
        <v>12</v>
      </c>
      <c r="AC815" s="12">
        <v>0</v>
      </c>
      <c r="AD815" s="153">
        <f>VLOOKUP(D815,'Dados Base'!$B:$K,9,FALSE)*31536000/VLOOKUP($F815,F:H,MATCH(H814,F814:AF814,0),FALSE)</f>
        <v>120.58165358010483</v>
      </c>
      <c r="AE815" s="153">
        <f>VLOOKUP(D815,'Dados Base'!$B:$K,10,FALSE)*31536000/VLOOKUP($F815,F:H,MATCH(H814,F814:AF814,0),FALSE)</f>
        <v>17.051951011327954</v>
      </c>
      <c r="AF815" s="14">
        <v>100</v>
      </c>
      <c r="AG815" s="15" t="s">
        <v>692</v>
      </c>
      <c r="AH815" s="14">
        <v>72.5</v>
      </c>
      <c r="AI815" s="14">
        <v>43.02</v>
      </c>
      <c r="AJ815" s="14">
        <v>100</v>
      </c>
      <c r="AK815" s="72">
        <f>(SUMIFS('Banco de Indicadores Mun. (2)'!I:I,'Banco de Indicadores Mun. (2)'!B:B,'Banco de Indicadores - Mun. (1)'!B815,'Banco de Indicadores Mun. (2)'!A:A,'Banco de Indicadores - Mun. (1)'!A815) / VLOOKUP(D815,'Dados Base'!$B:$K,8,FALSE)) * 100</f>
        <v>50.037891891891881</v>
      </c>
      <c r="AL815" s="72">
        <f>(SUMIFS('Banco de Indicadores Mun. (2)'!I:I,'Banco de Indicadores Mun. (2)'!B:B,'Banco de Indicadores - Mun. (1)'!B815,'Banco de Indicadores Mun. (2)'!A:A,'Banco de Indicadores - Mun. (1)'!A815) / VLOOKUP(D815,'Dados Base'!$B:$K,9,FALSE)) * 100</f>
        <v>18.701030303030301</v>
      </c>
      <c r="AM815" s="72">
        <f>(SUMIFS('Banco de Indicadores Mun. (2)'!J:J,'Banco de Indicadores Mun. (2)'!B:B,'Banco de Indicadores - Mun. (1)'!B815,'Banco de Indicadores Mun. (2)'!A:A,'Banco de Indicadores - Mun. (1)'!A815) / VLOOKUP(D815,'Dados Base'!$B:$K,7,FALSE)) * 100</f>
        <v>45.663608695652172</v>
      </c>
      <c r="AN815" s="72">
        <f>(SUMIFS('Banco de Indicadores Mun. (2)'!K:K,'Banco de Indicadores Mun. (2)'!B:B,'Banco de Indicadores - Mun. (1)'!B815,'Banco de Indicadores Mun. (2)'!A:A,'Banco de Indicadores - Mun. (1)'!A815) / VLOOKUP(D815,'Dados Base'!$B:$K,10,FALSE)) * 100</f>
        <v>57.224214285714268</v>
      </c>
      <c r="AO815" s="21">
        <v>0</v>
      </c>
      <c r="AP815" s="125">
        <v>0</v>
      </c>
      <c r="AQ815" s="17">
        <v>0</v>
      </c>
      <c r="AR815" s="18">
        <v>6.6</v>
      </c>
      <c r="AS815" s="20">
        <v>65.552103157649427</v>
      </c>
      <c r="AT815" s="20">
        <v>36.053656736707183</v>
      </c>
      <c r="AU815" s="20">
        <v>28.842938561489362</v>
      </c>
      <c r="AV815" s="21">
        <v>3.68</v>
      </c>
      <c r="AW815" s="21">
        <v>2</v>
      </c>
      <c r="AX815" s="21">
        <v>0</v>
      </c>
      <c r="AY815" s="116">
        <v>0</v>
      </c>
    </row>
    <row r="816" spans="1:51" ht="15" x14ac:dyDescent="0.25">
      <c r="A816" s="144">
        <v>2016</v>
      </c>
      <c r="B816" s="77" t="s">
        <v>171</v>
      </c>
      <c r="C816" s="78">
        <v>6</v>
      </c>
      <c r="D816" s="77">
        <v>3515103</v>
      </c>
      <c r="E816" s="78">
        <v>35151036</v>
      </c>
      <c r="F816" s="78" t="str">
        <f t="shared" si="27"/>
        <v>351510362016</v>
      </c>
      <c r="G816" s="79">
        <v>0.86126542427495956</v>
      </c>
      <c r="H816" s="80">
        <f t="shared" si="26"/>
        <v>65950</v>
      </c>
      <c r="I816" s="81">
        <v>64191</v>
      </c>
      <c r="J816" s="82">
        <v>1759</v>
      </c>
      <c r="K816" s="83">
        <f>(H816)/VLOOKUP(D816,'Dados Base'!$B:$K,6,FALSE)</f>
        <v>425.37409700722395</v>
      </c>
      <c r="L816" s="88">
        <f t="shared" si="28"/>
        <v>97.332827899924183</v>
      </c>
      <c r="M816" s="85" t="s">
        <v>702</v>
      </c>
      <c r="N816" s="86">
        <v>0.749</v>
      </c>
      <c r="O816" s="87" t="s">
        <v>691</v>
      </c>
      <c r="P816" s="87" t="s">
        <v>691</v>
      </c>
      <c r="Q816" s="87" t="s">
        <v>691</v>
      </c>
      <c r="R816" s="87" t="s">
        <v>691</v>
      </c>
      <c r="S816" s="87" t="s">
        <v>691</v>
      </c>
      <c r="T816" s="87" t="s">
        <v>691</v>
      </c>
      <c r="U816" s="87" t="s">
        <v>691</v>
      </c>
      <c r="V816" s="87" t="s">
        <v>691</v>
      </c>
      <c r="W816" s="85">
        <v>0</v>
      </c>
      <c r="X816" s="47">
        <v>0.15869333246527775</v>
      </c>
      <c r="Y816" s="9">
        <v>52.78</v>
      </c>
      <c r="Z816" s="10">
        <v>1088.8238121488898</v>
      </c>
      <c r="AA816" s="10">
        <v>2474.0961878511102</v>
      </c>
      <c r="AB816" s="11">
        <v>3</v>
      </c>
      <c r="AC816" s="12">
        <v>0</v>
      </c>
      <c r="AD816" s="153">
        <f>VLOOKUP(D816,'Dados Base'!$B:$K,9,FALSE)*31536000/VLOOKUP($F816,F:H,MATCH(H815,F815:AF815,0),FALSE)</f>
        <v>1085.4695981804398</v>
      </c>
      <c r="AE816" s="153">
        <f>VLOOKUP(D816,'Dados Base'!$B:$K,10,FALSE)*31536000/VLOOKUP($F816,F:H,MATCH(H815,F815:AF815,0),FALSE)</f>
        <v>153.01774071266107</v>
      </c>
      <c r="AF816" s="14">
        <v>79.05</v>
      </c>
      <c r="AG816" s="15" t="s">
        <v>692</v>
      </c>
      <c r="AH816" s="14">
        <v>37.130000000000003</v>
      </c>
      <c r="AI816" s="14">
        <v>45.12</v>
      </c>
      <c r="AJ816" s="14">
        <v>81.22</v>
      </c>
      <c r="AK816" s="72">
        <f>(SUMIFS('Banco de Indicadores Mun. (2)'!I:I,'Banco de Indicadores Mun. (2)'!B:B,'Banco de Indicadores - Mun. (1)'!B816,'Banco de Indicadores Mun. (2)'!A:A,'Banco de Indicadores - Mun. (1)'!A816) / VLOOKUP(D816,'Dados Base'!$B:$K,8,FALSE)) * 100</f>
        <v>10.080541176470591</v>
      </c>
      <c r="AL816" s="72">
        <f>(SUMIFS('Banco de Indicadores Mun. (2)'!I:I,'Banco de Indicadores Mun. (2)'!B:B,'Banco de Indicadores - Mun. (1)'!B816,'Banco de Indicadores Mun. (2)'!A:A,'Banco de Indicadores - Mun. (1)'!A816) / VLOOKUP(D816,'Dados Base'!$B:$K,9,FALSE)) * 100</f>
        <v>3.7746519823788551</v>
      </c>
      <c r="AM816" s="72">
        <f>(SUMIFS('Banco de Indicadores Mun. (2)'!J:J,'Banco de Indicadores Mun. (2)'!B:B,'Banco de Indicadores - Mun. (1)'!B816,'Banco de Indicadores Mun. (2)'!A:A,'Banco de Indicadores - Mun. (1)'!A816) / VLOOKUP(D816,'Dados Base'!$B:$K,7,FALSE)) * 100</f>
        <v>8.7358490566037728E-2</v>
      </c>
      <c r="AN816" s="72">
        <f>(SUMIFS('Banco de Indicadores Mun. (2)'!K:K,'Banco de Indicadores Mun. (2)'!B:B,'Banco de Indicadores - Mun. (1)'!B816,'Banco de Indicadores Mun. (2)'!A:A,'Banco de Indicadores - Mun. (1)'!A816) / VLOOKUP(D816,'Dados Base'!$B:$K,10,FALSE)) * 100</f>
        <v>26.631750000000004</v>
      </c>
      <c r="AO816" s="21">
        <v>0</v>
      </c>
      <c r="AP816" s="125">
        <v>0</v>
      </c>
      <c r="AQ816" s="17">
        <v>4</v>
      </c>
      <c r="AR816" s="18">
        <v>8.6</v>
      </c>
      <c r="AS816" s="20">
        <v>36.251172974663746</v>
      </c>
      <c r="AT816" s="20">
        <v>36.251172974663746</v>
      </c>
      <c r="AU816" s="20">
        <v>30.559872580604946</v>
      </c>
      <c r="AV816" s="21">
        <v>4.53</v>
      </c>
      <c r="AW816" s="21">
        <v>1</v>
      </c>
      <c r="AX816" s="21">
        <v>0</v>
      </c>
      <c r="AY816" s="116">
        <v>45.393841619503306</v>
      </c>
    </row>
    <row r="817" spans="1:51" ht="15" x14ac:dyDescent="0.25">
      <c r="A817" s="144">
        <v>2016</v>
      </c>
      <c r="B817" s="77" t="s">
        <v>172</v>
      </c>
      <c r="C817" s="78">
        <v>21</v>
      </c>
      <c r="D817" s="77">
        <v>3515129</v>
      </c>
      <c r="E817" s="78">
        <v>351512921</v>
      </c>
      <c r="F817" s="78" t="str">
        <f t="shared" si="27"/>
        <v>3515129212016</v>
      </c>
      <c r="G817" s="79">
        <v>0.22185228387077149</v>
      </c>
      <c r="H817" s="80">
        <f t="shared" si="26"/>
        <v>3057</v>
      </c>
      <c r="I817" s="81">
        <v>2627</v>
      </c>
      <c r="J817" s="82">
        <v>430</v>
      </c>
      <c r="K817" s="83">
        <f>(H817)/VLOOKUP(D817,'Dados Base'!$B:$K,6,FALSE)</f>
        <v>13.68948994671085</v>
      </c>
      <c r="L817" s="88">
        <f t="shared" si="28"/>
        <v>85.93392214589467</v>
      </c>
      <c r="M817" s="85" t="s">
        <v>702</v>
      </c>
      <c r="N817" s="86">
        <v>0.72699999999999998</v>
      </c>
      <c r="O817" s="87" t="s">
        <v>691</v>
      </c>
      <c r="P817" s="87" t="s">
        <v>691</v>
      </c>
      <c r="Q817" s="87" t="s">
        <v>691</v>
      </c>
      <c r="R817" s="87" t="s">
        <v>691</v>
      </c>
      <c r="S817" s="87" t="s">
        <v>691</v>
      </c>
      <c r="T817" s="87" t="s">
        <v>691</v>
      </c>
      <c r="U817" s="87" t="s">
        <v>691</v>
      </c>
      <c r="V817" s="87" t="s">
        <v>691</v>
      </c>
      <c r="W817" s="85">
        <v>0</v>
      </c>
      <c r="X817" s="47">
        <v>7.0717007812499998E-3</v>
      </c>
      <c r="Y817" s="9">
        <v>1.84</v>
      </c>
      <c r="Z817" s="10">
        <v>122.8708788999236</v>
      </c>
      <c r="AA817" s="10">
        <v>19.365121100076394</v>
      </c>
      <c r="AB817" s="11">
        <v>0</v>
      </c>
      <c r="AC817" s="12">
        <v>0</v>
      </c>
      <c r="AD817" s="153">
        <f>VLOOKUP(D817,'Dados Base'!$B:$K,9,FALSE)*31536000/VLOOKUP($F817,F:H,MATCH(H816,F816:AF816,0),FALSE)</f>
        <v>17537.19332679097</v>
      </c>
      <c r="AE817" s="153">
        <f>VLOOKUP(D817,'Dados Base'!$B:$K,10,FALSE)*31536000/VLOOKUP($F817,F:H,MATCH(H816,F816:AF816,0),FALSE)</f>
        <v>1960.0392541707563</v>
      </c>
      <c r="AF817" s="14">
        <v>88.83</v>
      </c>
      <c r="AG817" s="15" t="s">
        <v>692</v>
      </c>
      <c r="AH817" s="14">
        <v>88.42</v>
      </c>
      <c r="AI817" s="14">
        <v>16.28</v>
      </c>
      <c r="AJ817" s="14">
        <v>100</v>
      </c>
      <c r="AK817" s="72">
        <f>(SUMIFS('Banco de Indicadores Mun. (2)'!I:I,'Banco de Indicadores Mun. (2)'!B:B,'Banco de Indicadores - Mun. (1)'!B817,'Banco de Indicadores Mun. (2)'!A:A,'Banco de Indicadores - Mun. (1)'!A817) / VLOOKUP(D817,'Dados Base'!$B:$K,8,FALSE)) * 100</f>
        <v>0.69664556962025326</v>
      </c>
      <c r="AL817" s="72">
        <f>(SUMIFS('Banco de Indicadores Mun. (2)'!I:I,'Banco de Indicadores Mun. (2)'!B:B,'Banco de Indicadores - Mun. (1)'!B817,'Banco de Indicadores Mun. (2)'!A:A,'Banco de Indicadores - Mun. (1)'!A817) / VLOOKUP(D817,'Dados Base'!$B:$K,9,FALSE)) * 100</f>
        <v>0.32373529411764712</v>
      </c>
      <c r="AM817" s="72">
        <f>(SUMIFS('Banco de Indicadores Mun. (2)'!J:J,'Banco de Indicadores Mun. (2)'!B:B,'Banco de Indicadores - Mun. (1)'!B817,'Banco de Indicadores Mun. (2)'!A:A,'Banco de Indicadores - Mun. (1)'!A817) / VLOOKUP(D817,'Dados Base'!$B:$K,7,FALSE)) * 100</f>
        <v>0</v>
      </c>
      <c r="AN817" s="72">
        <f>(SUMIFS('Banco de Indicadores Mun. (2)'!K:K,'Banco de Indicadores Mun. (2)'!B:B,'Banco de Indicadores - Mun. (1)'!B817,'Banco de Indicadores Mun. (2)'!A:A,'Banco de Indicadores - Mun. (1)'!A817) / VLOOKUP(D817,'Dados Base'!$B:$K,10,FALSE)) * 100</f>
        <v>2.8965789473684205</v>
      </c>
      <c r="AO817" s="21">
        <v>0</v>
      </c>
      <c r="AP817" s="125">
        <v>0</v>
      </c>
      <c r="AQ817" s="17">
        <v>0</v>
      </c>
      <c r="AR817" s="18">
        <v>8.6999999999999993</v>
      </c>
      <c r="AS817" s="20">
        <v>98.16653934300993</v>
      </c>
      <c r="AT817" s="20">
        <v>98.16653934300993</v>
      </c>
      <c r="AU817" s="20">
        <v>86.385218158499683</v>
      </c>
      <c r="AV817" s="21">
        <v>9.9700000000000006</v>
      </c>
      <c r="AW817" s="21">
        <v>0</v>
      </c>
      <c r="AX817" s="21">
        <v>0</v>
      </c>
      <c r="AY817" s="116">
        <v>73.813926260003981</v>
      </c>
    </row>
    <row r="818" spans="1:51" ht="15" x14ac:dyDescent="0.25">
      <c r="A818" s="144">
        <v>2016</v>
      </c>
      <c r="B818" s="77" t="s">
        <v>173</v>
      </c>
      <c r="C818" s="78">
        <v>9</v>
      </c>
      <c r="D818" s="77">
        <v>3515152</v>
      </c>
      <c r="E818" s="78">
        <v>35151529</v>
      </c>
      <c r="F818" s="78" t="str">
        <f t="shared" si="27"/>
        <v>351515292016</v>
      </c>
      <c r="G818" s="79">
        <v>3.4642910584180564</v>
      </c>
      <c r="H818" s="80">
        <f t="shared" si="26"/>
        <v>18761</v>
      </c>
      <c r="I818" s="81">
        <v>14067</v>
      </c>
      <c r="J818" s="82">
        <v>4694</v>
      </c>
      <c r="K818" s="83">
        <f>(H818)/VLOOKUP(D818,'Dados Base'!$B:$K,6,FALSE)</f>
        <v>170.86520947176686</v>
      </c>
      <c r="L818" s="88">
        <f t="shared" si="28"/>
        <v>74.98001172645381</v>
      </c>
      <c r="M818" s="85" t="s">
        <v>702</v>
      </c>
      <c r="N818" s="86">
        <v>0.73199999999999998</v>
      </c>
      <c r="O818" s="87" t="s">
        <v>691</v>
      </c>
      <c r="P818" s="87" t="s">
        <v>691</v>
      </c>
      <c r="Q818" s="87" t="s">
        <v>691</v>
      </c>
      <c r="R818" s="87" t="s">
        <v>691</v>
      </c>
      <c r="S818" s="87" t="s">
        <v>691</v>
      </c>
      <c r="T818" s="87" t="s">
        <v>691</v>
      </c>
      <c r="U818" s="87" t="s">
        <v>691</v>
      </c>
      <c r="V818" s="87" t="s">
        <v>691</v>
      </c>
      <c r="W818" s="85">
        <v>0</v>
      </c>
      <c r="X818" s="47">
        <v>4.1768891090277781E-2</v>
      </c>
      <c r="Y818" s="9">
        <v>9.76</v>
      </c>
      <c r="Z818" s="10">
        <v>677.43540000000007</v>
      </c>
      <c r="AA818" s="10">
        <v>75.270600000000002</v>
      </c>
      <c r="AB818" s="11">
        <v>1</v>
      </c>
      <c r="AC818" s="12">
        <v>0</v>
      </c>
      <c r="AD818" s="153">
        <f>VLOOKUP(D818,'Dados Base'!$B:$K,9,FALSE)*31536000/VLOOKUP($F818,F:H,MATCH(H817,F817:AF817,0),FALSE)</f>
        <v>2386.9260700389104</v>
      </c>
      <c r="AE818" s="153">
        <f>VLOOKUP(D818,'Dados Base'!$B:$K,10,FALSE)*31536000/VLOOKUP($F818,F:H,MATCH(H817,F817:AF817,0),FALSE)</f>
        <v>302.56809338521413</v>
      </c>
      <c r="AF818" s="14">
        <v>73.14</v>
      </c>
      <c r="AG818" s="15">
        <v>100</v>
      </c>
      <c r="AH818" s="14">
        <v>72.010000000000005</v>
      </c>
      <c r="AI818" s="14">
        <v>49.12</v>
      </c>
      <c r="AJ818" s="14">
        <v>100</v>
      </c>
      <c r="AK818" s="72">
        <f>(SUMIFS('Banco de Indicadores Mun. (2)'!I:I,'Banco de Indicadores Mun. (2)'!B:B,'Banco de Indicadores - Mun. (1)'!B818,'Banco de Indicadores Mun. (2)'!A:A,'Banco de Indicadores - Mun. (1)'!A818) / VLOOKUP(D818,'Dados Base'!$B:$K,8,FALSE)) * 100</f>
        <v>34.900377358490573</v>
      </c>
      <c r="AL818" s="72">
        <f>(SUMIFS('Banco de Indicadores Mun. (2)'!I:I,'Banco de Indicadores Mun. (2)'!B:B,'Banco de Indicadores - Mun. (1)'!B818,'Banco de Indicadores Mun. (2)'!A:A,'Banco de Indicadores - Mun. (1)'!A818) / VLOOKUP(D818,'Dados Base'!$B:$K,9,FALSE)) * 100</f>
        <v>13.026197183098596</v>
      </c>
      <c r="AM818" s="72">
        <f>(SUMIFS('Banco de Indicadores Mun. (2)'!J:J,'Banco de Indicadores Mun. (2)'!B:B,'Banco de Indicadores - Mun. (1)'!B818,'Banco de Indicadores Mun. (2)'!A:A,'Banco de Indicadores - Mun. (1)'!A818) / VLOOKUP(D818,'Dados Base'!$B:$K,7,FALSE)) * 100</f>
        <v>44.491828571428577</v>
      </c>
      <c r="AN818" s="72">
        <f>(SUMIFS('Banco de Indicadores Mun. (2)'!K:K,'Banco de Indicadores Mun. (2)'!B:B,'Banco de Indicadores - Mun. (1)'!B818,'Banco de Indicadores Mun. (2)'!A:A,'Banco de Indicadores - Mun. (1)'!A818) / VLOOKUP(D818,'Dados Base'!$B:$K,10,FALSE)) * 100</f>
        <v>16.25033333333333</v>
      </c>
      <c r="AO818" s="21">
        <v>0</v>
      </c>
      <c r="AP818" s="125">
        <v>5.3302062789829963</v>
      </c>
      <c r="AQ818" s="17">
        <v>0</v>
      </c>
      <c r="AR818" s="18">
        <v>9.5</v>
      </c>
      <c r="AS818" s="20">
        <v>100</v>
      </c>
      <c r="AT818" s="20">
        <v>100</v>
      </c>
      <c r="AU818" s="20">
        <v>90</v>
      </c>
      <c r="AV818" s="21">
        <v>10</v>
      </c>
      <c r="AW818" s="21">
        <v>0</v>
      </c>
      <c r="AX818" s="21">
        <v>0</v>
      </c>
      <c r="AY818" s="116">
        <v>105.46341751039061</v>
      </c>
    </row>
    <row r="819" spans="1:51" ht="15" x14ac:dyDescent="0.25">
      <c r="A819" s="144">
        <v>2016</v>
      </c>
      <c r="B819" s="77" t="s">
        <v>174</v>
      </c>
      <c r="C819" s="78">
        <v>9</v>
      </c>
      <c r="D819" s="77">
        <v>3515186</v>
      </c>
      <c r="E819" s="78">
        <v>35151869</v>
      </c>
      <c r="F819" s="78" t="str">
        <f t="shared" si="27"/>
        <v>351518692016</v>
      </c>
      <c r="G819" s="79">
        <v>0.19499115225136698</v>
      </c>
      <c r="H819" s="80">
        <f t="shared" si="26"/>
        <v>42350</v>
      </c>
      <c r="I819" s="81">
        <v>38266</v>
      </c>
      <c r="J819" s="82">
        <v>4084</v>
      </c>
      <c r="K819" s="83">
        <f>(H819)/VLOOKUP(D819,'Dados Base'!$B:$K,6,FALSE)</f>
        <v>108.47570502804743</v>
      </c>
      <c r="L819" s="88">
        <f t="shared" si="28"/>
        <v>90.356552538370721</v>
      </c>
      <c r="M819" s="85" t="s">
        <v>702</v>
      </c>
      <c r="N819" s="86">
        <v>0.78700000000000003</v>
      </c>
      <c r="O819" s="87" t="s">
        <v>691</v>
      </c>
      <c r="P819" s="87" t="s">
        <v>691</v>
      </c>
      <c r="Q819" s="87" t="s">
        <v>691</v>
      </c>
      <c r="R819" s="87" t="s">
        <v>691</v>
      </c>
      <c r="S819" s="87" t="s">
        <v>691</v>
      </c>
      <c r="T819" s="87" t="s">
        <v>691</v>
      </c>
      <c r="U819" s="87" t="s">
        <v>691</v>
      </c>
      <c r="V819" s="87" t="s">
        <v>691</v>
      </c>
      <c r="W819" s="85">
        <v>0.28999999999999998</v>
      </c>
      <c r="X819" s="47">
        <v>0.11263095237268518</v>
      </c>
      <c r="Y819" s="9">
        <v>31.31</v>
      </c>
      <c r="Z819" s="10">
        <v>1699.4477078445752</v>
      </c>
      <c r="AA819" s="10">
        <v>413.95029215542502</v>
      </c>
      <c r="AB819" s="11">
        <v>8</v>
      </c>
      <c r="AC819" s="12">
        <v>0</v>
      </c>
      <c r="AD819" s="153">
        <f>VLOOKUP(D819,'Dados Base'!$B:$K,9,FALSE)*31536000/VLOOKUP($F819,F:H,MATCH(H818,F818:AF818,0),FALSE)</f>
        <v>3916.8680047225503</v>
      </c>
      <c r="AE819" s="153">
        <f>VLOOKUP(D819,'Dados Base'!$B:$K,10,FALSE)*31536000/VLOOKUP($F819,F:H,MATCH(H818,F818:AF818,0),FALSE)</f>
        <v>469.1305785123966</v>
      </c>
      <c r="AF819" s="14">
        <v>87.37</v>
      </c>
      <c r="AG819" s="15">
        <v>88.88</v>
      </c>
      <c r="AH819" s="14">
        <v>86.71</v>
      </c>
      <c r="AI819" s="14">
        <v>17.77</v>
      </c>
      <c r="AJ819" s="14">
        <v>98.31</v>
      </c>
      <c r="AK819" s="72">
        <f>(SUMIFS('Banco de Indicadores Mun. (2)'!I:I,'Banco de Indicadores Mun. (2)'!B:B,'Banco de Indicadores - Mun. (1)'!B819,'Banco de Indicadores Mun. (2)'!A:A,'Banco de Indicadores - Mun. (1)'!A819) / VLOOKUP(D819,'Dados Base'!$B:$K,8,FALSE)) * 100</f>
        <v>4.9200999999999988</v>
      </c>
      <c r="AL819" s="72">
        <f>(SUMIFS('Banco de Indicadores Mun. (2)'!I:I,'Banco de Indicadores Mun. (2)'!B:B,'Banco de Indicadores - Mun. (1)'!B819,'Banco de Indicadores Mun. (2)'!A:A,'Banco de Indicadores - Mun. (1)'!A819) / VLOOKUP(D819,'Dados Base'!$B:$K,9,FALSE)) * 100</f>
        <v>1.7772224334600757</v>
      </c>
      <c r="AM819" s="72">
        <f>(SUMIFS('Banco de Indicadores Mun. (2)'!J:J,'Banco de Indicadores Mun. (2)'!B:B,'Banco de Indicadores - Mun. (1)'!B819,'Banco de Indicadores Mun. (2)'!A:A,'Banco de Indicadores - Mun. (1)'!A819) / VLOOKUP(D819,'Dados Base'!$B:$K,7,FALSE)) * 100</f>
        <v>7.0624488188976358</v>
      </c>
      <c r="AN819" s="72">
        <f>(SUMIFS('Banco de Indicadores Mun. (2)'!K:K,'Banco de Indicadores Mun. (2)'!B:B,'Banco de Indicadores - Mun. (1)'!B819,'Banco de Indicadores Mun. (2)'!A:A,'Banco de Indicadores - Mun. (1)'!A819) / VLOOKUP(D819,'Dados Base'!$B:$K,10,FALSE)) * 100</f>
        <v>0.60139682539682549</v>
      </c>
      <c r="AO819" s="21">
        <v>0</v>
      </c>
      <c r="AP819" s="125">
        <v>0</v>
      </c>
      <c r="AQ819" s="17">
        <v>0</v>
      </c>
      <c r="AR819" s="18">
        <v>9.5</v>
      </c>
      <c r="AS819" s="20">
        <v>94.603581901969008</v>
      </c>
      <c r="AT819" s="20">
        <v>94.603581901969008</v>
      </c>
      <c r="AU819" s="20">
        <v>80.413046091866036</v>
      </c>
      <c r="AV819" s="21">
        <v>9.92</v>
      </c>
      <c r="AW819" s="21">
        <v>0</v>
      </c>
      <c r="AX819" s="21">
        <v>0</v>
      </c>
      <c r="AY819" s="116">
        <v>0</v>
      </c>
    </row>
    <row r="820" spans="1:51" ht="15" x14ac:dyDescent="0.25">
      <c r="A820" s="144">
        <v>2016</v>
      </c>
      <c r="B820" s="77" t="s">
        <v>175</v>
      </c>
      <c r="C820" s="78">
        <v>17</v>
      </c>
      <c r="D820" s="77">
        <v>3515194</v>
      </c>
      <c r="E820" s="78">
        <v>351519417</v>
      </c>
      <c r="F820" s="78" t="str">
        <f t="shared" si="27"/>
        <v>3515194172016</v>
      </c>
      <c r="G820" s="79">
        <v>1.2896608269727716</v>
      </c>
      <c r="H820" s="80">
        <f t="shared" si="26"/>
        <v>4573</v>
      </c>
      <c r="I820" s="81">
        <v>3911</v>
      </c>
      <c r="J820" s="82">
        <v>662</v>
      </c>
      <c r="K820" s="83">
        <f>(H820)/VLOOKUP(D820,'Dados Base'!$B:$K,6,FALSE)</f>
        <v>23.906111140153694</v>
      </c>
      <c r="L820" s="88">
        <f t="shared" si="28"/>
        <v>85.523726219112177</v>
      </c>
      <c r="M820" s="85" t="s">
        <v>702</v>
      </c>
      <c r="N820" s="86">
        <v>0.69599999999999995</v>
      </c>
      <c r="O820" s="87" t="s">
        <v>691</v>
      </c>
      <c r="P820" s="87" t="s">
        <v>691</v>
      </c>
      <c r="Q820" s="87" t="s">
        <v>691</v>
      </c>
      <c r="R820" s="87" t="s">
        <v>691</v>
      </c>
      <c r="S820" s="87" t="s">
        <v>691</v>
      </c>
      <c r="T820" s="87" t="s">
        <v>691</v>
      </c>
      <c r="U820" s="87" t="s">
        <v>691</v>
      </c>
      <c r="V820" s="87" t="s">
        <v>691</v>
      </c>
      <c r="W820" s="85">
        <v>0</v>
      </c>
      <c r="X820" s="47">
        <v>9.9498476562499983E-3</v>
      </c>
      <c r="Y820" s="9">
        <v>2.8</v>
      </c>
      <c r="Z820" s="10">
        <v>166.48909166666664</v>
      </c>
      <c r="AA820" s="10">
        <v>49.132908333333333</v>
      </c>
      <c r="AB820" s="11">
        <v>0</v>
      </c>
      <c r="AC820" s="12">
        <v>0</v>
      </c>
      <c r="AD820" s="153">
        <f>VLOOKUP(D820,'Dados Base'!$B:$K,9,FALSE)*31536000/VLOOKUP($F820,F:H,MATCH(H819,F819:AF819,0),FALSE)</f>
        <v>12344.071725344413</v>
      </c>
      <c r="AE820" s="153">
        <f>VLOOKUP(D820,'Dados Base'!$B:$K,10,FALSE)*31536000/VLOOKUP($F820,F:H,MATCH(H819,F819:AF819,0),FALSE)</f>
        <v>1379.225891099934</v>
      </c>
      <c r="AF820" s="14">
        <v>83.55</v>
      </c>
      <c r="AG820" s="15">
        <v>91.26</v>
      </c>
      <c r="AH820" s="14">
        <v>82.07</v>
      </c>
      <c r="AI820" s="14">
        <v>40.130000000000003</v>
      </c>
      <c r="AJ820" s="14">
        <v>97.67</v>
      </c>
      <c r="AK820" s="72">
        <f>(SUMIFS('Banco de Indicadores Mun. (2)'!I:I,'Banco de Indicadores Mun. (2)'!B:B,'Banco de Indicadores - Mun. (1)'!B820,'Banco de Indicadores Mun. (2)'!A:A,'Banco de Indicadores - Mun. (1)'!A820) / VLOOKUP(D820,'Dados Base'!$B:$K,8,FALSE)) * 100</f>
        <v>38.234863157894736</v>
      </c>
      <c r="AL820" s="72">
        <f>(SUMIFS('Banco de Indicadores Mun. (2)'!I:I,'Banco de Indicadores Mun. (2)'!B:B,'Banco de Indicadores - Mun. (1)'!B820,'Banco de Indicadores Mun. (2)'!A:A,'Banco de Indicadores - Mun. (1)'!A820) / VLOOKUP(D820,'Dados Base'!$B:$K,9,FALSE)) * 100</f>
        <v>20.292245810055864</v>
      </c>
      <c r="AM820" s="72">
        <f>(SUMIFS('Banco de Indicadores Mun. (2)'!J:J,'Banco de Indicadores Mun. (2)'!B:B,'Banco de Indicadores - Mun. (1)'!B820,'Banco de Indicadores Mun. (2)'!A:A,'Banco de Indicadores - Mun. (1)'!A820) / VLOOKUP(D820,'Dados Base'!$B:$K,7,FALSE)) * 100</f>
        <v>40.505666666666663</v>
      </c>
      <c r="AN820" s="72">
        <f>(SUMIFS('Banco de Indicadores Mun. (2)'!K:K,'Banco de Indicadores Mun. (2)'!B:B,'Banco de Indicadores - Mun. (1)'!B820,'Banco de Indicadores Mun. (2)'!A:A,'Banco de Indicadores - Mun. (1)'!A820) / VLOOKUP(D820,'Dados Base'!$B:$K,10,FALSE)) * 100</f>
        <v>29.719350000000013</v>
      </c>
      <c r="AO820" s="21">
        <v>0</v>
      </c>
      <c r="AP820" s="125">
        <v>0</v>
      </c>
      <c r="AQ820" s="17">
        <v>0</v>
      </c>
      <c r="AR820" s="18">
        <v>9.6</v>
      </c>
      <c r="AS820" s="20">
        <v>93.029835390946502</v>
      </c>
      <c r="AT820" s="20">
        <v>93.029835390946516</v>
      </c>
      <c r="AU820" s="20">
        <v>77.213406640633451</v>
      </c>
      <c r="AV820" s="21">
        <v>8.41</v>
      </c>
      <c r="AW820" s="21">
        <v>0</v>
      </c>
      <c r="AX820" s="21">
        <v>0</v>
      </c>
      <c r="AY820" s="116">
        <v>127.02606549016731</v>
      </c>
    </row>
    <row r="821" spans="1:51" ht="15" x14ac:dyDescent="0.25">
      <c r="A821" s="144">
        <v>2016</v>
      </c>
      <c r="B821" s="77" t="s">
        <v>176</v>
      </c>
      <c r="C821" s="78">
        <v>9</v>
      </c>
      <c r="D821" s="77">
        <v>3557303</v>
      </c>
      <c r="E821" s="78">
        <v>35573039</v>
      </c>
      <c r="F821" s="78" t="str">
        <f t="shared" si="27"/>
        <v>355730392016</v>
      </c>
      <c r="G821" s="79">
        <v>1.0857132865641939</v>
      </c>
      <c r="H821" s="80">
        <f t="shared" si="26"/>
        <v>10678</v>
      </c>
      <c r="I821" s="81">
        <v>8517</v>
      </c>
      <c r="J821" s="82">
        <v>2161</v>
      </c>
      <c r="K821" s="83">
        <f>(H821)/VLOOKUP(D821,'Dados Base'!$B:$K,6,FALSE)</f>
        <v>144.84536082474227</v>
      </c>
      <c r="L821" s="88">
        <f t="shared" si="28"/>
        <v>79.76212773927702</v>
      </c>
      <c r="M821" s="85" t="s">
        <v>702</v>
      </c>
      <c r="N821" s="86">
        <v>0.74</v>
      </c>
      <c r="O821" s="87" t="s">
        <v>691</v>
      </c>
      <c r="P821" s="87" t="s">
        <v>691</v>
      </c>
      <c r="Q821" s="87" t="s">
        <v>691</v>
      </c>
      <c r="R821" s="87" t="s">
        <v>691</v>
      </c>
      <c r="S821" s="87" t="s">
        <v>691</v>
      </c>
      <c r="T821" s="87" t="s">
        <v>691</v>
      </c>
      <c r="U821" s="87" t="s">
        <v>691</v>
      </c>
      <c r="V821" s="87" t="s">
        <v>691</v>
      </c>
      <c r="W821" s="85">
        <v>0</v>
      </c>
      <c r="X821" s="47">
        <v>2.2179095833333336E-2</v>
      </c>
      <c r="Y821" s="9">
        <v>6.13</v>
      </c>
      <c r="Z821" s="10">
        <v>0</v>
      </c>
      <c r="AA821" s="10">
        <v>472.5</v>
      </c>
      <c r="AB821" s="11">
        <v>0</v>
      </c>
      <c r="AC821" s="12">
        <v>0</v>
      </c>
      <c r="AD821" s="153">
        <f>VLOOKUP(D821,'Dados Base'!$B:$K,9,FALSE)*31536000/VLOOKUP($F821,F:H,MATCH(H820,F820:AF820,0),FALSE)</f>
        <v>3012.4292938752574</v>
      </c>
      <c r="AE821" s="153">
        <f>VLOOKUP(D821,'Dados Base'!$B:$K,10,FALSE)*31536000/VLOOKUP($F821,F:H,MATCH(H820,F820:AF820,0),FALSE)</f>
        <v>354.40344633826561</v>
      </c>
      <c r="AF821" s="14">
        <v>79.760000000000005</v>
      </c>
      <c r="AG821" s="15">
        <v>100</v>
      </c>
      <c r="AH821" s="14">
        <v>79.760000000000005</v>
      </c>
      <c r="AI821" s="14">
        <v>66.06</v>
      </c>
      <c r="AJ821" s="14">
        <v>100</v>
      </c>
      <c r="AK821" s="72">
        <f>(SUMIFS('Banco de Indicadores Mun. (2)'!I:I,'Banco de Indicadores Mun. (2)'!B:B,'Banco de Indicadores - Mun. (1)'!B821,'Banco de Indicadores Mun. (2)'!A:A,'Banco de Indicadores - Mun. (1)'!A821) / VLOOKUP(D821,'Dados Base'!$B:$K,8,FALSE)) * 100</f>
        <v>24.167216216216218</v>
      </c>
      <c r="AL821" s="72">
        <f>(SUMIFS('Banco de Indicadores Mun. (2)'!I:I,'Banco de Indicadores Mun. (2)'!B:B,'Banco de Indicadores - Mun. (1)'!B821,'Banco de Indicadores Mun. (2)'!A:A,'Banco de Indicadores - Mun. (1)'!A821) / VLOOKUP(D821,'Dados Base'!$B:$K,9,FALSE)) * 100</f>
        <v>8.7665392156862758</v>
      </c>
      <c r="AM821" s="72">
        <f>(SUMIFS('Banco de Indicadores Mun. (2)'!J:J,'Banco de Indicadores Mun. (2)'!B:B,'Banco de Indicadores - Mun. (1)'!B821,'Banco de Indicadores Mun. (2)'!A:A,'Banco de Indicadores - Mun. (1)'!A821) / VLOOKUP(D821,'Dados Base'!$B:$K,7,FALSE)) * 100</f>
        <v>30.47672</v>
      </c>
      <c r="AN821" s="72">
        <f>(SUMIFS('Banco de Indicadores Mun. (2)'!K:K,'Banco de Indicadores Mun. (2)'!B:B,'Banco de Indicadores - Mun. (1)'!B821,'Banco de Indicadores Mun. (2)'!A:A,'Banco de Indicadores - Mun. (1)'!A821) / VLOOKUP(D821,'Dados Base'!$B:$K,10,FALSE)) * 100</f>
        <v>11.022416666666667</v>
      </c>
      <c r="AO821" s="21">
        <v>0</v>
      </c>
      <c r="AP821" s="125">
        <v>0</v>
      </c>
      <c r="AQ821" s="17">
        <v>0</v>
      </c>
      <c r="AR821" s="18">
        <v>7.9</v>
      </c>
      <c r="AS821" s="20">
        <v>100</v>
      </c>
      <c r="AT821" s="20">
        <v>0</v>
      </c>
      <c r="AU821" s="20">
        <v>0</v>
      </c>
      <c r="AV821" s="21">
        <v>1.5</v>
      </c>
      <c r="AW821" s="21">
        <v>0</v>
      </c>
      <c r="AX821" s="21">
        <v>0</v>
      </c>
      <c r="AY821" s="116">
        <v>132.54913645224866</v>
      </c>
    </row>
    <row r="822" spans="1:51" ht="15" x14ac:dyDescent="0.25">
      <c r="A822" s="144">
        <v>2016</v>
      </c>
      <c r="B822" s="77" t="s">
        <v>177</v>
      </c>
      <c r="C822" s="78">
        <v>22</v>
      </c>
      <c r="D822" s="77">
        <v>3515301</v>
      </c>
      <c r="E822" s="78">
        <v>351530122</v>
      </c>
      <c r="F822" s="78" t="str">
        <f t="shared" si="27"/>
        <v>3515301222016</v>
      </c>
      <c r="G822" s="79">
        <v>8.3210883993811713E-2</v>
      </c>
      <c r="H822" s="80">
        <f t="shared" si="26"/>
        <v>2656</v>
      </c>
      <c r="I822" s="81">
        <v>2229</v>
      </c>
      <c r="J822" s="82">
        <v>427</v>
      </c>
      <c r="K822" s="83">
        <f>(H822)/VLOOKUP(D822,'Dados Base'!$B:$K,6,FALSE)</f>
        <v>10.088502298021044</v>
      </c>
      <c r="L822" s="88">
        <f t="shared" si="28"/>
        <v>83.923192771084345</v>
      </c>
      <c r="M822" s="85" t="s">
        <v>702</v>
      </c>
      <c r="N822" s="86">
        <v>0.74</v>
      </c>
      <c r="O822" s="87" t="s">
        <v>691</v>
      </c>
      <c r="P822" s="87" t="s">
        <v>691</v>
      </c>
      <c r="Q822" s="87" t="s">
        <v>691</v>
      </c>
      <c r="R822" s="87" t="s">
        <v>691</v>
      </c>
      <c r="S822" s="87" t="s">
        <v>691</v>
      </c>
      <c r="T822" s="87" t="s">
        <v>691</v>
      </c>
      <c r="U822" s="87" t="s">
        <v>691</v>
      </c>
      <c r="V822" s="87" t="s">
        <v>691</v>
      </c>
      <c r="W822" s="85">
        <v>0</v>
      </c>
      <c r="X822" s="47">
        <v>6.4089833333333323E-3</v>
      </c>
      <c r="Y822" s="9">
        <v>1.53</v>
      </c>
      <c r="Z822" s="10">
        <v>98.569876284941401</v>
      </c>
      <c r="AA822" s="10">
        <v>19.3121237150586</v>
      </c>
      <c r="AB822" s="11">
        <v>0</v>
      </c>
      <c r="AC822" s="12">
        <v>0</v>
      </c>
      <c r="AD822" s="153">
        <f>VLOOKUP(D822,'Dados Base'!$B:$K,9,FALSE)*31536000/VLOOKUP($F822,F:H,MATCH(H821,F821:AF821,0),FALSE)</f>
        <v>23390.783132530119</v>
      </c>
      <c r="AE822" s="153">
        <f>VLOOKUP(D822,'Dados Base'!$B:$K,10,FALSE)*31536000/VLOOKUP($F822,F:H,MATCH(H821,F821:AF821,0),FALSE)</f>
        <v>3205.8433734939758</v>
      </c>
      <c r="AF822" s="14">
        <v>92.66</v>
      </c>
      <c r="AG822" s="15">
        <v>78.95</v>
      </c>
      <c r="AH822" s="14">
        <v>91.61</v>
      </c>
      <c r="AI822" s="14">
        <v>11.66</v>
      </c>
      <c r="AJ822" s="14">
        <v>100</v>
      </c>
      <c r="AK822" s="72">
        <f>(SUMIFS('Banco de Indicadores Mun. (2)'!I:I,'Banco de Indicadores Mun. (2)'!B:B,'Banco de Indicadores - Mun. (1)'!B822,'Banco de Indicadores Mun. (2)'!A:A,'Banco de Indicadores - Mun. (1)'!A822) / VLOOKUP(D822,'Dados Base'!$B:$K,8,FALSE)) * 100</f>
        <v>0.52422999999999997</v>
      </c>
      <c r="AL822" s="72">
        <f>(SUMIFS('Banco de Indicadores Mun. (2)'!I:I,'Banco de Indicadores Mun. (2)'!B:B,'Banco de Indicadores - Mun. (1)'!B822,'Banco de Indicadores Mun. (2)'!A:A,'Banco de Indicadores - Mun. (1)'!A822) / VLOOKUP(D822,'Dados Base'!$B:$K,9,FALSE)) * 100</f>
        <v>0.26610659898477157</v>
      </c>
      <c r="AM822" s="72">
        <f>(SUMIFS('Banco de Indicadores Mun. (2)'!J:J,'Banco de Indicadores Mun. (2)'!B:B,'Banco de Indicadores - Mun. (1)'!B822,'Banco de Indicadores Mun. (2)'!A:A,'Banco de Indicadores - Mun. (1)'!A822) / VLOOKUP(D822,'Dados Base'!$B:$K,7,FALSE)) * 100</f>
        <v>0.11119178082191783</v>
      </c>
      <c r="AN822" s="72">
        <f>(SUMIFS('Banco de Indicadores Mun. (2)'!K:K,'Banco de Indicadores Mun. (2)'!B:B,'Banco de Indicadores - Mun. (1)'!B822,'Banco de Indicadores Mun. (2)'!A:A,'Banco de Indicadores - Mun. (1)'!A822) / VLOOKUP(D822,'Dados Base'!$B:$K,10,FALSE)) * 100</f>
        <v>1.6409629629629627</v>
      </c>
      <c r="AO822" s="21">
        <v>0</v>
      </c>
      <c r="AP822" s="125">
        <v>0</v>
      </c>
      <c r="AQ822" s="17">
        <v>0</v>
      </c>
      <c r="AR822" s="18">
        <v>7.3</v>
      </c>
      <c r="AS822" s="20">
        <v>98.376916140667277</v>
      </c>
      <c r="AT822" s="20">
        <v>98.376916140667277</v>
      </c>
      <c r="AU822" s="20">
        <v>83.617410872687429</v>
      </c>
      <c r="AV822" s="21">
        <v>9.98</v>
      </c>
      <c r="AW822" s="21">
        <v>0</v>
      </c>
      <c r="AX822" s="21">
        <v>0</v>
      </c>
      <c r="AY822" s="116">
        <v>67.974899815103299</v>
      </c>
    </row>
    <row r="823" spans="1:51" ht="15" x14ac:dyDescent="0.25">
      <c r="A823" s="144">
        <v>2016</v>
      </c>
      <c r="B823" s="77" t="s">
        <v>178</v>
      </c>
      <c r="C823" s="78">
        <v>15</v>
      </c>
      <c r="D823" s="77">
        <v>3515202</v>
      </c>
      <c r="E823" s="78">
        <v>351520215</v>
      </c>
      <c r="F823" s="78" t="str">
        <f t="shared" si="27"/>
        <v>3515202152016</v>
      </c>
      <c r="G823" s="79">
        <v>-0.13528458343059491</v>
      </c>
      <c r="H823" s="80">
        <f t="shared" si="26"/>
        <v>8144</v>
      </c>
      <c r="I823" s="81">
        <v>6989</v>
      </c>
      <c r="J823" s="82">
        <v>1155</v>
      </c>
      <c r="K823" s="83">
        <f>(H823)/VLOOKUP(D823,'Dados Base'!$B:$K,6,FALSE)</f>
        <v>27.489367447512322</v>
      </c>
      <c r="L823" s="88">
        <f t="shared" si="28"/>
        <v>85.81777996070727</v>
      </c>
      <c r="M823" s="85" t="s">
        <v>702</v>
      </c>
      <c r="N823" s="86">
        <v>0.76</v>
      </c>
      <c r="O823" s="87" t="s">
        <v>691</v>
      </c>
      <c r="P823" s="87" t="s">
        <v>691</v>
      </c>
      <c r="Q823" s="87" t="s">
        <v>691</v>
      </c>
      <c r="R823" s="87" t="s">
        <v>691</v>
      </c>
      <c r="S823" s="87" t="s">
        <v>691</v>
      </c>
      <c r="T823" s="87" t="s">
        <v>691</v>
      </c>
      <c r="U823" s="87" t="s">
        <v>691</v>
      </c>
      <c r="V823" s="87" t="s">
        <v>691</v>
      </c>
      <c r="W823" s="85">
        <v>0</v>
      </c>
      <c r="X823" s="47">
        <v>1.9664366666666665E-2</v>
      </c>
      <c r="Y823" s="9">
        <v>4.93</v>
      </c>
      <c r="Z823" s="10">
        <v>306.3689238521066</v>
      </c>
      <c r="AA823" s="10">
        <v>74.007076147893358</v>
      </c>
      <c r="AB823" s="11">
        <v>1</v>
      </c>
      <c r="AC823" s="12">
        <v>0</v>
      </c>
      <c r="AD823" s="153">
        <f>VLOOKUP(D823,'Dados Base'!$B:$K,9,FALSE)*31536000/VLOOKUP($F823,F:H,MATCH(H822,F822:AF822,0),FALSE)</f>
        <v>8790.1178781925337</v>
      </c>
      <c r="AE823" s="153">
        <f>VLOOKUP(D823,'Dados Base'!$B:$K,10,FALSE)*31536000/VLOOKUP($F823,F:H,MATCH(H822,F822:AF822,0),FALSE)</f>
        <v>813.18271119842814</v>
      </c>
      <c r="AF823" s="14">
        <v>92.72</v>
      </c>
      <c r="AG823" s="15" t="s">
        <v>692</v>
      </c>
      <c r="AH823" s="14">
        <v>89.41</v>
      </c>
      <c r="AI823" s="14">
        <v>15.48</v>
      </c>
      <c r="AJ823" s="14">
        <v>100</v>
      </c>
      <c r="AK823" s="72">
        <f>(SUMIFS('Banco de Indicadores Mun. (2)'!I:I,'Banco de Indicadores Mun. (2)'!B:B,'Banco de Indicadores - Mun. (1)'!B823,'Banco de Indicadores Mun. (2)'!A:A,'Banco de Indicadores - Mun. (1)'!A823) / VLOOKUP(D823,'Dados Base'!$B:$K,8,FALSE)) * 100</f>
        <v>13.142305555555556</v>
      </c>
      <c r="AL823" s="72">
        <f>(SUMIFS('Banco de Indicadores Mun. (2)'!I:I,'Banco de Indicadores Mun. (2)'!B:B,'Banco de Indicadores - Mun. (1)'!B823,'Banco de Indicadores Mun. (2)'!A:A,'Banco de Indicadores - Mun. (1)'!A823) / VLOOKUP(D823,'Dados Base'!$B:$K,9,FALSE)) * 100</f>
        <v>4.1684845814977969</v>
      </c>
      <c r="AM823" s="72">
        <f>(SUMIFS('Banco de Indicadores Mun. (2)'!J:J,'Banco de Indicadores Mun. (2)'!B:B,'Banco de Indicadores - Mun. (1)'!B823,'Banco de Indicadores Mun. (2)'!A:A,'Banco de Indicadores - Mun. (1)'!A823) / VLOOKUP(D823,'Dados Base'!$B:$K,7,FALSE)) * 100</f>
        <v>13.385294117647057</v>
      </c>
      <c r="AN823" s="72">
        <f>(SUMIFS('Banco de Indicadores Mun. (2)'!K:K,'Banco de Indicadores Mun. (2)'!B:B,'Banco de Indicadores - Mun. (1)'!B823,'Banco de Indicadores Mun. (2)'!A:A,'Banco de Indicadores - Mun. (1)'!A823) / VLOOKUP(D823,'Dados Base'!$B:$K,10,FALSE)) * 100</f>
        <v>12.552190476190479</v>
      </c>
      <c r="AO823" s="21">
        <v>0</v>
      </c>
      <c r="AP823" s="125">
        <v>0</v>
      </c>
      <c r="AQ823" s="17">
        <v>0</v>
      </c>
      <c r="AR823" s="18">
        <v>8.6</v>
      </c>
      <c r="AS823" s="20">
        <v>97.391802808827748</v>
      </c>
      <c r="AT823" s="20">
        <v>97.391802808827748</v>
      </c>
      <c r="AU823" s="20">
        <v>80.543705137050353</v>
      </c>
      <c r="AV823" s="21">
        <v>9.66</v>
      </c>
      <c r="AW823" s="21">
        <v>0</v>
      </c>
      <c r="AX823" s="21">
        <v>0</v>
      </c>
      <c r="AY823" s="116">
        <v>0.911293015623861</v>
      </c>
    </row>
    <row r="824" spans="1:51" ht="15" x14ac:dyDescent="0.25">
      <c r="A824" s="144">
        <v>2016</v>
      </c>
      <c r="B824" s="77" t="s">
        <v>179</v>
      </c>
      <c r="C824" s="78">
        <v>22</v>
      </c>
      <c r="D824" s="77">
        <v>3515350</v>
      </c>
      <c r="E824" s="78">
        <v>351535022</v>
      </c>
      <c r="F824" s="78" t="str">
        <f t="shared" si="27"/>
        <v>3515350222016</v>
      </c>
      <c r="G824" s="79">
        <v>-0.41831790513849887</v>
      </c>
      <c r="H824" s="80">
        <f t="shared" si="26"/>
        <v>9507</v>
      </c>
      <c r="I824" s="81">
        <v>6106</v>
      </c>
      <c r="J824" s="82">
        <v>3401</v>
      </c>
      <c r="K824" s="83">
        <f>(H824)/VLOOKUP(D824,'Dados Base'!$B:$K,6,FALSE)</f>
        <v>16.473177155530912</v>
      </c>
      <c r="L824" s="88">
        <f t="shared" si="28"/>
        <v>64.226359524560849</v>
      </c>
      <c r="M824" s="85" t="s">
        <v>702</v>
      </c>
      <c r="N824" s="86">
        <v>0.70399999999999996</v>
      </c>
      <c r="O824" s="87" t="s">
        <v>691</v>
      </c>
      <c r="P824" s="87" t="s">
        <v>691</v>
      </c>
      <c r="Q824" s="87" t="s">
        <v>691</v>
      </c>
      <c r="R824" s="87" t="s">
        <v>691</v>
      </c>
      <c r="S824" s="87" t="s">
        <v>691</v>
      </c>
      <c r="T824" s="87" t="s">
        <v>691</v>
      </c>
      <c r="U824" s="87" t="s">
        <v>691</v>
      </c>
      <c r="V824" s="87" t="s">
        <v>691</v>
      </c>
      <c r="W824" s="85">
        <v>57.06</v>
      </c>
      <c r="X824" s="47">
        <v>1.6533267187499999E-2</v>
      </c>
      <c r="Y824" s="9">
        <v>4.28</v>
      </c>
      <c r="Z824" s="10">
        <v>244.02205180327866</v>
      </c>
      <c r="AA824" s="10">
        <v>86.511948196721335</v>
      </c>
      <c r="AB824" s="11">
        <v>0</v>
      </c>
      <c r="AC824" s="12">
        <v>0</v>
      </c>
      <c r="AD824" s="153">
        <f>VLOOKUP(D824,'Dados Base'!$B:$K,9,FALSE)*31536000/VLOOKUP($F824,F:H,MATCH(H823,F823:AF823,0),FALSE)</f>
        <v>14396.364783843484</v>
      </c>
      <c r="AE824" s="153">
        <f>VLOOKUP(D824,'Dados Base'!$B:$K,10,FALSE)*31536000/VLOOKUP($F824,F:H,MATCH(H823,F823:AF823,0),FALSE)</f>
        <v>2023.4521931208578</v>
      </c>
      <c r="AF824" s="14">
        <v>66.78</v>
      </c>
      <c r="AG824" s="15">
        <v>83.33</v>
      </c>
      <c r="AH824" s="14">
        <v>59.02</v>
      </c>
      <c r="AI824" s="14">
        <v>21.91</v>
      </c>
      <c r="AJ824" s="14">
        <v>100</v>
      </c>
      <c r="AK824" s="72">
        <f>(SUMIFS('Banco de Indicadores Mun. (2)'!I:I,'Banco de Indicadores Mun. (2)'!B:B,'Banco de Indicadores - Mun. (1)'!B824,'Banco de Indicadores Mun. (2)'!A:A,'Banco de Indicadores - Mun. (1)'!A824) / VLOOKUP(D824,'Dados Base'!$B:$K,8,FALSE)) * 100</f>
        <v>4.7254615384615635</v>
      </c>
      <c r="AL824" s="72">
        <f>(SUMIFS('Banco de Indicadores Mun. (2)'!I:I,'Banco de Indicadores Mun. (2)'!B:B,'Banco de Indicadores - Mun. (1)'!B824,'Banco de Indicadores Mun. (2)'!A:A,'Banco de Indicadores - Mun. (1)'!A824) / VLOOKUP(D824,'Dados Base'!$B:$K,9,FALSE)) * 100</f>
        <v>2.4062834101382617</v>
      </c>
      <c r="AM824" s="72">
        <f>(SUMIFS('Banco de Indicadores Mun. (2)'!J:J,'Banco de Indicadores Mun. (2)'!B:B,'Banco de Indicadores - Mun. (1)'!B824,'Banco de Indicadores Mun. (2)'!A:A,'Banco de Indicadores - Mun. (1)'!A824) / VLOOKUP(D824,'Dados Base'!$B:$K,7,FALSE)) * 100</f>
        <v>0.26258749999999997</v>
      </c>
      <c r="AN824" s="72">
        <f>(SUMIFS('Banco de Indicadores Mun. (2)'!K:K,'Banco de Indicadores Mun. (2)'!B:B,'Banco de Indicadores - Mun. (1)'!B824,'Banco de Indicadores Mun. (2)'!A:A,'Banco de Indicadores - Mun. (1)'!A824) / VLOOKUP(D824,'Dados Base'!$B:$K,10,FALSE)) * 100</f>
        <v>16.431360655737798</v>
      </c>
      <c r="AO824" s="21">
        <v>0</v>
      </c>
      <c r="AP824" s="125">
        <v>0</v>
      </c>
      <c r="AQ824" s="17">
        <v>0</v>
      </c>
      <c r="AR824" s="18">
        <v>7.2</v>
      </c>
      <c r="AS824" s="20">
        <v>90.032786885245898</v>
      </c>
      <c r="AT824" s="20">
        <v>90.032786885245883</v>
      </c>
      <c r="AU824" s="20">
        <v>73.826611423719996</v>
      </c>
      <c r="AV824" s="21">
        <v>8.15</v>
      </c>
      <c r="AW824" s="21">
        <v>0</v>
      </c>
      <c r="AX824" s="21">
        <v>0</v>
      </c>
      <c r="AY824" s="116">
        <v>536.49892059485092</v>
      </c>
    </row>
    <row r="825" spans="1:51" ht="15" x14ac:dyDescent="0.25">
      <c r="A825" s="144">
        <v>2016</v>
      </c>
      <c r="B825" s="77" t="s">
        <v>180</v>
      </c>
      <c r="C825" s="78">
        <v>14</v>
      </c>
      <c r="D825" s="77">
        <v>3515400</v>
      </c>
      <c r="E825" s="78">
        <v>351540014</v>
      </c>
      <c r="F825" s="78" t="str">
        <f t="shared" si="27"/>
        <v>3515400142016</v>
      </c>
      <c r="G825" s="79">
        <v>0.20491041408599031</v>
      </c>
      <c r="H825" s="80">
        <f t="shared" si="26"/>
        <v>15497</v>
      </c>
      <c r="I825" s="81">
        <v>12716</v>
      </c>
      <c r="J825" s="82">
        <v>2781</v>
      </c>
      <c r="K825" s="83">
        <f>(H825)/VLOOKUP(D825,'Dados Base'!$B:$K,6,FALSE)</f>
        <v>36.084850742793279</v>
      </c>
      <c r="L825" s="88">
        <f t="shared" si="28"/>
        <v>82.054591211202165</v>
      </c>
      <c r="M825" s="85" t="s">
        <v>702</v>
      </c>
      <c r="N825" s="86">
        <v>0.73199999999999998</v>
      </c>
      <c r="O825" s="87" t="s">
        <v>691</v>
      </c>
      <c r="P825" s="87" t="s">
        <v>691</v>
      </c>
      <c r="Q825" s="87" t="s">
        <v>691</v>
      </c>
      <c r="R825" s="87" t="s">
        <v>691</v>
      </c>
      <c r="S825" s="87" t="s">
        <v>691</v>
      </c>
      <c r="T825" s="87" t="s">
        <v>691</v>
      </c>
      <c r="U825" s="87" t="s">
        <v>691</v>
      </c>
      <c r="V825" s="87" t="s">
        <v>691</v>
      </c>
      <c r="W825" s="85">
        <v>83.27</v>
      </c>
      <c r="X825" s="47">
        <v>4.1077883550925925E-2</v>
      </c>
      <c r="Y825" s="9">
        <v>8.94</v>
      </c>
      <c r="Z825" s="10">
        <v>639.98977310399232</v>
      </c>
      <c r="AA825" s="10">
        <v>49.914226896007619</v>
      </c>
      <c r="AB825" s="11">
        <v>2</v>
      </c>
      <c r="AC825" s="12">
        <v>0</v>
      </c>
      <c r="AD825" s="153">
        <f>VLOOKUP(D825,'Dados Base'!$B:$K,9,FALSE)*31536000/VLOOKUP($F825,F:H,MATCH(H824,F824:AF824,0),FALSE)</f>
        <v>9869.6263792992195</v>
      </c>
      <c r="AE825" s="153">
        <f>VLOOKUP(D825,'Dados Base'!$B:$K,10,FALSE)*31536000/VLOOKUP($F825,F:H,MATCH(H824,F824:AF824,0),FALSE)</f>
        <v>1159.9354713815576</v>
      </c>
      <c r="AF825" s="14">
        <v>87.08</v>
      </c>
      <c r="AG825" s="15">
        <v>79.88</v>
      </c>
      <c r="AH825" s="14">
        <v>85.18</v>
      </c>
      <c r="AI825" s="14">
        <v>34.78</v>
      </c>
      <c r="AJ825" s="14">
        <v>100</v>
      </c>
      <c r="AK825" s="72">
        <f>(SUMIFS('Banco de Indicadores Mun. (2)'!I:I,'Banco de Indicadores Mun. (2)'!B:B,'Banco de Indicadores - Mun. (1)'!B825,'Banco de Indicadores Mun. (2)'!A:A,'Banco de Indicadores - Mun. (1)'!A825) / VLOOKUP(D825,'Dados Base'!$B:$K,8,FALSE)) * 100</f>
        <v>1.1303824884792626</v>
      </c>
      <c r="AL825" s="72">
        <f>(SUMIFS('Banco de Indicadores Mun. (2)'!I:I,'Banco de Indicadores Mun. (2)'!B:B,'Banco de Indicadores - Mun. (1)'!B825,'Banco de Indicadores Mun. (2)'!A:A,'Banco de Indicadores - Mun. (1)'!A825) / VLOOKUP(D825,'Dados Base'!$B:$K,9,FALSE)) * 100</f>
        <v>0.50575876288659793</v>
      </c>
      <c r="AM825" s="72">
        <f>(SUMIFS('Banco de Indicadores Mun. (2)'!J:J,'Banco de Indicadores Mun. (2)'!B:B,'Banco de Indicadores - Mun. (1)'!B825,'Banco de Indicadores Mun. (2)'!A:A,'Banco de Indicadores - Mun. (1)'!A825) / VLOOKUP(D825,'Dados Base'!$B:$K,7,FALSE)) * 100</f>
        <v>1.4496499999999999</v>
      </c>
      <c r="AN825" s="72">
        <f>(SUMIFS('Banco de Indicadores Mun. (2)'!K:K,'Banco de Indicadores Mun. (2)'!B:B,'Banco de Indicadores - Mun. (1)'!B825,'Banco de Indicadores Mun. (2)'!A:A,'Banco de Indicadores - Mun. (1)'!A825) / VLOOKUP(D825,'Dados Base'!$B:$K,10,FALSE)) * 100</f>
        <v>0.2341929824561404</v>
      </c>
      <c r="AO825" s="21">
        <v>0</v>
      </c>
      <c r="AP825" s="125">
        <v>0</v>
      </c>
      <c r="AQ825" s="17">
        <v>0</v>
      </c>
      <c r="AR825" s="18">
        <v>8.5</v>
      </c>
      <c r="AS825" s="20">
        <v>99.747514596812366</v>
      </c>
      <c r="AT825" s="20">
        <v>99.747514596812366</v>
      </c>
      <c r="AU825" s="20">
        <v>92.765047470951373</v>
      </c>
      <c r="AV825" s="21">
        <v>10</v>
      </c>
      <c r="AW825" s="21">
        <v>0</v>
      </c>
      <c r="AX825" s="21">
        <v>0</v>
      </c>
      <c r="AY825" s="116">
        <v>0</v>
      </c>
    </row>
    <row r="826" spans="1:51" ht="15" x14ac:dyDescent="0.25">
      <c r="A826" s="144">
        <v>2016</v>
      </c>
      <c r="B826" s="77" t="s">
        <v>181</v>
      </c>
      <c r="C826" s="78">
        <v>15</v>
      </c>
      <c r="D826" s="77">
        <v>3515608</v>
      </c>
      <c r="E826" s="78">
        <v>351560815</v>
      </c>
      <c r="F826" s="78" t="str">
        <f t="shared" si="27"/>
        <v>3515608152016</v>
      </c>
      <c r="G826" s="79">
        <v>0.11577970869038889</v>
      </c>
      <c r="H826" s="80">
        <f t="shared" si="26"/>
        <v>5563</v>
      </c>
      <c r="I826" s="81">
        <v>4930</v>
      </c>
      <c r="J826" s="82">
        <v>633</v>
      </c>
      <c r="K826" s="83">
        <f>(H826)/VLOOKUP(D826,'Dados Base'!$B:$K,6,FALSE)</f>
        <v>32.702369055317142</v>
      </c>
      <c r="L826" s="88">
        <f t="shared" si="28"/>
        <v>88.621247528312068</v>
      </c>
      <c r="M826" s="85" t="s">
        <v>702</v>
      </c>
      <c r="N826" s="86">
        <v>0.75800000000000001</v>
      </c>
      <c r="O826" s="87" t="s">
        <v>691</v>
      </c>
      <c r="P826" s="87" t="s">
        <v>691</v>
      </c>
      <c r="Q826" s="87" t="s">
        <v>691</v>
      </c>
      <c r="R826" s="87" t="s">
        <v>691</v>
      </c>
      <c r="S826" s="87" t="s">
        <v>691</v>
      </c>
      <c r="T826" s="87" t="s">
        <v>691</v>
      </c>
      <c r="U826" s="87" t="s">
        <v>691</v>
      </c>
      <c r="V826" s="87" t="s">
        <v>691</v>
      </c>
      <c r="W826" s="85">
        <v>0</v>
      </c>
      <c r="X826" s="47">
        <v>1.4484081770833331E-2</v>
      </c>
      <c r="Y826" s="9">
        <v>3.43</v>
      </c>
      <c r="Z826" s="10">
        <v>210.21663956043955</v>
      </c>
      <c r="AA826" s="10">
        <v>54.329360439560453</v>
      </c>
      <c r="AB826" s="11">
        <v>2</v>
      </c>
      <c r="AC826" s="12">
        <v>0</v>
      </c>
      <c r="AD826" s="153">
        <f>VLOOKUP(D826,'Dados Base'!$B:$K,9,FALSE)*31536000/VLOOKUP($F826,F:H,MATCH(H825,F825:AF825,0),FALSE)</f>
        <v>7142.7934567679313</v>
      </c>
      <c r="AE826" s="153">
        <f>VLOOKUP(D826,'Dados Base'!$B:$K,10,FALSE)*31536000/VLOOKUP($F826,F:H,MATCH(H825,F825:AF825,0),FALSE)</f>
        <v>736.9548804601834</v>
      </c>
      <c r="AF826" s="14">
        <v>99.98</v>
      </c>
      <c r="AG826" s="15">
        <v>84.89</v>
      </c>
      <c r="AH826" s="14">
        <v>95.56</v>
      </c>
      <c r="AI826" s="14">
        <v>17.82</v>
      </c>
      <c r="AJ826" s="14">
        <v>100</v>
      </c>
      <c r="AK826" s="72">
        <f>(SUMIFS('Banco de Indicadores Mun. (2)'!I:I,'Banco de Indicadores Mun. (2)'!B:B,'Banco de Indicadores - Mun. (1)'!B826,'Banco de Indicadores Mun. (2)'!A:A,'Banco de Indicadores - Mun. (1)'!A826) / VLOOKUP(D826,'Dados Base'!$B:$K,8,FALSE)) * 100</f>
        <v>10.720800000000001</v>
      </c>
      <c r="AL826" s="72">
        <f>(SUMIFS('Banco de Indicadores Mun. (2)'!I:I,'Banco de Indicadores Mun. (2)'!B:B,'Banco de Indicadores - Mun. (1)'!B826,'Banco de Indicadores Mun. (2)'!A:A,'Banco de Indicadores - Mun. (1)'!A826) / VLOOKUP(D826,'Dados Base'!$B:$K,9,FALSE)) * 100</f>
        <v>3.8288571428571427</v>
      </c>
      <c r="AM826" s="72">
        <f>(SUMIFS('Banco de Indicadores Mun. (2)'!J:J,'Banco de Indicadores Mun. (2)'!B:B,'Banco de Indicadores - Mun. (1)'!B826,'Banco de Indicadores Mun. (2)'!A:A,'Banco de Indicadores - Mun. (1)'!A826) / VLOOKUP(D826,'Dados Base'!$B:$K,7,FALSE)) * 100</f>
        <v>2.8419062499999996</v>
      </c>
      <c r="AN826" s="72">
        <f>(SUMIFS('Banco de Indicadores Mun. (2)'!K:K,'Banco de Indicadores Mun. (2)'!B:B,'Banco de Indicadores - Mun. (1)'!B826,'Banco de Indicadores Mun. (2)'!A:A,'Banco de Indicadores - Mun. (1)'!A826) / VLOOKUP(D826,'Dados Base'!$B:$K,10,FALSE)) * 100</f>
        <v>30.115000000000002</v>
      </c>
      <c r="AO826" s="21">
        <v>0</v>
      </c>
      <c r="AP826" s="125">
        <v>0</v>
      </c>
      <c r="AQ826" s="17">
        <v>0</v>
      </c>
      <c r="AR826" s="18">
        <v>8.5</v>
      </c>
      <c r="AS826" s="20">
        <v>99.328449328449324</v>
      </c>
      <c r="AT826" s="20">
        <v>99.328449328449324</v>
      </c>
      <c r="AU826" s="20">
        <v>79.463170700157832</v>
      </c>
      <c r="AV826" s="21">
        <v>8.66</v>
      </c>
      <c r="AW826" s="21">
        <v>0</v>
      </c>
      <c r="AX826" s="21">
        <v>0</v>
      </c>
      <c r="AY826" s="116">
        <v>166.21074349689283</v>
      </c>
    </row>
    <row r="827" spans="1:51" ht="15" x14ac:dyDescent="0.25">
      <c r="A827" s="144">
        <v>2016</v>
      </c>
      <c r="B827" s="77" t="s">
        <v>182</v>
      </c>
      <c r="C827" s="78">
        <v>15</v>
      </c>
      <c r="D827" s="77">
        <v>3515509</v>
      </c>
      <c r="E827" s="78">
        <v>351550915</v>
      </c>
      <c r="F827" s="78" t="str">
        <f t="shared" si="27"/>
        <v>3515509152016</v>
      </c>
      <c r="G827" s="79">
        <v>0.3008227252336626</v>
      </c>
      <c r="H827" s="80">
        <f t="shared" si="26"/>
        <v>65663</v>
      </c>
      <c r="I827" s="81">
        <v>63651</v>
      </c>
      <c r="J827" s="82">
        <v>2012</v>
      </c>
      <c r="K827" s="83">
        <f>(H827)/VLOOKUP(D827,'Dados Base'!$B:$K,6,FALSE)</f>
        <v>119.48503320898918</v>
      </c>
      <c r="L827" s="88">
        <f t="shared" si="28"/>
        <v>96.935869515556703</v>
      </c>
      <c r="M827" s="85" t="s">
        <v>702</v>
      </c>
      <c r="N827" s="86">
        <v>0.79700000000000004</v>
      </c>
      <c r="O827" s="87" t="s">
        <v>691</v>
      </c>
      <c r="P827" s="87" t="s">
        <v>691</v>
      </c>
      <c r="Q827" s="87" t="s">
        <v>691</v>
      </c>
      <c r="R827" s="87" t="s">
        <v>691</v>
      </c>
      <c r="S827" s="87" t="s">
        <v>691</v>
      </c>
      <c r="T827" s="87" t="s">
        <v>691</v>
      </c>
      <c r="U827" s="87" t="s">
        <v>691</v>
      </c>
      <c r="V827" s="87" t="s">
        <v>691</v>
      </c>
      <c r="W827" s="85">
        <v>0</v>
      </c>
      <c r="X827" s="47">
        <v>0.19987695601851851</v>
      </c>
      <c r="Y827" s="9">
        <v>53.04</v>
      </c>
      <c r="Z827" s="10">
        <v>3166.6787507014483</v>
      </c>
      <c r="AA827" s="10">
        <v>413.73724929855172</v>
      </c>
      <c r="AB827" s="11">
        <v>10</v>
      </c>
      <c r="AC827" s="12">
        <v>0</v>
      </c>
      <c r="AD827" s="153">
        <f>VLOOKUP(D827,'Dados Base'!$B:$K,9,FALSE)*31536000/VLOOKUP($F827,F:H,MATCH(H826,F826:AF826,0),FALSE)</f>
        <v>1993.1224586144406</v>
      </c>
      <c r="AE827" s="153">
        <f>VLOOKUP(D827,'Dados Base'!$B:$K,10,FALSE)*31536000/VLOOKUP($F827,F:H,MATCH(H826,F826:AF826,0),FALSE)</f>
        <v>187.30548406256187</v>
      </c>
      <c r="AF827" s="14">
        <v>100</v>
      </c>
      <c r="AG827" s="15">
        <v>96.94</v>
      </c>
      <c r="AH827" s="14">
        <v>99.35</v>
      </c>
      <c r="AI827" s="14">
        <v>16.11</v>
      </c>
      <c r="AJ827" s="14">
        <v>100</v>
      </c>
      <c r="AK827" s="72">
        <f>(SUMIFS('Banco de Indicadores Mun. (2)'!I:I,'Banco de Indicadores Mun. (2)'!B:B,'Banco de Indicadores - Mun. (1)'!B827,'Banco de Indicadores Mun. (2)'!A:A,'Banco de Indicadores - Mun. (1)'!A827) / VLOOKUP(D827,'Dados Base'!$B:$K,8,FALSE)) * 100</f>
        <v>39.32333587786259</v>
      </c>
      <c r="AL827" s="72">
        <f>(SUMIFS('Banco de Indicadores Mun. (2)'!I:I,'Banco de Indicadores Mun. (2)'!B:B,'Banco de Indicadores - Mun. (1)'!B827,'Banco de Indicadores Mun. (2)'!A:A,'Banco de Indicadores - Mun. (1)'!A827) / VLOOKUP(D827,'Dados Base'!$B:$K,9,FALSE)) * 100</f>
        <v>12.412908433734939</v>
      </c>
      <c r="AM827" s="72">
        <f>(SUMIFS('Banco de Indicadores Mun. (2)'!J:J,'Banco de Indicadores Mun. (2)'!B:B,'Banco de Indicadores - Mun. (1)'!B827,'Banco de Indicadores Mun. (2)'!A:A,'Banco de Indicadores - Mun. (1)'!A827) / VLOOKUP(D827,'Dados Base'!$B:$K,7,FALSE)) * 100</f>
        <v>34.033630434782616</v>
      </c>
      <c r="AN827" s="72">
        <f>(SUMIFS('Banco de Indicadores Mun. (2)'!K:K,'Banco de Indicadores Mun. (2)'!B:B,'Banco de Indicadores - Mun. (1)'!B827,'Banco de Indicadores Mun. (2)'!A:A,'Banco de Indicadores - Mun. (1)'!A827) / VLOOKUP(D827,'Dados Base'!$B:$K,10,FALSE)) * 100</f>
        <v>51.801615384615374</v>
      </c>
      <c r="AO827" s="21">
        <v>0</v>
      </c>
      <c r="AP827" s="125">
        <v>0</v>
      </c>
      <c r="AQ827" s="17">
        <v>0</v>
      </c>
      <c r="AR827" s="18">
        <v>8.9</v>
      </c>
      <c r="AS827" s="20">
        <v>97.191691431985788</v>
      </c>
      <c r="AT827" s="20">
        <v>97.191691431985788</v>
      </c>
      <c r="AU827" s="20">
        <v>88.444436364418223</v>
      </c>
      <c r="AV827" s="21">
        <v>9.66</v>
      </c>
      <c r="AW827" s="21">
        <v>3</v>
      </c>
      <c r="AX827" s="21">
        <v>0</v>
      </c>
      <c r="AY827" s="116">
        <v>92.017811189279698</v>
      </c>
    </row>
    <row r="828" spans="1:51" ht="15" x14ac:dyDescent="0.25">
      <c r="A828" s="144">
        <v>2016</v>
      </c>
      <c r="B828" s="77" t="s">
        <v>183</v>
      </c>
      <c r="C828" s="78">
        <v>17</v>
      </c>
      <c r="D828" s="77">
        <v>3515657</v>
      </c>
      <c r="E828" s="78">
        <v>351565717</v>
      </c>
      <c r="F828" s="78" t="str">
        <f t="shared" si="27"/>
        <v>3515657172016</v>
      </c>
      <c r="G828" s="79">
        <v>0.54282909098104515</v>
      </c>
      <c r="H828" s="80">
        <f t="shared" si="26"/>
        <v>1613</v>
      </c>
      <c r="I828" s="81">
        <v>944</v>
      </c>
      <c r="J828" s="82">
        <v>669</v>
      </c>
      <c r="K828" s="83">
        <f>(H828)/VLOOKUP(D828,'Dados Base'!$B:$K,6,FALSE)</f>
        <v>16.081754735792622</v>
      </c>
      <c r="L828" s="88">
        <f t="shared" si="28"/>
        <v>58.52448853068816</v>
      </c>
      <c r="M828" s="85" t="s">
        <v>702</v>
      </c>
      <c r="N828" s="86">
        <v>0.70299999999999996</v>
      </c>
      <c r="O828" s="87" t="s">
        <v>691</v>
      </c>
      <c r="P828" s="87" t="s">
        <v>691</v>
      </c>
      <c r="Q828" s="87" t="s">
        <v>691</v>
      </c>
      <c r="R828" s="87" t="s">
        <v>691</v>
      </c>
      <c r="S828" s="87" t="s">
        <v>691</v>
      </c>
      <c r="T828" s="87" t="s">
        <v>691</v>
      </c>
      <c r="U828" s="87" t="s">
        <v>691</v>
      </c>
      <c r="V828" s="87" t="s">
        <v>691</v>
      </c>
      <c r="W828" s="85">
        <v>0</v>
      </c>
      <c r="X828" s="47">
        <v>2.2628205729166668E-3</v>
      </c>
      <c r="Y828" s="9">
        <v>0.64</v>
      </c>
      <c r="Z828" s="10">
        <v>20.008938461538467</v>
      </c>
      <c r="AA828" s="10">
        <v>29.347061538461535</v>
      </c>
      <c r="AB828" s="11">
        <v>0</v>
      </c>
      <c r="AC828" s="12">
        <v>0</v>
      </c>
      <c r="AD828" s="153">
        <f>VLOOKUP(D828,'Dados Base'!$B:$K,9,FALSE)*31536000/VLOOKUP($F828,F:H,MATCH(H827,F827:AF827,0),FALSE)</f>
        <v>17791.543707377557</v>
      </c>
      <c r="AE828" s="153">
        <f>VLOOKUP(D828,'Dados Base'!$B:$K,10,FALSE)*31536000/VLOOKUP($F828,F:H,MATCH(H827,F827:AF827,0),FALSE)</f>
        <v>1955.1146931184123</v>
      </c>
      <c r="AF828" s="14">
        <v>53.87</v>
      </c>
      <c r="AG828" s="15">
        <v>90.89</v>
      </c>
      <c r="AH828" s="14">
        <v>53.69</v>
      </c>
      <c r="AI828" s="14">
        <v>7.37</v>
      </c>
      <c r="AJ828" s="14">
        <v>99.02</v>
      </c>
      <c r="AK828" s="72">
        <f>(SUMIFS('Banco de Indicadores Mun. (2)'!I:I,'Banco de Indicadores Mun. (2)'!B:B,'Banco de Indicadores - Mun. (1)'!B828,'Banco de Indicadores Mun. (2)'!A:A,'Banco de Indicadores - Mun. (1)'!A828) / VLOOKUP(D828,'Dados Base'!$B:$K,8,FALSE)) * 100</f>
        <v>21.240854166666669</v>
      </c>
      <c r="AL828" s="72">
        <f>(SUMIFS('Banco de Indicadores Mun. (2)'!I:I,'Banco de Indicadores Mun. (2)'!B:B,'Banco de Indicadores - Mun. (1)'!B828,'Banco de Indicadores Mun. (2)'!A:A,'Banco de Indicadores - Mun. (1)'!A828) / VLOOKUP(D828,'Dados Base'!$B:$K,9,FALSE)) * 100</f>
        <v>11.203967032967034</v>
      </c>
      <c r="AM828" s="72">
        <f>(SUMIFS('Banco de Indicadores Mun. (2)'!J:J,'Banco de Indicadores Mun. (2)'!B:B,'Banco de Indicadores - Mun. (1)'!B828,'Banco de Indicadores Mun. (2)'!A:A,'Banco de Indicadores - Mun. (1)'!A828) / VLOOKUP(D828,'Dados Base'!$B:$K,7,FALSE)) * 100</f>
        <v>26.112973684210527</v>
      </c>
      <c r="AN828" s="72">
        <f>(SUMIFS('Banco de Indicadores Mun. (2)'!K:K,'Banco de Indicadores Mun. (2)'!B:B,'Banco de Indicadores - Mun. (1)'!B828,'Banco de Indicadores Mun. (2)'!A:A,'Banco de Indicadores - Mun. (1)'!A828) / VLOOKUP(D828,'Dados Base'!$B:$K,10,FALSE)) * 100</f>
        <v>2.7268000000000008</v>
      </c>
      <c r="AO828" s="21">
        <v>0</v>
      </c>
      <c r="AP828" s="125">
        <v>0</v>
      </c>
      <c r="AQ828" s="17">
        <v>0</v>
      </c>
      <c r="AR828" s="18">
        <v>9.6</v>
      </c>
      <c r="AS828" s="20">
        <v>90.064102564102569</v>
      </c>
      <c r="AT828" s="20">
        <v>90.064102564102583</v>
      </c>
      <c r="AU828" s="20">
        <v>40.540032542220736</v>
      </c>
      <c r="AV828" s="21">
        <v>5.49</v>
      </c>
      <c r="AW828" s="21">
        <v>0</v>
      </c>
      <c r="AX828" s="21">
        <v>0</v>
      </c>
      <c r="AY828" s="116">
        <v>111.40079024254274</v>
      </c>
    </row>
    <row r="829" spans="1:51" ht="15" x14ac:dyDescent="0.25">
      <c r="A829" s="144">
        <v>2016</v>
      </c>
      <c r="B829" s="77" t="s">
        <v>184</v>
      </c>
      <c r="C829" s="78">
        <v>6</v>
      </c>
      <c r="D829" s="77">
        <v>3515707</v>
      </c>
      <c r="E829" s="78">
        <v>35157076</v>
      </c>
      <c r="F829" s="78" t="str">
        <f t="shared" si="27"/>
        <v>351570762016</v>
      </c>
      <c r="G829" s="79">
        <v>1.4833939744114844</v>
      </c>
      <c r="H829" s="80">
        <f t="shared" si="26"/>
        <v>183163</v>
      </c>
      <c r="I829" s="81">
        <v>174944</v>
      </c>
      <c r="J829" s="82">
        <v>8219</v>
      </c>
      <c r="K829" s="83">
        <f>(H829)/VLOOKUP(D829,'Dados Base'!$B:$K,6,FALSE)</f>
        <v>6091.2204855337541</v>
      </c>
      <c r="L829" s="88">
        <f t="shared" si="28"/>
        <v>95.512740018453513</v>
      </c>
      <c r="M829" s="85" t="s">
        <v>702</v>
      </c>
      <c r="N829" s="86">
        <v>0.73799999999999999</v>
      </c>
      <c r="O829" s="87" t="s">
        <v>691</v>
      </c>
      <c r="P829" s="87" t="s">
        <v>691</v>
      </c>
      <c r="Q829" s="87" t="s">
        <v>691</v>
      </c>
      <c r="R829" s="87" t="s">
        <v>691</v>
      </c>
      <c r="S829" s="87" t="s">
        <v>691</v>
      </c>
      <c r="T829" s="87" t="s">
        <v>691</v>
      </c>
      <c r="U829" s="87" t="s">
        <v>691</v>
      </c>
      <c r="V829" s="87" t="s">
        <v>691</v>
      </c>
      <c r="W829" s="85">
        <v>0</v>
      </c>
      <c r="X829" s="47">
        <v>0.61934236513657415</v>
      </c>
      <c r="Y829" s="9">
        <v>160.58000000000001</v>
      </c>
      <c r="Z829" s="10">
        <v>3674.9052026844629</v>
      </c>
      <c r="AA829" s="10">
        <v>5960.0987973155361</v>
      </c>
      <c r="AB829" s="11">
        <v>6</v>
      </c>
      <c r="AC829" s="12">
        <v>0</v>
      </c>
      <c r="AD829" s="153">
        <f>VLOOKUP(D829,'Dados Base'!$B:$K,9,FALSE)*31536000/VLOOKUP($F829,F:H,MATCH(H828,F828:AF828,0),FALSE)</f>
        <v>70.591549603358757</v>
      </c>
      <c r="AE829" s="153">
        <f>VLOOKUP(D829,'Dados Base'!$B:$K,10,FALSE)*31536000/VLOOKUP($F829,F:H,MATCH(H828,F828:AF828,0),FALSE)</f>
        <v>10.330470673662257</v>
      </c>
      <c r="AF829" s="14">
        <v>97.06</v>
      </c>
      <c r="AG829" s="15">
        <v>88.33</v>
      </c>
      <c r="AH829" s="14">
        <v>81.5</v>
      </c>
      <c r="AI829" s="14">
        <v>34.4</v>
      </c>
      <c r="AJ829" s="14">
        <v>100</v>
      </c>
      <c r="AK829" s="72">
        <f>(SUMIFS('Banco de Indicadores Mun. (2)'!I:I,'Banco de Indicadores Mun. (2)'!B:B,'Banco de Indicadores - Mun. (1)'!B829,'Banco de Indicadores Mun. (2)'!A:A,'Banco de Indicadores - Mun. (1)'!A829) / VLOOKUP(D829,'Dados Base'!$B:$K,8,FALSE)) * 100</f>
        <v>1.8165999999999998</v>
      </c>
      <c r="AL829" s="72">
        <f>(SUMIFS('Banco de Indicadores Mun. (2)'!I:I,'Banco de Indicadores Mun. (2)'!B:B,'Banco de Indicadores - Mun. (1)'!B829,'Banco de Indicadores Mun. (2)'!A:A,'Banco de Indicadores - Mun. (1)'!A829) / VLOOKUP(D829,'Dados Base'!$B:$K,9,FALSE)) * 100</f>
        <v>0.66460975609756101</v>
      </c>
      <c r="AM829" s="72">
        <f>(SUMIFS('Banco de Indicadores Mun. (2)'!J:J,'Banco de Indicadores Mun. (2)'!B:B,'Banco de Indicadores - Mun. (1)'!B829,'Banco de Indicadores Mun. (2)'!A:A,'Banco de Indicadores - Mun. (1)'!A829) / VLOOKUP(D829,'Dados Base'!$B:$K,7,FALSE)) * 100</f>
        <v>5.7888888888888886E-2</v>
      </c>
      <c r="AN829" s="72">
        <f>(SUMIFS('Banco de Indicadores Mun. (2)'!K:K,'Banco de Indicadores Mun. (2)'!B:B,'Banco de Indicadores - Mun. (1)'!B829,'Banco de Indicadores Mun. (2)'!A:A,'Banco de Indicadores - Mun. (1)'!A829) / VLOOKUP(D829,'Dados Base'!$B:$K,10,FALSE)) * 100</f>
        <v>4.4546666666666663</v>
      </c>
      <c r="AO829" s="21">
        <v>0</v>
      </c>
      <c r="AP829" s="125">
        <v>0</v>
      </c>
      <c r="AQ829" s="17">
        <v>0</v>
      </c>
      <c r="AR829" s="18">
        <v>9.6</v>
      </c>
      <c r="AS829" s="20">
        <v>79.196777905638655</v>
      </c>
      <c r="AT829" s="20">
        <v>44.350195627157639</v>
      </c>
      <c r="AU829" s="20">
        <v>38.141190213148469</v>
      </c>
      <c r="AV829" s="21">
        <v>4.71</v>
      </c>
      <c r="AW829" s="21">
        <v>0</v>
      </c>
      <c r="AX829" s="21">
        <v>0</v>
      </c>
      <c r="AY829" s="116">
        <v>0</v>
      </c>
    </row>
    <row r="830" spans="1:51" ht="15" x14ac:dyDescent="0.25">
      <c r="A830" s="144">
        <v>2016</v>
      </c>
      <c r="B830" s="77" t="s">
        <v>185</v>
      </c>
      <c r="C830" s="78">
        <v>21</v>
      </c>
      <c r="D830" s="77">
        <v>3515806</v>
      </c>
      <c r="E830" s="78">
        <v>351580621</v>
      </c>
      <c r="F830" s="78" t="str">
        <f t="shared" si="27"/>
        <v>3515806212016</v>
      </c>
      <c r="G830" s="79">
        <v>-1.6700234595775965</v>
      </c>
      <c r="H830" s="80">
        <f t="shared" si="26"/>
        <v>1641</v>
      </c>
      <c r="I830" s="81">
        <v>1395</v>
      </c>
      <c r="J830" s="82">
        <v>246</v>
      </c>
      <c r="K830" s="83">
        <f>(H830)/VLOOKUP(D830,'Dados Base'!$B:$K,6,FALSE)</f>
        <v>7.2894456289978677</v>
      </c>
      <c r="L830" s="88">
        <f t="shared" si="28"/>
        <v>85.009140767824505</v>
      </c>
      <c r="M830" s="85" t="s">
        <v>702</v>
      </c>
      <c r="N830" s="86">
        <v>0.72699999999999998</v>
      </c>
      <c r="O830" s="87" t="s">
        <v>691</v>
      </c>
      <c r="P830" s="87" t="s">
        <v>691</v>
      </c>
      <c r="Q830" s="87" t="s">
        <v>691</v>
      </c>
      <c r="R830" s="87" t="s">
        <v>691</v>
      </c>
      <c r="S830" s="87" t="s">
        <v>691</v>
      </c>
      <c r="T830" s="87" t="s">
        <v>691</v>
      </c>
      <c r="U830" s="87" t="s">
        <v>691</v>
      </c>
      <c r="V830" s="87" t="s">
        <v>691</v>
      </c>
      <c r="W830" s="85">
        <v>0</v>
      </c>
      <c r="X830" s="47">
        <v>3.6973781250000002E-3</v>
      </c>
      <c r="Y830" s="9">
        <v>0.91</v>
      </c>
      <c r="Z830" s="10">
        <v>54.825778064516122</v>
      </c>
      <c r="AA830" s="10">
        <v>15.212221935483875</v>
      </c>
      <c r="AB830" s="11">
        <v>0</v>
      </c>
      <c r="AC830" s="12">
        <v>0</v>
      </c>
      <c r="AD830" s="153">
        <f>VLOOKUP(D830,'Dados Base'!$B:$K,9,FALSE)*31536000/VLOOKUP($F830,F:H,MATCH(H829,F829:AF829,0),FALSE)</f>
        <v>33246.361974405852</v>
      </c>
      <c r="AE830" s="153">
        <f>VLOOKUP(D830,'Dados Base'!$B:$K,10,FALSE)*31536000/VLOOKUP($F830,F:H,MATCH(H829,F829:AF829,0),FALSE)</f>
        <v>3651.3345521023775</v>
      </c>
      <c r="AF830" s="14">
        <v>86.52</v>
      </c>
      <c r="AG830" s="15">
        <v>93.76</v>
      </c>
      <c r="AH830" s="14">
        <v>84.21</v>
      </c>
      <c r="AI830" s="14">
        <v>25.93</v>
      </c>
      <c r="AJ830" s="14">
        <v>100</v>
      </c>
      <c r="AK830" s="72">
        <f>(SUMIFS('Banco de Indicadores Mun. (2)'!I:I,'Banco de Indicadores Mun. (2)'!B:B,'Banco de Indicadores - Mun. (1)'!B830,'Banco de Indicadores Mun. (2)'!A:A,'Banco de Indicadores - Mun. (1)'!A830) / VLOOKUP(D830,'Dados Base'!$B:$K,8,FALSE)) * 100</f>
        <v>7.1795374999999995</v>
      </c>
      <c r="AL830" s="72">
        <f>(SUMIFS('Banco de Indicadores Mun. (2)'!I:I,'Banco de Indicadores Mun. (2)'!B:B,'Banco de Indicadores - Mun. (1)'!B830,'Banco de Indicadores Mun. (2)'!A:A,'Banco de Indicadores - Mun. (1)'!A830) / VLOOKUP(D830,'Dados Base'!$B:$K,9,FALSE)) * 100</f>
        <v>3.3200173410404625</v>
      </c>
      <c r="AM830" s="72">
        <f>(SUMIFS('Banco de Indicadores Mun. (2)'!J:J,'Banco de Indicadores Mun. (2)'!B:B,'Banco de Indicadores - Mun. (1)'!B830,'Banco de Indicadores Mun. (2)'!A:A,'Banco de Indicadores - Mun. (1)'!A830) / VLOOKUP(D830,'Dados Base'!$B:$K,7,FALSE)) * 100</f>
        <v>0</v>
      </c>
      <c r="AN830" s="72">
        <f>(SUMIFS('Banco de Indicadores Mun. (2)'!K:K,'Banco de Indicadores Mun. (2)'!B:B,'Banco de Indicadores - Mun. (1)'!B830,'Banco de Indicadores Mun. (2)'!A:A,'Banco de Indicadores - Mun. (1)'!A830) / VLOOKUP(D830,'Dados Base'!$B:$K,10,FALSE)) * 100</f>
        <v>30.229631578947359</v>
      </c>
      <c r="AO830" s="21">
        <v>0</v>
      </c>
      <c r="AP830" s="125">
        <v>0</v>
      </c>
      <c r="AQ830" s="17">
        <v>0</v>
      </c>
      <c r="AR830" s="18">
        <v>8.1999999999999993</v>
      </c>
      <c r="AS830" s="20">
        <v>85.089605734767019</v>
      </c>
      <c r="AT830" s="20">
        <v>85.089605734767019</v>
      </c>
      <c r="AU830" s="20">
        <v>78.28004521048021</v>
      </c>
      <c r="AV830" s="21">
        <v>8.36</v>
      </c>
      <c r="AW830" s="21">
        <v>0</v>
      </c>
      <c r="AX830" s="21">
        <v>0</v>
      </c>
      <c r="AY830" s="116">
        <v>187.07039870313506</v>
      </c>
    </row>
    <row r="831" spans="1:51" ht="15" x14ac:dyDescent="0.25">
      <c r="A831" s="144">
        <v>2016</v>
      </c>
      <c r="B831" s="77" t="s">
        <v>186</v>
      </c>
      <c r="C831" s="78">
        <v>18</v>
      </c>
      <c r="D831" s="77">
        <v>3515905</v>
      </c>
      <c r="E831" s="78">
        <v>351590518</v>
      </c>
      <c r="F831" s="78" t="str">
        <f t="shared" si="27"/>
        <v>3515905182016</v>
      </c>
      <c r="G831" s="79">
        <v>-0.68118574281703648</v>
      </c>
      <c r="H831" s="80">
        <f t="shared" si="26"/>
        <v>2912</v>
      </c>
      <c r="I831" s="81">
        <v>2430</v>
      </c>
      <c r="J831" s="82">
        <v>482</v>
      </c>
      <c r="K831" s="83">
        <f>(H831)/VLOOKUP(D831,'Dados Base'!$B:$K,6,FALSE)</f>
        <v>14.298340371206914</v>
      </c>
      <c r="L831" s="88">
        <f t="shared" si="28"/>
        <v>83.447802197802204</v>
      </c>
      <c r="M831" s="85" t="s">
        <v>702</v>
      </c>
      <c r="N831" s="86">
        <v>0.747</v>
      </c>
      <c r="O831" s="87" t="s">
        <v>691</v>
      </c>
      <c r="P831" s="87" t="s">
        <v>691</v>
      </c>
      <c r="Q831" s="87" t="s">
        <v>691</v>
      </c>
      <c r="R831" s="87" t="s">
        <v>691</v>
      </c>
      <c r="S831" s="87" t="s">
        <v>691</v>
      </c>
      <c r="T831" s="87" t="s">
        <v>691</v>
      </c>
      <c r="U831" s="87" t="s">
        <v>691</v>
      </c>
      <c r="V831" s="87" t="s">
        <v>691</v>
      </c>
      <c r="W831" s="85">
        <v>0</v>
      </c>
      <c r="X831" s="47">
        <v>6.7711583333333325E-3</v>
      </c>
      <c r="Y831" s="9">
        <v>1.7</v>
      </c>
      <c r="Z831" s="10">
        <v>97.117445084327443</v>
      </c>
      <c r="AA831" s="10">
        <v>34.264554915672555</v>
      </c>
      <c r="AB831" s="11">
        <v>2</v>
      </c>
      <c r="AC831" s="12">
        <v>0</v>
      </c>
      <c r="AD831" s="153">
        <f>VLOOKUP(D831,'Dados Base'!$B:$K,9,FALSE)*31536000/VLOOKUP($F831,F:H,MATCH(H830,F830:AF830,0),FALSE)</f>
        <v>16677.692307692309</v>
      </c>
      <c r="AE831" s="153">
        <f>VLOOKUP(D831,'Dados Base'!$B:$K,10,FALSE)*31536000/VLOOKUP($F831,F:H,MATCH(H830,F830:AF830,0),FALSE)</f>
        <v>1299.5604395604396</v>
      </c>
      <c r="AF831" s="14">
        <v>89.29</v>
      </c>
      <c r="AG831" s="15">
        <v>81.209999999999994</v>
      </c>
      <c r="AH831" s="14">
        <v>88.79</v>
      </c>
      <c r="AI831" s="14">
        <v>16.34</v>
      </c>
      <c r="AJ831" s="14">
        <v>100</v>
      </c>
      <c r="AK831" s="72">
        <f>(SUMIFS('Banco de Indicadores Mun. (2)'!I:I,'Banco de Indicadores Mun. (2)'!B:B,'Banco de Indicadores - Mun. (1)'!B831,'Banco de Indicadores Mun. (2)'!A:A,'Banco de Indicadores - Mun. (1)'!A831) / VLOOKUP(D831,'Dados Base'!$B:$K,8,FALSE)) * 100</f>
        <v>9.9363061224489808</v>
      </c>
      <c r="AL831" s="72">
        <f>(SUMIFS('Banco de Indicadores Mun. (2)'!I:I,'Banco de Indicadores Mun. (2)'!B:B,'Banco de Indicadores - Mun. (1)'!B831,'Banco de Indicadores Mun. (2)'!A:A,'Banco de Indicadores - Mun. (1)'!A831) / VLOOKUP(D831,'Dados Base'!$B:$K,9,FALSE)) * 100</f>
        <v>3.1615519480519487</v>
      </c>
      <c r="AM831" s="72">
        <f>(SUMIFS('Banco de Indicadores Mun. (2)'!J:J,'Banco de Indicadores Mun. (2)'!B:B,'Banco de Indicadores - Mun. (1)'!B831,'Banco de Indicadores Mun. (2)'!A:A,'Banco de Indicadores - Mun. (1)'!A831) / VLOOKUP(D831,'Dados Base'!$B:$K,7,FALSE)) * 100</f>
        <v>10.654432432432433</v>
      </c>
      <c r="AN831" s="72">
        <f>(SUMIFS('Banco de Indicadores Mun. (2)'!K:K,'Banco de Indicadores Mun. (2)'!B:B,'Banco de Indicadores - Mun. (1)'!B831,'Banco de Indicadores Mun. (2)'!A:A,'Banco de Indicadores - Mun. (1)'!A831) / VLOOKUP(D831,'Dados Base'!$B:$K,10,FALSE)) * 100</f>
        <v>7.7220833333333339</v>
      </c>
      <c r="AO831" s="21">
        <v>0</v>
      </c>
      <c r="AP831" s="125">
        <v>0</v>
      </c>
      <c r="AQ831" s="17">
        <v>0</v>
      </c>
      <c r="AR831" s="18">
        <v>8.1999999999999993</v>
      </c>
      <c r="AS831" s="20">
        <v>98.560263266145625</v>
      </c>
      <c r="AT831" s="20">
        <v>98.560263266145625</v>
      </c>
      <c r="AU831" s="20">
        <v>73.919901572762967</v>
      </c>
      <c r="AV831" s="21">
        <v>8.2799999999999994</v>
      </c>
      <c r="AW831" s="21">
        <v>0</v>
      </c>
      <c r="AX831" s="21">
        <v>0</v>
      </c>
      <c r="AY831" s="116">
        <v>119.62502722946222</v>
      </c>
    </row>
    <row r="832" spans="1:51" ht="15" x14ac:dyDescent="0.25">
      <c r="A832" s="144">
        <v>2016</v>
      </c>
      <c r="B832" s="77" t="s">
        <v>187</v>
      </c>
      <c r="C832" s="78">
        <v>21</v>
      </c>
      <c r="D832" s="77">
        <v>3516002</v>
      </c>
      <c r="E832" s="78">
        <v>351600221</v>
      </c>
      <c r="F832" s="78" t="str">
        <f t="shared" si="27"/>
        <v>3516002212016</v>
      </c>
      <c r="G832" s="79">
        <v>0.20256165379421986</v>
      </c>
      <c r="H832" s="80">
        <f t="shared" si="26"/>
        <v>12380</v>
      </c>
      <c r="I832" s="81">
        <v>9768</v>
      </c>
      <c r="J832" s="82">
        <v>2612</v>
      </c>
      <c r="K832" s="83">
        <f>(H832)/VLOOKUP(D832,'Dados Base'!$B:$K,6,FALSE)</f>
        <v>23.584995523042046</v>
      </c>
      <c r="L832" s="88">
        <f t="shared" si="28"/>
        <v>78.901453957996765</v>
      </c>
      <c r="M832" s="85" t="s">
        <v>702</v>
      </c>
      <c r="N832" s="86">
        <v>0.71499999999999997</v>
      </c>
      <c r="O832" s="87" t="s">
        <v>691</v>
      </c>
      <c r="P832" s="87" t="s">
        <v>691</v>
      </c>
      <c r="Q832" s="87" t="s">
        <v>691</v>
      </c>
      <c r="R832" s="87" t="s">
        <v>691</v>
      </c>
      <c r="S832" s="87" t="s">
        <v>691</v>
      </c>
      <c r="T832" s="87" t="s">
        <v>691</v>
      </c>
      <c r="U832" s="87" t="s">
        <v>691</v>
      </c>
      <c r="V832" s="87" t="s">
        <v>691</v>
      </c>
      <c r="W832" s="85">
        <v>0</v>
      </c>
      <c r="X832" s="47">
        <v>2.3380145833333334E-2</v>
      </c>
      <c r="Y832" s="9">
        <v>7.81</v>
      </c>
      <c r="Z832" s="10">
        <v>512.22737214621202</v>
      </c>
      <c r="AA832" s="10">
        <v>90.358627853788008</v>
      </c>
      <c r="AB832" s="11">
        <v>2</v>
      </c>
      <c r="AC832" s="12">
        <v>0</v>
      </c>
      <c r="AD832" s="153">
        <f>VLOOKUP(D832,'Dados Base'!$B:$K,9,FALSE)*31536000/VLOOKUP($F832,F:H,MATCH(H831,F831:AF831,0),FALSE)</f>
        <v>9883.6575121163169</v>
      </c>
      <c r="AE832" s="153">
        <f>VLOOKUP(D832,'Dados Base'!$B:$K,10,FALSE)*31536000/VLOOKUP($F832,F:H,MATCH(H831,F831:AF831,0),FALSE)</f>
        <v>1197.2471728594508</v>
      </c>
      <c r="AF832" s="14">
        <v>72.52</v>
      </c>
      <c r="AG832" s="15">
        <v>78.900000000000006</v>
      </c>
      <c r="AH832" s="14">
        <v>71.599999999999994</v>
      </c>
      <c r="AI832" s="14">
        <v>27.31</v>
      </c>
      <c r="AJ832" s="14">
        <v>91.91</v>
      </c>
      <c r="AK832" s="72">
        <f>(SUMIFS('Banco de Indicadores Mun. (2)'!I:I,'Banco de Indicadores Mun. (2)'!B:B,'Banco de Indicadores - Mun. (1)'!B832,'Banco de Indicadores Mun. (2)'!A:A,'Banco de Indicadores - Mun. (1)'!A832) / VLOOKUP(D832,'Dados Base'!$B:$K,8,FALSE)) * 100</f>
        <v>5.1783173652694607</v>
      </c>
      <c r="AL832" s="72">
        <f>(SUMIFS('Banco de Indicadores Mun. (2)'!I:I,'Banco de Indicadores Mun. (2)'!B:B,'Banco de Indicadores - Mun. (1)'!B832,'Banco de Indicadores Mun. (2)'!A:A,'Banco de Indicadores - Mun. (1)'!A832) / VLOOKUP(D832,'Dados Base'!$B:$K,9,FALSE)) * 100</f>
        <v>2.2288118556701031</v>
      </c>
      <c r="AM832" s="72">
        <f>(SUMIFS('Banco de Indicadores Mun. (2)'!J:J,'Banco de Indicadores Mun. (2)'!B:B,'Banco de Indicadores - Mun. (1)'!B832,'Banco de Indicadores Mun. (2)'!A:A,'Banco de Indicadores - Mun. (1)'!A832) / VLOOKUP(D832,'Dados Base'!$B:$K,7,FALSE)) * 100</f>
        <v>4.3402750000000001</v>
      </c>
      <c r="AN832" s="72">
        <f>(SUMIFS('Banco de Indicadores Mun. (2)'!K:K,'Banco de Indicadores Mun. (2)'!B:B,'Banco de Indicadores - Mun. (1)'!B832,'Banco de Indicadores Mun. (2)'!A:A,'Banco de Indicadores - Mun. (1)'!A832) / VLOOKUP(D832,'Dados Base'!$B:$K,10,FALSE)) * 100</f>
        <v>7.3180000000000005</v>
      </c>
      <c r="AO832" s="21">
        <v>0</v>
      </c>
      <c r="AP832" s="125">
        <v>0</v>
      </c>
      <c r="AQ832" s="17">
        <v>0</v>
      </c>
      <c r="AR832" s="18">
        <v>9</v>
      </c>
      <c r="AS832" s="20">
        <v>99.479273024300596</v>
      </c>
      <c r="AT832" s="20">
        <v>99.47927302430061</v>
      </c>
      <c r="AU832" s="20">
        <v>85.004857754115093</v>
      </c>
      <c r="AV832" s="21">
        <v>9.69</v>
      </c>
      <c r="AW832" s="21">
        <v>0</v>
      </c>
      <c r="AX832" s="21">
        <v>0</v>
      </c>
      <c r="AY832" s="116">
        <v>120.47273015655198</v>
      </c>
    </row>
    <row r="833" spans="1:51" ht="15" x14ac:dyDescent="0.25">
      <c r="A833" s="144">
        <v>2016</v>
      </c>
      <c r="B833" s="77" t="s">
        <v>188</v>
      </c>
      <c r="C833" s="78">
        <v>17</v>
      </c>
      <c r="D833" s="77">
        <v>3516101</v>
      </c>
      <c r="E833" s="78">
        <v>351610117</v>
      </c>
      <c r="F833" s="78" t="str">
        <f t="shared" si="27"/>
        <v>3516101172016</v>
      </c>
      <c r="G833" s="79">
        <v>-0.80280052965268078</v>
      </c>
      <c r="H833" s="80">
        <f t="shared" si="26"/>
        <v>2740</v>
      </c>
      <c r="I833" s="81">
        <v>2483</v>
      </c>
      <c r="J833" s="82">
        <v>257</v>
      </c>
      <c r="K833" s="83">
        <f>(H833)/VLOOKUP(D833,'Dados Base'!$B:$K,6,FALSE)</f>
        <v>12.05137227304715</v>
      </c>
      <c r="L833" s="88">
        <f t="shared" si="28"/>
        <v>90.620437956204384</v>
      </c>
      <c r="M833" s="85" t="s">
        <v>702</v>
      </c>
      <c r="N833" s="86">
        <v>0.71299999999999997</v>
      </c>
      <c r="O833" s="87" t="s">
        <v>691</v>
      </c>
      <c r="P833" s="87" t="s">
        <v>691</v>
      </c>
      <c r="Q833" s="87" t="s">
        <v>691</v>
      </c>
      <c r="R833" s="87" t="s">
        <v>691</v>
      </c>
      <c r="S833" s="87" t="s">
        <v>691</v>
      </c>
      <c r="T833" s="87" t="s">
        <v>691</v>
      </c>
      <c r="U833" s="87" t="s">
        <v>691</v>
      </c>
      <c r="V833" s="87" t="s">
        <v>691</v>
      </c>
      <c r="W833" s="85">
        <v>29.34</v>
      </c>
      <c r="X833" s="47">
        <v>5.8795833333333339E-3</v>
      </c>
      <c r="Y833" s="9">
        <v>1.73</v>
      </c>
      <c r="Z833" s="10">
        <v>99.478526086956521</v>
      </c>
      <c r="AA833" s="10">
        <v>33.739473913043476</v>
      </c>
      <c r="AB833" s="11">
        <v>0</v>
      </c>
      <c r="AC833" s="12">
        <v>1</v>
      </c>
      <c r="AD833" s="153">
        <f>VLOOKUP(D833,'Dados Base'!$B:$K,9,FALSE)*31536000/VLOOKUP($F833,F:H,MATCH(H832,F832:AF832,0),FALSE)</f>
        <v>24515.211678832118</v>
      </c>
      <c r="AE833" s="153">
        <f>VLOOKUP(D833,'Dados Base'!$B:$K,10,FALSE)*31536000/VLOOKUP($F833,F:H,MATCH(H832,F832:AF832,0),FALSE)</f>
        <v>2647.1824817518259</v>
      </c>
      <c r="AF833" s="14">
        <v>82.4</v>
      </c>
      <c r="AG833" s="15">
        <v>88.8</v>
      </c>
      <c r="AH833" s="14">
        <v>80.17</v>
      </c>
      <c r="AI833" s="14">
        <v>22.59</v>
      </c>
      <c r="AJ833" s="14">
        <v>92.78</v>
      </c>
      <c r="AK833" s="72">
        <f>(SUMIFS('Banco de Indicadores Mun. (2)'!I:I,'Banco de Indicadores Mun. (2)'!B:B,'Banco de Indicadores - Mun. (1)'!B833,'Banco de Indicadores Mun. (2)'!A:A,'Banco de Indicadores - Mun. (1)'!A833) / VLOOKUP(D833,'Dados Base'!$B:$K,8,FALSE)) * 100</f>
        <v>11.949437499999998</v>
      </c>
      <c r="AL833" s="72">
        <f>(SUMIFS('Banco de Indicadores Mun. (2)'!I:I,'Banco de Indicadores Mun. (2)'!B:B,'Banco de Indicadores - Mun. (1)'!B833,'Banco de Indicadores Mun. (2)'!A:A,'Banco de Indicadores - Mun. (1)'!A833) / VLOOKUP(D833,'Dados Base'!$B:$K,9,FALSE)) * 100</f>
        <v>6.2832723004694833</v>
      </c>
      <c r="AM833" s="72">
        <f>(SUMIFS('Banco de Indicadores Mun. (2)'!J:J,'Banco de Indicadores Mun. (2)'!B:B,'Banco de Indicadores - Mun. (1)'!B833,'Banco de Indicadores Mun. (2)'!A:A,'Banco de Indicadores - Mun. (1)'!A833) / VLOOKUP(D833,'Dados Base'!$B:$K,7,FALSE)) * 100</f>
        <v>14.40934831460674</v>
      </c>
      <c r="AN833" s="72">
        <f>(SUMIFS('Banco de Indicadores Mun. (2)'!K:K,'Banco de Indicadores Mun. (2)'!B:B,'Banco de Indicadores - Mun. (1)'!B833,'Banco de Indicadores Mun. (2)'!A:A,'Banco de Indicadores - Mun. (1)'!A833) / VLOOKUP(D833,'Dados Base'!$B:$K,10,FALSE)) * 100</f>
        <v>2.4306521739130424</v>
      </c>
      <c r="AO833" s="21">
        <v>0</v>
      </c>
      <c r="AP833" s="125">
        <v>0</v>
      </c>
      <c r="AQ833" s="17">
        <v>0</v>
      </c>
      <c r="AR833" s="18">
        <v>3.3</v>
      </c>
      <c r="AS833" s="20">
        <v>82.971014492753625</v>
      </c>
      <c r="AT833" s="20">
        <v>82.971014492753625</v>
      </c>
      <c r="AU833" s="20">
        <v>74.673487131586214</v>
      </c>
      <c r="AV833" s="21">
        <v>8.1</v>
      </c>
      <c r="AW833" s="21">
        <v>0</v>
      </c>
      <c r="AX833" s="21">
        <v>1</v>
      </c>
      <c r="AY833" s="116">
        <v>244.44759407554386</v>
      </c>
    </row>
    <row r="834" spans="1:51" ht="15" x14ac:dyDescent="0.25">
      <c r="A834" s="144">
        <v>2016</v>
      </c>
      <c r="B834" s="77" t="s">
        <v>189</v>
      </c>
      <c r="C834" s="78">
        <v>8</v>
      </c>
      <c r="D834" s="77">
        <v>3516200</v>
      </c>
      <c r="E834" s="78">
        <v>35162008</v>
      </c>
      <c r="F834" s="78" t="str">
        <f t="shared" si="27"/>
        <v>351620082016</v>
      </c>
      <c r="G834" s="79">
        <v>0.82858123232742997</v>
      </c>
      <c r="H834" s="80">
        <f t="shared" ref="H834:H897" si="29">SUM(I834:J834)</f>
        <v>333405</v>
      </c>
      <c r="I834" s="81">
        <v>327552</v>
      </c>
      <c r="J834" s="82">
        <v>5853</v>
      </c>
      <c r="K834" s="83">
        <f>(H834)/VLOOKUP(D834,'Dados Base'!$B:$K,6,FALSE)</f>
        <v>548.96843561161143</v>
      </c>
      <c r="L834" s="88">
        <f t="shared" si="28"/>
        <v>98.24447743735098</v>
      </c>
      <c r="M834" s="85" t="s">
        <v>702</v>
      </c>
      <c r="N834" s="86">
        <v>0.78</v>
      </c>
      <c r="O834" s="87" t="s">
        <v>691</v>
      </c>
      <c r="P834" s="87" t="s">
        <v>691</v>
      </c>
      <c r="Q834" s="87" t="s">
        <v>691</v>
      </c>
      <c r="R834" s="87" t="s">
        <v>691</v>
      </c>
      <c r="S834" s="87" t="s">
        <v>691</v>
      </c>
      <c r="T834" s="87" t="s">
        <v>691</v>
      </c>
      <c r="U834" s="87" t="s">
        <v>691</v>
      </c>
      <c r="V834" s="87" t="s">
        <v>691</v>
      </c>
      <c r="W834" s="85">
        <v>0</v>
      </c>
      <c r="X834" s="47">
        <v>1.1611666496354165</v>
      </c>
      <c r="Y834" s="9">
        <v>304.79000000000002</v>
      </c>
      <c r="Z834" s="10">
        <v>17074.327166648043</v>
      </c>
      <c r="AA834" s="10">
        <v>1212.8808333519551</v>
      </c>
      <c r="AB834" s="11">
        <v>23</v>
      </c>
      <c r="AC834" s="12">
        <v>1</v>
      </c>
      <c r="AD834" s="153">
        <f>VLOOKUP(D834,'Dados Base'!$B:$K,9,FALSE)*31536000/VLOOKUP($F834,F:H,MATCH(H833,F833:AF833,0),FALSE)</f>
        <v>920.33796733702252</v>
      </c>
      <c r="AE834" s="153">
        <f>VLOOKUP(D834,'Dados Base'!$B:$K,10,FALSE)*31536000/VLOOKUP($F834,F:H,MATCH(H833,F833:AF833,0),FALSE)</f>
        <v>113.50519638277768</v>
      </c>
      <c r="AF834" s="14">
        <v>99.97</v>
      </c>
      <c r="AG834" s="15">
        <v>98.24</v>
      </c>
      <c r="AH834" s="14">
        <v>99.62</v>
      </c>
      <c r="AI834" s="14">
        <v>25.85</v>
      </c>
      <c r="AJ834" s="14">
        <v>100</v>
      </c>
      <c r="AK834" s="72">
        <f>(SUMIFS('Banco de Indicadores Mun. (2)'!I:I,'Banco de Indicadores Mun. (2)'!B:B,'Banco de Indicadores - Mun. (1)'!B834,'Banco de Indicadores Mun. (2)'!A:A,'Banco de Indicadores - Mun. (1)'!A834) / VLOOKUP(D834,'Dados Base'!$B:$K,8,FALSE)) * 100</f>
        <v>10.690678688524596</v>
      </c>
      <c r="AL834" s="72">
        <f>(SUMIFS('Banco de Indicadores Mun. (2)'!I:I,'Banco de Indicadores Mun. (2)'!B:B,'Banco de Indicadores - Mun. (1)'!B834,'Banco de Indicadores Mun. (2)'!A:A,'Banco de Indicadores - Mun. (1)'!A834) / VLOOKUP(D834,'Dados Base'!$B:$K,9,FALSE)) * 100</f>
        <v>3.3511377183967119</v>
      </c>
      <c r="AM834" s="72">
        <f>(SUMIFS('Banco de Indicadores Mun. (2)'!J:J,'Banco de Indicadores Mun. (2)'!B:B,'Banco de Indicadores - Mun. (1)'!B834,'Banco de Indicadores Mun. (2)'!A:A,'Banco de Indicadores - Mun. (1)'!A834) / VLOOKUP(D834,'Dados Base'!$B:$K,7,FALSE)) * 100</f>
        <v>16.275691891891896</v>
      </c>
      <c r="AN834" s="72">
        <f>(SUMIFS('Banco de Indicadores Mun. (2)'!K:K,'Banco de Indicadores Mun. (2)'!B:B,'Banco de Indicadores - Mun. (1)'!B834,'Banco de Indicadores Mun. (2)'!A:A,'Banco de Indicadores - Mun. (1)'!A834) / VLOOKUP(D834,'Dados Base'!$B:$K,10,FALSE)) * 100</f>
        <v>2.0804500000000017</v>
      </c>
      <c r="AO834" s="21">
        <v>0</v>
      </c>
      <c r="AP834" s="125">
        <v>0</v>
      </c>
      <c r="AQ834" s="17">
        <v>0</v>
      </c>
      <c r="AR834" s="18">
        <v>7.6</v>
      </c>
      <c r="AS834" s="20">
        <v>96.944832402234638</v>
      </c>
      <c r="AT834" s="20">
        <v>96.944832402234638</v>
      </c>
      <c r="AU834" s="20">
        <v>93.367599726803817</v>
      </c>
      <c r="AV834" s="21">
        <v>9.9499999999999993</v>
      </c>
      <c r="AW834" s="21">
        <v>1</v>
      </c>
      <c r="AX834" s="21">
        <v>1</v>
      </c>
      <c r="AY834" s="116">
        <v>1.6745572227815155</v>
      </c>
    </row>
    <row r="835" spans="1:51" ht="15" x14ac:dyDescent="0.25">
      <c r="A835" s="144">
        <v>2016</v>
      </c>
      <c r="B835" s="77" t="s">
        <v>190</v>
      </c>
      <c r="C835" s="78">
        <v>6</v>
      </c>
      <c r="D835" s="77">
        <v>3516309</v>
      </c>
      <c r="E835" s="78">
        <v>35163096</v>
      </c>
      <c r="F835" s="78" t="str">
        <f t="shared" ref="F835:F898" si="30">CONCATENATE(E835,A835)</f>
        <v>351630962016</v>
      </c>
      <c r="G835" s="79">
        <v>1.2744024624956607</v>
      </c>
      <c r="H835" s="80">
        <f t="shared" si="29"/>
        <v>166077</v>
      </c>
      <c r="I835" s="81">
        <v>165739</v>
      </c>
      <c r="J835" s="82">
        <v>338</v>
      </c>
      <c r="K835" s="83">
        <f>(H835)/VLOOKUP(D835,'Dados Base'!$B:$K,6,FALSE)</f>
        <v>3378.2953620829944</v>
      </c>
      <c r="L835" s="88">
        <f t="shared" si="28"/>
        <v>99.796479946049118</v>
      </c>
      <c r="M835" s="85" t="s">
        <v>702</v>
      </c>
      <c r="N835" s="86">
        <v>0.70299999999999996</v>
      </c>
      <c r="O835" s="87" t="s">
        <v>691</v>
      </c>
      <c r="P835" s="87" t="s">
        <v>691</v>
      </c>
      <c r="Q835" s="87" t="s">
        <v>691</v>
      </c>
      <c r="R835" s="87" t="s">
        <v>691</v>
      </c>
      <c r="S835" s="87" t="s">
        <v>691</v>
      </c>
      <c r="T835" s="87" t="s">
        <v>691</v>
      </c>
      <c r="U835" s="87" t="s">
        <v>691</v>
      </c>
      <c r="V835" s="87" t="s">
        <v>691</v>
      </c>
      <c r="W835" s="85">
        <v>0</v>
      </c>
      <c r="X835" s="47">
        <v>0.52529136340625016</v>
      </c>
      <c r="Y835" s="9">
        <v>152.63999999999999</v>
      </c>
      <c r="Z835" s="10">
        <v>0</v>
      </c>
      <c r="AA835" s="10">
        <v>9158.2379999999994</v>
      </c>
      <c r="AB835" s="11">
        <v>4</v>
      </c>
      <c r="AC835" s="12">
        <v>0</v>
      </c>
      <c r="AD835" s="153">
        <f>VLOOKUP(D835,'Dados Base'!$B:$K,9,FALSE)*31536000/VLOOKUP($F835,F:H,MATCH(H834,F834:AF834,0),FALSE)</f>
        <v>134.82035441391645</v>
      </c>
      <c r="AE835" s="153">
        <f>VLOOKUP(D835,'Dados Base'!$B:$K,10,FALSE)*31536000/VLOOKUP($F835,F:H,MATCH(H834,F834:AF834,0),FALSE)</f>
        <v>18.988782311819218</v>
      </c>
      <c r="AF835" s="14">
        <v>90.79</v>
      </c>
      <c r="AG835" s="15">
        <v>99.45</v>
      </c>
      <c r="AH835" s="14">
        <v>40.07</v>
      </c>
      <c r="AI835" s="14">
        <v>41.57</v>
      </c>
      <c r="AJ835" s="14">
        <v>90.98</v>
      </c>
      <c r="AK835" s="72">
        <f>(SUMIFS('Banco de Indicadores Mun. (2)'!I:I,'Banco de Indicadores Mun. (2)'!B:B,'Banco de Indicadores - Mun. (1)'!B835,'Banco de Indicadores Mun. (2)'!A:A,'Banco de Indicadores - Mun. (1)'!A835) / VLOOKUP(D835,'Dados Base'!$B:$K,8,FALSE)) * 100</f>
        <v>4.0443846153846152</v>
      </c>
      <c r="AL835" s="72">
        <f>(SUMIFS('Banco de Indicadores Mun. (2)'!I:I,'Banco de Indicadores Mun. (2)'!B:B,'Banco de Indicadores - Mun. (1)'!B835,'Banco de Indicadores Mun. (2)'!A:A,'Banco de Indicadores - Mun. (1)'!A835) / VLOOKUP(D835,'Dados Base'!$B:$K,9,FALSE)) * 100</f>
        <v>1.4810422535211267</v>
      </c>
      <c r="AM835" s="72">
        <f>(SUMIFS('Banco de Indicadores Mun. (2)'!J:J,'Banco de Indicadores Mun. (2)'!B:B,'Banco de Indicadores - Mun. (1)'!B835,'Banco de Indicadores Mun. (2)'!A:A,'Banco de Indicadores - Mun. (1)'!A835) / VLOOKUP(D835,'Dados Base'!$B:$K,7,FALSE)) * 100</f>
        <v>5.8834999999999997</v>
      </c>
      <c r="AN835" s="72">
        <f>(SUMIFS('Banco de Indicadores Mun. (2)'!K:K,'Banco de Indicadores Mun. (2)'!B:B,'Banco de Indicadores - Mun. (1)'!B835,'Banco de Indicadores Mun. (2)'!A:A,'Banco de Indicadores - Mun. (1)'!A835) / VLOOKUP(D835,'Dados Base'!$B:$K,10,FALSE)) * 100</f>
        <v>1.1017999999999999</v>
      </c>
      <c r="AO835" s="21">
        <v>0</v>
      </c>
      <c r="AP835" s="125">
        <v>0</v>
      </c>
      <c r="AQ835" s="17">
        <v>0</v>
      </c>
      <c r="AR835" s="18">
        <v>8.6</v>
      </c>
      <c r="AS835" s="20">
        <v>37.774162412204291</v>
      </c>
      <c r="AT835" s="20">
        <v>0</v>
      </c>
      <c r="AU835" s="20">
        <v>0</v>
      </c>
      <c r="AV835" s="21">
        <v>0.56999999999999995</v>
      </c>
      <c r="AW835" s="21">
        <v>0</v>
      </c>
      <c r="AX835" s="21">
        <v>0</v>
      </c>
      <c r="AY835" s="116">
        <v>0</v>
      </c>
    </row>
    <row r="836" spans="1:51" ht="15" x14ac:dyDescent="0.25">
      <c r="A836" s="144">
        <v>2016</v>
      </c>
      <c r="B836" s="77" t="s">
        <v>191</v>
      </c>
      <c r="C836" s="78">
        <v>6</v>
      </c>
      <c r="D836" s="77">
        <v>3516408</v>
      </c>
      <c r="E836" s="78">
        <v>35164086</v>
      </c>
      <c r="F836" s="78" t="str">
        <f t="shared" si="30"/>
        <v>351640862016</v>
      </c>
      <c r="G836" s="79">
        <v>1.6606530660617791</v>
      </c>
      <c r="H836" s="80">
        <f t="shared" si="29"/>
        <v>144159</v>
      </c>
      <c r="I836" s="81">
        <v>132811</v>
      </c>
      <c r="J836" s="82">
        <v>11348</v>
      </c>
      <c r="K836" s="83">
        <f>(H836)/VLOOKUP(D836,'Dados Base'!$B:$K,6,FALSE)</f>
        <v>1076.375718659001</v>
      </c>
      <c r="L836" s="88">
        <f t="shared" si="28"/>
        <v>92.128136293953204</v>
      </c>
      <c r="M836" s="85" t="s">
        <v>702</v>
      </c>
      <c r="N836" s="86">
        <v>0.73099999999999998</v>
      </c>
      <c r="O836" s="87" t="s">
        <v>691</v>
      </c>
      <c r="P836" s="87" t="s">
        <v>691</v>
      </c>
      <c r="Q836" s="87" t="s">
        <v>691</v>
      </c>
      <c r="R836" s="87" t="s">
        <v>691</v>
      </c>
      <c r="S836" s="87" t="s">
        <v>691</v>
      </c>
      <c r="T836" s="87" t="s">
        <v>691</v>
      </c>
      <c r="U836" s="87" t="s">
        <v>691</v>
      </c>
      <c r="V836" s="87" t="s">
        <v>691</v>
      </c>
      <c r="W836" s="85">
        <v>0</v>
      </c>
      <c r="X836" s="47">
        <v>0.46631181807291661</v>
      </c>
      <c r="Y836" s="9">
        <v>122.42</v>
      </c>
      <c r="Z836" s="10">
        <v>0</v>
      </c>
      <c r="AA836" s="10">
        <v>7345.4579999999996</v>
      </c>
      <c r="AB836" s="11">
        <v>10</v>
      </c>
      <c r="AC836" s="12">
        <v>0</v>
      </c>
      <c r="AD836" s="153">
        <f>VLOOKUP(D836,'Dados Base'!$B:$K,9,FALSE)*31536000/VLOOKUP($F836,F:H,MATCH(H835,F835:AF835,0),FALSE)</f>
        <v>428.7665702453541</v>
      </c>
      <c r="AE836" s="153">
        <f>VLOOKUP(D836,'Dados Base'!$B:$K,10,FALSE)*31536000/VLOOKUP($F836,F:H,MATCH(H835,F835:AF835,0),FALSE)</f>
        <v>59.064782635839578</v>
      </c>
      <c r="AF836" s="14">
        <v>92.85</v>
      </c>
      <c r="AG836" s="15">
        <v>88.45</v>
      </c>
      <c r="AH836" s="14">
        <v>58.42</v>
      </c>
      <c r="AI836" s="14">
        <v>35.64</v>
      </c>
      <c r="AJ836" s="14">
        <v>100</v>
      </c>
      <c r="AK836" s="72">
        <f>(SUMIFS('Banco de Indicadores Mun. (2)'!I:I,'Banco de Indicadores Mun. (2)'!B:B,'Banco de Indicadores - Mun. (1)'!B836,'Banco de Indicadores Mun. (2)'!A:A,'Banco de Indicadores - Mun. (1)'!A836) / VLOOKUP(D836,'Dados Base'!$B:$K,8,FALSE)) * 100</f>
        <v>12.175479452054795</v>
      </c>
      <c r="AL836" s="72">
        <f>(SUMIFS('Banco de Indicadores Mun. (2)'!I:I,'Banco de Indicadores Mun. (2)'!B:B,'Banco de Indicadores - Mun. (1)'!B836,'Banco de Indicadores Mun. (2)'!A:A,'Banco de Indicadores - Mun. (1)'!A836) / VLOOKUP(D836,'Dados Base'!$B:$K,9,FALSE)) * 100</f>
        <v>4.5347448979591833</v>
      </c>
      <c r="AM836" s="72">
        <f>(SUMIFS('Banco de Indicadores Mun. (2)'!J:J,'Banco de Indicadores Mun. (2)'!B:B,'Banco de Indicadores - Mun. (1)'!B836,'Banco de Indicadores Mun. (2)'!A:A,'Banco de Indicadores - Mun. (1)'!A836) / VLOOKUP(D836,'Dados Base'!$B:$K,7,FALSE)) * 100</f>
        <v>13.963999999999999</v>
      </c>
      <c r="AN836" s="72">
        <f>(SUMIFS('Banco de Indicadores Mun. (2)'!K:K,'Banco de Indicadores Mun. (2)'!B:B,'Banco de Indicadores - Mun. (1)'!B836,'Banco de Indicadores Mun. (2)'!A:A,'Banco de Indicadores - Mun. (1)'!A836) / VLOOKUP(D836,'Dados Base'!$B:$K,10,FALSE)) * 100</f>
        <v>9.1283703703703729</v>
      </c>
      <c r="AO836" s="21">
        <v>0</v>
      </c>
      <c r="AP836" s="125">
        <v>0</v>
      </c>
      <c r="AQ836" s="17">
        <v>40</v>
      </c>
      <c r="AR836" s="18">
        <v>8.6</v>
      </c>
      <c r="AS836" s="20">
        <v>59.424464794711632</v>
      </c>
      <c r="AT836" s="20">
        <v>0</v>
      </c>
      <c r="AU836" s="20">
        <v>0</v>
      </c>
      <c r="AV836" s="21">
        <v>0.89</v>
      </c>
      <c r="AW836" s="21">
        <v>0</v>
      </c>
      <c r="AX836" s="21">
        <v>0</v>
      </c>
      <c r="AY836" s="116">
        <v>10.207568874558737</v>
      </c>
    </row>
    <row r="837" spans="1:51" ht="15" x14ac:dyDescent="0.25">
      <c r="A837" s="144">
        <v>2016</v>
      </c>
      <c r="B837" s="77" t="s">
        <v>192</v>
      </c>
      <c r="C837" s="78">
        <v>20</v>
      </c>
      <c r="D837" s="77">
        <v>3516507</v>
      </c>
      <c r="E837" s="78">
        <v>351650720</v>
      </c>
      <c r="F837" s="78" t="str">
        <f t="shared" si="30"/>
        <v>3516507202016</v>
      </c>
      <c r="G837" s="79">
        <v>-4.4368925140403359E-2</v>
      </c>
      <c r="H837" s="80">
        <f t="shared" si="29"/>
        <v>2698</v>
      </c>
      <c r="I837" s="81">
        <v>2346</v>
      </c>
      <c r="J837" s="82">
        <v>352</v>
      </c>
      <c r="K837" s="83">
        <f>(H837)/VLOOKUP(D837,'Dados Base'!$B:$K,6,FALSE)</f>
        <v>19.475925792247168</v>
      </c>
      <c r="L837" s="88">
        <f t="shared" si="28"/>
        <v>86.953298739807266</v>
      </c>
      <c r="M837" s="85" t="s">
        <v>702</v>
      </c>
      <c r="N837" s="86">
        <v>0.76300000000000001</v>
      </c>
      <c r="O837" s="87" t="s">
        <v>691</v>
      </c>
      <c r="P837" s="87" t="s">
        <v>691</v>
      </c>
      <c r="Q837" s="87" t="s">
        <v>691</v>
      </c>
      <c r="R837" s="87" t="s">
        <v>691</v>
      </c>
      <c r="S837" s="87" t="s">
        <v>691</v>
      </c>
      <c r="T837" s="87" t="s">
        <v>691</v>
      </c>
      <c r="U837" s="87" t="s">
        <v>691</v>
      </c>
      <c r="V837" s="87" t="s">
        <v>691</v>
      </c>
      <c r="W837" s="85">
        <v>0</v>
      </c>
      <c r="X837" s="47">
        <v>6.5581072916666662E-3</v>
      </c>
      <c r="Y837" s="9">
        <v>1.63</v>
      </c>
      <c r="Z837" s="10">
        <v>100.4832</v>
      </c>
      <c r="AA837" s="10">
        <v>25.120799999999999</v>
      </c>
      <c r="AB837" s="11">
        <v>0</v>
      </c>
      <c r="AC837" s="12">
        <v>0</v>
      </c>
      <c r="AD837" s="153">
        <f>VLOOKUP(D837,'Dados Base'!$B:$K,9,FALSE)*31536000/VLOOKUP($F837,F:H,MATCH(H836,F836:AF836,0),FALSE)</f>
        <v>12389.97776130467</v>
      </c>
      <c r="AE837" s="153">
        <f>VLOOKUP(D837,'Dados Base'!$B:$K,10,FALSE)*31536000/VLOOKUP($F837,F:H,MATCH(H836,F836:AF836,0),FALSE)</f>
        <v>1519.5255744996293</v>
      </c>
      <c r="AF837" s="14">
        <v>93.34</v>
      </c>
      <c r="AG837" s="15">
        <v>83.34</v>
      </c>
      <c r="AH837" s="14">
        <v>92.8</v>
      </c>
      <c r="AI837" s="14">
        <v>6.18</v>
      </c>
      <c r="AJ837" s="14">
        <v>100</v>
      </c>
      <c r="AK837" s="72">
        <f>(SUMIFS('Banco de Indicadores Mun. (2)'!I:I,'Banco de Indicadores Mun. (2)'!B:B,'Banco de Indicadores - Mun. (1)'!B837,'Banco de Indicadores Mun. (2)'!A:A,'Banco de Indicadores - Mun. (1)'!A837) / VLOOKUP(D837,'Dados Base'!$B:$K,8,FALSE)) * 100</f>
        <v>4.0956136363636366</v>
      </c>
      <c r="AL837" s="72">
        <f>(SUMIFS('Banco de Indicadores Mun. (2)'!I:I,'Banco de Indicadores Mun. (2)'!B:B,'Banco de Indicadores - Mun. (1)'!B837,'Banco de Indicadores Mun. (2)'!A:A,'Banco de Indicadores - Mun. (1)'!A837) / VLOOKUP(D837,'Dados Base'!$B:$K,9,FALSE)) * 100</f>
        <v>1.700066037735849</v>
      </c>
      <c r="AM837" s="72">
        <f>(SUMIFS('Banco de Indicadores Mun. (2)'!J:J,'Banco de Indicadores Mun. (2)'!B:B,'Banco de Indicadores - Mun. (1)'!B837,'Banco de Indicadores Mun. (2)'!A:A,'Banco de Indicadores - Mun. (1)'!A837) / VLOOKUP(D837,'Dados Base'!$B:$K,7,FALSE)) * 100</f>
        <v>4.819</v>
      </c>
      <c r="AN837" s="72">
        <f>(SUMIFS('Banco de Indicadores Mun. (2)'!K:K,'Banco de Indicadores Mun. (2)'!B:B,'Banco de Indicadores - Mun. (1)'!B837,'Banco de Indicadores Mun. (2)'!A:A,'Banco de Indicadores - Mun. (1)'!A837) / VLOOKUP(D837,'Dados Base'!$B:$K,10,FALSE)) * 100</f>
        <v>2.3706153846153843</v>
      </c>
      <c r="AO837" s="21">
        <v>0</v>
      </c>
      <c r="AP837" s="125">
        <v>0</v>
      </c>
      <c r="AQ837" s="17">
        <v>0</v>
      </c>
      <c r="AR837" s="18">
        <v>9.5</v>
      </c>
      <c r="AS837" s="20">
        <v>100</v>
      </c>
      <c r="AT837" s="20">
        <v>100</v>
      </c>
      <c r="AU837" s="20">
        <v>80</v>
      </c>
      <c r="AV837" s="21">
        <v>9.5</v>
      </c>
      <c r="AW837" s="21">
        <v>0</v>
      </c>
      <c r="AX837" s="21">
        <v>0</v>
      </c>
      <c r="AY837" s="116">
        <v>41.876411559928293</v>
      </c>
    </row>
    <row r="838" spans="1:51" ht="15" x14ac:dyDescent="0.25">
      <c r="A838" s="144">
        <v>2016</v>
      </c>
      <c r="B838" s="77" t="s">
        <v>193</v>
      </c>
      <c r="C838" s="78">
        <v>17</v>
      </c>
      <c r="D838" s="77">
        <v>3516606</v>
      </c>
      <c r="E838" s="78">
        <v>351660617</v>
      </c>
      <c r="F838" s="78" t="str">
        <f t="shared" si="30"/>
        <v>3516606172016</v>
      </c>
      <c r="G838" s="79">
        <v>-0.96657627902750898</v>
      </c>
      <c r="H838" s="80">
        <f t="shared" si="29"/>
        <v>6696</v>
      </c>
      <c r="I838" s="81">
        <v>5114</v>
      </c>
      <c r="J838" s="82">
        <v>1582</v>
      </c>
      <c r="K838" s="83">
        <f>(H838)/VLOOKUP(D838,'Dados Base'!$B:$K,6,FALSE)</f>
        <v>18.820090502824698</v>
      </c>
      <c r="L838" s="88">
        <f t="shared" si="28"/>
        <v>76.373954599761049</v>
      </c>
      <c r="M838" s="85" t="s">
        <v>702</v>
      </c>
      <c r="N838" s="86">
        <v>0.70899999999999996</v>
      </c>
      <c r="O838" s="87" t="s">
        <v>691</v>
      </c>
      <c r="P838" s="87" t="s">
        <v>691</v>
      </c>
      <c r="Q838" s="87" t="s">
        <v>691</v>
      </c>
      <c r="R838" s="87" t="s">
        <v>691</v>
      </c>
      <c r="S838" s="87" t="s">
        <v>691</v>
      </c>
      <c r="T838" s="87" t="s">
        <v>691</v>
      </c>
      <c r="U838" s="87" t="s">
        <v>691</v>
      </c>
      <c r="V838" s="87" t="s">
        <v>691</v>
      </c>
      <c r="W838" s="85">
        <v>0</v>
      </c>
      <c r="X838" s="47">
        <v>1.3641356250000002E-2</v>
      </c>
      <c r="Y838" s="9">
        <v>3.57</v>
      </c>
      <c r="Z838" s="10">
        <v>212.96351277701777</v>
      </c>
      <c r="AA838" s="10">
        <v>62.05848722298223</v>
      </c>
      <c r="AB838" s="11">
        <v>1</v>
      </c>
      <c r="AC838" s="12">
        <v>0</v>
      </c>
      <c r="AD838" s="153">
        <f>VLOOKUP(D838,'Dados Base'!$B:$K,9,FALSE)*31536000/VLOOKUP($F838,F:H,MATCH(H837,F837:AF837,0),FALSE)</f>
        <v>14694.193548387097</v>
      </c>
      <c r="AE838" s="153">
        <f>VLOOKUP(D838,'Dados Base'!$B:$K,10,FALSE)*31536000/VLOOKUP($F838,F:H,MATCH(H837,F837:AF837,0),FALSE)</f>
        <v>1601.2903225806454</v>
      </c>
      <c r="AF838" s="14">
        <v>78.23</v>
      </c>
      <c r="AG838" s="15">
        <v>74.52</v>
      </c>
      <c r="AH838" s="14">
        <v>76.760000000000005</v>
      </c>
      <c r="AI838" s="14">
        <v>38.01</v>
      </c>
      <c r="AJ838" s="14">
        <v>100</v>
      </c>
      <c r="AK838" s="72">
        <f>(SUMIFS('Banco de Indicadores Mun. (2)'!I:I,'Banco de Indicadores Mun. (2)'!B:B,'Banco de Indicadores - Mun. (1)'!B838,'Banco de Indicadores Mun. (2)'!A:A,'Banco de Indicadores - Mun. (1)'!A838) / VLOOKUP(D838,'Dados Base'!$B:$K,8,FALSE)) * 100</f>
        <v>13.021967948717947</v>
      </c>
      <c r="AL838" s="72">
        <f>(SUMIFS('Banco de Indicadores Mun. (2)'!I:I,'Banco de Indicadores Mun. (2)'!B:B,'Banco de Indicadores - Mun. (1)'!B838,'Banco de Indicadores Mun. (2)'!A:A,'Banco de Indicadores - Mun. (1)'!A838) / VLOOKUP(D838,'Dados Base'!$B:$K,9,FALSE)) * 100</f>
        <v>6.5109839743589735</v>
      </c>
      <c r="AM838" s="72">
        <f>(SUMIFS('Banco de Indicadores Mun. (2)'!J:J,'Banco de Indicadores Mun. (2)'!B:B,'Banco de Indicadores - Mun. (1)'!B838,'Banco de Indicadores Mun. (2)'!A:A,'Banco de Indicadores - Mun. (1)'!A838) / VLOOKUP(D838,'Dados Base'!$B:$K,7,FALSE)) * 100</f>
        <v>11.656188524590165</v>
      </c>
      <c r="AN838" s="72">
        <f>(SUMIFS('Banco de Indicadores Mun. (2)'!K:K,'Banco de Indicadores Mun. (2)'!B:B,'Banco de Indicadores - Mun. (1)'!B838,'Banco de Indicadores Mun. (2)'!A:A,'Banco de Indicadores - Mun. (1)'!A838) / VLOOKUP(D838,'Dados Base'!$B:$K,10,FALSE)) * 100</f>
        <v>17.922705882352936</v>
      </c>
      <c r="AO838" s="21">
        <v>0</v>
      </c>
      <c r="AP838" s="125">
        <v>0</v>
      </c>
      <c r="AQ838" s="17">
        <v>0</v>
      </c>
      <c r="AR838" s="18">
        <v>9.5</v>
      </c>
      <c r="AS838" s="20">
        <v>93.296853625170996</v>
      </c>
      <c r="AT838" s="20">
        <v>93.296853625171011</v>
      </c>
      <c r="AU838" s="20">
        <v>77.435082566855655</v>
      </c>
      <c r="AV838" s="21">
        <v>7.93</v>
      </c>
      <c r="AW838" s="21">
        <v>0</v>
      </c>
      <c r="AX838" s="21">
        <v>0</v>
      </c>
      <c r="AY838" s="116">
        <v>124.29849121490395</v>
      </c>
    </row>
    <row r="839" spans="1:51" ht="15" x14ac:dyDescent="0.25">
      <c r="A839" s="144">
        <v>2016</v>
      </c>
      <c r="B839" s="77" t="s">
        <v>194</v>
      </c>
      <c r="C839" s="78">
        <v>20</v>
      </c>
      <c r="D839" s="77">
        <v>3516705</v>
      </c>
      <c r="E839" s="78">
        <v>351670520</v>
      </c>
      <c r="F839" s="78" t="str">
        <f t="shared" si="30"/>
        <v>3516705202016</v>
      </c>
      <c r="G839" s="79">
        <v>-0.13778689242521791</v>
      </c>
      <c r="H839" s="80">
        <f t="shared" si="29"/>
        <v>42712</v>
      </c>
      <c r="I839" s="81">
        <v>39667</v>
      </c>
      <c r="J839" s="82">
        <v>3045</v>
      </c>
      <c r="K839" s="83">
        <f>(H839)/VLOOKUP(D839,'Dados Base'!$B:$K,6,FALSE)</f>
        <v>76.851935153030936</v>
      </c>
      <c r="L839" s="88">
        <f t="shared" ref="L839:L902" si="31">(I839/H839)*100</f>
        <v>92.87085596553662</v>
      </c>
      <c r="M839" s="85" t="s">
        <v>702</v>
      </c>
      <c r="N839" s="86">
        <v>0.76900000000000002</v>
      </c>
      <c r="O839" s="87" t="s">
        <v>691</v>
      </c>
      <c r="P839" s="87" t="s">
        <v>691</v>
      </c>
      <c r="Q839" s="87" t="s">
        <v>691</v>
      </c>
      <c r="R839" s="87" t="s">
        <v>691</v>
      </c>
      <c r="S839" s="87" t="s">
        <v>691</v>
      </c>
      <c r="T839" s="87" t="s">
        <v>691</v>
      </c>
      <c r="U839" s="87" t="s">
        <v>691</v>
      </c>
      <c r="V839" s="87" t="s">
        <v>691</v>
      </c>
      <c r="W839" s="85">
        <v>0</v>
      </c>
      <c r="X839" s="47">
        <v>0.11818321416666669</v>
      </c>
      <c r="Y839" s="9">
        <v>32.4</v>
      </c>
      <c r="Z839" s="10">
        <v>1745.3555999999999</v>
      </c>
      <c r="AA839" s="10">
        <v>441.8064</v>
      </c>
      <c r="AB839" s="11">
        <v>1</v>
      </c>
      <c r="AC839" s="12">
        <v>0</v>
      </c>
      <c r="AD839" s="153">
        <f>VLOOKUP(D839,'Dados Base'!$B:$K,9,FALSE)*31536000/VLOOKUP($F839,F:H,MATCH(H838,F838:AF838,0),FALSE)</f>
        <v>3071.4965349316353</v>
      </c>
      <c r="AE839" s="153">
        <f>VLOOKUP(D839,'Dados Base'!$B:$K,10,FALSE)*31536000/VLOOKUP($F839,F:H,MATCH(H838,F838:AF838,0),FALSE)</f>
        <v>361.7868514703128</v>
      </c>
      <c r="AF839" s="14">
        <v>90.9</v>
      </c>
      <c r="AG839" s="15">
        <v>90.9</v>
      </c>
      <c r="AH839" s="14">
        <v>90.9</v>
      </c>
      <c r="AI839" s="14">
        <v>36.950000000000003</v>
      </c>
      <c r="AJ839" s="14">
        <v>100</v>
      </c>
      <c r="AK839" s="72">
        <f>(SUMIFS('Banco de Indicadores Mun. (2)'!I:I,'Banco de Indicadores Mun. (2)'!B:B,'Banco de Indicadores - Mun. (1)'!B839,'Banco de Indicadores Mun. (2)'!A:A,'Banco de Indicadores - Mun. (1)'!A839) / VLOOKUP(D839,'Dados Base'!$B:$K,8,FALSE)) * 100</f>
        <v>14.920630434782609</v>
      </c>
      <c r="AL839" s="72">
        <f>(SUMIFS('Banco de Indicadores Mun. (2)'!I:I,'Banco de Indicadores Mun. (2)'!B:B,'Banco de Indicadores - Mun. (1)'!B839,'Banco de Indicadores Mun. (2)'!A:A,'Banco de Indicadores - Mun. (1)'!A839) / VLOOKUP(D839,'Dados Base'!$B:$K,9,FALSE)) * 100</f>
        <v>6.5995096153846147</v>
      </c>
      <c r="AM839" s="72">
        <f>(SUMIFS('Banco de Indicadores Mun. (2)'!J:J,'Banco de Indicadores Mun. (2)'!B:B,'Banco de Indicadores - Mun. (1)'!B839,'Banco de Indicadores Mun. (2)'!A:A,'Banco de Indicadores - Mun. (1)'!A839) / VLOOKUP(D839,'Dados Base'!$B:$K,7,FALSE)) * 100</f>
        <v>18.603303703703702</v>
      </c>
      <c r="AN839" s="72">
        <f>(SUMIFS('Banco de Indicadores Mun. (2)'!K:K,'Banco de Indicadores Mun. (2)'!B:B,'Banco de Indicadores - Mun. (1)'!B839,'Banco de Indicadores Mun. (2)'!A:A,'Banco de Indicadores - Mun. (1)'!A839) / VLOOKUP(D839,'Dados Base'!$B:$K,10,FALSE)) * 100</f>
        <v>4.7744897959183668</v>
      </c>
      <c r="AO839" s="21">
        <v>0</v>
      </c>
      <c r="AP839" s="125">
        <v>0</v>
      </c>
      <c r="AQ839" s="17">
        <v>0</v>
      </c>
      <c r="AR839" s="18">
        <v>7.6</v>
      </c>
      <c r="AS839" s="20">
        <v>100</v>
      </c>
      <c r="AT839" s="20">
        <v>100</v>
      </c>
      <c r="AU839" s="20">
        <v>79.800014813717496</v>
      </c>
      <c r="AV839" s="21">
        <v>8.19</v>
      </c>
      <c r="AW839" s="21">
        <v>0</v>
      </c>
      <c r="AX839" s="21">
        <v>0</v>
      </c>
      <c r="AY839" s="116">
        <v>113.43506008471012</v>
      </c>
    </row>
    <row r="840" spans="1:51" ht="15" x14ac:dyDescent="0.25">
      <c r="A840" s="144">
        <v>2016</v>
      </c>
      <c r="B840" s="77" t="s">
        <v>195</v>
      </c>
      <c r="C840" s="78">
        <v>19</v>
      </c>
      <c r="D840" s="77">
        <v>3516804</v>
      </c>
      <c r="E840" s="78">
        <v>351680419</v>
      </c>
      <c r="F840" s="78" t="str">
        <f t="shared" si="30"/>
        <v>3516804192016</v>
      </c>
      <c r="G840" s="79">
        <v>1.5253015127268954</v>
      </c>
      <c r="H840" s="80">
        <f t="shared" si="29"/>
        <v>4563</v>
      </c>
      <c r="I840" s="81">
        <v>4218</v>
      </c>
      <c r="J840" s="82">
        <v>345</v>
      </c>
      <c r="K840" s="83">
        <f>(H840)/VLOOKUP(D840,'Dados Base'!$B:$K,6,FALSE)</f>
        <v>25.235040371640306</v>
      </c>
      <c r="L840" s="88">
        <f t="shared" si="31"/>
        <v>92.439184746877061</v>
      </c>
      <c r="M840" s="85" t="s">
        <v>702</v>
      </c>
      <c r="N840" s="86">
        <v>0.72299999999999998</v>
      </c>
      <c r="O840" s="87" t="s">
        <v>691</v>
      </c>
      <c r="P840" s="87" t="s">
        <v>691</v>
      </c>
      <c r="Q840" s="87" t="s">
        <v>691</v>
      </c>
      <c r="R840" s="87" t="s">
        <v>691</v>
      </c>
      <c r="S840" s="87" t="s">
        <v>691</v>
      </c>
      <c r="T840" s="87" t="s">
        <v>691</v>
      </c>
      <c r="U840" s="87" t="s">
        <v>691</v>
      </c>
      <c r="V840" s="87" t="s">
        <v>691</v>
      </c>
      <c r="W840" s="85">
        <v>0</v>
      </c>
      <c r="X840" s="47">
        <v>9.6084421874999999E-3</v>
      </c>
      <c r="Y840" s="9">
        <v>2.91</v>
      </c>
      <c r="Z840" s="10">
        <v>159.72534838709677</v>
      </c>
      <c r="AA840" s="10">
        <v>64.428651612903224</v>
      </c>
      <c r="AB840" s="11">
        <v>1</v>
      </c>
      <c r="AC840" s="12">
        <v>0</v>
      </c>
      <c r="AD840" s="153">
        <f>VLOOKUP(D840,'Dados Base'!$B:$K,9,FALSE)*31536000/VLOOKUP($F840,F:H,MATCH(H839,F839:AF839,0),FALSE)</f>
        <v>9122.8402366863902</v>
      </c>
      <c r="AE840" s="153">
        <f>VLOOKUP(D840,'Dados Base'!$B:$K,10,FALSE)*31536000/VLOOKUP($F840,F:H,MATCH(H839,F839:AF839,0),FALSE)</f>
        <v>760.23668639053244</v>
      </c>
      <c r="AF840" s="14">
        <v>80.86</v>
      </c>
      <c r="AG840" s="15">
        <v>89.58</v>
      </c>
      <c r="AH840" s="14">
        <v>80.099999999999994</v>
      </c>
      <c r="AI840" s="14">
        <v>18.71</v>
      </c>
      <c r="AJ840" s="14">
        <v>90.27</v>
      </c>
      <c r="AK840" s="72">
        <f>(SUMIFS('Banco de Indicadores Mun. (2)'!I:I,'Banco de Indicadores Mun. (2)'!B:B,'Banco de Indicadores - Mun. (1)'!B840,'Banco de Indicadores Mun. (2)'!A:A,'Banco de Indicadores - Mun. (1)'!A840) / VLOOKUP(D840,'Dados Base'!$B:$K,8,FALSE)) * 100</f>
        <v>14.983809523809525</v>
      </c>
      <c r="AL840" s="72">
        <f>(SUMIFS('Banco de Indicadores Mun. (2)'!I:I,'Banco de Indicadores Mun. (2)'!B:B,'Banco de Indicadores - Mun. (1)'!B840,'Banco de Indicadores Mun. (2)'!A:A,'Banco de Indicadores - Mun. (1)'!A840) / VLOOKUP(D840,'Dados Base'!$B:$K,9,FALSE)) * 100</f>
        <v>4.7675757575757576</v>
      </c>
      <c r="AM840" s="72">
        <f>(SUMIFS('Banco de Indicadores Mun. (2)'!J:J,'Banco de Indicadores Mun. (2)'!B:B,'Banco de Indicadores - Mun. (1)'!B840,'Banco de Indicadores Mun. (2)'!A:A,'Banco de Indicadores - Mun. (1)'!A840) / VLOOKUP(D840,'Dados Base'!$B:$K,7,FALSE)) * 100</f>
        <v>17.433290322580646</v>
      </c>
      <c r="AN840" s="72">
        <f>(SUMIFS('Banco de Indicadores Mun. (2)'!K:K,'Banco de Indicadores Mun. (2)'!B:B,'Banco de Indicadores - Mun. (1)'!B840,'Banco de Indicadores Mun. (2)'!A:A,'Banco de Indicadores - Mun. (1)'!A840) / VLOOKUP(D840,'Dados Base'!$B:$K,10,FALSE)) * 100</f>
        <v>8.0807272727272732</v>
      </c>
      <c r="AO840" s="21">
        <v>0</v>
      </c>
      <c r="AP840" s="125">
        <v>0</v>
      </c>
      <c r="AQ840" s="17">
        <v>0</v>
      </c>
      <c r="AR840" s="18">
        <v>7.7</v>
      </c>
      <c r="AS840" s="20">
        <v>78.303464755077655</v>
      </c>
      <c r="AT840" s="20">
        <v>78.30346475507767</v>
      </c>
      <c r="AU840" s="20">
        <v>71.256969934552487</v>
      </c>
      <c r="AV840" s="21">
        <v>7.81</v>
      </c>
      <c r="AW840" s="21">
        <v>0</v>
      </c>
      <c r="AX840" s="21">
        <v>0</v>
      </c>
      <c r="AY840" s="116">
        <v>91.016835292791825</v>
      </c>
    </row>
    <row r="841" spans="1:51" ht="15" x14ac:dyDescent="0.25">
      <c r="A841" s="144">
        <v>2016</v>
      </c>
      <c r="B841" s="77" t="s">
        <v>196</v>
      </c>
      <c r="C841" s="78">
        <v>13</v>
      </c>
      <c r="D841" s="77">
        <v>3516853</v>
      </c>
      <c r="E841" s="78">
        <v>351685313</v>
      </c>
      <c r="F841" s="78" t="str">
        <f t="shared" si="30"/>
        <v>3516853132016</v>
      </c>
      <c r="G841" s="79">
        <v>0.50550589105720078</v>
      </c>
      <c r="H841" s="80">
        <f t="shared" si="29"/>
        <v>4535</v>
      </c>
      <c r="I841" s="81">
        <v>3925</v>
      </c>
      <c r="J841" s="82">
        <v>610</v>
      </c>
      <c r="K841" s="83">
        <f>(H841)/VLOOKUP(D841,'Dados Base'!$B:$K,6,FALSE)</f>
        <v>18.608181855483977</v>
      </c>
      <c r="L841" s="88">
        <f t="shared" si="31"/>
        <v>86.549062844542448</v>
      </c>
      <c r="M841" s="85" t="s">
        <v>702</v>
      </c>
      <c r="N841" s="86">
        <v>0.71899999999999997</v>
      </c>
      <c r="O841" s="87" t="s">
        <v>691</v>
      </c>
      <c r="P841" s="87" t="s">
        <v>691</v>
      </c>
      <c r="Q841" s="87" t="s">
        <v>691</v>
      </c>
      <c r="R841" s="87" t="s">
        <v>691</v>
      </c>
      <c r="S841" s="87" t="s">
        <v>691</v>
      </c>
      <c r="T841" s="87" t="s">
        <v>691</v>
      </c>
      <c r="U841" s="87" t="s">
        <v>691</v>
      </c>
      <c r="V841" s="87" t="s">
        <v>691</v>
      </c>
      <c r="W841" s="85">
        <v>0</v>
      </c>
      <c r="X841" s="47">
        <v>1.1774466145833334E-2</v>
      </c>
      <c r="Y841" s="9">
        <v>2.67</v>
      </c>
      <c r="Z841" s="10">
        <v>0</v>
      </c>
      <c r="AA841" s="10">
        <v>205.95599999999999</v>
      </c>
      <c r="AB841" s="11">
        <v>0</v>
      </c>
      <c r="AC841" s="12">
        <v>0</v>
      </c>
      <c r="AD841" s="153">
        <f>VLOOKUP(D841,'Dados Base'!$B:$K,9,FALSE)*31536000/VLOOKUP($F841,F:H,MATCH(H840,F840:AF840,0),FALSE)</f>
        <v>13907.828004410143</v>
      </c>
      <c r="AE841" s="153">
        <f>VLOOKUP(D841,'Dados Base'!$B:$K,10,FALSE)*31536000/VLOOKUP($F841,F:H,MATCH(H840,F840:AF840,0),FALSE)</f>
        <v>1390.7828004410148</v>
      </c>
      <c r="AF841" s="14">
        <v>99.7</v>
      </c>
      <c r="AG841" s="15">
        <v>100</v>
      </c>
      <c r="AH841" s="14">
        <v>99.7</v>
      </c>
      <c r="AI841" s="14">
        <v>50</v>
      </c>
      <c r="AJ841" s="14">
        <v>99.63</v>
      </c>
      <c r="AK841" s="72">
        <f>(SUMIFS('Banco de Indicadores Mun. (2)'!I:I,'Banco de Indicadores Mun. (2)'!B:B,'Banco de Indicadores - Mun. (1)'!B841,'Banco de Indicadores Mun. (2)'!A:A,'Banco de Indicadores - Mun. (1)'!A841) / VLOOKUP(D841,'Dados Base'!$B:$K,8,FALSE)) * 100</f>
        <v>66.954834951456306</v>
      </c>
      <c r="AL841" s="72">
        <f>(SUMIFS('Banco de Indicadores Mun. (2)'!I:I,'Banco de Indicadores Mun. (2)'!B:B,'Banco de Indicadores - Mun. (1)'!B841,'Banco de Indicadores Mun. (2)'!A:A,'Banco de Indicadores - Mun. (1)'!A841) / VLOOKUP(D841,'Dados Base'!$B:$K,9,FALSE)) * 100</f>
        <v>34.481740000000002</v>
      </c>
      <c r="AM841" s="72">
        <f>(SUMIFS('Banco de Indicadores Mun. (2)'!J:J,'Banco de Indicadores Mun. (2)'!B:B,'Banco de Indicadores - Mun. (1)'!B841,'Banco de Indicadores Mun. (2)'!A:A,'Banco de Indicadores - Mun. (1)'!A841) / VLOOKUP(D841,'Dados Base'!$B:$K,7,FALSE)) * 100</f>
        <v>42.0180843373494</v>
      </c>
      <c r="AN841" s="72">
        <f>(SUMIFS('Banco de Indicadores Mun. (2)'!K:K,'Banco de Indicadores Mun. (2)'!B:B,'Banco de Indicadores - Mun. (1)'!B841,'Banco de Indicadores Mun. (2)'!A:A,'Banco de Indicadores - Mun. (1)'!A841) / VLOOKUP(D841,'Dados Base'!$B:$K,10,FALSE)) * 100</f>
        <v>170.44234999999995</v>
      </c>
      <c r="AO841" s="21">
        <v>0</v>
      </c>
      <c r="AP841" s="125">
        <v>0</v>
      </c>
      <c r="AQ841" s="17">
        <v>0</v>
      </c>
      <c r="AR841" s="18">
        <v>8.5</v>
      </c>
      <c r="AS841" s="20">
        <v>100</v>
      </c>
      <c r="AT841" s="20">
        <v>0</v>
      </c>
      <c r="AU841" s="20">
        <v>0</v>
      </c>
      <c r="AV841" s="21">
        <v>1.5</v>
      </c>
      <c r="AW841" s="21">
        <v>0</v>
      </c>
      <c r="AX841" s="21">
        <v>0</v>
      </c>
      <c r="AY841" s="116">
        <v>106.16277498426922</v>
      </c>
    </row>
    <row r="842" spans="1:51" ht="15" x14ac:dyDescent="0.25">
      <c r="A842" s="144">
        <v>2016</v>
      </c>
      <c r="B842" s="77" t="s">
        <v>197</v>
      </c>
      <c r="C842" s="78">
        <v>18</v>
      </c>
      <c r="D842" s="77">
        <v>3516903</v>
      </c>
      <c r="E842" s="78">
        <v>351690318</v>
      </c>
      <c r="F842" s="78" t="str">
        <f t="shared" si="30"/>
        <v>3516903182016</v>
      </c>
      <c r="G842" s="79">
        <v>-4.8563731556505729E-2</v>
      </c>
      <c r="H842" s="80">
        <f t="shared" si="29"/>
        <v>10679</v>
      </c>
      <c r="I842" s="81">
        <v>9319</v>
      </c>
      <c r="J842" s="82">
        <v>1360</v>
      </c>
      <c r="K842" s="83">
        <f>(H842)/VLOOKUP(D842,'Dados Base'!$B:$K,6,FALSE)</f>
        <v>21.648962049951347</v>
      </c>
      <c r="L842" s="88">
        <f t="shared" si="31"/>
        <v>87.26472516153197</v>
      </c>
      <c r="M842" s="85" t="s">
        <v>702</v>
      </c>
      <c r="N842" s="86">
        <v>0.747</v>
      </c>
      <c r="O842" s="87" t="s">
        <v>691</v>
      </c>
      <c r="P842" s="87" t="s">
        <v>691</v>
      </c>
      <c r="Q842" s="87" t="s">
        <v>691</v>
      </c>
      <c r="R842" s="87" t="s">
        <v>691</v>
      </c>
      <c r="S842" s="87" t="s">
        <v>691</v>
      </c>
      <c r="T842" s="87" t="s">
        <v>691</v>
      </c>
      <c r="U842" s="87" t="s">
        <v>691</v>
      </c>
      <c r="V842" s="87" t="s">
        <v>691</v>
      </c>
      <c r="W842" s="85">
        <v>0</v>
      </c>
      <c r="X842" s="47">
        <v>3.2002824728009256E-2</v>
      </c>
      <c r="Y842" s="9">
        <v>6.53</v>
      </c>
      <c r="Z842" s="10">
        <v>439.08488357695614</v>
      </c>
      <c r="AA842" s="10">
        <v>64.627116423043844</v>
      </c>
      <c r="AB842" s="11">
        <v>0</v>
      </c>
      <c r="AC842" s="12">
        <v>0</v>
      </c>
      <c r="AD842" s="153">
        <f>VLOOKUP(D842,'Dados Base'!$B:$K,9,FALSE)*31536000/VLOOKUP($F842,F:H,MATCH(H841,F841:AF841,0),FALSE)</f>
        <v>10778.762056372319</v>
      </c>
      <c r="AE842" s="153">
        <f>VLOOKUP(D842,'Dados Base'!$B:$K,10,FALSE)*31536000/VLOOKUP($F842,F:H,MATCH(H841,F841:AF841,0),FALSE)</f>
        <v>826.86393857102712</v>
      </c>
      <c r="AF842" s="14">
        <v>98.45</v>
      </c>
      <c r="AG842" s="15">
        <v>85.14</v>
      </c>
      <c r="AH842" s="14">
        <v>92.52</v>
      </c>
      <c r="AI842" s="14">
        <v>15.62</v>
      </c>
      <c r="AJ842" s="14">
        <v>100</v>
      </c>
      <c r="AK842" s="72">
        <f>(SUMIFS('Banco de Indicadores Mun. (2)'!I:I,'Banco de Indicadores Mun. (2)'!B:B,'Banco de Indicadores - Mun. (1)'!B842,'Banco de Indicadores Mun. (2)'!A:A,'Banco de Indicadores - Mun. (1)'!A842) / VLOOKUP(D842,'Dados Base'!$B:$K,8,FALSE)) * 100</f>
        <v>11.418860869565217</v>
      </c>
      <c r="AL842" s="72">
        <f>(SUMIFS('Banco de Indicadores Mun. (2)'!I:I,'Banco de Indicadores Mun. (2)'!B:B,'Banco de Indicadores - Mun. (1)'!B842,'Banco de Indicadores Mun. (2)'!A:A,'Banco de Indicadores - Mun. (1)'!A842) / VLOOKUP(D842,'Dados Base'!$B:$K,9,FALSE)) * 100</f>
        <v>3.5977232876712324</v>
      </c>
      <c r="AM842" s="72">
        <f>(SUMIFS('Banco de Indicadores Mun. (2)'!J:J,'Banco de Indicadores Mun. (2)'!B:B,'Banco de Indicadores - Mun. (1)'!B842,'Banco de Indicadores Mun. (2)'!A:A,'Banco de Indicadores - Mun. (1)'!A842) / VLOOKUP(D842,'Dados Base'!$B:$K,7,FALSE)) * 100</f>
        <v>14.009793103448272</v>
      </c>
      <c r="AN842" s="72">
        <f>(SUMIFS('Banco de Indicadores Mun. (2)'!K:K,'Banco de Indicadores Mun. (2)'!B:B,'Banco de Indicadores - Mun. (1)'!B842,'Banco de Indicadores Mun. (2)'!A:A,'Banco de Indicadores - Mun. (1)'!A842) / VLOOKUP(D842,'Dados Base'!$B:$K,10,FALSE)) * 100</f>
        <v>3.3684642857142864</v>
      </c>
      <c r="AO842" s="21">
        <v>0</v>
      </c>
      <c r="AP842" s="125">
        <v>0</v>
      </c>
      <c r="AQ842" s="17">
        <v>0</v>
      </c>
      <c r="AR842" s="18">
        <v>0.6</v>
      </c>
      <c r="AS842" s="20">
        <v>97.506448839208943</v>
      </c>
      <c r="AT842" s="20">
        <v>97.506448839208943</v>
      </c>
      <c r="AU842" s="20">
        <v>87.169827912965374</v>
      </c>
      <c r="AV842" s="21">
        <v>9.9600000000000009</v>
      </c>
      <c r="AW842" s="21">
        <v>0</v>
      </c>
      <c r="AX842" s="21">
        <v>0</v>
      </c>
      <c r="AY842" s="116">
        <v>28.542168004331042</v>
      </c>
    </row>
    <row r="843" spans="1:51" ht="15" x14ac:dyDescent="0.25">
      <c r="A843" s="144">
        <v>2016</v>
      </c>
      <c r="B843" s="77" t="s">
        <v>198</v>
      </c>
      <c r="C843" s="78">
        <v>20</v>
      </c>
      <c r="D843" s="77">
        <v>3517000</v>
      </c>
      <c r="E843" s="78">
        <v>351700020</v>
      </c>
      <c r="F843" s="78" t="str">
        <f t="shared" si="30"/>
        <v>3517000202016</v>
      </c>
      <c r="G843" s="79">
        <v>0.15962325190626014</v>
      </c>
      <c r="H843" s="80">
        <f t="shared" si="29"/>
        <v>10807</v>
      </c>
      <c r="I843" s="81">
        <v>8640</v>
      </c>
      <c r="J843" s="82">
        <v>2167</v>
      </c>
      <c r="K843" s="83">
        <f>(H843)/VLOOKUP(D843,'Dados Base'!$B:$K,6,FALSE)</f>
        <v>16.000177664598848</v>
      </c>
      <c r="L843" s="88">
        <f t="shared" si="31"/>
        <v>79.948181734061251</v>
      </c>
      <c r="M843" s="85" t="s">
        <v>702</v>
      </c>
      <c r="N843" s="86">
        <v>0.71699999999999997</v>
      </c>
      <c r="O843" s="87" t="s">
        <v>691</v>
      </c>
      <c r="P843" s="87" t="s">
        <v>691</v>
      </c>
      <c r="Q843" s="87" t="s">
        <v>691</v>
      </c>
      <c r="R843" s="87" t="s">
        <v>691</v>
      </c>
      <c r="S843" s="87" t="s">
        <v>691</v>
      </c>
      <c r="T843" s="87" t="s">
        <v>691</v>
      </c>
      <c r="U843" s="87" t="s">
        <v>691</v>
      </c>
      <c r="V843" s="87" t="s">
        <v>691</v>
      </c>
      <c r="W843" s="85">
        <v>0</v>
      </c>
      <c r="X843" s="47">
        <v>2.1788488020833337E-2</v>
      </c>
      <c r="Y843" s="9">
        <v>6.14</v>
      </c>
      <c r="Z843" s="10">
        <v>416.65535999999997</v>
      </c>
      <c r="AA843" s="10">
        <v>56.816640000000007</v>
      </c>
      <c r="AB843" s="11">
        <v>0</v>
      </c>
      <c r="AC843" s="12">
        <v>0</v>
      </c>
      <c r="AD843" s="153">
        <f>VLOOKUP(D843,'Dados Base'!$B:$K,9,FALSE)*31536000/VLOOKUP($F843,F:H,MATCH(H842,F842:AF842,0),FALSE)</f>
        <v>14152.826871472194</v>
      </c>
      <c r="AE843" s="153">
        <f>VLOOKUP(D843,'Dados Base'!$B:$K,10,FALSE)*31536000/VLOOKUP($F843,F:H,MATCH(H842,F842:AF842,0),FALSE)</f>
        <v>1780.0462663088742</v>
      </c>
      <c r="AF843" s="14">
        <v>77.42</v>
      </c>
      <c r="AG843" s="15">
        <v>77.42</v>
      </c>
      <c r="AH843" s="14">
        <v>76.42</v>
      </c>
      <c r="AI843" s="14">
        <v>0</v>
      </c>
      <c r="AJ843" s="14">
        <v>100</v>
      </c>
      <c r="AK843" s="72">
        <f>(SUMIFS('Banco de Indicadores Mun. (2)'!I:I,'Banco de Indicadores Mun. (2)'!B:B,'Banco de Indicadores - Mun. (1)'!B843,'Banco de Indicadores Mun. (2)'!A:A,'Banco de Indicadores - Mun. (1)'!A843) / VLOOKUP(D843,'Dados Base'!$B:$K,8,FALSE)) * 100</f>
        <v>16.111069306930695</v>
      </c>
      <c r="AL843" s="72">
        <f>(SUMIFS('Banco de Indicadores Mun. (2)'!I:I,'Banco de Indicadores Mun. (2)'!B:B,'Banco de Indicadores - Mun. (1)'!B843,'Banco de Indicadores Mun. (2)'!A:A,'Banco de Indicadores - Mun. (1)'!A843) / VLOOKUP(D843,'Dados Base'!$B:$K,9,FALSE)) * 100</f>
        <v>6.7101773195876309</v>
      </c>
      <c r="AM843" s="72">
        <f>(SUMIFS('Banco de Indicadores Mun. (2)'!J:J,'Banco de Indicadores Mun. (2)'!B:B,'Banco de Indicadores - Mun. (1)'!B843,'Banco de Indicadores Mun. (2)'!A:A,'Banco de Indicadores - Mun. (1)'!A843) / VLOOKUP(D843,'Dados Base'!$B:$K,7,FALSE)) * 100</f>
        <v>22.910780141843976</v>
      </c>
      <c r="AN843" s="72">
        <f>(SUMIFS('Banco de Indicadores Mun. (2)'!K:K,'Banco de Indicadores Mun. (2)'!B:B,'Banco de Indicadores - Mun. (1)'!B843,'Banco de Indicadores Mun. (2)'!A:A,'Banco de Indicadores - Mun. (1)'!A843) / VLOOKUP(D843,'Dados Base'!$B:$K,10,FALSE)) * 100</f>
        <v>0.39370491803278679</v>
      </c>
      <c r="AO843" s="21">
        <v>0</v>
      </c>
      <c r="AP843" s="125">
        <v>0</v>
      </c>
      <c r="AQ843" s="17">
        <v>0</v>
      </c>
      <c r="AR843" s="18">
        <v>8.5</v>
      </c>
      <c r="AS843" s="20">
        <v>100</v>
      </c>
      <c r="AT843" s="20">
        <v>100</v>
      </c>
      <c r="AU843" s="20">
        <v>88</v>
      </c>
      <c r="AV843" s="21">
        <v>9.5</v>
      </c>
      <c r="AW843" s="21">
        <v>0</v>
      </c>
      <c r="AX843" s="21">
        <v>0</v>
      </c>
      <c r="AY843" s="116">
        <v>0</v>
      </c>
    </row>
    <row r="844" spans="1:51" ht="15" x14ac:dyDescent="0.25">
      <c r="A844" s="144">
        <v>2016</v>
      </c>
      <c r="B844" s="77" t="s">
        <v>199</v>
      </c>
      <c r="C844" s="78">
        <v>19</v>
      </c>
      <c r="D844" s="77">
        <v>3517109</v>
      </c>
      <c r="E844" s="78">
        <v>351710919</v>
      </c>
      <c r="F844" s="78" t="str">
        <f t="shared" si="30"/>
        <v>3517109192016</v>
      </c>
      <c r="G844" s="79">
        <v>0.36171838212040175</v>
      </c>
      <c r="H844" s="80">
        <f t="shared" si="29"/>
        <v>4681</v>
      </c>
      <c r="I844" s="81">
        <v>3545</v>
      </c>
      <c r="J844" s="82">
        <v>1136</v>
      </c>
      <c r="K844" s="83">
        <f>(H844)/VLOOKUP(D844,'Dados Base'!$B:$K,6,FALSE)</f>
        <v>17.076462862979717</v>
      </c>
      <c r="L844" s="88">
        <f t="shared" si="31"/>
        <v>75.73168126468704</v>
      </c>
      <c r="M844" s="85" t="s">
        <v>702</v>
      </c>
      <c r="N844" s="86">
        <v>0.73499999999999999</v>
      </c>
      <c r="O844" s="87" t="s">
        <v>691</v>
      </c>
      <c r="P844" s="87" t="s">
        <v>691</v>
      </c>
      <c r="Q844" s="87" t="s">
        <v>691</v>
      </c>
      <c r="R844" s="87" t="s">
        <v>691</v>
      </c>
      <c r="S844" s="87" t="s">
        <v>691</v>
      </c>
      <c r="T844" s="87" t="s">
        <v>691</v>
      </c>
      <c r="U844" s="87" t="s">
        <v>691</v>
      </c>
      <c r="V844" s="87" t="s">
        <v>691</v>
      </c>
      <c r="W844" s="85">
        <v>23.01</v>
      </c>
      <c r="X844" s="47">
        <v>8.0344976562499986E-3</v>
      </c>
      <c r="Y844" s="9">
        <v>2.4700000000000002</v>
      </c>
      <c r="Z844" s="10">
        <v>126.83749614730878</v>
      </c>
      <c r="AA844" s="10">
        <v>63.512503852691211</v>
      </c>
      <c r="AB844" s="11">
        <v>0</v>
      </c>
      <c r="AC844" s="12">
        <v>0</v>
      </c>
      <c r="AD844" s="153">
        <f>VLOOKUP(D844,'Dados Base'!$B:$K,9,FALSE)*31536000/VLOOKUP($F844,F:H,MATCH(H843,F843:AF843,0),FALSE)</f>
        <v>13406.673787652211</v>
      </c>
      <c r="AE844" s="153">
        <f>VLOOKUP(D844,'Dados Base'!$B:$K,10,FALSE)*31536000/VLOOKUP($F844,F:H,MATCH(H843,F843:AF843,0),FALSE)</f>
        <v>1077.9235206152534</v>
      </c>
      <c r="AF844" s="14">
        <v>65.91</v>
      </c>
      <c r="AG844" s="15">
        <v>87.74</v>
      </c>
      <c r="AH844" s="14">
        <v>64.239999999999995</v>
      </c>
      <c r="AI844" s="14">
        <v>20.75</v>
      </c>
      <c r="AJ844" s="14">
        <v>89.5</v>
      </c>
      <c r="AK844" s="72">
        <f>(SUMIFS('Banco de Indicadores Mun. (2)'!I:I,'Banco de Indicadores Mun. (2)'!B:B,'Banco de Indicadores - Mun. (1)'!B844,'Banco de Indicadores Mun. (2)'!A:A,'Banco de Indicadores - Mun. (1)'!A844) / VLOOKUP(D844,'Dados Base'!$B:$K,8,FALSE)) * 100</f>
        <v>32.758825396825394</v>
      </c>
      <c r="AL844" s="72">
        <f>(SUMIFS('Banco de Indicadores Mun. (2)'!I:I,'Banco de Indicadores Mun. (2)'!B:B,'Banco de Indicadores - Mun. (1)'!B844,'Banco de Indicadores Mun. (2)'!A:A,'Banco de Indicadores - Mun. (1)'!A844) / VLOOKUP(D844,'Dados Base'!$B:$K,9,FALSE)) * 100</f>
        <v>10.370884422110551</v>
      </c>
      <c r="AM844" s="72">
        <f>(SUMIFS('Banco de Indicadores Mun. (2)'!J:J,'Banco de Indicadores Mun. (2)'!B:B,'Banco de Indicadores - Mun. (1)'!B844,'Banco de Indicadores Mun. (2)'!A:A,'Banco de Indicadores - Mun. (1)'!A844) / VLOOKUP(D844,'Dados Base'!$B:$K,7,FALSE)) * 100</f>
        <v>42.209553191489356</v>
      </c>
      <c r="AN844" s="72">
        <f>(SUMIFS('Banco de Indicadores Mun. (2)'!K:K,'Banco de Indicadores Mun. (2)'!B:B,'Banco de Indicadores - Mun. (1)'!B844,'Banco de Indicadores Mun. (2)'!A:A,'Banco de Indicadores - Mun. (1)'!A844) / VLOOKUP(D844,'Dados Base'!$B:$K,10,FALSE)) * 100</f>
        <v>4.9973124999999996</v>
      </c>
      <c r="AO844" s="21">
        <v>0</v>
      </c>
      <c r="AP844" s="125">
        <v>0</v>
      </c>
      <c r="AQ844" s="17">
        <v>0</v>
      </c>
      <c r="AR844" s="18">
        <v>7.3</v>
      </c>
      <c r="AS844" s="20">
        <v>82.549575070821533</v>
      </c>
      <c r="AT844" s="20">
        <v>82.549575070821533</v>
      </c>
      <c r="AU844" s="20">
        <v>66.63383038997047</v>
      </c>
      <c r="AV844" s="21">
        <v>7.57</v>
      </c>
      <c r="AW844" s="21">
        <v>0</v>
      </c>
      <c r="AX844" s="21">
        <v>0</v>
      </c>
      <c r="AY844" s="116">
        <v>21.60807152205086</v>
      </c>
    </row>
    <row r="845" spans="1:51" ht="15" x14ac:dyDescent="0.25">
      <c r="A845" s="144">
        <v>2016</v>
      </c>
      <c r="B845" s="77" t="s">
        <v>200</v>
      </c>
      <c r="C845" s="78">
        <v>16</v>
      </c>
      <c r="D845" s="77">
        <v>3517208</v>
      </c>
      <c r="E845" s="78">
        <v>351720816</v>
      </c>
      <c r="F845" s="78" t="str">
        <f t="shared" si="30"/>
        <v>3517208162016</v>
      </c>
      <c r="G845" s="79">
        <v>1.3152430411677907</v>
      </c>
      <c r="H845" s="80">
        <f t="shared" si="29"/>
        <v>11454</v>
      </c>
      <c r="I845" s="81">
        <v>10576</v>
      </c>
      <c r="J845" s="82">
        <v>878</v>
      </c>
      <c r="K845" s="83">
        <f>(H845)/VLOOKUP(D845,'Dados Base'!$B:$K,6,FALSE)</f>
        <v>42.532491645005571</v>
      </c>
      <c r="L845" s="88">
        <f t="shared" si="31"/>
        <v>92.334555613759377</v>
      </c>
      <c r="M845" s="85" t="s">
        <v>702</v>
      </c>
      <c r="N845" s="86">
        <v>0.73899999999999999</v>
      </c>
      <c r="O845" s="87" t="s">
        <v>691</v>
      </c>
      <c r="P845" s="87" t="s">
        <v>691</v>
      </c>
      <c r="Q845" s="87" t="s">
        <v>691</v>
      </c>
      <c r="R845" s="87" t="s">
        <v>691</v>
      </c>
      <c r="S845" s="87" t="s">
        <v>691</v>
      </c>
      <c r="T845" s="87" t="s">
        <v>691</v>
      </c>
      <c r="U845" s="87" t="s">
        <v>691</v>
      </c>
      <c r="V845" s="87" t="s">
        <v>691</v>
      </c>
      <c r="W845" s="85">
        <v>18.190000000000001</v>
      </c>
      <c r="X845" s="47">
        <v>3.135478146527778E-2</v>
      </c>
      <c r="Y845" s="9">
        <v>7.47</v>
      </c>
      <c r="Z845" s="10">
        <v>513.13661999999999</v>
      </c>
      <c r="AA845" s="10">
        <v>63.421379999999999</v>
      </c>
      <c r="AB845" s="11">
        <v>1</v>
      </c>
      <c r="AC845" s="12">
        <v>0</v>
      </c>
      <c r="AD845" s="153">
        <f>VLOOKUP(D845,'Dados Base'!$B:$K,9,FALSE)*31536000/VLOOKUP($F845,F:H,MATCH(H844,F844:AF844,0),FALSE)</f>
        <v>5589.1461498166573</v>
      </c>
      <c r="AE845" s="153">
        <f>VLOOKUP(D845,'Dados Base'!$B:$K,10,FALSE)*31536000/VLOOKUP($F845,F:H,MATCH(H844,F844:AF844,0),FALSE)</f>
        <v>550.65479308538488</v>
      </c>
      <c r="AF845" s="14">
        <v>89.93</v>
      </c>
      <c r="AG845" s="15">
        <v>100</v>
      </c>
      <c r="AH845" s="14">
        <v>89.93</v>
      </c>
      <c r="AI845" s="14">
        <v>9.2899999999999991</v>
      </c>
      <c r="AJ845" s="14">
        <v>98.99</v>
      </c>
      <c r="AK845" s="72">
        <f>(SUMIFS('Banco de Indicadores Mun. (2)'!I:I,'Banco de Indicadores Mun. (2)'!B:B,'Banco de Indicadores - Mun. (1)'!B845,'Banco de Indicadores Mun. (2)'!A:A,'Banco de Indicadores - Mun. (1)'!A845) / VLOOKUP(D845,'Dados Base'!$B:$K,8,FALSE)) * 100</f>
        <v>14.446542168674698</v>
      </c>
      <c r="AL845" s="72">
        <f>(SUMIFS('Banco de Indicadores Mun. (2)'!I:I,'Banco de Indicadores Mun. (2)'!B:B,'Banco de Indicadores - Mun. (1)'!B845,'Banco de Indicadores Mun. (2)'!A:A,'Banco de Indicadores - Mun. (1)'!A845) / VLOOKUP(D845,'Dados Base'!$B:$K,9,FALSE)) * 100</f>
        <v>5.9067142857142851</v>
      </c>
      <c r="AM845" s="72">
        <f>(SUMIFS('Banco de Indicadores Mun. (2)'!J:J,'Banco de Indicadores Mun. (2)'!B:B,'Banco de Indicadores - Mun. (1)'!B845,'Banco de Indicadores Mun. (2)'!A:A,'Banco de Indicadores - Mun. (1)'!A845) / VLOOKUP(D845,'Dados Base'!$B:$K,7,FALSE)) * 100</f>
        <v>9.4466507936507931</v>
      </c>
      <c r="AN845" s="72">
        <f>(SUMIFS('Banco de Indicadores Mun. (2)'!K:K,'Banco de Indicadores Mun. (2)'!B:B,'Banco de Indicadores - Mun. (1)'!B845,'Banco de Indicadores Mun. (2)'!A:A,'Banco de Indicadores - Mun. (1)'!A845) / VLOOKUP(D845,'Dados Base'!$B:$K,10,FALSE)) * 100</f>
        <v>30.196200000000001</v>
      </c>
      <c r="AO845" s="21">
        <v>0</v>
      </c>
      <c r="AP845" s="125">
        <v>0</v>
      </c>
      <c r="AQ845" s="17">
        <v>0</v>
      </c>
      <c r="AR845" s="18">
        <v>7.6</v>
      </c>
      <c r="AS845" s="20">
        <v>100</v>
      </c>
      <c r="AT845" s="20">
        <v>100</v>
      </c>
      <c r="AU845" s="20">
        <v>89</v>
      </c>
      <c r="AV845" s="21">
        <v>9.5</v>
      </c>
      <c r="AW845" s="21">
        <v>0</v>
      </c>
      <c r="AX845" s="21">
        <v>0</v>
      </c>
      <c r="AY845" s="116">
        <v>82.825645041598833</v>
      </c>
    </row>
    <row r="846" spans="1:51" ht="15" x14ac:dyDescent="0.25">
      <c r="A846" s="144">
        <v>2016</v>
      </c>
      <c r="B846" s="77" t="s">
        <v>201</v>
      </c>
      <c r="C846" s="78">
        <v>20</v>
      </c>
      <c r="D846" s="77">
        <v>3517307</v>
      </c>
      <c r="E846" s="78">
        <v>351730720</v>
      </c>
      <c r="F846" s="78" t="str">
        <f t="shared" si="30"/>
        <v>3517307202016</v>
      </c>
      <c r="G846" s="79">
        <v>0.17506315908202286</v>
      </c>
      <c r="H846" s="80">
        <f t="shared" si="29"/>
        <v>5479</v>
      </c>
      <c r="I846" s="81">
        <v>4921</v>
      </c>
      <c r="J846" s="82">
        <v>558</v>
      </c>
      <c r="K846" s="83">
        <f>(H846)/VLOOKUP(D846,'Dados Base'!$B:$K,6,FALSE)</f>
        <v>25.196596918831915</v>
      </c>
      <c r="L846" s="88">
        <f t="shared" si="31"/>
        <v>89.815659791932831</v>
      </c>
      <c r="M846" s="85" t="s">
        <v>702</v>
      </c>
      <c r="N846" s="86">
        <v>0.72799999999999998</v>
      </c>
      <c r="O846" s="87" t="s">
        <v>691</v>
      </c>
      <c r="P846" s="87" t="s">
        <v>691</v>
      </c>
      <c r="Q846" s="87" t="s">
        <v>691</v>
      </c>
      <c r="R846" s="87" t="s">
        <v>691</v>
      </c>
      <c r="S846" s="87" t="s">
        <v>691</v>
      </c>
      <c r="T846" s="87" t="s">
        <v>691</v>
      </c>
      <c r="U846" s="87" t="s">
        <v>691</v>
      </c>
      <c r="V846" s="87" t="s">
        <v>691</v>
      </c>
      <c r="W846" s="85">
        <v>0</v>
      </c>
      <c r="X846" s="47">
        <v>1.4268229166666667E-2</v>
      </c>
      <c r="Y846" s="9">
        <v>3.5</v>
      </c>
      <c r="Z846" s="10">
        <v>195.62253300000003</v>
      </c>
      <c r="AA846" s="10">
        <v>74.107467</v>
      </c>
      <c r="AB846" s="11">
        <v>0</v>
      </c>
      <c r="AC846" s="12">
        <v>0</v>
      </c>
      <c r="AD846" s="153">
        <f>VLOOKUP(D846,'Dados Base'!$B:$K,9,FALSE)*31536000/VLOOKUP($F846,F:H,MATCH(H845,F845:AF845,0),FALSE)</f>
        <v>9554.6194561051288</v>
      </c>
      <c r="AE846" s="153">
        <f>VLOOKUP(D846,'Dados Base'!$B:$K,10,FALSE)*31536000/VLOOKUP($F846,F:H,MATCH(H845,F845:AF845,0),FALSE)</f>
        <v>1208.7169191458293</v>
      </c>
      <c r="AF846" s="14">
        <v>100</v>
      </c>
      <c r="AG846" s="15">
        <v>88.25</v>
      </c>
      <c r="AH846" s="14">
        <v>100</v>
      </c>
      <c r="AI846" s="14">
        <v>0</v>
      </c>
      <c r="AJ846" s="14">
        <v>100</v>
      </c>
      <c r="AK846" s="72">
        <f>(SUMIFS('Banco de Indicadores Mun. (2)'!I:I,'Banco de Indicadores Mun. (2)'!B:B,'Banco de Indicadores - Mun. (1)'!B846,'Banco de Indicadores Mun. (2)'!A:A,'Banco de Indicadores - Mun. (1)'!A846) / VLOOKUP(D846,'Dados Base'!$B:$K,8,FALSE)) * 100</f>
        <v>27.06476811594203</v>
      </c>
      <c r="AL846" s="72">
        <f>(SUMIFS('Banco de Indicadores Mun. (2)'!I:I,'Banco de Indicadores Mun. (2)'!B:B,'Banco de Indicadores - Mun. (1)'!B846,'Banco de Indicadores Mun. (2)'!A:A,'Banco de Indicadores - Mun. (1)'!A846) / VLOOKUP(D846,'Dados Base'!$B:$K,9,FALSE)) * 100</f>
        <v>11.249813253012048</v>
      </c>
      <c r="AM846" s="72">
        <f>(SUMIFS('Banco de Indicadores Mun. (2)'!J:J,'Banco de Indicadores Mun. (2)'!B:B,'Banco de Indicadores - Mun. (1)'!B846,'Banco de Indicadores Mun. (2)'!A:A,'Banco de Indicadores - Mun. (1)'!A846) / VLOOKUP(D846,'Dados Base'!$B:$K,7,FALSE)) * 100</f>
        <v>38.587479166666668</v>
      </c>
      <c r="AN846" s="72">
        <f>(SUMIFS('Banco de Indicadores Mun. (2)'!K:K,'Banco de Indicadores Mun. (2)'!B:B,'Banco de Indicadores - Mun. (1)'!B846,'Banco de Indicadores Mun. (2)'!A:A,'Banco de Indicadores - Mun. (1)'!A846) / VLOOKUP(D846,'Dados Base'!$B:$K,10,FALSE)) * 100</f>
        <v>0.72714285714285731</v>
      </c>
      <c r="AO846" s="21">
        <v>0</v>
      </c>
      <c r="AP846" s="125">
        <v>0</v>
      </c>
      <c r="AQ846" s="17">
        <v>0</v>
      </c>
      <c r="AR846" s="18">
        <v>8.9</v>
      </c>
      <c r="AS846" s="20">
        <v>99</v>
      </c>
      <c r="AT846" s="20">
        <v>98.009999999999991</v>
      </c>
      <c r="AU846" s="20">
        <v>72.525315315315311</v>
      </c>
      <c r="AV846" s="21">
        <v>7.68</v>
      </c>
      <c r="AW846" s="21">
        <v>0</v>
      </c>
      <c r="AX846" s="21">
        <v>0</v>
      </c>
      <c r="AY846" s="116">
        <v>0</v>
      </c>
    </row>
    <row r="847" spans="1:51" ht="15" x14ac:dyDescent="0.25">
      <c r="A847" s="144">
        <v>2016</v>
      </c>
      <c r="B847" s="77" t="s">
        <v>202</v>
      </c>
      <c r="C847" s="78">
        <v>8</v>
      </c>
      <c r="D847" s="77">
        <v>3517406</v>
      </c>
      <c r="E847" s="78">
        <v>35174068</v>
      </c>
      <c r="F847" s="78" t="str">
        <f t="shared" si="30"/>
        <v>351740682016</v>
      </c>
      <c r="G847" s="79">
        <v>0.56481333342492945</v>
      </c>
      <c r="H847" s="80">
        <f t="shared" si="29"/>
        <v>38473</v>
      </c>
      <c r="I847" s="81">
        <v>37235</v>
      </c>
      <c r="J847" s="82">
        <v>1238</v>
      </c>
      <c r="K847" s="83">
        <f>(H847)/VLOOKUP(D847,'Dados Base'!$B:$K,6,FALSE)</f>
        <v>30.566391508497063</v>
      </c>
      <c r="L847" s="88">
        <f t="shared" si="31"/>
        <v>96.782158916642828</v>
      </c>
      <c r="M847" s="85" t="s">
        <v>702</v>
      </c>
      <c r="N847" s="86">
        <v>0.753</v>
      </c>
      <c r="O847" s="87" t="s">
        <v>691</v>
      </c>
      <c r="P847" s="87" t="s">
        <v>691</v>
      </c>
      <c r="Q847" s="87" t="s">
        <v>691</v>
      </c>
      <c r="R847" s="87" t="s">
        <v>691</v>
      </c>
      <c r="S847" s="87" t="s">
        <v>691</v>
      </c>
      <c r="T847" s="87" t="s">
        <v>691</v>
      </c>
      <c r="U847" s="87" t="s">
        <v>691</v>
      </c>
      <c r="V847" s="87" t="s">
        <v>691</v>
      </c>
      <c r="W847" s="85">
        <v>67.64</v>
      </c>
      <c r="X847" s="47">
        <v>0.11711109953703704</v>
      </c>
      <c r="Y847" s="9">
        <v>30.89</v>
      </c>
      <c r="Z847" s="10">
        <v>952.8893999999998</v>
      </c>
      <c r="AA847" s="10">
        <v>1132.2126000000001</v>
      </c>
      <c r="AB847" s="11">
        <v>8</v>
      </c>
      <c r="AC847" s="12">
        <v>0</v>
      </c>
      <c r="AD847" s="153">
        <f>VLOOKUP(D847,'Dados Base'!$B:$K,9,FALSE)*31536000/VLOOKUP($F847,F:H,MATCH(H846,F846:AF846,0),FALSE)</f>
        <v>14033.122449510047</v>
      </c>
      <c r="AE847" s="153">
        <f>VLOOKUP(D847,'Dados Base'!$B:$K,10,FALSE)*31536000/VLOOKUP($F847,F:H,MATCH(H846,F846:AF846,0),FALSE)</f>
        <v>1672.1711330023652</v>
      </c>
      <c r="AF847" s="14">
        <v>100</v>
      </c>
      <c r="AG847" s="15">
        <v>99.93</v>
      </c>
      <c r="AH847" s="14">
        <v>100</v>
      </c>
      <c r="AI847" s="14">
        <v>26.69</v>
      </c>
      <c r="AJ847" s="14">
        <v>100</v>
      </c>
      <c r="AK847" s="72">
        <f>(SUMIFS('Banco de Indicadores Mun. (2)'!I:I,'Banco de Indicadores Mun. (2)'!B:B,'Banco de Indicadores - Mun. (1)'!B847,'Banco de Indicadores Mun. (2)'!A:A,'Banco de Indicadores - Mun. (1)'!A847) / VLOOKUP(D847,'Dados Base'!$B:$K,8,FALSE)) * 100</f>
        <v>53.752392733564001</v>
      </c>
      <c r="AL847" s="72">
        <f>(SUMIFS('Banco de Indicadores Mun. (2)'!I:I,'Banco de Indicadores Mun. (2)'!B:B,'Banco de Indicadores - Mun. (1)'!B847,'Banco de Indicadores Mun. (2)'!A:A,'Banco de Indicadores - Mun. (1)'!A847) / VLOOKUP(D847,'Dados Base'!$B:$K,9,FALSE)) * 100</f>
        <v>18.147712032710277</v>
      </c>
      <c r="AM847" s="72">
        <f>(SUMIFS('Banco de Indicadores Mun. (2)'!J:J,'Banco de Indicadores Mun. (2)'!B:B,'Banco de Indicadores - Mun. (1)'!B847,'Banco de Indicadores Mun. (2)'!A:A,'Banco de Indicadores - Mun. (1)'!A847) / VLOOKUP(D847,'Dados Base'!$B:$K,7,FALSE)) * 100</f>
        <v>74.228844919786084</v>
      </c>
      <c r="AN847" s="72">
        <f>(SUMIFS('Banco de Indicadores Mun. (2)'!K:K,'Banco de Indicadores Mun. (2)'!B:B,'Banco de Indicadores - Mun. (1)'!B847,'Banco de Indicadores Mun. (2)'!A:A,'Banco de Indicadores - Mun. (1)'!A847) / VLOOKUP(D847,'Dados Base'!$B:$K,10,FALSE)) * 100</f>
        <v>16.212230392156858</v>
      </c>
      <c r="AO847" s="21">
        <v>0</v>
      </c>
      <c r="AP847" s="125">
        <v>0</v>
      </c>
      <c r="AQ847" s="17">
        <v>0</v>
      </c>
      <c r="AR847" s="18">
        <v>7.4</v>
      </c>
      <c r="AS847" s="20">
        <v>100</v>
      </c>
      <c r="AT847" s="20">
        <v>100</v>
      </c>
      <c r="AU847" s="20">
        <v>45.69989381814414</v>
      </c>
      <c r="AV847" s="21">
        <v>6.17</v>
      </c>
      <c r="AW847" s="21">
        <v>2</v>
      </c>
      <c r="AX847" s="21">
        <v>0</v>
      </c>
      <c r="AY847" s="116">
        <v>149.33187434099011</v>
      </c>
    </row>
    <row r="848" spans="1:51" ht="15" x14ac:dyDescent="0.25">
      <c r="A848" s="144">
        <v>2016</v>
      </c>
      <c r="B848" s="77" t="s">
        <v>203</v>
      </c>
      <c r="C848" s="78">
        <v>15</v>
      </c>
      <c r="D848" s="77">
        <v>3517505</v>
      </c>
      <c r="E848" s="78">
        <v>351750515</v>
      </c>
      <c r="F848" s="78" t="str">
        <f t="shared" si="30"/>
        <v>3517505152016</v>
      </c>
      <c r="G848" s="79">
        <v>1.9656573232665231</v>
      </c>
      <c r="H848" s="80">
        <f t="shared" si="29"/>
        <v>19753</v>
      </c>
      <c r="I848" s="81">
        <v>17788</v>
      </c>
      <c r="J848" s="82">
        <v>1965</v>
      </c>
      <c r="K848" s="83">
        <f>(H848)/VLOOKUP(D848,'Dados Base'!$B:$K,6,FALSE)</f>
        <v>60.772851736762767</v>
      </c>
      <c r="L848" s="88">
        <f t="shared" si="31"/>
        <v>90.052143978129905</v>
      </c>
      <c r="M848" s="85" t="s">
        <v>702</v>
      </c>
      <c r="N848" s="86">
        <v>0.72499999999999998</v>
      </c>
      <c r="O848" s="87" t="s">
        <v>691</v>
      </c>
      <c r="P848" s="87" t="s">
        <v>691</v>
      </c>
      <c r="Q848" s="87" t="s">
        <v>691</v>
      </c>
      <c r="R848" s="87" t="s">
        <v>691</v>
      </c>
      <c r="S848" s="87" t="s">
        <v>691</v>
      </c>
      <c r="T848" s="87" t="s">
        <v>691</v>
      </c>
      <c r="U848" s="87" t="s">
        <v>691</v>
      </c>
      <c r="V848" s="87" t="s">
        <v>691</v>
      </c>
      <c r="W848" s="85">
        <v>0</v>
      </c>
      <c r="X848" s="47">
        <v>5.2912434259259261E-2</v>
      </c>
      <c r="Y848" s="9">
        <v>12.59</v>
      </c>
      <c r="Z848" s="10">
        <v>617.01102000000003</v>
      </c>
      <c r="AA848" s="10">
        <v>354.50297999999998</v>
      </c>
      <c r="AB848" s="11">
        <v>3</v>
      </c>
      <c r="AC848" s="12">
        <v>0</v>
      </c>
      <c r="AD848" s="153">
        <f>VLOOKUP(D848,'Dados Base'!$B:$K,9,FALSE)*31536000/VLOOKUP($F848,F:H,MATCH(H847,F847:AF847,0),FALSE)</f>
        <v>4023.2228015997571</v>
      </c>
      <c r="AE848" s="153">
        <f>VLOOKUP(D848,'Dados Base'!$B:$K,10,FALSE)*31536000/VLOOKUP($F848,F:H,MATCH(H847,F847:AF847,0),FALSE)</f>
        <v>431.05958588568825</v>
      </c>
      <c r="AF848" s="14">
        <v>88</v>
      </c>
      <c r="AG848" s="15">
        <v>90.95</v>
      </c>
      <c r="AH848" s="14">
        <v>81.12</v>
      </c>
      <c r="AI848" s="14">
        <v>40.51</v>
      </c>
      <c r="AJ848" s="14">
        <v>99.49</v>
      </c>
      <c r="AK848" s="72">
        <f>(SUMIFS('Banco de Indicadores Mun. (2)'!I:I,'Banco de Indicadores Mun. (2)'!B:B,'Banco de Indicadores - Mun. (1)'!B848,'Banco de Indicadores Mun. (2)'!A:A,'Banco de Indicadores - Mun. (1)'!A848) / VLOOKUP(D848,'Dados Base'!$B:$K,8,FALSE)) * 100</f>
        <v>27.873320987654317</v>
      </c>
      <c r="AL848" s="72">
        <f>(SUMIFS('Banco de Indicadores Mun. (2)'!I:I,'Banco de Indicadores Mun. (2)'!B:B,'Banco de Indicadores - Mun. (1)'!B848,'Banco de Indicadores Mun. (2)'!A:A,'Banco de Indicadores - Mun. (1)'!A848) / VLOOKUP(D848,'Dados Base'!$B:$K,9,FALSE)) * 100</f>
        <v>8.9592817460317438</v>
      </c>
      <c r="AM848" s="72">
        <f>(SUMIFS('Banco de Indicadores Mun. (2)'!J:J,'Banco de Indicadores Mun. (2)'!B:B,'Banco de Indicadores - Mun. (1)'!B848,'Banco de Indicadores Mun. (2)'!A:A,'Banco de Indicadores - Mun. (1)'!A848) / VLOOKUP(D848,'Dados Base'!$B:$K,7,FALSE)) * 100</f>
        <v>10.517925925925924</v>
      </c>
      <c r="AN848" s="72">
        <f>(SUMIFS('Banco de Indicadores Mun. (2)'!K:K,'Banco de Indicadores Mun. (2)'!B:B,'Banco de Indicadores - Mun. (1)'!B848,'Banco de Indicadores Mun. (2)'!A:A,'Banco de Indicadores - Mun. (1)'!A848) / VLOOKUP(D848,'Dados Base'!$B:$K,10,FALSE)) * 100</f>
        <v>62.584111111111099</v>
      </c>
      <c r="AO848" s="21">
        <v>0</v>
      </c>
      <c r="AP848" s="125">
        <v>0</v>
      </c>
      <c r="AQ848" s="17">
        <v>0</v>
      </c>
      <c r="AR848" s="18">
        <v>10</v>
      </c>
      <c r="AS848" s="20">
        <v>87</v>
      </c>
      <c r="AT848" s="20">
        <v>87.000000000000014</v>
      </c>
      <c r="AU848" s="20">
        <v>63.510255127563788</v>
      </c>
      <c r="AV848" s="21">
        <v>7.43</v>
      </c>
      <c r="AW848" s="21">
        <v>0</v>
      </c>
      <c r="AX848" s="21">
        <v>0</v>
      </c>
      <c r="AY848" s="116">
        <v>132.00243190054624</v>
      </c>
    </row>
    <row r="849" spans="1:51" ht="15" x14ac:dyDescent="0.25">
      <c r="A849" s="144">
        <v>2016</v>
      </c>
      <c r="B849" s="77" t="s">
        <v>204</v>
      </c>
      <c r="C849" s="78">
        <v>14</v>
      </c>
      <c r="D849" s="77">
        <v>3517604</v>
      </c>
      <c r="E849" s="78">
        <v>351760414</v>
      </c>
      <c r="F849" s="78" t="str">
        <f t="shared" si="30"/>
        <v>3517604142016</v>
      </c>
      <c r="G849" s="79">
        <v>-0.6682772266123016</v>
      </c>
      <c r="H849" s="80">
        <f t="shared" si="29"/>
        <v>17707</v>
      </c>
      <c r="I849" s="81">
        <v>7328</v>
      </c>
      <c r="J849" s="82">
        <v>10379</v>
      </c>
      <c r="K849" s="83">
        <f>(H849)/VLOOKUP(D849,'Dados Base'!$B:$K,6,FALSE)</f>
        <v>43.43996859820421</v>
      </c>
      <c r="L849" s="88">
        <f t="shared" si="31"/>
        <v>41.384763088044274</v>
      </c>
      <c r="M849" s="85" t="s">
        <v>702</v>
      </c>
      <c r="N849" s="86">
        <v>0.67500000000000004</v>
      </c>
      <c r="O849" s="87" t="s">
        <v>691</v>
      </c>
      <c r="P849" s="87" t="s">
        <v>691</v>
      </c>
      <c r="Q849" s="87" t="s">
        <v>691</v>
      </c>
      <c r="R849" s="87" t="s">
        <v>691</v>
      </c>
      <c r="S849" s="87" t="s">
        <v>691</v>
      </c>
      <c r="T849" s="87" t="s">
        <v>691</v>
      </c>
      <c r="U849" s="87" t="s">
        <v>691</v>
      </c>
      <c r="V849" s="87" t="s">
        <v>691</v>
      </c>
      <c r="W849" s="85">
        <v>0</v>
      </c>
      <c r="X849" s="47">
        <v>2.5615204427083333E-2</v>
      </c>
      <c r="Y849" s="9">
        <v>5</v>
      </c>
      <c r="Z849" s="10">
        <v>243.43243718051181</v>
      </c>
      <c r="AA849" s="10">
        <v>141.96556281948816</v>
      </c>
      <c r="AB849" s="11">
        <v>3</v>
      </c>
      <c r="AC849" s="12">
        <v>2</v>
      </c>
      <c r="AD849" s="153">
        <f>VLOOKUP(D849,'Dados Base'!$B:$K,9,FALSE)*31536000/VLOOKUP($F849,F:H,MATCH(H848,F848:AF848,0),FALSE)</f>
        <v>8050.0773705314286</v>
      </c>
      <c r="AE849" s="153">
        <f>VLOOKUP(D849,'Dados Base'!$B:$K,10,FALSE)*31536000/VLOOKUP($F849,F:H,MATCH(H848,F848:AF848,0),FALSE)</f>
        <v>943.92500141187099</v>
      </c>
      <c r="AF849" s="14">
        <v>55.55</v>
      </c>
      <c r="AG849" s="15">
        <v>70</v>
      </c>
      <c r="AH849" s="14">
        <v>32</v>
      </c>
      <c r="AI849" s="14">
        <v>46.92</v>
      </c>
      <c r="AJ849" s="14">
        <v>100</v>
      </c>
      <c r="AK849" s="72">
        <f>(SUMIFS('Banco de Indicadores Mun. (2)'!I:I,'Banco de Indicadores Mun. (2)'!B:B,'Banco de Indicadores - Mun. (1)'!B849,'Banco de Indicadores Mun. (2)'!A:A,'Banco de Indicadores - Mun. (1)'!A849) / VLOOKUP(D849,'Dados Base'!$B:$K,8,FALSE)) * 100</f>
        <v>2.7445000000000008</v>
      </c>
      <c r="AL849" s="72">
        <f>(SUMIFS('Banco de Indicadores Mun. (2)'!I:I,'Banco de Indicadores Mun. (2)'!B:B,'Banco de Indicadores - Mun. (1)'!B849,'Banco de Indicadores Mun. (2)'!A:A,'Banco de Indicadores - Mun. (1)'!A849) / VLOOKUP(D849,'Dados Base'!$B:$K,9,FALSE)) * 100</f>
        <v>1.2265243362831861</v>
      </c>
      <c r="AM849" s="72">
        <f>(SUMIFS('Banco de Indicadores Mun. (2)'!J:J,'Banco de Indicadores Mun. (2)'!B:B,'Banco de Indicadores - Mun. (1)'!B849,'Banco de Indicadores Mun. (2)'!A:A,'Banco de Indicadores - Mun. (1)'!A849) / VLOOKUP(D849,'Dados Base'!$B:$K,7,FALSE)) * 100</f>
        <v>3.1881677852349006</v>
      </c>
      <c r="AN849" s="72">
        <f>(SUMIFS('Banco de Indicadores Mun. (2)'!K:K,'Banco de Indicadores Mun. (2)'!B:B,'Banco de Indicadores - Mun. (1)'!B849,'Banco de Indicadores Mun. (2)'!A:A,'Banco de Indicadores - Mun. (1)'!A849) / VLOOKUP(D849,'Dados Base'!$B:$K,10,FALSE)) * 100</f>
        <v>1.4972075471698112</v>
      </c>
      <c r="AO849" s="21">
        <v>0</v>
      </c>
      <c r="AP849" s="125">
        <v>0</v>
      </c>
      <c r="AQ849" s="17">
        <v>0</v>
      </c>
      <c r="AR849" s="18">
        <v>5.4</v>
      </c>
      <c r="AS849" s="20">
        <v>72.382646777063087</v>
      </c>
      <c r="AT849" s="20">
        <v>65.795825920350353</v>
      </c>
      <c r="AU849" s="20">
        <v>63.163907747448569</v>
      </c>
      <c r="AV849" s="21">
        <v>6.85</v>
      </c>
      <c r="AW849" s="21">
        <v>0</v>
      </c>
      <c r="AX849" s="21">
        <v>2</v>
      </c>
      <c r="AY849" s="116">
        <v>119.71522650655533</v>
      </c>
    </row>
    <row r="850" spans="1:51" ht="15" x14ac:dyDescent="0.25">
      <c r="A850" s="144">
        <v>2016</v>
      </c>
      <c r="B850" s="77" t="s">
        <v>205</v>
      </c>
      <c r="C850" s="78">
        <v>8</v>
      </c>
      <c r="D850" s="77">
        <v>3517703</v>
      </c>
      <c r="E850" s="78">
        <v>35177038</v>
      </c>
      <c r="F850" s="78" t="str">
        <f t="shared" si="30"/>
        <v>351770382016</v>
      </c>
      <c r="G850" s="79">
        <v>0.45020343536814611</v>
      </c>
      <c r="H850" s="80">
        <f t="shared" si="29"/>
        <v>20421</v>
      </c>
      <c r="I850" s="81">
        <v>19884</v>
      </c>
      <c r="J850" s="82">
        <v>537</v>
      </c>
      <c r="K850" s="83">
        <f>(H850)/VLOOKUP(D850,'Dados Base'!$B:$K,6,FALSE)</f>
        <v>56.315150846616291</v>
      </c>
      <c r="L850" s="88">
        <f t="shared" si="31"/>
        <v>97.370354047304247</v>
      </c>
      <c r="M850" s="85" t="s">
        <v>702</v>
      </c>
      <c r="N850" s="86">
        <v>0.71799999999999997</v>
      </c>
      <c r="O850" s="87" t="s">
        <v>691</v>
      </c>
      <c r="P850" s="87" t="s">
        <v>691</v>
      </c>
      <c r="Q850" s="87" t="s">
        <v>691</v>
      </c>
      <c r="R850" s="87" t="s">
        <v>691</v>
      </c>
      <c r="S850" s="87" t="s">
        <v>691</v>
      </c>
      <c r="T850" s="87" t="s">
        <v>691</v>
      </c>
      <c r="U850" s="87" t="s">
        <v>691</v>
      </c>
      <c r="V850" s="87" t="s">
        <v>691</v>
      </c>
      <c r="W850" s="85">
        <v>0</v>
      </c>
      <c r="X850" s="47">
        <v>6.0171989166666676E-2</v>
      </c>
      <c r="Y850" s="9">
        <v>14.23</v>
      </c>
      <c r="Z850" s="10">
        <v>626.39189999999996</v>
      </c>
      <c r="AA850" s="10">
        <v>471.21210000000008</v>
      </c>
      <c r="AB850" s="11">
        <v>4</v>
      </c>
      <c r="AC850" s="12">
        <v>0</v>
      </c>
      <c r="AD850" s="153">
        <f>VLOOKUP(D850,'Dados Base'!$B:$K,9,FALSE)*31536000/VLOOKUP($F850,F:H,MATCH(H849,F849:AF849,0),FALSE)</f>
        <v>9034.1119435874843</v>
      </c>
      <c r="AE850" s="153">
        <f>VLOOKUP(D850,'Dados Base'!$B:$K,10,FALSE)*31536000/VLOOKUP($F850,F:H,MATCH(H849,F849:AF849,0),FALSE)</f>
        <v>1096.447774349934</v>
      </c>
      <c r="AF850" s="14">
        <v>96.8</v>
      </c>
      <c r="AG850" s="15" t="s">
        <v>692</v>
      </c>
      <c r="AH850" s="14">
        <v>96.8</v>
      </c>
      <c r="AI850" s="14">
        <v>41.91</v>
      </c>
      <c r="AJ850" s="14">
        <v>100</v>
      </c>
      <c r="AK850" s="72">
        <f>(SUMIFS('Banco de Indicadores Mun. (2)'!I:I,'Banco de Indicadores Mun. (2)'!B:B,'Banco de Indicadores - Mun. (1)'!B850,'Banco de Indicadores Mun. (2)'!A:A,'Banco de Indicadores - Mun. (1)'!A850) / VLOOKUP(D850,'Dados Base'!$B:$K,8,FALSE)) * 100</f>
        <v>6.8530437158469928</v>
      </c>
      <c r="AL850" s="72">
        <f>(SUMIFS('Banco de Indicadores Mun. (2)'!I:I,'Banco de Indicadores Mun. (2)'!B:B,'Banco de Indicadores - Mun. (1)'!B850,'Banco de Indicadores Mun. (2)'!A:A,'Banco de Indicadores - Mun. (1)'!A850) / VLOOKUP(D850,'Dados Base'!$B:$K,9,FALSE)) * 100</f>
        <v>2.1437726495726497</v>
      </c>
      <c r="AM850" s="72">
        <f>(SUMIFS('Banco de Indicadores Mun. (2)'!J:J,'Banco de Indicadores Mun. (2)'!B:B,'Banco de Indicadores - Mun. (1)'!B850,'Banco de Indicadores Mun. (2)'!A:A,'Banco de Indicadores - Mun. (1)'!A850) / VLOOKUP(D850,'Dados Base'!$B:$K,7,FALSE)) * 100</f>
        <v>3.0242053571428569</v>
      </c>
      <c r="AN850" s="72">
        <f>(SUMIFS('Banco de Indicadores Mun. (2)'!K:K,'Banco de Indicadores Mun. (2)'!B:B,'Banco de Indicadores - Mun. (1)'!B850,'Banco de Indicadores Mun. (2)'!A:A,'Banco de Indicadores - Mun. (1)'!A850) / VLOOKUP(D850,'Dados Base'!$B:$K,10,FALSE)) * 100</f>
        <v>12.892901408450705</v>
      </c>
      <c r="AO850" s="21">
        <v>0</v>
      </c>
      <c r="AP850" s="125">
        <v>0</v>
      </c>
      <c r="AQ850" s="17">
        <v>0</v>
      </c>
      <c r="AR850" s="18">
        <v>10</v>
      </c>
      <c r="AS850" s="20">
        <v>100</v>
      </c>
      <c r="AT850" s="20">
        <v>100</v>
      </c>
      <c r="AU850" s="20">
        <v>57.069024894224142</v>
      </c>
      <c r="AV850" s="21">
        <v>6.91</v>
      </c>
      <c r="AW850" s="21">
        <v>2</v>
      </c>
      <c r="AX850" s="21">
        <v>0</v>
      </c>
      <c r="AY850" s="116">
        <v>121.18047119571291</v>
      </c>
    </row>
    <row r="851" spans="1:51" ht="15" x14ac:dyDescent="0.25">
      <c r="A851" s="144">
        <v>2016</v>
      </c>
      <c r="B851" s="77" t="s">
        <v>206</v>
      </c>
      <c r="C851" s="78">
        <v>19</v>
      </c>
      <c r="D851" s="77">
        <v>3517802</v>
      </c>
      <c r="E851" s="78">
        <v>351780219</v>
      </c>
      <c r="F851" s="78" t="str">
        <f t="shared" si="30"/>
        <v>3517802192016</v>
      </c>
      <c r="G851" s="79">
        <v>-0.25256217988973706</v>
      </c>
      <c r="H851" s="80">
        <f t="shared" si="29"/>
        <v>8434</v>
      </c>
      <c r="I851" s="81">
        <v>6823</v>
      </c>
      <c r="J851" s="82">
        <v>1611</v>
      </c>
      <c r="K851" s="83">
        <f>(H851)/VLOOKUP(D851,'Dados Base'!$B:$K,6,FALSE)</f>
        <v>14.83814215341309</v>
      </c>
      <c r="L851" s="88">
        <f t="shared" si="31"/>
        <v>80.898743182357123</v>
      </c>
      <c r="M851" s="85" t="s">
        <v>702</v>
      </c>
      <c r="N851" s="86">
        <v>0.71899999999999997</v>
      </c>
      <c r="O851" s="87" t="s">
        <v>691</v>
      </c>
      <c r="P851" s="87" t="s">
        <v>691</v>
      </c>
      <c r="Q851" s="87" t="s">
        <v>691</v>
      </c>
      <c r="R851" s="87" t="s">
        <v>691</v>
      </c>
      <c r="S851" s="87" t="s">
        <v>691</v>
      </c>
      <c r="T851" s="87" t="s">
        <v>691</v>
      </c>
      <c r="U851" s="87" t="s">
        <v>691</v>
      </c>
      <c r="V851" s="87" t="s">
        <v>691</v>
      </c>
      <c r="W851" s="85">
        <v>0</v>
      </c>
      <c r="X851" s="47">
        <v>1.8097958333333334E-2</v>
      </c>
      <c r="Y851" s="9">
        <v>4.6900000000000004</v>
      </c>
      <c r="Z851" s="10">
        <v>227.82810600000002</v>
      </c>
      <c r="AA851" s="10">
        <v>134.02589399999997</v>
      </c>
      <c r="AB851" s="11">
        <v>3</v>
      </c>
      <c r="AC851" s="12">
        <v>0</v>
      </c>
      <c r="AD851" s="153">
        <f>VLOOKUP(D851,'Dados Base'!$B:$K,9,FALSE)*31536000/VLOOKUP($F851,F:H,MATCH(H850,F850:AF850,0),FALSE)</f>
        <v>15480.085368745553</v>
      </c>
      <c r="AE851" s="153">
        <f>VLOOKUP(D851,'Dados Base'!$B:$K,10,FALSE)*31536000/VLOOKUP($F851,F:H,MATCH(H850,F850:AF850,0),FALSE)</f>
        <v>1570.4434432060705</v>
      </c>
      <c r="AF851" s="14">
        <v>82.4</v>
      </c>
      <c r="AG851" s="15">
        <v>82.4</v>
      </c>
      <c r="AH851" s="14">
        <v>82.4</v>
      </c>
      <c r="AI851" s="14">
        <v>19.86</v>
      </c>
      <c r="AJ851" s="14">
        <v>99.3</v>
      </c>
      <c r="AK851" s="72">
        <f>(SUMIFS('Banco de Indicadores Mun. (2)'!I:I,'Banco de Indicadores Mun. (2)'!B:B,'Banco de Indicadores - Mun. (1)'!B851,'Banco de Indicadores Mun. (2)'!A:A,'Banco de Indicadores - Mun. (1)'!A851) / VLOOKUP(D851,'Dados Base'!$B:$K,8,FALSE)) * 100</f>
        <v>0.1013066666666667</v>
      </c>
      <c r="AL851" s="72">
        <f>(SUMIFS('Banco de Indicadores Mun. (2)'!I:I,'Banco de Indicadores Mun. (2)'!B:B,'Banco de Indicadores - Mun. (1)'!B851,'Banco de Indicadores Mun. (2)'!A:A,'Banco de Indicadores - Mun. (1)'!A851) / VLOOKUP(D851,'Dados Base'!$B:$K,9,FALSE)) * 100</f>
        <v>3.6705314009661844E-2</v>
      </c>
      <c r="AM851" s="72">
        <f>(SUMIFS('Banco de Indicadores Mun. (2)'!J:J,'Banco de Indicadores Mun. (2)'!B:B,'Banco de Indicadores - Mun. (1)'!B851,'Banco de Indicadores Mun. (2)'!A:A,'Banco de Indicadores - Mun. (1)'!A851) / VLOOKUP(D851,'Dados Base'!$B:$K,7,FALSE)) * 100</f>
        <v>0</v>
      </c>
      <c r="AN851" s="72">
        <f>(SUMIFS('Banco de Indicadores Mun. (2)'!K:K,'Banco de Indicadores Mun. (2)'!B:B,'Banco de Indicadores - Mun. (1)'!B851,'Banco de Indicadores Mun. (2)'!A:A,'Banco de Indicadores - Mun. (1)'!A851) / VLOOKUP(D851,'Dados Base'!$B:$K,10,FALSE)) * 100</f>
        <v>0.36180952380952391</v>
      </c>
      <c r="AO851" s="21">
        <v>0</v>
      </c>
      <c r="AP851" s="125">
        <v>0</v>
      </c>
      <c r="AQ851" s="17">
        <v>0</v>
      </c>
      <c r="AR851" s="18">
        <v>7.9</v>
      </c>
      <c r="AS851" s="20">
        <v>78.900000000000006</v>
      </c>
      <c r="AT851" s="20">
        <v>78.90000000000002</v>
      </c>
      <c r="AU851" s="20">
        <v>62.961334129234451</v>
      </c>
      <c r="AV851" s="21">
        <v>7.28</v>
      </c>
      <c r="AW851" s="21">
        <v>0</v>
      </c>
      <c r="AX851" s="21">
        <v>0</v>
      </c>
      <c r="AY851" s="116">
        <v>0</v>
      </c>
    </row>
    <row r="852" spans="1:51" ht="15" x14ac:dyDescent="0.25">
      <c r="A852" s="144">
        <v>2016</v>
      </c>
      <c r="B852" s="77" t="s">
        <v>207</v>
      </c>
      <c r="C852" s="78">
        <v>12</v>
      </c>
      <c r="D852" s="77">
        <v>3517901</v>
      </c>
      <c r="E852" s="78">
        <v>351790112</v>
      </c>
      <c r="F852" s="78" t="str">
        <f t="shared" si="30"/>
        <v>3517901122016</v>
      </c>
      <c r="G852" s="79">
        <v>1.1156567046838983</v>
      </c>
      <c r="H852" s="80">
        <f t="shared" si="29"/>
        <v>10589</v>
      </c>
      <c r="I852" s="81">
        <v>9718</v>
      </c>
      <c r="J852" s="82">
        <v>871</v>
      </c>
      <c r="K852" s="83">
        <f>(H852)/VLOOKUP(D852,'Dados Base'!$B:$K,6,FALSE)</f>
        <v>16.575874268181959</v>
      </c>
      <c r="L852" s="88">
        <f t="shared" si="31"/>
        <v>91.774482954008874</v>
      </c>
      <c r="M852" s="85" t="s">
        <v>702</v>
      </c>
      <c r="N852" s="86">
        <v>0.73699999999999999</v>
      </c>
      <c r="O852" s="87" t="s">
        <v>691</v>
      </c>
      <c r="P852" s="87" t="s">
        <v>691</v>
      </c>
      <c r="Q852" s="87" t="s">
        <v>691</v>
      </c>
      <c r="R852" s="87" t="s">
        <v>691</v>
      </c>
      <c r="S852" s="87" t="s">
        <v>691</v>
      </c>
      <c r="T852" s="87" t="s">
        <v>691</v>
      </c>
      <c r="U852" s="87" t="s">
        <v>691</v>
      </c>
      <c r="V852" s="87" t="s">
        <v>691</v>
      </c>
      <c r="W852" s="85">
        <v>97.61</v>
      </c>
      <c r="X852" s="47">
        <v>2.5303297916666665E-2</v>
      </c>
      <c r="Y852" s="9">
        <v>6.81</v>
      </c>
      <c r="Z852" s="10">
        <v>509.60501999999997</v>
      </c>
      <c r="AA852" s="10">
        <v>15.76098</v>
      </c>
      <c r="AB852" s="11">
        <v>0</v>
      </c>
      <c r="AC852" s="12">
        <v>0</v>
      </c>
      <c r="AD852" s="153">
        <f>VLOOKUP(D852,'Dados Base'!$B:$K,9,FALSE)*31536000/VLOOKUP($F852,F:H,MATCH(H851,F851:AF851,0),FALSE)</f>
        <v>22693.769005571819</v>
      </c>
      <c r="AE852" s="153">
        <f>VLOOKUP(D852,'Dados Base'!$B:$K,10,FALSE)*31536000/VLOOKUP($F852,F:H,MATCH(H851,F851:AF851,0),FALSE)</f>
        <v>2650.5845688922464</v>
      </c>
      <c r="AF852" s="14">
        <v>91.76</v>
      </c>
      <c r="AG852" s="15">
        <v>100</v>
      </c>
      <c r="AH852" s="14">
        <v>91.76</v>
      </c>
      <c r="AI852" s="14">
        <v>17.97</v>
      </c>
      <c r="AJ852" s="14">
        <v>94.05</v>
      </c>
      <c r="AK852" s="72">
        <f>(SUMIFS('Banco de Indicadores Mun. (2)'!I:I,'Banco de Indicadores Mun. (2)'!B:B,'Banco de Indicadores - Mun. (1)'!B852,'Banco de Indicadores Mun. (2)'!A:A,'Banco de Indicadores - Mun. (1)'!A852) / VLOOKUP(D852,'Dados Base'!$B:$K,8,FALSE)) * 100</f>
        <v>9.283309090909091</v>
      </c>
      <c r="AL852" s="72">
        <f>(SUMIFS('Banco de Indicadores Mun. (2)'!I:I,'Banco de Indicadores Mun. (2)'!B:B,'Banco de Indicadores - Mun. (1)'!B852,'Banco de Indicadores Mun. (2)'!A:A,'Banco de Indicadores - Mun. (1)'!A852) / VLOOKUP(D852,'Dados Base'!$B:$K,9,FALSE)) * 100</f>
        <v>3.3502755905511807</v>
      </c>
      <c r="AM852" s="72">
        <f>(SUMIFS('Banco de Indicadores Mun. (2)'!J:J,'Banco de Indicadores Mun. (2)'!B:B,'Banco de Indicadores - Mun. (1)'!B852,'Banco de Indicadores Mun. (2)'!A:A,'Banco de Indicadores - Mun. (1)'!A852) / VLOOKUP(D852,'Dados Base'!$B:$K,7,FALSE)) * 100</f>
        <v>12.224408602150536</v>
      </c>
      <c r="AN852" s="72">
        <f>(SUMIFS('Banco de Indicadores Mun. (2)'!K:K,'Banco de Indicadores Mun. (2)'!B:B,'Banco de Indicadores - Mun. (1)'!B852,'Banco de Indicadores Mun. (2)'!A:A,'Banco de Indicadores - Mun. (1)'!A852) / VLOOKUP(D852,'Dados Base'!$B:$K,10,FALSE)) * 100</f>
        <v>3.1367415730337087</v>
      </c>
      <c r="AO852" s="21">
        <v>0</v>
      </c>
      <c r="AP852" s="125">
        <v>0</v>
      </c>
      <c r="AQ852" s="17">
        <v>0</v>
      </c>
      <c r="AR852" s="18">
        <v>8.3000000000000007</v>
      </c>
      <c r="AS852" s="20">
        <v>100</v>
      </c>
      <c r="AT852" s="20">
        <v>100</v>
      </c>
      <c r="AU852" s="20">
        <v>97</v>
      </c>
      <c r="AV852" s="21">
        <v>10</v>
      </c>
      <c r="AW852" s="21">
        <v>0</v>
      </c>
      <c r="AX852" s="21">
        <v>0</v>
      </c>
      <c r="AY852" s="116">
        <v>10.978015629220927</v>
      </c>
    </row>
    <row r="853" spans="1:51" ht="15" x14ac:dyDescent="0.25">
      <c r="A853" s="144">
        <v>2016</v>
      </c>
      <c r="B853" s="77" t="s">
        <v>208</v>
      </c>
      <c r="C853" s="78">
        <v>15</v>
      </c>
      <c r="D853" s="77">
        <v>3518008</v>
      </c>
      <c r="E853" s="78">
        <v>351800815</v>
      </c>
      <c r="F853" s="78" t="str">
        <f t="shared" si="30"/>
        <v>3518008152016</v>
      </c>
      <c r="G853" s="79">
        <v>-0.20870670074384368</v>
      </c>
      <c r="H853" s="80">
        <f t="shared" si="29"/>
        <v>1942</v>
      </c>
      <c r="I853" s="81">
        <v>1726</v>
      </c>
      <c r="J853" s="82">
        <v>216</v>
      </c>
      <c r="K853" s="83">
        <f>(H853)/VLOOKUP(D853,'Dados Base'!$B:$K,6,FALSE)</f>
        <v>22.974092038329587</v>
      </c>
      <c r="L853" s="88">
        <f t="shared" si="31"/>
        <v>88.877445932028834</v>
      </c>
      <c r="M853" s="85" t="s">
        <v>702</v>
      </c>
      <c r="N853" s="86">
        <v>0.73199999999999998</v>
      </c>
      <c r="O853" s="87" t="s">
        <v>691</v>
      </c>
      <c r="P853" s="87" t="s">
        <v>691</v>
      </c>
      <c r="Q853" s="87" t="s">
        <v>691</v>
      </c>
      <c r="R853" s="87" t="s">
        <v>691</v>
      </c>
      <c r="S853" s="87" t="s">
        <v>691</v>
      </c>
      <c r="T853" s="87" t="s">
        <v>691</v>
      </c>
      <c r="U853" s="87" t="s">
        <v>691</v>
      </c>
      <c r="V853" s="87" t="s">
        <v>691</v>
      </c>
      <c r="W853" s="85">
        <v>0</v>
      </c>
      <c r="X853" s="47">
        <v>4.6714203125000006E-3</v>
      </c>
      <c r="Y853" s="9">
        <v>1.24</v>
      </c>
      <c r="Z853" s="10">
        <v>80.709935263462654</v>
      </c>
      <c r="AA853" s="10">
        <v>15.248064736537348</v>
      </c>
      <c r="AB853" s="11">
        <v>0</v>
      </c>
      <c r="AC853" s="12">
        <v>0</v>
      </c>
      <c r="AD853" s="153">
        <f>VLOOKUP(D853,'Dados Base'!$B:$K,9,FALSE)*31536000/VLOOKUP($F853,F:H,MATCH(H852,F852:AF852,0),FALSE)</f>
        <v>10717.693099897013</v>
      </c>
      <c r="AE853" s="153">
        <f>VLOOKUP(D853,'Dados Base'!$B:$K,10,FALSE)*31536000/VLOOKUP($F853,F:H,MATCH(H852,F852:AF852,0),FALSE)</f>
        <v>1136.7250257466526</v>
      </c>
      <c r="AF853" s="14">
        <v>92.37</v>
      </c>
      <c r="AG853" s="15" t="s">
        <v>692</v>
      </c>
      <c r="AH853" s="14">
        <v>88.6</v>
      </c>
      <c r="AI853" s="14">
        <v>15.4</v>
      </c>
      <c r="AJ853" s="14">
        <v>100</v>
      </c>
      <c r="AK853" s="72">
        <f>(SUMIFS('Banco de Indicadores Mun. (2)'!I:I,'Banco de Indicadores Mun. (2)'!B:B,'Banco de Indicadores - Mun. (1)'!B853,'Banco de Indicadores Mun. (2)'!A:A,'Banco de Indicadores - Mun. (1)'!A853) / VLOOKUP(D853,'Dados Base'!$B:$K,8,FALSE)) * 100</f>
        <v>23.619</v>
      </c>
      <c r="AL853" s="72">
        <f>(SUMIFS('Banco de Indicadores Mun. (2)'!I:I,'Banco de Indicadores Mun. (2)'!B:B,'Banco de Indicadores - Mun. (1)'!B853,'Banco de Indicadores Mun. (2)'!A:A,'Banco de Indicadores - Mun. (1)'!A853) / VLOOKUP(D853,'Dados Base'!$B:$K,9,FALSE)) * 100</f>
        <v>7.5151363636363637</v>
      </c>
      <c r="AM853" s="72">
        <f>(SUMIFS('Banco de Indicadores Mun. (2)'!J:J,'Banco de Indicadores Mun. (2)'!B:B,'Banco de Indicadores - Mun. (1)'!B853,'Banco de Indicadores Mun. (2)'!A:A,'Banco de Indicadores - Mun. (1)'!A853) / VLOOKUP(D853,'Dados Base'!$B:$K,7,FALSE)) * 100</f>
        <v>18.506999999999998</v>
      </c>
      <c r="AN853" s="72">
        <f>(SUMIFS('Banco de Indicadores Mun. (2)'!K:K,'Banco de Indicadores Mun. (2)'!B:B,'Banco de Indicadores - Mun. (1)'!B853,'Banco de Indicadores Mun. (2)'!A:A,'Banco de Indicadores - Mun. (1)'!A853) / VLOOKUP(D853,'Dados Base'!$B:$K,10,FALSE)) * 100</f>
        <v>33.843000000000011</v>
      </c>
      <c r="AO853" s="21">
        <v>0</v>
      </c>
      <c r="AP853" s="125">
        <v>0</v>
      </c>
      <c r="AQ853" s="17">
        <v>0</v>
      </c>
      <c r="AR853" s="18">
        <v>8.9</v>
      </c>
      <c r="AS853" s="20">
        <v>93.456861609727852</v>
      </c>
      <c r="AT853" s="20">
        <v>93.456861609727852</v>
      </c>
      <c r="AU853" s="20">
        <v>84.109647203425098</v>
      </c>
      <c r="AV853" s="21">
        <v>9.9</v>
      </c>
      <c r="AW853" s="21">
        <v>0</v>
      </c>
      <c r="AX853" s="21">
        <v>0</v>
      </c>
      <c r="AY853" s="116">
        <v>495.52595252581438</v>
      </c>
    </row>
    <row r="854" spans="1:51" ht="15" x14ac:dyDescent="0.25">
      <c r="A854" s="144">
        <v>2016</v>
      </c>
      <c r="B854" s="77" t="s">
        <v>209</v>
      </c>
      <c r="C854" s="78">
        <v>16</v>
      </c>
      <c r="D854" s="77">
        <v>3518107</v>
      </c>
      <c r="E854" s="78">
        <v>351810716</v>
      </c>
      <c r="F854" s="78" t="str">
        <f t="shared" si="30"/>
        <v>3518107162016</v>
      </c>
      <c r="G854" s="79">
        <v>8.4174263896086288E-2</v>
      </c>
      <c r="H854" s="80">
        <f t="shared" si="29"/>
        <v>6445</v>
      </c>
      <c r="I854" s="81">
        <v>5731</v>
      </c>
      <c r="J854" s="82">
        <v>714</v>
      </c>
      <c r="K854" s="83">
        <f>(H854)/VLOOKUP(D854,'Dados Base'!$B:$K,6,FALSE)</f>
        <v>13.95625812039844</v>
      </c>
      <c r="L854" s="88">
        <f t="shared" si="31"/>
        <v>88.921644685802946</v>
      </c>
      <c r="M854" s="85" t="s">
        <v>702</v>
      </c>
      <c r="N854" s="86">
        <v>0.71299999999999997</v>
      </c>
      <c r="O854" s="87" t="s">
        <v>691</v>
      </c>
      <c r="P854" s="87" t="s">
        <v>691</v>
      </c>
      <c r="Q854" s="87" t="s">
        <v>691</v>
      </c>
      <c r="R854" s="87" t="s">
        <v>691</v>
      </c>
      <c r="S854" s="87" t="s">
        <v>691</v>
      </c>
      <c r="T854" s="87" t="s">
        <v>691</v>
      </c>
      <c r="U854" s="87" t="s">
        <v>691</v>
      </c>
      <c r="V854" s="87" t="s">
        <v>691</v>
      </c>
      <c r="W854" s="85">
        <v>0</v>
      </c>
      <c r="X854" s="47">
        <v>1.6728467447916666E-2</v>
      </c>
      <c r="Y854" s="9">
        <v>3.98</v>
      </c>
      <c r="Z854" s="10">
        <v>36.819359999999961</v>
      </c>
      <c r="AA854" s="10">
        <v>270.00864000000001</v>
      </c>
      <c r="AB854" s="11">
        <v>0</v>
      </c>
      <c r="AC854" s="12">
        <v>0</v>
      </c>
      <c r="AD854" s="153">
        <f>VLOOKUP(D854,'Dados Base'!$B:$K,9,FALSE)*31536000/VLOOKUP($F854,F:H,MATCH(H853,F853:AF853,0),FALSE)</f>
        <v>16636.524437548487</v>
      </c>
      <c r="AE854" s="153">
        <f>VLOOKUP(D854,'Dados Base'!$B:$K,10,FALSE)*31536000/VLOOKUP($F854,F:H,MATCH(H853,F853:AF853,0),FALSE)</f>
        <v>1761.5143522110156</v>
      </c>
      <c r="AF854" s="14">
        <v>99.67</v>
      </c>
      <c r="AG854" s="15">
        <v>99.67</v>
      </c>
      <c r="AH854" s="14">
        <v>99.67</v>
      </c>
      <c r="AI854" s="14">
        <v>0</v>
      </c>
      <c r="AJ854" s="14">
        <v>99.67</v>
      </c>
      <c r="AK854" s="72">
        <f>(SUMIFS('Banco de Indicadores Mun. (2)'!I:I,'Banco de Indicadores Mun. (2)'!B:B,'Banco de Indicadores - Mun. (1)'!B854,'Banco de Indicadores Mun. (2)'!A:A,'Banco de Indicadores - Mun. (1)'!A854) / VLOOKUP(D854,'Dados Base'!$B:$K,8,FALSE)) * 100</f>
        <v>7.0764071428571427</v>
      </c>
      <c r="AL854" s="72">
        <f>(SUMIFS('Banco de Indicadores Mun. (2)'!I:I,'Banco de Indicadores Mun. (2)'!B:B,'Banco de Indicadores - Mun. (1)'!B854,'Banco de Indicadores Mun. (2)'!A:A,'Banco de Indicadores - Mun. (1)'!A854) / VLOOKUP(D854,'Dados Base'!$B:$K,9,FALSE)) * 100</f>
        <v>2.9138147058823529</v>
      </c>
      <c r="AM854" s="72">
        <f>(SUMIFS('Banco de Indicadores Mun. (2)'!J:J,'Banco de Indicadores Mun. (2)'!B:B,'Banco de Indicadores - Mun. (1)'!B854,'Banco de Indicadores Mun. (2)'!A:A,'Banco de Indicadores - Mun. (1)'!A854) / VLOOKUP(D854,'Dados Base'!$B:$K,7,FALSE)) * 100</f>
        <v>6.074374999999999</v>
      </c>
      <c r="AN854" s="72">
        <f>(SUMIFS('Banco de Indicadores Mun. (2)'!K:K,'Banco de Indicadores Mun. (2)'!B:B,'Banco de Indicadores - Mun. (1)'!B854,'Banco de Indicadores Mun. (2)'!A:A,'Banco de Indicadores - Mun. (1)'!A854) / VLOOKUP(D854,'Dados Base'!$B:$K,10,FALSE)) * 100</f>
        <v>9.9711666666666705</v>
      </c>
      <c r="AO854" s="21">
        <v>0</v>
      </c>
      <c r="AP854" s="125">
        <v>0</v>
      </c>
      <c r="AQ854" s="17">
        <v>0</v>
      </c>
      <c r="AR854" s="18">
        <v>7.8</v>
      </c>
      <c r="AS854" s="20">
        <v>100</v>
      </c>
      <c r="AT854" s="20">
        <v>100</v>
      </c>
      <c r="AU854" s="20">
        <v>11.999999999999986</v>
      </c>
      <c r="AV854" s="21">
        <v>3.78</v>
      </c>
      <c r="AW854" s="21">
        <v>0</v>
      </c>
      <c r="AX854" s="21">
        <v>0</v>
      </c>
      <c r="AY854" s="116">
        <v>160.23882691859086</v>
      </c>
    </row>
    <row r="855" spans="1:51" ht="15" x14ac:dyDescent="0.25">
      <c r="A855" s="144">
        <v>2016</v>
      </c>
      <c r="B855" s="77" t="s">
        <v>210</v>
      </c>
      <c r="C855" s="78">
        <v>19</v>
      </c>
      <c r="D855" s="77">
        <v>3518206</v>
      </c>
      <c r="E855" s="78">
        <v>351820619</v>
      </c>
      <c r="F855" s="78" t="str">
        <f t="shared" si="30"/>
        <v>3518206192016</v>
      </c>
      <c r="G855" s="79">
        <v>0.53488523745386374</v>
      </c>
      <c r="H855" s="80">
        <f t="shared" si="29"/>
        <v>31570</v>
      </c>
      <c r="I855" s="81">
        <v>29513</v>
      </c>
      <c r="J855" s="82">
        <v>2057</v>
      </c>
      <c r="K855" s="83">
        <f>(H855)/VLOOKUP(D855,'Dados Base'!$B:$K,6,FALSE)</f>
        <v>33.00298981789291</v>
      </c>
      <c r="L855" s="88">
        <f t="shared" si="31"/>
        <v>93.484320557491287</v>
      </c>
      <c r="M855" s="85" t="s">
        <v>702</v>
      </c>
      <c r="N855" s="86">
        <v>0.76300000000000001</v>
      </c>
      <c r="O855" s="87" t="s">
        <v>691</v>
      </c>
      <c r="P855" s="87" t="s">
        <v>691</v>
      </c>
      <c r="Q855" s="87" t="s">
        <v>691</v>
      </c>
      <c r="R855" s="87" t="s">
        <v>691</v>
      </c>
      <c r="S855" s="87" t="s">
        <v>691</v>
      </c>
      <c r="T855" s="87" t="s">
        <v>691</v>
      </c>
      <c r="U855" s="87" t="s">
        <v>691</v>
      </c>
      <c r="V855" s="87" t="s">
        <v>691</v>
      </c>
      <c r="W855" s="85">
        <v>3.65</v>
      </c>
      <c r="X855" s="47">
        <v>8.8939157465277779E-2</v>
      </c>
      <c r="Y855" s="9">
        <v>24.06</v>
      </c>
      <c r="Z855" s="10">
        <v>469.28376000000003</v>
      </c>
      <c r="AA855" s="10">
        <v>1155.09024</v>
      </c>
      <c r="AB855" s="11">
        <v>5</v>
      </c>
      <c r="AC855" s="12">
        <v>0</v>
      </c>
      <c r="AD855" s="153">
        <f>VLOOKUP(D855,'Dados Base'!$B:$K,9,FALSE)*31536000/VLOOKUP($F855,F:H,MATCH(H854,F854:AF854,0),FALSE)</f>
        <v>7022.4288881849861</v>
      </c>
      <c r="AE855" s="153">
        <f>VLOOKUP(D855,'Dados Base'!$B:$K,10,FALSE)*31536000/VLOOKUP($F855,F:H,MATCH(H854,F854:AF854,0),FALSE)</f>
        <v>679.26765917009834</v>
      </c>
      <c r="AF855" s="14">
        <v>92.55</v>
      </c>
      <c r="AG855" s="15">
        <v>92.55</v>
      </c>
      <c r="AH855" s="14">
        <v>92.55</v>
      </c>
      <c r="AI855" s="14">
        <v>39.68</v>
      </c>
      <c r="AJ855" s="14">
        <v>100</v>
      </c>
      <c r="AK855" s="72">
        <f>(SUMIFS('Banco de Indicadores Mun. (2)'!I:I,'Banco de Indicadores Mun. (2)'!B:B,'Banco de Indicadores - Mun. (1)'!B855,'Banco de Indicadores Mun. (2)'!A:A,'Banco de Indicadores - Mun. (1)'!A855) / VLOOKUP(D855,'Dados Base'!$B:$K,8,FALSE)) * 100</f>
        <v>7.211445783132528</v>
      </c>
      <c r="AL855" s="72">
        <f>(SUMIFS('Banco de Indicadores Mun. (2)'!I:I,'Banco de Indicadores Mun. (2)'!B:B,'Banco de Indicadores - Mun. (1)'!B855,'Banco de Indicadores Mun. (2)'!A:A,'Banco de Indicadores - Mun. (1)'!A855) / VLOOKUP(D855,'Dados Base'!$B:$K,9,FALSE)) * 100</f>
        <v>2.5542674253200559</v>
      </c>
      <c r="AM855" s="72">
        <f>(SUMIFS('Banco de Indicadores Mun. (2)'!J:J,'Banco de Indicadores Mun. (2)'!B:B,'Banco de Indicadores - Mun. (1)'!B855,'Banco de Indicadores Mun. (2)'!A:A,'Banco de Indicadores - Mun. (1)'!A855) / VLOOKUP(D855,'Dados Base'!$B:$K,7,FALSE)) * 100</f>
        <v>8.7576077348066264</v>
      </c>
      <c r="AN855" s="72">
        <f>(SUMIFS('Banco de Indicadores Mun. (2)'!K:K,'Banco de Indicadores Mun. (2)'!B:B,'Banco de Indicadores - Mun. (1)'!B855,'Banco de Indicadores Mun. (2)'!A:A,'Banco de Indicadores - Mun. (1)'!A855) / VLOOKUP(D855,'Dados Base'!$B:$K,10,FALSE)) * 100</f>
        <v>3.0959264705882346</v>
      </c>
      <c r="AO855" s="21">
        <v>0</v>
      </c>
      <c r="AP855" s="125">
        <v>0</v>
      </c>
      <c r="AQ855" s="17">
        <v>0</v>
      </c>
      <c r="AR855" s="18">
        <v>8.3000000000000007</v>
      </c>
      <c r="AS855" s="20">
        <v>100</v>
      </c>
      <c r="AT855" s="20">
        <v>100</v>
      </c>
      <c r="AU855" s="20">
        <v>28.890129982380898</v>
      </c>
      <c r="AV855" s="21">
        <v>5.08</v>
      </c>
      <c r="AW855" s="21">
        <v>0</v>
      </c>
      <c r="AX855" s="21">
        <v>0</v>
      </c>
      <c r="AY855" s="116">
        <v>0</v>
      </c>
    </row>
    <row r="856" spans="1:51" ht="15" x14ac:dyDescent="0.25">
      <c r="A856" s="144">
        <v>2016</v>
      </c>
      <c r="B856" s="77" t="s">
        <v>211</v>
      </c>
      <c r="C856" s="78">
        <v>2</v>
      </c>
      <c r="D856" s="77">
        <v>3518305</v>
      </c>
      <c r="E856" s="78">
        <v>35183052</v>
      </c>
      <c r="F856" s="78" t="str">
        <f t="shared" si="30"/>
        <v>351830522016</v>
      </c>
      <c r="G856" s="79">
        <v>1.3917480617744449</v>
      </c>
      <c r="H856" s="80">
        <f t="shared" si="29"/>
        <v>27973</v>
      </c>
      <c r="I856" s="81">
        <v>24072</v>
      </c>
      <c r="J856" s="82">
        <v>3901</v>
      </c>
      <c r="K856" s="83">
        <f>(H856)/VLOOKUP(D856,'Dados Base'!$B:$K,6,FALSE)</f>
        <v>103.41219963031423</v>
      </c>
      <c r="L856" s="88">
        <f t="shared" si="31"/>
        <v>86.054409609266074</v>
      </c>
      <c r="M856" s="85" t="s">
        <v>702</v>
      </c>
      <c r="N856" s="86">
        <v>0.73099999999999998</v>
      </c>
      <c r="O856" s="87" t="s">
        <v>691</v>
      </c>
      <c r="P856" s="87" t="s">
        <v>691</v>
      </c>
      <c r="Q856" s="87" t="s">
        <v>691</v>
      </c>
      <c r="R856" s="87" t="s">
        <v>691</v>
      </c>
      <c r="S856" s="87" t="s">
        <v>691</v>
      </c>
      <c r="T856" s="87" t="s">
        <v>691</v>
      </c>
      <c r="U856" s="87" t="s">
        <v>691</v>
      </c>
      <c r="V856" s="87" t="s">
        <v>691</v>
      </c>
      <c r="W856" s="85">
        <v>0</v>
      </c>
      <c r="X856" s="47">
        <v>6.0302729997685184E-2</v>
      </c>
      <c r="Y856" s="9">
        <v>17.27</v>
      </c>
      <c r="Z856" s="10">
        <v>533.10652660535118</v>
      </c>
      <c r="AA856" s="10">
        <v>798.91147339464885</v>
      </c>
      <c r="AB856" s="11">
        <v>2</v>
      </c>
      <c r="AC856" s="12">
        <v>0</v>
      </c>
      <c r="AD856" s="153">
        <f>VLOOKUP(D856,'Dados Base'!$B:$K,9,FALSE)*31536000/VLOOKUP($F856,F:H,MATCH(H855,F855:AF855,0),FALSE)</f>
        <v>4498.2175669395492</v>
      </c>
      <c r="AE856" s="153">
        <f>VLOOKUP(D856,'Dados Base'!$B:$K,10,FALSE)*31536000/VLOOKUP($F856,F:H,MATCH(H855,F855:AF855,0),FALSE)</f>
        <v>462.22285775569293</v>
      </c>
      <c r="AF856" s="14">
        <v>70.819999999999993</v>
      </c>
      <c r="AG856" s="15">
        <v>99.93</v>
      </c>
      <c r="AH856" s="14">
        <v>41.83</v>
      </c>
      <c r="AI856" s="14">
        <v>38.590000000000003</v>
      </c>
      <c r="AJ856" s="14">
        <v>82.3</v>
      </c>
      <c r="AK856" s="72">
        <f>(SUMIFS('Banco de Indicadores Mun. (2)'!I:I,'Banco de Indicadores Mun. (2)'!B:B,'Banco de Indicadores - Mun. (1)'!B856,'Banco de Indicadores Mun. (2)'!A:A,'Banco de Indicadores - Mun. (1)'!A856) / VLOOKUP(D856,'Dados Base'!$B:$K,8,FALSE)) * 100</f>
        <v>4.8335086705202306</v>
      </c>
      <c r="AL856" s="72">
        <f>(SUMIFS('Banco de Indicadores Mun. (2)'!I:I,'Banco de Indicadores Mun. (2)'!B:B,'Banco de Indicadores - Mun. (1)'!B856,'Banco de Indicadores Mun. (2)'!A:A,'Banco de Indicadores - Mun. (1)'!A856) / VLOOKUP(D856,'Dados Base'!$B:$K,9,FALSE)) * 100</f>
        <v>2.0957318295739347</v>
      </c>
      <c r="AM856" s="72">
        <f>(SUMIFS('Banco de Indicadores Mun. (2)'!J:J,'Banco de Indicadores Mun. (2)'!B:B,'Banco de Indicadores - Mun. (1)'!B856,'Banco de Indicadores Mun. (2)'!A:A,'Banco de Indicadores - Mun. (1)'!A856) / VLOOKUP(D856,'Dados Base'!$B:$K,7,FALSE)) * 100</f>
        <v>3.3142651515151513</v>
      </c>
      <c r="AN856" s="72">
        <f>(SUMIFS('Banco de Indicadores Mun. (2)'!K:K,'Banco de Indicadores Mun. (2)'!B:B,'Banco de Indicadores - Mun. (1)'!B856,'Banco de Indicadores Mun. (2)'!A:A,'Banco de Indicadores - Mun. (1)'!A856) / VLOOKUP(D856,'Dados Base'!$B:$K,10,FALSE)) * 100</f>
        <v>9.7247317073170727</v>
      </c>
      <c r="AO856" s="21">
        <v>0</v>
      </c>
      <c r="AP856" s="125">
        <v>0</v>
      </c>
      <c r="AQ856" s="17">
        <v>0</v>
      </c>
      <c r="AR856" s="18">
        <v>8.1</v>
      </c>
      <c r="AS856" s="20">
        <v>41.13294314381271</v>
      </c>
      <c r="AT856" s="20">
        <v>41.13294314381271</v>
      </c>
      <c r="AU856" s="20">
        <v>40.02247166369758</v>
      </c>
      <c r="AV856" s="21">
        <v>5.22</v>
      </c>
      <c r="AW856" s="21">
        <v>0</v>
      </c>
      <c r="AX856" s="21">
        <v>0</v>
      </c>
      <c r="AY856" s="116">
        <v>33.372784284845011</v>
      </c>
    </row>
    <row r="857" spans="1:51" ht="15" x14ac:dyDescent="0.25">
      <c r="A857" s="144">
        <v>2016</v>
      </c>
      <c r="B857" s="77" t="s">
        <v>212</v>
      </c>
      <c r="C857" s="78">
        <v>2</v>
      </c>
      <c r="D857" s="77">
        <v>3518404</v>
      </c>
      <c r="E857" s="78">
        <v>35184042</v>
      </c>
      <c r="F857" s="78" t="str">
        <f t="shared" si="30"/>
        <v>351840422016</v>
      </c>
      <c r="G857" s="79">
        <v>0.60065472031998191</v>
      </c>
      <c r="H857" s="80">
        <f t="shared" si="29"/>
        <v>116020</v>
      </c>
      <c r="I857" s="81">
        <v>110600</v>
      </c>
      <c r="J857" s="82">
        <v>5420</v>
      </c>
      <c r="K857" s="83">
        <f>(H857)/VLOOKUP(D857,'Dados Base'!$B:$K,6,FALSE)</f>
        <v>154.39689130203342</v>
      </c>
      <c r="L857" s="88">
        <f t="shared" si="31"/>
        <v>95.328391656610933</v>
      </c>
      <c r="M857" s="85" t="s">
        <v>702</v>
      </c>
      <c r="N857" s="86">
        <v>0.79800000000000004</v>
      </c>
      <c r="O857" s="87" t="s">
        <v>691</v>
      </c>
      <c r="P857" s="87" t="s">
        <v>691</v>
      </c>
      <c r="Q857" s="87" t="s">
        <v>691</v>
      </c>
      <c r="R857" s="87" t="s">
        <v>691</v>
      </c>
      <c r="S857" s="87" t="s">
        <v>691</v>
      </c>
      <c r="T857" s="87" t="s">
        <v>691</v>
      </c>
      <c r="U857" s="87" t="s">
        <v>691</v>
      </c>
      <c r="V857" s="87" t="s">
        <v>691</v>
      </c>
      <c r="W857" s="85">
        <v>0</v>
      </c>
      <c r="X857" s="47">
        <v>0.40188616303240743</v>
      </c>
      <c r="Y857" s="9">
        <v>102.67</v>
      </c>
      <c r="Z857" s="10">
        <v>775.6164233999998</v>
      </c>
      <c r="AA857" s="10">
        <v>5384.6495765999998</v>
      </c>
      <c r="AB857" s="11">
        <v>17</v>
      </c>
      <c r="AC857" s="12">
        <v>0</v>
      </c>
      <c r="AD857" s="153">
        <f>VLOOKUP(D857,'Dados Base'!$B:$K,9,FALSE)*31536000/VLOOKUP($F857,F:H,MATCH(H856,F856:AF856,0),FALSE)</f>
        <v>3049.7665919669021</v>
      </c>
      <c r="AE857" s="153">
        <f>VLOOKUP(D857,'Dados Base'!$B:$K,10,FALSE)*31536000/VLOOKUP($F857,F:H,MATCH(H856,F856:AF856,0),FALSE)</f>
        <v>307.15118083089129</v>
      </c>
      <c r="AF857" s="14">
        <v>99.43</v>
      </c>
      <c r="AG857" s="15">
        <v>100</v>
      </c>
      <c r="AH857" s="14">
        <v>91.48</v>
      </c>
      <c r="AI857" s="14">
        <v>58.9</v>
      </c>
      <c r="AJ857" s="14">
        <v>98.25</v>
      </c>
      <c r="AK857" s="72">
        <f>(SUMIFS('Banco de Indicadores Mun. (2)'!I:I,'Banco de Indicadores Mun. (2)'!B:B,'Banco de Indicadores - Mun. (1)'!B857,'Banco de Indicadores Mun. (2)'!A:A,'Banco de Indicadores - Mun. (1)'!A857) / VLOOKUP(D857,'Dados Base'!$B:$K,8,FALSE)) * 100</f>
        <v>26.738993827160495</v>
      </c>
      <c r="AL857" s="72">
        <f>(SUMIFS('Banco de Indicadores Mun. (2)'!I:I,'Banco de Indicadores Mun. (2)'!B:B,'Banco de Indicadores - Mun. (1)'!B857,'Banco de Indicadores Mun. (2)'!A:A,'Banco de Indicadores - Mun. (1)'!A857) / VLOOKUP(D857,'Dados Base'!$B:$K,9,FALSE)) * 100</f>
        <v>11.582131016042782</v>
      </c>
      <c r="AM857" s="72">
        <f>(SUMIFS('Banco de Indicadores Mun. (2)'!J:J,'Banco de Indicadores Mun. (2)'!B:B,'Banco de Indicadores - Mun. (1)'!B857,'Banco de Indicadores Mun. (2)'!A:A,'Banco de Indicadores - Mun. (1)'!A857) / VLOOKUP(D857,'Dados Base'!$B:$K,7,FALSE)) * 100</f>
        <v>33.479069705093842</v>
      </c>
      <c r="AN857" s="72">
        <f>(SUMIFS('Banco de Indicadores Mun. (2)'!K:K,'Banco de Indicadores Mun. (2)'!B:B,'Banco de Indicadores - Mun. (1)'!B857,'Banco de Indicadores Mun. (2)'!A:A,'Banco de Indicadores - Mun. (1)'!A857) / VLOOKUP(D857,'Dados Base'!$B:$K,10,FALSE)) * 100</f>
        <v>4.4907787610619447</v>
      </c>
      <c r="AO857" s="21">
        <v>1</v>
      </c>
      <c r="AP857" s="125">
        <v>0</v>
      </c>
      <c r="AQ857" s="17">
        <v>0</v>
      </c>
      <c r="AR857" s="18">
        <v>9.6</v>
      </c>
      <c r="AS857" s="20">
        <v>97</v>
      </c>
      <c r="AT857" s="20">
        <v>16.489999999999998</v>
      </c>
      <c r="AU857" s="20">
        <v>12.59063201816285</v>
      </c>
      <c r="AV857" s="21">
        <v>2.73</v>
      </c>
      <c r="AW857" s="21">
        <v>0</v>
      </c>
      <c r="AX857" s="21">
        <v>0</v>
      </c>
      <c r="AY857" s="116">
        <v>177.3996384002177</v>
      </c>
    </row>
    <row r="858" spans="1:51" ht="15" x14ac:dyDescent="0.25">
      <c r="A858" s="144">
        <v>2016</v>
      </c>
      <c r="B858" s="77" t="s">
        <v>213</v>
      </c>
      <c r="C858" s="78">
        <v>14</v>
      </c>
      <c r="D858" s="77">
        <v>3518503</v>
      </c>
      <c r="E858" s="78">
        <v>351850314</v>
      </c>
      <c r="F858" s="78" t="str">
        <f t="shared" si="30"/>
        <v>3518503142016</v>
      </c>
      <c r="G858" s="79">
        <v>1.7829248199612735</v>
      </c>
      <c r="H858" s="80">
        <f t="shared" si="29"/>
        <v>15279</v>
      </c>
      <c r="I858" s="81">
        <v>8825</v>
      </c>
      <c r="J858" s="82">
        <v>6454</v>
      </c>
      <c r="K858" s="83">
        <f>(H858)/VLOOKUP(D858,'Dados Base'!$B:$K,6,FALSE)</f>
        <v>26.982304948256985</v>
      </c>
      <c r="L858" s="88">
        <f t="shared" si="31"/>
        <v>57.759015642384966</v>
      </c>
      <c r="M858" s="85" t="s">
        <v>702</v>
      </c>
      <c r="N858" s="86">
        <v>0.68700000000000006</v>
      </c>
      <c r="O858" s="87" t="s">
        <v>691</v>
      </c>
      <c r="P858" s="87" t="s">
        <v>691</v>
      </c>
      <c r="Q858" s="87" t="s">
        <v>691</v>
      </c>
      <c r="R858" s="87" t="s">
        <v>691</v>
      </c>
      <c r="S858" s="87" t="s">
        <v>691</v>
      </c>
      <c r="T858" s="87" t="s">
        <v>691</v>
      </c>
      <c r="U858" s="87" t="s">
        <v>691</v>
      </c>
      <c r="V858" s="87" t="s">
        <v>691</v>
      </c>
      <c r="W858" s="85">
        <v>0</v>
      </c>
      <c r="X858" s="47">
        <v>2.514270859375E-2</v>
      </c>
      <c r="Y858" s="9">
        <v>6.96</v>
      </c>
      <c r="Z858" s="10">
        <v>365.63243964509161</v>
      </c>
      <c r="AA858" s="10">
        <v>171.28956035490842</v>
      </c>
      <c r="AB858" s="11">
        <v>6</v>
      </c>
      <c r="AC858" s="12">
        <v>0</v>
      </c>
      <c r="AD858" s="153">
        <f>VLOOKUP(D858,'Dados Base'!$B:$K,9,FALSE)*31536000/VLOOKUP($F858,F:H,MATCH(H857,F857:AF857,0),FALSE)</f>
        <v>12900.058904378559</v>
      </c>
      <c r="AE858" s="153">
        <f>VLOOKUP(D858,'Dados Base'!$B:$K,10,FALSE)*31536000/VLOOKUP($F858,F:H,MATCH(H857,F857:AF857,0),FALSE)</f>
        <v>1527.3669742784209</v>
      </c>
      <c r="AF858" s="14">
        <v>63.19</v>
      </c>
      <c r="AG858" s="15" t="s">
        <v>692</v>
      </c>
      <c r="AH858" s="14">
        <v>42.97</v>
      </c>
      <c r="AI858" s="14">
        <v>21.38</v>
      </c>
      <c r="AJ858" s="14">
        <v>100</v>
      </c>
      <c r="AK858" s="72">
        <f>(SUMIFS('Banco de Indicadores Mun. (2)'!I:I,'Banco de Indicadores Mun. (2)'!B:B,'Banco de Indicadores - Mun. (1)'!B858,'Banco de Indicadores Mun. (2)'!A:A,'Banco de Indicadores - Mun. (1)'!A858) / VLOOKUP(D858,'Dados Base'!$B:$K,8,FALSE)) * 100</f>
        <v>2.4431402877697841</v>
      </c>
      <c r="AL858" s="72">
        <f>(SUMIFS('Banco de Indicadores Mun. (2)'!I:I,'Banco de Indicadores Mun. (2)'!B:B,'Banco de Indicadores - Mun. (1)'!B858,'Banco de Indicadores Mun. (2)'!A:A,'Banco de Indicadores - Mun. (1)'!A858) / VLOOKUP(D858,'Dados Base'!$B:$K,9,FALSE)) * 100</f>
        <v>1.0867088</v>
      </c>
      <c r="AM858" s="72">
        <f>(SUMIFS('Banco de Indicadores Mun. (2)'!J:J,'Banco de Indicadores Mun. (2)'!B:B,'Banco de Indicadores - Mun. (1)'!B858,'Banco de Indicadores Mun. (2)'!A:A,'Banco de Indicadores - Mun. (1)'!A858) / VLOOKUP(D858,'Dados Base'!$B:$K,7,FALSE)) * 100</f>
        <v>2.5460294117647058</v>
      </c>
      <c r="AN858" s="72">
        <f>(SUMIFS('Banco de Indicadores Mun. (2)'!K:K,'Banco de Indicadores Mun. (2)'!B:B,'Banco de Indicadores - Mun. (1)'!B858,'Banco de Indicadores Mun. (2)'!A:A,'Banco de Indicadores - Mun. (1)'!A858) / VLOOKUP(D858,'Dados Base'!$B:$K,10,FALSE)) * 100</f>
        <v>2.1595000000000009</v>
      </c>
      <c r="AO858" s="21">
        <v>0</v>
      </c>
      <c r="AP858" s="125">
        <v>0</v>
      </c>
      <c r="AQ858" s="17">
        <v>0</v>
      </c>
      <c r="AR858" s="18">
        <v>7.6</v>
      </c>
      <c r="AS858" s="20">
        <v>79.183255602320557</v>
      </c>
      <c r="AT858" s="20">
        <v>79.183255602320557</v>
      </c>
      <c r="AU858" s="20">
        <v>68.09786889810654</v>
      </c>
      <c r="AV858" s="21">
        <v>7.41</v>
      </c>
      <c r="AW858" s="21">
        <v>0</v>
      </c>
      <c r="AX858" s="21">
        <v>0</v>
      </c>
      <c r="AY858" s="116">
        <v>246.43247870041347</v>
      </c>
    </row>
    <row r="859" spans="1:51" ht="15" x14ac:dyDescent="0.25">
      <c r="A859" s="144">
        <v>2016</v>
      </c>
      <c r="B859" s="77" t="s">
        <v>214</v>
      </c>
      <c r="C859" s="78">
        <v>9</v>
      </c>
      <c r="D859" s="77">
        <v>3518602</v>
      </c>
      <c r="E859" s="78">
        <v>35186029</v>
      </c>
      <c r="F859" s="78" t="str">
        <f t="shared" si="30"/>
        <v>351860292016</v>
      </c>
      <c r="G859" s="79">
        <v>1.1304071656227377</v>
      </c>
      <c r="H859" s="80">
        <f t="shared" si="29"/>
        <v>37679</v>
      </c>
      <c r="I859" s="81">
        <v>37016</v>
      </c>
      <c r="J859" s="82">
        <v>663</v>
      </c>
      <c r="K859" s="83">
        <f>(H859)/VLOOKUP(D859,'Dados Base'!$B:$K,6,FALSE)</f>
        <v>139.31965243113331</v>
      </c>
      <c r="L859" s="88">
        <f t="shared" si="31"/>
        <v>98.240399161336555</v>
      </c>
      <c r="M859" s="85" t="s">
        <v>702</v>
      </c>
      <c r="N859" s="86">
        <v>0.71899999999999997</v>
      </c>
      <c r="O859" s="87" t="s">
        <v>691</v>
      </c>
      <c r="P859" s="87" t="s">
        <v>691</v>
      </c>
      <c r="Q859" s="87" t="s">
        <v>691</v>
      </c>
      <c r="R859" s="87" t="s">
        <v>691</v>
      </c>
      <c r="S859" s="87" t="s">
        <v>691</v>
      </c>
      <c r="T859" s="87" t="s">
        <v>691</v>
      </c>
      <c r="U859" s="87" t="s">
        <v>691</v>
      </c>
      <c r="V859" s="87" t="s">
        <v>691</v>
      </c>
      <c r="W859" s="85">
        <v>0</v>
      </c>
      <c r="X859" s="47">
        <v>0.11368486947222223</v>
      </c>
      <c r="Y859" s="9">
        <v>30.44</v>
      </c>
      <c r="Z859" s="10">
        <v>1743.2377710600881</v>
      </c>
      <c r="AA859" s="10">
        <v>311.62422893991197</v>
      </c>
      <c r="AB859" s="11">
        <v>1</v>
      </c>
      <c r="AC859" s="12">
        <v>0</v>
      </c>
      <c r="AD859" s="153">
        <f>VLOOKUP(D859,'Dados Base'!$B:$K,9,FALSE)*31536000/VLOOKUP($F859,F:H,MATCH(H858,F858:AF858,0),FALSE)</f>
        <v>3038.1825419995221</v>
      </c>
      <c r="AE859" s="153">
        <f>VLOOKUP(D859,'Dados Base'!$B:$K,10,FALSE)*31536000/VLOOKUP($F859,F:H,MATCH(H858,F858:AF858,0),FALSE)</f>
        <v>359.89490166936497</v>
      </c>
      <c r="AF859" s="14">
        <v>99.12</v>
      </c>
      <c r="AG859" s="15">
        <v>100</v>
      </c>
      <c r="AH859" s="14">
        <v>100</v>
      </c>
      <c r="AI859" s="14">
        <v>27.14</v>
      </c>
      <c r="AJ859" s="14">
        <v>100</v>
      </c>
      <c r="AK859" s="72">
        <f>(SUMIFS('Banco de Indicadores Mun. (2)'!I:I,'Banco de Indicadores Mun. (2)'!B:B,'Banco de Indicadores - Mun. (1)'!B859,'Banco de Indicadores Mun. (2)'!A:A,'Banco de Indicadores - Mun. (1)'!A859) / VLOOKUP(D859,'Dados Base'!$B:$K,8,FALSE)) * 100</f>
        <v>35.819786259541985</v>
      </c>
      <c r="AL859" s="72">
        <f>(SUMIFS('Banco de Indicadores Mun. (2)'!I:I,'Banco de Indicadores Mun. (2)'!B:B,'Banco de Indicadores - Mun. (1)'!B859,'Banco de Indicadores Mun. (2)'!A:A,'Banco de Indicadores - Mun. (1)'!A859) / VLOOKUP(D859,'Dados Base'!$B:$K,9,FALSE)) * 100</f>
        <v>12.926699724517906</v>
      </c>
      <c r="AM859" s="72">
        <f>(SUMIFS('Banco de Indicadores Mun. (2)'!J:J,'Banco de Indicadores Mun. (2)'!B:B,'Banco de Indicadores - Mun. (1)'!B859,'Banco de Indicadores Mun. (2)'!A:A,'Banco de Indicadores - Mun. (1)'!A859) / VLOOKUP(D859,'Dados Base'!$B:$K,7,FALSE)) * 100</f>
        <v>37.716545454545461</v>
      </c>
      <c r="AN859" s="72">
        <f>(SUMIFS('Banco de Indicadores Mun. (2)'!K:K,'Banco de Indicadores Mun. (2)'!B:B,'Banco de Indicadores - Mun. (1)'!B859,'Banco de Indicadores Mun. (2)'!A:A,'Banco de Indicadores - Mun. (1)'!A859) / VLOOKUP(D859,'Dados Base'!$B:$K,10,FALSE)) * 100</f>
        <v>31.938046511627903</v>
      </c>
      <c r="AO859" s="21">
        <v>0</v>
      </c>
      <c r="AP859" s="125">
        <v>0</v>
      </c>
      <c r="AQ859" s="17">
        <v>0</v>
      </c>
      <c r="AR859" s="18">
        <v>9.5</v>
      </c>
      <c r="AS859" s="20">
        <v>97.511263095044242</v>
      </c>
      <c r="AT859" s="20">
        <v>97.511263095044242</v>
      </c>
      <c r="AU859" s="20">
        <v>84.834785550566806</v>
      </c>
      <c r="AV859" s="21">
        <v>9.9600000000000009</v>
      </c>
      <c r="AW859" s="21">
        <v>0</v>
      </c>
      <c r="AX859" s="21">
        <v>0</v>
      </c>
      <c r="AY859" s="116">
        <v>98.530174261553327</v>
      </c>
    </row>
    <row r="860" spans="1:51" ht="15" x14ac:dyDescent="0.25">
      <c r="A860" s="144">
        <v>2016</v>
      </c>
      <c r="B860" s="77" t="s">
        <v>215</v>
      </c>
      <c r="C860" s="78">
        <v>7</v>
      </c>
      <c r="D860" s="77">
        <v>3518701</v>
      </c>
      <c r="E860" s="78">
        <v>35187017</v>
      </c>
      <c r="F860" s="78" t="str">
        <f t="shared" si="30"/>
        <v>351870172016</v>
      </c>
      <c r="G860" s="79">
        <v>0.8611918908979721</v>
      </c>
      <c r="H860" s="80">
        <f t="shared" si="29"/>
        <v>305938</v>
      </c>
      <c r="I860" s="81">
        <v>305879</v>
      </c>
      <c r="J860" s="82">
        <v>59</v>
      </c>
      <c r="K860" s="83">
        <f>(H860)/VLOOKUP(D860,'Dados Base'!$B:$K,6,FALSE)</f>
        <v>2145.5782312925171</v>
      </c>
      <c r="L860" s="88">
        <f t="shared" si="31"/>
        <v>99.980715046839549</v>
      </c>
      <c r="M860" s="85" t="s">
        <v>702</v>
      </c>
      <c r="N860" s="86">
        <v>0.751</v>
      </c>
      <c r="O860" s="87" t="s">
        <v>691</v>
      </c>
      <c r="P860" s="87" t="s">
        <v>691</v>
      </c>
      <c r="Q860" s="87" t="s">
        <v>691</v>
      </c>
      <c r="R860" s="87" t="s">
        <v>691</v>
      </c>
      <c r="S860" s="87" t="s">
        <v>691</v>
      </c>
      <c r="T860" s="87" t="s">
        <v>691</v>
      </c>
      <c r="U860" s="87" t="s">
        <v>691</v>
      </c>
      <c r="V860" s="87" t="s">
        <v>691</v>
      </c>
      <c r="W860" s="85">
        <v>0</v>
      </c>
      <c r="X860" s="47">
        <v>0.87344413762731499</v>
      </c>
      <c r="Y860" s="9">
        <v>282.02</v>
      </c>
      <c r="Z860" s="10">
        <v>585.65547574400262</v>
      </c>
      <c r="AA860" s="10">
        <v>16335.838524255996</v>
      </c>
      <c r="AB860" s="11">
        <v>30</v>
      </c>
      <c r="AC860" s="12">
        <v>9</v>
      </c>
      <c r="AD860" s="153">
        <f>VLOOKUP(D860,'Dados Base'!$B:$K,9,FALSE)*31536000/VLOOKUP($F860,F:H,MATCH(H859,F859:AF859,0),FALSE)</f>
        <v>824.63767168511265</v>
      </c>
      <c r="AE860" s="153">
        <f>VLOOKUP(D860,'Dados Base'!$B:$K,10,FALSE)*31536000/VLOOKUP($F860,F:H,MATCH(H859,F859:AF859,0),FALSE)</f>
        <v>105.14130313985189</v>
      </c>
      <c r="AF860" s="14">
        <v>81.95</v>
      </c>
      <c r="AG860" s="15">
        <v>100</v>
      </c>
      <c r="AH860" s="14">
        <v>64.39</v>
      </c>
      <c r="AI860" s="14">
        <v>48.69</v>
      </c>
      <c r="AJ860" s="14">
        <v>81.96</v>
      </c>
      <c r="AK860" s="72">
        <f>(SUMIFS('Banco de Indicadores Mun. (2)'!I:I,'Banco de Indicadores Mun. (2)'!B:B,'Banco de Indicadores - Mun. (1)'!B860,'Banco de Indicadores Mun. (2)'!A:A,'Banco de Indicadores - Mun. (1)'!A860) / VLOOKUP(D860,'Dados Base'!$B:$K,8,FALSE)) * 100</f>
        <v>0.73731103678929777</v>
      </c>
      <c r="AL860" s="72">
        <f>(SUMIFS('Banco de Indicadores Mun. (2)'!I:I,'Banco de Indicadores Mun. (2)'!B:B,'Banco de Indicadores - Mun. (1)'!B860,'Banco de Indicadores Mun. (2)'!A:A,'Banco de Indicadores - Mun. (1)'!A860) / VLOOKUP(D860,'Dados Base'!$B:$K,9,FALSE)) * 100</f>
        <v>0.27557000000000009</v>
      </c>
      <c r="AM860" s="72">
        <f>(SUMIFS('Banco de Indicadores Mun. (2)'!J:J,'Banco de Indicadores Mun. (2)'!B:B,'Banco de Indicadores - Mun. (1)'!B860,'Banco de Indicadores Mun. (2)'!A:A,'Banco de Indicadores - Mun. (1)'!A860) / VLOOKUP(D860,'Dados Base'!$B:$K,7,FALSE)) * 100</f>
        <v>1.0390355329949241</v>
      </c>
      <c r="AN860" s="72">
        <f>(SUMIFS('Banco de Indicadores Mun. (2)'!K:K,'Banco de Indicadores Mun. (2)'!B:B,'Banco de Indicadores - Mun. (1)'!B860,'Banco de Indicadores Mun. (2)'!A:A,'Banco de Indicadores - Mun. (1)'!A860) / VLOOKUP(D860,'Dados Base'!$B:$K,10,FALSE)) * 100</f>
        <v>0.15456862745098038</v>
      </c>
      <c r="AO860" s="21">
        <v>0</v>
      </c>
      <c r="AP860" s="125">
        <v>0</v>
      </c>
      <c r="AQ860" s="17">
        <v>0</v>
      </c>
      <c r="AR860" s="18">
        <v>9.5</v>
      </c>
      <c r="AS860" s="20">
        <v>62.025436972251768</v>
      </c>
      <c r="AT860" s="20">
        <v>3.7215262183351063</v>
      </c>
      <c r="AU860" s="20">
        <v>3.4610151783524685</v>
      </c>
      <c r="AV860" s="21">
        <v>1.75</v>
      </c>
      <c r="AW860" s="21">
        <v>10</v>
      </c>
      <c r="AX860" s="21">
        <v>9</v>
      </c>
      <c r="AY860" s="116">
        <v>6.0908302784556112E-3</v>
      </c>
    </row>
    <row r="861" spans="1:51" ht="15" x14ac:dyDescent="0.25">
      <c r="A861" s="144">
        <v>2016</v>
      </c>
      <c r="B861" s="77" t="s">
        <v>216</v>
      </c>
      <c r="C861" s="78">
        <v>6</v>
      </c>
      <c r="D861" s="77">
        <v>3518800</v>
      </c>
      <c r="E861" s="78">
        <v>35188006</v>
      </c>
      <c r="F861" s="78" t="str">
        <f t="shared" si="30"/>
        <v>351880062016</v>
      </c>
      <c r="G861" s="79">
        <v>1.1208143722989616</v>
      </c>
      <c r="H861" s="80">
        <f t="shared" si="29"/>
        <v>1300708</v>
      </c>
      <c r="I861" s="81">
        <v>1300708</v>
      </c>
      <c r="J861" s="82">
        <v>0</v>
      </c>
      <c r="K861" s="83">
        <f>(H861)/VLOOKUP(D861,'Dados Base'!$B:$K,6,FALSE)</f>
        <v>4090.1481085500459</v>
      </c>
      <c r="L861" s="88">
        <f t="shared" si="31"/>
        <v>100</v>
      </c>
      <c r="M861" s="85" t="s">
        <v>702</v>
      </c>
      <c r="N861" s="86">
        <v>0.76300000000000001</v>
      </c>
      <c r="O861" s="87" t="s">
        <v>691</v>
      </c>
      <c r="P861" s="87" t="s">
        <v>691</v>
      </c>
      <c r="Q861" s="87" t="s">
        <v>691</v>
      </c>
      <c r="R861" s="87" t="s">
        <v>691</v>
      </c>
      <c r="S861" s="87" t="s">
        <v>691</v>
      </c>
      <c r="T861" s="87" t="s">
        <v>691</v>
      </c>
      <c r="U861" s="87" t="s">
        <v>691</v>
      </c>
      <c r="V861" s="87" t="s">
        <v>691</v>
      </c>
      <c r="W861" s="85">
        <v>0</v>
      </c>
      <c r="X861" s="47">
        <v>5.3057324551111105</v>
      </c>
      <c r="Y861" s="9">
        <v>1470.8</v>
      </c>
      <c r="Z861" s="10">
        <v>19607.495539500014</v>
      </c>
      <c r="AA861" s="10">
        <v>52595.20246049999</v>
      </c>
      <c r="AB861" s="11">
        <v>124</v>
      </c>
      <c r="AC861" s="12">
        <v>5</v>
      </c>
      <c r="AD861" s="153">
        <f>VLOOKUP(D861,'Dados Base'!$B:$K,9,FALSE)*31536000/VLOOKUP($F861,F:H,MATCH(H860,F860:AF860,0),FALSE)</f>
        <v>113.22535111646887</v>
      </c>
      <c r="AE861" s="153">
        <f>VLOOKUP(D861,'Dados Base'!$B:$K,10,FALSE)*31536000/VLOOKUP($F861,F:H,MATCH(H860,F860:AF860,0),FALSE)</f>
        <v>15.032059463000154</v>
      </c>
      <c r="AF861" s="14">
        <v>99.84</v>
      </c>
      <c r="AG861" s="15">
        <v>100</v>
      </c>
      <c r="AH861" s="14">
        <v>88.25</v>
      </c>
      <c r="AI861" s="14">
        <v>18.13</v>
      </c>
      <c r="AJ861" s="14">
        <v>99.84</v>
      </c>
      <c r="AK861" s="72">
        <f>(SUMIFS('Banco de Indicadores Mun. (2)'!I:I,'Banco de Indicadores Mun. (2)'!B:B,'Banco de Indicadores - Mun. (1)'!B861,'Banco de Indicadores Mun. (2)'!A:A,'Banco de Indicadores - Mun. (1)'!A861) / VLOOKUP(D861,'Dados Base'!$B:$K,8,FALSE)) * 100</f>
        <v>49.789195530726232</v>
      </c>
      <c r="AL861" s="72">
        <f>(SUMIFS('Banco de Indicadores Mun. (2)'!I:I,'Banco de Indicadores Mun. (2)'!B:B,'Banco de Indicadores - Mun. (1)'!B861,'Banco de Indicadores Mun. (2)'!A:A,'Banco de Indicadores - Mun. (1)'!A861) / VLOOKUP(D861,'Dados Base'!$B:$K,9,FALSE)) * 100</f>
        <v>19.084081370449667</v>
      </c>
      <c r="AM861" s="72">
        <f>(SUMIFS('Banco de Indicadores Mun. (2)'!J:J,'Banco de Indicadores Mun. (2)'!B:B,'Banco de Indicadores - Mun. (1)'!B861,'Banco de Indicadores Mun. (2)'!A:A,'Banco de Indicadores - Mun. (1)'!A861) / VLOOKUP(D861,'Dados Base'!$B:$K,7,FALSE)) * 100</f>
        <v>26.446470085470086</v>
      </c>
      <c r="AN861" s="72">
        <f>(SUMIFS('Banco de Indicadores Mun. (2)'!K:K,'Banco de Indicadores Mun. (2)'!B:B,'Banco de Indicadores - Mun. (1)'!B861,'Banco de Indicadores Mun. (2)'!A:A,'Banco de Indicadores - Mun. (1)'!A861) / VLOOKUP(D861,'Dados Base'!$B:$K,10,FALSE)) * 100</f>
        <v>93.839177419354755</v>
      </c>
      <c r="AO861" s="21">
        <v>0</v>
      </c>
      <c r="AP861" s="125">
        <v>0.15376241247074671</v>
      </c>
      <c r="AQ861" s="17">
        <v>0</v>
      </c>
      <c r="AR861" s="18">
        <v>9.6</v>
      </c>
      <c r="AS861" s="20">
        <v>87</v>
      </c>
      <c r="AT861" s="20">
        <v>28.275000000000006</v>
      </c>
      <c r="AU861" s="20">
        <v>27.156181254473353</v>
      </c>
      <c r="AV861" s="21">
        <v>4.0599999999999996</v>
      </c>
      <c r="AW861" s="21">
        <v>17</v>
      </c>
      <c r="AX861" s="21">
        <v>5</v>
      </c>
      <c r="AY861" s="116">
        <v>6.0040211732336406</v>
      </c>
    </row>
    <row r="862" spans="1:51" ht="15" x14ac:dyDescent="0.25">
      <c r="A862" s="144">
        <v>2016</v>
      </c>
      <c r="B862" s="77" t="s">
        <v>217</v>
      </c>
      <c r="C862" s="78">
        <v>9</v>
      </c>
      <c r="D862" s="77">
        <v>3518859</v>
      </c>
      <c r="E862" s="78">
        <v>35188599</v>
      </c>
      <c r="F862" s="78" t="str">
        <f t="shared" si="30"/>
        <v>351885992016</v>
      </c>
      <c r="G862" s="79">
        <v>0.72013362231981848</v>
      </c>
      <c r="H862" s="80">
        <f t="shared" si="29"/>
        <v>7250</v>
      </c>
      <c r="I862" s="81">
        <v>5641</v>
      </c>
      <c r="J862" s="82">
        <v>1609</v>
      </c>
      <c r="K862" s="83">
        <f>(H862)/VLOOKUP(D862,'Dados Base'!$B:$K,6,FALSE)</f>
        <v>17.569794493989921</v>
      </c>
      <c r="L862" s="88">
        <f t="shared" si="31"/>
        <v>77.806896551724137</v>
      </c>
      <c r="M862" s="85" t="s">
        <v>702</v>
      </c>
      <c r="N862" s="86">
        <v>0.74299999999999999</v>
      </c>
      <c r="O862" s="87" t="s">
        <v>691</v>
      </c>
      <c r="P862" s="87" t="s">
        <v>691</v>
      </c>
      <c r="Q862" s="87" t="s">
        <v>691</v>
      </c>
      <c r="R862" s="87" t="s">
        <v>691</v>
      </c>
      <c r="S862" s="87" t="s">
        <v>691</v>
      </c>
      <c r="T862" s="87" t="s">
        <v>691</v>
      </c>
      <c r="U862" s="87" t="s">
        <v>691</v>
      </c>
      <c r="V862" s="87" t="s">
        <v>691</v>
      </c>
      <c r="W862" s="85">
        <v>0</v>
      </c>
      <c r="X862" s="47">
        <v>1.8880208333333332E-2</v>
      </c>
      <c r="Y862" s="9">
        <v>3.85</v>
      </c>
      <c r="Z862" s="10">
        <v>74.015639999999991</v>
      </c>
      <c r="AA862" s="10">
        <v>223.25435999999999</v>
      </c>
      <c r="AB862" s="11">
        <v>1</v>
      </c>
      <c r="AC862" s="12">
        <v>0</v>
      </c>
      <c r="AD862" s="153">
        <f>VLOOKUP(D862,'Dados Base'!$B:$K,9,FALSE)*31536000/VLOOKUP($F862,F:H,MATCH(H861,F861:AF861,0),FALSE)</f>
        <v>24445.837241379311</v>
      </c>
      <c r="AE862" s="153">
        <f>VLOOKUP(D862,'Dados Base'!$B:$K,10,FALSE)*31536000/VLOOKUP($F862,F:H,MATCH(H861,F861:AF861,0),FALSE)</f>
        <v>2914.3613793103436</v>
      </c>
      <c r="AF862" s="14">
        <v>100</v>
      </c>
      <c r="AG862" s="15">
        <v>57.83</v>
      </c>
      <c r="AH862" s="14">
        <v>73.040000000000006</v>
      </c>
      <c r="AI862" s="14">
        <v>11.5</v>
      </c>
      <c r="AJ862" s="14">
        <v>99.46</v>
      </c>
      <c r="AK862" s="72">
        <f>(SUMIFS('Banco de Indicadores Mun. (2)'!I:I,'Banco de Indicadores Mun. (2)'!B:B,'Banco de Indicadores - Mun. (1)'!B862,'Banco de Indicadores Mun. (2)'!A:A,'Banco de Indicadores - Mun. (1)'!A862) / VLOOKUP(D862,'Dados Base'!$B:$K,8,FALSE)) * 100</f>
        <v>5.2001773399014786</v>
      </c>
      <c r="AL862" s="72">
        <f>(SUMIFS('Banco de Indicadores Mun. (2)'!I:I,'Banco de Indicadores Mun. (2)'!B:B,'Banco de Indicadores - Mun. (1)'!B862,'Banco de Indicadores Mun. (2)'!A:A,'Banco de Indicadores - Mun. (1)'!A862) / VLOOKUP(D862,'Dados Base'!$B:$K,9,FALSE)) * 100</f>
        <v>1.8783558718861213</v>
      </c>
      <c r="AM862" s="72">
        <f>(SUMIFS('Banco de Indicadores Mun. (2)'!J:J,'Banco de Indicadores Mun. (2)'!B:B,'Banco de Indicadores - Mun. (1)'!B862,'Banco de Indicadores Mun. (2)'!A:A,'Banco de Indicadores - Mun. (1)'!A862) / VLOOKUP(D862,'Dados Base'!$B:$K,7,FALSE)) * 100</f>
        <v>7.5706764705882348</v>
      </c>
      <c r="AN862" s="72">
        <f>(SUMIFS('Banco de Indicadores Mun. (2)'!K:K,'Banco de Indicadores Mun. (2)'!B:B,'Banco de Indicadores - Mun. (1)'!B862,'Banco de Indicadores Mun. (2)'!A:A,'Banco de Indicadores - Mun. (1)'!A862) / VLOOKUP(D862,'Dados Base'!$B:$K,10,FALSE)) * 100</f>
        <v>0.38841791044776136</v>
      </c>
      <c r="AO862" s="21">
        <v>0</v>
      </c>
      <c r="AP862" s="125">
        <v>0</v>
      </c>
      <c r="AQ862" s="17">
        <v>0</v>
      </c>
      <c r="AR862" s="18">
        <v>10</v>
      </c>
      <c r="AS862" s="20">
        <v>100</v>
      </c>
      <c r="AT862" s="20">
        <v>30</v>
      </c>
      <c r="AU862" s="20">
        <v>24.898455949137144</v>
      </c>
      <c r="AV862" s="21">
        <v>3.77</v>
      </c>
      <c r="AW862" s="21">
        <v>0</v>
      </c>
      <c r="AX862" s="21">
        <v>0</v>
      </c>
      <c r="AY862" s="116">
        <v>0</v>
      </c>
    </row>
    <row r="863" spans="1:51" ht="15" x14ac:dyDescent="0.25">
      <c r="A863" s="144">
        <v>2016</v>
      </c>
      <c r="B863" s="77" t="s">
        <v>218</v>
      </c>
      <c r="C863" s="78">
        <v>18</v>
      </c>
      <c r="D863" s="77">
        <v>3518909</v>
      </c>
      <c r="E863" s="78">
        <v>351890918</v>
      </c>
      <c r="F863" s="78" t="str">
        <f t="shared" si="30"/>
        <v>3518909182016</v>
      </c>
      <c r="G863" s="79">
        <v>0.82716302922269946</v>
      </c>
      <c r="H863" s="80">
        <f t="shared" si="29"/>
        <v>4970</v>
      </c>
      <c r="I863" s="81">
        <v>4347</v>
      </c>
      <c r="J863" s="82">
        <v>623</v>
      </c>
      <c r="K863" s="83">
        <f>(H863)/VLOOKUP(D863,'Dados Base'!$B:$K,6,FALSE)</f>
        <v>19.592383805731856</v>
      </c>
      <c r="L863" s="88">
        <f t="shared" si="31"/>
        <v>87.464788732394368</v>
      </c>
      <c r="M863" s="85" t="s">
        <v>702</v>
      </c>
      <c r="N863" s="86">
        <v>0.69699999999999995</v>
      </c>
      <c r="O863" s="87" t="s">
        <v>691</v>
      </c>
      <c r="P863" s="87" t="s">
        <v>691</v>
      </c>
      <c r="Q863" s="87" t="s">
        <v>691</v>
      </c>
      <c r="R863" s="87" t="s">
        <v>691</v>
      </c>
      <c r="S863" s="87" t="s">
        <v>691</v>
      </c>
      <c r="T863" s="87" t="s">
        <v>691</v>
      </c>
      <c r="U863" s="87" t="s">
        <v>691</v>
      </c>
      <c r="V863" s="87" t="s">
        <v>691</v>
      </c>
      <c r="W863" s="85">
        <v>3.68</v>
      </c>
      <c r="X863" s="47">
        <v>1.1138494791666667E-2</v>
      </c>
      <c r="Y863" s="9">
        <v>3.04</v>
      </c>
      <c r="Z863" s="10">
        <v>193.03451308493408</v>
      </c>
      <c r="AA863" s="10">
        <v>41.811486915065935</v>
      </c>
      <c r="AB863" s="11">
        <v>0</v>
      </c>
      <c r="AC863" s="12">
        <v>0</v>
      </c>
      <c r="AD863" s="153">
        <f>VLOOKUP(D863,'Dados Base'!$B:$K,9,FALSE)*31536000/VLOOKUP($F863,F:H,MATCH(H862,F862:AF862,0),FALSE)</f>
        <v>11738.752515090544</v>
      </c>
      <c r="AE863" s="153">
        <f>VLOOKUP(D863,'Dados Base'!$B:$K,10,FALSE)*31536000/VLOOKUP($F863,F:H,MATCH(H862,F862:AF862,0),FALSE)</f>
        <v>951.79074446680056</v>
      </c>
      <c r="AF863" s="14">
        <v>86.06</v>
      </c>
      <c r="AG863" s="15">
        <v>84.58</v>
      </c>
      <c r="AH863" s="14">
        <v>85.01</v>
      </c>
      <c r="AI863" s="14">
        <v>17.38</v>
      </c>
      <c r="AJ863" s="14">
        <v>100</v>
      </c>
      <c r="AK863" s="72">
        <f>(SUMIFS('Banco de Indicadores Mun. (2)'!I:I,'Banco de Indicadores Mun. (2)'!B:B,'Banco de Indicadores - Mun. (1)'!B863,'Banco de Indicadores Mun. (2)'!A:A,'Banco de Indicadores - Mun. (1)'!A863) / VLOOKUP(D863,'Dados Base'!$B:$K,8,FALSE)) * 100</f>
        <v>0.4580677966101695</v>
      </c>
      <c r="AL863" s="72">
        <f>(SUMIFS('Banco de Indicadores Mun. (2)'!I:I,'Banco de Indicadores Mun. (2)'!B:B,'Banco de Indicadores - Mun. (1)'!B863,'Banco de Indicadores Mun. (2)'!A:A,'Banco de Indicadores - Mun. (1)'!A863) / VLOOKUP(D863,'Dados Base'!$B:$K,9,FALSE)) * 100</f>
        <v>0.14608648648648648</v>
      </c>
      <c r="AM863" s="72">
        <f>(SUMIFS('Banco de Indicadores Mun. (2)'!J:J,'Banco de Indicadores Mun. (2)'!B:B,'Banco de Indicadores - Mun. (1)'!B863,'Banco de Indicadores Mun. (2)'!A:A,'Banco de Indicadores - Mun. (1)'!A863) / VLOOKUP(D863,'Dados Base'!$B:$K,7,FALSE)) * 100</f>
        <v>0</v>
      </c>
      <c r="AN863" s="72">
        <f>(SUMIFS('Banco de Indicadores Mun. (2)'!K:K,'Banco de Indicadores Mun. (2)'!B:B,'Banco de Indicadores - Mun. (1)'!B863,'Banco de Indicadores Mun. (2)'!A:A,'Banco de Indicadores - Mun. (1)'!A863) / VLOOKUP(D863,'Dados Base'!$B:$K,10,FALSE)) * 100</f>
        <v>1.8017333333333336</v>
      </c>
      <c r="AO863" s="21">
        <v>0</v>
      </c>
      <c r="AP863" s="125">
        <v>0</v>
      </c>
      <c r="AQ863" s="17">
        <v>0</v>
      </c>
      <c r="AR863" s="18">
        <v>9</v>
      </c>
      <c r="AS863" s="20">
        <v>93.404304559129841</v>
      </c>
      <c r="AT863" s="20">
        <v>93.404304559129841</v>
      </c>
      <c r="AU863" s="20">
        <v>82.196210744459805</v>
      </c>
      <c r="AV863" s="21">
        <v>9.6</v>
      </c>
      <c r="AW863" s="21">
        <v>0</v>
      </c>
      <c r="AX863" s="21">
        <v>0</v>
      </c>
      <c r="AY863" s="116">
        <v>20.034125272200249</v>
      </c>
    </row>
    <row r="864" spans="1:51" ht="15" x14ac:dyDescent="0.25">
      <c r="A864" s="144">
        <v>2016</v>
      </c>
      <c r="B864" s="77" t="s">
        <v>219</v>
      </c>
      <c r="C864" s="78">
        <v>20</v>
      </c>
      <c r="D864" s="77">
        <v>3519006</v>
      </c>
      <c r="E864" s="78">
        <v>351900620</v>
      </c>
      <c r="F864" s="78" t="str">
        <f t="shared" si="30"/>
        <v>3519006202016</v>
      </c>
      <c r="G864" s="79">
        <v>0.66560889559215131</v>
      </c>
      <c r="H864" s="80">
        <f t="shared" si="29"/>
        <v>9036</v>
      </c>
      <c r="I864" s="81">
        <v>8391</v>
      </c>
      <c r="J864" s="82">
        <v>645</v>
      </c>
      <c r="K864" s="83">
        <f>(H864)/VLOOKUP(D864,'Dados Base'!$B:$K,6,FALSE)</f>
        <v>24.746672509174566</v>
      </c>
      <c r="L864" s="88">
        <f t="shared" si="31"/>
        <v>92.861885790172636</v>
      </c>
      <c r="M864" s="85" t="s">
        <v>702</v>
      </c>
      <c r="N864" s="86">
        <v>0.72699999999999998</v>
      </c>
      <c r="O864" s="87" t="s">
        <v>691</v>
      </c>
      <c r="P864" s="87" t="s">
        <v>691</v>
      </c>
      <c r="Q864" s="87" t="s">
        <v>691</v>
      </c>
      <c r="R864" s="87" t="s">
        <v>691</v>
      </c>
      <c r="S864" s="87" t="s">
        <v>691</v>
      </c>
      <c r="T864" s="87" t="s">
        <v>691</v>
      </c>
      <c r="U864" s="87" t="s">
        <v>691</v>
      </c>
      <c r="V864" s="87" t="s">
        <v>691</v>
      </c>
      <c r="W864" s="85">
        <v>0</v>
      </c>
      <c r="X864" s="47">
        <v>1.9643580215076031E-2</v>
      </c>
      <c r="Y864" s="9">
        <v>5.95</v>
      </c>
      <c r="Z864" s="10">
        <v>293.96519999999998</v>
      </c>
      <c r="AA864" s="10">
        <v>165.3588</v>
      </c>
      <c r="AB864" s="11">
        <v>0</v>
      </c>
      <c r="AC864" s="12">
        <v>0</v>
      </c>
      <c r="AD864" s="153">
        <f>VLOOKUP(D864,'Dados Base'!$B:$K,9,FALSE)*31536000/VLOOKUP($F864,F:H,MATCH(H863,F863:AF863,0),FALSE)</f>
        <v>9248.6055776892426</v>
      </c>
      <c r="AE864" s="153">
        <f>VLOOKUP(D864,'Dados Base'!$B:$K,10,FALSE)*31536000/VLOOKUP($F864,F:H,MATCH(H863,F863:AF863,0),FALSE)</f>
        <v>1116.8127490039838</v>
      </c>
      <c r="AF864" s="14" t="s">
        <v>692</v>
      </c>
      <c r="AG864" s="15">
        <v>91.09</v>
      </c>
      <c r="AH864" s="14" t="s">
        <v>692</v>
      </c>
      <c r="AI864" s="14" t="s">
        <v>692</v>
      </c>
      <c r="AJ864" s="14" t="s">
        <v>692</v>
      </c>
      <c r="AK864" s="72">
        <f>(SUMIFS('Banco de Indicadores Mun. (2)'!I:I,'Banco de Indicadores Mun. (2)'!B:B,'Banco de Indicadores - Mun. (1)'!B864,'Banco de Indicadores Mun. (2)'!A:A,'Banco de Indicadores - Mun. (1)'!A864) / VLOOKUP(D864,'Dados Base'!$B:$K,8,FALSE)) * 100</f>
        <v>1.885130434782609</v>
      </c>
      <c r="AL864" s="72">
        <f>(SUMIFS('Banco de Indicadores Mun. (2)'!I:I,'Banco de Indicadores Mun. (2)'!B:B,'Banco de Indicadores - Mun. (1)'!B864,'Banco de Indicadores Mun. (2)'!A:A,'Banco de Indicadores - Mun. (1)'!A864) / VLOOKUP(D864,'Dados Base'!$B:$K,9,FALSE)) * 100</f>
        <v>0.81807547169811345</v>
      </c>
      <c r="AM864" s="72">
        <f>(SUMIFS('Banco de Indicadores Mun. (2)'!J:J,'Banco de Indicadores Mun. (2)'!B:B,'Banco de Indicadores - Mun. (1)'!B864,'Banco de Indicadores Mun. (2)'!A:A,'Banco de Indicadores - Mun. (1)'!A864) / VLOOKUP(D864,'Dados Base'!$B:$K,7,FALSE)) * 100</f>
        <v>4.6433734939759046E-2</v>
      </c>
      <c r="AN864" s="72">
        <f>(SUMIFS('Banco de Indicadores Mun. (2)'!K:K,'Banco de Indicadores Mun. (2)'!B:B,'Banco de Indicadores - Mun. (1)'!B864,'Banco de Indicadores Mun. (2)'!A:A,'Banco de Indicadores - Mun. (1)'!A864) / VLOOKUP(D864,'Dados Base'!$B:$K,10,FALSE)) * 100</f>
        <v>6.654250000000002</v>
      </c>
      <c r="AO864" s="21">
        <v>1</v>
      </c>
      <c r="AP864" s="125">
        <v>0</v>
      </c>
      <c r="AQ864" s="17">
        <v>0</v>
      </c>
      <c r="AR864" s="18">
        <v>9</v>
      </c>
      <c r="AS864" s="20">
        <v>80</v>
      </c>
      <c r="AT864" s="20">
        <v>80</v>
      </c>
      <c r="AU864" s="20">
        <v>63.999529743710319</v>
      </c>
      <c r="AV864" s="21">
        <v>6.86</v>
      </c>
      <c r="AW864" s="21">
        <v>0</v>
      </c>
      <c r="AX864" s="21">
        <v>0</v>
      </c>
      <c r="AY864" s="116">
        <v>0</v>
      </c>
    </row>
    <row r="865" spans="1:51" ht="15" x14ac:dyDescent="0.25">
      <c r="A865" s="144">
        <v>2016</v>
      </c>
      <c r="B865" s="77" t="s">
        <v>220</v>
      </c>
      <c r="C865" s="78">
        <v>5</v>
      </c>
      <c r="D865" s="77">
        <v>3519055</v>
      </c>
      <c r="E865" s="78">
        <v>35190555</v>
      </c>
      <c r="F865" s="78" t="str">
        <f t="shared" si="30"/>
        <v>351905552016</v>
      </c>
      <c r="G865" s="79">
        <v>3.2893566844561573</v>
      </c>
      <c r="H865" s="80">
        <f t="shared" si="29"/>
        <v>13335</v>
      </c>
      <c r="I865" s="81">
        <v>10743</v>
      </c>
      <c r="J865" s="82">
        <v>2592</v>
      </c>
      <c r="K865" s="83">
        <f>(H865)/VLOOKUP(D865,'Dados Base'!$B:$K,6,FALSE)</f>
        <v>207.45177349097696</v>
      </c>
      <c r="L865" s="88">
        <f t="shared" si="31"/>
        <v>80.562429696287964</v>
      </c>
      <c r="M865" s="85" t="s">
        <v>702</v>
      </c>
      <c r="N865" s="86">
        <v>0.79300000000000004</v>
      </c>
      <c r="O865" s="87" t="s">
        <v>691</v>
      </c>
      <c r="P865" s="87" t="s">
        <v>691</v>
      </c>
      <c r="Q865" s="87" t="s">
        <v>691</v>
      </c>
      <c r="R865" s="87" t="s">
        <v>691</v>
      </c>
      <c r="S865" s="87" t="s">
        <v>691</v>
      </c>
      <c r="T865" s="87" t="s">
        <v>691</v>
      </c>
      <c r="U865" s="87" t="s">
        <v>691</v>
      </c>
      <c r="V865" s="87" t="s">
        <v>691</v>
      </c>
      <c r="W865" s="85">
        <v>0</v>
      </c>
      <c r="X865" s="47">
        <v>3.8561918402777777E-2</v>
      </c>
      <c r="Y865" s="9">
        <v>6.95</v>
      </c>
      <c r="Z865" s="10">
        <v>396.48311999999999</v>
      </c>
      <c r="AA865" s="10">
        <v>139.30488</v>
      </c>
      <c r="AB865" s="11">
        <v>4</v>
      </c>
      <c r="AC865" s="12">
        <v>0</v>
      </c>
      <c r="AD865" s="153">
        <f>VLOOKUP(D865,'Dados Base'!$B:$K,9,FALSE)*31536000/VLOOKUP($F865,F:H,MATCH(H864,F864:AF864,0),FALSE)</f>
        <v>1868.2744656917885</v>
      </c>
      <c r="AE865" s="153">
        <f>VLOOKUP(D865,'Dados Base'!$B:$K,10,FALSE)*31536000/VLOOKUP($F865,F:H,MATCH(H864,F864:AF864,0),FALSE)</f>
        <v>236.49043869516302</v>
      </c>
      <c r="AF865" s="14">
        <v>95</v>
      </c>
      <c r="AG865" s="15">
        <v>100</v>
      </c>
      <c r="AH865" s="14">
        <v>90</v>
      </c>
      <c r="AI865" s="14">
        <v>29.87</v>
      </c>
      <c r="AJ865" s="14">
        <v>100</v>
      </c>
      <c r="AK865" s="72">
        <f>(SUMIFS('Banco de Indicadores Mun. (2)'!I:I,'Banco de Indicadores Mun. (2)'!B:B,'Banco de Indicadores - Mun. (1)'!B865,'Banco de Indicadores Mun. (2)'!A:A,'Banco de Indicadores - Mun. (1)'!A865) / VLOOKUP(D865,'Dados Base'!$B:$K,8,FALSE)) * 100</f>
        <v>29.741413793103437</v>
      </c>
      <c r="AL865" s="72">
        <f>(SUMIFS('Banco de Indicadores Mun. (2)'!I:I,'Banco de Indicadores Mun. (2)'!B:B,'Banco de Indicadores - Mun. (1)'!B865,'Banco de Indicadores Mun. (2)'!A:A,'Banco de Indicadores - Mun. (1)'!A865) / VLOOKUP(D865,'Dados Base'!$B:$K,9,FALSE)) * 100</f>
        <v>10.917734177215186</v>
      </c>
      <c r="AM865" s="72">
        <f>(SUMIFS('Banco de Indicadores Mun. (2)'!J:J,'Banco de Indicadores Mun. (2)'!B:B,'Banco de Indicadores - Mun. (1)'!B865,'Banco de Indicadores Mun. (2)'!A:A,'Banco de Indicadores - Mun. (1)'!A865) / VLOOKUP(D865,'Dados Base'!$B:$K,7,FALSE)) * 100</f>
        <v>21.397368421052636</v>
      </c>
      <c r="AN865" s="72">
        <f>(SUMIFS('Banco de Indicadores Mun. (2)'!K:K,'Banco de Indicadores Mun. (2)'!B:B,'Banco de Indicadores - Mun. (1)'!B865,'Banco de Indicadores Mun. (2)'!A:A,'Banco de Indicadores - Mun. (1)'!A865) / VLOOKUP(D865,'Dados Base'!$B:$K,10,FALSE)) * 100</f>
        <v>45.595099999999967</v>
      </c>
      <c r="AO865" s="21">
        <v>0</v>
      </c>
      <c r="AP865" s="125">
        <v>0</v>
      </c>
      <c r="AQ865" s="17">
        <v>0</v>
      </c>
      <c r="AR865" s="18">
        <v>9.5</v>
      </c>
      <c r="AS865" s="20">
        <v>100</v>
      </c>
      <c r="AT865" s="20">
        <v>100</v>
      </c>
      <c r="AU865" s="20">
        <v>74</v>
      </c>
      <c r="AV865" s="21">
        <v>8.31</v>
      </c>
      <c r="AW865" s="21">
        <v>0</v>
      </c>
      <c r="AX865" s="21">
        <v>0</v>
      </c>
      <c r="AY865" s="116">
        <v>0</v>
      </c>
    </row>
    <row r="866" spans="1:51" ht="15" x14ac:dyDescent="0.25">
      <c r="A866" s="144">
        <v>2016</v>
      </c>
      <c r="B866" s="77" t="s">
        <v>221</v>
      </c>
      <c r="C866" s="78">
        <v>5</v>
      </c>
      <c r="D866" s="77">
        <v>3519071</v>
      </c>
      <c r="E866" s="78">
        <v>35190715</v>
      </c>
      <c r="F866" s="78" t="str">
        <f t="shared" si="30"/>
        <v>351907152016</v>
      </c>
      <c r="G866" s="79">
        <v>2.0077079721979363</v>
      </c>
      <c r="H866" s="80">
        <f t="shared" si="29"/>
        <v>215281</v>
      </c>
      <c r="I866" s="81">
        <v>215281</v>
      </c>
      <c r="J866" s="82">
        <v>0</v>
      </c>
      <c r="K866" s="83">
        <f>(H866)/VLOOKUP(D866,'Dados Base'!$B:$K,6,FALSE)</f>
        <v>3459.996785599486</v>
      </c>
      <c r="L866" s="88">
        <f t="shared" si="31"/>
        <v>100</v>
      </c>
      <c r="M866" s="85" t="s">
        <v>702</v>
      </c>
      <c r="N866" s="86">
        <v>0.75600000000000001</v>
      </c>
      <c r="O866" s="87" t="s">
        <v>691</v>
      </c>
      <c r="P866" s="87" t="s">
        <v>691</v>
      </c>
      <c r="Q866" s="87" t="s">
        <v>691</v>
      </c>
      <c r="R866" s="87" t="s">
        <v>691</v>
      </c>
      <c r="S866" s="87" t="s">
        <v>691</v>
      </c>
      <c r="T866" s="87" t="s">
        <v>691</v>
      </c>
      <c r="U866" s="87" t="s">
        <v>691</v>
      </c>
      <c r="V866" s="87" t="s">
        <v>691</v>
      </c>
      <c r="W866" s="85">
        <v>0</v>
      </c>
      <c r="X866" s="47">
        <v>0.74999515046296295</v>
      </c>
      <c r="Y866" s="9">
        <v>197.14</v>
      </c>
      <c r="Z866" s="10">
        <v>9244.560721046666</v>
      </c>
      <c r="AA866" s="10">
        <v>2583.5452789533347</v>
      </c>
      <c r="AB866" s="11">
        <v>14</v>
      </c>
      <c r="AC866" s="12">
        <v>1</v>
      </c>
      <c r="AD866" s="153">
        <f>VLOOKUP(D866,'Dados Base'!$B:$K,9,FALSE)*31536000/VLOOKUP($F866,F:H,MATCH(H865,F865:AF865,0),FALSE)</f>
        <v>115.72521495162137</v>
      </c>
      <c r="AE866" s="153">
        <f>VLOOKUP(D866,'Dados Base'!$B:$K,10,FALSE)*31536000/VLOOKUP($F866,F:H,MATCH(H865,F865:AF865,0),FALSE)</f>
        <v>16.113637524909301</v>
      </c>
      <c r="AF866" s="14">
        <v>100</v>
      </c>
      <c r="AG866" s="15">
        <v>100</v>
      </c>
      <c r="AH866" s="14">
        <v>94.58</v>
      </c>
      <c r="AI866" s="14">
        <v>29.09</v>
      </c>
      <c r="AJ866" s="14">
        <v>100</v>
      </c>
      <c r="AK866" s="72">
        <f>(SUMIFS('Banco de Indicadores Mun. (2)'!I:I,'Banco de Indicadores Mun. (2)'!B:B,'Banco de Indicadores - Mun. (1)'!B866,'Banco de Indicadores Mun. (2)'!A:A,'Banco de Indicadores - Mun. (1)'!A866) / VLOOKUP(D866,'Dados Base'!$B:$K,8,FALSE)) * 100</f>
        <v>34.015333333333345</v>
      </c>
      <c r="AL866" s="72">
        <f>(SUMIFS('Banco de Indicadores Mun. (2)'!I:I,'Banco de Indicadores Mun. (2)'!B:B,'Banco de Indicadores - Mun. (1)'!B866,'Banco de Indicadores Mun. (2)'!A:A,'Banco de Indicadores - Mun. (1)'!A866) / VLOOKUP(D866,'Dados Base'!$B:$K,9,FALSE)) * 100</f>
        <v>12.917215189873421</v>
      </c>
      <c r="AM866" s="72">
        <f>(SUMIFS('Banco de Indicadores Mun. (2)'!J:J,'Banco de Indicadores Mun. (2)'!B:B,'Banco de Indicadores - Mun. (1)'!B866,'Banco de Indicadores Mun. (2)'!A:A,'Banco de Indicadores - Mun. (1)'!A866) / VLOOKUP(D866,'Dados Base'!$B:$K,7,FALSE)) * 100</f>
        <v>14.254526315789477</v>
      </c>
      <c r="AN866" s="72">
        <f>(SUMIFS('Banco de Indicadores Mun. (2)'!K:K,'Banco de Indicadores Mun. (2)'!B:B,'Banco de Indicadores - Mun. (1)'!B866,'Banco de Indicadores Mun. (2)'!A:A,'Banco de Indicadores - Mun. (1)'!A866) / VLOOKUP(D866,'Dados Base'!$B:$K,10,FALSE)) * 100</f>
        <v>68.147636363636394</v>
      </c>
      <c r="AO866" s="21">
        <v>0</v>
      </c>
      <c r="AP866" s="125">
        <v>0.92901835275755873</v>
      </c>
      <c r="AQ866" s="17">
        <v>81</v>
      </c>
      <c r="AR866" s="18">
        <v>9.5</v>
      </c>
      <c r="AS866" s="20">
        <v>86.841735448149223</v>
      </c>
      <c r="AT866" s="20">
        <v>86.841735448149223</v>
      </c>
      <c r="AU866" s="20">
        <v>78.157574180064543</v>
      </c>
      <c r="AV866" s="21">
        <v>8.3800000000000008</v>
      </c>
      <c r="AW866" s="21">
        <v>0</v>
      </c>
      <c r="AX866" s="21">
        <v>1</v>
      </c>
      <c r="AY866" s="116">
        <v>0.54937688563140552</v>
      </c>
    </row>
    <row r="867" spans="1:51" ht="15" x14ac:dyDescent="0.25">
      <c r="A867" s="144">
        <v>2016</v>
      </c>
      <c r="B867" s="77" t="s">
        <v>222</v>
      </c>
      <c r="C867" s="78">
        <v>13</v>
      </c>
      <c r="D867" s="77">
        <v>3519105</v>
      </c>
      <c r="E867" s="78">
        <v>351910513</v>
      </c>
      <c r="F867" s="78" t="str">
        <f t="shared" si="30"/>
        <v>3519105132016</v>
      </c>
      <c r="G867" s="79">
        <v>1.5286105988111753</v>
      </c>
      <c r="H867" s="80">
        <f t="shared" si="29"/>
        <v>10820</v>
      </c>
      <c r="I867" s="81">
        <v>9531</v>
      </c>
      <c r="J867" s="82">
        <v>1289</v>
      </c>
      <c r="K867" s="83">
        <f>(H867)/VLOOKUP(D867,'Dados Base'!$B:$K,6,FALSE)</f>
        <v>19.743444701932376</v>
      </c>
      <c r="L867" s="88">
        <f t="shared" si="31"/>
        <v>88.08687615526803</v>
      </c>
      <c r="M867" s="85" t="s">
        <v>702</v>
      </c>
      <c r="N867" s="86">
        <v>0.745</v>
      </c>
      <c r="O867" s="87" t="s">
        <v>691</v>
      </c>
      <c r="P867" s="87" t="s">
        <v>691</v>
      </c>
      <c r="Q867" s="87" t="s">
        <v>691</v>
      </c>
      <c r="R867" s="87" t="s">
        <v>691</v>
      </c>
      <c r="S867" s="87" t="s">
        <v>691</v>
      </c>
      <c r="T867" s="87" t="s">
        <v>691</v>
      </c>
      <c r="U867" s="87" t="s">
        <v>691</v>
      </c>
      <c r="V867" s="87" t="s">
        <v>691</v>
      </c>
      <c r="W867" s="85">
        <v>36.29</v>
      </c>
      <c r="X867" s="47">
        <v>2.4556328124999999E-2</v>
      </c>
      <c r="Y867" s="9">
        <v>6.84</v>
      </c>
      <c r="Z867" s="10">
        <v>178.37076960000007</v>
      </c>
      <c r="AA867" s="10">
        <v>348.99323039999996</v>
      </c>
      <c r="AB867" s="11">
        <v>0</v>
      </c>
      <c r="AC867" s="12">
        <v>0</v>
      </c>
      <c r="AD867" s="153">
        <f>VLOOKUP(D867,'Dados Base'!$B:$K,9,FALSE)*31536000/VLOOKUP($F867,F:H,MATCH(H866,F866:AF866,0),FALSE)</f>
        <v>12940.835489833642</v>
      </c>
      <c r="AE867" s="153">
        <f>VLOOKUP(D867,'Dados Base'!$B:$K,10,FALSE)*31536000/VLOOKUP($F867,F:H,MATCH(H866,F866:AF866,0),FALSE)</f>
        <v>1282.4251386321632</v>
      </c>
      <c r="AF867" s="14">
        <v>87.15</v>
      </c>
      <c r="AG867" s="15">
        <v>97.43</v>
      </c>
      <c r="AH867" s="14">
        <v>81.92</v>
      </c>
      <c r="AI867" s="14">
        <v>14.94</v>
      </c>
      <c r="AJ867" s="14">
        <v>100</v>
      </c>
      <c r="AK867" s="72">
        <f>(SUMIFS('Banco de Indicadores Mun. (2)'!I:I,'Banco de Indicadores Mun. (2)'!B:B,'Banco de Indicadores - Mun. (1)'!B867,'Banco de Indicadores Mun. (2)'!A:A,'Banco de Indicadores - Mun. (1)'!A867) / VLOOKUP(D867,'Dados Base'!$B:$K,8,FALSE)) * 100</f>
        <v>22.887749999999997</v>
      </c>
      <c r="AL867" s="72">
        <f>(SUMIFS('Banco de Indicadores Mun. (2)'!I:I,'Banco de Indicadores Mun. (2)'!B:B,'Banco de Indicadores - Mun. (1)'!B867,'Banco de Indicadores Mun. (2)'!A:A,'Banco de Indicadores - Mun. (1)'!A867) / VLOOKUP(D867,'Dados Base'!$B:$K,9,FALSE)) * 100</f>
        <v>11.13458108108108</v>
      </c>
      <c r="AM867" s="72">
        <f>(SUMIFS('Banco de Indicadores Mun. (2)'!J:J,'Banco de Indicadores Mun. (2)'!B:B,'Banco de Indicadores - Mun. (1)'!B867,'Banco de Indicadores Mun. (2)'!A:A,'Banco de Indicadores - Mun. (1)'!A867) / VLOOKUP(D867,'Dados Base'!$B:$K,7,FALSE)) * 100</f>
        <v>25.55919186046512</v>
      </c>
      <c r="AN867" s="72">
        <f>(SUMIFS('Banco de Indicadores Mun. (2)'!K:K,'Banco de Indicadores Mun. (2)'!B:B,'Banco de Indicadores - Mun. (1)'!B867,'Banco de Indicadores Mun. (2)'!A:A,'Banco de Indicadores - Mun. (1)'!A867) / VLOOKUP(D867,'Dados Base'!$B:$K,10,FALSE)) * 100</f>
        <v>12.444840909090905</v>
      </c>
      <c r="AO867" s="21">
        <v>0</v>
      </c>
      <c r="AP867" s="125">
        <v>0</v>
      </c>
      <c r="AQ867" s="17">
        <v>0</v>
      </c>
      <c r="AR867" s="18">
        <v>7.3</v>
      </c>
      <c r="AS867" s="20">
        <v>96.64</v>
      </c>
      <c r="AT867" s="20">
        <v>96.639999999999986</v>
      </c>
      <c r="AU867" s="20">
        <v>33.823084169567906</v>
      </c>
      <c r="AV867" s="21">
        <v>5.15</v>
      </c>
      <c r="AW867" s="21">
        <v>0</v>
      </c>
      <c r="AX867" s="21">
        <v>0</v>
      </c>
      <c r="AY867" s="116">
        <v>0</v>
      </c>
    </row>
    <row r="868" spans="1:51" ht="15" x14ac:dyDescent="0.25">
      <c r="A868" s="144">
        <v>2016</v>
      </c>
      <c r="B868" s="77" t="s">
        <v>223</v>
      </c>
      <c r="C868" s="78">
        <v>20</v>
      </c>
      <c r="D868" s="77">
        <v>3519204</v>
      </c>
      <c r="E868" s="78">
        <v>351920420</v>
      </c>
      <c r="F868" s="78" t="str">
        <f t="shared" si="30"/>
        <v>3519204202016</v>
      </c>
      <c r="G868" s="79">
        <v>-0.35132842124552255</v>
      </c>
      <c r="H868" s="80">
        <f t="shared" si="29"/>
        <v>6337</v>
      </c>
      <c r="I868" s="81">
        <v>5222</v>
      </c>
      <c r="J868" s="82">
        <v>1115</v>
      </c>
      <c r="K868" s="83">
        <f>(H868)/VLOOKUP(D868,'Dados Base'!$B:$K,6,FALSE)</f>
        <v>19.556831157608865</v>
      </c>
      <c r="L868" s="88">
        <f t="shared" si="31"/>
        <v>82.40492346536216</v>
      </c>
      <c r="M868" s="85" t="s">
        <v>702</v>
      </c>
      <c r="N868" s="86">
        <v>0.73299999999999998</v>
      </c>
      <c r="O868" s="87" t="s">
        <v>691</v>
      </c>
      <c r="P868" s="87" t="s">
        <v>691</v>
      </c>
      <c r="Q868" s="87" t="s">
        <v>691</v>
      </c>
      <c r="R868" s="87" t="s">
        <v>691</v>
      </c>
      <c r="S868" s="87" t="s">
        <v>691</v>
      </c>
      <c r="T868" s="87" t="s">
        <v>691</v>
      </c>
      <c r="U868" s="87" t="s">
        <v>691</v>
      </c>
      <c r="V868" s="87" t="s">
        <v>691</v>
      </c>
      <c r="W868" s="85">
        <v>0</v>
      </c>
      <c r="X868" s="47">
        <v>1.3972754947916667E-2</v>
      </c>
      <c r="Y868" s="9">
        <v>3.56</v>
      </c>
      <c r="Z868" s="10">
        <v>227.39066257197697</v>
      </c>
      <c r="AA868" s="10">
        <v>46.929337428023032</v>
      </c>
      <c r="AB868" s="11">
        <v>0</v>
      </c>
      <c r="AC868" s="12">
        <v>0</v>
      </c>
      <c r="AD868" s="153">
        <f>VLOOKUP(D868,'Dados Base'!$B:$K,9,FALSE)*31536000/VLOOKUP($F868,F:H,MATCH(H867,F867:AF867,0),FALSE)</f>
        <v>11893.804639419284</v>
      </c>
      <c r="AE868" s="153">
        <f>VLOOKUP(D868,'Dados Base'!$B:$K,10,FALSE)*31536000/VLOOKUP($F868,F:H,MATCH(H867,F867:AF867,0),FALSE)</f>
        <v>1443.1813160801644</v>
      </c>
      <c r="AF868" s="14">
        <v>84.67</v>
      </c>
      <c r="AG868" s="15">
        <v>82.86</v>
      </c>
      <c r="AH868" s="14">
        <v>83.74</v>
      </c>
      <c r="AI868" s="14">
        <v>18.61</v>
      </c>
      <c r="AJ868" s="14">
        <v>100</v>
      </c>
      <c r="AK868" s="72">
        <f>(SUMIFS('Banco de Indicadores Mun. (2)'!I:I,'Banco de Indicadores Mun. (2)'!B:B,'Banco de Indicadores - Mun. (1)'!B868,'Banco de Indicadores Mun. (2)'!A:A,'Banco de Indicadores - Mun. (1)'!A868) / VLOOKUP(D868,'Dados Base'!$B:$K,8,FALSE)) * 100</f>
        <v>1.0001584158415842</v>
      </c>
      <c r="AL868" s="72">
        <f>(SUMIFS('Banco de Indicadores Mun. (2)'!I:I,'Banco de Indicadores Mun. (2)'!B:B,'Banco de Indicadores - Mun. (1)'!B868,'Banco de Indicadores Mun. (2)'!A:A,'Banco de Indicadores - Mun. (1)'!A868) / VLOOKUP(D868,'Dados Base'!$B:$K,9,FALSE)) * 100</f>
        <v>0.42266108786610879</v>
      </c>
      <c r="AM868" s="72">
        <f>(SUMIFS('Banco de Indicadores Mun. (2)'!J:J,'Banco de Indicadores Mun. (2)'!B:B,'Banco de Indicadores - Mun. (1)'!B868,'Banco de Indicadores Mun. (2)'!A:A,'Banco de Indicadores - Mun. (1)'!A868) / VLOOKUP(D868,'Dados Base'!$B:$K,7,FALSE)) * 100</f>
        <v>1.1763055555555557</v>
      </c>
      <c r="AN868" s="72">
        <f>(SUMIFS('Banco de Indicadores Mun. (2)'!K:K,'Banco de Indicadores Mun. (2)'!B:B,'Banco de Indicadores - Mun. (1)'!B868,'Banco de Indicadores Mun. (2)'!A:A,'Banco de Indicadores - Mun. (1)'!A868) / VLOOKUP(D868,'Dados Base'!$B:$K,10,FALSE)) * 100</f>
        <v>0.56282758620689655</v>
      </c>
      <c r="AO868" s="21">
        <v>0</v>
      </c>
      <c r="AP868" s="125">
        <v>0</v>
      </c>
      <c r="AQ868" s="17">
        <v>0</v>
      </c>
      <c r="AR868" s="18">
        <v>10</v>
      </c>
      <c r="AS868" s="20">
        <v>95.27831094049904</v>
      </c>
      <c r="AT868" s="20">
        <v>95.278310940499054</v>
      </c>
      <c r="AU868" s="20">
        <v>82.892484168845499</v>
      </c>
      <c r="AV868" s="21">
        <v>9.43</v>
      </c>
      <c r="AW868" s="21">
        <v>0</v>
      </c>
      <c r="AX868" s="21">
        <v>0</v>
      </c>
      <c r="AY868" s="116">
        <v>0</v>
      </c>
    </row>
    <row r="869" spans="1:51" ht="15" x14ac:dyDescent="0.25">
      <c r="A869" s="144">
        <v>2016</v>
      </c>
      <c r="B869" s="77" t="s">
        <v>224</v>
      </c>
      <c r="C869" s="78">
        <v>17</v>
      </c>
      <c r="D869" s="77">
        <v>3519253</v>
      </c>
      <c r="E869" s="78">
        <v>351925317</v>
      </c>
      <c r="F869" s="78" t="str">
        <f t="shared" si="30"/>
        <v>3519253172016</v>
      </c>
      <c r="G869" s="79">
        <v>2.9201424133163956</v>
      </c>
      <c r="H869" s="80">
        <f t="shared" si="29"/>
        <v>6677</v>
      </c>
      <c r="I869" s="81">
        <v>2971</v>
      </c>
      <c r="J869" s="82">
        <v>3706</v>
      </c>
      <c r="K869" s="83">
        <f>(H869)/VLOOKUP(D869,'Dados Base'!$B:$K,6,FALSE)</f>
        <v>16.635523332585894</v>
      </c>
      <c r="L869" s="88">
        <f t="shared" si="31"/>
        <v>44.496031151714845</v>
      </c>
      <c r="M869" s="85" t="s">
        <v>702</v>
      </c>
      <c r="N869" s="86">
        <v>0.67400000000000004</v>
      </c>
      <c r="O869" s="87" t="s">
        <v>691</v>
      </c>
      <c r="P869" s="87" t="s">
        <v>691</v>
      </c>
      <c r="Q869" s="87" t="s">
        <v>691</v>
      </c>
      <c r="R869" s="87" t="s">
        <v>691</v>
      </c>
      <c r="S869" s="87" t="s">
        <v>691</v>
      </c>
      <c r="T869" s="87" t="s">
        <v>691</v>
      </c>
      <c r="U869" s="87" t="s">
        <v>691</v>
      </c>
      <c r="V869" s="87" t="s">
        <v>691</v>
      </c>
      <c r="W869" s="85">
        <v>0</v>
      </c>
      <c r="X869" s="47">
        <v>6.2144786458333346E-3</v>
      </c>
      <c r="Y869" s="9">
        <v>2.56</v>
      </c>
      <c r="Z869" s="10">
        <v>141.28614218992902</v>
      </c>
      <c r="AA869" s="10">
        <v>56.46185781007096</v>
      </c>
      <c r="AB869" s="11">
        <v>0</v>
      </c>
      <c r="AC869" s="12">
        <v>0</v>
      </c>
      <c r="AD869" s="153">
        <f>VLOOKUP(D869,'Dados Base'!$B:$K,9,FALSE)*31536000/VLOOKUP($F869,F:H,MATCH(H868,F868:AF868,0),FALSE)</f>
        <v>17664.316309719936</v>
      </c>
      <c r="AE869" s="153">
        <f>VLOOKUP(D869,'Dados Base'!$B:$K,10,FALSE)*31536000/VLOOKUP($F869,F:H,MATCH(H868,F868:AF868,0),FALSE)</f>
        <v>1936.4624831511155</v>
      </c>
      <c r="AF869" s="14">
        <v>35.74</v>
      </c>
      <c r="AG869" s="15">
        <v>44.5</v>
      </c>
      <c r="AH869" s="14">
        <v>31.52</v>
      </c>
      <c r="AI869" s="14">
        <v>23.51</v>
      </c>
      <c r="AJ869" s="14">
        <v>80.31</v>
      </c>
      <c r="AK869" s="72">
        <f>(SUMIFS('Banco de Indicadores Mun. (2)'!I:I,'Banco de Indicadores Mun. (2)'!B:B,'Banco de Indicadores - Mun. (1)'!B869,'Banco de Indicadores Mun. (2)'!A:A,'Banco de Indicadores - Mun. (1)'!A869) / VLOOKUP(D869,'Dados Base'!$B:$K,8,FALSE)) * 100</f>
        <v>7.6974191919191925</v>
      </c>
      <c r="AL869" s="72">
        <f>(SUMIFS('Banco de Indicadores Mun. (2)'!I:I,'Banco de Indicadores Mun. (2)'!B:B,'Banco de Indicadores - Mun. (1)'!B869,'Banco de Indicadores Mun. (2)'!A:A,'Banco de Indicadores - Mun. (1)'!A869) / VLOOKUP(D869,'Dados Base'!$B:$K,9,FALSE)) * 100</f>
        <v>4.0751042780748659</v>
      </c>
      <c r="AM869" s="72">
        <f>(SUMIFS('Banco de Indicadores Mun. (2)'!J:J,'Banco de Indicadores Mun. (2)'!B:B,'Banco de Indicadores - Mun. (1)'!B869,'Banco de Indicadores Mun. (2)'!A:A,'Banco de Indicadores - Mun. (1)'!A869) / VLOOKUP(D869,'Dados Base'!$B:$K,7,FALSE)) * 100</f>
        <v>8.4877515923566875</v>
      </c>
      <c r="AN869" s="72">
        <f>(SUMIFS('Banco de Indicadores Mun. (2)'!K:K,'Banco de Indicadores Mun. (2)'!B:B,'Banco de Indicadores - Mun. (1)'!B869,'Banco de Indicadores Mun. (2)'!A:A,'Banco de Indicadores - Mun. (1)'!A869) / VLOOKUP(D869,'Dados Base'!$B:$K,10,FALSE)) * 100</f>
        <v>4.671024390243903</v>
      </c>
      <c r="AO869" s="21">
        <v>0</v>
      </c>
      <c r="AP869" s="125">
        <v>0</v>
      </c>
      <c r="AQ869" s="17">
        <v>0</v>
      </c>
      <c r="AR869" s="18">
        <v>7.3</v>
      </c>
      <c r="AS869" s="20">
        <v>82.122338627914843</v>
      </c>
      <c r="AT869" s="20">
        <v>82.122338627914843</v>
      </c>
      <c r="AU869" s="20">
        <v>71.447570741513971</v>
      </c>
      <c r="AV869" s="21">
        <v>7.68</v>
      </c>
      <c r="AW869" s="21">
        <v>0</v>
      </c>
      <c r="AX869" s="21">
        <v>0</v>
      </c>
      <c r="AY869" s="116">
        <v>92.109094362048822</v>
      </c>
    </row>
    <row r="870" spans="1:51" ht="15" x14ac:dyDescent="0.25">
      <c r="A870" s="144">
        <v>2016</v>
      </c>
      <c r="B870" s="77" t="s">
        <v>225</v>
      </c>
      <c r="C870" s="78">
        <v>13</v>
      </c>
      <c r="D870" s="77">
        <v>3519303</v>
      </c>
      <c r="E870" s="78">
        <v>351930313</v>
      </c>
      <c r="F870" s="78" t="str">
        <f t="shared" si="30"/>
        <v>3519303132016</v>
      </c>
      <c r="G870" s="79">
        <v>1.3596354710651459</v>
      </c>
      <c r="H870" s="80">
        <f t="shared" si="29"/>
        <v>33192</v>
      </c>
      <c r="I870" s="81">
        <v>31996</v>
      </c>
      <c r="J870" s="82">
        <v>1196</v>
      </c>
      <c r="K870" s="83">
        <f>(H870)/VLOOKUP(D870,'Dados Base'!$B:$K,6,FALSE)</f>
        <v>114.63701043033777</v>
      </c>
      <c r="L870" s="88">
        <f t="shared" si="31"/>
        <v>96.396722101711248</v>
      </c>
      <c r="M870" s="85" t="s">
        <v>702</v>
      </c>
      <c r="N870" s="86">
        <v>0.70299999999999996</v>
      </c>
      <c r="O870" s="87" t="s">
        <v>691</v>
      </c>
      <c r="P870" s="87" t="s">
        <v>691</v>
      </c>
      <c r="Q870" s="87" t="s">
        <v>691</v>
      </c>
      <c r="R870" s="87" t="s">
        <v>691</v>
      </c>
      <c r="S870" s="87" t="s">
        <v>691</v>
      </c>
      <c r="T870" s="87" t="s">
        <v>691</v>
      </c>
      <c r="U870" s="87" t="s">
        <v>691</v>
      </c>
      <c r="V870" s="87" t="s">
        <v>691</v>
      </c>
      <c r="W870" s="85">
        <v>0</v>
      </c>
      <c r="X870" s="47">
        <v>8.0365639526788019E-2</v>
      </c>
      <c r="Y870" s="9">
        <v>26.03</v>
      </c>
      <c r="Z870" s="10">
        <v>790.52760000000012</v>
      </c>
      <c r="AA870" s="10">
        <v>966.20039999999995</v>
      </c>
      <c r="AB870" s="11">
        <v>2</v>
      </c>
      <c r="AC870" s="12">
        <v>0</v>
      </c>
      <c r="AD870" s="153">
        <f>VLOOKUP(D870,'Dados Base'!$B:$K,9,FALSE)*31536000/VLOOKUP($F870,F:H,MATCH(H869,F869:AF869,0),FALSE)</f>
        <v>2451.2798264642083</v>
      </c>
      <c r="AE870" s="153">
        <f>VLOOKUP(D870,'Dados Base'!$B:$K,10,FALSE)*31536000/VLOOKUP($F870,F:H,MATCH(H869,F869:AF869,0),FALSE)</f>
        <v>266.03036876355748</v>
      </c>
      <c r="AF870" s="14" t="s">
        <v>692</v>
      </c>
      <c r="AG870" s="15" t="s">
        <v>692</v>
      </c>
      <c r="AH870" s="14" t="s">
        <v>692</v>
      </c>
      <c r="AI870" s="14" t="s">
        <v>692</v>
      </c>
      <c r="AJ870" s="14" t="s">
        <v>692</v>
      </c>
      <c r="AK870" s="72">
        <f>(SUMIFS('Banco de Indicadores Mun. (2)'!I:I,'Banco de Indicadores Mun. (2)'!B:B,'Banco de Indicadores - Mun. (1)'!B870,'Banco de Indicadores Mun. (2)'!A:A,'Banco de Indicadores - Mun. (1)'!A870) / VLOOKUP(D870,'Dados Base'!$B:$K,8,FALSE)) * 100</f>
        <v>16.256496062992127</v>
      </c>
      <c r="AL870" s="72">
        <f>(SUMIFS('Banco de Indicadores Mun. (2)'!I:I,'Banco de Indicadores Mun. (2)'!B:B,'Banco de Indicadores - Mun. (1)'!B870,'Banco de Indicadores Mun. (2)'!A:A,'Banco de Indicadores - Mun. (1)'!A870) / VLOOKUP(D870,'Dados Base'!$B:$K,9,FALSE)) * 100</f>
        <v>8.0022286821705446</v>
      </c>
      <c r="AM870" s="72">
        <f>(SUMIFS('Banco de Indicadores Mun. (2)'!J:J,'Banco de Indicadores Mun. (2)'!B:B,'Banco de Indicadores - Mun. (1)'!B870,'Banco de Indicadores Mun. (2)'!A:A,'Banco de Indicadores - Mun. (1)'!A870) / VLOOKUP(D870,'Dados Base'!$B:$K,7,FALSE)) * 100</f>
        <v>19.431626262626267</v>
      </c>
      <c r="AN870" s="72">
        <f>(SUMIFS('Banco de Indicadores Mun. (2)'!K:K,'Banco de Indicadores Mun. (2)'!B:B,'Banco de Indicadores - Mun. (1)'!B870,'Banco de Indicadores Mun. (2)'!A:A,'Banco de Indicadores - Mun. (1)'!A870) / VLOOKUP(D870,'Dados Base'!$B:$K,10,FALSE)) * 100</f>
        <v>5.0301428571428577</v>
      </c>
      <c r="AO870" s="21">
        <v>0</v>
      </c>
      <c r="AP870" s="125">
        <v>0</v>
      </c>
      <c r="AQ870" s="17">
        <v>0</v>
      </c>
      <c r="AR870" s="18">
        <v>8</v>
      </c>
      <c r="AS870" s="20">
        <v>100</v>
      </c>
      <c r="AT870" s="20">
        <v>50</v>
      </c>
      <c r="AU870" s="20">
        <v>45.000000000000007</v>
      </c>
      <c r="AV870" s="21">
        <v>5.68</v>
      </c>
      <c r="AW870" s="21">
        <v>0</v>
      </c>
      <c r="AX870" s="21">
        <v>0</v>
      </c>
      <c r="AY870" s="116">
        <v>0</v>
      </c>
    </row>
    <row r="871" spans="1:51" ht="15" x14ac:dyDescent="0.25">
      <c r="A871" s="144">
        <v>2016</v>
      </c>
      <c r="B871" s="77" t="s">
        <v>226</v>
      </c>
      <c r="C871" s="78">
        <v>16</v>
      </c>
      <c r="D871" s="77">
        <v>3519402</v>
      </c>
      <c r="E871" s="78">
        <v>351940216</v>
      </c>
      <c r="F871" s="78" t="str">
        <f t="shared" si="30"/>
        <v>3519402162016</v>
      </c>
      <c r="G871" s="79">
        <v>1.234970454862605</v>
      </c>
      <c r="H871" s="80">
        <f t="shared" si="29"/>
        <v>11627</v>
      </c>
      <c r="I871" s="81">
        <v>10827</v>
      </c>
      <c r="J871" s="82">
        <v>800</v>
      </c>
      <c r="K871" s="83">
        <f>(H871)/VLOOKUP(D871,'Dados Base'!$B:$K,6,FALSE)</f>
        <v>42.943674976915972</v>
      </c>
      <c r="L871" s="88">
        <f t="shared" si="31"/>
        <v>93.119463318138813</v>
      </c>
      <c r="M871" s="85" t="s">
        <v>702</v>
      </c>
      <c r="N871" s="86">
        <v>0.74</v>
      </c>
      <c r="O871" s="87" t="s">
        <v>691</v>
      </c>
      <c r="P871" s="87" t="s">
        <v>691</v>
      </c>
      <c r="Q871" s="87" t="s">
        <v>691</v>
      </c>
      <c r="R871" s="87" t="s">
        <v>691</v>
      </c>
      <c r="S871" s="87" t="s">
        <v>691</v>
      </c>
      <c r="T871" s="87" t="s">
        <v>691</v>
      </c>
      <c r="U871" s="87" t="s">
        <v>691</v>
      </c>
      <c r="V871" s="87" t="s">
        <v>691</v>
      </c>
      <c r="W871" s="85">
        <v>0</v>
      </c>
      <c r="X871" s="47">
        <v>3.1789429145833326E-2</v>
      </c>
      <c r="Y871" s="9">
        <v>7.73</v>
      </c>
      <c r="Z871" s="10">
        <v>434.93903715903821</v>
      </c>
      <c r="AA871" s="10">
        <v>161.4369628409618</v>
      </c>
      <c r="AB871" s="11">
        <v>3</v>
      </c>
      <c r="AC871" s="12">
        <v>0</v>
      </c>
      <c r="AD871" s="153">
        <f>VLOOKUP(D871,'Dados Base'!$B:$K,9,FALSE)*31536000/VLOOKUP($F871,F:H,MATCH(H870,F870:AF870,0),FALSE)</f>
        <v>5478.861271179152</v>
      </c>
      <c r="AE871" s="153">
        <f>VLOOKUP(D871,'Dados Base'!$B:$K,10,FALSE)*31536000/VLOOKUP($F871,F:H,MATCH(H870,F870:AF870,0),FALSE)</f>
        <v>488.21536079814211</v>
      </c>
      <c r="AF871" s="14">
        <v>89.82</v>
      </c>
      <c r="AG871" s="15">
        <v>100</v>
      </c>
      <c r="AH871" s="14">
        <v>88.35</v>
      </c>
      <c r="AI871" s="14">
        <v>15.6</v>
      </c>
      <c r="AJ871" s="14">
        <v>97.43</v>
      </c>
      <c r="AK871" s="72">
        <f>(SUMIFS('Banco de Indicadores Mun. (2)'!I:I,'Banco de Indicadores Mun. (2)'!B:B,'Banco de Indicadores - Mun. (1)'!B871,'Banco de Indicadores Mun. (2)'!A:A,'Banco de Indicadores - Mun. (1)'!A871) / VLOOKUP(D871,'Dados Base'!$B:$K,8,FALSE)) * 100</f>
        <v>10.298719512195122</v>
      </c>
      <c r="AL871" s="72">
        <f>(SUMIFS('Banco de Indicadores Mun. (2)'!I:I,'Banco de Indicadores Mun. (2)'!B:B,'Banco de Indicadores - Mun. (1)'!B871,'Banco de Indicadores Mun. (2)'!A:A,'Banco de Indicadores - Mun. (1)'!A871) / VLOOKUP(D871,'Dados Base'!$B:$K,9,FALSE)) * 100</f>
        <v>4.1806683168316834</v>
      </c>
      <c r="AM871" s="72">
        <f>(SUMIFS('Banco de Indicadores Mun. (2)'!J:J,'Banco de Indicadores Mun. (2)'!B:B,'Banco de Indicadores - Mun. (1)'!B871,'Banco de Indicadores Mun. (2)'!A:A,'Banco de Indicadores - Mun. (1)'!A871) / VLOOKUP(D871,'Dados Base'!$B:$K,7,FALSE)) * 100</f>
        <v>11.155468750000001</v>
      </c>
      <c r="AN871" s="72">
        <f>(SUMIFS('Banco de Indicadores Mun. (2)'!K:K,'Banco de Indicadores Mun. (2)'!B:B,'Banco de Indicadores - Mun. (1)'!B871,'Banco de Indicadores Mun. (2)'!A:A,'Banco de Indicadores - Mun. (1)'!A871) / VLOOKUP(D871,'Dados Base'!$B:$K,10,FALSE)) * 100</f>
        <v>7.2525000000000022</v>
      </c>
      <c r="AO871" s="21">
        <v>0</v>
      </c>
      <c r="AP871" s="125">
        <v>0</v>
      </c>
      <c r="AQ871" s="17">
        <v>0</v>
      </c>
      <c r="AR871" s="18">
        <v>8.6</v>
      </c>
      <c r="AS871" s="20">
        <v>91.050041778850627</v>
      </c>
      <c r="AT871" s="20">
        <v>91.050041778850627</v>
      </c>
      <c r="AU871" s="20">
        <v>72.930338772693432</v>
      </c>
      <c r="AV871" s="21">
        <v>8.11</v>
      </c>
      <c r="AW871" s="21">
        <v>1</v>
      </c>
      <c r="AX871" s="21">
        <v>0</v>
      </c>
      <c r="AY871" s="116">
        <v>91.461220856213117</v>
      </c>
    </row>
    <row r="872" spans="1:51" ht="15" x14ac:dyDescent="0.25">
      <c r="A872" s="144">
        <v>2016</v>
      </c>
      <c r="B872" s="77" t="s">
        <v>227</v>
      </c>
      <c r="C872" s="78">
        <v>17</v>
      </c>
      <c r="D872" s="77">
        <v>3519501</v>
      </c>
      <c r="E872" s="78">
        <v>351950117</v>
      </c>
      <c r="F872" s="78" t="str">
        <f t="shared" si="30"/>
        <v>3519501172016</v>
      </c>
      <c r="G872" s="79">
        <v>1.3287924588295308</v>
      </c>
      <c r="H872" s="80">
        <f t="shared" si="29"/>
        <v>7197</v>
      </c>
      <c r="I872" s="81">
        <v>6725</v>
      </c>
      <c r="J872" s="82">
        <v>472</v>
      </c>
      <c r="K872" s="83">
        <f>(H872)/VLOOKUP(D872,'Dados Base'!$B:$K,6,FALSE)</f>
        <v>31.503611293499674</v>
      </c>
      <c r="L872" s="88">
        <f t="shared" si="31"/>
        <v>93.441711824371268</v>
      </c>
      <c r="M872" s="85" t="s">
        <v>702</v>
      </c>
      <c r="N872" s="86">
        <v>0.70799999999999996</v>
      </c>
      <c r="O872" s="87" t="s">
        <v>691</v>
      </c>
      <c r="P872" s="87" t="s">
        <v>691</v>
      </c>
      <c r="Q872" s="87" t="s">
        <v>691</v>
      </c>
      <c r="R872" s="87" t="s">
        <v>691</v>
      </c>
      <c r="S872" s="87" t="s">
        <v>691</v>
      </c>
      <c r="T872" s="87" t="s">
        <v>691</v>
      </c>
      <c r="U872" s="87" t="s">
        <v>691</v>
      </c>
      <c r="V872" s="87" t="s">
        <v>691</v>
      </c>
      <c r="W872" s="85">
        <v>3.55</v>
      </c>
      <c r="X872" s="47">
        <v>1.7150975781250001E-2</v>
      </c>
      <c r="Y872" s="9">
        <v>4.82</v>
      </c>
      <c r="Z872" s="10">
        <v>297.14472000000001</v>
      </c>
      <c r="AA872" s="10">
        <v>74.915280000000024</v>
      </c>
      <c r="AB872" s="11">
        <v>0</v>
      </c>
      <c r="AC872" s="12">
        <v>0</v>
      </c>
      <c r="AD872" s="153">
        <f>VLOOKUP(D872,'Dados Base'!$B:$K,9,FALSE)*31536000/VLOOKUP($F872,F:H,MATCH(H871,F871:AF871,0),FALSE)</f>
        <v>9289.4706127553145</v>
      </c>
      <c r="AE872" s="153">
        <f>VLOOKUP(D872,'Dados Base'!$B:$K,10,FALSE)*31536000/VLOOKUP($F872,F:H,MATCH(H871,F871:AF871,0),FALSE)</f>
        <v>1007.8199249687374</v>
      </c>
      <c r="AF872" s="14">
        <v>91.51</v>
      </c>
      <c r="AG872" s="15">
        <v>92.37</v>
      </c>
      <c r="AH872" s="14">
        <v>91.51</v>
      </c>
      <c r="AI872" s="14">
        <v>49.48</v>
      </c>
      <c r="AJ872" s="14">
        <v>99.07</v>
      </c>
      <c r="AK872" s="72">
        <f>(SUMIFS('Banco de Indicadores Mun. (2)'!I:I,'Banco de Indicadores Mun. (2)'!B:B,'Banco de Indicadores - Mun. (1)'!B872,'Banco de Indicadores Mun. (2)'!A:A,'Banco de Indicadores - Mun. (1)'!A872) / VLOOKUP(D872,'Dados Base'!$B:$K,8,FALSE)) * 100</f>
        <v>17.452526785714284</v>
      </c>
      <c r="AL872" s="72">
        <f>(SUMIFS('Banco de Indicadores Mun. (2)'!I:I,'Banco de Indicadores Mun. (2)'!B:B,'Banco de Indicadores - Mun. (1)'!B872,'Banco de Indicadores Mun. (2)'!A:A,'Banco de Indicadores - Mun. (1)'!A872) / VLOOKUP(D872,'Dados Base'!$B:$K,9,FALSE)) * 100</f>
        <v>9.2202028301886791</v>
      </c>
      <c r="AM872" s="72">
        <f>(SUMIFS('Banco de Indicadores Mun. (2)'!J:J,'Banco de Indicadores Mun. (2)'!B:B,'Banco de Indicadores - Mun. (1)'!B872,'Banco de Indicadores Mun. (2)'!A:A,'Banco de Indicadores - Mun. (1)'!A872) / VLOOKUP(D872,'Dados Base'!$B:$K,7,FALSE)) * 100</f>
        <v>21.452921348314607</v>
      </c>
      <c r="AN872" s="72">
        <f>(SUMIFS('Banco de Indicadores Mun. (2)'!K:K,'Banco de Indicadores Mun. (2)'!B:B,'Banco de Indicadores - Mun. (1)'!B872,'Banco de Indicadores Mun. (2)'!A:A,'Banco de Indicadores - Mun. (1)'!A872) / VLOOKUP(D872,'Dados Base'!$B:$K,10,FALSE)) * 100</f>
        <v>1.9727391304347819</v>
      </c>
      <c r="AO872" s="21">
        <v>0</v>
      </c>
      <c r="AP872" s="125">
        <v>0</v>
      </c>
      <c r="AQ872" s="17">
        <v>0</v>
      </c>
      <c r="AR872" s="18">
        <v>8.3000000000000007</v>
      </c>
      <c r="AS872" s="20">
        <v>98.6</v>
      </c>
      <c r="AT872" s="20">
        <v>98.6</v>
      </c>
      <c r="AU872" s="20">
        <v>79.864731494920164</v>
      </c>
      <c r="AV872" s="21">
        <v>8.67</v>
      </c>
      <c r="AW872" s="21">
        <v>0</v>
      </c>
      <c r="AX872" s="21">
        <v>0</v>
      </c>
      <c r="AY872" s="116">
        <v>25.238797227690533</v>
      </c>
    </row>
    <row r="873" spans="1:51" ht="15" x14ac:dyDescent="0.25">
      <c r="A873" s="144">
        <v>2016</v>
      </c>
      <c r="B873" s="77" t="s">
        <v>228</v>
      </c>
      <c r="C873" s="78">
        <v>13</v>
      </c>
      <c r="D873" s="77">
        <v>3519600</v>
      </c>
      <c r="E873" s="78">
        <v>351960013</v>
      </c>
      <c r="F873" s="78" t="str">
        <f t="shared" si="30"/>
        <v>3519600132016</v>
      </c>
      <c r="G873" s="79">
        <v>1.1532381047814511</v>
      </c>
      <c r="H873" s="80">
        <f t="shared" si="29"/>
        <v>56538</v>
      </c>
      <c r="I873" s="81">
        <v>54593</v>
      </c>
      <c r="J873" s="82">
        <v>1945</v>
      </c>
      <c r="K873" s="83">
        <f>(H873)/VLOOKUP(D873,'Dados Base'!$B:$K,6,FALSE)</f>
        <v>82.096184004181922</v>
      </c>
      <c r="L873" s="88">
        <f t="shared" si="31"/>
        <v>96.559835862605681</v>
      </c>
      <c r="M873" s="85" t="s">
        <v>702</v>
      </c>
      <c r="N873" s="86">
        <v>0.747</v>
      </c>
      <c r="O873" s="87" t="s">
        <v>691</v>
      </c>
      <c r="P873" s="87" t="s">
        <v>691</v>
      </c>
      <c r="Q873" s="87" t="s">
        <v>691</v>
      </c>
      <c r="R873" s="87" t="s">
        <v>691</v>
      </c>
      <c r="S873" s="87" t="s">
        <v>691</v>
      </c>
      <c r="T873" s="87" t="s">
        <v>691</v>
      </c>
      <c r="U873" s="87" t="s">
        <v>691</v>
      </c>
      <c r="V873" s="87" t="s">
        <v>691</v>
      </c>
      <c r="W873" s="85">
        <v>45.07</v>
      </c>
      <c r="X873" s="47">
        <v>0.17210062500000001</v>
      </c>
      <c r="Y873" s="9">
        <v>44.71</v>
      </c>
      <c r="Z873" s="10">
        <v>0</v>
      </c>
      <c r="AA873" s="10">
        <v>3017.9519999999998</v>
      </c>
      <c r="AB873" s="11">
        <v>2</v>
      </c>
      <c r="AC873" s="12">
        <v>1</v>
      </c>
      <c r="AD873" s="153">
        <f>VLOOKUP(D873,'Dados Base'!$B:$K,9,FALSE)*31536000/VLOOKUP($F873,F:H,MATCH(H872,F872:AF872,0),FALSE)</f>
        <v>3090.1241642788923</v>
      </c>
      <c r="AE873" s="153">
        <f>VLOOKUP(D873,'Dados Base'!$B:$K,10,FALSE)*31536000/VLOOKUP($F873,F:H,MATCH(H872,F872:AF872,0),FALSE)</f>
        <v>312.35912129894939</v>
      </c>
      <c r="AF873" s="14">
        <v>100</v>
      </c>
      <c r="AG873" s="15">
        <v>100</v>
      </c>
      <c r="AH873" s="14">
        <v>100</v>
      </c>
      <c r="AI873" s="14">
        <v>14.26</v>
      </c>
      <c r="AJ873" s="14">
        <v>100</v>
      </c>
      <c r="AK873" s="72">
        <f>(SUMIFS('Banco de Indicadores Mun. (2)'!I:I,'Banco de Indicadores Mun. (2)'!B:B,'Banco de Indicadores - Mun. (1)'!B873,'Banco de Indicadores Mun. (2)'!A:A,'Banco de Indicadores - Mun. (1)'!A873) / VLOOKUP(D873,'Dados Base'!$B:$K,8,FALSE)) * 100</f>
        <v>44.802909090909097</v>
      </c>
      <c r="AL873" s="72">
        <f>(SUMIFS('Banco de Indicadores Mun. (2)'!I:I,'Banco de Indicadores Mun. (2)'!B:B,'Banco de Indicadores - Mun. (1)'!B873,'Banco de Indicadores Mun. (2)'!A:A,'Banco de Indicadores - Mun. (1)'!A873) / VLOOKUP(D873,'Dados Base'!$B:$K,9,FALSE)) * 100</f>
        <v>22.23971119133574</v>
      </c>
      <c r="AM873" s="72">
        <f>(SUMIFS('Banco de Indicadores Mun. (2)'!J:J,'Banco de Indicadores Mun. (2)'!B:B,'Banco de Indicadores - Mun. (1)'!B873,'Banco de Indicadores Mun. (2)'!A:A,'Banco de Indicadores - Mun. (1)'!A873) / VLOOKUP(D873,'Dados Base'!$B:$K,7,FALSE)) * 100</f>
        <v>42.104401826484022</v>
      </c>
      <c r="AN873" s="72">
        <f>(SUMIFS('Banco de Indicadores Mun. (2)'!K:K,'Banco de Indicadores Mun. (2)'!B:B,'Banco de Indicadores - Mun. (1)'!B873,'Banco de Indicadores Mun. (2)'!A:A,'Banco de Indicadores - Mun. (1)'!A873) / VLOOKUP(D873,'Dados Base'!$B:$K,10,FALSE)) * 100</f>
        <v>55.355999999999995</v>
      </c>
      <c r="AO873" s="21">
        <v>0</v>
      </c>
      <c r="AP873" s="125">
        <v>0</v>
      </c>
      <c r="AQ873" s="17">
        <v>0</v>
      </c>
      <c r="AR873" s="18">
        <v>9.5</v>
      </c>
      <c r="AS873" s="20">
        <v>82</v>
      </c>
      <c r="AT873" s="20">
        <v>0</v>
      </c>
      <c r="AU873" s="20">
        <v>0</v>
      </c>
      <c r="AV873" s="21">
        <v>1.23</v>
      </c>
      <c r="AW873" s="21">
        <v>0</v>
      </c>
      <c r="AX873" s="21">
        <v>1</v>
      </c>
      <c r="AY873" s="116">
        <v>114.9332839436231</v>
      </c>
    </row>
    <row r="874" spans="1:51" ht="15" x14ac:dyDescent="0.25">
      <c r="A874" s="144">
        <v>2016</v>
      </c>
      <c r="B874" s="77" t="s">
        <v>229</v>
      </c>
      <c r="C874" s="78">
        <v>10</v>
      </c>
      <c r="D874" s="77">
        <v>3519709</v>
      </c>
      <c r="E874" s="78">
        <v>351970910</v>
      </c>
      <c r="F874" s="78" t="str">
        <f t="shared" si="30"/>
        <v>3519709102016</v>
      </c>
      <c r="G874" s="79">
        <v>0.76446862229884172</v>
      </c>
      <c r="H874" s="80">
        <f t="shared" si="29"/>
        <v>74364</v>
      </c>
      <c r="I874" s="81">
        <v>26872</v>
      </c>
      <c r="J874" s="82">
        <v>47492</v>
      </c>
      <c r="K874" s="83">
        <f>(H874)/VLOOKUP(D874,'Dados Base'!$B:$K,6,FALSE)</f>
        <v>70.175239928658371</v>
      </c>
      <c r="L874" s="88">
        <f t="shared" si="31"/>
        <v>36.135764617287933</v>
      </c>
      <c r="M874" s="85" t="s">
        <v>702</v>
      </c>
      <c r="N874" s="86">
        <v>0.71</v>
      </c>
      <c r="O874" s="87" t="s">
        <v>691</v>
      </c>
      <c r="P874" s="87" t="s">
        <v>691</v>
      </c>
      <c r="Q874" s="87" t="s">
        <v>691</v>
      </c>
      <c r="R874" s="87" t="s">
        <v>691</v>
      </c>
      <c r="S874" s="87" t="s">
        <v>691</v>
      </c>
      <c r="T874" s="87" t="s">
        <v>691</v>
      </c>
      <c r="U874" s="87" t="s">
        <v>691</v>
      </c>
      <c r="V874" s="87" t="s">
        <v>691</v>
      </c>
      <c r="W874" s="85">
        <v>23.89</v>
      </c>
      <c r="X874" s="47">
        <v>0.10070873804166668</v>
      </c>
      <c r="Y874" s="9">
        <v>21.57</v>
      </c>
      <c r="Z874" s="10">
        <v>523.30054548858107</v>
      </c>
      <c r="AA874" s="10">
        <v>932.48545451141899</v>
      </c>
      <c r="AB874" s="11">
        <v>3</v>
      </c>
      <c r="AC874" s="12">
        <v>0</v>
      </c>
      <c r="AD874" s="153">
        <f>VLOOKUP(D874,'Dados Base'!$B:$K,9,FALSE)*31536000/VLOOKUP($F874,F:H,MATCH(H873,F873:AF873,0),FALSE)</f>
        <v>8371.263514603841</v>
      </c>
      <c r="AE874" s="153">
        <f>VLOOKUP(D874,'Dados Base'!$B:$K,10,FALSE)*31536000/VLOOKUP($F874,F:H,MATCH(H873,F873:AF873,0),FALSE)</f>
        <v>1132.2833629175411</v>
      </c>
      <c r="AF874" s="14">
        <v>44.49</v>
      </c>
      <c r="AG874" s="15">
        <v>49.35</v>
      </c>
      <c r="AH874" s="14">
        <v>17.04</v>
      </c>
      <c r="AI874" s="14">
        <v>40.46</v>
      </c>
      <c r="AJ874" s="14">
        <v>100</v>
      </c>
      <c r="AK874" s="72">
        <f>(SUMIFS('Banco de Indicadores Mun. (2)'!I:I,'Banco de Indicadores Mun. (2)'!B:B,'Banco de Indicadores - Mun. (1)'!B874,'Banco de Indicadores Mun. (2)'!A:A,'Banco de Indicadores - Mun. (1)'!A874) / VLOOKUP(D874,'Dados Base'!$B:$K,8,FALSE)) * 100</f>
        <v>3.9199549330085257</v>
      </c>
      <c r="AL874" s="72">
        <f>(SUMIFS('Banco de Indicadores Mun. (2)'!I:I,'Banco de Indicadores Mun. (2)'!B:B,'Banco de Indicadores - Mun. (1)'!B874,'Banco de Indicadores Mun. (2)'!A:A,'Banco de Indicadores - Mun. (1)'!A874) / VLOOKUP(D874,'Dados Base'!$B:$K,9,FALSE)) * 100</f>
        <v>1.6303358662613985</v>
      </c>
      <c r="AM874" s="72">
        <f>(SUMIFS('Banco de Indicadores Mun. (2)'!J:J,'Banco de Indicadores Mun. (2)'!B:B,'Banco de Indicadores - Mun. (1)'!B874,'Banco de Indicadores Mun. (2)'!A:A,'Banco de Indicadores - Mun. (1)'!A874) / VLOOKUP(D874,'Dados Base'!$B:$K,7,FALSE)) * 100</f>
        <v>5.1726010830324913</v>
      </c>
      <c r="AN874" s="72">
        <f>(SUMIFS('Banco de Indicadores Mun. (2)'!K:K,'Banco de Indicadores Mun. (2)'!B:B,'Banco de Indicadores - Mun. (1)'!B874,'Banco de Indicadores Mun. (2)'!A:A,'Banco de Indicadores - Mun. (1)'!A874) / VLOOKUP(D874,'Dados Base'!$B:$K,10,FALSE)) * 100</f>
        <v>1.3208314606741567</v>
      </c>
      <c r="AO874" s="21">
        <v>0</v>
      </c>
      <c r="AP874" s="125">
        <v>0</v>
      </c>
      <c r="AQ874" s="17">
        <v>0</v>
      </c>
      <c r="AR874" s="18">
        <v>7.9</v>
      </c>
      <c r="AS874" s="20">
        <v>39.940097341819545</v>
      </c>
      <c r="AT874" s="20">
        <v>39.940097341819545</v>
      </c>
      <c r="AU874" s="20">
        <v>35.946254840243071</v>
      </c>
      <c r="AV874" s="21">
        <v>4.9400000000000004</v>
      </c>
      <c r="AW874" s="21">
        <v>0</v>
      </c>
      <c r="AX874" s="21">
        <v>0</v>
      </c>
      <c r="AY874" s="116">
        <v>134.44990239474473</v>
      </c>
    </row>
    <row r="875" spans="1:51" ht="15" x14ac:dyDescent="0.25">
      <c r="A875" s="144">
        <v>2016</v>
      </c>
      <c r="B875" s="77" t="s">
        <v>230</v>
      </c>
      <c r="C875" s="78">
        <v>12</v>
      </c>
      <c r="D875" s="77">
        <v>3519808</v>
      </c>
      <c r="E875" s="78">
        <v>351980812</v>
      </c>
      <c r="F875" s="78" t="str">
        <f t="shared" si="30"/>
        <v>3519808122016</v>
      </c>
      <c r="G875" s="79">
        <v>0.84695756988983906</v>
      </c>
      <c r="H875" s="80">
        <f t="shared" si="29"/>
        <v>7814</v>
      </c>
      <c r="I875" s="81">
        <v>6747</v>
      </c>
      <c r="J875" s="82">
        <v>1067</v>
      </c>
      <c r="K875" s="83">
        <f>(H875)/VLOOKUP(D875,'Dados Base'!$B:$K,6,FALSE)</f>
        <v>21.518464461763006</v>
      </c>
      <c r="L875" s="88">
        <f t="shared" si="31"/>
        <v>86.345021755822884</v>
      </c>
      <c r="M875" s="85" t="s">
        <v>702</v>
      </c>
      <c r="N875" s="86">
        <v>0.72</v>
      </c>
      <c r="O875" s="87" t="s">
        <v>691</v>
      </c>
      <c r="P875" s="87" t="s">
        <v>691</v>
      </c>
      <c r="Q875" s="87" t="s">
        <v>691</v>
      </c>
      <c r="R875" s="87" t="s">
        <v>691</v>
      </c>
      <c r="S875" s="87" t="s">
        <v>691</v>
      </c>
      <c r="T875" s="87" t="s">
        <v>691</v>
      </c>
      <c r="U875" s="87" t="s">
        <v>691</v>
      </c>
      <c r="V875" s="87" t="s">
        <v>691</v>
      </c>
      <c r="W875" s="85">
        <v>35.089999999999996</v>
      </c>
      <c r="X875" s="47">
        <v>1.8521621874999998E-2</v>
      </c>
      <c r="Y875" s="9">
        <v>4.84</v>
      </c>
      <c r="Z875" s="10">
        <v>323.99624571428575</v>
      </c>
      <c r="AA875" s="10">
        <v>49.305754285714293</v>
      </c>
      <c r="AB875" s="11">
        <v>1</v>
      </c>
      <c r="AC875" s="12">
        <v>0</v>
      </c>
      <c r="AD875" s="153">
        <f>VLOOKUP(D875,'Dados Base'!$B:$K,9,FALSE)*31536000/VLOOKUP($F875,F:H,MATCH(H874,F874:AF874,0),FALSE)</f>
        <v>14367.56590734579</v>
      </c>
      <c r="AE875" s="153">
        <f>VLOOKUP(D875,'Dados Base'!$B:$K,10,FALSE)*31536000/VLOOKUP($F875,F:H,MATCH(H874,F874:AF874,0),FALSE)</f>
        <v>1614.3332480163808</v>
      </c>
      <c r="AF875" s="14">
        <v>91.02</v>
      </c>
      <c r="AG875" s="15">
        <v>84.42</v>
      </c>
      <c r="AH875" s="14">
        <v>89.21</v>
      </c>
      <c r="AI875" s="14">
        <v>25.53</v>
      </c>
      <c r="AJ875" s="14">
        <v>100</v>
      </c>
      <c r="AK875" s="72">
        <f>(SUMIFS('Banco de Indicadores Mun. (2)'!I:I,'Banco de Indicadores Mun. (2)'!B:B,'Banco de Indicadores - Mun. (1)'!B875,'Banco de Indicadores Mun. (2)'!A:A,'Banco de Indicadores - Mun. (1)'!A875) / VLOOKUP(D875,'Dados Base'!$B:$K,8,FALSE)) * 100</f>
        <v>13.122504065040649</v>
      </c>
      <c r="AL875" s="72">
        <f>(SUMIFS('Banco de Indicadores Mun. (2)'!I:I,'Banco de Indicadores Mun. (2)'!B:B,'Banco de Indicadores - Mun. (1)'!B875,'Banco de Indicadores Mun. (2)'!A:A,'Banco de Indicadores - Mun. (1)'!A875) / VLOOKUP(D875,'Dados Base'!$B:$K,9,FALSE)) * 100</f>
        <v>4.5338988764044945</v>
      </c>
      <c r="AM875" s="72">
        <f>(SUMIFS('Banco de Indicadores Mun. (2)'!J:J,'Banco de Indicadores Mun. (2)'!B:B,'Banco de Indicadores - Mun. (1)'!B875,'Banco de Indicadores Mun. (2)'!A:A,'Banco de Indicadores - Mun. (1)'!A875) / VLOOKUP(D875,'Dados Base'!$B:$K,7,FALSE)) * 100</f>
        <v>17.954265060240964</v>
      </c>
      <c r="AN875" s="72">
        <f>(SUMIFS('Banco de Indicadores Mun. (2)'!K:K,'Banco de Indicadores Mun. (2)'!B:B,'Banco de Indicadores - Mun. (1)'!B875,'Banco de Indicadores Mun. (2)'!A:A,'Banco de Indicadores - Mun. (1)'!A875) / VLOOKUP(D875,'Dados Base'!$B:$K,10,FALSE)) * 100</f>
        <v>3.0965999999999996</v>
      </c>
      <c r="AO875" s="21">
        <v>0</v>
      </c>
      <c r="AP875" s="125">
        <v>0</v>
      </c>
      <c r="AQ875" s="17">
        <v>0</v>
      </c>
      <c r="AR875" s="18">
        <v>7.4</v>
      </c>
      <c r="AS875" s="20">
        <v>99.761904761904759</v>
      </c>
      <c r="AT875" s="20">
        <v>99.761904761904745</v>
      </c>
      <c r="AU875" s="20">
        <v>86.791993001453434</v>
      </c>
      <c r="AV875" s="21">
        <v>10</v>
      </c>
      <c r="AW875" s="21">
        <v>0</v>
      </c>
      <c r="AX875" s="21">
        <v>0</v>
      </c>
      <c r="AY875" s="116">
        <v>148.46108070651886</v>
      </c>
    </row>
    <row r="876" spans="1:51" ht="15" x14ac:dyDescent="0.25">
      <c r="A876" s="144">
        <v>2016</v>
      </c>
      <c r="B876" s="77" t="s">
        <v>231</v>
      </c>
      <c r="C876" s="78">
        <v>22</v>
      </c>
      <c r="D876" s="77">
        <v>3519907</v>
      </c>
      <c r="E876" s="78">
        <v>351990722</v>
      </c>
      <c r="F876" s="78" t="str">
        <f t="shared" si="30"/>
        <v>3519907222016</v>
      </c>
      <c r="G876" s="79">
        <v>0.39972497748284042</v>
      </c>
      <c r="H876" s="80">
        <f t="shared" si="29"/>
        <v>7799</v>
      </c>
      <c r="I876" s="81">
        <v>7134</v>
      </c>
      <c r="J876" s="82">
        <v>665</v>
      </c>
      <c r="K876" s="83">
        <f>(H876)/VLOOKUP(D876,'Dados Base'!$B:$K,6,FALSE)</f>
        <v>13.084033754424814</v>
      </c>
      <c r="L876" s="88">
        <f t="shared" si="31"/>
        <v>91.473265803308109</v>
      </c>
      <c r="M876" s="85" t="s">
        <v>702</v>
      </c>
      <c r="N876" s="86">
        <v>0.73599999999999999</v>
      </c>
      <c r="O876" s="87" t="s">
        <v>691</v>
      </c>
      <c r="P876" s="87" t="s">
        <v>691</v>
      </c>
      <c r="Q876" s="87" t="s">
        <v>691</v>
      </c>
      <c r="R876" s="87" t="s">
        <v>691</v>
      </c>
      <c r="S876" s="87" t="s">
        <v>691</v>
      </c>
      <c r="T876" s="87" t="s">
        <v>691</v>
      </c>
      <c r="U876" s="87" t="s">
        <v>691</v>
      </c>
      <c r="V876" s="87" t="s">
        <v>691</v>
      </c>
      <c r="W876" s="85">
        <v>77.19</v>
      </c>
      <c r="X876" s="47">
        <v>1.8033156510416669E-2</v>
      </c>
      <c r="Y876" s="9">
        <v>5.0199999999999996</v>
      </c>
      <c r="Z876" s="10">
        <v>312.42779999999999</v>
      </c>
      <c r="AA876" s="10">
        <v>74.482199999999992</v>
      </c>
      <c r="AB876" s="11">
        <v>0</v>
      </c>
      <c r="AC876" s="12">
        <v>0</v>
      </c>
      <c r="AD876" s="153">
        <f>VLOOKUP(D876,'Dados Base'!$B:$K,9,FALSE)*31536000/VLOOKUP($F876,F:H,MATCH(H875,F875:AF875,0),FALSE)</f>
        <v>19247.513783818438</v>
      </c>
      <c r="AE876" s="153">
        <f>VLOOKUP(D876,'Dados Base'!$B:$K,10,FALSE)*31536000/VLOOKUP($F876,F:H,MATCH(H875,F875:AF875,0),FALSE)</f>
        <v>2507.0291062956785</v>
      </c>
      <c r="AF876" s="14">
        <v>88.79</v>
      </c>
      <c r="AG876" s="15">
        <v>98.88</v>
      </c>
      <c r="AH876" s="14">
        <v>80.55</v>
      </c>
      <c r="AI876" s="14">
        <v>0</v>
      </c>
      <c r="AJ876" s="14">
        <v>100</v>
      </c>
      <c r="AK876" s="72">
        <f>(SUMIFS('Banco de Indicadores Mun. (2)'!I:I,'Banco de Indicadores Mun. (2)'!B:B,'Banco de Indicadores - Mun. (1)'!B876,'Banco de Indicadores Mun. (2)'!A:A,'Banco de Indicadores - Mun. (1)'!A876) / VLOOKUP(D876,'Dados Base'!$B:$K,8,FALSE)) * 100</f>
        <v>0.1972439024390244</v>
      </c>
      <c r="AL876" s="72">
        <f>(SUMIFS('Banco de Indicadores Mun. (2)'!I:I,'Banco de Indicadores Mun. (2)'!B:B,'Banco de Indicadores - Mun. (1)'!B876,'Banco de Indicadores Mun. (2)'!A:A,'Banco de Indicadores - Mun. (1)'!A876) / VLOOKUP(D876,'Dados Base'!$B:$K,9,FALSE)) * 100</f>
        <v>0.10193697478991597</v>
      </c>
      <c r="AM876" s="72">
        <f>(SUMIFS('Banco de Indicadores Mun. (2)'!J:J,'Banco de Indicadores Mun. (2)'!B:B,'Banco de Indicadores - Mun. (1)'!B876,'Banco de Indicadores Mun. (2)'!A:A,'Banco de Indicadores - Mun. (1)'!A876) / VLOOKUP(D876,'Dados Base'!$B:$K,7,FALSE)) * 100</f>
        <v>5.2826086956521742E-3</v>
      </c>
      <c r="AN876" s="72">
        <f>(SUMIFS('Banco de Indicadores Mun. (2)'!K:K,'Banco de Indicadores Mun. (2)'!B:B,'Banco de Indicadores - Mun. (1)'!B876,'Banco de Indicadores Mun. (2)'!A:A,'Banco de Indicadores - Mun. (1)'!A876) / VLOOKUP(D876,'Dados Base'!$B:$K,10,FALSE)) * 100</f>
        <v>0.76693548387096788</v>
      </c>
      <c r="AO876" s="21">
        <v>0</v>
      </c>
      <c r="AP876" s="125">
        <v>0</v>
      </c>
      <c r="AQ876" s="17">
        <v>0</v>
      </c>
      <c r="AR876" s="18">
        <v>7.4</v>
      </c>
      <c r="AS876" s="20">
        <v>95</v>
      </c>
      <c r="AT876" s="20">
        <v>95</v>
      </c>
      <c r="AU876" s="20">
        <v>80.74947662247034</v>
      </c>
      <c r="AV876" s="21">
        <v>9.92</v>
      </c>
      <c r="AW876" s="21">
        <v>0</v>
      </c>
      <c r="AX876" s="21">
        <v>0</v>
      </c>
      <c r="AY876" s="116">
        <v>10.043166868506002</v>
      </c>
    </row>
    <row r="877" spans="1:51" ht="15" x14ac:dyDescent="0.25">
      <c r="A877" s="144">
        <v>2016</v>
      </c>
      <c r="B877" s="77" t="s">
        <v>232</v>
      </c>
      <c r="C877" s="78">
        <v>13</v>
      </c>
      <c r="D877" s="77">
        <v>3520004</v>
      </c>
      <c r="E877" s="78">
        <v>352000413</v>
      </c>
      <c r="F877" s="78" t="str">
        <f t="shared" si="30"/>
        <v>3520004132016</v>
      </c>
      <c r="G877" s="79">
        <v>0.29398736472299181</v>
      </c>
      <c r="H877" s="80">
        <f t="shared" si="29"/>
        <v>23817</v>
      </c>
      <c r="I877" s="81">
        <v>23680</v>
      </c>
      <c r="J877" s="82">
        <v>137</v>
      </c>
      <c r="K877" s="83">
        <f>(H877)/VLOOKUP(D877,'Dados Base'!$B:$K,6,FALSE)</f>
        <v>246.50175947008898</v>
      </c>
      <c r="L877" s="88">
        <f t="shared" si="31"/>
        <v>99.424780618885663</v>
      </c>
      <c r="M877" s="85" t="s">
        <v>702</v>
      </c>
      <c r="N877" s="86">
        <v>0.72699999999999998</v>
      </c>
      <c r="O877" s="87" t="s">
        <v>691</v>
      </c>
      <c r="P877" s="87" t="s">
        <v>691</v>
      </c>
      <c r="Q877" s="87" t="s">
        <v>691</v>
      </c>
      <c r="R877" s="87" t="s">
        <v>691</v>
      </c>
      <c r="S877" s="87" t="s">
        <v>691</v>
      </c>
      <c r="T877" s="87" t="s">
        <v>691</v>
      </c>
      <c r="U877" s="87" t="s">
        <v>691</v>
      </c>
      <c r="V877" s="87" t="s">
        <v>691</v>
      </c>
      <c r="W877" s="85">
        <v>4.93</v>
      </c>
      <c r="X877" s="47">
        <v>7.1418279190972225E-2</v>
      </c>
      <c r="Y877" s="9">
        <v>17.07</v>
      </c>
      <c r="Z877" s="10">
        <v>790.04429999999991</v>
      </c>
      <c r="AA877" s="10">
        <v>526.69169999999997</v>
      </c>
      <c r="AB877" s="11">
        <v>1</v>
      </c>
      <c r="AC877" s="12">
        <v>0</v>
      </c>
      <c r="AD877" s="153">
        <f>VLOOKUP(D877,'Dados Base'!$B:$K,9,FALSE)*31536000/VLOOKUP($F877,F:H,MATCH(H876,F876:AF876,0),FALSE)</f>
        <v>1046.0360246882478</v>
      </c>
      <c r="AE877" s="153">
        <f>VLOOKUP(D877,'Dados Base'!$B:$K,10,FALSE)*31536000/VLOOKUP($F877,F:H,MATCH(H876,F876:AF876,0),FALSE)</f>
        <v>119.16866104043326</v>
      </c>
      <c r="AF877" s="14">
        <v>98.51</v>
      </c>
      <c r="AG877" s="15">
        <v>97.86</v>
      </c>
      <c r="AH877" s="14">
        <v>98.51</v>
      </c>
      <c r="AI877" s="14">
        <v>1.51</v>
      </c>
      <c r="AJ877" s="14">
        <v>98.81</v>
      </c>
      <c r="AK877" s="72">
        <f>(SUMIFS('Banco de Indicadores Mun. (2)'!I:I,'Banco de Indicadores Mun. (2)'!B:B,'Banco de Indicadores - Mun. (1)'!B877,'Banco de Indicadores Mun. (2)'!A:A,'Banco de Indicadores - Mun. (1)'!A877) / VLOOKUP(D877,'Dados Base'!$B:$K,8,FALSE)) * 100</f>
        <v>53.363729729729727</v>
      </c>
      <c r="AL877" s="72">
        <f>(SUMIFS('Banco de Indicadores Mun. (2)'!I:I,'Banco de Indicadores Mun. (2)'!B:B,'Banco de Indicadores - Mun. (1)'!B877,'Banco de Indicadores Mun. (2)'!A:A,'Banco de Indicadores - Mun. (1)'!A877) / VLOOKUP(D877,'Dados Base'!$B:$K,9,FALSE)) * 100</f>
        <v>24.993139240506327</v>
      </c>
      <c r="AM877" s="72">
        <f>(SUMIFS('Banco de Indicadores Mun. (2)'!J:J,'Banco de Indicadores Mun. (2)'!B:B,'Banco de Indicadores - Mun. (1)'!B877,'Banco de Indicadores Mun. (2)'!A:A,'Banco de Indicadores - Mun. (1)'!A877) / VLOOKUP(D877,'Dados Base'!$B:$K,7,FALSE)) * 100</f>
        <v>70.400607142857126</v>
      </c>
      <c r="AN877" s="72">
        <f>(SUMIFS('Banco de Indicadores Mun. (2)'!K:K,'Banco de Indicadores Mun. (2)'!B:B,'Banco de Indicadores - Mun. (1)'!B877,'Banco de Indicadores Mun. (2)'!A:A,'Banco de Indicadores - Mun. (1)'!A877) / VLOOKUP(D877,'Dados Base'!$B:$K,10,FALSE)) * 100</f>
        <v>0.36011111111111116</v>
      </c>
      <c r="AO877" s="21">
        <v>0</v>
      </c>
      <c r="AP877" s="125">
        <v>0</v>
      </c>
      <c r="AQ877" s="17">
        <v>0</v>
      </c>
      <c r="AR877" s="18">
        <v>9</v>
      </c>
      <c r="AS877" s="20">
        <v>80</v>
      </c>
      <c r="AT877" s="20">
        <v>80</v>
      </c>
      <c r="AU877" s="20">
        <v>60.000205052493435</v>
      </c>
      <c r="AV877" s="21">
        <v>6.9</v>
      </c>
      <c r="AW877" s="21">
        <v>0</v>
      </c>
      <c r="AX877" s="21">
        <v>0</v>
      </c>
      <c r="AY877" s="116">
        <v>0</v>
      </c>
    </row>
    <row r="878" spans="1:51" ht="15" x14ac:dyDescent="0.25">
      <c r="A878" s="144">
        <v>2016</v>
      </c>
      <c r="B878" s="77" t="s">
        <v>233</v>
      </c>
      <c r="C878" s="78">
        <v>8</v>
      </c>
      <c r="D878" s="77">
        <v>3520103</v>
      </c>
      <c r="E878" s="78">
        <v>35201038</v>
      </c>
      <c r="F878" s="78" t="str">
        <f t="shared" si="30"/>
        <v>352010382016</v>
      </c>
      <c r="G878" s="79">
        <v>0.63255516519198363</v>
      </c>
      <c r="H878" s="80">
        <f t="shared" si="29"/>
        <v>28899</v>
      </c>
      <c r="I878" s="81">
        <v>27467</v>
      </c>
      <c r="J878" s="82">
        <v>1432</v>
      </c>
      <c r="K878" s="83">
        <f>(H878)/VLOOKUP(D878,'Dados Base'!$B:$K,6,FALSE)</f>
        <v>61.867654299843721</v>
      </c>
      <c r="L878" s="88">
        <f t="shared" si="31"/>
        <v>95.044811239143229</v>
      </c>
      <c r="M878" s="85" t="s">
        <v>702</v>
      </c>
      <c r="N878" s="86">
        <v>0.76800000000000002</v>
      </c>
      <c r="O878" s="87" t="s">
        <v>691</v>
      </c>
      <c r="P878" s="87" t="s">
        <v>691</v>
      </c>
      <c r="Q878" s="87" t="s">
        <v>691</v>
      </c>
      <c r="R878" s="87" t="s">
        <v>691</v>
      </c>
      <c r="S878" s="87" t="s">
        <v>691</v>
      </c>
      <c r="T878" s="87" t="s">
        <v>691</v>
      </c>
      <c r="U878" s="87" t="s">
        <v>691</v>
      </c>
      <c r="V878" s="87" t="s">
        <v>691</v>
      </c>
      <c r="W878" s="85">
        <v>26.54</v>
      </c>
      <c r="X878" s="47">
        <v>8.1036140791666669E-2</v>
      </c>
      <c r="Y878" s="9">
        <v>22.56</v>
      </c>
      <c r="Z878" s="10">
        <v>1353.1053310790578</v>
      </c>
      <c r="AA878" s="10">
        <v>169.74866892094229</v>
      </c>
      <c r="AB878" s="11">
        <v>3</v>
      </c>
      <c r="AC878" s="12">
        <v>0</v>
      </c>
      <c r="AD878" s="153">
        <f>VLOOKUP(D878,'Dados Base'!$B:$K,9,FALSE)*31536000/VLOOKUP($F878,F:H,MATCH(H877,F877:AF877,0),FALSE)</f>
        <v>8282.5786359389604</v>
      </c>
      <c r="AE878" s="153">
        <f>VLOOKUP(D878,'Dados Base'!$B:$K,10,FALSE)*31536000/VLOOKUP($F878,F:H,MATCH(H877,F877:AF877,0),FALSE)</f>
        <v>1014.8614138897541</v>
      </c>
      <c r="AF878" s="14">
        <v>92.12</v>
      </c>
      <c r="AG878" s="15">
        <v>94.31</v>
      </c>
      <c r="AH878" s="14">
        <v>90.38</v>
      </c>
      <c r="AI878" s="14">
        <v>28.94</v>
      </c>
      <c r="AJ878" s="14">
        <v>97.68</v>
      </c>
      <c r="AK878" s="72">
        <f>(SUMIFS('Banco de Indicadores Mun. (2)'!I:I,'Banco de Indicadores Mun. (2)'!B:B,'Banco de Indicadores - Mun. (1)'!B878,'Banco de Indicadores Mun. (2)'!A:A,'Banco de Indicadores - Mun. (1)'!A878) / VLOOKUP(D878,'Dados Base'!$B:$K,8,FALSE)) * 100</f>
        <v>5.6907932489451465</v>
      </c>
      <c r="AL878" s="72">
        <f>(SUMIFS('Banco de Indicadores Mun. (2)'!I:I,'Banco de Indicadores Mun. (2)'!B:B,'Banco de Indicadores - Mun. (1)'!B878,'Banco de Indicadores Mun. (2)'!A:A,'Banco de Indicadores - Mun. (1)'!A878) / VLOOKUP(D878,'Dados Base'!$B:$K,9,FALSE)) * 100</f>
        <v>1.7769670619235833</v>
      </c>
      <c r="AM878" s="72">
        <f>(SUMIFS('Banco de Indicadores Mun. (2)'!J:J,'Banco de Indicadores Mun. (2)'!B:B,'Banco de Indicadores - Mun. (1)'!B878,'Banco de Indicadores Mun. (2)'!A:A,'Banco de Indicadores - Mun. (1)'!A878) / VLOOKUP(D878,'Dados Base'!$B:$K,7,FALSE)) * 100</f>
        <v>0.26272222222222225</v>
      </c>
      <c r="AN878" s="72">
        <f>(SUMIFS('Banco de Indicadores Mun. (2)'!K:K,'Banco de Indicadores Mun. (2)'!B:B,'Banco de Indicadores - Mun. (1)'!B878,'Banco de Indicadores Mun. (2)'!A:A,'Banco de Indicadores - Mun. (1)'!A878) / VLOOKUP(D878,'Dados Base'!$B:$K,10,FALSE)) * 100</f>
        <v>14.095548387096768</v>
      </c>
      <c r="AO878" s="21">
        <v>0</v>
      </c>
      <c r="AP878" s="125">
        <v>0</v>
      </c>
      <c r="AQ878" s="17">
        <v>0</v>
      </c>
      <c r="AR878" s="18" t="s">
        <v>692</v>
      </c>
      <c r="AS878" s="20">
        <v>91.601241555596118</v>
      </c>
      <c r="AT878" s="20">
        <v>91.601241555596118</v>
      </c>
      <c r="AU878" s="20">
        <v>88.853253895584061</v>
      </c>
      <c r="AV878" s="21">
        <v>9.8699999999999992</v>
      </c>
      <c r="AW878" s="21">
        <v>0</v>
      </c>
      <c r="AX878" s="21">
        <v>0</v>
      </c>
      <c r="AY878" s="116">
        <v>113.43247482171894</v>
      </c>
    </row>
    <row r="879" spans="1:51" ht="15" x14ac:dyDescent="0.25">
      <c r="A879" s="144">
        <v>2016</v>
      </c>
      <c r="B879" s="77" t="s">
        <v>234</v>
      </c>
      <c r="C879" s="78">
        <v>2</v>
      </c>
      <c r="D879" s="77">
        <v>3520202</v>
      </c>
      <c r="E879" s="78">
        <v>35202022</v>
      </c>
      <c r="F879" s="78" t="str">
        <f t="shared" si="30"/>
        <v>352020222016</v>
      </c>
      <c r="G879" s="79">
        <v>0.4840278072317572</v>
      </c>
      <c r="H879" s="80">
        <f t="shared" si="29"/>
        <v>9122</v>
      </c>
      <c r="I879" s="81">
        <v>7602</v>
      </c>
      <c r="J879" s="82">
        <v>1520</v>
      </c>
      <c r="K879" s="83">
        <f>(H879)/VLOOKUP(D879,'Dados Base'!$B:$K,6,FALSE)</f>
        <v>31.099140870039548</v>
      </c>
      <c r="L879" s="88">
        <f t="shared" si="31"/>
        <v>83.336987502740627</v>
      </c>
      <c r="M879" s="85" t="s">
        <v>702</v>
      </c>
      <c r="N879" s="86">
        <v>0.71099999999999997</v>
      </c>
      <c r="O879" s="87" t="s">
        <v>691</v>
      </c>
      <c r="P879" s="87" t="s">
        <v>691</v>
      </c>
      <c r="Q879" s="87" t="s">
        <v>691</v>
      </c>
      <c r="R879" s="87" t="s">
        <v>691</v>
      </c>
      <c r="S879" s="87" t="s">
        <v>691</v>
      </c>
      <c r="T879" s="87" t="s">
        <v>691</v>
      </c>
      <c r="U879" s="87" t="s">
        <v>691</v>
      </c>
      <c r="V879" s="87" t="s">
        <v>691</v>
      </c>
      <c r="W879" s="85">
        <v>15.17</v>
      </c>
      <c r="X879" s="47">
        <v>1.2813559375E-2</v>
      </c>
      <c r="Y879" s="9">
        <v>5.22</v>
      </c>
      <c r="Z879" s="10">
        <v>94.737737537728435</v>
      </c>
      <c r="AA879" s="10">
        <v>307.77826246227158</v>
      </c>
      <c r="AB879" s="11">
        <v>1</v>
      </c>
      <c r="AC879" s="12">
        <v>0</v>
      </c>
      <c r="AD879" s="153">
        <f>VLOOKUP(D879,'Dados Base'!$B:$K,9,FALSE)*31536000/VLOOKUP($F879,F:H,MATCH(H878,F878:AF878,0),FALSE)</f>
        <v>15107.686910765184</v>
      </c>
      <c r="AE879" s="153">
        <f>VLOOKUP(D879,'Dados Base'!$B:$K,10,FALSE)*31536000/VLOOKUP($F879,F:H,MATCH(H878,F878:AF878,0),FALSE)</f>
        <v>1521.1401008550754</v>
      </c>
      <c r="AF879" s="14">
        <v>53.94</v>
      </c>
      <c r="AG879" s="15">
        <v>79.319999999999993</v>
      </c>
      <c r="AH879" s="14">
        <v>25.08</v>
      </c>
      <c r="AI879" s="14">
        <v>20.04</v>
      </c>
      <c r="AJ879" s="14">
        <v>68</v>
      </c>
      <c r="AK879" s="72">
        <f>(SUMIFS('Banco de Indicadores Mun. (2)'!I:I,'Banco de Indicadores Mun. (2)'!B:B,'Banco de Indicadores - Mun. (1)'!B879,'Banco de Indicadores Mun. (2)'!A:A,'Banco de Indicadores - Mun. (1)'!A879) / VLOOKUP(D879,'Dados Base'!$B:$K,8,FALSE)) * 100</f>
        <v>11.156708994708996</v>
      </c>
      <c r="AL879" s="72">
        <f>(SUMIFS('Banco de Indicadores Mun. (2)'!I:I,'Banco de Indicadores Mun. (2)'!B:B,'Banco de Indicadores - Mun. (1)'!B879,'Banco de Indicadores Mun. (2)'!A:A,'Banco de Indicadores - Mun. (1)'!A879) / VLOOKUP(D879,'Dados Base'!$B:$K,9,FALSE)) * 100</f>
        <v>4.825212814645309</v>
      </c>
      <c r="AM879" s="72">
        <f>(SUMIFS('Banco de Indicadores Mun. (2)'!J:J,'Banco de Indicadores Mun. (2)'!B:B,'Banco de Indicadores - Mun. (1)'!B879,'Banco de Indicadores Mun. (2)'!A:A,'Banco de Indicadores - Mun. (1)'!A879) / VLOOKUP(D879,'Dados Base'!$B:$K,7,FALSE)) * 100</f>
        <v>14.223000000000003</v>
      </c>
      <c r="AN879" s="72">
        <f>(SUMIFS('Banco de Indicadores Mun. (2)'!K:K,'Banco de Indicadores Mun. (2)'!B:B,'Banco de Indicadores - Mun. (1)'!B879,'Banco de Indicadores Mun. (2)'!A:A,'Banco de Indicadores - Mun. (1)'!A879) / VLOOKUP(D879,'Dados Base'!$B:$K,10,FALSE)) * 100</f>
        <v>1.0518863636363638</v>
      </c>
      <c r="AO879" s="21">
        <v>0</v>
      </c>
      <c r="AP879" s="125">
        <v>0</v>
      </c>
      <c r="AQ879" s="17">
        <v>0</v>
      </c>
      <c r="AR879" s="18">
        <v>8.5</v>
      </c>
      <c r="AS879" s="20">
        <v>29.05745300503045</v>
      </c>
      <c r="AT879" s="20">
        <v>29.057453005030453</v>
      </c>
      <c r="AU879" s="20">
        <v>23.536390488260949</v>
      </c>
      <c r="AV879" s="21">
        <v>3.97</v>
      </c>
      <c r="AW879" s="21">
        <v>1</v>
      </c>
      <c r="AX879" s="21">
        <v>0</v>
      </c>
      <c r="AY879" s="116">
        <v>414.59986601107863</v>
      </c>
    </row>
    <row r="880" spans="1:51" ht="15" x14ac:dyDescent="0.25">
      <c r="A880" s="144">
        <v>2016</v>
      </c>
      <c r="B880" s="77" t="s">
        <v>235</v>
      </c>
      <c r="C880" s="78">
        <v>11</v>
      </c>
      <c r="D880" s="77">
        <v>3520301</v>
      </c>
      <c r="E880" s="78">
        <v>352030111</v>
      </c>
      <c r="F880" s="78" t="str">
        <f t="shared" si="30"/>
        <v>3520301112016</v>
      </c>
      <c r="G880" s="79">
        <v>0.21270117135032685</v>
      </c>
      <c r="H880" s="80">
        <f t="shared" si="29"/>
        <v>29158</v>
      </c>
      <c r="I880" s="81">
        <v>25394</v>
      </c>
      <c r="J880" s="82">
        <v>3764</v>
      </c>
      <c r="K880" s="83">
        <f>(H880)/VLOOKUP(D880,'Dados Base'!$B:$K,6,FALSE)</f>
        <v>14.719423298265452</v>
      </c>
      <c r="L880" s="88">
        <f t="shared" si="31"/>
        <v>87.091021332052946</v>
      </c>
      <c r="M880" s="85" t="s">
        <v>702</v>
      </c>
      <c r="N880" s="86">
        <v>0.72599999999999998</v>
      </c>
      <c r="O880" s="87" t="s">
        <v>691</v>
      </c>
      <c r="P880" s="87" t="s">
        <v>691</v>
      </c>
      <c r="Q880" s="87" t="s">
        <v>691</v>
      </c>
      <c r="R880" s="87" t="s">
        <v>691</v>
      </c>
      <c r="S880" s="87" t="s">
        <v>691</v>
      </c>
      <c r="T880" s="87" t="s">
        <v>691</v>
      </c>
      <c r="U880" s="87" t="s">
        <v>691</v>
      </c>
      <c r="V880" s="87" t="s">
        <v>691</v>
      </c>
      <c r="W880" s="85">
        <v>0</v>
      </c>
      <c r="X880" s="47">
        <v>5.733664217592592E-2</v>
      </c>
      <c r="Y880" s="9">
        <v>20.9</v>
      </c>
      <c r="Z880" s="10">
        <v>494.69875591363052</v>
      </c>
      <c r="AA880" s="10">
        <v>915.94324408636953</v>
      </c>
      <c r="AB880" s="11">
        <v>4</v>
      </c>
      <c r="AC880" s="12">
        <v>0</v>
      </c>
      <c r="AD880" s="153">
        <f>VLOOKUP(D880,'Dados Base'!$B:$K,9,FALSE)*31536000/VLOOKUP($F880,F:H,MATCH(H879,F879:AF879,0),FALSE)</f>
        <v>63725.259620001372</v>
      </c>
      <c r="AE880" s="153">
        <f>VLOOKUP(D880,'Dados Base'!$B:$K,10,FALSE)*31536000/VLOOKUP($F880,F:H,MATCH(H879,F879:AF879,0),FALSE)</f>
        <v>8230.6385897523833</v>
      </c>
      <c r="AF880" s="14">
        <v>64.599999999999994</v>
      </c>
      <c r="AG880" s="15">
        <v>98.3</v>
      </c>
      <c r="AH880" s="14">
        <v>45.3</v>
      </c>
      <c r="AI880" s="14">
        <v>28.03</v>
      </c>
      <c r="AJ880" s="14">
        <v>75.47</v>
      </c>
      <c r="AK880" s="72">
        <f>(SUMIFS('Banco de Indicadores Mun. (2)'!I:I,'Banco de Indicadores Mun. (2)'!B:B,'Banco de Indicadores - Mun. (1)'!B880,'Banco de Indicadores Mun. (2)'!A:A,'Banco de Indicadores - Mun. (1)'!A880) / VLOOKUP(D880,'Dados Base'!$B:$K,8,FALSE)) * 100</f>
        <v>0.15733722287047844</v>
      </c>
      <c r="AL880" s="72">
        <f>(SUMIFS('Banco de Indicadores Mun. (2)'!I:I,'Banco de Indicadores Mun. (2)'!B:B,'Banco de Indicadores - Mun. (1)'!B880,'Banco de Indicadores Mun. (2)'!A:A,'Banco de Indicadores - Mun. (1)'!A880) / VLOOKUP(D880,'Dados Base'!$B:$K,9,FALSE)) * 100</f>
        <v>6.865478615071284E-2</v>
      </c>
      <c r="AM880" s="72">
        <f>(SUMIFS('Banco de Indicadores Mun. (2)'!J:J,'Banco de Indicadores Mun. (2)'!B:B,'Banco de Indicadores - Mun. (1)'!B880,'Banco de Indicadores Mun. (2)'!A:A,'Banco de Indicadores - Mun. (1)'!A880) / VLOOKUP(D880,'Dados Base'!$B:$K,7,FALSE)) * 100</f>
        <v>0.21973093922651935</v>
      </c>
      <c r="AN880" s="72">
        <f>(SUMIFS('Banco de Indicadores Mun. (2)'!K:K,'Banco de Indicadores Mun. (2)'!B:B,'Banco de Indicadores - Mun. (1)'!B880,'Banco de Indicadores Mun. (2)'!A:A,'Banco de Indicadores - Mun. (1)'!A880) / VLOOKUP(D880,'Dados Base'!$B:$K,10,FALSE)) * 100</f>
        <v>8.9369250985545344E-3</v>
      </c>
      <c r="AO880" s="21">
        <v>0</v>
      </c>
      <c r="AP880" s="125">
        <v>0</v>
      </c>
      <c r="AQ880" s="17">
        <v>0</v>
      </c>
      <c r="AR880" s="18">
        <v>8.6</v>
      </c>
      <c r="AS880" s="20">
        <v>52.342793984131376</v>
      </c>
      <c r="AT880" s="20">
        <v>52.342793984131376</v>
      </c>
      <c r="AU880" s="20">
        <v>35.069050539657155</v>
      </c>
      <c r="AV880" s="21">
        <v>5.0599999999999996</v>
      </c>
      <c r="AW880" s="21">
        <v>0</v>
      </c>
      <c r="AX880" s="21">
        <v>0</v>
      </c>
      <c r="AY880" s="116">
        <v>0.18888444786791542</v>
      </c>
    </row>
    <row r="881" spans="1:51" ht="15" x14ac:dyDescent="0.25">
      <c r="A881" s="144">
        <v>2016</v>
      </c>
      <c r="B881" s="77" t="s">
        <v>236</v>
      </c>
      <c r="C881" s="78">
        <v>11</v>
      </c>
      <c r="D881" s="77">
        <v>3520426</v>
      </c>
      <c r="E881" s="78">
        <v>352042611</v>
      </c>
      <c r="F881" s="78" t="str">
        <f t="shared" si="30"/>
        <v>3520426112016</v>
      </c>
      <c r="G881" s="79">
        <v>1.9607545428667494</v>
      </c>
      <c r="H881" s="80">
        <f t="shared" si="29"/>
        <v>9774</v>
      </c>
      <c r="I881" s="81">
        <v>9774</v>
      </c>
      <c r="J881" s="82">
        <v>0</v>
      </c>
      <c r="K881" s="83">
        <f>(H881)/VLOOKUP(D881,'Dados Base'!$B:$K,6,FALSE)</f>
        <v>51.843207977510211</v>
      </c>
      <c r="L881" s="88">
        <f t="shared" si="31"/>
        <v>100</v>
      </c>
      <c r="M881" s="85" t="s">
        <v>702</v>
      </c>
      <c r="N881" s="86">
        <v>0.72499999999999998</v>
      </c>
      <c r="O881" s="87" t="s">
        <v>691</v>
      </c>
      <c r="P881" s="87" t="s">
        <v>691</v>
      </c>
      <c r="Q881" s="87" t="s">
        <v>691</v>
      </c>
      <c r="R881" s="87" t="s">
        <v>691</v>
      </c>
      <c r="S881" s="87" t="s">
        <v>691</v>
      </c>
      <c r="T881" s="87" t="s">
        <v>691</v>
      </c>
      <c r="U881" s="87" t="s">
        <v>691</v>
      </c>
      <c r="V881" s="87" t="s">
        <v>691</v>
      </c>
      <c r="W881" s="85">
        <v>0</v>
      </c>
      <c r="X881" s="47">
        <v>2.2314754687500004E-2</v>
      </c>
      <c r="Y881" s="9">
        <v>7.33</v>
      </c>
      <c r="Z881" s="10">
        <v>199.07076142121514</v>
      </c>
      <c r="AA881" s="10">
        <v>366.63323857878481</v>
      </c>
      <c r="AB881" s="11">
        <v>1</v>
      </c>
      <c r="AC881" s="12">
        <v>0</v>
      </c>
      <c r="AD881" s="153">
        <f>VLOOKUP(D881,'Dados Base'!$B:$K,9,FALSE)*31536000/VLOOKUP($F881,F:H,MATCH(H880,F880:AF880,0),FALSE)</f>
        <v>18423.425414364639</v>
      </c>
      <c r="AE881" s="153">
        <f>VLOOKUP(D881,'Dados Base'!$B:$K,10,FALSE)*31536000/VLOOKUP($F881,F:H,MATCH(H880,F880:AF880,0),FALSE)</f>
        <v>2387.6243093922658</v>
      </c>
      <c r="AF881" s="14">
        <v>87.67</v>
      </c>
      <c r="AG881" s="15">
        <v>47.73</v>
      </c>
      <c r="AH881" s="14">
        <v>40.229999999999997</v>
      </c>
      <c r="AI881" s="14">
        <v>24.75</v>
      </c>
      <c r="AJ881" s="14">
        <v>87.67</v>
      </c>
      <c r="AK881" s="72">
        <f>(SUMIFS('Banco de Indicadores Mun. (2)'!I:I,'Banco de Indicadores Mun. (2)'!B:B,'Banco de Indicadores - Mun. (1)'!B881,'Banco de Indicadores Mun. (2)'!A:A,'Banco de Indicadores - Mun. (1)'!A881) / VLOOKUP(D881,'Dados Base'!$B:$K,8,FALSE)) * 100</f>
        <v>0</v>
      </c>
      <c r="AL881" s="72">
        <f>(SUMIFS('Banco de Indicadores Mun. (2)'!I:I,'Banco de Indicadores Mun. (2)'!B:B,'Banco de Indicadores - Mun. (1)'!B881,'Banco de Indicadores Mun. (2)'!A:A,'Banco de Indicadores - Mun. (1)'!A881) / VLOOKUP(D881,'Dados Base'!$B:$K,9,FALSE)) * 100</f>
        <v>0</v>
      </c>
      <c r="AM881" s="72">
        <f>(SUMIFS('Banco de Indicadores Mun. (2)'!J:J,'Banco de Indicadores Mun. (2)'!B:B,'Banco de Indicadores - Mun. (1)'!B881,'Banco de Indicadores Mun. (2)'!A:A,'Banco de Indicadores - Mun. (1)'!A881) / VLOOKUP(D881,'Dados Base'!$B:$K,7,FALSE)) * 100</f>
        <v>0</v>
      </c>
      <c r="AN881" s="72">
        <f>(SUMIFS('Banco de Indicadores Mun. (2)'!K:K,'Banco de Indicadores Mun. (2)'!B:B,'Banco de Indicadores - Mun. (1)'!B881,'Banco de Indicadores Mun. (2)'!A:A,'Banco de Indicadores - Mun. (1)'!A881) / VLOOKUP(D881,'Dados Base'!$B:$K,10,FALSE)) * 100</f>
        <v>0</v>
      </c>
      <c r="AO881" s="21">
        <v>0</v>
      </c>
      <c r="AP881" s="125">
        <v>0</v>
      </c>
      <c r="AQ881" s="17">
        <v>0</v>
      </c>
      <c r="AR881" s="18">
        <v>8.6</v>
      </c>
      <c r="AS881" s="20">
        <v>39.763130792996911</v>
      </c>
      <c r="AT881" s="20">
        <v>39.763130792996918</v>
      </c>
      <c r="AU881" s="20">
        <v>35.189915825452033</v>
      </c>
      <c r="AV881" s="21">
        <v>4.58</v>
      </c>
      <c r="AW881" s="21">
        <v>0</v>
      </c>
      <c r="AX881" s="21">
        <v>0</v>
      </c>
      <c r="AY881" s="116">
        <v>0</v>
      </c>
    </row>
    <row r="882" spans="1:51" ht="15" x14ac:dyDescent="0.25">
      <c r="A882" s="144">
        <v>2016</v>
      </c>
      <c r="B882" s="77" t="s">
        <v>237</v>
      </c>
      <c r="C882" s="78">
        <v>18</v>
      </c>
      <c r="D882" s="77">
        <v>3520442</v>
      </c>
      <c r="E882" s="78">
        <v>352044218</v>
      </c>
      <c r="F882" s="78" t="str">
        <f t="shared" si="30"/>
        <v>3520442182016</v>
      </c>
      <c r="G882" s="79">
        <v>0.32728413283686919</v>
      </c>
      <c r="H882" s="80">
        <f t="shared" si="29"/>
        <v>25539</v>
      </c>
      <c r="I882" s="81">
        <v>23966</v>
      </c>
      <c r="J882" s="82">
        <v>1573</v>
      </c>
      <c r="K882" s="83">
        <f>(H882)/VLOOKUP(D882,'Dados Base'!$B:$K,6,FALSE)</f>
        <v>38.731839000272984</v>
      </c>
      <c r="L882" s="88">
        <f t="shared" si="31"/>
        <v>93.840792513410861</v>
      </c>
      <c r="M882" s="85" t="s">
        <v>702</v>
      </c>
      <c r="N882" s="86">
        <v>0.81200000000000006</v>
      </c>
      <c r="O882" s="87" t="s">
        <v>691</v>
      </c>
      <c r="P882" s="87" t="s">
        <v>691</v>
      </c>
      <c r="Q882" s="87" t="s">
        <v>691</v>
      </c>
      <c r="R882" s="87" t="s">
        <v>691</v>
      </c>
      <c r="S882" s="87" t="s">
        <v>691</v>
      </c>
      <c r="T882" s="87" t="s">
        <v>691</v>
      </c>
      <c r="U882" s="87" t="s">
        <v>691</v>
      </c>
      <c r="V882" s="87" t="s">
        <v>691</v>
      </c>
      <c r="W882" s="85">
        <v>165.37</v>
      </c>
      <c r="X882" s="47">
        <v>7.7452604156249993E-2</v>
      </c>
      <c r="Y882" s="9">
        <v>17.37</v>
      </c>
      <c r="Z882" s="10">
        <v>827.3443679999998</v>
      </c>
      <c r="AA882" s="10">
        <v>512.6116320000001</v>
      </c>
      <c r="AB882" s="11">
        <v>1</v>
      </c>
      <c r="AC882" s="12">
        <v>0</v>
      </c>
      <c r="AD882" s="153">
        <f>VLOOKUP(D882,'Dados Base'!$B:$K,9,FALSE)*31536000/VLOOKUP($F882,F:H,MATCH(H881,F881:AF881,0),FALSE)</f>
        <v>6025.9086103606251</v>
      </c>
      <c r="AE882" s="153">
        <f>VLOOKUP(D882,'Dados Base'!$B:$K,10,FALSE)*31536000/VLOOKUP($F882,F:H,MATCH(H881,F881:AF881,0),FALSE)</f>
        <v>481.57876189357467</v>
      </c>
      <c r="AF882" s="14">
        <v>99.63</v>
      </c>
      <c r="AG882" s="15">
        <v>100</v>
      </c>
      <c r="AH882" s="14">
        <v>93.84</v>
      </c>
      <c r="AI882" s="14">
        <v>33.33</v>
      </c>
      <c r="AJ882" s="14">
        <v>100</v>
      </c>
      <c r="AK882" s="72">
        <f>(SUMIFS('Banco de Indicadores Mun. (2)'!I:I,'Banco de Indicadores Mun. (2)'!B:B,'Banco de Indicadores - Mun. (1)'!B882,'Banco de Indicadores Mun. (2)'!A:A,'Banco de Indicadores - Mun. (1)'!A882) / VLOOKUP(D882,'Dados Base'!$B:$K,8,FALSE)) * 100</f>
        <v>9.0647467532467516</v>
      </c>
      <c r="AL882" s="72">
        <f>(SUMIFS('Banco de Indicadores Mun. (2)'!I:I,'Banco de Indicadores Mun. (2)'!B:B,'Banco de Indicadores - Mun. (1)'!B882,'Banco de Indicadores Mun. (2)'!A:A,'Banco de Indicadores - Mun. (1)'!A882) / VLOOKUP(D882,'Dados Base'!$B:$K,9,FALSE)) * 100</f>
        <v>2.8605963114754092</v>
      </c>
      <c r="AM882" s="72">
        <f>(SUMIFS('Banco de Indicadores Mun. (2)'!J:J,'Banco de Indicadores Mun. (2)'!B:B,'Banco de Indicadores - Mun. (1)'!B882,'Banco de Indicadores Mun. (2)'!A:A,'Banco de Indicadores - Mun. (1)'!A882) / VLOOKUP(D882,'Dados Base'!$B:$K,7,FALSE)) * 100</f>
        <v>1.5417652173913046</v>
      </c>
      <c r="AN882" s="72">
        <f>(SUMIFS('Banco de Indicadores Mun. (2)'!K:K,'Banco de Indicadores Mun. (2)'!B:B,'Banco de Indicadores - Mun. (1)'!B882,'Banco de Indicadores Mun. (2)'!A:A,'Banco de Indicadores - Mun. (1)'!A882) / VLOOKUP(D882,'Dados Base'!$B:$K,10,FALSE)) * 100</f>
        <v>31.247897435897421</v>
      </c>
      <c r="AO882" s="21">
        <v>0</v>
      </c>
      <c r="AP882" s="125">
        <v>0</v>
      </c>
      <c r="AQ882" s="17">
        <v>0</v>
      </c>
      <c r="AR882" s="18">
        <v>8.9</v>
      </c>
      <c r="AS882" s="20">
        <v>90.8</v>
      </c>
      <c r="AT882" s="20">
        <v>90.799999999999983</v>
      </c>
      <c r="AU882" s="20">
        <v>61.744144434593366</v>
      </c>
      <c r="AV882" s="21">
        <v>7.38</v>
      </c>
      <c r="AW882" s="21">
        <v>0</v>
      </c>
      <c r="AX882" s="21">
        <v>0</v>
      </c>
      <c r="AY882" s="116">
        <v>145.26496717014638</v>
      </c>
    </row>
    <row r="883" spans="1:51" ht="15" x14ac:dyDescent="0.25">
      <c r="A883" s="144">
        <v>2016</v>
      </c>
      <c r="B883" s="77" t="s">
        <v>238</v>
      </c>
      <c r="C883" s="78">
        <v>3</v>
      </c>
      <c r="D883" s="77">
        <v>3520400</v>
      </c>
      <c r="E883" s="78">
        <v>35204003</v>
      </c>
      <c r="F883" s="78" t="str">
        <f t="shared" si="30"/>
        <v>352040032016</v>
      </c>
      <c r="G883" s="79">
        <v>2.2704840233546131</v>
      </c>
      <c r="H883" s="80">
        <f t="shared" si="29"/>
        <v>31508</v>
      </c>
      <c r="I883" s="81">
        <v>31291</v>
      </c>
      <c r="J883" s="82">
        <v>217</v>
      </c>
      <c r="K883" s="83">
        <f>(H883)/VLOOKUP(D883,'Dados Base'!$B:$K,6,FALSE)</f>
        <v>90.462245190927362</v>
      </c>
      <c r="L883" s="88">
        <f t="shared" si="31"/>
        <v>99.311286022597429</v>
      </c>
      <c r="M883" s="85" t="s">
        <v>702</v>
      </c>
      <c r="N883" s="86">
        <v>0.75600000000000001</v>
      </c>
      <c r="O883" s="87" t="s">
        <v>691</v>
      </c>
      <c r="P883" s="87" t="s">
        <v>691</v>
      </c>
      <c r="Q883" s="87" t="s">
        <v>691</v>
      </c>
      <c r="R883" s="87" t="s">
        <v>691</v>
      </c>
      <c r="S883" s="87" t="s">
        <v>691</v>
      </c>
      <c r="T883" s="87" t="s">
        <v>691</v>
      </c>
      <c r="U883" s="87" t="s">
        <v>691</v>
      </c>
      <c r="V883" s="87" t="s">
        <v>691</v>
      </c>
      <c r="W883" s="85">
        <v>0</v>
      </c>
      <c r="X883" s="47">
        <v>6.5189869662037034E-2</v>
      </c>
      <c r="Y883" s="9">
        <v>26.04</v>
      </c>
      <c r="Z883" s="10">
        <v>17.020574652241066</v>
      </c>
      <c r="AA883" s="10">
        <v>1741.0034253477588</v>
      </c>
      <c r="AB883" s="11">
        <v>5</v>
      </c>
      <c r="AC883" s="12">
        <v>2</v>
      </c>
      <c r="AD883" s="153">
        <f>VLOOKUP(D883,'Dados Base'!$B:$K,9,FALSE)*31536000/VLOOKUP($F883,F:H,MATCH(H882,F882:AF882,0),FALSE)</f>
        <v>19397.222292751048</v>
      </c>
      <c r="AE883" s="153">
        <f>VLOOKUP(D883,'Dados Base'!$B:$K,10,FALSE)*31536000/VLOOKUP($F883,F:H,MATCH(H882,F882:AF882,0),FALSE)</f>
        <v>2131.8928526088612</v>
      </c>
      <c r="AF883" s="14">
        <v>67.97</v>
      </c>
      <c r="AG883" s="15">
        <v>97.61</v>
      </c>
      <c r="AH883" s="14">
        <v>34.200000000000003</v>
      </c>
      <c r="AI883" s="14">
        <v>22.97</v>
      </c>
      <c r="AJ883" s="14">
        <v>68.44</v>
      </c>
      <c r="AK883" s="72">
        <f>(SUMIFS('Banco de Indicadores Mun. (2)'!I:I,'Banco de Indicadores Mun. (2)'!B:B,'Banco de Indicadores - Mun. (1)'!B883,'Banco de Indicadores Mun. (2)'!A:A,'Banco de Indicadores - Mun. (1)'!A883) / VLOOKUP(D883,'Dados Base'!$B:$K,8,FALSE)) * 100</f>
        <v>2.2478354430379741</v>
      </c>
      <c r="AL883" s="72">
        <f>(SUMIFS('Banco de Indicadores Mun. (2)'!I:I,'Banco de Indicadores Mun. (2)'!B:B,'Banco de Indicadores - Mun. (1)'!B883,'Banco de Indicadores Mun. (2)'!A:A,'Banco de Indicadores - Mun. (1)'!A883) / VLOOKUP(D883,'Dados Base'!$B:$K,9,FALSE)) * 100</f>
        <v>0.82467027863777076</v>
      </c>
      <c r="AM883" s="72">
        <f>(SUMIFS('Banco de Indicadores Mun. (2)'!J:J,'Banco de Indicadores Mun. (2)'!B:B,'Banco de Indicadores - Mun. (1)'!B883,'Banco de Indicadores Mun. (2)'!A:A,'Banco de Indicadores - Mun. (1)'!A883) / VLOOKUP(D883,'Dados Base'!$B:$K,7,FALSE)) * 100</f>
        <v>3.2058694779116457</v>
      </c>
      <c r="AN883" s="72">
        <f>(SUMIFS('Banco de Indicadores Mun. (2)'!K:K,'Banco de Indicadores Mun. (2)'!B:B,'Banco de Indicadores - Mun. (1)'!B883,'Banco de Indicadores Mun. (2)'!A:A,'Banco de Indicadores - Mun. (1)'!A883) / VLOOKUP(D883,'Dados Base'!$B:$K,10,FALSE)) * 100</f>
        <v>7.9248826291079821E-3</v>
      </c>
      <c r="AO883" s="21">
        <v>0</v>
      </c>
      <c r="AP883" s="125">
        <v>0</v>
      </c>
      <c r="AQ883" s="17">
        <v>0</v>
      </c>
      <c r="AR883" s="18">
        <v>9.4</v>
      </c>
      <c r="AS883" s="20">
        <v>27.659711488923232</v>
      </c>
      <c r="AT883" s="20">
        <v>1.1063884595569293</v>
      </c>
      <c r="AU883" s="20">
        <v>0.96816509059269151</v>
      </c>
      <c r="AV883" s="21">
        <v>1.04</v>
      </c>
      <c r="AW883" s="21">
        <v>2</v>
      </c>
      <c r="AX883" s="21">
        <v>2</v>
      </c>
      <c r="AY883" s="116">
        <v>232.79215127557583</v>
      </c>
    </row>
    <row r="884" spans="1:51" ht="15" x14ac:dyDescent="0.25">
      <c r="A884" s="144">
        <v>2016</v>
      </c>
      <c r="B884" s="77" t="s">
        <v>239</v>
      </c>
      <c r="C884" s="78">
        <v>5</v>
      </c>
      <c r="D884" s="77">
        <v>3520509</v>
      </c>
      <c r="E884" s="78">
        <v>35205095</v>
      </c>
      <c r="F884" s="78" t="str">
        <f t="shared" si="30"/>
        <v>352050952016</v>
      </c>
      <c r="G884" s="79">
        <v>2.4889275821043944</v>
      </c>
      <c r="H884" s="80">
        <f t="shared" si="29"/>
        <v>229256</v>
      </c>
      <c r="I884" s="81">
        <v>226951</v>
      </c>
      <c r="J884" s="82">
        <v>2305</v>
      </c>
      <c r="K884" s="83">
        <f>(H884)/VLOOKUP(D884,'Dados Base'!$B:$K,6,FALSE)</f>
        <v>738.2019577537352</v>
      </c>
      <c r="L884" s="88">
        <f t="shared" si="31"/>
        <v>98.994573751613913</v>
      </c>
      <c r="M884" s="85" t="s">
        <v>702</v>
      </c>
      <c r="N884" s="86">
        <v>0.78800000000000003</v>
      </c>
      <c r="O884" s="87" t="s">
        <v>691</v>
      </c>
      <c r="P884" s="87" t="s">
        <v>691</v>
      </c>
      <c r="Q884" s="87" t="s">
        <v>691</v>
      </c>
      <c r="R884" s="87" t="s">
        <v>691</v>
      </c>
      <c r="S884" s="87" t="s">
        <v>691</v>
      </c>
      <c r="T884" s="87" t="s">
        <v>691</v>
      </c>
      <c r="U884" s="87" t="s">
        <v>691</v>
      </c>
      <c r="V884" s="87" t="s">
        <v>691</v>
      </c>
      <c r="W884" s="85">
        <v>0</v>
      </c>
      <c r="X884" s="47">
        <v>0.78286731587037028</v>
      </c>
      <c r="Y884" s="9">
        <v>209.7</v>
      </c>
      <c r="Z884" s="10">
        <v>9120.9569100840017</v>
      </c>
      <c r="AA884" s="10">
        <v>3461.0970899159993</v>
      </c>
      <c r="AB884" s="11">
        <v>20</v>
      </c>
      <c r="AC884" s="12">
        <v>0</v>
      </c>
      <c r="AD884" s="153">
        <f>VLOOKUP(D884,'Dados Base'!$B:$K,9,FALSE)*31536000/VLOOKUP($F884,F:H,MATCH(H883,F883:AF883,0),FALSE)</f>
        <v>502.08675018320133</v>
      </c>
      <c r="AE884" s="153">
        <f>VLOOKUP(D884,'Dados Base'!$B:$K,10,FALSE)*31536000/VLOOKUP($F884,F:H,MATCH(H883,F883:AF883,0),FALSE)</f>
        <v>66.027846599434682</v>
      </c>
      <c r="AF884" s="14">
        <v>98.02</v>
      </c>
      <c r="AG884" s="15">
        <v>98.99</v>
      </c>
      <c r="AH884" s="14">
        <v>95.4</v>
      </c>
      <c r="AI884" s="14">
        <v>32.520000000000003</v>
      </c>
      <c r="AJ884" s="14">
        <v>99.01</v>
      </c>
      <c r="AK884" s="72">
        <f>(SUMIFS('Banco de Indicadores Mun. (2)'!I:I,'Banco de Indicadores Mun. (2)'!B:B,'Banco de Indicadores - Mun. (1)'!B884,'Banco de Indicadores Mun. (2)'!A:A,'Banco de Indicadores - Mun. (1)'!A884) / VLOOKUP(D884,'Dados Base'!$B:$K,8,FALSE)) * 100</f>
        <v>66.103565217391306</v>
      </c>
      <c r="AL884" s="72">
        <f>(SUMIFS('Banco de Indicadores Mun. (2)'!I:I,'Banco de Indicadores Mun. (2)'!B:B,'Banco de Indicadores - Mun. (1)'!B884,'Banco de Indicadores Mun. (2)'!A:A,'Banco de Indicadores - Mun. (1)'!A884) / VLOOKUP(D884,'Dados Base'!$B:$K,9,FALSE)) * 100</f>
        <v>24.992580821917805</v>
      </c>
      <c r="AM884" s="72">
        <f>(SUMIFS('Banco de Indicadores Mun. (2)'!J:J,'Banco de Indicadores Mun. (2)'!B:B,'Banco de Indicadores - Mun. (1)'!B884,'Banco de Indicadores Mun. (2)'!A:A,'Banco de Indicadores - Mun. (1)'!A884) / VLOOKUP(D884,'Dados Base'!$B:$K,7,FALSE)) * 100</f>
        <v>93.412633333333332</v>
      </c>
      <c r="AN884" s="72">
        <f>(SUMIFS('Banco de Indicadores Mun. (2)'!K:K,'Banco de Indicadores Mun. (2)'!B:B,'Banco de Indicadores - Mun. (1)'!B884,'Banco de Indicadores Mun. (2)'!A:A,'Banco de Indicadores - Mun. (1)'!A884) / VLOOKUP(D884,'Dados Base'!$B:$K,10,FALSE)) * 100</f>
        <v>14.899062499999976</v>
      </c>
      <c r="AO884" s="21">
        <v>1</v>
      </c>
      <c r="AP884" s="125">
        <v>0.43619360016749836</v>
      </c>
      <c r="AQ884" s="17">
        <v>0</v>
      </c>
      <c r="AR884" s="18">
        <v>9.8000000000000007</v>
      </c>
      <c r="AS884" s="20">
        <v>95.9</v>
      </c>
      <c r="AT884" s="20">
        <v>76.144600000000011</v>
      </c>
      <c r="AU884" s="20">
        <v>72.491795934781408</v>
      </c>
      <c r="AV884" s="21">
        <v>7.84</v>
      </c>
      <c r="AW884" s="21">
        <v>1</v>
      </c>
      <c r="AX884" s="21">
        <v>0</v>
      </c>
      <c r="AY884" s="116">
        <v>102.22010598441025</v>
      </c>
    </row>
    <row r="885" spans="1:51" ht="15" x14ac:dyDescent="0.25">
      <c r="A885" s="144">
        <v>2016</v>
      </c>
      <c r="B885" s="77" t="s">
        <v>240</v>
      </c>
      <c r="C885" s="78">
        <v>21</v>
      </c>
      <c r="D885" s="77">
        <v>3520608</v>
      </c>
      <c r="E885" s="78">
        <v>352060821</v>
      </c>
      <c r="F885" s="78" t="str">
        <f t="shared" si="30"/>
        <v>3520608212016</v>
      </c>
      <c r="G885" s="79">
        <v>-0.17347917761713072</v>
      </c>
      <c r="H885" s="80">
        <f t="shared" si="29"/>
        <v>4796</v>
      </c>
      <c r="I885" s="81">
        <v>4181</v>
      </c>
      <c r="J885" s="82">
        <v>615</v>
      </c>
      <c r="K885" s="83">
        <f>(H885)/VLOOKUP(D885,'Dados Base'!$B:$K,6,FALSE)</f>
        <v>37.586206896551722</v>
      </c>
      <c r="L885" s="88">
        <f t="shared" si="31"/>
        <v>87.176814011676399</v>
      </c>
      <c r="M885" s="85" t="s">
        <v>702</v>
      </c>
      <c r="N885" s="86">
        <v>0.76100000000000001</v>
      </c>
      <c r="O885" s="87" t="s">
        <v>691</v>
      </c>
      <c r="P885" s="87" t="s">
        <v>691</v>
      </c>
      <c r="Q885" s="87" t="s">
        <v>691</v>
      </c>
      <c r="R885" s="87" t="s">
        <v>691</v>
      </c>
      <c r="S885" s="87" t="s">
        <v>691</v>
      </c>
      <c r="T885" s="87" t="s">
        <v>691</v>
      </c>
      <c r="U885" s="87" t="s">
        <v>691</v>
      </c>
      <c r="V885" s="87" t="s">
        <v>691</v>
      </c>
      <c r="W885" s="85">
        <v>0</v>
      </c>
      <c r="X885" s="47">
        <v>1.0682340625E-2</v>
      </c>
      <c r="Y885" s="9">
        <v>2.96</v>
      </c>
      <c r="Z885" s="10">
        <v>184.09950000000001</v>
      </c>
      <c r="AA885" s="10">
        <v>43.888500000000001</v>
      </c>
      <c r="AB885" s="11">
        <v>0</v>
      </c>
      <c r="AC885" s="12">
        <v>0</v>
      </c>
      <c r="AD885" s="153">
        <f>VLOOKUP(D885,'Dados Base'!$B:$K,9,FALSE)*31536000/VLOOKUP($F885,F:H,MATCH(H884,F884:AF884,0),FALSE)</f>
        <v>6312.4603836530441</v>
      </c>
      <c r="AE885" s="153">
        <f>VLOOKUP(D885,'Dados Base'!$B:$K,10,FALSE)*31536000/VLOOKUP($F885,F:H,MATCH(H884,F884:AF884,0),FALSE)</f>
        <v>723.3027522935779</v>
      </c>
      <c r="AF885" s="14">
        <v>85.53</v>
      </c>
      <c r="AG885" s="15">
        <v>97.24</v>
      </c>
      <c r="AH885" s="14">
        <v>72.53</v>
      </c>
      <c r="AI885" s="14">
        <v>0</v>
      </c>
      <c r="AJ885" s="14">
        <v>100</v>
      </c>
      <c r="AK885" s="72">
        <f>(SUMIFS('Banco de Indicadores Mun. (2)'!I:I,'Banco de Indicadores Mun. (2)'!B:B,'Banco de Indicadores - Mun. (1)'!B885,'Banco de Indicadores Mun. (2)'!A:A,'Banco de Indicadores - Mun. (1)'!A885) / VLOOKUP(D885,'Dados Base'!$B:$K,8,FALSE)) * 100</f>
        <v>1.3921111111111111</v>
      </c>
      <c r="AL885" s="72">
        <f>(SUMIFS('Banco de Indicadores Mun. (2)'!I:I,'Banco de Indicadores Mun. (2)'!B:B,'Banco de Indicadores - Mun. (1)'!B885,'Banco de Indicadores Mun. (2)'!A:A,'Banco de Indicadores - Mun. (1)'!A885) / VLOOKUP(D885,'Dados Base'!$B:$K,9,FALSE)) * 100</f>
        <v>0.65255208333333337</v>
      </c>
      <c r="AM885" s="72">
        <f>(SUMIFS('Banco de Indicadores Mun. (2)'!J:J,'Banco de Indicadores Mun. (2)'!B:B,'Banco de Indicadores - Mun. (1)'!B885,'Banco de Indicadores Mun. (2)'!A:A,'Banco de Indicadores - Mun. (1)'!A885) / VLOOKUP(D885,'Dados Base'!$B:$K,7,FALSE)) * 100</f>
        <v>1.8050588235294116</v>
      </c>
      <c r="AN885" s="72">
        <f>(SUMIFS('Banco de Indicadores Mun. (2)'!K:K,'Banco de Indicadores Mun. (2)'!B:B,'Banco de Indicadores - Mun. (1)'!B885,'Banco de Indicadores Mun. (2)'!A:A,'Banco de Indicadores - Mun. (1)'!A885) / VLOOKUP(D885,'Dados Base'!$B:$K,10,FALSE)) * 100</f>
        <v>0.11572727272727275</v>
      </c>
      <c r="AO885" s="21">
        <v>0</v>
      </c>
      <c r="AP885" s="125">
        <v>0</v>
      </c>
      <c r="AQ885" s="17">
        <v>0</v>
      </c>
      <c r="AR885" s="18">
        <v>7.4</v>
      </c>
      <c r="AS885" s="20">
        <v>95</v>
      </c>
      <c r="AT885" s="20">
        <v>95</v>
      </c>
      <c r="AU885" s="20">
        <v>80.74964471814306</v>
      </c>
      <c r="AV885" s="21">
        <v>9.92</v>
      </c>
      <c r="AW885" s="21">
        <v>0</v>
      </c>
      <c r="AX885" s="21">
        <v>0</v>
      </c>
      <c r="AY885" s="116">
        <v>0</v>
      </c>
    </row>
    <row r="886" spans="1:51" ht="15" x14ac:dyDescent="0.25">
      <c r="A886" s="144">
        <v>2016</v>
      </c>
      <c r="B886" s="77" t="s">
        <v>241</v>
      </c>
      <c r="C886" s="78">
        <v>15</v>
      </c>
      <c r="D886" s="77">
        <v>3520707</v>
      </c>
      <c r="E886" s="78">
        <v>352070715</v>
      </c>
      <c r="F886" s="78" t="str">
        <f t="shared" si="30"/>
        <v>3520707152016</v>
      </c>
      <c r="G886" s="79">
        <v>-0.28016588089943006</v>
      </c>
      <c r="H886" s="80">
        <f t="shared" si="29"/>
        <v>3866</v>
      </c>
      <c r="I886" s="81">
        <v>3453</v>
      </c>
      <c r="J886" s="82">
        <v>413</v>
      </c>
      <c r="K886" s="83">
        <f>(H886)/VLOOKUP(D886,'Dados Base'!$B:$K,6,FALSE)</f>
        <v>13.833327369664005</v>
      </c>
      <c r="L886" s="88">
        <f t="shared" si="31"/>
        <v>89.317123642007246</v>
      </c>
      <c r="M886" s="85" t="s">
        <v>702</v>
      </c>
      <c r="N886" s="86">
        <v>0.751</v>
      </c>
      <c r="O886" s="87" t="s">
        <v>691</v>
      </c>
      <c r="P886" s="87" t="s">
        <v>691</v>
      </c>
      <c r="Q886" s="87" t="s">
        <v>691</v>
      </c>
      <c r="R886" s="87" t="s">
        <v>691</v>
      </c>
      <c r="S886" s="87" t="s">
        <v>691</v>
      </c>
      <c r="T886" s="87" t="s">
        <v>691</v>
      </c>
      <c r="U886" s="87" t="s">
        <v>691</v>
      </c>
      <c r="V886" s="87" t="s">
        <v>691</v>
      </c>
      <c r="W886" s="85">
        <v>46.35</v>
      </c>
      <c r="X886" s="47">
        <v>8.4357328125000009E-3</v>
      </c>
      <c r="Y886" s="9">
        <v>2.4</v>
      </c>
      <c r="Z886" s="10">
        <v>143.15143644908616</v>
      </c>
      <c r="AA886" s="10">
        <v>41.960563550913825</v>
      </c>
      <c r="AB886" s="11">
        <v>0</v>
      </c>
      <c r="AC886" s="12">
        <v>0</v>
      </c>
      <c r="AD886" s="153">
        <f>VLOOKUP(D886,'Dados Base'!$B:$K,9,FALSE)*31536000/VLOOKUP($F886,F:H,MATCH(H885,F885:AF885,0),FALSE)</f>
        <v>17864.418003103983</v>
      </c>
      <c r="AE886" s="153">
        <f>VLOOKUP(D886,'Dados Base'!$B:$K,10,FALSE)*31536000/VLOOKUP($F886,F:H,MATCH(H885,F885:AF885,0),FALSE)</f>
        <v>1876.1717537506465</v>
      </c>
      <c r="AF886" s="14">
        <v>83.79</v>
      </c>
      <c r="AG886" s="15">
        <v>100</v>
      </c>
      <c r="AH886" s="14">
        <v>75.58</v>
      </c>
      <c r="AI886" s="14">
        <v>19.41</v>
      </c>
      <c r="AJ886" s="14">
        <v>96.79</v>
      </c>
      <c r="AK886" s="72">
        <f>(SUMIFS('Banco de Indicadores Mun. (2)'!I:I,'Banco de Indicadores Mun. (2)'!B:B,'Banco de Indicadores - Mun. (1)'!B886,'Banco de Indicadores Mun. (2)'!A:A,'Banco de Indicadores - Mun. (1)'!A886) / VLOOKUP(D886,'Dados Base'!$B:$K,8,FALSE)) * 100</f>
        <v>0.71851428571428577</v>
      </c>
      <c r="AL886" s="72">
        <f>(SUMIFS('Banco de Indicadores Mun. (2)'!I:I,'Banco de Indicadores Mun. (2)'!B:B,'Banco de Indicadores - Mun. (1)'!B886,'Banco de Indicadores Mun. (2)'!A:A,'Banco de Indicadores - Mun. (1)'!A886) / VLOOKUP(D886,'Dados Base'!$B:$K,9,FALSE)) * 100</f>
        <v>0.22966210045662103</v>
      </c>
      <c r="AM886" s="72">
        <f>(SUMIFS('Banco de Indicadores Mun. (2)'!J:J,'Banco de Indicadores Mun. (2)'!B:B,'Banco de Indicadores - Mun. (1)'!B886,'Banco de Indicadores Mun. (2)'!A:A,'Banco de Indicadores - Mun. (1)'!A886) / VLOOKUP(D886,'Dados Base'!$B:$K,7,FALSE)) * 100</f>
        <v>0.99182978723404269</v>
      </c>
      <c r="AN886" s="72">
        <f>(SUMIFS('Banco de Indicadores Mun. (2)'!K:K,'Banco de Indicadores Mun. (2)'!B:B,'Banco de Indicadores - Mun. (1)'!B886,'Banco de Indicadores Mun. (2)'!A:A,'Banco de Indicadores - Mun. (1)'!A886) / VLOOKUP(D886,'Dados Base'!$B:$K,10,FALSE)) * 100</f>
        <v>0.16000000000000003</v>
      </c>
      <c r="AO886" s="21">
        <v>0</v>
      </c>
      <c r="AP886" s="125">
        <v>0</v>
      </c>
      <c r="AQ886" s="17">
        <v>0</v>
      </c>
      <c r="AR886" s="18">
        <v>8.6999999999999993</v>
      </c>
      <c r="AS886" s="20">
        <v>89.09196402668988</v>
      </c>
      <c r="AT886" s="20">
        <v>89.09196402668988</v>
      </c>
      <c r="AU886" s="20">
        <v>77.332337422255819</v>
      </c>
      <c r="AV886" s="21">
        <v>8.36</v>
      </c>
      <c r="AW886" s="21">
        <v>0</v>
      </c>
      <c r="AX886" s="21">
        <v>0</v>
      </c>
      <c r="AY886" s="116">
        <v>0</v>
      </c>
    </row>
    <row r="887" spans="1:51" ht="15" x14ac:dyDescent="0.25">
      <c r="A887" s="144">
        <v>2016</v>
      </c>
      <c r="B887" s="77" t="s">
        <v>242</v>
      </c>
      <c r="C887" s="78">
        <v>21</v>
      </c>
      <c r="D887" s="77">
        <v>3520806</v>
      </c>
      <c r="E887" s="78">
        <v>352080621</v>
      </c>
      <c r="F887" s="78" t="str">
        <f t="shared" si="30"/>
        <v>3520806212016</v>
      </c>
      <c r="G887" s="79">
        <v>0.76694883035230976</v>
      </c>
      <c r="H887" s="80">
        <f t="shared" si="29"/>
        <v>3793</v>
      </c>
      <c r="I887" s="81">
        <v>3395</v>
      </c>
      <c r="J887" s="82">
        <v>398</v>
      </c>
      <c r="K887" s="83">
        <f>(H887)/VLOOKUP(D887,'Dados Base'!$B:$K,6,FALSE)</f>
        <v>43.743512858955143</v>
      </c>
      <c r="L887" s="88">
        <f t="shared" si="31"/>
        <v>89.506986554178752</v>
      </c>
      <c r="M887" s="85" t="s">
        <v>702</v>
      </c>
      <c r="N887" s="86">
        <v>0.75900000000000001</v>
      </c>
      <c r="O887" s="87" t="s">
        <v>691</v>
      </c>
      <c r="P887" s="87" t="s">
        <v>691</v>
      </c>
      <c r="Q887" s="87" t="s">
        <v>691</v>
      </c>
      <c r="R887" s="87" t="s">
        <v>691</v>
      </c>
      <c r="S887" s="87" t="s">
        <v>691</v>
      </c>
      <c r="T887" s="87" t="s">
        <v>691</v>
      </c>
      <c r="U887" s="87" t="s">
        <v>691</v>
      </c>
      <c r="V887" s="87" t="s">
        <v>691</v>
      </c>
      <c r="W887" s="85">
        <v>0</v>
      </c>
      <c r="X887" s="47">
        <v>8.8691007812500017E-3</v>
      </c>
      <c r="Y887" s="9">
        <v>2.39</v>
      </c>
      <c r="Z887" s="10">
        <v>71.514035168738928</v>
      </c>
      <c r="AA887" s="10">
        <v>113.11196483126108</v>
      </c>
      <c r="AB887" s="11">
        <v>0</v>
      </c>
      <c r="AC887" s="12">
        <v>0</v>
      </c>
      <c r="AD887" s="153">
        <f>VLOOKUP(D887,'Dados Base'!$B:$K,9,FALSE)*31536000/VLOOKUP($F887,F:H,MATCH(H886,F886:AF886,0),FALSE)</f>
        <v>5237.9857632480889</v>
      </c>
      <c r="AE887" s="153">
        <f>VLOOKUP(D887,'Dados Base'!$B:$K,10,FALSE)*31536000/VLOOKUP($F887,F:H,MATCH(H886,F886:AF886,0),FALSE)</f>
        <v>581.99841813867647</v>
      </c>
      <c r="AF887" s="14">
        <v>89.79</v>
      </c>
      <c r="AG887" s="15">
        <v>98.54</v>
      </c>
      <c r="AH887" s="14">
        <v>89.35</v>
      </c>
      <c r="AI887" s="14">
        <v>17.28</v>
      </c>
      <c r="AJ887" s="14">
        <v>100</v>
      </c>
      <c r="AK887" s="72">
        <f>(SUMIFS('Banco de Indicadores Mun. (2)'!I:I,'Banco de Indicadores Mun. (2)'!B:B,'Banco de Indicadores - Mun. (1)'!B887,'Banco de Indicadores Mun. (2)'!A:A,'Banco de Indicadores - Mun. (1)'!A887) / VLOOKUP(D887,'Dados Base'!$B:$K,8,FALSE)) * 100</f>
        <v>3.1927407407407404</v>
      </c>
      <c r="AL887" s="72">
        <f>(SUMIFS('Banco de Indicadores Mun. (2)'!I:I,'Banco de Indicadores Mun. (2)'!B:B,'Banco de Indicadores - Mun. (1)'!B887,'Banco de Indicadores Mun. (2)'!A:A,'Banco de Indicadores - Mun. (1)'!A887) / VLOOKUP(D887,'Dados Base'!$B:$K,9,FALSE)) * 100</f>
        <v>1.3683174603174604</v>
      </c>
      <c r="AM887" s="72">
        <f>(SUMIFS('Banco de Indicadores Mun. (2)'!J:J,'Banco de Indicadores Mun. (2)'!B:B,'Banco de Indicadores - Mun. (1)'!B887,'Banco de Indicadores Mun. (2)'!A:A,'Banco de Indicadores - Mun. (1)'!A887) / VLOOKUP(D887,'Dados Base'!$B:$K,7,FALSE)) * 100</f>
        <v>0.375</v>
      </c>
      <c r="AN887" s="72">
        <f>(SUMIFS('Banco de Indicadores Mun. (2)'!K:K,'Banco de Indicadores Mun. (2)'!B:B,'Banco de Indicadores - Mun. (1)'!B887,'Banco de Indicadores Mun. (2)'!A:A,'Banco de Indicadores - Mun. (1)'!A887) / VLOOKUP(D887,'Dados Base'!$B:$K,10,FALSE)) * 100</f>
        <v>11.24342857142857</v>
      </c>
      <c r="AO887" s="21">
        <v>0</v>
      </c>
      <c r="AP887" s="125">
        <v>0</v>
      </c>
      <c r="AQ887" s="17">
        <v>0</v>
      </c>
      <c r="AR887" s="18">
        <v>8.4</v>
      </c>
      <c r="AS887" s="20">
        <v>90.082889283599769</v>
      </c>
      <c r="AT887" s="20">
        <v>90.082889283599769</v>
      </c>
      <c r="AU887" s="20">
        <v>38.734541813579298</v>
      </c>
      <c r="AV887" s="21">
        <v>5.57</v>
      </c>
      <c r="AW887" s="21">
        <v>0</v>
      </c>
      <c r="AX887" s="21">
        <v>0</v>
      </c>
      <c r="AY887" s="116">
        <v>88.739548620742511</v>
      </c>
    </row>
    <row r="888" spans="1:51" ht="15" x14ac:dyDescent="0.25">
      <c r="A888" s="144">
        <v>2016</v>
      </c>
      <c r="B888" s="77" t="s">
        <v>243</v>
      </c>
      <c r="C888" s="78">
        <v>14</v>
      </c>
      <c r="D888" s="77">
        <v>3520905</v>
      </c>
      <c r="E888" s="78">
        <v>352090514</v>
      </c>
      <c r="F888" s="78" t="str">
        <f t="shared" si="30"/>
        <v>3520905142016</v>
      </c>
      <c r="G888" s="79">
        <v>0.67237845727319279</v>
      </c>
      <c r="H888" s="80">
        <f t="shared" si="29"/>
        <v>14163</v>
      </c>
      <c r="I888" s="81">
        <v>13238</v>
      </c>
      <c r="J888" s="82">
        <v>925</v>
      </c>
      <c r="K888" s="83">
        <f>(H888)/VLOOKUP(D888,'Dados Base'!$B:$K,6,FALSE)</f>
        <v>67.720187434254569</v>
      </c>
      <c r="L888" s="88">
        <f t="shared" si="31"/>
        <v>93.468897832380151</v>
      </c>
      <c r="M888" s="85" t="s">
        <v>702</v>
      </c>
      <c r="N888" s="86">
        <v>0.72699999999999998</v>
      </c>
      <c r="O888" s="87" t="s">
        <v>691</v>
      </c>
      <c r="P888" s="87" t="s">
        <v>691</v>
      </c>
      <c r="Q888" s="87" t="s">
        <v>691</v>
      </c>
      <c r="R888" s="87" t="s">
        <v>691</v>
      </c>
      <c r="S888" s="87" t="s">
        <v>691</v>
      </c>
      <c r="T888" s="87" t="s">
        <v>691</v>
      </c>
      <c r="U888" s="87" t="s">
        <v>691</v>
      </c>
      <c r="V888" s="87" t="s">
        <v>691</v>
      </c>
      <c r="W888" s="85">
        <v>7.79</v>
      </c>
      <c r="X888" s="47">
        <v>3.9464642159722223E-2</v>
      </c>
      <c r="Y888" s="9">
        <v>9.4600000000000009</v>
      </c>
      <c r="Z888" s="10">
        <v>578.17853999999988</v>
      </c>
      <c r="AA888" s="10">
        <v>151.84746000000001</v>
      </c>
      <c r="AB888" s="11">
        <v>1</v>
      </c>
      <c r="AC888" s="12">
        <v>0</v>
      </c>
      <c r="AD888" s="153">
        <f>VLOOKUP(D888,'Dados Base'!$B:$K,9,FALSE)*31536000/VLOOKUP($F888,F:H,MATCH(H887,F887:AF887,0),FALSE)</f>
        <v>4898.623173056556</v>
      </c>
      <c r="AE888" s="153">
        <f>VLOOKUP(D888,'Dados Base'!$B:$K,10,FALSE)*31536000/VLOOKUP($F888,F:H,MATCH(H887,F887:AF887,0),FALSE)</f>
        <v>578.9281931794111</v>
      </c>
      <c r="AF888" s="14">
        <v>91.54</v>
      </c>
      <c r="AG888" s="15">
        <v>100</v>
      </c>
      <c r="AH888" s="14">
        <v>91.54</v>
      </c>
      <c r="AI888" s="14">
        <v>0.4</v>
      </c>
      <c r="AJ888" s="14">
        <v>99.36</v>
      </c>
      <c r="AK888" s="72">
        <f>(SUMIFS('Banco de Indicadores Mun. (2)'!I:I,'Banco de Indicadores Mun. (2)'!B:B,'Banco de Indicadores - Mun. (1)'!B888,'Banco de Indicadores Mun. (2)'!A:A,'Banco de Indicadores - Mun. (1)'!A888) / VLOOKUP(D888,'Dados Base'!$B:$K,8,FALSE)) * 100</f>
        <v>46.013692307692303</v>
      </c>
      <c r="AL888" s="72">
        <f>(SUMIFS('Banco de Indicadores Mun. (2)'!I:I,'Banco de Indicadores Mun. (2)'!B:B,'Banco de Indicadores - Mun. (1)'!B888,'Banco de Indicadores Mun. (2)'!A:A,'Banco de Indicadores - Mun. (1)'!A888) / VLOOKUP(D888,'Dados Base'!$B:$K,9,FALSE)) * 100</f>
        <v>21.751927272727269</v>
      </c>
      <c r="AM888" s="72">
        <f>(SUMIFS('Banco de Indicadores Mun. (2)'!J:J,'Banco de Indicadores Mun. (2)'!B:B,'Banco de Indicadores - Mun. (1)'!B888,'Banco de Indicadores Mun. (2)'!A:A,'Banco de Indicadores - Mun. (1)'!A888) / VLOOKUP(D888,'Dados Base'!$B:$K,7,FALSE)) * 100</f>
        <v>53.42766666666666</v>
      </c>
      <c r="AN888" s="72">
        <f>(SUMIFS('Banco de Indicadores Mun. (2)'!K:K,'Banco de Indicadores Mun. (2)'!B:B,'Banco de Indicadores - Mun. (1)'!B888,'Banco de Indicadores Mun. (2)'!A:A,'Banco de Indicadores - Mun. (1)'!A888) / VLOOKUP(D888,'Dados Base'!$B:$K,10,FALSE)) * 100</f>
        <v>23.771769230769234</v>
      </c>
      <c r="AO888" s="21">
        <v>0</v>
      </c>
      <c r="AP888" s="125">
        <v>0</v>
      </c>
      <c r="AQ888" s="17">
        <v>0</v>
      </c>
      <c r="AR888" s="18">
        <v>7.4</v>
      </c>
      <c r="AS888" s="20">
        <v>99</v>
      </c>
      <c r="AT888" s="20">
        <v>99</v>
      </c>
      <c r="AU888" s="20">
        <v>79.199718914120865</v>
      </c>
      <c r="AV888" s="21">
        <v>8.6300000000000008</v>
      </c>
      <c r="AW888" s="21">
        <v>1</v>
      </c>
      <c r="AX888" s="21">
        <v>0</v>
      </c>
      <c r="AY888" s="116">
        <v>8.2116543382913818</v>
      </c>
    </row>
    <row r="889" spans="1:51" ht="15" x14ac:dyDescent="0.25">
      <c r="A889" s="144">
        <v>2016</v>
      </c>
      <c r="B889" s="77" t="s">
        <v>244</v>
      </c>
      <c r="C889" s="78">
        <v>10</v>
      </c>
      <c r="D889" s="77">
        <v>3521002</v>
      </c>
      <c r="E889" s="78">
        <v>352100210</v>
      </c>
      <c r="F889" s="78" t="str">
        <f t="shared" si="30"/>
        <v>3521002102016</v>
      </c>
      <c r="G889" s="79">
        <v>2.8621949962351456</v>
      </c>
      <c r="H889" s="80">
        <f t="shared" si="29"/>
        <v>32077</v>
      </c>
      <c r="I889" s="81">
        <v>19794</v>
      </c>
      <c r="J889" s="82">
        <v>12283</v>
      </c>
      <c r="K889" s="83">
        <f>(H889)/VLOOKUP(D889,'Dados Base'!$B:$K,6,FALSE)</f>
        <v>187.65063765063766</v>
      </c>
      <c r="L889" s="88">
        <f t="shared" si="31"/>
        <v>61.7077656888113</v>
      </c>
      <c r="M889" s="85" t="s">
        <v>702</v>
      </c>
      <c r="N889" s="86">
        <v>0.71899999999999997</v>
      </c>
      <c r="O889" s="87" t="s">
        <v>691</v>
      </c>
      <c r="P889" s="87" t="s">
        <v>691</v>
      </c>
      <c r="Q889" s="87" t="s">
        <v>691</v>
      </c>
      <c r="R889" s="87" t="s">
        <v>691</v>
      </c>
      <c r="S889" s="87" t="s">
        <v>691</v>
      </c>
      <c r="T889" s="87" t="s">
        <v>691</v>
      </c>
      <c r="U889" s="87" t="s">
        <v>691</v>
      </c>
      <c r="V889" s="87" t="s">
        <v>691</v>
      </c>
      <c r="W889" s="85">
        <v>0</v>
      </c>
      <c r="X889" s="47">
        <v>6.4277592978009265E-2</v>
      </c>
      <c r="Y889" s="9">
        <v>14.75</v>
      </c>
      <c r="Z889" s="10">
        <v>557.57159999999988</v>
      </c>
      <c r="AA889" s="10">
        <v>580.31640000000004</v>
      </c>
      <c r="AB889" s="11">
        <v>4</v>
      </c>
      <c r="AC889" s="12">
        <v>0</v>
      </c>
      <c r="AD889" s="153">
        <f>VLOOKUP(D889,'Dados Base'!$B:$K,9,FALSE)*31536000/VLOOKUP($F889,F:H,MATCH(H888,F888:AF888,0),FALSE)</f>
        <v>1504.1955295071234</v>
      </c>
      <c r="AE889" s="153">
        <f>VLOOKUP(D889,'Dados Base'!$B:$K,10,FALSE)*31536000/VLOOKUP($F889,F:H,MATCH(H888,F888:AF888,0),FALSE)</f>
        <v>226.12089659257416</v>
      </c>
      <c r="AF889" s="14">
        <v>65.83</v>
      </c>
      <c r="AG889" s="15">
        <v>100</v>
      </c>
      <c r="AH889" s="14">
        <v>46.3</v>
      </c>
      <c r="AI889" s="14">
        <v>36.53</v>
      </c>
      <c r="AJ889" s="14">
        <v>100</v>
      </c>
      <c r="AK889" s="72">
        <f>(SUMIFS('Banco de Indicadores Mun. (2)'!I:I,'Banco de Indicadores Mun. (2)'!B:B,'Banco de Indicadores - Mun. (1)'!B889,'Banco de Indicadores Mun. (2)'!A:A,'Banco de Indicadores - Mun. (1)'!A889) / VLOOKUP(D889,'Dados Base'!$B:$K,8,FALSE)) * 100</f>
        <v>18.705309090909093</v>
      </c>
      <c r="AL889" s="72">
        <f>(SUMIFS('Banco de Indicadores Mun. (2)'!I:I,'Banco de Indicadores Mun. (2)'!B:B,'Banco de Indicadores - Mun. (1)'!B889,'Banco de Indicadores Mun. (2)'!A:A,'Banco de Indicadores - Mun. (1)'!A889) / VLOOKUP(D889,'Dados Base'!$B:$K,9,FALSE)) * 100</f>
        <v>6.7241307189542505</v>
      </c>
      <c r="AM889" s="72">
        <f>(SUMIFS('Banco de Indicadores Mun. (2)'!J:J,'Banco de Indicadores Mun. (2)'!B:B,'Banco de Indicadores - Mun. (1)'!B889,'Banco de Indicadores Mun. (2)'!A:A,'Banco de Indicadores - Mun. (1)'!A889) / VLOOKUP(D889,'Dados Base'!$B:$K,7,FALSE)) * 100</f>
        <v>25.83793750000001</v>
      </c>
      <c r="AN889" s="72">
        <f>(SUMIFS('Banco de Indicadores Mun. (2)'!K:K,'Banco de Indicadores Mun. (2)'!B:B,'Banco de Indicadores - Mun. (1)'!B889,'Banco de Indicadores Mun. (2)'!A:A,'Banco de Indicadores - Mun. (1)'!A889) / VLOOKUP(D889,'Dados Base'!$B:$K,10,FALSE)) * 100</f>
        <v>8.7816521739130415</v>
      </c>
      <c r="AO889" s="21">
        <v>0</v>
      </c>
      <c r="AP889" s="125">
        <v>0</v>
      </c>
      <c r="AQ889" s="17">
        <v>0</v>
      </c>
      <c r="AR889" s="18">
        <v>9.3000000000000007</v>
      </c>
      <c r="AS889" s="20">
        <v>70</v>
      </c>
      <c r="AT889" s="20">
        <v>70</v>
      </c>
      <c r="AU889" s="20">
        <v>49.000569476081992</v>
      </c>
      <c r="AV889" s="21">
        <v>6.23</v>
      </c>
      <c r="AW889" s="21">
        <v>1</v>
      </c>
      <c r="AX889" s="21">
        <v>0</v>
      </c>
      <c r="AY889" s="116">
        <v>25.126018650893467</v>
      </c>
    </row>
    <row r="890" spans="1:51" ht="15" x14ac:dyDescent="0.25">
      <c r="A890" s="144">
        <v>2016</v>
      </c>
      <c r="B890" s="77" t="s">
        <v>245</v>
      </c>
      <c r="C890" s="78">
        <v>5</v>
      </c>
      <c r="D890" s="77">
        <v>3521101</v>
      </c>
      <c r="E890" s="78">
        <v>35211015</v>
      </c>
      <c r="F890" s="78" t="str">
        <f t="shared" si="30"/>
        <v>352110152016</v>
      </c>
      <c r="G890" s="79">
        <v>2.6628069910384911</v>
      </c>
      <c r="H890" s="80">
        <f t="shared" si="29"/>
        <v>6932</v>
      </c>
      <c r="I890" s="81">
        <v>6171</v>
      </c>
      <c r="J890" s="82">
        <v>761</v>
      </c>
      <c r="K890" s="83">
        <f>(H890)/VLOOKUP(D890,'Dados Base'!$B:$K,6,FALSE)</f>
        <v>36.382721881068598</v>
      </c>
      <c r="L890" s="88">
        <f t="shared" si="31"/>
        <v>89.02192729371032</v>
      </c>
      <c r="M890" s="85" t="s">
        <v>702</v>
      </c>
      <c r="N890" s="86">
        <v>0.753</v>
      </c>
      <c r="O890" s="87" t="s">
        <v>691</v>
      </c>
      <c r="P890" s="87" t="s">
        <v>691</v>
      </c>
      <c r="Q890" s="87" t="s">
        <v>691</v>
      </c>
      <c r="R890" s="87" t="s">
        <v>691</v>
      </c>
      <c r="S890" s="87" t="s">
        <v>691</v>
      </c>
      <c r="T890" s="87" t="s">
        <v>691</v>
      </c>
      <c r="U890" s="87" t="s">
        <v>691</v>
      </c>
      <c r="V890" s="87" t="s">
        <v>691</v>
      </c>
      <c r="W890" s="85">
        <v>0</v>
      </c>
      <c r="X890" s="47">
        <v>1.5535622916666667E-2</v>
      </c>
      <c r="Y890" s="9">
        <v>4.25</v>
      </c>
      <c r="Z890" s="10">
        <v>168.99299999999999</v>
      </c>
      <c r="AA890" s="10">
        <v>158.517</v>
      </c>
      <c r="AB890" s="11">
        <v>1</v>
      </c>
      <c r="AC890" s="12">
        <v>1</v>
      </c>
      <c r="AD890" s="153">
        <f>VLOOKUP(D890,'Dados Base'!$B:$K,9,FALSE)*31536000/VLOOKUP($F890,F:H,MATCH(H889,F889:AF889,0),FALSE)</f>
        <v>10645.447201384881</v>
      </c>
      <c r="AE890" s="153">
        <f>VLOOKUP(D890,'Dados Base'!$B:$K,10,FALSE)*31536000/VLOOKUP($F890,F:H,MATCH(H889,F889:AF889,0),FALSE)</f>
        <v>1410.2942873629547</v>
      </c>
      <c r="AF890" s="14">
        <v>86.06</v>
      </c>
      <c r="AG890" s="15">
        <v>100</v>
      </c>
      <c r="AH890" s="14">
        <v>79.180000000000007</v>
      </c>
      <c r="AI890" s="14">
        <v>45.8</v>
      </c>
      <c r="AJ890" s="14">
        <v>100</v>
      </c>
      <c r="AK890" s="72">
        <f>(SUMIFS('Banco de Indicadores Mun. (2)'!I:I,'Banco de Indicadores Mun. (2)'!B:B,'Banco de Indicadores - Mun. (1)'!B890,'Banco de Indicadores Mun. (2)'!A:A,'Banco de Indicadores - Mun. (1)'!A890) / VLOOKUP(D890,'Dados Base'!$B:$K,8,FALSE)) * 100</f>
        <v>4.7273483146067417</v>
      </c>
      <c r="AL890" s="72">
        <f>(SUMIFS('Banco de Indicadores Mun. (2)'!I:I,'Banco de Indicadores Mun. (2)'!B:B,'Banco de Indicadores - Mun. (1)'!B890,'Banco de Indicadores Mun. (2)'!A:A,'Banco de Indicadores - Mun. (1)'!A890) / VLOOKUP(D890,'Dados Base'!$B:$K,9,FALSE)) * 100</f>
        <v>1.798008547008547</v>
      </c>
      <c r="AM890" s="72">
        <f>(SUMIFS('Banco de Indicadores Mun. (2)'!J:J,'Banco de Indicadores Mun. (2)'!B:B,'Banco de Indicadores - Mun. (1)'!B890,'Banco de Indicadores Mun. (2)'!A:A,'Banco de Indicadores - Mun. (1)'!A890) / VLOOKUP(D890,'Dados Base'!$B:$K,7,FALSE)) * 100</f>
        <v>1.9882068965517241</v>
      </c>
      <c r="AN890" s="72">
        <f>(SUMIFS('Banco de Indicadores Mun. (2)'!K:K,'Banco de Indicadores Mun. (2)'!B:B,'Banco de Indicadores - Mun. (1)'!B890,'Banco de Indicadores Mun. (2)'!A:A,'Banco de Indicadores - Mun. (1)'!A890) / VLOOKUP(D890,'Dados Base'!$B:$K,10,FALSE)) * 100</f>
        <v>9.8521935483870955</v>
      </c>
      <c r="AO890" s="21">
        <v>0</v>
      </c>
      <c r="AP890" s="125">
        <v>0</v>
      </c>
      <c r="AQ890" s="17">
        <v>0</v>
      </c>
      <c r="AR890" s="18">
        <v>9.5</v>
      </c>
      <c r="AS890" s="20">
        <v>86</v>
      </c>
      <c r="AT890" s="20">
        <v>86</v>
      </c>
      <c r="AU890" s="20">
        <v>51.599340478153344</v>
      </c>
      <c r="AV890" s="21">
        <v>6.14</v>
      </c>
      <c r="AW890" s="21">
        <v>0</v>
      </c>
      <c r="AX890" s="21">
        <v>1</v>
      </c>
      <c r="AY890" s="116">
        <v>184.52945307551906</v>
      </c>
    </row>
    <row r="891" spans="1:51" ht="15" x14ac:dyDescent="0.25">
      <c r="A891" s="144">
        <v>2016</v>
      </c>
      <c r="B891" s="77" t="s">
        <v>246</v>
      </c>
      <c r="C891" s="78">
        <v>15</v>
      </c>
      <c r="D891" s="77">
        <v>3521150</v>
      </c>
      <c r="E891" s="78">
        <v>352115015</v>
      </c>
      <c r="F891" s="78" t="str">
        <f t="shared" si="30"/>
        <v>3521150152016</v>
      </c>
      <c r="G891" s="79">
        <v>1.9811937970744209</v>
      </c>
      <c r="H891" s="80">
        <f t="shared" si="29"/>
        <v>4940</v>
      </c>
      <c r="I891" s="81">
        <v>3113</v>
      </c>
      <c r="J891" s="82">
        <v>1827</v>
      </c>
      <c r="K891" s="83">
        <f>(H891)/VLOOKUP(D891,'Dados Base'!$B:$K,6,FALSE)</f>
        <v>36.425306002064588</v>
      </c>
      <c r="L891" s="88">
        <f t="shared" si="31"/>
        <v>63.016194331983812</v>
      </c>
      <c r="M891" s="85" t="s">
        <v>702</v>
      </c>
      <c r="N891" s="86">
        <v>0.73</v>
      </c>
      <c r="O891" s="87" t="s">
        <v>691</v>
      </c>
      <c r="P891" s="87" t="s">
        <v>691</v>
      </c>
      <c r="Q891" s="87" t="s">
        <v>691</v>
      </c>
      <c r="R891" s="87" t="s">
        <v>691</v>
      </c>
      <c r="S891" s="87" t="s">
        <v>691</v>
      </c>
      <c r="T891" s="87" t="s">
        <v>691</v>
      </c>
      <c r="U891" s="87" t="s">
        <v>691</v>
      </c>
      <c r="V891" s="87" t="s">
        <v>691</v>
      </c>
      <c r="W891" s="85">
        <v>0</v>
      </c>
      <c r="X891" s="47">
        <v>1.2864583333333334E-2</v>
      </c>
      <c r="Y891" s="9">
        <v>2.16</v>
      </c>
      <c r="Z891" s="10">
        <v>0</v>
      </c>
      <c r="AA891" s="10">
        <v>166.482</v>
      </c>
      <c r="AB891" s="11">
        <v>0</v>
      </c>
      <c r="AC891" s="12">
        <v>0</v>
      </c>
      <c r="AD891" s="153">
        <f>VLOOKUP(D891,'Dados Base'!$B:$K,9,FALSE)*31536000/VLOOKUP($F891,F:H,MATCH(H890,F890:AF890,0),FALSE)</f>
        <v>6256.1295546558704</v>
      </c>
      <c r="AE891" s="153">
        <f>VLOOKUP(D891,'Dados Base'!$B:$K,10,FALSE)*31536000/VLOOKUP($F891,F:H,MATCH(H890,F890:AF890,0),FALSE)</f>
        <v>638.38056680161947</v>
      </c>
      <c r="AF891" s="14">
        <v>100</v>
      </c>
      <c r="AG891" s="15">
        <v>100</v>
      </c>
      <c r="AH891" s="14">
        <v>100</v>
      </c>
      <c r="AI891" s="14">
        <v>0</v>
      </c>
      <c r="AJ891" s="14">
        <v>100</v>
      </c>
      <c r="AK891" s="72">
        <f>(SUMIFS('Banco de Indicadores Mun. (2)'!I:I,'Banco de Indicadores Mun. (2)'!B:B,'Banco de Indicadores - Mun. (1)'!B891,'Banco de Indicadores Mun. (2)'!A:A,'Banco de Indicadores - Mun. (1)'!A891) / VLOOKUP(D891,'Dados Base'!$B:$K,8,FALSE)) * 100</f>
        <v>11.026999999999999</v>
      </c>
      <c r="AL891" s="72">
        <f>(SUMIFS('Banco de Indicadores Mun. (2)'!I:I,'Banco de Indicadores Mun. (2)'!B:B,'Banco de Indicadores - Mun. (1)'!B891,'Banco de Indicadores Mun. (2)'!A:A,'Banco de Indicadores - Mun. (1)'!A891) / VLOOKUP(D891,'Dados Base'!$B:$K,9,FALSE)) * 100</f>
        <v>3.4881326530612244</v>
      </c>
      <c r="AM891" s="72">
        <f>(SUMIFS('Banco de Indicadores Mun. (2)'!J:J,'Banco de Indicadores Mun. (2)'!B:B,'Banco de Indicadores - Mun. (1)'!B891,'Banco de Indicadores Mun. (2)'!A:A,'Banco de Indicadores - Mun. (1)'!A891) / VLOOKUP(D891,'Dados Base'!$B:$K,7,FALSE)) * 100</f>
        <v>3.7661428571428575</v>
      </c>
      <c r="AN891" s="72">
        <f>(SUMIFS('Banco de Indicadores Mun. (2)'!K:K,'Banco de Indicadores Mun. (2)'!B:B,'Banco de Indicadores - Mun. (1)'!B891,'Banco de Indicadores Mun. (2)'!A:A,'Banco de Indicadores - Mun. (1)'!A891) / VLOOKUP(D891,'Dados Base'!$B:$K,10,FALSE)) * 100</f>
        <v>26.274799999999999</v>
      </c>
      <c r="AO891" s="21">
        <v>0</v>
      </c>
      <c r="AP891" s="125">
        <v>0</v>
      </c>
      <c r="AQ891" s="17">
        <v>0</v>
      </c>
      <c r="AR891" s="18">
        <v>7.2</v>
      </c>
      <c r="AS891" s="20">
        <v>100</v>
      </c>
      <c r="AT891" s="20">
        <v>0</v>
      </c>
      <c r="AU891" s="20">
        <v>0</v>
      </c>
      <c r="AV891" s="21">
        <v>1.8</v>
      </c>
      <c r="AW891" s="21">
        <v>0</v>
      </c>
      <c r="AX891" s="21">
        <v>0</v>
      </c>
      <c r="AY891" s="116">
        <v>180.5211983805668</v>
      </c>
    </row>
    <row r="892" spans="1:51" ht="15" x14ac:dyDescent="0.25">
      <c r="A892" s="144">
        <v>2016</v>
      </c>
      <c r="B892" s="77" t="s">
        <v>247</v>
      </c>
      <c r="C892" s="78">
        <v>11</v>
      </c>
      <c r="D892" s="77">
        <v>3521200</v>
      </c>
      <c r="E892" s="78">
        <v>352120011</v>
      </c>
      <c r="F892" s="78" t="str">
        <f t="shared" si="30"/>
        <v>3521200112016</v>
      </c>
      <c r="G892" s="79">
        <v>-0.17969522320676612</v>
      </c>
      <c r="H892" s="80">
        <f t="shared" si="29"/>
        <v>4353</v>
      </c>
      <c r="I892" s="81">
        <v>2692</v>
      </c>
      <c r="J892" s="82">
        <v>1661</v>
      </c>
      <c r="K892" s="83">
        <f>(H892)/VLOOKUP(D892,'Dados Base'!$B:$K,6,FALSE)</f>
        <v>3.751648294822846</v>
      </c>
      <c r="L892" s="88">
        <f t="shared" si="31"/>
        <v>61.842407535033303</v>
      </c>
      <c r="M892" s="85" t="s">
        <v>702</v>
      </c>
      <c r="N892" s="86">
        <v>0.70299999999999996</v>
      </c>
      <c r="O892" s="87" t="s">
        <v>691</v>
      </c>
      <c r="P892" s="87" t="s">
        <v>691</v>
      </c>
      <c r="Q892" s="87" t="s">
        <v>691</v>
      </c>
      <c r="R892" s="87" t="s">
        <v>691</v>
      </c>
      <c r="S892" s="87" t="s">
        <v>691</v>
      </c>
      <c r="T892" s="87" t="s">
        <v>691</v>
      </c>
      <c r="U892" s="87" t="s">
        <v>691</v>
      </c>
      <c r="V892" s="87" t="s">
        <v>691</v>
      </c>
      <c r="W892" s="85">
        <v>0</v>
      </c>
      <c r="X892" s="47">
        <v>5.6815718749999994E-3</v>
      </c>
      <c r="Y892" s="9">
        <v>1.69</v>
      </c>
      <c r="Z892" s="10">
        <v>81.38760495123779</v>
      </c>
      <c r="AA892" s="10">
        <v>48.752395048762189</v>
      </c>
      <c r="AB892" s="11">
        <v>1</v>
      </c>
      <c r="AC892" s="12">
        <v>0</v>
      </c>
      <c r="AD892" s="153">
        <f>VLOOKUP(D892,'Dados Base'!$B:$K,9,FALSE)*31536000/VLOOKUP($F892,F:H,MATCH(H891,F891:AF891,0),FALSE)</f>
        <v>252331.46795313575</v>
      </c>
      <c r="AE892" s="153">
        <f>VLOOKUP(D892,'Dados Base'!$B:$K,10,FALSE)*31536000/VLOOKUP($F892,F:H,MATCH(H891,F891:AF891,0),FALSE)</f>
        <v>32600.964851826328</v>
      </c>
      <c r="AF892" s="14">
        <v>50.12</v>
      </c>
      <c r="AG892" s="15" t="s">
        <v>692</v>
      </c>
      <c r="AH892" s="14">
        <v>44.67</v>
      </c>
      <c r="AI892" s="14">
        <v>26.13</v>
      </c>
      <c r="AJ892" s="14">
        <v>89.75</v>
      </c>
      <c r="AK892" s="72">
        <f>(SUMIFS('Banco de Indicadores Mun. (2)'!I:I,'Banco de Indicadores Mun. (2)'!B:B,'Banco de Indicadores - Mun. (1)'!B892,'Banco de Indicadores Mun. (2)'!A:A,'Banco de Indicadores - Mun. (1)'!A892) / VLOOKUP(D892,'Dados Base'!$B:$K,8,FALSE)) * 100</f>
        <v>0.31461118421052631</v>
      </c>
      <c r="AL892" s="72">
        <f>(SUMIFS('Banco de Indicadores Mun. (2)'!I:I,'Banco de Indicadores Mun. (2)'!B:B,'Banco de Indicadores - Mun. (1)'!B892,'Banco de Indicadores Mun. (2)'!A:A,'Banco de Indicadores - Mun. (1)'!A892) / VLOOKUP(D892,'Dados Base'!$B:$K,9,FALSE)) * 100</f>
        <v>0.13729801894918175</v>
      </c>
      <c r="AM892" s="72">
        <f>(SUMIFS('Banco de Indicadores Mun. (2)'!J:J,'Banco de Indicadores Mun. (2)'!B:B,'Banco de Indicadores - Mun. (1)'!B892,'Banco de Indicadores Mun. (2)'!A:A,'Banco de Indicadores - Mun. (1)'!A892) / VLOOKUP(D892,'Dados Base'!$B:$K,7,FALSE)) * 100</f>
        <v>0.44643738317757009</v>
      </c>
      <c r="AN892" s="72">
        <f>(SUMIFS('Banco de Indicadores Mun. (2)'!K:K,'Banco de Indicadores Mun. (2)'!B:B,'Banco de Indicadores - Mun. (1)'!B892,'Banco de Indicadores Mun. (2)'!A:A,'Banco de Indicadores - Mun. (1)'!A892) / VLOOKUP(D892,'Dados Base'!$B:$K,10,FALSE)) * 100</f>
        <v>1.1577777777777778E-3</v>
      </c>
      <c r="AO892" s="21">
        <v>0</v>
      </c>
      <c r="AP892" s="125">
        <v>0</v>
      </c>
      <c r="AQ892" s="17">
        <v>0</v>
      </c>
      <c r="AR892" s="18">
        <v>8.6999999999999993</v>
      </c>
      <c r="AS892" s="20">
        <v>65.82895723930983</v>
      </c>
      <c r="AT892" s="20">
        <v>65.828957239309844</v>
      </c>
      <c r="AU892" s="20">
        <v>62.538500807774554</v>
      </c>
      <c r="AV892" s="21">
        <v>7.05</v>
      </c>
      <c r="AW892" s="21">
        <v>0</v>
      </c>
      <c r="AX892" s="21">
        <v>0</v>
      </c>
      <c r="AY892" s="116">
        <v>122.42386707463768</v>
      </c>
    </row>
    <row r="893" spans="1:51" ht="15" x14ac:dyDescent="0.25">
      <c r="A893" s="144">
        <v>2016</v>
      </c>
      <c r="B893" s="77" t="s">
        <v>248</v>
      </c>
      <c r="C893" s="78">
        <v>8</v>
      </c>
      <c r="D893" s="77">
        <v>3521309</v>
      </c>
      <c r="E893" s="78">
        <v>35213098</v>
      </c>
      <c r="F893" s="78" t="str">
        <f t="shared" si="30"/>
        <v>352130982016</v>
      </c>
      <c r="G893" s="79">
        <v>1.3567575179493474</v>
      </c>
      <c r="H893" s="80">
        <f t="shared" si="29"/>
        <v>15197</v>
      </c>
      <c r="I893" s="81">
        <v>14663</v>
      </c>
      <c r="J893" s="82">
        <v>534</v>
      </c>
      <c r="K893" s="83">
        <f>(H893)/VLOOKUP(D893,'Dados Base'!$B:$K,6,FALSE)</f>
        <v>32.639604810996559</v>
      </c>
      <c r="L893" s="88">
        <f t="shared" si="31"/>
        <v>96.486148581956968</v>
      </c>
      <c r="M893" s="85" t="s">
        <v>702</v>
      </c>
      <c r="N893" s="86">
        <v>0.749</v>
      </c>
      <c r="O893" s="87" t="s">
        <v>691</v>
      </c>
      <c r="P893" s="87" t="s">
        <v>691</v>
      </c>
      <c r="Q893" s="87" t="s">
        <v>691</v>
      </c>
      <c r="R893" s="87" t="s">
        <v>691</v>
      </c>
      <c r="S893" s="87" t="s">
        <v>691</v>
      </c>
      <c r="T893" s="87" t="s">
        <v>691</v>
      </c>
      <c r="U893" s="87" t="s">
        <v>691</v>
      </c>
      <c r="V893" s="87" t="s">
        <v>691</v>
      </c>
      <c r="W893" s="85">
        <v>0</v>
      </c>
      <c r="X893" s="47">
        <v>4.5718151751157413E-2</v>
      </c>
      <c r="Y893" s="9">
        <v>10.57</v>
      </c>
      <c r="Z893" s="10">
        <v>609.18534</v>
      </c>
      <c r="AA893" s="10">
        <v>206.21466000000001</v>
      </c>
      <c r="AB893" s="11">
        <v>2</v>
      </c>
      <c r="AC893" s="12">
        <v>0</v>
      </c>
      <c r="AD893" s="153">
        <f>VLOOKUP(D893,'Dados Base'!$B:$K,9,FALSE)*31536000/VLOOKUP($F893,F:H,MATCH(H892,F892:AF892,0),FALSE)</f>
        <v>15169.320260577746</v>
      </c>
      <c r="AE893" s="153">
        <f>VLOOKUP(D893,'Dados Base'!$B:$K,10,FALSE)*31536000/VLOOKUP($F893,F:H,MATCH(H892,F892:AF892,0),FALSE)</f>
        <v>1846.8803053234194</v>
      </c>
      <c r="AF893" s="14">
        <v>98.83</v>
      </c>
      <c r="AG893" s="15">
        <v>95.86</v>
      </c>
      <c r="AH893" s="14">
        <v>98.83</v>
      </c>
      <c r="AI893" s="14">
        <v>18.7</v>
      </c>
      <c r="AJ893" s="14">
        <v>96.68</v>
      </c>
      <c r="AK893" s="72">
        <f>(SUMIFS('Banco de Indicadores Mun. (2)'!I:I,'Banco de Indicadores Mun. (2)'!B:B,'Banco de Indicadores - Mun. (1)'!B893,'Banco de Indicadores Mun. (2)'!A:A,'Banco de Indicadores - Mun. (1)'!A893) / VLOOKUP(D893,'Dados Base'!$B:$K,8,FALSE)) * 100</f>
        <v>12.63460173160173</v>
      </c>
      <c r="AL893" s="72">
        <f>(SUMIFS('Banco de Indicadores Mun. (2)'!I:I,'Banco de Indicadores Mun. (2)'!B:B,'Banco de Indicadores - Mun. (1)'!B893,'Banco de Indicadores Mun. (2)'!A:A,'Banco de Indicadores - Mun. (1)'!A893) / VLOOKUP(D893,'Dados Base'!$B:$K,9,FALSE)) * 100</f>
        <v>3.9926032831737346</v>
      </c>
      <c r="AM893" s="72">
        <f>(SUMIFS('Banco de Indicadores Mun. (2)'!J:J,'Banco de Indicadores Mun. (2)'!B:B,'Banco de Indicadores - Mun. (1)'!B893,'Banco de Indicadores Mun. (2)'!A:A,'Banco de Indicadores - Mun. (1)'!A893) / VLOOKUP(D893,'Dados Base'!$B:$K,7,FALSE)) * 100</f>
        <v>17.850260563380278</v>
      </c>
      <c r="AN893" s="72">
        <f>(SUMIFS('Banco de Indicadores Mun. (2)'!K:K,'Banco de Indicadores Mun. (2)'!B:B,'Banco de Indicadores - Mun. (1)'!B893,'Banco de Indicadores Mun. (2)'!A:A,'Banco de Indicadores - Mun. (1)'!A893) / VLOOKUP(D893,'Dados Base'!$B:$K,10,FALSE)) * 100</f>
        <v>4.3129887640449427</v>
      </c>
      <c r="AO893" s="21">
        <v>0</v>
      </c>
      <c r="AP893" s="125">
        <v>0</v>
      </c>
      <c r="AQ893" s="17">
        <v>0</v>
      </c>
      <c r="AR893" s="18">
        <v>8.6999999999999993</v>
      </c>
      <c r="AS893" s="20">
        <v>100</v>
      </c>
      <c r="AT893" s="20">
        <v>100</v>
      </c>
      <c r="AU893" s="20">
        <v>74.709999999999994</v>
      </c>
      <c r="AV893" s="21">
        <v>8.36</v>
      </c>
      <c r="AW893" s="21">
        <v>1</v>
      </c>
      <c r="AX893" s="21">
        <v>0</v>
      </c>
      <c r="AY893" s="116">
        <v>110.98611395355771</v>
      </c>
    </row>
    <row r="894" spans="1:51" ht="15" x14ac:dyDescent="0.25">
      <c r="A894" s="144">
        <v>2016</v>
      </c>
      <c r="B894" s="77" t="s">
        <v>249</v>
      </c>
      <c r="C894" s="78">
        <v>5</v>
      </c>
      <c r="D894" s="77">
        <v>3521408</v>
      </c>
      <c r="E894" s="78">
        <v>35214085</v>
      </c>
      <c r="F894" s="78" t="str">
        <f t="shared" si="30"/>
        <v>352140852016</v>
      </c>
      <c r="G894" s="79">
        <v>2.1036943164574495</v>
      </c>
      <c r="H894" s="80">
        <f t="shared" si="29"/>
        <v>22331</v>
      </c>
      <c r="I894" s="81">
        <v>21927</v>
      </c>
      <c r="J894" s="82">
        <v>404</v>
      </c>
      <c r="K894" s="83">
        <f>(H894)/VLOOKUP(D894,'Dados Base'!$B:$K,6,FALSE)</f>
        <v>192.59163432514015</v>
      </c>
      <c r="L894" s="88">
        <f t="shared" si="31"/>
        <v>98.190855761049662</v>
      </c>
      <c r="M894" s="85" t="s">
        <v>702</v>
      </c>
      <c r="N894" s="86">
        <v>0.77600000000000002</v>
      </c>
      <c r="O894" s="87" t="s">
        <v>691</v>
      </c>
      <c r="P894" s="87" t="s">
        <v>691</v>
      </c>
      <c r="Q894" s="87" t="s">
        <v>691</v>
      </c>
      <c r="R894" s="87" t="s">
        <v>691</v>
      </c>
      <c r="S894" s="87" t="s">
        <v>691</v>
      </c>
      <c r="T894" s="87" t="s">
        <v>691</v>
      </c>
      <c r="U894" s="87" t="s">
        <v>691</v>
      </c>
      <c r="V894" s="87" t="s">
        <v>691</v>
      </c>
      <c r="W894" s="85">
        <v>0</v>
      </c>
      <c r="X894" s="47">
        <v>6.6574862363425927E-2</v>
      </c>
      <c r="Y894" s="9">
        <v>15.71</v>
      </c>
      <c r="Z894" s="10">
        <v>969.49439999999993</v>
      </c>
      <c r="AA894" s="10">
        <v>242.37359999999998</v>
      </c>
      <c r="AB894" s="11">
        <v>2</v>
      </c>
      <c r="AC894" s="12">
        <v>0</v>
      </c>
      <c r="AD894" s="153">
        <f>VLOOKUP(D894,'Dados Base'!$B:$K,9,FALSE)*31536000/VLOOKUP($F894,F:H,MATCH(H893,F893:AF893,0),FALSE)</f>
        <v>2047.7005060230174</v>
      </c>
      <c r="AE894" s="153">
        <f>VLOOKUP(D894,'Dados Base'!$B:$K,10,FALSE)*31536000/VLOOKUP($F894,F:H,MATCH(H893,F893:AF893,0),FALSE)</f>
        <v>268.31937665129203</v>
      </c>
      <c r="AF894" s="14">
        <v>97.94</v>
      </c>
      <c r="AG894" s="15">
        <v>97.94</v>
      </c>
      <c r="AH894" s="14">
        <v>97.94</v>
      </c>
      <c r="AI894" s="14">
        <v>4.96</v>
      </c>
      <c r="AJ894" s="14">
        <v>99.99</v>
      </c>
      <c r="AK894" s="72">
        <f>(SUMIFS('Banco de Indicadores Mun. (2)'!I:I,'Banco de Indicadores Mun. (2)'!B:B,'Banco de Indicadores - Mun. (1)'!B894,'Banco de Indicadores Mun. (2)'!A:A,'Banco de Indicadores - Mun. (1)'!A894) / VLOOKUP(D894,'Dados Base'!$B:$K,8,FALSE)) * 100</f>
        <v>70.338163636363632</v>
      </c>
      <c r="AL894" s="72">
        <f>(SUMIFS('Banco de Indicadores Mun. (2)'!I:I,'Banco de Indicadores Mun. (2)'!B:B,'Banco de Indicadores - Mun. (1)'!B894,'Banco de Indicadores Mun. (2)'!A:A,'Banco de Indicadores - Mun. (1)'!A894) / VLOOKUP(D894,'Dados Base'!$B:$K,9,FALSE)) * 100</f>
        <v>26.679993103448275</v>
      </c>
      <c r="AM894" s="72">
        <f>(SUMIFS('Banco de Indicadores Mun. (2)'!J:J,'Banco de Indicadores Mun. (2)'!B:B,'Banco de Indicadores - Mun. (1)'!B894,'Banco de Indicadores Mun. (2)'!A:A,'Banco de Indicadores - Mun. (1)'!A894) / VLOOKUP(D894,'Dados Base'!$B:$K,7,FALSE)) * 100</f>
        <v>106.23650000000001</v>
      </c>
      <c r="AN894" s="72">
        <f>(SUMIFS('Banco de Indicadores Mun. (2)'!K:K,'Banco de Indicadores Mun. (2)'!B:B,'Banco de Indicadores - Mun. (1)'!B894,'Banco de Indicadores Mun. (2)'!A:A,'Banco de Indicadores - Mun. (1)'!A894) / VLOOKUP(D894,'Dados Base'!$B:$K,10,FALSE)) * 100</f>
        <v>2.3202631578947361</v>
      </c>
      <c r="AO894" s="21">
        <v>0</v>
      </c>
      <c r="AP894" s="125">
        <v>0</v>
      </c>
      <c r="AQ894" s="17">
        <v>0</v>
      </c>
      <c r="AR894" s="18">
        <v>7.1</v>
      </c>
      <c r="AS894" s="20">
        <v>100</v>
      </c>
      <c r="AT894" s="20">
        <v>100</v>
      </c>
      <c r="AU894" s="20">
        <v>80</v>
      </c>
      <c r="AV894" s="21">
        <v>10</v>
      </c>
      <c r="AW894" s="21">
        <v>0</v>
      </c>
      <c r="AX894" s="21">
        <v>0</v>
      </c>
      <c r="AY894" s="116">
        <v>149.6644476049843</v>
      </c>
    </row>
    <row r="895" spans="1:51" ht="15" x14ac:dyDescent="0.25">
      <c r="A895" s="144">
        <v>2016</v>
      </c>
      <c r="B895" s="77" t="s">
        <v>250</v>
      </c>
      <c r="C895" s="78">
        <v>16</v>
      </c>
      <c r="D895" s="77">
        <v>3521507</v>
      </c>
      <c r="E895" s="78">
        <v>352150716</v>
      </c>
      <c r="F895" s="78" t="str">
        <f t="shared" si="30"/>
        <v>3521507162016</v>
      </c>
      <c r="G895" s="79">
        <v>0.75244714734021834</v>
      </c>
      <c r="H895" s="80">
        <f t="shared" si="29"/>
        <v>7560</v>
      </c>
      <c r="I895" s="81">
        <v>6906</v>
      </c>
      <c r="J895" s="82">
        <v>654</v>
      </c>
      <c r="K895" s="83">
        <f>(H895)/VLOOKUP(D895,'Dados Base'!$B:$K,6,FALSE)</f>
        <v>29.368347447750757</v>
      </c>
      <c r="L895" s="88">
        <f t="shared" si="31"/>
        <v>91.349206349206341</v>
      </c>
      <c r="M895" s="85" t="s">
        <v>702</v>
      </c>
      <c r="N895" s="86">
        <v>0.71299999999999997</v>
      </c>
      <c r="O895" s="87" t="s">
        <v>691</v>
      </c>
      <c r="P895" s="87" t="s">
        <v>691</v>
      </c>
      <c r="Q895" s="87" t="s">
        <v>691</v>
      </c>
      <c r="R895" s="87" t="s">
        <v>691</v>
      </c>
      <c r="S895" s="87" t="s">
        <v>691</v>
      </c>
      <c r="T895" s="87" t="s">
        <v>691</v>
      </c>
      <c r="U895" s="87" t="s">
        <v>691</v>
      </c>
      <c r="V895" s="87" t="s">
        <v>691</v>
      </c>
      <c r="W895" s="85">
        <v>7.38</v>
      </c>
      <c r="X895" s="47">
        <v>1.6988343750000003E-2</v>
      </c>
      <c r="Y895" s="9">
        <v>4.8899999999999997</v>
      </c>
      <c r="Z895" s="10">
        <v>273.43388544502619</v>
      </c>
      <c r="AA895" s="10">
        <v>103.54011455497381</v>
      </c>
      <c r="AB895" s="11">
        <v>0</v>
      </c>
      <c r="AC895" s="12">
        <v>0</v>
      </c>
      <c r="AD895" s="153">
        <f>VLOOKUP(D895,'Dados Base'!$B:$K,9,FALSE)*31536000/VLOOKUP($F895,F:H,MATCH(H894,F894:AF894,0),FALSE)</f>
        <v>8009.1428571428569</v>
      </c>
      <c r="AE895" s="153">
        <f>VLOOKUP(D895,'Dados Base'!$B:$K,10,FALSE)*31536000/VLOOKUP($F895,F:H,MATCH(H894,F894:AF894,0),FALSE)</f>
        <v>750.85714285714312</v>
      </c>
      <c r="AF895" s="14">
        <v>86.29</v>
      </c>
      <c r="AG895" s="15" t="s">
        <v>692</v>
      </c>
      <c r="AH895" s="14">
        <v>86.29</v>
      </c>
      <c r="AI895" s="14">
        <v>11.94</v>
      </c>
      <c r="AJ895" s="14">
        <v>96.75</v>
      </c>
      <c r="AK895" s="72">
        <f>(SUMIFS('Banco de Indicadores Mun. (2)'!I:I,'Banco de Indicadores Mun. (2)'!B:B,'Banco de Indicadores - Mun. (1)'!B895,'Banco de Indicadores Mun. (2)'!A:A,'Banco de Indicadores - Mun. (1)'!A895) / VLOOKUP(D895,'Dados Base'!$B:$K,8,FALSE)) * 100</f>
        <v>26.061848101265817</v>
      </c>
      <c r="AL895" s="72">
        <f>(SUMIFS('Banco de Indicadores Mun. (2)'!I:I,'Banco de Indicadores Mun. (2)'!B:B,'Banco de Indicadores - Mun. (1)'!B895,'Banco de Indicadores Mun. (2)'!A:A,'Banco de Indicadores - Mun. (1)'!A895) / VLOOKUP(D895,'Dados Base'!$B:$K,9,FALSE)) * 100</f>
        <v>10.723364583333332</v>
      </c>
      <c r="AM895" s="72">
        <f>(SUMIFS('Banco de Indicadores Mun. (2)'!J:J,'Banco de Indicadores Mun. (2)'!B:B,'Banco de Indicadores - Mun. (1)'!B895,'Banco de Indicadores Mun. (2)'!A:A,'Banco de Indicadores - Mun. (1)'!A895) / VLOOKUP(D895,'Dados Base'!$B:$K,7,FALSE)) * 100</f>
        <v>16.400393442622946</v>
      </c>
      <c r="AN895" s="72">
        <f>(SUMIFS('Banco de Indicadores Mun. (2)'!K:K,'Banco de Indicadores Mun. (2)'!B:B,'Banco de Indicadores - Mun. (1)'!B895,'Banco de Indicadores Mun. (2)'!A:A,'Banco de Indicadores - Mun. (1)'!A895) / VLOOKUP(D895,'Dados Base'!$B:$K,10,FALSE)) * 100</f>
        <v>58.803444444444416</v>
      </c>
      <c r="AO895" s="21">
        <v>0</v>
      </c>
      <c r="AP895" s="125">
        <v>0</v>
      </c>
      <c r="AQ895" s="17">
        <v>0</v>
      </c>
      <c r="AR895" s="18">
        <v>8.1</v>
      </c>
      <c r="AS895" s="20">
        <v>87.390924956369986</v>
      </c>
      <c r="AT895" s="20">
        <v>87.390924956369986</v>
      </c>
      <c r="AU895" s="20">
        <v>72.533884417765194</v>
      </c>
      <c r="AV895" s="21">
        <v>8.0299999999999994</v>
      </c>
      <c r="AW895" s="21">
        <v>0</v>
      </c>
      <c r="AX895" s="21">
        <v>0</v>
      </c>
      <c r="AY895" s="116">
        <v>88.554836312397995</v>
      </c>
    </row>
    <row r="896" spans="1:51" ht="15" x14ac:dyDescent="0.25">
      <c r="A896" s="144">
        <v>2016</v>
      </c>
      <c r="B896" s="77" t="s">
        <v>251</v>
      </c>
      <c r="C896" s="78">
        <v>21</v>
      </c>
      <c r="D896" s="77">
        <v>3521606</v>
      </c>
      <c r="E896" s="78">
        <v>352160621</v>
      </c>
      <c r="F896" s="78" t="str">
        <f t="shared" si="30"/>
        <v>3521606212016</v>
      </c>
      <c r="G896" s="79">
        <v>-0.26275802253461489</v>
      </c>
      <c r="H896" s="80">
        <f t="shared" si="29"/>
        <v>7502</v>
      </c>
      <c r="I896" s="81">
        <v>5304</v>
      </c>
      <c r="J896" s="82">
        <v>2198</v>
      </c>
      <c r="K896" s="83">
        <f>(H896)/VLOOKUP(D896,'Dados Base'!$B:$K,6,FALSE)</f>
        <v>35.154639175257728</v>
      </c>
      <c r="L896" s="88">
        <f t="shared" si="31"/>
        <v>70.701146360970412</v>
      </c>
      <c r="M896" s="85" t="s">
        <v>702</v>
      </c>
      <c r="N896" s="86">
        <v>0.71199999999999997</v>
      </c>
      <c r="O896" s="87" t="s">
        <v>691</v>
      </c>
      <c r="P896" s="87" t="s">
        <v>691</v>
      </c>
      <c r="Q896" s="87" t="s">
        <v>691</v>
      </c>
      <c r="R896" s="87" t="s">
        <v>691</v>
      </c>
      <c r="S896" s="87" t="s">
        <v>691</v>
      </c>
      <c r="T896" s="87" t="s">
        <v>691</v>
      </c>
      <c r="U896" s="87" t="s">
        <v>691</v>
      </c>
      <c r="V896" s="87" t="s">
        <v>691</v>
      </c>
      <c r="W896" s="85">
        <v>0</v>
      </c>
      <c r="X896" s="47">
        <v>1.3761481250000001E-2</v>
      </c>
      <c r="Y896" s="9">
        <v>4.07</v>
      </c>
      <c r="Z896" s="10">
        <v>267.20442000000003</v>
      </c>
      <c r="AA896" s="10">
        <v>46.535579999999996</v>
      </c>
      <c r="AB896" s="11">
        <v>1</v>
      </c>
      <c r="AC896" s="12">
        <v>0</v>
      </c>
      <c r="AD896" s="153">
        <f>VLOOKUP(D896,'Dados Base'!$B:$K,9,FALSE)*31536000/VLOOKUP($F896,F:H,MATCH(H895,F895:AF895,0),FALSE)</f>
        <v>6683.8496400959748</v>
      </c>
      <c r="AE896" s="153">
        <f>VLOOKUP(D896,'Dados Base'!$B:$K,10,FALSE)*31536000/VLOOKUP($F896,F:H,MATCH(H895,F895:AF895,0),FALSE)</f>
        <v>840.73580378565691</v>
      </c>
      <c r="AF896" s="14">
        <v>70.44</v>
      </c>
      <c r="AG896" s="15">
        <v>93.71</v>
      </c>
      <c r="AH896" s="14">
        <v>70.44</v>
      </c>
      <c r="AI896" s="14">
        <v>62.96</v>
      </c>
      <c r="AJ896" s="14">
        <v>99.62</v>
      </c>
      <c r="AK896" s="72">
        <f>(SUMIFS('Banco de Indicadores Mun. (2)'!I:I,'Banco de Indicadores Mun. (2)'!B:B,'Banco de Indicadores - Mun. (1)'!B896,'Banco de Indicadores Mun. (2)'!A:A,'Banco de Indicadores - Mun. (1)'!A896) / VLOOKUP(D896,'Dados Base'!$B:$K,8,FALSE)) * 100</f>
        <v>2.1374637681159423</v>
      </c>
      <c r="AL896" s="72">
        <f>(SUMIFS('Banco de Indicadores Mun. (2)'!I:I,'Banco de Indicadores Mun. (2)'!B:B,'Banco de Indicadores - Mun. (1)'!B896,'Banco de Indicadores Mun. (2)'!A:A,'Banco de Indicadores - Mun. (1)'!A896) / VLOOKUP(D896,'Dados Base'!$B:$K,9,FALSE)) * 100</f>
        <v>0.92757861635220129</v>
      </c>
      <c r="AM896" s="72">
        <f>(SUMIFS('Banco de Indicadores Mun. (2)'!J:J,'Banco de Indicadores Mun. (2)'!B:B,'Banco de Indicadores - Mun. (1)'!B896,'Banco de Indicadores Mun. (2)'!A:A,'Banco de Indicadores - Mun. (1)'!A896) / VLOOKUP(D896,'Dados Base'!$B:$K,7,FALSE)) * 100</f>
        <v>2.5360612244897962</v>
      </c>
      <c r="AN896" s="72">
        <f>(SUMIFS('Banco de Indicadores Mun. (2)'!K:K,'Banco de Indicadores Mun. (2)'!B:B,'Banco de Indicadores - Mun. (1)'!B896,'Banco de Indicadores Mun. (2)'!A:A,'Banco de Indicadores - Mun. (1)'!A896) / VLOOKUP(D896,'Dados Base'!$B:$K,10,FALSE)) * 100</f>
        <v>1.1609000000000003</v>
      </c>
      <c r="AO896" s="21">
        <v>0</v>
      </c>
      <c r="AP896" s="125">
        <v>0</v>
      </c>
      <c r="AQ896" s="17">
        <v>0</v>
      </c>
      <c r="AR896" s="18">
        <v>8.1</v>
      </c>
      <c r="AS896" s="20">
        <v>97</v>
      </c>
      <c r="AT896" s="20">
        <v>97.000000000000014</v>
      </c>
      <c r="AU896" s="20">
        <v>85.16746987951808</v>
      </c>
      <c r="AV896" s="21">
        <v>9.66</v>
      </c>
      <c r="AW896" s="21">
        <v>0</v>
      </c>
      <c r="AX896" s="21">
        <v>0</v>
      </c>
      <c r="AY896" s="116">
        <v>0</v>
      </c>
    </row>
    <row r="897" spans="1:51" ht="15" x14ac:dyDescent="0.25">
      <c r="A897" s="144">
        <v>2016</v>
      </c>
      <c r="B897" s="77" t="s">
        <v>252</v>
      </c>
      <c r="C897" s="78">
        <v>14</v>
      </c>
      <c r="D897" s="77">
        <v>3521705</v>
      </c>
      <c r="E897" s="78">
        <v>352170514</v>
      </c>
      <c r="F897" s="78" t="str">
        <f t="shared" si="30"/>
        <v>3521705142016</v>
      </c>
      <c r="G897" s="79">
        <v>-0.40357587155974706</v>
      </c>
      <c r="H897" s="80">
        <f t="shared" si="29"/>
        <v>17665</v>
      </c>
      <c r="I897" s="81">
        <v>12885</v>
      </c>
      <c r="J897" s="82">
        <v>4780</v>
      </c>
      <c r="K897" s="83">
        <f>(H897)/VLOOKUP(D897,'Dados Base'!$B:$K,6,FALSE)</f>
        <v>16.313432146650044</v>
      </c>
      <c r="L897" s="88">
        <f t="shared" si="31"/>
        <v>72.940843475799596</v>
      </c>
      <c r="M897" s="85" t="s">
        <v>702</v>
      </c>
      <c r="N897" s="86">
        <v>0.69299999999999995</v>
      </c>
      <c r="O897" s="87" t="s">
        <v>691</v>
      </c>
      <c r="P897" s="87" t="s">
        <v>691</v>
      </c>
      <c r="Q897" s="87" t="s">
        <v>691</v>
      </c>
      <c r="R897" s="87" t="s">
        <v>691</v>
      </c>
      <c r="S897" s="87" t="s">
        <v>691</v>
      </c>
      <c r="T897" s="87" t="s">
        <v>691</v>
      </c>
      <c r="U897" s="87" t="s">
        <v>691</v>
      </c>
      <c r="V897" s="87" t="s">
        <v>691</v>
      </c>
      <c r="W897" s="85">
        <v>0</v>
      </c>
      <c r="X897" s="47">
        <v>3.816194075810185E-2</v>
      </c>
      <c r="Y897" s="9">
        <v>8.5399999999999991</v>
      </c>
      <c r="Z897" s="10">
        <v>318.58499878315126</v>
      </c>
      <c r="AA897" s="10">
        <v>340.16100121684872</v>
      </c>
      <c r="AB897" s="11">
        <v>3</v>
      </c>
      <c r="AC897" s="12">
        <v>1</v>
      </c>
      <c r="AD897" s="153">
        <f>VLOOKUP(D897,'Dados Base'!$B:$K,9,FALSE)*31536000/VLOOKUP($F897,F:H,MATCH(H896,F896:AF896,0),FALSE)</f>
        <v>21886.858760260402</v>
      </c>
      <c r="AE897" s="153">
        <f>VLOOKUP(D897,'Dados Base'!$B:$K,10,FALSE)*31536000/VLOOKUP($F897,F:H,MATCH(H896,F896:AF896,0),FALSE)</f>
        <v>2552.8717803566369</v>
      </c>
      <c r="AF897" s="14">
        <v>70.97</v>
      </c>
      <c r="AG897" s="15">
        <v>94.73</v>
      </c>
      <c r="AH897" s="14">
        <v>63.14</v>
      </c>
      <c r="AI897" s="14">
        <v>28.39</v>
      </c>
      <c r="AJ897" s="14">
        <v>100</v>
      </c>
      <c r="AK897" s="72">
        <f>(SUMIFS('Banco de Indicadores Mun. (2)'!I:I,'Banco de Indicadores Mun. (2)'!B:B,'Banco de Indicadores - Mun. (1)'!B897,'Banco de Indicadores Mun. (2)'!A:A,'Banco de Indicadores - Mun. (1)'!A897) / VLOOKUP(D897,'Dados Base'!$B:$K,8,FALSE)) * 100</f>
        <v>12.112811700182814</v>
      </c>
      <c r="AL897" s="72">
        <f>(SUMIFS('Banco de Indicadores Mun. (2)'!I:I,'Banco de Indicadores Mun. (2)'!B:B,'Banco de Indicadores - Mun. (1)'!B897,'Banco de Indicadores Mun. (2)'!A:A,'Banco de Indicadores - Mun. (1)'!A897) / VLOOKUP(D897,'Dados Base'!$B:$K,9,FALSE)) * 100</f>
        <v>5.4043295269168024</v>
      </c>
      <c r="AM897" s="72">
        <f>(SUMIFS('Banco de Indicadores Mun. (2)'!J:J,'Banco de Indicadores Mun. (2)'!B:B,'Banco de Indicadores - Mun. (1)'!B897,'Banco de Indicadores Mun. (2)'!A:A,'Banco de Indicadores - Mun. (1)'!A897) / VLOOKUP(D897,'Dados Base'!$B:$K,7,FALSE)) * 100</f>
        <v>16.273806930693066</v>
      </c>
      <c r="AN897" s="72">
        <f>(SUMIFS('Banco de Indicadores Mun. (2)'!K:K,'Banco de Indicadores Mun. (2)'!B:B,'Banco de Indicadores - Mun. (1)'!B897,'Banco de Indicadores Mun. (2)'!A:A,'Banco de Indicadores - Mun. (1)'!A897) / VLOOKUP(D897,'Dados Base'!$B:$K,10,FALSE)) * 100</f>
        <v>0.35727272727272735</v>
      </c>
      <c r="AO897" s="21">
        <v>0</v>
      </c>
      <c r="AP897" s="125">
        <v>0</v>
      </c>
      <c r="AQ897" s="17">
        <v>0</v>
      </c>
      <c r="AR897" s="18">
        <v>7.4</v>
      </c>
      <c r="AS897" s="20">
        <v>79.960998439937597</v>
      </c>
      <c r="AT897" s="20">
        <v>79.960998439937597</v>
      </c>
      <c r="AU897" s="20">
        <v>48.362342812427137</v>
      </c>
      <c r="AV897" s="21">
        <v>6.14</v>
      </c>
      <c r="AW897" s="21">
        <v>0</v>
      </c>
      <c r="AX897" s="21">
        <v>1</v>
      </c>
      <c r="AY897" s="116">
        <v>161.89585427958988</v>
      </c>
    </row>
    <row r="898" spans="1:51" ht="15" x14ac:dyDescent="0.25">
      <c r="A898" s="144">
        <v>2016</v>
      </c>
      <c r="B898" s="77" t="s">
        <v>253</v>
      </c>
      <c r="C898" s="78">
        <v>14</v>
      </c>
      <c r="D898" s="77">
        <v>3521804</v>
      </c>
      <c r="E898" s="78">
        <v>352180414</v>
      </c>
      <c r="F898" s="78" t="str">
        <f t="shared" si="30"/>
        <v>3521804142016</v>
      </c>
      <c r="G898" s="79">
        <v>1.0893824400499019</v>
      </c>
      <c r="H898" s="80">
        <f t="shared" ref="H898:H961" si="32">SUM(I898:J898)</f>
        <v>25505</v>
      </c>
      <c r="I898" s="81">
        <v>20028</v>
      </c>
      <c r="J898" s="82">
        <v>5477</v>
      </c>
      <c r="K898" s="83">
        <f>(H898)/VLOOKUP(D898,'Dados Base'!$B:$K,6,FALSE)</f>
        <v>22.930583401512223</v>
      </c>
      <c r="L898" s="88">
        <f t="shared" si="31"/>
        <v>78.525779258968825</v>
      </c>
      <c r="M898" s="85" t="s">
        <v>702</v>
      </c>
      <c r="N898" s="86">
        <v>0.71299999999999997</v>
      </c>
      <c r="O898" s="87" t="s">
        <v>691</v>
      </c>
      <c r="P898" s="87" t="s">
        <v>691</v>
      </c>
      <c r="Q898" s="87" t="s">
        <v>691</v>
      </c>
      <c r="R898" s="87" t="s">
        <v>691</v>
      </c>
      <c r="S898" s="87" t="s">
        <v>691</v>
      </c>
      <c r="T898" s="87" t="s">
        <v>691</v>
      </c>
      <c r="U898" s="87" t="s">
        <v>691</v>
      </c>
      <c r="V898" s="87" t="s">
        <v>691</v>
      </c>
      <c r="W898" s="85">
        <v>110.16</v>
      </c>
      <c r="X898" s="47">
        <v>5.1077216302083346E-2</v>
      </c>
      <c r="Y898" s="9">
        <v>14.45</v>
      </c>
      <c r="Z898" s="10">
        <v>760.20236924589835</v>
      </c>
      <c r="AA898" s="10">
        <v>354.46563075410154</v>
      </c>
      <c r="AB898" s="11">
        <v>3</v>
      </c>
      <c r="AC898" s="12">
        <v>0</v>
      </c>
      <c r="AD898" s="153">
        <f>VLOOKUP(D898,'Dados Base'!$B:$K,9,FALSE)*31536000/VLOOKUP($F898,F:H,MATCH(H897,F897:AF897,0),FALSE)</f>
        <v>15319.78200352872</v>
      </c>
      <c r="AE898" s="153">
        <f>VLOOKUP(D898,'Dados Base'!$B:$K,10,FALSE)*31536000/VLOOKUP($F898,F:H,MATCH(H897,F897:AF897,0),FALSE)</f>
        <v>1805.2366202705352</v>
      </c>
      <c r="AF898" s="14">
        <v>65.790000000000006</v>
      </c>
      <c r="AG898" s="15">
        <v>90</v>
      </c>
      <c r="AH898" s="14">
        <v>64.81</v>
      </c>
      <c r="AI898" s="14">
        <v>25</v>
      </c>
      <c r="AJ898" s="14">
        <v>83.79</v>
      </c>
      <c r="AK898" s="72">
        <f>(SUMIFS('Banco de Indicadores Mun. (2)'!I:I,'Banco de Indicadores Mun. (2)'!B:B,'Banco de Indicadores - Mun. (1)'!B898,'Banco de Indicadores Mun. (2)'!A:A,'Banco de Indicadores - Mun. (1)'!A898) / VLOOKUP(D898,'Dados Base'!$B:$K,8,FALSE)) * 100</f>
        <v>29.837048824593122</v>
      </c>
      <c r="AL898" s="72">
        <f>(SUMIFS('Banco de Indicadores Mun. (2)'!I:I,'Banco de Indicadores Mun. (2)'!B:B,'Banco de Indicadores - Mun. (1)'!B898,'Banco de Indicadores Mun. (2)'!A:A,'Banco de Indicadores - Mun. (1)'!A898) / VLOOKUP(D898,'Dados Base'!$B:$K,9,FALSE)) * 100</f>
        <v>13.317100887812749</v>
      </c>
      <c r="AM898" s="72">
        <f>(SUMIFS('Banco de Indicadores Mun. (2)'!J:J,'Banco de Indicadores Mun. (2)'!B:B,'Banco de Indicadores - Mun. (1)'!B898,'Banco de Indicadores Mun. (2)'!A:A,'Banco de Indicadores - Mun. (1)'!A898) / VLOOKUP(D898,'Dados Base'!$B:$K,7,FALSE)) * 100</f>
        <v>40.388928746928734</v>
      </c>
      <c r="AN898" s="72">
        <f>(SUMIFS('Banco de Indicadores Mun. (2)'!K:K,'Banco de Indicadores Mun. (2)'!B:B,'Banco de Indicadores - Mun. (1)'!B898,'Banco de Indicadores Mun. (2)'!A:A,'Banco de Indicadores - Mun. (1)'!A898) / VLOOKUP(D898,'Dados Base'!$B:$K,10,FALSE)) * 100</f>
        <v>0.42187671232876711</v>
      </c>
      <c r="AO898" s="21">
        <v>0</v>
      </c>
      <c r="AP898" s="125">
        <v>0</v>
      </c>
      <c r="AQ898" s="17">
        <v>0</v>
      </c>
      <c r="AR898" s="18">
        <v>9.5</v>
      </c>
      <c r="AS898" s="20">
        <v>81.190105865235068</v>
      </c>
      <c r="AT898" s="20">
        <v>81.190105865235068</v>
      </c>
      <c r="AU898" s="20">
        <v>68.199891738696948</v>
      </c>
      <c r="AV898" s="21">
        <v>7.45</v>
      </c>
      <c r="AW898" s="21">
        <v>0</v>
      </c>
      <c r="AX898" s="21">
        <v>0</v>
      </c>
      <c r="AY898" s="116">
        <v>113.71665138616977</v>
      </c>
    </row>
    <row r="899" spans="1:51" ht="15" x14ac:dyDescent="0.25">
      <c r="A899" s="144">
        <v>2016</v>
      </c>
      <c r="B899" s="77" t="s">
        <v>254</v>
      </c>
      <c r="C899" s="78">
        <v>16</v>
      </c>
      <c r="D899" s="77">
        <v>3521903</v>
      </c>
      <c r="E899" s="78">
        <v>352190316</v>
      </c>
      <c r="F899" s="78" t="str">
        <f t="shared" ref="F899:F962" si="33">CONCATENATE(E899,A899)</f>
        <v>3521903162016</v>
      </c>
      <c r="G899" s="79">
        <v>0.10595723607216279</v>
      </c>
      <c r="H899" s="80">
        <f t="shared" si="32"/>
        <v>14619</v>
      </c>
      <c r="I899" s="81">
        <v>12622</v>
      </c>
      <c r="J899" s="82">
        <v>1997</v>
      </c>
      <c r="K899" s="83">
        <f>(H899)/VLOOKUP(D899,'Dados Base'!$B:$K,6,FALSE)</f>
        <v>29.130798660927788</v>
      </c>
      <c r="L899" s="88">
        <f t="shared" si="31"/>
        <v>86.339694917573013</v>
      </c>
      <c r="M899" s="85" t="s">
        <v>702</v>
      </c>
      <c r="N899" s="86">
        <v>0.73</v>
      </c>
      <c r="O899" s="87" t="s">
        <v>691</v>
      </c>
      <c r="P899" s="87" t="s">
        <v>691</v>
      </c>
      <c r="Q899" s="87" t="s">
        <v>691</v>
      </c>
      <c r="R899" s="87" t="s">
        <v>691</v>
      </c>
      <c r="S899" s="87" t="s">
        <v>691</v>
      </c>
      <c r="T899" s="87" t="s">
        <v>691</v>
      </c>
      <c r="U899" s="87" t="s">
        <v>691</v>
      </c>
      <c r="V899" s="87" t="s">
        <v>691</v>
      </c>
      <c r="W899" s="85">
        <v>0</v>
      </c>
      <c r="X899" s="47">
        <v>4.4499965277777775E-2</v>
      </c>
      <c r="Y899" s="9">
        <v>8.8800000000000008</v>
      </c>
      <c r="Z899" s="10">
        <v>503.34242400000005</v>
      </c>
      <c r="AA899" s="10">
        <v>181.86357599999994</v>
      </c>
      <c r="AB899" s="11">
        <v>2</v>
      </c>
      <c r="AC899" s="12">
        <v>0</v>
      </c>
      <c r="AD899" s="153">
        <f>VLOOKUP(D899,'Dados Base'!$B:$K,9,FALSE)*31536000/VLOOKUP($F899,F:H,MATCH(H898,F898:AF898,0),FALSE)</f>
        <v>8089.4726041452905</v>
      </c>
      <c r="AE899" s="153">
        <f>VLOOKUP(D899,'Dados Base'!$B:$K,10,FALSE)*31536000/VLOOKUP($F899,F:H,MATCH(H898,F898:AF898,0),FALSE)</f>
        <v>733.44551610917313</v>
      </c>
      <c r="AF899" s="14">
        <v>100</v>
      </c>
      <c r="AG899" s="15">
        <v>89.99</v>
      </c>
      <c r="AH899" s="14">
        <v>100</v>
      </c>
      <c r="AI899" s="14">
        <v>36.82</v>
      </c>
      <c r="AJ899" s="14">
        <v>99.77</v>
      </c>
      <c r="AK899" s="72">
        <f>(SUMIFS('Banco de Indicadores Mun. (2)'!I:I,'Banco de Indicadores Mun. (2)'!B:B,'Banco de Indicadores - Mun. (1)'!B899,'Banco de Indicadores Mun. (2)'!A:A,'Banco de Indicadores - Mun. (1)'!A899) / VLOOKUP(D899,'Dados Base'!$B:$K,8,FALSE)) * 100</f>
        <v>52.118379084967316</v>
      </c>
      <c r="AL899" s="72">
        <f>(SUMIFS('Banco de Indicadores Mun. (2)'!I:I,'Banco de Indicadores Mun. (2)'!B:B,'Banco de Indicadores - Mun. (1)'!B899,'Banco de Indicadores Mun. (2)'!A:A,'Banco de Indicadores - Mun. (1)'!A899) / VLOOKUP(D899,'Dados Base'!$B:$K,9,FALSE)) * 100</f>
        <v>21.264298666666669</v>
      </c>
      <c r="AM899" s="72">
        <f>(SUMIFS('Banco de Indicadores Mun. (2)'!J:J,'Banco de Indicadores Mun. (2)'!B:B,'Banco de Indicadores - Mun. (1)'!B899,'Banco de Indicadores Mun. (2)'!A:A,'Banco de Indicadores - Mun. (1)'!A899) / VLOOKUP(D899,'Dados Base'!$B:$K,7,FALSE)) * 100</f>
        <v>55.505310924369745</v>
      </c>
      <c r="AN899" s="72">
        <f>(SUMIFS('Banco de Indicadores Mun. (2)'!K:K,'Banco de Indicadores Mun. (2)'!B:B,'Banco de Indicadores - Mun. (1)'!B899,'Banco de Indicadores Mun. (2)'!A:A,'Banco de Indicadores - Mun. (1)'!A899) / VLOOKUP(D899,'Dados Base'!$B:$K,10,FALSE)) * 100</f>
        <v>40.264117647058825</v>
      </c>
      <c r="AO899" s="21">
        <v>0</v>
      </c>
      <c r="AP899" s="125">
        <v>0</v>
      </c>
      <c r="AQ899" s="17">
        <v>0</v>
      </c>
      <c r="AR899" s="18">
        <v>9.5</v>
      </c>
      <c r="AS899" s="20">
        <v>100</v>
      </c>
      <c r="AT899" s="20">
        <v>95.4</v>
      </c>
      <c r="AU899" s="20">
        <v>73.458554653637023</v>
      </c>
      <c r="AV899" s="21">
        <v>8.2100000000000009</v>
      </c>
      <c r="AW899" s="21">
        <v>1</v>
      </c>
      <c r="AX899" s="21">
        <v>0</v>
      </c>
      <c r="AY899" s="116">
        <v>103.32457500356978</v>
      </c>
    </row>
    <row r="900" spans="1:51" ht="15" x14ac:dyDescent="0.25">
      <c r="A900" s="144">
        <v>2016</v>
      </c>
      <c r="B900" s="77" t="s">
        <v>255</v>
      </c>
      <c r="C900" s="78">
        <v>13</v>
      </c>
      <c r="D900" s="77">
        <v>3522000</v>
      </c>
      <c r="E900" s="78">
        <v>352200013</v>
      </c>
      <c r="F900" s="78" t="str">
        <f t="shared" si="33"/>
        <v>3522000132016</v>
      </c>
      <c r="G900" s="79">
        <v>1.5119777952080193</v>
      </c>
      <c r="H900" s="80">
        <f t="shared" si="32"/>
        <v>3502</v>
      </c>
      <c r="I900" s="81">
        <v>2730</v>
      </c>
      <c r="J900" s="82">
        <v>772</v>
      </c>
      <c r="K900" s="83">
        <f>(H900)/VLOOKUP(D900,'Dados Base'!$B:$K,6,FALSE)</f>
        <v>15.307282105079116</v>
      </c>
      <c r="L900" s="88">
        <f t="shared" si="31"/>
        <v>77.955454026270701</v>
      </c>
      <c r="M900" s="85" t="s">
        <v>702</v>
      </c>
      <c r="N900" s="86">
        <v>0.70499999999999996</v>
      </c>
      <c r="O900" s="87" t="s">
        <v>691</v>
      </c>
      <c r="P900" s="87" t="s">
        <v>691</v>
      </c>
      <c r="Q900" s="87" t="s">
        <v>691</v>
      </c>
      <c r="R900" s="87" t="s">
        <v>691</v>
      </c>
      <c r="S900" s="87" t="s">
        <v>691</v>
      </c>
      <c r="T900" s="87" t="s">
        <v>691</v>
      </c>
      <c r="U900" s="87" t="s">
        <v>691</v>
      </c>
      <c r="V900" s="87" t="s">
        <v>691</v>
      </c>
      <c r="W900" s="85">
        <v>25.44</v>
      </c>
      <c r="X900" s="47">
        <v>6.4878197916666668E-3</v>
      </c>
      <c r="Y900" s="9">
        <v>1.86</v>
      </c>
      <c r="Z900" s="10">
        <v>134.92008000000001</v>
      </c>
      <c r="AA900" s="10">
        <v>8.6119199999999996</v>
      </c>
      <c r="AB900" s="11">
        <v>0</v>
      </c>
      <c r="AC900" s="12">
        <v>0</v>
      </c>
      <c r="AD900" s="153">
        <f>VLOOKUP(D900,'Dados Base'!$B:$K,9,FALSE)*31536000/VLOOKUP($F900,F:H,MATCH(H899,F899:AF899,0),FALSE)</f>
        <v>16659.508852084524</v>
      </c>
      <c r="AE900" s="153">
        <f>VLOOKUP(D900,'Dados Base'!$B:$K,10,FALSE)*31536000/VLOOKUP($F900,F:H,MATCH(H899,F899:AF899,0),FALSE)</f>
        <v>1710.9765848086802</v>
      </c>
      <c r="AF900" s="14">
        <v>71.14</v>
      </c>
      <c r="AG900" s="15">
        <v>97.29</v>
      </c>
      <c r="AH900" s="14">
        <v>83.83</v>
      </c>
      <c r="AI900" s="14">
        <v>44.74</v>
      </c>
      <c r="AJ900" s="14">
        <v>97.82</v>
      </c>
      <c r="AK900" s="72">
        <f>(SUMIFS('Banco de Indicadores Mun. (2)'!I:I,'Banco de Indicadores Mun. (2)'!B:B,'Banco de Indicadores - Mun. (1)'!B900,'Banco de Indicadores Mun. (2)'!A:A,'Banco de Indicadores - Mun. (1)'!A900) / VLOOKUP(D900,'Dados Base'!$B:$K,8,FALSE)) * 100</f>
        <v>42.326568421052627</v>
      </c>
      <c r="AL900" s="72">
        <f>(SUMIFS('Banco de Indicadores Mun. (2)'!I:I,'Banco de Indicadores Mun. (2)'!B:B,'Banco de Indicadores - Mun. (1)'!B900,'Banco de Indicadores Mun. (2)'!A:A,'Banco de Indicadores - Mun. (1)'!A900) / VLOOKUP(D900,'Dados Base'!$B:$K,9,FALSE)) * 100</f>
        <v>21.735264864864863</v>
      </c>
      <c r="AM900" s="72">
        <f>(SUMIFS('Banco de Indicadores Mun. (2)'!J:J,'Banco de Indicadores Mun. (2)'!B:B,'Banco de Indicadores - Mun. (1)'!B900,'Banco de Indicadores Mun. (2)'!A:A,'Banco de Indicadores - Mun. (1)'!A900) / VLOOKUP(D900,'Dados Base'!$B:$K,7,FALSE)) * 100</f>
        <v>25.453828947368418</v>
      </c>
      <c r="AN900" s="72">
        <f>(SUMIFS('Banco de Indicadores Mun. (2)'!K:K,'Banco de Indicadores Mun. (2)'!B:B,'Banco de Indicadores - Mun. (1)'!B900,'Banco de Indicadores Mun. (2)'!A:A,'Banco de Indicadores - Mun. (1)'!A900) / VLOOKUP(D900,'Dados Base'!$B:$K,10,FALSE)) * 100</f>
        <v>109.81752631578952</v>
      </c>
      <c r="AO900" s="21">
        <v>0</v>
      </c>
      <c r="AP900" s="125">
        <v>0</v>
      </c>
      <c r="AQ900" s="17">
        <v>0</v>
      </c>
      <c r="AR900" s="18">
        <v>9.5</v>
      </c>
      <c r="AS900" s="20">
        <v>100</v>
      </c>
      <c r="AT900" s="20">
        <v>100</v>
      </c>
      <c r="AU900" s="20">
        <v>94</v>
      </c>
      <c r="AV900" s="21">
        <v>9.8000000000000007</v>
      </c>
      <c r="AW900" s="21">
        <v>0</v>
      </c>
      <c r="AX900" s="21">
        <v>0</v>
      </c>
      <c r="AY900" s="116">
        <v>78.494781968840016</v>
      </c>
    </row>
    <row r="901" spans="1:51" ht="15" x14ac:dyDescent="0.25">
      <c r="A901" s="144">
        <v>2016</v>
      </c>
      <c r="B901" s="77" t="s">
        <v>256</v>
      </c>
      <c r="C901" s="78">
        <v>7</v>
      </c>
      <c r="D901" s="77">
        <v>3522109</v>
      </c>
      <c r="E901" s="78">
        <v>35221097</v>
      </c>
      <c r="F901" s="78" t="str">
        <f t="shared" si="33"/>
        <v>352210972016</v>
      </c>
      <c r="G901" s="79">
        <v>1.4899329960033292</v>
      </c>
      <c r="H901" s="80">
        <f t="shared" si="32"/>
        <v>94088</v>
      </c>
      <c r="I901" s="81">
        <v>93319</v>
      </c>
      <c r="J901" s="82">
        <v>769</v>
      </c>
      <c r="K901" s="83">
        <f>(H901)/VLOOKUP(D901,'Dados Base'!$B:$K,6,FALSE)</f>
        <v>157.06988080531536</v>
      </c>
      <c r="L901" s="88">
        <f t="shared" si="31"/>
        <v>99.182680044213924</v>
      </c>
      <c r="M901" s="85" t="s">
        <v>702</v>
      </c>
      <c r="N901" s="86">
        <v>0.745</v>
      </c>
      <c r="O901" s="87" t="s">
        <v>691</v>
      </c>
      <c r="P901" s="87" t="s">
        <v>691</v>
      </c>
      <c r="Q901" s="87" t="s">
        <v>691</v>
      </c>
      <c r="R901" s="87" t="s">
        <v>691</v>
      </c>
      <c r="S901" s="87" t="s">
        <v>691</v>
      </c>
      <c r="T901" s="87" t="s">
        <v>691</v>
      </c>
      <c r="U901" s="87" t="s">
        <v>691</v>
      </c>
      <c r="V901" s="87" t="s">
        <v>691</v>
      </c>
      <c r="W901" s="85">
        <v>0</v>
      </c>
      <c r="X901" s="47">
        <v>0.26265939308333325</v>
      </c>
      <c r="Y901" s="9">
        <v>77.22</v>
      </c>
      <c r="Z901" s="10">
        <v>593.76736885937044</v>
      </c>
      <c r="AA901" s="10">
        <v>4618.6906311406292</v>
      </c>
      <c r="AB901" s="11">
        <v>13</v>
      </c>
      <c r="AC901" s="12">
        <v>2</v>
      </c>
      <c r="AD901" s="153">
        <f>VLOOKUP(D901,'Dados Base'!$B:$K,9,FALSE)*31536000/VLOOKUP($F901,F:H,MATCH(H900,F900:AF900,0),FALSE)</f>
        <v>11406.02499787433</v>
      </c>
      <c r="AE901" s="153">
        <f>VLOOKUP(D901,'Dados Base'!$B:$K,10,FALSE)*31536000/VLOOKUP($F901,F:H,MATCH(H900,F900:AF900,0),FALSE)</f>
        <v>1444.6067511266051</v>
      </c>
      <c r="AF901" s="14">
        <v>91.71</v>
      </c>
      <c r="AG901" s="15">
        <v>96</v>
      </c>
      <c r="AH901" s="14">
        <v>37.51</v>
      </c>
      <c r="AI901" s="14">
        <v>45.2</v>
      </c>
      <c r="AJ901" s="14">
        <v>92.58</v>
      </c>
      <c r="AK901" s="72">
        <f>(SUMIFS('Banco de Indicadores Mun. (2)'!I:I,'Banco de Indicadores Mun. (2)'!B:B,'Banco de Indicadores - Mun. (1)'!B901,'Banco de Indicadores Mun. (2)'!A:A,'Banco de Indicadores - Mun. (1)'!A901) / VLOOKUP(D901,'Dados Base'!$B:$K,8,FALSE)) * 100</f>
        <v>13.155529504327301</v>
      </c>
      <c r="AL901" s="72">
        <f>(SUMIFS('Banco de Indicadores Mun. (2)'!I:I,'Banco de Indicadores Mun. (2)'!B:B,'Banco de Indicadores - Mun. (1)'!B901,'Banco de Indicadores Mun. (2)'!A:A,'Banco de Indicadores - Mun. (1)'!A901) / VLOOKUP(D901,'Dados Base'!$B:$K,9,FALSE)) * 100</f>
        <v>4.913511019688511</v>
      </c>
      <c r="AM901" s="72">
        <f>(SUMIFS('Banco de Indicadores Mun. (2)'!J:J,'Banco de Indicadores Mun. (2)'!B:B,'Banco de Indicadores - Mun. (1)'!B901,'Banco de Indicadores Mun. (2)'!A:A,'Banco de Indicadores - Mun. (1)'!A901) / VLOOKUP(D901,'Dados Base'!$B:$K,7,FALSE)) * 100</f>
        <v>19.898954761904765</v>
      </c>
      <c r="AN901" s="72">
        <f>(SUMIFS('Banco de Indicadores Mun. (2)'!K:K,'Banco de Indicadores Mun. (2)'!B:B,'Banco de Indicadores - Mun. (1)'!B901,'Banco de Indicadores Mun. (2)'!A:A,'Banco de Indicadores - Mun. (1)'!A901) / VLOOKUP(D901,'Dados Base'!$B:$K,10,FALSE)) * 100</f>
        <v>1.2890951276102087E-2</v>
      </c>
      <c r="AO901" s="21">
        <v>0</v>
      </c>
      <c r="AP901" s="125">
        <v>0</v>
      </c>
      <c r="AQ901" s="17">
        <v>0</v>
      </c>
      <c r="AR901" s="18">
        <v>8</v>
      </c>
      <c r="AS901" s="20">
        <v>33.90190518291697</v>
      </c>
      <c r="AT901" s="20">
        <v>33.90190518291697</v>
      </c>
      <c r="AU901" s="20">
        <v>11.391312291808788</v>
      </c>
      <c r="AV901" s="21">
        <v>3.25</v>
      </c>
      <c r="AW901" s="21">
        <v>2</v>
      </c>
      <c r="AX901" s="21">
        <v>2</v>
      </c>
      <c r="AY901" s="116">
        <v>631.9971581878043</v>
      </c>
    </row>
    <row r="902" spans="1:51" ht="15" x14ac:dyDescent="0.25">
      <c r="A902" s="144">
        <v>2016</v>
      </c>
      <c r="B902" s="77" t="s">
        <v>257</v>
      </c>
      <c r="C902" s="78">
        <v>11</v>
      </c>
      <c r="D902" s="77">
        <v>3522158</v>
      </c>
      <c r="E902" s="78">
        <v>352215811</v>
      </c>
      <c r="F902" s="78" t="str">
        <f t="shared" si="33"/>
        <v>3522158112016</v>
      </c>
      <c r="G902" s="79">
        <v>-0.27818190010967525</v>
      </c>
      <c r="H902" s="80">
        <f t="shared" si="32"/>
        <v>3186</v>
      </c>
      <c r="I902" s="81">
        <v>1737</v>
      </c>
      <c r="J902" s="82">
        <v>1449</v>
      </c>
      <c r="K902" s="83">
        <f>(H902)/VLOOKUP(D902,'Dados Base'!$B:$K,6,FALSE)</f>
        <v>17.457534246575342</v>
      </c>
      <c r="L902" s="88">
        <f t="shared" si="31"/>
        <v>54.51977401129944</v>
      </c>
      <c r="M902" s="85" t="s">
        <v>702</v>
      </c>
      <c r="N902" s="86">
        <v>0.68</v>
      </c>
      <c r="O902" s="87" t="s">
        <v>691</v>
      </c>
      <c r="P902" s="87" t="s">
        <v>691</v>
      </c>
      <c r="Q902" s="87" t="s">
        <v>691</v>
      </c>
      <c r="R902" s="87" t="s">
        <v>691</v>
      </c>
      <c r="S902" s="87" t="s">
        <v>691</v>
      </c>
      <c r="T902" s="87" t="s">
        <v>691</v>
      </c>
      <c r="U902" s="87" t="s">
        <v>691</v>
      </c>
      <c r="V902" s="87" t="s">
        <v>691</v>
      </c>
      <c r="W902" s="85">
        <v>0</v>
      </c>
      <c r="X902" s="47">
        <v>5.1731015625E-3</v>
      </c>
      <c r="Y902" s="9">
        <v>1.27</v>
      </c>
      <c r="Z902" s="10">
        <v>34.11756652849742</v>
      </c>
      <c r="AA902" s="10">
        <v>64.216433471502583</v>
      </c>
      <c r="AB902" s="11">
        <v>0</v>
      </c>
      <c r="AC902" s="12">
        <v>0</v>
      </c>
      <c r="AD902" s="153">
        <f>VLOOKUP(D902,'Dados Base'!$B:$K,9,FALSE)*31536000/VLOOKUP($F902,F:H,MATCH(H901,F901:AF901,0),FALSE)</f>
        <v>57806.101694915254</v>
      </c>
      <c r="AE902" s="153">
        <f>VLOOKUP(D902,'Dados Base'!$B:$K,10,FALSE)*31536000/VLOOKUP($F902,F:H,MATCH(H901,F901:AF901,0),FALSE)</f>
        <v>7522.7118644067777</v>
      </c>
      <c r="AF902" s="14">
        <v>62.35</v>
      </c>
      <c r="AG902" s="15">
        <v>84.88</v>
      </c>
      <c r="AH902" s="14">
        <v>21.11</v>
      </c>
      <c r="AI902" s="14">
        <v>23.23</v>
      </c>
      <c r="AJ902" s="14">
        <v>100</v>
      </c>
      <c r="AK902" s="72">
        <f>(SUMIFS('Banco de Indicadores Mun. (2)'!I:I,'Banco de Indicadores Mun. (2)'!B:B,'Banco de Indicadores - Mun. (1)'!B902,'Banco de Indicadores Mun. (2)'!A:A,'Banco de Indicadores - Mun. (1)'!A902) / VLOOKUP(D902,'Dados Base'!$B:$K,8,FALSE)) * 100</f>
        <v>0.46121960784313731</v>
      </c>
      <c r="AL902" s="72">
        <f>(SUMIFS('Banco de Indicadores Mun. (2)'!I:I,'Banco de Indicadores Mun. (2)'!B:B,'Banco de Indicadores - Mun. (1)'!B902,'Banco de Indicadores Mun. (2)'!A:A,'Banco de Indicadores - Mun. (1)'!A902) / VLOOKUP(D902,'Dados Base'!$B:$K,9,FALSE)) * 100</f>
        <v>0.20138869863013698</v>
      </c>
      <c r="AM902" s="72">
        <f>(SUMIFS('Banco de Indicadores Mun. (2)'!J:J,'Banco de Indicadores Mun. (2)'!B:B,'Banco de Indicadores - Mun. (1)'!B902,'Banco de Indicadores Mun. (2)'!A:A,'Banco de Indicadores - Mun. (1)'!A902) / VLOOKUP(D902,'Dados Base'!$B:$K,7,FALSE)) * 100</f>
        <v>0.65704469273743016</v>
      </c>
      <c r="AN902" s="72">
        <f>(SUMIFS('Banco de Indicadores Mun. (2)'!K:K,'Banco de Indicadores Mun. (2)'!B:B,'Banco de Indicadores - Mun. (1)'!B902,'Banco de Indicadores Mun. (2)'!A:A,'Banco de Indicadores - Mun. (1)'!A902) / VLOOKUP(D902,'Dados Base'!$B:$K,10,FALSE)) * 100</f>
        <v>0</v>
      </c>
      <c r="AO902" s="21">
        <v>0</v>
      </c>
      <c r="AP902" s="125">
        <v>0</v>
      </c>
      <c r="AQ902" s="17">
        <v>0</v>
      </c>
      <c r="AR902" s="18">
        <v>7.5</v>
      </c>
      <c r="AS902" s="20">
        <v>37.305699481865283</v>
      </c>
      <c r="AT902" s="20">
        <v>37.305699481865275</v>
      </c>
      <c r="AU902" s="20">
        <v>34.695595143589614</v>
      </c>
      <c r="AV902" s="21">
        <v>4.6100000000000003</v>
      </c>
      <c r="AW902" s="21">
        <v>0</v>
      </c>
      <c r="AX902" s="21">
        <v>0</v>
      </c>
      <c r="AY902" s="116">
        <v>99.822126776580177</v>
      </c>
    </row>
    <row r="903" spans="1:51" ht="15" x14ac:dyDescent="0.25">
      <c r="A903" s="144">
        <v>2016</v>
      </c>
      <c r="B903" s="77" t="s">
        <v>258</v>
      </c>
      <c r="C903" s="78">
        <v>6</v>
      </c>
      <c r="D903" s="77">
        <v>3522208</v>
      </c>
      <c r="E903" s="78">
        <v>35222086</v>
      </c>
      <c r="F903" s="78" t="str">
        <f t="shared" si="33"/>
        <v>352220862016</v>
      </c>
      <c r="G903" s="79">
        <v>1.2171491611167484</v>
      </c>
      <c r="H903" s="80">
        <f t="shared" si="32"/>
        <v>162907</v>
      </c>
      <c r="I903" s="81">
        <v>161557</v>
      </c>
      <c r="J903" s="82">
        <v>1350</v>
      </c>
      <c r="K903" s="83">
        <f>(H903)/VLOOKUP(D903,'Dados Base'!$B:$K,6,FALSE)</f>
        <v>1075.5777102865443</v>
      </c>
      <c r="L903" s="88">
        <f t="shared" ref="L903:L966" si="34">(I903/H903)*100</f>
        <v>99.171306328150422</v>
      </c>
      <c r="M903" s="85" t="s">
        <v>702</v>
      </c>
      <c r="N903" s="86">
        <v>0.74199999999999999</v>
      </c>
      <c r="O903" s="87" t="s">
        <v>691</v>
      </c>
      <c r="P903" s="87" t="s">
        <v>691</v>
      </c>
      <c r="Q903" s="87" t="s">
        <v>691</v>
      </c>
      <c r="R903" s="87" t="s">
        <v>691</v>
      </c>
      <c r="S903" s="87" t="s">
        <v>691</v>
      </c>
      <c r="T903" s="87" t="s">
        <v>691</v>
      </c>
      <c r="U903" s="87" t="s">
        <v>691</v>
      </c>
      <c r="V903" s="87" t="s">
        <v>691</v>
      </c>
      <c r="W903" s="85">
        <v>0</v>
      </c>
      <c r="X903" s="47">
        <v>0.53212063151851852</v>
      </c>
      <c r="Y903" s="9">
        <v>150.93</v>
      </c>
      <c r="Z903" s="10">
        <v>1904.7243308740044</v>
      </c>
      <c r="AA903" s="10">
        <v>7151.129669125995</v>
      </c>
      <c r="AB903" s="11">
        <v>6</v>
      </c>
      <c r="AC903" s="12">
        <v>0</v>
      </c>
      <c r="AD903" s="153">
        <f>VLOOKUP(D903,'Dados Base'!$B:$K,9,FALSE)*31536000/VLOOKUP($F903,F:H,MATCH(H902,F902:AF902,0),FALSE)</f>
        <v>435.56139392414076</v>
      </c>
      <c r="AE903" s="153">
        <f>VLOOKUP(D903,'Dados Base'!$B:$K,10,FALSE)*31536000/VLOOKUP($F903,F:H,MATCH(H902,F902:AF902,0),FALSE)</f>
        <v>61.946509358100009</v>
      </c>
      <c r="AF903" s="14">
        <v>93.76</v>
      </c>
      <c r="AG903" s="15">
        <v>99.17</v>
      </c>
      <c r="AH903" s="14">
        <v>28.21</v>
      </c>
      <c r="AI903" s="14">
        <v>46.15</v>
      </c>
      <c r="AJ903" s="14">
        <v>94.54</v>
      </c>
      <c r="AK903" s="72">
        <f>(SUMIFS('Banco de Indicadores Mun. (2)'!I:I,'Banco de Indicadores Mun. (2)'!B:B,'Banco de Indicadores - Mun. (1)'!B903,'Banco de Indicadores Mun. (2)'!A:A,'Banco de Indicadores - Mun. (1)'!A903) / VLOOKUP(D903,'Dados Base'!$B:$K,8,FALSE)) * 100</f>
        <v>6.4952619047619047</v>
      </c>
      <c r="AL903" s="72">
        <f>(SUMIFS('Banco de Indicadores Mun. (2)'!I:I,'Banco de Indicadores Mun. (2)'!B:B,'Banco de Indicadores - Mun. (1)'!B903,'Banco de Indicadores Mun. (2)'!A:A,'Banco de Indicadores - Mun. (1)'!A903) / VLOOKUP(D903,'Dados Base'!$B:$K,9,FALSE)) * 100</f>
        <v>2.4248977777777778</v>
      </c>
      <c r="AM903" s="72">
        <f>(SUMIFS('Banco de Indicadores Mun. (2)'!J:J,'Banco de Indicadores Mun. (2)'!B:B,'Banco de Indicadores - Mun. (1)'!B903,'Banco de Indicadores Mun. (2)'!A:A,'Banco de Indicadores - Mun. (1)'!A903) / VLOOKUP(D903,'Dados Base'!$B:$K,7,FALSE)) * 100</f>
        <v>3.0651923076923082</v>
      </c>
      <c r="AN903" s="72">
        <f>(SUMIFS('Banco de Indicadores Mun. (2)'!K:K,'Banco de Indicadores Mun. (2)'!B:B,'Banco de Indicadores - Mun. (1)'!B903,'Banco de Indicadores Mun. (2)'!A:A,'Banco de Indicadores - Mun. (1)'!A903) / VLOOKUP(D903,'Dados Base'!$B:$K,10,FALSE)) * 100</f>
        <v>12.069125</v>
      </c>
      <c r="AO903" s="21">
        <v>0</v>
      </c>
      <c r="AP903" s="125">
        <v>0</v>
      </c>
      <c r="AQ903" s="17">
        <v>0</v>
      </c>
      <c r="AR903" s="18">
        <v>8.6</v>
      </c>
      <c r="AS903" s="20">
        <v>26.827917856454093</v>
      </c>
      <c r="AT903" s="20">
        <v>26.291359499325008</v>
      </c>
      <c r="AU903" s="20">
        <v>21.033072428884168</v>
      </c>
      <c r="AV903" s="21">
        <v>3.24</v>
      </c>
      <c r="AW903" s="21">
        <v>4</v>
      </c>
      <c r="AX903" s="21">
        <v>0</v>
      </c>
      <c r="AY903" s="116">
        <v>2.9877059934006187</v>
      </c>
    </row>
    <row r="904" spans="1:51" ht="15" x14ac:dyDescent="0.25">
      <c r="A904" s="144">
        <v>2016</v>
      </c>
      <c r="B904" s="77" t="s">
        <v>259</v>
      </c>
      <c r="C904" s="78">
        <v>14</v>
      </c>
      <c r="D904" s="77">
        <v>3522307</v>
      </c>
      <c r="E904" s="78">
        <v>352230714</v>
      </c>
      <c r="F904" s="78" t="str">
        <f t="shared" si="33"/>
        <v>3522307142016</v>
      </c>
      <c r="G904" s="79">
        <v>1.145690349895867</v>
      </c>
      <c r="H904" s="80">
        <f t="shared" si="32"/>
        <v>153861</v>
      </c>
      <c r="I904" s="81">
        <v>140853</v>
      </c>
      <c r="J904" s="82">
        <v>13008</v>
      </c>
      <c r="K904" s="83">
        <f>(H904)/VLOOKUP(D904,'Dados Base'!$B:$K,6,FALSE)</f>
        <v>85.856100174099367</v>
      </c>
      <c r="L904" s="88">
        <f t="shared" si="34"/>
        <v>91.545615848070668</v>
      </c>
      <c r="M904" s="85" t="s">
        <v>702</v>
      </c>
      <c r="N904" s="86">
        <v>0.76300000000000001</v>
      </c>
      <c r="O904" s="87" t="s">
        <v>691</v>
      </c>
      <c r="P904" s="87" t="s">
        <v>691</v>
      </c>
      <c r="Q904" s="87" t="s">
        <v>691</v>
      </c>
      <c r="R904" s="87" t="s">
        <v>691</v>
      </c>
      <c r="S904" s="87" t="s">
        <v>691</v>
      </c>
      <c r="T904" s="87" t="s">
        <v>691</v>
      </c>
      <c r="U904" s="87" t="s">
        <v>691</v>
      </c>
      <c r="V904" s="87" t="s">
        <v>691</v>
      </c>
      <c r="W904" s="85">
        <v>0</v>
      </c>
      <c r="X904" s="47">
        <v>0.48992262909722223</v>
      </c>
      <c r="Y904" s="9">
        <v>129.53</v>
      </c>
      <c r="Z904" s="10">
        <v>5589.0089886258975</v>
      </c>
      <c r="AA904" s="10">
        <v>2182.9410113741028</v>
      </c>
      <c r="AB904" s="11">
        <v>27</v>
      </c>
      <c r="AC904" s="12">
        <v>1</v>
      </c>
      <c r="AD904" s="153">
        <f>VLOOKUP(D904,'Dados Base'!$B:$K,9,FALSE)*31536000/VLOOKUP($F904,F:H,MATCH(H903,F903:AF903,0),FALSE)</f>
        <v>3978.3555286914811</v>
      </c>
      <c r="AE904" s="153">
        <f>VLOOKUP(D904,'Dados Base'!$B:$K,10,FALSE)*31536000/VLOOKUP($F904,F:H,MATCH(H903,F903:AF903,0),FALSE)</f>
        <v>479.61627702926666</v>
      </c>
      <c r="AF904" s="14">
        <v>91.4</v>
      </c>
      <c r="AG904" s="15" t="s">
        <v>692</v>
      </c>
      <c r="AH904" s="14">
        <v>85.61</v>
      </c>
      <c r="AI904" s="14">
        <v>40.58</v>
      </c>
      <c r="AJ904" s="14">
        <v>100</v>
      </c>
      <c r="AK904" s="72">
        <f>(SUMIFS('Banco de Indicadores Mun. (2)'!I:I,'Banco de Indicadores Mun. (2)'!B:B,'Banco de Indicadores - Mun. (1)'!B904,'Banco de Indicadores Mun. (2)'!A:A,'Banco de Indicadores - Mun. (1)'!A904) / VLOOKUP(D904,'Dados Base'!$B:$K,8,FALSE)) * 100</f>
        <v>18.880832159624415</v>
      </c>
      <c r="AL904" s="72">
        <f>(SUMIFS('Banco de Indicadores Mun. (2)'!I:I,'Banco de Indicadores Mun. (2)'!B:B,'Banco de Indicadores - Mun. (1)'!B904,'Banco de Indicadores Mun. (2)'!A:A,'Banco de Indicadores - Mun. (1)'!A904) / VLOOKUP(D904,'Dados Base'!$B:$K,9,FALSE)) * 100</f>
        <v>8.2877223080886129</v>
      </c>
      <c r="AM904" s="72">
        <f>(SUMIFS('Banco de Indicadores Mun. (2)'!J:J,'Banco de Indicadores Mun. (2)'!B:B,'Banco de Indicadores - Mun. (1)'!B904,'Banco de Indicadores Mun. (2)'!A:A,'Banco de Indicadores - Mun. (1)'!A904) / VLOOKUP(D904,'Dados Base'!$B:$K,7,FALSE)) * 100</f>
        <v>23.643474110032361</v>
      </c>
      <c r="AN904" s="72">
        <f>(SUMIFS('Banco de Indicadores Mun. (2)'!K:K,'Banco de Indicadores Mun. (2)'!B:B,'Banco de Indicadores - Mun. (1)'!B904,'Banco de Indicadores Mun. (2)'!A:A,'Banco de Indicadores - Mun. (1)'!A904) / VLOOKUP(D904,'Dados Base'!$B:$K,10,FALSE)) * 100</f>
        <v>6.3025726495726477</v>
      </c>
      <c r="AO904" s="21">
        <v>0</v>
      </c>
      <c r="AP904" s="125">
        <v>0.64993728105237847</v>
      </c>
      <c r="AQ904" s="17">
        <v>9</v>
      </c>
      <c r="AR904" s="18">
        <v>10</v>
      </c>
      <c r="AS904" s="20">
        <v>90.014637106850884</v>
      </c>
      <c r="AT904" s="20">
        <v>90.014637106850898</v>
      </c>
      <c r="AU904" s="20">
        <v>71.912570058040743</v>
      </c>
      <c r="AV904" s="21">
        <v>8.02</v>
      </c>
      <c r="AW904" s="21">
        <v>3</v>
      </c>
      <c r="AX904" s="21">
        <v>1</v>
      </c>
      <c r="AY904" s="116">
        <v>97.615678802437159</v>
      </c>
    </row>
    <row r="905" spans="1:51" ht="15" x14ac:dyDescent="0.25">
      <c r="A905" s="144">
        <v>2016</v>
      </c>
      <c r="B905" s="77" t="s">
        <v>260</v>
      </c>
      <c r="C905" s="78">
        <v>14</v>
      </c>
      <c r="D905" s="77">
        <v>3522406</v>
      </c>
      <c r="E905" s="78">
        <v>352240614</v>
      </c>
      <c r="F905" s="78" t="str">
        <f t="shared" si="33"/>
        <v>3522406142016</v>
      </c>
      <c r="G905" s="79">
        <v>0.38506456924300991</v>
      </c>
      <c r="H905" s="80">
        <f t="shared" si="32"/>
        <v>89992</v>
      </c>
      <c r="I905" s="81">
        <v>79833</v>
      </c>
      <c r="J905" s="82">
        <v>10159</v>
      </c>
      <c r="K905" s="83">
        <f>(H905)/VLOOKUP(D905,'Dados Base'!$B:$K,6,FALSE)</f>
        <v>49.263446010674699</v>
      </c>
      <c r="L905" s="88">
        <f t="shared" si="34"/>
        <v>88.711218775002223</v>
      </c>
      <c r="M905" s="85" t="s">
        <v>702</v>
      </c>
      <c r="N905" s="86">
        <v>0.73199999999999998</v>
      </c>
      <c r="O905" s="87" t="s">
        <v>691</v>
      </c>
      <c r="P905" s="87" t="s">
        <v>691</v>
      </c>
      <c r="Q905" s="87" t="s">
        <v>691</v>
      </c>
      <c r="R905" s="87" t="s">
        <v>691</v>
      </c>
      <c r="S905" s="87" t="s">
        <v>691</v>
      </c>
      <c r="T905" s="87" t="s">
        <v>691</v>
      </c>
      <c r="U905" s="87" t="s">
        <v>691</v>
      </c>
      <c r="V905" s="87" t="s">
        <v>691</v>
      </c>
      <c r="W905" s="85">
        <v>0</v>
      </c>
      <c r="X905" s="47">
        <v>0.24128105088888888</v>
      </c>
      <c r="Y905" s="9">
        <v>62.8</v>
      </c>
      <c r="Z905" s="10">
        <v>3191.343393606533</v>
      </c>
      <c r="AA905" s="10">
        <v>1047.6566063934672</v>
      </c>
      <c r="AB905" s="11">
        <v>13</v>
      </c>
      <c r="AC905" s="12">
        <v>1</v>
      </c>
      <c r="AD905" s="153">
        <f>VLOOKUP(D905,'Dados Base'!$B:$K,9,FALSE)*31536000/VLOOKUP($F905,F:H,MATCH(H904,F904:AF904,0),FALSE)</f>
        <v>7183.8385634278602</v>
      </c>
      <c r="AE905" s="153">
        <f>VLOOKUP(D905,'Dados Base'!$B:$K,10,FALSE)*31536000/VLOOKUP($F905,F:H,MATCH(H904,F904:AF904,0),FALSE)</f>
        <v>848.04338163392299</v>
      </c>
      <c r="AF905" s="14">
        <v>88.08</v>
      </c>
      <c r="AG905" s="15">
        <v>94.48</v>
      </c>
      <c r="AH905" s="14">
        <v>77.5</v>
      </c>
      <c r="AI905" s="14">
        <v>43.73</v>
      </c>
      <c r="AJ905" s="14">
        <v>100</v>
      </c>
      <c r="AK905" s="72">
        <f>(SUMIFS('Banco de Indicadores Mun. (2)'!I:I,'Banco de Indicadores Mun. (2)'!B:B,'Banco de Indicadores - Mun. (1)'!B905,'Banco de Indicadores Mun. (2)'!A:A,'Banco de Indicadores - Mun. (1)'!A905) / VLOOKUP(D905,'Dados Base'!$B:$K,8,FALSE)) * 100</f>
        <v>14.731268266085056</v>
      </c>
      <c r="AL905" s="72">
        <f>(SUMIFS('Banco de Indicadores Mun. (2)'!I:I,'Banco de Indicadores Mun. (2)'!B:B,'Banco de Indicadores - Mun. (1)'!B905,'Banco de Indicadores Mun. (2)'!A:A,'Banco de Indicadores - Mun. (1)'!A905) / VLOOKUP(D905,'Dados Base'!$B:$K,9,FALSE)) * 100</f>
        <v>6.5895478048780474</v>
      </c>
      <c r="AM905" s="72">
        <f>(SUMIFS('Banco de Indicadores Mun. (2)'!J:J,'Banco de Indicadores Mun. (2)'!B:B,'Banco de Indicadores - Mun. (1)'!B905,'Banco de Indicadores Mun. (2)'!A:A,'Banco de Indicadores - Mun. (1)'!A905) / VLOOKUP(D905,'Dados Base'!$B:$K,7,FALSE)) * 100</f>
        <v>19.645402962962958</v>
      </c>
      <c r="AN905" s="72">
        <f>(SUMIFS('Banco de Indicadores Mun. (2)'!K:K,'Banco de Indicadores Mun. (2)'!B:B,'Banco de Indicadores - Mun. (1)'!B905,'Banco de Indicadores Mun. (2)'!A:A,'Banco de Indicadores - Mun. (1)'!A905) / VLOOKUP(D905,'Dados Base'!$B:$K,10,FALSE)) * 100</f>
        <v>1.024487603305785</v>
      </c>
      <c r="AO905" s="21">
        <v>0</v>
      </c>
      <c r="AP905" s="125">
        <v>0</v>
      </c>
      <c r="AQ905" s="17">
        <v>7</v>
      </c>
      <c r="AR905" s="18">
        <v>2.2000000000000002</v>
      </c>
      <c r="AS905" s="20">
        <v>83.455567316901053</v>
      </c>
      <c r="AT905" s="20">
        <v>80.951900297394019</v>
      </c>
      <c r="AU905" s="20">
        <v>75.285288832425877</v>
      </c>
      <c r="AV905" s="21">
        <v>7.8</v>
      </c>
      <c r="AW905" s="21">
        <v>2</v>
      </c>
      <c r="AX905" s="21">
        <v>1</v>
      </c>
      <c r="AY905" s="116">
        <v>178.43224671557738</v>
      </c>
    </row>
    <row r="906" spans="1:51" ht="15" x14ac:dyDescent="0.25">
      <c r="A906" s="144">
        <v>2016</v>
      </c>
      <c r="B906" s="77" t="s">
        <v>261</v>
      </c>
      <c r="C906" s="78">
        <v>6</v>
      </c>
      <c r="D906" s="77">
        <v>3522505</v>
      </c>
      <c r="E906" s="78">
        <v>35225056</v>
      </c>
      <c r="F906" s="78" t="str">
        <f t="shared" si="33"/>
        <v>352250562016</v>
      </c>
      <c r="G906" s="79">
        <v>1.8549717096407958</v>
      </c>
      <c r="H906" s="80">
        <f t="shared" si="32"/>
        <v>222501</v>
      </c>
      <c r="I906" s="81">
        <v>222501</v>
      </c>
      <c r="J906" s="82">
        <v>0</v>
      </c>
      <c r="K906" s="83">
        <f>(H906)/VLOOKUP(D906,'Dados Base'!$B:$K,6,FALSE)</f>
        <v>2435.6978653530377</v>
      </c>
      <c r="L906" s="88">
        <f t="shared" si="34"/>
        <v>100</v>
      </c>
      <c r="M906" s="85" t="s">
        <v>702</v>
      </c>
      <c r="N906" s="86">
        <v>0.73499999999999999</v>
      </c>
      <c r="O906" s="87" t="s">
        <v>691</v>
      </c>
      <c r="P906" s="87" t="s">
        <v>691</v>
      </c>
      <c r="Q906" s="87" t="s">
        <v>691</v>
      </c>
      <c r="R906" s="87" t="s">
        <v>691</v>
      </c>
      <c r="S906" s="87" t="s">
        <v>691</v>
      </c>
      <c r="T906" s="87" t="s">
        <v>691</v>
      </c>
      <c r="U906" s="87" t="s">
        <v>691</v>
      </c>
      <c r="V906" s="87" t="s">
        <v>691</v>
      </c>
      <c r="W906" s="85">
        <v>0</v>
      </c>
      <c r="X906" s="47">
        <v>0.74166175922222222</v>
      </c>
      <c r="Y906" s="9">
        <v>203.84</v>
      </c>
      <c r="Z906" s="10">
        <v>2782.3693552225268</v>
      </c>
      <c r="AA906" s="10">
        <v>9447.9826447774722</v>
      </c>
      <c r="AB906" s="11">
        <v>7</v>
      </c>
      <c r="AC906" s="12">
        <v>0</v>
      </c>
      <c r="AD906" s="153">
        <f>VLOOKUP(D906,'Dados Base'!$B:$K,9,FALSE)*31536000/VLOOKUP($F906,F:H,MATCH(H905,F905:AF905,0),FALSE)</f>
        <v>170.08103334367036</v>
      </c>
      <c r="AE906" s="153">
        <f>VLOOKUP(D906,'Dados Base'!$B:$K,10,FALSE)*31536000/VLOOKUP($F906,F:H,MATCH(H905,F905:AF905,0),FALSE)</f>
        <v>25.512155001550553</v>
      </c>
      <c r="AF906" s="14">
        <v>95.68</v>
      </c>
      <c r="AG906" s="15">
        <v>100</v>
      </c>
      <c r="AH906" s="14">
        <v>62.96</v>
      </c>
      <c r="AI906" s="14">
        <v>52.8</v>
      </c>
      <c r="AJ906" s="14">
        <v>95.68</v>
      </c>
      <c r="AK906" s="72">
        <f>(SUMIFS('Banco de Indicadores Mun. (2)'!I:I,'Banco de Indicadores Mun. (2)'!B:B,'Banco de Indicadores - Mun. (1)'!B906,'Banco de Indicadores Mun. (2)'!A:A,'Banco de Indicadores - Mun. (1)'!A906) / VLOOKUP(D906,'Dados Base'!$B:$K,8,FALSE)) * 100</f>
        <v>31.200888888888894</v>
      </c>
      <c r="AL906" s="72">
        <f>(SUMIFS('Banco de Indicadores Mun. (2)'!I:I,'Banco de Indicadores Mun. (2)'!B:B,'Banco de Indicadores - Mun. (1)'!B906,'Banco de Indicadores Mun. (2)'!A:A,'Banco de Indicadores - Mun. (1)'!A906) / VLOOKUP(D906,'Dados Base'!$B:$K,9,FALSE)) * 100</f>
        <v>11.700333333333337</v>
      </c>
      <c r="AM906" s="72">
        <f>(SUMIFS('Banco de Indicadores Mun. (2)'!J:J,'Banco de Indicadores Mun. (2)'!B:B,'Banco de Indicadores - Mun. (1)'!B906,'Banco de Indicadores Mun. (2)'!A:A,'Banco de Indicadores - Mun. (1)'!A906) / VLOOKUP(D906,'Dados Base'!$B:$K,7,FALSE)) * 100</f>
        <v>33.343444444444444</v>
      </c>
      <c r="AN906" s="72">
        <f>(SUMIFS('Banco de Indicadores Mun. (2)'!K:K,'Banco de Indicadores Mun. (2)'!B:B,'Banco de Indicadores - Mun. (1)'!B906,'Banco de Indicadores Mun. (2)'!A:A,'Banco de Indicadores - Mun. (1)'!A906) / VLOOKUP(D906,'Dados Base'!$B:$K,10,FALSE)) * 100</f>
        <v>27.987055555555564</v>
      </c>
      <c r="AO906" s="21">
        <v>0</v>
      </c>
      <c r="AP906" s="125">
        <v>0</v>
      </c>
      <c r="AQ906" s="17">
        <v>0</v>
      </c>
      <c r="AR906" s="18">
        <v>8.6999999999999993</v>
      </c>
      <c r="AS906" s="20">
        <v>56.874323081175881</v>
      </c>
      <c r="AT906" s="20">
        <v>28.437161540587937</v>
      </c>
      <c r="AU906" s="20">
        <v>22.749707900659985</v>
      </c>
      <c r="AV906" s="21">
        <v>3.58</v>
      </c>
      <c r="AW906" s="21">
        <v>1</v>
      </c>
      <c r="AX906" s="21">
        <v>0</v>
      </c>
      <c r="AY906" s="116">
        <v>5.1236294075415794</v>
      </c>
    </row>
    <row r="907" spans="1:51" ht="15" x14ac:dyDescent="0.25">
      <c r="A907" s="144">
        <v>2016</v>
      </c>
      <c r="B907" s="77" t="s">
        <v>262</v>
      </c>
      <c r="C907" s="78">
        <v>9</v>
      </c>
      <c r="D907" s="77">
        <v>3522604</v>
      </c>
      <c r="E907" s="78">
        <v>35226049</v>
      </c>
      <c r="F907" s="78" t="str">
        <f t="shared" si="33"/>
        <v>352260492016</v>
      </c>
      <c r="G907" s="79">
        <v>0.57463765923768673</v>
      </c>
      <c r="H907" s="80">
        <f t="shared" si="32"/>
        <v>70571</v>
      </c>
      <c r="I907" s="81">
        <v>65894</v>
      </c>
      <c r="J907" s="82">
        <v>4677</v>
      </c>
      <c r="K907" s="83">
        <f>(H907)/VLOOKUP(D907,'Dados Base'!$B:$K,6,FALSE)</f>
        <v>136.36908212560385</v>
      </c>
      <c r="L907" s="88">
        <f t="shared" si="34"/>
        <v>93.372631817602141</v>
      </c>
      <c r="M907" s="85" t="s">
        <v>702</v>
      </c>
      <c r="N907" s="86">
        <v>0.76200000000000001</v>
      </c>
      <c r="O907" s="87" t="s">
        <v>691</v>
      </c>
      <c r="P907" s="87" t="s">
        <v>691</v>
      </c>
      <c r="Q907" s="87" t="s">
        <v>691</v>
      </c>
      <c r="R907" s="87" t="s">
        <v>691</v>
      </c>
      <c r="S907" s="87" t="s">
        <v>691</v>
      </c>
      <c r="T907" s="87" t="s">
        <v>691</v>
      </c>
      <c r="U907" s="87" t="s">
        <v>691</v>
      </c>
      <c r="V907" s="87" t="s">
        <v>691</v>
      </c>
      <c r="W907" s="85">
        <v>0</v>
      </c>
      <c r="X907" s="47">
        <v>0.21269013064004627</v>
      </c>
      <c r="Y907" s="9">
        <v>54.48</v>
      </c>
      <c r="Z907" s="10">
        <v>3038.8240799999994</v>
      </c>
      <c r="AA907" s="10">
        <v>638.3599200000001</v>
      </c>
      <c r="AB907" s="11">
        <v>3</v>
      </c>
      <c r="AC907" s="12">
        <v>0</v>
      </c>
      <c r="AD907" s="153">
        <f>VLOOKUP(D907,'Dados Base'!$B:$K,9,FALSE)*31536000/VLOOKUP($F907,F:H,MATCH(H906,F906:AF906,0),FALSE)</f>
        <v>3154.8959204205694</v>
      </c>
      <c r="AE907" s="153">
        <f>VLOOKUP(D907,'Dados Base'!$B:$K,10,FALSE)*31536000/VLOOKUP($F907,F:H,MATCH(H906,F906:AF906,0),FALSE)</f>
        <v>375.37005285457195</v>
      </c>
      <c r="AF907" s="14">
        <v>99.01</v>
      </c>
      <c r="AG907" s="15" t="s">
        <v>692</v>
      </c>
      <c r="AH907" s="14">
        <v>99.01</v>
      </c>
      <c r="AI907" s="14">
        <v>39.51</v>
      </c>
      <c r="AJ907" s="14">
        <v>99.02</v>
      </c>
      <c r="AK907" s="72">
        <f>(SUMIFS('Banco de Indicadores Mun. (2)'!I:I,'Banco de Indicadores Mun. (2)'!B:B,'Banco de Indicadores - Mun. (1)'!B907,'Banco de Indicadores Mun. (2)'!A:A,'Banco de Indicadores - Mun. (1)'!A907) / VLOOKUP(D907,'Dados Base'!$B:$K,8,FALSE)) * 100</f>
        <v>11.804145098039218</v>
      </c>
      <c r="AL907" s="72">
        <f>(SUMIFS('Banco de Indicadores Mun. (2)'!I:I,'Banco de Indicadores Mun. (2)'!B:B,'Banco de Indicadores - Mun. (1)'!B907,'Banco de Indicadores Mun. (2)'!A:A,'Banco de Indicadores - Mun. (1)'!A907) / VLOOKUP(D907,'Dados Base'!$B:$K,9,FALSE)) * 100</f>
        <v>4.2635368271954679</v>
      </c>
      <c r="AM907" s="72">
        <f>(SUMIFS('Banco de Indicadores Mun. (2)'!J:J,'Banco de Indicadores Mun. (2)'!B:B,'Banco de Indicadores - Mun. (1)'!B907,'Banco de Indicadores Mun. (2)'!A:A,'Banco de Indicadores - Mun. (1)'!A907) / VLOOKUP(D907,'Dados Base'!$B:$K,7,FALSE)) * 100</f>
        <v>14.744064327485384</v>
      </c>
      <c r="AN907" s="72">
        <f>(SUMIFS('Banco de Indicadores Mun. (2)'!K:K,'Banco de Indicadores Mun. (2)'!B:B,'Banco de Indicadores - Mun. (1)'!B907,'Banco de Indicadores Mun. (2)'!A:A,'Banco de Indicadores - Mun. (1)'!A907) / VLOOKUP(D907,'Dados Base'!$B:$K,10,FALSE)) * 100</f>
        <v>5.8193095238095234</v>
      </c>
      <c r="AO907" s="21">
        <v>0</v>
      </c>
      <c r="AP907" s="125">
        <v>0</v>
      </c>
      <c r="AQ907" s="17">
        <v>0</v>
      </c>
      <c r="AR907" s="18">
        <v>7.2</v>
      </c>
      <c r="AS907" s="20">
        <v>100</v>
      </c>
      <c r="AT907" s="20">
        <v>100</v>
      </c>
      <c r="AU907" s="20">
        <v>82.639978853383454</v>
      </c>
      <c r="AV907" s="21">
        <v>9.6999999999999993</v>
      </c>
      <c r="AW907" s="21">
        <v>0</v>
      </c>
      <c r="AX907" s="21">
        <v>0</v>
      </c>
      <c r="AY907" s="116">
        <v>28.232950828181846</v>
      </c>
    </row>
    <row r="908" spans="1:51" ht="15" x14ac:dyDescent="0.25">
      <c r="A908" s="144">
        <v>2016</v>
      </c>
      <c r="B908" s="77" t="s">
        <v>263</v>
      </c>
      <c r="C908" s="78">
        <v>11</v>
      </c>
      <c r="D908" s="77">
        <v>3522653</v>
      </c>
      <c r="E908" s="78">
        <v>352265311</v>
      </c>
      <c r="F908" s="78" t="str">
        <f t="shared" si="33"/>
        <v>3522653112016</v>
      </c>
      <c r="G908" s="79">
        <v>0.58259759878094286</v>
      </c>
      <c r="H908" s="80">
        <f t="shared" si="32"/>
        <v>4040</v>
      </c>
      <c r="I908" s="81">
        <v>2033</v>
      </c>
      <c r="J908" s="82">
        <v>2007</v>
      </c>
      <c r="K908" s="83">
        <f>(H908)/VLOOKUP(D908,'Dados Base'!$B:$K,6,FALSE)</f>
        <v>9.9431468583101577</v>
      </c>
      <c r="L908" s="88">
        <f t="shared" si="34"/>
        <v>50.321782178217823</v>
      </c>
      <c r="M908" s="85" t="s">
        <v>702</v>
      </c>
      <c r="N908" s="86">
        <v>0.66100000000000003</v>
      </c>
      <c r="O908" s="87" t="s">
        <v>691</v>
      </c>
      <c r="P908" s="87" t="s">
        <v>691</v>
      </c>
      <c r="Q908" s="87" t="s">
        <v>691</v>
      </c>
      <c r="R908" s="87" t="s">
        <v>691</v>
      </c>
      <c r="S908" s="87" t="s">
        <v>691</v>
      </c>
      <c r="T908" s="87" t="s">
        <v>691</v>
      </c>
      <c r="U908" s="87" t="s">
        <v>691</v>
      </c>
      <c r="V908" s="87" t="s">
        <v>691</v>
      </c>
      <c r="W908" s="85">
        <v>0</v>
      </c>
      <c r="X908" s="47">
        <v>6.2777812500000004E-3</v>
      </c>
      <c r="Y908" s="9">
        <v>1.42</v>
      </c>
      <c r="Z908" s="10">
        <v>51.087332540861802</v>
      </c>
      <c r="AA908" s="10">
        <v>58.478667459138201</v>
      </c>
      <c r="AB908" s="11">
        <v>0</v>
      </c>
      <c r="AC908" s="12">
        <v>0</v>
      </c>
      <c r="AD908" s="153">
        <f>VLOOKUP(D908,'Dados Base'!$B:$K,9,FALSE)*31536000/VLOOKUP($F908,F:H,MATCH(H907,F907:AF907,0),FALSE)</f>
        <v>94686.059405940599</v>
      </c>
      <c r="AE908" s="153">
        <f>VLOOKUP(D908,'Dados Base'!$B:$K,10,FALSE)*31536000/VLOOKUP($F908,F:H,MATCH(H907,F907:AF907,0),FALSE)</f>
        <v>12177.267326732674</v>
      </c>
      <c r="AF908" s="14">
        <v>59.67</v>
      </c>
      <c r="AG908" s="15">
        <v>73.3</v>
      </c>
      <c r="AH908" s="14">
        <v>36.049999999999997</v>
      </c>
      <c r="AI908" s="14">
        <v>29.26</v>
      </c>
      <c r="AJ908" s="14">
        <v>100</v>
      </c>
      <c r="AK908" s="72">
        <f>(SUMIFS('Banco de Indicadores Mun. (2)'!I:I,'Banco de Indicadores Mun. (2)'!B:B,'Banco de Indicadores - Mun. (1)'!B908,'Banco de Indicadores Mun. (2)'!A:A,'Banco de Indicadores - Mun. (1)'!A908) / VLOOKUP(D908,'Dados Base'!$B:$K,8,FALSE)) * 100</f>
        <v>0.27105293005671077</v>
      </c>
      <c r="AL908" s="72">
        <f>(SUMIFS('Banco de Indicadores Mun. (2)'!I:I,'Banco de Indicadores Mun. (2)'!B:B,'Banco de Indicadores - Mun. (1)'!B908,'Banco de Indicadores Mun. (2)'!A:A,'Banco de Indicadores - Mun. (1)'!A908) / VLOOKUP(D908,'Dados Base'!$B:$K,9,FALSE)) * 100</f>
        <v>0.11820857378400658</v>
      </c>
      <c r="AM908" s="72">
        <f>(SUMIFS('Banco de Indicadores Mun. (2)'!J:J,'Banco de Indicadores Mun. (2)'!B:B,'Banco de Indicadores - Mun. (1)'!B908,'Banco de Indicadores Mun. (2)'!A:A,'Banco de Indicadores - Mun. (1)'!A908) / VLOOKUP(D908,'Dados Base'!$B:$K,7,FALSE)) * 100</f>
        <v>7.2195710455764076E-2</v>
      </c>
      <c r="AN908" s="72">
        <f>(SUMIFS('Banco de Indicadores Mun. (2)'!K:K,'Banco de Indicadores Mun. (2)'!B:B,'Banco de Indicadores - Mun. (1)'!B908,'Banco de Indicadores Mun. (2)'!A:A,'Banco de Indicadores - Mun. (1)'!A908) / VLOOKUP(D908,'Dados Base'!$B:$K,10,FALSE)) * 100</f>
        <v>0.74652564102564101</v>
      </c>
      <c r="AO908" s="21">
        <v>0</v>
      </c>
      <c r="AP908" s="125">
        <v>0</v>
      </c>
      <c r="AQ908" s="17">
        <v>0</v>
      </c>
      <c r="AR908" s="18">
        <v>7.9</v>
      </c>
      <c r="AS908" s="20">
        <v>66.617137196631987</v>
      </c>
      <c r="AT908" s="20">
        <v>66.617137196631987</v>
      </c>
      <c r="AU908" s="20">
        <v>46.626994269081464</v>
      </c>
      <c r="AV908" s="21">
        <v>5.83</v>
      </c>
      <c r="AW908" s="21">
        <v>0</v>
      </c>
      <c r="AX908" s="21">
        <v>0</v>
      </c>
      <c r="AY908" s="116">
        <v>207.63227453967113</v>
      </c>
    </row>
    <row r="909" spans="1:51" ht="15" x14ac:dyDescent="0.25">
      <c r="A909" s="144">
        <v>2016</v>
      </c>
      <c r="B909" s="77" t="s">
        <v>264</v>
      </c>
      <c r="C909" s="78">
        <v>16</v>
      </c>
      <c r="D909" s="77">
        <v>3522703</v>
      </c>
      <c r="E909" s="78">
        <v>352270316</v>
      </c>
      <c r="F909" s="78" t="str">
        <f t="shared" si="33"/>
        <v>3522703162016</v>
      </c>
      <c r="G909" s="79">
        <v>0.42562938979453513</v>
      </c>
      <c r="H909" s="80">
        <f t="shared" si="32"/>
        <v>40978</v>
      </c>
      <c r="I909" s="81">
        <v>38017</v>
      </c>
      <c r="J909" s="82">
        <v>2961</v>
      </c>
      <c r="K909" s="83">
        <f>(H909)/VLOOKUP(D909,'Dados Base'!$B:$K,6,FALSE)</f>
        <v>41.095945363192364</v>
      </c>
      <c r="L909" s="88">
        <f t="shared" si="34"/>
        <v>92.7741715066621</v>
      </c>
      <c r="M909" s="85" t="s">
        <v>702</v>
      </c>
      <c r="N909" s="86">
        <v>0.74399999999999999</v>
      </c>
      <c r="O909" s="87" t="s">
        <v>691</v>
      </c>
      <c r="P909" s="87" t="s">
        <v>691</v>
      </c>
      <c r="Q909" s="87" t="s">
        <v>691</v>
      </c>
      <c r="R909" s="87" t="s">
        <v>691</v>
      </c>
      <c r="S909" s="87" t="s">
        <v>691</v>
      </c>
      <c r="T909" s="87" t="s">
        <v>691</v>
      </c>
      <c r="U909" s="87" t="s">
        <v>691</v>
      </c>
      <c r="V909" s="87" t="s">
        <v>691</v>
      </c>
      <c r="W909" s="85">
        <v>0</v>
      </c>
      <c r="X909" s="47">
        <v>0.10649983001388888</v>
      </c>
      <c r="Y909" s="9">
        <v>30.87</v>
      </c>
      <c r="Z909" s="10">
        <v>1708.72092</v>
      </c>
      <c r="AA909" s="10">
        <v>375.08508</v>
      </c>
      <c r="AB909" s="11">
        <v>3</v>
      </c>
      <c r="AC909" s="12">
        <v>0</v>
      </c>
      <c r="AD909" s="153">
        <f>VLOOKUP(D909,'Dados Base'!$B:$K,9,FALSE)*31536000/VLOOKUP($F909,F:H,MATCH(H908,F908:AF908,0),FALSE)</f>
        <v>5641.0483674166626</v>
      </c>
      <c r="AE909" s="153">
        <f>VLOOKUP(D909,'Dados Base'!$B:$K,10,FALSE)*31536000/VLOOKUP($F909,F:H,MATCH(H908,F908:AF908,0),FALSE)</f>
        <v>515.62106496168701</v>
      </c>
      <c r="AF909" s="14">
        <v>85.38</v>
      </c>
      <c r="AG909" s="15">
        <v>90.7</v>
      </c>
      <c r="AH909" s="14">
        <v>85.38</v>
      </c>
      <c r="AI909" s="14">
        <v>9.14</v>
      </c>
      <c r="AJ909" s="14">
        <v>94.13</v>
      </c>
      <c r="AK909" s="72">
        <f>(SUMIFS('Banco de Indicadores Mun. (2)'!I:I,'Banco de Indicadores Mun. (2)'!B:B,'Banco de Indicadores - Mun. (1)'!B909,'Banco de Indicadores Mun. (2)'!A:A,'Banco de Indicadores - Mun. (1)'!A909) / VLOOKUP(D909,'Dados Base'!$B:$K,8,FALSE)) * 100</f>
        <v>27.615484949832776</v>
      </c>
      <c r="AL909" s="72">
        <f>(SUMIFS('Banco de Indicadores Mun. (2)'!I:I,'Banco de Indicadores Mun. (2)'!B:B,'Banco de Indicadores - Mun. (1)'!B909,'Banco de Indicadores Mun. (2)'!A:A,'Banco de Indicadores - Mun. (1)'!A909) / VLOOKUP(D909,'Dados Base'!$B:$K,9,FALSE)) * 100</f>
        <v>11.264706684856755</v>
      </c>
      <c r="AM909" s="72">
        <f>(SUMIFS('Banco de Indicadores Mun. (2)'!J:J,'Banco de Indicadores Mun. (2)'!B:B,'Banco de Indicadores - Mun. (1)'!B909,'Banco de Indicadores Mun. (2)'!A:A,'Banco de Indicadores - Mun. (1)'!A909) / VLOOKUP(D909,'Dados Base'!$B:$K,7,FALSE)) * 100</f>
        <v>21.809331896551729</v>
      </c>
      <c r="AN909" s="72">
        <f>(SUMIFS('Banco de Indicadores Mun. (2)'!K:K,'Banco de Indicadores Mun. (2)'!B:B,'Banco de Indicadores - Mun. (1)'!B909,'Banco de Indicadores Mun. (2)'!A:A,'Banco de Indicadores - Mun. (1)'!A909) / VLOOKUP(D909,'Dados Base'!$B:$K,10,FALSE)) * 100</f>
        <v>47.720373134328334</v>
      </c>
      <c r="AO909" s="21">
        <v>0</v>
      </c>
      <c r="AP909" s="125">
        <v>0</v>
      </c>
      <c r="AQ909" s="17">
        <v>0</v>
      </c>
      <c r="AR909" s="18">
        <v>4.5</v>
      </c>
      <c r="AS909" s="20">
        <v>100</v>
      </c>
      <c r="AT909" s="20">
        <v>100</v>
      </c>
      <c r="AU909" s="20">
        <v>82</v>
      </c>
      <c r="AV909" s="21">
        <v>9.8000000000000007</v>
      </c>
      <c r="AW909" s="21">
        <v>1</v>
      </c>
      <c r="AX909" s="21">
        <v>0</v>
      </c>
      <c r="AY909" s="116">
        <v>118.38234857610384</v>
      </c>
    </row>
    <row r="910" spans="1:51" ht="15" x14ac:dyDescent="0.25">
      <c r="A910" s="144">
        <v>2016</v>
      </c>
      <c r="B910" s="77" t="s">
        <v>265</v>
      </c>
      <c r="C910" s="78">
        <v>14</v>
      </c>
      <c r="D910" s="77">
        <v>3522802</v>
      </c>
      <c r="E910" s="78">
        <v>352280214</v>
      </c>
      <c r="F910" s="78" t="str">
        <f t="shared" si="33"/>
        <v>3522802142016</v>
      </c>
      <c r="G910" s="79">
        <v>5.4896177068752827E-2</v>
      </c>
      <c r="H910" s="80">
        <f t="shared" si="32"/>
        <v>14617</v>
      </c>
      <c r="I910" s="81">
        <v>11590</v>
      </c>
      <c r="J910" s="82">
        <v>3027</v>
      </c>
      <c r="K910" s="83">
        <f>(H910)/VLOOKUP(D910,'Dados Base'!$B:$K,6,FALSE)</f>
        <v>28.788356245322408</v>
      </c>
      <c r="L910" s="88">
        <f t="shared" si="34"/>
        <v>79.291236231784907</v>
      </c>
      <c r="M910" s="85" t="s">
        <v>702</v>
      </c>
      <c r="N910" s="86">
        <v>0.71899999999999997</v>
      </c>
      <c r="O910" s="87" t="s">
        <v>691</v>
      </c>
      <c r="P910" s="87" t="s">
        <v>691</v>
      </c>
      <c r="Q910" s="87" t="s">
        <v>691</v>
      </c>
      <c r="R910" s="87" t="s">
        <v>691</v>
      </c>
      <c r="S910" s="87" t="s">
        <v>691</v>
      </c>
      <c r="T910" s="87" t="s">
        <v>691</v>
      </c>
      <c r="U910" s="87" t="s">
        <v>691</v>
      </c>
      <c r="V910" s="87" t="s">
        <v>691</v>
      </c>
      <c r="W910" s="85">
        <v>17.16</v>
      </c>
      <c r="X910" s="47">
        <v>3.6622910417824076E-2</v>
      </c>
      <c r="Y910" s="9">
        <v>8.0399999999999991</v>
      </c>
      <c r="Z910" s="10">
        <v>462.92943511738713</v>
      </c>
      <c r="AA910" s="10">
        <v>157.04456488261289</v>
      </c>
      <c r="AB910" s="11">
        <v>3</v>
      </c>
      <c r="AC910" s="12">
        <v>1</v>
      </c>
      <c r="AD910" s="153">
        <f>VLOOKUP(D910,'Dados Base'!$B:$K,9,FALSE)*31536000/VLOOKUP($F910,F:H,MATCH(H909,F909:AF909,0),FALSE)</f>
        <v>12103.50687555586</v>
      </c>
      <c r="AE910" s="153">
        <f>VLOOKUP(D910,'Dados Base'!$B:$K,10,FALSE)*31536000/VLOOKUP($F910,F:H,MATCH(H909,F909:AF909,0),FALSE)</f>
        <v>1423.941985359512</v>
      </c>
      <c r="AF910" s="14">
        <v>82.31</v>
      </c>
      <c r="AG910" s="15">
        <v>89.83</v>
      </c>
      <c r="AH910" s="14">
        <v>69.39</v>
      </c>
      <c r="AI910" s="14">
        <v>27.73</v>
      </c>
      <c r="AJ910" s="14">
        <v>100</v>
      </c>
      <c r="AK910" s="72">
        <f>(SUMIFS('Banco de Indicadores Mun. (2)'!I:I,'Banco de Indicadores Mun. (2)'!B:B,'Banco de Indicadores - Mun. (1)'!B910,'Banco de Indicadores Mun. (2)'!A:A,'Banco de Indicadores - Mun. (1)'!A910) / VLOOKUP(D910,'Dados Base'!$B:$K,8,FALSE)) * 100</f>
        <v>6.5248844621513955</v>
      </c>
      <c r="AL910" s="72">
        <f>(SUMIFS('Banco de Indicadores Mun. (2)'!I:I,'Banco de Indicadores Mun. (2)'!B:B,'Banco de Indicadores - Mun. (1)'!B910,'Banco de Indicadores Mun. (2)'!A:A,'Banco de Indicadores - Mun. (1)'!A910) / VLOOKUP(D910,'Dados Base'!$B:$K,9,FALSE)) * 100</f>
        <v>2.9193333333333333</v>
      </c>
      <c r="AM910" s="72">
        <f>(SUMIFS('Banco de Indicadores Mun. (2)'!J:J,'Banco de Indicadores Mun. (2)'!B:B,'Banco de Indicadores - Mun. (1)'!B910,'Banco de Indicadores Mun. (2)'!A:A,'Banco de Indicadores - Mun. (1)'!A910) / VLOOKUP(D910,'Dados Base'!$B:$K,7,FALSE)) * 100</f>
        <v>8.7237027027027025</v>
      </c>
      <c r="AN910" s="72">
        <f>(SUMIFS('Banco de Indicadores Mun. (2)'!K:K,'Banco de Indicadores Mun. (2)'!B:B,'Banco de Indicadores - Mun. (1)'!B910,'Banco de Indicadores Mun. (2)'!A:A,'Banco de Indicadores - Mun. (1)'!A910) / VLOOKUP(D910,'Dados Base'!$B:$K,10,FALSE)) * 100</f>
        <v>0.36153030303030326</v>
      </c>
      <c r="AO910" s="21">
        <v>0</v>
      </c>
      <c r="AP910" s="125">
        <v>0</v>
      </c>
      <c r="AQ910" s="17">
        <v>0</v>
      </c>
      <c r="AR910" s="18">
        <v>7.6</v>
      </c>
      <c r="AS910" s="20">
        <v>85.826908082820751</v>
      </c>
      <c r="AT910" s="20">
        <v>85.826908082820736</v>
      </c>
      <c r="AU910" s="20">
        <v>74.669169209900275</v>
      </c>
      <c r="AV910" s="21">
        <v>7.94</v>
      </c>
      <c r="AW910" s="21">
        <v>1</v>
      </c>
      <c r="AX910" s="21">
        <v>1</v>
      </c>
      <c r="AY910" s="116">
        <v>67.105808139265221</v>
      </c>
    </row>
    <row r="911" spans="1:51" ht="15" x14ac:dyDescent="0.25">
      <c r="A911" s="144">
        <v>2016</v>
      </c>
      <c r="B911" s="77" t="s">
        <v>266</v>
      </c>
      <c r="C911" s="78">
        <v>13</v>
      </c>
      <c r="D911" s="77">
        <v>3522901</v>
      </c>
      <c r="E911" s="78">
        <v>352290113</v>
      </c>
      <c r="F911" s="78" t="str">
        <f t="shared" si="33"/>
        <v>3522901132016</v>
      </c>
      <c r="G911" s="79">
        <v>1.4208078805746593</v>
      </c>
      <c r="H911" s="80">
        <f t="shared" si="32"/>
        <v>13163</v>
      </c>
      <c r="I911" s="81">
        <v>12710</v>
      </c>
      <c r="J911" s="82">
        <v>453</v>
      </c>
      <c r="K911" s="83">
        <f>(H911)/VLOOKUP(D911,'Dados Base'!$B:$K,6,FALSE)</f>
        <v>94.243574139042039</v>
      </c>
      <c r="L911" s="88">
        <f t="shared" si="34"/>
        <v>96.558535288308136</v>
      </c>
      <c r="M911" s="85" t="s">
        <v>702</v>
      </c>
      <c r="N911" s="86">
        <v>0.72499999999999998</v>
      </c>
      <c r="O911" s="87" t="s">
        <v>691</v>
      </c>
      <c r="P911" s="87" t="s">
        <v>691</v>
      </c>
      <c r="Q911" s="87" t="s">
        <v>691</v>
      </c>
      <c r="R911" s="87" t="s">
        <v>691</v>
      </c>
      <c r="S911" s="87" t="s">
        <v>691</v>
      </c>
      <c r="T911" s="87" t="s">
        <v>691</v>
      </c>
      <c r="U911" s="87" t="s">
        <v>691</v>
      </c>
      <c r="V911" s="87" t="s">
        <v>691</v>
      </c>
      <c r="W911" s="85">
        <v>12.27</v>
      </c>
      <c r="X911" s="47">
        <v>3.1870719242320752E-2</v>
      </c>
      <c r="Y911" s="9">
        <v>9.01</v>
      </c>
      <c r="Z911" s="10">
        <v>0</v>
      </c>
      <c r="AA911" s="10">
        <v>695.19600000000003</v>
      </c>
      <c r="AB911" s="11">
        <v>1</v>
      </c>
      <c r="AC911" s="12">
        <v>0</v>
      </c>
      <c r="AD911" s="153">
        <f>VLOOKUP(D911,'Dados Base'!$B:$K,9,FALSE)*31536000/VLOOKUP($F911,F:H,MATCH(H910,F910:AF910,0),FALSE)</f>
        <v>2755.1773911722253</v>
      </c>
      <c r="AE911" s="153">
        <f>VLOOKUP(D911,'Dados Base'!$B:$K,10,FALSE)*31536000/VLOOKUP($F911,F:H,MATCH(H910,F910:AF910,0),FALSE)</f>
        <v>287.49677125275394</v>
      </c>
      <c r="AF911" s="14" t="s">
        <v>692</v>
      </c>
      <c r="AG911" s="15">
        <v>96.47</v>
      </c>
      <c r="AH911" s="14" t="s">
        <v>692</v>
      </c>
      <c r="AI911" s="14" t="s">
        <v>692</v>
      </c>
      <c r="AJ911" s="14" t="s">
        <v>692</v>
      </c>
      <c r="AK911" s="72">
        <f>(SUMIFS('Banco de Indicadores Mun. (2)'!I:I,'Banco de Indicadores Mun. (2)'!B:B,'Banco de Indicadores - Mun. (1)'!B911,'Banco de Indicadores Mun. (2)'!A:A,'Banco de Indicadores - Mun. (1)'!A911) / VLOOKUP(D911,'Dados Base'!$B:$K,8,FALSE)) * 100</f>
        <v>2.210633333333333</v>
      </c>
      <c r="AL911" s="72">
        <f>(SUMIFS('Banco de Indicadores Mun. (2)'!I:I,'Banco de Indicadores Mun. (2)'!B:B,'Banco de Indicadores - Mun. (1)'!B911,'Banco de Indicadores Mun. (2)'!A:A,'Banco de Indicadores - Mun. (1)'!A911) / VLOOKUP(D911,'Dados Base'!$B:$K,9,FALSE)) * 100</f>
        <v>1.1533739130434781</v>
      </c>
      <c r="AM911" s="72">
        <f>(SUMIFS('Banco de Indicadores Mun. (2)'!J:J,'Banco de Indicadores Mun. (2)'!B:B,'Banco de Indicadores - Mun. (1)'!B911,'Banco de Indicadores Mun. (2)'!A:A,'Banco de Indicadores - Mun. (1)'!A911) / VLOOKUP(D911,'Dados Base'!$B:$K,7,FALSE)) * 100</f>
        <v>0</v>
      </c>
      <c r="AN911" s="72">
        <f>(SUMIFS('Banco de Indicadores Mun. (2)'!K:K,'Banco de Indicadores Mun. (2)'!B:B,'Banco de Indicadores - Mun. (1)'!B911,'Banco de Indicadores Mun. (2)'!A:A,'Banco de Indicadores - Mun. (1)'!A911) / VLOOKUP(D911,'Dados Base'!$B:$K,10,FALSE)) * 100</f>
        <v>11.053166666666666</v>
      </c>
      <c r="AO911" s="21">
        <v>0</v>
      </c>
      <c r="AP911" s="125">
        <v>0</v>
      </c>
      <c r="AQ911" s="17">
        <v>0</v>
      </c>
      <c r="AR911" s="18">
        <v>7.5</v>
      </c>
      <c r="AS911" s="20">
        <v>87</v>
      </c>
      <c r="AT911" s="20">
        <v>0</v>
      </c>
      <c r="AU911" s="20">
        <v>0</v>
      </c>
      <c r="AV911" s="21">
        <v>1.6</v>
      </c>
      <c r="AW911" s="21">
        <v>1</v>
      </c>
      <c r="AX911" s="21">
        <v>0</v>
      </c>
      <c r="AY911" s="116">
        <v>0</v>
      </c>
    </row>
    <row r="912" spans="1:51" ht="15" x14ac:dyDescent="0.25">
      <c r="A912" s="144">
        <v>2016</v>
      </c>
      <c r="B912" s="77" t="s">
        <v>267</v>
      </c>
      <c r="C912" s="78">
        <v>19</v>
      </c>
      <c r="D912" s="77">
        <v>3523008</v>
      </c>
      <c r="E912" s="78">
        <v>352300819</v>
      </c>
      <c r="F912" s="78" t="str">
        <f t="shared" si="33"/>
        <v>3523008192016</v>
      </c>
      <c r="G912" s="79">
        <v>1.3079459016685835</v>
      </c>
      <c r="H912" s="80">
        <f t="shared" si="32"/>
        <v>4694</v>
      </c>
      <c r="I912" s="81">
        <v>3751</v>
      </c>
      <c r="J912" s="82">
        <v>943</v>
      </c>
      <c r="K912" s="83">
        <f>(H912)/VLOOKUP(D912,'Dados Base'!$B:$K,6,FALSE)</f>
        <v>15.276466950890098</v>
      </c>
      <c r="L912" s="88">
        <f t="shared" si="34"/>
        <v>79.910524073285046</v>
      </c>
      <c r="M912" s="85" t="s">
        <v>702</v>
      </c>
      <c r="N912" s="86">
        <v>0.72</v>
      </c>
      <c r="O912" s="87" t="s">
        <v>691</v>
      </c>
      <c r="P912" s="87" t="s">
        <v>691</v>
      </c>
      <c r="Q912" s="87" t="s">
        <v>691</v>
      </c>
      <c r="R912" s="87" t="s">
        <v>691</v>
      </c>
      <c r="S912" s="87" t="s">
        <v>691</v>
      </c>
      <c r="T912" s="87" t="s">
        <v>691</v>
      </c>
      <c r="U912" s="87" t="s">
        <v>691</v>
      </c>
      <c r="V912" s="87" t="s">
        <v>691</v>
      </c>
      <c r="W912" s="85">
        <v>49.18</v>
      </c>
      <c r="X912" s="47">
        <v>9.6557046875000007E-3</v>
      </c>
      <c r="Y912" s="9">
        <v>2.66</v>
      </c>
      <c r="Z912" s="10">
        <v>115.03620000000001</v>
      </c>
      <c r="AA912" s="10">
        <v>90.379799999999989</v>
      </c>
      <c r="AB912" s="11">
        <v>0</v>
      </c>
      <c r="AC912" s="12">
        <v>0</v>
      </c>
      <c r="AD912" s="153">
        <f>VLOOKUP(D912,'Dados Base'!$B:$K,9,FALSE)*31536000/VLOOKUP($F912,F:H,MATCH(H911,F911:AF911,0),FALSE)</f>
        <v>14914.767788666382</v>
      </c>
      <c r="AE912" s="153">
        <f>VLOOKUP(D912,'Dados Base'!$B:$K,10,FALSE)*31536000/VLOOKUP($F912,F:H,MATCH(H911,F911:AF911,0),FALSE)</f>
        <v>1276.4891350660414</v>
      </c>
      <c r="AF912" s="14">
        <v>78.989999999999995</v>
      </c>
      <c r="AG912" s="15">
        <v>92.44</v>
      </c>
      <c r="AH912" s="14">
        <v>63.03</v>
      </c>
      <c r="AI912" s="14">
        <v>45.21</v>
      </c>
      <c r="AJ912" s="14">
        <v>97.27</v>
      </c>
      <c r="AK912" s="72">
        <f>(SUMIFS('Banco de Indicadores Mun. (2)'!I:I,'Banco de Indicadores Mun. (2)'!B:B,'Banco de Indicadores - Mun. (1)'!B912,'Banco de Indicadores Mun. (2)'!A:A,'Banco de Indicadores - Mun. (1)'!A912) / VLOOKUP(D912,'Dados Base'!$B:$K,8,FALSE)) * 100</f>
        <v>3.906380281690141</v>
      </c>
      <c r="AL912" s="72">
        <f>(SUMIFS('Banco de Indicadores Mun. (2)'!I:I,'Banco de Indicadores Mun. (2)'!B:B,'Banco de Indicadores - Mun. (1)'!B912,'Banco de Indicadores Mun. (2)'!A:A,'Banco de Indicadores - Mun. (1)'!A912) / VLOOKUP(D912,'Dados Base'!$B:$K,9,FALSE)) * 100</f>
        <v>1.2493378378378379</v>
      </c>
      <c r="AM912" s="72">
        <f>(SUMIFS('Banco de Indicadores Mun. (2)'!J:J,'Banco de Indicadores Mun. (2)'!B:B,'Banco de Indicadores - Mun. (1)'!B912,'Banco de Indicadores Mun. (2)'!A:A,'Banco de Indicadores - Mun. (1)'!A912) / VLOOKUP(D912,'Dados Base'!$B:$K,7,FALSE)) * 100</f>
        <v>5.0216538461538462</v>
      </c>
      <c r="AN912" s="72">
        <f>(SUMIFS('Banco de Indicadores Mun. (2)'!K:K,'Banco de Indicadores Mun. (2)'!B:B,'Banco de Indicadores - Mun. (1)'!B912,'Banco de Indicadores Mun. (2)'!A:A,'Banco de Indicadores - Mun. (1)'!A912) / VLOOKUP(D912,'Dados Base'!$B:$K,10,FALSE)) * 100</f>
        <v>0.85405263157894762</v>
      </c>
      <c r="AO912" s="21">
        <v>0</v>
      </c>
      <c r="AP912" s="125">
        <v>0</v>
      </c>
      <c r="AQ912" s="17">
        <v>0</v>
      </c>
      <c r="AR912" s="18">
        <v>7.9</v>
      </c>
      <c r="AS912" s="20">
        <v>80</v>
      </c>
      <c r="AT912" s="20">
        <v>80</v>
      </c>
      <c r="AU912" s="20">
        <v>56.001577287066247</v>
      </c>
      <c r="AV912" s="21">
        <v>6.84</v>
      </c>
      <c r="AW912" s="21">
        <v>0</v>
      </c>
      <c r="AX912" s="21">
        <v>0</v>
      </c>
      <c r="AY912" s="116">
        <v>13.808417336189372</v>
      </c>
    </row>
    <row r="913" spans="1:51" ht="15" x14ac:dyDescent="0.25">
      <c r="A913" s="144">
        <v>2016</v>
      </c>
      <c r="B913" s="77" t="s">
        <v>268</v>
      </c>
      <c r="C913" s="78">
        <v>6</v>
      </c>
      <c r="D913" s="77">
        <v>3523107</v>
      </c>
      <c r="E913" s="78">
        <v>35231076</v>
      </c>
      <c r="F913" s="78" t="str">
        <f t="shared" si="33"/>
        <v>352310762016</v>
      </c>
      <c r="G913" s="79">
        <v>1.4968137991314245</v>
      </c>
      <c r="H913" s="80">
        <f t="shared" si="32"/>
        <v>350610</v>
      </c>
      <c r="I913" s="81">
        <v>350610</v>
      </c>
      <c r="J913" s="82">
        <v>0</v>
      </c>
      <c r="K913" s="83">
        <f>(H913)/VLOOKUP(D913,'Dados Base'!$B:$K,6,FALSE)</f>
        <v>4287.2340425531911</v>
      </c>
      <c r="L913" s="88">
        <f t="shared" si="34"/>
        <v>100</v>
      </c>
      <c r="M913" s="85" t="s">
        <v>702</v>
      </c>
      <c r="N913" s="86">
        <v>0.71399999999999997</v>
      </c>
      <c r="O913" s="87" t="s">
        <v>691</v>
      </c>
      <c r="P913" s="87" t="s">
        <v>691</v>
      </c>
      <c r="Q913" s="87" t="s">
        <v>691</v>
      </c>
      <c r="R913" s="87" t="s">
        <v>691</v>
      </c>
      <c r="S913" s="87" t="s">
        <v>691</v>
      </c>
      <c r="T913" s="87" t="s">
        <v>691</v>
      </c>
      <c r="U913" s="87" t="s">
        <v>691</v>
      </c>
      <c r="V913" s="87" t="s">
        <v>691</v>
      </c>
      <c r="W913" s="85">
        <v>0</v>
      </c>
      <c r="X913" s="47">
        <v>1.2055749197916668</v>
      </c>
      <c r="Y913" s="9">
        <v>321.10000000000002</v>
      </c>
      <c r="Z913" s="10">
        <v>1462.1734599275078</v>
      </c>
      <c r="AA913" s="10">
        <v>17803.622540072491</v>
      </c>
      <c r="AB913" s="11">
        <v>22</v>
      </c>
      <c r="AC913" s="12">
        <v>4</v>
      </c>
      <c r="AD913" s="153">
        <f>VLOOKUP(D913,'Dados Base'!$B:$K,9,FALSE)*31536000/VLOOKUP($F913,F:H,MATCH(H912,F912:AF912,0),FALSE)</f>
        <v>107.93531274065201</v>
      </c>
      <c r="AE913" s="153">
        <f>VLOOKUP(D913,'Dados Base'!$B:$K,10,FALSE)*31536000/VLOOKUP($F913,F:H,MATCH(H912,F912:AF912,0),FALSE)</f>
        <v>13.491914092581503</v>
      </c>
      <c r="AF913" s="14">
        <v>98.7</v>
      </c>
      <c r="AG913" s="15">
        <v>95</v>
      </c>
      <c r="AH913" s="14">
        <v>66.89</v>
      </c>
      <c r="AI913" s="14">
        <v>49.32</v>
      </c>
      <c r="AJ913" s="14">
        <v>98.7</v>
      </c>
      <c r="AK913" s="72">
        <f>(SUMIFS('Banco de Indicadores Mun. (2)'!I:I,'Banco de Indicadores Mun. (2)'!B:B,'Banco de Indicadores - Mun. (1)'!B913,'Banco de Indicadores Mun. (2)'!A:A,'Banco de Indicadores - Mun. (1)'!A913) / VLOOKUP(D913,'Dados Base'!$B:$K,8,FALSE)) * 100</f>
        <v>10.228266666666668</v>
      </c>
      <c r="AL913" s="72">
        <f>(SUMIFS('Banco de Indicadores Mun. (2)'!I:I,'Banco de Indicadores Mun. (2)'!B:B,'Banco de Indicadores - Mun. (1)'!B913,'Banco de Indicadores Mun. (2)'!A:A,'Banco de Indicadores - Mun. (1)'!A913) / VLOOKUP(D913,'Dados Base'!$B:$K,9,FALSE)) * 100</f>
        <v>3.8356000000000008</v>
      </c>
      <c r="AM913" s="72">
        <f>(SUMIFS('Banco de Indicadores Mun. (2)'!J:J,'Banco de Indicadores Mun. (2)'!B:B,'Banco de Indicadores - Mun. (1)'!B913,'Banco de Indicadores Mun. (2)'!A:A,'Banco de Indicadores - Mun. (1)'!A913) / VLOOKUP(D913,'Dados Base'!$B:$K,7,FALSE)) * 100</f>
        <v>5.3526333333333334</v>
      </c>
      <c r="AN913" s="72">
        <f>(SUMIFS('Banco de Indicadores Mun. (2)'!K:K,'Banco de Indicadores Mun. (2)'!B:B,'Banco de Indicadores - Mun. (1)'!B913,'Banco de Indicadores Mun. (2)'!A:A,'Banco de Indicadores - Mun. (1)'!A913) / VLOOKUP(D913,'Dados Base'!$B:$K,10,FALSE)) * 100</f>
        <v>19.979533333333332</v>
      </c>
      <c r="AO913" s="21">
        <v>0</v>
      </c>
      <c r="AP913" s="125">
        <v>0</v>
      </c>
      <c r="AQ913" s="17">
        <v>0</v>
      </c>
      <c r="AR913" s="18">
        <v>9.6</v>
      </c>
      <c r="AS913" s="20">
        <v>61.743301071254194</v>
      </c>
      <c r="AT913" s="20">
        <v>8.6440621499755892</v>
      </c>
      <c r="AU913" s="20">
        <v>7.5894785760604293</v>
      </c>
      <c r="AV913" s="21">
        <v>1.83</v>
      </c>
      <c r="AW913" s="21">
        <v>3</v>
      </c>
      <c r="AX913" s="21">
        <v>4</v>
      </c>
      <c r="AY913" s="116">
        <v>2.5921242626215431E-2</v>
      </c>
    </row>
    <row r="914" spans="1:51" ht="15" x14ac:dyDescent="0.25">
      <c r="A914" s="144">
        <v>2016</v>
      </c>
      <c r="B914" s="77" t="s">
        <v>269</v>
      </c>
      <c r="C914" s="78">
        <v>14</v>
      </c>
      <c r="D914" s="77">
        <v>3523206</v>
      </c>
      <c r="E914" s="78">
        <v>352320614</v>
      </c>
      <c r="F914" s="78" t="str">
        <f t="shared" si="33"/>
        <v>3523206142016</v>
      </c>
      <c r="G914" s="79">
        <v>0.14715130926399311</v>
      </c>
      <c r="H914" s="80">
        <f t="shared" si="32"/>
        <v>48504</v>
      </c>
      <c r="I914" s="81">
        <v>44910</v>
      </c>
      <c r="J914" s="82">
        <v>3594</v>
      </c>
      <c r="K914" s="83">
        <f>(H914)/VLOOKUP(D914,'Dados Base'!$B:$K,6,FALSE)</f>
        <v>48.330975109109389</v>
      </c>
      <c r="L914" s="88">
        <f t="shared" si="34"/>
        <v>92.590301830776838</v>
      </c>
      <c r="M914" s="85" t="s">
        <v>702</v>
      </c>
      <c r="N914" s="86">
        <v>0.70299999999999996</v>
      </c>
      <c r="O914" s="87" t="s">
        <v>691</v>
      </c>
      <c r="P914" s="87" t="s">
        <v>691</v>
      </c>
      <c r="Q914" s="87" t="s">
        <v>691</v>
      </c>
      <c r="R914" s="87" t="s">
        <v>691</v>
      </c>
      <c r="S914" s="87" t="s">
        <v>691</v>
      </c>
      <c r="T914" s="87" t="s">
        <v>691</v>
      </c>
      <c r="U914" s="87" t="s">
        <v>691</v>
      </c>
      <c r="V914" s="87" t="s">
        <v>691</v>
      </c>
      <c r="W914" s="85">
        <v>0</v>
      </c>
      <c r="X914" s="47">
        <v>0.12983925727777779</v>
      </c>
      <c r="Y914" s="9">
        <v>37.119999999999997</v>
      </c>
      <c r="Z914" s="10">
        <v>0</v>
      </c>
      <c r="AA914" s="10">
        <v>2505.7620000000002</v>
      </c>
      <c r="AB914" s="11">
        <v>9</v>
      </c>
      <c r="AC914" s="12">
        <v>1</v>
      </c>
      <c r="AD914" s="153">
        <f>VLOOKUP(D914,'Dados Base'!$B:$K,9,FALSE)*31536000/VLOOKUP($F914,F:H,MATCH(H913,F913:AF913,0),FALSE)</f>
        <v>7340.455220188026</v>
      </c>
      <c r="AE914" s="153">
        <f>VLOOKUP(D914,'Dados Base'!$B:$K,10,FALSE)*31536000/VLOOKUP($F914,F:H,MATCH(H913,F913:AF913,0),FALSE)</f>
        <v>864.73033151904963</v>
      </c>
      <c r="AF914" s="14">
        <v>87.94</v>
      </c>
      <c r="AG914" s="15">
        <v>97.53</v>
      </c>
      <c r="AH914" s="14">
        <v>79.52</v>
      </c>
      <c r="AI914" s="14">
        <v>33.67</v>
      </c>
      <c r="AJ914" s="14">
        <v>95.22</v>
      </c>
      <c r="AK914" s="72">
        <f>(SUMIFS('Banco de Indicadores Mun. (2)'!I:I,'Banco de Indicadores Mun. (2)'!B:B,'Banco de Indicadores - Mun. (1)'!B914,'Banco de Indicadores Mun. (2)'!A:A,'Banco de Indicadores - Mun. (1)'!A914) / VLOOKUP(D914,'Dados Base'!$B:$K,8,FALSE)) * 100</f>
        <v>2.5480534653465345</v>
      </c>
      <c r="AL914" s="72">
        <f>(SUMIFS('Banco de Indicadores Mun. (2)'!I:I,'Banco de Indicadores Mun. (2)'!B:B,'Banco de Indicadores - Mun. (1)'!B914,'Banco de Indicadores Mun. (2)'!A:A,'Banco de Indicadores - Mun. (1)'!A914) / VLOOKUP(D914,'Dados Base'!$B:$K,9,FALSE)) * 100</f>
        <v>1.1397404782993801</v>
      </c>
      <c r="AM914" s="72">
        <f>(SUMIFS('Banco de Indicadores Mun. (2)'!J:J,'Banco de Indicadores Mun. (2)'!B:B,'Banco de Indicadores - Mun. (1)'!B914,'Banco de Indicadores Mun. (2)'!A:A,'Banco de Indicadores - Mun. (1)'!A914) / VLOOKUP(D914,'Dados Base'!$B:$K,7,FALSE)) * 100</f>
        <v>3.2445645161290315</v>
      </c>
      <c r="AN914" s="72">
        <f>(SUMIFS('Banco de Indicadores Mun. (2)'!K:K,'Banco de Indicadores Mun. (2)'!B:B,'Banco de Indicadores - Mun. (1)'!B914,'Banco de Indicadores Mun. (2)'!A:A,'Banco de Indicadores - Mun. (1)'!A914) / VLOOKUP(D914,'Dados Base'!$B:$K,10,FALSE)) * 100</f>
        <v>0.59991729323308296</v>
      </c>
      <c r="AO914" s="21">
        <v>0</v>
      </c>
      <c r="AP914" s="125">
        <v>0</v>
      </c>
      <c r="AQ914" s="17">
        <v>0</v>
      </c>
      <c r="AR914" s="18">
        <v>9.3000000000000007</v>
      </c>
      <c r="AS914" s="20">
        <v>81.891976272244776</v>
      </c>
      <c r="AT914" s="20">
        <v>0</v>
      </c>
      <c r="AU914" s="20">
        <v>0</v>
      </c>
      <c r="AV914" s="21">
        <v>1.23</v>
      </c>
      <c r="AW914" s="21">
        <v>0</v>
      </c>
      <c r="AX914" s="21">
        <v>1</v>
      </c>
      <c r="AY914" s="116">
        <v>3.3595386260319922</v>
      </c>
    </row>
    <row r="915" spans="1:51" ht="15" x14ac:dyDescent="0.25">
      <c r="A915" s="144">
        <v>2016</v>
      </c>
      <c r="B915" s="77" t="s">
        <v>270</v>
      </c>
      <c r="C915" s="78">
        <v>11</v>
      </c>
      <c r="D915" s="77">
        <v>3523305</v>
      </c>
      <c r="E915" s="78">
        <v>352330511</v>
      </c>
      <c r="F915" s="78" t="str">
        <f t="shared" si="33"/>
        <v>3523305112016</v>
      </c>
      <c r="G915" s="79">
        <v>1.1665337451092439</v>
      </c>
      <c r="H915" s="80">
        <f t="shared" si="32"/>
        <v>16538</v>
      </c>
      <c r="I915" s="81">
        <v>11340</v>
      </c>
      <c r="J915" s="82">
        <v>5198</v>
      </c>
      <c r="K915" s="83">
        <f>(H915)/VLOOKUP(D915,'Dados Base'!$B:$K,6,FALSE)</f>
        <v>60.627611995014306</v>
      </c>
      <c r="L915" s="88">
        <f t="shared" si="34"/>
        <v>68.569355423872295</v>
      </c>
      <c r="M915" s="85" t="s">
        <v>702</v>
      </c>
      <c r="N915" s="86">
        <v>0.67700000000000005</v>
      </c>
      <c r="O915" s="87" t="s">
        <v>691</v>
      </c>
      <c r="P915" s="87" t="s">
        <v>691</v>
      </c>
      <c r="Q915" s="87" t="s">
        <v>691</v>
      </c>
      <c r="R915" s="87" t="s">
        <v>691</v>
      </c>
      <c r="S915" s="87" t="s">
        <v>691</v>
      </c>
      <c r="T915" s="87" t="s">
        <v>691</v>
      </c>
      <c r="U915" s="87" t="s">
        <v>691</v>
      </c>
      <c r="V915" s="87" t="s">
        <v>691</v>
      </c>
      <c r="W915" s="85">
        <v>0</v>
      </c>
      <c r="X915" s="47">
        <v>1.6671509895833336E-2</v>
      </c>
      <c r="Y915" s="9">
        <v>7.56</v>
      </c>
      <c r="Z915" s="10">
        <v>140.12625042253535</v>
      </c>
      <c r="AA915" s="10">
        <v>443.0737495774647</v>
      </c>
      <c r="AB915" s="11">
        <v>1</v>
      </c>
      <c r="AC915" s="12">
        <v>1</v>
      </c>
      <c r="AD915" s="153">
        <f>VLOOKUP(D915,'Dados Base'!$B:$K,9,FALSE)*31536000/VLOOKUP($F915,F:H,MATCH(H914,F914:AF914,0),FALSE)</f>
        <v>18706.503809408634</v>
      </c>
      <c r="AE915" s="153">
        <f>VLOOKUP(D915,'Dados Base'!$B:$K,10,FALSE)*31536000/VLOOKUP($F915,F:H,MATCH(H914,F914:AF914,0),FALSE)</f>
        <v>2383.6014028298455</v>
      </c>
      <c r="AF915" s="14">
        <v>38.71</v>
      </c>
      <c r="AG915" s="15">
        <v>63.86</v>
      </c>
      <c r="AH915" s="14">
        <v>26.71</v>
      </c>
      <c r="AI915" s="14">
        <v>36.4</v>
      </c>
      <c r="AJ915" s="14">
        <v>60.62</v>
      </c>
      <c r="AK915" s="72">
        <f>(SUMIFS('Banco de Indicadores Mun. (2)'!I:I,'Banco de Indicadores Mun. (2)'!B:B,'Banco de Indicadores - Mun. (1)'!B915,'Banco de Indicadores Mun. (2)'!A:A,'Banco de Indicadores - Mun. (1)'!A915) / VLOOKUP(D915,'Dados Base'!$B:$K,8,FALSE)) * 100</f>
        <v>6.4940172413793116</v>
      </c>
      <c r="AL915" s="72">
        <f>(SUMIFS('Banco de Indicadores Mun. (2)'!I:I,'Banco de Indicadores Mun. (2)'!B:B,'Banco de Indicadores - Mun. (1)'!B915,'Banco de Indicadores Mun. (2)'!A:A,'Banco de Indicadores - Mun. (1)'!A915) / VLOOKUP(D915,'Dados Base'!$B:$K,9,FALSE)) * 100</f>
        <v>2.6876360856269117</v>
      </c>
      <c r="AM915" s="72">
        <f>(SUMIFS('Banco de Indicadores Mun. (2)'!J:J,'Banco de Indicadores Mun. (2)'!B:B,'Banco de Indicadores - Mun. (1)'!B915,'Banco de Indicadores Mun. (2)'!A:A,'Banco de Indicadores - Mun. (1)'!A915) / VLOOKUP(D915,'Dados Base'!$B:$K,7,FALSE)) * 100</f>
        <v>9.3696761565836297</v>
      </c>
      <c r="AN915" s="72">
        <f>(SUMIFS('Banco de Indicadores Mun. (2)'!K:K,'Banco de Indicadores Mun. (2)'!B:B,'Banco de Indicadores - Mun. (1)'!B915,'Banco de Indicadores Mun. (2)'!A:A,'Banco de Indicadores - Mun. (1)'!A915) / VLOOKUP(D915,'Dados Base'!$B:$K,10,FALSE)) * 100</f>
        <v>2.9536000000000014E-2</v>
      </c>
      <c r="AO915" s="21">
        <v>0</v>
      </c>
      <c r="AP915" s="125">
        <v>0</v>
      </c>
      <c r="AQ915" s="17">
        <v>0</v>
      </c>
      <c r="AR915" s="18">
        <v>5.0999999999999996</v>
      </c>
      <c r="AS915" s="20">
        <v>36.619718309859159</v>
      </c>
      <c r="AT915" s="20">
        <v>36.107042253521129</v>
      </c>
      <c r="AU915" s="20">
        <v>24.027134846113739</v>
      </c>
      <c r="AV915" s="21">
        <v>4.09</v>
      </c>
      <c r="AW915" s="21">
        <v>0</v>
      </c>
      <c r="AX915" s="21">
        <v>1</v>
      </c>
      <c r="AY915" s="116">
        <v>1478.2728231567955</v>
      </c>
    </row>
    <row r="916" spans="1:51" ht="15" x14ac:dyDescent="0.25">
      <c r="A916" s="144">
        <v>2016</v>
      </c>
      <c r="B916" s="77" t="s">
        <v>271</v>
      </c>
      <c r="C916" s="78">
        <v>5</v>
      </c>
      <c r="D916" s="77">
        <v>3523404</v>
      </c>
      <c r="E916" s="78">
        <v>35234045</v>
      </c>
      <c r="F916" s="78" t="str">
        <f t="shared" si="33"/>
        <v>352340452016</v>
      </c>
      <c r="G916" s="79">
        <v>1.8232154076845308</v>
      </c>
      <c r="H916" s="80">
        <f t="shared" si="32"/>
        <v>111835</v>
      </c>
      <c r="I916" s="81">
        <v>96298</v>
      </c>
      <c r="J916" s="82">
        <v>15537</v>
      </c>
      <c r="K916" s="83">
        <f>(H916)/VLOOKUP(D916,'Dados Base'!$B:$K,6,FALSE)</f>
        <v>346.75368969366241</v>
      </c>
      <c r="L916" s="88">
        <f t="shared" si="34"/>
        <v>86.10721151696697</v>
      </c>
      <c r="M916" s="85" t="s">
        <v>702</v>
      </c>
      <c r="N916" s="86">
        <v>0.77800000000000002</v>
      </c>
      <c r="O916" s="87" t="s">
        <v>691</v>
      </c>
      <c r="P916" s="87" t="s">
        <v>691</v>
      </c>
      <c r="Q916" s="87" t="s">
        <v>691</v>
      </c>
      <c r="R916" s="87" t="s">
        <v>691</v>
      </c>
      <c r="S916" s="87" t="s">
        <v>691</v>
      </c>
      <c r="T916" s="87" t="s">
        <v>691</v>
      </c>
      <c r="U916" s="87" t="s">
        <v>691</v>
      </c>
      <c r="V916" s="87" t="s">
        <v>691</v>
      </c>
      <c r="W916" s="85">
        <v>0</v>
      </c>
      <c r="X916" s="47">
        <v>0.29562391414351857</v>
      </c>
      <c r="Y916" s="9">
        <v>77.61</v>
      </c>
      <c r="Z916" s="10">
        <v>4345.9425979772595</v>
      </c>
      <c r="AA916" s="10">
        <v>892.75940202274046</v>
      </c>
      <c r="AB916" s="11">
        <v>25</v>
      </c>
      <c r="AC916" s="12">
        <v>0</v>
      </c>
      <c r="AD916" s="153">
        <f>VLOOKUP(D916,'Dados Base'!$B:$K,9,FALSE)*31536000/VLOOKUP($F916,F:H,MATCH(H915,F915:AF915,0),FALSE)</f>
        <v>1113.8480797603613</v>
      </c>
      <c r="AE916" s="153">
        <f>VLOOKUP(D916,'Dados Base'!$B:$K,10,FALSE)*31536000/VLOOKUP($F916,F:H,MATCH(H915,F915:AF915,0),FALSE)</f>
        <v>146.63316493047793</v>
      </c>
      <c r="AF916" s="14">
        <v>86.84</v>
      </c>
      <c r="AG916" s="15">
        <v>100</v>
      </c>
      <c r="AH916" s="14">
        <v>81.7</v>
      </c>
      <c r="AI916" s="14">
        <v>35.299999999999997</v>
      </c>
      <c r="AJ916" s="14">
        <v>100</v>
      </c>
      <c r="AK916" s="72">
        <f>(SUMIFS('Banco de Indicadores Mun. (2)'!I:I,'Banco de Indicadores Mun. (2)'!B:B,'Banco de Indicadores - Mun. (1)'!B916,'Banco de Indicadores Mun. (2)'!A:A,'Banco de Indicadores - Mun. (1)'!A916) / VLOOKUP(D916,'Dados Base'!$B:$K,8,FALSE)) * 100</f>
        <v>119.81208000000001</v>
      </c>
      <c r="AL916" s="72">
        <f>(SUMIFS('Banco de Indicadores Mun. (2)'!I:I,'Banco de Indicadores Mun. (2)'!B:B,'Banco de Indicadores - Mun. (1)'!B916,'Banco de Indicadores Mun. (2)'!A:A,'Banco de Indicadores - Mun. (1)'!A916) / VLOOKUP(D916,'Dados Base'!$B:$K,9,FALSE)) * 100</f>
        <v>45.498258227848098</v>
      </c>
      <c r="AM916" s="72">
        <f>(SUMIFS('Banco de Indicadores Mun. (2)'!J:J,'Banco de Indicadores Mun. (2)'!B:B,'Banco de Indicadores - Mun. (1)'!B916,'Banco de Indicadores Mun. (2)'!A:A,'Banco de Indicadores - Mun. (1)'!A916) / VLOOKUP(D916,'Dados Base'!$B:$K,7,FALSE)) * 100</f>
        <v>178.03217346938774</v>
      </c>
      <c r="AN916" s="72">
        <f>(SUMIFS('Banco de Indicadores Mun. (2)'!K:K,'Banco de Indicadores Mun. (2)'!B:B,'Banco de Indicadores - Mun. (1)'!B916,'Banco de Indicadores Mun. (2)'!A:A,'Banco de Indicadores - Mun. (1)'!A916) / VLOOKUP(D916,'Dados Base'!$B:$K,10,FALSE)) * 100</f>
        <v>10.089596153846154</v>
      </c>
      <c r="AO916" s="21">
        <v>0</v>
      </c>
      <c r="AP916" s="125">
        <v>0</v>
      </c>
      <c r="AQ916" s="17">
        <v>0</v>
      </c>
      <c r="AR916" s="18">
        <v>9.1</v>
      </c>
      <c r="AS916" s="20">
        <v>92.176016081412143</v>
      </c>
      <c r="AT916" s="20">
        <v>92.176016081412143</v>
      </c>
      <c r="AU916" s="20">
        <v>82.958385454588935</v>
      </c>
      <c r="AV916" s="21">
        <v>9.8800000000000008</v>
      </c>
      <c r="AW916" s="21">
        <v>2</v>
      </c>
      <c r="AX916" s="21">
        <v>0</v>
      </c>
      <c r="AY916" s="116">
        <v>517.81727619533376</v>
      </c>
    </row>
    <row r="917" spans="1:51" ht="15" x14ac:dyDescent="0.25">
      <c r="A917" s="144">
        <v>2016</v>
      </c>
      <c r="B917" s="77" t="s">
        <v>272</v>
      </c>
      <c r="C917" s="78">
        <v>17</v>
      </c>
      <c r="D917" s="77">
        <v>3523503</v>
      </c>
      <c r="E917" s="78">
        <v>352350317</v>
      </c>
      <c r="F917" s="78" t="str">
        <f t="shared" si="33"/>
        <v>3523503172016</v>
      </c>
      <c r="G917" s="79">
        <v>1.3858803944408749</v>
      </c>
      <c r="H917" s="80">
        <f t="shared" si="32"/>
        <v>19528</v>
      </c>
      <c r="I917" s="81">
        <v>18065</v>
      </c>
      <c r="J917" s="82">
        <v>1463</v>
      </c>
      <c r="K917" s="83">
        <f>(H917)/VLOOKUP(D917,'Dados Base'!$B:$K,6,FALSE)</f>
        <v>19.929174278220579</v>
      </c>
      <c r="L917" s="88">
        <f t="shared" si="34"/>
        <v>92.508193363375668</v>
      </c>
      <c r="M917" s="85" t="s">
        <v>702</v>
      </c>
      <c r="N917" s="86">
        <v>0.70599999999999996</v>
      </c>
      <c r="O917" s="87" t="s">
        <v>691</v>
      </c>
      <c r="P917" s="87" t="s">
        <v>691</v>
      </c>
      <c r="Q917" s="87" t="s">
        <v>691</v>
      </c>
      <c r="R917" s="87" t="s">
        <v>691</v>
      </c>
      <c r="S917" s="87" t="s">
        <v>691</v>
      </c>
      <c r="T917" s="87" t="s">
        <v>691</v>
      </c>
      <c r="U917" s="87" t="s">
        <v>691</v>
      </c>
      <c r="V917" s="87" t="s">
        <v>691</v>
      </c>
      <c r="W917" s="85">
        <v>29.31</v>
      </c>
      <c r="X917" s="47">
        <v>4.8338942185185182E-2</v>
      </c>
      <c r="Y917" s="9">
        <v>12.7</v>
      </c>
      <c r="Z917" s="10">
        <v>658.37854227478101</v>
      </c>
      <c r="AA917" s="10">
        <v>321.55945772521898</v>
      </c>
      <c r="AB917" s="11">
        <v>0</v>
      </c>
      <c r="AC917" s="12">
        <v>0</v>
      </c>
      <c r="AD917" s="153">
        <f>VLOOKUP(D917,'Dados Base'!$B:$K,9,FALSE)*31536000/VLOOKUP($F917,F:H,MATCH(H916,F916:AF916,0),FALSE)</f>
        <v>16633.59278984023</v>
      </c>
      <c r="AE917" s="153">
        <f>VLOOKUP(D917,'Dados Base'!$B:$K,10,FALSE)*31536000/VLOOKUP($F917,F:H,MATCH(H916,F916:AF916,0),FALSE)</f>
        <v>1889.4469479721427</v>
      </c>
      <c r="AF917" s="14">
        <v>81.319999999999993</v>
      </c>
      <c r="AG917" s="15">
        <v>96.24</v>
      </c>
      <c r="AH917" s="14">
        <v>80.510000000000005</v>
      </c>
      <c r="AI917" s="14">
        <v>36.909999999999997</v>
      </c>
      <c r="AJ917" s="14">
        <v>89.41</v>
      </c>
      <c r="AK917" s="72">
        <f>(SUMIFS('Banco de Indicadores Mun. (2)'!I:I,'Banco de Indicadores Mun. (2)'!B:B,'Banco de Indicadores - Mun. (1)'!B917,'Banco de Indicadores Mun. (2)'!A:A,'Banco de Indicadores - Mun. (1)'!A917) / VLOOKUP(D917,'Dados Base'!$B:$K,8,FALSE)) * 100</f>
        <v>4.5029385245901645</v>
      </c>
      <c r="AL917" s="72">
        <f>(SUMIFS('Banco de Indicadores Mun. (2)'!I:I,'Banco de Indicadores Mun. (2)'!B:B,'Banco de Indicadores - Mun. (1)'!B917,'Banco de Indicadores Mun. (2)'!A:A,'Banco de Indicadores - Mun. (1)'!A917) / VLOOKUP(D917,'Dados Base'!$B:$K,9,FALSE)) * 100</f>
        <v>2.1334310679611654</v>
      </c>
      <c r="AM917" s="72">
        <f>(SUMIFS('Banco de Indicadores Mun. (2)'!J:J,'Banco de Indicadores Mun. (2)'!B:B,'Banco de Indicadores - Mun. (1)'!B917,'Banco de Indicadores Mun. (2)'!A:A,'Banco de Indicadores - Mun. (1)'!A917) / VLOOKUP(D917,'Dados Base'!$B:$K,7,FALSE)) * 100</f>
        <v>5.5936334231805942</v>
      </c>
      <c r="AN917" s="72">
        <f>(SUMIFS('Banco de Indicadores Mun. (2)'!K:K,'Banco de Indicadores Mun. (2)'!B:B,'Banco de Indicadores - Mun. (1)'!B917,'Banco de Indicadores Mun. (2)'!A:A,'Banco de Indicadores - Mun. (1)'!A917) / VLOOKUP(D917,'Dados Base'!$B:$K,10,FALSE)) * 100</f>
        <v>1.0444102564102564</v>
      </c>
      <c r="AO917" s="21">
        <v>0</v>
      </c>
      <c r="AP917" s="125">
        <v>0</v>
      </c>
      <c r="AQ917" s="17">
        <v>0</v>
      </c>
      <c r="AR917" s="18">
        <v>9.6999999999999993</v>
      </c>
      <c r="AS917" s="20">
        <v>81.03419423216377</v>
      </c>
      <c r="AT917" s="20">
        <v>81.03419423216377</v>
      </c>
      <c r="AU917" s="20">
        <v>67.185734431645784</v>
      </c>
      <c r="AV917" s="21">
        <v>7.08</v>
      </c>
      <c r="AW917" s="21">
        <v>0</v>
      </c>
      <c r="AX917" s="21">
        <v>0</v>
      </c>
      <c r="AY917" s="116">
        <v>108.24626612544385</v>
      </c>
    </row>
    <row r="918" spans="1:51" ht="15" x14ac:dyDescent="0.25">
      <c r="A918" s="144">
        <v>2016</v>
      </c>
      <c r="B918" s="77" t="s">
        <v>273</v>
      </c>
      <c r="C918" s="78">
        <v>13</v>
      </c>
      <c r="D918" s="77">
        <v>3523602</v>
      </c>
      <c r="E918" s="78">
        <v>352360213</v>
      </c>
      <c r="F918" s="78" t="str">
        <f t="shared" si="33"/>
        <v>3523602132016</v>
      </c>
      <c r="G918" s="79">
        <v>1.3292113299499864</v>
      </c>
      <c r="H918" s="80">
        <f t="shared" si="32"/>
        <v>16524</v>
      </c>
      <c r="I918" s="81">
        <v>15145</v>
      </c>
      <c r="J918" s="82">
        <v>1379</v>
      </c>
      <c r="K918" s="83">
        <f>(H918)/VLOOKUP(D918,'Dados Base'!$B:$K,6,FALSE)</f>
        <v>29.284372452415553</v>
      </c>
      <c r="L918" s="88">
        <f t="shared" si="34"/>
        <v>91.654563059791812</v>
      </c>
      <c r="M918" s="85" t="s">
        <v>702</v>
      </c>
      <c r="N918" s="86">
        <v>0.72399999999999998</v>
      </c>
      <c r="O918" s="87" t="s">
        <v>691</v>
      </c>
      <c r="P918" s="87" t="s">
        <v>691</v>
      </c>
      <c r="Q918" s="87" t="s">
        <v>691</v>
      </c>
      <c r="R918" s="87" t="s">
        <v>691</v>
      </c>
      <c r="S918" s="87" t="s">
        <v>691</v>
      </c>
      <c r="T918" s="87" t="s">
        <v>691</v>
      </c>
      <c r="U918" s="87" t="s">
        <v>691</v>
      </c>
      <c r="V918" s="87" t="s">
        <v>691</v>
      </c>
      <c r="W918" s="85">
        <v>0</v>
      </c>
      <c r="X918" s="47">
        <v>3.8594230875000003E-2</v>
      </c>
      <c r="Y918" s="9">
        <v>10.97</v>
      </c>
      <c r="Z918" s="10">
        <v>803.97360000000003</v>
      </c>
      <c r="AA918" s="10">
        <v>42.314399999999999</v>
      </c>
      <c r="AB918" s="11">
        <v>1</v>
      </c>
      <c r="AC918" s="12">
        <v>2</v>
      </c>
      <c r="AD918" s="153">
        <f>VLOOKUP(D918,'Dados Base'!$B:$K,9,FALSE)*31536000/VLOOKUP($F918,F:H,MATCH(H917,F917:AF917,0),FALSE)</f>
        <v>10878.431372549019</v>
      </c>
      <c r="AE918" s="153">
        <f>VLOOKUP(D918,'Dados Base'!$B:$K,10,FALSE)*31536000/VLOOKUP($F918,F:H,MATCH(H917,F917:AF917,0),FALSE)</f>
        <v>1316.8627450980391</v>
      </c>
      <c r="AF918" s="14">
        <v>76.73</v>
      </c>
      <c r="AG918" s="15">
        <v>100</v>
      </c>
      <c r="AH918" s="14">
        <v>86.04</v>
      </c>
      <c r="AI918" s="14">
        <v>31.36</v>
      </c>
      <c r="AJ918" s="14">
        <v>85.08</v>
      </c>
      <c r="AK918" s="72">
        <f>(SUMIFS('Banco de Indicadores Mun. (2)'!I:I,'Banco de Indicadores Mun. (2)'!B:B,'Banco de Indicadores - Mun. (1)'!B918,'Banco de Indicadores Mun. (2)'!A:A,'Banco de Indicadores - Mun. (1)'!A918) / VLOOKUP(D918,'Dados Base'!$B:$K,8,FALSE)) * 100</f>
        <v>14.204967741935482</v>
      </c>
      <c r="AL918" s="72">
        <f>(SUMIFS('Banco de Indicadores Mun. (2)'!I:I,'Banco de Indicadores Mun. (2)'!B:B,'Banco de Indicadores - Mun. (1)'!B918,'Banco de Indicadores Mun. (2)'!A:A,'Banco de Indicadores - Mun. (1)'!A918) / VLOOKUP(D918,'Dados Base'!$B:$K,9,FALSE)) * 100</f>
        <v>6.1804070175438586</v>
      </c>
      <c r="AM918" s="72">
        <f>(SUMIFS('Banco de Indicadores Mun. (2)'!J:J,'Banco de Indicadores Mun. (2)'!B:B,'Banco de Indicadores - Mun. (1)'!B918,'Banco de Indicadores Mun. (2)'!A:A,'Banco de Indicadores - Mun. (1)'!A918) / VLOOKUP(D918,'Dados Base'!$B:$K,7,FALSE)) * 100</f>
        <v>7.9599720670391045</v>
      </c>
      <c r="AN918" s="72">
        <f>(SUMIFS('Banco de Indicadores Mun. (2)'!K:K,'Banco de Indicadores Mun. (2)'!B:B,'Banco de Indicadores - Mun. (1)'!B918,'Banco de Indicadores Mun. (2)'!A:A,'Banco de Indicadores - Mun. (1)'!A918) / VLOOKUP(D918,'Dados Base'!$B:$K,10,FALSE)) * 100</f>
        <v>30.40575362318841</v>
      </c>
      <c r="AO918" s="21">
        <v>0</v>
      </c>
      <c r="AP918" s="125">
        <v>0</v>
      </c>
      <c r="AQ918" s="17">
        <v>0</v>
      </c>
      <c r="AR918" s="18">
        <v>7.1</v>
      </c>
      <c r="AS918" s="20">
        <v>100</v>
      </c>
      <c r="AT918" s="20">
        <v>100</v>
      </c>
      <c r="AU918" s="20">
        <v>95</v>
      </c>
      <c r="AV918" s="21">
        <v>10</v>
      </c>
      <c r="AW918" s="21">
        <v>0</v>
      </c>
      <c r="AX918" s="21">
        <v>2</v>
      </c>
      <c r="AY918" s="116">
        <v>307.14849684123931</v>
      </c>
    </row>
    <row r="919" spans="1:51" ht="15" x14ac:dyDescent="0.25">
      <c r="A919" s="144">
        <v>2016</v>
      </c>
      <c r="B919" s="77" t="s">
        <v>274</v>
      </c>
      <c r="C919" s="78">
        <v>8</v>
      </c>
      <c r="D919" s="77">
        <v>3523701</v>
      </c>
      <c r="E919" s="78">
        <v>35237018</v>
      </c>
      <c r="F919" s="78" t="str">
        <f t="shared" si="33"/>
        <v>352370182016</v>
      </c>
      <c r="G919" s="79">
        <v>0.66818008356142045</v>
      </c>
      <c r="H919" s="80">
        <f t="shared" si="32"/>
        <v>6131</v>
      </c>
      <c r="I919" s="81">
        <v>5226</v>
      </c>
      <c r="J919" s="82">
        <v>905</v>
      </c>
      <c r="K919" s="83">
        <f>(H919)/VLOOKUP(D919,'Dados Base'!$B:$K,6,FALSE)</f>
        <v>37.965199083534579</v>
      </c>
      <c r="L919" s="88">
        <f t="shared" si="34"/>
        <v>85.23894960039145</v>
      </c>
      <c r="M919" s="85" t="s">
        <v>702</v>
      </c>
      <c r="N919" s="86">
        <v>0.70699999999999996</v>
      </c>
      <c r="O919" s="87" t="s">
        <v>691</v>
      </c>
      <c r="P919" s="87" t="s">
        <v>691</v>
      </c>
      <c r="Q919" s="87" t="s">
        <v>691</v>
      </c>
      <c r="R919" s="87" t="s">
        <v>691</v>
      </c>
      <c r="S919" s="87" t="s">
        <v>691</v>
      </c>
      <c r="T919" s="87" t="s">
        <v>691</v>
      </c>
      <c r="U919" s="87" t="s">
        <v>691</v>
      </c>
      <c r="V919" s="87" t="s">
        <v>691</v>
      </c>
      <c r="W919" s="85">
        <v>0</v>
      </c>
      <c r="X919" s="47">
        <v>1.3807522916666669E-2</v>
      </c>
      <c r="Y919" s="9">
        <v>3.71</v>
      </c>
      <c r="Z919" s="10">
        <v>260.90222722553358</v>
      </c>
      <c r="AA919" s="10">
        <v>25.45977277446643</v>
      </c>
      <c r="AB919" s="11">
        <v>0</v>
      </c>
      <c r="AC919" s="12">
        <v>0</v>
      </c>
      <c r="AD919" s="153">
        <f>VLOOKUP(D919,'Dados Base'!$B:$K,9,FALSE)*31536000/VLOOKUP($F919,F:H,MATCH(H918,F918:AF918,0),FALSE)</f>
        <v>13270.735605937041</v>
      </c>
      <c r="AE919" s="153">
        <f>VLOOKUP(D919,'Dados Base'!$B:$K,10,FALSE)*31536000/VLOOKUP($F919,F:H,MATCH(H918,F918:AF918,0),FALSE)</f>
        <v>1645.9827108138968</v>
      </c>
      <c r="AF919" s="14">
        <v>86.48</v>
      </c>
      <c r="AG919" s="15">
        <v>83.34</v>
      </c>
      <c r="AH919" s="14">
        <v>85.57</v>
      </c>
      <c r="AI919" s="14">
        <v>26.56</v>
      </c>
      <c r="AJ919" s="14">
        <v>100</v>
      </c>
      <c r="AK919" s="72">
        <f>(SUMIFS('Banco de Indicadores Mun. (2)'!I:I,'Banco de Indicadores Mun. (2)'!B:B,'Banco de Indicadores - Mun. (1)'!B919,'Banco de Indicadores Mun. (2)'!A:A,'Banco de Indicadores - Mun. (1)'!A919) / VLOOKUP(D919,'Dados Base'!$B:$K,8,FALSE)) * 100</f>
        <v>16.32496296296296</v>
      </c>
      <c r="AL919" s="72">
        <f>(SUMIFS('Banco de Indicadores Mun. (2)'!I:I,'Banco de Indicadores Mun. (2)'!B:B,'Banco de Indicadores - Mun. (1)'!B919,'Banco de Indicadores Mun. (2)'!A:A,'Banco de Indicadores - Mun. (1)'!A919) / VLOOKUP(D919,'Dados Base'!$B:$K,9,FALSE)) * 100</f>
        <v>5.1252790697674415</v>
      </c>
      <c r="AM919" s="72">
        <f>(SUMIFS('Banco de Indicadores Mun. (2)'!J:J,'Banco de Indicadores Mun. (2)'!B:B,'Banco de Indicadores - Mun. (1)'!B919,'Banco de Indicadores Mun. (2)'!A:A,'Banco de Indicadores - Mun. (1)'!A919) / VLOOKUP(D919,'Dados Base'!$B:$K,7,FALSE)) * 100</f>
        <v>23.567877551020409</v>
      </c>
      <c r="AN919" s="72">
        <f>(SUMIFS('Banco de Indicadores Mun. (2)'!K:K,'Banco de Indicadores Mun. (2)'!B:B,'Banco de Indicadores - Mun. (1)'!B919,'Banco de Indicadores Mun. (2)'!A:A,'Banco de Indicadores - Mun. (1)'!A919) / VLOOKUP(D919,'Dados Base'!$B:$K,10,FALSE)) * 100</f>
        <v>5.2342499999999985</v>
      </c>
      <c r="AO919" s="21">
        <v>0</v>
      </c>
      <c r="AP919" s="125">
        <v>0</v>
      </c>
      <c r="AQ919" s="17">
        <v>0</v>
      </c>
      <c r="AR919" s="18">
        <v>10</v>
      </c>
      <c r="AS919" s="20">
        <v>95.904633724283798</v>
      </c>
      <c r="AT919" s="20">
        <v>95.904633724283784</v>
      </c>
      <c r="AU919" s="20">
        <v>91.109234893433339</v>
      </c>
      <c r="AV919" s="21">
        <v>9.94</v>
      </c>
      <c r="AW919" s="21">
        <v>0</v>
      </c>
      <c r="AX919" s="21">
        <v>0</v>
      </c>
      <c r="AY919" s="116">
        <v>109.48813984405538</v>
      </c>
    </row>
    <row r="920" spans="1:51" ht="15" x14ac:dyDescent="0.25">
      <c r="A920" s="144">
        <v>2016</v>
      </c>
      <c r="B920" s="77" t="s">
        <v>275</v>
      </c>
      <c r="C920" s="78">
        <v>4</v>
      </c>
      <c r="D920" s="77">
        <v>3523800</v>
      </c>
      <c r="E920" s="78">
        <v>35238004</v>
      </c>
      <c r="F920" s="78" t="str">
        <f t="shared" si="33"/>
        <v>352380042016</v>
      </c>
      <c r="G920" s="79">
        <v>6.6168438488012349E-2</v>
      </c>
      <c r="H920" s="80">
        <f t="shared" si="32"/>
        <v>7584</v>
      </c>
      <c r="I920" s="81">
        <v>7035</v>
      </c>
      <c r="J920" s="82">
        <v>549</v>
      </c>
      <c r="K920" s="83">
        <f>(H920)/VLOOKUP(D920,'Dados Base'!$B:$K,6,FALSE)</f>
        <v>54.714667051439285</v>
      </c>
      <c r="L920" s="88">
        <f t="shared" si="34"/>
        <v>92.761075949367083</v>
      </c>
      <c r="M920" s="85" t="s">
        <v>702</v>
      </c>
      <c r="N920" s="86">
        <v>0.71699999999999997</v>
      </c>
      <c r="O920" s="87" t="s">
        <v>691</v>
      </c>
      <c r="P920" s="87" t="s">
        <v>691</v>
      </c>
      <c r="Q920" s="87" t="s">
        <v>691</v>
      </c>
      <c r="R920" s="87" t="s">
        <v>691</v>
      </c>
      <c r="S920" s="87" t="s">
        <v>691</v>
      </c>
      <c r="T920" s="87" t="s">
        <v>691</v>
      </c>
      <c r="U920" s="87" t="s">
        <v>691</v>
      </c>
      <c r="V920" s="87" t="s">
        <v>691</v>
      </c>
      <c r="W920" s="85">
        <v>0</v>
      </c>
      <c r="X920" s="47">
        <v>1.7067950000000002E-2</v>
      </c>
      <c r="Y920" s="9">
        <v>4.95</v>
      </c>
      <c r="Z920" s="10">
        <v>310.39174331148473</v>
      </c>
      <c r="AA920" s="10">
        <v>71.226256688515278</v>
      </c>
      <c r="AB920" s="11">
        <v>0</v>
      </c>
      <c r="AC920" s="12">
        <v>0</v>
      </c>
      <c r="AD920" s="153">
        <f>VLOOKUP(D920,'Dados Base'!$B:$K,9,FALSE)*31536000/VLOOKUP($F920,F:H,MATCH(H919,F919:AF919,0),FALSE)</f>
        <v>9106.518987341773</v>
      </c>
      <c r="AE920" s="153">
        <f>VLOOKUP(D920,'Dados Base'!$B:$K,10,FALSE)*31536000/VLOOKUP($F920,F:H,MATCH(H919,F919:AF919,0),FALSE)</f>
        <v>914.81012658227837</v>
      </c>
      <c r="AF920" s="14">
        <v>86.42</v>
      </c>
      <c r="AG920" s="15">
        <v>89.26</v>
      </c>
      <c r="AH920" s="14">
        <v>84.32</v>
      </c>
      <c r="AI920" s="14">
        <v>14.45</v>
      </c>
      <c r="AJ920" s="14">
        <v>95.9</v>
      </c>
      <c r="AK920" s="72">
        <f>(SUMIFS('Banco de Indicadores Mun. (2)'!I:I,'Banco de Indicadores Mun. (2)'!B:B,'Banco de Indicadores - Mun. (1)'!B920,'Banco de Indicadores Mun. (2)'!A:A,'Banco de Indicadores - Mun. (1)'!A920) / VLOOKUP(D920,'Dados Base'!$B:$K,8,FALSE)) * 100</f>
        <v>60.224811594202912</v>
      </c>
      <c r="AL920" s="72">
        <f>(SUMIFS('Banco de Indicadores Mun. (2)'!I:I,'Banco de Indicadores Mun. (2)'!B:B,'Banco de Indicadores - Mun. (1)'!B920,'Banco de Indicadores Mun. (2)'!A:A,'Banco de Indicadores - Mun. (1)'!A920) / VLOOKUP(D920,'Dados Base'!$B:$K,9,FALSE)) * 100</f>
        <v>18.974940639269413</v>
      </c>
      <c r="AM920" s="72">
        <f>(SUMIFS('Banco de Indicadores Mun. (2)'!J:J,'Banco de Indicadores Mun. (2)'!B:B,'Banco de Indicadores - Mun. (1)'!B920,'Banco de Indicadores Mun. (2)'!A:A,'Banco de Indicadores - Mun. (1)'!A920) / VLOOKUP(D920,'Dados Base'!$B:$K,7,FALSE)) * 100</f>
        <v>88.264744680851081</v>
      </c>
      <c r="AN920" s="72">
        <f>(SUMIFS('Banco de Indicadores Mun. (2)'!K:K,'Banco de Indicadores Mun. (2)'!B:B,'Banco de Indicadores - Mun. (1)'!B920,'Banco de Indicadores Mun. (2)'!A:A,'Banco de Indicadores - Mun. (1)'!A920) / VLOOKUP(D920,'Dados Base'!$B:$K,10,FALSE)) * 100</f>
        <v>0.32131818181818189</v>
      </c>
      <c r="AO920" s="21">
        <v>0</v>
      </c>
      <c r="AP920" s="125">
        <v>0</v>
      </c>
      <c r="AQ920" s="17">
        <v>0</v>
      </c>
      <c r="AR920" s="18">
        <v>7.2</v>
      </c>
      <c r="AS920" s="20">
        <v>84.724992875463087</v>
      </c>
      <c r="AT920" s="20">
        <v>84.724992875463087</v>
      </c>
      <c r="AU920" s="20">
        <v>81.335718784618308</v>
      </c>
      <c r="AV920" s="21">
        <v>9.77</v>
      </c>
      <c r="AW920" s="21">
        <v>0</v>
      </c>
      <c r="AX920" s="21">
        <v>0</v>
      </c>
      <c r="AY920" s="116">
        <v>113.53325970605725</v>
      </c>
    </row>
    <row r="921" spans="1:51" ht="15" x14ac:dyDescent="0.25">
      <c r="A921" s="144">
        <v>2016</v>
      </c>
      <c r="B921" s="77" t="s">
        <v>276</v>
      </c>
      <c r="C921" s="78">
        <v>10</v>
      </c>
      <c r="D921" s="77">
        <v>3523909</v>
      </c>
      <c r="E921" s="78">
        <v>352390910</v>
      </c>
      <c r="F921" s="78" t="str">
        <f t="shared" si="33"/>
        <v>3523909102016</v>
      </c>
      <c r="G921" s="79">
        <v>1.0989242879360539</v>
      </c>
      <c r="H921" s="80">
        <f t="shared" si="32"/>
        <v>163775</v>
      </c>
      <c r="I921" s="81">
        <v>154843</v>
      </c>
      <c r="J921" s="82">
        <v>8932</v>
      </c>
      <c r="K921" s="83">
        <f>(H921)/VLOOKUP(D921,'Dados Base'!$B:$K,6,FALSE)</f>
        <v>255.9064345760805</v>
      </c>
      <c r="L921" s="88">
        <f t="shared" si="34"/>
        <v>94.546176156312015</v>
      </c>
      <c r="M921" s="85" t="s">
        <v>702</v>
      </c>
      <c r="N921" s="86">
        <v>0.77300000000000002</v>
      </c>
      <c r="O921" s="87" t="s">
        <v>691</v>
      </c>
      <c r="P921" s="87" t="s">
        <v>691</v>
      </c>
      <c r="Q921" s="87" t="s">
        <v>691</v>
      </c>
      <c r="R921" s="87" t="s">
        <v>691</v>
      </c>
      <c r="S921" s="87" t="s">
        <v>691</v>
      </c>
      <c r="T921" s="87" t="s">
        <v>691</v>
      </c>
      <c r="U921" s="87" t="s">
        <v>691</v>
      </c>
      <c r="V921" s="87" t="s">
        <v>691</v>
      </c>
      <c r="W921" s="85">
        <v>0</v>
      </c>
      <c r="X921" s="47">
        <v>0.53398592329282413</v>
      </c>
      <c r="Y921" s="9">
        <v>142.05000000000001</v>
      </c>
      <c r="Z921" s="10">
        <v>5871.933928800001</v>
      </c>
      <c r="AA921" s="10">
        <v>2651.2100711999997</v>
      </c>
      <c r="AB921" s="11">
        <v>25</v>
      </c>
      <c r="AC921" s="12">
        <v>0</v>
      </c>
      <c r="AD921" s="153">
        <f>VLOOKUP(D921,'Dados Base'!$B:$K,9,FALSE)*31536000/VLOOKUP($F921,F:H,MATCH(H920,F920:AF920,0),FALSE)</f>
        <v>1138.0110517478247</v>
      </c>
      <c r="AE921" s="153">
        <f>VLOOKUP(D921,'Dados Base'!$B:$K,10,FALSE)*31536000/VLOOKUP($F921,F:H,MATCH(H920,F920:AF920,0),FALSE)</f>
        <v>167.52446954663412</v>
      </c>
      <c r="AF921" s="14">
        <v>93.59</v>
      </c>
      <c r="AG921" s="15">
        <v>100</v>
      </c>
      <c r="AH921" s="14">
        <v>93.59</v>
      </c>
      <c r="AI921" s="14">
        <v>54.41</v>
      </c>
      <c r="AJ921" s="14">
        <v>100</v>
      </c>
      <c r="AK921" s="72">
        <f>(SUMIFS('Banco de Indicadores Mun. (2)'!I:I,'Banco de Indicadores Mun. (2)'!B:B,'Banco de Indicadores - Mun. (1)'!B921,'Banco de Indicadores Mun. (2)'!A:A,'Banco de Indicadores - Mun. (1)'!A921) / VLOOKUP(D921,'Dados Base'!$B:$K,8,FALSE)) * 100</f>
        <v>74.966219626168197</v>
      </c>
      <c r="AL921" s="72">
        <f>(SUMIFS('Banco de Indicadores Mun. (2)'!I:I,'Banco de Indicadores Mun. (2)'!B:B,'Banco de Indicadores - Mun. (1)'!B921,'Banco de Indicadores Mun. (2)'!A:A,'Banco de Indicadores - Mun. (1)'!A921) / VLOOKUP(D921,'Dados Base'!$B:$K,9,FALSE)) * 100</f>
        <v>27.145128595600671</v>
      </c>
      <c r="AM921" s="72">
        <f>(SUMIFS('Banco de Indicadores Mun. (2)'!J:J,'Banco de Indicadores Mun. (2)'!B:B,'Banco de Indicadores - Mun. (1)'!B921,'Banco de Indicadores Mun. (2)'!A:A,'Banco de Indicadores - Mun. (1)'!A921) / VLOOKUP(D921,'Dados Base'!$B:$K,7,FALSE)) * 100</f>
        <v>102.40816535433071</v>
      </c>
      <c r="AN921" s="72">
        <f>(SUMIFS('Banco de Indicadores Mun. (2)'!K:K,'Banco de Indicadores Mun. (2)'!B:B,'Banco de Indicadores - Mun. (1)'!B921,'Banco de Indicadores Mun. (2)'!A:A,'Banco de Indicadores - Mun. (1)'!A921) / VLOOKUP(D921,'Dados Base'!$B:$K,10,FALSE)) * 100</f>
        <v>34.907287356321802</v>
      </c>
      <c r="AO921" s="21">
        <v>0</v>
      </c>
      <c r="AP921" s="125">
        <v>1.2211876049458097</v>
      </c>
      <c r="AQ921" s="17">
        <v>0</v>
      </c>
      <c r="AR921" s="18">
        <v>8.9</v>
      </c>
      <c r="AS921" s="20">
        <v>98</v>
      </c>
      <c r="AT921" s="20">
        <v>72.52</v>
      </c>
      <c r="AU921" s="20">
        <v>68.893989457411493</v>
      </c>
      <c r="AV921" s="21">
        <v>7.56</v>
      </c>
      <c r="AW921" s="21">
        <v>2</v>
      </c>
      <c r="AX921" s="21">
        <v>0</v>
      </c>
      <c r="AY921" s="116">
        <v>196.88367317193809</v>
      </c>
    </row>
    <row r="922" spans="1:51" ht="15" x14ac:dyDescent="0.25">
      <c r="A922" s="144">
        <v>2016</v>
      </c>
      <c r="B922" s="77" t="s">
        <v>277</v>
      </c>
      <c r="C922" s="78">
        <v>5</v>
      </c>
      <c r="D922" s="77">
        <v>3524006</v>
      </c>
      <c r="E922" s="78">
        <v>35240065</v>
      </c>
      <c r="F922" s="78" t="str">
        <f t="shared" si="33"/>
        <v>352400652016</v>
      </c>
      <c r="G922" s="79">
        <v>3.7952914947652516</v>
      </c>
      <c r="H922" s="80">
        <f t="shared" si="32"/>
        <v>53551</v>
      </c>
      <c r="I922" s="81">
        <v>48948</v>
      </c>
      <c r="J922" s="82">
        <v>4603</v>
      </c>
      <c r="K922" s="83">
        <f>(H922)/VLOOKUP(D922,'Dados Base'!$B:$K,6,FALSE)</f>
        <v>267.06064232994214</v>
      </c>
      <c r="L922" s="88">
        <f t="shared" si="34"/>
        <v>91.404455565722401</v>
      </c>
      <c r="M922" s="85" t="s">
        <v>702</v>
      </c>
      <c r="N922" s="86">
        <v>0.76200000000000001</v>
      </c>
      <c r="O922" s="87" t="s">
        <v>691</v>
      </c>
      <c r="P922" s="87" t="s">
        <v>691</v>
      </c>
      <c r="Q922" s="87" t="s">
        <v>691</v>
      </c>
      <c r="R922" s="87" t="s">
        <v>691</v>
      </c>
      <c r="S922" s="87" t="s">
        <v>691</v>
      </c>
      <c r="T922" s="87" t="s">
        <v>691</v>
      </c>
      <c r="U922" s="87" t="s">
        <v>691</v>
      </c>
      <c r="V922" s="87" t="s">
        <v>691</v>
      </c>
      <c r="W922" s="85">
        <v>0</v>
      </c>
      <c r="X922" s="47">
        <v>0.12649440379629628</v>
      </c>
      <c r="Y922" s="9">
        <v>38.619999999999997</v>
      </c>
      <c r="Z922" s="10">
        <v>1782.2767849206052</v>
      </c>
      <c r="AA922" s="10">
        <v>824.78921507939469</v>
      </c>
      <c r="AB922" s="11">
        <v>6</v>
      </c>
      <c r="AC922" s="12">
        <v>0</v>
      </c>
      <c r="AD922" s="153">
        <f>VLOOKUP(D922,'Dados Base'!$B:$K,9,FALSE)*31536000/VLOOKUP($F922,F:H,MATCH(H921,F921:AF921,0),FALSE)</f>
        <v>1460.4634834083397</v>
      </c>
      <c r="AE922" s="153">
        <f>VLOOKUP(D922,'Dados Base'!$B:$K,10,FALSE)*31536000/VLOOKUP($F922,F:H,MATCH(H921,F921:AF921,0),FALSE)</f>
        <v>194.33586674385162</v>
      </c>
      <c r="AF922" s="14">
        <v>77.599999999999994</v>
      </c>
      <c r="AG922" s="15">
        <v>97.36</v>
      </c>
      <c r="AH922" s="14">
        <v>69.040000000000006</v>
      </c>
      <c r="AI922" s="14">
        <v>26.22</v>
      </c>
      <c r="AJ922" s="14">
        <v>89.36</v>
      </c>
      <c r="AK922" s="72">
        <f>(SUMIFS('Banco de Indicadores Mun. (2)'!I:I,'Banco de Indicadores Mun. (2)'!B:B,'Banco de Indicadores - Mun. (1)'!B922,'Banco de Indicadores Mun. (2)'!A:A,'Banco de Indicadores - Mun. (1)'!A922) / VLOOKUP(D922,'Dados Base'!$B:$K,8,FALSE)) * 100</f>
        <v>20.540191489361703</v>
      </c>
      <c r="AL922" s="72">
        <f>(SUMIFS('Banco de Indicadores Mun. (2)'!I:I,'Banco de Indicadores Mun. (2)'!B:B,'Banco de Indicadores - Mun. (1)'!B922,'Banco de Indicadores Mun. (2)'!A:A,'Banco de Indicadores - Mun. (1)'!A922) / VLOOKUP(D922,'Dados Base'!$B:$K,9,FALSE)) * 100</f>
        <v>7.7853951612903218</v>
      </c>
      <c r="AM922" s="72">
        <f>(SUMIFS('Banco de Indicadores Mun. (2)'!J:J,'Banco de Indicadores Mun. (2)'!B:B,'Banco de Indicadores - Mun. (1)'!B922,'Banco de Indicadores Mun. (2)'!A:A,'Banco de Indicadores - Mun. (1)'!A922) / VLOOKUP(D922,'Dados Base'!$B:$K,7,FALSE)) * 100</f>
        <v>22.89954098360656</v>
      </c>
      <c r="AN922" s="72">
        <f>(SUMIFS('Banco de Indicadores Mun. (2)'!K:K,'Banco de Indicadores Mun. (2)'!B:B,'Banco de Indicadores - Mun. (1)'!B922,'Banco de Indicadores Mun. (2)'!A:A,'Banco de Indicadores - Mun. (1)'!A922) / VLOOKUP(D922,'Dados Base'!$B:$K,10,FALSE)) * 100</f>
        <v>16.178969696969695</v>
      </c>
      <c r="AO922" s="21">
        <v>0</v>
      </c>
      <c r="AP922" s="125">
        <v>0</v>
      </c>
      <c r="AQ922" s="17">
        <v>0</v>
      </c>
      <c r="AR922" s="18">
        <v>9.5</v>
      </c>
      <c r="AS922" s="20">
        <v>72.044751644975818</v>
      </c>
      <c r="AT922" s="20">
        <v>72.044751644975818</v>
      </c>
      <c r="AU922" s="20">
        <v>68.363316652536042</v>
      </c>
      <c r="AV922" s="21">
        <v>7.52</v>
      </c>
      <c r="AW922" s="21">
        <v>0</v>
      </c>
      <c r="AX922" s="21">
        <v>0</v>
      </c>
      <c r="AY922" s="116">
        <v>58.368827224087696</v>
      </c>
    </row>
    <row r="923" spans="1:51" ht="15" x14ac:dyDescent="0.25">
      <c r="A923" s="144">
        <v>2016</v>
      </c>
      <c r="B923" s="77" t="s">
        <v>278</v>
      </c>
      <c r="C923" s="78">
        <v>8</v>
      </c>
      <c r="D923" s="77">
        <v>3524105</v>
      </c>
      <c r="E923" s="78">
        <v>35241058</v>
      </c>
      <c r="F923" s="78" t="str">
        <f t="shared" si="33"/>
        <v>352410582016</v>
      </c>
      <c r="G923" s="79">
        <v>0.45435792966044275</v>
      </c>
      <c r="H923" s="80">
        <f t="shared" si="32"/>
        <v>39688</v>
      </c>
      <c r="I923" s="81">
        <v>37365</v>
      </c>
      <c r="J923" s="82">
        <v>2323</v>
      </c>
      <c r="K923" s="83">
        <f>(H923)/VLOOKUP(D923,'Dados Base'!$B:$K,6,FALSE)</f>
        <v>56.879156156844758</v>
      </c>
      <c r="L923" s="88">
        <f t="shared" si="34"/>
        <v>94.146845394073779</v>
      </c>
      <c r="M923" s="85" t="s">
        <v>702</v>
      </c>
      <c r="N923" s="86">
        <v>0.76500000000000001</v>
      </c>
      <c r="O923" s="87" t="s">
        <v>691</v>
      </c>
      <c r="P923" s="87" t="s">
        <v>691</v>
      </c>
      <c r="Q923" s="87" t="s">
        <v>691</v>
      </c>
      <c r="R923" s="87" t="s">
        <v>691</v>
      </c>
      <c r="S923" s="87" t="s">
        <v>691</v>
      </c>
      <c r="T923" s="87" t="s">
        <v>691</v>
      </c>
      <c r="U923" s="87" t="s">
        <v>691</v>
      </c>
      <c r="V923" s="87" t="s">
        <v>691</v>
      </c>
      <c r="W923" s="85">
        <v>0</v>
      </c>
      <c r="X923" s="47">
        <v>0.12080953703703703</v>
      </c>
      <c r="Y923" s="9">
        <v>31.04</v>
      </c>
      <c r="Z923" s="10">
        <v>1688.6043000000002</v>
      </c>
      <c r="AA923" s="10">
        <v>406.27170000000001</v>
      </c>
      <c r="AB923" s="11">
        <v>4</v>
      </c>
      <c r="AC923" s="12">
        <v>0</v>
      </c>
      <c r="AD923" s="153">
        <f>VLOOKUP(D923,'Dados Base'!$B:$K,9,FALSE)*31536000/VLOOKUP($F923,F:H,MATCH(H922,F922:AF922,0),FALSE)</f>
        <v>8891.5500907075184</v>
      </c>
      <c r="AE923" s="153">
        <f>VLOOKUP(D923,'Dados Base'!$B:$K,10,FALSE)*31536000/VLOOKUP($F923,F:H,MATCH(H922,F922:AF922,0),FALSE)</f>
        <v>1088.5990727675871</v>
      </c>
      <c r="AF923" s="14">
        <v>100</v>
      </c>
      <c r="AG923" s="15">
        <v>94.15</v>
      </c>
      <c r="AH923" s="14">
        <v>100</v>
      </c>
      <c r="AI923" s="14">
        <v>68.48</v>
      </c>
      <c r="AJ923" s="14">
        <v>100</v>
      </c>
      <c r="AK923" s="72">
        <f>(SUMIFS('Banco de Indicadores Mun. (2)'!I:I,'Banco de Indicadores Mun. (2)'!B:B,'Banco de Indicadores - Mun. (1)'!B923,'Banco de Indicadores Mun. (2)'!A:A,'Banco de Indicadores - Mun. (1)'!A923) / VLOOKUP(D923,'Dados Base'!$B:$K,8,FALSE)) * 100</f>
        <v>7.3057799999999995</v>
      </c>
      <c r="AL923" s="72">
        <f>(SUMIFS('Banco de Indicadores Mun. (2)'!I:I,'Banco de Indicadores Mun. (2)'!B:B,'Banco de Indicadores - Mun. (1)'!B923,'Banco de Indicadores Mun. (2)'!A:A,'Banco de Indicadores - Mun. (1)'!A923) / VLOOKUP(D923,'Dados Base'!$B:$K,9,FALSE)) * 100</f>
        <v>2.2850965147453084</v>
      </c>
      <c r="AM923" s="72">
        <f>(SUMIFS('Banco de Indicadores Mun. (2)'!J:J,'Banco de Indicadores Mun. (2)'!B:B,'Banco de Indicadores - Mun. (1)'!B923,'Banco de Indicadores Mun. (2)'!A:A,'Banco de Indicadores - Mun. (1)'!A923) / VLOOKUP(D923,'Dados Base'!$B:$K,7,FALSE)) * 100</f>
        <v>11.631849765258217</v>
      </c>
      <c r="AN923" s="72">
        <f>(SUMIFS('Banco de Indicadores Mun. (2)'!K:K,'Banco de Indicadores Mun. (2)'!B:B,'Banco de Indicadores - Mun. (1)'!B923,'Banco de Indicadores Mun. (2)'!A:A,'Banco de Indicadores - Mun. (1)'!A923) / VLOOKUP(D923,'Dados Base'!$B:$K,10,FALSE)) * 100</f>
        <v>0.5798467153284671</v>
      </c>
      <c r="AO923" s="21">
        <v>0</v>
      </c>
      <c r="AP923" s="125">
        <v>0</v>
      </c>
      <c r="AQ923" s="17">
        <v>0</v>
      </c>
      <c r="AR923" s="18" t="s">
        <v>692</v>
      </c>
      <c r="AS923" s="20">
        <v>100</v>
      </c>
      <c r="AT923" s="20">
        <v>100</v>
      </c>
      <c r="AU923" s="20">
        <v>80.606408207454763</v>
      </c>
      <c r="AV923" s="21">
        <v>10</v>
      </c>
      <c r="AW923" s="21">
        <v>2</v>
      </c>
      <c r="AX923" s="21">
        <v>0</v>
      </c>
      <c r="AY923" s="116">
        <v>176.3105837701371</v>
      </c>
    </row>
    <row r="924" spans="1:51" ht="15" x14ac:dyDescent="0.25">
      <c r="A924" s="144">
        <v>2016</v>
      </c>
      <c r="B924" s="77" t="s">
        <v>279</v>
      </c>
      <c r="C924" s="78">
        <v>12</v>
      </c>
      <c r="D924" s="77">
        <v>3524204</v>
      </c>
      <c r="E924" s="78">
        <v>352420412</v>
      </c>
      <c r="F924" s="78" t="str">
        <f t="shared" si="33"/>
        <v>3524204122016</v>
      </c>
      <c r="G924" s="79">
        <v>0.21604689282153089</v>
      </c>
      <c r="H924" s="80">
        <f t="shared" si="32"/>
        <v>6651</v>
      </c>
      <c r="I924" s="81">
        <v>6284</v>
      </c>
      <c r="J924" s="82">
        <v>367</v>
      </c>
      <c r="K924" s="83">
        <f>(H924)/VLOOKUP(D924,'Dados Base'!$B:$K,6,FALSE)</f>
        <v>24.254248413682443</v>
      </c>
      <c r="L924" s="88">
        <f t="shared" si="34"/>
        <v>94.482032777026021</v>
      </c>
      <c r="M924" s="85" t="s">
        <v>702</v>
      </c>
      <c r="N924" s="86">
        <v>0.71099999999999997</v>
      </c>
      <c r="O924" s="87" t="s">
        <v>691</v>
      </c>
      <c r="P924" s="87" t="s">
        <v>691</v>
      </c>
      <c r="Q924" s="87" t="s">
        <v>691</v>
      </c>
      <c r="R924" s="87" t="s">
        <v>691</v>
      </c>
      <c r="S924" s="87" t="s">
        <v>691</v>
      </c>
      <c r="T924" s="87" t="s">
        <v>691</v>
      </c>
      <c r="U924" s="87" t="s">
        <v>691</v>
      </c>
      <c r="V924" s="87" t="s">
        <v>691</v>
      </c>
      <c r="W924" s="85">
        <v>0</v>
      </c>
      <c r="X924" s="47">
        <v>1.390647890625E-2</v>
      </c>
      <c r="Y924" s="9">
        <v>4.5199999999999996</v>
      </c>
      <c r="Z924" s="10">
        <v>246.18088634799238</v>
      </c>
      <c r="AA924" s="10">
        <v>102.33511365200764</v>
      </c>
      <c r="AB924" s="11">
        <v>1</v>
      </c>
      <c r="AC924" s="12">
        <v>0</v>
      </c>
      <c r="AD924" s="153">
        <f>VLOOKUP(D924,'Dados Base'!$B:$K,9,FALSE)*31536000/VLOOKUP($F924,F:H,MATCH(H923,F923:AF923,0),FALSE)</f>
        <v>15741.921515561569</v>
      </c>
      <c r="AE924" s="153">
        <f>VLOOKUP(D924,'Dados Base'!$B:$K,10,FALSE)*31536000/VLOOKUP($F924,F:H,MATCH(H923,F923:AF923,0),FALSE)</f>
        <v>1849.201623815967</v>
      </c>
      <c r="AF924" s="14">
        <v>80.290000000000006</v>
      </c>
      <c r="AG924" s="15">
        <v>93.54</v>
      </c>
      <c r="AH924" s="14">
        <v>84.99</v>
      </c>
      <c r="AI924" s="14">
        <v>22.6</v>
      </c>
      <c r="AJ924" s="14">
        <v>85.84</v>
      </c>
      <c r="AK924" s="72">
        <f>(SUMIFS('Banco de Indicadores Mun. (2)'!I:I,'Banco de Indicadores Mun. (2)'!B:B,'Banco de Indicadores - Mun. (1)'!B924,'Banco de Indicadores Mun. (2)'!A:A,'Banco de Indicadores - Mun. (1)'!A924) / VLOOKUP(D924,'Dados Base'!$B:$K,8,FALSE)) * 100</f>
        <v>48.26155</v>
      </c>
      <c r="AL924" s="72">
        <f>(SUMIFS('Banco de Indicadores Mun. (2)'!I:I,'Banco de Indicadores Mun. (2)'!B:B,'Banco de Indicadores - Mun. (1)'!B924,'Banco de Indicadores Mun. (2)'!A:A,'Banco de Indicadores - Mun. (1)'!A924) / VLOOKUP(D924,'Dados Base'!$B:$K,9,FALSE)) * 100</f>
        <v>17.443933734939758</v>
      </c>
      <c r="AM924" s="72">
        <f>(SUMIFS('Banco de Indicadores Mun. (2)'!J:J,'Banco de Indicadores Mun. (2)'!B:B,'Banco de Indicadores - Mun. (1)'!B924,'Banco de Indicadores Mun. (2)'!A:A,'Banco de Indicadores - Mun. (1)'!A924) / VLOOKUP(D924,'Dados Base'!$B:$K,7,FALSE)) * 100</f>
        <v>68.676086419753076</v>
      </c>
      <c r="AN924" s="72">
        <f>(SUMIFS('Banco de Indicadores Mun. (2)'!K:K,'Banco de Indicadores Mun. (2)'!B:B,'Banco de Indicadores - Mun. (1)'!B924,'Banco de Indicadores Mun. (2)'!A:A,'Banco de Indicadores - Mun. (1)'!A924) / VLOOKUP(D924,'Dados Base'!$B:$K,10,FALSE)) * 100</f>
        <v>5.8621282051282062</v>
      </c>
      <c r="AO924" s="21">
        <v>0</v>
      </c>
      <c r="AP924" s="125">
        <v>0</v>
      </c>
      <c r="AQ924" s="17">
        <v>0</v>
      </c>
      <c r="AR924" s="18">
        <v>7.3</v>
      </c>
      <c r="AS924" s="20">
        <v>87.205226258763545</v>
      </c>
      <c r="AT924" s="20">
        <v>87.205226258763531</v>
      </c>
      <c r="AU924" s="20">
        <v>70.63689654075921</v>
      </c>
      <c r="AV924" s="21">
        <v>7.9</v>
      </c>
      <c r="AW924" s="21">
        <v>1</v>
      </c>
      <c r="AX924" s="21">
        <v>0</v>
      </c>
      <c r="AY924" s="116">
        <v>119.0157487857082</v>
      </c>
    </row>
    <row r="925" spans="1:51" ht="15" x14ac:dyDescent="0.25">
      <c r="A925" s="144">
        <v>2016</v>
      </c>
      <c r="B925" s="77" t="s">
        <v>280</v>
      </c>
      <c r="C925" s="78">
        <v>9</v>
      </c>
      <c r="D925" s="77">
        <v>3524303</v>
      </c>
      <c r="E925" s="78">
        <v>35243039</v>
      </c>
      <c r="F925" s="78" t="str">
        <f t="shared" si="33"/>
        <v>352430392016</v>
      </c>
      <c r="G925" s="79">
        <v>0.42581821907152761</v>
      </c>
      <c r="H925" s="80">
        <f t="shared" si="32"/>
        <v>73315</v>
      </c>
      <c r="I925" s="81">
        <v>71752</v>
      </c>
      <c r="J925" s="82">
        <v>1563</v>
      </c>
      <c r="K925" s="83">
        <f>(H925)/VLOOKUP(D925,'Dados Base'!$B:$K,6,FALSE)</f>
        <v>103.7721160651097</v>
      </c>
      <c r="L925" s="88">
        <f t="shared" si="34"/>
        <v>97.868103389483736</v>
      </c>
      <c r="M925" s="85" t="s">
        <v>702</v>
      </c>
      <c r="N925" s="86">
        <v>0.77800000000000002</v>
      </c>
      <c r="O925" s="87" t="s">
        <v>691</v>
      </c>
      <c r="P925" s="87" t="s">
        <v>691</v>
      </c>
      <c r="Q925" s="87" t="s">
        <v>691</v>
      </c>
      <c r="R925" s="87" t="s">
        <v>691</v>
      </c>
      <c r="S925" s="87" t="s">
        <v>691</v>
      </c>
      <c r="T925" s="87" t="s">
        <v>691</v>
      </c>
      <c r="U925" s="87" t="s">
        <v>691</v>
      </c>
      <c r="V925" s="87" t="s">
        <v>691</v>
      </c>
      <c r="W925" s="85">
        <v>0</v>
      </c>
      <c r="X925" s="47">
        <v>0.21977732587962967</v>
      </c>
      <c r="Y925" s="9">
        <v>59.14</v>
      </c>
      <c r="Z925" s="10">
        <v>3174.4272599999999</v>
      </c>
      <c r="AA925" s="10">
        <v>817.57674000000009</v>
      </c>
      <c r="AB925" s="11">
        <v>6</v>
      </c>
      <c r="AC925" s="12">
        <v>0</v>
      </c>
      <c r="AD925" s="153">
        <f>VLOOKUP(D925,'Dados Base'!$B:$K,9,FALSE)*31536000/VLOOKUP($F925,F:H,MATCH(H924,F924:AF924,0),FALSE)</f>
        <v>4099.2713632953692</v>
      </c>
      <c r="AE925" s="153">
        <f>VLOOKUP(D925,'Dados Base'!$B:$K,10,FALSE)*31536000/VLOOKUP($F925,F:H,MATCH(H924,F924:AF924,0),FALSE)</f>
        <v>490.36404555684385</v>
      </c>
      <c r="AF925" s="14">
        <v>98.48</v>
      </c>
      <c r="AG925" s="15">
        <v>97.38</v>
      </c>
      <c r="AH925" s="14">
        <v>98.48</v>
      </c>
      <c r="AI925" s="14">
        <v>46.31</v>
      </c>
      <c r="AJ925" s="14">
        <v>97.4</v>
      </c>
      <c r="AK925" s="72">
        <f>(SUMIFS('Banco de Indicadores Mun. (2)'!I:I,'Banco de Indicadores Mun. (2)'!B:B,'Banco de Indicadores - Mun. (1)'!B925,'Banco de Indicadores Mun. (2)'!A:A,'Banco de Indicadores - Mun. (1)'!A925) / VLOOKUP(D925,'Dados Base'!$B:$K,8,FALSE)) * 100</f>
        <v>37.966466666666662</v>
      </c>
      <c r="AL925" s="72">
        <f>(SUMIFS('Banco de Indicadores Mun. (2)'!I:I,'Banco de Indicadores Mun. (2)'!B:B,'Banco de Indicadores - Mun. (1)'!B925,'Banco de Indicadores Mun. (2)'!A:A,'Banco de Indicadores - Mun. (1)'!A925) / VLOOKUP(D925,'Dados Base'!$B:$K,9,FALSE)) * 100</f>
        <v>13.744418677859391</v>
      </c>
      <c r="AM925" s="72">
        <f>(SUMIFS('Banco de Indicadores Mun. (2)'!J:J,'Banco de Indicadores Mun. (2)'!B:B,'Banco de Indicadores - Mun. (1)'!B925,'Banco de Indicadores Mun. (2)'!A:A,'Banco de Indicadores - Mun. (1)'!A925) / VLOOKUP(D925,'Dados Base'!$B:$K,7,FALSE)) * 100</f>
        <v>51.618614718614708</v>
      </c>
      <c r="AN925" s="72">
        <f>(SUMIFS('Banco de Indicadores Mun. (2)'!K:K,'Banco de Indicadores Mun. (2)'!B:B,'Banco de Indicadores - Mun. (1)'!B925,'Banco de Indicadores Mun. (2)'!A:A,'Banco de Indicadores - Mun. (1)'!A925) / VLOOKUP(D925,'Dados Base'!$B:$K,10,FALSE)) * 100</f>
        <v>10.302903508771928</v>
      </c>
      <c r="AO925" s="21">
        <v>0</v>
      </c>
      <c r="AP925" s="125">
        <v>0</v>
      </c>
      <c r="AQ925" s="17">
        <v>0</v>
      </c>
      <c r="AR925" s="18">
        <v>10</v>
      </c>
      <c r="AS925" s="20">
        <v>100</v>
      </c>
      <c r="AT925" s="20">
        <v>98.999999999999986</v>
      </c>
      <c r="AU925" s="20">
        <v>79.519641262884505</v>
      </c>
      <c r="AV925" s="21">
        <v>8.65</v>
      </c>
      <c r="AW925" s="21">
        <v>2</v>
      </c>
      <c r="AX925" s="21">
        <v>0</v>
      </c>
      <c r="AY925" s="116">
        <v>173.70317819277091</v>
      </c>
    </row>
    <row r="926" spans="1:51" ht="15" x14ac:dyDescent="0.25">
      <c r="A926" s="144">
        <v>2016</v>
      </c>
      <c r="B926" s="77" t="s">
        <v>281</v>
      </c>
      <c r="C926" s="78">
        <v>2</v>
      </c>
      <c r="D926" s="77">
        <v>3524402</v>
      </c>
      <c r="E926" s="78">
        <v>35244022</v>
      </c>
      <c r="F926" s="78" t="str">
        <f t="shared" si="33"/>
        <v>352440222016</v>
      </c>
      <c r="G926" s="79">
        <v>0.84902914805005114</v>
      </c>
      <c r="H926" s="80">
        <f t="shared" si="32"/>
        <v>221650</v>
      </c>
      <c r="I926" s="81">
        <v>218589</v>
      </c>
      <c r="J926" s="82">
        <v>3061</v>
      </c>
      <c r="K926" s="83">
        <f>(H926)/VLOOKUP(D926,'Dados Base'!$B:$K,6,FALSE)</f>
        <v>481.77451257417351</v>
      </c>
      <c r="L926" s="88">
        <f t="shared" si="34"/>
        <v>98.618993909316487</v>
      </c>
      <c r="M926" s="85" t="s">
        <v>702</v>
      </c>
      <c r="N926" s="86">
        <v>0.77700000000000002</v>
      </c>
      <c r="O926" s="87" t="s">
        <v>691</v>
      </c>
      <c r="P926" s="87" t="s">
        <v>691</v>
      </c>
      <c r="Q926" s="87" t="s">
        <v>691</v>
      </c>
      <c r="R926" s="87" t="s">
        <v>691</v>
      </c>
      <c r="S926" s="87" t="s">
        <v>691</v>
      </c>
      <c r="T926" s="87" t="s">
        <v>691</v>
      </c>
      <c r="U926" s="87" t="s">
        <v>691</v>
      </c>
      <c r="V926" s="87" t="s">
        <v>691</v>
      </c>
      <c r="W926" s="85">
        <v>19.48</v>
      </c>
      <c r="X926" s="47">
        <v>0.77048464548611106</v>
      </c>
      <c r="Y926" s="9">
        <v>202.56</v>
      </c>
      <c r="Z926" s="10">
        <v>7037.3382314399996</v>
      </c>
      <c r="AA926" s="10">
        <v>5116.0097685600003</v>
      </c>
      <c r="AB926" s="11">
        <v>37</v>
      </c>
      <c r="AC926" s="12">
        <v>0</v>
      </c>
      <c r="AD926" s="153">
        <f>VLOOKUP(D926,'Dados Base'!$B:$K,9,FALSE)*31536000/VLOOKUP($F926,F:H,MATCH(H925,F925:AF925,0),FALSE)</f>
        <v>980.2979472140762</v>
      </c>
      <c r="AE926" s="153">
        <f>VLOOKUP(D926,'Dados Base'!$B:$K,10,FALSE)*31536000/VLOOKUP($F926,F:H,MATCH(H925,F925:AF925,0),FALSE)</f>
        <v>98.172073088202126</v>
      </c>
      <c r="AF926" s="14">
        <v>99.78</v>
      </c>
      <c r="AG926" s="15">
        <v>99.91</v>
      </c>
      <c r="AH926" s="14">
        <v>99.2</v>
      </c>
      <c r="AI926" s="14">
        <v>47.58</v>
      </c>
      <c r="AJ926" s="14">
        <v>100</v>
      </c>
      <c r="AK926" s="72">
        <f>(SUMIFS('Banco de Indicadores Mun. (2)'!I:I,'Banco de Indicadores Mun. (2)'!B:B,'Banco de Indicadores - Mun. (1)'!B926,'Banco de Indicadores Mun. (2)'!A:A,'Banco de Indicadores - Mun. (1)'!A926) / VLOOKUP(D926,'Dados Base'!$B:$K,8,FALSE)) * 100</f>
        <v>59.970634228187926</v>
      </c>
      <c r="AL926" s="72">
        <f>(SUMIFS('Banco de Indicadores Mun. (2)'!I:I,'Banco de Indicadores Mun. (2)'!B:B,'Banco de Indicadores - Mun. (1)'!B926,'Banco de Indicadores Mun. (2)'!A:A,'Banco de Indicadores - Mun. (1)'!A926) / VLOOKUP(D926,'Dados Base'!$B:$K,9,FALSE)) * 100</f>
        <v>25.937952104499274</v>
      </c>
      <c r="AM926" s="72">
        <f>(SUMIFS('Banco de Indicadores Mun. (2)'!J:J,'Banco de Indicadores Mun. (2)'!B:B,'Banco de Indicadores - Mun. (1)'!B926,'Banco de Indicadores Mun. (2)'!A:A,'Banco de Indicadores - Mun. (1)'!A926) / VLOOKUP(D926,'Dados Base'!$B:$K,7,FALSE)) * 100</f>
        <v>62.174650655021821</v>
      </c>
      <c r="AN926" s="72">
        <f>(SUMIFS('Banco de Indicadores Mun. (2)'!K:K,'Banco de Indicadores Mun. (2)'!B:B,'Banco de Indicadores - Mun. (1)'!B926,'Banco de Indicadores Mun. (2)'!A:A,'Banco de Indicadores - Mun. (1)'!A926) / VLOOKUP(D926,'Dados Base'!$B:$K,10,FALSE)) * 100</f>
        <v>52.655855072463787</v>
      </c>
      <c r="AO926" s="21">
        <v>0</v>
      </c>
      <c r="AP926" s="125">
        <v>0</v>
      </c>
      <c r="AQ926" s="17">
        <v>0</v>
      </c>
      <c r="AR926" s="18">
        <v>10</v>
      </c>
      <c r="AS926" s="20">
        <v>93</v>
      </c>
      <c r="AT926" s="20">
        <v>60.07800000000001</v>
      </c>
      <c r="AU926" s="20">
        <v>57.904523358008014</v>
      </c>
      <c r="AV926" s="21">
        <v>6.63</v>
      </c>
      <c r="AW926" s="21">
        <v>2</v>
      </c>
      <c r="AX926" s="21">
        <v>0</v>
      </c>
      <c r="AY926" s="116">
        <v>3.0644478301191036</v>
      </c>
    </row>
    <row r="927" spans="1:51" ht="15" x14ac:dyDescent="0.25">
      <c r="A927" s="144">
        <v>2016</v>
      </c>
      <c r="B927" s="77" t="s">
        <v>282</v>
      </c>
      <c r="C927" s="78">
        <v>16</v>
      </c>
      <c r="D927" s="77">
        <v>3524501</v>
      </c>
      <c r="E927" s="78">
        <v>352450116</v>
      </c>
      <c r="F927" s="78" t="str">
        <f t="shared" si="33"/>
        <v>3524501162016</v>
      </c>
      <c r="G927" s="79">
        <v>2.5645004462247378</v>
      </c>
      <c r="H927" s="80">
        <f t="shared" si="32"/>
        <v>6464</v>
      </c>
      <c r="I927" s="81">
        <v>5814</v>
      </c>
      <c r="J927" s="82">
        <v>650</v>
      </c>
      <c r="K927" s="83">
        <f>(H927)/VLOOKUP(D927,'Dados Base'!$B:$K,6,FALSE)</f>
        <v>44.752146219883691</v>
      </c>
      <c r="L927" s="88">
        <f t="shared" si="34"/>
        <v>89.944306930693074</v>
      </c>
      <c r="M927" s="85" t="s">
        <v>702</v>
      </c>
      <c r="N927" s="86">
        <v>0.72299999999999998</v>
      </c>
      <c r="O927" s="87" t="s">
        <v>691</v>
      </c>
      <c r="P927" s="87" t="s">
        <v>691</v>
      </c>
      <c r="Q927" s="87" t="s">
        <v>691</v>
      </c>
      <c r="R927" s="87" t="s">
        <v>691</v>
      </c>
      <c r="S927" s="87" t="s">
        <v>691</v>
      </c>
      <c r="T927" s="87" t="s">
        <v>691</v>
      </c>
      <c r="U927" s="87" t="s">
        <v>691</v>
      </c>
      <c r="V927" s="87" t="s">
        <v>691</v>
      </c>
      <c r="W927" s="85">
        <v>0</v>
      </c>
      <c r="X927" s="47">
        <v>1.4772933333333335E-2</v>
      </c>
      <c r="Y927" s="9">
        <v>3.98</v>
      </c>
      <c r="Z927" s="10">
        <v>256.91741999999999</v>
      </c>
      <c r="AA927" s="10">
        <v>50.39658</v>
      </c>
      <c r="AB927" s="11">
        <v>0</v>
      </c>
      <c r="AC927" s="12">
        <v>0</v>
      </c>
      <c r="AD927" s="153">
        <f>VLOOKUP(D927,'Dados Base'!$B:$K,9,FALSE)*31536000/VLOOKUP($F927,F:H,MATCH(H926,F926:AF926,0),FALSE)</f>
        <v>4976.287128712871</v>
      </c>
      <c r="AE927" s="153">
        <f>VLOOKUP(D927,'Dados Base'!$B:$K,10,FALSE)*31536000/VLOOKUP($F927,F:H,MATCH(H926,F926:AF926,0),FALSE)</f>
        <v>487.87128712871271</v>
      </c>
      <c r="AF927" s="14">
        <v>87.76</v>
      </c>
      <c r="AG927" s="15">
        <v>86.11</v>
      </c>
      <c r="AH927" s="14">
        <v>84.51</v>
      </c>
      <c r="AI927" s="14">
        <v>0</v>
      </c>
      <c r="AJ927" s="14">
        <v>98.14</v>
      </c>
      <c r="AK927" s="72">
        <f>(SUMIFS('Banco de Indicadores Mun. (2)'!I:I,'Banco de Indicadores Mun. (2)'!B:B,'Banco de Indicadores - Mun. (1)'!B927,'Banco de Indicadores Mun. (2)'!A:A,'Banco de Indicadores - Mun. (1)'!A927) / VLOOKUP(D927,'Dados Base'!$B:$K,8,FALSE)) * 100</f>
        <v>6.9065476190476192</v>
      </c>
      <c r="AL927" s="72">
        <f>(SUMIFS('Banco de Indicadores Mun. (2)'!I:I,'Banco de Indicadores Mun. (2)'!B:B,'Banco de Indicadores - Mun. (1)'!B927,'Banco de Indicadores Mun. (2)'!A:A,'Banco de Indicadores - Mun. (1)'!A927) / VLOOKUP(D927,'Dados Base'!$B:$K,9,FALSE)) * 100</f>
        <v>2.8438725490196077</v>
      </c>
      <c r="AM927" s="72">
        <f>(SUMIFS('Banco de Indicadores Mun. (2)'!J:J,'Banco de Indicadores Mun. (2)'!B:B,'Banco de Indicadores - Mun. (1)'!B927,'Banco de Indicadores Mun. (2)'!A:A,'Banco de Indicadores - Mun. (1)'!A927) / VLOOKUP(D927,'Dados Base'!$B:$K,7,FALSE)) * 100</f>
        <v>5.2967499999999994</v>
      </c>
      <c r="AN927" s="72">
        <f>(SUMIFS('Banco de Indicadores Mun. (2)'!K:K,'Banco de Indicadores Mun. (2)'!B:B,'Banco de Indicadores - Mun. (1)'!B927,'Banco de Indicadores Mun. (2)'!A:A,'Banco de Indicadores - Mun. (1)'!A927) / VLOOKUP(D927,'Dados Base'!$B:$K,10,FALSE)) * 100</f>
        <v>12.057900000000002</v>
      </c>
      <c r="AO927" s="21">
        <v>0</v>
      </c>
      <c r="AP927" s="125">
        <v>0</v>
      </c>
      <c r="AQ927" s="17">
        <v>0</v>
      </c>
      <c r="AR927" s="18">
        <v>10</v>
      </c>
      <c r="AS927" s="20">
        <v>95</v>
      </c>
      <c r="AT927" s="20">
        <v>95</v>
      </c>
      <c r="AU927" s="20">
        <v>83.600948866631526</v>
      </c>
      <c r="AV927" s="21">
        <v>9.92</v>
      </c>
      <c r="AW927" s="21">
        <v>0</v>
      </c>
      <c r="AX927" s="21">
        <v>0</v>
      </c>
      <c r="AY927" s="116">
        <v>64.635775336877359</v>
      </c>
    </row>
    <row r="928" spans="1:51" ht="15" x14ac:dyDescent="0.25">
      <c r="A928" s="144">
        <v>2016</v>
      </c>
      <c r="B928" s="77" t="s">
        <v>283</v>
      </c>
      <c r="C928" s="78">
        <v>11</v>
      </c>
      <c r="D928" s="77">
        <v>3524600</v>
      </c>
      <c r="E928" s="78">
        <v>352460011</v>
      </c>
      <c r="F928" s="78" t="str">
        <f t="shared" si="33"/>
        <v>3524600112016</v>
      </c>
      <c r="G928" s="79">
        <v>-3.6620176365576018E-2</v>
      </c>
      <c r="H928" s="80">
        <f t="shared" si="32"/>
        <v>17169</v>
      </c>
      <c r="I928" s="81">
        <v>9348</v>
      </c>
      <c r="J928" s="82">
        <v>7821</v>
      </c>
      <c r="K928" s="83">
        <f>(H928)/VLOOKUP(D928,'Dados Base'!$B:$K,6,FALSE)</f>
        <v>24.236991445269489</v>
      </c>
      <c r="L928" s="88">
        <f t="shared" si="34"/>
        <v>54.446968373230817</v>
      </c>
      <c r="M928" s="85" t="s">
        <v>702</v>
      </c>
      <c r="N928" s="86">
        <v>0.71699999999999997</v>
      </c>
      <c r="O928" s="87" t="s">
        <v>691</v>
      </c>
      <c r="P928" s="87" t="s">
        <v>691</v>
      </c>
      <c r="Q928" s="87" t="s">
        <v>691</v>
      </c>
      <c r="R928" s="87" t="s">
        <v>691</v>
      </c>
      <c r="S928" s="87" t="s">
        <v>691</v>
      </c>
      <c r="T928" s="87" t="s">
        <v>691</v>
      </c>
      <c r="U928" s="87" t="s">
        <v>691</v>
      </c>
      <c r="V928" s="87" t="s">
        <v>691</v>
      </c>
      <c r="W928" s="85">
        <v>0</v>
      </c>
      <c r="X928" s="47">
        <v>3.368293508680556E-2</v>
      </c>
      <c r="Y928" s="9">
        <v>6.81</v>
      </c>
      <c r="Z928" s="10">
        <v>357.26562814276537</v>
      </c>
      <c r="AA928" s="10">
        <v>168.31637185723463</v>
      </c>
      <c r="AB928" s="11">
        <v>2</v>
      </c>
      <c r="AC928" s="12">
        <v>0</v>
      </c>
      <c r="AD928" s="153">
        <f>VLOOKUP(D928,'Dados Base'!$B:$K,9,FALSE)*31536000/VLOOKUP($F928,F:H,MATCH(H927,F927:AF927,0),FALSE)</f>
        <v>38885.032325703301</v>
      </c>
      <c r="AE928" s="153">
        <f>VLOOKUP(D928,'Dados Base'!$B:$K,10,FALSE)*31536000/VLOOKUP($F928,F:H,MATCH(H927,F927:AF927,0),FALSE)</f>
        <v>5032.8289358727943</v>
      </c>
      <c r="AF928" s="14">
        <v>64.45</v>
      </c>
      <c r="AG928" s="15">
        <v>55.58</v>
      </c>
      <c r="AH928" s="14">
        <v>53.93</v>
      </c>
      <c r="AI928" s="14">
        <v>25.1</v>
      </c>
      <c r="AJ928" s="14">
        <v>100</v>
      </c>
      <c r="AK928" s="72">
        <f>(SUMIFS('Banco de Indicadores Mun. (2)'!I:I,'Banco de Indicadores Mun. (2)'!B:B,'Banco de Indicadores - Mun. (1)'!B928,'Banco de Indicadores Mun. (2)'!A:A,'Banco de Indicadores - Mun. (1)'!A928) / VLOOKUP(D928,'Dados Base'!$B:$K,8,FALSE)) * 100</f>
        <v>0.91476839826839773</v>
      </c>
      <c r="AL928" s="72">
        <f>(SUMIFS('Banco de Indicadores Mun. (2)'!I:I,'Banco de Indicadores Mun. (2)'!B:B,'Banco de Indicadores - Mun. (1)'!B928,'Banco de Indicadores Mun. (2)'!A:A,'Banco de Indicadores - Mun. (1)'!A928) / VLOOKUP(D928,'Dados Base'!$B:$K,9,FALSE)) * 100</f>
        <v>0.39926594237127994</v>
      </c>
      <c r="AM928" s="72">
        <f>(SUMIFS('Banco de Indicadores Mun. (2)'!J:J,'Banco de Indicadores Mun. (2)'!B:B,'Banco de Indicadores - Mun. (1)'!B928,'Banco de Indicadores Mun. (2)'!A:A,'Banco de Indicadores - Mun. (1)'!A928) / VLOOKUP(D928,'Dados Base'!$B:$K,7,FALSE)) * 100</f>
        <v>1.2313907692307688</v>
      </c>
      <c r="AN928" s="72">
        <f>(SUMIFS('Banco de Indicadores Mun. (2)'!K:K,'Banco de Indicadores Mun. (2)'!B:B,'Banco de Indicadores - Mun. (1)'!B928,'Banco de Indicadores Mun. (2)'!A:A,'Banco de Indicadores - Mun. (1)'!A928) / VLOOKUP(D928,'Dados Base'!$B:$K,10,FALSE)) * 100</f>
        <v>0.16365693430656933</v>
      </c>
      <c r="AO928" s="21">
        <v>0</v>
      </c>
      <c r="AP928" s="125">
        <v>5.8244510454889626</v>
      </c>
      <c r="AQ928" s="17">
        <v>0</v>
      </c>
      <c r="AR928" s="18">
        <v>8.5</v>
      </c>
      <c r="AS928" s="20">
        <v>93.118578767123282</v>
      </c>
      <c r="AT928" s="20">
        <v>85.017262414383552</v>
      </c>
      <c r="AU928" s="20">
        <v>67.975240427329197</v>
      </c>
      <c r="AV928" s="21">
        <v>7.68</v>
      </c>
      <c r="AW928" s="21">
        <v>0</v>
      </c>
      <c r="AX928" s="21">
        <v>0</v>
      </c>
      <c r="AY928" s="116">
        <v>0</v>
      </c>
    </row>
    <row r="929" spans="1:51" ht="15" x14ac:dyDescent="0.25">
      <c r="A929" s="144">
        <v>2016</v>
      </c>
      <c r="B929" s="77" t="s">
        <v>284</v>
      </c>
      <c r="C929" s="78">
        <v>5</v>
      </c>
      <c r="D929" s="77">
        <v>3524709</v>
      </c>
      <c r="E929" s="78">
        <v>35247095</v>
      </c>
      <c r="F929" s="78" t="str">
        <f t="shared" si="33"/>
        <v>352470952016</v>
      </c>
      <c r="G929" s="79">
        <v>2.9712307859145914</v>
      </c>
      <c r="H929" s="80">
        <f t="shared" si="32"/>
        <v>51248</v>
      </c>
      <c r="I929" s="81">
        <v>50221</v>
      </c>
      <c r="J929" s="82">
        <v>1027</v>
      </c>
      <c r="K929" s="83">
        <f>(H929)/VLOOKUP(D929,'Dados Base'!$B:$K,6,FALSE)</f>
        <v>359.78657680426846</v>
      </c>
      <c r="L929" s="88">
        <f t="shared" si="34"/>
        <v>97.996019356852955</v>
      </c>
      <c r="M929" s="85" t="s">
        <v>702</v>
      </c>
      <c r="N929" s="86">
        <v>0.78400000000000003</v>
      </c>
      <c r="O929" s="87" t="s">
        <v>691</v>
      </c>
      <c r="P929" s="87" t="s">
        <v>691</v>
      </c>
      <c r="Q929" s="87" t="s">
        <v>691</v>
      </c>
      <c r="R929" s="87" t="s">
        <v>691</v>
      </c>
      <c r="S929" s="87" t="s">
        <v>691</v>
      </c>
      <c r="T929" s="87" t="s">
        <v>691</v>
      </c>
      <c r="U929" s="87" t="s">
        <v>691</v>
      </c>
      <c r="V929" s="87" t="s">
        <v>691</v>
      </c>
      <c r="W929" s="85">
        <v>0</v>
      </c>
      <c r="X929" s="47">
        <v>0.14886885605555558</v>
      </c>
      <c r="Y929" s="9">
        <v>41.23</v>
      </c>
      <c r="Z929" s="10">
        <v>1418.90268672</v>
      </c>
      <c r="AA929" s="10">
        <v>1364.1493132800001</v>
      </c>
      <c r="AB929" s="11">
        <v>9</v>
      </c>
      <c r="AC929" s="12">
        <v>0</v>
      </c>
      <c r="AD929" s="153">
        <f>VLOOKUP(D929,'Dados Base'!$B:$K,9,FALSE)*31536000/VLOOKUP($F929,F:H,MATCH(H928,F928:AF928,0),FALSE)</f>
        <v>1119.9562909772089</v>
      </c>
      <c r="AE929" s="153">
        <f>VLOOKUP(D929,'Dados Base'!$B:$K,10,FALSE)*31536000/VLOOKUP($F929,F:H,MATCH(H928,F928:AF928,0),FALSE)</f>
        <v>147.6865438651264</v>
      </c>
      <c r="AF929" s="14">
        <v>95.43</v>
      </c>
      <c r="AG929" s="15">
        <v>100</v>
      </c>
      <c r="AH929" s="14">
        <v>90.59</v>
      </c>
      <c r="AI929" s="14">
        <v>39.82</v>
      </c>
      <c r="AJ929" s="14">
        <v>98.27</v>
      </c>
      <c r="AK929" s="72">
        <f>(SUMIFS('Banco de Indicadores Mun. (2)'!I:I,'Banco de Indicadores Mun. (2)'!B:B,'Banco de Indicadores - Mun. (1)'!B929,'Banco de Indicadores Mun. (2)'!A:A,'Banco de Indicadores - Mun. (1)'!A929) / VLOOKUP(D929,'Dados Base'!$B:$K,8,FALSE)) * 100</f>
        <v>487.85657971014496</v>
      </c>
      <c r="AL929" s="72">
        <f>(SUMIFS('Banco de Indicadores Mun. (2)'!I:I,'Banco de Indicadores Mun. (2)'!B:B,'Banco de Indicadores - Mun. (1)'!B929,'Banco de Indicadores Mun. (2)'!A:A,'Banco de Indicadores - Mun. (1)'!A929) / VLOOKUP(D929,'Dados Base'!$B:$K,9,FALSE)) * 100</f>
        <v>184.95661538461536</v>
      </c>
      <c r="AM929" s="72">
        <f>(SUMIFS('Banco de Indicadores Mun. (2)'!J:J,'Banco de Indicadores Mun. (2)'!B:B,'Banco de Indicadores - Mun. (1)'!B929,'Banco de Indicadores Mun. (2)'!A:A,'Banco de Indicadores - Mun. (1)'!A929) / VLOOKUP(D929,'Dados Base'!$B:$K,7,FALSE)) * 100</f>
        <v>738.73008888888887</v>
      </c>
      <c r="AN929" s="72">
        <f>(SUMIFS('Banco de Indicadores Mun. (2)'!K:K,'Banco de Indicadores Mun. (2)'!B:B,'Banco de Indicadores - Mun. (1)'!B929,'Banco de Indicadores Mun. (2)'!A:A,'Banco de Indicadores - Mun. (1)'!A929) / VLOOKUP(D929,'Dados Base'!$B:$K,10,FALSE)) * 100</f>
        <v>17.46875</v>
      </c>
      <c r="AO929" s="21">
        <v>0</v>
      </c>
      <c r="AP929" s="125">
        <v>1.9512956603184515</v>
      </c>
      <c r="AQ929" s="17">
        <v>0</v>
      </c>
      <c r="AR929" s="18">
        <v>9.5</v>
      </c>
      <c r="AS929" s="20">
        <v>96</v>
      </c>
      <c r="AT929" s="20">
        <v>57.936000000000007</v>
      </c>
      <c r="AU929" s="20">
        <v>50.983692964414608</v>
      </c>
      <c r="AV929" s="21">
        <v>6.16</v>
      </c>
      <c r="AW929" s="21">
        <v>3</v>
      </c>
      <c r="AX929" s="21">
        <v>0</v>
      </c>
      <c r="AY929" s="116">
        <v>225.80774038765446</v>
      </c>
    </row>
    <row r="930" spans="1:51" ht="15" x14ac:dyDescent="0.25">
      <c r="A930" s="144">
        <v>2016</v>
      </c>
      <c r="B930" s="77" t="s">
        <v>285</v>
      </c>
      <c r="C930" s="78">
        <v>18</v>
      </c>
      <c r="D930" s="77">
        <v>3524808</v>
      </c>
      <c r="E930" s="78">
        <v>352480818</v>
      </c>
      <c r="F930" s="78" t="str">
        <f t="shared" si="33"/>
        <v>3524808182016</v>
      </c>
      <c r="G930" s="79">
        <v>7.7682687267355277E-2</v>
      </c>
      <c r="H930" s="80">
        <f t="shared" si="32"/>
        <v>47187</v>
      </c>
      <c r="I930" s="81">
        <v>44404</v>
      </c>
      <c r="J930" s="82">
        <v>2783</v>
      </c>
      <c r="K930" s="83">
        <f>(H930)/VLOOKUP(D930,'Dados Base'!$B:$K,6,FALSE)</f>
        <v>127.9612756264237</v>
      </c>
      <c r="L930" s="88">
        <f t="shared" si="34"/>
        <v>94.102189162269269</v>
      </c>
      <c r="M930" s="85" t="s">
        <v>702</v>
      </c>
      <c r="N930" s="86">
        <v>0.77600000000000002</v>
      </c>
      <c r="O930" s="87" t="s">
        <v>691</v>
      </c>
      <c r="P930" s="87" t="s">
        <v>691</v>
      </c>
      <c r="Q930" s="87" t="s">
        <v>691</v>
      </c>
      <c r="R930" s="87" t="s">
        <v>691</v>
      </c>
      <c r="S930" s="87" t="s">
        <v>691</v>
      </c>
      <c r="T930" s="87" t="s">
        <v>691</v>
      </c>
      <c r="U930" s="87" t="s">
        <v>691</v>
      </c>
      <c r="V930" s="87" t="s">
        <v>691</v>
      </c>
      <c r="W930" s="85">
        <v>0</v>
      </c>
      <c r="X930" s="47">
        <v>0.1416541724791667</v>
      </c>
      <c r="Y930" s="9">
        <v>36.9</v>
      </c>
      <c r="Z930" s="10">
        <v>2088.3867768447608</v>
      </c>
      <c r="AA930" s="10">
        <v>402.41722315523924</v>
      </c>
      <c r="AB930" s="11">
        <v>7</v>
      </c>
      <c r="AC930" s="12">
        <v>0</v>
      </c>
      <c r="AD930" s="153">
        <f>VLOOKUP(D930,'Dados Base'!$B:$K,9,FALSE)*31536000/VLOOKUP($F930,F:H,MATCH(H929,F929:AF929,0),FALSE)</f>
        <v>1857.9286667938204</v>
      </c>
      <c r="AE930" s="153">
        <f>VLOOKUP(D930,'Dados Base'!$B:$K,10,FALSE)*31536000/VLOOKUP($F930,F:H,MATCH(H929,F929:AF929,0),FALSE)</f>
        <v>173.76311272172421</v>
      </c>
      <c r="AF930" s="14">
        <v>98.62</v>
      </c>
      <c r="AG930" s="15" t="s">
        <v>692</v>
      </c>
      <c r="AH930" s="14">
        <v>97.65</v>
      </c>
      <c r="AI930" s="14">
        <v>18.14</v>
      </c>
      <c r="AJ930" s="14">
        <v>100</v>
      </c>
      <c r="AK930" s="72">
        <f>(SUMIFS('Banco de Indicadores Mun. (2)'!I:I,'Banco de Indicadores Mun. (2)'!B:B,'Banco de Indicadores - Mun. (1)'!B930,'Banco de Indicadores Mun. (2)'!A:A,'Banco de Indicadores - Mun. (1)'!A930) / VLOOKUP(D930,'Dados Base'!$B:$K,8,FALSE)) * 100</f>
        <v>30.574261363636356</v>
      </c>
      <c r="AL930" s="72">
        <f>(SUMIFS('Banco de Indicadores Mun. (2)'!I:I,'Banco de Indicadores Mun. (2)'!B:B,'Banco de Indicadores - Mun. (1)'!B930,'Banco de Indicadores Mun. (2)'!A:A,'Banco de Indicadores - Mun. (1)'!A930) / VLOOKUP(D930,'Dados Base'!$B:$K,9,FALSE)) * 100</f>
        <v>9.6781834532374091</v>
      </c>
      <c r="AM930" s="72">
        <f>(SUMIFS('Banco de Indicadores Mun. (2)'!J:J,'Banco de Indicadores Mun. (2)'!B:B,'Banco de Indicadores - Mun. (1)'!B930,'Banco de Indicadores Mun. (2)'!A:A,'Banco de Indicadores - Mun. (1)'!A930) / VLOOKUP(D930,'Dados Base'!$B:$K,7,FALSE)) * 100</f>
        <v>8.6309677419354855</v>
      </c>
      <c r="AN930" s="72">
        <f>(SUMIFS('Banco de Indicadores Mun. (2)'!K:K,'Banco de Indicadores Mun. (2)'!B:B,'Banco de Indicadores - Mun. (1)'!B930,'Banco de Indicadores Mun. (2)'!A:A,'Banco de Indicadores - Mun. (1)'!A930) / VLOOKUP(D930,'Dados Base'!$B:$K,10,FALSE)) * 100</f>
        <v>82.900576923076912</v>
      </c>
      <c r="AO930" s="21">
        <v>0</v>
      </c>
      <c r="AP930" s="125">
        <v>0</v>
      </c>
      <c r="AQ930" s="17">
        <v>0</v>
      </c>
      <c r="AR930" s="18">
        <v>9.1</v>
      </c>
      <c r="AS930" s="20">
        <v>97.493017388953959</v>
      </c>
      <c r="AT930" s="20">
        <v>97.493017388953945</v>
      </c>
      <c r="AU930" s="20">
        <v>83.843882410850497</v>
      </c>
      <c r="AV930" s="21">
        <v>9.9600000000000009</v>
      </c>
      <c r="AW930" s="21">
        <v>0</v>
      </c>
      <c r="AX930" s="21">
        <v>0</v>
      </c>
      <c r="AY930" s="116">
        <v>124.28056083267984</v>
      </c>
    </row>
    <row r="931" spans="1:51" ht="15" x14ac:dyDescent="0.25">
      <c r="A931" s="144">
        <v>2016</v>
      </c>
      <c r="B931" s="77" t="s">
        <v>286</v>
      </c>
      <c r="C931" s="78">
        <v>2</v>
      </c>
      <c r="D931" s="77">
        <v>3524907</v>
      </c>
      <c r="E931" s="78">
        <v>35249072</v>
      </c>
      <c r="F931" s="78" t="str">
        <f t="shared" si="33"/>
        <v>352490722016</v>
      </c>
      <c r="G931" s="79">
        <v>2.0784739231465954</v>
      </c>
      <c r="H931" s="80">
        <f t="shared" si="32"/>
        <v>5916</v>
      </c>
      <c r="I931" s="81">
        <v>2832</v>
      </c>
      <c r="J931" s="82">
        <v>3084</v>
      </c>
      <c r="K931" s="83">
        <f>(H931)/VLOOKUP(D931,'Dados Base'!$B:$K,6,FALSE)</f>
        <v>32.194166303874624</v>
      </c>
      <c r="L931" s="88">
        <f t="shared" si="34"/>
        <v>47.870182555780936</v>
      </c>
      <c r="M931" s="85" t="s">
        <v>702</v>
      </c>
      <c r="N931" s="86">
        <v>0.75600000000000001</v>
      </c>
      <c r="O931" s="87" t="s">
        <v>691</v>
      </c>
      <c r="P931" s="87" t="s">
        <v>691</v>
      </c>
      <c r="Q931" s="87" t="s">
        <v>691</v>
      </c>
      <c r="R931" s="87" t="s">
        <v>691</v>
      </c>
      <c r="S931" s="87" t="s">
        <v>691</v>
      </c>
      <c r="T931" s="87" t="s">
        <v>691</v>
      </c>
      <c r="U931" s="87" t="s">
        <v>691</v>
      </c>
      <c r="V931" s="87" t="s">
        <v>691</v>
      </c>
      <c r="W931" s="85">
        <v>6.43</v>
      </c>
      <c r="X931" s="47">
        <v>1.1060146875000001E-2</v>
      </c>
      <c r="Y931" s="9">
        <v>2.08</v>
      </c>
      <c r="Z931" s="10">
        <v>146.81026614564831</v>
      </c>
      <c r="AA931" s="10">
        <v>13.461733854351685</v>
      </c>
      <c r="AB931" s="11">
        <v>1</v>
      </c>
      <c r="AC931" s="12">
        <v>0</v>
      </c>
      <c r="AD931" s="153">
        <f>VLOOKUP(D931,'Dados Base'!$B:$K,9,FALSE)*31536000/VLOOKUP($F931,F:H,MATCH(H930,F930:AF930,0),FALSE)</f>
        <v>14126.166328600406</v>
      </c>
      <c r="AE931" s="153">
        <f>VLOOKUP(D931,'Dados Base'!$B:$K,10,FALSE)*31536000/VLOOKUP($F931,F:H,MATCH(H930,F930:AF930,0),FALSE)</f>
        <v>1439.2697768762671</v>
      </c>
      <c r="AF931" s="14">
        <v>71.790000000000006</v>
      </c>
      <c r="AG931" s="15">
        <v>72.58</v>
      </c>
      <c r="AH931" s="14">
        <v>48.58</v>
      </c>
      <c r="AI931" s="14">
        <v>24.6</v>
      </c>
      <c r="AJ931" s="14">
        <v>100</v>
      </c>
      <c r="AK931" s="72">
        <f>(SUMIFS('Banco de Indicadores Mun. (2)'!I:I,'Banco de Indicadores Mun. (2)'!B:B,'Banco de Indicadores - Mun. (1)'!B931,'Banco de Indicadores Mun. (2)'!A:A,'Banco de Indicadores - Mun. (1)'!A931) / VLOOKUP(D931,'Dados Base'!$B:$K,8,FALSE)) * 100</f>
        <v>4.5809826086956518</v>
      </c>
      <c r="AL931" s="72">
        <f>(SUMIFS('Banco de Indicadores Mun. (2)'!I:I,'Banco de Indicadores Mun. (2)'!B:B,'Banco de Indicadores - Mun. (1)'!B931,'Banco de Indicadores Mun. (2)'!A:A,'Banco de Indicadores - Mun. (1)'!A931) / VLOOKUP(D931,'Dados Base'!$B:$K,9,FALSE)) * 100</f>
        <v>1.9879735849056601</v>
      </c>
      <c r="AM931" s="72">
        <f>(SUMIFS('Banco de Indicadores Mun. (2)'!J:J,'Banco de Indicadores Mun. (2)'!B:B,'Banco de Indicadores - Mun. (1)'!B931,'Banco de Indicadores Mun. (2)'!A:A,'Banco de Indicadores - Mun. (1)'!A931) / VLOOKUP(D931,'Dados Base'!$B:$K,7,FALSE)) * 100</f>
        <v>4.2686931818181808</v>
      </c>
      <c r="AN931" s="72">
        <f>(SUMIFS('Banco de Indicadores Mun. (2)'!K:K,'Banco de Indicadores Mun. (2)'!B:B,'Banco de Indicadores - Mun. (1)'!B931,'Banco de Indicadores Mun. (2)'!A:A,'Banco de Indicadores - Mun. (1)'!A931) / VLOOKUP(D931,'Dados Base'!$B:$K,10,FALSE)) * 100</f>
        <v>5.5988148148148165</v>
      </c>
      <c r="AO931" s="21">
        <v>0</v>
      </c>
      <c r="AP931" s="125">
        <v>0</v>
      </c>
      <c r="AQ931" s="17">
        <v>0</v>
      </c>
      <c r="AR931" s="18">
        <v>9.4</v>
      </c>
      <c r="AS931" s="20">
        <v>95.417406749555951</v>
      </c>
      <c r="AT931" s="20">
        <v>95.417406749555951</v>
      </c>
      <c r="AU931" s="20">
        <v>91.600695159259459</v>
      </c>
      <c r="AV931" s="21">
        <v>9.93</v>
      </c>
      <c r="AW931" s="21">
        <v>0</v>
      </c>
      <c r="AX931" s="21">
        <v>0</v>
      </c>
      <c r="AY931" s="116">
        <v>0</v>
      </c>
    </row>
    <row r="932" spans="1:51" ht="15" x14ac:dyDescent="0.25">
      <c r="A932" s="144">
        <v>2016</v>
      </c>
      <c r="B932" s="77" t="s">
        <v>287</v>
      </c>
      <c r="C932" s="78">
        <v>6</v>
      </c>
      <c r="D932" s="77">
        <v>3525003</v>
      </c>
      <c r="E932" s="78">
        <v>35250036</v>
      </c>
      <c r="F932" s="78" t="str">
        <f t="shared" si="33"/>
        <v>352500362016</v>
      </c>
      <c r="G932" s="79">
        <v>1.4242738990156933</v>
      </c>
      <c r="H932" s="80">
        <f t="shared" si="32"/>
        <v>117518</v>
      </c>
      <c r="I932" s="81">
        <v>117518</v>
      </c>
      <c r="J932" s="82">
        <v>0</v>
      </c>
      <c r="K932" s="83">
        <f>(H932)/VLOOKUP(D932,'Dados Base'!$B:$K,6,FALSE)</f>
        <v>6707.6484018264846</v>
      </c>
      <c r="L932" s="88">
        <f t="shared" si="34"/>
        <v>100</v>
      </c>
      <c r="M932" s="85" t="s">
        <v>702</v>
      </c>
      <c r="N932" s="86">
        <v>0.76</v>
      </c>
      <c r="O932" s="87" t="s">
        <v>691</v>
      </c>
      <c r="P932" s="87" t="s">
        <v>691</v>
      </c>
      <c r="Q932" s="87" t="s">
        <v>691</v>
      </c>
      <c r="R932" s="87" t="s">
        <v>691</v>
      </c>
      <c r="S932" s="87" t="s">
        <v>691</v>
      </c>
      <c r="T932" s="87" t="s">
        <v>691</v>
      </c>
      <c r="U932" s="87" t="s">
        <v>691</v>
      </c>
      <c r="V932" s="87" t="s">
        <v>691</v>
      </c>
      <c r="W932" s="85">
        <v>0</v>
      </c>
      <c r="X932" s="47">
        <v>0.40940877314814816</v>
      </c>
      <c r="Y932" s="9">
        <v>108.16</v>
      </c>
      <c r="Z932" s="10">
        <v>1134.4548108117042</v>
      </c>
      <c r="AA932" s="10">
        <v>5355.1031891882958</v>
      </c>
      <c r="AB932" s="11">
        <v>4</v>
      </c>
      <c r="AC932" s="12">
        <v>0</v>
      </c>
      <c r="AD932" s="153">
        <f>VLOOKUP(D932,'Dados Base'!$B:$K,9,FALSE)*31536000/VLOOKUP($F932,F:H,MATCH(H931,F931:AF931,0),FALSE)</f>
        <v>64.404091288143093</v>
      </c>
      <c r="AE932" s="153">
        <f>VLOOKUP(D932,'Dados Base'!$B:$K,10,FALSE)*31536000/VLOOKUP($F932,F:H,MATCH(H931,F931:AF931,0),FALSE)</f>
        <v>10.734015214690514</v>
      </c>
      <c r="AF932" s="14">
        <v>100</v>
      </c>
      <c r="AG932" s="15">
        <v>100</v>
      </c>
      <c r="AH932" s="14">
        <v>74.430000000000007</v>
      </c>
      <c r="AI932" s="14">
        <v>49.79</v>
      </c>
      <c r="AJ932" s="14">
        <v>100</v>
      </c>
      <c r="AK932" s="72">
        <f>(SUMIFS('Banco de Indicadores Mun. (2)'!I:I,'Banco de Indicadores Mun. (2)'!B:B,'Banco de Indicadores - Mun. (1)'!B932,'Banco de Indicadores Mun. (2)'!A:A,'Banco de Indicadores - Mun. (1)'!A932) / VLOOKUP(D932,'Dados Base'!$B:$K,8,FALSE)) * 100</f>
        <v>16.899444444444445</v>
      </c>
      <c r="AL932" s="72">
        <f>(SUMIFS('Banco de Indicadores Mun. (2)'!I:I,'Banco de Indicadores Mun. (2)'!B:B,'Banco de Indicadores - Mun. (1)'!B932,'Banco de Indicadores Mun. (2)'!A:A,'Banco de Indicadores - Mun. (1)'!A932) / VLOOKUP(D932,'Dados Base'!$B:$K,9,FALSE)) * 100</f>
        <v>6.3372916666666672</v>
      </c>
      <c r="AM932" s="72">
        <f>(SUMIFS('Banco de Indicadores Mun. (2)'!J:J,'Banco de Indicadores Mun. (2)'!B:B,'Banco de Indicadores - Mun. (1)'!B932,'Banco de Indicadores Mun. (2)'!A:A,'Banco de Indicadores - Mun. (1)'!A932) / VLOOKUP(D932,'Dados Base'!$B:$K,7,FALSE)) * 100</f>
        <v>5.0741999999999994</v>
      </c>
      <c r="AN932" s="72">
        <f>(SUMIFS('Banco de Indicadores Mun. (2)'!K:K,'Banco de Indicadores Mun. (2)'!B:B,'Banco de Indicadores - Mun. (1)'!B932,'Banco de Indicadores Mun. (2)'!A:A,'Banco de Indicadores - Mun. (1)'!A932) / VLOOKUP(D932,'Dados Base'!$B:$K,10,FALSE)) * 100</f>
        <v>31.681000000000004</v>
      </c>
      <c r="AO932" s="21">
        <v>0</v>
      </c>
      <c r="AP932" s="125">
        <v>0</v>
      </c>
      <c r="AQ932" s="17">
        <v>0</v>
      </c>
      <c r="AR932" s="18">
        <v>8.6999999999999993</v>
      </c>
      <c r="AS932" s="20">
        <v>66.216528656693413</v>
      </c>
      <c r="AT932" s="20">
        <v>21.851454456708829</v>
      </c>
      <c r="AU932" s="20">
        <v>17.481233865414325</v>
      </c>
      <c r="AV932" s="21">
        <v>3.12</v>
      </c>
      <c r="AW932" s="21">
        <v>1</v>
      </c>
      <c r="AX932" s="21">
        <v>0</v>
      </c>
      <c r="AY932" s="116">
        <v>0</v>
      </c>
    </row>
    <row r="933" spans="1:51" ht="15" x14ac:dyDescent="0.25">
      <c r="A933" s="144">
        <v>2016</v>
      </c>
      <c r="B933" s="77" t="s">
        <v>288</v>
      </c>
      <c r="C933" s="78">
        <v>4</v>
      </c>
      <c r="D933" s="77">
        <v>3525102</v>
      </c>
      <c r="E933" s="78">
        <v>35251024</v>
      </c>
      <c r="F933" s="78" t="str">
        <f t="shared" si="33"/>
        <v>352510242016</v>
      </c>
      <c r="G933" s="79">
        <v>1.6342938723909572</v>
      </c>
      <c r="H933" s="80">
        <f t="shared" si="32"/>
        <v>40962</v>
      </c>
      <c r="I933" s="81">
        <v>39910</v>
      </c>
      <c r="J933" s="82">
        <v>1052</v>
      </c>
      <c r="K933" s="83">
        <f>(H933)/VLOOKUP(D933,'Dados Base'!$B:$K,6,FALSE)</f>
        <v>81.377145581691039</v>
      </c>
      <c r="L933" s="88">
        <f t="shared" si="34"/>
        <v>97.431766027049463</v>
      </c>
      <c r="M933" s="85" t="s">
        <v>702</v>
      </c>
      <c r="N933" s="86">
        <v>0.73499999999999999</v>
      </c>
      <c r="O933" s="87" t="s">
        <v>691</v>
      </c>
      <c r="P933" s="87" t="s">
        <v>691</v>
      </c>
      <c r="Q933" s="87" t="s">
        <v>691</v>
      </c>
      <c r="R933" s="87" t="s">
        <v>691</v>
      </c>
      <c r="S933" s="87" t="s">
        <v>691</v>
      </c>
      <c r="T933" s="87" t="s">
        <v>691</v>
      </c>
      <c r="U933" s="87" t="s">
        <v>691</v>
      </c>
      <c r="V933" s="87" t="s">
        <v>691</v>
      </c>
      <c r="W933" s="85">
        <v>0</v>
      </c>
      <c r="X933" s="47">
        <v>0.12468756944444444</v>
      </c>
      <c r="Y933" s="9">
        <v>32.520000000000003</v>
      </c>
      <c r="Z933" s="10">
        <v>0</v>
      </c>
      <c r="AA933" s="10">
        <v>2194.9920000000002</v>
      </c>
      <c r="AB933" s="11">
        <v>3</v>
      </c>
      <c r="AC933" s="12">
        <v>0</v>
      </c>
      <c r="AD933" s="153">
        <f>VLOOKUP(D933,'Dados Base'!$B:$K,9,FALSE)*31536000/VLOOKUP($F933,F:H,MATCH(H932,F932:AF932,0),FALSE)</f>
        <v>6043.5916215028565</v>
      </c>
      <c r="AE933" s="153">
        <f>VLOOKUP(D933,'Dados Base'!$B:$K,10,FALSE)*31536000/VLOOKUP($F933,F:H,MATCH(H932,F932:AF932,0),FALSE)</f>
        <v>600.50974073531586</v>
      </c>
      <c r="AF933" s="14">
        <v>100</v>
      </c>
      <c r="AG933" s="15">
        <v>100</v>
      </c>
      <c r="AH933" s="14">
        <v>100</v>
      </c>
      <c r="AI933" s="14">
        <v>0</v>
      </c>
      <c r="AJ933" s="14">
        <v>100</v>
      </c>
      <c r="AK933" s="72">
        <f>(SUMIFS('Banco de Indicadores Mun. (2)'!I:I,'Banco de Indicadores Mun. (2)'!B:B,'Banco de Indicadores - Mun. (1)'!B933,'Banco de Indicadores Mun. (2)'!A:A,'Banco de Indicadores - Mun. (1)'!A933) / VLOOKUP(D933,'Dados Base'!$B:$K,8,FALSE)) * 100</f>
        <v>26.118008097165994</v>
      </c>
      <c r="AL933" s="72">
        <f>(SUMIFS('Banco de Indicadores Mun. (2)'!I:I,'Banco de Indicadores Mun. (2)'!B:B,'Banco de Indicadores - Mun. (1)'!B933,'Banco de Indicadores Mun. (2)'!A:A,'Banco de Indicadores - Mun. (1)'!A933) / VLOOKUP(D933,'Dados Base'!$B:$K,9,FALSE)) * 100</f>
        <v>8.218022929936307</v>
      </c>
      <c r="AM933" s="72">
        <f>(SUMIFS('Banco de Indicadores Mun. (2)'!J:J,'Banco de Indicadores Mun. (2)'!B:B,'Banco de Indicadores - Mun. (1)'!B933,'Banco de Indicadores Mun. (2)'!A:A,'Banco de Indicadores - Mun. (1)'!A933) / VLOOKUP(D933,'Dados Base'!$B:$K,7,FALSE)) * 100</f>
        <v>31.020917159763322</v>
      </c>
      <c r="AN933" s="72">
        <f>(SUMIFS('Banco de Indicadores Mun. (2)'!K:K,'Banco de Indicadores Mun. (2)'!B:B,'Banco de Indicadores - Mun. (1)'!B933,'Banco de Indicadores Mun. (2)'!A:A,'Banco de Indicadores - Mun. (1)'!A933) / VLOOKUP(D933,'Dados Base'!$B:$K,10,FALSE)) * 100</f>
        <v>15.495038461538455</v>
      </c>
      <c r="AO933" s="21">
        <v>0</v>
      </c>
      <c r="AP933" s="125">
        <v>0</v>
      </c>
      <c r="AQ933" s="17">
        <v>0</v>
      </c>
      <c r="AR933" s="18">
        <v>10</v>
      </c>
      <c r="AS933" s="20">
        <v>100</v>
      </c>
      <c r="AT933" s="20">
        <v>0</v>
      </c>
      <c r="AU933" s="20">
        <v>0</v>
      </c>
      <c r="AV933" s="21">
        <v>1.5</v>
      </c>
      <c r="AW933" s="21">
        <v>1</v>
      </c>
      <c r="AX933" s="21">
        <v>0</v>
      </c>
      <c r="AY933" s="116">
        <v>36.561784148268373</v>
      </c>
    </row>
    <row r="934" spans="1:51" ht="15" x14ac:dyDescent="0.25">
      <c r="A934" s="144">
        <v>2016</v>
      </c>
      <c r="B934" s="77" t="s">
        <v>289</v>
      </c>
      <c r="C934" s="78">
        <v>5</v>
      </c>
      <c r="D934" s="77">
        <v>3525201</v>
      </c>
      <c r="E934" s="78">
        <v>35252015</v>
      </c>
      <c r="F934" s="78" t="str">
        <f t="shared" si="33"/>
        <v>352520152016</v>
      </c>
      <c r="G934" s="79">
        <v>2.7014138319231495</v>
      </c>
      <c r="H934" s="80">
        <f t="shared" si="32"/>
        <v>27510</v>
      </c>
      <c r="I934" s="81">
        <v>22853</v>
      </c>
      <c r="J934" s="82">
        <v>4657</v>
      </c>
      <c r="K934" s="83">
        <f>(H934)/VLOOKUP(D934,'Dados Base'!$B:$K,6,FALSE)</f>
        <v>132.46978379159245</v>
      </c>
      <c r="L934" s="88">
        <f t="shared" si="34"/>
        <v>83.071610323518712</v>
      </c>
      <c r="M934" s="85" t="s">
        <v>702</v>
      </c>
      <c r="N934" s="86">
        <v>0.73299999999999998</v>
      </c>
      <c r="O934" s="87" t="s">
        <v>691</v>
      </c>
      <c r="P934" s="87" t="s">
        <v>691</v>
      </c>
      <c r="Q934" s="87" t="s">
        <v>691</v>
      </c>
      <c r="R934" s="87" t="s">
        <v>691</v>
      </c>
      <c r="S934" s="87" t="s">
        <v>691</v>
      </c>
      <c r="T934" s="87" t="s">
        <v>691</v>
      </c>
      <c r="U934" s="87" t="s">
        <v>691</v>
      </c>
      <c r="V934" s="87" t="s">
        <v>691</v>
      </c>
      <c r="W934" s="85">
        <v>0</v>
      </c>
      <c r="X934" s="47">
        <v>5.2957132083333337E-2</v>
      </c>
      <c r="Y934" s="9">
        <v>15.15</v>
      </c>
      <c r="Z934" s="10">
        <v>195.16099688957991</v>
      </c>
      <c r="AA934" s="10">
        <v>973.83100311042006</v>
      </c>
      <c r="AB934" s="11">
        <v>2</v>
      </c>
      <c r="AC934" s="12">
        <v>0</v>
      </c>
      <c r="AD934" s="153">
        <f>VLOOKUP(D934,'Dados Base'!$B:$K,9,FALSE)*31536000/VLOOKUP($F934,F:H,MATCH(H933,F933:AF933,0),FALSE)</f>
        <v>2900.2573609596511</v>
      </c>
      <c r="AE934" s="153">
        <f>VLOOKUP(D934,'Dados Base'!$B:$K,10,FALSE)*31536000/VLOOKUP($F934,F:H,MATCH(H933,F933:AF933,0),FALSE)</f>
        <v>389.75790621592142</v>
      </c>
      <c r="AF934" s="14">
        <v>63.24</v>
      </c>
      <c r="AG934" s="15">
        <v>100</v>
      </c>
      <c r="AH934" s="14">
        <v>15.26</v>
      </c>
      <c r="AI934" s="14">
        <v>35.229999999999997</v>
      </c>
      <c r="AJ934" s="14">
        <v>81.83</v>
      </c>
      <c r="AK934" s="72">
        <f>(SUMIFS('Banco de Indicadores Mun. (2)'!I:I,'Banco de Indicadores Mun. (2)'!B:B,'Banco de Indicadores - Mun. (1)'!B934,'Banco de Indicadores Mun. (2)'!A:A,'Banco de Indicadores - Mun. (1)'!A934) / VLOOKUP(D934,'Dados Base'!$B:$K,8,FALSE)) * 100</f>
        <v>15.679484536082471</v>
      </c>
      <c r="AL934" s="72">
        <f>(SUMIFS('Banco de Indicadores Mun. (2)'!I:I,'Banco de Indicadores Mun. (2)'!B:B,'Banco de Indicadores - Mun. (1)'!B934,'Banco de Indicadores Mun. (2)'!A:A,'Banco de Indicadores - Mun. (1)'!A934) / VLOOKUP(D934,'Dados Base'!$B:$K,9,FALSE)) * 100</f>
        <v>6.0115019762845847</v>
      </c>
      <c r="AM934" s="72">
        <f>(SUMIFS('Banco de Indicadores Mun. (2)'!J:J,'Banco de Indicadores Mun. (2)'!B:B,'Banco de Indicadores - Mun. (1)'!B934,'Banco de Indicadores Mun. (2)'!A:A,'Banco de Indicadores - Mun. (1)'!A934) / VLOOKUP(D934,'Dados Base'!$B:$K,7,FALSE)) * 100</f>
        <v>21.135984126984127</v>
      </c>
      <c r="AN934" s="72">
        <f>(SUMIFS('Banco de Indicadores Mun. (2)'!K:K,'Banco de Indicadores Mun. (2)'!B:B,'Banco de Indicadores - Mun. (1)'!B934,'Banco de Indicadores Mun. (2)'!A:A,'Banco de Indicadores - Mun. (1)'!A934) / VLOOKUP(D934,'Dados Base'!$B:$K,10,FALSE)) * 100</f>
        <v>5.5689117647058817</v>
      </c>
      <c r="AO934" s="21">
        <v>0</v>
      </c>
      <c r="AP934" s="125">
        <v>0</v>
      </c>
      <c r="AQ934" s="17">
        <v>0</v>
      </c>
      <c r="AR934" s="18">
        <v>7.5</v>
      </c>
      <c r="AS934" s="20">
        <v>17.760497667185071</v>
      </c>
      <c r="AT934" s="20">
        <v>17.760497667185067</v>
      </c>
      <c r="AU934" s="20">
        <v>16.694810305765998</v>
      </c>
      <c r="AV934" s="21">
        <v>3.35</v>
      </c>
      <c r="AW934" s="21">
        <v>1</v>
      </c>
      <c r="AX934" s="21">
        <v>0</v>
      </c>
      <c r="AY934" s="116">
        <v>96.094516447607546</v>
      </c>
    </row>
    <row r="935" spans="1:51" ht="15" x14ac:dyDescent="0.25">
      <c r="A935" s="144">
        <v>2016</v>
      </c>
      <c r="B935" s="77" t="s">
        <v>290</v>
      </c>
      <c r="C935" s="78">
        <v>13</v>
      </c>
      <c r="D935" s="77">
        <v>3525300</v>
      </c>
      <c r="E935" s="78">
        <v>352530013</v>
      </c>
      <c r="F935" s="78" t="str">
        <f t="shared" si="33"/>
        <v>3525300132016</v>
      </c>
      <c r="G935" s="79">
        <v>1.3661739526950267</v>
      </c>
      <c r="H935" s="80">
        <f t="shared" si="32"/>
        <v>141344</v>
      </c>
      <c r="I935" s="81">
        <v>137568</v>
      </c>
      <c r="J935" s="82">
        <v>3776</v>
      </c>
      <c r="K935" s="83">
        <f>(H935)/VLOOKUP(D935,'Dados Base'!$B:$K,6,FALSE)</f>
        <v>205.34038411250253</v>
      </c>
      <c r="L935" s="88">
        <f t="shared" si="34"/>
        <v>97.328503509169124</v>
      </c>
      <c r="M935" s="85" t="s">
        <v>702</v>
      </c>
      <c r="N935" s="86">
        <v>0.77800000000000002</v>
      </c>
      <c r="O935" s="87" t="s">
        <v>691</v>
      </c>
      <c r="P935" s="87" t="s">
        <v>691</v>
      </c>
      <c r="Q935" s="87" t="s">
        <v>691</v>
      </c>
      <c r="R935" s="87" t="s">
        <v>691</v>
      </c>
      <c r="S935" s="87" t="s">
        <v>691</v>
      </c>
      <c r="T935" s="87" t="s">
        <v>691</v>
      </c>
      <c r="U935" s="87" t="s">
        <v>691</v>
      </c>
      <c r="V935" s="87" t="s">
        <v>691</v>
      </c>
      <c r="W935" s="85">
        <v>7.25</v>
      </c>
      <c r="X935" s="47">
        <v>0.47709963751851847</v>
      </c>
      <c r="Y935" s="9">
        <v>126.27</v>
      </c>
      <c r="Z935" s="10">
        <v>7060.3833599999998</v>
      </c>
      <c r="AA935" s="10">
        <v>515.81664000000001</v>
      </c>
      <c r="AB935" s="11">
        <v>3</v>
      </c>
      <c r="AC935" s="12">
        <v>1</v>
      </c>
      <c r="AD935" s="153">
        <f>VLOOKUP(D935,'Dados Base'!$B:$K,9,FALSE)*31536000/VLOOKUP($F935,F:H,MATCH(H934,F934:AF934,0),FALSE)</f>
        <v>1256.1387819787185</v>
      </c>
      <c r="AE935" s="153">
        <f>VLOOKUP(D935,'Dados Base'!$B:$K,10,FALSE)*31536000/VLOOKUP($F935,F:H,MATCH(H934,F934:AF934,0),FALSE)</f>
        <v>127.17568485397334</v>
      </c>
      <c r="AF935" s="14">
        <v>96.89</v>
      </c>
      <c r="AG935" s="15" t="s">
        <v>692</v>
      </c>
      <c r="AH935" s="14">
        <v>96.89</v>
      </c>
      <c r="AI935" s="14">
        <v>59.2</v>
      </c>
      <c r="AJ935" s="14">
        <v>100</v>
      </c>
      <c r="AK935" s="72">
        <f>(SUMIFS('Banco de Indicadores Mun. (2)'!I:I,'Banco de Indicadores Mun. (2)'!B:B,'Banco de Indicadores - Mun. (1)'!B935,'Banco de Indicadores Mun. (2)'!A:A,'Banco de Indicadores - Mun. (1)'!A935) / VLOOKUP(D935,'Dados Base'!$B:$K,8,FALSE)) * 100</f>
        <v>42.053591065292103</v>
      </c>
      <c r="AL935" s="72">
        <f>(SUMIFS('Banco de Indicadores Mun. (2)'!I:I,'Banco de Indicadores Mun. (2)'!B:B,'Banco de Indicadores - Mun. (1)'!B935,'Banco de Indicadores Mun. (2)'!A:A,'Banco de Indicadores - Mun. (1)'!A935) / VLOOKUP(D935,'Dados Base'!$B:$K,9,FALSE)) * 100</f>
        <v>21.73640319715809</v>
      </c>
      <c r="AM935" s="72">
        <f>(SUMIFS('Banco de Indicadores Mun. (2)'!J:J,'Banco de Indicadores Mun. (2)'!B:B,'Banco de Indicadores - Mun. (1)'!B935,'Banco de Indicadores Mun. (2)'!A:A,'Banco de Indicadores - Mun. (1)'!A935) / VLOOKUP(D935,'Dados Base'!$B:$K,7,FALSE)) * 100</f>
        <v>40.284286324786336</v>
      </c>
      <c r="AN935" s="72">
        <f>(SUMIFS('Banco de Indicadores Mun. (2)'!K:K,'Banco de Indicadores Mun. (2)'!B:B,'Banco de Indicadores - Mun. (1)'!B935,'Banco de Indicadores Mun. (2)'!A:A,'Banco de Indicadores - Mun. (1)'!A935) / VLOOKUP(D935,'Dados Base'!$B:$K,10,FALSE)) * 100</f>
        <v>49.317052631578932</v>
      </c>
      <c r="AO935" s="21">
        <v>0</v>
      </c>
      <c r="AP935" s="125">
        <v>0</v>
      </c>
      <c r="AQ935" s="17">
        <v>0</v>
      </c>
      <c r="AR935" s="18">
        <v>9.6</v>
      </c>
      <c r="AS935" s="20">
        <v>99.14</v>
      </c>
      <c r="AT935" s="20">
        <v>99.14</v>
      </c>
      <c r="AU935" s="20">
        <v>93.191617961511042</v>
      </c>
      <c r="AV935" s="21">
        <v>9.49</v>
      </c>
      <c r="AW935" s="21">
        <v>0</v>
      </c>
      <c r="AX935" s="21">
        <v>1</v>
      </c>
      <c r="AY935" s="116">
        <v>75.824664609173681</v>
      </c>
    </row>
    <row r="936" spans="1:51" ht="15" x14ac:dyDescent="0.25">
      <c r="A936" s="144">
        <v>2016</v>
      </c>
      <c r="B936" s="77" t="s">
        <v>291</v>
      </c>
      <c r="C936" s="78">
        <v>8</v>
      </c>
      <c r="D936" s="77">
        <v>3525409</v>
      </c>
      <c r="E936" s="78">
        <v>35254098</v>
      </c>
      <c r="F936" s="78" t="str">
        <f t="shared" si="33"/>
        <v>352540982016</v>
      </c>
      <c r="G936" s="79">
        <v>-0.2538882415856869</v>
      </c>
      <c r="H936" s="80">
        <f t="shared" si="32"/>
        <v>3146</v>
      </c>
      <c r="I936" s="81">
        <v>2685</v>
      </c>
      <c r="J936" s="82">
        <v>461</v>
      </c>
      <c r="K936" s="83">
        <f>(H936)/VLOOKUP(D936,'Dados Base'!$B:$K,6,FALSE)</f>
        <v>22.313639265196112</v>
      </c>
      <c r="L936" s="88">
        <f t="shared" si="34"/>
        <v>85.346471710108077</v>
      </c>
      <c r="M936" s="85" t="s">
        <v>702</v>
      </c>
      <c r="N936" s="86">
        <v>0.70299999999999996</v>
      </c>
      <c r="O936" s="87" t="s">
        <v>691</v>
      </c>
      <c r="P936" s="87" t="s">
        <v>691</v>
      </c>
      <c r="Q936" s="87" t="s">
        <v>691</v>
      </c>
      <c r="R936" s="87" t="s">
        <v>691</v>
      </c>
      <c r="S936" s="87" t="s">
        <v>691</v>
      </c>
      <c r="T936" s="87" t="s">
        <v>691</v>
      </c>
      <c r="U936" s="87" t="s">
        <v>691</v>
      </c>
      <c r="V936" s="87" t="s">
        <v>691</v>
      </c>
      <c r="W936" s="85">
        <v>0</v>
      </c>
      <c r="X936" s="47">
        <v>8.1566604166666661E-3</v>
      </c>
      <c r="Y936" s="9">
        <v>1.85</v>
      </c>
      <c r="Z936" s="10">
        <v>120.02255999999998</v>
      </c>
      <c r="AA936" s="10">
        <v>22.861440000000002</v>
      </c>
      <c r="AB936" s="11">
        <v>0</v>
      </c>
      <c r="AC936" s="12">
        <v>0</v>
      </c>
      <c r="AD936" s="153">
        <f>VLOOKUP(D936,'Dados Base'!$B:$K,9,FALSE)*31536000/VLOOKUP($F936,F:H,MATCH(H935,F935:AF935,0),FALSE)</f>
        <v>22754.837889383343</v>
      </c>
      <c r="AE936" s="153">
        <f>VLOOKUP(D936,'Dados Base'!$B:$K,10,FALSE)*31536000/VLOOKUP($F936,F:H,MATCH(H935,F935:AF935,0),FALSE)</f>
        <v>2806.7641449459629</v>
      </c>
      <c r="AF936" s="14">
        <v>99.56</v>
      </c>
      <c r="AG936" s="15" t="s">
        <v>692</v>
      </c>
      <c r="AH936" s="14">
        <v>97.57</v>
      </c>
      <c r="AI936" s="14">
        <v>23.42</v>
      </c>
      <c r="AJ936" s="14">
        <v>100</v>
      </c>
      <c r="AK936" s="72">
        <f>(SUMIFS('Banco de Indicadores Mun. (2)'!I:I,'Banco de Indicadores Mun. (2)'!B:B,'Banco de Indicadores - Mun. (1)'!B936,'Banco de Indicadores Mun. (2)'!A:A,'Banco de Indicadores - Mun. (1)'!A936) / VLOOKUP(D936,'Dados Base'!$B:$K,8,FALSE)) * 100</f>
        <v>48.677197183098578</v>
      </c>
      <c r="AL936" s="72">
        <f>(SUMIFS('Banco de Indicadores Mun. (2)'!I:I,'Banco de Indicadores Mun. (2)'!B:B,'Banco de Indicadores - Mun. (1)'!B936,'Banco de Indicadores Mun. (2)'!A:A,'Banco de Indicadores - Mun. (1)'!A936) / VLOOKUP(D936,'Dados Base'!$B:$K,9,FALSE)) * 100</f>
        <v>15.225026431718058</v>
      </c>
      <c r="AM936" s="72">
        <f>(SUMIFS('Banco de Indicadores Mun. (2)'!J:J,'Banco de Indicadores Mun. (2)'!B:B,'Banco de Indicadores - Mun. (1)'!B936,'Banco de Indicadores Mun. (2)'!A:A,'Banco de Indicadores - Mun. (1)'!A936) / VLOOKUP(D936,'Dados Base'!$B:$K,7,FALSE)) * 100</f>
        <v>73.565534883720915</v>
      </c>
      <c r="AN936" s="72">
        <f>(SUMIFS('Banco de Indicadores Mun. (2)'!K:K,'Banco de Indicadores Mun. (2)'!B:B,'Banco de Indicadores - Mun. (1)'!B936,'Banco de Indicadores Mun. (2)'!A:A,'Banco de Indicadores - Mun. (1)'!A936) / VLOOKUP(D936,'Dados Base'!$B:$K,10,FALSE)) * 100</f>
        <v>10.455821428571429</v>
      </c>
      <c r="AO936" s="21">
        <v>0</v>
      </c>
      <c r="AP936" s="125">
        <v>0</v>
      </c>
      <c r="AQ936" s="17">
        <v>0</v>
      </c>
      <c r="AR936" s="18">
        <v>7.2</v>
      </c>
      <c r="AS936" s="20">
        <v>100</v>
      </c>
      <c r="AT936" s="20">
        <v>100</v>
      </c>
      <c r="AU936" s="20">
        <v>84</v>
      </c>
      <c r="AV936" s="21">
        <v>10</v>
      </c>
      <c r="AW936" s="21">
        <v>0</v>
      </c>
      <c r="AX936" s="21">
        <v>0</v>
      </c>
      <c r="AY936" s="116">
        <v>100.00906723212142</v>
      </c>
    </row>
    <row r="937" spans="1:51" ht="15" x14ac:dyDescent="0.25">
      <c r="A937" s="144">
        <v>2016</v>
      </c>
      <c r="B937" s="77" t="s">
        <v>292</v>
      </c>
      <c r="C937" s="78">
        <v>5</v>
      </c>
      <c r="D937" s="77">
        <v>3525508</v>
      </c>
      <c r="E937" s="78">
        <v>35255085</v>
      </c>
      <c r="F937" s="78" t="str">
        <f t="shared" si="33"/>
        <v>352550852016</v>
      </c>
      <c r="G937" s="79">
        <v>0.93836436472318763</v>
      </c>
      <c r="H937" s="80">
        <f t="shared" si="32"/>
        <v>12336</v>
      </c>
      <c r="I937" s="81">
        <v>12336</v>
      </c>
      <c r="J937" s="82">
        <v>0</v>
      </c>
      <c r="K937" s="83">
        <f>(H937)/VLOOKUP(D937,'Dados Base'!$B:$K,6,FALSE)</f>
        <v>32.932884831010732</v>
      </c>
      <c r="L937" s="88">
        <f t="shared" si="34"/>
        <v>100</v>
      </c>
      <c r="M937" s="85" t="s">
        <v>702</v>
      </c>
      <c r="N937" s="86">
        <v>0.69899999999999995</v>
      </c>
      <c r="O937" s="87" t="s">
        <v>691</v>
      </c>
      <c r="P937" s="87" t="s">
        <v>691</v>
      </c>
      <c r="Q937" s="87" t="s">
        <v>691</v>
      </c>
      <c r="R937" s="87" t="s">
        <v>691</v>
      </c>
      <c r="S937" s="87" t="s">
        <v>691</v>
      </c>
      <c r="T937" s="87" t="s">
        <v>691</v>
      </c>
      <c r="U937" s="87" t="s">
        <v>691</v>
      </c>
      <c r="V937" s="87" t="s">
        <v>691</v>
      </c>
      <c r="W937" s="85">
        <v>0</v>
      </c>
      <c r="X937" s="47">
        <v>2.2156612499999999E-2</v>
      </c>
      <c r="Y937" s="9">
        <v>8.99</v>
      </c>
      <c r="Z937" s="10">
        <v>366.42836723058156</v>
      </c>
      <c r="AA937" s="10">
        <v>326.76963276941842</v>
      </c>
      <c r="AB937" s="11">
        <v>0</v>
      </c>
      <c r="AC937" s="12">
        <v>0</v>
      </c>
      <c r="AD937" s="153">
        <f>VLOOKUP(D937,'Dados Base'!$B:$K,9,FALSE)*31536000/VLOOKUP($F937,F:H,MATCH(H936,F936:AF936,0),FALSE)</f>
        <v>11401.634241245136</v>
      </c>
      <c r="AE937" s="153">
        <f>VLOOKUP(D937,'Dados Base'!$B:$K,10,FALSE)*31536000/VLOOKUP($F937,F:H,MATCH(H936,F936:AF936,0),FALSE)</f>
        <v>1508.2879377431905</v>
      </c>
      <c r="AF937" s="14">
        <v>68.97</v>
      </c>
      <c r="AG937" s="15">
        <v>100</v>
      </c>
      <c r="AH937" s="14">
        <v>60.27</v>
      </c>
      <c r="AI937" s="14">
        <v>16.760000000000002</v>
      </c>
      <c r="AJ937" s="14">
        <v>68.97</v>
      </c>
      <c r="AK937" s="72">
        <f>(SUMIFS('Banco de Indicadores Mun. (2)'!I:I,'Banco de Indicadores Mun. (2)'!B:B,'Banco de Indicadores - Mun. (1)'!B937,'Banco de Indicadores Mun. (2)'!A:A,'Banco de Indicadores - Mun. (1)'!A937) / VLOOKUP(D937,'Dados Base'!$B:$K,8,FALSE)) * 100</f>
        <v>9.1574082840236706</v>
      </c>
      <c r="AL937" s="72">
        <f>(SUMIFS('Banco de Indicadores Mun. (2)'!I:I,'Banco de Indicadores Mun. (2)'!B:B,'Banco de Indicadores - Mun. (1)'!B937,'Banco de Indicadores Mun. (2)'!A:A,'Banco de Indicadores - Mun. (1)'!A937) / VLOOKUP(D937,'Dados Base'!$B:$K,9,FALSE)) * 100</f>
        <v>3.4699596412556057</v>
      </c>
      <c r="AM937" s="72">
        <f>(SUMIFS('Banco de Indicadores Mun. (2)'!J:J,'Banco de Indicadores Mun. (2)'!B:B,'Banco de Indicadores - Mun. (1)'!B937,'Banco de Indicadores Mun. (2)'!A:A,'Banco de Indicadores - Mun. (1)'!A937) / VLOOKUP(D937,'Dados Base'!$B:$K,7,FALSE)) * 100</f>
        <v>13.393763636363634</v>
      </c>
      <c r="AN937" s="72">
        <f>(SUMIFS('Banco de Indicadores Mun. (2)'!K:K,'Banco de Indicadores Mun. (2)'!B:B,'Banco de Indicadores - Mun. (1)'!B937,'Banco de Indicadores Mun. (2)'!A:A,'Banco de Indicadores - Mun. (1)'!A937) / VLOOKUP(D937,'Dados Base'!$B:$K,10,FALSE)) * 100</f>
        <v>1.2591186440677968</v>
      </c>
      <c r="AO937" s="21">
        <v>0</v>
      </c>
      <c r="AP937" s="125">
        <v>0</v>
      </c>
      <c r="AQ937" s="17">
        <v>0</v>
      </c>
      <c r="AR937" s="18">
        <v>7.7</v>
      </c>
      <c r="AS937" s="20">
        <v>58.088653924359498</v>
      </c>
      <c r="AT937" s="20">
        <v>58.088653924359498</v>
      </c>
      <c r="AU937" s="20">
        <v>52.860563248968056</v>
      </c>
      <c r="AV937" s="21">
        <v>6.31</v>
      </c>
      <c r="AW937" s="21">
        <v>0</v>
      </c>
      <c r="AX937" s="21">
        <v>0</v>
      </c>
      <c r="AY937" s="116">
        <v>293.74255653927241</v>
      </c>
    </row>
    <row r="938" spans="1:51" ht="15" x14ac:dyDescent="0.25">
      <c r="A938" s="144">
        <v>2016</v>
      </c>
      <c r="B938" s="77" t="s">
        <v>293</v>
      </c>
      <c r="C938" s="78">
        <v>17</v>
      </c>
      <c r="D938" s="77">
        <v>3525607</v>
      </c>
      <c r="E938" s="78">
        <v>352560717</v>
      </c>
      <c r="F938" s="78" t="str">
        <f t="shared" si="33"/>
        <v>3525607172016</v>
      </c>
      <c r="G938" s="79">
        <v>0.65968014290520571</v>
      </c>
      <c r="H938" s="80">
        <f t="shared" si="32"/>
        <v>4290</v>
      </c>
      <c r="I938" s="81">
        <v>3764</v>
      </c>
      <c r="J938" s="82">
        <v>526</v>
      </c>
      <c r="K938" s="83">
        <f>(H938)/VLOOKUP(D938,'Dados Base'!$B:$K,6,FALSE)</f>
        <v>10.31150850879723</v>
      </c>
      <c r="L938" s="88">
        <f t="shared" si="34"/>
        <v>87.738927738927742</v>
      </c>
      <c r="M938" s="85" t="s">
        <v>702</v>
      </c>
      <c r="N938" s="86">
        <v>0.74099999999999999</v>
      </c>
      <c r="O938" s="87" t="s">
        <v>691</v>
      </c>
      <c r="P938" s="87" t="s">
        <v>691</v>
      </c>
      <c r="Q938" s="87" t="s">
        <v>691</v>
      </c>
      <c r="R938" s="87" t="s">
        <v>691</v>
      </c>
      <c r="S938" s="87" t="s">
        <v>691</v>
      </c>
      <c r="T938" s="87" t="s">
        <v>691</v>
      </c>
      <c r="U938" s="87" t="s">
        <v>691</v>
      </c>
      <c r="V938" s="87" t="s">
        <v>691</v>
      </c>
      <c r="W938" s="85">
        <v>0</v>
      </c>
      <c r="X938" s="47">
        <v>9.4234765624999998E-3</v>
      </c>
      <c r="Y938" s="9">
        <v>2.65</v>
      </c>
      <c r="Z938" s="10">
        <v>182.44872000000001</v>
      </c>
      <c r="AA938" s="10">
        <v>22.319279999999999</v>
      </c>
      <c r="AB938" s="11">
        <v>0</v>
      </c>
      <c r="AC938" s="12">
        <v>0</v>
      </c>
      <c r="AD938" s="153">
        <f>VLOOKUP(D938,'Dados Base'!$B:$K,9,FALSE)*31536000/VLOOKUP($F938,F:H,MATCH(H937,F937:AF937,0),FALSE)</f>
        <v>26904.839160839161</v>
      </c>
      <c r="AE938" s="153">
        <f>VLOOKUP(D938,'Dados Base'!$B:$K,10,FALSE)*31536000/VLOOKUP($F938,F:H,MATCH(H937,F937:AF937,0),FALSE)</f>
        <v>2940.4195804195815</v>
      </c>
      <c r="AF938" s="14">
        <v>84.35</v>
      </c>
      <c r="AG938" s="15">
        <v>93.81</v>
      </c>
      <c r="AH938" s="14">
        <v>84.35</v>
      </c>
      <c r="AI938" s="14">
        <v>40</v>
      </c>
      <c r="AJ938" s="14">
        <v>98.81</v>
      </c>
      <c r="AK938" s="72">
        <f>(SUMIFS('Banco de Indicadores Mun. (2)'!I:I,'Banco de Indicadores Mun. (2)'!B:B,'Banco de Indicadores - Mun. (1)'!B938,'Banco de Indicadores Mun. (2)'!A:A,'Banco de Indicadores - Mun. (1)'!A938) / VLOOKUP(D938,'Dados Base'!$B:$K,8,FALSE)) * 100</f>
        <v>5.8773850267379677</v>
      </c>
      <c r="AL938" s="72">
        <f>(SUMIFS('Banco de Indicadores Mun. (2)'!I:I,'Banco de Indicadores Mun. (2)'!B:B,'Banco de Indicadores - Mun. (1)'!B938,'Banco de Indicadores Mun. (2)'!A:A,'Banco de Indicadores - Mun. (1)'!A938) / VLOOKUP(D938,'Dados Base'!$B:$K,9,FALSE)) * 100</f>
        <v>3.0029262295081969</v>
      </c>
      <c r="AM938" s="72">
        <f>(SUMIFS('Banco de Indicadores Mun. (2)'!J:J,'Banco de Indicadores Mun. (2)'!B:B,'Banco de Indicadores - Mun. (1)'!B938,'Banco de Indicadores Mun. (2)'!A:A,'Banco de Indicadores - Mun. (1)'!A938) / VLOOKUP(D938,'Dados Base'!$B:$K,7,FALSE)) * 100</f>
        <v>5.8676530612244902</v>
      </c>
      <c r="AN938" s="72">
        <f>(SUMIFS('Banco de Indicadores Mun. (2)'!K:K,'Banco de Indicadores Mun. (2)'!B:B,'Banco de Indicadores - Mun. (1)'!B938,'Banco de Indicadores Mun. (2)'!A:A,'Banco de Indicadores - Mun. (1)'!A938) / VLOOKUP(D938,'Dados Base'!$B:$K,10,FALSE)) * 100</f>
        <v>5.9131499999999972</v>
      </c>
      <c r="AO938" s="21">
        <v>0</v>
      </c>
      <c r="AP938" s="125">
        <v>0</v>
      </c>
      <c r="AQ938" s="17">
        <v>0</v>
      </c>
      <c r="AR938" s="18">
        <v>10</v>
      </c>
      <c r="AS938" s="20">
        <v>99</v>
      </c>
      <c r="AT938" s="20">
        <v>98.999999999999986</v>
      </c>
      <c r="AU938" s="20">
        <v>89.100210970464133</v>
      </c>
      <c r="AV938" s="21">
        <v>9.98</v>
      </c>
      <c r="AW938" s="21">
        <v>0</v>
      </c>
      <c r="AX938" s="21">
        <v>0</v>
      </c>
      <c r="AY938" s="116">
        <v>249.5066427348585</v>
      </c>
    </row>
    <row r="939" spans="1:51" ht="15" x14ac:dyDescent="0.25">
      <c r="A939" s="144">
        <v>2016</v>
      </c>
      <c r="B939" s="77" t="s">
        <v>294</v>
      </c>
      <c r="C939" s="78">
        <v>19</v>
      </c>
      <c r="D939" s="77">
        <v>3525706</v>
      </c>
      <c r="E939" s="78">
        <v>352570619</v>
      </c>
      <c r="F939" s="78" t="str">
        <f t="shared" si="33"/>
        <v>3525706192016</v>
      </c>
      <c r="G939" s="79">
        <v>1.0780784373310759</v>
      </c>
      <c r="H939" s="80">
        <f t="shared" si="32"/>
        <v>34726</v>
      </c>
      <c r="I939" s="81">
        <v>31873</v>
      </c>
      <c r="J939" s="82">
        <v>2853</v>
      </c>
      <c r="K939" s="83">
        <f>(H939)/VLOOKUP(D939,'Dados Base'!$B:$K,6,FALSE)</f>
        <v>40.443026180937295</v>
      </c>
      <c r="L939" s="88">
        <f t="shared" si="34"/>
        <v>91.784253873178599</v>
      </c>
      <c r="M939" s="85" t="s">
        <v>702</v>
      </c>
      <c r="N939" s="86">
        <v>0.77700000000000002</v>
      </c>
      <c r="O939" s="87" t="s">
        <v>691</v>
      </c>
      <c r="P939" s="87" t="s">
        <v>691</v>
      </c>
      <c r="Q939" s="87" t="s">
        <v>691</v>
      </c>
      <c r="R939" s="87" t="s">
        <v>691</v>
      </c>
      <c r="S939" s="87" t="s">
        <v>691</v>
      </c>
      <c r="T939" s="87" t="s">
        <v>691</v>
      </c>
      <c r="U939" s="87" t="s">
        <v>691</v>
      </c>
      <c r="V939" s="87" t="s">
        <v>691</v>
      </c>
      <c r="W939" s="85">
        <v>10.4</v>
      </c>
      <c r="X939" s="47">
        <v>9.5769002638888892E-2</v>
      </c>
      <c r="Y939" s="9">
        <v>26</v>
      </c>
      <c r="Z939" s="10">
        <v>1092.5188200000002</v>
      </c>
      <c r="AA939" s="10">
        <v>662.53517999999985</v>
      </c>
      <c r="AB939" s="11">
        <v>1</v>
      </c>
      <c r="AC939" s="12">
        <v>1</v>
      </c>
      <c r="AD939" s="153">
        <f>VLOOKUP(D939,'Dados Base'!$B:$K,9,FALSE)*31536000/VLOOKUP($F939,F:H,MATCH(H938,F938:AF938,0),FALSE)</f>
        <v>5748.5135057305761</v>
      </c>
      <c r="AE939" s="153">
        <f>VLOOKUP(D939,'Dados Base'!$B:$K,10,FALSE)*31536000/VLOOKUP($F939,F:H,MATCH(H938,F938:AF938,0),FALSE)</f>
        <v>463.15037723895642</v>
      </c>
      <c r="AF939" s="14">
        <v>90.6</v>
      </c>
      <c r="AG939" s="15" t="s">
        <v>692</v>
      </c>
      <c r="AH939" s="14">
        <v>89.72</v>
      </c>
      <c r="AI939" s="14">
        <v>57.49</v>
      </c>
      <c r="AJ939" s="14">
        <v>100</v>
      </c>
      <c r="AK939" s="72">
        <f>(SUMIFS('Banco de Indicadores Mun. (2)'!I:I,'Banco de Indicadores Mun. (2)'!B:B,'Banco de Indicadores - Mun. (1)'!B939,'Banco de Indicadores Mun. (2)'!A:A,'Banco de Indicadores - Mun. (1)'!A939) / VLOOKUP(D939,'Dados Base'!$B:$K,8,FALSE)) * 100</f>
        <v>14.013828571428569</v>
      </c>
      <c r="AL939" s="72">
        <f>(SUMIFS('Banco de Indicadores Mun. (2)'!I:I,'Banco de Indicadores Mun. (2)'!B:B,'Banco de Indicadores - Mun. (1)'!B939,'Banco de Indicadores Mun. (2)'!A:A,'Banco de Indicadores - Mun. (1)'!A939) / VLOOKUP(D939,'Dados Base'!$B:$K,9,FALSE)) * 100</f>
        <v>4.6491374407582926</v>
      </c>
      <c r="AM939" s="72">
        <f>(SUMIFS('Banco de Indicadores Mun. (2)'!J:J,'Banco de Indicadores Mun. (2)'!B:B,'Banco de Indicadores - Mun. (1)'!B939,'Banco de Indicadores Mun. (2)'!A:A,'Banco de Indicadores - Mun. (1)'!A939) / VLOOKUP(D939,'Dados Base'!$B:$K,7,FALSE)) * 100</f>
        <v>14.303421383647796</v>
      </c>
      <c r="AN939" s="72">
        <f>(SUMIFS('Banco de Indicadores Mun. (2)'!K:K,'Banco de Indicadores Mun. (2)'!B:B,'Banco de Indicadores - Mun. (1)'!B939,'Banco de Indicadores Mun. (2)'!A:A,'Banco de Indicadores - Mun. (1)'!A939) / VLOOKUP(D939,'Dados Base'!$B:$K,10,FALSE)) * 100</f>
        <v>13.11098039215686</v>
      </c>
      <c r="AO939" s="21">
        <v>0</v>
      </c>
      <c r="AP939" s="125">
        <v>0</v>
      </c>
      <c r="AQ939" s="17">
        <v>0</v>
      </c>
      <c r="AR939" s="18">
        <v>10</v>
      </c>
      <c r="AS939" s="20">
        <v>100</v>
      </c>
      <c r="AT939" s="20">
        <v>77.000000000000014</v>
      </c>
      <c r="AU939" s="20">
        <v>62.24986923479279</v>
      </c>
      <c r="AV939" s="21">
        <v>6.9</v>
      </c>
      <c r="AW939" s="21">
        <v>0</v>
      </c>
      <c r="AX939" s="21">
        <v>1</v>
      </c>
      <c r="AY939" s="116">
        <v>0</v>
      </c>
    </row>
    <row r="940" spans="1:51" ht="15" x14ac:dyDescent="0.25">
      <c r="A940" s="144">
        <v>2016</v>
      </c>
      <c r="B940" s="77" t="s">
        <v>295</v>
      </c>
      <c r="C940" s="78">
        <v>20</v>
      </c>
      <c r="D940" s="77">
        <v>3525805</v>
      </c>
      <c r="E940" s="78">
        <v>352580520</v>
      </c>
      <c r="F940" s="78" t="str">
        <f t="shared" si="33"/>
        <v>3525805202016</v>
      </c>
      <c r="G940" s="79">
        <v>0.43466907772886643</v>
      </c>
      <c r="H940" s="80">
        <f t="shared" si="32"/>
        <v>4547</v>
      </c>
      <c r="I940" s="81">
        <v>4338</v>
      </c>
      <c r="J940" s="82">
        <v>209</v>
      </c>
      <c r="K940" s="83">
        <f>(H940)/VLOOKUP(D940,'Dados Base'!$B:$K,6,FALSE)</f>
        <v>35.465252320411821</v>
      </c>
      <c r="L940" s="88">
        <f t="shared" si="34"/>
        <v>95.403562788651868</v>
      </c>
      <c r="M940" s="85" t="s">
        <v>702</v>
      </c>
      <c r="N940" s="86">
        <v>0.71599999999999997</v>
      </c>
      <c r="O940" s="87" t="s">
        <v>691</v>
      </c>
      <c r="P940" s="87" t="s">
        <v>691</v>
      </c>
      <c r="Q940" s="87" t="s">
        <v>691</v>
      </c>
      <c r="R940" s="87" t="s">
        <v>691</v>
      </c>
      <c r="S940" s="87" t="s">
        <v>691</v>
      </c>
      <c r="T940" s="87" t="s">
        <v>691</v>
      </c>
      <c r="U940" s="87" t="s">
        <v>691</v>
      </c>
      <c r="V940" s="87" t="s">
        <v>691</v>
      </c>
      <c r="W940" s="85">
        <v>0</v>
      </c>
      <c r="X940" s="47">
        <v>9.8848339130091535E-3</v>
      </c>
      <c r="Y940" s="9">
        <v>3.14</v>
      </c>
      <c r="Z940" s="10">
        <v>188.45567999999997</v>
      </c>
      <c r="AA940" s="10">
        <v>53.464320000000001</v>
      </c>
      <c r="AB940" s="11">
        <v>0</v>
      </c>
      <c r="AC940" s="12">
        <v>0</v>
      </c>
      <c r="AD940" s="153">
        <f>VLOOKUP(D940,'Dados Base'!$B:$K,9,FALSE)*31536000/VLOOKUP($F940,F:H,MATCH(H939,F939:AF939,0),FALSE)</f>
        <v>6519.4281944138993</v>
      </c>
      <c r="AE940" s="153">
        <f>VLOOKUP(D940,'Dados Base'!$B:$K,10,FALSE)*31536000/VLOOKUP($F940,F:H,MATCH(H939,F939:AF939,0),FALSE)</f>
        <v>832.26742907411483</v>
      </c>
      <c r="AF940" s="14" t="s">
        <v>692</v>
      </c>
      <c r="AG940" s="15" t="s">
        <v>692</v>
      </c>
      <c r="AH940" s="14" t="s">
        <v>692</v>
      </c>
      <c r="AI940" s="14" t="s">
        <v>692</v>
      </c>
      <c r="AJ940" s="14" t="s">
        <v>692</v>
      </c>
      <c r="AK940" s="72">
        <f>(SUMIFS('Banco de Indicadores Mun. (2)'!I:I,'Banco de Indicadores Mun. (2)'!B:B,'Banco de Indicadores - Mun. (1)'!B940,'Banco de Indicadores Mun. (2)'!A:A,'Banco de Indicadores - Mun. (1)'!A940) / VLOOKUP(D940,'Dados Base'!$B:$K,8,FALSE)) * 100</f>
        <v>3.8065897435897438</v>
      </c>
      <c r="AL940" s="72">
        <f>(SUMIFS('Banco de Indicadores Mun. (2)'!I:I,'Banco de Indicadores Mun. (2)'!B:B,'Banco de Indicadores - Mun. (1)'!B940,'Banco de Indicadores Mun. (2)'!A:A,'Banco de Indicadores - Mun. (1)'!A940) / VLOOKUP(D940,'Dados Base'!$B:$K,9,FALSE)) * 100</f>
        <v>1.5793297872340426</v>
      </c>
      <c r="AM940" s="72">
        <f>(SUMIFS('Banco de Indicadores Mun. (2)'!J:J,'Banco de Indicadores Mun. (2)'!B:B,'Banco de Indicadores - Mun. (1)'!B940,'Banco de Indicadores Mun. (2)'!A:A,'Banco de Indicadores - Mun. (1)'!A940) / VLOOKUP(D940,'Dados Base'!$B:$K,7,FALSE)) * 100</f>
        <v>3.858037037037036</v>
      </c>
      <c r="AN940" s="72">
        <f>(SUMIFS('Banco de Indicadores Mun. (2)'!K:K,'Banco de Indicadores Mun. (2)'!B:B,'Banco de Indicadores - Mun. (1)'!B940,'Banco de Indicadores Mun. (2)'!A:A,'Banco de Indicadores - Mun. (1)'!A940) / VLOOKUP(D940,'Dados Base'!$B:$K,10,FALSE)) * 100</f>
        <v>3.6908333333333334</v>
      </c>
      <c r="AO940" s="21">
        <v>0</v>
      </c>
      <c r="AP940" s="125">
        <v>0</v>
      </c>
      <c r="AQ940" s="17">
        <v>0</v>
      </c>
      <c r="AR940" s="18">
        <v>8.6999999999999993</v>
      </c>
      <c r="AS940" s="20">
        <v>95</v>
      </c>
      <c r="AT940" s="20">
        <v>95</v>
      </c>
      <c r="AU940" s="20">
        <v>77.900000000000006</v>
      </c>
      <c r="AV940" s="21">
        <v>7.99</v>
      </c>
      <c r="AW940" s="21">
        <v>0</v>
      </c>
      <c r="AX940" s="21">
        <v>0</v>
      </c>
      <c r="AY940" s="116">
        <v>0</v>
      </c>
    </row>
    <row r="941" spans="1:51" ht="15" x14ac:dyDescent="0.25">
      <c r="A941" s="144">
        <v>2016</v>
      </c>
      <c r="B941" s="77" t="s">
        <v>296</v>
      </c>
      <c r="C941" s="78">
        <v>10</v>
      </c>
      <c r="D941" s="77">
        <v>3525854</v>
      </c>
      <c r="E941" s="78">
        <v>352585410</v>
      </c>
      <c r="F941" s="78" t="str">
        <f t="shared" si="33"/>
        <v>3525854102016</v>
      </c>
      <c r="G941" s="79">
        <v>2.0178975230989993</v>
      </c>
      <c r="H941" s="80">
        <f t="shared" si="32"/>
        <v>3120</v>
      </c>
      <c r="I941" s="81">
        <v>1958</v>
      </c>
      <c r="J941" s="82">
        <v>1162</v>
      </c>
      <c r="K941" s="83">
        <f>(H941)/VLOOKUP(D941,'Dados Base'!$B:$K,6,FALSE)</f>
        <v>54.987663024321463</v>
      </c>
      <c r="L941" s="88">
        <f t="shared" si="34"/>
        <v>62.756410256410255</v>
      </c>
      <c r="M941" s="85" t="s">
        <v>702</v>
      </c>
      <c r="N941" s="86">
        <v>0.74099999999999999</v>
      </c>
      <c r="O941" s="87" t="s">
        <v>691</v>
      </c>
      <c r="P941" s="87" t="s">
        <v>691</v>
      </c>
      <c r="Q941" s="87" t="s">
        <v>691</v>
      </c>
      <c r="R941" s="87" t="s">
        <v>691</v>
      </c>
      <c r="S941" s="87" t="s">
        <v>691</v>
      </c>
      <c r="T941" s="87" t="s">
        <v>691</v>
      </c>
      <c r="U941" s="87" t="s">
        <v>691</v>
      </c>
      <c r="V941" s="87" t="s">
        <v>691</v>
      </c>
      <c r="W941" s="85">
        <v>0</v>
      </c>
      <c r="X941" s="47">
        <v>8.1250000000000003E-3</v>
      </c>
      <c r="Y941" s="9">
        <v>1.3</v>
      </c>
      <c r="Z941" s="10">
        <v>64.52676000000001</v>
      </c>
      <c r="AA941" s="10">
        <v>35.373239999999996</v>
      </c>
      <c r="AB941" s="11">
        <v>0</v>
      </c>
      <c r="AC941" s="12">
        <v>0</v>
      </c>
      <c r="AD941" s="153">
        <f>VLOOKUP(D941,'Dados Base'!$B:$K,9,FALSE)*31536000/VLOOKUP($F941,F:H,MATCH(H940,F940:AF940,0),FALSE)</f>
        <v>5154.9230769230771</v>
      </c>
      <c r="AE941" s="153">
        <f>VLOOKUP(D941,'Dados Base'!$B:$K,10,FALSE)*31536000/VLOOKUP($F941,F:H,MATCH(H940,F940:AF940,0),FALSE)</f>
        <v>707.53846153846155</v>
      </c>
      <c r="AF941" s="14">
        <v>100</v>
      </c>
      <c r="AG941" s="15">
        <v>100</v>
      </c>
      <c r="AH941" s="14">
        <v>57.99</v>
      </c>
      <c r="AI941" s="14">
        <v>40.93</v>
      </c>
      <c r="AJ941" s="14">
        <v>100</v>
      </c>
      <c r="AK941" s="72">
        <f>(SUMIFS('Banco de Indicadores Mun. (2)'!I:I,'Banco de Indicadores Mun. (2)'!B:B,'Banco de Indicadores - Mun. (1)'!B941,'Banco de Indicadores Mun. (2)'!A:A,'Banco de Indicadores - Mun. (1)'!A941) / VLOOKUP(D941,'Dados Base'!$B:$K,8,FALSE)) * 100</f>
        <v>6.4666666666666677</v>
      </c>
      <c r="AL941" s="72">
        <f>(SUMIFS('Banco de Indicadores Mun. (2)'!I:I,'Banco de Indicadores Mun. (2)'!B:B,'Banco de Indicadores - Mun. (1)'!B941,'Banco de Indicadores Mun. (2)'!A:A,'Banco de Indicadores - Mun. (1)'!A941) / VLOOKUP(D941,'Dados Base'!$B:$K,9,FALSE)) * 100</f>
        <v>2.2823529411764709</v>
      </c>
      <c r="AM941" s="72">
        <f>(SUMIFS('Banco de Indicadores Mun. (2)'!J:J,'Banco de Indicadores Mun. (2)'!B:B,'Banco de Indicadores - Mun. (1)'!B941,'Banco de Indicadores Mun. (2)'!A:A,'Banco de Indicadores - Mun. (1)'!A941) / VLOOKUP(D941,'Dados Base'!$B:$K,7,FALSE)) * 100</f>
        <v>0.29463636363636359</v>
      </c>
      <c r="AN941" s="72">
        <f>(SUMIFS('Banco de Indicadores Mun. (2)'!K:K,'Banco de Indicadores Mun. (2)'!B:B,'Banco de Indicadores - Mun. (1)'!B941,'Banco de Indicadores Mun. (2)'!A:A,'Banco de Indicadores - Mun. (1)'!A941) / VLOOKUP(D941,'Dados Base'!$B:$K,10,FALSE)) * 100</f>
        <v>16.165571428571432</v>
      </c>
      <c r="AO941" s="21">
        <v>0</v>
      </c>
      <c r="AP941" s="125">
        <v>0</v>
      </c>
      <c r="AQ941" s="17">
        <v>0</v>
      </c>
      <c r="AR941" s="18">
        <v>10</v>
      </c>
      <c r="AS941" s="20">
        <v>95</v>
      </c>
      <c r="AT941" s="20">
        <v>95</v>
      </c>
      <c r="AU941" s="20">
        <v>64.591351351351364</v>
      </c>
      <c r="AV941" s="21">
        <v>7.32</v>
      </c>
      <c r="AW941" s="21">
        <v>0</v>
      </c>
      <c r="AX941" s="21">
        <v>0</v>
      </c>
      <c r="AY941" s="116">
        <v>54.769230769230774</v>
      </c>
    </row>
    <row r="942" spans="1:51" ht="15" x14ac:dyDescent="0.25">
      <c r="A942" s="144">
        <v>2016</v>
      </c>
      <c r="B942" s="77" t="s">
        <v>297</v>
      </c>
      <c r="C942" s="78">
        <v>5</v>
      </c>
      <c r="D942" s="77">
        <v>3525904</v>
      </c>
      <c r="E942" s="78">
        <v>35259045</v>
      </c>
      <c r="F942" s="78" t="str">
        <f t="shared" si="33"/>
        <v>352590452016</v>
      </c>
      <c r="G942" s="79">
        <v>1.1619990854096152</v>
      </c>
      <c r="H942" s="80">
        <f t="shared" si="32"/>
        <v>394185</v>
      </c>
      <c r="I942" s="81">
        <v>380960</v>
      </c>
      <c r="J942" s="82">
        <v>13225</v>
      </c>
      <c r="K942" s="83">
        <f>(H942)/VLOOKUP(D942,'Dados Base'!$B:$K,6,FALSE)</f>
        <v>912.52864782276538</v>
      </c>
      <c r="L942" s="88">
        <f t="shared" si="34"/>
        <v>96.644976343595019</v>
      </c>
      <c r="M942" s="85" t="s">
        <v>702</v>
      </c>
      <c r="N942" s="86">
        <v>0.82199999999999995</v>
      </c>
      <c r="O942" s="87" t="s">
        <v>691</v>
      </c>
      <c r="P942" s="87" t="s">
        <v>691</v>
      </c>
      <c r="Q942" s="87" t="s">
        <v>691</v>
      </c>
      <c r="R942" s="87" t="s">
        <v>691</v>
      </c>
      <c r="S942" s="87" t="s">
        <v>691</v>
      </c>
      <c r="T942" s="87" t="s">
        <v>691</v>
      </c>
      <c r="U942" s="87" t="s">
        <v>691</v>
      </c>
      <c r="V942" s="87" t="s">
        <v>691</v>
      </c>
      <c r="W942" s="85">
        <v>0</v>
      </c>
      <c r="X942" s="47">
        <v>1.3489535367534726</v>
      </c>
      <c r="Y942" s="9">
        <v>349.46</v>
      </c>
      <c r="Z942" s="10">
        <v>18355.766940000001</v>
      </c>
      <c r="AA942" s="10">
        <v>2611.67706</v>
      </c>
      <c r="AB942" s="11">
        <v>78</v>
      </c>
      <c r="AC942" s="12">
        <v>2</v>
      </c>
      <c r="AD942" s="153">
        <f>VLOOKUP(D942,'Dados Base'!$B:$K,9,FALSE)*31536000/VLOOKUP($F942,F:H,MATCH(H941,F941:AF941,0),FALSE)</f>
        <v>415.21579968796379</v>
      </c>
      <c r="AE942" s="153">
        <f>VLOOKUP(D942,'Dados Base'!$B:$K,10,FALSE)*31536000/VLOOKUP($F942,F:H,MATCH(H941,F941:AF941,0),FALSE)</f>
        <v>56.002130979108792</v>
      </c>
      <c r="AF942" s="14">
        <v>98.23</v>
      </c>
      <c r="AG942" s="15">
        <v>98.59</v>
      </c>
      <c r="AH942" s="14">
        <v>98.23</v>
      </c>
      <c r="AI942" s="14">
        <v>42.08</v>
      </c>
      <c r="AJ942" s="14">
        <v>99.5</v>
      </c>
      <c r="AK942" s="72">
        <f>(SUMIFS('Banco de Indicadores Mun. (2)'!I:I,'Banco de Indicadores Mun. (2)'!B:B,'Banco de Indicadores - Mun. (1)'!B942,'Banco de Indicadores Mun. (2)'!A:A,'Banco de Indicadores - Mun. (1)'!A942) / VLOOKUP(D942,'Dados Base'!$B:$K,8,FALSE)) * 100</f>
        <v>123.33882653061224</v>
      </c>
      <c r="AL942" s="72">
        <f>(SUMIFS('Banco de Indicadores Mun. (2)'!I:I,'Banco de Indicadores Mun. (2)'!B:B,'Banco de Indicadores - Mun. (1)'!B942,'Banco de Indicadores Mun. (2)'!A:A,'Banco de Indicadores - Mun. (1)'!A942) / VLOOKUP(D942,'Dados Base'!$B:$K,9,FALSE)) * 100</f>
        <v>46.578824662813098</v>
      </c>
      <c r="AM942" s="72">
        <f>(SUMIFS('Banco de Indicadores Mun. (2)'!J:J,'Banco de Indicadores Mun. (2)'!B:B,'Banco de Indicadores - Mun. (1)'!B942,'Banco de Indicadores Mun. (2)'!A:A,'Banco de Indicadores - Mun. (1)'!A942) / VLOOKUP(D942,'Dados Base'!$B:$K,7,FALSE)) * 100</f>
        <v>170.11142063492059</v>
      </c>
      <c r="AN942" s="72">
        <f>(SUMIFS('Banco de Indicadores Mun. (2)'!K:K,'Banco de Indicadores Mun. (2)'!B:B,'Banco de Indicadores - Mun. (1)'!B942,'Banco de Indicadores Mun. (2)'!A:A,'Banco de Indicadores - Mun. (1)'!A942) / VLOOKUP(D942,'Dados Base'!$B:$K,10,FALSE)) * 100</f>
        <v>39.148157142857144</v>
      </c>
      <c r="AO942" s="21">
        <v>2</v>
      </c>
      <c r="AP942" s="125">
        <v>0</v>
      </c>
      <c r="AQ942" s="17">
        <v>6</v>
      </c>
      <c r="AR942" s="18">
        <v>9.8000000000000007</v>
      </c>
      <c r="AS942" s="20">
        <v>99.5</v>
      </c>
      <c r="AT942" s="20">
        <v>99.5</v>
      </c>
      <c r="AU942" s="20">
        <v>87.544132417856943</v>
      </c>
      <c r="AV942" s="21">
        <v>9.99</v>
      </c>
      <c r="AW942" s="21">
        <v>13</v>
      </c>
      <c r="AX942" s="21">
        <v>2</v>
      </c>
      <c r="AY942" s="116">
        <v>149.23158916539441</v>
      </c>
    </row>
    <row r="943" spans="1:51" ht="15" x14ac:dyDescent="0.25">
      <c r="A943" s="144">
        <v>2016</v>
      </c>
      <c r="B943" s="77" t="s">
        <v>298</v>
      </c>
      <c r="C943" s="78">
        <v>21</v>
      </c>
      <c r="D943" s="77">
        <v>3526001</v>
      </c>
      <c r="E943" s="78">
        <v>352600121</v>
      </c>
      <c r="F943" s="78" t="str">
        <f t="shared" si="33"/>
        <v>3526001212016</v>
      </c>
      <c r="G943" s="79">
        <v>0.80385407841028211</v>
      </c>
      <c r="H943" s="80">
        <f t="shared" si="32"/>
        <v>19534</v>
      </c>
      <c r="I943" s="81">
        <v>16406</v>
      </c>
      <c r="J943" s="82">
        <v>3128</v>
      </c>
      <c r="K943" s="83">
        <f>(H943)/VLOOKUP(D943,'Dados Base'!$B:$K,6,FALSE)</f>
        <v>33.515201427492961</v>
      </c>
      <c r="L943" s="88">
        <f t="shared" si="34"/>
        <v>83.98689464523396</v>
      </c>
      <c r="M943" s="85" t="s">
        <v>702</v>
      </c>
      <c r="N943" s="86">
        <v>0.745</v>
      </c>
      <c r="O943" s="87" t="s">
        <v>691</v>
      </c>
      <c r="P943" s="87" t="s">
        <v>691</v>
      </c>
      <c r="Q943" s="87" t="s">
        <v>691</v>
      </c>
      <c r="R943" s="87" t="s">
        <v>691</v>
      </c>
      <c r="S943" s="87" t="s">
        <v>691</v>
      </c>
      <c r="T943" s="87" t="s">
        <v>691</v>
      </c>
      <c r="U943" s="87" t="s">
        <v>691</v>
      </c>
      <c r="V943" s="87" t="s">
        <v>691</v>
      </c>
      <c r="W943" s="85">
        <v>0</v>
      </c>
      <c r="X943" s="47">
        <v>4.8894890701388895E-2</v>
      </c>
      <c r="Y943" s="9">
        <v>11.63</v>
      </c>
      <c r="Z943" s="10">
        <v>522.45864000000006</v>
      </c>
      <c r="AA943" s="10">
        <v>375.02135999999996</v>
      </c>
      <c r="AB943" s="11">
        <v>2</v>
      </c>
      <c r="AC943" s="12">
        <v>0</v>
      </c>
      <c r="AD943" s="153">
        <f>VLOOKUP(D943,'Dados Base'!$B:$K,9,FALSE)*31536000/VLOOKUP($F943,F:H,MATCH(H942,F942:AF942,0),FALSE)</f>
        <v>6974.2766458482647</v>
      </c>
      <c r="AE943" s="153">
        <f>VLOOKUP(D943,'Dados Base'!$B:$K,10,FALSE)*31536000/VLOOKUP($F943,F:H,MATCH(H942,F942:AF942,0),FALSE)</f>
        <v>839.49626292617995</v>
      </c>
      <c r="AF943" s="14">
        <v>82.23</v>
      </c>
      <c r="AG943" s="15">
        <v>80</v>
      </c>
      <c r="AH943" s="14">
        <v>82.23</v>
      </c>
      <c r="AI943" s="14">
        <v>0</v>
      </c>
      <c r="AJ943" s="14">
        <v>100</v>
      </c>
      <c r="AK943" s="72">
        <f>(SUMIFS('Banco de Indicadores Mun. (2)'!I:I,'Banco de Indicadores Mun. (2)'!B:B,'Banco de Indicadores - Mun. (1)'!B943,'Banco de Indicadores Mun. (2)'!A:A,'Banco de Indicadores - Mun. (1)'!A943) / VLOOKUP(D943,'Dados Base'!$B:$K,8,FALSE)) * 100</f>
        <v>18.292957219251331</v>
      </c>
      <c r="AL943" s="72">
        <f>(SUMIFS('Banco de Indicadores Mun. (2)'!I:I,'Banco de Indicadores Mun. (2)'!B:B,'Banco de Indicadores - Mun. (1)'!B943,'Banco de Indicadores Mun. (2)'!A:A,'Banco de Indicadores - Mun. (1)'!A943) / VLOOKUP(D943,'Dados Base'!$B:$K,9,FALSE)) * 100</f>
        <v>7.9184791666666641</v>
      </c>
      <c r="AM943" s="72">
        <f>(SUMIFS('Banco de Indicadores Mun. (2)'!J:J,'Banco de Indicadores Mun. (2)'!B:B,'Banco de Indicadores - Mun. (1)'!B943,'Banco de Indicadores Mun. (2)'!A:A,'Banco de Indicadores - Mun. (1)'!A943) / VLOOKUP(D943,'Dados Base'!$B:$K,7,FALSE)) * 100</f>
        <v>18.136703703703702</v>
      </c>
      <c r="AN943" s="72">
        <f>(SUMIFS('Banco de Indicadores Mun. (2)'!K:K,'Banco de Indicadores Mun. (2)'!B:B,'Banco de Indicadores - Mun. (1)'!B943,'Banco de Indicadores Mun. (2)'!A:A,'Banco de Indicadores - Mun. (1)'!A943) / VLOOKUP(D943,'Dados Base'!$B:$K,10,FALSE)) * 100</f>
        <v>18.698615384615376</v>
      </c>
      <c r="AO943" s="21">
        <v>0</v>
      </c>
      <c r="AP943" s="125">
        <v>0</v>
      </c>
      <c r="AQ943" s="17">
        <v>0</v>
      </c>
      <c r="AR943" s="18">
        <v>8.4</v>
      </c>
      <c r="AS943" s="20">
        <v>92.4</v>
      </c>
      <c r="AT943" s="20">
        <v>92.4</v>
      </c>
      <c r="AU943" s="20">
        <v>58.213959085439235</v>
      </c>
      <c r="AV943" s="21">
        <v>7.17</v>
      </c>
      <c r="AW943" s="21">
        <v>0</v>
      </c>
      <c r="AX943" s="21">
        <v>0</v>
      </c>
      <c r="AY943" s="116">
        <v>0</v>
      </c>
    </row>
    <row r="944" spans="1:51" ht="15" x14ac:dyDescent="0.25">
      <c r="A944" s="144">
        <v>2016</v>
      </c>
      <c r="B944" s="77" t="s">
        <v>299</v>
      </c>
      <c r="C944" s="78">
        <v>11</v>
      </c>
      <c r="D944" s="77">
        <v>3526100</v>
      </c>
      <c r="E944" s="78">
        <v>352610011</v>
      </c>
      <c r="F944" s="78" t="str">
        <f t="shared" si="33"/>
        <v>3526100112016</v>
      </c>
      <c r="G944" s="79">
        <v>-0.56969060221501167</v>
      </c>
      <c r="H944" s="80">
        <f t="shared" si="32"/>
        <v>18896</v>
      </c>
      <c r="I944" s="81">
        <v>12183</v>
      </c>
      <c r="J944" s="82">
        <v>6713</v>
      </c>
      <c r="K944" s="83">
        <f>(H944)/VLOOKUP(D944,'Dados Base'!$B:$K,6,FALSE)</f>
        <v>23.016955759111283</v>
      </c>
      <c r="L944" s="88">
        <f t="shared" si="34"/>
        <v>64.473962743437767</v>
      </c>
      <c r="M944" s="85" t="s">
        <v>702</v>
      </c>
      <c r="N944" s="86">
        <v>0.7</v>
      </c>
      <c r="O944" s="87" t="s">
        <v>691</v>
      </c>
      <c r="P944" s="87" t="s">
        <v>691</v>
      </c>
      <c r="Q944" s="87" t="s">
        <v>691</v>
      </c>
      <c r="R944" s="87" t="s">
        <v>691</v>
      </c>
      <c r="S944" s="87" t="s">
        <v>691</v>
      </c>
      <c r="T944" s="87" t="s">
        <v>691</v>
      </c>
      <c r="U944" s="87" t="s">
        <v>691</v>
      </c>
      <c r="V944" s="87" t="s">
        <v>691</v>
      </c>
      <c r="W944" s="85">
        <v>2.5599999999999996</v>
      </c>
      <c r="X944" s="47">
        <v>3.7813039296296293E-2</v>
      </c>
      <c r="Y944" s="9">
        <v>8.51</v>
      </c>
      <c r="Z944" s="10">
        <v>116.72329464491202</v>
      </c>
      <c r="AA944" s="10">
        <v>539.75470535508794</v>
      </c>
      <c r="AB944" s="11">
        <v>4</v>
      </c>
      <c r="AC944" s="12">
        <v>1</v>
      </c>
      <c r="AD944" s="153">
        <f>VLOOKUP(D944,'Dados Base'!$B:$K,9,FALSE)*31536000/VLOOKUP($F944,F:H,MATCH(H943,F943:AF943,0),FALSE)</f>
        <v>41222.438611346319</v>
      </c>
      <c r="AE944" s="153">
        <f>VLOOKUP(D944,'Dados Base'!$B:$K,10,FALSE)*31536000/VLOOKUP($F944,F:H,MATCH(H943,F943:AF943,0),FALSE)</f>
        <v>5340.5588484335294</v>
      </c>
      <c r="AF944" s="14">
        <v>65.739999999999995</v>
      </c>
      <c r="AG944" s="15">
        <v>93.39</v>
      </c>
      <c r="AH944" s="14">
        <v>47.17</v>
      </c>
      <c r="AI944" s="14">
        <v>30.74</v>
      </c>
      <c r="AJ944" s="14">
        <v>100</v>
      </c>
      <c r="AK944" s="72">
        <f>(SUMIFS('Banco de Indicadores Mun. (2)'!I:I,'Banco de Indicadores Mun. (2)'!B:B,'Banco de Indicadores - Mun. (1)'!B944,'Banco de Indicadores Mun. (2)'!A:A,'Banco de Indicadores - Mun. (1)'!A944) / VLOOKUP(D944,'Dados Base'!$B:$K,8,FALSE)) * 100</f>
        <v>1.6432179962894244</v>
      </c>
      <c r="AL944" s="72">
        <f>(SUMIFS('Banco de Indicadores Mun. (2)'!I:I,'Banco de Indicadores Mun. (2)'!B:B,'Banco de Indicadores - Mun. (1)'!B944,'Banco de Indicadores Mun. (2)'!A:A,'Banco de Indicadores - Mun. (1)'!A944) / VLOOKUP(D944,'Dados Base'!$B:$K,9,FALSE)) * 100</f>
        <v>0.71716153846153829</v>
      </c>
      <c r="AM944" s="72">
        <f>(SUMIFS('Banco de Indicadores Mun. (2)'!J:J,'Banco de Indicadores Mun. (2)'!B:B,'Banco de Indicadores - Mun. (1)'!B944,'Banco de Indicadores Mun. (2)'!A:A,'Banco de Indicadores - Mun. (1)'!A944) / VLOOKUP(D944,'Dados Base'!$B:$K,7,FALSE)) * 100</f>
        <v>2.3134089709762531</v>
      </c>
      <c r="AN944" s="72">
        <f>(SUMIFS('Banco de Indicadores Mun. (2)'!K:K,'Banco de Indicadores Mun. (2)'!B:B,'Banco de Indicadores - Mun. (1)'!B944,'Banco de Indicadores Mun. (2)'!A:A,'Banco de Indicadores - Mun. (1)'!A944) / VLOOKUP(D944,'Dados Base'!$B:$K,10,FALSE)) * 100</f>
        <v>5.570312500000002E-2</v>
      </c>
      <c r="AO944" s="21">
        <v>0</v>
      </c>
      <c r="AP944" s="125">
        <v>0</v>
      </c>
      <c r="AQ944" s="17">
        <v>0</v>
      </c>
      <c r="AR944" s="18">
        <v>8</v>
      </c>
      <c r="AS944" s="20">
        <v>68.79007068880486</v>
      </c>
      <c r="AT944" s="20">
        <v>65.694517507808641</v>
      </c>
      <c r="AU944" s="20">
        <v>17.780229443319044</v>
      </c>
      <c r="AV944" s="21">
        <v>4.0999999999999996</v>
      </c>
      <c r="AW944" s="21">
        <v>0</v>
      </c>
      <c r="AX944" s="21">
        <v>1</v>
      </c>
      <c r="AY944" s="116">
        <v>86.852843916243415</v>
      </c>
    </row>
    <row r="945" spans="1:51" ht="15" x14ac:dyDescent="0.25">
      <c r="A945" s="144">
        <v>2016</v>
      </c>
      <c r="B945" s="77" t="s">
        <v>300</v>
      </c>
      <c r="C945" s="78">
        <v>11</v>
      </c>
      <c r="D945" s="77">
        <v>3526209</v>
      </c>
      <c r="E945" s="78">
        <v>352620911</v>
      </c>
      <c r="F945" s="78" t="str">
        <f t="shared" si="33"/>
        <v>3526209112016</v>
      </c>
      <c r="G945" s="79">
        <v>0.54667253425277895</v>
      </c>
      <c r="H945" s="80">
        <f t="shared" si="32"/>
        <v>29684</v>
      </c>
      <c r="I945" s="81">
        <v>24588</v>
      </c>
      <c r="J945" s="82">
        <v>5096</v>
      </c>
      <c r="K945" s="83">
        <f>(H945)/VLOOKUP(D945,'Dados Base'!$B:$K,6,FALSE)</f>
        <v>56.909509202453982</v>
      </c>
      <c r="L945" s="88">
        <f t="shared" si="34"/>
        <v>82.832502358172761</v>
      </c>
      <c r="M945" s="85" t="s">
        <v>702</v>
      </c>
      <c r="N945" s="86">
        <v>0.70899999999999996</v>
      </c>
      <c r="O945" s="87" t="s">
        <v>691</v>
      </c>
      <c r="P945" s="87" t="s">
        <v>691</v>
      </c>
      <c r="Q945" s="87" t="s">
        <v>691</v>
      </c>
      <c r="R945" s="87" t="s">
        <v>691</v>
      </c>
      <c r="S945" s="87" t="s">
        <v>691</v>
      </c>
      <c r="T945" s="87" t="s">
        <v>691</v>
      </c>
      <c r="U945" s="87" t="s">
        <v>691</v>
      </c>
      <c r="V945" s="87" t="s">
        <v>691</v>
      </c>
      <c r="W945" s="85">
        <v>5.03</v>
      </c>
      <c r="X945" s="47">
        <v>3.8935066699074074E-2</v>
      </c>
      <c r="Y945" s="9">
        <v>16.71</v>
      </c>
      <c r="Z945" s="10">
        <v>181.87860618374134</v>
      </c>
      <c r="AA945" s="10">
        <v>1106.8313938162587</v>
      </c>
      <c r="AB945" s="11">
        <v>4</v>
      </c>
      <c r="AC945" s="12">
        <v>2</v>
      </c>
      <c r="AD945" s="153">
        <f>VLOOKUP(D945,'Dados Base'!$B:$K,9,FALSE)*31536000/VLOOKUP($F945,F:H,MATCH(H944,F944:AF944,0),FALSE)</f>
        <v>16849.513542649238</v>
      </c>
      <c r="AE945" s="153">
        <f>VLOOKUP(D945,'Dados Base'!$B:$K,10,FALSE)*31536000/VLOOKUP($F945,F:H,MATCH(H944,F944:AF944,0),FALSE)</f>
        <v>2177.9005524861877</v>
      </c>
      <c r="AF945" s="14">
        <v>43.09</v>
      </c>
      <c r="AG945" s="15">
        <v>93.39</v>
      </c>
      <c r="AH945" s="14">
        <v>13.6</v>
      </c>
      <c r="AI945" s="14">
        <v>31.44</v>
      </c>
      <c r="AJ945" s="14">
        <v>55.68</v>
      </c>
      <c r="AK945" s="72">
        <f>(SUMIFS('Banco de Indicadores Mun. (2)'!I:I,'Banco de Indicadores Mun. (2)'!B:B,'Banco de Indicadores - Mun. (1)'!B945,'Banco de Indicadores Mun. (2)'!A:A,'Banco de Indicadores - Mun. (1)'!A945) / VLOOKUP(D945,'Dados Base'!$B:$K,8,FALSE)) * 100</f>
        <v>1.0360057803468208</v>
      </c>
      <c r="AL945" s="72">
        <f>(SUMIFS('Banco de Indicadores Mun. (2)'!I:I,'Banco de Indicadores Mun. (2)'!B:B,'Banco de Indicadores - Mun. (1)'!B945,'Banco de Indicadores Mun. (2)'!A:A,'Banco de Indicadores - Mun. (1)'!A945) / VLOOKUP(D945,'Dados Base'!$B:$K,9,FALSE)) * 100</f>
        <v>0.45202774274905416</v>
      </c>
      <c r="AM945" s="72">
        <f>(SUMIFS('Banco de Indicadores Mun. (2)'!J:J,'Banco de Indicadores Mun. (2)'!B:B,'Banco de Indicadores - Mun. (1)'!B945,'Banco de Indicadores Mun. (2)'!A:A,'Banco de Indicadores - Mun. (1)'!A945) / VLOOKUP(D945,'Dados Base'!$B:$K,7,FALSE)) * 100</f>
        <v>1.2628603696098564</v>
      </c>
      <c r="AN945" s="72">
        <f>(SUMIFS('Banco de Indicadores Mun. (2)'!K:K,'Banco de Indicadores Mun. (2)'!B:B,'Banco de Indicadores - Mun. (1)'!B945,'Banco de Indicadores Mun. (2)'!A:A,'Banco de Indicadores - Mun. (1)'!A945) / VLOOKUP(D945,'Dados Base'!$B:$K,10,FALSE)) * 100</f>
        <v>0.49708780487804888</v>
      </c>
      <c r="AO945" s="21">
        <v>0</v>
      </c>
      <c r="AP945" s="125">
        <v>0</v>
      </c>
      <c r="AQ945" s="17">
        <v>24</v>
      </c>
      <c r="AR945" s="18">
        <v>0.8</v>
      </c>
      <c r="AS945" s="20">
        <v>15.340466527282418</v>
      </c>
      <c r="AT945" s="20">
        <v>15.340466527282418</v>
      </c>
      <c r="AU945" s="20">
        <v>14.113229988417984</v>
      </c>
      <c r="AV945" s="21">
        <v>3.15</v>
      </c>
      <c r="AW945" s="21">
        <v>0</v>
      </c>
      <c r="AX945" s="21">
        <v>2</v>
      </c>
      <c r="AY945" s="116">
        <v>136.48262223540436</v>
      </c>
    </row>
    <row r="946" spans="1:51" ht="15" x14ac:dyDescent="0.25">
      <c r="A946" s="144">
        <v>2016</v>
      </c>
      <c r="B946" s="77" t="s">
        <v>301</v>
      </c>
      <c r="C946" s="78">
        <v>2</v>
      </c>
      <c r="D946" s="77">
        <v>3526308</v>
      </c>
      <c r="E946" s="78">
        <v>35263082</v>
      </c>
      <c r="F946" s="78" t="str">
        <f t="shared" si="33"/>
        <v>352630822016</v>
      </c>
      <c r="G946" s="79">
        <v>-0.14822403245001725</v>
      </c>
      <c r="H946" s="80">
        <f t="shared" si="32"/>
        <v>4818</v>
      </c>
      <c r="I946" s="81">
        <v>3305</v>
      </c>
      <c r="J946" s="82">
        <v>1513</v>
      </c>
      <c r="K946" s="83">
        <f>(H946)/VLOOKUP(D946,'Dados Base'!$B:$K,6,FALSE)</f>
        <v>18.826195686151923</v>
      </c>
      <c r="L946" s="88">
        <f t="shared" si="34"/>
        <v>68.59692818596929</v>
      </c>
      <c r="M946" s="85" t="s">
        <v>702</v>
      </c>
      <c r="N946" s="86">
        <v>0.69299999999999995</v>
      </c>
      <c r="O946" s="87" t="s">
        <v>691</v>
      </c>
      <c r="P946" s="87" t="s">
        <v>691</v>
      </c>
      <c r="Q946" s="87" t="s">
        <v>691</v>
      </c>
      <c r="R946" s="87" t="s">
        <v>691</v>
      </c>
      <c r="S946" s="87" t="s">
        <v>691</v>
      </c>
      <c r="T946" s="87" t="s">
        <v>691</v>
      </c>
      <c r="U946" s="87" t="s">
        <v>691</v>
      </c>
      <c r="V946" s="87" t="s">
        <v>691</v>
      </c>
      <c r="W946" s="85">
        <v>0</v>
      </c>
      <c r="X946" s="47">
        <v>7.9321343750000002E-3</v>
      </c>
      <c r="Y946" s="9">
        <v>2.25</v>
      </c>
      <c r="Z946" s="10">
        <v>145.95728936170212</v>
      </c>
      <c r="AA946" s="10">
        <v>27.274710638297876</v>
      </c>
      <c r="AB946" s="11">
        <v>0</v>
      </c>
      <c r="AC946" s="12">
        <v>0</v>
      </c>
      <c r="AD946" s="153">
        <f>VLOOKUP(D946,'Dados Base'!$B:$K,9,FALSE)*31536000/VLOOKUP($F946,F:H,MATCH(H945,F945:AF945,0),FALSE)</f>
        <v>25330.909090909092</v>
      </c>
      <c r="AE946" s="153">
        <f>VLOOKUP(D946,'Dados Base'!$B:$K,10,FALSE)*31536000/VLOOKUP($F946,F:H,MATCH(H945,F945:AF945,0),FALSE)</f>
        <v>2552.7272727272721</v>
      </c>
      <c r="AF946" s="14">
        <v>63.22</v>
      </c>
      <c r="AG946" s="15">
        <v>64.819999999999993</v>
      </c>
      <c r="AH946" s="14">
        <v>62.09</v>
      </c>
      <c r="AI946" s="14">
        <v>25.39</v>
      </c>
      <c r="AJ946" s="14">
        <v>97.54</v>
      </c>
      <c r="AK946" s="72">
        <f>(SUMIFS('Banco de Indicadores Mun. (2)'!I:I,'Banco de Indicadores Mun. (2)'!B:B,'Banco de Indicadores - Mun. (1)'!B946,'Banco de Indicadores Mun. (2)'!A:A,'Banco de Indicadores - Mun. (1)'!A946) / VLOOKUP(D946,'Dados Base'!$B:$K,8,FALSE)) * 100</f>
        <v>2.5792874251497011</v>
      </c>
      <c r="AL946" s="72">
        <f>(SUMIFS('Banco de Indicadores Mun. (2)'!I:I,'Banco de Indicadores Mun. (2)'!B:B,'Banco de Indicadores - Mun. (1)'!B946,'Banco de Indicadores Mun. (2)'!A:A,'Banco de Indicadores - Mun. (1)'!A946) / VLOOKUP(D946,'Dados Base'!$B:$K,9,FALSE)) * 100</f>
        <v>1.1130258397932817</v>
      </c>
      <c r="AM946" s="72">
        <f>(SUMIFS('Banco de Indicadores Mun. (2)'!J:J,'Banco de Indicadores Mun. (2)'!B:B,'Banco de Indicadores - Mun. (1)'!B946,'Banco de Indicadores Mun. (2)'!A:A,'Banco de Indicadores - Mun. (1)'!A946) / VLOOKUP(D946,'Dados Base'!$B:$K,7,FALSE)) * 100</f>
        <v>3.3651640624999999</v>
      </c>
      <c r="AN946" s="72">
        <f>(SUMIFS('Banco de Indicadores Mun. (2)'!K:K,'Banco de Indicadores Mun. (2)'!B:B,'Banco de Indicadores - Mun. (1)'!B946,'Banco de Indicadores Mun. (2)'!A:A,'Banco de Indicadores - Mun. (1)'!A946) / VLOOKUP(D946,'Dados Base'!$B:$K,10,FALSE)) * 100</f>
        <v>0</v>
      </c>
      <c r="AO946" s="21">
        <v>0</v>
      </c>
      <c r="AP946" s="125">
        <v>0</v>
      </c>
      <c r="AQ946" s="17">
        <v>0</v>
      </c>
      <c r="AR946" s="18">
        <v>5.7</v>
      </c>
      <c r="AS946" s="20">
        <v>85.106382978723403</v>
      </c>
      <c r="AT946" s="20">
        <v>85.106382978723403</v>
      </c>
      <c r="AU946" s="20">
        <v>84.255385472488996</v>
      </c>
      <c r="AV946" s="21">
        <v>9.48</v>
      </c>
      <c r="AW946" s="21">
        <v>0</v>
      </c>
      <c r="AX946" s="21">
        <v>0</v>
      </c>
      <c r="AY946" s="116">
        <v>201.71115671499197</v>
      </c>
    </row>
    <row r="947" spans="1:51" ht="15" x14ac:dyDescent="0.25">
      <c r="A947" s="144">
        <v>2016</v>
      </c>
      <c r="B947" s="77" t="s">
        <v>302</v>
      </c>
      <c r="C947" s="78">
        <v>10</v>
      </c>
      <c r="D947" s="77">
        <v>3526407</v>
      </c>
      <c r="E947" s="78">
        <v>352640710</v>
      </c>
      <c r="F947" s="78" t="str">
        <f t="shared" si="33"/>
        <v>3526407102016</v>
      </c>
      <c r="G947" s="79">
        <v>1.0981798237710505</v>
      </c>
      <c r="H947" s="80">
        <f t="shared" si="32"/>
        <v>26830</v>
      </c>
      <c r="I947" s="81">
        <v>24193</v>
      </c>
      <c r="J947" s="82">
        <v>2637</v>
      </c>
      <c r="K947" s="83">
        <f>(H947)/VLOOKUP(D947,'Dados Base'!$B:$K,6,FALSE)</f>
        <v>69.371186265384225</v>
      </c>
      <c r="L947" s="88">
        <f t="shared" si="34"/>
        <v>90.171449869549008</v>
      </c>
      <c r="M947" s="85" t="s">
        <v>702</v>
      </c>
      <c r="N947" s="86">
        <v>0.72899999999999998</v>
      </c>
      <c r="O947" s="87" t="s">
        <v>691</v>
      </c>
      <c r="P947" s="87" t="s">
        <v>691</v>
      </c>
      <c r="Q947" s="87" t="s">
        <v>691</v>
      </c>
      <c r="R947" s="87" t="s">
        <v>691</v>
      </c>
      <c r="S947" s="87" t="s">
        <v>691</v>
      </c>
      <c r="T947" s="87" t="s">
        <v>691</v>
      </c>
      <c r="U947" s="87" t="s">
        <v>691</v>
      </c>
      <c r="V947" s="87" t="s">
        <v>691</v>
      </c>
      <c r="W947" s="85">
        <v>1.07</v>
      </c>
      <c r="X947" s="47">
        <v>7.1738948333333344E-2</v>
      </c>
      <c r="Y947" s="9">
        <v>17.329999999999998</v>
      </c>
      <c r="Z947" s="10">
        <v>1087.1932021338653</v>
      </c>
      <c r="AA947" s="10">
        <v>249.36079786613485</v>
      </c>
      <c r="AB947" s="11">
        <v>4</v>
      </c>
      <c r="AC947" s="12">
        <v>0</v>
      </c>
      <c r="AD947" s="153">
        <f>VLOOKUP(D947,'Dados Base'!$B:$K,9,FALSE)*31536000/VLOOKUP($F947,F:H,MATCH(H946,F946:AF946,0),FALSE)</f>
        <v>4043.378307864331</v>
      </c>
      <c r="AE947" s="153">
        <f>VLOOKUP(D947,'Dados Base'!$B:$K,10,FALSE)*31536000/VLOOKUP($F947,F:H,MATCH(H946,F946:AF946,0),FALSE)</f>
        <v>599.45434215430487</v>
      </c>
      <c r="AF947" s="14">
        <v>87.84</v>
      </c>
      <c r="AG947" s="15" t="s">
        <v>692</v>
      </c>
      <c r="AH947" s="14">
        <v>83.93</v>
      </c>
      <c r="AI947" s="14">
        <v>53</v>
      </c>
      <c r="AJ947" s="14">
        <v>98.09</v>
      </c>
      <c r="AK947" s="72">
        <f>(SUMIFS('Banco de Indicadores Mun. (2)'!I:I,'Banco de Indicadores Mun. (2)'!B:B,'Banco de Indicadores - Mun. (1)'!B947,'Banco de Indicadores Mun. (2)'!A:A,'Banco de Indicadores - Mun. (1)'!A947) / VLOOKUP(D947,'Dados Base'!$B:$K,8,FALSE)) * 100</f>
        <v>18.043796747967477</v>
      </c>
      <c r="AL947" s="72">
        <f>(SUMIFS('Banco de Indicadores Mun. (2)'!I:I,'Banco de Indicadores Mun. (2)'!B:B,'Banco de Indicadores - Mun. (1)'!B947,'Banco de Indicadores Mun. (2)'!A:A,'Banco de Indicadores - Mun. (1)'!A947) / VLOOKUP(D947,'Dados Base'!$B:$K,9,FALSE)) * 100</f>
        <v>6.4517063953488369</v>
      </c>
      <c r="AM947" s="72">
        <f>(SUMIFS('Banco de Indicadores Mun. (2)'!J:J,'Banco de Indicadores Mun. (2)'!B:B,'Banco de Indicadores - Mun. (1)'!B947,'Banco de Indicadores Mun. (2)'!A:A,'Banco de Indicadores - Mun. (1)'!A947) / VLOOKUP(D947,'Dados Base'!$B:$K,7,FALSE)) * 100</f>
        <v>29.73630555555556</v>
      </c>
      <c r="AN947" s="72">
        <f>(SUMIFS('Banco de Indicadores Mun. (2)'!K:K,'Banco de Indicadores Mun. (2)'!B:B,'Banco de Indicadores - Mun. (1)'!B947,'Banco de Indicadores Mun. (2)'!A:A,'Banco de Indicadores - Mun. (1)'!A947) / VLOOKUP(D947,'Dados Base'!$B:$K,10,FALSE)) * 100</f>
        <v>1.5367254901960787</v>
      </c>
      <c r="AO947" s="21">
        <v>0</v>
      </c>
      <c r="AP947" s="125">
        <v>0</v>
      </c>
      <c r="AQ947" s="17">
        <v>0</v>
      </c>
      <c r="AR947" s="18">
        <v>10</v>
      </c>
      <c r="AS947" s="20">
        <v>90.622792804021771</v>
      </c>
      <c r="AT947" s="20">
        <v>90.622792804021785</v>
      </c>
      <c r="AU947" s="20">
        <v>81.343006128735922</v>
      </c>
      <c r="AV947" s="21">
        <v>9.66</v>
      </c>
      <c r="AW947" s="21">
        <v>0</v>
      </c>
      <c r="AX947" s="21">
        <v>0</v>
      </c>
      <c r="AY947" s="116">
        <v>153.3530983599355</v>
      </c>
    </row>
    <row r="948" spans="1:51" ht="15" x14ac:dyDescent="0.25">
      <c r="A948" s="144">
        <v>2016</v>
      </c>
      <c r="B948" s="77" t="s">
        <v>303</v>
      </c>
      <c r="C948" s="78">
        <v>19</v>
      </c>
      <c r="D948" s="77">
        <v>3526506</v>
      </c>
      <c r="E948" s="78">
        <v>352650619</v>
      </c>
      <c r="F948" s="78" t="str">
        <f t="shared" si="33"/>
        <v>3526506192016</v>
      </c>
      <c r="G948" s="79">
        <v>1.6355459065835021</v>
      </c>
      <c r="H948" s="80">
        <f t="shared" si="32"/>
        <v>8594</v>
      </c>
      <c r="I948" s="81">
        <v>4195</v>
      </c>
      <c r="J948" s="82">
        <v>4399</v>
      </c>
      <c r="K948" s="83">
        <f>(H948)/VLOOKUP(D948,'Dados Base'!$B:$K,6,FALSE)</f>
        <v>15.958553071380821</v>
      </c>
      <c r="L948" s="88">
        <f t="shared" si="34"/>
        <v>48.813125436350937</v>
      </c>
      <c r="M948" s="85" t="s">
        <v>702</v>
      </c>
      <c r="N948" s="86">
        <v>0.72099999999999997</v>
      </c>
      <c r="O948" s="87" t="s">
        <v>691</v>
      </c>
      <c r="P948" s="87" t="s">
        <v>691</v>
      </c>
      <c r="Q948" s="87" t="s">
        <v>691</v>
      </c>
      <c r="R948" s="87" t="s">
        <v>691</v>
      </c>
      <c r="S948" s="87" t="s">
        <v>691</v>
      </c>
      <c r="T948" s="87" t="s">
        <v>691</v>
      </c>
      <c r="U948" s="87" t="s">
        <v>691</v>
      </c>
      <c r="V948" s="87" t="s">
        <v>691</v>
      </c>
      <c r="W948" s="85">
        <v>6.76</v>
      </c>
      <c r="X948" s="47">
        <v>1.0923779687500003E-2</v>
      </c>
      <c r="Y948" s="9">
        <v>3.72</v>
      </c>
      <c r="Z948" s="10">
        <v>193.36265999999998</v>
      </c>
      <c r="AA948" s="10">
        <v>93.323340000000002</v>
      </c>
      <c r="AB948" s="11">
        <v>0</v>
      </c>
      <c r="AC948" s="12">
        <v>0</v>
      </c>
      <c r="AD948" s="153">
        <f>VLOOKUP(D948,'Dados Base'!$B:$K,9,FALSE)*31536000/VLOOKUP($F948,F:H,MATCH(H947,F947:AF947,0),FALSE)</f>
        <v>14127.717011868746</v>
      </c>
      <c r="AE948" s="153">
        <f>VLOOKUP(D948,'Dados Base'!$B:$K,10,FALSE)*31536000/VLOOKUP($F948,F:H,MATCH(H947,F947:AF947,0),FALSE)</f>
        <v>1394.4240167558758</v>
      </c>
      <c r="AF948" s="14">
        <v>48.81</v>
      </c>
      <c r="AG948" s="15">
        <v>48.81</v>
      </c>
      <c r="AH948" s="14">
        <v>45.97</v>
      </c>
      <c r="AI948" s="14">
        <v>2.7</v>
      </c>
      <c r="AJ948" s="14">
        <v>100</v>
      </c>
      <c r="AK948" s="72">
        <f>(SUMIFS('Banco de Indicadores Mun. (2)'!I:I,'Banco de Indicadores Mun. (2)'!B:B,'Banco de Indicadores - Mun. (1)'!B948,'Banco de Indicadores Mun. (2)'!A:A,'Banco de Indicadores - Mun. (1)'!A948) / VLOOKUP(D948,'Dados Base'!$B:$K,8,FALSE)) * 100</f>
        <v>0.83014285714285729</v>
      </c>
      <c r="AL948" s="72">
        <f>(SUMIFS('Banco de Indicadores Mun. (2)'!I:I,'Banco de Indicadores Mun. (2)'!B:B,'Banco de Indicadores - Mun. (1)'!B948,'Banco de Indicadores Mun. (2)'!A:A,'Banco de Indicadores - Mun. (1)'!A948) / VLOOKUP(D948,'Dados Base'!$B:$K,9,FALSE)) * 100</f>
        <v>0.3018701298701299</v>
      </c>
      <c r="AM948" s="72">
        <f>(SUMIFS('Banco de Indicadores Mun. (2)'!J:J,'Banco de Indicadores Mun. (2)'!B:B,'Banco de Indicadores - Mun. (1)'!B948,'Banco de Indicadores Mun. (2)'!A:A,'Banco de Indicadores - Mun. (1)'!A948) / VLOOKUP(D948,'Dados Base'!$B:$K,7,FALSE)) * 100</f>
        <v>0</v>
      </c>
      <c r="AN948" s="72">
        <f>(SUMIFS('Banco de Indicadores Mun. (2)'!K:K,'Banco de Indicadores Mun. (2)'!B:B,'Banco de Indicadores - Mun. (1)'!B948,'Banco de Indicadores Mun. (2)'!A:A,'Banco de Indicadores - Mun. (1)'!A948) / VLOOKUP(D948,'Dados Base'!$B:$K,10,FALSE)) * 100</f>
        <v>3.05842105263158</v>
      </c>
      <c r="AO948" s="21">
        <v>0</v>
      </c>
      <c r="AP948" s="125">
        <v>0</v>
      </c>
      <c r="AQ948" s="17">
        <v>0</v>
      </c>
      <c r="AR948" s="18">
        <v>7.2</v>
      </c>
      <c r="AS948" s="20">
        <v>95</v>
      </c>
      <c r="AT948" s="20">
        <v>95</v>
      </c>
      <c r="AU948" s="20">
        <v>67.447541909964201</v>
      </c>
      <c r="AV948" s="21">
        <v>7.51</v>
      </c>
      <c r="AW948" s="21">
        <v>0</v>
      </c>
      <c r="AX948" s="21">
        <v>0</v>
      </c>
      <c r="AY948" s="116">
        <v>51.704631195217864</v>
      </c>
    </row>
    <row r="949" spans="1:51" ht="15" x14ac:dyDescent="0.25">
      <c r="A949" s="144">
        <v>2016</v>
      </c>
      <c r="B949" s="77" t="s">
        <v>304</v>
      </c>
      <c r="C949" s="78">
        <v>2</v>
      </c>
      <c r="D949" s="77">
        <v>3526605</v>
      </c>
      <c r="E949" s="78">
        <v>35266052</v>
      </c>
      <c r="F949" s="78" t="str">
        <f t="shared" si="33"/>
        <v>352660522016</v>
      </c>
      <c r="G949" s="79">
        <v>0.85779898002518173</v>
      </c>
      <c r="H949" s="80">
        <f t="shared" si="32"/>
        <v>6938</v>
      </c>
      <c r="I949" s="81">
        <v>6471</v>
      </c>
      <c r="J949" s="82">
        <v>467</v>
      </c>
      <c r="K949" s="83">
        <f>(H949)/VLOOKUP(D949,'Dados Base'!$B:$K,6,FALSE)</f>
        <v>41.579767469735103</v>
      </c>
      <c r="L949" s="88">
        <f t="shared" si="34"/>
        <v>93.268953588930529</v>
      </c>
      <c r="M949" s="85" t="s">
        <v>702</v>
      </c>
      <c r="N949" s="86">
        <v>0.72899999999999998</v>
      </c>
      <c r="O949" s="87" t="s">
        <v>691</v>
      </c>
      <c r="P949" s="87" t="s">
        <v>691</v>
      </c>
      <c r="Q949" s="87" t="s">
        <v>691</v>
      </c>
      <c r="R949" s="87" t="s">
        <v>691</v>
      </c>
      <c r="S949" s="87" t="s">
        <v>691</v>
      </c>
      <c r="T949" s="87" t="s">
        <v>691</v>
      </c>
      <c r="U949" s="87" t="s">
        <v>691</v>
      </c>
      <c r="V949" s="87" t="s">
        <v>691</v>
      </c>
      <c r="W949" s="85">
        <v>0</v>
      </c>
      <c r="X949" s="47">
        <v>1.7167936458333335E-2</v>
      </c>
      <c r="Y949" s="9">
        <v>4.5599999999999996</v>
      </c>
      <c r="Z949" s="10">
        <v>36.447612993630571</v>
      </c>
      <c r="AA949" s="10">
        <v>315.57838700636944</v>
      </c>
      <c r="AB949" s="11">
        <v>1</v>
      </c>
      <c r="AC949" s="12">
        <v>0</v>
      </c>
      <c r="AD949" s="153">
        <f>VLOOKUP(D949,'Dados Base'!$B:$K,9,FALSE)*31536000/VLOOKUP($F949,F:H,MATCH(H948,F948:AF948,0),FALSE)</f>
        <v>11363.505332948977</v>
      </c>
      <c r="AE949" s="153">
        <f>VLOOKUP(D949,'Dados Base'!$B:$K,10,FALSE)*31536000/VLOOKUP($F949,F:H,MATCH(H948,F948:AF948,0),FALSE)</f>
        <v>1136.3505332948982</v>
      </c>
      <c r="AF949" s="14">
        <v>95.02</v>
      </c>
      <c r="AG949" s="15" t="s">
        <v>692</v>
      </c>
      <c r="AH949" s="14">
        <v>60.91</v>
      </c>
      <c r="AI949" s="14">
        <v>23.91</v>
      </c>
      <c r="AJ949" s="14">
        <v>100</v>
      </c>
      <c r="AK949" s="72">
        <f>(SUMIFS('Banco de Indicadores Mun. (2)'!I:I,'Banco de Indicadores Mun. (2)'!B:B,'Banco de Indicadores - Mun. (1)'!B949,'Banco de Indicadores Mun. (2)'!A:A,'Banco de Indicadores - Mun. (1)'!A949) / VLOOKUP(D949,'Dados Base'!$B:$K,8,FALSE)) * 100</f>
        <v>4.1231851851851857</v>
      </c>
      <c r="AL949" s="72">
        <f>(SUMIFS('Banco de Indicadores Mun. (2)'!I:I,'Banco de Indicadores Mun. (2)'!B:B,'Banco de Indicadores - Mun. (1)'!B949,'Banco de Indicadores Mun. (2)'!A:A,'Banco de Indicadores - Mun. (1)'!A949) / VLOOKUP(D949,'Dados Base'!$B:$K,9,FALSE)) * 100</f>
        <v>1.7812160000000001</v>
      </c>
      <c r="AM949" s="72">
        <f>(SUMIFS('Banco de Indicadores Mun. (2)'!J:J,'Banco de Indicadores Mun. (2)'!B:B,'Banco de Indicadores - Mun. (1)'!B949,'Banco de Indicadores Mun. (2)'!A:A,'Banco de Indicadores - Mun. (1)'!A949) / VLOOKUP(D949,'Dados Base'!$B:$K,7,FALSE)) * 100</f>
        <v>5.2801927710843382</v>
      </c>
      <c r="AN949" s="72">
        <f>(SUMIFS('Banco de Indicadores Mun. (2)'!K:K,'Banco de Indicadores Mun. (2)'!B:B,'Banco de Indicadores - Mun. (1)'!B949,'Banco de Indicadores Mun. (2)'!A:A,'Banco de Indicadores - Mun. (1)'!A949) / VLOOKUP(D949,'Dados Base'!$B:$K,10,FALSE)) * 100</f>
        <v>0.28191999999999989</v>
      </c>
      <c r="AO949" s="21">
        <v>0</v>
      </c>
      <c r="AP949" s="125">
        <v>0</v>
      </c>
      <c r="AQ949" s="17">
        <v>0</v>
      </c>
      <c r="AR949" s="18">
        <v>9.6</v>
      </c>
      <c r="AS949" s="20">
        <v>59.422091036196989</v>
      </c>
      <c r="AT949" s="20">
        <v>10.458288022370672</v>
      </c>
      <c r="AU949" s="20">
        <v>10.35367074978285</v>
      </c>
      <c r="AV949" s="21">
        <v>1.83</v>
      </c>
      <c r="AW949" s="21">
        <v>0</v>
      </c>
      <c r="AX949" s="21">
        <v>0</v>
      </c>
      <c r="AY949" s="116">
        <v>109.21522249052087</v>
      </c>
    </row>
    <row r="950" spans="1:51" ht="15" x14ac:dyDescent="0.25">
      <c r="A950" s="144">
        <v>2016</v>
      </c>
      <c r="B950" s="77" t="s">
        <v>305</v>
      </c>
      <c r="C950" s="78">
        <v>9</v>
      </c>
      <c r="D950" s="77">
        <v>3526704</v>
      </c>
      <c r="E950" s="78">
        <v>35267049</v>
      </c>
      <c r="F950" s="78" t="str">
        <f t="shared" si="33"/>
        <v>352670492016</v>
      </c>
      <c r="G950" s="79">
        <v>1.076680040769129</v>
      </c>
      <c r="H950" s="80">
        <f t="shared" si="32"/>
        <v>97403</v>
      </c>
      <c r="I950" s="81">
        <v>95606</v>
      </c>
      <c r="J950" s="82">
        <v>1797</v>
      </c>
      <c r="K950" s="83">
        <f>(H950)/VLOOKUP(D950,'Dados Base'!$B:$K,6,FALSE)</f>
        <v>241.64681948992757</v>
      </c>
      <c r="L950" s="88">
        <f t="shared" si="34"/>
        <v>98.155087625637819</v>
      </c>
      <c r="M950" s="85" t="s">
        <v>702</v>
      </c>
      <c r="N950" s="86">
        <v>0.74399999999999999</v>
      </c>
      <c r="O950" s="87" t="s">
        <v>691</v>
      </c>
      <c r="P950" s="87" t="s">
        <v>691</v>
      </c>
      <c r="Q950" s="87" t="s">
        <v>691</v>
      </c>
      <c r="R950" s="87" t="s">
        <v>691</v>
      </c>
      <c r="S950" s="87" t="s">
        <v>691</v>
      </c>
      <c r="T950" s="87" t="s">
        <v>691</v>
      </c>
      <c r="U950" s="87" t="s">
        <v>691</v>
      </c>
      <c r="V950" s="87" t="s">
        <v>691</v>
      </c>
      <c r="W950" s="85">
        <v>0</v>
      </c>
      <c r="X950" s="47">
        <v>0.2932908046157407</v>
      </c>
      <c r="Y950" s="9">
        <v>78.58</v>
      </c>
      <c r="Z950" s="10">
        <v>1368.4723199999999</v>
      </c>
      <c r="AA950" s="10">
        <v>3935.7316799999999</v>
      </c>
      <c r="AB950" s="11">
        <v>13</v>
      </c>
      <c r="AC950" s="12">
        <v>0</v>
      </c>
      <c r="AD950" s="153">
        <f>VLOOKUP(D950,'Dados Base'!$B:$K,9,FALSE)*31536000/VLOOKUP($F950,F:H,MATCH(H949,F949:AF949,0),FALSE)</f>
        <v>1719.209469934191</v>
      </c>
      <c r="AE950" s="153">
        <f>VLOOKUP(D950,'Dados Base'!$B:$K,10,FALSE)*31536000/VLOOKUP($F950,F:H,MATCH(H949,F949:AF949,0),FALSE)</f>
        <v>203.97400490744636</v>
      </c>
      <c r="AF950" s="14">
        <v>98.92</v>
      </c>
      <c r="AG950" s="15">
        <v>100</v>
      </c>
      <c r="AH950" s="14">
        <v>98.92</v>
      </c>
      <c r="AI950" s="14">
        <v>57</v>
      </c>
      <c r="AJ950" s="14">
        <v>98.88</v>
      </c>
      <c r="AK950" s="72">
        <f>(SUMIFS('Banco de Indicadores Mun. (2)'!I:I,'Banco de Indicadores Mun. (2)'!B:B,'Banco de Indicadores - Mun. (1)'!B950,'Banco de Indicadores Mun. (2)'!A:A,'Banco de Indicadores - Mun. (1)'!A950) / VLOOKUP(D950,'Dados Base'!$B:$K,8,FALSE)) * 100</f>
        <v>11.986036458333329</v>
      </c>
      <c r="AL950" s="72">
        <f>(SUMIFS('Banco de Indicadores Mun. (2)'!I:I,'Banco de Indicadores Mun. (2)'!B:B,'Banco de Indicadores - Mun. (1)'!B950,'Banco de Indicadores Mun. (2)'!A:A,'Banco de Indicadores - Mun. (1)'!A950) / VLOOKUP(D950,'Dados Base'!$B:$K,9,FALSE)) * 100</f>
        <v>4.3339340866290001</v>
      </c>
      <c r="AM950" s="72">
        <f>(SUMIFS('Banco de Indicadores Mun. (2)'!J:J,'Banco de Indicadores Mun. (2)'!B:B,'Banco de Indicadores - Mun. (1)'!B950,'Banco de Indicadores Mun. (2)'!A:A,'Banco de Indicadores - Mun. (1)'!A950) / VLOOKUP(D950,'Dados Base'!$B:$K,7,FALSE)) * 100</f>
        <v>15.908821705426348</v>
      </c>
      <c r="AN950" s="72">
        <f>(SUMIFS('Banco de Indicadores Mun. (2)'!K:K,'Banco de Indicadores Mun. (2)'!B:B,'Banco de Indicadores - Mun. (1)'!B950,'Banco de Indicadores Mun. (2)'!A:A,'Banco de Indicadores - Mun. (1)'!A950) / VLOOKUP(D950,'Dados Base'!$B:$K,10,FALSE)) * 100</f>
        <v>3.9536666666666664</v>
      </c>
      <c r="AO950" s="21">
        <v>0</v>
      </c>
      <c r="AP950" s="125">
        <v>0</v>
      </c>
      <c r="AQ950" s="17">
        <v>0</v>
      </c>
      <c r="AR950" s="18">
        <v>3.6</v>
      </c>
      <c r="AS950" s="20">
        <v>100</v>
      </c>
      <c r="AT950" s="20">
        <v>60.000000000000007</v>
      </c>
      <c r="AU950" s="20">
        <v>25.799767882230768</v>
      </c>
      <c r="AV950" s="21">
        <v>4.28</v>
      </c>
      <c r="AW950" s="21">
        <v>0</v>
      </c>
      <c r="AX950" s="21">
        <v>0</v>
      </c>
      <c r="AY950" s="116">
        <v>0</v>
      </c>
    </row>
    <row r="951" spans="1:51" ht="15" x14ac:dyDescent="0.25">
      <c r="A951" s="144">
        <v>2016</v>
      </c>
      <c r="B951" s="77" t="s">
        <v>306</v>
      </c>
      <c r="C951" s="78">
        <v>13</v>
      </c>
      <c r="D951" s="77">
        <v>3526803</v>
      </c>
      <c r="E951" s="78">
        <v>352680313</v>
      </c>
      <c r="F951" s="78" t="str">
        <f t="shared" si="33"/>
        <v>3526803132016</v>
      </c>
      <c r="G951" s="79">
        <v>0.89176480552510817</v>
      </c>
      <c r="H951" s="80">
        <f t="shared" si="32"/>
        <v>64470</v>
      </c>
      <c r="I951" s="81">
        <v>63264</v>
      </c>
      <c r="J951" s="82">
        <v>1206</v>
      </c>
      <c r="K951" s="83">
        <f>(H951)/VLOOKUP(D951,'Dados Base'!$B:$K,6,FALSE)</f>
        <v>80.200532431020321</v>
      </c>
      <c r="L951" s="88">
        <f t="shared" si="34"/>
        <v>98.12936249418334</v>
      </c>
      <c r="M951" s="85" t="s">
        <v>702</v>
      </c>
      <c r="N951" s="86">
        <v>0.76400000000000001</v>
      </c>
      <c r="O951" s="87" t="s">
        <v>691</v>
      </c>
      <c r="P951" s="87" t="s">
        <v>691</v>
      </c>
      <c r="Q951" s="87" t="s">
        <v>691</v>
      </c>
      <c r="R951" s="87" t="s">
        <v>691</v>
      </c>
      <c r="S951" s="87" t="s">
        <v>691</v>
      </c>
      <c r="T951" s="87" t="s">
        <v>691</v>
      </c>
      <c r="U951" s="87" t="s">
        <v>691</v>
      </c>
      <c r="V951" s="87" t="s">
        <v>691</v>
      </c>
      <c r="W951" s="85">
        <v>0</v>
      </c>
      <c r="X951" s="47">
        <v>0.19184958722222223</v>
      </c>
      <c r="Y951" s="9">
        <v>52.14</v>
      </c>
      <c r="Z951" s="10">
        <v>2923.03188</v>
      </c>
      <c r="AA951" s="10">
        <v>596.14811999999995</v>
      </c>
      <c r="AB951" s="11">
        <v>3</v>
      </c>
      <c r="AC951" s="12">
        <v>0</v>
      </c>
      <c r="AD951" s="153">
        <f>VLOOKUP(D951,'Dados Base'!$B:$K,9,FALSE)*31536000/VLOOKUP($F951,F:H,MATCH(H950,F950:AF950,0),FALSE)</f>
        <v>3370.2968822708235</v>
      </c>
      <c r="AE951" s="153">
        <f>VLOOKUP(D951,'Dados Base'!$B:$K,10,FALSE)*31536000/VLOOKUP($F951,F:H,MATCH(H950,F950:AF950,0),FALSE)</f>
        <v>357.08515588645884</v>
      </c>
      <c r="AF951" s="14">
        <v>97.76</v>
      </c>
      <c r="AG951" s="15">
        <v>97.76</v>
      </c>
      <c r="AH951" s="14">
        <v>97.76</v>
      </c>
      <c r="AI951" s="14">
        <v>20.41</v>
      </c>
      <c r="AJ951" s="14">
        <v>100</v>
      </c>
      <c r="AK951" s="72">
        <f>(SUMIFS('Banco de Indicadores Mun. (2)'!I:I,'Banco de Indicadores Mun. (2)'!B:B,'Banco de Indicadores - Mun. (1)'!B951,'Banco de Indicadores Mun. (2)'!A:A,'Banco de Indicadores - Mun. (1)'!A951) / VLOOKUP(D951,'Dados Base'!$B:$K,8,FALSE)) * 100</f>
        <v>33.060130919220057</v>
      </c>
      <c r="AL951" s="72">
        <f>(SUMIFS('Banco de Indicadores Mun. (2)'!I:I,'Banco de Indicadores Mun. (2)'!B:B,'Banco de Indicadores - Mun. (1)'!B951,'Banco de Indicadores Mun. (2)'!A:A,'Banco de Indicadores - Mun. (1)'!A951) / VLOOKUP(D951,'Dados Base'!$B:$K,9,FALSE)) * 100</f>
        <v>17.225815674891148</v>
      </c>
      <c r="AM951" s="72">
        <f>(SUMIFS('Banco de Indicadores Mun. (2)'!J:J,'Banco de Indicadores Mun. (2)'!B:B,'Banco de Indicadores - Mun. (1)'!B951,'Banco de Indicadores Mun. (2)'!A:A,'Banco de Indicadores - Mun. (1)'!A951) / VLOOKUP(D951,'Dados Base'!$B:$K,7,FALSE)) * 100</f>
        <v>31.389006993006994</v>
      </c>
      <c r="AN951" s="72">
        <f>(SUMIFS('Banco de Indicadores Mun. (2)'!K:K,'Banco de Indicadores Mun. (2)'!B:B,'Banco de Indicadores - Mun. (1)'!B951,'Banco de Indicadores Mun. (2)'!A:A,'Banco de Indicadores - Mun. (1)'!A951) / VLOOKUP(D951,'Dados Base'!$B:$K,10,FALSE)) * 100</f>
        <v>39.607273972602755</v>
      </c>
      <c r="AO951" s="21">
        <v>0</v>
      </c>
      <c r="AP951" s="125">
        <v>0</v>
      </c>
      <c r="AQ951" s="17">
        <v>0</v>
      </c>
      <c r="AR951" s="18">
        <v>8.6</v>
      </c>
      <c r="AS951" s="20">
        <v>100</v>
      </c>
      <c r="AT951" s="20">
        <v>100</v>
      </c>
      <c r="AU951" s="20">
        <v>83.060027620070585</v>
      </c>
      <c r="AV951" s="21">
        <v>9.5</v>
      </c>
      <c r="AW951" s="21">
        <v>0</v>
      </c>
      <c r="AX951" s="21">
        <v>0</v>
      </c>
      <c r="AY951" s="116">
        <v>0</v>
      </c>
    </row>
    <row r="952" spans="1:51" ht="15" x14ac:dyDescent="0.25">
      <c r="A952" s="144">
        <v>2016</v>
      </c>
      <c r="B952" s="77" t="s">
        <v>307</v>
      </c>
      <c r="C952" s="78">
        <v>5</v>
      </c>
      <c r="D952" s="77">
        <v>3526902</v>
      </c>
      <c r="E952" s="78">
        <v>35269025</v>
      </c>
      <c r="F952" s="78" t="str">
        <f t="shared" si="33"/>
        <v>352690252016</v>
      </c>
      <c r="G952" s="79">
        <v>0.831902675184093</v>
      </c>
      <c r="H952" s="80">
        <f t="shared" si="32"/>
        <v>288741</v>
      </c>
      <c r="I952" s="81">
        <v>281402</v>
      </c>
      <c r="J952" s="82">
        <v>7339</v>
      </c>
      <c r="K952" s="83">
        <f>(H952)/VLOOKUP(D952,'Dados Base'!$B:$K,6,FALSE)</f>
        <v>496.98956934834246</v>
      </c>
      <c r="L952" s="88">
        <f t="shared" si="34"/>
        <v>97.458275755781131</v>
      </c>
      <c r="M952" s="85" t="s">
        <v>702</v>
      </c>
      <c r="N952" s="86">
        <v>0.77500000000000002</v>
      </c>
      <c r="O952" s="87" t="s">
        <v>691</v>
      </c>
      <c r="P952" s="87" t="s">
        <v>691</v>
      </c>
      <c r="Q952" s="87" t="s">
        <v>691</v>
      </c>
      <c r="R952" s="87" t="s">
        <v>691</v>
      </c>
      <c r="S952" s="87" t="s">
        <v>691</v>
      </c>
      <c r="T952" s="87" t="s">
        <v>691</v>
      </c>
      <c r="U952" s="87" t="s">
        <v>691</v>
      </c>
      <c r="V952" s="87" t="s">
        <v>691</v>
      </c>
      <c r="W952" s="85">
        <v>0</v>
      </c>
      <c r="X952" s="47">
        <v>0.97593856456250005</v>
      </c>
      <c r="Y952" s="9">
        <v>260.81</v>
      </c>
      <c r="Z952" s="10">
        <v>8569.11636</v>
      </c>
      <c r="AA952" s="10">
        <v>7079.3816400000005</v>
      </c>
      <c r="AB952" s="11">
        <v>47</v>
      </c>
      <c r="AC952" s="12">
        <v>3</v>
      </c>
      <c r="AD952" s="153">
        <f>VLOOKUP(D952,'Dados Base'!$B:$K,9,FALSE)*31536000/VLOOKUP($F952,F:H,MATCH(H951,F951:AF951,0),FALSE)</f>
        <v>771.08605982524125</v>
      </c>
      <c r="AE952" s="153">
        <f>VLOOKUP(D952,'Dados Base'!$B:$K,10,FALSE)*31536000/VLOOKUP($F952,F:H,MATCH(H951,F951:AF951,0),FALSE)</f>
        <v>102.66584932517378</v>
      </c>
      <c r="AF952" s="14">
        <v>97.02</v>
      </c>
      <c r="AG952" s="15">
        <v>97.02</v>
      </c>
      <c r="AH952" s="14">
        <v>97.02</v>
      </c>
      <c r="AI952" s="14">
        <v>15.57</v>
      </c>
      <c r="AJ952" s="14">
        <v>100</v>
      </c>
      <c r="AK952" s="72">
        <f>(SUMIFS('Banco de Indicadores Mun. (2)'!I:I,'Banco de Indicadores Mun. (2)'!B:B,'Banco de Indicadores - Mun. (1)'!B952,'Banco de Indicadores Mun. (2)'!A:A,'Banco de Indicadores - Mun. (1)'!A952) / VLOOKUP(D952,'Dados Base'!$B:$K,8,FALSE)) * 100</f>
        <v>100.79551119402991</v>
      </c>
      <c r="AL952" s="72">
        <f>(SUMIFS('Banco de Indicadores Mun. (2)'!I:I,'Banco de Indicadores Mun. (2)'!B:B,'Banco de Indicadores - Mun. (1)'!B952,'Banco de Indicadores Mun. (2)'!A:A,'Banco de Indicadores - Mun. (1)'!A952) / VLOOKUP(D952,'Dados Base'!$B:$K,9,FALSE)) * 100</f>
        <v>38.262318696883888</v>
      </c>
      <c r="AM952" s="72">
        <f>(SUMIFS('Banco de Indicadores Mun. (2)'!J:J,'Banco de Indicadores Mun. (2)'!B:B,'Banco de Indicadores - Mun. (1)'!B952,'Banco de Indicadores Mun. (2)'!A:A,'Banco de Indicadores - Mun. (1)'!A952) / VLOOKUP(D952,'Dados Base'!$B:$K,7,FALSE)) * 100</f>
        <v>140.60187356321853</v>
      </c>
      <c r="AN952" s="72">
        <f>(SUMIFS('Banco de Indicadores Mun. (2)'!K:K,'Banco de Indicadores Mun. (2)'!B:B,'Banco de Indicadores - Mun. (1)'!B952,'Banco de Indicadores Mun. (2)'!A:A,'Banco de Indicadores - Mun. (1)'!A952) / VLOOKUP(D952,'Dados Base'!$B:$K,10,FALSE)) * 100</f>
        <v>27.111393617021246</v>
      </c>
      <c r="AO952" s="21">
        <v>0</v>
      </c>
      <c r="AP952" s="125">
        <v>0</v>
      </c>
      <c r="AQ952" s="17">
        <v>0</v>
      </c>
      <c r="AR952" s="18">
        <v>8.5</v>
      </c>
      <c r="AS952" s="20">
        <v>100</v>
      </c>
      <c r="AT952" s="20">
        <v>100</v>
      </c>
      <c r="AU952" s="20">
        <v>54.759992684281897</v>
      </c>
      <c r="AV952" s="21">
        <v>6.76</v>
      </c>
      <c r="AW952" s="21">
        <v>9</v>
      </c>
      <c r="AX952" s="21">
        <v>3</v>
      </c>
      <c r="AY952" s="116">
        <v>0.19686690020916353</v>
      </c>
    </row>
    <row r="953" spans="1:51" ht="15" x14ac:dyDescent="0.25">
      <c r="A953" s="144">
        <v>2016</v>
      </c>
      <c r="B953" s="77" t="s">
        <v>308</v>
      </c>
      <c r="C953" s="78">
        <v>9</v>
      </c>
      <c r="D953" s="77">
        <v>3527009</v>
      </c>
      <c r="E953" s="78">
        <v>35270099</v>
      </c>
      <c r="F953" s="78" t="str">
        <f t="shared" si="33"/>
        <v>352700992016</v>
      </c>
      <c r="G953" s="79">
        <v>1.8460196082293212</v>
      </c>
      <c r="H953" s="80">
        <f t="shared" si="32"/>
        <v>7370</v>
      </c>
      <c r="I953" s="81">
        <v>7370</v>
      </c>
      <c r="J953" s="82">
        <v>0</v>
      </c>
      <c r="K953" s="83">
        <f>(H953)/VLOOKUP(D953,'Dados Base'!$B:$K,6,FALSE)</f>
        <v>151.64609053497941</v>
      </c>
      <c r="L953" s="88">
        <f t="shared" si="34"/>
        <v>100</v>
      </c>
      <c r="M953" s="85" t="s">
        <v>702</v>
      </c>
      <c r="N953" s="86">
        <v>0.74199999999999999</v>
      </c>
      <c r="O953" s="87" t="s">
        <v>691</v>
      </c>
      <c r="P953" s="87" t="s">
        <v>691</v>
      </c>
      <c r="Q953" s="87" t="s">
        <v>691</v>
      </c>
      <c r="R953" s="87" t="s">
        <v>691</v>
      </c>
      <c r="S953" s="87" t="s">
        <v>691</v>
      </c>
      <c r="T953" s="87" t="s">
        <v>691</v>
      </c>
      <c r="U953" s="87" t="s">
        <v>691</v>
      </c>
      <c r="V953" s="87" t="s">
        <v>691</v>
      </c>
      <c r="W953" s="85">
        <v>0</v>
      </c>
      <c r="X953" s="47">
        <v>1.9192708333333332E-2</v>
      </c>
      <c r="Y953" s="9">
        <v>5.31</v>
      </c>
      <c r="Z953" s="10">
        <v>68.124780000000044</v>
      </c>
      <c r="AA953" s="10">
        <v>341.78921999999994</v>
      </c>
      <c r="AB953" s="11">
        <v>0</v>
      </c>
      <c r="AC953" s="12">
        <v>0</v>
      </c>
      <c r="AD953" s="153">
        <f>VLOOKUP(D953,'Dados Base'!$B:$K,9,FALSE)*31536000/VLOOKUP($F953,F:H,MATCH(H952,F952:AF952,0),FALSE)</f>
        <v>2781.3297150610583</v>
      </c>
      <c r="AE953" s="153">
        <f>VLOOKUP(D953,'Dados Base'!$B:$K,10,FALSE)*31536000/VLOOKUP($F953,F:H,MATCH(H952,F952:AF952,0),FALSE)</f>
        <v>299.527815468114</v>
      </c>
      <c r="AF953" s="14">
        <v>100</v>
      </c>
      <c r="AG953" s="15">
        <v>90.77</v>
      </c>
      <c r="AH953" s="14">
        <v>66.2</v>
      </c>
      <c r="AI953" s="14">
        <v>6.82</v>
      </c>
      <c r="AJ953" s="14">
        <v>100</v>
      </c>
      <c r="AK953" s="72">
        <f>(SUMIFS('Banco de Indicadores Mun. (2)'!I:I,'Banco de Indicadores Mun. (2)'!B:B,'Banco de Indicadores - Mun. (1)'!B953,'Banco de Indicadores Mun. (2)'!A:A,'Banco de Indicadores - Mun. (1)'!A953) / VLOOKUP(D953,'Dados Base'!$B:$K,8,FALSE)) * 100</f>
        <v>2.1349130434782606</v>
      </c>
      <c r="AL953" s="72">
        <f>(SUMIFS('Banco de Indicadores Mun. (2)'!I:I,'Banco de Indicadores Mun. (2)'!B:B,'Banco de Indicadores - Mun. (1)'!B953,'Banco de Indicadores Mun. (2)'!A:A,'Banco de Indicadores - Mun. (1)'!A953) / VLOOKUP(D953,'Dados Base'!$B:$K,9,FALSE)) * 100</f>
        <v>0.75543076923076913</v>
      </c>
      <c r="AM953" s="72">
        <f>(SUMIFS('Banco de Indicadores Mun. (2)'!J:J,'Banco de Indicadores Mun. (2)'!B:B,'Banco de Indicadores - Mun. (1)'!B953,'Banco de Indicadores Mun. (2)'!A:A,'Banco de Indicadores - Mun. (1)'!A953) / VLOOKUP(D953,'Dados Base'!$B:$K,7,FALSE)) * 100</f>
        <v>1.3709375000000001</v>
      </c>
      <c r="AN953" s="72">
        <f>(SUMIFS('Banco de Indicadores Mun. (2)'!K:K,'Banco de Indicadores Mun. (2)'!B:B,'Banco de Indicadores - Mun. (1)'!B953,'Banco de Indicadores Mun. (2)'!A:A,'Banco de Indicadores - Mun. (1)'!A953) / VLOOKUP(D953,'Dados Base'!$B:$K,10,FALSE)) * 100</f>
        <v>3.8811428571428568</v>
      </c>
      <c r="AO953" s="21">
        <v>0</v>
      </c>
      <c r="AP953" s="125">
        <v>0</v>
      </c>
      <c r="AQ953" s="17">
        <v>0</v>
      </c>
      <c r="AR953" s="18">
        <v>9.5</v>
      </c>
      <c r="AS953" s="20">
        <v>100</v>
      </c>
      <c r="AT953" s="20">
        <v>22.000000000000004</v>
      </c>
      <c r="AU953" s="20">
        <v>16.619285996574916</v>
      </c>
      <c r="AV953" s="21">
        <v>2.91</v>
      </c>
      <c r="AW953" s="21">
        <v>0</v>
      </c>
      <c r="AX953" s="21">
        <v>0</v>
      </c>
      <c r="AY953" s="116">
        <v>0</v>
      </c>
    </row>
    <row r="954" spans="1:51" ht="15" x14ac:dyDescent="0.25">
      <c r="A954" s="144">
        <v>2016</v>
      </c>
      <c r="B954" s="77" t="s">
        <v>309</v>
      </c>
      <c r="C954" s="78">
        <v>16</v>
      </c>
      <c r="D954" s="77">
        <v>3527108</v>
      </c>
      <c r="E954" s="78">
        <v>352710816</v>
      </c>
      <c r="F954" s="78" t="str">
        <f t="shared" si="33"/>
        <v>3527108162016</v>
      </c>
      <c r="G954" s="79">
        <v>0.62225918362937005</v>
      </c>
      <c r="H954" s="80">
        <f t="shared" si="32"/>
        <v>73801</v>
      </c>
      <c r="I954" s="81">
        <v>72938</v>
      </c>
      <c r="J954" s="82">
        <v>863</v>
      </c>
      <c r="K954" s="83">
        <f>(H954)/VLOOKUP(D954,'Dados Base'!$B:$K,6,FALSE)</f>
        <v>129.14916701665965</v>
      </c>
      <c r="L954" s="88">
        <f t="shared" si="34"/>
        <v>98.830639151231011</v>
      </c>
      <c r="M954" s="85" t="s">
        <v>702</v>
      </c>
      <c r="N954" s="86">
        <v>0.78600000000000003</v>
      </c>
      <c r="O954" s="87" t="s">
        <v>691</v>
      </c>
      <c r="P954" s="87" t="s">
        <v>691</v>
      </c>
      <c r="Q954" s="87" t="s">
        <v>691</v>
      </c>
      <c r="R954" s="87" t="s">
        <v>691</v>
      </c>
      <c r="S954" s="87" t="s">
        <v>691</v>
      </c>
      <c r="T954" s="87" t="s">
        <v>691</v>
      </c>
      <c r="U954" s="87" t="s">
        <v>691</v>
      </c>
      <c r="V954" s="87" t="s">
        <v>691</v>
      </c>
      <c r="W954" s="85">
        <v>14.51</v>
      </c>
      <c r="X954" s="47">
        <v>0.22464887731481481</v>
      </c>
      <c r="Y954" s="9">
        <v>60.53</v>
      </c>
      <c r="Z954" s="10">
        <v>2650.2008363693822</v>
      </c>
      <c r="AA954" s="10">
        <v>1435.8171636306181</v>
      </c>
      <c r="AB954" s="11">
        <v>3</v>
      </c>
      <c r="AC954" s="12">
        <v>0</v>
      </c>
      <c r="AD954" s="153">
        <f>VLOOKUP(D954,'Dados Base'!$B:$K,9,FALSE)*31536000/VLOOKUP($F954,F:H,MATCH(H953,F953:AF953,0),FALSE)</f>
        <v>1828.8922914323655</v>
      </c>
      <c r="AE954" s="153">
        <f>VLOOKUP(D954,'Dados Base'!$B:$K,10,FALSE)*31536000/VLOOKUP($F954,F:H,MATCH(H953,F953:AF953,0),FALSE)</f>
        <v>175.19762604842751</v>
      </c>
      <c r="AF954" s="14">
        <v>100</v>
      </c>
      <c r="AG954" s="15">
        <v>98.83</v>
      </c>
      <c r="AH954" s="14">
        <v>99.59</v>
      </c>
      <c r="AI954" s="14">
        <v>16.37</v>
      </c>
      <c r="AJ954" s="14">
        <v>100</v>
      </c>
      <c r="AK954" s="72">
        <f>(SUMIFS('Banco de Indicadores Mun. (2)'!I:I,'Banco de Indicadores Mun. (2)'!B:B,'Banco de Indicadores - Mun. (1)'!B954,'Banco de Indicadores Mun. (2)'!A:A,'Banco de Indicadores - Mun. (1)'!A954) / VLOOKUP(D954,'Dados Base'!$B:$K,8,FALSE)) * 100</f>
        <v>28.490651428571422</v>
      </c>
      <c r="AL954" s="72">
        <f>(SUMIFS('Banco de Indicadores Mun. (2)'!I:I,'Banco de Indicadores Mun. (2)'!B:B,'Banco de Indicadores - Mun. (1)'!B954,'Banco de Indicadores Mun. (2)'!A:A,'Banco de Indicadores - Mun. (1)'!A954) / VLOOKUP(D954,'Dados Base'!$B:$K,9,FALSE)) * 100</f>
        <v>11.649214953271025</v>
      </c>
      <c r="AM954" s="72">
        <f>(SUMIFS('Banco de Indicadores Mun. (2)'!J:J,'Banco de Indicadores Mun. (2)'!B:B,'Banco de Indicadores - Mun. (1)'!B954,'Banco de Indicadores Mun. (2)'!A:A,'Banco de Indicadores - Mun. (1)'!A954) / VLOOKUP(D954,'Dados Base'!$B:$K,7,FALSE)) * 100</f>
        <v>24.972014925373134</v>
      </c>
      <c r="AN954" s="72">
        <f>(SUMIFS('Banco de Indicadores Mun. (2)'!K:K,'Banco de Indicadores Mun. (2)'!B:B,'Banco de Indicadores - Mun. (1)'!B954,'Banco de Indicadores Mun. (2)'!A:A,'Banco de Indicadores - Mun. (1)'!A954) / VLOOKUP(D954,'Dados Base'!$B:$K,10,FALSE)) * 100</f>
        <v>39.990585365853647</v>
      </c>
      <c r="AO954" s="21">
        <v>0</v>
      </c>
      <c r="AP954" s="125">
        <v>0</v>
      </c>
      <c r="AQ954" s="17">
        <v>0</v>
      </c>
      <c r="AR954" s="18">
        <v>9.6</v>
      </c>
      <c r="AS954" s="20">
        <v>92.657424327777846</v>
      </c>
      <c r="AT954" s="20">
        <v>92.657424327777846</v>
      </c>
      <c r="AU954" s="20">
        <v>64.860234007030357</v>
      </c>
      <c r="AV954" s="21">
        <v>7.61</v>
      </c>
      <c r="AW954" s="21">
        <v>0</v>
      </c>
      <c r="AX954" s="21">
        <v>0</v>
      </c>
      <c r="AY954" s="116">
        <v>2.5760199958134256</v>
      </c>
    </row>
    <row r="955" spans="1:51" ht="15" x14ac:dyDescent="0.25">
      <c r="A955" s="144">
        <v>2016</v>
      </c>
      <c r="B955" s="77" t="s">
        <v>310</v>
      </c>
      <c r="C955" s="78">
        <v>2</v>
      </c>
      <c r="D955" s="77">
        <v>3527207</v>
      </c>
      <c r="E955" s="78">
        <v>35272072</v>
      </c>
      <c r="F955" s="78" t="str">
        <f t="shared" si="33"/>
        <v>352720722016</v>
      </c>
      <c r="G955" s="79">
        <v>0.51446219394057913</v>
      </c>
      <c r="H955" s="80">
        <f t="shared" si="32"/>
        <v>85046</v>
      </c>
      <c r="I955" s="81">
        <v>82854</v>
      </c>
      <c r="J955" s="82">
        <v>2192</v>
      </c>
      <c r="K955" s="83">
        <f>(H955)/VLOOKUP(D955,'Dados Base'!$B:$K,6,FALSE)</f>
        <v>205.5343419208275</v>
      </c>
      <c r="L955" s="88">
        <f t="shared" si="34"/>
        <v>97.422571314347522</v>
      </c>
      <c r="M955" s="85" t="s">
        <v>702</v>
      </c>
      <c r="N955" s="86">
        <v>0.76600000000000001</v>
      </c>
      <c r="O955" s="87" t="s">
        <v>691</v>
      </c>
      <c r="P955" s="87" t="s">
        <v>691</v>
      </c>
      <c r="Q955" s="87" t="s">
        <v>691</v>
      </c>
      <c r="R955" s="87" t="s">
        <v>691</v>
      </c>
      <c r="S955" s="87" t="s">
        <v>691</v>
      </c>
      <c r="T955" s="87" t="s">
        <v>691</v>
      </c>
      <c r="U955" s="87" t="s">
        <v>691</v>
      </c>
      <c r="V955" s="87" t="s">
        <v>691</v>
      </c>
      <c r="W955" s="85">
        <v>0</v>
      </c>
      <c r="X955" s="47">
        <v>0.25432218837037035</v>
      </c>
      <c r="Y955" s="9">
        <v>68.06</v>
      </c>
      <c r="Z955" s="10">
        <v>3438.9764163325067</v>
      </c>
      <c r="AA955" s="10">
        <v>1155.0735836674935</v>
      </c>
      <c r="AB955" s="11">
        <v>15</v>
      </c>
      <c r="AC955" s="12">
        <v>0</v>
      </c>
      <c r="AD955" s="153">
        <f>VLOOKUP(D955,'Dados Base'!$B:$K,9,FALSE)*31536000/VLOOKUP($F955,F:H,MATCH(H954,F954:AF954,0),FALSE)</f>
        <v>2306.4449827152366</v>
      </c>
      <c r="AE955" s="153">
        <f>VLOOKUP(D955,'Dados Base'!$B:$K,10,FALSE)*31536000/VLOOKUP($F955,F:H,MATCH(H954,F954:AF954,0),FALSE)</f>
        <v>229.90287609058632</v>
      </c>
      <c r="AF955" s="14">
        <v>98.24</v>
      </c>
      <c r="AG955" s="15">
        <v>98.57</v>
      </c>
      <c r="AH955" s="14">
        <v>96.85</v>
      </c>
      <c r="AI955" s="14">
        <v>35.78</v>
      </c>
      <c r="AJ955" s="14">
        <v>100</v>
      </c>
      <c r="AK955" s="72">
        <f>(SUMIFS('Banco de Indicadores Mun. (2)'!I:I,'Banco de Indicadores Mun. (2)'!B:B,'Banco de Indicadores - Mun. (1)'!B955,'Banco de Indicadores Mun. (2)'!A:A,'Banco de Indicadores - Mun. (1)'!A955) / VLOOKUP(D955,'Dados Base'!$B:$K,8,FALSE)) * 100</f>
        <v>11.923721189591078</v>
      </c>
      <c r="AL955" s="72">
        <f>(SUMIFS('Banco de Indicadores Mun. (2)'!I:I,'Banco de Indicadores Mun. (2)'!B:B,'Banco de Indicadores - Mun. (1)'!B955,'Banco de Indicadores Mun. (2)'!A:A,'Banco de Indicadores - Mun. (1)'!A955) / VLOOKUP(D955,'Dados Base'!$B:$K,9,FALSE)) * 100</f>
        <v>5.1567218649517681</v>
      </c>
      <c r="AM955" s="72">
        <f>(SUMIFS('Banco de Indicadores Mun. (2)'!J:J,'Banco de Indicadores Mun. (2)'!B:B,'Banco de Indicadores - Mun. (1)'!B955,'Banco de Indicadores Mun. (2)'!A:A,'Banco de Indicadores - Mun. (1)'!A955) / VLOOKUP(D955,'Dados Base'!$B:$K,7,FALSE)) * 100</f>
        <v>0.25400483091787435</v>
      </c>
      <c r="AN955" s="72">
        <f>(SUMIFS('Banco de Indicadores Mun. (2)'!K:K,'Banco de Indicadores Mun. (2)'!B:B,'Banco de Indicadores - Mun. (1)'!B955,'Banco de Indicadores Mun. (2)'!A:A,'Banco de Indicadores - Mun. (1)'!A955) / VLOOKUP(D955,'Dados Base'!$B:$K,10,FALSE)) * 100</f>
        <v>50.885516129032247</v>
      </c>
      <c r="AO955" s="21">
        <v>0</v>
      </c>
      <c r="AP955" s="125">
        <v>0</v>
      </c>
      <c r="AQ955" s="17">
        <v>0</v>
      </c>
      <c r="AR955" s="18">
        <v>9.6</v>
      </c>
      <c r="AS955" s="20">
        <v>95.970718131768407</v>
      </c>
      <c r="AT955" s="20">
        <v>95.970718131768407</v>
      </c>
      <c r="AU955" s="20">
        <v>74.857183015694361</v>
      </c>
      <c r="AV955" s="21">
        <v>8.31</v>
      </c>
      <c r="AW955" s="21">
        <v>1</v>
      </c>
      <c r="AX955" s="21">
        <v>0</v>
      </c>
      <c r="AY955" s="116">
        <v>85.412248688131911</v>
      </c>
    </row>
    <row r="956" spans="1:51" ht="15" x14ac:dyDescent="0.25">
      <c r="A956" s="144">
        <v>2016</v>
      </c>
      <c r="B956" s="77" t="s">
        <v>311</v>
      </c>
      <c r="C956" s="78">
        <v>19</v>
      </c>
      <c r="D956" s="77">
        <v>3527256</v>
      </c>
      <c r="E956" s="78">
        <v>352725619</v>
      </c>
      <c r="F956" s="78" t="str">
        <f t="shared" si="33"/>
        <v>3527256192016</v>
      </c>
      <c r="G956" s="79">
        <v>0.3963150431598006</v>
      </c>
      <c r="H956" s="80">
        <f t="shared" si="32"/>
        <v>2166</v>
      </c>
      <c r="I956" s="81">
        <v>1826</v>
      </c>
      <c r="J956" s="82">
        <v>340</v>
      </c>
      <c r="K956" s="83">
        <f>(H956)/VLOOKUP(D956,'Dados Base'!$B:$K,6,FALSE)</f>
        <v>19.028375647895984</v>
      </c>
      <c r="L956" s="88">
        <f t="shared" si="34"/>
        <v>84.302862419205908</v>
      </c>
      <c r="M956" s="85" t="s">
        <v>702</v>
      </c>
      <c r="N956" s="86">
        <v>0.74199999999999999</v>
      </c>
      <c r="O956" s="87" t="s">
        <v>691</v>
      </c>
      <c r="P956" s="87" t="s">
        <v>691</v>
      </c>
      <c r="Q956" s="87" t="s">
        <v>691</v>
      </c>
      <c r="R956" s="87" t="s">
        <v>691</v>
      </c>
      <c r="S956" s="87" t="s">
        <v>691</v>
      </c>
      <c r="T956" s="87" t="s">
        <v>691</v>
      </c>
      <c r="U956" s="87" t="s">
        <v>691</v>
      </c>
      <c r="V956" s="87" t="s">
        <v>691</v>
      </c>
      <c r="W956" s="85">
        <v>0.14000000000000001</v>
      </c>
      <c r="X956" s="47">
        <v>4.6698734375000004E-3</v>
      </c>
      <c r="Y956" s="9">
        <v>1.3</v>
      </c>
      <c r="Z956" s="10">
        <v>77.536286985172978</v>
      </c>
      <c r="AA956" s="10">
        <v>22.471713014827014</v>
      </c>
      <c r="AB956" s="11">
        <v>0</v>
      </c>
      <c r="AC956" s="12">
        <v>0</v>
      </c>
      <c r="AD956" s="153">
        <f>VLOOKUP(D956,'Dados Base'!$B:$K,9,FALSE)*31536000/VLOOKUP($F956,F:H,MATCH(H955,F955:AF955,0),FALSE)</f>
        <v>11938.836565096954</v>
      </c>
      <c r="AE956" s="153">
        <f>VLOOKUP(D956,'Dados Base'!$B:$K,10,FALSE)*31536000/VLOOKUP($F956,F:H,MATCH(H955,F955:AF955,0),FALSE)</f>
        <v>1019.168975069252</v>
      </c>
      <c r="AF956" s="14">
        <v>82.79</v>
      </c>
      <c r="AG956" s="15">
        <v>81.95</v>
      </c>
      <c r="AH956" s="14">
        <v>81.459999999999994</v>
      </c>
      <c r="AI956" s="14">
        <v>12.4</v>
      </c>
      <c r="AJ956" s="14">
        <v>100</v>
      </c>
      <c r="AK956" s="72">
        <f>(SUMIFS('Banco de Indicadores Mun. (2)'!I:I,'Banco de Indicadores Mun. (2)'!B:B,'Banco de Indicadores - Mun. (1)'!B956,'Banco de Indicadores Mun. (2)'!A:A,'Banco de Indicadores - Mun. (1)'!A956) / VLOOKUP(D956,'Dados Base'!$B:$K,8,FALSE)) * 100</f>
        <v>5.0750384615384618</v>
      </c>
      <c r="AL956" s="72">
        <f>(SUMIFS('Banco de Indicadores Mun. (2)'!I:I,'Banco de Indicadores Mun. (2)'!B:B,'Banco de Indicadores - Mun. (1)'!B956,'Banco de Indicadores Mun. (2)'!A:A,'Banco de Indicadores - Mun. (1)'!A956) / VLOOKUP(D956,'Dados Base'!$B:$K,9,FALSE)) * 100</f>
        <v>1.6091585365853658</v>
      </c>
      <c r="AM956" s="72">
        <f>(SUMIFS('Banco de Indicadores Mun. (2)'!J:J,'Banco de Indicadores Mun. (2)'!B:B,'Banco de Indicadores - Mun. (1)'!B956,'Banco de Indicadores Mun. (2)'!A:A,'Banco de Indicadores - Mun. (1)'!A956) / VLOOKUP(D956,'Dados Base'!$B:$K,7,FALSE)) * 100</f>
        <v>2.2661052631578946</v>
      </c>
      <c r="AN956" s="72">
        <f>(SUMIFS('Banco de Indicadores Mun. (2)'!K:K,'Banco de Indicadores Mun. (2)'!B:B,'Banco de Indicadores - Mun. (1)'!B956,'Banco de Indicadores Mun. (2)'!A:A,'Banco de Indicadores - Mun. (1)'!A956) / VLOOKUP(D956,'Dados Base'!$B:$K,10,FALSE)) * 100</f>
        <v>12.699285714285713</v>
      </c>
      <c r="AO956" s="21">
        <v>0</v>
      </c>
      <c r="AP956" s="125">
        <v>0</v>
      </c>
      <c r="AQ956" s="17">
        <v>0</v>
      </c>
      <c r="AR956" s="18">
        <v>8.3000000000000007</v>
      </c>
      <c r="AS956" s="20">
        <v>93.410214168039545</v>
      </c>
      <c r="AT956" s="20">
        <v>93.410214168039545</v>
      </c>
      <c r="AU956" s="20">
        <v>77.530084578406715</v>
      </c>
      <c r="AV956" s="21">
        <v>8.44</v>
      </c>
      <c r="AW956" s="21">
        <v>0</v>
      </c>
      <c r="AX956" s="21">
        <v>0</v>
      </c>
      <c r="AY956" s="116">
        <v>115.49563542106165</v>
      </c>
    </row>
    <row r="957" spans="1:51" ht="15" x14ac:dyDescent="0.25">
      <c r="A957" s="144">
        <v>2016</v>
      </c>
      <c r="B957" s="77" t="s">
        <v>312</v>
      </c>
      <c r="C957" s="78">
        <v>5</v>
      </c>
      <c r="D957" s="77">
        <v>3527306</v>
      </c>
      <c r="E957" s="78">
        <v>35273065</v>
      </c>
      <c r="F957" s="78" t="str">
        <f t="shared" si="33"/>
        <v>352730652016</v>
      </c>
      <c r="G957" s="79">
        <v>3.4848834498754977</v>
      </c>
      <c r="H957" s="80">
        <f t="shared" si="32"/>
        <v>44269</v>
      </c>
      <c r="I957" s="81">
        <v>43042</v>
      </c>
      <c r="J957" s="82">
        <v>1227</v>
      </c>
      <c r="K957" s="83">
        <f>(H957)/VLOOKUP(D957,'Dados Base'!$B:$K,6,FALSE)</f>
        <v>799.80126467931348</v>
      </c>
      <c r="L957" s="88">
        <f t="shared" si="34"/>
        <v>97.228308748785835</v>
      </c>
      <c r="M957" s="85" t="s">
        <v>702</v>
      </c>
      <c r="N957" s="86">
        <v>0.77700000000000002</v>
      </c>
      <c r="O957" s="87" t="s">
        <v>691</v>
      </c>
      <c r="P957" s="87" t="s">
        <v>691</v>
      </c>
      <c r="Q957" s="87" t="s">
        <v>691</v>
      </c>
      <c r="R957" s="87" t="s">
        <v>691</v>
      </c>
      <c r="S957" s="87" t="s">
        <v>691</v>
      </c>
      <c r="T957" s="87" t="s">
        <v>691</v>
      </c>
      <c r="U957" s="87" t="s">
        <v>691</v>
      </c>
      <c r="V957" s="87" t="s">
        <v>691</v>
      </c>
      <c r="W957" s="85">
        <v>0</v>
      </c>
      <c r="X957" s="47">
        <v>0.12956598657986113</v>
      </c>
      <c r="Y957" s="9">
        <v>34.54</v>
      </c>
      <c r="Z957" s="10">
        <v>1606.1923080000001</v>
      </c>
      <c r="AA957" s="10">
        <v>725.20369200000005</v>
      </c>
      <c r="AB957" s="11">
        <v>6</v>
      </c>
      <c r="AC957" s="12">
        <v>0</v>
      </c>
      <c r="AD957" s="153">
        <f>VLOOKUP(D957,'Dados Base'!$B:$K,9,FALSE)*31536000/VLOOKUP($F957,F:H,MATCH(H956,F956:AF956,0),FALSE)</f>
        <v>520.03162483905214</v>
      </c>
      <c r="AE957" s="153">
        <f>VLOOKUP(D957,'Dados Base'!$B:$K,10,FALSE)*31536000/VLOOKUP($F957,F:H,MATCH(H956,F956:AF956,0),FALSE)</f>
        <v>64.11348799385577</v>
      </c>
      <c r="AF957" s="14">
        <v>96.15</v>
      </c>
      <c r="AG957" s="15">
        <v>100</v>
      </c>
      <c r="AH957" s="14">
        <v>87.82</v>
      </c>
      <c r="AI957" s="14">
        <v>46.5</v>
      </c>
      <c r="AJ957" s="14">
        <v>97.62</v>
      </c>
      <c r="AK957" s="72">
        <f>(SUMIFS('Banco de Indicadores Mun. (2)'!I:I,'Banco de Indicadores Mun. (2)'!B:B,'Banco de Indicadores - Mun. (1)'!B957,'Banco de Indicadores Mun. (2)'!A:A,'Banco de Indicadores - Mun. (1)'!A957) / VLOOKUP(D957,'Dados Base'!$B:$K,8,FALSE)) * 100</f>
        <v>170.17311111111113</v>
      </c>
      <c r="AL957" s="72">
        <f>(SUMIFS('Banco de Indicadores Mun. (2)'!I:I,'Banco de Indicadores Mun. (2)'!B:B,'Banco de Indicadores - Mun. (1)'!B957,'Banco de Indicadores Mun. (2)'!A:A,'Banco de Indicadores - Mun. (1)'!A957) / VLOOKUP(D957,'Dados Base'!$B:$K,9,FALSE)) * 100</f>
        <v>62.940739726027402</v>
      </c>
      <c r="AM957" s="72">
        <f>(SUMIFS('Banco de Indicadores Mun. (2)'!J:J,'Banco de Indicadores Mun. (2)'!B:B,'Banco de Indicadores - Mun. (1)'!B957,'Banco de Indicadores Mun. (2)'!A:A,'Banco de Indicadores - Mun. (1)'!A957) / VLOOKUP(D957,'Dados Base'!$B:$K,7,FALSE)) * 100</f>
        <v>229.34205555555559</v>
      </c>
      <c r="AN957" s="72">
        <f>(SUMIFS('Banco de Indicadores Mun. (2)'!K:K,'Banco de Indicadores Mun. (2)'!B:B,'Banco de Indicadores - Mun. (1)'!B957,'Banco de Indicadores Mun. (2)'!A:A,'Banco de Indicadores - Mun. (1)'!A957) / VLOOKUP(D957,'Dados Base'!$B:$K,10,FALSE)) * 100</f>
        <v>51.835222222222221</v>
      </c>
      <c r="AO957" s="21">
        <v>0</v>
      </c>
      <c r="AP957" s="125">
        <v>2.2589170751541712</v>
      </c>
      <c r="AQ957" s="17">
        <v>0</v>
      </c>
      <c r="AR957" s="18">
        <v>9.5</v>
      </c>
      <c r="AS957" s="20">
        <v>70.3</v>
      </c>
      <c r="AT957" s="20">
        <v>70.3</v>
      </c>
      <c r="AU957" s="20">
        <v>68.894014916384862</v>
      </c>
      <c r="AV957" s="21">
        <v>7.03</v>
      </c>
      <c r="AW957" s="21">
        <v>2</v>
      </c>
      <c r="AX957" s="21">
        <v>0</v>
      </c>
      <c r="AY957" s="116">
        <v>282.13847603798479</v>
      </c>
    </row>
    <row r="958" spans="1:51" ht="15" x14ac:dyDescent="0.25">
      <c r="A958" s="144">
        <v>2016</v>
      </c>
      <c r="B958" s="77" t="s">
        <v>313</v>
      </c>
      <c r="C958" s="78">
        <v>20</v>
      </c>
      <c r="D958" s="77">
        <v>3527405</v>
      </c>
      <c r="E958" s="78">
        <v>352740520</v>
      </c>
      <c r="F958" s="78" t="str">
        <f t="shared" si="33"/>
        <v>3527405202016</v>
      </c>
      <c r="G958" s="79">
        <v>0.63848510733537367</v>
      </c>
      <c r="H958" s="80">
        <f t="shared" si="32"/>
        <v>20596</v>
      </c>
      <c r="I958" s="81">
        <v>17943</v>
      </c>
      <c r="J958" s="82">
        <v>2653</v>
      </c>
      <c r="K958" s="83">
        <f>(H958)/VLOOKUP(D958,'Dados Base'!$B:$K,6,FALSE)</f>
        <v>65.49640653819246</v>
      </c>
      <c r="L958" s="88">
        <f t="shared" si="34"/>
        <v>87.118858030685573</v>
      </c>
      <c r="M958" s="85" t="s">
        <v>702</v>
      </c>
      <c r="N958" s="86">
        <v>0.752</v>
      </c>
      <c r="O958" s="87" t="s">
        <v>691</v>
      </c>
      <c r="P958" s="87" t="s">
        <v>691</v>
      </c>
      <c r="Q958" s="87" t="s">
        <v>691</v>
      </c>
      <c r="R958" s="87" t="s">
        <v>691</v>
      </c>
      <c r="S958" s="87" t="s">
        <v>691</v>
      </c>
      <c r="T958" s="87" t="s">
        <v>691</v>
      </c>
      <c r="U958" s="87" t="s">
        <v>691</v>
      </c>
      <c r="V958" s="87" t="s">
        <v>691</v>
      </c>
      <c r="W958" s="85">
        <v>0</v>
      </c>
      <c r="X958" s="47">
        <v>5.4336753375000005E-2</v>
      </c>
      <c r="Y958" s="9">
        <v>12.93</v>
      </c>
      <c r="Z958" s="10">
        <v>770.41565319767449</v>
      </c>
      <c r="AA958" s="10">
        <v>227.12634680232557</v>
      </c>
      <c r="AB958" s="11">
        <v>2</v>
      </c>
      <c r="AC958" s="12">
        <v>0</v>
      </c>
      <c r="AD958" s="153">
        <f>VLOOKUP(D958,'Dados Base'!$B:$K,9,FALSE)*31536000/VLOOKUP($F958,F:H,MATCH(H957,F957:AF957,0),FALSE)</f>
        <v>3521.6935327248011</v>
      </c>
      <c r="AE958" s="153">
        <f>VLOOKUP(D958,'Dados Base'!$B:$K,10,FALSE)*31536000/VLOOKUP($F958,F:H,MATCH(H957,F957:AF957,0),FALSE)</f>
        <v>428.7279083317149</v>
      </c>
      <c r="AF958" s="14">
        <v>86.67</v>
      </c>
      <c r="AG958" s="15">
        <v>97.75</v>
      </c>
      <c r="AH958" s="14">
        <v>85.08</v>
      </c>
      <c r="AI958" s="14">
        <v>29.03</v>
      </c>
      <c r="AJ958" s="14">
        <v>100</v>
      </c>
      <c r="AK958" s="72">
        <f>(SUMIFS('Banco de Indicadores Mun. (2)'!I:I,'Banco de Indicadores Mun. (2)'!B:B,'Banco de Indicadores - Mun. (1)'!B958,'Banco de Indicadores Mun. (2)'!A:A,'Banco de Indicadores - Mun. (1)'!A958) / VLOOKUP(D958,'Dados Base'!$B:$K,8,FALSE)) * 100</f>
        <v>6.9167400000000008</v>
      </c>
      <c r="AL958" s="72">
        <f>(SUMIFS('Banco de Indicadores Mun. (2)'!I:I,'Banco de Indicadores Mun. (2)'!B:B,'Banco de Indicadores - Mun. (1)'!B958,'Banco de Indicadores Mun. (2)'!A:A,'Banco de Indicadores - Mun. (1)'!A958) / VLOOKUP(D958,'Dados Base'!$B:$K,9,FALSE)) * 100</f>
        <v>3.0072782608695654</v>
      </c>
      <c r="AM958" s="72">
        <f>(SUMIFS('Banco de Indicadores Mun. (2)'!J:J,'Banco de Indicadores Mun. (2)'!B:B,'Banco de Indicadores - Mun. (1)'!B958,'Banco de Indicadores Mun. (2)'!A:A,'Banco de Indicadores - Mun. (1)'!A958) / VLOOKUP(D958,'Dados Base'!$B:$K,7,FALSE)) * 100</f>
        <v>7.4672777777777783</v>
      </c>
      <c r="AN958" s="72">
        <f>(SUMIFS('Banco de Indicadores Mun. (2)'!K:K,'Banco de Indicadores Mun. (2)'!B:B,'Banco de Indicadores - Mun. (1)'!B958,'Banco de Indicadores Mun. (2)'!A:A,'Banco de Indicadores - Mun. (1)'!A958) / VLOOKUP(D958,'Dados Base'!$B:$K,10,FALSE)) * 100</f>
        <v>5.5010714285714277</v>
      </c>
      <c r="AO958" s="21">
        <v>0</v>
      </c>
      <c r="AP958" s="125">
        <v>0</v>
      </c>
      <c r="AQ958" s="17">
        <v>0</v>
      </c>
      <c r="AR958" s="18">
        <v>10</v>
      </c>
      <c r="AS958" s="20">
        <v>96.539579606440071</v>
      </c>
      <c r="AT958" s="20">
        <v>96.539579606440057</v>
      </c>
      <c r="AU958" s="20">
        <v>77.231400101216238</v>
      </c>
      <c r="AV958" s="21">
        <v>8.4700000000000006</v>
      </c>
      <c r="AW958" s="21">
        <v>0</v>
      </c>
      <c r="AX958" s="21">
        <v>0</v>
      </c>
      <c r="AY958" s="116">
        <v>21.374114717246847</v>
      </c>
    </row>
    <row r="959" spans="1:51" ht="15" x14ac:dyDescent="0.25">
      <c r="A959" s="144">
        <v>2016</v>
      </c>
      <c r="B959" s="77" t="s">
        <v>314</v>
      </c>
      <c r="C959" s="78">
        <v>17</v>
      </c>
      <c r="D959" s="77">
        <v>3527504</v>
      </c>
      <c r="E959" s="78">
        <v>352750417</v>
      </c>
      <c r="F959" s="78" t="str">
        <f t="shared" si="33"/>
        <v>3527504172016</v>
      </c>
      <c r="G959" s="79">
        <v>6.688242264196731E-2</v>
      </c>
      <c r="H959" s="80">
        <f t="shared" si="32"/>
        <v>2251</v>
      </c>
      <c r="I959" s="81">
        <v>1814</v>
      </c>
      <c r="J959" s="82">
        <v>437</v>
      </c>
      <c r="K959" s="83">
        <f>(H959)/VLOOKUP(D959,'Dados Base'!$B:$K,6,FALSE)</f>
        <v>11.790896233827459</v>
      </c>
      <c r="L959" s="88">
        <f t="shared" si="34"/>
        <v>80.586406041759219</v>
      </c>
      <c r="M959" s="85" t="s">
        <v>702</v>
      </c>
      <c r="N959" s="86">
        <v>0.73299999999999998</v>
      </c>
      <c r="O959" s="87" t="s">
        <v>691</v>
      </c>
      <c r="P959" s="87" t="s">
        <v>691</v>
      </c>
      <c r="Q959" s="87" t="s">
        <v>691</v>
      </c>
      <c r="R959" s="87" t="s">
        <v>691</v>
      </c>
      <c r="S959" s="87" t="s">
        <v>691</v>
      </c>
      <c r="T959" s="87" t="s">
        <v>691</v>
      </c>
      <c r="U959" s="87" t="s">
        <v>691</v>
      </c>
      <c r="V959" s="87" t="s">
        <v>691</v>
      </c>
      <c r="W959" s="85">
        <v>0</v>
      </c>
      <c r="X959" s="47">
        <v>4.7599270833333339E-3</v>
      </c>
      <c r="Y959" s="9">
        <v>1.31</v>
      </c>
      <c r="Z959" s="10">
        <v>75.366523093922666</v>
      </c>
      <c r="AA959" s="10">
        <v>25.991476906077345</v>
      </c>
      <c r="AB959" s="11">
        <v>1</v>
      </c>
      <c r="AC959" s="12">
        <v>0</v>
      </c>
      <c r="AD959" s="153">
        <f>VLOOKUP(D959,'Dados Base'!$B:$K,9,FALSE)*31536000/VLOOKUP($F959,F:H,MATCH(H958,F958:AF958,0),FALSE)</f>
        <v>24517.103509551311</v>
      </c>
      <c r="AE959" s="153">
        <f>VLOOKUP(D959,'Dados Base'!$B:$K,10,FALSE)*31536000/VLOOKUP($F959,F:H,MATCH(H958,F958:AF958,0),FALSE)</f>
        <v>2661.8569524655718</v>
      </c>
      <c r="AF959" s="14">
        <v>81.2</v>
      </c>
      <c r="AG959" s="15">
        <v>91.57</v>
      </c>
      <c r="AH959" s="14">
        <v>79.680000000000007</v>
      </c>
      <c r="AI959" s="14">
        <v>10.62</v>
      </c>
      <c r="AJ959" s="14">
        <v>100</v>
      </c>
      <c r="AK959" s="72">
        <f>(SUMIFS('Banco de Indicadores Mun. (2)'!I:I,'Banco de Indicadores Mun. (2)'!B:B,'Banco de Indicadores - Mun. (1)'!B959,'Banco de Indicadores Mun. (2)'!A:A,'Banco de Indicadores - Mun. (1)'!A959) / VLOOKUP(D959,'Dados Base'!$B:$K,8,FALSE)) * 100</f>
        <v>54.909510869565203</v>
      </c>
      <c r="AL959" s="72">
        <f>(SUMIFS('Banco de Indicadores Mun. (2)'!I:I,'Banco de Indicadores Mun. (2)'!B:B,'Banco de Indicadores - Mun. (1)'!B959,'Banco de Indicadores Mun. (2)'!A:A,'Banco de Indicadores - Mun. (1)'!A959) / VLOOKUP(D959,'Dados Base'!$B:$K,9,FALSE)) * 100</f>
        <v>28.866714285714281</v>
      </c>
      <c r="AM959" s="72">
        <f>(SUMIFS('Banco de Indicadores Mun. (2)'!J:J,'Banco de Indicadores Mun. (2)'!B:B,'Banco de Indicadores - Mun. (1)'!B959,'Banco de Indicadores Mun. (2)'!A:A,'Banco de Indicadores - Mun. (1)'!A959) / VLOOKUP(D959,'Dados Base'!$B:$K,7,FALSE)) * 100</f>
        <v>68.663657534246553</v>
      </c>
      <c r="AN959" s="72">
        <f>(SUMIFS('Banco de Indicadores Mun. (2)'!K:K,'Banco de Indicadores Mun. (2)'!B:B,'Banco de Indicadores - Mun. (1)'!B959,'Banco de Indicadores Mun. (2)'!A:A,'Banco de Indicadores - Mun. (1)'!A959) / VLOOKUP(D959,'Dados Base'!$B:$K,10,FALSE)) * 100</f>
        <v>2.0646315789473677</v>
      </c>
      <c r="AO959" s="21">
        <v>0</v>
      </c>
      <c r="AP959" s="125">
        <v>0</v>
      </c>
      <c r="AQ959" s="17">
        <v>0</v>
      </c>
      <c r="AR959" s="18">
        <v>9.6</v>
      </c>
      <c r="AS959" s="20">
        <v>97.845303867403317</v>
      </c>
      <c r="AT959" s="20">
        <v>97.845303867403317</v>
      </c>
      <c r="AU959" s="20">
        <v>74.356758315991499</v>
      </c>
      <c r="AV959" s="21">
        <v>8.1</v>
      </c>
      <c r="AW959" s="21">
        <v>1</v>
      </c>
      <c r="AX959" s="21">
        <v>0</v>
      </c>
      <c r="AY959" s="116">
        <v>79.658783288434464</v>
      </c>
    </row>
    <row r="960" spans="1:51" ht="15" x14ac:dyDescent="0.25">
      <c r="A960" s="144">
        <v>2016</v>
      </c>
      <c r="B960" s="77" t="s">
        <v>315</v>
      </c>
      <c r="C960" s="78">
        <v>9</v>
      </c>
      <c r="D960" s="77">
        <v>3527603</v>
      </c>
      <c r="E960" s="78">
        <v>35276039</v>
      </c>
      <c r="F960" s="78" t="str">
        <f t="shared" si="33"/>
        <v>352760392016</v>
      </c>
      <c r="G960" s="79">
        <v>3.2116967024860665</v>
      </c>
      <c r="H960" s="80">
        <f t="shared" si="32"/>
        <v>13161</v>
      </c>
      <c r="I960" s="81">
        <v>12896</v>
      </c>
      <c r="J960" s="82">
        <v>265</v>
      </c>
      <c r="K960" s="83">
        <f>(H960)/VLOOKUP(D960,'Dados Base'!$B:$K,6,FALSE)</f>
        <v>22.02235534286001</v>
      </c>
      <c r="L960" s="88">
        <f t="shared" si="34"/>
        <v>97.986475191854723</v>
      </c>
      <c r="M960" s="85" t="s">
        <v>702</v>
      </c>
      <c r="N960" s="86">
        <v>0.73099999999999998</v>
      </c>
      <c r="O960" s="87" t="s">
        <v>691</v>
      </c>
      <c r="P960" s="87" t="s">
        <v>691</v>
      </c>
      <c r="Q960" s="87" t="s">
        <v>691</v>
      </c>
      <c r="R960" s="87" t="s">
        <v>691</v>
      </c>
      <c r="S960" s="87" t="s">
        <v>691</v>
      </c>
      <c r="T960" s="87" t="s">
        <v>691</v>
      </c>
      <c r="U960" s="87" t="s">
        <v>691</v>
      </c>
      <c r="V960" s="87" t="s">
        <v>691</v>
      </c>
      <c r="W960" s="85">
        <v>0</v>
      </c>
      <c r="X960" s="47">
        <v>3.7714216437499996E-2</v>
      </c>
      <c r="Y960" s="9">
        <v>9.27</v>
      </c>
      <c r="Z960" s="10">
        <v>528.91056000000003</v>
      </c>
      <c r="AA960" s="10">
        <v>185.83344</v>
      </c>
      <c r="AB960" s="11">
        <v>2</v>
      </c>
      <c r="AC960" s="12">
        <v>0</v>
      </c>
      <c r="AD960" s="153">
        <f>VLOOKUP(D960,'Dados Base'!$B:$K,9,FALSE)*31536000/VLOOKUP($F960,F:H,MATCH(H959,F959:AF959,0),FALSE)</f>
        <v>19385.019375427401</v>
      </c>
      <c r="AE960" s="153">
        <f>VLOOKUP(D960,'Dados Base'!$B:$K,10,FALSE)*31536000/VLOOKUP($F960,F:H,MATCH(H959,F959:AF959,0),FALSE)</f>
        <v>2324.2853886482794</v>
      </c>
      <c r="AF960" s="14">
        <v>94.14</v>
      </c>
      <c r="AG960" s="15" t="s">
        <v>692</v>
      </c>
      <c r="AH960" s="14">
        <v>94.14</v>
      </c>
      <c r="AI960" s="14">
        <v>0</v>
      </c>
      <c r="AJ960" s="14">
        <v>97.46</v>
      </c>
      <c r="AK960" s="72">
        <f>(SUMIFS('Banco de Indicadores Mun. (2)'!I:I,'Banco de Indicadores Mun. (2)'!B:B,'Banco de Indicadores - Mun. (1)'!B960,'Banco de Indicadores Mun. (2)'!A:A,'Banco de Indicadores - Mun. (1)'!A960) / VLOOKUP(D960,'Dados Base'!$B:$K,8,FALSE)) * 100</f>
        <v>27.446914675767914</v>
      </c>
      <c r="AL960" s="72">
        <f>(SUMIFS('Banco de Indicadores Mun. (2)'!I:I,'Banco de Indicadores Mun. (2)'!B:B,'Banco de Indicadores - Mun. (1)'!B960,'Banco de Indicadores Mun. (2)'!A:A,'Banco de Indicadores - Mun. (1)'!A960) / VLOOKUP(D960,'Dados Base'!$B:$K,9,FALSE)) * 100</f>
        <v>9.9406007416563664</v>
      </c>
      <c r="AM960" s="72">
        <f>(SUMIFS('Banco de Indicadores Mun. (2)'!J:J,'Banco de Indicadores Mun. (2)'!B:B,'Banco de Indicadores - Mun. (1)'!B960,'Banco de Indicadores Mun. (2)'!A:A,'Banco de Indicadores - Mun. (1)'!A960) / VLOOKUP(D960,'Dados Base'!$B:$K,7,FALSE)) * 100</f>
        <v>26.977290816326533</v>
      </c>
      <c r="AN960" s="72">
        <f>(SUMIFS('Banco de Indicadores Mun. (2)'!K:K,'Banco de Indicadores Mun. (2)'!B:B,'Banco de Indicadores - Mun. (1)'!B960,'Banco de Indicadores Mun. (2)'!A:A,'Banco de Indicadores - Mun. (1)'!A960) / VLOOKUP(D960,'Dados Base'!$B:$K,10,FALSE)) * 100</f>
        <v>28.395845360824733</v>
      </c>
      <c r="AO960" s="21">
        <v>0</v>
      </c>
      <c r="AP960" s="125">
        <v>0</v>
      </c>
      <c r="AQ960" s="17">
        <v>0</v>
      </c>
      <c r="AR960" s="18">
        <v>9</v>
      </c>
      <c r="AS960" s="20">
        <v>100</v>
      </c>
      <c r="AT960" s="20">
        <v>100.00000000000003</v>
      </c>
      <c r="AU960" s="20">
        <v>74</v>
      </c>
      <c r="AV960" s="21">
        <v>8.31</v>
      </c>
      <c r="AW960" s="21">
        <v>2</v>
      </c>
      <c r="AX960" s="21">
        <v>0</v>
      </c>
      <c r="AY960" s="116">
        <v>0</v>
      </c>
    </row>
    <row r="961" spans="1:51" ht="15" x14ac:dyDescent="0.25">
      <c r="A961" s="144">
        <v>2016</v>
      </c>
      <c r="B961" s="77" t="s">
        <v>316</v>
      </c>
      <c r="C961" s="78">
        <v>20</v>
      </c>
      <c r="D961" s="77">
        <v>3527702</v>
      </c>
      <c r="E961" s="78">
        <v>352770220</v>
      </c>
      <c r="F961" s="78" t="str">
        <f t="shared" si="33"/>
        <v>3527702202016</v>
      </c>
      <c r="G961" s="79">
        <v>1.4849488083239937</v>
      </c>
      <c r="H961" s="80">
        <f t="shared" si="32"/>
        <v>5465</v>
      </c>
      <c r="I961" s="81">
        <v>5115</v>
      </c>
      <c r="J961" s="82">
        <v>350</v>
      </c>
      <c r="K961" s="83">
        <f>(H961)/VLOOKUP(D961,'Dados Base'!$B:$K,6,FALSE)</f>
        <v>32.722591461589126</v>
      </c>
      <c r="L961" s="88">
        <f t="shared" si="34"/>
        <v>93.595608417200367</v>
      </c>
      <c r="M961" s="85" t="s">
        <v>702</v>
      </c>
      <c r="N961" s="86">
        <v>0.70199999999999996</v>
      </c>
      <c r="O961" s="87" t="s">
        <v>691</v>
      </c>
      <c r="P961" s="87" t="s">
        <v>691</v>
      </c>
      <c r="Q961" s="87" t="s">
        <v>691</v>
      </c>
      <c r="R961" s="87" t="s">
        <v>691</v>
      </c>
      <c r="S961" s="87" t="s">
        <v>691</v>
      </c>
      <c r="T961" s="87" t="s">
        <v>691</v>
      </c>
      <c r="U961" s="87" t="s">
        <v>691</v>
      </c>
      <c r="V961" s="87" t="s">
        <v>691</v>
      </c>
      <c r="W961" s="85">
        <v>0</v>
      </c>
      <c r="X961" s="47">
        <v>1.2464184895833333E-2</v>
      </c>
      <c r="Y961" s="9">
        <v>3.58</v>
      </c>
      <c r="Z961" s="10">
        <v>216.80579704433501</v>
      </c>
      <c r="AA961" s="10">
        <v>59.08020295566503</v>
      </c>
      <c r="AB961" s="11">
        <v>0</v>
      </c>
      <c r="AC961" s="12">
        <v>0</v>
      </c>
      <c r="AD961" s="153">
        <f>VLOOKUP(D961,'Dados Base'!$B:$K,9,FALSE)*31536000/VLOOKUP($F961,F:H,MATCH(H960,F960:AF960,0),FALSE)</f>
        <v>6693.8261665141808</v>
      </c>
      <c r="AE961" s="153">
        <f>VLOOKUP(D961,'Dados Base'!$B:$K,10,FALSE)*31536000/VLOOKUP($F961,F:H,MATCH(H960,F960:AF960,0),FALSE)</f>
        <v>865.58096980786809</v>
      </c>
      <c r="AF961" s="14">
        <v>87.58</v>
      </c>
      <c r="AG961" s="15">
        <v>91.67</v>
      </c>
      <c r="AH961" s="14">
        <v>87.12</v>
      </c>
      <c r="AI961" s="14">
        <v>9.16</v>
      </c>
      <c r="AJ961" s="14">
        <v>95.54</v>
      </c>
      <c r="AK961" s="72">
        <f>(SUMIFS('Banco de Indicadores Mun. (2)'!I:I,'Banco de Indicadores Mun. (2)'!B:B,'Banco de Indicadores - Mun. (1)'!B961,'Banco de Indicadores Mun. (2)'!A:A,'Banco de Indicadores - Mun. (1)'!A961) / VLOOKUP(D961,'Dados Base'!$B:$K,8,FALSE)) * 100</f>
        <v>2.3262708333333335</v>
      </c>
      <c r="AL961" s="72">
        <f>(SUMIFS('Banco de Indicadores Mun. (2)'!I:I,'Banco de Indicadores Mun. (2)'!B:B,'Banco de Indicadores - Mun. (1)'!B961,'Banco de Indicadores Mun. (2)'!A:A,'Banco de Indicadores - Mun. (1)'!A961) / VLOOKUP(D961,'Dados Base'!$B:$K,9,FALSE)) * 100</f>
        <v>0.96259482758620718</v>
      </c>
      <c r="AM961" s="72">
        <f>(SUMIFS('Banco de Indicadores Mun. (2)'!J:J,'Banco de Indicadores Mun. (2)'!B:B,'Banco de Indicadores - Mun. (1)'!B961,'Banco de Indicadores Mun. (2)'!A:A,'Banco de Indicadores - Mun. (1)'!A961) / VLOOKUP(D961,'Dados Base'!$B:$K,7,FALSE)) * 100</f>
        <v>0.41245454545454546</v>
      </c>
      <c r="AN961" s="72">
        <f>(SUMIFS('Banco de Indicadores Mun. (2)'!K:K,'Banco de Indicadores Mun. (2)'!B:B,'Banco de Indicadores - Mun. (1)'!B961,'Banco de Indicadores Mun. (2)'!A:A,'Banco de Indicadores - Mun. (1)'!A961) / VLOOKUP(D961,'Dados Base'!$B:$K,10,FALSE)) * 100</f>
        <v>6.5366666666666688</v>
      </c>
      <c r="AO961" s="21">
        <v>0</v>
      </c>
      <c r="AP961" s="125">
        <v>0</v>
      </c>
      <c r="AQ961" s="17">
        <v>0</v>
      </c>
      <c r="AR961" s="18">
        <v>7.8</v>
      </c>
      <c r="AS961" s="20">
        <v>89.300492610837438</v>
      </c>
      <c r="AT961" s="20">
        <v>89.300492610837452</v>
      </c>
      <c r="AU961" s="20">
        <v>78.585284155170967</v>
      </c>
      <c r="AV961" s="21">
        <v>7.95</v>
      </c>
      <c r="AW961" s="21">
        <v>0</v>
      </c>
      <c r="AX961" s="21">
        <v>0</v>
      </c>
      <c r="AY961" s="116">
        <v>77.119363041648299</v>
      </c>
    </row>
    <row r="962" spans="1:51" ht="15" x14ac:dyDescent="0.25">
      <c r="A962" s="144">
        <v>2016</v>
      </c>
      <c r="B962" s="77" t="s">
        <v>317</v>
      </c>
      <c r="C962" s="78">
        <v>17</v>
      </c>
      <c r="D962" s="77">
        <v>3527801</v>
      </c>
      <c r="E962" s="78">
        <v>352780117</v>
      </c>
      <c r="F962" s="78" t="str">
        <f t="shared" si="33"/>
        <v>3527801172016</v>
      </c>
      <c r="G962" s="79">
        <v>0.16075666830066559</v>
      </c>
      <c r="H962" s="80">
        <f t="shared" ref="H962:H1025" si="35">SUM(I962:J962)</f>
        <v>4393</v>
      </c>
      <c r="I962" s="81">
        <v>4126</v>
      </c>
      <c r="J962" s="82">
        <v>267</v>
      </c>
      <c r="K962" s="83">
        <f>(H962)/VLOOKUP(D962,'Dados Base'!$B:$K,6,FALSE)</f>
        <v>28.336451009482037</v>
      </c>
      <c r="L962" s="88">
        <f t="shared" si="34"/>
        <v>93.922148873207377</v>
      </c>
      <c r="M962" s="85" t="s">
        <v>702</v>
      </c>
      <c r="N962" s="86">
        <v>0.72399999999999998</v>
      </c>
      <c r="O962" s="87" t="s">
        <v>691</v>
      </c>
      <c r="P962" s="87" t="s">
        <v>691</v>
      </c>
      <c r="Q962" s="87" t="s">
        <v>691</v>
      </c>
      <c r="R962" s="87" t="s">
        <v>691</v>
      </c>
      <c r="S962" s="87" t="s">
        <v>691</v>
      </c>
      <c r="T962" s="87" t="s">
        <v>691</v>
      </c>
      <c r="U962" s="87" t="s">
        <v>691</v>
      </c>
      <c r="V962" s="87" t="s">
        <v>691</v>
      </c>
      <c r="W962" s="85">
        <v>0</v>
      </c>
      <c r="X962" s="47">
        <v>1.033384609375E-2</v>
      </c>
      <c r="Y962" s="9">
        <v>2.84</v>
      </c>
      <c r="Z962" s="10">
        <v>179.71100625820566</v>
      </c>
      <c r="AA962" s="10">
        <v>38.988993741794332</v>
      </c>
      <c r="AB962" s="11">
        <v>0</v>
      </c>
      <c r="AC962" s="12">
        <v>0</v>
      </c>
      <c r="AD962" s="153">
        <f>VLOOKUP(D962,'Dados Base'!$B:$K,9,FALSE)*31536000/VLOOKUP($F962,F:H,MATCH(H961,F961:AF961,0),FALSE)</f>
        <v>9619.4491236057365</v>
      </c>
      <c r="AE962" s="153">
        <f>VLOOKUP(D962,'Dados Base'!$B:$K,10,FALSE)*31536000/VLOOKUP($F962,F:H,MATCH(H961,F961:AF961,0),FALSE)</f>
        <v>1005.0170726155247</v>
      </c>
      <c r="AF962" s="14">
        <v>90.33</v>
      </c>
      <c r="AG962" s="15">
        <v>88.8</v>
      </c>
      <c r="AH962" s="14">
        <v>89.65</v>
      </c>
      <c r="AI962" s="14">
        <v>30.29</v>
      </c>
      <c r="AJ962" s="14">
        <v>100</v>
      </c>
      <c r="AK962" s="72">
        <f>(SUMIFS('Banco de Indicadores Mun. (2)'!I:I,'Banco de Indicadores Mun. (2)'!B:B,'Banco de Indicadores - Mun. (1)'!B962,'Banco de Indicadores Mun. (2)'!A:A,'Banco de Indicadores - Mun. (1)'!A962) / VLOOKUP(D962,'Dados Base'!$B:$K,8,FALSE)) * 100</f>
        <v>2.3658823529411768</v>
      </c>
      <c r="AL962" s="72">
        <f>(SUMIFS('Banco de Indicadores Mun. (2)'!I:I,'Banco de Indicadores Mun. (2)'!B:B,'Banco de Indicadores - Mun. (1)'!B962,'Banco de Indicadores Mun. (2)'!A:A,'Banco de Indicadores - Mun. (1)'!A962) / VLOOKUP(D962,'Dados Base'!$B:$K,9,FALSE)) * 100</f>
        <v>1.2005970149253733</v>
      </c>
      <c r="AM962" s="72">
        <f>(SUMIFS('Banco de Indicadores Mun. (2)'!J:J,'Banco de Indicadores Mun. (2)'!B:B,'Banco de Indicadores - Mun. (1)'!B962,'Banco de Indicadores Mun. (2)'!A:A,'Banco de Indicadores - Mun. (1)'!A962) / VLOOKUP(D962,'Dados Base'!$B:$K,7,FALSE)) * 100</f>
        <v>0.68016666666666659</v>
      </c>
      <c r="AN962" s="72">
        <f>(SUMIFS('Banco de Indicadores Mun. (2)'!K:K,'Banco de Indicadores Mun. (2)'!B:B,'Banco de Indicadores - Mun. (1)'!B962,'Banco de Indicadores Mun. (2)'!A:A,'Banco de Indicadores - Mun. (1)'!A962) / VLOOKUP(D962,'Dados Base'!$B:$K,10,FALSE)) * 100</f>
        <v>8.8679285714285712</v>
      </c>
      <c r="AO962" s="21">
        <v>0</v>
      </c>
      <c r="AP962" s="125">
        <v>0</v>
      </c>
      <c r="AQ962" s="17">
        <v>0</v>
      </c>
      <c r="AR962" s="18">
        <v>9.6</v>
      </c>
      <c r="AS962" s="20">
        <v>90.299051787016765</v>
      </c>
      <c r="AT962" s="20">
        <v>90.299051787016765</v>
      </c>
      <c r="AU962" s="20">
        <v>82.1723851203501</v>
      </c>
      <c r="AV962" s="21">
        <v>9.35</v>
      </c>
      <c r="AW962" s="21">
        <v>0</v>
      </c>
      <c r="AX962" s="21">
        <v>0</v>
      </c>
      <c r="AY962" s="116">
        <v>130.6667418645481</v>
      </c>
    </row>
    <row r="963" spans="1:51" ht="15" x14ac:dyDescent="0.25">
      <c r="A963" s="144">
        <v>2016</v>
      </c>
      <c r="B963" s="77" t="s">
        <v>318</v>
      </c>
      <c r="C963" s="78">
        <v>21</v>
      </c>
      <c r="D963" s="77">
        <v>3527900</v>
      </c>
      <c r="E963" s="78">
        <v>352790021</v>
      </c>
      <c r="F963" s="78" t="str">
        <f t="shared" ref="F963:F1026" si="36">CONCATENATE(E963,A963)</f>
        <v>3527900212016</v>
      </c>
      <c r="G963" s="79">
        <v>-0.57703284343511019</v>
      </c>
      <c r="H963" s="80">
        <f t="shared" si="35"/>
        <v>2652</v>
      </c>
      <c r="I963" s="81">
        <v>2181</v>
      </c>
      <c r="J963" s="82">
        <v>471</v>
      </c>
      <c r="K963" s="83">
        <f>(H963)/VLOOKUP(D963,'Dados Base'!$B:$K,6,FALSE)</f>
        <v>5.5875102711585871</v>
      </c>
      <c r="L963" s="88">
        <f t="shared" si="34"/>
        <v>82.23981900452489</v>
      </c>
      <c r="M963" s="85" t="s">
        <v>702</v>
      </c>
      <c r="N963" s="86">
        <v>0.72</v>
      </c>
      <c r="O963" s="87" t="s">
        <v>691</v>
      </c>
      <c r="P963" s="87" t="s">
        <v>691</v>
      </c>
      <c r="Q963" s="87" t="s">
        <v>691</v>
      </c>
      <c r="R963" s="87" t="s">
        <v>691</v>
      </c>
      <c r="S963" s="87" t="s">
        <v>691</v>
      </c>
      <c r="T963" s="87" t="s">
        <v>691</v>
      </c>
      <c r="U963" s="87" t="s">
        <v>691</v>
      </c>
      <c r="V963" s="87" t="s">
        <v>691</v>
      </c>
      <c r="W963" s="85">
        <v>0</v>
      </c>
      <c r="X963" s="47">
        <v>6.0906218749999996E-3</v>
      </c>
      <c r="Y963" s="9">
        <v>1.51</v>
      </c>
      <c r="Z963" s="10">
        <v>106.66876165289257</v>
      </c>
      <c r="AA963" s="10">
        <v>9.9712383471074304</v>
      </c>
      <c r="AB963" s="11">
        <v>0</v>
      </c>
      <c r="AC963" s="12">
        <v>0</v>
      </c>
      <c r="AD963" s="153">
        <f>VLOOKUP(D963,'Dados Base'!$B:$K,9,FALSE)*31536000/VLOOKUP($F963,F:H,MATCH(H962,F962:AF962,0),FALSE)</f>
        <v>47208.868778280543</v>
      </c>
      <c r="AE963" s="153">
        <f>VLOOKUP(D963,'Dados Base'!$B:$K,10,FALSE)*31536000/VLOOKUP($F963,F:H,MATCH(H962,F962:AF962,0),FALSE)</f>
        <v>5113.3031674208141</v>
      </c>
      <c r="AF963" s="14">
        <v>88.19</v>
      </c>
      <c r="AG963" s="15">
        <v>79.5</v>
      </c>
      <c r="AH963" s="14">
        <v>85.76</v>
      </c>
      <c r="AI963" s="14">
        <v>24.92</v>
      </c>
      <c r="AJ963" s="14">
        <v>100</v>
      </c>
      <c r="AK963" s="72">
        <f>(SUMIFS('Banco de Indicadores Mun. (2)'!I:I,'Banco de Indicadores Mun. (2)'!B:B,'Banco de Indicadores - Mun. (1)'!B963,'Banco de Indicadores Mun. (2)'!A:A,'Banco de Indicadores - Mun. (1)'!A963) / VLOOKUP(D963,'Dados Base'!$B:$K,8,FALSE)) * 100</f>
        <v>0</v>
      </c>
      <c r="AL963" s="72">
        <f>(SUMIFS('Banco de Indicadores Mun. (2)'!I:I,'Banco de Indicadores Mun. (2)'!B:B,'Banco de Indicadores - Mun. (1)'!B963,'Banco de Indicadores Mun. (2)'!A:A,'Banco de Indicadores - Mun. (1)'!A963) / VLOOKUP(D963,'Dados Base'!$B:$K,9,FALSE)) * 100</f>
        <v>0</v>
      </c>
      <c r="AM963" s="72">
        <f>(SUMIFS('Banco de Indicadores Mun. (2)'!J:J,'Banco de Indicadores Mun. (2)'!B:B,'Banco de Indicadores - Mun. (1)'!B963,'Banco de Indicadores Mun. (2)'!A:A,'Banco de Indicadores - Mun. (1)'!A963) / VLOOKUP(D963,'Dados Base'!$B:$K,7,FALSE)) * 100</f>
        <v>0</v>
      </c>
      <c r="AN963" s="72">
        <f>(SUMIFS('Banco de Indicadores Mun. (2)'!K:K,'Banco de Indicadores Mun. (2)'!B:B,'Banco de Indicadores - Mun. (1)'!B963,'Banco de Indicadores Mun. (2)'!A:A,'Banco de Indicadores - Mun. (1)'!A963) / VLOOKUP(D963,'Dados Base'!$B:$K,10,FALSE)) * 100</f>
        <v>0</v>
      </c>
      <c r="AO963" s="21">
        <v>0</v>
      </c>
      <c r="AP963" s="125">
        <v>0</v>
      </c>
      <c r="AQ963" s="17">
        <v>0</v>
      </c>
      <c r="AR963" s="18">
        <v>10</v>
      </c>
      <c r="AS963" s="20">
        <v>99.403122130394863</v>
      </c>
      <c r="AT963" s="20">
        <v>99.403122130394863</v>
      </c>
      <c r="AU963" s="20">
        <v>91.451270278543006</v>
      </c>
      <c r="AV963" s="21">
        <v>9.99</v>
      </c>
      <c r="AW963" s="21">
        <v>0</v>
      </c>
      <c r="AX963" s="21">
        <v>0</v>
      </c>
      <c r="AY963" s="116">
        <v>0</v>
      </c>
    </row>
    <row r="964" spans="1:51" ht="15" x14ac:dyDescent="0.25">
      <c r="A964" s="144">
        <v>2016</v>
      </c>
      <c r="B964" s="77" t="s">
        <v>319</v>
      </c>
      <c r="C964" s="78">
        <v>13</v>
      </c>
      <c r="D964" s="77">
        <v>3528007</v>
      </c>
      <c r="E964" s="78">
        <v>352800713</v>
      </c>
      <c r="F964" s="78" t="str">
        <f t="shared" si="36"/>
        <v>3528007132016</v>
      </c>
      <c r="G964" s="79">
        <v>0.35346455629527984</v>
      </c>
      <c r="H964" s="80">
        <f t="shared" si="35"/>
        <v>16672</v>
      </c>
      <c r="I964" s="81">
        <v>16267</v>
      </c>
      <c r="J964" s="82">
        <v>405</v>
      </c>
      <c r="K964" s="83">
        <f>(H964)/VLOOKUP(D964,'Dados Base'!$B:$K,6,FALSE)</f>
        <v>73.7112034662658</v>
      </c>
      <c r="L964" s="88">
        <f t="shared" si="34"/>
        <v>97.5707773512476</v>
      </c>
      <c r="M964" s="85" t="s">
        <v>702</v>
      </c>
      <c r="N964" s="86">
        <v>0.77</v>
      </c>
      <c r="O964" s="87" t="s">
        <v>691</v>
      </c>
      <c r="P964" s="87" t="s">
        <v>691</v>
      </c>
      <c r="Q964" s="87" t="s">
        <v>691</v>
      </c>
      <c r="R964" s="87" t="s">
        <v>691</v>
      </c>
      <c r="S964" s="87" t="s">
        <v>691</v>
      </c>
      <c r="T964" s="87" t="s">
        <v>691</v>
      </c>
      <c r="U964" s="87" t="s">
        <v>691</v>
      </c>
      <c r="V964" s="87" t="s">
        <v>691</v>
      </c>
      <c r="W964" s="85">
        <v>10.37</v>
      </c>
      <c r="X964" s="47">
        <v>4.8932435777777776E-2</v>
      </c>
      <c r="Y964" s="9">
        <v>11.59</v>
      </c>
      <c r="Z964" s="10">
        <v>759.92039999999997</v>
      </c>
      <c r="AA964" s="10">
        <v>134.1036</v>
      </c>
      <c r="AB964" s="11">
        <v>2</v>
      </c>
      <c r="AC964" s="12">
        <v>1</v>
      </c>
      <c r="AD964" s="153">
        <f>VLOOKUP(D964,'Dados Base'!$B:$K,9,FALSE)*31536000/VLOOKUP($F964,F:H,MATCH(H963,F963:AF963,0),FALSE)</f>
        <v>3461.5451055662188</v>
      </c>
      <c r="AE964" s="153">
        <f>VLOOKUP(D964,'Dados Base'!$B:$K,10,FALSE)*31536000/VLOOKUP($F964,F:H,MATCH(H963,F963:AF963,0),FALSE)</f>
        <v>340.47984644913618</v>
      </c>
      <c r="AF964" s="14">
        <v>96.42</v>
      </c>
      <c r="AG964" s="15">
        <v>97.87</v>
      </c>
      <c r="AH964" s="14">
        <v>96.42</v>
      </c>
      <c r="AI964" s="14">
        <v>44.55</v>
      </c>
      <c r="AJ964" s="14">
        <v>99.37</v>
      </c>
      <c r="AK964" s="72">
        <f>(SUMIFS('Banco de Indicadores Mun. (2)'!I:I,'Banco de Indicadores Mun. (2)'!B:B,'Banco de Indicadores - Mun. (1)'!B964,'Banco de Indicadores Mun. (2)'!A:A,'Banco de Indicadores - Mun. (1)'!A964) / VLOOKUP(D964,'Dados Base'!$B:$K,8,FALSE)) * 100</f>
        <v>72.515670212765968</v>
      </c>
      <c r="AL964" s="72">
        <f>(SUMIFS('Banco de Indicadores Mun. (2)'!I:I,'Banco de Indicadores Mun. (2)'!B:B,'Banco de Indicadores - Mun. (1)'!B964,'Banco de Indicadores Mun. (2)'!A:A,'Banco de Indicadores - Mun. (1)'!A964) / VLOOKUP(D964,'Dados Base'!$B:$K,9,FALSE)) * 100</f>
        <v>37.248486338797818</v>
      </c>
      <c r="AM964" s="72">
        <f>(SUMIFS('Banco de Indicadores Mun. (2)'!J:J,'Banco de Indicadores Mun. (2)'!B:B,'Banco de Indicadores - Mun. (1)'!B964,'Banco de Indicadores Mun. (2)'!A:A,'Banco de Indicadores - Mun. (1)'!A964) / VLOOKUP(D964,'Dados Base'!$B:$K,7,FALSE)) * 100</f>
        <v>70.224447368421053</v>
      </c>
      <c r="AN964" s="72">
        <f>(SUMIFS('Banco de Indicadores Mun. (2)'!K:K,'Banco de Indicadores Mun. (2)'!B:B,'Banco de Indicadores - Mun. (1)'!B964,'Banco de Indicadores Mun. (2)'!A:A,'Banco de Indicadores - Mun. (1)'!A964) / VLOOKUP(D964,'Dados Base'!$B:$K,10,FALSE)) * 100</f>
        <v>82.189722222222244</v>
      </c>
      <c r="AO964" s="21">
        <v>0</v>
      </c>
      <c r="AP964" s="125">
        <v>0</v>
      </c>
      <c r="AQ964" s="17">
        <v>0</v>
      </c>
      <c r="AR964" s="18">
        <v>9.1</v>
      </c>
      <c r="AS964" s="20">
        <v>100</v>
      </c>
      <c r="AT964" s="20">
        <v>99.999999999999986</v>
      </c>
      <c r="AU964" s="20">
        <v>85</v>
      </c>
      <c r="AV964" s="21">
        <v>9.5</v>
      </c>
      <c r="AW964" s="21">
        <v>0</v>
      </c>
      <c r="AX964" s="21">
        <v>1</v>
      </c>
      <c r="AY964" s="116">
        <v>100.97555785775745</v>
      </c>
    </row>
    <row r="965" spans="1:51" ht="15" x14ac:dyDescent="0.25">
      <c r="A965" s="144">
        <v>2016</v>
      </c>
      <c r="B965" s="77" t="s">
        <v>320</v>
      </c>
      <c r="C965" s="78">
        <v>19</v>
      </c>
      <c r="D965" s="77">
        <v>3528106</v>
      </c>
      <c r="E965" s="78">
        <v>352810619</v>
      </c>
      <c r="F965" s="78" t="str">
        <f t="shared" si="36"/>
        <v>3528106192016</v>
      </c>
      <c r="G965" s="79">
        <v>0.26493682777679606</v>
      </c>
      <c r="H965" s="80">
        <f t="shared" si="35"/>
        <v>7736</v>
      </c>
      <c r="I965" s="81">
        <v>6955</v>
      </c>
      <c r="J965" s="82">
        <v>781</v>
      </c>
      <c r="K965" s="83">
        <f>(H965)/VLOOKUP(D965,'Dados Base'!$B:$K,6,FALSE)</f>
        <v>31.112004826060726</v>
      </c>
      <c r="L965" s="88">
        <f t="shared" si="34"/>
        <v>89.904343329886245</v>
      </c>
      <c r="M965" s="85" t="s">
        <v>702</v>
      </c>
      <c r="N965" s="86">
        <v>0.74299999999999999</v>
      </c>
      <c r="O965" s="87" t="s">
        <v>691</v>
      </c>
      <c r="P965" s="87" t="s">
        <v>691</v>
      </c>
      <c r="Q965" s="87" t="s">
        <v>691</v>
      </c>
      <c r="R965" s="87" t="s">
        <v>691</v>
      </c>
      <c r="S965" s="87" t="s">
        <v>691</v>
      </c>
      <c r="T965" s="87" t="s">
        <v>691</v>
      </c>
      <c r="U965" s="87" t="s">
        <v>691</v>
      </c>
      <c r="V965" s="87" t="s">
        <v>691</v>
      </c>
      <c r="W965" s="85">
        <v>0</v>
      </c>
      <c r="X965" s="47">
        <v>1.7806902083333333E-2</v>
      </c>
      <c r="Y965" s="9">
        <v>4.99</v>
      </c>
      <c r="Z965" s="10">
        <v>222.01667999999998</v>
      </c>
      <c r="AA965" s="10">
        <v>162.67931999999999</v>
      </c>
      <c r="AB965" s="11">
        <v>1</v>
      </c>
      <c r="AC965" s="12">
        <v>0</v>
      </c>
      <c r="AD965" s="153">
        <f>VLOOKUP(D965,'Dados Base'!$B:$K,9,FALSE)*31536000/VLOOKUP($F965,F:H,MATCH(H964,F964:AF964,0),FALSE)</f>
        <v>7337.7456049638058</v>
      </c>
      <c r="AE965" s="153">
        <f>VLOOKUP(D965,'Dados Base'!$B:$K,10,FALSE)*31536000/VLOOKUP($F965,F:H,MATCH(H964,F964:AF964,0),FALSE)</f>
        <v>570.7135470527403</v>
      </c>
      <c r="AF965" s="14">
        <v>88.39</v>
      </c>
      <c r="AG965" s="15">
        <v>88.39</v>
      </c>
      <c r="AH965" s="14">
        <v>88.14</v>
      </c>
      <c r="AI965" s="14">
        <v>8.14</v>
      </c>
      <c r="AJ965" s="14">
        <v>100</v>
      </c>
      <c r="AK965" s="72">
        <f>(SUMIFS('Banco de Indicadores Mun. (2)'!I:I,'Banco de Indicadores Mun. (2)'!B:B,'Banco de Indicadores - Mun. (1)'!B965,'Banco de Indicadores Mun. (2)'!A:A,'Banco de Indicadores - Mun. (1)'!A965) / VLOOKUP(D965,'Dados Base'!$B:$K,8,FALSE)) * 100</f>
        <v>2.9292982456140355</v>
      </c>
      <c r="AL965" s="72">
        <f>(SUMIFS('Banco de Indicadores Mun. (2)'!I:I,'Banco de Indicadores Mun. (2)'!B:B,'Banco de Indicadores - Mun. (1)'!B965,'Banco de Indicadores Mun. (2)'!A:A,'Banco de Indicadores - Mun. (1)'!A965) / VLOOKUP(D965,'Dados Base'!$B:$K,9,FALSE)) * 100</f>
        <v>0.92761111111111116</v>
      </c>
      <c r="AM965" s="72">
        <f>(SUMIFS('Banco de Indicadores Mun. (2)'!J:J,'Banco de Indicadores Mun. (2)'!B:B,'Banco de Indicadores - Mun. (1)'!B965,'Banco de Indicadores Mun. (2)'!A:A,'Banco de Indicadores - Mun. (1)'!A965) / VLOOKUP(D965,'Dados Base'!$B:$K,7,FALSE)) * 100</f>
        <v>0.89039534883720917</v>
      </c>
      <c r="AN965" s="72">
        <f>(SUMIFS('Banco de Indicadores Mun. (2)'!K:K,'Banco de Indicadores Mun. (2)'!B:B,'Banco de Indicadores - Mun. (1)'!B965,'Banco de Indicadores Mun. (2)'!A:A,'Banco de Indicadores - Mun. (1)'!A965) / VLOOKUP(D965,'Dados Base'!$B:$K,10,FALSE)) * 100</f>
        <v>9.1916428571428614</v>
      </c>
      <c r="AO965" s="21">
        <v>0</v>
      </c>
      <c r="AP965" s="125">
        <v>0</v>
      </c>
      <c r="AQ965" s="17">
        <v>0</v>
      </c>
      <c r="AR965" s="18">
        <v>8.9</v>
      </c>
      <c r="AS965" s="20">
        <v>99.5</v>
      </c>
      <c r="AT965" s="20">
        <v>99.5</v>
      </c>
      <c r="AU965" s="20">
        <v>57.712240314430097</v>
      </c>
      <c r="AV965" s="21">
        <v>6.74</v>
      </c>
      <c r="AW965" s="21">
        <v>0</v>
      </c>
      <c r="AX965" s="21">
        <v>0</v>
      </c>
      <c r="AY965" s="116">
        <v>0</v>
      </c>
    </row>
    <row r="966" spans="1:51" ht="15" x14ac:dyDescent="0.25">
      <c r="A966" s="144">
        <v>2016</v>
      </c>
      <c r="B966" s="77" t="s">
        <v>321</v>
      </c>
      <c r="C966" s="78">
        <v>15</v>
      </c>
      <c r="D966" s="77">
        <v>3528205</v>
      </c>
      <c r="E966" s="78">
        <v>352820515</v>
      </c>
      <c r="F966" s="78" t="str">
        <f t="shared" si="36"/>
        <v>3528205152016</v>
      </c>
      <c r="G966" s="79">
        <v>-0.31586136676609033</v>
      </c>
      <c r="H966" s="80">
        <f t="shared" si="35"/>
        <v>3609</v>
      </c>
      <c r="I966" s="81">
        <v>2820</v>
      </c>
      <c r="J966" s="82">
        <v>789</v>
      </c>
      <c r="K966" s="83">
        <f>(H966)/VLOOKUP(D966,'Dados Base'!$B:$K,6,FALSE)</f>
        <v>10.96627164995442</v>
      </c>
      <c r="L966" s="88">
        <f t="shared" si="34"/>
        <v>78.137988362427265</v>
      </c>
      <c r="M966" s="85" t="s">
        <v>702</v>
      </c>
      <c r="N966" s="86">
        <v>0.74</v>
      </c>
      <c r="O966" s="87" t="s">
        <v>691</v>
      </c>
      <c r="P966" s="87" t="s">
        <v>691</v>
      </c>
      <c r="Q966" s="87" t="s">
        <v>691</v>
      </c>
      <c r="R966" s="87" t="s">
        <v>691</v>
      </c>
      <c r="S966" s="87" t="s">
        <v>691</v>
      </c>
      <c r="T966" s="87" t="s">
        <v>691</v>
      </c>
      <c r="U966" s="87" t="s">
        <v>691</v>
      </c>
      <c r="V966" s="87" t="s">
        <v>691</v>
      </c>
      <c r="W966" s="85">
        <v>4.83</v>
      </c>
      <c r="X966" s="47">
        <v>7.1973234375E-3</v>
      </c>
      <c r="Y966" s="9">
        <v>1.98</v>
      </c>
      <c r="Z966" s="10">
        <v>114.02552019886363</v>
      </c>
      <c r="AA966" s="10">
        <v>39.064479801136365</v>
      </c>
      <c r="AB966" s="11">
        <v>1</v>
      </c>
      <c r="AC966" s="12">
        <v>0</v>
      </c>
      <c r="AD966" s="153">
        <f>VLOOKUP(D966,'Dados Base'!$B:$K,9,FALSE)*31536000/VLOOKUP($F966,F:H,MATCH(H965,F965:AF965,0),FALSE)</f>
        <v>22020.149625935162</v>
      </c>
      <c r="AE966" s="153">
        <f>VLOOKUP(D966,'Dados Base'!$B:$K,10,FALSE)*31536000/VLOOKUP($F966,F:H,MATCH(H965,F965:AF965,0),FALSE)</f>
        <v>2271.9201995012468</v>
      </c>
      <c r="AF966" s="14">
        <v>76.58</v>
      </c>
      <c r="AG966" s="15">
        <v>75.78</v>
      </c>
      <c r="AH966" s="14">
        <v>75.89</v>
      </c>
      <c r="AI966" s="14">
        <v>12.72</v>
      </c>
      <c r="AJ966" s="14">
        <v>100</v>
      </c>
      <c r="AK966" s="72">
        <f>(SUMIFS('Banco de Indicadores Mun. (2)'!I:I,'Banco de Indicadores Mun. (2)'!B:B,'Banco de Indicadores - Mun. (1)'!B966,'Banco de Indicadores Mun. (2)'!A:A,'Banco de Indicadores - Mun. (1)'!A966) / VLOOKUP(D966,'Dados Base'!$B:$K,8,FALSE)) * 100</f>
        <v>6.6383374999999996</v>
      </c>
      <c r="AL966" s="72">
        <f>(SUMIFS('Banco de Indicadores Mun. (2)'!I:I,'Banco de Indicadores Mun. (2)'!B:B,'Banco de Indicadores - Mun. (1)'!B966,'Banco de Indicadores Mun. (2)'!A:A,'Banco de Indicadores - Mun. (1)'!A966) / VLOOKUP(D966,'Dados Base'!$B:$K,9,FALSE)) * 100</f>
        <v>2.1074087301587303</v>
      </c>
      <c r="AM966" s="72">
        <f>(SUMIFS('Banco de Indicadores Mun. (2)'!J:J,'Banco de Indicadores Mun. (2)'!B:B,'Banco de Indicadores - Mun. (1)'!B966,'Banco de Indicadores Mun. (2)'!A:A,'Banco de Indicadores - Mun. (1)'!A966) / VLOOKUP(D966,'Dados Base'!$B:$K,7,FALSE)) * 100</f>
        <v>8.401314814814814</v>
      </c>
      <c r="AN966" s="72">
        <f>(SUMIFS('Banco de Indicadores Mun. (2)'!K:K,'Banco de Indicadores Mun. (2)'!B:B,'Banco de Indicadores - Mun. (1)'!B966,'Banco de Indicadores Mun. (2)'!A:A,'Banco de Indicadores - Mun. (1)'!A966) / VLOOKUP(D966,'Dados Base'!$B:$K,10,FALSE)) * 100</f>
        <v>2.9767692307692313</v>
      </c>
      <c r="AO966" s="21">
        <v>0</v>
      </c>
      <c r="AP966" s="125">
        <v>0</v>
      </c>
      <c r="AQ966" s="17">
        <v>0</v>
      </c>
      <c r="AR966" s="18">
        <v>8.1999999999999993</v>
      </c>
      <c r="AS966" s="20">
        <v>94.282670454545453</v>
      </c>
      <c r="AT966" s="20">
        <v>94.282670454545453</v>
      </c>
      <c r="AU966" s="20">
        <v>74.482670454545456</v>
      </c>
      <c r="AV966" s="21">
        <v>8.26</v>
      </c>
      <c r="AW966" s="21">
        <v>0</v>
      </c>
      <c r="AX966" s="21">
        <v>0</v>
      </c>
      <c r="AY966" s="116">
        <v>106.81053959512295</v>
      </c>
    </row>
    <row r="967" spans="1:51" ht="15" x14ac:dyDescent="0.25">
      <c r="A967" s="144">
        <v>2016</v>
      </c>
      <c r="B967" s="77" t="s">
        <v>322</v>
      </c>
      <c r="C967" s="78">
        <v>19</v>
      </c>
      <c r="D967" s="77">
        <v>3528304</v>
      </c>
      <c r="E967" s="78">
        <v>352830419</v>
      </c>
      <c r="F967" s="78" t="str">
        <f t="shared" si="36"/>
        <v>3528304192016</v>
      </c>
      <c r="G967" s="79">
        <v>-0.43924714526036857</v>
      </c>
      <c r="H967" s="80">
        <f t="shared" si="35"/>
        <v>3133</v>
      </c>
      <c r="I967" s="81">
        <v>2650</v>
      </c>
      <c r="J967" s="82">
        <v>483</v>
      </c>
      <c r="K967" s="83">
        <f>(H967)/VLOOKUP(D967,'Dados Base'!$B:$K,6,FALSE)</f>
        <v>10.039092540374263</v>
      </c>
      <c r="L967" s="88">
        <f t="shared" ref="L967:L1030" si="37">(I967/H967)*100</f>
        <v>84.583466326204913</v>
      </c>
      <c r="M967" s="85" t="s">
        <v>702</v>
      </c>
      <c r="N967" s="86">
        <v>0.753</v>
      </c>
      <c r="O967" s="87" t="s">
        <v>691</v>
      </c>
      <c r="P967" s="87" t="s">
        <v>691</v>
      </c>
      <c r="Q967" s="87" t="s">
        <v>691</v>
      </c>
      <c r="R967" s="87" t="s">
        <v>691</v>
      </c>
      <c r="S967" s="87" t="s">
        <v>691</v>
      </c>
      <c r="T967" s="87" t="s">
        <v>691</v>
      </c>
      <c r="U967" s="87" t="s">
        <v>691</v>
      </c>
      <c r="V967" s="87" t="s">
        <v>691</v>
      </c>
      <c r="W967" s="85">
        <v>0</v>
      </c>
      <c r="X967" s="47">
        <v>7.4400591145833339E-3</v>
      </c>
      <c r="Y967" s="9">
        <v>1.86</v>
      </c>
      <c r="Z967" s="10">
        <v>94.06825471698113</v>
      </c>
      <c r="AA967" s="10">
        <v>49.301745283018867</v>
      </c>
      <c r="AB967" s="11">
        <v>1</v>
      </c>
      <c r="AC967" s="12">
        <v>0</v>
      </c>
      <c r="AD967" s="153">
        <f>VLOOKUP(D967,'Dados Base'!$B:$K,9,FALSE)*31536000/VLOOKUP($F967,F:H,MATCH(H966,F966:AF966,0),FALSE)</f>
        <v>23453.201404404725</v>
      </c>
      <c r="AE967" s="153">
        <f>VLOOKUP(D967,'Dados Base'!$B:$K,10,FALSE)*31536000/VLOOKUP($F967,F:H,MATCH(H966,F966:AF966,0),FALSE)</f>
        <v>1912.492818384934</v>
      </c>
      <c r="AF967" s="14">
        <v>91.19</v>
      </c>
      <c r="AG967" s="15">
        <v>82.97</v>
      </c>
      <c r="AH967" s="14">
        <v>87.75</v>
      </c>
      <c r="AI967" s="14">
        <v>19.91</v>
      </c>
      <c r="AJ967" s="14">
        <v>100</v>
      </c>
      <c r="AK967" s="72">
        <f>(SUMIFS('Banco de Indicadores Mun. (2)'!I:I,'Banco de Indicadores Mun. (2)'!B:B,'Banco de Indicadores - Mun. (1)'!B967,'Banco de Indicadores Mun. (2)'!A:A,'Banco de Indicadores - Mun. (1)'!A967) / VLOOKUP(D967,'Dados Base'!$B:$K,8,FALSE)) * 100</f>
        <v>11.058635135135136</v>
      </c>
      <c r="AL967" s="72">
        <f>(SUMIFS('Banco de Indicadores Mun. (2)'!I:I,'Banco de Indicadores Mun. (2)'!B:B,'Banco de Indicadores - Mun. (1)'!B967,'Banco de Indicadores Mun. (2)'!A:A,'Banco de Indicadores - Mun. (1)'!A967) / VLOOKUP(D967,'Dados Base'!$B:$K,9,FALSE)) * 100</f>
        <v>3.5121845493562232</v>
      </c>
      <c r="AM967" s="72">
        <f>(SUMIFS('Banco de Indicadores Mun. (2)'!J:J,'Banco de Indicadores Mun. (2)'!B:B,'Banco de Indicadores - Mun. (1)'!B967,'Banco de Indicadores Mun. (2)'!A:A,'Banco de Indicadores - Mun. (1)'!A967) / VLOOKUP(D967,'Dados Base'!$B:$K,7,FALSE)) * 100</f>
        <v>12.286199999999999</v>
      </c>
      <c r="AN967" s="72">
        <f>(SUMIFS('Banco de Indicadores Mun. (2)'!K:K,'Banco de Indicadores Mun. (2)'!B:B,'Banco de Indicadores - Mun. (1)'!B967,'Banco de Indicadores Mun. (2)'!A:A,'Banco de Indicadores - Mun. (1)'!A967) / VLOOKUP(D967,'Dados Base'!$B:$K,10,FALSE)) * 100</f>
        <v>7.5051578947368442</v>
      </c>
      <c r="AO967" s="21">
        <v>0</v>
      </c>
      <c r="AP967" s="125">
        <v>0</v>
      </c>
      <c r="AQ967" s="17">
        <v>0</v>
      </c>
      <c r="AR967" s="18">
        <v>8.9</v>
      </c>
      <c r="AS967" s="20">
        <v>95.094339622641513</v>
      </c>
      <c r="AT967" s="20">
        <v>95.094339622641527</v>
      </c>
      <c r="AU967" s="20">
        <v>65.612230394769568</v>
      </c>
      <c r="AV967" s="21">
        <v>7.69</v>
      </c>
      <c r="AW967" s="21">
        <v>1</v>
      </c>
      <c r="AX967" s="21">
        <v>0</v>
      </c>
      <c r="AY967" s="116">
        <v>88.92133648551669</v>
      </c>
    </row>
    <row r="968" spans="1:51" ht="15" x14ac:dyDescent="0.25">
      <c r="A968" s="144">
        <v>2016</v>
      </c>
      <c r="B968" s="77" t="s">
        <v>323</v>
      </c>
      <c r="C968" s="78">
        <v>10</v>
      </c>
      <c r="D968" s="77">
        <v>3528403</v>
      </c>
      <c r="E968" s="78">
        <v>352840310</v>
      </c>
      <c r="F968" s="78" t="str">
        <f t="shared" si="36"/>
        <v>3528403102016</v>
      </c>
      <c r="G968" s="79">
        <v>0.7633347814743674</v>
      </c>
      <c r="H968" s="80">
        <f t="shared" si="35"/>
        <v>45149</v>
      </c>
      <c r="I968" s="81">
        <v>36236</v>
      </c>
      <c r="J968" s="82">
        <v>8913</v>
      </c>
      <c r="K968" s="83">
        <f>(H968)/VLOOKUP(D968,'Dados Base'!$B:$K,6,FALSE)</f>
        <v>215.24122807017545</v>
      </c>
      <c r="L968" s="88">
        <f t="shared" si="37"/>
        <v>80.258698974506643</v>
      </c>
      <c r="M968" s="85" t="s">
        <v>702</v>
      </c>
      <c r="N968" s="86">
        <v>0.74299999999999999</v>
      </c>
      <c r="O968" s="87" t="s">
        <v>691</v>
      </c>
      <c r="P968" s="87" t="s">
        <v>691</v>
      </c>
      <c r="Q968" s="87" t="s">
        <v>691</v>
      </c>
      <c r="R968" s="87" t="s">
        <v>691</v>
      </c>
      <c r="S968" s="87" t="s">
        <v>691</v>
      </c>
      <c r="T968" s="87" t="s">
        <v>691</v>
      </c>
      <c r="U968" s="87" t="s">
        <v>691</v>
      </c>
      <c r="V968" s="87" t="s">
        <v>691</v>
      </c>
      <c r="W968" s="85">
        <v>3.24</v>
      </c>
      <c r="X968" s="47">
        <v>0.13743271990740741</v>
      </c>
      <c r="Y968" s="9">
        <v>29.72</v>
      </c>
      <c r="Z968" s="10">
        <v>0</v>
      </c>
      <c r="AA968" s="10">
        <v>2006.37</v>
      </c>
      <c r="AB968" s="11">
        <v>7</v>
      </c>
      <c r="AC968" s="12">
        <v>1</v>
      </c>
      <c r="AD968" s="153">
        <f>VLOOKUP(D968,'Dados Base'!$B:$K,9,FALSE)*31536000/VLOOKUP($F968,F:H,MATCH(H967,F967:AF967,0),FALSE)</f>
        <v>1299.1862499723138</v>
      </c>
      <c r="AE968" s="153">
        <f>VLOOKUP(D968,'Dados Base'!$B:$K,10,FALSE)*31536000/VLOOKUP($F968,F:H,MATCH(H967,F967:AF967,0),FALSE)</f>
        <v>202.56129703869414</v>
      </c>
      <c r="AF968" s="14">
        <v>100</v>
      </c>
      <c r="AG968" s="15">
        <v>100</v>
      </c>
      <c r="AH968" s="14">
        <v>80</v>
      </c>
      <c r="AI968" s="14">
        <v>37.880000000000003</v>
      </c>
      <c r="AJ968" s="14">
        <v>100</v>
      </c>
      <c r="AK968" s="72">
        <f>(SUMIFS('Banco de Indicadores Mun. (2)'!I:I,'Banco de Indicadores Mun. (2)'!B:B,'Banco de Indicadores - Mun. (1)'!B968,'Banco de Indicadores Mun. (2)'!A:A,'Banco de Indicadores - Mun. (1)'!A968) / VLOOKUP(D968,'Dados Base'!$B:$K,8,FALSE)) * 100</f>
        <v>40.396626865671635</v>
      </c>
      <c r="AL968" s="72">
        <f>(SUMIFS('Banco de Indicadores Mun. (2)'!I:I,'Banco de Indicadores Mun. (2)'!B:B,'Banco de Indicadores - Mun. (1)'!B968,'Banco de Indicadores Mun. (2)'!A:A,'Banco de Indicadores - Mun. (1)'!A968) / VLOOKUP(D968,'Dados Base'!$B:$K,9,FALSE)) * 100</f>
        <v>14.551473118279567</v>
      </c>
      <c r="AM968" s="72">
        <f>(SUMIFS('Banco de Indicadores Mun. (2)'!J:J,'Banco de Indicadores Mun. (2)'!B:B,'Banco de Indicadores - Mun. (1)'!B968,'Banco de Indicadores Mun. (2)'!A:A,'Banco de Indicadores - Mun. (1)'!A968) / VLOOKUP(D968,'Dados Base'!$B:$K,7,FALSE)) * 100</f>
        <v>44.79205263157894</v>
      </c>
      <c r="AN968" s="72">
        <f>(SUMIFS('Banco de Indicadores Mun. (2)'!K:K,'Banco de Indicadores Mun. (2)'!B:B,'Banco de Indicadores - Mun. (1)'!B968,'Banco de Indicadores Mun. (2)'!A:A,'Banco de Indicadores - Mun. (1)'!A968) / VLOOKUP(D968,'Dados Base'!$B:$K,10,FALSE)) * 100</f>
        <v>34.637103448275859</v>
      </c>
      <c r="AO968" s="21">
        <v>0</v>
      </c>
      <c r="AP968" s="125">
        <v>0</v>
      </c>
      <c r="AQ968" s="17">
        <v>11</v>
      </c>
      <c r="AR968" s="18">
        <v>8.6999999999999993</v>
      </c>
      <c r="AS968" s="20">
        <v>75</v>
      </c>
      <c r="AT968" s="20">
        <v>0</v>
      </c>
      <c r="AU968" s="20">
        <v>0</v>
      </c>
      <c r="AV968" s="21">
        <v>1.1200000000000001</v>
      </c>
      <c r="AW968" s="21">
        <v>0</v>
      </c>
      <c r="AX968" s="21">
        <v>1</v>
      </c>
      <c r="AY968" s="116">
        <v>119.99129473032556</v>
      </c>
    </row>
    <row r="969" spans="1:51" ht="15" x14ac:dyDescent="0.25">
      <c r="A969" s="144">
        <v>2016</v>
      </c>
      <c r="B969" s="77" t="s">
        <v>324</v>
      </c>
      <c r="C969" s="78">
        <v>6</v>
      </c>
      <c r="D969" s="77">
        <v>3528502</v>
      </c>
      <c r="E969" s="78">
        <v>35285026</v>
      </c>
      <c r="F969" s="78" t="str">
        <f t="shared" si="36"/>
        <v>352850262016</v>
      </c>
      <c r="G969" s="79">
        <v>2.3797954653481002</v>
      </c>
      <c r="H969" s="80">
        <f t="shared" si="35"/>
        <v>91745</v>
      </c>
      <c r="I969" s="81">
        <v>83059</v>
      </c>
      <c r="J969" s="82">
        <v>8686</v>
      </c>
      <c r="K969" s="83">
        <f>(H969)/VLOOKUP(D969,'Dados Base'!$B:$K,6,FALSE)</f>
        <v>285.38322757247727</v>
      </c>
      <c r="L969" s="88">
        <f t="shared" si="37"/>
        <v>90.532454084691267</v>
      </c>
      <c r="M969" s="85" t="s">
        <v>702</v>
      </c>
      <c r="N969" s="86">
        <v>0.78800000000000003</v>
      </c>
      <c r="O969" s="87" t="s">
        <v>691</v>
      </c>
      <c r="P969" s="87" t="s">
        <v>691</v>
      </c>
      <c r="Q969" s="87" t="s">
        <v>691</v>
      </c>
      <c r="R969" s="87" t="s">
        <v>691</v>
      </c>
      <c r="S969" s="87" t="s">
        <v>691</v>
      </c>
      <c r="T969" s="87" t="s">
        <v>691</v>
      </c>
      <c r="U969" s="87" t="s">
        <v>691</v>
      </c>
      <c r="V969" s="87" t="s">
        <v>691</v>
      </c>
      <c r="W969" s="85">
        <v>0</v>
      </c>
      <c r="X969" s="47">
        <v>0.1527886613252315</v>
      </c>
      <c r="Y969" s="9">
        <v>65.709999999999994</v>
      </c>
      <c r="Z969" s="10">
        <v>663.96175726970387</v>
      </c>
      <c r="AA969" s="10">
        <v>3771.2202427302959</v>
      </c>
      <c r="AB969" s="11">
        <v>5</v>
      </c>
      <c r="AC969" s="12">
        <v>0</v>
      </c>
      <c r="AD969" s="153">
        <f>VLOOKUP(D969,'Dados Base'!$B:$K,9,FALSE)*31536000/VLOOKUP($F969,F:H,MATCH(H968,F968:AF968,0),FALSE)</f>
        <v>1591.4946863589296</v>
      </c>
      <c r="AE969" s="153">
        <f>VLOOKUP(D969,'Dados Base'!$B:$K,10,FALSE)*31536000/VLOOKUP($F969,F:H,MATCH(H968,F968:AF968,0),FALSE)</f>
        <v>216.55327265791047</v>
      </c>
      <c r="AF969" s="14">
        <v>54.71</v>
      </c>
      <c r="AG969" s="15" t="s">
        <v>692</v>
      </c>
      <c r="AH969" s="14">
        <v>21.96</v>
      </c>
      <c r="AI969" s="14">
        <v>33.86</v>
      </c>
      <c r="AJ969" s="14">
        <v>62.6</v>
      </c>
      <c r="AK969" s="72">
        <f>(SUMIFS('Banco de Indicadores Mun. (2)'!I:I,'Banco de Indicadores Mun. (2)'!B:B,'Banco de Indicadores - Mun. (1)'!B969,'Banco de Indicadores Mun. (2)'!A:A,'Banco de Indicadores - Mun. (1)'!A969) / VLOOKUP(D969,'Dados Base'!$B:$K,8,FALSE)) * 100</f>
        <v>135.1101976744186</v>
      </c>
      <c r="AL969" s="72">
        <f>(SUMIFS('Banco de Indicadores Mun. (2)'!I:I,'Banco de Indicadores Mun. (2)'!B:B,'Banco de Indicadores - Mun. (1)'!B969,'Banco de Indicadores Mun. (2)'!A:A,'Banco de Indicadores - Mun. (1)'!A969) / VLOOKUP(D969,'Dados Base'!$B:$K,9,FALSE)) * 100</f>
        <v>50.192125269978405</v>
      </c>
      <c r="AM969" s="72">
        <f>(SUMIFS('Banco de Indicadores Mun. (2)'!J:J,'Banco de Indicadores Mun. (2)'!B:B,'Banco de Indicadores - Mun. (1)'!B969,'Banco de Indicadores Mun. (2)'!A:A,'Banco de Indicadores - Mun. (1)'!A969) / VLOOKUP(D969,'Dados Base'!$B:$K,7,FALSE)) * 100</f>
        <v>207.49640366972474</v>
      </c>
      <c r="AN969" s="72">
        <f>(SUMIFS('Banco de Indicadores Mun. (2)'!K:K,'Banco de Indicadores Mun. (2)'!B:B,'Banco de Indicadores - Mun. (1)'!B969,'Banco de Indicadores Mun. (2)'!A:A,'Banco de Indicadores - Mun. (1)'!A969) / VLOOKUP(D969,'Dados Base'!$B:$K,10,FALSE)) * 100</f>
        <v>9.8705714285714308</v>
      </c>
      <c r="AO969" s="21">
        <v>0</v>
      </c>
      <c r="AP969" s="125">
        <v>0</v>
      </c>
      <c r="AQ969" s="17">
        <v>0</v>
      </c>
      <c r="AR969" s="18">
        <v>9.6</v>
      </c>
      <c r="AS969" s="20">
        <v>24.622111789137769</v>
      </c>
      <c r="AT969" s="20">
        <v>18.712804959744702</v>
      </c>
      <c r="AU969" s="20">
        <v>14.970338472461876</v>
      </c>
      <c r="AV969" s="21">
        <v>2.98</v>
      </c>
      <c r="AW969" s="21">
        <v>0</v>
      </c>
      <c r="AX969" s="21">
        <v>0</v>
      </c>
      <c r="AY969" s="116">
        <v>1491.984601624067</v>
      </c>
    </row>
    <row r="970" spans="1:51" ht="15" x14ac:dyDescent="0.25">
      <c r="A970" s="144">
        <v>2016</v>
      </c>
      <c r="B970" s="77" t="s">
        <v>325</v>
      </c>
      <c r="C970" s="78">
        <v>14</v>
      </c>
      <c r="D970" s="77">
        <v>3528601</v>
      </c>
      <c r="E970" s="78">
        <v>352860114</v>
      </c>
      <c r="F970" s="78" t="str">
        <f t="shared" si="36"/>
        <v>3528601142016</v>
      </c>
      <c r="G970" s="79">
        <v>0.67282752401800483</v>
      </c>
      <c r="H970" s="80">
        <f t="shared" si="35"/>
        <v>9328</v>
      </c>
      <c r="I970" s="81">
        <v>8425</v>
      </c>
      <c r="J970" s="82">
        <v>903</v>
      </c>
      <c r="K970" s="83">
        <f>(H970)/VLOOKUP(D970,'Dados Base'!$B:$K,6,FALSE)</f>
        <v>40.756761480316335</v>
      </c>
      <c r="L970" s="88">
        <f t="shared" si="37"/>
        <v>90.31946826758147</v>
      </c>
      <c r="M970" s="85" t="s">
        <v>702</v>
      </c>
      <c r="N970" s="86">
        <v>0.73899999999999999</v>
      </c>
      <c r="O970" s="87" t="s">
        <v>691</v>
      </c>
      <c r="P970" s="87" t="s">
        <v>691</v>
      </c>
      <c r="Q970" s="87" t="s">
        <v>691</v>
      </c>
      <c r="R970" s="87" t="s">
        <v>691</v>
      </c>
      <c r="S970" s="87" t="s">
        <v>691</v>
      </c>
      <c r="T970" s="87" t="s">
        <v>691</v>
      </c>
      <c r="U970" s="87" t="s">
        <v>691</v>
      </c>
      <c r="V970" s="87" t="s">
        <v>691</v>
      </c>
      <c r="W970" s="85">
        <v>0.08</v>
      </c>
      <c r="X970" s="47">
        <v>2.2622829166666667E-2</v>
      </c>
      <c r="Y970" s="9">
        <v>5.85</v>
      </c>
      <c r="Z970" s="10">
        <v>379.43639999999999</v>
      </c>
      <c r="AA970" s="10">
        <v>71.4636</v>
      </c>
      <c r="AB970" s="11">
        <v>0</v>
      </c>
      <c r="AC970" s="12">
        <v>0</v>
      </c>
      <c r="AD970" s="153">
        <f>VLOOKUP(D970,'Dados Base'!$B:$K,9,FALSE)*31536000/VLOOKUP($F970,F:H,MATCH(H969,F969:AF969,0),FALSE)</f>
        <v>8282.9331046312182</v>
      </c>
      <c r="AE970" s="153">
        <f>VLOOKUP(D970,'Dados Base'!$B:$K,10,FALSE)*31536000/VLOOKUP($F970,F:H,MATCH(H969,F969:AF969,0),FALSE)</f>
        <v>980.42881646655212</v>
      </c>
      <c r="AF970" s="14">
        <v>93.13</v>
      </c>
      <c r="AG970" s="15">
        <v>86.5</v>
      </c>
      <c r="AH970" s="14">
        <v>93.13</v>
      </c>
      <c r="AI970" s="14">
        <v>10.99</v>
      </c>
      <c r="AJ970" s="14">
        <v>99.58</v>
      </c>
      <c r="AK970" s="72">
        <f>(SUMIFS('Banco de Indicadores Mun. (2)'!I:I,'Banco de Indicadores Mun. (2)'!B:B,'Banco de Indicadores - Mun. (1)'!B970,'Banco de Indicadores Mun. (2)'!A:A,'Banco de Indicadores - Mun. (1)'!A970) / VLOOKUP(D970,'Dados Base'!$B:$K,8,FALSE)) * 100</f>
        <v>13.465561403508772</v>
      </c>
      <c r="AL970" s="72">
        <f>(SUMIFS('Banco de Indicadores Mun. (2)'!I:I,'Banco de Indicadores Mun. (2)'!B:B,'Banco de Indicadores - Mun. (1)'!B970,'Banco de Indicadores Mun. (2)'!A:A,'Banco de Indicadores - Mun. (1)'!A970) / VLOOKUP(D970,'Dados Base'!$B:$K,9,FALSE)) * 100</f>
        <v>6.2656081632653056</v>
      </c>
      <c r="AM970" s="72">
        <f>(SUMIFS('Banco de Indicadores Mun. (2)'!J:J,'Banco de Indicadores Mun. (2)'!B:B,'Banco de Indicadores - Mun. (1)'!B970,'Banco de Indicadores Mun. (2)'!A:A,'Banco de Indicadores - Mun. (1)'!A970) / VLOOKUP(D970,'Dados Base'!$B:$K,7,FALSE)) * 100</f>
        <v>16.951447058823529</v>
      </c>
      <c r="AN970" s="72">
        <f>(SUMIFS('Banco de Indicadores Mun. (2)'!K:K,'Banco de Indicadores Mun. (2)'!B:B,'Banco de Indicadores - Mun. (1)'!B970,'Banco de Indicadores Mun. (2)'!A:A,'Banco de Indicadores - Mun. (1)'!A970) / VLOOKUP(D970,'Dados Base'!$B:$K,10,FALSE)) * 100</f>
        <v>3.2483103448275874</v>
      </c>
      <c r="AO970" s="21">
        <v>0</v>
      </c>
      <c r="AP970" s="125">
        <v>0</v>
      </c>
      <c r="AQ970" s="17">
        <v>0</v>
      </c>
      <c r="AR970" s="18">
        <v>7.3</v>
      </c>
      <c r="AS970" s="20">
        <v>99</v>
      </c>
      <c r="AT970" s="20">
        <v>99</v>
      </c>
      <c r="AU970" s="20">
        <v>84.150898203592817</v>
      </c>
      <c r="AV970" s="21">
        <v>9.48</v>
      </c>
      <c r="AW970" s="21">
        <v>0</v>
      </c>
      <c r="AX970" s="21">
        <v>0</v>
      </c>
      <c r="AY970" s="116">
        <v>40.929009947363269</v>
      </c>
    </row>
    <row r="971" spans="1:51" ht="15" x14ac:dyDescent="0.25">
      <c r="A971" s="144">
        <v>2016</v>
      </c>
      <c r="B971" s="77" t="s">
        <v>326</v>
      </c>
      <c r="C971" s="78">
        <v>22</v>
      </c>
      <c r="D971" s="77">
        <v>3528700</v>
      </c>
      <c r="E971" s="78">
        <v>352870022</v>
      </c>
      <c r="F971" s="78" t="str">
        <f t="shared" si="36"/>
        <v>3528700222016</v>
      </c>
      <c r="G971" s="79">
        <v>1.0914454859902056</v>
      </c>
      <c r="H971" s="80">
        <f t="shared" si="35"/>
        <v>4880</v>
      </c>
      <c r="I971" s="81">
        <v>2172</v>
      </c>
      <c r="J971" s="82">
        <v>2708</v>
      </c>
      <c r="K971" s="83">
        <f>(H971)/VLOOKUP(D971,'Dados Base'!$B:$K,6,FALSE)</f>
        <v>5.3210048848569436</v>
      </c>
      <c r="L971" s="88">
        <f t="shared" si="37"/>
        <v>44.508196721311478</v>
      </c>
      <c r="M971" s="85" t="s">
        <v>702</v>
      </c>
      <c r="N971" s="86">
        <v>0.67700000000000005</v>
      </c>
      <c r="O971" s="87" t="s">
        <v>691</v>
      </c>
      <c r="P971" s="87" t="s">
        <v>691</v>
      </c>
      <c r="Q971" s="87" t="s">
        <v>691</v>
      </c>
      <c r="R971" s="87" t="s">
        <v>691</v>
      </c>
      <c r="S971" s="87" t="s">
        <v>691</v>
      </c>
      <c r="T971" s="87" t="s">
        <v>691</v>
      </c>
      <c r="U971" s="87" t="s">
        <v>691</v>
      </c>
      <c r="V971" s="87" t="s">
        <v>691</v>
      </c>
      <c r="W971" s="85">
        <v>0</v>
      </c>
      <c r="X971" s="47">
        <v>5.0032708333333327E-3</v>
      </c>
      <c r="Y971" s="9">
        <v>1.72</v>
      </c>
      <c r="Z971" s="10">
        <v>106.70424572614108</v>
      </c>
      <c r="AA971" s="10">
        <v>26.081754273858923</v>
      </c>
      <c r="AB971" s="11">
        <v>0</v>
      </c>
      <c r="AC971" s="12">
        <v>0</v>
      </c>
      <c r="AD971" s="153">
        <f>VLOOKUP(D971,'Dados Base'!$B:$K,9,FALSE)*31536000/VLOOKUP($F971,F:H,MATCH(H970,F970:AF970,0),FALSE)</f>
        <v>43878.983606557376</v>
      </c>
      <c r="AE971" s="153">
        <f>VLOOKUP(D971,'Dados Base'!$B:$K,10,FALSE)*31536000/VLOOKUP($F971,F:H,MATCH(H970,F970:AF970,0),FALSE)</f>
        <v>6203.8032786885269</v>
      </c>
      <c r="AF971" s="14">
        <v>39.369999999999997</v>
      </c>
      <c r="AG971" s="15">
        <v>63.45</v>
      </c>
      <c r="AH971" s="14">
        <v>38.92</v>
      </c>
      <c r="AI971" s="14">
        <v>15.68</v>
      </c>
      <c r="AJ971" s="14">
        <v>88.45</v>
      </c>
      <c r="AK971" s="72">
        <f>(SUMIFS('Banco de Indicadores Mun. (2)'!I:I,'Banco de Indicadores Mun. (2)'!B:B,'Banco de Indicadores - Mun. (1)'!B971,'Banco de Indicadores Mun. (2)'!A:A,'Banco de Indicadores - Mun. (1)'!A971) / VLOOKUP(D971,'Dados Base'!$B:$K,8,FALSE)) * 100</f>
        <v>7.1250432276657074</v>
      </c>
      <c r="AL971" s="72">
        <f>(SUMIFS('Banco de Indicadores Mun. (2)'!I:I,'Banco de Indicadores Mun. (2)'!B:B,'Banco de Indicadores - Mun. (1)'!B971,'Banco de Indicadores Mun. (2)'!A:A,'Banco de Indicadores - Mun. (1)'!A971) / VLOOKUP(D971,'Dados Base'!$B:$K,9,FALSE)) * 100</f>
        <v>3.6412223858615618</v>
      </c>
      <c r="AM971" s="72">
        <f>(SUMIFS('Banco de Indicadores Mun. (2)'!J:J,'Banco de Indicadores Mun. (2)'!B:B,'Banco de Indicadores - Mun. (1)'!B971,'Banco de Indicadores Mun. (2)'!A:A,'Banco de Indicadores - Mun. (1)'!A971) / VLOOKUP(D971,'Dados Base'!$B:$K,7,FALSE)) * 100</f>
        <v>9.1973426294820726</v>
      </c>
      <c r="AN971" s="72">
        <f>(SUMIFS('Banco de Indicadores Mun. (2)'!K:K,'Banco de Indicadores Mun. (2)'!B:B,'Banco de Indicadores - Mun. (1)'!B971,'Banco de Indicadores Mun. (2)'!A:A,'Banco de Indicadores - Mun. (1)'!A971) / VLOOKUP(D971,'Dados Base'!$B:$K,10,FALSE)) * 100</f>
        <v>1.7068437499999991</v>
      </c>
      <c r="AO971" s="21">
        <v>0</v>
      </c>
      <c r="AP971" s="125">
        <v>0</v>
      </c>
      <c r="AQ971" s="17">
        <v>0</v>
      </c>
      <c r="AR971" s="18">
        <v>7.8</v>
      </c>
      <c r="AS971" s="20">
        <v>96.818810511756567</v>
      </c>
      <c r="AT971" s="20">
        <v>96.818810511756567</v>
      </c>
      <c r="AU971" s="20">
        <v>80.358054106713865</v>
      </c>
      <c r="AV971" s="21">
        <v>9.9499999999999993</v>
      </c>
      <c r="AW971" s="21">
        <v>0</v>
      </c>
      <c r="AX971" s="21">
        <v>0</v>
      </c>
      <c r="AY971" s="116">
        <v>129.59722181739448</v>
      </c>
    </row>
    <row r="972" spans="1:51" ht="15" x14ac:dyDescent="0.25">
      <c r="A972" s="144">
        <v>2016</v>
      </c>
      <c r="B972" s="77" t="s">
        <v>327</v>
      </c>
      <c r="C972" s="78">
        <v>17</v>
      </c>
      <c r="D972" s="77">
        <v>3528809</v>
      </c>
      <c r="E972" s="78">
        <v>352880917</v>
      </c>
      <c r="F972" s="78" t="str">
        <f t="shared" si="36"/>
        <v>3528809172016</v>
      </c>
      <c r="G972" s="79">
        <v>0.17254089796339134</v>
      </c>
      <c r="H972" s="80">
        <f t="shared" si="35"/>
        <v>13457</v>
      </c>
      <c r="I972" s="81">
        <v>12359</v>
      </c>
      <c r="J972" s="82">
        <v>1098</v>
      </c>
      <c r="K972" s="83">
        <f>(H972)/VLOOKUP(D972,'Dados Base'!$B:$K,6,FALSE)</f>
        <v>25.246707440621368</v>
      </c>
      <c r="L972" s="88">
        <f t="shared" si="37"/>
        <v>91.840677714200794</v>
      </c>
      <c r="M972" s="85" t="s">
        <v>702</v>
      </c>
      <c r="N972" s="86">
        <v>0.77100000000000002</v>
      </c>
      <c r="O972" s="87" t="s">
        <v>691</v>
      </c>
      <c r="P972" s="87" t="s">
        <v>691</v>
      </c>
      <c r="Q972" s="87" t="s">
        <v>691</v>
      </c>
      <c r="R972" s="87" t="s">
        <v>691</v>
      </c>
      <c r="S972" s="87" t="s">
        <v>691</v>
      </c>
      <c r="T972" s="87" t="s">
        <v>691</v>
      </c>
      <c r="U972" s="87" t="s">
        <v>691</v>
      </c>
      <c r="V972" s="87" t="s">
        <v>691</v>
      </c>
      <c r="W972" s="85">
        <v>33.57</v>
      </c>
      <c r="X972" s="47">
        <v>3.6780550913194446E-2</v>
      </c>
      <c r="Y972" s="9">
        <v>8.85</v>
      </c>
      <c r="Z972" s="10">
        <v>557.75415247264766</v>
      </c>
      <c r="AA972" s="10">
        <v>124.96784752735235</v>
      </c>
      <c r="AB972" s="11">
        <v>0</v>
      </c>
      <c r="AC972" s="12">
        <v>0</v>
      </c>
      <c r="AD972" s="153">
        <f>VLOOKUP(D972,'Dados Base'!$B:$K,9,FALSE)*31536000/VLOOKUP($F972,F:H,MATCH(H971,F971:AF971,0),FALSE)</f>
        <v>11623.583265215129</v>
      </c>
      <c r="AE972" s="153">
        <f>VLOOKUP(D972,'Dados Base'!$B:$K,10,FALSE)*31536000/VLOOKUP($F972,F:H,MATCH(H971,F971:AF971,0),FALSE)</f>
        <v>1265.4707587129376</v>
      </c>
      <c r="AF972" s="14">
        <v>89.79</v>
      </c>
      <c r="AG972" s="15">
        <v>90.64</v>
      </c>
      <c r="AH972" s="14">
        <v>88.29</v>
      </c>
      <c r="AI972" s="14">
        <v>28.5</v>
      </c>
      <c r="AJ972" s="14">
        <v>99.06</v>
      </c>
      <c r="AK972" s="72">
        <f>(SUMIFS('Banco de Indicadores Mun. (2)'!I:I,'Banco de Indicadores Mun. (2)'!B:B,'Banco de Indicadores - Mun. (1)'!B972,'Banco de Indicadores Mun. (2)'!A:A,'Banco de Indicadores - Mun. (1)'!A972) / VLOOKUP(D972,'Dados Base'!$B:$K,8,FALSE)) * 100</f>
        <v>8.0581450381679396</v>
      </c>
      <c r="AL972" s="72">
        <f>(SUMIFS('Banco de Indicadores Mun. (2)'!I:I,'Banco de Indicadores Mun. (2)'!B:B,'Banco de Indicadores - Mun. (1)'!B972,'Banco de Indicadores Mun. (2)'!A:A,'Banco de Indicadores - Mun. (1)'!A972) / VLOOKUP(D972,'Dados Base'!$B:$K,9,FALSE)) * 100</f>
        <v>4.2565201612903234</v>
      </c>
      <c r="AM972" s="72">
        <f>(SUMIFS('Banco de Indicadores Mun. (2)'!J:J,'Banco de Indicadores Mun. (2)'!B:B,'Banco de Indicadores - Mun. (1)'!B972,'Banco de Indicadores Mun. (2)'!A:A,'Banco de Indicadores - Mun. (1)'!A972) / VLOOKUP(D972,'Dados Base'!$B:$K,7,FALSE)) * 100</f>
        <v>7.7350576923076924</v>
      </c>
      <c r="AN972" s="72">
        <f>(SUMIFS('Banco de Indicadores Mun. (2)'!K:K,'Banco de Indicadores Mun. (2)'!B:B,'Banco de Indicadores - Mun. (1)'!B972,'Banco de Indicadores Mun. (2)'!A:A,'Banco de Indicadores - Mun. (1)'!A972) / VLOOKUP(D972,'Dados Base'!$B:$K,10,FALSE)) * 100</f>
        <v>9.3026296296296298</v>
      </c>
      <c r="AO972" s="21">
        <v>0</v>
      </c>
      <c r="AP972" s="125">
        <v>0</v>
      </c>
      <c r="AQ972" s="17">
        <v>0</v>
      </c>
      <c r="AR972" s="18">
        <v>10</v>
      </c>
      <c r="AS972" s="20">
        <v>92.835724126752567</v>
      </c>
      <c r="AT972" s="20">
        <v>92.835724126752567</v>
      </c>
      <c r="AU972" s="20">
        <v>81.695646613504124</v>
      </c>
      <c r="AV972" s="21">
        <v>9.89</v>
      </c>
      <c r="AW972" s="21">
        <v>0</v>
      </c>
      <c r="AX972" s="21">
        <v>0</v>
      </c>
      <c r="AY972" s="116">
        <v>81.888387346572571</v>
      </c>
    </row>
    <row r="973" spans="1:51" ht="15" x14ac:dyDescent="0.25">
      <c r="A973" s="144">
        <v>2016</v>
      </c>
      <c r="B973" s="77" t="s">
        <v>328</v>
      </c>
      <c r="C973" s="78">
        <v>16</v>
      </c>
      <c r="D973" s="77">
        <v>3528858</v>
      </c>
      <c r="E973" s="78">
        <v>352885816</v>
      </c>
      <c r="F973" s="78" t="str">
        <f t="shared" si="36"/>
        <v>3528858162016</v>
      </c>
      <c r="G973" s="79">
        <v>1.1983314265902711</v>
      </c>
      <c r="H973" s="80">
        <f t="shared" si="35"/>
        <v>2805</v>
      </c>
      <c r="I973" s="81">
        <v>2472</v>
      </c>
      <c r="J973" s="82">
        <v>333</v>
      </c>
      <c r="K973" s="83">
        <f>(H973)/VLOOKUP(D973,'Dados Base'!$B:$K,6,FALSE)</f>
        <v>24.746360829289813</v>
      </c>
      <c r="L973" s="88">
        <f t="shared" si="37"/>
        <v>88.128342245989302</v>
      </c>
      <c r="M973" s="85" t="s">
        <v>702</v>
      </c>
      <c r="N973" s="86">
        <v>0.752</v>
      </c>
      <c r="O973" s="87" t="s">
        <v>691</v>
      </c>
      <c r="P973" s="87" t="s">
        <v>691</v>
      </c>
      <c r="Q973" s="87" t="s">
        <v>691</v>
      </c>
      <c r="R973" s="87" t="s">
        <v>691</v>
      </c>
      <c r="S973" s="87" t="s">
        <v>691</v>
      </c>
      <c r="T973" s="87" t="s">
        <v>691</v>
      </c>
      <c r="U973" s="87" t="s">
        <v>691</v>
      </c>
      <c r="V973" s="87" t="s">
        <v>691</v>
      </c>
      <c r="W973" s="85">
        <v>0</v>
      </c>
      <c r="X973" s="47">
        <v>7.3046875000000004E-3</v>
      </c>
      <c r="Y973" s="9">
        <v>1.71</v>
      </c>
      <c r="Z973" s="10">
        <v>89.44992000000002</v>
      </c>
      <c r="AA973" s="10">
        <v>42.094079999999998</v>
      </c>
      <c r="AB973" s="11">
        <v>1</v>
      </c>
      <c r="AC973" s="12">
        <v>1</v>
      </c>
      <c r="AD973" s="153">
        <f>VLOOKUP(D973,'Dados Base'!$B:$K,9,FALSE)*31536000/VLOOKUP($F973,F:H,MATCH(H972,F972:AF972,0),FALSE)</f>
        <v>9668.7914438502667</v>
      </c>
      <c r="AE973" s="153">
        <f>VLOOKUP(D973,'Dados Base'!$B:$K,10,FALSE)*31536000/VLOOKUP($F973,F:H,MATCH(H972,F972:AF972,0),FALSE)</f>
        <v>899.42245989304763</v>
      </c>
      <c r="AF973" s="14">
        <v>100</v>
      </c>
      <c r="AG973" s="15">
        <v>100</v>
      </c>
      <c r="AH973" s="14">
        <v>83.51</v>
      </c>
      <c r="AI973" s="14">
        <v>40</v>
      </c>
      <c r="AJ973" s="14">
        <v>100</v>
      </c>
      <c r="AK973" s="72">
        <f>(SUMIFS('Banco de Indicadores Mun. (2)'!I:I,'Banco de Indicadores Mun. (2)'!B:B,'Banco de Indicadores - Mun. (1)'!B973,'Banco de Indicadores Mun. (2)'!A:A,'Banco de Indicadores - Mun. (1)'!A973) / VLOOKUP(D973,'Dados Base'!$B:$K,8,FALSE)) * 100</f>
        <v>49.029914285714291</v>
      </c>
      <c r="AL973" s="72">
        <f>(SUMIFS('Banco de Indicadores Mun. (2)'!I:I,'Banco de Indicadores Mun. (2)'!B:B,'Banco de Indicadores - Mun. (1)'!B973,'Banco de Indicadores Mun. (2)'!A:A,'Banco de Indicadores - Mun. (1)'!A973) / VLOOKUP(D973,'Dados Base'!$B:$K,9,FALSE)) * 100</f>
        <v>19.954034883720929</v>
      </c>
      <c r="AM973" s="72">
        <f>(SUMIFS('Banco de Indicadores Mun. (2)'!J:J,'Banco de Indicadores Mun. (2)'!B:B,'Banco de Indicadores - Mun. (1)'!B973,'Banco de Indicadores Mun. (2)'!A:A,'Banco de Indicadores - Mun. (1)'!A973) / VLOOKUP(D973,'Dados Base'!$B:$K,7,FALSE)) * 100</f>
        <v>44.051555555555552</v>
      </c>
      <c r="AN973" s="72">
        <f>(SUMIFS('Banco de Indicadores Mun. (2)'!K:K,'Banco de Indicadores Mun. (2)'!B:B,'Banco de Indicadores - Mun. (1)'!B973,'Banco de Indicadores Mun. (2)'!A:A,'Banco de Indicadores - Mun. (1)'!A973) / VLOOKUP(D973,'Dados Base'!$B:$K,10,FALSE)) * 100</f>
        <v>65.831875000000025</v>
      </c>
      <c r="AO973" s="21">
        <v>0</v>
      </c>
      <c r="AP973" s="125">
        <v>0</v>
      </c>
      <c r="AQ973" s="17">
        <v>0</v>
      </c>
      <c r="AR973" s="18">
        <v>7.5</v>
      </c>
      <c r="AS973" s="20">
        <v>100</v>
      </c>
      <c r="AT973" s="20">
        <v>100</v>
      </c>
      <c r="AU973" s="20">
        <v>68</v>
      </c>
      <c r="AV973" s="21">
        <v>7.92</v>
      </c>
      <c r="AW973" s="21">
        <v>0</v>
      </c>
      <c r="AX973" s="21">
        <v>1</v>
      </c>
      <c r="AY973" s="116">
        <v>0</v>
      </c>
    </row>
    <row r="974" spans="1:51" ht="15" x14ac:dyDescent="0.25">
      <c r="A974" s="144">
        <v>2016</v>
      </c>
      <c r="B974" s="77" t="s">
        <v>329</v>
      </c>
      <c r="C974" s="78">
        <v>21</v>
      </c>
      <c r="D974" s="77">
        <v>3528908</v>
      </c>
      <c r="E974" s="78">
        <v>352890821</v>
      </c>
      <c r="F974" s="78" t="str">
        <f t="shared" si="36"/>
        <v>3528908212016</v>
      </c>
      <c r="G974" s="79">
        <v>0.16847013324741145</v>
      </c>
      <c r="H974" s="80">
        <f t="shared" si="35"/>
        <v>3954</v>
      </c>
      <c r="I974" s="81">
        <v>3308</v>
      </c>
      <c r="J974" s="82">
        <v>646</v>
      </c>
      <c r="K974" s="83">
        <f>(H974)/VLOOKUP(D974,'Dados Base'!$B:$K,6,FALSE)</f>
        <v>21.246641590542719</v>
      </c>
      <c r="L974" s="88">
        <f t="shared" si="37"/>
        <v>83.662114314618108</v>
      </c>
      <c r="M974" s="85" t="s">
        <v>702</v>
      </c>
      <c r="N974" s="86">
        <v>0.71799999999999997</v>
      </c>
      <c r="O974" s="87" t="s">
        <v>691</v>
      </c>
      <c r="P974" s="87" t="s">
        <v>691</v>
      </c>
      <c r="Q974" s="87" t="s">
        <v>691</v>
      </c>
      <c r="R974" s="87" t="s">
        <v>691</v>
      </c>
      <c r="S974" s="87" t="s">
        <v>691</v>
      </c>
      <c r="T974" s="87" t="s">
        <v>691</v>
      </c>
      <c r="U974" s="87" t="s">
        <v>691</v>
      </c>
      <c r="V974" s="87" t="s">
        <v>691</v>
      </c>
      <c r="W974" s="85">
        <v>0</v>
      </c>
      <c r="X974" s="47">
        <v>8.6792359375000017E-3</v>
      </c>
      <c r="Y974" s="9">
        <v>2.29</v>
      </c>
      <c r="Z974" s="10">
        <v>134.51147573770493</v>
      </c>
      <c r="AA974" s="10">
        <v>41.960524262295074</v>
      </c>
      <c r="AB974" s="11">
        <v>0</v>
      </c>
      <c r="AC974" s="12">
        <v>0</v>
      </c>
      <c r="AD974" s="153">
        <f>VLOOKUP(D974,'Dados Base'!$B:$K,9,FALSE)*31536000/VLOOKUP($F974,F:H,MATCH(H973,F973:AF973,0),FALSE)</f>
        <v>11405.280728376329</v>
      </c>
      <c r="AE974" s="153">
        <f>VLOOKUP(D974,'Dados Base'!$B:$K,10,FALSE)*31536000/VLOOKUP($F974,F:H,MATCH(H973,F973:AF973,0),FALSE)</f>
        <v>1196.3581183611534</v>
      </c>
      <c r="AF974" s="14">
        <v>84.29</v>
      </c>
      <c r="AG974" s="15" t="s">
        <v>692</v>
      </c>
      <c r="AH974" s="14">
        <v>81</v>
      </c>
      <c r="AI974" s="14">
        <v>18.329999999999998</v>
      </c>
      <c r="AJ974" s="14">
        <v>100</v>
      </c>
      <c r="AK974" s="72">
        <f>(SUMIFS('Banco de Indicadores Mun. (2)'!I:I,'Banco de Indicadores Mun. (2)'!B:B,'Banco de Indicadores - Mun. (1)'!B974,'Banco de Indicadores Mun. (2)'!A:A,'Banco de Indicadores - Mun. (1)'!A974) / VLOOKUP(D974,'Dados Base'!$B:$K,8,FALSE)) * 100</f>
        <v>2.4205757575757572</v>
      </c>
      <c r="AL974" s="72">
        <f>(SUMIFS('Banco de Indicadores Mun. (2)'!I:I,'Banco de Indicadores Mun. (2)'!B:B,'Banco de Indicadores - Mun. (1)'!B974,'Banco de Indicadores Mun. (2)'!A:A,'Banco de Indicadores - Mun. (1)'!A974) / VLOOKUP(D974,'Dados Base'!$B:$K,9,FALSE)) * 100</f>
        <v>1.1171888111888111</v>
      </c>
      <c r="AM974" s="72">
        <f>(SUMIFS('Banco de Indicadores Mun. (2)'!J:J,'Banco de Indicadores Mun. (2)'!B:B,'Banco de Indicadores - Mun. (1)'!B974,'Banco de Indicadores Mun. (2)'!A:A,'Banco de Indicadores - Mun. (1)'!A974) / VLOOKUP(D974,'Dados Base'!$B:$K,7,FALSE)) * 100</f>
        <v>0</v>
      </c>
      <c r="AN974" s="72">
        <f>(SUMIFS('Banco de Indicadores Mun. (2)'!K:K,'Banco de Indicadores Mun. (2)'!B:B,'Banco de Indicadores - Mun. (1)'!B974,'Banco de Indicadores Mun. (2)'!A:A,'Banco de Indicadores - Mun. (1)'!A974) / VLOOKUP(D974,'Dados Base'!$B:$K,10,FALSE)) * 100</f>
        <v>10.650533333333332</v>
      </c>
      <c r="AO974" s="21">
        <v>0</v>
      </c>
      <c r="AP974" s="125">
        <v>0</v>
      </c>
      <c r="AQ974" s="17">
        <v>0</v>
      </c>
      <c r="AR974" s="18">
        <v>9</v>
      </c>
      <c r="AS974" s="20">
        <v>91.833636915604131</v>
      </c>
      <c r="AT974" s="20">
        <v>91.833636915604131</v>
      </c>
      <c r="AU974" s="20">
        <v>76.222559804221021</v>
      </c>
      <c r="AV974" s="21">
        <v>8.0299999999999994</v>
      </c>
      <c r="AW974" s="21">
        <v>0</v>
      </c>
      <c r="AX974" s="21">
        <v>0</v>
      </c>
      <c r="AY974" s="116">
        <v>181.14843418496474</v>
      </c>
    </row>
    <row r="975" spans="1:51" ht="15" x14ac:dyDescent="0.25">
      <c r="A975" s="144">
        <v>2016</v>
      </c>
      <c r="B975" s="77" t="s">
        <v>330</v>
      </c>
      <c r="C975" s="78">
        <v>21</v>
      </c>
      <c r="D975" s="77">
        <v>3529005</v>
      </c>
      <c r="E975" s="78">
        <v>352900521</v>
      </c>
      <c r="F975" s="78" t="str">
        <f t="shared" si="36"/>
        <v>3529005212016</v>
      </c>
      <c r="G975" s="79">
        <v>0.76819305139252947</v>
      </c>
      <c r="H975" s="80">
        <f t="shared" si="35"/>
        <v>226005</v>
      </c>
      <c r="I975" s="81">
        <v>215866</v>
      </c>
      <c r="J975" s="82">
        <v>10139</v>
      </c>
      <c r="K975" s="83">
        <f>(H975)/VLOOKUP(D975,'Dados Base'!$B:$K,6,FALSE)</f>
        <v>193.15841203367378</v>
      </c>
      <c r="L975" s="88">
        <f t="shared" si="37"/>
        <v>95.513816066016247</v>
      </c>
      <c r="M975" s="85" t="s">
        <v>702</v>
      </c>
      <c r="N975" s="86">
        <v>0.79800000000000004</v>
      </c>
      <c r="O975" s="87" t="s">
        <v>691</v>
      </c>
      <c r="P975" s="87" t="s">
        <v>691</v>
      </c>
      <c r="Q975" s="87" t="s">
        <v>691</v>
      </c>
      <c r="R975" s="87" t="s">
        <v>691</v>
      </c>
      <c r="S975" s="87" t="s">
        <v>691</v>
      </c>
      <c r="T975" s="87" t="s">
        <v>691</v>
      </c>
      <c r="U975" s="87" t="s">
        <v>691</v>
      </c>
      <c r="V975" s="87" t="s">
        <v>691</v>
      </c>
      <c r="W975" s="85">
        <v>0</v>
      </c>
      <c r="X975" s="47">
        <v>0.7837335471875001</v>
      </c>
      <c r="Y975" s="9">
        <v>200.84</v>
      </c>
      <c r="Z975" s="10">
        <v>0</v>
      </c>
      <c r="AA975" s="10">
        <v>12050.477999999999</v>
      </c>
      <c r="AB975" s="11">
        <v>13</v>
      </c>
      <c r="AC975" s="12">
        <v>0</v>
      </c>
      <c r="AD975" s="153">
        <f>VLOOKUP(D975,'Dados Base'!$B:$K,9,FALSE)*31536000/VLOOKUP($F975,F:H,MATCH(H974,F974:AF974,0),FALSE)</f>
        <v>1230.7140107519745</v>
      </c>
      <c r="AE975" s="153">
        <f>VLOOKUP(D975,'Dados Base'!$B:$K,10,FALSE)*31536000/VLOOKUP($F975,F:H,MATCH(H974,F974:AF974,0),FALSE)</f>
        <v>143.72283799030998</v>
      </c>
      <c r="AF975" s="14">
        <v>99.54</v>
      </c>
      <c r="AG975" s="15">
        <v>95.51</v>
      </c>
      <c r="AH975" s="14">
        <v>99.36</v>
      </c>
      <c r="AI975" s="14">
        <v>54.06</v>
      </c>
      <c r="AJ975" s="14">
        <v>99.95</v>
      </c>
      <c r="AK975" s="72">
        <f>(SUMIFS('Banco de Indicadores Mun. (2)'!I:I,'Banco de Indicadores Mun. (2)'!B:B,'Banco de Indicadores - Mun. (1)'!B975,'Banco de Indicadores Mun. (2)'!A:A,'Banco de Indicadores - Mun. (1)'!A975) / VLOOKUP(D975,'Dados Base'!$B:$K,8,FALSE)) * 100</f>
        <v>12.223984654731456</v>
      </c>
      <c r="AL975" s="72">
        <f>(SUMIFS('Banco de Indicadores Mun. (2)'!I:I,'Banco de Indicadores Mun. (2)'!B:B,'Banco de Indicadores - Mun. (1)'!B975,'Banco de Indicadores Mun. (2)'!A:A,'Banco de Indicadores - Mun. (1)'!A975) / VLOOKUP(D975,'Dados Base'!$B:$K,9,FALSE)) * 100</f>
        <v>5.4190226757369615</v>
      </c>
      <c r="AM975" s="72">
        <f>(SUMIFS('Banco de Indicadores Mun. (2)'!J:J,'Banco de Indicadores Mun. (2)'!B:B,'Banco de Indicadores - Mun. (1)'!B975,'Banco de Indicadores Mun. (2)'!A:A,'Banco de Indicadores - Mun. (1)'!A975) / VLOOKUP(D975,'Dados Base'!$B:$K,7,FALSE)) * 100</f>
        <v>9.5478993055555552</v>
      </c>
      <c r="AN975" s="72">
        <f>(SUMIFS('Banco de Indicadores Mun. (2)'!K:K,'Banco de Indicadores Mun. (2)'!B:B,'Banco de Indicadores - Mun. (1)'!B975,'Banco de Indicadores Mun. (2)'!A:A,'Banco de Indicadores - Mun. (1)'!A975) / VLOOKUP(D975,'Dados Base'!$B:$K,10,FALSE)) * 100</f>
        <v>19.706631067961162</v>
      </c>
      <c r="AO975" s="21">
        <v>0</v>
      </c>
      <c r="AP975" s="125">
        <v>0</v>
      </c>
      <c r="AQ975" s="17">
        <v>0</v>
      </c>
      <c r="AR975" s="18">
        <v>9.8000000000000007</v>
      </c>
      <c r="AS975" s="20">
        <v>80</v>
      </c>
      <c r="AT975" s="20">
        <v>0</v>
      </c>
      <c r="AU975" s="20">
        <v>0</v>
      </c>
      <c r="AV975" s="21">
        <v>1.2</v>
      </c>
      <c r="AW975" s="21">
        <v>1</v>
      </c>
      <c r="AX975" s="21">
        <v>0</v>
      </c>
      <c r="AY975" s="116">
        <v>37.318984372890043</v>
      </c>
    </row>
    <row r="976" spans="1:51" ht="15" x14ac:dyDescent="0.25">
      <c r="A976" s="144">
        <v>2016</v>
      </c>
      <c r="B976" s="77" t="s">
        <v>331</v>
      </c>
      <c r="C976" s="78">
        <v>18</v>
      </c>
      <c r="D976" s="77">
        <v>3529104</v>
      </c>
      <c r="E976" s="78">
        <v>352910418</v>
      </c>
      <c r="F976" s="78" t="str">
        <f t="shared" si="36"/>
        <v>3529104182016</v>
      </c>
      <c r="G976" s="79">
        <v>-0.34571546288791888</v>
      </c>
      <c r="H976" s="80">
        <f t="shared" si="35"/>
        <v>2100</v>
      </c>
      <c r="I976" s="81">
        <v>1704</v>
      </c>
      <c r="J976" s="82">
        <v>396</v>
      </c>
      <c r="K976" s="83">
        <f>(H976)/VLOOKUP(D976,'Dados Base'!$B:$K,6,FALSE)</f>
        <v>26.888604353393088</v>
      </c>
      <c r="L976" s="88">
        <f t="shared" si="37"/>
        <v>81.142857142857139</v>
      </c>
      <c r="M976" s="85" t="s">
        <v>702</v>
      </c>
      <c r="N976" s="86">
        <v>0.73099999999999998</v>
      </c>
      <c r="O976" s="87" t="s">
        <v>691</v>
      </c>
      <c r="P976" s="87" t="s">
        <v>691</v>
      </c>
      <c r="Q976" s="87" t="s">
        <v>691</v>
      </c>
      <c r="R976" s="87" t="s">
        <v>691</v>
      </c>
      <c r="S976" s="87" t="s">
        <v>691</v>
      </c>
      <c r="T976" s="87" t="s">
        <v>691</v>
      </c>
      <c r="U976" s="87" t="s">
        <v>691</v>
      </c>
      <c r="V976" s="87" t="s">
        <v>691</v>
      </c>
      <c r="W976" s="85">
        <v>1.87</v>
      </c>
      <c r="X976" s="47">
        <v>4.3799218749999997E-3</v>
      </c>
      <c r="Y976" s="9">
        <v>1.19</v>
      </c>
      <c r="Z976" s="10">
        <v>82.494106666666667</v>
      </c>
      <c r="AA976" s="10">
        <v>9.0898933333333414</v>
      </c>
      <c r="AB976" s="11">
        <v>0</v>
      </c>
      <c r="AC976" s="12">
        <v>0</v>
      </c>
      <c r="AD976" s="153">
        <f>VLOOKUP(D976,'Dados Base'!$B:$K,9,FALSE)*31536000/VLOOKUP($F976,F:H,MATCH(H975,F975:AF975,0),FALSE)</f>
        <v>8709.942857142858</v>
      </c>
      <c r="AE976" s="153">
        <f>VLOOKUP(D976,'Dados Base'!$B:$K,10,FALSE)*31536000/VLOOKUP($F976,F:H,MATCH(H975,F975:AF975,0),FALSE)</f>
        <v>600.68571428571397</v>
      </c>
      <c r="AF976" s="14">
        <v>80.09</v>
      </c>
      <c r="AG976" s="15">
        <v>79.069999999999993</v>
      </c>
      <c r="AH976" s="14">
        <v>78.930000000000007</v>
      </c>
      <c r="AI976" s="14">
        <v>12.36</v>
      </c>
      <c r="AJ976" s="14">
        <v>100</v>
      </c>
      <c r="AK976" s="72">
        <f>(SUMIFS('Banco de Indicadores Mun. (2)'!I:I,'Banco de Indicadores Mun. (2)'!B:B,'Banco de Indicadores - Mun. (1)'!B976,'Banco de Indicadores Mun. (2)'!A:A,'Banco de Indicadores - Mun. (1)'!A976) / VLOOKUP(D976,'Dados Base'!$B:$K,8,FALSE)) * 100</f>
        <v>8.2910555555555554</v>
      </c>
      <c r="AL976" s="72">
        <f>(SUMIFS('Banco de Indicadores Mun. (2)'!I:I,'Banco de Indicadores Mun. (2)'!B:B,'Banco de Indicadores - Mun. (1)'!B976,'Banco de Indicadores Mun. (2)'!A:A,'Banco de Indicadores - Mun. (1)'!A976) / VLOOKUP(D976,'Dados Base'!$B:$K,9,FALSE)) * 100</f>
        <v>2.5730862068965523</v>
      </c>
      <c r="AM976" s="72">
        <f>(SUMIFS('Banco de Indicadores Mun. (2)'!J:J,'Banco de Indicadores Mun. (2)'!B:B,'Banco de Indicadores - Mun. (1)'!B976,'Banco de Indicadores Mun. (2)'!A:A,'Banco de Indicadores - Mun. (1)'!A976) / VLOOKUP(D976,'Dados Base'!$B:$K,7,FALSE)) * 100</f>
        <v>3.2316428571428566</v>
      </c>
      <c r="AN976" s="72">
        <f>(SUMIFS('Banco de Indicadores Mun. (2)'!K:K,'Banco de Indicadores Mun. (2)'!B:B,'Banco de Indicadores - Mun. (1)'!B976,'Banco de Indicadores Mun. (2)'!A:A,'Banco de Indicadores - Mun. (1)'!A976) / VLOOKUP(D976,'Dados Base'!$B:$K,10,FALSE)) * 100</f>
        <v>25.999000000000009</v>
      </c>
      <c r="AO976" s="21">
        <v>0</v>
      </c>
      <c r="AP976" s="125">
        <v>0</v>
      </c>
      <c r="AQ976" s="17">
        <v>0</v>
      </c>
      <c r="AR976" s="18">
        <v>9</v>
      </c>
      <c r="AS976" s="20">
        <v>93.827160493827151</v>
      </c>
      <c r="AT976" s="20">
        <v>93.827160493827151</v>
      </c>
      <c r="AU976" s="20">
        <v>90.074802003261112</v>
      </c>
      <c r="AV976" s="21">
        <v>9.91</v>
      </c>
      <c r="AW976" s="21">
        <v>0</v>
      </c>
      <c r="AX976" s="21">
        <v>0</v>
      </c>
      <c r="AY976" s="116">
        <v>31.710611276599543</v>
      </c>
    </row>
    <row r="977" spans="1:51" ht="15" x14ac:dyDescent="0.25">
      <c r="A977" s="144">
        <v>2016</v>
      </c>
      <c r="B977" s="77" t="s">
        <v>332</v>
      </c>
      <c r="C977" s="78">
        <v>21</v>
      </c>
      <c r="D977" s="77">
        <v>3529203</v>
      </c>
      <c r="E977" s="78">
        <v>352920321</v>
      </c>
      <c r="F977" s="78" t="str">
        <f t="shared" si="36"/>
        <v>3529203212016</v>
      </c>
      <c r="G977" s="79">
        <v>0.68266345960787955</v>
      </c>
      <c r="H977" s="80">
        <f t="shared" si="35"/>
        <v>25102</v>
      </c>
      <c r="I977" s="81">
        <v>21541</v>
      </c>
      <c r="J977" s="82">
        <v>3561</v>
      </c>
      <c r="K977" s="83">
        <f>(H977)/VLOOKUP(D977,'Dados Base'!$B:$K,6,FALSE)</f>
        <v>20.03096172874972</v>
      </c>
      <c r="L977" s="88">
        <f t="shared" si="37"/>
        <v>85.81387937216158</v>
      </c>
      <c r="M977" s="85" t="s">
        <v>702</v>
      </c>
      <c r="N977" s="86">
        <v>0.72099999999999997</v>
      </c>
      <c r="O977" s="87" t="s">
        <v>691</v>
      </c>
      <c r="P977" s="87" t="s">
        <v>691</v>
      </c>
      <c r="Q977" s="87" t="s">
        <v>691</v>
      </c>
      <c r="R977" s="87" t="s">
        <v>691</v>
      </c>
      <c r="S977" s="87" t="s">
        <v>691</v>
      </c>
      <c r="T977" s="87" t="s">
        <v>691</v>
      </c>
      <c r="U977" s="87" t="s">
        <v>691</v>
      </c>
      <c r="V977" s="87" t="s">
        <v>691</v>
      </c>
      <c r="W977" s="85">
        <v>0</v>
      </c>
      <c r="X977" s="47">
        <v>7.5936281004629624E-2</v>
      </c>
      <c r="Y977" s="9">
        <v>15.27</v>
      </c>
      <c r="Z977" s="10">
        <v>940.62060000000008</v>
      </c>
      <c r="AA977" s="10">
        <v>237.01140000000001</v>
      </c>
      <c r="AB977" s="11">
        <v>0</v>
      </c>
      <c r="AC977" s="12">
        <v>0</v>
      </c>
      <c r="AD977" s="153">
        <f>VLOOKUP(D977,'Dados Base'!$B:$K,9,FALSE)*31536000/VLOOKUP($F977,F:H,MATCH(H976,F976:AF976,0),FALSE)</f>
        <v>11834.480121105888</v>
      </c>
      <c r="AE977" s="153">
        <f>VLOOKUP(D977,'Dados Base'!$B:$K,10,FALSE)*31536000/VLOOKUP($F977,F:H,MATCH(H976,F976:AF976,0),FALSE)</f>
        <v>1457.3245159748224</v>
      </c>
      <c r="AF977" s="14">
        <v>99.38</v>
      </c>
      <c r="AG977" s="15">
        <v>83.99</v>
      </c>
      <c r="AH977" s="14">
        <v>99.38</v>
      </c>
      <c r="AI977" s="14">
        <v>32.83</v>
      </c>
      <c r="AJ977" s="14">
        <v>99.38</v>
      </c>
      <c r="AK977" s="72">
        <f>(SUMIFS('Banco de Indicadores Mun. (2)'!I:I,'Banco de Indicadores Mun. (2)'!B:B,'Banco de Indicadores - Mun. (1)'!B977,'Banco de Indicadores Mun. (2)'!A:A,'Banco de Indicadores - Mun. (1)'!A977) / VLOOKUP(D977,'Dados Base'!$B:$K,8,FALSE)) * 100</f>
        <v>5.7084583333333336</v>
      </c>
      <c r="AL977" s="72">
        <f>(SUMIFS('Banco de Indicadores Mun. (2)'!I:I,'Banco de Indicadores Mun. (2)'!B:B,'Banco de Indicadores - Mun. (1)'!B977,'Banco de Indicadores Mun. (2)'!A:A,'Banco de Indicadores - Mun. (1)'!A977) / VLOOKUP(D977,'Dados Base'!$B:$K,9,FALSE)) * 100</f>
        <v>2.7633301486199571</v>
      </c>
      <c r="AM977" s="72">
        <f>(SUMIFS('Banco de Indicadores Mun. (2)'!J:J,'Banco de Indicadores Mun. (2)'!B:B,'Banco de Indicadores - Mun. (1)'!B977,'Banco de Indicadores Mun. (2)'!A:A,'Banco de Indicadores - Mun. (1)'!A977) / VLOOKUP(D977,'Dados Base'!$B:$K,7,FALSE)) * 100</f>
        <v>7.4189882352941163</v>
      </c>
      <c r="AN977" s="72">
        <f>(SUMIFS('Banco de Indicadores Mun. (2)'!K:K,'Banco de Indicadores Mun. (2)'!B:B,'Banco de Indicadores - Mun. (1)'!B977,'Banco de Indicadores Mun. (2)'!A:A,'Banco de Indicadores - Mun. (1)'!A977) / VLOOKUP(D977,'Dados Base'!$B:$K,10,FALSE)) * 100</f>
        <v>0.6948362068965519</v>
      </c>
      <c r="AO977" s="21">
        <v>0</v>
      </c>
      <c r="AP977" s="125">
        <v>0</v>
      </c>
      <c r="AQ977" s="17">
        <v>0</v>
      </c>
      <c r="AR977" s="18">
        <v>7.1</v>
      </c>
      <c r="AS977" s="20">
        <v>99</v>
      </c>
      <c r="AT977" s="20">
        <v>98.999999999999986</v>
      </c>
      <c r="AU977" s="20">
        <v>79.873899486427007</v>
      </c>
      <c r="AV977" s="21">
        <v>8.68</v>
      </c>
      <c r="AW977" s="21">
        <v>0</v>
      </c>
      <c r="AX977" s="21">
        <v>0</v>
      </c>
      <c r="AY977" s="116">
        <v>3.0483452302054048</v>
      </c>
    </row>
    <row r="978" spans="1:51" ht="15" x14ac:dyDescent="0.25">
      <c r="A978" s="144">
        <v>2016</v>
      </c>
      <c r="B978" s="77" t="s">
        <v>333</v>
      </c>
      <c r="C978" s="78">
        <v>16</v>
      </c>
      <c r="D978" s="77">
        <v>3529302</v>
      </c>
      <c r="E978" s="78">
        <v>352930216</v>
      </c>
      <c r="F978" s="78" t="str">
        <f t="shared" si="36"/>
        <v>3529302162016</v>
      </c>
      <c r="G978" s="79">
        <v>0.48552791098286363</v>
      </c>
      <c r="H978" s="80">
        <f t="shared" si="35"/>
        <v>78890</v>
      </c>
      <c r="I978" s="81">
        <v>77442</v>
      </c>
      <c r="J978" s="82">
        <v>1448</v>
      </c>
      <c r="K978" s="83">
        <f>(H978)/VLOOKUP(D978,'Dados Base'!$B:$K,6,FALSE)</f>
        <v>149.69355420200756</v>
      </c>
      <c r="L978" s="88">
        <f t="shared" si="37"/>
        <v>98.164532893902901</v>
      </c>
      <c r="M978" s="85" t="s">
        <v>702</v>
      </c>
      <c r="N978" s="86">
        <v>0.77300000000000002</v>
      </c>
      <c r="O978" s="87" t="s">
        <v>691</v>
      </c>
      <c r="P978" s="87" t="s">
        <v>691</v>
      </c>
      <c r="Q978" s="87" t="s">
        <v>691</v>
      </c>
      <c r="R978" s="87" t="s">
        <v>691</v>
      </c>
      <c r="S978" s="87" t="s">
        <v>691</v>
      </c>
      <c r="T978" s="87" t="s">
        <v>691</v>
      </c>
      <c r="U978" s="87" t="s">
        <v>691</v>
      </c>
      <c r="V978" s="87" t="s">
        <v>691</v>
      </c>
      <c r="W978" s="85">
        <v>0</v>
      </c>
      <c r="X978" s="47">
        <v>0.24013969907407406</v>
      </c>
      <c r="Y978" s="9">
        <v>64.3</v>
      </c>
      <c r="Z978" s="10">
        <v>4293.6463800000001</v>
      </c>
      <c r="AA978" s="10">
        <v>46.657620000000001</v>
      </c>
      <c r="AB978" s="11">
        <v>15</v>
      </c>
      <c r="AC978" s="12">
        <v>0</v>
      </c>
      <c r="AD978" s="153">
        <f>VLOOKUP(D978,'Dados Base'!$B:$K,9,FALSE)*31536000/VLOOKUP($F978,F:H,MATCH(H977,F977:AF977,0),FALSE)</f>
        <v>1702.9200152110534</v>
      </c>
      <c r="AE978" s="153">
        <f>VLOOKUP(D978,'Dados Base'!$B:$K,10,FALSE)*31536000/VLOOKUP($F978,F:H,MATCH(H977,F977:AF977,0),FALSE)</f>
        <v>171.89098745088106</v>
      </c>
      <c r="AF978" s="14">
        <v>100</v>
      </c>
      <c r="AG978" s="15">
        <v>98.17</v>
      </c>
      <c r="AH978" s="14">
        <v>100</v>
      </c>
      <c r="AI978" s="14">
        <v>37</v>
      </c>
      <c r="AJ978" s="14">
        <v>100</v>
      </c>
      <c r="AK978" s="72">
        <f>(SUMIFS('Banco de Indicadores Mun. (2)'!I:I,'Banco de Indicadores Mun. (2)'!B:B,'Banco de Indicadores - Mun. (1)'!B978,'Banco de Indicadores Mun. (2)'!A:A,'Banco de Indicadores - Mun. (1)'!A978) / VLOOKUP(D978,'Dados Base'!$B:$K,8,FALSE)) * 100</f>
        <v>56.291231182795713</v>
      </c>
      <c r="AL978" s="72">
        <f>(SUMIFS('Banco de Indicadores Mun. (2)'!I:I,'Banco de Indicadores Mun. (2)'!B:B,'Banco de Indicadores - Mun. (1)'!B978,'Banco de Indicadores Mun. (2)'!A:A,'Banco de Indicadores - Mun. (1)'!A978) / VLOOKUP(D978,'Dados Base'!$B:$K,9,FALSE)) * 100</f>
        <v>24.577861502347425</v>
      </c>
      <c r="AM978" s="72">
        <f>(SUMIFS('Banco de Indicadores Mun. (2)'!J:J,'Banco de Indicadores Mun. (2)'!B:B,'Banco de Indicadores - Mun. (1)'!B978,'Banco de Indicadores Mun. (2)'!A:A,'Banco de Indicadores - Mun. (1)'!A978) / VLOOKUP(D978,'Dados Base'!$B:$K,7,FALSE)) * 100</f>
        <v>12.274034965034964</v>
      </c>
      <c r="AN978" s="72">
        <f>(SUMIFS('Banco de Indicadores Mun. (2)'!K:K,'Banco de Indicadores Mun. (2)'!B:B,'Banco de Indicadores - Mun. (1)'!B978,'Banco de Indicadores Mun. (2)'!A:A,'Banco de Indicadores - Mun. (1)'!A978) / VLOOKUP(D978,'Dados Base'!$B:$K,10,FALSE)) * 100</f>
        <v>202.67400000000004</v>
      </c>
      <c r="AO978" s="21">
        <v>0</v>
      </c>
      <c r="AP978" s="125">
        <v>0</v>
      </c>
      <c r="AQ978" s="17">
        <v>0</v>
      </c>
      <c r="AR978" s="18">
        <v>8.5</v>
      </c>
      <c r="AS978" s="20">
        <v>100</v>
      </c>
      <c r="AT978" s="20">
        <v>100</v>
      </c>
      <c r="AU978" s="20">
        <v>98.9250149298298</v>
      </c>
      <c r="AV978" s="21">
        <v>10</v>
      </c>
      <c r="AW978" s="21">
        <v>2</v>
      </c>
      <c r="AX978" s="21">
        <v>0</v>
      </c>
      <c r="AY978" s="116">
        <v>26.412084401103332</v>
      </c>
    </row>
    <row r="979" spans="1:51" ht="15" x14ac:dyDescent="0.25">
      <c r="A979" s="144">
        <v>2016</v>
      </c>
      <c r="B979" s="77" t="s">
        <v>334</v>
      </c>
      <c r="C979" s="78">
        <v>6</v>
      </c>
      <c r="D979" s="77">
        <v>3529401</v>
      </c>
      <c r="E979" s="78">
        <v>35294016</v>
      </c>
      <c r="F979" s="78" t="str">
        <f t="shared" si="36"/>
        <v>352940162016</v>
      </c>
      <c r="G979" s="79">
        <v>1.1248989008826982</v>
      </c>
      <c r="H979" s="80">
        <f t="shared" si="35"/>
        <v>443910</v>
      </c>
      <c r="I979" s="81">
        <v>443910</v>
      </c>
      <c r="J979" s="82">
        <v>0</v>
      </c>
      <c r="K979" s="83">
        <f>(H979)/VLOOKUP(D979,'Dados Base'!$B:$K,6,FALSE)</f>
        <v>7126.5050569914911</v>
      </c>
      <c r="L979" s="88">
        <f t="shared" si="37"/>
        <v>100</v>
      </c>
      <c r="M979" s="85" t="s">
        <v>702</v>
      </c>
      <c r="N979" s="86">
        <v>0.76600000000000001</v>
      </c>
      <c r="O979" s="87" t="s">
        <v>691</v>
      </c>
      <c r="P979" s="87" t="s">
        <v>691</v>
      </c>
      <c r="Q979" s="87" t="s">
        <v>691</v>
      </c>
      <c r="R979" s="87" t="s">
        <v>691</v>
      </c>
      <c r="S979" s="87" t="s">
        <v>691</v>
      </c>
      <c r="T979" s="87" t="s">
        <v>691</v>
      </c>
      <c r="U979" s="87" t="s">
        <v>691</v>
      </c>
      <c r="V979" s="87" t="s">
        <v>691</v>
      </c>
      <c r="W979" s="85">
        <v>0</v>
      </c>
      <c r="X979" s="47">
        <v>1.5169540164236111</v>
      </c>
      <c r="Y979" s="9">
        <v>411.93</v>
      </c>
      <c r="Z979" s="10">
        <v>13114.6084584</v>
      </c>
      <c r="AA979" s="10">
        <v>11600.975541599999</v>
      </c>
      <c r="AB979" s="11">
        <v>43</v>
      </c>
      <c r="AC979" s="12">
        <v>0</v>
      </c>
      <c r="AD979" s="153">
        <f>VLOOKUP(D979,'Dados Base'!$B:$K,9,FALSE)*31536000/VLOOKUP($F979,F:H,MATCH(H978,F978:AF978,0),FALSE)</f>
        <v>63.937284584713119</v>
      </c>
      <c r="AE979" s="153">
        <f>VLOOKUP(D979,'Dados Base'!$B:$K,10,FALSE)*31536000/VLOOKUP($F979,F:H,MATCH(H978,F978:AF978,0),FALSE)</f>
        <v>8.5249712779617504</v>
      </c>
      <c r="AF979" s="14">
        <v>98.09</v>
      </c>
      <c r="AG979" s="15">
        <v>100</v>
      </c>
      <c r="AH979" s="14">
        <v>92.37</v>
      </c>
      <c r="AI979" s="14">
        <v>49.05</v>
      </c>
      <c r="AJ979" s="14">
        <v>98.09</v>
      </c>
      <c r="AK979" s="72">
        <f>(SUMIFS('Banco de Indicadores Mun. (2)'!I:I,'Banco de Indicadores Mun. (2)'!B:B,'Banco de Indicadores - Mun. (1)'!B979,'Banco de Indicadores Mun. (2)'!A:A,'Banco de Indicadores - Mun. (1)'!A979) / VLOOKUP(D979,'Dados Base'!$B:$K,8,FALSE)) * 100</f>
        <v>24.27187878787878</v>
      </c>
      <c r="AL979" s="72">
        <f>(SUMIFS('Banco de Indicadores Mun. (2)'!I:I,'Banco de Indicadores Mun. (2)'!B:B,'Banco de Indicadores - Mun. (1)'!B979,'Banco de Indicadores Mun. (2)'!A:A,'Banco de Indicadores - Mun. (1)'!A979) / VLOOKUP(D979,'Dados Base'!$B:$K,9,FALSE)) * 100</f>
        <v>8.8996888888888854</v>
      </c>
      <c r="AM979" s="72">
        <f>(SUMIFS('Banco de Indicadores Mun. (2)'!J:J,'Banco de Indicadores Mun. (2)'!B:B,'Banco de Indicadores - Mun. (1)'!B979,'Banco de Indicadores Mun. (2)'!A:A,'Banco de Indicadores - Mun. (1)'!A979) / VLOOKUP(D979,'Dados Base'!$B:$K,7,FALSE)) * 100</f>
        <v>2.1373809523809522</v>
      </c>
      <c r="AN979" s="72">
        <f>(SUMIFS('Banco de Indicadores Mun. (2)'!K:K,'Banco de Indicadores Mun. (2)'!B:B,'Banco de Indicadores - Mun. (1)'!B979,'Banco de Indicadores Mun. (2)'!A:A,'Banco de Indicadores - Mun. (1)'!A979) / VLOOKUP(D979,'Dados Base'!$B:$K,10,FALSE)) * 100</f>
        <v>63.007249999999971</v>
      </c>
      <c r="AO979" s="21">
        <v>0</v>
      </c>
      <c r="AP979" s="125">
        <v>0</v>
      </c>
      <c r="AQ979" s="17">
        <v>0</v>
      </c>
      <c r="AR979" s="18">
        <v>8</v>
      </c>
      <c r="AS979" s="20">
        <v>91</v>
      </c>
      <c r="AT979" s="20">
        <v>55.509999999999991</v>
      </c>
      <c r="AU979" s="20">
        <v>53.062102268754813</v>
      </c>
      <c r="AV979" s="21">
        <v>6.03</v>
      </c>
      <c r="AW979" s="21">
        <v>9</v>
      </c>
      <c r="AX979" s="21">
        <v>0</v>
      </c>
      <c r="AY979" s="116">
        <v>0</v>
      </c>
    </row>
    <row r="980" spans="1:51" ht="15" x14ac:dyDescent="0.25">
      <c r="A980" s="144">
        <v>2016</v>
      </c>
      <c r="B980" s="77" t="s">
        <v>335</v>
      </c>
      <c r="C980" s="78">
        <v>16</v>
      </c>
      <c r="D980" s="77">
        <v>3529500</v>
      </c>
      <c r="E980" s="78">
        <v>352950016</v>
      </c>
      <c r="F980" s="78" t="str">
        <f t="shared" si="36"/>
        <v>3529500162016</v>
      </c>
      <c r="G980" s="79">
        <v>1.3836579056069276</v>
      </c>
      <c r="H980" s="80">
        <f t="shared" si="35"/>
        <v>4899</v>
      </c>
      <c r="I980" s="81">
        <v>4173</v>
      </c>
      <c r="J980" s="82">
        <v>726</v>
      </c>
      <c r="K980" s="83">
        <f>(H980)/VLOOKUP(D980,'Dados Base'!$B:$K,6,FALSE)</f>
        <v>25.126942606554856</v>
      </c>
      <c r="L980" s="88">
        <f t="shared" si="37"/>
        <v>85.180649112063691</v>
      </c>
      <c r="M980" s="85" t="s">
        <v>702</v>
      </c>
      <c r="N980" s="86">
        <v>0.74399999999999999</v>
      </c>
      <c r="O980" s="87" t="s">
        <v>691</v>
      </c>
      <c r="P980" s="87" t="s">
        <v>691</v>
      </c>
      <c r="Q980" s="87" t="s">
        <v>691</v>
      </c>
      <c r="R980" s="87" t="s">
        <v>691</v>
      </c>
      <c r="S980" s="87" t="s">
        <v>691</v>
      </c>
      <c r="T980" s="87" t="s">
        <v>691</v>
      </c>
      <c r="U980" s="87" t="s">
        <v>691</v>
      </c>
      <c r="V980" s="87" t="s">
        <v>691</v>
      </c>
      <c r="W980" s="85">
        <v>13.75</v>
      </c>
      <c r="X980" s="47">
        <v>1.1849818098665046E-2</v>
      </c>
      <c r="Y980" s="9">
        <v>2.99</v>
      </c>
      <c r="Z980" s="10">
        <v>191.69513999999998</v>
      </c>
      <c r="AA980" s="10">
        <v>39.262860000000003</v>
      </c>
      <c r="AB980" s="11">
        <v>0</v>
      </c>
      <c r="AC980" s="12">
        <v>0</v>
      </c>
      <c r="AD980" s="153">
        <f>VLOOKUP(D980,'Dados Base'!$B:$K,9,FALSE)*31536000/VLOOKUP($F980,F:H,MATCH(H979,F979:AF979,0),FALSE)</f>
        <v>9140.8695652173919</v>
      </c>
      <c r="AE980" s="153">
        <f>VLOOKUP(D980,'Dados Base'!$B:$K,10,FALSE)*31536000/VLOOKUP($F980,F:H,MATCH(H979,F979:AF979,0),FALSE)</f>
        <v>836.84017146356371</v>
      </c>
      <c r="AF980" s="14" t="s">
        <v>692</v>
      </c>
      <c r="AG980" s="15">
        <v>81.75</v>
      </c>
      <c r="AH980" s="14" t="s">
        <v>692</v>
      </c>
      <c r="AI980" s="14" t="s">
        <v>692</v>
      </c>
      <c r="AJ980" s="14" t="s">
        <v>692</v>
      </c>
      <c r="AK980" s="72">
        <f>(SUMIFS('Banco de Indicadores Mun. (2)'!I:I,'Banco de Indicadores Mun. (2)'!B:B,'Banco de Indicadores - Mun. (1)'!B980,'Banco de Indicadores Mun. (2)'!A:A,'Banco de Indicadores - Mun. (1)'!A980) / VLOOKUP(D980,'Dados Base'!$B:$K,8,FALSE)) * 100</f>
        <v>17.634206896551721</v>
      </c>
      <c r="AL980" s="72">
        <f>(SUMIFS('Banco de Indicadores Mun. (2)'!I:I,'Banco de Indicadores Mun. (2)'!B:B,'Banco de Indicadores - Mun. (1)'!B980,'Banco de Indicadores Mun. (2)'!A:A,'Banco de Indicadores - Mun. (1)'!A980) / VLOOKUP(D980,'Dados Base'!$B:$K,9,FALSE)) * 100</f>
        <v>7.2027042253521119</v>
      </c>
      <c r="AM980" s="72">
        <f>(SUMIFS('Banco de Indicadores Mun. (2)'!J:J,'Banco de Indicadores Mun. (2)'!B:B,'Banco de Indicadores - Mun. (1)'!B980,'Banco de Indicadores Mun. (2)'!A:A,'Banco de Indicadores - Mun. (1)'!A980) / VLOOKUP(D980,'Dados Base'!$B:$K,7,FALSE)) * 100</f>
        <v>11.82524444444444</v>
      </c>
      <c r="AN980" s="72">
        <f>(SUMIFS('Banco de Indicadores Mun. (2)'!K:K,'Banco de Indicadores Mun. (2)'!B:B,'Banco de Indicadores - Mun. (1)'!B980,'Banco de Indicadores Mun. (2)'!A:A,'Banco de Indicadores - Mun. (1)'!A980) / VLOOKUP(D980,'Dados Base'!$B:$K,10,FALSE)) * 100</f>
        <v>37.742153846153862</v>
      </c>
      <c r="AO980" s="21">
        <v>0</v>
      </c>
      <c r="AP980" s="125">
        <v>0</v>
      </c>
      <c r="AQ980" s="17">
        <v>0</v>
      </c>
      <c r="AR980" s="18">
        <v>9.5</v>
      </c>
      <c r="AS980" s="20">
        <v>100</v>
      </c>
      <c r="AT980" s="20">
        <v>100</v>
      </c>
      <c r="AU980" s="20">
        <v>83</v>
      </c>
      <c r="AV980" s="21">
        <v>10</v>
      </c>
      <c r="AW980" s="21">
        <v>0</v>
      </c>
      <c r="AX980" s="21">
        <v>0</v>
      </c>
      <c r="AY980" s="116">
        <v>171.02541010551977</v>
      </c>
    </row>
    <row r="981" spans="1:51" ht="15" x14ac:dyDescent="0.25">
      <c r="A981" s="144">
        <v>2016</v>
      </c>
      <c r="B981" s="77" t="s">
        <v>336</v>
      </c>
      <c r="C981" s="78">
        <v>15</v>
      </c>
      <c r="D981" s="77">
        <v>3529609</v>
      </c>
      <c r="E981" s="78">
        <v>352960915</v>
      </c>
      <c r="F981" s="78" t="str">
        <f t="shared" si="36"/>
        <v>3529609152016</v>
      </c>
      <c r="G981" s="79">
        <v>-0.42063613270184597</v>
      </c>
      <c r="H981" s="80">
        <f t="shared" si="35"/>
        <v>3786</v>
      </c>
      <c r="I981" s="81">
        <v>2697</v>
      </c>
      <c r="J981" s="82">
        <v>1089</v>
      </c>
      <c r="K981" s="83">
        <f>(H981)/VLOOKUP(D981,'Dados Base'!$B:$K,6,FALSE)</f>
        <v>16.593618513323982</v>
      </c>
      <c r="L981" s="88">
        <f t="shared" si="37"/>
        <v>71.236133122028519</v>
      </c>
      <c r="M981" s="85" t="s">
        <v>702</v>
      </c>
      <c r="N981" s="86">
        <v>0.73099999999999998</v>
      </c>
      <c r="O981" s="87" t="s">
        <v>691</v>
      </c>
      <c r="P981" s="87" t="s">
        <v>691</v>
      </c>
      <c r="Q981" s="87" t="s">
        <v>691</v>
      </c>
      <c r="R981" s="87" t="s">
        <v>691</v>
      </c>
      <c r="S981" s="87" t="s">
        <v>691</v>
      </c>
      <c r="T981" s="87" t="s">
        <v>691</v>
      </c>
      <c r="U981" s="87" t="s">
        <v>691</v>
      </c>
      <c r="V981" s="87" t="s">
        <v>691</v>
      </c>
      <c r="W981" s="85">
        <v>0</v>
      </c>
      <c r="X981" s="47">
        <v>9.2678125E-3</v>
      </c>
      <c r="Y981" s="9">
        <v>1.89</v>
      </c>
      <c r="Z981" s="10">
        <v>132.94908000000001</v>
      </c>
      <c r="AA981" s="10">
        <v>13.228919999999999</v>
      </c>
      <c r="AB981" s="11">
        <v>0</v>
      </c>
      <c r="AC981" s="12">
        <v>0</v>
      </c>
      <c r="AD981" s="153">
        <f>VLOOKUP(D981,'Dados Base'!$B:$K,9,FALSE)*31536000/VLOOKUP($F981,F:H,MATCH(H980,F980:AF980,0),FALSE)</f>
        <v>14493.565768621236</v>
      </c>
      <c r="AE981" s="153">
        <f>VLOOKUP(D981,'Dados Base'!$B:$K,10,FALSE)*31536000/VLOOKUP($F981,F:H,MATCH(H980,F980:AF980,0),FALSE)</f>
        <v>1249.4453248811412</v>
      </c>
      <c r="AF981" s="14">
        <v>94</v>
      </c>
      <c r="AG981" s="15">
        <v>100</v>
      </c>
      <c r="AH981" s="14">
        <v>90.34</v>
      </c>
      <c r="AI981" s="14">
        <v>18.600000000000001</v>
      </c>
      <c r="AJ981" s="14">
        <v>100</v>
      </c>
      <c r="AK981" s="72">
        <f>(SUMIFS('Banco de Indicadores Mun. (2)'!I:I,'Banco de Indicadores Mun. (2)'!B:B,'Banco de Indicadores - Mun. (1)'!B981,'Banco de Indicadores Mun. (2)'!A:A,'Banco de Indicadores - Mun. (1)'!A981) / VLOOKUP(D981,'Dados Base'!$B:$K,8,FALSE)) * 100</f>
        <v>51.588454545454546</v>
      </c>
      <c r="AL981" s="72">
        <f>(SUMIFS('Banco de Indicadores Mun. (2)'!I:I,'Banco de Indicadores Mun. (2)'!B:B,'Banco de Indicadores - Mun. (1)'!B981,'Banco de Indicadores Mun. (2)'!A:A,'Banco de Indicadores - Mun. (1)'!A981) / VLOOKUP(D981,'Dados Base'!$B:$K,9,FALSE)) * 100</f>
        <v>16.30669540229885</v>
      </c>
      <c r="AM981" s="72">
        <f>(SUMIFS('Banco de Indicadores Mun. (2)'!J:J,'Banco de Indicadores Mun. (2)'!B:B,'Banco de Indicadores - Mun. (1)'!B981,'Banco de Indicadores Mun. (2)'!A:A,'Banco de Indicadores - Mun. (1)'!A981) / VLOOKUP(D981,'Dados Base'!$B:$K,7,FALSE)) * 100</f>
        <v>39.104799999999997</v>
      </c>
      <c r="AN981" s="72">
        <f>(SUMIFS('Banco de Indicadores Mun. (2)'!K:K,'Banco de Indicadores Mun. (2)'!B:B,'Banco de Indicadores - Mun. (1)'!B981,'Banco de Indicadores Mun. (2)'!A:A,'Banco de Indicadores - Mun. (1)'!A981) / VLOOKUP(D981,'Dados Base'!$B:$K,10,FALSE)) * 100</f>
        <v>84.878199999999978</v>
      </c>
      <c r="AO981" s="21">
        <v>0</v>
      </c>
      <c r="AP981" s="125">
        <v>0</v>
      </c>
      <c r="AQ981" s="17">
        <v>0</v>
      </c>
      <c r="AR981" s="18">
        <v>8.9</v>
      </c>
      <c r="AS981" s="20">
        <v>100</v>
      </c>
      <c r="AT981" s="20">
        <v>100</v>
      </c>
      <c r="AU981" s="20">
        <v>90.95012929442187</v>
      </c>
      <c r="AV981" s="21">
        <v>10</v>
      </c>
      <c r="AW981" s="21">
        <v>0</v>
      </c>
      <c r="AX981" s="21">
        <v>0</v>
      </c>
      <c r="AY981" s="116">
        <v>98.010183093367516</v>
      </c>
    </row>
    <row r="982" spans="1:51" ht="15" x14ac:dyDescent="0.25">
      <c r="A982" s="144">
        <v>2016</v>
      </c>
      <c r="B982" s="77" t="s">
        <v>337</v>
      </c>
      <c r="C982" s="78">
        <v>15</v>
      </c>
      <c r="D982" s="77">
        <v>3529658</v>
      </c>
      <c r="E982" s="78">
        <v>352965815</v>
      </c>
      <c r="F982" s="78" t="str">
        <f t="shared" si="36"/>
        <v>3529658152016</v>
      </c>
      <c r="G982" s="79">
        <v>-0.13145974322478216</v>
      </c>
      <c r="H982" s="80">
        <f t="shared" si="35"/>
        <v>1888</v>
      </c>
      <c r="I982" s="81">
        <v>1579</v>
      </c>
      <c r="J982" s="82">
        <v>309</v>
      </c>
      <c r="K982" s="83">
        <f>(H982)/VLOOKUP(D982,'Dados Base'!$B:$K,6,FALSE)</f>
        <v>12.611048026183955</v>
      </c>
      <c r="L982" s="88">
        <f t="shared" si="37"/>
        <v>83.633474576271183</v>
      </c>
      <c r="M982" s="85" t="s">
        <v>702</v>
      </c>
      <c r="N982" s="86">
        <v>0.72399999999999998</v>
      </c>
      <c r="O982" s="87" t="s">
        <v>691</v>
      </c>
      <c r="P982" s="87" t="s">
        <v>691</v>
      </c>
      <c r="Q982" s="87" t="s">
        <v>691</v>
      </c>
      <c r="R982" s="87" t="s">
        <v>691</v>
      </c>
      <c r="S982" s="87" t="s">
        <v>691</v>
      </c>
      <c r="T982" s="87" t="s">
        <v>691</v>
      </c>
      <c r="U982" s="87" t="s">
        <v>691</v>
      </c>
      <c r="V982" s="87" t="s">
        <v>691</v>
      </c>
      <c r="W982" s="85">
        <v>10.88</v>
      </c>
      <c r="X982" s="47">
        <v>4.4195916666666659E-3</v>
      </c>
      <c r="Y982" s="9">
        <v>1.05</v>
      </c>
      <c r="Z982" s="10">
        <v>67.406009408020367</v>
      </c>
      <c r="AA982" s="10">
        <v>13.647990591979633</v>
      </c>
      <c r="AB982" s="11">
        <v>0</v>
      </c>
      <c r="AC982" s="12">
        <v>0</v>
      </c>
      <c r="AD982" s="153">
        <f>VLOOKUP(D982,'Dados Base'!$B:$K,9,FALSE)*31536000/VLOOKUP($F982,F:H,MATCH(H981,F981:AF981,0),FALSE)</f>
        <v>19542.966101694914</v>
      </c>
      <c r="AE982" s="153">
        <f>VLOOKUP(D982,'Dados Base'!$B:$K,10,FALSE)*31536000/VLOOKUP($F982,F:H,MATCH(H981,F981:AF981,0),FALSE)</f>
        <v>2004.406779661017</v>
      </c>
      <c r="AF982" s="14">
        <v>89.89</v>
      </c>
      <c r="AG982" s="15">
        <v>77.849999999999994</v>
      </c>
      <c r="AH982" s="14">
        <v>84.6</v>
      </c>
      <c r="AI982" s="14">
        <v>14.25</v>
      </c>
      <c r="AJ982" s="14">
        <v>100</v>
      </c>
      <c r="AK982" s="72">
        <f>(SUMIFS('Banco de Indicadores Mun. (2)'!I:I,'Banco de Indicadores Mun. (2)'!B:B,'Banco de Indicadores - Mun. (1)'!B982,'Banco de Indicadores Mun. (2)'!A:A,'Banco de Indicadores - Mun. (1)'!A982) / VLOOKUP(D982,'Dados Base'!$B:$K,8,FALSE)) * 100</f>
        <v>24.013216216216215</v>
      </c>
      <c r="AL982" s="72">
        <f>(SUMIFS('Banco de Indicadores Mun. (2)'!I:I,'Banco de Indicadores Mun. (2)'!B:B,'Banco de Indicadores - Mun. (1)'!B982,'Banco de Indicadores Mun. (2)'!A:A,'Banco de Indicadores - Mun. (1)'!A982) / VLOOKUP(D982,'Dados Base'!$B:$K,9,FALSE)) * 100</f>
        <v>7.593923076923077</v>
      </c>
      <c r="AM982" s="72">
        <f>(SUMIFS('Banco de Indicadores Mun. (2)'!J:J,'Banco de Indicadores Mun. (2)'!B:B,'Banco de Indicadores - Mun. (1)'!B982,'Banco de Indicadores Mun. (2)'!A:A,'Banco de Indicadores - Mun. (1)'!A982) / VLOOKUP(D982,'Dados Base'!$B:$K,7,FALSE)) * 100</f>
        <v>32.480759999999997</v>
      </c>
      <c r="AN982" s="72">
        <f>(SUMIFS('Banco de Indicadores Mun. (2)'!K:K,'Banco de Indicadores Mun. (2)'!B:B,'Banco de Indicadores - Mun. (1)'!B982,'Banco de Indicadores Mun. (2)'!A:A,'Banco de Indicadores - Mun. (1)'!A982) / VLOOKUP(D982,'Dados Base'!$B:$K,10,FALSE)) * 100</f>
        <v>6.3725000000000005</v>
      </c>
      <c r="AO982" s="21">
        <v>0</v>
      </c>
      <c r="AP982" s="125">
        <v>0</v>
      </c>
      <c r="AQ982" s="17">
        <v>0</v>
      </c>
      <c r="AR982" s="18">
        <v>8.5</v>
      </c>
      <c r="AS982" s="20">
        <v>93.443666454487584</v>
      </c>
      <c r="AT982" s="20">
        <v>93.443666454487584</v>
      </c>
      <c r="AU982" s="20">
        <v>83.161854329237755</v>
      </c>
      <c r="AV982" s="21">
        <v>9.9</v>
      </c>
      <c r="AW982" s="21">
        <v>0</v>
      </c>
      <c r="AX982" s="21">
        <v>0</v>
      </c>
      <c r="AY982" s="116">
        <v>117.74164656991314</v>
      </c>
    </row>
    <row r="983" spans="1:51" ht="15" x14ac:dyDescent="0.25">
      <c r="A983" s="144">
        <v>2016</v>
      </c>
      <c r="B983" s="77" t="s">
        <v>338</v>
      </c>
      <c r="C983" s="78">
        <v>8</v>
      </c>
      <c r="D983" s="77">
        <v>3529708</v>
      </c>
      <c r="E983" s="78">
        <v>35297088</v>
      </c>
      <c r="F983" s="78" t="str">
        <f t="shared" si="36"/>
        <v>352970882016</v>
      </c>
      <c r="G983" s="79">
        <v>0.561065834921326</v>
      </c>
      <c r="H983" s="80">
        <f t="shared" si="35"/>
        <v>21061</v>
      </c>
      <c r="I983" s="81">
        <v>20015</v>
      </c>
      <c r="J983" s="82">
        <v>1046</v>
      </c>
      <c r="K983" s="83">
        <f>(H983)/VLOOKUP(D983,'Dados Base'!$B:$K,6,FALSE)</f>
        <v>25.470135084473146</v>
      </c>
      <c r="L983" s="88">
        <f t="shared" si="37"/>
        <v>95.03347419400788</v>
      </c>
      <c r="M983" s="85" t="s">
        <v>702</v>
      </c>
      <c r="N983" s="86">
        <v>0.74099999999999999</v>
      </c>
      <c r="O983" s="87" t="s">
        <v>691</v>
      </c>
      <c r="P983" s="87" t="s">
        <v>691</v>
      </c>
      <c r="Q983" s="87" t="s">
        <v>691</v>
      </c>
      <c r="R983" s="87" t="s">
        <v>691</v>
      </c>
      <c r="S983" s="87" t="s">
        <v>691</v>
      </c>
      <c r="T983" s="87" t="s">
        <v>691</v>
      </c>
      <c r="U983" s="87" t="s">
        <v>691</v>
      </c>
      <c r="V983" s="87" t="s">
        <v>691</v>
      </c>
      <c r="W983" s="85">
        <v>98.95</v>
      </c>
      <c r="X983" s="47">
        <v>5.3710766497685185E-2</v>
      </c>
      <c r="Y983" s="9">
        <v>14.41</v>
      </c>
      <c r="Z983" s="10">
        <v>909.55891582744607</v>
      </c>
      <c r="AA983" s="10">
        <v>202.03108417255379</v>
      </c>
      <c r="AB983" s="11">
        <v>1</v>
      </c>
      <c r="AC983" s="12">
        <v>0</v>
      </c>
      <c r="AD983" s="153">
        <f>VLOOKUP(D983,'Dados Base'!$B:$K,9,FALSE)*31536000/VLOOKUP($F983,F:H,MATCH(H982,F982:AF982,0),FALSE)</f>
        <v>20289.293006030104</v>
      </c>
      <c r="AE983" s="153">
        <f>VLOOKUP(D983,'Dados Base'!$B:$K,10,FALSE)*31536000/VLOOKUP($F983,F:H,MATCH(H982,F982:AF982,0),FALSE)</f>
        <v>2470.6519158634451</v>
      </c>
      <c r="AF983" s="14">
        <v>83.78</v>
      </c>
      <c r="AG983" s="15">
        <v>98.85</v>
      </c>
      <c r="AH983" s="14">
        <v>84.76</v>
      </c>
      <c r="AI983" s="14">
        <v>29.71</v>
      </c>
      <c r="AJ983" s="14">
        <v>88.93</v>
      </c>
      <c r="AK983" s="72">
        <f>(SUMIFS('Banco de Indicadores Mun. (2)'!I:I,'Banco de Indicadores Mun. (2)'!B:B,'Banco de Indicadores - Mun. (1)'!B983,'Banco de Indicadores Mun. (2)'!A:A,'Banco de Indicadores - Mun. (1)'!A983) / VLOOKUP(D983,'Dados Base'!$B:$K,8,FALSE)) * 100</f>
        <v>11.589306603773588</v>
      </c>
      <c r="AL983" s="72">
        <f>(SUMIFS('Banco de Indicadores Mun. (2)'!I:I,'Banco de Indicadores Mun. (2)'!B:B,'Banco de Indicadores - Mun. (1)'!B983,'Banco de Indicadores Mun. (2)'!A:A,'Banco de Indicadores - Mun. (1)'!A983) / VLOOKUP(D983,'Dados Base'!$B:$K,9,FALSE)) * 100</f>
        <v>3.6264693726937276</v>
      </c>
      <c r="AM983" s="72">
        <f>(SUMIFS('Banco de Indicadores Mun. (2)'!J:J,'Banco de Indicadores Mun. (2)'!B:B,'Banco de Indicadores - Mun. (1)'!B983,'Banco de Indicadores Mun. (2)'!A:A,'Banco de Indicadores - Mun. (1)'!A983) / VLOOKUP(D983,'Dados Base'!$B:$K,7,FALSE)) * 100</f>
        <v>15.395185328185335</v>
      </c>
      <c r="AN983" s="72">
        <f>(SUMIFS('Banco de Indicadores Mun. (2)'!K:K,'Banco de Indicadores Mun. (2)'!B:B,'Banco de Indicadores - Mun. (1)'!B983,'Banco de Indicadores Mun. (2)'!A:A,'Banco de Indicadores - Mun. (1)'!A983) / VLOOKUP(D983,'Dados Base'!$B:$K,10,FALSE)) * 100</f>
        <v>5.6152303030303026</v>
      </c>
      <c r="AO983" s="21">
        <v>0</v>
      </c>
      <c r="AP983" s="125">
        <v>4.7481126252314709</v>
      </c>
      <c r="AQ983" s="17">
        <v>0</v>
      </c>
      <c r="AR983" s="18">
        <v>10</v>
      </c>
      <c r="AS983" s="20">
        <v>86.131569717921735</v>
      </c>
      <c r="AT983" s="20">
        <v>86.131569717921735</v>
      </c>
      <c r="AU983" s="20">
        <v>81.825035834025698</v>
      </c>
      <c r="AV983" s="21">
        <v>9.7899999999999991</v>
      </c>
      <c r="AW983" s="21">
        <v>0</v>
      </c>
      <c r="AX983" s="21">
        <v>0</v>
      </c>
      <c r="AY983" s="116">
        <v>171.78771783861356</v>
      </c>
    </row>
    <row r="984" spans="1:51" ht="15" x14ac:dyDescent="0.25">
      <c r="A984" s="144">
        <v>2016</v>
      </c>
      <c r="B984" s="77" t="s">
        <v>339</v>
      </c>
      <c r="C984" s="78">
        <v>13</v>
      </c>
      <c r="D984" s="77">
        <v>3529807</v>
      </c>
      <c r="E984" s="78">
        <v>352980713</v>
      </c>
      <c r="F984" s="78" t="str">
        <f t="shared" si="36"/>
        <v>3529807132016</v>
      </c>
      <c r="G984" s="79">
        <v>0.4436997071996851</v>
      </c>
      <c r="H984" s="80">
        <f t="shared" si="35"/>
        <v>12377</v>
      </c>
      <c r="I984" s="81">
        <v>11824</v>
      </c>
      <c r="J984" s="82">
        <v>553</v>
      </c>
      <c r="K984" s="83">
        <f>(H984)/VLOOKUP(D984,'Dados Base'!$B:$K,6,FALSE)</f>
        <v>58.412383784038894</v>
      </c>
      <c r="L984" s="88">
        <f t="shared" si="37"/>
        <v>95.532035226630043</v>
      </c>
      <c r="M984" s="85" t="s">
        <v>702</v>
      </c>
      <c r="N984" s="86">
        <v>0.73</v>
      </c>
      <c r="O984" s="87" t="s">
        <v>691</v>
      </c>
      <c r="P984" s="87" t="s">
        <v>691</v>
      </c>
      <c r="Q984" s="87" t="s">
        <v>691</v>
      </c>
      <c r="R984" s="87" t="s">
        <v>691</v>
      </c>
      <c r="S984" s="87" t="s">
        <v>691</v>
      </c>
      <c r="T984" s="87" t="s">
        <v>691</v>
      </c>
      <c r="U984" s="87" t="s">
        <v>691</v>
      </c>
      <c r="V984" s="87" t="s">
        <v>691</v>
      </c>
      <c r="W984" s="85">
        <v>12.93</v>
      </c>
      <c r="X984" s="47">
        <v>3.5991270258101851E-2</v>
      </c>
      <c r="Y984" s="9">
        <v>8.5299999999999994</v>
      </c>
      <c r="Z984" s="10">
        <v>471.59933939999996</v>
      </c>
      <c r="AA984" s="10">
        <v>186.49866059999999</v>
      </c>
      <c r="AB984" s="11">
        <v>1</v>
      </c>
      <c r="AC984" s="12">
        <v>0</v>
      </c>
      <c r="AD984" s="153">
        <f>VLOOKUP(D984,'Dados Base'!$B:$K,9,FALSE)*31536000/VLOOKUP($F984,F:H,MATCH(H983,F983:AF983,0),FALSE)</f>
        <v>4611.7928415609595</v>
      </c>
      <c r="AE984" s="153">
        <f>VLOOKUP(D984,'Dados Base'!$B:$K,10,FALSE)*31536000/VLOOKUP($F984,F:H,MATCH(H983,F983:AF983,0),FALSE)</f>
        <v>611.50844307990633</v>
      </c>
      <c r="AF984" s="14">
        <v>95.53</v>
      </c>
      <c r="AG984" s="15">
        <v>95.53</v>
      </c>
      <c r="AH984" s="14">
        <v>95.53</v>
      </c>
      <c r="AI984" s="14">
        <v>0</v>
      </c>
      <c r="AJ984" s="14">
        <v>100</v>
      </c>
      <c r="AK984" s="72">
        <f>(SUMIFS('Banco de Indicadores Mun. (2)'!I:I,'Banco de Indicadores Mun. (2)'!B:B,'Banco de Indicadores - Mun. (1)'!B984,'Banco de Indicadores Mun. (2)'!A:A,'Banco de Indicadores - Mun. (1)'!A984) / VLOOKUP(D984,'Dados Base'!$B:$K,8,FALSE)) * 100</f>
        <v>3.8943552631578946</v>
      </c>
      <c r="AL984" s="72">
        <f>(SUMIFS('Banco de Indicadores Mun. (2)'!I:I,'Banco de Indicadores Mun. (2)'!B:B,'Banco de Indicadores - Mun. (1)'!B984,'Banco de Indicadores Mun. (2)'!A:A,'Banco de Indicadores - Mun. (1)'!A984) / VLOOKUP(D984,'Dados Base'!$B:$K,9,FALSE)) * 100</f>
        <v>1.6351988950276244</v>
      </c>
      <c r="AM984" s="72">
        <f>(SUMIFS('Banco de Indicadores Mun. (2)'!J:J,'Banco de Indicadores Mun. (2)'!B:B,'Banco de Indicadores - Mun. (1)'!B984,'Banco de Indicadores Mun. (2)'!A:A,'Banco de Indicadores - Mun. (1)'!A984) / VLOOKUP(D984,'Dados Base'!$B:$K,7,FALSE)) * 100</f>
        <v>0.45405769230769233</v>
      </c>
      <c r="AN984" s="72">
        <f>(SUMIFS('Banco de Indicadores Mun. (2)'!K:K,'Banco de Indicadores Mun. (2)'!B:B,'Banco de Indicadores - Mun. (1)'!B984,'Banco de Indicadores Mun. (2)'!A:A,'Banco de Indicadores - Mun. (1)'!A984) / VLOOKUP(D984,'Dados Base'!$B:$K,10,FALSE)) * 100</f>
        <v>11.348333333333334</v>
      </c>
      <c r="AO984" s="21">
        <v>0</v>
      </c>
      <c r="AP984" s="125">
        <v>0</v>
      </c>
      <c r="AQ984" s="17">
        <v>0</v>
      </c>
      <c r="AR984" s="18">
        <v>7.1</v>
      </c>
      <c r="AS984" s="20">
        <v>99.53</v>
      </c>
      <c r="AT984" s="20">
        <v>99.53</v>
      </c>
      <c r="AU984" s="20">
        <v>71.66095921883975</v>
      </c>
      <c r="AV984" s="21">
        <v>7.65</v>
      </c>
      <c r="AW984" s="21">
        <v>0</v>
      </c>
      <c r="AX984" s="21">
        <v>0</v>
      </c>
      <c r="AY984" s="116">
        <v>64.315873916090041</v>
      </c>
    </row>
    <row r="985" spans="1:51" ht="15" x14ac:dyDescent="0.25">
      <c r="A985" s="144">
        <v>2016</v>
      </c>
      <c r="B985" s="77" t="s">
        <v>340</v>
      </c>
      <c r="C985" s="78">
        <v>15</v>
      </c>
      <c r="D985" s="77">
        <v>3530003</v>
      </c>
      <c r="E985" s="78">
        <v>353000315</v>
      </c>
      <c r="F985" s="78" t="str">
        <f t="shared" si="36"/>
        <v>3530003152016</v>
      </c>
      <c r="G985" s="79">
        <v>0.5118737884618918</v>
      </c>
      <c r="H985" s="80">
        <f t="shared" si="35"/>
        <v>2893</v>
      </c>
      <c r="I985" s="81">
        <v>1930</v>
      </c>
      <c r="J985" s="82">
        <v>963</v>
      </c>
      <c r="K985" s="83">
        <f>(H985)/VLOOKUP(D985,'Dados Base'!$B:$K,6,FALSE)</f>
        <v>13.324428887251289</v>
      </c>
      <c r="L985" s="88">
        <f t="shared" si="37"/>
        <v>66.712754925682688</v>
      </c>
      <c r="M985" s="85" t="s">
        <v>702</v>
      </c>
      <c r="N985" s="86">
        <v>0.74299999999999999</v>
      </c>
      <c r="O985" s="87" t="s">
        <v>691</v>
      </c>
      <c r="P985" s="87" t="s">
        <v>691</v>
      </c>
      <c r="Q985" s="87" t="s">
        <v>691</v>
      </c>
      <c r="R985" s="87" t="s">
        <v>691</v>
      </c>
      <c r="S985" s="87" t="s">
        <v>691</v>
      </c>
      <c r="T985" s="87" t="s">
        <v>691</v>
      </c>
      <c r="U985" s="87" t="s">
        <v>691</v>
      </c>
      <c r="V985" s="87" t="s">
        <v>691</v>
      </c>
      <c r="W985" s="85">
        <v>59.59</v>
      </c>
      <c r="X985" s="47">
        <v>4.8133794270833336E-3</v>
      </c>
      <c r="Y985" s="9">
        <v>1.41</v>
      </c>
      <c r="Z985" s="10">
        <v>78.0320691588785</v>
      </c>
      <c r="AA985" s="10">
        <v>30.9939308411215</v>
      </c>
      <c r="AB985" s="11">
        <v>0</v>
      </c>
      <c r="AC985" s="12">
        <v>0</v>
      </c>
      <c r="AD985" s="153">
        <f>VLOOKUP(D985,'Dados Base'!$B:$K,9,FALSE)*31536000/VLOOKUP($F985,F:H,MATCH(H984,F984:AF984,0),FALSE)</f>
        <v>18095.319737296923</v>
      </c>
      <c r="AE985" s="153">
        <f>VLOOKUP(D985,'Dados Base'!$B:$K,10,FALSE)*31536000/VLOOKUP($F985,F:H,MATCH(H984,F984:AF984,0),FALSE)</f>
        <v>1962.1431040442453</v>
      </c>
      <c r="AF985" s="14">
        <v>63.89</v>
      </c>
      <c r="AG985" s="15">
        <v>100</v>
      </c>
      <c r="AH985" s="14">
        <v>63.26</v>
      </c>
      <c r="AI985" s="14">
        <v>14.71</v>
      </c>
      <c r="AJ985" s="14">
        <v>95.79</v>
      </c>
      <c r="AK985" s="72">
        <f>(SUMIFS('Banco de Indicadores Mun. (2)'!I:I,'Banco de Indicadores Mun. (2)'!B:B,'Banco de Indicadores - Mun. (1)'!B985,'Banco de Indicadores Mun. (2)'!A:A,'Banco de Indicadores - Mun. (1)'!A985) / VLOOKUP(D985,'Dados Base'!$B:$K,8,FALSE)) * 100</f>
        <v>1.1145094339622641</v>
      </c>
      <c r="AL985" s="72">
        <f>(SUMIFS('Banco de Indicadores Mun. (2)'!I:I,'Banco de Indicadores Mun. (2)'!B:B,'Banco de Indicadores - Mun. (1)'!B985,'Banco de Indicadores Mun. (2)'!A:A,'Banco de Indicadores - Mun. (1)'!A985) / VLOOKUP(D985,'Dados Base'!$B:$K,9,FALSE)) * 100</f>
        <v>0.35583734939759037</v>
      </c>
      <c r="AM985" s="72">
        <f>(SUMIFS('Banco de Indicadores Mun. (2)'!J:J,'Banco de Indicadores Mun. (2)'!B:B,'Banco de Indicadores - Mun. (1)'!B985,'Banco de Indicadores Mun. (2)'!A:A,'Banco de Indicadores - Mun. (1)'!A985) / VLOOKUP(D985,'Dados Base'!$B:$K,7,FALSE)) * 100</f>
        <v>0</v>
      </c>
      <c r="AN985" s="72">
        <f>(SUMIFS('Banco de Indicadores Mun. (2)'!K:K,'Banco de Indicadores Mun. (2)'!B:B,'Banco de Indicadores - Mun. (1)'!B985,'Banco de Indicadores Mun. (2)'!A:A,'Banco de Indicadores - Mun. (1)'!A985) / VLOOKUP(D985,'Dados Base'!$B:$K,10,FALSE)) * 100</f>
        <v>3.2816111111111104</v>
      </c>
      <c r="AO985" s="21">
        <v>0</v>
      </c>
      <c r="AP985" s="125">
        <v>0</v>
      </c>
      <c r="AQ985" s="17">
        <v>0</v>
      </c>
      <c r="AR985" s="18">
        <v>8.5</v>
      </c>
      <c r="AS985" s="20">
        <v>85.202492211838006</v>
      </c>
      <c r="AT985" s="20">
        <v>85.202492211838006</v>
      </c>
      <c r="AU985" s="20">
        <v>71.571982058296641</v>
      </c>
      <c r="AV985" s="21">
        <v>7.93</v>
      </c>
      <c r="AW985" s="21">
        <v>0</v>
      </c>
      <c r="AX985" s="21">
        <v>0</v>
      </c>
      <c r="AY985" s="116">
        <v>117.86936986677273</v>
      </c>
    </row>
    <row r="986" spans="1:51" ht="15" x14ac:dyDescent="0.25">
      <c r="A986" s="144">
        <v>2016</v>
      </c>
      <c r="B986" s="77" t="s">
        <v>341</v>
      </c>
      <c r="C986" s="78">
        <v>11</v>
      </c>
      <c r="D986" s="77">
        <v>3529906</v>
      </c>
      <c r="E986" s="78">
        <v>352990611</v>
      </c>
      <c r="F986" s="78" t="str">
        <f t="shared" si="36"/>
        <v>3529906112016</v>
      </c>
      <c r="G986" s="79">
        <v>-0.71477998664774001</v>
      </c>
      <c r="H986" s="80">
        <f t="shared" si="35"/>
        <v>20008</v>
      </c>
      <c r="I986" s="81">
        <v>10600</v>
      </c>
      <c r="J986" s="82">
        <v>9408</v>
      </c>
      <c r="K986" s="83">
        <f>(H986)/VLOOKUP(D986,'Dados Base'!$B:$K,6,FALSE)</f>
        <v>19.993205028279075</v>
      </c>
      <c r="L986" s="88">
        <f t="shared" si="37"/>
        <v>52.978808476609352</v>
      </c>
      <c r="M986" s="85" t="s">
        <v>702</v>
      </c>
      <c r="N986" s="86">
        <v>0.69699999999999995</v>
      </c>
      <c r="O986" s="87" t="s">
        <v>691</v>
      </c>
      <c r="P986" s="87" t="s">
        <v>691</v>
      </c>
      <c r="Q986" s="87" t="s">
        <v>691</v>
      </c>
      <c r="R986" s="87" t="s">
        <v>691</v>
      </c>
      <c r="S986" s="87" t="s">
        <v>691</v>
      </c>
      <c r="T986" s="87" t="s">
        <v>691</v>
      </c>
      <c r="U986" s="87" t="s">
        <v>691</v>
      </c>
      <c r="V986" s="87" t="s">
        <v>691</v>
      </c>
      <c r="W986" s="85">
        <v>3.68</v>
      </c>
      <c r="X986" s="47">
        <v>3.3131765925925927E-2</v>
      </c>
      <c r="Y986" s="9">
        <v>7.34</v>
      </c>
      <c r="Z986" s="10">
        <v>221.76336449418665</v>
      </c>
      <c r="AA986" s="10">
        <v>344.80463550581334</v>
      </c>
      <c r="AB986" s="11">
        <v>9</v>
      </c>
      <c r="AC986" s="12">
        <v>6</v>
      </c>
      <c r="AD986" s="153">
        <f>VLOOKUP(D986,'Dados Base'!$B:$K,9,FALSE)*31536000/VLOOKUP($F986,F:H,MATCH(H985,F985:AF985,0),FALSE)</f>
        <v>47332.371051579372</v>
      </c>
      <c r="AE986" s="153">
        <f>VLOOKUP(D986,'Dados Base'!$B:$K,10,FALSE)*31536000/VLOOKUP($F986,F:H,MATCH(H985,F985:AF985,0),FALSE)</f>
        <v>6131.2994802079147</v>
      </c>
      <c r="AF986" s="14">
        <v>54.4</v>
      </c>
      <c r="AG986" s="15">
        <v>73.5</v>
      </c>
      <c r="AH986" s="14">
        <v>42.55</v>
      </c>
      <c r="AI986" s="14">
        <v>36.33</v>
      </c>
      <c r="AJ986" s="14">
        <v>100</v>
      </c>
      <c r="AK986" s="72">
        <f>(SUMIFS('Banco de Indicadores Mun. (2)'!I:I,'Banco de Indicadores Mun. (2)'!B:B,'Banco de Indicadores - Mun. (1)'!B986,'Banco de Indicadores Mun. (2)'!A:A,'Banco de Indicadores - Mun. (1)'!A986) / VLOOKUP(D986,'Dados Base'!$B:$K,8,FALSE)) * 100</f>
        <v>1.2456254767353165</v>
      </c>
      <c r="AL986" s="72">
        <f>(SUMIFS('Banco de Indicadores Mun. (2)'!I:I,'Banco de Indicadores Mun. (2)'!B:B,'Banco de Indicadores - Mun. (1)'!B986,'Banco de Indicadores Mun. (2)'!A:A,'Banco de Indicadores - Mun. (1)'!A986) / VLOOKUP(D986,'Dados Base'!$B:$K,9,FALSE)) * 100</f>
        <v>0.54379453879453876</v>
      </c>
      <c r="AM986" s="72">
        <f>(SUMIFS('Banco de Indicadores Mun. (2)'!J:J,'Banco de Indicadores Mun. (2)'!B:B,'Banco de Indicadores - Mun. (1)'!B986,'Banco de Indicadores Mun. (2)'!A:A,'Banco de Indicadores - Mun. (1)'!A986) / VLOOKUP(D986,'Dados Base'!$B:$K,7,FALSE)) * 100</f>
        <v>1.7304088937093274</v>
      </c>
      <c r="AN986" s="72">
        <f>(SUMIFS('Banco de Indicadores Mun. (2)'!K:K,'Banco de Indicadores Mun. (2)'!B:B,'Banco de Indicadores - Mun. (1)'!B986,'Banco de Indicadores Mun. (2)'!A:A,'Banco de Indicadores - Mun. (1)'!A986) / VLOOKUP(D986,'Dados Base'!$B:$K,10,FALSE)) * 100</f>
        <v>9.6601542416452441E-2</v>
      </c>
      <c r="AO986" s="21">
        <v>1</v>
      </c>
      <c r="AP986" s="125">
        <v>0</v>
      </c>
      <c r="AQ986" s="17">
        <v>0</v>
      </c>
      <c r="AR986" s="18">
        <v>8.6</v>
      </c>
      <c r="AS986" s="20">
        <v>65.904149730598363</v>
      </c>
      <c r="AT986" s="20">
        <v>60.895434351072872</v>
      </c>
      <c r="AU986" s="20">
        <v>39.141526611842998</v>
      </c>
      <c r="AV986" s="21">
        <v>5.41</v>
      </c>
      <c r="AW986" s="21">
        <v>0</v>
      </c>
      <c r="AX986" s="21">
        <v>6</v>
      </c>
      <c r="AY986" s="116">
        <v>120.78378221513898</v>
      </c>
    </row>
    <row r="987" spans="1:51" ht="15" x14ac:dyDescent="0.25">
      <c r="A987" s="144">
        <v>2016</v>
      </c>
      <c r="B987" s="77" t="s">
        <v>342</v>
      </c>
      <c r="C987" s="78">
        <v>19</v>
      </c>
      <c r="D987" s="77">
        <v>3530102</v>
      </c>
      <c r="E987" s="78">
        <v>353010219</v>
      </c>
      <c r="F987" s="78" t="str">
        <f t="shared" si="36"/>
        <v>3530102192016</v>
      </c>
      <c r="G987" s="79">
        <v>0.48521489312107757</v>
      </c>
      <c r="H987" s="80">
        <f t="shared" si="35"/>
        <v>28232</v>
      </c>
      <c r="I987" s="81">
        <v>25540</v>
      </c>
      <c r="J987" s="82">
        <v>2692</v>
      </c>
      <c r="K987" s="83">
        <f>(H987)/VLOOKUP(D987,'Dados Base'!$B:$K,6,FALSE)</f>
        <v>30.744770056737124</v>
      </c>
      <c r="L987" s="88">
        <f t="shared" si="37"/>
        <v>90.464720884103144</v>
      </c>
      <c r="M987" s="85" t="s">
        <v>702</v>
      </c>
      <c r="N987" s="86">
        <v>0.751</v>
      </c>
      <c r="O987" s="87" t="s">
        <v>691</v>
      </c>
      <c r="P987" s="87" t="s">
        <v>691</v>
      </c>
      <c r="Q987" s="87" t="s">
        <v>691</v>
      </c>
      <c r="R987" s="87" t="s">
        <v>691</v>
      </c>
      <c r="S987" s="87" t="s">
        <v>691</v>
      </c>
      <c r="T987" s="87" t="s">
        <v>691</v>
      </c>
      <c r="U987" s="87" t="s">
        <v>691</v>
      </c>
      <c r="V987" s="87" t="s">
        <v>691</v>
      </c>
      <c r="W987" s="85">
        <v>6.36</v>
      </c>
      <c r="X987" s="47">
        <v>8.4657213675925935E-2</v>
      </c>
      <c r="Y987" s="9">
        <v>20.77</v>
      </c>
      <c r="Z987" s="10">
        <v>1051.623</v>
      </c>
      <c r="AA987" s="10">
        <v>350.541</v>
      </c>
      <c r="AB987" s="11">
        <v>0</v>
      </c>
      <c r="AC987" s="12">
        <v>0</v>
      </c>
      <c r="AD987" s="153">
        <f>VLOOKUP(D987,'Dados Base'!$B:$K,9,FALSE)*31536000/VLOOKUP($F987,F:H,MATCH(H986,F986:AF986,0),FALSE)</f>
        <v>7484.1031453669593</v>
      </c>
      <c r="AE987" s="153">
        <f>VLOOKUP(D987,'Dados Base'!$B:$K,10,FALSE)*31536000/VLOOKUP($F987,F:H,MATCH(H986,F986:AF986,0),FALSE)</f>
        <v>737.24001133465583</v>
      </c>
      <c r="AF987" s="14">
        <v>98.51</v>
      </c>
      <c r="AG987" s="15">
        <v>88.98</v>
      </c>
      <c r="AH987" s="14">
        <v>80.95</v>
      </c>
      <c r="AI987" s="14">
        <v>80.13</v>
      </c>
      <c r="AJ987" s="14">
        <v>99.06</v>
      </c>
      <c r="AK987" s="72">
        <f>(SUMIFS('Banco de Indicadores Mun. (2)'!I:I,'Banco de Indicadores Mun. (2)'!B:B,'Banco de Indicadores - Mun. (1)'!B987,'Banco de Indicadores Mun. (2)'!A:A,'Banco de Indicadores - Mun. (1)'!A987) / VLOOKUP(D987,'Dados Base'!$B:$K,8,FALSE)) * 100</f>
        <v>7.518016736401675</v>
      </c>
      <c r="AL987" s="72">
        <f>(SUMIFS('Banco de Indicadores Mun. (2)'!I:I,'Banco de Indicadores Mun. (2)'!B:B,'Banco de Indicadores - Mun. (1)'!B987,'Banco de Indicadores Mun. (2)'!A:A,'Banco de Indicadores - Mun. (1)'!A987) / VLOOKUP(D987,'Dados Base'!$B:$K,9,FALSE)) * 100</f>
        <v>2.6818000000000008</v>
      </c>
      <c r="AM987" s="72">
        <f>(SUMIFS('Banco de Indicadores Mun. (2)'!J:J,'Banco de Indicadores Mun. (2)'!B:B,'Banco de Indicadores - Mun. (1)'!B987,'Banco de Indicadores Mun. (2)'!A:A,'Banco de Indicadores - Mun. (1)'!A987) / VLOOKUP(D987,'Dados Base'!$B:$K,7,FALSE)) * 100</f>
        <v>6.5838323699422014</v>
      </c>
      <c r="AN987" s="72">
        <f>(SUMIFS('Banco de Indicadores Mun. (2)'!K:K,'Banco de Indicadores Mun. (2)'!B:B,'Banco de Indicadores - Mun. (1)'!B987,'Banco de Indicadores Mun. (2)'!A:A,'Banco de Indicadores - Mun. (1)'!A987) / VLOOKUP(D987,'Dados Base'!$B:$K,10,FALSE)) * 100</f>
        <v>9.9667121212121188</v>
      </c>
      <c r="AO987" s="21">
        <v>0</v>
      </c>
      <c r="AP987" s="125">
        <v>0</v>
      </c>
      <c r="AQ987" s="17">
        <v>0</v>
      </c>
      <c r="AR987" s="18">
        <v>9.5</v>
      </c>
      <c r="AS987" s="20">
        <v>100</v>
      </c>
      <c r="AT987" s="20">
        <v>100</v>
      </c>
      <c r="AU987" s="20">
        <v>75</v>
      </c>
      <c r="AV987" s="21">
        <v>8.08</v>
      </c>
      <c r="AW987" s="21">
        <v>0</v>
      </c>
      <c r="AX987" s="21">
        <v>0</v>
      </c>
      <c r="AY987" s="116">
        <v>30.077649493017645</v>
      </c>
    </row>
    <row r="988" spans="1:51" ht="15" x14ac:dyDescent="0.25">
      <c r="A988" s="144">
        <v>2016</v>
      </c>
      <c r="B988" s="77" t="s">
        <v>343</v>
      </c>
      <c r="C988" s="78">
        <v>22</v>
      </c>
      <c r="D988" s="77">
        <v>3530201</v>
      </c>
      <c r="E988" s="78">
        <v>353020122</v>
      </c>
      <c r="F988" s="78" t="str">
        <f t="shared" si="36"/>
        <v>3530201222016</v>
      </c>
      <c r="G988" s="79">
        <v>0.46125455356671452</v>
      </c>
      <c r="H988" s="80">
        <f t="shared" si="35"/>
        <v>17498</v>
      </c>
      <c r="I988" s="81">
        <v>10304</v>
      </c>
      <c r="J988" s="82">
        <v>7194</v>
      </c>
      <c r="K988" s="83">
        <f>(H988)/VLOOKUP(D988,'Dados Base'!$B:$K,6,FALSE)</f>
        <v>14.135799975764431</v>
      </c>
      <c r="L988" s="88">
        <f t="shared" si="37"/>
        <v>58.886729911989946</v>
      </c>
      <c r="M988" s="85" t="s">
        <v>702</v>
      </c>
      <c r="N988" s="86">
        <v>0.72399999999999998</v>
      </c>
      <c r="O988" s="87" t="s">
        <v>691</v>
      </c>
      <c r="P988" s="87" t="s">
        <v>691</v>
      </c>
      <c r="Q988" s="87" t="s">
        <v>691</v>
      </c>
      <c r="R988" s="87" t="s">
        <v>691</v>
      </c>
      <c r="S988" s="87" t="s">
        <v>691</v>
      </c>
      <c r="T988" s="87" t="s">
        <v>691</v>
      </c>
      <c r="U988" s="87" t="s">
        <v>691</v>
      </c>
      <c r="V988" s="87" t="s">
        <v>691</v>
      </c>
      <c r="W988" s="85">
        <v>12.02</v>
      </c>
      <c r="X988" s="47">
        <v>3.0626563078703706E-2</v>
      </c>
      <c r="Y988" s="9">
        <v>7.44</v>
      </c>
      <c r="Z988" s="10">
        <v>348.85047486581095</v>
      </c>
      <c r="AA988" s="10">
        <v>225.27752513418906</v>
      </c>
      <c r="AB988" s="11">
        <v>0</v>
      </c>
      <c r="AC988" s="12">
        <v>0</v>
      </c>
      <c r="AD988" s="153">
        <f>VLOOKUP(D988,'Dados Base'!$B:$K,9,FALSE)*31536000/VLOOKUP($F988,F:H,MATCH(H987,F987:AF987,0),FALSE)</f>
        <v>16598.84329637673</v>
      </c>
      <c r="AE988" s="153">
        <f>VLOOKUP(D988,'Dados Base'!$B:$K,10,FALSE)*31536000/VLOOKUP($F988,F:H,MATCH(H987,F987:AF987,0),FALSE)</f>
        <v>2342.9420505200592</v>
      </c>
      <c r="AF988" s="14">
        <v>57.5</v>
      </c>
      <c r="AG988" s="15" t="s">
        <v>692</v>
      </c>
      <c r="AH988" s="14">
        <v>43.29</v>
      </c>
      <c r="AI988" s="14">
        <v>19.190000000000001</v>
      </c>
      <c r="AJ988" s="14">
        <v>97.66</v>
      </c>
      <c r="AK988" s="72">
        <f>(SUMIFS('Banco de Indicadores Mun. (2)'!I:I,'Banco de Indicadores Mun. (2)'!B:B,'Banco de Indicadores - Mun. (1)'!B988,'Banco de Indicadores Mun. (2)'!A:A,'Banco de Indicadores - Mun. (1)'!A988) / VLOOKUP(D988,'Dados Base'!$B:$K,8,FALSE)) * 100</f>
        <v>5.7152696390658164</v>
      </c>
      <c r="AL988" s="72">
        <f>(SUMIFS('Banco de Indicadores Mun. (2)'!I:I,'Banco de Indicadores Mun. (2)'!B:B,'Banco de Indicadores - Mun. (1)'!B988,'Banco de Indicadores Mun. (2)'!A:A,'Banco de Indicadores - Mun. (1)'!A988) / VLOOKUP(D988,'Dados Base'!$B:$K,9,FALSE)) * 100</f>
        <v>2.922792616720955</v>
      </c>
      <c r="AM988" s="72">
        <f>(SUMIFS('Banco de Indicadores Mun. (2)'!J:J,'Banco de Indicadores Mun. (2)'!B:B,'Banco de Indicadores - Mun. (1)'!B988,'Banco de Indicadores Mun. (2)'!A:A,'Banco de Indicadores - Mun. (1)'!A988) / VLOOKUP(D988,'Dados Base'!$B:$K,7,FALSE)) * 100</f>
        <v>6.707387096774192</v>
      </c>
      <c r="AN988" s="72">
        <f>(SUMIFS('Banco de Indicadores Mun. (2)'!K:K,'Banco de Indicadores Mun. (2)'!B:B,'Banco de Indicadores - Mun. (1)'!B988,'Banco de Indicadores Mun. (2)'!A:A,'Banco de Indicadores - Mun. (1)'!A988) / VLOOKUP(D988,'Dados Base'!$B:$K,10,FALSE)) * 100</f>
        <v>3.1128692307692307</v>
      </c>
      <c r="AO988" s="21">
        <v>0</v>
      </c>
      <c r="AP988" s="125">
        <v>0</v>
      </c>
      <c r="AQ988" s="17">
        <v>0</v>
      </c>
      <c r="AR988" s="18">
        <v>7.4</v>
      </c>
      <c r="AS988" s="20">
        <v>70.653442240373394</v>
      </c>
      <c r="AT988" s="20">
        <v>70.653442240373394</v>
      </c>
      <c r="AU988" s="20">
        <v>60.761794384842922</v>
      </c>
      <c r="AV988" s="21">
        <v>7.01</v>
      </c>
      <c r="AW988" s="21">
        <v>0</v>
      </c>
      <c r="AX988" s="21">
        <v>0</v>
      </c>
      <c r="AY988" s="116">
        <v>129.27797317071926</v>
      </c>
    </row>
    <row r="989" spans="1:51" ht="15" x14ac:dyDescent="0.25">
      <c r="A989" s="144">
        <v>2016</v>
      </c>
      <c r="B989" s="77" t="s">
        <v>344</v>
      </c>
      <c r="C989" s="78">
        <v>15</v>
      </c>
      <c r="D989" s="77">
        <v>3530300</v>
      </c>
      <c r="E989" s="78">
        <v>353030015</v>
      </c>
      <c r="F989" s="78" t="str">
        <f t="shared" si="36"/>
        <v>3530300152016</v>
      </c>
      <c r="G989" s="79">
        <v>0.87360084957799344</v>
      </c>
      <c r="H989" s="80">
        <f t="shared" si="35"/>
        <v>56311</v>
      </c>
      <c r="I989" s="81">
        <v>54888</v>
      </c>
      <c r="J989" s="82">
        <v>1423</v>
      </c>
      <c r="K989" s="83">
        <f>(H989)/VLOOKUP(D989,'Dados Base'!$B:$K,6,FALSE)</f>
        <v>230.97210828547989</v>
      </c>
      <c r="L989" s="88">
        <f t="shared" si="37"/>
        <v>97.472962653833179</v>
      </c>
      <c r="M989" s="85" t="s">
        <v>702</v>
      </c>
      <c r="N989" s="86">
        <v>0.76200000000000001</v>
      </c>
      <c r="O989" s="87" t="s">
        <v>691</v>
      </c>
      <c r="P989" s="87" t="s">
        <v>691</v>
      </c>
      <c r="Q989" s="87" t="s">
        <v>691</v>
      </c>
      <c r="R989" s="87" t="s">
        <v>691</v>
      </c>
      <c r="S989" s="87" t="s">
        <v>691</v>
      </c>
      <c r="T989" s="87" t="s">
        <v>691</v>
      </c>
      <c r="U989" s="87" t="s">
        <v>691</v>
      </c>
      <c r="V989" s="87" t="s">
        <v>691</v>
      </c>
      <c r="W989" s="85">
        <v>0</v>
      </c>
      <c r="X989" s="47">
        <v>0.16707297728125001</v>
      </c>
      <c r="Y989" s="9">
        <v>45.47</v>
      </c>
      <c r="Z989" s="10">
        <v>2403.3520799999997</v>
      </c>
      <c r="AA989" s="10">
        <v>666.0619200000001</v>
      </c>
      <c r="AB989" s="11">
        <v>2</v>
      </c>
      <c r="AC989" s="12">
        <v>0</v>
      </c>
      <c r="AD989" s="153">
        <f>VLOOKUP(D989,'Dados Base'!$B:$K,9,FALSE)*31536000/VLOOKUP($F989,F:H,MATCH(H988,F988:AF988,0),FALSE)</f>
        <v>1052.8614302711726</v>
      </c>
      <c r="AE989" s="153">
        <f>VLOOKUP(D989,'Dados Base'!$B:$K,10,FALSE)*31536000/VLOOKUP($F989,F:H,MATCH(H988,F988:AF988,0),FALSE)</f>
        <v>106.4062083784696</v>
      </c>
      <c r="AF989" s="14">
        <v>97.47</v>
      </c>
      <c r="AG989" s="15">
        <v>100</v>
      </c>
      <c r="AH989" s="14">
        <v>97.47</v>
      </c>
      <c r="AI989" s="14">
        <v>34.14</v>
      </c>
      <c r="AJ989" s="14">
        <v>100</v>
      </c>
      <c r="AK989" s="72">
        <f>(SUMIFS('Banco de Indicadores Mun. (2)'!I:I,'Banco de Indicadores Mun. (2)'!B:B,'Banco de Indicadores - Mun. (1)'!B989,'Banco de Indicadores Mun. (2)'!A:A,'Banco de Indicadores - Mun. (1)'!A989) / VLOOKUP(D989,'Dados Base'!$B:$K,8,FALSE)) * 100</f>
        <v>40.32502941176471</v>
      </c>
      <c r="AL989" s="72">
        <f>(SUMIFS('Banco de Indicadores Mun. (2)'!I:I,'Banco de Indicadores Mun. (2)'!B:B,'Banco de Indicadores - Mun. (1)'!B989,'Banco de Indicadores Mun. (2)'!A:A,'Banco de Indicadores - Mun. (1)'!A989) / VLOOKUP(D989,'Dados Base'!$B:$K,9,FALSE)) * 100</f>
        <v>14.585648936170214</v>
      </c>
      <c r="AM989" s="72">
        <f>(SUMIFS('Banco de Indicadores Mun. (2)'!J:J,'Banco de Indicadores Mun. (2)'!B:B,'Banco de Indicadores - Mun. (1)'!B989,'Banco de Indicadores Mun. (2)'!A:A,'Banco de Indicadores - Mun. (1)'!A989) / VLOOKUP(D989,'Dados Base'!$B:$K,7,FALSE)) * 100</f>
        <v>13.68591836734694</v>
      </c>
      <c r="AN989" s="72">
        <f>(SUMIFS('Banco de Indicadores Mun. (2)'!K:K,'Banco de Indicadores Mun. (2)'!B:B,'Banco de Indicadores - Mun. (1)'!B989,'Banco de Indicadores Mun. (2)'!A:A,'Banco de Indicadores - Mun. (1)'!A989) / VLOOKUP(D989,'Dados Base'!$B:$K,10,FALSE)) * 100</f>
        <v>109.02589473684208</v>
      </c>
      <c r="AO989" s="21">
        <v>0</v>
      </c>
      <c r="AP989" s="125">
        <v>1.7758519649801991</v>
      </c>
      <c r="AQ989" s="17">
        <v>0</v>
      </c>
      <c r="AR989" s="18">
        <v>8.8000000000000007</v>
      </c>
      <c r="AS989" s="20">
        <v>100</v>
      </c>
      <c r="AT989" s="20">
        <v>80</v>
      </c>
      <c r="AU989" s="20">
        <v>78.300029907988943</v>
      </c>
      <c r="AV989" s="21">
        <v>8.2899999999999991</v>
      </c>
      <c r="AW989" s="21">
        <v>1</v>
      </c>
      <c r="AX989" s="21">
        <v>0</v>
      </c>
      <c r="AY989" s="116">
        <v>88.114309324947541</v>
      </c>
    </row>
    <row r="990" spans="1:51" ht="15" x14ac:dyDescent="0.25">
      <c r="A990" s="144">
        <v>2016</v>
      </c>
      <c r="B990" s="77" t="s">
        <v>345</v>
      </c>
      <c r="C990" s="78">
        <v>15</v>
      </c>
      <c r="D990" s="77">
        <v>3530409</v>
      </c>
      <c r="E990" s="78">
        <v>353040915</v>
      </c>
      <c r="F990" s="78" t="str">
        <f t="shared" si="36"/>
        <v>3530409152016</v>
      </c>
      <c r="G990" s="79">
        <v>1.1261981390390252</v>
      </c>
      <c r="H990" s="80">
        <f t="shared" si="35"/>
        <v>4540</v>
      </c>
      <c r="I990" s="81">
        <v>3691</v>
      </c>
      <c r="J990" s="82">
        <v>849</v>
      </c>
      <c r="K990" s="83">
        <f>(H990)/VLOOKUP(D990,'Dados Base'!$B:$K,6,FALSE)</f>
        <v>27.280374954933304</v>
      </c>
      <c r="L990" s="88">
        <f t="shared" si="37"/>
        <v>81.29955947136564</v>
      </c>
      <c r="M990" s="85" t="s">
        <v>702</v>
      </c>
      <c r="N990" s="86">
        <v>0.73799999999999999</v>
      </c>
      <c r="O990" s="87" t="s">
        <v>691</v>
      </c>
      <c r="P990" s="87" t="s">
        <v>691</v>
      </c>
      <c r="Q990" s="87" t="s">
        <v>691</v>
      </c>
      <c r="R990" s="87" t="s">
        <v>691</v>
      </c>
      <c r="S990" s="87" t="s">
        <v>691</v>
      </c>
      <c r="T990" s="87" t="s">
        <v>691</v>
      </c>
      <c r="U990" s="87" t="s">
        <v>691</v>
      </c>
      <c r="V990" s="87" t="s">
        <v>691</v>
      </c>
      <c r="W990" s="85">
        <v>0</v>
      </c>
      <c r="X990" s="47">
        <v>9.0894583333333313E-3</v>
      </c>
      <c r="Y990" s="9">
        <v>2.68</v>
      </c>
      <c r="Z990" s="10">
        <v>137.43971999999999</v>
      </c>
      <c r="AA990" s="10">
        <v>69.542280000000005</v>
      </c>
      <c r="AB990" s="11">
        <v>0</v>
      </c>
      <c r="AC990" s="12">
        <v>0</v>
      </c>
      <c r="AD990" s="153">
        <f>VLOOKUP(D990,'Dados Base'!$B:$K,9,FALSE)*31536000/VLOOKUP($F990,F:H,MATCH(H989,F989:AF989,0),FALSE)</f>
        <v>8821.7444933920706</v>
      </c>
      <c r="AE990" s="153">
        <f>VLOOKUP(D990,'Dados Base'!$B:$K,10,FALSE)*31536000/VLOOKUP($F990,F:H,MATCH(H989,F989:AF989,0),FALSE)</f>
        <v>972.47577092510994</v>
      </c>
      <c r="AF990" s="14">
        <v>76.88</v>
      </c>
      <c r="AG990" s="15">
        <v>80.38</v>
      </c>
      <c r="AH990" s="14">
        <v>58.17</v>
      </c>
      <c r="AI990" s="14">
        <v>0</v>
      </c>
      <c r="AJ990" s="14">
        <v>84.87</v>
      </c>
      <c r="AK990" s="72">
        <f>(SUMIFS('Banco de Indicadores Mun. (2)'!I:I,'Banco de Indicadores Mun. (2)'!B:B,'Banco de Indicadores - Mun. (1)'!B990,'Banco de Indicadores Mun. (2)'!A:A,'Banco de Indicadores - Mun. (1)'!A990) / VLOOKUP(D990,'Dados Base'!$B:$K,8,FALSE)) * 100</f>
        <v>15.695780487804884</v>
      </c>
      <c r="AL990" s="72">
        <f>(SUMIFS('Banco de Indicadores Mun. (2)'!I:I,'Banco de Indicadores Mun. (2)'!B:B,'Banco de Indicadores - Mun. (1)'!B990,'Banco de Indicadores Mun. (2)'!A:A,'Banco de Indicadores - Mun. (1)'!A990) / VLOOKUP(D990,'Dados Base'!$B:$K,9,FALSE)) * 100</f>
        <v>5.0671417322834662</v>
      </c>
      <c r="AM990" s="72">
        <f>(SUMIFS('Banco de Indicadores Mun. (2)'!J:J,'Banco de Indicadores Mun. (2)'!B:B,'Banco de Indicadores - Mun. (1)'!B990,'Banco de Indicadores Mun. (2)'!A:A,'Banco de Indicadores - Mun. (1)'!A990) / VLOOKUP(D990,'Dados Base'!$B:$K,7,FALSE)) * 100</f>
        <v>9.8868148148148141</v>
      </c>
      <c r="AN990" s="72">
        <f>(SUMIFS('Banco de Indicadores Mun. (2)'!K:K,'Banco de Indicadores Mun. (2)'!B:B,'Banco de Indicadores - Mun. (1)'!B990,'Banco de Indicadores Mun. (2)'!A:A,'Banco de Indicadores - Mun. (1)'!A990) / VLOOKUP(D990,'Dados Base'!$B:$K,10,FALSE)) * 100</f>
        <v>26.898785714285729</v>
      </c>
      <c r="AO990" s="21">
        <v>0</v>
      </c>
      <c r="AP990" s="125">
        <v>0</v>
      </c>
      <c r="AQ990" s="17">
        <v>0</v>
      </c>
      <c r="AR990" s="18">
        <v>9</v>
      </c>
      <c r="AS990" s="20">
        <v>100</v>
      </c>
      <c r="AT990" s="20">
        <v>80</v>
      </c>
      <c r="AU990" s="20">
        <v>66.401774067310186</v>
      </c>
      <c r="AV990" s="21">
        <v>7.52</v>
      </c>
      <c r="AW990" s="21">
        <v>0</v>
      </c>
      <c r="AX990" s="21">
        <v>0</v>
      </c>
      <c r="AY990" s="116">
        <v>241.46433368325032</v>
      </c>
    </row>
    <row r="991" spans="1:51" ht="15" x14ac:dyDescent="0.25">
      <c r="A991" s="144">
        <v>2016</v>
      </c>
      <c r="B991" s="77" t="s">
        <v>346</v>
      </c>
      <c r="C991" s="78">
        <v>4</v>
      </c>
      <c r="D991" s="77">
        <v>3530508</v>
      </c>
      <c r="E991" s="78">
        <v>35305084</v>
      </c>
      <c r="F991" s="78" t="str">
        <f t="shared" si="36"/>
        <v>353050842016</v>
      </c>
      <c r="G991" s="79">
        <v>3.4622684974472406E-2</v>
      </c>
      <c r="H991" s="80">
        <f t="shared" si="35"/>
        <v>66557</v>
      </c>
      <c r="I991" s="81">
        <v>62634</v>
      </c>
      <c r="J991" s="82">
        <v>3923</v>
      </c>
      <c r="K991" s="83">
        <f>(H991)/VLOOKUP(D991,'Dados Base'!$B:$K,6,FALSE)</f>
        <v>77.929209549568526</v>
      </c>
      <c r="L991" s="88">
        <f t="shared" si="37"/>
        <v>94.10580404765841</v>
      </c>
      <c r="M991" s="85" t="s">
        <v>702</v>
      </c>
      <c r="N991" s="86">
        <v>0.76200000000000001</v>
      </c>
      <c r="O991" s="87" t="s">
        <v>691</v>
      </c>
      <c r="P991" s="87" t="s">
        <v>691</v>
      </c>
      <c r="Q991" s="87" t="s">
        <v>691</v>
      </c>
      <c r="R991" s="87" t="s">
        <v>691</v>
      </c>
      <c r="S991" s="87" t="s">
        <v>691</v>
      </c>
      <c r="T991" s="87" t="s">
        <v>691</v>
      </c>
      <c r="U991" s="87" t="s">
        <v>691</v>
      </c>
      <c r="V991" s="87" t="s">
        <v>691</v>
      </c>
      <c r="W991" s="85">
        <v>1.45</v>
      </c>
      <c r="X991" s="47">
        <v>0.19127303186458333</v>
      </c>
      <c r="Y991" s="9">
        <v>50.84</v>
      </c>
      <c r="Z991" s="10">
        <v>2581.9085111966988</v>
      </c>
      <c r="AA991" s="10">
        <v>850.00748880330127</v>
      </c>
      <c r="AB991" s="11">
        <v>9</v>
      </c>
      <c r="AC991" s="12">
        <v>0</v>
      </c>
      <c r="AD991" s="153">
        <f>VLOOKUP(D991,'Dados Base'!$B:$K,9,FALSE)*31536000/VLOOKUP($F991,F:H,MATCH(H990,F990:AF990,0),FALSE)</f>
        <v>6178.6054058926939</v>
      </c>
      <c r="AE991" s="153">
        <f>VLOOKUP(D991,'Dados Base'!$B:$K,10,FALSE)*31536000/VLOOKUP($F991,F:H,MATCH(H990,F990:AF990,0),FALSE)</f>
        <v>620.70345718707256</v>
      </c>
      <c r="AF991" s="14">
        <v>94.41</v>
      </c>
      <c r="AG991" s="15" t="s">
        <v>692</v>
      </c>
      <c r="AH991" s="14">
        <v>93.78</v>
      </c>
      <c r="AI991" s="14">
        <v>28.09</v>
      </c>
      <c r="AJ991" s="14">
        <v>100</v>
      </c>
      <c r="AK991" s="72">
        <f>(SUMIFS('Banco de Indicadores Mun. (2)'!I:I,'Banco de Indicadores Mun. (2)'!B:B,'Banco de Indicadores - Mun. (1)'!B991,'Banco de Indicadores Mun. (2)'!A:A,'Banco de Indicadores - Mun. (1)'!A991) / VLOOKUP(D991,'Dados Base'!$B:$K,8,FALSE)) * 100</f>
        <v>22.174595121951231</v>
      </c>
      <c r="AL991" s="72">
        <f>(SUMIFS('Banco de Indicadores Mun. (2)'!I:I,'Banco de Indicadores Mun. (2)'!B:B,'Banco de Indicadores - Mun. (1)'!B991,'Banco de Indicadores Mun. (2)'!A:A,'Banco de Indicadores - Mun. (1)'!A991) / VLOOKUP(D991,'Dados Base'!$B:$K,9,FALSE)) * 100</f>
        <v>6.9720736196319066</v>
      </c>
      <c r="AM991" s="72">
        <f>(SUMIFS('Banco de Indicadores Mun. (2)'!J:J,'Banco de Indicadores Mun. (2)'!B:B,'Banco de Indicadores - Mun. (1)'!B991,'Banco de Indicadores Mun. (2)'!A:A,'Banco de Indicadores - Mun. (1)'!A991) / VLOOKUP(D991,'Dados Base'!$B:$K,7,FALSE)) * 100</f>
        <v>30.271964157706112</v>
      </c>
      <c r="AN991" s="72">
        <f>(SUMIFS('Banco de Indicadores Mun. (2)'!K:K,'Banco de Indicadores Mun. (2)'!B:B,'Banco de Indicadores - Mun. (1)'!B991,'Banco de Indicadores Mun. (2)'!A:A,'Banco de Indicadores - Mun. (1)'!A991) / VLOOKUP(D991,'Dados Base'!$B:$K,10,FALSE)) * 100</f>
        <v>4.9290534351145068</v>
      </c>
      <c r="AO991" s="21">
        <v>0</v>
      </c>
      <c r="AP991" s="125">
        <v>0</v>
      </c>
      <c r="AQ991" s="17">
        <v>0</v>
      </c>
      <c r="AR991" s="18">
        <v>7.6</v>
      </c>
      <c r="AS991" s="20">
        <v>95.110521096574004</v>
      </c>
      <c r="AT991" s="20">
        <v>95.110521096574004</v>
      </c>
      <c r="AU991" s="20">
        <v>75.232275824836591</v>
      </c>
      <c r="AV991" s="21">
        <v>8.32</v>
      </c>
      <c r="AW991" s="21">
        <v>0</v>
      </c>
      <c r="AX991" s="21">
        <v>0</v>
      </c>
      <c r="AY991" s="116">
        <v>3.8642143787592551</v>
      </c>
    </row>
    <row r="992" spans="1:51" ht="15" x14ac:dyDescent="0.25">
      <c r="A992" s="144">
        <v>2016</v>
      </c>
      <c r="B992" s="77" t="s">
        <v>347</v>
      </c>
      <c r="C992" s="78">
        <v>6</v>
      </c>
      <c r="D992" s="77">
        <v>3530607</v>
      </c>
      <c r="E992" s="78">
        <v>35306076</v>
      </c>
      <c r="F992" s="78" t="str">
        <f t="shared" si="36"/>
        <v>353060762016</v>
      </c>
      <c r="G992" s="79">
        <v>1.2880134343800531</v>
      </c>
      <c r="H992" s="80">
        <f t="shared" si="35"/>
        <v>415107</v>
      </c>
      <c r="I992" s="81">
        <v>384031</v>
      </c>
      <c r="J992" s="82">
        <v>31076</v>
      </c>
      <c r="K992" s="83">
        <f>(H992)/VLOOKUP(D992,'Dados Base'!$B:$K,6,FALSE)</f>
        <v>581.25210036966507</v>
      </c>
      <c r="L992" s="88">
        <f t="shared" si="37"/>
        <v>92.513737421917725</v>
      </c>
      <c r="M992" s="85" t="s">
        <v>702</v>
      </c>
      <c r="N992" s="86">
        <v>0.78300000000000003</v>
      </c>
      <c r="O992" s="87" t="s">
        <v>691</v>
      </c>
      <c r="P992" s="87" t="s">
        <v>691</v>
      </c>
      <c r="Q992" s="87" t="s">
        <v>691</v>
      </c>
      <c r="R992" s="87" t="s">
        <v>691</v>
      </c>
      <c r="S992" s="87" t="s">
        <v>691</v>
      </c>
      <c r="T992" s="87" t="s">
        <v>691</v>
      </c>
      <c r="U992" s="87" t="s">
        <v>691</v>
      </c>
      <c r="V992" s="87" t="s">
        <v>691</v>
      </c>
      <c r="W992" s="85">
        <v>0</v>
      </c>
      <c r="X992" s="47">
        <v>1.3058718509375002</v>
      </c>
      <c r="Y992" s="9">
        <v>356.03</v>
      </c>
      <c r="Z992" s="10">
        <v>9354.7755705599993</v>
      </c>
      <c r="AA992" s="10">
        <v>12007.138429440001</v>
      </c>
      <c r="AB992" s="11">
        <v>76</v>
      </c>
      <c r="AC992" s="12">
        <v>1</v>
      </c>
      <c r="AD992" s="153">
        <f>VLOOKUP(D992,'Dados Base'!$B:$K,9,FALSE)*31536000/VLOOKUP($F992,F:H,MATCH(H991,F991:AF991,0),FALSE)</f>
        <v>872.14448322962517</v>
      </c>
      <c r="AE992" s="153">
        <f>VLOOKUP(D992,'Dados Base'!$B:$K,10,FALSE)*31536000/VLOOKUP($F992,F:H,MATCH(H991,F991:AF991,0),FALSE)</f>
        <v>111.67703748672031</v>
      </c>
      <c r="AF992" s="14">
        <v>90.3</v>
      </c>
      <c r="AG992" s="15">
        <v>92.14</v>
      </c>
      <c r="AH992" s="14">
        <v>85.79</v>
      </c>
      <c r="AI992" s="14">
        <v>48.73</v>
      </c>
      <c r="AJ992" s="14">
        <v>98</v>
      </c>
      <c r="AK992" s="72">
        <f>(SUMIFS('Banco de Indicadores Mun. (2)'!I:I,'Banco de Indicadores Mun. (2)'!B:B,'Banco de Indicadores - Mun. (1)'!B992,'Banco de Indicadores Mun. (2)'!A:A,'Banco de Indicadores - Mun. (1)'!A992) / VLOOKUP(D992,'Dados Base'!$B:$K,8,FALSE)) * 100</f>
        <v>36.583038202247181</v>
      </c>
      <c r="AL992" s="72">
        <f>(SUMIFS('Banco de Indicadores Mun. (2)'!I:I,'Banco de Indicadores Mun. (2)'!B:B,'Banco de Indicadores - Mun. (1)'!B992,'Banco de Indicadores Mun. (2)'!A:A,'Banco de Indicadores - Mun. (1)'!A992) / VLOOKUP(D992,'Dados Base'!$B:$K,9,FALSE)) * 100</f>
        <v>14.180707317073168</v>
      </c>
      <c r="AM992" s="72">
        <f>(SUMIFS('Banco de Indicadores Mun. (2)'!J:J,'Banco de Indicadores Mun. (2)'!B:B,'Banco de Indicadores - Mun. (1)'!B992,'Banco de Indicadores Mun. (2)'!A:A,'Banco de Indicadores - Mun. (1)'!A992) / VLOOKUP(D992,'Dados Base'!$B:$K,7,FALSE)) * 100</f>
        <v>48.207070469798644</v>
      </c>
      <c r="AN992" s="72">
        <f>(SUMIFS('Banco de Indicadores Mun. (2)'!K:K,'Banco de Indicadores Mun. (2)'!B:B,'Banco de Indicadores - Mun. (1)'!B992,'Banco de Indicadores Mun. (2)'!A:A,'Banco de Indicadores - Mun. (1)'!A992) / VLOOKUP(D992,'Dados Base'!$B:$K,10,FALSE)) * 100</f>
        <v>13.018673469387753</v>
      </c>
      <c r="AO992" s="21">
        <v>0</v>
      </c>
      <c r="AP992" s="125">
        <v>0</v>
      </c>
      <c r="AQ992" s="17">
        <v>0</v>
      </c>
      <c r="AR992" s="18">
        <v>9.4</v>
      </c>
      <c r="AS992" s="20">
        <v>93</v>
      </c>
      <c r="AT992" s="20">
        <v>49.104000000000006</v>
      </c>
      <c r="AU992" s="20">
        <v>43.791841735529871</v>
      </c>
      <c r="AV992" s="21">
        <v>5.23</v>
      </c>
      <c r="AW992" s="21">
        <v>10</v>
      </c>
      <c r="AX992" s="21">
        <v>1</v>
      </c>
      <c r="AY992" s="116">
        <v>87.461177693665064</v>
      </c>
    </row>
    <row r="993" spans="1:51" ht="15" x14ac:dyDescent="0.25">
      <c r="A993" s="144">
        <v>2016</v>
      </c>
      <c r="B993" s="77" t="s">
        <v>348</v>
      </c>
      <c r="C993" s="78">
        <v>9</v>
      </c>
      <c r="D993" s="77">
        <v>3530706</v>
      </c>
      <c r="E993" s="78">
        <v>35307069</v>
      </c>
      <c r="F993" s="78" t="str">
        <f t="shared" si="36"/>
        <v>353070692016</v>
      </c>
      <c r="G993" s="79">
        <v>0.86361970513362252</v>
      </c>
      <c r="H993" s="80">
        <f t="shared" si="35"/>
        <v>144106</v>
      </c>
      <c r="I993" s="81">
        <v>137735</v>
      </c>
      <c r="J993" s="82">
        <v>6371</v>
      </c>
      <c r="K993" s="83">
        <f>(H993)/VLOOKUP(D993,'Dados Base'!$B:$K,6,FALSE)</f>
        <v>177.22163465085964</v>
      </c>
      <c r="L993" s="88">
        <f t="shared" si="37"/>
        <v>95.578948829333967</v>
      </c>
      <c r="M993" s="85" t="s">
        <v>702</v>
      </c>
      <c r="N993" s="86">
        <v>0.77400000000000002</v>
      </c>
      <c r="O993" s="87" t="s">
        <v>691</v>
      </c>
      <c r="P993" s="87" t="s">
        <v>691</v>
      </c>
      <c r="Q993" s="87" t="s">
        <v>691</v>
      </c>
      <c r="R993" s="87" t="s">
        <v>691</v>
      </c>
      <c r="S993" s="87" t="s">
        <v>691</v>
      </c>
      <c r="T993" s="87" t="s">
        <v>691</v>
      </c>
      <c r="U993" s="87" t="s">
        <v>691</v>
      </c>
      <c r="V993" s="87" t="s">
        <v>691</v>
      </c>
      <c r="W993" s="85">
        <v>0</v>
      </c>
      <c r="X993" s="47">
        <v>0.47663293005092588</v>
      </c>
      <c r="Y993" s="9">
        <v>126.73</v>
      </c>
      <c r="Z993" s="10">
        <v>3687.9872400000004</v>
      </c>
      <c r="AA993" s="10">
        <v>3916.0767599999999</v>
      </c>
      <c r="AB993" s="11">
        <v>5</v>
      </c>
      <c r="AC993" s="12">
        <v>0</v>
      </c>
      <c r="AD993" s="153">
        <f>VLOOKUP(D993,'Dados Base'!$B:$K,9,FALSE)*31536000/VLOOKUP($F993,F:H,MATCH(H992,F992:AF992,0),FALSE)</f>
        <v>2383.1557325857357</v>
      </c>
      <c r="AE993" s="153">
        <f>VLOOKUP(D993,'Dados Base'!$B:$K,10,FALSE)*31536000/VLOOKUP($F993,F:H,MATCH(H992,F992:AF992,0),FALSE)</f>
        <v>282.30219421814496</v>
      </c>
      <c r="AF993" s="14">
        <v>94.94</v>
      </c>
      <c r="AG993" s="15">
        <v>98.43</v>
      </c>
      <c r="AH993" s="14">
        <v>92.09</v>
      </c>
      <c r="AI993" s="14">
        <v>44.59</v>
      </c>
      <c r="AJ993" s="14">
        <v>100</v>
      </c>
      <c r="AK993" s="72">
        <f>(SUMIFS('Banco de Indicadores Mun. (2)'!I:I,'Banco de Indicadores Mun. (2)'!B:B,'Banco de Indicadores - Mun. (1)'!B993,'Banco de Indicadores Mun. (2)'!A:A,'Banco de Indicadores - Mun. (1)'!A993) / VLOOKUP(D993,'Dados Base'!$B:$K,8,FALSE)) * 100</f>
        <v>84.670819338422405</v>
      </c>
      <c r="AL993" s="72">
        <f>(SUMIFS('Banco de Indicadores Mun. (2)'!I:I,'Banco de Indicadores Mun. (2)'!B:B,'Banco de Indicadores - Mun. (1)'!B993,'Banco de Indicadores Mun. (2)'!A:A,'Banco de Indicadores - Mun. (1)'!A993) / VLOOKUP(D993,'Dados Base'!$B:$K,9,FALSE)) * 100</f>
        <v>30.556135904499541</v>
      </c>
      <c r="AM993" s="72">
        <f>(SUMIFS('Banco de Indicadores Mun. (2)'!J:J,'Banco de Indicadores Mun. (2)'!B:B,'Banco de Indicadores - Mun. (1)'!B993,'Banco de Indicadores Mun. (2)'!A:A,'Banco de Indicadores - Mun. (1)'!A993) / VLOOKUP(D993,'Dados Base'!$B:$K,7,FALSE)) * 100</f>
        <v>121.52370454545456</v>
      </c>
      <c r="AN993" s="72">
        <f>(SUMIFS('Banco de Indicadores Mun. (2)'!K:K,'Banco de Indicadores Mun. (2)'!B:B,'Banco de Indicadores - Mun. (1)'!B993,'Banco de Indicadores Mun. (2)'!A:A,'Banco de Indicadores - Mun. (1)'!A993) / VLOOKUP(D993,'Dados Base'!$B:$K,10,FALSE)) * 100</f>
        <v>9.2509612403100761</v>
      </c>
      <c r="AO993" s="21">
        <v>0</v>
      </c>
      <c r="AP993" s="125">
        <v>0</v>
      </c>
      <c r="AQ993" s="17">
        <v>0</v>
      </c>
      <c r="AR993" s="18">
        <v>7.3</v>
      </c>
      <c r="AS993" s="20">
        <v>100</v>
      </c>
      <c r="AT993" s="20">
        <v>73</v>
      </c>
      <c r="AU993" s="20">
        <v>48.500213043972281</v>
      </c>
      <c r="AV993" s="21">
        <v>5.75</v>
      </c>
      <c r="AW993" s="21">
        <v>0</v>
      </c>
      <c r="AX993" s="21">
        <v>0</v>
      </c>
      <c r="AY993" s="116">
        <v>3.7395653712167123</v>
      </c>
    </row>
    <row r="994" spans="1:51" ht="15" x14ac:dyDescent="0.25">
      <c r="A994" s="144">
        <v>2016</v>
      </c>
      <c r="B994" s="77" t="s">
        <v>349</v>
      </c>
      <c r="C994" s="78">
        <v>9</v>
      </c>
      <c r="D994" s="77">
        <v>3530805</v>
      </c>
      <c r="E994" s="78">
        <v>35308059</v>
      </c>
      <c r="F994" s="78" t="str">
        <f t="shared" si="36"/>
        <v>353080592016</v>
      </c>
      <c r="G994" s="79">
        <v>0.52125219213992047</v>
      </c>
      <c r="H994" s="80">
        <f t="shared" si="35"/>
        <v>89042</v>
      </c>
      <c r="I994" s="81">
        <v>84609</v>
      </c>
      <c r="J994" s="82">
        <v>4433</v>
      </c>
      <c r="K994" s="83">
        <f>(H994)/VLOOKUP(D994,'Dados Base'!$B:$K,6,FALSE)</f>
        <v>178.39798044558424</v>
      </c>
      <c r="L994" s="88">
        <f t="shared" si="37"/>
        <v>95.021450551425175</v>
      </c>
      <c r="M994" s="85" t="s">
        <v>702</v>
      </c>
      <c r="N994" s="86">
        <v>0.78400000000000003</v>
      </c>
      <c r="O994" s="87" t="s">
        <v>691</v>
      </c>
      <c r="P994" s="87" t="s">
        <v>691</v>
      </c>
      <c r="Q994" s="87" t="s">
        <v>691</v>
      </c>
      <c r="R994" s="87" t="s">
        <v>691</v>
      </c>
      <c r="S994" s="87" t="s">
        <v>691</v>
      </c>
      <c r="T994" s="87" t="s">
        <v>691</v>
      </c>
      <c r="U994" s="87" t="s">
        <v>691</v>
      </c>
      <c r="V994" s="87" t="s">
        <v>691</v>
      </c>
      <c r="W994" s="85">
        <v>0</v>
      </c>
      <c r="X994" s="47">
        <v>0.25361418567361105</v>
      </c>
      <c r="Y994" s="9">
        <v>68.819999999999993</v>
      </c>
      <c r="Z994" s="10">
        <v>2666.6474399999997</v>
      </c>
      <c r="AA994" s="10">
        <v>1978.43256</v>
      </c>
      <c r="AB994" s="11">
        <v>1</v>
      </c>
      <c r="AC994" s="12">
        <v>0</v>
      </c>
      <c r="AD994" s="153">
        <f>VLOOKUP(D994,'Dados Base'!$B:$K,9,FALSE)*31536000/VLOOKUP($F994,F:H,MATCH(H993,F993:AF993,0),FALSE)</f>
        <v>2316.271422474787</v>
      </c>
      <c r="AE994" s="153">
        <f>VLOOKUP(D994,'Dados Base'!$B:$K,10,FALSE)*31536000/VLOOKUP($F994,F:H,MATCH(H993,F993:AF993,0),FALSE)</f>
        <v>283.33595381954575</v>
      </c>
      <c r="AF994" s="14">
        <v>93.57</v>
      </c>
      <c r="AG994" s="15">
        <v>97.9</v>
      </c>
      <c r="AH994" s="14">
        <v>93.12</v>
      </c>
      <c r="AI994" s="14">
        <v>45.79</v>
      </c>
      <c r="AJ994" s="14">
        <v>100</v>
      </c>
      <c r="AK994" s="72">
        <f>(SUMIFS('Banco de Indicadores Mun. (2)'!I:I,'Banco de Indicadores Mun. (2)'!B:B,'Banco de Indicadores - Mun. (1)'!B994,'Banco de Indicadores Mun. (2)'!A:A,'Banco de Indicadores - Mun. (1)'!A994) / VLOOKUP(D994,'Dados Base'!$B:$K,8,FALSE)) * 100</f>
        <v>14.747437499999998</v>
      </c>
      <c r="AL994" s="72">
        <f>(SUMIFS('Banco de Indicadores Mun. (2)'!I:I,'Banco de Indicadores Mun. (2)'!B:B,'Banco de Indicadores - Mun. (1)'!B994,'Banco de Indicadores Mun. (2)'!A:A,'Banco de Indicadores - Mun. (1)'!A994) / VLOOKUP(D994,'Dados Base'!$B:$K,9,FALSE)) * 100</f>
        <v>5.4119036697247695</v>
      </c>
      <c r="AM994" s="72">
        <f>(SUMIFS('Banco de Indicadores Mun. (2)'!J:J,'Banco de Indicadores Mun. (2)'!B:B,'Banco de Indicadores - Mun. (1)'!B994,'Banco de Indicadores Mun. (2)'!A:A,'Banco de Indicadores - Mun. (1)'!A994) / VLOOKUP(D994,'Dados Base'!$B:$K,7,FALSE)) * 100</f>
        <v>17.747406250000001</v>
      </c>
      <c r="AN994" s="72">
        <f>(SUMIFS('Banco de Indicadores Mun. (2)'!K:K,'Banco de Indicadores Mun. (2)'!B:B,'Banco de Indicadores - Mun. (1)'!B994,'Banco de Indicadores Mun. (2)'!A:A,'Banco de Indicadores - Mun. (1)'!A994) / VLOOKUP(D994,'Dados Base'!$B:$K,10,FALSE)) * 100</f>
        <v>8.7474999999999952</v>
      </c>
      <c r="AO994" s="21">
        <v>0</v>
      </c>
      <c r="AP994" s="125">
        <v>0</v>
      </c>
      <c r="AQ994" s="17">
        <v>0</v>
      </c>
      <c r="AR994" s="18">
        <v>9.5</v>
      </c>
      <c r="AS994" s="20">
        <v>92</v>
      </c>
      <c r="AT994" s="20">
        <v>59.800000000000011</v>
      </c>
      <c r="AU994" s="20">
        <v>57.407998139967447</v>
      </c>
      <c r="AV994" s="21">
        <v>6.59</v>
      </c>
      <c r="AW994" s="21">
        <v>0</v>
      </c>
      <c r="AX994" s="21">
        <v>0</v>
      </c>
      <c r="AY994" s="116">
        <v>0</v>
      </c>
    </row>
    <row r="995" spans="1:51" ht="15" x14ac:dyDescent="0.25">
      <c r="A995" s="144">
        <v>2016</v>
      </c>
      <c r="B995" s="77" t="s">
        <v>350</v>
      </c>
      <c r="C995" s="78">
        <v>5</v>
      </c>
      <c r="D995" s="77">
        <v>3530904</v>
      </c>
      <c r="E995" s="78">
        <v>35309045</v>
      </c>
      <c r="F995" s="78" t="str">
        <f t="shared" si="36"/>
        <v>353090452016</v>
      </c>
      <c r="G995" s="79">
        <v>0.30127363828817977</v>
      </c>
      <c r="H995" s="80">
        <f t="shared" si="35"/>
        <v>3307</v>
      </c>
      <c r="I995" s="81">
        <v>2853</v>
      </c>
      <c r="J995" s="82">
        <v>454</v>
      </c>
      <c r="K995" s="83">
        <f>(H995)/VLOOKUP(D995,'Dados Base'!$B:$K,6,FALSE)</f>
        <v>24.827327327327328</v>
      </c>
      <c r="L995" s="88">
        <f t="shared" si="37"/>
        <v>86.271545207136384</v>
      </c>
      <c r="M995" s="85" t="s">
        <v>702</v>
      </c>
      <c r="N995" s="86">
        <v>0.71899999999999997</v>
      </c>
      <c r="O995" s="87" t="s">
        <v>691</v>
      </c>
      <c r="P995" s="87" t="s">
        <v>691</v>
      </c>
      <c r="Q995" s="87" t="s">
        <v>691</v>
      </c>
      <c r="R995" s="87" t="s">
        <v>691</v>
      </c>
      <c r="S995" s="87" t="s">
        <v>691</v>
      </c>
      <c r="T995" s="87" t="s">
        <v>691</v>
      </c>
      <c r="U995" s="87" t="s">
        <v>691</v>
      </c>
      <c r="V995" s="87" t="s">
        <v>691</v>
      </c>
      <c r="W995" s="85">
        <v>0</v>
      </c>
      <c r="X995" s="47">
        <v>7.7077213541666663E-3</v>
      </c>
      <c r="Y995" s="9">
        <v>1.99</v>
      </c>
      <c r="Z995" s="10">
        <v>115.54376197183097</v>
      </c>
      <c r="AA995" s="10">
        <v>37.870238028169013</v>
      </c>
      <c r="AB995" s="11">
        <v>0</v>
      </c>
      <c r="AC995" s="12">
        <v>0</v>
      </c>
      <c r="AD995" s="153">
        <f>VLOOKUP(D995,'Dados Base'!$B:$K,9,FALSE)*31536000/VLOOKUP($F995,F:H,MATCH(H994,F994:AF994,0),FALSE)</f>
        <v>15162.455397641366</v>
      </c>
      <c r="AE995" s="153">
        <f>VLOOKUP(D995,'Dados Base'!$B:$K,10,FALSE)*31536000/VLOOKUP($F995,F:H,MATCH(H994,F994:AF994,0),FALSE)</f>
        <v>2002.588448745086</v>
      </c>
      <c r="AF995" s="14">
        <v>89.5</v>
      </c>
      <c r="AG995" s="15">
        <v>82.2</v>
      </c>
      <c r="AH995" s="14">
        <v>82.03</v>
      </c>
      <c r="AI995" s="14">
        <v>18.07</v>
      </c>
      <c r="AJ995" s="14">
        <v>100</v>
      </c>
      <c r="AK995" s="72">
        <f>(SUMIFS('Banco de Indicadores Mun. (2)'!I:I,'Banco de Indicadores Mun. (2)'!B:B,'Banco de Indicadores - Mun. (1)'!B995,'Banco de Indicadores Mun. (2)'!A:A,'Banco de Indicadores - Mun. (1)'!A995) / VLOOKUP(D995,'Dados Base'!$B:$K,8,FALSE)) * 100</f>
        <v>2.476866666666667</v>
      </c>
      <c r="AL995" s="72">
        <f>(SUMIFS('Banco de Indicadores Mun. (2)'!I:I,'Banco de Indicadores Mun. (2)'!B:B,'Banco de Indicadores - Mun. (1)'!B995,'Banco de Indicadores Mun. (2)'!A:A,'Banco de Indicadores - Mun. (1)'!A995) / VLOOKUP(D995,'Dados Base'!$B:$K,9,FALSE)) * 100</f>
        <v>0.93466666666666665</v>
      </c>
      <c r="AM995" s="72">
        <f>(SUMIFS('Banco de Indicadores Mun. (2)'!J:J,'Banco de Indicadores Mun. (2)'!B:B,'Banco de Indicadores - Mun. (1)'!B995,'Banco de Indicadores Mun. (2)'!A:A,'Banco de Indicadores - Mun. (1)'!A995) / VLOOKUP(D995,'Dados Base'!$B:$K,7,FALSE)) * 100</f>
        <v>1.033076923076923</v>
      </c>
      <c r="AN995" s="72">
        <f>(SUMIFS('Banco de Indicadores Mun. (2)'!K:K,'Banco de Indicadores Mun. (2)'!B:B,'Banco de Indicadores - Mun. (1)'!B995,'Banco de Indicadores Mun. (2)'!A:A,'Banco de Indicadores - Mun. (1)'!A995) / VLOOKUP(D995,'Dados Base'!$B:$K,10,FALSE)) * 100</f>
        <v>5.1581904761904775</v>
      </c>
      <c r="AO995" s="21">
        <v>0</v>
      </c>
      <c r="AP995" s="125">
        <v>0</v>
      </c>
      <c r="AQ995" s="17">
        <v>0</v>
      </c>
      <c r="AR995" s="18">
        <v>9.8000000000000007</v>
      </c>
      <c r="AS995" s="20">
        <v>89.929577464788736</v>
      </c>
      <c r="AT995" s="20">
        <v>89.929577464788721</v>
      </c>
      <c r="AU995" s="20">
        <v>75.315005131103405</v>
      </c>
      <c r="AV995" s="21">
        <v>7.74</v>
      </c>
      <c r="AW995" s="21">
        <v>0</v>
      </c>
      <c r="AX995" s="21">
        <v>0</v>
      </c>
      <c r="AY995" s="116">
        <v>108.11625923004023</v>
      </c>
    </row>
    <row r="996" spans="1:51" ht="15" x14ac:dyDescent="0.25">
      <c r="A996" s="144">
        <v>2016</v>
      </c>
      <c r="B996" s="77" t="s">
        <v>351</v>
      </c>
      <c r="C996" s="78">
        <v>19</v>
      </c>
      <c r="D996" s="77">
        <v>3531001</v>
      </c>
      <c r="E996" s="78">
        <v>353100119</v>
      </c>
      <c r="F996" s="78" t="str">
        <f t="shared" si="36"/>
        <v>3531001192016</v>
      </c>
      <c r="G996" s="79">
        <v>0.23889270625589987</v>
      </c>
      <c r="H996" s="80">
        <f t="shared" si="35"/>
        <v>2163</v>
      </c>
      <c r="I996" s="81">
        <v>1878</v>
      </c>
      <c r="J996" s="82">
        <v>285</v>
      </c>
      <c r="K996" s="83">
        <f>(H996)/VLOOKUP(D996,'Dados Base'!$B:$K,6,FALSE)</f>
        <v>20.700545506747059</v>
      </c>
      <c r="L996" s="88">
        <f t="shared" si="37"/>
        <v>86.823855755894584</v>
      </c>
      <c r="M996" s="85" t="s">
        <v>702</v>
      </c>
      <c r="N996" s="86">
        <v>0.77200000000000002</v>
      </c>
      <c r="O996" s="87" t="s">
        <v>691</v>
      </c>
      <c r="P996" s="87" t="s">
        <v>691</v>
      </c>
      <c r="Q996" s="87" t="s">
        <v>691</v>
      </c>
      <c r="R996" s="87" t="s">
        <v>691</v>
      </c>
      <c r="S996" s="87" t="s">
        <v>691</v>
      </c>
      <c r="T996" s="87" t="s">
        <v>691</v>
      </c>
      <c r="U996" s="87" t="s">
        <v>691</v>
      </c>
      <c r="V996" s="87" t="s">
        <v>691</v>
      </c>
      <c r="W996" s="85">
        <v>0</v>
      </c>
      <c r="X996" s="47">
        <v>5.4722773437499992E-3</v>
      </c>
      <c r="Y996" s="9">
        <v>1.35</v>
      </c>
      <c r="Z996" s="10">
        <v>94.483317600000007</v>
      </c>
      <c r="AA996" s="10">
        <v>9.7906823999999943</v>
      </c>
      <c r="AB996" s="11">
        <v>0</v>
      </c>
      <c r="AC996" s="12">
        <v>0</v>
      </c>
      <c r="AD996" s="153">
        <f>VLOOKUP(D996,'Dados Base'!$B:$K,9,FALSE)*31536000/VLOOKUP($F996,F:H,MATCH(H995,F995:AF995,0),FALSE)</f>
        <v>11226.407766990291</v>
      </c>
      <c r="AE996" s="153">
        <f>VLOOKUP(D996,'Dados Base'!$B:$K,10,FALSE)*31536000/VLOOKUP($F996,F:H,MATCH(H995,F995:AF995,0),FALSE)</f>
        <v>874.78502080443832</v>
      </c>
      <c r="AF996" s="14">
        <v>97.15</v>
      </c>
      <c r="AG996" s="15">
        <v>92.82</v>
      </c>
      <c r="AH996" s="14">
        <v>95.18</v>
      </c>
      <c r="AI996" s="14">
        <v>17.809999999999999</v>
      </c>
      <c r="AJ996" s="14">
        <v>100</v>
      </c>
      <c r="AK996" s="72">
        <f>(SUMIFS('Banco de Indicadores Mun. (2)'!I:I,'Banco de Indicadores Mun. (2)'!B:B,'Banco de Indicadores - Mun. (1)'!B996,'Banco de Indicadores Mun. (2)'!A:A,'Banco de Indicadores - Mun. (1)'!A996) / VLOOKUP(D996,'Dados Base'!$B:$K,8,FALSE)) * 100</f>
        <v>63.856916666666663</v>
      </c>
      <c r="AL996" s="72">
        <f>(SUMIFS('Banco de Indicadores Mun. (2)'!I:I,'Banco de Indicadores Mun. (2)'!B:B,'Banco de Indicadores - Mun. (1)'!B996,'Banco de Indicadores Mun. (2)'!A:A,'Banco de Indicadores - Mun. (1)'!A996) / VLOOKUP(D996,'Dados Base'!$B:$K,9,FALSE)) * 100</f>
        <v>19.903454545454544</v>
      </c>
      <c r="AM996" s="72">
        <f>(SUMIFS('Banco de Indicadores Mun. (2)'!J:J,'Banco de Indicadores Mun. (2)'!B:B,'Banco de Indicadores - Mun. (1)'!B996,'Banco de Indicadores Mun. (2)'!A:A,'Banco de Indicadores - Mun. (1)'!A996) / VLOOKUP(D996,'Dados Base'!$B:$K,7,FALSE)) * 100</f>
        <v>78.004944444444448</v>
      </c>
      <c r="AN996" s="72">
        <f>(SUMIFS('Banco de Indicadores Mun. (2)'!K:K,'Banco de Indicadores Mun. (2)'!B:B,'Banco de Indicadores - Mun. (1)'!B996,'Banco de Indicadores Mun. (2)'!A:A,'Banco de Indicadores - Mun. (1)'!A996) / VLOOKUP(D996,'Dados Base'!$B:$K,10,FALSE)) * 100</f>
        <v>21.412833333333335</v>
      </c>
      <c r="AO996" s="21">
        <v>0</v>
      </c>
      <c r="AP996" s="125">
        <v>0</v>
      </c>
      <c r="AQ996" s="17">
        <v>0</v>
      </c>
      <c r="AR996" s="18">
        <v>4.3</v>
      </c>
      <c r="AS996" s="20">
        <v>99.573333333333338</v>
      </c>
      <c r="AT996" s="20">
        <v>99.573333333333352</v>
      </c>
      <c r="AU996" s="20">
        <v>90.610619713447278</v>
      </c>
      <c r="AV996" s="21">
        <v>9.99</v>
      </c>
      <c r="AW996" s="21">
        <v>0</v>
      </c>
      <c r="AX996" s="21">
        <v>0</v>
      </c>
      <c r="AY996" s="116">
        <v>86.88521617842207</v>
      </c>
    </row>
    <row r="997" spans="1:51" ht="15" x14ac:dyDescent="0.25">
      <c r="A997" s="144">
        <v>2016</v>
      </c>
      <c r="B997" s="77" t="s">
        <v>352</v>
      </c>
      <c r="C997" s="78">
        <v>7</v>
      </c>
      <c r="D997" s="77">
        <v>3531100</v>
      </c>
      <c r="E997" s="78">
        <v>35311007</v>
      </c>
      <c r="F997" s="78" t="str">
        <f t="shared" si="36"/>
        <v>353110072016</v>
      </c>
      <c r="G997" s="79">
        <v>2.0886284943794964</v>
      </c>
      <c r="H997" s="80">
        <f t="shared" si="35"/>
        <v>51380</v>
      </c>
      <c r="I997" s="81">
        <v>51156</v>
      </c>
      <c r="J997" s="82">
        <v>224</v>
      </c>
      <c r="K997" s="83">
        <f>(H997)/VLOOKUP(D997,'Dados Base'!$B:$K,6,FALSE)</f>
        <v>358.87406579590697</v>
      </c>
      <c r="L997" s="88">
        <f t="shared" si="37"/>
        <v>99.564032697547688</v>
      </c>
      <c r="M997" s="85" t="s">
        <v>702</v>
      </c>
      <c r="N997" s="86">
        <v>0.754</v>
      </c>
      <c r="O997" s="87" t="s">
        <v>691</v>
      </c>
      <c r="P997" s="87" t="s">
        <v>691</v>
      </c>
      <c r="Q997" s="87" t="s">
        <v>691</v>
      </c>
      <c r="R997" s="87" t="s">
        <v>691</v>
      </c>
      <c r="S997" s="87" t="s">
        <v>691</v>
      </c>
      <c r="T997" s="87" t="s">
        <v>691</v>
      </c>
      <c r="U997" s="87" t="s">
        <v>691</v>
      </c>
      <c r="V997" s="87" t="s">
        <v>691</v>
      </c>
      <c r="W997" s="85">
        <v>0</v>
      </c>
      <c r="X997" s="47">
        <v>0.14459158599537036</v>
      </c>
      <c r="Y997" s="9">
        <v>42.52</v>
      </c>
      <c r="Z997" s="10">
        <v>2038.302136460763</v>
      </c>
      <c r="AA997" s="10">
        <v>831.85186353923712</v>
      </c>
      <c r="AB997" s="11">
        <v>4</v>
      </c>
      <c r="AC997" s="12">
        <v>0</v>
      </c>
      <c r="AD997" s="153">
        <f>VLOOKUP(D997,'Dados Base'!$B:$K,9,FALSE)*31536000/VLOOKUP($F997,F:H,MATCH(H996,F996:AF996,0),FALSE)</f>
        <v>4996.1666017905809</v>
      </c>
      <c r="AE997" s="153">
        <f>VLOOKUP(D997,'Dados Base'!$B:$K,10,FALSE)*31536000/VLOOKUP($F997,F:H,MATCH(H996,F996:AF996,0),FALSE)</f>
        <v>632.19307123394333</v>
      </c>
      <c r="AF997" s="14">
        <v>92.45</v>
      </c>
      <c r="AG997" s="15">
        <v>99.56</v>
      </c>
      <c r="AH997" s="14">
        <v>76.709999999999994</v>
      </c>
      <c r="AI997" s="14">
        <v>40.54</v>
      </c>
      <c r="AJ997" s="14">
        <v>92.86</v>
      </c>
      <c r="AK997" s="72">
        <f>(SUMIFS('Banco de Indicadores Mun. (2)'!I:I,'Banco de Indicadores Mun. (2)'!B:B,'Banco de Indicadores - Mun. (1)'!B997,'Banco de Indicadores Mun. (2)'!A:A,'Banco de Indicadores - Mun. (1)'!A997) / VLOOKUP(D997,'Dados Base'!$B:$K,8,FALSE)) * 100</f>
        <v>3.0440986842105264</v>
      </c>
      <c r="AL997" s="72">
        <f>(SUMIFS('Banco de Indicadores Mun. (2)'!I:I,'Banco de Indicadores Mun. (2)'!B:B,'Banco de Indicadores - Mun. (1)'!B997,'Banco de Indicadores Mun. (2)'!A:A,'Banco de Indicadores - Mun. (1)'!A997) / VLOOKUP(D997,'Dados Base'!$B:$K,9,FALSE)) * 100</f>
        <v>1.1368624078624079</v>
      </c>
      <c r="AM997" s="72">
        <f>(SUMIFS('Banco de Indicadores Mun. (2)'!J:J,'Banco de Indicadores Mun. (2)'!B:B,'Banco de Indicadores - Mun. (1)'!B997,'Banco de Indicadores Mun. (2)'!A:A,'Banco de Indicadores - Mun. (1)'!A997) / VLOOKUP(D997,'Dados Base'!$B:$K,7,FALSE)) * 100</f>
        <v>4.5968109452736332</v>
      </c>
      <c r="AN997" s="72">
        <f>(SUMIFS('Banco de Indicadores Mun. (2)'!K:K,'Banco de Indicadores Mun. (2)'!B:B,'Banco de Indicadores - Mun. (1)'!B997,'Banco de Indicadores Mun. (2)'!A:A,'Banco de Indicadores - Mun. (1)'!A997) / VLOOKUP(D997,'Dados Base'!$B:$K,10,FALSE)) * 100</f>
        <v>1.4048543689320384E-2</v>
      </c>
      <c r="AO997" s="21">
        <v>0</v>
      </c>
      <c r="AP997" s="125">
        <v>3.8925652004671076</v>
      </c>
      <c r="AQ997" s="17">
        <v>0</v>
      </c>
      <c r="AR997" s="18">
        <v>9.5</v>
      </c>
      <c r="AS997" s="20">
        <v>79.526473369051374</v>
      </c>
      <c r="AT997" s="20">
        <v>79.526473369051374</v>
      </c>
      <c r="AU997" s="20">
        <v>71.017169687088668</v>
      </c>
      <c r="AV997" s="21">
        <v>7.81</v>
      </c>
      <c r="AW997" s="21">
        <v>0</v>
      </c>
      <c r="AX997" s="21">
        <v>0</v>
      </c>
      <c r="AY997" s="116">
        <v>63.396980791769622</v>
      </c>
    </row>
    <row r="998" spans="1:51" ht="15" x14ac:dyDescent="0.25">
      <c r="A998" s="144">
        <v>2016</v>
      </c>
      <c r="B998" s="77" t="s">
        <v>353</v>
      </c>
      <c r="C998" s="78">
        <v>5</v>
      </c>
      <c r="D998" s="77">
        <v>3531209</v>
      </c>
      <c r="E998" s="78">
        <v>35312095</v>
      </c>
      <c r="F998" s="78" t="str">
        <f t="shared" si="36"/>
        <v>353120952016</v>
      </c>
      <c r="G998" s="79">
        <v>1.0151760460596515</v>
      </c>
      <c r="H998" s="80">
        <f t="shared" si="35"/>
        <v>7536</v>
      </c>
      <c r="I998" s="81">
        <v>4543</v>
      </c>
      <c r="J998" s="82">
        <v>2993</v>
      </c>
      <c r="K998" s="83">
        <f>(H998)/VLOOKUP(D998,'Dados Base'!$B:$K,6,FALSE)</f>
        <v>67.977629442540135</v>
      </c>
      <c r="L998" s="88">
        <f t="shared" si="37"/>
        <v>60.283970276008489</v>
      </c>
      <c r="M998" s="85" t="s">
        <v>702</v>
      </c>
      <c r="N998" s="86">
        <v>0.75900000000000001</v>
      </c>
      <c r="O998" s="87" t="s">
        <v>691</v>
      </c>
      <c r="P998" s="87" t="s">
        <v>691</v>
      </c>
      <c r="Q998" s="87" t="s">
        <v>691</v>
      </c>
      <c r="R998" s="87" t="s">
        <v>691</v>
      </c>
      <c r="S998" s="87" t="s">
        <v>691</v>
      </c>
      <c r="T998" s="87" t="s">
        <v>691</v>
      </c>
      <c r="U998" s="87" t="s">
        <v>691</v>
      </c>
      <c r="V998" s="87" t="s">
        <v>691</v>
      </c>
      <c r="W998" s="85">
        <v>0</v>
      </c>
      <c r="X998" s="47">
        <v>1.72386E-2</v>
      </c>
      <c r="Y998" s="9">
        <v>3.12</v>
      </c>
      <c r="Z998" s="10">
        <v>0</v>
      </c>
      <c r="AA998" s="10">
        <v>241.05599999999998</v>
      </c>
      <c r="AB998" s="11">
        <v>2</v>
      </c>
      <c r="AC998" s="12">
        <v>0</v>
      </c>
      <c r="AD998" s="153">
        <f>VLOOKUP(D998,'Dados Base'!$B:$K,9,FALSE)*31536000/VLOOKUP($F998,F:H,MATCH(H997,F997:AF997,0),FALSE)</f>
        <v>5900.4458598726114</v>
      </c>
      <c r="AE998" s="153">
        <f>VLOOKUP(D998,'Dados Base'!$B:$K,10,FALSE)*31536000/VLOOKUP($F998,F:H,MATCH(H997,F997:AF997,0),FALSE)</f>
        <v>753.24840764331236</v>
      </c>
      <c r="AF998" s="14">
        <v>87.84</v>
      </c>
      <c r="AG998" s="15">
        <v>97.96</v>
      </c>
      <c r="AH998" s="14">
        <v>47.69</v>
      </c>
      <c r="AI998" s="14">
        <v>28.92</v>
      </c>
      <c r="AJ998" s="14">
        <v>99.13</v>
      </c>
      <c r="AK998" s="72">
        <f>(SUMIFS('Banco de Indicadores Mun. (2)'!I:I,'Banco de Indicadores Mun. (2)'!B:B,'Banco de Indicadores - Mun. (1)'!B998,'Banco de Indicadores Mun. (2)'!A:A,'Banco de Indicadores - Mun. (1)'!A998) / VLOOKUP(D998,'Dados Base'!$B:$K,8,FALSE)) * 100</f>
        <v>28.800169811320757</v>
      </c>
      <c r="AL998" s="72">
        <f>(SUMIFS('Banco de Indicadores Mun. (2)'!I:I,'Banco de Indicadores Mun. (2)'!B:B,'Banco de Indicadores - Mun. (1)'!B998,'Banco de Indicadores Mun. (2)'!A:A,'Banco de Indicadores - Mun. (1)'!A998) / VLOOKUP(D998,'Dados Base'!$B:$K,9,FALSE)) * 100</f>
        <v>10.825595744680854</v>
      </c>
      <c r="AM998" s="72">
        <f>(SUMIFS('Banco de Indicadores Mun. (2)'!J:J,'Banco de Indicadores Mun. (2)'!B:B,'Banco de Indicadores - Mun. (1)'!B998,'Banco de Indicadores Mun. (2)'!A:A,'Banco de Indicadores - Mun. (1)'!A998) / VLOOKUP(D998,'Dados Base'!$B:$K,7,FALSE)) * 100</f>
        <v>39.910971428571436</v>
      </c>
      <c r="AN998" s="72">
        <f>(SUMIFS('Banco de Indicadores Mun. (2)'!K:K,'Banco de Indicadores Mun. (2)'!B:B,'Banco de Indicadores - Mun. (1)'!B998,'Banco de Indicadores Mun. (2)'!A:A,'Banco de Indicadores - Mun. (1)'!A998) / VLOOKUP(D998,'Dados Base'!$B:$K,10,FALSE)) * 100</f>
        <v>7.195833333333332</v>
      </c>
      <c r="AO998" s="21">
        <v>0</v>
      </c>
      <c r="AP998" s="125">
        <v>0</v>
      </c>
      <c r="AQ998" s="17">
        <v>0</v>
      </c>
      <c r="AR998" s="18">
        <v>9.5</v>
      </c>
      <c r="AS998" s="20">
        <v>80</v>
      </c>
      <c r="AT998" s="20">
        <v>0</v>
      </c>
      <c r="AU998" s="20">
        <v>0</v>
      </c>
      <c r="AV998" s="21">
        <v>1.2</v>
      </c>
      <c r="AW998" s="21">
        <v>2</v>
      </c>
      <c r="AX998" s="21">
        <v>0</v>
      </c>
      <c r="AY998" s="116">
        <v>170.11358230946828</v>
      </c>
    </row>
    <row r="999" spans="1:51" ht="15" x14ac:dyDescent="0.25">
      <c r="A999" s="144">
        <v>2016</v>
      </c>
      <c r="B999" s="77" t="s">
        <v>354</v>
      </c>
      <c r="C999" s="78">
        <v>15</v>
      </c>
      <c r="D999" s="77">
        <v>3531308</v>
      </c>
      <c r="E999" s="78">
        <v>353130815</v>
      </c>
      <c r="F999" s="78" t="str">
        <f t="shared" si="36"/>
        <v>3531308152016</v>
      </c>
      <c r="G999" s="79">
        <v>0.48606773109418633</v>
      </c>
      <c r="H999" s="80">
        <f t="shared" si="35"/>
        <v>47811</v>
      </c>
      <c r="I999" s="81">
        <v>46088</v>
      </c>
      <c r="J999" s="82">
        <v>1723</v>
      </c>
      <c r="K999" s="83">
        <f>(H999)/VLOOKUP(D999,'Dados Base'!$B:$K,6,FALSE)</f>
        <v>137.73622954597835</v>
      </c>
      <c r="L999" s="88">
        <f t="shared" si="37"/>
        <v>96.396226809729981</v>
      </c>
      <c r="M999" s="85" t="s">
        <v>702</v>
      </c>
      <c r="N999" s="86">
        <v>0.76800000000000002</v>
      </c>
      <c r="O999" s="87" t="s">
        <v>691</v>
      </c>
      <c r="P999" s="87" t="s">
        <v>691</v>
      </c>
      <c r="Q999" s="87" t="s">
        <v>691</v>
      </c>
      <c r="R999" s="87" t="s">
        <v>691</v>
      </c>
      <c r="S999" s="87" t="s">
        <v>691</v>
      </c>
      <c r="T999" s="87" t="s">
        <v>691</v>
      </c>
      <c r="U999" s="87" t="s">
        <v>691</v>
      </c>
      <c r="V999" s="87" t="s">
        <v>691</v>
      </c>
      <c r="W999" s="85">
        <v>0</v>
      </c>
      <c r="X999" s="47">
        <v>0.1455357986111111</v>
      </c>
      <c r="Y999" s="9">
        <v>37.99</v>
      </c>
      <c r="Z999" s="10">
        <v>2361.4522032467112</v>
      </c>
      <c r="AA999" s="10">
        <v>202.62979675328887</v>
      </c>
      <c r="AB999" s="11">
        <v>4</v>
      </c>
      <c r="AC999" s="12">
        <v>0</v>
      </c>
      <c r="AD999" s="153">
        <f>VLOOKUP(D999,'Dados Base'!$B:$K,9,FALSE)*31536000/VLOOKUP($F999,F:H,MATCH(H998,F998:AF998,0),FALSE)</f>
        <v>2156.882725732572</v>
      </c>
      <c r="AE999" s="153">
        <f>VLOOKUP(D999,'Dados Base'!$B:$K,10,FALSE)*31536000/VLOOKUP($F999,F:H,MATCH(H998,F998:AF998,0),FALSE)</f>
        <v>244.05095061805869</v>
      </c>
      <c r="AF999" s="14">
        <v>100</v>
      </c>
      <c r="AG999" s="15">
        <v>95.5</v>
      </c>
      <c r="AH999" s="14">
        <v>98.76</v>
      </c>
      <c r="AI999" s="14">
        <v>19.27</v>
      </c>
      <c r="AJ999" s="14">
        <v>100</v>
      </c>
      <c r="AK999" s="72">
        <f>(SUMIFS('Banco de Indicadores Mun. (2)'!I:I,'Banco de Indicadores Mun. (2)'!B:B,'Banco de Indicadores - Mun. (1)'!B999,'Banco de Indicadores Mun. (2)'!A:A,'Banco de Indicadores - Mun. (1)'!A999) / VLOOKUP(D999,'Dados Base'!$B:$K,8,FALSE)) * 100</f>
        <v>35.733481818181815</v>
      </c>
      <c r="AL999" s="72">
        <f>(SUMIFS('Banco de Indicadores Mun. (2)'!I:I,'Banco de Indicadores Mun. (2)'!B:B,'Banco de Indicadores - Mun. (1)'!B999,'Banco de Indicadores Mun. (2)'!A:A,'Banco de Indicadores - Mun. (1)'!A999) / VLOOKUP(D999,'Dados Base'!$B:$K,9,FALSE)) * 100</f>
        <v>12.0204373088685</v>
      </c>
      <c r="AM999" s="72">
        <f>(SUMIFS('Banco de Indicadores Mun. (2)'!J:J,'Banco de Indicadores Mun. (2)'!B:B,'Banco de Indicadores - Mun. (1)'!B999,'Banco de Indicadores Mun. (2)'!A:A,'Banco de Indicadores - Mun. (1)'!A999) / VLOOKUP(D999,'Dados Base'!$B:$K,7,FALSE)) * 100</f>
        <v>10.041972602739726</v>
      </c>
      <c r="AN999" s="72">
        <f>(SUMIFS('Banco de Indicadores Mun. (2)'!K:K,'Banco de Indicadores Mun. (2)'!B:B,'Banco de Indicadores - Mun. (1)'!B999,'Banco de Indicadores Mun. (2)'!A:A,'Banco de Indicadores - Mun. (1)'!A999) / VLOOKUP(D999,'Dados Base'!$B:$K,10,FALSE)) * 100</f>
        <v>86.422135135135107</v>
      </c>
      <c r="AO999" s="21">
        <v>0</v>
      </c>
      <c r="AP999" s="125">
        <v>0</v>
      </c>
      <c r="AQ999" s="17">
        <v>0</v>
      </c>
      <c r="AR999" s="18">
        <v>10</v>
      </c>
      <c r="AS999" s="20">
        <v>95.809503098836586</v>
      </c>
      <c r="AT999" s="20">
        <v>95.809503098836586</v>
      </c>
      <c r="AU999" s="20">
        <v>92.097374547565607</v>
      </c>
      <c r="AV999" s="21">
        <v>9.94</v>
      </c>
      <c r="AW999" s="21">
        <v>0</v>
      </c>
      <c r="AX999" s="21">
        <v>0</v>
      </c>
      <c r="AY999" s="116">
        <v>43.184907493407387</v>
      </c>
    </row>
    <row r="1000" spans="1:51" ht="15" x14ac:dyDescent="0.25">
      <c r="A1000" s="144">
        <v>2016</v>
      </c>
      <c r="B1000" s="77" t="s">
        <v>355</v>
      </c>
      <c r="C1000" s="78">
        <v>18</v>
      </c>
      <c r="D1000" s="77">
        <v>3531407</v>
      </c>
      <c r="E1000" s="78">
        <v>353140718</v>
      </c>
      <c r="F1000" s="78" t="str">
        <f t="shared" si="36"/>
        <v>3531407182016</v>
      </c>
      <c r="G1000" s="79">
        <v>1.2134375087134552</v>
      </c>
      <c r="H1000" s="80">
        <f t="shared" si="35"/>
        <v>22909</v>
      </c>
      <c r="I1000" s="81">
        <v>21153</v>
      </c>
      <c r="J1000" s="82">
        <v>1756</v>
      </c>
      <c r="K1000" s="83">
        <f>(H1000)/VLOOKUP(D1000,'Dados Base'!$B:$K,6,FALSE)</f>
        <v>47.437516824384488</v>
      </c>
      <c r="L1000" s="88">
        <f t="shared" si="37"/>
        <v>92.334890217818327</v>
      </c>
      <c r="M1000" s="85" t="s">
        <v>702</v>
      </c>
      <c r="N1000" s="86">
        <v>0.78500000000000003</v>
      </c>
      <c r="O1000" s="87" t="s">
        <v>691</v>
      </c>
      <c r="P1000" s="87" t="s">
        <v>691</v>
      </c>
      <c r="Q1000" s="87" t="s">
        <v>691</v>
      </c>
      <c r="R1000" s="87" t="s">
        <v>691</v>
      </c>
      <c r="S1000" s="87" t="s">
        <v>691</v>
      </c>
      <c r="T1000" s="87" t="s">
        <v>691</v>
      </c>
      <c r="U1000" s="87" t="s">
        <v>691</v>
      </c>
      <c r="V1000" s="87" t="s">
        <v>691</v>
      </c>
      <c r="W1000" s="85">
        <v>0</v>
      </c>
      <c r="X1000" s="47">
        <v>6.4113965275462967E-2</v>
      </c>
      <c r="Y1000" s="9">
        <v>15.38</v>
      </c>
      <c r="Z1000" s="10">
        <v>1045.7704472478763</v>
      </c>
      <c r="AA1000" s="10">
        <v>140.71755275212379</v>
      </c>
      <c r="AB1000" s="11">
        <v>4</v>
      </c>
      <c r="AC1000" s="12">
        <v>0</v>
      </c>
      <c r="AD1000" s="153">
        <f>VLOOKUP(D1000,'Dados Base'!$B:$K,9,FALSE)*31536000/VLOOKUP($F1000,F:H,MATCH(H999,F999:AF999,0),FALSE)</f>
        <v>4941.9110393295214</v>
      </c>
      <c r="AE1000" s="153">
        <f>VLOOKUP(D1000,'Dados Base'!$B:$K,10,FALSE)*31536000/VLOOKUP($F1000,F:H,MATCH(H999,F999:AF999,0),FALSE)</f>
        <v>399.20729844166038</v>
      </c>
      <c r="AF1000" s="14">
        <v>91.94</v>
      </c>
      <c r="AG1000" s="15">
        <v>91.06</v>
      </c>
      <c r="AH1000" s="14">
        <v>88.23</v>
      </c>
      <c r="AI1000" s="14">
        <v>18.84</v>
      </c>
      <c r="AJ1000" s="14">
        <v>100</v>
      </c>
      <c r="AK1000" s="72">
        <f>(SUMIFS('Banco de Indicadores Mun. (2)'!I:I,'Banco de Indicadores Mun. (2)'!B:B,'Banco de Indicadores - Mun. (1)'!B1000,'Banco de Indicadores Mun. (2)'!A:A,'Banco de Indicadores - Mun. (1)'!A1000) / VLOOKUP(D1000,'Dados Base'!$B:$K,8,FALSE)) * 100</f>
        <v>8.4458230088495601</v>
      </c>
      <c r="AL1000" s="72">
        <f>(SUMIFS('Banco de Indicadores Mun. (2)'!I:I,'Banco de Indicadores Mun. (2)'!B:B,'Banco de Indicadores - Mun. (1)'!B1000,'Banco de Indicadores Mun. (2)'!A:A,'Banco de Indicadores - Mun. (1)'!A1000) / VLOOKUP(D1000,'Dados Base'!$B:$K,9,FALSE)) * 100</f>
        <v>2.658434540389973</v>
      </c>
      <c r="AM1000" s="72">
        <f>(SUMIFS('Banco de Indicadores Mun. (2)'!J:J,'Banco de Indicadores Mun. (2)'!B:B,'Banco de Indicadores - Mun. (1)'!B1000,'Banco de Indicadores Mun. (2)'!A:A,'Banco de Indicadores - Mun. (1)'!A1000) / VLOOKUP(D1000,'Dados Base'!$B:$K,7,FALSE)) * 100</f>
        <v>8.4332023809523822</v>
      </c>
      <c r="AN1000" s="72">
        <f>(SUMIFS('Banco de Indicadores Mun. (2)'!K:K,'Banco de Indicadores Mun. (2)'!B:B,'Banco de Indicadores - Mun. (1)'!B1000,'Banco de Indicadores Mun. (2)'!A:A,'Banco de Indicadores - Mun. (1)'!A1000) / VLOOKUP(D1000,'Dados Base'!$B:$K,10,FALSE)) * 100</f>
        <v>8.4823793103448359</v>
      </c>
      <c r="AO1000" s="21">
        <v>0</v>
      </c>
      <c r="AP1000" s="125">
        <v>0</v>
      </c>
      <c r="AQ1000" s="17">
        <v>0</v>
      </c>
      <c r="AR1000" s="18">
        <v>10</v>
      </c>
      <c r="AS1000" s="20">
        <v>91.917801718001044</v>
      </c>
      <c r="AT1000" s="20">
        <v>91.91780171800103</v>
      </c>
      <c r="AU1000" s="20">
        <v>88.139993598576325</v>
      </c>
      <c r="AV1000" s="21">
        <v>9.8800000000000008</v>
      </c>
      <c r="AW1000" s="21">
        <v>0</v>
      </c>
      <c r="AX1000" s="21">
        <v>0</v>
      </c>
      <c r="AY1000" s="116">
        <v>2.6537120152996403</v>
      </c>
    </row>
    <row r="1001" spans="1:51" ht="15" x14ac:dyDescent="0.25">
      <c r="A1001" s="144">
        <v>2016</v>
      </c>
      <c r="B1001" s="77" t="s">
        <v>356</v>
      </c>
      <c r="C1001" s="78">
        <v>15</v>
      </c>
      <c r="D1001" s="77">
        <v>3531506</v>
      </c>
      <c r="E1001" s="78">
        <v>353150615</v>
      </c>
      <c r="F1001" s="78" t="str">
        <f t="shared" si="36"/>
        <v>3531506152016</v>
      </c>
      <c r="G1001" s="79">
        <v>-0.43629094520329925</v>
      </c>
      <c r="H1001" s="80">
        <f t="shared" si="35"/>
        <v>18481</v>
      </c>
      <c r="I1001" s="81">
        <v>17522</v>
      </c>
      <c r="J1001" s="82">
        <v>959</v>
      </c>
      <c r="K1001" s="83">
        <f>(H1001)/VLOOKUP(D1001,'Dados Base'!$B:$K,6,FALSE)</f>
        <v>70.139284223310185</v>
      </c>
      <c r="L1001" s="88">
        <f t="shared" si="37"/>
        <v>94.810886856771816</v>
      </c>
      <c r="M1001" s="85" t="s">
        <v>702</v>
      </c>
      <c r="N1001" s="86">
        <v>0.753</v>
      </c>
      <c r="O1001" s="87" t="s">
        <v>691</v>
      </c>
      <c r="P1001" s="87" t="s">
        <v>691</v>
      </c>
      <c r="Q1001" s="87" t="s">
        <v>691</v>
      </c>
      <c r="R1001" s="87" t="s">
        <v>691</v>
      </c>
      <c r="S1001" s="87" t="s">
        <v>691</v>
      </c>
      <c r="T1001" s="87" t="s">
        <v>691</v>
      </c>
      <c r="U1001" s="87" t="s">
        <v>691</v>
      </c>
      <c r="V1001" s="87" t="s">
        <v>691</v>
      </c>
      <c r="W1001" s="85">
        <v>0</v>
      </c>
      <c r="X1001" s="47">
        <v>5.5018193680555556E-2</v>
      </c>
      <c r="Y1001" s="9">
        <v>12.62</v>
      </c>
      <c r="Z1001" s="10">
        <v>189.83483999999987</v>
      </c>
      <c r="AA1001" s="10">
        <v>783.67716000000007</v>
      </c>
      <c r="AB1001" s="11">
        <v>1</v>
      </c>
      <c r="AC1001" s="12">
        <v>0</v>
      </c>
      <c r="AD1001" s="153">
        <f>VLOOKUP(D1001,'Dados Base'!$B:$K,9,FALSE)*31536000/VLOOKUP($F1001,F:H,MATCH(H1000,F1000:AF1000,0),FALSE)</f>
        <v>3532.250419349602</v>
      </c>
      <c r="AE1001" s="153">
        <f>VLOOKUP(D1001,'Dados Base'!$B:$K,10,FALSE)*31536000/VLOOKUP($F1001,F:H,MATCH(H1000,F1000:AF1000,0),FALSE)</f>
        <v>358.34424544126404</v>
      </c>
      <c r="AF1001" s="14">
        <v>97.8</v>
      </c>
      <c r="AG1001" s="15">
        <v>100</v>
      </c>
      <c r="AH1001" s="14">
        <v>96.31</v>
      </c>
      <c r="AI1001" s="14">
        <v>0</v>
      </c>
      <c r="AJ1001" s="14">
        <v>97.38</v>
      </c>
      <c r="AK1001" s="72">
        <f>(SUMIFS('Banco de Indicadores Mun. (2)'!I:I,'Banco de Indicadores Mun. (2)'!B:B,'Banco de Indicadores - Mun. (1)'!B1001,'Banco de Indicadores Mun. (2)'!A:A,'Banco de Indicadores - Mun. (1)'!A1001) / VLOOKUP(D1001,'Dados Base'!$B:$K,8,FALSE)) * 100</f>
        <v>100.75856060606061</v>
      </c>
      <c r="AL1001" s="72">
        <f>(SUMIFS('Banco de Indicadores Mun. (2)'!I:I,'Banco de Indicadores Mun. (2)'!B:B,'Banco de Indicadores - Mun. (1)'!B1001,'Banco de Indicadores Mun. (2)'!A:A,'Banco de Indicadores - Mun. (1)'!A1001) / VLOOKUP(D1001,'Dados Base'!$B:$K,9,FALSE)) * 100</f>
        <v>32.125917874396144</v>
      </c>
      <c r="AM1001" s="72">
        <f>(SUMIFS('Banco de Indicadores Mun. (2)'!J:J,'Banco de Indicadores Mun. (2)'!B:B,'Banco de Indicadores - Mun. (1)'!B1001,'Banco de Indicadores Mun. (2)'!A:A,'Banco de Indicadores - Mun. (1)'!A1001) / VLOOKUP(D1001,'Dados Base'!$B:$K,7,FALSE)) * 100</f>
        <v>93.10382222222222</v>
      </c>
      <c r="AN1001" s="72">
        <f>(SUMIFS('Banco de Indicadores Mun. (2)'!K:K,'Banco de Indicadores Mun. (2)'!B:B,'Banco de Indicadores - Mun. (1)'!B1001,'Banco de Indicadores Mun. (2)'!A:A,'Banco de Indicadores - Mun. (1)'!A1001) / VLOOKUP(D1001,'Dados Base'!$B:$K,10,FALSE)) * 100</f>
        <v>117.16157142857142</v>
      </c>
      <c r="AO1001" s="21">
        <v>0</v>
      </c>
      <c r="AP1001" s="125">
        <v>0</v>
      </c>
      <c r="AQ1001" s="17">
        <v>0</v>
      </c>
      <c r="AR1001" s="18">
        <v>6.5</v>
      </c>
      <c r="AS1001" s="20">
        <v>100</v>
      </c>
      <c r="AT1001" s="20">
        <v>25</v>
      </c>
      <c r="AU1001" s="20">
        <v>19.5</v>
      </c>
      <c r="AV1001" s="21">
        <v>3.34</v>
      </c>
      <c r="AW1001" s="21">
        <v>0</v>
      </c>
      <c r="AX1001" s="21">
        <v>0</v>
      </c>
      <c r="AY1001" s="116">
        <v>131.41689169187191</v>
      </c>
    </row>
    <row r="1002" spans="1:51" ht="15" x14ac:dyDescent="0.25">
      <c r="A1002" s="144">
        <v>2016</v>
      </c>
      <c r="B1002" s="77" t="s">
        <v>357</v>
      </c>
      <c r="C1002" s="78">
        <v>20</v>
      </c>
      <c r="D1002" s="77">
        <v>3531605</v>
      </c>
      <c r="E1002" s="78">
        <v>353160520</v>
      </c>
      <c r="F1002" s="78" t="str">
        <f t="shared" si="36"/>
        <v>3531605202016</v>
      </c>
      <c r="G1002" s="79">
        <v>-0.17531092655630465</v>
      </c>
      <c r="H1002" s="80">
        <f t="shared" si="35"/>
        <v>4011</v>
      </c>
      <c r="I1002" s="81">
        <v>3284</v>
      </c>
      <c r="J1002" s="82">
        <v>727</v>
      </c>
      <c r="K1002" s="83">
        <f>(H1002)/VLOOKUP(D1002,'Dados Base'!$B:$K,6,FALSE)</f>
        <v>17.202779207411218</v>
      </c>
      <c r="L1002" s="88">
        <f t="shared" si="37"/>
        <v>81.874844178509093</v>
      </c>
      <c r="M1002" s="85" t="s">
        <v>702</v>
      </c>
      <c r="N1002" s="86">
        <v>0.74099999999999999</v>
      </c>
      <c r="O1002" s="87" t="s">
        <v>691</v>
      </c>
      <c r="P1002" s="87" t="s">
        <v>691</v>
      </c>
      <c r="Q1002" s="87" t="s">
        <v>691</v>
      </c>
      <c r="R1002" s="87" t="s">
        <v>691</v>
      </c>
      <c r="S1002" s="87" t="s">
        <v>691</v>
      </c>
      <c r="T1002" s="87" t="s">
        <v>691</v>
      </c>
      <c r="U1002" s="87" t="s">
        <v>691</v>
      </c>
      <c r="V1002" s="87" t="s">
        <v>691</v>
      </c>
      <c r="W1002" s="85">
        <v>0</v>
      </c>
      <c r="X1002" s="47">
        <v>8.2559750000000005E-3</v>
      </c>
      <c r="Y1002" s="9">
        <v>2.3199999999999998</v>
      </c>
      <c r="Z1002" s="10">
        <v>137.67138</v>
      </c>
      <c r="AA1002" s="10">
        <v>41.122619999999998</v>
      </c>
      <c r="AB1002" s="11">
        <v>0</v>
      </c>
      <c r="AC1002" s="12">
        <v>0</v>
      </c>
      <c r="AD1002" s="153">
        <f>VLOOKUP(D1002,'Dados Base'!$B:$K,9,FALSE)*31536000/VLOOKUP($F1002,F:H,MATCH(H1001,F1001:AF1001,0),FALSE)</f>
        <v>13523.290949887809</v>
      </c>
      <c r="AE1002" s="153">
        <f>VLOOKUP(D1002,'Dados Base'!$B:$K,10,FALSE)*31536000/VLOOKUP($F1002,F:H,MATCH(H1001,F1001:AF1001,0),FALSE)</f>
        <v>1729.7232610321614</v>
      </c>
      <c r="AF1002" s="14">
        <v>79.040000000000006</v>
      </c>
      <c r="AG1002" s="15">
        <v>100</v>
      </c>
      <c r="AH1002" s="14">
        <v>79.040000000000006</v>
      </c>
      <c r="AI1002" s="14">
        <v>0</v>
      </c>
      <c r="AJ1002" s="14">
        <v>100</v>
      </c>
      <c r="AK1002" s="72">
        <f>(SUMIFS('Banco de Indicadores Mun. (2)'!I:I,'Banco de Indicadores Mun. (2)'!B:B,'Banco de Indicadores - Mun. (1)'!B1002,'Banco de Indicadores Mun. (2)'!A:A,'Banco de Indicadores - Mun. (1)'!A1002) / VLOOKUP(D1002,'Dados Base'!$B:$K,8,FALSE)) * 100</f>
        <v>23.250375000000005</v>
      </c>
      <c r="AL1002" s="72">
        <f>(SUMIFS('Banco de Indicadores Mun. (2)'!I:I,'Banco de Indicadores Mun. (2)'!B:B,'Banco de Indicadores - Mun. (1)'!B1002,'Banco de Indicadores Mun. (2)'!A:A,'Banco de Indicadores - Mun. (1)'!A1002) / VLOOKUP(D1002,'Dados Base'!$B:$K,9,FALSE)) * 100</f>
        <v>9.7327151162790724</v>
      </c>
      <c r="AM1002" s="72">
        <f>(SUMIFS('Banco de Indicadores Mun. (2)'!J:J,'Banco de Indicadores Mun. (2)'!B:B,'Banco de Indicadores - Mun. (1)'!B1002,'Banco de Indicadores Mun. (2)'!A:A,'Banco de Indicadores - Mun. (1)'!A1002) / VLOOKUP(D1002,'Dados Base'!$B:$K,7,FALSE)) * 100</f>
        <v>2.5</v>
      </c>
      <c r="AN1002" s="72">
        <f>(SUMIFS('Banco de Indicadores Mun. (2)'!K:K,'Banco de Indicadores Mun. (2)'!B:B,'Banco de Indicadores - Mun. (1)'!B1002,'Banco de Indicadores Mun. (2)'!A:A,'Banco de Indicadores - Mun. (1)'!A1002) / VLOOKUP(D1002,'Dados Base'!$B:$K,10,FALSE)) * 100</f>
        <v>70.410318181818212</v>
      </c>
      <c r="AO1002" s="21">
        <v>0</v>
      </c>
      <c r="AP1002" s="125">
        <v>0</v>
      </c>
      <c r="AQ1002" s="17">
        <v>0</v>
      </c>
      <c r="AR1002" s="18">
        <v>7.4</v>
      </c>
      <c r="AS1002" s="20">
        <v>100</v>
      </c>
      <c r="AT1002" s="20">
        <v>100</v>
      </c>
      <c r="AU1002" s="20">
        <v>77</v>
      </c>
      <c r="AV1002" s="21">
        <v>8.5</v>
      </c>
      <c r="AW1002" s="21">
        <v>0</v>
      </c>
      <c r="AX1002" s="21">
        <v>0</v>
      </c>
      <c r="AY1002" s="116">
        <v>208.60164910867582</v>
      </c>
    </row>
    <row r="1003" spans="1:51" ht="15" x14ac:dyDescent="0.25">
      <c r="A1003" s="144">
        <v>2016</v>
      </c>
      <c r="B1003" s="77" t="s">
        <v>358</v>
      </c>
      <c r="C1003" s="78">
        <v>5</v>
      </c>
      <c r="D1003" s="77">
        <v>3531803</v>
      </c>
      <c r="E1003" s="78">
        <v>35318035</v>
      </c>
      <c r="F1003" s="78" t="str">
        <f t="shared" si="36"/>
        <v>353180352016</v>
      </c>
      <c r="G1003" s="79">
        <v>2.2704863444474643</v>
      </c>
      <c r="H1003" s="80">
        <f t="shared" si="35"/>
        <v>55313</v>
      </c>
      <c r="I1003" s="81">
        <v>52524</v>
      </c>
      <c r="J1003" s="82">
        <v>2789</v>
      </c>
      <c r="K1003" s="83">
        <f>(H1003)/VLOOKUP(D1003,'Dados Base'!$B:$K,6,FALSE)</f>
        <v>229.71468914822046</v>
      </c>
      <c r="L1003" s="88">
        <f t="shared" si="37"/>
        <v>94.957785692332735</v>
      </c>
      <c r="M1003" s="85" t="s">
        <v>702</v>
      </c>
      <c r="N1003" s="86">
        <v>0.73299999999999998</v>
      </c>
      <c r="O1003" s="87" t="s">
        <v>691</v>
      </c>
      <c r="P1003" s="87" t="s">
        <v>691</v>
      </c>
      <c r="Q1003" s="87" t="s">
        <v>691</v>
      </c>
      <c r="R1003" s="87" t="s">
        <v>691</v>
      </c>
      <c r="S1003" s="87" t="s">
        <v>691</v>
      </c>
      <c r="T1003" s="87" t="s">
        <v>691</v>
      </c>
      <c r="U1003" s="87" t="s">
        <v>691</v>
      </c>
      <c r="V1003" s="87" t="s">
        <v>691</v>
      </c>
      <c r="W1003" s="85">
        <v>0</v>
      </c>
      <c r="X1003" s="47">
        <v>0.16837174768518517</v>
      </c>
      <c r="Y1003" s="9">
        <v>42.33</v>
      </c>
      <c r="Z1003" s="10">
        <v>1313.0010858923315</v>
      </c>
      <c r="AA1003" s="10">
        <v>1544.4629141076684</v>
      </c>
      <c r="AB1003" s="11">
        <v>2</v>
      </c>
      <c r="AC1003" s="12">
        <v>0</v>
      </c>
      <c r="AD1003" s="153">
        <f>VLOOKUP(D1003,'Dados Base'!$B:$K,9,FALSE)*31536000/VLOOKUP($F1003,F:H,MATCH(H1002,F1002:AF1002,0),FALSE)</f>
        <v>1681.9047963408241</v>
      </c>
      <c r="AE1003" s="153">
        <f>VLOOKUP(D1003,'Dados Base'!$B:$K,10,FALSE)*31536000/VLOOKUP($F1003,F:H,MATCH(H1002,F1002:AF1002,0),FALSE)</f>
        <v>216.65214325746214</v>
      </c>
      <c r="AF1003" s="14">
        <v>100</v>
      </c>
      <c r="AG1003" s="15">
        <v>96.45</v>
      </c>
      <c r="AH1003" s="14">
        <v>79.099999999999994</v>
      </c>
      <c r="AI1003" s="14">
        <v>31.35</v>
      </c>
      <c r="AJ1003" s="14">
        <v>100</v>
      </c>
      <c r="AK1003" s="72">
        <f>(SUMIFS('Banco de Indicadores Mun. (2)'!I:I,'Banco de Indicadores Mun. (2)'!B:B,'Banco de Indicadores - Mun. (1)'!B1003,'Banco de Indicadores Mun. (2)'!A:A,'Banco de Indicadores - Mun. (1)'!A1003) / VLOOKUP(D1003,'Dados Base'!$B:$K,8,FALSE)) * 100</f>
        <v>10.446702702702705</v>
      </c>
      <c r="AL1003" s="72">
        <f>(SUMIFS('Banco de Indicadores Mun. (2)'!I:I,'Banco de Indicadores Mun. (2)'!B:B,'Banco de Indicadores - Mun. (1)'!B1003,'Banco de Indicadores Mun. (2)'!A:A,'Banco de Indicadores - Mun. (1)'!A1003) / VLOOKUP(D1003,'Dados Base'!$B:$K,9,FALSE)) * 100</f>
        <v>3.9307932203389835</v>
      </c>
      <c r="AM1003" s="72">
        <f>(SUMIFS('Banco de Indicadores Mun. (2)'!J:J,'Banco de Indicadores Mun. (2)'!B:B,'Banco de Indicadores - Mun. (1)'!B1003,'Banco de Indicadores Mun. (2)'!A:A,'Banco de Indicadores - Mun. (1)'!A1003) / VLOOKUP(D1003,'Dados Base'!$B:$K,7,FALSE)) * 100</f>
        <v>4.0612465753424649</v>
      </c>
      <c r="AN1003" s="72">
        <f>(SUMIFS('Banco de Indicadores Mun. (2)'!K:K,'Banco de Indicadores Mun. (2)'!B:B,'Banco de Indicadores - Mun. (1)'!B1003,'Banco de Indicadores Mun. (2)'!A:A,'Banco de Indicadores - Mun. (1)'!A1003) / VLOOKUP(D1003,'Dados Base'!$B:$K,10,FALSE)) * 100</f>
        <v>22.713500000000003</v>
      </c>
      <c r="AO1003" s="21">
        <v>0</v>
      </c>
      <c r="AP1003" s="125">
        <v>0</v>
      </c>
      <c r="AQ1003" s="17">
        <v>0</v>
      </c>
      <c r="AR1003" s="18">
        <v>9.8000000000000007</v>
      </c>
      <c r="AS1003" s="20">
        <v>56.276806493181773</v>
      </c>
      <c r="AT1003" s="20">
        <v>56.276806493181773</v>
      </c>
      <c r="AU1003" s="20">
        <v>45.949873240479377</v>
      </c>
      <c r="AV1003" s="21">
        <v>5.52</v>
      </c>
      <c r="AW1003" s="21">
        <v>1</v>
      </c>
      <c r="AX1003" s="21">
        <v>0</v>
      </c>
      <c r="AY1003" s="116">
        <v>9.898810358114785</v>
      </c>
    </row>
    <row r="1004" spans="1:51" ht="15" x14ac:dyDescent="0.25">
      <c r="A1004" s="144">
        <v>2016</v>
      </c>
      <c r="B1004" s="77" t="s">
        <v>359</v>
      </c>
      <c r="C1004" s="78">
        <v>2</v>
      </c>
      <c r="D1004" s="77">
        <v>3531704</v>
      </c>
      <c r="E1004" s="78">
        <v>35317042</v>
      </c>
      <c r="F1004" s="78" t="str">
        <f t="shared" si="36"/>
        <v>353170422016</v>
      </c>
      <c r="G1004" s="79">
        <v>1.0358654168390213</v>
      </c>
      <c r="H1004" s="80">
        <f t="shared" si="35"/>
        <v>4330</v>
      </c>
      <c r="I1004" s="81">
        <v>1901</v>
      </c>
      <c r="J1004" s="82">
        <v>2429</v>
      </c>
      <c r="K1004" s="83">
        <f>(H1004)/VLOOKUP(D1004,'Dados Base'!$B:$K,6,FALSE)</f>
        <v>13.013163430907014</v>
      </c>
      <c r="L1004" s="88">
        <f t="shared" si="37"/>
        <v>43.903002309468825</v>
      </c>
      <c r="M1004" s="85" t="s">
        <v>702</v>
      </c>
      <c r="N1004" s="86">
        <v>0.71</v>
      </c>
      <c r="O1004" s="87" t="s">
        <v>691</v>
      </c>
      <c r="P1004" s="87" t="s">
        <v>691</v>
      </c>
      <c r="Q1004" s="87" t="s">
        <v>691</v>
      </c>
      <c r="R1004" s="87" t="s">
        <v>691</v>
      </c>
      <c r="S1004" s="87" t="s">
        <v>691</v>
      </c>
      <c r="T1004" s="87" t="s">
        <v>691</v>
      </c>
      <c r="U1004" s="87" t="s">
        <v>691</v>
      </c>
      <c r="V1004" s="87" t="s">
        <v>691</v>
      </c>
      <c r="W1004" s="85">
        <v>0</v>
      </c>
      <c r="X1004" s="47">
        <v>5.589533854166666E-3</v>
      </c>
      <c r="Y1004" s="9">
        <v>1.36</v>
      </c>
      <c r="Z1004" s="10">
        <v>62.574345594923336</v>
      </c>
      <c r="AA1004" s="10">
        <v>42.509654405076667</v>
      </c>
      <c r="AB1004" s="11">
        <v>2</v>
      </c>
      <c r="AC1004" s="12">
        <v>0</v>
      </c>
      <c r="AD1004" s="153">
        <f>VLOOKUP(D1004,'Dados Base'!$B:$K,9,FALSE)*31536000/VLOOKUP($F1004,F:H,MATCH(H1003,F1003:AF1003,0),FALSE)</f>
        <v>37435.344110854501</v>
      </c>
      <c r="AE1004" s="153">
        <f>VLOOKUP(D1004,'Dados Base'!$B:$K,10,FALSE)*31536000/VLOOKUP($F1004,F:H,MATCH(H1003,F1003:AF1003,0),FALSE)</f>
        <v>3787.2332563510395</v>
      </c>
      <c r="AF1004" s="14">
        <v>49.57</v>
      </c>
      <c r="AG1004" s="15">
        <v>71.48</v>
      </c>
      <c r="AH1004" s="14">
        <v>37.1</v>
      </c>
      <c r="AI1004" s="14">
        <v>18.66</v>
      </c>
      <c r="AJ1004" s="14">
        <v>100</v>
      </c>
      <c r="AK1004" s="72">
        <f>(SUMIFS('Banco de Indicadores Mun. (2)'!I:I,'Banco de Indicadores Mun. (2)'!B:B,'Banco de Indicadores - Mun. (1)'!B1004,'Banco de Indicadores Mun. (2)'!A:A,'Banco de Indicadores - Mun. (1)'!A1004) / VLOOKUP(D1004,'Dados Base'!$B:$K,8,FALSE)) * 100</f>
        <v>2.2388071748878922</v>
      </c>
      <c r="AL1004" s="72">
        <f>(SUMIFS('Banco de Indicadores Mun. (2)'!I:I,'Banco de Indicadores Mun. (2)'!B:B,'Banco de Indicadores - Mun. (1)'!B1004,'Banco de Indicadores Mun. (2)'!A:A,'Banco de Indicadores - Mun. (1)'!A1004) / VLOOKUP(D1004,'Dados Base'!$B:$K,9,FALSE)) * 100</f>
        <v>0.97131128404669265</v>
      </c>
      <c r="AM1004" s="72">
        <f>(SUMIFS('Banco de Indicadores Mun. (2)'!J:J,'Banco de Indicadores Mun. (2)'!B:B,'Banco de Indicadores - Mun. (1)'!B1004,'Banco de Indicadores Mun. (2)'!A:A,'Banco de Indicadores - Mun. (1)'!A1004) / VLOOKUP(D1004,'Dados Base'!$B:$K,7,FALSE)) * 100</f>
        <v>2.8830643274853802</v>
      </c>
      <c r="AN1004" s="72">
        <f>(SUMIFS('Banco de Indicadores Mun. (2)'!K:K,'Banco de Indicadores Mun. (2)'!B:B,'Banco de Indicadores - Mun. (1)'!B1004,'Banco de Indicadores Mun. (2)'!A:A,'Banco de Indicadores - Mun. (1)'!A1004) / VLOOKUP(D1004,'Dados Base'!$B:$K,10,FALSE)) * 100</f>
        <v>0.1201923076923077</v>
      </c>
      <c r="AO1004" s="21">
        <v>0</v>
      </c>
      <c r="AP1004" s="125">
        <v>0</v>
      </c>
      <c r="AQ1004" s="17">
        <v>0</v>
      </c>
      <c r="AR1004" s="18">
        <v>9.8000000000000007</v>
      </c>
      <c r="AS1004" s="20">
        <v>78.371232152300379</v>
      </c>
      <c r="AT1004" s="20">
        <v>78.371232152300379</v>
      </c>
      <c r="AU1004" s="20">
        <v>59.546977270491546</v>
      </c>
      <c r="AV1004" s="21">
        <v>7.05</v>
      </c>
      <c r="AW1004" s="21">
        <v>0</v>
      </c>
      <c r="AX1004" s="21">
        <v>0</v>
      </c>
      <c r="AY1004" s="116">
        <v>199.7375861974179</v>
      </c>
    </row>
    <row r="1005" spans="1:51" ht="15" x14ac:dyDescent="0.25">
      <c r="A1005" s="144">
        <v>2016</v>
      </c>
      <c r="B1005" s="77" t="s">
        <v>360</v>
      </c>
      <c r="C1005" s="78">
        <v>12</v>
      </c>
      <c r="D1005" s="77">
        <v>3531902</v>
      </c>
      <c r="E1005" s="78">
        <v>353190212</v>
      </c>
      <c r="F1005" s="78" t="str">
        <f t="shared" si="36"/>
        <v>3531902122016</v>
      </c>
      <c r="G1005" s="79">
        <v>1.1963206747145572</v>
      </c>
      <c r="H1005" s="80">
        <f t="shared" si="35"/>
        <v>31073</v>
      </c>
      <c r="I1005" s="81">
        <v>30190</v>
      </c>
      <c r="J1005" s="82">
        <v>883</v>
      </c>
      <c r="K1005" s="83">
        <f>(H1005)/VLOOKUP(D1005,'Dados Base'!$B:$K,6,FALSE)</f>
        <v>22.416280713904399</v>
      </c>
      <c r="L1005" s="88">
        <f t="shared" si="37"/>
        <v>97.158304637466614</v>
      </c>
      <c r="M1005" s="85" t="s">
        <v>702</v>
      </c>
      <c r="N1005" s="86">
        <v>0.71199999999999997</v>
      </c>
      <c r="O1005" s="87" t="s">
        <v>691</v>
      </c>
      <c r="P1005" s="87" t="s">
        <v>691</v>
      </c>
      <c r="Q1005" s="87" t="s">
        <v>691</v>
      </c>
      <c r="R1005" s="87" t="s">
        <v>691</v>
      </c>
      <c r="S1005" s="87" t="s">
        <v>691</v>
      </c>
      <c r="T1005" s="87" t="s">
        <v>691</v>
      </c>
      <c r="U1005" s="87" t="s">
        <v>691</v>
      </c>
      <c r="V1005" s="87" t="s">
        <v>691</v>
      </c>
      <c r="W1005" s="85">
        <v>0</v>
      </c>
      <c r="X1005" s="47">
        <v>9.0660332656249995E-2</v>
      </c>
      <c r="Y1005" s="9">
        <v>24.48</v>
      </c>
      <c r="Z1005" s="10">
        <v>1389.6845387359201</v>
      </c>
      <c r="AA1005" s="10">
        <v>262.55346126408</v>
      </c>
      <c r="AB1005" s="11">
        <v>2</v>
      </c>
      <c r="AC1005" s="12">
        <v>0</v>
      </c>
      <c r="AD1005" s="153">
        <f>VLOOKUP(D1005,'Dados Base'!$B:$K,9,FALSE)*31536000/VLOOKUP($F1005,F:H,MATCH(H1004,F1004:AF1004,0),FALSE)</f>
        <v>17578.074855984294</v>
      </c>
      <c r="AE1005" s="153">
        <f>VLOOKUP(D1005,'Dados Base'!$B:$K,10,FALSE)*31536000/VLOOKUP($F1005,F:H,MATCH(H1004,F1004:AF1004,0),FALSE)</f>
        <v>1989.2047758504168</v>
      </c>
      <c r="AF1005" s="14">
        <v>95.85</v>
      </c>
      <c r="AG1005" s="15">
        <v>95.85</v>
      </c>
      <c r="AH1005" s="14">
        <v>95.85</v>
      </c>
      <c r="AI1005" s="14">
        <v>0</v>
      </c>
      <c r="AJ1005" s="14">
        <v>100</v>
      </c>
      <c r="AK1005" s="72">
        <f>(SUMIFS('Banco de Indicadores Mun. (2)'!I:I,'Banco de Indicadores Mun. (2)'!B:B,'Banco de Indicadores - Mun. (1)'!B1005,'Banco de Indicadores Mun. (2)'!A:A,'Banco de Indicadores - Mun. (1)'!A1005) / VLOOKUP(D1005,'Dados Base'!$B:$K,8,FALSE)) * 100</f>
        <v>22.753911184210523</v>
      </c>
      <c r="AL1005" s="72">
        <f>(SUMIFS('Banco de Indicadores Mun. (2)'!I:I,'Banco de Indicadores Mun. (2)'!B:B,'Banco de Indicadores - Mun. (1)'!B1005,'Banco de Indicadores Mun. (2)'!A:A,'Banco de Indicadores - Mun. (1)'!A1005) / VLOOKUP(D1005,'Dados Base'!$B:$K,9,FALSE)) * 100</f>
        <v>7.987516166281754</v>
      </c>
      <c r="AM1005" s="72">
        <f>(SUMIFS('Banco de Indicadores Mun. (2)'!J:J,'Banco de Indicadores Mun. (2)'!B:B,'Banco de Indicadores - Mun. (1)'!B1005,'Banco de Indicadores Mun. (2)'!A:A,'Banco de Indicadores - Mun. (1)'!A1005) / VLOOKUP(D1005,'Dados Base'!$B:$K,7,FALSE)) * 100</f>
        <v>32.240385922330091</v>
      </c>
      <c r="AN1005" s="72">
        <f>(SUMIFS('Banco de Indicadores Mun. (2)'!K:K,'Banco de Indicadores Mun. (2)'!B:B,'Banco de Indicadores - Mun. (1)'!B1005,'Banco de Indicadores Mun. (2)'!A:A,'Banco de Indicadores - Mun. (1)'!A1005) / VLOOKUP(D1005,'Dados Base'!$B:$K,10,FALSE)) * 100</f>
        <v>2.812954081632653</v>
      </c>
      <c r="AO1005" s="21">
        <v>0</v>
      </c>
      <c r="AP1005" s="125">
        <v>0</v>
      </c>
      <c r="AQ1005" s="17">
        <v>0</v>
      </c>
      <c r="AR1005" s="18">
        <v>10</v>
      </c>
      <c r="AS1005" s="20">
        <v>99.94</v>
      </c>
      <c r="AT1005" s="20">
        <v>97.801283999999981</v>
      </c>
      <c r="AU1005" s="20">
        <v>84.109222686799356</v>
      </c>
      <c r="AV1005" s="21">
        <v>9.9700000000000006</v>
      </c>
      <c r="AW1005" s="21">
        <v>0</v>
      </c>
      <c r="AX1005" s="21">
        <v>0</v>
      </c>
      <c r="AY1005" s="116">
        <v>0</v>
      </c>
    </row>
    <row r="1006" spans="1:51" ht="15" x14ac:dyDescent="0.25">
      <c r="A1006" s="144">
        <v>2016</v>
      </c>
      <c r="B1006" s="77" t="s">
        <v>361</v>
      </c>
      <c r="C1006" s="78">
        <v>5</v>
      </c>
      <c r="D1006" s="77">
        <v>3532009</v>
      </c>
      <c r="E1006" s="78">
        <v>35320095</v>
      </c>
      <c r="F1006" s="78" t="str">
        <f t="shared" si="36"/>
        <v>353200952016</v>
      </c>
      <c r="G1006" s="79">
        <v>1.4008731191046175</v>
      </c>
      <c r="H1006" s="80">
        <f t="shared" si="35"/>
        <v>12674</v>
      </c>
      <c r="I1006" s="81">
        <v>11211</v>
      </c>
      <c r="J1006" s="82">
        <v>1463</v>
      </c>
      <c r="K1006" s="83">
        <f>(H1006)/VLOOKUP(D1006,'Dados Base'!$B:$K,6,FALSE)</f>
        <v>86.511945392491469</v>
      </c>
      <c r="L1006" s="88">
        <f t="shared" si="37"/>
        <v>88.456682973015617</v>
      </c>
      <c r="M1006" s="85" t="s">
        <v>702</v>
      </c>
      <c r="N1006" s="86">
        <v>0.71499999999999997</v>
      </c>
      <c r="O1006" s="87" t="s">
        <v>691</v>
      </c>
      <c r="P1006" s="87" t="s">
        <v>691</v>
      </c>
      <c r="Q1006" s="87" t="s">
        <v>691</v>
      </c>
      <c r="R1006" s="87" t="s">
        <v>691</v>
      </c>
      <c r="S1006" s="87" t="s">
        <v>691</v>
      </c>
      <c r="T1006" s="87" t="s">
        <v>691</v>
      </c>
      <c r="U1006" s="87" t="s">
        <v>691</v>
      </c>
      <c r="V1006" s="87" t="s">
        <v>691</v>
      </c>
      <c r="W1006" s="85">
        <v>0</v>
      </c>
      <c r="X1006" s="47">
        <v>3.3390489131944444E-2</v>
      </c>
      <c r="Y1006" s="9">
        <v>7.82</v>
      </c>
      <c r="Z1006" s="10">
        <v>512.5992393884892</v>
      </c>
      <c r="AA1006" s="10">
        <v>90.850760611510793</v>
      </c>
      <c r="AB1006" s="11">
        <v>0</v>
      </c>
      <c r="AC1006" s="12">
        <v>0</v>
      </c>
      <c r="AD1006" s="153">
        <f>VLOOKUP(D1006,'Dados Base'!$B:$K,9,FALSE)*31536000/VLOOKUP($F1006,F:H,MATCH(H1005,F1005:AF1005,0),FALSE)</f>
        <v>4354.426384724633</v>
      </c>
      <c r="AE1006" s="153">
        <f>VLOOKUP(D1006,'Dados Base'!$B:$K,10,FALSE)*31536000/VLOOKUP($F1006,F:H,MATCH(H1005,F1005:AF1005,0),FALSE)</f>
        <v>572.29603913523761</v>
      </c>
      <c r="AF1006" s="14">
        <v>86.55</v>
      </c>
      <c r="AG1006" s="15">
        <v>85.4</v>
      </c>
      <c r="AH1006" s="14">
        <v>83.35</v>
      </c>
      <c r="AI1006" s="14">
        <v>30.44</v>
      </c>
      <c r="AJ1006" s="14">
        <v>100</v>
      </c>
      <c r="AK1006" s="72">
        <f>(SUMIFS('Banco de Indicadores Mun. (2)'!I:I,'Banco de Indicadores Mun. (2)'!B:B,'Banco de Indicadores - Mun. (1)'!B1006,'Banco de Indicadores Mun. (2)'!A:A,'Banco de Indicadores - Mun. (1)'!A1006) / VLOOKUP(D1006,'Dados Base'!$B:$K,8,FALSE)) * 100</f>
        <v>9.4952272727272735</v>
      </c>
      <c r="AL1006" s="72">
        <f>(SUMIFS('Banco de Indicadores Mun. (2)'!I:I,'Banco de Indicadores Mun. (2)'!B:B,'Banco de Indicadores - Mun. (1)'!B1006,'Banco de Indicadores Mun. (2)'!A:A,'Banco de Indicadores - Mun. (1)'!A1006) / VLOOKUP(D1006,'Dados Base'!$B:$K,9,FALSE)) * 100</f>
        <v>3.5810571428571429</v>
      </c>
      <c r="AM1006" s="72">
        <f>(SUMIFS('Banco de Indicadores Mun. (2)'!J:J,'Banco de Indicadores Mun. (2)'!B:B,'Banco de Indicadores - Mun. (1)'!B1006,'Banco de Indicadores Mun. (2)'!A:A,'Banco de Indicadores - Mun. (1)'!A1006) / VLOOKUP(D1006,'Dados Base'!$B:$K,7,FALSE)) * 100</f>
        <v>11.550255813953489</v>
      </c>
      <c r="AN1006" s="72">
        <f>(SUMIFS('Banco de Indicadores Mun. (2)'!K:K,'Banco de Indicadores Mun. (2)'!B:B,'Banco de Indicadores - Mun. (1)'!B1006,'Banco de Indicadores Mun. (2)'!A:A,'Banco de Indicadores - Mun. (1)'!A1006) / VLOOKUP(D1006,'Dados Base'!$B:$K,10,FALSE)) * 100</f>
        <v>5.6532173913043469</v>
      </c>
      <c r="AO1006" s="21">
        <v>0</v>
      </c>
      <c r="AP1006" s="125">
        <v>0</v>
      </c>
      <c r="AQ1006" s="17">
        <v>0</v>
      </c>
      <c r="AR1006" s="18">
        <v>9.5</v>
      </c>
      <c r="AS1006" s="20">
        <v>89.415467625899282</v>
      </c>
      <c r="AT1006" s="20">
        <v>89.415467625899282</v>
      </c>
      <c r="AU1006" s="20">
        <v>84.944774113595031</v>
      </c>
      <c r="AV1006" s="21">
        <v>9.84</v>
      </c>
      <c r="AW1006" s="21">
        <v>0</v>
      </c>
      <c r="AX1006" s="21">
        <v>0</v>
      </c>
      <c r="AY1006" s="116">
        <v>99.015321007592263</v>
      </c>
    </row>
    <row r="1007" spans="1:51" ht="15" x14ac:dyDescent="0.25">
      <c r="A1007" s="144">
        <v>2016</v>
      </c>
      <c r="B1007" s="77" t="s">
        <v>362</v>
      </c>
      <c r="C1007" s="78">
        <v>9</v>
      </c>
      <c r="D1007" s="77">
        <v>3532058</v>
      </c>
      <c r="E1007" s="78">
        <v>35320589</v>
      </c>
      <c r="F1007" s="78" t="str">
        <f t="shared" si="36"/>
        <v>353205892016</v>
      </c>
      <c r="G1007" s="79">
        <v>0.86128985254780854</v>
      </c>
      <c r="H1007" s="80">
        <f t="shared" si="35"/>
        <v>4502</v>
      </c>
      <c r="I1007" s="81">
        <v>3473</v>
      </c>
      <c r="J1007" s="82">
        <v>1029</v>
      </c>
      <c r="K1007" s="83">
        <f>(H1007)/VLOOKUP(D1007,'Dados Base'!$B:$K,6,FALSE)</f>
        <v>19.622542823519154</v>
      </c>
      <c r="L1007" s="88">
        <f t="shared" si="37"/>
        <v>77.14349178143047</v>
      </c>
      <c r="M1007" s="85" t="s">
        <v>702</v>
      </c>
      <c r="N1007" s="86">
        <v>0.74099999999999999</v>
      </c>
      <c r="O1007" s="87" t="s">
        <v>691</v>
      </c>
      <c r="P1007" s="87" t="s">
        <v>691</v>
      </c>
      <c r="Q1007" s="87" t="s">
        <v>691</v>
      </c>
      <c r="R1007" s="87" t="s">
        <v>691</v>
      </c>
      <c r="S1007" s="87" t="s">
        <v>691</v>
      </c>
      <c r="T1007" s="87" t="s">
        <v>691</v>
      </c>
      <c r="U1007" s="87" t="s">
        <v>691</v>
      </c>
      <c r="V1007" s="87" t="s">
        <v>691</v>
      </c>
      <c r="W1007" s="85">
        <v>0</v>
      </c>
      <c r="X1007" s="47">
        <v>1.1723958333333333E-2</v>
      </c>
      <c r="Y1007" s="9">
        <v>2.35</v>
      </c>
      <c r="Z1007" s="10">
        <v>161.44326000000001</v>
      </c>
      <c r="AA1007" s="10">
        <v>20.158740000000002</v>
      </c>
      <c r="AB1007" s="11">
        <v>1</v>
      </c>
      <c r="AC1007" s="12">
        <v>0</v>
      </c>
      <c r="AD1007" s="153">
        <f>VLOOKUP(D1007,'Dados Base'!$B:$K,9,FALSE)*31536000/VLOOKUP($F1007,F:H,MATCH(H1006,F1006:AF1006,0),FALSE)</f>
        <v>21785.197689915592</v>
      </c>
      <c r="AE1007" s="153">
        <f>VLOOKUP(D1007,'Dados Base'!$B:$K,10,FALSE)*31536000/VLOOKUP($F1007,F:H,MATCH(H1006,F1006:AF1006,0),FALSE)</f>
        <v>2591.8080852954236</v>
      </c>
      <c r="AF1007" s="14">
        <v>100</v>
      </c>
      <c r="AG1007" s="15">
        <v>100</v>
      </c>
      <c r="AH1007" s="14">
        <v>100</v>
      </c>
      <c r="AI1007" s="14">
        <v>43.49</v>
      </c>
      <c r="AJ1007" s="14">
        <v>100</v>
      </c>
      <c r="AK1007" s="72">
        <f>(SUMIFS('Banco de Indicadores Mun. (2)'!I:I,'Banco de Indicadores Mun. (2)'!B:B,'Banco de Indicadores - Mun. (1)'!B1007,'Banco de Indicadores Mun. (2)'!A:A,'Banco de Indicadores - Mun. (1)'!A1007) / VLOOKUP(D1007,'Dados Base'!$B:$K,8,FALSE)) * 100</f>
        <v>51.080017699115068</v>
      </c>
      <c r="AL1007" s="72">
        <f>(SUMIFS('Banco de Indicadores Mun. (2)'!I:I,'Banco de Indicadores Mun. (2)'!B:B,'Banco de Indicadores - Mun. (1)'!B1007,'Banco de Indicadores Mun. (2)'!A:A,'Banco de Indicadores - Mun. (1)'!A1007) / VLOOKUP(D1007,'Dados Base'!$B:$K,9,FALSE)) * 100</f>
        <v>18.559620578778141</v>
      </c>
      <c r="AM1007" s="72">
        <f>(SUMIFS('Banco de Indicadores Mun. (2)'!J:J,'Banco de Indicadores Mun. (2)'!B:B,'Banco de Indicadores - Mun. (1)'!B1007,'Banco de Indicadores Mun. (2)'!A:A,'Banco de Indicadores - Mun. (1)'!A1007) / VLOOKUP(D1007,'Dados Base'!$B:$K,7,FALSE)) * 100</f>
        <v>75.607250000000022</v>
      </c>
      <c r="AN1007" s="72">
        <f>(SUMIFS('Banco de Indicadores Mun. (2)'!K:K,'Banco de Indicadores Mun. (2)'!B:B,'Banco de Indicadores - Mun. (1)'!B1007,'Banco de Indicadores Mun. (2)'!A:A,'Banco de Indicadores - Mun. (1)'!A1007) / VLOOKUP(D1007,'Dados Base'!$B:$K,10,FALSE)) * 100</f>
        <v>0.69975675675675686</v>
      </c>
      <c r="AO1007" s="21">
        <v>0</v>
      </c>
      <c r="AP1007" s="125">
        <v>0</v>
      </c>
      <c r="AQ1007" s="17">
        <v>0</v>
      </c>
      <c r="AR1007" s="18">
        <v>9.5</v>
      </c>
      <c r="AS1007" s="20">
        <v>100</v>
      </c>
      <c r="AT1007" s="20">
        <v>100</v>
      </c>
      <c r="AU1007" s="20">
        <v>88.899494498959257</v>
      </c>
      <c r="AV1007" s="21">
        <v>10</v>
      </c>
      <c r="AW1007" s="21">
        <v>1</v>
      </c>
      <c r="AX1007" s="21">
        <v>0</v>
      </c>
      <c r="AY1007" s="116">
        <v>0</v>
      </c>
    </row>
    <row r="1008" spans="1:51" ht="15" x14ac:dyDescent="0.25">
      <c r="A1008" s="144">
        <v>2016</v>
      </c>
      <c r="B1008" s="77" t="s">
        <v>363</v>
      </c>
      <c r="C1008" s="78">
        <v>19</v>
      </c>
      <c r="D1008" s="77">
        <v>3532108</v>
      </c>
      <c r="E1008" s="78">
        <v>353210819</v>
      </c>
      <c r="F1008" s="78" t="str">
        <f t="shared" si="36"/>
        <v>3532108192016</v>
      </c>
      <c r="G1008" s="79">
        <v>0.3357625875552106</v>
      </c>
      <c r="H1008" s="80">
        <f t="shared" si="35"/>
        <v>4247</v>
      </c>
      <c r="I1008" s="81">
        <v>2610</v>
      </c>
      <c r="J1008" s="82">
        <v>1637</v>
      </c>
      <c r="K1008" s="83">
        <f>(H1008)/VLOOKUP(D1008,'Dados Base'!$B:$K,6,FALSE)</f>
        <v>17.105687127436767</v>
      </c>
      <c r="L1008" s="88">
        <f t="shared" si="37"/>
        <v>61.455144808099838</v>
      </c>
      <c r="M1008" s="85" t="s">
        <v>702</v>
      </c>
      <c r="N1008" s="86">
        <v>0.72599999999999998</v>
      </c>
      <c r="O1008" s="87" t="s">
        <v>691</v>
      </c>
      <c r="P1008" s="87" t="s">
        <v>691</v>
      </c>
      <c r="Q1008" s="87" t="s">
        <v>691</v>
      </c>
      <c r="R1008" s="87" t="s">
        <v>691</v>
      </c>
      <c r="S1008" s="87" t="s">
        <v>691</v>
      </c>
      <c r="T1008" s="87" t="s">
        <v>691</v>
      </c>
      <c r="U1008" s="87" t="s">
        <v>691</v>
      </c>
      <c r="V1008" s="87" t="s">
        <v>691</v>
      </c>
      <c r="W1008" s="85">
        <v>0</v>
      </c>
      <c r="X1008" s="47">
        <v>7.7319731770833329E-3</v>
      </c>
      <c r="Y1008" s="9">
        <v>1.91</v>
      </c>
      <c r="Z1008" s="10">
        <v>54.44550000000001</v>
      </c>
      <c r="AA1008" s="10">
        <v>92.704499999999996</v>
      </c>
      <c r="AB1008" s="11">
        <v>1</v>
      </c>
      <c r="AC1008" s="12">
        <v>0</v>
      </c>
      <c r="AD1008" s="153">
        <f>VLOOKUP(D1008,'Dados Base'!$B:$K,9,FALSE)*31536000/VLOOKUP($F1008,F:H,MATCH(H1007,F1007:AF1007,0),FALSE)</f>
        <v>13811.386861313869</v>
      </c>
      <c r="AE1008" s="153">
        <f>VLOOKUP(D1008,'Dados Base'!$B:$K,10,FALSE)*31536000/VLOOKUP($F1008,F:H,MATCH(H1007,F1007:AF1007,0),FALSE)</f>
        <v>1113.8215210736989</v>
      </c>
      <c r="AF1008" s="14">
        <v>69.91</v>
      </c>
      <c r="AG1008" s="15">
        <v>63.71</v>
      </c>
      <c r="AH1008" s="14">
        <v>65.849999999999994</v>
      </c>
      <c r="AI1008" s="14">
        <v>1.64</v>
      </c>
      <c r="AJ1008" s="14">
        <v>100</v>
      </c>
      <c r="AK1008" s="72">
        <f>(SUMIFS('Banco de Indicadores Mun. (2)'!I:I,'Banco de Indicadores Mun. (2)'!B:B,'Banco de Indicadores - Mun. (1)'!B1008,'Banco de Indicadores Mun. (2)'!A:A,'Banco de Indicadores - Mun. (1)'!A1008) / VLOOKUP(D1008,'Dados Base'!$B:$K,8,FALSE)) * 100</f>
        <v>0.11385245901639346</v>
      </c>
      <c r="AL1008" s="72">
        <f>(SUMIFS('Banco de Indicadores Mun. (2)'!I:I,'Banco de Indicadores Mun. (2)'!B:B,'Banco de Indicadores - Mun. (1)'!B1008,'Banco de Indicadores Mun. (2)'!A:A,'Banco de Indicadores - Mun. (1)'!A1008) / VLOOKUP(D1008,'Dados Base'!$B:$K,9,FALSE)) * 100</f>
        <v>3.7338709677419354E-2</v>
      </c>
      <c r="AM1008" s="72">
        <f>(SUMIFS('Banco de Indicadores Mun. (2)'!J:J,'Banco de Indicadores Mun. (2)'!B:B,'Banco de Indicadores - Mun. (1)'!B1008,'Banco de Indicadores Mun. (2)'!A:A,'Banco de Indicadores - Mun. (1)'!A1008) / VLOOKUP(D1008,'Dados Base'!$B:$K,7,FALSE)) * 100</f>
        <v>0</v>
      </c>
      <c r="AN1008" s="72">
        <f>(SUMIFS('Banco de Indicadores Mun. (2)'!K:K,'Banco de Indicadores Mun. (2)'!B:B,'Banco de Indicadores - Mun. (1)'!B1008,'Banco de Indicadores Mun. (2)'!A:A,'Banco de Indicadores - Mun. (1)'!A1008) / VLOOKUP(D1008,'Dados Base'!$B:$K,10,FALSE)) * 100</f>
        <v>0.46300000000000013</v>
      </c>
      <c r="AO1008" s="21">
        <v>0</v>
      </c>
      <c r="AP1008" s="125">
        <v>0</v>
      </c>
      <c r="AQ1008" s="17">
        <v>0</v>
      </c>
      <c r="AR1008" s="18">
        <v>7.3</v>
      </c>
      <c r="AS1008" s="20">
        <v>100</v>
      </c>
      <c r="AT1008" s="20">
        <v>100</v>
      </c>
      <c r="AU1008" s="20">
        <v>37.000000000000007</v>
      </c>
      <c r="AV1008" s="21">
        <v>5.6</v>
      </c>
      <c r="AW1008" s="21">
        <v>0</v>
      </c>
      <c r="AX1008" s="21">
        <v>0</v>
      </c>
      <c r="AY1008" s="116">
        <v>7.1857466040716949</v>
      </c>
    </row>
    <row r="1009" spans="1:51" ht="15" x14ac:dyDescent="0.25">
      <c r="A1009" s="144">
        <v>2016</v>
      </c>
      <c r="B1009" s="77" t="s">
        <v>364</v>
      </c>
      <c r="C1009" s="78">
        <v>22</v>
      </c>
      <c r="D1009" s="77">
        <v>3532157</v>
      </c>
      <c r="E1009" s="78">
        <v>353215722</v>
      </c>
      <c r="F1009" s="78" t="str">
        <f t="shared" si="36"/>
        <v>3532157222016</v>
      </c>
      <c r="G1009" s="79">
        <v>1.4266603970788827</v>
      </c>
      <c r="H1009" s="80">
        <f t="shared" si="35"/>
        <v>2930</v>
      </c>
      <c r="I1009" s="81">
        <v>2757</v>
      </c>
      <c r="J1009" s="82">
        <v>173</v>
      </c>
      <c r="K1009" s="83">
        <f>(H1009)/VLOOKUP(D1009,'Dados Base'!$B:$K,6,FALSE)</f>
        <v>10.265573540746969</v>
      </c>
      <c r="L1009" s="88">
        <f t="shared" si="37"/>
        <v>94.095563139931741</v>
      </c>
      <c r="M1009" s="85" t="s">
        <v>702</v>
      </c>
      <c r="N1009" s="86">
        <v>0.71399999999999997</v>
      </c>
      <c r="O1009" s="87" t="s">
        <v>691</v>
      </c>
      <c r="P1009" s="87" t="s">
        <v>691</v>
      </c>
      <c r="Q1009" s="87" t="s">
        <v>691</v>
      </c>
      <c r="R1009" s="87" t="s">
        <v>691</v>
      </c>
      <c r="S1009" s="87" t="s">
        <v>691</v>
      </c>
      <c r="T1009" s="87" t="s">
        <v>691</v>
      </c>
      <c r="U1009" s="87" t="s">
        <v>691</v>
      </c>
      <c r="V1009" s="87" t="s">
        <v>691</v>
      </c>
      <c r="W1009" s="85">
        <v>35.770000000000003</v>
      </c>
      <c r="X1009" s="47">
        <v>6.8526901041666673E-3</v>
      </c>
      <c r="Y1009" s="9">
        <v>1.89</v>
      </c>
      <c r="Z1009" s="10">
        <v>116.03466</v>
      </c>
      <c r="AA1009" s="10">
        <v>30.143340000000002</v>
      </c>
      <c r="AB1009" s="11">
        <v>0</v>
      </c>
      <c r="AC1009" s="12">
        <v>0</v>
      </c>
      <c r="AD1009" s="153">
        <f>VLOOKUP(D1009,'Dados Base'!$B:$K,9,FALSE)*31536000/VLOOKUP($F1009,F:H,MATCH(H1008,F1008:AF1008,0),FALSE)</f>
        <v>22817.856655290103</v>
      </c>
      <c r="AE1009" s="153">
        <f>VLOOKUP(D1009,'Dados Base'!$B:$K,10,FALSE)*31536000/VLOOKUP($F1009,F:H,MATCH(H1008,F1008:AF1008,0),FALSE)</f>
        <v>3228.9419795221847</v>
      </c>
      <c r="AF1009" s="14">
        <v>89.81</v>
      </c>
      <c r="AG1009" s="15" t="s">
        <v>692</v>
      </c>
      <c r="AH1009" s="14">
        <v>89.81</v>
      </c>
      <c r="AI1009" s="14">
        <v>0</v>
      </c>
      <c r="AJ1009" s="14">
        <v>100</v>
      </c>
      <c r="AK1009" s="72">
        <f>(SUMIFS('Banco de Indicadores Mun. (2)'!I:I,'Banco de Indicadores Mun. (2)'!B:B,'Banco de Indicadores - Mun. (1)'!B1009,'Banco de Indicadores Mun. (2)'!A:A,'Banco de Indicadores - Mun. (1)'!A1009) / VLOOKUP(D1009,'Dados Base'!$B:$K,8,FALSE)) * 100</f>
        <v>0.64343518518518517</v>
      </c>
      <c r="AL1009" s="72">
        <f>(SUMIFS('Banco de Indicadores Mun. (2)'!I:I,'Banco de Indicadores Mun. (2)'!B:B,'Banco de Indicadores - Mun. (1)'!B1009,'Banco de Indicadores Mun. (2)'!A:A,'Banco de Indicadores - Mun. (1)'!A1009) / VLOOKUP(D1009,'Dados Base'!$B:$K,9,FALSE)) * 100</f>
        <v>0.32778773584905663</v>
      </c>
      <c r="AM1009" s="72">
        <f>(SUMIFS('Banco de Indicadores Mun. (2)'!J:J,'Banco de Indicadores Mun. (2)'!B:B,'Banco de Indicadores - Mun. (1)'!B1009,'Banco de Indicadores Mun. (2)'!A:A,'Banco de Indicadores - Mun. (1)'!A1009) / VLOOKUP(D1009,'Dados Base'!$B:$K,7,FALSE)) * 100</f>
        <v>3.7987179487179487E-2</v>
      </c>
      <c r="AN1009" s="72">
        <f>(SUMIFS('Banco de Indicadores Mun. (2)'!K:K,'Banco de Indicadores Mun. (2)'!B:B,'Banco de Indicadores - Mun. (1)'!B1009,'Banco de Indicadores Mun. (2)'!A:A,'Banco de Indicadores - Mun. (1)'!A1009) / VLOOKUP(D1009,'Dados Base'!$B:$K,10,FALSE)) * 100</f>
        <v>2.2175999999999996</v>
      </c>
      <c r="AO1009" s="21">
        <v>0</v>
      </c>
      <c r="AP1009" s="125">
        <v>0</v>
      </c>
      <c r="AQ1009" s="17">
        <v>0</v>
      </c>
      <c r="AR1009" s="18">
        <v>8.1</v>
      </c>
      <c r="AS1009" s="20">
        <v>98</v>
      </c>
      <c r="AT1009" s="20">
        <v>98</v>
      </c>
      <c r="AU1009" s="20">
        <v>79.379017362393796</v>
      </c>
      <c r="AV1009" s="21">
        <v>8.6300000000000008</v>
      </c>
      <c r="AW1009" s="21">
        <v>0</v>
      </c>
      <c r="AX1009" s="21">
        <v>0</v>
      </c>
      <c r="AY1009" s="116">
        <v>96.271681627463053</v>
      </c>
    </row>
    <row r="1010" spans="1:51" ht="15" x14ac:dyDescent="0.25">
      <c r="A1010" s="144">
        <v>2016</v>
      </c>
      <c r="B1010" s="77" t="s">
        <v>365</v>
      </c>
      <c r="C1010" s="78">
        <v>22</v>
      </c>
      <c r="D1010" s="77">
        <v>3532207</v>
      </c>
      <c r="E1010" s="78">
        <v>353220722</v>
      </c>
      <c r="F1010" s="78" t="str">
        <f t="shared" si="36"/>
        <v>3532207222016</v>
      </c>
      <c r="G1010" s="79">
        <v>1.3192117405783854</v>
      </c>
      <c r="H1010" s="80">
        <f t="shared" si="35"/>
        <v>4616</v>
      </c>
      <c r="I1010" s="81">
        <v>3603</v>
      </c>
      <c r="J1010" s="82">
        <v>1013</v>
      </c>
      <c r="K1010" s="83">
        <f>(H1010)/VLOOKUP(D1010,'Dados Base'!$B:$K,6,FALSE)</f>
        <v>12.888814430111131</v>
      </c>
      <c r="L1010" s="88">
        <f t="shared" si="37"/>
        <v>78.054592720970533</v>
      </c>
      <c r="M1010" s="85" t="s">
        <v>702</v>
      </c>
      <c r="N1010" s="86">
        <v>0.71799999999999997</v>
      </c>
      <c r="O1010" s="87" t="s">
        <v>691</v>
      </c>
      <c r="P1010" s="87" t="s">
        <v>691</v>
      </c>
      <c r="Q1010" s="87" t="s">
        <v>691</v>
      </c>
      <c r="R1010" s="87" t="s">
        <v>691</v>
      </c>
      <c r="S1010" s="87" t="s">
        <v>691</v>
      </c>
      <c r="T1010" s="87" t="s">
        <v>691</v>
      </c>
      <c r="U1010" s="87" t="s">
        <v>691</v>
      </c>
      <c r="V1010" s="87" t="s">
        <v>691</v>
      </c>
      <c r="W1010" s="85">
        <v>16.79</v>
      </c>
      <c r="X1010" s="47">
        <v>1.0750231250000001E-2</v>
      </c>
      <c r="Y1010" s="9">
        <v>2.38</v>
      </c>
      <c r="Z1010" s="10">
        <v>148.93469999999999</v>
      </c>
      <c r="AA1010" s="10">
        <v>34.935300000000005</v>
      </c>
      <c r="AB1010" s="11">
        <v>0</v>
      </c>
      <c r="AC1010" s="12">
        <v>0</v>
      </c>
      <c r="AD1010" s="153">
        <f>VLOOKUP(D1010,'Dados Base'!$B:$K,9,FALSE)*31536000/VLOOKUP($F1010,F:H,MATCH(H1009,F1009:AF1009,0),FALSE)</f>
        <v>18377.781629116118</v>
      </c>
      <c r="AE1010" s="153">
        <f>VLOOKUP(D1010,'Dados Base'!$B:$K,10,FALSE)*31536000/VLOOKUP($F1010,F:H,MATCH(H1009,F1009:AF1009,0),FALSE)</f>
        <v>2596.1178509532069</v>
      </c>
      <c r="AF1010" s="14">
        <v>89.43</v>
      </c>
      <c r="AG1010" s="15">
        <v>72.42</v>
      </c>
      <c r="AH1010" s="14">
        <v>88.64</v>
      </c>
      <c r="AI1010" s="14">
        <v>6.82</v>
      </c>
      <c r="AJ1010" s="14">
        <v>100</v>
      </c>
      <c r="AK1010" s="72">
        <f>(SUMIFS('Banco de Indicadores Mun. (2)'!I:I,'Banco de Indicadores Mun. (2)'!B:B,'Banco de Indicadores - Mun. (1)'!B1010,'Banco de Indicadores Mun. (2)'!A:A,'Banco de Indicadores - Mun. (1)'!A1010) / VLOOKUP(D1010,'Dados Base'!$B:$K,8,FALSE)) * 100</f>
        <v>5.0467591240875906</v>
      </c>
      <c r="AL1010" s="72">
        <f>(SUMIFS('Banco de Indicadores Mun. (2)'!I:I,'Banco de Indicadores Mun. (2)'!B:B,'Banco de Indicadores - Mun. (1)'!B1010,'Banco de Indicadores Mun. (2)'!A:A,'Banco de Indicadores - Mun. (1)'!A1010) / VLOOKUP(D1010,'Dados Base'!$B:$K,9,FALSE)) * 100</f>
        <v>2.5702825278810408</v>
      </c>
      <c r="AM1010" s="72">
        <f>(SUMIFS('Banco de Indicadores Mun. (2)'!J:J,'Banco de Indicadores Mun. (2)'!B:B,'Banco de Indicadores - Mun. (1)'!B1010,'Banco de Indicadores Mun. (2)'!A:A,'Banco de Indicadores - Mun. (1)'!A1010) / VLOOKUP(D1010,'Dados Base'!$B:$K,7,FALSE)) * 100</f>
        <v>2.300787878787879</v>
      </c>
      <c r="AN1010" s="72">
        <f>(SUMIFS('Banco de Indicadores Mun. (2)'!K:K,'Banco de Indicadores Mun. (2)'!B:B,'Banco de Indicadores - Mun. (1)'!B1010,'Banco de Indicadores Mun. (2)'!A:A,'Banco de Indicadores - Mun. (1)'!A1010) / VLOOKUP(D1010,'Dados Base'!$B:$K,10,FALSE)) * 100</f>
        <v>12.200736842105259</v>
      </c>
      <c r="AO1010" s="21">
        <v>0</v>
      </c>
      <c r="AP1010" s="125">
        <v>0</v>
      </c>
      <c r="AQ1010" s="17">
        <v>0</v>
      </c>
      <c r="AR1010" s="18">
        <v>7.2</v>
      </c>
      <c r="AS1010" s="20">
        <v>100</v>
      </c>
      <c r="AT1010" s="20">
        <v>100</v>
      </c>
      <c r="AU1010" s="20">
        <v>81</v>
      </c>
      <c r="AV1010" s="21">
        <v>10</v>
      </c>
      <c r="AW1010" s="21">
        <v>0</v>
      </c>
      <c r="AX1010" s="21">
        <v>0</v>
      </c>
      <c r="AY1010" s="116">
        <v>58.606181146103253</v>
      </c>
    </row>
    <row r="1011" spans="1:51" ht="15" x14ac:dyDescent="0.25">
      <c r="A1011" s="144">
        <v>2016</v>
      </c>
      <c r="B1011" s="77" t="s">
        <v>366</v>
      </c>
      <c r="C1011" s="78">
        <v>2</v>
      </c>
      <c r="D1011" s="77">
        <v>3532306</v>
      </c>
      <c r="E1011" s="78">
        <v>35323062</v>
      </c>
      <c r="F1011" s="78" t="str">
        <f t="shared" si="36"/>
        <v>353230622016</v>
      </c>
      <c r="G1011" s="79">
        <v>-0.1763413162343852</v>
      </c>
      <c r="H1011" s="80">
        <f t="shared" si="35"/>
        <v>6683</v>
      </c>
      <c r="I1011" s="81">
        <v>2819</v>
      </c>
      <c r="J1011" s="82">
        <v>3864</v>
      </c>
      <c r="K1011" s="83">
        <f>(H1011)/VLOOKUP(D1011,'Dados Base'!$B:$K,6,FALSE)</f>
        <v>8.0265670602082615</v>
      </c>
      <c r="L1011" s="88">
        <f t="shared" si="37"/>
        <v>42.181654945383812</v>
      </c>
      <c r="M1011" s="85" t="s">
        <v>702</v>
      </c>
      <c r="N1011" s="86">
        <v>0.65500000000000003</v>
      </c>
      <c r="O1011" s="87" t="s">
        <v>691</v>
      </c>
      <c r="P1011" s="87" t="s">
        <v>691</v>
      </c>
      <c r="Q1011" s="87" t="s">
        <v>691</v>
      </c>
      <c r="R1011" s="87" t="s">
        <v>691</v>
      </c>
      <c r="S1011" s="87" t="s">
        <v>691</v>
      </c>
      <c r="T1011" s="87" t="s">
        <v>691</v>
      </c>
      <c r="U1011" s="87" t="s">
        <v>691</v>
      </c>
      <c r="V1011" s="87" t="s">
        <v>691</v>
      </c>
      <c r="W1011" s="85">
        <v>91.19</v>
      </c>
      <c r="X1011" s="47">
        <v>1.7403645833333332E-2</v>
      </c>
      <c r="Y1011" s="9">
        <v>1.98</v>
      </c>
      <c r="Z1011" s="10">
        <v>47.62151999999999</v>
      </c>
      <c r="AA1011" s="10">
        <v>104.98248</v>
      </c>
      <c r="AB1011" s="11">
        <v>1</v>
      </c>
      <c r="AC1011" s="12">
        <v>0</v>
      </c>
      <c r="AD1011" s="153">
        <f>VLOOKUP(D1011,'Dados Base'!$B:$K,9,FALSE)*31536000/VLOOKUP($F1011,F:H,MATCH(H1010,F1010:AF1010,0),FALSE)</f>
        <v>58891.108783480471</v>
      </c>
      <c r="AE1011" s="153">
        <f>VLOOKUP(D1011,'Dados Base'!$B:$K,10,FALSE)*31536000/VLOOKUP($F1011,F:H,MATCH(H1010,F1010:AF1010,0),FALSE)</f>
        <v>5945.7369444860124</v>
      </c>
      <c r="AF1011" s="14">
        <v>100</v>
      </c>
      <c r="AG1011" s="15" t="s">
        <v>692</v>
      </c>
      <c r="AH1011" s="14">
        <v>100</v>
      </c>
      <c r="AI1011" s="14">
        <v>93.52</v>
      </c>
      <c r="AJ1011" s="14">
        <v>100</v>
      </c>
      <c r="AK1011" s="72">
        <f>(SUMIFS('Banco de Indicadores Mun. (2)'!I:I,'Banco de Indicadores Mun. (2)'!B:B,'Banco de Indicadores - Mun. (1)'!B1011,'Banco de Indicadores Mun. (2)'!A:A,'Banco de Indicadores - Mun. (1)'!A1011) / VLOOKUP(D1011,'Dados Base'!$B:$K,8,FALSE)) * 100</f>
        <v>0.33018888888888881</v>
      </c>
      <c r="AL1011" s="72">
        <f>(SUMIFS('Banco de Indicadores Mun. (2)'!I:I,'Banco de Indicadores Mun. (2)'!B:B,'Banco de Indicadores - Mun. (1)'!B1011,'Banco de Indicadores Mun. (2)'!A:A,'Banco de Indicadores - Mun. (1)'!A1011) / VLOOKUP(D1011,'Dados Base'!$B:$K,9,FALSE)) * 100</f>
        <v>0.14287019230769227</v>
      </c>
      <c r="AM1011" s="72">
        <f>(SUMIFS('Banco de Indicadores Mun. (2)'!J:J,'Banco de Indicadores Mun. (2)'!B:B,'Banco de Indicadores - Mun. (1)'!B1011,'Banco de Indicadores Mun. (2)'!A:A,'Banco de Indicadores - Mun. (1)'!A1011) / VLOOKUP(D1011,'Dados Base'!$B:$K,7,FALSE)) * 100</f>
        <v>0.41628502415458934</v>
      </c>
      <c r="AN1011" s="72">
        <f>(SUMIFS('Banco de Indicadores Mun. (2)'!K:K,'Banco de Indicadores Mun. (2)'!B:B,'Banco de Indicadores - Mun. (1)'!B1011,'Banco de Indicadores Mun. (2)'!A:A,'Banco de Indicadores - Mun. (1)'!A1011) / VLOOKUP(D1011,'Dados Base'!$B:$K,10,FALSE)) * 100</f>
        <v>4.7301587301587275E-2</v>
      </c>
      <c r="AO1011" s="21">
        <v>0</v>
      </c>
      <c r="AP1011" s="125">
        <v>0</v>
      </c>
      <c r="AQ1011" s="17">
        <v>0</v>
      </c>
      <c r="AR1011" s="18">
        <v>7.5</v>
      </c>
      <c r="AS1011" s="20">
        <v>96</v>
      </c>
      <c r="AT1011" s="20">
        <v>48</v>
      </c>
      <c r="AU1011" s="20">
        <v>31.205944798301488</v>
      </c>
      <c r="AV1011" s="21">
        <v>4.22</v>
      </c>
      <c r="AW1011" s="21">
        <v>0</v>
      </c>
      <c r="AX1011" s="21">
        <v>0</v>
      </c>
      <c r="AY1011" s="116">
        <v>0</v>
      </c>
    </row>
    <row r="1012" spans="1:51" ht="15" x14ac:dyDescent="0.25">
      <c r="A1012" s="144">
        <v>2016</v>
      </c>
      <c r="B1012" s="77" t="s">
        <v>367</v>
      </c>
      <c r="C1012" s="78">
        <v>5</v>
      </c>
      <c r="D1012" s="77">
        <v>3532405</v>
      </c>
      <c r="E1012" s="78">
        <v>35324055</v>
      </c>
      <c r="F1012" s="78" t="str">
        <f t="shared" si="36"/>
        <v>353240552016</v>
      </c>
      <c r="G1012" s="79">
        <v>1.1998585611413315</v>
      </c>
      <c r="H1012" s="80">
        <f t="shared" si="35"/>
        <v>17646</v>
      </c>
      <c r="I1012" s="81">
        <v>16630</v>
      </c>
      <c r="J1012" s="82">
        <v>1016</v>
      </c>
      <c r="K1012" s="83">
        <f>(H1012)/VLOOKUP(D1012,'Dados Base'!$B:$K,6,FALSE)</f>
        <v>54.039321369510624</v>
      </c>
      <c r="L1012" s="88">
        <f t="shared" si="37"/>
        <v>94.242321205939021</v>
      </c>
      <c r="M1012" s="85" t="s">
        <v>702</v>
      </c>
      <c r="N1012" s="86">
        <v>0.67800000000000005</v>
      </c>
      <c r="O1012" s="87" t="s">
        <v>691</v>
      </c>
      <c r="P1012" s="87" t="s">
        <v>691</v>
      </c>
      <c r="Q1012" s="87" t="s">
        <v>691</v>
      </c>
      <c r="R1012" s="87" t="s">
        <v>691</v>
      </c>
      <c r="S1012" s="87" t="s">
        <v>691</v>
      </c>
      <c r="T1012" s="87" t="s">
        <v>691</v>
      </c>
      <c r="U1012" s="87" t="s">
        <v>691</v>
      </c>
      <c r="V1012" s="87" t="s">
        <v>691</v>
      </c>
      <c r="W1012" s="85">
        <v>0</v>
      </c>
      <c r="X1012" s="47">
        <v>1.7880360937499999E-2</v>
      </c>
      <c r="Y1012" s="9">
        <v>10.65</v>
      </c>
      <c r="Z1012" s="10">
        <v>95.727515294117552</v>
      </c>
      <c r="AA1012" s="10">
        <v>726.15248470588244</v>
      </c>
      <c r="AB1012" s="11">
        <v>1</v>
      </c>
      <c r="AC1012" s="12">
        <v>0</v>
      </c>
      <c r="AD1012" s="153">
        <f>VLOOKUP(D1012,'Dados Base'!$B:$K,9,FALSE)*31536000/VLOOKUP($F1012,F:H,MATCH(H1011,F1011:AF1011,0),FALSE)</f>
        <v>7398.7895273716413</v>
      </c>
      <c r="AE1012" s="153">
        <f>VLOOKUP(D1012,'Dados Base'!$B:$K,10,FALSE)*31536000/VLOOKUP($F1012,F:H,MATCH(H1011,F1011:AF1011,0),FALSE)</f>
        <v>982.93097585855151</v>
      </c>
      <c r="AF1012" s="14">
        <v>38.909999999999997</v>
      </c>
      <c r="AG1012" s="15">
        <v>89.09</v>
      </c>
      <c r="AH1012" s="14">
        <v>12.7</v>
      </c>
      <c r="AI1012" s="14">
        <v>28.15</v>
      </c>
      <c r="AJ1012" s="14">
        <v>45.91</v>
      </c>
      <c r="AK1012" s="72">
        <f>(SUMIFS('Banco de Indicadores Mun. (2)'!I:I,'Banco de Indicadores Mun. (2)'!B:B,'Banco de Indicadores - Mun. (1)'!B1012,'Banco de Indicadores Mun. (2)'!A:A,'Banco de Indicadores - Mun. (1)'!A1012) / VLOOKUP(D1012,'Dados Base'!$B:$K,8,FALSE)) * 100</f>
        <v>1977.283840764331</v>
      </c>
      <c r="AL1012" s="72">
        <f>(SUMIFS('Banco de Indicadores Mun. (2)'!I:I,'Banco de Indicadores Mun. (2)'!B:B,'Banco de Indicadores - Mun. (1)'!B1012,'Banco de Indicadores Mun. (2)'!A:A,'Banco de Indicadores - Mun. (1)'!A1012) / VLOOKUP(D1012,'Dados Base'!$B:$K,9,FALSE)) * 100</f>
        <v>749.83952415458941</v>
      </c>
      <c r="AM1012" s="72">
        <f>(SUMIFS('Banco de Indicadores Mun. (2)'!J:J,'Banco de Indicadores Mun. (2)'!B:B,'Banco de Indicadores - Mun. (1)'!B1012,'Banco de Indicadores Mun. (2)'!A:A,'Banco de Indicadores - Mun. (1)'!A1012) / VLOOKUP(D1012,'Dados Base'!$B:$K,7,FALSE)) * 100</f>
        <v>3042.3280980392155</v>
      </c>
      <c r="AN1012" s="72">
        <f>(SUMIFS('Banco de Indicadores Mun. (2)'!K:K,'Banco de Indicadores Mun. (2)'!B:B,'Banco de Indicadores - Mun. (1)'!B1012,'Banco de Indicadores Mun. (2)'!A:A,'Banco de Indicadores - Mun. (1)'!A1012) / VLOOKUP(D1012,'Dados Base'!$B:$K,10,FALSE)) * 100</f>
        <v>2.1108545454545462</v>
      </c>
      <c r="AO1012" s="21">
        <v>0</v>
      </c>
      <c r="AP1012" s="125">
        <v>0</v>
      </c>
      <c r="AQ1012" s="17">
        <v>0</v>
      </c>
      <c r="AR1012" s="18">
        <v>9.6</v>
      </c>
      <c r="AS1012" s="20">
        <v>13.23529411764706</v>
      </c>
      <c r="AT1012" s="20">
        <v>13.235294117647062</v>
      </c>
      <c r="AU1012" s="20">
        <v>11.647383473757429</v>
      </c>
      <c r="AV1012" s="21">
        <v>2.96</v>
      </c>
      <c r="AW1012" s="21">
        <v>0</v>
      </c>
      <c r="AX1012" s="21">
        <v>0</v>
      </c>
      <c r="AY1012" s="116">
        <v>173523.84500767296</v>
      </c>
    </row>
    <row r="1013" spans="1:51" ht="15" x14ac:dyDescent="0.25">
      <c r="A1013" s="144">
        <v>2016</v>
      </c>
      <c r="B1013" s="77" t="s">
        <v>368</v>
      </c>
      <c r="C1013" s="78">
        <v>18</v>
      </c>
      <c r="D1013" s="77">
        <v>3532504</v>
      </c>
      <c r="E1013" s="78">
        <v>353250418</v>
      </c>
      <c r="F1013" s="78" t="str">
        <f t="shared" si="36"/>
        <v>3532504182016</v>
      </c>
      <c r="G1013" s="79">
        <v>-0.18438732553994752</v>
      </c>
      <c r="H1013" s="80">
        <f t="shared" si="35"/>
        <v>8697</v>
      </c>
      <c r="I1013" s="81">
        <v>7952</v>
      </c>
      <c r="J1013" s="82">
        <v>745</v>
      </c>
      <c r="K1013" s="83">
        <f>(H1013)/VLOOKUP(D1013,'Dados Base'!$B:$K,6,FALSE)</f>
        <v>37.464461101059705</v>
      </c>
      <c r="L1013" s="88">
        <f t="shared" si="37"/>
        <v>91.43382775669771</v>
      </c>
      <c r="M1013" s="85" t="s">
        <v>702</v>
      </c>
      <c r="N1013" s="86">
        <v>0.754</v>
      </c>
      <c r="O1013" s="87" t="s">
        <v>691</v>
      </c>
      <c r="P1013" s="87" t="s">
        <v>691</v>
      </c>
      <c r="Q1013" s="87" t="s">
        <v>691</v>
      </c>
      <c r="R1013" s="87" t="s">
        <v>691</v>
      </c>
      <c r="S1013" s="87" t="s">
        <v>691</v>
      </c>
      <c r="T1013" s="87" t="s">
        <v>691</v>
      </c>
      <c r="U1013" s="87" t="s">
        <v>691</v>
      </c>
      <c r="V1013" s="87" t="s">
        <v>691</v>
      </c>
      <c r="W1013" s="85">
        <v>0</v>
      </c>
      <c r="X1013" s="47">
        <v>2.0394982307789616E-2</v>
      </c>
      <c r="Y1013" s="9">
        <v>5.69</v>
      </c>
      <c r="Z1013" s="10">
        <v>286.38144</v>
      </c>
      <c r="AA1013" s="10">
        <v>152.31456</v>
      </c>
      <c r="AB1013" s="11">
        <v>2</v>
      </c>
      <c r="AC1013" s="12">
        <v>0</v>
      </c>
      <c r="AD1013" s="153">
        <f>VLOOKUP(D1013,'Dados Base'!$B:$K,9,FALSE)*31536000/VLOOKUP($F1013,F:H,MATCH(H1012,F1012:AF1012,0),FALSE)</f>
        <v>6381.8972059330799</v>
      </c>
      <c r="AE1013" s="153">
        <f>VLOOKUP(D1013,'Dados Base'!$B:$K,10,FALSE)*31536000/VLOOKUP($F1013,F:H,MATCH(H1012,F1012:AF1012,0),FALSE)</f>
        <v>543.91169368747831</v>
      </c>
      <c r="AF1013" s="14" t="s">
        <v>692</v>
      </c>
      <c r="AG1013" s="15">
        <v>90.24</v>
      </c>
      <c r="AH1013" s="14" t="s">
        <v>692</v>
      </c>
      <c r="AI1013" s="14" t="s">
        <v>692</v>
      </c>
      <c r="AJ1013" s="14" t="s">
        <v>692</v>
      </c>
      <c r="AK1013" s="72">
        <f>(SUMIFS('Banco de Indicadores Mun. (2)'!I:I,'Banco de Indicadores Mun. (2)'!B:B,'Banco de Indicadores - Mun. (1)'!B1013,'Banco de Indicadores Mun. (2)'!A:A,'Banco de Indicadores - Mun. (1)'!A1013) / VLOOKUP(D1013,'Dados Base'!$B:$K,8,FALSE)) * 100</f>
        <v>4.2172833333333344</v>
      </c>
      <c r="AL1013" s="72">
        <f>(SUMIFS('Banco de Indicadores Mun. (2)'!I:I,'Banco de Indicadores Mun. (2)'!B:B,'Banco de Indicadores - Mun. (1)'!B1013,'Banco de Indicadores Mun. (2)'!A:A,'Banco de Indicadores - Mun. (1)'!A1013) / VLOOKUP(D1013,'Dados Base'!$B:$K,9,FALSE)) * 100</f>
        <v>1.4377102272727273</v>
      </c>
      <c r="AM1013" s="72">
        <f>(SUMIFS('Banco de Indicadores Mun. (2)'!J:J,'Banco de Indicadores Mun. (2)'!B:B,'Banco de Indicadores - Mun. (1)'!B1013,'Banco de Indicadores Mun. (2)'!A:A,'Banco de Indicadores - Mun. (1)'!A1013) / VLOOKUP(D1013,'Dados Base'!$B:$K,7,FALSE)) * 100</f>
        <v>3.6831111111111112</v>
      </c>
      <c r="AN1013" s="72">
        <f>(SUMIFS('Banco de Indicadores Mun. (2)'!K:K,'Banco de Indicadores Mun. (2)'!B:B,'Banco de Indicadores - Mun. (1)'!B1013,'Banco de Indicadores Mun. (2)'!A:A,'Banco de Indicadores - Mun. (1)'!A1013) / VLOOKUP(D1013,'Dados Base'!$B:$K,10,FALSE)) * 100</f>
        <v>5.8198000000000016</v>
      </c>
      <c r="AO1013" s="21">
        <v>0</v>
      </c>
      <c r="AP1013" s="125">
        <v>0</v>
      </c>
      <c r="AQ1013" s="17">
        <v>0</v>
      </c>
      <c r="AR1013" s="18">
        <v>10</v>
      </c>
      <c r="AS1013" s="20">
        <v>96</v>
      </c>
      <c r="AT1013" s="20">
        <v>96</v>
      </c>
      <c r="AU1013" s="20">
        <v>65.280157557853272</v>
      </c>
      <c r="AV1013" s="21">
        <v>7.38</v>
      </c>
      <c r="AW1013" s="21">
        <v>1</v>
      </c>
      <c r="AX1013" s="21">
        <v>0</v>
      </c>
      <c r="AY1013" s="116">
        <v>8.8531579618501226</v>
      </c>
    </row>
    <row r="1014" spans="1:51" ht="15" x14ac:dyDescent="0.25">
      <c r="A1014" s="144">
        <v>2016</v>
      </c>
      <c r="B1014" s="77" t="s">
        <v>369</v>
      </c>
      <c r="C1014" s="78">
        <v>18</v>
      </c>
      <c r="D1014" s="77">
        <v>3532603</v>
      </c>
      <c r="E1014" s="78">
        <v>353260318</v>
      </c>
      <c r="F1014" s="78" t="str">
        <f t="shared" si="36"/>
        <v>3532603182016</v>
      </c>
      <c r="G1014" s="79">
        <v>0.24890326372482008</v>
      </c>
      <c r="H1014" s="80">
        <f t="shared" si="35"/>
        <v>10793</v>
      </c>
      <c r="I1014" s="81">
        <v>8946</v>
      </c>
      <c r="J1014" s="82">
        <v>1847</v>
      </c>
      <c r="K1014" s="83">
        <f>(H1014)/VLOOKUP(D1014,'Dados Base'!$B:$K,6,FALSE)</f>
        <v>24.674226144209225</v>
      </c>
      <c r="L1014" s="88">
        <f t="shared" si="37"/>
        <v>82.887056425460941</v>
      </c>
      <c r="M1014" s="85" t="s">
        <v>702</v>
      </c>
      <c r="N1014" s="86">
        <v>0.751</v>
      </c>
      <c r="O1014" s="87" t="s">
        <v>691</v>
      </c>
      <c r="P1014" s="87" t="s">
        <v>691</v>
      </c>
      <c r="Q1014" s="87" t="s">
        <v>691</v>
      </c>
      <c r="R1014" s="87" t="s">
        <v>691</v>
      </c>
      <c r="S1014" s="87" t="s">
        <v>691</v>
      </c>
      <c r="T1014" s="87" t="s">
        <v>691</v>
      </c>
      <c r="U1014" s="87" t="s">
        <v>691</v>
      </c>
      <c r="V1014" s="87" t="s">
        <v>691</v>
      </c>
      <c r="W1014" s="85">
        <v>0</v>
      </c>
      <c r="X1014" s="47">
        <v>2.2982906510416665E-2</v>
      </c>
      <c r="Y1014" s="9">
        <v>6.44</v>
      </c>
      <c r="Z1014" s="10">
        <v>232.88896441209403</v>
      </c>
      <c r="AA1014" s="10">
        <v>263.64103558790595</v>
      </c>
      <c r="AB1014" s="11">
        <v>1</v>
      </c>
      <c r="AC1014" s="12">
        <v>0</v>
      </c>
      <c r="AD1014" s="153">
        <f>VLOOKUP(D1014,'Dados Base'!$B:$K,9,FALSE)*31536000/VLOOKUP($F1014,F:H,MATCH(H1013,F1013:AF1013,0),FALSE)</f>
        <v>9466.9359770221436</v>
      </c>
      <c r="AE1014" s="153">
        <f>VLOOKUP(D1014,'Dados Base'!$B:$K,10,FALSE)*31536000/VLOOKUP($F1014,F:H,MATCH(H1013,F1013:AF1013,0),FALSE)</f>
        <v>759.69239321782641</v>
      </c>
      <c r="AF1014" s="14">
        <v>81.77</v>
      </c>
      <c r="AG1014" s="15">
        <v>99.58</v>
      </c>
      <c r="AH1014" s="14">
        <v>80.61</v>
      </c>
      <c r="AI1014" s="14">
        <v>16.420000000000002</v>
      </c>
      <c r="AJ1014" s="14">
        <v>100</v>
      </c>
      <c r="AK1014" s="72">
        <f>(SUMIFS('Banco de Indicadores Mun. (2)'!I:I,'Banco de Indicadores Mun. (2)'!B:B,'Banco de Indicadores - Mun. (1)'!B1014,'Banco de Indicadores Mun. (2)'!A:A,'Banco de Indicadores - Mun. (1)'!A1014) / VLOOKUP(D1014,'Dados Base'!$B:$K,8,FALSE)) * 100</f>
        <v>6.7722450980392157</v>
      </c>
      <c r="AL1014" s="72">
        <f>(SUMIFS('Banco de Indicadores Mun. (2)'!I:I,'Banco de Indicadores Mun. (2)'!B:B,'Banco de Indicadores - Mun. (1)'!B1014,'Banco de Indicadores Mun. (2)'!A:A,'Banco de Indicadores - Mun. (1)'!A1014) / VLOOKUP(D1014,'Dados Base'!$B:$K,9,FALSE)) * 100</f>
        <v>2.1320030864197532</v>
      </c>
      <c r="AM1014" s="72">
        <f>(SUMIFS('Banco de Indicadores Mun. (2)'!J:J,'Banco de Indicadores Mun. (2)'!B:B,'Banco de Indicadores - Mun. (1)'!B1014,'Banco de Indicadores Mun. (2)'!A:A,'Banco de Indicadores - Mun. (1)'!A1014) / VLOOKUP(D1014,'Dados Base'!$B:$K,7,FALSE)) * 100</f>
        <v>6.5315526315789478</v>
      </c>
      <c r="AN1014" s="72">
        <f>(SUMIFS('Banco de Indicadores Mun. (2)'!K:K,'Banco de Indicadores Mun. (2)'!B:B,'Banco de Indicadores - Mun. (1)'!B1014,'Banco de Indicadores Mun. (2)'!A:A,'Banco de Indicadores - Mun. (1)'!A1014) / VLOOKUP(D1014,'Dados Base'!$B:$K,10,FALSE)) * 100</f>
        <v>7.4758076923076917</v>
      </c>
      <c r="AO1014" s="21">
        <v>0</v>
      </c>
      <c r="AP1014" s="125">
        <v>0</v>
      </c>
      <c r="AQ1014" s="17">
        <v>0</v>
      </c>
      <c r="AR1014" s="18">
        <v>8.9</v>
      </c>
      <c r="AS1014" s="20">
        <v>95.565509518477043</v>
      </c>
      <c r="AT1014" s="20">
        <v>95.565509518477057</v>
      </c>
      <c r="AU1014" s="20">
        <v>46.903301796889224</v>
      </c>
      <c r="AV1014" s="21">
        <v>6.48</v>
      </c>
      <c r="AW1014" s="21">
        <v>0</v>
      </c>
      <c r="AX1014" s="21">
        <v>0</v>
      </c>
      <c r="AY1014" s="116">
        <v>0</v>
      </c>
    </row>
    <row r="1015" spans="1:51" ht="15" x14ac:dyDescent="0.25">
      <c r="A1015" s="144">
        <v>2016</v>
      </c>
      <c r="B1015" s="77" t="s">
        <v>370</v>
      </c>
      <c r="C1015" s="78">
        <v>19</v>
      </c>
      <c r="D1015" s="77">
        <v>3532702</v>
      </c>
      <c r="E1015" s="78">
        <v>353270219</v>
      </c>
      <c r="F1015" s="78" t="str">
        <f t="shared" si="36"/>
        <v>3532702192016</v>
      </c>
      <c r="G1015" s="79">
        <v>2.127431956985415</v>
      </c>
      <c r="H1015" s="80">
        <f t="shared" si="35"/>
        <v>4720</v>
      </c>
      <c r="I1015" s="81">
        <v>4252</v>
      </c>
      <c r="J1015" s="82">
        <v>468</v>
      </c>
      <c r="K1015" s="83">
        <f>(H1015)/VLOOKUP(D1015,'Dados Base'!$B:$K,6,FALSE)</f>
        <v>34.190510684534587</v>
      </c>
      <c r="L1015" s="88">
        <f t="shared" si="37"/>
        <v>90.084745762711862</v>
      </c>
      <c r="M1015" s="85" t="s">
        <v>702</v>
      </c>
      <c r="N1015" s="86">
        <v>0.71299999999999997</v>
      </c>
      <c r="O1015" s="87" t="s">
        <v>691</v>
      </c>
      <c r="P1015" s="87" t="s">
        <v>691</v>
      </c>
      <c r="Q1015" s="87" t="s">
        <v>691</v>
      </c>
      <c r="R1015" s="87" t="s">
        <v>691</v>
      </c>
      <c r="S1015" s="87" t="s">
        <v>691</v>
      </c>
      <c r="T1015" s="87" t="s">
        <v>691</v>
      </c>
      <c r="U1015" s="87" t="s">
        <v>691</v>
      </c>
      <c r="V1015" s="87" t="s">
        <v>691</v>
      </c>
      <c r="W1015" s="85">
        <v>0</v>
      </c>
      <c r="X1015" s="47">
        <v>1.0536416666666668E-2</v>
      </c>
      <c r="Y1015" s="9">
        <v>3.06</v>
      </c>
      <c r="Z1015" s="10">
        <v>159.5505108742004</v>
      </c>
      <c r="AA1015" s="10">
        <v>76.267489125799585</v>
      </c>
      <c r="AB1015" s="11">
        <v>0</v>
      </c>
      <c r="AC1015" s="12">
        <v>0</v>
      </c>
      <c r="AD1015" s="153">
        <f>VLOOKUP(D1015,'Dados Base'!$B:$K,9,FALSE)*31536000/VLOOKUP($F1015,F:H,MATCH(H1014,F1014:AF1014,0),FALSE)</f>
        <v>6814.9830508474579</v>
      </c>
      <c r="AE1015" s="153">
        <f>VLOOKUP(D1015,'Dados Base'!$B:$K,10,FALSE)*31536000/VLOOKUP($F1015,F:H,MATCH(H1014,F1014:AF1014,0),FALSE)</f>
        <v>534.50847457627128</v>
      </c>
      <c r="AF1015" s="14">
        <v>85.72</v>
      </c>
      <c r="AG1015" s="15">
        <v>88.83</v>
      </c>
      <c r="AH1015" s="14">
        <v>80.61</v>
      </c>
      <c r="AI1015" s="14">
        <v>13.83</v>
      </c>
      <c r="AJ1015" s="14">
        <v>96.5</v>
      </c>
      <c r="AK1015" s="72">
        <f>(SUMIFS('Banco de Indicadores Mun. (2)'!I:I,'Banco de Indicadores Mun. (2)'!B:B,'Banco de Indicadores - Mun. (1)'!B1015,'Banco de Indicadores Mun. (2)'!A:A,'Banco de Indicadores - Mun. (1)'!A1015) / VLOOKUP(D1015,'Dados Base'!$B:$K,8,FALSE)) * 100</f>
        <v>3.3778437500000003</v>
      </c>
      <c r="AL1015" s="72">
        <f>(SUMIFS('Banco de Indicadores Mun. (2)'!I:I,'Banco de Indicadores Mun. (2)'!B:B,'Banco de Indicadores - Mun. (1)'!B1015,'Banco de Indicadores Mun. (2)'!A:A,'Banco de Indicadores - Mun. (1)'!A1015) / VLOOKUP(D1015,'Dados Base'!$B:$K,9,FALSE)) * 100</f>
        <v>1.0597156862745098</v>
      </c>
      <c r="AM1015" s="72">
        <f>(SUMIFS('Banco de Indicadores Mun. (2)'!J:J,'Banco de Indicadores Mun. (2)'!B:B,'Banco de Indicadores - Mun. (1)'!B1015,'Banco de Indicadores Mun. (2)'!A:A,'Banco de Indicadores - Mun. (1)'!A1015) / VLOOKUP(D1015,'Dados Base'!$B:$K,7,FALSE)) * 100</f>
        <v>0.35366666666666668</v>
      </c>
      <c r="AN1015" s="72">
        <f>(SUMIFS('Banco de Indicadores Mun. (2)'!K:K,'Banco de Indicadores Mun. (2)'!B:B,'Banco de Indicadores - Mun. (1)'!B1015,'Banco de Indicadores Mun. (2)'!A:A,'Banco de Indicadores - Mun. (1)'!A1015) / VLOOKUP(D1015,'Dados Base'!$B:$K,10,FALSE)) * 100</f>
        <v>12.450374999999998</v>
      </c>
      <c r="AO1015" s="21">
        <v>0</v>
      </c>
      <c r="AP1015" s="125">
        <v>0</v>
      </c>
      <c r="AQ1015" s="17">
        <v>0</v>
      </c>
      <c r="AR1015" s="18">
        <v>7.3</v>
      </c>
      <c r="AS1015" s="20">
        <v>85.643212508884147</v>
      </c>
      <c r="AT1015" s="20">
        <v>85.643212508884162</v>
      </c>
      <c r="AU1015" s="20">
        <v>67.658325859010091</v>
      </c>
      <c r="AV1015" s="21">
        <v>7.38</v>
      </c>
      <c r="AW1015" s="21">
        <v>0</v>
      </c>
      <c r="AX1015" s="21">
        <v>0</v>
      </c>
      <c r="AY1015" s="116">
        <v>87.879022754415232</v>
      </c>
    </row>
    <row r="1016" spans="1:51" ht="15" x14ac:dyDescent="0.25">
      <c r="A1016" s="144">
        <v>2016</v>
      </c>
      <c r="B1016" s="77" t="s">
        <v>371</v>
      </c>
      <c r="C1016" s="78">
        <v>16</v>
      </c>
      <c r="D1016" s="77">
        <v>3532801</v>
      </c>
      <c r="E1016" s="78">
        <v>353280116</v>
      </c>
      <c r="F1016" s="78" t="str">
        <f t="shared" si="36"/>
        <v>3532801162016</v>
      </c>
      <c r="G1016" s="79">
        <v>1.4008492363924319</v>
      </c>
      <c r="H1016" s="80">
        <f t="shared" si="35"/>
        <v>6237</v>
      </c>
      <c r="I1016" s="81">
        <v>5352</v>
      </c>
      <c r="J1016" s="82">
        <v>885</v>
      </c>
      <c r="K1016" s="83">
        <f>(H1016)/VLOOKUP(D1016,'Dados Base'!$B:$K,6,FALSE)</f>
        <v>28.632419776890234</v>
      </c>
      <c r="L1016" s="88">
        <f t="shared" si="37"/>
        <v>85.810485810485815</v>
      </c>
      <c r="M1016" s="85" t="s">
        <v>702</v>
      </c>
      <c r="N1016" s="86">
        <v>0.73799999999999999</v>
      </c>
      <c r="O1016" s="87" t="s">
        <v>691</v>
      </c>
      <c r="P1016" s="87" t="s">
        <v>691</v>
      </c>
      <c r="Q1016" s="87" t="s">
        <v>691</v>
      </c>
      <c r="R1016" s="87" t="s">
        <v>691</v>
      </c>
      <c r="S1016" s="87" t="s">
        <v>691</v>
      </c>
      <c r="T1016" s="87" t="s">
        <v>691</v>
      </c>
      <c r="U1016" s="87" t="s">
        <v>691</v>
      </c>
      <c r="V1016" s="87" t="s">
        <v>691</v>
      </c>
      <c r="W1016" s="85">
        <v>0</v>
      </c>
      <c r="X1016" s="47">
        <v>1.5086204425673383E-2</v>
      </c>
      <c r="Y1016" s="9">
        <v>3.85</v>
      </c>
      <c r="Z1016" s="10">
        <v>294.35076000000004</v>
      </c>
      <c r="AA1016" s="10">
        <v>2.9732400000000001</v>
      </c>
      <c r="AB1016" s="11">
        <v>1</v>
      </c>
      <c r="AC1016" s="12">
        <v>0</v>
      </c>
      <c r="AD1016" s="153">
        <f>VLOOKUP(D1016,'Dados Base'!$B:$K,9,FALSE)*31536000/VLOOKUP($F1016,F:H,MATCH(H1015,F1015:AF1015,0),FALSE)</f>
        <v>8191.1688311688313</v>
      </c>
      <c r="AE1016" s="153">
        <f>VLOOKUP(D1016,'Dados Base'!$B:$K,10,FALSE)*31536000/VLOOKUP($F1016,F:H,MATCH(H1015,F1015:AF1015,0),FALSE)</f>
        <v>758.44155844155864</v>
      </c>
      <c r="AF1016" s="14" t="s">
        <v>692</v>
      </c>
      <c r="AG1016" s="15">
        <v>82.86</v>
      </c>
      <c r="AH1016" s="14" t="s">
        <v>692</v>
      </c>
      <c r="AI1016" s="14" t="s">
        <v>692</v>
      </c>
      <c r="AJ1016" s="14" t="s">
        <v>692</v>
      </c>
      <c r="AK1016" s="72">
        <f>(SUMIFS('Banco de Indicadores Mun. (2)'!I:I,'Banco de Indicadores Mun. (2)'!B:B,'Banco de Indicadores - Mun. (1)'!B1016,'Banco de Indicadores Mun. (2)'!A:A,'Banco de Indicadores - Mun. (1)'!A1016) / VLOOKUP(D1016,'Dados Base'!$B:$K,8,FALSE)) * 100</f>
        <v>17.478575757575758</v>
      </c>
      <c r="AL1016" s="72">
        <f>(SUMIFS('Banco de Indicadores Mun. (2)'!I:I,'Banco de Indicadores Mun. (2)'!B:B,'Banco de Indicadores - Mun. (1)'!B1016,'Banco de Indicadores Mun. (2)'!A:A,'Banco de Indicadores - Mun. (1)'!A1016) / VLOOKUP(D1016,'Dados Base'!$B:$K,9,FALSE)) * 100</f>
        <v>7.1209012345679019</v>
      </c>
      <c r="AM1016" s="72">
        <f>(SUMIFS('Banco de Indicadores Mun. (2)'!J:J,'Banco de Indicadores Mun. (2)'!B:B,'Banco de Indicadores - Mun. (1)'!B1016,'Banco de Indicadores Mun. (2)'!A:A,'Banco de Indicadores - Mun. (1)'!A1016) / VLOOKUP(D1016,'Dados Base'!$B:$K,7,FALSE)) * 100</f>
        <v>13.170921568627451</v>
      </c>
      <c r="AN1016" s="72">
        <f>(SUMIFS('Banco de Indicadores Mun. (2)'!K:K,'Banco de Indicadores Mun. (2)'!B:B,'Banco de Indicadores - Mun. (1)'!B1016,'Banco de Indicadores Mun. (2)'!A:A,'Banco de Indicadores - Mun. (1)'!A1016) / VLOOKUP(D1016,'Dados Base'!$B:$K,10,FALSE)) * 100</f>
        <v>32.124599999999994</v>
      </c>
      <c r="AO1016" s="21">
        <v>0</v>
      </c>
      <c r="AP1016" s="125">
        <v>0</v>
      </c>
      <c r="AQ1016" s="17">
        <v>0</v>
      </c>
      <c r="AR1016" s="18">
        <v>10</v>
      </c>
      <c r="AS1016" s="20">
        <v>100</v>
      </c>
      <c r="AT1016" s="20">
        <v>100</v>
      </c>
      <c r="AU1016" s="20">
        <v>99</v>
      </c>
      <c r="AV1016" s="21">
        <v>9.6999999999999993</v>
      </c>
      <c r="AW1016" s="21">
        <v>1</v>
      </c>
      <c r="AX1016" s="21">
        <v>0</v>
      </c>
      <c r="AY1016" s="116">
        <v>138.24882264293632</v>
      </c>
    </row>
    <row r="1017" spans="1:51" ht="15" x14ac:dyDescent="0.25">
      <c r="A1017" s="144">
        <v>2016</v>
      </c>
      <c r="B1017" s="77" t="s">
        <v>372</v>
      </c>
      <c r="C1017" s="78">
        <v>14</v>
      </c>
      <c r="D1017" s="77">
        <v>3532827</v>
      </c>
      <c r="E1017" s="78">
        <v>353282714</v>
      </c>
      <c r="F1017" s="78" t="str">
        <f t="shared" si="36"/>
        <v>3532827142016</v>
      </c>
      <c r="G1017" s="79">
        <v>1.2815772611622478</v>
      </c>
      <c r="H1017" s="80">
        <f t="shared" si="35"/>
        <v>9183</v>
      </c>
      <c r="I1017" s="81">
        <v>6893</v>
      </c>
      <c r="J1017" s="82">
        <v>2290</v>
      </c>
      <c r="K1017" s="83">
        <f>(H1017)/VLOOKUP(D1017,'Dados Base'!$B:$K,6,FALSE)</f>
        <v>23.831521033918978</v>
      </c>
      <c r="L1017" s="88">
        <f t="shared" si="37"/>
        <v>75.062615702929321</v>
      </c>
      <c r="M1017" s="85" t="s">
        <v>702</v>
      </c>
      <c r="N1017" s="86">
        <v>0.65100000000000002</v>
      </c>
      <c r="O1017" s="87" t="s">
        <v>691</v>
      </c>
      <c r="P1017" s="87" t="s">
        <v>691</v>
      </c>
      <c r="Q1017" s="87" t="s">
        <v>691</v>
      </c>
      <c r="R1017" s="87" t="s">
        <v>691</v>
      </c>
      <c r="S1017" s="87" t="s">
        <v>691</v>
      </c>
      <c r="T1017" s="87" t="s">
        <v>691</v>
      </c>
      <c r="U1017" s="87" t="s">
        <v>691</v>
      </c>
      <c r="V1017" s="87" t="s">
        <v>691</v>
      </c>
      <c r="W1017" s="85">
        <v>0</v>
      </c>
      <c r="X1017" s="47">
        <v>1.3021207031250001E-2</v>
      </c>
      <c r="Y1017" s="9">
        <v>4.46</v>
      </c>
      <c r="Z1017" s="10">
        <v>164.41746208357856</v>
      </c>
      <c r="AA1017" s="10">
        <v>179.29253791642142</v>
      </c>
      <c r="AB1017" s="11">
        <v>0</v>
      </c>
      <c r="AC1017" s="12">
        <v>0</v>
      </c>
      <c r="AD1017" s="153">
        <f>VLOOKUP(D1017,'Dados Base'!$B:$K,9,FALSE)*31536000/VLOOKUP($F1017,F:H,MATCH(H1016,F1016:AF1016,0),FALSE)</f>
        <v>14869.964064031363</v>
      </c>
      <c r="AE1017" s="153">
        <f>VLOOKUP(D1017,'Dados Base'!$B:$K,10,FALSE)*31536000/VLOOKUP($F1017,F:H,MATCH(H1016,F1016:AF1016,0),FALSE)</f>
        <v>1751.4276380267886</v>
      </c>
      <c r="AF1017" s="14">
        <v>54.45</v>
      </c>
      <c r="AG1017" s="15">
        <v>50</v>
      </c>
      <c r="AH1017" s="14">
        <v>53.55</v>
      </c>
      <c r="AI1017" s="14">
        <v>49.93</v>
      </c>
      <c r="AJ1017" s="14">
        <v>80.47</v>
      </c>
      <c r="AK1017" s="72">
        <f>(SUMIFS('Banco de Indicadores Mun. (2)'!I:I,'Banco de Indicadores Mun. (2)'!B:B,'Banco de Indicadores - Mun. (1)'!B1017,'Banco de Indicadores Mun. (2)'!A:A,'Banco de Indicadores - Mun. (1)'!A1017) / VLOOKUP(D1017,'Dados Base'!$B:$K,8,FALSE)) * 100</f>
        <v>25.235664948453607</v>
      </c>
      <c r="AL1017" s="72">
        <f>(SUMIFS('Banco de Indicadores Mun. (2)'!I:I,'Banco de Indicadores Mun. (2)'!B:B,'Banco de Indicadores - Mun. (1)'!B1017,'Banco de Indicadores Mun. (2)'!A:A,'Banco de Indicadores - Mun. (1)'!A1017) / VLOOKUP(D1017,'Dados Base'!$B:$K,9,FALSE)) * 100</f>
        <v>11.306510392609699</v>
      </c>
      <c r="AM1017" s="72">
        <f>(SUMIFS('Banco de Indicadores Mun. (2)'!J:J,'Banco de Indicadores Mun. (2)'!B:B,'Banco de Indicadores - Mun. (1)'!B1017,'Banco de Indicadores Mun. (2)'!A:A,'Banco de Indicadores - Mun. (1)'!A1017) / VLOOKUP(D1017,'Dados Base'!$B:$K,7,FALSE)) * 100</f>
        <v>34.2306993006993</v>
      </c>
      <c r="AN1017" s="72">
        <f>(SUMIFS('Banco de Indicadores Mun. (2)'!K:K,'Banco de Indicadores Mun. (2)'!B:B,'Banco de Indicadores - Mun. (1)'!B1017,'Banco de Indicadores Mun. (2)'!A:A,'Banco de Indicadores - Mun. (1)'!A1017) / VLOOKUP(D1017,'Dados Base'!$B:$K,10,FALSE)) * 100</f>
        <v>1.4294117647058825E-2</v>
      </c>
      <c r="AO1017" s="21">
        <v>0</v>
      </c>
      <c r="AP1017" s="125">
        <v>0</v>
      </c>
      <c r="AQ1017" s="17">
        <v>9</v>
      </c>
      <c r="AR1017" s="18">
        <v>7.3</v>
      </c>
      <c r="AS1017" s="20">
        <v>71.394938198940551</v>
      </c>
      <c r="AT1017" s="20">
        <v>71.394938198940565</v>
      </c>
      <c r="AU1017" s="20">
        <v>47.83610080695312</v>
      </c>
      <c r="AV1017" s="21">
        <v>5.98</v>
      </c>
      <c r="AW1017" s="21">
        <v>0</v>
      </c>
      <c r="AX1017" s="21">
        <v>0</v>
      </c>
      <c r="AY1017" s="116">
        <v>107.08991851933848</v>
      </c>
    </row>
    <row r="1018" spans="1:51" ht="15" x14ac:dyDescent="0.25">
      <c r="A1018" s="144">
        <v>2016</v>
      </c>
      <c r="B1018" s="77" t="s">
        <v>373</v>
      </c>
      <c r="C1018" s="78">
        <v>18</v>
      </c>
      <c r="D1018" s="77">
        <v>3532843</v>
      </c>
      <c r="E1018" s="78">
        <v>353284318</v>
      </c>
      <c r="F1018" s="78" t="str">
        <f t="shared" si="36"/>
        <v>3532843182016</v>
      </c>
      <c r="G1018" s="79">
        <v>-1.2782778148860197</v>
      </c>
      <c r="H1018" s="80">
        <f t="shared" si="35"/>
        <v>2003</v>
      </c>
      <c r="I1018" s="81">
        <v>941</v>
      </c>
      <c r="J1018" s="82">
        <v>1062</v>
      </c>
      <c r="K1018" s="83">
        <f>(H1018)/VLOOKUP(D1018,'Dados Base'!$B:$K,6,FALSE)</f>
        <v>16.141510194213875</v>
      </c>
      <c r="L1018" s="88">
        <f t="shared" si="37"/>
        <v>46.979530703944086</v>
      </c>
      <c r="M1018" s="85" t="s">
        <v>702</v>
      </c>
      <c r="N1018" s="86">
        <v>0.71499999999999997</v>
      </c>
      <c r="O1018" s="87" t="s">
        <v>691</v>
      </c>
      <c r="P1018" s="87" t="s">
        <v>691</v>
      </c>
      <c r="Q1018" s="87" t="s">
        <v>691</v>
      </c>
      <c r="R1018" s="87" t="s">
        <v>691</v>
      </c>
      <c r="S1018" s="87" t="s">
        <v>691</v>
      </c>
      <c r="T1018" s="87" t="s">
        <v>691</v>
      </c>
      <c r="U1018" s="87" t="s">
        <v>691</v>
      </c>
      <c r="V1018" s="87" t="s">
        <v>691</v>
      </c>
      <c r="W1018" s="85">
        <v>3.43</v>
      </c>
      <c r="X1018" s="47">
        <v>4.1494440104166662E-3</v>
      </c>
      <c r="Y1018" s="9">
        <v>0.57999999999999996</v>
      </c>
      <c r="Z1018" s="10">
        <v>36.259716923076923</v>
      </c>
      <c r="AA1018" s="10">
        <v>8.8302830769230773</v>
      </c>
      <c r="AB1018" s="11">
        <v>0</v>
      </c>
      <c r="AC1018" s="12">
        <v>0</v>
      </c>
      <c r="AD1018" s="153">
        <f>VLOOKUP(D1018,'Dados Base'!$B:$K,9,FALSE)*31536000/VLOOKUP($F1018,F:H,MATCH(H1017,F1017:AF1017,0),FALSE)</f>
        <v>14642.276585122316</v>
      </c>
      <c r="AE1018" s="153">
        <f>VLOOKUP(D1018,'Dados Base'!$B:$K,10,FALSE)*31536000/VLOOKUP($F1018,F:H,MATCH(H1017,F1017:AF1017,0),FALSE)</f>
        <v>1102.1068397403892</v>
      </c>
      <c r="AF1018" s="14">
        <v>79.55</v>
      </c>
      <c r="AG1018" s="15">
        <v>41.65</v>
      </c>
      <c r="AH1018" s="14">
        <v>61.75</v>
      </c>
      <c r="AI1018" s="14">
        <v>12.5</v>
      </c>
      <c r="AJ1018" s="14">
        <v>100</v>
      </c>
      <c r="AK1018" s="72">
        <f>(SUMIFS('Banco de Indicadores Mun. (2)'!I:I,'Banco de Indicadores Mun. (2)'!B:B,'Banco de Indicadores - Mun. (1)'!B1018,'Banco de Indicadores Mun. (2)'!A:A,'Banco de Indicadores - Mun. (1)'!A1018) / VLOOKUP(D1018,'Dados Base'!$B:$K,8,FALSE)) * 100</f>
        <v>5.8728275862068982</v>
      </c>
      <c r="AL1018" s="72">
        <f>(SUMIFS('Banco de Indicadores Mun. (2)'!I:I,'Banco de Indicadores Mun. (2)'!B:B,'Banco de Indicadores - Mun. (1)'!B1018,'Banco de Indicadores Mun. (2)'!A:A,'Banco de Indicadores - Mun. (1)'!A1018) / VLOOKUP(D1018,'Dados Base'!$B:$K,9,FALSE)) * 100</f>
        <v>1.8313118279569895</v>
      </c>
      <c r="AM1018" s="72">
        <f>(SUMIFS('Banco de Indicadores Mun. (2)'!J:J,'Banco de Indicadores Mun. (2)'!B:B,'Banco de Indicadores - Mun. (1)'!B1018,'Banco de Indicadores Mun. (2)'!A:A,'Banco de Indicadores - Mun. (1)'!A1018) / VLOOKUP(D1018,'Dados Base'!$B:$K,7,FALSE)) * 100</f>
        <v>1.295590909090909</v>
      </c>
      <c r="AN1018" s="72">
        <f>(SUMIFS('Banco de Indicadores Mun. (2)'!K:K,'Banco de Indicadores Mun. (2)'!B:B,'Banco de Indicadores - Mun. (1)'!B1018,'Banco de Indicadores Mun. (2)'!A:A,'Banco de Indicadores - Mun. (1)'!A1018) / VLOOKUP(D1018,'Dados Base'!$B:$K,10,FALSE)) * 100</f>
        <v>20.258428571428581</v>
      </c>
      <c r="AO1018" s="21">
        <v>0</v>
      </c>
      <c r="AP1018" s="125">
        <v>0</v>
      </c>
      <c r="AQ1018" s="17">
        <v>0</v>
      </c>
      <c r="AR1018" s="18">
        <v>9.5</v>
      </c>
      <c r="AS1018" s="20">
        <v>95.726495726495727</v>
      </c>
      <c r="AT1018" s="20">
        <v>95.726495726495727</v>
      </c>
      <c r="AU1018" s="20">
        <v>80.416316085777169</v>
      </c>
      <c r="AV1018" s="21">
        <v>9.94</v>
      </c>
      <c r="AW1018" s="21">
        <v>0</v>
      </c>
      <c r="AX1018" s="21">
        <v>0</v>
      </c>
      <c r="AY1018" s="116">
        <v>108.67239053424893</v>
      </c>
    </row>
    <row r="1019" spans="1:51" ht="15" x14ac:dyDescent="0.25">
      <c r="A1019" s="144">
        <v>2016</v>
      </c>
      <c r="B1019" s="77" t="s">
        <v>374</v>
      </c>
      <c r="C1019" s="78">
        <v>19</v>
      </c>
      <c r="D1019" s="77">
        <v>3532868</v>
      </c>
      <c r="E1019" s="78">
        <v>353286819</v>
      </c>
      <c r="F1019" s="78" t="str">
        <f t="shared" si="36"/>
        <v>3532868192016</v>
      </c>
      <c r="G1019" s="79">
        <v>0.92548494539024251</v>
      </c>
      <c r="H1019" s="80">
        <f t="shared" si="35"/>
        <v>1159</v>
      </c>
      <c r="I1019" s="81">
        <v>869</v>
      </c>
      <c r="J1019" s="82">
        <v>290</v>
      </c>
      <c r="K1019" s="83">
        <f>(H1019)/VLOOKUP(D1019,'Dados Base'!$B:$K,6,FALSE)</f>
        <v>6.3057671381936888</v>
      </c>
      <c r="L1019" s="88">
        <f t="shared" si="37"/>
        <v>74.978429680759277</v>
      </c>
      <c r="M1019" s="85" t="s">
        <v>702</v>
      </c>
      <c r="N1019" s="86">
        <v>0.75600000000000001</v>
      </c>
      <c r="O1019" s="87" t="s">
        <v>691</v>
      </c>
      <c r="P1019" s="87" t="s">
        <v>691</v>
      </c>
      <c r="Q1019" s="87" t="s">
        <v>691</v>
      </c>
      <c r="R1019" s="87" t="s">
        <v>691</v>
      </c>
      <c r="S1019" s="87" t="s">
        <v>691</v>
      </c>
      <c r="T1019" s="87" t="s">
        <v>691</v>
      </c>
      <c r="U1019" s="87" t="s">
        <v>691</v>
      </c>
      <c r="V1019" s="87" t="s">
        <v>691</v>
      </c>
      <c r="W1019" s="85">
        <v>0</v>
      </c>
      <c r="X1019" s="47">
        <v>2.8182089874848799E-3</v>
      </c>
      <c r="Y1019" s="9">
        <v>0.56999999999999995</v>
      </c>
      <c r="Z1019" s="10">
        <v>38.241719999999994</v>
      </c>
      <c r="AA1019" s="10">
        <v>5.7142799999999996</v>
      </c>
      <c r="AB1019" s="11">
        <v>0</v>
      </c>
      <c r="AC1019" s="12">
        <v>0</v>
      </c>
      <c r="AD1019" s="153">
        <f>VLOOKUP(D1019,'Dados Base'!$B:$K,9,FALSE)*31536000/VLOOKUP($F1019,F:H,MATCH(H1018,F1018:AF1018,0),FALSE)</f>
        <v>37005.142364106992</v>
      </c>
      <c r="AE1019" s="153">
        <f>VLOOKUP(D1019,'Dados Base'!$B:$K,10,FALSE)*31536000/VLOOKUP($F1019,F:H,MATCH(H1018,F1018:AF1018,0),FALSE)</f>
        <v>2993.0629853321825</v>
      </c>
      <c r="AF1019" s="14" t="s">
        <v>692</v>
      </c>
      <c r="AG1019" s="15">
        <v>66.290000000000006</v>
      </c>
      <c r="AH1019" s="14" t="s">
        <v>692</v>
      </c>
      <c r="AI1019" s="14" t="s">
        <v>692</v>
      </c>
      <c r="AJ1019" s="14" t="s">
        <v>692</v>
      </c>
      <c r="AK1019" s="72">
        <f>(SUMIFS('Banco de Indicadores Mun. (2)'!I:I,'Banco de Indicadores Mun. (2)'!B:B,'Banco de Indicadores - Mun. (1)'!B1019,'Banco de Indicadores Mun. (2)'!A:A,'Banco de Indicadores - Mun. (1)'!A1019) / VLOOKUP(D1019,'Dados Base'!$B:$K,8,FALSE)) * 100</f>
        <v>0.58409302325581391</v>
      </c>
      <c r="AL1019" s="72">
        <f>(SUMIFS('Banco de Indicadores Mun. (2)'!I:I,'Banco de Indicadores Mun. (2)'!B:B,'Banco de Indicadores - Mun. (1)'!B1019,'Banco de Indicadores Mun. (2)'!A:A,'Banco de Indicadores - Mun. (1)'!A1019) / VLOOKUP(D1019,'Dados Base'!$B:$K,9,FALSE)) * 100</f>
        <v>0.18467647058823528</v>
      </c>
      <c r="AM1019" s="72">
        <f>(SUMIFS('Banco de Indicadores Mun. (2)'!J:J,'Banco de Indicadores Mun. (2)'!B:B,'Banco de Indicadores - Mun. (1)'!B1019,'Banco de Indicadores Mun. (2)'!A:A,'Banco de Indicadores - Mun. (1)'!A1019) / VLOOKUP(D1019,'Dados Base'!$B:$K,7,FALSE)) * 100</f>
        <v>0.7233750000000001</v>
      </c>
      <c r="AN1019" s="72">
        <f>(SUMIFS('Banco de Indicadores Mun. (2)'!K:K,'Banco de Indicadores Mun. (2)'!B:B,'Banco de Indicadores - Mun. (1)'!B1019,'Banco de Indicadores Mun. (2)'!A:A,'Banco de Indicadores - Mun. (1)'!A1019) / VLOOKUP(D1019,'Dados Base'!$B:$K,10,FALSE)) * 100</f>
        <v>0.17890909090909093</v>
      </c>
      <c r="AO1019" s="21">
        <v>0</v>
      </c>
      <c r="AP1019" s="125">
        <v>0</v>
      </c>
      <c r="AQ1019" s="17">
        <v>0</v>
      </c>
      <c r="AR1019" s="18">
        <v>8.9</v>
      </c>
      <c r="AS1019" s="20">
        <v>100</v>
      </c>
      <c r="AT1019" s="20">
        <v>100</v>
      </c>
      <c r="AU1019" s="20">
        <v>87</v>
      </c>
      <c r="AV1019" s="21">
        <v>10</v>
      </c>
      <c r="AW1019" s="21">
        <v>0</v>
      </c>
      <c r="AX1019" s="21">
        <v>0</v>
      </c>
      <c r="AY1019" s="116">
        <v>0</v>
      </c>
    </row>
    <row r="1020" spans="1:51" ht="15" x14ac:dyDescent="0.25">
      <c r="A1020" s="144">
        <v>2016</v>
      </c>
      <c r="B1020" s="77" t="s">
        <v>375</v>
      </c>
      <c r="C1020" s="78">
        <v>13</v>
      </c>
      <c r="D1020" s="77">
        <v>3532900</v>
      </c>
      <c r="E1020" s="78">
        <v>353290013</v>
      </c>
      <c r="F1020" s="78" t="str">
        <f t="shared" si="36"/>
        <v>3532900132016</v>
      </c>
      <c r="G1020" s="79">
        <v>1.9009380573288936</v>
      </c>
      <c r="H1020" s="80">
        <f t="shared" si="35"/>
        <v>10184</v>
      </c>
      <c r="I1020" s="81">
        <v>9595</v>
      </c>
      <c r="J1020" s="82">
        <v>589</v>
      </c>
      <c r="K1020" s="83">
        <f>(H1020)/VLOOKUP(D1020,'Dados Base'!$B:$K,6,FALSE)</f>
        <v>63.301839880656395</v>
      </c>
      <c r="L1020" s="88">
        <f t="shared" si="37"/>
        <v>94.21641791044776</v>
      </c>
      <c r="M1020" s="85" t="s">
        <v>702</v>
      </c>
      <c r="N1020" s="86">
        <v>0.76500000000000001</v>
      </c>
      <c r="O1020" s="87" t="s">
        <v>691</v>
      </c>
      <c r="P1020" s="87" t="s">
        <v>691</v>
      </c>
      <c r="Q1020" s="87" t="s">
        <v>691</v>
      </c>
      <c r="R1020" s="87" t="s">
        <v>691</v>
      </c>
      <c r="S1020" s="87" t="s">
        <v>691</v>
      </c>
      <c r="T1020" s="87" t="s">
        <v>691</v>
      </c>
      <c r="U1020" s="87" t="s">
        <v>691</v>
      </c>
      <c r="V1020" s="87" t="s">
        <v>691</v>
      </c>
      <c r="W1020" s="85">
        <v>0</v>
      </c>
      <c r="X1020" s="47">
        <v>2.5772945833333338E-2</v>
      </c>
      <c r="Y1020" s="9">
        <v>6.88</v>
      </c>
      <c r="Z1020" s="10">
        <v>387.49860000000007</v>
      </c>
      <c r="AA1020" s="10">
        <v>143.32139999999998</v>
      </c>
      <c r="AB1020" s="11">
        <v>0</v>
      </c>
      <c r="AC1020" s="12">
        <v>0</v>
      </c>
      <c r="AD1020" s="153">
        <f>VLOOKUP(D1020,'Dados Base'!$B:$K,9,FALSE)*31536000/VLOOKUP($F1020,F:H,MATCH(H1019,F1019:AF1019,0),FALSE)</f>
        <v>4087.541241162608</v>
      </c>
      <c r="AE1020" s="153">
        <f>VLOOKUP(D1020,'Dados Base'!$B:$K,10,FALSE)*31536000/VLOOKUP($F1020,F:H,MATCH(H1019,F1019:AF1019,0),FALSE)</f>
        <v>402.56087981146896</v>
      </c>
      <c r="AF1020" s="14">
        <v>97.18</v>
      </c>
      <c r="AG1020" s="15">
        <v>100</v>
      </c>
      <c r="AH1020" s="14">
        <v>97.18</v>
      </c>
      <c r="AI1020" s="14">
        <v>35</v>
      </c>
      <c r="AJ1020" s="14">
        <v>94.61</v>
      </c>
      <c r="AK1020" s="72">
        <f>(SUMIFS('Banco de Indicadores Mun. (2)'!I:I,'Banco de Indicadores Mun. (2)'!B:B,'Banco de Indicadores - Mun. (1)'!B1020,'Banco de Indicadores Mun. (2)'!A:A,'Banco de Indicadores - Mun. (1)'!A1020) / VLOOKUP(D1020,'Dados Base'!$B:$K,8,FALSE)) * 100</f>
        <v>124.37932352941176</v>
      </c>
      <c r="AL1020" s="72">
        <f>(SUMIFS('Banco de Indicadores Mun. (2)'!I:I,'Banco de Indicadores Mun. (2)'!B:B,'Banco de Indicadores - Mun. (1)'!B1020,'Banco de Indicadores Mun. (2)'!A:A,'Banco de Indicadores - Mun. (1)'!A1020) / VLOOKUP(D1020,'Dados Base'!$B:$K,9,FALSE)) * 100</f>
        <v>64.07419696969697</v>
      </c>
      <c r="AM1020" s="72">
        <f>(SUMIFS('Banco de Indicadores Mun. (2)'!J:J,'Banco de Indicadores Mun. (2)'!B:B,'Banco de Indicadores - Mun. (1)'!B1020,'Banco de Indicadores Mun. (2)'!A:A,'Banco de Indicadores - Mun. (1)'!A1020) / VLOOKUP(D1020,'Dados Base'!$B:$K,7,FALSE)) * 100</f>
        <v>151.00239999999999</v>
      </c>
      <c r="AN1020" s="72">
        <f>(SUMIFS('Banco de Indicadores Mun. (2)'!K:K,'Banco de Indicadores Mun. (2)'!B:B,'Banco de Indicadores - Mun. (1)'!B1020,'Banco de Indicadores Mun. (2)'!A:A,'Banco de Indicadores - Mun. (1)'!A1020) / VLOOKUP(D1020,'Dados Base'!$B:$K,10,FALSE)) * 100</f>
        <v>11.74323076923077</v>
      </c>
      <c r="AO1020" s="21">
        <v>0</v>
      </c>
      <c r="AP1020" s="125">
        <v>0</v>
      </c>
      <c r="AQ1020" s="17">
        <v>0</v>
      </c>
      <c r="AR1020" s="18">
        <v>7.3</v>
      </c>
      <c r="AS1020" s="20">
        <v>100</v>
      </c>
      <c r="AT1020" s="20">
        <v>100</v>
      </c>
      <c r="AU1020" s="20">
        <v>73</v>
      </c>
      <c r="AV1020" s="21">
        <v>8.24</v>
      </c>
      <c r="AW1020" s="21">
        <v>0</v>
      </c>
      <c r="AX1020" s="21">
        <v>0</v>
      </c>
      <c r="AY1020" s="116">
        <v>0</v>
      </c>
    </row>
    <row r="1021" spans="1:51" ht="15" x14ac:dyDescent="0.25">
      <c r="A1021" s="144">
        <v>2016</v>
      </c>
      <c r="B1021" s="77" t="s">
        <v>376</v>
      </c>
      <c r="C1021" s="78">
        <v>15</v>
      </c>
      <c r="D1021" s="77">
        <v>3533007</v>
      </c>
      <c r="E1021" s="78">
        <v>353300715</v>
      </c>
      <c r="F1021" s="78" t="str">
        <f t="shared" si="36"/>
        <v>3533007152016</v>
      </c>
      <c r="G1021" s="79">
        <v>1.0422739903496847</v>
      </c>
      <c r="H1021" s="80">
        <f t="shared" si="35"/>
        <v>20245</v>
      </c>
      <c r="I1021" s="81">
        <v>18915</v>
      </c>
      <c r="J1021" s="82">
        <v>1330</v>
      </c>
      <c r="K1021" s="83">
        <f>(H1021)/VLOOKUP(D1021,'Dados Base'!$B:$K,6,FALSE)</f>
        <v>38.064528259316361</v>
      </c>
      <c r="L1021" s="88">
        <f t="shared" si="37"/>
        <v>93.430476660903921</v>
      </c>
      <c r="M1021" s="85" t="s">
        <v>702</v>
      </c>
      <c r="N1021" s="86">
        <v>0.73899999999999999</v>
      </c>
      <c r="O1021" s="87" t="s">
        <v>691</v>
      </c>
      <c r="P1021" s="87" t="s">
        <v>691</v>
      </c>
      <c r="Q1021" s="87" t="s">
        <v>691</v>
      </c>
      <c r="R1021" s="87" t="s">
        <v>691</v>
      </c>
      <c r="S1021" s="87" t="s">
        <v>691</v>
      </c>
      <c r="T1021" s="87" t="s">
        <v>691</v>
      </c>
      <c r="U1021" s="87" t="s">
        <v>691</v>
      </c>
      <c r="V1021" s="87" t="s">
        <v>691</v>
      </c>
      <c r="W1021" s="85">
        <v>0</v>
      </c>
      <c r="X1021" s="47">
        <v>5.7139075601851858E-2</v>
      </c>
      <c r="Y1021" s="9">
        <v>13.56</v>
      </c>
      <c r="Z1021" s="10">
        <v>825.61441538477879</v>
      </c>
      <c r="AA1021" s="10">
        <v>220.09558461522118</v>
      </c>
      <c r="AB1021" s="11">
        <v>2</v>
      </c>
      <c r="AC1021" s="12">
        <v>0</v>
      </c>
      <c r="AD1021" s="153">
        <f>VLOOKUP(D1021,'Dados Base'!$B:$K,9,FALSE)*31536000/VLOOKUP($F1021,F:H,MATCH(H1020,F1020:AF1020,0),FALSE)</f>
        <v>6355.4892566065691</v>
      </c>
      <c r="AE1021" s="153">
        <f>VLOOKUP(D1021,'Dados Base'!$B:$K,10,FALSE)*31536000/VLOOKUP($F1021,F:H,MATCH(H1020,F1020:AF1020,0),FALSE)</f>
        <v>685.39590022227719</v>
      </c>
      <c r="AF1021" s="14">
        <v>92.72</v>
      </c>
      <c r="AG1021" s="15">
        <v>92.67</v>
      </c>
      <c r="AH1021" s="14">
        <v>90.16</v>
      </c>
      <c r="AI1021" s="14">
        <v>16.5</v>
      </c>
      <c r="AJ1021" s="14">
        <v>100</v>
      </c>
      <c r="AK1021" s="72">
        <f>(SUMIFS('Banco de Indicadores Mun. (2)'!I:I,'Banco de Indicadores Mun. (2)'!B:B,'Banco de Indicadores - Mun. (1)'!B1021,'Banco de Indicadores Mun. (2)'!A:A,'Banco de Indicadores - Mun. (1)'!A1021) / VLOOKUP(D1021,'Dados Base'!$B:$K,8,FALSE)) * 100</f>
        <v>19.679824427480913</v>
      </c>
      <c r="AL1021" s="72">
        <f>(SUMIFS('Banco de Indicadores Mun. (2)'!I:I,'Banco de Indicadores Mun. (2)'!B:B,'Banco de Indicadores - Mun. (1)'!B1021,'Banco de Indicadores Mun. (2)'!A:A,'Banco de Indicadores - Mun. (1)'!A1021) / VLOOKUP(D1021,'Dados Base'!$B:$K,9,FALSE)) * 100</f>
        <v>6.3187671568627435</v>
      </c>
      <c r="AM1021" s="72">
        <f>(SUMIFS('Banco de Indicadores Mun. (2)'!J:J,'Banco de Indicadores Mun. (2)'!B:B,'Banco de Indicadores - Mun. (1)'!B1021,'Banco de Indicadores Mun. (2)'!A:A,'Banco de Indicadores - Mun. (1)'!A1021) / VLOOKUP(D1021,'Dados Base'!$B:$K,7,FALSE)) * 100</f>
        <v>25.807068965517239</v>
      </c>
      <c r="AN1021" s="72">
        <f>(SUMIFS('Banco de Indicadores Mun. (2)'!K:K,'Banco de Indicadores Mun. (2)'!B:B,'Banco de Indicadores - Mun. (1)'!B1021,'Banco de Indicadores Mun. (2)'!A:A,'Banco de Indicadores - Mun. (1)'!A1021) / VLOOKUP(D1021,'Dados Base'!$B:$K,10,FALSE)) * 100</f>
        <v>7.5645909090909065</v>
      </c>
      <c r="AO1021" s="21">
        <v>0</v>
      </c>
      <c r="AP1021" s="125">
        <v>0</v>
      </c>
      <c r="AQ1021" s="17">
        <v>0</v>
      </c>
      <c r="AR1021" s="18">
        <v>10</v>
      </c>
      <c r="AS1021" s="20">
        <v>91.805194115460196</v>
      </c>
      <c r="AT1021" s="20">
        <v>91.805194115460196</v>
      </c>
      <c r="AU1021" s="20">
        <v>78.952521768442381</v>
      </c>
      <c r="AV1021" s="21">
        <v>8.2100000000000009</v>
      </c>
      <c r="AW1021" s="21">
        <v>1</v>
      </c>
      <c r="AX1021" s="21">
        <v>0</v>
      </c>
      <c r="AY1021" s="116">
        <v>10.500694904146371</v>
      </c>
    </row>
    <row r="1022" spans="1:51" ht="15" x14ac:dyDescent="0.25">
      <c r="A1022" s="144">
        <v>2016</v>
      </c>
      <c r="B1022" s="77" t="s">
        <v>377</v>
      </c>
      <c r="C1022" s="78">
        <v>20</v>
      </c>
      <c r="D1022" s="77">
        <v>3533106</v>
      </c>
      <c r="E1022" s="78">
        <v>353310620</v>
      </c>
      <c r="F1022" s="78" t="str">
        <f t="shared" si="36"/>
        <v>3533106202016</v>
      </c>
      <c r="G1022" s="79">
        <v>0.12430239144756161</v>
      </c>
      <c r="H1022" s="80">
        <f t="shared" si="35"/>
        <v>2187</v>
      </c>
      <c r="I1022" s="81">
        <v>1941</v>
      </c>
      <c r="J1022" s="82">
        <v>246</v>
      </c>
      <c r="K1022" s="83">
        <f>(H1022)/VLOOKUP(D1022,'Dados Base'!$B:$K,6,FALSE)</f>
        <v>64.097303634232134</v>
      </c>
      <c r="L1022" s="88">
        <f t="shared" si="37"/>
        <v>88.751714677640607</v>
      </c>
      <c r="M1022" s="85" t="s">
        <v>702</v>
      </c>
      <c r="N1022" s="86">
        <v>0.72599999999999998</v>
      </c>
      <c r="O1022" s="87" t="s">
        <v>691</v>
      </c>
      <c r="P1022" s="87" t="s">
        <v>691</v>
      </c>
      <c r="Q1022" s="87" t="s">
        <v>691</v>
      </c>
      <c r="R1022" s="87" t="s">
        <v>691</v>
      </c>
      <c r="S1022" s="87" t="s">
        <v>691</v>
      </c>
      <c r="T1022" s="87" t="s">
        <v>691</v>
      </c>
      <c r="U1022" s="87" t="s">
        <v>691</v>
      </c>
      <c r="V1022" s="87" t="s">
        <v>691</v>
      </c>
      <c r="W1022" s="85">
        <v>0</v>
      </c>
      <c r="X1022" s="47">
        <v>5.2488000000000005E-3</v>
      </c>
      <c r="Y1022" s="9">
        <v>1.4</v>
      </c>
      <c r="Z1022" s="10">
        <v>96.859800000000007</v>
      </c>
      <c r="AA1022" s="10">
        <v>10.7622</v>
      </c>
      <c r="AB1022" s="11">
        <v>0</v>
      </c>
      <c r="AC1022" s="12">
        <v>0</v>
      </c>
      <c r="AD1022" s="153">
        <f>VLOOKUP(D1022,'Dados Base'!$B:$K,9,FALSE)*31536000/VLOOKUP($F1022,F:H,MATCH(H1021,F1021:AF1021,0),FALSE)</f>
        <v>3893.3333333333335</v>
      </c>
      <c r="AE1022" s="153">
        <f>VLOOKUP(D1022,'Dados Base'!$B:$K,10,FALSE)*31536000/VLOOKUP($F1022,F:H,MATCH(H1021,F1021:AF1021,0),FALSE)</f>
        <v>432.59259259259261</v>
      </c>
      <c r="AF1022" s="14">
        <v>92.16</v>
      </c>
      <c r="AG1022" s="15" t="s">
        <v>692</v>
      </c>
      <c r="AH1022" s="14">
        <v>90.68</v>
      </c>
      <c r="AI1022" s="14">
        <v>28.93</v>
      </c>
      <c r="AJ1022" s="14">
        <v>100</v>
      </c>
      <c r="AK1022" s="72">
        <f>(SUMIFS('Banco de Indicadores Mun. (2)'!I:I,'Banco de Indicadores Mun. (2)'!B:B,'Banco de Indicadores - Mun. (1)'!B1022,'Banco de Indicadores Mun. (2)'!A:A,'Banco de Indicadores - Mun. (1)'!A1022) / VLOOKUP(D1022,'Dados Base'!$B:$K,8,FALSE)) * 100</f>
        <v>3.9816363636363636</v>
      </c>
      <c r="AL1022" s="72">
        <f>(SUMIFS('Banco de Indicadores Mun. (2)'!I:I,'Banco de Indicadores Mun. (2)'!B:B,'Banco de Indicadores - Mun. (1)'!B1022,'Banco de Indicadores Mun. (2)'!A:A,'Banco de Indicadores - Mun. (1)'!A1022) / VLOOKUP(D1022,'Dados Base'!$B:$K,9,FALSE)) * 100</f>
        <v>1.6221481481481479</v>
      </c>
      <c r="AM1022" s="72">
        <f>(SUMIFS('Banco de Indicadores Mun. (2)'!J:J,'Banco de Indicadores Mun. (2)'!B:B,'Banco de Indicadores - Mun. (1)'!B1022,'Banco de Indicadores Mun. (2)'!A:A,'Banco de Indicadores - Mun. (1)'!A1022) / VLOOKUP(D1022,'Dados Base'!$B:$K,7,FALSE)) * 100</f>
        <v>0</v>
      </c>
      <c r="AN1022" s="72">
        <f>(SUMIFS('Banco de Indicadores Mun. (2)'!K:K,'Banco de Indicadores Mun. (2)'!B:B,'Banco de Indicadores - Mun. (1)'!B1022,'Banco de Indicadores Mun. (2)'!A:A,'Banco de Indicadores - Mun. (1)'!A1022) / VLOOKUP(D1022,'Dados Base'!$B:$K,10,FALSE)) * 100</f>
        <v>14.599333333333334</v>
      </c>
      <c r="AO1022" s="21">
        <v>0</v>
      </c>
      <c r="AP1022" s="125">
        <v>0</v>
      </c>
      <c r="AQ1022" s="17">
        <v>0</v>
      </c>
      <c r="AR1022" s="18">
        <v>8.6999999999999993</v>
      </c>
      <c r="AS1022" s="20">
        <v>100</v>
      </c>
      <c r="AT1022" s="20">
        <v>100.00000000000003</v>
      </c>
      <c r="AU1022" s="20">
        <v>90</v>
      </c>
      <c r="AV1022" s="21">
        <v>9.6999999999999993</v>
      </c>
      <c r="AW1022" s="21">
        <v>0</v>
      </c>
      <c r="AX1022" s="21">
        <v>0</v>
      </c>
      <c r="AY1022" s="116">
        <v>76.607986587410451</v>
      </c>
    </row>
    <row r="1023" spans="1:51" ht="15" x14ac:dyDescent="0.25">
      <c r="A1023" s="144">
        <v>2016</v>
      </c>
      <c r="B1023" s="77" t="s">
        <v>378</v>
      </c>
      <c r="C1023" s="78">
        <v>20</v>
      </c>
      <c r="D1023" s="77">
        <v>3533205</v>
      </c>
      <c r="E1023" s="78">
        <v>353320520</v>
      </c>
      <c r="F1023" s="78" t="str">
        <f t="shared" si="36"/>
        <v>3533205202016</v>
      </c>
      <c r="G1023" s="79">
        <v>2.8207594965033334</v>
      </c>
      <c r="H1023" s="80">
        <f t="shared" si="35"/>
        <v>3488</v>
      </c>
      <c r="I1023" s="81">
        <v>2898</v>
      </c>
      <c r="J1023" s="82">
        <v>590</v>
      </c>
      <c r="K1023" s="83">
        <f>(H1023)/VLOOKUP(D1023,'Dados Base'!$B:$K,6,FALSE)</f>
        <v>13.148371531966225</v>
      </c>
      <c r="L1023" s="88">
        <f t="shared" si="37"/>
        <v>83.084862385321102</v>
      </c>
      <c r="M1023" s="85" t="s">
        <v>702</v>
      </c>
      <c r="N1023" s="86">
        <v>0.73499999999999999</v>
      </c>
      <c r="O1023" s="87" t="s">
        <v>691</v>
      </c>
      <c r="P1023" s="87" t="s">
        <v>691</v>
      </c>
      <c r="Q1023" s="87" t="s">
        <v>691</v>
      </c>
      <c r="R1023" s="87" t="s">
        <v>691</v>
      </c>
      <c r="S1023" s="87" t="s">
        <v>691</v>
      </c>
      <c r="T1023" s="87" t="s">
        <v>691</v>
      </c>
      <c r="U1023" s="87" t="s">
        <v>691</v>
      </c>
      <c r="V1023" s="87" t="s">
        <v>691</v>
      </c>
      <c r="W1023" s="85">
        <v>0</v>
      </c>
      <c r="X1023" s="47">
        <v>7.5826480511493122E-3</v>
      </c>
      <c r="Y1023" s="9">
        <v>2.0499999999999998</v>
      </c>
      <c r="Z1023" s="10">
        <v>47.368799999999993</v>
      </c>
      <c r="AA1023" s="10">
        <v>110.52719999999999</v>
      </c>
      <c r="AB1023" s="11">
        <v>0</v>
      </c>
      <c r="AC1023" s="12">
        <v>0</v>
      </c>
      <c r="AD1023" s="153">
        <f>VLOOKUP(D1023,'Dados Base'!$B:$K,9,FALSE)*31536000/VLOOKUP($F1023,F:H,MATCH(H1022,F1022:AF1022,0),FALSE)</f>
        <v>17540.091743119265</v>
      </c>
      <c r="AE1023" s="153">
        <f>VLOOKUP(D1023,'Dados Base'!$B:$K,10,FALSE)*31536000/VLOOKUP($F1023,F:H,MATCH(H1022,F1022:AF1022,0),FALSE)</f>
        <v>2169.9082568807348</v>
      </c>
      <c r="AF1023" s="14" t="s">
        <v>692</v>
      </c>
      <c r="AG1023" s="15">
        <v>79.739999999999995</v>
      </c>
      <c r="AH1023" s="14" t="s">
        <v>692</v>
      </c>
      <c r="AI1023" s="14" t="s">
        <v>692</v>
      </c>
      <c r="AJ1023" s="14" t="s">
        <v>692</v>
      </c>
      <c r="AK1023" s="72">
        <f>(SUMIFS('Banco de Indicadores Mun. (2)'!I:I,'Banco de Indicadores Mun. (2)'!B:B,'Banco de Indicadores - Mun. (1)'!B1023,'Banco de Indicadores Mun. (2)'!A:A,'Banco de Indicadores - Mun. (1)'!A1023) / VLOOKUP(D1023,'Dados Base'!$B:$K,8,FALSE)) * 100</f>
        <v>65.113703703703692</v>
      </c>
      <c r="AL1023" s="72">
        <f>(SUMIFS('Banco de Indicadores Mun. (2)'!I:I,'Banco de Indicadores Mun. (2)'!B:B,'Banco de Indicadores - Mun. (1)'!B1023,'Banco de Indicadores Mun. (2)'!A:A,'Banco de Indicadores - Mun. (1)'!A1023) / VLOOKUP(D1023,'Dados Base'!$B:$K,9,FALSE)) * 100</f>
        <v>27.18664948453608</v>
      </c>
      <c r="AM1023" s="72">
        <f>(SUMIFS('Banco de Indicadores Mun. (2)'!J:J,'Banco de Indicadores Mun. (2)'!B:B,'Banco de Indicadores - Mun. (1)'!B1023,'Banco de Indicadores Mun. (2)'!A:A,'Banco de Indicadores - Mun. (1)'!A1023) / VLOOKUP(D1023,'Dados Base'!$B:$K,7,FALSE)) * 100</f>
        <v>89.424929824561403</v>
      </c>
      <c r="AN1023" s="72">
        <f>(SUMIFS('Banco de Indicadores Mun. (2)'!K:K,'Banco de Indicadores Mun. (2)'!B:B,'Banco de Indicadores - Mun. (1)'!B1023,'Banco de Indicadores Mun. (2)'!A:A,'Banco de Indicadores - Mun. (1)'!A1023) / VLOOKUP(D1023,'Dados Base'!$B:$K,10,FALSE)) * 100</f>
        <v>7.374541666666663</v>
      </c>
      <c r="AO1023" s="21">
        <v>0</v>
      </c>
      <c r="AP1023" s="125">
        <v>0</v>
      </c>
      <c r="AQ1023" s="17">
        <v>0</v>
      </c>
      <c r="AR1023" s="18">
        <v>8.4</v>
      </c>
      <c r="AS1023" s="20">
        <v>100</v>
      </c>
      <c r="AT1023" s="20">
        <v>100</v>
      </c>
      <c r="AU1023" s="20">
        <v>30</v>
      </c>
      <c r="AV1023" s="21">
        <v>5.15</v>
      </c>
      <c r="AW1023" s="21">
        <v>0</v>
      </c>
      <c r="AX1023" s="21">
        <v>0</v>
      </c>
      <c r="AY1023" s="116">
        <v>132.67132975366295</v>
      </c>
    </row>
    <row r="1024" spans="1:51" ht="15" x14ac:dyDescent="0.25">
      <c r="A1024" s="144">
        <v>2016</v>
      </c>
      <c r="B1024" s="77" t="s">
        <v>379</v>
      </c>
      <c r="C1024" s="78">
        <v>19</v>
      </c>
      <c r="D1024" s="77">
        <v>3533304</v>
      </c>
      <c r="E1024" s="78">
        <v>353330419</v>
      </c>
      <c r="F1024" s="78" t="str">
        <f t="shared" si="36"/>
        <v>3533304192016</v>
      </c>
      <c r="G1024" s="79">
        <v>2.0095298193394839</v>
      </c>
      <c r="H1024" s="80">
        <f t="shared" si="35"/>
        <v>3830</v>
      </c>
      <c r="I1024" s="81">
        <v>3533</v>
      </c>
      <c r="J1024" s="82">
        <v>297</v>
      </c>
      <c r="K1024" s="83">
        <f>(H1024)/VLOOKUP(D1024,'Dados Base'!$B:$K,6,FALSE)</f>
        <v>51.770748851040821</v>
      </c>
      <c r="L1024" s="88">
        <f t="shared" si="37"/>
        <v>92.24543080939948</v>
      </c>
      <c r="M1024" s="85" t="s">
        <v>702</v>
      </c>
      <c r="N1024" s="86">
        <v>0.74299999999999999</v>
      </c>
      <c r="O1024" s="87" t="s">
        <v>691</v>
      </c>
      <c r="P1024" s="87" t="s">
        <v>691</v>
      </c>
      <c r="Q1024" s="87" t="s">
        <v>691</v>
      </c>
      <c r="R1024" s="87" t="s">
        <v>691</v>
      </c>
      <c r="S1024" s="87" t="s">
        <v>691</v>
      </c>
      <c r="T1024" s="87" t="s">
        <v>691</v>
      </c>
      <c r="U1024" s="87" t="s">
        <v>691</v>
      </c>
      <c r="V1024" s="87" t="s">
        <v>691</v>
      </c>
      <c r="W1024" s="85">
        <v>0</v>
      </c>
      <c r="X1024" s="47">
        <v>8.1377526041666662E-3</v>
      </c>
      <c r="Y1024" s="9">
        <v>2.4500000000000002</v>
      </c>
      <c r="Z1024" s="10">
        <v>138.33627018846374</v>
      </c>
      <c r="AA1024" s="10">
        <v>50.55572981153626</v>
      </c>
      <c r="AB1024" s="11">
        <v>0</v>
      </c>
      <c r="AC1024" s="12">
        <v>0</v>
      </c>
      <c r="AD1024" s="153">
        <f>VLOOKUP(D1024,'Dados Base'!$B:$K,9,FALSE)*31536000/VLOOKUP($F1024,F:H,MATCH(H1023,F1023:AF1023,0),FALSE)</f>
        <v>4693.3472584856399</v>
      </c>
      <c r="AE1024" s="153">
        <f>VLOOKUP(D1024,'Dados Base'!$B:$K,10,FALSE)*31536000/VLOOKUP($F1024,F:H,MATCH(H1023,F1023:AF1023,0),FALSE)</f>
        <v>411.69712793733669</v>
      </c>
      <c r="AF1024" s="14">
        <v>81.59</v>
      </c>
      <c r="AG1024" s="15">
        <v>100</v>
      </c>
      <c r="AH1024" s="14">
        <v>80.92</v>
      </c>
      <c r="AI1024" s="14">
        <v>12.13</v>
      </c>
      <c r="AJ1024" s="14">
        <v>90.94</v>
      </c>
      <c r="AK1024" s="72">
        <f>(SUMIFS('Banco de Indicadores Mun. (2)'!I:I,'Banco de Indicadores Mun. (2)'!B:B,'Banco de Indicadores - Mun. (1)'!B1024,'Banco de Indicadores Mun. (2)'!A:A,'Banco de Indicadores - Mun. (1)'!A1024) / VLOOKUP(D1024,'Dados Base'!$B:$K,8,FALSE)) * 100</f>
        <v>9.4007222222222229</v>
      </c>
      <c r="AL1024" s="72">
        <f>(SUMIFS('Banco de Indicadores Mun. (2)'!I:I,'Banco de Indicadores Mun. (2)'!B:B,'Banco de Indicadores - Mun. (1)'!B1024,'Banco de Indicadores Mun. (2)'!A:A,'Banco de Indicadores - Mun. (1)'!A1024) / VLOOKUP(D1024,'Dados Base'!$B:$K,9,FALSE)) * 100</f>
        <v>2.968649122807018</v>
      </c>
      <c r="AM1024" s="72">
        <f>(SUMIFS('Banco de Indicadores Mun. (2)'!J:J,'Banco de Indicadores Mun. (2)'!B:B,'Banco de Indicadores - Mun. (1)'!B1024,'Banco de Indicadores Mun. (2)'!A:A,'Banco de Indicadores - Mun. (1)'!A1024) / VLOOKUP(D1024,'Dados Base'!$B:$K,7,FALSE)) * 100</f>
        <v>0</v>
      </c>
      <c r="AN1024" s="72">
        <f>(SUMIFS('Banco de Indicadores Mun. (2)'!K:K,'Banco de Indicadores Mun. (2)'!B:B,'Banco de Indicadores - Mun. (1)'!B1024,'Banco de Indicadores Mun. (2)'!A:A,'Banco de Indicadores - Mun. (1)'!A1024) / VLOOKUP(D1024,'Dados Base'!$B:$K,10,FALSE)) * 100</f>
        <v>33.842600000000004</v>
      </c>
      <c r="AO1024" s="21">
        <v>0</v>
      </c>
      <c r="AP1024" s="125">
        <v>0</v>
      </c>
      <c r="AQ1024" s="17">
        <v>0</v>
      </c>
      <c r="AR1024" s="18">
        <v>8.1</v>
      </c>
      <c r="AS1024" s="20">
        <v>84.180468303826387</v>
      </c>
      <c r="AT1024" s="20">
        <v>84.180468303826387</v>
      </c>
      <c r="AU1024" s="20">
        <v>73.235642689189461</v>
      </c>
      <c r="AV1024" s="21">
        <v>7.72</v>
      </c>
      <c r="AW1024" s="21">
        <v>0</v>
      </c>
      <c r="AX1024" s="21">
        <v>0</v>
      </c>
      <c r="AY1024" s="116">
        <v>201.94764819448449</v>
      </c>
    </row>
    <row r="1025" spans="1:51" ht="15" x14ac:dyDescent="0.25">
      <c r="A1025" s="144">
        <v>2016</v>
      </c>
      <c r="B1025" s="77" t="s">
        <v>380</v>
      </c>
      <c r="C1025" s="78">
        <v>5</v>
      </c>
      <c r="D1025" s="77">
        <v>3533403</v>
      </c>
      <c r="E1025" s="78">
        <v>35334035</v>
      </c>
      <c r="F1025" s="78" t="str">
        <f t="shared" si="36"/>
        <v>353340352016</v>
      </c>
      <c r="G1025" s="79">
        <v>1.537489541141035</v>
      </c>
      <c r="H1025" s="80">
        <f t="shared" si="35"/>
        <v>55523</v>
      </c>
      <c r="I1025" s="81">
        <v>54618</v>
      </c>
      <c r="J1025" s="82">
        <v>905</v>
      </c>
      <c r="K1025" s="83">
        <f>(H1025)/VLOOKUP(D1025,'Dados Base'!$B:$K,6,FALSE)</f>
        <v>757.47612551159625</v>
      </c>
      <c r="L1025" s="88">
        <f t="shared" si="37"/>
        <v>98.370044846279924</v>
      </c>
      <c r="M1025" s="85" t="s">
        <v>702</v>
      </c>
      <c r="N1025" s="86">
        <v>0.79100000000000004</v>
      </c>
      <c r="O1025" s="87" t="s">
        <v>691</v>
      </c>
      <c r="P1025" s="87" t="s">
        <v>691</v>
      </c>
      <c r="Q1025" s="87" t="s">
        <v>691</v>
      </c>
      <c r="R1025" s="87" t="s">
        <v>691</v>
      </c>
      <c r="S1025" s="87" t="s">
        <v>691</v>
      </c>
      <c r="T1025" s="87" t="s">
        <v>691</v>
      </c>
      <c r="U1025" s="87" t="s">
        <v>691</v>
      </c>
      <c r="V1025" s="87" t="s">
        <v>691</v>
      </c>
      <c r="W1025" s="85">
        <v>0.67</v>
      </c>
      <c r="X1025" s="47">
        <v>0.16901098379629628</v>
      </c>
      <c r="Y1025" s="9">
        <v>45.25</v>
      </c>
      <c r="Z1025" s="10">
        <v>2238.8583816</v>
      </c>
      <c r="AA1025" s="10">
        <v>815.75961839999991</v>
      </c>
      <c r="AB1025" s="11">
        <v>5</v>
      </c>
      <c r="AC1025" s="12">
        <v>0</v>
      </c>
      <c r="AD1025" s="153">
        <f>VLOOKUP(D1025,'Dados Base'!$B:$K,9,FALSE)*31536000/VLOOKUP($F1025,F:H,MATCH(H1024,F1024:AF1024,0),FALSE)</f>
        <v>516.86256146101618</v>
      </c>
      <c r="AE1025" s="153">
        <f>VLOOKUP(D1025,'Dados Base'!$B:$K,10,FALSE)*31536000/VLOOKUP($F1025,F:H,MATCH(H1024,F1024:AF1024,0),FALSE)</f>
        <v>68.15770041244167</v>
      </c>
      <c r="AF1025" s="14">
        <v>100</v>
      </c>
      <c r="AG1025" s="15">
        <v>100</v>
      </c>
      <c r="AH1025" s="14">
        <v>100</v>
      </c>
      <c r="AI1025" s="14">
        <v>29.02</v>
      </c>
      <c r="AJ1025" s="14">
        <v>100</v>
      </c>
      <c r="AK1025" s="72">
        <f>(SUMIFS('Banco de Indicadores Mun. (2)'!I:I,'Banco de Indicadores Mun. (2)'!B:B,'Banco de Indicadores - Mun. (1)'!B1025,'Banco de Indicadores Mun. (2)'!A:A,'Banco de Indicadores - Mun. (1)'!A1025) / VLOOKUP(D1025,'Dados Base'!$B:$K,8,FALSE)) * 100</f>
        <v>92.91591428571428</v>
      </c>
      <c r="AL1025" s="72">
        <f>(SUMIFS('Banco de Indicadores Mun. (2)'!I:I,'Banco de Indicadores Mun. (2)'!B:B,'Banco de Indicadores - Mun. (1)'!B1025,'Banco de Indicadores Mun. (2)'!A:A,'Banco de Indicadores - Mun. (1)'!A1025) / VLOOKUP(D1025,'Dados Base'!$B:$K,9,FALSE)) * 100</f>
        <v>35.736890109890105</v>
      </c>
      <c r="AM1025" s="72">
        <f>(SUMIFS('Banco de Indicadores Mun. (2)'!J:J,'Banco de Indicadores Mun. (2)'!B:B,'Banco de Indicadores - Mun. (1)'!B1025,'Banco de Indicadores Mun. (2)'!A:A,'Banco de Indicadores - Mun. (1)'!A1025) / VLOOKUP(D1025,'Dados Base'!$B:$K,7,FALSE)) * 100</f>
        <v>89.617043478260868</v>
      </c>
      <c r="AN1025" s="72">
        <f>(SUMIFS('Banco de Indicadores Mun. (2)'!K:K,'Banco de Indicadores Mun. (2)'!B:B,'Banco de Indicadores - Mun. (1)'!B1025,'Banco de Indicadores Mun. (2)'!A:A,'Banco de Indicadores - Mun. (1)'!A1025) / VLOOKUP(D1025,'Dados Base'!$B:$K,10,FALSE)) * 100</f>
        <v>99.238749999999968</v>
      </c>
      <c r="AO1025" s="21">
        <v>0</v>
      </c>
      <c r="AP1025" s="125">
        <v>1.8010554184752265</v>
      </c>
      <c r="AQ1025" s="17">
        <v>0</v>
      </c>
      <c r="AR1025" s="18">
        <v>9.5</v>
      </c>
      <c r="AS1025" s="20">
        <v>98</v>
      </c>
      <c r="AT1025" s="20">
        <v>92.120000000000019</v>
      </c>
      <c r="AU1025" s="20">
        <v>73.294218183746707</v>
      </c>
      <c r="AV1025" s="21">
        <v>8.14</v>
      </c>
      <c r="AW1025" s="21">
        <v>0</v>
      </c>
      <c r="AX1025" s="21">
        <v>0</v>
      </c>
      <c r="AY1025" s="116">
        <v>99.434720883319756</v>
      </c>
    </row>
    <row r="1026" spans="1:51" ht="15" x14ac:dyDescent="0.25">
      <c r="A1026" s="144">
        <v>2016</v>
      </c>
      <c r="B1026" s="77" t="s">
        <v>381</v>
      </c>
      <c r="C1026" s="78">
        <v>15</v>
      </c>
      <c r="D1026" s="77">
        <v>3533254</v>
      </c>
      <c r="E1026" s="78">
        <v>353325415</v>
      </c>
      <c r="F1026" s="78" t="str">
        <f t="shared" si="36"/>
        <v>3533254152016</v>
      </c>
      <c r="G1026" s="79">
        <v>2.6557841309466257</v>
      </c>
      <c r="H1026" s="80">
        <f t="shared" ref="H1026:H1089" si="38">SUM(I1026:J1026)</f>
        <v>5174</v>
      </c>
      <c r="I1026" s="81">
        <v>4796</v>
      </c>
      <c r="J1026" s="82">
        <v>378</v>
      </c>
      <c r="K1026" s="83">
        <f>(H1026)/VLOOKUP(D1026,'Dados Base'!$B:$K,6,FALSE)</f>
        <v>44.248695800906525</v>
      </c>
      <c r="L1026" s="88">
        <f t="shared" si="37"/>
        <v>92.69424043293391</v>
      </c>
      <c r="M1026" s="85" t="s">
        <v>702</v>
      </c>
      <c r="N1026" s="86">
        <v>0.71899999999999997</v>
      </c>
      <c r="O1026" s="87" t="s">
        <v>691</v>
      </c>
      <c r="P1026" s="87" t="s">
        <v>691</v>
      </c>
      <c r="Q1026" s="87" t="s">
        <v>691</v>
      </c>
      <c r="R1026" s="87" t="s">
        <v>691</v>
      </c>
      <c r="S1026" s="87" t="s">
        <v>691</v>
      </c>
      <c r="T1026" s="87" t="s">
        <v>691</v>
      </c>
      <c r="U1026" s="87" t="s">
        <v>691</v>
      </c>
      <c r="V1026" s="87" t="s">
        <v>691</v>
      </c>
      <c r="W1026" s="85">
        <v>0</v>
      </c>
      <c r="X1026" s="47">
        <v>1.2146773437500001E-2</v>
      </c>
      <c r="Y1026" s="9">
        <v>3.46</v>
      </c>
      <c r="Z1026" s="10">
        <v>242.55503999999999</v>
      </c>
      <c r="AA1026" s="10">
        <v>23.988959999999999</v>
      </c>
      <c r="AB1026" s="11">
        <v>1</v>
      </c>
      <c r="AC1026" s="12">
        <v>0</v>
      </c>
      <c r="AD1026" s="153">
        <f>VLOOKUP(D1026,'Dados Base'!$B:$K,9,FALSE)*31536000/VLOOKUP($F1026,F:H,MATCH(H1025,F1025:AF1025,0),FALSE)</f>
        <v>5424.6308465403945</v>
      </c>
      <c r="AE1026" s="153">
        <f>VLOOKUP(D1026,'Dados Base'!$B:$K,10,FALSE)*31536000/VLOOKUP($F1026,F:H,MATCH(H1025,F1025:AF1025,0),FALSE)</f>
        <v>609.50908388094297</v>
      </c>
      <c r="AF1026" s="14">
        <v>90.15</v>
      </c>
      <c r="AG1026" s="15">
        <v>91.05</v>
      </c>
      <c r="AH1026" s="14">
        <v>90.15</v>
      </c>
      <c r="AI1026" s="14">
        <v>0</v>
      </c>
      <c r="AJ1026" s="14">
        <v>99.01</v>
      </c>
      <c r="AK1026" s="72">
        <f>(SUMIFS('Banco de Indicadores Mun. (2)'!I:I,'Banco de Indicadores Mun. (2)'!B:B,'Banco de Indicadores - Mun. (1)'!B1026,'Banco de Indicadores Mun. (2)'!A:A,'Banco de Indicadores - Mun. (1)'!A1026) / VLOOKUP(D1026,'Dados Base'!$B:$K,8,FALSE)) * 100</f>
        <v>43.261034482758625</v>
      </c>
      <c r="AL1026" s="72">
        <f>(SUMIFS('Banco de Indicadores Mun. (2)'!I:I,'Banco de Indicadores Mun. (2)'!B:B,'Banco de Indicadores - Mun. (1)'!B1026,'Banco de Indicadores Mun. (2)'!A:A,'Banco de Indicadores - Mun. (1)'!A1026) / VLOOKUP(D1026,'Dados Base'!$B:$K,9,FALSE)) * 100</f>
        <v>14.096292134831462</v>
      </c>
      <c r="AM1026" s="72">
        <f>(SUMIFS('Banco de Indicadores Mun. (2)'!J:J,'Banco de Indicadores Mun. (2)'!B:B,'Banco de Indicadores - Mun. (1)'!B1026,'Banco de Indicadores Mun. (2)'!A:A,'Banco de Indicadores - Mun. (1)'!A1026) / VLOOKUP(D1026,'Dados Base'!$B:$K,7,FALSE)) * 100</f>
        <v>61.726263157894735</v>
      </c>
      <c r="AN1026" s="72">
        <f>(SUMIFS('Banco de Indicadores Mun. (2)'!K:K,'Banco de Indicadores Mun. (2)'!B:B,'Banco de Indicadores - Mun. (1)'!B1026,'Banco de Indicadores Mun. (2)'!A:A,'Banco de Indicadores - Mun. (1)'!A1026) / VLOOKUP(D1026,'Dados Base'!$B:$K,10,FALSE)) * 100</f>
        <v>8.1771000000000011</v>
      </c>
      <c r="AO1026" s="21">
        <v>0</v>
      </c>
      <c r="AP1026" s="125">
        <v>0</v>
      </c>
      <c r="AQ1026" s="17">
        <v>0</v>
      </c>
      <c r="AR1026" s="18">
        <v>9.5</v>
      </c>
      <c r="AS1026" s="20">
        <v>100</v>
      </c>
      <c r="AT1026" s="20">
        <v>100</v>
      </c>
      <c r="AU1026" s="20">
        <v>91</v>
      </c>
      <c r="AV1026" s="21">
        <v>10</v>
      </c>
      <c r="AW1026" s="21">
        <v>0</v>
      </c>
      <c r="AX1026" s="21">
        <v>0</v>
      </c>
      <c r="AY1026" s="116">
        <v>38.11382523779784</v>
      </c>
    </row>
    <row r="1027" spans="1:51" ht="15" x14ac:dyDescent="0.25">
      <c r="A1027" s="144">
        <v>2016</v>
      </c>
      <c r="B1027" s="77" t="s">
        <v>382</v>
      </c>
      <c r="C1027" s="78">
        <v>16</v>
      </c>
      <c r="D1027" s="77">
        <v>3533502</v>
      </c>
      <c r="E1027" s="78">
        <v>353350216</v>
      </c>
      <c r="F1027" s="78" t="str">
        <f t="shared" ref="F1027:F1090" si="39">CONCATENATE(E1027,A1027)</f>
        <v>3533502162016</v>
      </c>
      <c r="G1027" s="79">
        <v>0.86420507387479084</v>
      </c>
      <c r="H1027" s="80">
        <f t="shared" si="38"/>
        <v>38059</v>
      </c>
      <c r="I1027" s="81">
        <v>35629</v>
      </c>
      <c r="J1027" s="82">
        <v>2430</v>
      </c>
      <c r="K1027" s="83">
        <f>(H1027)/VLOOKUP(D1027,'Dados Base'!$B:$K,6,FALSE)</f>
        <v>40.796878517295717</v>
      </c>
      <c r="L1027" s="88">
        <f t="shared" si="37"/>
        <v>93.615176436585301</v>
      </c>
      <c r="M1027" s="85" t="s">
        <v>702</v>
      </c>
      <c r="N1027" s="86">
        <v>0.753</v>
      </c>
      <c r="O1027" s="87" t="s">
        <v>691</v>
      </c>
      <c r="P1027" s="87" t="s">
        <v>691</v>
      </c>
      <c r="Q1027" s="87" t="s">
        <v>691</v>
      </c>
      <c r="R1027" s="87" t="s">
        <v>691</v>
      </c>
      <c r="S1027" s="87" t="s">
        <v>691</v>
      </c>
      <c r="T1027" s="87" t="s">
        <v>691</v>
      </c>
      <c r="U1027" s="87" t="s">
        <v>691</v>
      </c>
      <c r="V1027" s="87" t="s">
        <v>691</v>
      </c>
      <c r="W1027" s="85">
        <v>112.78</v>
      </c>
      <c r="X1027" s="47">
        <v>0.10896934826620372</v>
      </c>
      <c r="Y1027" s="9">
        <v>29.69</v>
      </c>
      <c r="Z1027" s="10">
        <v>1635.0011408210846</v>
      </c>
      <c r="AA1027" s="10">
        <v>369.15485917891539</v>
      </c>
      <c r="AB1027" s="11">
        <v>5</v>
      </c>
      <c r="AC1027" s="12">
        <v>0</v>
      </c>
      <c r="AD1027" s="153">
        <f>VLOOKUP(D1027,'Dados Base'!$B:$K,9,FALSE)*31536000/VLOOKUP($F1027,F:H,MATCH(H1026,F1026:AF1026,0),FALSE)</f>
        <v>5725.6827557213801</v>
      </c>
      <c r="AE1027" s="153">
        <f>VLOOKUP(D1027,'Dados Base'!$B:$K,10,FALSE)*31536000/VLOOKUP($F1027,F:H,MATCH(H1026,F1026:AF1026,0),FALSE)</f>
        <v>522.02317454478566</v>
      </c>
      <c r="AF1027" s="14">
        <v>94.06</v>
      </c>
      <c r="AG1027" s="15">
        <v>100</v>
      </c>
      <c r="AH1027" s="14">
        <v>93.22</v>
      </c>
      <c r="AI1027" s="14">
        <v>13.97</v>
      </c>
      <c r="AJ1027" s="14">
        <v>100</v>
      </c>
      <c r="AK1027" s="72">
        <f>(SUMIFS('Banco de Indicadores Mun. (2)'!I:I,'Banco de Indicadores Mun. (2)'!B:B,'Banco de Indicadores - Mun. (1)'!B1027,'Banco de Indicadores Mun. (2)'!A:A,'Banco de Indicadores - Mun. (1)'!A1027) / VLOOKUP(D1027,'Dados Base'!$B:$K,8,FALSE)) * 100</f>
        <v>23.198709219858156</v>
      </c>
      <c r="AL1027" s="72">
        <f>(SUMIFS('Banco de Indicadores Mun. (2)'!I:I,'Banco de Indicadores Mun. (2)'!B:B,'Banco de Indicadores - Mun. (1)'!B1027,'Banco de Indicadores Mun. (2)'!A:A,'Banco de Indicadores - Mun. (1)'!A1027) / VLOOKUP(D1027,'Dados Base'!$B:$K,9,FALSE)) * 100</f>
        <v>9.4674905933429816</v>
      </c>
      <c r="AM1027" s="72">
        <f>(SUMIFS('Banco de Indicadores Mun. (2)'!J:J,'Banco de Indicadores Mun. (2)'!B:B,'Banco de Indicadores - Mun. (1)'!B1027,'Banco de Indicadores Mun. (2)'!A:A,'Banco de Indicadores - Mun. (1)'!A1027) / VLOOKUP(D1027,'Dados Base'!$B:$K,7,FALSE)) * 100</f>
        <v>19.377141552511411</v>
      </c>
      <c r="AN1027" s="72">
        <f>(SUMIFS('Banco de Indicadores Mun. (2)'!K:K,'Banco de Indicadores Mun. (2)'!B:B,'Banco de Indicadores - Mun. (1)'!B1027,'Banco de Indicadores Mun. (2)'!A:A,'Banco de Indicadores - Mun. (1)'!A1027) / VLOOKUP(D1027,'Dados Base'!$B:$K,10,FALSE)) * 100</f>
        <v>36.483206349206363</v>
      </c>
      <c r="AO1027" s="21">
        <v>0</v>
      </c>
      <c r="AP1027" s="125">
        <v>0</v>
      </c>
      <c r="AQ1027" s="17">
        <v>0</v>
      </c>
      <c r="AR1027" s="18">
        <v>9.5</v>
      </c>
      <c r="AS1027" s="20">
        <v>94.861181505885</v>
      </c>
      <c r="AT1027" s="20">
        <v>94.861181505885</v>
      </c>
      <c r="AU1027" s="20">
        <v>81.58053269411586</v>
      </c>
      <c r="AV1027" s="21">
        <v>9.7200000000000006</v>
      </c>
      <c r="AW1027" s="21">
        <v>1</v>
      </c>
      <c r="AX1027" s="21">
        <v>0</v>
      </c>
      <c r="AY1027" s="116">
        <v>107.23666963165823</v>
      </c>
    </row>
    <row r="1028" spans="1:51" ht="15" x14ac:dyDescent="0.25">
      <c r="A1028" s="144">
        <v>2016</v>
      </c>
      <c r="B1028" s="77" t="s">
        <v>383</v>
      </c>
      <c r="C1028" s="78">
        <v>8</v>
      </c>
      <c r="D1028" s="77">
        <v>3533601</v>
      </c>
      <c r="E1028" s="78">
        <v>35336018</v>
      </c>
      <c r="F1028" s="78" t="str">
        <f t="shared" si="39"/>
        <v>353360182016</v>
      </c>
      <c r="G1028" s="79">
        <v>0.7055960208802281</v>
      </c>
      <c r="H1028" s="80">
        <f t="shared" si="38"/>
        <v>7099</v>
      </c>
      <c r="I1028" s="81">
        <v>6668</v>
      </c>
      <c r="J1028" s="82">
        <v>431</v>
      </c>
      <c r="K1028" s="83">
        <f>(H1028)/VLOOKUP(D1028,'Dados Base'!$B:$K,6,FALSE)</f>
        <v>20.459392472188597</v>
      </c>
      <c r="L1028" s="88">
        <f t="shared" si="37"/>
        <v>93.9287223552613</v>
      </c>
      <c r="M1028" s="85" t="s">
        <v>702</v>
      </c>
      <c r="N1028" s="86">
        <v>0.746</v>
      </c>
      <c r="O1028" s="87" t="s">
        <v>691</v>
      </c>
      <c r="P1028" s="87" t="s">
        <v>691</v>
      </c>
      <c r="Q1028" s="87" t="s">
        <v>691</v>
      </c>
      <c r="R1028" s="87" t="s">
        <v>691</v>
      </c>
      <c r="S1028" s="87" t="s">
        <v>691</v>
      </c>
      <c r="T1028" s="87" t="s">
        <v>691</v>
      </c>
      <c r="U1028" s="87" t="s">
        <v>691</v>
      </c>
      <c r="V1028" s="87" t="s">
        <v>691</v>
      </c>
      <c r="W1028" s="85">
        <v>0.09</v>
      </c>
      <c r="X1028" s="47">
        <v>1.8376057291666668E-2</v>
      </c>
      <c r="Y1028" s="9">
        <v>4.6399999999999997</v>
      </c>
      <c r="Z1028" s="10">
        <v>328.98096000000004</v>
      </c>
      <c r="AA1028" s="10">
        <v>28.607039999999998</v>
      </c>
      <c r="AB1028" s="11">
        <v>1</v>
      </c>
      <c r="AC1028" s="12">
        <v>0</v>
      </c>
      <c r="AD1028" s="153">
        <f>VLOOKUP(D1028,'Dados Base'!$B:$K,9,FALSE)*31536000/VLOOKUP($F1028,F:H,MATCH(H1027,F1027:AF1027,0),FALSE)</f>
        <v>23544.273841386112</v>
      </c>
      <c r="AE1028" s="153">
        <f>VLOOKUP(D1028,'Dados Base'!$B:$K,10,FALSE)*31536000/VLOOKUP($F1028,F:H,MATCH(H1027,F1027:AF1027,0),FALSE)</f>
        <v>2843.0821242428506</v>
      </c>
      <c r="AF1028" s="14">
        <v>99.4</v>
      </c>
      <c r="AG1028" s="15">
        <v>90.72</v>
      </c>
      <c r="AH1028" s="14">
        <v>99.4</v>
      </c>
      <c r="AI1028" s="14">
        <v>35.42</v>
      </c>
      <c r="AJ1028" s="14">
        <v>99.4</v>
      </c>
      <c r="AK1028" s="72">
        <f>(SUMIFS('Banco de Indicadores Mun. (2)'!I:I,'Banco de Indicadores Mun. (2)'!B:B,'Banco de Indicadores - Mun. (1)'!B1028,'Banco de Indicadores Mun. (2)'!A:A,'Banco de Indicadores - Mun. (1)'!A1028) / VLOOKUP(D1028,'Dados Base'!$B:$K,8,FALSE)) * 100</f>
        <v>10.217443786982248</v>
      </c>
      <c r="AL1028" s="72">
        <f>(SUMIFS('Banco de Indicadores Mun. (2)'!I:I,'Banco de Indicadores Mun. (2)'!B:B,'Banco de Indicadores - Mun. (1)'!B1028,'Banco de Indicadores Mun. (2)'!A:A,'Banco de Indicadores - Mun. (1)'!A1028) / VLOOKUP(D1028,'Dados Base'!$B:$K,9,FALSE)) * 100</f>
        <v>3.2580150943396218</v>
      </c>
      <c r="AM1028" s="72">
        <f>(SUMIFS('Banco de Indicadores Mun. (2)'!J:J,'Banco de Indicadores Mun. (2)'!B:B,'Banco de Indicadores - Mun. (1)'!B1028,'Banco de Indicadores Mun. (2)'!A:A,'Banco de Indicadores - Mun. (1)'!A1028) / VLOOKUP(D1028,'Dados Base'!$B:$K,7,FALSE)) * 100</f>
        <v>12.854504761904762</v>
      </c>
      <c r="AN1028" s="72">
        <f>(SUMIFS('Banco de Indicadores Mun. (2)'!K:K,'Banco de Indicadores Mun. (2)'!B:B,'Banco de Indicadores - Mun. (1)'!B1028,'Banco de Indicadores Mun. (2)'!A:A,'Banco de Indicadores - Mun. (1)'!A1028) / VLOOKUP(D1028,'Dados Base'!$B:$K,10,FALSE)) * 100</f>
        <v>5.8910156250000014</v>
      </c>
      <c r="AO1028" s="21">
        <v>0</v>
      </c>
      <c r="AP1028" s="125">
        <v>0</v>
      </c>
      <c r="AQ1028" s="17">
        <v>0</v>
      </c>
      <c r="AR1028" s="18">
        <v>10</v>
      </c>
      <c r="AS1028" s="20">
        <v>100</v>
      </c>
      <c r="AT1028" s="20">
        <v>100</v>
      </c>
      <c r="AU1028" s="20">
        <v>92</v>
      </c>
      <c r="AV1028" s="21">
        <v>10</v>
      </c>
      <c r="AW1028" s="21">
        <v>0</v>
      </c>
      <c r="AX1028" s="21">
        <v>0</v>
      </c>
      <c r="AY1028" s="116">
        <v>56.685717913623449</v>
      </c>
    </row>
    <row r="1029" spans="1:51" ht="15" x14ac:dyDescent="0.25">
      <c r="A1029" s="144">
        <v>2016</v>
      </c>
      <c r="B1029" s="77" t="s">
        <v>384</v>
      </c>
      <c r="C1029" s="78">
        <v>17</v>
      </c>
      <c r="D1029" s="77">
        <v>3533700</v>
      </c>
      <c r="E1029" s="78">
        <v>353370017</v>
      </c>
      <c r="F1029" s="78" t="str">
        <f t="shared" si="39"/>
        <v>3533700172016</v>
      </c>
      <c r="G1029" s="79">
        <v>-4.5668215455096917E-2</v>
      </c>
      <c r="H1029" s="80">
        <f t="shared" si="38"/>
        <v>4150</v>
      </c>
      <c r="I1029" s="81">
        <v>3492</v>
      </c>
      <c r="J1029" s="82">
        <v>658</v>
      </c>
      <c r="K1029" s="83">
        <f>(H1029)/VLOOKUP(D1029,'Dados Base'!$B:$K,6,FALSE)</f>
        <v>13.82043426135607</v>
      </c>
      <c r="L1029" s="88">
        <f t="shared" si="37"/>
        <v>84.144578313253021</v>
      </c>
      <c r="M1029" s="85" t="s">
        <v>702</v>
      </c>
      <c r="N1029" s="86">
        <v>0.71699999999999997</v>
      </c>
      <c r="O1029" s="87" t="s">
        <v>691</v>
      </c>
      <c r="P1029" s="87" t="s">
        <v>691</v>
      </c>
      <c r="Q1029" s="87" t="s">
        <v>691</v>
      </c>
      <c r="R1029" s="87" t="s">
        <v>691</v>
      </c>
      <c r="S1029" s="87" t="s">
        <v>691</v>
      </c>
      <c r="T1029" s="87" t="s">
        <v>691</v>
      </c>
      <c r="U1029" s="87" t="s">
        <v>691</v>
      </c>
      <c r="V1029" s="87" t="s">
        <v>691</v>
      </c>
      <c r="W1029" s="85">
        <v>0</v>
      </c>
      <c r="X1029" s="47">
        <v>8.623138020833334E-3</v>
      </c>
      <c r="Y1029" s="9">
        <v>2.41</v>
      </c>
      <c r="Z1029" s="10">
        <v>139.95973799999996</v>
      </c>
      <c r="AA1029" s="10">
        <v>45.638262000000012</v>
      </c>
      <c r="AB1029" s="11">
        <v>0</v>
      </c>
      <c r="AC1029" s="12">
        <v>0</v>
      </c>
      <c r="AD1029" s="153">
        <f>VLOOKUP(D1029,'Dados Base'!$B:$K,9,FALSE)*31536000/VLOOKUP($F1029,F:H,MATCH(H1028,F1028:AF1028,0),FALSE)</f>
        <v>19985.465060240964</v>
      </c>
      <c r="AE1029" s="153">
        <f>VLOOKUP(D1029,'Dados Base'!$B:$K,10,FALSE)*31536000/VLOOKUP($F1029,F:H,MATCH(H1028,F1028:AF1028,0),FALSE)</f>
        <v>2203.7204819277113</v>
      </c>
      <c r="AF1029" s="14">
        <v>79.790000000000006</v>
      </c>
      <c r="AG1029" s="15">
        <v>90.36</v>
      </c>
      <c r="AH1029" s="14">
        <v>79.790000000000006</v>
      </c>
      <c r="AI1029" s="14">
        <v>50</v>
      </c>
      <c r="AJ1029" s="14">
        <v>99.94</v>
      </c>
      <c r="AK1029" s="72">
        <f>(SUMIFS('Banco de Indicadores Mun. (2)'!I:I,'Banco de Indicadores Mun. (2)'!B:B,'Banco de Indicadores - Mun. (1)'!B1029,'Banco de Indicadores Mun. (2)'!A:A,'Banco de Indicadores - Mun. (1)'!A1029) / VLOOKUP(D1029,'Dados Base'!$B:$K,8,FALSE)) * 100</f>
        <v>2.8735185185185181</v>
      </c>
      <c r="AL1029" s="72">
        <f>(SUMIFS('Banco de Indicadores Mun. (2)'!I:I,'Banco de Indicadores Mun. (2)'!B:B,'Banco de Indicadores - Mun. (1)'!B1029,'Banco de Indicadores Mun. (2)'!A:A,'Banco de Indicadores - Mun. (1)'!A1029) / VLOOKUP(D1029,'Dados Base'!$B:$K,9,FALSE)) * 100</f>
        <v>1.4749999999999996</v>
      </c>
      <c r="AM1029" s="72">
        <f>(SUMIFS('Banco de Indicadores Mun. (2)'!J:J,'Banco de Indicadores Mun. (2)'!B:B,'Banco de Indicadores - Mun. (1)'!B1029,'Banco de Indicadores Mun. (2)'!A:A,'Banco de Indicadores - Mun. (1)'!A1029) / VLOOKUP(D1029,'Dados Base'!$B:$K,7,FALSE)) * 100</f>
        <v>3.6292641509433956</v>
      </c>
      <c r="AN1029" s="72">
        <f>(SUMIFS('Banco de Indicadores Mun. (2)'!K:K,'Banco de Indicadores Mun. (2)'!B:B,'Banco de Indicadores - Mun. (1)'!B1029,'Banco de Indicadores Mun. (2)'!A:A,'Banco de Indicadores - Mun. (1)'!A1029) / VLOOKUP(D1029,'Dados Base'!$B:$K,10,FALSE)) * 100</f>
        <v>0.11113793103448276</v>
      </c>
      <c r="AO1029" s="21">
        <v>0</v>
      </c>
      <c r="AP1029" s="125">
        <v>0</v>
      </c>
      <c r="AQ1029" s="17">
        <v>0</v>
      </c>
      <c r="AR1029" s="18">
        <v>7.2</v>
      </c>
      <c r="AS1029" s="20">
        <v>93.1</v>
      </c>
      <c r="AT1029" s="20">
        <v>93.1</v>
      </c>
      <c r="AU1029" s="20">
        <v>75.410154204247874</v>
      </c>
      <c r="AV1029" s="21">
        <v>8.3000000000000007</v>
      </c>
      <c r="AW1029" s="21">
        <v>0</v>
      </c>
      <c r="AX1029" s="21">
        <v>0</v>
      </c>
      <c r="AY1029" s="116">
        <v>0</v>
      </c>
    </row>
    <row r="1030" spans="1:51" ht="15" x14ac:dyDescent="0.25">
      <c r="A1030" s="144">
        <v>2016</v>
      </c>
      <c r="B1030" s="77" t="s">
        <v>385</v>
      </c>
      <c r="C1030" s="78">
        <v>17</v>
      </c>
      <c r="D1030" s="77">
        <v>3533809</v>
      </c>
      <c r="E1030" s="78">
        <v>353380917</v>
      </c>
      <c r="F1030" s="78" t="str">
        <f t="shared" si="39"/>
        <v>3533809172016</v>
      </c>
      <c r="G1030" s="79">
        <v>-0.86698160288710691</v>
      </c>
      <c r="H1030" s="80">
        <f t="shared" si="38"/>
        <v>2572</v>
      </c>
      <c r="I1030" s="81">
        <v>1791</v>
      </c>
      <c r="J1030" s="82">
        <v>781</v>
      </c>
      <c r="K1030" s="83">
        <f>(H1030)/VLOOKUP(D1030,'Dados Base'!$B:$K,6,FALSE)</f>
        <v>12.991867454664849</v>
      </c>
      <c r="L1030" s="88">
        <f t="shared" si="37"/>
        <v>69.634525660964229</v>
      </c>
      <c r="M1030" s="85" t="s">
        <v>702</v>
      </c>
      <c r="N1030" s="86">
        <v>0.73</v>
      </c>
      <c r="O1030" s="87" t="s">
        <v>691</v>
      </c>
      <c r="P1030" s="87" t="s">
        <v>691</v>
      </c>
      <c r="Q1030" s="87" t="s">
        <v>691</v>
      </c>
      <c r="R1030" s="87" t="s">
        <v>691</v>
      </c>
      <c r="S1030" s="87" t="s">
        <v>691</v>
      </c>
      <c r="T1030" s="87" t="s">
        <v>691</v>
      </c>
      <c r="U1030" s="87" t="s">
        <v>691</v>
      </c>
      <c r="V1030" s="87" t="s">
        <v>691</v>
      </c>
      <c r="W1030" s="85">
        <v>0</v>
      </c>
      <c r="X1030" s="47">
        <v>5.3918229166666663E-3</v>
      </c>
      <c r="Y1030" s="9">
        <v>1.2</v>
      </c>
      <c r="Z1030" s="10">
        <v>9.0657272971460543</v>
      </c>
      <c r="AA1030" s="10">
        <v>83.706272702853951</v>
      </c>
      <c r="AB1030" s="11">
        <v>1</v>
      </c>
      <c r="AC1030" s="12">
        <v>0</v>
      </c>
      <c r="AD1030" s="153">
        <f>VLOOKUP(D1030,'Dados Base'!$B:$K,9,FALSE)*31536000/VLOOKUP($F1030,F:H,MATCH(H1029,F1029:AF1029,0),FALSE)</f>
        <v>23051.197511664075</v>
      </c>
      <c r="AE1030" s="153">
        <f>VLOOKUP(D1030,'Dados Base'!$B:$K,10,FALSE)*31536000/VLOOKUP($F1030,F:H,MATCH(H1029,F1029:AF1029,0),FALSE)</f>
        <v>2452.2550544323476</v>
      </c>
      <c r="AF1030" s="14">
        <v>80.5</v>
      </c>
      <c r="AG1030" s="15" t="s">
        <v>692</v>
      </c>
      <c r="AH1030" s="14">
        <v>65.83</v>
      </c>
      <c r="AI1030" s="14">
        <v>34.28</v>
      </c>
      <c r="AJ1030" s="14">
        <v>100</v>
      </c>
      <c r="AK1030" s="72">
        <f>(SUMIFS('Banco de Indicadores Mun. (2)'!I:I,'Banco de Indicadores Mun. (2)'!B:B,'Banco de Indicadores - Mun. (1)'!B1030,'Banco de Indicadores Mun. (2)'!A:A,'Banco de Indicadores - Mun. (1)'!A1030) / VLOOKUP(D1030,'Dados Base'!$B:$K,8,FALSE)) * 100</f>
        <v>5.1775979381443298</v>
      </c>
      <c r="AL1030" s="72">
        <f>(SUMIFS('Banco de Indicadores Mun. (2)'!I:I,'Banco de Indicadores Mun. (2)'!B:B,'Banco de Indicadores - Mun. (1)'!B1030,'Banco de Indicadores Mun. (2)'!A:A,'Banco de Indicadores - Mun. (1)'!A1030) / VLOOKUP(D1030,'Dados Base'!$B:$K,9,FALSE)) * 100</f>
        <v>2.6714202127659576</v>
      </c>
      <c r="AM1030" s="72">
        <f>(SUMIFS('Banco de Indicadores Mun. (2)'!J:J,'Banco de Indicadores Mun. (2)'!B:B,'Banco de Indicadores - Mun. (1)'!B1030,'Banco de Indicadores Mun. (2)'!A:A,'Banco de Indicadores - Mun. (1)'!A1030) / VLOOKUP(D1030,'Dados Base'!$B:$K,7,FALSE)) * 100</f>
        <v>5.6884935064935069</v>
      </c>
      <c r="AN1030" s="72">
        <f>(SUMIFS('Banco de Indicadores Mun. (2)'!K:K,'Banco de Indicadores Mun. (2)'!B:B,'Banco de Indicadores - Mun. (1)'!B1030,'Banco de Indicadores Mun. (2)'!A:A,'Banco de Indicadores - Mun. (1)'!A1030) / VLOOKUP(D1030,'Dados Base'!$B:$K,10,FALSE)) * 100</f>
        <v>3.2106500000000002</v>
      </c>
      <c r="AO1030" s="21">
        <v>0</v>
      </c>
      <c r="AP1030" s="125">
        <v>0</v>
      </c>
      <c r="AQ1030" s="17">
        <v>0</v>
      </c>
      <c r="AR1030" s="18">
        <v>9.1999999999999993</v>
      </c>
      <c r="AS1030" s="20">
        <v>85.730274202574137</v>
      </c>
      <c r="AT1030" s="20">
        <v>14.574146614437602</v>
      </c>
      <c r="AU1030" s="20">
        <v>9.7720511546005895</v>
      </c>
      <c r="AV1030" s="21">
        <v>2.1800000000000002</v>
      </c>
      <c r="AW1030" s="21">
        <v>0</v>
      </c>
      <c r="AX1030" s="21">
        <v>0</v>
      </c>
      <c r="AY1030" s="116">
        <v>134.29038957526348</v>
      </c>
    </row>
    <row r="1031" spans="1:51" ht="15" x14ac:dyDescent="0.25">
      <c r="A1031" s="144">
        <v>2016</v>
      </c>
      <c r="B1031" s="77" t="s">
        <v>386</v>
      </c>
      <c r="C1031" s="78">
        <v>15</v>
      </c>
      <c r="D1031" s="77">
        <v>3533908</v>
      </c>
      <c r="E1031" s="78">
        <v>353390815</v>
      </c>
      <c r="F1031" s="78" t="str">
        <f t="shared" si="39"/>
        <v>3533908152016</v>
      </c>
      <c r="G1031" s="79">
        <v>0.62733819678602032</v>
      </c>
      <c r="H1031" s="80">
        <f t="shared" si="38"/>
        <v>51598</v>
      </c>
      <c r="I1031" s="81">
        <v>49089</v>
      </c>
      <c r="J1031" s="82">
        <v>2509</v>
      </c>
      <c r="K1031" s="83">
        <f>(H1031)/VLOOKUP(D1031,'Dados Base'!$B:$K,6,FALSE)</f>
        <v>64.215753382036311</v>
      </c>
      <c r="L1031" s="88">
        <f t="shared" ref="L1031:L1094" si="40">(I1031/H1031)*100</f>
        <v>95.137408426683194</v>
      </c>
      <c r="M1031" s="85" t="s">
        <v>702</v>
      </c>
      <c r="N1031" s="86">
        <v>0.77300000000000002</v>
      </c>
      <c r="O1031" s="87" t="s">
        <v>691</v>
      </c>
      <c r="P1031" s="87" t="s">
        <v>691</v>
      </c>
      <c r="Q1031" s="87" t="s">
        <v>691</v>
      </c>
      <c r="R1031" s="87" t="s">
        <v>691</v>
      </c>
      <c r="S1031" s="87" t="s">
        <v>691</v>
      </c>
      <c r="T1031" s="87" t="s">
        <v>691</v>
      </c>
      <c r="U1031" s="87" t="s">
        <v>691</v>
      </c>
      <c r="V1031" s="87" t="s">
        <v>691</v>
      </c>
      <c r="W1031" s="85">
        <v>0</v>
      </c>
      <c r="X1031" s="47">
        <v>0.14833063386111112</v>
      </c>
      <c r="Y1031" s="9">
        <v>40.57</v>
      </c>
      <c r="Z1031" s="10">
        <v>513.81179279999969</v>
      </c>
      <c r="AA1031" s="10">
        <v>2224.9602072000002</v>
      </c>
      <c r="AB1031" s="11">
        <v>10</v>
      </c>
      <c r="AC1031" s="12">
        <v>0</v>
      </c>
      <c r="AD1031" s="153">
        <f>VLOOKUP(D1031,'Dados Base'!$B:$K,9,FALSE)*31536000/VLOOKUP($F1031,F:H,MATCH(H1030,F1030:AF1030,0),FALSE)</f>
        <v>4021.6070390325208</v>
      </c>
      <c r="AE1031" s="153">
        <f>VLOOKUP(D1031,'Dados Base'!$B:$K,10,FALSE)*31536000/VLOOKUP($F1031,F:H,MATCH(H1030,F1030:AF1030,0),FALSE)</f>
        <v>427.83053606728942</v>
      </c>
      <c r="AF1031" s="14">
        <v>94.44</v>
      </c>
      <c r="AG1031" s="15">
        <v>94.44</v>
      </c>
      <c r="AH1031" s="14">
        <v>94.44</v>
      </c>
      <c r="AI1031" s="14">
        <v>27.34</v>
      </c>
      <c r="AJ1031" s="14">
        <v>100</v>
      </c>
      <c r="AK1031" s="72">
        <f>(SUMIFS('Banco de Indicadores Mun. (2)'!I:I,'Banco de Indicadores Mun. (2)'!B:B,'Banco de Indicadores - Mun. (1)'!B1031,'Banco de Indicadores Mun. (2)'!A:A,'Banco de Indicadores - Mun. (1)'!A1031) / VLOOKUP(D1031,'Dados Base'!$B:$K,8,FALSE)) * 100</f>
        <v>44.94771627906978</v>
      </c>
      <c r="AL1031" s="72">
        <f>(SUMIFS('Banco de Indicadores Mun. (2)'!I:I,'Banco de Indicadores Mun. (2)'!B:B,'Banco de Indicadores - Mun. (1)'!B1031,'Banco de Indicadores Mun. (2)'!A:A,'Banco de Indicadores - Mun. (1)'!A1031) / VLOOKUP(D1031,'Dados Base'!$B:$K,9,FALSE)) * 100</f>
        <v>14.686563829787236</v>
      </c>
      <c r="AM1031" s="72">
        <f>(SUMIFS('Banco de Indicadores Mun. (2)'!J:J,'Banco de Indicadores Mun. (2)'!B:B,'Banco de Indicadores - Mun. (1)'!B1031,'Banco de Indicadores Mun. (2)'!A:A,'Banco de Indicadores - Mun. (1)'!A1031) / VLOOKUP(D1031,'Dados Base'!$B:$K,7,FALSE)) * 100</f>
        <v>55.924082758620699</v>
      </c>
      <c r="AN1031" s="72">
        <f>(SUMIFS('Banco de Indicadores Mun. (2)'!K:K,'Banco de Indicadores Mun. (2)'!B:B,'Banco de Indicadores - Mun. (1)'!B1031,'Banco de Indicadores Mun. (2)'!A:A,'Banco de Indicadores - Mun. (1)'!A1031) / VLOOKUP(D1031,'Dados Base'!$B:$K,10,FALSE)) * 100</f>
        <v>22.210957142857151</v>
      </c>
      <c r="AO1031" s="21">
        <v>0</v>
      </c>
      <c r="AP1031" s="125">
        <v>0</v>
      </c>
      <c r="AQ1031" s="17">
        <v>0</v>
      </c>
      <c r="AR1031" s="18">
        <v>9.5</v>
      </c>
      <c r="AS1031" s="20">
        <v>100</v>
      </c>
      <c r="AT1031" s="20">
        <v>26.740000000000002</v>
      </c>
      <c r="AU1031" s="20">
        <v>18.760663275365729</v>
      </c>
      <c r="AV1031" s="21">
        <v>3.62</v>
      </c>
      <c r="AW1031" s="21">
        <v>0</v>
      </c>
      <c r="AX1031" s="21">
        <v>0</v>
      </c>
      <c r="AY1031" s="116">
        <v>53.165754063884961</v>
      </c>
    </row>
    <row r="1032" spans="1:51" ht="15" x14ac:dyDescent="0.25">
      <c r="A1032" s="144">
        <v>2016</v>
      </c>
      <c r="B1032" s="77" t="s">
        <v>387</v>
      </c>
      <c r="C1032" s="78">
        <v>15</v>
      </c>
      <c r="D1032" s="77">
        <v>3534005</v>
      </c>
      <c r="E1032" s="78">
        <v>353400515</v>
      </c>
      <c r="F1032" s="78" t="str">
        <f t="shared" si="39"/>
        <v>3534005152016</v>
      </c>
      <c r="G1032" s="79">
        <v>0.96555477172945992</v>
      </c>
      <c r="H1032" s="80">
        <f t="shared" si="38"/>
        <v>4093</v>
      </c>
      <c r="I1032" s="81">
        <v>3389</v>
      </c>
      <c r="J1032" s="82">
        <v>704</v>
      </c>
      <c r="K1032" s="83">
        <f>(H1032)/VLOOKUP(D1032,'Dados Base'!$B:$K,6,FALSE)</f>
        <v>16.813177785080512</v>
      </c>
      <c r="L1032" s="88">
        <f t="shared" si="40"/>
        <v>82.799902272172005</v>
      </c>
      <c r="M1032" s="85" t="s">
        <v>702</v>
      </c>
      <c r="N1032" s="86">
        <v>0.73799999999999999</v>
      </c>
      <c r="O1032" s="87" t="s">
        <v>691</v>
      </c>
      <c r="P1032" s="87" t="s">
        <v>691</v>
      </c>
      <c r="Q1032" s="87" t="s">
        <v>691</v>
      </c>
      <c r="R1032" s="87" t="s">
        <v>691</v>
      </c>
      <c r="S1032" s="87" t="s">
        <v>691</v>
      </c>
      <c r="T1032" s="87" t="s">
        <v>691</v>
      </c>
      <c r="U1032" s="87" t="s">
        <v>691</v>
      </c>
      <c r="V1032" s="87" t="s">
        <v>691</v>
      </c>
      <c r="W1032" s="85">
        <v>0</v>
      </c>
      <c r="X1032" s="47">
        <v>9.9543039062499998E-3</v>
      </c>
      <c r="Y1032" s="9">
        <v>2.33</v>
      </c>
      <c r="Z1032" s="10">
        <v>165.33503999999999</v>
      </c>
      <c r="AA1032" s="10">
        <v>14.37696</v>
      </c>
      <c r="AB1032" s="11">
        <v>0</v>
      </c>
      <c r="AC1032" s="12">
        <v>0</v>
      </c>
      <c r="AD1032" s="153">
        <f>VLOOKUP(D1032,'Dados Base'!$B:$K,9,FALSE)*31536000/VLOOKUP($F1032,F:H,MATCH(H1031,F1031:AF1031,0),FALSE)</f>
        <v>14485.140483752748</v>
      </c>
      <c r="AE1032" s="153">
        <f>VLOOKUP(D1032,'Dados Base'!$B:$K,10,FALSE)*31536000/VLOOKUP($F1032,F:H,MATCH(H1031,F1031:AF1031,0),FALSE)</f>
        <v>1540.9723918885898</v>
      </c>
      <c r="AF1032" s="14">
        <v>93.39</v>
      </c>
      <c r="AG1032" s="15">
        <v>96.52</v>
      </c>
      <c r="AH1032" s="14">
        <v>92.58</v>
      </c>
      <c r="AI1032" s="14">
        <v>10.17</v>
      </c>
      <c r="AJ1032" s="14">
        <v>100</v>
      </c>
      <c r="AK1032" s="72">
        <f>(SUMIFS('Banco de Indicadores Mun. (2)'!I:I,'Banco de Indicadores Mun. (2)'!B:B,'Banco de Indicadores - Mun. (1)'!B1032,'Banco de Indicadores Mun. (2)'!A:A,'Banco de Indicadores - Mun. (1)'!A1032) / VLOOKUP(D1032,'Dados Base'!$B:$K,8,FALSE)) * 100</f>
        <v>17.469933333333337</v>
      </c>
      <c r="AL1032" s="72">
        <f>(SUMIFS('Banco de Indicadores Mun. (2)'!I:I,'Banco de Indicadores Mun. (2)'!B:B,'Banco de Indicadores - Mun. (1)'!B1032,'Banco de Indicadores Mun. (2)'!A:A,'Banco de Indicadores - Mun. (1)'!A1032) / VLOOKUP(D1032,'Dados Base'!$B:$K,9,FALSE)) * 100</f>
        <v>5.5755106382978727</v>
      </c>
      <c r="AM1032" s="72">
        <f>(SUMIFS('Banco de Indicadores Mun. (2)'!J:J,'Banco de Indicadores Mun. (2)'!B:B,'Banco de Indicadores - Mun. (1)'!B1032,'Banco de Indicadores Mun. (2)'!A:A,'Banco de Indicadores - Mun. (1)'!A1032) / VLOOKUP(D1032,'Dados Base'!$B:$K,7,FALSE)) * 100</f>
        <v>21.969350000000002</v>
      </c>
      <c r="AN1032" s="72">
        <f>(SUMIFS('Banco de Indicadores Mun. (2)'!K:K,'Banco de Indicadores Mun. (2)'!B:B,'Banco de Indicadores - Mun. (1)'!B1032,'Banco de Indicadores Mun. (2)'!A:A,'Banco de Indicadores - Mun. (1)'!A1032) / VLOOKUP(D1032,'Dados Base'!$B:$K,10,FALSE)) * 100</f>
        <v>8.4711000000000016</v>
      </c>
      <c r="AO1032" s="21">
        <v>0</v>
      </c>
      <c r="AP1032" s="125">
        <v>0</v>
      </c>
      <c r="AQ1032" s="17">
        <v>0</v>
      </c>
      <c r="AR1032" s="18">
        <v>10</v>
      </c>
      <c r="AS1032" s="20">
        <v>100</v>
      </c>
      <c r="AT1032" s="20">
        <v>99.999999999999986</v>
      </c>
      <c r="AU1032" s="20">
        <v>92</v>
      </c>
      <c r="AV1032" s="21">
        <v>9.6999999999999993</v>
      </c>
      <c r="AW1032" s="21">
        <v>0</v>
      </c>
      <c r="AX1032" s="21">
        <v>0</v>
      </c>
      <c r="AY1032" s="116">
        <v>71.977910936608851</v>
      </c>
    </row>
    <row r="1033" spans="1:51" ht="15" x14ac:dyDescent="0.25">
      <c r="A1033" s="144">
        <v>2016</v>
      </c>
      <c r="B1033" s="77" t="s">
        <v>388</v>
      </c>
      <c r="C1033" s="78">
        <v>21</v>
      </c>
      <c r="D1033" s="77">
        <v>3534104</v>
      </c>
      <c r="E1033" s="78">
        <v>353410421</v>
      </c>
      <c r="F1033" s="78" t="str">
        <f t="shared" si="39"/>
        <v>3534104212016</v>
      </c>
      <c r="G1033" s="79">
        <v>0.27351161133672974</v>
      </c>
      <c r="H1033" s="80">
        <f t="shared" si="38"/>
        <v>6198</v>
      </c>
      <c r="I1033" s="81">
        <v>5869</v>
      </c>
      <c r="J1033" s="82">
        <v>329</v>
      </c>
      <c r="K1033" s="83">
        <f>(H1033)/VLOOKUP(D1033,'Dados Base'!$B:$K,6,FALSE)</f>
        <v>28.454687356532919</v>
      </c>
      <c r="L1033" s="88">
        <f t="shared" si="40"/>
        <v>94.691836076153606</v>
      </c>
      <c r="M1033" s="85" t="s">
        <v>702</v>
      </c>
      <c r="N1033" s="86">
        <v>0.77</v>
      </c>
      <c r="O1033" s="87" t="s">
        <v>691</v>
      </c>
      <c r="P1033" s="87" t="s">
        <v>691</v>
      </c>
      <c r="Q1033" s="87" t="s">
        <v>691</v>
      </c>
      <c r="R1033" s="87" t="s">
        <v>691</v>
      </c>
      <c r="S1033" s="87" t="s">
        <v>691</v>
      </c>
      <c r="T1033" s="87" t="s">
        <v>691</v>
      </c>
      <c r="U1033" s="87" t="s">
        <v>691</v>
      </c>
      <c r="V1033" s="87" t="s">
        <v>691</v>
      </c>
      <c r="W1033" s="85">
        <v>0</v>
      </c>
      <c r="X1033" s="47">
        <v>1.53545765625E-2</v>
      </c>
      <c r="Y1033" s="9">
        <v>4.22</v>
      </c>
      <c r="Z1033" s="10">
        <v>268.02585885245907</v>
      </c>
      <c r="AA1033" s="10">
        <v>57.162141147540943</v>
      </c>
      <c r="AB1033" s="11">
        <v>0</v>
      </c>
      <c r="AC1033" s="12">
        <v>0</v>
      </c>
      <c r="AD1033" s="153">
        <f>VLOOKUP(D1033,'Dados Base'!$B:$K,9,FALSE)*31536000/VLOOKUP($F1033,F:H,MATCH(H1032,F1032:AF1032,0),FALSE)</f>
        <v>8446.2342691190715</v>
      </c>
      <c r="AE1033" s="153">
        <f>VLOOKUP(D1033,'Dados Base'!$B:$K,10,FALSE)*31536000/VLOOKUP($F1033,F:H,MATCH(H1032,F1032:AF1032,0),FALSE)</f>
        <v>966.73765730880905</v>
      </c>
      <c r="AF1033" s="14">
        <v>95.13</v>
      </c>
      <c r="AG1033" s="15" t="s">
        <v>692</v>
      </c>
      <c r="AH1033" s="14">
        <v>94.59</v>
      </c>
      <c r="AI1033" s="14">
        <v>29.32</v>
      </c>
      <c r="AJ1033" s="14">
        <v>100</v>
      </c>
      <c r="AK1033" s="72">
        <f>(SUMIFS('Banco de Indicadores Mun. (2)'!I:I,'Banco de Indicadores Mun. (2)'!B:B,'Banco de Indicadores - Mun. (1)'!B1033,'Banco de Indicadores Mun. (2)'!A:A,'Banco de Indicadores - Mun. (1)'!A1033) / VLOOKUP(D1033,'Dados Base'!$B:$K,8,FALSE)) * 100</f>
        <v>7.4659178082191788</v>
      </c>
      <c r="AL1033" s="72">
        <f>(SUMIFS('Banco de Indicadores Mun. (2)'!I:I,'Banco de Indicadores Mun. (2)'!B:B,'Banco de Indicadores - Mun. (1)'!B1033,'Banco de Indicadores Mun. (2)'!A:A,'Banco de Indicadores - Mun. (1)'!A1033) / VLOOKUP(D1033,'Dados Base'!$B:$K,9,FALSE)) * 100</f>
        <v>3.2832048192771088</v>
      </c>
      <c r="AM1033" s="72">
        <f>(SUMIFS('Banco de Indicadores Mun. (2)'!J:J,'Banco de Indicadores Mun. (2)'!B:B,'Banco de Indicadores - Mun. (1)'!B1033,'Banco de Indicadores Mun. (2)'!A:A,'Banco de Indicadores - Mun. (1)'!A1033) / VLOOKUP(D1033,'Dados Base'!$B:$K,7,FALSE)) * 100</f>
        <v>8.2407407407407405</v>
      </c>
      <c r="AN1033" s="72">
        <f>(SUMIFS('Banco de Indicadores Mun. (2)'!K:K,'Banco de Indicadores Mun. (2)'!B:B,'Banco de Indicadores - Mun. (1)'!B1033,'Banco de Indicadores Mun. (2)'!A:A,'Banco de Indicadores - Mun. (1)'!A1033) / VLOOKUP(D1033,'Dados Base'!$B:$K,10,FALSE)) * 100</f>
        <v>5.263789473684211</v>
      </c>
      <c r="AO1033" s="21">
        <v>0</v>
      </c>
      <c r="AP1033" s="125">
        <v>0</v>
      </c>
      <c r="AQ1033" s="17">
        <v>0</v>
      </c>
      <c r="AR1033" s="18">
        <v>9.1999999999999993</v>
      </c>
      <c r="AS1033" s="20">
        <v>98.121584699453564</v>
      </c>
      <c r="AT1033" s="20">
        <v>98.121584699453578</v>
      </c>
      <c r="AU1033" s="20">
        <v>82.421817180356925</v>
      </c>
      <c r="AV1033" s="21">
        <v>9.4700000000000006</v>
      </c>
      <c r="AW1033" s="21">
        <v>0</v>
      </c>
      <c r="AX1033" s="21">
        <v>0</v>
      </c>
      <c r="AY1033" s="116">
        <v>61.298336438576086</v>
      </c>
    </row>
    <row r="1034" spans="1:51" ht="15" x14ac:dyDescent="0.25">
      <c r="A1034" s="144">
        <v>2016</v>
      </c>
      <c r="B1034" s="77" t="s">
        <v>389</v>
      </c>
      <c r="C1034" s="78">
        <v>15</v>
      </c>
      <c r="D1034" s="77">
        <v>3534203</v>
      </c>
      <c r="E1034" s="78">
        <v>353420315</v>
      </c>
      <c r="F1034" s="78" t="str">
        <f t="shared" si="39"/>
        <v>3534203152016</v>
      </c>
      <c r="G1034" s="79">
        <v>2.4512386255333807</v>
      </c>
      <c r="H1034" s="80">
        <f t="shared" si="38"/>
        <v>6421</v>
      </c>
      <c r="I1034" s="81">
        <v>5967</v>
      </c>
      <c r="J1034" s="82">
        <v>454</v>
      </c>
      <c r="K1034" s="83">
        <f>(H1034)/VLOOKUP(D1034,'Dados Base'!$B:$K,6,FALSE)</f>
        <v>25.859846959323399</v>
      </c>
      <c r="L1034" s="88">
        <f t="shared" si="40"/>
        <v>92.929450241395415</v>
      </c>
      <c r="M1034" s="85" t="s">
        <v>702</v>
      </c>
      <c r="N1034" s="86">
        <v>0.76700000000000002</v>
      </c>
      <c r="O1034" s="87" t="s">
        <v>691</v>
      </c>
      <c r="P1034" s="87" t="s">
        <v>691</v>
      </c>
      <c r="Q1034" s="87" t="s">
        <v>691</v>
      </c>
      <c r="R1034" s="87" t="s">
        <v>691</v>
      </c>
      <c r="S1034" s="87" t="s">
        <v>691</v>
      </c>
      <c r="T1034" s="87" t="s">
        <v>691</v>
      </c>
      <c r="U1034" s="87" t="s">
        <v>691</v>
      </c>
      <c r="V1034" s="87" t="s">
        <v>691</v>
      </c>
      <c r="W1034" s="85">
        <v>5.65</v>
      </c>
      <c r="X1034" s="47">
        <v>1.4656266927083335E-2</v>
      </c>
      <c r="Y1034" s="9">
        <v>4.26</v>
      </c>
      <c r="Z1034" s="10">
        <v>147.69141236388228</v>
      </c>
      <c r="AA1034" s="10">
        <v>181.0065876361177</v>
      </c>
      <c r="AB1034" s="11">
        <v>2</v>
      </c>
      <c r="AC1034" s="12">
        <v>0</v>
      </c>
      <c r="AD1034" s="153">
        <f>VLOOKUP(D1034,'Dados Base'!$B:$K,9,FALSE)*31536000/VLOOKUP($F1034,F:H,MATCH(H1033,F1033:AF1033,0),FALSE)</f>
        <v>9282.5167419405079</v>
      </c>
      <c r="AE1034" s="153">
        <f>VLOOKUP(D1034,'Dados Base'!$B:$K,10,FALSE)*31536000/VLOOKUP($F1034,F:H,MATCH(H1033,F1033:AF1033,0),FALSE)</f>
        <v>982.2769039090482</v>
      </c>
      <c r="AF1034" s="14">
        <v>87.65</v>
      </c>
      <c r="AG1034" s="15">
        <v>92.74</v>
      </c>
      <c r="AH1034" s="14">
        <v>87.33</v>
      </c>
      <c r="AI1034" s="14">
        <v>20.61</v>
      </c>
      <c r="AJ1034" s="14">
        <v>95.24</v>
      </c>
      <c r="AK1034" s="72">
        <f>(SUMIFS('Banco de Indicadores Mun. (2)'!I:I,'Banco de Indicadores Mun. (2)'!B:B,'Banco de Indicadores - Mun. (1)'!B1034,'Banco de Indicadores Mun. (2)'!A:A,'Banco de Indicadores - Mun. (1)'!A1034) / VLOOKUP(D1034,'Dados Base'!$B:$K,8,FALSE)) * 100</f>
        <v>80.749866666666676</v>
      </c>
      <c r="AL1034" s="72">
        <f>(SUMIFS('Banco de Indicadores Mun. (2)'!I:I,'Banco de Indicadores Mun. (2)'!B:B,'Banco de Indicadores - Mun. (1)'!B1034,'Banco de Indicadores Mun. (2)'!A:A,'Banco de Indicadores - Mun. (1)'!A1034) / VLOOKUP(D1034,'Dados Base'!$B:$K,9,FALSE)) * 100</f>
        <v>25.63487830687831</v>
      </c>
      <c r="AM1034" s="72">
        <f>(SUMIFS('Banco de Indicadores Mun. (2)'!J:J,'Banco de Indicadores Mun. (2)'!B:B,'Banco de Indicadores - Mun. (1)'!B1034,'Banco de Indicadores Mun. (2)'!A:A,'Banco de Indicadores - Mun. (1)'!A1034) / VLOOKUP(D1034,'Dados Base'!$B:$K,7,FALSE)) * 100</f>
        <v>94.486800000000002</v>
      </c>
      <c r="AN1034" s="72">
        <f>(SUMIFS('Banco de Indicadores Mun. (2)'!K:K,'Banco de Indicadores Mun. (2)'!B:B,'Banco de Indicadores - Mun. (1)'!B1034,'Banco de Indicadores Mun. (2)'!A:A,'Banco de Indicadores - Mun. (1)'!A1034) / VLOOKUP(D1034,'Dados Base'!$B:$K,10,FALSE)) * 100</f>
        <v>53.27600000000001</v>
      </c>
      <c r="AO1034" s="21">
        <v>0</v>
      </c>
      <c r="AP1034" s="125">
        <v>0</v>
      </c>
      <c r="AQ1034" s="17">
        <v>0</v>
      </c>
      <c r="AR1034" s="18">
        <v>9</v>
      </c>
      <c r="AS1034" s="20">
        <v>88.096043287115322</v>
      </c>
      <c r="AT1034" s="20">
        <v>88.096043287115322</v>
      </c>
      <c r="AU1034" s="20">
        <v>44.93225159991308</v>
      </c>
      <c r="AV1034" s="21">
        <v>6.24</v>
      </c>
      <c r="AW1034" s="21">
        <v>0</v>
      </c>
      <c r="AX1034" s="21">
        <v>0</v>
      </c>
      <c r="AY1034" s="116">
        <v>116.44984418550332</v>
      </c>
    </row>
    <row r="1035" spans="1:51" ht="15" x14ac:dyDescent="0.25">
      <c r="A1035" s="144">
        <v>2016</v>
      </c>
      <c r="B1035" s="77" t="s">
        <v>390</v>
      </c>
      <c r="C1035" s="78">
        <v>12</v>
      </c>
      <c r="D1035" s="77">
        <v>3534302</v>
      </c>
      <c r="E1035" s="78">
        <v>353430212</v>
      </c>
      <c r="F1035" s="78" t="str">
        <f t="shared" si="39"/>
        <v>3534302122016</v>
      </c>
      <c r="G1035" s="79">
        <v>0.74385125862541646</v>
      </c>
      <c r="H1035" s="80">
        <f t="shared" si="38"/>
        <v>41341</v>
      </c>
      <c r="I1035" s="81">
        <v>40276</v>
      </c>
      <c r="J1035" s="82">
        <v>1065</v>
      </c>
      <c r="K1035" s="83">
        <f>(H1035)/VLOOKUP(D1035,'Dados Base'!$B:$K,6,FALSE)</f>
        <v>139.46294234726579</v>
      </c>
      <c r="L1035" s="88">
        <f t="shared" si="40"/>
        <v>97.423864928279443</v>
      </c>
      <c r="M1035" s="85" t="s">
        <v>702</v>
      </c>
      <c r="N1035" s="86">
        <v>0.78</v>
      </c>
      <c r="O1035" s="87" t="s">
        <v>691</v>
      </c>
      <c r="P1035" s="87" t="s">
        <v>691</v>
      </c>
      <c r="Q1035" s="87" t="s">
        <v>691</v>
      </c>
      <c r="R1035" s="87" t="s">
        <v>691</v>
      </c>
      <c r="S1035" s="87" t="s">
        <v>691</v>
      </c>
      <c r="T1035" s="87" t="s">
        <v>691</v>
      </c>
      <c r="U1035" s="87" t="s">
        <v>691</v>
      </c>
      <c r="V1035" s="87" t="s">
        <v>691</v>
      </c>
      <c r="W1035" s="85">
        <v>0</v>
      </c>
      <c r="X1035" s="47">
        <v>0.12584123842592593</v>
      </c>
      <c r="Y1035" s="9">
        <v>33.51</v>
      </c>
      <c r="Z1035" s="10">
        <v>0</v>
      </c>
      <c r="AA1035" s="10">
        <v>2261.9519999999998</v>
      </c>
      <c r="AB1035" s="11">
        <v>4</v>
      </c>
      <c r="AC1035" s="12">
        <v>0</v>
      </c>
      <c r="AD1035" s="153">
        <f>VLOOKUP(D1035,'Dados Base'!$B:$K,9,FALSE)*31536000/VLOOKUP($F1035,F:H,MATCH(H1034,F1034:AF1034,0),FALSE)</f>
        <v>2952.1375873829852</v>
      </c>
      <c r="AE1035" s="153">
        <f>VLOOKUP(D1035,'Dados Base'!$B:$K,10,FALSE)*31536000/VLOOKUP($F1035,F:H,MATCH(H1034,F1034:AF1034,0),FALSE)</f>
        <v>343.27181248639369</v>
      </c>
      <c r="AF1035" s="14">
        <v>100</v>
      </c>
      <c r="AG1035" s="15">
        <v>97.42</v>
      </c>
      <c r="AH1035" s="14">
        <v>100</v>
      </c>
      <c r="AI1035" s="14">
        <v>58.65</v>
      </c>
      <c r="AJ1035" s="14">
        <v>99.76</v>
      </c>
      <c r="AK1035" s="72">
        <f>(SUMIFS('Banco de Indicadores Mun. (2)'!I:I,'Banco de Indicadores Mun. (2)'!B:B,'Banco de Indicadores - Mun. (1)'!B1035,'Banco de Indicadores Mun. (2)'!A:A,'Banco de Indicadores - Mun. (1)'!A1035) / VLOOKUP(D1035,'Dados Base'!$B:$K,8,FALSE)) * 100</f>
        <v>6.877127819548873</v>
      </c>
      <c r="AL1035" s="72">
        <f>(SUMIFS('Banco de Indicadores Mun. (2)'!I:I,'Banco de Indicadores Mun. (2)'!B:B,'Banco de Indicadores - Mun. (1)'!B1035,'Banco de Indicadores Mun. (2)'!A:A,'Banco de Indicadores - Mun. (1)'!A1035) / VLOOKUP(D1035,'Dados Base'!$B:$K,9,FALSE)) * 100</f>
        <v>2.3634573643410857</v>
      </c>
      <c r="AM1035" s="72">
        <f>(SUMIFS('Banco de Indicadores Mun. (2)'!J:J,'Banco de Indicadores Mun. (2)'!B:B,'Banco de Indicadores - Mun. (1)'!B1035,'Banco de Indicadores Mun. (2)'!A:A,'Banco de Indicadores - Mun. (1)'!A1035) / VLOOKUP(D1035,'Dados Base'!$B:$K,7,FALSE)) * 100</f>
        <v>3.9609999999999999</v>
      </c>
      <c r="AN1035" s="72">
        <f>(SUMIFS('Banco de Indicadores Mun. (2)'!K:K,'Banco de Indicadores Mun. (2)'!B:B,'Banco de Indicadores - Mun. (1)'!B1035,'Banco de Indicadores Mun. (2)'!A:A,'Banco de Indicadores - Mun. (1)'!A1035) / VLOOKUP(D1035,'Dados Base'!$B:$K,10,FALSE)) * 100</f>
        <v>12.579777777777778</v>
      </c>
      <c r="AO1035" s="21">
        <v>0</v>
      </c>
      <c r="AP1035" s="125">
        <v>0</v>
      </c>
      <c r="AQ1035" s="17">
        <v>0</v>
      </c>
      <c r="AR1035" s="18">
        <v>10</v>
      </c>
      <c r="AS1035" s="20">
        <v>100</v>
      </c>
      <c r="AT1035" s="20">
        <v>0</v>
      </c>
      <c r="AU1035" s="20">
        <v>0</v>
      </c>
      <c r="AV1035" s="21">
        <v>1.5</v>
      </c>
      <c r="AW1035" s="21">
        <v>0</v>
      </c>
      <c r="AX1035" s="21">
        <v>0</v>
      </c>
      <c r="AY1035" s="116">
        <v>7.7257663080952517</v>
      </c>
    </row>
    <row r="1036" spans="1:51" ht="15" x14ac:dyDescent="0.25">
      <c r="A1036" s="144">
        <v>2016</v>
      </c>
      <c r="B1036" s="77" t="s">
        <v>391</v>
      </c>
      <c r="C1036" s="78">
        <v>6</v>
      </c>
      <c r="D1036" s="77">
        <v>3534401</v>
      </c>
      <c r="E1036" s="78">
        <v>35344016</v>
      </c>
      <c r="F1036" s="78" t="str">
        <f t="shared" si="39"/>
        <v>353440162016</v>
      </c>
      <c r="G1036" s="79">
        <v>0.17095329309892993</v>
      </c>
      <c r="H1036" s="80">
        <f t="shared" si="38"/>
        <v>674552</v>
      </c>
      <c r="I1036" s="81">
        <v>674552</v>
      </c>
      <c r="J1036" s="82">
        <v>0</v>
      </c>
      <c r="K1036" s="83">
        <f>(H1036)/VLOOKUP(D1036,'Dados Base'!$B:$K,6,FALSE)</f>
        <v>10387.31136433631</v>
      </c>
      <c r="L1036" s="88">
        <f t="shared" si="40"/>
        <v>100</v>
      </c>
      <c r="M1036" s="85" t="s">
        <v>702</v>
      </c>
      <c r="N1036" s="86">
        <v>0.77600000000000002</v>
      </c>
      <c r="O1036" s="87" t="s">
        <v>691</v>
      </c>
      <c r="P1036" s="87" t="s">
        <v>691</v>
      </c>
      <c r="Q1036" s="87" t="s">
        <v>691</v>
      </c>
      <c r="R1036" s="87" t="s">
        <v>691</v>
      </c>
      <c r="S1036" s="87" t="s">
        <v>691</v>
      </c>
      <c r="T1036" s="87" t="s">
        <v>691</v>
      </c>
      <c r="U1036" s="87" t="s">
        <v>691</v>
      </c>
      <c r="V1036" s="87" t="s">
        <v>691</v>
      </c>
      <c r="W1036" s="85">
        <v>0</v>
      </c>
      <c r="X1036" s="47">
        <v>2.7559821296296296</v>
      </c>
      <c r="Y1036" s="9">
        <v>766.02</v>
      </c>
      <c r="Z1036" s="10">
        <v>9070.6836724349305</v>
      </c>
      <c r="AA1036" s="10">
        <v>28533.944327565066</v>
      </c>
      <c r="AB1036" s="11">
        <v>86</v>
      </c>
      <c r="AC1036" s="12">
        <v>1</v>
      </c>
      <c r="AD1036" s="153">
        <f>VLOOKUP(D1036,'Dados Base'!$B:$K,9,FALSE)*31536000/VLOOKUP($F1036,F:H,MATCH(H1035,F1035:AF1035,0),FALSE)</f>
        <v>44.41347738943773</v>
      </c>
      <c r="AE1036" s="153">
        <f>VLOOKUP(D1036,'Dados Base'!$B:$K,10,FALSE)*31536000/VLOOKUP($F1036,F:H,MATCH(H1035,F1035:AF1035,0),FALSE)</f>
        <v>6.0776337480283198</v>
      </c>
      <c r="AF1036" s="14">
        <v>100</v>
      </c>
      <c r="AG1036" s="15">
        <v>100</v>
      </c>
      <c r="AH1036" s="14">
        <v>85.28</v>
      </c>
      <c r="AI1036" s="14">
        <v>44.91</v>
      </c>
      <c r="AJ1036" s="14">
        <v>100</v>
      </c>
      <c r="AK1036" s="72">
        <f>(SUMIFS('Banco de Indicadores Mun. (2)'!I:I,'Banco de Indicadores Mun. (2)'!B:B,'Banco de Indicadores - Mun. (1)'!B1036,'Banco de Indicadores Mun. (2)'!A:A,'Banco de Indicadores - Mun. (1)'!A1036) / VLOOKUP(D1036,'Dados Base'!$B:$K,8,FALSE)) * 100</f>
        <v>41.987742857142848</v>
      </c>
      <c r="AL1036" s="72">
        <f>(SUMIFS('Banco de Indicadores Mun. (2)'!I:I,'Banco de Indicadores Mun. (2)'!B:B,'Banco de Indicadores - Mun. (1)'!B1036,'Banco de Indicadores Mun. (2)'!A:A,'Banco de Indicadores - Mun. (1)'!A1036) / VLOOKUP(D1036,'Dados Base'!$B:$K,9,FALSE)) * 100</f>
        <v>15.469168421052625</v>
      </c>
      <c r="AM1036" s="72">
        <f>(SUMIFS('Banco de Indicadores Mun. (2)'!J:J,'Banco de Indicadores Mun. (2)'!B:B,'Banco de Indicadores - Mun. (1)'!B1036,'Banco de Indicadores Mun. (2)'!A:A,'Banco de Indicadores - Mun. (1)'!A1036) / VLOOKUP(D1036,'Dados Base'!$B:$K,7,FALSE)) * 100</f>
        <v>14.22559090909091</v>
      </c>
      <c r="AN1036" s="72">
        <f>(SUMIFS('Banco de Indicadores Mun. (2)'!K:K,'Banco de Indicadores Mun. (2)'!B:B,'Banco de Indicadores - Mun. (1)'!B1036,'Banco de Indicadores Mun. (2)'!A:A,'Banco de Indicadores - Mun. (1)'!A1036) / VLOOKUP(D1036,'Dados Base'!$B:$K,10,FALSE)) * 100</f>
        <v>88.969846153846149</v>
      </c>
      <c r="AO1036" s="21">
        <v>0</v>
      </c>
      <c r="AP1036" s="125">
        <v>0</v>
      </c>
      <c r="AQ1036" s="17">
        <v>0</v>
      </c>
      <c r="AR1036" s="18">
        <v>8.6</v>
      </c>
      <c r="AS1036" s="20">
        <v>70.119702265660365</v>
      </c>
      <c r="AT1036" s="20">
        <v>30.151471974233964</v>
      </c>
      <c r="AU1036" s="20">
        <v>24.121189744078649</v>
      </c>
      <c r="AV1036" s="21">
        <v>3.76</v>
      </c>
      <c r="AW1036" s="21">
        <v>17</v>
      </c>
      <c r="AX1036" s="21">
        <v>1</v>
      </c>
      <c r="AY1036" s="116">
        <v>2.746389361028688E-2</v>
      </c>
    </row>
    <row r="1037" spans="1:51" ht="15" x14ac:dyDescent="0.25">
      <c r="A1037" s="144">
        <v>2016</v>
      </c>
      <c r="B1037" s="77" t="s">
        <v>392</v>
      </c>
      <c r="C1037" s="78">
        <v>21</v>
      </c>
      <c r="D1037" s="77">
        <v>3534500</v>
      </c>
      <c r="E1037" s="78">
        <v>353450021</v>
      </c>
      <c r="F1037" s="78" t="str">
        <f t="shared" si="39"/>
        <v>3534500212016</v>
      </c>
      <c r="G1037" s="79">
        <v>-3.9642425837538298E-3</v>
      </c>
      <c r="H1037" s="80">
        <f t="shared" si="38"/>
        <v>2522</v>
      </c>
      <c r="I1037" s="81">
        <v>2167</v>
      </c>
      <c r="J1037" s="82">
        <v>355</v>
      </c>
      <c r="K1037" s="83">
        <f>(H1037)/VLOOKUP(D1037,'Dados Base'!$B:$K,6,FALSE)</f>
        <v>11.389603938039109</v>
      </c>
      <c r="L1037" s="88">
        <f t="shared" si="40"/>
        <v>85.923869944488501</v>
      </c>
      <c r="M1037" s="85" t="s">
        <v>702</v>
      </c>
      <c r="N1037" s="86">
        <v>0.749</v>
      </c>
      <c r="O1037" s="87" t="s">
        <v>691</v>
      </c>
      <c r="P1037" s="87" t="s">
        <v>691</v>
      </c>
      <c r="Q1037" s="87" t="s">
        <v>691</v>
      </c>
      <c r="R1037" s="87" t="s">
        <v>691</v>
      </c>
      <c r="S1037" s="87" t="s">
        <v>691</v>
      </c>
      <c r="T1037" s="87" t="s">
        <v>691</v>
      </c>
      <c r="U1037" s="87" t="s">
        <v>691</v>
      </c>
      <c r="V1037" s="87" t="s">
        <v>691</v>
      </c>
      <c r="W1037" s="85">
        <v>0</v>
      </c>
      <c r="X1037" s="47">
        <v>5.4222999999999997E-3</v>
      </c>
      <c r="Y1037" s="9">
        <v>1.51</v>
      </c>
      <c r="Z1037" s="10">
        <v>93.933021490050891</v>
      </c>
      <c r="AA1037" s="10">
        <v>22.922978509949107</v>
      </c>
      <c r="AB1037" s="11">
        <v>0</v>
      </c>
      <c r="AC1037" s="12">
        <v>0</v>
      </c>
      <c r="AD1037" s="153">
        <f>VLOOKUP(D1037,'Dados Base'!$B:$K,9,FALSE)*31536000/VLOOKUP($F1037,F:H,MATCH(H1036,F1036:AF1036,0),FALSE)</f>
        <v>20507.153053132435</v>
      </c>
      <c r="AE1037" s="153">
        <f>VLOOKUP(D1037,'Dados Base'!$B:$K,10,FALSE)*31536000/VLOOKUP($F1037,F:H,MATCH(H1036,F1036:AF1036,0),FALSE)</f>
        <v>2250.7850911974629</v>
      </c>
      <c r="AF1037" s="14">
        <v>82.56</v>
      </c>
      <c r="AG1037" s="15" t="s">
        <v>692</v>
      </c>
      <c r="AH1037" s="14">
        <v>81.260000000000005</v>
      </c>
      <c r="AI1037" s="14">
        <v>27.25</v>
      </c>
      <c r="AJ1037" s="14">
        <v>99.77</v>
      </c>
      <c r="AK1037" s="72">
        <f>(SUMIFS('Banco de Indicadores Mun. (2)'!I:I,'Banco de Indicadores Mun. (2)'!B:B,'Banco de Indicadores - Mun. (1)'!B1037,'Banco de Indicadores Mun. (2)'!A:A,'Banco de Indicadores - Mun. (1)'!A1037) / VLOOKUP(D1037,'Dados Base'!$B:$K,8,FALSE)) * 100</f>
        <v>1.8894210526315791</v>
      </c>
      <c r="AL1037" s="72">
        <f>(SUMIFS('Banco de Indicadores Mun. (2)'!I:I,'Banco de Indicadores Mun. (2)'!B:B,'Banco de Indicadores - Mun. (1)'!B1037,'Banco de Indicadores Mun. (2)'!A:A,'Banco de Indicadores - Mun. (1)'!A1037) / VLOOKUP(D1037,'Dados Base'!$B:$K,9,FALSE)) * 100</f>
        <v>0.87558536585365854</v>
      </c>
      <c r="AM1037" s="72">
        <f>(SUMIFS('Banco de Indicadores Mun. (2)'!J:J,'Banco de Indicadores Mun. (2)'!B:B,'Banco de Indicadores - Mun. (1)'!B1037,'Banco de Indicadores Mun. (2)'!A:A,'Banco de Indicadores - Mun. (1)'!A1037) / VLOOKUP(D1037,'Dados Base'!$B:$K,7,FALSE)) * 100</f>
        <v>1.9525862068965518</v>
      </c>
      <c r="AN1037" s="72">
        <f>(SUMIFS('Banco de Indicadores Mun. (2)'!K:K,'Banco de Indicadores Mun. (2)'!B:B,'Banco de Indicadores - Mun. (1)'!B1037,'Banco de Indicadores Mun. (2)'!A:A,'Banco de Indicadores - Mun. (1)'!A1037) / VLOOKUP(D1037,'Dados Base'!$B:$K,10,FALSE)) * 100</f>
        <v>1.6858888888888885</v>
      </c>
      <c r="AO1037" s="21">
        <v>0</v>
      </c>
      <c r="AP1037" s="125">
        <v>0</v>
      </c>
      <c r="AQ1037" s="17">
        <v>0</v>
      </c>
      <c r="AR1037" s="18">
        <v>7.5</v>
      </c>
      <c r="AS1037" s="20">
        <v>91.3465987968533</v>
      </c>
      <c r="AT1037" s="20">
        <v>91.3465987968533</v>
      </c>
      <c r="AU1037" s="20">
        <v>80.383567373563096</v>
      </c>
      <c r="AV1037" s="21">
        <v>9.8699999999999992</v>
      </c>
      <c r="AW1037" s="21">
        <v>0</v>
      </c>
      <c r="AX1037" s="21">
        <v>0</v>
      </c>
      <c r="AY1037" s="116">
        <v>110.88467993286982</v>
      </c>
    </row>
    <row r="1038" spans="1:51" ht="15" x14ac:dyDescent="0.25">
      <c r="A1038" s="144">
        <v>2016</v>
      </c>
      <c r="B1038" s="77" t="s">
        <v>393</v>
      </c>
      <c r="C1038" s="78">
        <v>21</v>
      </c>
      <c r="D1038" s="77">
        <v>3534609</v>
      </c>
      <c r="E1038" s="78">
        <v>353460921</v>
      </c>
      <c r="F1038" s="78" t="str">
        <f t="shared" si="39"/>
        <v>3534609212016</v>
      </c>
      <c r="G1038" s="79">
        <v>0.18774529680716245</v>
      </c>
      <c r="H1038" s="80">
        <f t="shared" si="38"/>
        <v>31159</v>
      </c>
      <c r="I1038" s="81">
        <v>28274</v>
      </c>
      <c r="J1038" s="82">
        <v>2885</v>
      </c>
      <c r="K1038" s="83">
        <f>(H1038)/VLOOKUP(D1038,'Dados Base'!$B:$K,6,FALSE)</f>
        <v>125.67153343550859</v>
      </c>
      <c r="L1038" s="88">
        <f t="shared" si="40"/>
        <v>90.741037902371701</v>
      </c>
      <c r="M1038" s="85" t="s">
        <v>702</v>
      </c>
      <c r="N1038" s="86">
        <v>0.76200000000000001</v>
      </c>
      <c r="O1038" s="87" t="s">
        <v>691</v>
      </c>
      <c r="P1038" s="87" t="s">
        <v>691</v>
      </c>
      <c r="Q1038" s="87" t="s">
        <v>691</v>
      </c>
      <c r="R1038" s="87" t="s">
        <v>691</v>
      </c>
      <c r="S1038" s="87" t="s">
        <v>691</v>
      </c>
      <c r="T1038" s="87" t="s">
        <v>691</v>
      </c>
      <c r="U1038" s="87" t="s">
        <v>691</v>
      </c>
      <c r="V1038" s="87" t="s">
        <v>691</v>
      </c>
      <c r="W1038" s="85">
        <v>0</v>
      </c>
      <c r="X1038" s="47">
        <v>9.0199895451388887E-2</v>
      </c>
      <c r="Y1038" s="9">
        <v>23.43</v>
      </c>
      <c r="Z1038" s="10">
        <v>1170.3484799999999</v>
      </c>
      <c r="AA1038" s="10">
        <v>411.20352000000003</v>
      </c>
      <c r="AB1038" s="11">
        <v>1</v>
      </c>
      <c r="AC1038" s="12">
        <v>0</v>
      </c>
      <c r="AD1038" s="153">
        <f>VLOOKUP(D1038,'Dados Base'!$B:$K,9,FALSE)*31536000/VLOOKUP($F1038,F:H,MATCH(H1037,F1037:AF1037,0),FALSE)</f>
        <v>1761.0526653615327</v>
      </c>
      <c r="AE1038" s="153">
        <f>VLOOKUP(D1038,'Dados Base'!$B:$K,10,FALSE)*31536000/VLOOKUP($F1038,F:H,MATCH(H1037,F1037:AF1037,0),FALSE)</f>
        <v>212.54083892294358</v>
      </c>
      <c r="AF1038" s="14">
        <v>95.1</v>
      </c>
      <c r="AG1038" s="15">
        <v>89.86</v>
      </c>
      <c r="AH1038" s="14">
        <v>93.7</v>
      </c>
      <c r="AI1038" s="14">
        <v>22.44</v>
      </c>
      <c r="AJ1038" s="14">
        <v>100</v>
      </c>
      <c r="AK1038" s="72">
        <f>(SUMIFS('Banco de Indicadores Mun. (2)'!I:I,'Banco de Indicadores Mun. (2)'!B:B,'Banco de Indicadores - Mun. (1)'!B1038,'Banco de Indicadores Mun. (2)'!A:A,'Banco de Indicadores - Mun. (1)'!A1038) / VLOOKUP(D1038,'Dados Base'!$B:$K,8,FALSE)) * 100</f>
        <v>0.40428000000000003</v>
      </c>
      <c r="AL1038" s="72">
        <f>(SUMIFS('Banco de Indicadores Mun. (2)'!I:I,'Banco de Indicadores Mun. (2)'!B:B,'Banco de Indicadores - Mun. (1)'!B1038,'Banco de Indicadores Mun. (2)'!A:A,'Banco de Indicadores - Mun. (1)'!A1038) / VLOOKUP(D1038,'Dados Base'!$B:$K,9,FALSE)) * 100</f>
        <v>0.17425862068965517</v>
      </c>
      <c r="AM1038" s="72">
        <f>(SUMIFS('Banco de Indicadores Mun. (2)'!J:J,'Banco de Indicadores Mun. (2)'!B:B,'Banco de Indicadores - Mun. (1)'!B1038,'Banco de Indicadores Mun. (2)'!A:A,'Banco de Indicadores - Mun. (1)'!A1038) / VLOOKUP(D1038,'Dados Base'!$B:$K,7,FALSE)) * 100</f>
        <v>0.10003703703703705</v>
      </c>
      <c r="AN1038" s="72">
        <f>(SUMIFS('Banco de Indicadores Mun. (2)'!K:K,'Banco de Indicadores Mun. (2)'!B:B,'Banco de Indicadores - Mun. (1)'!B1038,'Banco de Indicadores Mun. (2)'!A:A,'Banco de Indicadores - Mun. (1)'!A1038) / VLOOKUP(D1038,'Dados Base'!$B:$K,10,FALSE)) * 100</f>
        <v>1.1866190476190477</v>
      </c>
      <c r="AO1038" s="21">
        <v>0</v>
      </c>
      <c r="AP1038" s="125">
        <v>0</v>
      </c>
      <c r="AQ1038" s="17">
        <v>0</v>
      </c>
      <c r="AR1038" s="18">
        <v>9.6</v>
      </c>
      <c r="AS1038" s="20">
        <v>100</v>
      </c>
      <c r="AT1038" s="20">
        <v>100</v>
      </c>
      <c r="AU1038" s="20">
        <v>74</v>
      </c>
      <c r="AV1038" s="21">
        <v>8.01</v>
      </c>
      <c r="AW1038" s="21">
        <v>0</v>
      </c>
      <c r="AX1038" s="21">
        <v>0</v>
      </c>
      <c r="AY1038" s="116">
        <v>0</v>
      </c>
    </row>
    <row r="1039" spans="1:51" ht="15" x14ac:dyDescent="0.25">
      <c r="A1039" s="144">
        <v>2016</v>
      </c>
      <c r="B1039" s="77" t="s">
        <v>394</v>
      </c>
      <c r="C1039" s="78">
        <v>17</v>
      </c>
      <c r="D1039" s="77">
        <v>3534708</v>
      </c>
      <c r="E1039" s="78">
        <v>353470817</v>
      </c>
      <c r="F1039" s="78" t="str">
        <f t="shared" si="39"/>
        <v>3534708172016</v>
      </c>
      <c r="G1039" s="79">
        <v>0.78264207991234347</v>
      </c>
      <c r="H1039" s="80">
        <f t="shared" si="38"/>
        <v>107616</v>
      </c>
      <c r="I1039" s="81">
        <v>104837</v>
      </c>
      <c r="J1039" s="82">
        <v>2779</v>
      </c>
      <c r="K1039" s="83">
        <f>(H1039)/VLOOKUP(D1039,'Dados Base'!$B:$K,6,FALSE)</f>
        <v>363.32207967589466</v>
      </c>
      <c r="L1039" s="88">
        <f t="shared" si="40"/>
        <v>97.417670234909309</v>
      </c>
      <c r="M1039" s="85" t="s">
        <v>702</v>
      </c>
      <c r="N1039" s="86">
        <v>0.77800000000000002</v>
      </c>
      <c r="O1039" s="87" t="s">
        <v>691</v>
      </c>
      <c r="P1039" s="87" t="s">
        <v>691</v>
      </c>
      <c r="Q1039" s="87" t="s">
        <v>691</v>
      </c>
      <c r="R1039" s="87" t="s">
        <v>691</v>
      </c>
      <c r="S1039" s="87" t="s">
        <v>691</v>
      </c>
      <c r="T1039" s="87" t="s">
        <v>691</v>
      </c>
      <c r="U1039" s="87" t="s">
        <v>691</v>
      </c>
      <c r="V1039" s="87" t="s">
        <v>691</v>
      </c>
      <c r="W1039" s="85">
        <v>2.1599999999999997</v>
      </c>
      <c r="X1039" s="47">
        <v>0.3749122222222222</v>
      </c>
      <c r="Y1039" s="9">
        <v>97.37</v>
      </c>
      <c r="Z1039" s="10">
        <v>2492.2208952000001</v>
      </c>
      <c r="AA1039" s="10">
        <v>3349.9311048</v>
      </c>
      <c r="AB1039" s="11">
        <v>12</v>
      </c>
      <c r="AC1039" s="12">
        <v>0</v>
      </c>
      <c r="AD1039" s="153">
        <f>VLOOKUP(D1039,'Dados Base'!$B:$K,9,FALSE)*31536000/VLOOKUP($F1039,F:H,MATCH(H1038,F1038:AF1038,0),FALSE)</f>
        <v>817.58697591436214</v>
      </c>
      <c r="AE1039" s="153">
        <f>VLOOKUP(D1039,'Dados Base'!$B:$K,10,FALSE)*31536000/VLOOKUP($F1039,F:H,MATCH(H1038,F1038:AF1038,0),FALSE)</f>
        <v>87.912578055307776</v>
      </c>
      <c r="AF1039" s="14">
        <v>100</v>
      </c>
      <c r="AG1039" s="15">
        <v>97.42</v>
      </c>
      <c r="AH1039" s="14">
        <v>97.42</v>
      </c>
      <c r="AI1039" s="14">
        <v>64.86</v>
      </c>
      <c r="AJ1039" s="14">
        <v>100</v>
      </c>
      <c r="AK1039" s="72">
        <f>(SUMIFS('Banco de Indicadores Mun. (2)'!I:I,'Banco de Indicadores Mun. (2)'!B:B,'Banco de Indicadores - Mun. (1)'!B1039,'Banco de Indicadores Mun. (2)'!A:A,'Banco de Indicadores - Mun. (1)'!A1039) / VLOOKUP(D1039,'Dados Base'!$B:$K,8,FALSE)) * 100</f>
        <v>64.063238095238091</v>
      </c>
      <c r="AL1039" s="72">
        <f>(SUMIFS('Banco de Indicadores Mun. (2)'!I:I,'Banco de Indicadores Mun. (2)'!B:B,'Banco de Indicadores - Mun. (1)'!B1039,'Banco de Indicadores Mun. (2)'!A:A,'Banco de Indicadores - Mun. (1)'!A1039) / VLOOKUP(D1039,'Dados Base'!$B:$K,9,FALSE)) * 100</f>
        <v>33.753749103942653</v>
      </c>
      <c r="AM1039" s="72">
        <f>(SUMIFS('Banco de Indicadores Mun. (2)'!J:J,'Banco de Indicadores Mun. (2)'!B:B,'Banco de Indicadores - Mun. (1)'!B1039,'Banco de Indicadores Mun. (2)'!A:A,'Banco de Indicadores - Mun. (1)'!A1039) / VLOOKUP(D1039,'Dados Base'!$B:$K,7,FALSE)) * 100</f>
        <v>72.196700854700865</v>
      </c>
      <c r="AN1039" s="72">
        <f>(SUMIFS('Banco de Indicadores Mun. (2)'!K:K,'Banco de Indicadores Mun. (2)'!B:B,'Banco de Indicadores - Mun. (1)'!B1039,'Banco de Indicadores Mun. (2)'!A:A,'Banco de Indicadores - Mun. (1)'!A1039) / VLOOKUP(D1039,'Dados Base'!$B:$K,10,FALSE)) * 100</f>
        <v>32.342733333333328</v>
      </c>
      <c r="AO1039" s="21">
        <v>0</v>
      </c>
      <c r="AP1039" s="125">
        <v>0</v>
      </c>
      <c r="AQ1039" s="17">
        <v>0</v>
      </c>
      <c r="AR1039" s="18">
        <v>1.2</v>
      </c>
      <c r="AS1039" s="20">
        <v>98</v>
      </c>
      <c r="AT1039" s="20">
        <v>85.259999999999991</v>
      </c>
      <c r="AU1039" s="20">
        <v>42.659295670499503</v>
      </c>
      <c r="AV1039" s="21">
        <v>5.85</v>
      </c>
      <c r="AW1039" s="21">
        <v>5</v>
      </c>
      <c r="AX1039" s="21">
        <v>0</v>
      </c>
      <c r="AY1039" s="116">
        <v>179.45928676638385</v>
      </c>
    </row>
    <row r="1040" spans="1:51" ht="15" x14ac:dyDescent="0.25">
      <c r="A1040" s="144">
        <v>2016</v>
      </c>
      <c r="B1040" s="77" t="s">
        <v>395</v>
      </c>
      <c r="C1040" s="78">
        <v>21</v>
      </c>
      <c r="D1040" s="77">
        <v>3534807</v>
      </c>
      <c r="E1040" s="78">
        <v>353480721</v>
      </c>
      <c r="F1040" s="78" t="str">
        <f t="shared" si="39"/>
        <v>3534807212016</v>
      </c>
      <c r="G1040" s="79">
        <v>0.6739114385553302</v>
      </c>
      <c r="H1040" s="80">
        <f t="shared" si="38"/>
        <v>8082</v>
      </c>
      <c r="I1040" s="81">
        <v>7548</v>
      </c>
      <c r="J1040" s="82">
        <v>534</v>
      </c>
      <c r="K1040" s="83">
        <f>(H1040)/VLOOKUP(D1040,'Dados Base'!$B:$K,6,FALSE)</f>
        <v>30.332144867705011</v>
      </c>
      <c r="L1040" s="88">
        <f t="shared" si="40"/>
        <v>93.392724573125463</v>
      </c>
      <c r="M1040" s="85" t="s">
        <v>702</v>
      </c>
      <c r="N1040" s="86">
        <v>0.69199999999999995</v>
      </c>
      <c r="O1040" s="87" t="s">
        <v>691</v>
      </c>
      <c r="P1040" s="87" t="s">
        <v>691</v>
      </c>
      <c r="Q1040" s="87" t="s">
        <v>691</v>
      </c>
      <c r="R1040" s="87" t="s">
        <v>691</v>
      </c>
      <c r="S1040" s="87" t="s">
        <v>691</v>
      </c>
      <c r="T1040" s="87" t="s">
        <v>691</v>
      </c>
      <c r="U1040" s="87" t="s">
        <v>691</v>
      </c>
      <c r="V1040" s="87" t="s">
        <v>691</v>
      </c>
      <c r="W1040" s="85">
        <v>10.220000000000001</v>
      </c>
      <c r="X1040" s="47">
        <v>1.80687421875E-2</v>
      </c>
      <c r="Y1040" s="9">
        <v>5.4</v>
      </c>
      <c r="Z1040" s="10">
        <v>340.37225999999998</v>
      </c>
      <c r="AA1040" s="10">
        <v>76.237740000000002</v>
      </c>
      <c r="AB1040" s="11">
        <v>1</v>
      </c>
      <c r="AC1040" s="12">
        <v>0</v>
      </c>
      <c r="AD1040" s="153">
        <f>VLOOKUP(D1040,'Dados Base'!$B:$K,9,FALSE)*31536000/VLOOKUP($F1040,F:H,MATCH(H1039,F1039:AF1039,0),FALSE)</f>
        <v>7804.0089086859689</v>
      </c>
      <c r="AE1040" s="153">
        <f>VLOOKUP(D1040,'Dados Base'!$B:$K,10,FALSE)*31536000/VLOOKUP($F1040,F:H,MATCH(H1039,F1039:AF1039,0),FALSE)</f>
        <v>936.48106904231622</v>
      </c>
      <c r="AF1040" s="14">
        <v>85.85</v>
      </c>
      <c r="AG1040" s="15" t="s">
        <v>692</v>
      </c>
      <c r="AH1040" s="14">
        <v>85.63</v>
      </c>
      <c r="AI1040" s="14">
        <v>21.42</v>
      </c>
      <c r="AJ1040" s="14">
        <v>93.31</v>
      </c>
      <c r="AK1040" s="72">
        <f>(SUMIFS('Banco de Indicadores Mun. (2)'!I:I,'Banco de Indicadores Mun. (2)'!B:B,'Banco de Indicadores - Mun. (1)'!B1040,'Banco de Indicadores Mun. (2)'!A:A,'Banco de Indicadores - Mun. (1)'!A1040) / VLOOKUP(D1040,'Dados Base'!$B:$K,8,FALSE)) * 100</f>
        <v>2.0580329670329669</v>
      </c>
      <c r="AL1040" s="72">
        <f>(SUMIFS('Banco de Indicadores Mun. (2)'!I:I,'Banco de Indicadores Mun. (2)'!B:B,'Banco de Indicadores - Mun. (1)'!B1040,'Banco de Indicadores Mun. (2)'!A:A,'Banco de Indicadores - Mun. (1)'!A1040) / VLOOKUP(D1040,'Dados Base'!$B:$K,9,FALSE)) * 100</f>
        <v>0.93640499999999993</v>
      </c>
      <c r="AM1040" s="72">
        <f>(SUMIFS('Banco de Indicadores Mun. (2)'!J:J,'Banco de Indicadores Mun. (2)'!B:B,'Banco de Indicadores - Mun. (1)'!B1040,'Banco de Indicadores Mun. (2)'!A:A,'Banco de Indicadores - Mun. (1)'!A1040) / VLOOKUP(D1040,'Dados Base'!$B:$K,7,FALSE)) * 100</f>
        <v>1.2956119402985073</v>
      </c>
      <c r="AN1040" s="72">
        <f>(SUMIFS('Banco de Indicadores Mun. (2)'!K:K,'Banco de Indicadores Mun. (2)'!B:B,'Banco de Indicadores - Mun. (1)'!B1040,'Banco de Indicadores Mun. (2)'!A:A,'Banco de Indicadores - Mun. (1)'!A1040) / VLOOKUP(D1040,'Dados Base'!$B:$K,10,FALSE)) * 100</f>
        <v>4.1864583333333334</v>
      </c>
      <c r="AO1040" s="21">
        <v>0</v>
      </c>
      <c r="AP1040" s="125">
        <v>12.373174956693887</v>
      </c>
      <c r="AQ1040" s="17">
        <v>0</v>
      </c>
      <c r="AR1040" s="18">
        <v>8.4</v>
      </c>
      <c r="AS1040" s="20">
        <v>95</v>
      </c>
      <c r="AT1040" s="20">
        <v>95</v>
      </c>
      <c r="AU1040" s="20">
        <v>81.700453661697992</v>
      </c>
      <c r="AV1040" s="21">
        <v>9.6199999999999992</v>
      </c>
      <c r="AW1040" s="21">
        <v>0</v>
      </c>
      <c r="AX1040" s="21">
        <v>0</v>
      </c>
      <c r="AY1040" s="116">
        <v>46.119978433058819</v>
      </c>
    </row>
    <row r="1041" spans="1:51" ht="15" x14ac:dyDescent="0.25">
      <c r="A1041" s="144">
        <v>2016</v>
      </c>
      <c r="B1041" s="77" t="s">
        <v>396</v>
      </c>
      <c r="C1041" s="78">
        <v>15</v>
      </c>
      <c r="D1041" s="77">
        <v>3534757</v>
      </c>
      <c r="E1041" s="78">
        <v>353475715</v>
      </c>
      <c r="F1041" s="78" t="str">
        <f t="shared" si="39"/>
        <v>3534757152016</v>
      </c>
      <c r="G1041" s="79">
        <v>2.1061623032736065</v>
      </c>
      <c r="H1041" s="80">
        <f t="shared" si="38"/>
        <v>9259</v>
      </c>
      <c r="I1041" s="81">
        <v>8559</v>
      </c>
      <c r="J1041" s="82">
        <v>700</v>
      </c>
      <c r="K1041" s="83">
        <f>(H1041)/VLOOKUP(D1041,'Dados Base'!$B:$K,6,FALSE)</f>
        <v>32.199617457833419</v>
      </c>
      <c r="L1041" s="88">
        <f t="shared" si="40"/>
        <v>92.439788314072786</v>
      </c>
      <c r="M1041" s="85" t="s">
        <v>702</v>
      </c>
      <c r="N1041" s="86">
        <v>0.77</v>
      </c>
      <c r="O1041" s="87" t="s">
        <v>691</v>
      </c>
      <c r="P1041" s="87" t="s">
        <v>691</v>
      </c>
      <c r="Q1041" s="87" t="s">
        <v>691</v>
      </c>
      <c r="R1041" s="87" t="s">
        <v>691</v>
      </c>
      <c r="S1041" s="87" t="s">
        <v>691</v>
      </c>
      <c r="T1041" s="87" t="s">
        <v>691</v>
      </c>
      <c r="U1041" s="87" t="s">
        <v>691</v>
      </c>
      <c r="V1041" s="87" t="s">
        <v>691</v>
      </c>
      <c r="W1041" s="85">
        <v>8.4700000000000006</v>
      </c>
      <c r="X1041" s="47">
        <v>2.4111979166666665E-2</v>
      </c>
      <c r="Y1041" s="9">
        <v>6.12</v>
      </c>
      <c r="Z1041" s="10">
        <v>384.34706482563621</v>
      </c>
      <c r="AA1041" s="10">
        <v>87.504935174363766</v>
      </c>
      <c r="AB1041" s="11">
        <v>1</v>
      </c>
      <c r="AC1041" s="12">
        <v>0</v>
      </c>
      <c r="AD1041" s="153">
        <f>VLOOKUP(D1041,'Dados Base'!$B:$K,9,FALSE)*31536000/VLOOKUP($F1041,F:H,MATCH(H1040,F1040:AF1040,0),FALSE)</f>
        <v>7493.1634085754404</v>
      </c>
      <c r="AE1041" s="153">
        <f>VLOOKUP(D1041,'Dados Base'!$B:$K,10,FALSE)*31536000/VLOOKUP($F1041,F:H,MATCH(H1040,F1040:AF1040,0),FALSE)</f>
        <v>783.37617453288681</v>
      </c>
      <c r="AF1041" s="14">
        <v>100</v>
      </c>
      <c r="AG1041" s="15">
        <v>92.47</v>
      </c>
      <c r="AH1041" s="14">
        <v>98.05</v>
      </c>
      <c r="AI1041" s="14">
        <v>14.52</v>
      </c>
      <c r="AJ1041" s="14">
        <v>100</v>
      </c>
      <c r="AK1041" s="72">
        <f>(SUMIFS('Banco de Indicadores Mun. (2)'!I:I,'Banco de Indicadores Mun. (2)'!B:B,'Banco de Indicadores - Mun. (1)'!B1041,'Banco de Indicadores Mun. (2)'!A:A,'Banco de Indicadores - Mun. (1)'!A1041) / VLOOKUP(D1041,'Dados Base'!$B:$K,8,FALSE)) * 100</f>
        <v>22.305142857142862</v>
      </c>
      <c r="AL1041" s="72">
        <f>(SUMIFS('Banco de Indicadores Mun. (2)'!I:I,'Banco de Indicadores Mun. (2)'!B:B,'Banco de Indicadores - Mun. (1)'!B1041,'Banco de Indicadores Mun. (2)'!A:A,'Banco de Indicadores - Mun. (1)'!A1041) / VLOOKUP(D1041,'Dados Base'!$B:$K,9,FALSE)) * 100</f>
        <v>7.0970909090909098</v>
      </c>
      <c r="AM1041" s="72">
        <f>(SUMIFS('Banco de Indicadores Mun. (2)'!J:J,'Banco de Indicadores Mun. (2)'!B:B,'Banco de Indicadores - Mun. (1)'!B1041,'Banco de Indicadores Mun. (2)'!A:A,'Banco de Indicadores - Mun. (1)'!A1041) / VLOOKUP(D1041,'Dados Base'!$B:$K,7,FALSE)) * 100</f>
        <v>31.974276595744687</v>
      </c>
      <c r="AN1041" s="72">
        <f>(SUMIFS('Banco de Indicadores Mun. (2)'!K:K,'Banco de Indicadores Mun. (2)'!B:B,'Banco de Indicadores - Mun. (1)'!B1041,'Banco de Indicadores Mun. (2)'!A:A,'Banco de Indicadores - Mun. (1)'!A1041) / VLOOKUP(D1041,'Dados Base'!$B:$K,10,FALSE)) * 100</f>
        <v>2.5464782608695651</v>
      </c>
      <c r="AO1041" s="21">
        <v>0</v>
      </c>
      <c r="AP1041" s="125">
        <v>0</v>
      </c>
      <c r="AQ1041" s="17">
        <v>0</v>
      </c>
      <c r="AR1041" s="18">
        <v>8.9</v>
      </c>
      <c r="AS1041" s="20">
        <v>97.667295004712543</v>
      </c>
      <c r="AT1041" s="20">
        <v>97.667295004712543</v>
      </c>
      <c r="AU1041" s="20">
        <v>81.455003862574756</v>
      </c>
      <c r="AV1041" s="21">
        <v>9.67</v>
      </c>
      <c r="AW1041" s="21">
        <v>0</v>
      </c>
      <c r="AX1041" s="21">
        <v>0</v>
      </c>
      <c r="AY1041" s="116">
        <v>3.5330986067609897</v>
      </c>
    </row>
    <row r="1042" spans="1:51" ht="15" x14ac:dyDescent="0.25">
      <c r="A1042" s="144">
        <v>2016</v>
      </c>
      <c r="B1042" s="77" t="s">
        <v>397</v>
      </c>
      <c r="C1042" s="78">
        <v>20</v>
      </c>
      <c r="D1042" s="77">
        <v>3534906</v>
      </c>
      <c r="E1042" s="78">
        <v>353490620</v>
      </c>
      <c r="F1042" s="78" t="str">
        <f t="shared" si="39"/>
        <v>3534906202016</v>
      </c>
      <c r="G1042" s="79">
        <v>0.13048500317012213</v>
      </c>
      <c r="H1042" s="80">
        <f t="shared" si="38"/>
        <v>13122</v>
      </c>
      <c r="I1042" s="81">
        <v>9668</v>
      </c>
      <c r="J1042" s="82">
        <v>3454</v>
      </c>
      <c r="K1042" s="83">
        <f>(H1042)/VLOOKUP(D1042,'Dados Base'!$B:$K,6,FALSE)</f>
        <v>38.625927234192865</v>
      </c>
      <c r="L1042" s="88">
        <f t="shared" si="40"/>
        <v>73.677793019356812</v>
      </c>
      <c r="M1042" s="85" t="s">
        <v>702</v>
      </c>
      <c r="N1042" s="86">
        <v>0.72499999999999998</v>
      </c>
      <c r="O1042" s="87" t="s">
        <v>691</v>
      </c>
      <c r="P1042" s="87" t="s">
        <v>691</v>
      </c>
      <c r="Q1042" s="87" t="s">
        <v>691</v>
      </c>
      <c r="R1042" s="87" t="s">
        <v>691</v>
      </c>
      <c r="S1042" s="87" t="s">
        <v>691</v>
      </c>
      <c r="T1042" s="87" t="s">
        <v>691</v>
      </c>
      <c r="U1042" s="87" t="s">
        <v>691</v>
      </c>
      <c r="V1042" s="87" t="s">
        <v>691</v>
      </c>
      <c r="W1042" s="85">
        <v>0</v>
      </c>
      <c r="X1042" s="47">
        <v>2.4750689062500001E-2</v>
      </c>
      <c r="Y1042" s="9">
        <v>7.23</v>
      </c>
      <c r="Z1042" s="10">
        <v>347.09867798400001</v>
      </c>
      <c r="AA1042" s="10">
        <v>210.88332201599999</v>
      </c>
      <c r="AB1042" s="11">
        <v>2</v>
      </c>
      <c r="AC1042" s="12">
        <v>0</v>
      </c>
      <c r="AD1042" s="153">
        <f>VLOOKUP(D1042,'Dados Base'!$B:$K,9,FALSE)*31536000/VLOOKUP($F1042,F:H,MATCH(H1041,F1041:AF1041,0),FALSE)</f>
        <v>6056.2962962962965</v>
      </c>
      <c r="AE1042" s="153">
        <f>VLOOKUP(D1042,'Dados Base'!$B:$K,10,FALSE)*31536000/VLOOKUP($F1042,F:H,MATCH(H1041,F1041:AF1041,0),FALSE)</f>
        <v>720.98765432098776</v>
      </c>
      <c r="AF1042" s="14">
        <v>72.430000000000007</v>
      </c>
      <c r="AG1042" s="15">
        <v>73.680000000000007</v>
      </c>
      <c r="AH1042" s="14">
        <v>68.08</v>
      </c>
      <c r="AI1042" s="14">
        <v>23.14</v>
      </c>
      <c r="AJ1042" s="14">
        <v>82.83</v>
      </c>
      <c r="AK1042" s="72">
        <f>(SUMIFS('Banco de Indicadores Mun. (2)'!I:I,'Banco de Indicadores Mun. (2)'!B:B,'Banco de Indicadores - Mun. (1)'!B1042,'Banco de Indicadores Mun. (2)'!A:A,'Banco de Indicadores - Mun. (1)'!A1042) / VLOOKUP(D1042,'Dados Base'!$B:$K,8,FALSE)) * 100</f>
        <v>4.4984629629629627</v>
      </c>
      <c r="AL1042" s="72">
        <f>(SUMIFS('Banco de Indicadores Mun. (2)'!I:I,'Banco de Indicadores Mun. (2)'!B:B,'Banco de Indicadores - Mun. (1)'!B1042,'Banco de Indicadores Mun. (2)'!A:A,'Banco de Indicadores - Mun. (1)'!A1042) / VLOOKUP(D1042,'Dados Base'!$B:$K,9,FALSE)) * 100</f>
        <v>1.9279126984126982</v>
      </c>
      <c r="AM1042" s="72">
        <f>(SUMIFS('Banco de Indicadores Mun. (2)'!J:J,'Banco de Indicadores Mun. (2)'!B:B,'Banco de Indicadores - Mun. (1)'!B1042,'Banco de Indicadores Mun. (2)'!A:A,'Banco de Indicadores - Mun. (1)'!A1042) / VLOOKUP(D1042,'Dados Base'!$B:$K,7,FALSE)) * 100</f>
        <v>5.3632435897435888</v>
      </c>
      <c r="AN1042" s="72">
        <f>(SUMIFS('Banco de Indicadores Mun. (2)'!K:K,'Banco de Indicadores Mun. (2)'!B:B,'Banco de Indicadores - Mun. (1)'!B1042,'Banco de Indicadores Mun. (2)'!A:A,'Banco de Indicadores - Mun. (1)'!A1042) / VLOOKUP(D1042,'Dados Base'!$B:$K,10,FALSE)) * 100</f>
        <v>2.2500333333333331</v>
      </c>
      <c r="AO1042" s="21">
        <v>0</v>
      </c>
      <c r="AP1042" s="125">
        <v>0</v>
      </c>
      <c r="AQ1042" s="17">
        <v>0</v>
      </c>
      <c r="AR1042" s="18">
        <v>7.1</v>
      </c>
      <c r="AS1042" s="20">
        <v>83.6</v>
      </c>
      <c r="AT1042" s="20">
        <v>66.211200000000005</v>
      </c>
      <c r="AU1042" s="20">
        <v>62.206070802283946</v>
      </c>
      <c r="AV1042" s="21">
        <v>6.99</v>
      </c>
      <c r="AW1042" s="21">
        <v>0</v>
      </c>
      <c r="AX1042" s="21">
        <v>0</v>
      </c>
      <c r="AY1042" s="116">
        <v>0</v>
      </c>
    </row>
    <row r="1043" spans="1:51" ht="15" x14ac:dyDescent="0.25">
      <c r="A1043" s="144">
        <v>2016</v>
      </c>
      <c r="B1043" s="77" t="s">
        <v>398</v>
      </c>
      <c r="C1043" s="78">
        <v>15</v>
      </c>
      <c r="D1043" s="77">
        <v>3535002</v>
      </c>
      <c r="E1043" s="78">
        <v>353500215</v>
      </c>
      <c r="F1043" s="78" t="str">
        <f t="shared" si="39"/>
        <v>3535002152016</v>
      </c>
      <c r="G1043" s="79">
        <v>1.4236059952554614</v>
      </c>
      <c r="H1043" s="80">
        <f t="shared" si="38"/>
        <v>11766</v>
      </c>
      <c r="I1043" s="81">
        <v>9995</v>
      </c>
      <c r="J1043" s="82">
        <v>1771</v>
      </c>
      <c r="K1043" s="83">
        <f>(H1043)/VLOOKUP(D1043,'Dados Base'!$B:$K,6,FALSE)</f>
        <v>16.920731707317074</v>
      </c>
      <c r="L1043" s="88">
        <f t="shared" si="40"/>
        <v>84.948155702872683</v>
      </c>
      <c r="M1043" s="85" t="s">
        <v>702</v>
      </c>
      <c r="N1043" s="86">
        <v>0.73199999999999998</v>
      </c>
      <c r="O1043" s="87" t="s">
        <v>691</v>
      </c>
      <c r="P1043" s="87" t="s">
        <v>691</v>
      </c>
      <c r="Q1043" s="87" t="s">
        <v>691</v>
      </c>
      <c r="R1043" s="87" t="s">
        <v>691</v>
      </c>
      <c r="S1043" s="87" t="s">
        <v>691</v>
      </c>
      <c r="T1043" s="87" t="s">
        <v>691</v>
      </c>
      <c r="U1043" s="87" t="s">
        <v>691</v>
      </c>
      <c r="V1043" s="87" t="s">
        <v>691</v>
      </c>
      <c r="W1043" s="85">
        <v>0</v>
      </c>
      <c r="X1043" s="47">
        <v>2.5474615624999999E-2</v>
      </c>
      <c r="Y1043" s="9">
        <v>7.21</v>
      </c>
      <c r="Z1043" s="10">
        <v>420.48720000000003</v>
      </c>
      <c r="AA1043" s="10">
        <v>135.71279999999999</v>
      </c>
      <c r="AB1043" s="11">
        <v>0</v>
      </c>
      <c r="AC1043" s="12">
        <v>0</v>
      </c>
      <c r="AD1043" s="153">
        <f>VLOOKUP(D1043,'Dados Base'!$B:$K,9,FALSE)*31536000/VLOOKUP($F1043,F:H,MATCH(H1042,F1042:AF1042,0),FALSE)</f>
        <v>14232.208057113718</v>
      </c>
      <c r="AE1043" s="153">
        <f>VLOOKUP(D1043,'Dados Base'!$B:$K,10,FALSE)*31536000/VLOOKUP($F1043,F:H,MATCH(H1042,F1042:AF1042,0),FALSE)</f>
        <v>1527.7511473737893</v>
      </c>
      <c r="AF1043" s="14">
        <v>83.14</v>
      </c>
      <c r="AG1043" s="15">
        <v>96.55</v>
      </c>
      <c r="AH1043" s="14">
        <v>68.319999999999993</v>
      </c>
      <c r="AI1043" s="14">
        <v>18.32</v>
      </c>
      <c r="AJ1043" s="14">
        <v>100</v>
      </c>
      <c r="AK1043" s="72">
        <f>(SUMIFS('Banco de Indicadores Mun. (2)'!I:I,'Banco de Indicadores Mun. (2)'!B:B,'Banco de Indicadores - Mun. (1)'!B1043,'Banco de Indicadores Mun. (2)'!A:A,'Banco de Indicadores - Mun. (1)'!A1043) / VLOOKUP(D1043,'Dados Base'!$B:$K,8,FALSE)) * 100</f>
        <v>32.507182352941172</v>
      </c>
      <c r="AL1043" s="72">
        <f>(SUMIFS('Banco de Indicadores Mun. (2)'!I:I,'Banco de Indicadores Mun. (2)'!B:B,'Banco de Indicadores - Mun. (1)'!B1043,'Banco de Indicadores Mun. (2)'!A:A,'Banco de Indicadores - Mun. (1)'!A1043) / VLOOKUP(D1043,'Dados Base'!$B:$K,9,FALSE)) * 100</f>
        <v>10.407195856873821</v>
      </c>
      <c r="AM1043" s="72">
        <f>(SUMIFS('Banco de Indicadores Mun. (2)'!J:J,'Banco de Indicadores Mun. (2)'!B:B,'Banco de Indicadores - Mun. (1)'!B1043,'Banco de Indicadores Mun. (2)'!A:A,'Banco de Indicadores - Mun. (1)'!A1043) / VLOOKUP(D1043,'Dados Base'!$B:$K,7,FALSE)) * 100</f>
        <v>42.237938053097345</v>
      </c>
      <c r="AN1043" s="72">
        <f>(SUMIFS('Banco de Indicadores Mun. (2)'!K:K,'Banco de Indicadores Mun. (2)'!B:B,'Banco de Indicadores - Mun. (1)'!B1043,'Banco de Indicadores Mun. (2)'!A:A,'Banco de Indicadores - Mun. (1)'!A1043) / VLOOKUP(D1043,'Dados Base'!$B:$K,10,FALSE)) * 100</f>
        <v>13.216385964912272</v>
      </c>
      <c r="AO1043" s="21">
        <v>0</v>
      </c>
      <c r="AP1043" s="125">
        <v>0</v>
      </c>
      <c r="AQ1043" s="17">
        <v>0</v>
      </c>
      <c r="AR1043" s="18">
        <v>10</v>
      </c>
      <c r="AS1043" s="20">
        <v>90</v>
      </c>
      <c r="AT1043" s="20">
        <v>90.000000000000014</v>
      </c>
      <c r="AU1043" s="20">
        <v>75.600000000000009</v>
      </c>
      <c r="AV1043" s="21">
        <v>8.26</v>
      </c>
      <c r="AW1043" s="21">
        <v>0</v>
      </c>
      <c r="AX1043" s="21">
        <v>0</v>
      </c>
      <c r="AY1043" s="116">
        <v>120.31741892082033</v>
      </c>
    </row>
    <row r="1044" spans="1:51" ht="15" x14ac:dyDescent="0.25">
      <c r="A1044" s="144">
        <v>2016</v>
      </c>
      <c r="B1044" s="77" t="s">
        <v>399</v>
      </c>
      <c r="C1044" s="78">
        <v>15</v>
      </c>
      <c r="D1044" s="77">
        <v>3535101</v>
      </c>
      <c r="E1044" s="78">
        <v>353510115</v>
      </c>
      <c r="F1044" s="78" t="str">
        <f t="shared" si="39"/>
        <v>3535101152016</v>
      </c>
      <c r="G1044" s="79">
        <v>2.1071145456273088</v>
      </c>
      <c r="H1044" s="80">
        <f t="shared" si="38"/>
        <v>12204</v>
      </c>
      <c r="I1044" s="81">
        <v>11852</v>
      </c>
      <c r="J1044" s="82">
        <v>352</v>
      </c>
      <c r="K1044" s="83">
        <f>(H1044)/VLOOKUP(D1044,'Dados Base'!$B:$K,6,FALSE)</f>
        <v>148.41298796059831</v>
      </c>
      <c r="L1044" s="88">
        <f t="shared" si="40"/>
        <v>97.115699770567034</v>
      </c>
      <c r="M1044" s="85" t="s">
        <v>702</v>
      </c>
      <c r="N1044" s="86">
        <v>0.72199999999999998</v>
      </c>
      <c r="O1044" s="87" t="s">
        <v>691</v>
      </c>
      <c r="P1044" s="87" t="s">
        <v>691</v>
      </c>
      <c r="Q1044" s="87" t="s">
        <v>691</v>
      </c>
      <c r="R1044" s="87" t="s">
        <v>691</v>
      </c>
      <c r="S1044" s="87" t="s">
        <v>691</v>
      </c>
      <c r="T1044" s="87" t="s">
        <v>691</v>
      </c>
      <c r="U1044" s="87" t="s">
        <v>691</v>
      </c>
      <c r="V1044" s="87" t="s">
        <v>691</v>
      </c>
      <c r="W1044" s="85">
        <v>0</v>
      </c>
      <c r="X1044" s="47">
        <v>3.1669309375000003E-2</v>
      </c>
      <c r="Y1044" s="9">
        <v>8.52</v>
      </c>
      <c r="Z1044" s="10">
        <v>318.80453877551025</v>
      </c>
      <c r="AA1044" s="10">
        <v>338.64546122448979</v>
      </c>
      <c r="AB1044" s="11">
        <v>1</v>
      </c>
      <c r="AC1044" s="12">
        <v>0</v>
      </c>
      <c r="AD1044" s="153">
        <f>VLOOKUP(D1044,'Dados Base'!$B:$K,9,FALSE)*31536000/VLOOKUP($F1044,F:H,MATCH(H1043,F1043:AF1043,0),FALSE)</f>
        <v>1602.1238938053098</v>
      </c>
      <c r="AE1044" s="153">
        <f>VLOOKUP(D1044,'Dados Base'!$B:$K,10,FALSE)*31536000/VLOOKUP($F1044,F:H,MATCH(H1043,F1043:AF1043,0),FALSE)</f>
        <v>180.88495575221239</v>
      </c>
      <c r="AF1044" s="14">
        <v>85.25</v>
      </c>
      <c r="AG1044" s="15">
        <v>97.4</v>
      </c>
      <c r="AH1044" s="14">
        <v>85.25</v>
      </c>
      <c r="AI1044" s="14">
        <v>15.49</v>
      </c>
      <c r="AJ1044" s="14">
        <v>87.78</v>
      </c>
      <c r="AK1044" s="72">
        <f>(SUMIFS('Banco de Indicadores Mun. (2)'!I:I,'Banco de Indicadores Mun. (2)'!B:B,'Banco de Indicadores - Mun. (1)'!B1044,'Banco de Indicadores Mun. (2)'!A:A,'Banco de Indicadores - Mun. (1)'!A1044) / VLOOKUP(D1044,'Dados Base'!$B:$K,8,FALSE)) * 100</f>
        <v>29.486050000000002</v>
      </c>
      <c r="AL1044" s="72">
        <f>(SUMIFS('Banco de Indicadores Mun. (2)'!I:I,'Banco de Indicadores Mun. (2)'!B:B,'Banco de Indicadores - Mun. (1)'!B1044,'Banco de Indicadores Mun. (2)'!A:A,'Banco de Indicadores - Mun. (1)'!A1044) / VLOOKUP(D1044,'Dados Base'!$B:$K,9,FALSE)) * 100</f>
        <v>9.5116290322580657</v>
      </c>
      <c r="AM1044" s="72">
        <f>(SUMIFS('Banco de Indicadores Mun. (2)'!J:J,'Banco de Indicadores Mun. (2)'!B:B,'Banco de Indicadores - Mun. (1)'!B1044,'Banco de Indicadores Mun. (2)'!A:A,'Banco de Indicadores - Mun. (1)'!A1044) / VLOOKUP(D1044,'Dados Base'!$B:$K,7,FALSE)) * 100</f>
        <v>17.99623076923077</v>
      </c>
      <c r="AN1044" s="72">
        <f>(SUMIFS('Banco de Indicadores Mun. (2)'!K:K,'Banco de Indicadores Mun. (2)'!B:B,'Banco de Indicadores - Mun. (1)'!B1044,'Banco de Indicadores Mun. (2)'!A:A,'Banco de Indicadores - Mun. (1)'!A1044) / VLOOKUP(D1044,'Dados Base'!$B:$K,10,FALSE)) * 100</f>
        <v>50.824285714285708</v>
      </c>
      <c r="AO1044" s="21">
        <v>0</v>
      </c>
      <c r="AP1044" s="125">
        <v>0</v>
      </c>
      <c r="AQ1044" s="17">
        <v>0</v>
      </c>
      <c r="AR1044" s="18">
        <v>9.5</v>
      </c>
      <c r="AS1044" s="20">
        <v>80.816326530612244</v>
      </c>
      <c r="AT1044" s="20">
        <v>80.816326530612244</v>
      </c>
      <c r="AU1044" s="20">
        <v>48.49106985710096</v>
      </c>
      <c r="AV1044" s="21">
        <v>6.16</v>
      </c>
      <c r="AW1044" s="21">
        <v>1</v>
      </c>
      <c r="AX1044" s="21">
        <v>0</v>
      </c>
      <c r="AY1044" s="116">
        <v>82.229769180118083</v>
      </c>
    </row>
    <row r="1045" spans="1:51" ht="15" x14ac:dyDescent="0.25">
      <c r="A1045" s="144">
        <v>2016</v>
      </c>
      <c r="B1045" s="77" t="s">
        <v>400</v>
      </c>
      <c r="C1045" s="78">
        <v>18</v>
      </c>
      <c r="D1045" s="77">
        <v>3535200</v>
      </c>
      <c r="E1045" s="78">
        <v>353520018</v>
      </c>
      <c r="F1045" s="78" t="str">
        <f t="shared" si="39"/>
        <v>3535200182016</v>
      </c>
      <c r="G1045" s="79">
        <v>-0.68698314537266603</v>
      </c>
      <c r="H1045" s="80">
        <f t="shared" si="38"/>
        <v>9276</v>
      </c>
      <c r="I1045" s="81">
        <v>7360</v>
      </c>
      <c r="J1045" s="82">
        <v>1916</v>
      </c>
      <c r="K1045" s="83">
        <f>(H1045)/VLOOKUP(D1045,'Dados Base'!$B:$K,6,FALSE)</f>
        <v>28.979349557936832</v>
      </c>
      <c r="L1045" s="88">
        <f t="shared" si="40"/>
        <v>79.344545062526947</v>
      </c>
      <c r="M1045" s="85" t="s">
        <v>702</v>
      </c>
      <c r="N1045" s="86">
        <v>0.753</v>
      </c>
      <c r="O1045" s="87" t="s">
        <v>691</v>
      </c>
      <c r="P1045" s="87" t="s">
        <v>691</v>
      </c>
      <c r="Q1045" s="87" t="s">
        <v>691</v>
      </c>
      <c r="R1045" s="87" t="s">
        <v>691</v>
      </c>
      <c r="S1045" s="87" t="s">
        <v>691</v>
      </c>
      <c r="T1045" s="87" t="s">
        <v>691</v>
      </c>
      <c r="U1045" s="87" t="s">
        <v>691</v>
      </c>
      <c r="V1045" s="87" t="s">
        <v>691</v>
      </c>
      <c r="W1045" s="85">
        <v>4.28</v>
      </c>
      <c r="X1045" s="47">
        <v>2.0151143749999999E-2</v>
      </c>
      <c r="Y1045" s="9">
        <v>5.07</v>
      </c>
      <c r="Z1045" s="10">
        <v>348.56591425227919</v>
      </c>
      <c r="AA1045" s="10">
        <v>42.286085747720783</v>
      </c>
      <c r="AB1045" s="11">
        <v>1</v>
      </c>
      <c r="AC1045" s="12">
        <v>1</v>
      </c>
      <c r="AD1045" s="153">
        <f>VLOOKUP(D1045,'Dados Base'!$B:$K,9,FALSE)*31536000/VLOOKUP($F1045,F:H,MATCH(H1044,F1044:AF1044,0),FALSE)</f>
        <v>8159.3790426908154</v>
      </c>
      <c r="AE1045" s="153">
        <f>VLOOKUP(D1045,'Dados Base'!$B:$K,10,FALSE)*31536000/VLOOKUP($F1045,F:H,MATCH(H1044,F1044:AF1044,0),FALSE)</f>
        <v>645.95084087968928</v>
      </c>
      <c r="AF1045" s="14">
        <v>83.42</v>
      </c>
      <c r="AG1045" s="15" t="s">
        <v>692</v>
      </c>
      <c r="AH1045" s="14">
        <v>78.83</v>
      </c>
      <c r="AI1045" s="14">
        <v>16.489999999999998</v>
      </c>
      <c r="AJ1045" s="14">
        <v>100</v>
      </c>
      <c r="AK1045" s="72">
        <f>(SUMIFS('Banco de Indicadores Mun. (2)'!I:I,'Banco de Indicadores Mun. (2)'!B:B,'Banco de Indicadores - Mun. (1)'!B1045,'Banco de Indicadores Mun. (2)'!A:A,'Banco de Indicadores - Mun. (1)'!A1045) / VLOOKUP(D1045,'Dados Base'!$B:$K,8,FALSE)) * 100</f>
        <v>10.424786666666668</v>
      </c>
      <c r="AL1045" s="72">
        <f>(SUMIFS('Banco de Indicadores Mun. (2)'!I:I,'Banco de Indicadores Mun. (2)'!B:B,'Banco de Indicadores - Mun. (1)'!B1045,'Banco de Indicadores Mun. (2)'!A:A,'Banco de Indicadores - Mun. (1)'!A1045) / VLOOKUP(D1045,'Dados Base'!$B:$K,9,FALSE)) * 100</f>
        <v>3.2577458333333338</v>
      </c>
      <c r="AM1045" s="72">
        <f>(SUMIFS('Banco de Indicadores Mun. (2)'!J:J,'Banco de Indicadores Mun. (2)'!B:B,'Banco de Indicadores - Mun. (1)'!B1045,'Banco de Indicadores Mun. (2)'!A:A,'Banco de Indicadores - Mun. (1)'!A1045) / VLOOKUP(D1045,'Dados Base'!$B:$K,7,FALSE)) * 100</f>
        <v>13.116732142857144</v>
      </c>
      <c r="AN1045" s="72">
        <f>(SUMIFS('Banco de Indicadores Mun. (2)'!K:K,'Banco de Indicadores Mun. (2)'!B:B,'Banco de Indicadores - Mun. (1)'!B1045,'Banco de Indicadores Mun. (2)'!A:A,'Banco de Indicadores - Mun. (1)'!A1045) / VLOOKUP(D1045,'Dados Base'!$B:$K,10,FALSE)) * 100</f>
        <v>2.4906315789473688</v>
      </c>
      <c r="AO1045" s="21">
        <v>0</v>
      </c>
      <c r="AP1045" s="125">
        <v>0</v>
      </c>
      <c r="AQ1045" s="17">
        <v>0</v>
      </c>
      <c r="AR1045" s="18">
        <v>9.5</v>
      </c>
      <c r="AS1045" s="20">
        <v>92.89699278813444</v>
      </c>
      <c r="AT1045" s="20">
        <v>92.896992788134455</v>
      </c>
      <c r="AU1045" s="20">
        <v>89.181049157297196</v>
      </c>
      <c r="AV1045" s="21">
        <v>9.89</v>
      </c>
      <c r="AW1045" s="21">
        <v>0</v>
      </c>
      <c r="AX1045" s="21">
        <v>1</v>
      </c>
      <c r="AY1045" s="116">
        <v>81.848952122134506</v>
      </c>
    </row>
    <row r="1046" spans="1:51" ht="15" x14ac:dyDescent="0.25">
      <c r="A1046" s="144">
        <v>2016</v>
      </c>
      <c r="B1046" s="77" t="s">
        <v>401</v>
      </c>
      <c r="C1046" s="78">
        <v>17</v>
      </c>
      <c r="D1046" s="77">
        <v>3535309</v>
      </c>
      <c r="E1046" s="78">
        <v>353530917</v>
      </c>
      <c r="F1046" s="78" t="str">
        <f t="shared" si="39"/>
        <v>3535309172016</v>
      </c>
      <c r="G1046" s="79">
        <v>0.19893266395232256</v>
      </c>
      <c r="H1046" s="80">
        <f t="shared" si="38"/>
        <v>21446</v>
      </c>
      <c r="I1046" s="81">
        <v>20133</v>
      </c>
      <c r="J1046" s="82">
        <v>1313</v>
      </c>
      <c r="K1046" s="83">
        <f>(H1046)/VLOOKUP(D1046,'Dados Base'!$B:$K,6,FALSE)</f>
        <v>39.06090630919423</v>
      </c>
      <c r="L1046" s="88">
        <f t="shared" si="40"/>
        <v>93.87764618110603</v>
      </c>
      <c r="M1046" s="85" t="s">
        <v>702</v>
      </c>
      <c r="N1046" s="86">
        <v>0.746</v>
      </c>
      <c r="O1046" s="87" t="s">
        <v>691</v>
      </c>
      <c r="P1046" s="87" t="s">
        <v>691</v>
      </c>
      <c r="Q1046" s="87" t="s">
        <v>691</v>
      </c>
      <c r="R1046" s="87" t="s">
        <v>691</v>
      </c>
      <c r="S1046" s="87" t="s">
        <v>691</v>
      </c>
      <c r="T1046" s="87" t="s">
        <v>691</v>
      </c>
      <c r="U1046" s="87" t="s">
        <v>691</v>
      </c>
      <c r="V1046" s="87" t="s">
        <v>691</v>
      </c>
      <c r="W1046" s="85">
        <v>10.79</v>
      </c>
      <c r="X1046" s="47">
        <v>5.9693153833333332E-2</v>
      </c>
      <c r="Y1046" s="9">
        <v>14.21</v>
      </c>
      <c r="Z1046" s="10">
        <v>877.26239999999996</v>
      </c>
      <c r="AA1046" s="10">
        <v>219.31559999999999</v>
      </c>
      <c r="AB1046" s="11">
        <v>0</v>
      </c>
      <c r="AC1046" s="12">
        <v>0</v>
      </c>
      <c r="AD1046" s="153">
        <f>VLOOKUP(D1046,'Dados Base'!$B:$K,9,FALSE)*31536000/VLOOKUP($F1046,F:H,MATCH(H1045,F1045:AF1045,0),FALSE)</f>
        <v>7587.6974727221859</v>
      </c>
      <c r="AE1046" s="153">
        <f>VLOOKUP(D1046,'Dados Base'!$B:$K,10,FALSE)*31536000/VLOOKUP($F1046,F:H,MATCH(H1045,F1045:AF1045,0),FALSE)</f>
        <v>838.17588361465994</v>
      </c>
      <c r="AF1046" s="14">
        <v>91.44</v>
      </c>
      <c r="AG1046" s="15">
        <v>91.7</v>
      </c>
      <c r="AH1046" s="14">
        <v>91.44</v>
      </c>
      <c r="AI1046" s="14">
        <v>30.02</v>
      </c>
      <c r="AJ1046" s="14">
        <v>99.72</v>
      </c>
      <c r="AK1046" s="72">
        <f>(SUMIFS('Banco de Indicadores Mun. (2)'!I:I,'Banco de Indicadores Mun. (2)'!B:B,'Banco de Indicadores - Mun. (1)'!B1046,'Banco de Indicadores Mun. (2)'!A:A,'Banco de Indicadores - Mun. (1)'!A1046) / VLOOKUP(D1046,'Dados Base'!$B:$K,8,FALSE)) * 100</f>
        <v>30.01369230769231</v>
      </c>
      <c r="AL1046" s="72">
        <f>(SUMIFS('Banco de Indicadores Mun. (2)'!I:I,'Banco de Indicadores Mun. (2)'!B:B,'Banco de Indicadores - Mun. (1)'!B1046,'Banco de Indicadores Mun. (2)'!A:A,'Banco de Indicadores - Mun. (1)'!A1046) / VLOOKUP(D1046,'Dados Base'!$B:$K,9,FALSE)) * 100</f>
        <v>15.879337209302328</v>
      </c>
      <c r="AM1046" s="72">
        <f>(SUMIFS('Banco de Indicadores Mun. (2)'!J:J,'Banco de Indicadores Mun. (2)'!B:B,'Banco de Indicadores - Mun. (1)'!B1046,'Banco de Indicadores Mun. (2)'!A:A,'Banco de Indicadores - Mun. (1)'!A1046) / VLOOKUP(D1046,'Dados Base'!$B:$K,7,FALSE)) * 100</f>
        <v>29.966685185185188</v>
      </c>
      <c r="AN1046" s="72">
        <f>(SUMIFS('Banco de Indicadores Mun. (2)'!K:K,'Banco de Indicadores Mun. (2)'!B:B,'Banco de Indicadores - Mun. (1)'!B1046,'Banco de Indicadores Mun. (2)'!A:A,'Banco de Indicadores - Mun. (1)'!A1046) / VLOOKUP(D1046,'Dados Base'!$B:$K,10,FALSE)) * 100</f>
        <v>30.191824561403514</v>
      </c>
      <c r="AO1046" s="21">
        <v>0</v>
      </c>
      <c r="AP1046" s="125">
        <v>0</v>
      </c>
      <c r="AQ1046" s="17">
        <v>0</v>
      </c>
      <c r="AR1046" s="18">
        <v>3.4</v>
      </c>
      <c r="AS1046" s="20">
        <v>100</v>
      </c>
      <c r="AT1046" s="20">
        <v>100</v>
      </c>
      <c r="AU1046" s="20">
        <v>80</v>
      </c>
      <c r="AV1046" s="21">
        <v>10</v>
      </c>
      <c r="AW1046" s="21">
        <v>0</v>
      </c>
      <c r="AX1046" s="21">
        <v>0</v>
      </c>
      <c r="AY1046" s="116">
        <v>130.61883146214399</v>
      </c>
    </row>
    <row r="1047" spans="1:51" ht="15" x14ac:dyDescent="0.25">
      <c r="A1047" s="144">
        <v>2016</v>
      </c>
      <c r="B1047" s="77" t="s">
        <v>402</v>
      </c>
      <c r="C1047" s="78">
        <v>20</v>
      </c>
      <c r="D1047" s="77">
        <v>3535408</v>
      </c>
      <c r="E1047" s="78">
        <v>353540820</v>
      </c>
      <c r="F1047" s="78" t="str">
        <f t="shared" si="39"/>
        <v>3535408202016</v>
      </c>
      <c r="G1047" s="79">
        <v>0.4776458977799436</v>
      </c>
      <c r="H1047" s="80">
        <f t="shared" si="38"/>
        <v>14957</v>
      </c>
      <c r="I1047" s="81">
        <v>14612</v>
      </c>
      <c r="J1047" s="82">
        <v>345</v>
      </c>
      <c r="K1047" s="83">
        <f>(H1047)/VLOOKUP(D1047,'Dados Base'!$B:$K,6,FALSE)</f>
        <v>42.354307073681831</v>
      </c>
      <c r="L1047" s="88">
        <f t="shared" si="40"/>
        <v>97.693387711439456</v>
      </c>
      <c r="M1047" s="85" t="s">
        <v>702</v>
      </c>
      <c r="N1047" s="86">
        <v>0.72199999999999998</v>
      </c>
      <c r="O1047" s="87" t="s">
        <v>691</v>
      </c>
      <c r="P1047" s="87" t="s">
        <v>691</v>
      </c>
      <c r="Q1047" s="87" t="s">
        <v>691</v>
      </c>
      <c r="R1047" s="87" t="s">
        <v>691</v>
      </c>
      <c r="S1047" s="87" t="s">
        <v>691</v>
      </c>
      <c r="T1047" s="87" t="s">
        <v>691</v>
      </c>
      <c r="U1047" s="87" t="s">
        <v>691</v>
      </c>
      <c r="V1047" s="87" t="s">
        <v>691</v>
      </c>
      <c r="W1047" s="85">
        <v>50.36</v>
      </c>
      <c r="X1047" s="47">
        <v>4.4235812217592589E-2</v>
      </c>
      <c r="Y1047" s="9">
        <v>10.57</v>
      </c>
      <c r="Z1047" s="10">
        <v>467.37216000000001</v>
      </c>
      <c r="AA1047" s="10">
        <v>347.70384000000001</v>
      </c>
      <c r="AB1047" s="11">
        <v>0</v>
      </c>
      <c r="AC1047" s="12">
        <v>0</v>
      </c>
      <c r="AD1047" s="153">
        <f>VLOOKUP(D1047,'Dados Base'!$B:$K,9,FALSE)*31536000/VLOOKUP($F1047,F:H,MATCH(H1046,F1046:AF1046,0),FALSE)</f>
        <v>5587.3771478237613</v>
      </c>
      <c r="AE1047" s="153">
        <f>VLOOKUP(D1047,'Dados Base'!$B:$K,10,FALSE)*31536000/VLOOKUP($F1047,F:H,MATCH(H1046,F1046:AF1046,0),FALSE)</f>
        <v>653.61770408504367</v>
      </c>
      <c r="AF1047" s="14">
        <v>97.16</v>
      </c>
      <c r="AG1047" s="15" t="s">
        <v>692</v>
      </c>
      <c r="AH1047" s="14">
        <v>95.6</v>
      </c>
      <c r="AI1047" s="14">
        <v>39.26</v>
      </c>
      <c r="AJ1047" s="14">
        <v>99.4</v>
      </c>
      <c r="AK1047" s="72">
        <f>(SUMIFS('Banco de Indicadores Mun. (2)'!I:I,'Banco de Indicadores Mun. (2)'!B:B,'Banco de Indicadores - Mun. (1)'!B1047,'Banco de Indicadores Mun. (2)'!A:A,'Banco de Indicadores - Mun. (1)'!A1047) / VLOOKUP(D1047,'Dados Base'!$B:$K,8,FALSE)) * 100</f>
        <v>0.59353913043478268</v>
      </c>
      <c r="AL1047" s="72">
        <f>(SUMIFS('Banco de Indicadores Mun. (2)'!I:I,'Banco de Indicadores Mun. (2)'!B:B,'Banco de Indicadores - Mun. (1)'!B1047,'Banco de Indicadores Mun. (2)'!A:A,'Banco de Indicadores - Mun. (1)'!A1047) / VLOOKUP(D1047,'Dados Base'!$B:$K,9,FALSE)) * 100</f>
        <v>0.25757358490566035</v>
      </c>
      <c r="AM1047" s="72">
        <f>(SUMIFS('Banco de Indicadores Mun. (2)'!J:J,'Banco de Indicadores Mun. (2)'!B:B,'Banco de Indicadores - Mun. (1)'!B1047,'Banco de Indicadores Mun. (2)'!A:A,'Banco de Indicadores - Mun. (1)'!A1047) / VLOOKUP(D1047,'Dados Base'!$B:$K,7,FALSE)) * 100</f>
        <v>0</v>
      </c>
      <c r="AN1047" s="72">
        <f>(SUMIFS('Banco de Indicadores Mun. (2)'!K:K,'Banco de Indicadores Mun. (2)'!B:B,'Banco de Indicadores - Mun. (1)'!B1047,'Banco de Indicadores Mun. (2)'!A:A,'Banco de Indicadores - Mun. (1)'!A1047) / VLOOKUP(D1047,'Dados Base'!$B:$K,10,FALSE)) * 100</f>
        <v>2.2018387096774195</v>
      </c>
      <c r="AO1047" s="21">
        <v>0</v>
      </c>
      <c r="AP1047" s="125">
        <v>0</v>
      </c>
      <c r="AQ1047" s="17">
        <v>0</v>
      </c>
      <c r="AR1047" s="18">
        <v>8.6</v>
      </c>
      <c r="AS1047" s="20">
        <v>94</v>
      </c>
      <c r="AT1047" s="20">
        <v>94</v>
      </c>
      <c r="AU1047" s="20">
        <v>57.34093017092885</v>
      </c>
      <c r="AV1047" s="21">
        <v>7.14</v>
      </c>
      <c r="AW1047" s="21">
        <v>0</v>
      </c>
      <c r="AX1047" s="21">
        <v>0</v>
      </c>
      <c r="AY1047" s="116">
        <v>3.2521161653450288</v>
      </c>
    </row>
    <row r="1048" spans="1:51" ht="15" x14ac:dyDescent="0.25">
      <c r="A1048" s="144">
        <v>2016</v>
      </c>
      <c r="B1048" s="77" t="s">
        <v>403</v>
      </c>
      <c r="C1048" s="78">
        <v>17</v>
      </c>
      <c r="D1048" s="77">
        <v>3535507</v>
      </c>
      <c r="E1048" s="78">
        <v>353550717</v>
      </c>
      <c r="F1048" s="78" t="str">
        <f t="shared" si="39"/>
        <v>3535507172016</v>
      </c>
      <c r="G1048" s="79">
        <v>0.50442972743052206</v>
      </c>
      <c r="H1048" s="80">
        <f t="shared" si="38"/>
        <v>43447</v>
      </c>
      <c r="I1048" s="81">
        <v>39373</v>
      </c>
      <c r="J1048" s="82">
        <v>4074</v>
      </c>
      <c r="K1048" s="83">
        <f>(H1048)/VLOOKUP(D1048,'Dados Base'!$B:$K,6,FALSE)</f>
        <v>43.399694333176839</v>
      </c>
      <c r="L1048" s="88">
        <f t="shared" si="40"/>
        <v>90.623057978686674</v>
      </c>
      <c r="M1048" s="85" t="s">
        <v>702</v>
      </c>
      <c r="N1048" s="86">
        <v>0.76200000000000001</v>
      </c>
      <c r="O1048" s="87" t="s">
        <v>691</v>
      </c>
      <c r="P1048" s="87" t="s">
        <v>691</v>
      </c>
      <c r="Q1048" s="87" t="s">
        <v>691</v>
      </c>
      <c r="R1048" s="87" t="s">
        <v>691</v>
      </c>
      <c r="S1048" s="87" t="s">
        <v>691</v>
      </c>
      <c r="T1048" s="87" t="s">
        <v>691</v>
      </c>
      <c r="U1048" s="87" t="s">
        <v>691</v>
      </c>
      <c r="V1048" s="87" t="s">
        <v>691</v>
      </c>
      <c r="W1048" s="85">
        <v>0</v>
      </c>
      <c r="X1048" s="47">
        <v>0.12197589363773148</v>
      </c>
      <c r="Y1048" s="9">
        <v>32.64</v>
      </c>
      <c r="Z1048" s="10">
        <v>2090.852973886485</v>
      </c>
      <c r="AA1048" s="10">
        <v>112.61702611351491</v>
      </c>
      <c r="AB1048" s="11">
        <v>1</v>
      </c>
      <c r="AC1048" s="12">
        <v>0</v>
      </c>
      <c r="AD1048" s="153">
        <f>VLOOKUP(D1048,'Dados Base'!$B:$K,9,FALSE)*31536000/VLOOKUP($F1048,F:H,MATCH(H1047,F1047:AF1047,0),FALSE)</f>
        <v>6721.3699449904479</v>
      </c>
      <c r="AE1048" s="153">
        <f>VLOOKUP(D1048,'Dados Base'!$B:$K,10,FALSE)*31536000/VLOOKUP($F1048,F:H,MATCH(H1047,F1047:AF1047,0),FALSE)</f>
        <v>740.36688378944496</v>
      </c>
      <c r="AF1048" s="14">
        <v>92.23</v>
      </c>
      <c r="AG1048" s="15">
        <v>100</v>
      </c>
      <c r="AH1048" s="14">
        <v>91.34</v>
      </c>
      <c r="AI1048" s="14">
        <v>16.46</v>
      </c>
      <c r="AJ1048" s="14">
        <v>100</v>
      </c>
      <c r="AK1048" s="72">
        <f>(SUMIFS('Banco de Indicadores Mun. (2)'!I:I,'Banco de Indicadores Mun. (2)'!B:B,'Banco de Indicadores - Mun. (1)'!B1048,'Banco de Indicadores Mun. (2)'!A:A,'Banco de Indicadores - Mun. (1)'!A1048) / VLOOKUP(D1048,'Dados Base'!$B:$K,8,FALSE)) * 100</f>
        <v>7.6930999999999985</v>
      </c>
      <c r="AL1048" s="72">
        <f>(SUMIFS('Banco de Indicadores Mun. (2)'!I:I,'Banco de Indicadores Mun. (2)'!B:B,'Banco de Indicadores - Mun. (1)'!B1048,'Banco de Indicadores Mun. (2)'!A:A,'Banco de Indicadores - Mun. (1)'!A1048) / VLOOKUP(D1048,'Dados Base'!$B:$K,9,FALSE)) * 100</f>
        <v>4.0708628509719222</v>
      </c>
      <c r="AM1048" s="72">
        <f>(SUMIFS('Banco de Indicadores Mun. (2)'!J:J,'Banco de Indicadores Mun. (2)'!B:B,'Banco de Indicadores - Mun. (1)'!B1048,'Banco de Indicadores Mun. (2)'!A:A,'Banco de Indicadores - Mun. (1)'!A1048) / VLOOKUP(D1048,'Dados Base'!$B:$K,7,FALSE)) * 100</f>
        <v>8.8263711340206186</v>
      </c>
      <c r="AN1048" s="72">
        <f>(SUMIFS('Banco de Indicadores Mun. (2)'!K:K,'Banco de Indicadores Mun. (2)'!B:B,'Banco de Indicadores - Mun. (1)'!B1048,'Banco de Indicadores Mun. (2)'!A:A,'Banco de Indicadores - Mun. (1)'!A1048) / VLOOKUP(D1048,'Dados Base'!$B:$K,10,FALSE)) * 100</f>
        <v>3.3822254901960767</v>
      </c>
      <c r="AO1048" s="21">
        <v>0</v>
      </c>
      <c r="AP1048" s="125">
        <v>0</v>
      </c>
      <c r="AQ1048" s="17">
        <v>0</v>
      </c>
      <c r="AR1048" s="18">
        <v>10</v>
      </c>
      <c r="AS1048" s="20">
        <v>98.587426826164418</v>
      </c>
      <c r="AT1048" s="20">
        <v>98.587426826164418</v>
      </c>
      <c r="AU1048" s="20">
        <v>94.889105542008068</v>
      </c>
      <c r="AV1048" s="21">
        <v>9.98</v>
      </c>
      <c r="AW1048" s="21">
        <v>0</v>
      </c>
      <c r="AX1048" s="21">
        <v>0</v>
      </c>
      <c r="AY1048" s="116">
        <v>93.624237211305967</v>
      </c>
    </row>
    <row r="1049" spans="1:51" ht="15" x14ac:dyDescent="0.25">
      <c r="A1049" s="144">
        <v>2016</v>
      </c>
      <c r="B1049" s="77" t="s">
        <v>404</v>
      </c>
      <c r="C1049" s="78">
        <v>2</v>
      </c>
      <c r="D1049" s="77">
        <v>3535606</v>
      </c>
      <c r="E1049" s="78">
        <v>35356062</v>
      </c>
      <c r="F1049" s="78" t="str">
        <f t="shared" si="39"/>
        <v>353560622016</v>
      </c>
      <c r="G1049" s="79">
        <v>0.31790107908862275</v>
      </c>
      <c r="H1049" s="80">
        <f t="shared" si="38"/>
        <v>17893</v>
      </c>
      <c r="I1049" s="81">
        <v>5394</v>
      </c>
      <c r="J1049" s="82">
        <v>12499</v>
      </c>
      <c r="K1049" s="83">
        <f>(H1049)/VLOOKUP(D1049,'Dados Base'!$B:$K,6,FALSE)</f>
        <v>22.095852011015204</v>
      </c>
      <c r="L1049" s="88">
        <f t="shared" si="40"/>
        <v>30.14586709886548</v>
      </c>
      <c r="M1049" s="85" t="s">
        <v>702</v>
      </c>
      <c r="N1049" s="86">
        <v>0.71899999999999997</v>
      </c>
      <c r="O1049" s="87" t="s">
        <v>691</v>
      </c>
      <c r="P1049" s="87" t="s">
        <v>691</v>
      </c>
      <c r="Q1049" s="87" t="s">
        <v>691</v>
      </c>
      <c r="R1049" s="87" t="s">
        <v>691</v>
      </c>
      <c r="S1049" s="87" t="s">
        <v>691</v>
      </c>
      <c r="T1049" s="87" t="s">
        <v>691</v>
      </c>
      <c r="U1049" s="87" t="s">
        <v>691</v>
      </c>
      <c r="V1049" s="87" t="s">
        <v>691</v>
      </c>
      <c r="W1049" s="85">
        <v>96.9</v>
      </c>
      <c r="X1049" s="47">
        <v>4.3905010878472227E-2</v>
      </c>
      <c r="Y1049" s="9">
        <v>3.83</v>
      </c>
      <c r="Z1049" s="10">
        <v>0</v>
      </c>
      <c r="AA1049" s="10">
        <v>295.75799999999998</v>
      </c>
      <c r="AB1049" s="11">
        <v>5</v>
      </c>
      <c r="AC1049" s="12">
        <v>0</v>
      </c>
      <c r="AD1049" s="153">
        <f>VLOOKUP(D1049,'Dados Base'!$B:$K,9,FALSE)*31536000/VLOOKUP($F1049,F:H,MATCH(H1048,F1048:AF1048,0),FALSE)</f>
        <v>21026.349969261722</v>
      </c>
      <c r="AE1049" s="153">
        <f>VLOOKUP(D1049,'Dados Base'!$B:$K,10,FALSE)*31536000/VLOOKUP($F1049,F:H,MATCH(H1048,F1048:AF1048,0),FALSE)</f>
        <v>2203.0961828648074</v>
      </c>
      <c r="AF1049" s="14">
        <v>80.61</v>
      </c>
      <c r="AG1049" s="15">
        <v>54.77</v>
      </c>
      <c r="AH1049" s="14">
        <v>47.99</v>
      </c>
      <c r="AI1049" s="14">
        <v>37.299999999999997</v>
      </c>
      <c r="AJ1049" s="14">
        <v>100</v>
      </c>
      <c r="AK1049" s="72">
        <f>(SUMIFS('Banco de Indicadores Mun. (2)'!I:I,'Banco de Indicadores Mun. (2)'!B:B,'Banco de Indicadores - Mun. (1)'!B1049,'Banco de Indicadores Mun. (2)'!A:A,'Banco de Indicadores - Mun. (1)'!A1049) / VLOOKUP(D1049,'Dados Base'!$B:$K,8,FALSE)) * 100</f>
        <v>0.75430451866404724</v>
      </c>
      <c r="AL1049" s="72">
        <f>(SUMIFS('Banco de Indicadores Mun. (2)'!I:I,'Banco de Indicadores Mun. (2)'!B:B,'Banco de Indicadores - Mun. (1)'!B1049,'Banco de Indicadores Mun. (2)'!A:A,'Banco de Indicadores - Mun. (1)'!A1049) / VLOOKUP(D1049,'Dados Base'!$B:$K,9,FALSE)) * 100</f>
        <v>0.32182816429170158</v>
      </c>
      <c r="AM1049" s="72">
        <f>(SUMIFS('Banco de Indicadores Mun. (2)'!J:J,'Banco de Indicadores Mun. (2)'!B:B,'Banco de Indicadores - Mun. (1)'!B1049,'Banco de Indicadores Mun. (2)'!A:A,'Banco de Indicadores - Mun. (1)'!A1049) / VLOOKUP(D1049,'Dados Base'!$B:$K,7,FALSE)) * 100</f>
        <v>0.8749244791666666</v>
      </c>
      <c r="AN1049" s="72">
        <f>(SUMIFS('Banco de Indicadores Mun. (2)'!K:K,'Banco de Indicadores Mun. (2)'!B:B,'Banco de Indicadores - Mun. (1)'!B1049,'Banco de Indicadores Mun. (2)'!A:A,'Banco de Indicadores - Mun. (1)'!A1049) / VLOOKUP(D1049,'Dados Base'!$B:$K,10,FALSE)) * 100</f>
        <v>0.38375999999999999</v>
      </c>
      <c r="AO1049" s="21">
        <v>0</v>
      </c>
      <c r="AP1049" s="125">
        <v>0</v>
      </c>
      <c r="AQ1049" s="17">
        <v>0</v>
      </c>
      <c r="AR1049" s="18">
        <v>9.4</v>
      </c>
      <c r="AS1049" s="20">
        <v>86</v>
      </c>
      <c r="AT1049" s="20">
        <v>0</v>
      </c>
      <c r="AU1049" s="20">
        <v>0</v>
      </c>
      <c r="AV1049" s="21">
        <v>1.29</v>
      </c>
      <c r="AW1049" s="21">
        <v>0</v>
      </c>
      <c r="AX1049" s="21">
        <v>0</v>
      </c>
      <c r="AY1049" s="116">
        <v>2.1182092462616913E-2</v>
      </c>
    </row>
    <row r="1050" spans="1:51" ht="15" x14ac:dyDescent="0.25">
      <c r="A1050" s="144">
        <v>2016</v>
      </c>
      <c r="B1050" s="77" t="s">
        <v>405</v>
      </c>
      <c r="C1050" s="78">
        <v>15</v>
      </c>
      <c r="D1050" s="77">
        <v>3535705</v>
      </c>
      <c r="E1050" s="78">
        <v>353570515</v>
      </c>
      <c r="F1050" s="78" t="str">
        <f t="shared" si="39"/>
        <v>3535705152016</v>
      </c>
      <c r="G1050" s="79">
        <v>0.72578702506516102</v>
      </c>
      <c r="H1050" s="80">
        <f t="shared" si="38"/>
        <v>6135</v>
      </c>
      <c r="I1050" s="81">
        <v>5524</v>
      </c>
      <c r="J1050" s="82">
        <v>611</v>
      </c>
      <c r="K1050" s="83">
        <f>(H1050)/VLOOKUP(D1050,'Dados Base'!$B:$K,6,FALSE)</f>
        <v>39.693322981366457</v>
      </c>
      <c r="L1050" s="88">
        <f t="shared" si="40"/>
        <v>90.040749796251021</v>
      </c>
      <c r="M1050" s="85" t="s">
        <v>702</v>
      </c>
      <c r="N1050" s="86">
        <v>0.749</v>
      </c>
      <c r="O1050" s="87" t="s">
        <v>691</v>
      </c>
      <c r="P1050" s="87" t="s">
        <v>691</v>
      </c>
      <c r="Q1050" s="87" t="s">
        <v>691</v>
      </c>
      <c r="R1050" s="87" t="s">
        <v>691</v>
      </c>
      <c r="S1050" s="87" t="s">
        <v>691</v>
      </c>
      <c r="T1050" s="87" t="s">
        <v>691</v>
      </c>
      <c r="U1050" s="87" t="s">
        <v>691</v>
      </c>
      <c r="V1050" s="87" t="s">
        <v>691</v>
      </c>
      <c r="W1050" s="85">
        <v>0</v>
      </c>
      <c r="X1050" s="47">
        <v>1.4052984374999999E-2</v>
      </c>
      <c r="Y1050" s="9">
        <v>3.9</v>
      </c>
      <c r="Z1050" s="10">
        <v>180.40319999999997</v>
      </c>
      <c r="AA1050" s="10">
        <v>120.26879999999998</v>
      </c>
      <c r="AB1050" s="11">
        <v>2</v>
      </c>
      <c r="AC1050" s="12">
        <v>1</v>
      </c>
      <c r="AD1050" s="153">
        <f>VLOOKUP(D1050,'Dados Base'!$B:$K,9,FALSE)*31536000/VLOOKUP($F1050,F:H,MATCH(H1049,F1049:AF1049,0),FALSE)</f>
        <v>6219.8141809290955</v>
      </c>
      <c r="AE1050" s="153">
        <f>VLOOKUP(D1050,'Dados Base'!$B:$K,10,FALSE)*31536000/VLOOKUP($F1050,F:H,MATCH(H1049,F1049:AF1049,0),FALSE)</f>
        <v>668.24449877750612</v>
      </c>
      <c r="AF1050" s="14">
        <v>87.96</v>
      </c>
      <c r="AG1050" s="15">
        <v>91.63</v>
      </c>
      <c r="AH1050" s="14">
        <v>87.96</v>
      </c>
      <c r="AI1050" s="14">
        <v>6.08</v>
      </c>
      <c r="AJ1050" s="14">
        <v>100</v>
      </c>
      <c r="AK1050" s="72">
        <f>(SUMIFS('Banco de Indicadores Mun. (2)'!I:I,'Banco de Indicadores Mun. (2)'!B:B,'Banco de Indicadores - Mun. (1)'!B1050,'Banco de Indicadores Mun. (2)'!A:A,'Banco de Indicadores - Mun. (1)'!A1050) / VLOOKUP(D1050,'Dados Base'!$B:$K,8,FALSE)) * 100</f>
        <v>98.008128205128187</v>
      </c>
      <c r="AL1050" s="72">
        <f>(SUMIFS('Banco de Indicadores Mun. (2)'!I:I,'Banco de Indicadores Mun. (2)'!B:B,'Banco de Indicadores - Mun. (1)'!B1050,'Banco de Indicadores Mun. (2)'!A:A,'Banco de Indicadores - Mun. (1)'!A1050) / VLOOKUP(D1050,'Dados Base'!$B:$K,9,FALSE)) * 100</f>
        <v>31.589396694214873</v>
      </c>
      <c r="AM1050" s="72">
        <f>(SUMIFS('Banco de Indicadores Mun. (2)'!J:J,'Banco de Indicadores Mun. (2)'!B:B,'Banco de Indicadores - Mun. (1)'!B1050,'Banco de Indicadores Mun. (2)'!A:A,'Banco de Indicadores - Mun. (1)'!A1050) / VLOOKUP(D1050,'Dados Base'!$B:$K,7,FALSE)) * 100</f>
        <v>107.07757692307692</v>
      </c>
      <c r="AN1050" s="72">
        <f>(SUMIFS('Banco de Indicadores Mun. (2)'!K:K,'Banco de Indicadores Mun. (2)'!B:B,'Banco de Indicadores - Mun. (1)'!B1050,'Banco de Indicadores Mun. (2)'!A:A,'Banco de Indicadores - Mun. (1)'!A1050) / VLOOKUP(D1050,'Dados Base'!$B:$K,10,FALSE)) * 100</f>
        <v>79.869230769230739</v>
      </c>
      <c r="AO1050" s="21">
        <v>0</v>
      </c>
      <c r="AP1050" s="125">
        <v>0</v>
      </c>
      <c r="AQ1050" s="17">
        <v>17</v>
      </c>
      <c r="AR1050" s="18">
        <v>9.5</v>
      </c>
      <c r="AS1050" s="20">
        <v>100</v>
      </c>
      <c r="AT1050" s="20">
        <v>100</v>
      </c>
      <c r="AU1050" s="20">
        <v>60</v>
      </c>
      <c r="AV1050" s="21">
        <v>7.1</v>
      </c>
      <c r="AW1050" s="21">
        <v>0</v>
      </c>
      <c r="AX1050" s="21">
        <v>1</v>
      </c>
      <c r="AY1050" s="116">
        <v>168.85950604353391</v>
      </c>
    </row>
    <row r="1051" spans="1:51" ht="15" x14ac:dyDescent="0.25">
      <c r="A1051" s="144">
        <v>2016</v>
      </c>
      <c r="B1051" s="77" t="s">
        <v>406</v>
      </c>
      <c r="C1051" s="78">
        <v>14</v>
      </c>
      <c r="D1051" s="77">
        <v>3535804</v>
      </c>
      <c r="E1051" s="78">
        <v>353580414</v>
      </c>
      <c r="F1051" s="78" t="str">
        <f t="shared" si="39"/>
        <v>3535804142016</v>
      </c>
      <c r="G1051" s="79">
        <v>1.1935471366082195</v>
      </c>
      <c r="H1051" s="80">
        <f t="shared" si="38"/>
        <v>19083</v>
      </c>
      <c r="I1051" s="81">
        <v>16089</v>
      </c>
      <c r="J1051" s="82">
        <v>2994</v>
      </c>
      <c r="K1051" s="83">
        <f>(H1051)/VLOOKUP(D1051,'Dados Base'!$B:$K,6,FALSE)</f>
        <v>18.711758707248194</v>
      </c>
      <c r="L1051" s="88">
        <f t="shared" si="40"/>
        <v>84.310642980663417</v>
      </c>
      <c r="M1051" s="85" t="s">
        <v>702</v>
      </c>
      <c r="N1051" s="86">
        <v>0.71699999999999997</v>
      </c>
      <c r="O1051" s="87" t="s">
        <v>691</v>
      </c>
      <c r="P1051" s="87" t="s">
        <v>691</v>
      </c>
      <c r="Q1051" s="87" t="s">
        <v>691</v>
      </c>
      <c r="R1051" s="87" t="s">
        <v>691</v>
      </c>
      <c r="S1051" s="87" t="s">
        <v>691</v>
      </c>
      <c r="T1051" s="87" t="s">
        <v>691</v>
      </c>
      <c r="U1051" s="87" t="s">
        <v>691</v>
      </c>
      <c r="V1051" s="87" t="s">
        <v>691</v>
      </c>
      <c r="W1051" s="85">
        <v>105.93</v>
      </c>
      <c r="X1051" s="47">
        <v>4.0040264232638893E-2</v>
      </c>
      <c r="Y1051" s="9">
        <v>11.12</v>
      </c>
      <c r="Z1051" s="10">
        <v>467.00291975178635</v>
      </c>
      <c r="AA1051" s="10">
        <v>391.00308024821362</v>
      </c>
      <c r="AB1051" s="11">
        <v>3</v>
      </c>
      <c r="AC1051" s="12">
        <v>0</v>
      </c>
      <c r="AD1051" s="153">
        <f>VLOOKUP(D1051,'Dados Base'!$B:$K,9,FALSE)*31536000/VLOOKUP($F1051,F:H,MATCH(H1050,F1050:AF1050,0),FALSE)</f>
        <v>18872.353403552901</v>
      </c>
      <c r="AE1051" s="153">
        <f>VLOOKUP(D1051,'Dados Base'!$B:$K,10,FALSE)*31536000/VLOOKUP($F1051,F:H,MATCH(H1050,F1050:AF1050,0),FALSE)</f>
        <v>2214.4442697689037</v>
      </c>
      <c r="AF1051" s="14">
        <v>68.930000000000007</v>
      </c>
      <c r="AG1051" s="15">
        <v>91.43</v>
      </c>
      <c r="AH1051" s="14">
        <v>59.5</v>
      </c>
      <c r="AI1051" s="14">
        <v>15.61</v>
      </c>
      <c r="AJ1051" s="14">
        <v>84.79</v>
      </c>
      <c r="AK1051" s="72">
        <f>(SUMIFS('Banco de Indicadores Mun. (2)'!I:I,'Banco de Indicadores Mun. (2)'!B:B,'Banco de Indicadores - Mun. (1)'!B1051,'Banco de Indicadores Mun. (2)'!A:A,'Banco de Indicadores - Mun. (1)'!A1051) / VLOOKUP(D1051,'Dados Base'!$B:$K,8,FALSE)) * 100</f>
        <v>16.096819607843148</v>
      </c>
      <c r="AL1051" s="72">
        <f>(SUMIFS('Banco de Indicadores Mun. (2)'!I:I,'Banco de Indicadores Mun. (2)'!B:B,'Banco de Indicadores - Mun. (1)'!B1051,'Banco de Indicadores Mun. (2)'!A:A,'Banco de Indicadores - Mun. (1)'!A1051) / VLOOKUP(D1051,'Dados Base'!$B:$K,9,FALSE)) * 100</f>
        <v>7.188597197898428</v>
      </c>
      <c r="AM1051" s="72">
        <f>(SUMIFS('Banco de Indicadores Mun. (2)'!J:J,'Banco de Indicadores Mun. (2)'!B:B,'Banco de Indicadores - Mun. (1)'!B1051,'Banco de Indicadores Mun. (2)'!A:A,'Banco de Indicadores - Mun. (1)'!A1051) / VLOOKUP(D1051,'Dados Base'!$B:$K,7,FALSE)) * 100</f>
        <v>21.427718085106395</v>
      </c>
      <c r="AN1051" s="72">
        <f>(SUMIFS('Banco de Indicadores Mun. (2)'!K:K,'Banco de Indicadores Mun. (2)'!B:B,'Banco de Indicadores - Mun. (1)'!B1051,'Banco de Indicadores Mun. (2)'!A:A,'Banco de Indicadores - Mun. (1)'!A1051) / VLOOKUP(D1051,'Dados Base'!$B:$K,10,FALSE)) * 100</f>
        <v>1.1384776119402986</v>
      </c>
      <c r="AO1051" s="21">
        <v>0</v>
      </c>
      <c r="AP1051" s="125">
        <v>0</v>
      </c>
      <c r="AQ1051" s="17">
        <v>0</v>
      </c>
      <c r="AR1051" s="18">
        <v>7.8</v>
      </c>
      <c r="AS1051" s="20">
        <v>66.873511345117208</v>
      </c>
      <c r="AT1051" s="20">
        <v>66.873511345117208</v>
      </c>
      <c r="AU1051" s="20">
        <v>54.42886410488812</v>
      </c>
      <c r="AV1051" s="21">
        <v>6.04</v>
      </c>
      <c r="AW1051" s="21">
        <v>0</v>
      </c>
      <c r="AX1051" s="21">
        <v>0</v>
      </c>
      <c r="AY1051" s="116">
        <v>0</v>
      </c>
    </row>
    <row r="1052" spans="1:51" ht="15" x14ac:dyDescent="0.25">
      <c r="A1052" s="144">
        <v>2016</v>
      </c>
      <c r="B1052" s="77" t="s">
        <v>407</v>
      </c>
      <c r="C1052" s="78">
        <v>15</v>
      </c>
      <c r="D1052" s="77">
        <v>3535903</v>
      </c>
      <c r="E1052" s="78">
        <v>353590315</v>
      </c>
      <c r="F1052" s="78" t="str">
        <f t="shared" si="39"/>
        <v>3535903152016</v>
      </c>
      <c r="G1052" s="79">
        <v>0.24113961341187817</v>
      </c>
      <c r="H1052" s="80">
        <f t="shared" si="38"/>
        <v>3866</v>
      </c>
      <c r="I1052" s="81">
        <v>3511</v>
      </c>
      <c r="J1052" s="82">
        <v>355</v>
      </c>
      <c r="K1052" s="83">
        <f>(H1052)/VLOOKUP(D1052,'Dados Base'!$B:$K,6,FALSE)</f>
        <v>27.711275177406641</v>
      </c>
      <c r="L1052" s="88">
        <f t="shared" si="40"/>
        <v>90.817382307294352</v>
      </c>
      <c r="M1052" s="85" t="s">
        <v>702</v>
      </c>
      <c r="N1052" s="86">
        <v>0.73199999999999998</v>
      </c>
      <c r="O1052" s="87" t="s">
        <v>691</v>
      </c>
      <c r="P1052" s="87" t="s">
        <v>691</v>
      </c>
      <c r="Q1052" s="87" t="s">
        <v>691</v>
      </c>
      <c r="R1052" s="87" t="s">
        <v>691</v>
      </c>
      <c r="S1052" s="87" t="s">
        <v>691</v>
      </c>
      <c r="T1052" s="87" t="s">
        <v>691</v>
      </c>
      <c r="U1052" s="87" t="s">
        <v>691</v>
      </c>
      <c r="V1052" s="87" t="s">
        <v>691</v>
      </c>
      <c r="W1052" s="85">
        <v>0</v>
      </c>
      <c r="X1052" s="47">
        <v>9.9428687500000019E-3</v>
      </c>
      <c r="Y1052" s="9">
        <v>2.5099999999999998</v>
      </c>
      <c r="Z1052" s="10">
        <v>158.98348569797315</v>
      </c>
      <c r="AA1052" s="10">
        <v>34.876514302026834</v>
      </c>
      <c r="AB1052" s="11">
        <v>0</v>
      </c>
      <c r="AC1052" s="12">
        <v>0</v>
      </c>
      <c r="AD1052" s="153">
        <f>VLOOKUP(D1052,'Dados Base'!$B:$K,9,FALSE)*31536000/VLOOKUP($F1052,F:H,MATCH(H1051,F1051:AF1051,0),FALSE)</f>
        <v>8157.2684945680294</v>
      </c>
      <c r="AE1052" s="153">
        <f>VLOOKUP(D1052,'Dados Base'!$B:$K,10,FALSE)*31536000/VLOOKUP($F1052,F:H,MATCH(H1051,F1051:AF1051,0),FALSE)</f>
        <v>897.29953440248335</v>
      </c>
      <c r="AF1052" s="14">
        <v>98.76</v>
      </c>
      <c r="AG1052" s="15">
        <v>88.97</v>
      </c>
      <c r="AH1052" s="14">
        <v>97.27</v>
      </c>
      <c r="AI1052" s="14">
        <v>12.55</v>
      </c>
      <c r="AJ1052" s="14">
        <v>100</v>
      </c>
      <c r="AK1052" s="72">
        <f>(SUMIFS('Banco de Indicadores Mun. (2)'!I:I,'Banco de Indicadores Mun. (2)'!B:B,'Banco de Indicadores - Mun. (1)'!B1052,'Banco de Indicadores Mun. (2)'!A:A,'Banco de Indicadores - Mun. (1)'!A1052) / VLOOKUP(D1052,'Dados Base'!$B:$K,8,FALSE)) * 100</f>
        <v>72.967062500000011</v>
      </c>
      <c r="AL1052" s="72">
        <f>(SUMIFS('Banco de Indicadores Mun. (2)'!I:I,'Banco de Indicadores Mun. (2)'!B:B,'Banco de Indicadores - Mun. (1)'!B1052,'Banco de Indicadores Mun. (2)'!A:A,'Banco de Indicadores - Mun. (1)'!A1052) / VLOOKUP(D1052,'Dados Base'!$B:$K,9,FALSE)) * 100</f>
        <v>23.349460000000004</v>
      </c>
      <c r="AM1052" s="72">
        <f>(SUMIFS('Banco de Indicadores Mun. (2)'!J:J,'Banco de Indicadores Mun. (2)'!B:B,'Banco de Indicadores - Mun. (1)'!B1052,'Banco de Indicadores Mun. (2)'!A:A,'Banco de Indicadores - Mun. (1)'!A1052) / VLOOKUP(D1052,'Dados Base'!$B:$K,7,FALSE)) * 100</f>
        <v>95.019809523809556</v>
      </c>
      <c r="AN1052" s="72">
        <f>(SUMIFS('Banco de Indicadores Mun. (2)'!K:K,'Banco de Indicadores Mun. (2)'!B:B,'Banco de Indicadores - Mun. (1)'!B1052,'Banco de Indicadores Mun. (2)'!A:A,'Banco de Indicadores - Mun. (1)'!A1052) / VLOOKUP(D1052,'Dados Base'!$B:$K,10,FALSE)) * 100</f>
        <v>30.86636363636363</v>
      </c>
      <c r="AO1052" s="21">
        <v>0</v>
      </c>
      <c r="AP1052" s="125">
        <v>0</v>
      </c>
      <c r="AQ1052" s="17">
        <v>0</v>
      </c>
      <c r="AR1052" s="18">
        <v>8.6999999999999993</v>
      </c>
      <c r="AS1052" s="20">
        <v>97.6306023408507</v>
      </c>
      <c r="AT1052" s="20">
        <v>97.630602340850686</v>
      </c>
      <c r="AU1052" s="20">
        <v>82.009432424416161</v>
      </c>
      <c r="AV1052" s="21">
        <v>9.9600000000000009</v>
      </c>
      <c r="AW1052" s="21">
        <v>0</v>
      </c>
      <c r="AX1052" s="21">
        <v>0</v>
      </c>
      <c r="AY1052" s="116">
        <v>139.68704957510374</v>
      </c>
    </row>
    <row r="1053" spans="1:51" ht="15" x14ac:dyDescent="0.25">
      <c r="A1053" s="144">
        <v>2016</v>
      </c>
      <c r="B1053" s="77" t="s">
        <v>408</v>
      </c>
      <c r="C1053" s="78">
        <v>20</v>
      </c>
      <c r="D1053" s="77">
        <v>3536000</v>
      </c>
      <c r="E1053" s="78">
        <v>353600020</v>
      </c>
      <c r="F1053" s="78" t="str">
        <f t="shared" si="39"/>
        <v>3536000202016</v>
      </c>
      <c r="G1053" s="79">
        <v>-0.35239893110832199</v>
      </c>
      <c r="H1053" s="80">
        <f t="shared" si="38"/>
        <v>10631</v>
      </c>
      <c r="I1053" s="81">
        <v>9001</v>
      </c>
      <c r="J1053" s="82">
        <v>1630</v>
      </c>
      <c r="K1053" s="83">
        <f>(H1053)/VLOOKUP(D1053,'Dados Base'!$B:$K,6,FALSE)</f>
        <v>29.108482558457915</v>
      </c>
      <c r="L1053" s="88">
        <f t="shared" si="40"/>
        <v>84.667481892578309</v>
      </c>
      <c r="M1053" s="85" t="s">
        <v>702</v>
      </c>
      <c r="N1053" s="86">
        <v>0.73699999999999999</v>
      </c>
      <c r="O1053" s="87" t="s">
        <v>691</v>
      </c>
      <c r="P1053" s="87" t="s">
        <v>691</v>
      </c>
      <c r="Q1053" s="87" t="s">
        <v>691</v>
      </c>
      <c r="R1053" s="87" t="s">
        <v>691</v>
      </c>
      <c r="S1053" s="87" t="s">
        <v>691</v>
      </c>
      <c r="T1053" s="87" t="s">
        <v>691</v>
      </c>
      <c r="U1053" s="87" t="s">
        <v>691</v>
      </c>
      <c r="V1053" s="87" t="s">
        <v>691</v>
      </c>
      <c r="W1053" s="85">
        <v>0</v>
      </c>
      <c r="X1053" s="47">
        <v>2.5459030208333334E-2</v>
      </c>
      <c r="Y1053" s="9">
        <v>6.37</v>
      </c>
      <c r="Z1053" s="10">
        <v>-1.5830071174434579E-2</v>
      </c>
      <c r="AA1053" s="10">
        <v>491.09183007117446</v>
      </c>
      <c r="AB1053" s="11">
        <v>0</v>
      </c>
      <c r="AC1053" s="12">
        <v>0</v>
      </c>
      <c r="AD1053" s="153">
        <f>VLOOKUP(D1053,'Dados Base'!$B:$K,9,FALSE)*31536000/VLOOKUP($F1053,F:H,MATCH(H1052,F1052:AF1052,0),FALSE)</f>
        <v>8068.6595804722037</v>
      </c>
      <c r="AE1053" s="153">
        <f>VLOOKUP(D1053,'Dados Base'!$B:$K,10,FALSE)*31536000/VLOOKUP($F1053,F:H,MATCH(H1052,F1052:AF1052,0),FALSE)</f>
        <v>919.5898786567584</v>
      </c>
      <c r="AF1053" s="14">
        <v>91.96</v>
      </c>
      <c r="AG1053" s="15">
        <v>81.19</v>
      </c>
      <c r="AH1053" s="14">
        <v>90.26</v>
      </c>
      <c r="AI1053" s="14">
        <v>13.14</v>
      </c>
      <c r="AJ1053" s="14">
        <v>100</v>
      </c>
      <c r="AK1053" s="72">
        <f>(SUMIFS('Banco de Indicadores Mun. (2)'!I:I,'Banco de Indicadores Mun. (2)'!B:B,'Banco de Indicadores - Mun. (1)'!B1053,'Banco de Indicadores Mun. (2)'!A:A,'Banco de Indicadores - Mun. (1)'!A1053) / VLOOKUP(D1053,'Dados Base'!$B:$K,8,FALSE)) * 100</f>
        <v>16.255430894308944</v>
      </c>
      <c r="AL1053" s="72">
        <f>(SUMIFS('Banco de Indicadores Mun. (2)'!I:I,'Banco de Indicadores Mun. (2)'!B:B,'Banco de Indicadores - Mun. (1)'!B1053,'Banco de Indicadores Mun. (2)'!A:A,'Banco de Indicadores - Mun. (1)'!A1053) / VLOOKUP(D1053,'Dados Base'!$B:$K,9,FALSE)) * 100</f>
        <v>7.3508014705882347</v>
      </c>
      <c r="AM1053" s="72">
        <f>(SUMIFS('Banco de Indicadores Mun. (2)'!J:J,'Banco de Indicadores Mun. (2)'!B:B,'Banco de Indicadores - Mun. (1)'!B1053,'Banco de Indicadores Mun. (2)'!A:A,'Banco de Indicadores - Mun. (1)'!A1053) / VLOOKUP(D1053,'Dados Base'!$B:$K,7,FALSE)) * 100</f>
        <v>21.412836956521737</v>
      </c>
      <c r="AN1053" s="72">
        <f>(SUMIFS('Banco de Indicadores Mun. (2)'!K:K,'Banco de Indicadores Mun. (2)'!B:B,'Banco de Indicadores - Mun. (1)'!B1053,'Banco de Indicadores Mun. (2)'!A:A,'Banco de Indicadores - Mun. (1)'!A1053) / VLOOKUP(D1053,'Dados Base'!$B:$K,10,FALSE)) * 100</f>
        <v>0.94958064516129037</v>
      </c>
      <c r="AO1053" s="21">
        <v>0</v>
      </c>
      <c r="AP1053" s="125">
        <v>0</v>
      </c>
      <c r="AQ1053" s="17">
        <v>0</v>
      </c>
      <c r="AR1053" s="18">
        <v>8.1999999999999993</v>
      </c>
      <c r="AS1053" s="20">
        <v>98.732206405693944</v>
      </c>
      <c r="AT1053" s="20">
        <v>98.732206405693944</v>
      </c>
      <c r="AU1053" s="20">
        <v>-3.2235481217668394E-3</v>
      </c>
      <c r="AV1053" s="21">
        <v>2.98</v>
      </c>
      <c r="AW1053" s="21">
        <v>0</v>
      </c>
      <c r="AX1053" s="21">
        <v>0</v>
      </c>
      <c r="AY1053" s="116">
        <v>255.70494817470015</v>
      </c>
    </row>
    <row r="1054" spans="1:51" ht="15" x14ac:dyDescent="0.25">
      <c r="A1054" s="144">
        <v>2016</v>
      </c>
      <c r="B1054" s="77" t="s">
        <v>409</v>
      </c>
      <c r="C1054" s="78">
        <v>17</v>
      </c>
      <c r="D1054" s="77">
        <v>3536109</v>
      </c>
      <c r="E1054" s="78">
        <v>353610917</v>
      </c>
      <c r="F1054" s="78" t="str">
        <f t="shared" si="39"/>
        <v>3536109172016</v>
      </c>
      <c r="G1054" s="79">
        <v>1.4964072038571752</v>
      </c>
      <c r="H1054" s="80">
        <f t="shared" si="38"/>
        <v>6064</v>
      </c>
      <c r="I1054" s="81">
        <v>5166</v>
      </c>
      <c r="J1054" s="82">
        <v>898</v>
      </c>
      <c r="K1054" s="83">
        <f>(H1054)/VLOOKUP(D1054,'Dados Base'!$B:$K,6,FALSE)</f>
        <v>28.870691296895831</v>
      </c>
      <c r="L1054" s="88">
        <f t="shared" si="40"/>
        <v>85.191292875989447</v>
      </c>
      <c r="M1054" s="85" t="s">
        <v>702</v>
      </c>
      <c r="N1054" s="86">
        <v>0.72699999999999998</v>
      </c>
      <c r="O1054" s="87" t="s">
        <v>691</v>
      </c>
      <c r="P1054" s="87" t="s">
        <v>691</v>
      </c>
      <c r="Q1054" s="87" t="s">
        <v>691</v>
      </c>
      <c r="R1054" s="87" t="s">
        <v>691</v>
      </c>
      <c r="S1054" s="87" t="s">
        <v>691</v>
      </c>
      <c r="T1054" s="87" t="s">
        <v>691</v>
      </c>
      <c r="U1054" s="87" t="s">
        <v>691</v>
      </c>
      <c r="V1054" s="87" t="s">
        <v>691</v>
      </c>
      <c r="W1054" s="85">
        <v>0</v>
      </c>
      <c r="X1054" s="47">
        <v>1.1381054166666665E-2</v>
      </c>
      <c r="Y1054" s="9">
        <v>3.41</v>
      </c>
      <c r="Z1054" s="10">
        <v>150.01377883597883</v>
      </c>
      <c r="AA1054" s="10">
        <v>112.85822116402117</v>
      </c>
      <c r="AB1054" s="11">
        <v>1</v>
      </c>
      <c r="AC1054" s="12">
        <v>1</v>
      </c>
      <c r="AD1054" s="153">
        <f>VLOOKUP(D1054,'Dados Base'!$B:$K,9,FALSE)*31536000/VLOOKUP($F1054,F:H,MATCH(H1053,F1053:AF1053,0),FALSE)</f>
        <v>11025.118733509235</v>
      </c>
      <c r="AE1054" s="153">
        <f>VLOOKUP(D1054,'Dados Base'!$B:$K,10,FALSE)*31536000/VLOOKUP($F1054,F:H,MATCH(H1053,F1053:AF1053,0),FALSE)</f>
        <v>1248.1266490765172</v>
      </c>
      <c r="AF1054" s="14">
        <v>72.069999999999993</v>
      </c>
      <c r="AG1054" s="15">
        <v>78.63</v>
      </c>
      <c r="AH1054" s="14">
        <v>60.86</v>
      </c>
      <c r="AI1054" s="14">
        <v>36.99</v>
      </c>
      <c r="AJ1054" s="14">
        <v>91.66</v>
      </c>
      <c r="AK1054" s="72">
        <f>(SUMIFS('Banco de Indicadores Mun. (2)'!I:I,'Banco de Indicadores Mun. (2)'!B:B,'Banco de Indicadores - Mun. (1)'!B1054,'Banco de Indicadores Mun. (2)'!A:A,'Banco de Indicadores - Mun. (1)'!A1054) / VLOOKUP(D1054,'Dados Base'!$B:$K,8,FALSE)) * 100</f>
        <v>1.6722673267326731</v>
      </c>
      <c r="AL1054" s="72">
        <f>(SUMIFS('Banco de Indicadores Mun. (2)'!I:I,'Banco de Indicadores Mun. (2)'!B:B,'Banco de Indicadores - Mun. (1)'!B1054,'Banco de Indicadores Mun. (2)'!A:A,'Banco de Indicadores - Mun. (1)'!A1054) / VLOOKUP(D1054,'Dados Base'!$B:$K,9,FALSE)) * 100</f>
        <v>0.79669339622641511</v>
      </c>
      <c r="AM1054" s="72">
        <f>(SUMIFS('Banco de Indicadores Mun. (2)'!J:J,'Banco de Indicadores Mun. (2)'!B:B,'Banco de Indicadores - Mun. (1)'!B1054,'Banco de Indicadores Mun. (2)'!A:A,'Banco de Indicadores - Mun. (1)'!A1054) / VLOOKUP(D1054,'Dados Base'!$B:$K,7,FALSE)) * 100</f>
        <v>1.8419870129870131</v>
      </c>
      <c r="AN1054" s="72">
        <f>(SUMIFS('Banco de Indicadores Mun. (2)'!K:K,'Banco de Indicadores Mun. (2)'!B:B,'Banco de Indicadores - Mun. (1)'!B1054,'Banco de Indicadores Mun. (2)'!A:A,'Banco de Indicadores - Mun. (1)'!A1054) / VLOOKUP(D1054,'Dados Base'!$B:$K,10,FALSE)) * 100</f>
        <v>1.12775</v>
      </c>
      <c r="AO1054" s="21">
        <v>0</v>
      </c>
      <c r="AP1054" s="125">
        <v>0</v>
      </c>
      <c r="AQ1054" s="17">
        <v>0</v>
      </c>
      <c r="AR1054" s="18">
        <v>9.6999999999999993</v>
      </c>
      <c r="AS1054" s="20">
        <v>60.709386635312555</v>
      </c>
      <c r="AT1054" s="20">
        <v>60.709386635312548</v>
      </c>
      <c r="AU1054" s="20">
        <v>57.067233800472785</v>
      </c>
      <c r="AV1054" s="21">
        <v>6.32</v>
      </c>
      <c r="AW1054" s="21">
        <v>0</v>
      </c>
      <c r="AX1054" s="21">
        <v>1</v>
      </c>
      <c r="AY1054" s="116">
        <v>124.62202351642149</v>
      </c>
    </row>
    <row r="1055" spans="1:51" ht="15" x14ac:dyDescent="0.25">
      <c r="A1055" s="144">
        <v>2016</v>
      </c>
      <c r="B1055" s="77" t="s">
        <v>410</v>
      </c>
      <c r="C1055" s="78">
        <v>11</v>
      </c>
      <c r="D1055" s="77">
        <v>3536208</v>
      </c>
      <c r="E1055" s="78">
        <v>353620811</v>
      </c>
      <c r="F1055" s="78" t="str">
        <f t="shared" si="39"/>
        <v>3536208112016</v>
      </c>
      <c r="G1055" s="79">
        <v>0.40381980901220693</v>
      </c>
      <c r="H1055" s="80">
        <f t="shared" si="38"/>
        <v>18937</v>
      </c>
      <c r="I1055" s="81">
        <v>13236</v>
      </c>
      <c r="J1055" s="82">
        <v>5701</v>
      </c>
      <c r="K1055" s="83">
        <f>(H1055)/VLOOKUP(D1055,'Dados Base'!$B:$K,6,FALSE)</f>
        <v>52.648113653423785</v>
      </c>
      <c r="L1055" s="88">
        <f t="shared" si="40"/>
        <v>69.89491471722026</v>
      </c>
      <c r="M1055" s="85" t="s">
        <v>702</v>
      </c>
      <c r="N1055" s="86">
        <v>0.73599999999999999</v>
      </c>
      <c r="O1055" s="87" t="s">
        <v>691</v>
      </c>
      <c r="P1055" s="87" t="s">
        <v>691</v>
      </c>
      <c r="Q1055" s="87" t="s">
        <v>691</v>
      </c>
      <c r="R1055" s="87" t="s">
        <v>691</v>
      </c>
      <c r="S1055" s="87" t="s">
        <v>691</v>
      </c>
      <c r="T1055" s="87" t="s">
        <v>691</v>
      </c>
      <c r="U1055" s="87" t="s">
        <v>691</v>
      </c>
      <c r="V1055" s="87" t="s">
        <v>691</v>
      </c>
      <c r="W1055" s="85">
        <v>0</v>
      </c>
      <c r="X1055" s="47">
        <v>4.1941685134259263E-2</v>
      </c>
      <c r="Y1055" s="9">
        <v>9.35</v>
      </c>
      <c r="Z1055" s="10">
        <v>385.44429735385546</v>
      </c>
      <c r="AA1055" s="10">
        <v>335.99570264614448</v>
      </c>
      <c r="AB1055" s="11">
        <v>5</v>
      </c>
      <c r="AC1055" s="12">
        <v>1</v>
      </c>
      <c r="AD1055" s="153">
        <f>VLOOKUP(D1055,'Dados Base'!$B:$K,9,FALSE)*31536000/VLOOKUP($F1055,F:H,MATCH(H1054,F1054:AF1054,0),FALSE)</f>
        <v>18135.2400063368</v>
      </c>
      <c r="AE1055" s="153">
        <f>VLOOKUP(D1055,'Dados Base'!$B:$K,10,FALSE)*31536000/VLOOKUP($F1055,F:H,MATCH(H1054,F1054:AF1054,0),FALSE)</f>
        <v>2331.4358134868248</v>
      </c>
      <c r="AF1055" s="14">
        <v>72.760000000000005</v>
      </c>
      <c r="AG1055" s="15">
        <v>100</v>
      </c>
      <c r="AH1055" s="14">
        <v>60.19</v>
      </c>
      <c r="AI1055" s="14">
        <v>30.41</v>
      </c>
      <c r="AJ1055" s="14">
        <v>100</v>
      </c>
      <c r="AK1055" s="72">
        <f>(SUMIFS('Banco de Indicadores Mun. (2)'!I:I,'Banco de Indicadores Mun. (2)'!B:B,'Banco de Indicadores - Mun. (1)'!B1055,'Banco de Indicadores Mun. (2)'!A:A,'Banco de Indicadores - Mun. (1)'!A1055) / VLOOKUP(D1055,'Dados Base'!$B:$K,8,FALSE)) * 100</f>
        <v>0.97450526315789454</v>
      </c>
      <c r="AL1055" s="72">
        <f>(SUMIFS('Banco de Indicadores Mun. (2)'!I:I,'Banco de Indicadores Mun. (2)'!B:B,'Banco de Indicadores - Mun. (1)'!B1055,'Banco de Indicadores Mun. (2)'!A:A,'Banco de Indicadores - Mun. (1)'!A1055) / VLOOKUP(D1055,'Dados Base'!$B:$K,9,FALSE)) * 100</f>
        <v>0.42505968778696046</v>
      </c>
      <c r="AM1055" s="72">
        <f>(SUMIFS('Banco de Indicadores Mun. (2)'!J:J,'Banco de Indicadores Mun. (2)'!B:B,'Banco de Indicadores - Mun. (1)'!B1055,'Banco de Indicadores Mun. (2)'!A:A,'Banco de Indicadores - Mun. (1)'!A1055) / VLOOKUP(D1055,'Dados Base'!$B:$K,7,FALSE)) * 100</f>
        <v>1.1075970149253731</v>
      </c>
      <c r="AN1055" s="72">
        <f>(SUMIFS('Banco de Indicadores Mun. (2)'!K:K,'Banco de Indicadores Mun. (2)'!B:B,'Banco de Indicadores - Mun. (1)'!B1055,'Banco de Indicadores Mun. (2)'!A:A,'Banco de Indicadores - Mun. (1)'!A1055) / VLOOKUP(D1055,'Dados Base'!$B:$K,10,FALSE)) * 100</f>
        <v>0.65603571428571428</v>
      </c>
      <c r="AO1055" s="21">
        <v>0</v>
      </c>
      <c r="AP1055" s="125">
        <v>0</v>
      </c>
      <c r="AQ1055" s="17">
        <v>0</v>
      </c>
      <c r="AR1055" s="18">
        <v>8.4</v>
      </c>
      <c r="AS1055" s="20">
        <v>82.197285616801878</v>
      </c>
      <c r="AT1055" s="20">
        <v>82.197285616801878</v>
      </c>
      <c r="AU1055" s="20">
        <v>53.427076035963559</v>
      </c>
      <c r="AV1055" s="21">
        <v>6.71</v>
      </c>
      <c r="AW1055" s="21">
        <v>0</v>
      </c>
      <c r="AX1055" s="21">
        <v>1</v>
      </c>
      <c r="AY1055" s="116">
        <v>6.3469075967708228</v>
      </c>
    </row>
    <row r="1056" spans="1:51" ht="15" x14ac:dyDescent="0.25">
      <c r="A1056" s="144">
        <v>2016</v>
      </c>
      <c r="B1056" s="77" t="s">
        <v>411</v>
      </c>
      <c r="C1056" s="78">
        <v>15</v>
      </c>
      <c r="D1056" s="77">
        <v>3536257</v>
      </c>
      <c r="E1056" s="78">
        <v>353625715</v>
      </c>
      <c r="F1056" s="78" t="str">
        <f t="shared" si="39"/>
        <v>3536257152016</v>
      </c>
      <c r="G1056" s="79">
        <v>0.2373293177812652</v>
      </c>
      <c r="H1056" s="80">
        <f t="shared" si="38"/>
        <v>2049</v>
      </c>
      <c r="I1056" s="81">
        <v>1693</v>
      </c>
      <c r="J1056" s="82">
        <v>356</v>
      </c>
      <c r="K1056" s="83">
        <f>(H1056)/VLOOKUP(D1056,'Dados Base'!$B:$K,6,FALSE)</f>
        <v>24.24565140220092</v>
      </c>
      <c r="L1056" s="88">
        <f t="shared" si="40"/>
        <v>82.62567105905319</v>
      </c>
      <c r="M1056" s="85" t="s">
        <v>702</v>
      </c>
      <c r="N1056" s="86">
        <v>0.72099999999999997</v>
      </c>
      <c r="O1056" s="87" t="s">
        <v>691</v>
      </c>
      <c r="P1056" s="87" t="s">
        <v>691</v>
      </c>
      <c r="Q1056" s="87" t="s">
        <v>691</v>
      </c>
      <c r="R1056" s="87" t="s">
        <v>691</v>
      </c>
      <c r="S1056" s="87" t="s">
        <v>691</v>
      </c>
      <c r="T1056" s="87" t="s">
        <v>691</v>
      </c>
      <c r="U1056" s="87" t="s">
        <v>691</v>
      </c>
      <c r="V1056" s="87" t="s">
        <v>691</v>
      </c>
      <c r="W1056" s="85">
        <v>0</v>
      </c>
      <c r="X1056" s="47">
        <v>4.29703046875E-3</v>
      </c>
      <c r="Y1056" s="9">
        <v>1.21</v>
      </c>
      <c r="Z1056" s="10">
        <v>86.981040000000007</v>
      </c>
      <c r="AA1056" s="10">
        <v>6.5469599999999994</v>
      </c>
      <c r="AB1056" s="11">
        <v>0</v>
      </c>
      <c r="AC1056" s="12">
        <v>2</v>
      </c>
      <c r="AD1056" s="153">
        <f>VLOOKUP(D1056,'Dados Base'!$B:$K,9,FALSE)*31536000/VLOOKUP($F1056,F:H,MATCH(H1055,F1055:AF1055,0),FALSE)</f>
        <v>10004.099560761348</v>
      </c>
      <c r="AE1056" s="153">
        <f>VLOOKUP(D1056,'Dados Base'!$B:$K,10,FALSE)*31536000/VLOOKUP($F1056,F:H,MATCH(H1055,F1055:AF1055,0),FALSE)</f>
        <v>1077.3645680819909</v>
      </c>
      <c r="AF1056" s="14">
        <v>80.53</v>
      </c>
      <c r="AG1056" s="15">
        <v>100</v>
      </c>
      <c r="AH1056" s="14">
        <v>80.53</v>
      </c>
      <c r="AI1056" s="14">
        <v>21.65</v>
      </c>
      <c r="AJ1056" s="14">
        <v>99.6</v>
      </c>
      <c r="AK1056" s="72">
        <f>(SUMIFS('Banco de Indicadores Mun. (2)'!I:I,'Banco de Indicadores Mun. (2)'!B:B,'Banco de Indicadores - Mun. (1)'!B1056,'Banco de Indicadores Mun. (2)'!A:A,'Banco de Indicadores - Mun. (1)'!A1056) / VLOOKUP(D1056,'Dados Base'!$B:$K,8,FALSE)) * 100</f>
        <v>11.317714285714285</v>
      </c>
      <c r="AL1056" s="72">
        <f>(SUMIFS('Banco de Indicadores Mun. (2)'!I:I,'Banco de Indicadores Mun. (2)'!B:B,'Banco de Indicadores - Mun. (1)'!B1056,'Banco de Indicadores Mun. (2)'!A:A,'Banco de Indicadores - Mun. (1)'!A1056) / VLOOKUP(D1056,'Dados Base'!$B:$K,9,FALSE)) * 100</f>
        <v>3.6564923076923073</v>
      </c>
      <c r="AM1056" s="72">
        <f>(SUMIFS('Banco de Indicadores Mun. (2)'!J:J,'Banco de Indicadores Mun. (2)'!B:B,'Banco de Indicadores - Mun. (1)'!B1056,'Banco de Indicadores Mun. (2)'!A:A,'Banco de Indicadores - Mun. (1)'!A1056) / VLOOKUP(D1056,'Dados Base'!$B:$K,7,FALSE)) * 100</f>
        <v>11.007714285714282</v>
      </c>
      <c r="AN1056" s="72">
        <f>(SUMIFS('Banco de Indicadores Mun. (2)'!K:K,'Banco de Indicadores Mun. (2)'!B:B,'Banco de Indicadores - Mun. (1)'!B1056,'Banco de Indicadores Mun. (2)'!A:A,'Banco de Indicadores - Mun. (1)'!A1056) / VLOOKUP(D1056,'Dados Base'!$B:$K,10,FALSE)) * 100</f>
        <v>11.937714285714289</v>
      </c>
      <c r="AO1056" s="21">
        <v>0</v>
      </c>
      <c r="AP1056" s="125">
        <v>0</v>
      </c>
      <c r="AQ1056" s="17">
        <v>0</v>
      </c>
      <c r="AR1056" s="18">
        <v>8.6999999999999993</v>
      </c>
      <c r="AS1056" s="20">
        <v>100</v>
      </c>
      <c r="AT1056" s="20">
        <v>100</v>
      </c>
      <c r="AU1056" s="20">
        <v>93</v>
      </c>
      <c r="AV1056" s="21">
        <v>10</v>
      </c>
      <c r="AW1056" s="21">
        <v>0</v>
      </c>
      <c r="AX1056" s="21">
        <v>2</v>
      </c>
      <c r="AY1056" s="116">
        <v>29.627437116366156</v>
      </c>
    </row>
    <row r="1057" spans="1:51" ht="15" x14ac:dyDescent="0.25">
      <c r="A1057" s="144">
        <v>2016</v>
      </c>
      <c r="B1057" s="77" t="s">
        <v>412</v>
      </c>
      <c r="C1057" s="78">
        <v>8</v>
      </c>
      <c r="D1057" s="77">
        <v>3536307</v>
      </c>
      <c r="E1057" s="78">
        <v>35363078</v>
      </c>
      <c r="F1057" s="78" t="str">
        <f t="shared" si="39"/>
        <v>353630782016</v>
      </c>
      <c r="G1057" s="79">
        <v>1.1869797681459238</v>
      </c>
      <c r="H1057" s="80">
        <f t="shared" si="38"/>
        <v>13890</v>
      </c>
      <c r="I1057" s="81">
        <v>11596</v>
      </c>
      <c r="J1057" s="82">
        <v>2294</v>
      </c>
      <c r="K1057" s="83">
        <f>(H1057)/VLOOKUP(D1057,'Dados Base'!$B:$K,6,FALSE)</f>
        <v>23.145756611287929</v>
      </c>
      <c r="L1057" s="88">
        <f t="shared" si="40"/>
        <v>83.484521238300928</v>
      </c>
      <c r="M1057" s="85" t="s">
        <v>702</v>
      </c>
      <c r="N1057" s="86">
        <v>0.73</v>
      </c>
      <c r="O1057" s="87" t="s">
        <v>691</v>
      </c>
      <c r="P1057" s="87" t="s">
        <v>691</v>
      </c>
      <c r="Q1057" s="87" t="s">
        <v>691</v>
      </c>
      <c r="R1057" s="87" t="s">
        <v>691</v>
      </c>
      <c r="S1057" s="87" t="s">
        <v>691</v>
      </c>
      <c r="T1057" s="87" t="s">
        <v>691</v>
      </c>
      <c r="U1057" s="87" t="s">
        <v>691</v>
      </c>
      <c r="V1057" s="87" t="s">
        <v>691</v>
      </c>
      <c r="W1057" s="85">
        <v>0</v>
      </c>
      <c r="X1057" s="47">
        <v>4.2280902777777775E-2</v>
      </c>
      <c r="Y1057" s="9">
        <v>8.0399999999999991</v>
      </c>
      <c r="Z1057" s="10">
        <v>545.86224000000004</v>
      </c>
      <c r="AA1057" s="10">
        <v>74.435760000000002</v>
      </c>
      <c r="AB1057" s="11">
        <v>0</v>
      </c>
      <c r="AC1057" s="12">
        <v>0</v>
      </c>
      <c r="AD1057" s="153">
        <f>VLOOKUP(D1057,'Dados Base'!$B:$K,9,FALSE)*31536000/VLOOKUP($F1057,F:H,MATCH(H1056,F1056:AF1056,0),FALSE)</f>
        <v>21886.755939524839</v>
      </c>
      <c r="AE1057" s="153">
        <f>VLOOKUP(D1057,'Dados Base'!$B:$K,10,FALSE)*31536000/VLOOKUP($F1057,F:H,MATCH(H1056,F1056:AF1056,0),FALSE)</f>
        <v>2679.0842332613393</v>
      </c>
      <c r="AF1057" s="14">
        <v>100</v>
      </c>
      <c r="AG1057" s="15">
        <v>80.760000000000005</v>
      </c>
      <c r="AH1057" s="14">
        <v>100</v>
      </c>
      <c r="AI1057" s="14">
        <v>45.39</v>
      </c>
      <c r="AJ1057" s="14">
        <v>100</v>
      </c>
      <c r="AK1057" s="72">
        <f>(SUMIFS('Banco de Indicadores Mun. (2)'!I:I,'Banco de Indicadores Mun. (2)'!B:B,'Banco de Indicadores - Mun. (1)'!B1057,'Banco de Indicadores Mun. (2)'!A:A,'Banco de Indicadores - Mun. (1)'!A1057) / VLOOKUP(D1057,'Dados Base'!$B:$K,8,FALSE)) * 100</f>
        <v>8.1087251655629125</v>
      </c>
      <c r="AL1057" s="72">
        <f>(SUMIFS('Banco de Indicadores Mun. (2)'!I:I,'Banco de Indicadores Mun. (2)'!B:B,'Banco de Indicadores - Mun. (1)'!B1057,'Banco de Indicadores Mun. (2)'!A:A,'Banco de Indicadores - Mun. (1)'!A1057) / VLOOKUP(D1057,'Dados Base'!$B:$K,9,FALSE)) * 100</f>
        <v>2.5402852697095435</v>
      </c>
      <c r="AM1057" s="72">
        <f>(SUMIFS('Banco de Indicadores Mun. (2)'!J:J,'Banco de Indicadores Mun. (2)'!B:B,'Banco de Indicadores - Mun. (1)'!B1057,'Banco de Indicadores Mun. (2)'!A:A,'Banco de Indicadores - Mun. (1)'!A1057) / VLOOKUP(D1057,'Dados Base'!$B:$K,7,FALSE)) * 100</f>
        <v>11.740853260869564</v>
      </c>
      <c r="AN1057" s="72">
        <f>(SUMIFS('Banco de Indicadores Mun. (2)'!K:K,'Banco de Indicadores Mun. (2)'!B:B,'Banco de Indicadores - Mun. (1)'!B1057,'Banco de Indicadores Mun. (2)'!A:A,'Banco de Indicadores - Mun. (1)'!A1057) / VLOOKUP(D1057,'Dados Base'!$B:$K,10,FALSE)) * 100</f>
        <v>2.4450677966101697</v>
      </c>
      <c r="AO1057" s="21">
        <v>0</v>
      </c>
      <c r="AP1057" s="125">
        <v>0</v>
      </c>
      <c r="AQ1057" s="17">
        <v>0</v>
      </c>
      <c r="AR1057" s="18">
        <v>7.8</v>
      </c>
      <c r="AS1057" s="20">
        <v>100</v>
      </c>
      <c r="AT1057" s="20">
        <v>100</v>
      </c>
      <c r="AU1057" s="20">
        <v>88</v>
      </c>
      <c r="AV1057" s="21">
        <v>10</v>
      </c>
      <c r="AW1057" s="21">
        <v>0</v>
      </c>
      <c r="AX1057" s="21">
        <v>0</v>
      </c>
      <c r="AY1057" s="116">
        <v>34.491458417166939</v>
      </c>
    </row>
    <row r="1058" spans="1:51" ht="15" x14ac:dyDescent="0.25">
      <c r="A1058" s="144">
        <v>2016</v>
      </c>
      <c r="B1058" s="77" t="s">
        <v>413</v>
      </c>
      <c r="C1058" s="78">
        <v>20</v>
      </c>
      <c r="D1058" s="77">
        <v>3536406</v>
      </c>
      <c r="E1058" s="78">
        <v>353640620</v>
      </c>
      <c r="F1058" s="78" t="str">
        <f t="shared" si="39"/>
        <v>3536406202016</v>
      </c>
      <c r="G1058" s="79">
        <v>1.4326213805975652</v>
      </c>
      <c r="H1058" s="80">
        <f t="shared" si="38"/>
        <v>6833</v>
      </c>
      <c r="I1058" s="81">
        <v>5947</v>
      </c>
      <c r="J1058" s="82">
        <v>886</v>
      </c>
      <c r="K1058" s="83">
        <f>(H1058)/VLOOKUP(D1058,'Dados Base'!$B:$K,6,FALSE)</f>
        <v>18.275428601995241</v>
      </c>
      <c r="L1058" s="88">
        <f t="shared" si="40"/>
        <v>87.033513829942919</v>
      </c>
      <c r="M1058" s="85" t="s">
        <v>702</v>
      </c>
      <c r="N1058" s="86">
        <v>0.71099999999999997</v>
      </c>
      <c r="O1058" s="87" t="s">
        <v>691</v>
      </c>
      <c r="P1058" s="87" t="s">
        <v>691</v>
      </c>
      <c r="Q1058" s="87" t="s">
        <v>691</v>
      </c>
      <c r="R1058" s="87" t="s">
        <v>691</v>
      </c>
      <c r="S1058" s="87" t="s">
        <v>691</v>
      </c>
      <c r="T1058" s="87" t="s">
        <v>691</v>
      </c>
      <c r="U1058" s="87" t="s">
        <v>691</v>
      </c>
      <c r="V1058" s="87" t="s">
        <v>691</v>
      </c>
      <c r="W1058" s="85">
        <v>94.53</v>
      </c>
      <c r="X1058" s="47">
        <v>1.4854424923596116E-2</v>
      </c>
      <c r="Y1058" s="9">
        <v>4.1100000000000003</v>
      </c>
      <c r="Z1058" s="10">
        <v>133.22879999999995</v>
      </c>
      <c r="AA1058" s="10">
        <v>183.96720000000002</v>
      </c>
      <c r="AB1058" s="11">
        <v>0</v>
      </c>
      <c r="AC1058" s="12">
        <v>0</v>
      </c>
      <c r="AD1058" s="153">
        <f>VLOOKUP(D1058,'Dados Base'!$B:$K,9,FALSE)*31536000/VLOOKUP($F1058,F:H,MATCH(H1057,F1057:AF1057,0),FALSE)</f>
        <v>12507.326211034684</v>
      </c>
      <c r="AE1058" s="153">
        <f>VLOOKUP(D1058,'Dados Base'!$B:$K,10,FALSE)*31536000/VLOOKUP($F1058,F:H,MATCH(H1057,F1057:AF1057,0),FALSE)</f>
        <v>1569.1848382847938</v>
      </c>
      <c r="AF1058" s="14" t="s">
        <v>692</v>
      </c>
      <c r="AG1058" s="15">
        <v>84.93</v>
      </c>
      <c r="AH1058" s="14" t="s">
        <v>692</v>
      </c>
      <c r="AI1058" s="14" t="s">
        <v>692</v>
      </c>
      <c r="AJ1058" s="14" t="s">
        <v>692</v>
      </c>
      <c r="AK1058" s="72">
        <f>(SUMIFS('Banco de Indicadores Mun. (2)'!I:I,'Banco de Indicadores Mun. (2)'!B:B,'Banco de Indicadores - Mun. (1)'!B1058,'Banco de Indicadores Mun. (2)'!A:A,'Banco de Indicadores - Mun. (1)'!A1058) / VLOOKUP(D1058,'Dados Base'!$B:$K,8,FALSE)) * 100</f>
        <v>10.919734513274335</v>
      </c>
      <c r="AL1058" s="72">
        <f>(SUMIFS('Banco de Indicadores Mun. (2)'!I:I,'Banco de Indicadores Mun. (2)'!B:B,'Banco de Indicadores - Mun. (1)'!B1058,'Banco de Indicadores Mun. (2)'!A:A,'Banco de Indicadores - Mun. (1)'!A1058) / VLOOKUP(D1058,'Dados Base'!$B:$K,9,FALSE)) * 100</f>
        <v>4.5532472324723239</v>
      </c>
      <c r="AM1058" s="72">
        <f>(SUMIFS('Banco de Indicadores Mun. (2)'!J:J,'Banco de Indicadores Mun. (2)'!B:B,'Banco de Indicadores - Mun. (1)'!B1058,'Banco de Indicadores Mun. (2)'!A:A,'Banco de Indicadores - Mun. (1)'!A1058) / VLOOKUP(D1058,'Dados Base'!$B:$K,7,FALSE)) * 100</f>
        <v>0</v>
      </c>
      <c r="AN1058" s="72">
        <f>(SUMIFS('Banco de Indicadores Mun. (2)'!K:K,'Banco de Indicadores Mun. (2)'!B:B,'Banco de Indicadores - Mun. (1)'!B1058,'Banco de Indicadores Mun. (2)'!A:A,'Banco de Indicadores - Mun. (1)'!A1058) / VLOOKUP(D1058,'Dados Base'!$B:$K,10,FALSE)) * 100</f>
        <v>36.292058823529423</v>
      </c>
      <c r="AO1058" s="21">
        <v>0</v>
      </c>
      <c r="AP1058" s="125">
        <v>0</v>
      </c>
      <c r="AQ1058" s="17">
        <v>0</v>
      </c>
      <c r="AR1058" s="18">
        <v>8.6999999999999993</v>
      </c>
      <c r="AS1058" s="20">
        <v>60</v>
      </c>
      <c r="AT1058" s="20">
        <v>60</v>
      </c>
      <c r="AU1058" s="20">
        <v>42.002042900919299</v>
      </c>
      <c r="AV1058" s="21">
        <v>5.63</v>
      </c>
      <c r="AW1058" s="21">
        <v>0</v>
      </c>
      <c r="AX1058" s="21">
        <v>0</v>
      </c>
      <c r="AY1058" s="116">
        <v>5.9995590848107296</v>
      </c>
    </row>
    <row r="1059" spans="1:51" ht="15" x14ac:dyDescent="0.25">
      <c r="A1059" s="144">
        <v>2016</v>
      </c>
      <c r="B1059" s="77" t="s">
        <v>414</v>
      </c>
      <c r="C1059" s="78">
        <v>5</v>
      </c>
      <c r="D1059" s="77">
        <v>3536505</v>
      </c>
      <c r="E1059" s="78">
        <v>35365055</v>
      </c>
      <c r="F1059" s="78" t="str">
        <f t="shared" si="39"/>
        <v>353650552016</v>
      </c>
      <c r="G1059" s="79">
        <v>3.407878194614411</v>
      </c>
      <c r="H1059" s="80">
        <f t="shared" si="38"/>
        <v>96955</v>
      </c>
      <c r="I1059" s="81">
        <v>96865</v>
      </c>
      <c r="J1059" s="82">
        <v>90</v>
      </c>
      <c r="K1059" s="83">
        <f>(H1059)/VLOOKUP(D1059,'Dados Base'!$B:$K,6,FALSE)</f>
        <v>695.86592980693308</v>
      </c>
      <c r="L1059" s="88">
        <f t="shared" si="40"/>
        <v>99.907173430973131</v>
      </c>
      <c r="M1059" s="85" t="s">
        <v>702</v>
      </c>
      <c r="N1059" s="86">
        <v>0.79500000000000004</v>
      </c>
      <c r="O1059" s="87" t="s">
        <v>691</v>
      </c>
      <c r="P1059" s="87" t="s">
        <v>691</v>
      </c>
      <c r="Q1059" s="87" t="s">
        <v>691</v>
      </c>
      <c r="R1059" s="87" t="s">
        <v>691</v>
      </c>
      <c r="S1059" s="87" t="s">
        <v>691</v>
      </c>
      <c r="T1059" s="87" t="s">
        <v>691</v>
      </c>
      <c r="U1059" s="87" t="s">
        <v>691</v>
      </c>
      <c r="V1059" s="87" t="s">
        <v>691</v>
      </c>
      <c r="W1059" s="85">
        <v>1.1100000000000001</v>
      </c>
      <c r="X1059" s="47">
        <v>0.29512922453703705</v>
      </c>
      <c r="Y1059" s="9">
        <v>90.03</v>
      </c>
      <c r="Z1059" s="10">
        <v>4295.2523402590205</v>
      </c>
      <c r="AA1059" s="10">
        <v>1106.6376597409799</v>
      </c>
      <c r="AB1059" s="11">
        <v>70</v>
      </c>
      <c r="AC1059" s="12">
        <v>2</v>
      </c>
      <c r="AD1059" s="153">
        <f>VLOOKUP(D1059,'Dados Base'!$B:$K,9,FALSE)*31536000/VLOOKUP($F1059,F:H,MATCH(H1058,F1058:AF1058,0),FALSE)</f>
        <v>526.92816254963645</v>
      </c>
      <c r="AE1059" s="153">
        <f>VLOOKUP(D1059,'Dados Base'!$B:$K,10,FALSE)*31536000/VLOOKUP($F1059,F:H,MATCH(H1058,F1058:AF1058,0),FALSE)</f>
        <v>68.305502552730644</v>
      </c>
      <c r="AF1059" s="14">
        <v>100</v>
      </c>
      <c r="AG1059" s="15" t="s">
        <v>692</v>
      </c>
      <c r="AH1059" s="14">
        <v>94.04</v>
      </c>
      <c r="AI1059" s="14">
        <v>27.82</v>
      </c>
      <c r="AJ1059" s="14">
        <v>100</v>
      </c>
      <c r="AK1059" s="72">
        <f>(SUMIFS('Banco de Indicadores Mun. (2)'!I:I,'Banco de Indicadores Mun. (2)'!B:B,'Banco de Indicadores - Mun. (1)'!B1059,'Banco de Indicadores Mun. (2)'!A:A,'Banco de Indicadores - Mun. (1)'!A1059) / VLOOKUP(D1059,'Dados Base'!$B:$K,8,FALSE)) * 100</f>
        <v>548.34729508196722</v>
      </c>
      <c r="AL1059" s="72">
        <f>(SUMIFS('Banco de Indicadores Mun. (2)'!I:I,'Banco de Indicadores Mun. (2)'!B:B,'Banco de Indicadores - Mun. (1)'!B1059,'Banco de Indicadores Mun. (2)'!A:A,'Banco de Indicadores - Mun. (1)'!A1059) / VLOOKUP(D1059,'Dados Base'!$B:$K,9,FALSE)) * 100</f>
        <v>206.47645061728394</v>
      </c>
      <c r="AM1059" s="72">
        <f>(SUMIFS('Banco de Indicadores Mun. (2)'!J:J,'Banco de Indicadores Mun. (2)'!B:B,'Banco de Indicadores - Mun. (1)'!B1059,'Banco de Indicadores Mun. (2)'!A:A,'Banco de Indicadores - Mun. (1)'!A1059) / VLOOKUP(D1059,'Dados Base'!$B:$K,7,FALSE)) * 100</f>
        <v>811.27957500000002</v>
      </c>
      <c r="AN1059" s="72">
        <f>(SUMIFS('Banco de Indicadores Mun. (2)'!K:K,'Banco de Indicadores Mun. (2)'!B:B,'Banco de Indicadores - Mun. (1)'!B1059,'Banco de Indicadores Mun. (2)'!A:A,'Banco de Indicadores - Mun. (1)'!A1059) / VLOOKUP(D1059,'Dados Base'!$B:$K,10,FALSE)) * 100</f>
        <v>47.523904761904753</v>
      </c>
      <c r="AO1059" s="21">
        <v>0</v>
      </c>
      <c r="AP1059" s="125">
        <v>1.031406322520757</v>
      </c>
      <c r="AQ1059" s="17">
        <v>0</v>
      </c>
      <c r="AR1059" s="18">
        <v>9.5</v>
      </c>
      <c r="AS1059" s="20">
        <v>90.923879040667373</v>
      </c>
      <c r="AT1059" s="20">
        <v>87.377847758081344</v>
      </c>
      <c r="AU1059" s="20">
        <v>79.513880146745308</v>
      </c>
      <c r="AV1059" s="21">
        <v>8.4700000000000006</v>
      </c>
      <c r="AW1059" s="21">
        <v>7</v>
      </c>
      <c r="AX1059" s="21">
        <v>2</v>
      </c>
      <c r="AY1059" s="116">
        <v>759.31900797535923</v>
      </c>
    </row>
    <row r="1060" spans="1:51" ht="15" x14ac:dyDescent="0.25">
      <c r="A1060" s="144">
        <v>2016</v>
      </c>
      <c r="B1060" s="77" t="s">
        <v>415</v>
      </c>
      <c r="C1060" s="78">
        <v>17</v>
      </c>
      <c r="D1060" s="77">
        <v>3536570</v>
      </c>
      <c r="E1060" s="78">
        <v>353657017</v>
      </c>
      <c r="F1060" s="78" t="str">
        <f t="shared" si="39"/>
        <v>3536570172016</v>
      </c>
      <c r="G1060" s="79">
        <v>-7.2945919757871902E-2</v>
      </c>
      <c r="H1060" s="80">
        <f t="shared" si="38"/>
        <v>1775</v>
      </c>
      <c r="I1060" s="81">
        <v>1319</v>
      </c>
      <c r="J1060" s="82">
        <v>456</v>
      </c>
      <c r="K1060" s="83">
        <f>(H1060)/VLOOKUP(D1060,'Dados Base'!$B:$K,6,FALSE)</f>
        <v>6.9187292925355681</v>
      </c>
      <c r="L1060" s="88">
        <f t="shared" si="40"/>
        <v>74.309859154929583</v>
      </c>
      <c r="M1060" s="85" t="s">
        <v>702</v>
      </c>
      <c r="N1060" s="86">
        <v>0.71799999999999997</v>
      </c>
      <c r="O1060" s="87" t="s">
        <v>691</v>
      </c>
      <c r="P1060" s="87" t="s">
        <v>691</v>
      </c>
      <c r="Q1060" s="87" t="s">
        <v>691</v>
      </c>
      <c r="R1060" s="87" t="s">
        <v>691</v>
      </c>
      <c r="S1060" s="87" t="s">
        <v>691</v>
      </c>
      <c r="T1060" s="87" t="s">
        <v>691</v>
      </c>
      <c r="U1060" s="87" t="s">
        <v>691</v>
      </c>
      <c r="V1060" s="87" t="s">
        <v>691</v>
      </c>
      <c r="W1060" s="85">
        <v>0</v>
      </c>
      <c r="X1060" s="47">
        <v>3.0521679687500001E-3</v>
      </c>
      <c r="Y1060" s="9">
        <v>0.88</v>
      </c>
      <c r="Z1060" s="10">
        <v>47.356450434782602</v>
      </c>
      <c r="AA1060" s="10">
        <v>20.359549565217389</v>
      </c>
      <c r="AB1060" s="11">
        <v>0</v>
      </c>
      <c r="AC1060" s="12">
        <v>0</v>
      </c>
      <c r="AD1060" s="153">
        <f>VLOOKUP(D1060,'Dados Base'!$B:$K,9,FALSE)*31536000/VLOOKUP($F1060,F:H,MATCH(H1059,F1059:AF1059,0),FALSE)</f>
        <v>42817.892957746481</v>
      </c>
      <c r="AE1060" s="153">
        <f>VLOOKUP(D1060,'Dados Base'!$B:$K,10,FALSE)*31536000/VLOOKUP($F1060,F:H,MATCH(H1059,F1059:AF1059,0),FALSE)</f>
        <v>4619.3577464788732</v>
      </c>
      <c r="AF1060" s="14">
        <v>66.03</v>
      </c>
      <c r="AG1060" s="15">
        <v>76.09</v>
      </c>
      <c r="AH1060" s="14">
        <v>65.430000000000007</v>
      </c>
      <c r="AI1060" s="14">
        <v>17.420000000000002</v>
      </c>
      <c r="AJ1060" s="14">
        <v>96.89</v>
      </c>
      <c r="AK1060" s="72">
        <f>(SUMIFS('Banco de Indicadores Mun. (2)'!I:I,'Banco de Indicadores Mun. (2)'!B:B,'Banco de Indicadores - Mun. (1)'!B1060,'Banco de Indicadores Mun. (2)'!A:A,'Banco de Indicadores - Mun. (1)'!A1060) / VLOOKUP(D1060,'Dados Base'!$B:$K,8,FALSE)) * 100</f>
        <v>7.9734960629921261</v>
      </c>
      <c r="AL1060" s="72">
        <f>(SUMIFS('Banco de Indicadores Mun. (2)'!I:I,'Banco de Indicadores Mun. (2)'!B:B,'Banco de Indicadores - Mun. (1)'!B1060,'Banco de Indicadores Mun. (2)'!A:A,'Banco de Indicadores - Mun. (1)'!A1060) / VLOOKUP(D1060,'Dados Base'!$B:$K,9,FALSE)) * 100</f>
        <v>4.2018008298755181</v>
      </c>
      <c r="AM1060" s="72">
        <f>(SUMIFS('Banco de Indicadores Mun. (2)'!J:J,'Banco de Indicadores Mun. (2)'!B:B,'Banco de Indicadores - Mun. (1)'!B1060,'Banco de Indicadores Mun. (2)'!A:A,'Banco de Indicadores - Mun. (1)'!A1060) / VLOOKUP(D1060,'Dados Base'!$B:$K,7,FALSE)) * 100</f>
        <v>0.55898019801980203</v>
      </c>
      <c r="AN1060" s="72">
        <f>(SUMIFS('Banco de Indicadores Mun. (2)'!K:K,'Banco de Indicadores Mun. (2)'!B:B,'Banco de Indicadores - Mun. (1)'!B1060,'Banco de Indicadores Mun. (2)'!A:A,'Banco de Indicadores - Mun. (1)'!A1060) / VLOOKUP(D1060,'Dados Base'!$B:$K,10,FALSE)) * 100</f>
        <v>36.776038461538462</v>
      </c>
      <c r="AO1060" s="21">
        <v>0</v>
      </c>
      <c r="AP1060" s="125">
        <v>0</v>
      </c>
      <c r="AQ1060" s="17">
        <v>0</v>
      </c>
      <c r="AR1060" s="18">
        <v>8.6</v>
      </c>
      <c r="AS1060" s="20">
        <v>85.278413424866514</v>
      </c>
      <c r="AT1060" s="20">
        <v>85.278413424866514</v>
      </c>
      <c r="AU1060" s="20">
        <v>69.933915817211016</v>
      </c>
      <c r="AV1060" s="21">
        <v>7.32</v>
      </c>
      <c r="AW1060" s="21">
        <v>0</v>
      </c>
      <c r="AX1060" s="21">
        <v>0</v>
      </c>
      <c r="AY1060" s="116">
        <v>82.046598537156598</v>
      </c>
    </row>
    <row r="1061" spans="1:51" ht="15" x14ac:dyDescent="0.25">
      <c r="A1061" s="144">
        <v>2016</v>
      </c>
      <c r="B1061" s="77" t="s">
        <v>416</v>
      </c>
      <c r="C1061" s="78">
        <v>15</v>
      </c>
      <c r="D1061" s="77">
        <v>3536604</v>
      </c>
      <c r="E1061" s="78">
        <v>353660415</v>
      </c>
      <c r="F1061" s="78" t="str">
        <f t="shared" si="39"/>
        <v>3536604152016</v>
      </c>
      <c r="G1061" s="79">
        <v>-6.7710596029857406E-2</v>
      </c>
      <c r="H1061" s="80">
        <f t="shared" si="38"/>
        <v>8534</v>
      </c>
      <c r="I1061" s="81">
        <v>7783</v>
      </c>
      <c r="J1061" s="82">
        <v>751</v>
      </c>
      <c r="K1061" s="83">
        <f>(H1061)/VLOOKUP(D1061,'Dados Base'!$B:$K,6,FALSE)</f>
        <v>11.519511898816193</v>
      </c>
      <c r="L1061" s="88">
        <f t="shared" si="40"/>
        <v>91.199906257323647</v>
      </c>
      <c r="M1061" s="85" t="s">
        <v>702</v>
      </c>
      <c r="N1061" s="86">
        <v>0.72499999999999998</v>
      </c>
      <c r="O1061" s="87" t="s">
        <v>691</v>
      </c>
      <c r="P1061" s="87" t="s">
        <v>691</v>
      </c>
      <c r="Q1061" s="87" t="s">
        <v>691</v>
      </c>
      <c r="R1061" s="87" t="s">
        <v>691</v>
      </c>
      <c r="S1061" s="87" t="s">
        <v>691</v>
      </c>
      <c r="T1061" s="87" t="s">
        <v>691</v>
      </c>
      <c r="U1061" s="87" t="s">
        <v>691</v>
      </c>
      <c r="V1061" s="87" t="s">
        <v>691</v>
      </c>
      <c r="W1061" s="85">
        <v>65.400000000000006</v>
      </c>
      <c r="X1061" s="47">
        <v>1.9592641666666667E-2</v>
      </c>
      <c r="Y1061" s="9">
        <v>5.65</v>
      </c>
      <c r="Z1061" s="10">
        <v>320.76631781949084</v>
      </c>
      <c r="AA1061" s="10">
        <v>114.79768218050917</v>
      </c>
      <c r="AB1061" s="11">
        <v>0</v>
      </c>
      <c r="AC1061" s="12">
        <v>0</v>
      </c>
      <c r="AD1061" s="153">
        <f>VLOOKUP(D1061,'Dados Base'!$B:$K,9,FALSE)*31536000/VLOOKUP($F1061,F:H,MATCH(H1060,F1060:AF1060,0),FALSE)</f>
        <v>21100.370283571596</v>
      </c>
      <c r="AE1061" s="153">
        <f>VLOOKUP(D1061,'Dados Base'!$B:$K,10,FALSE)*31536000/VLOOKUP($F1061,F:H,MATCH(H1060,F1060:AF1060,0),FALSE)</f>
        <v>2254.1551441293655</v>
      </c>
      <c r="AF1061" s="14">
        <v>88.16</v>
      </c>
      <c r="AG1061" s="15">
        <v>90.23</v>
      </c>
      <c r="AH1061" s="14">
        <v>86.67</v>
      </c>
      <c r="AI1061" s="14">
        <v>20.6</v>
      </c>
      <c r="AJ1061" s="14">
        <v>97.71</v>
      </c>
      <c r="AK1061" s="72">
        <f>(SUMIFS('Banco de Indicadores Mun. (2)'!I:I,'Banco de Indicadores Mun. (2)'!B:B,'Banco de Indicadores - Mun. (1)'!B1061,'Banco de Indicadores Mun. (2)'!A:A,'Banco de Indicadores - Mun. (1)'!A1061) / VLOOKUP(D1061,'Dados Base'!$B:$K,8,FALSE)) * 100</f>
        <v>13.099748633879782</v>
      </c>
      <c r="AL1061" s="72">
        <f>(SUMIFS('Banco de Indicadores Mun. (2)'!I:I,'Banco de Indicadores Mun. (2)'!B:B,'Banco de Indicadores - Mun. (1)'!B1061,'Banco de Indicadores Mun. (2)'!A:A,'Banco de Indicadores - Mun. (1)'!A1061) / VLOOKUP(D1061,'Dados Base'!$B:$K,9,FALSE)) * 100</f>
        <v>4.1983432574430823</v>
      </c>
      <c r="AM1061" s="72">
        <f>(SUMIFS('Banco de Indicadores Mun. (2)'!J:J,'Banco de Indicadores Mun. (2)'!B:B,'Banco de Indicadores - Mun. (1)'!B1061,'Banco de Indicadores Mun. (2)'!A:A,'Banco de Indicadores - Mun. (1)'!A1061) / VLOOKUP(D1061,'Dados Base'!$B:$K,7,FALSE)) * 100</f>
        <v>18.453319672131148</v>
      </c>
      <c r="AN1061" s="72">
        <f>(SUMIFS('Banco de Indicadores Mun. (2)'!K:K,'Banco de Indicadores Mun. (2)'!B:B,'Banco de Indicadores - Mun. (1)'!B1061,'Banco de Indicadores Mun. (2)'!A:A,'Banco de Indicadores - Mun. (1)'!A1061) / VLOOKUP(D1061,'Dados Base'!$B:$K,10,FALSE)) * 100</f>
        <v>2.3926065573770487</v>
      </c>
      <c r="AO1061" s="21">
        <v>0</v>
      </c>
      <c r="AP1061" s="125">
        <v>0</v>
      </c>
      <c r="AQ1061" s="17">
        <v>0</v>
      </c>
      <c r="AR1061" s="18">
        <v>7.5</v>
      </c>
      <c r="AS1061" s="20">
        <v>92.054512728207754</v>
      </c>
      <c r="AT1061" s="20">
        <v>92.054512728207754</v>
      </c>
      <c r="AU1061" s="20">
        <v>73.643900280898066</v>
      </c>
      <c r="AV1061" s="21">
        <v>8.17</v>
      </c>
      <c r="AW1061" s="21">
        <v>0</v>
      </c>
      <c r="AX1061" s="21">
        <v>0</v>
      </c>
      <c r="AY1061" s="116">
        <v>129.15869350610797</v>
      </c>
    </row>
    <row r="1062" spans="1:51" ht="15" x14ac:dyDescent="0.25">
      <c r="A1062" s="144">
        <v>2016</v>
      </c>
      <c r="B1062" s="77" t="s">
        <v>417</v>
      </c>
      <c r="C1062" s="78">
        <v>13</v>
      </c>
      <c r="D1062" s="77">
        <v>3536703</v>
      </c>
      <c r="E1062" s="78">
        <v>353670313</v>
      </c>
      <c r="F1062" s="78" t="str">
        <f t="shared" si="39"/>
        <v>3536703132016</v>
      </c>
      <c r="G1062" s="79">
        <v>1.0608853911509675</v>
      </c>
      <c r="H1062" s="80">
        <f t="shared" si="38"/>
        <v>43993</v>
      </c>
      <c r="I1062" s="81">
        <v>40913</v>
      </c>
      <c r="J1062" s="82">
        <v>3080</v>
      </c>
      <c r="K1062" s="83">
        <f>(H1062)/VLOOKUP(D1062,'Dados Base'!$B:$K,6,FALSE)</f>
        <v>60.332153926328211</v>
      </c>
      <c r="L1062" s="88">
        <f t="shared" si="40"/>
        <v>92.998886186438753</v>
      </c>
      <c r="M1062" s="85" t="s">
        <v>702</v>
      </c>
      <c r="N1062" s="86">
        <v>0.73899999999999999</v>
      </c>
      <c r="O1062" s="87" t="s">
        <v>691</v>
      </c>
      <c r="P1062" s="87" t="s">
        <v>691</v>
      </c>
      <c r="Q1062" s="87" t="s">
        <v>691</v>
      </c>
      <c r="R1062" s="87" t="s">
        <v>691</v>
      </c>
      <c r="S1062" s="87" t="s">
        <v>691</v>
      </c>
      <c r="T1062" s="87" t="s">
        <v>691</v>
      </c>
      <c r="U1062" s="87" t="s">
        <v>691</v>
      </c>
      <c r="V1062" s="87" t="s">
        <v>691</v>
      </c>
      <c r="W1062" s="85">
        <v>15.86</v>
      </c>
      <c r="X1062" s="47">
        <v>0.13339161319328702</v>
      </c>
      <c r="Y1062" s="9">
        <v>33.71</v>
      </c>
      <c r="Z1062" s="10">
        <v>1842.47560528502</v>
      </c>
      <c r="AA1062" s="10">
        <v>433.19239471498008</v>
      </c>
      <c r="AB1062" s="11">
        <v>1</v>
      </c>
      <c r="AC1062" s="12">
        <v>1</v>
      </c>
      <c r="AD1062" s="153">
        <f>VLOOKUP(D1062,'Dados Base'!$B:$K,9,FALSE)*31536000/VLOOKUP($F1062,F:H,MATCH(H1061,F1061:AF1061,0),FALSE)</f>
        <v>4286.7110676698567</v>
      </c>
      <c r="AE1062" s="153">
        <f>VLOOKUP(D1062,'Dados Base'!$B:$K,10,FALSE)*31536000/VLOOKUP($F1062,F:H,MATCH(H1061,F1061:AF1061,0),FALSE)</f>
        <v>451.61002886822894</v>
      </c>
      <c r="AF1062" s="14">
        <v>99.61</v>
      </c>
      <c r="AG1062" s="15" t="s">
        <v>692</v>
      </c>
      <c r="AH1062" s="14">
        <v>96.16</v>
      </c>
      <c r="AI1062" s="14">
        <v>36.44</v>
      </c>
      <c r="AJ1062" s="14">
        <v>100</v>
      </c>
      <c r="AK1062" s="72">
        <f>(SUMIFS('Banco de Indicadores Mun. (2)'!I:I,'Banco de Indicadores Mun. (2)'!B:B,'Banco de Indicadores - Mun. (1)'!B1062,'Banco de Indicadores Mun. (2)'!A:A,'Banco de Indicadores - Mun. (1)'!A1062) / VLOOKUP(D1062,'Dados Base'!$B:$K,8,FALSE)) * 100</f>
        <v>23.114928802588995</v>
      </c>
      <c r="AL1062" s="72">
        <f>(SUMIFS('Banco de Indicadores Mun. (2)'!I:I,'Banco de Indicadores Mun. (2)'!B:B,'Banco de Indicadores - Mun. (1)'!B1062,'Banco de Indicadores Mun. (2)'!A:A,'Banco de Indicadores - Mun. (1)'!A1062) / VLOOKUP(D1062,'Dados Base'!$B:$K,9,FALSE)) * 100</f>
        <v>11.9440016722408</v>
      </c>
      <c r="AM1062" s="72">
        <f>(SUMIFS('Banco de Indicadores Mun. (2)'!J:J,'Banco de Indicadores Mun. (2)'!B:B,'Banco de Indicadores - Mun. (1)'!B1062,'Banco de Indicadores Mun. (2)'!A:A,'Banco de Indicadores - Mun. (1)'!A1062) / VLOOKUP(D1062,'Dados Base'!$B:$K,7,FALSE)) * 100</f>
        <v>5.1365325203252032</v>
      </c>
      <c r="AN1062" s="72">
        <f>(SUMIFS('Banco de Indicadores Mun. (2)'!K:K,'Banco de Indicadores Mun. (2)'!B:B,'Banco de Indicadores - Mun. (1)'!B1062,'Banco de Indicadores Mun. (2)'!A:A,'Banco de Indicadores - Mun. (1)'!A1062) / VLOOKUP(D1062,'Dados Base'!$B:$K,10,FALSE)) * 100</f>
        <v>93.316285714285712</v>
      </c>
      <c r="AO1062" s="21">
        <v>0</v>
      </c>
      <c r="AP1062" s="125">
        <v>0</v>
      </c>
      <c r="AQ1062" s="17">
        <v>0</v>
      </c>
      <c r="AR1062" s="18">
        <v>8</v>
      </c>
      <c r="AS1062" s="20">
        <v>99.612117641282467</v>
      </c>
      <c r="AT1062" s="20">
        <v>99.612117641282467</v>
      </c>
      <c r="AU1062" s="20">
        <v>80.964165479543581</v>
      </c>
      <c r="AV1062" s="21">
        <v>9.7899999999999991</v>
      </c>
      <c r="AW1062" s="21">
        <v>0</v>
      </c>
      <c r="AX1062" s="21">
        <v>1</v>
      </c>
      <c r="AY1062" s="116">
        <v>153.09275831614062</v>
      </c>
    </row>
    <row r="1063" spans="1:51" ht="15" x14ac:dyDescent="0.25">
      <c r="A1063" s="144">
        <v>2016</v>
      </c>
      <c r="B1063" s="77" t="s">
        <v>418</v>
      </c>
      <c r="C1063" s="78">
        <v>5</v>
      </c>
      <c r="D1063" s="77">
        <v>3536802</v>
      </c>
      <c r="E1063" s="78">
        <v>35368025</v>
      </c>
      <c r="F1063" s="78" t="str">
        <f t="shared" si="39"/>
        <v>353680252016</v>
      </c>
      <c r="G1063" s="79">
        <v>0.32633796001206861</v>
      </c>
      <c r="H1063" s="80">
        <f t="shared" si="38"/>
        <v>5896</v>
      </c>
      <c r="I1063" s="81">
        <v>1600</v>
      </c>
      <c r="J1063" s="82">
        <v>4296</v>
      </c>
      <c r="K1063" s="83">
        <f>(H1063)/VLOOKUP(D1063,'Dados Base'!$B:$K,6,FALSE)</f>
        <v>37.511133732026977</v>
      </c>
      <c r="L1063" s="88">
        <f t="shared" si="40"/>
        <v>27.137042062415194</v>
      </c>
      <c r="M1063" s="85" t="s">
        <v>702</v>
      </c>
      <c r="N1063" s="86">
        <v>0.67700000000000005</v>
      </c>
      <c r="O1063" s="87" t="s">
        <v>691</v>
      </c>
      <c r="P1063" s="87" t="s">
        <v>691</v>
      </c>
      <c r="Q1063" s="87" t="s">
        <v>691</v>
      </c>
      <c r="R1063" s="87" t="s">
        <v>691</v>
      </c>
      <c r="S1063" s="87" t="s">
        <v>691</v>
      </c>
      <c r="T1063" s="87" t="s">
        <v>691</v>
      </c>
      <c r="U1063" s="87" t="s">
        <v>691</v>
      </c>
      <c r="V1063" s="87" t="s">
        <v>691</v>
      </c>
      <c r="W1063" s="85">
        <v>0</v>
      </c>
      <c r="X1063" s="47">
        <v>3.7848020833333336E-3</v>
      </c>
      <c r="Y1063" s="9">
        <v>1.06</v>
      </c>
      <c r="Z1063" s="10">
        <v>0</v>
      </c>
      <c r="AA1063" s="10">
        <v>81.539999999999992</v>
      </c>
      <c r="AB1063" s="11">
        <v>0</v>
      </c>
      <c r="AC1063" s="12">
        <v>0</v>
      </c>
      <c r="AD1063" s="153">
        <f>VLOOKUP(D1063,'Dados Base'!$B:$K,9,FALSE)*31536000/VLOOKUP($F1063,F:H,MATCH(H1062,F1062:AF1062,0),FALSE)</f>
        <v>9948.6024423337858</v>
      </c>
      <c r="AE1063" s="153">
        <f>VLOOKUP(D1063,'Dados Base'!$B:$K,10,FALSE)*31536000/VLOOKUP($F1063,F:H,MATCH(H1062,F1062:AF1062,0),FALSE)</f>
        <v>1337.1777476255086</v>
      </c>
      <c r="AF1063" s="14">
        <v>24.65</v>
      </c>
      <c r="AG1063" s="15">
        <v>24.91</v>
      </c>
      <c r="AH1063" s="14">
        <v>20.69</v>
      </c>
      <c r="AI1063" s="14">
        <v>10.71</v>
      </c>
      <c r="AJ1063" s="14">
        <v>98.94</v>
      </c>
      <c r="AK1063" s="72">
        <f>(SUMIFS('Banco de Indicadores Mun. (2)'!I:I,'Banco de Indicadores Mun. (2)'!B:B,'Banco de Indicadores - Mun. (1)'!B1063,'Banco de Indicadores Mun. (2)'!A:A,'Banco de Indicadores - Mun. (1)'!A1063) / VLOOKUP(D1063,'Dados Base'!$B:$K,8,FALSE)) * 100</f>
        <v>2.1146619718309867</v>
      </c>
      <c r="AL1063" s="72">
        <f>(SUMIFS('Banco de Indicadores Mun. (2)'!I:I,'Banco de Indicadores Mun. (2)'!B:B,'Banco de Indicadores - Mun. (1)'!B1063,'Banco de Indicadores Mun. (2)'!A:A,'Banco de Indicadores - Mun. (1)'!A1063) / VLOOKUP(D1063,'Dados Base'!$B:$K,9,FALSE)) * 100</f>
        <v>0.8072096774193549</v>
      </c>
      <c r="AM1063" s="72">
        <f>(SUMIFS('Banco de Indicadores Mun. (2)'!J:J,'Banco de Indicadores Mun. (2)'!B:B,'Banco de Indicadores - Mun. (1)'!B1063,'Banco de Indicadores Mun. (2)'!A:A,'Banco de Indicadores - Mun. (1)'!A1063) / VLOOKUP(D1063,'Dados Base'!$B:$K,7,FALSE)) * 100</f>
        <v>2.7981739130434784</v>
      </c>
      <c r="AN1063" s="72">
        <f>(SUMIFS('Banco de Indicadores Mun. (2)'!K:K,'Banco de Indicadores Mun. (2)'!B:B,'Banco de Indicadores - Mun. (1)'!B1063,'Banco de Indicadores Mun. (2)'!A:A,'Banco de Indicadores - Mun. (1)'!A1063) / VLOOKUP(D1063,'Dados Base'!$B:$K,10,FALSE)) * 100</f>
        <v>0.85700000000000087</v>
      </c>
      <c r="AO1063" s="21">
        <v>0</v>
      </c>
      <c r="AP1063" s="125">
        <v>0</v>
      </c>
      <c r="AQ1063" s="17">
        <v>0</v>
      </c>
      <c r="AR1063" s="18">
        <v>7.3</v>
      </c>
      <c r="AS1063" s="20">
        <v>72.194199243379572</v>
      </c>
      <c r="AT1063" s="20">
        <v>0</v>
      </c>
      <c r="AU1063" s="20">
        <v>0</v>
      </c>
      <c r="AV1063" s="21">
        <v>1.08</v>
      </c>
      <c r="AW1063" s="21">
        <v>0</v>
      </c>
      <c r="AX1063" s="21">
        <v>0</v>
      </c>
      <c r="AY1063" s="116">
        <v>0</v>
      </c>
    </row>
    <row r="1064" spans="1:51" ht="15" x14ac:dyDescent="0.25">
      <c r="A1064" s="144">
        <v>2016</v>
      </c>
      <c r="B1064" s="77" t="s">
        <v>419</v>
      </c>
      <c r="C1064" s="78">
        <v>15</v>
      </c>
      <c r="D1064" s="77">
        <v>3536901</v>
      </c>
      <c r="E1064" s="78">
        <v>353690115</v>
      </c>
      <c r="F1064" s="78" t="str">
        <f t="shared" si="39"/>
        <v>3536901152016</v>
      </c>
      <c r="G1064" s="79">
        <v>-0.70176689201827402</v>
      </c>
      <c r="H1064" s="80">
        <f t="shared" si="38"/>
        <v>2467</v>
      </c>
      <c r="I1064" s="81">
        <v>1560</v>
      </c>
      <c r="J1064" s="82">
        <v>907</v>
      </c>
      <c r="K1064" s="83">
        <f>(H1064)/VLOOKUP(D1064,'Dados Base'!$B:$K,6,FALSE)</f>
        <v>9.4888264933266662</v>
      </c>
      <c r="L1064" s="88">
        <f t="shared" si="40"/>
        <v>63.234698013781923</v>
      </c>
      <c r="M1064" s="85" t="s">
        <v>702</v>
      </c>
      <c r="N1064" s="86">
        <v>0.74199999999999999</v>
      </c>
      <c r="O1064" s="87" t="s">
        <v>691</v>
      </c>
      <c r="P1064" s="87" t="s">
        <v>691</v>
      </c>
      <c r="Q1064" s="87" t="s">
        <v>691</v>
      </c>
      <c r="R1064" s="87" t="s">
        <v>691</v>
      </c>
      <c r="S1064" s="87" t="s">
        <v>691</v>
      </c>
      <c r="T1064" s="87" t="s">
        <v>691</v>
      </c>
      <c r="U1064" s="87" t="s">
        <v>691</v>
      </c>
      <c r="V1064" s="87" t="s">
        <v>691</v>
      </c>
      <c r="W1064" s="85">
        <v>4.25</v>
      </c>
      <c r="X1064" s="47">
        <v>4.7695333333333326E-3</v>
      </c>
      <c r="Y1064" s="9">
        <v>1.1100000000000001</v>
      </c>
      <c r="Z1064" s="10">
        <v>64.757400538116599</v>
      </c>
      <c r="AA1064" s="10">
        <v>21.156599461883399</v>
      </c>
      <c r="AB1064" s="11">
        <v>0</v>
      </c>
      <c r="AC1064" s="12">
        <v>0</v>
      </c>
      <c r="AD1064" s="153">
        <f>VLOOKUP(D1064,'Dados Base'!$B:$K,9,FALSE)*31536000/VLOOKUP($F1064,F:H,MATCH(H1063,F1063:AF1063,0),FALSE)</f>
        <v>25566.274827725982</v>
      </c>
      <c r="AE1064" s="153">
        <f>VLOOKUP(D1064,'Dados Base'!$B:$K,10,FALSE)*31536000/VLOOKUP($F1064,F:H,MATCH(H1063,F1063:AF1063,0),FALSE)</f>
        <v>2684.4588569112284</v>
      </c>
      <c r="AF1064" s="14">
        <v>74.239999999999995</v>
      </c>
      <c r="AG1064" s="15">
        <v>86</v>
      </c>
      <c r="AH1064" s="14">
        <v>64.819999999999993</v>
      </c>
      <c r="AI1064" s="14">
        <v>9.41</v>
      </c>
      <c r="AJ1064" s="14">
        <v>100</v>
      </c>
      <c r="AK1064" s="72">
        <f>(SUMIFS('Banco de Indicadores Mun. (2)'!I:I,'Banco de Indicadores Mun. (2)'!B:B,'Banco de Indicadores - Mun. (1)'!B1064,'Banco de Indicadores Mun. (2)'!A:A,'Banco de Indicadores - Mun. (1)'!A1064) / VLOOKUP(D1064,'Dados Base'!$B:$K,8,FALSE)) * 100</f>
        <v>5.1798124999999997</v>
      </c>
      <c r="AL1064" s="72">
        <f>(SUMIFS('Banco de Indicadores Mun. (2)'!I:I,'Banco de Indicadores Mun. (2)'!B:B,'Banco de Indicadores - Mun. (1)'!B1064,'Banco de Indicadores Mun. (2)'!A:A,'Banco de Indicadores - Mun. (1)'!A1064) / VLOOKUP(D1064,'Dados Base'!$B:$K,9,FALSE)) * 100</f>
        <v>1.65754</v>
      </c>
      <c r="AM1064" s="72">
        <f>(SUMIFS('Banco de Indicadores Mun. (2)'!J:J,'Banco de Indicadores Mun. (2)'!B:B,'Banco de Indicadores - Mun. (1)'!B1064,'Banco de Indicadores Mun. (2)'!A:A,'Banco de Indicadores - Mun. (1)'!A1064) / VLOOKUP(D1064,'Dados Base'!$B:$K,7,FALSE)) * 100</f>
        <v>6.2782558139534883</v>
      </c>
      <c r="AN1064" s="72">
        <f>(SUMIFS('Banco de Indicadores Mun. (2)'!K:K,'Banco de Indicadores Mun. (2)'!B:B,'Banco de Indicadores - Mun. (1)'!B1064,'Banco de Indicadores Mun. (2)'!A:A,'Banco de Indicadores - Mun. (1)'!A1064) / VLOOKUP(D1064,'Dados Base'!$B:$K,10,FALSE)) * 100</f>
        <v>2.9306190476190475</v>
      </c>
      <c r="AO1064" s="21">
        <v>0</v>
      </c>
      <c r="AP1064" s="125">
        <v>0</v>
      </c>
      <c r="AQ1064" s="17">
        <v>0</v>
      </c>
      <c r="AR1064" s="18">
        <v>8.9</v>
      </c>
      <c r="AS1064" s="20">
        <v>94.170403587443957</v>
      </c>
      <c r="AT1064" s="20">
        <v>94.170403587443957</v>
      </c>
      <c r="AU1064" s="20">
        <v>75.374677628927301</v>
      </c>
      <c r="AV1064" s="21">
        <v>8.31</v>
      </c>
      <c r="AW1064" s="21">
        <v>0</v>
      </c>
      <c r="AX1064" s="21">
        <v>0</v>
      </c>
      <c r="AY1064" s="116">
        <v>73.585815523531323</v>
      </c>
    </row>
    <row r="1065" spans="1:51" ht="15" x14ac:dyDescent="0.25">
      <c r="A1065" s="144">
        <v>2016</v>
      </c>
      <c r="B1065" s="77" t="s">
        <v>420</v>
      </c>
      <c r="C1065" s="78">
        <v>8</v>
      </c>
      <c r="D1065" s="77">
        <v>3537008</v>
      </c>
      <c r="E1065" s="78">
        <v>35370088</v>
      </c>
      <c r="F1065" s="78" t="str">
        <f t="shared" si="39"/>
        <v>353700882016</v>
      </c>
      <c r="G1065" s="79">
        <v>0.3893516638328931</v>
      </c>
      <c r="H1065" s="80">
        <f t="shared" si="38"/>
        <v>16057</v>
      </c>
      <c r="I1065" s="81">
        <v>11943</v>
      </c>
      <c r="J1065" s="82">
        <v>4114</v>
      </c>
      <c r="K1065" s="83">
        <f>(H1065)/VLOOKUP(D1065,'Dados Base'!$B:$K,6,FALSE)</f>
        <v>22.876804057615868</v>
      </c>
      <c r="L1065" s="88">
        <f t="shared" si="40"/>
        <v>74.378775611882659</v>
      </c>
      <c r="M1065" s="85" t="s">
        <v>702</v>
      </c>
      <c r="N1065" s="86">
        <v>0.71499999999999997</v>
      </c>
      <c r="O1065" s="87" t="s">
        <v>691</v>
      </c>
      <c r="P1065" s="87" t="s">
        <v>691</v>
      </c>
      <c r="Q1065" s="87" t="s">
        <v>691</v>
      </c>
      <c r="R1065" s="87" t="s">
        <v>691</v>
      </c>
      <c r="S1065" s="87" t="s">
        <v>691</v>
      </c>
      <c r="T1065" s="87" t="s">
        <v>691</v>
      </c>
      <c r="U1065" s="87" t="s">
        <v>691</v>
      </c>
      <c r="V1065" s="87" t="s">
        <v>691</v>
      </c>
      <c r="W1065" s="85">
        <v>9.56</v>
      </c>
      <c r="X1065" s="47">
        <v>3.8241529611111109E-2</v>
      </c>
      <c r="Y1065" s="9">
        <v>8.56</v>
      </c>
      <c r="Z1065" s="10">
        <v>546.08987578982703</v>
      </c>
      <c r="AA1065" s="10">
        <v>114.54612421017289</v>
      </c>
      <c r="AB1065" s="11">
        <v>3</v>
      </c>
      <c r="AC1065" s="12">
        <v>0</v>
      </c>
      <c r="AD1065" s="153">
        <f>VLOOKUP(D1065,'Dados Base'!$B:$K,9,FALSE)*31536000/VLOOKUP($F1065,F:H,MATCH(H1064,F1064:AF1064,0),FALSE)</f>
        <v>22409.276950862553</v>
      </c>
      <c r="AE1065" s="153">
        <f>VLOOKUP(D1065,'Dados Base'!$B:$K,10,FALSE)*31536000/VLOOKUP($F1065,F:H,MATCH(H1064,F1064:AF1064,0),FALSE)</f>
        <v>2749.6045338481658</v>
      </c>
      <c r="AF1065" s="14">
        <v>78.239999999999995</v>
      </c>
      <c r="AG1065" s="15" t="s">
        <v>692</v>
      </c>
      <c r="AH1065" s="14">
        <v>74.12</v>
      </c>
      <c r="AI1065" s="14">
        <v>23.53</v>
      </c>
      <c r="AJ1065" s="14">
        <v>100</v>
      </c>
      <c r="AK1065" s="72">
        <f>(SUMIFS('Banco de Indicadores Mun. (2)'!I:I,'Banco de Indicadores Mun. (2)'!B:B,'Banco de Indicadores - Mun. (1)'!B1065,'Banco de Indicadores Mun. (2)'!A:A,'Banco de Indicadores - Mun. (1)'!A1065) / VLOOKUP(D1065,'Dados Base'!$B:$K,8,FALSE)) * 100</f>
        <v>11.181694677871148</v>
      </c>
      <c r="AL1065" s="72">
        <f>(SUMIFS('Banco de Indicadores Mun. (2)'!I:I,'Banco de Indicadores Mun. (2)'!B:B,'Banco de Indicadores - Mun. (1)'!B1065,'Banco de Indicadores Mun. (2)'!A:A,'Banco de Indicadores - Mun. (1)'!A1065) / VLOOKUP(D1065,'Dados Base'!$B:$K,9,FALSE)) * 100</f>
        <v>3.4985670464504821</v>
      </c>
      <c r="AM1065" s="72">
        <f>(SUMIFS('Banco de Indicadores Mun. (2)'!J:J,'Banco de Indicadores Mun. (2)'!B:B,'Banco de Indicadores - Mun. (1)'!B1065,'Banco de Indicadores Mun. (2)'!A:A,'Banco de Indicadores - Mun. (1)'!A1065) / VLOOKUP(D1065,'Dados Base'!$B:$K,7,FALSE)) * 100</f>
        <v>16.759294930875576</v>
      </c>
      <c r="AN1065" s="72">
        <f>(SUMIFS('Banco de Indicadores Mun. (2)'!K:K,'Banco de Indicadores Mun. (2)'!B:B,'Banco de Indicadores - Mun. (1)'!B1065,'Banco de Indicadores Mun. (2)'!A:A,'Banco de Indicadores - Mun. (1)'!A1065) / VLOOKUP(D1065,'Dados Base'!$B:$K,10,FALSE)) * 100</f>
        <v>2.5364142857142857</v>
      </c>
      <c r="AO1065" s="21">
        <v>0</v>
      </c>
      <c r="AP1065" s="125">
        <v>0</v>
      </c>
      <c r="AQ1065" s="17">
        <v>0</v>
      </c>
      <c r="AR1065" s="18">
        <v>10</v>
      </c>
      <c r="AS1065" s="20">
        <v>95.442336746684575</v>
      </c>
      <c r="AT1065" s="20">
        <v>95.442336746684589</v>
      </c>
      <c r="AU1065" s="20">
        <v>82.661234899373795</v>
      </c>
      <c r="AV1065" s="21">
        <v>9.93</v>
      </c>
      <c r="AW1065" s="21">
        <v>0</v>
      </c>
      <c r="AX1065" s="21">
        <v>0</v>
      </c>
      <c r="AY1065" s="116">
        <v>85.178078207770696</v>
      </c>
    </row>
    <row r="1066" spans="1:51" ht="15" x14ac:dyDescent="0.25">
      <c r="A1066" s="144">
        <v>2016</v>
      </c>
      <c r="B1066" s="77" t="s">
        <v>421</v>
      </c>
      <c r="C1066" s="78">
        <v>5</v>
      </c>
      <c r="D1066" s="77">
        <v>3537107</v>
      </c>
      <c r="E1066" s="78">
        <v>35371075</v>
      </c>
      <c r="F1066" s="78" t="str">
        <f t="shared" si="39"/>
        <v>353710752016</v>
      </c>
      <c r="G1066" s="79">
        <v>1.3439128448427429</v>
      </c>
      <c r="H1066" s="80">
        <f t="shared" si="38"/>
        <v>44707</v>
      </c>
      <c r="I1066" s="81">
        <v>44332</v>
      </c>
      <c r="J1066" s="82">
        <v>375</v>
      </c>
      <c r="K1066" s="83">
        <f>(H1066)/VLOOKUP(D1066,'Dados Base'!$B:$K,6,FALSE)</f>
        <v>407.5015951143925</v>
      </c>
      <c r="L1066" s="88">
        <f t="shared" si="40"/>
        <v>99.161205180396806</v>
      </c>
      <c r="M1066" s="85" t="s">
        <v>702</v>
      </c>
      <c r="N1066" s="86">
        <v>0.76900000000000002</v>
      </c>
      <c r="O1066" s="87" t="s">
        <v>691</v>
      </c>
      <c r="P1066" s="87" t="s">
        <v>691</v>
      </c>
      <c r="Q1066" s="87" t="s">
        <v>691</v>
      </c>
      <c r="R1066" s="87" t="s">
        <v>691</v>
      </c>
      <c r="S1066" s="87" t="s">
        <v>691</v>
      </c>
      <c r="T1066" s="87" t="s">
        <v>691</v>
      </c>
      <c r="U1066" s="87" t="s">
        <v>691</v>
      </c>
      <c r="V1066" s="87" t="s">
        <v>691</v>
      </c>
      <c r="W1066" s="85">
        <v>0.61</v>
      </c>
      <c r="X1066" s="47">
        <v>0.1349441469398148</v>
      </c>
      <c r="Y1066" s="9">
        <v>36.57</v>
      </c>
      <c r="Z1066" s="10">
        <v>2133.3938760000001</v>
      </c>
      <c r="AA1066" s="10">
        <v>334.78412400000002</v>
      </c>
      <c r="AB1066" s="11">
        <v>11</v>
      </c>
      <c r="AC1066" s="12">
        <v>0</v>
      </c>
      <c r="AD1066" s="153">
        <f>VLOOKUP(D1066,'Dados Base'!$B:$K,9,FALSE)*31536000/VLOOKUP($F1066,F:H,MATCH(H1065,F1065:AF1065,0),FALSE)</f>
        <v>902.9029011116827</v>
      </c>
      <c r="AE1066" s="153">
        <f>VLOOKUP(D1066,'Dados Base'!$B:$K,10,FALSE)*31536000/VLOOKUP($F1066,F:H,MATCH(H1065,F1065:AF1065,0),FALSE)</f>
        <v>119.91679155389534</v>
      </c>
      <c r="AF1066" s="14">
        <v>99.16</v>
      </c>
      <c r="AG1066" s="15">
        <v>99.16</v>
      </c>
      <c r="AH1066" s="14">
        <v>98</v>
      </c>
      <c r="AI1066" s="14">
        <v>56.13</v>
      </c>
      <c r="AJ1066" s="14">
        <v>100</v>
      </c>
      <c r="AK1066" s="72">
        <f>(SUMIFS('Banco de Indicadores Mun. (2)'!I:I,'Banco de Indicadores Mun. (2)'!B:B,'Banco de Indicadores - Mun. (1)'!B1066,'Banco de Indicadores Mun. (2)'!A:A,'Banco de Indicadores - Mun. (1)'!A1066) / VLOOKUP(D1066,'Dados Base'!$B:$K,8,FALSE)) * 100</f>
        <v>53.932854166666665</v>
      </c>
      <c r="AL1066" s="72">
        <f>(SUMIFS('Banco de Indicadores Mun. (2)'!I:I,'Banco de Indicadores Mun. (2)'!B:B,'Banco de Indicadores - Mun. (1)'!B1066,'Banco de Indicadores Mun. (2)'!A:A,'Banco de Indicadores - Mun. (1)'!A1066) / VLOOKUP(D1066,'Dados Base'!$B:$K,9,FALSE)) * 100</f>
        <v>20.2248203125</v>
      </c>
      <c r="AM1066" s="72">
        <f>(SUMIFS('Banco de Indicadores Mun. (2)'!J:J,'Banco de Indicadores Mun. (2)'!B:B,'Banco de Indicadores - Mun. (1)'!B1066,'Banco de Indicadores Mun. (2)'!A:A,'Banco de Indicadores - Mun. (1)'!A1066) / VLOOKUP(D1066,'Dados Base'!$B:$K,7,FALSE)) * 100</f>
        <v>77.730806451612892</v>
      </c>
      <c r="AN1066" s="72">
        <f>(SUMIFS('Banco de Indicadores Mun. (2)'!K:K,'Banco de Indicadores Mun. (2)'!B:B,'Banco de Indicadores - Mun. (1)'!B1066,'Banco de Indicadores Mun. (2)'!A:A,'Banco de Indicadores - Mun. (1)'!A1066) / VLOOKUP(D1066,'Dados Base'!$B:$K,10,FALSE)) * 100</f>
        <v>10.536588235294118</v>
      </c>
      <c r="AO1066" s="21">
        <v>0</v>
      </c>
      <c r="AP1066" s="125">
        <v>0</v>
      </c>
      <c r="AQ1066" s="17">
        <v>0</v>
      </c>
      <c r="AR1066" s="18">
        <v>8.6</v>
      </c>
      <c r="AS1066" s="20">
        <v>98</v>
      </c>
      <c r="AT1066" s="20">
        <v>88.2</v>
      </c>
      <c r="AU1066" s="20">
        <v>86.43598135952918</v>
      </c>
      <c r="AV1066" s="21">
        <v>9.82</v>
      </c>
      <c r="AW1066" s="21">
        <v>3</v>
      </c>
      <c r="AX1066" s="21">
        <v>0</v>
      </c>
      <c r="AY1066" s="116">
        <v>118.87636747338581</v>
      </c>
    </row>
    <row r="1067" spans="1:51" ht="15" x14ac:dyDescent="0.25">
      <c r="A1067" s="144">
        <v>2016</v>
      </c>
      <c r="B1067" s="77" t="s">
        <v>422</v>
      </c>
      <c r="C1067" s="78">
        <v>17</v>
      </c>
      <c r="D1067" s="77">
        <v>3537156</v>
      </c>
      <c r="E1067" s="78">
        <v>353715617</v>
      </c>
      <c r="F1067" s="78" t="str">
        <f t="shared" si="39"/>
        <v>3537156172016</v>
      </c>
      <c r="G1067" s="79">
        <v>0.18969467136069618</v>
      </c>
      <c r="H1067" s="80">
        <f t="shared" si="38"/>
        <v>2983</v>
      </c>
      <c r="I1067" s="81">
        <v>2568</v>
      </c>
      <c r="J1067" s="82">
        <v>415</v>
      </c>
      <c r="K1067" s="83">
        <f>(H1067)/VLOOKUP(D1067,'Dados Base'!$B:$K,6,FALSE)</f>
        <v>19.603075507655912</v>
      </c>
      <c r="L1067" s="88">
        <f t="shared" si="40"/>
        <v>86.087831042574592</v>
      </c>
      <c r="M1067" s="85" t="s">
        <v>702</v>
      </c>
      <c r="N1067" s="86">
        <v>0.77400000000000002</v>
      </c>
      <c r="O1067" s="87" t="s">
        <v>691</v>
      </c>
      <c r="P1067" s="87" t="s">
        <v>691</v>
      </c>
      <c r="Q1067" s="87" t="s">
        <v>691</v>
      </c>
      <c r="R1067" s="87" t="s">
        <v>691</v>
      </c>
      <c r="S1067" s="87" t="s">
        <v>691</v>
      </c>
      <c r="T1067" s="87" t="s">
        <v>691</v>
      </c>
      <c r="U1067" s="87" t="s">
        <v>691</v>
      </c>
      <c r="V1067" s="87" t="s">
        <v>691</v>
      </c>
      <c r="W1067" s="85">
        <v>27.35</v>
      </c>
      <c r="X1067" s="47">
        <v>6.7265096354166666E-3</v>
      </c>
      <c r="Y1067" s="9">
        <v>1.82</v>
      </c>
      <c r="Z1067" s="10">
        <v>120.05511518937915</v>
      </c>
      <c r="AA1067" s="10">
        <v>20.182884810620852</v>
      </c>
      <c r="AB1067" s="11">
        <v>1</v>
      </c>
      <c r="AC1067" s="12">
        <v>0</v>
      </c>
      <c r="AD1067" s="153">
        <f>VLOOKUP(D1067,'Dados Base'!$B:$K,9,FALSE)*31536000/VLOOKUP($F1067,F:H,MATCH(H1066,F1066:AF1066,0),FALSE)</f>
        <v>15117.82769024472</v>
      </c>
      <c r="AE1067" s="153">
        <f>VLOOKUP(D1067,'Dados Base'!$B:$K,10,FALSE)*31536000/VLOOKUP($F1067,F:H,MATCH(H1066,F1066:AF1066,0),FALSE)</f>
        <v>1691.5051961112977</v>
      </c>
      <c r="AF1067" s="14">
        <v>86.59</v>
      </c>
      <c r="AG1067" s="15">
        <v>84.35</v>
      </c>
      <c r="AH1067" s="14">
        <v>85.9</v>
      </c>
      <c r="AI1067" s="14">
        <v>12.19</v>
      </c>
      <c r="AJ1067" s="14">
        <v>100</v>
      </c>
      <c r="AK1067" s="72">
        <f>(SUMIFS('Banco de Indicadores Mun. (2)'!I:I,'Banco de Indicadores Mun. (2)'!B:B,'Banco de Indicadores - Mun. (1)'!B1067,'Banco de Indicadores Mun. (2)'!A:A,'Banco de Indicadores - Mun. (1)'!A1067) / VLOOKUP(D1067,'Dados Base'!$B:$K,8,FALSE)) * 100</f>
        <v>7.415986842105263</v>
      </c>
      <c r="AL1067" s="72">
        <f>(SUMIFS('Banco de Indicadores Mun. (2)'!I:I,'Banco de Indicadores Mun. (2)'!B:B,'Banco de Indicadores - Mun. (1)'!B1067,'Banco de Indicadores Mun. (2)'!A:A,'Banco de Indicadores - Mun. (1)'!A1067) / VLOOKUP(D1067,'Dados Base'!$B:$K,9,FALSE)) * 100</f>
        <v>3.941363636363636</v>
      </c>
      <c r="AM1067" s="72">
        <f>(SUMIFS('Banco de Indicadores Mun. (2)'!J:J,'Banco de Indicadores Mun. (2)'!B:B,'Banco de Indicadores - Mun. (1)'!B1067,'Banco de Indicadores Mun. (2)'!A:A,'Banco de Indicadores - Mun. (1)'!A1067) / VLOOKUP(D1067,'Dados Base'!$B:$K,7,FALSE)) * 100</f>
        <v>7.5759999999999996</v>
      </c>
      <c r="AN1067" s="72">
        <f>(SUMIFS('Banco de Indicadores Mun. (2)'!K:K,'Banco de Indicadores Mun. (2)'!B:B,'Banco de Indicadores - Mun. (1)'!B1067,'Banco de Indicadores Mun. (2)'!A:A,'Banco de Indicadores - Mun. (1)'!A1067) / VLOOKUP(D1067,'Dados Base'!$B:$K,10,FALSE)) * 100</f>
        <v>6.8159374999999978</v>
      </c>
      <c r="AO1067" s="21">
        <v>0</v>
      </c>
      <c r="AP1067" s="125">
        <v>0</v>
      </c>
      <c r="AQ1067" s="17">
        <v>0</v>
      </c>
      <c r="AR1067" s="18">
        <v>9.1</v>
      </c>
      <c r="AS1067" s="20">
        <v>95.119094103865677</v>
      </c>
      <c r="AT1067" s="20">
        <v>95.119094103865692</v>
      </c>
      <c r="AU1067" s="20">
        <v>85.60811990286453</v>
      </c>
      <c r="AV1067" s="21">
        <v>9.93</v>
      </c>
      <c r="AW1067" s="21">
        <v>1</v>
      </c>
      <c r="AX1067" s="21">
        <v>0</v>
      </c>
      <c r="AY1067" s="116">
        <v>92.261816846644209</v>
      </c>
    </row>
    <row r="1068" spans="1:51" ht="15" x14ac:dyDescent="0.25">
      <c r="A1068" s="144">
        <v>2016</v>
      </c>
      <c r="B1068" s="77" t="s">
        <v>423</v>
      </c>
      <c r="C1068" s="78">
        <v>11</v>
      </c>
      <c r="D1068" s="77">
        <v>3537206</v>
      </c>
      <c r="E1068" s="78">
        <v>353720611</v>
      </c>
      <c r="F1068" s="78" t="str">
        <f t="shared" si="39"/>
        <v>3537206112016</v>
      </c>
      <c r="G1068" s="79">
        <v>0.7418686086273274</v>
      </c>
      <c r="H1068" s="80">
        <f t="shared" si="38"/>
        <v>10653</v>
      </c>
      <c r="I1068" s="81">
        <v>7457</v>
      </c>
      <c r="J1068" s="82">
        <v>3196</v>
      </c>
      <c r="K1068" s="83">
        <f>(H1068)/VLOOKUP(D1068,'Dados Base'!$B:$K,6,FALSE)</f>
        <v>15.873701777651949</v>
      </c>
      <c r="L1068" s="88">
        <f t="shared" si="40"/>
        <v>69.999061297287142</v>
      </c>
      <c r="M1068" s="85" t="s">
        <v>702</v>
      </c>
      <c r="N1068" s="86">
        <v>0.69599999999999995</v>
      </c>
      <c r="O1068" s="87" t="s">
        <v>691</v>
      </c>
      <c r="P1068" s="87" t="s">
        <v>691</v>
      </c>
      <c r="Q1068" s="87" t="s">
        <v>691</v>
      </c>
      <c r="R1068" s="87" t="s">
        <v>691</v>
      </c>
      <c r="S1068" s="87" t="s">
        <v>691</v>
      </c>
      <c r="T1068" s="87" t="s">
        <v>691</v>
      </c>
      <c r="U1068" s="87" t="s">
        <v>691</v>
      </c>
      <c r="V1068" s="87" t="s">
        <v>691</v>
      </c>
      <c r="W1068" s="85">
        <v>0</v>
      </c>
      <c r="X1068" s="47">
        <v>1.6176469531250005E-2</v>
      </c>
      <c r="Y1068" s="9">
        <v>5.33</v>
      </c>
      <c r="Z1068" s="10">
        <v>159.07961450134772</v>
      </c>
      <c r="AA1068" s="10">
        <v>252.29238549865229</v>
      </c>
      <c r="AB1068" s="11">
        <v>1</v>
      </c>
      <c r="AC1068" s="12">
        <v>0</v>
      </c>
      <c r="AD1068" s="153">
        <f>VLOOKUP(D1068,'Dados Base'!$B:$K,9,FALSE)*31536000/VLOOKUP($F1068,F:H,MATCH(H1067,F1067:AF1067,0),FALSE)</f>
        <v>60182.754153759503</v>
      </c>
      <c r="AE1068" s="153">
        <f>VLOOKUP(D1068,'Dados Base'!$B:$K,10,FALSE)*31536000/VLOOKUP($F1068,F:H,MATCH(H1067,F1067:AF1067,0),FALSE)</f>
        <v>7755.9673331455897</v>
      </c>
      <c r="AF1068" s="14">
        <v>58.31</v>
      </c>
      <c r="AG1068" s="15" t="s">
        <v>692</v>
      </c>
      <c r="AH1068" s="14">
        <v>33.53</v>
      </c>
      <c r="AI1068" s="14">
        <v>28.32</v>
      </c>
      <c r="AJ1068" s="14">
        <v>84.6</v>
      </c>
      <c r="AK1068" s="72">
        <f>(SUMIFS('Banco de Indicadores Mun. (2)'!I:I,'Banco de Indicadores Mun. (2)'!B:B,'Banco de Indicadores - Mun. (1)'!B1068,'Banco de Indicadores Mun. (2)'!A:A,'Banco de Indicadores - Mun. (1)'!A1068) / VLOOKUP(D1068,'Dados Base'!$B:$K,8,FALSE)) * 100</f>
        <v>0.31200901916572721</v>
      </c>
      <c r="AL1068" s="72">
        <f>(SUMIFS('Banco de Indicadores Mun. (2)'!I:I,'Banco de Indicadores Mun. (2)'!B:B,'Banco de Indicadores - Mun. (1)'!B1068,'Banco de Indicadores Mun. (2)'!A:A,'Banco de Indicadores - Mun. (1)'!A1068) / VLOOKUP(D1068,'Dados Base'!$B:$K,9,FALSE)) * 100</f>
        <v>0.13612985735366454</v>
      </c>
      <c r="AM1068" s="72">
        <f>(SUMIFS('Banco de Indicadores Mun. (2)'!J:J,'Banco de Indicadores Mun. (2)'!B:B,'Banco de Indicadores - Mun. (1)'!B1068,'Banco de Indicadores Mun. (2)'!A:A,'Banco de Indicadores - Mun. (1)'!A1068) / VLOOKUP(D1068,'Dados Base'!$B:$K,7,FALSE)) * 100</f>
        <v>0.44187680000000001</v>
      </c>
      <c r="AN1068" s="72">
        <f>(SUMIFS('Banco de Indicadores Mun. (2)'!K:K,'Banco de Indicadores Mun. (2)'!B:B,'Banco de Indicadores - Mun. (1)'!B1068,'Banco de Indicadores Mun. (2)'!A:A,'Banco de Indicadores - Mun. (1)'!A1068) / VLOOKUP(D1068,'Dados Base'!$B:$K,10,FALSE)) * 100</f>
        <v>2.2099236641221378E-3</v>
      </c>
      <c r="AO1068" s="21">
        <v>1</v>
      </c>
      <c r="AP1068" s="125">
        <v>0</v>
      </c>
      <c r="AQ1068" s="17">
        <v>0</v>
      </c>
      <c r="AR1068" s="18">
        <v>6.3</v>
      </c>
      <c r="AS1068" s="20">
        <v>46.590296495956871</v>
      </c>
      <c r="AT1068" s="20">
        <v>46.590296495956871</v>
      </c>
      <c r="AU1068" s="20">
        <v>38.670501274113875</v>
      </c>
      <c r="AV1068" s="21">
        <v>5.21</v>
      </c>
      <c r="AW1068" s="21">
        <v>0</v>
      </c>
      <c r="AX1068" s="21">
        <v>0</v>
      </c>
      <c r="AY1068" s="116">
        <v>135.8281543296805</v>
      </c>
    </row>
    <row r="1069" spans="1:51" ht="15" x14ac:dyDescent="0.25">
      <c r="A1069" s="144">
        <v>2016</v>
      </c>
      <c r="B1069" s="77" t="s">
        <v>424</v>
      </c>
      <c r="C1069" s="78">
        <v>19</v>
      </c>
      <c r="D1069" s="77">
        <v>3537305</v>
      </c>
      <c r="E1069" s="78">
        <v>353730519</v>
      </c>
      <c r="F1069" s="78" t="str">
        <f t="shared" si="39"/>
        <v>3537305192016</v>
      </c>
      <c r="G1069" s="79">
        <v>0.50161471552134795</v>
      </c>
      <c r="H1069" s="80">
        <f t="shared" si="38"/>
        <v>59953</v>
      </c>
      <c r="I1069" s="81">
        <v>57825</v>
      </c>
      <c r="J1069" s="82">
        <v>2128</v>
      </c>
      <c r="K1069" s="83">
        <f>(H1069)/VLOOKUP(D1069,'Dados Base'!$B:$K,6,FALSE)</f>
        <v>84.619618913196888</v>
      </c>
      <c r="L1069" s="88">
        <f t="shared" si="40"/>
        <v>96.45055293313095</v>
      </c>
      <c r="M1069" s="85" t="s">
        <v>702</v>
      </c>
      <c r="N1069" s="86">
        <v>0.75900000000000001</v>
      </c>
      <c r="O1069" s="87" t="s">
        <v>691</v>
      </c>
      <c r="P1069" s="87" t="s">
        <v>691</v>
      </c>
      <c r="Q1069" s="87" t="s">
        <v>691</v>
      </c>
      <c r="R1069" s="87" t="s">
        <v>691</v>
      </c>
      <c r="S1069" s="87" t="s">
        <v>691</v>
      </c>
      <c r="T1069" s="87" t="s">
        <v>691</v>
      </c>
      <c r="U1069" s="87" t="s">
        <v>691</v>
      </c>
      <c r="V1069" s="87" t="s">
        <v>691</v>
      </c>
      <c r="W1069" s="85">
        <v>36.04</v>
      </c>
      <c r="X1069" s="47">
        <v>0.17430175936226852</v>
      </c>
      <c r="Y1069" s="9">
        <v>47.68</v>
      </c>
      <c r="Z1069" s="10">
        <v>2253.10626</v>
      </c>
      <c r="AA1069" s="10">
        <v>965.61774000000003</v>
      </c>
      <c r="AB1069" s="11">
        <v>4</v>
      </c>
      <c r="AC1069" s="12">
        <v>0</v>
      </c>
      <c r="AD1069" s="153">
        <f>VLOOKUP(D1069,'Dados Base'!$B:$K,9,FALSE)*31536000/VLOOKUP($F1069,F:H,MATCH(H1068,F1068:AF1068,0),FALSE)</f>
        <v>2756.30310409821</v>
      </c>
      <c r="AE1069" s="153">
        <f>VLOOKUP(D1069,'Dados Base'!$B:$K,10,FALSE)*31536000/VLOOKUP($F1069,F:H,MATCH(H1068,F1068:AF1068,0),FALSE)</f>
        <v>215.66493753440193</v>
      </c>
      <c r="AF1069" s="14">
        <v>95.51</v>
      </c>
      <c r="AG1069" s="15">
        <v>95.51</v>
      </c>
      <c r="AH1069" s="14">
        <v>95.51</v>
      </c>
      <c r="AI1069" s="14">
        <v>24.74</v>
      </c>
      <c r="AJ1069" s="14">
        <v>100</v>
      </c>
      <c r="AK1069" s="72">
        <f>(SUMIFS('Banco de Indicadores Mun. (2)'!I:I,'Banco de Indicadores Mun. (2)'!B:B,'Banco de Indicadores - Mun. (1)'!B1069,'Banco de Indicadores Mun. (2)'!A:A,'Banco de Indicadores - Mun. (1)'!A1069) / VLOOKUP(D1069,'Dados Base'!$B:$K,8,FALSE)) * 100</f>
        <v>55.381478787878805</v>
      </c>
      <c r="AL1069" s="72">
        <f>(SUMIFS('Banco de Indicadores Mun. (2)'!I:I,'Banco de Indicadores Mun. (2)'!B:B,'Banco de Indicadores - Mun. (1)'!B1069,'Banco de Indicadores Mun. (2)'!A:A,'Banco de Indicadores - Mun. (1)'!A1069) / VLOOKUP(D1069,'Dados Base'!$B:$K,9,FALSE)) * 100</f>
        <v>17.438824427480917</v>
      </c>
      <c r="AM1069" s="72">
        <f>(SUMIFS('Banco de Indicadores Mun. (2)'!J:J,'Banco de Indicadores Mun. (2)'!B:B,'Banco de Indicadores - Mun. (1)'!B1069,'Banco de Indicadores Mun. (2)'!A:A,'Banco de Indicadores - Mun. (1)'!A1069) / VLOOKUP(D1069,'Dados Base'!$B:$K,7,FALSE)) * 100</f>
        <v>71.694669354838723</v>
      </c>
      <c r="AN1069" s="72">
        <f>(SUMIFS('Banco de Indicadores Mun. (2)'!K:K,'Banco de Indicadores Mun. (2)'!B:B,'Banco de Indicadores - Mun. (1)'!B1069,'Banco de Indicadores Mun. (2)'!A:A,'Banco de Indicadores - Mun. (1)'!A1069) / VLOOKUP(D1069,'Dados Base'!$B:$K,10,FALSE)) * 100</f>
        <v>6.0440243902439015</v>
      </c>
      <c r="AO1069" s="21">
        <v>0</v>
      </c>
      <c r="AP1069" s="125">
        <v>0</v>
      </c>
      <c r="AQ1069" s="17">
        <v>0</v>
      </c>
      <c r="AR1069" s="18">
        <v>9</v>
      </c>
      <c r="AS1069" s="20">
        <v>100</v>
      </c>
      <c r="AT1069" s="20">
        <v>100</v>
      </c>
      <c r="AU1069" s="20">
        <v>69.999983223165458</v>
      </c>
      <c r="AV1069" s="21">
        <v>7.75</v>
      </c>
      <c r="AW1069" s="21">
        <v>1</v>
      </c>
      <c r="AX1069" s="21">
        <v>0</v>
      </c>
      <c r="AY1069" s="116">
        <v>110.97185748881853</v>
      </c>
    </row>
    <row r="1070" spans="1:51" ht="15" x14ac:dyDescent="0.25">
      <c r="A1070" s="144">
        <v>2016</v>
      </c>
      <c r="B1070" s="77" t="s">
        <v>425</v>
      </c>
      <c r="C1070" s="78">
        <v>19</v>
      </c>
      <c r="D1070" s="77">
        <v>3537404</v>
      </c>
      <c r="E1070" s="78">
        <v>353740419</v>
      </c>
      <c r="F1070" s="78" t="str">
        <f t="shared" si="39"/>
        <v>3537404192016</v>
      </c>
      <c r="G1070" s="79">
        <v>8.9194574118978132E-2</v>
      </c>
      <c r="H1070" s="80">
        <f t="shared" si="38"/>
        <v>25237</v>
      </c>
      <c r="I1070" s="81">
        <v>23576</v>
      </c>
      <c r="J1070" s="82">
        <v>1661</v>
      </c>
      <c r="K1070" s="83">
        <f>(H1070)/VLOOKUP(D1070,'Dados Base'!$B:$K,6,FALSE)</f>
        <v>25.753091962937262</v>
      </c>
      <c r="L1070" s="88">
        <f t="shared" si="40"/>
        <v>93.41839362840274</v>
      </c>
      <c r="M1070" s="85" t="s">
        <v>702</v>
      </c>
      <c r="N1070" s="86">
        <v>0.76600000000000001</v>
      </c>
      <c r="O1070" s="87" t="s">
        <v>691</v>
      </c>
      <c r="P1070" s="87" t="s">
        <v>691</v>
      </c>
      <c r="Q1070" s="87" t="s">
        <v>691</v>
      </c>
      <c r="R1070" s="87" t="s">
        <v>691</v>
      </c>
      <c r="S1070" s="87" t="s">
        <v>691</v>
      </c>
      <c r="T1070" s="87" t="s">
        <v>691</v>
      </c>
      <c r="U1070" s="87" t="s">
        <v>691</v>
      </c>
      <c r="V1070" s="87" t="s">
        <v>691</v>
      </c>
      <c r="W1070" s="85">
        <v>241.76</v>
      </c>
      <c r="X1070" s="47">
        <v>7.1435811306712949E-2</v>
      </c>
      <c r="Y1070" s="9">
        <v>16.8</v>
      </c>
      <c r="Z1070" s="10">
        <v>1168.2306000000001</v>
      </c>
      <c r="AA1070" s="10">
        <v>127.49939999999999</v>
      </c>
      <c r="AB1070" s="11">
        <v>1</v>
      </c>
      <c r="AC1070" s="12">
        <v>0</v>
      </c>
      <c r="AD1070" s="153">
        <f>VLOOKUP(D1070,'Dados Base'!$B:$K,9,FALSE)*31536000/VLOOKUP($F1070,F:H,MATCH(H1069,F1069:AF1069,0),FALSE)</f>
        <v>9047.0594761659468</v>
      </c>
      <c r="AE1070" s="153">
        <f>VLOOKUP(D1070,'Dados Base'!$B:$K,10,FALSE)*31536000/VLOOKUP($F1070,F:H,MATCH(H1069,F1069:AF1069,0),FALSE)</f>
        <v>712.2684946705233</v>
      </c>
      <c r="AF1070" s="14">
        <v>92.99</v>
      </c>
      <c r="AG1070" s="15">
        <v>100</v>
      </c>
      <c r="AH1070" s="14">
        <v>89.26</v>
      </c>
      <c r="AI1070" s="14">
        <v>23.48</v>
      </c>
      <c r="AJ1070" s="14">
        <v>99.91</v>
      </c>
      <c r="AK1070" s="72">
        <f>(SUMIFS('Banco de Indicadores Mun. (2)'!I:I,'Banco de Indicadores Mun. (2)'!B:B,'Banco de Indicadores - Mun. (1)'!B1070,'Banco de Indicadores Mun. (2)'!A:A,'Banco de Indicadores - Mun. (1)'!A1070) / VLOOKUP(D1070,'Dados Base'!$B:$K,8,FALSE)) * 100</f>
        <v>42.263815789473682</v>
      </c>
      <c r="AL1070" s="72">
        <f>(SUMIFS('Banco de Indicadores Mun. (2)'!I:I,'Banco de Indicadores Mun. (2)'!B:B,'Banco de Indicadores - Mun. (1)'!B1070,'Banco de Indicadores Mun. (2)'!A:A,'Banco de Indicadores - Mun. (1)'!A1070) / VLOOKUP(D1070,'Dados Base'!$B:$K,9,FALSE)) * 100</f>
        <v>13.309599447513811</v>
      </c>
      <c r="AM1070" s="72">
        <f>(SUMIFS('Banco de Indicadores Mun. (2)'!J:J,'Banco de Indicadores Mun. (2)'!B:B,'Banco de Indicadores - Mun. (1)'!B1070,'Banco de Indicadores Mun. (2)'!A:A,'Banco de Indicadores - Mun. (1)'!A1070) / VLOOKUP(D1070,'Dados Base'!$B:$K,7,FALSE)) * 100</f>
        <v>55.398643274853796</v>
      </c>
      <c r="AN1070" s="72">
        <f>(SUMIFS('Banco de Indicadores Mun. (2)'!K:K,'Banco de Indicadores Mun. (2)'!B:B,'Banco de Indicadores - Mun. (1)'!B1070,'Banco de Indicadores Mun. (2)'!A:A,'Banco de Indicadores - Mun. (1)'!A1070) / VLOOKUP(D1070,'Dados Base'!$B:$K,10,FALSE)) * 100</f>
        <v>2.8593333333333351</v>
      </c>
      <c r="AO1070" s="21">
        <v>0</v>
      </c>
      <c r="AP1070" s="125">
        <v>0</v>
      </c>
      <c r="AQ1070" s="17">
        <v>0</v>
      </c>
      <c r="AR1070" s="18">
        <v>9</v>
      </c>
      <c r="AS1070" s="20">
        <v>98</v>
      </c>
      <c r="AT1070" s="20">
        <v>98.000000000000014</v>
      </c>
      <c r="AU1070" s="20">
        <v>90.160033340279227</v>
      </c>
      <c r="AV1070" s="21">
        <v>9.9700000000000006</v>
      </c>
      <c r="AW1070" s="21">
        <v>0</v>
      </c>
      <c r="AX1070" s="21">
        <v>0</v>
      </c>
      <c r="AY1070" s="116">
        <v>2.8124549343659528</v>
      </c>
    </row>
    <row r="1071" spans="1:51" ht="15" x14ac:dyDescent="0.25">
      <c r="A1071" s="144">
        <v>2016</v>
      </c>
      <c r="B1071" s="77" t="s">
        <v>426</v>
      </c>
      <c r="C1071" s="78">
        <v>10</v>
      </c>
      <c r="D1071" s="77">
        <v>3537503</v>
      </c>
      <c r="E1071" s="78">
        <v>353750310</v>
      </c>
      <c r="F1071" s="78" t="str">
        <f t="shared" si="39"/>
        <v>3537503102016</v>
      </c>
      <c r="G1071" s="79">
        <v>1.5551302451992877</v>
      </c>
      <c r="H1071" s="80">
        <f t="shared" si="38"/>
        <v>8056</v>
      </c>
      <c r="I1071" s="81">
        <v>5380</v>
      </c>
      <c r="J1071" s="82">
        <v>2676</v>
      </c>
      <c r="K1071" s="83">
        <f>(H1071)/VLOOKUP(D1071,'Dados Base'!$B:$K,6,FALSE)</f>
        <v>36.262153402952826</v>
      </c>
      <c r="L1071" s="88">
        <f t="shared" si="40"/>
        <v>66.782522343594835</v>
      </c>
      <c r="M1071" s="85" t="s">
        <v>702</v>
      </c>
      <c r="N1071" s="86">
        <v>0.73599999999999999</v>
      </c>
      <c r="O1071" s="87" t="s">
        <v>691</v>
      </c>
      <c r="P1071" s="87" t="s">
        <v>691</v>
      </c>
      <c r="Q1071" s="87" t="s">
        <v>691</v>
      </c>
      <c r="R1071" s="87" t="s">
        <v>691</v>
      </c>
      <c r="S1071" s="87" t="s">
        <v>691</v>
      </c>
      <c r="T1071" s="87" t="s">
        <v>691</v>
      </c>
      <c r="U1071" s="87" t="s">
        <v>691</v>
      </c>
      <c r="V1071" s="87" t="s">
        <v>691</v>
      </c>
      <c r="W1071" s="85">
        <v>0</v>
      </c>
      <c r="X1071" s="47">
        <v>1.8765123134621899E-2</v>
      </c>
      <c r="Y1071" s="9">
        <v>3.89</v>
      </c>
      <c r="Z1071" s="10">
        <v>200.83518000000004</v>
      </c>
      <c r="AA1071" s="10">
        <v>98.918819999999997</v>
      </c>
      <c r="AB1071" s="11">
        <v>0</v>
      </c>
      <c r="AC1071" s="12">
        <v>1</v>
      </c>
      <c r="AD1071" s="153">
        <f>VLOOKUP(D1071,'Dados Base'!$B:$K,9,FALSE)*31536000/VLOOKUP($F1071,F:H,MATCH(H1070,F1070:AF1070,0),FALSE)</f>
        <v>7829.1956305858985</v>
      </c>
      <c r="AE1071" s="153">
        <f>VLOOKUP(D1071,'Dados Base'!$B:$K,10,FALSE)*31536000/VLOOKUP($F1071,F:H,MATCH(H1070,F1070:AF1070,0),FALSE)</f>
        <v>1174.3793445878848</v>
      </c>
      <c r="AF1071" s="14" t="s">
        <v>692</v>
      </c>
      <c r="AG1071" s="15" t="s">
        <v>692</v>
      </c>
      <c r="AH1071" s="14" t="s">
        <v>692</v>
      </c>
      <c r="AI1071" s="14" t="s">
        <v>692</v>
      </c>
      <c r="AJ1071" s="14" t="s">
        <v>692</v>
      </c>
      <c r="AK1071" s="72">
        <f>(SUMIFS('Banco de Indicadores Mun. (2)'!I:I,'Banco de Indicadores Mun. (2)'!B:B,'Banco de Indicadores - Mun. (1)'!B1071,'Banco de Indicadores Mun. (2)'!A:A,'Banco de Indicadores - Mun. (1)'!A1071) / VLOOKUP(D1071,'Dados Base'!$B:$K,8,FALSE)) * 100</f>
        <v>5.7514444444444441</v>
      </c>
      <c r="AL1071" s="72">
        <f>(SUMIFS('Banco de Indicadores Mun. (2)'!I:I,'Banco de Indicadores Mun. (2)'!B:B,'Banco de Indicadores - Mun. (1)'!B1071,'Banco de Indicadores Mun. (2)'!A:A,'Banco de Indicadores - Mun. (1)'!A1071) / VLOOKUP(D1071,'Dados Base'!$B:$K,9,FALSE)) * 100</f>
        <v>2.0705200000000001</v>
      </c>
      <c r="AM1071" s="72">
        <f>(SUMIFS('Banco de Indicadores Mun. (2)'!J:J,'Banco de Indicadores Mun. (2)'!B:B,'Banco de Indicadores - Mun. (1)'!B1071,'Banco de Indicadores Mun. (2)'!A:A,'Banco de Indicadores - Mun. (1)'!A1071) / VLOOKUP(D1071,'Dados Base'!$B:$K,7,FALSE)) * 100</f>
        <v>7.0284285714285719</v>
      </c>
      <c r="AN1071" s="72">
        <f>(SUMIFS('Banco de Indicadores Mun. (2)'!K:K,'Banco de Indicadores Mun. (2)'!B:B,'Banco de Indicadores - Mun. (1)'!B1071,'Banco de Indicadores Mun. (2)'!A:A,'Banco de Indicadores - Mun. (1)'!A1071) / VLOOKUP(D1071,'Dados Base'!$B:$K,10,FALSE)) * 100</f>
        <v>3.9636666666666667</v>
      </c>
      <c r="AO1071" s="21">
        <v>0</v>
      </c>
      <c r="AP1071" s="125">
        <v>0</v>
      </c>
      <c r="AQ1071" s="17">
        <v>0</v>
      </c>
      <c r="AR1071" s="18">
        <v>10</v>
      </c>
      <c r="AS1071" s="20">
        <v>100</v>
      </c>
      <c r="AT1071" s="20">
        <v>100</v>
      </c>
      <c r="AU1071" s="20">
        <v>67</v>
      </c>
      <c r="AV1071" s="21">
        <v>7.66</v>
      </c>
      <c r="AW1071" s="21">
        <v>0</v>
      </c>
      <c r="AX1071" s="21">
        <v>1</v>
      </c>
      <c r="AY1071" s="116">
        <v>151.11225115108397</v>
      </c>
    </row>
    <row r="1072" spans="1:51" ht="15" x14ac:dyDescent="0.25">
      <c r="A1072" s="144">
        <v>2016</v>
      </c>
      <c r="B1072" s="77" t="s">
        <v>427</v>
      </c>
      <c r="C1072" s="78">
        <v>7</v>
      </c>
      <c r="D1072" s="77">
        <v>3537602</v>
      </c>
      <c r="E1072" s="78">
        <v>35376027</v>
      </c>
      <c r="F1072" s="78" t="str">
        <f t="shared" si="39"/>
        <v>353760272016</v>
      </c>
      <c r="G1072" s="79">
        <v>1.175552613096853</v>
      </c>
      <c r="H1072" s="80">
        <f t="shared" si="38"/>
        <v>63609</v>
      </c>
      <c r="I1072" s="81">
        <v>63117</v>
      </c>
      <c r="J1072" s="82">
        <v>492</v>
      </c>
      <c r="K1072" s="83">
        <f>(H1072)/VLOOKUP(D1072,'Dados Base'!$B:$K,6,FALSE)</f>
        <v>194.99402225560223</v>
      </c>
      <c r="L1072" s="88">
        <f t="shared" si="40"/>
        <v>99.226524548412968</v>
      </c>
      <c r="M1072" s="85" t="s">
        <v>702</v>
      </c>
      <c r="N1072" s="86">
        <v>0.749</v>
      </c>
      <c r="O1072" s="87" t="s">
        <v>691</v>
      </c>
      <c r="P1072" s="87" t="s">
        <v>691</v>
      </c>
      <c r="Q1072" s="87" t="s">
        <v>691</v>
      </c>
      <c r="R1072" s="87" t="s">
        <v>691</v>
      </c>
      <c r="S1072" s="87" t="s">
        <v>691</v>
      </c>
      <c r="T1072" s="87" t="s">
        <v>691</v>
      </c>
      <c r="U1072" s="87" t="s">
        <v>691</v>
      </c>
      <c r="V1072" s="87" t="s">
        <v>691</v>
      </c>
      <c r="W1072" s="85">
        <v>0</v>
      </c>
      <c r="X1072" s="47">
        <v>0.18334315083680555</v>
      </c>
      <c r="Y1072" s="9">
        <v>52.14</v>
      </c>
      <c r="Z1072" s="10">
        <v>1216.6960769420912</v>
      </c>
      <c r="AA1072" s="10">
        <v>2302.4839230579087</v>
      </c>
      <c r="AB1072" s="11">
        <v>8</v>
      </c>
      <c r="AC1072" s="12">
        <v>0</v>
      </c>
      <c r="AD1072" s="153">
        <f>VLOOKUP(D1072,'Dados Base'!$B:$K,9,FALSE)*31536000/VLOOKUP($F1072,F:H,MATCH(H1071,F1071:AF1071,0),FALSE)</f>
        <v>8676.1307362165735</v>
      </c>
      <c r="AE1072" s="153">
        <f>VLOOKUP(D1072,'Dados Base'!$B:$K,10,FALSE)*31536000/VLOOKUP($F1072,F:H,MATCH(H1071,F1071:AF1071,0),FALSE)</f>
        <v>1105.5869452435973</v>
      </c>
      <c r="AF1072" s="14">
        <v>94.69</v>
      </c>
      <c r="AG1072" s="15" t="s">
        <v>692</v>
      </c>
      <c r="AH1072" s="14">
        <v>73.02</v>
      </c>
      <c r="AI1072" s="14">
        <v>40.659999999999997</v>
      </c>
      <c r="AJ1072" s="14">
        <v>95.76</v>
      </c>
      <c r="AK1072" s="72">
        <f>(SUMIFS('Banco de Indicadores Mun. (2)'!I:I,'Banco de Indicadores Mun. (2)'!B:B,'Banco de Indicadores - Mun. (1)'!B1072,'Banco de Indicadores Mun. (2)'!A:A,'Banco de Indicadores - Mun. (1)'!A1072) / VLOOKUP(D1072,'Dados Base'!$B:$K,8,FALSE)) * 100</f>
        <v>2.2514382530120485</v>
      </c>
      <c r="AL1072" s="72">
        <f>(SUMIFS('Banco de Indicadores Mun. (2)'!I:I,'Banco de Indicadores Mun. (2)'!B:B,'Banco de Indicadores - Mun. (1)'!B1072,'Banco de Indicadores Mun. (2)'!A:A,'Banco de Indicadores - Mun. (1)'!A1072) / VLOOKUP(D1072,'Dados Base'!$B:$K,9,FALSE)) * 100</f>
        <v>0.85426000000000013</v>
      </c>
      <c r="AM1072" s="72">
        <f>(SUMIFS('Banco de Indicadores Mun. (2)'!J:J,'Banco de Indicadores Mun. (2)'!B:B,'Banco de Indicadores - Mun. (1)'!B1072,'Banco de Indicadores Mun. (2)'!A:A,'Banco de Indicadores - Mun. (1)'!A1072) / VLOOKUP(D1072,'Dados Base'!$B:$K,7,FALSE)) * 100</f>
        <v>3.3855895691609974</v>
      </c>
      <c r="AN1072" s="72">
        <f>(SUMIFS('Banco de Indicadores Mun. (2)'!K:K,'Banco de Indicadores Mun. (2)'!B:B,'Banco de Indicadores - Mun. (1)'!B1072,'Banco de Indicadores Mun. (2)'!A:A,'Banco de Indicadores - Mun. (1)'!A1072) / VLOOKUP(D1072,'Dados Base'!$B:$K,10,FALSE)) * 100</f>
        <v>8.5650224215246644E-3</v>
      </c>
      <c r="AO1072" s="21">
        <v>0</v>
      </c>
      <c r="AP1072" s="125">
        <v>3.1442091527928437</v>
      </c>
      <c r="AQ1072" s="17">
        <v>0</v>
      </c>
      <c r="AR1072" s="18">
        <v>7.2</v>
      </c>
      <c r="AS1072" s="20">
        <v>73.001210422373703</v>
      </c>
      <c r="AT1072" s="20">
        <v>73.001210422373703</v>
      </c>
      <c r="AU1072" s="20">
        <v>34.573283462115924</v>
      </c>
      <c r="AV1072" s="21">
        <v>5.34</v>
      </c>
      <c r="AW1072" s="21">
        <v>0</v>
      </c>
      <c r="AX1072" s="21">
        <v>0</v>
      </c>
      <c r="AY1072" s="116">
        <v>81.298700998476335</v>
      </c>
    </row>
    <row r="1073" spans="1:51" ht="15" x14ac:dyDescent="0.25">
      <c r="A1073" s="144">
        <v>2016</v>
      </c>
      <c r="B1073" s="77" t="s">
        <v>428</v>
      </c>
      <c r="C1073" s="78">
        <v>20</v>
      </c>
      <c r="D1073" s="77">
        <v>3537701</v>
      </c>
      <c r="E1073" s="78">
        <v>353770120</v>
      </c>
      <c r="F1073" s="78" t="str">
        <f t="shared" si="39"/>
        <v>3537701202016</v>
      </c>
      <c r="G1073" s="79">
        <v>1.2303018642750185</v>
      </c>
      <c r="H1073" s="80">
        <f t="shared" si="38"/>
        <v>5656</v>
      </c>
      <c r="I1073" s="81">
        <v>5131</v>
      </c>
      <c r="J1073" s="82">
        <v>525</v>
      </c>
      <c r="K1073" s="83">
        <f>(H1073)/VLOOKUP(D1073,'Dados Base'!$B:$K,6,FALSE)</f>
        <v>24.322697170379289</v>
      </c>
      <c r="L1073" s="88">
        <f t="shared" si="40"/>
        <v>90.71782178217822</v>
      </c>
      <c r="M1073" s="85" t="s">
        <v>702</v>
      </c>
      <c r="N1073" s="86">
        <v>0.73199999999999998</v>
      </c>
      <c r="O1073" s="87" t="s">
        <v>691</v>
      </c>
      <c r="P1073" s="87" t="s">
        <v>691</v>
      </c>
      <c r="Q1073" s="87" t="s">
        <v>691</v>
      </c>
      <c r="R1073" s="87" t="s">
        <v>691</v>
      </c>
      <c r="S1073" s="87" t="s">
        <v>691</v>
      </c>
      <c r="T1073" s="87" t="s">
        <v>691</v>
      </c>
      <c r="U1073" s="87" t="s">
        <v>691</v>
      </c>
      <c r="V1073" s="87" t="s">
        <v>691</v>
      </c>
      <c r="W1073" s="85">
        <v>0</v>
      </c>
      <c r="X1073" s="47">
        <v>1.4101704166666664E-2</v>
      </c>
      <c r="Y1073" s="9">
        <v>3.58</v>
      </c>
      <c r="Z1073" s="10">
        <v>223.46766000000002</v>
      </c>
      <c r="AA1073" s="10">
        <v>52.418340000000001</v>
      </c>
      <c r="AB1073" s="11">
        <v>1</v>
      </c>
      <c r="AC1073" s="12">
        <v>0</v>
      </c>
      <c r="AD1073" s="153">
        <f>VLOOKUP(D1073,'Dados Base'!$B:$K,9,FALSE)*31536000/VLOOKUP($F1073,F:H,MATCH(H1072,F1072:AF1072,0),FALSE)</f>
        <v>9478.6421499292792</v>
      </c>
      <c r="AE1073" s="153">
        <f>VLOOKUP(D1073,'Dados Base'!$B:$K,10,FALSE)*31536000/VLOOKUP($F1073,F:H,MATCH(H1072,F1072:AF1072,0),FALSE)</f>
        <v>1170.8910891089108</v>
      </c>
      <c r="AF1073" s="14">
        <v>95.74</v>
      </c>
      <c r="AG1073" s="15">
        <v>94.99</v>
      </c>
      <c r="AH1073" s="14">
        <v>94.51</v>
      </c>
      <c r="AI1073" s="14">
        <v>17.489999999999998</v>
      </c>
      <c r="AJ1073" s="14">
        <v>100</v>
      </c>
      <c r="AK1073" s="72">
        <f>(SUMIFS('Banco de Indicadores Mun. (2)'!I:I,'Banco de Indicadores Mun. (2)'!B:B,'Banco de Indicadores - Mun. (1)'!B1073,'Banco de Indicadores Mun. (2)'!A:A,'Banco de Indicadores - Mun. (1)'!A1073) / VLOOKUP(D1073,'Dados Base'!$B:$K,8,FALSE)) * 100</f>
        <v>24.697154929577465</v>
      </c>
      <c r="AL1073" s="72">
        <f>(SUMIFS('Banco de Indicadores Mun. (2)'!I:I,'Banco de Indicadores Mun. (2)'!B:B,'Banco de Indicadores - Mun. (1)'!B1073,'Banco de Indicadores Mun. (2)'!A:A,'Banco de Indicadores - Mun. (1)'!A1073) / VLOOKUP(D1073,'Dados Base'!$B:$K,9,FALSE)) * 100</f>
        <v>10.314694117647059</v>
      </c>
      <c r="AM1073" s="72">
        <f>(SUMIFS('Banco de Indicadores Mun. (2)'!J:J,'Banco de Indicadores Mun. (2)'!B:B,'Banco de Indicadores - Mun. (1)'!B1073,'Banco de Indicadores Mun. (2)'!A:A,'Banco de Indicadores - Mun. (1)'!A1073) / VLOOKUP(D1073,'Dados Base'!$B:$K,7,FALSE)) * 100</f>
        <v>31.781120000000001</v>
      </c>
      <c r="AN1073" s="72">
        <f>(SUMIFS('Banco de Indicadores Mun. (2)'!K:K,'Banco de Indicadores Mun. (2)'!B:B,'Banco de Indicadores - Mun. (1)'!B1073,'Banco de Indicadores Mun. (2)'!A:A,'Banco de Indicadores - Mun. (1)'!A1073) / VLOOKUP(D1073,'Dados Base'!$B:$K,10,FALSE)) * 100</f>
        <v>7.8305714285714298</v>
      </c>
      <c r="AO1073" s="21">
        <v>0</v>
      </c>
      <c r="AP1073" s="125">
        <v>0</v>
      </c>
      <c r="AQ1073" s="17">
        <v>0</v>
      </c>
      <c r="AR1073" s="18">
        <v>9</v>
      </c>
      <c r="AS1073" s="20">
        <v>100</v>
      </c>
      <c r="AT1073" s="20">
        <v>100</v>
      </c>
      <c r="AU1073" s="20">
        <v>81</v>
      </c>
      <c r="AV1073" s="21">
        <v>9.6999999999999993</v>
      </c>
      <c r="AW1073" s="21">
        <v>0</v>
      </c>
      <c r="AX1073" s="21">
        <v>0</v>
      </c>
      <c r="AY1073" s="116">
        <v>115.86471966006475</v>
      </c>
    </row>
    <row r="1074" spans="1:51" ht="15" x14ac:dyDescent="0.25">
      <c r="A1074" s="144">
        <v>2016</v>
      </c>
      <c r="B1074" s="77" t="s">
        <v>429</v>
      </c>
      <c r="C1074" s="78">
        <v>10</v>
      </c>
      <c r="D1074" s="77">
        <v>3537800</v>
      </c>
      <c r="E1074" s="78">
        <v>353780010</v>
      </c>
      <c r="F1074" s="78" t="str">
        <f t="shared" si="39"/>
        <v>3537800102016</v>
      </c>
      <c r="G1074" s="79">
        <v>0.26357273014148141</v>
      </c>
      <c r="H1074" s="80">
        <f t="shared" si="38"/>
        <v>52927</v>
      </c>
      <c r="I1074" s="81">
        <v>24617</v>
      </c>
      <c r="J1074" s="82">
        <v>28310</v>
      </c>
      <c r="K1074" s="83">
        <f>(H1074)/VLOOKUP(D1074,'Dados Base'!$B:$K,6,FALSE)</f>
        <v>70.991496096788907</v>
      </c>
      <c r="L1074" s="88">
        <f t="shared" si="40"/>
        <v>46.511232452245544</v>
      </c>
      <c r="M1074" s="85" t="s">
        <v>702</v>
      </c>
      <c r="N1074" s="86">
        <v>0.71599999999999997</v>
      </c>
      <c r="O1074" s="87" t="s">
        <v>691</v>
      </c>
      <c r="P1074" s="87" t="s">
        <v>691</v>
      </c>
      <c r="Q1074" s="87" t="s">
        <v>691</v>
      </c>
      <c r="R1074" s="87" t="s">
        <v>691</v>
      </c>
      <c r="S1074" s="87" t="s">
        <v>691</v>
      </c>
      <c r="T1074" s="87" t="s">
        <v>691</v>
      </c>
      <c r="U1074" s="87" t="s">
        <v>691</v>
      </c>
      <c r="V1074" s="87" t="s">
        <v>691</v>
      </c>
      <c r="W1074" s="85">
        <v>1.37</v>
      </c>
      <c r="X1074" s="47">
        <v>8.7868743812499997E-2</v>
      </c>
      <c r="Y1074" s="9">
        <v>20.02</v>
      </c>
      <c r="Z1074" s="10">
        <v>737.70384341222484</v>
      </c>
      <c r="AA1074" s="10">
        <v>613.32215658777523</v>
      </c>
      <c r="AB1074" s="11">
        <v>5</v>
      </c>
      <c r="AC1074" s="12">
        <v>0</v>
      </c>
      <c r="AD1074" s="153">
        <f>VLOOKUP(D1074,'Dados Base'!$B:$K,9,FALSE)*31536000/VLOOKUP($F1074,F:H,MATCH(H1073,F1073:AF1073,0),FALSE)</f>
        <v>5720.0597048765285</v>
      </c>
      <c r="AE1074" s="153">
        <f>VLOOKUP(D1074,'Dados Base'!$B:$K,10,FALSE)*31536000/VLOOKUP($F1074,F:H,MATCH(H1073,F1073:AF1073,0),FALSE)</f>
        <v>792.46660494643561</v>
      </c>
      <c r="AF1074" s="14">
        <v>54.54</v>
      </c>
      <c r="AG1074" s="15">
        <v>63.78</v>
      </c>
      <c r="AH1074" s="14">
        <v>31.68</v>
      </c>
      <c r="AI1074" s="14">
        <v>42.97</v>
      </c>
      <c r="AJ1074" s="14">
        <v>100</v>
      </c>
      <c r="AK1074" s="72">
        <f>(SUMIFS('Banco de Indicadores Mun. (2)'!I:I,'Banco de Indicadores Mun. (2)'!B:B,'Banco de Indicadores - Mun. (1)'!B1074,'Banco de Indicadores Mun. (2)'!A:A,'Banco de Indicadores - Mun. (1)'!A1074) / VLOOKUP(D1074,'Dados Base'!$B:$K,8,FALSE)) * 100</f>
        <v>9.1574587628865967</v>
      </c>
      <c r="AL1074" s="72">
        <f>(SUMIFS('Banco de Indicadores Mun. (2)'!I:I,'Banco de Indicadores Mun. (2)'!B:B,'Banco de Indicadores - Mun. (1)'!B1074,'Banco de Indicadores Mun. (2)'!A:A,'Banco de Indicadores - Mun. (1)'!A1074) / VLOOKUP(D1074,'Dados Base'!$B:$K,9,FALSE)) * 100</f>
        <v>3.7011395833333327</v>
      </c>
      <c r="AM1074" s="72">
        <f>(SUMIFS('Banco de Indicadores Mun. (2)'!J:J,'Banco de Indicadores Mun. (2)'!B:B,'Banco de Indicadores - Mun. (1)'!B1074,'Banco de Indicadores Mun. (2)'!A:A,'Banco de Indicadores - Mun. (1)'!A1074) / VLOOKUP(D1074,'Dados Base'!$B:$K,7,FALSE)) * 100</f>
        <v>13.730423529411764</v>
      </c>
      <c r="AN1074" s="72">
        <f>(SUMIFS('Banco de Indicadores Mun. (2)'!K:K,'Banco de Indicadores Mun. (2)'!B:B,'Banco de Indicadores - Mun. (1)'!B1074,'Banco de Indicadores Mun. (2)'!A:A,'Banco de Indicadores - Mun. (1)'!A1074) / VLOOKUP(D1074,'Dados Base'!$B:$K,10,FALSE)) * 100</f>
        <v>0.38974436090225562</v>
      </c>
      <c r="AO1074" s="21">
        <v>0</v>
      </c>
      <c r="AP1074" s="125">
        <v>0</v>
      </c>
      <c r="AQ1074" s="17">
        <v>0</v>
      </c>
      <c r="AR1074" s="18">
        <v>9.3000000000000007</v>
      </c>
      <c r="AS1074" s="20">
        <v>63.492257538712302</v>
      </c>
      <c r="AT1074" s="20">
        <v>60.698598207008956</v>
      </c>
      <c r="AU1074" s="20">
        <v>54.603230686324672</v>
      </c>
      <c r="AV1074" s="21">
        <v>6.44</v>
      </c>
      <c r="AW1074" s="21">
        <v>1</v>
      </c>
      <c r="AX1074" s="21">
        <v>0</v>
      </c>
      <c r="AY1074" s="116">
        <v>95.943445122982482</v>
      </c>
    </row>
    <row r="1075" spans="1:51" ht="15" x14ac:dyDescent="0.25">
      <c r="A1075" s="144">
        <v>2016</v>
      </c>
      <c r="B1075" s="77" t="s">
        <v>430</v>
      </c>
      <c r="C1075" s="78">
        <v>14</v>
      </c>
      <c r="D1075" s="77">
        <v>3537909</v>
      </c>
      <c r="E1075" s="78">
        <v>353790914</v>
      </c>
      <c r="F1075" s="78" t="str">
        <f t="shared" si="39"/>
        <v>3537909142016</v>
      </c>
      <c r="G1075" s="79">
        <v>0.7286378290367157</v>
      </c>
      <c r="H1075" s="80">
        <f t="shared" si="38"/>
        <v>27518</v>
      </c>
      <c r="I1075" s="81">
        <v>22423</v>
      </c>
      <c r="J1075" s="82">
        <v>5095</v>
      </c>
      <c r="K1075" s="83">
        <f>(H1075)/VLOOKUP(D1075,'Dados Base'!$B:$K,6,FALSE)</f>
        <v>40.325322391559205</v>
      </c>
      <c r="L1075" s="88">
        <f t="shared" si="40"/>
        <v>81.484846282433324</v>
      </c>
      <c r="M1075" s="85" t="s">
        <v>702</v>
      </c>
      <c r="N1075" s="86">
        <v>0.69</v>
      </c>
      <c r="O1075" s="87" t="s">
        <v>691</v>
      </c>
      <c r="P1075" s="87" t="s">
        <v>691</v>
      </c>
      <c r="Q1075" s="87" t="s">
        <v>691</v>
      </c>
      <c r="R1075" s="87" t="s">
        <v>691</v>
      </c>
      <c r="S1075" s="87" t="s">
        <v>691</v>
      </c>
      <c r="T1075" s="87" t="s">
        <v>691</v>
      </c>
      <c r="U1075" s="87" t="s">
        <v>691</v>
      </c>
      <c r="V1075" s="87" t="s">
        <v>691</v>
      </c>
      <c r="W1075" s="85">
        <v>0</v>
      </c>
      <c r="X1075" s="47">
        <v>7.273252641435185E-2</v>
      </c>
      <c r="Y1075" s="9">
        <v>15.68</v>
      </c>
      <c r="Z1075" s="10">
        <v>845.06592965588402</v>
      </c>
      <c r="AA1075" s="10">
        <v>364.85807034411596</v>
      </c>
      <c r="AB1075" s="11">
        <v>3</v>
      </c>
      <c r="AC1075" s="12">
        <v>0</v>
      </c>
      <c r="AD1075" s="153">
        <f>VLOOKUP(D1075,'Dados Base'!$B:$K,9,FALSE)*31536000/VLOOKUP($F1075,F:H,MATCH(H1074,F1074:AF1074,0),FALSE)</f>
        <v>8709.7027400247116</v>
      </c>
      <c r="AE1075" s="153">
        <f>VLOOKUP(D1075,'Dados Base'!$B:$K,10,FALSE)*31536000/VLOOKUP($F1075,F:H,MATCH(H1074,F1074:AF1074,0),FALSE)</f>
        <v>1042.8723017661164</v>
      </c>
      <c r="AF1075" s="14">
        <v>86.83</v>
      </c>
      <c r="AG1075" s="15">
        <v>95</v>
      </c>
      <c r="AH1075" s="14">
        <v>61.54</v>
      </c>
      <c r="AI1075" s="14">
        <v>35.78</v>
      </c>
      <c r="AJ1075" s="14">
        <v>100</v>
      </c>
      <c r="AK1075" s="72">
        <f>(SUMIFS('Banco de Indicadores Mun. (2)'!I:I,'Banco de Indicadores Mun. (2)'!B:B,'Banco de Indicadores - Mun. (1)'!B1075,'Banco de Indicadores Mun. (2)'!A:A,'Banco de Indicadores - Mun. (1)'!A1075) / VLOOKUP(D1075,'Dados Base'!$B:$K,8,FALSE)) * 100</f>
        <v>1.6857934131736529</v>
      </c>
      <c r="AL1075" s="72">
        <f>(SUMIFS('Banco de Indicadores Mun. (2)'!I:I,'Banco de Indicadores Mun. (2)'!B:B,'Banco de Indicadores - Mun. (1)'!B1075,'Banco de Indicadores Mun. (2)'!A:A,'Banco de Indicadores - Mun. (1)'!A1075) / VLOOKUP(D1075,'Dados Base'!$B:$K,9,FALSE)) * 100</f>
        <v>0.74086184210526329</v>
      </c>
      <c r="AM1075" s="72">
        <f>(SUMIFS('Banco de Indicadores Mun. (2)'!J:J,'Banco de Indicadores Mun. (2)'!B:B,'Banco de Indicadores - Mun. (1)'!B1075,'Banco de Indicadores Mun. (2)'!A:A,'Banco de Indicadores - Mun. (1)'!A1075) / VLOOKUP(D1075,'Dados Base'!$B:$K,7,FALSE)) * 100</f>
        <v>2.2418971193415635</v>
      </c>
      <c r="AN1075" s="72">
        <f>(SUMIFS('Banco de Indicadores Mun. (2)'!K:K,'Banco de Indicadores Mun. (2)'!B:B,'Banco de Indicadores - Mun. (1)'!B1075,'Banco de Indicadores Mun. (2)'!A:A,'Banco de Indicadores - Mun. (1)'!A1075) / VLOOKUP(D1075,'Dados Base'!$B:$K,10,FALSE)) * 100</f>
        <v>0.20081318681318688</v>
      </c>
      <c r="AO1075" s="21">
        <v>0</v>
      </c>
      <c r="AP1075" s="125">
        <v>0</v>
      </c>
      <c r="AQ1075" s="17">
        <v>0</v>
      </c>
      <c r="AR1075" s="18">
        <v>7.9</v>
      </c>
      <c r="AS1075" s="20">
        <v>73.5205706850913</v>
      </c>
      <c r="AT1075" s="20">
        <v>73.520570685091286</v>
      </c>
      <c r="AU1075" s="20">
        <v>69.844546405880365</v>
      </c>
      <c r="AV1075" s="21">
        <v>7.64</v>
      </c>
      <c r="AW1075" s="21">
        <v>0</v>
      </c>
      <c r="AX1075" s="21">
        <v>0</v>
      </c>
      <c r="AY1075" s="116">
        <v>42.230211865621627</v>
      </c>
    </row>
    <row r="1076" spans="1:51" ht="15" x14ac:dyDescent="0.25">
      <c r="A1076" s="144">
        <v>2016</v>
      </c>
      <c r="B1076" s="77" t="s">
        <v>431</v>
      </c>
      <c r="C1076" s="78">
        <v>2</v>
      </c>
      <c r="D1076" s="77">
        <v>3538006</v>
      </c>
      <c r="E1076" s="78">
        <v>35380062</v>
      </c>
      <c r="F1076" s="78" t="str">
        <f t="shared" si="39"/>
        <v>353800622016</v>
      </c>
      <c r="G1076" s="79">
        <v>1.2588712032970628</v>
      </c>
      <c r="H1076" s="80">
        <f t="shared" si="38"/>
        <v>157459</v>
      </c>
      <c r="I1076" s="81">
        <v>152743</v>
      </c>
      <c r="J1076" s="82">
        <v>4716</v>
      </c>
      <c r="K1076" s="83">
        <f>(H1076)/VLOOKUP(D1076,'Dados Base'!$B:$K,6,FALSE)</f>
        <v>215.64704110001782</v>
      </c>
      <c r="L1076" s="88">
        <f t="shared" si="40"/>
        <v>97.004934617900531</v>
      </c>
      <c r="M1076" s="85" t="s">
        <v>702</v>
      </c>
      <c r="N1076" s="86">
        <v>0.77300000000000002</v>
      </c>
      <c r="O1076" s="87" t="s">
        <v>691</v>
      </c>
      <c r="P1076" s="87" t="s">
        <v>691</v>
      </c>
      <c r="Q1076" s="87" t="s">
        <v>691</v>
      </c>
      <c r="R1076" s="87" t="s">
        <v>691</v>
      </c>
      <c r="S1076" s="87" t="s">
        <v>691</v>
      </c>
      <c r="T1076" s="87" t="s">
        <v>691</v>
      </c>
      <c r="U1076" s="87" t="s">
        <v>691</v>
      </c>
      <c r="V1076" s="87" t="s">
        <v>691</v>
      </c>
      <c r="W1076" s="85">
        <v>0</v>
      </c>
      <c r="X1076" s="47">
        <v>0.54855508101851846</v>
      </c>
      <c r="Y1076" s="9">
        <v>140.84</v>
      </c>
      <c r="Z1076" s="10">
        <v>2552.6252525607915</v>
      </c>
      <c r="AA1076" s="10">
        <v>5897.7807474392075</v>
      </c>
      <c r="AB1076" s="11">
        <v>27</v>
      </c>
      <c r="AC1076" s="12">
        <v>1</v>
      </c>
      <c r="AD1076" s="153">
        <f>VLOOKUP(D1076,'Dados Base'!$B:$K,9,FALSE)*31536000/VLOOKUP($F1076,F:H,MATCH(H1075,F1075:AF1075,0),FALSE)</f>
        <v>2233.1298941311707</v>
      </c>
      <c r="AE1076" s="153">
        <f>VLOOKUP(D1076,'Dados Base'!$B:$K,10,FALSE)*31536000/VLOOKUP($F1076,F:H,MATCH(H1075,F1075:AF1075,0),FALSE)</f>
        <v>226.31720003302451</v>
      </c>
      <c r="AF1076" s="14">
        <v>100</v>
      </c>
      <c r="AG1076" s="15">
        <v>100</v>
      </c>
      <c r="AH1076" s="14">
        <v>97.73</v>
      </c>
      <c r="AI1076" s="14">
        <v>34.799999999999997</v>
      </c>
      <c r="AJ1076" s="14">
        <v>100</v>
      </c>
      <c r="AK1076" s="72">
        <f>(SUMIFS('Banco de Indicadores Mun. (2)'!I:I,'Banco de Indicadores Mun. (2)'!B:B,'Banco de Indicadores - Mun. (1)'!B1076,'Banco de Indicadores Mun. (2)'!A:A,'Banco de Indicadores - Mun. (1)'!A1076) / VLOOKUP(D1076,'Dados Base'!$B:$K,8,FALSE)) * 100</f>
        <v>47.604844398340241</v>
      </c>
      <c r="AL1076" s="72">
        <f>(SUMIFS('Banco de Indicadores Mun. (2)'!I:I,'Banco de Indicadores Mun. (2)'!B:B,'Banco de Indicadores - Mun. (1)'!B1076,'Banco de Indicadores Mun. (2)'!A:A,'Banco de Indicadores - Mun. (1)'!A1076) / VLOOKUP(D1076,'Dados Base'!$B:$K,9,FALSE)) * 100</f>
        <v>20.578955156950666</v>
      </c>
      <c r="AM1076" s="72">
        <f>(SUMIFS('Banco de Indicadores Mun. (2)'!J:J,'Banco de Indicadores Mun. (2)'!B:B,'Banco de Indicadores - Mun. (1)'!B1076,'Banco de Indicadores Mun. (2)'!A:A,'Banco de Indicadores - Mun. (1)'!A1076) / VLOOKUP(D1076,'Dados Base'!$B:$K,7,FALSE)) * 100</f>
        <v>60.781425474254732</v>
      </c>
      <c r="AN1076" s="72">
        <f>(SUMIFS('Banco de Indicadores Mun. (2)'!K:K,'Banco de Indicadores Mun. (2)'!B:B,'Banco de Indicadores - Mun. (1)'!B1076,'Banco de Indicadores Mun. (2)'!A:A,'Banco de Indicadores - Mun. (1)'!A1076) / VLOOKUP(D1076,'Dados Base'!$B:$K,10,FALSE)) * 100</f>
        <v>4.5768938053097319</v>
      </c>
      <c r="AO1076" s="21">
        <v>0</v>
      </c>
      <c r="AP1076" s="125">
        <v>0</v>
      </c>
      <c r="AQ1076" s="17">
        <v>0</v>
      </c>
      <c r="AR1076" s="18">
        <v>8.6999999999999993</v>
      </c>
      <c r="AS1076" s="20">
        <v>95.895991418173196</v>
      </c>
      <c r="AT1076" s="20">
        <v>95.89599141817321</v>
      </c>
      <c r="AU1076" s="20">
        <v>30.207131498306623</v>
      </c>
      <c r="AV1076" s="21">
        <v>5.0999999999999996</v>
      </c>
      <c r="AW1076" s="21">
        <v>0</v>
      </c>
      <c r="AX1076" s="21">
        <v>1</v>
      </c>
      <c r="AY1076" s="116">
        <v>6.6383306362575984</v>
      </c>
    </row>
    <row r="1077" spans="1:51" ht="15" x14ac:dyDescent="0.25">
      <c r="A1077" s="144">
        <v>2016</v>
      </c>
      <c r="B1077" s="77" t="s">
        <v>432</v>
      </c>
      <c r="C1077" s="78">
        <v>15</v>
      </c>
      <c r="D1077" s="77">
        <v>3538105</v>
      </c>
      <c r="E1077" s="78">
        <v>353810515</v>
      </c>
      <c r="F1077" s="78" t="str">
        <f t="shared" si="39"/>
        <v>3538105152016</v>
      </c>
      <c r="G1077" s="79">
        <v>1.0284684955286671</v>
      </c>
      <c r="H1077" s="80">
        <f t="shared" si="38"/>
        <v>15844</v>
      </c>
      <c r="I1077" s="81">
        <v>14997</v>
      </c>
      <c r="J1077" s="82">
        <v>847</v>
      </c>
      <c r="K1077" s="83">
        <f>(H1077)/VLOOKUP(D1077,'Dados Base'!$B:$K,6,FALSE)</f>
        <v>85.861377553785289</v>
      </c>
      <c r="L1077" s="88">
        <f t="shared" si="40"/>
        <v>94.654127745518807</v>
      </c>
      <c r="M1077" s="85" t="s">
        <v>702</v>
      </c>
      <c r="N1077" s="86">
        <v>0.73699999999999999</v>
      </c>
      <c r="O1077" s="87" t="s">
        <v>691</v>
      </c>
      <c r="P1077" s="87" t="s">
        <v>691</v>
      </c>
      <c r="Q1077" s="87" t="s">
        <v>691</v>
      </c>
      <c r="R1077" s="87" t="s">
        <v>691</v>
      </c>
      <c r="S1077" s="87" t="s">
        <v>691</v>
      </c>
      <c r="T1077" s="87" t="s">
        <v>691</v>
      </c>
      <c r="U1077" s="87" t="s">
        <v>691</v>
      </c>
      <c r="V1077" s="87" t="s">
        <v>691</v>
      </c>
      <c r="W1077" s="85">
        <v>0</v>
      </c>
      <c r="X1077" s="47">
        <v>4.5648599513888888E-2</v>
      </c>
      <c r="Y1077" s="9">
        <v>10.93</v>
      </c>
      <c r="Z1077" s="10">
        <v>760.43124</v>
      </c>
      <c r="AA1077" s="10">
        <v>82.994759999999999</v>
      </c>
      <c r="AB1077" s="11">
        <v>7</v>
      </c>
      <c r="AC1077" s="12">
        <v>0</v>
      </c>
      <c r="AD1077" s="153">
        <f>VLOOKUP(D1077,'Dados Base'!$B:$K,9,FALSE)*31536000/VLOOKUP($F1077,F:H,MATCH(H1076,F1076:AF1076,0),FALSE)</f>
        <v>2806.4731128502904</v>
      </c>
      <c r="AE1077" s="153">
        <f>VLOOKUP(D1077,'Dados Base'!$B:$K,10,FALSE)*31536000/VLOOKUP($F1077,F:H,MATCH(H1076,F1076:AF1076,0),FALSE)</f>
        <v>318.4650340823024</v>
      </c>
      <c r="AF1077" s="14">
        <v>94.65</v>
      </c>
      <c r="AG1077" s="15">
        <v>94.65</v>
      </c>
      <c r="AH1077" s="14">
        <v>94.65</v>
      </c>
      <c r="AI1077" s="14">
        <v>45</v>
      </c>
      <c r="AJ1077" s="14">
        <v>100</v>
      </c>
      <c r="AK1077" s="72">
        <f>(SUMIFS('Banco de Indicadores Mun. (2)'!I:I,'Banco de Indicadores Mun. (2)'!B:B,'Banco de Indicadores - Mun. (1)'!B1077,'Banco de Indicadores Mun. (2)'!A:A,'Banco de Indicadores - Mun. (1)'!A1077) / VLOOKUP(D1077,'Dados Base'!$B:$K,8,FALSE)) * 100</f>
        <v>19.49885714285714</v>
      </c>
      <c r="AL1077" s="72">
        <f>(SUMIFS('Banco de Indicadores Mun. (2)'!I:I,'Banco de Indicadores Mun. (2)'!B:B,'Banco de Indicadores - Mun. (1)'!B1077,'Banco de Indicadores Mun. (2)'!A:A,'Banco de Indicadores - Mun. (1)'!A1077) / VLOOKUP(D1077,'Dados Base'!$B:$K,9,FALSE)) * 100</f>
        <v>6.7761985815602834</v>
      </c>
      <c r="AM1077" s="72">
        <f>(SUMIFS('Banco de Indicadores Mun. (2)'!J:J,'Banco de Indicadores Mun. (2)'!B:B,'Banco de Indicadores - Mun. (1)'!B1077,'Banco de Indicadores Mun. (2)'!A:A,'Banco de Indicadores - Mun. (1)'!A1077) / VLOOKUP(D1077,'Dados Base'!$B:$K,7,FALSE)) * 100</f>
        <v>4.7360606060606063</v>
      </c>
      <c r="AN1077" s="72">
        <f>(SUMIFS('Banco de Indicadores Mun. (2)'!K:K,'Banco de Indicadores Mun. (2)'!B:B,'Banco de Indicadores - Mun. (1)'!B1077,'Banco de Indicadores Mun. (2)'!A:A,'Banco de Indicadores - Mun. (1)'!A1077) / VLOOKUP(D1077,'Dados Base'!$B:$K,10,FALSE)) * 100</f>
        <v>49.947125</v>
      </c>
      <c r="AO1077" s="21">
        <v>0</v>
      </c>
      <c r="AP1077" s="125">
        <v>0</v>
      </c>
      <c r="AQ1077" s="17">
        <v>0</v>
      </c>
      <c r="AR1077" s="18">
        <v>9.5</v>
      </c>
      <c r="AS1077" s="20">
        <v>98</v>
      </c>
      <c r="AT1077" s="20">
        <v>98</v>
      </c>
      <c r="AU1077" s="20">
        <v>90.159805365260254</v>
      </c>
      <c r="AV1077" s="21">
        <v>9.9700000000000006</v>
      </c>
      <c r="AW1077" s="21">
        <v>2</v>
      </c>
      <c r="AX1077" s="21">
        <v>0</v>
      </c>
      <c r="AY1077" s="116">
        <v>158.86993417604134</v>
      </c>
    </row>
    <row r="1078" spans="1:51" ht="15" x14ac:dyDescent="0.25">
      <c r="A1078" s="144">
        <v>2016</v>
      </c>
      <c r="B1078" s="77" t="s">
        <v>433</v>
      </c>
      <c r="C1078" s="78">
        <v>5</v>
      </c>
      <c r="D1078" s="77">
        <v>3538204</v>
      </c>
      <c r="E1078" s="78">
        <v>35382045</v>
      </c>
      <c r="F1078" s="78" t="str">
        <f t="shared" si="39"/>
        <v>353820452016</v>
      </c>
      <c r="G1078" s="79">
        <v>1.4408542502832855</v>
      </c>
      <c r="H1078" s="80">
        <f t="shared" si="38"/>
        <v>14119</v>
      </c>
      <c r="I1078" s="81">
        <v>7047</v>
      </c>
      <c r="J1078" s="82">
        <v>7072</v>
      </c>
      <c r="K1078" s="83">
        <f>(H1078)/VLOOKUP(D1078,'Dados Base'!$B:$K,6,FALSE)</f>
        <v>91.119716037431431</v>
      </c>
      <c r="L1078" s="88">
        <f t="shared" si="40"/>
        <v>49.911466817763298</v>
      </c>
      <c r="M1078" s="85" t="s">
        <v>702</v>
      </c>
      <c r="N1078" s="86">
        <v>0.72499999999999998</v>
      </c>
      <c r="O1078" s="87" t="s">
        <v>691</v>
      </c>
      <c r="P1078" s="87" t="s">
        <v>691</v>
      </c>
      <c r="Q1078" s="87" t="s">
        <v>691</v>
      </c>
      <c r="R1078" s="87" t="s">
        <v>691</v>
      </c>
      <c r="S1078" s="87" t="s">
        <v>691</v>
      </c>
      <c r="T1078" s="87" t="s">
        <v>691</v>
      </c>
      <c r="U1078" s="87" t="s">
        <v>691</v>
      </c>
      <c r="V1078" s="87" t="s">
        <v>691</v>
      </c>
      <c r="W1078" s="85">
        <v>0</v>
      </c>
      <c r="X1078" s="47">
        <v>2.0472549999999999E-2</v>
      </c>
      <c r="Y1078" s="9">
        <v>5.03</v>
      </c>
      <c r="Z1078" s="10">
        <v>293.02204175403517</v>
      </c>
      <c r="AA1078" s="10">
        <v>95.183958245964831</v>
      </c>
      <c r="AB1078" s="11">
        <v>2</v>
      </c>
      <c r="AC1078" s="12">
        <v>0</v>
      </c>
      <c r="AD1078" s="153">
        <f>VLOOKUP(D1078,'Dados Base'!$B:$K,9,FALSE)*31536000/VLOOKUP($F1078,F:H,MATCH(H1077,F1077:AF1077,0),FALSE)</f>
        <v>4288.4850201855652</v>
      </c>
      <c r="AE1078" s="153">
        <f>VLOOKUP(D1078,'Dados Base'!$B:$K,10,FALSE)*31536000/VLOOKUP($F1078,F:H,MATCH(H1077,F1077:AF1077,0),FALSE)</f>
        <v>558.39648700332884</v>
      </c>
      <c r="AF1078" s="14">
        <v>55.68</v>
      </c>
      <c r="AG1078" s="15">
        <v>47.96</v>
      </c>
      <c r="AH1078" s="14">
        <v>44.88</v>
      </c>
      <c r="AI1078" s="14">
        <v>26.11</v>
      </c>
      <c r="AJ1078" s="14">
        <v>100</v>
      </c>
      <c r="AK1078" s="72">
        <f>(SUMIFS('Banco de Indicadores Mun. (2)'!I:I,'Banco de Indicadores Mun. (2)'!B:B,'Banco de Indicadores - Mun. (1)'!B1078,'Banco de Indicadores Mun. (2)'!A:A,'Banco de Indicadores - Mun. (1)'!A1078) / VLOOKUP(D1078,'Dados Base'!$B:$K,8,FALSE)) * 100</f>
        <v>9.3694794520547973</v>
      </c>
      <c r="AL1078" s="72">
        <f>(SUMIFS('Banco de Indicadores Mun. (2)'!I:I,'Banco de Indicadores Mun. (2)'!B:B,'Banco de Indicadores - Mun. (1)'!B1078,'Banco de Indicadores Mun. (2)'!A:A,'Banco de Indicadores - Mun. (1)'!A1078) / VLOOKUP(D1078,'Dados Base'!$B:$K,9,FALSE)) * 100</f>
        <v>3.5623541666666676</v>
      </c>
      <c r="AM1078" s="72">
        <f>(SUMIFS('Banco de Indicadores Mun. (2)'!J:J,'Banco de Indicadores Mun. (2)'!B:B,'Banco de Indicadores - Mun. (1)'!B1078,'Banco de Indicadores Mun. (2)'!A:A,'Banco de Indicadores - Mun. (1)'!A1078) / VLOOKUP(D1078,'Dados Base'!$B:$K,7,FALSE)) * 100</f>
        <v>12.172895833333337</v>
      </c>
      <c r="AN1078" s="72">
        <f>(SUMIFS('Banco de Indicadores Mun. (2)'!K:K,'Banco de Indicadores Mun. (2)'!B:B,'Banco de Indicadores - Mun. (1)'!B1078,'Banco de Indicadores Mun. (2)'!A:A,'Banco de Indicadores - Mun. (1)'!A1078) / VLOOKUP(D1078,'Dados Base'!$B:$K,10,FALSE)) * 100</f>
        <v>3.9869200000000009</v>
      </c>
      <c r="AO1078" s="21">
        <v>0</v>
      </c>
      <c r="AP1078" s="125">
        <v>0</v>
      </c>
      <c r="AQ1078" s="17">
        <v>0</v>
      </c>
      <c r="AR1078" s="18">
        <v>9.5</v>
      </c>
      <c r="AS1078" s="20">
        <v>85.773460934152268</v>
      </c>
      <c r="AT1078" s="20">
        <v>85.773460934152254</v>
      </c>
      <c r="AU1078" s="20">
        <v>75.481069781001622</v>
      </c>
      <c r="AV1078" s="21">
        <v>8.19</v>
      </c>
      <c r="AW1078" s="21">
        <v>0</v>
      </c>
      <c r="AX1078" s="21">
        <v>0</v>
      </c>
      <c r="AY1078" s="116">
        <v>105.07435566160544</v>
      </c>
    </row>
    <row r="1079" spans="1:51" ht="15" x14ac:dyDescent="0.25">
      <c r="A1079" s="144">
        <v>2016</v>
      </c>
      <c r="B1079" s="77" t="s">
        <v>434</v>
      </c>
      <c r="C1079" s="78">
        <v>21</v>
      </c>
      <c r="D1079" s="77">
        <v>3538303</v>
      </c>
      <c r="E1079" s="78">
        <v>353830321</v>
      </c>
      <c r="F1079" s="78" t="str">
        <f t="shared" si="39"/>
        <v>3538303212016</v>
      </c>
      <c r="G1079" s="79">
        <v>2.8340673445970133E-2</v>
      </c>
      <c r="H1079" s="80">
        <f t="shared" si="38"/>
        <v>3534</v>
      </c>
      <c r="I1079" s="81">
        <v>2760</v>
      </c>
      <c r="J1079" s="82">
        <v>774</v>
      </c>
      <c r="K1079" s="83">
        <f>(H1079)/VLOOKUP(D1079,'Dados Base'!$B:$K,6,FALSE)</f>
        <v>7.3242005347039445</v>
      </c>
      <c r="L1079" s="88">
        <f t="shared" si="40"/>
        <v>78.098471986417664</v>
      </c>
      <c r="M1079" s="85" t="s">
        <v>702</v>
      </c>
      <c r="N1079" s="86">
        <v>0.71099999999999997</v>
      </c>
      <c r="O1079" s="87" t="s">
        <v>691</v>
      </c>
      <c r="P1079" s="87" t="s">
        <v>691</v>
      </c>
      <c r="Q1079" s="87" t="s">
        <v>691</v>
      </c>
      <c r="R1079" s="87" t="s">
        <v>691</v>
      </c>
      <c r="S1079" s="87" t="s">
        <v>691</v>
      </c>
      <c r="T1079" s="87" t="s">
        <v>691</v>
      </c>
      <c r="U1079" s="87" t="s">
        <v>691</v>
      </c>
      <c r="V1079" s="87" t="s">
        <v>691</v>
      </c>
      <c r="W1079" s="85">
        <v>0</v>
      </c>
      <c r="X1079" s="47">
        <v>7.0910078125000012E-3</v>
      </c>
      <c r="Y1079" s="9">
        <v>1.95</v>
      </c>
      <c r="Z1079" s="10">
        <v>118.41676090116279</v>
      </c>
      <c r="AA1079" s="10">
        <v>31.757239098837214</v>
      </c>
      <c r="AB1079" s="11">
        <v>0</v>
      </c>
      <c r="AC1079" s="12">
        <v>0</v>
      </c>
      <c r="AD1079" s="153">
        <f>VLOOKUP(D1079,'Dados Base'!$B:$K,9,FALSE)*31536000/VLOOKUP($F1079,F:H,MATCH(H1078,F1078:AF1078,0),FALSE)</f>
        <v>32035.72156196944</v>
      </c>
      <c r="AE1079" s="153">
        <f>VLOOKUP(D1079,'Dados Base'!$B:$K,10,FALSE)*31536000/VLOOKUP($F1079,F:H,MATCH(H1078,F1078:AF1078,0),FALSE)</f>
        <v>3837.1477079796259</v>
      </c>
      <c r="AF1079" s="14">
        <v>77.05</v>
      </c>
      <c r="AG1079" s="15">
        <v>94.95</v>
      </c>
      <c r="AH1079" s="14">
        <v>73.709999999999994</v>
      </c>
      <c r="AI1079" s="14">
        <v>13.89</v>
      </c>
      <c r="AJ1079" s="14">
        <v>100</v>
      </c>
      <c r="AK1079" s="72">
        <f>(SUMIFS('Banco de Indicadores Mun. (2)'!I:I,'Banco de Indicadores Mun. (2)'!B:B,'Banco de Indicadores - Mun. (1)'!B1079,'Banco de Indicadores Mun. (2)'!A:A,'Banco de Indicadores - Mun. (1)'!A1079) / VLOOKUP(D1079,'Dados Base'!$B:$K,8,FALSE)) * 100</f>
        <v>0.47058381502890179</v>
      </c>
      <c r="AL1079" s="72">
        <f>(SUMIFS('Banco de Indicadores Mun. (2)'!I:I,'Banco de Indicadores Mun. (2)'!B:B,'Banco de Indicadores - Mun. (1)'!B1079,'Banco de Indicadores Mun. (2)'!A:A,'Banco de Indicadores - Mun. (1)'!A1079) / VLOOKUP(D1079,'Dados Base'!$B:$K,9,FALSE)) * 100</f>
        <v>0.2267715877437326</v>
      </c>
      <c r="AM1079" s="72">
        <f>(SUMIFS('Banco de Indicadores Mun. (2)'!J:J,'Banco de Indicadores Mun. (2)'!B:B,'Banco de Indicadores - Mun. (1)'!B1079,'Banco de Indicadores Mun. (2)'!A:A,'Banco de Indicadores - Mun. (1)'!A1079) / VLOOKUP(D1079,'Dados Base'!$B:$K,7,FALSE)) * 100</f>
        <v>0</v>
      </c>
      <c r="AN1079" s="72">
        <f>(SUMIFS('Banco de Indicadores Mun. (2)'!K:K,'Banco de Indicadores Mun. (2)'!B:B,'Banco de Indicadores - Mun. (1)'!B1079,'Banco de Indicadores Mun. (2)'!A:A,'Banco de Indicadores - Mun. (1)'!A1079) / VLOOKUP(D1079,'Dados Base'!$B:$K,10,FALSE)) * 100</f>
        <v>1.8932790697674422</v>
      </c>
      <c r="AO1079" s="21">
        <v>0</v>
      </c>
      <c r="AP1079" s="125">
        <v>0</v>
      </c>
      <c r="AQ1079" s="17">
        <v>0</v>
      </c>
      <c r="AR1079" s="18">
        <v>8.1</v>
      </c>
      <c r="AS1079" s="20">
        <v>92.768895348837205</v>
      </c>
      <c r="AT1079" s="20">
        <v>92.768895348837205</v>
      </c>
      <c r="AU1079" s="20">
        <v>78.853037743659215</v>
      </c>
      <c r="AV1079" s="21">
        <v>8.52</v>
      </c>
      <c r="AW1079" s="21">
        <v>0</v>
      </c>
      <c r="AX1079" s="21">
        <v>0</v>
      </c>
      <c r="AY1079" s="116">
        <v>80.239652112215182</v>
      </c>
    </row>
    <row r="1080" spans="1:51" ht="15" x14ac:dyDescent="0.25">
      <c r="A1080" s="144">
        <v>2016</v>
      </c>
      <c r="B1080" s="77" t="s">
        <v>435</v>
      </c>
      <c r="C1080" s="78">
        <v>2</v>
      </c>
      <c r="D1080" s="77">
        <v>3538501</v>
      </c>
      <c r="E1080" s="78">
        <v>35385012</v>
      </c>
      <c r="F1080" s="78" t="str">
        <f t="shared" si="39"/>
        <v>353850122016</v>
      </c>
      <c r="G1080" s="79">
        <v>-0.565065401082121</v>
      </c>
      <c r="H1080" s="80">
        <f t="shared" si="38"/>
        <v>13790</v>
      </c>
      <c r="I1080" s="81">
        <v>12929</v>
      </c>
      <c r="J1080" s="82">
        <v>861</v>
      </c>
      <c r="K1080" s="83">
        <f>(H1080)/VLOOKUP(D1080,'Dados Base'!$B:$K,6,FALSE)</f>
        <v>78.405731180350244</v>
      </c>
      <c r="L1080" s="88">
        <f t="shared" si="40"/>
        <v>93.756345177664983</v>
      </c>
      <c r="M1080" s="85" t="s">
        <v>702</v>
      </c>
      <c r="N1080" s="86">
        <v>0.75700000000000001</v>
      </c>
      <c r="O1080" s="87" t="s">
        <v>691</v>
      </c>
      <c r="P1080" s="87" t="s">
        <v>691</v>
      </c>
      <c r="Q1080" s="87" t="s">
        <v>691</v>
      </c>
      <c r="R1080" s="87" t="s">
        <v>691</v>
      </c>
      <c r="S1080" s="87" t="s">
        <v>691</v>
      </c>
      <c r="T1080" s="87" t="s">
        <v>691</v>
      </c>
      <c r="U1080" s="87" t="s">
        <v>691</v>
      </c>
      <c r="V1080" s="87" t="s">
        <v>691</v>
      </c>
      <c r="W1080" s="85">
        <v>0</v>
      </c>
      <c r="X1080" s="47">
        <v>3.9315194236111115E-2</v>
      </c>
      <c r="Y1080" s="9">
        <v>9.2100000000000009</v>
      </c>
      <c r="Z1080" s="10">
        <v>0</v>
      </c>
      <c r="AA1080" s="10">
        <v>710.47799999999995</v>
      </c>
      <c r="AB1080" s="11">
        <v>0</v>
      </c>
      <c r="AC1080" s="12">
        <v>0</v>
      </c>
      <c r="AD1080" s="153">
        <f>VLOOKUP(D1080,'Dados Base'!$B:$K,9,FALSE)*31536000/VLOOKUP($F1080,F:H,MATCH(H1079,F1079:AF1079,0),FALSE)</f>
        <v>5923.0050761421317</v>
      </c>
      <c r="AE1080" s="153">
        <f>VLOOKUP(D1080,'Dados Base'!$B:$K,10,FALSE)*31536000/VLOOKUP($F1080,F:H,MATCH(H1079,F1079:AF1079,0),FALSE)</f>
        <v>594.58738216098652</v>
      </c>
      <c r="AF1080" s="14">
        <v>93.66</v>
      </c>
      <c r="AG1080" s="15">
        <v>93.66</v>
      </c>
      <c r="AH1080" s="14">
        <v>73.52</v>
      </c>
      <c r="AI1080" s="14">
        <v>60.13</v>
      </c>
      <c r="AJ1080" s="14">
        <v>100</v>
      </c>
      <c r="AK1080" s="72">
        <f>(SUMIFS('Banco de Indicadores Mun. (2)'!I:I,'Banco de Indicadores Mun. (2)'!B:B,'Banco de Indicadores - Mun. (1)'!B1080,'Banco de Indicadores Mun. (2)'!A:A,'Banco de Indicadores - Mun. (1)'!A1080) / VLOOKUP(D1080,'Dados Base'!$B:$K,8,FALSE)) * 100</f>
        <v>13.301205357142857</v>
      </c>
      <c r="AL1080" s="72">
        <f>(SUMIFS('Banco de Indicadores Mun. (2)'!I:I,'Banco de Indicadores Mun. (2)'!B:B,'Banco de Indicadores - Mun. (1)'!B1080,'Banco de Indicadores Mun. (2)'!A:A,'Banco de Indicadores - Mun. (1)'!A1080) / VLOOKUP(D1080,'Dados Base'!$B:$K,9,FALSE)) * 100</f>
        <v>5.7518725868725875</v>
      </c>
      <c r="AM1080" s="72">
        <f>(SUMIFS('Banco de Indicadores Mun. (2)'!J:J,'Banco de Indicadores Mun. (2)'!B:B,'Banco de Indicadores - Mun. (1)'!B1080,'Banco de Indicadores Mun. (2)'!A:A,'Banco de Indicadores - Mun. (1)'!A1080) / VLOOKUP(D1080,'Dados Base'!$B:$K,7,FALSE)) * 100</f>
        <v>16.434058139534883</v>
      </c>
      <c r="AN1080" s="72">
        <f>(SUMIFS('Banco de Indicadores Mun. (2)'!K:K,'Banco de Indicadores Mun. (2)'!B:B,'Banco de Indicadores - Mun. (1)'!B1080,'Banco de Indicadores Mun. (2)'!A:A,'Banco de Indicadores - Mun. (1)'!A1080) / VLOOKUP(D1080,'Dados Base'!$B:$K,10,FALSE)) * 100</f>
        <v>2.9386923076923068</v>
      </c>
      <c r="AO1080" s="21">
        <v>0</v>
      </c>
      <c r="AP1080" s="125">
        <v>0</v>
      </c>
      <c r="AQ1080" s="17">
        <v>0</v>
      </c>
      <c r="AR1080" s="18">
        <v>7.3</v>
      </c>
      <c r="AS1080" s="20">
        <v>76</v>
      </c>
      <c r="AT1080" s="20">
        <v>0</v>
      </c>
      <c r="AU1080" s="20">
        <v>0</v>
      </c>
      <c r="AV1080" s="21">
        <v>1.1399999999999999</v>
      </c>
      <c r="AW1080" s="21">
        <v>0</v>
      </c>
      <c r="AX1080" s="21">
        <v>0</v>
      </c>
      <c r="AY1080" s="116">
        <v>291.09483553023472</v>
      </c>
    </row>
    <row r="1081" spans="1:51" ht="15" x14ac:dyDescent="0.25">
      <c r="A1081" s="144">
        <v>2016</v>
      </c>
      <c r="B1081" s="77" t="s">
        <v>436</v>
      </c>
      <c r="C1081" s="78">
        <v>5</v>
      </c>
      <c r="D1081" s="77">
        <v>3538600</v>
      </c>
      <c r="E1081" s="78">
        <v>35386005</v>
      </c>
      <c r="F1081" s="78" t="str">
        <f t="shared" si="39"/>
        <v>353860052016</v>
      </c>
      <c r="G1081" s="79">
        <v>0.52017596295033108</v>
      </c>
      <c r="H1081" s="80">
        <f t="shared" si="38"/>
        <v>25811</v>
      </c>
      <c r="I1081" s="81">
        <v>25811</v>
      </c>
      <c r="J1081" s="82">
        <v>0</v>
      </c>
      <c r="K1081" s="83">
        <f>(H1081)/VLOOKUP(D1081,'Dados Base'!$B:$K,6,FALSE)</f>
        <v>67.088607594936704</v>
      </c>
      <c r="L1081" s="88">
        <f t="shared" si="40"/>
        <v>100</v>
      </c>
      <c r="M1081" s="85" t="s">
        <v>702</v>
      </c>
      <c r="N1081" s="86">
        <v>0.73899999999999999</v>
      </c>
      <c r="O1081" s="87" t="s">
        <v>691</v>
      </c>
      <c r="P1081" s="87" t="s">
        <v>691</v>
      </c>
      <c r="Q1081" s="87" t="s">
        <v>691</v>
      </c>
      <c r="R1081" s="87" t="s">
        <v>691</v>
      </c>
      <c r="S1081" s="87" t="s">
        <v>691</v>
      </c>
      <c r="T1081" s="87" t="s">
        <v>691</v>
      </c>
      <c r="U1081" s="87" t="s">
        <v>691</v>
      </c>
      <c r="V1081" s="87" t="s">
        <v>691</v>
      </c>
      <c r="W1081" s="85">
        <v>0</v>
      </c>
      <c r="X1081" s="47">
        <v>5.2349995670138885E-2</v>
      </c>
      <c r="Y1081" s="9">
        <v>21.47</v>
      </c>
      <c r="Z1081" s="10">
        <v>559.16027521901208</v>
      </c>
      <c r="AA1081" s="10">
        <v>890.25372478098791</v>
      </c>
      <c r="AB1081" s="11">
        <v>2</v>
      </c>
      <c r="AC1081" s="12">
        <v>0</v>
      </c>
      <c r="AD1081" s="153">
        <f>VLOOKUP(D1081,'Dados Base'!$B:$K,9,FALSE)*31536000/VLOOKUP($F1081,F:H,MATCH(H1080,F1080:AF1080,0),FALSE)</f>
        <v>5889.0984463988225</v>
      </c>
      <c r="AE1081" s="153">
        <f>VLOOKUP(D1081,'Dados Base'!$B:$K,10,FALSE)*31536000/VLOOKUP($F1081,F:H,MATCH(H1080,F1080:AF1080,0),FALSE)</f>
        <v>769.7369338654064</v>
      </c>
      <c r="AF1081" s="14">
        <v>66.63</v>
      </c>
      <c r="AG1081" s="15">
        <v>100</v>
      </c>
      <c r="AH1081" s="14">
        <v>48.18</v>
      </c>
      <c r="AI1081" s="14">
        <v>29.47</v>
      </c>
      <c r="AJ1081" s="14">
        <v>66.63</v>
      </c>
      <c r="AK1081" s="72">
        <f>(SUMIFS('Banco de Indicadores Mun. (2)'!I:I,'Banco de Indicadores Mun. (2)'!B:B,'Banco de Indicadores - Mun. (1)'!B1081,'Banco de Indicadores Mun. (2)'!A:A,'Banco de Indicadores - Mun. (1)'!A1081) / VLOOKUP(D1081,'Dados Base'!$B:$K,8,FALSE)) * 100</f>
        <v>9.7589945054945062</v>
      </c>
      <c r="AL1081" s="72">
        <f>(SUMIFS('Banco de Indicadores Mun. (2)'!I:I,'Banco de Indicadores Mun. (2)'!B:B,'Banco de Indicadores - Mun. (1)'!B1081,'Banco de Indicadores Mun. (2)'!A:A,'Banco de Indicadores - Mun. (1)'!A1081) / VLOOKUP(D1081,'Dados Base'!$B:$K,9,FALSE)) * 100</f>
        <v>3.6849315352697096</v>
      </c>
      <c r="AM1081" s="72">
        <f>(SUMIFS('Banco de Indicadores Mun. (2)'!J:J,'Banco de Indicadores Mun. (2)'!B:B,'Banco de Indicadores - Mun. (1)'!B1081,'Banco de Indicadores Mun. (2)'!A:A,'Banco de Indicadores - Mun. (1)'!A1081) / VLOOKUP(D1081,'Dados Base'!$B:$K,7,FALSE)) * 100</f>
        <v>14.255941176470591</v>
      </c>
      <c r="AN1081" s="72">
        <f>(SUMIFS('Banco de Indicadores Mun. (2)'!K:K,'Banco de Indicadores Mun. (2)'!B:B,'Banco de Indicadores - Mun. (1)'!B1081,'Banco de Indicadores Mun. (2)'!A:A,'Banco de Indicadores - Mun. (1)'!A1081) / VLOOKUP(D1081,'Dados Base'!$B:$K,10,FALSE)) * 100</f>
        <v>1.2647619047619045</v>
      </c>
      <c r="AO1081" s="21">
        <v>0</v>
      </c>
      <c r="AP1081" s="125">
        <v>0</v>
      </c>
      <c r="AQ1081" s="17">
        <v>0</v>
      </c>
      <c r="AR1081" s="18">
        <v>9.6</v>
      </c>
      <c r="AS1081" s="20">
        <v>45.926529978254116</v>
      </c>
      <c r="AT1081" s="20">
        <v>45.926529978254123</v>
      </c>
      <c r="AU1081" s="20">
        <v>38.578368583373141</v>
      </c>
      <c r="AV1081" s="21">
        <v>5.2</v>
      </c>
      <c r="AW1081" s="21">
        <v>0</v>
      </c>
      <c r="AX1081" s="21">
        <v>0</v>
      </c>
      <c r="AY1081" s="116">
        <v>196.32819197848718</v>
      </c>
    </row>
    <row r="1082" spans="1:51" ht="15" x14ac:dyDescent="0.25">
      <c r="A1082" s="144">
        <v>2016</v>
      </c>
      <c r="B1082" s="77" t="s">
        <v>437</v>
      </c>
      <c r="C1082" s="78">
        <v>5</v>
      </c>
      <c r="D1082" s="77">
        <v>3538709</v>
      </c>
      <c r="E1082" s="78">
        <v>35387095</v>
      </c>
      <c r="F1082" s="78" t="str">
        <f t="shared" si="39"/>
        <v>353870952016</v>
      </c>
      <c r="G1082" s="79">
        <v>0.81335161888145269</v>
      </c>
      <c r="H1082" s="80">
        <f t="shared" si="38"/>
        <v>380494</v>
      </c>
      <c r="I1082" s="81">
        <v>373282</v>
      </c>
      <c r="J1082" s="82">
        <v>7212</v>
      </c>
      <c r="K1082" s="83">
        <f>(H1082)/VLOOKUP(D1082,'Dados Base'!$B:$K,6,FALSE)</f>
        <v>277.83221736241427</v>
      </c>
      <c r="L1082" s="88">
        <f t="shared" si="40"/>
        <v>98.10456932303795</v>
      </c>
      <c r="M1082" s="85" t="s">
        <v>702</v>
      </c>
      <c r="N1082" s="86">
        <v>0.78500000000000003</v>
      </c>
      <c r="O1082" s="87" t="s">
        <v>691</v>
      </c>
      <c r="P1082" s="87" t="s">
        <v>691</v>
      </c>
      <c r="Q1082" s="87" t="s">
        <v>691</v>
      </c>
      <c r="R1082" s="87" t="s">
        <v>691</v>
      </c>
      <c r="S1082" s="87" t="s">
        <v>691</v>
      </c>
      <c r="T1082" s="87" t="s">
        <v>691</v>
      </c>
      <c r="U1082" s="87" t="s">
        <v>691</v>
      </c>
      <c r="V1082" s="87" t="s">
        <v>691</v>
      </c>
      <c r="W1082" s="85">
        <v>22.71</v>
      </c>
      <c r="X1082" s="47">
        <v>1.325563587962963</v>
      </c>
      <c r="Y1082" s="7">
        <v>347.35</v>
      </c>
      <c r="Z1082" s="10">
        <v>19354.065480000001</v>
      </c>
      <c r="AA1082" s="10">
        <v>1487.2345199999997</v>
      </c>
      <c r="AB1082" s="11">
        <v>49</v>
      </c>
      <c r="AC1082" s="12">
        <v>1</v>
      </c>
      <c r="AD1082" s="153">
        <f>VLOOKUP(D1082,'Dados Base'!$B:$K,9,FALSE)*31536000/VLOOKUP($F1082,F:H,MATCH(H1081,F1081:AF1081,0),FALSE)</f>
        <v>1315.3330144496365</v>
      </c>
      <c r="AE1082" s="153">
        <f>VLOOKUP(D1082,'Dados Base'!$B:$K,10,FALSE)*31536000/VLOOKUP($F1082,F:H,MATCH(H1081,F1081:AF1081,0),FALSE)</f>
        <v>179.02453126724731</v>
      </c>
      <c r="AF1082" s="14">
        <v>100</v>
      </c>
      <c r="AG1082" s="15">
        <v>100</v>
      </c>
      <c r="AH1082" s="14">
        <v>100</v>
      </c>
      <c r="AI1082" s="14">
        <v>55.59</v>
      </c>
      <c r="AJ1082" s="14">
        <v>100</v>
      </c>
      <c r="AK1082" s="72">
        <f>(SUMIFS('Banco de Indicadores Mun. (2)'!I:I,'Banco de Indicadores Mun. (2)'!B:B,'Banco de Indicadores - Mun. (1)'!B1082,'Banco de Indicadores Mun. (2)'!A:A,'Banco de Indicadores - Mun. (1)'!A1082) / VLOOKUP(D1082,'Dados Base'!$B:$K,8,FALSE)) * 100</f>
        <v>67.361110924369754</v>
      </c>
      <c r="AL1082" s="72">
        <f>(SUMIFS('Banco de Indicadores Mun. (2)'!I:I,'Banco de Indicadores Mun. (2)'!B:B,'Banco de Indicadores - Mun. (1)'!B1082,'Banco de Indicadores Mun. (2)'!A:A,'Banco de Indicadores - Mun. (1)'!A1082) / VLOOKUP(D1082,'Dados Base'!$B:$K,9,FALSE)) * 100</f>
        <v>25.255110901071205</v>
      </c>
      <c r="AM1082" s="72">
        <f>(SUMIFS('Banco de Indicadores Mun. (2)'!J:J,'Banco de Indicadores Mun. (2)'!B:B,'Banco de Indicadores - Mun. (1)'!B1082,'Banco de Indicadores Mun. (2)'!A:A,'Banco de Indicadores - Mun. (1)'!A1082) / VLOOKUP(D1082,'Dados Base'!$B:$K,7,FALSE)) * 100</f>
        <v>102.88002638522427</v>
      </c>
      <c r="AN1082" s="72">
        <f>(SUMIFS('Banco de Indicadores Mun. (2)'!K:K,'Banco de Indicadores Mun. (2)'!B:B,'Banco de Indicadores - Mun. (1)'!B1082,'Banco de Indicadores Mun. (2)'!A:A,'Banco de Indicadores - Mun. (1)'!A1082) / VLOOKUP(D1082,'Dados Base'!$B:$K,10,FALSE)) * 100</f>
        <v>5.0385694444444455</v>
      </c>
      <c r="AO1082" s="21">
        <v>0</v>
      </c>
      <c r="AP1082" s="125">
        <v>0</v>
      </c>
      <c r="AQ1082" s="17">
        <v>0</v>
      </c>
      <c r="AR1082" s="18">
        <v>9.65</v>
      </c>
      <c r="AS1082" s="20">
        <v>100</v>
      </c>
      <c r="AT1082" s="20">
        <v>100</v>
      </c>
      <c r="AU1082" s="20">
        <v>92.864003109211041</v>
      </c>
      <c r="AV1082" s="21">
        <v>10</v>
      </c>
      <c r="AW1082" s="21">
        <v>11</v>
      </c>
      <c r="AX1082" s="21">
        <v>1</v>
      </c>
      <c r="AY1082" s="116">
        <v>215.86030470233078</v>
      </c>
    </row>
    <row r="1083" spans="1:51" ht="15" x14ac:dyDescent="0.25">
      <c r="A1083" s="144">
        <v>2016</v>
      </c>
      <c r="B1083" s="77" t="s">
        <v>438</v>
      </c>
      <c r="C1083" s="78">
        <v>14</v>
      </c>
      <c r="D1083" s="77">
        <v>3538808</v>
      </c>
      <c r="E1083" s="78">
        <v>353880814</v>
      </c>
      <c r="F1083" s="78" t="str">
        <f t="shared" si="39"/>
        <v>3538808142016</v>
      </c>
      <c r="G1083" s="79">
        <v>2.7344355710856583E-2</v>
      </c>
      <c r="H1083" s="80">
        <f t="shared" si="38"/>
        <v>28568</v>
      </c>
      <c r="I1083" s="81">
        <v>26085</v>
      </c>
      <c r="J1083" s="82">
        <v>2483</v>
      </c>
      <c r="K1083" s="83">
        <f>(H1083)/VLOOKUP(D1083,'Dados Base'!$B:$K,6,FALSE)</f>
        <v>56.544544069037862</v>
      </c>
      <c r="L1083" s="88">
        <f t="shared" si="40"/>
        <v>91.308457014841778</v>
      </c>
      <c r="M1083" s="85" t="s">
        <v>702</v>
      </c>
      <c r="N1083" s="86">
        <v>0.75800000000000001</v>
      </c>
      <c r="O1083" s="87" t="s">
        <v>691</v>
      </c>
      <c r="P1083" s="87" t="s">
        <v>691</v>
      </c>
      <c r="Q1083" s="87" t="s">
        <v>691</v>
      </c>
      <c r="R1083" s="87" t="s">
        <v>691</v>
      </c>
      <c r="S1083" s="87" t="s">
        <v>691</v>
      </c>
      <c r="T1083" s="87" t="s">
        <v>691</v>
      </c>
      <c r="U1083" s="87" t="s">
        <v>691</v>
      </c>
      <c r="V1083" s="87" t="s">
        <v>691</v>
      </c>
      <c r="W1083" s="85">
        <v>45.05</v>
      </c>
      <c r="X1083" s="47">
        <v>7.9168805481481488E-2</v>
      </c>
      <c r="Y1083" s="9">
        <v>21.38</v>
      </c>
      <c r="Z1083" s="10">
        <v>1042.3031678156065</v>
      </c>
      <c r="AA1083" s="10">
        <v>401.17083218439342</v>
      </c>
      <c r="AB1083" s="11">
        <v>2</v>
      </c>
      <c r="AC1083" s="12">
        <v>0</v>
      </c>
      <c r="AD1083" s="153">
        <f>VLOOKUP(D1083,'Dados Base'!$B:$K,9,FALSE)*31536000/VLOOKUP($F1083,F:H,MATCH(H1082,F1082:AF1082,0),FALSE)</f>
        <v>6236.9924390926908</v>
      </c>
      <c r="AE1083" s="153">
        <f>VLOOKUP(D1083,'Dados Base'!$B:$K,10,FALSE)*31536000/VLOOKUP($F1083,F:H,MATCH(H1082,F1082:AF1082,0),FALSE)</f>
        <v>761.6858022962756</v>
      </c>
      <c r="AF1083" s="14">
        <v>91.04</v>
      </c>
      <c r="AG1083" s="15" t="s">
        <v>692</v>
      </c>
      <c r="AH1083" s="14">
        <v>89.24</v>
      </c>
      <c r="AI1083" s="14">
        <v>35.130000000000003</v>
      </c>
      <c r="AJ1083" s="14">
        <v>100</v>
      </c>
      <c r="AK1083" s="72">
        <f>(SUMIFS('Banco de Indicadores Mun. (2)'!I:I,'Banco de Indicadores Mun. (2)'!B:B,'Banco de Indicadores - Mun. (1)'!B1083,'Banco de Indicadores Mun. (2)'!A:A,'Banco de Indicadores - Mun. (1)'!A1083) / VLOOKUP(D1083,'Dados Base'!$B:$K,8,FALSE)) * 100</f>
        <v>2.4009094488188976</v>
      </c>
      <c r="AL1083" s="72">
        <f>(SUMIFS('Banco de Indicadores Mun. (2)'!I:I,'Banco de Indicadores Mun. (2)'!B:B,'Banco de Indicadores - Mun. (1)'!B1083,'Banco de Indicadores Mun. (2)'!A:A,'Banco de Indicadores - Mun. (1)'!A1083) / VLOOKUP(D1083,'Dados Base'!$B:$K,9,FALSE)) * 100</f>
        <v>1.0793469026548672</v>
      </c>
      <c r="AM1083" s="72">
        <f>(SUMIFS('Banco de Indicadores Mun. (2)'!J:J,'Banco de Indicadores Mun. (2)'!B:B,'Banco de Indicadores - Mun. (1)'!B1083,'Banco de Indicadores Mun. (2)'!A:A,'Banco de Indicadores - Mun. (1)'!A1083) / VLOOKUP(D1083,'Dados Base'!$B:$K,7,FALSE)) * 100</f>
        <v>3.126881081081081</v>
      </c>
      <c r="AN1083" s="72">
        <f>(SUMIFS('Banco de Indicadores Mun. (2)'!K:K,'Banco de Indicadores Mun. (2)'!B:B,'Banco de Indicadores - Mun. (1)'!B1083,'Banco de Indicadores Mun. (2)'!A:A,'Banco de Indicadores - Mun. (1)'!A1083) / VLOOKUP(D1083,'Dados Base'!$B:$K,10,FALSE)) * 100</f>
        <v>0.45446376811594213</v>
      </c>
      <c r="AO1083" s="21">
        <v>0</v>
      </c>
      <c r="AP1083" s="125">
        <v>0</v>
      </c>
      <c r="AQ1083" s="17">
        <v>0</v>
      </c>
      <c r="AR1083" s="18">
        <v>7.6</v>
      </c>
      <c r="AS1083" s="20">
        <v>95.010171573331277</v>
      </c>
      <c r="AT1083" s="20">
        <v>90.259662994664694</v>
      </c>
      <c r="AU1083" s="20">
        <v>72.207962721573551</v>
      </c>
      <c r="AV1083" s="21">
        <v>7.84</v>
      </c>
      <c r="AW1083" s="21">
        <v>0</v>
      </c>
      <c r="AX1083" s="21">
        <v>0</v>
      </c>
      <c r="AY1083" s="116">
        <v>0</v>
      </c>
    </row>
    <row r="1084" spans="1:51" ht="15" x14ac:dyDescent="0.25">
      <c r="A1084" s="144">
        <v>2016</v>
      </c>
      <c r="B1084" s="77" t="s">
        <v>439</v>
      </c>
      <c r="C1084" s="78">
        <v>16</v>
      </c>
      <c r="D1084" s="77">
        <v>3538907</v>
      </c>
      <c r="E1084" s="78">
        <v>353890716</v>
      </c>
      <c r="F1084" s="78" t="str">
        <f t="shared" si="39"/>
        <v>3538907162016</v>
      </c>
      <c r="G1084" s="79">
        <v>0.63437518900242296</v>
      </c>
      <c r="H1084" s="80">
        <f t="shared" si="38"/>
        <v>23140</v>
      </c>
      <c r="I1084" s="81">
        <v>18929</v>
      </c>
      <c r="J1084" s="82">
        <v>4211</v>
      </c>
      <c r="K1084" s="83">
        <f>(H1084)/VLOOKUP(D1084,'Dados Base'!$B:$K,6,FALSE)</f>
        <v>28.239141842500278</v>
      </c>
      <c r="L1084" s="88">
        <f t="shared" si="40"/>
        <v>81.802074330164217</v>
      </c>
      <c r="M1084" s="85" t="s">
        <v>702</v>
      </c>
      <c r="N1084" s="86">
        <v>0.749</v>
      </c>
      <c r="O1084" s="87" t="s">
        <v>691</v>
      </c>
      <c r="P1084" s="87" t="s">
        <v>691</v>
      </c>
      <c r="Q1084" s="87" t="s">
        <v>691</v>
      </c>
      <c r="R1084" s="87" t="s">
        <v>691</v>
      </c>
      <c r="S1084" s="87" t="s">
        <v>691</v>
      </c>
      <c r="T1084" s="87" t="s">
        <v>691</v>
      </c>
      <c r="U1084" s="87" t="s">
        <v>691</v>
      </c>
      <c r="V1084" s="87" t="s">
        <v>691</v>
      </c>
      <c r="W1084" s="85">
        <v>19.239999999999998</v>
      </c>
      <c r="X1084" s="47">
        <v>6.8662700648148167E-2</v>
      </c>
      <c r="Y1084" s="9">
        <v>14.12</v>
      </c>
      <c r="Z1084" s="10">
        <v>338.21625600000004</v>
      </c>
      <c r="AA1084" s="10">
        <v>751.39574400000004</v>
      </c>
      <c r="AB1084" s="11">
        <v>1</v>
      </c>
      <c r="AC1084" s="12">
        <v>0</v>
      </c>
      <c r="AD1084" s="153">
        <f>VLOOKUP(D1084,'Dados Base'!$B:$K,9,FALSE)*31536000/VLOOKUP($F1084,F:H,MATCH(H1083,F1083:AF1083,0),FALSE)</f>
        <v>8299.6646499567851</v>
      </c>
      <c r="AE1084" s="153">
        <f>VLOOKUP(D1084,'Dados Base'!$B:$K,10,FALSE)*31536000/VLOOKUP($F1084,F:H,MATCH(H1083,F1083:AF1083,0),FALSE)</f>
        <v>844.95764909248044</v>
      </c>
      <c r="AF1084" s="14">
        <v>97.48</v>
      </c>
      <c r="AG1084" s="15">
        <v>99.13</v>
      </c>
      <c r="AH1084" s="14">
        <v>79.52</v>
      </c>
      <c r="AI1084" s="14">
        <v>27.15</v>
      </c>
      <c r="AJ1084" s="14">
        <v>99.41</v>
      </c>
      <c r="AK1084" s="72">
        <f>(SUMIFS('Banco de Indicadores Mun. (2)'!I:I,'Banco de Indicadores Mun. (2)'!B:B,'Banco de Indicadores - Mun. (1)'!B1084,'Banco de Indicadores Mun. (2)'!A:A,'Banco de Indicadores - Mun. (1)'!A1084) / VLOOKUP(D1084,'Dados Base'!$B:$K,8,FALSE)) * 100</f>
        <v>10.695322709163349</v>
      </c>
      <c r="AL1084" s="72">
        <f>(SUMIFS('Banco de Indicadores Mun. (2)'!I:I,'Banco de Indicadores Mun. (2)'!B:B,'Banco de Indicadores - Mun. (1)'!B1084,'Banco de Indicadores Mun. (2)'!A:A,'Banco de Indicadores - Mun. (1)'!A1084) / VLOOKUP(D1084,'Dados Base'!$B:$K,9,FALSE)) * 100</f>
        <v>4.4080886699507396</v>
      </c>
      <c r="AM1084" s="72">
        <f>(SUMIFS('Banco de Indicadores Mun. (2)'!J:J,'Banco de Indicadores Mun. (2)'!B:B,'Banco de Indicadores - Mun. (1)'!B1084,'Banco de Indicadores Mun. (2)'!A:A,'Banco de Indicadores - Mun. (1)'!A1084) / VLOOKUP(D1084,'Dados Base'!$B:$K,7,FALSE)) * 100</f>
        <v>13.623238095238097</v>
      </c>
      <c r="AN1084" s="72">
        <f>(SUMIFS('Banco de Indicadores Mun. (2)'!K:K,'Banco de Indicadores Mun. (2)'!B:B,'Banco de Indicadores - Mun. (1)'!B1084,'Banco de Indicadores Mun. (2)'!A:A,'Banco de Indicadores - Mun. (1)'!A1084) / VLOOKUP(D1084,'Dados Base'!$B:$K,10,FALSE)) * 100</f>
        <v>1.7699032258064524</v>
      </c>
      <c r="AO1084" s="21">
        <v>0</v>
      </c>
      <c r="AP1084" s="125">
        <v>0</v>
      </c>
      <c r="AQ1084" s="17">
        <v>0</v>
      </c>
      <c r="AR1084" s="18">
        <v>7.7</v>
      </c>
      <c r="AS1084" s="20">
        <v>97</v>
      </c>
      <c r="AT1084" s="20">
        <v>38.799999999999997</v>
      </c>
      <c r="AU1084" s="20">
        <v>31.040063435424727</v>
      </c>
      <c r="AV1084" s="21">
        <v>4.37</v>
      </c>
      <c r="AW1084" s="21">
        <v>0</v>
      </c>
      <c r="AX1084" s="21">
        <v>0</v>
      </c>
      <c r="AY1084" s="116">
        <v>3.6409869935219699</v>
      </c>
    </row>
    <row r="1085" spans="1:51" ht="15" x14ac:dyDescent="0.25">
      <c r="A1085" s="144">
        <v>2016</v>
      </c>
      <c r="B1085" s="77" t="s">
        <v>440</v>
      </c>
      <c r="C1085" s="78">
        <v>15</v>
      </c>
      <c r="D1085" s="77">
        <v>3539004</v>
      </c>
      <c r="E1085" s="78">
        <v>353900415</v>
      </c>
      <c r="F1085" s="78" t="str">
        <f t="shared" si="39"/>
        <v>3539004152016</v>
      </c>
      <c r="G1085" s="79">
        <v>0.33316188986658446</v>
      </c>
      <c r="H1085" s="80">
        <f t="shared" si="38"/>
        <v>10760</v>
      </c>
      <c r="I1085" s="81">
        <v>9806</v>
      </c>
      <c r="J1085" s="82">
        <v>954</v>
      </c>
      <c r="K1085" s="83">
        <f>(H1085)/VLOOKUP(D1085,'Dados Base'!$B:$K,6,FALSE)</f>
        <v>49.863293016358497</v>
      </c>
      <c r="L1085" s="88">
        <f t="shared" si="40"/>
        <v>91.133828996282531</v>
      </c>
      <c r="M1085" s="85" t="s">
        <v>702</v>
      </c>
      <c r="N1085" s="86">
        <v>0.75600000000000001</v>
      </c>
      <c r="O1085" s="87" t="s">
        <v>691</v>
      </c>
      <c r="P1085" s="87" t="s">
        <v>691</v>
      </c>
      <c r="Q1085" s="87" t="s">
        <v>691</v>
      </c>
      <c r="R1085" s="87" t="s">
        <v>691</v>
      </c>
      <c r="S1085" s="87" t="s">
        <v>691</v>
      </c>
      <c r="T1085" s="87" t="s">
        <v>691</v>
      </c>
      <c r="U1085" s="87" t="s">
        <v>691</v>
      </c>
      <c r="V1085" s="87" t="s">
        <v>691</v>
      </c>
      <c r="W1085" s="85">
        <v>0</v>
      </c>
      <c r="X1085" s="47">
        <v>3.2602575833333335E-2</v>
      </c>
      <c r="Y1085" s="9">
        <v>7.08</v>
      </c>
      <c r="Z1085" s="10">
        <v>387.61739999999998</v>
      </c>
      <c r="AA1085" s="10">
        <v>158.32259999999999</v>
      </c>
      <c r="AB1085" s="11">
        <v>2</v>
      </c>
      <c r="AC1085" s="12">
        <v>0</v>
      </c>
      <c r="AD1085" s="153">
        <f>VLOOKUP(D1085,'Dados Base'!$B:$K,9,FALSE)*31536000/VLOOKUP($F1085,F:H,MATCH(H1084,F1084:AF1084,0),FALSE)</f>
        <v>4777.2936802973982</v>
      </c>
      <c r="AE1085" s="153">
        <f>VLOOKUP(D1085,'Dados Base'!$B:$K,10,FALSE)*31536000/VLOOKUP($F1085,F:H,MATCH(H1084,F1084:AF1084,0),FALSE)</f>
        <v>527.55390334572508</v>
      </c>
      <c r="AF1085" s="14">
        <v>99.54</v>
      </c>
      <c r="AG1085" s="15">
        <v>100</v>
      </c>
      <c r="AH1085" s="14">
        <v>99.54</v>
      </c>
      <c r="AI1085" s="14">
        <v>26</v>
      </c>
      <c r="AJ1085" s="14">
        <v>99.54</v>
      </c>
      <c r="AK1085" s="72">
        <f>(SUMIFS('Banco de Indicadores Mun. (2)'!I:I,'Banco de Indicadores Mun. (2)'!B:B,'Banco de Indicadores - Mun. (1)'!B1085,'Banco de Indicadores Mun. (2)'!A:A,'Banco de Indicadores - Mun. (1)'!A1085) / VLOOKUP(D1085,'Dados Base'!$B:$K,8,FALSE)) * 100</f>
        <v>91.082094339622628</v>
      </c>
      <c r="AL1085" s="72">
        <f>(SUMIFS('Banco de Indicadores Mun. (2)'!I:I,'Banco de Indicadores Mun. (2)'!B:B,'Banco de Indicadores - Mun. (1)'!B1085,'Banco de Indicadores Mun. (2)'!A:A,'Banco de Indicadores - Mun. (1)'!A1085) / VLOOKUP(D1085,'Dados Base'!$B:$K,9,FALSE)) * 100</f>
        <v>29.615650306748464</v>
      </c>
      <c r="AM1085" s="72">
        <f>(SUMIFS('Banco de Indicadores Mun. (2)'!J:J,'Banco de Indicadores Mun. (2)'!B:B,'Banco de Indicadores - Mun. (1)'!B1085,'Banco de Indicadores Mun. (2)'!A:A,'Banco de Indicadores - Mun. (1)'!A1085) / VLOOKUP(D1085,'Dados Base'!$B:$K,7,FALSE)) * 100</f>
        <v>89.949942857142844</v>
      </c>
      <c r="AN1085" s="72">
        <f>(SUMIFS('Banco de Indicadores Mun. (2)'!K:K,'Banco de Indicadores Mun. (2)'!B:B,'Banco de Indicadores - Mun. (1)'!B1085,'Banco de Indicadores Mun. (2)'!A:A,'Banco de Indicadores - Mun. (1)'!A1085) / VLOOKUP(D1085,'Dados Base'!$B:$K,10,FALSE)) * 100</f>
        <v>93.283499999999989</v>
      </c>
      <c r="AO1085" s="21">
        <v>0</v>
      </c>
      <c r="AP1085" s="125">
        <v>0</v>
      </c>
      <c r="AQ1085" s="17">
        <v>0</v>
      </c>
      <c r="AR1085" s="18">
        <v>8.5</v>
      </c>
      <c r="AS1085" s="20">
        <v>100</v>
      </c>
      <c r="AT1085" s="20">
        <v>100</v>
      </c>
      <c r="AU1085" s="20">
        <v>71</v>
      </c>
      <c r="AV1085" s="21">
        <v>8.1199999999999992</v>
      </c>
      <c r="AW1085" s="21">
        <v>0</v>
      </c>
      <c r="AX1085" s="21">
        <v>0</v>
      </c>
      <c r="AY1085" s="116">
        <v>8.9462256445943904</v>
      </c>
    </row>
    <row r="1086" spans="1:51" ht="15" x14ac:dyDescent="0.25">
      <c r="A1086" s="144">
        <v>2016</v>
      </c>
      <c r="B1086" s="77" t="s">
        <v>441</v>
      </c>
      <c r="C1086" s="78">
        <v>6</v>
      </c>
      <c r="D1086" s="77">
        <v>3539103</v>
      </c>
      <c r="E1086" s="78">
        <v>35391036</v>
      </c>
      <c r="F1086" s="78" t="str">
        <f t="shared" si="39"/>
        <v>353910362016</v>
      </c>
      <c r="G1086" s="79">
        <v>1.9550957405999769</v>
      </c>
      <c r="H1086" s="80">
        <f t="shared" si="38"/>
        <v>17548</v>
      </c>
      <c r="I1086" s="81">
        <v>17548</v>
      </c>
      <c r="J1086" s="82">
        <v>0</v>
      </c>
      <c r="K1086" s="83">
        <f>(H1086)/VLOOKUP(D1086,'Dados Base'!$B:$K,6,FALSE)</f>
        <v>162.09126177720302</v>
      </c>
      <c r="L1086" s="88">
        <f t="shared" si="40"/>
        <v>100</v>
      </c>
      <c r="M1086" s="85" t="s">
        <v>702</v>
      </c>
      <c r="N1086" s="86">
        <v>0.72699999999999998</v>
      </c>
      <c r="O1086" s="87" t="s">
        <v>691</v>
      </c>
      <c r="P1086" s="87" t="s">
        <v>691</v>
      </c>
      <c r="Q1086" s="87" t="s">
        <v>691</v>
      </c>
      <c r="R1086" s="87" t="s">
        <v>691</v>
      </c>
      <c r="S1086" s="87" t="s">
        <v>691</v>
      </c>
      <c r="T1086" s="87" t="s">
        <v>691</v>
      </c>
      <c r="U1086" s="87" t="s">
        <v>691</v>
      </c>
      <c r="V1086" s="87" t="s">
        <v>691</v>
      </c>
      <c r="W1086" s="85">
        <v>6.16</v>
      </c>
      <c r="X1086" s="47">
        <v>4.3832994842592593E-2</v>
      </c>
      <c r="Y1086" s="9">
        <v>12.54</v>
      </c>
      <c r="Z1086" s="10">
        <v>192.73921057788516</v>
      </c>
      <c r="AA1086" s="10">
        <v>774.56278942211486</v>
      </c>
      <c r="AB1086" s="11">
        <v>1</v>
      </c>
      <c r="AC1086" s="12">
        <v>0</v>
      </c>
      <c r="AD1086" s="153">
        <f>VLOOKUP(D1086,'Dados Base'!$B:$K,9,FALSE)*31536000/VLOOKUP($F1086,F:H,MATCH(H1085,F1085:AF1085,0),FALSE)</f>
        <v>2551.9215865055849</v>
      </c>
      <c r="AE1086" s="153">
        <f>VLOOKUP(D1086,'Dados Base'!$B:$K,10,FALSE)*31536000/VLOOKUP($F1086,F:H,MATCH(H1085,F1085:AF1085,0),FALSE)</f>
        <v>377.39685434237526</v>
      </c>
      <c r="AF1086" s="14">
        <v>82.06</v>
      </c>
      <c r="AG1086" s="15" t="s">
        <v>692</v>
      </c>
      <c r="AH1086" s="14">
        <v>51.39</v>
      </c>
      <c r="AI1086" s="14">
        <v>56.25</v>
      </c>
      <c r="AJ1086" s="14">
        <v>82.06</v>
      </c>
      <c r="AK1086" s="72">
        <f>(SUMIFS('Banco de Indicadores Mun. (2)'!I:I,'Banco de Indicadores Mun. (2)'!B:B,'Banco de Indicadores - Mun. (1)'!B1086,'Banco de Indicadores Mun. (2)'!A:A,'Banco de Indicadores - Mun. (1)'!A1086) / VLOOKUP(D1086,'Dados Base'!$B:$K,8,FALSE)) * 100</f>
        <v>12.607129629629629</v>
      </c>
      <c r="AL1086" s="72">
        <f>(SUMIFS('Banco de Indicadores Mun. (2)'!I:I,'Banco de Indicadores Mun. (2)'!B:B,'Banco de Indicadores - Mun. (1)'!B1086,'Banco de Indicadores Mun. (2)'!A:A,'Banco de Indicadores - Mun. (1)'!A1086) / VLOOKUP(D1086,'Dados Base'!$B:$K,9,FALSE)) * 100</f>
        <v>4.7942605633802824</v>
      </c>
      <c r="AM1086" s="72">
        <f>(SUMIFS('Banco de Indicadores Mun. (2)'!J:J,'Banco de Indicadores Mun. (2)'!B:B,'Banco de Indicadores - Mun. (1)'!B1086,'Banco de Indicadores Mun. (2)'!A:A,'Banco de Indicadores - Mun. (1)'!A1086) / VLOOKUP(D1086,'Dados Base'!$B:$K,7,FALSE)) * 100</f>
        <v>4.7593333333333341</v>
      </c>
      <c r="AN1086" s="72">
        <f>(SUMIFS('Banco de Indicadores Mun. (2)'!K:K,'Banco de Indicadores Mun. (2)'!B:B,'Banco de Indicadores - Mun. (1)'!B1086,'Banco de Indicadores Mun. (2)'!A:A,'Banco de Indicadores - Mun. (1)'!A1086) / VLOOKUP(D1086,'Dados Base'!$B:$K,10,FALSE)) * 100</f>
        <v>24.939380952380951</v>
      </c>
      <c r="AO1086" s="21">
        <v>0</v>
      </c>
      <c r="AP1086" s="125">
        <v>0</v>
      </c>
      <c r="AQ1086" s="17">
        <v>0</v>
      </c>
      <c r="AR1086" s="18">
        <v>9.8000000000000007</v>
      </c>
      <c r="AS1086" s="20">
        <v>45.121039618193322</v>
      </c>
      <c r="AT1086" s="20">
        <v>20.755678224368928</v>
      </c>
      <c r="AU1086" s="20">
        <v>19.92544319952664</v>
      </c>
      <c r="AV1086" s="21">
        <v>2.66</v>
      </c>
      <c r="AW1086" s="21">
        <v>0</v>
      </c>
      <c r="AX1086" s="21">
        <v>0</v>
      </c>
      <c r="AY1086" s="116">
        <v>146.02447364103989</v>
      </c>
    </row>
    <row r="1087" spans="1:51" ht="15" x14ac:dyDescent="0.25">
      <c r="A1087" s="144">
        <v>2016</v>
      </c>
      <c r="B1087" s="77" t="s">
        <v>442</v>
      </c>
      <c r="C1087" s="78">
        <v>22</v>
      </c>
      <c r="D1087" s="77">
        <v>3539202</v>
      </c>
      <c r="E1087" s="78">
        <v>353920222</v>
      </c>
      <c r="F1087" s="78" t="str">
        <f t="shared" si="39"/>
        <v>3539202222016</v>
      </c>
      <c r="G1087" s="79">
        <v>0.9962120276478803</v>
      </c>
      <c r="H1087" s="80">
        <f t="shared" si="38"/>
        <v>26215</v>
      </c>
      <c r="I1087" s="81">
        <v>25060</v>
      </c>
      <c r="J1087" s="82">
        <v>1155</v>
      </c>
      <c r="K1087" s="83">
        <f>(H1087)/VLOOKUP(D1087,'Dados Base'!$B:$K,6,FALSE)</f>
        <v>54.523710482529118</v>
      </c>
      <c r="L1087" s="88">
        <f t="shared" si="40"/>
        <v>95.594125500667559</v>
      </c>
      <c r="M1087" s="85" t="s">
        <v>702</v>
      </c>
      <c r="N1087" s="86">
        <v>0.77600000000000002</v>
      </c>
      <c r="O1087" s="87" t="s">
        <v>691</v>
      </c>
      <c r="P1087" s="87" t="s">
        <v>691</v>
      </c>
      <c r="Q1087" s="87" t="s">
        <v>691</v>
      </c>
      <c r="R1087" s="87" t="s">
        <v>691</v>
      </c>
      <c r="S1087" s="87" t="s">
        <v>691</v>
      </c>
      <c r="T1087" s="87" t="s">
        <v>691</v>
      </c>
      <c r="U1087" s="87" t="s">
        <v>691</v>
      </c>
      <c r="V1087" s="87" t="s">
        <v>691</v>
      </c>
      <c r="W1087" s="85">
        <v>31.2</v>
      </c>
      <c r="X1087" s="47">
        <v>7.639060102430556E-2</v>
      </c>
      <c r="Y1087" s="9">
        <v>20.38</v>
      </c>
      <c r="Z1087" s="10">
        <v>1008.4545622332746</v>
      </c>
      <c r="AA1087" s="10">
        <v>367.03343776672551</v>
      </c>
      <c r="AB1087" s="11">
        <v>2</v>
      </c>
      <c r="AC1087" s="12">
        <v>1</v>
      </c>
      <c r="AD1087" s="153">
        <f>VLOOKUP(D1087,'Dados Base'!$B:$K,9,FALSE)*31536000/VLOOKUP($F1087,F:H,MATCH(H1086,F1086:AF1086,0),FALSE)</f>
        <v>4354.7709326721342</v>
      </c>
      <c r="AE1087" s="153">
        <f>VLOOKUP(D1087,'Dados Base'!$B:$K,10,FALSE)*31536000/VLOOKUP($F1087,F:H,MATCH(H1086,F1086:AF1086,0),FALSE)</f>
        <v>601.48769788289144</v>
      </c>
      <c r="AF1087" s="14">
        <v>95.73</v>
      </c>
      <c r="AG1087" s="15">
        <v>96.98</v>
      </c>
      <c r="AH1087" s="14">
        <v>91.11</v>
      </c>
      <c r="AI1087" s="14">
        <v>17.649999999999999</v>
      </c>
      <c r="AJ1087" s="14">
        <v>100</v>
      </c>
      <c r="AK1087" s="72">
        <f>(SUMIFS('Banco de Indicadores Mun. (2)'!I:I,'Banco de Indicadores Mun. (2)'!B:B,'Banco de Indicadores - Mun. (1)'!B1087,'Banco de Indicadores Mun. (2)'!A:A,'Banco de Indicadores - Mun. (1)'!A1087) / VLOOKUP(D1087,'Dados Base'!$B:$K,8,FALSE)) * 100</f>
        <v>4.8649130434782597</v>
      </c>
      <c r="AL1087" s="72">
        <f>(SUMIFS('Banco de Indicadores Mun. (2)'!I:I,'Banco de Indicadores Mun. (2)'!B:B,'Banco de Indicadores - Mun. (1)'!B1087,'Banco de Indicadores Mun. (2)'!A:A,'Banco de Indicadores - Mun. (1)'!A1087) / VLOOKUP(D1087,'Dados Base'!$B:$K,9,FALSE)) * 100</f>
        <v>2.4727734806629829</v>
      </c>
      <c r="AM1087" s="72">
        <f>(SUMIFS('Banco de Indicadores Mun. (2)'!J:J,'Banco de Indicadores Mun. (2)'!B:B,'Banco de Indicadores - Mun. (1)'!B1087,'Banco de Indicadores Mun. (2)'!A:A,'Banco de Indicadores - Mun. (1)'!A1087) / VLOOKUP(D1087,'Dados Base'!$B:$K,7,FALSE)) * 100</f>
        <v>0.1488805970149254</v>
      </c>
      <c r="AN1087" s="72">
        <f>(SUMIFS('Banco de Indicadores Mun. (2)'!K:K,'Banco de Indicadores Mun. (2)'!B:B,'Banco de Indicadores - Mun. (1)'!B1087,'Banco de Indicadores Mun. (2)'!A:A,'Banco de Indicadores - Mun. (1)'!A1087) / VLOOKUP(D1087,'Dados Base'!$B:$K,10,FALSE)) * 100</f>
        <v>17.503879999999995</v>
      </c>
      <c r="AO1087" s="21">
        <v>0</v>
      </c>
      <c r="AP1087" s="125">
        <v>0</v>
      </c>
      <c r="AQ1087" s="17">
        <v>0</v>
      </c>
      <c r="AR1087" s="18">
        <v>3.8</v>
      </c>
      <c r="AS1087" s="20">
        <v>91.645275148403655</v>
      </c>
      <c r="AT1087" s="20">
        <v>91.645275148403655</v>
      </c>
      <c r="AU1087" s="20">
        <v>73.316129419760443</v>
      </c>
      <c r="AV1087" s="21">
        <v>8.14</v>
      </c>
      <c r="AW1087" s="21">
        <v>0</v>
      </c>
      <c r="AX1087" s="21">
        <v>1</v>
      </c>
      <c r="AY1087" s="116">
        <v>92.761542715777011</v>
      </c>
    </row>
    <row r="1088" spans="1:51" ht="15" x14ac:dyDescent="0.25">
      <c r="A1088" s="144">
        <v>2016</v>
      </c>
      <c r="B1088" s="77" t="s">
        <v>443</v>
      </c>
      <c r="C1088" s="78">
        <v>9</v>
      </c>
      <c r="D1088" s="77">
        <v>3539301</v>
      </c>
      <c r="E1088" s="78">
        <v>35393019</v>
      </c>
      <c r="F1088" s="78" t="str">
        <f t="shared" si="39"/>
        <v>353930192016</v>
      </c>
      <c r="G1088" s="79">
        <v>0.61470337487004034</v>
      </c>
      <c r="H1088" s="80">
        <f t="shared" si="38"/>
        <v>72356</v>
      </c>
      <c r="I1088" s="81">
        <v>67243</v>
      </c>
      <c r="J1088" s="82">
        <v>5113</v>
      </c>
      <c r="K1088" s="83">
        <f>(H1088)/VLOOKUP(D1088,'Dados Base'!$B:$K,6,FALSE)</f>
        <v>99.535037279555382</v>
      </c>
      <c r="L1088" s="88">
        <f t="shared" si="40"/>
        <v>92.933550776715137</v>
      </c>
      <c r="M1088" s="85" t="s">
        <v>702</v>
      </c>
      <c r="N1088" s="86">
        <v>0.80100000000000005</v>
      </c>
      <c r="O1088" s="87" t="s">
        <v>691</v>
      </c>
      <c r="P1088" s="87" t="s">
        <v>691</v>
      </c>
      <c r="Q1088" s="87" t="s">
        <v>691</v>
      </c>
      <c r="R1088" s="87" t="s">
        <v>691</v>
      </c>
      <c r="S1088" s="87" t="s">
        <v>691</v>
      </c>
      <c r="T1088" s="87" t="s">
        <v>691</v>
      </c>
      <c r="U1088" s="87" t="s">
        <v>691</v>
      </c>
      <c r="V1088" s="87" t="s">
        <v>691</v>
      </c>
      <c r="W1088" s="85">
        <v>0</v>
      </c>
      <c r="X1088" s="47">
        <v>0.20181537194907406</v>
      </c>
      <c r="Y1088" s="9">
        <v>55</v>
      </c>
      <c r="Z1088" s="10">
        <v>3293.2278000000001</v>
      </c>
      <c r="AA1088" s="10">
        <v>419.54219999999998</v>
      </c>
      <c r="AB1088" s="11">
        <v>12</v>
      </c>
      <c r="AC1088" s="12">
        <v>0</v>
      </c>
      <c r="AD1088" s="153">
        <f>VLOOKUP(D1088,'Dados Base'!$B:$K,9,FALSE)*31536000/VLOOKUP($F1088,F:H,MATCH(H1087,F1087:AF1087,0),FALSE)</f>
        <v>4275.6393388246997</v>
      </c>
      <c r="AE1088" s="153">
        <f>VLOOKUP(D1088,'Dados Base'!$B:$K,10,FALSE)*31536000/VLOOKUP($F1088,F:H,MATCH(H1087,F1087:AF1087,0),FALSE)</f>
        <v>505.58018685388919</v>
      </c>
      <c r="AF1088" s="14">
        <v>91.63</v>
      </c>
      <c r="AG1088" s="15">
        <v>91.63</v>
      </c>
      <c r="AH1088" s="14">
        <v>91.63</v>
      </c>
      <c r="AI1088" s="14">
        <v>45.23</v>
      </c>
      <c r="AJ1088" s="14">
        <v>100</v>
      </c>
      <c r="AK1088" s="72">
        <f>(SUMIFS('Banco de Indicadores Mun. (2)'!I:I,'Banco de Indicadores Mun. (2)'!B:B,'Banco de Indicadores - Mun. (1)'!B1088,'Banco de Indicadores Mun. (2)'!A:A,'Banco de Indicadores - Mun. (1)'!A1088) / VLOOKUP(D1088,'Dados Base'!$B:$K,8,FALSE)) * 100</f>
        <v>50.448675141242973</v>
      </c>
      <c r="AL1088" s="72">
        <f>(SUMIFS('Banco de Indicadores Mun. (2)'!I:I,'Banco de Indicadores Mun. (2)'!B:B,'Banco de Indicadores - Mun. (1)'!B1088,'Banco de Indicadores Mun. (2)'!A:A,'Banco de Indicadores - Mun. (1)'!A1088) / VLOOKUP(D1088,'Dados Base'!$B:$K,9,FALSE)) * 100</f>
        <v>18.204720693170245</v>
      </c>
      <c r="AM1088" s="72">
        <f>(SUMIFS('Banco de Indicadores Mun. (2)'!J:J,'Banco de Indicadores Mun. (2)'!B:B,'Banco de Indicadores - Mun. (1)'!B1088,'Banco de Indicadores Mun. (2)'!A:A,'Banco de Indicadores - Mun. (1)'!A1088) / VLOOKUP(D1088,'Dados Base'!$B:$K,7,FALSE)) * 100</f>
        <v>71.789071428571475</v>
      </c>
      <c r="AN1088" s="72">
        <f>(SUMIFS('Banco de Indicadores Mun. (2)'!K:K,'Banco de Indicadores Mun. (2)'!B:B,'Banco de Indicadores - Mun. (1)'!B1088,'Banco de Indicadores Mun. (2)'!A:A,'Banco de Indicadores - Mun. (1)'!A1088) / VLOOKUP(D1088,'Dados Base'!$B:$K,10,FALSE)) * 100</f>
        <v>6.664068965517238</v>
      </c>
      <c r="AO1088" s="21">
        <v>0</v>
      </c>
      <c r="AP1088" s="125">
        <v>0</v>
      </c>
      <c r="AQ1088" s="17">
        <v>11</v>
      </c>
      <c r="AR1088" s="18">
        <v>8.3000000000000007</v>
      </c>
      <c r="AS1088" s="20">
        <v>100</v>
      </c>
      <c r="AT1088" s="20">
        <v>100</v>
      </c>
      <c r="AU1088" s="20">
        <v>88.700021816595154</v>
      </c>
      <c r="AV1088" s="21">
        <v>10</v>
      </c>
      <c r="AW1088" s="21">
        <v>0</v>
      </c>
      <c r="AX1088" s="21">
        <v>0</v>
      </c>
      <c r="AY1088" s="116">
        <v>247.73286354329844</v>
      </c>
    </row>
    <row r="1089" spans="1:51" ht="15" x14ac:dyDescent="0.25">
      <c r="A1089" s="144">
        <v>2016</v>
      </c>
      <c r="B1089" s="77" t="s">
        <v>444</v>
      </c>
      <c r="C1089" s="78">
        <v>16</v>
      </c>
      <c r="D1089" s="77">
        <v>3539400</v>
      </c>
      <c r="E1089" s="78">
        <v>353940016</v>
      </c>
      <c r="F1089" s="78" t="str">
        <f t="shared" si="39"/>
        <v>3539400162016</v>
      </c>
      <c r="G1089" s="79">
        <v>1.0289623523686231</v>
      </c>
      <c r="H1089" s="80">
        <f t="shared" si="38"/>
        <v>12764</v>
      </c>
      <c r="I1089" s="81">
        <v>11088</v>
      </c>
      <c r="J1089" s="82">
        <v>1676</v>
      </c>
      <c r="K1089" s="83">
        <f>(H1089)/VLOOKUP(D1089,'Dados Base'!$B:$K,6,FALSE)</f>
        <v>32.13413559578057</v>
      </c>
      <c r="L1089" s="88">
        <f t="shared" si="40"/>
        <v>86.869319962394229</v>
      </c>
      <c r="M1089" s="85" t="s">
        <v>702</v>
      </c>
      <c r="N1089" s="86">
        <v>0.77900000000000003</v>
      </c>
      <c r="O1089" s="87" t="s">
        <v>691</v>
      </c>
      <c r="P1089" s="87" t="s">
        <v>691</v>
      </c>
      <c r="Q1089" s="87" t="s">
        <v>691</v>
      </c>
      <c r="R1089" s="87" t="s">
        <v>691</v>
      </c>
      <c r="S1089" s="87" t="s">
        <v>691</v>
      </c>
      <c r="T1089" s="87" t="s">
        <v>691</v>
      </c>
      <c r="U1089" s="87" t="s">
        <v>691</v>
      </c>
      <c r="V1089" s="87" t="s">
        <v>691</v>
      </c>
      <c r="W1089" s="85">
        <v>0</v>
      </c>
      <c r="X1089" s="47">
        <v>3.321575424537037E-2</v>
      </c>
      <c r="Y1089" s="9">
        <v>7.93</v>
      </c>
      <c r="Z1089" s="10">
        <v>477.58126320065281</v>
      </c>
      <c r="AA1089" s="10">
        <v>134.40073679934716</v>
      </c>
      <c r="AB1089" s="11">
        <v>0</v>
      </c>
      <c r="AC1089" s="12">
        <v>0</v>
      </c>
      <c r="AD1089" s="153">
        <f>VLOOKUP(D1089,'Dados Base'!$B:$K,9,FALSE)*31536000/VLOOKUP($F1089,F:H,MATCH(H1088,F1088:AF1088,0),FALSE)</f>
        <v>8054.4782199937326</v>
      </c>
      <c r="AE1089" s="153">
        <f>VLOOKUP(D1089,'Dados Base'!$B:$K,10,FALSE)*31536000/VLOOKUP($F1089,F:H,MATCH(H1088,F1088:AF1088,0),FALSE)</f>
        <v>815.3306173613289</v>
      </c>
      <c r="AF1089" s="14">
        <v>85.49</v>
      </c>
      <c r="AG1089" s="15">
        <v>90.8</v>
      </c>
      <c r="AH1089" s="14">
        <v>77.8</v>
      </c>
      <c r="AI1089" s="14">
        <v>17</v>
      </c>
      <c r="AJ1089" s="14">
        <v>99.69</v>
      </c>
      <c r="AK1089" s="72">
        <f>(SUMIFS('Banco de Indicadores Mun. (2)'!I:I,'Banco de Indicadores Mun. (2)'!B:B,'Banco de Indicadores - Mun. (1)'!B1089,'Banco de Indicadores Mun. (2)'!A:A,'Banco de Indicadores - Mun. (1)'!A1089) / VLOOKUP(D1089,'Dados Base'!$B:$K,8,FALSE)) * 100</f>
        <v>4.9230198675496686</v>
      </c>
      <c r="AL1089" s="72">
        <f>(SUMIFS('Banco de Indicadores Mun. (2)'!I:I,'Banco de Indicadores Mun. (2)'!B:B,'Banco de Indicadores - Mun. (1)'!B1089,'Banco de Indicadores Mun. (2)'!A:A,'Banco de Indicadores - Mun. (1)'!A1089) / VLOOKUP(D1089,'Dados Base'!$B:$K,9,FALSE)) * 100</f>
        <v>2.2802944785276074</v>
      </c>
      <c r="AM1089" s="72">
        <f>(SUMIFS('Banco de Indicadores Mun. (2)'!J:J,'Banco de Indicadores Mun. (2)'!B:B,'Banco de Indicadores - Mun. (1)'!B1089,'Banco de Indicadores Mun. (2)'!A:A,'Banco de Indicadores - Mun. (1)'!A1089) / VLOOKUP(D1089,'Dados Base'!$B:$K,7,FALSE)) * 100</f>
        <v>4.0260677966101692</v>
      </c>
      <c r="AN1089" s="72">
        <f>(SUMIFS('Banco de Indicadores Mun. (2)'!K:K,'Banco de Indicadores Mun. (2)'!B:B,'Banco de Indicadores - Mun. (1)'!B1089,'Banco de Indicadores Mun. (2)'!A:A,'Banco de Indicadores - Mun. (1)'!A1089) / VLOOKUP(D1089,'Dados Base'!$B:$K,10,FALSE)) * 100</f>
        <v>8.1303030303030273</v>
      </c>
      <c r="AO1089" s="21">
        <v>0</v>
      </c>
      <c r="AP1089" s="125">
        <v>0</v>
      </c>
      <c r="AQ1089" s="17">
        <v>0</v>
      </c>
      <c r="AR1089" s="18">
        <v>9.6</v>
      </c>
      <c r="AS1089" s="20">
        <v>90.742587723275008</v>
      </c>
      <c r="AT1089" s="20">
        <v>90.742587723275008</v>
      </c>
      <c r="AU1089" s="20">
        <v>78.038449366264501</v>
      </c>
      <c r="AV1089" s="21">
        <v>8.23</v>
      </c>
      <c r="AW1089" s="21">
        <v>0</v>
      </c>
      <c r="AX1089" s="21">
        <v>0</v>
      </c>
      <c r="AY1089" s="116">
        <v>72.082662411127274</v>
      </c>
    </row>
    <row r="1090" spans="1:51" ht="15" x14ac:dyDescent="0.25">
      <c r="A1090" s="144">
        <v>2016</v>
      </c>
      <c r="B1090" s="77" t="s">
        <v>445</v>
      </c>
      <c r="C1090" s="78">
        <v>9</v>
      </c>
      <c r="D1090" s="77">
        <v>3539509</v>
      </c>
      <c r="E1090" s="78">
        <v>35395099</v>
      </c>
      <c r="F1090" s="78" t="str">
        <f t="shared" si="39"/>
        <v>353950992016</v>
      </c>
      <c r="G1090" s="79">
        <v>0.9924278190682756</v>
      </c>
      <c r="H1090" s="80">
        <f t="shared" ref="H1090:H1153" si="41">SUM(I1090:J1090)</f>
        <v>37295</v>
      </c>
      <c r="I1090" s="81">
        <v>36185</v>
      </c>
      <c r="J1090" s="82">
        <v>1110</v>
      </c>
      <c r="K1090" s="83">
        <f>(H1090)/VLOOKUP(D1090,'Dados Base'!$B:$K,6,FALSE)</f>
        <v>86.817356487732212</v>
      </c>
      <c r="L1090" s="88">
        <f t="shared" si="40"/>
        <v>97.023729722482912</v>
      </c>
      <c r="M1090" s="85" t="s">
        <v>702</v>
      </c>
      <c r="N1090" s="86">
        <v>0.72299999999999998</v>
      </c>
      <c r="O1090" s="87" t="s">
        <v>691</v>
      </c>
      <c r="P1090" s="87" t="s">
        <v>691</v>
      </c>
      <c r="Q1090" s="87" t="s">
        <v>691</v>
      </c>
      <c r="R1090" s="87" t="s">
        <v>691</v>
      </c>
      <c r="S1090" s="87" t="s">
        <v>691</v>
      </c>
      <c r="T1090" s="87" t="s">
        <v>691</v>
      </c>
      <c r="U1090" s="87" t="s">
        <v>691</v>
      </c>
      <c r="V1090" s="87" t="s">
        <v>691</v>
      </c>
      <c r="W1090" s="85">
        <v>0</v>
      </c>
      <c r="X1090" s="47">
        <v>0.11251491427662039</v>
      </c>
      <c r="Y1090" s="9">
        <v>29.66</v>
      </c>
      <c r="Z1090" s="10">
        <v>133.42600799999991</v>
      </c>
      <c r="AA1090" s="10">
        <v>1868.3539920000001</v>
      </c>
      <c r="AB1090" s="11">
        <v>3</v>
      </c>
      <c r="AC1090" s="12">
        <v>0</v>
      </c>
      <c r="AD1090" s="153">
        <f>VLOOKUP(D1090,'Dados Base'!$B:$K,9,FALSE)*31536000/VLOOKUP($F1090,F:H,MATCH(H1089,F1089:AF1089,0),FALSE)</f>
        <v>4633.7921973454886</v>
      </c>
      <c r="AE1090" s="153">
        <f>VLOOKUP(D1090,'Dados Base'!$B:$K,10,FALSE)*31536000/VLOOKUP($F1090,F:H,MATCH(H1089,F1089:AF1089,0),FALSE)</f>
        <v>558.08446172409163</v>
      </c>
      <c r="AF1090" s="14">
        <v>99.11</v>
      </c>
      <c r="AG1090" s="15">
        <v>99.11</v>
      </c>
      <c r="AH1090" s="14">
        <v>99.11</v>
      </c>
      <c r="AI1090" s="14">
        <v>29.08</v>
      </c>
      <c r="AJ1090" s="14">
        <v>99.11</v>
      </c>
      <c r="AK1090" s="72">
        <f>(SUMIFS('Banco de Indicadores Mun. (2)'!I:I,'Banco de Indicadores Mun. (2)'!B:B,'Banco de Indicadores - Mun. (1)'!B1090,'Banco de Indicadores Mun. (2)'!A:A,'Banco de Indicadores - Mun. (1)'!A1090) / VLOOKUP(D1090,'Dados Base'!$B:$K,8,FALSE)) * 100</f>
        <v>32.225010050251242</v>
      </c>
      <c r="AL1090" s="72">
        <f>(SUMIFS('Banco de Indicadores Mun. (2)'!I:I,'Banco de Indicadores Mun. (2)'!B:B,'Banco de Indicadores - Mun. (1)'!B1090,'Banco de Indicadores Mun. (2)'!A:A,'Banco de Indicadores - Mun. (1)'!A1090) / VLOOKUP(D1090,'Dados Base'!$B:$K,9,FALSE)) * 100</f>
        <v>11.702147810218975</v>
      </c>
      <c r="AM1090" s="72">
        <f>(SUMIFS('Banco de Indicadores Mun. (2)'!J:J,'Banco de Indicadores Mun. (2)'!B:B,'Banco de Indicadores - Mun. (1)'!B1090,'Banco de Indicadores Mun. (2)'!A:A,'Banco de Indicadores - Mun. (1)'!A1090) / VLOOKUP(D1090,'Dados Base'!$B:$K,7,FALSE)) * 100</f>
        <v>37.885451127819536</v>
      </c>
      <c r="AN1090" s="72">
        <f>(SUMIFS('Banco de Indicadores Mun. (2)'!K:K,'Banco de Indicadores Mun. (2)'!B:B,'Banco de Indicadores - Mun. (1)'!B1090,'Banco de Indicadores Mun. (2)'!A:A,'Banco de Indicadores - Mun. (1)'!A1090) / VLOOKUP(D1090,'Dados Base'!$B:$K,10,FALSE)) * 100</f>
        <v>20.818363636363639</v>
      </c>
      <c r="AO1090" s="21">
        <v>0</v>
      </c>
      <c r="AP1090" s="125">
        <v>0</v>
      </c>
      <c r="AQ1090" s="17">
        <v>0</v>
      </c>
      <c r="AR1090" s="18">
        <v>9.5</v>
      </c>
      <c r="AS1090" s="20">
        <v>100</v>
      </c>
      <c r="AT1090" s="20">
        <v>9.66</v>
      </c>
      <c r="AU1090" s="20">
        <v>6.6653682222821544</v>
      </c>
      <c r="AV1090" s="21">
        <v>2.38</v>
      </c>
      <c r="AW1090" s="21">
        <v>1</v>
      </c>
      <c r="AX1090" s="21">
        <v>0</v>
      </c>
      <c r="AY1090" s="116">
        <v>97.517827485737385</v>
      </c>
    </row>
    <row r="1091" spans="1:51" ht="15" x14ac:dyDescent="0.25">
      <c r="A1091" s="144">
        <v>2016</v>
      </c>
      <c r="B1091" s="77" t="s">
        <v>446</v>
      </c>
      <c r="C1091" s="78">
        <v>19</v>
      </c>
      <c r="D1091" s="77">
        <v>3539608</v>
      </c>
      <c r="E1091" s="78">
        <v>353960819</v>
      </c>
      <c r="F1091" s="78" t="str">
        <f t="shared" ref="F1091:F1154" si="42">CONCATENATE(E1091,A1091)</f>
        <v>3539608192016</v>
      </c>
      <c r="G1091" s="79">
        <v>1.7649591783718943</v>
      </c>
      <c r="H1091" s="80">
        <f t="shared" si="41"/>
        <v>4897</v>
      </c>
      <c r="I1091" s="81">
        <v>4274</v>
      </c>
      <c r="J1091" s="82">
        <v>623</v>
      </c>
      <c r="K1091" s="83">
        <f>(H1091)/VLOOKUP(D1091,'Dados Base'!$B:$K,6,FALSE)</f>
        <v>16.913034468467224</v>
      </c>
      <c r="L1091" s="88">
        <f t="shared" si="40"/>
        <v>87.277925260363489</v>
      </c>
      <c r="M1091" s="85" t="s">
        <v>702</v>
      </c>
      <c r="N1091" s="86">
        <v>0.71899999999999997</v>
      </c>
      <c r="O1091" s="87" t="s">
        <v>691</v>
      </c>
      <c r="P1091" s="87" t="s">
        <v>691</v>
      </c>
      <c r="Q1091" s="87" t="s">
        <v>691</v>
      </c>
      <c r="R1091" s="87" t="s">
        <v>691</v>
      </c>
      <c r="S1091" s="87" t="s">
        <v>691</v>
      </c>
      <c r="T1091" s="87" t="s">
        <v>691</v>
      </c>
      <c r="U1091" s="87" t="s">
        <v>691</v>
      </c>
      <c r="V1091" s="87" t="s">
        <v>691</v>
      </c>
      <c r="W1091" s="85">
        <v>0.86</v>
      </c>
      <c r="X1091" s="47">
        <v>1.0986368489583334E-2</v>
      </c>
      <c r="Y1091" s="9">
        <v>2.96</v>
      </c>
      <c r="Z1091" s="10">
        <v>167.51726415584417</v>
      </c>
      <c r="AA1091" s="10">
        <v>60.524735844155835</v>
      </c>
      <c r="AB1091" s="11">
        <v>0</v>
      </c>
      <c r="AC1091" s="12">
        <v>0</v>
      </c>
      <c r="AD1091" s="153">
        <f>VLOOKUP(D1091,'Dados Base'!$B:$K,9,FALSE)*31536000/VLOOKUP($F1091,F:H,MATCH(H1090,F1090:AF1090,0),FALSE)</f>
        <v>13588.107004288338</v>
      </c>
      <c r="AE1091" s="153">
        <f>VLOOKUP(D1091,'Dados Base'!$B:$K,10,FALSE)*31536000/VLOOKUP($F1091,F:H,MATCH(H1090,F1090:AF1090,0),FALSE)</f>
        <v>1094.7763937104351</v>
      </c>
      <c r="AF1091" s="14">
        <v>86.15</v>
      </c>
      <c r="AG1091" s="15">
        <v>84.38</v>
      </c>
      <c r="AH1091" s="14">
        <v>85.37</v>
      </c>
      <c r="AI1091" s="14">
        <v>10.71</v>
      </c>
      <c r="AJ1091" s="14">
        <v>100</v>
      </c>
      <c r="AK1091" s="72">
        <f>(SUMIFS('Banco de Indicadores Mun. (2)'!I:I,'Banco de Indicadores Mun. (2)'!B:B,'Banco de Indicadores - Mun. (1)'!B1091,'Banco de Indicadores Mun. (2)'!A:A,'Banco de Indicadores - Mun. (1)'!A1091) / VLOOKUP(D1091,'Dados Base'!$B:$K,8,FALSE)) * 100</f>
        <v>42.045462686567156</v>
      </c>
      <c r="AL1091" s="72">
        <f>(SUMIFS('Banco de Indicadores Mun. (2)'!I:I,'Banco de Indicadores Mun. (2)'!B:B,'Banco de Indicadores - Mun. (1)'!B1091,'Banco de Indicadores Mun. (2)'!A:A,'Banco de Indicadores - Mun. (1)'!A1091) / VLOOKUP(D1091,'Dados Base'!$B:$K,9,FALSE)) * 100</f>
        <v>13.350928909952605</v>
      </c>
      <c r="AM1091" s="72">
        <f>(SUMIFS('Banco de Indicadores Mun. (2)'!J:J,'Banco de Indicadores Mun. (2)'!B:B,'Banco de Indicadores - Mun. (1)'!B1091,'Banco de Indicadores Mun. (2)'!A:A,'Banco de Indicadores - Mun. (1)'!A1091) / VLOOKUP(D1091,'Dados Base'!$B:$K,7,FALSE)) * 100</f>
        <v>51.930559999999993</v>
      </c>
      <c r="AN1091" s="72">
        <f>(SUMIFS('Banco de Indicadores Mun. (2)'!K:K,'Banco de Indicadores Mun. (2)'!B:B,'Banco de Indicadores - Mun. (1)'!B1091,'Banco de Indicadores Mun. (2)'!A:A,'Banco de Indicadores - Mun. (1)'!A1091) / VLOOKUP(D1091,'Dados Base'!$B:$K,10,FALSE)) * 100</f>
        <v>12.97164705882353</v>
      </c>
      <c r="AO1091" s="21">
        <v>0</v>
      </c>
      <c r="AP1091" s="125">
        <v>0</v>
      </c>
      <c r="AQ1091" s="17">
        <v>0</v>
      </c>
      <c r="AR1091" s="18">
        <v>7.6</v>
      </c>
      <c r="AS1091" s="20">
        <v>92.987012987012989</v>
      </c>
      <c r="AT1091" s="20">
        <v>92.987012987013003</v>
      </c>
      <c r="AU1091" s="20">
        <v>73.458952366600954</v>
      </c>
      <c r="AV1091" s="21">
        <v>7.87</v>
      </c>
      <c r="AW1091" s="21">
        <v>0</v>
      </c>
      <c r="AX1091" s="21">
        <v>0</v>
      </c>
      <c r="AY1091" s="116">
        <v>127.05199186823728</v>
      </c>
    </row>
    <row r="1092" spans="1:51" ht="15" x14ac:dyDescent="0.25">
      <c r="A1092" s="144">
        <v>2016</v>
      </c>
      <c r="B1092" s="77" t="s">
        <v>447</v>
      </c>
      <c r="C1092" s="78">
        <v>17</v>
      </c>
      <c r="D1092" s="77">
        <v>3539707</v>
      </c>
      <c r="E1092" s="78">
        <v>353970717</v>
      </c>
      <c r="F1092" s="78" t="str">
        <f t="shared" si="42"/>
        <v>3539707172016</v>
      </c>
      <c r="G1092" s="79">
        <v>0.95407256053474665</v>
      </c>
      <c r="H1092" s="80">
        <f t="shared" si="41"/>
        <v>3378</v>
      </c>
      <c r="I1092" s="81">
        <v>2743</v>
      </c>
      <c r="J1092" s="82">
        <v>635</v>
      </c>
      <c r="K1092" s="83">
        <f>(H1092)/VLOOKUP(D1092,'Dados Base'!$B:$K,6,FALSE)</f>
        <v>10.304121038343045</v>
      </c>
      <c r="L1092" s="88">
        <f t="shared" si="40"/>
        <v>81.201894612196568</v>
      </c>
      <c r="M1092" s="85" t="s">
        <v>702</v>
      </c>
      <c r="N1092" s="86">
        <v>0.71899999999999997</v>
      </c>
      <c r="O1092" s="87" t="s">
        <v>691</v>
      </c>
      <c r="P1092" s="87" t="s">
        <v>691</v>
      </c>
      <c r="Q1092" s="87" t="s">
        <v>691</v>
      </c>
      <c r="R1092" s="87" t="s">
        <v>691</v>
      </c>
      <c r="S1092" s="87" t="s">
        <v>691</v>
      </c>
      <c r="T1092" s="87" t="s">
        <v>691</v>
      </c>
      <c r="U1092" s="87" t="s">
        <v>691</v>
      </c>
      <c r="V1092" s="87" t="s">
        <v>691</v>
      </c>
      <c r="W1092" s="85">
        <v>0</v>
      </c>
      <c r="X1092" s="47">
        <v>6.8096609374999999E-3</v>
      </c>
      <c r="Y1092" s="9">
        <v>1.91</v>
      </c>
      <c r="Z1092" s="10">
        <v>109.28826588321704</v>
      </c>
      <c r="AA1092" s="10">
        <v>37.861734116782962</v>
      </c>
      <c r="AB1092" s="11">
        <v>0</v>
      </c>
      <c r="AC1092" s="12">
        <v>0</v>
      </c>
      <c r="AD1092" s="153">
        <f>VLOOKUP(D1092,'Dados Base'!$B:$K,9,FALSE)*31536000/VLOOKUP($F1092,F:H,MATCH(H1091,F1091:AF1091,0),FALSE)</f>
        <v>28100.461811722915</v>
      </c>
      <c r="AE1092" s="153">
        <f>VLOOKUP(D1092,'Dados Base'!$B:$K,10,FALSE)*31536000/VLOOKUP($F1092,F:H,MATCH(H1091,F1091:AF1091,0),FALSE)</f>
        <v>3080.7815275310841</v>
      </c>
      <c r="AF1092" s="14">
        <v>77.41</v>
      </c>
      <c r="AG1092" s="15">
        <v>92.46</v>
      </c>
      <c r="AH1092" s="14">
        <v>77.09</v>
      </c>
      <c r="AI1092" s="14">
        <v>19.920000000000002</v>
      </c>
      <c r="AJ1092" s="14">
        <v>98.31</v>
      </c>
      <c r="AK1092" s="72">
        <f>(SUMIFS('Banco de Indicadores Mun. (2)'!I:I,'Banco de Indicadores Mun. (2)'!B:B,'Banco de Indicadores - Mun. (1)'!B1092,'Banco de Indicadores Mun. (2)'!A:A,'Banco de Indicadores - Mun. (1)'!A1092) / VLOOKUP(D1092,'Dados Base'!$B:$K,8,FALSE)) * 100</f>
        <v>10.943163522012579</v>
      </c>
      <c r="AL1092" s="72">
        <f>(SUMIFS('Banco de Indicadores Mun. (2)'!I:I,'Banco de Indicadores Mun. (2)'!B:B,'Banco de Indicadores - Mun. (1)'!B1092,'Banco de Indicadores Mun. (2)'!A:A,'Banco de Indicadores - Mun. (1)'!A1092) / VLOOKUP(D1092,'Dados Base'!$B:$K,9,FALSE)) * 100</f>
        <v>5.7806079734219278</v>
      </c>
      <c r="AM1092" s="72">
        <f>(SUMIFS('Banco de Indicadores Mun. (2)'!J:J,'Banco de Indicadores Mun. (2)'!B:B,'Banco de Indicadores - Mun. (1)'!B1092,'Banco de Indicadores Mun. (2)'!A:A,'Banco de Indicadores - Mun. (1)'!A1092) / VLOOKUP(D1092,'Dados Base'!$B:$K,7,FALSE)) * 100</f>
        <v>13.126825396825398</v>
      </c>
      <c r="AN1092" s="72">
        <f>(SUMIFS('Banco de Indicadores Mun. (2)'!K:K,'Banco de Indicadores Mun. (2)'!B:B,'Banco de Indicadores - Mun. (1)'!B1092,'Banco de Indicadores Mun. (2)'!A:A,'Banco de Indicadores - Mun. (1)'!A1092) / VLOOKUP(D1092,'Dados Base'!$B:$K,10,FALSE)) * 100</f>
        <v>2.6055454545454539</v>
      </c>
      <c r="AO1092" s="21">
        <v>0</v>
      </c>
      <c r="AP1092" s="125">
        <v>0</v>
      </c>
      <c r="AQ1092" s="17">
        <v>0</v>
      </c>
      <c r="AR1092" s="18">
        <v>10</v>
      </c>
      <c r="AS1092" s="20">
        <v>92.838780756518545</v>
      </c>
      <c r="AT1092" s="20">
        <v>92.838780756518545</v>
      </c>
      <c r="AU1092" s="20">
        <v>74.269973417068996</v>
      </c>
      <c r="AV1092" s="21">
        <v>8.2200000000000006</v>
      </c>
      <c r="AW1092" s="21">
        <v>0</v>
      </c>
      <c r="AX1092" s="21">
        <v>0</v>
      </c>
      <c r="AY1092" s="116">
        <v>122.85046314025823</v>
      </c>
    </row>
    <row r="1093" spans="1:51" ht="15" x14ac:dyDescent="0.25">
      <c r="A1093" s="144">
        <v>2016</v>
      </c>
      <c r="B1093" s="77" t="s">
        <v>448</v>
      </c>
      <c r="C1093" s="78">
        <v>6</v>
      </c>
      <c r="D1093" s="77">
        <v>3539806</v>
      </c>
      <c r="E1093" s="78">
        <v>35398066</v>
      </c>
      <c r="F1093" s="78" t="str">
        <f t="shared" si="42"/>
        <v>353980662016</v>
      </c>
      <c r="G1093" s="79">
        <v>0.95266267134868077</v>
      </c>
      <c r="H1093" s="80">
        <f t="shared" si="41"/>
        <v>111929</v>
      </c>
      <c r="I1093" s="81">
        <v>110161</v>
      </c>
      <c r="J1093" s="82">
        <v>1768</v>
      </c>
      <c r="K1093" s="83">
        <f>(H1093)/VLOOKUP(D1093,'Dados Base'!$B:$K,6,FALSE)</f>
        <v>6515.0756693830035</v>
      </c>
      <c r="L1093" s="88">
        <f t="shared" si="40"/>
        <v>98.420427235122261</v>
      </c>
      <c r="M1093" s="85" t="s">
        <v>702</v>
      </c>
      <c r="N1093" s="86">
        <v>0.77100000000000002</v>
      </c>
      <c r="O1093" s="87" t="s">
        <v>691</v>
      </c>
      <c r="P1093" s="87" t="s">
        <v>691</v>
      </c>
      <c r="Q1093" s="87" t="s">
        <v>691</v>
      </c>
      <c r="R1093" s="87" t="s">
        <v>691</v>
      </c>
      <c r="S1093" s="87" t="s">
        <v>691</v>
      </c>
      <c r="T1093" s="87" t="s">
        <v>691</v>
      </c>
      <c r="U1093" s="87" t="s">
        <v>691</v>
      </c>
      <c r="V1093" s="87" t="s">
        <v>691</v>
      </c>
      <c r="W1093" s="85">
        <v>0</v>
      </c>
      <c r="X1093" s="47">
        <v>0.38993783564814816</v>
      </c>
      <c r="Y1093" s="9">
        <v>101.56</v>
      </c>
      <c r="Z1093" s="10">
        <v>4650.1043648235127</v>
      </c>
      <c r="AA1093" s="10">
        <v>1443.2016351764867</v>
      </c>
      <c r="AB1093" s="11">
        <v>8</v>
      </c>
      <c r="AC1093" s="12">
        <v>0</v>
      </c>
      <c r="AD1093" s="153">
        <f>VLOOKUP(D1093,'Dados Base'!$B:$K,9,FALSE)*31536000/VLOOKUP($F1093,F:H,MATCH(H1092,F1092:AF1092,0),FALSE)</f>
        <v>73.255009872329779</v>
      </c>
      <c r="AE1093" s="153">
        <f>VLOOKUP(D1093,'Dados Base'!$B:$K,10,FALSE)*31536000/VLOOKUP($F1093,F:H,MATCH(H1092,F1092:AF1092,0),FALSE)</f>
        <v>11.270001518819969</v>
      </c>
      <c r="AF1093" s="14">
        <v>100</v>
      </c>
      <c r="AG1093" s="15">
        <v>100</v>
      </c>
      <c r="AH1093" s="14">
        <v>99.98</v>
      </c>
      <c r="AI1093" s="14">
        <v>30.61</v>
      </c>
      <c r="AJ1093" s="14">
        <v>100</v>
      </c>
      <c r="AK1093" s="72">
        <f>(SUMIFS('Banco de Indicadores Mun. (2)'!I:I,'Banco de Indicadores Mun. (2)'!B:B,'Banco de Indicadores - Mun. (1)'!B1093,'Banco de Indicadores Mun. (2)'!A:A,'Banco de Indicadores - Mun. (1)'!A1093) / VLOOKUP(D1093,'Dados Base'!$B:$K,8,FALSE)) * 100</f>
        <v>19.071699999999996</v>
      </c>
      <c r="AL1093" s="72">
        <f>(SUMIFS('Banco de Indicadores Mun. (2)'!I:I,'Banco de Indicadores Mun. (2)'!B:B,'Banco de Indicadores - Mun. (1)'!B1093,'Banco de Indicadores Mun. (2)'!A:A,'Banco de Indicadores - Mun. (1)'!A1093) / VLOOKUP(D1093,'Dados Base'!$B:$K,9,FALSE)) * 100</f>
        <v>7.3352692307692298</v>
      </c>
      <c r="AM1093" s="72">
        <f>(SUMIFS('Banco de Indicadores Mun. (2)'!J:J,'Banco de Indicadores Mun. (2)'!B:B,'Banco de Indicadores - Mun. (1)'!B1093,'Banco de Indicadores Mun. (2)'!A:A,'Banco de Indicadores - Mun. (1)'!A1093) / VLOOKUP(D1093,'Dados Base'!$B:$K,7,FALSE)) * 100</f>
        <v>25.094333333333331</v>
      </c>
      <c r="AN1093" s="72">
        <f>(SUMIFS('Banco de Indicadores Mun. (2)'!K:K,'Banco de Indicadores Mun. (2)'!B:B,'Banco de Indicadores - Mun. (1)'!B1093,'Banco de Indicadores Mun. (2)'!A:A,'Banco de Indicadores - Mun. (1)'!A1093) / VLOOKUP(D1093,'Dados Base'!$B:$K,10,FALSE)) * 100</f>
        <v>10.037749999999997</v>
      </c>
      <c r="AO1093" s="21">
        <v>0</v>
      </c>
      <c r="AP1093" s="125">
        <v>0</v>
      </c>
      <c r="AQ1093" s="17">
        <v>7</v>
      </c>
      <c r="AR1093" s="18">
        <v>9.6</v>
      </c>
      <c r="AS1093" s="20">
        <v>95.417634996582365</v>
      </c>
      <c r="AT1093" s="20">
        <v>88.738400546821623</v>
      </c>
      <c r="AU1093" s="20">
        <v>76.3149653869921</v>
      </c>
      <c r="AV1093" s="21">
        <v>7.99</v>
      </c>
      <c r="AW1093" s="21">
        <v>1</v>
      </c>
      <c r="AX1093" s="21">
        <v>0</v>
      </c>
      <c r="AY1093" s="116">
        <v>0</v>
      </c>
    </row>
    <row r="1094" spans="1:51" ht="15" x14ac:dyDescent="0.25">
      <c r="A1094" s="144">
        <v>2016</v>
      </c>
      <c r="B1094" s="77" t="s">
        <v>449</v>
      </c>
      <c r="C1094" s="78">
        <v>19</v>
      </c>
      <c r="D1094" s="77">
        <v>3539905</v>
      </c>
      <c r="E1094" s="78">
        <v>353990519</v>
      </c>
      <c r="F1094" s="78" t="str">
        <f t="shared" si="42"/>
        <v>3539905192016</v>
      </c>
      <c r="G1094" s="79">
        <v>0.85118567495385822</v>
      </c>
      <c r="H1094" s="80">
        <f t="shared" si="41"/>
        <v>5562</v>
      </c>
      <c r="I1094" s="81">
        <v>4951</v>
      </c>
      <c r="J1094" s="82">
        <v>611</v>
      </c>
      <c r="K1094" s="83">
        <f>(H1094)/VLOOKUP(D1094,'Dados Base'!$B:$K,6,FALSE)</f>
        <v>41.270312384061732</v>
      </c>
      <c r="L1094" s="88">
        <f t="shared" si="40"/>
        <v>89.01474289823804</v>
      </c>
      <c r="M1094" s="85" t="s">
        <v>702</v>
      </c>
      <c r="N1094" s="86">
        <v>0.76600000000000001</v>
      </c>
      <c r="O1094" s="87" t="s">
        <v>691</v>
      </c>
      <c r="P1094" s="87" t="s">
        <v>691</v>
      </c>
      <c r="Q1094" s="87" t="s">
        <v>691</v>
      </c>
      <c r="R1094" s="87" t="s">
        <v>691</v>
      </c>
      <c r="S1094" s="87" t="s">
        <v>691</v>
      </c>
      <c r="T1094" s="87" t="s">
        <v>691</v>
      </c>
      <c r="U1094" s="87" t="s">
        <v>691</v>
      </c>
      <c r="V1094" s="87" t="s">
        <v>691</v>
      </c>
      <c r="W1094" s="85">
        <v>0</v>
      </c>
      <c r="X1094" s="47">
        <v>1.3062009375000001E-2</v>
      </c>
      <c r="Y1094" s="9">
        <v>3.67</v>
      </c>
      <c r="Z1094" s="10">
        <v>223.02952954039279</v>
      </c>
      <c r="AA1094" s="10">
        <v>59.768470459607215</v>
      </c>
      <c r="AB1094" s="11">
        <v>0</v>
      </c>
      <c r="AC1094" s="12">
        <v>0</v>
      </c>
      <c r="AD1094" s="153">
        <f>VLOOKUP(D1094,'Dados Base'!$B:$K,9,FALSE)*31536000/VLOOKUP($F1094,F:H,MATCH(H1093,F1093:AF1093,0),FALSE)</f>
        <v>5669.9029126213591</v>
      </c>
      <c r="AE1094" s="153">
        <f>VLOOKUP(D1094,'Dados Base'!$B:$K,10,FALSE)*31536000/VLOOKUP($F1094,F:H,MATCH(H1093,F1093:AF1093,0),FALSE)</f>
        <v>510.29126213592235</v>
      </c>
      <c r="AF1094" s="14">
        <v>90.18</v>
      </c>
      <c r="AG1094" s="15">
        <v>89</v>
      </c>
      <c r="AH1094" s="14">
        <v>89.87</v>
      </c>
      <c r="AI1094" s="14">
        <v>14.9</v>
      </c>
      <c r="AJ1094" s="14">
        <v>100</v>
      </c>
      <c r="AK1094" s="72">
        <f>(SUMIFS('Banco de Indicadores Mun. (2)'!I:I,'Banco de Indicadores Mun. (2)'!B:B,'Banco de Indicadores - Mun. (1)'!B1094,'Banco de Indicadores Mun. (2)'!A:A,'Banco de Indicadores - Mun. (1)'!A1094) / VLOOKUP(D1094,'Dados Base'!$B:$K,8,FALSE)) * 100</f>
        <v>6.6395625000000011</v>
      </c>
      <c r="AL1094" s="72">
        <f>(SUMIFS('Banco de Indicadores Mun. (2)'!I:I,'Banco de Indicadores Mun. (2)'!B:B,'Banco de Indicadores - Mun. (1)'!B1094,'Banco de Indicadores Mun. (2)'!A:A,'Banco de Indicadores - Mun. (1)'!A1094) / VLOOKUP(D1094,'Dados Base'!$B:$K,9,FALSE)) * 100</f>
        <v>2.1246600000000004</v>
      </c>
      <c r="AM1094" s="72">
        <f>(SUMIFS('Banco de Indicadores Mun. (2)'!J:J,'Banco de Indicadores Mun. (2)'!B:B,'Banco de Indicadores - Mun. (1)'!B1094,'Banco de Indicadores Mun. (2)'!A:A,'Banco de Indicadores - Mun. (1)'!A1094) / VLOOKUP(D1094,'Dados Base'!$B:$K,7,FALSE)) * 100</f>
        <v>1.8019130434782611</v>
      </c>
      <c r="AN1094" s="72">
        <f>(SUMIFS('Banco de Indicadores Mun. (2)'!K:K,'Banco de Indicadores Mun. (2)'!B:B,'Banco de Indicadores - Mun. (1)'!B1094,'Banco de Indicadores Mun. (2)'!A:A,'Banco de Indicadores - Mun. (1)'!A1094) / VLOOKUP(D1094,'Dados Base'!$B:$K,10,FALSE)) * 100</f>
        <v>19.00244444444445</v>
      </c>
      <c r="AO1094" s="21">
        <v>0</v>
      </c>
      <c r="AP1094" s="125">
        <v>0</v>
      </c>
      <c r="AQ1094" s="17">
        <v>0</v>
      </c>
      <c r="AR1094" s="18">
        <v>7.8</v>
      </c>
      <c r="AS1094" s="20">
        <v>98.582709050415062</v>
      </c>
      <c r="AT1094" s="20">
        <v>98.582709050415062</v>
      </c>
      <c r="AU1094" s="20">
        <v>78.865313595001652</v>
      </c>
      <c r="AV1094" s="21">
        <v>8.61</v>
      </c>
      <c r="AW1094" s="21">
        <v>0</v>
      </c>
      <c r="AX1094" s="21">
        <v>0</v>
      </c>
      <c r="AY1094" s="116">
        <v>69.894299857674071</v>
      </c>
    </row>
    <row r="1095" spans="1:51" ht="15" x14ac:dyDescent="0.25">
      <c r="A1095" s="144">
        <v>2016</v>
      </c>
      <c r="B1095" s="77" t="s">
        <v>450</v>
      </c>
      <c r="C1095" s="78">
        <v>20</v>
      </c>
      <c r="D1095" s="77">
        <v>3540002</v>
      </c>
      <c r="E1095" s="78">
        <v>354000220</v>
      </c>
      <c r="F1095" s="78" t="str">
        <f t="shared" si="42"/>
        <v>3540002202016</v>
      </c>
      <c r="G1095" s="79">
        <v>0.73708330818553769</v>
      </c>
      <c r="H1095" s="80">
        <f t="shared" si="41"/>
        <v>20775</v>
      </c>
      <c r="I1095" s="81">
        <v>19425</v>
      </c>
      <c r="J1095" s="82">
        <v>1350</v>
      </c>
      <c r="K1095" s="83">
        <f>(H1095)/VLOOKUP(D1095,'Dados Base'!$B:$K,6,FALSE)</f>
        <v>26.417517579888354</v>
      </c>
      <c r="L1095" s="88">
        <f t="shared" ref="L1095:L1158" si="43">(I1095/H1095)*100</f>
        <v>93.501805054151617</v>
      </c>
      <c r="M1095" s="85" t="s">
        <v>702</v>
      </c>
      <c r="N1095" s="86">
        <v>0.78600000000000003</v>
      </c>
      <c r="O1095" s="87" t="s">
        <v>691</v>
      </c>
      <c r="P1095" s="87" t="s">
        <v>691</v>
      </c>
      <c r="Q1095" s="87" t="s">
        <v>691</v>
      </c>
      <c r="R1095" s="87" t="s">
        <v>691</v>
      </c>
      <c r="S1095" s="87" t="s">
        <v>691</v>
      </c>
      <c r="T1095" s="87" t="s">
        <v>691</v>
      </c>
      <c r="U1095" s="87" t="s">
        <v>691</v>
      </c>
      <c r="V1095" s="87" t="s">
        <v>691</v>
      </c>
      <c r="W1095" s="85">
        <v>0</v>
      </c>
      <c r="X1095" s="47">
        <v>5.881200520833333E-2</v>
      </c>
      <c r="Y1095" s="9">
        <v>14.02</v>
      </c>
      <c r="Z1095" s="10">
        <v>830.12418000000002</v>
      </c>
      <c r="AA1095" s="10">
        <v>251.33382</v>
      </c>
      <c r="AB1095" s="11">
        <v>2</v>
      </c>
      <c r="AC1095" s="12">
        <v>0</v>
      </c>
      <c r="AD1095" s="153">
        <f>VLOOKUP(D1095,'Dados Base'!$B:$K,9,FALSE)*31536000/VLOOKUP($F1095,F:H,MATCH(H1094,F1094:AF1094,0),FALSE)</f>
        <v>8728.3754512635387</v>
      </c>
      <c r="AE1095" s="153">
        <f>VLOOKUP(D1095,'Dados Base'!$B:$K,10,FALSE)*31536000/VLOOKUP($F1095,F:H,MATCH(H1094,F1094:AF1094,0),FALSE)</f>
        <v>1062.5848375451264</v>
      </c>
      <c r="AF1095" s="14">
        <v>93</v>
      </c>
      <c r="AG1095" s="15">
        <v>93.04</v>
      </c>
      <c r="AH1095" s="14">
        <v>93</v>
      </c>
      <c r="AI1095" s="14">
        <v>28.73</v>
      </c>
      <c r="AJ1095" s="14">
        <v>99.96</v>
      </c>
      <c r="AK1095" s="72">
        <f>(SUMIFS('Banco de Indicadores Mun. (2)'!I:I,'Banco de Indicadores Mun. (2)'!B:B,'Banco de Indicadores - Mun. (1)'!B1095,'Banco de Indicadores Mun. (2)'!A:A,'Banco de Indicadores - Mun. (1)'!A1095) / VLOOKUP(D1095,'Dados Base'!$B:$K,8,FALSE)) * 100</f>
        <v>0.44145564516129032</v>
      </c>
      <c r="AL1095" s="72">
        <f>(SUMIFS('Banco de Indicadores Mun. (2)'!I:I,'Banco de Indicadores Mun. (2)'!B:B,'Banco de Indicadores - Mun. (1)'!B1095,'Banco de Indicadores Mun. (2)'!A:A,'Banco de Indicadores - Mun. (1)'!A1095) / VLOOKUP(D1095,'Dados Base'!$B:$K,9,FALSE)) * 100</f>
        <v>0.19040173913043479</v>
      </c>
      <c r="AM1095" s="72">
        <f>(SUMIFS('Banco de Indicadores Mun. (2)'!J:J,'Banco de Indicadores Mun. (2)'!B:B,'Banco de Indicadores - Mun. (1)'!B1095,'Banco de Indicadores Mun. (2)'!A:A,'Banco de Indicadores - Mun. (1)'!A1095) / VLOOKUP(D1095,'Dados Base'!$B:$K,7,FALSE)) * 100</f>
        <v>0</v>
      </c>
      <c r="AN1095" s="72">
        <f>(SUMIFS('Banco de Indicadores Mun. (2)'!K:K,'Banco de Indicadores Mun. (2)'!B:B,'Banco de Indicadores - Mun. (1)'!B1095,'Banco de Indicadores Mun. (2)'!A:A,'Banco de Indicadores - Mun. (1)'!A1095) / VLOOKUP(D1095,'Dados Base'!$B:$K,10,FALSE)) * 100</f>
        <v>1.564014285714286</v>
      </c>
      <c r="AO1095" s="21">
        <v>0</v>
      </c>
      <c r="AP1095" s="125">
        <v>0</v>
      </c>
      <c r="AQ1095" s="17">
        <v>12</v>
      </c>
      <c r="AR1095" s="18">
        <v>7.2</v>
      </c>
      <c r="AS1095" s="20">
        <v>95</v>
      </c>
      <c r="AT1095" s="20">
        <v>95</v>
      </c>
      <c r="AU1095" s="20">
        <v>76.759724372097665</v>
      </c>
      <c r="AV1095" s="21">
        <v>7.91</v>
      </c>
      <c r="AW1095" s="21">
        <v>0</v>
      </c>
      <c r="AX1095" s="21">
        <v>0</v>
      </c>
      <c r="AY1095" s="116">
        <v>9.288919805825504</v>
      </c>
    </row>
    <row r="1096" spans="1:51" ht="15" x14ac:dyDescent="0.25">
      <c r="A1096" s="144">
        <v>2016</v>
      </c>
      <c r="B1096" s="77" t="s">
        <v>451</v>
      </c>
      <c r="C1096" s="78">
        <v>16</v>
      </c>
      <c r="D1096" s="77">
        <v>3540101</v>
      </c>
      <c r="E1096" s="78">
        <v>354010116</v>
      </c>
      <c r="F1096" s="78" t="str">
        <f t="shared" si="42"/>
        <v>3540101162016</v>
      </c>
      <c r="G1096" s="79">
        <v>-0.57517419120790558</v>
      </c>
      <c r="H1096" s="80">
        <f t="shared" si="41"/>
        <v>3385</v>
      </c>
      <c r="I1096" s="81">
        <v>2931</v>
      </c>
      <c r="J1096" s="82">
        <v>454</v>
      </c>
      <c r="K1096" s="83">
        <f>(H1096)/VLOOKUP(D1096,'Dados Base'!$B:$K,6,FALSE)</f>
        <v>18.458937724942743</v>
      </c>
      <c r="L1096" s="88">
        <f t="shared" si="43"/>
        <v>86.587887740029544</v>
      </c>
      <c r="M1096" s="85" t="s">
        <v>702</v>
      </c>
      <c r="N1096" s="86">
        <v>0.755</v>
      </c>
      <c r="O1096" s="87" t="s">
        <v>691</v>
      </c>
      <c r="P1096" s="87" t="s">
        <v>691</v>
      </c>
      <c r="Q1096" s="87" t="s">
        <v>691</v>
      </c>
      <c r="R1096" s="87" t="s">
        <v>691</v>
      </c>
      <c r="S1096" s="87" t="s">
        <v>691</v>
      </c>
      <c r="T1096" s="87" t="s">
        <v>691</v>
      </c>
      <c r="U1096" s="87" t="s">
        <v>691</v>
      </c>
      <c r="V1096" s="87" t="s">
        <v>691</v>
      </c>
      <c r="W1096" s="85">
        <v>10.49</v>
      </c>
      <c r="X1096" s="47">
        <v>8.0155742187500018E-3</v>
      </c>
      <c r="Y1096" s="9">
        <v>2.06</v>
      </c>
      <c r="Z1096" s="10">
        <v>140.20253194396994</v>
      </c>
      <c r="AA1096" s="10">
        <v>18.341468056030067</v>
      </c>
      <c r="AB1096" s="11">
        <v>0</v>
      </c>
      <c r="AC1096" s="12">
        <v>0</v>
      </c>
      <c r="AD1096" s="153">
        <f>VLOOKUP(D1096,'Dados Base'!$B:$K,9,FALSE)*31536000/VLOOKUP($F1096,F:H,MATCH(H1095,F1095:AF1095,0),FALSE)</f>
        <v>12763.462333825702</v>
      </c>
      <c r="AE1096" s="153">
        <f>VLOOKUP(D1096,'Dados Base'!$B:$K,10,FALSE)*31536000/VLOOKUP($F1096,F:H,MATCH(H1095,F1095:AF1095,0),FALSE)</f>
        <v>1211.1314623338262</v>
      </c>
      <c r="AF1096" s="14">
        <v>90.93</v>
      </c>
      <c r="AG1096" s="15">
        <v>84.03</v>
      </c>
      <c r="AH1096" s="14">
        <v>90.98</v>
      </c>
      <c r="AI1096" s="14">
        <v>17.579999999999998</v>
      </c>
      <c r="AJ1096" s="14">
        <v>100</v>
      </c>
      <c r="AK1096" s="72">
        <f>(SUMIFS('Banco de Indicadores Mun. (2)'!I:I,'Banco de Indicadores Mun. (2)'!B:B,'Banco de Indicadores - Mun. (1)'!B1096,'Banco de Indicadores Mun. (2)'!A:A,'Banco de Indicadores - Mun. (1)'!A1096) / VLOOKUP(D1096,'Dados Base'!$B:$K,8,FALSE)) * 100</f>
        <v>6.0406607142857141</v>
      </c>
      <c r="AL1096" s="72">
        <f>(SUMIFS('Banco de Indicadores Mun. (2)'!I:I,'Banco de Indicadores Mun. (2)'!B:B,'Banco de Indicadores - Mun. (1)'!B1096,'Banco de Indicadores Mun. (2)'!A:A,'Banco de Indicadores - Mun. (1)'!A1096) / VLOOKUP(D1096,'Dados Base'!$B:$K,9,FALSE)) * 100</f>
        <v>2.4691751824817518</v>
      </c>
      <c r="AM1096" s="72">
        <f>(SUMIFS('Banco de Indicadores Mun. (2)'!J:J,'Banco de Indicadores Mun. (2)'!B:B,'Banco de Indicadores - Mun. (1)'!B1096,'Banco de Indicadores Mun. (2)'!A:A,'Banco de Indicadores - Mun. (1)'!A1096) / VLOOKUP(D1096,'Dados Base'!$B:$K,7,FALSE)) * 100</f>
        <v>5.0077209302325576</v>
      </c>
      <c r="AN1096" s="72">
        <f>(SUMIFS('Banco de Indicadores Mun. (2)'!K:K,'Banco de Indicadores Mun. (2)'!B:B,'Banco de Indicadores - Mun. (1)'!B1096,'Banco de Indicadores Mun. (2)'!A:A,'Banco de Indicadores - Mun. (1)'!A1096) / VLOOKUP(D1096,'Dados Base'!$B:$K,10,FALSE)) * 100</f>
        <v>9.4573076923076886</v>
      </c>
      <c r="AO1096" s="21">
        <v>0</v>
      </c>
      <c r="AP1096" s="125">
        <v>0</v>
      </c>
      <c r="AQ1096" s="17">
        <v>0</v>
      </c>
      <c r="AR1096" s="18">
        <v>9.5</v>
      </c>
      <c r="AS1096" s="20">
        <v>98.257601639904337</v>
      </c>
      <c r="AT1096" s="20">
        <v>98.257601639904351</v>
      </c>
      <c r="AU1096" s="20">
        <v>88.431307361975186</v>
      </c>
      <c r="AV1096" s="21">
        <v>9.67</v>
      </c>
      <c r="AW1096" s="21">
        <v>0</v>
      </c>
      <c r="AX1096" s="21">
        <v>0</v>
      </c>
      <c r="AY1096" s="116">
        <v>121.29137270362821</v>
      </c>
    </row>
    <row r="1097" spans="1:51" ht="15" x14ac:dyDescent="0.25">
      <c r="A1097" s="144">
        <v>2016</v>
      </c>
      <c r="B1097" s="77" t="s">
        <v>452</v>
      </c>
      <c r="C1097" s="78">
        <v>9</v>
      </c>
      <c r="D1097" s="77">
        <v>3540200</v>
      </c>
      <c r="E1097" s="78">
        <v>35402009</v>
      </c>
      <c r="F1097" s="78" t="str">
        <f t="shared" si="42"/>
        <v>354020092016</v>
      </c>
      <c r="G1097" s="79">
        <v>2.5488046750748783</v>
      </c>
      <c r="H1097" s="80">
        <f t="shared" si="41"/>
        <v>46092</v>
      </c>
      <c r="I1097" s="81">
        <v>45502</v>
      </c>
      <c r="J1097" s="82">
        <v>590</v>
      </c>
      <c r="K1097" s="83">
        <f>(H1097)/VLOOKUP(D1097,'Dados Base'!$B:$K,6,FALSE)</f>
        <v>129.74159770309069</v>
      </c>
      <c r="L1097" s="88">
        <f t="shared" si="43"/>
        <v>98.719951401544733</v>
      </c>
      <c r="M1097" s="85" t="s">
        <v>702</v>
      </c>
      <c r="N1097" s="86">
        <v>0.72499999999999998</v>
      </c>
      <c r="O1097" s="87" t="s">
        <v>691</v>
      </c>
      <c r="P1097" s="87" t="s">
        <v>691</v>
      </c>
      <c r="Q1097" s="87" t="s">
        <v>691</v>
      </c>
      <c r="R1097" s="87" t="s">
        <v>691</v>
      </c>
      <c r="S1097" s="87" t="s">
        <v>691</v>
      </c>
      <c r="T1097" s="87" t="s">
        <v>691</v>
      </c>
      <c r="U1097" s="87" t="s">
        <v>691</v>
      </c>
      <c r="V1097" s="87" t="s">
        <v>691</v>
      </c>
      <c r="W1097" s="85">
        <v>0</v>
      </c>
      <c r="X1097" s="47">
        <v>0.14030319444444445</v>
      </c>
      <c r="Y1097" s="9">
        <v>36.75</v>
      </c>
      <c r="Z1097" s="10">
        <v>0</v>
      </c>
      <c r="AA1097" s="10">
        <v>2480.922</v>
      </c>
      <c r="AB1097" s="11">
        <v>1</v>
      </c>
      <c r="AC1097" s="12">
        <v>0</v>
      </c>
      <c r="AD1097" s="153">
        <f>VLOOKUP(D1097,'Dados Base'!$B:$K,9,FALSE)*31536000/VLOOKUP($F1097,F:H,MATCH(H1096,F1096:AF1096,0),FALSE)</f>
        <v>3639.927102317105</v>
      </c>
      <c r="AE1097" s="153">
        <f>VLOOKUP(D1097,'Dados Base'!$B:$K,10,FALSE)*31536000/VLOOKUP($F1097,F:H,MATCH(H1096,F1096:AF1096,0),FALSE)</f>
        <v>389.99218953397559</v>
      </c>
      <c r="AF1097" s="14">
        <v>100</v>
      </c>
      <c r="AG1097" s="15">
        <v>98.13</v>
      </c>
      <c r="AH1097" s="14">
        <v>100</v>
      </c>
      <c r="AI1097" s="14">
        <v>0</v>
      </c>
      <c r="AJ1097" s="14">
        <v>100</v>
      </c>
      <c r="AK1097" s="72">
        <f>(SUMIFS('Banco de Indicadores Mun. (2)'!I:I,'Banco de Indicadores Mun. (2)'!B:B,'Banco de Indicadores - Mun. (1)'!B1097,'Banco de Indicadores Mun. (2)'!A:A,'Banco de Indicadores - Mun. (1)'!A1097) / VLOOKUP(D1097,'Dados Base'!$B:$K,8,FALSE)) * 100</f>
        <v>36.955214689265532</v>
      </c>
      <c r="AL1097" s="72">
        <f>(SUMIFS('Banco de Indicadores Mun. (2)'!I:I,'Banco de Indicadores Mun. (2)'!B:B,'Banco de Indicadores - Mun. (1)'!B1097,'Banco de Indicadores Mun. (2)'!A:A,'Banco de Indicadores - Mun. (1)'!A1097) / VLOOKUP(D1097,'Dados Base'!$B:$K,9,FALSE)) * 100</f>
        <v>12.295249999999998</v>
      </c>
      <c r="AM1097" s="72">
        <f>(SUMIFS('Banco de Indicadores Mun. (2)'!J:J,'Banco de Indicadores Mun. (2)'!B:B,'Banco de Indicadores - Mun. (1)'!B1097,'Banco de Indicadores Mun. (2)'!A:A,'Banco de Indicadores - Mun. (1)'!A1097) / VLOOKUP(D1097,'Dados Base'!$B:$K,7,FALSE)) * 100</f>
        <v>45.61330000000001</v>
      </c>
      <c r="AN1097" s="72">
        <f>(SUMIFS('Banco de Indicadores Mun. (2)'!K:K,'Banco de Indicadores Mun. (2)'!B:B,'Banco de Indicadores - Mun. (1)'!B1097,'Banco de Indicadores Mun. (2)'!A:A,'Banco de Indicadores - Mun. (1)'!A1097) / VLOOKUP(D1097,'Dados Base'!$B:$K,10,FALSE)) * 100</f>
        <v>18.727666666666664</v>
      </c>
      <c r="AO1097" s="21">
        <v>0</v>
      </c>
      <c r="AP1097" s="125">
        <v>0</v>
      </c>
      <c r="AQ1097" s="17">
        <v>0</v>
      </c>
      <c r="AR1097" s="18">
        <v>10</v>
      </c>
      <c r="AS1097" s="20">
        <v>100</v>
      </c>
      <c r="AT1097" s="20">
        <v>0</v>
      </c>
      <c r="AU1097" s="20">
        <v>0</v>
      </c>
      <c r="AV1097" s="21">
        <v>1.5</v>
      </c>
      <c r="AW1097" s="21">
        <v>0</v>
      </c>
      <c r="AX1097" s="21">
        <v>0</v>
      </c>
      <c r="AY1097" s="116">
        <v>33.657323475053524</v>
      </c>
    </row>
    <row r="1098" spans="1:51" ht="15" x14ac:dyDescent="0.25">
      <c r="A1098" s="144">
        <v>2016</v>
      </c>
      <c r="B1098" s="77" t="s">
        <v>453</v>
      </c>
      <c r="C1098" s="78">
        <v>18</v>
      </c>
      <c r="D1098" s="77">
        <v>3540259</v>
      </c>
      <c r="E1098" s="78">
        <v>354025918</v>
      </c>
      <c r="F1098" s="78" t="str">
        <f t="shared" si="42"/>
        <v>3540259182016</v>
      </c>
      <c r="G1098" s="79">
        <v>1.1783744957365005</v>
      </c>
      <c r="H1098" s="80">
        <f t="shared" si="41"/>
        <v>4333</v>
      </c>
      <c r="I1098" s="81">
        <v>3727</v>
      </c>
      <c r="J1098" s="82">
        <v>606</v>
      </c>
      <c r="K1098" s="83">
        <f>(H1098)/VLOOKUP(D1098,'Dados Base'!$B:$K,6,FALSE)</f>
        <v>20.607818890896986</v>
      </c>
      <c r="L1098" s="88">
        <f t="shared" si="43"/>
        <v>86.014308792984068</v>
      </c>
      <c r="M1098" s="85" t="s">
        <v>702</v>
      </c>
      <c r="N1098" s="86">
        <v>0.70199999999999996</v>
      </c>
      <c r="O1098" s="87" t="s">
        <v>691</v>
      </c>
      <c r="P1098" s="87" t="s">
        <v>691</v>
      </c>
      <c r="Q1098" s="87" t="s">
        <v>691</v>
      </c>
      <c r="R1098" s="87" t="s">
        <v>691</v>
      </c>
      <c r="S1098" s="87" t="s">
        <v>691</v>
      </c>
      <c r="T1098" s="87" t="s">
        <v>691</v>
      </c>
      <c r="U1098" s="87" t="s">
        <v>691</v>
      </c>
      <c r="V1098" s="87" t="s">
        <v>691</v>
      </c>
      <c r="W1098" s="85">
        <v>0</v>
      </c>
      <c r="X1098" s="47">
        <v>8.8612106770833317E-3</v>
      </c>
      <c r="Y1098" s="9">
        <v>2.6</v>
      </c>
      <c r="Z1098" s="10">
        <v>152.27376497703324</v>
      </c>
      <c r="AA1098" s="10">
        <v>48.336235022966747</v>
      </c>
      <c r="AB1098" s="11">
        <v>0</v>
      </c>
      <c r="AC1098" s="12">
        <v>0</v>
      </c>
      <c r="AD1098" s="153">
        <f>VLOOKUP(D1098,'Dados Base'!$B:$K,9,FALSE)*31536000/VLOOKUP($F1098,F:H,MATCH(H1097,F1097:AF1097,0),FALSE)</f>
        <v>11499.395338102931</v>
      </c>
      <c r="AE1098" s="153">
        <f>VLOOKUP(D1098,'Dados Base'!$B:$K,10,FALSE)*31536000/VLOOKUP($F1098,F:H,MATCH(H1097,F1097:AF1097,0),FALSE)</f>
        <v>946.15278098315252</v>
      </c>
      <c r="AF1098" s="14">
        <v>78.53</v>
      </c>
      <c r="AG1098" s="15">
        <v>100</v>
      </c>
      <c r="AH1098" s="14">
        <v>77.819999999999993</v>
      </c>
      <c r="AI1098" s="14">
        <v>15.87</v>
      </c>
      <c r="AJ1098" s="14">
        <v>94.62</v>
      </c>
      <c r="AK1098" s="72">
        <f>(SUMIFS('Banco de Indicadores Mun. (2)'!I:I,'Banco de Indicadores Mun. (2)'!B:B,'Banco de Indicadores - Mun. (1)'!B1098,'Banco de Indicadores Mun. (2)'!A:A,'Banco de Indicadores - Mun. (1)'!A1098) / VLOOKUP(D1098,'Dados Base'!$B:$K,8,FALSE)) * 100</f>
        <v>59.274879999999996</v>
      </c>
      <c r="AL1098" s="72">
        <f>(SUMIFS('Banco de Indicadores Mun. (2)'!I:I,'Banco de Indicadores Mun. (2)'!B:B,'Banco de Indicadores - Mun. (1)'!B1098,'Banco de Indicadores Mun. (2)'!A:A,'Banco de Indicadores - Mun. (1)'!A1098) / VLOOKUP(D1098,'Dados Base'!$B:$K,9,FALSE)) * 100</f>
        <v>18.75787341772152</v>
      </c>
      <c r="AM1098" s="72">
        <f>(SUMIFS('Banco de Indicadores Mun. (2)'!J:J,'Banco de Indicadores Mun. (2)'!B:B,'Banco de Indicadores - Mun. (1)'!B1098,'Banco de Indicadores Mun. (2)'!A:A,'Banco de Indicadores - Mun. (1)'!A1098) / VLOOKUP(D1098,'Dados Base'!$B:$K,7,FALSE)) * 100</f>
        <v>78.115459459459458</v>
      </c>
      <c r="AN1098" s="72">
        <f>(SUMIFS('Banco de Indicadores Mun. (2)'!K:K,'Banco de Indicadores Mun. (2)'!B:B,'Banco de Indicadores - Mun. (1)'!B1098,'Banco de Indicadores Mun. (2)'!A:A,'Banco de Indicadores - Mun. (1)'!A1098) / VLOOKUP(D1098,'Dados Base'!$B:$K,10,FALSE)) * 100</f>
        <v>5.6516923076923078</v>
      </c>
      <c r="AO1098" s="21">
        <v>0</v>
      </c>
      <c r="AP1098" s="125">
        <v>0</v>
      </c>
      <c r="AQ1098" s="17">
        <v>0</v>
      </c>
      <c r="AR1098" s="18">
        <v>7.7</v>
      </c>
      <c r="AS1098" s="20">
        <v>87.246690083761152</v>
      </c>
      <c r="AT1098" s="20">
        <v>87.246690083761152</v>
      </c>
      <c r="AU1098" s="20">
        <v>75.905371106641368</v>
      </c>
      <c r="AV1098" s="21">
        <v>8.24</v>
      </c>
      <c r="AW1098" s="21">
        <v>0</v>
      </c>
      <c r="AX1098" s="21">
        <v>0</v>
      </c>
      <c r="AY1098" s="116">
        <v>75.756013987577958</v>
      </c>
    </row>
    <row r="1099" spans="1:51" ht="15" x14ac:dyDescent="0.25">
      <c r="A1099" s="144">
        <v>2016</v>
      </c>
      <c r="B1099" s="77" t="s">
        <v>454</v>
      </c>
      <c r="C1099" s="78">
        <v>15</v>
      </c>
      <c r="D1099" s="77">
        <v>3540309</v>
      </c>
      <c r="E1099" s="78">
        <v>354030915</v>
      </c>
      <c r="F1099" s="78" t="str">
        <f t="shared" si="42"/>
        <v>3540309152016</v>
      </c>
      <c r="G1099" s="79">
        <v>5.9671980312492323E-2</v>
      </c>
      <c r="H1099" s="80">
        <f t="shared" si="41"/>
        <v>2522</v>
      </c>
      <c r="I1099" s="81">
        <v>2205</v>
      </c>
      <c r="J1099" s="82">
        <v>317</v>
      </c>
      <c r="K1099" s="83">
        <f>(H1099)/VLOOKUP(D1099,'Dados Base'!$B:$K,6,FALSE)</f>
        <v>11.615161424031687</v>
      </c>
      <c r="L1099" s="88">
        <f t="shared" si="43"/>
        <v>87.43061062648691</v>
      </c>
      <c r="M1099" s="85" t="s">
        <v>702</v>
      </c>
      <c r="N1099" s="86">
        <v>0.73199999999999998</v>
      </c>
      <c r="O1099" s="87" t="s">
        <v>691</v>
      </c>
      <c r="P1099" s="87" t="s">
        <v>691</v>
      </c>
      <c r="Q1099" s="87" t="s">
        <v>691</v>
      </c>
      <c r="R1099" s="87" t="s">
        <v>691</v>
      </c>
      <c r="S1099" s="87" t="s">
        <v>691</v>
      </c>
      <c r="T1099" s="87" t="s">
        <v>691</v>
      </c>
      <c r="U1099" s="87" t="s">
        <v>691</v>
      </c>
      <c r="V1099" s="87" t="s">
        <v>691</v>
      </c>
      <c r="W1099" s="85">
        <v>8.01</v>
      </c>
      <c r="X1099" s="47">
        <v>6.5677083333333334E-3</v>
      </c>
      <c r="Y1099" s="9">
        <v>1.53</v>
      </c>
      <c r="Z1099" s="10">
        <v>96.796079999999989</v>
      </c>
      <c r="AA1099" s="10">
        <v>21.247920000000001</v>
      </c>
      <c r="AB1099" s="11">
        <v>1</v>
      </c>
      <c r="AC1099" s="12">
        <v>0</v>
      </c>
      <c r="AD1099" s="153">
        <f>VLOOKUP(D1099,'Dados Base'!$B:$K,9,FALSE)*31536000/VLOOKUP($F1099,F:H,MATCH(H1098,F1098:AF1098,0),FALSE)</f>
        <v>20757.240285487707</v>
      </c>
      <c r="AE1099" s="153">
        <f>VLOOKUP(D1099,'Dados Base'!$B:$K,10,FALSE)*31536000/VLOOKUP($F1099,F:H,MATCH(H1098,F1098:AF1098,0),FALSE)</f>
        <v>2250.7850911974629</v>
      </c>
      <c r="AF1099" s="14">
        <v>100</v>
      </c>
      <c r="AG1099" s="15" t="s">
        <v>692</v>
      </c>
      <c r="AH1099" s="14">
        <v>99.19</v>
      </c>
      <c r="AI1099" s="14">
        <v>10.77</v>
      </c>
      <c r="AJ1099" s="14">
        <v>100</v>
      </c>
      <c r="AK1099" s="72">
        <f>(SUMIFS('Banco de Indicadores Mun. (2)'!I:I,'Banco de Indicadores Mun. (2)'!B:B,'Banco de Indicadores - Mun. (1)'!B1099,'Banco de Indicadores Mun. (2)'!A:A,'Banco de Indicadores - Mun. (1)'!A1099) / VLOOKUP(D1099,'Dados Base'!$B:$K,8,FALSE)) * 100</f>
        <v>28.386075471698113</v>
      </c>
      <c r="AL1099" s="72">
        <f>(SUMIFS('Banco de Indicadores Mun. (2)'!I:I,'Banco de Indicadores Mun. (2)'!B:B,'Banco de Indicadores - Mun. (1)'!B1099,'Banco de Indicadores Mun. (2)'!A:A,'Banco de Indicadores - Mun. (1)'!A1099) / VLOOKUP(D1099,'Dados Base'!$B:$K,9,FALSE)) * 100</f>
        <v>9.0630240963855435</v>
      </c>
      <c r="AM1099" s="72">
        <f>(SUMIFS('Banco de Indicadores Mun. (2)'!J:J,'Banco de Indicadores Mun. (2)'!B:B,'Banco de Indicadores - Mun. (1)'!B1099,'Banco de Indicadores Mun. (2)'!A:A,'Banco de Indicadores - Mun. (1)'!A1099) / VLOOKUP(D1099,'Dados Base'!$B:$K,7,FALSE)) * 100</f>
        <v>13.545828571428572</v>
      </c>
      <c r="AN1099" s="72">
        <f>(SUMIFS('Banco de Indicadores Mun. (2)'!K:K,'Banco de Indicadores Mun. (2)'!B:B,'Banco de Indicadores - Mun. (1)'!B1099,'Banco de Indicadores Mun. (2)'!A:A,'Banco de Indicadores - Mun. (1)'!A1099) / VLOOKUP(D1099,'Dados Base'!$B:$K,10,FALSE)) * 100</f>
        <v>57.242111111111107</v>
      </c>
      <c r="AO1099" s="21">
        <v>0</v>
      </c>
      <c r="AP1099" s="125">
        <v>0</v>
      </c>
      <c r="AQ1099" s="17">
        <v>0</v>
      </c>
      <c r="AR1099" s="18">
        <v>8.1999999999999993</v>
      </c>
      <c r="AS1099" s="20">
        <v>100</v>
      </c>
      <c r="AT1099" s="20">
        <v>100</v>
      </c>
      <c r="AU1099" s="20">
        <v>82</v>
      </c>
      <c r="AV1099" s="21">
        <v>10</v>
      </c>
      <c r="AW1099" s="21">
        <v>0</v>
      </c>
      <c r="AX1099" s="21">
        <v>0</v>
      </c>
      <c r="AY1099" s="116">
        <v>134.2492624900872</v>
      </c>
    </row>
    <row r="1100" spans="1:51" ht="15" x14ac:dyDescent="0.25">
      <c r="A1100" s="144">
        <v>2016</v>
      </c>
      <c r="B1100" s="77" t="s">
        <v>455</v>
      </c>
      <c r="C1100" s="78">
        <v>15</v>
      </c>
      <c r="D1100" s="77">
        <v>3540408</v>
      </c>
      <c r="E1100" s="78">
        <v>354040815</v>
      </c>
      <c r="F1100" s="78" t="str">
        <f t="shared" si="42"/>
        <v>3540408152016</v>
      </c>
      <c r="G1100" s="79">
        <v>-0.57699294227847586</v>
      </c>
      <c r="H1100" s="80">
        <f t="shared" si="41"/>
        <v>4079</v>
      </c>
      <c r="I1100" s="81">
        <v>3374</v>
      </c>
      <c r="J1100" s="82">
        <v>705</v>
      </c>
      <c r="K1100" s="83">
        <f>(H1100)/VLOOKUP(D1100,'Dados Base'!$B:$K,6,FALSE)</f>
        <v>12.931553752021051</v>
      </c>
      <c r="L1100" s="88">
        <f t="shared" si="43"/>
        <v>82.716352047070359</v>
      </c>
      <c r="M1100" s="85" t="s">
        <v>702</v>
      </c>
      <c r="N1100" s="86">
        <v>0.71399999999999997</v>
      </c>
      <c r="O1100" s="87" t="s">
        <v>691</v>
      </c>
      <c r="P1100" s="87" t="s">
        <v>691</v>
      </c>
      <c r="Q1100" s="87" t="s">
        <v>691</v>
      </c>
      <c r="R1100" s="87" t="s">
        <v>691</v>
      </c>
      <c r="S1100" s="87" t="s">
        <v>691</v>
      </c>
      <c r="T1100" s="87" t="s">
        <v>691</v>
      </c>
      <c r="U1100" s="87" t="s">
        <v>691</v>
      </c>
      <c r="V1100" s="87" t="s">
        <v>691</v>
      </c>
      <c r="W1100" s="85">
        <v>21.39</v>
      </c>
      <c r="X1100" s="47">
        <v>1.027079453125E-2</v>
      </c>
      <c r="Y1100" s="9">
        <v>2.41</v>
      </c>
      <c r="Z1100" s="10">
        <v>148.47839999999999</v>
      </c>
      <c r="AA1100" s="10">
        <v>37.119599999999998</v>
      </c>
      <c r="AB1100" s="11">
        <v>0</v>
      </c>
      <c r="AC1100" s="12">
        <v>0</v>
      </c>
      <c r="AD1100" s="153">
        <f>VLOOKUP(D1100,'Dados Base'!$B:$K,9,FALSE)*31536000/VLOOKUP($F1100,F:H,MATCH(H1099,F1099:AF1099,0),FALSE)</f>
        <v>19328.266732042168</v>
      </c>
      <c r="AE1100" s="153">
        <f>VLOOKUP(D1100,'Dados Base'!$B:$K,10,FALSE)*31536000/VLOOKUP($F1100,F:H,MATCH(H1099,F1099:AF1099,0),FALSE)</f>
        <v>2010.1397401323854</v>
      </c>
      <c r="AF1100" s="14">
        <v>96.69</v>
      </c>
      <c r="AG1100" s="15">
        <v>94.03</v>
      </c>
      <c r="AH1100" s="14">
        <v>94.48</v>
      </c>
      <c r="AI1100" s="14">
        <v>14.37</v>
      </c>
      <c r="AJ1100" s="14">
        <v>100</v>
      </c>
      <c r="AK1100" s="72">
        <f>(SUMIFS('Banco de Indicadores Mun. (2)'!I:I,'Banco de Indicadores Mun. (2)'!B:B,'Banco de Indicadores - Mun. (1)'!B1100,'Banco de Indicadores Mun. (2)'!A:A,'Banco de Indicadores - Mun. (1)'!A1100) / VLOOKUP(D1100,'Dados Base'!$B:$K,8,FALSE)) * 100</f>
        <v>6.4294556962025311</v>
      </c>
      <c r="AL1100" s="72">
        <f>(SUMIFS('Banco de Indicadores Mun. (2)'!I:I,'Banco de Indicadores Mun. (2)'!B:B,'Banco de Indicadores - Mun. (1)'!B1100,'Banco de Indicadores Mun. (2)'!A:A,'Banco de Indicadores - Mun. (1)'!A1100) / VLOOKUP(D1100,'Dados Base'!$B:$K,9,FALSE)) * 100</f>
        <v>2.0317079999999996</v>
      </c>
      <c r="AM1100" s="72">
        <f>(SUMIFS('Banco de Indicadores Mun. (2)'!J:J,'Banco de Indicadores Mun. (2)'!B:B,'Banco de Indicadores - Mun. (1)'!B1100,'Banco de Indicadores Mun. (2)'!A:A,'Banco de Indicadores - Mun. (1)'!A1100) / VLOOKUP(D1100,'Dados Base'!$B:$K,7,FALSE)) * 100</f>
        <v>8.4292641509433963</v>
      </c>
      <c r="AN1100" s="72">
        <f>(SUMIFS('Banco de Indicadores Mun. (2)'!K:K,'Banco de Indicadores Mun. (2)'!B:B,'Banco de Indicadores - Mun. (1)'!B1100,'Banco de Indicadores Mun. (2)'!A:A,'Banco de Indicadores - Mun. (1)'!A1100) / VLOOKUP(D1100,'Dados Base'!$B:$K,10,FALSE)) * 100</f>
        <v>2.3529230769230769</v>
      </c>
      <c r="AO1100" s="21">
        <v>0</v>
      </c>
      <c r="AP1100" s="125">
        <v>0</v>
      </c>
      <c r="AQ1100" s="17">
        <v>0</v>
      </c>
      <c r="AR1100" s="18">
        <v>9.1999999999999993</v>
      </c>
      <c r="AS1100" s="20">
        <v>100</v>
      </c>
      <c r="AT1100" s="20">
        <v>100</v>
      </c>
      <c r="AU1100" s="20">
        <v>80</v>
      </c>
      <c r="AV1100" s="21">
        <v>10</v>
      </c>
      <c r="AW1100" s="21">
        <v>0</v>
      </c>
      <c r="AX1100" s="21">
        <v>0</v>
      </c>
      <c r="AY1100" s="116">
        <v>0</v>
      </c>
    </row>
    <row r="1101" spans="1:51" ht="15" x14ac:dyDescent="0.25">
      <c r="A1101" s="144">
        <v>2016</v>
      </c>
      <c r="B1101" s="77" t="s">
        <v>456</v>
      </c>
      <c r="C1101" s="78">
        <v>10</v>
      </c>
      <c r="D1101" s="77">
        <v>3540507</v>
      </c>
      <c r="E1101" s="78">
        <v>354050710</v>
      </c>
      <c r="F1101" s="78" t="str">
        <f t="shared" si="42"/>
        <v>3540507102016</v>
      </c>
      <c r="G1101" s="79">
        <v>1.5216939746462765</v>
      </c>
      <c r="H1101" s="80">
        <f t="shared" si="41"/>
        <v>8939</v>
      </c>
      <c r="I1101" s="81">
        <v>4316</v>
      </c>
      <c r="J1101" s="82">
        <v>4623</v>
      </c>
      <c r="K1101" s="83">
        <f>(H1101)/VLOOKUP(D1101,'Dados Base'!$B:$K,6,FALSE)</f>
        <v>33.533405859624118</v>
      </c>
      <c r="L1101" s="88">
        <f t="shared" si="43"/>
        <v>48.282805682962298</v>
      </c>
      <c r="M1101" s="85" t="s">
        <v>702</v>
      </c>
      <c r="N1101" s="86">
        <v>0.70299999999999996</v>
      </c>
      <c r="O1101" s="87" t="s">
        <v>691</v>
      </c>
      <c r="P1101" s="87" t="s">
        <v>691</v>
      </c>
      <c r="Q1101" s="87" t="s">
        <v>691</v>
      </c>
      <c r="R1101" s="87" t="s">
        <v>691</v>
      </c>
      <c r="S1101" s="87" t="s">
        <v>691</v>
      </c>
      <c r="T1101" s="87" t="s">
        <v>691</v>
      </c>
      <c r="U1101" s="87" t="s">
        <v>691</v>
      </c>
      <c r="V1101" s="87" t="s">
        <v>691</v>
      </c>
      <c r="W1101" s="85">
        <v>0</v>
      </c>
      <c r="X1101" s="47">
        <v>1.6758297135416666E-2</v>
      </c>
      <c r="Y1101" s="9">
        <v>3.19</v>
      </c>
      <c r="Z1101" s="10">
        <v>129.87758188169539</v>
      </c>
      <c r="AA1101" s="10">
        <v>116.09241811830461</v>
      </c>
      <c r="AB1101" s="11">
        <v>0</v>
      </c>
      <c r="AC1101" s="12">
        <v>0</v>
      </c>
      <c r="AD1101" s="153">
        <f>VLOOKUP(D1101,'Dados Base'!$B:$K,9,FALSE)*31536000/VLOOKUP($F1101,F:H,MATCH(H1100,F1100:AF1100,0),FALSE)</f>
        <v>8325.8709027855457</v>
      </c>
      <c r="AE1101" s="153">
        <f>VLOOKUP(D1101,'Dados Base'!$B:$K,10,FALSE)*31536000/VLOOKUP($F1101,F:H,MATCH(H1100,F1100:AF1100,0),FALSE)</f>
        <v>1270.0481038147443</v>
      </c>
      <c r="AF1101" s="14">
        <v>71.989999999999995</v>
      </c>
      <c r="AG1101" s="15">
        <v>72.72</v>
      </c>
      <c r="AH1101" s="14">
        <v>35.36</v>
      </c>
      <c r="AI1101" s="14">
        <v>32.39</v>
      </c>
      <c r="AJ1101" s="14">
        <v>100</v>
      </c>
      <c r="AK1101" s="72">
        <f>(SUMIFS('Banco de Indicadores Mun. (2)'!I:I,'Banco de Indicadores Mun. (2)'!B:B,'Banco de Indicadores - Mun. (1)'!B1101,'Banco de Indicadores Mun. (2)'!A:A,'Banco de Indicadores - Mun. (1)'!A1101) / VLOOKUP(D1101,'Dados Base'!$B:$K,8,FALSE)) * 100</f>
        <v>4.7098470588235308</v>
      </c>
      <c r="AL1101" s="72">
        <f>(SUMIFS('Banco de Indicadores Mun. (2)'!I:I,'Banco de Indicadores Mun. (2)'!B:B,'Banco de Indicadores - Mun. (1)'!B1101,'Banco de Indicadores Mun. (2)'!A:A,'Banco de Indicadores - Mun. (1)'!A1101) / VLOOKUP(D1101,'Dados Base'!$B:$K,9,FALSE)) * 100</f>
        <v>1.6963432203389832</v>
      </c>
      <c r="AM1101" s="72">
        <f>(SUMIFS('Banco de Indicadores Mun. (2)'!J:J,'Banco de Indicadores Mun. (2)'!B:B,'Banco de Indicadores - Mun. (1)'!B1101,'Banco de Indicadores Mun. (2)'!A:A,'Banco de Indicadores - Mun. (1)'!A1101) / VLOOKUP(D1101,'Dados Base'!$B:$K,7,FALSE)) * 100</f>
        <v>6.4812857142857148</v>
      </c>
      <c r="AN1101" s="72">
        <f>(SUMIFS('Banco de Indicadores Mun. (2)'!K:K,'Banco de Indicadores Mun. (2)'!B:B,'Banco de Indicadores - Mun. (1)'!B1101,'Banco de Indicadores Mun. (2)'!A:A,'Banco de Indicadores - Mun. (1)'!A1101) / VLOOKUP(D1101,'Dados Base'!$B:$K,10,FALSE)) * 100</f>
        <v>2.2987222222222217</v>
      </c>
      <c r="AO1101" s="21">
        <v>0</v>
      </c>
      <c r="AP1101" s="125">
        <v>0</v>
      </c>
      <c r="AQ1101" s="17">
        <v>0</v>
      </c>
      <c r="AR1101" s="18">
        <v>9.8000000000000007</v>
      </c>
      <c r="AS1101" s="20">
        <v>72.333488588728457</v>
      </c>
      <c r="AT1101" s="20">
        <v>72.333488588728443</v>
      </c>
      <c r="AU1101" s="20">
        <v>52.802204285764681</v>
      </c>
      <c r="AV1101" s="21">
        <v>6.22</v>
      </c>
      <c r="AW1101" s="21">
        <v>0</v>
      </c>
      <c r="AX1101" s="21">
        <v>0</v>
      </c>
      <c r="AY1101" s="116">
        <v>189.50791803829887</v>
      </c>
    </row>
    <row r="1102" spans="1:51" ht="15" x14ac:dyDescent="0.25">
      <c r="A1102" s="144">
        <v>2016</v>
      </c>
      <c r="B1102" s="77" t="s">
        <v>457</v>
      </c>
      <c r="C1102" s="78">
        <v>10</v>
      </c>
      <c r="D1102" s="77">
        <v>3540606</v>
      </c>
      <c r="E1102" s="78">
        <v>354060610</v>
      </c>
      <c r="F1102" s="78" t="str">
        <f t="shared" si="42"/>
        <v>3540606102016</v>
      </c>
      <c r="G1102" s="79">
        <v>0.6040999998242258</v>
      </c>
      <c r="H1102" s="80">
        <f t="shared" si="41"/>
        <v>50607</v>
      </c>
      <c r="I1102" s="81">
        <v>43490</v>
      </c>
      <c r="J1102" s="82">
        <v>7117</v>
      </c>
      <c r="K1102" s="83">
        <f>(H1102)/VLOOKUP(D1102,'Dados Base'!$B:$K,6,FALSE)</f>
        <v>90.92820181112549</v>
      </c>
      <c r="L1102" s="88">
        <f t="shared" si="43"/>
        <v>85.936728120615726</v>
      </c>
      <c r="M1102" s="85" t="s">
        <v>702</v>
      </c>
      <c r="N1102" s="86">
        <v>0.75800000000000001</v>
      </c>
      <c r="O1102" s="87" t="s">
        <v>691</v>
      </c>
      <c r="P1102" s="87" t="s">
        <v>691</v>
      </c>
      <c r="Q1102" s="87" t="s">
        <v>691</v>
      </c>
      <c r="R1102" s="87" t="s">
        <v>691</v>
      </c>
      <c r="S1102" s="87" t="s">
        <v>691</v>
      </c>
      <c r="T1102" s="87" t="s">
        <v>691</v>
      </c>
      <c r="U1102" s="87" t="s">
        <v>691</v>
      </c>
      <c r="V1102" s="87" t="s">
        <v>691</v>
      </c>
      <c r="W1102" s="85">
        <v>0</v>
      </c>
      <c r="X1102" s="47">
        <v>0.15404677083333335</v>
      </c>
      <c r="Y1102" s="9">
        <v>35.11</v>
      </c>
      <c r="Z1102" s="10">
        <v>2000.5930799999996</v>
      </c>
      <c r="AA1102" s="10">
        <v>369.62891999999999</v>
      </c>
      <c r="AB1102" s="11">
        <v>7</v>
      </c>
      <c r="AC1102" s="12">
        <v>1</v>
      </c>
      <c r="AD1102" s="153">
        <f>VLOOKUP(D1102,'Dados Base'!$B:$K,9,FALSE)*31536000/VLOOKUP($F1102,F:H,MATCH(H1101,F1101:AF1101,0),FALSE)</f>
        <v>3134.4691445847411</v>
      </c>
      <c r="AE1102" s="153">
        <f>VLOOKUP(D1102,'Dados Base'!$B:$K,10,FALSE)*31536000/VLOOKUP($F1102,F:H,MATCH(H1101,F1101:AF1101,0),FALSE)</f>
        <v>473.59772363507022</v>
      </c>
      <c r="AF1102" s="14">
        <v>100</v>
      </c>
      <c r="AG1102" s="15">
        <v>88.09</v>
      </c>
      <c r="AH1102" s="14">
        <v>100</v>
      </c>
      <c r="AI1102" s="14">
        <v>30.76</v>
      </c>
      <c r="AJ1102" s="14">
        <v>100</v>
      </c>
      <c r="AK1102" s="72">
        <f>(SUMIFS('Banco de Indicadores Mun. (2)'!I:I,'Banco de Indicadores Mun. (2)'!B:B,'Banco de Indicadores - Mun. (1)'!B1102,'Banco de Indicadores Mun. (2)'!A:A,'Banco de Indicadores - Mun. (1)'!A1102) / VLOOKUP(D1102,'Dados Base'!$B:$K,8,FALSE)) * 100</f>
        <v>30.867287292817675</v>
      </c>
      <c r="AL1102" s="72">
        <f>(SUMIFS('Banco de Indicadores Mun. (2)'!I:I,'Banco de Indicadores Mun. (2)'!B:B,'Banco de Indicadores - Mun. (1)'!B1102,'Banco de Indicadores Mun. (2)'!A:A,'Banco de Indicadores - Mun. (1)'!A1102) / VLOOKUP(D1102,'Dados Base'!$B:$K,9,FALSE)) * 100</f>
        <v>11.107314115308151</v>
      </c>
      <c r="AM1102" s="72">
        <f>(SUMIFS('Banco de Indicadores Mun. (2)'!J:J,'Banco de Indicadores Mun. (2)'!B:B,'Banco de Indicadores - Mun. (1)'!B1102,'Banco de Indicadores Mun. (2)'!A:A,'Banco de Indicadores - Mun. (1)'!A1102) / VLOOKUP(D1102,'Dados Base'!$B:$K,7,FALSE)) * 100</f>
        <v>36.738980952380942</v>
      </c>
      <c r="AN1102" s="72">
        <f>(SUMIFS('Banco de Indicadores Mun. (2)'!K:K,'Banco de Indicadores Mun. (2)'!B:B,'Banco de Indicadores - Mun. (1)'!B1102,'Banco de Indicadores Mun. (2)'!A:A,'Banco de Indicadores - Mun. (1)'!A1102) / VLOOKUP(D1102,'Dados Base'!$B:$K,10,FALSE)) * 100</f>
        <v>22.755078947368425</v>
      </c>
      <c r="AO1102" s="21">
        <v>0</v>
      </c>
      <c r="AP1102" s="125">
        <v>0</v>
      </c>
      <c r="AQ1102" s="17">
        <v>0</v>
      </c>
      <c r="AR1102" s="18">
        <v>9.3000000000000007</v>
      </c>
      <c r="AS1102" s="20">
        <v>99</v>
      </c>
      <c r="AT1102" s="20">
        <v>99</v>
      </c>
      <c r="AU1102" s="20">
        <v>84.40530380698516</v>
      </c>
      <c r="AV1102" s="21">
        <v>9.98</v>
      </c>
      <c r="AW1102" s="21">
        <v>0</v>
      </c>
      <c r="AX1102" s="21">
        <v>1</v>
      </c>
      <c r="AY1102" s="116">
        <v>120.95884840169617</v>
      </c>
    </row>
    <row r="1103" spans="1:51" ht="15" x14ac:dyDescent="0.25">
      <c r="A1103" s="144">
        <v>2016</v>
      </c>
      <c r="B1103" s="77" t="s">
        <v>458</v>
      </c>
      <c r="C1103" s="78">
        <v>9</v>
      </c>
      <c r="D1103" s="77">
        <v>3540705</v>
      </c>
      <c r="E1103" s="78">
        <v>35407059</v>
      </c>
      <c r="F1103" s="78" t="str">
        <f t="shared" si="42"/>
        <v>354070592016</v>
      </c>
      <c r="G1103" s="79">
        <v>0.63296944267434707</v>
      </c>
      <c r="H1103" s="80">
        <f t="shared" si="41"/>
        <v>53117</v>
      </c>
      <c r="I1103" s="81">
        <v>52164</v>
      </c>
      <c r="J1103" s="82">
        <v>953</v>
      </c>
      <c r="K1103" s="83">
        <f>(H1103)/VLOOKUP(D1103,'Dados Base'!$B:$K,6,FALSE)</f>
        <v>217.77294903857981</v>
      </c>
      <c r="L1103" s="88">
        <f t="shared" si="43"/>
        <v>98.205847468795298</v>
      </c>
      <c r="M1103" s="85" t="s">
        <v>702</v>
      </c>
      <c r="N1103" s="86">
        <v>0.751</v>
      </c>
      <c r="O1103" s="87" t="s">
        <v>691</v>
      </c>
      <c r="P1103" s="87" t="s">
        <v>691</v>
      </c>
      <c r="Q1103" s="87" t="s">
        <v>691</v>
      </c>
      <c r="R1103" s="87" t="s">
        <v>691</v>
      </c>
      <c r="S1103" s="87" t="s">
        <v>691</v>
      </c>
      <c r="T1103" s="87" t="s">
        <v>691</v>
      </c>
      <c r="U1103" s="87" t="s">
        <v>691</v>
      </c>
      <c r="V1103" s="87" t="s">
        <v>691</v>
      </c>
      <c r="W1103" s="85">
        <v>0</v>
      </c>
      <c r="X1103" s="47">
        <v>0.15879296410995367</v>
      </c>
      <c r="Y1103" s="9">
        <v>43.29</v>
      </c>
      <c r="Z1103" s="10">
        <v>536.64331161599966</v>
      </c>
      <c r="AA1103" s="10">
        <v>2385.4046883840001</v>
      </c>
      <c r="AB1103" s="11">
        <v>2</v>
      </c>
      <c r="AC1103" s="12">
        <v>0</v>
      </c>
      <c r="AD1103" s="153">
        <f>VLOOKUP(D1103,'Dados Base'!$B:$K,9,FALSE)*31536000/VLOOKUP($F1103,F:H,MATCH(H1102,F1102:AF1102,0),FALSE)</f>
        <v>1971.1113202929382</v>
      </c>
      <c r="AE1103" s="153">
        <f>VLOOKUP(D1103,'Dados Base'!$B:$K,10,FALSE)*31536000/VLOOKUP($F1103,F:H,MATCH(H1102,F1102:AF1102,0),FALSE)</f>
        <v>231.54620931151979</v>
      </c>
      <c r="AF1103" s="14">
        <v>98.21</v>
      </c>
      <c r="AG1103" s="15">
        <v>96.37</v>
      </c>
      <c r="AH1103" s="14">
        <v>96.25</v>
      </c>
      <c r="AI1103" s="14">
        <v>33.880000000000003</v>
      </c>
      <c r="AJ1103" s="14">
        <v>100</v>
      </c>
      <c r="AK1103" s="72">
        <f>(SUMIFS('Banco de Indicadores Mun. (2)'!I:I,'Banco de Indicadores Mun. (2)'!B:B,'Banco de Indicadores - Mun. (1)'!B1103,'Banco de Indicadores Mun. (2)'!A:A,'Banco de Indicadores - Mun. (1)'!A1103) / VLOOKUP(D1103,'Dados Base'!$B:$K,8,FALSE)) * 100</f>
        <v>31.19318333333333</v>
      </c>
      <c r="AL1103" s="72">
        <f>(SUMIFS('Banco de Indicadores Mun. (2)'!I:I,'Banco de Indicadores Mun. (2)'!B:B,'Banco de Indicadores - Mun. (1)'!B1103,'Banco de Indicadores Mun. (2)'!A:A,'Banco de Indicadores - Mun. (1)'!A1103) / VLOOKUP(D1103,'Dados Base'!$B:$K,9,FALSE)) * 100</f>
        <v>11.274644578313252</v>
      </c>
      <c r="AM1103" s="72">
        <f>(SUMIFS('Banco de Indicadores Mun. (2)'!J:J,'Banco de Indicadores Mun. (2)'!B:B,'Banco de Indicadores - Mun. (1)'!B1103,'Banco de Indicadores Mun. (2)'!A:A,'Banco de Indicadores - Mun. (1)'!A1103) / VLOOKUP(D1103,'Dados Base'!$B:$K,7,FALSE)) * 100</f>
        <v>44.166308641975299</v>
      </c>
      <c r="AN1103" s="72">
        <f>(SUMIFS('Banco de Indicadores Mun. (2)'!K:K,'Banco de Indicadores Mun. (2)'!B:B,'Banco de Indicadores - Mun. (1)'!B1103,'Banco de Indicadores Mun. (2)'!A:A,'Banco de Indicadores - Mun. (1)'!A1103) / VLOOKUP(D1103,'Dados Base'!$B:$K,10,FALSE)) * 100</f>
        <v>4.2490000000000006</v>
      </c>
      <c r="AO1103" s="21">
        <v>0</v>
      </c>
      <c r="AP1103" s="125">
        <v>0</v>
      </c>
      <c r="AQ1103" s="17">
        <v>0</v>
      </c>
      <c r="AR1103" s="18">
        <v>5.9</v>
      </c>
      <c r="AS1103" s="20">
        <v>98</v>
      </c>
      <c r="AT1103" s="20">
        <v>21.5992</v>
      </c>
      <c r="AU1103" s="20">
        <v>18.36531472501477</v>
      </c>
      <c r="AV1103" s="21">
        <v>3.49</v>
      </c>
      <c r="AW1103" s="21">
        <v>0</v>
      </c>
      <c r="AX1103" s="21">
        <v>0</v>
      </c>
      <c r="AY1103" s="116">
        <v>0</v>
      </c>
    </row>
    <row r="1104" spans="1:51" ht="15" x14ac:dyDescent="0.25">
      <c r="A1104" s="144">
        <v>2016</v>
      </c>
      <c r="B1104" s="77" t="s">
        <v>459</v>
      </c>
      <c r="C1104" s="78">
        <v>2</v>
      </c>
      <c r="D1104" s="77">
        <v>3540754</v>
      </c>
      <c r="E1104" s="78">
        <v>35407542</v>
      </c>
      <c r="F1104" s="78" t="str">
        <f t="shared" si="42"/>
        <v>354075422016</v>
      </c>
      <c r="G1104" s="79">
        <v>1.720249845594668</v>
      </c>
      <c r="H1104" s="80">
        <f t="shared" si="41"/>
        <v>20171</v>
      </c>
      <c r="I1104" s="81">
        <v>15296</v>
      </c>
      <c r="J1104" s="82">
        <v>4875</v>
      </c>
      <c r="K1104" s="83">
        <f>(H1104)/VLOOKUP(D1104,'Dados Base'!$B:$K,6,FALSE)</f>
        <v>451.75811870100785</v>
      </c>
      <c r="L1104" s="88">
        <f t="shared" si="43"/>
        <v>75.83163948242526</v>
      </c>
      <c r="M1104" s="85" t="s">
        <v>702</v>
      </c>
      <c r="N1104" s="86">
        <v>0.69699999999999995</v>
      </c>
      <c r="O1104" s="87" t="s">
        <v>691</v>
      </c>
      <c r="P1104" s="87" t="s">
        <v>691</v>
      </c>
      <c r="Q1104" s="87" t="s">
        <v>691</v>
      </c>
      <c r="R1104" s="87" t="s">
        <v>691</v>
      </c>
      <c r="S1104" s="87" t="s">
        <v>691</v>
      </c>
      <c r="T1104" s="87" t="s">
        <v>691</v>
      </c>
      <c r="U1104" s="87" t="s">
        <v>691</v>
      </c>
      <c r="V1104" s="87" t="s">
        <v>691</v>
      </c>
      <c r="W1104" s="85">
        <v>0</v>
      </c>
      <c r="X1104" s="47">
        <v>4.9450753291815711E-2</v>
      </c>
      <c r="Y1104" s="9">
        <v>12.16</v>
      </c>
      <c r="Z1104" s="10">
        <v>29.098979999999983</v>
      </c>
      <c r="AA1104" s="10">
        <v>909.09702000000004</v>
      </c>
      <c r="AB1104" s="11">
        <v>0</v>
      </c>
      <c r="AC1104" s="12">
        <v>0</v>
      </c>
      <c r="AD1104" s="153">
        <f>VLOOKUP(D1104,'Dados Base'!$B:$K,9,FALSE)*31536000/VLOOKUP($F1104,F:H,MATCH(H1103,F1103:AF1103,0),FALSE)</f>
        <v>1047.4998760596895</v>
      </c>
      <c r="AE1104" s="153">
        <f>VLOOKUP(D1104,'Dados Base'!$B:$K,10,FALSE)*31536000/VLOOKUP($F1104,F:H,MATCH(H1103,F1103:AF1103,0),FALSE)</f>
        <v>93.805959050121416</v>
      </c>
      <c r="AF1104" s="14" t="s">
        <v>692</v>
      </c>
      <c r="AG1104" s="15">
        <v>96.02</v>
      </c>
      <c r="AH1104" s="14" t="s">
        <v>692</v>
      </c>
      <c r="AI1104" s="14" t="s">
        <v>692</v>
      </c>
      <c r="AJ1104" s="14" t="s">
        <v>692</v>
      </c>
      <c r="AK1104" s="72">
        <f>(SUMIFS('Banco de Indicadores Mun. (2)'!I:I,'Banco de Indicadores Mun. (2)'!B:B,'Banco de Indicadores - Mun. (1)'!B1104,'Banco de Indicadores Mun. (2)'!A:A,'Banco de Indicadores - Mun. (1)'!A1104) / VLOOKUP(D1104,'Dados Base'!$B:$K,8,FALSE)) * 100</f>
        <v>34.732965517241382</v>
      </c>
      <c r="AL1104" s="72">
        <f>(SUMIFS('Banco de Indicadores Mun. (2)'!I:I,'Banco de Indicadores Mun. (2)'!B:B,'Banco de Indicadores - Mun. (1)'!B1104,'Banco de Indicadores Mun. (2)'!A:A,'Banco de Indicadores - Mun. (1)'!A1104) / VLOOKUP(D1104,'Dados Base'!$B:$K,9,FALSE)) * 100</f>
        <v>15.033671641791043</v>
      </c>
      <c r="AM1104" s="72">
        <f>(SUMIFS('Banco de Indicadores Mun. (2)'!J:J,'Banco de Indicadores Mun. (2)'!B:B,'Banco de Indicadores - Mun. (1)'!B1104,'Banco de Indicadores Mun. (2)'!A:A,'Banco de Indicadores - Mun. (1)'!A1104) / VLOOKUP(D1104,'Dados Base'!$B:$K,7,FALSE)) * 100</f>
        <v>24.154608695652172</v>
      </c>
      <c r="AN1104" s="72">
        <f>(SUMIFS('Banco de Indicadores Mun. (2)'!K:K,'Banco de Indicadores Mun. (2)'!B:B,'Banco de Indicadores - Mun. (1)'!B1104,'Banco de Indicadores Mun. (2)'!A:A,'Banco de Indicadores - Mun. (1)'!A1104) / VLOOKUP(D1104,'Dados Base'!$B:$K,10,FALSE)) * 100</f>
        <v>75.283333333333374</v>
      </c>
      <c r="AO1104" s="21">
        <v>0</v>
      </c>
      <c r="AP1104" s="125">
        <v>0</v>
      </c>
      <c r="AQ1104" s="17">
        <v>0</v>
      </c>
      <c r="AR1104" s="18">
        <v>9.6</v>
      </c>
      <c r="AS1104" s="20">
        <v>100</v>
      </c>
      <c r="AT1104" s="20">
        <v>10</v>
      </c>
      <c r="AU1104" s="20">
        <v>3.1015885806377383</v>
      </c>
      <c r="AV1104" s="21">
        <v>1.85</v>
      </c>
      <c r="AW1104" s="21">
        <v>0</v>
      </c>
      <c r="AX1104" s="21">
        <v>0</v>
      </c>
      <c r="AY1104" s="116">
        <v>46.529523755117623</v>
      </c>
    </row>
    <row r="1105" spans="1:51" ht="15" x14ac:dyDescent="0.25">
      <c r="A1105" s="144">
        <v>2016</v>
      </c>
      <c r="B1105" s="77" t="s">
        <v>460</v>
      </c>
      <c r="C1105" s="78">
        <v>16</v>
      </c>
      <c r="D1105" s="77">
        <v>3540804</v>
      </c>
      <c r="E1105" s="78">
        <v>354080416</v>
      </c>
      <c r="F1105" s="78" t="str">
        <f t="shared" si="42"/>
        <v>3540804162016</v>
      </c>
      <c r="G1105" s="79">
        <v>1.000149462675326</v>
      </c>
      <c r="H1105" s="80">
        <f t="shared" si="41"/>
        <v>16194</v>
      </c>
      <c r="I1105" s="81">
        <v>14791</v>
      </c>
      <c r="J1105" s="82">
        <v>1403</v>
      </c>
      <c r="K1105" s="83">
        <f>(H1105)/VLOOKUP(D1105,'Dados Base'!$B:$K,6,FALSE)</f>
        <v>47.296942083588888</v>
      </c>
      <c r="L1105" s="88">
        <f t="shared" si="43"/>
        <v>91.336297394096576</v>
      </c>
      <c r="M1105" s="85" t="s">
        <v>702</v>
      </c>
      <c r="N1105" s="86">
        <v>0.747</v>
      </c>
      <c r="O1105" s="87" t="s">
        <v>691</v>
      </c>
      <c r="P1105" s="87" t="s">
        <v>691</v>
      </c>
      <c r="Q1105" s="87" t="s">
        <v>691</v>
      </c>
      <c r="R1105" s="87" t="s">
        <v>691</v>
      </c>
      <c r="S1105" s="87" t="s">
        <v>691</v>
      </c>
      <c r="T1105" s="87" t="s">
        <v>691</v>
      </c>
      <c r="U1105" s="87" t="s">
        <v>691</v>
      </c>
      <c r="V1105" s="87" t="s">
        <v>691</v>
      </c>
      <c r="W1105" s="85">
        <v>0.48</v>
      </c>
      <c r="X1105" s="47">
        <v>4.9294236111111112E-2</v>
      </c>
      <c r="Y1105" s="9">
        <v>10.6</v>
      </c>
      <c r="Z1105" s="10">
        <v>678.97817999999995</v>
      </c>
      <c r="AA1105" s="10">
        <v>139.06781999999998</v>
      </c>
      <c r="AB1105" s="11">
        <v>2</v>
      </c>
      <c r="AC1105" s="12">
        <v>0</v>
      </c>
      <c r="AD1105" s="153">
        <f>VLOOKUP(D1105,'Dados Base'!$B:$K,9,FALSE)*31536000/VLOOKUP($F1105,F:H,MATCH(H1104,F1104:AF1104,0),FALSE)</f>
        <v>4907.4175620600226</v>
      </c>
      <c r="AE1105" s="153">
        <f>VLOOKUP(D1105,'Dados Base'!$B:$K,10,FALSE)*31536000/VLOOKUP($F1105,F:H,MATCH(H1104,F1104:AF1104,0),FALSE)</f>
        <v>447.89922193404959</v>
      </c>
      <c r="AF1105" s="14">
        <v>100</v>
      </c>
      <c r="AG1105" s="15" t="s">
        <v>692</v>
      </c>
      <c r="AH1105" s="14">
        <v>100</v>
      </c>
      <c r="AI1105" s="14">
        <v>0</v>
      </c>
      <c r="AJ1105" s="14">
        <v>100</v>
      </c>
      <c r="AK1105" s="72">
        <f>(SUMIFS('Banco de Indicadores Mun. (2)'!I:I,'Banco de Indicadores Mun. (2)'!B:B,'Banco de Indicadores - Mun. (1)'!B1105,'Banco de Indicadores Mun. (2)'!A:A,'Banco de Indicadores - Mun. (1)'!A1105) / VLOOKUP(D1105,'Dados Base'!$B:$K,8,FALSE)) * 100</f>
        <v>21.558019417475723</v>
      </c>
      <c r="AL1105" s="72">
        <f>(SUMIFS('Banco de Indicadores Mun. (2)'!I:I,'Banco de Indicadores Mun. (2)'!B:B,'Banco de Indicadores - Mun. (1)'!B1105,'Banco de Indicadores Mun. (2)'!A:A,'Banco de Indicadores - Mun. (1)'!A1105) / VLOOKUP(D1105,'Dados Base'!$B:$K,9,FALSE)) * 100</f>
        <v>8.8114126984126955</v>
      </c>
      <c r="AM1105" s="72">
        <f>(SUMIFS('Banco de Indicadores Mun. (2)'!J:J,'Banco de Indicadores Mun. (2)'!B:B,'Banco de Indicadores - Mun. (1)'!B1105,'Banco de Indicadores Mun. (2)'!A:A,'Banco de Indicadores - Mun. (1)'!A1105) / VLOOKUP(D1105,'Dados Base'!$B:$K,7,FALSE)) * 100</f>
        <v>13.964274999999999</v>
      </c>
      <c r="AN1105" s="72">
        <f>(SUMIFS('Banco de Indicadores Mun. (2)'!K:K,'Banco de Indicadores Mun. (2)'!B:B,'Banco de Indicadores - Mun. (1)'!B1105,'Banco de Indicadores Mun. (2)'!A:A,'Banco de Indicadores - Mun. (1)'!A1105) / VLOOKUP(D1105,'Dados Base'!$B:$K,10,FALSE)) * 100</f>
        <v>47.97104347826086</v>
      </c>
      <c r="AO1105" s="21">
        <v>0</v>
      </c>
      <c r="AP1105" s="125">
        <v>0</v>
      </c>
      <c r="AQ1105" s="17">
        <v>0</v>
      </c>
      <c r="AR1105" s="18">
        <v>7.1</v>
      </c>
      <c r="AS1105" s="20">
        <v>100</v>
      </c>
      <c r="AT1105" s="20">
        <v>100</v>
      </c>
      <c r="AU1105" s="20">
        <v>83</v>
      </c>
      <c r="AV1105" s="21">
        <v>10</v>
      </c>
      <c r="AW1105" s="21">
        <v>1</v>
      </c>
      <c r="AX1105" s="21">
        <v>0</v>
      </c>
      <c r="AY1105" s="116">
        <v>131.97871624048904</v>
      </c>
    </row>
    <row r="1106" spans="1:51" ht="15" x14ac:dyDescent="0.25">
      <c r="A1106" s="144">
        <v>2016</v>
      </c>
      <c r="B1106" s="77" t="s">
        <v>461</v>
      </c>
      <c r="C1106" s="78">
        <v>21</v>
      </c>
      <c r="D1106" s="77">
        <v>3540853</v>
      </c>
      <c r="E1106" s="78">
        <v>354085321</v>
      </c>
      <c r="F1106" s="78" t="str">
        <f t="shared" si="42"/>
        <v>3540853212016</v>
      </c>
      <c r="G1106" s="79">
        <v>2.3098371479330915</v>
      </c>
      <c r="H1106" s="80">
        <f t="shared" si="41"/>
        <v>2885</v>
      </c>
      <c r="I1106" s="81">
        <v>1382</v>
      </c>
      <c r="J1106" s="82">
        <v>1503</v>
      </c>
      <c r="K1106" s="83">
        <f>(H1106)/VLOOKUP(D1106,'Dados Base'!$B:$K,6,FALSE)</f>
        <v>45.757335448057098</v>
      </c>
      <c r="L1106" s="88">
        <f t="shared" si="43"/>
        <v>47.902946273830153</v>
      </c>
      <c r="M1106" s="85" t="s">
        <v>702</v>
      </c>
      <c r="N1106" s="86">
        <v>0.69599999999999995</v>
      </c>
      <c r="O1106" s="87" t="s">
        <v>691</v>
      </c>
      <c r="P1106" s="87" t="s">
        <v>691</v>
      </c>
      <c r="Q1106" s="87" t="s">
        <v>691</v>
      </c>
      <c r="R1106" s="87" t="s">
        <v>691</v>
      </c>
      <c r="S1106" s="87" t="s">
        <v>691</v>
      </c>
      <c r="T1106" s="87" t="s">
        <v>691</v>
      </c>
      <c r="U1106" s="87" t="s">
        <v>691</v>
      </c>
      <c r="V1106" s="87" t="s">
        <v>691</v>
      </c>
      <c r="W1106" s="85">
        <v>0</v>
      </c>
      <c r="X1106" s="47">
        <v>3.59498046875E-3</v>
      </c>
      <c r="Y1106" s="9">
        <v>1.23</v>
      </c>
      <c r="Z1106" s="10">
        <v>52.064099999999989</v>
      </c>
      <c r="AA1106" s="10">
        <v>42.597900000000003</v>
      </c>
      <c r="AB1106" s="11">
        <v>0</v>
      </c>
      <c r="AC1106" s="12">
        <v>0</v>
      </c>
      <c r="AD1106" s="153">
        <f>VLOOKUP(D1106,'Dados Base'!$B:$K,9,FALSE)*31536000/VLOOKUP($F1106,F:H,MATCH(H1105,F1105:AF1105,0),FALSE)</f>
        <v>5356.201039861352</v>
      </c>
      <c r="AE1106" s="153">
        <f>VLOOKUP(D1106,'Dados Base'!$B:$K,10,FALSE)*31536000/VLOOKUP($F1106,F:H,MATCH(H1105,F1105:AF1105,0),FALSE)</f>
        <v>655.86135181975737</v>
      </c>
      <c r="AF1106" s="14">
        <v>47.85</v>
      </c>
      <c r="AG1106" s="15">
        <v>73.930000000000007</v>
      </c>
      <c r="AH1106" s="14">
        <v>47.47</v>
      </c>
      <c r="AI1106" s="14">
        <v>12.04</v>
      </c>
      <c r="AJ1106" s="14">
        <v>99.89</v>
      </c>
      <c r="AK1106" s="72">
        <f>(SUMIFS('Banco de Indicadores Mun. (2)'!I:I,'Banco de Indicadores Mun. (2)'!B:B,'Banco de Indicadores - Mun. (1)'!B1106,'Banco de Indicadores Mun. (2)'!A:A,'Banco de Indicadores - Mun. (1)'!A1106) / VLOOKUP(D1106,'Dados Base'!$B:$K,8,FALSE)) * 100</f>
        <v>0.40786956521739132</v>
      </c>
      <c r="AL1106" s="72">
        <f>(SUMIFS('Banco de Indicadores Mun. (2)'!I:I,'Banco de Indicadores Mun. (2)'!B:B,'Banco de Indicadores - Mun. (1)'!B1106,'Banco de Indicadores Mun. (2)'!A:A,'Banco de Indicadores - Mun. (1)'!A1106) / VLOOKUP(D1106,'Dados Base'!$B:$K,9,FALSE)) * 100</f>
        <v>0.19144897959183674</v>
      </c>
      <c r="AM1106" s="72">
        <f>(SUMIFS('Banco de Indicadores Mun. (2)'!J:J,'Banco de Indicadores Mun. (2)'!B:B,'Banco de Indicadores - Mun. (1)'!B1106,'Banco de Indicadores Mun. (2)'!A:A,'Banco de Indicadores - Mun. (1)'!A1106) / VLOOKUP(D1106,'Dados Base'!$B:$K,7,FALSE)) * 100</f>
        <v>0</v>
      </c>
      <c r="AN1106" s="72">
        <f>(SUMIFS('Banco de Indicadores Mun. (2)'!K:K,'Banco de Indicadores Mun. (2)'!B:B,'Banco de Indicadores - Mun. (1)'!B1106,'Banco de Indicadores Mun. (2)'!A:A,'Banco de Indicadores - Mun. (1)'!A1106) / VLOOKUP(D1106,'Dados Base'!$B:$K,10,FALSE)) * 100</f>
        <v>1.5634999999999999</v>
      </c>
      <c r="AO1106" s="21">
        <v>0</v>
      </c>
      <c r="AP1106" s="125">
        <v>0</v>
      </c>
      <c r="AQ1106" s="17">
        <v>0</v>
      </c>
      <c r="AR1106" s="18">
        <v>8.1999999999999993</v>
      </c>
      <c r="AS1106" s="20">
        <v>100</v>
      </c>
      <c r="AT1106" s="20">
        <v>100</v>
      </c>
      <c r="AU1106" s="20">
        <v>55</v>
      </c>
      <c r="AV1106" s="21">
        <v>7.07</v>
      </c>
      <c r="AW1106" s="21">
        <v>0</v>
      </c>
      <c r="AX1106" s="21">
        <v>0</v>
      </c>
      <c r="AY1106" s="116">
        <v>1.2879068579779749</v>
      </c>
    </row>
    <row r="1107" spans="1:51" ht="15" x14ac:dyDescent="0.25">
      <c r="A1107" s="144">
        <v>2016</v>
      </c>
      <c r="B1107" s="77" t="s">
        <v>462</v>
      </c>
      <c r="C1107" s="78">
        <v>9</v>
      </c>
      <c r="D1107" s="77">
        <v>3540903</v>
      </c>
      <c r="E1107" s="78">
        <v>35409039</v>
      </c>
      <c r="F1107" s="78" t="str">
        <f t="shared" si="42"/>
        <v>354090392016</v>
      </c>
      <c r="G1107" s="79">
        <v>2.3833155469982881</v>
      </c>
      <c r="H1107" s="80">
        <f t="shared" si="41"/>
        <v>19609</v>
      </c>
      <c r="I1107" s="81">
        <v>18243</v>
      </c>
      <c r="J1107" s="82">
        <v>1366</v>
      </c>
      <c r="K1107" s="83">
        <f>(H1107)/VLOOKUP(D1107,'Dados Base'!$B:$K,6,FALSE)</f>
        <v>117.27870813397131</v>
      </c>
      <c r="L1107" s="88">
        <f t="shared" si="43"/>
        <v>93.033811005150696</v>
      </c>
      <c r="M1107" s="85" t="s">
        <v>702</v>
      </c>
      <c r="N1107" s="86">
        <v>0.73299999999999998</v>
      </c>
      <c r="O1107" s="87" t="s">
        <v>691</v>
      </c>
      <c r="P1107" s="87" t="s">
        <v>691</v>
      </c>
      <c r="Q1107" s="87" t="s">
        <v>691</v>
      </c>
      <c r="R1107" s="87" t="s">
        <v>691</v>
      </c>
      <c r="S1107" s="87" t="s">
        <v>691</v>
      </c>
      <c r="T1107" s="87" t="s">
        <v>691</v>
      </c>
      <c r="U1107" s="87" t="s">
        <v>691</v>
      </c>
      <c r="V1107" s="87" t="s">
        <v>691</v>
      </c>
      <c r="W1107" s="85">
        <v>0</v>
      </c>
      <c r="X1107" s="47">
        <v>5.9689432870370374E-2</v>
      </c>
      <c r="Y1107" s="9">
        <v>13.08</v>
      </c>
      <c r="Z1107" s="10">
        <v>999.00702000000001</v>
      </c>
      <c r="AA1107" s="10">
        <v>10.09098</v>
      </c>
      <c r="AB1107" s="11">
        <v>1</v>
      </c>
      <c r="AC1107" s="12">
        <v>0</v>
      </c>
      <c r="AD1107" s="153">
        <f>VLOOKUP(D1107,'Dados Base'!$B:$K,9,FALSE)*31536000/VLOOKUP($F1107,F:H,MATCH(H1106,F1106:AF1106,0),FALSE)</f>
        <v>3586.3776837166606</v>
      </c>
      <c r="AE1107" s="153">
        <f>VLOOKUP(D1107,'Dados Base'!$B:$K,10,FALSE)*31536000/VLOOKUP($F1107,F:H,MATCH(H1106,F1106:AF1106,0),FALSE)</f>
        <v>418.1426895813147</v>
      </c>
      <c r="AF1107" s="14">
        <v>100</v>
      </c>
      <c r="AG1107" s="15" t="s">
        <v>692</v>
      </c>
      <c r="AH1107" s="14">
        <v>92.65</v>
      </c>
      <c r="AI1107" s="14">
        <v>52.33</v>
      </c>
      <c r="AJ1107" s="14">
        <v>100</v>
      </c>
      <c r="AK1107" s="72">
        <f>(SUMIFS('Banco de Indicadores Mun. (2)'!I:I,'Banco de Indicadores Mun. (2)'!B:B,'Banco de Indicadores - Mun. (1)'!B1107,'Banco de Indicadores Mun. (2)'!A:A,'Banco de Indicadores - Mun. (1)'!A1107) / VLOOKUP(D1107,'Dados Base'!$B:$K,8,FALSE)) * 100</f>
        <v>21.2159625</v>
      </c>
      <c r="AL1107" s="72">
        <f>(SUMIFS('Banco de Indicadores Mun. (2)'!I:I,'Banco de Indicadores Mun. (2)'!B:B,'Banco de Indicadores - Mun. (1)'!B1107,'Banco de Indicadores Mun. (2)'!A:A,'Banco de Indicadores - Mun. (1)'!A1107) / VLOOKUP(D1107,'Dados Base'!$B:$K,9,FALSE)) * 100</f>
        <v>7.6111076233183859</v>
      </c>
      <c r="AM1107" s="72">
        <f>(SUMIFS('Banco de Indicadores Mun. (2)'!J:J,'Banco de Indicadores Mun. (2)'!B:B,'Banco de Indicadores - Mun. (1)'!B1107,'Banco de Indicadores Mun. (2)'!A:A,'Banco de Indicadores - Mun. (1)'!A1107) / VLOOKUP(D1107,'Dados Base'!$B:$K,7,FALSE)) * 100</f>
        <v>3.0016296296296296</v>
      </c>
      <c r="AN1107" s="72">
        <f>(SUMIFS('Banco de Indicadores Mun. (2)'!K:K,'Banco de Indicadores Mun. (2)'!B:B,'Banco de Indicadores - Mun. (1)'!B1107,'Banco de Indicadores Mun. (2)'!A:A,'Banco de Indicadores - Mun. (1)'!A1107) / VLOOKUP(D1107,'Dados Base'!$B:$K,10,FALSE)) * 100</f>
        <v>59.045730769230772</v>
      </c>
      <c r="AO1107" s="21">
        <v>0</v>
      </c>
      <c r="AP1107" s="125">
        <v>0</v>
      </c>
      <c r="AQ1107" s="17">
        <v>0</v>
      </c>
      <c r="AR1107" s="18">
        <v>10</v>
      </c>
      <c r="AS1107" s="20">
        <v>100</v>
      </c>
      <c r="AT1107" s="20">
        <v>99.999999999999986</v>
      </c>
      <c r="AU1107" s="20">
        <v>99</v>
      </c>
      <c r="AV1107" s="21">
        <v>10</v>
      </c>
      <c r="AW1107" s="21">
        <v>0</v>
      </c>
      <c r="AX1107" s="21">
        <v>0</v>
      </c>
      <c r="AY1107" s="116">
        <v>210.47963426431605</v>
      </c>
    </row>
    <row r="1108" spans="1:51" ht="15" x14ac:dyDescent="0.25">
      <c r="A1108" s="144">
        <v>2016</v>
      </c>
      <c r="B1108" s="77" t="s">
        <v>463</v>
      </c>
      <c r="C1108" s="78">
        <v>7</v>
      </c>
      <c r="D1108" s="77">
        <v>3541000</v>
      </c>
      <c r="E1108" s="78">
        <v>35410007</v>
      </c>
      <c r="F1108" s="78" t="str">
        <f t="shared" si="42"/>
        <v>354100072016</v>
      </c>
      <c r="G1108" s="79">
        <v>2.3700462242329134</v>
      </c>
      <c r="H1108" s="80">
        <f t="shared" si="41"/>
        <v>295928</v>
      </c>
      <c r="I1108" s="81">
        <v>295928</v>
      </c>
      <c r="J1108" s="82">
        <v>0</v>
      </c>
      <c r="K1108" s="83">
        <f>(H1108)/VLOOKUP(D1108,'Dados Base'!$B:$K,6,FALSE)</f>
        <v>1985.028172793131</v>
      </c>
      <c r="L1108" s="88">
        <f t="shared" si="43"/>
        <v>100</v>
      </c>
      <c r="M1108" s="85" t="s">
        <v>702</v>
      </c>
      <c r="N1108" s="86">
        <v>0.754</v>
      </c>
      <c r="O1108" s="87" t="s">
        <v>691</v>
      </c>
      <c r="P1108" s="87" t="s">
        <v>691</v>
      </c>
      <c r="Q1108" s="87" t="s">
        <v>691</v>
      </c>
      <c r="R1108" s="87" t="s">
        <v>691</v>
      </c>
      <c r="S1108" s="87" t="s">
        <v>691</v>
      </c>
      <c r="T1108" s="87" t="s">
        <v>691</v>
      </c>
      <c r="U1108" s="87" t="s">
        <v>691</v>
      </c>
      <c r="V1108" s="87" t="s">
        <v>691</v>
      </c>
      <c r="W1108" s="85">
        <v>0</v>
      </c>
      <c r="X1108" s="47">
        <v>0.94497140098148169</v>
      </c>
      <c r="Y1108" s="9">
        <v>274.23</v>
      </c>
      <c r="Z1108" s="10">
        <v>0</v>
      </c>
      <c r="AA1108" s="10">
        <v>16454.07</v>
      </c>
      <c r="AB1108" s="11">
        <v>30</v>
      </c>
      <c r="AC1108" s="12">
        <v>1</v>
      </c>
      <c r="AD1108" s="153">
        <f>VLOOKUP(D1108,'Dados Base'!$B:$K,9,FALSE)*31536000/VLOOKUP($F1108,F:H,MATCH(H1107,F1107:AF1107,0),FALSE)</f>
        <v>893.02695250196007</v>
      </c>
      <c r="AE1108" s="153">
        <f>VLOOKUP(D1108,'Dados Base'!$B:$K,10,FALSE)*31536000/VLOOKUP($F1108,F:H,MATCH(H1107,F1107:AF1107,0),FALSE)</f>
        <v>112.96044983915006</v>
      </c>
      <c r="AF1108" s="14">
        <v>91.66</v>
      </c>
      <c r="AG1108" s="15">
        <v>100</v>
      </c>
      <c r="AH1108" s="14">
        <v>70.52</v>
      </c>
      <c r="AI1108" s="14">
        <v>29.85</v>
      </c>
      <c r="AJ1108" s="14">
        <v>91.66</v>
      </c>
      <c r="AK1108" s="72">
        <f>(SUMIFS('Banco de Indicadores Mun. (2)'!I:I,'Banco de Indicadores Mun. (2)'!B:B,'Banco de Indicadores - Mun. (1)'!B1108,'Banco de Indicadores Mun. (2)'!A:A,'Banco de Indicadores - Mun. (1)'!A1108) / VLOOKUP(D1108,'Dados Base'!$B:$K,8,FALSE)) * 100</f>
        <v>36.853060702875403</v>
      </c>
      <c r="AL1108" s="72">
        <f>(SUMIFS('Banco de Indicadores Mun. (2)'!I:I,'Banco de Indicadores Mun. (2)'!B:B,'Banco de Indicadores - Mun. (1)'!B1108,'Banco de Indicadores Mun. (2)'!A:A,'Banco de Indicadores - Mun. (1)'!A1108) / VLOOKUP(D1108,'Dados Base'!$B:$K,9,FALSE)) * 100</f>
        <v>13.764926014319808</v>
      </c>
      <c r="AM1108" s="72">
        <f>(SUMIFS('Banco de Indicadores Mun. (2)'!J:J,'Banco de Indicadores Mun. (2)'!B:B,'Banco de Indicadores - Mun. (1)'!B1108,'Banco de Indicadores Mun. (2)'!A:A,'Banco de Indicadores - Mun. (1)'!A1108) / VLOOKUP(D1108,'Dados Base'!$B:$K,7,FALSE)) * 100</f>
        <v>55.47370048309179</v>
      </c>
      <c r="AN1108" s="72">
        <f>(SUMIFS('Banco de Indicadores Mun. (2)'!K:K,'Banco de Indicadores Mun. (2)'!B:B,'Banco de Indicadores - Mun. (1)'!B1108,'Banco de Indicadores Mun. (2)'!A:A,'Banco de Indicadores - Mun. (1)'!A1108) / VLOOKUP(D1108,'Dados Base'!$B:$K,10,FALSE)) * 100</f>
        <v>0.49011320754716975</v>
      </c>
      <c r="AO1108" s="21">
        <v>0</v>
      </c>
      <c r="AP1108" s="125">
        <v>0</v>
      </c>
      <c r="AQ1108" s="17">
        <v>0</v>
      </c>
      <c r="AR1108" s="18">
        <v>9.5</v>
      </c>
      <c r="AS1108" s="20">
        <v>70.239117691164637</v>
      </c>
      <c r="AT1108" s="20">
        <v>0</v>
      </c>
      <c r="AU1108" s="20">
        <v>0</v>
      </c>
      <c r="AV1108" s="21">
        <v>1.25</v>
      </c>
      <c r="AW1108" s="21">
        <v>7</v>
      </c>
      <c r="AX1108" s="21">
        <v>1</v>
      </c>
      <c r="AY1108" s="116">
        <v>121.51749765202715</v>
      </c>
    </row>
    <row r="1109" spans="1:51" ht="15" x14ac:dyDescent="0.25">
      <c r="A1109" s="144">
        <v>2016</v>
      </c>
      <c r="B1109" s="77" t="s">
        <v>464</v>
      </c>
      <c r="C1109" s="78">
        <v>17</v>
      </c>
      <c r="D1109" s="77">
        <v>3541059</v>
      </c>
      <c r="E1109" s="78">
        <v>354105917</v>
      </c>
      <c r="F1109" s="78" t="str">
        <f t="shared" si="42"/>
        <v>3541059172016</v>
      </c>
      <c r="G1109" s="79">
        <v>1.2582638327452766</v>
      </c>
      <c r="H1109" s="80">
        <f t="shared" si="41"/>
        <v>4926</v>
      </c>
      <c r="I1109" s="81">
        <v>3909</v>
      </c>
      <c r="J1109" s="82">
        <v>1017</v>
      </c>
      <c r="K1109" s="83">
        <f>(H1109)/VLOOKUP(D1109,'Dados Base'!$B:$K,6,FALSE)</f>
        <v>27.394060727394063</v>
      </c>
      <c r="L1109" s="88">
        <f t="shared" si="43"/>
        <v>79.354445797807543</v>
      </c>
      <c r="M1109" s="85" t="s">
        <v>702</v>
      </c>
      <c r="N1109" s="86">
        <v>0.70099999999999996</v>
      </c>
      <c r="O1109" s="87" t="s">
        <v>691</v>
      </c>
      <c r="P1109" s="87" t="s">
        <v>691</v>
      </c>
      <c r="Q1109" s="87" t="s">
        <v>691</v>
      </c>
      <c r="R1109" s="87" t="s">
        <v>691</v>
      </c>
      <c r="S1109" s="87" t="s">
        <v>691</v>
      </c>
      <c r="T1109" s="87" t="s">
        <v>691</v>
      </c>
      <c r="U1109" s="87" t="s">
        <v>691</v>
      </c>
      <c r="V1109" s="87" t="s">
        <v>691</v>
      </c>
      <c r="W1109" s="85">
        <v>0</v>
      </c>
      <c r="X1109" s="47">
        <v>1.1078368750000001E-2</v>
      </c>
      <c r="Y1109" s="9">
        <v>2.69</v>
      </c>
      <c r="Z1109" s="10">
        <v>167.48089305964371</v>
      </c>
      <c r="AA1109" s="10">
        <v>40.14910694035629</v>
      </c>
      <c r="AB1109" s="11">
        <v>0</v>
      </c>
      <c r="AC1109" s="12">
        <v>0</v>
      </c>
      <c r="AD1109" s="153">
        <f>VLOOKUP(D1109,'Dados Base'!$B:$K,9,FALSE)*31536000/VLOOKUP($F1109,F:H,MATCH(H1108,F1108:AF1108,0),FALSE)</f>
        <v>10179.098660170524</v>
      </c>
      <c r="AE1109" s="153">
        <f>VLOOKUP(D1109,'Dados Base'!$B:$K,10,FALSE)*31536000/VLOOKUP($F1109,F:H,MATCH(H1108,F1108:AF1108,0),FALSE)</f>
        <v>1088.331303288672</v>
      </c>
      <c r="AF1109" s="14">
        <v>86.36</v>
      </c>
      <c r="AG1109" s="15">
        <v>78.83</v>
      </c>
      <c r="AH1109" s="14">
        <v>85.51</v>
      </c>
      <c r="AI1109" s="14">
        <v>30.38</v>
      </c>
      <c r="AJ1109" s="14">
        <v>100</v>
      </c>
      <c r="AK1109" s="72">
        <f>(SUMIFS('Banco de Indicadores Mun. (2)'!I:I,'Banco de Indicadores Mun. (2)'!B:B,'Banco de Indicadores - Mun. (1)'!B1109,'Banco de Indicadores Mun. (2)'!A:A,'Banco de Indicadores - Mun. (1)'!A1109) / VLOOKUP(D1109,'Dados Base'!$B:$K,8,FALSE)) * 100</f>
        <v>12.374964285714286</v>
      </c>
      <c r="AL1109" s="72">
        <f>(SUMIFS('Banco de Indicadores Mun. (2)'!I:I,'Banco de Indicadores Mun. (2)'!B:B,'Banco de Indicadores - Mun. (1)'!B1109,'Banco de Indicadores Mun. (2)'!A:A,'Banco de Indicadores - Mun. (1)'!A1109) / VLOOKUP(D1109,'Dados Base'!$B:$K,9,FALSE)) * 100</f>
        <v>6.5377169811320757</v>
      </c>
      <c r="AM1109" s="72">
        <f>(SUMIFS('Banco de Indicadores Mun. (2)'!J:J,'Banco de Indicadores Mun. (2)'!B:B,'Banco de Indicadores - Mun. (1)'!B1109,'Banco de Indicadores Mun. (2)'!A:A,'Banco de Indicadores - Mun. (1)'!A1109) / VLOOKUP(D1109,'Dados Base'!$B:$K,7,FALSE)) * 100</f>
        <v>13.881985074626865</v>
      </c>
      <c r="AN1109" s="72">
        <f>(SUMIFS('Banco de Indicadores Mun. (2)'!K:K,'Banco de Indicadores Mun. (2)'!B:B,'Banco de Indicadores - Mun. (1)'!B1109,'Banco de Indicadores Mun. (2)'!A:A,'Banco de Indicadores - Mun. (1)'!A1109) / VLOOKUP(D1109,'Dados Base'!$B:$K,10,FALSE)) * 100</f>
        <v>6.4355294117647093</v>
      </c>
      <c r="AO1109" s="21">
        <v>0</v>
      </c>
      <c r="AP1109" s="125">
        <v>0</v>
      </c>
      <c r="AQ1109" s="17">
        <v>0</v>
      </c>
      <c r="AR1109" s="18">
        <v>8</v>
      </c>
      <c r="AS1109" s="20">
        <v>97.185644203459859</v>
      </c>
      <c r="AT1109" s="20">
        <v>97.185644203459859</v>
      </c>
      <c r="AU1109" s="20">
        <v>80.663147454435148</v>
      </c>
      <c r="AV1109" s="21">
        <v>9.9600000000000009</v>
      </c>
      <c r="AW1109" s="21">
        <v>0</v>
      </c>
      <c r="AX1109" s="21">
        <v>0</v>
      </c>
      <c r="AY1109" s="116">
        <v>96.116136231699272</v>
      </c>
    </row>
    <row r="1110" spans="1:51" ht="15" x14ac:dyDescent="0.25">
      <c r="A1110" s="144">
        <v>2016</v>
      </c>
      <c r="B1110" s="77" t="s">
        <v>465</v>
      </c>
      <c r="C1110" s="78">
        <v>16</v>
      </c>
      <c r="D1110" s="77">
        <v>3541109</v>
      </c>
      <c r="E1110" s="78">
        <v>354110916</v>
      </c>
      <c r="F1110" s="78" t="str">
        <f t="shared" si="42"/>
        <v>3541109162016</v>
      </c>
      <c r="G1110" s="79">
        <v>-0.31290807890504979</v>
      </c>
      <c r="H1110" s="80">
        <f t="shared" si="41"/>
        <v>4052</v>
      </c>
      <c r="I1110" s="81">
        <v>3495</v>
      </c>
      <c r="J1110" s="82">
        <v>557</v>
      </c>
      <c r="K1110" s="83">
        <f>(H1110)/VLOOKUP(D1110,'Dados Base'!$B:$K,6,FALSE)</f>
        <v>14.04165367155283</v>
      </c>
      <c r="L1110" s="88">
        <f t="shared" si="43"/>
        <v>86.253701875616983</v>
      </c>
      <c r="M1110" s="85" t="s">
        <v>702</v>
      </c>
      <c r="N1110" s="86">
        <v>0.73499999999999999</v>
      </c>
      <c r="O1110" s="87" t="s">
        <v>691</v>
      </c>
      <c r="P1110" s="87" t="s">
        <v>691</v>
      </c>
      <c r="Q1110" s="87" t="s">
        <v>691</v>
      </c>
      <c r="R1110" s="87" t="s">
        <v>691</v>
      </c>
      <c r="S1110" s="87" t="s">
        <v>691</v>
      </c>
      <c r="T1110" s="87" t="s">
        <v>691</v>
      </c>
      <c r="U1110" s="87" t="s">
        <v>691</v>
      </c>
      <c r="V1110" s="87" t="s">
        <v>691</v>
      </c>
      <c r="W1110" s="85">
        <v>0</v>
      </c>
      <c r="X1110" s="47">
        <v>9.2299072916666672E-3</v>
      </c>
      <c r="Y1110" s="9">
        <v>2.4300000000000002</v>
      </c>
      <c r="Z1110" s="10">
        <v>139.25655580395528</v>
      </c>
      <c r="AA1110" s="10">
        <v>48.015444196044719</v>
      </c>
      <c r="AB1110" s="11">
        <v>0</v>
      </c>
      <c r="AC1110" s="12">
        <v>0</v>
      </c>
      <c r="AD1110" s="153">
        <f>VLOOKUP(D1110,'Dados Base'!$B:$K,9,FALSE)*31536000/VLOOKUP($F1110,F:H,MATCH(H1109,F1109:AF1109,0),FALSE)</f>
        <v>16966.554787759131</v>
      </c>
      <c r="AE1110" s="153">
        <f>VLOOKUP(D1110,'Dados Base'!$B:$K,10,FALSE)*31536000/VLOOKUP($F1110,F:H,MATCH(H1109,F1109:AF1109,0),FALSE)</f>
        <v>1634.3928923988151</v>
      </c>
      <c r="AF1110" s="14">
        <v>87.47</v>
      </c>
      <c r="AG1110" s="15">
        <v>83.23</v>
      </c>
      <c r="AH1110" s="14">
        <v>85.65</v>
      </c>
      <c r="AI1110" s="14">
        <v>18.260000000000002</v>
      </c>
      <c r="AJ1110" s="14">
        <v>100</v>
      </c>
      <c r="AK1110" s="72">
        <f>(SUMIFS('Banco de Indicadores Mun. (2)'!I:I,'Banco de Indicadores Mun. (2)'!B:B,'Banco de Indicadores - Mun. (1)'!B1110,'Banco de Indicadores Mun. (2)'!A:A,'Banco de Indicadores - Mun. (1)'!A1110) / VLOOKUP(D1110,'Dados Base'!$B:$K,8,FALSE)) * 100</f>
        <v>22.682606741573032</v>
      </c>
      <c r="AL1110" s="72">
        <f>(SUMIFS('Banco de Indicadores Mun. (2)'!I:I,'Banco de Indicadores Mun. (2)'!B:B,'Banco de Indicadores - Mun. (1)'!B1110,'Banco de Indicadores Mun. (2)'!A:A,'Banco de Indicadores - Mun. (1)'!A1110) / VLOOKUP(D1110,'Dados Base'!$B:$K,9,FALSE)) * 100</f>
        <v>9.2603302752293555</v>
      </c>
      <c r="AM1110" s="72">
        <f>(SUMIFS('Banco de Indicadores Mun. (2)'!J:J,'Banco de Indicadores Mun. (2)'!B:B,'Banco de Indicadores - Mun. (1)'!B1110,'Banco de Indicadores Mun. (2)'!A:A,'Banco de Indicadores - Mun. (1)'!A1110) / VLOOKUP(D1110,'Dados Base'!$B:$K,7,FALSE)) * 100</f>
        <v>28.186308823529405</v>
      </c>
      <c r="AN1110" s="72">
        <f>(SUMIFS('Banco de Indicadores Mun. (2)'!K:K,'Banco de Indicadores Mun. (2)'!B:B,'Banco de Indicadores - Mun. (1)'!B1110,'Banco de Indicadores Mun. (2)'!A:A,'Banco de Indicadores - Mun. (1)'!A1110) / VLOOKUP(D1110,'Dados Base'!$B:$K,10,FALSE)) * 100</f>
        <v>4.8610952380952384</v>
      </c>
      <c r="AO1110" s="21">
        <v>0</v>
      </c>
      <c r="AP1110" s="125">
        <v>0</v>
      </c>
      <c r="AQ1110" s="17">
        <v>0</v>
      </c>
      <c r="AR1110" s="18">
        <v>8.6999999999999993</v>
      </c>
      <c r="AS1110" s="20">
        <v>92.261392949269123</v>
      </c>
      <c r="AT1110" s="20">
        <v>92.261392949269123</v>
      </c>
      <c r="AU1110" s="20">
        <v>74.36058556749289</v>
      </c>
      <c r="AV1110" s="21">
        <v>8.02</v>
      </c>
      <c r="AW1110" s="21">
        <v>0</v>
      </c>
      <c r="AX1110" s="21">
        <v>0</v>
      </c>
      <c r="AY1110" s="116">
        <v>99.465787790618606</v>
      </c>
    </row>
    <row r="1111" spans="1:51" ht="15" x14ac:dyDescent="0.25">
      <c r="A1111" s="144">
        <v>2016</v>
      </c>
      <c r="B1111" s="77" t="s">
        <v>466</v>
      </c>
      <c r="C1111" s="78">
        <v>22</v>
      </c>
      <c r="D1111" s="77">
        <v>3541208</v>
      </c>
      <c r="E1111" s="78">
        <v>354120822</v>
      </c>
      <c r="F1111" s="78" t="str">
        <f t="shared" si="42"/>
        <v>3541208222016</v>
      </c>
      <c r="G1111" s="79">
        <v>-0.31397701504671804</v>
      </c>
      <c r="H1111" s="80">
        <f t="shared" si="41"/>
        <v>13679</v>
      </c>
      <c r="I1111" s="81">
        <v>11131</v>
      </c>
      <c r="J1111" s="82">
        <v>2548</v>
      </c>
      <c r="K1111" s="83">
        <f>(H1111)/VLOOKUP(D1111,'Dados Base'!$B:$K,6,FALSE)</f>
        <v>18.14816780322127</v>
      </c>
      <c r="L1111" s="88">
        <f t="shared" si="43"/>
        <v>81.372907376270192</v>
      </c>
      <c r="M1111" s="85" t="s">
        <v>702</v>
      </c>
      <c r="N1111" s="86">
        <v>0.75700000000000001</v>
      </c>
      <c r="O1111" s="87" t="s">
        <v>691</v>
      </c>
      <c r="P1111" s="87" t="s">
        <v>691</v>
      </c>
      <c r="Q1111" s="87" t="s">
        <v>691</v>
      </c>
      <c r="R1111" s="87" t="s">
        <v>691</v>
      </c>
      <c r="S1111" s="87" t="s">
        <v>691</v>
      </c>
      <c r="T1111" s="87" t="s">
        <v>691</v>
      </c>
      <c r="U1111" s="87" t="s">
        <v>691</v>
      </c>
      <c r="V1111" s="87" t="s">
        <v>691</v>
      </c>
      <c r="W1111" s="85">
        <v>0</v>
      </c>
      <c r="X1111" s="47">
        <v>3.3968788386574071E-2</v>
      </c>
      <c r="Y1111" s="9">
        <v>7.31</v>
      </c>
      <c r="Z1111" s="10">
        <v>390.404398321754</v>
      </c>
      <c r="AA1111" s="10">
        <v>173.40960167824593</v>
      </c>
      <c r="AB1111" s="11">
        <v>1</v>
      </c>
      <c r="AC1111" s="12">
        <v>0</v>
      </c>
      <c r="AD1111" s="153">
        <f>VLOOKUP(D1111,'Dados Base'!$B:$K,9,FALSE)*31536000/VLOOKUP($F1111,F:H,MATCH(H1110,F1110:AF1110,0),FALSE)</f>
        <v>12933.4717450106</v>
      </c>
      <c r="AE1111" s="153">
        <f>VLOOKUP(D1111,'Dados Base'!$B:$K,10,FALSE)*31536000/VLOOKUP($F1111,F:H,MATCH(H1110,F1110:AF1110,0),FALSE)</f>
        <v>1706.0194458659264</v>
      </c>
      <c r="AF1111" s="14">
        <v>81.58</v>
      </c>
      <c r="AG1111" s="15">
        <v>77.38</v>
      </c>
      <c r="AH1111" s="14">
        <v>74.239999999999995</v>
      </c>
      <c r="AI1111" s="14">
        <v>13.36</v>
      </c>
      <c r="AJ1111" s="14">
        <v>100</v>
      </c>
      <c r="AK1111" s="72">
        <f>(SUMIFS('Banco de Indicadores Mun. (2)'!I:I,'Banco de Indicadores Mun. (2)'!B:B,'Banco de Indicadores - Mun. (1)'!B1111,'Banco de Indicadores Mun. (2)'!A:A,'Banco de Indicadores - Mun. (1)'!A1111) / VLOOKUP(D1111,'Dados Base'!$B:$K,8,FALSE)) * 100</f>
        <v>2.9980501792114698</v>
      </c>
      <c r="AL1111" s="72">
        <f>(SUMIFS('Banco de Indicadores Mun. (2)'!I:I,'Banco de Indicadores Mun. (2)'!B:B,'Banco de Indicadores - Mun. (1)'!B1111,'Banco de Indicadores Mun. (2)'!A:A,'Banco de Indicadores - Mun. (1)'!A1111) / VLOOKUP(D1111,'Dados Base'!$B:$K,9,FALSE)) * 100</f>
        <v>1.4910089126559714</v>
      </c>
      <c r="AM1111" s="72">
        <f>(SUMIFS('Banco de Indicadores Mun. (2)'!J:J,'Banco de Indicadores Mun. (2)'!B:B,'Banco de Indicadores - Mun. (1)'!B1111,'Banco de Indicadores Mun. (2)'!A:A,'Banco de Indicadores - Mun. (1)'!A1111) / VLOOKUP(D1111,'Dados Base'!$B:$K,7,FALSE)) * 100</f>
        <v>1.7180439024390246</v>
      </c>
      <c r="AN1111" s="72">
        <f>(SUMIFS('Banco de Indicadores Mun. (2)'!K:K,'Banco de Indicadores Mun. (2)'!B:B,'Banco de Indicadores - Mun. (1)'!B1111,'Banco de Indicadores Mun. (2)'!A:A,'Banco de Indicadores - Mun. (1)'!A1111) / VLOOKUP(D1111,'Dados Base'!$B:$K,10,FALSE)) * 100</f>
        <v>6.5440135135135096</v>
      </c>
      <c r="AO1111" s="21">
        <v>0</v>
      </c>
      <c r="AP1111" s="125">
        <v>0</v>
      </c>
      <c r="AQ1111" s="17">
        <v>0</v>
      </c>
      <c r="AR1111" s="18">
        <v>7.1</v>
      </c>
      <c r="AS1111" s="20">
        <v>83.425065415501223</v>
      </c>
      <c r="AT1111" s="20">
        <v>83.425065415501223</v>
      </c>
      <c r="AU1111" s="20">
        <v>69.243473613949647</v>
      </c>
      <c r="AV1111" s="21">
        <v>7.75</v>
      </c>
      <c r="AW1111" s="21">
        <v>0</v>
      </c>
      <c r="AX1111" s="21">
        <v>0</v>
      </c>
      <c r="AY1111" s="116">
        <v>126.62800777728351</v>
      </c>
    </row>
    <row r="1112" spans="1:51" ht="15" x14ac:dyDescent="0.25">
      <c r="A1112" s="144">
        <v>2016</v>
      </c>
      <c r="B1112" s="77" t="s">
        <v>467</v>
      </c>
      <c r="C1112" s="78">
        <v>22</v>
      </c>
      <c r="D1112" s="77">
        <v>3541307</v>
      </c>
      <c r="E1112" s="78">
        <v>354130722</v>
      </c>
      <c r="F1112" s="78" t="str">
        <f t="shared" si="42"/>
        <v>3541307222016</v>
      </c>
      <c r="G1112" s="79">
        <v>0.33013473189864584</v>
      </c>
      <c r="H1112" s="80">
        <f t="shared" si="41"/>
        <v>41947</v>
      </c>
      <c r="I1112" s="81">
        <v>39306</v>
      </c>
      <c r="J1112" s="82">
        <v>2641</v>
      </c>
      <c r="K1112" s="83">
        <f>(H1112)/VLOOKUP(D1112,'Dados Base'!$B:$K,6,FALSE)</f>
        <v>32.725584733729654</v>
      </c>
      <c r="L1112" s="88">
        <f t="shared" si="43"/>
        <v>93.703959758743167</v>
      </c>
      <c r="M1112" s="85" t="s">
        <v>702</v>
      </c>
      <c r="N1112" s="86">
        <v>0.75</v>
      </c>
      <c r="O1112" s="87" t="s">
        <v>691</v>
      </c>
      <c r="P1112" s="87" t="s">
        <v>691</v>
      </c>
      <c r="Q1112" s="87" t="s">
        <v>691</v>
      </c>
      <c r="R1112" s="87" t="s">
        <v>691</v>
      </c>
      <c r="S1112" s="87" t="s">
        <v>691</v>
      </c>
      <c r="T1112" s="87" t="s">
        <v>691</v>
      </c>
      <c r="U1112" s="87" t="s">
        <v>691</v>
      </c>
      <c r="V1112" s="87" t="s">
        <v>691</v>
      </c>
      <c r="W1112" s="85">
        <v>267.11</v>
      </c>
      <c r="X1112" s="47">
        <v>0.11824990384374999</v>
      </c>
      <c r="Y1112" s="9">
        <v>32.630000000000003</v>
      </c>
      <c r="Z1112" s="10">
        <v>1623.4175973424394</v>
      </c>
      <c r="AA1112" s="10">
        <v>578.91840265756025</v>
      </c>
      <c r="AB1112" s="11">
        <v>1</v>
      </c>
      <c r="AC1112" s="12">
        <v>0</v>
      </c>
      <c r="AD1112" s="153">
        <f>VLOOKUP(D1112,'Dados Base'!$B:$K,9,FALSE)*31536000/VLOOKUP($F1112,F:H,MATCH(H1111,F1111:AF1111,0),FALSE)</f>
        <v>7149.6736357784821</v>
      </c>
      <c r="AE1112" s="153">
        <f>VLOOKUP(D1112,'Dados Base'!$B:$K,10,FALSE)*31536000/VLOOKUP($F1112,F:H,MATCH(H1111,F1111:AF1111,0),FALSE)</f>
        <v>954.7934298042768</v>
      </c>
      <c r="AF1112" s="14">
        <v>92.61</v>
      </c>
      <c r="AG1112" s="15">
        <v>97.94</v>
      </c>
      <c r="AH1112" s="14">
        <v>81.48</v>
      </c>
      <c r="AI1112" s="14">
        <v>15.86</v>
      </c>
      <c r="AJ1112" s="14">
        <v>99.27</v>
      </c>
      <c r="AK1112" s="72">
        <f>(SUMIFS('Banco de Indicadores Mun. (2)'!I:I,'Banco de Indicadores Mun. (2)'!B:B,'Banco de Indicadores - Mun. (1)'!B1112,'Banco de Indicadores Mun. (2)'!A:A,'Banco de Indicadores - Mun. (1)'!A1112) / VLOOKUP(D1112,'Dados Base'!$B:$K,8,FALSE)) * 100</f>
        <v>5.8587873684210523</v>
      </c>
      <c r="AL1112" s="72">
        <f>(SUMIFS('Banco de Indicadores Mun. (2)'!I:I,'Banco de Indicadores Mun. (2)'!B:B,'Banco de Indicadores - Mun. (1)'!B1112,'Banco de Indicadores Mun. (2)'!A:A,'Banco de Indicadores - Mun. (1)'!A1112) / VLOOKUP(D1112,'Dados Base'!$B:$K,9,FALSE)) * 100</f>
        <v>2.9263133543638276</v>
      </c>
      <c r="AM1112" s="72">
        <f>(SUMIFS('Banco de Indicadores Mun. (2)'!J:J,'Banco de Indicadores Mun. (2)'!B:B,'Banco de Indicadores - Mun. (1)'!B1112,'Banco de Indicadores Mun. (2)'!A:A,'Banco de Indicadores - Mun. (1)'!A1112) / VLOOKUP(D1112,'Dados Base'!$B:$K,7,FALSE)) * 100</f>
        <v>4.2879770114942533</v>
      </c>
      <c r="AN1112" s="72">
        <f>(SUMIFS('Banco de Indicadores Mun. (2)'!K:K,'Banco de Indicadores Mun. (2)'!B:B,'Banco de Indicadores - Mun. (1)'!B1112,'Banco de Indicadores Mun. (2)'!A:A,'Banco de Indicadores - Mun. (1)'!A1112) / VLOOKUP(D1112,'Dados Base'!$B:$K,10,FALSE)) * 100</f>
        <v>10.163055118110233</v>
      </c>
      <c r="AO1112" s="21">
        <v>0</v>
      </c>
      <c r="AP1112" s="125">
        <v>0</v>
      </c>
      <c r="AQ1112" s="17">
        <v>0</v>
      </c>
      <c r="AR1112" s="18">
        <v>7.8</v>
      </c>
      <c r="AS1112" s="20">
        <v>85.713193506460399</v>
      </c>
      <c r="AT1112" s="20">
        <v>85.713193506460399</v>
      </c>
      <c r="AU1112" s="20">
        <v>73.713438700654194</v>
      </c>
      <c r="AV1112" s="21">
        <v>8.08</v>
      </c>
      <c r="AW1112" s="21">
        <v>0</v>
      </c>
      <c r="AX1112" s="21">
        <v>0</v>
      </c>
      <c r="AY1112" s="116">
        <v>8.7013178578105315</v>
      </c>
    </row>
    <row r="1113" spans="1:51" ht="15" x14ac:dyDescent="0.25">
      <c r="A1113" s="144">
        <v>2016</v>
      </c>
      <c r="B1113" s="77" t="s">
        <v>468</v>
      </c>
      <c r="C1113" s="78">
        <v>22</v>
      </c>
      <c r="D1113" s="77">
        <v>3541406</v>
      </c>
      <c r="E1113" s="78">
        <v>354140622</v>
      </c>
      <c r="F1113" s="78" t="str">
        <f t="shared" si="42"/>
        <v>3541406222016</v>
      </c>
      <c r="G1113" s="79">
        <v>0.74003106889208858</v>
      </c>
      <c r="H1113" s="80">
        <f t="shared" si="41"/>
        <v>216044</v>
      </c>
      <c r="I1113" s="81">
        <v>211637</v>
      </c>
      <c r="J1113" s="82">
        <v>4407</v>
      </c>
      <c r="K1113" s="83">
        <f>(H1113)/VLOOKUP(D1113,'Dados Base'!$B:$K,6,FALSE)</f>
        <v>384.34470121506467</v>
      </c>
      <c r="L1113" s="88">
        <f t="shared" si="43"/>
        <v>97.960137749717646</v>
      </c>
      <c r="M1113" s="85" t="s">
        <v>702</v>
      </c>
      <c r="N1113" s="86">
        <v>0.80600000000000005</v>
      </c>
      <c r="O1113" s="87" t="s">
        <v>691</v>
      </c>
      <c r="P1113" s="87" t="s">
        <v>691</v>
      </c>
      <c r="Q1113" s="87" t="s">
        <v>691</v>
      </c>
      <c r="R1113" s="87" t="s">
        <v>691</v>
      </c>
      <c r="S1113" s="87" t="s">
        <v>691</v>
      </c>
      <c r="T1113" s="87" t="s">
        <v>691</v>
      </c>
      <c r="U1113" s="87" t="s">
        <v>691</v>
      </c>
      <c r="V1113" s="87" t="s">
        <v>691</v>
      </c>
      <c r="W1113" s="85">
        <v>0</v>
      </c>
      <c r="X1113" s="47">
        <v>0.75265328703703704</v>
      </c>
      <c r="Y1113" s="9">
        <v>197.27</v>
      </c>
      <c r="Z1113" s="10">
        <v>10676.470211206233</v>
      </c>
      <c r="AA1113" s="10">
        <v>1159.5197887937666</v>
      </c>
      <c r="AB1113" s="11">
        <v>20</v>
      </c>
      <c r="AC1113" s="12">
        <v>0</v>
      </c>
      <c r="AD1113" s="153">
        <f>VLOOKUP(D1113,'Dados Base'!$B:$K,9,FALSE)*31536000/VLOOKUP($F1113,F:H,MATCH(H1112,F1112:AF1112,0),FALSE)</f>
        <v>621.83333024754222</v>
      </c>
      <c r="AE1113" s="153">
        <f>VLOOKUP(D1113,'Dados Base'!$B:$K,10,FALSE)*31536000/VLOOKUP($F1113,F:H,MATCH(H1112,F1112:AF1112,0),FALSE)</f>
        <v>71.525430004998952</v>
      </c>
      <c r="AF1113" s="14">
        <v>100</v>
      </c>
      <c r="AG1113" s="15">
        <v>100</v>
      </c>
      <c r="AH1113" s="14">
        <v>98.98</v>
      </c>
      <c r="AI1113" s="14">
        <v>28.96</v>
      </c>
      <c r="AJ1113" s="14">
        <v>100</v>
      </c>
      <c r="AK1113" s="72">
        <f>(SUMIFS('Banco de Indicadores Mun. (2)'!I:I,'Banco de Indicadores Mun. (2)'!B:B,'Banco de Indicadores - Mun. (1)'!B1113,'Banco de Indicadores Mun. (2)'!A:A,'Banco de Indicadores - Mun. (1)'!A1113) / VLOOKUP(D1113,'Dados Base'!$B:$K,8,FALSE)) * 100</f>
        <v>18.290766169154228</v>
      </c>
      <c r="AL1113" s="72">
        <f>(SUMIFS('Banco de Indicadores Mun. (2)'!I:I,'Banco de Indicadores Mun. (2)'!B:B,'Banco de Indicadores - Mun. (1)'!B1113,'Banco de Indicadores Mun. (2)'!A:A,'Banco de Indicadores - Mun. (1)'!A1113) / VLOOKUP(D1113,'Dados Base'!$B:$K,9,FALSE)) * 100</f>
        <v>8.6301502347417838</v>
      </c>
      <c r="AM1113" s="72">
        <f>(SUMIFS('Banco de Indicadores Mun. (2)'!J:J,'Banco de Indicadores Mun. (2)'!B:B,'Banco de Indicadores - Mun. (1)'!B1113,'Banco de Indicadores Mun. (2)'!A:A,'Banco de Indicadores - Mun. (1)'!A1113) / VLOOKUP(D1113,'Dados Base'!$B:$K,7,FALSE)) * 100</f>
        <v>16.098513157894736</v>
      </c>
      <c r="AN1113" s="72">
        <f>(SUMIFS('Banco de Indicadores Mun. (2)'!K:K,'Banco de Indicadores Mun. (2)'!B:B,'Banco de Indicadores - Mun. (1)'!B1113,'Banco de Indicadores Mun. (2)'!A:A,'Banco de Indicadores - Mun. (1)'!A1113) / VLOOKUP(D1113,'Dados Base'!$B:$K,10,FALSE)) * 100</f>
        <v>25.091224489795927</v>
      </c>
      <c r="AO1113" s="21">
        <v>0</v>
      </c>
      <c r="AP1113" s="125">
        <v>0</v>
      </c>
      <c r="AQ1113" s="17">
        <v>0</v>
      </c>
      <c r="AR1113" s="18">
        <v>7.1</v>
      </c>
      <c r="AS1113" s="20">
        <v>99.771595373147775</v>
      </c>
      <c r="AT1113" s="20">
        <v>99.771595373147775</v>
      </c>
      <c r="AU1113" s="20">
        <v>90.203440618032232</v>
      </c>
      <c r="AV1113" s="21">
        <v>9.6999999999999993</v>
      </c>
      <c r="AW1113" s="21">
        <v>1</v>
      </c>
      <c r="AX1113" s="21">
        <v>0</v>
      </c>
      <c r="AY1113" s="116">
        <v>31.449872614234913</v>
      </c>
    </row>
    <row r="1114" spans="1:51" ht="15" x14ac:dyDescent="0.25">
      <c r="A1114" s="144">
        <v>2016</v>
      </c>
      <c r="B1114" s="77" t="s">
        <v>469</v>
      </c>
      <c r="C1114" s="78">
        <v>22</v>
      </c>
      <c r="D1114" s="77">
        <v>3541505</v>
      </c>
      <c r="E1114" s="78">
        <v>354150522</v>
      </c>
      <c r="F1114" s="78" t="str">
        <f t="shared" si="42"/>
        <v>3541505222016</v>
      </c>
      <c r="G1114" s="79">
        <v>3.5864827795051291E-2</v>
      </c>
      <c r="H1114" s="80">
        <f t="shared" si="41"/>
        <v>37995</v>
      </c>
      <c r="I1114" s="81">
        <v>36711</v>
      </c>
      <c r="J1114" s="82">
        <v>1284</v>
      </c>
      <c r="K1114" s="83">
        <f>(H1114)/VLOOKUP(D1114,'Dados Base'!$B:$K,6,FALSE)</f>
        <v>50.323836770373902</v>
      </c>
      <c r="L1114" s="88">
        <f t="shared" si="43"/>
        <v>96.620607974733517</v>
      </c>
      <c r="M1114" s="85" t="s">
        <v>702</v>
      </c>
      <c r="N1114" s="86">
        <v>0.76300000000000001</v>
      </c>
      <c r="O1114" s="87" t="s">
        <v>691</v>
      </c>
      <c r="P1114" s="87" t="s">
        <v>691</v>
      </c>
      <c r="Q1114" s="87" t="s">
        <v>691</v>
      </c>
      <c r="R1114" s="87" t="s">
        <v>691</v>
      </c>
      <c r="S1114" s="87" t="s">
        <v>691</v>
      </c>
      <c r="T1114" s="87" t="s">
        <v>691</v>
      </c>
      <c r="U1114" s="87" t="s">
        <v>691</v>
      </c>
      <c r="V1114" s="87" t="s">
        <v>691</v>
      </c>
      <c r="W1114" s="85">
        <v>14.48</v>
      </c>
      <c r="X1114" s="47">
        <v>0.11108766137152778</v>
      </c>
      <c r="Y1114" s="9">
        <v>30.22</v>
      </c>
      <c r="Z1114" s="10">
        <v>679.58675999999991</v>
      </c>
      <c r="AA1114" s="10">
        <v>1359.99324</v>
      </c>
      <c r="AB1114" s="11">
        <v>2</v>
      </c>
      <c r="AC1114" s="12">
        <v>0</v>
      </c>
      <c r="AD1114" s="153">
        <f>VLOOKUP(D1114,'Dados Base'!$B:$K,9,FALSE)*31536000/VLOOKUP($F1114,F:H,MATCH(H1113,F1113:AF1113,0),FALSE)</f>
        <v>4747.6225819186739</v>
      </c>
      <c r="AE1114" s="153">
        <f>VLOOKUP(D1114,'Dados Base'!$B:$K,10,FALSE)*31536000/VLOOKUP($F1114,F:H,MATCH(H1113,F1113:AF1113,0),FALSE)</f>
        <v>564.4026845637585</v>
      </c>
      <c r="AF1114" s="14">
        <v>96.05</v>
      </c>
      <c r="AG1114" s="15">
        <v>95.68</v>
      </c>
      <c r="AH1114" s="14">
        <v>93.94</v>
      </c>
      <c r="AI1114" s="14">
        <v>54.8</v>
      </c>
      <c r="AJ1114" s="14">
        <v>99.95</v>
      </c>
      <c r="AK1114" s="72">
        <f>(SUMIFS('Banco de Indicadores Mun. (2)'!I:I,'Banco de Indicadores Mun. (2)'!B:B,'Banco de Indicadores - Mun. (1)'!B1114,'Banco de Indicadores Mun. (2)'!A:A,'Banco de Indicadores - Mun. (1)'!A1114) / VLOOKUP(D1114,'Dados Base'!$B:$K,8,FALSE)) * 100</f>
        <v>0.98296336996337019</v>
      </c>
      <c r="AL1114" s="72">
        <f>(SUMIFS('Banco de Indicadores Mun. (2)'!I:I,'Banco de Indicadores Mun. (2)'!B:B,'Banco de Indicadores - Mun. (1)'!B1114,'Banco de Indicadores Mun. (2)'!A:A,'Banco de Indicadores - Mun. (1)'!A1114) / VLOOKUP(D1114,'Dados Base'!$B:$K,9,FALSE)) * 100</f>
        <v>0.46914160839160851</v>
      </c>
      <c r="AM1114" s="72">
        <f>(SUMIFS('Banco de Indicadores Mun. (2)'!J:J,'Banco de Indicadores Mun. (2)'!B:B,'Banco de Indicadores - Mun. (1)'!B1114,'Banco de Indicadores Mun. (2)'!A:A,'Banco de Indicadores - Mun. (1)'!A1114) / VLOOKUP(D1114,'Dados Base'!$B:$K,7,FALSE)) * 100</f>
        <v>0</v>
      </c>
      <c r="AN1114" s="72">
        <f>(SUMIFS('Banco de Indicadores Mun. (2)'!K:K,'Banco de Indicadores Mun. (2)'!B:B,'Banco de Indicadores - Mun. (1)'!B1114,'Banco de Indicadores Mun. (2)'!A:A,'Banco de Indicadores - Mun. (1)'!A1114) / VLOOKUP(D1114,'Dados Base'!$B:$K,10,FALSE)) * 100</f>
        <v>3.9463088235294119</v>
      </c>
      <c r="AO1114" s="21">
        <v>0</v>
      </c>
      <c r="AP1114" s="125">
        <v>0</v>
      </c>
      <c r="AQ1114" s="17">
        <v>0</v>
      </c>
      <c r="AR1114" s="18">
        <v>7.5</v>
      </c>
      <c r="AS1114" s="20">
        <v>98</v>
      </c>
      <c r="AT1114" s="20">
        <v>39.199999999999996</v>
      </c>
      <c r="AU1114" s="20">
        <v>33.31993645750596</v>
      </c>
      <c r="AV1114" s="21">
        <v>4.24</v>
      </c>
      <c r="AW1114" s="21">
        <v>0</v>
      </c>
      <c r="AX1114" s="21">
        <v>0</v>
      </c>
      <c r="AY1114" s="116">
        <v>4.3056987076207625</v>
      </c>
    </row>
    <row r="1115" spans="1:51" ht="15" x14ac:dyDescent="0.25">
      <c r="A1115" s="144">
        <v>2016</v>
      </c>
      <c r="B1115" s="77" t="s">
        <v>470</v>
      </c>
      <c r="C1115" s="78">
        <v>19</v>
      </c>
      <c r="D1115" s="77">
        <v>3541604</v>
      </c>
      <c r="E1115" s="78">
        <v>354160419</v>
      </c>
      <c r="F1115" s="78" t="str">
        <f t="shared" si="42"/>
        <v>3541604192016</v>
      </c>
      <c r="G1115" s="79">
        <v>1.1816072192932126</v>
      </c>
      <c r="H1115" s="80">
        <f t="shared" si="41"/>
        <v>38094</v>
      </c>
      <c r="I1115" s="81">
        <v>32504</v>
      </c>
      <c r="J1115" s="82">
        <v>5590</v>
      </c>
      <c r="K1115" s="83">
        <f>(H1115)/VLOOKUP(D1115,'Dados Base'!$B:$K,6,FALSE)</f>
        <v>48.704212746915552</v>
      </c>
      <c r="L1115" s="88">
        <f t="shared" si="43"/>
        <v>85.32577308762535</v>
      </c>
      <c r="M1115" s="85" t="s">
        <v>702</v>
      </c>
      <c r="N1115" s="86">
        <v>0.74299999999999999</v>
      </c>
      <c r="O1115" s="87" t="s">
        <v>691</v>
      </c>
      <c r="P1115" s="87" t="s">
        <v>691</v>
      </c>
      <c r="Q1115" s="87" t="s">
        <v>691</v>
      </c>
      <c r="R1115" s="87" t="s">
        <v>691</v>
      </c>
      <c r="S1115" s="87" t="s">
        <v>691</v>
      </c>
      <c r="T1115" s="87" t="s">
        <v>691</v>
      </c>
      <c r="U1115" s="87" t="s">
        <v>691</v>
      </c>
      <c r="V1115" s="87" t="s">
        <v>691</v>
      </c>
      <c r="W1115" s="85">
        <v>50.519999999999996</v>
      </c>
      <c r="X1115" s="47">
        <v>0.10363115568750002</v>
      </c>
      <c r="Y1115" s="9">
        <v>26.39</v>
      </c>
      <c r="Z1115" s="10">
        <v>1407.39606</v>
      </c>
      <c r="AA1115" s="10">
        <v>374.11793999999998</v>
      </c>
      <c r="AB1115" s="11">
        <v>5</v>
      </c>
      <c r="AC1115" s="12">
        <v>1</v>
      </c>
      <c r="AD1115" s="153">
        <f>VLOOKUP(D1115,'Dados Base'!$B:$K,9,FALSE)*31536000/VLOOKUP($F1115,F:H,MATCH(H1114,F1114:AF1114,0),FALSE)</f>
        <v>4826.3474562923293</v>
      </c>
      <c r="AE1115" s="153">
        <f>VLOOKUP(D1115,'Dados Base'!$B:$K,10,FALSE)*31536000/VLOOKUP($F1115,F:H,MATCH(H1114,F1114:AF1114,0),FALSE)</f>
        <v>447.03732871318317</v>
      </c>
      <c r="AF1115" s="14">
        <v>89.37</v>
      </c>
      <c r="AG1115" s="15" t="s">
        <v>692</v>
      </c>
      <c r="AH1115" s="14">
        <v>84.14</v>
      </c>
      <c r="AI1115" s="14">
        <v>0.2</v>
      </c>
      <c r="AJ1115" s="14">
        <v>99.82</v>
      </c>
      <c r="AK1115" s="72">
        <f>(SUMIFS('Banco de Indicadores Mun. (2)'!I:I,'Banco de Indicadores Mun. (2)'!B:B,'Banco de Indicadores - Mun. (1)'!B1115,'Banco de Indicadores Mun. (2)'!A:A,'Banco de Indicadores - Mun. (1)'!A1115) / VLOOKUP(D1115,'Dados Base'!$B:$K,8,FALSE)) * 100</f>
        <v>22.506738095238092</v>
      </c>
      <c r="AL1115" s="72">
        <f>(SUMIFS('Banco de Indicadores Mun. (2)'!I:I,'Banco de Indicadores Mun. (2)'!B:B,'Banco de Indicadores - Mun. (1)'!B1115,'Banco de Indicadores Mun. (2)'!A:A,'Banco de Indicadores - Mun. (1)'!A1115) / VLOOKUP(D1115,'Dados Base'!$B:$K,9,FALSE)) * 100</f>
        <v>8.1070583190394494</v>
      </c>
      <c r="AM1115" s="72">
        <f>(SUMIFS('Banco de Indicadores Mun. (2)'!J:J,'Banco de Indicadores Mun. (2)'!B:B,'Banco de Indicadores - Mun. (1)'!B1115,'Banco de Indicadores Mun. (2)'!A:A,'Banco de Indicadores - Mun. (1)'!A1115) / VLOOKUP(D1115,'Dados Base'!$B:$K,7,FALSE)) * 100</f>
        <v>22.482487179487176</v>
      </c>
      <c r="AN1115" s="72">
        <f>(SUMIFS('Banco de Indicadores Mun. (2)'!K:K,'Banco de Indicadores Mun. (2)'!B:B,'Banco de Indicadores - Mun. (1)'!B1115,'Banco de Indicadores Mun. (2)'!A:A,'Banco de Indicadores - Mun. (1)'!A1115) / VLOOKUP(D1115,'Dados Base'!$B:$K,10,FALSE)) * 100</f>
        <v>22.576796296296287</v>
      </c>
      <c r="AO1115" s="21">
        <v>0</v>
      </c>
      <c r="AP1115" s="125">
        <v>0</v>
      </c>
      <c r="AQ1115" s="17">
        <v>0</v>
      </c>
      <c r="AR1115" s="18">
        <v>10</v>
      </c>
      <c r="AS1115" s="20">
        <v>100</v>
      </c>
      <c r="AT1115" s="20">
        <v>100</v>
      </c>
      <c r="AU1115" s="20">
        <v>79</v>
      </c>
      <c r="AV1115" s="21">
        <v>8.14</v>
      </c>
      <c r="AW1115" s="21">
        <v>0</v>
      </c>
      <c r="AX1115" s="21">
        <v>1</v>
      </c>
      <c r="AY1115" s="116">
        <v>171.74516564951145</v>
      </c>
    </row>
    <row r="1116" spans="1:51" ht="15" x14ac:dyDescent="0.25">
      <c r="A1116" s="144">
        <v>2016</v>
      </c>
      <c r="B1116" s="77" t="s">
        <v>471</v>
      </c>
      <c r="C1116" s="78">
        <v>10</v>
      </c>
      <c r="D1116" s="77">
        <v>3541653</v>
      </c>
      <c r="E1116" s="78">
        <v>354165310</v>
      </c>
      <c r="F1116" s="78" t="str">
        <f t="shared" si="42"/>
        <v>3541653102016</v>
      </c>
      <c r="G1116" s="79">
        <v>1.6829995300468026</v>
      </c>
      <c r="H1116" s="80">
        <f t="shared" si="41"/>
        <v>3526</v>
      </c>
      <c r="I1116" s="81">
        <v>909</v>
      </c>
      <c r="J1116" s="82">
        <v>2617</v>
      </c>
      <c r="K1116" s="83">
        <f>(H1116)/VLOOKUP(D1116,'Dados Base'!$B:$K,6,FALSE)</f>
        <v>17.197483295127544</v>
      </c>
      <c r="L1116" s="88">
        <f t="shared" si="43"/>
        <v>25.779920589903572</v>
      </c>
      <c r="M1116" s="85" t="s">
        <v>702</v>
      </c>
      <c r="N1116" s="86">
        <v>0.67800000000000005</v>
      </c>
      <c r="O1116" s="87" t="s">
        <v>691</v>
      </c>
      <c r="P1116" s="87" t="s">
        <v>691</v>
      </c>
      <c r="Q1116" s="87" t="s">
        <v>691</v>
      </c>
      <c r="R1116" s="87" t="s">
        <v>691</v>
      </c>
      <c r="S1116" s="87" t="s">
        <v>691</v>
      </c>
      <c r="T1116" s="87" t="s">
        <v>691</v>
      </c>
      <c r="U1116" s="87" t="s">
        <v>691</v>
      </c>
      <c r="V1116" s="87" t="s">
        <v>691</v>
      </c>
      <c r="W1116" s="85">
        <v>0</v>
      </c>
      <c r="X1116" s="47">
        <v>2.8832395833333331E-3</v>
      </c>
      <c r="Y1116" s="9">
        <v>0.65</v>
      </c>
      <c r="Z1116" s="10">
        <v>29.886607716186251</v>
      </c>
      <c r="AA1116" s="10">
        <v>20.333392283813748</v>
      </c>
      <c r="AB1116" s="11">
        <v>0</v>
      </c>
      <c r="AC1116" s="12">
        <v>0</v>
      </c>
      <c r="AD1116" s="153">
        <f>VLOOKUP(D1116,'Dados Base'!$B:$K,9,FALSE)*31536000/VLOOKUP($F1116,F:H,MATCH(H1115,F1115:AF1115,0),FALSE)</f>
        <v>16098.922291548497</v>
      </c>
      <c r="AE1116" s="153">
        <f>VLOOKUP(D1116,'Dados Base'!$B:$K,10,FALSE)*31536000/VLOOKUP($F1116,F:H,MATCH(H1115,F1115:AF1115,0),FALSE)</f>
        <v>2504.2768009075439</v>
      </c>
      <c r="AF1116" s="14">
        <v>31.4</v>
      </c>
      <c r="AG1116" s="15">
        <v>25.59</v>
      </c>
      <c r="AH1116" s="14">
        <v>18.05</v>
      </c>
      <c r="AI1116" s="14">
        <v>27.77</v>
      </c>
      <c r="AJ1116" s="14">
        <v>100</v>
      </c>
      <c r="AK1116" s="72">
        <f>(SUMIFS('Banco de Indicadores Mun. (2)'!I:I,'Banco de Indicadores Mun. (2)'!B:B,'Banco de Indicadores - Mun. (1)'!B1116,'Banco de Indicadores Mun. (2)'!A:A,'Banco de Indicadores - Mun. (1)'!A1116) / VLOOKUP(D1116,'Dados Base'!$B:$K,8,FALSE)) * 100</f>
        <v>37.277215384615374</v>
      </c>
      <c r="AL1116" s="72">
        <f>(SUMIFS('Banco de Indicadores Mun. (2)'!I:I,'Banco de Indicadores Mun. (2)'!B:B,'Banco de Indicadores - Mun. (1)'!B1116,'Banco de Indicadores Mun. (2)'!A:A,'Banco de Indicadores - Mun. (1)'!A1116) / VLOOKUP(D1116,'Dados Base'!$B:$K,9,FALSE)) * 100</f>
        <v>13.461216666666665</v>
      </c>
      <c r="AM1116" s="72">
        <f>(SUMIFS('Banco de Indicadores Mun. (2)'!J:J,'Banco de Indicadores Mun. (2)'!B:B,'Banco de Indicadores - Mun. (1)'!B1116,'Banco de Indicadores Mun. (2)'!A:A,'Banco de Indicadores - Mun. (1)'!A1116) / VLOOKUP(D1116,'Dados Base'!$B:$K,7,FALSE)) * 100</f>
        <v>65.279864864864862</v>
      </c>
      <c r="AN1116" s="72">
        <f>(SUMIFS('Banco de Indicadores Mun. (2)'!K:K,'Banco de Indicadores Mun. (2)'!B:B,'Banco de Indicadores - Mun. (1)'!B1116,'Banco de Indicadores Mun. (2)'!A:A,'Banco de Indicadores - Mun. (1)'!A1116) / VLOOKUP(D1116,'Dados Base'!$B:$K,10,FALSE)) * 100</f>
        <v>0.27371428571428563</v>
      </c>
      <c r="AO1116" s="21">
        <v>0</v>
      </c>
      <c r="AP1116" s="125">
        <v>0</v>
      </c>
      <c r="AQ1116" s="17">
        <v>0</v>
      </c>
      <c r="AR1116" s="18">
        <v>10</v>
      </c>
      <c r="AS1116" s="20">
        <v>67.627494456762747</v>
      </c>
      <c r="AT1116" s="20">
        <v>67.627494456762747</v>
      </c>
      <c r="AU1116" s="20">
        <v>59.511365424504682</v>
      </c>
      <c r="AV1116" s="21">
        <v>6.58</v>
      </c>
      <c r="AW1116" s="21">
        <v>0</v>
      </c>
      <c r="AX1116" s="21">
        <v>0</v>
      </c>
      <c r="AY1116" s="116">
        <v>13.568071216188388</v>
      </c>
    </row>
    <row r="1117" spans="1:51" ht="15" x14ac:dyDescent="0.25">
      <c r="A1117" s="144">
        <v>2016</v>
      </c>
      <c r="B1117" s="77" t="s">
        <v>472</v>
      </c>
      <c r="C1117" s="78">
        <v>17</v>
      </c>
      <c r="D1117" s="77">
        <v>3541703</v>
      </c>
      <c r="E1117" s="78">
        <v>354170317</v>
      </c>
      <c r="F1117" s="78" t="str">
        <f t="shared" si="42"/>
        <v>3541703172016</v>
      </c>
      <c r="G1117" s="79">
        <v>0.9353053768218933</v>
      </c>
      <c r="H1117" s="80">
        <f t="shared" si="41"/>
        <v>13488</v>
      </c>
      <c r="I1117" s="81">
        <v>12768</v>
      </c>
      <c r="J1117" s="82">
        <v>720</v>
      </c>
      <c r="K1117" s="83">
        <f>(H1117)/VLOOKUP(D1117,'Dados Base'!$B:$K,6,FALSE)</f>
        <v>20.663663939700339</v>
      </c>
      <c r="L1117" s="88">
        <f t="shared" si="43"/>
        <v>94.661921708185048</v>
      </c>
      <c r="M1117" s="85" t="s">
        <v>702</v>
      </c>
      <c r="N1117" s="86">
        <v>0.73799999999999999</v>
      </c>
      <c r="O1117" s="87" t="s">
        <v>691</v>
      </c>
      <c r="P1117" s="87" t="s">
        <v>691</v>
      </c>
      <c r="Q1117" s="87" t="s">
        <v>691</v>
      </c>
      <c r="R1117" s="87" t="s">
        <v>691</v>
      </c>
      <c r="S1117" s="87" t="s">
        <v>691</v>
      </c>
      <c r="T1117" s="87" t="s">
        <v>691</v>
      </c>
      <c r="U1117" s="87" t="s">
        <v>691</v>
      </c>
      <c r="V1117" s="87" t="s">
        <v>691</v>
      </c>
      <c r="W1117" s="85">
        <v>0</v>
      </c>
      <c r="X1117" s="47">
        <v>3.7004874388888886E-2</v>
      </c>
      <c r="Y1117" s="9">
        <v>9.06</v>
      </c>
      <c r="Z1117" s="10">
        <v>566.78763795735313</v>
      </c>
      <c r="AA1117" s="10">
        <v>132.40436204264691</v>
      </c>
      <c r="AB1117" s="11">
        <v>0</v>
      </c>
      <c r="AC1117" s="12">
        <v>0</v>
      </c>
      <c r="AD1117" s="153">
        <f>VLOOKUP(D1117,'Dados Base'!$B:$K,9,FALSE)*31536000/VLOOKUP($F1117,F:H,MATCH(H1116,F1116:AF1116,0),FALSE)</f>
        <v>12111.245551601423</v>
      </c>
      <c r="AE1117" s="153">
        <f>VLOOKUP(D1117,'Dados Base'!$B:$K,10,FALSE)*31536000/VLOOKUP($F1117,F:H,MATCH(H1116,F1116:AF1116,0),FALSE)</f>
        <v>1332.7046263345201</v>
      </c>
      <c r="AF1117" s="14">
        <v>90.13</v>
      </c>
      <c r="AG1117" s="15">
        <v>90.59</v>
      </c>
      <c r="AH1117" s="14">
        <v>89.17</v>
      </c>
      <c r="AI1117" s="14">
        <v>19.59</v>
      </c>
      <c r="AJ1117" s="14">
        <v>96.05</v>
      </c>
      <c r="AK1117" s="72">
        <f>(SUMIFS('Banco de Indicadores Mun. (2)'!I:I,'Banco de Indicadores Mun. (2)'!B:B,'Banco de Indicadores - Mun. (1)'!B1117,'Banco de Indicadores Mun. (2)'!A:A,'Banco de Indicadores - Mun. (1)'!A1117) / VLOOKUP(D1117,'Dados Base'!$B:$K,8,FALSE)) * 100</f>
        <v>14.274253012048188</v>
      </c>
      <c r="AL1117" s="72">
        <f>(SUMIFS('Banco de Indicadores Mun. (2)'!I:I,'Banco de Indicadores Mun. (2)'!B:B,'Banco de Indicadores - Mun. (1)'!B1117,'Banco de Indicadores Mun. (2)'!A:A,'Banco de Indicadores - Mun. (1)'!A1117) / VLOOKUP(D1117,'Dados Base'!$B:$K,9,FALSE)) * 100</f>
        <v>6.8615617760617749</v>
      </c>
      <c r="AM1117" s="72">
        <f>(SUMIFS('Banco de Indicadores Mun. (2)'!J:J,'Banco de Indicadores Mun. (2)'!B:B,'Banco de Indicadores - Mun. (1)'!B1117,'Banco de Indicadores Mun. (2)'!A:A,'Banco de Indicadores - Mun. (1)'!A1117) / VLOOKUP(D1117,'Dados Base'!$B:$K,7,FALSE)) * 100</f>
        <v>12.939239583333334</v>
      </c>
      <c r="AN1117" s="72">
        <f>(SUMIFS('Banco de Indicadores Mun. (2)'!K:K,'Banco de Indicadores Mun. (2)'!B:B,'Banco de Indicadores - Mun. (1)'!B1117,'Banco de Indicadores Mun. (2)'!A:A,'Banco de Indicadores - Mun. (1)'!A1117) / VLOOKUP(D1117,'Dados Base'!$B:$K,10,FALSE)) * 100</f>
        <v>18.771140350877179</v>
      </c>
      <c r="AO1117" s="21">
        <v>0</v>
      </c>
      <c r="AP1117" s="125">
        <v>0</v>
      </c>
      <c r="AQ1117" s="17">
        <v>0</v>
      </c>
      <c r="AR1117" s="18">
        <v>10</v>
      </c>
      <c r="AS1117" s="20">
        <v>90.070029113226852</v>
      </c>
      <c r="AT1117" s="20">
        <v>90.070029113226852</v>
      </c>
      <c r="AU1117" s="20">
        <v>81.063232696791886</v>
      </c>
      <c r="AV1117" s="21">
        <v>9.85</v>
      </c>
      <c r="AW1117" s="21">
        <v>0</v>
      </c>
      <c r="AX1117" s="21">
        <v>0</v>
      </c>
      <c r="AY1117" s="116">
        <v>0</v>
      </c>
    </row>
    <row r="1118" spans="1:51" ht="15" x14ac:dyDescent="0.25">
      <c r="A1118" s="144">
        <v>2016</v>
      </c>
      <c r="B1118" s="77" t="s">
        <v>473</v>
      </c>
      <c r="C1118" s="78">
        <v>20</v>
      </c>
      <c r="D1118" s="77">
        <v>3541802</v>
      </c>
      <c r="E1118" s="78">
        <v>354180220</v>
      </c>
      <c r="F1118" s="78" t="str">
        <f t="shared" si="42"/>
        <v>3541802202016</v>
      </c>
      <c r="G1118" s="79">
        <v>1.8604007294877656</v>
      </c>
      <c r="H1118" s="80">
        <f t="shared" si="41"/>
        <v>3089</v>
      </c>
      <c r="I1118" s="81">
        <v>2727</v>
      </c>
      <c r="J1118" s="82">
        <v>362</v>
      </c>
      <c r="K1118" s="83">
        <f>(H1118)/VLOOKUP(D1118,'Dados Base'!$B:$K,6,FALSE)</f>
        <v>13.116772823779193</v>
      </c>
      <c r="L1118" s="88">
        <f t="shared" si="43"/>
        <v>88.280997086435747</v>
      </c>
      <c r="M1118" s="85" t="s">
        <v>702</v>
      </c>
      <c r="N1118" s="86">
        <v>0.71499999999999997</v>
      </c>
      <c r="O1118" s="87" t="s">
        <v>691</v>
      </c>
      <c r="P1118" s="87" t="s">
        <v>691</v>
      </c>
      <c r="Q1118" s="87" t="s">
        <v>691</v>
      </c>
      <c r="R1118" s="87" t="s">
        <v>691</v>
      </c>
      <c r="S1118" s="87" t="s">
        <v>691</v>
      </c>
      <c r="T1118" s="87" t="s">
        <v>691</v>
      </c>
      <c r="U1118" s="87" t="s">
        <v>691</v>
      </c>
      <c r="V1118" s="87" t="s">
        <v>691</v>
      </c>
      <c r="W1118" s="85">
        <v>0</v>
      </c>
      <c r="X1118" s="47">
        <v>7.9718723958333328E-3</v>
      </c>
      <c r="Y1118" s="9">
        <v>1.91</v>
      </c>
      <c r="Z1118" s="10">
        <v>88.516799999999989</v>
      </c>
      <c r="AA1118" s="10">
        <v>59.011199999999995</v>
      </c>
      <c r="AB1118" s="11">
        <v>0</v>
      </c>
      <c r="AC1118" s="12">
        <v>0</v>
      </c>
      <c r="AD1118" s="153">
        <f>VLOOKUP(D1118,'Dados Base'!$B:$K,9,FALSE)*31536000/VLOOKUP($F1118,F:H,MATCH(H1117,F1117:AF1117,0),FALSE)</f>
        <v>17968.06733570735</v>
      </c>
      <c r="AE1118" s="153">
        <f>VLOOKUP(D1118,'Dados Base'!$B:$K,10,FALSE)*31536000/VLOOKUP($F1118,F:H,MATCH(H1117,F1117:AF1117,0),FALSE)</f>
        <v>2246.0084169634183</v>
      </c>
      <c r="AF1118" s="14">
        <v>99.1</v>
      </c>
      <c r="AG1118" s="15">
        <v>84.92</v>
      </c>
      <c r="AH1118" s="14">
        <v>98.82</v>
      </c>
      <c r="AI1118" s="14">
        <v>6.88</v>
      </c>
      <c r="AJ1118" s="14">
        <v>100</v>
      </c>
      <c r="AK1118" s="72">
        <f>(SUMIFS('Banco de Indicadores Mun. (2)'!I:I,'Banco de Indicadores Mun. (2)'!B:B,'Banco de Indicadores - Mun. (1)'!B1118,'Banco de Indicadores Mun. (2)'!A:A,'Banco de Indicadores - Mun. (1)'!A1118) / VLOOKUP(D1118,'Dados Base'!$B:$K,8,FALSE)) * 100</f>
        <v>23.759081081081082</v>
      </c>
      <c r="AL1118" s="72">
        <f>(SUMIFS('Banco de Indicadores Mun. (2)'!I:I,'Banco de Indicadores Mun. (2)'!B:B,'Banco de Indicadores - Mun. (1)'!B1118,'Banco de Indicadores Mun. (2)'!A:A,'Banco de Indicadores - Mun. (1)'!A1118) / VLOOKUP(D1118,'Dados Base'!$B:$K,9,FALSE)) * 100</f>
        <v>9.9896136363636359</v>
      </c>
      <c r="AM1118" s="72">
        <f>(SUMIFS('Banco de Indicadores Mun. (2)'!J:J,'Banco de Indicadores Mun. (2)'!B:B,'Banco de Indicadores - Mun. (1)'!B1118,'Banco de Indicadores Mun. (2)'!A:A,'Banco de Indicadores - Mun. (1)'!A1118) / VLOOKUP(D1118,'Dados Base'!$B:$K,7,FALSE)) * 100</f>
        <v>32.051288461538462</v>
      </c>
      <c r="AN1118" s="72">
        <f>(SUMIFS('Banco de Indicadores Mun. (2)'!K:K,'Banco de Indicadores Mun. (2)'!B:B,'Banco de Indicadores - Mun. (1)'!B1118,'Banco de Indicadores Mun. (2)'!A:A,'Banco de Indicadores - Mun. (1)'!A1118) / VLOOKUP(D1118,'Dados Base'!$B:$K,10,FALSE)) * 100</f>
        <v>4.1593181818181826</v>
      </c>
      <c r="AO1118" s="21">
        <v>0</v>
      </c>
      <c r="AP1118" s="125">
        <v>0</v>
      </c>
      <c r="AQ1118" s="17">
        <v>0</v>
      </c>
      <c r="AR1118" s="18">
        <v>7.3</v>
      </c>
      <c r="AS1118" s="20">
        <v>100</v>
      </c>
      <c r="AT1118" s="20">
        <v>100</v>
      </c>
      <c r="AU1118" s="20">
        <v>60</v>
      </c>
      <c r="AV1118" s="21">
        <v>6.9</v>
      </c>
      <c r="AW1118" s="21">
        <v>0</v>
      </c>
      <c r="AX1118" s="21">
        <v>0</v>
      </c>
      <c r="AY1118" s="116">
        <v>89.968825940423997</v>
      </c>
    </row>
    <row r="1119" spans="1:51" ht="15" x14ac:dyDescent="0.25">
      <c r="A1119" s="144">
        <v>2016</v>
      </c>
      <c r="B1119" s="77" t="s">
        <v>474</v>
      </c>
      <c r="C1119" s="78">
        <v>2</v>
      </c>
      <c r="D1119" s="77">
        <v>3541901</v>
      </c>
      <c r="E1119" s="78">
        <v>35419012</v>
      </c>
      <c r="F1119" s="78" t="str">
        <f t="shared" si="42"/>
        <v>354190122016</v>
      </c>
      <c r="G1119" s="79">
        <v>1.5084908643731909</v>
      </c>
      <c r="H1119" s="80">
        <f t="shared" si="41"/>
        <v>12168</v>
      </c>
      <c r="I1119" s="81">
        <v>9980</v>
      </c>
      <c r="J1119" s="82">
        <v>2188</v>
      </c>
      <c r="K1119" s="83">
        <f>(H1119)/VLOOKUP(D1119,'Dados Base'!$B:$K,6,FALSE)</f>
        <v>48.787137644841827</v>
      </c>
      <c r="L1119" s="88">
        <f t="shared" si="43"/>
        <v>82.018408941485859</v>
      </c>
      <c r="M1119" s="85" t="s">
        <v>702</v>
      </c>
      <c r="N1119" s="86">
        <v>0.72199999999999998</v>
      </c>
      <c r="O1119" s="87" t="s">
        <v>691</v>
      </c>
      <c r="P1119" s="87" t="s">
        <v>691</v>
      </c>
      <c r="Q1119" s="87" t="s">
        <v>691</v>
      </c>
      <c r="R1119" s="87" t="s">
        <v>691</v>
      </c>
      <c r="S1119" s="87" t="s">
        <v>691</v>
      </c>
      <c r="T1119" s="87" t="s">
        <v>691</v>
      </c>
      <c r="U1119" s="87" t="s">
        <v>691</v>
      </c>
      <c r="V1119" s="87" t="s">
        <v>691</v>
      </c>
      <c r="W1119" s="85">
        <v>4.63</v>
      </c>
      <c r="X1119" s="47">
        <v>2.489053125E-2</v>
      </c>
      <c r="Y1119" s="9">
        <v>7.34</v>
      </c>
      <c r="Z1119" s="10">
        <v>127.94086685461133</v>
      </c>
      <c r="AA1119" s="10">
        <v>437.92513314538866</v>
      </c>
      <c r="AB1119" s="11">
        <v>2</v>
      </c>
      <c r="AC1119" s="12">
        <v>0</v>
      </c>
      <c r="AD1119" s="153">
        <f>VLOOKUP(D1119,'Dados Base'!$B:$K,9,FALSE)*31536000/VLOOKUP($F1119,F:H,MATCH(H1118,F1118:AF1118,0),FALSE)</f>
        <v>10263.195266272189</v>
      </c>
      <c r="AE1119" s="153">
        <f>VLOOKUP(D1119,'Dados Base'!$B:$K,10,FALSE)*31536000/VLOOKUP($F1119,F:H,MATCH(H1118,F1118:AF1118,0),FALSE)</f>
        <v>1062.6035502958578</v>
      </c>
      <c r="AF1119" s="14">
        <v>78.55</v>
      </c>
      <c r="AG1119" s="15">
        <v>90.54</v>
      </c>
      <c r="AH1119" s="14">
        <v>54.55</v>
      </c>
      <c r="AI1119" s="14">
        <v>29.77</v>
      </c>
      <c r="AJ1119" s="14">
        <v>95.77</v>
      </c>
      <c r="AK1119" s="72">
        <f>(SUMIFS('Banco de Indicadores Mun. (2)'!I:I,'Banco de Indicadores Mun. (2)'!B:B,'Banco de Indicadores - Mun. (1)'!B1119,'Banco de Indicadores Mun. (2)'!A:A,'Banco de Indicadores - Mun. (1)'!A1119) / VLOOKUP(D1119,'Dados Base'!$B:$K,8,FALSE)) * 100</f>
        <v>2.1650058139534889</v>
      </c>
      <c r="AL1119" s="72">
        <f>(SUMIFS('Banco de Indicadores Mun. (2)'!I:I,'Banco de Indicadores Mun. (2)'!B:B,'Banco de Indicadores - Mun. (1)'!B1119,'Banco de Indicadores Mun. (2)'!A:A,'Banco de Indicadores - Mun. (1)'!A1119) / VLOOKUP(D1119,'Dados Base'!$B:$K,9,FALSE)) * 100</f>
        <v>0.94035606060606058</v>
      </c>
      <c r="AM1119" s="72">
        <f>(SUMIFS('Banco de Indicadores Mun. (2)'!J:J,'Banco de Indicadores Mun. (2)'!B:B,'Banco de Indicadores - Mun. (1)'!B1119,'Banco de Indicadores Mun. (2)'!A:A,'Banco de Indicadores - Mun. (1)'!A1119) / VLOOKUP(D1119,'Dados Base'!$B:$K,7,FALSE)) * 100</f>
        <v>2.6530916030534351</v>
      </c>
      <c r="AN1119" s="72">
        <f>(SUMIFS('Banco de Indicadores Mun. (2)'!K:K,'Banco de Indicadores Mun. (2)'!B:B,'Banco de Indicadores - Mun. (1)'!B1119,'Banco de Indicadores Mun. (2)'!A:A,'Banco de Indicadores - Mun. (1)'!A1119) / VLOOKUP(D1119,'Dados Base'!$B:$K,10,FALSE)) * 100</f>
        <v>0.60551219512195131</v>
      </c>
      <c r="AO1119" s="21">
        <v>0</v>
      </c>
      <c r="AP1119" s="125">
        <v>0</v>
      </c>
      <c r="AQ1119" s="17">
        <v>21</v>
      </c>
      <c r="AR1119" s="18">
        <v>9.6</v>
      </c>
      <c r="AS1119" s="20">
        <v>64.599275070479251</v>
      </c>
      <c r="AT1119" s="20">
        <v>22.609746274667739</v>
      </c>
      <c r="AU1119" s="20">
        <v>22.609746274667728</v>
      </c>
      <c r="AV1119" s="21">
        <v>1.49</v>
      </c>
      <c r="AW1119" s="21">
        <v>0</v>
      </c>
      <c r="AX1119" s="21">
        <v>0</v>
      </c>
      <c r="AY1119" s="116">
        <v>137.26786164919642</v>
      </c>
    </row>
    <row r="1120" spans="1:51" ht="15" x14ac:dyDescent="0.25">
      <c r="A1120" s="144">
        <v>2016</v>
      </c>
      <c r="B1120" s="77" t="s">
        <v>475</v>
      </c>
      <c r="C1120" s="78">
        <v>20</v>
      </c>
      <c r="D1120" s="77">
        <v>3542008</v>
      </c>
      <c r="E1120" s="78">
        <v>354200820</v>
      </c>
      <c r="F1120" s="78" t="str">
        <f t="shared" si="42"/>
        <v>3542008202016</v>
      </c>
      <c r="G1120" s="79">
        <v>0.87812782237612907</v>
      </c>
      <c r="H1120" s="80">
        <f t="shared" si="41"/>
        <v>6307</v>
      </c>
      <c r="I1120" s="81">
        <v>5809</v>
      </c>
      <c r="J1120" s="82">
        <v>498</v>
      </c>
      <c r="K1120" s="83">
        <f>(H1120)/VLOOKUP(D1120,'Dados Base'!$B:$K,6,FALSE)</f>
        <v>19.724168126094572</v>
      </c>
      <c r="L1120" s="88">
        <f t="shared" si="43"/>
        <v>92.104011415887115</v>
      </c>
      <c r="M1120" s="85" t="s">
        <v>702</v>
      </c>
      <c r="N1120" s="86">
        <v>0.73199999999999998</v>
      </c>
      <c r="O1120" s="87" t="s">
        <v>691</v>
      </c>
      <c r="P1120" s="87" t="s">
        <v>691</v>
      </c>
      <c r="Q1120" s="87" t="s">
        <v>691</v>
      </c>
      <c r="R1120" s="87" t="s">
        <v>691</v>
      </c>
      <c r="S1120" s="87" t="s">
        <v>691</v>
      </c>
      <c r="T1120" s="87" t="s">
        <v>691</v>
      </c>
      <c r="U1120" s="87" t="s">
        <v>691</v>
      </c>
      <c r="V1120" s="87" t="s">
        <v>691</v>
      </c>
      <c r="W1120" s="85">
        <v>0</v>
      </c>
      <c r="X1120" s="47">
        <v>1.6424479166666665E-2</v>
      </c>
      <c r="Y1120" s="9">
        <v>4.1500000000000004</v>
      </c>
      <c r="Z1120" s="10">
        <v>248.25641900414939</v>
      </c>
      <c r="AA1120" s="10">
        <v>72.125580995850626</v>
      </c>
      <c r="AB1120" s="11">
        <v>0</v>
      </c>
      <c r="AC1120" s="12">
        <v>0</v>
      </c>
      <c r="AD1120" s="153">
        <f>VLOOKUP(D1120,'Dados Base'!$B:$K,9,FALSE)*31536000/VLOOKUP($F1120,F:H,MATCH(H1119,F1119:AF1119,0),FALSE)</f>
        <v>12000.380529570319</v>
      </c>
      <c r="AE1120" s="153">
        <f>VLOOKUP(D1120,'Dados Base'!$B:$K,10,FALSE)*31536000/VLOOKUP($F1120,F:H,MATCH(H1119,F1119:AF1119,0),FALSE)</f>
        <v>1300.041224036785</v>
      </c>
      <c r="AF1120" s="14">
        <v>100</v>
      </c>
      <c r="AG1120" s="15">
        <v>99.28</v>
      </c>
      <c r="AH1120" s="14">
        <v>97.39</v>
      </c>
      <c r="AI1120" s="14">
        <v>12.03</v>
      </c>
      <c r="AJ1120" s="14">
        <v>100</v>
      </c>
      <c r="AK1120" s="72">
        <f>(SUMIFS('Banco de Indicadores Mun. (2)'!I:I,'Banco de Indicadores Mun. (2)'!B:B,'Banco de Indicadores - Mun. (1)'!B1120,'Banco de Indicadores Mun. (2)'!A:A,'Banco de Indicadores - Mun. (1)'!A1120) / VLOOKUP(D1120,'Dados Base'!$B:$K,8,FALSE)) * 100</f>
        <v>1.8633425925925924</v>
      </c>
      <c r="AL1120" s="72">
        <f>(SUMIFS('Banco de Indicadores Mun. (2)'!I:I,'Banco de Indicadores Mun. (2)'!B:B,'Banco de Indicadores - Mun. (1)'!B1120,'Banco de Indicadores Mun. (2)'!A:A,'Banco de Indicadores - Mun. (1)'!A1120) / VLOOKUP(D1120,'Dados Base'!$B:$K,9,FALSE)) * 100</f>
        <v>0.83850416666666672</v>
      </c>
      <c r="AM1120" s="72">
        <f>(SUMIFS('Banco de Indicadores Mun. (2)'!J:J,'Banco de Indicadores Mun. (2)'!B:B,'Banco de Indicadores - Mun. (1)'!B1120,'Banco de Indicadores Mun. (2)'!A:A,'Banco de Indicadores - Mun. (1)'!A1120) / VLOOKUP(D1120,'Dados Base'!$B:$K,7,FALSE)) * 100</f>
        <v>0.35000000000000003</v>
      </c>
      <c r="AN1120" s="72">
        <f>(SUMIFS('Banco de Indicadores Mun. (2)'!K:K,'Banco de Indicadores Mun. (2)'!B:B,'Banco de Indicadores - Mun. (1)'!B1120,'Banco de Indicadores Mun. (2)'!A:A,'Banco de Indicadores - Mun. (1)'!A1120) / VLOOKUP(D1120,'Dados Base'!$B:$K,10,FALSE)) * 100</f>
        <v>6.6361923076923039</v>
      </c>
      <c r="AO1120" s="21">
        <v>0</v>
      </c>
      <c r="AP1120" s="125">
        <v>0</v>
      </c>
      <c r="AQ1120" s="17">
        <v>0</v>
      </c>
      <c r="AR1120" s="18">
        <v>9</v>
      </c>
      <c r="AS1120" s="20">
        <v>99.343015214384508</v>
      </c>
      <c r="AT1120" s="20">
        <v>99.343015214384508</v>
      </c>
      <c r="AU1120" s="20">
        <v>77.487630080388215</v>
      </c>
      <c r="AV1120" s="21">
        <v>8.0299999999999994</v>
      </c>
      <c r="AW1120" s="21">
        <v>0</v>
      </c>
      <c r="AX1120" s="21">
        <v>0</v>
      </c>
      <c r="AY1120" s="116">
        <v>97.396695734897733</v>
      </c>
    </row>
    <row r="1121" spans="1:51" ht="15" x14ac:dyDescent="0.25">
      <c r="A1121" s="144">
        <v>2016</v>
      </c>
      <c r="B1121" s="77" t="s">
        <v>476</v>
      </c>
      <c r="C1121" s="78">
        <v>5</v>
      </c>
      <c r="D1121" s="77">
        <v>3542107</v>
      </c>
      <c r="E1121" s="78">
        <v>35421075</v>
      </c>
      <c r="F1121" s="78" t="str">
        <f t="shared" si="42"/>
        <v>354210752016</v>
      </c>
      <c r="G1121" s="79">
        <v>0.33527177379892859</v>
      </c>
      <c r="H1121" s="80">
        <f t="shared" si="41"/>
        <v>8810</v>
      </c>
      <c r="I1121" s="81">
        <v>7874</v>
      </c>
      <c r="J1121" s="82">
        <v>936</v>
      </c>
      <c r="K1121" s="83">
        <f>(H1121)/VLOOKUP(D1121,'Dados Base'!$B:$K,6,FALSE)</f>
        <v>66.505623914848641</v>
      </c>
      <c r="L1121" s="88">
        <f t="shared" si="43"/>
        <v>89.375709421112376</v>
      </c>
      <c r="M1121" s="85" t="s">
        <v>702</v>
      </c>
      <c r="N1121" s="86">
        <v>0.745</v>
      </c>
      <c r="O1121" s="87" t="s">
        <v>691</v>
      </c>
      <c r="P1121" s="87" t="s">
        <v>691</v>
      </c>
      <c r="Q1121" s="87" t="s">
        <v>691</v>
      </c>
      <c r="R1121" s="87" t="s">
        <v>691</v>
      </c>
      <c r="S1121" s="87" t="s">
        <v>691</v>
      </c>
      <c r="T1121" s="87" t="s">
        <v>691</v>
      </c>
      <c r="U1121" s="87" t="s">
        <v>691</v>
      </c>
      <c r="V1121" s="87" t="s">
        <v>691</v>
      </c>
      <c r="W1121" s="85">
        <v>0</v>
      </c>
      <c r="X1121" s="47">
        <v>1.981791145833333E-2</v>
      </c>
      <c r="Y1121" s="9">
        <v>5.57</v>
      </c>
      <c r="Z1121" s="10">
        <v>0</v>
      </c>
      <c r="AA1121" s="10">
        <v>429.786</v>
      </c>
      <c r="AB1121" s="11">
        <v>3</v>
      </c>
      <c r="AC1121" s="12">
        <v>0</v>
      </c>
      <c r="AD1121" s="153">
        <f>VLOOKUP(D1121,'Dados Base'!$B:$K,9,FALSE)*31536000/VLOOKUP($F1121,F:H,MATCH(H1120,F1120:AF1120,0),FALSE)</f>
        <v>5405.148694665153</v>
      </c>
      <c r="AE1121" s="153">
        <f>VLOOKUP(D1121,'Dados Base'!$B:$K,10,FALSE)*31536000/VLOOKUP($F1121,F:H,MATCH(H1120,F1120:AF1120,0),FALSE)</f>
        <v>715.91373439273536</v>
      </c>
      <c r="AF1121" s="14">
        <v>86.38</v>
      </c>
      <c r="AG1121" s="15">
        <v>88.14</v>
      </c>
      <c r="AH1121" s="14">
        <v>86.38</v>
      </c>
      <c r="AI1121" s="14">
        <v>35</v>
      </c>
      <c r="AJ1121" s="14">
        <v>98</v>
      </c>
      <c r="AK1121" s="72">
        <f>(SUMIFS('Banco de Indicadores Mun. (2)'!I:I,'Banco de Indicadores Mun. (2)'!B:B,'Banco de Indicadores - Mun. (1)'!B1121,'Banco de Indicadores Mun. (2)'!A:A,'Banco de Indicadores - Mun. (1)'!A1121) / VLOOKUP(D1121,'Dados Base'!$B:$K,8,FALSE)) * 100</f>
        <v>107.02856140350877</v>
      </c>
      <c r="AL1121" s="72">
        <f>(SUMIFS('Banco de Indicadores Mun. (2)'!I:I,'Banco de Indicadores Mun. (2)'!B:B,'Banco de Indicadores - Mun. (1)'!B1121,'Banco de Indicadores Mun. (2)'!A:A,'Banco de Indicadores - Mun. (1)'!A1121) / VLOOKUP(D1121,'Dados Base'!$B:$K,9,FALSE)) * 100</f>
        <v>40.40150993377484</v>
      </c>
      <c r="AM1121" s="72">
        <f>(SUMIFS('Banco de Indicadores Mun. (2)'!J:J,'Banco de Indicadores Mun. (2)'!B:B,'Banco de Indicadores - Mun. (1)'!B1121,'Banco de Indicadores Mun. (2)'!A:A,'Banco de Indicadores - Mun. (1)'!A1121) / VLOOKUP(D1121,'Dados Base'!$B:$K,7,FALSE)) * 100</f>
        <v>156.49345945945947</v>
      </c>
      <c r="AN1121" s="72">
        <f>(SUMIFS('Banco de Indicadores Mun. (2)'!K:K,'Banco de Indicadores Mun. (2)'!B:B,'Banco de Indicadores - Mun. (1)'!B1121,'Banco de Indicadores Mun. (2)'!A:A,'Banco de Indicadores - Mun. (1)'!A1121) / VLOOKUP(D1121,'Dados Base'!$B:$K,10,FALSE)) * 100</f>
        <v>15.518500000000001</v>
      </c>
      <c r="AO1121" s="21">
        <v>0</v>
      </c>
      <c r="AP1121" s="125">
        <v>0</v>
      </c>
      <c r="AQ1121" s="17">
        <v>0</v>
      </c>
      <c r="AR1121" s="18">
        <v>9.8000000000000007</v>
      </c>
      <c r="AS1121" s="20">
        <v>100</v>
      </c>
      <c r="AT1121" s="20">
        <v>0</v>
      </c>
      <c r="AU1121" s="20">
        <v>0</v>
      </c>
      <c r="AV1121" s="21">
        <v>1.5</v>
      </c>
      <c r="AW1121" s="21">
        <v>2</v>
      </c>
      <c r="AX1121" s="21">
        <v>0</v>
      </c>
      <c r="AY1121" s="116">
        <v>129.94507546440394</v>
      </c>
    </row>
    <row r="1122" spans="1:51" ht="15" x14ac:dyDescent="0.25">
      <c r="A1122" s="144">
        <v>2016</v>
      </c>
      <c r="B1122" s="77" t="s">
        <v>477</v>
      </c>
      <c r="C1122" s="78">
        <v>17</v>
      </c>
      <c r="D1122" s="77">
        <v>3542206</v>
      </c>
      <c r="E1122" s="78">
        <v>354220617</v>
      </c>
      <c r="F1122" s="78" t="str">
        <f t="shared" si="42"/>
        <v>3542206172016</v>
      </c>
      <c r="G1122" s="79">
        <v>-5.3298940951407303E-2</v>
      </c>
      <c r="H1122" s="80">
        <f t="shared" si="41"/>
        <v>28809</v>
      </c>
      <c r="I1122" s="81">
        <v>26225</v>
      </c>
      <c r="J1122" s="82">
        <v>2584</v>
      </c>
      <c r="K1122" s="83">
        <f>(H1122)/VLOOKUP(D1122,'Dados Base'!$B:$K,6,FALSE)</f>
        <v>18.179121995544982</v>
      </c>
      <c r="L1122" s="88">
        <f t="shared" si="43"/>
        <v>91.030580721302371</v>
      </c>
      <c r="M1122" s="85" t="s">
        <v>702</v>
      </c>
      <c r="N1122" s="86">
        <v>0.751</v>
      </c>
      <c r="O1122" s="87" t="s">
        <v>691</v>
      </c>
      <c r="P1122" s="87" t="s">
        <v>691</v>
      </c>
      <c r="Q1122" s="87" t="s">
        <v>691</v>
      </c>
      <c r="R1122" s="87" t="s">
        <v>691</v>
      </c>
      <c r="S1122" s="87" t="s">
        <v>691</v>
      </c>
      <c r="T1122" s="87" t="s">
        <v>691</v>
      </c>
      <c r="U1122" s="87" t="s">
        <v>691</v>
      </c>
      <c r="V1122" s="87" t="s">
        <v>691</v>
      </c>
      <c r="W1122" s="85">
        <v>6.11</v>
      </c>
      <c r="X1122" s="47">
        <v>8.7694062500000003E-2</v>
      </c>
      <c r="Y1122" s="9">
        <v>21.38</v>
      </c>
      <c r="Z1122" s="10">
        <v>876.87143999999978</v>
      </c>
      <c r="AA1122" s="10">
        <v>566.0085600000001</v>
      </c>
      <c r="AB1122" s="11">
        <v>0</v>
      </c>
      <c r="AC1122" s="12">
        <v>0</v>
      </c>
      <c r="AD1122" s="153">
        <f>VLOOKUP(D1122,'Dados Base'!$B:$K,9,FALSE)*31536000/VLOOKUP($F1122,F:H,MATCH(H1121,F1121:AF1121,0),FALSE)</f>
        <v>14427.591377694471</v>
      </c>
      <c r="AE1122" s="153">
        <f>VLOOKUP(D1122,'Dados Base'!$B:$K,10,FALSE)*31536000/VLOOKUP($F1122,F:H,MATCH(H1121,F1121:AF1121,0),FALSE)</f>
        <v>1620.0937207122779</v>
      </c>
      <c r="AF1122" s="14">
        <v>100</v>
      </c>
      <c r="AG1122" s="15">
        <v>89.67</v>
      </c>
      <c r="AH1122" s="14">
        <v>100</v>
      </c>
      <c r="AI1122" s="14">
        <v>65.58</v>
      </c>
      <c r="AJ1122" s="14">
        <v>99.93</v>
      </c>
      <c r="AK1122" s="72">
        <f>(SUMIFS('Banco de Indicadores Mun. (2)'!I:I,'Banco de Indicadores Mun. (2)'!B:B,'Banco de Indicadores - Mun. (1)'!B1122,'Banco de Indicadores Mun. (2)'!A:A,'Banco de Indicadores - Mun. (1)'!A1122) / VLOOKUP(D1122,'Dados Base'!$B:$K,8,FALSE)) * 100</f>
        <v>3.0343262839879159</v>
      </c>
      <c r="AL1122" s="72">
        <f>(SUMIFS('Banco de Indicadores Mun. (2)'!I:I,'Banco de Indicadores Mun. (2)'!B:B,'Banco de Indicadores - Mun. (1)'!B1122,'Banco de Indicadores Mun. (2)'!A:A,'Banco de Indicadores - Mun. (1)'!A1122) / VLOOKUP(D1122,'Dados Base'!$B:$K,9,FALSE)) * 100</f>
        <v>1.5240698027314115</v>
      </c>
      <c r="AM1122" s="72">
        <f>(SUMIFS('Banco de Indicadores Mun. (2)'!J:J,'Banco de Indicadores Mun. (2)'!B:B,'Banco de Indicadores - Mun. (1)'!B1122,'Banco de Indicadores Mun. (2)'!A:A,'Banco de Indicadores - Mun. (1)'!A1122) / VLOOKUP(D1122,'Dados Base'!$B:$K,7,FALSE)) * 100</f>
        <v>3.7026887159533084</v>
      </c>
      <c r="AN1122" s="72">
        <f>(SUMIFS('Banco de Indicadores Mun. (2)'!K:K,'Banco de Indicadores Mun. (2)'!B:B,'Banco de Indicadores - Mun. (1)'!B1122,'Banco de Indicadores Mun. (2)'!A:A,'Banco de Indicadores - Mun. (1)'!A1122) / VLOOKUP(D1122,'Dados Base'!$B:$K,10,FALSE)) * 100</f>
        <v>0.71312162162162152</v>
      </c>
      <c r="AO1122" s="21">
        <v>0</v>
      </c>
      <c r="AP1122" s="125">
        <v>0</v>
      </c>
      <c r="AQ1122" s="17">
        <v>0</v>
      </c>
      <c r="AR1122" s="18">
        <v>10</v>
      </c>
      <c r="AS1122" s="20">
        <v>93</v>
      </c>
      <c r="AT1122" s="20">
        <v>93.000000000000014</v>
      </c>
      <c r="AU1122" s="20">
        <v>60.77230538922155</v>
      </c>
      <c r="AV1122" s="21">
        <v>7.35</v>
      </c>
      <c r="AW1122" s="21">
        <v>0</v>
      </c>
      <c r="AX1122" s="21">
        <v>0</v>
      </c>
      <c r="AY1122" s="116">
        <v>0</v>
      </c>
    </row>
    <row r="1123" spans="1:51" ht="15" x14ac:dyDescent="0.25">
      <c r="A1123" s="144">
        <v>2016</v>
      </c>
      <c r="B1123" s="77" t="s">
        <v>478</v>
      </c>
      <c r="C1123" s="78">
        <v>2</v>
      </c>
      <c r="D1123" s="77">
        <v>3542305</v>
      </c>
      <c r="E1123" s="78">
        <v>35423052</v>
      </c>
      <c r="F1123" s="78" t="str">
        <f t="shared" si="42"/>
        <v>354230522016</v>
      </c>
      <c r="G1123" s="79">
        <v>-0.26400607551253508</v>
      </c>
      <c r="H1123" s="80">
        <f t="shared" si="41"/>
        <v>3845</v>
      </c>
      <c r="I1123" s="81">
        <v>2563</v>
      </c>
      <c r="J1123" s="82">
        <v>1282</v>
      </c>
      <c r="K1123" s="83">
        <f>(H1123)/VLOOKUP(D1123,'Dados Base'!$B:$K,6,FALSE)</f>
        <v>12.438937595030895</v>
      </c>
      <c r="L1123" s="88">
        <f t="shared" si="43"/>
        <v>66.657997399219767</v>
      </c>
      <c r="M1123" s="85" t="s">
        <v>702</v>
      </c>
      <c r="N1123" s="86">
        <v>0.65700000000000003</v>
      </c>
      <c r="O1123" s="87" t="s">
        <v>691</v>
      </c>
      <c r="P1123" s="87" t="s">
        <v>691</v>
      </c>
      <c r="Q1123" s="87" t="s">
        <v>691</v>
      </c>
      <c r="R1123" s="87" t="s">
        <v>691</v>
      </c>
      <c r="S1123" s="87" t="s">
        <v>691</v>
      </c>
      <c r="T1123" s="87" t="s">
        <v>691</v>
      </c>
      <c r="U1123" s="87" t="s">
        <v>691</v>
      </c>
      <c r="V1123" s="87" t="s">
        <v>691</v>
      </c>
      <c r="W1123" s="85">
        <v>16.670000000000002</v>
      </c>
      <c r="X1123" s="47">
        <v>4.4537916666666667E-3</v>
      </c>
      <c r="Y1123" s="9">
        <v>1.57</v>
      </c>
      <c r="Z1123" s="10">
        <v>53.80019999999999</v>
      </c>
      <c r="AA1123" s="10">
        <v>67.105800000000002</v>
      </c>
      <c r="AB1123" s="11">
        <v>0</v>
      </c>
      <c r="AC1123" s="12">
        <v>0</v>
      </c>
      <c r="AD1123" s="153">
        <f>VLOOKUP(D1123,'Dados Base'!$B:$K,9,FALSE)*31536000/VLOOKUP($F1123,F:H,MATCH(H1122,F1122:AF1122,0),FALSE)</f>
        <v>37974.429128738622</v>
      </c>
      <c r="AE1123" s="153">
        <f>VLOOKUP(D1123,'Dados Base'!$B:$K,10,FALSE)*31536000/VLOOKUP($F1123,F:H,MATCH(H1122,F1122:AF1122,0),FALSE)</f>
        <v>3854.8556566970092</v>
      </c>
      <c r="AF1123" s="14">
        <v>44.48</v>
      </c>
      <c r="AG1123" s="15">
        <v>79.099999999999994</v>
      </c>
      <c r="AH1123" s="14">
        <v>36.799999999999997</v>
      </c>
      <c r="AI1123" s="14">
        <v>29.66</v>
      </c>
      <c r="AJ1123" s="14">
        <v>77.849999999999994</v>
      </c>
      <c r="AK1123" s="72">
        <f>(SUMIFS('Banco de Indicadores Mun. (2)'!I:I,'Banco de Indicadores Mun. (2)'!B:B,'Banco de Indicadores - Mun. (1)'!B1123,'Banco de Indicadores Mun. (2)'!A:A,'Banco de Indicadores - Mun. (1)'!A1123) / VLOOKUP(D1123,'Dados Base'!$B:$K,8,FALSE)) * 100</f>
        <v>0.42566999999999994</v>
      </c>
      <c r="AL1123" s="72">
        <f>(SUMIFS('Banco de Indicadores Mun. (2)'!I:I,'Banco de Indicadores Mun. (2)'!B:B,'Banco de Indicadores - Mun. (1)'!B1123,'Banco de Indicadores Mun. (2)'!A:A,'Banco de Indicadores - Mun. (1)'!A1123) / VLOOKUP(D1123,'Dados Base'!$B:$K,9,FALSE)) * 100</f>
        <v>0.18387473002159826</v>
      </c>
      <c r="AM1123" s="72">
        <f>(SUMIFS('Banco de Indicadores Mun. (2)'!J:J,'Banco de Indicadores Mun. (2)'!B:B,'Banco de Indicadores - Mun. (1)'!B1123,'Banco de Indicadores Mun. (2)'!A:A,'Banco de Indicadores - Mun. (1)'!A1123) / VLOOKUP(D1123,'Dados Base'!$B:$K,7,FALSE)) * 100</f>
        <v>0.49689542483660132</v>
      </c>
      <c r="AN1123" s="72">
        <f>(SUMIFS('Banco de Indicadores Mun. (2)'!K:K,'Banco de Indicadores Mun. (2)'!B:B,'Banco de Indicadores - Mun. (1)'!B1123,'Banco de Indicadores Mun. (2)'!A:A,'Banco de Indicadores - Mun. (1)'!A1123) / VLOOKUP(D1123,'Dados Base'!$B:$K,10,FALSE)) * 100</f>
        <v>0.19380851063829788</v>
      </c>
      <c r="AO1123" s="21">
        <v>0</v>
      </c>
      <c r="AP1123" s="125">
        <v>0</v>
      </c>
      <c r="AQ1123" s="17">
        <v>0</v>
      </c>
      <c r="AR1123" s="18">
        <v>7.5</v>
      </c>
      <c r="AS1123" s="20">
        <v>50</v>
      </c>
      <c r="AT1123" s="20">
        <v>50</v>
      </c>
      <c r="AU1123" s="20">
        <v>44.497543546225991</v>
      </c>
      <c r="AV1123" s="21">
        <v>5.44</v>
      </c>
      <c r="AW1123" s="21">
        <v>0</v>
      </c>
      <c r="AX1123" s="21">
        <v>0</v>
      </c>
      <c r="AY1123" s="116">
        <v>112.26389499583689</v>
      </c>
    </row>
    <row r="1124" spans="1:51" ht="15" x14ac:dyDescent="0.25">
      <c r="A1124" s="144">
        <v>2016</v>
      </c>
      <c r="B1124" s="77" t="s">
        <v>479</v>
      </c>
      <c r="C1124" s="78">
        <v>22</v>
      </c>
      <c r="D1124" s="77">
        <v>3542404</v>
      </c>
      <c r="E1124" s="78">
        <v>354240422</v>
      </c>
      <c r="F1124" s="78" t="str">
        <f t="shared" si="42"/>
        <v>3542404222016</v>
      </c>
      <c r="G1124" s="79">
        <v>0.63999619701795574</v>
      </c>
      <c r="H1124" s="80">
        <f t="shared" si="41"/>
        <v>19109</v>
      </c>
      <c r="I1124" s="81">
        <v>17826</v>
      </c>
      <c r="J1124" s="82">
        <v>1283</v>
      </c>
      <c r="K1124" s="83">
        <f>(H1124)/VLOOKUP(D1124,'Dados Base'!$B:$K,6,FALSE)</f>
        <v>72.084952280357626</v>
      </c>
      <c r="L1124" s="88">
        <f t="shared" si="43"/>
        <v>93.285886231618605</v>
      </c>
      <c r="M1124" s="85" t="s">
        <v>702</v>
      </c>
      <c r="N1124" s="86">
        <v>0.76800000000000002</v>
      </c>
      <c r="O1124" s="87" t="s">
        <v>691</v>
      </c>
      <c r="P1124" s="87" t="s">
        <v>691</v>
      </c>
      <c r="Q1124" s="87" t="s">
        <v>691</v>
      </c>
      <c r="R1124" s="87" t="s">
        <v>691</v>
      </c>
      <c r="S1124" s="87" t="s">
        <v>691</v>
      </c>
      <c r="T1124" s="87" t="s">
        <v>691</v>
      </c>
      <c r="U1124" s="87" t="s">
        <v>691</v>
      </c>
      <c r="V1124" s="87" t="s">
        <v>691</v>
      </c>
      <c r="W1124" s="85">
        <v>0</v>
      </c>
      <c r="X1124" s="47">
        <v>5.6742339797453703E-2</v>
      </c>
      <c r="Y1124" s="9">
        <v>12.82</v>
      </c>
      <c r="Z1124" s="10">
        <v>843.32988364762161</v>
      </c>
      <c r="AA1124" s="10">
        <v>145.30211635237831</v>
      </c>
      <c r="AB1124" s="11">
        <v>1</v>
      </c>
      <c r="AC1124" s="12">
        <v>0</v>
      </c>
      <c r="AD1124" s="153">
        <f>VLOOKUP(D1124,'Dados Base'!$B:$K,9,FALSE)*31536000/VLOOKUP($F1124,F:H,MATCH(H1123,F1123:AF1123,0),FALSE)</f>
        <v>3284.1404573761056</v>
      </c>
      <c r="AE1124" s="153">
        <f>VLOOKUP(D1124,'Dados Base'!$B:$K,10,FALSE)*31536000/VLOOKUP($F1124,F:H,MATCH(H1123,F1123:AF1123,0),FALSE)</f>
        <v>429.08367784813441</v>
      </c>
      <c r="AF1124" s="14">
        <v>97.55</v>
      </c>
      <c r="AG1124" s="15">
        <v>92.19</v>
      </c>
      <c r="AH1124" s="14">
        <v>95.73</v>
      </c>
      <c r="AI1124" s="14">
        <v>15.25</v>
      </c>
      <c r="AJ1124" s="14">
        <v>100</v>
      </c>
      <c r="AK1124" s="72">
        <f>(SUMIFS('Banco de Indicadores Mun. (2)'!I:I,'Banco de Indicadores Mun. (2)'!B:B,'Banco de Indicadores - Mun. (1)'!B1124,'Banco de Indicadores Mun. (2)'!A:A,'Banco de Indicadores - Mun. (1)'!A1124) / VLOOKUP(D1124,'Dados Base'!$B:$K,8,FALSE)) * 100</f>
        <v>4.4320199999999996</v>
      </c>
      <c r="AL1124" s="72">
        <f>(SUMIFS('Banco de Indicadores Mun. (2)'!I:I,'Banco de Indicadores Mun. (2)'!B:B,'Banco de Indicadores - Mun. (1)'!B1124,'Banco de Indicadores Mun. (2)'!A:A,'Banco de Indicadores - Mun. (1)'!A1124) / VLOOKUP(D1124,'Dados Base'!$B:$K,9,FALSE)) * 100</f>
        <v>2.2271457286432161</v>
      </c>
      <c r="AM1124" s="72">
        <f>(SUMIFS('Banco de Indicadores Mun. (2)'!J:J,'Banco de Indicadores Mun. (2)'!B:B,'Banco de Indicadores - Mun. (1)'!B1124,'Banco de Indicadores Mun. (2)'!A:A,'Banco de Indicadores - Mun. (1)'!A1124) / VLOOKUP(D1124,'Dados Base'!$B:$K,7,FALSE)) * 100</f>
        <v>6.5175675675675671E-2</v>
      </c>
      <c r="AN1124" s="72">
        <f>(SUMIFS('Banco de Indicadores Mun. (2)'!K:K,'Banco de Indicadores Mun. (2)'!B:B,'Banco de Indicadores - Mun. (1)'!B1124,'Banco de Indicadores Mun. (2)'!A:A,'Banco de Indicadores - Mun. (1)'!A1124) / VLOOKUP(D1124,'Dados Base'!$B:$K,10,FALSE)) * 100</f>
        <v>16.86073076923077</v>
      </c>
      <c r="AO1124" s="21">
        <v>0</v>
      </c>
      <c r="AP1124" s="125">
        <v>0</v>
      </c>
      <c r="AQ1124" s="17">
        <v>0</v>
      </c>
      <c r="AR1124" s="18">
        <v>7.5</v>
      </c>
      <c r="AS1124" s="20">
        <v>98.806642274134532</v>
      </c>
      <c r="AT1124" s="20">
        <v>98.806642274134532</v>
      </c>
      <c r="AU1124" s="20">
        <v>85.302709567121198</v>
      </c>
      <c r="AV1124" s="21">
        <v>9.98</v>
      </c>
      <c r="AW1124" s="21">
        <v>0</v>
      </c>
      <c r="AX1124" s="21">
        <v>0</v>
      </c>
      <c r="AY1124" s="116">
        <v>57.235567154841561</v>
      </c>
    </row>
    <row r="1125" spans="1:51" ht="15" x14ac:dyDescent="0.25">
      <c r="A1125" s="144">
        <v>2016</v>
      </c>
      <c r="B1125" s="77" t="s">
        <v>480</v>
      </c>
      <c r="C1125" s="78">
        <v>16</v>
      </c>
      <c r="D1125" s="77">
        <v>3542503</v>
      </c>
      <c r="E1125" s="78">
        <v>354250316</v>
      </c>
      <c r="F1125" s="78" t="str">
        <f t="shared" si="42"/>
        <v>3542503162016</v>
      </c>
      <c r="G1125" s="79">
        <v>1.435592963267962</v>
      </c>
      <c r="H1125" s="80">
        <f t="shared" si="41"/>
        <v>7249</v>
      </c>
      <c r="I1125" s="81">
        <v>4318</v>
      </c>
      <c r="J1125" s="82">
        <v>2931</v>
      </c>
      <c r="K1125" s="83">
        <f>(H1125)/VLOOKUP(D1125,'Dados Base'!$B:$K,6,FALSE)</f>
        <v>17.684369739698958</v>
      </c>
      <c r="L1125" s="88">
        <f t="shared" si="43"/>
        <v>59.566836805076562</v>
      </c>
      <c r="M1125" s="85" t="s">
        <v>702</v>
      </c>
      <c r="N1125" s="86">
        <v>0.72799999999999998</v>
      </c>
      <c r="O1125" s="87" t="s">
        <v>691</v>
      </c>
      <c r="P1125" s="87" t="s">
        <v>691</v>
      </c>
      <c r="Q1125" s="87" t="s">
        <v>691</v>
      </c>
      <c r="R1125" s="87" t="s">
        <v>691</v>
      </c>
      <c r="S1125" s="87" t="s">
        <v>691</v>
      </c>
      <c r="T1125" s="87" t="s">
        <v>691</v>
      </c>
      <c r="U1125" s="87" t="s">
        <v>691</v>
      </c>
      <c r="V1125" s="87" t="s">
        <v>691</v>
      </c>
      <c r="W1125" s="85">
        <v>26.59</v>
      </c>
      <c r="X1125" s="47">
        <v>1.8877604166666666E-2</v>
      </c>
      <c r="Y1125" s="9">
        <v>3.69</v>
      </c>
      <c r="Z1125" s="10">
        <v>0</v>
      </c>
      <c r="AA1125" s="10">
        <v>284.47199999999998</v>
      </c>
      <c r="AB1125" s="11">
        <v>0</v>
      </c>
      <c r="AC1125" s="12">
        <v>0</v>
      </c>
      <c r="AD1125" s="153">
        <f>VLOOKUP(D1125,'Dados Base'!$B:$K,9,FALSE)*31536000/VLOOKUP($F1125,F:H,MATCH(H1124,F1124:AF1124,0),FALSE)</f>
        <v>13138.187336184301</v>
      </c>
      <c r="AE1125" s="153">
        <f>VLOOKUP(D1125,'Dados Base'!$B:$K,10,FALSE)*31536000/VLOOKUP($F1125,F:H,MATCH(H1124,F1124:AF1124,0),FALSE)</f>
        <v>1218.1100841495379</v>
      </c>
      <c r="AF1125" s="14">
        <v>100</v>
      </c>
      <c r="AG1125" s="15">
        <v>90.46</v>
      </c>
      <c r="AH1125" s="14">
        <v>100</v>
      </c>
      <c r="AI1125" s="14">
        <v>19.64</v>
      </c>
      <c r="AJ1125" s="14">
        <v>100</v>
      </c>
      <c r="AK1125" s="72">
        <f>(SUMIFS('Banco de Indicadores Mun. (2)'!I:I,'Banco de Indicadores Mun. (2)'!B:B,'Banco de Indicadores - Mun. (1)'!B1125,'Banco de Indicadores Mun. (2)'!A:A,'Banco de Indicadores - Mun. (1)'!A1125) / VLOOKUP(D1125,'Dados Base'!$B:$K,8,FALSE)) * 100</f>
        <v>55.81911382113821</v>
      </c>
      <c r="AL1125" s="72">
        <f>(SUMIFS('Banco de Indicadores Mun. (2)'!I:I,'Banco de Indicadores Mun. (2)'!B:B,'Banco de Indicadores - Mun. (1)'!B1125,'Banco de Indicadores Mun. (2)'!A:A,'Banco de Indicadores - Mun. (1)'!A1125) / VLOOKUP(D1125,'Dados Base'!$B:$K,9,FALSE)) * 100</f>
        <v>22.734274834437084</v>
      </c>
      <c r="AM1125" s="72">
        <f>(SUMIFS('Banco de Indicadores Mun. (2)'!J:J,'Banco de Indicadores Mun. (2)'!B:B,'Banco de Indicadores - Mun. (1)'!B1125,'Banco de Indicadores Mun. (2)'!A:A,'Banco de Indicadores - Mun. (1)'!A1125) / VLOOKUP(D1125,'Dados Base'!$B:$K,7,FALSE)) * 100</f>
        <v>67.486252631578949</v>
      </c>
      <c r="AN1125" s="72">
        <f>(SUMIFS('Banco de Indicadores Mun. (2)'!K:K,'Banco de Indicadores Mun. (2)'!B:B,'Banco de Indicadores - Mun. (1)'!B1125,'Banco de Indicadores Mun. (2)'!A:A,'Banco de Indicadores - Mun. (1)'!A1125) / VLOOKUP(D1125,'Dados Base'!$B:$K,10,FALSE)) * 100</f>
        <v>16.234178571428572</v>
      </c>
      <c r="AO1125" s="21">
        <v>0</v>
      </c>
      <c r="AP1125" s="125">
        <v>0</v>
      </c>
      <c r="AQ1125" s="17">
        <v>0</v>
      </c>
      <c r="AR1125" s="18">
        <v>8.6</v>
      </c>
      <c r="AS1125" s="20">
        <v>100</v>
      </c>
      <c r="AT1125" s="20">
        <v>0</v>
      </c>
      <c r="AU1125" s="20">
        <v>0</v>
      </c>
      <c r="AV1125" s="21">
        <v>1.8</v>
      </c>
      <c r="AW1125" s="21">
        <v>0</v>
      </c>
      <c r="AX1125" s="21">
        <v>0</v>
      </c>
      <c r="AY1125" s="116">
        <v>49.048597047868675</v>
      </c>
    </row>
    <row r="1126" spans="1:51" ht="15" x14ac:dyDescent="0.25">
      <c r="A1126" s="144">
        <v>2016</v>
      </c>
      <c r="B1126" s="77" t="s">
        <v>481</v>
      </c>
      <c r="C1126" s="78">
        <v>11</v>
      </c>
      <c r="D1126" s="77">
        <v>3542602</v>
      </c>
      <c r="E1126" s="78">
        <v>354260211</v>
      </c>
      <c r="F1126" s="78" t="str">
        <f t="shared" si="42"/>
        <v>3542602112016</v>
      </c>
      <c r="G1126" s="79">
        <v>-6.6362134714881282E-2</v>
      </c>
      <c r="H1126" s="80">
        <f t="shared" si="41"/>
        <v>54050</v>
      </c>
      <c r="I1126" s="81">
        <v>47982</v>
      </c>
      <c r="J1126" s="82">
        <v>6068</v>
      </c>
      <c r="K1126" s="83">
        <f>(H1126)/VLOOKUP(D1126,'Dados Base'!$B:$K,6,FALSE)</f>
        <v>75.454050507447675</v>
      </c>
      <c r="L1126" s="88">
        <f t="shared" si="43"/>
        <v>88.773358001850127</v>
      </c>
      <c r="M1126" s="85" t="s">
        <v>702</v>
      </c>
      <c r="N1126" s="86">
        <v>0.754</v>
      </c>
      <c r="O1126" s="87" t="s">
        <v>691</v>
      </c>
      <c r="P1126" s="87" t="s">
        <v>691</v>
      </c>
      <c r="Q1126" s="87" t="s">
        <v>691</v>
      </c>
      <c r="R1126" s="87" t="s">
        <v>691</v>
      </c>
      <c r="S1126" s="87" t="s">
        <v>691</v>
      </c>
      <c r="T1126" s="87" t="s">
        <v>691</v>
      </c>
      <c r="U1126" s="87" t="s">
        <v>691</v>
      </c>
      <c r="V1126" s="87" t="s">
        <v>691</v>
      </c>
      <c r="W1126" s="85">
        <v>0</v>
      </c>
      <c r="X1126" s="47">
        <v>0.14917681140046296</v>
      </c>
      <c r="Y1126" s="9">
        <v>40.020000000000003</v>
      </c>
      <c r="Z1126" s="10">
        <v>1866.0502376973916</v>
      </c>
      <c r="AA1126" s="10">
        <v>835.51576230260821</v>
      </c>
      <c r="AB1126" s="11">
        <v>12</v>
      </c>
      <c r="AC1126" s="12">
        <v>2</v>
      </c>
      <c r="AD1126" s="153">
        <f>VLOOKUP(D1126,'Dados Base'!$B:$K,9,FALSE)*31536000/VLOOKUP($F1126,F:H,MATCH(H1125,F1125:AF1125,0),FALSE)</f>
        <v>12684.415171137834</v>
      </c>
      <c r="AE1126" s="153">
        <f>VLOOKUP(D1126,'Dados Base'!$B:$K,10,FALSE)*31536000/VLOOKUP($F1126,F:H,MATCH(H1125,F1125:AF1125,0),FALSE)</f>
        <v>1645.3565217391308</v>
      </c>
      <c r="AF1126" s="14">
        <v>90.67</v>
      </c>
      <c r="AG1126" s="15">
        <v>100</v>
      </c>
      <c r="AH1126" s="14">
        <v>80.099999999999994</v>
      </c>
      <c r="AI1126" s="14">
        <v>37.07</v>
      </c>
      <c r="AJ1126" s="14">
        <v>100</v>
      </c>
      <c r="AK1126" s="72">
        <f>(SUMIFS('Banco de Indicadores Mun. (2)'!I:I,'Banco de Indicadores Mun. (2)'!B:B,'Banco de Indicadores - Mun. (1)'!B1126,'Banco de Indicadores Mun. (2)'!A:A,'Banco de Indicadores - Mun. (1)'!A1126) / VLOOKUP(D1126,'Dados Base'!$B:$K,8,FALSE)) * 100</f>
        <v>1.0335321390937831</v>
      </c>
      <c r="AL1126" s="72">
        <f>(SUMIFS('Banco de Indicadores Mun. (2)'!I:I,'Banco de Indicadores Mun. (2)'!B:B,'Banco de Indicadores - Mun. (1)'!B1126,'Banco de Indicadores Mun. (2)'!A:A,'Banco de Indicadores - Mun. (1)'!A1126) / VLOOKUP(D1126,'Dados Base'!$B:$K,9,FALSE)) * 100</f>
        <v>0.45116007359705618</v>
      </c>
      <c r="AM1126" s="72">
        <f>(SUMIFS('Banco de Indicadores Mun. (2)'!J:J,'Banco de Indicadores Mun. (2)'!B:B,'Banco de Indicadores - Mun. (1)'!B1126,'Banco de Indicadores Mun. (2)'!A:A,'Banco de Indicadores - Mun. (1)'!A1126) / VLOOKUP(D1126,'Dados Base'!$B:$K,7,FALSE)) * 100</f>
        <v>1.2372848575712148</v>
      </c>
      <c r="AN1126" s="72">
        <f>(SUMIFS('Banco de Indicadores Mun. (2)'!K:K,'Banco de Indicadores Mun. (2)'!B:B,'Banco de Indicadores - Mun. (1)'!B1126,'Banco de Indicadores Mun. (2)'!A:A,'Banco de Indicadores - Mun. (1)'!A1126) / VLOOKUP(D1126,'Dados Base'!$B:$K,10,FALSE)) * 100</f>
        <v>0.55160638297872333</v>
      </c>
      <c r="AO1126" s="21">
        <v>1</v>
      </c>
      <c r="AP1126" s="125">
        <v>0</v>
      </c>
      <c r="AQ1126" s="17">
        <v>0</v>
      </c>
      <c r="AR1126" s="18">
        <v>8.4</v>
      </c>
      <c r="AS1126" s="20">
        <v>86.212288639159354</v>
      </c>
      <c r="AT1126" s="20">
        <v>86.212288639159354</v>
      </c>
      <c r="AU1126" s="20">
        <v>69.072909479072194</v>
      </c>
      <c r="AV1126" s="21">
        <v>7.78</v>
      </c>
      <c r="AW1126" s="21">
        <v>1</v>
      </c>
      <c r="AX1126" s="21">
        <v>2</v>
      </c>
      <c r="AY1126" s="116">
        <v>1.6991246670339637</v>
      </c>
    </row>
    <row r="1127" spans="1:51" ht="15" x14ac:dyDescent="0.25">
      <c r="A1127" s="144">
        <v>2016</v>
      </c>
      <c r="B1127" s="77" t="s">
        <v>482</v>
      </c>
      <c r="C1127" s="78">
        <v>8</v>
      </c>
      <c r="D1127" s="77">
        <v>3542701</v>
      </c>
      <c r="E1127" s="78">
        <v>35427018</v>
      </c>
      <c r="F1127" s="78" t="str">
        <f t="shared" si="42"/>
        <v>354270182016</v>
      </c>
      <c r="G1127" s="79">
        <v>1.4305758430015914</v>
      </c>
      <c r="H1127" s="80">
        <f t="shared" si="41"/>
        <v>7129</v>
      </c>
      <c r="I1127" s="81">
        <v>5773</v>
      </c>
      <c r="J1127" s="82">
        <v>1356</v>
      </c>
      <c r="K1127" s="83">
        <f>(H1127)/VLOOKUP(D1127,'Dados Base'!$B:$K,6,FALSE)</f>
        <v>29.026872964169382</v>
      </c>
      <c r="L1127" s="88">
        <f t="shared" si="43"/>
        <v>80.979099452938698</v>
      </c>
      <c r="M1127" s="85" t="s">
        <v>702</v>
      </c>
      <c r="N1127" s="86">
        <v>0.70499999999999996</v>
      </c>
      <c r="O1127" s="87" t="s">
        <v>691</v>
      </c>
      <c r="P1127" s="87" t="s">
        <v>691</v>
      </c>
      <c r="Q1127" s="87" t="s">
        <v>691</v>
      </c>
      <c r="R1127" s="87" t="s">
        <v>691</v>
      </c>
      <c r="S1127" s="87" t="s">
        <v>691</v>
      </c>
      <c r="T1127" s="87" t="s">
        <v>691</v>
      </c>
      <c r="U1127" s="87" t="s">
        <v>691</v>
      </c>
      <c r="V1127" s="87" t="s">
        <v>691</v>
      </c>
      <c r="W1127" s="85">
        <v>0</v>
      </c>
      <c r="X1127" s="47">
        <v>1.7245125260416671E-2</v>
      </c>
      <c r="Y1127" s="9">
        <v>4.0199999999999996</v>
      </c>
      <c r="Z1127" s="10">
        <v>232.5915</v>
      </c>
      <c r="AA1127" s="10">
        <v>77.530500000000004</v>
      </c>
      <c r="AB1127" s="11">
        <v>0</v>
      </c>
      <c r="AC1127" s="12">
        <v>0</v>
      </c>
      <c r="AD1127" s="153">
        <f>VLOOKUP(D1127,'Dados Base'!$B:$K,9,FALSE)*31536000/VLOOKUP($F1127,F:H,MATCH(H1126,F1126:AF1126,0),FALSE)</f>
        <v>17517.5424323187</v>
      </c>
      <c r="AE1127" s="153">
        <f>VLOOKUP(D1127,'Dados Base'!$B:$K,10,FALSE)*31536000/VLOOKUP($F1127,F:H,MATCH(H1126,F1126:AF1126,0),FALSE)</f>
        <v>2167.5746949081217</v>
      </c>
      <c r="AF1127" s="14">
        <v>92.89</v>
      </c>
      <c r="AG1127" s="15">
        <v>83.91</v>
      </c>
      <c r="AH1127" s="14">
        <v>89.38</v>
      </c>
      <c r="AI1127" s="14">
        <v>19.149999999999999</v>
      </c>
      <c r="AJ1127" s="14">
        <v>100</v>
      </c>
      <c r="AK1127" s="72">
        <f>(SUMIFS('Banco de Indicadores Mun. (2)'!I:I,'Banco de Indicadores Mun. (2)'!B:B,'Banco de Indicadores - Mun. (1)'!B1127,'Banco de Indicadores Mun. (2)'!A:A,'Banco de Indicadores - Mun. (1)'!A1127) / VLOOKUP(D1127,'Dados Base'!$B:$K,8,FALSE)) * 100</f>
        <v>7.5788790322580653</v>
      </c>
      <c r="AL1127" s="72">
        <f>(SUMIFS('Banco de Indicadores Mun. (2)'!I:I,'Banco de Indicadores Mun. (2)'!B:B,'Banco de Indicadores - Mun. (1)'!B1127,'Banco de Indicadores Mun. (2)'!A:A,'Banco de Indicadores - Mun. (1)'!A1127) / VLOOKUP(D1127,'Dados Base'!$B:$K,9,FALSE)) * 100</f>
        <v>2.3731843434343434</v>
      </c>
      <c r="AM1127" s="72">
        <f>(SUMIFS('Banco de Indicadores Mun. (2)'!J:J,'Banco de Indicadores Mun. (2)'!B:B,'Banco de Indicadores - Mun. (1)'!B1127,'Banco de Indicadores Mun. (2)'!A:A,'Banco de Indicadores - Mun. (1)'!A1127) / VLOOKUP(D1127,'Dados Base'!$B:$K,7,FALSE)) * 100</f>
        <v>3.4660533333333334</v>
      </c>
      <c r="AN1127" s="72">
        <f>(SUMIFS('Banco de Indicadores Mun. (2)'!K:K,'Banco de Indicadores Mun. (2)'!B:B,'Banco de Indicadores - Mun. (1)'!B1127,'Banco de Indicadores Mun. (2)'!A:A,'Banco de Indicadores - Mun. (1)'!A1127) / VLOOKUP(D1127,'Dados Base'!$B:$K,10,FALSE)) * 100</f>
        <v>13.874020408163268</v>
      </c>
      <c r="AO1127" s="21">
        <v>0</v>
      </c>
      <c r="AP1127" s="125">
        <v>0</v>
      </c>
      <c r="AQ1127" s="17">
        <v>0</v>
      </c>
      <c r="AR1127" s="18">
        <v>9.5</v>
      </c>
      <c r="AS1127" s="20">
        <v>100</v>
      </c>
      <c r="AT1127" s="20">
        <v>100</v>
      </c>
      <c r="AU1127" s="20">
        <v>75</v>
      </c>
      <c r="AV1127" s="21">
        <v>8.3800000000000008</v>
      </c>
      <c r="AW1127" s="21">
        <v>0</v>
      </c>
      <c r="AX1127" s="21">
        <v>0</v>
      </c>
      <c r="AY1127" s="116">
        <v>375.84418217460933</v>
      </c>
    </row>
    <row r="1128" spans="1:51" ht="15" x14ac:dyDescent="0.25">
      <c r="A1128" s="144">
        <v>2016</v>
      </c>
      <c r="B1128" s="77" t="s">
        <v>483</v>
      </c>
      <c r="C1128" s="78">
        <v>11</v>
      </c>
      <c r="D1128" s="77">
        <v>3542800</v>
      </c>
      <c r="E1128" s="78">
        <v>354280011</v>
      </c>
      <c r="F1128" s="78" t="str">
        <f t="shared" si="42"/>
        <v>3542800112016</v>
      </c>
      <c r="G1128" s="79">
        <v>-0.57721018343038777</v>
      </c>
      <c r="H1128" s="80">
        <f t="shared" si="41"/>
        <v>3272</v>
      </c>
      <c r="I1128" s="81">
        <v>1377</v>
      </c>
      <c r="J1128" s="82">
        <v>1895</v>
      </c>
      <c r="K1128" s="83">
        <f>(H1128)/VLOOKUP(D1128,'Dados Base'!$B:$K,6,FALSE)</f>
        <v>9.7662895860072236</v>
      </c>
      <c r="L1128" s="88">
        <f t="shared" si="43"/>
        <v>42.084352078239604</v>
      </c>
      <c r="M1128" s="85" t="s">
        <v>702</v>
      </c>
      <c r="N1128" s="86">
        <v>0.69799999999999995</v>
      </c>
      <c r="O1128" s="87" t="s">
        <v>691</v>
      </c>
      <c r="P1128" s="87" t="s">
        <v>691</v>
      </c>
      <c r="Q1128" s="87" t="s">
        <v>691</v>
      </c>
      <c r="R1128" s="87" t="s">
        <v>691</v>
      </c>
      <c r="S1128" s="87" t="s">
        <v>691</v>
      </c>
      <c r="T1128" s="87" t="s">
        <v>691</v>
      </c>
      <c r="U1128" s="87" t="s">
        <v>691</v>
      </c>
      <c r="V1128" s="87" t="s">
        <v>691</v>
      </c>
      <c r="W1128" s="85">
        <v>0</v>
      </c>
      <c r="X1128" s="47">
        <v>5.6953250000000002E-3</v>
      </c>
      <c r="Y1128" s="9">
        <v>0.88</v>
      </c>
      <c r="Z1128" s="10">
        <v>0</v>
      </c>
      <c r="AA1128" s="10">
        <v>67.554000000000002</v>
      </c>
      <c r="AB1128" s="11">
        <v>1</v>
      </c>
      <c r="AC1128" s="12">
        <v>2</v>
      </c>
      <c r="AD1128" s="153">
        <f>VLOOKUP(D1128,'Dados Base'!$B:$K,9,FALSE)*31536000/VLOOKUP($F1128,F:H,MATCH(H1127,F1127:AF1127,0),FALSE)</f>
        <v>95032.078239608803</v>
      </c>
      <c r="AE1128" s="153">
        <f>VLOOKUP(D1128,'Dados Base'!$B:$K,10,FALSE)*31536000/VLOOKUP($F1128,F:H,MATCH(H1127,F1127:AF1127,0),FALSE)</f>
        <v>12240.44009779951</v>
      </c>
      <c r="AF1128" s="14">
        <v>66.84</v>
      </c>
      <c r="AG1128" s="15">
        <v>58.84</v>
      </c>
      <c r="AH1128" s="14">
        <v>19.239999999999998</v>
      </c>
      <c r="AI1128" s="14">
        <v>30.34</v>
      </c>
      <c r="AJ1128" s="14">
        <v>100</v>
      </c>
      <c r="AK1128" s="72">
        <f>(SUMIFS('Banco de Indicadores Mun. (2)'!I:I,'Banco de Indicadores Mun. (2)'!B:B,'Banco de Indicadores - Mun. (1)'!B1128,'Banco de Indicadores Mun. (2)'!A:A,'Banco de Indicadores - Mun. (1)'!A1128) / VLOOKUP(D1128,'Dados Base'!$B:$K,8,FALSE)) * 100</f>
        <v>5.9495348837209305E-2</v>
      </c>
      <c r="AL1128" s="72">
        <f>(SUMIFS('Banco de Indicadores Mun. (2)'!I:I,'Banco de Indicadores Mun. (2)'!B:B,'Banco de Indicadores - Mun. (1)'!B1128,'Banco de Indicadores Mun. (2)'!A:A,'Banco de Indicadores - Mun. (1)'!A1128) / VLOOKUP(D1128,'Dados Base'!$B:$K,9,FALSE)) * 100</f>
        <v>2.5946247464503042E-2</v>
      </c>
      <c r="AM1128" s="72">
        <f>(SUMIFS('Banco de Indicadores Mun. (2)'!J:J,'Banco de Indicadores Mun. (2)'!B:B,'Banco de Indicadores - Mun. (1)'!B1128,'Banco de Indicadores Mun. (2)'!A:A,'Banco de Indicadores - Mun. (1)'!A1128) / VLOOKUP(D1128,'Dados Base'!$B:$K,7,FALSE)) * 100</f>
        <v>8.4432343234323443E-2</v>
      </c>
      <c r="AN1128" s="72">
        <f>(SUMIFS('Banco de Indicadores Mun. (2)'!K:K,'Banco de Indicadores Mun. (2)'!B:B,'Banco de Indicadores - Mun. (1)'!B1128,'Banco de Indicadores Mun. (2)'!A:A,'Banco de Indicadores - Mun. (1)'!A1128) / VLOOKUP(D1128,'Dados Base'!$B:$K,10,FALSE)) * 100</f>
        <v>0</v>
      </c>
      <c r="AO1128" s="21">
        <v>0</v>
      </c>
      <c r="AP1128" s="125">
        <v>0</v>
      </c>
      <c r="AQ1128" s="17">
        <v>0</v>
      </c>
      <c r="AR1128" s="18">
        <v>0</v>
      </c>
      <c r="AS1128" s="20">
        <v>38.782991202346039</v>
      </c>
      <c r="AT1128" s="20">
        <v>0</v>
      </c>
      <c r="AU1128" s="20">
        <v>0</v>
      </c>
      <c r="AV1128" s="21">
        <v>0.57999999999999996</v>
      </c>
      <c r="AW1128" s="21">
        <v>0</v>
      </c>
      <c r="AX1128" s="21">
        <v>2</v>
      </c>
      <c r="AY1128" s="116">
        <v>44.919297845162475</v>
      </c>
    </row>
    <row r="1129" spans="1:51" ht="15" x14ac:dyDescent="0.25">
      <c r="A1129" s="144">
        <v>2016</v>
      </c>
      <c r="B1129" s="77" t="s">
        <v>484</v>
      </c>
      <c r="C1129" s="78">
        <v>13</v>
      </c>
      <c r="D1129" s="77">
        <v>3542909</v>
      </c>
      <c r="E1129" s="78">
        <v>354290913</v>
      </c>
      <c r="F1129" s="78" t="str">
        <f t="shared" si="42"/>
        <v>3542909132016</v>
      </c>
      <c r="G1129" s="79">
        <v>0.69003573842538746</v>
      </c>
      <c r="H1129" s="80">
        <f t="shared" si="41"/>
        <v>12625</v>
      </c>
      <c r="I1129" s="81">
        <v>11858</v>
      </c>
      <c r="J1129" s="82">
        <v>767</v>
      </c>
      <c r="K1129" s="83">
        <f>(H1129)/VLOOKUP(D1129,'Dados Base'!$B:$K,6,FALSE)</f>
        <v>26.776246023329797</v>
      </c>
      <c r="L1129" s="88">
        <f t="shared" si="43"/>
        <v>93.924752475247516</v>
      </c>
      <c r="M1129" s="85" t="s">
        <v>702</v>
      </c>
      <c r="N1129" s="86">
        <v>0.71199999999999997</v>
      </c>
      <c r="O1129" s="87" t="s">
        <v>691</v>
      </c>
      <c r="P1129" s="87" t="s">
        <v>691</v>
      </c>
      <c r="Q1129" s="87" t="s">
        <v>691</v>
      </c>
      <c r="R1129" s="87" t="s">
        <v>691</v>
      </c>
      <c r="S1129" s="87" t="s">
        <v>691</v>
      </c>
      <c r="T1129" s="87" t="s">
        <v>691</v>
      </c>
      <c r="U1129" s="87" t="s">
        <v>691</v>
      </c>
      <c r="V1129" s="87" t="s">
        <v>691</v>
      </c>
      <c r="W1129" s="85">
        <v>0</v>
      </c>
      <c r="X1129" s="47">
        <v>3.5513408998842595E-2</v>
      </c>
      <c r="Y1129" s="9">
        <v>8.4</v>
      </c>
      <c r="Z1129" s="10">
        <v>0</v>
      </c>
      <c r="AA1129" s="10">
        <v>648.37800000000004</v>
      </c>
      <c r="AB1129" s="11">
        <v>3</v>
      </c>
      <c r="AC1129" s="12">
        <v>0</v>
      </c>
      <c r="AD1129" s="153">
        <f>VLOOKUP(D1129,'Dados Base'!$B:$K,9,FALSE)*31536000/VLOOKUP($F1129,F:H,MATCH(H1128,F1128:AF1128,0),FALSE)</f>
        <v>9566.9607920792077</v>
      </c>
      <c r="AE1129" s="153">
        <f>VLOOKUP(D1129,'Dados Base'!$B:$K,10,FALSE)*31536000/VLOOKUP($F1129,F:H,MATCH(H1128,F1128:AF1128,0),FALSE)</f>
        <v>974.18138613861356</v>
      </c>
      <c r="AF1129" s="14">
        <v>92.41</v>
      </c>
      <c r="AG1129" s="15">
        <v>96.26</v>
      </c>
      <c r="AH1129" s="14">
        <v>92.28</v>
      </c>
      <c r="AI1129" s="14">
        <v>3.82</v>
      </c>
      <c r="AJ1129" s="14">
        <v>99.95</v>
      </c>
      <c r="AK1129" s="72">
        <f>(SUMIFS('Banco de Indicadores Mun. (2)'!I:I,'Banco de Indicadores Mun. (2)'!B:B,'Banco de Indicadores - Mun. (1)'!B1129,'Banco de Indicadores Mun. (2)'!A:A,'Banco de Indicadores - Mun. (1)'!A1129) / VLOOKUP(D1129,'Dados Base'!$B:$K,8,FALSE)) * 100</f>
        <v>11.449580808080809</v>
      </c>
      <c r="AL1129" s="72">
        <f>(SUMIFS('Banco de Indicadores Mun. (2)'!I:I,'Banco de Indicadores Mun. (2)'!B:B,'Banco de Indicadores - Mun. (1)'!B1129,'Banco de Indicadores Mun. (2)'!A:A,'Banco de Indicadores - Mun. (1)'!A1129) / VLOOKUP(D1129,'Dados Base'!$B:$K,9,FALSE)) * 100</f>
        <v>5.9191044386422975</v>
      </c>
      <c r="AM1129" s="72">
        <f>(SUMIFS('Banco de Indicadores Mun. (2)'!J:J,'Banco de Indicadores Mun. (2)'!B:B,'Banco de Indicadores - Mun. (1)'!B1129,'Banco de Indicadores Mun. (2)'!A:A,'Banco de Indicadores - Mun. (1)'!A1129) / VLOOKUP(D1129,'Dados Base'!$B:$K,7,FALSE)) * 100</f>
        <v>7.2706603773584897</v>
      </c>
      <c r="AN1129" s="72">
        <f>(SUMIFS('Banco de Indicadores Mun. (2)'!K:K,'Banco de Indicadores Mun. (2)'!B:B,'Banco de Indicadores - Mun. (1)'!B1129,'Banco de Indicadores Mun. (2)'!A:A,'Banco de Indicadores - Mun. (1)'!A1129) / VLOOKUP(D1129,'Dados Base'!$B:$K,10,FALSE)) * 100</f>
        <v>28.48671794871796</v>
      </c>
      <c r="AO1129" s="21">
        <v>0</v>
      </c>
      <c r="AP1129" s="125">
        <v>7.9207920792079207</v>
      </c>
      <c r="AQ1129" s="17">
        <v>0</v>
      </c>
      <c r="AR1129" s="18">
        <v>9</v>
      </c>
      <c r="AS1129" s="20">
        <v>96</v>
      </c>
      <c r="AT1129" s="20">
        <v>0</v>
      </c>
      <c r="AU1129" s="20">
        <v>0</v>
      </c>
      <c r="AV1129" s="21">
        <v>1.44</v>
      </c>
      <c r="AW1129" s="21">
        <v>0</v>
      </c>
      <c r="AX1129" s="21">
        <v>0</v>
      </c>
      <c r="AY1129" s="116">
        <v>123.53221286480769</v>
      </c>
    </row>
    <row r="1130" spans="1:51" ht="15" x14ac:dyDescent="0.25">
      <c r="A1130" s="144">
        <v>2016</v>
      </c>
      <c r="B1130" s="77" t="s">
        <v>485</v>
      </c>
      <c r="C1130" s="78">
        <v>14</v>
      </c>
      <c r="D1130" s="77">
        <v>3543006</v>
      </c>
      <c r="E1130" s="78">
        <v>354300614</v>
      </c>
      <c r="F1130" s="78" t="str">
        <f t="shared" si="42"/>
        <v>3543006142016</v>
      </c>
      <c r="G1130" s="79">
        <v>-1.1167695310814962</v>
      </c>
      <c r="H1130" s="80">
        <f t="shared" si="41"/>
        <v>17736</v>
      </c>
      <c r="I1130" s="81">
        <v>9930</v>
      </c>
      <c r="J1130" s="82">
        <v>7806</v>
      </c>
      <c r="K1130" s="83">
        <f>(H1130)/VLOOKUP(D1130,'Dados Base'!$B:$K,6,FALSE)</f>
        <v>25.416660695604822</v>
      </c>
      <c r="L1130" s="88">
        <f t="shared" si="43"/>
        <v>55.987821380243574</v>
      </c>
      <c r="M1130" s="85" t="s">
        <v>702</v>
      </c>
      <c r="N1130" s="86">
        <v>0.63900000000000001</v>
      </c>
      <c r="O1130" s="87" t="s">
        <v>691</v>
      </c>
      <c r="P1130" s="87" t="s">
        <v>691</v>
      </c>
      <c r="Q1130" s="87" t="s">
        <v>691</v>
      </c>
      <c r="R1130" s="87" t="s">
        <v>691</v>
      </c>
      <c r="S1130" s="87" t="s">
        <v>691</v>
      </c>
      <c r="T1130" s="87" t="s">
        <v>691</v>
      </c>
      <c r="U1130" s="87" t="s">
        <v>691</v>
      </c>
      <c r="V1130" s="87" t="s">
        <v>691</v>
      </c>
      <c r="W1130" s="85">
        <v>0</v>
      </c>
      <c r="X1130" s="47">
        <v>3.6474330333333339E-2</v>
      </c>
      <c r="Y1130" s="9">
        <v>6.21</v>
      </c>
      <c r="Z1130" s="10">
        <v>288.960561509434</v>
      </c>
      <c r="AA1130" s="10">
        <v>189.80343849056598</v>
      </c>
      <c r="AB1130" s="11">
        <v>2</v>
      </c>
      <c r="AC1130" s="12">
        <v>2</v>
      </c>
      <c r="AD1130" s="153">
        <f>VLOOKUP(D1130,'Dados Base'!$B:$K,9,FALSE)*31536000/VLOOKUP($F1130,F:H,MATCH(H1129,F1129:AF1129,0),FALSE)</f>
        <v>13922.354533152909</v>
      </c>
      <c r="AE1130" s="153">
        <f>VLOOKUP(D1130,'Dados Base'!$B:$K,10,FALSE)*31536000/VLOOKUP($F1130,F:H,MATCH(H1129,F1129:AF1129,0),FALSE)</f>
        <v>1635.8322056833556</v>
      </c>
      <c r="AF1130" s="14">
        <v>67.56</v>
      </c>
      <c r="AG1130" s="15" t="s">
        <v>692</v>
      </c>
      <c r="AH1130" s="14">
        <v>47.05</v>
      </c>
      <c r="AI1130" s="14">
        <v>44.16</v>
      </c>
      <c r="AJ1130" s="14">
        <v>100</v>
      </c>
      <c r="AK1130" s="72">
        <f>(SUMIFS('Banco de Indicadores Mun. (2)'!I:I,'Banco de Indicadores Mun. (2)'!B:B,'Banco de Indicadores - Mun. (1)'!B1130,'Banco de Indicadores Mun. (2)'!A:A,'Banco de Indicadores - Mun. (1)'!A1130) / VLOOKUP(D1130,'Dados Base'!$B:$K,8,FALSE)) * 100</f>
        <v>6.7133771428571309</v>
      </c>
      <c r="AL1130" s="72">
        <f>(SUMIFS('Banco de Indicadores Mun. (2)'!I:I,'Banco de Indicadores Mun. (2)'!B:B,'Banco de Indicadores - Mun. (1)'!B1130,'Banco de Indicadores Mun. (2)'!A:A,'Banco de Indicadores - Mun. (1)'!A1130) / VLOOKUP(D1130,'Dados Base'!$B:$K,9,FALSE)) * 100</f>
        <v>3.0008710089399693</v>
      </c>
      <c r="AM1130" s="72">
        <f>(SUMIFS('Banco de Indicadores Mun. (2)'!J:J,'Banco de Indicadores Mun. (2)'!B:B,'Banco de Indicadores - Mun. (1)'!B1130,'Banco de Indicadores Mun. (2)'!A:A,'Banco de Indicadores - Mun. (1)'!A1130) / VLOOKUP(D1130,'Dados Base'!$B:$K,7,FALSE)) * 100</f>
        <v>8.458651162790682</v>
      </c>
      <c r="AN1130" s="72">
        <f>(SUMIFS('Banco de Indicadores Mun. (2)'!K:K,'Banco de Indicadores Mun. (2)'!B:B,'Banco de Indicadores - Mun. (1)'!B1130,'Banco de Indicadores Mun. (2)'!A:A,'Banco de Indicadores - Mun. (1)'!A1130) / VLOOKUP(D1130,'Dados Base'!$B:$K,10,FALSE)) * 100</f>
        <v>1.8190217391304349</v>
      </c>
      <c r="AO1130" s="21">
        <v>0</v>
      </c>
      <c r="AP1130" s="125">
        <v>0</v>
      </c>
      <c r="AQ1130" s="17">
        <v>0</v>
      </c>
      <c r="AR1130" s="18">
        <v>7.8</v>
      </c>
      <c r="AS1130" s="20">
        <v>76.496246703185236</v>
      </c>
      <c r="AT1130" s="20">
        <v>68.846622032866691</v>
      </c>
      <c r="AU1130" s="20">
        <v>60.355532477261036</v>
      </c>
      <c r="AV1130" s="21">
        <v>6.92</v>
      </c>
      <c r="AW1130" s="21">
        <v>0</v>
      </c>
      <c r="AX1130" s="21">
        <v>2</v>
      </c>
      <c r="AY1130" s="116">
        <v>95.585031120196646</v>
      </c>
    </row>
    <row r="1131" spans="1:51" ht="15" x14ac:dyDescent="0.25">
      <c r="A1131" s="144">
        <v>2016</v>
      </c>
      <c r="B1131" s="77" t="s">
        <v>486</v>
      </c>
      <c r="C1131" s="78">
        <v>8</v>
      </c>
      <c r="D1131" s="77">
        <v>3543105</v>
      </c>
      <c r="E1131" s="78">
        <v>35431058</v>
      </c>
      <c r="F1131" s="78" t="str">
        <f t="shared" si="42"/>
        <v>354310582016</v>
      </c>
      <c r="G1131" s="79">
        <v>0.92794061048162568</v>
      </c>
      <c r="H1131" s="80">
        <f t="shared" si="41"/>
        <v>4511</v>
      </c>
      <c r="I1131" s="81">
        <v>3677</v>
      </c>
      <c r="J1131" s="82">
        <v>834</v>
      </c>
      <c r="K1131" s="83">
        <f>(H1131)/VLOOKUP(D1131,'Dados Base'!$B:$K,6,FALSE)</f>
        <v>30.385288966725042</v>
      </c>
      <c r="L1131" s="88">
        <f t="shared" si="43"/>
        <v>81.511859898027055</v>
      </c>
      <c r="M1131" s="85" t="s">
        <v>702</v>
      </c>
      <c r="N1131" s="86">
        <v>0.71099999999999997</v>
      </c>
      <c r="O1131" s="87" t="s">
        <v>691</v>
      </c>
      <c r="P1131" s="87" t="s">
        <v>691</v>
      </c>
      <c r="Q1131" s="87" t="s">
        <v>691</v>
      </c>
      <c r="R1131" s="87" t="s">
        <v>691</v>
      </c>
      <c r="S1131" s="87" t="s">
        <v>691</v>
      </c>
      <c r="T1131" s="87" t="s">
        <v>691</v>
      </c>
      <c r="U1131" s="87" t="s">
        <v>691</v>
      </c>
      <c r="V1131" s="87" t="s">
        <v>691</v>
      </c>
      <c r="W1131" s="85">
        <v>0</v>
      </c>
      <c r="X1131" s="47">
        <v>8.8128963541666654E-3</v>
      </c>
      <c r="Y1131" s="9">
        <v>2.57</v>
      </c>
      <c r="Z1131" s="10">
        <v>143.91682108374386</v>
      </c>
      <c r="AA1131" s="10">
        <v>54.101178916256153</v>
      </c>
      <c r="AB1131" s="11">
        <v>1</v>
      </c>
      <c r="AC1131" s="12">
        <v>0</v>
      </c>
      <c r="AD1131" s="153">
        <f>VLOOKUP(D1131,'Dados Base'!$B:$K,9,FALSE)*31536000/VLOOKUP($F1131,F:H,MATCH(H1130,F1130:AF1130,0),FALSE)</f>
        <v>16708.277543781867</v>
      </c>
      <c r="AE1131" s="153">
        <f>VLOOKUP(D1131,'Dados Base'!$B:$K,10,FALSE)*31536000/VLOOKUP($F1131,F:H,MATCH(H1130,F1130:AF1130,0),FALSE)</f>
        <v>1957.4551097317667</v>
      </c>
      <c r="AF1131" s="14">
        <v>75.02</v>
      </c>
      <c r="AG1131" s="15">
        <v>100</v>
      </c>
      <c r="AH1131" s="14">
        <v>74.48</v>
      </c>
      <c r="AI1131" s="14">
        <v>23.15</v>
      </c>
      <c r="AJ1131" s="14">
        <v>94.36</v>
      </c>
      <c r="AK1131" s="72">
        <f>(SUMIFS('Banco de Indicadores Mun. (2)'!I:I,'Banco de Indicadores Mun. (2)'!B:B,'Banco de Indicadores - Mun. (1)'!B1131,'Banco de Indicadores Mun. (2)'!A:A,'Banco de Indicadores - Mun. (1)'!A1131) / VLOOKUP(D1131,'Dados Base'!$B:$K,8,FALSE)) * 100</f>
        <v>21.956594594594591</v>
      </c>
      <c r="AL1131" s="72">
        <f>(SUMIFS('Banco de Indicadores Mun. (2)'!I:I,'Banco de Indicadores Mun. (2)'!B:B,'Banco de Indicadores - Mun. (1)'!B1131,'Banco de Indicadores Mun. (2)'!A:A,'Banco de Indicadores - Mun. (1)'!A1131) / VLOOKUP(D1131,'Dados Base'!$B:$K,9,FALSE)) * 100</f>
        <v>6.798276150627613</v>
      </c>
      <c r="AM1131" s="72">
        <f>(SUMIFS('Banco de Indicadores Mun. (2)'!J:J,'Banco de Indicadores Mun. (2)'!B:B,'Banco de Indicadores - Mun. (1)'!B1131,'Banco de Indicadores Mun. (2)'!A:A,'Banco de Indicadores - Mun. (1)'!A1131) / VLOOKUP(D1131,'Dados Base'!$B:$K,7,FALSE)) * 100</f>
        <v>29.738499999999995</v>
      </c>
      <c r="AN1131" s="72">
        <f>(SUMIFS('Banco de Indicadores Mun. (2)'!K:K,'Banco de Indicadores Mun. (2)'!B:B,'Banco de Indicadores - Mun. (1)'!B1131,'Banco de Indicadores Mun. (2)'!A:A,'Banco de Indicadores - Mun. (1)'!A1131) / VLOOKUP(D1131,'Dados Base'!$B:$K,10,FALSE)) * 100</f>
        <v>9.1720357142857143</v>
      </c>
      <c r="AO1131" s="21">
        <v>0</v>
      </c>
      <c r="AP1131" s="125">
        <v>0</v>
      </c>
      <c r="AQ1131" s="17">
        <v>0</v>
      </c>
      <c r="AR1131" s="18">
        <v>7.2</v>
      </c>
      <c r="AS1131" s="20">
        <v>84.510125889436239</v>
      </c>
      <c r="AT1131" s="20">
        <v>84.510125889436239</v>
      </c>
      <c r="AU1131" s="20">
        <v>72.678656023060455</v>
      </c>
      <c r="AV1131" s="21">
        <v>7.99</v>
      </c>
      <c r="AW1131" s="21">
        <v>0</v>
      </c>
      <c r="AX1131" s="21">
        <v>0</v>
      </c>
      <c r="AY1131" s="116">
        <v>218.92916045560838</v>
      </c>
    </row>
    <row r="1132" spans="1:51" ht="15" x14ac:dyDescent="0.25">
      <c r="A1132" s="144">
        <v>2016</v>
      </c>
      <c r="B1132" s="77" t="s">
        <v>487</v>
      </c>
      <c r="C1132" s="78">
        <v>17</v>
      </c>
      <c r="D1132" s="77">
        <v>3543204</v>
      </c>
      <c r="E1132" s="78">
        <v>354320417</v>
      </c>
      <c r="F1132" s="78" t="str">
        <f t="shared" si="42"/>
        <v>3543204172016</v>
      </c>
      <c r="G1132" s="79">
        <v>-0.19635683911662927</v>
      </c>
      <c r="H1132" s="80">
        <f t="shared" si="41"/>
        <v>4383</v>
      </c>
      <c r="I1132" s="81">
        <v>3468</v>
      </c>
      <c r="J1132" s="82">
        <v>915</v>
      </c>
      <c r="K1132" s="83">
        <f>(H1132)/VLOOKUP(D1132,'Dados Base'!$B:$K,6,FALSE)</f>
        <v>21.552911093627063</v>
      </c>
      <c r="L1132" s="88">
        <f t="shared" si="43"/>
        <v>79.123887748117724</v>
      </c>
      <c r="M1132" s="85" t="s">
        <v>702</v>
      </c>
      <c r="N1132" s="86">
        <v>0.747</v>
      </c>
      <c r="O1132" s="87" t="s">
        <v>691</v>
      </c>
      <c r="P1132" s="87" t="s">
        <v>691</v>
      </c>
      <c r="Q1132" s="87" t="s">
        <v>691</v>
      </c>
      <c r="R1132" s="87" t="s">
        <v>691</v>
      </c>
      <c r="S1132" s="87" t="s">
        <v>691</v>
      </c>
      <c r="T1132" s="87" t="s">
        <v>691</v>
      </c>
      <c r="U1132" s="87" t="s">
        <v>691</v>
      </c>
      <c r="V1132" s="87" t="s">
        <v>691</v>
      </c>
      <c r="W1132" s="85">
        <v>0</v>
      </c>
      <c r="X1132" s="47">
        <v>8.0286515625000009E-3</v>
      </c>
      <c r="Y1132" s="9">
        <v>2.37</v>
      </c>
      <c r="Z1132" s="10">
        <v>117.49424152910511</v>
      </c>
      <c r="AA1132" s="10">
        <v>65.457758470894888</v>
      </c>
      <c r="AB1132" s="11">
        <v>0</v>
      </c>
      <c r="AC1132" s="12">
        <v>0</v>
      </c>
      <c r="AD1132" s="153">
        <f>VLOOKUP(D1132,'Dados Base'!$B:$K,9,FALSE)*31536000/VLOOKUP($F1132,F:H,MATCH(H1131,F1131:AF1131,0),FALSE)</f>
        <v>13382.833675564681</v>
      </c>
      <c r="AE1132" s="153">
        <f>VLOOKUP(D1132,'Dados Base'!$B:$K,10,FALSE)*31536000/VLOOKUP($F1132,F:H,MATCH(H1131,F1131:AF1131,0),FALSE)</f>
        <v>1439.014373716632</v>
      </c>
      <c r="AF1132" s="14">
        <v>70.34</v>
      </c>
      <c r="AG1132" s="15" t="s">
        <v>692</v>
      </c>
      <c r="AH1132" s="14">
        <v>68.739999999999995</v>
      </c>
      <c r="AI1132" s="14">
        <v>32.44</v>
      </c>
      <c r="AJ1132" s="14">
        <v>94.92</v>
      </c>
      <c r="AK1132" s="72">
        <f>(SUMIFS('Banco de Indicadores Mun. (2)'!I:I,'Banco de Indicadores Mun. (2)'!B:B,'Banco de Indicadores - Mun. (1)'!B1132,'Banco de Indicadores Mun. (2)'!A:A,'Banco de Indicadores - Mun. (1)'!A1132) / VLOOKUP(D1132,'Dados Base'!$B:$K,8,FALSE)) * 100</f>
        <v>10.532040404040403</v>
      </c>
      <c r="AL1132" s="72">
        <f>(SUMIFS('Banco de Indicadores Mun. (2)'!I:I,'Banco de Indicadores Mun. (2)'!B:B,'Banco de Indicadores - Mun. (1)'!B1132,'Banco de Indicadores Mun. (2)'!A:A,'Banco de Indicadores - Mun. (1)'!A1132) / VLOOKUP(D1132,'Dados Base'!$B:$K,9,FALSE)) * 100</f>
        <v>5.6057634408602137</v>
      </c>
      <c r="AM1132" s="72">
        <f>(SUMIFS('Banco de Indicadores Mun. (2)'!J:J,'Banco de Indicadores Mun. (2)'!B:B,'Banco de Indicadores - Mun. (1)'!B1132,'Banco de Indicadores Mun. (2)'!A:A,'Banco de Indicadores - Mun. (1)'!A1132) / VLOOKUP(D1132,'Dados Base'!$B:$K,7,FALSE)) * 100</f>
        <v>11.443278481012657</v>
      </c>
      <c r="AN1132" s="72">
        <f>(SUMIFS('Banco de Indicadores Mun. (2)'!K:K,'Banco de Indicadores Mun. (2)'!B:B,'Banco de Indicadores - Mun. (1)'!B1132,'Banco de Indicadores Mun. (2)'!A:A,'Banco de Indicadores - Mun. (1)'!A1132) / VLOOKUP(D1132,'Dados Base'!$B:$K,10,FALSE)) * 100</f>
        <v>6.9326500000000015</v>
      </c>
      <c r="AO1132" s="21">
        <v>0</v>
      </c>
      <c r="AP1132" s="125">
        <v>0</v>
      </c>
      <c r="AQ1132" s="17">
        <v>0</v>
      </c>
      <c r="AR1132" s="18">
        <v>7.1</v>
      </c>
      <c r="AS1132" s="20">
        <v>80.278019113814068</v>
      </c>
      <c r="AT1132" s="20">
        <v>80.278019113814054</v>
      </c>
      <c r="AU1132" s="20">
        <v>64.221348511688916</v>
      </c>
      <c r="AV1132" s="21">
        <v>7.38</v>
      </c>
      <c r="AW1132" s="21">
        <v>0</v>
      </c>
      <c r="AX1132" s="21">
        <v>0</v>
      </c>
      <c r="AY1132" s="116">
        <v>120.37264196567878</v>
      </c>
    </row>
    <row r="1133" spans="1:51" ht="15" x14ac:dyDescent="0.25">
      <c r="A1133" s="144">
        <v>2016</v>
      </c>
      <c r="B1133" s="77" t="s">
        <v>488</v>
      </c>
      <c r="C1133" s="78">
        <v>21</v>
      </c>
      <c r="D1133" s="77">
        <v>3543238</v>
      </c>
      <c r="E1133" s="78">
        <v>354323821</v>
      </c>
      <c r="F1133" s="78" t="str">
        <f t="shared" si="42"/>
        <v>3543238212016</v>
      </c>
      <c r="G1133" s="79">
        <v>-0.26060391709944453</v>
      </c>
      <c r="H1133" s="80">
        <f t="shared" si="41"/>
        <v>2156</v>
      </c>
      <c r="I1133" s="81">
        <v>1879</v>
      </c>
      <c r="J1133" s="82">
        <v>277</v>
      </c>
      <c r="K1133" s="83">
        <f>(H1133)/VLOOKUP(D1133,'Dados Base'!$B:$K,6,FALSE)</f>
        <v>10.944718005990151</v>
      </c>
      <c r="L1133" s="88">
        <f t="shared" si="43"/>
        <v>87.152133580704998</v>
      </c>
      <c r="M1133" s="85" t="s">
        <v>702</v>
      </c>
      <c r="N1133" s="86">
        <v>0.72099999999999997</v>
      </c>
      <c r="O1133" s="87" t="s">
        <v>691</v>
      </c>
      <c r="P1133" s="87" t="s">
        <v>691</v>
      </c>
      <c r="Q1133" s="87" t="s">
        <v>691</v>
      </c>
      <c r="R1133" s="87" t="s">
        <v>691</v>
      </c>
      <c r="S1133" s="87" t="s">
        <v>691</v>
      </c>
      <c r="T1133" s="87" t="s">
        <v>691</v>
      </c>
      <c r="U1133" s="87" t="s">
        <v>691</v>
      </c>
      <c r="V1133" s="87" t="s">
        <v>691</v>
      </c>
      <c r="W1133" s="85">
        <v>0</v>
      </c>
      <c r="X1133" s="47">
        <v>5.0115770833333339E-3</v>
      </c>
      <c r="Y1133" s="9">
        <v>1.33</v>
      </c>
      <c r="Z1133" s="10">
        <v>87.16828298507464</v>
      </c>
      <c r="AA1133" s="10">
        <v>15.323717014925361</v>
      </c>
      <c r="AB1133" s="11">
        <v>0</v>
      </c>
      <c r="AC1133" s="12">
        <v>0</v>
      </c>
      <c r="AD1133" s="153">
        <f>VLOOKUP(D1133,'Dados Base'!$B:$K,9,FALSE)*31536000/VLOOKUP($F1133,F:H,MATCH(H1132,F1132:AF1132,0),FALSE)</f>
        <v>21940.630797773654</v>
      </c>
      <c r="AE1133" s="153">
        <f>VLOOKUP(D1133,'Dados Base'!$B:$K,10,FALSE)*31536000/VLOOKUP($F1133,F:H,MATCH(H1132,F1132:AF1132,0),FALSE)</f>
        <v>2340.3339517625218</v>
      </c>
      <c r="AF1133" s="14">
        <v>89.26</v>
      </c>
      <c r="AG1133" s="15" t="s">
        <v>692</v>
      </c>
      <c r="AH1133" s="14">
        <v>88.19</v>
      </c>
      <c r="AI1133" s="14">
        <v>16.71</v>
      </c>
      <c r="AJ1133" s="14">
        <v>100</v>
      </c>
      <c r="AK1133" s="72">
        <f>(SUMIFS('Banco de Indicadores Mun. (2)'!I:I,'Banco de Indicadores Mun. (2)'!B:B,'Banco de Indicadores - Mun. (1)'!B1133,'Banco de Indicadores Mun. (2)'!A:A,'Banco de Indicadores - Mun. (1)'!A1133) / VLOOKUP(D1133,'Dados Base'!$B:$K,8,FALSE)) * 100</f>
        <v>1.7608695652173913E-2</v>
      </c>
      <c r="AL1133" s="72">
        <f>(SUMIFS('Banco de Indicadores Mun. (2)'!I:I,'Banco de Indicadores Mun. (2)'!B:B,'Banco de Indicadores - Mun. (1)'!B1133,'Banco de Indicadores Mun. (2)'!A:A,'Banco de Indicadores - Mun. (1)'!A1133) / VLOOKUP(D1133,'Dados Base'!$B:$K,9,FALSE)) * 100</f>
        <v>8.0999999999999996E-3</v>
      </c>
      <c r="AM1133" s="72">
        <f>(SUMIFS('Banco de Indicadores Mun. (2)'!J:J,'Banco de Indicadores Mun. (2)'!B:B,'Banco de Indicadores - Mun. (1)'!B1133,'Banco de Indicadores Mun. (2)'!A:A,'Banco de Indicadores - Mun. (1)'!A1133) / VLOOKUP(D1133,'Dados Base'!$B:$K,7,FALSE)) * 100</f>
        <v>0</v>
      </c>
      <c r="AN1133" s="72">
        <f>(SUMIFS('Banco de Indicadores Mun. (2)'!K:K,'Banco de Indicadores Mun. (2)'!B:B,'Banco de Indicadores - Mun. (1)'!B1133,'Banco de Indicadores Mun. (2)'!A:A,'Banco de Indicadores - Mun. (1)'!A1133) / VLOOKUP(D1133,'Dados Base'!$B:$K,10,FALSE)) * 100</f>
        <v>7.5937500000000033E-2</v>
      </c>
      <c r="AO1133" s="21">
        <v>0</v>
      </c>
      <c r="AP1133" s="125">
        <v>0</v>
      </c>
      <c r="AQ1133" s="17">
        <v>0</v>
      </c>
      <c r="AR1133" s="18">
        <v>9.5</v>
      </c>
      <c r="AS1133" s="20">
        <v>97.761194029850756</v>
      </c>
      <c r="AT1133" s="20">
        <v>97.761194029850756</v>
      </c>
      <c r="AU1133" s="20">
        <v>85.048865262727475</v>
      </c>
      <c r="AV1133" s="21">
        <v>9.9700000000000006</v>
      </c>
      <c r="AW1133" s="21">
        <v>0</v>
      </c>
      <c r="AX1133" s="21">
        <v>0</v>
      </c>
      <c r="AY1133" s="116">
        <v>0</v>
      </c>
    </row>
    <row r="1134" spans="1:51" ht="15" x14ac:dyDescent="0.25">
      <c r="A1134" s="144">
        <v>2016</v>
      </c>
      <c r="B1134" s="77" t="s">
        <v>489</v>
      </c>
      <c r="C1134" s="78">
        <v>14</v>
      </c>
      <c r="D1134" s="77">
        <v>3543253</v>
      </c>
      <c r="E1134" s="78">
        <v>354325314</v>
      </c>
      <c r="F1134" s="78" t="str">
        <f t="shared" si="42"/>
        <v>3543253142016</v>
      </c>
      <c r="G1134" s="79">
        <v>2.1429918916360258E-2</v>
      </c>
      <c r="H1134" s="80">
        <f t="shared" si="41"/>
        <v>7475</v>
      </c>
      <c r="I1134" s="81">
        <v>2366</v>
      </c>
      <c r="J1134" s="82">
        <v>5109</v>
      </c>
      <c r="K1134" s="83">
        <f>(H1134)/VLOOKUP(D1134,'Dados Base'!$B:$K,6,FALSE)</f>
        <v>22.510314090402627</v>
      </c>
      <c r="L1134" s="88">
        <f t="shared" si="43"/>
        <v>31.65217391304348</v>
      </c>
      <c r="M1134" s="85" t="s">
        <v>702</v>
      </c>
      <c r="N1134" s="86">
        <v>0.70499999999999996</v>
      </c>
      <c r="O1134" s="87" t="s">
        <v>691</v>
      </c>
      <c r="P1134" s="87" t="s">
        <v>691</v>
      </c>
      <c r="Q1134" s="87" t="s">
        <v>691</v>
      </c>
      <c r="R1134" s="87" t="s">
        <v>691</v>
      </c>
      <c r="S1134" s="87" t="s">
        <v>691</v>
      </c>
      <c r="T1134" s="87" t="s">
        <v>691</v>
      </c>
      <c r="U1134" s="87" t="s">
        <v>691</v>
      </c>
      <c r="V1134" s="87" t="s">
        <v>691</v>
      </c>
      <c r="W1134" s="85">
        <v>0</v>
      </c>
      <c r="X1134" s="47">
        <v>1.6616302083333333E-2</v>
      </c>
      <c r="Y1134" s="9">
        <v>1.7</v>
      </c>
      <c r="Z1134" s="10">
        <v>120.39031827411166</v>
      </c>
      <c r="AA1134" s="10">
        <v>10.77568172588833</v>
      </c>
      <c r="AB1134" s="11">
        <v>0</v>
      </c>
      <c r="AC1134" s="12">
        <v>0</v>
      </c>
      <c r="AD1134" s="153">
        <f>VLOOKUP(D1134,'Dados Base'!$B:$K,9,FALSE)*31536000/VLOOKUP($F1134,F:H,MATCH(H1133,F1133:AF1133,0),FALSE)</f>
        <v>15905.113043478261</v>
      </c>
      <c r="AE1134" s="153">
        <f>VLOOKUP(D1134,'Dados Base'!$B:$K,10,FALSE)*31536000/VLOOKUP($F1134,F:H,MATCH(H1133,F1133:AF1133,0),FALSE)</f>
        <v>1856.2996655518393</v>
      </c>
      <c r="AF1134" s="14">
        <v>85.36</v>
      </c>
      <c r="AG1134" s="15">
        <v>45.51</v>
      </c>
      <c r="AH1134" s="14">
        <v>39.130000000000003</v>
      </c>
      <c r="AI1134" s="14">
        <v>23.06</v>
      </c>
      <c r="AJ1134" s="14">
        <v>100</v>
      </c>
      <c r="AK1134" s="72">
        <f>(SUMIFS('Banco de Indicadores Mun. (2)'!I:I,'Banco de Indicadores Mun. (2)'!B:B,'Banco de Indicadores - Mun. (1)'!B1134,'Banco de Indicadores Mun. (2)'!A:A,'Banco de Indicadores - Mun. (1)'!A1134) / VLOOKUP(D1134,'Dados Base'!$B:$K,8,FALSE)) * 100</f>
        <v>8.481535714285716</v>
      </c>
      <c r="AL1134" s="72">
        <f>(SUMIFS('Banco de Indicadores Mun. (2)'!I:I,'Banco de Indicadores Mun. (2)'!B:B,'Banco de Indicadores - Mun. (1)'!B1134,'Banco de Indicadores Mun. (2)'!A:A,'Banco de Indicadores - Mun. (1)'!A1134) / VLOOKUP(D1134,'Dados Base'!$B:$K,9,FALSE)) * 100</f>
        <v>3.7795702917771878</v>
      </c>
      <c r="AM1134" s="72">
        <f>(SUMIFS('Banco de Indicadores Mun. (2)'!J:J,'Banco de Indicadores Mun. (2)'!B:B,'Banco de Indicadores - Mun. (1)'!B1134,'Banco de Indicadores Mun. (2)'!A:A,'Banco de Indicadores - Mun. (1)'!A1134) / VLOOKUP(D1134,'Dados Base'!$B:$K,7,FALSE)) * 100</f>
        <v>11.301129032258066</v>
      </c>
      <c r="AN1134" s="72">
        <f>(SUMIFS('Banco de Indicadores Mun. (2)'!K:K,'Banco de Indicadores Mun. (2)'!B:B,'Banco de Indicadores - Mun. (1)'!B1134,'Banco de Indicadores Mun. (2)'!A:A,'Banco de Indicadores - Mun. (1)'!A1134) / VLOOKUP(D1134,'Dados Base'!$B:$K,10,FALSE)) * 100</f>
        <v>0.53540909090909095</v>
      </c>
      <c r="AO1134" s="21">
        <v>0</v>
      </c>
      <c r="AP1134" s="125">
        <v>0</v>
      </c>
      <c r="AQ1134" s="17">
        <v>0</v>
      </c>
      <c r="AR1134" s="18">
        <v>7.5</v>
      </c>
      <c r="AS1134" s="20">
        <v>96.615905245346866</v>
      </c>
      <c r="AT1134" s="20">
        <v>96.61590524534688</v>
      </c>
      <c r="AU1134" s="20">
        <v>91.784698987627635</v>
      </c>
      <c r="AV1134" s="21">
        <v>9.75</v>
      </c>
      <c r="AW1134" s="21">
        <v>0</v>
      </c>
      <c r="AX1134" s="21">
        <v>0</v>
      </c>
      <c r="AY1134" s="116">
        <v>19.035522970977926</v>
      </c>
    </row>
    <row r="1135" spans="1:51" ht="15" x14ac:dyDescent="0.25">
      <c r="A1135" s="144">
        <v>2016</v>
      </c>
      <c r="B1135" s="77" t="s">
        <v>490</v>
      </c>
      <c r="C1135" s="78">
        <v>6</v>
      </c>
      <c r="D1135" s="77">
        <v>3543303</v>
      </c>
      <c r="E1135" s="78">
        <v>35433036</v>
      </c>
      <c r="F1135" s="78" t="str">
        <f t="shared" si="42"/>
        <v>354330362016</v>
      </c>
      <c r="G1135" s="79">
        <v>0.59474391167004814</v>
      </c>
      <c r="H1135" s="80">
        <f t="shared" si="41"/>
        <v>116875</v>
      </c>
      <c r="I1135" s="81">
        <v>116875</v>
      </c>
      <c r="J1135" s="82">
        <v>0</v>
      </c>
      <c r="K1135" s="83">
        <f>(H1135)/VLOOKUP(D1135,'Dados Base'!$B:$K,6,FALSE)</f>
        <v>1178.4129864892116</v>
      </c>
      <c r="L1135" s="88">
        <f t="shared" si="43"/>
        <v>100</v>
      </c>
      <c r="M1135" s="85" t="s">
        <v>702</v>
      </c>
      <c r="N1135" s="86">
        <v>0.78400000000000003</v>
      </c>
      <c r="O1135" s="87" t="s">
        <v>691</v>
      </c>
      <c r="P1135" s="87" t="s">
        <v>691</v>
      </c>
      <c r="Q1135" s="87" t="s">
        <v>691</v>
      </c>
      <c r="R1135" s="87" t="s">
        <v>691</v>
      </c>
      <c r="S1135" s="87" t="s">
        <v>691</v>
      </c>
      <c r="T1135" s="87" t="s">
        <v>691</v>
      </c>
      <c r="U1135" s="87" t="s">
        <v>691</v>
      </c>
      <c r="V1135" s="87" t="s">
        <v>691</v>
      </c>
      <c r="W1135" s="85">
        <v>7.48</v>
      </c>
      <c r="X1135" s="47">
        <v>0.36661469039351852</v>
      </c>
      <c r="Y1135" s="9">
        <v>109.02</v>
      </c>
      <c r="Z1135" s="10">
        <v>2920.0654318234197</v>
      </c>
      <c r="AA1135" s="10">
        <v>3620.9545681765799</v>
      </c>
      <c r="AB1135" s="11">
        <v>18</v>
      </c>
      <c r="AC1135" s="12">
        <v>0</v>
      </c>
      <c r="AD1135" s="153">
        <f>VLOOKUP(D1135,'Dados Base'!$B:$K,9,FALSE)*31536000/VLOOKUP($F1135,F:H,MATCH(H1134,F1134:AF1134,0),FALSE)</f>
        <v>393.94703743315506</v>
      </c>
      <c r="AE1135" s="153">
        <f>VLOOKUP(D1135,'Dados Base'!$B:$K,10,FALSE)*31536000/VLOOKUP($F1135,F:H,MATCH(H1134,F1134:AF1134,0),FALSE)</f>
        <v>56.663614973262042</v>
      </c>
      <c r="AF1135" s="14">
        <v>90.04</v>
      </c>
      <c r="AG1135" s="15">
        <v>100</v>
      </c>
      <c r="AH1135" s="14">
        <v>73.08</v>
      </c>
      <c r="AI1135" s="14">
        <v>36.1</v>
      </c>
      <c r="AJ1135" s="14">
        <v>90.04</v>
      </c>
      <c r="AK1135" s="72">
        <f>(SUMIFS('Banco de Indicadores Mun. (2)'!I:I,'Banco de Indicadores Mun. (2)'!B:B,'Banco de Indicadores - Mun. (1)'!B1135,'Banco de Indicadores Mun. (2)'!A:A,'Banco de Indicadores - Mun. (1)'!A1135) / VLOOKUP(D1135,'Dados Base'!$B:$K,8,FALSE)) * 100</f>
        <v>2.444309090909091</v>
      </c>
      <c r="AL1135" s="72">
        <f>(SUMIFS('Banco de Indicadores Mun. (2)'!I:I,'Banco de Indicadores Mun. (2)'!B:B,'Banco de Indicadores - Mun. (1)'!B1135,'Banco de Indicadores Mun. (2)'!A:A,'Banco de Indicadores - Mun. (1)'!A1135) / VLOOKUP(D1135,'Dados Base'!$B:$K,9,FALSE)) * 100</f>
        <v>0.92080136986301386</v>
      </c>
      <c r="AM1135" s="72">
        <f>(SUMIFS('Banco de Indicadores Mun. (2)'!J:J,'Banco de Indicadores Mun. (2)'!B:B,'Banco de Indicadores - Mun. (1)'!B1135,'Banco de Indicadores Mun. (2)'!A:A,'Banco de Indicadores - Mun. (1)'!A1135) / VLOOKUP(D1135,'Dados Base'!$B:$K,7,FALSE)) * 100</f>
        <v>0.57111764705882351</v>
      </c>
      <c r="AN1135" s="72">
        <f>(SUMIFS('Banco de Indicadores Mun. (2)'!K:K,'Banco de Indicadores Mun. (2)'!B:B,'Banco de Indicadores - Mun. (1)'!B1135,'Banco de Indicadores Mun. (2)'!A:A,'Banco de Indicadores - Mun. (1)'!A1135) / VLOOKUP(D1135,'Dados Base'!$B:$K,10,FALSE)) * 100</f>
        <v>5.4770952380952389</v>
      </c>
      <c r="AO1135" s="21">
        <v>0</v>
      </c>
      <c r="AP1135" s="125">
        <v>0</v>
      </c>
      <c r="AQ1135" s="17">
        <v>0</v>
      </c>
      <c r="AR1135" s="18">
        <v>8</v>
      </c>
      <c r="AS1135" s="20">
        <v>70.082149962269327</v>
      </c>
      <c r="AT1135" s="20">
        <v>49.057504973588529</v>
      </c>
      <c r="AU1135" s="20">
        <v>44.642355960131908</v>
      </c>
      <c r="AV1135" s="21">
        <v>5.2</v>
      </c>
      <c r="AW1135" s="21">
        <v>4</v>
      </c>
      <c r="AX1135" s="21">
        <v>0</v>
      </c>
      <c r="AY1135" s="116">
        <v>0</v>
      </c>
    </row>
    <row r="1136" spans="1:51" ht="15" x14ac:dyDescent="0.25">
      <c r="A1136" s="144">
        <v>2016</v>
      </c>
      <c r="B1136" s="77" t="s">
        <v>491</v>
      </c>
      <c r="C1136" s="78">
        <v>4</v>
      </c>
      <c r="D1136" s="77">
        <v>3543402</v>
      </c>
      <c r="E1136" s="78">
        <v>35434024</v>
      </c>
      <c r="F1136" s="78" t="str">
        <f t="shared" si="42"/>
        <v>354340242016</v>
      </c>
      <c r="G1136" s="79">
        <v>1.4908642762928359</v>
      </c>
      <c r="H1136" s="80">
        <f t="shared" si="41"/>
        <v>654893</v>
      </c>
      <c r="I1136" s="81">
        <v>653035</v>
      </c>
      <c r="J1136" s="82">
        <v>1858</v>
      </c>
      <c r="K1136" s="83">
        <f>(H1136)/VLOOKUP(D1136,'Dados Base'!$B:$K,6,FALSE)</f>
        <v>1006.9545028214709</v>
      </c>
      <c r="L1136" s="88">
        <f t="shared" si="43"/>
        <v>99.716289531266938</v>
      </c>
      <c r="M1136" s="85" t="s">
        <v>702</v>
      </c>
      <c r="N1136" s="86">
        <v>0.8</v>
      </c>
      <c r="O1136" s="87" t="s">
        <v>691</v>
      </c>
      <c r="P1136" s="87" t="s">
        <v>691</v>
      </c>
      <c r="Q1136" s="87" t="s">
        <v>691</v>
      </c>
      <c r="R1136" s="87" t="s">
        <v>691</v>
      </c>
      <c r="S1136" s="87" t="s">
        <v>691</v>
      </c>
      <c r="T1136" s="87" t="s">
        <v>691</v>
      </c>
      <c r="U1136" s="87" t="s">
        <v>691</v>
      </c>
      <c r="V1136" s="87" t="s">
        <v>691</v>
      </c>
      <c r="W1136" s="85">
        <v>0</v>
      </c>
      <c r="X1136" s="47">
        <v>2.6596083984490737</v>
      </c>
      <c r="Y1136" s="9">
        <v>739.74</v>
      </c>
      <c r="Z1136" s="10">
        <v>34517.852730000006</v>
      </c>
      <c r="AA1136" s="10">
        <v>1796.6612699999998</v>
      </c>
      <c r="AB1136" s="11">
        <v>54</v>
      </c>
      <c r="AC1136" s="12">
        <v>3</v>
      </c>
      <c r="AD1136" s="153">
        <f>VLOOKUP(D1136,'Dados Base'!$B:$K,9,FALSE)*31536000/VLOOKUP($F1136,F:H,MATCH(H1135,F1135:AF1135,0),FALSE)</f>
        <v>469.50570551219818</v>
      </c>
      <c r="AE1136" s="153">
        <f>VLOOKUP(D1136,'Dados Base'!$B:$K,10,FALSE)*31536000/VLOOKUP($F1136,F:H,MATCH(H1135,F1135:AF1135,0),FALSE)</f>
        <v>48.635975647930259</v>
      </c>
      <c r="AF1136" s="14">
        <v>99.4</v>
      </c>
      <c r="AG1136" s="15">
        <v>100</v>
      </c>
      <c r="AH1136" s="14">
        <v>98</v>
      </c>
      <c r="AI1136" s="14">
        <v>61.48</v>
      </c>
      <c r="AJ1136" s="14">
        <v>99.68</v>
      </c>
      <c r="AK1136" s="72">
        <f>(SUMIFS('Banco de Indicadores Mun. (2)'!I:I,'Banco de Indicadores Mun. (2)'!B:B,'Banco de Indicadores - Mun. (1)'!B1136,'Banco de Indicadores Mun. (2)'!A:A,'Banco de Indicadores - Mun. (1)'!A1136) / VLOOKUP(D1136,'Dados Base'!$B:$K,8,FALSE)) * 100</f>
        <v>126.44347619047616</v>
      </c>
      <c r="AL1136" s="72">
        <f>(SUMIFS('Banco de Indicadores Mun. (2)'!I:I,'Banco de Indicadores Mun. (2)'!B:B,'Banco de Indicadores - Mun. (1)'!B1136,'Banco de Indicadores Mun. (2)'!A:A,'Banco de Indicadores - Mun. (1)'!A1136) / VLOOKUP(D1136,'Dados Base'!$B:$K,9,FALSE)) * 100</f>
        <v>40.850969230769216</v>
      </c>
      <c r="AM1136" s="72">
        <f>(SUMIFS('Banco de Indicadores Mun. (2)'!J:J,'Banco de Indicadores Mun. (2)'!B:B,'Banco de Indicadores - Mun. (1)'!B1136,'Banco de Indicadores Mun. (2)'!A:A,'Banco de Indicadores - Mun. (1)'!A1136) / VLOOKUP(D1136,'Dados Base'!$B:$K,7,FALSE)) * 100</f>
        <v>5.8565841121495295</v>
      </c>
      <c r="AN1136" s="72">
        <f>(SUMIFS('Banco de Indicadores Mun. (2)'!K:K,'Banco de Indicadores Mun. (2)'!B:B,'Banco de Indicadores - Mun. (1)'!B1136,'Banco de Indicadores Mun. (2)'!A:A,'Banco de Indicadores - Mun. (1)'!A1136) / VLOOKUP(D1136,'Dados Base'!$B:$K,10,FALSE)) * 100</f>
        <v>381.94441584158415</v>
      </c>
      <c r="AO1136" s="21">
        <v>0</v>
      </c>
      <c r="AP1136" s="125">
        <v>0</v>
      </c>
      <c r="AQ1136" s="17">
        <v>0</v>
      </c>
      <c r="AR1136" s="18">
        <v>10</v>
      </c>
      <c r="AS1136" s="20">
        <v>98.5</v>
      </c>
      <c r="AT1136" s="20">
        <v>98.499999999999986</v>
      </c>
      <c r="AU1136" s="20">
        <v>95.052498100346327</v>
      </c>
      <c r="AV1136" s="21">
        <v>9.98</v>
      </c>
      <c r="AW1136" s="21">
        <v>20</v>
      </c>
      <c r="AX1136" s="21">
        <v>3</v>
      </c>
      <c r="AY1136" s="116">
        <v>126.68606032244467</v>
      </c>
    </row>
    <row r="1137" spans="1:51" ht="15" x14ac:dyDescent="0.25">
      <c r="A1137" s="144">
        <v>2016</v>
      </c>
      <c r="B1137" s="77" t="s">
        <v>492</v>
      </c>
      <c r="C1137" s="78">
        <v>8</v>
      </c>
      <c r="D1137" s="77">
        <v>3543600</v>
      </c>
      <c r="E1137" s="78">
        <v>35436008</v>
      </c>
      <c r="F1137" s="78" t="str">
        <f t="shared" si="42"/>
        <v>354360082016</v>
      </c>
      <c r="G1137" s="79">
        <v>9.8973232710597436E-2</v>
      </c>
      <c r="H1137" s="80">
        <f t="shared" si="41"/>
        <v>3454</v>
      </c>
      <c r="I1137" s="81">
        <v>3049</v>
      </c>
      <c r="J1137" s="82">
        <v>405</v>
      </c>
      <c r="K1137" s="83">
        <f>(H1137)/VLOOKUP(D1137,'Dados Base'!$B:$K,6,FALSE)</f>
        <v>20.130551346310757</v>
      </c>
      <c r="L1137" s="88">
        <f t="shared" si="43"/>
        <v>88.274464389114073</v>
      </c>
      <c r="M1137" s="85" t="s">
        <v>702</v>
      </c>
      <c r="N1137" s="86">
        <v>0.74</v>
      </c>
      <c r="O1137" s="87" t="s">
        <v>691</v>
      </c>
      <c r="P1137" s="87" t="s">
        <v>691</v>
      </c>
      <c r="Q1137" s="87" t="s">
        <v>691</v>
      </c>
      <c r="R1137" s="87" t="s">
        <v>691</v>
      </c>
      <c r="S1137" s="87" t="s">
        <v>691</v>
      </c>
      <c r="T1137" s="87" t="s">
        <v>691</v>
      </c>
      <c r="U1137" s="87" t="s">
        <v>691</v>
      </c>
      <c r="V1137" s="87" t="s">
        <v>691</v>
      </c>
      <c r="W1137" s="85">
        <v>26.55</v>
      </c>
      <c r="X1137" s="47">
        <v>7.579011458333334E-3</v>
      </c>
      <c r="Y1137" s="9">
        <v>2.21</v>
      </c>
      <c r="Z1137" s="10">
        <v>136.06451024630539</v>
      </c>
      <c r="AA1137" s="10">
        <v>34.521489753694588</v>
      </c>
      <c r="AB1137" s="11">
        <v>0</v>
      </c>
      <c r="AC1137" s="12">
        <v>0</v>
      </c>
      <c r="AD1137" s="153">
        <f>VLOOKUP(D1137,'Dados Base'!$B:$K,9,FALSE)*31536000/VLOOKUP($F1137,F:H,MATCH(H1136,F1136:AF1136,0),FALSE)</f>
        <v>24377.857556456282</v>
      </c>
      <c r="AE1137" s="153">
        <f>VLOOKUP(D1137,'Dados Base'!$B:$K,10,FALSE)*31536000/VLOOKUP($F1137,F:H,MATCH(H1136,F1136:AF1136,0),FALSE)</f>
        <v>2921.6907932831496</v>
      </c>
      <c r="AF1137" s="14">
        <v>84.26</v>
      </c>
      <c r="AG1137" s="15">
        <v>86.72</v>
      </c>
      <c r="AH1137" s="14">
        <v>79.569999999999993</v>
      </c>
      <c r="AI1137" s="14">
        <v>16.489999999999998</v>
      </c>
      <c r="AJ1137" s="14">
        <v>96.23</v>
      </c>
      <c r="AK1137" s="72">
        <f>(SUMIFS('Banco de Indicadores Mun. (2)'!I:I,'Banco de Indicadores Mun. (2)'!B:B,'Banco de Indicadores - Mun. (1)'!B1137,'Banco de Indicadores Mun. (2)'!A:A,'Banco de Indicadores - Mun. (1)'!A1137) / VLOOKUP(D1137,'Dados Base'!$B:$K,8,FALSE)) * 100</f>
        <v>3.5288072289156625</v>
      </c>
      <c r="AL1137" s="72">
        <f>(SUMIFS('Banco de Indicadores Mun. (2)'!I:I,'Banco de Indicadores Mun. (2)'!B:B,'Banco de Indicadores - Mun. (1)'!B1137,'Banco de Indicadores Mun. (2)'!A:A,'Banco de Indicadores - Mun. (1)'!A1137) / VLOOKUP(D1137,'Dados Base'!$B:$K,9,FALSE)) * 100</f>
        <v>1.0969700374531834</v>
      </c>
      <c r="AM1137" s="72">
        <f>(SUMIFS('Banco de Indicadores Mun. (2)'!J:J,'Banco de Indicadores Mun. (2)'!B:B,'Banco de Indicadores - Mun. (1)'!B1137,'Banco de Indicadores Mun. (2)'!A:A,'Banco de Indicadores - Mun. (1)'!A1137) / VLOOKUP(D1137,'Dados Base'!$B:$K,7,FALSE)) * 100</f>
        <v>2.966764705882353</v>
      </c>
      <c r="AN1137" s="72">
        <f>(SUMIFS('Banco de Indicadores Mun. (2)'!K:K,'Banco de Indicadores Mun. (2)'!B:B,'Banco de Indicadores - Mun. (1)'!B1137,'Banco de Indicadores Mun. (2)'!A:A,'Banco de Indicadores - Mun. (1)'!A1137) / VLOOKUP(D1137,'Dados Base'!$B:$K,10,FALSE)) * 100</f>
        <v>4.4245625000000013</v>
      </c>
      <c r="AO1137" s="21">
        <v>0</v>
      </c>
      <c r="AP1137" s="125">
        <v>0</v>
      </c>
      <c r="AQ1137" s="17">
        <v>0</v>
      </c>
      <c r="AR1137" s="18">
        <v>7.4</v>
      </c>
      <c r="AS1137" s="20">
        <v>87.651888341543511</v>
      </c>
      <c r="AT1137" s="20">
        <v>87.651888341543511</v>
      </c>
      <c r="AU1137" s="20">
        <v>79.762999452654611</v>
      </c>
      <c r="AV1137" s="21">
        <v>8.5</v>
      </c>
      <c r="AW1137" s="21">
        <v>0</v>
      </c>
      <c r="AX1137" s="21">
        <v>0</v>
      </c>
      <c r="AY1137" s="116">
        <v>182.49213734585823</v>
      </c>
    </row>
    <row r="1138" spans="1:51" ht="15" x14ac:dyDescent="0.25">
      <c r="A1138" s="144">
        <v>2016</v>
      </c>
      <c r="B1138" s="77" t="s">
        <v>493</v>
      </c>
      <c r="C1138" s="78">
        <v>9</v>
      </c>
      <c r="D1138" s="77">
        <v>3543709</v>
      </c>
      <c r="E1138" s="78">
        <v>35437099</v>
      </c>
      <c r="F1138" s="78" t="str">
        <f t="shared" si="42"/>
        <v>354370992016</v>
      </c>
      <c r="G1138" s="79">
        <v>2.5859234752267923E-2</v>
      </c>
      <c r="H1138" s="80">
        <f t="shared" si="41"/>
        <v>10456</v>
      </c>
      <c r="I1138" s="81">
        <v>8572</v>
      </c>
      <c r="J1138" s="82">
        <v>1884</v>
      </c>
      <c r="K1138" s="83">
        <f>(H1138)/VLOOKUP(D1138,'Dados Base'!$B:$K,6,FALSE)</f>
        <v>33.360985259396337</v>
      </c>
      <c r="L1138" s="88">
        <f t="shared" si="43"/>
        <v>81.981637337413929</v>
      </c>
      <c r="M1138" s="85" t="s">
        <v>702</v>
      </c>
      <c r="N1138" s="86">
        <v>0.73399999999999999</v>
      </c>
      <c r="O1138" s="87" t="s">
        <v>691</v>
      </c>
      <c r="P1138" s="87" t="s">
        <v>691</v>
      </c>
      <c r="Q1138" s="87" t="s">
        <v>691</v>
      </c>
      <c r="R1138" s="87" t="s">
        <v>691</v>
      </c>
      <c r="S1138" s="87" t="s">
        <v>691</v>
      </c>
      <c r="T1138" s="87" t="s">
        <v>691</v>
      </c>
      <c r="U1138" s="87" t="s">
        <v>691</v>
      </c>
      <c r="V1138" s="87" t="s">
        <v>691</v>
      </c>
      <c r="W1138" s="85">
        <v>0</v>
      </c>
      <c r="X1138" s="47">
        <v>2.2120974999999998E-2</v>
      </c>
      <c r="Y1138" s="9">
        <v>6.15</v>
      </c>
      <c r="Z1138" s="10">
        <v>45.517679999999984</v>
      </c>
      <c r="AA1138" s="10">
        <v>428.65631999999999</v>
      </c>
      <c r="AB1138" s="11">
        <v>1</v>
      </c>
      <c r="AC1138" s="12">
        <v>0</v>
      </c>
      <c r="AD1138" s="153">
        <f>VLOOKUP(D1138,'Dados Base'!$B:$K,9,FALSE)*31536000/VLOOKUP($F1138,F:H,MATCH(H1137,F1137:AF1137,0),FALSE)</f>
        <v>12788.125478194339</v>
      </c>
      <c r="AE1138" s="153">
        <f>VLOOKUP(D1138,'Dados Base'!$B:$K,10,FALSE)*31536000/VLOOKUP($F1138,F:H,MATCH(H1137,F1137:AF1137,0),FALSE)</f>
        <v>1508.0336648814077</v>
      </c>
      <c r="AF1138" s="14">
        <v>81.239999999999995</v>
      </c>
      <c r="AG1138" s="15">
        <v>81.239999999999995</v>
      </c>
      <c r="AH1138" s="14">
        <v>81.239999999999995</v>
      </c>
      <c r="AI1138" s="14">
        <v>46.44</v>
      </c>
      <c r="AJ1138" s="14">
        <v>100</v>
      </c>
      <c r="AK1138" s="72">
        <f>(SUMIFS('Banco de Indicadores Mun. (2)'!I:I,'Banco de Indicadores Mun. (2)'!B:B,'Banco de Indicadores - Mun. (1)'!B1138,'Banco de Indicadores Mun. (2)'!A:A,'Banco de Indicadores - Mun. (1)'!A1138) / VLOOKUP(D1138,'Dados Base'!$B:$K,8,FALSE)) * 100</f>
        <v>18.260581699346403</v>
      </c>
      <c r="AL1138" s="72">
        <f>(SUMIFS('Banco de Indicadores Mun. (2)'!I:I,'Banco de Indicadores Mun. (2)'!B:B,'Banco de Indicadores - Mun. (1)'!B1138,'Banco de Indicadores Mun. (2)'!A:A,'Banco de Indicadores - Mun. (1)'!A1138) / VLOOKUP(D1138,'Dados Base'!$B:$K,9,FALSE)) * 100</f>
        <v>6.5893136792452829</v>
      </c>
      <c r="AM1138" s="72">
        <f>(SUMIFS('Banco de Indicadores Mun. (2)'!J:J,'Banco de Indicadores Mun. (2)'!B:B,'Banco de Indicadores - Mun. (1)'!B1138,'Banco de Indicadores Mun. (2)'!A:A,'Banco de Indicadores - Mun. (1)'!A1138) / VLOOKUP(D1138,'Dados Base'!$B:$K,7,FALSE)) * 100</f>
        <v>10.139330097087379</v>
      </c>
      <c r="AN1138" s="72">
        <f>(SUMIFS('Banco de Indicadores Mun. (2)'!K:K,'Banco de Indicadores Mun. (2)'!B:B,'Banco de Indicadores - Mun. (1)'!B1138,'Banco de Indicadores Mun. (2)'!A:A,'Banco de Indicadores - Mun. (1)'!A1138) / VLOOKUP(D1138,'Dados Base'!$B:$K,10,FALSE)) * 100</f>
        <v>34.990359999999995</v>
      </c>
      <c r="AO1138" s="21">
        <v>0</v>
      </c>
      <c r="AP1138" s="125">
        <v>0</v>
      </c>
      <c r="AQ1138" s="17">
        <v>0</v>
      </c>
      <c r="AR1138" s="18">
        <v>10</v>
      </c>
      <c r="AS1138" s="20">
        <v>100</v>
      </c>
      <c r="AT1138" s="20">
        <v>11.999999999999998</v>
      </c>
      <c r="AU1138" s="20">
        <v>9.5993622594237564</v>
      </c>
      <c r="AV1138" s="21">
        <v>2.2999999999999998</v>
      </c>
      <c r="AW1138" s="21">
        <v>0</v>
      </c>
      <c r="AX1138" s="21">
        <v>0</v>
      </c>
      <c r="AY1138" s="116">
        <v>0</v>
      </c>
    </row>
    <row r="1139" spans="1:51" ht="15" x14ac:dyDescent="0.25">
      <c r="A1139" s="144">
        <v>2016</v>
      </c>
      <c r="B1139" s="77" t="s">
        <v>494</v>
      </c>
      <c r="C1139" s="78">
        <v>20</v>
      </c>
      <c r="D1139" s="77">
        <v>3543808</v>
      </c>
      <c r="E1139" s="78">
        <v>354380820</v>
      </c>
      <c r="F1139" s="78" t="str">
        <f t="shared" si="42"/>
        <v>3543808202016</v>
      </c>
      <c r="G1139" s="79">
        <v>-0.27650357607496012</v>
      </c>
      <c r="H1139" s="80">
        <f t="shared" si="41"/>
        <v>9795</v>
      </c>
      <c r="I1139" s="81">
        <v>8833</v>
      </c>
      <c r="J1139" s="82">
        <v>962</v>
      </c>
      <c r="K1139" s="83">
        <f>(H1139)/VLOOKUP(D1139,'Dados Base'!$B:$K,6,FALSE)</f>
        <v>27.322175732217573</v>
      </c>
      <c r="L1139" s="88">
        <f t="shared" si="43"/>
        <v>90.17866258295048</v>
      </c>
      <c r="M1139" s="85" t="s">
        <v>702</v>
      </c>
      <c r="N1139" s="86">
        <v>0.72299999999999998</v>
      </c>
      <c r="O1139" s="87" t="s">
        <v>691</v>
      </c>
      <c r="P1139" s="87" t="s">
        <v>691</v>
      </c>
      <c r="Q1139" s="87" t="s">
        <v>691</v>
      </c>
      <c r="R1139" s="87" t="s">
        <v>691</v>
      </c>
      <c r="S1139" s="87" t="s">
        <v>691</v>
      </c>
      <c r="T1139" s="87" t="s">
        <v>691</v>
      </c>
      <c r="U1139" s="87" t="s">
        <v>691</v>
      </c>
      <c r="V1139" s="87" t="s">
        <v>691</v>
      </c>
      <c r="W1139" s="85">
        <v>0</v>
      </c>
      <c r="X1139" s="47">
        <v>2.2171390625000002E-2</v>
      </c>
      <c r="Y1139" s="9">
        <v>6.16</v>
      </c>
      <c r="Z1139" s="10">
        <v>313.38252</v>
      </c>
      <c r="AA1139" s="10">
        <v>161.43948</v>
      </c>
      <c r="AB1139" s="11">
        <v>1</v>
      </c>
      <c r="AC1139" s="12">
        <v>1</v>
      </c>
      <c r="AD1139" s="153">
        <f>VLOOKUP(D1139,'Dados Base'!$B:$K,9,FALSE)*31536000/VLOOKUP($F1139,F:H,MATCH(H1138,F1138:AF1138,0),FALSE)</f>
        <v>8306.5727411944863</v>
      </c>
      <c r="AE1139" s="153">
        <f>VLOOKUP(D1139,'Dados Base'!$B:$K,10,FALSE)*31536000/VLOOKUP($F1139,F:H,MATCH(H1138,F1138:AF1138,0),FALSE)</f>
        <v>1030.2725880551304</v>
      </c>
      <c r="AF1139" s="14">
        <v>86.92</v>
      </c>
      <c r="AG1139" s="15">
        <v>87.24</v>
      </c>
      <c r="AH1139" s="14">
        <v>84.22</v>
      </c>
      <c r="AI1139" s="14">
        <v>4.32</v>
      </c>
      <c r="AJ1139" s="14">
        <v>100</v>
      </c>
      <c r="AK1139" s="72">
        <f>(SUMIFS('Banco de Indicadores Mun. (2)'!I:I,'Banco de Indicadores Mun. (2)'!B:B,'Banco de Indicadores - Mun. (1)'!B1139,'Banco de Indicadores Mun. (2)'!A:A,'Banco de Indicadores - Mun. (1)'!A1139) / VLOOKUP(D1139,'Dados Base'!$B:$K,8,FALSE)) * 100</f>
        <v>1.6571028037383175</v>
      </c>
      <c r="AL1139" s="72">
        <f>(SUMIFS('Banco de Indicadores Mun. (2)'!I:I,'Banco de Indicadores Mun. (2)'!B:B,'Banco de Indicadores - Mun. (1)'!B1139,'Banco de Indicadores Mun. (2)'!A:A,'Banco de Indicadores - Mun. (1)'!A1139) / VLOOKUP(D1139,'Dados Base'!$B:$K,9,FALSE)) * 100</f>
        <v>0.6872480620155037</v>
      </c>
      <c r="AM1139" s="72">
        <f>(SUMIFS('Banco de Indicadores Mun. (2)'!J:J,'Banco de Indicadores Mun. (2)'!B:B,'Banco de Indicadores - Mun. (1)'!B1139,'Banco de Indicadores Mun. (2)'!A:A,'Banco de Indicadores - Mun. (1)'!A1139) / VLOOKUP(D1139,'Dados Base'!$B:$K,7,FALSE)) * 100</f>
        <v>1.5422266666666664</v>
      </c>
      <c r="AN1139" s="72">
        <f>(SUMIFS('Banco de Indicadores Mun. (2)'!K:K,'Banco de Indicadores Mun. (2)'!B:B,'Banco de Indicadores - Mun. (1)'!B1139,'Banco de Indicadores Mun. (2)'!A:A,'Banco de Indicadores - Mun. (1)'!A1139) / VLOOKUP(D1139,'Dados Base'!$B:$K,10,FALSE)) * 100</f>
        <v>1.9263437499999994</v>
      </c>
      <c r="AO1139" s="21">
        <v>0</v>
      </c>
      <c r="AP1139" s="125">
        <v>0</v>
      </c>
      <c r="AQ1139" s="17">
        <v>0</v>
      </c>
      <c r="AR1139" s="18">
        <v>9.1999999999999993</v>
      </c>
      <c r="AS1139" s="20">
        <v>100</v>
      </c>
      <c r="AT1139" s="20">
        <v>99.999999999999986</v>
      </c>
      <c r="AU1139" s="20">
        <v>66</v>
      </c>
      <c r="AV1139" s="21">
        <v>7.29</v>
      </c>
      <c r="AW1139" s="21">
        <v>0</v>
      </c>
      <c r="AX1139" s="21">
        <v>1</v>
      </c>
      <c r="AY1139" s="116">
        <v>0</v>
      </c>
    </row>
    <row r="1140" spans="1:51" ht="15" x14ac:dyDescent="0.25">
      <c r="A1140" s="144">
        <v>2016</v>
      </c>
      <c r="B1140" s="77" t="s">
        <v>495</v>
      </c>
      <c r="C1140" s="78">
        <v>5</v>
      </c>
      <c r="D1140" s="77">
        <v>3543907</v>
      </c>
      <c r="E1140" s="78">
        <v>35439075</v>
      </c>
      <c r="F1140" s="78" t="str">
        <f t="shared" si="42"/>
        <v>354390752016</v>
      </c>
      <c r="G1140" s="79">
        <v>0.89008957074501183</v>
      </c>
      <c r="H1140" s="80">
        <f t="shared" si="41"/>
        <v>195490</v>
      </c>
      <c r="I1140" s="81">
        <v>191051</v>
      </c>
      <c r="J1140" s="82">
        <v>4439</v>
      </c>
      <c r="K1140" s="83">
        <f>(H1140)/VLOOKUP(D1140,'Dados Base'!$B:$K,6,FALSE)</f>
        <v>392.54231842734083</v>
      </c>
      <c r="L1140" s="88">
        <f t="shared" si="43"/>
        <v>97.729295616144057</v>
      </c>
      <c r="M1140" s="85" t="s">
        <v>702</v>
      </c>
      <c r="N1140" s="86">
        <v>0.80300000000000005</v>
      </c>
      <c r="O1140" s="87" t="s">
        <v>691</v>
      </c>
      <c r="P1140" s="87" t="s">
        <v>691</v>
      </c>
      <c r="Q1140" s="87" t="s">
        <v>691</v>
      </c>
      <c r="R1140" s="87" t="s">
        <v>691</v>
      </c>
      <c r="S1140" s="87" t="s">
        <v>691</v>
      </c>
      <c r="T1140" s="87" t="s">
        <v>691</v>
      </c>
      <c r="U1140" s="87" t="s">
        <v>691</v>
      </c>
      <c r="V1140" s="87" t="s">
        <v>691</v>
      </c>
      <c r="W1140" s="85">
        <v>0</v>
      </c>
      <c r="X1140" s="47">
        <v>0.68104733796296302</v>
      </c>
      <c r="Y1140" s="9">
        <v>176.91</v>
      </c>
      <c r="Z1140" s="10">
        <v>5597.7000749999997</v>
      </c>
      <c r="AA1140" s="10">
        <v>5017.0799250000009</v>
      </c>
      <c r="AB1140" s="11">
        <v>29</v>
      </c>
      <c r="AC1140" s="12">
        <v>1</v>
      </c>
      <c r="AD1140" s="153">
        <f>VLOOKUP(D1140,'Dados Base'!$B:$K,9,FALSE)*31536000/VLOOKUP($F1140,F:H,MATCH(H1139,F1139:AF1139,0),FALSE)</f>
        <v>982.42488106808537</v>
      </c>
      <c r="AE1140" s="153">
        <f>VLOOKUP(D1140,'Dados Base'!$B:$K,10,FALSE)*31536000/VLOOKUP($F1140,F:H,MATCH(H1139,F1139:AF1139,0),FALSE)</f>
        <v>129.05417156887816</v>
      </c>
      <c r="AF1140" s="14">
        <v>100</v>
      </c>
      <c r="AG1140" s="15">
        <v>100</v>
      </c>
      <c r="AH1140" s="14">
        <v>100</v>
      </c>
      <c r="AI1140" s="14">
        <v>39.08</v>
      </c>
      <c r="AJ1140" s="14">
        <v>100</v>
      </c>
      <c r="AK1140" s="72">
        <f>(SUMIFS('Banco de Indicadores Mun. (2)'!I:I,'Banco de Indicadores Mun. (2)'!B:B,'Banco de Indicadores - Mun. (1)'!B1140,'Banco de Indicadores Mun. (2)'!A:A,'Banco de Indicadores - Mun. (1)'!A1140) / VLOOKUP(D1140,'Dados Base'!$B:$K,8,FALSE)) * 100</f>
        <v>50.630708695652181</v>
      </c>
      <c r="AL1140" s="72">
        <f>(SUMIFS('Banco de Indicadores Mun. (2)'!I:I,'Banco de Indicadores Mun. (2)'!B:B,'Banco de Indicadores - Mun. (1)'!B1140,'Banco de Indicadores Mun. (2)'!A:A,'Banco de Indicadores - Mun. (1)'!A1140) / VLOOKUP(D1140,'Dados Base'!$B:$K,9,FALSE)) * 100</f>
        <v>19.121614121510675</v>
      </c>
      <c r="AM1140" s="72">
        <f>(SUMIFS('Banco de Indicadores Mun. (2)'!J:J,'Banco de Indicadores Mun. (2)'!B:B,'Banco de Indicadores - Mun. (1)'!B1140,'Banco de Indicadores Mun. (2)'!A:A,'Banco de Indicadores - Mun. (1)'!A1140) / VLOOKUP(D1140,'Dados Base'!$B:$K,7,FALSE)) * 100</f>
        <v>69.230919999999998</v>
      </c>
      <c r="AN1140" s="72">
        <f>(SUMIFS('Banco de Indicadores Mun. (2)'!K:K,'Banco de Indicadores Mun. (2)'!B:B,'Banco de Indicadores - Mun. (1)'!B1140,'Banco de Indicadores Mun. (2)'!A:A,'Banco de Indicadores - Mun. (1)'!A1140) / VLOOKUP(D1140,'Dados Base'!$B:$K,10,FALSE)) * 100</f>
        <v>15.755312500000004</v>
      </c>
      <c r="AO1140" s="21">
        <v>0</v>
      </c>
      <c r="AP1140" s="125">
        <v>0</v>
      </c>
      <c r="AQ1140" s="17">
        <v>0</v>
      </c>
      <c r="AR1140" s="18">
        <v>8.8000000000000007</v>
      </c>
      <c r="AS1140" s="20">
        <v>99.5</v>
      </c>
      <c r="AT1140" s="20">
        <v>54.725000000000001</v>
      </c>
      <c r="AU1140" s="20">
        <v>52.734960828203683</v>
      </c>
      <c r="AV1140" s="21">
        <v>6.25</v>
      </c>
      <c r="AW1140" s="21">
        <v>2</v>
      </c>
      <c r="AX1140" s="21">
        <v>1</v>
      </c>
      <c r="AY1140" s="116">
        <v>137.37964277174538</v>
      </c>
    </row>
    <row r="1141" spans="1:51" ht="15" x14ac:dyDescent="0.25">
      <c r="A1141" s="144">
        <v>2016</v>
      </c>
      <c r="B1141" s="77" t="s">
        <v>496</v>
      </c>
      <c r="C1141" s="78">
        <v>5</v>
      </c>
      <c r="D1141" s="77">
        <v>3544004</v>
      </c>
      <c r="E1141" s="78">
        <v>35440045</v>
      </c>
      <c r="F1141" s="78" t="str">
        <f t="shared" si="42"/>
        <v>354400452016</v>
      </c>
      <c r="G1141" s="79">
        <v>1.9056597990805502</v>
      </c>
      <c r="H1141" s="80">
        <f t="shared" si="41"/>
        <v>32594</v>
      </c>
      <c r="I1141" s="81">
        <v>31804</v>
      </c>
      <c r="J1141" s="82">
        <v>790</v>
      </c>
      <c r="K1141" s="83">
        <f>(H1141)/VLOOKUP(D1141,'Dados Base'!$B:$K,6,FALSE)</f>
        <v>143.62386533885609</v>
      </c>
      <c r="L1141" s="88">
        <f t="shared" si="43"/>
        <v>97.576241025955696</v>
      </c>
      <c r="M1141" s="85" t="s">
        <v>702</v>
      </c>
      <c r="N1141" s="86">
        <v>0.75900000000000001</v>
      </c>
      <c r="O1141" s="87" t="s">
        <v>691</v>
      </c>
      <c r="P1141" s="87" t="s">
        <v>691</v>
      </c>
      <c r="Q1141" s="87" t="s">
        <v>691</v>
      </c>
      <c r="R1141" s="87" t="s">
        <v>691</v>
      </c>
      <c r="S1141" s="87" t="s">
        <v>691</v>
      </c>
      <c r="T1141" s="87" t="s">
        <v>691</v>
      </c>
      <c r="U1141" s="87" t="s">
        <v>691</v>
      </c>
      <c r="V1141" s="87" t="s">
        <v>691</v>
      </c>
      <c r="W1141" s="85">
        <v>0</v>
      </c>
      <c r="X1141" s="47">
        <v>9.4969107620370377E-2</v>
      </c>
      <c r="Y1141" s="9">
        <v>25.92</v>
      </c>
      <c r="Z1141" s="10">
        <v>0</v>
      </c>
      <c r="AA1141" s="10">
        <v>1749.546</v>
      </c>
      <c r="AB1141" s="11">
        <v>1</v>
      </c>
      <c r="AC1141" s="12">
        <v>0</v>
      </c>
      <c r="AD1141" s="153">
        <f>VLOOKUP(D1141,'Dados Base'!$B:$K,9,FALSE)*31536000/VLOOKUP($F1141,F:H,MATCH(H1140,F1140:AF1140,0),FALSE)</f>
        <v>2709.112106522673</v>
      </c>
      <c r="AE1141" s="153">
        <f>VLOOKUP(D1141,'Dados Base'!$B:$K,10,FALSE)*31536000/VLOOKUP($F1141,F:H,MATCH(H1140,F1140:AF1140,0),FALSE)</f>
        <v>357.98981407621045</v>
      </c>
      <c r="AF1141" s="14">
        <v>95.72</v>
      </c>
      <c r="AG1141" s="15">
        <v>96.82</v>
      </c>
      <c r="AH1141" s="14">
        <v>95.72</v>
      </c>
      <c r="AI1141" s="14">
        <v>56.09</v>
      </c>
      <c r="AJ1141" s="14">
        <v>98.86</v>
      </c>
      <c r="AK1141" s="72">
        <f>(SUMIFS('Banco de Indicadores Mun. (2)'!I:I,'Banco de Indicadores Mun. (2)'!B:B,'Banco de Indicadores - Mun. (1)'!B1141,'Banco de Indicadores Mun. (2)'!A:A,'Banco de Indicadores - Mun. (1)'!A1141) / VLOOKUP(D1141,'Dados Base'!$B:$K,8,FALSE)) * 100</f>
        <v>21.7506320754717</v>
      </c>
      <c r="AL1141" s="72">
        <f>(SUMIFS('Banco de Indicadores Mun. (2)'!I:I,'Banco de Indicadores Mun. (2)'!B:B,'Banco de Indicadores - Mun. (1)'!B1141,'Banco de Indicadores Mun. (2)'!A:A,'Banco de Indicadores - Mun. (1)'!A1141) / VLOOKUP(D1141,'Dados Base'!$B:$K,9,FALSE)) * 100</f>
        <v>8.2341678571428574</v>
      </c>
      <c r="AM1141" s="72">
        <f>(SUMIFS('Banco de Indicadores Mun. (2)'!J:J,'Banco de Indicadores Mun. (2)'!B:B,'Banco de Indicadores - Mun. (1)'!B1141,'Banco de Indicadores Mun. (2)'!A:A,'Banco de Indicadores - Mun. (1)'!A1141) / VLOOKUP(D1141,'Dados Base'!$B:$K,7,FALSE)) * 100</f>
        <v>28.086971014492757</v>
      </c>
      <c r="AN1141" s="72">
        <f>(SUMIFS('Banco de Indicadores Mun. (2)'!K:K,'Banco de Indicadores Mun. (2)'!B:B,'Banco de Indicadores - Mun. (1)'!B1141,'Banco de Indicadores Mun. (2)'!A:A,'Banco de Indicadores - Mun. (1)'!A1141) / VLOOKUP(D1141,'Dados Base'!$B:$K,10,FALSE)) * 100</f>
        <v>9.9342162162162158</v>
      </c>
      <c r="AO1141" s="21">
        <v>0</v>
      </c>
      <c r="AP1141" s="125">
        <v>0</v>
      </c>
      <c r="AQ1141" s="17">
        <v>0</v>
      </c>
      <c r="AR1141" s="18">
        <v>9.8000000000000007</v>
      </c>
      <c r="AS1141" s="20">
        <v>99</v>
      </c>
      <c r="AT1141" s="20">
        <v>0</v>
      </c>
      <c r="AU1141" s="20">
        <v>0</v>
      </c>
      <c r="AV1141" s="21">
        <v>1.48</v>
      </c>
      <c r="AW1141" s="21">
        <v>0</v>
      </c>
      <c r="AX1141" s="21">
        <v>0</v>
      </c>
      <c r="AY1141" s="116">
        <v>80.709929703034362</v>
      </c>
    </row>
    <row r="1142" spans="1:51" ht="15" x14ac:dyDescent="0.25">
      <c r="A1142" s="144">
        <v>2016</v>
      </c>
      <c r="B1142" s="77" t="s">
        <v>497</v>
      </c>
      <c r="C1142" s="78">
        <v>6</v>
      </c>
      <c r="D1142" s="77">
        <v>3544103</v>
      </c>
      <c r="E1142" s="78">
        <v>35441036</v>
      </c>
      <c r="F1142" s="78" t="str">
        <f t="shared" si="42"/>
        <v>354410362016</v>
      </c>
      <c r="G1142" s="79">
        <v>1.3940153341033268</v>
      </c>
      <c r="H1142" s="80">
        <f t="shared" si="41"/>
        <v>47508</v>
      </c>
      <c r="I1142" s="81">
        <v>47508</v>
      </c>
      <c r="J1142" s="82">
        <v>0</v>
      </c>
      <c r="K1142" s="83">
        <f>(H1142)/VLOOKUP(D1142,'Dados Base'!$B:$K,6,FALSE)</f>
        <v>1295.5549495500409</v>
      </c>
      <c r="L1142" s="88">
        <f t="shared" si="43"/>
        <v>100</v>
      </c>
      <c r="M1142" s="85" t="s">
        <v>702</v>
      </c>
      <c r="N1142" s="86">
        <v>0.749</v>
      </c>
      <c r="O1142" s="87" t="s">
        <v>691</v>
      </c>
      <c r="P1142" s="87" t="s">
        <v>691</v>
      </c>
      <c r="Q1142" s="87" t="s">
        <v>691</v>
      </c>
      <c r="R1142" s="87" t="s">
        <v>691</v>
      </c>
      <c r="S1142" s="87" t="s">
        <v>691</v>
      </c>
      <c r="T1142" s="87" t="s">
        <v>691</v>
      </c>
      <c r="U1142" s="87" t="s">
        <v>691</v>
      </c>
      <c r="V1142" s="87" t="s">
        <v>691</v>
      </c>
      <c r="W1142" s="85">
        <v>1.83</v>
      </c>
      <c r="X1142" s="47">
        <v>0.12420851129166667</v>
      </c>
      <c r="Y1142" s="9">
        <v>39.090000000000003</v>
      </c>
      <c r="Z1142" s="10">
        <v>1008.9002391551624</v>
      </c>
      <c r="AA1142" s="10">
        <v>1629.5937608448378</v>
      </c>
      <c r="AB1142" s="11">
        <v>2</v>
      </c>
      <c r="AC1142" s="12">
        <v>0</v>
      </c>
      <c r="AD1142" s="153">
        <f>VLOOKUP(D1142,'Dados Base'!$B:$K,9,FALSE)*31536000/VLOOKUP($F1142,F:H,MATCH(H1141,F1141:AF1141,0),FALSE)</f>
        <v>358.45415508966909</v>
      </c>
      <c r="AE1142" s="153">
        <f>VLOOKUP(D1142,'Dados Base'!$B:$K,10,FALSE)*31536000/VLOOKUP($F1142,F:H,MATCH(H1141,F1141:AF1141,0),FALSE)</f>
        <v>53.104319272543584</v>
      </c>
      <c r="AF1142" s="14">
        <v>85.89</v>
      </c>
      <c r="AG1142" s="15">
        <v>80.8</v>
      </c>
      <c r="AH1142" s="14">
        <v>52.4</v>
      </c>
      <c r="AI1142" s="14">
        <v>32.840000000000003</v>
      </c>
      <c r="AJ1142" s="14">
        <v>85.89</v>
      </c>
      <c r="AK1142" s="72">
        <f>(SUMIFS('Banco de Indicadores Mun. (2)'!I:I,'Banco de Indicadores Mun. (2)'!B:B,'Banco de Indicadores - Mun. (1)'!B1142,'Banco de Indicadores Mun. (2)'!A:A,'Banco de Indicadores - Mun. (1)'!A1142) / VLOOKUP(D1142,'Dados Base'!$B:$K,8,FALSE)) * 100</f>
        <v>55.908349999999999</v>
      </c>
      <c r="AL1142" s="72">
        <f>(SUMIFS('Banco de Indicadores Mun. (2)'!I:I,'Banco de Indicadores Mun. (2)'!B:B,'Banco de Indicadores - Mun. (1)'!B1142,'Banco de Indicadores Mun. (2)'!A:A,'Banco de Indicadores - Mun. (1)'!A1142) / VLOOKUP(D1142,'Dados Base'!$B:$K,9,FALSE)) * 100</f>
        <v>20.706796296296297</v>
      </c>
      <c r="AM1142" s="72">
        <f>(SUMIFS('Banco de Indicadores Mun. (2)'!J:J,'Banco de Indicadores Mun. (2)'!B:B,'Banco de Indicadores - Mun. (1)'!B1142,'Banco de Indicadores Mun. (2)'!A:A,'Banco de Indicadores - Mun. (1)'!A1142) / VLOOKUP(D1142,'Dados Base'!$B:$K,7,FALSE)) * 100</f>
        <v>83.333333333333343</v>
      </c>
      <c r="AN1142" s="72">
        <f>(SUMIFS('Banco de Indicadores Mun. (2)'!K:K,'Banco de Indicadores Mun. (2)'!B:B,'Banco de Indicadores - Mun. (1)'!B1142,'Banco de Indicadores Mun. (2)'!A:A,'Banco de Indicadores - Mun. (1)'!A1142) / VLOOKUP(D1142,'Dados Base'!$B:$K,10,FALSE)) * 100</f>
        <v>14.770874999999997</v>
      </c>
      <c r="AO1142" s="21">
        <v>0</v>
      </c>
      <c r="AP1142" s="125">
        <v>0</v>
      </c>
      <c r="AQ1142" s="17">
        <v>0</v>
      </c>
      <c r="AR1142" s="18">
        <v>8</v>
      </c>
      <c r="AS1142" s="20">
        <v>49.434657406623188</v>
      </c>
      <c r="AT1142" s="20">
        <v>42.01945879562971</v>
      </c>
      <c r="AU1142" s="20">
        <v>38.237731037294843</v>
      </c>
      <c r="AV1142" s="21">
        <v>4.5</v>
      </c>
      <c r="AW1142" s="21">
        <v>0</v>
      </c>
      <c r="AX1142" s="21">
        <v>0</v>
      </c>
      <c r="AY1142" s="116">
        <v>80.509780658412211</v>
      </c>
    </row>
    <row r="1143" spans="1:51" ht="15" x14ac:dyDescent="0.25">
      <c r="A1143" s="144">
        <v>2016</v>
      </c>
      <c r="B1143" s="77" t="s">
        <v>498</v>
      </c>
      <c r="C1143" s="78">
        <v>15</v>
      </c>
      <c r="D1143" s="77">
        <v>3544202</v>
      </c>
      <c r="E1143" s="78">
        <v>354420215</v>
      </c>
      <c r="F1143" s="78" t="str">
        <f t="shared" si="42"/>
        <v>3544202152016</v>
      </c>
      <c r="G1143" s="79">
        <v>1.3406124661624608</v>
      </c>
      <c r="H1143" s="80">
        <f t="shared" si="41"/>
        <v>11084</v>
      </c>
      <c r="I1143" s="81">
        <v>8769</v>
      </c>
      <c r="J1143" s="82">
        <v>2315</v>
      </c>
      <c r="K1143" s="83">
        <f>(H1143)/VLOOKUP(D1143,'Dados Base'!$B:$K,6,FALSE)</f>
        <v>17.574681296378515</v>
      </c>
      <c r="L1143" s="88">
        <f t="shared" si="43"/>
        <v>79.114038253338151</v>
      </c>
      <c r="M1143" s="85" t="s">
        <v>702</v>
      </c>
      <c r="N1143" s="86">
        <v>0.70299999999999996</v>
      </c>
      <c r="O1143" s="87" t="s">
        <v>691</v>
      </c>
      <c r="P1143" s="87" t="s">
        <v>691</v>
      </c>
      <c r="Q1143" s="87" t="s">
        <v>691</v>
      </c>
      <c r="R1143" s="87" t="s">
        <v>691</v>
      </c>
      <c r="S1143" s="87" t="s">
        <v>691</v>
      </c>
      <c r="T1143" s="87" t="s">
        <v>691</v>
      </c>
      <c r="U1143" s="87" t="s">
        <v>691</v>
      </c>
      <c r="V1143" s="87" t="s">
        <v>691</v>
      </c>
      <c r="W1143" s="85">
        <v>68.349999999999994</v>
      </c>
      <c r="X1143" s="47">
        <v>2.172059895833333E-2</v>
      </c>
      <c r="Y1143" s="9">
        <v>6.61</v>
      </c>
      <c r="Z1143" s="10">
        <v>423.43181999999996</v>
      </c>
      <c r="AA1143" s="10">
        <v>86.112180000000009</v>
      </c>
      <c r="AB1143" s="11">
        <v>2</v>
      </c>
      <c r="AC1143" s="12">
        <v>0</v>
      </c>
      <c r="AD1143" s="153">
        <f>VLOOKUP(D1143,'Dados Base'!$B:$K,9,FALSE)*31536000/VLOOKUP($F1143,F:H,MATCH(H1142,F1142:AF1142,0),FALSE)</f>
        <v>13799.133886683509</v>
      </c>
      <c r="AE1143" s="153">
        <f>VLOOKUP(D1143,'Dados Base'!$B:$K,10,FALSE)*31536000/VLOOKUP($F1143,F:H,MATCH(H1142,F1142:AF1142,0),FALSE)</f>
        <v>1479.4947672320461</v>
      </c>
      <c r="AF1143" s="14">
        <v>75.25</v>
      </c>
      <c r="AG1143" s="15">
        <v>79.11</v>
      </c>
      <c r="AH1143" s="14">
        <v>74.489999999999995</v>
      </c>
      <c r="AI1143" s="14">
        <v>18.96</v>
      </c>
      <c r="AJ1143" s="14">
        <v>95.13</v>
      </c>
      <c r="AK1143" s="72">
        <f>(SUMIFS('Banco de Indicadores Mun. (2)'!I:I,'Banco de Indicadores Mun. (2)'!B:B,'Banco de Indicadores - Mun. (1)'!B1143,'Banco de Indicadores Mun. (2)'!A:A,'Banco de Indicadores - Mun. (1)'!A1143) / VLOOKUP(D1143,'Dados Base'!$B:$K,8,FALSE)) * 100</f>
        <v>9.2021161290322553</v>
      </c>
      <c r="AL1143" s="72">
        <f>(SUMIFS('Banco de Indicadores Mun. (2)'!I:I,'Banco de Indicadores Mun. (2)'!B:B,'Banco de Indicadores - Mun. (1)'!B1143,'Banco de Indicadores Mun. (2)'!A:A,'Banco de Indicadores - Mun. (1)'!A1143) / VLOOKUP(D1143,'Dados Base'!$B:$K,9,FALSE)) * 100</f>
        <v>2.9408824742268038</v>
      </c>
      <c r="AM1143" s="72">
        <f>(SUMIFS('Banco de Indicadores Mun. (2)'!J:J,'Banco de Indicadores Mun. (2)'!B:B,'Banco de Indicadores - Mun. (1)'!B1143,'Banco de Indicadores Mun. (2)'!A:A,'Banco de Indicadores - Mun. (1)'!A1143) / VLOOKUP(D1143,'Dados Base'!$B:$K,7,FALSE)) * 100</f>
        <v>13.046543689320385</v>
      </c>
      <c r="AN1143" s="72">
        <f>(SUMIFS('Banco de Indicadores Mun. (2)'!K:K,'Banco de Indicadores Mun. (2)'!B:B,'Banco de Indicadores - Mun. (1)'!B1143,'Banco de Indicadores Mun. (2)'!A:A,'Banco de Indicadores - Mun. (1)'!A1143) / VLOOKUP(D1143,'Dados Base'!$B:$K,10,FALSE)) * 100</f>
        <v>1.5871923076923076</v>
      </c>
      <c r="AO1143" s="21">
        <v>0</v>
      </c>
      <c r="AP1143" s="125">
        <v>0</v>
      </c>
      <c r="AQ1143" s="17">
        <v>0</v>
      </c>
      <c r="AR1143" s="18">
        <v>8.5</v>
      </c>
      <c r="AS1143" s="20">
        <v>100</v>
      </c>
      <c r="AT1143" s="20">
        <v>100.00000000000003</v>
      </c>
      <c r="AU1143" s="20">
        <v>83.100148367952528</v>
      </c>
      <c r="AV1143" s="21">
        <v>9.6999999999999993</v>
      </c>
      <c r="AW1143" s="21">
        <v>1</v>
      </c>
      <c r="AX1143" s="21">
        <v>0</v>
      </c>
      <c r="AY1143" s="116">
        <v>27.935693723915595</v>
      </c>
    </row>
    <row r="1144" spans="1:51" ht="15" x14ac:dyDescent="0.25">
      <c r="A1144" s="144">
        <v>2016</v>
      </c>
      <c r="B1144" s="77" t="s">
        <v>499</v>
      </c>
      <c r="C1144" s="78">
        <v>14</v>
      </c>
      <c r="D1144" s="77">
        <v>3543501</v>
      </c>
      <c r="E1144" s="78">
        <v>354350114</v>
      </c>
      <c r="F1144" s="78" t="str">
        <f t="shared" si="42"/>
        <v>3543501142016</v>
      </c>
      <c r="G1144" s="79">
        <v>-1.239861522409591</v>
      </c>
      <c r="H1144" s="80">
        <f t="shared" si="41"/>
        <v>5855</v>
      </c>
      <c r="I1144" s="81">
        <v>4360</v>
      </c>
      <c r="J1144" s="82">
        <v>1495</v>
      </c>
      <c r="K1144" s="83">
        <f>(H1144)/VLOOKUP(D1144,'Dados Base'!$B:$K,6,FALSE)</f>
        <v>15.16053858104609</v>
      </c>
      <c r="L1144" s="88">
        <f t="shared" si="43"/>
        <v>74.46626814688301</v>
      </c>
      <c r="M1144" s="85" t="s">
        <v>702</v>
      </c>
      <c r="N1144" s="86">
        <v>0.66400000000000003</v>
      </c>
      <c r="O1144" s="87" t="s">
        <v>691</v>
      </c>
      <c r="P1144" s="87" t="s">
        <v>691</v>
      </c>
      <c r="Q1144" s="87" t="s">
        <v>691</v>
      </c>
      <c r="R1144" s="87" t="s">
        <v>691</v>
      </c>
      <c r="S1144" s="87" t="s">
        <v>691</v>
      </c>
      <c r="T1144" s="87" t="s">
        <v>691</v>
      </c>
      <c r="U1144" s="87" t="s">
        <v>691</v>
      </c>
      <c r="V1144" s="87" t="s">
        <v>691</v>
      </c>
      <c r="W1144" s="85">
        <v>0</v>
      </c>
      <c r="X1144" s="47">
        <v>1.169627734375E-2</v>
      </c>
      <c r="Y1144" s="9">
        <v>2.99</v>
      </c>
      <c r="Z1144" s="10">
        <v>169.53026611085664</v>
      </c>
      <c r="AA1144" s="10">
        <v>61.373733889143367</v>
      </c>
      <c r="AB1144" s="11">
        <v>1</v>
      </c>
      <c r="AC1144" s="12">
        <v>0</v>
      </c>
      <c r="AD1144" s="153">
        <f>VLOOKUP(D1144,'Dados Base'!$B:$K,9,FALSE)*31536000/VLOOKUP($F1144,F:H,MATCH(H1143,F1143:AF1143,0),FALSE)</f>
        <v>23645.267292912042</v>
      </c>
      <c r="AE1144" s="153">
        <f>VLOOKUP(D1144,'Dados Base'!$B:$K,10,FALSE)*31536000/VLOOKUP($F1144,F:H,MATCH(H1143,F1143:AF1143,0),FALSE)</f>
        <v>2746.9444918872759</v>
      </c>
      <c r="AF1144" s="14">
        <v>76.709999999999994</v>
      </c>
      <c r="AG1144" s="15">
        <v>96.83</v>
      </c>
      <c r="AH1144" s="14">
        <v>67.41</v>
      </c>
      <c r="AI1144" s="14">
        <v>40.82</v>
      </c>
      <c r="AJ1144" s="14">
        <v>100</v>
      </c>
      <c r="AK1144" s="72">
        <f>(SUMIFS('Banco de Indicadores Mun. (2)'!I:I,'Banco de Indicadores Mun. (2)'!B:B,'Banco de Indicadores - Mun. (1)'!B1144,'Banco de Indicadores Mun. (2)'!A:A,'Banco de Indicadores - Mun. (1)'!A1144) / VLOOKUP(D1144,'Dados Base'!$B:$K,8,FALSE)) * 100</f>
        <v>1.4004795918367345</v>
      </c>
      <c r="AL1144" s="72">
        <f>(SUMIFS('Banco de Indicadores Mun. (2)'!I:I,'Banco de Indicadores Mun. (2)'!B:B,'Banco de Indicadores - Mun. (1)'!B1144,'Banco de Indicadores Mun. (2)'!A:A,'Banco de Indicadores - Mun. (1)'!A1144) / VLOOKUP(D1144,'Dados Base'!$B:$K,9,FALSE)) * 100</f>
        <v>0.62527107061503417</v>
      </c>
      <c r="AM1144" s="72">
        <f>(SUMIFS('Banco de Indicadores Mun. (2)'!J:J,'Banco de Indicadores Mun. (2)'!B:B,'Banco de Indicadores - Mun. (1)'!B1144,'Banco de Indicadores Mun. (2)'!A:A,'Banco de Indicadores - Mun. (1)'!A1144) / VLOOKUP(D1144,'Dados Base'!$B:$K,7,FALSE)) * 100</f>
        <v>1.7570482758620689</v>
      </c>
      <c r="AN1144" s="72">
        <f>(SUMIFS('Banco de Indicadores Mun. (2)'!K:K,'Banco de Indicadores Mun. (2)'!B:B,'Banco de Indicadores - Mun. (1)'!B1144,'Banco de Indicadores Mun. (2)'!A:A,'Banco de Indicadores - Mun. (1)'!A1144) / VLOOKUP(D1144,'Dados Base'!$B:$K,10,FALSE)) * 100</f>
        <v>0.38670588235294112</v>
      </c>
      <c r="AO1144" s="21">
        <v>0</v>
      </c>
      <c r="AP1144" s="125">
        <v>0</v>
      </c>
      <c r="AQ1144" s="17">
        <v>0</v>
      </c>
      <c r="AR1144" s="18">
        <v>7.5</v>
      </c>
      <c r="AS1144" s="20">
        <v>88.456252863032532</v>
      </c>
      <c r="AT1144" s="20">
        <v>88.456252863032532</v>
      </c>
      <c r="AU1144" s="20">
        <v>73.420237895773411</v>
      </c>
      <c r="AV1144" s="21">
        <v>8.1</v>
      </c>
      <c r="AW1144" s="21">
        <v>0</v>
      </c>
      <c r="AX1144" s="21">
        <v>0</v>
      </c>
      <c r="AY1144" s="116">
        <v>124.33101210421185</v>
      </c>
    </row>
    <row r="1145" spans="1:51" ht="15" x14ac:dyDescent="0.25">
      <c r="A1145" s="144">
        <v>2016</v>
      </c>
      <c r="B1145" s="77" t="s">
        <v>500</v>
      </c>
      <c r="C1145" s="78">
        <v>22</v>
      </c>
      <c r="D1145" s="77">
        <v>3544251</v>
      </c>
      <c r="E1145" s="78">
        <v>354425122</v>
      </c>
      <c r="F1145" s="78" t="str">
        <f t="shared" si="42"/>
        <v>3544251222016</v>
      </c>
      <c r="G1145" s="79">
        <v>-1.4467313061551468</v>
      </c>
      <c r="H1145" s="80">
        <f t="shared" si="41"/>
        <v>18791</v>
      </c>
      <c r="I1145" s="81">
        <v>17594</v>
      </c>
      <c r="J1145" s="82">
        <v>1197</v>
      </c>
      <c r="K1145" s="83">
        <f>(H1145)/VLOOKUP(D1145,'Dados Base'!$B:$K,6,FALSE)</f>
        <v>25.351447613394132</v>
      </c>
      <c r="L1145" s="88">
        <f t="shared" si="43"/>
        <v>93.629929221435788</v>
      </c>
      <c r="M1145" s="85" t="s">
        <v>702</v>
      </c>
      <c r="N1145" s="86">
        <v>0.76400000000000001</v>
      </c>
      <c r="O1145" s="87" t="s">
        <v>691</v>
      </c>
      <c r="P1145" s="87" t="s">
        <v>691</v>
      </c>
      <c r="Q1145" s="87" t="s">
        <v>691</v>
      </c>
      <c r="R1145" s="87" t="s">
        <v>691</v>
      </c>
      <c r="S1145" s="87" t="s">
        <v>691</v>
      </c>
      <c r="T1145" s="87" t="s">
        <v>691</v>
      </c>
      <c r="U1145" s="87" t="s">
        <v>691</v>
      </c>
      <c r="V1145" s="87" t="s">
        <v>691</v>
      </c>
      <c r="W1145" s="85">
        <v>66.59</v>
      </c>
      <c r="X1145" s="47">
        <v>4.7263910508101845E-2</v>
      </c>
      <c r="Y1145" s="9">
        <v>10.220000000000001</v>
      </c>
      <c r="Z1145" s="10">
        <v>528.22106708882427</v>
      </c>
      <c r="AA1145" s="10">
        <v>259.9629329111757</v>
      </c>
      <c r="AB1145" s="11">
        <v>0</v>
      </c>
      <c r="AC1145" s="12">
        <v>0</v>
      </c>
      <c r="AD1145" s="153">
        <f>VLOOKUP(D1145,'Dados Base'!$B:$K,9,FALSE)*31536000/VLOOKUP($F1145,F:H,MATCH(H1144,F1144:AF1144,0),FALSE)</f>
        <v>9314.2887552551747</v>
      </c>
      <c r="AE1145" s="153">
        <f>VLOOKUP(D1145,'Dados Base'!$B:$K,10,FALSE)*31536000/VLOOKUP($F1145,F:H,MATCH(H1144,F1144:AF1144,0),FALSE)</f>
        <v>1325.8176786759618</v>
      </c>
      <c r="AF1145" s="14">
        <v>82.63</v>
      </c>
      <c r="AG1145" s="15">
        <v>100</v>
      </c>
      <c r="AH1145" s="14">
        <v>82.32</v>
      </c>
      <c r="AI1145" s="14">
        <v>20.55</v>
      </c>
      <c r="AJ1145" s="14">
        <v>100</v>
      </c>
      <c r="AK1145" s="72">
        <f>(SUMIFS('Banco de Indicadores Mun. (2)'!I:I,'Banco de Indicadores Mun. (2)'!B:B,'Banco de Indicadores - Mun. (1)'!B1145,'Banco de Indicadores Mun. (2)'!A:A,'Banco de Indicadores - Mun. (1)'!A1145) / VLOOKUP(D1145,'Dados Base'!$B:$K,8,FALSE)) * 100</f>
        <v>3.9997676056338123</v>
      </c>
      <c r="AL1145" s="72">
        <f>(SUMIFS('Banco de Indicadores Mun. (2)'!I:I,'Banco de Indicadores Mun. (2)'!B:B,'Banco de Indicadores - Mun. (1)'!B1145,'Banco de Indicadores Mun. (2)'!A:A,'Banco de Indicadores - Mun. (1)'!A1145) / VLOOKUP(D1145,'Dados Base'!$B:$K,9,FALSE)) * 100</f>
        <v>2.0467279279279329</v>
      </c>
      <c r="AM1145" s="72">
        <f>(SUMIFS('Banco de Indicadores Mun. (2)'!J:J,'Banco de Indicadores Mun. (2)'!B:B,'Banco de Indicadores - Mun. (1)'!B1145,'Banco de Indicadores Mun. (2)'!A:A,'Banco de Indicadores - Mun. (1)'!A1145) / VLOOKUP(D1145,'Dados Base'!$B:$K,7,FALSE)) * 100</f>
        <v>1.1167560975609758</v>
      </c>
      <c r="AN1145" s="72">
        <f>(SUMIFS('Banco de Indicadores Mun. (2)'!K:K,'Banco de Indicadores Mun. (2)'!B:B,'Banco de Indicadores - Mun. (1)'!B1145,'Banco de Indicadores Mun. (2)'!A:A,'Banco de Indicadores - Mun. (1)'!A1145) / VLOOKUP(D1145,'Dados Base'!$B:$K,10,FALSE)) * 100</f>
        <v>11.481000000000034</v>
      </c>
      <c r="AO1145" s="21">
        <v>0</v>
      </c>
      <c r="AP1145" s="125">
        <v>0</v>
      </c>
      <c r="AQ1145" s="17">
        <v>0</v>
      </c>
      <c r="AR1145" s="18">
        <v>7.8</v>
      </c>
      <c r="AS1145" s="20">
        <v>77.928005020252158</v>
      </c>
      <c r="AT1145" s="20">
        <v>77.928005020252172</v>
      </c>
      <c r="AU1145" s="20">
        <v>67.017481589175162</v>
      </c>
      <c r="AV1145" s="21">
        <v>7.53</v>
      </c>
      <c r="AW1145" s="21">
        <v>0</v>
      </c>
      <c r="AX1145" s="21">
        <v>0</v>
      </c>
      <c r="AY1145" s="116">
        <v>64.315668494652485</v>
      </c>
    </row>
    <row r="1146" spans="1:51" ht="15" x14ac:dyDescent="0.25">
      <c r="A1146" s="144">
        <v>2016</v>
      </c>
      <c r="B1146" s="77" t="s">
        <v>501</v>
      </c>
      <c r="C1146" s="78">
        <v>2</v>
      </c>
      <c r="D1146" s="77">
        <v>3544301</v>
      </c>
      <c r="E1146" s="78">
        <v>35443012</v>
      </c>
      <c r="F1146" s="78" t="str">
        <f t="shared" si="42"/>
        <v>354430122016</v>
      </c>
      <c r="G1146" s="79">
        <v>1.1042445227527287</v>
      </c>
      <c r="H1146" s="80">
        <f t="shared" si="41"/>
        <v>10240</v>
      </c>
      <c r="I1146" s="81">
        <v>9793</v>
      </c>
      <c r="J1146" s="82">
        <v>447</v>
      </c>
      <c r="K1146" s="83">
        <f>(H1146)/VLOOKUP(D1146,'Dados Base'!$B:$K,6,FALSE)</f>
        <v>78.654274521852685</v>
      </c>
      <c r="L1146" s="88">
        <f t="shared" si="43"/>
        <v>95.634765625</v>
      </c>
      <c r="M1146" s="85" t="s">
        <v>702</v>
      </c>
      <c r="N1146" s="86">
        <v>0.73699999999999999</v>
      </c>
      <c r="O1146" s="87" t="s">
        <v>691</v>
      </c>
      <c r="P1146" s="87" t="s">
        <v>691</v>
      </c>
      <c r="Q1146" s="87" t="s">
        <v>691</v>
      </c>
      <c r="R1146" s="87" t="s">
        <v>691</v>
      </c>
      <c r="S1146" s="87" t="s">
        <v>691</v>
      </c>
      <c r="T1146" s="87" t="s">
        <v>691</v>
      </c>
      <c r="U1146" s="87" t="s">
        <v>691</v>
      </c>
      <c r="V1146" s="87" t="s">
        <v>691</v>
      </c>
      <c r="W1146" s="85">
        <v>0</v>
      </c>
      <c r="X1146" s="47">
        <v>2.437866666666667E-2</v>
      </c>
      <c r="Y1146" s="9">
        <v>6.93</v>
      </c>
      <c r="Z1146" s="10">
        <v>382.91841379735149</v>
      </c>
      <c r="AA1146" s="10">
        <v>151.89758620264857</v>
      </c>
      <c r="AB1146" s="11">
        <v>3</v>
      </c>
      <c r="AC1146" s="12">
        <v>0</v>
      </c>
      <c r="AD1146" s="153">
        <f>VLOOKUP(D1146,'Dados Base'!$B:$K,9,FALSE)*31536000/VLOOKUP($F1146,F:H,MATCH(H1145,F1145:AF1145,0),FALSE)</f>
        <v>5974.59375</v>
      </c>
      <c r="AE1146" s="153">
        <f>VLOOKUP(D1146,'Dados Base'!$B:$K,10,FALSE)*31536000/VLOOKUP($F1146,F:H,MATCH(H1145,F1145:AF1145,0),FALSE)</f>
        <v>615.93749999999977</v>
      </c>
      <c r="AF1146" s="14">
        <v>91.42</v>
      </c>
      <c r="AG1146" s="15">
        <v>94.97</v>
      </c>
      <c r="AH1146" s="14">
        <v>89.15</v>
      </c>
      <c r="AI1146" s="14">
        <v>32.83</v>
      </c>
      <c r="AJ1146" s="14">
        <v>96.26</v>
      </c>
      <c r="AK1146" s="72">
        <f>(SUMIFS('Banco de Indicadores Mun. (2)'!I:I,'Banco de Indicadores Mun. (2)'!B:B,'Banco de Indicadores - Mun. (1)'!B1146,'Banco de Indicadores Mun. (2)'!A:A,'Banco de Indicadores - Mun. (1)'!A1146) / VLOOKUP(D1146,'Dados Base'!$B:$K,8,FALSE)) * 100</f>
        <v>61.736142857142852</v>
      </c>
      <c r="AL1146" s="72">
        <f>(SUMIFS('Banco de Indicadores Mun. (2)'!I:I,'Banco de Indicadores Mun. (2)'!B:B,'Banco de Indicadores - Mun. (1)'!B1146,'Banco de Indicadores Mun. (2)'!A:A,'Banco de Indicadores - Mun. (1)'!A1146) / VLOOKUP(D1146,'Dados Base'!$B:$K,9,FALSE)) * 100</f>
        <v>26.731113402061851</v>
      </c>
      <c r="AM1146" s="72">
        <f>(SUMIFS('Banco de Indicadores Mun. (2)'!J:J,'Banco de Indicadores Mun. (2)'!B:B,'Banco de Indicadores - Mun. (1)'!B1146,'Banco de Indicadores Mun. (2)'!A:A,'Banco de Indicadores - Mun. (1)'!A1146) / VLOOKUP(D1146,'Dados Base'!$B:$K,7,FALSE)) * 100</f>
        <v>74.77729687499999</v>
      </c>
      <c r="AN1146" s="72">
        <f>(SUMIFS('Banco de Indicadores Mun. (2)'!K:K,'Banco de Indicadores Mun. (2)'!B:B,'Banco de Indicadores - Mun. (1)'!B1146,'Banco de Indicadores Mun. (2)'!A:A,'Banco de Indicadores - Mun. (1)'!A1146) / VLOOKUP(D1146,'Dados Base'!$B:$K,10,FALSE)) * 100</f>
        <v>20.004450000000006</v>
      </c>
      <c r="AO1146" s="21">
        <v>0</v>
      </c>
      <c r="AP1146" s="125">
        <v>0</v>
      </c>
      <c r="AQ1146" s="17">
        <v>0</v>
      </c>
      <c r="AR1146" s="18">
        <v>9.6</v>
      </c>
      <c r="AS1146" s="20">
        <v>89.49799815214044</v>
      </c>
      <c r="AT1146" s="20">
        <v>89.49799815214044</v>
      </c>
      <c r="AU1146" s="20">
        <v>71.598159703028983</v>
      </c>
      <c r="AV1146" s="21">
        <v>7.7</v>
      </c>
      <c r="AW1146" s="21">
        <v>0</v>
      </c>
      <c r="AX1146" s="21">
        <v>0</v>
      </c>
      <c r="AY1146" s="116">
        <v>158.80811091664842</v>
      </c>
    </row>
    <row r="1147" spans="1:51" ht="15" x14ac:dyDescent="0.25">
      <c r="A1147" s="144">
        <v>2016</v>
      </c>
      <c r="B1147" s="77" t="s">
        <v>502</v>
      </c>
      <c r="C1147" s="78">
        <v>19</v>
      </c>
      <c r="D1147" s="77">
        <v>3544400</v>
      </c>
      <c r="E1147" s="78">
        <v>354440019</v>
      </c>
      <c r="F1147" s="78" t="str">
        <f t="shared" si="42"/>
        <v>3544400192016</v>
      </c>
      <c r="G1147" s="79">
        <v>1.5033510768212022</v>
      </c>
      <c r="H1147" s="80">
        <f t="shared" si="41"/>
        <v>2965</v>
      </c>
      <c r="I1147" s="81">
        <v>1751</v>
      </c>
      <c r="J1147" s="82">
        <v>1214</v>
      </c>
      <c r="K1147" s="83">
        <f>(H1147)/VLOOKUP(D1147,'Dados Base'!$B:$K,6,FALSE)</f>
        <v>12.515301169220379</v>
      </c>
      <c r="L1147" s="88">
        <f t="shared" si="43"/>
        <v>59.05564924114671</v>
      </c>
      <c r="M1147" s="85" t="s">
        <v>702</v>
      </c>
      <c r="N1147" s="86">
        <v>0.72099999999999997</v>
      </c>
      <c r="O1147" s="87" t="s">
        <v>691</v>
      </c>
      <c r="P1147" s="87" t="s">
        <v>691</v>
      </c>
      <c r="Q1147" s="87" t="s">
        <v>691</v>
      </c>
      <c r="R1147" s="87" t="s">
        <v>691</v>
      </c>
      <c r="S1147" s="87" t="s">
        <v>691</v>
      </c>
      <c r="T1147" s="87" t="s">
        <v>691</v>
      </c>
      <c r="U1147" s="87" t="s">
        <v>691</v>
      </c>
      <c r="V1147" s="87" t="s">
        <v>691</v>
      </c>
      <c r="W1147" s="85">
        <v>0</v>
      </c>
      <c r="X1147" s="47">
        <v>6.8380312500000004E-3</v>
      </c>
      <c r="Y1147" s="9">
        <v>1.21</v>
      </c>
      <c r="Z1147" s="10">
        <v>79.502579999999995</v>
      </c>
      <c r="AA1147" s="10">
        <v>13.755420000000001</v>
      </c>
      <c r="AB1147" s="11">
        <v>0</v>
      </c>
      <c r="AC1147" s="12">
        <v>0</v>
      </c>
      <c r="AD1147" s="153">
        <f>VLOOKUP(D1147,'Dados Base'!$B:$K,9,FALSE)*31536000/VLOOKUP($F1147,F:H,MATCH(H1146,F1146:AF1146,0),FALSE)</f>
        <v>18506.792580101181</v>
      </c>
      <c r="AE1147" s="153">
        <f>VLOOKUP(D1147,'Dados Base'!$B:$K,10,FALSE)*31536000/VLOOKUP($F1147,F:H,MATCH(H1146,F1146:AF1146,0),FALSE)</f>
        <v>2020.8566610455318</v>
      </c>
      <c r="AF1147" s="14">
        <v>88.56</v>
      </c>
      <c r="AG1147" s="15">
        <v>57.28</v>
      </c>
      <c r="AH1147" s="14">
        <v>86.77</v>
      </c>
      <c r="AI1147" s="14">
        <v>12.63</v>
      </c>
      <c r="AJ1147" s="14">
        <v>100</v>
      </c>
      <c r="AK1147" s="72">
        <f>(SUMIFS('Banco de Indicadores Mun. (2)'!I:I,'Banco de Indicadores Mun. (2)'!B:B,'Banco de Indicadores - Mun. (1)'!B1147,'Banco de Indicadores Mun. (2)'!A:A,'Banco de Indicadores - Mun. (1)'!A1147) / VLOOKUP(D1147,'Dados Base'!$B:$K,8,FALSE)) * 100</f>
        <v>22.374666666666666</v>
      </c>
      <c r="AL1147" s="72">
        <f>(SUMIFS('Banco de Indicadores Mun. (2)'!I:I,'Banco de Indicadores Mun. (2)'!B:B,'Banco de Indicadores - Mun. (1)'!B1147,'Banco de Indicadores Mun. (2)'!A:A,'Banco de Indicadores - Mun. (1)'!A1147) / VLOOKUP(D1147,'Dados Base'!$B:$K,9,FALSE)) * 100</f>
        <v>8.4869425287356322</v>
      </c>
      <c r="AM1147" s="72">
        <f>(SUMIFS('Banco de Indicadores Mun. (2)'!J:J,'Banco de Indicadores Mun. (2)'!B:B,'Banco de Indicadores - Mun. (1)'!B1147,'Banco de Indicadores Mun. (2)'!A:A,'Banco de Indicadores - Mun. (1)'!A1147) / VLOOKUP(D1147,'Dados Base'!$B:$K,7,FALSE)) * 100</f>
        <v>30.565808510638306</v>
      </c>
      <c r="AN1147" s="72">
        <f>(SUMIFS('Banco de Indicadores Mun. (2)'!K:K,'Banco de Indicadores Mun. (2)'!B:B,'Banco de Indicadores - Mun. (1)'!B1147,'Banco de Indicadores Mun. (2)'!A:A,'Banco de Indicadores - Mun. (1)'!A1147) / VLOOKUP(D1147,'Dados Base'!$B:$K,10,FALSE)) * 100</f>
        <v>2.112368421052631</v>
      </c>
      <c r="AO1147" s="21">
        <v>0</v>
      </c>
      <c r="AP1147" s="125">
        <v>0</v>
      </c>
      <c r="AQ1147" s="17">
        <v>0</v>
      </c>
      <c r="AR1147" s="18">
        <v>8.1999999999999993</v>
      </c>
      <c r="AS1147" s="20">
        <v>100</v>
      </c>
      <c r="AT1147" s="20">
        <v>100</v>
      </c>
      <c r="AU1147" s="20">
        <v>85.250144759698898</v>
      </c>
      <c r="AV1147" s="21">
        <v>9.6999999999999993</v>
      </c>
      <c r="AW1147" s="21">
        <v>0</v>
      </c>
      <c r="AX1147" s="21">
        <v>0</v>
      </c>
      <c r="AY1147" s="116">
        <v>57.453671332666104</v>
      </c>
    </row>
    <row r="1148" spans="1:51" ht="15" x14ac:dyDescent="0.25">
      <c r="A1148" s="144">
        <v>2016</v>
      </c>
      <c r="B1148" s="77" t="s">
        <v>503</v>
      </c>
      <c r="C1148" s="78">
        <v>18</v>
      </c>
      <c r="D1148" s="77">
        <v>3544509</v>
      </c>
      <c r="E1148" s="78">
        <v>354450918</v>
      </c>
      <c r="F1148" s="78" t="str">
        <f t="shared" si="42"/>
        <v>3544509182016</v>
      </c>
      <c r="G1148" s="79">
        <v>0.59635183863466779</v>
      </c>
      <c r="H1148" s="80">
        <f t="shared" si="41"/>
        <v>2945</v>
      </c>
      <c r="I1148" s="81">
        <v>2530</v>
      </c>
      <c r="J1148" s="82">
        <v>415</v>
      </c>
      <c r="K1148" s="83">
        <f>(H1148)/VLOOKUP(D1148,'Dados Base'!$B:$K,6,FALSE)</f>
        <v>12.56506527860739</v>
      </c>
      <c r="L1148" s="88">
        <f t="shared" si="43"/>
        <v>85.908319185059426</v>
      </c>
      <c r="M1148" s="85" t="s">
        <v>702</v>
      </c>
      <c r="N1148" s="86">
        <v>0.75900000000000001</v>
      </c>
      <c r="O1148" s="87" t="s">
        <v>691</v>
      </c>
      <c r="P1148" s="87" t="s">
        <v>691</v>
      </c>
      <c r="Q1148" s="87" t="s">
        <v>691</v>
      </c>
      <c r="R1148" s="87" t="s">
        <v>691</v>
      </c>
      <c r="S1148" s="87" t="s">
        <v>691</v>
      </c>
      <c r="T1148" s="87" t="s">
        <v>691</v>
      </c>
      <c r="U1148" s="87" t="s">
        <v>691</v>
      </c>
      <c r="V1148" s="87" t="s">
        <v>691</v>
      </c>
      <c r="W1148" s="85">
        <v>88.76</v>
      </c>
      <c r="X1148" s="47">
        <v>7.557299479166669E-3</v>
      </c>
      <c r="Y1148" s="9">
        <v>1.77</v>
      </c>
      <c r="Z1148" s="10">
        <v>96.782731251489849</v>
      </c>
      <c r="AA1148" s="10">
        <v>40.10726874851013</v>
      </c>
      <c r="AB1148" s="11">
        <v>0</v>
      </c>
      <c r="AC1148" s="12">
        <v>0</v>
      </c>
      <c r="AD1148" s="153">
        <f>VLOOKUP(D1148,'Dados Base'!$B:$K,9,FALSE)*31536000/VLOOKUP($F1148,F:H,MATCH(H1147,F1147:AF1147,0),FALSE)</f>
        <v>19382.057724957554</v>
      </c>
      <c r="AE1148" s="153">
        <f>VLOOKUP(D1148,'Dados Base'!$B:$K,10,FALSE)*31536000/VLOOKUP($F1148,F:H,MATCH(H1147,F1147:AF1147,0),FALSE)</f>
        <v>1499.1646859083189</v>
      </c>
      <c r="AF1148" s="14">
        <v>98.54</v>
      </c>
      <c r="AG1148" s="15">
        <v>92.5</v>
      </c>
      <c r="AH1148" s="14">
        <v>69.94</v>
      </c>
      <c r="AI1148" s="14">
        <v>10.52</v>
      </c>
      <c r="AJ1148" s="14">
        <v>100</v>
      </c>
      <c r="AK1148" s="72">
        <f>(SUMIFS('Banco de Indicadores Mun. (2)'!I:I,'Banco de Indicadores Mun. (2)'!B:B,'Banco de Indicadores - Mun. (1)'!B1148,'Banco de Indicadores Mun. (2)'!A:A,'Banco de Indicadores - Mun. (1)'!A1148) / VLOOKUP(D1148,'Dados Base'!$B:$K,8,FALSE)) * 100</f>
        <v>1.8387894736842108</v>
      </c>
      <c r="AL1148" s="72">
        <f>(SUMIFS('Banco de Indicadores Mun. (2)'!I:I,'Banco de Indicadores Mun. (2)'!B:B,'Banco de Indicadores - Mun. (1)'!B1148,'Banco de Indicadores Mun. (2)'!A:A,'Banco de Indicadores - Mun. (1)'!A1148) / VLOOKUP(D1148,'Dados Base'!$B:$K,9,FALSE)) * 100</f>
        <v>0.57906629834254142</v>
      </c>
      <c r="AM1148" s="72">
        <f>(SUMIFS('Banco de Indicadores Mun. (2)'!J:J,'Banco de Indicadores Mun. (2)'!B:B,'Banco de Indicadores - Mun. (1)'!B1148,'Banco de Indicadores Mun. (2)'!A:A,'Banco de Indicadores - Mun. (1)'!A1148) / VLOOKUP(D1148,'Dados Base'!$B:$K,7,FALSE)) * 100</f>
        <v>0</v>
      </c>
      <c r="AN1148" s="72">
        <f>(SUMIFS('Banco de Indicadores Mun. (2)'!K:K,'Banco de Indicadores Mun. (2)'!B:B,'Banco de Indicadores - Mun. (1)'!B1148,'Banco de Indicadores Mun. (2)'!A:A,'Banco de Indicadores - Mun. (1)'!A1148) / VLOOKUP(D1148,'Dados Base'!$B:$K,10,FALSE)) * 100</f>
        <v>7.486500000000003</v>
      </c>
      <c r="AO1148" s="21">
        <v>0</v>
      </c>
      <c r="AP1148" s="125">
        <v>0</v>
      </c>
      <c r="AQ1148" s="17">
        <v>0</v>
      </c>
      <c r="AR1148" s="18">
        <v>7.5</v>
      </c>
      <c r="AS1148" s="20">
        <v>79.737783075089396</v>
      </c>
      <c r="AT1148" s="20">
        <v>79.737783075089396</v>
      </c>
      <c r="AU1148" s="20">
        <v>70.701096684556845</v>
      </c>
      <c r="AV1148" s="21">
        <v>7.79</v>
      </c>
      <c r="AW1148" s="21">
        <v>0</v>
      </c>
      <c r="AX1148" s="21">
        <v>0</v>
      </c>
      <c r="AY1148" s="116">
        <v>123.01087214589369</v>
      </c>
    </row>
    <row r="1149" spans="1:51" ht="15" x14ac:dyDescent="0.25">
      <c r="A1149" s="144">
        <v>2016</v>
      </c>
      <c r="B1149" s="77" t="s">
        <v>504</v>
      </c>
      <c r="C1149" s="78">
        <v>16</v>
      </c>
      <c r="D1149" s="77">
        <v>3544608</v>
      </c>
      <c r="E1149" s="78">
        <v>354460816</v>
      </c>
      <c r="F1149" s="78" t="str">
        <f t="shared" si="42"/>
        <v>3544608162016</v>
      </c>
      <c r="G1149" s="79">
        <v>0.56387340871422165</v>
      </c>
      <c r="H1149" s="80">
        <f t="shared" si="41"/>
        <v>5377</v>
      </c>
      <c r="I1149" s="81">
        <v>4839</v>
      </c>
      <c r="J1149" s="82">
        <v>538</v>
      </c>
      <c r="K1149" s="83">
        <f>(H1149)/VLOOKUP(D1149,'Dados Base'!$B:$K,6,FALSE)</f>
        <v>17.252775460437654</v>
      </c>
      <c r="L1149" s="88">
        <f t="shared" si="43"/>
        <v>89.994420680676953</v>
      </c>
      <c r="M1149" s="85" t="s">
        <v>702</v>
      </c>
      <c r="N1149" s="86">
        <v>0.72799999999999998</v>
      </c>
      <c r="O1149" s="87" t="s">
        <v>691</v>
      </c>
      <c r="P1149" s="87" t="s">
        <v>691</v>
      </c>
      <c r="Q1149" s="87" t="s">
        <v>691</v>
      </c>
      <c r="R1149" s="87" t="s">
        <v>691</v>
      </c>
      <c r="S1149" s="87" t="s">
        <v>691</v>
      </c>
      <c r="T1149" s="87" t="s">
        <v>691</v>
      </c>
      <c r="U1149" s="87" t="s">
        <v>691</v>
      </c>
      <c r="V1149" s="87" t="s">
        <v>691</v>
      </c>
      <c r="W1149" s="85">
        <v>72.63</v>
      </c>
      <c r="X1149" s="47">
        <v>1.4002604166666667E-2</v>
      </c>
      <c r="Y1149" s="9">
        <v>3.39</v>
      </c>
      <c r="Z1149" s="10">
        <v>175.32827999999995</v>
      </c>
      <c r="AA1149" s="10">
        <v>86.355720000000005</v>
      </c>
      <c r="AB1149" s="11">
        <v>2</v>
      </c>
      <c r="AC1149" s="12">
        <v>0</v>
      </c>
      <c r="AD1149" s="153">
        <f>VLOOKUP(D1149,'Dados Base'!$B:$K,9,FALSE)*31536000/VLOOKUP($F1149,F:H,MATCH(H1148,F1148:AF1148,0),FALSE)</f>
        <v>13724.054305374744</v>
      </c>
      <c r="AE1149" s="153">
        <f>VLOOKUP(D1149,'Dados Base'!$B:$K,10,FALSE)*31536000/VLOOKUP($F1149,F:H,MATCH(H1148,F1148:AF1148,0),FALSE)</f>
        <v>1231.6458992002974</v>
      </c>
      <c r="AF1149" s="14">
        <v>100</v>
      </c>
      <c r="AG1149" s="15" t="s">
        <v>692</v>
      </c>
      <c r="AH1149" s="14">
        <v>100</v>
      </c>
      <c r="AI1149" s="14">
        <v>9.98</v>
      </c>
      <c r="AJ1149" s="14">
        <v>100</v>
      </c>
      <c r="AK1149" s="72">
        <f>(SUMIFS('Banco de Indicadores Mun. (2)'!I:I,'Banco de Indicadores Mun. (2)'!B:B,'Banco de Indicadores - Mun. (1)'!B1149,'Banco de Indicadores Mun. (2)'!A:A,'Banco de Indicadores - Mun. (1)'!A1149) / VLOOKUP(D1149,'Dados Base'!$B:$K,8,FALSE)) * 100</f>
        <v>10.051873684210525</v>
      </c>
      <c r="AL1149" s="72">
        <f>(SUMIFS('Banco de Indicadores Mun. (2)'!I:I,'Banco de Indicadores Mun. (2)'!B:B,'Banco de Indicadores - Mun. (1)'!B1149,'Banco de Indicadores Mun. (2)'!A:A,'Banco de Indicadores - Mun. (1)'!A1149) / VLOOKUP(D1149,'Dados Base'!$B:$K,9,FALSE)) * 100</f>
        <v>4.0808888888888886</v>
      </c>
      <c r="AM1149" s="72">
        <f>(SUMIFS('Banco de Indicadores Mun. (2)'!J:J,'Banco de Indicadores Mun. (2)'!B:B,'Banco de Indicadores - Mun. (1)'!B1149,'Banco de Indicadores Mun. (2)'!A:A,'Banco de Indicadores - Mun. (1)'!A1149) / VLOOKUP(D1149,'Dados Base'!$B:$K,7,FALSE)) * 100</f>
        <v>8.9138648648648644</v>
      </c>
      <c r="AN1149" s="72">
        <f>(SUMIFS('Banco de Indicadores Mun. (2)'!K:K,'Banco de Indicadores Mun. (2)'!B:B,'Banco de Indicadores - Mun. (1)'!B1149,'Banco de Indicadores Mun. (2)'!A:A,'Banco de Indicadores - Mun. (1)'!A1149) / VLOOKUP(D1149,'Dados Base'!$B:$K,10,FALSE)) * 100</f>
        <v>14.061999999999999</v>
      </c>
      <c r="AO1149" s="21">
        <v>0</v>
      </c>
      <c r="AP1149" s="125">
        <v>0</v>
      </c>
      <c r="AQ1149" s="17">
        <v>0</v>
      </c>
      <c r="AR1149" s="18">
        <v>7.5</v>
      </c>
      <c r="AS1149" s="20">
        <v>100</v>
      </c>
      <c r="AT1149" s="20">
        <v>100</v>
      </c>
      <c r="AU1149" s="20">
        <v>67</v>
      </c>
      <c r="AV1149" s="21">
        <v>7.36</v>
      </c>
      <c r="AW1149" s="21">
        <v>0</v>
      </c>
      <c r="AX1149" s="21">
        <v>0</v>
      </c>
      <c r="AY1149" s="116">
        <v>163.30890831318578</v>
      </c>
    </row>
    <row r="1150" spans="1:51" ht="15" x14ac:dyDescent="0.25">
      <c r="A1150" s="144">
        <v>2016</v>
      </c>
      <c r="B1150" s="77" t="s">
        <v>505</v>
      </c>
      <c r="C1150" s="78">
        <v>21</v>
      </c>
      <c r="D1150" s="77">
        <v>3544707</v>
      </c>
      <c r="E1150" s="78">
        <v>354470721</v>
      </c>
      <c r="F1150" s="78" t="str">
        <f t="shared" si="42"/>
        <v>3544707212016</v>
      </c>
      <c r="G1150" s="79">
        <v>-0.17172833395227016</v>
      </c>
      <c r="H1150" s="80">
        <f t="shared" si="41"/>
        <v>2365</v>
      </c>
      <c r="I1150" s="81">
        <v>1922</v>
      </c>
      <c r="J1150" s="82">
        <v>443</v>
      </c>
      <c r="K1150" s="83">
        <f>(H1150)/VLOOKUP(D1150,'Dados Base'!$B:$K,6,FALSE)</f>
        <v>15.879943597663331</v>
      </c>
      <c r="L1150" s="88">
        <f t="shared" si="43"/>
        <v>81.268498942917546</v>
      </c>
      <c r="M1150" s="85" t="s">
        <v>702</v>
      </c>
      <c r="N1150" s="86">
        <v>0.73</v>
      </c>
      <c r="O1150" s="87" t="s">
        <v>691</v>
      </c>
      <c r="P1150" s="87" t="s">
        <v>691</v>
      </c>
      <c r="Q1150" s="87" t="s">
        <v>691</v>
      </c>
      <c r="R1150" s="87" t="s">
        <v>691</v>
      </c>
      <c r="S1150" s="87" t="s">
        <v>691</v>
      </c>
      <c r="T1150" s="87" t="s">
        <v>691</v>
      </c>
      <c r="U1150" s="87" t="s">
        <v>691</v>
      </c>
      <c r="V1150" s="87" t="s">
        <v>691</v>
      </c>
      <c r="W1150" s="85">
        <v>0</v>
      </c>
      <c r="X1150" s="47">
        <v>5.2627408854166663E-3</v>
      </c>
      <c r="Y1150" s="9">
        <v>1.3</v>
      </c>
      <c r="Z1150" s="10">
        <v>79.15929299529536</v>
      </c>
      <c r="AA1150" s="10">
        <v>21.49670700470465</v>
      </c>
      <c r="AB1150" s="11">
        <v>1</v>
      </c>
      <c r="AC1150" s="12">
        <v>0</v>
      </c>
      <c r="AD1150" s="153">
        <f>VLOOKUP(D1150,'Dados Base'!$B:$K,9,FALSE)*31536000/VLOOKUP($F1150,F:H,MATCH(H1149,F1149:AF1149,0),FALSE)</f>
        <v>15868.00845665962</v>
      </c>
      <c r="AE1150" s="153">
        <f>VLOOKUP(D1150,'Dados Base'!$B:$K,10,FALSE)*31536000/VLOOKUP($F1150,F:H,MATCH(H1149,F1149:AF1149,0),FALSE)</f>
        <v>1733.4799154334046</v>
      </c>
      <c r="AF1150" s="14">
        <v>85.45</v>
      </c>
      <c r="AG1150" s="15">
        <v>75.959999999999994</v>
      </c>
      <c r="AH1150" s="14">
        <v>80.849999999999994</v>
      </c>
      <c r="AI1150" s="14">
        <v>25.31</v>
      </c>
      <c r="AJ1150" s="14">
        <v>100</v>
      </c>
      <c r="AK1150" s="72">
        <f>(SUMIFS('Banco de Indicadores Mun. (2)'!I:I,'Banco de Indicadores Mun. (2)'!B:B,'Banco de Indicadores - Mun. (1)'!B1150,'Banco de Indicadores Mun. (2)'!A:A,'Banco de Indicadores - Mun. (1)'!A1150) / VLOOKUP(D1150,'Dados Base'!$B:$K,8,FALSE)) * 100</f>
        <v>0.91414545454545448</v>
      </c>
      <c r="AL1150" s="72">
        <f>(SUMIFS('Banco de Indicadores Mun. (2)'!I:I,'Banco de Indicadores Mun. (2)'!B:B,'Banco de Indicadores - Mun. (1)'!B1150,'Banco de Indicadores Mun. (2)'!A:A,'Banco de Indicadores - Mun. (1)'!A1150) / VLOOKUP(D1150,'Dados Base'!$B:$K,9,FALSE)) * 100</f>
        <v>0.42250420168067226</v>
      </c>
      <c r="AM1150" s="72">
        <f>(SUMIFS('Banco de Indicadores Mun. (2)'!J:J,'Banco de Indicadores Mun. (2)'!B:B,'Banco de Indicadores - Mun. (1)'!B1150,'Banco de Indicadores Mun. (2)'!A:A,'Banco de Indicadores - Mun. (1)'!A1150) / VLOOKUP(D1150,'Dados Base'!$B:$K,7,FALSE)) * 100</f>
        <v>0</v>
      </c>
      <c r="AN1150" s="72">
        <f>(SUMIFS('Banco de Indicadores Mun. (2)'!K:K,'Banco de Indicadores Mun. (2)'!B:B,'Banco de Indicadores - Mun. (1)'!B1150,'Banco de Indicadores Mun. (2)'!A:A,'Banco de Indicadores - Mun. (1)'!A1150) / VLOOKUP(D1150,'Dados Base'!$B:$K,10,FALSE)) * 100</f>
        <v>3.8675384615384596</v>
      </c>
      <c r="AO1150" s="21">
        <v>0</v>
      </c>
      <c r="AP1150" s="125">
        <v>0</v>
      </c>
      <c r="AQ1150" s="17">
        <v>0</v>
      </c>
      <c r="AR1150" s="18">
        <v>7.2</v>
      </c>
      <c r="AS1150" s="20">
        <v>92.524830109775223</v>
      </c>
      <c r="AT1150" s="20">
        <v>92.524830109775209</v>
      </c>
      <c r="AU1150" s="20">
        <v>78.643392341534877</v>
      </c>
      <c r="AV1150" s="21">
        <v>8.5</v>
      </c>
      <c r="AW1150" s="21">
        <v>0</v>
      </c>
      <c r="AX1150" s="21">
        <v>0</v>
      </c>
      <c r="AY1150" s="116">
        <v>89.466688604168695</v>
      </c>
    </row>
    <row r="1151" spans="1:51" ht="15" x14ac:dyDescent="0.25">
      <c r="A1151" s="144">
        <v>2016</v>
      </c>
      <c r="B1151" s="77" t="s">
        <v>506</v>
      </c>
      <c r="C1151" s="78">
        <v>16</v>
      </c>
      <c r="D1151" s="77">
        <v>3544806</v>
      </c>
      <c r="E1151" s="78">
        <v>354480616</v>
      </c>
      <c r="F1151" s="78" t="str">
        <f t="shared" si="42"/>
        <v>3544806162016</v>
      </c>
      <c r="G1151" s="79">
        <v>1.4149935258802149</v>
      </c>
      <c r="H1151" s="80">
        <f t="shared" si="41"/>
        <v>5836</v>
      </c>
      <c r="I1151" s="81">
        <v>5389</v>
      </c>
      <c r="J1151" s="82">
        <v>447</v>
      </c>
      <c r="K1151" s="83">
        <f>(H1151)/VLOOKUP(D1151,'Dados Base'!$B:$K,6,FALSE)</f>
        <v>18.907535799909283</v>
      </c>
      <c r="L1151" s="88">
        <f t="shared" si="43"/>
        <v>92.340644276901983</v>
      </c>
      <c r="M1151" s="85" t="s">
        <v>702</v>
      </c>
      <c r="N1151" s="86">
        <v>0.751</v>
      </c>
      <c r="O1151" s="87" t="s">
        <v>691</v>
      </c>
      <c r="P1151" s="87" t="s">
        <v>691</v>
      </c>
      <c r="Q1151" s="87" t="s">
        <v>691</v>
      </c>
      <c r="R1151" s="87" t="s">
        <v>691</v>
      </c>
      <c r="S1151" s="87" t="s">
        <v>691</v>
      </c>
      <c r="T1151" s="87" t="s">
        <v>691</v>
      </c>
      <c r="U1151" s="87" t="s">
        <v>691</v>
      </c>
      <c r="V1151" s="87" t="s">
        <v>691</v>
      </c>
      <c r="W1151" s="85">
        <v>58.5</v>
      </c>
      <c r="X1151" s="47">
        <v>1.5065694791666664E-2</v>
      </c>
      <c r="Y1151" s="9">
        <v>3.83</v>
      </c>
      <c r="Z1151" s="10">
        <v>222.43086</v>
      </c>
      <c r="AA1151" s="10">
        <v>72.841139999999996</v>
      </c>
      <c r="AB1151" s="11">
        <v>1</v>
      </c>
      <c r="AC1151" s="12">
        <v>0</v>
      </c>
      <c r="AD1151" s="153">
        <f>VLOOKUP(D1151,'Dados Base'!$B:$K,9,FALSE)*31536000/VLOOKUP($F1151,F:H,MATCH(H1150,F1150:AF1150,0),FALSE)</f>
        <v>12266.401644962303</v>
      </c>
      <c r="AE1151" s="153">
        <f>VLOOKUP(D1151,'Dados Base'!$B:$K,10,FALSE)*31536000/VLOOKUP($F1151,F:H,MATCH(H1150,F1150:AF1150,0),FALSE)</f>
        <v>1080.7402330363266</v>
      </c>
      <c r="AF1151" s="14">
        <v>99.13</v>
      </c>
      <c r="AG1151" s="15">
        <v>90.02</v>
      </c>
      <c r="AH1151" s="14">
        <v>99.13</v>
      </c>
      <c r="AI1151" s="14">
        <v>55.56</v>
      </c>
      <c r="AJ1151" s="14">
        <v>99.09</v>
      </c>
      <c r="AK1151" s="72">
        <f>(SUMIFS('Banco de Indicadores Mun. (2)'!I:I,'Banco de Indicadores Mun. (2)'!B:B,'Banco de Indicadores - Mun. (1)'!B1151,'Banco de Indicadores Mun. (2)'!A:A,'Banco de Indicadores - Mun. (1)'!A1151) / VLOOKUP(D1151,'Dados Base'!$B:$K,8,FALSE)) * 100</f>
        <v>4.7347065217391302</v>
      </c>
      <c r="AL1151" s="72">
        <f>(SUMIFS('Banco de Indicadores Mun. (2)'!I:I,'Banco de Indicadores Mun. (2)'!B:B,'Banco de Indicadores - Mun. (1)'!B1151,'Banco de Indicadores Mun. (2)'!A:A,'Banco de Indicadores - Mun. (1)'!A1151) / VLOOKUP(D1151,'Dados Base'!$B:$K,9,FALSE)) * 100</f>
        <v>1.9189118942731276</v>
      </c>
      <c r="AM1151" s="72">
        <f>(SUMIFS('Banco de Indicadores Mun. (2)'!J:J,'Banco de Indicadores Mun. (2)'!B:B,'Banco de Indicadores - Mun. (1)'!B1151,'Banco de Indicadores Mun. (2)'!A:A,'Banco de Indicadores - Mun. (1)'!A1151) / VLOOKUP(D1151,'Dados Base'!$B:$K,7,FALSE)) * 100</f>
        <v>3.2688194444444445</v>
      </c>
      <c r="AN1151" s="72">
        <f>(SUMIFS('Banco de Indicadores Mun. (2)'!K:K,'Banco de Indicadores Mun. (2)'!B:B,'Banco de Indicadores - Mun. (1)'!B1151,'Banco de Indicadores Mun. (2)'!A:A,'Banco de Indicadores - Mun. (1)'!A1151) / VLOOKUP(D1151,'Dados Base'!$B:$K,10,FALSE)) * 100</f>
        <v>10.011899999999997</v>
      </c>
      <c r="AO1151" s="21">
        <v>0</v>
      </c>
      <c r="AP1151" s="125">
        <v>0</v>
      </c>
      <c r="AQ1151" s="17">
        <v>0</v>
      </c>
      <c r="AR1151" s="18">
        <v>7.8</v>
      </c>
      <c r="AS1151" s="20">
        <v>100</v>
      </c>
      <c r="AT1151" s="20">
        <v>93</v>
      </c>
      <c r="AU1151" s="20">
        <v>75.330833942940743</v>
      </c>
      <c r="AV1151" s="21">
        <v>7.79</v>
      </c>
      <c r="AW1151" s="21">
        <v>0</v>
      </c>
      <c r="AX1151" s="21">
        <v>0</v>
      </c>
      <c r="AY1151" s="116">
        <v>27.65687250152406</v>
      </c>
    </row>
    <row r="1152" spans="1:51" ht="15" x14ac:dyDescent="0.25">
      <c r="A1152" s="144">
        <v>2016</v>
      </c>
      <c r="B1152" s="77" t="s">
        <v>507</v>
      </c>
      <c r="C1152" s="78">
        <v>4</v>
      </c>
      <c r="D1152" s="77">
        <v>3544905</v>
      </c>
      <c r="E1152" s="78">
        <v>35449054</v>
      </c>
      <c r="F1152" s="78" t="str">
        <f t="shared" si="42"/>
        <v>354490542016</v>
      </c>
      <c r="G1152" s="79">
        <v>1.0572651465518224</v>
      </c>
      <c r="H1152" s="80">
        <f t="shared" si="41"/>
        <v>11169</v>
      </c>
      <c r="I1152" s="81">
        <v>10387</v>
      </c>
      <c r="J1152" s="82">
        <v>782</v>
      </c>
      <c r="K1152" s="83">
        <f>(H1152)/VLOOKUP(D1152,'Dados Base'!$B:$K,6,FALSE)</f>
        <v>36.770370370370372</v>
      </c>
      <c r="L1152" s="88">
        <f t="shared" si="43"/>
        <v>92.998477929984773</v>
      </c>
      <c r="M1152" s="85" t="s">
        <v>702</v>
      </c>
      <c r="N1152" s="86">
        <v>0.77200000000000002</v>
      </c>
      <c r="O1152" s="87" t="s">
        <v>691</v>
      </c>
      <c r="P1152" s="87" t="s">
        <v>691</v>
      </c>
      <c r="Q1152" s="87" t="s">
        <v>691</v>
      </c>
      <c r="R1152" s="87" t="s">
        <v>691</v>
      </c>
      <c r="S1152" s="87" t="s">
        <v>691</v>
      </c>
      <c r="T1152" s="87" t="s">
        <v>691</v>
      </c>
      <c r="U1152" s="87" t="s">
        <v>691</v>
      </c>
      <c r="V1152" s="87" t="s">
        <v>691</v>
      </c>
      <c r="W1152" s="85">
        <v>0</v>
      </c>
      <c r="X1152" s="47">
        <v>3.3287666177083335E-2</v>
      </c>
      <c r="Y1152" s="9">
        <v>7.32</v>
      </c>
      <c r="Z1152" s="10">
        <v>455.66819999999996</v>
      </c>
      <c r="AA1152" s="10">
        <v>108.6318</v>
      </c>
      <c r="AB1152" s="11">
        <v>0</v>
      </c>
      <c r="AC1152" s="12">
        <v>0</v>
      </c>
      <c r="AD1152" s="153">
        <f>VLOOKUP(D1152,'Dados Base'!$B:$K,9,FALSE)*31536000/VLOOKUP($F1152,F:H,MATCH(H1151,F1151:AF1151,0),FALSE)</f>
        <v>13327.058823529413</v>
      </c>
      <c r="AE1152" s="153">
        <f>VLOOKUP(D1152,'Dados Base'!$B:$K,10,FALSE)*31536000/VLOOKUP($F1152,F:H,MATCH(H1151,F1151:AF1151,0),FALSE)</f>
        <v>1327.0588235294117</v>
      </c>
      <c r="AF1152" s="14">
        <v>97.91</v>
      </c>
      <c r="AG1152" s="15">
        <v>100</v>
      </c>
      <c r="AH1152" s="14">
        <v>88.38</v>
      </c>
      <c r="AI1152" s="14">
        <v>46.72</v>
      </c>
      <c r="AJ1152" s="14">
        <v>97.61</v>
      </c>
      <c r="AK1152" s="72">
        <f>(SUMIFS('Banco de Indicadores Mun. (2)'!I:I,'Banco de Indicadores Mun. (2)'!B:B,'Banco de Indicadores - Mun. (1)'!B1152,'Banco de Indicadores Mun. (2)'!A:A,'Banco de Indicadores - Mun. (1)'!A1152) / VLOOKUP(D1152,'Dados Base'!$B:$K,8,FALSE)) * 100</f>
        <v>5.6856510067114101</v>
      </c>
      <c r="AL1152" s="72">
        <f>(SUMIFS('Banco de Indicadores Mun. (2)'!I:I,'Banco de Indicadores Mun. (2)'!B:B,'Banco de Indicadores - Mun. (1)'!B1152,'Banco de Indicadores Mun. (2)'!A:A,'Banco de Indicadores - Mun. (1)'!A1152) / VLOOKUP(D1152,'Dados Base'!$B:$K,9,FALSE)) * 100</f>
        <v>1.7948347457627121</v>
      </c>
      <c r="AM1152" s="72">
        <f>(SUMIFS('Banco de Indicadores Mun. (2)'!J:J,'Banco de Indicadores Mun. (2)'!B:B,'Banco de Indicadores - Mun. (1)'!B1152,'Banco de Indicadores Mun. (2)'!A:A,'Banco de Indicadores - Mun. (1)'!A1152) / VLOOKUP(D1152,'Dados Base'!$B:$K,7,FALSE)) * 100</f>
        <v>7.2121568627450978</v>
      </c>
      <c r="AN1152" s="72">
        <f>(SUMIFS('Banco de Indicadores Mun. (2)'!K:K,'Banco de Indicadores Mun. (2)'!B:B,'Banco de Indicadores - Mun. (1)'!B1152,'Banco de Indicadores Mun. (2)'!A:A,'Banco de Indicadores - Mun. (1)'!A1152) / VLOOKUP(D1152,'Dados Base'!$B:$K,10,FALSE)) * 100</f>
        <v>2.3728085106382979</v>
      </c>
      <c r="AO1152" s="21">
        <v>0</v>
      </c>
      <c r="AP1152" s="125">
        <v>0</v>
      </c>
      <c r="AQ1152" s="17">
        <v>0</v>
      </c>
      <c r="AR1152" s="18">
        <v>10</v>
      </c>
      <c r="AS1152" s="20">
        <v>95</v>
      </c>
      <c r="AT1152" s="20">
        <v>95</v>
      </c>
      <c r="AU1152" s="20">
        <v>80.749282296650719</v>
      </c>
      <c r="AV1152" s="21">
        <v>9.6199999999999992</v>
      </c>
      <c r="AW1152" s="21">
        <v>0</v>
      </c>
      <c r="AX1152" s="21">
        <v>0</v>
      </c>
      <c r="AY1152" s="116">
        <v>0</v>
      </c>
    </row>
    <row r="1153" spans="1:51" ht="15" x14ac:dyDescent="0.25">
      <c r="A1153" s="144">
        <v>2016</v>
      </c>
      <c r="B1153" s="77" t="s">
        <v>508</v>
      </c>
      <c r="C1153" s="78">
        <v>6</v>
      </c>
      <c r="D1153" s="77">
        <v>3545001</v>
      </c>
      <c r="E1153" s="78">
        <v>35450016</v>
      </c>
      <c r="F1153" s="78" t="str">
        <f t="shared" si="42"/>
        <v>354500162016</v>
      </c>
      <c r="G1153" s="79">
        <v>0.72886341207460958</v>
      </c>
      <c r="H1153" s="80">
        <f t="shared" si="41"/>
        <v>16346</v>
      </c>
      <c r="I1153" s="81">
        <v>10672</v>
      </c>
      <c r="J1153" s="82">
        <v>5674</v>
      </c>
      <c r="K1153" s="83">
        <f>(H1153)/VLOOKUP(D1153,'Dados Base'!$B:$K,6,FALSE)</f>
        <v>38.385309036257752</v>
      </c>
      <c r="L1153" s="88">
        <f t="shared" si="43"/>
        <v>65.28814388841306</v>
      </c>
      <c r="M1153" s="85" t="s">
        <v>702</v>
      </c>
      <c r="N1153" s="86">
        <v>0.73199999999999998</v>
      </c>
      <c r="O1153" s="87" t="s">
        <v>691</v>
      </c>
      <c r="P1153" s="87" t="s">
        <v>691</v>
      </c>
      <c r="Q1153" s="87" t="s">
        <v>691</v>
      </c>
      <c r="R1153" s="87" t="s">
        <v>691</v>
      </c>
      <c r="S1153" s="87" t="s">
        <v>691</v>
      </c>
      <c r="T1153" s="87" t="s">
        <v>691</v>
      </c>
      <c r="U1153" s="87" t="s">
        <v>691</v>
      </c>
      <c r="V1153" s="87" t="s">
        <v>691</v>
      </c>
      <c r="W1153" s="85">
        <v>40.049999999999997</v>
      </c>
      <c r="X1153" s="47">
        <v>3.0983634891203708E-2</v>
      </c>
      <c r="Y1153" s="9">
        <v>7.49</v>
      </c>
      <c r="Z1153" s="10">
        <v>344.09693954198474</v>
      </c>
      <c r="AA1153" s="10">
        <v>233.37906045801526</v>
      </c>
      <c r="AB1153" s="11">
        <v>2</v>
      </c>
      <c r="AC1153" s="12">
        <v>0</v>
      </c>
      <c r="AD1153" s="153">
        <f>VLOOKUP(D1153,'Dados Base'!$B:$K,9,FALSE)*31536000/VLOOKUP($F1153,F:H,MATCH(H1152,F1152:AF1152,0),FALSE)</f>
        <v>11942.239079897223</v>
      </c>
      <c r="AE1153" s="153">
        <f>VLOOKUP(D1153,'Dados Base'!$B:$K,10,FALSE)*31536000/VLOOKUP($F1153,F:H,MATCH(H1152,F1152:AF1152,0),FALSE)</f>
        <v>1659.1802275786126</v>
      </c>
      <c r="AF1153" s="14">
        <v>62.27</v>
      </c>
      <c r="AG1153" s="15">
        <v>99.21</v>
      </c>
      <c r="AH1153" s="14">
        <v>51.76</v>
      </c>
      <c r="AI1153" s="14">
        <v>25.3</v>
      </c>
      <c r="AJ1153" s="14">
        <v>97.8</v>
      </c>
      <c r="AK1153" s="72">
        <f>(SUMIFS('Banco de Indicadores Mun. (2)'!I:I,'Banco de Indicadores Mun. (2)'!B:B,'Banco de Indicadores - Mun. (1)'!B1153,'Banco de Indicadores Mun. (2)'!A:A,'Banco de Indicadores - Mun. (1)'!A1153) / VLOOKUP(D1153,'Dados Base'!$B:$K,8,FALSE)) * 100</f>
        <v>110.56306493506496</v>
      </c>
      <c r="AL1153" s="72">
        <f>(SUMIFS('Banco de Indicadores Mun. (2)'!I:I,'Banco de Indicadores Mun. (2)'!B:B,'Banco de Indicadores - Mun. (1)'!B1153,'Banco de Indicadores Mun. (2)'!A:A,'Banco de Indicadores - Mun. (1)'!A1153) / VLOOKUP(D1153,'Dados Base'!$B:$K,9,FALSE)) * 100</f>
        <v>41.260206785137328</v>
      </c>
      <c r="AM1153" s="72">
        <f>(SUMIFS('Banco de Indicadores Mun. (2)'!J:J,'Banco de Indicadores Mun. (2)'!B:B,'Banco de Indicadores - Mun. (1)'!B1153,'Banco de Indicadores Mun. (2)'!A:A,'Banco de Indicadores - Mun. (1)'!A1153) / VLOOKUP(D1153,'Dados Base'!$B:$K,7,FALSE)) * 100</f>
        <v>175.68860689655173</v>
      </c>
      <c r="AN1153" s="72">
        <f>(SUMIFS('Banco de Indicadores Mun. (2)'!K:K,'Banco de Indicadores Mun. (2)'!B:B,'Banco de Indicadores - Mun. (1)'!B1153,'Banco de Indicadores Mun. (2)'!A:A,'Banco de Indicadores - Mun. (1)'!A1153) / VLOOKUP(D1153,'Dados Base'!$B:$K,10,FALSE)) * 100</f>
        <v>0.7583720930232557</v>
      </c>
      <c r="AO1153" s="21">
        <v>0</v>
      </c>
      <c r="AP1153" s="125">
        <v>0</v>
      </c>
      <c r="AQ1153" s="17">
        <v>0</v>
      </c>
      <c r="AR1153" s="18">
        <v>9.8000000000000007</v>
      </c>
      <c r="AS1153" s="20">
        <v>76.844783715012724</v>
      </c>
      <c r="AT1153" s="20">
        <v>75.30788804071247</v>
      </c>
      <c r="AU1153" s="20">
        <v>59.586361951316547</v>
      </c>
      <c r="AV1153" s="21">
        <v>6.7</v>
      </c>
      <c r="AW1153" s="21">
        <v>0</v>
      </c>
      <c r="AX1153" s="21">
        <v>0</v>
      </c>
      <c r="AY1153" s="116">
        <v>8218.981759054248</v>
      </c>
    </row>
    <row r="1154" spans="1:51" ht="15" x14ac:dyDescent="0.25">
      <c r="A1154" s="144">
        <v>2016</v>
      </c>
      <c r="B1154" s="77" t="s">
        <v>509</v>
      </c>
      <c r="C1154" s="78">
        <v>20</v>
      </c>
      <c r="D1154" s="77">
        <v>3545100</v>
      </c>
      <c r="E1154" s="78">
        <v>354510020</v>
      </c>
      <c r="F1154" s="78" t="str">
        <f t="shared" si="42"/>
        <v>3545100202016</v>
      </c>
      <c r="G1154" s="79">
        <v>0.70803520257558539</v>
      </c>
      <c r="H1154" s="80">
        <f t="shared" ref="H1154:H1217" si="44">SUM(I1154:J1154)</f>
        <v>4991</v>
      </c>
      <c r="I1154" s="81">
        <v>4629</v>
      </c>
      <c r="J1154" s="82">
        <v>362</v>
      </c>
      <c r="K1154" s="83">
        <f>(H1154)/VLOOKUP(D1154,'Dados Base'!$B:$K,6,FALSE)</f>
        <v>28.891461649782922</v>
      </c>
      <c r="L1154" s="88">
        <f t="shared" si="43"/>
        <v>92.746944500100184</v>
      </c>
      <c r="M1154" s="85" t="s">
        <v>702</v>
      </c>
      <c r="N1154" s="86">
        <v>0.71899999999999997</v>
      </c>
      <c r="O1154" s="87" t="s">
        <v>691</v>
      </c>
      <c r="P1154" s="87" t="s">
        <v>691</v>
      </c>
      <c r="Q1154" s="87" t="s">
        <v>691</v>
      </c>
      <c r="R1154" s="87" t="s">
        <v>691</v>
      </c>
      <c r="S1154" s="87" t="s">
        <v>691</v>
      </c>
      <c r="T1154" s="87" t="s">
        <v>691</v>
      </c>
      <c r="U1154" s="87" t="s">
        <v>691</v>
      </c>
      <c r="V1154" s="87" t="s">
        <v>691</v>
      </c>
      <c r="W1154" s="85">
        <v>0</v>
      </c>
      <c r="X1154" s="47">
        <v>1.1160863802083334E-2</v>
      </c>
      <c r="Y1154" s="9">
        <v>3.26</v>
      </c>
      <c r="Z1154" s="10">
        <v>191.54111942658557</v>
      </c>
      <c r="AA1154" s="10">
        <v>59.666880573414424</v>
      </c>
      <c r="AB1154" s="11">
        <v>1</v>
      </c>
      <c r="AC1154" s="12">
        <v>0</v>
      </c>
      <c r="AD1154" s="153">
        <f>VLOOKUP(D1154,'Dados Base'!$B:$K,9,FALSE)*31536000/VLOOKUP($F1154,F:H,MATCH(H1153,F1153:AF1153,0),FALSE)</f>
        <v>8087.7739931877377</v>
      </c>
      <c r="AE1154" s="153">
        <f>VLOOKUP(D1154,'Dados Base'!$B:$K,10,FALSE)*31536000/VLOOKUP($F1154,F:H,MATCH(H1153,F1153:AF1153,0),FALSE)</f>
        <v>1010.9717491484674</v>
      </c>
      <c r="AF1154" s="14">
        <v>85.87</v>
      </c>
      <c r="AG1154" s="15" t="s">
        <v>692</v>
      </c>
      <c r="AH1154" s="14">
        <v>84.83</v>
      </c>
      <c r="AI1154" s="14">
        <v>23.37</v>
      </c>
      <c r="AJ1154" s="14">
        <v>95.74</v>
      </c>
      <c r="AK1154" s="72">
        <f>(SUMIFS('Banco de Indicadores Mun. (2)'!I:I,'Banco de Indicadores Mun. (2)'!B:B,'Banco de Indicadores - Mun. (1)'!B1154,'Banco de Indicadores Mun. (2)'!A:A,'Banco de Indicadores - Mun. (1)'!A1154) / VLOOKUP(D1154,'Dados Base'!$B:$K,8,FALSE)) * 100</f>
        <v>10.598981132075471</v>
      </c>
      <c r="AL1154" s="72">
        <f>(SUMIFS('Banco de Indicadores Mun. (2)'!I:I,'Banco de Indicadores Mun. (2)'!B:B,'Banco de Indicadores - Mun. (1)'!B1154,'Banco de Indicadores Mun. (2)'!A:A,'Banco de Indicadores - Mun. (1)'!A1154) / VLOOKUP(D1154,'Dados Base'!$B:$K,9,FALSE)) * 100</f>
        <v>4.3886406249999999</v>
      </c>
      <c r="AM1154" s="72">
        <f>(SUMIFS('Banco de Indicadores Mun. (2)'!J:J,'Banco de Indicadores Mun. (2)'!B:B,'Banco de Indicadores - Mun. (1)'!B1154,'Banco de Indicadores Mun. (2)'!A:A,'Banco de Indicadores - Mun. (1)'!A1154) / VLOOKUP(D1154,'Dados Base'!$B:$K,7,FALSE)) * 100</f>
        <v>11.758648648648649</v>
      </c>
      <c r="AN1154" s="72">
        <f>(SUMIFS('Banco de Indicadores Mun. (2)'!K:K,'Banco de Indicadores Mun. (2)'!B:B,'Banco de Indicadores - Mun. (1)'!B1154,'Banco de Indicadores Mun. (2)'!A:A,'Banco de Indicadores - Mun. (1)'!A1154) / VLOOKUP(D1154,'Dados Base'!$B:$K,10,FALSE)) * 100</f>
        <v>7.9172499999999992</v>
      </c>
      <c r="AO1154" s="21">
        <v>0</v>
      </c>
      <c r="AP1154" s="125">
        <v>0</v>
      </c>
      <c r="AQ1154" s="17">
        <v>0</v>
      </c>
      <c r="AR1154" s="18">
        <v>8.4</v>
      </c>
      <c r="AS1154" s="20">
        <v>87.64118158123371</v>
      </c>
      <c r="AT1154" s="20">
        <v>87.64118158123371</v>
      </c>
      <c r="AU1154" s="20">
        <v>76.24801735079518</v>
      </c>
      <c r="AV1154" s="21">
        <v>8.27</v>
      </c>
      <c r="AW1154" s="21">
        <v>0</v>
      </c>
      <c r="AX1154" s="21">
        <v>0</v>
      </c>
      <c r="AY1154" s="116">
        <v>111.66608804664044</v>
      </c>
    </row>
    <row r="1155" spans="1:51" ht="15" x14ac:dyDescent="0.25">
      <c r="A1155" s="144">
        <v>2016</v>
      </c>
      <c r="B1155" s="77" t="s">
        <v>510</v>
      </c>
      <c r="C1155" s="78">
        <v>5</v>
      </c>
      <c r="D1155" s="77">
        <v>3545159</v>
      </c>
      <c r="E1155" s="78">
        <v>35451595</v>
      </c>
      <c r="F1155" s="78" t="str">
        <f t="shared" ref="F1155:F1218" si="45">CONCATENATE(E1155,A1155)</f>
        <v>354515952016</v>
      </c>
      <c r="G1155" s="79">
        <v>1.5340534848112153</v>
      </c>
      <c r="H1155" s="80">
        <f t="shared" si="44"/>
        <v>7584</v>
      </c>
      <c r="I1155" s="81">
        <v>6350</v>
      </c>
      <c r="J1155" s="82">
        <v>1234</v>
      </c>
      <c r="K1155" s="83">
        <f>(H1155)/VLOOKUP(D1155,'Dados Base'!$B:$K,6,FALSE)</f>
        <v>74.792899408284015</v>
      </c>
      <c r="L1155" s="88">
        <f t="shared" si="43"/>
        <v>83.728902953586498</v>
      </c>
      <c r="M1155" s="85" t="s">
        <v>702</v>
      </c>
      <c r="N1155" s="86">
        <v>0.79100000000000004</v>
      </c>
      <c r="O1155" s="87" t="s">
        <v>691</v>
      </c>
      <c r="P1155" s="87" t="s">
        <v>691</v>
      </c>
      <c r="Q1155" s="87" t="s">
        <v>691</v>
      </c>
      <c r="R1155" s="87" t="s">
        <v>691</v>
      </c>
      <c r="S1155" s="87" t="s">
        <v>691</v>
      </c>
      <c r="T1155" s="87" t="s">
        <v>691</v>
      </c>
      <c r="U1155" s="87" t="s">
        <v>691</v>
      </c>
      <c r="V1155" s="87" t="s">
        <v>691</v>
      </c>
      <c r="W1155" s="85">
        <v>0</v>
      </c>
      <c r="X1155" s="47">
        <v>1.975E-2</v>
      </c>
      <c r="Y1155" s="9">
        <v>4.63</v>
      </c>
      <c r="Z1155" s="10">
        <v>303.35310000000004</v>
      </c>
      <c r="AA1155" s="10">
        <v>53.532899999999998</v>
      </c>
      <c r="AB1155" s="11">
        <v>3</v>
      </c>
      <c r="AC1155" s="12">
        <v>0</v>
      </c>
      <c r="AD1155" s="153">
        <f>VLOOKUP(D1155,'Dados Base'!$B:$K,9,FALSE)*31536000/VLOOKUP($F1155,F:H,MATCH(H1154,F1154:AF1154,0),FALSE)</f>
        <v>4075.0632911392404</v>
      </c>
      <c r="AE1155" s="153">
        <f>VLOOKUP(D1155,'Dados Base'!$B:$K,10,FALSE)*31536000/VLOOKUP($F1155,F:H,MATCH(H1154,F1154:AF1154,0),FALSE)</f>
        <v>623.7341772151899</v>
      </c>
      <c r="AF1155" s="14">
        <v>100</v>
      </c>
      <c r="AG1155" s="15">
        <v>83.46</v>
      </c>
      <c r="AH1155" s="14">
        <v>100</v>
      </c>
      <c r="AI1155" s="14">
        <v>40.85</v>
      </c>
      <c r="AJ1155" s="14">
        <v>100</v>
      </c>
      <c r="AK1155" s="72">
        <f>(SUMIFS('Banco de Indicadores Mun. (2)'!I:I,'Banco de Indicadores Mun. (2)'!B:B,'Banco de Indicadores - Mun. (1)'!B1155,'Banco de Indicadores Mun. (2)'!A:A,'Banco de Indicadores - Mun. (1)'!A1155) / VLOOKUP(D1155,'Dados Base'!$B:$K,8,FALSE)) * 100</f>
        <v>3.9206666666666665</v>
      </c>
      <c r="AL1155" s="72">
        <f>(SUMIFS('Banco de Indicadores Mun. (2)'!I:I,'Banco de Indicadores Mun. (2)'!B:B,'Banco de Indicadores - Mun. (1)'!B1155,'Banco de Indicadores Mun. (2)'!A:A,'Banco de Indicadores - Mun. (1)'!A1155) / VLOOKUP(D1155,'Dados Base'!$B:$K,9,FALSE)) * 100</f>
        <v>1.4402448979591838</v>
      </c>
      <c r="AM1155" s="72">
        <f>(SUMIFS('Banco de Indicadores Mun. (2)'!J:J,'Banco de Indicadores Mun. (2)'!B:B,'Banco de Indicadores - Mun. (1)'!B1155,'Banco de Indicadores Mun. (2)'!A:A,'Banco de Indicadores - Mun. (1)'!A1155) / VLOOKUP(D1155,'Dados Base'!$B:$K,7,FALSE)) * 100</f>
        <v>6.5530476190476179</v>
      </c>
      <c r="AN1155" s="72">
        <f>(SUMIFS('Banco de Indicadores Mun. (2)'!K:K,'Banco de Indicadores Mun. (2)'!B:B,'Banco de Indicadores - Mun. (1)'!B1155,'Banco de Indicadores Mun. (2)'!A:A,'Banco de Indicadores - Mun. (1)'!A1155) / VLOOKUP(D1155,'Dados Base'!$B:$K,10,FALSE)) * 100</f>
        <v>0.23533333333333337</v>
      </c>
      <c r="AO1155" s="21">
        <v>0</v>
      </c>
      <c r="AP1155" s="125">
        <v>0</v>
      </c>
      <c r="AQ1155" s="17">
        <v>0</v>
      </c>
      <c r="AR1155" s="18">
        <v>9.8000000000000007</v>
      </c>
      <c r="AS1155" s="20">
        <v>100</v>
      </c>
      <c r="AT1155" s="20">
        <v>100.00000000000003</v>
      </c>
      <c r="AU1155" s="20">
        <v>85</v>
      </c>
      <c r="AV1155" s="21">
        <v>9.6999999999999993</v>
      </c>
      <c r="AW1155" s="21">
        <v>1</v>
      </c>
      <c r="AX1155" s="21">
        <v>0</v>
      </c>
      <c r="AY1155" s="116">
        <v>68.954430379746825</v>
      </c>
    </row>
    <row r="1156" spans="1:51" ht="15" x14ac:dyDescent="0.25">
      <c r="A1156" s="144">
        <v>2016</v>
      </c>
      <c r="B1156" s="77" t="s">
        <v>511</v>
      </c>
      <c r="C1156" s="78">
        <v>5</v>
      </c>
      <c r="D1156" s="77">
        <v>3545209</v>
      </c>
      <c r="E1156" s="78">
        <v>35452095</v>
      </c>
      <c r="F1156" s="78" t="str">
        <f t="shared" si="45"/>
        <v>354520952016</v>
      </c>
      <c r="G1156" s="79">
        <v>1.0287896797580132</v>
      </c>
      <c r="H1156" s="80">
        <f t="shared" si="44"/>
        <v>111492</v>
      </c>
      <c r="I1156" s="81">
        <v>110708</v>
      </c>
      <c r="J1156" s="82">
        <v>784</v>
      </c>
      <c r="K1156" s="83">
        <f>(H1156)/VLOOKUP(D1156,'Dados Base'!$B:$K,6,FALSE)</f>
        <v>830.41859079398193</v>
      </c>
      <c r="L1156" s="88">
        <f t="shared" si="43"/>
        <v>99.296810533491197</v>
      </c>
      <c r="M1156" s="85" t="s">
        <v>702</v>
      </c>
      <c r="N1156" s="86">
        <v>0.78</v>
      </c>
      <c r="O1156" s="87" t="s">
        <v>691</v>
      </c>
      <c r="P1156" s="87" t="s">
        <v>691</v>
      </c>
      <c r="Q1156" s="87" t="s">
        <v>691</v>
      </c>
      <c r="R1156" s="87" t="s">
        <v>691</v>
      </c>
      <c r="S1156" s="87" t="s">
        <v>691</v>
      </c>
      <c r="T1156" s="87" t="s">
        <v>691</v>
      </c>
      <c r="U1156" s="87" t="s">
        <v>691</v>
      </c>
      <c r="V1156" s="87" t="s">
        <v>691</v>
      </c>
      <c r="W1156" s="85">
        <v>0.16</v>
      </c>
      <c r="X1156" s="47">
        <v>0.38064710833333332</v>
      </c>
      <c r="Y1156" s="9">
        <v>102.94</v>
      </c>
      <c r="Z1156" s="10">
        <v>4843.6769720602797</v>
      </c>
      <c r="AA1156" s="10">
        <v>1333.0050279397203</v>
      </c>
      <c r="AB1156" s="11">
        <v>14</v>
      </c>
      <c r="AC1156" s="12">
        <v>1</v>
      </c>
      <c r="AD1156" s="153">
        <f>VLOOKUP(D1156,'Dados Base'!$B:$K,9,FALSE)*31536000/VLOOKUP($F1156,F:H,MATCH(H1155,F1155:AF1155,0),FALSE)</f>
        <v>395.99612528253147</v>
      </c>
      <c r="AE1156" s="153">
        <f>VLOOKUP(D1156,'Dados Base'!$B:$K,10,FALSE)*31536000/VLOOKUP($F1156,F:H,MATCH(H1155,F1155:AF1155,0),FALSE)</f>
        <v>53.742331288343557</v>
      </c>
      <c r="AF1156" s="14">
        <v>98</v>
      </c>
      <c r="AG1156" s="15">
        <v>100</v>
      </c>
      <c r="AH1156" s="14">
        <v>97.31</v>
      </c>
      <c r="AI1156" s="14">
        <v>44.05</v>
      </c>
      <c r="AJ1156" s="14">
        <v>91.6</v>
      </c>
      <c r="AK1156" s="72">
        <f>(SUMIFS('Banco de Indicadores Mun. (2)'!I:I,'Banco de Indicadores Mun. (2)'!B:B,'Banco de Indicadores - Mun. (1)'!B1156,'Banco de Indicadores Mun. (2)'!A:A,'Banco de Indicadores - Mun. (1)'!A1156) / VLOOKUP(D1156,'Dados Base'!$B:$K,8,FALSE)) * 100</f>
        <v>81.441274509803918</v>
      </c>
      <c r="AL1156" s="72">
        <f>(SUMIFS('Banco de Indicadores Mun. (2)'!I:I,'Banco de Indicadores Mun. (2)'!B:B,'Banco de Indicadores - Mun. (1)'!B1156,'Banco de Indicadores Mun. (2)'!A:A,'Banco de Indicadores - Mun. (1)'!A1156) / VLOOKUP(D1156,'Dados Base'!$B:$K,9,FALSE)) * 100</f>
        <v>29.667892857142856</v>
      </c>
      <c r="AM1156" s="72">
        <f>(SUMIFS('Banco de Indicadores Mun. (2)'!J:J,'Banco de Indicadores Mun. (2)'!B:B,'Banco de Indicadores - Mun. (1)'!B1156,'Banco de Indicadores Mun. (2)'!A:A,'Banco de Indicadores - Mun. (1)'!A1156) / VLOOKUP(D1156,'Dados Base'!$B:$K,7,FALSE)) * 100</f>
        <v>122.3634375</v>
      </c>
      <c r="AN1156" s="72">
        <f>(SUMIFS('Banco de Indicadores Mun. (2)'!K:K,'Banco de Indicadores Mun. (2)'!B:B,'Banco de Indicadores - Mun. (1)'!B1156,'Banco de Indicadores Mun. (2)'!A:A,'Banco de Indicadores - Mun. (1)'!A1156) / VLOOKUP(D1156,'Dados Base'!$B:$K,10,FALSE)) * 100</f>
        <v>12.519736842105264</v>
      </c>
      <c r="AO1156" s="21">
        <v>1</v>
      </c>
      <c r="AP1156" s="125">
        <v>0</v>
      </c>
      <c r="AQ1156" s="17">
        <v>0</v>
      </c>
      <c r="AR1156" s="18">
        <v>9.6</v>
      </c>
      <c r="AS1156" s="20">
        <v>91.57</v>
      </c>
      <c r="AT1156" s="20">
        <v>88.108654000000001</v>
      </c>
      <c r="AU1156" s="20">
        <v>78.418752528627493</v>
      </c>
      <c r="AV1156" s="21">
        <v>8.41</v>
      </c>
      <c r="AW1156" s="21">
        <v>0</v>
      </c>
      <c r="AX1156" s="21">
        <v>1</v>
      </c>
      <c r="AY1156" s="116">
        <v>78.822876473097253</v>
      </c>
    </row>
    <row r="1157" spans="1:51" ht="15" x14ac:dyDescent="0.25">
      <c r="A1157" s="144">
        <v>2016</v>
      </c>
      <c r="B1157" s="77" t="s">
        <v>512</v>
      </c>
      <c r="C1157" s="78">
        <v>10</v>
      </c>
      <c r="D1157" s="77">
        <v>3545308</v>
      </c>
      <c r="E1157" s="78">
        <v>354530810</v>
      </c>
      <c r="F1157" s="78" t="str">
        <f t="shared" si="45"/>
        <v>3545308102016</v>
      </c>
      <c r="G1157" s="79">
        <v>1.1184370302416813</v>
      </c>
      <c r="H1157" s="80">
        <f t="shared" si="44"/>
        <v>42656</v>
      </c>
      <c r="I1157" s="81">
        <v>33523</v>
      </c>
      <c r="J1157" s="82">
        <v>9133</v>
      </c>
      <c r="K1157" s="83">
        <f>(H1157)/VLOOKUP(D1157,'Dados Base'!$B:$K,6,FALSE)</f>
        <v>152.17437836680818</v>
      </c>
      <c r="L1157" s="88">
        <f t="shared" si="43"/>
        <v>78.589178544636155</v>
      </c>
      <c r="M1157" s="85" t="s">
        <v>702</v>
      </c>
      <c r="N1157" s="86">
        <v>0.72899999999999998</v>
      </c>
      <c r="O1157" s="87" t="s">
        <v>691</v>
      </c>
      <c r="P1157" s="87" t="s">
        <v>691</v>
      </c>
      <c r="Q1157" s="87" t="s">
        <v>691</v>
      </c>
      <c r="R1157" s="87" t="s">
        <v>691</v>
      </c>
      <c r="S1157" s="87" t="s">
        <v>691</v>
      </c>
      <c r="T1157" s="87" t="s">
        <v>691</v>
      </c>
      <c r="U1157" s="87" t="s">
        <v>691</v>
      </c>
      <c r="V1157" s="87" t="s">
        <v>691</v>
      </c>
      <c r="W1157" s="85">
        <v>0</v>
      </c>
      <c r="X1157" s="47">
        <v>0.12984407407407408</v>
      </c>
      <c r="Y1157" s="9">
        <v>27.59</v>
      </c>
      <c r="Z1157" s="10">
        <v>1561.099380233778</v>
      </c>
      <c r="AA1157" s="10">
        <v>301.25261976622215</v>
      </c>
      <c r="AB1157" s="11">
        <v>5</v>
      </c>
      <c r="AC1157" s="12">
        <v>0</v>
      </c>
      <c r="AD1157" s="153">
        <f>VLOOKUP(D1157,'Dados Base'!$B:$K,9,FALSE)*31536000/VLOOKUP($F1157,F:H,MATCH(H1156,F1156:AF1156,0),FALSE)</f>
        <v>1855.6676669167291</v>
      </c>
      <c r="AE1157" s="153">
        <f>VLOOKUP(D1157,'Dados Base'!$B:$K,10,FALSE)*31536000/VLOOKUP($F1157,F:H,MATCH(H1156,F1156:AF1156,0),FALSE)</f>
        <v>280.9377344336084</v>
      </c>
      <c r="AF1157" s="14">
        <v>100</v>
      </c>
      <c r="AG1157" s="15">
        <v>100</v>
      </c>
      <c r="AH1157" s="14">
        <v>73.739999999999995</v>
      </c>
      <c r="AI1157" s="14">
        <v>41.24</v>
      </c>
      <c r="AJ1157" s="14">
        <v>100</v>
      </c>
      <c r="AK1157" s="72">
        <f>(SUMIFS('Banco de Indicadores Mun. (2)'!I:I,'Banco de Indicadores Mun. (2)'!B:B,'Banco de Indicadores - Mun. (1)'!B1157,'Banco de Indicadores Mun. (2)'!A:A,'Banco de Indicadores - Mun. (1)'!A1157) / VLOOKUP(D1157,'Dados Base'!$B:$K,8,FALSE)) * 100</f>
        <v>50.790122222222223</v>
      </c>
      <c r="AL1157" s="72">
        <f>(SUMIFS('Banco de Indicadores Mun. (2)'!I:I,'Banco de Indicadores Mun. (2)'!B:B,'Banco de Indicadores - Mun. (1)'!B1157,'Banco de Indicadores Mun. (2)'!A:A,'Banco de Indicadores - Mun. (1)'!A1157) / VLOOKUP(D1157,'Dados Base'!$B:$K,9,FALSE)) * 100</f>
        <v>18.211597609561757</v>
      </c>
      <c r="AM1157" s="72">
        <f>(SUMIFS('Banco de Indicadores Mun. (2)'!J:J,'Banco de Indicadores Mun. (2)'!B:B,'Banco de Indicadores - Mun. (1)'!B1157,'Banco de Indicadores Mun. (2)'!A:A,'Banco de Indicadores - Mun. (1)'!A1157) / VLOOKUP(D1157,'Dados Base'!$B:$K,7,FALSE)) * 100</f>
        <v>85.885673076923069</v>
      </c>
      <c r="AN1157" s="72">
        <f>(SUMIFS('Banco de Indicadores Mun. (2)'!K:K,'Banco de Indicadores Mun. (2)'!B:B,'Banco de Indicadores - Mun. (1)'!B1157,'Banco de Indicadores Mun. (2)'!A:A,'Banco de Indicadores - Mun. (1)'!A1157) / VLOOKUP(D1157,'Dados Base'!$B:$K,10,FALSE)) * 100</f>
        <v>2.7646315789473688</v>
      </c>
      <c r="AO1157" s="21">
        <v>0</v>
      </c>
      <c r="AP1157" s="125">
        <v>0</v>
      </c>
      <c r="AQ1157" s="17">
        <v>0</v>
      </c>
      <c r="AR1157" s="18">
        <v>9.3000000000000007</v>
      </c>
      <c r="AS1157" s="20">
        <v>90.133373295369395</v>
      </c>
      <c r="AT1157" s="20">
        <v>90.133373295369395</v>
      </c>
      <c r="AU1157" s="20">
        <v>83.824077308359421</v>
      </c>
      <c r="AV1157" s="21">
        <v>9.65</v>
      </c>
      <c r="AW1157" s="21">
        <v>0</v>
      </c>
      <c r="AX1157" s="21">
        <v>0</v>
      </c>
      <c r="AY1157" s="116">
        <v>209.56759246845928</v>
      </c>
    </row>
    <row r="1158" spans="1:51" ht="15" x14ac:dyDescent="0.25">
      <c r="A1158" s="144">
        <v>2016</v>
      </c>
      <c r="B1158" s="77" t="s">
        <v>513</v>
      </c>
      <c r="C1158" s="78">
        <v>17</v>
      </c>
      <c r="D1158" s="77">
        <v>3545407</v>
      </c>
      <c r="E1158" s="78">
        <v>354540717</v>
      </c>
      <c r="F1158" s="78" t="str">
        <f t="shared" si="45"/>
        <v>3545407172016</v>
      </c>
      <c r="G1158" s="79">
        <v>0.29253431148013043</v>
      </c>
      <c r="H1158" s="80">
        <f t="shared" si="44"/>
        <v>8962</v>
      </c>
      <c r="I1158" s="81">
        <v>8199</v>
      </c>
      <c r="J1158" s="82">
        <v>763</v>
      </c>
      <c r="K1158" s="83">
        <f>(H1158)/VLOOKUP(D1158,'Dados Base'!$B:$K,6,FALSE)</f>
        <v>47.400433701803564</v>
      </c>
      <c r="L1158" s="88">
        <f t="shared" si="43"/>
        <v>91.486275384958716</v>
      </c>
      <c r="M1158" s="85" t="s">
        <v>702</v>
      </c>
      <c r="N1158" s="86">
        <v>0.70399999999999996</v>
      </c>
      <c r="O1158" s="87" t="s">
        <v>691</v>
      </c>
      <c r="P1158" s="87" t="s">
        <v>691</v>
      </c>
      <c r="Q1158" s="87" t="s">
        <v>691</v>
      </c>
      <c r="R1158" s="87" t="s">
        <v>691</v>
      </c>
      <c r="S1158" s="87" t="s">
        <v>691</v>
      </c>
      <c r="T1158" s="87" t="s">
        <v>691</v>
      </c>
      <c r="U1158" s="87" t="s">
        <v>691</v>
      </c>
      <c r="V1158" s="87" t="s">
        <v>691</v>
      </c>
      <c r="W1158" s="85">
        <v>6.83</v>
      </c>
      <c r="X1158" s="47">
        <v>2.3338541666666667E-2</v>
      </c>
      <c r="Y1158" s="9">
        <v>5.85</v>
      </c>
      <c r="Z1158" s="10">
        <v>189.39700800000003</v>
      </c>
      <c r="AA1158" s="10">
        <v>261.82699199999996</v>
      </c>
      <c r="AB1158" s="11">
        <v>0</v>
      </c>
      <c r="AC1158" s="12">
        <v>0</v>
      </c>
      <c r="AD1158" s="153">
        <f>VLOOKUP(D1158,'Dados Base'!$B:$K,9,FALSE)*31536000/VLOOKUP($F1158,F:H,MATCH(H1157,F1157:AF1157,0),FALSE)</f>
        <v>6228.3775942869897</v>
      </c>
      <c r="AE1158" s="153">
        <f>VLOOKUP(D1158,'Dados Base'!$B:$K,10,FALSE)*31536000/VLOOKUP($F1158,F:H,MATCH(H1157,F1157:AF1157,0),FALSE)</f>
        <v>668.58290560142848</v>
      </c>
      <c r="AF1158" s="14">
        <v>100</v>
      </c>
      <c r="AG1158" s="15">
        <v>90.29</v>
      </c>
      <c r="AH1158" s="14">
        <v>79.48</v>
      </c>
      <c r="AI1158" s="14">
        <v>36.020000000000003</v>
      </c>
      <c r="AJ1158" s="14">
        <v>100</v>
      </c>
      <c r="AK1158" s="72">
        <f>(SUMIFS('Banco de Indicadores Mun. (2)'!I:I,'Banco de Indicadores Mun. (2)'!B:B,'Banco de Indicadores - Mun. (1)'!B1158,'Banco de Indicadores Mun. (2)'!A:A,'Banco de Indicadores - Mun. (1)'!A1158) / VLOOKUP(D1158,'Dados Base'!$B:$K,8,FALSE)) * 100</f>
        <v>11.268569892473117</v>
      </c>
      <c r="AL1158" s="72">
        <f>(SUMIFS('Banco de Indicadores Mun. (2)'!I:I,'Banco de Indicadores Mun. (2)'!B:B,'Banco de Indicadores - Mun. (1)'!B1158,'Banco de Indicadores Mun. (2)'!A:A,'Banco de Indicadores - Mun. (1)'!A1158) / VLOOKUP(D1158,'Dados Base'!$B:$K,9,FALSE)) * 100</f>
        <v>5.920774011299434</v>
      </c>
      <c r="AM1158" s="72">
        <f>(SUMIFS('Banco de Indicadores Mun. (2)'!J:J,'Banco de Indicadores Mun. (2)'!B:B,'Banco de Indicadores - Mun. (1)'!B1158,'Banco de Indicadores Mun. (2)'!A:A,'Banco de Indicadores - Mun. (1)'!A1158) / VLOOKUP(D1158,'Dados Base'!$B:$K,7,FALSE)) * 100</f>
        <v>13.537189189189188</v>
      </c>
      <c r="AN1158" s="72">
        <f>(SUMIFS('Banco de Indicadores Mun. (2)'!K:K,'Banco de Indicadores Mun. (2)'!B:B,'Banco de Indicadores - Mun. (1)'!B1158,'Banco de Indicadores Mun. (2)'!A:A,'Banco de Indicadores - Mun. (1)'!A1158) / VLOOKUP(D1158,'Dados Base'!$B:$K,10,FALSE)) * 100</f>
        <v>2.4328947368421039</v>
      </c>
      <c r="AO1158" s="21">
        <v>0</v>
      </c>
      <c r="AP1158" s="125">
        <v>0</v>
      </c>
      <c r="AQ1158" s="17">
        <v>0</v>
      </c>
      <c r="AR1158" s="18">
        <v>8.3000000000000007</v>
      </c>
      <c r="AS1158" s="20">
        <v>67.7</v>
      </c>
      <c r="AT1158" s="20">
        <v>67.7</v>
      </c>
      <c r="AU1158" s="20">
        <v>41.974054571565354</v>
      </c>
      <c r="AV1158" s="21">
        <v>5.74</v>
      </c>
      <c r="AW1158" s="21">
        <v>0</v>
      </c>
      <c r="AX1158" s="21">
        <v>0</v>
      </c>
      <c r="AY1158" s="116">
        <v>0</v>
      </c>
    </row>
    <row r="1159" spans="1:51" ht="15" x14ac:dyDescent="0.25">
      <c r="A1159" s="144">
        <v>2016</v>
      </c>
      <c r="B1159" s="77" t="s">
        <v>514</v>
      </c>
      <c r="C1159" s="78">
        <v>22</v>
      </c>
      <c r="D1159" s="77">
        <v>3545506</v>
      </c>
      <c r="E1159" s="78">
        <v>354550622</v>
      </c>
      <c r="F1159" s="78" t="str">
        <f t="shared" si="45"/>
        <v>3545506222016</v>
      </c>
      <c r="G1159" s="79">
        <v>1.4836305846111841</v>
      </c>
      <c r="H1159" s="80">
        <f t="shared" si="44"/>
        <v>4009</v>
      </c>
      <c r="I1159" s="81">
        <v>3060</v>
      </c>
      <c r="J1159" s="82">
        <v>949</v>
      </c>
      <c r="K1159" s="83">
        <f>(H1159)/VLOOKUP(D1159,'Dados Base'!$B:$K,6,FALSE)</f>
        <v>8.8034432025296994</v>
      </c>
      <c r="L1159" s="88">
        <f t="shared" ref="L1159:L1222" si="46">(I1159/H1159)*100</f>
        <v>76.328261411823391</v>
      </c>
      <c r="M1159" s="85" t="s">
        <v>702</v>
      </c>
      <c r="N1159" s="86">
        <v>0.70899999999999996</v>
      </c>
      <c r="O1159" s="87" t="s">
        <v>691</v>
      </c>
      <c r="P1159" s="87" t="s">
        <v>691</v>
      </c>
      <c r="Q1159" s="87" t="s">
        <v>691</v>
      </c>
      <c r="R1159" s="87" t="s">
        <v>691</v>
      </c>
      <c r="S1159" s="87" t="s">
        <v>691</v>
      </c>
      <c r="T1159" s="87" t="s">
        <v>691</v>
      </c>
      <c r="U1159" s="87" t="s">
        <v>691</v>
      </c>
      <c r="V1159" s="87" t="s">
        <v>691</v>
      </c>
      <c r="W1159" s="85">
        <v>24.46</v>
      </c>
      <c r="X1159" s="47">
        <v>7.6390242187500011E-3</v>
      </c>
      <c r="Y1159" s="9">
        <v>2.02</v>
      </c>
      <c r="Z1159" s="10">
        <v>119.99642693147965</v>
      </c>
      <c r="AA1159" s="10">
        <v>35.469573068520354</v>
      </c>
      <c r="AB1159" s="11">
        <v>0</v>
      </c>
      <c r="AC1159" s="12">
        <v>0</v>
      </c>
      <c r="AD1159" s="153">
        <f>VLOOKUP(D1159,'Dados Base'!$B:$K,9,FALSE)*31536000/VLOOKUP($F1159,F:H,MATCH(H1158,F1158:AF1158,0),FALSE)</f>
        <v>26509.433774008481</v>
      </c>
      <c r="AE1159" s="153">
        <f>VLOOKUP(D1159,'Dados Base'!$B:$K,10,FALSE)*31536000/VLOOKUP($F1159,F:H,MATCH(H1158,F1158:AF1158,0),FALSE)</f>
        <v>3775.8243951110003</v>
      </c>
      <c r="AF1159" s="14">
        <v>73.17</v>
      </c>
      <c r="AG1159" s="15">
        <v>69.78</v>
      </c>
      <c r="AH1159" s="14">
        <v>72.25</v>
      </c>
      <c r="AI1159" s="14">
        <v>16.79</v>
      </c>
      <c r="AJ1159" s="14">
        <v>100</v>
      </c>
      <c r="AK1159" s="72">
        <f>(SUMIFS('Banco de Indicadores Mun. (2)'!I:I,'Banco de Indicadores Mun. (2)'!B:B,'Banco de Indicadores - Mun. (1)'!B1159,'Banco de Indicadores Mun. (2)'!A:A,'Banco de Indicadores - Mun. (1)'!A1159) / VLOOKUP(D1159,'Dados Base'!$B:$K,8,FALSE)) * 100</f>
        <v>1.183656976744186</v>
      </c>
      <c r="AL1159" s="72">
        <f>(SUMIFS('Banco de Indicadores Mun. (2)'!I:I,'Banco de Indicadores Mun. (2)'!B:B,'Banco de Indicadores - Mun. (1)'!B1159,'Banco de Indicadores Mun. (2)'!A:A,'Banco de Indicadores - Mun. (1)'!A1159) / VLOOKUP(D1159,'Dados Base'!$B:$K,9,FALSE)) * 100</f>
        <v>0.60412166172106818</v>
      </c>
      <c r="AM1159" s="72">
        <f>(SUMIFS('Banco de Indicadores Mun. (2)'!J:J,'Banco de Indicadores Mun. (2)'!B:B,'Banco de Indicadores - Mun. (1)'!B1159,'Banco de Indicadores Mun. (2)'!A:A,'Banco de Indicadores - Mun. (1)'!A1159) / VLOOKUP(D1159,'Dados Base'!$B:$K,7,FALSE)) * 100</f>
        <v>0.21953225806451612</v>
      </c>
      <c r="AN1159" s="72">
        <f>(SUMIFS('Banco de Indicadores Mun. (2)'!K:K,'Banco de Indicadores Mun. (2)'!B:B,'Banco de Indicadores - Mun. (1)'!B1159,'Banco de Indicadores Mun. (2)'!A:A,'Banco de Indicadores - Mun. (1)'!A1159) / VLOOKUP(D1159,'Dados Base'!$B:$K,10,FALSE)) * 100</f>
        <v>3.6743124999999996</v>
      </c>
      <c r="AO1159" s="21">
        <v>0</v>
      </c>
      <c r="AP1159" s="125">
        <v>0</v>
      </c>
      <c r="AQ1159" s="17">
        <v>0</v>
      </c>
      <c r="AR1159" s="18">
        <v>7.4</v>
      </c>
      <c r="AS1159" s="20">
        <v>91.890102615028141</v>
      </c>
      <c r="AT1159" s="20">
        <v>91.890102615028141</v>
      </c>
      <c r="AU1159" s="20">
        <v>77.184996675465797</v>
      </c>
      <c r="AV1159" s="21">
        <v>8.4</v>
      </c>
      <c r="AW1159" s="21">
        <v>0</v>
      </c>
      <c r="AX1159" s="21">
        <v>0</v>
      </c>
      <c r="AY1159" s="116">
        <v>153.81414776981393</v>
      </c>
    </row>
    <row r="1160" spans="1:51" ht="15" x14ac:dyDescent="0.25">
      <c r="A1160" s="144">
        <v>2016</v>
      </c>
      <c r="B1160" s="77" t="s">
        <v>515</v>
      </c>
      <c r="C1160" s="78">
        <v>15</v>
      </c>
      <c r="D1160" s="77">
        <v>3545605</v>
      </c>
      <c r="E1160" s="78">
        <v>354560515</v>
      </c>
      <c r="F1160" s="78" t="str">
        <f t="shared" si="45"/>
        <v>3545605152016</v>
      </c>
      <c r="G1160" s="79">
        <v>0.45381325968176789</v>
      </c>
      <c r="H1160" s="80">
        <f t="shared" si="44"/>
        <v>14683</v>
      </c>
      <c r="I1160" s="81">
        <v>13891</v>
      </c>
      <c r="J1160" s="82">
        <v>792</v>
      </c>
      <c r="K1160" s="83">
        <f>(H1160)/VLOOKUP(D1160,'Dados Base'!$B:$K,6,FALSE)</f>
        <v>44.356836444927801</v>
      </c>
      <c r="L1160" s="88">
        <f t="shared" si="46"/>
        <v>94.606006946809245</v>
      </c>
      <c r="M1160" s="85" t="s">
        <v>702</v>
      </c>
      <c r="N1160" s="86">
        <v>0.76</v>
      </c>
      <c r="O1160" s="87" t="s">
        <v>691</v>
      </c>
      <c r="P1160" s="87" t="s">
        <v>691</v>
      </c>
      <c r="Q1160" s="87" t="s">
        <v>691</v>
      </c>
      <c r="R1160" s="87" t="s">
        <v>691</v>
      </c>
      <c r="S1160" s="87" t="s">
        <v>691</v>
      </c>
      <c r="T1160" s="87" t="s">
        <v>691</v>
      </c>
      <c r="U1160" s="87" t="s">
        <v>691</v>
      </c>
      <c r="V1160" s="87" t="s">
        <v>691</v>
      </c>
      <c r="W1160" s="85">
        <v>0</v>
      </c>
      <c r="X1160" s="47">
        <v>4.4243362813657407E-2</v>
      </c>
      <c r="Y1160" s="9">
        <v>10.1</v>
      </c>
      <c r="Z1160" s="10">
        <v>725.24159999999995</v>
      </c>
      <c r="AA1160" s="10">
        <v>54.086399999999998</v>
      </c>
      <c r="AB1160" s="11">
        <v>6</v>
      </c>
      <c r="AC1160" s="12">
        <v>0</v>
      </c>
      <c r="AD1160" s="153">
        <f>VLOOKUP(D1160,'Dados Base'!$B:$K,9,FALSE)*31536000/VLOOKUP($F1160,F:H,MATCH(H1159,F1159:AF1159,0),FALSE)</f>
        <v>5305.0412041136005</v>
      </c>
      <c r="AE1160" s="153">
        <f>VLOOKUP(D1160,'Dados Base'!$B:$K,10,FALSE)*31536000/VLOOKUP($F1160,F:H,MATCH(H1159,F1159:AF1159,0),FALSE)</f>
        <v>536.9474902948989</v>
      </c>
      <c r="AF1160" s="14">
        <v>98.99</v>
      </c>
      <c r="AG1160" s="15">
        <v>100</v>
      </c>
      <c r="AH1160" s="14">
        <v>98.99</v>
      </c>
      <c r="AI1160" s="14">
        <v>15</v>
      </c>
      <c r="AJ1160" s="14">
        <v>97.69</v>
      </c>
      <c r="AK1160" s="72">
        <f>(SUMIFS('Banco de Indicadores Mun. (2)'!I:I,'Banco de Indicadores Mun. (2)'!B:B,'Banco de Indicadores - Mun. (1)'!B1160,'Banco de Indicadores Mun. (2)'!A:A,'Banco de Indicadores - Mun. (1)'!A1160) / VLOOKUP(D1160,'Dados Base'!$B:$K,8,FALSE)) * 100</f>
        <v>86.480718750000008</v>
      </c>
      <c r="AL1160" s="72">
        <f>(SUMIFS('Banco de Indicadores Mun. (2)'!I:I,'Banco de Indicadores Mun. (2)'!B:B,'Banco de Indicadores - Mun. (1)'!B1160,'Banco de Indicadores Mun. (2)'!A:A,'Banco de Indicadores - Mun. (1)'!A1160) / VLOOKUP(D1160,'Dados Base'!$B:$K,9,FALSE)) * 100</f>
        <v>33.611939271255061</v>
      </c>
      <c r="AM1160" s="72">
        <f>(SUMIFS('Banco de Indicadores Mun. (2)'!J:J,'Banco de Indicadores Mun. (2)'!B:B,'Banco de Indicadores - Mun. (1)'!B1160,'Banco de Indicadores Mun. (2)'!A:A,'Banco de Indicadores - Mun. (1)'!A1160) / VLOOKUP(D1160,'Dados Base'!$B:$K,7,FALSE)) * 100</f>
        <v>104.79301408450705</v>
      </c>
      <c r="AN1160" s="72">
        <f>(SUMIFS('Banco de Indicadores Mun. (2)'!K:K,'Banco de Indicadores Mun. (2)'!B:B,'Banco de Indicadores - Mun. (1)'!B1160,'Banco de Indicadores Mun. (2)'!A:A,'Banco de Indicadores - Mun. (1)'!A1160) / VLOOKUP(D1160,'Dados Base'!$B:$K,10,FALSE)) * 100</f>
        <v>34.473800000000004</v>
      </c>
      <c r="AO1160" s="21">
        <v>0</v>
      </c>
      <c r="AP1160" s="125">
        <v>0</v>
      </c>
      <c r="AQ1160" s="17">
        <v>0</v>
      </c>
      <c r="AR1160" s="18">
        <v>9.5</v>
      </c>
      <c r="AS1160" s="20">
        <v>99</v>
      </c>
      <c r="AT1160" s="20">
        <v>99</v>
      </c>
      <c r="AU1160" s="20">
        <v>93.059866962305989</v>
      </c>
      <c r="AV1160" s="21">
        <v>9.98</v>
      </c>
      <c r="AW1160" s="21">
        <v>4</v>
      </c>
      <c r="AX1160" s="21">
        <v>0</v>
      </c>
      <c r="AY1160" s="116">
        <v>106.20508255194186</v>
      </c>
    </row>
    <row r="1161" spans="1:51" ht="15" x14ac:dyDescent="0.25">
      <c r="A1161" s="144">
        <v>2016</v>
      </c>
      <c r="B1161" s="77" t="s">
        <v>516</v>
      </c>
      <c r="C1161" s="78">
        <v>15</v>
      </c>
      <c r="D1161" s="77">
        <v>3545704</v>
      </c>
      <c r="E1161" s="78">
        <v>354570415</v>
      </c>
      <c r="F1161" s="78" t="str">
        <f t="shared" si="45"/>
        <v>3545704152016</v>
      </c>
      <c r="G1161" s="79">
        <v>1.0536113490555721E-2</v>
      </c>
      <c r="H1161" s="80">
        <f t="shared" si="44"/>
        <v>5698</v>
      </c>
      <c r="I1161" s="81">
        <v>5009</v>
      </c>
      <c r="J1161" s="82">
        <v>689</v>
      </c>
      <c r="K1161" s="83">
        <f>(H1161)/VLOOKUP(D1161,'Dados Base'!$B:$K,6,FALSE)</f>
        <v>20.774391133148608</v>
      </c>
      <c r="L1161" s="88">
        <f t="shared" si="46"/>
        <v>87.908037908037912</v>
      </c>
      <c r="M1161" s="85" t="s">
        <v>702</v>
      </c>
      <c r="N1161" s="86">
        <v>0.72799999999999998</v>
      </c>
      <c r="O1161" s="87" t="s">
        <v>691</v>
      </c>
      <c r="P1161" s="87" t="s">
        <v>691</v>
      </c>
      <c r="Q1161" s="87" t="s">
        <v>691</v>
      </c>
      <c r="R1161" s="87" t="s">
        <v>691</v>
      </c>
      <c r="S1161" s="87" t="s">
        <v>691</v>
      </c>
      <c r="T1161" s="87" t="s">
        <v>691</v>
      </c>
      <c r="U1161" s="87" t="s">
        <v>691</v>
      </c>
      <c r="V1161" s="87" t="s">
        <v>691</v>
      </c>
      <c r="W1161" s="85">
        <v>36.74</v>
      </c>
      <c r="X1161" s="47">
        <v>1.4838541666666667E-2</v>
      </c>
      <c r="Y1161" s="9">
        <v>3.58</v>
      </c>
      <c r="Z1161" s="10">
        <v>262.39949999999999</v>
      </c>
      <c r="AA1161" s="10">
        <v>13.810499999999999</v>
      </c>
      <c r="AB1161" s="11">
        <v>1</v>
      </c>
      <c r="AC1161" s="12">
        <v>0</v>
      </c>
      <c r="AD1161" s="153">
        <f>VLOOKUP(D1161,'Dados Base'!$B:$K,9,FALSE)*31536000/VLOOKUP($F1161,F:H,MATCH(H1160,F1160:AF1160,0),FALSE)</f>
        <v>11677.950157950158</v>
      </c>
      <c r="AE1161" s="153">
        <f>VLOOKUP(D1161,'Dados Base'!$B:$K,10,FALSE)*31536000/VLOOKUP($F1161,F:H,MATCH(H1160,F1160:AF1160,0),FALSE)</f>
        <v>1272.9519129519131</v>
      </c>
      <c r="AF1161" s="14">
        <v>100</v>
      </c>
      <c r="AG1161" s="15" t="s">
        <v>692</v>
      </c>
      <c r="AH1161" s="14">
        <v>98.88</v>
      </c>
      <c r="AI1161" s="14">
        <v>15.58</v>
      </c>
      <c r="AJ1161" s="14">
        <v>100</v>
      </c>
      <c r="AK1161" s="72">
        <f>(SUMIFS('Banco de Indicadores Mun. (2)'!I:I,'Banco de Indicadores Mun. (2)'!B:B,'Banco de Indicadores - Mun. (1)'!B1161,'Banco de Indicadores Mun. (2)'!A:A,'Banco de Indicadores - Mun. (1)'!A1161) / VLOOKUP(D1161,'Dados Base'!$B:$K,8,FALSE)) * 100</f>
        <v>18.06830882352941</v>
      </c>
      <c r="AL1161" s="72">
        <f>(SUMIFS('Banco de Indicadores Mun. (2)'!I:I,'Banco de Indicadores Mun. (2)'!B:B,'Banco de Indicadores - Mun. (1)'!B1161,'Banco de Indicadores Mun. (2)'!A:A,'Banco de Indicadores - Mun. (1)'!A1161) / VLOOKUP(D1161,'Dados Base'!$B:$K,9,FALSE)) * 100</f>
        <v>5.822962085308057</v>
      </c>
      <c r="AM1161" s="72">
        <f>(SUMIFS('Banco de Indicadores Mun. (2)'!J:J,'Banco de Indicadores Mun. (2)'!B:B,'Banco de Indicadores - Mun. (1)'!B1161,'Banco de Indicadores Mun. (2)'!A:A,'Banco de Indicadores - Mun. (1)'!A1161) / VLOOKUP(D1161,'Dados Base'!$B:$K,7,FALSE)) * 100</f>
        <v>1.8894444444444443</v>
      </c>
      <c r="AN1161" s="72">
        <f>(SUMIFS('Banco de Indicadores Mun. (2)'!K:K,'Banco de Indicadores Mun. (2)'!B:B,'Banco de Indicadores - Mun. (1)'!B1161,'Banco de Indicadores Mun. (2)'!A:A,'Banco de Indicadores - Mun. (1)'!A1161) / VLOOKUP(D1161,'Dados Base'!$B:$K,10,FALSE)) * 100</f>
        <v>49.72260869565217</v>
      </c>
      <c r="AO1161" s="21">
        <v>0</v>
      </c>
      <c r="AP1161" s="125">
        <v>0</v>
      </c>
      <c r="AQ1161" s="17">
        <v>0</v>
      </c>
      <c r="AR1161" s="18">
        <v>7.5</v>
      </c>
      <c r="AS1161" s="20">
        <v>100</v>
      </c>
      <c r="AT1161" s="20">
        <v>100</v>
      </c>
      <c r="AU1161" s="20">
        <v>95</v>
      </c>
      <c r="AV1161" s="21">
        <v>10</v>
      </c>
      <c r="AW1161" s="21">
        <v>0</v>
      </c>
      <c r="AX1161" s="21">
        <v>0</v>
      </c>
      <c r="AY1161" s="116">
        <v>81.578097578097569</v>
      </c>
    </row>
    <row r="1162" spans="1:51" ht="15" x14ac:dyDescent="0.25">
      <c r="A1162" s="144">
        <v>2016</v>
      </c>
      <c r="B1162" s="77" t="s">
        <v>517</v>
      </c>
      <c r="C1162" s="78">
        <v>5</v>
      </c>
      <c r="D1162" s="77">
        <v>3545803</v>
      </c>
      <c r="E1162" s="78">
        <v>35458035</v>
      </c>
      <c r="F1162" s="78" t="str">
        <f t="shared" si="45"/>
        <v>354580352016</v>
      </c>
      <c r="G1162" s="79">
        <v>0.50812934819493005</v>
      </c>
      <c r="H1162" s="80">
        <f t="shared" si="44"/>
        <v>185487</v>
      </c>
      <c r="I1162" s="81">
        <v>184031</v>
      </c>
      <c r="J1162" s="82">
        <v>1456</v>
      </c>
      <c r="K1162" s="83">
        <f>(H1162)/VLOOKUP(D1162,'Dados Base'!$B:$K,6,FALSE)</f>
        <v>683.21853475266118</v>
      </c>
      <c r="L1162" s="88">
        <f t="shared" si="46"/>
        <v>99.215039328901753</v>
      </c>
      <c r="M1162" s="85" t="s">
        <v>702</v>
      </c>
      <c r="N1162" s="86">
        <v>0.78100000000000003</v>
      </c>
      <c r="O1162" s="87" t="s">
        <v>691</v>
      </c>
      <c r="P1162" s="87" t="s">
        <v>691</v>
      </c>
      <c r="Q1162" s="87" t="s">
        <v>691</v>
      </c>
      <c r="R1162" s="87" t="s">
        <v>691</v>
      </c>
      <c r="S1162" s="87" t="s">
        <v>691</v>
      </c>
      <c r="T1162" s="87" t="s">
        <v>691</v>
      </c>
      <c r="U1162" s="87" t="s">
        <v>691</v>
      </c>
      <c r="V1162" s="87" t="s">
        <v>691</v>
      </c>
      <c r="W1162" s="85">
        <v>0</v>
      </c>
      <c r="X1162" s="47">
        <v>0.63973693437500001</v>
      </c>
      <c r="Y1162" s="9">
        <v>170.57</v>
      </c>
      <c r="Z1162" s="10">
        <v>4999.6707299999998</v>
      </c>
      <c r="AA1162" s="10">
        <v>5234.6792700000005</v>
      </c>
      <c r="AB1162" s="11">
        <v>16</v>
      </c>
      <c r="AC1162" s="12">
        <v>0</v>
      </c>
      <c r="AD1162" s="153">
        <f>VLOOKUP(D1162,'Dados Base'!$B:$K,9,FALSE)*31536000/VLOOKUP($F1162,F:H,MATCH(H1161,F1161:AF1161,0),FALSE)</f>
        <v>571.25814747125139</v>
      </c>
      <c r="AE1162" s="153">
        <f>VLOOKUP(D1162,'Dados Base'!$B:$K,10,FALSE)*31536000/VLOOKUP($F1162,F:H,MATCH(H1161,F1161:AF1161,0),FALSE)</f>
        <v>74.807614549806729</v>
      </c>
      <c r="AF1162" s="14">
        <v>99</v>
      </c>
      <c r="AG1162" s="15" t="s">
        <v>692</v>
      </c>
      <c r="AH1162" s="14">
        <v>99</v>
      </c>
      <c r="AI1162" s="14">
        <v>54.13</v>
      </c>
      <c r="AJ1162" s="14">
        <v>99.78</v>
      </c>
      <c r="AK1162" s="72">
        <f>(SUMIFS('Banco de Indicadores Mun. (2)'!I:I,'Banco de Indicadores Mun. (2)'!B:B,'Banco de Indicadores - Mun. (1)'!B1162,'Banco de Indicadores Mun. (2)'!A:A,'Banco de Indicadores - Mun. (1)'!A1162) / VLOOKUP(D1162,'Dados Base'!$B:$K,8,FALSE)) * 100</f>
        <v>82.135299212598426</v>
      </c>
      <c r="AL1162" s="72">
        <f>(SUMIFS('Banco de Indicadores Mun. (2)'!I:I,'Banco de Indicadores Mun. (2)'!B:B,'Banco de Indicadores - Mun. (1)'!B1162,'Banco de Indicadores Mun. (2)'!A:A,'Banco de Indicadores - Mun. (1)'!A1162) / VLOOKUP(D1162,'Dados Base'!$B:$K,9,FALSE)) * 100</f>
        <v>31.045187499999997</v>
      </c>
      <c r="AM1162" s="72">
        <f>(SUMIFS('Banco de Indicadores Mun. (2)'!J:J,'Banco de Indicadores Mun. (2)'!B:B,'Banco de Indicadores - Mun. (1)'!B1162,'Banco de Indicadores Mun. (2)'!A:A,'Banco de Indicadores - Mun. (1)'!A1162) / VLOOKUP(D1162,'Dados Base'!$B:$K,7,FALSE)) * 100</f>
        <v>120.13649397590362</v>
      </c>
      <c r="AN1162" s="72">
        <f>(SUMIFS('Banco de Indicadores Mun. (2)'!K:K,'Banco de Indicadores Mun. (2)'!B:B,'Banco de Indicadores - Mun. (1)'!B1162,'Banco de Indicadores Mun. (2)'!A:A,'Banco de Indicadores - Mun. (1)'!A1162) / VLOOKUP(D1162,'Dados Base'!$B:$K,10,FALSE)) * 100</f>
        <v>10.451227272727269</v>
      </c>
      <c r="AO1162" s="21">
        <v>0</v>
      </c>
      <c r="AP1162" s="125">
        <v>0.53912134004000278</v>
      </c>
      <c r="AQ1162" s="17">
        <v>0</v>
      </c>
      <c r="AR1162" s="18">
        <v>1.8</v>
      </c>
      <c r="AS1162" s="20">
        <v>99</v>
      </c>
      <c r="AT1162" s="20">
        <v>53.459999999999994</v>
      </c>
      <c r="AU1162" s="20">
        <v>48.851863870201818</v>
      </c>
      <c r="AV1162" s="21">
        <v>5.97</v>
      </c>
      <c r="AW1162" s="21">
        <v>2</v>
      </c>
      <c r="AX1162" s="21">
        <v>0</v>
      </c>
      <c r="AY1162" s="116">
        <v>130.60562163982061</v>
      </c>
    </row>
    <row r="1163" spans="1:51" ht="15" x14ac:dyDescent="0.25">
      <c r="A1163" s="144">
        <v>2016</v>
      </c>
      <c r="B1163" s="77" t="s">
        <v>518</v>
      </c>
      <c r="C1163" s="78">
        <v>2</v>
      </c>
      <c r="D1163" s="77">
        <v>3546009</v>
      </c>
      <c r="E1163" s="78">
        <v>35460092</v>
      </c>
      <c r="F1163" s="78" t="str">
        <f t="shared" si="45"/>
        <v>354600922016</v>
      </c>
      <c r="G1163" s="79">
        <v>0.36457718884155277</v>
      </c>
      <c r="H1163" s="80">
        <f t="shared" si="44"/>
        <v>14019</v>
      </c>
      <c r="I1163" s="81">
        <v>12366</v>
      </c>
      <c r="J1163" s="82">
        <v>1653</v>
      </c>
      <c r="K1163" s="83">
        <f>(H1163)/VLOOKUP(D1163,'Dados Base'!$B:$K,6,FALSE)</f>
        <v>50.978181818181817</v>
      </c>
      <c r="L1163" s="88">
        <f t="shared" si="46"/>
        <v>88.208859405093094</v>
      </c>
      <c r="M1163" s="85" t="s">
        <v>702</v>
      </c>
      <c r="N1163" s="86">
        <v>0.73499999999999999</v>
      </c>
      <c r="O1163" s="87" t="s">
        <v>691</v>
      </c>
      <c r="P1163" s="87" t="s">
        <v>691</v>
      </c>
      <c r="Q1163" s="87" t="s">
        <v>691</v>
      </c>
      <c r="R1163" s="87" t="s">
        <v>691</v>
      </c>
      <c r="S1163" s="87" t="s">
        <v>691</v>
      </c>
      <c r="T1163" s="87" t="s">
        <v>691</v>
      </c>
      <c r="U1163" s="87" t="s">
        <v>691</v>
      </c>
      <c r="V1163" s="87" t="s">
        <v>691</v>
      </c>
      <c r="W1163" s="85">
        <v>7.25</v>
      </c>
      <c r="X1163" s="47">
        <v>3.4368653532197924E-2</v>
      </c>
      <c r="Y1163" s="9">
        <v>9.02</v>
      </c>
      <c r="Z1163" s="10">
        <v>20.655453600000101</v>
      </c>
      <c r="AA1163" s="10">
        <v>674.81054639999991</v>
      </c>
      <c r="AB1163" s="11">
        <v>3</v>
      </c>
      <c r="AC1163" s="12">
        <v>0</v>
      </c>
      <c r="AD1163" s="153">
        <f>VLOOKUP(D1163,'Dados Base'!$B:$K,9,FALSE)*31536000/VLOOKUP($F1163,F:H,MATCH(H1162,F1162:AF1162,0),FALSE)</f>
        <v>9447.9777444896208</v>
      </c>
      <c r="AE1163" s="153">
        <f>VLOOKUP(D1163,'Dados Base'!$B:$K,10,FALSE)*31536000/VLOOKUP($F1163,F:H,MATCH(H1162,F1162:AF1162,0),FALSE)</f>
        <v>944.79777444896251</v>
      </c>
      <c r="AF1163" s="14" t="s">
        <v>692</v>
      </c>
      <c r="AG1163" s="15">
        <v>95.88</v>
      </c>
      <c r="AH1163" s="14" t="s">
        <v>692</v>
      </c>
      <c r="AI1163" s="14" t="s">
        <v>692</v>
      </c>
      <c r="AJ1163" s="14" t="s">
        <v>692</v>
      </c>
      <c r="AK1163" s="72">
        <f>(SUMIFS('Banco de Indicadores Mun. (2)'!I:I,'Banco de Indicadores Mun. (2)'!B:B,'Banco de Indicadores - Mun. (1)'!B1163,'Banco de Indicadores Mun. (2)'!A:A,'Banco de Indicadores - Mun. (1)'!A1163) / VLOOKUP(D1163,'Dados Base'!$B:$K,8,FALSE)) * 100</f>
        <v>0.74828021978021997</v>
      </c>
      <c r="AL1163" s="72">
        <f>(SUMIFS('Banco de Indicadores Mun. (2)'!I:I,'Banco de Indicadores Mun. (2)'!B:B,'Banco de Indicadores - Mun. (1)'!B1163,'Banco de Indicadores Mun. (2)'!A:A,'Banco de Indicadores - Mun. (1)'!A1163) / VLOOKUP(D1163,'Dados Base'!$B:$K,9,FALSE)) * 100</f>
        <v>0.32425476190476199</v>
      </c>
      <c r="AM1163" s="72">
        <f>(SUMIFS('Banco de Indicadores Mun. (2)'!J:J,'Banco de Indicadores Mun. (2)'!B:B,'Banco de Indicadores - Mun. (1)'!B1163,'Banco de Indicadores Mun. (2)'!A:A,'Banco de Indicadores - Mun. (1)'!A1163) / VLOOKUP(D1163,'Dados Base'!$B:$K,7,FALSE)) * 100</f>
        <v>0.86500714285714309</v>
      </c>
      <c r="AN1163" s="72">
        <f>(SUMIFS('Banco de Indicadores Mun. (2)'!K:K,'Banco de Indicadores Mun. (2)'!B:B,'Banco de Indicadores - Mun. (1)'!B1163,'Banco de Indicadores Mun. (2)'!A:A,'Banco de Indicadores - Mun. (1)'!A1163) / VLOOKUP(D1163,'Dados Base'!$B:$K,10,FALSE)) * 100</f>
        <v>0.35919047619047612</v>
      </c>
      <c r="AO1163" s="21">
        <v>0</v>
      </c>
      <c r="AP1163" s="125">
        <v>0</v>
      </c>
      <c r="AQ1163" s="17">
        <v>3</v>
      </c>
      <c r="AR1163" s="18">
        <v>9.4</v>
      </c>
      <c r="AS1163" s="20">
        <v>99</v>
      </c>
      <c r="AT1163" s="20">
        <v>3.9599999999999995</v>
      </c>
      <c r="AU1163" s="20">
        <v>2.9700163056138109</v>
      </c>
      <c r="AV1163" s="21">
        <v>1.74</v>
      </c>
      <c r="AW1163" s="21">
        <v>0</v>
      </c>
      <c r="AX1163" s="21">
        <v>0</v>
      </c>
      <c r="AY1163" s="116">
        <v>0</v>
      </c>
    </row>
    <row r="1164" spans="1:51" ht="15" x14ac:dyDescent="0.25">
      <c r="A1164" s="144">
        <v>2016</v>
      </c>
      <c r="B1164" s="77" t="s">
        <v>519</v>
      </c>
      <c r="C1164" s="78">
        <v>15</v>
      </c>
      <c r="D1164" s="77">
        <v>3546108</v>
      </c>
      <c r="E1164" s="78">
        <v>354610815</v>
      </c>
      <c r="F1164" s="78" t="str">
        <f t="shared" si="45"/>
        <v>3546108152016</v>
      </c>
      <c r="G1164" s="79">
        <v>-0.32201139287357794</v>
      </c>
      <c r="H1164" s="80">
        <f t="shared" si="44"/>
        <v>2044</v>
      </c>
      <c r="I1164" s="81">
        <v>1607</v>
      </c>
      <c r="J1164" s="82">
        <v>437</v>
      </c>
      <c r="K1164" s="83">
        <f>(H1164)/VLOOKUP(D1164,'Dados Base'!$B:$K,6,FALSE)</f>
        <v>11.145038167938932</v>
      </c>
      <c r="L1164" s="88">
        <f t="shared" si="46"/>
        <v>78.620352250489233</v>
      </c>
      <c r="M1164" s="85" t="s">
        <v>702</v>
      </c>
      <c r="N1164" s="86">
        <v>0.73299999999999998</v>
      </c>
      <c r="O1164" s="87" t="s">
        <v>691</v>
      </c>
      <c r="P1164" s="87" t="s">
        <v>691</v>
      </c>
      <c r="Q1164" s="87" t="s">
        <v>691</v>
      </c>
      <c r="R1164" s="87" t="s">
        <v>691</v>
      </c>
      <c r="S1164" s="87" t="s">
        <v>691</v>
      </c>
      <c r="T1164" s="87" t="s">
        <v>691</v>
      </c>
      <c r="U1164" s="87" t="s">
        <v>691</v>
      </c>
      <c r="V1164" s="87" t="s">
        <v>691</v>
      </c>
      <c r="W1164" s="85">
        <v>36.76</v>
      </c>
      <c r="X1164" s="47">
        <v>4.771994791666667E-3</v>
      </c>
      <c r="Y1164" s="9">
        <v>1.1299999999999999</v>
      </c>
      <c r="Z1164" s="10">
        <v>71.710317757009335</v>
      </c>
      <c r="AA1164" s="10">
        <v>15.229682242990661</v>
      </c>
      <c r="AB1164" s="11">
        <v>0</v>
      </c>
      <c r="AC1164" s="12">
        <v>0</v>
      </c>
      <c r="AD1164" s="153">
        <f>VLOOKUP(D1164,'Dados Base'!$B:$K,9,FALSE)*31536000/VLOOKUP($F1164,F:H,MATCH(H1163,F1163:AF1163,0),FALSE)</f>
        <v>21291.428571428572</v>
      </c>
      <c r="AE1164" s="153">
        <f>VLOOKUP(D1164,'Dados Base'!$B:$K,10,FALSE)*31536000/VLOOKUP($F1164,F:H,MATCH(H1163,F1163:AF1163,0),FALSE)</f>
        <v>2314.2857142857147</v>
      </c>
      <c r="AF1164" s="14">
        <v>89.65</v>
      </c>
      <c r="AG1164" s="15" t="s">
        <v>692</v>
      </c>
      <c r="AH1164" s="14">
        <v>88.34</v>
      </c>
      <c r="AI1164" s="14">
        <v>17.68</v>
      </c>
      <c r="AJ1164" s="14">
        <v>100</v>
      </c>
      <c r="AK1164" s="72">
        <f>(SUMIFS('Banco de Indicadores Mun. (2)'!I:I,'Banco de Indicadores Mun. (2)'!B:B,'Banco de Indicadores - Mun. (1)'!B1164,'Banco de Indicadores Mun. (2)'!A:A,'Banco de Indicadores - Mun. (1)'!A1164) / VLOOKUP(D1164,'Dados Base'!$B:$K,8,FALSE)) * 100</f>
        <v>3.0086818181818185</v>
      </c>
      <c r="AL1164" s="72">
        <f>(SUMIFS('Banco de Indicadores Mun. (2)'!I:I,'Banco de Indicadores Mun. (2)'!B:B,'Banco de Indicadores - Mun. (1)'!B1164,'Banco de Indicadores Mun. (2)'!A:A,'Banco de Indicadores - Mun. (1)'!A1164) / VLOOKUP(D1164,'Dados Base'!$B:$K,9,FALSE)) * 100</f>
        <v>0.95928985507246389</v>
      </c>
      <c r="AM1164" s="72">
        <f>(SUMIFS('Banco de Indicadores Mun. (2)'!J:J,'Banco de Indicadores Mun. (2)'!B:B,'Banco de Indicadores - Mun. (1)'!B1164,'Banco de Indicadores Mun. (2)'!A:A,'Banco de Indicadores - Mun. (1)'!A1164) / VLOOKUP(D1164,'Dados Base'!$B:$K,7,FALSE)) * 100</f>
        <v>2.3931034482758625E-2</v>
      </c>
      <c r="AN1164" s="72">
        <f>(SUMIFS('Banco de Indicadores Mun. (2)'!K:K,'Banco de Indicadores Mun. (2)'!B:B,'Banco de Indicadores - Mun. (1)'!B1164,'Banco de Indicadores Mun. (2)'!A:A,'Banco de Indicadores - Mun. (1)'!A1164) / VLOOKUP(D1164,'Dados Base'!$B:$K,10,FALSE)) * 100</f>
        <v>8.7791999999999977</v>
      </c>
      <c r="AO1164" s="21">
        <v>0</v>
      </c>
      <c r="AP1164" s="125">
        <v>0</v>
      </c>
      <c r="AQ1164" s="17">
        <v>0</v>
      </c>
      <c r="AR1164" s="18">
        <v>9.5</v>
      </c>
      <c r="AS1164" s="20">
        <v>99.376947040498436</v>
      </c>
      <c r="AT1164" s="20">
        <v>99.376947040498436</v>
      </c>
      <c r="AU1164" s="20">
        <v>82.482537102610237</v>
      </c>
      <c r="AV1164" s="21">
        <v>9.99</v>
      </c>
      <c r="AW1164" s="21">
        <v>0</v>
      </c>
      <c r="AX1164" s="21">
        <v>0</v>
      </c>
      <c r="AY1164" s="116">
        <v>211.01238453957168</v>
      </c>
    </row>
    <row r="1165" spans="1:51" ht="15" x14ac:dyDescent="0.25">
      <c r="A1165" s="144">
        <v>2016</v>
      </c>
      <c r="B1165" s="77" t="s">
        <v>520</v>
      </c>
      <c r="C1165" s="78">
        <v>9</v>
      </c>
      <c r="D1165" s="77">
        <v>3546207</v>
      </c>
      <c r="E1165" s="78">
        <v>35462079</v>
      </c>
      <c r="F1165" s="78" t="str">
        <f t="shared" si="45"/>
        <v>354620792016</v>
      </c>
      <c r="G1165" s="79">
        <v>0.99199001473115889</v>
      </c>
      <c r="H1165" s="80">
        <f t="shared" si="44"/>
        <v>4213</v>
      </c>
      <c r="I1165" s="81">
        <v>3130</v>
      </c>
      <c r="J1165" s="82">
        <v>1083</v>
      </c>
      <c r="K1165" s="83">
        <f>(H1165)/VLOOKUP(D1165,'Dados Base'!$B:$K,6,FALSE)</f>
        <v>28.193803118517032</v>
      </c>
      <c r="L1165" s="88">
        <f t="shared" si="46"/>
        <v>74.293852361737478</v>
      </c>
      <c r="M1165" s="85" t="s">
        <v>702</v>
      </c>
      <c r="N1165" s="86">
        <v>0.79</v>
      </c>
      <c r="O1165" s="87" t="s">
        <v>691</v>
      </c>
      <c r="P1165" s="87" t="s">
        <v>691</v>
      </c>
      <c r="Q1165" s="87" t="s">
        <v>691</v>
      </c>
      <c r="R1165" s="87" t="s">
        <v>691</v>
      </c>
      <c r="S1165" s="87" t="s">
        <v>691</v>
      </c>
      <c r="T1165" s="87" t="s">
        <v>691</v>
      </c>
      <c r="U1165" s="87" t="s">
        <v>691</v>
      </c>
      <c r="V1165" s="87" t="s">
        <v>691</v>
      </c>
      <c r="W1165" s="85">
        <v>0</v>
      </c>
      <c r="X1165" s="47">
        <v>8.3086065104166669E-3</v>
      </c>
      <c r="Y1165" s="9">
        <v>2.0699999999999998</v>
      </c>
      <c r="Z1165" s="10">
        <v>115.83539999999999</v>
      </c>
      <c r="AA1165" s="10">
        <v>43.896599999999999</v>
      </c>
      <c r="AB1165" s="11">
        <v>0</v>
      </c>
      <c r="AC1165" s="12">
        <v>0</v>
      </c>
      <c r="AD1165" s="153">
        <f>VLOOKUP(D1165,'Dados Base'!$B:$K,9,FALSE)*31536000/VLOOKUP($F1165,F:H,MATCH(H1164,F1164:AF1164,0),FALSE)</f>
        <v>15195.366722050794</v>
      </c>
      <c r="AE1165" s="153">
        <f>VLOOKUP(D1165,'Dados Base'!$B:$K,10,FALSE)*31536000/VLOOKUP($F1165,F:H,MATCH(H1164,F1164:AF1164,0),FALSE)</f>
        <v>1796.4965582720151</v>
      </c>
      <c r="AF1165" s="14">
        <v>75.73</v>
      </c>
      <c r="AG1165" s="15">
        <v>100</v>
      </c>
      <c r="AH1165" s="14">
        <v>75.73</v>
      </c>
      <c r="AI1165" s="14">
        <v>29.62</v>
      </c>
      <c r="AJ1165" s="14">
        <v>98.04</v>
      </c>
      <c r="AK1165" s="72">
        <f>(SUMIFS('Banco de Indicadores Mun. (2)'!I:I,'Banco de Indicadores Mun. (2)'!B:B,'Banco de Indicadores - Mun. (1)'!B1165,'Banco de Indicadores Mun. (2)'!A:A,'Banco de Indicadores - Mun. (1)'!A1165) / VLOOKUP(D1165,'Dados Base'!$B:$K,8,FALSE)) * 100</f>
        <v>64.85713698630137</v>
      </c>
      <c r="AL1165" s="72">
        <f>(SUMIFS('Banco de Indicadores Mun. (2)'!I:I,'Banco de Indicadores Mun. (2)'!B:B,'Banco de Indicadores - Mun. (1)'!B1165,'Banco de Indicadores Mun. (2)'!A:A,'Banco de Indicadores - Mun. (1)'!A1165) / VLOOKUP(D1165,'Dados Base'!$B:$K,9,FALSE)) * 100</f>
        <v>23.323009852216749</v>
      </c>
      <c r="AM1165" s="72">
        <f>(SUMIFS('Banco de Indicadores Mun. (2)'!J:J,'Banco de Indicadores Mun. (2)'!B:B,'Banco de Indicadores - Mun. (1)'!B1165,'Banco de Indicadores Mun. (2)'!A:A,'Banco de Indicadores - Mun. (1)'!A1165) / VLOOKUP(D1165,'Dados Base'!$B:$K,7,FALSE)) * 100</f>
        <v>95.774693877551016</v>
      </c>
      <c r="AN1165" s="72">
        <f>(SUMIFS('Banco de Indicadores Mun. (2)'!K:K,'Banco de Indicadores Mun. (2)'!B:B,'Banco de Indicadores - Mun. (1)'!B1165,'Banco de Indicadores Mun. (2)'!A:A,'Banco de Indicadores - Mun. (1)'!A1165) / VLOOKUP(D1165,'Dados Base'!$B:$K,10,FALSE)) * 100</f>
        <v>1.7337916666666668</v>
      </c>
      <c r="AO1165" s="21">
        <v>0</v>
      </c>
      <c r="AP1165" s="125">
        <v>0</v>
      </c>
      <c r="AQ1165" s="17">
        <v>0</v>
      </c>
      <c r="AR1165" s="18">
        <v>3.6</v>
      </c>
      <c r="AS1165" s="20">
        <v>98</v>
      </c>
      <c r="AT1165" s="20">
        <v>98.000000000000014</v>
      </c>
      <c r="AU1165" s="20">
        <v>72.518593644354297</v>
      </c>
      <c r="AV1165" s="21">
        <v>8.18</v>
      </c>
      <c r="AW1165" s="21">
        <v>0</v>
      </c>
      <c r="AX1165" s="21">
        <v>0</v>
      </c>
      <c r="AY1165" s="116">
        <v>4936.6485160389502</v>
      </c>
    </row>
    <row r="1166" spans="1:51" ht="15" x14ac:dyDescent="0.25">
      <c r="A1166" s="144">
        <v>2016</v>
      </c>
      <c r="B1166" s="77" t="s">
        <v>521</v>
      </c>
      <c r="C1166" s="78">
        <v>4</v>
      </c>
      <c r="D1166" s="77">
        <v>3546256</v>
      </c>
      <c r="E1166" s="78">
        <v>35462564</v>
      </c>
      <c r="F1166" s="78" t="str">
        <f t="shared" si="45"/>
        <v>354625642016</v>
      </c>
      <c r="G1166" s="79">
        <v>0.68523092934793528</v>
      </c>
      <c r="H1166" s="80">
        <f t="shared" si="44"/>
        <v>2030</v>
      </c>
      <c r="I1166" s="81">
        <v>1388</v>
      </c>
      <c r="J1166" s="82">
        <v>642</v>
      </c>
      <c r="K1166" s="83">
        <f>(H1166)/VLOOKUP(D1166,'Dados Base'!$B:$K,6,FALSE)</f>
        <v>13.732918414287647</v>
      </c>
      <c r="L1166" s="88">
        <f t="shared" si="46"/>
        <v>68.374384236453196</v>
      </c>
      <c r="M1166" s="85" t="s">
        <v>702</v>
      </c>
      <c r="N1166" s="86">
        <v>0.74299999999999999</v>
      </c>
      <c r="O1166" s="87" t="s">
        <v>691</v>
      </c>
      <c r="P1166" s="87" t="s">
        <v>691</v>
      </c>
      <c r="Q1166" s="87" t="s">
        <v>691</v>
      </c>
      <c r="R1166" s="87" t="s">
        <v>691</v>
      </c>
      <c r="S1166" s="87" t="s">
        <v>691</v>
      </c>
      <c r="T1166" s="87" t="s">
        <v>691</v>
      </c>
      <c r="U1166" s="87" t="s">
        <v>691</v>
      </c>
      <c r="V1166" s="87" t="s">
        <v>691</v>
      </c>
      <c r="W1166" s="85">
        <v>0</v>
      </c>
      <c r="X1166" s="47">
        <v>4.2101354166666667E-3</v>
      </c>
      <c r="Y1166" s="9">
        <v>0.99</v>
      </c>
      <c r="Z1166" s="10">
        <v>56.015819999999991</v>
      </c>
      <c r="AA1166" s="10">
        <v>20.71818</v>
      </c>
      <c r="AB1166" s="11">
        <v>0</v>
      </c>
      <c r="AC1166" s="12">
        <v>0</v>
      </c>
      <c r="AD1166" s="153">
        <f>VLOOKUP(D1166,'Dados Base'!$B:$K,9,FALSE)*31536000/VLOOKUP($F1166,F:H,MATCH(H1165,F1165:AF1165,0),FALSE)</f>
        <v>36351.842364532022</v>
      </c>
      <c r="AE1166" s="153">
        <f>VLOOKUP(D1166,'Dados Base'!$B:$K,10,FALSE)*31536000/VLOOKUP($F1166,F:H,MATCH(H1165,F1165:AF1165,0),FALSE)</f>
        <v>3728.3940886699506</v>
      </c>
      <c r="AF1166" s="14">
        <v>79.64</v>
      </c>
      <c r="AG1166" s="15">
        <v>67.760000000000005</v>
      </c>
      <c r="AH1166" s="14">
        <v>77.87</v>
      </c>
      <c r="AI1166" s="14">
        <v>26.67</v>
      </c>
      <c r="AJ1166" s="14">
        <v>100</v>
      </c>
      <c r="AK1166" s="72">
        <f>(SUMIFS('Banco de Indicadores Mun. (2)'!I:I,'Banco de Indicadores Mun. (2)'!B:B,'Banco de Indicadores - Mun. (1)'!B1166,'Banco de Indicadores Mun. (2)'!A:A,'Banco de Indicadores - Mun. (1)'!A1166) / VLOOKUP(D1166,'Dados Base'!$B:$K,8,FALSE)) * 100</f>
        <v>4.1060675675675675</v>
      </c>
      <c r="AL1166" s="72">
        <f>(SUMIFS('Banco de Indicadores Mun. (2)'!I:I,'Banco de Indicadores Mun. (2)'!B:B,'Banco de Indicadores - Mun. (1)'!B1166,'Banco de Indicadores Mun. (2)'!A:A,'Banco de Indicadores - Mun. (1)'!A1166) / VLOOKUP(D1166,'Dados Base'!$B:$K,9,FALSE)) * 100</f>
        <v>1.2985</v>
      </c>
      <c r="AM1166" s="72">
        <f>(SUMIFS('Banco de Indicadores Mun. (2)'!J:J,'Banco de Indicadores Mun. (2)'!B:B,'Banco de Indicadores - Mun. (1)'!B1166,'Banco de Indicadores Mun. (2)'!A:A,'Banco de Indicadores - Mun. (1)'!A1166) / VLOOKUP(D1166,'Dados Base'!$B:$K,7,FALSE)) * 100</f>
        <v>4.4657400000000003</v>
      </c>
      <c r="AN1166" s="72">
        <f>(SUMIFS('Banco de Indicadores Mun. (2)'!K:K,'Banco de Indicadores Mun. (2)'!B:B,'Banco de Indicadores - Mun. (1)'!B1166,'Banco de Indicadores Mun. (2)'!A:A,'Banco de Indicadores - Mun. (1)'!A1166) / VLOOKUP(D1166,'Dados Base'!$B:$K,10,FALSE)) * 100</f>
        <v>3.3567499999999999</v>
      </c>
      <c r="AO1166" s="21">
        <v>0</v>
      </c>
      <c r="AP1166" s="125">
        <v>0</v>
      </c>
      <c r="AQ1166" s="17">
        <v>0</v>
      </c>
      <c r="AR1166" s="18">
        <v>9.1</v>
      </c>
      <c r="AS1166" s="20">
        <v>100</v>
      </c>
      <c r="AT1166" s="20">
        <v>100</v>
      </c>
      <c r="AU1166" s="20">
        <v>73</v>
      </c>
      <c r="AV1166" s="21">
        <v>7.94</v>
      </c>
      <c r="AW1166" s="21">
        <v>0</v>
      </c>
      <c r="AX1166" s="21">
        <v>0</v>
      </c>
      <c r="AY1166" s="116">
        <v>190.52831337075958</v>
      </c>
    </row>
    <row r="1167" spans="1:51" ht="15" x14ac:dyDescent="0.25">
      <c r="A1167" s="144">
        <v>2016</v>
      </c>
      <c r="B1167" s="77" t="s">
        <v>522</v>
      </c>
      <c r="C1167" s="78">
        <v>9</v>
      </c>
      <c r="D1167" s="77">
        <v>3546306</v>
      </c>
      <c r="E1167" s="78">
        <v>35463069</v>
      </c>
      <c r="F1167" s="78" t="str">
        <f t="shared" si="45"/>
        <v>354630692016</v>
      </c>
      <c r="G1167" s="79">
        <v>1.3644852216315284</v>
      </c>
      <c r="H1167" s="80">
        <f t="shared" si="44"/>
        <v>32262</v>
      </c>
      <c r="I1167" s="81">
        <v>31479</v>
      </c>
      <c r="J1167" s="82">
        <v>783</v>
      </c>
      <c r="K1167" s="83">
        <f>(H1167)/VLOOKUP(D1167,'Dados Base'!$B:$K,6,FALSE)</f>
        <v>109.10382144064931</v>
      </c>
      <c r="L1167" s="88">
        <f t="shared" si="46"/>
        <v>97.572996094476466</v>
      </c>
      <c r="M1167" s="85" t="s">
        <v>702</v>
      </c>
      <c r="N1167" s="86">
        <v>0.72799999999999998</v>
      </c>
      <c r="O1167" s="87" t="s">
        <v>691</v>
      </c>
      <c r="P1167" s="87" t="s">
        <v>691</v>
      </c>
      <c r="Q1167" s="87" t="s">
        <v>691</v>
      </c>
      <c r="R1167" s="87" t="s">
        <v>691</v>
      </c>
      <c r="S1167" s="87" t="s">
        <v>691</v>
      </c>
      <c r="T1167" s="87" t="s">
        <v>691</v>
      </c>
      <c r="U1167" s="87" t="s">
        <v>691</v>
      </c>
      <c r="V1167" s="87" t="s">
        <v>691</v>
      </c>
      <c r="W1167" s="85">
        <v>0</v>
      </c>
      <c r="X1167" s="47">
        <v>9.5150757215277784E-2</v>
      </c>
      <c r="Y1167" s="9">
        <v>25.66</v>
      </c>
      <c r="Z1167" s="10">
        <v>0</v>
      </c>
      <c r="AA1167" s="10">
        <v>1732.05</v>
      </c>
      <c r="AB1167" s="11">
        <v>2</v>
      </c>
      <c r="AC1167" s="12">
        <v>0</v>
      </c>
      <c r="AD1167" s="153">
        <f>VLOOKUP(D1167,'Dados Base'!$B:$K,9,FALSE)*31536000/VLOOKUP($F1167,F:H,MATCH(H1166,F1166:AF1166,0),FALSE)</f>
        <v>3880.6620792263343</v>
      </c>
      <c r="AE1167" s="153">
        <f>VLOOKUP(D1167,'Dados Base'!$B:$K,10,FALSE)*31536000/VLOOKUP($F1167,F:H,MATCH(H1166,F1166:AF1166,0),FALSE)</f>
        <v>449.64850288264824</v>
      </c>
      <c r="AF1167" s="14">
        <v>96.89</v>
      </c>
      <c r="AG1167" s="15">
        <v>96.89</v>
      </c>
      <c r="AH1167" s="14">
        <v>96.89</v>
      </c>
      <c r="AI1167" s="14">
        <v>33.36</v>
      </c>
      <c r="AJ1167" s="14">
        <v>100</v>
      </c>
      <c r="AK1167" s="72">
        <f>(SUMIFS('Banco de Indicadores Mun. (2)'!I:I,'Banco de Indicadores Mun. (2)'!B:B,'Banco de Indicadores - Mun. (1)'!B1167,'Banco de Indicadores Mun. (2)'!A:A,'Banco de Indicadores - Mun. (1)'!A1167) / VLOOKUP(D1167,'Dados Base'!$B:$K,8,FALSE)) * 100</f>
        <v>23.914755244755248</v>
      </c>
      <c r="AL1167" s="72">
        <f>(SUMIFS('Banco de Indicadores Mun. (2)'!I:I,'Banco de Indicadores Mun. (2)'!B:B,'Banco de Indicadores - Mun. (1)'!B1167,'Banco de Indicadores Mun. (2)'!A:A,'Banco de Indicadores - Mun. (1)'!A1167) / VLOOKUP(D1167,'Dados Base'!$B:$K,9,FALSE)) * 100</f>
        <v>8.6141309823677581</v>
      </c>
      <c r="AM1167" s="72">
        <f>(SUMIFS('Banco de Indicadores Mun. (2)'!J:J,'Banco de Indicadores Mun. (2)'!B:B,'Banco de Indicadores - Mun. (1)'!B1167,'Banco de Indicadores Mun. (2)'!A:A,'Banco de Indicadores - Mun. (1)'!A1167) / VLOOKUP(D1167,'Dados Base'!$B:$K,7,FALSE)) * 100</f>
        <v>34.211082474226806</v>
      </c>
      <c r="AN1167" s="72">
        <f>(SUMIFS('Banco de Indicadores Mun. (2)'!K:K,'Banco de Indicadores Mun. (2)'!B:B,'Banco de Indicadores - Mun. (1)'!B1167,'Banco de Indicadores Mun. (2)'!A:A,'Banco de Indicadores - Mun. (1)'!A1167) / VLOOKUP(D1167,'Dados Base'!$B:$K,10,FALSE)) * 100</f>
        <v>2.2029347826086956</v>
      </c>
      <c r="AO1167" s="21">
        <v>0</v>
      </c>
      <c r="AP1167" s="125">
        <v>0</v>
      </c>
      <c r="AQ1167" s="17">
        <v>0</v>
      </c>
      <c r="AR1167" s="18">
        <v>9.1</v>
      </c>
      <c r="AS1167" s="20">
        <v>100</v>
      </c>
      <c r="AT1167" s="20">
        <v>0</v>
      </c>
      <c r="AU1167" s="20">
        <v>0</v>
      </c>
      <c r="AV1167" s="21">
        <v>1.5</v>
      </c>
      <c r="AW1167" s="21">
        <v>0</v>
      </c>
      <c r="AX1167" s="21">
        <v>0</v>
      </c>
      <c r="AY1167" s="116">
        <v>81.170031916045545</v>
      </c>
    </row>
    <row r="1168" spans="1:51" ht="15" x14ac:dyDescent="0.25">
      <c r="A1168" s="144">
        <v>2016</v>
      </c>
      <c r="B1168" s="77" t="s">
        <v>523</v>
      </c>
      <c r="C1168" s="78">
        <v>17</v>
      </c>
      <c r="D1168" s="77">
        <v>3546405</v>
      </c>
      <c r="E1168" s="78">
        <v>354640517</v>
      </c>
      <c r="F1168" s="78" t="str">
        <f t="shared" si="45"/>
        <v>3546405172016</v>
      </c>
      <c r="G1168" s="79">
        <v>0.54758362849651743</v>
      </c>
      <c r="H1168" s="80">
        <f t="shared" si="44"/>
        <v>45235</v>
      </c>
      <c r="I1168" s="81">
        <v>42124</v>
      </c>
      <c r="J1168" s="82">
        <v>3111</v>
      </c>
      <c r="K1168" s="83">
        <f>(H1168)/VLOOKUP(D1168,'Dados Base'!$B:$K,6,FALSE)</f>
        <v>40.519357208119096</v>
      </c>
      <c r="L1168" s="88">
        <f t="shared" si="46"/>
        <v>93.122582071404878</v>
      </c>
      <c r="M1168" s="85" t="s">
        <v>702</v>
      </c>
      <c r="N1168" s="86">
        <v>0.76200000000000001</v>
      </c>
      <c r="O1168" s="87" t="s">
        <v>691</v>
      </c>
      <c r="P1168" s="87" t="s">
        <v>691</v>
      </c>
      <c r="Q1168" s="87" t="s">
        <v>691</v>
      </c>
      <c r="R1168" s="87" t="s">
        <v>691</v>
      </c>
      <c r="S1168" s="87" t="s">
        <v>691</v>
      </c>
      <c r="T1168" s="87" t="s">
        <v>691</v>
      </c>
      <c r="U1168" s="87" t="s">
        <v>691</v>
      </c>
      <c r="V1168" s="87" t="s">
        <v>691</v>
      </c>
      <c r="W1168" s="85">
        <v>0</v>
      </c>
      <c r="X1168" s="47">
        <v>0.13042423259259259</v>
      </c>
      <c r="Y1168" s="9">
        <v>34.299999999999997</v>
      </c>
      <c r="Z1168" s="10">
        <v>1819.1151192814259</v>
      </c>
      <c r="AA1168" s="10">
        <v>495.9188807185742</v>
      </c>
      <c r="AB1168" s="11">
        <v>5</v>
      </c>
      <c r="AC1168" s="12">
        <v>2</v>
      </c>
      <c r="AD1168" s="153">
        <f>VLOOKUP(D1168,'Dados Base'!$B:$K,9,FALSE)*31536000/VLOOKUP($F1168,F:H,MATCH(H1167,F1167:AF1167,0),FALSE)</f>
        <v>7152.854205814082</v>
      </c>
      <c r="AE1168" s="153">
        <f>VLOOKUP(D1168,'Dados Base'!$B:$K,10,FALSE)*31536000/VLOOKUP($F1168,F:H,MATCH(H1167,F1167:AF1167,0),FALSE)</f>
        <v>780.81839283740464</v>
      </c>
      <c r="AF1168" s="14">
        <v>94.72</v>
      </c>
      <c r="AG1168" s="15">
        <v>90.92</v>
      </c>
      <c r="AH1168" s="14">
        <v>91.19</v>
      </c>
      <c r="AI1168" s="14">
        <v>32.869999999999997</v>
      </c>
      <c r="AJ1168" s="14">
        <v>100</v>
      </c>
      <c r="AK1168" s="72">
        <f>(SUMIFS('Banco de Indicadores Mun. (2)'!I:I,'Banco de Indicadores Mun. (2)'!B:B,'Banco de Indicadores - Mun. (1)'!B1168,'Banco de Indicadores Mun. (2)'!A:A,'Banco de Indicadores - Mun. (1)'!A1168) / VLOOKUP(D1168,'Dados Base'!$B:$K,8,FALSE)) * 100</f>
        <v>12.302130755064459</v>
      </c>
      <c r="AL1168" s="72">
        <f>(SUMIFS('Banco de Indicadores Mun. (2)'!I:I,'Banco de Indicadores Mun. (2)'!B:B,'Banco de Indicadores - Mun. (1)'!B1168,'Banco de Indicadores Mun. (2)'!A:A,'Banco de Indicadores - Mun. (1)'!A1168) / VLOOKUP(D1168,'Dados Base'!$B:$K,9,FALSE)) * 100</f>
        <v>6.5107768031189099</v>
      </c>
      <c r="AM1168" s="72">
        <f>(SUMIFS('Banco de Indicadores Mun. (2)'!J:J,'Banco de Indicadores Mun. (2)'!B:B,'Banco de Indicadores - Mun. (1)'!B1168,'Banco de Indicadores Mun. (2)'!A:A,'Banco de Indicadores - Mun. (1)'!A1168) / VLOOKUP(D1168,'Dados Base'!$B:$K,7,FALSE)) * 100</f>
        <v>13.001997679814389</v>
      </c>
      <c r="AN1168" s="72">
        <f>(SUMIFS('Banco de Indicadores Mun. (2)'!K:K,'Banco de Indicadores Mun. (2)'!B:B,'Banco de Indicadores - Mun. (1)'!B1168,'Banco de Indicadores Mun. (2)'!A:A,'Banco de Indicadores - Mun. (1)'!A1168) / VLOOKUP(D1168,'Dados Base'!$B:$K,10,FALSE)) * 100</f>
        <v>9.6088928571428571</v>
      </c>
      <c r="AO1168" s="21">
        <v>0</v>
      </c>
      <c r="AP1168" s="125">
        <v>0</v>
      </c>
      <c r="AQ1168" s="17">
        <v>0</v>
      </c>
      <c r="AR1168" s="18">
        <v>3.1</v>
      </c>
      <c r="AS1168" s="20">
        <v>94.672638902125229</v>
      </c>
      <c r="AT1168" s="20">
        <v>94.672638902125229</v>
      </c>
      <c r="AU1168" s="20">
        <v>78.578332727788265</v>
      </c>
      <c r="AV1168" s="21">
        <v>8.5299999999999994</v>
      </c>
      <c r="AW1168" s="21">
        <v>0</v>
      </c>
      <c r="AX1168" s="21">
        <v>2</v>
      </c>
      <c r="AY1168" s="116">
        <v>105.17677372769982</v>
      </c>
    </row>
    <row r="1169" spans="1:51" ht="15" x14ac:dyDescent="0.25">
      <c r="A1169" s="144">
        <v>2016</v>
      </c>
      <c r="B1169" s="77" t="s">
        <v>524</v>
      </c>
      <c r="C1169" s="78">
        <v>16</v>
      </c>
      <c r="D1169" s="77">
        <v>3546504</v>
      </c>
      <c r="E1169" s="78">
        <v>354650416</v>
      </c>
      <c r="F1169" s="78" t="str">
        <f t="shared" si="45"/>
        <v>3546504162016</v>
      </c>
      <c r="G1169" s="79">
        <v>-0.22471645011923336</v>
      </c>
      <c r="H1169" s="80">
        <f t="shared" si="44"/>
        <v>5538</v>
      </c>
      <c r="I1169" s="81">
        <v>5280</v>
      </c>
      <c r="J1169" s="82">
        <v>258</v>
      </c>
      <c r="K1169" s="83">
        <f>(H1169)/VLOOKUP(D1169,'Dados Base'!$B:$K,6,FALSE)</f>
        <v>41.034380557202134</v>
      </c>
      <c r="L1169" s="88">
        <f t="shared" si="46"/>
        <v>95.341278439869996</v>
      </c>
      <c r="M1169" s="85" t="s">
        <v>702</v>
      </c>
      <c r="N1169" s="86">
        <v>0.73799999999999999</v>
      </c>
      <c r="O1169" s="87" t="s">
        <v>691</v>
      </c>
      <c r="P1169" s="87" t="s">
        <v>691</v>
      </c>
      <c r="Q1169" s="87" t="s">
        <v>691</v>
      </c>
      <c r="R1169" s="87" t="s">
        <v>691</v>
      </c>
      <c r="S1169" s="87" t="s">
        <v>691</v>
      </c>
      <c r="T1169" s="87" t="s">
        <v>691</v>
      </c>
      <c r="U1169" s="87" t="s">
        <v>691</v>
      </c>
      <c r="V1169" s="87" t="s">
        <v>691</v>
      </c>
      <c r="W1169" s="85">
        <v>0</v>
      </c>
      <c r="X1169" s="47">
        <v>1.4421875000000001E-2</v>
      </c>
      <c r="Y1169" s="9">
        <v>3.67</v>
      </c>
      <c r="Z1169" s="10">
        <v>263.20302000000004</v>
      </c>
      <c r="AA1169" s="10">
        <v>19.810980000000001</v>
      </c>
      <c r="AB1169" s="11">
        <v>1</v>
      </c>
      <c r="AC1169" s="12">
        <v>0</v>
      </c>
      <c r="AD1169" s="153">
        <f>VLOOKUP(D1169,'Dados Base'!$B:$K,9,FALSE)*31536000/VLOOKUP($F1169,F:H,MATCH(H1168,F1168:AF1168,0),FALSE)</f>
        <v>7858.374864572048</v>
      </c>
      <c r="AE1169" s="153">
        <f>VLOOKUP(D1169,'Dados Base'!$B:$K,10,FALSE)*31536000/VLOOKUP($F1169,F:H,MATCH(H1168,F1168:AF1168,0),FALSE)</f>
        <v>797.22643553629473</v>
      </c>
      <c r="AF1169" s="14">
        <v>100</v>
      </c>
      <c r="AG1169" s="15">
        <v>99.98</v>
      </c>
      <c r="AH1169" s="14">
        <v>98.55</v>
      </c>
      <c r="AI1169" s="14">
        <v>15.24</v>
      </c>
      <c r="AJ1169" s="14">
        <v>100</v>
      </c>
      <c r="AK1169" s="72">
        <f>(SUMIFS('Banco de Indicadores Mun. (2)'!I:I,'Banco de Indicadores Mun. (2)'!B:B,'Banco de Indicadores - Mun. (1)'!B1169,'Banco de Indicadores Mun. (2)'!A:A,'Banco de Indicadores - Mun. (1)'!A1169) / VLOOKUP(D1169,'Dados Base'!$B:$K,8,FALSE)) * 100</f>
        <v>24.362115384615382</v>
      </c>
      <c r="AL1169" s="72">
        <f>(SUMIFS('Banco de Indicadores Mun. (2)'!I:I,'Banco de Indicadores Mun. (2)'!B:B,'Banco de Indicadores - Mun. (1)'!B1169,'Banco de Indicadores Mun. (2)'!A:A,'Banco de Indicadores - Mun. (1)'!A1169) / VLOOKUP(D1169,'Dados Base'!$B:$K,9,FALSE)) * 100</f>
        <v>9.1799275362318848</v>
      </c>
      <c r="AM1169" s="72">
        <f>(SUMIFS('Banco de Indicadores Mun. (2)'!J:J,'Banco de Indicadores Mun. (2)'!B:B,'Banco de Indicadores - Mun. (1)'!B1169,'Banco de Indicadores Mun. (2)'!A:A,'Banco de Indicadores - Mun. (1)'!A1169) / VLOOKUP(D1169,'Dados Base'!$B:$K,7,FALSE)) * 100</f>
        <v>26.571657894736845</v>
      </c>
      <c r="AN1169" s="72">
        <f>(SUMIFS('Banco de Indicadores Mun. (2)'!K:K,'Banco de Indicadores Mun. (2)'!B:B,'Banco de Indicadores - Mun. (1)'!B1169,'Banco de Indicadores Mun. (2)'!A:A,'Banco de Indicadores - Mun. (1)'!A1169) / VLOOKUP(D1169,'Dados Base'!$B:$K,10,FALSE)) * 100</f>
        <v>18.364785714285713</v>
      </c>
      <c r="AO1169" s="21">
        <v>0</v>
      </c>
      <c r="AP1169" s="125">
        <v>0</v>
      </c>
      <c r="AQ1169" s="17">
        <v>0</v>
      </c>
      <c r="AR1169" s="18">
        <v>8.1</v>
      </c>
      <c r="AS1169" s="20">
        <v>100</v>
      </c>
      <c r="AT1169" s="20">
        <v>100</v>
      </c>
      <c r="AU1169" s="20">
        <v>93</v>
      </c>
      <c r="AV1169" s="21">
        <v>10</v>
      </c>
      <c r="AW1169" s="21">
        <v>1</v>
      </c>
      <c r="AX1169" s="21">
        <v>0</v>
      </c>
      <c r="AY1169" s="116">
        <v>166.60663055254602</v>
      </c>
    </row>
    <row r="1170" spans="1:51" ht="15" x14ac:dyDescent="0.25">
      <c r="A1170" s="144">
        <v>2016</v>
      </c>
      <c r="B1170" s="77" t="s">
        <v>525</v>
      </c>
      <c r="C1170" s="78">
        <v>18</v>
      </c>
      <c r="D1170" s="77">
        <v>3546603</v>
      </c>
      <c r="E1170" s="78">
        <v>354660318</v>
      </c>
      <c r="F1170" s="78" t="str">
        <f t="shared" si="45"/>
        <v>3546603182016</v>
      </c>
      <c r="G1170" s="79">
        <v>0.6778239079191728</v>
      </c>
      <c r="H1170" s="80">
        <f t="shared" si="44"/>
        <v>30204</v>
      </c>
      <c r="I1170" s="81">
        <v>29015</v>
      </c>
      <c r="J1170" s="82">
        <v>1189</v>
      </c>
      <c r="K1170" s="83">
        <f>(H1170)/VLOOKUP(D1170,'Dados Base'!$B:$K,6,FALSE)</f>
        <v>145.03721488595437</v>
      </c>
      <c r="L1170" s="88">
        <f t="shared" si="46"/>
        <v>96.063435306581908</v>
      </c>
      <c r="M1170" s="85" t="s">
        <v>702</v>
      </c>
      <c r="N1170" s="86">
        <v>0.78400000000000003</v>
      </c>
      <c r="O1170" s="87" t="s">
        <v>691</v>
      </c>
      <c r="P1170" s="87" t="s">
        <v>691</v>
      </c>
      <c r="Q1170" s="87" t="s">
        <v>691</v>
      </c>
      <c r="R1170" s="87" t="s">
        <v>691</v>
      </c>
      <c r="S1170" s="87" t="s">
        <v>691</v>
      </c>
      <c r="T1170" s="87" t="s">
        <v>691</v>
      </c>
      <c r="U1170" s="87" t="s">
        <v>691</v>
      </c>
      <c r="V1170" s="87" t="s">
        <v>691</v>
      </c>
      <c r="W1170" s="85">
        <v>32.229999999999997</v>
      </c>
      <c r="X1170" s="47">
        <v>9.1940416666666663E-2</v>
      </c>
      <c r="Y1170" s="9">
        <v>24.27</v>
      </c>
      <c r="Z1170" s="10">
        <v>1212.1866</v>
      </c>
      <c r="AA1170" s="10">
        <v>425.90340000000003</v>
      </c>
      <c r="AB1170" s="11">
        <v>8</v>
      </c>
      <c r="AC1170" s="12">
        <v>1</v>
      </c>
      <c r="AD1170" s="153">
        <f>VLOOKUP(D1170,'Dados Base'!$B:$K,9,FALSE)*31536000/VLOOKUP($F1170,F:H,MATCH(H1169,F1169:AF1169,0),FALSE)</f>
        <v>1628.7961859356376</v>
      </c>
      <c r="AE1170" s="153">
        <f>VLOOKUP(D1170,'Dados Base'!$B:$K,10,FALSE)*31536000/VLOOKUP($F1170,F:H,MATCH(H1169,F1169:AF1169,0),FALSE)</f>
        <v>125.29201430274136</v>
      </c>
      <c r="AF1170" s="14">
        <v>100</v>
      </c>
      <c r="AG1170" s="15">
        <v>100</v>
      </c>
      <c r="AH1170" s="14">
        <v>100</v>
      </c>
      <c r="AI1170" s="14">
        <v>41.27</v>
      </c>
      <c r="AJ1170" s="14">
        <v>100</v>
      </c>
      <c r="AK1170" s="72">
        <f>(SUMIFS('Banco de Indicadores Mun. (2)'!I:I,'Banco de Indicadores Mun. (2)'!B:B,'Banco de Indicadores - Mun. (1)'!B1170,'Banco de Indicadores Mun. (2)'!A:A,'Banco de Indicadores - Mun. (1)'!A1170) / VLOOKUP(D1170,'Dados Base'!$B:$K,8,FALSE)) * 100</f>
        <v>14.939229166666667</v>
      </c>
      <c r="AL1170" s="72">
        <f>(SUMIFS('Banco de Indicadores Mun. (2)'!I:I,'Banco de Indicadores Mun. (2)'!B:B,'Banco de Indicadores - Mun. (1)'!B1170,'Banco de Indicadores Mun. (2)'!A:A,'Banco de Indicadores - Mun. (1)'!A1170) / VLOOKUP(D1170,'Dados Base'!$B:$K,9,FALSE)) * 100</f>
        <v>4.5966858974358971</v>
      </c>
      <c r="AM1170" s="72">
        <f>(SUMIFS('Banco de Indicadores Mun. (2)'!J:J,'Banco de Indicadores Mun. (2)'!B:B,'Banco de Indicadores - Mun. (1)'!B1170,'Banco de Indicadores Mun. (2)'!A:A,'Banco de Indicadores - Mun. (1)'!A1170) / VLOOKUP(D1170,'Dados Base'!$B:$K,7,FALSE)) * 100</f>
        <v>4.9843611111111121</v>
      </c>
      <c r="AN1170" s="72">
        <f>(SUMIFS('Banco de Indicadores Mun. (2)'!K:K,'Banco de Indicadores Mun. (2)'!B:B,'Banco de Indicadores - Mun. (1)'!B1170,'Banco de Indicadores Mun. (2)'!A:A,'Banco de Indicadores - Mun. (1)'!A1170) / VLOOKUP(D1170,'Dados Base'!$B:$K,10,FALSE)) * 100</f>
        <v>44.803833333333337</v>
      </c>
      <c r="AO1170" s="21">
        <v>0</v>
      </c>
      <c r="AP1170" s="125">
        <v>3.3108197589723214</v>
      </c>
      <c r="AQ1170" s="17">
        <v>0</v>
      </c>
      <c r="AR1170" s="18">
        <v>7.5</v>
      </c>
      <c r="AS1170" s="20">
        <v>100</v>
      </c>
      <c r="AT1170" s="20">
        <v>100</v>
      </c>
      <c r="AU1170" s="20">
        <v>74</v>
      </c>
      <c r="AV1170" s="21">
        <v>8.31</v>
      </c>
      <c r="AW1170" s="21">
        <v>3</v>
      </c>
      <c r="AX1170" s="21">
        <v>1</v>
      </c>
      <c r="AY1170" s="116">
        <v>14.149707464526392</v>
      </c>
    </row>
    <row r="1171" spans="1:51" ht="15" x14ac:dyDescent="0.25">
      <c r="A1171" s="144">
        <v>2016</v>
      </c>
      <c r="B1171" s="77" t="s">
        <v>526</v>
      </c>
      <c r="C1171" s="78">
        <v>5</v>
      </c>
      <c r="D1171" s="77">
        <v>3546702</v>
      </c>
      <c r="E1171" s="78">
        <v>35467025</v>
      </c>
      <c r="F1171" s="78" t="str">
        <f t="shared" si="45"/>
        <v>354670252016</v>
      </c>
      <c r="G1171" s="79">
        <v>2.3857783959617462</v>
      </c>
      <c r="H1171" s="80">
        <f t="shared" si="44"/>
        <v>24376</v>
      </c>
      <c r="I1171" s="81">
        <v>24117</v>
      </c>
      <c r="J1171" s="82">
        <v>259</v>
      </c>
      <c r="K1171" s="83">
        <f>(H1171)/VLOOKUP(D1171,'Dados Base'!$B:$K,6,FALSE)</f>
        <v>249.5240045040434</v>
      </c>
      <c r="L1171" s="88">
        <f t="shared" si="46"/>
        <v>98.937479488021012</v>
      </c>
      <c r="M1171" s="85" t="s">
        <v>702</v>
      </c>
      <c r="N1171" s="86">
        <v>0.73699999999999999</v>
      </c>
      <c r="O1171" s="87" t="s">
        <v>691</v>
      </c>
      <c r="P1171" s="87" t="s">
        <v>691</v>
      </c>
      <c r="Q1171" s="87" t="s">
        <v>691</v>
      </c>
      <c r="R1171" s="87" t="s">
        <v>691</v>
      </c>
      <c r="S1171" s="87" t="s">
        <v>691</v>
      </c>
      <c r="T1171" s="87" t="s">
        <v>691</v>
      </c>
      <c r="U1171" s="87" t="s">
        <v>691</v>
      </c>
      <c r="V1171" s="87" t="s">
        <v>691</v>
      </c>
      <c r="W1171" s="85">
        <v>0</v>
      </c>
      <c r="X1171" s="47">
        <v>7.36881119537037E-2</v>
      </c>
      <c r="Y1171" s="9">
        <v>17.45</v>
      </c>
      <c r="Z1171" s="10">
        <v>1075.6409040000001</v>
      </c>
      <c r="AA1171" s="10">
        <v>270.25509599999992</v>
      </c>
      <c r="AB1171" s="11">
        <v>4</v>
      </c>
      <c r="AC1171" s="12">
        <v>0</v>
      </c>
      <c r="AD1171" s="153">
        <f>VLOOKUP(D1171,'Dados Base'!$B:$K,9,FALSE)*31536000/VLOOKUP($F1171,F:H,MATCH(H1170,F1170:AF1170,0),FALSE)</f>
        <v>1604.2271086314408</v>
      </c>
      <c r="AE1171" s="153">
        <f>VLOOKUP(D1171,'Dados Base'!$B:$K,10,FALSE)*31536000/VLOOKUP($F1171,F:H,MATCH(H1170,F1170:AF1170,0),FALSE)</f>
        <v>206.99704627502459</v>
      </c>
      <c r="AF1171" s="14">
        <v>99.31</v>
      </c>
      <c r="AG1171" s="15">
        <v>98.94</v>
      </c>
      <c r="AH1171" s="14">
        <v>99.31</v>
      </c>
      <c r="AI1171" s="14">
        <v>21.82</v>
      </c>
      <c r="AJ1171" s="14">
        <v>100</v>
      </c>
      <c r="AK1171" s="72">
        <f>(SUMIFS('Banco de Indicadores Mun. (2)'!I:I,'Banco de Indicadores Mun. (2)'!B:B,'Banco de Indicadores - Mun. (1)'!B1171,'Banco de Indicadores Mun. (2)'!A:A,'Banco de Indicadores - Mun. (1)'!A1171) / VLOOKUP(D1171,'Dados Base'!$B:$K,8,FALSE)) * 100</f>
        <v>50.474276595744684</v>
      </c>
      <c r="AL1171" s="72">
        <f>(SUMIFS('Banco de Indicadores Mun. (2)'!I:I,'Banco de Indicadores Mun. (2)'!B:B,'Banco de Indicadores - Mun. (1)'!B1171,'Banco de Indicadores Mun. (2)'!A:A,'Banco de Indicadores - Mun. (1)'!A1171) / VLOOKUP(D1171,'Dados Base'!$B:$K,9,FALSE)) * 100</f>
        <v>19.13137903225806</v>
      </c>
      <c r="AM1171" s="72">
        <f>(SUMIFS('Banco de Indicadores Mun. (2)'!J:J,'Banco de Indicadores Mun. (2)'!B:B,'Banco de Indicadores - Mun. (1)'!B1171,'Banco de Indicadores Mun. (2)'!A:A,'Banco de Indicadores - Mun. (1)'!A1171) / VLOOKUP(D1171,'Dados Base'!$B:$K,7,FALSE)) * 100</f>
        <v>47.520935483870971</v>
      </c>
      <c r="AN1171" s="72">
        <f>(SUMIFS('Banco de Indicadores Mun. (2)'!K:K,'Banco de Indicadores Mun. (2)'!B:B,'Banco de Indicadores - Mun. (1)'!B1171,'Banco de Indicadores Mun. (2)'!A:A,'Banco de Indicadores - Mun. (1)'!A1171) / VLOOKUP(D1171,'Dados Base'!$B:$K,10,FALSE)) * 100</f>
        <v>56.196374999999996</v>
      </c>
      <c r="AO1171" s="21">
        <v>0</v>
      </c>
      <c r="AP1171" s="125">
        <v>0</v>
      </c>
      <c r="AQ1171" s="17">
        <v>0</v>
      </c>
      <c r="AR1171" s="18">
        <v>9.8000000000000007</v>
      </c>
      <c r="AS1171" s="20">
        <v>99.9</v>
      </c>
      <c r="AT1171" s="20">
        <v>99.9</v>
      </c>
      <c r="AU1171" s="20">
        <v>79.920060985395608</v>
      </c>
      <c r="AV1171" s="21">
        <v>10</v>
      </c>
      <c r="AW1171" s="21">
        <v>1</v>
      </c>
      <c r="AX1171" s="21">
        <v>0</v>
      </c>
      <c r="AY1171" s="116">
        <v>263.74932787273224</v>
      </c>
    </row>
    <row r="1172" spans="1:51" ht="15" x14ac:dyDescent="0.25">
      <c r="A1172" s="144">
        <v>2016</v>
      </c>
      <c r="B1172" s="77" t="s">
        <v>527</v>
      </c>
      <c r="C1172" s="78">
        <v>2</v>
      </c>
      <c r="D1172" s="77">
        <v>3546801</v>
      </c>
      <c r="E1172" s="78">
        <v>35468012</v>
      </c>
      <c r="F1172" s="78" t="str">
        <f t="shared" si="45"/>
        <v>354680122016</v>
      </c>
      <c r="G1172" s="79">
        <v>1.0638101955398049</v>
      </c>
      <c r="H1172" s="80">
        <f t="shared" si="44"/>
        <v>53310</v>
      </c>
      <c r="I1172" s="81">
        <v>42716</v>
      </c>
      <c r="J1172" s="82">
        <v>10594</v>
      </c>
      <c r="K1172" s="83">
        <f>(H1172)/VLOOKUP(D1172,'Dados Base'!$B:$K,6,FALSE)</f>
        <v>147.4729591413317</v>
      </c>
      <c r="L1172" s="88">
        <f t="shared" si="46"/>
        <v>80.127555805664969</v>
      </c>
      <c r="M1172" s="85" t="s">
        <v>702</v>
      </c>
      <c r="N1172" s="86">
        <v>0.73799999999999999</v>
      </c>
      <c r="O1172" s="87" t="s">
        <v>691</v>
      </c>
      <c r="P1172" s="87" t="s">
        <v>691</v>
      </c>
      <c r="Q1172" s="87" t="s">
        <v>691</v>
      </c>
      <c r="R1172" s="87" t="s">
        <v>691</v>
      </c>
      <c r="S1172" s="87" t="s">
        <v>691</v>
      </c>
      <c r="T1172" s="87" t="s">
        <v>691</v>
      </c>
      <c r="U1172" s="87" t="s">
        <v>691</v>
      </c>
      <c r="V1172" s="87" t="s">
        <v>691</v>
      </c>
      <c r="W1172" s="85">
        <v>5.18</v>
      </c>
      <c r="X1172" s="47">
        <v>0.10319045170138889</v>
      </c>
      <c r="Y1172" s="9">
        <v>34.83</v>
      </c>
      <c r="Z1172" s="10">
        <v>0</v>
      </c>
      <c r="AA1172" s="10">
        <v>2350.7820000000002</v>
      </c>
      <c r="AB1172" s="11">
        <v>4</v>
      </c>
      <c r="AC1172" s="12">
        <v>0</v>
      </c>
      <c r="AD1172" s="153">
        <f>VLOOKUP(D1172,'Dados Base'!$B:$K,9,FALSE)*31536000/VLOOKUP($F1172,F:H,MATCH(H1171,F1171:AF1171,0),FALSE)</f>
        <v>3188.5019696117051</v>
      </c>
      <c r="AE1172" s="153">
        <f>VLOOKUP(D1172,'Dados Base'!$B:$K,10,FALSE)*31536000/VLOOKUP($F1172,F:H,MATCH(H1171,F1171:AF1171,0),FALSE)</f>
        <v>325.35734383792897</v>
      </c>
      <c r="AF1172" s="14">
        <v>63.59</v>
      </c>
      <c r="AG1172" s="15">
        <v>97.34</v>
      </c>
      <c r="AH1172" s="14">
        <v>47.75</v>
      </c>
      <c r="AI1172" s="14">
        <v>47.63</v>
      </c>
      <c r="AJ1172" s="14">
        <v>81.040000000000006</v>
      </c>
      <c r="AK1172" s="72">
        <f>(SUMIFS('Banco de Indicadores Mun. (2)'!I:I,'Banco de Indicadores Mun. (2)'!B:B,'Banco de Indicadores - Mun. (1)'!B1172,'Banco de Indicadores Mun. (2)'!A:A,'Banco de Indicadores - Mun. (1)'!A1172) / VLOOKUP(D1172,'Dados Base'!$B:$K,8,FALSE)) * 100</f>
        <v>6.3137008547008548</v>
      </c>
      <c r="AL1172" s="72">
        <f>(SUMIFS('Banco de Indicadores Mun. (2)'!I:I,'Banco de Indicadores Mun. (2)'!B:B,'Banco de Indicadores - Mun. (1)'!B1172,'Banco de Indicadores Mun. (2)'!A:A,'Banco de Indicadores - Mun. (1)'!A1172) / VLOOKUP(D1172,'Dados Base'!$B:$K,9,FALSE)) * 100</f>
        <v>2.7410129870129873</v>
      </c>
      <c r="AM1172" s="72">
        <f>(SUMIFS('Banco de Indicadores Mun. (2)'!J:J,'Banco de Indicadores Mun. (2)'!B:B,'Banco de Indicadores - Mun. (1)'!B1172,'Banco de Indicadores Mun. (2)'!A:A,'Banco de Indicadores - Mun. (1)'!A1172) / VLOOKUP(D1172,'Dados Base'!$B:$K,7,FALSE)) * 100</f>
        <v>6.9951843575418993</v>
      </c>
      <c r="AN1172" s="72">
        <f>(SUMIFS('Banco de Indicadores Mun. (2)'!K:K,'Banco de Indicadores Mun. (2)'!B:B,'Banco de Indicadores - Mun. (1)'!B1172,'Banco de Indicadores Mun. (2)'!A:A,'Banco de Indicadores - Mun. (1)'!A1172) / VLOOKUP(D1172,'Dados Base'!$B:$K,10,FALSE)) * 100</f>
        <v>4.0957818181818189</v>
      </c>
      <c r="AO1172" s="21">
        <v>0</v>
      </c>
      <c r="AP1172" s="125">
        <v>0</v>
      </c>
      <c r="AQ1172" s="17">
        <v>0</v>
      </c>
      <c r="AR1172" s="18">
        <v>8.6999999999999993</v>
      </c>
      <c r="AS1172" s="20">
        <v>82</v>
      </c>
      <c r="AT1172" s="20">
        <v>0</v>
      </c>
      <c r="AU1172" s="20">
        <v>0</v>
      </c>
      <c r="AV1172" s="21">
        <v>1.23</v>
      </c>
      <c r="AW1172" s="21">
        <v>1</v>
      </c>
      <c r="AX1172" s="21">
        <v>0</v>
      </c>
      <c r="AY1172" s="116">
        <v>7.627062262286878</v>
      </c>
    </row>
    <row r="1173" spans="1:51" ht="15" x14ac:dyDescent="0.25">
      <c r="A1173" s="144">
        <v>2016</v>
      </c>
      <c r="B1173" s="77" t="s">
        <v>528</v>
      </c>
      <c r="C1173" s="78">
        <v>9</v>
      </c>
      <c r="D1173" s="77">
        <v>3546900</v>
      </c>
      <c r="E1173" s="78">
        <v>35469009</v>
      </c>
      <c r="F1173" s="78" t="str">
        <f t="shared" si="45"/>
        <v>354690092016</v>
      </c>
      <c r="G1173" s="79">
        <v>0.48522692693084846</v>
      </c>
      <c r="H1173" s="80">
        <f t="shared" si="44"/>
        <v>8444</v>
      </c>
      <c r="I1173" s="81">
        <v>8048</v>
      </c>
      <c r="J1173" s="82">
        <v>396</v>
      </c>
      <c r="K1173" s="83">
        <f>(H1173)/VLOOKUP(D1173,'Dados Base'!$B:$K,6,FALSE)</f>
        <v>55.439564047009391</v>
      </c>
      <c r="L1173" s="88">
        <f t="shared" si="46"/>
        <v>95.310279488394116</v>
      </c>
      <c r="M1173" s="85" t="s">
        <v>702</v>
      </c>
      <c r="N1173" s="86">
        <v>0.73699999999999999</v>
      </c>
      <c r="O1173" s="87" t="s">
        <v>691</v>
      </c>
      <c r="P1173" s="87" t="s">
        <v>691</v>
      </c>
      <c r="Q1173" s="87" t="s">
        <v>691</v>
      </c>
      <c r="R1173" s="87" t="s">
        <v>691</v>
      </c>
      <c r="S1173" s="87" t="s">
        <v>691</v>
      </c>
      <c r="T1173" s="87" t="s">
        <v>691</v>
      </c>
      <c r="U1173" s="87" t="s">
        <v>691</v>
      </c>
      <c r="V1173" s="87" t="s">
        <v>691</v>
      </c>
      <c r="W1173" s="85">
        <v>0</v>
      </c>
      <c r="X1173" s="47">
        <v>2.0674606250000001E-2</v>
      </c>
      <c r="Y1173" s="9">
        <v>5.74</v>
      </c>
      <c r="Z1173" s="10">
        <v>332.14859999999999</v>
      </c>
      <c r="AA1173" s="10">
        <v>110.7054</v>
      </c>
      <c r="AB1173" s="11">
        <v>0</v>
      </c>
      <c r="AC1173" s="12">
        <v>0</v>
      </c>
      <c r="AD1173" s="153">
        <f>VLOOKUP(D1173,'Dados Base'!$B:$K,9,FALSE)*31536000/VLOOKUP($F1173,F:H,MATCH(H1172,F1172:AF1172,0),FALSE)</f>
        <v>7880.2652771198473</v>
      </c>
      <c r="AE1173" s="153">
        <f>VLOOKUP(D1173,'Dados Base'!$B:$K,10,FALSE)*31536000/VLOOKUP($F1173,F:H,MATCH(H1172,F1172:AF1172,0),FALSE)</f>
        <v>933.68072003789678</v>
      </c>
      <c r="AF1173" s="14">
        <v>94.02</v>
      </c>
      <c r="AG1173" s="15">
        <v>94.02</v>
      </c>
      <c r="AH1173" s="14">
        <v>94.02</v>
      </c>
      <c r="AI1173" s="14">
        <v>16.670000000000002</v>
      </c>
      <c r="AJ1173" s="14">
        <v>100</v>
      </c>
      <c r="AK1173" s="72">
        <f>(SUMIFS('Banco de Indicadores Mun. (2)'!I:I,'Banco de Indicadores Mun. (2)'!B:B,'Banco de Indicadores - Mun. (1)'!B1173,'Banco de Indicadores Mun. (2)'!A:A,'Banco de Indicadores - Mun. (1)'!A1173) / VLOOKUP(D1173,'Dados Base'!$B:$K,8,FALSE)) * 100</f>
        <v>4.1751184210526313</v>
      </c>
      <c r="AL1173" s="72">
        <f>(SUMIFS('Banco de Indicadores Mun. (2)'!I:I,'Banco de Indicadores Mun. (2)'!B:B,'Banco de Indicadores - Mun. (1)'!B1173,'Banco de Indicadores Mun. (2)'!A:A,'Banco de Indicadores - Mun. (1)'!A1173) / VLOOKUP(D1173,'Dados Base'!$B:$K,9,FALSE)) * 100</f>
        <v>1.503834123222749</v>
      </c>
      <c r="AM1173" s="72">
        <f>(SUMIFS('Banco de Indicadores Mun. (2)'!J:J,'Banco de Indicadores Mun. (2)'!B:B,'Banco de Indicadores - Mun. (1)'!B1173,'Banco de Indicadores Mun. (2)'!A:A,'Banco de Indicadores - Mun. (1)'!A1173) / VLOOKUP(D1173,'Dados Base'!$B:$K,7,FALSE)) * 100</f>
        <v>3.8467843137254905</v>
      </c>
      <c r="AN1173" s="72">
        <f>(SUMIFS('Banco de Indicadores Mun. (2)'!K:K,'Banco de Indicadores Mun. (2)'!B:B,'Banco de Indicadores - Mun. (1)'!B1173,'Banco de Indicadores Mun. (2)'!A:A,'Banco de Indicadores - Mun. (1)'!A1173) / VLOOKUP(D1173,'Dados Base'!$B:$K,10,FALSE)) * 100</f>
        <v>4.8449200000000001</v>
      </c>
      <c r="AO1173" s="21">
        <v>0</v>
      </c>
      <c r="AP1173" s="125">
        <v>0</v>
      </c>
      <c r="AQ1173" s="17">
        <v>0</v>
      </c>
      <c r="AR1173" s="18">
        <v>7.9</v>
      </c>
      <c r="AS1173" s="20">
        <v>100</v>
      </c>
      <c r="AT1173" s="20">
        <v>100.00000000000003</v>
      </c>
      <c r="AU1173" s="20">
        <v>75.001829045238395</v>
      </c>
      <c r="AV1173" s="21">
        <v>8.08</v>
      </c>
      <c r="AW1173" s="21">
        <v>0</v>
      </c>
      <c r="AX1173" s="21">
        <v>0</v>
      </c>
      <c r="AY1173" s="116">
        <v>55.982202804950632</v>
      </c>
    </row>
    <row r="1174" spans="1:51" ht="15" x14ac:dyDescent="0.25">
      <c r="A1174" s="144">
        <v>2016</v>
      </c>
      <c r="B1174" s="77" t="s">
        <v>529</v>
      </c>
      <c r="C1174" s="78">
        <v>5</v>
      </c>
      <c r="D1174" s="77">
        <v>3547007</v>
      </c>
      <c r="E1174" s="78">
        <v>35470075</v>
      </c>
      <c r="F1174" s="78" t="str">
        <f t="shared" si="45"/>
        <v>354700752016</v>
      </c>
      <c r="G1174" s="79">
        <v>1.3986744814337593</v>
      </c>
      <c r="H1174" s="80">
        <f t="shared" si="44"/>
        <v>5845</v>
      </c>
      <c r="I1174" s="81">
        <v>5255</v>
      </c>
      <c r="J1174" s="82">
        <v>590</v>
      </c>
      <c r="K1174" s="83">
        <f>(H1174)/VLOOKUP(D1174,'Dados Base'!$B:$K,6,FALSE)</f>
        <v>22.789301310043665</v>
      </c>
      <c r="L1174" s="88">
        <f t="shared" si="46"/>
        <v>89.905902480752772</v>
      </c>
      <c r="M1174" s="85" t="s">
        <v>702</v>
      </c>
      <c r="N1174" s="86">
        <v>0.68600000000000005</v>
      </c>
      <c r="O1174" s="87" t="s">
        <v>691</v>
      </c>
      <c r="P1174" s="87" t="s">
        <v>691</v>
      </c>
      <c r="Q1174" s="87" t="s">
        <v>691</v>
      </c>
      <c r="R1174" s="87" t="s">
        <v>691</v>
      </c>
      <c r="S1174" s="87" t="s">
        <v>691</v>
      </c>
      <c r="T1174" s="87" t="s">
        <v>691</v>
      </c>
      <c r="U1174" s="87" t="s">
        <v>691</v>
      </c>
      <c r="V1174" s="87" t="s">
        <v>691</v>
      </c>
      <c r="W1174" s="85">
        <v>28.35</v>
      </c>
      <c r="X1174" s="47">
        <v>1.2448023437500001E-2</v>
      </c>
      <c r="Y1174" s="9">
        <v>3.68</v>
      </c>
      <c r="Z1174" s="10">
        <v>246.92688000000001</v>
      </c>
      <c r="AA1174" s="10">
        <v>36.897120000000001</v>
      </c>
      <c r="AB1174" s="11">
        <v>0</v>
      </c>
      <c r="AC1174" s="12">
        <v>1</v>
      </c>
      <c r="AD1174" s="153">
        <f>VLOOKUP(D1174,'Dados Base'!$B:$K,9,FALSE)*31536000/VLOOKUP($F1174,F:H,MATCH(H1173,F1173:AF1173,0),FALSE)</f>
        <v>16617.77245508982</v>
      </c>
      <c r="AE1174" s="153">
        <f>VLOOKUP(D1174,'Dados Base'!$B:$K,10,FALSE)*31536000/VLOOKUP($F1174,F:H,MATCH(H1173,F1173:AF1173,0),FALSE)</f>
        <v>2212.1060735671513</v>
      </c>
      <c r="AF1174" s="14">
        <v>81.78</v>
      </c>
      <c r="AG1174" s="15">
        <v>85.41</v>
      </c>
      <c r="AH1174" s="14">
        <v>0</v>
      </c>
      <c r="AI1174" s="14">
        <v>29.25</v>
      </c>
      <c r="AJ1174" s="14">
        <v>92.77</v>
      </c>
      <c r="AK1174" s="72">
        <f>(SUMIFS('Banco de Indicadores Mun. (2)'!I:I,'Banco de Indicadores Mun. (2)'!B:B,'Banco de Indicadores - Mun. (1)'!B1174,'Banco de Indicadores Mun. (2)'!A:A,'Banco de Indicadores - Mun. (1)'!A1174) / VLOOKUP(D1174,'Dados Base'!$B:$K,8,FALSE)) * 100</f>
        <v>3.5140940170940174</v>
      </c>
      <c r="AL1174" s="72">
        <f>(SUMIFS('Banco de Indicadores Mun. (2)'!I:I,'Banco de Indicadores Mun. (2)'!B:B,'Banco de Indicadores - Mun. (1)'!B1174,'Banco de Indicadores Mun. (2)'!A:A,'Banco de Indicadores - Mun. (1)'!A1174) / VLOOKUP(D1174,'Dados Base'!$B:$K,9,FALSE)) * 100</f>
        <v>1.3348993506493507</v>
      </c>
      <c r="AM1174" s="72">
        <f>(SUMIFS('Banco de Indicadores Mun. (2)'!J:J,'Banco de Indicadores Mun. (2)'!B:B,'Banco de Indicadores - Mun. (1)'!B1174,'Banco de Indicadores Mun. (2)'!A:A,'Banco de Indicadores - Mun. (1)'!A1174) / VLOOKUP(D1174,'Dados Base'!$B:$K,7,FALSE)) * 100</f>
        <v>5.1218421052631582</v>
      </c>
      <c r="AN1174" s="72">
        <f>(SUMIFS('Banco de Indicadores Mun. (2)'!K:K,'Banco de Indicadores Mun. (2)'!B:B,'Banco de Indicadores - Mun. (1)'!B1174,'Banco de Indicadores Mun. (2)'!A:A,'Banco de Indicadores - Mun. (1)'!A1174) / VLOOKUP(D1174,'Dados Base'!$B:$K,10,FALSE)) * 100</f>
        <v>0.53387804878048783</v>
      </c>
      <c r="AO1174" s="21">
        <v>0</v>
      </c>
      <c r="AP1174" s="125">
        <v>0</v>
      </c>
      <c r="AQ1174" s="17">
        <v>0</v>
      </c>
      <c r="AR1174" s="18">
        <v>5.0999999999999996</v>
      </c>
      <c r="AS1174" s="20">
        <v>100</v>
      </c>
      <c r="AT1174" s="20">
        <v>100</v>
      </c>
      <c r="AU1174" s="20">
        <v>87</v>
      </c>
      <c r="AV1174" s="21">
        <v>10</v>
      </c>
      <c r="AW1174" s="21">
        <v>0</v>
      </c>
      <c r="AX1174" s="21">
        <v>1</v>
      </c>
      <c r="AY1174" s="116">
        <v>0</v>
      </c>
    </row>
    <row r="1175" spans="1:51" ht="15" x14ac:dyDescent="0.25">
      <c r="A1175" s="144">
        <v>2016</v>
      </c>
      <c r="B1175" s="77" t="s">
        <v>530</v>
      </c>
      <c r="C1175" s="78">
        <v>20</v>
      </c>
      <c r="D1175" s="77">
        <v>3547106</v>
      </c>
      <c r="E1175" s="78">
        <v>354710620</v>
      </c>
      <c r="F1175" s="78" t="str">
        <f t="shared" si="45"/>
        <v>3547106202016</v>
      </c>
      <c r="G1175" s="79">
        <v>-0.12349101390355388</v>
      </c>
      <c r="H1175" s="80">
        <f t="shared" si="44"/>
        <v>2815</v>
      </c>
      <c r="I1175" s="81">
        <v>2530</v>
      </c>
      <c r="J1175" s="82">
        <v>285</v>
      </c>
      <c r="K1175" s="83">
        <f>(H1175)/VLOOKUP(D1175,'Dados Base'!$B:$K,6,FALSE)</f>
        <v>16.8694193084437</v>
      </c>
      <c r="L1175" s="88">
        <f t="shared" si="46"/>
        <v>89.87566607460036</v>
      </c>
      <c r="M1175" s="85" t="s">
        <v>702</v>
      </c>
      <c r="N1175" s="86">
        <v>0.73899999999999999</v>
      </c>
      <c r="O1175" s="87" t="s">
        <v>691</v>
      </c>
      <c r="P1175" s="87" t="s">
        <v>691</v>
      </c>
      <c r="Q1175" s="87" t="s">
        <v>691</v>
      </c>
      <c r="R1175" s="87" t="s">
        <v>691</v>
      </c>
      <c r="S1175" s="87" t="s">
        <v>691</v>
      </c>
      <c r="T1175" s="87" t="s">
        <v>691</v>
      </c>
      <c r="U1175" s="87" t="s">
        <v>691</v>
      </c>
      <c r="V1175" s="87" t="s">
        <v>691</v>
      </c>
      <c r="W1175" s="85">
        <v>0.01</v>
      </c>
      <c r="X1175" s="47">
        <v>7.3307291666666668E-3</v>
      </c>
      <c r="Y1175" s="9">
        <v>1.79</v>
      </c>
      <c r="Z1175" s="10">
        <v>100.09294687797147</v>
      </c>
      <c r="AA1175" s="10">
        <v>37.823053122028526</v>
      </c>
      <c r="AB1175" s="11">
        <v>0</v>
      </c>
      <c r="AC1175" s="12">
        <v>0</v>
      </c>
      <c r="AD1175" s="153">
        <f>VLOOKUP(D1175,'Dados Base'!$B:$K,9,FALSE)*31536000/VLOOKUP($F1175,F:H,MATCH(H1174,F1174:AF1174,0),FALSE)</f>
        <v>13555.438721136767</v>
      </c>
      <c r="AE1175" s="153">
        <f>VLOOKUP(D1175,'Dados Base'!$B:$K,10,FALSE)*31536000/VLOOKUP($F1175,F:H,MATCH(H1174,F1174:AF1174,0),FALSE)</f>
        <v>1680.4262877442277</v>
      </c>
      <c r="AF1175" s="14">
        <v>100</v>
      </c>
      <c r="AG1175" s="15">
        <v>86.84</v>
      </c>
      <c r="AH1175" s="14">
        <v>84.6</v>
      </c>
      <c r="AI1175" s="14">
        <v>17.899999999999999</v>
      </c>
      <c r="AJ1175" s="14">
        <v>100</v>
      </c>
      <c r="AK1175" s="72">
        <f>(SUMIFS('Banco de Indicadores Mun. (2)'!I:I,'Banco de Indicadores Mun. (2)'!B:B,'Banco de Indicadores - Mun. (1)'!B1175,'Banco de Indicadores Mun. (2)'!A:A,'Banco de Indicadores - Mun. (1)'!A1175) / VLOOKUP(D1175,'Dados Base'!$B:$K,8,FALSE)) * 100</f>
        <v>36.976039999999998</v>
      </c>
      <c r="AL1175" s="72">
        <f>(SUMIFS('Banco de Indicadores Mun. (2)'!I:I,'Banco de Indicadores Mun. (2)'!B:B,'Banco de Indicadores - Mun. (1)'!B1175,'Banco de Indicadores Mun. (2)'!A:A,'Banco de Indicadores - Mun. (1)'!A1175) / VLOOKUP(D1175,'Dados Base'!$B:$K,9,FALSE)) * 100</f>
        <v>15.279355371900827</v>
      </c>
      <c r="AM1175" s="72">
        <f>(SUMIFS('Banco de Indicadores Mun. (2)'!J:J,'Banco de Indicadores Mun. (2)'!B:B,'Banco de Indicadores - Mun. (1)'!B1175,'Banco de Indicadores Mun. (2)'!A:A,'Banco de Indicadores - Mun. (1)'!A1175) / VLOOKUP(D1175,'Dados Base'!$B:$K,7,FALSE)) * 100</f>
        <v>22.673800000000004</v>
      </c>
      <c r="AN1175" s="72">
        <f>(SUMIFS('Banco de Indicadores Mun. (2)'!K:K,'Banco de Indicadores Mun. (2)'!B:B,'Banco de Indicadores - Mun. (1)'!B1175,'Banco de Indicadores Mun. (2)'!A:A,'Banco de Indicadores - Mun. (1)'!A1175) / VLOOKUP(D1175,'Dados Base'!$B:$K,10,FALSE)) * 100</f>
        <v>70.34793333333333</v>
      </c>
      <c r="AO1175" s="21">
        <v>0</v>
      </c>
      <c r="AP1175" s="125">
        <v>0</v>
      </c>
      <c r="AQ1175" s="17">
        <v>0</v>
      </c>
      <c r="AR1175" s="18">
        <v>7.1</v>
      </c>
      <c r="AS1175" s="20">
        <v>88.510301109350237</v>
      </c>
      <c r="AT1175" s="20">
        <v>88.510301109350237</v>
      </c>
      <c r="AU1175" s="20">
        <v>72.575297193923461</v>
      </c>
      <c r="AV1175" s="21">
        <v>8.0500000000000007</v>
      </c>
      <c r="AW1175" s="21">
        <v>0</v>
      </c>
      <c r="AX1175" s="21">
        <v>0</v>
      </c>
      <c r="AY1175" s="116">
        <v>95.772191829484896</v>
      </c>
    </row>
    <row r="1176" spans="1:51" ht="15" x14ac:dyDescent="0.25">
      <c r="A1176" s="144">
        <v>2016</v>
      </c>
      <c r="B1176" s="77" t="s">
        <v>531</v>
      </c>
      <c r="C1176" s="78">
        <v>9</v>
      </c>
      <c r="D1176" s="77">
        <v>3547502</v>
      </c>
      <c r="E1176" s="78">
        <v>35475029</v>
      </c>
      <c r="F1176" s="78" t="str">
        <f t="shared" si="45"/>
        <v>354750292016</v>
      </c>
      <c r="G1176" s="79">
        <v>0</v>
      </c>
      <c r="H1176" s="80">
        <f t="shared" si="44"/>
        <v>26430</v>
      </c>
      <c r="I1176" s="81">
        <v>24073</v>
      </c>
      <c r="J1176" s="82">
        <v>2357</v>
      </c>
      <c r="K1176" s="83">
        <f>(H1176)/VLOOKUP(D1176,'Dados Base'!$B:$K,6,FALSE)</f>
        <v>35.100067729983131</v>
      </c>
      <c r="L1176" s="88">
        <f t="shared" si="46"/>
        <v>91.082103670071888</v>
      </c>
      <c r="M1176" s="85" t="s">
        <v>702</v>
      </c>
      <c r="N1176" s="86">
        <v>0.77500000000000002</v>
      </c>
      <c r="O1176" s="87" t="s">
        <v>691</v>
      </c>
      <c r="P1176" s="87" t="s">
        <v>691</v>
      </c>
      <c r="Q1176" s="87" t="s">
        <v>691</v>
      </c>
      <c r="R1176" s="87" t="s">
        <v>691</v>
      </c>
      <c r="S1176" s="87" t="s">
        <v>691</v>
      </c>
      <c r="T1176" s="87" t="s">
        <v>691</v>
      </c>
      <c r="U1176" s="87" t="s">
        <v>691</v>
      </c>
      <c r="V1176" s="87" t="s">
        <v>691</v>
      </c>
      <c r="W1176" s="85">
        <v>0</v>
      </c>
      <c r="X1176" s="47">
        <v>7.2012970590277794E-2</v>
      </c>
      <c r="Y1176" s="9">
        <v>17.260000000000002</v>
      </c>
      <c r="Z1176" s="10">
        <v>649.09620000000007</v>
      </c>
      <c r="AA1176" s="10">
        <v>682.3818</v>
      </c>
      <c r="AB1176" s="11">
        <v>0</v>
      </c>
      <c r="AC1176" s="12">
        <v>0</v>
      </c>
      <c r="AD1176" s="153">
        <f>VLOOKUP(D1176,'Dados Base'!$B:$K,9,FALSE)*31536000/VLOOKUP($F1176,F:H,MATCH(H1175,F1175:AF1175,0),FALSE)</f>
        <v>12122.805902383654</v>
      </c>
      <c r="AE1176" s="153">
        <f>VLOOKUP(D1176,'Dados Base'!$B:$K,10,FALSE)*31536000/VLOOKUP($F1176,F:H,MATCH(H1175,F1175:AF1175,0),FALSE)</f>
        <v>1419.8955732122588</v>
      </c>
      <c r="AF1176" s="14">
        <v>89.51</v>
      </c>
      <c r="AG1176" s="15">
        <v>90</v>
      </c>
      <c r="AH1176" s="14">
        <v>85.93</v>
      </c>
      <c r="AI1176" s="14">
        <v>47.41</v>
      </c>
      <c r="AJ1176" s="14">
        <v>100</v>
      </c>
      <c r="AK1176" s="72">
        <f>(SUMIFS('Banco de Indicadores Mun. (2)'!I:I,'Banco de Indicadores Mun. (2)'!B:B,'Banco de Indicadores - Mun. (1)'!B1176,'Banco de Indicadores Mun. (2)'!A:A,'Banco de Indicadores - Mun. (1)'!A1176) / VLOOKUP(D1176,'Dados Base'!$B:$K,8,FALSE)) * 100</f>
        <v>8.1972158469945349</v>
      </c>
      <c r="AL1176" s="72">
        <f>(SUMIFS('Banco de Indicadores Mun. (2)'!I:I,'Banco de Indicadores Mun. (2)'!B:B,'Banco de Indicadores - Mun. (1)'!B1176,'Banco de Indicadores Mun. (2)'!A:A,'Banco de Indicadores - Mun. (1)'!A1176) / VLOOKUP(D1176,'Dados Base'!$B:$K,9,FALSE)) * 100</f>
        <v>2.95293405511811</v>
      </c>
      <c r="AM1176" s="72">
        <f>(SUMIFS('Banco de Indicadores Mun. (2)'!J:J,'Banco de Indicadores Mun. (2)'!B:B,'Banco de Indicadores - Mun. (1)'!B1176,'Banco de Indicadores Mun. (2)'!A:A,'Banco de Indicadores - Mun. (1)'!A1176) / VLOOKUP(D1176,'Dados Base'!$B:$K,7,FALSE)) * 100</f>
        <v>11.692566801619433</v>
      </c>
      <c r="AN1176" s="72">
        <f>(SUMIFS('Banco de Indicadores Mun. (2)'!K:K,'Banco de Indicadores Mun. (2)'!B:B,'Banco de Indicadores - Mun. (1)'!B1176,'Banco de Indicadores Mun. (2)'!A:A,'Banco de Indicadores - Mun. (1)'!A1176) / VLOOKUP(D1176,'Dados Base'!$B:$K,10,FALSE)) * 100</f>
        <v>0.94215966386554595</v>
      </c>
      <c r="AO1176" s="21">
        <v>0</v>
      </c>
      <c r="AP1176" s="125">
        <v>0</v>
      </c>
      <c r="AQ1176" s="17">
        <v>0</v>
      </c>
      <c r="AR1176" s="18">
        <v>8.6999999999999993</v>
      </c>
      <c r="AS1176" s="20">
        <v>100</v>
      </c>
      <c r="AT1176" s="20">
        <v>65</v>
      </c>
      <c r="AU1176" s="20">
        <v>48.750050695542853</v>
      </c>
      <c r="AV1176" s="21">
        <v>5.84</v>
      </c>
      <c r="AW1176" s="21">
        <v>0</v>
      </c>
      <c r="AX1176" s="21">
        <v>0</v>
      </c>
      <c r="AY1176" s="116">
        <v>211.79948382880843</v>
      </c>
    </row>
    <row r="1177" spans="1:51" ht="15" x14ac:dyDescent="0.25">
      <c r="A1177" s="144">
        <v>2016</v>
      </c>
      <c r="B1177" s="77" t="s">
        <v>532</v>
      </c>
      <c r="C1177" s="78">
        <v>15</v>
      </c>
      <c r="D1177" s="77">
        <v>3547403</v>
      </c>
      <c r="E1177" s="78">
        <v>354740315</v>
      </c>
      <c r="F1177" s="78" t="str">
        <f t="shared" si="45"/>
        <v>3547403152016</v>
      </c>
      <c r="G1177" s="79">
        <v>-0.64683897615716024</v>
      </c>
      <c r="H1177" s="80">
        <f t="shared" si="44"/>
        <v>2461</v>
      </c>
      <c r="I1177" s="81">
        <v>1860</v>
      </c>
      <c r="J1177" s="82">
        <v>601</v>
      </c>
      <c r="K1177" s="83">
        <f>(H1177)/VLOOKUP(D1177,'Dados Base'!$B:$K,6,FALSE)</f>
        <v>11.703999619536786</v>
      </c>
      <c r="L1177" s="88">
        <f t="shared" si="46"/>
        <v>75.579032913449822</v>
      </c>
      <c r="M1177" s="85" t="s">
        <v>702</v>
      </c>
      <c r="N1177" s="86">
        <v>0.76100000000000001</v>
      </c>
      <c r="O1177" s="87" t="s">
        <v>691</v>
      </c>
      <c r="P1177" s="87" t="s">
        <v>691</v>
      </c>
      <c r="Q1177" s="87" t="s">
        <v>691</v>
      </c>
      <c r="R1177" s="87" t="s">
        <v>691</v>
      </c>
      <c r="S1177" s="87" t="s">
        <v>691</v>
      </c>
      <c r="T1177" s="87" t="s">
        <v>691</v>
      </c>
      <c r="U1177" s="87" t="s">
        <v>691</v>
      </c>
      <c r="V1177" s="87" t="s">
        <v>691</v>
      </c>
      <c r="W1177" s="85">
        <v>10.23</v>
      </c>
      <c r="X1177" s="47">
        <v>4.5695130208333332E-3</v>
      </c>
      <c r="Y1177" s="9">
        <v>1.25</v>
      </c>
      <c r="Z1177" s="10">
        <v>53.857439999999997</v>
      </c>
      <c r="AA1177" s="10">
        <v>42.316559999999996</v>
      </c>
      <c r="AB1177" s="11">
        <v>0</v>
      </c>
      <c r="AC1177" s="12">
        <v>0</v>
      </c>
      <c r="AD1177" s="153">
        <f>VLOOKUP(D1177,'Dados Base'!$B:$K,9,FALSE)*31536000/VLOOKUP($F1177,F:H,MATCH(H1176,F1176:AF1176,0),FALSE)</f>
        <v>20374.741974806988</v>
      </c>
      <c r="AE1177" s="153">
        <f>VLOOKUP(D1177,'Dados Base'!$B:$K,10,FALSE)*31536000/VLOOKUP($F1177,F:H,MATCH(H1176,F1176:AF1176,0),FALSE)</f>
        <v>2178.4315318976023</v>
      </c>
      <c r="AF1177" s="14">
        <v>71.3</v>
      </c>
      <c r="AG1177" s="15" t="s">
        <v>692</v>
      </c>
      <c r="AH1177" s="14">
        <v>69.42</v>
      </c>
      <c r="AI1177" s="14">
        <v>57.98</v>
      </c>
      <c r="AJ1177" s="14">
        <v>99.55</v>
      </c>
      <c r="AK1177" s="72">
        <f>(SUMIFS('Banco de Indicadores Mun. (2)'!I:I,'Banco de Indicadores Mun. (2)'!B:B,'Banco de Indicadores - Mun. (1)'!B1177,'Banco de Indicadores Mun. (2)'!A:A,'Banco de Indicadores - Mun. (1)'!A1177) / VLOOKUP(D1177,'Dados Base'!$B:$K,8,FALSE)) * 100</f>
        <v>2.6796470588235297</v>
      </c>
      <c r="AL1177" s="72">
        <f>(SUMIFS('Banco de Indicadores Mun. (2)'!I:I,'Banco de Indicadores Mun. (2)'!B:B,'Banco de Indicadores - Mun. (1)'!B1177,'Banco de Indicadores Mun. (2)'!A:A,'Banco de Indicadores - Mun. (1)'!A1177) / VLOOKUP(D1177,'Dados Base'!$B:$K,9,FALSE)) * 100</f>
        <v>0.8595094339622642</v>
      </c>
      <c r="AM1177" s="72">
        <f>(SUMIFS('Banco de Indicadores Mun. (2)'!J:J,'Banco de Indicadores Mun. (2)'!B:B,'Banco de Indicadores - Mun. (1)'!B1177,'Banco de Indicadores Mun. (2)'!A:A,'Banco de Indicadores - Mun. (1)'!A1177) / VLOOKUP(D1177,'Dados Base'!$B:$K,7,FALSE)) * 100</f>
        <v>0.73617647058823521</v>
      </c>
      <c r="AN1177" s="72">
        <f>(SUMIFS('Banco de Indicadores Mun. (2)'!K:K,'Banco de Indicadores Mun. (2)'!B:B,'Banco de Indicadores - Mun. (1)'!B1177,'Banco de Indicadores Mun. (2)'!A:A,'Banco de Indicadores - Mun. (1)'!A1177) / VLOOKUP(D1177,'Dados Base'!$B:$K,10,FALSE)) * 100</f>
        <v>6.5665882352941187</v>
      </c>
      <c r="AO1177" s="21">
        <v>0</v>
      </c>
      <c r="AP1177" s="125">
        <v>0</v>
      </c>
      <c r="AQ1177" s="17">
        <v>0</v>
      </c>
      <c r="AR1177" s="18">
        <v>9</v>
      </c>
      <c r="AS1177" s="20">
        <v>100</v>
      </c>
      <c r="AT1177" s="20">
        <v>100</v>
      </c>
      <c r="AU1177" s="20">
        <v>56</v>
      </c>
      <c r="AV1177" s="21">
        <v>7.14</v>
      </c>
      <c r="AW1177" s="21">
        <v>0</v>
      </c>
      <c r="AX1177" s="21">
        <v>0</v>
      </c>
      <c r="AY1177" s="116">
        <v>141.84224818814459</v>
      </c>
    </row>
    <row r="1178" spans="1:51" ht="15" x14ac:dyDescent="0.25">
      <c r="A1178" s="144">
        <v>2016</v>
      </c>
      <c r="B1178" s="77" t="s">
        <v>533</v>
      </c>
      <c r="C1178" s="78">
        <v>4</v>
      </c>
      <c r="D1178" s="77">
        <v>3547601</v>
      </c>
      <c r="E1178" s="78">
        <v>35476014</v>
      </c>
      <c r="F1178" s="78" t="str">
        <f t="shared" si="45"/>
        <v>354760142016</v>
      </c>
      <c r="G1178" s="79">
        <v>0.87060026283805048</v>
      </c>
      <c r="H1178" s="80">
        <f t="shared" si="44"/>
        <v>24930</v>
      </c>
      <c r="I1178" s="81">
        <v>23904</v>
      </c>
      <c r="J1178" s="82">
        <v>1026</v>
      </c>
      <c r="K1178" s="83">
        <f>(H1178)/VLOOKUP(D1178,'Dados Base'!$B:$K,6,FALSE)</f>
        <v>86.063451513791549</v>
      </c>
      <c r="L1178" s="88">
        <f t="shared" si="46"/>
        <v>95.884476534296027</v>
      </c>
      <c r="M1178" s="85" t="s">
        <v>702</v>
      </c>
      <c r="N1178" s="86">
        <v>0.77</v>
      </c>
      <c r="O1178" s="87" t="s">
        <v>691</v>
      </c>
      <c r="P1178" s="87" t="s">
        <v>691</v>
      </c>
      <c r="Q1178" s="87" t="s">
        <v>691</v>
      </c>
      <c r="R1178" s="87" t="s">
        <v>691</v>
      </c>
      <c r="S1178" s="87" t="s">
        <v>691</v>
      </c>
      <c r="T1178" s="87" t="s">
        <v>691</v>
      </c>
      <c r="U1178" s="87" t="s">
        <v>691</v>
      </c>
      <c r="V1178" s="87" t="s">
        <v>691</v>
      </c>
      <c r="W1178" s="85">
        <v>0</v>
      </c>
      <c r="X1178" s="47">
        <v>7.2441213125000001E-2</v>
      </c>
      <c r="Y1178" s="9">
        <v>17.260000000000002</v>
      </c>
      <c r="Z1178" s="10">
        <v>988.65976295720805</v>
      </c>
      <c r="AA1178" s="10">
        <v>342.98023704279183</v>
      </c>
      <c r="AB1178" s="11">
        <v>3</v>
      </c>
      <c r="AC1178" s="12">
        <v>0</v>
      </c>
      <c r="AD1178" s="153">
        <f>VLOOKUP(D1178,'Dados Base'!$B:$K,9,FALSE)*31536000/VLOOKUP($F1178,F:H,MATCH(H1177,F1177:AF1177,0),FALSE)</f>
        <v>5616.5198555956677</v>
      </c>
      <c r="AE1178" s="153">
        <f>VLOOKUP(D1178,'Dados Base'!$B:$K,10,FALSE)*31536000/VLOOKUP($F1178,F:H,MATCH(H1177,F1177:AF1177,0),FALSE)</f>
        <v>569.24187725631759</v>
      </c>
      <c r="AF1178" s="14">
        <v>95.46</v>
      </c>
      <c r="AG1178" s="15">
        <v>95.33</v>
      </c>
      <c r="AH1178" s="14">
        <v>94.29</v>
      </c>
      <c r="AI1178" s="14">
        <v>25.07</v>
      </c>
      <c r="AJ1178" s="14">
        <v>100</v>
      </c>
      <c r="AK1178" s="72">
        <f>(SUMIFS('Banco de Indicadores Mun. (2)'!I:I,'Banco de Indicadores Mun. (2)'!B:B,'Banco de Indicadores - Mun. (1)'!B1178,'Banco de Indicadores Mun. (2)'!A:A,'Banco de Indicadores - Mun. (1)'!A1178) / VLOOKUP(D1178,'Dados Base'!$B:$K,8,FALSE)) * 100</f>
        <v>12.843414285714283</v>
      </c>
      <c r="AL1178" s="72">
        <f>(SUMIFS('Banco de Indicadores Mun. (2)'!I:I,'Banco de Indicadores Mun. (2)'!B:B,'Banco de Indicadores - Mun. (1)'!B1178,'Banco de Indicadores Mun. (2)'!A:A,'Banco de Indicadores - Mun. (1)'!A1178) / VLOOKUP(D1178,'Dados Base'!$B:$K,9,FALSE)) * 100</f>
        <v>4.0497252252252238</v>
      </c>
      <c r="AM1178" s="72">
        <f>(SUMIFS('Banco de Indicadores Mun. (2)'!J:J,'Banco de Indicadores Mun. (2)'!B:B,'Banco de Indicadores - Mun. (1)'!B1178,'Banco de Indicadores Mun. (2)'!A:A,'Banco de Indicadores - Mun. (1)'!A1178) / VLOOKUP(D1178,'Dados Base'!$B:$K,7,FALSE)) * 100</f>
        <v>18.697189473684205</v>
      </c>
      <c r="AN1178" s="72">
        <f>(SUMIFS('Banco de Indicadores Mun. (2)'!K:K,'Banco de Indicadores Mun. (2)'!B:B,'Banco de Indicadores - Mun. (1)'!B1178,'Banco de Indicadores Mun. (2)'!A:A,'Banco de Indicadores - Mun. (1)'!A1178) / VLOOKUP(D1178,'Dados Base'!$B:$K,10,FALSE)) * 100</f>
        <v>0.4854444444444444</v>
      </c>
      <c r="AO1178" s="21">
        <v>0</v>
      </c>
      <c r="AP1178" s="125">
        <v>0</v>
      </c>
      <c r="AQ1178" s="17">
        <v>0</v>
      </c>
      <c r="AR1178" s="18">
        <v>7.7</v>
      </c>
      <c r="AS1178" s="20">
        <v>95.674631503800441</v>
      </c>
      <c r="AT1178" s="20">
        <v>95.674631503800427</v>
      </c>
      <c r="AU1178" s="20">
        <v>74.243771811991834</v>
      </c>
      <c r="AV1178" s="21">
        <v>7.96</v>
      </c>
      <c r="AW1178" s="21">
        <v>0</v>
      </c>
      <c r="AX1178" s="21">
        <v>0</v>
      </c>
      <c r="AY1178" s="116">
        <v>0</v>
      </c>
    </row>
    <row r="1179" spans="1:51" ht="15" x14ac:dyDescent="0.25">
      <c r="A1179" s="144">
        <v>2016</v>
      </c>
      <c r="B1179" s="77" t="s">
        <v>534</v>
      </c>
      <c r="C1179" s="78">
        <v>18</v>
      </c>
      <c r="D1179" s="77">
        <v>3547650</v>
      </c>
      <c r="E1179" s="78">
        <v>354765018</v>
      </c>
      <c r="F1179" s="78" t="str">
        <f t="shared" si="45"/>
        <v>3547650182016</v>
      </c>
      <c r="G1179" s="79">
        <v>8.3368547862794351E-2</v>
      </c>
      <c r="H1179" s="80">
        <f t="shared" si="44"/>
        <v>1446</v>
      </c>
      <c r="I1179" s="81">
        <v>956</v>
      </c>
      <c r="J1179" s="82">
        <v>490</v>
      </c>
      <c r="K1179" s="83">
        <f>(H1179)/VLOOKUP(D1179,'Dados Base'!$B:$K,6,FALSE)</f>
        <v>18.264494126563093</v>
      </c>
      <c r="L1179" s="88">
        <f t="shared" si="46"/>
        <v>66.113416320885193</v>
      </c>
      <c r="M1179" s="85" t="s">
        <v>702</v>
      </c>
      <c r="N1179" s="86">
        <v>0.77200000000000002</v>
      </c>
      <c r="O1179" s="87" t="s">
        <v>691</v>
      </c>
      <c r="P1179" s="87" t="s">
        <v>691</v>
      </c>
      <c r="Q1179" s="87" t="s">
        <v>691</v>
      </c>
      <c r="R1179" s="87" t="s">
        <v>691</v>
      </c>
      <c r="S1179" s="87" t="s">
        <v>691</v>
      </c>
      <c r="T1179" s="87" t="s">
        <v>691</v>
      </c>
      <c r="U1179" s="87" t="s">
        <v>691</v>
      </c>
      <c r="V1179" s="87" t="s">
        <v>691</v>
      </c>
      <c r="W1179" s="85">
        <v>0</v>
      </c>
      <c r="X1179" s="47">
        <v>2.7910812500000002E-3</v>
      </c>
      <c r="Y1179" s="9">
        <v>0.61</v>
      </c>
      <c r="Z1179" s="10">
        <v>42.934274285714288</v>
      </c>
      <c r="AA1179" s="10">
        <v>3.8297257142857148</v>
      </c>
      <c r="AB1179" s="11">
        <v>0</v>
      </c>
      <c r="AC1179" s="12">
        <v>0</v>
      </c>
      <c r="AD1179" s="153">
        <f>VLOOKUP(D1179,'Dados Base'!$B:$K,9,FALSE)*31536000/VLOOKUP($F1179,F:H,MATCH(H1178,F1178:AF1178,0),FALSE)</f>
        <v>13739.751037344398</v>
      </c>
      <c r="AE1179" s="153">
        <f>VLOOKUP(D1179,'Dados Base'!$B:$K,10,FALSE)*31536000/VLOOKUP($F1179,F:H,MATCH(H1178,F1178:AF1178,0),FALSE)</f>
        <v>872.36514522821597</v>
      </c>
      <c r="AF1179" s="14">
        <v>74.12</v>
      </c>
      <c r="AG1179" s="15" t="s">
        <v>692</v>
      </c>
      <c r="AH1179" s="14">
        <v>71.7</v>
      </c>
      <c r="AI1179" s="14">
        <v>14.45</v>
      </c>
      <c r="AJ1179" s="14">
        <v>100</v>
      </c>
      <c r="AK1179" s="72">
        <f>(SUMIFS('Banco de Indicadores Mun. (2)'!I:I,'Banco de Indicadores Mun. (2)'!B:B,'Banco de Indicadores - Mun. (1)'!B1179,'Banco de Indicadores Mun. (2)'!A:A,'Banco de Indicadores - Mun. (1)'!A1179) / VLOOKUP(D1179,'Dados Base'!$B:$K,8,FALSE)) * 100</f>
        <v>10.904736842105262</v>
      </c>
      <c r="AL1179" s="72">
        <f>(SUMIFS('Banco de Indicadores Mun. (2)'!I:I,'Banco de Indicadores Mun. (2)'!B:B,'Banco de Indicadores - Mun. (1)'!B1179,'Banco de Indicadores Mun. (2)'!A:A,'Banco de Indicadores - Mun. (1)'!A1179) / VLOOKUP(D1179,'Dados Base'!$B:$K,9,FALSE)) * 100</f>
        <v>3.2887301587301585</v>
      </c>
      <c r="AM1179" s="72">
        <f>(SUMIFS('Banco de Indicadores Mun. (2)'!J:J,'Banco de Indicadores Mun. (2)'!B:B,'Banco de Indicadores - Mun. (1)'!B1179,'Banco de Indicadores Mun. (2)'!A:A,'Banco de Indicadores - Mun. (1)'!A1179) / VLOOKUP(D1179,'Dados Base'!$B:$K,7,FALSE)) * 100</f>
        <v>11.991066666666667</v>
      </c>
      <c r="AN1179" s="72">
        <f>(SUMIFS('Banco de Indicadores Mun. (2)'!K:K,'Banco de Indicadores Mun. (2)'!B:B,'Banco de Indicadores - Mun. (1)'!B1179,'Banco de Indicadores Mun. (2)'!A:A,'Banco de Indicadores - Mun. (1)'!A1179) / VLOOKUP(D1179,'Dados Base'!$B:$K,10,FALSE)) * 100</f>
        <v>6.8309999999999995</v>
      </c>
      <c r="AO1179" s="21">
        <v>0</v>
      </c>
      <c r="AP1179" s="125">
        <v>0</v>
      </c>
      <c r="AQ1179" s="17">
        <v>0</v>
      </c>
      <c r="AR1179" s="18">
        <v>8.1999999999999993</v>
      </c>
      <c r="AS1179" s="20">
        <v>97.671957671957671</v>
      </c>
      <c r="AT1179" s="20">
        <v>97.671957671957671</v>
      </c>
      <c r="AU1179" s="20">
        <v>91.810525801287923</v>
      </c>
      <c r="AV1179" s="21">
        <v>9.9700000000000006</v>
      </c>
      <c r="AW1179" s="21">
        <v>0</v>
      </c>
      <c r="AX1179" s="21">
        <v>0</v>
      </c>
      <c r="AY1179" s="116">
        <v>0</v>
      </c>
    </row>
    <row r="1180" spans="1:51" ht="15" x14ac:dyDescent="0.25">
      <c r="A1180" s="144">
        <v>2016</v>
      </c>
      <c r="B1180" s="77" t="s">
        <v>535</v>
      </c>
      <c r="C1180" s="78">
        <v>18</v>
      </c>
      <c r="D1180" s="77">
        <v>3547205</v>
      </c>
      <c r="E1180" s="78">
        <v>354720518</v>
      </c>
      <c r="F1180" s="78" t="str">
        <f t="shared" si="45"/>
        <v>3547205182016</v>
      </c>
      <c r="G1180" s="79">
        <v>-1.1234824168078972</v>
      </c>
      <c r="H1180" s="80">
        <f t="shared" si="44"/>
        <v>1555</v>
      </c>
      <c r="I1180" s="81">
        <v>1109</v>
      </c>
      <c r="J1180" s="82">
        <v>446</v>
      </c>
      <c r="K1180" s="83">
        <f>(H1180)/VLOOKUP(D1180,'Dados Base'!$B:$K,6,FALSE)</f>
        <v>11.969825263644061</v>
      </c>
      <c r="L1180" s="88">
        <f t="shared" si="46"/>
        <v>71.318327974276528</v>
      </c>
      <c r="M1180" s="85" t="s">
        <v>702</v>
      </c>
      <c r="N1180" s="86">
        <v>0.77300000000000002</v>
      </c>
      <c r="O1180" s="87" t="s">
        <v>691</v>
      </c>
      <c r="P1180" s="87" t="s">
        <v>691</v>
      </c>
      <c r="Q1180" s="87" t="s">
        <v>691</v>
      </c>
      <c r="R1180" s="87" t="s">
        <v>691</v>
      </c>
      <c r="S1180" s="87" t="s">
        <v>691</v>
      </c>
      <c r="T1180" s="87" t="s">
        <v>691</v>
      </c>
      <c r="U1180" s="87" t="s">
        <v>691</v>
      </c>
      <c r="V1180" s="87" t="s">
        <v>691</v>
      </c>
      <c r="W1180" s="85">
        <v>0.63</v>
      </c>
      <c r="X1180" s="47">
        <v>3.3853645833333327E-3</v>
      </c>
      <c r="Y1180" s="9">
        <v>0.74</v>
      </c>
      <c r="Z1180" s="10">
        <v>52.263359999999999</v>
      </c>
      <c r="AA1180" s="10">
        <v>4.5446399999999993</v>
      </c>
      <c r="AB1180" s="11">
        <v>0</v>
      </c>
      <c r="AC1180" s="12">
        <v>0</v>
      </c>
      <c r="AD1180" s="153">
        <f>VLOOKUP(D1180,'Dados Base'!$B:$K,9,FALSE)*31536000/VLOOKUP($F1180,F:H,MATCH(H1179,F1179:AF1179,0),FALSE)</f>
        <v>19671.974276527329</v>
      </c>
      <c r="AE1180" s="153">
        <f>VLOOKUP(D1180,'Dados Base'!$B:$K,10,FALSE)*31536000/VLOOKUP($F1180,F:H,MATCH(H1179,F1179:AF1179,0),FALSE)</f>
        <v>1622.4308681672023</v>
      </c>
      <c r="AF1180" s="14">
        <v>83.6</v>
      </c>
      <c r="AG1180" s="15">
        <v>66.88</v>
      </c>
      <c r="AH1180" s="14">
        <v>82.07</v>
      </c>
      <c r="AI1180" s="14">
        <v>15.24</v>
      </c>
      <c r="AJ1180" s="14">
        <v>100</v>
      </c>
      <c r="AK1180" s="72">
        <f>(SUMIFS('Banco de Indicadores Mun. (2)'!I:I,'Banco de Indicadores Mun. (2)'!B:B,'Banco de Indicadores - Mun. (1)'!B1180,'Banco de Indicadores Mun. (2)'!A:A,'Banco de Indicadores - Mun. (1)'!A1180) / VLOOKUP(D1180,'Dados Base'!$B:$K,8,FALSE)) * 100</f>
        <v>3.7582666666666675</v>
      </c>
      <c r="AL1180" s="72">
        <f>(SUMIFS('Banco de Indicadores Mun. (2)'!I:I,'Banco de Indicadores Mun. (2)'!B:B,'Banco de Indicadores - Mun. (1)'!B1180,'Banco de Indicadores Mun. (2)'!A:A,'Banco de Indicadores - Mun. (1)'!A1180) / VLOOKUP(D1180,'Dados Base'!$B:$K,9,FALSE)) * 100</f>
        <v>1.1623505154639178</v>
      </c>
      <c r="AM1180" s="72">
        <f>(SUMIFS('Banco de Indicadores Mun. (2)'!J:J,'Banco de Indicadores Mun. (2)'!B:B,'Banco de Indicadores - Mun. (1)'!B1180,'Banco de Indicadores Mun. (2)'!A:A,'Banco de Indicadores - Mun. (1)'!A1180) / VLOOKUP(D1180,'Dados Base'!$B:$K,7,FALSE)) * 100</f>
        <v>3.9738636363636366</v>
      </c>
      <c r="AN1180" s="72">
        <f>(SUMIFS('Banco de Indicadores Mun. (2)'!K:K,'Banco de Indicadores Mun. (2)'!B:B,'Banco de Indicadores - Mun. (1)'!B1180,'Banco de Indicadores Mun. (2)'!A:A,'Banco de Indicadores - Mun. (1)'!A1180) / VLOOKUP(D1180,'Dados Base'!$B:$K,10,FALSE)) * 100</f>
        <v>3.1653750000000009</v>
      </c>
      <c r="AO1180" s="21">
        <v>0</v>
      </c>
      <c r="AP1180" s="125">
        <v>0</v>
      </c>
      <c r="AQ1180" s="17">
        <v>0</v>
      </c>
      <c r="AR1180" s="18">
        <v>8</v>
      </c>
      <c r="AS1180" s="20">
        <v>100</v>
      </c>
      <c r="AT1180" s="20">
        <v>100</v>
      </c>
      <c r="AU1180" s="20">
        <v>92</v>
      </c>
      <c r="AV1180" s="21">
        <v>10</v>
      </c>
      <c r="AW1180" s="21">
        <v>0</v>
      </c>
      <c r="AX1180" s="21">
        <v>0</v>
      </c>
      <c r="AY1180" s="116">
        <v>72.683456668564148</v>
      </c>
    </row>
    <row r="1181" spans="1:51" ht="15" x14ac:dyDescent="0.25">
      <c r="A1181" s="144">
        <v>2016</v>
      </c>
      <c r="B1181" s="77" t="s">
        <v>536</v>
      </c>
      <c r="C1181" s="78">
        <v>6</v>
      </c>
      <c r="D1181" s="77">
        <v>3547304</v>
      </c>
      <c r="E1181" s="78">
        <v>35473046</v>
      </c>
      <c r="F1181" s="78" t="str">
        <f t="shared" si="45"/>
        <v>354730462016</v>
      </c>
      <c r="G1181" s="79">
        <v>2.9736809642592288</v>
      </c>
      <c r="H1181" s="80">
        <f t="shared" si="44"/>
        <v>126747</v>
      </c>
      <c r="I1181" s="81">
        <v>126747</v>
      </c>
      <c r="J1181" s="82">
        <v>0</v>
      </c>
      <c r="K1181" s="83">
        <f>(H1181)/VLOOKUP(D1181,'Dados Base'!$B:$K,6,FALSE)</f>
        <v>689.51691872483957</v>
      </c>
      <c r="L1181" s="88">
        <f t="shared" si="46"/>
        <v>100</v>
      </c>
      <c r="M1181" s="85" t="s">
        <v>702</v>
      </c>
      <c r="N1181" s="86">
        <v>0.81399999999999995</v>
      </c>
      <c r="O1181" s="87" t="s">
        <v>691</v>
      </c>
      <c r="P1181" s="87" t="s">
        <v>691</v>
      </c>
      <c r="Q1181" s="87" t="s">
        <v>691</v>
      </c>
      <c r="R1181" s="87" t="s">
        <v>691</v>
      </c>
      <c r="S1181" s="87" t="s">
        <v>691</v>
      </c>
      <c r="T1181" s="87" t="s">
        <v>691</v>
      </c>
      <c r="U1181" s="87" t="s">
        <v>691</v>
      </c>
      <c r="V1181" s="87" t="s">
        <v>691</v>
      </c>
      <c r="W1181" s="85">
        <v>9.27</v>
      </c>
      <c r="X1181" s="47">
        <v>0.44156072916666667</v>
      </c>
      <c r="Y1181" s="9">
        <v>116.33</v>
      </c>
      <c r="Z1181" s="10">
        <v>719.31214259013905</v>
      </c>
      <c r="AA1181" s="10">
        <v>6260.781857409861</v>
      </c>
      <c r="AB1181" s="11">
        <v>7</v>
      </c>
      <c r="AC1181" s="12">
        <v>0</v>
      </c>
      <c r="AD1181" s="153">
        <f>VLOOKUP(D1181,'Dados Base'!$B:$K,9,FALSE)*31536000/VLOOKUP($F1181,F:H,MATCH(H1180,F1180:AF1180,0),FALSE)</f>
        <v>614.56223815948306</v>
      </c>
      <c r="AE1181" s="153">
        <f>VLOOKUP(D1181,'Dados Base'!$B:$K,10,FALSE)*31536000/VLOOKUP($F1181,F:H,MATCH(H1180,F1180:AF1180,0),FALSE)</f>
        <v>84.595611730455147</v>
      </c>
      <c r="AF1181" s="14">
        <v>100</v>
      </c>
      <c r="AG1181" s="15">
        <v>94.99</v>
      </c>
      <c r="AH1181" s="14">
        <v>38.57</v>
      </c>
      <c r="AI1181" s="14">
        <v>44.7</v>
      </c>
      <c r="AJ1181" s="14">
        <v>100</v>
      </c>
      <c r="AK1181" s="72">
        <f>(SUMIFS('Banco de Indicadores Mun. (2)'!I:I,'Banco de Indicadores Mun. (2)'!B:B,'Banco de Indicadores - Mun. (1)'!B1181,'Banco de Indicadores Mun. (2)'!A:A,'Banco de Indicadores - Mun. (1)'!A1181) / VLOOKUP(D1181,'Dados Base'!$B:$K,8,FALSE)) * 100</f>
        <v>34.608611111111102</v>
      </c>
      <c r="AL1181" s="72">
        <f>(SUMIFS('Banco de Indicadores Mun. (2)'!I:I,'Banco de Indicadores Mun. (2)'!B:B,'Banco de Indicadores - Mun. (1)'!B1181,'Banco de Indicadores Mun. (2)'!A:A,'Banco de Indicadores - Mun. (1)'!A1181) / VLOOKUP(D1181,'Dados Base'!$B:$K,9,FALSE)) * 100</f>
        <v>12.610425101214574</v>
      </c>
      <c r="AM1181" s="72">
        <f>(SUMIFS('Banco de Indicadores Mun. (2)'!J:J,'Banco de Indicadores Mun. (2)'!B:B,'Banco de Indicadores - Mun. (1)'!B1181,'Banco de Indicadores Mun. (2)'!A:A,'Banco de Indicadores - Mun. (1)'!A1181) / VLOOKUP(D1181,'Dados Base'!$B:$K,7,FALSE)) * 100</f>
        <v>32.802857142857142</v>
      </c>
      <c r="AN1181" s="72">
        <f>(SUMIFS('Banco de Indicadores Mun. (2)'!K:K,'Banco de Indicadores Mun. (2)'!B:B,'Banco de Indicadores - Mun. (1)'!B1181,'Banco de Indicadores Mun. (2)'!A:A,'Banco de Indicadores - Mun. (1)'!A1181) / VLOOKUP(D1181,'Dados Base'!$B:$K,10,FALSE)) * 100</f>
        <v>37.582794117647062</v>
      </c>
      <c r="AO1181" s="21">
        <v>0</v>
      </c>
      <c r="AP1181" s="125">
        <v>0</v>
      </c>
      <c r="AQ1181" s="17">
        <v>0</v>
      </c>
      <c r="AR1181" s="18">
        <v>9.8000000000000007</v>
      </c>
      <c r="AS1181" s="20">
        <v>33.898764664130596</v>
      </c>
      <c r="AT1181" s="20">
        <v>12.881530572369627</v>
      </c>
      <c r="AU1181" s="20">
        <v>10.305192775199572</v>
      </c>
      <c r="AV1181" s="21">
        <v>2.25</v>
      </c>
      <c r="AW1181" s="21">
        <v>3</v>
      </c>
      <c r="AX1181" s="21">
        <v>0</v>
      </c>
      <c r="AY1181" s="116">
        <v>30.002169860082006</v>
      </c>
    </row>
    <row r="1182" spans="1:51" ht="15" x14ac:dyDescent="0.25">
      <c r="A1182" s="144">
        <v>2016</v>
      </c>
      <c r="B1182" s="77" t="s">
        <v>537</v>
      </c>
      <c r="C1182" s="78">
        <v>22</v>
      </c>
      <c r="D1182" s="77">
        <v>3547700</v>
      </c>
      <c r="E1182" s="78">
        <v>354770022</v>
      </c>
      <c r="F1182" s="78" t="str">
        <f t="shared" si="45"/>
        <v>3547700222016</v>
      </c>
      <c r="G1182" s="79">
        <v>-0.21830388640210474</v>
      </c>
      <c r="H1182" s="80">
        <f t="shared" si="44"/>
        <v>20231</v>
      </c>
      <c r="I1182" s="81">
        <v>18992</v>
      </c>
      <c r="J1182" s="82">
        <v>1239</v>
      </c>
      <c r="K1182" s="83">
        <f>(H1182)/VLOOKUP(D1182,'Dados Base'!$B:$K,6,FALSE)</f>
        <v>36.61388109673333</v>
      </c>
      <c r="L1182" s="88">
        <f t="shared" si="46"/>
        <v>93.875735257772732</v>
      </c>
      <c r="M1182" s="85" t="s">
        <v>702</v>
      </c>
      <c r="N1182" s="86">
        <v>0.753</v>
      </c>
      <c r="O1182" s="87" t="s">
        <v>691</v>
      </c>
      <c r="P1182" s="87" t="s">
        <v>691</v>
      </c>
      <c r="Q1182" s="87" t="s">
        <v>691</v>
      </c>
      <c r="R1182" s="87" t="s">
        <v>691</v>
      </c>
      <c r="S1182" s="87" t="s">
        <v>691</v>
      </c>
      <c r="T1182" s="87" t="s">
        <v>691</v>
      </c>
      <c r="U1182" s="87" t="s">
        <v>691</v>
      </c>
      <c r="V1182" s="87" t="s">
        <v>691</v>
      </c>
      <c r="W1182" s="85">
        <v>0</v>
      </c>
      <c r="X1182" s="47">
        <v>5.6286669467592601E-2</v>
      </c>
      <c r="Y1182" s="9">
        <v>13.72</v>
      </c>
      <c r="Z1182" s="10">
        <v>826.566883613963</v>
      </c>
      <c r="AA1182" s="10">
        <v>232.04911638603701</v>
      </c>
      <c r="AB1182" s="11">
        <v>1</v>
      </c>
      <c r="AC1182" s="12">
        <v>0</v>
      </c>
      <c r="AD1182" s="153">
        <f>VLOOKUP(D1182,'Dados Base'!$B:$K,9,FALSE)*31536000/VLOOKUP($F1182,F:H,MATCH(H1181,F1181:AF1181,0),FALSE)</f>
        <v>6375.4752607384708</v>
      </c>
      <c r="AE1182" s="153">
        <f>VLOOKUP(D1182,'Dados Base'!$B:$K,10,FALSE)*31536000/VLOOKUP($F1182,F:H,MATCH(H1181,F1181:AF1181,0),FALSE)</f>
        <v>857.33774899906052</v>
      </c>
      <c r="AF1182" s="14">
        <v>91.4</v>
      </c>
      <c r="AG1182" s="15">
        <v>93.19</v>
      </c>
      <c r="AH1182" s="14">
        <v>90.17</v>
      </c>
      <c r="AI1182" s="14">
        <v>19.95</v>
      </c>
      <c r="AJ1182" s="14">
        <v>98.08</v>
      </c>
      <c r="AK1182" s="72">
        <f>(SUMIFS('Banco de Indicadores Mun. (2)'!I:I,'Banco de Indicadores Mun. (2)'!B:B,'Banco de Indicadores - Mun. (1)'!B1182,'Banco de Indicadores Mun. (2)'!A:A,'Banco de Indicadores - Mun. (1)'!A1182) / VLOOKUP(D1182,'Dados Base'!$B:$K,8,FALSE)) * 100</f>
        <v>4.6863073170731715</v>
      </c>
      <c r="AL1182" s="72">
        <f>(SUMIFS('Banco de Indicadores Mun. (2)'!I:I,'Banco de Indicadores Mun. (2)'!B:B,'Banco de Indicadores - Mun. (1)'!B1182,'Banco de Indicadores Mun. (2)'!A:A,'Banco de Indicadores - Mun. (1)'!A1182) / VLOOKUP(D1182,'Dados Base'!$B:$K,9,FALSE)) * 100</f>
        <v>2.3488826405867971</v>
      </c>
      <c r="AM1182" s="72">
        <f>(SUMIFS('Banco de Indicadores Mun. (2)'!J:J,'Banco de Indicadores Mun. (2)'!B:B,'Banco de Indicadores - Mun. (1)'!B1182,'Banco de Indicadores Mun. (2)'!A:A,'Banco de Indicadores - Mun. (1)'!A1182) / VLOOKUP(D1182,'Dados Base'!$B:$K,7,FALSE)) * 100</f>
        <v>3.8249666666666666</v>
      </c>
      <c r="AN1182" s="72">
        <f>(SUMIFS('Banco de Indicadores Mun. (2)'!K:K,'Banco de Indicadores Mun. (2)'!B:B,'Banco de Indicadores - Mun. (1)'!B1182,'Banco de Indicadores Mun. (2)'!A:A,'Banco de Indicadores - Mun. (1)'!A1182) / VLOOKUP(D1182,'Dados Base'!$B:$K,10,FALSE)) * 100</f>
        <v>7.0354181818181827</v>
      </c>
      <c r="AO1182" s="21">
        <v>0</v>
      </c>
      <c r="AP1182" s="125">
        <v>0</v>
      </c>
      <c r="AQ1182" s="17">
        <v>0</v>
      </c>
      <c r="AR1182" s="18">
        <v>7.2</v>
      </c>
      <c r="AS1182" s="20">
        <v>93.118517348496809</v>
      </c>
      <c r="AT1182" s="20">
        <v>93.118517348496809</v>
      </c>
      <c r="AU1182" s="20">
        <v>78.079953790039355</v>
      </c>
      <c r="AV1182" s="21">
        <v>8.4700000000000006</v>
      </c>
      <c r="AW1182" s="21">
        <v>0</v>
      </c>
      <c r="AX1182" s="21">
        <v>0</v>
      </c>
      <c r="AY1182" s="116">
        <v>50.284019764743306</v>
      </c>
    </row>
    <row r="1183" spans="1:51" ht="15" x14ac:dyDescent="0.25">
      <c r="A1183" s="144">
        <v>2016</v>
      </c>
      <c r="B1183" s="77" t="s">
        <v>538</v>
      </c>
      <c r="C1183" s="78">
        <v>6</v>
      </c>
      <c r="D1183" s="77">
        <v>3547809</v>
      </c>
      <c r="E1183" s="78">
        <v>35478096</v>
      </c>
      <c r="F1183" s="78" t="str">
        <f t="shared" si="45"/>
        <v>354780962016</v>
      </c>
      <c r="G1183" s="79">
        <v>0.2979647475664482</v>
      </c>
      <c r="H1183" s="80">
        <f t="shared" si="44"/>
        <v>687250</v>
      </c>
      <c r="I1183" s="81">
        <v>687250</v>
      </c>
      <c r="J1183" s="82">
        <v>0</v>
      </c>
      <c r="K1183" s="83">
        <f>(H1183)/VLOOKUP(D1183,'Dados Base'!$B:$K,6,FALSE)</f>
        <v>3930.7366735300848</v>
      </c>
      <c r="L1183" s="88">
        <f t="shared" si="46"/>
        <v>100</v>
      </c>
      <c r="M1183" s="85" t="s">
        <v>702</v>
      </c>
      <c r="N1183" s="86">
        <v>0.81499999999999995</v>
      </c>
      <c r="O1183" s="87" t="s">
        <v>691</v>
      </c>
      <c r="P1183" s="87" t="s">
        <v>691</v>
      </c>
      <c r="Q1183" s="87" t="s">
        <v>691</v>
      </c>
      <c r="R1183" s="87" t="s">
        <v>691</v>
      </c>
      <c r="S1183" s="87" t="s">
        <v>691</v>
      </c>
      <c r="T1183" s="87" t="s">
        <v>691</v>
      </c>
      <c r="U1183" s="87" t="s">
        <v>691</v>
      </c>
      <c r="V1183" s="87" t="s">
        <v>691</v>
      </c>
      <c r="W1183" s="85">
        <v>8.91</v>
      </c>
      <c r="X1183" s="47">
        <v>2.8047730419560186</v>
      </c>
      <c r="Y1183" s="9">
        <v>784.02</v>
      </c>
      <c r="Z1183" s="10">
        <v>14041.605331763996</v>
      </c>
      <c r="AA1183" s="10">
        <v>24446.840668236</v>
      </c>
      <c r="AB1183" s="11">
        <v>151</v>
      </c>
      <c r="AC1183" s="12">
        <v>0</v>
      </c>
      <c r="AD1183" s="153">
        <f>VLOOKUP(D1183,'Dados Base'!$B:$K,9,FALSE)*31536000/VLOOKUP($F1183,F:H,MATCH(H1182,F1182:AF1182,0),FALSE)</f>
        <v>130.7786104037832</v>
      </c>
      <c r="AE1183" s="153">
        <f>VLOOKUP(D1183,'Dados Base'!$B:$K,10,FALSE)*31536000/VLOOKUP($F1183,F:H,MATCH(H1182,F1182:AF1182,0),FALSE)</f>
        <v>17.43714805383776</v>
      </c>
      <c r="AF1183" s="14">
        <v>99.89</v>
      </c>
      <c r="AG1183" s="15">
        <v>100</v>
      </c>
      <c r="AH1183" s="14">
        <v>98.77</v>
      </c>
      <c r="AI1183" s="14">
        <v>39.700000000000003</v>
      </c>
      <c r="AJ1183" s="14">
        <v>99.89</v>
      </c>
      <c r="AK1183" s="72">
        <f>(SUMIFS('Banco de Indicadores Mun. (2)'!I:I,'Banco de Indicadores Mun. (2)'!B:B,'Banco de Indicadores - Mun. (1)'!B1183,'Banco de Indicadores Mun. (2)'!A:A,'Banco de Indicadores - Mun. (1)'!A1183) / VLOOKUP(D1183,'Dados Base'!$B:$K,8,FALSE)) * 100</f>
        <v>66.91677142857138</v>
      </c>
      <c r="AL1183" s="72">
        <f>(SUMIFS('Banco de Indicadores Mun. (2)'!I:I,'Banco de Indicadores Mun. (2)'!B:B,'Banco de Indicadores - Mun. (1)'!B1183,'Banco de Indicadores Mun. (2)'!A:A,'Banco de Indicadores - Mun. (1)'!A1183) / VLOOKUP(D1183,'Dados Base'!$B:$K,9,FALSE)) * 100</f>
        <v>24.653547368421037</v>
      </c>
      <c r="AM1183" s="72">
        <f>(SUMIFS('Banco de Indicadores Mun. (2)'!J:J,'Banco de Indicadores Mun. (2)'!B:B,'Banco de Indicadores - Mun. (1)'!B1183,'Banco de Indicadores Mun. (2)'!A:A,'Banco de Indicadores - Mun. (1)'!A1183) / VLOOKUP(D1183,'Dados Base'!$B:$K,7,FALSE)) * 100</f>
        <v>72.255373134328352</v>
      </c>
      <c r="AN1183" s="72">
        <f>(SUMIFS('Banco de Indicadores Mun. (2)'!K:K,'Banco de Indicadores Mun. (2)'!B:B,'Banco de Indicadores - Mun. (1)'!B1183,'Banco de Indicadores Mun. (2)'!A:A,'Banco de Indicadores - Mun. (1)'!A1183) / VLOOKUP(D1183,'Dados Base'!$B:$K,10,FALSE)) * 100</f>
        <v>57.503973684210429</v>
      </c>
      <c r="AO1183" s="21">
        <v>0</v>
      </c>
      <c r="AP1183" s="125">
        <v>0</v>
      </c>
      <c r="AQ1183" s="17">
        <v>0</v>
      </c>
      <c r="AR1183" s="18">
        <v>9.6</v>
      </c>
      <c r="AS1183" s="20">
        <v>98</v>
      </c>
      <c r="AT1183" s="20">
        <v>40.01339999999999</v>
      </c>
      <c r="AU1183" s="20">
        <v>36.482650746055057</v>
      </c>
      <c r="AV1183" s="21">
        <v>4.75</v>
      </c>
      <c r="AW1183" s="21">
        <v>54</v>
      </c>
      <c r="AX1183" s="21">
        <v>0</v>
      </c>
      <c r="AY1183" s="116">
        <v>5.34802630217066</v>
      </c>
    </row>
    <row r="1184" spans="1:51" ht="15" x14ac:dyDescent="0.25">
      <c r="A1184" s="144">
        <v>2016</v>
      </c>
      <c r="B1184" s="77" t="s">
        <v>539</v>
      </c>
      <c r="C1184" s="78">
        <v>8</v>
      </c>
      <c r="D1184" s="77">
        <v>3547908</v>
      </c>
      <c r="E1184" s="78">
        <v>35479088</v>
      </c>
      <c r="F1184" s="78" t="str">
        <f t="shared" si="45"/>
        <v>354790882016</v>
      </c>
      <c r="G1184" s="79">
        <v>0.61495017733030899</v>
      </c>
      <c r="H1184" s="80">
        <f t="shared" si="44"/>
        <v>6508</v>
      </c>
      <c r="I1184" s="81">
        <v>4870</v>
      </c>
      <c r="J1184" s="82">
        <v>1638</v>
      </c>
      <c r="K1184" s="83">
        <f>(H1184)/VLOOKUP(D1184,'Dados Base'!$B:$K,6,FALSE)</f>
        <v>21.015241539653836</v>
      </c>
      <c r="L1184" s="88">
        <f t="shared" si="46"/>
        <v>74.830977258758452</v>
      </c>
      <c r="M1184" s="85" t="s">
        <v>702</v>
      </c>
      <c r="N1184" s="86">
        <v>0.70199999999999996</v>
      </c>
      <c r="O1184" s="87" t="s">
        <v>691</v>
      </c>
      <c r="P1184" s="87" t="s">
        <v>691</v>
      </c>
      <c r="Q1184" s="87" t="s">
        <v>691</v>
      </c>
      <c r="R1184" s="87" t="s">
        <v>691</v>
      </c>
      <c r="S1184" s="87" t="s">
        <v>691</v>
      </c>
      <c r="T1184" s="87" t="s">
        <v>691</v>
      </c>
      <c r="U1184" s="87" t="s">
        <v>691</v>
      </c>
      <c r="V1184" s="87" t="s">
        <v>691</v>
      </c>
      <c r="W1184" s="85">
        <v>0</v>
      </c>
      <c r="X1184" s="47">
        <v>1.6947916666666667E-2</v>
      </c>
      <c r="Y1184" s="9">
        <v>3.52</v>
      </c>
      <c r="Z1184" s="10">
        <v>206.78287500000002</v>
      </c>
      <c r="AA1184" s="10">
        <v>64.567125000000004</v>
      </c>
      <c r="AB1184" s="11">
        <v>1</v>
      </c>
      <c r="AC1184" s="12">
        <v>0</v>
      </c>
      <c r="AD1184" s="153">
        <f>VLOOKUP(D1184,'Dados Base'!$B:$K,9,FALSE)*31536000/VLOOKUP($F1184,F:H,MATCH(H1183,F1183:AF1183,0),FALSE)</f>
        <v>23744.068838352796</v>
      </c>
      <c r="AE1184" s="153">
        <f>VLOOKUP(D1184,'Dados Base'!$B:$K,10,FALSE)*31536000/VLOOKUP($F1184,F:H,MATCH(H1183,F1183:AF1183,0),FALSE)</f>
        <v>2810.5224339274746</v>
      </c>
      <c r="AF1184" s="14">
        <v>100</v>
      </c>
      <c r="AG1184" s="15">
        <v>100</v>
      </c>
      <c r="AH1184" s="14">
        <v>100</v>
      </c>
      <c r="AI1184" s="14">
        <v>52.5</v>
      </c>
      <c r="AJ1184" s="14">
        <v>99.8</v>
      </c>
      <c r="AK1184" s="72">
        <f>(SUMIFS('Banco de Indicadores Mun. (2)'!I:I,'Banco de Indicadores Mun. (2)'!B:B,'Banco de Indicadores - Mun. (1)'!B1184,'Banco de Indicadores Mun. (2)'!A:A,'Banco de Indicadores - Mun. (1)'!A1184) / VLOOKUP(D1184,'Dados Base'!$B:$K,8,FALSE)) * 100</f>
        <v>7.8349285714285708</v>
      </c>
      <c r="AL1184" s="72">
        <f>(SUMIFS('Banco de Indicadores Mun. (2)'!I:I,'Banco de Indicadores Mun. (2)'!B:B,'Banco de Indicadores - Mun. (1)'!B1184,'Banco de Indicadores Mun. (2)'!A:A,'Banco de Indicadores - Mun. (1)'!A1184) / VLOOKUP(D1184,'Dados Base'!$B:$K,9,FALSE)) * 100</f>
        <v>2.4624061224489791</v>
      </c>
      <c r="AM1184" s="72">
        <f>(SUMIFS('Banco de Indicadores Mun. (2)'!J:J,'Banco de Indicadores Mun. (2)'!B:B,'Banco de Indicadores - Mun. (1)'!B1184,'Banco de Indicadores Mun. (2)'!A:A,'Banco de Indicadores - Mun. (1)'!A1184) / VLOOKUP(D1184,'Dados Base'!$B:$K,7,FALSE)) * 100</f>
        <v>8.1829270833333325</v>
      </c>
      <c r="AN1184" s="72">
        <f>(SUMIFS('Banco de Indicadores Mun. (2)'!K:K,'Banco de Indicadores Mun. (2)'!B:B,'Banco de Indicadores - Mun. (1)'!B1184,'Banco de Indicadores Mun. (2)'!A:A,'Banco de Indicadores - Mun. (1)'!A1184) / VLOOKUP(D1184,'Dados Base'!$B:$K,10,FALSE)) * 100</f>
        <v>7.2589310344827576</v>
      </c>
      <c r="AO1184" s="21">
        <v>0</v>
      </c>
      <c r="AP1184" s="125">
        <v>0</v>
      </c>
      <c r="AQ1184" s="17">
        <v>0</v>
      </c>
      <c r="AR1184" s="18">
        <v>8.1</v>
      </c>
      <c r="AS1184" s="20">
        <v>98.33</v>
      </c>
      <c r="AT1184" s="20">
        <v>98.330000000000013</v>
      </c>
      <c r="AU1184" s="20">
        <v>76.205223880597018</v>
      </c>
      <c r="AV1184" s="21">
        <v>7.93</v>
      </c>
      <c r="AW1184" s="21">
        <v>0</v>
      </c>
      <c r="AX1184" s="21">
        <v>0</v>
      </c>
      <c r="AY1184" s="116">
        <v>129.75400122925629</v>
      </c>
    </row>
    <row r="1185" spans="1:51" ht="15" x14ac:dyDescent="0.25">
      <c r="A1185" s="144">
        <v>2016</v>
      </c>
      <c r="B1185" s="77" t="s">
        <v>540</v>
      </c>
      <c r="C1185" s="78">
        <v>5</v>
      </c>
      <c r="D1185" s="77">
        <v>3548005</v>
      </c>
      <c r="E1185" s="78">
        <v>35480055</v>
      </c>
      <c r="F1185" s="78" t="str">
        <f t="shared" si="45"/>
        <v>354800552016</v>
      </c>
      <c r="G1185" s="79">
        <v>1.1393284364244138</v>
      </c>
      <c r="H1185" s="80">
        <f t="shared" si="44"/>
        <v>22006</v>
      </c>
      <c r="I1185" s="81">
        <v>20752</v>
      </c>
      <c r="J1185" s="82">
        <v>1254</v>
      </c>
      <c r="K1185" s="83">
        <f>(H1185)/VLOOKUP(D1185,'Dados Base'!$B:$K,6,FALSE)</f>
        <v>142.79410810460061</v>
      </c>
      <c r="L1185" s="88">
        <f t="shared" si="46"/>
        <v>94.301554121603203</v>
      </c>
      <c r="M1185" s="85" t="s">
        <v>702</v>
      </c>
      <c r="N1185" s="86">
        <v>0.70199999999999996</v>
      </c>
      <c r="O1185" s="87" t="s">
        <v>691</v>
      </c>
      <c r="P1185" s="87" t="s">
        <v>691</v>
      </c>
      <c r="Q1185" s="87" t="s">
        <v>691</v>
      </c>
      <c r="R1185" s="87" t="s">
        <v>691</v>
      </c>
      <c r="S1185" s="87" t="s">
        <v>691</v>
      </c>
      <c r="T1185" s="87" t="s">
        <v>691</v>
      </c>
      <c r="U1185" s="87" t="s">
        <v>691</v>
      </c>
      <c r="V1185" s="87" t="s">
        <v>691</v>
      </c>
      <c r="W1185" s="85">
        <v>0</v>
      </c>
      <c r="X1185" s="47">
        <v>6.6985856481481476E-2</v>
      </c>
      <c r="Y1185" s="9">
        <v>14.43</v>
      </c>
      <c r="Z1185" s="10">
        <v>133.56360000000018</v>
      </c>
      <c r="AA1185" s="10">
        <v>979.37639999999988</v>
      </c>
      <c r="AB1185" s="11">
        <v>3</v>
      </c>
      <c r="AC1185" s="12">
        <v>0</v>
      </c>
      <c r="AD1185" s="153">
        <f>VLOOKUP(D1185,'Dados Base'!$B:$K,9,FALSE)*31536000/VLOOKUP($F1185,F:H,MATCH(H1184,F1184:AF1184,0),FALSE)</f>
        <v>2751.4823230028173</v>
      </c>
      <c r="AE1185" s="153">
        <f>VLOOKUP(D1185,'Dados Base'!$B:$K,10,FALSE)*31536000/VLOOKUP($F1185,F:H,MATCH(H1184,F1184:AF1184,0),FALSE)</f>
        <v>358.26592747432517</v>
      </c>
      <c r="AF1185" s="14">
        <v>100</v>
      </c>
      <c r="AG1185" s="15">
        <v>90.37</v>
      </c>
      <c r="AH1185" s="14">
        <v>100</v>
      </c>
      <c r="AI1185" s="14">
        <v>30.05</v>
      </c>
      <c r="AJ1185" s="14">
        <v>100</v>
      </c>
      <c r="AK1185" s="72">
        <f>(SUMIFS('Banco de Indicadores Mun. (2)'!I:I,'Banco de Indicadores Mun. (2)'!B:B,'Banco de Indicadores - Mun. (1)'!B1185,'Banco de Indicadores Mun. (2)'!A:A,'Banco de Indicadores - Mun. (1)'!A1185) / VLOOKUP(D1185,'Dados Base'!$B:$K,8,FALSE)) * 100</f>
        <v>36.29847222222223</v>
      </c>
      <c r="AL1185" s="72">
        <f>(SUMIFS('Banco de Indicadores Mun. (2)'!I:I,'Banco de Indicadores Mun. (2)'!B:B,'Banco de Indicadores - Mun. (1)'!B1185,'Banco de Indicadores Mun. (2)'!A:A,'Banco de Indicadores - Mun. (1)'!A1185) / VLOOKUP(D1185,'Dados Base'!$B:$K,9,FALSE)) * 100</f>
        <v>13.611927083333336</v>
      </c>
      <c r="AM1185" s="72">
        <f>(SUMIFS('Banco de Indicadores Mun. (2)'!J:J,'Banco de Indicadores Mun. (2)'!B:B,'Banco de Indicadores - Mun. (1)'!B1185,'Banco de Indicadores Mun. (2)'!A:A,'Banco de Indicadores - Mun. (1)'!A1185) / VLOOKUP(D1185,'Dados Base'!$B:$K,7,FALSE)) * 100</f>
        <v>43.444808510638296</v>
      </c>
      <c r="AN1185" s="72">
        <f>(SUMIFS('Banco de Indicadores Mun. (2)'!K:K,'Banco de Indicadores Mun. (2)'!B:B,'Banco de Indicadores - Mun. (1)'!B1185,'Banco de Indicadores Mun. (2)'!A:A,'Banco de Indicadores - Mun. (1)'!A1185) / VLOOKUP(D1185,'Dados Base'!$B:$K,10,FALSE)) * 100</f>
        <v>22.863360000000029</v>
      </c>
      <c r="AO1185" s="21">
        <v>0</v>
      </c>
      <c r="AP1185" s="125">
        <v>0</v>
      </c>
      <c r="AQ1185" s="17">
        <v>0</v>
      </c>
      <c r="AR1185" s="18">
        <v>9.5</v>
      </c>
      <c r="AS1185" s="20">
        <v>80</v>
      </c>
      <c r="AT1185" s="20">
        <v>24.000000000000004</v>
      </c>
      <c r="AU1185" s="20">
        <v>12.000970402717144</v>
      </c>
      <c r="AV1185" s="21">
        <v>2.4300000000000002</v>
      </c>
      <c r="AW1185" s="21">
        <v>0</v>
      </c>
      <c r="AX1185" s="21">
        <v>0</v>
      </c>
      <c r="AY1185" s="116">
        <v>113.88538417970354</v>
      </c>
    </row>
    <row r="1186" spans="1:51" ht="15" x14ac:dyDescent="0.25">
      <c r="A1186" s="144">
        <v>2016</v>
      </c>
      <c r="B1186" s="77" t="s">
        <v>541</v>
      </c>
      <c r="C1186" s="78">
        <v>19</v>
      </c>
      <c r="D1186" s="77">
        <v>3548054</v>
      </c>
      <c r="E1186" s="78">
        <v>354805419</v>
      </c>
      <c r="F1186" s="78" t="str">
        <f t="shared" si="45"/>
        <v>3548054192016</v>
      </c>
      <c r="G1186" s="79">
        <v>0.86945139134257943</v>
      </c>
      <c r="H1186" s="80">
        <f t="shared" si="44"/>
        <v>8019</v>
      </c>
      <c r="I1186" s="81">
        <v>6733</v>
      </c>
      <c r="J1186" s="82">
        <v>1286</v>
      </c>
      <c r="K1186" s="83">
        <f>(H1186)/VLOOKUP(D1186,'Dados Base'!$B:$K,6,FALSE)</f>
        <v>6.1397464167585447</v>
      </c>
      <c r="L1186" s="88">
        <f t="shared" si="46"/>
        <v>83.963087666791367</v>
      </c>
      <c r="M1186" s="85" t="s">
        <v>702</v>
      </c>
      <c r="N1186" s="86">
        <v>0.75700000000000001</v>
      </c>
      <c r="O1186" s="87" t="s">
        <v>691</v>
      </c>
      <c r="P1186" s="87" t="s">
        <v>691</v>
      </c>
      <c r="Q1186" s="87" t="s">
        <v>691</v>
      </c>
      <c r="R1186" s="87" t="s">
        <v>691</v>
      </c>
      <c r="S1186" s="87" t="s">
        <v>691</v>
      </c>
      <c r="T1186" s="87" t="s">
        <v>691</v>
      </c>
      <c r="U1186" s="87" t="s">
        <v>691</v>
      </c>
      <c r="V1186" s="87" t="s">
        <v>691</v>
      </c>
      <c r="W1186" s="85">
        <v>164.52</v>
      </c>
      <c r="X1186" s="47">
        <v>1.6232210156249999E-2</v>
      </c>
      <c r="Y1186" s="9">
        <v>4.51</v>
      </c>
      <c r="Z1186" s="10">
        <v>194.7996</v>
      </c>
      <c r="AA1186" s="10">
        <v>153.0684</v>
      </c>
      <c r="AB1186" s="11">
        <v>1</v>
      </c>
      <c r="AC1186" s="12">
        <v>0</v>
      </c>
      <c r="AD1186" s="153">
        <f>VLOOKUP(D1186,'Dados Base'!$B:$K,9,FALSE)*31536000/VLOOKUP($F1186,F:H,MATCH(H1185,F1185:AF1185,0),FALSE)</f>
        <v>37556.902356902356</v>
      </c>
      <c r="AE1186" s="153">
        <f>VLOOKUP(D1186,'Dados Base'!$B:$K,10,FALSE)*31536000/VLOOKUP($F1186,F:H,MATCH(H1185,F1185:AF1185,0),FALSE)</f>
        <v>2949.4949494949497</v>
      </c>
      <c r="AF1186" s="14">
        <v>77.73</v>
      </c>
      <c r="AG1186" s="15">
        <v>92.68</v>
      </c>
      <c r="AH1186" s="14">
        <v>77.73</v>
      </c>
      <c r="AI1186" s="14">
        <v>16.09</v>
      </c>
      <c r="AJ1186" s="14">
        <v>99.29</v>
      </c>
      <c r="AK1186" s="72">
        <f>(SUMIFS('Banco de Indicadores Mun. (2)'!I:I,'Banco de Indicadores Mun. (2)'!B:B,'Banco de Indicadores - Mun. (1)'!B1186,'Banco de Indicadores Mun. (2)'!A:A,'Banco de Indicadores - Mun. (1)'!A1186) / VLOOKUP(D1186,'Dados Base'!$B:$K,8,FALSE)) * 100</f>
        <v>10.827657807308972</v>
      </c>
      <c r="AL1186" s="72">
        <f>(SUMIFS('Banco de Indicadores Mun. (2)'!I:I,'Banco de Indicadores Mun. (2)'!B:B,'Banco de Indicadores - Mun. (1)'!B1186,'Banco de Indicadores Mun. (2)'!A:A,'Banco de Indicadores - Mun. (1)'!A1186) / VLOOKUP(D1186,'Dados Base'!$B:$K,9,FALSE)) * 100</f>
        <v>3.4126963350785333</v>
      </c>
      <c r="AM1186" s="72">
        <f>(SUMIFS('Banco de Indicadores Mun. (2)'!J:J,'Banco de Indicadores Mun. (2)'!B:B,'Banco de Indicadores - Mun. (1)'!B1186,'Banco de Indicadores Mun. (2)'!A:A,'Banco de Indicadores - Mun. (1)'!A1186) / VLOOKUP(D1186,'Dados Base'!$B:$K,7,FALSE)) * 100</f>
        <v>12.020774336283187</v>
      </c>
      <c r="AN1186" s="72">
        <f>(SUMIFS('Banco de Indicadores Mun. (2)'!K:K,'Banco de Indicadores Mun. (2)'!B:B,'Banco de Indicadores - Mun. (1)'!B1186,'Banco de Indicadores Mun. (2)'!A:A,'Banco de Indicadores - Mun. (1)'!A1186) / VLOOKUP(D1186,'Dados Base'!$B:$K,10,FALSE)) * 100</f>
        <v>7.2324000000000002</v>
      </c>
      <c r="AO1186" s="21">
        <v>0</v>
      </c>
      <c r="AP1186" s="125">
        <v>0</v>
      </c>
      <c r="AQ1186" s="17">
        <v>0</v>
      </c>
      <c r="AR1186" s="18">
        <v>7.8</v>
      </c>
      <c r="AS1186" s="20">
        <v>100</v>
      </c>
      <c r="AT1186" s="20">
        <v>80</v>
      </c>
      <c r="AU1186" s="20">
        <v>55.99813722446445</v>
      </c>
      <c r="AV1186" s="21">
        <v>6.84</v>
      </c>
      <c r="AW1186" s="21">
        <v>0</v>
      </c>
      <c r="AX1186" s="21">
        <v>0</v>
      </c>
      <c r="AY1186" s="116">
        <v>0</v>
      </c>
    </row>
    <row r="1187" spans="1:51" ht="15" x14ac:dyDescent="0.25">
      <c r="A1187" s="144">
        <v>2016</v>
      </c>
      <c r="B1187" s="77" t="s">
        <v>542</v>
      </c>
      <c r="C1187" s="78">
        <v>9</v>
      </c>
      <c r="D1187" s="77">
        <v>3548104</v>
      </c>
      <c r="E1187" s="78">
        <v>35481049</v>
      </c>
      <c r="F1187" s="78" t="str">
        <f t="shared" si="45"/>
        <v>354810492016</v>
      </c>
      <c r="G1187" s="79">
        <v>-0.31208994375352406</v>
      </c>
      <c r="H1187" s="80">
        <f t="shared" si="44"/>
        <v>5858</v>
      </c>
      <c r="I1187" s="81">
        <v>3692</v>
      </c>
      <c r="J1187" s="82">
        <v>2166</v>
      </c>
      <c r="K1187" s="83">
        <f>(H1187)/VLOOKUP(D1187,'Dados Base'!$B:$K,6,FALSE)</f>
        <v>53.522156235724076</v>
      </c>
      <c r="L1187" s="88">
        <f t="shared" si="46"/>
        <v>63.024923181973371</v>
      </c>
      <c r="M1187" s="85" t="s">
        <v>702</v>
      </c>
      <c r="N1187" s="86">
        <v>0.71399999999999997</v>
      </c>
      <c r="O1187" s="87" t="s">
        <v>691</v>
      </c>
      <c r="P1187" s="87" t="s">
        <v>691</v>
      </c>
      <c r="Q1187" s="87" t="s">
        <v>691</v>
      </c>
      <c r="R1187" s="87" t="s">
        <v>691</v>
      </c>
      <c r="S1187" s="87" t="s">
        <v>691</v>
      </c>
      <c r="T1187" s="87" t="s">
        <v>691</v>
      </c>
      <c r="U1187" s="87" t="s">
        <v>691</v>
      </c>
      <c r="V1187" s="87" t="s">
        <v>691</v>
      </c>
      <c r="W1187" s="85">
        <v>0</v>
      </c>
      <c r="X1187" s="47">
        <v>8.9624348958333329E-3</v>
      </c>
      <c r="Y1187" s="9">
        <v>2.5099999999999998</v>
      </c>
      <c r="Z1187" s="10">
        <v>112.81572616807178</v>
      </c>
      <c r="AA1187" s="10">
        <v>81.044273831928209</v>
      </c>
      <c r="AB1187" s="11">
        <v>0</v>
      </c>
      <c r="AC1187" s="12">
        <v>0</v>
      </c>
      <c r="AD1187" s="153">
        <f>VLOOKUP(D1187,'Dados Base'!$B:$K,9,FALSE)*31536000/VLOOKUP($F1187,F:H,MATCH(H1186,F1186:AF1186,0),FALSE)</f>
        <v>7913.6087401843633</v>
      </c>
      <c r="AE1187" s="153">
        <f>VLOOKUP(D1187,'Dados Base'!$B:$K,10,FALSE)*31536000/VLOOKUP($F1187,F:H,MATCH(H1186,F1186:AF1186,0),FALSE)</f>
        <v>915.1792420621374</v>
      </c>
      <c r="AF1187" s="14">
        <v>58.75</v>
      </c>
      <c r="AG1187" s="15" t="s">
        <v>692</v>
      </c>
      <c r="AH1187" s="14">
        <v>56.75</v>
      </c>
      <c r="AI1187" s="14">
        <v>29.24</v>
      </c>
      <c r="AJ1187" s="14">
        <v>98.86</v>
      </c>
      <c r="AK1187" s="72">
        <f>(SUMIFS('Banco de Indicadores Mun. (2)'!I:I,'Banco de Indicadores Mun. (2)'!B:B,'Banco de Indicadores - Mun. (1)'!B1187,'Banco de Indicadores Mun. (2)'!A:A,'Banco de Indicadores - Mun. (1)'!A1187) / VLOOKUP(D1187,'Dados Base'!$B:$K,8,FALSE)) * 100</f>
        <v>4.7718301886792451</v>
      </c>
      <c r="AL1187" s="72">
        <f>(SUMIFS('Banco de Indicadores Mun. (2)'!I:I,'Banco de Indicadores Mun. (2)'!B:B,'Banco de Indicadores - Mun. (1)'!B1187,'Banco de Indicadores Mun. (2)'!A:A,'Banco de Indicadores - Mun. (1)'!A1187) / VLOOKUP(D1187,'Dados Base'!$B:$K,9,FALSE)) * 100</f>
        <v>1.7204557823129252</v>
      </c>
      <c r="AM1187" s="72">
        <f>(SUMIFS('Banco de Indicadores Mun. (2)'!J:J,'Banco de Indicadores Mun. (2)'!B:B,'Banco de Indicadores - Mun. (1)'!B1187,'Banco de Indicadores Mun. (2)'!A:A,'Banco de Indicadores - Mun. (1)'!A1187) / VLOOKUP(D1187,'Dados Base'!$B:$K,7,FALSE)) * 100</f>
        <v>6.8559722222222215</v>
      </c>
      <c r="AN1187" s="72">
        <f>(SUMIFS('Banco de Indicadores Mun. (2)'!K:K,'Banco de Indicadores Mun. (2)'!B:B,'Banco de Indicadores - Mun. (1)'!B1187,'Banco de Indicadores Mun. (2)'!A:A,'Banco de Indicadores - Mun. (1)'!A1187) / VLOOKUP(D1187,'Dados Base'!$B:$K,10,FALSE)) * 100</f>
        <v>0.35835294117647054</v>
      </c>
      <c r="AO1187" s="21">
        <v>0</v>
      </c>
      <c r="AP1187" s="125">
        <v>0</v>
      </c>
      <c r="AQ1187" s="17">
        <v>0</v>
      </c>
      <c r="AR1187" s="18">
        <v>9.5</v>
      </c>
      <c r="AS1187" s="20">
        <v>85.586075605112867</v>
      </c>
      <c r="AT1187" s="20">
        <v>85.586075605112867</v>
      </c>
      <c r="AU1187" s="20">
        <v>58.194432151073855</v>
      </c>
      <c r="AV1187" s="21">
        <v>7.07</v>
      </c>
      <c r="AW1187" s="21">
        <v>0</v>
      </c>
      <c r="AX1187" s="21">
        <v>0</v>
      </c>
      <c r="AY1187" s="116">
        <v>109.59298576959678</v>
      </c>
    </row>
    <row r="1188" spans="1:51" ht="15" x14ac:dyDescent="0.25">
      <c r="A1188" s="144">
        <v>2016</v>
      </c>
      <c r="B1188" s="77" t="s">
        <v>543</v>
      </c>
      <c r="C1188" s="78">
        <v>1</v>
      </c>
      <c r="D1188" s="77">
        <v>3548203</v>
      </c>
      <c r="E1188" s="78">
        <v>35482031</v>
      </c>
      <c r="F1188" s="78" t="str">
        <f t="shared" si="45"/>
        <v>354820312016</v>
      </c>
      <c r="G1188" s="79">
        <v>0.19709312050288919</v>
      </c>
      <c r="H1188" s="80">
        <f t="shared" si="44"/>
        <v>6565</v>
      </c>
      <c r="I1188" s="81">
        <v>4326</v>
      </c>
      <c r="J1188" s="82">
        <v>2239</v>
      </c>
      <c r="K1188" s="83">
        <f>(H1188)/VLOOKUP(D1188,'Dados Base'!$B:$K,6,FALSE)</f>
        <v>49.401760854842358</v>
      </c>
      <c r="L1188" s="88">
        <f t="shared" si="46"/>
        <v>65.894897182025886</v>
      </c>
      <c r="M1188" s="85" t="s">
        <v>702</v>
      </c>
      <c r="N1188" s="86">
        <v>0.70599999999999996</v>
      </c>
      <c r="O1188" s="87" t="s">
        <v>691</v>
      </c>
      <c r="P1188" s="87" t="s">
        <v>691</v>
      </c>
      <c r="Q1188" s="87" t="s">
        <v>691</v>
      </c>
      <c r="R1188" s="87" t="s">
        <v>691</v>
      </c>
      <c r="S1188" s="87" t="s">
        <v>691</v>
      </c>
      <c r="T1188" s="87" t="s">
        <v>691</v>
      </c>
      <c r="U1188" s="87" t="s">
        <v>691</v>
      </c>
      <c r="V1188" s="87" t="s">
        <v>691</v>
      </c>
      <c r="W1188" s="85">
        <v>0</v>
      </c>
      <c r="X1188" s="47">
        <v>9.8680156249999987E-3</v>
      </c>
      <c r="Y1188" s="9">
        <v>2.82</v>
      </c>
      <c r="Z1188" s="10">
        <v>79.868175622958489</v>
      </c>
      <c r="AA1188" s="10">
        <v>137.85982437704152</v>
      </c>
      <c r="AB1188" s="11">
        <v>3</v>
      </c>
      <c r="AC1188" s="12">
        <v>0</v>
      </c>
      <c r="AD1188" s="153">
        <f>VLOOKUP(D1188,'Dados Base'!$B:$K,9,FALSE)*31536000/VLOOKUP($F1188,F:H,MATCH(H1187,F1187:AF1187,0),FALSE)</f>
        <v>20895.902513328256</v>
      </c>
      <c r="AE1188" s="153">
        <f>VLOOKUP(D1188,'Dados Base'!$B:$K,10,FALSE)*31536000/VLOOKUP($F1188,F:H,MATCH(H1187,F1187:AF1187,0),FALSE)</f>
        <v>2882.1934501142428</v>
      </c>
      <c r="AF1188" s="14">
        <v>57.72</v>
      </c>
      <c r="AG1188" s="15" t="s">
        <v>692</v>
      </c>
      <c r="AH1188" s="14">
        <v>29.45</v>
      </c>
      <c r="AI1188" s="14">
        <v>28.81</v>
      </c>
      <c r="AJ1188" s="14">
        <v>97.12</v>
      </c>
      <c r="AK1188" s="72">
        <f>(SUMIFS('Banco de Indicadores Mun. (2)'!I:I,'Banco de Indicadores Mun. (2)'!B:B,'Banco de Indicadores - Mun. (1)'!B1188,'Banco de Indicadores Mun. (2)'!A:A,'Banco de Indicadores - Mun. (1)'!A1188) / VLOOKUP(D1188,'Dados Base'!$B:$K,8,FALSE)) * 100</f>
        <v>1.4330505050505054</v>
      </c>
      <c r="AL1188" s="72">
        <f>(SUMIFS('Banco de Indicadores Mun. (2)'!I:I,'Banco de Indicadores Mun. (2)'!B:B,'Banco de Indicadores - Mun. (1)'!B1188,'Banco de Indicadores Mun. (2)'!A:A,'Banco de Indicadores - Mun. (1)'!A1188) / VLOOKUP(D1188,'Dados Base'!$B:$K,9,FALSE)) * 100</f>
        <v>0.65228505747126453</v>
      </c>
      <c r="AM1188" s="72">
        <f>(SUMIFS('Banco de Indicadores Mun. (2)'!J:J,'Banco de Indicadores Mun. (2)'!B:B,'Banco de Indicadores - Mun. (1)'!B1188,'Banco de Indicadores Mun. (2)'!A:A,'Banco de Indicadores - Mun. (1)'!A1188) / VLOOKUP(D1188,'Dados Base'!$B:$K,7,FALSE)) * 100</f>
        <v>1.9999855072463772</v>
      </c>
      <c r="AN1188" s="72">
        <f>(SUMIFS('Banco de Indicadores Mun. (2)'!K:K,'Banco de Indicadores Mun. (2)'!B:B,'Banco de Indicadores - Mun. (1)'!B1188,'Banco de Indicadores Mun. (2)'!A:A,'Banco de Indicadores - Mun. (1)'!A1188) / VLOOKUP(D1188,'Dados Base'!$B:$K,10,FALSE)) * 100</f>
        <v>0.12909999999999996</v>
      </c>
      <c r="AO1188" s="21">
        <v>0</v>
      </c>
      <c r="AP1188" s="125">
        <v>0</v>
      </c>
      <c r="AQ1188" s="17">
        <v>0</v>
      </c>
      <c r="AR1188" s="18">
        <v>9.8000000000000007</v>
      </c>
      <c r="AS1188" s="20">
        <v>43.047130191320576</v>
      </c>
      <c r="AT1188" s="20">
        <v>43.047130191320576</v>
      </c>
      <c r="AU1188" s="20">
        <v>36.682546857987255</v>
      </c>
      <c r="AV1188" s="21">
        <v>4.53</v>
      </c>
      <c r="AW1188" s="21">
        <v>0</v>
      </c>
      <c r="AX1188" s="21">
        <v>0</v>
      </c>
      <c r="AY1188" s="116">
        <v>0</v>
      </c>
    </row>
    <row r="1189" spans="1:51" ht="15" x14ac:dyDescent="0.25">
      <c r="A1189" s="144">
        <v>2016</v>
      </c>
      <c r="B1189" s="77" t="s">
        <v>544</v>
      </c>
      <c r="C1189" s="78">
        <v>21</v>
      </c>
      <c r="D1189" s="77">
        <v>3548302</v>
      </c>
      <c r="E1189" s="78">
        <v>354830221</v>
      </c>
      <c r="F1189" s="78" t="str">
        <f t="shared" si="45"/>
        <v>3548302212016</v>
      </c>
      <c r="G1189" s="79">
        <v>0.75637042379965713</v>
      </c>
      <c r="H1189" s="80">
        <f t="shared" si="44"/>
        <v>2907</v>
      </c>
      <c r="I1189" s="81">
        <v>2668</v>
      </c>
      <c r="J1189" s="82">
        <v>239</v>
      </c>
      <c r="K1189" s="83">
        <f>(H1189)/VLOOKUP(D1189,'Dados Base'!$B:$K,6,FALSE)</f>
        <v>30.95516984346715</v>
      </c>
      <c r="L1189" s="88">
        <f t="shared" si="46"/>
        <v>91.778465772273819</v>
      </c>
      <c r="M1189" s="85" t="s">
        <v>702</v>
      </c>
      <c r="N1189" s="86">
        <v>0.73199999999999998</v>
      </c>
      <c r="O1189" s="87" t="s">
        <v>691</v>
      </c>
      <c r="P1189" s="87" t="s">
        <v>691</v>
      </c>
      <c r="Q1189" s="87" t="s">
        <v>691</v>
      </c>
      <c r="R1189" s="87" t="s">
        <v>691</v>
      </c>
      <c r="S1189" s="87" t="s">
        <v>691</v>
      </c>
      <c r="T1189" s="87" t="s">
        <v>691</v>
      </c>
      <c r="U1189" s="87" t="s">
        <v>691</v>
      </c>
      <c r="V1189" s="87" t="s">
        <v>691</v>
      </c>
      <c r="W1189" s="85">
        <v>0</v>
      </c>
      <c r="X1189" s="47">
        <v>7.1115515625000004E-3</v>
      </c>
      <c r="Y1189" s="9">
        <v>1.88</v>
      </c>
      <c r="Z1189" s="10">
        <v>115.64681115718057</v>
      </c>
      <c r="AA1189" s="10">
        <v>29.235188842819447</v>
      </c>
      <c r="AB1189" s="11">
        <v>1</v>
      </c>
      <c r="AC1189" s="12">
        <v>0</v>
      </c>
      <c r="AD1189" s="153">
        <f>VLOOKUP(D1189,'Dados Base'!$B:$K,9,FALSE)*31536000/VLOOKUP($F1189,F:H,MATCH(H1188,F1188:AF1188,0),FALSE)</f>
        <v>7702.2910216718265</v>
      </c>
      <c r="AE1189" s="153">
        <f>VLOOKUP(D1189,'Dados Base'!$B:$K,10,FALSE)*31536000/VLOOKUP($F1189,F:H,MATCH(H1188,F1188:AF1188,0),FALSE)</f>
        <v>867.86377708978341</v>
      </c>
      <c r="AF1189" s="14">
        <v>93.94</v>
      </c>
      <c r="AG1189" s="15">
        <v>98.85</v>
      </c>
      <c r="AH1189" s="14">
        <v>85.54</v>
      </c>
      <c r="AI1189" s="14">
        <v>9.06</v>
      </c>
      <c r="AJ1189" s="14">
        <v>100</v>
      </c>
      <c r="AK1189" s="72">
        <f>(SUMIFS('Banco de Indicadores Mun. (2)'!I:I,'Banco de Indicadores Mun. (2)'!B:B,'Banco de Indicadores - Mun. (1)'!B1189,'Banco de Indicadores Mun. (2)'!A:A,'Banco de Indicadores - Mun. (1)'!A1189) / VLOOKUP(D1189,'Dados Base'!$B:$K,8,FALSE)) * 100</f>
        <v>1.9785454545454546</v>
      </c>
      <c r="AL1189" s="72">
        <f>(SUMIFS('Banco de Indicadores Mun. (2)'!I:I,'Banco de Indicadores Mun. (2)'!B:B,'Banco de Indicadores - Mun. (1)'!B1189,'Banco de Indicadores Mun. (2)'!A:A,'Banco de Indicadores - Mun. (1)'!A1189) / VLOOKUP(D1189,'Dados Base'!$B:$K,9,FALSE)) * 100</f>
        <v>0.91960563380281712</v>
      </c>
      <c r="AM1189" s="72">
        <f>(SUMIFS('Banco de Indicadores Mun. (2)'!J:J,'Banco de Indicadores Mun. (2)'!B:B,'Banco de Indicadores - Mun. (1)'!B1189,'Banco de Indicadores Mun. (2)'!A:A,'Banco de Indicadores - Mun. (1)'!A1189) / VLOOKUP(D1189,'Dados Base'!$B:$K,7,FALSE)) * 100</f>
        <v>0</v>
      </c>
      <c r="AN1189" s="72">
        <f>(SUMIFS('Banco de Indicadores Mun. (2)'!K:K,'Banco de Indicadores Mun. (2)'!B:B,'Banco de Indicadores - Mun. (1)'!B1189,'Banco de Indicadores Mun. (2)'!A:A,'Banco de Indicadores - Mun. (1)'!A1189) / VLOOKUP(D1189,'Dados Base'!$B:$K,10,FALSE)) * 100</f>
        <v>8.1615000000000002</v>
      </c>
      <c r="AO1189" s="21">
        <v>0</v>
      </c>
      <c r="AP1189" s="125">
        <v>0</v>
      </c>
      <c r="AQ1189" s="17">
        <v>0</v>
      </c>
      <c r="AR1189" s="18">
        <v>7.6</v>
      </c>
      <c r="AS1189" s="20">
        <v>88.692046739540146</v>
      </c>
      <c r="AT1189" s="20">
        <v>88.692046739540132</v>
      </c>
      <c r="AU1189" s="20">
        <v>79.821379575917334</v>
      </c>
      <c r="AV1189" s="21">
        <v>8.52</v>
      </c>
      <c r="AW1189" s="21">
        <v>0</v>
      </c>
      <c r="AX1189" s="21">
        <v>0</v>
      </c>
      <c r="AY1189" s="116">
        <v>87.558951731920303</v>
      </c>
    </row>
    <row r="1190" spans="1:51" ht="15" x14ac:dyDescent="0.25">
      <c r="A1190" s="144">
        <v>2016</v>
      </c>
      <c r="B1190" s="77" t="s">
        <v>545</v>
      </c>
      <c r="C1190" s="78">
        <v>20</v>
      </c>
      <c r="D1190" s="77">
        <v>3548401</v>
      </c>
      <c r="E1190" s="78">
        <v>354840120</v>
      </c>
      <c r="F1190" s="78" t="str">
        <f t="shared" si="45"/>
        <v>3548401202016</v>
      </c>
      <c r="G1190" s="79">
        <v>1.0271770338982078</v>
      </c>
      <c r="H1190" s="80">
        <f t="shared" si="44"/>
        <v>4519</v>
      </c>
      <c r="I1190" s="81">
        <v>4397</v>
      </c>
      <c r="J1190" s="82">
        <v>122</v>
      </c>
      <c r="K1190" s="83">
        <f>(H1190)/VLOOKUP(D1190,'Dados Base'!$B:$K,6,FALSE)</f>
        <v>35.42924343394747</v>
      </c>
      <c r="L1190" s="88">
        <f t="shared" si="46"/>
        <v>97.300287674264212</v>
      </c>
      <c r="M1190" s="85" t="s">
        <v>702</v>
      </c>
      <c r="N1190" s="86">
        <v>0.74</v>
      </c>
      <c r="O1190" s="87" t="s">
        <v>691</v>
      </c>
      <c r="P1190" s="87" t="s">
        <v>691</v>
      </c>
      <c r="Q1190" s="87" t="s">
        <v>691</v>
      </c>
      <c r="R1190" s="87" t="s">
        <v>691</v>
      </c>
      <c r="S1190" s="87" t="s">
        <v>691</v>
      </c>
      <c r="T1190" s="87" t="s">
        <v>691</v>
      </c>
      <c r="U1190" s="87" t="s">
        <v>691</v>
      </c>
      <c r="V1190" s="87" t="s">
        <v>691</v>
      </c>
      <c r="W1190" s="85">
        <v>0</v>
      </c>
      <c r="X1190" s="47">
        <v>1.0634948697916669E-2</v>
      </c>
      <c r="Y1190" s="9">
        <v>3.15</v>
      </c>
      <c r="Z1190" s="10">
        <v>204.14783720356408</v>
      </c>
      <c r="AA1190" s="10">
        <v>38.474162796435905</v>
      </c>
      <c r="AB1190" s="11">
        <v>0</v>
      </c>
      <c r="AC1190" s="12">
        <v>0</v>
      </c>
      <c r="AD1190" s="153">
        <f>VLOOKUP(D1190,'Dados Base'!$B:$K,9,FALSE)*31536000/VLOOKUP($F1190,F:H,MATCH(H1189,F1189:AF1189,0),FALSE)</f>
        <v>6420.2522682009294</v>
      </c>
      <c r="AE1190" s="153">
        <f>VLOOKUP(D1190,'Dados Base'!$B:$K,10,FALSE)*31536000/VLOOKUP($F1190,F:H,MATCH(H1189,F1189:AF1189,0),FALSE)</f>
        <v>767.63885815445883</v>
      </c>
      <c r="AF1190" s="14">
        <v>90.37</v>
      </c>
      <c r="AG1190" s="15">
        <v>96.62</v>
      </c>
      <c r="AH1190" s="14">
        <v>90.3</v>
      </c>
      <c r="AI1190" s="14">
        <v>12.1</v>
      </c>
      <c r="AJ1190" s="14">
        <v>93.52</v>
      </c>
      <c r="AK1190" s="72">
        <f>(SUMIFS('Banco de Indicadores Mun. (2)'!I:I,'Banco de Indicadores Mun. (2)'!B:B,'Banco de Indicadores - Mun. (1)'!B1190,'Banco de Indicadores Mun. (2)'!A:A,'Banco de Indicadores - Mun. (1)'!A1190) / VLOOKUP(D1190,'Dados Base'!$B:$K,8,FALSE)) * 100</f>
        <v>5.7449473684210526</v>
      </c>
      <c r="AL1190" s="72">
        <f>(SUMIFS('Banco de Indicadores Mun. (2)'!I:I,'Banco de Indicadores Mun. (2)'!B:B,'Banco de Indicadores - Mun. (1)'!B1190,'Banco de Indicadores Mun. (2)'!A:A,'Banco de Indicadores - Mun. (1)'!A1190) / VLOOKUP(D1190,'Dados Base'!$B:$K,9,FALSE)) * 100</f>
        <v>2.372913043478261</v>
      </c>
      <c r="AM1190" s="72">
        <f>(SUMIFS('Banco de Indicadores Mun. (2)'!J:J,'Banco de Indicadores Mun. (2)'!B:B,'Banco de Indicadores - Mun. (1)'!B1190,'Banco de Indicadores Mun. (2)'!A:A,'Banco de Indicadores - Mun. (1)'!A1190) / VLOOKUP(D1190,'Dados Base'!$B:$K,7,FALSE)) * 100</f>
        <v>5.3120370370370376</v>
      </c>
      <c r="AN1190" s="72">
        <f>(SUMIFS('Banco de Indicadores Mun. (2)'!K:K,'Banco de Indicadores Mun. (2)'!B:B,'Banco de Indicadores - Mun. (1)'!B1190,'Banco de Indicadores Mun. (2)'!A:A,'Banco de Indicadores - Mun. (1)'!A1190) / VLOOKUP(D1190,'Dados Base'!$B:$K,10,FALSE)) * 100</f>
        <v>6.8075454545454566</v>
      </c>
      <c r="AO1190" s="21">
        <v>0</v>
      </c>
      <c r="AP1190" s="125">
        <v>0</v>
      </c>
      <c r="AQ1190" s="17">
        <v>0</v>
      </c>
      <c r="AR1190" s="18">
        <v>9</v>
      </c>
      <c r="AS1190" s="20">
        <v>89.51336531871145</v>
      </c>
      <c r="AT1190" s="20">
        <v>89.513365318711465</v>
      </c>
      <c r="AU1190" s="20">
        <v>84.142343729572787</v>
      </c>
      <c r="AV1190" s="21">
        <v>9.34</v>
      </c>
      <c r="AW1190" s="21">
        <v>0</v>
      </c>
      <c r="AX1190" s="21">
        <v>0</v>
      </c>
      <c r="AY1190" s="116">
        <v>177.59465077344365</v>
      </c>
    </row>
    <row r="1191" spans="1:51" ht="15" x14ac:dyDescent="0.25">
      <c r="A1191" s="144">
        <v>2016</v>
      </c>
      <c r="B1191" s="77" t="s">
        <v>546</v>
      </c>
      <c r="C1191" s="78">
        <v>7</v>
      </c>
      <c r="D1191" s="77">
        <v>3548500</v>
      </c>
      <c r="E1191" s="78">
        <v>35485007</v>
      </c>
      <c r="F1191" s="78" t="str">
        <f t="shared" si="45"/>
        <v>354850072016</v>
      </c>
      <c r="G1191" s="79">
        <v>0.10820144814862598</v>
      </c>
      <c r="H1191" s="80">
        <f t="shared" si="44"/>
        <v>424599</v>
      </c>
      <c r="I1191" s="81">
        <v>424281</v>
      </c>
      <c r="J1191" s="82">
        <v>318</v>
      </c>
      <c r="K1191" s="83">
        <f>(H1191)/VLOOKUP(D1191,'Dados Base'!$B:$K,6,FALSE)</f>
        <v>1514.8019978594364</v>
      </c>
      <c r="L1191" s="88">
        <f t="shared" si="46"/>
        <v>99.925105805713159</v>
      </c>
      <c r="M1191" s="85" t="s">
        <v>702</v>
      </c>
      <c r="N1191" s="86">
        <v>0.84</v>
      </c>
      <c r="O1191" s="87" t="s">
        <v>691</v>
      </c>
      <c r="P1191" s="87" t="s">
        <v>691</v>
      </c>
      <c r="Q1191" s="87" t="s">
        <v>691</v>
      </c>
      <c r="R1191" s="87" t="s">
        <v>691</v>
      </c>
      <c r="S1191" s="87" t="s">
        <v>691</v>
      </c>
      <c r="T1191" s="87" t="s">
        <v>691</v>
      </c>
      <c r="U1191" s="87" t="s">
        <v>691</v>
      </c>
      <c r="V1191" s="87" t="s">
        <v>691</v>
      </c>
      <c r="W1191" s="85">
        <v>0</v>
      </c>
      <c r="X1191" s="47">
        <v>1.4790685019687499</v>
      </c>
      <c r="Y1191" s="9">
        <v>390.63</v>
      </c>
      <c r="Z1191" s="10">
        <v>0</v>
      </c>
      <c r="AA1191" s="10">
        <v>23437.836000000003</v>
      </c>
      <c r="AB1191" s="11">
        <v>91</v>
      </c>
      <c r="AC1191" s="12">
        <v>6</v>
      </c>
      <c r="AD1191" s="153">
        <f>VLOOKUP(D1191,'Dados Base'!$B:$K,9,FALSE)*31536000/VLOOKUP($F1191,F:H,MATCH(H1190,F1190:AF1190,0),FALSE)</f>
        <v>1075.4648032614302</v>
      </c>
      <c r="AE1191" s="153">
        <f>VLOOKUP(D1191,'Dados Base'!$B:$K,10,FALSE)*31536000/VLOOKUP($F1191,F:H,MATCH(H1190,F1190:AF1190,0),FALSE)</f>
        <v>136.6612733426127</v>
      </c>
      <c r="AF1191" s="14">
        <v>99.99</v>
      </c>
      <c r="AG1191" s="15">
        <v>100</v>
      </c>
      <c r="AH1191" s="14">
        <v>99.88</v>
      </c>
      <c r="AI1191" s="14">
        <v>17.25</v>
      </c>
      <c r="AJ1191" s="14">
        <v>100</v>
      </c>
      <c r="AK1191" s="72">
        <f>(SUMIFS('Banco de Indicadores Mun. (2)'!I:I,'Banco de Indicadores Mun. (2)'!B:B,'Banco de Indicadores - Mun. (1)'!B1191,'Banco de Indicadores Mun. (2)'!A:A,'Banco de Indicadores - Mun. (1)'!A1191) / VLOOKUP(D1191,'Dados Base'!$B:$K,8,FALSE)) * 100</f>
        <v>54.665408502772635</v>
      </c>
      <c r="AL1191" s="72">
        <f>(SUMIFS('Banco de Indicadores Mun. (2)'!I:I,'Banco de Indicadores Mun. (2)'!B:B,'Banco de Indicadores - Mun. (1)'!B1191,'Banco de Indicadores Mun. (2)'!A:A,'Banco de Indicadores - Mun. (1)'!A1191) / VLOOKUP(D1191,'Dados Base'!$B:$K,9,FALSE)) * 100</f>
        <v>20.424023480662981</v>
      </c>
      <c r="AM1191" s="72">
        <f>(SUMIFS('Banco de Indicadores Mun. (2)'!J:J,'Banco de Indicadores Mun. (2)'!B:B,'Banco de Indicadores - Mun. (1)'!B1191,'Banco de Indicadores Mun. (2)'!A:A,'Banco de Indicadores - Mun. (1)'!A1191) / VLOOKUP(D1191,'Dados Base'!$B:$K,7,FALSE)) * 100</f>
        <v>82.807549019607848</v>
      </c>
      <c r="AN1191" s="72">
        <f>(SUMIFS('Banco de Indicadores Mun. (2)'!K:K,'Banco de Indicadores Mun. (2)'!B:B,'Banco de Indicadores - Mun. (1)'!B1191,'Banco de Indicadores Mun. (2)'!A:A,'Banco de Indicadores - Mun. (1)'!A1191) / VLOOKUP(D1191,'Dados Base'!$B:$K,10,FALSE)) * 100</f>
        <v>6.353804347826085E-2</v>
      </c>
      <c r="AO1191" s="21">
        <v>0</v>
      </c>
      <c r="AP1191" s="125">
        <v>0</v>
      </c>
      <c r="AQ1191" s="17">
        <v>0</v>
      </c>
      <c r="AR1191" s="18">
        <v>9.5</v>
      </c>
      <c r="AS1191" s="20">
        <v>97.248041984939988</v>
      </c>
      <c r="AT1191" s="20">
        <v>0</v>
      </c>
      <c r="AU1191" s="20">
        <v>0</v>
      </c>
      <c r="AV1191" s="21">
        <v>1.66</v>
      </c>
      <c r="AW1191" s="21">
        <v>27</v>
      </c>
      <c r="AX1191" s="21">
        <v>6</v>
      </c>
      <c r="AY1191" s="116">
        <v>135.22024147886671</v>
      </c>
    </row>
    <row r="1192" spans="1:51" ht="15" x14ac:dyDescent="0.25">
      <c r="A1192" s="144">
        <v>2016</v>
      </c>
      <c r="B1192" s="77" t="s">
        <v>547</v>
      </c>
      <c r="C1192" s="78">
        <v>1</v>
      </c>
      <c r="D1192" s="77">
        <v>3548609</v>
      </c>
      <c r="E1192" s="78">
        <v>35486091</v>
      </c>
      <c r="F1192" s="78" t="str">
        <f t="shared" si="45"/>
        <v>354860912016</v>
      </c>
      <c r="G1192" s="79">
        <v>4.0122713982260194E-2</v>
      </c>
      <c r="H1192" s="80">
        <f t="shared" si="44"/>
        <v>10491</v>
      </c>
      <c r="I1192" s="81">
        <v>5270</v>
      </c>
      <c r="J1192" s="82">
        <v>5221</v>
      </c>
      <c r="K1192" s="83">
        <f>(H1192)/VLOOKUP(D1192,'Dados Base'!$B:$K,6,FALSE)</f>
        <v>41.597938144329902</v>
      </c>
      <c r="L1192" s="88">
        <f t="shared" si="46"/>
        <v>50.233533504908969</v>
      </c>
      <c r="M1192" s="85" t="s">
        <v>702</v>
      </c>
      <c r="N1192" s="86">
        <v>0.72</v>
      </c>
      <c r="O1192" s="87" t="s">
        <v>691</v>
      </c>
      <c r="P1192" s="87" t="s">
        <v>691</v>
      </c>
      <c r="Q1192" s="87" t="s">
        <v>691</v>
      </c>
      <c r="R1192" s="87" t="s">
        <v>691</v>
      </c>
      <c r="S1192" s="87" t="s">
        <v>691</v>
      </c>
      <c r="T1192" s="87" t="s">
        <v>691</v>
      </c>
      <c r="U1192" s="87" t="s">
        <v>691</v>
      </c>
      <c r="V1192" s="87" t="s">
        <v>691</v>
      </c>
      <c r="W1192" s="85">
        <v>0</v>
      </c>
      <c r="X1192" s="47">
        <v>1.8107903125000002E-2</v>
      </c>
      <c r="Y1192" s="9">
        <v>3.67</v>
      </c>
      <c r="Z1192" s="10">
        <v>151.74138546161169</v>
      </c>
      <c r="AA1192" s="10">
        <v>131.11061453838829</v>
      </c>
      <c r="AB1192" s="11">
        <v>1</v>
      </c>
      <c r="AC1192" s="12">
        <v>0</v>
      </c>
      <c r="AD1192" s="153">
        <f>VLOOKUP(D1192,'Dados Base'!$B:$K,9,FALSE)*31536000/VLOOKUP($F1192,F:H,MATCH(H1191,F1191:AF1191,0),FALSE)</f>
        <v>24859.662567915355</v>
      </c>
      <c r="AE1192" s="153">
        <f>VLOOKUP(D1192,'Dados Base'!$B:$K,10,FALSE)*31536000/VLOOKUP($F1192,F:H,MATCH(H1191,F1191:AF1191,0),FALSE)</f>
        <v>3366.7257649413782</v>
      </c>
      <c r="AF1192" s="14">
        <v>66.28</v>
      </c>
      <c r="AG1192" s="15">
        <v>73.53</v>
      </c>
      <c r="AH1192" s="14">
        <v>46.31</v>
      </c>
      <c r="AI1192" s="14">
        <v>21.44</v>
      </c>
      <c r="AJ1192" s="14">
        <v>100</v>
      </c>
      <c r="AK1192" s="72">
        <f>(SUMIFS('Banco de Indicadores Mun. (2)'!I:I,'Banco de Indicadores Mun. (2)'!B:B,'Banco de Indicadores - Mun. (1)'!B1192,'Banco de Indicadores Mun. (2)'!A:A,'Banco de Indicadores - Mun. (1)'!A1192) / VLOOKUP(D1192,'Dados Base'!$B:$K,8,FALSE)) * 100</f>
        <v>2.5050479999999999</v>
      </c>
      <c r="AL1192" s="72">
        <f>(SUMIFS('Banco de Indicadores Mun. (2)'!I:I,'Banco de Indicadores Mun. (2)'!B:B,'Banco de Indicadores - Mun. (1)'!B1192,'Banco de Indicadores Mun. (2)'!A:A,'Banco de Indicadores - Mun. (1)'!A1192) / VLOOKUP(D1192,'Dados Base'!$B:$K,9,FALSE)) * 100</f>
        <v>1.1359044740024185</v>
      </c>
      <c r="AM1192" s="72">
        <f>(SUMIFS('Banco de Indicadores Mun. (2)'!J:J,'Banco de Indicadores Mun. (2)'!B:B,'Banco de Indicadores - Mun. (1)'!B1192,'Banco de Indicadores Mun. (2)'!A:A,'Banco de Indicadores - Mun. (1)'!A1192) / VLOOKUP(D1192,'Dados Base'!$B:$K,7,FALSE)) * 100</f>
        <v>3.4949695817490496</v>
      </c>
      <c r="AN1192" s="72">
        <f>(SUMIFS('Banco de Indicadores Mun. (2)'!K:K,'Banco de Indicadores Mun. (2)'!B:B,'Banco de Indicadores - Mun. (1)'!B1192,'Banco de Indicadores Mun. (2)'!A:A,'Banco de Indicadores - Mun. (1)'!A1192) / VLOOKUP(D1192,'Dados Base'!$B:$K,10,FALSE)) * 100</f>
        <v>0.18049999999999999</v>
      </c>
      <c r="AO1192" s="21">
        <v>0</v>
      </c>
      <c r="AP1192" s="125">
        <v>0</v>
      </c>
      <c r="AQ1192" s="17">
        <v>0</v>
      </c>
      <c r="AR1192" s="18">
        <v>9.8000000000000007</v>
      </c>
      <c r="AS1192" s="20">
        <v>87.330920175271473</v>
      </c>
      <c r="AT1192" s="20">
        <v>64.712211849876141</v>
      </c>
      <c r="AU1192" s="20">
        <v>53.646919753656221</v>
      </c>
      <c r="AV1192" s="21">
        <v>6.11</v>
      </c>
      <c r="AW1192" s="21">
        <v>0</v>
      </c>
      <c r="AX1192" s="21">
        <v>0</v>
      </c>
      <c r="AY1192" s="116">
        <v>343.61902408288921</v>
      </c>
    </row>
    <row r="1193" spans="1:51" ht="15" x14ac:dyDescent="0.25">
      <c r="A1193" s="144">
        <v>2016</v>
      </c>
      <c r="B1193" s="77" t="s">
        <v>548</v>
      </c>
      <c r="C1193" s="78">
        <v>6</v>
      </c>
      <c r="D1193" s="77">
        <v>3548708</v>
      </c>
      <c r="E1193" s="78">
        <v>35487086</v>
      </c>
      <c r="F1193" s="78" t="str">
        <f t="shared" si="45"/>
        <v>354870862016</v>
      </c>
      <c r="G1193" s="79">
        <v>0.71485255648322532</v>
      </c>
      <c r="H1193" s="80">
        <f t="shared" si="44"/>
        <v>795541</v>
      </c>
      <c r="I1193" s="81">
        <v>782548</v>
      </c>
      <c r="J1193" s="82">
        <v>12993</v>
      </c>
      <c r="K1193" s="83">
        <f>(H1193)/VLOOKUP(D1193,'Dados Base'!$B:$K,6,FALSE)</f>
        <v>1958.5922497414938</v>
      </c>
      <c r="L1193" s="88">
        <f t="shared" si="46"/>
        <v>98.366771794288411</v>
      </c>
      <c r="M1193" s="85" t="s">
        <v>702</v>
      </c>
      <c r="N1193" s="86">
        <v>0.80500000000000005</v>
      </c>
      <c r="O1193" s="87" t="s">
        <v>691</v>
      </c>
      <c r="P1193" s="87" t="s">
        <v>691</v>
      </c>
      <c r="Q1193" s="87" t="s">
        <v>691</v>
      </c>
      <c r="R1193" s="87" t="s">
        <v>691</v>
      </c>
      <c r="S1193" s="87" t="s">
        <v>691</v>
      </c>
      <c r="T1193" s="87" t="s">
        <v>691</v>
      </c>
      <c r="U1193" s="87" t="s">
        <v>691</v>
      </c>
      <c r="V1193" s="87" t="s">
        <v>691</v>
      </c>
      <c r="W1193" s="85">
        <v>79.209999999999994</v>
      </c>
      <c r="X1193" s="47">
        <v>3.2503006134259258</v>
      </c>
      <c r="Y1193" s="9">
        <v>889.34</v>
      </c>
      <c r="Z1193" s="10">
        <v>11271.019577391664</v>
      </c>
      <c r="AA1193" s="10">
        <v>32387.278422608339</v>
      </c>
      <c r="AB1193" s="11">
        <v>125</v>
      </c>
      <c r="AC1193" s="12">
        <v>4</v>
      </c>
      <c r="AD1193" s="153">
        <f>VLOOKUP(D1193,'Dados Base'!$B:$K,9,FALSE)*31536000/VLOOKUP($F1193,F:H,MATCH(H1192,F1192:AF1192,0),FALSE)</f>
        <v>376.58901301127156</v>
      </c>
      <c r="AE1193" s="153">
        <f>VLOOKUP(D1193,'Dados Base'!$B:$K,10,FALSE)*31536000/VLOOKUP($F1193,F:H,MATCH(H1192,F1192:AF1192,0),FALSE)</f>
        <v>49.947595409916012</v>
      </c>
      <c r="AF1193" s="14">
        <v>100</v>
      </c>
      <c r="AG1193" s="15">
        <v>99.35</v>
      </c>
      <c r="AH1193" s="14">
        <v>95.07</v>
      </c>
      <c r="AI1193" s="14">
        <v>40.9</v>
      </c>
      <c r="AJ1193" s="14">
        <v>100</v>
      </c>
      <c r="AK1193" s="72">
        <f>(SUMIFS('Banco de Indicadores Mun. (2)'!I:I,'Banco de Indicadores Mun. (2)'!B:B,'Banco de Indicadores - Mun. (1)'!B1193,'Banco de Indicadores Mun. (2)'!A:A,'Banco de Indicadores - Mun. (1)'!A1193) / VLOOKUP(D1193,'Dados Base'!$B:$K,8,FALSE)) * 100</f>
        <v>176.81107932011332</v>
      </c>
      <c r="AL1193" s="72">
        <f>(SUMIFS('Banco de Indicadores Mun. (2)'!I:I,'Banco de Indicadores Mun. (2)'!B:B,'Banco de Indicadores - Mun. (1)'!B1193,'Banco de Indicadores Mun. (2)'!A:A,'Banco de Indicadores - Mun. (1)'!A1193) / VLOOKUP(D1193,'Dados Base'!$B:$K,9,FALSE)) * 100</f>
        <v>65.699274736842099</v>
      </c>
      <c r="AM1193" s="72">
        <f>(SUMIFS('Banco de Indicadores Mun. (2)'!J:J,'Banco de Indicadores Mun. (2)'!B:B,'Banco de Indicadores - Mun. (1)'!B1193,'Banco de Indicadores Mun. (2)'!A:A,'Banco de Indicadores - Mun. (1)'!A1193) / VLOOKUP(D1193,'Dados Base'!$B:$K,7,FALSE)) * 100</f>
        <v>257.45494273127758</v>
      </c>
      <c r="AN1193" s="72">
        <f>(SUMIFS('Banco de Indicadores Mun. (2)'!K:K,'Banco de Indicadores Mun. (2)'!B:B,'Banco de Indicadores - Mun. (1)'!B1193,'Banco de Indicadores Mun. (2)'!A:A,'Banco de Indicadores - Mun. (1)'!A1193) / VLOOKUP(D1193,'Dados Base'!$B:$K,10,FALSE)) * 100</f>
        <v>31.524119047618981</v>
      </c>
      <c r="AO1193" s="21">
        <v>0</v>
      </c>
      <c r="AP1193" s="125">
        <v>0.12570062385219619</v>
      </c>
      <c r="AQ1193" s="17">
        <v>0</v>
      </c>
      <c r="AR1193" s="18">
        <v>8</v>
      </c>
      <c r="AS1193" s="20">
        <v>89.671523307777463</v>
      </c>
      <c r="AT1193" s="20">
        <v>28.69488745848879</v>
      </c>
      <c r="AU1193" s="20">
        <v>25.81644290712309</v>
      </c>
      <c r="AV1193" s="21">
        <v>3.7</v>
      </c>
      <c r="AW1193" s="21">
        <v>13</v>
      </c>
      <c r="AX1193" s="21">
        <v>4</v>
      </c>
      <c r="AY1193" s="116">
        <v>181.24320795640938</v>
      </c>
    </row>
    <row r="1194" spans="1:51" ht="15" x14ac:dyDescent="0.25">
      <c r="A1194" s="144">
        <v>2016</v>
      </c>
      <c r="B1194" s="77" t="s">
        <v>549</v>
      </c>
      <c r="C1194" s="78">
        <v>6</v>
      </c>
      <c r="D1194" s="77">
        <v>3548807</v>
      </c>
      <c r="E1194" s="78">
        <v>35488076</v>
      </c>
      <c r="F1194" s="78" t="str">
        <f t="shared" si="45"/>
        <v>354880762016</v>
      </c>
      <c r="G1194" s="79">
        <v>0.34920926079979875</v>
      </c>
      <c r="H1194" s="80">
        <f t="shared" si="44"/>
        <v>150732</v>
      </c>
      <c r="I1194" s="81">
        <v>150732</v>
      </c>
      <c r="J1194" s="82">
        <v>0</v>
      </c>
      <c r="K1194" s="83">
        <f>(H1194)/VLOOKUP(D1194,'Dados Base'!$B:$K,6,FALSE)</f>
        <v>9813.28125</v>
      </c>
      <c r="L1194" s="88">
        <f t="shared" si="46"/>
        <v>100</v>
      </c>
      <c r="M1194" s="85" t="s">
        <v>702</v>
      </c>
      <c r="N1194" s="86">
        <v>0.86199999999999999</v>
      </c>
      <c r="O1194" s="87" t="s">
        <v>691</v>
      </c>
      <c r="P1194" s="87" t="s">
        <v>691</v>
      </c>
      <c r="Q1194" s="87" t="s">
        <v>691</v>
      </c>
      <c r="R1194" s="87" t="s">
        <v>691</v>
      </c>
      <c r="S1194" s="87" t="s">
        <v>691</v>
      </c>
      <c r="T1194" s="87" t="s">
        <v>691</v>
      </c>
      <c r="U1194" s="87" t="s">
        <v>691</v>
      </c>
      <c r="V1194" s="87" t="s">
        <v>691</v>
      </c>
      <c r="W1194" s="85">
        <v>0</v>
      </c>
      <c r="X1194" s="47">
        <v>0.52511958333333331</v>
      </c>
      <c r="Y1194" s="9">
        <v>142.94</v>
      </c>
      <c r="Z1194" s="10">
        <v>7133.4599399999997</v>
      </c>
      <c r="AA1194" s="10">
        <v>1443.0900599999995</v>
      </c>
      <c r="AB1194" s="11">
        <v>57</v>
      </c>
      <c r="AC1194" s="12">
        <v>1</v>
      </c>
      <c r="AD1194" s="153">
        <f>VLOOKUP(D1194,'Dados Base'!$B:$K,9,FALSE)*31536000/VLOOKUP($F1194,F:H,MATCH(H1193,F1193:AF1193,0),FALSE)</f>
        <v>48.120372581800815</v>
      </c>
      <c r="AE1194" s="153">
        <f>VLOOKUP(D1194,'Dados Base'!$B:$K,10,FALSE)*31536000/VLOOKUP($F1194,F:H,MATCH(H1193,F1193:AF1193,0),FALSE)</f>
        <v>8.3687604490088354</v>
      </c>
      <c r="AF1194" s="14">
        <v>100</v>
      </c>
      <c r="AG1194" s="15">
        <v>100</v>
      </c>
      <c r="AH1194" s="14">
        <v>100</v>
      </c>
      <c r="AI1194" s="14">
        <v>12.21</v>
      </c>
      <c r="AJ1194" s="14">
        <v>100</v>
      </c>
      <c r="AK1194" s="72">
        <f>(SUMIFS('Banco de Indicadores Mun. (2)'!I:I,'Banco de Indicadores Mun. (2)'!B:B,'Banco de Indicadores - Mun. (1)'!B1194,'Banco de Indicadores Mun. (2)'!A:A,'Banco de Indicadores - Mun. (1)'!A1194) / VLOOKUP(D1194,'Dados Base'!$B:$K,8,FALSE)) * 100</f>
        <v>38.226111111111116</v>
      </c>
      <c r="AL1194" s="72">
        <f>(SUMIFS('Banco de Indicadores Mun. (2)'!I:I,'Banco de Indicadores Mun. (2)'!B:B,'Banco de Indicadores - Mun. (1)'!B1194,'Banco de Indicadores Mun. (2)'!A:A,'Banco de Indicadores - Mun. (1)'!A1194) / VLOOKUP(D1194,'Dados Base'!$B:$K,9,FALSE)) * 100</f>
        <v>14.958043478260871</v>
      </c>
      <c r="AM1194" s="72">
        <f>(SUMIFS('Banco de Indicadores Mun. (2)'!J:J,'Banco de Indicadores Mun. (2)'!B:B,'Banco de Indicadores - Mun. (1)'!B1194,'Banco de Indicadores Mun. (2)'!A:A,'Banco de Indicadores - Mun. (1)'!A1194) / VLOOKUP(D1194,'Dados Base'!$B:$K,7,FALSE)) * 100</f>
        <v>0</v>
      </c>
      <c r="AN1194" s="72">
        <f>(SUMIFS('Banco de Indicadores Mun. (2)'!K:K,'Banco de Indicadores Mun. (2)'!B:B,'Banco de Indicadores - Mun. (1)'!B1194,'Banco de Indicadores Mun. (2)'!A:A,'Banco de Indicadores - Mun. (1)'!A1194) / VLOOKUP(D1194,'Dados Base'!$B:$K,10,FALSE)) * 100</f>
        <v>86.00875000000002</v>
      </c>
      <c r="AO1194" s="21">
        <v>0</v>
      </c>
      <c r="AP1194" s="125">
        <v>0</v>
      </c>
      <c r="AQ1194" s="17">
        <v>0</v>
      </c>
      <c r="AR1194" s="18">
        <v>8</v>
      </c>
      <c r="AS1194" s="20">
        <v>100</v>
      </c>
      <c r="AT1194" s="20">
        <v>91.399999999999991</v>
      </c>
      <c r="AU1194" s="20">
        <v>83.1740028333071</v>
      </c>
      <c r="AV1194" s="21">
        <v>9.8699999999999992</v>
      </c>
      <c r="AW1194" s="21">
        <v>18</v>
      </c>
      <c r="AX1194" s="21">
        <v>1</v>
      </c>
      <c r="AY1194" s="116">
        <v>0.59510254410304964</v>
      </c>
    </row>
    <row r="1195" spans="1:51" ht="15" x14ac:dyDescent="0.25">
      <c r="A1195" s="144">
        <v>2016</v>
      </c>
      <c r="B1195" s="77" t="s">
        <v>550</v>
      </c>
      <c r="C1195" s="78">
        <v>13</v>
      </c>
      <c r="D1195" s="77">
        <v>3548906</v>
      </c>
      <c r="E1195" s="78">
        <v>354890613</v>
      </c>
      <c r="F1195" s="78" t="str">
        <f t="shared" si="45"/>
        <v>3548906132016</v>
      </c>
      <c r="G1195" s="79">
        <v>1.1191404784773207</v>
      </c>
      <c r="H1195" s="80">
        <f t="shared" si="44"/>
        <v>235096</v>
      </c>
      <c r="I1195" s="81">
        <v>225681</v>
      </c>
      <c r="J1195" s="82">
        <v>9415</v>
      </c>
      <c r="K1195" s="83">
        <f>(H1195)/VLOOKUP(D1195,'Dados Base'!$B:$K,6,FALSE)</f>
        <v>206.05826876555761</v>
      </c>
      <c r="L1195" s="88">
        <f t="shared" si="46"/>
        <v>95.995253003028552</v>
      </c>
      <c r="M1195" s="85" t="s">
        <v>702</v>
      </c>
      <c r="N1195" s="86">
        <v>0.80500000000000005</v>
      </c>
      <c r="O1195" s="87" t="s">
        <v>691</v>
      </c>
      <c r="P1195" s="87" t="s">
        <v>691</v>
      </c>
      <c r="Q1195" s="87" t="s">
        <v>691</v>
      </c>
      <c r="R1195" s="87" t="s">
        <v>691</v>
      </c>
      <c r="S1195" s="87" t="s">
        <v>691</v>
      </c>
      <c r="T1195" s="87" t="s">
        <v>691</v>
      </c>
      <c r="U1195" s="87" t="s">
        <v>691</v>
      </c>
      <c r="V1195" s="87" t="s">
        <v>691</v>
      </c>
      <c r="W1195" s="85">
        <v>0</v>
      </c>
      <c r="X1195" s="47">
        <v>0.78618360845370372</v>
      </c>
      <c r="Y1195" s="9">
        <v>210.6</v>
      </c>
      <c r="Z1195" s="10">
        <v>10405.328796</v>
      </c>
      <c r="AA1195" s="10">
        <v>2230.7792039999999</v>
      </c>
      <c r="AB1195" s="11">
        <v>26</v>
      </c>
      <c r="AC1195" s="12">
        <v>2</v>
      </c>
      <c r="AD1195" s="153">
        <f>VLOOKUP(D1195,'Dados Base'!$B:$K,9,FALSE)*31536000/VLOOKUP($F1195,F:H,MATCH(H1194,F1194:AF1194,0),FALSE)</f>
        <v>1746.5151257358696</v>
      </c>
      <c r="AE1195" s="153">
        <f>VLOOKUP(D1195,'Dados Base'!$B:$K,10,FALSE)*31536000/VLOOKUP($F1195,F:H,MATCH(H1194,F1194:AF1194,0),FALSE)</f>
        <v>198.52860108211107</v>
      </c>
      <c r="AF1195" s="14">
        <v>95.99</v>
      </c>
      <c r="AG1195" s="15">
        <v>100</v>
      </c>
      <c r="AH1195" s="14">
        <v>95.99</v>
      </c>
      <c r="AI1195" s="14">
        <v>43.57</v>
      </c>
      <c r="AJ1195" s="14">
        <v>100</v>
      </c>
      <c r="AK1195" s="72">
        <f>(SUMIFS('Banco de Indicadores Mun. (2)'!I:I,'Banco de Indicadores Mun. (2)'!B:B,'Banco de Indicadores - Mun. (1)'!B1195,'Banco de Indicadores Mun. (2)'!A:A,'Banco de Indicadores - Mun. (1)'!A1195) / VLOOKUP(D1195,'Dados Base'!$B:$K,8,FALSE)) * 100</f>
        <v>19.388286527514236</v>
      </c>
      <c r="AL1195" s="72">
        <f>(SUMIFS('Banco de Indicadores Mun. (2)'!I:I,'Banco de Indicadores Mun. (2)'!B:B,'Banco de Indicadores - Mun. (1)'!B1195,'Banco de Indicadores Mun. (2)'!A:A,'Banco de Indicadores - Mun. (1)'!A1195) / VLOOKUP(D1195,'Dados Base'!$B:$K,9,FALSE)) * 100</f>
        <v>7.8476397849462369</v>
      </c>
      <c r="AM1195" s="72">
        <f>(SUMIFS('Banco de Indicadores Mun. (2)'!J:J,'Banco de Indicadores Mun. (2)'!B:B,'Banco de Indicadores - Mun. (1)'!B1195,'Banco de Indicadores Mun. (2)'!A:A,'Banco de Indicadores - Mun. (1)'!A1195) / VLOOKUP(D1195,'Dados Base'!$B:$K,7,FALSE)) * 100</f>
        <v>16.927168865435359</v>
      </c>
      <c r="AN1195" s="72">
        <f>(SUMIFS('Banco de Indicadores Mun. (2)'!K:K,'Banco de Indicadores Mun. (2)'!B:B,'Banco de Indicadores - Mun. (1)'!B1195,'Banco de Indicadores Mun. (2)'!A:A,'Banco de Indicadores - Mun. (1)'!A1195) / VLOOKUP(D1195,'Dados Base'!$B:$K,10,FALSE)) * 100</f>
        <v>25.69074324324324</v>
      </c>
      <c r="AO1195" s="21">
        <v>1</v>
      </c>
      <c r="AP1195" s="125">
        <v>0.42535815156361656</v>
      </c>
      <c r="AQ1195" s="17">
        <v>24</v>
      </c>
      <c r="AR1195" s="18">
        <v>9.6</v>
      </c>
      <c r="AS1195" s="20">
        <v>100</v>
      </c>
      <c r="AT1195" s="20">
        <v>90.7</v>
      </c>
      <c r="AU1195" s="20">
        <v>82.345994478679671</v>
      </c>
      <c r="AV1195" s="21">
        <v>9.86</v>
      </c>
      <c r="AW1195" s="21">
        <v>1</v>
      </c>
      <c r="AX1195" s="21">
        <v>2</v>
      </c>
      <c r="AY1195" s="116">
        <v>17.615795917240302</v>
      </c>
    </row>
    <row r="1196" spans="1:51" ht="15" x14ac:dyDescent="0.25">
      <c r="A1196" s="144">
        <v>2016</v>
      </c>
      <c r="B1196" s="77" t="s">
        <v>551</v>
      </c>
      <c r="C1196" s="78">
        <v>18</v>
      </c>
      <c r="D1196" s="77">
        <v>3549003</v>
      </c>
      <c r="E1196" s="78">
        <v>354900318</v>
      </c>
      <c r="F1196" s="78" t="str">
        <f t="shared" si="45"/>
        <v>3549003182016</v>
      </c>
      <c r="G1196" s="79">
        <v>-0.4233203545008446</v>
      </c>
      <c r="H1196" s="80">
        <f t="shared" si="44"/>
        <v>2723</v>
      </c>
      <c r="I1196" s="81">
        <v>2191</v>
      </c>
      <c r="J1196" s="82">
        <v>532</v>
      </c>
      <c r="K1196" s="83">
        <f>(H1196)/VLOOKUP(D1196,'Dados Base'!$B:$K,6,FALSE)</f>
        <v>36.152416356877325</v>
      </c>
      <c r="L1196" s="88">
        <f t="shared" si="46"/>
        <v>80.462724935732638</v>
      </c>
      <c r="M1196" s="85" t="s">
        <v>702</v>
      </c>
      <c r="N1196" s="86">
        <v>0.72299999999999998</v>
      </c>
      <c r="O1196" s="87" t="s">
        <v>691</v>
      </c>
      <c r="P1196" s="87" t="s">
        <v>691</v>
      </c>
      <c r="Q1196" s="87" t="s">
        <v>691</v>
      </c>
      <c r="R1196" s="87" t="s">
        <v>691</v>
      </c>
      <c r="S1196" s="87" t="s">
        <v>691</v>
      </c>
      <c r="T1196" s="87" t="s">
        <v>691</v>
      </c>
      <c r="U1196" s="87" t="s">
        <v>691</v>
      </c>
      <c r="V1196" s="87" t="s">
        <v>691</v>
      </c>
      <c r="W1196" s="85">
        <v>0</v>
      </c>
      <c r="X1196" s="47">
        <v>6.318210937499999E-3</v>
      </c>
      <c r="Y1196" s="9">
        <v>1.55</v>
      </c>
      <c r="Z1196" s="10">
        <v>95.644800000000004</v>
      </c>
      <c r="AA1196" s="10">
        <v>23.911200000000001</v>
      </c>
      <c r="AB1196" s="11">
        <v>0</v>
      </c>
      <c r="AC1196" s="12">
        <v>0</v>
      </c>
      <c r="AD1196" s="153">
        <f>VLOOKUP(D1196,'Dados Base'!$B:$K,9,FALSE)*31536000/VLOOKUP($F1196,F:H,MATCH(H1195,F1195:AF1195,0),FALSE)</f>
        <v>6485.5526992287914</v>
      </c>
      <c r="AE1196" s="153">
        <f>VLOOKUP(D1196,'Dados Base'!$B:$K,10,FALSE)*31536000/VLOOKUP($F1196,F:H,MATCH(H1195,F1195:AF1195,0),FALSE)</f>
        <v>579.06720528828475</v>
      </c>
      <c r="AF1196" s="14">
        <v>89.1</v>
      </c>
      <c r="AG1196" s="15">
        <v>77.58</v>
      </c>
      <c r="AH1196" s="14">
        <v>86.62</v>
      </c>
      <c r="AI1196" s="14">
        <v>15.25</v>
      </c>
      <c r="AJ1196" s="14">
        <v>100</v>
      </c>
      <c r="AK1196" s="72">
        <f>(SUMIFS('Banco de Indicadores Mun. (2)'!I:I,'Banco de Indicadores Mun. (2)'!B:B,'Banco de Indicadores - Mun. (1)'!B1196,'Banco de Indicadores Mun. (2)'!A:A,'Banco de Indicadores - Mun. (1)'!A1196) / VLOOKUP(D1196,'Dados Base'!$B:$K,8,FALSE)) * 100</f>
        <v>10.641277777777782</v>
      </c>
      <c r="AL1196" s="72">
        <f>(SUMIFS('Banco de Indicadores Mun. (2)'!I:I,'Banco de Indicadores Mun. (2)'!B:B,'Banco de Indicadores - Mun. (1)'!B1196,'Banco de Indicadores Mun. (2)'!A:A,'Banco de Indicadores - Mun. (1)'!A1196) / VLOOKUP(D1196,'Dados Base'!$B:$K,9,FALSE)) * 100</f>
        <v>3.4204107142857145</v>
      </c>
      <c r="AM1196" s="72">
        <f>(SUMIFS('Banco de Indicadores Mun. (2)'!J:J,'Banco de Indicadores Mun. (2)'!B:B,'Banco de Indicadores - Mun. (1)'!B1196,'Banco de Indicadores Mun. (2)'!A:A,'Banco de Indicadores - Mun. (1)'!A1196) / VLOOKUP(D1196,'Dados Base'!$B:$K,7,FALSE)) * 100</f>
        <v>8.6803076923076965</v>
      </c>
      <c r="AN1196" s="72">
        <f>(SUMIFS('Banco de Indicadores Mun. (2)'!K:K,'Banco de Indicadores Mun. (2)'!B:B,'Banco de Indicadores - Mun. (1)'!B1196,'Banco de Indicadores Mun. (2)'!A:A,'Banco de Indicadores - Mun. (1)'!A1196) / VLOOKUP(D1196,'Dados Base'!$B:$K,10,FALSE)) * 100</f>
        <v>15.739800000000001</v>
      </c>
      <c r="AO1196" s="21">
        <v>0</v>
      </c>
      <c r="AP1196" s="125">
        <v>0</v>
      </c>
      <c r="AQ1196" s="17">
        <v>0</v>
      </c>
      <c r="AR1196" s="18">
        <v>9</v>
      </c>
      <c r="AS1196" s="20">
        <v>100</v>
      </c>
      <c r="AT1196" s="20">
        <v>100</v>
      </c>
      <c r="AU1196" s="20">
        <v>80</v>
      </c>
      <c r="AV1196" s="21">
        <v>10</v>
      </c>
      <c r="AW1196" s="21">
        <v>0</v>
      </c>
      <c r="AX1196" s="21">
        <v>0</v>
      </c>
      <c r="AY1196" s="116">
        <v>112.95127798983842</v>
      </c>
    </row>
    <row r="1197" spans="1:51" ht="15" x14ac:dyDescent="0.25">
      <c r="A1197" s="144">
        <v>2016</v>
      </c>
      <c r="B1197" s="77" t="s">
        <v>552</v>
      </c>
      <c r="C1197" s="78">
        <v>9</v>
      </c>
      <c r="D1197" s="77">
        <v>3549102</v>
      </c>
      <c r="E1197" s="78">
        <v>35491029</v>
      </c>
      <c r="F1197" s="78" t="str">
        <f t="shared" si="45"/>
        <v>354910292016</v>
      </c>
      <c r="G1197" s="79">
        <v>0.55504795232714788</v>
      </c>
      <c r="H1197" s="80">
        <f t="shared" si="44"/>
        <v>86021</v>
      </c>
      <c r="I1197" s="81">
        <v>83414</v>
      </c>
      <c r="J1197" s="82">
        <v>2607</v>
      </c>
      <c r="K1197" s="83">
        <f>(H1197)/VLOOKUP(D1197,'Dados Base'!$B:$K,6,FALSE)</f>
        <v>166.65891698149764</v>
      </c>
      <c r="L1197" s="88">
        <f t="shared" si="46"/>
        <v>96.969344694900087</v>
      </c>
      <c r="M1197" s="85" t="s">
        <v>702</v>
      </c>
      <c r="N1197" s="86">
        <v>0.79700000000000004</v>
      </c>
      <c r="O1197" s="87" t="s">
        <v>691</v>
      </c>
      <c r="P1197" s="87" t="s">
        <v>691</v>
      </c>
      <c r="Q1197" s="87" t="s">
        <v>691</v>
      </c>
      <c r="R1197" s="87" t="s">
        <v>691</v>
      </c>
      <c r="S1197" s="87" t="s">
        <v>691</v>
      </c>
      <c r="T1197" s="87" t="s">
        <v>691</v>
      </c>
      <c r="U1197" s="87" t="s">
        <v>691</v>
      </c>
      <c r="V1197" s="87" t="s">
        <v>691</v>
      </c>
      <c r="W1197" s="85">
        <v>0</v>
      </c>
      <c r="X1197" s="47">
        <v>0.25922786770833334</v>
      </c>
      <c r="Y1197" s="9">
        <v>68.790000000000006</v>
      </c>
      <c r="Z1197" s="10">
        <v>3183.0844076642397</v>
      </c>
      <c r="AA1197" s="10">
        <v>1460.4295923357606</v>
      </c>
      <c r="AB1197" s="11">
        <v>13</v>
      </c>
      <c r="AC1197" s="12">
        <v>0</v>
      </c>
      <c r="AD1197" s="153">
        <f>VLOOKUP(D1197,'Dados Base'!$B:$K,9,FALSE)*31536000/VLOOKUP($F1197,F:H,MATCH(H1196,F1196:AF1196,0),FALSE)</f>
        <v>2555.2588321456387</v>
      </c>
      <c r="AE1197" s="153">
        <f>VLOOKUP(D1197,'Dados Base'!$B:$K,10,FALSE)*31536000/VLOOKUP($F1197,F:H,MATCH(H1196,F1196:AF1196,0),FALSE)</f>
        <v>304.28476767301009</v>
      </c>
      <c r="AF1197" s="14">
        <v>99</v>
      </c>
      <c r="AG1197" s="15">
        <v>96.01</v>
      </c>
      <c r="AH1197" s="14">
        <v>97.28</v>
      </c>
      <c r="AI1197" s="14">
        <v>27.57</v>
      </c>
      <c r="AJ1197" s="14">
        <v>100</v>
      </c>
      <c r="AK1197" s="72">
        <f>(SUMIFS('Banco de Indicadores Mun. (2)'!I:I,'Banco de Indicadores Mun. (2)'!B:B,'Banco de Indicadores - Mun. (1)'!B1197,'Banco de Indicadores Mun. (2)'!A:A,'Banco de Indicadores - Mun. (1)'!A1197) / VLOOKUP(D1197,'Dados Base'!$B:$K,8,FALSE)) * 100</f>
        <v>38.834365079365071</v>
      </c>
      <c r="AL1197" s="72">
        <f>(SUMIFS('Banco de Indicadores Mun. (2)'!I:I,'Banco de Indicadores Mun. (2)'!B:B,'Banco de Indicadores - Mun. (1)'!B1197,'Banco de Indicadores Mun. (2)'!A:A,'Banco de Indicadores - Mun. (1)'!A1197) / VLOOKUP(D1197,'Dados Base'!$B:$K,9,FALSE)) * 100</f>
        <v>14.04054519368723</v>
      </c>
      <c r="AM1197" s="72">
        <f>(SUMIFS('Banco de Indicadores Mun. (2)'!J:J,'Banco de Indicadores Mun. (2)'!B:B,'Banco de Indicadores - Mun. (1)'!B1197,'Banco de Indicadores Mun. (2)'!A:A,'Banco de Indicadores - Mun. (1)'!A1197) / VLOOKUP(D1197,'Dados Base'!$B:$K,7,FALSE)) * 100</f>
        <v>57.069059171597623</v>
      </c>
      <c r="AN1197" s="72">
        <f>(SUMIFS('Banco de Indicadores Mun. (2)'!K:K,'Banco de Indicadores Mun. (2)'!B:B,'Banco de Indicadores - Mun. (1)'!B1197,'Banco de Indicadores Mun. (2)'!A:A,'Banco de Indicadores - Mun. (1)'!A1197) / VLOOKUP(D1197,'Dados Base'!$B:$K,10,FALSE)) * 100</f>
        <v>1.7058915662650602</v>
      </c>
      <c r="AO1197" s="21">
        <v>0</v>
      </c>
      <c r="AP1197" s="125">
        <v>0</v>
      </c>
      <c r="AQ1197" s="17">
        <v>0</v>
      </c>
      <c r="AR1197" s="18">
        <v>10</v>
      </c>
      <c r="AS1197" s="20">
        <v>97.954376096728453</v>
      </c>
      <c r="AT1197" s="20">
        <v>97.954376096728453</v>
      </c>
      <c r="AU1197" s="20">
        <v>68.549042980472109</v>
      </c>
      <c r="AV1197" s="21">
        <v>7.92</v>
      </c>
      <c r="AW1197" s="21">
        <v>0</v>
      </c>
      <c r="AX1197" s="21">
        <v>0</v>
      </c>
      <c r="AY1197" s="116">
        <v>0</v>
      </c>
    </row>
    <row r="1198" spans="1:51" ht="15" x14ac:dyDescent="0.25">
      <c r="A1198" s="144">
        <v>2016</v>
      </c>
      <c r="B1198" s="77" t="s">
        <v>553</v>
      </c>
      <c r="C1198" s="78">
        <v>18</v>
      </c>
      <c r="D1198" s="77">
        <v>3549201</v>
      </c>
      <c r="E1198" s="78">
        <v>354920118</v>
      </c>
      <c r="F1198" s="78" t="str">
        <f t="shared" si="45"/>
        <v>3549201182016</v>
      </c>
      <c r="G1198" s="79">
        <v>-0.45112185779280223</v>
      </c>
      <c r="H1198" s="80">
        <f t="shared" si="44"/>
        <v>2508</v>
      </c>
      <c r="I1198" s="81">
        <v>1927</v>
      </c>
      <c r="J1198" s="82">
        <v>581</v>
      </c>
      <c r="K1198" s="83">
        <f>(H1198)/VLOOKUP(D1198,'Dados Base'!$B:$K,6,FALSE)</f>
        <v>19.362309889600866</v>
      </c>
      <c r="L1198" s="88">
        <f t="shared" si="46"/>
        <v>76.834130781499198</v>
      </c>
      <c r="M1198" s="85" t="s">
        <v>702</v>
      </c>
      <c r="N1198" s="86">
        <v>0.72</v>
      </c>
      <c r="O1198" s="87" t="s">
        <v>691</v>
      </c>
      <c r="P1198" s="87" t="s">
        <v>691</v>
      </c>
      <c r="Q1198" s="87" t="s">
        <v>691</v>
      </c>
      <c r="R1198" s="87" t="s">
        <v>691</v>
      </c>
      <c r="S1198" s="87" t="s">
        <v>691</v>
      </c>
      <c r="T1198" s="87" t="s">
        <v>691</v>
      </c>
      <c r="U1198" s="87" t="s">
        <v>691</v>
      </c>
      <c r="V1198" s="87" t="s">
        <v>691</v>
      </c>
      <c r="W1198" s="85">
        <v>0</v>
      </c>
      <c r="X1198" s="47">
        <v>6.3131062499999996E-3</v>
      </c>
      <c r="Y1198" s="9">
        <v>1.39</v>
      </c>
      <c r="Z1198" s="10">
        <v>98.856179999999995</v>
      </c>
      <c r="AA1198" s="10">
        <v>8.7118199999999995</v>
      </c>
      <c r="AB1198" s="11">
        <v>0</v>
      </c>
      <c r="AC1198" s="12">
        <v>0</v>
      </c>
      <c r="AD1198" s="153">
        <f>VLOOKUP(D1198,'Dados Base'!$B:$K,9,FALSE)*31536000/VLOOKUP($F1198,F:H,MATCH(H1197,F1197:AF1197,0),FALSE)</f>
        <v>12071.196172248803</v>
      </c>
      <c r="AE1198" s="153">
        <f>VLOOKUP(D1198,'Dados Base'!$B:$K,10,FALSE)*31536000/VLOOKUP($F1198,F:H,MATCH(H1197,F1197:AF1197,0),FALSE)</f>
        <v>880.19138755980839</v>
      </c>
      <c r="AF1198" s="14">
        <v>96.66</v>
      </c>
      <c r="AG1198" s="15" t="s">
        <v>692</v>
      </c>
      <c r="AH1198" s="14">
        <v>94.17</v>
      </c>
      <c r="AI1198" s="14">
        <v>16.13</v>
      </c>
      <c r="AJ1198" s="14">
        <v>100</v>
      </c>
      <c r="AK1198" s="72">
        <f>(SUMIFS('Banco de Indicadores Mun. (2)'!I:I,'Banco de Indicadores Mun. (2)'!B:B,'Banco de Indicadores - Mun. (1)'!B1198,'Banco de Indicadores Mun. (2)'!A:A,'Banco de Indicadores - Mun. (1)'!A1198) / VLOOKUP(D1198,'Dados Base'!$B:$K,8,FALSE)) * 100</f>
        <v>3.4141666666666666</v>
      </c>
      <c r="AL1198" s="72">
        <f>(SUMIFS('Banco de Indicadores Mun. (2)'!I:I,'Banco de Indicadores Mun. (2)'!B:B,'Banco de Indicadores - Mun. (1)'!B1198,'Banco de Indicadores Mun. (2)'!A:A,'Banco de Indicadores - Mun. (1)'!A1198) / VLOOKUP(D1198,'Dados Base'!$B:$K,9,FALSE)) * 100</f>
        <v>1.0669270833333335</v>
      </c>
      <c r="AM1198" s="72">
        <f>(SUMIFS('Banco de Indicadores Mun. (2)'!J:J,'Banco de Indicadores Mun. (2)'!B:B,'Banco de Indicadores - Mun. (1)'!B1198,'Banco de Indicadores Mun. (2)'!A:A,'Banco de Indicadores - Mun. (1)'!A1198) / VLOOKUP(D1198,'Dados Base'!$B:$K,7,FALSE)) * 100</f>
        <v>1.350782608695652</v>
      </c>
      <c r="AN1198" s="72">
        <f>(SUMIFS('Banco de Indicadores Mun. (2)'!K:K,'Banco de Indicadores Mun. (2)'!B:B,'Banco de Indicadores - Mun. (1)'!B1198,'Banco de Indicadores Mun. (2)'!A:A,'Banco de Indicadores - Mun. (1)'!A1198) / VLOOKUP(D1198,'Dados Base'!$B:$K,10,FALSE)) * 100</f>
        <v>10.193857142857146</v>
      </c>
      <c r="AO1198" s="21">
        <v>0</v>
      </c>
      <c r="AP1198" s="125">
        <v>0</v>
      </c>
      <c r="AQ1198" s="17">
        <v>0</v>
      </c>
      <c r="AR1198" s="18">
        <v>9</v>
      </c>
      <c r="AS1198" s="20">
        <v>100</v>
      </c>
      <c r="AT1198" s="20">
        <v>100</v>
      </c>
      <c r="AU1198" s="20">
        <v>91.90110441767068</v>
      </c>
      <c r="AV1198" s="21">
        <v>10</v>
      </c>
      <c r="AW1198" s="21">
        <v>0</v>
      </c>
      <c r="AX1198" s="21">
        <v>0</v>
      </c>
      <c r="AY1198" s="116">
        <v>26.40063281051226</v>
      </c>
    </row>
    <row r="1199" spans="1:51" ht="15" x14ac:dyDescent="0.25">
      <c r="A1199" s="144">
        <v>2016</v>
      </c>
      <c r="B1199" s="77" t="s">
        <v>554</v>
      </c>
      <c r="C1199" s="78">
        <v>18</v>
      </c>
      <c r="D1199" s="77">
        <v>3549250</v>
      </c>
      <c r="E1199" s="78">
        <v>354925018</v>
      </c>
      <c r="F1199" s="78" t="str">
        <f t="shared" si="45"/>
        <v>3549250182016</v>
      </c>
      <c r="G1199" s="79">
        <v>0.50093344635926407</v>
      </c>
      <c r="H1199" s="80">
        <f t="shared" si="44"/>
        <v>1826</v>
      </c>
      <c r="I1199" s="81">
        <v>1583</v>
      </c>
      <c r="J1199" s="82">
        <v>243</v>
      </c>
      <c r="K1199" s="83">
        <f>(H1199)/VLOOKUP(D1199,'Dados Base'!$B:$K,6,FALSE)</f>
        <v>10.263616435276264</v>
      </c>
      <c r="L1199" s="88">
        <f t="shared" si="46"/>
        <v>86.692223439211389</v>
      </c>
      <c r="M1199" s="85" t="s">
        <v>702</v>
      </c>
      <c r="N1199" s="86">
        <v>0.748</v>
      </c>
      <c r="O1199" s="87" t="s">
        <v>691</v>
      </c>
      <c r="P1199" s="87" t="s">
        <v>691</v>
      </c>
      <c r="Q1199" s="87" t="s">
        <v>691</v>
      </c>
      <c r="R1199" s="87" t="s">
        <v>691</v>
      </c>
      <c r="S1199" s="87" t="s">
        <v>691</v>
      </c>
      <c r="T1199" s="87" t="s">
        <v>691</v>
      </c>
      <c r="U1199" s="87" t="s">
        <v>691</v>
      </c>
      <c r="V1199" s="87" t="s">
        <v>691</v>
      </c>
      <c r="W1199" s="85">
        <v>0</v>
      </c>
      <c r="X1199" s="47">
        <v>3.8612291666666673E-3</v>
      </c>
      <c r="Y1199" s="9">
        <v>1.08</v>
      </c>
      <c r="Z1199" s="10">
        <v>75.086999999999989</v>
      </c>
      <c r="AA1199" s="10">
        <v>8.343</v>
      </c>
      <c r="AB1199" s="11">
        <v>0</v>
      </c>
      <c r="AC1199" s="12">
        <v>0</v>
      </c>
      <c r="AD1199" s="153">
        <f>VLOOKUP(D1199,'Dados Base'!$B:$K,9,FALSE)*31536000/VLOOKUP($F1199,F:H,MATCH(H1198,F1198:AF1198,0),FALSE)</f>
        <v>23315.224534501642</v>
      </c>
      <c r="AE1199" s="153">
        <f>VLOOKUP(D1199,'Dados Base'!$B:$K,10,FALSE)*31536000/VLOOKUP($F1199,F:H,MATCH(H1198,F1198:AF1198,0),FALSE)</f>
        <v>1899.759036144578</v>
      </c>
      <c r="AF1199" s="14">
        <v>81.2</v>
      </c>
      <c r="AG1199" s="15">
        <v>81.569999999999993</v>
      </c>
      <c r="AH1199" s="14">
        <v>81.2</v>
      </c>
      <c r="AI1199" s="14">
        <v>68.38</v>
      </c>
      <c r="AJ1199" s="14">
        <v>99.55</v>
      </c>
      <c r="AK1199" s="72">
        <f>(SUMIFS('Banco de Indicadores Mun. (2)'!I:I,'Banco de Indicadores Mun. (2)'!B:B,'Banco de Indicadores - Mun. (1)'!B1199,'Banco de Indicadores Mun. (2)'!A:A,'Banco de Indicadores - Mun. (1)'!A1199) / VLOOKUP(D1199,'Dados Base'!$B:$K,8,FALSE)) * 100</f>
        <v>3.3688809523809522</v>
      </c>
      <c r="AL1199" s="72">
        <f>(SUMIFS('Banco de Indicadores Mun. (2)'!I:I,'Banco de Indicadores Mun. (2)'!B:B,'Banco de Indicadores - Mun. (1)'!B1199,'Banco de Indicadores Mun. (2)'!A:A,'Banco de Indicadores - Mun. (1)'!A1199) / VLOOKUP(D1199,'Dados Base'!$B:$K,9,FALSE)) * 100</f>
        <v>1.0480962962962963</v>
      </c>
      <c r="AM1199" s="72">
        <f>(SUMIFS('Banco de Indicadores Mun. (2)'!J:J,'Banco de Indicadores Mun. (2)'!B:B,'Banco de Indicadores - Mun. (1)'!B1199,'Banco de Indicadores Mun. (2)'!A:A,'Banco de Indicadores - Mun. (1)'!A1199) / VLOOKUP(D1199,'Dados Base'!$B:$K,7,FALSE)) * 100</f>
        <v>4.5549677419354841</v>
      </c>
      <c r="AN1199" s="72">
        <f>(SUMIFS('Banco de Indicadores Mun. (2)'!K:K,'Banco de Indicadores Mun. (2)'!B:B,'Banco de Indicadores - Mun. (1)'!B1199,'Banco de Indicadores Mun. (2)'!A:A,'Banco de Indicadores - Mun. (1)'!A1199) / VLOOKUP(D1199,'Dados Base'!$B:$K,10,FALSE)) * 100</f>
        <v>2.6272727272727277E-2</v>
      </c>
      <c r="AO1199" s="21">
        <v>0</v>
      </c>
      <c r="AP1199" s="125">
        <v>0</v>
      </c>
      <c r="AQ1199" s="17">
        <v>0</v>
      </c>
      <c r="AR1199" s="18">
        <v>8.9</v>
      </c>
      <c r="AS1199" s="20">
        <v>100</v>
      </c>
      <c r="AT1199" s="20">
        <v>100.00000000000003</v>
      </c>
      <c r="AU1199" s="20">
        <v>90</v>
      </c>
      <c r="AV1199" s="21">
        <v>10</v>
      </c>
      <c r="AW1199" s="21">
        <v>0</v>
      </c>
      <c r="AX1199" s="21">
        <v>0</v>
      </c>
      <c r="AY1199" s="116">
        <v>0</v>
      </c>
    </row>
    <row r="1200" spans="1:51" ht="15" x14ac:dyDescent="0.25">
      <c r="A1200" s="144">
        <v>2016</v>
      </c>
      <c r="B1200" s="77" t="s">
        <v>555</v>
      </c>
      <c r="C1200" s="78">
        <v>20</v>
      </c>
      <c r="D1200" s="77">
        <v>3549300</v>
      </c>
      <c r="E1200" s="78">
        <v>354930020</v>
      </c>
      <c r="F1200" s="78" t="str">
        <f t="shared" si="45"/>
        <v>3549300202016</v>
      </c>
      <c r="G1200" s="79">
        <v>-0.52706718954604881</v>
      </c>
      <c r="H1200" s="80">
        <f t="shared" si="44"/>
        <v>2027</v>
      </c>
      <c r="I1200" s="81">
        <v>1713</v>
      </c>
      <c r="J1200" s="82">
        <v>314</v>
      </c>
      <c r="K1200" s="83">
        <f>(H1200)/VLOOKUP(D1200,'Dados Base'!$B:$K,6,FALSE)</f>
        <v>17.199830292745016</v>
      </c>
      <c r="L1200" s="88">
        <f t="shared" si="46"/>
        <v>84.509126788357179</v>
      </c>
      <c r="M1200" s="85" t="s">
        <v>702</v>
      </c>
      <c r="N1200" s="86">
        <v>0.75</v>
      </c>
      <c r="O1200" s="87" t="s">
        <v>691</v>
      </c>
      <c r="P1200" s="87" t="s">
        <v>691</v>
      </c>
      <c r="Q1200" s="87" t="s">
        <v>691</v>
      </c>
      <c r="R1200" s="87" t="s">
        <v>691</v>
      </c>
      <c r="S1200" s="87" t="s">
        <v>691</v>
      </c>
      <c r="T1200" s="87" t="s">
        <v>691</v>
      </c>
      <c r="U1200" s="87" t="s">
        <v>691</v>
      </c>
      <c r="V1200" s="87" t="s">
        <v>691</v>
      </c>
      <c r="W1200" s="85">
        <v>0</v>
      </c>
      <c r="X1200" s="47">
        <v>4.4065446099999014E-3</v>
      </c>
      <c r="Y1200" s="9">
        <v>1.21</v>
      </c>
      <c r="Z1200" s="10">
        <v>74.822400000000016</v>
      </c>
      <c r="AA1200" s="10">
        <v>18.705599999999997</v>
      </c>
      <c r="AB1200" s="11">
        <v>0</v>
      </c>
      <c r="AC1200" s="12">
        <v>0</v>
      </c>
      <c r="AD1200" s="153">
        <f>VLOOKUP(D1200,'Dados Base'!$B:$K,9,FALSE)*31536000/VLOOKUP($F1200,F:H,MATCH(H1199,F1199:AF1199,0),FALSE)</f>
        <v>13379.851998026641</v>
      </c>
      <c r="AE1200" s="153">
        <f>VLOOKUP(D1200,'Dados Base'!$B:$K,10,FALSE)*31536000/VLOOKUP($F1200,F:H,MATCH(H1199,F1199:AF1199,0),FALSE)</f>
        <v>1711.3764183522444</v>
      </c>
      <c r="AF1200" s="14" t="s">
        <v>692</v>
      </c>
      <c r="AG1200" s="15" t="s">
        <v>692</v>
      </c>
      <c r="AH1200" s="14" t="s">
        <v>692</v>
      </c>
      <c r="AI1200" s="14" t="s">
        <v>692</v>
      </c>
      <c r="AJ1200" s="14" t="s">
        <v>692</v>
      </c>
      <c r="AK1200" s="72">
        <f>(SUMIFS('Banco de Indicadores Mun. (2)'!I:I,'Banco de Indicadores Mun. (2)'!B:B,'Banco de Indicadores - Mun. (1)'!B1200,'Banco de Indicadores Mun. (2)'!A:A,'Banco de Indicadores - Mun. (1)'!A1200) / VLOOKUP(D1200,'Dados Base'!$B:$K,8,FALSE)) * 100</f>
        <v>13.773777777777779</v>
      </c>
      <c r="AL1200" s="72">
        <f>(SUMIFS('Banco de Indicadores Mun. (2)'!I:I,'Banco de Indicadores Mun. (2)'!B:B,'Banco de Indicadores - Mun. (1)'!B1200,'Banco de Indicadores Mun. (2)'!A:A,'Banco de Indicadores - Mun. (1)'!A1200) / VLOOKUP(D1200,'Dados Base'!$B:$K,9,FALSE)) * 100</f>
        <v>5.765767441860465</v>
      </c>
      <c r="AM1200" s="72">
        <f>(SUMIFS('Banco de Indicadores Mun. (2)'!J:J,'Banco de Indicadores Mun. (2)'!B:B,'Banco de Indicadores - Mun. (1)'!B1200,'Banco de Indicadores Mun. (2)'!A:A,'Banco de Indicadores - Mun. (1)'!A1200) / VLOOKUP(D1200,'Dados Base'!$B:$K,7,FALSE)) * 100</f>
        <v>0</v>
      </c>
      <c r="AN1200" s="72">
        <f>(SUMIFS('Banco de Indicadores Mun. (2)'!K:K,'Banco de Indicadores Mun. (2)'!B:B,'Banco de Indicadores - Mun. (1)'!B1200,'Banco de Indicadores Mun. (2)'!A:A,'Banco de Indicadores - Mun. (1)'!A1200) / VLOOKUP(D1200,'Dados Base'!$B:$K,10,FALSE)) * 100</f>
        <v>45.077818181818188</v>
      </c>
      <c r="AO1200" s="21">
        <v>0</v>
      </c>
      <c r="AP1200" s="125">
        <v>0</v>
      </c>
      <c r="AQ1200" s="17">
        <v>0</v>
      </c>
      <c r="AR1200" s="18">
        <v>9</v>
      </c>
      <c r="AS1200" s="20">
        <v>100</v>
      </c>
      <c r="AT1200" s="20">
        <v>100</v>
      </c>
      <c r="AU1200" s="20">
        <v>80</v>
      </c>
      <c r="AV1200" s="21">
        <v>9.6999999999999993</v>
      </c>
      <c r="AW1200" s="21">
        <v>0</v>
      </c>
      <c r="AX1200" s="21">
        <v>0</v>
      </c>
      <c r="AY1200" s="116">
        <v>0</v>
      </c>
    </row>
    <row r="1201" spans="1:51" ht="15" x14ac:dyDescent="0.25">
      <c r="A1201" s="144">
        <v>2016</v>
      </c>
      <c r="B1201" s="77" t="s">
        <v>556</v>
      </c>
      <c r="C1201" s="78">
        <v>8</v>
      </c>
      <c r="D1201" s="77">
        <v>3549409</v>
      </c>
      <c r="E1201" s="78">
        <v>35494098</v>
      </c>
      <c r="F1201" s="78" t="str">
        <f t="shared" si="45"/>
        <v>354940982016</v>
      </c>
      <c r="G1201" s="79">
        <v>0.92090105668889422</v>
      </c>
      <c r="H1201" s="80">
        <f t="shared" si="44"/>
        <v>48874</v>
      </c>
      <c r="I1201" s="81">
        <v>48008</v>
      </c>
      <c r="J1201" s="82">
        <v>866</v>
      </c>
      <c r="K1201" s="83">
        <f>(H1201)/VLOOKUP(D1201,'Dados Base'!$B:$K,6,FALSE)</f>
        <v>118.54852402551727</v>
      </c>
      <c r="L1201" s="88">
        <f t="shared" si="46"/>
        <v>98.228096738552196</v>
      </c>
      <c r="M1201" s="85" t="s">
        <v>702</v>
      </c>
      <c r="N1201" s="86">
        <v>0.76200000000000001</v>
      </c>
      <c r="O1201" s="87" t="s">
        <v>691</v>
      </c>
      <c r="P1201" s="87" t="s">
        <v>691</v>
      </c>
      <c r="Q1201" s="87" t="s">
        <v>691</v>
      </c>
      <c r="R1201" s="87" t="s">
        <v>691</v>
      </c>
      <c r="S1201" s="87" t="s">
        <v>691</v>
      </c>
      <c r="T1201" s="87" t="s">
        <v>691</v>
      </c>
      <c r="U1201" s="87" t="s">
        <v>691</v>
      </c>
      <c r="V1201" s="87" t="s">
        <v>691</v>
      </c>
      <c r="W1201" s="85">
        <v>0</v>
      </c>
      <c r="X1201" s="47">
        <v>0.1472392039513889</v>
      </c>
      <c r="Y1201" s="9">
        <v>39.69</v>
      </c>
      <c r="Z1201" s="10">
        <v>0</v>
      </c>
      <c r="AA1201" s="10">
        <v>2679.1559999999999</v>
      </c>
      <c r="AB1201" s="11">
        <v>4</v>
      </c>
      <c r="AC1201" s="12">
        <v>0</v>
      </c>
      <c r="AD1201" s="153">
        <f>VLOOKUP(D1201,'Dados Base'!$B:$K,9,FALSE)*31536000/VLOOKUP($F1201,F:H,MATCH(H1200,F1200:AF1200,0),FALSE)</f>
        <v>3955.3889593648973</v>
      </c>
      <c r="AE1201" s="153">
        <f>VLOOKUP(D1201,'Dados Base'!$B:$K,10,FALSE)*31536000/VLOOKUP($F1201,F:H,MATCH(H1200,F1200:AF1200,0),FALSE)</f>
        <v>477.4857797601997</v>
      </c>
      <c r="AF1201" s="14">
        <v>98.97</v>
      </c>
      <c r="AG1201" s="15">
        <v>98.21</v>
      </c>
      <c r="AH1201" s="14">
        <v>98.97</v>
      </c>
      <c r="AI1201" s="14">
        <v>24.62</v>
      </c>
      <c r="AJ1201" s="14">
        <v>100</v>
      </c>
      <c r="AK1201" s="72">
        <f>(SUMIFS('Banco de Indicadores Mun. (2)'!I:I,'Banco de Indicadores Mun. (2)'!B:B,'Banco de Indicadores - Mun. (1)'!B1201,'Banco de Indicadores Mun. (2)'!A:A,'Banco de Indicadores - Mun. (1)'!A1201) / VLOOKUP(D1201,'Dados Base'!$B:$K,8,FALSE)) * 100</f>
        <v>20.747353535353536</v>
      </c>
      <c r="AL1201" s="72">
        <f>(SUMIFS('Banco de Indicadores Mun. (2)'!I:I,'Banco de Indicadores Mun. (2)'!B:B,'Banco de Indicadores - Mun. (1)'!B1201,'Banco de Indicadores Mun. (2)'!A:A,'Banco de Indicadores - Mun. (1)'!A1201) / VLOOKUP(D1201,'Dados Base'!$B:$K,9,FALSE)) * 100</f>
        <v>6.7014290375203913</v>
      </c>
      <c r="AM1201" s="72">
        <f>(SUMIFS('Banco de Indicadores Mun. (2)'!J:J,'Banco de Indicadores Mun. (2)'!B:B,'Banco de Indicadores - Mun. (1)'!B1201,'Banco de Indicadores Mun. (2)'!A:A,'Banco de Indicadores - Mun. (1)'!A1201) / VLOOKUP(D1201,'Dados Base'!$B:$K,7,FALSE)) * 100</f>
        <v>28.126983870967742</v>
      </c>
      <c r="AN1201" s="72">
        <f>(SUMIFS('Banco de Indicadores Mun. (2)'!K:K,'Banco de Indicadores Mun. (2)'!B:B,'Banco de Indicadores - Mun. (1)'!B1201,'Banco de Indicadores Mun. (2)'!A:A,'Banco de Indicadores - Mun. (1)'!A1201) / VLOOKUP(D1201,'Dados Base'!$B:$K,10,FALSE)) * 100</f>
        <v>8.3814864864864873</v>
      </c>
      <c r="AO1201" s="21">
        <v>0</v>
      </c>
      <c r="AP1201" s="125">
        <v>0</v>
      </c>
      <c r="AQ1201" s="17">
        <v>0</v>
      </c>
      <c r="AR1201" s="18">
        <v>10</v>
      </c>
      <c r="AS1201" s="20">
        <v>100</v>
      </c>
      <c r="AT1201" s="20">
        <v>0</v>
      </c>
      <c r="AU1201" s="20">
        <v>0</v>
      </c>
      <c r="AV1201" s="21">
        <v>1.5</v>
      </c>
      <c r="AW1201" s="21">
        <v>1</v>
      </c>
      <c r="AX1201" s="21">
        <v>0</v>
      </c>
      <c r="AY1201" s="116">
        <v>28.400724044803933</v>
      </c>
    </row>
    <row r="1202" spans="1:51" ht="15" x14ac:dyDescent="0.25">
      <c r="A1202" s="144">
        <v>2016</v>
      </c>
      <c r="B1202" s="77" t="s">
        <v>557</v>
      </c>
      <c r="C1202" s="78">
        <v>8</v>
      </c>
      <c r="D1202" s="77">
        <v>3549508</v>
      </c>
      <c r="E1202" s="78">
        <v>35495088</v>
      </c>
      <c r="F1202" s="78" t="str">
        <f t="shared" si="45"/>
        <v>354950882016</v>
      </c>
      <c r="G1202" s="79">
        <v>0.34164553562070488</v>
      </c>
      <c r="H1202" s="80">
        <f t="shared" si="44"/>
        <v>8589</v>
      </c>
      <c r="I1202" s="81">
        <v>7766</v>
      </c>
      <c r="J1202" s="82">
        <v>823</v>
      </c>
      <c r="K1202" s="83">
        <f>(H1202)/VLOOKUP(D1202,'Dados Base'!$B:$K,6,FALSE)</f>
        <v>31.011698440207976</v>
      </c>
      <c r="L1202" s="88">
        <f t="shared" si="46"/>
        <v>90.417976481546162</v>
      </c>
      <c r="M1202" s="85" t="s">
        <v>702</v>
      </c>
      <c r="N1202" s="86">
        <v>0.69299999999999995</v>
      </c>
      <c r="O1202" s="87" t="s">
        <v>691</v>
      </c>
      <c r="P1202" s="87" t="s">
        <v>691</v>
      </c>
      <c r="Q1202" s="87" t="s">
        <v>691</v>
      </c>
      <c r="R1202" s="87" t="s">
        <v>691</v>
      </c>
      <c r="S1202" s="87" t="s">
        <v>691</v>
      </c>
      <c r="T1202" s="87" t="s">
        <v>691</v>
      </c>
      <c r="U1202" s="87" t="s">
        <v>691</v>
      </c>
      <c r="V1202" s="87" t="s">
        <v>691</v>
      </c>
      <c r="W1202" s="85">
        <v>0.11</v>
      </c>
      <c r="X1202" s="47">
        <v>2.1360664062500003E-2</v>
      </c>
      <c r="Y1202" s="9">
        <v>5.52</v>
      </c>
      <c r="Z1202" s="10">
        <v>293.75783999999999</v>
      </c>
      <c r="AA1202" s="10">
        <v>131.97816</v>
      </c>
      <c r="AB1202" s="11">
        <v>1</v>
      </c>
      <c r="AC1202" s="12">
        <v>0</v>
      </c>
      <c r="AD1202" s="153">
        <f>VLOOKUP(D1202,'Dados Base'!$B:$K,9,FALSE)*31536000/VLOOKUP($F1202,F:H,MATCH(H1201,F1201:AF1201,0),FALSE)</f>
        <v>16338.945162417045</v>
      </c>
      <c r="AE1202" s="153">
        <f>VLOOKUP(D1202,'Dados Base'!$B:$K,10,FALSE)*31536000/VLOOKUP($F1202,F:H,MATCH(H1201,F1201:AF1201,0),FALSE)</f>
        <v>1982.7034579112815</v>
      </c>
      <c r="AF1202" s="14">
        <v>95.5</v>
      </c>
      <c r="AG1202" s="15">
        <v>99.65</v>
      </c>
      <c r="AH1202" s="14">
        <v>95.5</v>
      </c>
      <c r="AI1202" s="14">
        <v>40.43</v>
      </c>
      <c r="AJ1202" s="14">
        <v>95.51</v>
      </c>
      <c r="AK1202" s="72">
        <f>(SUMIFS('Banco de Indicadores Mun. (2)'!I:I,'Banco de Indicadores Mun. (2)'!B:B,'Banco de Indicadores - Mun. (1)'!B1202,'Banco de Indicadores Mun. (2)'!A:A,'Banco de Indicadores - Mun. (1)'!A1202) / VLOOKUP(D1202,'Dados Base'!$B:$K,8,FALSE)) * 100</f>
        <v>8.616122302158276</v>
      </c>
      <c r="AL1202" s="72">
        <f>(SUMIFS('Banco de Indicadores Mun. (2)'!I:I,'Banco de Indicadores Mun. (2)'!B:B,'Banco de Indicadores - Mun. (1)'!B1202,'Banco de Indicadores Mun. (2)'!A:A,'Banco de Indicadores - Mun. (1)'!A1202) / VLOOKUP(D1202,'Dados Base'!$B:$K,9,FALSE)) * 100</f>
        <v>2.6913280898876408</v>
      </c>
      <c r="AM1202" s="72">
        <f>(SUMIFS('Banco de Indicadores Mun. (2)'!J:J,'Banco de Indicadores Mun. (2)'!B:B,'Banco de Indicadores - Mun. (1)'!B1202,'Banco de Indicadores Mun. (2)'!A:A,'Banco de Indicadores - Mun. (1)'!A1202) / VLOOKUP(D1202,'Dados Base'!$B:$K,7,FALSE)) * 100</f>
        <v>12.392447058823532</v>
      </c>
      <c r="AN1202" s="72">
        <f>(SUMIFS('Banco de Indicadores Mun. (2)'!K:K,'Banco de Indicadores Mun. (2)'!B:B,'Banco de Indicadores - Mun. (1)'!B1202,'Banco de Indicadores Mun. (2)'!A:A,'Banco de Indicadores - Mun. (1)'!A1202) / VLOOKUP(D1202,'Dados Base'!$B:$K,10,FALSE)) * 100</f>
        <v>2.6719074074074078</v>
      </c>
      <c r="AO1202" s="21">
        <v>0</v>
      </c>
      <c r="AP1202" s="125">
        <v>0</v>
      </c>
      <c r="AQ1202" s="17">
        <v>0</v>
      </c>
      <c r="AR1202" s="18">
        <v>9.5</v>
      </c>
      <c r="AS1202" s="20">
        <v>100</v>
      </c>
      <c r="AT1202" s="20">
        <v>100</v>
      </c>
      <c r="AU1202" s="20">
        <v>69</v>
      </c>
      <c r="AV1202" s="21">
        <v>7.98</v>
      </c>
      <c r="AW1202" s="21">
        <v>0</v>
      </c>
      <c r="AX1202" s="21">
        <v>0</v>
      </c>
      <c r="AY1202" s="116">
        <v>163.85258387844186</v>
      </c>
    </row>
    <row r="1203" spans="1:51" ht="15" x14ac:dyDescent="0.25">
      <c r="A1203" s="144">
        <v>2016</v>
      </c>
      <c r="B1203" s="77" t="s">
        <v>558</v>
      </c>
      <c r="C1203" s="78">
        <v>2</v>
      </c>
      <c r="D1203" s="77">
        <v>3549607</v>
      </c>
      <c r="E1203" s="78">
        <v>35496072</v>
      </c>
      <c r="F1203" s="78" t="str">
        <f t="shared" si="45"/>
        <v>354960722016</v>
      </c>
      <c r="G1203" s="79">
        <v>-0.11720599773581419</v>
      </c>
      <c r="H1203" s="80">
        <f t="shared" si="44"/>
        <v>4069</v>
      </c>
      <c r="I1203" s="81">
        <v>3086</v>
      </c>
      <c r="J1203" s="82">
        <v>983</v>
      </c>
      <c r="K1203" s="83">
        <f>(H1203)/VLOOKUP(D1203,'Dados Base'!$B:$K,6,FALSE)</f>
        <v>7.1307151744563031</v>
      </c>
      <c r="L1203" s="88">
        <f t="shared" si="46"/>
        <v>75.841730154829207</v>
      </c>
      <c r="M1203" s="85" t="s">
        <v>702</v>
      </c>
      <c r="N1203" s="86">
        <v>0.68400000000000005</v>
      </c>
      <c r="O1203" s="87" t="s">
        <v>691</v>
      </c>
      <c r="P1203" s="87" t="s">
        <v>691</v>
      </c>
      <c r="Q1203" s="87" t="s">
        <v>691</v>
      </c>
      <c r="R1203" s="87" t="s">
        <v>691</v>
      </c>
      <c r="S1203" s="87" t="s">
        <v>691</v>
      </c>
      <c r="T1203" s="87" t="s">
        <v>691</v>
      </c>
      <c r="U1203" s="87" t="s">
        <v>691</v>
      </c>
      <c r="V1203" s="87" t="s">
        <v>691</v>
      </c>
      <c r="W1203" s="85">
        <v>2.15</v>
      </c>
      <c r="X1203" s="47">
        <v>9.9754655269643604E-3</v>
      </c>
      <c r="Y1203" s="9">
        <v>2.06</v>
      </c>
      <c r="Z1203" s="10">
        <v>0</v>
      </c>
      <c r="AA1203" s="10">
        <v>158.976</v>
      </c>
      <c r="AB1203" s="11">
        <v>0</v>
      </c>
      <c r="AC1203" s="12">
        <v>0</v>
      </c>
      <c r="AD1203" s="153">
        <f>VLOOKUP(D1203,'Dados Base'!$B:$K,9,FALSE)*31536000/VLOOKUP($F1203,F:H,MATCH(H1202,F1202:AF1202,0),FALSE)</f>
        <v>66342.629638731873</v>
      </c>
      <c r="AE1203" s="153">
        <f>VLOOKUP(D1203,'Dados Base'!$B:$K,10,FALSE)*31536000/VLOOKUP($F1203,F:H,MATCH(H1202,F1202:AF1202,0),FALSE)</f>
        <v>6665.2641926763363</v>
      </c>
      <c r="AF1203" s="14" t="s">
        <v>692</v>
      </c>
      <c r="AG1203" s="15">
        <v>70.38</v>
      </c>
      <c r="AH1203" s="14" t="s">
        <v>692</v>
      </c>
      <c r="AI1203" s="14" t="s">
        <v>692</v>
      </c>
      <c r="AJ1203" s="14" t="s">
        <v>692</v>
      </c>
      <c r="AK1203" s="72">
        <f>(SUMIFS('Banco de Indicadores Mun. (2)'!I:I,'Banco de Indicadores Mun. (2)'!B:B,'Banco de Indicadores - Mun. (1)'!B1203,'Banco de Indicadores Mun. (2)'!A:A,'Banco de Indicadores - Mun. (1)'!A1203) / VLOOKUP(D1203,'Dados Base'!$B:$K,8,FALSE)) * 100</f>
        <v>0.34784324324324328</v>
      </c>
      <c r="AL1203" s="72">
        <f>(SUMIFS('Banco de Indicadores Mun. (2)'!I:I,'Banco de Indicadores Mun. (2)'!B:B,'Banco de Indicadores - Mun. (1)'!B1203,'Banco de Indicadores Mun. (2)'!A:A,'Banco de Indicadores - Mun. (1)'!A1203) / VLOOKUP(D1203,'Dados Base'!$B:$K,9,FALSE)) * 100</f>
        <v>0.15035280373831778</v>
      </c>
      <c r="AM1203" s="72">
        <f>(SUMIFS('Banco de Indicadores Mun. (2)'!J:J,'Banco de Indicadores Mun. (2)'!B:B,'Banco de Indicadores - Mun. (1)'!B1203,'Banco de Indicadores Mun. (2)'!A:A,'Banco de Indicadores - Mun. (1)'!A1203) / VLOOKUP(D1203,'Dados Base'!$B:$K,7,FALSE)) * 100</f>
        <v>0.45073239436619722</v>
      </c>
      <c r="AN1203" s="72">
        <f>(SUMIFS('Banco de Indicadores Mun. (2)'!K:K,'Banco de Indicadores Mun. (2)'!B:B,'Banco de Indicadores - Mun. (1)'!B1203,'Banco de Indicadores Mun. (2)'!A:A,'Banco de Indicadores - Mun. (1)'!A1203) / VLOOKUP(D1203,'Dados Base'!$B:$K,10,FALSE)) * 100</f>
        <v>8.0697674418604617E-3</v>
      </c>
      <c r="AO1203" s="21">
        <v>0</v>
      </c>
      <c r="AP1203" s="125">
        <v>0</v>
      </c>
      <c r="AQ1203" s="17">
        <v>0</v>
      </c>
      <c r="AR1203" s="18">
        <v>0</v>
      </c>
      <c r="AS1203" s="20">
        <v>91</v>
      </c>
      <c r="AT1203" s="20">
        <v>0</v>
      </c>
      <c r="AU1203" s="20">
        <v>0</v>
      </c>
      <c r="AV1203" s="21">
        <v>1.36</v>
      </c>
      <c r="AW1203" s="21">
        <v>0</v>
      </c>
      <c r="AX1203" s="21">
        <v>0</v>
      </c>
      <c r="AY1203" s="116">
        <v>119.73777030970109</v>
      </c>
    </row>
    <row r="1204" spans="1:51" ht="15" x14ac:dyDescent="0.25">
      <c r="A1204" s="144">
        <v>2016</v>
      </c>
      <c r="B1204" s="77" t="s">
        <v>559</v>
      </c>
      <c r="C1204" s="78">
        <v>4</v>
      </c>
      <c r="D1204" s="77">
        <v>3549706</v>
      </c>
      <c r="E1204" s="78">
        <v>35497064</v>
      </c>
      <c r="F1204" s="78" t="str">
        <f t="shared" si="45"/>
        <v>354970642016</v>
      </c>
      <c r="G1204" s="79">
        <v>0.26425260408557971</v>
      </c>
      <c r="H1204" s="80">
        <f t="shared" si="44"/>
        <v>52716</v>
      </c>
      <c r="I1204" s="81">
        <v>47922</v>
      </c>
      <c r="J1204" s="82">
        <v>4794</v>
      </c>
      <c r="K1204" s="83">
        <f>(H1204)/VLOOKUP(D1204,'Dados Base'!$B:$K,6,FALSE)</f>
        <v>125.80783733473343</v>
      </c>
      <c r="L1204" s="88">
        <f t="shared" si="46"/>
        <v>90.905986797177334</v>
      </c>
      <c r="M1204" s="85" t="s">
        <v>702</v>
      </c>
      <c r="N1204" s="86">
        <v>0.77400000000000002</v>
      </c>
      <c r="O1204" s="87" t="s">
        <v>691</v>
      </c>
      <c r="P1204" s="87" t="s">
        <v>691</v>
      </c>
      <c r="Q1204" s="87" t="s">
        <v>691</v>
      </c>
      <c r="R1204" s="87" t="s">
        <v>691</v>
      </c>
      <c r="S1204" s="87" t="s">
        <v>691</v>
      </c>
      <c r="T1204" s="87" t="s">
        <v>691</v>
      </c>
      <c r="U1204" s="87" t="s">
        <v>691</v>
      </c>
      <c r="V1204" s="87" t="s">
        <v>691</v>
      </c>
      <c r="W1204" s="85">
        <v>3.15</v>
      </c>
      <c r="X1204" s="47">
        <v>0.1461689601527778</v>
      </c>
      <c r="Y1204" s="9">
        <v>38.65</v>
      </c>
      <c r="Z1204" s="10">
        <v>208.35107279999966</v>
      </c>
      <c r="AA1204" s="10">
        <v>2400.7669272000003</v>
      </c>
      <c r="AB1204" s="11">
        <v>6</v>
      </c>
      <c r="AC1204" s="12">
        <v>0</v>
      </c>
      <c r="AD1204" s="153">
        <f>VLOOKUP(D1204,'Dados Base'!$B:$K,9,FALSE)*31536000/VLOOKUP($F1204,F:H,MATCH(H1203,F1203:AF1203,0),FALSE)</f>
        <v>3876.4944229455955</v>
      </c>
      <c r="AE1204" s="153">
        <f>VLOOKUP(D1204,'Dados Base'!$B:$K,10,FALSE)*31536000/VLOOKUP($F1204,F:H,MATCH(H1203,F1203:AF1203,0),FALSE)</f>
        <v>394.82813567038477</v>
      </c>
      <c r="AF1204" s="14">
        <v>91.09</v>
      </c>
      <c r="AG1204" s="15">
        <v>91.64</v>
      </c>
      <c r="AH1204" s="14">
        <v>88.28</v>
      </c>
      <c r="AI1204" s="14">
        <v>40</v>
      </c>
      <c r="AJ1204" s="14">
        <v>100</v>
      </c>
      <c r="AK1204" s="72">
        <f>(SUMIFS('Banco de Indicadores Mun. (2)'!I:I,'Banco de Indicadores Mun. (2)'!B:B,'Banco de Indicadores - Mun. (1)'!B1204,'Banco de Indicadores Mun. (2)'!A:A,'Banco de Indicadores - Mun. (1)'!A1204) / VLOOKUP(D1204,'Dados Base'!$B:$K,8,FALSE)) * 100</f>
        <v>18.398367647058826</v>
      </c>
      <c r="AL1204" s="72">
        <f>(SUMIFS('Banco de Indicadores Mun. (2)'!I:I,'Banco de Indicadores Mun. (2)'!B:B,'Banco de Indicadores - Mun. (1)'!B1204,'Banco de Indicadores Mun. (2)'!A:A,'Banco de Indicadores - Mun. (1)'!A1204) / VLOOKUP(D1204,'Dados Base'!$B:$K,9,FALSE)) * 100</f>
        <v>5.7920787037037034</v>
      </c>
      <c r="AM1204" s="72">
        <f>(SUMIFS('Banco de Indicadores Mun. (2)'!J:J,'Banco de Indicadores Mun. (2)'!B:B,'Banco de Indicadores - Mun. (1)'!B1204,'Banco de Indicadores Mun. (2)'!A:A,'Banco de Indicadores - Mun. (1)'!A1204) / VLOOKUP(D1204,'Dados Base'!$B:$K,7,FALSE)) * 100</f>
        <v>26.986007246376815</v>
      </c>
      <c r="AN1204" s="72">
        <f>(SUMIFS('Banco de Indicadores Mun. (2)'!K:K,'Banco de Indicadores Mun. (2)'!B:B,'Banco de Indicadores - Mun. (1)'!B1204,'Banco de Indicadores Mun. (2)'!A:A,'Banco de Indicadores - Mun. (1)'!A1204) / VLOOKUP(D1204,'Dados Base'!$B:$K,10,FALSE)) * 100</f>
        <v>0.44239393939393923</v>
      </c>
      <c r="AO1204" s="21">
        <v>0</v>
      </c>
      <c r="AP1204" s="125">
        <v>0</v>
      </c>
      <c r="AQ1204" s="17">
        <v>0</v>
      </c>
      <c r="AR1204" s="18">
        <v>9.6999999999999993</v>
      </c>
      <c r="AS1204" s="20">
        <v>92</v>
      </c>
      <c r="AT1204" s="20">
        <v>11.959999999999999</v>
      </c>
      <c r="AU1204" s="20">
        <v>7.9854982718297833</v>
      </c>
      <c r="AV1204" s="21">
        <v>2.09</v>
      </c>
      <c r="AW1204" s="21">
        <v>0</v>
      </c>
      <c r="AX1204" s="21">
        <v>0</v>
      </c>
      <c r="AY1204" s="116">
        <v>38.007795869884085</v>
      </c>
    </row>
    <row r="1205" spans="1:51" ht="15" x14ac:dyDescent="0.25">
      <c r="A1205" s="144">
        <v>2016</v>
      </c>
      <c r="B1205" s="77" t="s">
        <v>560</v>
      </c>
      <c r="C1205" s="78">
        <v>15</v>
      </c>
      <c r="D1205" s="77">
        <v>3549805</v>
      </c>
      <c r="E1205" s="78">
        <v>354980515</v>
      </c>
      <c r="F1205" s="78" t="str">
        <f t="shared" si="45"/>
        <v>3549805152016</v>
      </c>
      <c r="G1205" s="79">
        <v>1.1226879325358263</v>
      </c>
      <c r="H1205" s="80">
        <f t="shared" si="44"/>
        <v>433779</v>
      </c>
      <c r="I1205" s="81">
        <v>407463</v>
      </c>
      <c r="J1205" s="82">
        <v>26316</v>
      </c>
      <c r="K1205" s="83">
        <f>(H1205)/VLOOKUP(D1205,'Dados Base'!$B:$K,6,FALSE)</f>
        <v>1005.7244209501287</v>
      </c>
      <c r="L1205" s="88">
        <f t="shared" si="46"/>
        <v>93.933316273955171</v>
      </c>
      <c r="M1205" s="85" t="s">
        <v>702</v>
      </c>
      <c r="N1205" s="86">
        <v>0.79700000000000004</v>
      </c>
      <c r="O1205" s="87" t="s">
        <v>691</v>
      </c>
      <c r="P1205" s="87" t="s">
        <v>691</v>
      </c>
      <c r="Q1205" s="87" t="s">
        <v>691</v>
      </c>
      <c r="R1205" s="87" t="s">
        <v>691</v>
      </c>
      <c r="S1205" s="87" t="s">
        <v>691</v>
      </c>
      <c r="T1205" s="87" t="s">
        <v>691</v>
      </c>
      <c r="U1205" s="87" t="s">
        <v>691</v>
      </c>
      <c r="V1205" s="87" t="s">
        <v>691</v>
      </c>
      <c r="W1205" s="85">
        <v>0</v>
      </c>
      <c r="X1205" s="47">
        <v>1.4194679748229169</v>
      </c>
      <c r="Y1205" s="9">
        <v>377.6</v>
      </c>
      <c r="Z1205" s="10">
        <v>20859.204239999999</v>
      </c>
      <c r="AA1205" s="10">
        <v>1796.6037600000002</v>
      </c>
      <c r="AB1205" s="11">
        <v>52</v>
      </c>
      <c r="AC1205" s="12">
        <v>4</v>
      </c>
      <c r="AD1205" s="153">
        <f>VLOOKUP(D1205,'Dados Base'!$B:$K,9,FALSE)*31536000/VLOOKUP($F1205,F:H,MATCH(H1204,F1204:AF1204,0),FALSE)</f>
        <v>242.8200535295623</v>
      </c>
      <c r="AE1205" s="153">
        <f>VLOOKUP(D1205,'Dados Base'!$B:$K,10,FALSE)*31536000/VLOOKUP($F1205,F:H,MATCH(H1204,F1204:AF1204,0),FALSE)</f>
        <v>26.172221338515705</v>
      </c>
      <c r="AF1205" s="14">
        <v>93.93</v>
      </c>
      <c r="AG1205" s="15">
        <v>100</v>
      </c>
      <c r="AH1205" s="14">
        <v>93.93</v>
      </c>
      <c r="AI1205" s="14">
        <v>32</v>
      </c>
      <c r="AJ1205" s="14">
        <v>100</v>
      </c>
      <c r="AK1205" s="72">
        <f>(SUMIFS('Banco de Indicadores Mun. (2)'!I:I,'Banco de Indicadores Mun. (2)'!B:B,'Banco de Indicadores - Mun. (1)'!B1205,'Banco de Indicadores Mun. (2)'!A:A,'Banco de Indicadores - Mun. (1)'!A1205) / VLOOKUP(D1205,'Dados Base'!$B:$K,8,FALSE)) * 100</f>
        <v>220.62534579439256</v>
      </c>
      <c r="AL1205" s="72">
        <f>(SUMIFS('Banco de Indicadores Mun. (2)'!I:I,'Banco de Indicadores Mun. (2)'!B:B,'Banco de Indicadores - Mun. (1)'!B1205,'Banco de Indicadores Mun. (2)'!A:A,'Banco de Indicadores - Mun. (1)'!A1205) / VLOOKUP(D1205,'Dados Base'!$B:$K,9,FALSE)) * 100</f>
        <v>70.679377245509002</v>
      </c>
      <c r="AM1205" s="72">
        <f>(SUMIFS('Banco de Indicadores Mun. (2)'!J:J,'Banco de Indicadores Mun. (2)'!B:B,'Banco de Indicadores - Mun. (1)'!B1205,'Banco de Indicadores Mun. (2)'!A:A,'Banco de Indicadores - Mun. (1)'!A1205) / VLOOKUP(D1205,'Dados Base'!$B:$K,7,FALSE)) * 100</f>
        <v>84.299028169014093</v>
      </c>
      <c r="AN1205" s="72">
        <f>(SUMIFS('Banco de Indicadores Mun. (2)'!K:K,'Banco de Indicadores Mun. (2)'!B:B,'Banco de Indicadores - Mun. (1)'!B1205,'Banco de Indicadores Mun. (2)'!A:A,'Banco de Indicadores - Mun. (1)'!A1205) / VLOOKUP(D1205,'Dados Base'!$B:$K,10,FALSE)) * 100</f>
        <v>489.49113888888894</v>
      </c>
      <c r="AO1205" s="21">
        <v>0</v>
      </c>
      <c r="AP1205" s="125">
        <v>0.46106427466520972</v>
      </c>
      <c r="AQ1205" s="17">
        <v>0</v>
      </c>
      <c r="AR1205" s="18">
        <v>10</v>
      </c>
      <c r="AS1205" s="20">
        <v>99</v>
      </c>
      <c r="AT1205" s="20">
        <v>99.000000000000014</v>
      </c>
      <c r="AU1205" s="20">
        <v>92.070008008542445</v>
      </c>
      <c r="AV1205" s="21">
        <v>9.98</v>
      </c>
      <c r="AW1205" s="21">
        <v>23</v>
      </c>
      <c r="AX1205" s="21">
        <v>4</v>
      </c>
      <c r="AY1205" s="116">
        <v>133.76820285338826</v>
      </c>
    </row>
    <row r="1206" spans="1:51" ht="15" x14ac:dyDescent="0.25">
      <c r="A1206" s="144">
        <v>2016</v>
      </c>
      <c r="B1206" s="77" t="s">
        <v>561</v>
      </c>
      <c r="C1206" s="78">
        <v>2</v>
      </c>
      <c r="D1206" s="77">
        <v>3549904</v>
      </c>
      <c r="E1206" s="78">
        <v>35499042</v>
      </c>
      <c r="F1206" s="78" t="str">
        <f t="shared" si="45"/>
        <v>354990422016</v>
      </c>
      <c r="G1206" s="79">
        <v>1.3742096000663118</v>
      </c>
      <c r="H1206" s="80">
        <f t="shared" si="44"/>
        <v>680008</v>
      </c>
      <c r="I1206" s="81">
        <v>666174</v>
      </c>
      <c r="J1206" s="82">
        <v>13834</v>
      </c>
      <c r="K1206" s="83">
        <f>(H1206)/VLOOKUP(D1206,'Dados Base'!$B:$K,6,FALSE)</f>
        <v>618.40834477678459</v>
      </c>
      <c r="L1206" s="88">
        <f t="shared" si="46"/>
        <v>97.965612169268596</v>
      </c>
      <c r="M1206" s="85" t="s">
        <v>702</v>
      </c>
      <c r="N1206" s="86">
        <v>0.80700000000000005</v>
      </c>
      <c r="O1206" s="87" t="s">
        <v>691</v>
      </c>
      <c r="P1206" s="87" t="s">
        <v>691</v>
      </c>
      <c r="Q1206" s="87" t="s">
        <v>691</v>
      </c>
      <c r="R1206" s="87" t="s">
        <v>691</v>
      </c>
      <c r="S1206" s="87" t="s">
        <v>691</v>
      </c>
      <c r="T1206" s="87" t="s">
        <v>691</v>
      </c>
      <c r="U1206" s="87" t="s">
        <v>691</v>
      </c>
      <c r="V1206" s="87" t="s">
        <v>691</v>
      </c>
      <c r="W1206" s="85">
        <v>14.16</v>
      </c>
      <c r="X1206" s="47">
        <v>2.7782734259259261</v>
      </c>
      <c r="Y1206" s="9">
        <v>750.02</v>
      </c>
      <c r="Z1206" s="10">
        <v>32425.778882963452</v>
      </c>
      <c r="AA1206" s="10">
        <v>4393.2031170365426</v>
      </c>
      <c r="AB1206" s="11">
        <v>66</v>
      </c>
      <c r="AC1206" s="12">
        <v>0</v>
      </c>
      <c r="AD1206" s="153">
        <f>VLOOKUP(D1206,'Dados Base'!$B:$K,9,FALSE)*31536000/VLOOKUP($F1206,F:H,MATCH(H1205,F1205:AF1205,0),FALSE)</f>
        <v>764.73900307055203</v>
      </c>
      <c r="AE1206" s="153">
        <f>VLOOKUP(D1206,'Dados Base'!$B:$K,10,FALSE)*31536000/VLOOKUP($F1206,F:H,MATCH(H1205,F1205:AF1205,0),FALSE)</f>
        <v>77.44779473182669</v>
      </c>
      <c r="AF1206" s="14">
        <v>100</v>
      </c>
      <c r="AG1206" s="15">
        <v>99.14</v>
      </c>
      <c r="AH1206" s="14">
        <v>97.33</v>
      </c>
      <c r="AI1206" s="14">
        <v>35.51</v>
      </c>
      <c r="AJ1206" s="14">
        <v>100</v>
      </c>
      <c r="AK1206" s="72">
        <f>(SUMIFS('Banco de Indicadores Mun. (2)'!I:I,'Banco de Indicadores Mun. (2)'!B:B,'Banco de Indicadores - Mun. (1)'!B1206,'Banco de Indicadores Mun. (2)'!A:A,'Banco de Indicadores - Mun. (1)'!A1206) / VLOOKUP(D1206,'Dados Base'!$B:$K,8,FALSE)) * 100</f>
        <v>49.247485994397749</v>
      </c>
      <c r="AL1206" s="72">
        <f>(SUMIFS('Banco de Indicadores Mun. (2)'!I:I,'Banco de Indicadores Mun. (2)'!B:B,'Banco de Indicadores - Mun. (1)'!B1206,'Banco de Indicadores Mun. (2)'!A:A,'Banco de Indicadores - Mun. (1)'!A1206) / VLOOKUP(D1206,'Dados Base'!$B:$K,9,FALSE)) * 100</f>
        <v>21.323653729533049</v>
      </c>
      <c r="AM1206" s="72">
        <f>(SUMIFS('Banco de Indicadores Mun. (2)'!J:J,'Banco de Indicadores Mun. (2)'!B:B,'Banco de Indicadores - Mun. (1)'!B1206,'Banco de Indicadores Mun. (2)'!A:A,'Banco de Indicadores - Mun. (1)'!A1206) / VLOOKUP(D1206,'Dados Base'!$B:$K,7,FALSE)) * 100</f>
        <v>34.655795246800729</v>
      </c>
      <c r="AN1206" s="72">
        <f>(SUMIFS('Banco de Indicadores Mun. (2)'!K:K,'Banco de Indicadores Mun. (2)'!B:B,'Banco de Indicadores - Mun. (1)'!B1206,'Banco de Indicadores Mun. (2)'!A:A,'Banco de Indicadores - Mun. (1)'!A1206) / VLOOKUP(D1206,'Dados Base'!$B:$K,10,FALSE)) * 100</f>
        <v>97.041826347305346</v>
      </c>
      <c r="AO1206" s="21">
        <v>0</v>
      </c>
      <c r="AP1206" s="125">
        <v>0.14705709344595946</v>
      </c>
      <c r="AQ1206" s="17">
        <v>0</v>
      </c>
      <c r="AR1206" s="18">
        <v>8.8000000000000007</v>
      </c>
      <c r="AS1206" s="20">
        <v>92.812680184871567</v>
      </c>
      <c r="AT1206" s="20">
        <v>92.627054824501812</v>
      </c>
      <c r="AU1206" s="20">
        <v>88.068102705727867</v>
      </c>
      <c r="AV1206" s="21">
        <v>9.59</v>
      </c>
      <c r="AW1206" s="21">
        <v>6</v>
      </c>
      <c r="AX1206" s="21">
        <v>0</v>
      </c>
      <c r="AY1206" s="116">
        <v>101.24336840829709</v>
      </c>
    </row>
    <row r="1207" spans="1:51" ht="15" x14ac:dyDescent="0.25">
      <c r="A1207" s="144">
        <v>2016</v>
      </c>
      <c r="B1207" s="77" t="s">
        <v>562</v>
      </c>
      <c r="C1207" s="78">
        <v>11</v>
      </c>
      <c r="D1207" s="77">
        <v>3549953</v>
      </c>
      <c r="E1207" s="78">
        <v>354995311</v>
      </c>
      <c r="F1207" s="78" t="str">
        <f t="shared" si="45"/>
        <v>3549953112016</v>
      </c>
      <c r="G1207" s="79">
        <v>1.1598200561845573</v>
      </c>
      <c r="H1207" s="80">
        <f t="shared" si="44"/>
        <v>14920</v>
      </c>
      <c r="I1207" s="81">
        <v>13773</v>
      </c>
      <c r="J1207" s="82">
        <v>1147</v>
      </c>
      <c r="K1207" s="83">
        <f>(H1207)/VLOOKUP(D1207,'Dados Base'!$B:$K,6,FALSE)</f>
        <v>79.910020888008134</v>
      </c>
      <c r="L1207" s="88">
        <f t="shared" si="46"/>
        <v>92.312332439678286</v>
      </c>
      <c r="M1207" s="85" t="s">
        <v>702</v>
      </c>
      <c r="N1207" s="86">
        <v>0.72799999999999998</v>
      </c>
      <c r="O1207" s="87" t="s">
        <v>691</v>
      </c>
      <c r="P1207" s="87" t="s">
        <v>691</v>
      </c>
      <c r="Q1207" s="87" t="s">
        <v>691</v>
      </c>
      <c r="R1207" s="87" t="s">
        <v>691</v>
      </c>
      <c r="S1207" s="87" t="s">
        <v>691</v>
      </c>
      <c r="T1207" s="87" t="s">
        <v>691</v>
      </c>
      <c r="U1207" s="87" t="s">
        <v>691</v>
      </c>
      <c r="V1207" s="87" t="s">
        <v>691</v>
      </c>
      <c r="W1207" s="85">
        <v>0</v>
      </c>
      <c r="X1207" s="47">
        <v>1.8428531249999998E-2</v>
      </c>
      <c r="Y1207" s="9">
        <v>9.76</v>
      </c>
      <c r="Z1207" s="10">
        <v>160.84596270096472</v>
      </c>
      <c r="AA1207" s="10">
        <v>592.34603729903529</v>
      </c>
      <c r="AB1207" s="11">
        <v>2</v>
      </c>
      <c r="AC1207" s="12">
        <v>0</v>
      </c>
      <c r="AD1207" s="153">
        <f>VLOOKUP(D1207,'Dados Base'!$B:$K,9,FALSE)*31536000/VLOOKUP($F1207,F:H,MATCH(H1206,F1206:AF1206,0),FALSE)</f>
        <v>10335.860589812333</v>
      </c>
      <c r="AE1207" s="153">
        <f>VLOOKUP(D1207,'Dados Base'!$B:$K,10,FALSE)*31536000/VLOOKUP($F1207,F:H,MATCH(H1206,F1206:AF1206,0),FALSE)</f>
        <v>1331.6139410187666</v>
      </c>
      <c r="AF1207" s="14">
        <v>47.43</v>
      </c>
      <c r="AG1207" s="15" t="s">
        <v>692</v>
      </c>
      <c r="AH1207" s="14">
        <v>28.36</v>
      </c>
      <c r="AI1207" s="14">
        <v>30.06</v>
      </c>
      <c r="AJ1207" s="14">
        <v>52.11</v>
      </c>
      <c r="AK1207" s="72">
        <f>(SUMIFS('Banco de Indicadores Mun. (2)'!I:I,'Banco de Indicadores Mun. (2)'!B:B,'Banco de Indicadores - Mun. (1)'!B1207,'Banco de Indicadores Mun. (2)'!A:A,'Banco de Indicadores - Mun. (1)'!A1207) / VLOOKUP(D1207,'Dados Base'!$B:$K,8,FALSE)) * 100</f>
        <v>2.133311004784689</v>
      </c>
      <c r="AL1207" s="72">
        <f>(SUMIFS('Banco de Indicadores Mun. (2)'!I:I,'Banco de Indicadores Mun. (2)'!B:B,'Banco de Indicadores - Mun. (1)'!B1207,'Banco de Indicadores Mun. (2)'!A:A,'Banco de Indicadores - Mun. (1)'!A1207) / VLOOKUP(D1207,'Dados Base'!$B:$K,9,FALSE)) * 100</f>
        <v>0.91178323108384451</v>
      </c>
      <c r="AM1207" s="72">
        <f>(SUMIFS('Banco de Indicadores Mun. (2)'!J:J,'Banco de Indicadores Mun. (2)'!B:B,'Banco de Indicadores - Mun. (1)'!B1207,'Banco de Indicadores Mun. (2)'!A:A,'Banco de Indicadores - Mun. (1)'!A1207) / VLOOKUP(D1207,'Dados Base'!$B:$K,7,FALSE)) * 100</f>
        <v>2.9658630136986299</v>
      </c>
      <c r="AN1207" s="72">
        <f>(SUMIFS('Banco de Indicadores Mun. (2)'!K:K,'Banco de Indicadores Mun. (2)'!B:B,'Banco de Indicadores - Mun. (1)'!B1207,'Banco de Indicadores Mun. (2)'!A:A,'Banco de Indicadores - Mun. (1)'!A1207) / VLOOKUP(D1207,'Dados Base'!$B:$K,10,FALSE)) * 100</f>
        <v>0.20390476190476192</v>
      </c>
      <c r="AO1207" s="21">
        <v>0</v>
      </c>
      <c r="AP1207" s="125">
        <v>0</v>
      </c>
      <c r="AQ1207" s="17">
        <v>0</v>
      </c>
      <c r="AR1207" s="18">
        <v>8.6</v>
      </c>
      <c r="AS1207" s="20">
        <v>28.420052616194099</v>
      </c>
      <c r="AT1207" s="20">
        <v>28.420052616194102</v>
      </c>
      <c r="AU1207" s="20">
        <v>21.355240456744724</v>
      </c>
      <c r="AV1207" s="21">
        <v>3.81</v>
      </c>
      <c r="AW1207" s="21">
        <v>0</v>
      </c>
      <c r="AX1207" s="21">
        <v>0</v>
      </c>
      <c r="AY1207" s="116">
        <v>200.13206424141913</v>
      </c>
    </row>
    <row r="1208" spans="1:51" ht="15" x14ac:dyDescent="0.25">
      <c r="A1208" s="144">
        <v>2016</v>
      </c>
      <c r="B1208" s="77" t="s">
        <v>563</v>
      </c>
      <c r="C1208" s="78">
        <v>2</v>
      </c>
      <c r="D1208" s="77">
        <v>3550001</v>
      </c>
      <c r="E1208" s="78">
        <v>35500012</v>
      </c>
      <c r="F1208" s="78" t="str">
        <f t="shared" si="45"/>
        <v>355000122016</v>
      </c>
      <c r="G1208" s="79">
        <v>1.4306495178884049E-2</v>
      </c>
      <c r="H1208" s="80">
        <f t="shared" si="44"/>
        <v>10493</v>
      </c>
      <c r="I1208" s="81">
        <v>6270</v>
      </c>
      <c r="J1208" s="82">
        <v>4223</v>
      </c>
      <c r="K1208" s="83">
        <f>(H1208)/VLOOKUP(D1208,'Dados Base'!$B:$K,6,FALSE)</f>
        <v>17.002349509843636</v>
      </c>
      <c r="L1208" s="88">
        <f t="shared" si="46"/>
        <v>59.754121795482703</v>
      </c>
      <c r="M1208" s="85" t="s">
        <v>702</v>
      </c>
      <c r="N1208" s="86">
        <v>0.69699999999999995</v>
      </c>
      <c r="O1208" s="87" t="s">
        <v>691</v>
      </c>
      <c r="P1208" s="87" t="s">
        <v>691</v>
      </c>
      <c r="Q1208" s="87" t="s">
        <v>691</v>
      </c>
      <c r="R1208" s="87" t="s">
        <v>691</v>
      </c>
      <c r="S1208" s="87" t="s">
        <v>691</v>
      </c>
      <c r="T1208" s="87" t="s">
        <v>691</v>
      </c>
      <c r="U1208" s="87" t="s">
        <v>691</v>
      </c>
      <c r="V1208" s="87" t="s">
        <v>691</v>
      </c>
      <c r="W1208" s="85">
        <v>0</v>
      </c>
      <c r="X1208" s="47">
        <v>1.5384268229166668E-2</v>
      </c>
      <c r="Y1208" s="9">
        <v>4.47</v>
      </c>
      <c r="Z1208" s="10">
        <v>261.34544328701486</v>
      </c>
      <c r="AA1208" s="10">
        <v>83.228556712985124</v>
      </c>
      <c r="AB1208" s="11">
        <v>1</v>
      </c>
      <c r="AC1208" s="12">
        <v>0</v>
      </c>
      <c r="AD1208" s="153">
        <f>VLOOKUP(D1208,'Dados Base'!$B:$K,9,FALSE)*31536000/VLOOKUP($F1208,F:H,MATCH(H1207,F1207:AF1207,0),FALSE)</f>
        <v>27649.976174592586</v>
      </c>
      <c r="AE1208" s="153">
        <f>VLOOKUP(D1208,'Dados Base'!$B:$K,10,FALSE)*31536000/VLOOKUP($F1208,F:H,MATCH(H1207,F1207:AF1207,0),FALSE)</f>
        <v>2825.1062613170698</v>
      </c>
      <c r="AF1208" s="14">
        <v>56.3</v>
      </c>
      <c r="AG1208" s="15">
        <v>83.84</v>
      </c>
      <c r="AH1208" s="14">
        <v>51.35</v>
      </c>
      <c r="AI1208" s="14">
        <v>30</v>
      </c>
      <c r="AJ1208" s="14">
        <v>94.72</v>
      </c>
      <c r="AK1208" s="72">
        <f>(SUMIFS('Banco de Indicadores Mun. (2)'!I:I,'Banco de Indicadores Mun. (2)'!B:B,'Banco de Indicadores - Mun. (1)'!B1208,'Banco de Indicadores Mun. (2)'!A:A,'Banco de Indicadores - Mun. (1)'!A1208) / VLOOKUP(D1208,'Dados Base'!$B:$K,8,FALSE)) * 100</f>
        <v>0.13393233082706765</v>
      </c>
      <c r="AL1208" s="72">
        <f>(SUMIFS('Banco de Indicadores Mun. (2)'!I:I,'Banco de Indicadores Mun. (2)'!B:B,'Banco de Indicadores - Mun. (1)'!B1208,'Banco de Indicadores Mun. (2)'!A:A,'Banco de Indicadores - Mun. (1)'!A1208) / VLOOKUP(D1208,'Dados Base'!$B:$K,9,FALSE)) * 100</f>
        <v>5.8085869565217399E-2</v>
      </c>
      <c r="AM1208" s="72">
        <f>(SUMIFS('Banco de Indicadores Mun. (2)'!J:J,'Banco de Indicadores Mun. (2)'!B:B,'Banco de Indicadores - Mun. (1)'!B1208,'Banco de Indicadores Mun. (2)'!A:A,'Banco de Indicadores - Mun. (1)'!A1208) / VLOOKUP(D1208,'Dados Base'!$B:$K,7,FALSE)) * 100</f>
        <v>0.11851803278688523</v>
      </c>
      <c r="AN1208" s="72">
        <f>(SUMIFS('Banco de Indicadores Mun. (2)'!K:K,'Banco de Indicadores Mun. (2)'!B:B,'Banco de Indicadores - Mun. (1)'!B1208,'Banco de Indicadores Mun. (2)'!A:A,'Banco de Indicadores - Mun. (1)'!A1208) / VLOOKUP(D1208,'Dados Base'!$B:$K,10,FALSE)) * 100</f>
        <v>0.18394680851063822</v>
      </c>
      <c r="AO1208" s="21">
        <v>1</v>
      </c>
      <c r="AP1208" s="125">
        <v>0</v>
      </c>
      <c r="AQ1208" s="17">
        <v>40</v>
      </c>
      <c r="AR1208" s="18">
        <v>6.8</v>
      </c>
      <c r="AS1208" s="20">
        <v>82.750359367513184</v>
      </c>
      <c r="AT1208" s="20">
        <v>82.750359367513184</v>
      </c>
      <c r="AU1208" s="20">
        <v>75.845955669033316</v>
      </c>
      <c r="AV1208" s="21">
        <v>8.17</v>
      </c>
      <c r="AW1208" s="21">
        <v>0</v>
      </c>
      <c r="AX1208" s="21">
        <v>0</v>
      </c>
      <c r="AY1208" s="116">
        <v>7.7637751903958971</v>
      </c>
    </row>
    <row r="1209" spans="1:51" ht="15" x14ac:dyDescent="0.25">
      <c r="A1209" s="144">
        <v>2016</v>
      </c>
      <c r="B1209" s="77" t="s">
        <v>564</v>
      </c>
      <c r="C1209" s="78">
        <v>13</v>
      </c>
      <c r="D1209" s="77">
        <v>3550100</v>
      </c>
      <c r="E1209" s="78">
        <v>355010013</v>
      </c>
      <c r="F1209" s="78" t="str">
        <f t="shared" si="45"/>
        <v>3550100132016</v>
      </c>
      <c r="G1209" s="79">
        <v>0.33596157142541383</v>
      </c>
      <c r="H1209" s="80">
        <f t="shared" si="44"/>
        <v>39080</v>
      </c>
      <c r="I1209" s="81">
        <v>38453</v>
      </c>
      <c r="J1209" s="82">
        <v>627</v>
      </c>
      <c r="K1209" s="83">
        <f>(H1209)/VLOOKUP(D1209,'Dados Base'!$B:$K,6,FALSE)</f>
        <v>60.027033669206197</v>
      </c>
      <c r="L1209" s="88">
        <f t="shared" si="46"/>
        <v>98.395598771750258</v>
      </c>
      <c r="M1209" s="85" t="s">
        <v>702</v>
      </c>
      <c r="N1209" s="86">
        <v>0.74399999999999999</v>
      </c>
      <c r="O1209" s="87" t="s">
        <v>691</v>
      </c>
      <c r="P1209" s="87" t="s">
        <v>691</v>
      </c>
      <c r="Q1209" s="87" t="s">
        <v>691</v>
      </c>
      <c r="R1209" s="87" t="s">
        <v>691</v>
      </c>
      <c r="S1209" s="87" t="s">
        <v>691</v>
      </c>
      <c r="T1209" s="87" t="s">
        <v>691</v>
      </c>
      <c r="U1209" s="87" t="s">
        <v>691</v>
      </c>
      <c r="V1209" s="87" t="s">
        <v>691</v>
      </c>
      <c r="W1209" s="85">
        <v>48.02</v>
      </c>
      <c r="X1209" s="47">
        <v>0.11540192828703703</v>
      </c>
      <c r="Y1209" s="9">
        <v>31.64</v>
      </c>
      <c r="Z1209" s="10">
        <v>1629.8031820649396</v>
      </c>
      <c r="AA1209" s="10">
        <v>505.89681793506026</v>
      </c>
      <c r="AB1209" s="11">
        <v>2</v>
      </c>
      <c r="AC1209" s="12">
        <v>0</v>
      </c>
      <c r="AD1209" s="153">
        <f>VLOOKUP(D1209,'Dados Base'!$B:$K,9,FALSE)*31536000/VLOOKUP($F1209,F:H,MATCH(H1208,F1208:AF1208,0),FALSE)</f>
        <v>4623.8812691914027</v>
      </c>
      <c r="AE1209" s="153">
        <f>VLOOKUP(D1209,'Dados Base'!$B:$K,10,FALSE)*31536000/VLOOKUP($F1209,F:H,MATCH(H1208,F1208:AF1208,0),FALSE)</f>
        <v>613.28966223132056</v>
      </c>
      <c r="AF1209" s="14">
        <v>97.01</v>
      </c>
      <c r="AG1209" s="15">
        <v>97.58</v>
      </c>
      <c r="AH1209" s="14">
        <v>94.34</v>
      </c>
      <c r="AI1209" s="14">
        <v>38.57</v>
      </c>
      <c r="AJ1209" s="14">
        <v>99.42</v>
      </c>
      <c r="AK1209" s="72">
        <f>(SUMIFS('Banco de Indicadores Mun. (2)'!I:I,'Banco de Indicadores Mun. (2)'!B:B,'Banco de Indicadores - Mun. (1)'!B1209,'Banco de Indicadores Mun. (2)'!A:A,'Banco de Indicadores - Mun. (1)'!A1209) / VLOOKUP(D1209,'Dados Base'!$B:$K,8,FALSE)) * 100</f>
        <v>6.9549917695473251</v>
      </c>
      <c r="AL1209" s="72">
        <f>(SUMIFS('Banco de Indicadores Mun. (2)'!I:I,'Banco de Indicadores Mun. (2)'!B:B,'Banco de Indicadores - Mun. (1)'!B1209,'Banco de Indicadores Mun. (2)'!A:A,'Banco de Indicadores - Mun. (1)'!A1209) / VLOOKUP(D1209,'Dados Base'!$B:$K,9,FALSE)) * 100</f>
        <v>2.9494991273996507</v>
      </c>
      <c r="AM1209" s="72">
        <f>(SUMIFS('Banco de Indicadores Mun. (2)'!J:J,'Banco de Indicadores Mun. (2)'!B:B,'Banco de Indicadores - Mun. (1)'!B1209,'Banco de Indicadores Mun. (2)'!A:A,'Banco de Indicadores - Mun. (1)'!A1209) / VLOOKUP(D1209,'Dados Base'!$B:$K,7,FALSE)) * 100</f>
        <v>4.5186706586826348</v>
      </c>
      <c r="AN1209" s="72">
        <f>(SUMIFS('Banco de Indicadores Mun. (2)'!K:K,'Banco de Indicadores Mun. (2)'!B:B,'Banco de Indicadores - Mun. (1)'!B1209,'Banco de Indicadores Mun. (2)'!A:A,'Banco de Indicadores - Mun. (1)'!A1209) / VLOOKUP(D1209,'Dados Base'!$B:$K,10,FALSE)) * 100</f>
        <v>12.30848684210526</v>
      </c>
      <c r="AO1209" s="21">
        <v>0</v>
      </c>
      <c r="AP1209" s="125">
        <v>0</v>
      </c>
      <c r="AQ1209" s="17">
        <v>0</v>
      </c>
      <c r="AR1209" s="18">
        <v>8.1999999999999993</v>
      </c>
      <c r="AS1209" s="20">
        <v>91.809558555271792</v>
      </c>
      <c r="AT1209" s="20">
        <v>91.809558555271792</v>
      </c>
      <c r="AU1209" s="20">
        <v>76.312365129228809</v>
      </c>
      <c r="AV1209" s="21">
        <v>8.0399999999999991</v>
      </c>
      <c r="AW1209" s="21">
        <v>1</v>
      </c>
      <c r="AX1209" s="21">
        <v>0</v>
      </c>
      <c r="AY1209" s="116">
        <v>76.618823716771516</v>
      </c>
    </row>
    <row r="1210" spans="1:51" ht="15" x14ac:dyDescent="0.25">
      <c r="A1210" s="144">
        <v>2016</v>
      </c>
      <c r="B1210" s="77" t="s">
        <v>565</v>
      </c>
      <c r="C1210" s="78">
        <v>14</v>
      </c>
      <c r="D1210" s="77">
        <v>3550209</v>
      </c>
      <c r="E1210" s="78">
        <v>355020914</v>
      </c>
      <c r="F1210" s="78" t="str">
        <f t="shared" si="45"/>
        <v>3550209142016</v>
      </c>
      <c r="G1210" s="79">
        <v>0.13519420998593379</v>
      </c>
      <c r="H1210" s="80">
        <f t="shared" si="44"/>
        <v>31745</v>
      </c>
      <c r="I1210" s="81">
        <v>23380</v>
      </c>
      <c r="J1210" s="82">
        <v>8365</v>
      </c>
      <c r="K1210" s="83">
        <f>(H1210)/VLOOKUP(D1210,'Dados Base'!$B:$K,6,FALSE)</f>
        <v>34.134041569445493</v>
      </c>
      <c r="L1210" s="88">
        <f t="shared" si="46"/>
        <v>73.649393605292175</v>
      </c>
      <c r="M1210" s="85" t="s">
        <v>702</v>
      </c>
      <c r="N1210" s="86">
        <v>0.71</v>
      </c>
      <c r="O1210" s="87" t="s">
        <v>691</v>
      </c>
      <c r="P1210" s="87" t="s">
        <v>691</v>
      </c>
      <c r="Q1210" s="87" t="s">
        <v>691</v>
      </c>
      <c r="R1210" s="87" t="s">
        <v>691</v>
      </c>
      <c r="S1210" s="87" t="s">
        <v>691</v>
      </c>
      <c r="T1210" s="87" t="s">
        <v>691</v>
      </c>
      <c r="U1210" s="87" t="s">
        <v>691</v>
      </c>
      <c r="V1210" s="87" t="s">
        <v>691</v>
      </c>
      <c r="W1210" s="85">
        <v>0</v>
      </c>
      <c r="X1210" s="47">
        <v>6.7178004768518512E-2</v>
      </c>
      <c r="Y1210" s="9">
        <v>15.72</v>
      </c>
      <c r="Z1210" s="10">
        <v>801.53897048184979</v>
      </c>
      <c r="AA1210" s="10">
        <v>410.86902951815011</v>
      </c>
      <c r="AB1210" s="11">
        <v>5</v>
      </c>
      <c r="AC1210" s="12">
        <v>0</v>
      </c>
      <c r="AD1210" s="153">
        <f>VLOOKUP(D1210,'Dados Base'!$B:$K,9,FALSE)*31536000/VLOOKUP($F1210,F:H,MATCH(H1209,F1209:AF1209,0),FALSE)</f>
        <v>10778.56670341786</v>
      </c>
      <c r="AE1210" s="153">
        <f>VLOOKUP(D1210,'Dados Base'!$B:$K,10,FALSE)*31536000/VLOOKUP($F1210,F:H,MATCH(H1209,F1209:AF1209,0),FALSE)</f>
        <v>1271.5728461174986</v>
      </c>
      <c r="AF1210" s="14">
        <v>69.52</v>
      </c>
      <c r="AG1210" s="15">
        <v>100</v>
      </c>
      <c r="AH1210" s="14">
        <v>55.44</v>
      </c>
      <c r="AI1210" s="14">
        <v>41.05</v>
      </c>
      <c r="AJ1210" s="14">
        <v>100</v>
      </c>
      <c r="AK1210" s="72">
        <f>(SUMIFS('Banco de Indicadores Mun. (2)'!I:I,'Banco de Indicadores Mun. (2)'!B:B,'Banco de Indicadores - Mun. (1)'!B1210,'Banco de Indicadores Mun. (2)'!A:A,'Banco de Indicadores - Mun. (1)'!A1210) / VLOOKUP(D1210,'Dados Base'!$B:$K,8,FALSE)) * 100</f>
        <v>3.0721979381443303</v>
      </c>
      <c r="AL1210" s="72">
        <f>(SUMIFS('Banco de Indicadores Mun. (2)'!I:I,'Banco de Indicadores Mun. (2)'!B:B,'Banco de Indicadores - Mun. (1)'!B1210,'Banco de Indicadores Mun. (2)'!A:A,'Banco de Indicadores - Mun. (1)'!A1210) / VLOOKUP(D1210,'Dados Base'!$B:$K,9,FALSE)) * 100</f>
        <v>1.3732866359447007</v>
      </c>
      <c r="AM1210" s="72">
        <f>(SUMIFS('Banco de Indicadores Mun. (2)'!J:J,'Banco de Indicadores Mun. (2)'!B:B,'Banco de Indicadores - Mun. (1)'!B1210,'Banco de Indicadores Mun. (2)'!A:A,'Banco de Indicadores - Mun. (1)'!A1210) / VLOOKUP(D1210,'Dados Base'!$B:$K,7,FALSE)) * 100</f>
        <v>3.8551848739495806</v>
      </c>
      <c r="AN1210" s="72">
        <f>(SUMIFS('Banco de Indicadores Mun. (2)'!K:K,'Banco de Indicadores Mun. (2)'!B:B,'Banco de Indicadores - Mun. (1)'!B1210,'Banco de Indicadores Mun. (2)'!A:A,'Banco de Indicadores - Mun. (1)'!A1210) / VLOOKUP(D1210,'Dados Base'!$B:$K,10,FALSE)) * 100</f>
        <v>0.88839843750000025</v>
      </c>
      <c r="AO1210" s="21">
        <v>0</v>
      </c>
      <c r="AP1210" s="125">
        <v>0</v>
      </c>
      <c r="AQ1210" s="17">
        <v>0</v>
      </c>
      <c r="AR1210" s="18">
        <v>8.3000000000000007</v>
      </c>
      <c r="AS1210" s="20">
        <v>74.116177927055077</v>
      </c>
      <c r="AT1210" s="20">
        <v>74.116177927055077</v>
      </c>
      <c r="AU1210" s="20">
        <v>66.111323125701063</v>
      </c>
      <c r="AV1210" s="21">
        <v>7.41</v>
      </c>
      <c r="AW1210" s="21">
        <v>1</v>
      </c>
      <c r="AX1210" s="21">
        <v>0</v>
      </c>
      <c r="AY1210" s="116">
        <v>81.879627401165294</v>
      </c>
    </row>
    <row r="1211" spans="1:51" ht="15" x14ac:dyDescent="0.25">
      <c r="A1211" s="144">
        <v>2016</v>
      </c>
      <c r="B1211" s="77" t="s">
        <v>566</v>
      </c>
      <c r="C1211" s="78">
        <v>6</v>
      </c>
      <c r="D1211" s="77">
        <v>3550308</v>
      </c>
      <c r="E1211" s="78">
        <v>35503086</v>
      </c>
      <c r="F1211" s="78" t="str">
        <f t="shared" si="45"/>
        <v>355030862016</v>
      </c>
      <c r="G1211" s="79">
        <v>0.61661254372660235</v>
      </c>
      <c r="H1211" s="80">
        <f t="shared" si="44"/>
        <v>11638802</v>
      </c>
      <c r="I1211" s="81">
        <v>11534180</v>
      </c>
      <c r="J1211" s="82">
        <v>104622</v>
      </c>
      <c r="K1211" s="83">
        <f>(H1211)/VLOOKUP(D1211,'Dados Base'!$B:$K,6,FALSE)</f>
        <v>7642.0738153238035</v>
      </c>
      <c r="L1211" s="88">
        <f t="shared" si="46"/>
        <v>99.101093050642149</v>
      </c>
      <c r="M1211" s="85" t="s">
        <v>702</v>
      </c>
      <c r="N1211" s="86">
        <v>0.80500000000000005</v>
      </c>
      <c r="O1211" s="87" t="s">
        <v>691</v>
      </c>
      <c r="P1211" s="87" t="s">
        <v>691</v>
      </c>
      <c r="Q1211" s="87" t="s">
        <v>691</v>
      </c>
      <c r="R1211" s="87" t="s">
        <v>691</v>
      </c>
      <c r="S1211" s="87" t="s">
        <v>691</v>
      </c>
      <c r="T1211" s="87" t="s">
        <v>691</v>
      </c>
      <c r="U1211" s="87" t="s">
        <v>691</v>
      </c>
      <c r="V1211" s="87" t="s">
        <v>691</v>
      </c>
      <c r="W1211" s="85">
        <v>37.270000000000003</v>
      </c>
      <c r="X1211" s="47">
        <v>47.219185489097221</v>
      </c>
      <c r="Y1211" s="13">
        <v>12190.5</v>
      </c>
      <c r="Z1211" s="10">
        <v>347251.42498681147</v>
      </c>
      <c r="AA1211" s="10">
        <v>296966.5230131885</v>
      </c>
      <c r="AB1211" s="11">
        <v>2031</v>
      </c>
      <c r="AC1211" s="12">
        <v>10</v>
      </c>
      <c r="AD1211" s="153">
        <f>VLOOKUP(D1211,'Dados Base'!$B:$K,9,FALSE)*31536000/VLOOKUP($F1211,F:H,MATCH(H1210,F1210:AF1210,0),FALSE)</f>
        <v>81.395098911382803</v>
      </c>
      <c r="AE1211" s="153">
        <f>VLOOKUP(D1211,'Dados Base'!$B:$K,10,FALSE)*31536000/VLOOKUP($F1211,F:H,MATCH(H1210,F1210:AF1210,0),FALSE)</f>
        <v>11.054993460667175</v>
      </c>
      <c r="AF1211" s="14">
        <v>99.3</v>
      </c>
      <c r="AG1211" s="15">
        <v>100</v>
      </c>
      <c r="AH1211" s="14">
        <v>96.3</v>
      </c>
      <c r="AI1211" s="14">
        <v>36.69</v>
      </c>
      <c r="AJ1211" s="14">
        <v>100</v>
      </c>
      <c r="AK1211" s="72">
        <f>(SUMIFS('Banco de Indicadores Mun. (2)'!I:I,'Banco de Indicadores Mun. (2)'!B:B,'Banco de Indicadores - Mun. (1)'!B1211,'Banco de Indicadores Mun. (2)'!A:A,'Banco de Indicadores - Mun. (1)'!A1211) / VLOOKUP(D1211,'Dados Base'!$B:$K,8,FALSE)) * 100</f>
        <v>170.87336128456741</v>
      </c>
      <c r="AL1211" s="72">
        <f>(SUMIFS('Banco de Indicadores Mun. (2)'!I:I,'Banco de Indicadores Mun. (2)'!B:B,'Banco de Indicadores - Mun. (1)'!B1211,'Banco de Indicadores Mun. (2)'!A:A,'Banco de Indicadores - Mun. (1)'!A1211) / VLOOKUP(D1211,'Dados Base'!$B:$K,9,FALSE)) * 100</f>
        <v>63.764659786950759</v>
      </c>
      <c r="AM1211" s="72">
        <f>(SUMIFS('Banco de Indicadores Mun. (2)'!J:J,'Banco de Indicadores Mun. (2)'!B:B,'Banco de Indicadores - Mun. (1)'!B1211,'Banco de Indicadores Mun. (2)'!A:A,'Banco de Indicadores - Mun. (1)'!A1211) / VLOOKUP(D1211,'Dados Base'!$B:$K,7,FALSE)) * 100</f>
        <v>247.20842356241235</v>
      </c>
      <c r="AN1211" s="72">
        <f>(SUMIFS('Banco de Indicadores Mun. (2)'!K:K,'Banco de Indicadores Mun. (2)'!B:B,'Banco de Indicadores - Mun. (1)'!B1211,'Banco de Indicadores Mun. (2)'!A:A,'Banco de Indicadores - Mun. (1)'!A1211) / VLOOKUP(D1211,'Dados Base'!$B:$K,10,FALSE)) * 100</f>
        <v>37.474098039215846</v>
      </c>
      <c r="AO1211" s="21">
        <v>3</v>
      </c>
      <c r="AP1211" s="125">
        <v>6.873559667051643E-2</v>
      </c>
      <c r="AQ1211" s="17">
        <v>0</v>
      </c>
      <c r="AR1211" s="18">
        <v>9.1999999999999993</v>
      </c>
      <c r="AS1211" s="20">
        <v>87.775257783164918</v>
      </c>
      <c r="AT1211" s="20">
        <v>65.831443337373685</v>
      </c>
      <c r="AU1211" s="20">
        <v>53.902786481635168</v>
      </c>
      <c r="AV1211" s="21">
        <v>6.45</v>
      </c>
      <c r="AW1211" s="21">
        <v>421</v>
      </c>
      <c r="AX1211" s="21">
        <v>10</v>
      </c>
      <c r="AY1211" s="116">
        <v>34.372686296648617</v>
      </c>
    </row>
    <row r="1212" spans="1:51" ht="15" x14ac:dyDescent="0.25">
      <c r="A1212" s="144">
        <v>2016</v>
      </c>
      <c r="B1212" s="77" t="s">
        <v>567</v>
      </c>
      <c r="C1212" s="78">
        <v>5</v>
      </c>
      <c r="D1212" s="77">
        <v>3550407</v>
      </c>
      <c r="E1212" s="78">
        <v>35504075</v>
      </c>
      <c r="F1212" s="78" t="str">
        <f t="shared" si="45"/>
        <v>355040752016</v>
      </c>
      <c r="G1212" s="79">
        <v>0.96780550049937464</v>
      </c>
      <c r="H1212" s="80">
        <f t="shared" si="44"/>
        <v>33249</v>
      </c>
      <c r="I1212" s="81">
        <v>28561</v>
      </c>
      <c r="J1212" s="82">
        <v>4688</v>
      </c>
      <c r="K1212" s="83">
        <f>(H1212)/VLOOKUP(D1212,'Dados Base'!$B:$K,6,FALSE)</f>
        <v>53.783565189259136</v>
      </c>
      <c r="L1212" s="88">
        <f t="shared" si="46"/>
        <v>85.900327829408411</v>
      </c>
      <c r="M1212" s="85" t="s">
        <v>702</v>
      </c>
      <c r="N1212" s="86">
        <v>0.755</v>
      </c>
      <c r="O1212" s="87" t="s">
        <v>691</v>
      </c>
      <c r="P1212" s="87" t="s">
        <v>691</v>
      </c>
      <c r="Q1212" s="87" t="s">
        <v>691</v>
      </c>
      <c r="R1212" s="87" t="s">
        <v>691</v>
      </c>
      <c r="S1212" s="87" t="s">
        <v>691</v>
      </c>
      <c r="T1212" s="87" t="s">
        <v>691</v>
      </c>
      <c r="U1212" s="87" t="s">
        <v>691</v>
      </c>
      <c r="V1212" s="87" t="s">
        <v>691</v>
      </c>
      <c r="W1212" s="85">
        <v>23.6</v>
      </c>
      <c r="X1212" s="47">
        <v>0.10120934027777778</v>
      </c>
      <c r="Y1212" s="9">
        <v>23.26</v>
      </c>
      <c r="Z1212" s="10">
        <v>167.4253799999999</v>
      </c>
      <c r="AA1212" s="10">
        <v>1402.46262</v>
      </c>
      <c r="AB1212" s="11">
        <v>4</v>
      </c>
      <c r="AC1212" s="12">
        <v>0</v>
      </c>
      <c r="AD1212" s="153">
        <f>VLOOKUP(D1212,'Dados Base'!$B:$K,9,FALSE)*31536000/VLOOKUP($F1212,F:H,MATCH(H1211,F1211:AF1211,0),FALSE)</f>
        <v>6885.9622845799877</v>
      </c>
      <c r="AE1212" s="153">
        <f>VLOOKUP(D1212,'Dados Base'!$B:$K,10,FALSE)*31536000/VLOOKUP($F1212,F:H,MATCH(H1211,F1211:AF1211,0),FALSE)</f>
        <v>901.05567084724373</v>
      </c>
      <c r="AF1212" s="14">
        <v>100</v>
      </c>
      <c r="AG1212" s="15" t="s">
        <v>692</v>
      </c>
      <c r="AH1212" s="14">
        <v>80.78</v>
      </c>
      <c r="AI1212" s="14">
        <v>50.72</v>
      </c>
      <c r="AJ1212" s="14">
        <v>100</v>
      </c>
      <c r="AK1212" s="72">
        <f>(SUMIFS('Banco de Indicadores Mun. (2)'!I:I,'Banco de Indicadores Mun. (2)'!B:B,'Banco de Indicadores - Mun. (1)'!B1212,'Banco de Indicadores Mun. (2)'!A:A,'Banco de Indicadores - Mun. (1)'!A1212) / VLOOKUP(D1212,'Dados Base'!$B:$K,8,FALSE)) * 100</f>
        <v>11.879713780918728</v>
      </c>
      <c r="AL1212" s="72">
        <f>(SUMIFS('Banco de Indicadores Mun. (2)'!I:I,'Banco de Indicadores Mun. (2)'!B:B,'Banco de Indicadores - Mun. (1)'!B1212,'Banco de Indicadores Mun. (2)'!A:A,'Banco de Indicadores - Mun. (1)'!A1212) / VLOOKUP(D1212,'Dados Base'!$B:$K,9,FALSE)) * 100</f>
        <v>4.6307975206611571</v>
      </c>
      <c r="AM1212" s="72">
        <f>(SUMIFS('Banco de Indicadores Mun. (2)'!J:J,'Banco de Indicadores Mun. (2)'!B:B,'Banco de Indicadores - Mun. (1)'!B1212,'Banco de Indicadores Mun. (2)'!A:A,'Banco de Indicadores - Mun. (1)'!A1212) / VLOOKUP(D1212,'Dados Base'!$B:$K,7,FALSE)) * 100</f>
        <v>15.612026595744682</v>
      </c>
      <c r="AN1212" s="72">
        <f>(SUMIFS('Banco de Indicadores Mun. (2)'!K:K,'Banco de Indicadores Mun. (2)'!B:B,'Banco de Indicadores - Mun. (1)'!B1212,'Banco de Indicadores Mun. (2)'!A:A,'Banco de Indicadores - Mun. (1)'!A1212) / VLOOKUP(D1212,'Dados Base'!$B:$K,10,FALSE)) * 100</f>
        <v>4.493663157894737</v>
      </c>
      <c r="AO1212" s="21">
        <v>0</v>
      </c>
      <c r="AP1212" s="125">
        <v>0</v>
      </c>
      <c r="AQ1212" s="17">
        <v>0</v>
      </c>
      <c r="AR1212" s="18">
        <v>9.5</v>
      </c>
      <c r="AS1212" s="20">
        <v>90</v>
      </c>
      <c r="AT1212" s="20">
        <v>13.499999999999998</v>
      </c>
      <c r="AU1212" s="20">
        <v>10.664797743533299</v>
      </c>
      <c r="AV1212" s="21">
        <v>2.4700000000000002</v>
      </c>
      <c r="AW1212" s="21">
        <v>0</v>
      </c>
      <c r="AX1212" s="21">
        <v>0</v>
      </c>
      <c r="AY1212" s="116">
        <v>99.123460072614876</v>
      </c>
    </row>
    <row r="1213" spans="1:51" ht="15" x14ac:dyDescent="0.25">
      <c r="A1213" s="144">
        <v>2016</v>
      </c>
      <c r="B1213" s="77" t="s">
        <v>568</v>
      </c>
      <c r="C1213" s="78">
        <v>17</v>
      </c>
      <c r="D1213" s="77">
        <v>3550506</v>
      </c>
      <c r="E1213" s="78">
        <v>355050617</v>
      </c>
      <c r="F1213" s="78" t="str">
        <f t="shared" si="45"/>
        <v>3550506172016</v>
      </c>
      <c r="G1213" s="79">
        <v>0.24895055439850822</v>
      </c>
      <c r="H1213" s="80">
        <f t="shared" si="44"/>
        <v>7289</v>
      </c>
      <c r="I1213" s="81">
        <v>5504</v>
      </c>
      <c r="J1213" s="82">
        <v>1785</v>
      </c>
      <c r="K1213" s="83">
        <f>(H1213)/VLOOKUP(D1213,'Dados Base'!$B:$K,6,FALSE)</f>
        <v>9.9709994254603167</v>
      </c>
      <c r="L1213" s="88">
        <f t="shared" si="46"/>
        <v>75.511044038962822</v>
      </c>
      <c r="M1213" s="85" t="s">
        <v>702</v>
      </c>
      <c r="N1213" s="86">
        <v>0.70299999999999996</v>
      </c>
      <c r="O1213" s="87" t="s">
        <v>691</v>
      </c>
      <c r="P1213" s="87" t="s">
        <v>691</v>
      </c>
      <c r="Q1213" s="87" t="s">
        <v>691</v>
      </c>
      <c r="R1213" s="87" t="s">
        <v>691</v>
      </c>
      <c r="S1213" s="87" t="s">
        <v>691</v>
      </c>
      <c r="T1213" s="87" t="s">
        <v>691</v>
      </c>
      <c r="U1213" s="87" t="s">
        <v>691</v>
      </c>
      <c r="V1213" s="87" t="s">
        <v>691</v>
      </c>
      <c r="W1213" s="85">
        <v>0</v>
      </c>
      <c r="X1213" s="47">
        <v>1.3368861197916668E-2</v>
      </c>
      <c r="Y1213" s="9">
        <v>3.8</v>
      </c>
      <c r="Z1213" s="10">
        <v>243.5967</v>
      </c>
      <c r="AA1213" s="10">
        <v>49.893300000000004</v>
      </c>
      <c r="AB1213" s="11">
        <v>0</v>
      </c>
      <c r="AC1213" s="12">
        <v>0</v>
      </c>
      <c r="AD1213" s="153">
        <f>VLOOKUP(D1213,'Dados Base'!$B:$K,9,FALSE)*31536000/VLOOKUP($F1213,F:H,MATCH(H1212,F1212:AF1212,0),FALSE)</f>
        <v>29679.923171902868</v>
      </c>
      <c r="AE1213" s="153">
        <f>VLOOKUP(D1213,'Dados Base'!$B:$K,10,FALSE)*31536000/VLOOKUP($F1213,F:H,MATCH(H1212,F1212:AF1212,0),FALSE)</f>
        <v>3244.8895596103716</v>
      </c>
      <c r="AF1213" s="14">
        <v>70.430000000000007</v>
      </c>
      <c r="AG1213" s="15">
        <v>71.55</v>
      </c>
      <c r="AH1213" s="14">
        <v>70.430000000000007</v>
      </c>
      <c r="AI1213" s="14">
        <v>3.34</v>
      </c>
      <c r="AJ1213" s="14">
        <v>98.44</v>
      </c>
      <c r="AK1213" s="72">
        <f>(SUMIFS('Banco de Indicadores Mun. (2)'!I:I,'Banco de Indicadores Mun. (2)'!B:B,'Banco de Indicadores - Mun. (1)'!B1213,'Banco de Indicadores Mun. (2)'!A:A,'Banco de Indicadores - Mun. (1)'!A1213) / VLOOKUP(D1213,'Dados Base'!$B:$K,8,FALSE)) * 100</f>
        <v>4.5596942148760338</v>
      </c>
      <c r="AL1213" s="72">
        <f>(SUMIFS('Banco de Indicadores Mun. (2)'!I:I,'Banco de Indicadores Mun. (2)'!B:B,'Banco de Indicadores - Mun. (1)'!B1213,'Banco de Indicadores Mun. (2)'!A:A,'Banco de Indicadores - Mun. (1)'!A1213) / VLOOKUP(D1213,'Dados Base'!$B:$K,9,FALSE)) * 100</f>
        <v>2.4127827988338195</v>
      </c>
      <c r="AM1213" s="72">
        <f>(SUMIFS('Banco de Indicadores Mun. (2)'!J:J,'Banco de Indicadores Mun. (2)'!B:B,'Banco de Indicadores - Mun. (1)'!B1213,'Banco de Indicadores Mun. (2)'!A:A,'Banco de Indicadores - Mun. (1)'!A1213) / VLOOKUP(D1213,'Dados Base'!$B:$K,7,FALSE)) * 100</f>
        <v>5.440809027777779</v>
      </c>
      <c r="AN1213" s="72">
        <f>(SUMIFS('Banco de Indicadores Mun. (2)'!K:K,'Banco de Indicadores Mun. (2)'!B:B,'Banco de Indicadores - Mun. (1)'!B1213,'Banco de Indicadores Mun. (2)'!A:A,'Banco de Indicadores - Mun. (1)'!A1213) / VLOOKUP(D1213,'Dados Base'!$B:$K,10,FALSE)) * 100</f>
        <v>1.1762133333333333</v>
      </c>
      <c r="AO1213" s="21">
        <v>0</v>
      </c>
      <c r="AP1213" s="125">
        <v>0</v>
      </c>
      <c r="AQ1213" s="17">
        <v>0</v>
      </c>
      <c r="AR1213" s="18">
        <v>7.3</v>
      </c>
      <c r="AS1213" s="20">
        <v>100</v>
      </c>
      <c r="AT1213" s="20">
        <v>100</v>
      </c>
      <c r="AU1213" s="20">
        <v>83</v>
      </c>
      <c r="AV1213" s="21">
        <v>10</v>
      </c>
      <c r="AW1213" s="21">
        <v>0</v>
      </c>
      <c r="AX1213" s="21">
        <v>0</v>
      </c>
      <c r="AY1213" s="116">
        <v>0</v>
      </c>
    </row>
    <row r="1214" spans="1:51" ht="15" x14ac:dyDescent="0.25">
      <c r="A1214" s="144">
        <v>2016</v>
      </c>
      <c r="B1214" s="77" t="s">
        <v>569</v>
      </c>
      <c r="C1214" s="78">
        <v>10</v>
      </c>
      <c r="D1214" s="77">
        <v>3550605</v>
      </c>
      <c r="E1214" s="78">
        <v>355060510</v>
      </c>
      <c r="F1214" s="78" t="str">
        <f t="shared" si="45"/>
        <v>3550605102016</v>
      </c>
      <c r="G1214" s="79">
        <v>1.2748404126333268</v>
      </c>
      <c r="H1214" s="80">
        <f t="shared" si="44"/>
        <v>84281</v>
      </c>
      <c r="I1214" s="81">
        <v>80172</v>
      </c>
      <c r="J1214" s="82">
        <v>4109</v>
      </c>
      <c r="K1214" s="83">
        <f>(H1214)/VLOOKUP(D1214,'Dados Base'!$B:$K,6,FALSE)</f>
        <v>274.03999349699234</v>
      </c>
      <c r="L1214" s="88">
        <f t="shared" si="46"/>
        <v>95.124642564753628</v>
      </c>
      <c r="M1214" s="85" t="s">
        <v>702</v>
      </c>
      <c r="N1214" s="86">
        <v>0.76800000000000002</v>
      </c>
      <c r="O1214" s="87" t="s">
        <v>691</v>
      </c>
      <c r="P1214" s="87" t="s">
        <v>691</v>
      </c>
      <c r="Q1214" s="87" t="s">
        <v>691</v>
      </c>
      <c r="R1214" s="87" t="s">
        <v>691</v>
      </c>
      <c r="S1214" s="87" t="s">
        <v>691</v>
      </c>
      <c r="T1214" s="87" t="s">
        <v>691</v>
      </c>
      <c r="U1214" s="87" t="s">
        <v>691</v>
      </c>
      <c r="V1214" s="87" t="s">
        <v>691</v>
      </c>
      <c r="W1214" s="85">
        <v>0</v>
      </c>
      <c r="X1214" s="47">
        <v>0.1713752685648148</v>
      </c>
      <c r="Y1214" s="9">
        <v>63.49</v>
      </c>
      <c r="Z1214" s="10">
        <v>0</v>
      </c>
      <c r="AA1214" s="10">
        <v>4285.71</v>
      </c>
      <c r="AB1214" s="11">
        <v>11</v>
      </c>
      <c r="AC1214" s="12">
        <v>1</v>
      </c>
      <c r="AD1214" s="153">
        <f>VLOOKUP(D1214,'Dados Base'!$B:$K,9,FALSE)*31536000/VLOOKUP($F1214,F:H,MATCH(H1213,F1213:AF1213,0),FALSE)</f>
        <v>1092.596433359832</v>
      </c>
      <c r="AE1214" s="153">
        <f>VLOOKUP(D1214,'Dados Base'!$B:$K,10,FALSE)*31536000/VLOOKUP($F1214,F:H,MATCH(H1213,F1213:AF1213,0),FALSE)</f>
        <v>168.37958733285083</v>
      </c>
      <c r="AF1214" s="14">
        <v>66.8</v>
      </c>
      <c r="AG1214" s="15" t="s">
        <v>692</v>
      </c>
      <c r="AH1214" s="14">
        <v>42.48</v>
      </c>
      <c r="AI1214" s="14">
        <v>52.62</v>
      </c>
      <c r="AJ1214" s="14">
        <v>73.66</v>
      </c>
      <c r="AK1214" s="72">
        <f>(SUMIFS('Banco de Indicadores Mun. (2)'!I:I,'Banco de Indicadores Mun. (2)'!B:B,'Banco de Indicadores - Mun. (1)'!B1214,'Banco de Indicadores Mun. (2)'!A:A,'Banco de Indicadores - Mun. (1)'!A1214) / VLOOKUP(D1214,'Dados Base'!$B:$K,8,FALSE)) * 100</f>
        <v>40.968160377358473</v>
      </c>
      <c r="AL1214" s="72">
        <f>(SUMIFS('Banco de Indicadores Mun. (2)'!I:I,'Banco de Indicadores Mun. (2)'!B:B,'Banco de Indicadores - Mun. (1)'!B1214,'Banco de Indicadores Mun. (2)'!A:A,'Banco de Indicadores - Mun. (1)'!A1214) / VLOOKUP(D1214,'Dados Base'!$B:$K,9,FALSE)) * 100</f>
        <v>14.872003424657528</v>
      </c>
      <c r="AM1214" s="72">
        <f>(SUMIFS('Banco de Indicadores Mun. (2)'!J:J,'Banco de Indicadores Mun. (2)'!B:B,'Banco de Indicadores - Mun. (1)'!B1214,'Banco de Indicadores Mun. (2)'!A:A,'Banco de Indicadores - Mun. (1)'!A1214) / VLOOKUP(D1214,'Dados Base'!$B:$K,7,FALSE)) * 100</f>
        <v>58.258672131147513</v>
      </c>
      <c r="AN1214" s="72">
        <f>(SUMIFS('Banco de Indicadores Mun. (2)'!K:K,'Banco de Indicadores Mun. (2)'!B:B,'Banco de Indicadores - Mun. (1)'!B1214,'Banco de Indicadores Mun. (2)'!A:A,'Banco de Indicadores - Mun. (1)'!A1214) / VLOOKUP(D1214,'Dados Base'!$B:$K,10,FALSE)) * 100</f>
        <v>17.529911111111101</v>
      </c>
      <c r="AO1214" s="21">
        <v>0</v>
      </c>
      <c r="AP1214" s="125">
        <v>0</v>
      </c>
      <c r="AQ1214" s="17">
        <v>790</v>
      </c>
      <c r="AR1214" s="18">
        <v>8.6999999999999993</v>
      </c>
      <c r="AS1214" s="20">
        <v>43.847700427243026</v>
      </c>
      <c r="AT1214" s="20">
        <v>0</v>
      </c>
      <c r="AU1214" s="20">
        <v>0</v>
      </c>
      <c r="AV1214" s="21">
        <v>0.66</v>
      </c>
      <c r="AW1214" s="21">
        <v>0</v>
      </c>
      <c r="AX1214" s="21">
        <v>1</v>
      </c>
      <c r="AY1214" s="116">
        <v>97.583100175712758</v>
      </c>
    </row>
    <row r="1215" spans="1:51" ht="15" x14ac:dyDescent="0.25">
      <c r="A1215" s="144">
        <v>2016</v>
      </c>
      <c r="B1215" s="77" t="s">
        <v>570</v>
      </c>
      <c r="C1215" s="78">
        <v>3</v>
      </c>
      <c r="D1215" s="77">
        <v>3550704</v>
      </c>
      <c r="E1215" s="78">
        <v>35507043</v>
      </c>
      <c r="F1215" s="78" t="str">
        <f t="shared" si="45"/>
        <v>355070432016</v>
      </c>
      <c r="G1215" s="79">
        <v>1.9837096934228082</v>
      </c>
      <c r="H1215" s="80">
        <f t="shared" si="44"/>
        <v>82079</v>
      </c>
      <c r="I1215" s="81">
        <v>81154</v>
      </c>
      <c r="J1215" s="82">
        <v>925</v>
      </c>
      <c r="K1215" s="83">
        <f>(H1215)/VLOOKUP(D1215,'Dados Base'!$B:$K,6,FALSE)</f>
        <v>203.49828928447465</v>
      </c>
      <c r="L1215" s="88">
        <f t="shared" si="46"/>
        <v>98.873036952204586</v>
      </c>
      <c r="M1215" s="85" t="s">
        <v>702</v>
      </c>
      <c r="N1215" s="86">
        <v>0.77200000000000002</v>
      </c>
      <c r="O1215" s="87" t="s">
        <v>691</v>
      </c>
      <c r="P1215" s="87" t="s">
        <v>691</v>
      </c>
      <c r="Q1215" s="87" t="s">
        <v>691</v>
      </c>
      <c r="R1215" s="87" t="s">
        <v>691</v>
      </c>
      <c r="S1215" s="87" t="s">
        <v>691</v>
      </c>
      <c r="T1215" s="87" t="s">
        <v>691</v>
      </c>
      <c r="U1215" s="87" t="s">
        <v>691</v>
      </c>
      <c r="V1215" s="87" t="s">
        <v>691</v>
      </c>
      <c r="W1215" s="85">
        <v>0</v>
      </c>
      <c r="X1215" s="47">
        <v>0.18051442572337964</v>
      </c>
      <c r="Y1215" s="9">
        <v>66.680000000000007</v>
      </c>
      <c r="Z1215" s="10">
        <v>828.49441440321834</v>
      </c>
      <c r="AA1215" s="10">
        <v>3672.0815855967817</v>
      </c>
      <c r="AB1215" s="11">
        <v>19</v>
      </c>
      <c r="AC1215" s="12">
        <v>4</v>
      </c>
      <c r="AD1215" s="153">
        <f>VLOOKUP(D1215,'Dados Base'!$B:$K,9,FALSE)*31536000/VLOOKUP($F1215,F:H,MATCH(H1214,F1214:AF1214,0),FALSE)</f>
        <v>8783.1596388844901</v>
      </c>
      <c r="AE1215" s="153">
        <f>VLOOKUP(D1215,'Dados Base'!$B:$K,10,FALSE)*31536000/VLOOKUP($F1215,F:H,MATCH(H1214,F1214:AF1214,0),FALSE)</f>
        <v>968.22232239671553</v>
      </c>
      <c r="AF1215" s="14">
        <v>72.25</v>
      </c>
      <c r="AG1215" s="15" t="s">
        <v>692</v>
      </c>
      <c r="AH1215" s="14">
        <v>53.29</v>
      </c>
      <c r="AI1215" s="14">
        <v>42.12</v>
      </c>
      <c r="AJ1215" s="14">
        <v>73.08</v>
      </c>
      <c r="AK1215" s="72">
        <f>(SUMIFS('Banco de Indicadores Mun. (2)'!I:I,'Banco de Indicadores Mun. (2)'!B:B,'Banco de Indicadores - Mun. (1)'!B1215,'Banco de Indicadores Mun. (2)'!A:A,'Banco de Indicadores - Mun. (1)'!A1215) / VLOOKUP(D1215,'Dados Base'!$B:$K,8,FALSE)) * 100</f>
        <v>13.989966626936834</v>
      </c>
      <c r="AL1215" s="72">
        <f>(SUMIFS('Banco de Indicadores Mun. (2)'!I:I,'Banco de Indicadores Mun. (2)'!B:B,'Banco de Indicadores - Mun. (1)'!B1215,'Banco de Indicadores Mun. (2)'!A:A,'Banco de Indicadores - Mun. (1)'!A1215) / VLOOKUP(D1215,'Dados Base'!$B:$K,9,FALSE)) * 100</f>
        <v>5.1345503062117253</v>
      </c>
      <c r="AM1215" s="72">
        <f>(SUMIFS('Banco de Indicadores Mun. (2)'!J:J,'Banco de Indicadores Mun. (2)'!B:B,'Banco de Indicadores - Mun. (1)'!B1215,'Banco de Indicadores Mun. (2)'!A:A,'Banco de Indicadores - Mun. (1)'!A1215) / VLOOKUP(D1215,'Dados Base'!$B:$K,7,FALSE)) * 100</f>
        <v>19.879689948892683</v>
      </c>
      <c r="AN1215" s="72">
        <f>(SUMIFS('Banco de Indicadores Mun. (2)'!K:K,'Banco de Indicadores Mun. (2)'!B:B,'Banco de Indicadores - Mun. (1)'!B1215,'Banco de Indicadores Mun. (2)'!A:A,'Banco de Indicadores - Mun. (1)'!A1215) / VLOOKUP(D1215,'Dados Base'!$B:$K,10,FALSE)) * 100</f>
        <v>0.27065079365079353</v>
      </c>
      <c r="AO1215" s="21">
        <v>1</v>
      </c>
      <c r="AP1215" s="125">
        <v>0</v>
      </c>
      <c r="AQ1215" s="17">
        <v>0</v>
      </c>
      <c r="AR1215" s="18">
        <v>9.4</v>
      </c>
      <c r="AS1215" s="20">
        <v>36.433271260086904</v>
      </c>
      <c r="AT1215" s="20">
        <v>19.987292613283678</v>
      </c>
      <c r="AU1215" s="20">
        <v>18.40863068201088</v>
      </c>
      <c r="AV1215" s="21">
        <v>3.07</v>
      </c>
      <c r="AW1215" s="21">
        <v>5</v>
      </c>
      <c r="AX1215" s="21">
        <v>4</v>
      </c>
      <c r="AY1215" s="116">
        <v>350.50749958874474</v>
      </c>
    </row>
    <row r="1216" spans="1:51" ht="15" x14ac:dyDescent="0.25">
      <c r="A1216" s="144">
        <v>2016</v>
      </c>
      <c r="B1216" s="77" t="s">
        <v>571</v>
      </c>
      <c r="C1216" s="78">
        <v>4</v>
      </c>
      <c r="D1216" s="77">
        <v>3550803</v>
      </c>
      <c r="E1216" s="78">
        <v>35508034</v>
      </c>
      <c r="F1216" s="78" t="str">
        <f t="shared" si="45"/>
        <v>355080342016</v>
      </c>
      <c r="G1216" s="79">
        <v>-0.27649695640112881</v>
      </c>
      <c r="H1216" s="80">
        <f t="shared" si="44"/>
        <v>11968</v>
      </c>
      <c r="I1216" s="81">
        <v>8268</v>
      </c>
      <c r="J1216" s="82">
        <v>3700</v>
      </c>
      <c r="K1216" s="83">
        <f>(H1216)/VLOOKUP(D1216,'Dados Base'!$B:$K,6,FALSE)</f>
        <v>47.458164802918546</v>
      </c>
      <c r="L1216" s="88">
        <f t="shared" si="46"/>
        <v>69.084224598930476</v>
      </c>
      <c r="M1216" s="85" t="s">
        <v>702</v>
      </c>
      <c r="N1216" s="86">
        <v>0.70099999999999996</v>
      </c>
      <c r="O1216" s="87" t="s">
        <v>691</v>
      </c>
      <c r="P1216" s="87" t="s">
        <v>691</v>
      </c>
      <c r="Q1216" s="87" t="s">
        <v>691</v>
      </c>
      <c r="R1216" s="87" t="s">
        <v>691</v>
      </c>
      <c r="S1216" s="87" t="s">
        <v>691</v>
      </c>
      <c r="T1216" s="87" t="s">
        <v>691</v>
      </c>
      <c r="U1216" s="87" t="s">
        <v>691</v>
      </c>
      <c r="V1216" s="87" t="s">
        <v>691</v>
      </c>
      <c r="W1216" s="85">
        <v>0</v>
      </c>
      <c r="X1216" s="47">
        <v>2.0532599999999998E-2</v>
      </c>
      <c r="Y1216" s="9">
        <v>5.69</v>
      </c>
      <c r="Z1216" s="10">
        <v>-2.1599999999978081E-2</v>
      </c>
      <c r="AA1216" s="10">
        <v>438.82559999999995</v>
      </c>
      <c r="AB1216" s="11">
        <v>0</v>
      </c>
      <c r="AC1216" s="12">
        <v>0</v>
      </c>
      <c r="AD1216" s="153">
        <f>VLOOKUP(D1216,'Dados Base'!$B:$K,9,FALSE)*31536000/VLOOKUP($F1216,F:H,MATCH(H1215,F1215:AF1215,0),FALSE)</f>
        <v>10566.457219251337</v>
      </c>
      <c r="AE1216" s="153">
        <f>VLOOKUP(D1216,'Dados Base'!$B:$K,10,FALSE)*31536000/VLOOKUP($F1216,F:H,MATCH(H1215,F1215:AF1215,0),FALSE)</f>
        <v>1054.0106951871658</v>
      </c>
      <c r="AF1216" s="14">
        <v>65.88</v>
      </c>
      <c r="AG1216" s="15">
        <v>85.29</v>
      </c>
      <c r="AH1216" s="14">
        <v>100</v>
      </c>
      <c r="AI1216" s="14">
        <v>34.17</v>
      </c>
      <c r="AJ1216" s="14">
        <v>100</v>
      </c>
      <c r="AK1216" s="72">
        <f>(SUMIFS('Banco de Indicadores Mun. (2)'!I:I,'Banco de Indicadores Mun. (2)'!B:B,'Banco de Indicadores - Mun. (1)'!B1216,'Banco de Indicadores Mun. (2)'!A:A,'Banco de Indicadores - Mun. (1)'!A1216) / VLOOKUP(D1216,'Dados Base'!$B:$K,8,FALSE)) * 100</f>
        <v>6.1690000000000005</v>
      </c>
      <c r="AL1216" s="72">
        <f>(SUMIFS('Banco de Indicadores Mun. (2)'!I:I,'Banco de Indicadores Mun. (2)'!B:B,'Banco de Indicadores - Mun. (1)'!B1216,'Banco de Indicadores Mun. (2)'!A:A,'Banco de Indicadores - Mun. (1)'!A1216) / VLOOKUP(D1216,'Dados Base'!$B:$K,9,FALSE)) * 100</f>
        <v>1.9383890274314217</v>
      </c>
      <c r="AM1216" s="72">
        <f>(SUMIFS('Banco de Indicadores Mun. (2)'!J:J,'Banco de Indicadores Mun. (2)'!B:B,'Banco de Indicadores - Mun. (1)'!B1216,'Banco de Indicadores Mun. (2)'!A:A,'Banco de Indicadores - Mun. (1)'!A1216) / VLOOKUP(D1216,'Dados Base'!$B:$K,7,FALSE)) * 100</f>
        <v>9.0208139534883731</v>
      </c>
      <c r="AN1216" s="72">
        <f>(SUMIFS('Banco de Indicadores Mun. (2)'!K:K,'Banco de Indicadores Mun. (2)'!B:B,'Banco de Indicadores - Mun. (1)'!B1216,'Banco de Indicadores Mun. (2)'!A:A,'Banco de Indicadores - Mun. (1)'!A1216) / VLOOKUP(D1216,'Dados Base'!$B:$K,10,FALSE)) * 100</f>
        <v>3.7600000000000001E-2</v>
      </c>
      <c r="AO1216" s="21">
        <v>0</v>
      </c>
      <c r="AP1216" s="125">
        <v>0</v>
      </c>
      <c r="AQ1216" s="17">
        <v>0</v>
      </c>
      <c r="AR1216" s="18">
        <v>7.3</v>
      </c>
      <c r="AS1216" s="20">
        <v>100</v>
      </c>
      <c r="AT1216" s="20">
        <v>9.9999999999999982</v>
      </c>
      <c r="AU1216" s="20">
        <v>-4.9224710804764982E-3</v>
      </c>
      <c r="AV1216" s="21">
        <v>1.65</v>
      </c>
      <c r="AW1216" s="21">
        <v>0</v>
      </c>
      <c r="AX1216" s="21">
        <v>0</v>
      </c>
      <c r="AY1216" s="116">
        <v>87.936257463740603</v>
      </c>
    </row>
    <row r="1217" spans="1:51" ht="15" x14ac:dyDescent="0.25">
      <c r="A1217" s="144">
        <v>2016</v>
      </c>
      <c r="B1217" s="77" t="s">
        <v>572</v>
      </c>
      <c r="C1217" s="78">
        <v>4</v>
      </c>
      <c r="D1217" s="77">
        <v>3550902</v>
      </c>
      <c r="E1217" s="78">
        <v>35509024</v>
      </c>
      <c r="F1217" s="78" t="str">
        <f t="shared" si="45"/>
        <v>355090242016</v>
      </c>
      <c r="G1217" s="79">
        <v>0.36235801705735149</v>
      </c>
      <c r="H1217" s="80">
        <f t="shared" si="44"/>
        <v>14638</v>
      </c>
      <c r="I1217" s="81">
        <v>13396</v>
      </c>
      <c r="J1217" s="82">
        <v>1242</v>
      </c>
      <c r="K1217" s="83">
        <f>(H1217)/VLOOKUP(D1217,'Dados Base'!$B:$K,6,FALSE)</f>
        <v>23.687617321509482</v>
      </c>
      <c r="L1217" s="88">
        <f t="shared" si="46"/>
        <v>91.51523432162864</v>
      </c>
      <c r="M1217" s="85" t="s">
        <v>702</v>
      </c>
      <c r="N1217" s="86">
        <v>0.76600000000000001</v>
      </c>
      <c r="O1217" s="87" t="s">
        <v>691</v>
      </c>
      <c r="P1217" s="87" t="s">
        <v>691</v>
      </c>
      <c r="Q1217" s="87" t="s">
        <v>691</v>
      </c>
      <c r="R1217" s="87" t="s">
        <v>691</v>
      </c>
      <c r="S1217" s="87" t="s">
        <v>691</v>
      </c>
      <c r="T1217" s="87" t="s">
        <v>691</v>
      </c>
      <c r="U1217" s="87" t="s">
        <v>691</v>
      </c>
      <c r="V1217" s="87" t="s">
        <v>691</v>
      </c>
      <c r="W1217" s="85">
        <v>0</v>
      </c>
      <c r="X1217" s="47">
        <v>4.0039639912037038E-2</v>
      </c>
      <c r="Y1217" s="9">
        <v>9.57</v>
      </c>
      <c r="Z1217" s="10">
        <v>0</v>
      </c>
      <c r="AA1217" s="10">
        <v>737.96399999999994</v>
      </c>
      <c r="AB1217" s="11">
        <v>1</v>
      </c>
      <c r="AC1217" s="12">
        <v>0</v>
      </c>
      <c r="AD1217" s="153">
        <f>VLOOKUP(D1217,'Dados Base'!$B:$K,9,FALSE)*31536000/VLOOKUP($F1217,F:H,MATCH(H1216,F1216:AF1216,0),FALSE)</f>
        <v>19949.676185271212</v>
      </c>
      <c r="AE1217" s="153">
        <f>VLOOKUP(D1217,'Dados Base'!$B:$K,10,FALSE)*31536000/VLOOKUP($F1217,F:H,MATCH(H1216,F1216:AF1216,0),FALSE)</f>
        <v>2089.760896297309</v>
      </c>
      <c r="AF1217" s="14">
        <v>89.86</v>
      </c>
      <c r="AG1217" s="15" t="s">
        <v>692</v>
      </c>
      <c r="AH1217" s="14">
        <v>89.86</v>
      </c>
      <c r="AI1217" s="14">
        <v>0</v>
      </c>
      <c r="AJ1217" s="14">
        <v>99.72</v>
      </c>
      <c r="AK1217" s="72">
        <f>(SUMIFS('Banco de Indicadores Mun. (2)'!I:I,'Banco de Indicadores Mun. (2)'!B:B,'Banco de Indicadores - Mun. (1)'!B1217,'Banco de Indicadores Mun. (2)'!A:A,'Banco de Indicadores - Mun. (1)'!A1217) / VLOOKUP(D1217,'Dados Base'!$B:$K,8,FALSE)) * 100</f>
        <v>2.5890364238410593</v>
      </c>
      <c r="AL1217" s="72">
        <f>(SUMIFS('Banco de Indicadores Mun. (2)'!I:I,'Banco de Indicadores Mun. (2)'!B:B,'Banco de Indicadores - Mun. (1)'!B1217,'Banco de Indicadores Mun. (2)'!A:A,'Banco de Indicadores - Mun. (1)'!A1217) / VLOOKUP(D1217,'Dados Base'!$B:$K,9,FALSE)) * 100</f>
        <v>0.84437257019438439</v>
      </c>
      <c r="AM1217" s="72">
        <f>(SUMIFS('Banco de Indicadores Mun. (2)'!J:J,'Banco de Indicadores Mun. (2)'!B:B,'Banco de Indicadores - Mun. (1)'!B1217,'Banco de Indicadores Mun. (2)'!A:A,'Banco de Indicadores - Mun. (1)'!A1217) / VLOOKUP(D1217,'Dados Base'!$B:$K,7,FALSE)) * 100</f>
        <v>2.702780487804878</v>
      </c>
      <c r="AN1217" s="72">
        <f>(SUMIFS('Banco de Indicadores Mun. (2)'!K:K,'Banco de Indicadores Mun. (2)'!B:B,'Banco de Indicadores - Mun. (1)'!B1217,'Banco de Indicadores Mun. (2)'!A:A,'Banco de Indicadores - Mun. (1)'!A1217) / VLOOKUP(D1217,'Dados Base'!$B:$K,10,FALSE)) * 100</f>
        <v>2.3486494845360819</v>
      </c>
      <c r="AO1217" s="21">
        <v>0</v>
      </c>
      <c r="AP1217" s="125">
        <v>0</v>
      </c>
      <c r="AQ1217" s="17">
        <v>0</v>
      </c>
      <c r="AR1217" s="18">
        <v>7.5</v>
      </c>
      <c r="AS1217" s="20">
        <v>99</v>
      </c>
      <c r="AT1217" s="20">
        <v>0</v>
      </c>
      <c r="AU1217" s="20">
        <v>0</v>
      </c>
      <c r="AV1217" s="21">
        <v>1.48</v>
      </c>
      <c r="AW1217" s="21">
        <v>1</v>
      </c>
      <c r="AX1217" s="21">
        <v>0</v>
      </c>
      <c r="AY1217" s="116">
        <v>6.0127913370075987</v>
      </c>
    </row>
    <row r="1218" spans="1:51" ht="15" x14ac:dyDescent="0.25">
      <c r="A1218" s="144">
        <v>2016</v>
      </c>
      <c r="B1218" s="77" t="s">
        <v>573</v>
      </c>
      <c r="C1218" s="78">
        <v>7</v>
      </c>
      <c r="D1218" s="77">
        <v>3551009</v>
      </c>
      <c r="E1218" s="78">
        <v>35510097</v>
      </c>
      <c r="F1218" s="78" t="str">
        <f t="shared" si="45"/>
        <v>355100972016</v>
      </c>
      <c r="G1218" s="79">
        <v>0.79806041196117672</v>
      </c>
      <c r="H1218" s="80">
        <f t="shared" ref="H1218:H1281" si="47">SUM(I1218:J1218)</f>
        <v>347733</v>
      </c>
      <c r="I1218" s="81">
        <v>347076</v>
      </c>
      <c r="J1218" s="82">
        <v>657</v>
      </c>
      <c r="K1218" s="83">
        <f>(H1218)/VLOOKUP(D1218,'Dados Base'!$B:$K,6,FALSE)</f>
        <v>2342.898531195257</v>
      </c>
      <c r="L1218" s="88">
        <f t="shared" si="46"/>
        <v>99.811061935450468</v>
      </c>
      <c r="M1218" s="85" t="s">
        <v>702</v>
      </c>
      <c r="N1218" s="86">
        <v>0.76800000000000002</v>
      </c>
      <c r="O1218" s="87" t="s">
        <v>691</v>
      </c>
      <c r="P1218" s="87" t="s">
        <v>691</v>
      </c>
      <c r="Q1218" s="87" t="s">
        <v>691</v>
      </c>
      <c r="R1218" s="87" t="s">
        <v>691</v>
      </c>
      <c r="S1218" s="87" t="s">
        <v>691</v>
      </c>
      <c r="T1218" s="87" t="s">
        <v>691</v>
      </c>
      <c r="U1218" s="87" t="s">
        <v>691</v>
      </c>
      <c r="V1218" s="87" t="s">
        <v>691</v>
      </c>
      <c r="W1218" s="85">
        <v>0</v>
      </c>
      <c r="X1218" s="47">
        <v>1.1007061498125001</v>
      </c>
      <c r="Y1218" s="9">
        <v>321.58</v>
      </c>
      <c r="Z1218" s="10">
        <v>2236.1451555560161</v>
      </c>
      <c r="AA1218" s="10">
        <v>17058.756844443982</v>
      </c>
      <c r="AB1218" s="11">
        <v>24</v>
      </c>
      <c r="AC1218" s="12">
        <v>3</v>
      </c>
      <c r="AD1218" s="153">
        <f>VLOOKUP(D1218,'Dados Base'!$B:$K,9,FALSE)*31536000/VLOOKUP($F1218,F:H,MATCH(H1217,F1217:AF1217,0),FALSE)</f>
        <v>721.89455703082535</v>
      </c>
      <c r="AE1218" s="153">
        <f>VLOOKUP(D1218,'Dados Base'!$B:$K,10,FALSE)*31536000/VLOOKUP($F1218,F:H,MATCH(H1217,F1217:AF1217,0),FALSE)</f>
        <v>90.690270983772052</v>
      </c>
      <c r="AF1218" s="14">
        <v>90.86</v>
      </c>
      <c r="AG1218" s="15">
        <v>99.81</v>
      </c>
      <c r="AH1218" s="14">
        <v>71.86</v>
      </c>
      <c r="AI1218" s="14">
        <v>56.44</v>
      </c>
      <c r="AJ1218" s="14">
        <v>91.03</v>
      </c>
      <c r="AK1218" s="72">
        <f>(SUMIFS('Banco de Indicadores Mun. (2)'!I:I,'Banco de Indicadores Mun. (2)'!B:B,'Banco de Indicadores - Mun. (1)'!B1218,'Banco de Indicadores Mun. (2)'!A:A,'Banco de Indicadores - Mun. (1)'!A1218) / VLOOKUP(D1218,'Dados Base'!$B:$K,8,FALSE)) * 100</f>
        <v>6.1805521885521886</v>
      </c>
      <c r="AL1218" s="72">
        <f>(SUMIFS('Banco de Indicadores Mun. (2)'!I:I,'Banco de Indicadores Mun. (2)'!B:B,'Banco de Indicadores - Mun. (1)'!B1218,'Banco de Indicadores Mun. (2)'!A:A,'Banco de Indicadores - Mun. (1)'!A1218) / VLOOKUP(D1218,'Dados Base'!$B:$K,9,FALSE)) * 100</f>
        <v>2.3060603015075376</v>
      </c>
      <c r="AM1218" s="72">
        <f>(SUMIFS('Banco de Indicadores Mun. (2)'!J:J,'Banco de Indicadores Mun. (2)'!B:B,'Banco de Indicadores - Mun. (1)'!B1218,'Banco de Indicadores Mun. (2)'!A:A,'Banco de Indicadores - Mun. (1)'!A1218) / VLOOKUP(D1218,'Dados Base'!$B:$K,7,FALSE)) * 100</f>
        <v>9.177279187817259</v>
      </c>
      <c r="AN1218" s="72">
        <f>(SUMIFS('Banco de Indicadores Mun. (2)'!K:K,'Banco de Indicadores Mun. (2)'!B:B,'Banco de Indicadores - Mun. (1)'!B1218,'Banco de Indicadores Mun. (2)'!A:A,'Banco de Indicadores - Mun. (1)'!A1218) / VLOOKUP(D1218,'Dados Base'!$B:$K,10,FALSE)) * 100</f>
        <v>0.27699999999999997</v>
      </c>
      <c r="AO1218" s="21">
        <v>0</v>
      </c>
      <c r="AP1218" s="125">
        <v>0</v>
      </c>
      <c r="AQ1218" s="17">
        <v>0</v>
      </c>
      <c r="AR1218" s="18">
        <v>9.5</v>
      </c>
      <c r="AS1218" s="20">
        <v>70.752837417769101</v>
      </c>
      <c r="AT1218" s="20">
        <v>12.735510735198439</v>
      </c>
      <c r="AU1218" s="20">
        <v>11.58930558733087</v>
      </c>
      <c r="AV1218" s="21">
        <v>2.2799999999999998</v>
      </c>
      <c r="AW1218" s="21">
        <v>7</v>
      </c>
      <c r="AX1218" s="21">
        <v>3</v>
      </c>
      <c r="AY1218" s="116">
        <v>16.126011472747408</v>
      </c>
    </row>
    <row r="1219" spans="1:51" ht="15" x14ac:dyDescent="0.25">
      <c r="A1219" s="144">
        <v>2016</v>
      </c>
      <c r="B1219" s="77" t="s">
        <v>574</v>
      </c>
      <c r="C1219" s="78">
        <v>10</v>
      </c>
      <c r="D1219" s="77">
        <v>3551108</v>
      </c>
      <c r="E1219" s="78">
        <v>355110810</v>
      </c>
      <c r="F1219" s="78" t="str">
        <f t="shared" ref="F1219:F1282" si="48">CONCATENATE(E1219,A1219)</f>
        <v>3551108102016</v>
      </c>
      <c r="G1219" s="79">
        <v>1.1847940917808941</v>
      </c>
      <c r="H1219" s="80">
        <f t="shared" si="47"/>
        <v>9675</v>
      </c>
      <c r="I1219" s="81">
        <v>7535</v>
      </c>
      <c r="J1219" s="82">
        <v>2140</v>
      </c>
      <c r="K1219" s="83">
        <f>(H1219)/VLOOKUP(D1219,'Dados Base'!$B:$K,6,FALSE)</f>
        <v>27.295040343057046</v>
      </c>
      <c r="L1219" s="88">
        <f t="shared" si="46"/>
        <v>77.881136950904391</v>
      </c>
      <c r="M1219" s="85" t="s">
        <v>702</v>
      </c>
      <c r="N1219" s="86">
        <v>0.70699999999999996</v>
      </c>
      <c r="O1219" s="87" t="s">
        <v>691</v>
      </c>
      <c r="P1219" s="87" t="s">
        <v>691</v>
      </c>
      <c r="Q1219" s="87" t="s">
        <v>691</v>
      </c>
      <c r="R1219" s="87" t="s">
        <v>691</v>
      </c>
      <c r="S1219" s="87" t="s">
        <v>691</v>
      </c>
      <c r="T1219" s="87" t="s">
        <v>691</v>
      </c>
      <c r="U1219" s="87" t="s">
        <v>691</v>
      </c>
      <c r="V1219" s="87" t="s">
        <v>691</v>
      </c>
      <c r="W1219" s="85">
        <v>0</v>
      </c>
      <c r="X1219" s="47">
        <v>2.1194296875000001E-2</v>
      </c>
      <c r="Y1219" s="9">
        <v>5.12</v>
      </c>
      <c r="Z1219" s="10">
        <v>0</v>
      </c>
      <c r="AA1219" s="10">
        <v>395.01</v>
      </c>
      <c r="AB1219" s="11">
        <v>1</v>
      </c>
      <c r="AC1219" s="12">
        <v>0</v>
      </c>
      <c r="AD1219" s="153">
        <f>VLOOKUP(D1219,'Dados Base'!$B:$K,9,FALSE)*31536000/VLOOKUP($F1219,F:H,MATCH(H1218,F1218:AF1218,0),FALSE)</f>
        <v>10691.274418604651</v>
      </c>
      <c r="AE1219" s="153">
        <f>VLOOKUP(D1219,'Dados Base'!$B:$K,10,FALSE)*31536000/VLOOKUP($F1219,F:H,MATCH(H1218,F1218:AF1218,0),FALSE)</f>
        <v>1531.9813953488372</v>
      </c>
      <c r="AF1219" s="14">
        <v>84.12</v>
      </c>
      <c r="AG1219" s="15">
        <v>80.52</v>
      </c>
      <c r="AH1219" s="14">
        <v>46.93</v>
      </c>
      <c r="AI1219" s="14">
        <v>18.11</v>
      </c>
      <c r="AJ1219" s="14">
        <v>100</v>
      </c>
      <c r="AK1219" s="72">
        <f>(SUMIFS('Banco de Indicadores Mun. (2)'!I:I,'Banco de Indicadores Mun. (2)'!B:B,'Banco de Indicadores - Mun. (1)'!B1219,'Banco de Indicadores Mun. (2)'!A:A,'Banco de Indicadores - Mun. (1)'!A1219) / VLOOKUP(D1219,'Dados Base'!$B:$K,8,FALSE)) * 100</f>
        <v>1.3679999999999999</v>
      </c>
      <c r="AL1219" s="72">
        <f>(SUMIFS('Banco de Indicadores Mun. (2)'!I:I,'Banco de Indicadores Mun. (2)'!B:B,'Banco de Indicadores - Mun. (1)'!B1219,'Banco de Indicadores Mun. (2)'!A:A,'Banco de Indicadores - Mun. (1)'!A1219) / VLOOKUP(D1219,'Dados Base'!$B:$K,9,FALSE)) * 100</f>
        <v>0.51300000000000001</v>
      </c>
      <c r="AM1219" s="72">
        <f>(SUMIFS('Banco de Indicadores Mun. (2)'!J:J,'Banco de Indicadores Mun. (2)'!B:B,'Banco de Indicadores - Mun. (1)'!B1219,'Banco de Indicadores Mun. (2)'!A:A,'Banco de Indicadores - Mun. (1)'!A1219) / VLOOKUP(D1219,'Dados Base'!$B:$K,7,FALSE)) * 100</f>
        <v>0.43555263157894736</v>
      </c>
      <c r="AN1219" s="72">
        <f>(SUMIFS('Banco de Indicadores Mun. (2)'!K:K,'Banco de Indicadores Mun. (2)'!B:B,'Banco de Indicadores - Mun. (1)'!B1219,'Banco de Indicadores Mun. (2)'!A:A,'Banco de Indicadores - Mun. (1)'!A1219) / VLOOKUP(D1219,'Dados Base'!$B:$K,10,FALSE)) * 100</f>
        <v>2.8757872340425532</v>
      </c>
      <c r="AO1219" s="21">
        <v>0</v>
      </c>
      <c r="AP1219" s="125">
        <v>0</v>
      </c>
      <c r="AQ1219" s="17">
        <v>0</v>
      </c>
      <c r="AR1219" s="18">
        <v>9.3000000000000007</v>
      </c>
      <c r="AS1219" s="20">
        <v>56.493767591475674</v>
      </c>
      <c r="AT1219" s="20">
        <v>0</v>
      </c>
      <c r="AU1219" s="20">
        <v>0</v>
      </c>
      <c r="AV1219" s="21">
        <v>0.85</v>
      </c>
      <c r="AW1219" s="21">
        <v>0</v>
      </c>
      <c r="AX1219" s="21">
        <v>0</v>
      </c>
      <c r="AY1219" s="116">
        <v>45.530172842782733</v>
      </c>
    </row>
    <row r="1220" spans="1:51" ht="15" x14ac:dyDescent="0.25">
      <c r="A1220" s="144">
        <v>2016</v>
      </c>
      <c r="B1220" s="77" t="s">
        <v>575</v>
      </c>
      <c r="C1220" s="78">
        <v>14</v>
      </c>
      <c r="D1220" s="77">
        <v>3551207</v>
      </c>
      <c r="E1220" s="78">
        <v>355120714</v>
      </c>
      <c r="F1220" s="78" t="str">
        <f t="shared" si="48"/>
        <v>3551207142016</v>
      </c>
      <c r="G1220" s="79">
        <v>-5.7620440212213797E-2</v>
      </c>
      <c r="H1220" s="80">
        <f t="shared" si="47"/>
        <v>3633</v>
      </c>
      <c r="I1220" s="81">
        <v>3075</v>
      </c>
      <c r="J1220" s="82">
        <v>558</v>
      </c>
      <c r="K1220" s="83">
        <f>(H1220)/VLOOKUP(D1220,'Dados Base'!$B:$K,6,FALSE)</f>
        <v>25.673097307610771</v>
      </c>
      <c r="L1220" s="88">
        <f t="shared" si="46"/>
        <v>84.640792733278275</v>
      </c>
      <c r="M1220" s="85" t="s">
        <v>702</v>
      </c>
      <c r="N1220" s="86">
        <v>0.68799999999999994</v>
      </c>
      <c r="O1220" s="87" t="s">
        <v>691</v>
      </c>
      <c r="P1220" s="87" t="s">
        <v>691</v>
      </c>
      <c r="Q1220" s="87" t="s">
        <v>691</v>
      </c>
      <c r="R1220" s="87" t="s">
        <v>691</v>
      </c>
      <c r="S1220" s="87" t="s">
        <v>691</v>
      </c>
      <c r="T1220" s="87" t="s">
        <v>691</v>
      </c>
      <c r="U1220" s="87" t="s">
        <v>691</v>
      </c>
      <c r="V1220" s="87" t="s">
        <v>691</v>
      </c>
      <c r="W1220" s="85">
        <v>0</v>
      </c>
      <c r="X1220" s="47">
        <v>8.1364062500000004E-3</v>
      </c>
      <c r="Y1220" s="9">
        <v>2.11</v>
      </c>
      <c r="Z1220" s="10">
        <v>131.91996266318537</v>
      </c>
      <c r="AA1220" s="10">
        <v>30.620037336814622</v>
      </c>
      <c r="AB1220" s="11">
        <v>1</v>
      </c>
      <c r="AC1220" s="12">
        <v>0</v>
      </c>
      <c r="AD1220" s="153">
        <f>VLOOKUP(D1220,'Dados Base'!$B:$K,9,FALSE)*31536000/VLOOKUP($F1220,F:H,MATCH(H1219,F1219:AF1219,0),FALSE)</f>
        <v>13454.665565648225</v>
      </c>
      <c r="AE1220" s="153">
        <f>VLOOKUP(D1220,'Dados Base'!$B:$K,10,FALSE)*31536000/VLOOKUP($F1220,F:H,MATCH(H1219,F1219:AF1219,0),FALSE)</f>
        <v>1649.281585466556</v>
      </c>
      <c r="AF1220" s="14">
        <v>86</v>
      </c>
      <c r="AG1220" s="15">
        <v>81.64</v>
      </c>
      <c r="AH1220" s="14">
        <v>78.33</v>
      </c>
      <c r="AI1220" s="14">
        <v>17.25</v>
      </c>
      <c r="AJ1220" s="14">
        <v>100</v>
      </c>
      <c r="AK1220" s="72">
        <f>(SUMIFS('Banco de Indicadores Mun. (2)'!I:I,'Banco de Indicadores Mun. (2)'!B:B,'Banco de Indicadores - Mun. (1)'!B1220,'Banco de Indicadores Mun. (2)'!A:A,'Banco de Indicadores - Mun. (1)'!A1220) / VLOOKUP(D1220,'Dados Base'!$B:$K,8,FALSE)) * 100</f>
        <v>3.2955428571428573</v>
      </c>
      <c r="AL1220" s="72">
        <f>(SUMIFS('Banco de Indicadores Mun. (2)'!I:I,'Banco de Indicadores Mun. (2)'!B:B,'Banco de Indicadores - Mun. (1)'!B1220,'Banco de Indicadores Mun. (2)'!A:A,'Banco de Indicadores - Mun. (1)'!A1220) / VLOOKUP(D1220,'Dados Base'!$B:$K,9,FALSE)) * 100</f>
        <v>1.4883096774193547</v>
      </c>
      <c r="AM1220" s="72">
        <f>(SUMIFS('Banco de Indicadores Mun. (2)'!J:J,'Banco de Indicadores Mun. (2)'!B:B,'Banco de Indicadores - Mun. (1)'!B1220,'Banco de Indicadores Mun. (2)'!A:A,'Banco de Indicadores - Mun. (1)'!A1220) / VLOOKUP(D1220,'Dados Base'!$B:$K,7,FALSE)) * 100</f>
        <v>2.9222549019607844</v>
      </c>
      <c r="AN1220" s="72">
        <f>(SUMIFS('Banco de Indicadores Mun. (2)'!K:K,'Banco de Indicadores Mun. (2)'!B:B,'Banco de Indicadores - Mun. (1)'!B1220,'Banco de Indicadores Mun. (2)'!A:A,'Banco de Indicadores - Mun. (1)'!A1220) / VLOOKUP(D1220,'Dados Base'!$B:$K,10,FALSE)) * 100</f>
        <v>4.297526315789475</v>
      </c>
      <c r="AO1220" s="21">
        <v>0</v>
      </c>
      <c r="AP1220" s="125">
        <v>0</v>
      </c>
      <c r="AQ1220" s="17">
        <v>0</v>
      </c>
      <c r="AR1220" s="18">
        <v>9.6999999999999993</v>
      </c>
      <c r="AS1220" s="20">
        <v>88.218015665796344</v>
      </c>
      <c r="AT1220" s="20">
        <v>88.218015665796329</v>
      </c>
      <c r="AU1220" s="20">
        <v>81.161537260480728</v>
      </c>
      <c r="AV1220" s="21">
        <v>9.82</v>
      </c>
      <c r="AW1220" s="21">
        <v>0</v>
      </c>
      <c r="AX1220" s="21">
        <v>0</v>
      </c>
      <c r="AY1220" s="116">
        <v>97.760605304092323</v>
      </c>
    </row>
    <row r="1221" spans="1:51" ht="15" x14ac:dyDescent="0.25">
      <c r="A1221" s="144">
        <v>2016</v>
      </c>
      <c r="B1221" s="77" t="s">
        <v>576</v>
      </c>
      <c r="C1221" s="78">
        <v>18</v>
      </c>
      <c r="D1221" s="77">
        <v>3551306</v>
      </c>
      <c r="E1221" s="78">
        <v>355130618</v>
      </c>
      <c r="F1221" s="78" t="str">
        <f t="shared" si="48"/>
        <v>3551306182016</v>
      </c>
      <c r="G1221" s="79">
        <v>1.3050770720279381</v>
      </c>
      <c r="H1221" s="80">
        <f t="shared" si="47"/>
        <v>3207</v>
      </c>
      <c r="I1221" s="81">
        <v>2652</v>
      </c>
      <c r="J1221" s="82">
        <v>555</v>
      </c>
      <c r="K1221" s="83">
        <f>(H1221)/VLOOKUP(D1221,'Dados Base'!$B:$K,6,FALSE)</f>
        <v>19.076794955683777</v>
      </c>
      <c r="L1221" s="88">
        <f t="shared" si="46"/>
        <v>82.694106641721234</v>
      </c>
      <c r="M1221" s="85" t="s">
        <v>702</v>
      </c>
      <c r="N1221" s="86">
        <v>0.77300000000000002</v>
      </c>
      <c r="O1221" s="87" t="s">
        <v>691</v>
      </c>
      <c r="P1221" s="87" t="s">
        <v>691</v>
      </c>
      <c r="Q1221" s="87" t="s">
        <v>691</v>
      </c>
      <c r="R1221" s="87" t="s">
        <v>691</v>
      </c>
      <c r="S1221" s="87" t="s">
        <v>691</v>
      </c>
      <c r="T1221" s="87" t="s">
        <v>691</v>
      </c>
      <c r="U1221" s="87" t="s">
        <v>691</v>
      </c>
      <c r="V1221" s="87" t="s">
        <v>691</v>
      </c>
      <c r="W1221" s="85">
        <v>0</v>
      </c>
      <c r="X1221" s="47">
        <v>7.0587406249999997E-3</v>
      </c>
      <c r="Y1221" s="9">
        <v>1.83</v>
      </c>
      <c r="Z1221" s="10">
        <v>125.01479863169898</v>
      </c>
      <c r="AA1221" s="10">
        <v>16.033201368301018</v>
      </c>
      <c r="AB1221" s="11">
        <v>0</v>
      </c>
      <c r="AC1221" s="12">
        <v>1</v>
      </c>
      <c r="AD1221" s="153">
        <f>VLOOKUP(D1221,'Dados Base'!$B:$K,9,FALSE)*31536000/VLOOKUP($F1221,F:H,MATCH(H1220,F1220:AF1220,0),FALSE)</f>
        <v>12390.196445275958</v>
      </c>
      <c r="AE1221" s="153">
        <f>VLOOKUP(D1221,'Dados Base'!$B:$K,10,FALSE)*31536000/VLOOKUP($F1221,F:H,MATCH(H1220,F1220:AF1220,0),FALSE)</f>
        <v>885.01403180542593</v>
      </c>
      <c r="AF1221" s="14">
        <v>84.52</v>
      </c>
      <c r="AG1221" s="15">
        <v>88.94</v>
      </c>
      <c r="AH1221" s="14">
        <v>84.23</v>
      </c>
      <c r="AI1221" s="14">
        <v>8.74</v>
      </c>
      <c r="AJ1221" s="14">
        <v>100</v>
      </c>
      <c r="AK1221" s="72">
        <f>(SUMIFS('Banco de Indicadores Mun. (2)'!I:I,'Banco de Indicadores Mun. (2)'!B:B,'Banco de Indicadores - Mun. (1)'!B1221,'Banco de Indicadores Mun. (2)'!A:A,'Banco de Indicadores - Mun. (1)'!A1221) / VLOOKUP(D1221,'Dados Base'!$B:$K,8,FALSE)) * 100</f>
        <v>29.400538461538456</v>
      </c>
      <c r="AL1221" s="72">
        <f>(SUMIFS('Banco de Indicadores Mun. (2)'!I:I,'Banco de Indicadores Mun. (2)'!B:B,'Banco de Indicadores - Mun. (1)'!B1221,'Banco de Indicadores Mun. (2)'!A:A,'Banco de Indicadores - Mun. (1)'!A1221) / VLOOKUP(D1221,'Dados Base'!$B:$K,9,FALSE)) * 100</f>
        <v>9.1001666666666665</v>
      </c>
      <c r="AM1221" s="72">
        <f>(SUMIFS('Banco de Indicadores Mun. (2)'!J:J,'Banco de Indicadores Mun. (2)'!B:B,'Banco de Indicadores - Mun. (1)'!B1221,'Banco de Indicadores Mun. (2)'!A:A,'Banco de Indicadores - Mun. (1)'!A1221) / VLOOKUP(D1221,'Dados Base'!$B:$K,7,FALSE)) * 100</f>
        <v>4.7314999999999996</v>
      </c>
      <c r="AN1221" s="72">
        <f>(SUMIFS('Banco de Indicadores Mun. (2)'!K:K,'Banco de Indicadores Mun. (2)'!B:B,'Banco de Indicadores - Mun. (1)'!B1221,'Banco de Indicadores Mun. (2)'!A:A,'Banco de Indicadores - Mun. (1)'!A1221) / VLOOKUP(D1221,'Dados Base'!$B:$K,10,FALSE)) * 100</f>
        <v>111.63066666666663</v>
      </c>
      <c r="AO1221" s="21">
        <v>0</v>
      </c>
      <c r="AP1221" s="125">
        <v>0</v>
      </c>
      <c r="AQ1221" s="17">
        <v>0</v>
      </c>
      <c r="AR1221" s="18">
        <v>8.9</v>
      </c>
      <c r="AS1221" s="20">
        <v>98.479665526415815</v>
      </c>
      <c r="AT1221" s="20">
        <v>98.479665526415829</v>
      </c>
      <c r="AU1221" s="20">
        <v>88.63280488323052</v>
      </c>
      <c r="AV1221" s="21">
        <v>9.98</v>
      </c>
      <c r="AW1221" s="21">
        <v>0</v>
      </c>
      <c r="AX1221" s="21">
        <v>1</v>
      </c>
      <c r="AY1221" s="116">
        <v>97.13489082905636</v>
      </c>
    </row>
    <row r="1222" spans="1:51" ht="15" x14ac:dyDescent="0.25">
      <c r="A1222" s="144">
        <v>2016</v>
      </c>
      <c r="B1222" s="77" t="s">
        <v>577</v>
      </c>
      <c r="C1222" s="78">
        <v>4</v>
      </c>
      <c r="D1222" s="77">
        <v>3551405</v>
      </c>
      <c r="E1222" s="78">
        <v>35514054</v>
      </c>
      <c r="F1222" s="78" t="str">
        <f t="shared" si="48"/>
        <v>355140542016</v>
      </c>
      <c r="G1222" s="79">
        <v>2.0018782811900282</v>
      </c>
      <c r="H1222" s="80">
        <f t="shared" si="47"/>
        <v>11863</v>
      </c>
      <c r="I1222" s="81">
        <v>8449</v>
      </c>
      <c r="J1222" s="82">
        <v>3414</v>
      </c>
      <c r="K1222" s="83">
        <f>(H1222)/VLOOKUP(D1222,'Dados Base'!$B:$K,6,FALSE)</f>
        <v>41.94095810500265</v>
      </c>
      <c r="L1222" s="88">
        <f t="shared" si="46"/>
        <v>71.221444828458232</v>
      </c>
      <c r="M1222" s="85" t="s">
        <v>702</v>
      </c>
      <c r="N1222" s="86">
        <v>0.68600000000000005</v>
      </c>
      <c r="O1222" s="87" t="s">
        <v>691</v>
      </c>
      <c r="P1222" s="87" t="s">
        <v>691</v>
      </c>
      <c r="Q1222" s="87" t="s">
        <v>691</v>
      </c>
      <c r="R1222" s="87" t="s">
        <v>691</v>
      </c>
      <c r="S1222" s="87" t="s">
        <v>691</v>
      </c>
      <c r="T1222" s="87" t="s">
        <v>691</v>
      </c>
      <c r="U1222" s="87" t="s">
        <v>691</v>
      </c>
      <c r="V1222" s="87" t="s">
        <v>691</v>
      </c>
      <c r="W1222" s="85">
        <v>0</v>
      </c>
      <c r="X1222" s="47">
        <v>1.8047824479166665E-2</v>
      </c>
      <c r="Y1222" s="9">
        <v>6.74</v>
      </c>
      <c r="Z1222" s="10">
        <v>406.08247329371204</v>
      </c>
      <c r="AA1222" s="10">
        <v>113.77552670628792</v>
      </c>
      <c r="AB1222" s="11">
        <v>1</v>
      </c>
      <c r="AC1222" s="12">
        <v>0</v>
      </c>
      <c r="AD1222" s="153">
        <f>VLOOKUP(D1222,'Dados Base'!$B:$K,9,FALSE)*31536000/VLOOKUP($F1222,F:H,MATCH(H1221,F1221:AF1221,0),FALSE)</f>
        <v>11803.071735648655</v>
      </c>
      <c r="AE1222" s="153">
        <f>VLOOKUP(D1222,'Dados Base'!$B:$K,10,FALSE)*31536000/VLOOKUP($F1222,F:H,MATCH(H1221,F1221:AF1221,0),FALSE)</f>
        <v>1196.2572705049311</v>
      </c>
      <c r="AF1222" s="14">
        <v>58.42</v>
      </c>
      <c r="AG1222" s="15">
        <v>71.23</v>
      </c>
      <c r="AH1222" s="14">
        <v>57.07</v>
      </c>
      <c r="AI1222" s="14">
        <v>31.13</v>
      </c>
      <c r="AJ1222" s="14">
        <v>82.02</v>
      </c>
      <c r="AK1222" s="72">
        <f>(SUMIFS('Banco de Indicadores Mun. (2)'!I:I,'Banco de Indicadores Mun. (2)'!B:B,'Banco de Indicadores - Mun. (1)'!B1222,'Banco de Indicadores Mun. (2)'!A:A,'Banco de Indicadores - Mun. (1)'!A1222) / VLOOKUP(D1222,'Dados Base'!$B:$K,8,FALSE)) * 100</f>
        <v>18.929364285714286</v>
      </c>
      <c r="AL1222" s="72">
        <f>(SUMIFS('Banco de Indicadores Mun. (2)'!I:I,'Banco de Indicadores Mun. (2)'!B:B,'Banco de Indicadores - Mun. (1)'!B1222,'Banco de Indicadores Mun. (2)'!A:A,'Banco de Indicadores - Mun. (1)'!A1222) / VLOOKUP(D1222,'Dados Base'!$B:$K,9,FALSE)) * 100</f>
        <v>5.9687184684684684</v>
      </c>
      <c r="AM1222" s="72">
        <f>(SUMIFS('Banco de Indicadores Mun. (2)'!J:J,'Banco de Indicadores Mun. (2)'!B:B,'Banco de Indicadores - Mun. (1)'!B1222,'Banco de Indicadores Mun. (2)'!A:A,'Banco de Indicadores - Mun. (1)'!A1222) / VLOOKUP(D1222,'Dados Base'!$B:$K,7,FALSE)) * 100</f>
        <v>24.490957894736841</v>
      </c>
      <c r="AN1222" s="72">
        <f>(SUMIFS('Banco de Indicadores Mun. (2)'!K:K,'Banco de Indicadores Mun. (2)'!B:B,'Banco de Indicadores - Mun. (1)'!B1222,'Banco de Indicadores Mun. (2)'!A:A,'Banco de Indicadores - Mun. (1)'!A1222) / VLOOKUP(D1222,'Dados Base'!$B:$K,10,FALSE)) * 100</f>
        <v>7.1882222222222234</v>
      </c>
      <c r="AO1222" s="21">
        <v>0</v>
      </c>
      <c r="AP1222" s="125">
        <v>0</v>
      </c>
      <c r="AQ1222" s="17">
        <v>0</v>
      </c>
      <c r="AR1222" s="18">
        <v>3.1</v>
      </c>
      <c r="AS1222" s="20">
        <v>80.530131938666344</v>
      </c>
      <c r="AT1222" s="20">
        <v>80.530131938666344</v>
      </c>
      <c r="AU1222" s="20">
        <v>78.114114487747045</v>
      </c>
      <c r="AV1222" s="21">
        <v>8.2899999999999991</v>
      </c>
      <c r="AW1222" s="21">
        <v>0</v>
      </c>
      <c r="AX1222" s="21">
        <v>0</v>
      </c>
      <c r="AY1222" s="116">
        <v>181.74711327597396</v>
      </c>
    </row>
    <row r="1223" spans="1:51" ht="15" x14ac:dyDescent="0.25">
      <c r="A1223" s="144">
        <v>2016</v>
      </c>
      <c r="B1223" s="77" t="s">
        <v>578</v>
      </c>
      <c r="C1223" s="78">
        <v>9</v>
      </c>
      <c r="D1223" s="77">
        <v>3551603</v>
      </c>
      <c r="E1223" s="78">
        <v>35516039</v>
      </c>
      <c r="F1223" s="78" t="str">
        <f t="shared" si="48"/>
        <v>355160392016</v>
      </c>
      <c r="G1223" s="79">
        <v>0.6276656567967942</v>
      </c>
      <c r="H1223" s="80">
        <f t="shared" si="47"/>
        <v>27072</v>
      </c>
      <c r="I1223" s="81">
        <v>23541</v>
      </c>
      <c r="J1223" s="82">
        <v>3531</v>
      </c>
      <c r="K1223" s="83">
        <f>(H1223)/VLOOKUP(D1223,'Dados Base'!$B:$K,6,FALSE)</f>
        <v>133.35303679621694</v>
      </c>
      <c r="L1223" s="88">
        <f t="shared" ref="L1223:L1286" si="49">(I1223/H1223)*100</f>
        <v>86.957003546099287</v>
      </c>
      <c r="M1223" s="85" t="s">
        <v>702</v>
      </c>
      <c r="N1223" s="86">
        <v>0.76700000000000002</v>
      </c>
      <c r="O1223" s="87" t="s">
        <v>691</v>
      </c>
      <c r="P1223" s="87" t="s">
        <v>691</v>
      </c>
      <c r="Q1223" s="87" t="s">
        <v>691</v>
      </c>
      <c r="R1223" s="87" t="s">
        <v>691</v>
      </c>
      <c r="S1223" s="87" t="s">
        <v>691</v>
      </c>
      <c r="T1223" s="87" t="s">
        <v>691</v>
      </c>
      <c r="U1223" s="87" t="s">
        <v>691</v>
      </c>
      <c r="V1223" s="87" t="s">
        <v>691</v>
      </c>
      <c r="W1223" s="85">
        <v>0</v>
      </c>
      <c r="X1223" s="47">
        <v>6.3288319999999995E-2</v>
      </c>
      <c r="Y1223" s="9">
        <v>17.329999999999998</v>
      </c>
      <c r="Z1223" s="10">
        <v>927.46210655317714</v>
      </c>
      <c r="AA1223" s="10">
        <v>409.36189344682293</v>
      </c>
      <c r="AB1223" s="11">
        <v>1</v>
      </c>
      <c r="AC1223" s="12">
        <v>0</v>
      </c>
      <c r="AD1223" s="153">
        <f>VLOOKUP(D1223,'Dados Base'!$B:$K,9,FALSE)*31536000/VLOOKUP($F1223,F:H,MATCH(H1222,F1222:AF1222,0),FALSE)</f>
        <v>3040.372340425532</v>
      </c>
      <c r="AE1223" s="153">
        <f>VLOOKUP(D1223,'Dados Base'!$B:$K,10,FALSE)*31536000/VLOOKUP($F1223,F:H,MATCH(H1222,F1222:AF1222,0),FALSE)</f>
        <v>361.11702127659566</v>
      </c>
      <c r="AF1223" s="14">
        <v>76.8</v>
      </c>
      <c r="AG1223" s="15">
        <v>100</v>
      </c>
      <c r="AH1223" s="14">
        <v>64.78</v>
      </c>
      <c r="AI1223" s="14">
        <v>26.76</v>
      </c>
      <c r="AJ1223" s="14">
        <v>88.52</v>
      </c>
      <c r="AK1223" s="72">
        <f>(SUMIFS('Banco de Indicadores Mun. (2)'!I:I,'Banco de Indicadores Mun. (2)'!B:B,'Banco de Indicadores - Mun. (1)'!B1223,'Banco de Indicadores Mun. (2)'!A:A,'Banco de Indicadores - Mun. (1)'!A1223) / VLOOKUP(D1223,'Dados Base'!$B:$K,8,FALSE)) * 100</f>
        <v>17.836684210526315</v>
      </c>
      <c r="AL1223" s="72">
        <f>(SUMIFS('Banco de Indicadores Mun. (2)'!I:I,'Banco de Indicadores Mun. (2)'!B:B,'Banco de Indicadores - Mun. (1)'!B1223,'Banco de Indicadores Mun. (2)'!A:A,'Banco de Indicadores - Mun. (1)'!A1223) / VLOOKUP(D1223,'Dados Base'!$B:$K,9,FALSE)) * 100</f>
        <v>6.4922796934865898</v>
      </c>
      <c r="AM1223" s="72">
        <f>(SUMIFS('Banco de Indicadores Mun. (2)'!J:J,'Banco de Indicadores Mun. (2)'!B:B,'Banco de Indicadores - Mun. (1)'!B1223,'Banco de Indicadores Mun. (2)'!A:A,'Banco de Indicadores - Mun. (1)'!A1223) / VLOOKUP(D1223,'Dados Base'!$B:$K,7,FALSE)) * 100</f>
        <v>25.392999999999994</v>
      </c>
      <c r="AN1223" s="72">
        <f>(SUMIFS('Banco de Indicadores Mun. (2)'!K:K,'Banco de Indicadores Mun. (2)'!B:B,'Banco de Indicadores - Mun. (1)'!B1223,'Banco de Indicadores Mun. (2)'!A:A,'Banco de Indicadores - Mun. (1)'!A1223) / VLOOKUP(D1223,'Dados Base'!$B:$K,10,FALSE)) * 100</f>
        <v>2.2365483870967746</v>
      </c>
      <c r="AO1223" s="21">
        <v>0</v>
      </c>
      <c r="AP1223" s="125">
        <v>0</v>
      </c>
      <c r="AQ1223" s="17">
        <v>0</v>
      </c>
      <c r="AR1223" s="18">
        <v>9.5</v>
      </c>
      <c r="AS1223" s="20">
        <v>72.268800272375202</v>
      </c>
      <c r="AT1223" s="20">
        <v>72.268800272375202</v>
      </c>
      <c r="AU1223" s="20">
        <v>69.378026318586222</v>
      </c>
      <c r="AV1223" s="21">
        <v>7.59</v>
      </c>
      <c r="AW1223" s="21">
        <v>0</v>
      </c>
      <c r="AX1223" s="21">
        <v>0</v>
      </c>
      <c r="AY1223" s="116">
        <v>127.20230209934471</v>
      </c>
    </row>
    <row r="1224" spans="1:51" ht="15" x14ac:dyDescent="0.25">
      <c r="A1224" s="144">
        <v>2016</v>
      </c>
      <c r="B1224" s="77" t="s">
        <v>579</v>
      </c>
      <c r="C1224" s="78">
        <v>4</v>
      </c>
      <c r="D1224" s="77">
        <v>3551504</v>
      </c>
      <c r="E1224" s="78">
        <v>35515044</v>
      </c>
      <c r="F1224" s="78" t="str">
        <f t="shared" si="48"/>
        <v>355150442016</v>
      </c>
      <c r="G1224" s="79">
        <v>1.5265171919099707</v>
      </c>
      <c r="H1224" s="80">
        <f t="shared" si="47"/>
        <v>42296</v>
      </c>
      <c r="I1224" s="81">
        <v>41997</v>
      </c>
      <c r="J1224" s="82">
        <v>299</v>
      </c>
      <c r="K1224" s="83">
        <f>(H1224)/VLOOKUP(D1224,'Dados Base'!$B:$K,6,FALSE)</f>
        <v>336.37665023063465</v>
      </c>
      <c r="L1224" s="88">
        <f t="shared" si="49"/>
        <v>99.293077359561181</v>
      </c>
      <c r="M1224" s="85" t="s">
        <v>702</v>
      </c>
      <c r="N1224" s="86">
        <v>0.72899999999999998</v>
      </c>
      <c r="O1224" s="87" t="s">
        <v>691</v>
      </c>
      <c r="P1224" s="87" t="s">
        <v>691</v>
      </c>
      <c r="Q1224" s="87" t="s">
        <v>691</v>
      </c>
      <c r="R1224" s="87" t="s">
        <v>691</v>
      </c>
      <c r="S1224" s="87" t="s">
        <v>691</v>
      </c>
      <c r="T1224" s="87" t="s">
        <v>691</v>
      </c>
      <c r="U1224" s="87" t="s">
        <v>691</v>
      </c>
      <c r="V1224" s="87" t="s">
        <v>691</v>
      </c>
      <c r="W1224" s="85">
        <v>0</v>
      </c>
      <c r="X1224" s="47">
        <v>0.12874824074074073</v>
      </c>
      <c r="Y1224" s="9">
        <v>34.270000000000003</v>
      </c>
      <c r="Z1224" s="10">
        <v>0</v>
      </c>
      <c r="AA1224" s="10">
        <v>2313.0360000000001</v>
      </c>
      <c r="AB1224" s="11">
        <v>2</v>
      </c>
      <c r="AC1224" s="12">
        <v>0</v>
      </c>
      <c r="AD1224" s="153">
        <f>VLOOKUP(D1224,'Dados Base'!$B:$K,9,FALSE)*31536000/VLOOKUP($F1224,F:H,MATCH(H1223,F1223:AF1223,0),FALSE)</f>
        <v>1446.4686968034803</v>
      </c>
      <c r="AE1224" s="153">
        <f>VLOOKUP(D1224,'Dados Base'!$B:$K,10,FALSE)*31536000/VLOOKUP($F1224,F:H,MATCH(H1223,F1223:AF1223,0),FALSE)</f>
        <v>149.12048420654435</v>
      </c>
      <c r="AF1224" s="14">
        <v>100</v>
      </c>
      <c r="AG1224" s="15">
        <v>100</v>
      </c>
      <c r="AH1224" s="14">
        <v>100</v>
      </c>
      <c r="AI1224" s="14">
        <v>40.01</v>
      </c>
      <c r="AJ1224" s="14">
        <v>100</v>
      </c>
      <c r="AK1224" s="72">
        <f>(SUMIFS('Banco de Indicadores Mun. (2)'!I:I,'Banco de Indicadores Mun. (2)'!B:B,'Banco de Indicadores - Mun. (1)'!B1224,'Banco de Indicadores Mun. (2)'!A:A,'Banco de Indicadores - Mun. (1)'!A1224) / VLOOKUP(D1224,'Dados Base'!$B:$K,8,FALSE)) * 100</f>
        <v>60.222262295081975</v>
      </c>
      <c r="AL1224" s="72">
        <f>(SUMIFS('Banco de Indicadores Mun. (2)'!I:I,'Banco de Indicadores Mun. (2)'!B:B,'Banco de Indicadores - Mun. (1)'!B1224,'Banco de Indicadores Mun. (2)'!A:A,'Banco de Indicadores - Mun. (1)'!A1224) / VLOOKUP(D1224,'Dados Base'!$B:$K,9,FALSE)) * 100</f>
        <v>18.935865979381447</v>
      </c>
      <c r="AM1224" s="72">
        <f>(SUMIFS('Banco de Indicadores Mun. (2)'!J:J,'Banco de Indicadores Mun. (2)'!B:B,'Banco de Indicadores - Mun. (1)'!B1224,'Banco de Indicadores Mun. (2)'!A:A,'Banco de Indicadores - Mun. (1)'!A1224) / VLOOKUP(D1224,'Dados Base'!$B:$K,7,FALSE)) * 100</f>
        <v>0</v>
      </c>
      <c r="AN1224" s="72">
        <f>(SUMIFS('Banco de Indicadores Mun. (2)'!K:K,'Banco de Indicadores Mun. (2)'!B:B,'Banco de Indicadores - Mun. (1)'!B1224,'Banco de Indicadores Mun. (2)'!A:A,'Banco de Indicadores - Mun. (1)'!A1224) / VLOOKUP(D1224,'Dados Base'!$B:$K,10,FALSE)) * 100</f>
        <v>183.67790000000002</v>
      </c>
      <c r="AO1224" s="21">
        <v>0</v>
      </c>
      <c r="AP1224" s="125">
        <v>0</v>
      </c>
      <c r="AQ1224" s="17">
        <v>0</v>
      </c>
      <c r="AR1224" s="18">
        <v>10</v>
      </c>
      <c r="AS1224" s="20">
        <v>100</v>
      </c>
      <c r="AT1224" s="20">
        <v>0</v>
      </c>
      <c r="AU1224" s="20">
        <v>0</v>
      </c>
      <c r="AV1224" s="21">
        <v>1.5</v>
      </c>
      <c r="AW1224" s="21">
        <v>1</v>
      </c>
      <c r="AX1224" s="21">
        <v>0</v>
      </c>
      <c r="AY1224" s="116">
        <v>152.64503722093292</v>
      </c>
    </row>
    <row r="1225" spans="1:51" ht="15" x14ac:dyDescent="0.25">
      <c r="A1225" s="144">
        <v>2016</v>
      </c>
      <c r="B1225" s="77" t="s">
        <v>580</v>
      </c>
      <c r="C1225" s="78">
        <v>9</v>
      </c>
      <c r="D1225" s="77">
        <v>3551702</v>
      </c>
      <c r="E1225" s="78">
        <v>35517029</v>
      </c>
      <c r="F1225" s="78" t="str">
        <f t="shared" si="48"/>
        <v>355170292016</v>
      </c>
      <c r="G1225" s="79">
        <v>1.2906476924859467</v>
      </c>
      <c r="H1225" s="80">
        <f t="shared" si="47"/>
        <v>117916</v>
      </c>
      <c r="I1225" s="81">
        <v>117160</v>
      </c>
      <c r="J1225" s="82">
        <v>756</v>
      </c>
      <c r="K1225" s="83">
        <f>(H1225)/VLOOKUP(D1225,'Dados Base'!$B:$K,6,FALSE)</f>
        <v>292.74081429990071</v>
      </c>
      <c r="L1225" s="88">
        <f t="shared" si="49"/>
        <v>99.35886563316258</v>
      </c>
      <c r="M1225" s="85" t="s">
        <v>702</v>
      </c>
      <c r="N1225" s="86">
        <v>0.76100000000000001</v>
      </c>
      <c r="O1225" s="87" t="s">
        <v>691</v>
      </c>
      <c r="P1225" s="87" t="s">
        <v>691</v>
      </c>
      <c r="Q1225" s="87" t="s">
        <v>691</v>
      </c>
      <c r="R1225" s="87" t="s">
        <v>691</v>
      </c>
      <c r="S1225" s="87" t="s">
        <v>691</v>
      </c>
      <c r="T1225" s="87" t="s">
        <v>691</v>
      </c>
      <c r="U1225" s="87" t="s">
        <v>691</v>
      </c>
      <c r="V1225" s="87" t="s">
        <v>691</v>
      </c>
      <c r="W1225" s="85">
        <v>0</v>
      </c>
      <c r="X1225" s="47">
        <v>0.40603009831481474</v>
      </c>
      <c r="Y1225" s="9">
        <v>107.98</v>
      </c>
      <c r="Z1225" s="10">
        <v>3689.6363999999999</v>
      </c>
      <c r="AA1225" s="10">
        <v>2789.0675999999999</v>
      </c>
      <c r="AB1225" s="11">
        <v>9</v>
      </c>
      <c r="AC1225" s="12">
        <v>0</v>
      </c>
      <c r="AD1225" s="153">
        <f>VLOOKUP(D1225,'Dados Base'!$B:$K,9,FALSE)*31536000/VLOOKUP($F1225,F:H,MATCH(H1224,F1224:AF1224,0),FALSE)</f>
        <v>1503.0387733640896</v>
      </c>
      <c r="AE1225" s="153">
        <f>VLOOKUP(D1225,'Dados Base'!$B:$K,10,FALSE)*31536000/VLOOKUP($F1225,F:H,MATCH(H1224,F1224:AF1224,0),FALSE)</f>
        <v>171.16455782082156</v>
      </c>
      <c r="AF1225" s="14">
        <v>98.84</v>
      </c>
      <c r="AG1225" s="15">
        <v>100</v>
      </c>
      <c r="AH1225" s="14">
        <v>98.84</v>
      </c>
      <c r="AI1225" s="14">
        <v>34.590000000000003</v>
      </c>
      <c r="AJ1225" s="14">
        <v>99.19</v>
      </c>
      <c r="AK1225" s="72">
        <f>(SUMIFS('Banco de Indicadores Mun. (2)'!I:I,'Banco de Indicadores Mun. (2)'!B:B,'Banco de Indicadores - Mun. (1)'!B1225,'Banco de Indicadores Mun. (2)'!A:A,'Banco de Indicadores - Mun. (1)'!A1225) / VLOOKUP(D1225,'Dados Base'!$B:$K,8,FALSE)) * 100</f>
        <v>166.74995384615383</v>
      </c>
      <c r="AL1225" s="72">
        <f>(SUMIFS('Banco de Indicadores Mun. (2)'!I:I,'Banco de Indicadores Mun. (2)'!B:B,'Banco de Indicadores - Mun. (1)'!B1225,'Banco de Indicadores Mun. (2)'!A:A,'Banco de Indicadores - Mun. (1)'!A1225) / VLOOKUP(D1225,'Dados Base'!$B:$K,9,FALSE)) * 100</f>
        <v>57.858080071174371</v>
      </c>
      <c r="AM1225" s="72">
        <f>(SUMIFS('Banco de Indicadores Mun. (2)'!J:J,'Banco de Indicadores Mun. (2)'!B:B,'Banco de Indicadores - Mun. (1)'!B1225,'Banco de Indicadores Mun. (2)'!A:A,'Banco de Indicadores - Mun. (1)'!A1225) / VLOOKUP(D1225,'Dados Base'!$B:$K,7,FALSE)) * 100</f>
        <v>181.16490839694657</v>
      </c>
      <c r="AN1225" s="72">
        <f>(SUMIFS('Banco de Indicadores Mun. (2)'!K:K,'Banco de Indicadores Mun. (2)'!B:B,'Banco de Indicadores - Mun. (1)'!B1225,'Banco de Indicadores Mun. (2)'!A:A,'Banco de Indicadores - Mun. (1)'!A1225) / VLOOKUP(D1225,'Dados Base'!$B:$K,10,FALSE)) * 100</f>
        <v>137.24434374999996</v>
      </c>
      <c r="AO1225" s="21">
        <v>0</v>
      </c>
      <c r="AP1225" s="125">
        <v>0.84806133179551546</v>
      </c>
      <c r="AQ1225" s="17">
        <v>0</v>
      </c>
      <c r="AR1225" s="18">
        <v>10</v>
      </c>
      <c r="AS1225" s="20">
        <v>100</v>
      </c>
      <c r="AT1225" s="20">
        <v>100.00000000000003</v>
      </c>
      <c r="AU1225" s="20">
        <v>56.950223378008928</v>
      </c>
      <c r="AV1225" s="21">
        <v>7.2</v>
      </c>
      <c r="AW1225" s="21">
        <v>0</v>
      </c>
      <c r="AX1225" s="21">
        <v>0</v>
      </c>
      <c r="AY1225" s="116">
        <v>171.52304789484353</v>
      </c>
    </row>
    <row r="1226" spans="1:51" ht="15" x14ac:dyDescent="0.25">
      <c r="A1226" s="144">
        <v>2016</v>
      </c>
      <c r="B1226" s="77" t="s">
        <v>581</v>
      </c>
      <c r="C1226" s="78">
        <v>11</v>
      </c>
      <c r="D1226" s="77">
        <v>3551801</v>
      </c>
      <c r="E1226" s="78">
        <v>355180111</v>
      </c>
      <c r="F1226" s="78" t="str">
        <f t="shared" si="48"/>
        <v>3551801112016</v>
      </c>
      <c r="G1226" s="79">
        <v>-0.52251917938138659</v>
      </c>
      <c r="H1226" s="80">
        <f t="shared" si="47"/>
        <v>12680</v>
      </c>
      <c r="I1226" s="81">
        <v>8430</v>
      </c>
      <c r="J1226" s="82">
        <v>4250</v>
      </c>
      <c r="K1226" s="83">
        <f>(H1226)/VLOOKUP(D1226,'Dados Base'!$B:$K,6,FALSE)</f>
        <v>12.051971752003119</v>
      </c>
      <c r="L1226" s="88">
        <f t="shared" si="49"/>
        <v>66.482649842271286</v>
      </c>
      <c r="M1226" s="85" t="s">
        <v>702</v>
      </c>
      <c r="N1226" s="86">
        <v>0.67300000000000004</v>
      </c>
      <c r="O1226" s="87" t="s">
        <v>691</v>
      </c>
      <c r="P1226" s="87" t="s">
        <v>691</v>
      </c>
      <c r="Q1226" s="87" t="s">
        <v>691</v>
      </c>
      <c r="R1226" s="87" t="s">
        <v>691</v>
      </c>
      <c r="S1226" s="87" t="s">
        <v>691</v>
      </c>
      <c r="T1226" s="87" t="s">
        <v>691</v>
      </c>
      <c r="U1226" s="87" t="s">
        <v>691</v>
      </c>
      <c r="V1226" s="87" t="s">
        <v>691</v>
      </c>
      <c r="W1226" s="85">
        <v>0</v>
      </c>
      <c r="X1226" s="47">
        <v>2.1638552083333332E-2</v>
      </c>
      <c r="Y1226" s="9">
        <v>5.07</v>
      </c>
      <c r="Z1226" s="10">
        <v>225.99684739714181</v>
      </c>
      <c r="AA1226" s="10">
        <v>165.07115260285818</v>
      </c>
      <c r="AB1226" s="11">
        <v>1</v>
      </c>
      <c r="AC1226" s="12">
        <v>0</v>
      </c>
      <c r="AD1226" s="153">
        <f>VLOOKUP(D1226,'Dados Base'!$B:$K,9,FALSE)*31536000/VLOOKUP($F1226,F:H,MATCH(H1225,F1225:AF1225,0),FALSE)</f>
        <v>79163.318611987386</v>
      </c>
      <c r="AE1226" s="153">
        <f>VLOOKUP(D1226,'Dados Base'!$B:$K,10,FALSE)*31536000/VLOOKUP($F1226,F:H,MATCH(H1225,F1225:AF1225,0),FALSE)</f>
        <v>10221.842271293379</v>
      </c>
      <c r="AF1226" s="14">
        <v>65.53</v>
      </c>
      <c r="AG1226" s="15">
        <v>91.62</v>
      </c>
      <c r="AH1226" s="14">
        <v>49.99</v>
      </c>
      <c r="AI1226" s="14">
        <v>35.83</v>
      </c>
      <c r="AJ1226" s="14">
        <v>100</v>
      </c>
      <c r="AK1226" s="72">
        <f>(SUMIFS('Banco de Indicadores Mun. (2)'!I:I,'Banco de Indicadores Mun. (2)'!B:B,'Banco de Indicadores - Mun. (1)'!B1226,'Banco de Indicadores Mun. (2)'!A:A,'Banco de Indicadores - Mun. (1)'!A1226) / VLOOKUP(D1226,'Dados Base'!$B:$K,8,FALSE)) * 100</f>
        <v>0.95688480921526287</v>
      </c>
      <c r="AL1226" s="72">
        <f>(SUMIFS('Banco de Indicadores Mun. (2)'!I:I,'Banco de Indicadores Mun. (2)'!B:B,'Banco de Indicadores - Mun. (1)'!B1226,'Banco de Indicadores Mun. (2)'!A:A,'Banco de Indicadores - Mun. (1)'!A1226) / VLOOKUP(D1226,'Dados Base'!$B:$K,9,FALSE)) * 100</f>
        <v>0.41756613257932773</v>
      </c>
      <c r="AM1226" s="72">
        <f>(SUMIFS('Banco de Indicadores Mun. (2)'!J:J,'Banco de Indicadores Mun. (2)'!B:B,'Banco de Indicadores - Mun. (1)'!B1226,'Banco de Indicadores Mun. (2)'!A:A,'Banco de Indicadores - Mun. (1)'!A1226) / VLOOKUP(D1226,'Dados Base'!$B:$K,7,FALSE)) * 100</f>
        <v>1.3194907975460124</v>
      </c>
      <c r="AN1226" s="72">
        <f>(SUMIFS('Banco de Indicadores Mun. (2)'!K:K,'Banco de Indicadores Mun. (2)'!B:B,'Banco de Indicadores - Mun. (1)'!B1226,'Banco de Indicadores Mun. (2)'!A:A,'Banco de Indicadores - Mun. (1)'!A1226) / VLOOKUP(D1226,'Dados Base'!$B:$K,10,FALSE)) * 100</f>
        <v>9.4041362530413591E-2</v>
      </c>
      <c r="AO1226" s="21">
        <v>0</v>
      </c>
      <c r="AP1226" s="125">
        <v>7.8864353312302837</v>
      </c>
      <c r="AQ1226" s="17">
        <v>0</v>
      </c>
      <c r="AR1226" s="18">
        <v>8.6</v>
      </c>
      <c r="AS1226" s="20">
        <v>69.941155278011294</v>
      </c>
      <c r="AT1226" s="20">
        <v>69.101861414675142</v>
      </c>
      <c r="AU1226" s="20">
        <v>57.789654841905197</v>
      </c>
      <c r="AV1226" s="21">
        <v>6.79</v>
      </c>
      <c r="AW1226" s="21">
        <v>0</v>
      </c>
      <c r="AX1226" s="21">
        <v>0</v>
      </c>
      <c r="AY1226" s="116">
        <v>149.57377866760766</v>
      </c>
    </row>
    <row r="1227" spans="1:51" ht="15" x14ac:dyDescent="0.25">
      <c r="A1227" s="144">
        <v>2016</v>
      </c>
      <c r="B1227" s="77" t="s">
        <v>582</v>
      </c>
      <c r="C1227" s="78">
        <v>15</v>
      </c>
      <c r="D1227" s="77">
        <v>3551900</v>
      </c>
      <c r="E1227" s="78">
        <v>355190015</v>
      </c>
      <c r="F1227" s="78" t="str">
        <f t="shared" si="48"/>
        <v>3551900152016</v>
      </c>
      <c r="G1227" s="79">
        <v>1.1301218994465234</v>
      </c>
      <c r="H1227" s="80">
        <f t="shared" si="47"/>
        <v>16492</v>
      </c>
      <c r="I1227" s="81">
        <v>15884</v>
      </c>
      <c r="J1227" s="82">
        <v>608</v>
      </c>
      <c r="K1227" s="83">
        <f>(H1227)/VLOOKUP(D1227,'Dados Base'!$B:$K,6,FALSE)</f>
        <v>117.46438746438746</v>
      </c>
      <c r="L1227" s="88">
        <f t="shared" si="49"/>
        <v>96.313364055299544</v>
      </c>
      <c r="M1227" s="85" t="s">
        <v>702</v>
      </c>
      <c r="N1227" s="86">
        <v>0.71499999999999997</v>
      </c>
      <c r="O1227" s="87" t="s">
        <v>691</v>
      </c>
      <c r="P1227" s="87" t="s">
        <v>691</v>
      </c>
      <c r="Q1227" s="87" t="s">
        <v>691</v>
      </c>
      <c r="R1227" s="87" t="s">
        <v>691</v>
      </c>
      <c r="S1227" s="87" t="s">
        <v>691</v>
      </c>
      <c r="T1227" s="87" t="s">
        <v>691</v>
      </c>
      <c r="U1227" s="87" t="s">
        <v>691</v>
      </c>
      <c r="V1227" s="87" t="s">
        <v>691</v>
      </c>
      <c r="W1227" s="85">
        <v>0</v>
      </c>
      <c r="X1227" s="47">
        <v>4.5879006995370376E-2</v>
      </c>
      <c r="Y1227" s="9">
        <v>11.32</v>
      </c>
      <c r="Z1227" s="10">
        <v>612.96728399999984</v>
      </c>
      <c r="AA1227" s="10">
        <v>259.99671600000005</v>
      </c>
      <c r="AB1227" s="11">
        <v>4</v>
      </c>
      <c r="AC1227" s="12">
        <v>0</v>
      </c>
      <c r="AD1227" s="153">
        <f>VLOOKUP(D1227,'Dados Base'!$B:$K,9,FALSE)*31536000/VLOOKUP($F1227,F:H,MATCH(H1226,F1226:AF1226,0),FALSE)</f>
        <v>2007.8098471986418</v>
      </c>
      <c r="AE1227" s="153">
        <f>VLOOKUP(D1227,'Dados Base'!$B:$K,10,FALSE)*31536000/VLOOKUP($F1227,F:H,MATCH(H1226,F1226:AF1226,0),FALSE)</f>
        <v>210.34198399223868</v>
      </c>
      <c r="AF1227" s="14">
        <v>91.39</v>
      </c>
      <c r="AG1227" s="15">
        <v>96.98</v>
      </c>
      <c r="AH1227" s="14">
        <v>95.51</v>
      </c>
      <c r="AI1227" s="14">
        <v>0</v>
      </c>
      <c r="AJ1227" s="14">
        <v>95.89</v>
      </c>
      <c r="AK1227" s="72">
        <f>(SUMIFS('Banco de Indicadores Mun. (2)'!I:I,'Banco de Indicadores Mun. (2)'!B:B,'Banco de Indicadores - Mun. (1)'!B1227,'Banco de Indicadores Mun. (2)'!A:A,'Banco de Indicadores - Mun. (1)'!A1227) / VLOOKUP(D1227,'Dados Base'!$B:$K,8,FALSE)) * 100</f>
        <v>96.898117647058797</v>
      </c>
      <c r="AL1227" s="72">
        <f>(SUMIFS('Banco de Indicadores Mun. (2)'!I:I,'Banco de Indicadores Mun. (2)'!B:B,'Banco de Indicadores - Mun. (1)'!B1227,'Banco de Indicadores Mun. (2)'!A:A,'Banco de Indicadores - Mun. (1)'!A1227) / VLOOKUP(D1227,'Dados Base'!$B:$K,9,FALSE)) * 100</f>
        <v>31.376533333333327</v>
      </c>
      <c r="AM1227" s="72">
        <f>(SUMIFS('Banco de Indicadores Mun. (2)'!J:J,'Banco de Indicadores Mun. (2)'!B:B,'Banco de Indicadores - Mun. (1)'!B1227,'Banco de Indicadores Mun. (2)'!A:A,'Banco de Indicadores - Mun. (1)'!A1227) / VLOOKUP(D1227,'Dados Base'!$B:$K,7,FALSE)) * 100</f>
        <v>102.46804347826087</v>
      </c>
      <c r="AN1227" s="72">
        <f>(SUMIFS('Banco de Indicadores Mun. (2)'!K:K,'Banco de Indicadores Mun. (2)'!B:B,'Banco de Indicadores - Mun. (1)'!B1227,'Banco de Indicadores Mun. (2)'!A:A,'Banco de Indicadores - Mun. (1)'!A1227) / VLOOKUP(D1227,'Dados Base'!$B:$K,10,FALSE)) * 100</f>
        <v>85.251909090909066</v>
      </c>
      <c r="AO1227" s="21">
        <v>0</v>
      </c>
      <c r="AP1227" s="125">
        <v>0</v>
      </c>
      <c r="AQ1227" s="17">
        <v>0</v>
      </c>
      <c r="AR1227" s="18">
        <v>7.7</v>
      </c>
      <c r="AS1227" s="20">
        <v>99.6</v>
      </c>
      <c r="AT1227" s="20">
        <v>99.6</v>
      </c>
      <c r="AU1227" s="20">
        <v>70.216788321167883</v>
      </c>
      <c r="AV1227" s="21">
        <v>8.06</v>
      </c>
      <c r="AW1227" s="21">
        <v>0</v>
      </c>
      <c r="AX1227" s="21">
        <v>0</v>
      </c>
      <c r="AY1227" s="116">
        <v>76.350606288263279</v>
      </c>
    </row>
    <row r="1228" spans="1:51" ht="15" x14ac:dyDescent="0.25">
      <c r="A1228" s="144">
        <v>2016</v>
      </c>
      <c r="B1228" s="77" t="s">
        <v>583</v>
      </c>
      <c r="C1228" s="78">
        <v>2</v>
      </c>
      <c r="D1228" s="77">
        <v>3552007</v>
      </c>
      <c r="E1228" s="78">
        <v>35520072</v>
      </c>
      <c r="F1228" s="78" t="str">
        <f t="shared" si="48"/>
        <v>355200722016</v>
      </c>
      <c r="G1228" s="79">
        <v>0.63071031669412747</v>
      </c>
      <c r="H1228" s="80">
        <f t="shared" si="47"/>
        <v>6039</v>
      </c>
      <c r="I1228" s="81">
        <v>3151</v>
      </c>
      <c r="J1228" s="82">
        <v>2888</v>
      </c>
      <c r="K1228" s="83">
        <f>(H1228)/VLOOKUP(D1228,'Dados Base'!$B:$K,6,FALSE)</f>
        <v>14.562334217506631</v>
      </c>
      <c r="L1228" s="88">
        <f t="shared" si="49"/>
        <v>52.177512833250539</v>
      </c>
      <c r="M1228" s="85" t="s">
        <v>702</v>
      </c>
      <c r="N1228" s="86">
        <v>0.67800000000000005</v>
      </c>
      <c r="O1228" s="87" t="s">
        <v>691</v>
      </c>
      <c r="P1228" s="87" t="s">
        <v>691</v>
      </c>
      <c r="Q1228" s="87" t="s">
        <v>691</v>
      </c>
      <c r="R1228" s="87" t="s">
        <v>691</v>
      </c>
      <c r="S1228" s="87" t="s">
        <v>691</v>
      </c>
      <c r="T1228" s="87" t="s">
        <v>691</v>
      </c>
      <c r="U1228" s="87" t="s">
        <v>691</v>
      </c>
      <c r="V1228" s="87" t="s">
        <v>691</v>
      </c>
      <c r="W1228" s="85">
        <v>0</v>
      </c>
      <c r="X1228" s="47">
        <v>9.9108796875000005E-3</v>
      </c>
      <c r="Y1228" s="9">
        <v>2.15</v>
      </c>
      <c r="Z1228" s="10">
        <v>132.38364475703327</v>
      </c>
      <c r="AA1228" s="10">
        <v>33.828355242966737</v>
      </c>
      <c r="AB1228" s="11">
        <v>1</v>
      </c>
      <c r="AC1228" s="12">
        <v>0</v>
      </c>
      <c r="AD1228" s="153">
        <f>VLOOKUP(D1228,'Dados Base'!$B:$K,9,FALSE)*31536000/VLOOKUP($F1228,F:H,MATCH(H1227,F1227:AF1227,0),FALSE)</f>
        <v>32324.530551415799</v>
      </c>
      <c r="AE1228" s="153">
        <f>VLOOKUP(D1228,'Dados Base'!$B:$K,10,FALSE)*31536000/VLOOKUP($F1228,F:H,MATCH(H1227,F1227:AF1227,0),FALSE)</f>
        <v>3237.675111773473</v>
      </c>
      <c r="AF1228" s="14">
        <v>63.02</v>
      </c>
      <c r="AG1228" s="15" t="s">
        <v>692</v>
      </c>
      <c r="AH1228" s="14">
        <v>51.62</v>
      </c>
      <c r="AI1228" s="14">
        <v>10.59</v>
      </c>
      <c r="AJ1228" s="14">
        <v>100</v>
      </c>
      <c r="AK1228" s="72">
        <f>(SUMIFS('Banco de Indicadores Mun. (2)'!I:I,'Banco de Indicadores Mun. (2)'!B:B,'Banco de Indicadores - Mun. (1)'!B1228,'Banco de Indicadores Mun. (2)'!A:A,'Banco de Indicadores - Mun. (1)'!A1228) / VLOOKUP(D1228,'Dados Base'!$B:$K,8,FALSE)) * 100</f>
        <v>0.5901492537313433</v>
      </c>
      <c r="AL1228" s="72">
        <f>(SUMIFS('Banco de Indicadores Mun. (2)'!I:I,'Banco de Indicadores Mun. (2)'!B:B,'Banco de Indicadores - Mun. (1)'!B1228,'Banco de Indicadores Mun. (2)'!A:A,'Banco de Indicadores - Mun. (1)'!A1228) / VLOOKUP(D1228,'Dados Base'!$B:$K,9,FALSE)) * 100</f>
        <v>0.25550888529886917</v>
      </c>
      <c r="AM1228" s="72">
        <f>(SUMIFS('Banco de Indicadores Mun. (2)'!J:J,'Banco de Indicadores Mun. (2)'!B:B,'Banco de Indicadores - Mun. (1)'!B1228,'Banco de Indicadores Mun. (2)'!A:A,'Banco de Indicadores - Mun. (1)'!A1228) / VLOOKUP(D1228,'Dados Base'!$B:$K,7,FALSE)) * 100</f>
        <v>0.60932524271844657</v>
      </c>
      <c r="AN1228" s="72">
        <f>(SUMIFS('Banco de Indicadores Mun. (2)'!K:K,'Banco de Indicadores Mun. (2)'!B:B,'Banco de Indicadores - Mun. (1)'!B1228,'Banco de Indicadores Mun. (2)'!A:A,'Banco de Indicadores - Mun. (1)'!A1228) / VLOOKUP(D1228,'Dados Base'!$B:$K,10,FALSE)) * 100</f>
        <v>0.52643548387096772</v>
      </c>
      <c r="AO1228" s="21">
        <v>0</v>
      </c>
      <c r="AP1228" s="125">
        <v>0</v>
      </c>
      <c r="AQ1228" s="17">
        <v>0</v>
      </c>
      <c r="AR1228" s="18">
        <v>9.6</v>
      </c>
      <c r="AS1228" s="20">
        <v>93.702046035805637</v>
      </c>
      <c r="AT1228" s="20">
        <v>93.702046035805637</v>
      </c>
      <c r="AU1228" s="20">
        <v>79.647465139119475</v>
      </c>
      <c r="AV1228" s="21">
        <v>8.2799999999999994</v>
      </c>
      <c r="AW1228" s="21">
        <v>0</v>
      </c>
      <c r="AX1228" s="21">
        <v>0</v>
      </c>
      <c r="AY1228" s="116">
        <v>154.01155579813408</v>
      </c>
    </row>
    <row r="1229" spans="1:51" ht="15" x14ac:dyDescent="0.25">
      <c r="A1229" s="144">
        <v>2016</v>
      </c>
      <c r="B1229" s="77" t="s">
        <v>584</v>
      </c>
      <c r="C1229" s="78">
        <v>9</v>
      </c>
      <c r="D1229" s="77">
        <v>3552106</v>
      </c>
      <c r="E1229" s="78">
        <v>35521069</v>
      </c>
      <c r="F1229" s="78" t="str">
        <f t="shared" si="48"/>
        <v>355210692016</v>
      </c>
      <c r="G1229" s="79">
        <v>0.7933531588397047</v>
      </c>
      <c r="H1229" s="80">
        <f t="shared" si="47"/>
        <v>38036</v>
      </c>
      <c r="I1229" s="81">
        <v>26693</v>
      </c>
      <c r="J1229" s="82">
        <v>11343</v>
      </c>
      <c r="K1229" s="83">
        <f>(H1229)/VLOOKUP(D1229,'Dados Base'!$B:$K,6,FALSE)</f>
        <v>84.888521882741543</v>
      </c>
      <c r="L1229" s="88">
        <f t="shared" si="49"/>
        <v>70.178252182143225</v>
      </c>
      <c r="M1229" s="85" t="s">
        <v>702</v>
      </c>
      <c r="N1229" s="86">
        <v>0.72899999999999998</v>
      </c>
      <c r="O1229" s="87" t="s">
        <v>691</v>
      </c>
      <c r="P1229" s="87" t="s">
        <v>691</v>
      </c>
      <c r="Q1229" s="87" t="s">
        <v>691</v>
      </c>
      <c r="R1229" s="87" t="s">
        <v>691</v>
      </c>
      <c r="S1229" s="87" t="s">
        <v>691</v>
      </c>
      <c r="T1229" s="87" t="s">
        <v>691</v>
      </c>
      <c r="U1229" s="87" t="s">
        <v>691</v>
      </c>
      <c r="V1229" s="87" t="s">
        <v>691</v>
      </c>
      <c r="W1229" s="85">
        <v>0</v>
      </c>
      <c r="X1229" s="47">
        <v>6.9757979976851847E-2</v>
      </c>
      <c r="Y1229" s="9">
        <v>21.7</v>
      </c>
      <c r="Z1229" s="10">
        <v>958.58173124661141</v>
      </c>
      <c r="AA1229" s="10">
        <v>506.27626875338854</v>
      </c>
      <c r="AB1229" s="11">
        <v>0</v>
      </c>
      <c r="AC1229" s="12">
        <v>0</v>
      </c>
      <c r="AD1229" s="153">
        <f>VLOOKUP(D1229,'Dados Base'!$B:$K,9,FALSE)*31536000/VLOOKUP($F1229,F:H,MATCH(H1228,F1228:AF1228,0),FALSE)</f>
        <v>4817.1248291092652</v>
      </c>
      <c r="AE1229" s="153">
        <f>VLOOKUP(D1229,'Dados Base'!$B:$K,10,FALSE)*31536000/VLOOKUP($F1229,F:H,MATCH(H1228,F1228:AF1228,0),FALSE)</f>
        <v>588.66757808392072</v>
      </c>
      <c r="AF1229" s="14">
        <v>60.25</v>
      </c>
      <c r="AG1229" s="15">
        <v>87.73</v>
      </c>
      <c r="AH1229" s="14">
        <v>53.81</v>
      </c>
      <c r="AI1229" s="14">
        <v>23.25</v>
      </c>
      <c r="AJ1229" s="14">
        <v>88.61</v>
      </c>
      <c r="AK1229" s="72">
        <f>(SUMIFS('Banco de Indicadores Mun. (2)'!I:I,'Banco de Indicadores Mun. (2)'!B:B,'Banco de Indicadores - Mun. (1)'!B1229,'Banco de Indicadores Mun. (2)'!A:A,'Banco de Indicadores - Mun. (1)'!A1229) / VLOOKUP(D1229,'Dados Base'!$B:$K,8,FALSE)) * 100</f>
        <v>6.0720377358490545</v>
      </c>
      <c r="AL1229" s="72">
        <f>(SUMIFS('Banco de Indicadores Mun. (2)'!I:I,'Banco de Indicadores Mun. (2)'!B:B,'Banco de Indicadores - Mun. (1)'!B1229,'Banco de Indicadores Mun. (2)'!A:A,'Banco de Indicadores - Mun. (1)'!A1229) / VLOOKUP(D1229,'Dados Base'!$B:$K,9,FALSE)) * 100</f>
        <v>2.2156144578313248</v>
      </c>
      <c r="AM1229" s="72">
        <f>(SUMIFS('Banco de Indicadores Mun. (2)'!J:J,'Banco de Indicadores Mun. (2)'!B:B,'Banco de Indicadores - Mun. (1)'!B1229,'Banco de Indicadores Mun. (2)'!A:A,'Banco de Indicadores - Mun. (1)'!A1229) / VLOOKUP(D1229,'Dados Base'!$B:$K,7,FALSE)) * 100</f>
        <v>8.13878014184397</v>
      </c>
      <c r="AN1229" s="72">
        <f>(SUMIFS('Banco de Indicadores Mun. (2)'!K:K,'Banco de Indicadores Mun. (2)'!B:B,'Banco de Indicadores - Mun. (1)'!B1229,'Banco de Indicadores Mun. (2)'!A:A,'Banco de Indicadores - Mun. (1)'!A1229) / VLOOKUP(D1229,'Dados Base'!$B:$K,10,FALSE)) * 100</f>
        <v>1.9676619718309858</v>
      </c>
      <c r="AO1229" s="21">
        <v>0</v>
      </c>
      <c r="AP1229" s="125">
        <v>0</v>
      </c>
      <c r="AQ1229" s="17">
        <v>6</v>
      </c>
      <c r="AR1229" s="18">
        <v>7.5</v>
      </c>
      <c r="AS1229" s="20">
        <v>75.96762048192771</v>
      </c>
      <c r="AT1229" s="20">
        <v>71.029725150602403</v>
      </c>
      <c r="AU1229" s="20">
        <v>65.438542933623012</v>
      </c>
      <c r="AV1229" s="21">
        <v>7.09</v>
      </c>
      <c r="AW1229" s="21">
        <v>0</v>
      </c>
      <c r="AX1229" s="21">
        <v>0</v>
      </c>
      <c r="AY1229" s="116">
        <v>37.928707237193215</v>
      </c>
    </row>
    <row r="1230" spans="1:51" ht="15" x14ac:dyDescent="0.25">
      <c r="A1230" s="144">
        <v>2016</v>
      </c>
      <c r="B1230" s="77" t="s">
        <v>585</v>
      </c>
      <c r="C1230" s="78">
        <v>10</v>
      </c>
      <c r="D1230" s="77">
        <v>3552205</v>
      </c>
      <c r="E1230" s="78">
        <v>355220510</v>
      </c>
      <c r="F1230" s="78" t="str">
        <f t="shared" si="48"/>
        <v>3552205102016</v>
      </c>
      <c r="G1230" s="79">
        <v>1.3887220508614684</v>
      </c>
      <c r="H1230" s="80">
        <f t="shared" si="47"/>
        <v>630550</v>
      </c>
      <c r="I1230" s="81">
        <v>624133</v>
      </c>
      <c r="J1230" s="82">
        <v>6417</v>
      </c>
      <c r="K1230" s="83">
        <f>(H1230)/VLOOKUP(D1230,'Dados Base'!$B:$K,6,FALSE)</f>
        <v>1403.9677591734949</v>
      </c>
      <c r="L1230" s="88">
        <f t="shared" si="49"/>
        <v>98.982317024819594</v>
      </c>
      <c r="M1230" s="85" t="s">
        <v>702</v>
      </c>
      <c r="N1230" s="86">
        <v>0.79800000000000004</v>
      </c>
      <c r="O1230" s="87" t="s">
        <v>691</v>
      </c>
      <c r="P1230" s="87" t="s">
        <v>691</v>
      </c>
      <c r="Q1230" s="87" t="s">
        <v>691</v>
      </c>
      <c r="R1230" s="87" t="s">
        <v>691</v>
      </c>
      <c r="S1230" s="87" t="s">
        <v>691</v>
      </c>
      <c r="T1230" s="87" t="s">
        <v>691</v>
      </c>
      <c r="U1230" s="87" t="s">
        <v>691</v>
      </c>
      <c r="V1230" s="87" t="s">
        <v>691</v>
      </c>
      <c r="W1230" s="85">
        <v>0</v>
      </c>
      <c r="X1230" s="47">
        <v>2.5373047376736109</v>
      </c>
      <c r="Y1230" s="9">
        <v>710.43</v>
      </c>
      <c r="Z1230" s="10">
        <v>28316.046585239998</v>
      </c>
      <c r="AA1230" s="10">
        <v>6559.3674147599986</v>
      </c>
      <c r="AB1230" s="11">
        <v>48</v>
      </c>
      <c r="AC1230" s="12">
        <v>2</v>
      </c>
      <c r="AD1230" s="153">
        <f>VLOOKUP(D1230,'Dados Base'!$B:$K,9,FALSE)*31536000/VLOOKUP($F1230,F:H,MATCH(H1229,F1229:AF1229,0),FALSE)</f>
        <v>202.05446039172151</v>
      </c>
      <c r="AE1230" s="153">
        <f>VLOOKUP(D1230,'Dados Base'!$B:$K,10,FALSE)*31536000/VLOOKUP($F1230,F:H,MATCH(H1229,F1229:AF1229,0),FALSE)</f>
        <v>30.008088176988345</v>
      </c>
      <c r="AF1230" s="14">
        <v>98.49</v>
      </c>
      <c r="AG1230" s="15">
        <v>100</v>
      </c>
      <c r="AH1230" s="14">
        <v>96.11</v>
      </c>
      <c r="AI1230" s="14">
        <v>40.950000000000003</v>
      </c>
      <c r="AJ1230" s="14">
        <v>99.5</v>
      </c>
      <c r="AK1230" s="72">
        <f>(SUMIFS('Banco de Indicadores Mun. (2)'!I:I,'Banco de Indicadores Mun. (2)'!B:B,'Banco de Indicadores - Mun. (1)'!B1230,'Banco de Indicadores Mun. (2)'!A:A,'Banco de Indicadores - Mun. (1)'!A1230) / VLOOKUP(D1230,'Dados Base'!$B:$K,8,FALSE)) * 100</f>
        <v>61.015013888888866</v>
      </c>
      <c r="AL1230" s="72">
        <f>(SUMIFS('Banco de Indicadores Mun. (2)'!I:I,'Banco de Indicadores Mun. (2)'!B:B,'Banco de Indicadores - Mun. (1)'!B1230,'Banco de Indicadores Mun. (2)'!A:A,'Banco de Indicadores - Mun. (1)'!A1230) / VLOOKUP(D1230,'Dados Base'!$B:$K,9,FALSE)) * 100</f>
        <v>21.74792574257425</v>
      </c>
      <c r="AM1230" s="72">
        <f>(SUMIFS('Banco de Indicadores Mun. (2)'!J:J,'Banco de Indicadores Mun. (2)'!B:B,'Banco de Indicadores - Mun. (1)'!B1230,'Banco de Indicadores Mun. (2)'!A:A,'Banco de Indicadores - Mun. (1)'!A1230) / VLOOKUP(D1230,'Dados Base'!$B:$K,7,FALSE)) * 100</f>
        <v>67.436428571428578</v>
      </c>
      <c r="AN1230" s="72">
        <f>(SUMIFS('Banco de Indicadores Mun. (2)'!K:K,'Banco de Indicadores Mun. (2)'!B:B,'Banco de Indicadores - Mun. (1)'!B1230,'Banco de Indicadores Mun. (2)'!A:A,'Banco de Indicadores - Mun. (1)'!A1230) / VLOOKUP(D1230,'Dados Base'!$B:$K,10,FALSE)) * 100</f>
        <v>52.02503333333329</v>
      </c>
      <c r="AO1230" s="21">
        <v>0</v>
      </c>
      <c r="AP1230" s="125">
        <v>0.1585917056537943</v>
      </c>
      <c r="AQ1230" s="17">
        <v>0</v>
      </c>
      <c r="AR1230" s="18">
        <v>9.3000000000000007</v>
      </c>
      <c r="AS1230" s="20">
        <v>98</v>
      </c>
      <c r="AT1230" s="20">
        <v>89.865999999999985</v>
      </c>
      <c r="AU1230" s="20">
        <v>81.192001291339508</v>
      </c>
      <c r="AV1230" s="21">
        <v>9.85</v>
      </c>
      <c r="AW1230" s="21">
        <v>4</v>
      </c>
      <c r="AX1230" s="21">
        <v>2</v>
      </c>
      <c r="AY1230" s="116">
        <v>15.555549719340474</v>
      </c>
    </row>
    <row r="1231" spans="1:51" ht="15" x14ac:dyDescent="0.25">
      <c r="A1231" s="144">
        <v>2016</v>
      </c>
      <c r="B1231" s="77" t="s">
        <v>586</v>
      </c>
      <c r="C1231" s="78">
        <v>19</v>
      </c>
      <c r="D1231" s="77">
        <v>3552304</v>
      </c>
      <c r="E1231" s="78">
        <v>355230419</v>
      </c>
      <c r="F1231" s="78" t="str">
        <f t="shared" si="48"/>
        <v>3552304192016</v>
      </c>
      <c r="G1231" s="79">
        <v>0.32347512868078354</v>
      </c>
      <c r="H1231" s="80">
        <f t="shared" si="47"/>
        <v>7615</v>
      </c>
      <c r="I1231" s="81">
        <v>6553</v>
      </c>
      <c r="J1231" s="82">
        <v>1062</v>
      </c>
      <c r="K1231" s="83">
        <f>(H1231)/VLOOKUP(D1231,'Dados Base'!$B:$K,6,FALSE)</f>
        <v>12.891921175594231</v>
      </c>
      <c r="L1231" s="88">
        <f t="shared" si="49"/>
        <v>86.053841103086015</v>
      </c>
      <c r="M1231" s="85" t="s">
        <v>702</v>
      </c>
      <c r="N1231" s="86">
        <v>0.747</v>
      </c>
      <c r="O1231" s="87" t="s">
        <v>691</v>
      </c>
      <c r="P1231" s="87" t="s">
        <v>691</v>
      </c>
      <c r="Q1231" s="87" t="s">
        <v>691</v>
      </c>
      <c r="R1231" s="87" t="s">
        <v>691</v>
      </c>
      <c r="S1231" s="87" t="s">
        <v>691</v>
      </c>
      <c r="T1231" s="87" t="s">
        <v>691</v>
      </c>
      <c r="U1231" s="87" t="s">
        <v>691</v>
      </c>
      <c r="V1231" s="87" t="s">
        <v>691</v>
      </c>
      <c r="W1231" s="85">
        <v>84.92</v>
      </c>
      <c r="X1231" s="47">
        <v>1.914260286458333E-2</v>
      </c>
      <c r="Y1231" s="9">
        <v>4.6500000000000004</v>
      </c>
      <c r="Z1231" s="10">
        <v>318.52713871885032</v>
      </c>
      <c r="AA1231" s="10">
        <v>39.816861281149684</v>
      </c>
      <c r="AB1231" s="11">
        <v>1</v>
      </c>
      <c r="AC1231" s="12">
        <v>0</v>
      </c>
      <c r="AD1231" s="153">
        <f>VLOOKUP(D1231,'Dados Base'!$B:$K,9,FALSE)*31536000/VLOOKUP($F1231,F:H,MATCH(H1230,F1230:AF1230,0),FALSE)</f>
        <v>17931.829284307289</v>
      </c>
      <c r="AE1231" s="153">
        <f>VLOOKUP(D1231,'Dados Base'!$B:$K,10,FALSE)*31536000/VLOOKUP($F1231,F:H,MATCH(H1230,F1230:AF1230,0),FALSE)</f>
        <v>1408.04202232436</v>
      </c>
      <c r="AF1231" s="14">
        <v>96.53</v>
      </c>
      <c r="AG1231" s="15">
        <v>85.93</v>
      </c>
      <c r="AH1231" s="14">
        <v>95.14</v>
      </c>
      <c r="AI1231" s="14">
        <v>17.559999999999999</v>
      </c>
      <c r="AJ1231" s="14">
        <v>100</v>
      </c>
      <c r="AK1231" s="72">
        <f>(SUMIFS('Banco de Indicadores Mun. (2)'!I:I,'Banco de Indicadores Mun. (2)'!B:B,'Banco de Indicadores - Mun. (1)'!B1231,'Banco de Indicadores Mun. (2)'!A:A,'Banco de Indicadores - Mun. (1)'!A1231) / VLOOKUP(D1231,'Dados Base'!$B:$K,8,FALSE)) * 100</f>
        <v>67.347999999999999</v>
      </c>
      <c r="AL1231" s="72">
        <f>(SUMIFS('Banco de Indicadores Mun. (2)'!I:I,'Banco de Indicadores Mun. (2)'!B:B,'Banco de Indicadores - Mun. (1)'!B1231,'Banco de Indicadores Mun. (2)'!A:A,'Banco de Indicadores - Mun. (1)'!A1231) / VLOOKUP(D1231,'Dados Base'!$B:$K,9,FALSE)) * 100</f>
        <v>21.153182448036951</v>
      </c>
      <c r="AM1231" s="72">
        <f>(SUMIFS('Banco de Indicadores Mun. (2)'!J:J,'Banco de Indicadores Mun. (2)'!B:B,'Banco de Indicadores - Mun. (1)'!B1231,'Banco de Indicadores Mun. (2)'!A:A,'Banco de Indicadores - Mun. (1)'!A1231) / VLOOKUP(D1231,'Dados Base'!$B:$K,7,FALSE)) * 100</f>
        <v>89.433470588235281</v>
      </c>
      <c r="AN1231" s="72">
        <f>(SUMIFS('Banco de Indicadores Mun. (2)'!K:K,'Banco de Indicadores Mun. (2)'!B:B,'Banco de Indicadores - Mun. (1)'!B1231,'Banco de Indicadores Mun. (2)'!A:A,'Banco de Indicadores - Mun. (1)'!A1231) / VLOOKUP(D1231,'Dados Base'!$B:$K,10,FALSE)) * 100</f>
        <v>1.0915882352941169</v>
      </c>
      <c r="AO1231" s="21">
        <v>0</v>
      </c>
      <c r="AP1231" s="125">
        <v>0</v>
      </c>
      <c r="AQ1231" s="17">
        <v>0</v>
      </c>
      <c r="AR1231" s="18">
        <v>8.6999999999999993</v>
      </c>
      <c r="AS1231" s="20">
        <v>98.853386332365076</v>
      </c>
      <c r="AT1231" s="20">
        <v>98.853386332365076</v>
      </c>
      <c r="AU1231" s="20">
        <v>88.888648538513365</v>
      </c>
      <c r="AV1231" s="21">
        <v>9.98</v>
      </c>
      <c r="AW1231" s="21">
        <v>0</v>
      </c>
      <c r="AX1231" s="21">
        <v>0</v>
      </c>
      <c r="AY1231" s="116">
        <v>0.18127106457502798</v>
      </c>
    </row>
    <row r="1232" spans="1:51" ht="15" x14ac:dyDescent="0.25">
      <c r="A1232" s="144">
        <v>2016</v>
      </c>
      <c r="B1232" s="77" t="s">
        <v>587</v>
      </c>
      <c r="C1232" s="78">
        <v>5</v>
      </c>
      <c r="D1232" s="77">
        <v>3552403</v>
      </c>
      <c r="E1232" s="78">
        <v>35524035</v>
      </c>
      <c r="F1232" s="78" t="str">
        <f t="shared" si="48"/>
        <v>355240352016</v>
      </c>
      <c r="G1232" s="79">
        <v>1.838010074917884</v>
      </c>
      <c r="H1232" s="80">
        <f t="shared" si="47"/>
        <v>267313</v>
      </c>
      <c r="I1232" s="81">
        <v>264166</v>
      </c>
      <c r="J1232" s="82">
        <v>3147</v>
      </c>
      <c r="K1232" s="83">
        <f>(H1232)/VLOOKUP(D1232,'Dados Base'!$B:$K,6,FALSE)</f>
        <v>1746.8012807946154</v>
      </c>
      <c r="L1232" s="88">
        <f t="shared" si="49"/>
        <v>98.822728412011386</v>
      </c>
      <c r="M1232" s="85" t="s">
        <v>702</v>
      </c>
      <c r="N1232" s="86">
        <v>0.76200000000000001</v>
      </c>
      <c r="O1232" s="87" t="s">
        <v>691</v>
      </c>
      <c r="P1232" s="87" t="s">
        <v>691</v>
      </c>
      <c r="Q1232" s="87" t="s">
        <v>691</v>
      </c>
      <c r="R1232" s="87" t="s">
        <v>691</v>
      </c>
      <c r="S1232" s="87" t="s">
        <v>691</v>
      </c>
      <c r="T1232" s="87" t="s">
        <v>691</v>
      </c>
      <c r="U1232" s="87" t="s">
        <v>691</v>
      </c>
      <c r="V1232" s="87" t="s">
        <v>691</v>
      </c>
      <c r="W1232" s="85">
        <v>0</v>
      </c>
      <c r="X1232" s="47">
        <v>0.90202234851620366</v>
      </c>
      <c r="Y1232" s="9">
        <v>239.71</v>
      </c>
      <c r="Z1232" s="10">
        <v>3145.6106784000003</v>
      </c>
      <c r="AA1232" s="10">
        <v>11237.235321599999</v>
      </c>
      <c r="AB1232" s="11">
        <v>22</v>
      </c>
      <c r="AC1232" s="12">
        <v>1</v>
      </c>
      <c r="AD1232" s="153">
        <f>VLOOKUP(D1232,'Dados Base'!$B:$K,9,FALSE)*31536000/VLOOKUP($F1232,F:H,MATCH(H1231,F1231:AF1231,0),FALSE)</f>
        <v>214.71278987553916</v>
      </c>
      <c r="AE1232" s="153">
        <f>VLOOKUP(D1232,'Dados Base'!$B:$K,10,FALSE)*31536000/VLOOKUP($F1232,F:H,MATCH(H1231,F1231:AF1231,0),FALSE)</f>
        <v>28.313774489082082</v>
      </c>
      <c r="AF1232" s="14">
        <v>96.86</v>
      </c>
      <c r="AG1232" s="15">
        <v>98.63</v>
      </c>
      <c r="AH1232" s="14">
        <v>92.01</v>
      </c>
      <c r="AI1232" s="14">
        <v>53.33</v>
      </c>
      <c r="AJ1232" s="14">
        <v>98.01</v>
      </c>
      <c r="AK1232" s="72">
        <f>(SUMIFS('Banco de Indicadores Mun. (2)'!I:I,'Banco de Indicadores Mun. (2)'!B:B,'Banco de Indicadores - Mun. (1)'!B1232,'Banco de Indicadores Mun. (2)'!A:A,'Banco de Indicadores - Mun. (1)'!A1232) / VLOOKUP(D1232,'Dados Base'!$B:$K,8,FALSE)) * 100</f>
        <v>75.045999999999964</v>
      </c>
      <c r="AL1232" s="72">
        <f>(SUMIFS('Banco de Indicadores Mun. (2)'!I:I,'Banco de Indicadores Mun. (2)'!B:B,'Banco de Indicadores - Mun. (1)'!B1232,'Banco de Indicadores Mun. (2)'!A:A,'Banco de Indicadores - Mun. (1)'!A1232) / VLOOKUP(D1232,'Dados Base'!$B:$K,9,FALSE)) * 100</f>
        <v>28.451505494505479</v>
      </c>
      <c r="AM1232" s="72">
        <f>(SUMIFS('Banco de Indicadores Mun. (2)'!J:J,'Banco de Indicadores Mun. (2)'!B:B,'Banco de Indicadores - Mun. (1)'!B1232,'Banco de Indicadores Mun. (2)'!A:A,'Banco de Indicadores - Mun. (1)'!A1232) / VLOOKUP(D1232,'Dados Base'!$B:$K,7,FALSE)) * 100</f>
        <v>62.597399999999993</v>
      </c>
      <c r="AN1232" s="72">
        <f>(SUMIFS('Banco de Indicadores Mun. (2)'!K:K,'Banco de Indicadores Mun. (2)'!B:B,'Banco de Indicadores - Mun. (1)'!B1232,'Banco de Indicadores Mun. (2)'!A:A,'Banco de Indicadores - Mun. (1)'!A1232) / VLOOKUP(D1232,'Dados Base'!$B:$K,10,FALSE)) * 100</f>
        <v>98.387124999999926</v>
      </c>
      <c r="AO1232" s="21">
        <v>0</v>
      </c>
      <c r="AP1232" s="125">
        <v>0</v>
      </c>
      <c r="AQ1232" s="17">
        <v>0</v>
      </c>
      <c r="AR1232" s="18">
        <v>9.5</v>
      </c>
      <c r="AS1232" s="20">
        <v>93</v>
      </c>
      <c r="AT1232" s="20">
        <v>26.040000000000003</v>
      </c>
      <c r="AU1232" s="20">
        <v>21.870571918798277</v>
      </c>
      <c r="AV1232" s="21">
        <v>3.74</v>
      </c>
      <c r="AW1232" s="21">
        <v>1</v>
      </c>
      <c r="AX1232" s="21">
        <v>1</v>
      </c>
      <c r="AY1232" s="116">
        <v>22.61738861964961</v>
      </c>
    </row>
    <row r="1233" spans="1:51" ht="15" x14ac:dyDescent="0.25">
      <c r="A1233" s="144">
        <v>2016</v>
      </c>
      <c r="B1233" s="77" t="s">
        <v>588</v>
      </c>
      <c r="C1233" s="78">
        <v>18</v>
      </c>
      <c r="D1233" s="77">
        <v>3552551</v>
      </c>
      <c r="E1233" s="78">
        <v>355255118</v>
      </c>
      <c r="F1233" s="78" t="str">
        <f t="shared" si="48"/>
        <v>3552551182016</v>
      </c>
      <c r="G1233" s="79">
        <v>1.7812757728392858</v>
      </c>
      <c r="H1233" s="80">
        <f t="shared" si="47"/>
        <v>3738</v>
      </c>
      <c r="I1233" s="81">
        <v>2495</v>
      </c>
      <c r="J1233" s="82">
        <v>1243</v>
      </c>
      <c r="K1233" s="83">
        <f>(H1233)/VLOOKUP(D1233,'Dados Base'!$B:$K,6,FALSE)</f>
        <v>11.400164689377535</v>
      </c>
      <c r="L1233" s="88">
        <f t="shared" si="49"/>
        <v>66.74692348849652</v>
      </c>
      <c r="M1233" s="85" t="s">
        <v>702</v>
      </c>
      <c r="N1233" s="86">
        <v>0.69899999999999995</v>
      </c>
      <c r="O1233" s="87" t="s">
        <v>691</v>
      </c>
      <c r="P1233" s="87" t="s">
        <v>691</v>
      </c>
      <c r="Q1233" s="87" t="s">
        <v>691</v>
      </c>
      <c r="R1233" s="87" t="s">
        <v>691</v>
      </c>
      <c r="S1233" s="87" t="s">
        <v>691</v>
      </c>
      <c r="T1233" s="87" t="s">
        <v>691</v>
      </c>
      <c r="U1233" s="87" t="s">
        <v>691</v>
      </c>
      <c r="V1233" s="87" t="s">
        <v>691</v>
      </c>
      <c r="W1233" s="85">
        <v>33.159999999999997</v>
      </c>
      <c r="X1233" s="47">
        <v>6.4976953125000002E-3</v>
      </c>
      <c r="Y1233" s="9">
        <v>1.77</v>
      </c>
      <c r="Z1233" s="10">
        <v>119.40372000000001</v>
      </c>
      <c r="AA1233" s="10">
        <v>17.216280000000001</v>
      </c>
      <c r="AB1233" s="11">
        <v>0</v>
      </c>
      <c r="AC1233" s="12">
        <v>0</v>
      </c>
      <c r="AD1233" s="153">
        <f>VLOOKUP(D1233,'Dados Base'!$B:$K,9,FALSE)*31536000/VLOOKUP($F1233,F:H,MATCH(H1232,F1232:AF1232,0),FALSE)</f>
        <v>20838.394863563404</v>
      </c>
      <c r="AE1233" s="153">
        <f>VLOOKUP(D1233,'Dados Base'!$B:$K,10,FALSE)*31536000/VLOOKUP($F1233,F:H,MATCH(H1232,F1232:AF1232,0),FALSE)</f>
        <v>1687.3194221508834</v>
      </c>
      <c r="AF1233" s="14">
        <v>66.75</v>
      </c>
      <c r="AG1233" s="15">
        <v>66.75</v>
      </c>
      <c r="AH1233" s="14">
        <v>64.38</v>
      </c>
      <c r="AI1233" s="14">
        <v>34.799999999999997</v>
      </c>
      <c r="AJ1233" s="14">
        <v>100</v>
      </c>
      <c r="AK1233" s="72">
        <f>(SUMIFS('Banco de Indicadores Mun. (2)'!I:I,'Banco de Indicadores Mun. (2)'!B:B,'Banco de Indicadores - Mun. (1)'!B1233,'Banco de Indicadores Mun. (2)'!A:A,'Banco de Indicadores - Mun. (1)'!A1233) / VLOOKUP(D1233,'Dados Base'!$B:$K,8,FALSE)) * 100</f>
        <v>14.21832051282051</v>
      </c>
      <c r="AL1233" s="72">
        <f>(SUMIFS('Banco de Indicadores Mun. (2)'!I:I,'Banco de Indicadores Mun. (2)'!B:B,'Banco de Indicadores - Mun. (1)'!B1233,'Banco de Indicadores Mun. (2)'!A:A,'Banco de Indicadores - Mun. (1)'!A1233) / VLOOKUP(D1233,'Dados Base'!$B:$K,9,FALSE)) * 100</f>
        <v>4.4899959514170025</v>
      </c>
      <c r="AM1233" s="72">
        <f>(SUMIFS('Banco de Indicadores Mun. (2)'!J:J,'Banco de Indicadores Mun. (2)'!B:B,'Banco de Indicadores - Mun. (1)'!B1233,'Banco de Indicadores Mun. (2)'!A:A,'Banco de Indicadores - Mun. (1)'!A1233) / VLOOKUP(D1233,'Dados Base'!$B:$K,7,FALSE)) * 100</f>
        <v>3.2086206896551728E-2</v>
      </c>
      <c r="AN1233" s="72">
        <f>(SUMIFS('Banco de Indicadores Mun. (2)'!K:K,'Banco de Indicadores Mun. (2)'!B:B,'Banco de Indicadores - Mun. (1)'!B1233,'Banco de Indicadores Mun. (2)'!A:A,'Banco de Indicadores - Mun. (1)'!A1233) / VLOOKUP(D1233,'Dados Base'!$B:$K,10,FALSE)) * 100</f>
        <v>55.358399999999975</v>
      </c>
      <c r="AO1233" s="21">
        <v>0</v>
      </c>
      <c r="AP1233" s="125">
        <v>0</v>
      </c>
      <c r="AQ1233" s="17">
        <v>0</v>
      </c>
      <c r="AR1233" s="18">
        <v>9.1999999999999993</v>
      </c>
      <c r="AS1233" s="20">
        <v>95</v>
      </c>
      <c r="AT1233" s="20">
        <v>94.999999999999986</v>
      </c>
      <c r="AU1233" s="20">
        <v>87.39841897233201</v>
      </c>
      <c r="AV1233" s="21">
        <v>9.92</v>
      </c>
      <c r="AW1233" s="21">
        <v>0</v>
      </c>
      <c r="AX1233" s="21">
        <v>0</v>
      </c>
      <c r="AY1233" s="116">
        <v>0</v>
      </c>
    </row>
    <row r="1234" spans="1:51" ht="15" x14ac:dyDescent="0.25">
      <c r="A1234" s="144">
        <v>2016</v>
      </c>
      <c r="B1234" s="77" t="s">
        <v>589</v>
      </c>
      <c r="C1234" s="78">
        <v>6</v>
      </c>
      <c r="D1234" s="77">
        <v>3552502</v>
      </c>
      <c r="E1234" s="78">
        <v>35525026</v>
      </c>
      <c r="F1234" s="78" t="str">
        <f t="shared" si="48"/>
        <v>355250262016</v>
      </c>
      <c r="G1234" s="79">
        <v>1.1366575238840104</v>
      </c>
      <c r="H1234" s="80">
        <f t="shared" si="47"/>
        <v>279626</v>
      </c>
      <c r="I1234" s="81">
        <v>269782</v>
      </c>
      <c r="J1234" s="82">
        <v>9844</v>
      </c>
      <c r="K1234" s="83">
        <f>(H1234)/VLOOKUP(D1234,'Dados Base'!$B:$K,6,FALSE)</f>
        <v>1358.2649244668964</v>
      </c>
      <c r="L1234" s="88">
        <f t="shared" si="49"/>
        <v>96.479583443599665</v>
      </c>
      <c r="M1234" s="85" t="s">
        <v>702</v>
      </c>
      <c r="N1234" s="86">
        <v>0.76500000000000001</v>
      </c>
      <c r="O1234" s="87" t="s">
        <v>691</v>
      </c>
      <c r="P1234" s="87" t="s">
        <v>691</v>
      </c>
      <c r="Q1234" s="87" t="s">
        <v>691</v>
      </c>
      <c r="R1234" s="87" t="s">
        <v>691</v>
      </c>
      <c r="S1234" s="87" t="s">
        <v>691</v>
      </c>
      <c r="T1234" s="87" t="s">
        <v>691</v>
      </c>
      <c r="U1234" s="87" t="s">
        <v>691</v>
      </c>
      <c r="V1234" s="87" t="s">
        <v>691</v>
      </c>
      <c r="W1234" s="85">
        <v>0</v>
      </c>
      <c r="X1234" s="47">
        <v>0.9741600231481482</v>
      </c>
      <c r="Y1234" s="7">
        <v>250.1</v>
      </c>
      <c r="Z1234" s="10">
        <v>8013.2900943538443</v>
      </c>
      <c r="AA1234" s="10">
        <v>6994.1739056461556</v>
      </c>
      <c r="AB1234" s="11">
        <v>34</v>
      </c>
      <c r="AC1234" s="12">
        <v>0</v>
      </c>
      <c r="AD1234" s="153">
        <f>VLOOKUP(D1234,'Dados Base'!$B:$K,9,FALSE)*31536000/VLOOKUP($F1234,F:H,MATCH(H1233,F1233:AF1233,0),FALSE)</f>
        <v>322.54854698776222</v>
      </c>
      <c r="AE1234" s="153">
        <f>VLOOKUP(D1234,'Dados Base'!$B:$K,10,FALSE)*31536000/VLOOKUP($F1234,F:H,MATCH(H1233,F1233:AF1233,0),FALSE)</f>
        <v>45.111684893393317</v>
      </c>
      <c r="AF1234" s="14">
        <v>100</v>
      </c>
      <c r="AG1234" s="15">
        <v>100</v>
      </c>
      <c r="AH1234" s="14">
        <v>90</v>
      </c>
      <c r="AI1234" s="14">
        <v>32.200000000000003</v>
      </c>
      <c r="AJ1234" s="14">
        <v>100</v>
      </c>
      <c r="AK1234" s="72">
        <f>(SUMIFS('Banco de Indicadores Mun. (2)'!I:I,'Banco de Indicadores Mun. (2)'!B:B,'Banco de Indicadores - Mun. (1)'!B1234,'Banco de Indicadores Mun. (2)'!A:A,'Banco de Indicadores - Mun. (1)'!A1234) / VLOOKUP(D1234,'Dados Base'!$B:$K,8,FALSE)) * 100</f>
        <v>1609.5826320754718</v>
      </c>
      <c r="AL1234" s="72">
        <f>(SUMIFS('Banco de Indicadores Mun. (2)'!I:I,'Banco de Indicadores Mun. (2)'!B:B,'Banco de Indicadores - Mun. (1)'!B1234,'Banco de Indicadores Mun. (2)'!A:A,'Banco de Indicadores - Mun. (1)'!A1234) / VLOOKUP(D1234,'Dados Base'!$B:$K,9,FALSE)) * 100</f>
        <v>596.55859790209797</v>
      </c>
      <c r="AM1234" s="72">
        <f>(SUMIFS('Banco de Indicadores Mun. (2)'!J:J,'Banco de Indicadores Mun. (2)'!B:B,'Banco de Indicadores - Mun. (1)'!B1234,'Banco de Indicadores Mun. (2)'!A:A,'Banco de Indicadores - Mun. (1)'!A1234) / VLOOKUP(D1234,'Dados Base'!$B:$K,7,FALSE)) * 100</f>
        <v>2574.3941818181816</v>
      </c>
      <c r="AN1234" s="72">
        <f>(SUMIFS('Banco de Indicadores Mun. (2)'!K:K,'Banco de Indicadores Mun. (2)'!B:B,'Banco de Indicadores - Mun. (1)'!B1234,'Banco de Indicadores Mun. (2)'!A:A,'Banco de Indicadores - Mun. (1)'!A1234) / VLOOKUP(D1234,'Dados Base'!$B:$K,10,FALSE)) * 100</f>
        <v>17.643574999999998</v>
      </c>
      <c r="AO1234" s="21">
        <v>1</v>
      </c>
      <c r="AP1234" s="125">
        <v>0.35762053600165938</v>
      </c>
      <c r="AQ1234" s="17">
        <v>0</v>
      </c>
      <c r="AR1234" s="18">
        <v>9.5</v>
      </c>
      <c r="AS1234" s="20">
        <v>88.696585096911434</v>
      </c>
      <c r="AT1234" s="20">
        <v>62.087609567838008</v>
      </c>
      <c r="AU1234" s="20">
        <v>53.395364429019082</v>
      </c>
      <c r="AV1234" s="21">
        <v>6.05</v>
      </c>
      <c r="AW1234" s="21">
        <v>4</v>
      </c>
      <c r="AX1234" s="21">
        <v>0</v>
      </c>
      <c r="AY1234" s="116">
        <v>1539.8950114501542</v>
      </c>
    </row>
    <row r="1235" spans="1:51" ht="15" x14ac:dyDescent="0.25">
      <c r="A1235" s="144">
        <v>2016</v>
      </c>
      <c r="B1235" s="77" t="s">
        <v>590</v>
      </c>
      <c r="C1235" s="78">
        <v>15</v>
      </c>
      <c r="D1235" s="77">
        <v>3552601</v>
      </c>
      <c r="E1235" s="78">
        <v>355260115</v>
      </c>
      <c r="F1235" s="78" t="str">
        <f t="shared" si="48"/>
        <v>3552601152016</v>
      </c>
      <c r="G1235" s="79">
        <v>0.62721746836547076</v>
      </c>
      <c r="H1235" s="80">
        <f t="shared" si="47"/>
        <v>11714</v>
      </c>
      <c r="I1235" s="81">
        <v>10950</v>
      </c>
      <c r="J1235" s="82">
        <v>764</v>
      </c>
      <c r="K1235" s="83">
        <f>(H1235)/VLOOKUP(D1235,'Dados Base'!$B:$K,6,FALSE)</f>
        <v>33.894675925925924</v>
      </c>
      <c r="L1235" s="88">
        <f t="shared" si="49"/>
        <v>93.477889704626932</v>
      </c>
      <c r="M1235" s="85" t="s">
        <v>702</v>
      </c>
      <c r="N1235" s="86">
        <v>0.73499999999999999</v>
      </c>
      <c r="O1235" s="87" t="s">
        <v>691</v>
      </c>
      <c r="P1235" s="87" t="s">
        <v>691</v>
      </c>
      <c r="Q1235" s="87" t="s">
        <v>691</v>
      </c>
      <c r="R1235" s="87" t="s">
        <v>691</v>
      </c>
      <c r="S1235" s="87" t="s">
        <v>691</v>
      </c>
      <c r="T1235" s="87" t="s">
        <v>691</v>
      </c>
      <c r="U1235" s="87" t="s">
        <v>691</v>
      </c>
      <c r="V1235" s="87" t="s">
        <v>691</v>
      </c>
      <c r="W1235" s="85">
        <v>0</v>
      </c>
      <c r="X1235" s="47">
        <v>3.5657199074074074E-2</v>
      </c>
      <c r="Y1235" s="9">
        <v>7.89</v>
      </c>
      <c r="Z1235" s="10">
        <v>461.12489999999997</v>
      </c>
      <c r="AA1235" s="10">
        <v>147.61709999999999</v>
      </c>
      <c r="AB1235" s="11">
        <v>2</v>
      </c>
      <c r="AC1235" s="12">
        <v>0</v>
      </c>
      <c r="AD1235" s="153">
        <f>VLOOKUP(D1235,'Dados Base'!$B:$K,9,FALSE)*31536000/VLOOKUP($F1235,F:H,MATCH(H1234,F1234:AF1234,0),FALSE)</f>
        <v>7214.9974389619256</v>
      </c>
      <c r="AE1235" s="153">
        <f>VLOOKUP(D1235,'Dados Base'!$B:$K,10,FALSE)*31536000/VLOOKUP($F1235,F:H,MATCH(H1234,F1234:AF1234,0),FALSE)</f>
        <v>780.72733481304442</v>
      </c>
      <c r="AF1235" s="14">
        <v>100</v>
      </c>
      <c r="AG1235" s="15">
        <v>94.43</v>
      </c>
      <c r="AH1235" s="14">
        <v>100</v>
      </c>
      <c r="AI1235" s="14">
        <v>7.62</v>
      </c>
      <c r="AJ1235" s="14">
        <v>100</v>
      </c>
      <c r="AK1235" s="72">
        <f>(SUMIFS('Banco de Indicadores Mun. (2)'!I:I,'Banco de Indicadores Mun. (2)'!B:B,'Banco de Indicadores - Mun. (1)'!B1235,'Banco de Indicadores Mun. (2)'!A:A,'Banco de Indicadores - Mun. (1)'!A1235) / VLOOKUP(D1235,'Dados Base'!$B:$K,8,FALSE)) * 100</f>
        <v>47.221058139534875</v>
      </c>
      <c r="AL1235" s="72">
        <f>(SUMIFS('Banco de Indicadores Mun. (2)'!I:I,'Banco de Indicadores Mun. (2)'!B:B,'Banco de Indicadores - Mun. (1)'!B1235,'Banco de Indicadores Mun. (2)'!A:A,'Banco de Indicadores - Mun. (1)'!A1235) / VLOOKUP(D1235,'Dados Base'!$B:$K,9,FALSE)) * 100</f>
        <v>15.153026119402982</v>
      </c>
      <c r="AM1235" s="72">
        <f>(SUMIFS('Banco de Indicadores Mun. (2)'!J:J,'Banco de Indicadores Mun. (2)'!B:B,'Banco de Indicadores - Mun. (1)'!B1235,'Banco de Indicadores Mun. (2)'!A:A,'Banco de Indicadores - Mun. (1)'!A1235) / VLOOKUP(D1235,'Dados Base'!$B:$K,7,FALSE)) * 100</f>
        <v>52.186228070175432</v>
      </c>
      <c r="AN1235" s="72">
        <f>(SUMIFS('Banco de Indicadores Mun. (2)'!K:K,'Banco de Indicadores Mun. (2)'!B:B,'Banco de Indicadores - Mun. (1)'!B1235,'Banco de Indicadores Mun. (2)'!A:A,'Banco de Indicadores - Mun. (1)'!A1235) / VLOOKUP(D1235,'Dados Base'!$B:$K,10,FALSE)) * 100</f>
        <v>37.461931034482753</v>
      </c>
      <c r="AO1235" s="21">
        <v>0</v>
      </c>
      <c r="AP1235" s="125">
        <v>0</v>
      </c>
      <c r="AQ1235" s="17">
        <v>0</v>
      </c>
      <c r="AR1235" s="18">
        <v>9.5</v>
      </c>
      <c r="AS1235" s="20">
        <v>100</v>
      </c>
      <c r="AT1235" s="20">
        <v>100</v>
      </c>
      <c r="AU1235" s="20">
        <v>75.75046571453916</v>
      </c>
      <c r="AV1235" s="21">
        <v>8.1199999999999992</v>
      </c>
      <c r="AW1235" s="21">
        <v>0</v>
      </c>
      <c r="AX1235" s="21">
        <v>0</v>
      </c>
      <c r="AY1235" s="116">
        <v>133.53404427836827</v>
      </c>
    </row>
    <row r="1236" spans="1:51" ht="15" x14ac:dyDescent="0.25">
      <c r="A1236" s="144">
        <v>2016</v>
      </c>
      <c r="B1236" s="77" t="s">
        <v>591</v>
      </c>
      <c r="C1236" s="78">
        <v>13</v>
      </c>
      <c r="D1236" s="77">
        <v>3552700</v>
      </c>
      <c r="E1236" s="78">
        <v>355270013</v>
      </c>
      <c r="F1236" s="78" t="str">
        <f t="shared" si="48"/>
        <v>3552700132016</v>
      </c>
      <c r="G1236" s="79">
        <v>0.9087598821155618</v>
      </c>
      <c r="H1236" s="80">
        <f t="shared" si="47"/>
        <v>15423</v>
      </c>
      <c r="I1236" s="81">
        <v>13684</v>
      </c>
      <c r="J1236" s="82">
        <v>1739</v>
      </c>
      <c r="K1236" s="83">
        <f>(H1236)/VLOOKUP(D1236,'Dados Base'!$B:$K,6,FALSE)</f>
        <v>42.086448725645369</v>
      </c>
      <c r="L1236" s="88">
        <f t="shared" si="49"/>
        <v>88.724632043052594</v>
      </c>
      <c r="M1236" s="85" t="s">
        <v>702</v>
      </c>
      <c r="N1236" s="86">
        <v>0.70399999999999996</v>
      </c>
      <c r="O1236" s="87" t="s">
        <v>691</v>
      </c>
      <c r="P1236" s="87" t="s">
        <v>691</v>
      </c>
      <c r="Q1236" s="87" t="s">
        <v>691</v>
      </c>
      <c r="R1236" s="87" t="s">
        <v>691</v>
      </c>
      <c r="S1236" s="87" t="s">
        <v>691</v>
      </c>
      <c r="T1236" s="87" t="s">
        <v>691</v>
      </c>
      <c r="U1236" s="87" t="s">
        <v>691</v>
      </c>
      <c r="V1236" s="87" t="s">
        <v>691</v>
      </c>
      <c r="W1236" s="85">
        <v>0</v>
      </c>
      <c r="X1236" s="47">
        <v>3.7342710846639295E-2</v>
      </c>
      <c r="Y1236" s="9">
        <v>9.6</v>
      </c>
      <c r="Z1236" s="10">
        <v>603.41976</v>
      </c>
      <c r="AA1236" s="10">
        <v>137.51424000000003</v>
      </c>
      <c r="AB1236" s="11">
        <v>2</v>
      </c>
      <c r="AC1236" s="12">
        <v>0</v>
      </c>
      <c r="AD1236" s="153">
        <f>VLOOKUP(D1236,'Dados Base'!$B:$K,9,FALSE)*31536000/VLOOKUP($F1236,F:H,MATCH(H1235,F1235:AF1235,0),FALSE)</f>
        <v>6175.1099007975099</v>
      </c>
      <c r="AE1236" s="153">
        <f>VLOOKUP(D1236,'Dados Base'!$B:$K,10,FALSE)*31536000/VLOOKUP($F1236,F:H,MATCH(H1235,F1235:AF1235,0),FALSE)</f>
        <v>613.42151332425613</v>
      </c>
      <c r="AF1236" s="14" t="s">
        <v>692</v>
      </c>
      <c r="AG1236" s="15">
        <v>74.900000000000006</v>
      </c>
      <c r="AH1236" s="14" t="s">
        <v>692</v>
      </c>
      <c r="AI1236" s="14" t="s">
        <v>692</v>
      </c>
      <c r="AJ1236" s="14" t="s">
        <v>692</v>
      </c>
      <c r="AK1236" s="72">
        <f>(SUMIFS('Banco de Indicadores Mun. (2)'!I:I,'Banco de Indicadores Mun. (2)'!B:B,'Banco de Indicadores - Mun. (1)'!B1236,'Banco de Indicadores Mun. (2)'!A:A,'Banco de Indicadores - Mun. (1)'!A1236) / VLOOKUP(D1236,'Dados Base'!$B:$K,8,FALSE)) * 100</f>
        <v>10.777798657718121</v>
      </c>
      <c r="AL1236" s="72">
        <f>(SUMIFS('Banco de Indicadores Mun. (2)'!I:I,'Banco de Indicadores Mun. (2)'!B:B,'Banco de Indicadores - Mun. (1)'!B1236,'Banco de Indicadores Mun. (2)'!A:A,'Banco de Indicadores - Mun. (1)'!A1236) / VLOOKUP(D1236,'Dados Base'!$B:$K,9,FALSE)) * 100</f>
        <v>5.3175231788079467</v>
      </c>
      <c r="AM1236" s="72">
        <f>(SUMIFS('Banco de Indicadores Mun. (2)'!J:J,'Banco de Indicadores Mun. (2)'!B:B,'Banco de Indicadores - Mun. (1)'!B1236,'Banco de Indicadores Mun. (2)'!A:A,'Banco de Indicadores - Mun. (1)'!A1236) / VLOOKUP(D1236,'Dados Base'!$B:$K,7,FALSE)) * 100</f>
        <v>4.0037142857142856</v>
      </c>
      <c r="AN1236" s="72">
        <f>(SUMIFS('Banco de Indicadores Mun. (2)'!K:K,'Banco de Indicadores Mun. (2)'!B:B,'Banco de Indicadores - Mun. (1)'!B1236,'Banco de Indicadores Mun. (2)'!A:A,'Banco de Indicadores - Mun. (1)'!A1236) / VLOOKUP(D1236,'Dados Base'!$B:$K,10,FALSE)) * 100</f>
        <v>37.648333333333319</v>
      </c>
      <c r="AO1236" s="21">
        <v>0</v>
      </c>
      <c r="AP1236" s="125">
        <v>0</v>
      </c>
      <c r="AQ1236" s="17">
        <v>0</v>
      </c>
      <c r="AR1236" s="18">
        <v>9.5</v>
      </c>
      <c r="AS1236" s="20">
        <v>100</v>
      </c>
      <c r="AT1236" s="20">
        <v>100</v>
      </c>
      <c r="AU1236" s="20">
        <v>81.440419794475616</v>
      </c>
      <c r="AV1236" s="21">
        <v>10</v>
      </c>
      <c r="AW1236" s="21">
        <v>2</v>
      </c>
      <c r="AX1236" s="21">
        <v>0</v>
      </c>
      <c r="AY1236" s="116">
        <v>53.465052609582578</v>
      </c>
    </row>
    <row r="1237" spans="1:51" ht="15" x14ac:dyDescent="0.25">
      <c r="A1237" s="144">
        <v>2016</v>
      </c>
      <c r="B1237" s="77" t="s">
        <v>592</v>
      </c>
      <c r="C1237" s="78">
        <v>6</v>
      </c>
      <c r="D1237" s="77">
        <v>3552809</v>
      </c>
      <c r="E1237" s="78">
        <v>35528096</v>
      </c>
      <c r="F1237" s="78" t="str">
        <f t="shared" si="48"/>
        <v>355280962016</v>
      </c>
      <c r="G1237" s="79">
        <v>1.728757817440707</v>
      </c>
      <c r="H1237" s="80">
        <f t="shared" si="47"/>
        <v>268325</v>
      </c>
      <c r="I1237" s="81">
        <v>268325</v>
      </c>
      <c r="J1237" s="82">
        <v>0</v>
      </c>
      <c r="K1237" s="83">
        <f>(H1237)/VLOOKUP(D1237,'Dados Base'!$B:$K,6,FALSE)</f>
        <v>13101.806640625</v>
      </c>
      <c r="L1237" s="88">
        <f t="shared" si="49"/>
        <v>100</v>
      </c>
      <c r="M1237" s="85" t="s">
        <v>702</v>
      </c>
      <c r="N1237" s="86">
        <v>0.76900000000000002</v>
      </c>
      <c r="O1237" s="87" t="s">
        <v>691</v>
      </c>
      <c r="P1237" s="87" t="s">
        <v>691</v>
      </c>
      <c r="Q1237" s="87" t="s">
        <v>691</v>
      </c>
      <c r="R1237" s="87" t="s">
        <v>691</v>
      </c>
      <c r="S1237" s="87" t="s">
        <v>691</v>
      </c>
      <c r="T1237" s="87" t="s">
        <v>691</v>
      </c>
      <c r="U1237" s="87" t="s">
        <v>691</v>
      </c>
      <c r="V1237" s="87" t="s">
        <v>691</v>
      </c>
      <c r="W1237" s="85">
        <v>0</v>
      </c>
      <c r="X1237" s="47">
        <v>0.93478964120370367</v>
      </c>
      <c r="Y1237" s="9">
        <v>248.35</v>
      </c>
      <c r="Z1237" s="10">
        <v>4083.6305143836398</v>
      </c>
      <c r="AA1237" s="10">
        <v>10817.561485616359</v>
      </c>
      <c r="AB1237" s="11">
        <v>15</v>
      </c>
      <c r="AC1237" s="12">
        <v>0</v>
      </c>
      <c r="AD1237" s="153">
        <f>VLOOKUP(D1237,'Dados Base'!$B:$K,9,FALSE)*31536000/VLOOKUP($F1237,F:H,MATCH(H1236,F1236:AF1236,0),FALSE)</f>
        <v>37.609317059536011</v>
      </c>
      <c r="AE1237" s="153">
        <f>VLOOKUP(D1237,'Dados Base'!$B:$K,10,FALSE)*31536000/VLOOKUP($F1237,F:H,MATCH(H1236,F1236:AF1236,0),FALSE)</f>
        <v>5.8764557905524999</v>
      </c>
      <c r="AF1237" s="14">
        <v>100</v>
      </c>
      <c r="AG1237" s="15">
        <v>97.84</v>
      </c>
      <c r="AH1237" s="14">
        <v>90</v>
      </c>
      <c r="AI1237" s="14">
        <v>35.49</v>
      </c>
      <c r="AJ1237" s="14">
        <v>100</v>
      </c>
      <c r="AK1237" s="72">
        <f>(SUMIFS('Banco de Indicadores Mun. (2)'!I:I,'Banco de Indicadores Mun. (2)'!B:B,'Banco de Indicadores - Mun. (1)'!B1237,'Banco de Indicadores Mun. (2)'!A:A,'Banco de Indicadores - Mun. (1)'!A1237) / VLOOKUP(D1237,'Dados Base'!$B:$K,8,FALSE)) * 100</f>
        <v>87.443750000000009</v>
      </c>
      <c r="AL1237" s="72">
        <f>(SUMIFS('Banco de Indicadores Mun. (2)'!I:I,'Banco de Indicadores Mun. (2)'!B:B,'Banco de Indicadores - Mun. (1)'!B1237,'Banco de Indicadores Mun. (2)'!A:A,'Banco de Indicadores - Mun. (1)'!A1237) / VLOOKUP(D1237,'Dados Base'!$B:$K,9,FALSE)) * 100</f>
        <v>32.791406250000001</v>
      </c>
      <c r="AM1237" s="72">
        <f>(SUMIFS('Banco de Indicadores Mun. (2)'!J:J,'Banco de Indicadores Mun. (2)'!B:B,'Banco de Indicadores - Mun. (1)'!B1237,'Banco de Indicadores Mun. (2)'!A:A,'Banco de Indicadores - Mun. (1)'!A1237) / VLOOKUP(D1237,'Dados Base'!$B:$K,7,FALSE)) * 100</f>
        <v>0.38485714285714284</v>
      </c>
      <c r="AN1237" s="72">
        <f>(SUMIFS('Banco de Indicadores Mun. (2)'!K:K,'Banco de Indicadores Mun. (2)'!B:B,'Banco de Indicadores - Mun. (1)'!B1237,'Banco de Indicadores Mun. (2)'!A:A,'Banco de Indicadores - Mun. (1)'!A1237) / VLOOKUP(D1237,'Dados Base'!$B:$K,10,FALSE)) * 100</f>
        <v>209.32620000000006</v>
      </c>
      <c r="AO1237" s="21">
        <v>0</v>
      </c>
      <c r="AP1237" s="125">
        <v>0</v>
      </c>
      <c r="AQ1237" s="17">
        <v>0</v>
      </c>
      <c r="AR1237" s="18">
        <v>8.6</v>
      </c>
      <c r="AS1237" s="20">
        <v>83.551078467064258</v>
      </c>
      <c r="AT1237" s="20">
        <v>34.255942171496343</v>
      </c>
      <c r="AU1237" s="20">
        <v>27.404723826010965</v>
      </c>
      <c r="AV1237" s="21">
        <v>4.1500000000000004</v>
      </c>
      <c r="AW1237" s="21">
        <v>1</v>
      </c>
      <c r="AX1237" s="21">
        <v>0</v>
      </c>
      <c r="AY1237" s="116">
        <v>0</v>
      </c>
    </row>
    <row r="1238" spans="1:51" ht="15" x14ac:dyDescent="0.25">
      <c r="A1238" s="144">
        <v>2016</v>
      </c>
      <c r="B1238" s="77" t="s">
        <v>593</v>
      </c>
      <c r="C1238" s="78">
        <v>22</v>
      </c>
      <c r="D1238" s="77">
        <v>3552908</v>
      </c>
      <c r="E1238" s="78">
        <v>355290822</v>
      </c>
      <c r="F1238" s="78" t="str">
        <f t="shared" si="48"/>
        <v>3552908222016</v>
      </c>
      <c r="G1238" s="79">
        <v>0.68745582779456971</v>
      </c>
      <c r="H1238" s="80">
        <f t="shared" si="47"/>
        <v>5920</v>
      </c>
      <c r="I1238" s="81">
        <v>5137</v>
      </c>
      <c r="J1238" s="82">
        <v>783</v>
      </c>
      <c r="K1238" s="83">
        <f>(H1238)/VLOOKUP(D1238,'Dados Base'!$B:$K,6,FALSE)</f>
        <v>9.7318801269089779</v>
      </c>
      <c r="L1238" s="88">
        <f t="shared" si="49"/>
        <v>86.773648648648646</v>
      </c>
      <c r="M1238" s="85" t="s">
        <v>702</v>
      </c>
      <c r="N1238" s="86">
        <v>0.72299999999999998</v>
      </c>
      <c r="O1238" s="87" t="s">
        <v>691</v>
      </c>
      <c r="P1238" s="87" t="s">
        <v>691</v>
      </c>
      <c r="Q1238" s="87" t="s">
        <v>691</v>
      </c>
      <c r="R1238" s="87" t="s">
        <v>691</v>
      </c>
      <c r="S1238" s="87" t="s">
        <v>691</v>
      </c>
      <c r="T1238" s="87" t="s">
        <v>691</v>
      </c>
      <c r="U1238" s="87" t="s">
        <v>691</v>
      </c>
      <c r="V1238" s="87" t="s">
        <v>691</v>
      </c>
      <c r="W1238" s="85">
        <v>21.869999999999997</v>
      </c>
      <c r="X1238" s="47">
        <v>1.3454124999999999E-2</v>
      </c>
      <c r="Y1238" s="9">
        <v>3.66</v>
      </c>
      <c r="Z1238" s="10">
        <v>217.86249885803676</v>
      </c>
      <c r="AA1238" s="10">
        <v>64.233501141963245</v>
      </c>
      <c r="AB1238" s="11">
        <v>1</v>
      </c>
      <c r="AC1238" s="12">
        <v>0</v>
      </c>
      <c r="AD1238" s="153">
        <f>VLOOKUP(D1238,'Dados Base'!$B:$K,9,FALSE)*31536000/VLOOKUP($F1238,F:H,MATCH(H1237,F1237:AF1237,0),FALSE)</f>
        <v>24131.432432432433</v>
      </c>
      <c r="AE1238" s="153">
        <f>VLOOKUP(D1238,'Dados Base'!$B:$K,10,FALSE)*31536000/VLOOKUP($F1238,F:H,MATCH(H1237,F1237:AF1237,0),FALSE)</f>
        <v>3409.297297297298</v>
      </c>
      <c r="AF1238" s="14">
        <v>87.27</v>
      </c>
      <c r="AG1238" s="15">
        <v>84.92</v>
      </c>
      <c r="AH1238" s="14">
        <v>86.51</v>
      </c>
      <c r="AI1238" s="14">
        <v>20.54</v>
      </c>
      <c r="AJ1238" s="14">
        <v>100</v>
      </c>
      <c r="AK1238" s="72">
        <f>(SUMIFS('Banco de Indicadores Mun. (2)'!I:I,'Banco de Indicadores Mun. (2)'!B:B,'Banco de Indicadores - Mun. (1)'!B1238,'Banco de Indicadores Mun. (2)'!A:A,'Banco de Indicadores - Mun. (1)'!A1238) / VLOOKUP(D1238,'Dados Base'!$B:$K,8,FALSE)) * 100</f>
        <v>5.0451774891774885</v>
      </c>
      <c r="AL1238" s="72">
        <f>(SUMIFS('Banco de Indicadores Mun. (2)'!I:I,'Banco de Indicadores Mun. (2)'!B:B,'Banco de Indicadores - Mun. (1)'!B1238,'Banco de Indicadores Mun. (2)'!A:A,'Banco de Indicadores - Mun. (1)'!A1238) / VLOOKUP(D1238,'Dados Base'!$B:$K,9,FALSE)) * 100</f>
        <v>2.5727064017660037</v>
      </c>
      <c r="AM1238" s="72">
        <f>(SUMIFS('Banco de Indicadores Mun. (2)'!J:J,'Banco de Indicadores Mun. (2)'!B:B,'Banco de Indicadores - Mun. (1)'!B1238,'Banco de Indicadores Mun. (2)'!A:A,'Banco de Indicadores - Mun. (1)'!A1238) / VLOOKUP(D1238,'Dados Base'!$B:$K,7,FALSE)) * 100</f>
        <v>6.0756347305389218</v>
      </c>
      <c r="AN1238" s="72">
        <f>(SUMIFS('Banco de Indicadores Mun. (2)'!K:K,'Banco de Indicadores Mun. (2)'!B:B,'Banco de Indicadores - Mun. (1)'!B1238,'Banco de Indicadores Mun. (2)'!A:A,'Banco de Indicadores - Mun. (1)'!A1238) / VLOOKUP(D1238,'Dados Base'!$B:$K,10,FALSE)) * 100</f>
        <v>2.3563281249999997</v>
      </c>
      <c r="AO1238" s="21">
        <v>0</v>
      </c>
      <c r="AP1238" s="125">
        <v>0</v>
      </c>
      <c r="AQ1238" s="17">
        <v>0</v>
      </c>
      <c r="AR1238" s="18">
        <v>7.3</v>
      </c>
      <c r="AS1238" s="20">
        <v>95.346108721157606</v>
      </c>
      <c r="AT1238" s="20">
        <v>95.346108721157592</v>
      </c>
      <c r="AU1238" s="20">
        <v>77.229914234174458</v>
      </c>
      <c r="AV1238" s="21">
        <v>8.4499999999999993</v>
      </c>
      <c r="AW1238" s="21">
        <v>0</v>
      </c>
      <c r="AX1238" s="21">
        <v>0</v>
      </c>
      <c r="AY1238" s="116">
        <v>100.75422965075769</v>
      </c>
    </row>
    <row r="1239" spans="1:51" ht="15" x14ac:dyDescent="0.25">
      <c r="A1239" s="144">
        <v>2016</v>
      </c>
      <c r="B1239" s="77" t="s">
        <v>594</v>
      </c>
      <c r="C1239" s="78">
        <v>14</v>
      </c>
      <c r="D1239" s="77">
        <v>3553005</v>
      </c>
      <c r="E1239" s="78">
        <v>355300514</v>
      </c>
      <c r="F1239" s="78" t="str">
        <f t="shared" si="48"/>
        <v>3553005142016</v>
      </c>
      <c r="G1239" s="79">
        <v>2.7615313450676027</v>
      </c>
      <c r="H1239" s="80">
        <f t="shared" si="47"/>
        <v>12367</v>
      </c>
      <c r="I1239" s="81">
        <v>8860</v>
      </c>
      <c r="J1239" s="82">
        <v>3507</v>
      </c>
      <c r="K1239" s="83">
        <f>(H1239)/VLOOKUP(D1239,'Dados Base'!$B:$K,6,FALSE)</f>
        <v>84.821673525377221</v>
      </c>
      <c r="L1239" s="88">
        <f t="shared" si="49"/>
        <v>71.64227379315922</v>
      </c>
      <c r="M1239" s="85" t="s">
        <v>702</v>
      </c>
      <c r="N1239" s="86">
        <v>0.70899999999999996</v>
      </c>
      <c r="O1239" s="87" t="s">
        <v>691</v>
      </c>
      <c r="P1239" s="87" t="s">
        <v>691</v>
      </c>
      <c r="Q1239" s="87" t="s">
        <v>691</v>
      </c>
      <c r="R1239" s="87" t="s">
        <v>691</v>
      </c>
      <c r="S1239" s="87" t="s">
        <v>691</v>
      </c>
      <c r="T1239" s="87" t="s">
        <v>691</v>
      </c>
      <c r="U1239" s="87" t="s">
        <v>691</v>
      </c>
      <c r="V1239" s="87" t="s">
        <v>691</v>
      </c>
      <c r="W1239" s="85">
        <v>0.5</v>
      </c>
      <c r="X1239" s="47">
        <v>3.2619322297453707E-2</v>
      </c>
      <c r="Y1239" s="9">
        <v>6.44</v>
      </c>
      <c r="Z1239" s="10">
        <v>427.52663999999999</v>
      </c>
      <c r="AA1239" s="10">
        <v>69.597359999999995</v>
      </c>
      <c r="AB1239" s="11">
        <v>1</v>
      </c>
      <c r="AC1239" s="12">
        <v>0</v>
      </c>
      <c r="AD1239" s="153">
        <f>VLOOKUP(D1239,'Dados Base'!$B:$K,9,FALSE)*31536000/VLOOKUP($F1239,F:H,MATCH(H1238,F1238:AF1238,0),FALSE)</f>
        <v>4207.5200129376562</v>
      </c>
      <c r="AE1239" s="153">
        <f>VLOOKUP(D1239,'Dados Base'!$B:$K,10,FALSE)*31536000/VLOOKUP($F1239,F:H,MATCH(H1238,F1238:AF1238,0),FALSE)</f>
        <v>510.00242581062491</v>
      </c>
      <c r="AF1239" s="14">
        <v>86.65</v>
      </c>
      <c r="AG1239" s="15">
        <v>71.64</v>
      </c>
      <c r="AH1239" s="14">
        <v>84.18</v>
      </c>
      <c r="AI1239" s="14">
        <v>16.98</v>
      </c>
      <c r="AJ1239" s="14">
        <v>100</v>
      </c>
      <c r="AK1239" s="72">
        <f>(SUMIFS('Banco de Indicadores Mun. (2)'!I:I,'Banco de Indicadores Mun. (2)'!B:B,'Banco de Indicadores - Mun. (1)'!B1239,'Banco de Indicadores Mun. (2)'!A:A,'Banco de Indicadores - Mun. (1)'!A1239) / VLOOKUP(D1239,'Dados Base'!$B:$K,8,FALSE)) * 100</f>
        <v>4.8521756756756753</v>
      </c>
      <c r="AL1239" s="72">
        <f>(SUMIFS('Banco de Indicadores Mun. (2)'!I:I,'Banco de Indicadores Mun. (2)'!B:B,'Banco de Indicadores - Mun. (1)'!B1239,'Banco de Indicadores Mun. (2)'!A:A,'Banco de Indicadores - Mun. (1)'!A1239) / VLOOKUP(D1239,'Dados Base'!$B:$K,9,FALSE)) * 100</f>
        <v>2.1761272727272725</v>
      </c>
      <c r="AM1239" s="72">
        <f>(SUMIFS('Banco de Indicadores Mun. (2)'!J:J,'Banco de Indicadores Mun. (2)'!B:B,'Banco de Indicadores - Mun. (1)'!B1239,'Banco de Indicadores Mun. (2)'!A:A,'Banco de Indicadores - Mun. (1)'!A1239) / VLOOKUP(D1239,'Dados Base'!$B:$K,7,FALSE)) * 100</f>
        <v>5.2727037037037041</v>
      </c>
      <c r="AN1239" s="72">
        <f>(SUMIFS('Banco de Indicadores Mun. (2)'!K:K,'Banco de Indicadores Mun. (2)'!B:B,'Banco de Indicadores - Mun. (1)'!B1239,'Banco de Indicadores Mun. (2)'!A:A,'Banco de Indicadores - Mun. (1)'!A1239) / VLOOKUP(D1239,'Dados Base'!$B:$K,10,FALSE)) * 100</f>
        <v>3.7167500000000007</v>
      </c>
      <c r="AO1239" s="21">
        <v>0</v>
      </c>
      <c r="AP1239" s="125">
        <v>0</v>
      </c>
      <c r="AQ1239" s="17">
        <v>0</v>
      </c>
      <c r="AR1239" s="18">
        <v>8.8000000000000007</v>
      </c>
      <c r="AS1239" s="20">
        <v>100</v>
      </c>
      <c r="AT1239" s="20">
        <v>100</v>
      </c>
      <c r="AU1239" s="20">
        <v>86</v>
      </c>
      <c r="AV1239" s="21">
        <v>9.8000000000000007</v>
      </c>
      <c r="AW1239" s="21">
        <v>0</v>
      </c>
      <c r="AX1239" s="21">
        <v>0</v>
      </c>
      <c r="AY1239" s="116">
        <v>85.55787807455016</v>
      </c>
    </row>
    <row r="1240" spans="1:51" ht="15" x14ac:dyDescent="0.25">
      <c r="A1240" s="144">
        <v>2016</v>
      </c>
      <c r="B1240" s="77" t="s">
        <v>595</v>
      </c>
      <c r="C1240" s="78">
        <v>15</v>
      </c>
      <c r="D1240" s="77">
        <v>3553104</v>
      </c>
      <c r="E1240" s="78">
        <v>355310415</v>
      </c>
      <c r="F1240" s="78" t="str">
        <f t="shared" si="48"/>
        <v>3553104152016</v>
      </c>
      <c r="G1240" s="79">
        <v>0.28354296719159677</v>
      </c>
      <c r="H1240" s="80">
        <f t="shared" si="47"/>
        <v>5982</v>
      </c>
      <c r="I1240" s="81">
        <v>5523</v>
      </c>
      <c r="J1240" s="82">
        <v>459</v>
      </c>
      <c r="K1240" s="83">
        <f>(H1240)/VLOOKUP(D1240,'Dados Base'!$B:$K,6,FALSE)</f>
        <v>55.943140372206109</v>
      </c>
      <c r="L1240" s="88">
        <f t="shared" si="49"/>
        <v>92.326980942828484</v>
      </c>
      <c r="M1240" s="85" t="s">
        <v>702</v>
      </c>
      <c r="N1240" s="86">
        <v>0.71</v>
      </c>
      <c r="O1240" s="87" t="s">
        <v>691</v>
      </c>
      <c r="P1240" s="87" t="s">
        <v>691</v>
      </c>
      <c r="Q1240" s="87" t="s">
        <v>691</v>
      </c>
      <c r="R1240" s="87" t="s">
        <v>691</v>
      </c>
      <c r="S1240" s="87" t="s">
        <v>691</v>
      </c>
      <c r="T1240" s="87" t="s">
        <v>691</v>
      </c>
      <c r="U1240" s="87" t="s">
        <v>691</v>
      </c>
      <c r="V1240" s="87" t="s">
        <v>691</v>
      </c>
      <c r="W1240" s="85">
        <v>0</v>
      </c>
      <c r="X1240" s="47">
        <v>1.5515812499999997E-2</v>
      </c>
      <c r="Y1240" s="9">
        <v>3.95</v>
      </c>
      <c r="Z1240" s="10">
        <v>176.73875999999998</v>
      </c>
      <c r="AA1240" s="10">
        <v>127.98324</v>
      </c>
      <c r="AB1240" s="11">
        <v>1</v>
      </c>
      <c r="AC1240" s="12">
        <v>0</v>
      </c>
      <c r="AD1240" s="153">
        <f>VLOOKUP(D1240,'Dados Base'!$B:$K,9,FALSE)*31536000/VLOOKUP($F1240,F:H,MATCH(H1239,F1239:AF1239,0),FALSE)</f>
        <v>4270.170511534604</v>
      </c>
      <c r="AE1240" s="153">
        <f>VLOOKUP(D1240,'Dados Base'!$B:$K,10,FALSE)*31536000/VLOOKUP($F1240,F:H,MATCH(H1239,F1239:AF1239,0),FALSE)</f>
        <v>474.46339017051156</v>
      </c>
      <c r="AF1240" s="14">
        <v>99.6</v>
      </c>
      <c r="AG1240" s="15">
        <v>90.58</v>
      </c>
      <c r="AH1240" s="14">
        <v>99.6</v>
      </c>
      <c r="AI1240" s="14">
        <v>22.04</v>
      </c>
      <c r="AJ1240" s="14">
        <v>99.61</v>
      </c>
      <c r="AK1240" s="72">
        <f>(SUMIFS('Banco de Indicadores Mun. (2)'!I:I,'Banco de Indicadores Mun. (2)'!B:B,'Banco de Indicadores - Mun. (1)'!B1240,'Banco de Indicadores Mun. (2)'!A:A,'Banco de Indicadores - Mun. (1)'!A1240) / VLOOKUP(D1240,'Dados Base'!$B:$K,8,FALSE)) * 100</f>
        <v>39.420384615384606</v>
      </c>
      <c r="AL1240" s="72">
        <f>(SUMIFS('Banco de Indicadores Mun. (2)'!I:I,'Banco de Indicadores Mun. (2)'!B:B,'Banco de Indicadores - Mun. (1)'!B1240,'Banco de Indicadores Mun. (2)'!A:A,'Banco de Indicadores - Mun. (1)'!A1240) / VLOOKUP(D1240,'Dados Base'!$B:$K,9,FALSE)) * 100</f>
        <v>12.653456790123455</v>
      </c>
      <c r="AM1240" s="72">
        <f>(SUMIFS('Banco de Indicadores Mun. (2)'!J:J,'Banco de Indicadores Mun. (2)'!B:B,'Banco de Indicadores - Mun. (1)'!B1240,'Banco de Indicadores Mun. (2)'!A:A,'Banco de Indicadores - Mun. (1)'!A1240) / VLOOKUP(D1240,'Dados Base'!$B:$K,7,FALSE)) * 100</f>
        <v>17.001999999999995</v>
      </c>
      <c r="AN1240" s="72">
        <f>(SUMIFS('Banco de Indicadores Mun. (2)'!K:K,'Banco de Indicadores Mun. (2)'!B:B,'Banco de Indicadores - Mun. (1)'!B1240,'Banco de Indicadores Mun. (2)'!A:A,'Banco de Indicadores - Mun. (1)'!A1240) / VLOOKUP(D1240,'Dados Base'!$B:$K,10,FALSE)) * 100</f>
        <v>81.766222222222211</v>
      </c>
      <c r="AO1240" s="21">
        <v>0</v>
      </c>
      <c r="AP1240" s="125">
        <v>0</v>
      </c>
      <c r="AQ1240" s="17">
        <v>0</v>
      </c>
      <c r="AR1240" s="18">
        <v>8.3000000000000007</v>
      </c>
      <c r="AS1240" s="20">
        <v>100</v>
      </c>
      <c r="AT1240" s="20">
        <v>100</v>
      </c>
      <c r="AU1240" s="20">
        <v>58</v>
      </c>
      <c r="AV1240" s="21">
        <v>7.27</v>
      </c>
      <c r="AW1240" s="21">
        <v>1</v>
      </c>
      <c r="AX1240" s="21">
        <v>0</v>
      </c>
      <c r="AY1240" s="116">
        <v>186.39307480674961</v>
      </c>
    </row>
    <row r="1241" spans="1:51" ht="15" x14ac:dyDescent="0.25">
      <c r="A1241" s="144">
        <v>2016</v>
      </c>
      <c r="B1241" s="77" t="s">
        <v>596</v>
      </c>
      <c r="C1241" s="78">
        <v>15</v>
      </c>
      <c r="D1241" s="77">
        <v>3553203</v>
      </c>
      <c r="E1241" s="78">
        <v>355320315</v>
      </c>
      <c r="F1241" s="78" t="str">
        <f t="shared" si="48"/>
        <v>3553203152016</v>
      </c>
      <c r="G1241" s="79">
        <v>1.4339029659441671</v>
      </c>
      <c r="H1241" s="80">
        <f t="shared" si="47"/>
        <v>6330</v>
      </c>
      <c r="I1241" s="81">
        <v>5886</v>
      </c>
      <c r="J1241" s="82">
        <v>444</v>
      </c>
      <c r="K1241" s="83">
        <f>(H1241)/VLOOKUP(D1241,'Dados Base'!$B:$K,6,FALSE)</f>
        <v>47.896489104116228</v>
      </c>
      <c r="L1241" s="88">
        <f t="shared" si="49"/>
        <v>92.985781990521332</v>
      </c>
      <c r="M1241" s="85" t="s">
        <v>702</v>
      </c>
      <c r="N1241" s="86">
        <v>0.76</v>
      </c>
      <c r="O1241" s="87" t="s">
        <v>691</v>
      </c>
      <c r="P1241" s="87" t="s">
        <v>691</v>
      </c>
      <c r="Q1241" s="87" t="s">
        <v>691</v>
      </c>
      <c r="R1241" s="87" t="s">
        <v>691</v>
      </c>
      <c r="S1241" s="87" t="s">
        <v>691</v>
      </c>
      <c r="T1241" s="87" t="s">
        <v>691</v>
      </c>
      <c r="U1241" s="87" t="s">
        <v>691</v>
      </c>
      <c r="V1241" s="87" t="s">
        <v>691</v>
      </c>
      <c r="W1241" s="85">
        <v>0</v>
      </c>
      <c r="X1241" s="47">
        <v>1.6484374999999999E-2</v>
      </c>
      <c r="Y1241" s="9">
        <v>3.58</v>
      </c>
      <c r="Z1241" s="10">
        <v>218.82096000000001</v>
      </c>
      <c r="AA1241" s="10">
        <v>57.119039999999998</v>
      </c>
      <c r="AB1241" s="11">
        <v>4</v>
      </c>
      <c r="AC1241" s="12">
        <v>0</v>
      </c>
      <c r="AD1241" s="153">
        <f>VLOOKUP(D1241,'Dados Base'!$B:$K,9,FALSE)*31536000/VLOOKUP($F1241,F:H,MATCH(H1240,F1240:AF1240,0),FALSE)</f>
        <v>7672.2654028436018</v>
      </c>
      <c r="AE1241" s="153">
        <f>VLOOKUP(D1241,'Dados Base'!$B:$K,10,FALSE)*31536000/VLOOKUP($F1241,F:H,MATCH(H1240,F1240:AF1240,0),FALSE)</f>
        <v>896.75829383886287</v>
      </c>
      <c r="AF1241" s="14">
        <v>100</v>
      </c>
      <c r="AG1241" s="15">
        <v>91.18</v>
      </c>
      <c r="AH1241" s="14">
        <v>100</v>
      </c>
      <c r="AI1241" s="14">
        <v>0</v>
      </c>
      <c r="AJ1241" s="14">
        <v>100</v>
      </c>
      <c r="AK1241" s="72">
        <f>(SUMIFS('Banco de Indicadores Mun. (2)'!I:I,'Banco de Indicadores Mun. (2)'!B:B,'Banco de Indicadores - Mun. (1)'!B1241,'Banco de Indicadores Mun. (2)'!A:A,'Banco de Indicadores - Mun. (1)'!A1241) / VLOOKUP(D1241,'Dados Base'!$B:$K,8,FALSE)) * 100</f>
        <v>11.716181818181818</v>
      </c>
      <c r="AL1241" s="72">
        <f>(SUMIFS('Banco de Indicadores Mun. (2)'!I:I,'Banco de Indicadores Mun. (2)'!B:B,'Banco de Indicadores - Mun. (1)'!B1241,'Banco de Indicadores Mun. (2)'!A:A,'Banco de Indicadores - Mun. (1)'!A1241) / VLOOKUP(D1241,'Dados Base'!$B:$K,9,FALSE)) * 100</f>
        <v>4.1843506493506499</v>
      </c>
      <c r="AM1241" s="72">
        <f>(SUMIFS('Banco de Indicadores Mun. (2)'!J:J,'Banco de Indicadores Mun. (2)'!B:B,'Banco de Indicadores - Mun. (1)'!B1241,'Banco de Indicadores Mun. (2)'!A:A,'Banco de Indicadores - Mun. (1)'!A1241) / VLOOKUP(D1241,'Dados Base'!$B:$K,7,FALSE)) * 100</f>
        <v>9.4791621621621633</v>
      </c>
      <c r="AN1241" s="72">
        <f>(SUMIFS('Banco de Indicadores Mun. (2)'!K:K,'Banco de Indicadores Mun. (2)'!B:B,'Banco de Indicadores - Mun. (1)'!B1241,'Banco de Indicadores Mun. (2)'!A:A,'Banco de Indicadores - Mun. (1)'!A1241) / VLOOKUP(D1241,'Dados Base'!$B:$K,10,FALSE)) * 100</f>
        <v>16.314499999999995</v>
      </c>
      <c r="AO1241" s="21">
        <v>0</v>
      </c>
      <c r="AP1241" s="125">
        <v>0</v>
      </c>
      <c r="AQ1241" s="17">
        <v>0</v>
      </c>
      <c r="AR1241" s="18">
        <v>8.3000000000000007</v>
      </c>
      <c r="AS1241" s="20">
        <v>100</v>
      </c>
      <c r="AT1241" s="20">
        <v>100</v>
      </c>
      <c r="AU1241" s="20">
        <v>79.300195694716251</v>
      </c>
      <c r="AV1241" s="21">
        <v>8.35</v>
      </c>
      <c r="AW1241" s="21">
        <v>1</v>
      </c>
      <c r="AX1241" s="21">
        <v>0</v>
      </c>
      <c r="AY1241" s="116">
        <v>141.43878672985787</v>
      </c>
    </row>
    <row r="1242" spans="1:51" ht="15" x14ac:dyDescent="0.25">
      <c r="A1242" s="144">
        <v>2016</v>
      </c>
      <c r="B1242" s="77" t="s">
        <v>597</v>
      </c>
      <c r="C1242" s="78">
        <v>4</v>
      </c>
      <c r="D1242" s="77">
        <v>3553302</v>
      </c>
      <c r="E1242" s="78">
        <v>35533024</v>
      </c>
      <c r="F1242" s="78" t="str">
        <f t="shared" si="48"/>
        <v>355330242016</v>
      </c>
      <c r="G1242" s="79">
        <v>7.3238447746337698E-2</v>
      </c>
      <c r="H1242" s="80">
        <f t="shared" si="47"/>
        <v>22620</v>
      </c>
      <c r="I1242" s="81">
        <v>20459</v>
      </c>
      <c r="J1242" s="82">
        <v>2161</v>
      </c>
      <c r="K1242" s="83">
        <f>(H1242)/VLOOKUP(D1242,'Dados Base'!$B:$K,6,FALSE)</f>
        <v>40.279929483412573</v>
      </c>
      <c r="L1242" s="88">
        <f t="shared" si="49"/>
        <v>90.44650751547303</v>
      </c>
      <c r="M1242" s="85" t="s">
        <v>702</v>
      </c>
      <c r="N1242" s="86">
        <v>0.73099999999999998</v>
      </c>
      <c r="O1242" s="87" t="s">
        <v>691</v>
      </c>
      <c r="P1242" s="87" t="s">
        <v>691</v>
      </c>
      <c r="Q1242" s="87" t="s">
        <v>691</v>
      </c>
      <c r="R1242" s="87" t="s">
        <v>691</v>
      </c>
      <c r="S1242" s="87" t="s">
        <v>691</v>
      </c>
      <c r="T1242" s="87" t="s">
        <v>691</v>
      </c>
      <c r="U1242" s="87" t="s">
        <v>691</v>
      </c>
      <c r="V1242" s="87" t="s">
        <v>691</v>
      </c>
      <c r="W1242" s="85">
        <v>0</v>
      </c>
      <c r="X1242" s="47">
        <v>6.885486111111111E-2</v>
      </c>
      <c r="Y1242" s="9">
        <v>14.46</v>
      </c>
      <c r="Z1242" s="10">
        <v>947.8809</v>
      </c>
      <c r="AA1242" s="10">
        <v>167.2731</v>
      </c>
      <c r="AB1242" s="11">
        <v>3</v>
      </c>
      <c r="AC1242" s="12">
        <v>0</v>
      </c>
      <c r="AD1242" s="153">
        <f>VLOOKUP(D1242,'Dados Base'!$B:$K,9,FALSE)*31536000/VLOOKUP($F1242,F:H,MATCH(H1241,F1241:AF1241,0),FALSE)</f>
        <v>12045.580901856763</v>
      </c>
      <c r="AE1242" s="153">
        <f>VLOOKUP(D1242,'Dados Base'!$B:$K,10,FALSE)*31536000/VLOOKUP($F1242,F:H,MATCH(H1241,F1241:AF1241,0),FALSE)</f>
        <v>1185.0397877984083</v>
      </c>
      <c r="AF1242" s="14">
        <v>100</v>
      </c>
      <c r="AG1242" s="15">
        <v>99.88</v>
      </c>
      <c r="AH1242" s="14">
        <v>100</v>
      </c>
      <c r="AI1242" s="14">
        <v>2.37</v>
      </c>
      <c r="AJ1242" s="14">
        <v>100</v>
      </c>
      <c r="AK1242" s="72">
        <f>(SUMIFS('Banco de Indicadores Mun. (2)'!I:I,'Banco de Indicadores Mun. (2)'!B:B,'Banco de Indicadores - Mun. (1)'!B1242,'Banco de Indicadores Mun. (2)'!A:A,'Banco de Indicadores - Mun. (1)'!A1242) / VLOOKUP(D1242,'Dados Base'!$B:$K,8,FALSE)) * 100</f>
        <v>27.861918819188187</v>
      </c>
      <c r="AL1242" s="72">
        <f>(SUMIFS('Banco de Indicadores Mun. (2)'!I:I,'Banco de Indicadores Mun. (2)'!B:B,'Banco de Indicadores - Mun. (1)'!B1242,'Banco de Indicadores Mun. (2)'!A:A,'Banco de Indicadores - Mun. (1)'!A1242) / VLOOKUP(D1242,'Dados Base'!$B:$K,9,FALSE)) * 100</f>
        <v>8.7390972222222203</v>
      </c>
      <c r="AM1242" s="72">
        <f>(SUMIFS('Banco de Indicadores Mun. (2)'!J:J,'Banco de Indicadores Mun. (2)'!B:B,'Banco de Indicadores - Mun. (1)'!B1242,'Banco de Indicadores Mun. (2)'!A:A,'Banco de Indicadores - Mun. (1)'!A1242) / VLOOKUP(D1242,'Dados Base'!$B:$K,7,FALSE)) * 100</f>
        <v>40.281784946236556</v>
      </c>
      <c r="AN1242" s="72">
        <f>(SUMIFS('Banco de Indicadores Mun. (2)'!K:K,'Banco de Indicadores Mun. (2)'!B:B,'Banco de Indicadores - Mun. (1)'!B1242,'Banco de Indicadores Mun. (2)'!A:A,'Banco de Indicadores - Mun. (1)'!A1242) / VLOOKUP(D1242,'Dados Base'!$B:$K,10,FALSE)) * 100</f>
        <v>0.68432941176470596</v>
      </c>
      <c r="AO1242" s="21">
        <v>0</v>
      </c>
      <c r="AP1242" s="125">
        <v>0</v>
      </c>
      <c r="AQ1242" s="17">
        <v>0</v>
      </c>
      <c r="AR1242" s="18">
        <v>7.3</v>
      </c>
      <c r="AS1242" s="20">
        <v>100</v>
      </c>
      <c r="AT1242" s="20">
        <v>100</v>
      </c>
      <c r="AU1242" s="20">
        <v>85</v>
      </c>
      <c r="AV1242" s="21">
        <v>10</v>
      </c>
      <c r="AW1242" s="21">
        <v>0</v>
      </c>
      <c r="AX1242" s="21">
        <v>0</v>
      </c>
      <c r="AY1242" s="116">
        <v>415.33959314580795</v>
      </c>
    </row>
    <row r="1243" spans="1:51" ht="15" x14ac:dyDescent="0.25">
      <c r="A1243" s="144">
        <v>2016</v>
      </c>
      <c r="B1243" s="77" t="s">
        <v>598</v>
      </c>
      <c r="C1243" s="78">
        <v>15</v>
      </c>
      <c r="D1243" s="77">
        <v>3553401</v>
      </c>
      <c r="E1243" s="78">
        <v>355340115</v>
      </c>
      <c r="F1243" s="78" t="str">
        <f t="shared" si="48"/>
        <v>3553401152016</v>
      </c>
      <c r="G1243" s="79">
        <v>0.53029575595533451</v>
      </c>
      <c r="H1243" s="80">
        <f t="shared" si="47"/>
        <v>24750</v>
      </c>
      <c r="I1243" s="81">
        <v>22883</v>
      </c>
      <c r="J1243" s="82">
        <v>1867</v>
      </c>
      <c r="K1243" s="83">
        <f>(H1243)/VLOOKUP(D1243,'Dados Base'!$B:$K,6,FALSE)</f>
        <v>33.211223380701256</v>
      </c>
      <c r="L1243" s="88">
        <f t="shared" si="49"/>
        <v>92.456565656565658</v>
      </c>
      <c r="M1243" s="85" t="s">
        <v>702</v>
      </c>
      <c r="N1243" s="86">
        <v>0.748</v>
      </c>
      <c r="O1243" s="87" t="s">
        <v>691</v>
      </c>
      <c r="P1243" s="87" t="s">
        <v>691</v>
      </c>
      <c r="Q1243" s="87" t="s">
        <v>691</v>
      </c>
      <c r="R1243" s="87" t="s">
        <v>691</v>
      </c>
      <c r="S1243" s="87" t="s">
        <v>691</v>
      </c>
      <c r="T1243" s="87" t="s">
        <v>691</v>
      </c>
      <c r="U1243" s="87" t="s">
        <v>691</v>
      </c>
      <c r="V1243" s="87" t="s">
        <v>691</v>
      </c>
      <c r="W1243" s="85">
        <v>0</v>
      </c>
      <c r="X1243" s="47">
        <v>7.4931713541666667E-2</v>
      </c>
      <c r="Y1243" s="9">
        <v>16.190000000000001</v>
      </c>
      <c r="Z1243" s="10">
        <v>1066.07232</v>
      </c>
      <c r="AA1243" s="10">
        <v>182.83968000000002</v>
      </c>
      <c r="AB1243" s="11">
        <v>2</v>
      </c>
      <c r="AC1243" s="12">
        <v>0</v>
      </c>
      <c r="AD1243" s="153">
        <f>VLOOKUP(D1243,'Dados Base'!$B:$K,9,FALSE)*31536000/VLOOKUP($F1243,F:H,MATCH(H1242,F1242:AF1242,0),FALSE)</f>
        <v>7301.0618181818181</v>
      </c>
      <c r="AE1243" s="153">
        <f>VLOOKUP(D1243,'Dados Base'!$B:$K,10,FALSE)*31536000/VLOOKUP($F1243,F:H,MATCH(H1242,F1242:AF1242,0),FALSE)</f>
        <v>739.02545454545475</v>
      </c>
      <c r="AF1243" s="14">
        <v>99.46</v>
      </c>
      <c r="AG1243" s="15">
        <v>90.35</v>
      </c>
      <c r="AH1243" s="14">
        <v>95.68</v>
      </c>
      <c r="AI1243" s="14">
        <v>21.47</v>
      </c>
      <c r="AJ1243" s="14">
        <v>99.58</v>
      </c>
      <c r="AK1243" s="72">
        <f>(SUMIFS('Banco de Indicadores Mun. (2)'!I:I,'Banco de Indicadores Mun. (2)'!B:B,'Banco de Indicadores - Mun. (1)'!B1243,'Banco de Indicadores Mun. (2)'!A:A,'Banco de Indicadores - Mun. (1)'!A1243) / VLOOKUP(D1243,'Dados Base'!$B:$K,8,FALSE)) * 100</f>
        <v>13.680274725274725</v>
      </c>
      <c r="AL1243" s="72">
        <f>(SUMIFS('Banco de Indicadores Mun. (2)'!I:I,'Banco de Indicadores Mun. (2)'!B:B,'Banco de Indicadores - Mun. (1)'!B1243,'Banco de Indicadores Mun. (2)'!A:A,'Banco de Indicadores - Mun. (1)'!A1243) / VLOOKUP(D1243,'Dados Base'!$B:$K,9,FALSE)) * 100</f>
        <v>4.34521815008726</v>
      </c>
      <c r="AM1243" s="72">
        <f>(SUMIFS('Banco de Indicadores Mun. (2)'!J:J,'Banco de Indicadores Mun. (2)'!B:B,'Banco de Indicadores - Mun. (1)'!B1243,'Banco de Indicadores Mun. (2)'!A:A,'Banco de Indicadores - Mun. (1)'!A1243) / VLOOKUP(D1243,'Dados Base'!$B:$K,7,FALSE)) * 100</f>
        <v>10.926596774193548</v>
      </c>
      <c r="AN1243" s="72">
        <f>(SUMIFS('Banco de Indicadores Mun. (2)'!K:K,'Banco de Indicadores Mun. (2)'!B:B,'Banco de Indicadores - Mun. (1)'!B1243,'Banco de Indicadores Mun. (2)'!A:A,'Banco de Indicadores - Mun. (1)'!A1243) / VLOOKUP(D1243,'Dados Base'!$B:$K,10,FALSE)) * 100</f>
        <v>19.567448275862066</v>
      </c>
      <c r="AO1243" s="21">
        <v>1</v>
      </c>
      <c r="AP1243" s="125">
        <v>0</v>
      </c>
      <c r="AQ1243" s="17">
        <v>0</v>
      </c>
      <c r="AR1243" s="18">
        <v>7.8</v>
      </c>
      <c r="AS1243" s="20">
        <v>97</v>
      </c>
      <c r="AT1243" s="20">
        <v>97.000000000000014</v>
      </c>
      <c r="AU1243" s="20">
        <v>85.360083016257349</v>
      </c>
      <c r="AV1243" s="21">
        <v>9.9600000000000009</v>
      </c>
      <c r="AW1243" s="21">
        <v>2</v>
      </c>
      <c r="AX1243" s="21">
        <v>0</v>
      </c>
      <c r="AY1243" s="116">
        <v>4.4655324719611027</v>
      </c>
    </row>
    <row r="1244" spans="1:51" ht="15" x14ac:dyDescent="0.25">
      <c r="A1244" s="144">
        <v>2016</v>
      </c>
      <c r="B1244" s="77" t="s">
        <v>599</v>
      </c>
      <c r="C1244" s="78">
        <v>11</v>
      </c>
      <c r="D1244" s="77">
        <v>3553500</v>
      </c>
      <c r="E1244" s="78">
        <v>355350011</v>
      </c>
      <c r="F1244" s="78" t="str">
        <f t="shared" si="48"/>
        <v>3553500112016</v>
      </c>
      <c r="G1244" s="79">
        <v>-0.69394678437829649</v>
      </c>
      <c r="H1244" s="80">
        <f t="shared" si="47"/>
        <v>7765</v>
      </c>
      <c r="I1244" s="81">
        <v>5724</v>
      </c>
      <c r="J1244" s="82">
        <v>2041</v>
      </c>
      <c r="K1244" s="83">
        <f>(H1244)/VLOOKUP(D1244,'Dados Base'!$B:$K,6,FALSE)</f>
        <v>10.28081928795562</v>
      </c>
      <c r="L1244" s="88">
        <f t="shared" si="49"/>
        <v>73.715389568576953</v>
      </c>
      <c r="M1244" s="85" t="s">
        <v>702</v>
      </c>
      <c r="N1244" s="86">
        <v>0.68100000000000005</v>
      </c>
      <c r="O1244" s="87" t="s">
        <v>691</v>
      </c>
      <c r="P1244" s="87" t="s">
        <v>691</v>
      </c>
      <c r="Q1244" s="87" t="s">
        <v>691</v>
      </c>
      <c r="R1244" s="87" t="s">
        <v>691</v>
      </c>
      <c r="S1244" s="87" t="s">
        <v>691</v>
      </c>
      <c r="T1244" s="87" t="s">
        <v>691</v>
      </c>
      <c r="U1244" s="87" t="s">
        <v>691</v>
      </c>
      <c r="V1244" s="87" t="s">
        <v>691</v>
      </c>
      <c r="W1244" s="85">
        <v>4.54</v>
      </c>
      <c r="X1244" s="47">
        <v>1.3196455729166669E-2</v>
      </c>
      <c r="Y1244" s="9">
        <v>4.01</v>
      </c>
      <c r="Z1244" s="10">
        <v>139.78907445766271</v>
      </c>
      <c r="AA1244" s="10">
        <v>169.46892554233727</v>
      </c>
      <c r="AB1244" s="11">
        <v>3</v>
      </c>
      <c r="AC1244" s="12">
        <v>1</v>
      </c>
      <c r="AD1244" s="153">
        <f>VLOOKUP(D1244,'Dados Base'!$B:$K,9,FALSE)*31536000/VLOOKUP($F1244,F:H,MATCH(H1243,F1243:AF1243,0),FALSE)</f>
        <v>87196.126207340625</v>
      </c>
      <c r="AE1244" s="153">
        <f>VLOOKUP(D1244,'Dados Base'!$B:$K,10,FALSE)*31536000/VLOOKUP($F1244,F:H,MATCH(H1243,F1243:AF1243,0),FALSE)</f>
        <v>11209.189954925952</v>
      </c>
      <c r="AF1244" s="14">
        <v>65.260000000000005</v>
      </c>
      <c r="AG1244" s="15">
        <v>90</v>
      </c>
      <c r="AH1244" s="14">
        <v>58.85</v>
      </c>
      <c r="AI1244" s="14">
        <v>31.55</v>
      </c>
      <c r="AJ1244" s="14">
        <v>91.27</v>
      </c>
      <c r="AK1244" s="72">
        <f>(SUMIFS('Banco de Indicadores Mun. (2)'!I:I,'Banco de Indicadores Mun. (2)'!B:B,'Banco de Indicadores - Mun. (1)'!B1244,'Banco de Indicadores Mun. (2)'!A:A,'Banco de Indicadores - Mun. (1)'!A1244) / VLOOKUP(D1244,'Dados Base'!$B:$K,8,FALSE)) * 100</f>
        <v>0.21268976545842214</v>
      </c>
      <c r="AL1244" s="72">
        <f>(SUMIFS('Banco de Indicadores Mun. (2)'!I:I,'Banco de Indicadores Mun. (2)'!B:B,'Banco de Indicadores - Mun. (1)'!B1244,'Banco de Indicadores Mun. (2)'!A:A,'Banco de Indicadores - Mun. (1)'!A1244) / VLOOKUP(D1244,'Dados Base'!$B:$K,9,FALSE)) * 100</f>
        <v>9.2921751280857015E-2</v>
      </c>
      <c r="AM1244" s="72">
        <f>(SUMIFS('Banco de Indicadores Mun. (2)'!J:J,'Banco de Indicadores Mun. (2)'!B:B,'Banco de Indicadores - Mun. (1)'!B1244,'Banco de Indicadores Mun. (2)'!A:A,'Banco de Indicadores - Mun. (1)'!A1244) / VLOOKUP(D1244,'Dados Base'!$B:$K,7,FALSE)) * 100</f>
        <v>0.29972960725075531</v>
      </c>
      <c r="AN1244" s="72">
        <f>(SUMIFS('Banco de Indicadores Mun. (2)'!K:K,'Banco de Indicadores Mun. (2)'!B:B,'Banco de Indicadores - Mun. (1)'!B1244,'Banco de Indicadores Mun. (2)'!A:A,'Banco de Indicadores - Mun. (1)'!A1244) / VLOOKUP(D1244,'Dados Base'!$B:$K,10,FALSE)) * 100</f>
        <v>3.9202898550724629E-3</v>
      </c>
      <c r="AO1244" s="21">
        <v>0</v>
      </c>
      <c r="AP1244" s="125">
        <v>0</v>
      </c>
      <c r="AQ1244" s="17">
        <v>0</v>
      </c>
      <c r="AR1244" s="18">
        <v>9</v>
      </c>
      <c r="AS1244" s="20">
        <v>75.33240027991603</v>
      </c>
      <c r="AT1244" s="20">
        <v>75.33240027991603</v>
      </c>
      <c r="AU1244" s="20">
        <v>45.201441662839024</v>
      </c>
      <c r="AV1244" s="21">
        <v>6.07</v>
      </c>
      <c r="AW1244" s="21">
        <v>1</v>
      </c>
      <c r="AX1244" s="21">
        <v>1</v>
      </c>
      <c r="AY1244" s="116">
        <v>149.13170933088682</v>
      </c>
    </row>
    <row r="1245" spans="1:51" ht="15" x14ac:dyDescent="0.25">
      <c r="A1245" s="144">
        <v>2016</v>
      </c>
      <c r="B1245" s="77" t="s">
        <v>600</v>
      </c>
      <c r="C1245" s="78">
        <v>4</v>
      </c>
      <c r="D1245" s="77">
        <v>3553609</v>
      </c>
      <c r="E1245" s="78">
        <v>35536094</v>
      </c>
      <c r="F1245" s="78" t="str">
        <f t="shared" si="48"/>
        <v>355360942016</v>
      </c>
      <c r="G1245" s="79">
        <v>-0.17467825813011206</v>
      </c>
      <c r="H1245" s="80">
        <f t="shared" si="47"/>
        <v>12644</v>
      </c>
      <c r="I1245" s="81">
        <v>11023</v>
      </c>
      <c r="J1245" s="82">
        <v>1621</v>
      </c>
      <c r="K1245" s="83">
        <f>(H1245)/VLOOKUP(D1245,'Dados Base'!$B:$K,6,FALSE)</f>
        <v>57.321606673315799</v>
      </c>
      <c r="L1245" s="88">
        <f t="shared" si="49"/>
        <v>87.179689971527992</v>
      </c>
      <c r="M1245" s="85" t="s">
        <v>702</v>
      </c>
      <c r="N1245" s="86">
        <v>0.751</v>
      </c>
      <c r="O1245" s="87" t="s">
        <v>691</v>
      </c>
      <c r="P1245" s="87" t="s">
        <v>691</v>
      </c>
      <c r="Q1245" s="87" t="s">
        <v>691</v>
      </c>
      <c r="R1245" s="87" t="s">
        <v>691</v>
      </c>
      <c r="S1245" s="87" t="s">
        <v>691</v>
      </c>
      <c r="T1245" s="87" t="s">
        <v>691</v>
      </c>
      <c r="U1245" s="87" t="s">
        <v>691</v>
      </c>
      <c r="V1245" s="87" t="s">
        <v>691</v>
      </c>
      <c r="W1245" s="85">
        <v>0</v>
      </c>
      <c r="X1245" s="47">
        <v>3.1741137597222219E-2</v>
      </c>
      <c r="Y1245" s="9">
        <v>7.54</v>
      </c>
      <c r="Z1245" s="10">
        <v>404.21051999999997</v>
      </c>
      <c r="AA1245" s="10">
        <v>177.80148</v>
      </c>
      <c r="AB1245" s="11">
        <v>2</v>
      </c>
      <c r="AC1245" s="12">
        <v>0</v>
      </c>
      <c r="AD1245" s="153">
        <f>VLOOKUP(D1245,'Dados Base'!$B:$K,9,FALSE)*31536000/VLOOKUP($F1245,F:H,MATCH(H1244,F1244:AF1244,0),FALSE)</f>
        <v>8679.6330275229357</v>
      </c>
      <c r="AE1245" s="153">
        <f>VLOOKUP(D1245,'Dados Base'!$B:$K,10,FALSE)*31536000/VLOOKUP($F1245,F:H,MATCH(H1244,F1244:AF1244,0),FALSE)</f>
        <v>848.0101233786778</v>
      </c>
      <c r="AF1245" s="14">
        <v>82.47</v>
      </c>
      <c r="AG1245" s="15">
        <v>82.47</v>
      </c>
      <c r="AH1245" s="14">
        <v>82.47</v>
      </c>
      <c r="AI1245" s="14">
        <v>52.99</v>
      </c>
      <c r="AJ1245" s="14">
        <v>100</v>
      </c>
      <c r="AK1245" s="72">
        <f>(SUMIFS('Banco de Indicadores Mun. (2)'!I:I,'Banco de Indicadores Mun. (2)'!B:B,'Banco de Indicadores - Mun. (1)'!B1245,'Banco de Indicadores Mun. (2)'!A:A,'Banco de Indicadores - Mun. (1)'!A1245) / VLOOKUP(D1245,'Dados Base'!$B:$K,8,FALSE)) * 100</f>
        <v>5.7690550458715606</v>
      </c>
      <c r="AL1245" s="72">
        <f>(SUMIFS('Banco de Indicadores Mun. (2)'!I:I,'Banco de Indicadores Mun. (2)'!B:B,'Banco de Indicadores - Mun. (1)'!B1245,'Banco de Indicadores Mun. (2)'!A:A,'Banco de Indicadores - Mun. (1)'!A1245) / VLOOKUP(D1245,'Dados Base'!$B:$K,9,FALSE)) * 100</f>
        <v>1.8069741379310347</v>
      </c>
      <c r="AM1245" s="72">
        <f>(SUMIFS('Banco de Indicadores Mun. (2)'!J:J,'Banco de Indicadores Mun. (2)'!B:B,'Banco de Indicadores - Mun. (1)'!B1245,'Banco de Indicadores Mun. (2)'!A:A,'Banco de Indicadores - Mun. (1)'!A1245) / VLOOKUP(D1245,'Dados Base'!$B:$K,7,FALSE)) * 100</f>
        <v>7.5790266666666675</v>
      </c>
      <c r="AN1245" s="72">
        <f>(SUMIFS('Banco de Indicadores Mun. (2)'!K:K,'Banco de Indicadores Mun. (2)'!B:B,'Banco de Indicadores - Mun. (1)'!B1245,'Banco de Indicadores Mun. (2)'!A:A,'Banco de Indicadores - Mun. (1)'!A1245) / VLOOKUP(D1245,'Dados Base'!$B:$K,10,FALSE)) * 100</f>
        <v>1.7764705882352936</v>
      </c>
      <c r="AO1245" s="21">
        <v>0</v>
      </c>
      <c r="AP1245" s="125">
        <v>0</v>
      </c>
      <c r="AQ1245" s="17">
        <v>0</v>
      </c>
      <c r="AR1245" s="18">
        <v>7.3</v>
      </c>
      <c r="AS1245" s="20">
        <v>100</v>
      </c>
      <c r="AT1245" s="20">
        <v>85.000000000000014</v>
      </c>
      <c r="AU1245" s="20">
        <v>69.450547411393572</v>
      </c>
      <c r="AV1245" s="21">
        <v>7.59</v>
      </c>
      <c r="AW1245" s="21">
        <v>0</v>
      </c>
      <c r="AX1245" s="21">
        <v>0</v>
      </c>
      <c r="AY1245" s="116">
        <v>72.927757957943427</v>
      </c>
    </row>
    <row r="1246" spans="1:51" ht="15" x14ac:dyDescent="0.25">
      <c r="A1246" s="144">
        <v>2016</v>
      </c>
      <c r="B1246" s="77" t="s">
        <v>601</v>
      </c>
      <c r="C1246" s="78">
        <v>9</v>
      </c>
      <c r="D1246" s="77">
        <v>3553658</v>
      </c>
      <c r="E1246" s="78">
        <v>35536589</v>
      </c>
      <c r="F1246" s="78" t="str">
        <f t="shared" si="48"/>
        <v>355365892016</v>
      </c>
      <c r="G1246" s="79">
        <v>-5.4679803189194853E-2</v>
      </c>
      <c r="H1246" s="80">
        <f t="shared" si="47"/>
        <v>2735</v>
      </c>
      <c r="I1246" s="81">
        <v>2636</v>
      </c>
      <c r="J1246" s="82">
        <v>99</v>
      </c>
      <c r="K1246" s="83">
        <f>(H1246)/VLOOKUP(D1246,'Dados Base'!$B:$K,6,FALSE)</f>
        <v>50.451946135399375</v>
      </c>
      <c r="L1246" s="88">
        <f t="shared" si="49"/>
        <v>96.380255941499087</v>
      </c>
      <c r="M1246" s="85" t="s">
        <v>702</v>
      </c>
      <c r="N1246" s="86">
        <v>0.75900000000000001</v>
      </c>
      <c r="O1246" s="87" t="s">
        <v>691</v>
      </c>
      <c r="P1246" s="87" t="s">
        <v>691</v>
      </c>
      <c r="Q1246" s="87" t="s">
        <v>691</v>
      </c>
      <c r="R1246" s="87" t="s">
        <v>691</v>
      </c>
      <c r="S1246" s="87" t="s">
        <v>691</v>
      </c>
      <c r="T1246" s="87" t="s">
        <v>691</v>
      </c>
      <c r="U1246" s="87" t="s">
        <v>691</v>
      </c>
      <c r="V1246" s="87" t="s">
        <v>691</v>
      </c>
      <c r="W1246" s="85">
        <v>0</v>
      </c>
      <c r="X1246" s="47">
        <v>7.1174101562500019E-3</v>
      </c>
      <c r="Y1246" s="9">
        <v>1.89</v>
      </c>
      <c r="Z1246" s="10">
        <v>112.43232</v>
      </c>
      <c r="AA1246" s="10">
        <v>33.583679999999994</v>
      </c>
      <c r="AB1246" s="11">
        <v>1</v>
      </c>
      <c r="AC1246" s="12">
        <v>0</v>
      </c>
      <c r="AD1246" s="153">
        <f>VLOOKUP(D1246,'Dados Base'!$B:$K,9,FALSE)*31536000/VLOOKUP($F1246,F:H,MATCH(H1245,F1245:AF1245,0),FALSE)</f>
        <v>7956.0658135283365</v>
      </c>
      <c r="AE1246" s="153">
        <f>VLOOKUP(D1246,'Dados Base'!$B:$K,10,FALSE)*31536000/VLOOKUP($F1246,F:H,MATCH(H1245,F1245:AF1245,0),FALSE)</f>
        <v>922.44241316270552</v>
      </c>
      <c r="AF1246" s="14">
        <v>99.93</v>
      </c>
      <c r="AG1246" s="15">
        <v>95.85</v>
      </c>
      <c r="AH1246" s="14">
        <v>99.93</v>
      </c>
      <c r="AI1246" s="14">
        <v>0</v>
      </c>
      <c r="AJ1246" s="14">
        <v>99.93</v>
      </c>
      <c r="AK1246" s="72">
        <f>(SUMIFS('Banco de Indicadores Mun. (2)'!I:I,'Banco de Indicadores Mun. (2)'!B:B,'Banco de Indicadores - Mun. (1)'!B1246,'Banco de Indicadores Mun. (2)'!A:A,'Banco de Indicadores - Mun. (1)'!A1246) / VLOOKUP(D1246,'Dados Base'!$B:$K,8,FALSE)) * 100</f>
        <v>33.068039999999996</v>
      </c>
      <c r="AL1246" s="72">
        <f>(SUMIFS('Banco de Indicadores Mun. (2)'!I:I,'Banco de Indicadores Mun. (2)'!B:B,'Banco de Indicadores - Mun. (1)'!B1246,'Banco de Indicadores Mun. (2)'!A:A,'Banco de Indicadores - Mun. (1)'!A1246) / VLOOKUP(D1246,'Dados Base'!$B:$K,9,FALSE)) * 100</f>
        <v>11.981173913043479</v>
      </c>
      <c r="AM1246" s="72">
        <f>(SUMIFS('Banco de Indicadores Mun. (2)'!J:J,'Banco de Indicadores Mun. (2)'!B:B,'Banco de Indicadores - Mun. (1)'!B1246,'Banco de Indicadores Mun. (2)'!A:A,'Banco de Indicadores - Mun. (1)'!A1246) / VLOOKUP(D1246,'Dados Base'!$B:$K,7,FALSE)) * 100</f>
        <v>5.3785294117647053</v>
      </c>
      <c r="AN1246" s="72">
        <f>(SUMIFS('Banco de Indicadores Mun. (2)'!K:K,'Banco de Indicadores Mun. (2)'!B:B,'Banco de Indicadores - Mun. (1)'!B1246,'Banco de Indicadores Mun. (2)'!A:A,'Banco de Indicadores - Mun. (1)'!A1246) / VLOOKUP(D1246,'Dados Base'!$B:$K,10,FALSE)) * 100</f>
        <v>91.90825000000001</v>
      </c>
      <c r="AO1246" s="21">
        <v>0</v>
      </c>
      <c r="AP1246" s="125">
        <v>0</v>
      </c>
      <c r="AQ1246" s="17">
        <v>0</v>
      </c>
      <c r="AR1246" s="18">
        <v>8.3000000000000007</v>
      </c>
      <c r="AS1246" s="20">
        <v>100</v>
      </c>
      <c r="AT1246" s="20">
        <v>100</v>
      </c>
      <c r="AU1246" s="20">
        <v>77</v>
      </c>
      <c r="AV1246" s="21">
        <v>8.5</v>
      </c>
      <c r="AW1246" s="21">
        <v>0</v>
      </c>
      <c r="AX1246" s="21">
        <v>0</v>
      </c>
      <c r="AY1246" s="116">
        <v>0</v>
      </c>
    </row>
    <row r="1247" spans="1:51" ht="15" x14ac:dyDescent="0.25">
      <c r="A1247" s="144">
        <v>2016</v>
      </c>
      <c r="B1247" s="77" t="s">
        <v>602</v>
      </c>
      <c r="C1247" s="78">
        <v>16</v>
      </c>
      <c r="D1247" s="77">
        <v>3553708</v>
      </c>
      <c r="E1247" s="78">
        <v>355370816</v>
      </c>
      <c r="F1247" s="78" t="str">
        <f t="shared" si="48"/>
        <v>3553708162016</v>
      </c>
      <c r="G1247" s="79">
        <v>0.15313776368390819</v>
      </c>
      <c r="H1247" s="80">
        <f t="shared" si="47"/>
        <v>54262</v>
      </c>
      <c r="I1247" s="81">
        <v>51967</v>
      </c>
      <c r="J1247" s="82">
        <v>2295</v>
      </c>
      <c r="K1247" s="83">
        <f>(H1247)/VLOOKUP(D1247,'Dados Base'!$B:$K,6,FALSE)</f>
        <v>91.316347480731039</v>
      </c>
      <c r="L1247" s="88">
        <f t="shared" si="49"/>
        <v>95.770520806457554</v>
      </c>
      <c r="M1247" s="85" t="s">
        <v>702</v>
      </c>
      <c r="N1247" s="86">
        <v>0.748</v>
      </c>
      <c r="O1247" s="87" t="s">
        <v>691</v>
      </c>
      <c r="P1247" s="87" t="s">
        <v>691</v>
      </c>
      <c r="Q1247" s="87" t="s">
        <v>691</v>
      </c>
      <c r="R1247" s="87" t="s">
        <v>691</v>
      </c>
      <c r="S1247" s="87" t="s">
        <v>691</v>
      </c>
      <c r="T1247" s="87" t="s">
        <v>691</v>
      </c>
      <c r="U1247" s="87" t="s">
        <v>691</v>
      </c>
      <c r="V1247" s="87" t="s">
        <v>691</v>
      </c>
      <c r="W1247" s="85">
        <v>0</v>
      </c>
      <c r="X1247" s="47">
        <v>0.15655051743981482</v>
      </c>
      <c r="Y1247" s="9">
        <v>43.04</v>
      </c>
      <c r="Z1247" s="10">
        <v>2468.53332</v>
      </c>
      <c r="AA1247" s="10">
        <v>436.99068</v>
      </c>
      <c r="AB1247" s="11">
        <v>7</v>
      </c>
      <c r="AC1247" s="12">
        <v>1</v>
      </c>
      <c r="AD1247" s="153">
        <f>VLOOKUP(D1247,'Dados Base'!$B:$K,9,FALSE)*31536000/VLOOKUP($F1247,F:H,MATCH(H1246,F1246:AF1246,0),FALSE)</f>
        <v>3051.1960488002655</v>
      </c>
      <c r="AE1247" s="153">
        <f>VLOOKUP(D1247,'Dados Base'!$B:$K,10,FALSE)*31536000/VLOOKUP($F1247,F:H,MATCH(H1246,F1246:AF1246,0),FALSE)</f>
        <v>302.21370388116912</v>
      </c>
      <c r="AF1247" s="14">
        <v>94.78</v>
      </c>
      <c r="AG1247" s="15" t="s">
        <v>692</v>
      </c>
      <c r="AH1247" s="14">
        <v>94.78</v>
      </c>
      <c r="AI1247" s="14">
        <v>58.65</v>
      </c>
      <c r="AJ1247" s="14">
        <v>100</v>
      </c>
      <c r="AK1247" s="72">
        <f>(SUMIFS('Banco de Indicadores Mun. (2)'!I:I,'Banco de Indicadores Mun. (2)'!B:B,'Banco de Indicadores - Mun. (1)'!B1247,'Banco de Indicadores Mun. (2)'!A:A,'Banco de Indicadores - Mun. (1)'!A1247) / VLOOKUP(D1247,'Dados Base'!$B:$K,8,FALSE)) * 100</f>
        <v>16.381378640776695</v>
      </c>
      <c r="AL1247" s="72">
        <f>(SUMIFS('Banco de Indicadores Mun. (2)'!I:I,'Banco de Indicadores Mun. (2)'!B:B,'Banco de Indicadores - Mun. (1)'!B1247,'Banco de Indicadores Mun. (2)'!A:A,'Banco de Indicadores - Mun. (1)'!A1247) / VLOOKUP(D1247,'Dados Base'!$B:$K,9,FALSE)) * 100</f>
        <v>6.4277409523809519</v>
      </c>
      <c r="AM1247" s="72">
        <f>(SUMIFS('Banco de Indicadores Mun. (2)'!J:J,'Banco de Indicadores Mun. (2)'!B:B,'Banco de Indicadores - Mun. (1)'!B1247,'Banco de Indicadores Mun. (2)'!A:A,'Banco de Indicadores - Mun. (1)'!A1247) / VLOOKUP(D1247,'Dados Base'!$B:$K,7,FALSE)) * 100</f>
        <v>12.662577922077922</v>
      </c>
      <c r="AN1247" s="72">
        <f>(SUMIFS('Banco de Indicadores Mun. (2)'!K:K,'Banco de Indicadores Mun. (2)'!B:B,'Banco de Indicadores - Mun. (1)'!B1247,'Banco de Indicadores Mun. (2)'!A:A,'Banco de Indicadores - Mun. (1)'!A1247) / VLOOKUP(D1247,'Dados Base'!$B:$K,10,FALSE)) * 100</f>
        <v>27.394749999999991</v>
      </c>
      <c r="AO1247" s="21">
        <v>0</v>
      </c>
      <c r="AP1247" s="125">
        <v>0</v>
      </c>
      <c r="AQ1247" s="17">
        <v>3</v>
      </c>
      <c r="AR1247" s="18">
        <v>7.4</v>
      </c>
      <c r="AS1247" s="20">
        <v>100</v>
      </c>
      <c r="AT1247" s="20">
        <v>99.999999999999986</v>
      </c>
      <c r="AU1247" s="20">
        <v>84.960004460469094</v>
      </c>
      <c r="AV1247" s="21">
        <v>9.6999999999999993</v>
      </c>
      <c r="AW1247" s="21">
        <v>1</v>
      </c>
      <c r="AX1247" s="21">
        <v>1</v>
      </c>
      <c r="AY1247" s="116">
        <v>32.67788624184346</v>
      </c>
    </row>
    <row r="1248" spans="1:51" ht="15" x14ac:dyDescent="0.25">
      <c r="A1248" s="144">
        <v>2016</v>
      </c>
      <c r="B1248" s="77" t="s">
        <v>603</v>
      </c>
      <c r="C1248" s="78">
        <v>14</v>
      </c>
      <c r="D1248" s="77">
        <v>3553807</v>
      </c>
      <c r="E1248" s="78">
        <v>355380714</v>
      </c>
      <c r="F1248" s="78" t="str">
        <f t="shared" si="48"/>
        <v>3553807142016</v>
      </c>
      <c r="G1248" s="79">
        <v>0.28204328712673199</v>
      </c>
      <c r="H1248" s="80">
        <f t="shared" si="47"/>
        <v>22865</v>
      </c>
      <c r="I1248" s="81">
        <v>20565</v>
      </c>
      <c r="J1248" s="82">
        <v>2300</v>
      </c>
      <c r="K1248" s="83">
        <f>(H1248)/VLOOKUP(D1248,'Dados Base'!$B:$K,6,FALSE)</f>
        <v>51.141828267239262</v>
      </c>
      <c r="L1248" s="88">
        <f t="shared" si="49"/>
        <v>89.940957795757697</v>
      </c>
      <c r="M1248" s="85" t="s">
        <v>702</v>
      </c>
      <c r="N1248" s="86">
        <v>0.70099999999999996</v>
      </c>
      <c r="O1248" s="87" t="s">
        <v>691</v>
      </c>
      <c r="P1248" s="87" t="s">
        <v>691</v>
      </c>
      <c r="Q1248" s="87" t="s">
        <v>691</v>
      </c>
      <c r="R1248" s="87" t="s">
        <v>691</v>
      </c>
      <c r="S1248" s="87" t="s">
        <v>691</v>
      </c>
      <c r="T1248" s="87" t="s">
        <v>691</v>
      </c>
      <c r="U1248" s="87" t="s">
        <v>691</v>
      </c>
      <c r="V1248" s="87" t="s">
        <v>691</v>
      </c>
      <c r="W1248" s="85">
        <v>13.33</v>
      </c>
      <c r="X1248" s="47">
        <v>6.4812112777777792E-2</v>
      </c>
      <c r="Y1248" s="9">
        <v>14.27</v>
      </c>
      <c r="Z1248" s="10">
        <v>803.28485713044734</v>
      </c>
      <c r="AA1248" s="10">
        <v>297.1811428695525</v>
      </c>
      <c r="AB1248" s="11">
        <v>3</v>
      </c>
      <c r="AC1248" s="12">
        <v>0</v>
      </c>
      <c r="AD1248" s="153">
        <f>VLOOKUP(D1248,'Dados Base'!$B:$K,9,FALSE)*31536000/VLOOKUP($F1248,F:H,MATCH(H1247,F1247:AF1247,0),FALSE)</f>
        <v>6978.8830089656676</v>
      </c>
      <c r="AE1248" s="153">
        <f>VLOOKUP(D1248,'Dados Base'!$B:$K,10,FALSE)*31536000/VLOOKUP($F1248,F:H,MATCH(H1247,F1247:AF1247,0),FALSE)</f>
        <v>813.74327574896108</v>
      </c>
      <c r="AF1248" s="14">
        <v>93.12</v>
      </c>
      <c r="AG1248" s="15" t="s">
        <v>692</v>
      </c>
      <c r="AH1248" s="14">
        <v>91.32</v>
      </c>
      <c r="AI1248" s="14">
        <v>28.04</v>
      </c>
      <c r="AJ1248" s="14">
        <v>100</v>
      </c>
      <c r="AK1248" s="72">
        <f>(SUMIFS('Banco de Indicadores Mun. (2)'!I:I,'Banco de Indicadores Mun. (2)'!B:B,'Banco de Indicadores - Mun. (1)'!B1248,'Banco de Indicadores Mun. (2)'!A:A,'Banco de Indicadores - Mun. (1)'!A1248) / VLOOKUP(D1248,'Dados Base'!$B:$K,8,FALSE)) * 100</f>
        <v>20.038676991150439</v>
      </c>
      <c r="AL1248" s="72">
        <f>(SUMIFS('Banco de Indicadores Mun. (2)'!I:I,'Banco de Indicadores Mun. (2)'!B:B,'Banco de Indicadores - Mun. (1)'!B1248,'Banco de Indicadores Mun. (2)'!A:A,'Banco de Indicadores - Mun. (1)'!A1248) / VLOOKUP(D1248,'Dados Base'!$B:$K,9,FALSE)) * 100</f>
        <v>8.9500810276679825</v>
      </c>
      <c r="AM1248" s="72">
        <f>(SUMIFS('Banco de Indicadores Mun. (2)'!J:J,'Banco de Indicadores Mun. (2)'!B:B,'Banco de Indicadores - Mun. (1)'!B1248,'Banco de Indicadores Mun. (2)'!A:A,'Banco de Indicadores - Mun. (1)'!A1248) / VLOOKUP(D1248,'Dados Base'!$B:$K,7,FALSE)) * 100</f>
        <v>26.148407185628734</v>
      </c>
      <c r="AN1248" s="72">
        <f>(SUMIFS('Banco de Indicadores Mun. (2)'!K:K,'Banco de Indicadores Mun. (2)'!B:B,'Banco de Indicadores - Mun. (1)'!B1248,'Banco de Indicadores Mun. (2)'!A:A,'Banco de Indicadores - Mun. (1)'!A1248) / VLOOKUP(D1248,'Dados Base'!$B:$K,10,FALSE)) * 100</f>
        <v>2.7450338983050853</v>
      </c>
      <c r="AO1248" s="21">
        <v>0</v>
      </c>
      <c r="AP1248" s="125">
        <v>0</v>
      </c>
      <c r="AQ1248" s="17">
        <v>0</v>
      </c>
      <c r="AR1248" s="18">
        <v>9.3000000000000007</v>
      </c>
      <c r="AS1248" s="20">
        <v>94.86115855741545</v>
      </c>
      <c r="AT1248" s="20">
        <v>94.86115855741545</v>
      </c>
      <c r="AU1248" s="20">
        <v>72.994972777936567</v>
      </c>
      <c r="AV1248" s="21">
        <v>7.97</v>
      </c>
      <c r="AW1248" s="21">
        <v>0</v>
      </c>
      <c r="AX1248" s="21">
        <v>0</v>
      </c>
      <c r="AY1248" s="116">
        <v>9.1415010961214094</v>
      </c>
    </row>
    <row r="1249" spans="1:51" ht="15" x14ac:dyDescent="0.25">
      <c r="A1249" s="144">
        <v>2016</v>
      </c>
      <c r="B1249" s="77" t="s">
        <v>604</v>
      </c>
      <c r="C1249" s="78">
        <v>14</v>
      </c>
      <c r="D1249" s="77">
        <v>3553856</v>
      </c>
      <c r="E1249" s="78">
        <v>355385614</v>
      </c>
      <c r="F1249" s="78" t="str">
        <f t="shared" si="48"/>
        <v>3553856142016</v>
      </c>
      <c r="G1249" s="79">
        <v>1.1412041172456977</v>
      </c>
      <c r="H1249" s="80">
        <f t="shared" si="47"/>
        <v>5500</v>
      </c>
      <c r="I1249" s="81">
        <v>3118</v>
      </c>
      <c r="J1249" s="82">
        <v>2382</v>
      </c>
      <c r="K1249" s="83">
        <f>(H1249)/VLOOKUP(D1249,'Dados Base'!$B:$K,6,FALSE)</f>
        <v>23.609203296703296</v>
      </c>
      <c r="L1249" s="88">
        <f t="shared" si="49"/>
        <v>56.690909090909095</v>
      </c>
      <c r="M1249" s="85" t="s">
        <v>702</v>
      </c>
      <c r="N1249" s="86">
        <v>0.67900000000000005</v>
      </c>
      <c r="O1249" s="87" t="s">
        <v>691</v>
      </c>
      <c r="P1249" s="87" t="s">
        <v>691</v>
      </c>
      <c r="Q1249" s="87" t="s">
        <v>691</v>
      </c>
      <c r="R1249" s="87" t="s">
        <v>691</v>
      </c>
      <c r="S1249" s="87" t="s">
        <v>691</v>
      </c>
      <c r="T1249" s="87" t="s">
        <v>691</v>
      </c>
      <c r="U1249" s="87" t="s">
        <v>691</v>
      </c>
      <c r="V1249" s="87" t="s">
        <v>691</v>
      </c>
      <c r="W1249" s="85">
        <v>0</v>
      </c>
      <c r="X1249" s="47">
        <v>1.1877994791666667E-2</v>
      </c>
      <c r="Y1249" s="9">
        <v>2.16</v>
      </c>
      <c r="Z1249" s="10">
        <v>63.086280737625387</v>
      </c>
      <c r="AA1249" s="10">
        <v>103.71971926237462</v>
      </c>
      <c r="AB1249" s="11">
        <v>3</v>
      </c>
      <c r="AC1249" s="12">
        <v>1</v>
      </c>
      <c r="AD1249" s="153">
        <f>VLOOKUP(D1249,'Dados Base'!$B:$K,9,FALSE)*31536000/VLOOKUP($F1249,F:H,MATCH(H1248,F1248:AF1248,0),FALSE)</f>
        <v>15137.28</v>
      </c>
      <c r="AE1249" s="153">
        <f>VLOOKUP(D1249,'Dados Base'!$B:$K,10,FALSE)*31536000/VLOOKUP($F1249,F:H,MATCH(H1248,F1248:AF1248,0),FALSE)</f>
        <v>1777.4836363636359</v>
      </c>
      <c r="AF1249" s="14">
        <v>82.93</v>
      </c>
      <c r="AG1249" s="15">
        <v>87.63</v>
      </c>
      <c r="AH1249" s="14">
        <v>47.17</v>
      </c>
      <c r="AI1249" s="14">
        <v>38.9</v>
      </c>
      <c r="AJ1249" s="14">
        <v>100</v>
      </c>
      <c r="AK1249" s="72">
        <f>(SUMIFS('Banco de Indicadores Mun. (2)'!I:I,'Banco de Indicadores Mun. (2)'!B:B,'Banco de Indicadores - Mun. (1)'!B1249,'Banco de Indicadores Mun. (2)'!A:A,'Banco de Indicadores - Mun. (1)'!A1249) / VLOOKUP(D1249,'Dados Base'!$B:$K,8,FALSE)) * 100</f>
        <v>11.18927118644068</v>
      </c>
      <c r="AL1249" s="72">
        <f>(SUMIFS('Banco de Indicadores Mun. (2)'!I:I,'Banco de Indicadores Mun. (2)'!B:B,'Banco de Indicadores - Mun. (1)'!B1249,'Banco de Indicadores Mun. (2)'!A:A,'Banco de Indicadores - Mun. (1)'!A1249) / VLOOKUP(D1249,'Dados Base'!$B:$K,9,FALSE)) * 100</f>
        <v>5.0012651515151507</v>
      </c>
      <c r="AM1249" s="72">
        <f>(SUMIFS('Banco de Indicadores Mun. (2)'!J:J,'Banco de Indicadores Mun. (2)'!B:B,'Banco de Indicadores - Mun. (1)'!B1249,'Banco de Indicadores Mun. (2)'!A:A,'Banco de Indicadores - Mun. (1)'!A1249) / VLOOKUP(D1249,'Dados Base'!$B:$K,7,FALSE)) * 100</f>
        <v>14.879712643678161</v>
      </c>
      <c r="AN1249" s="72">
        <f>(SUMIFS('Banco de Indicadores Mun. (2)'!K:K,'Banco de Indicadores Mun. (2)'!B:B,'Banco de Indicadores - Mun. (1)'!B1249,'Banco de Indicadores Mun. (2)'!A:A,'Banco de Indicadores - Mun. (1)'!A1249) / VLOOKUP(D1249,'Dados Base'!$B:$K,10,FALSE)) * 100</f>
        <v>0.83222580645161315</v>
      </c>
      <c r="AO1249" s="21">
        <v>0</v>
      </c>
      <c r="AP1249" s="125">
        <v>0</v>
      </c>
      <c r="AQ1249" s="17">
        <v>0</v>
      </c>
      <c r="AR1249" s="18">
        <v>9.5</v>
      </c>
      <c r="AS1249" s="20">
        <v>78.777094791329674</v>
      </c>
      <c r="AT1249" s="20">
        <v>78.777094791329674</v>
      </c>
      <c r="AU1249" s="20">
        <v>37.820150796509353</v>
      </c>
      <c r="AV1249" s="21">
        <v>5.14</v>
      </c>
      <c r="AW1249" s="21">
        <v>0</v>
      </c>
      <c r="AX1249" s="21">
        <v>1</v>
      </c>
      <c r="AY1249" s="116">
        <v>86.184580643039581</v>
      </c>
    </row>
    <row r="1250" spans="1:51" ht="15" x14ac:dyDescent="0.25">
      <c r="A1250" s="144">
        <v>2016</v>
      </c>
      <c r="B1250" s="77" t="s">
        <v>605</v>
      </c>
      <c r="C1250" s="78">
        <v>22</v>
      </c>
      <c r="D1250" s="77">
        <v>3553906</v>
      </c>
      <c r="E1250" s="78">
        <v>355390622</v>
      </c>
      <c r="F1250" s="78" t="str">
        <f t="shared" si="48"/>
        <v>3553906222016</v>
      </c>
      <c r="G1250" s="79">
        <v>1.0777910613243735</v>
      </c>
      <c r="H1250" s="80">
        <f t="shared" si="47"/>
        <v>7004</v>
      </c>
      <c r="I1250" s="81">
        <v>6546</v>
      </c>
      <c r="J1250" s="82">
        <v>458</v>
      </c>
      <c r="K1250" s="83">
        <f>(H1250)/VLOOKUP(D1250,'Dados Base'!$B:$K,6,FALSE)</f>
        <v>35.513639590305246</v>
      </c>
      <c r="L1250" s="88">
        <f t="shared" si="49"/>
        <v>93.460879497430042</v>
      </c>
      <c r="M1250" s="85" t="s">
        <v>702</v>
      </c>
      <c r="N1250" s="86">
        <v>0.72599999999999998</v>
      </c>
      <c r="O1250" s="87" t="s">
        <v>691</v>
      </c>
      <c r="P1250" s="87" t="s">
        <v>691</v>
      </c>
      <c r="Q1250" s="87" t="s">
        <v>691</v>
      </c>
      <c r="R1250" s="87" t="s">
        <v>691</v>
      </c>
      <c r="S1250" s="87" t="s">
        <v>691</v>
      </c>
      <c r="T1250" s="87" t="s">
        <v>691</v>
      </c>
      <c r="U1250" s="87" t="s">
        <v>691</v>
      </c>
      <c r="V1250" s="87" t="s">
        <v>691</v>
      </c>
      <c r="W1250" s="85">
        <v>0</v>
      </c>
      <c r="X1250" s="47">
        <v>1.6193102083333334E-2</v>
      </c>
      <c r="Y1250" s="9">
        <v>4.68</v>
      </c>
      <c r="Z1250" s="10">
        <v>260.77081935483869</v>
      </c>
      <c r="AA1250" s="10">
        <v>100.54318064516133</v>
      </c>
      <c r="AB1250" s="11">
        <v>0</v>
      </c>
      <c r="AC1250" s="12">
        <v>0</v>
      </c>
      <c r="AD1250" s="153">
        <f>VLOOKUP(D1250,'Dados Base'!$B:$K,9,FALSE)*31536000/VLOOKUP($F1250,F:H,MATCH(H1249,F1249:AF1249,0),FALSE)</f>
        <v>6618.7778412335811</v>
      </c>
      <c r="AE1250" s="153">
        <f>VLOOKUP(D1250,'Dados Base'!$B:$K,10,FALSE)*31536000/VLOOKUP($F1250,F:H,MATCH(H1249,F1249:AF1249,0),FALSE)</f>
        <v>900.51399200456854</v>
      </c>
      <c r="AF1250" s="14">
        <v>88.78</v>
      </c>
      <c r="AG1250" s="15">
        <v>92.47</v>
      </c>
      <c r="AH1250" s="14">
        <v>87.49</v>
      </c>
      <c r="AI1250" s="14">
        <v>15.46</v>
      </c>
      <c r="AJ1250" s="14">
        <v>96.01</v>
      </c>
      <c r="AK1250" s="72">
        <f>(SUMIFS('Banco de Indicadores Mun. (2)'!I:I,'Banco de Indicadores Mun. (2)'!B:B,'Banco de Indicadores - Mun. (1)'!B1250,'Banco de Indicadores Mun. (2)'!A:A,'Banco de Indicadores - Mun. (1)'!A1250) / VLOOKUP(D1250,'Dados Base'!$B:$K,8,FALSE)) * 100</f>
        <v>1.8466533333333333</v>
      </c>
      <c r="AL1250" s="72">
        <f>(SUMIFS('Banco de Indicadores Mun. (2)'!I:I,'Banco de Indicadores Mun. (2)'!B:B,'Banco de Indicadores - Mun. (1)'!B1250,'Banco de Indicadores Mun. (2)'!A:A,'Banco de Indicadores - Mun. (1)'!A1250) / VLOOKUP(D1250,'Dados Base'!$B:$K,9,FALSE)) * 100</f>
        <v>0.94217006802721093</v>
      </c>
      <c r="AM1250" s="72">
        <f>(SUMIFS('Banco de Indicadores Mun. (2)'!J:J,'Banco de Indicadores Mun. (2)'!B:B,'Banco de Indicadores - Mun. (1)'!B1250,'Banco de Indicadores Mun. (2)'!A:A,'Banco de Indicadores - Mun. (1)'!A1250) / VLOOKUP(D1250,'Dados Base'!$B:$K,7,FALSE)) * 100</f>
        <v>0</v>
      </c>
      <c r="AN1250" s="72">
        <f>(SUMIFS('Banco de Indicadores Mun. (2)'!K:K,'Banco de Indicadores Mun. (2)'!B:B,'Banco de Indicadores - Mun. (1)'!B1250,'Banco de Indicadores Mun. (2)'!A:A,'Banco de Indicadores - Mun. (1)'!A1250) / VLOOKUP(D1250,'Dados Base'!$B:$K,10,FALSE)) * 100</f>
        <v>6.9249500000000017</v>
      </c>
      <c r="AO1250" s="21">
        <v>0</v>
      </c>
      <c r="AP1250" s="125">
        <v>0</v>
      </c>
      <c r="AQ1250" s="17">
        <v>0</v>
      </c>
      <c r="AR1250" s="18">
        <v>8.5</v>
      </c>
      <c r="AS1250" s="20">
        <v>90.215053763440849</v>
      </c>
      <c r="AT1250" s="20">
        <v>90.215053763440849</v>
      </c>
      <c r="AU1250" s="20">
        <v>72.172907596948548</v>
      </c>
      <c r="AV1250" s="21">
        <v>8.0399999999999991</v>
      </c>
      <c r="AW1250" s="21">
        <v>0</v>
      </c>
      <c r="AX1250" s="21">
        <v>0</v>
      </c>
      <c r="AY1250" s="116">
        <v>76.407225350197336</v>
      </c>
    </row>
    <row r="1251" spans="1:51" ht="15" x14ac:dyDescent="0.25">
      <c r="A1251" s="144">
        <v>2016</v>
      </c>
      <c r="B1251" s="77" t="s">
        <v>606</v>
      </c>
      <c r="C1251" s="78">
        <v>17</v>
      </c>
      <c r="D1251" s="77">
        <v>3553955</v>
      </c>
      <c r="E1251" s="78">
        <v>355395517</v>
      </c>
      <c r="F1251" s="78" t="str">
        <f t="shared" si="48"/>
        <v>3553955172016</v>
      </c>
      <c r="G1251" s="79">
        <v>1.627544601026365</v>
      </c>
      <c r="H1251" s="80">
        <f t="shared" si="47"/>
        <v>14059</v>
      </c>
      <c r="I1251" s="81">
        <v>13345</v>
      </c>
      <c r="J1251" s="82">
        <v>714</v>
      </c>
      <c r="K1251" s="83">
        <f>(H1251)/VLOOKUP(D1251,'Dados Base'!$B:$K,6,FALSE)</f>
        <v>46.32289950576606</v>
      </c>
      <c r="L1251" s="88">
        <f t="shared" si="49"/>
        <v>94.921402660217652</v>
      </c>
      <c r="M1251" s="85" t="s">
        <v>702</v>
      </c>
      <c r="N1251" s="86">
        <v>0.753</v>
      </c>
      <c r="O1251" s="87" t="s">
        <v>691</v>
      </c>
      <c r="P1251" s="87" t="s">
        <v>691</v>
      </c>
      <c r="Q1251" s="87" t="s">
        <v>691</v>
      </c>
      <c r="R1251" s="87" t="s">
        <v>691</v>
      </c>
      <c r="S1251" s="87" t="s">
        <v>691</v>
      </c>
      <c r="T1251" s="87" t="s">
        <v>691</v>
      </c>
      <c r="U1251" s="87" t="s">
        <v>691</v>
      </c>
      <c r="V1251" s="87" t="s">
        <v>691</v>
      </c>
      <c r="W1251" s="85">
        <v>0</v>
      </c>
      <c r="X1251" s="47">
        <v>4.2179082814814813E-2</v>
      </c>
      <c r="Y1251" s="9">
        <v>9.4700000000000006</v>
      </c>
      <c r="Z1251" s="10">
        <v>606.91636073045584</v>
      </c>
      <c r="AA1251" s="10">
        <v>123.75763926954414</v>
      </c>
      <c r="AB1251" s="11">
        <v>0</v>
      </c>
      <c r="AC1251" s="12">
        <v>0</v>
      </c>
      <c r="AD1251" s="153">
        <f>VLOOKUP(D1251,'Dados Base'!$B:$K,9,FALSE)*31536000/VLOOKUP($F1251,F:H,MATCH(H1250,F1250:AF1250,0),FALSE)</f>
        <v>6213.4376555942808</v>
      </c>
      <c r="AE1251" s="153">
        <f>VLOOKUP(D1251,'Dados Base'!$B:$K,10,FALSE)*31536000/VLOOKUP($F1251,F:H,MATCH(H1250,F1250:AF1250,0),FALSE)</f>
        <v>672.93548616544581</v>
      </c>
      <c r="AF1251" s="14">
        <v>98.56</v>
      </c>
      <c r="AG1251" s="15">
        <v>94.11</v>
      </c>
      <c r="AH1251" s="14">
        <v>98.48</v>
      </c>
      <c r="AI1251" s="14">
        <v>14.16</v>
      </c>
      <c r="AJ1251" s="14">
        <v>100</v>
      </c>
      <c r="AK1251" s="72">
        <f>(SUMIFS('Banco de Indicadores Mun. (2)'!I:I,'Banco de Indicadores Mun. (2)'!B:B,'Banco de Indicadores - Mun. (1)'!B1251,'Banco de Indicadores Mun. (2)'!A:A,'Banco de Indicadores - Mun. (1)'!A1251) / VLOOKUP(D1251,'Dados Base'!$B:$K,8,FALSE)) * 100</f>
        <v>43.464486301369867</v>
      </c>
      <c r="AL1251" s="72">
        <f>(SUMIFS('Banco de Indicadores Mun. (2)'!I:I,'Banco de Indicadores Mun. (2)'!B:B,'Banco de Indicadores - Mun. (1)'!B1251,'Banco de Indicadores Mun. (2)'!A:A,'Banco de Indicadores - Mun. (1)'!A1251) / VLOOKUP(D1251,'Dados Base'!$B:$K,9,FALSE)) * 100</f>
        <v>22.909079422382671</v>
      </c>
      <c r="AM1251" s="72">
        <f>(SUMIFS('Banco de Indicadores Mun. (2)'!J:J,'Banco de Indicadores Mun. (2)'!B:B,'Banco de Indicadores - Mun. (1)'!B1251,'Banco de Indicadores Mun. (2)'!A:A,'Banco de Indicadores - Mun. (1)'!A1251) / VLOOKUP(D1251,'Dados Base'!$B:$K,7,FALSE)) * 100</f>
        <v>48.126431034482771</v>
      </c>
      <c r="AN1251" s="72">
        <f>(SUMIFS('Banco de Indicadores Mun. (2)'!K:K,'Banco de Indicadores Mun. (2)'!B:B,'Banco de Indicadores - Mun. (1)'!B1251,'Banco de Indicadores Mun. (2)'!A:A,'Banco de Indicadores - Mun. (1)'!A1251) / VLOOKUP(D1251,'Dados Base'!$B:$K,10,FALSE)) * 100</f>
        <v>25.438299999999991</v>
      </c>
      <c r="AO1251" s="21">
        <v>0</v>
      </c>
      <c r="AP1251" s="125">
        <v>0</v>
      </c>
      <c r="AQ1251" s="17">
        <v>0</v>
      </c>
      <c r="AR1251" s="18">
        <v>7.9</v>
      </c>
      <c r="AS1251" s="20">
        <v>97.721098702082713</v>
      </c>
      <c r="AT1251" s="20">
        <v>97.721098702082713</v>
      </c>
      <c r="AU1251" s="20">
        <v>83.062536881079097</v>
      </c>
      <c r="AV1251" s="21">
        <v>9.9700000000000006</v>
      </c>
      <c r="AW1251" s="21">
        <v>0</v>
      </c>
      <c r="AX1251" s="21">
        <v>0</v>
      </c>
      <c r="AY1251" s="116">
        <v>57.401674916212386</v>
      </c>
    </row>
    <row r="1252" spans="1:51" ht="15" x14ac:dyDescent="0.25">
      <c r="A1252" s="144">
        <v>2016</v>
      </c>
      <c r="B1252" s="77" t="s">
        <v>607</v>
      </c>
      <c r="C1252" s="78">
        <v>10</v>
      </c>
      <c r="D1252" s="77">
        <v>3554003</v>
      </c>
      <c r="E1252" s="78">
        <v>355400310</v>
      </c>
      <c r="F1252" s="78" t="str">
        <f t="shared" si="48"/>
        <v>3554003102016</v>
      </c>
      <c r="G1252" s="79">
        <v>1.2215532862694278</v>
      </c>
      <c r="H1252" s="80">
        <f t="shared" si="47"/>
        <v>115049</v>
      </c>
      <c r="I1252" s="81">
        <v>111079</v>
      </c>
      <c r="J1252" s="82">
        <v>3970</v>
      </c>
      <c r="K1252" s="83">
        <f>(H1252)/VLOOKUP(D1252,'Dados Base'!$B:$K,6,FALSE)</f>
        <v>219.49213980463981</v>
      </c>
      <c r="L1252" s="88">
        <f t="shared" si="49"/>
        <v>96.54929638675695</v>
      </c>
      <c r="M1252" s="85" t="s">
        <v>702</v>
      </c>
      <c r="N1252" s="86">
        <v>0.752</v>
      </c>
      <c r="O1252" s="87" t="s">
        <v>691</v>
      </c>
      <c r="P1252" s="87" t="s">
        <v>691</v>
      </c>
      <c r="Q1252" s="87" t="s">
        <v>691</v>
      </c>
      <c r="R1252" s="87" t="s">
        <v>691</v>
      </c>
      <c r="S1252" s="87" t="s">
        <v>691</v>
      </c>
      <c r="T1252" s="87" t="s">
        <v>691</v>
      </c>
      <c r="U1252" s="87" t="s">
        <v>691</v>
      </c>
      <c r="V1252" s="87" t="s">
        <v>691</v>
      </c>
      <c r="W1252" s="85">
        <v>0</v>
      </c>
      <c r="X1252" s="47">
        <v>0.39744049893981476</v>
      </c>
      <c r="Y1252" s="9">
        <v>101.03</v>
      </c>
      <c r="Z1252" s="10">
        <v>3774.4409250643325</v>
      </c>
      <c r="AA1252" s="10">
        <v>2287.4370749356672</v>
      </c>
      <c r="AB1252" s="11">
        <v>7</v>
      </c>
      <c r="AC1252" s="12">
        <v>0</v>
      </c>
      <c r="AD1252" s="153">
        <f>VLOOKUP(D1252,'Dados Base'!$B:$K,9,FALSE)*31536000/VLOOKUP($F1252,F:H,MATCH(H1251,F1251:AF1251,0),FALSE)</f>
        <v>1296.5369538196769</v>
      </c>
      <c r="AE1252" s="153">
        <f>VLOOKUP(D1252,'Dados Base'!$B:$K,10,FALSE)*31536000/VLOOKUP($F1252,F:H,MATCH(H1251,F1251:AF1251,0),FALSE)</f>
        <v>197.35869064485567</v>
      </c>
      <c r="AF1252" s="14">
        <v>99.16</v>
      </c>
      <c r="AG1252" s="15">
        <v>100</v>
      </c>
      <c r="AH1252" s="14">
        <v>91.29</v>
      </c>
      <c r="AI1252" s="14">
        <v>42.84</v>
      </c>
      <c r="AJ1252" s="14">
        <v>100</v>
      </c>
      <c r="AK1252" s="72">
        <f>(SUMIFS('Banco de Indicadores Mun. (2)'!I:I,'Banco de Indicadores Mun. (2)'!B:B,'Banco de Indicadores - Mun. (1)'!B1252,'Banco de Indicadores Mun. (2)'!A:A,'Banco de Indicadores - Mun. (1)'!A1252) / VLOOKUP(D1252,'Dados Base'!$B:$K,8,FALSE)) * 100</f>
        <v>63.113088235294121</v>
      </c>
      <c r="AL1252" s="72">
        <f>(SUMIFS('Banco de Indicadores Mun. (2)'!I:I,'Banco de Indicadores Mun. (2)'!B:B,'Banco de Indicadores - Mun. (1)'!B1252,'Banco de Indicadores Mun. (2)'!A:A,'Banco de Indicadores - Mun. (1)'!A1252) / VLOOKUP(D1252,'Dados Base'!$B:$K,9,FALSE)) * 100</f>
        <v>22.683350951374205</v>
      </c>
      <c r="AM1252" s="72">
        <f>(SUMIFS('Banco de Indicadores Mun. (2)'!J:J,'Banco de Indicadores Mun. (2)'!B:B,'Banco de Indicadores - Mun. (1)'!B1252,'Banco de Indicadores Mun. (2)'!A:A,'Banco de Indicadores - Mun. (1)'!A1252) / VLOOKUP(D1252,'Dados Base'!$B:$K,7,FALSE)) * 100</f>
        <v>92.366265306122457</v>
      </c>
      <c r="AN1252" s="72">
        <f>(SUMIFS('Banco de Indicadores Mun. (2)'!K:K,'Banco de Indicadores Mun. (2)'!B:B,'Banco de Indicadores - Mun. (1)'!B1252,'Banco de Indicadores Mun. (2)'!A:A,'Banco de Indicadores - Mun. (1)'!A1252) / VLOOKUP(D1252,'Dados Base'!$B:$K,10,FALSE)) * 100</f>
        <v>23.296263888888877</v>
      </c>
      <c r="AO1252" s="21">
        <v>0</v>
      </c>
      <c r="AP1252" s="125">
        <v>0</v>
      </c>
      <c r="AQ1252" s="17">
        <v>2</v>
      </c>
      <c r="AR1252" s="18">
        <v>10</v>
      </c>
      <c r="AS1252" s="20">
        <v>87.908025983203331</v>
      </c>
      <c r="AT1252" s="20">
        <v>74.37018998179002</v>
      </c>
      <c r="AU1252" s="20">
        <v>62.265207664428956</v>
      </c>
      <c r="AV1252" s="21">
        <v>7.14</v>
      </c>
      <c r="AW1252" s="21">
        <v>1</v>
      </c>
      <c r="AX1252" s="21">
        <v>0</v>
      </c>
      <c r="AY1252" s="116">
        <v>111.44503420801952</v>
      </c>
    </row>
    <row r="1253" spans="1:51" ht="15" x14ac:dyDescent="0.25">
      <c r="A1253" s="144">
        <v>2016</v>
      </c>
      <c r="B1253" s="77" t="s">
        <v>608</v>
      </c>
      <c r="C1253" s="78">
        <v>2</v>
      </c>
      <c r="D1253" s="77">
        <v>3554102</v>
      </c>
      <c r="E1253" s="78">
        <v>35541022</v>
      </c>
      <c r="F1253" s="78" t="str">
        <f t="shared" si="48"/>
        <v>355410222016</v>
      </c>
      <c r="G1253" s="79">
        <v>1.1248276141199609</v>
      </c>
      <c r="H1253" s="80">
        <f t="shared" si="47"/>
        <v>296449</v>
      </c>
      <c r="I1253" s="81">
        <v>290373</v>
      </c>
      <c r="J1253" s="82">
        <v>6076</v>
      </c>
      <c r="K1253" s="83">
        <f>(H1253)/VLOOKUP(D1253,'Dados Base'!$B:$K,6,FALSE)</f>
        <v>473.62122955010227</v>
      </c>
      <c r="L1253" s="88">
        <f t="shared" si="49"/>
        <v>97.95040630934831</v>
      </c>
      <c r="M1253" s="85" t="s">
        <v>702</v>
      </c>
      <c r="N1253" s="86">
        <v>0.8</v>
      </c>
      <c r="O1253" s="87" t="s">
        <v>691</v>
      </c>
      <c r="P1253" s="87" t="s">
        <v>691</v>
      </c>
      <c r="Q1253" s="87" t="s">
        <v>691</v>
      </c>
      <c r="R1253" s="87" t="s">
        <v>691</v>
      </c>
      <c r="S1253" s="87" t="s">
        <v>691</v>
      </c>
      <c r="T1253" s="87" t="s">
        <v>691</v>
      </c>
      <c r="U1253" s="87" t="s">
        <v>691</v>
      </c>
      <c r="V1253" s="87" t="s">
        <v>691</v>
      </c>
      <c r="W1253" s="85">
        <v>0</v>
      </c>
      <c r="X1253" s="47">
        <v>1.0327679282407407</v>
      </c>
      <c r="Y1253" s="9">
        <v>268.73</v>
      </c>
      <c r="Z1253" s="10">
        <v>11986.365797638511</v>
      </c>
      <c r="AA1253" s="10">
        <v>4137.4402023614884</v>
      </c>
      <c r="AB1253" s="11">
        <v>36</v>
      </c>
      <c r="AC1253" s="12">
        <v>1</v>
      </c>
      <c r="AD1253" s="153">
        <f>VLOOKUP(D1253,'Dados Base'!$B:$K,9,FALSE)*31536000/VLOOKUP($F1253,F:H,MATCH(H1252,F1252:AF1252,0),FALSE)</f>
        <v>994.64528468640469</v>
      </c>
      <c r="AE1253" s="153">
        <f>VLOOKUP(D1253,'Dados Base'!$B:$K,10,FALSE)*31536000/VLOOKUP($F1253,F:H,MATCH(H1252,F1252:AF1252,0),FALSE)</f>
        <v>101.06021609113201</v>
      </c>
      <c r="AF1253" s="14">
        <v>100</v>
      </c>
      <c r="AG1253" s="15">
        <v>99.94</v>
      </c>
      <c r="AH1253" s="14">
        <v>97.03</v>
      </c>
      <c r="AI1253" s="14">
        <v>35.96</v>
      </c>
      <c r="AJ1253" s="14">
        <v>100</v>
      </c>
      <c r="AK1253" s="72">
        <f>(SUMIFS('Banco de Indicadores Mun. (2)'!I:I,'Banco de Indicadores Mun. (2)'!B:B,'Banco de Indicadores - Mun. (1)'!B1253,'Banco de Indicadores Mun. (2)'!A:A,'Banco de Indicadores - Mun. (1)'!A1253) / VLOOKUP(D1253,'Dados Base'!$B:$K,8,FALSE)) * 100</f>
        <v>21.376730864197533</v>
      </c>
      <c r="AL1253" s="72">
        <f>(SUMIFS('Banco de Indicadores Mun. (2)'!I:I,'Banco de Indicadores Mun. (2)'!B:B,'Banco de Indicadores - Mun. (1)'!B1253,'Banco de Indicadores Mun. (2)'!A:A,'Banco de Indicadores - Mun. (1)'!A1253) / VLOOKUP(D1253,'Dados Base'!$B:$K,9,FALSE)) * 100</f>
        <v>9.2594395721925142</v>
      </c>
      <c r="AM1253" s="72">
        <f>(SUMIFS('Banco de Indicadores Mun. (2)'!J:J,'Banco de Indicadores Mun. (2)'!B:B,'Banco de Indicadores - Mun. (1)'!B1253,'Banco de Indicadores Mun. (2)'!A:A,'Banco de Indicadores - Mun. (1)'!A1253) / VLOOKUP(D1253,'Dados Base'!$B:$K,7,FALSE)) * 100</f>
        <v>25.986170967741934</v>
      </c>
      <c r="AN1253" s="72">
        <f>(SUMIFS('Banco de Indicadores Mun. (2)'!K:K,'Banco de Indicadores Mun. (2)'!B:B,'Banco de Indicadores - Mun. (1)'!B1253,'Banco de Indicadores Mun. (2)'!A:A,'Banco de Indicadores - Mun. (1)'!A1253) / VLOOKUP(D1253,'Dados Base'!$B:$K,10,FALSE)) * 100</f>
        <v>6.3354000000000079</v>
      </c>
      <c r="AO1253" s="21">
        <v>0</v>
      </c>
      <c r="AP1253" s="125">
        <v>0</v>
      </c>
      <c r="AQ1253" s="17">
        <v>0</v>
      </c>
      <c r="AR1253" s="18">
        <v>9.8000000000000007</v>
      </c>
      <c r="AS1253" s="20">
        <v>94.579578280949988</v>
      </c>
      <c r="AT1253" s="20">
        <v>94.579578280949988</v>
      </c>
      <c r="AU1253" s="20">
        <v>74.339556043024288</v>
      </c>
      <c r="AV1253" s="21">
        <v>8.0500000000000007</v>
      </c>
      <c r="AW1253" s="21">
        <v>1</v>
      </c>
      <c r="AX1253" s="21">
        <v>1</v>
      </c>
      <c r="AY1253" s="116">
        <v>48.624941409193347</v>
      </c>
    </row>
    <row r="1254" spans="1:51" ht="15" x14ac:dyDescent="0.25">
      <c r="A1254" s="144">
        <v>2016</v>
      </c>
      <c r="B1254" s="77" t="s">
        <v>609</v>
      </c>
      <c r="C1254" s="78">
        <v>14</v>
      </c>
      <c r="D1254" s="77">
        <v>3554201</v>
      </c>
      <c r="E1254" s="78">
        <v>355420114</v>
      </c>
      <c r="F1254" s="78" t="str">
        <f t="shared" si="48"/>
        <v>3554201142016</v>
      </c>
      <c r="G1254" s="79">
        <v>-0.70746768435281382</v>
      </c>
      <c r="H1254" s="80">
        <f t="shared" si="47"/>
        <v>4716</v>
      </c>
      <c r="I1254" s="81">
        <v>3405</v>
      </c>
      <c r="J1254" s="82">
        <v>1311</v>
      </c>
      <c r="K1254" s="83">
        <f>(H1254)/VLOOKUP(D1254,'Dados Base'!$B:$K,6,FALSE)</f>
        <v>15.914152662482286</v>
      </c>
      <c r="L1254" s="88">
        <f t="shared" si="49"/>
        <v>72.201017811704844</v>
      </c>
      <c r="M1254" s="85" t="s">
        <v>702</v>
      </c>
      <c r="N1254" s="86">
        <v>0.66800000000000004</v>
      </c>
      <c r="O1254" s="87" t="s">
        <v>691</v>
      </c>
      <c r="P1254" s="87" t="s">
        <v>691</v>
      </c>
      <c r="Q1254" s="87" t="s">
        <v>691</v>
      </c>
      <c r="R1254" s="87" t="s">
        <v>691</v>
      </c>
      <c r="S1254" s="87" t="s">
        <v>691</v>
      </c>
      <c r="T1254" s="87" t="s">
        <v>691</v>
      </c>
      <c r="U1254" s="87" t="s">
        <v>691</v>
      </c>
      <c r="V1254" s="87" t="s">
        <v>691</v>
      </c>
      <c r="W1254" s="85">
        <v>19.55</v>
      </c>
      <c r="X1254" s="47">
        <v>1.0120281110375369E-2</v>
      </c>
      <c r="Y1254" s="9">
        <v>2.14</v>
      </c>
      <c r="Z1254" s="10">
        <v>0</v>
      </c>
      <c r="AA1254" s="10">
        <v>165.13200000000001</v>
      </c>
      <c r="AB1254" s="11">
        <v>0</v>
      </c>
      <c r="AC1254" s="12">
        <v>0</v>
      </c>
      <c r="AD1254" s="153">
        <f>VLOOKUP(D1254,'Dados Base'!$B:$K,9,FALSE)*31536000/VLOOKUP($F1254,F:H,MATCH(H1253,F1253:AF1253,0),FALSE)</f>
        <v>22401.526717557252</v>
      </c>
      <c r="AE1254" s="153">
        <f>VLOOKUP(D1254,'Dados Base'!$B:$K,10,FALSE)*31536000/VLOOKUP($F1254,F:H,MATCH(H1253,F1253:AF1253,0),FALSE)</f>
        <v>2674.8091603053426</v>
      </c>
      <c r="AF1254" s="14" t="s">
        <v>692</v>
      </c>
      <c r="AG1254" s="15" t="s">
        <v>692</v>
      </c>
      <c r="AH1254" s="14" t="s">
        <v>692</v>
      </c>
      <c r="AI1254" s="14" t="s">
        <v>692</v>
      </c>
      <c r="AJ1254" s="14" t="s">
        <v>692</v>
      </c>
      <c r="AK1254" s="72">
        <f>(SUMIFS('Banco de Indicadores Mun. (2)'!I:I,'Banco de Indicadores Mun. (2)'!B:B,'Banco de Indicadores - Mun. (1)'!B1254,'Banco de Indicadores Mun. (2)'!A:A,'Banco de Indicadores - Mun. (1)'!A1254) / VLOOKUP(D1254,'Dados Base'!$B:$K,8,FALSE)) * 100</f>
        <v>1.9625666666666666</v>
      </c>
      <c r="AL1254" s="72">
        <f>(SUMIFS('Banco de Indicadores Mun. (2)'!I:I,'Banco de Indicadores Mun. (2)'!B:B,'Banco de Indicadores - Mun. (1)'!B1254,'Banco de Indicadores Mun. (2)'!A:A,'Banco de Indicadores - Mun. (1)'!A1254) / VLOOKUP(D1254,'Dados Base'!$B:$K,9,FALSE)) * 100</f>
        <v>0.87876119402985065</v>
      </c>
      <c r="AM1254" s="72">
        <f>(SUMIFS('Banco de Indicadores Mun. (2)'!J:J,'Banco de Indicadores Mun. (2)'!B:B,'Banco de Indicadores - Mun. (1)'!B1254,'Banco de Indicadores Mun. (2)'!A:A,'Banco de Indicadores - Mun. (1)'!A1254) / VLOOKUP(D1254,'Dados Base'!$B:$K,7,FALSE)) * 100</f>
        <v>2.4857818181818181</v>
      </c>
      <c r="AN1254" s="72">
        <f>(SUMIFS('Banco de Indicadores Mun. (2)'!K:K,'Banco de Indicadores Mun. (2)'!B:B,'Banco de Indicadores - Mun. (1)'!B1254,'Banco de Indicadores Mun. (2)'!A:A,'Banco de Indicadores - Mun. (1)'!A1254) / VLOOKUP(D1254,'Dados Base'!$B:$K,10,FALSE)) * 100</f>
        <v>0.52372500000000011</v>
      </c>
      <c r="AO1254" s="21">
        <v>0</v>
      </c>
      <c r="AP1254" s="125">
        <v>0</v>
      </c>
      <c r="AQ1254" s="17">
        <v>0</v>
      </c>
      <c r="AR1254" s="18">
        <v>7.6</v>
      </c>
      <c r="AS1254" s="20">
        <v>100</v>
      </c>
      <c r="AT1254" s="20">
        <v>0</v>
      </c>
      <c r="AU1254" s="20">
        <v>0</v>
      </c>
      <c r="AV1254" s="21">
        <v>1.5</v>
      </c>
      <c r="AW1254" s="21">
        <v>0</v>
      </c>
      <c r="AX1254" s="21">
        <v>0</v>
      </c>
      <c r="AY1254" s="116">
        <v>20.585396564372004</v>
      </c>
    </row>
    <row r="1255" spans="1:51" ht="15" x14ac:dyDescent="0.25">
      <c r="A1255" s="144">
        <v>2016</v>
      </c>
      <c r="B1255" s="77" t="s">
        <v>610</v>
      </c>
      <c r="C1255" s="78">
        <v>22</v>
      </c>
      <c r="D1255" s="77">
        <v>3554300</v>
      </c>
      <c r="E1255" s="78">
        <v>355430022</v>
      </c>
      <c r="F1255" s="78" t="str">
        <f t="shared" si="48"/>
        <v>3554300222016</v>
      </c>
      <c r="G1255" s="79">
        <v>0.51650867608212803</v>
      </c>
      <c r="H1255" s="80">
        <f t="shared" si="47"/>
        <v>22026</v>
      </c>
      <c r="I1255" s="81">
        <v>18084</v>
      </c>
      <c r="J1255" s="82">
        <v>3942</v>
      </c>
      <c r="K1255" s="83">
        <f>(H1255)/VLOOKUP(D1255,'Dados Base'!$B:$K,6,FALSE)</f>
        <v>14.14943436951955</v>
      </c>
      <c r="L1255" s="88">
        <f t="shared" si="49"/>
        <v>82.102969218196677</v>
      </c>
      <c r="M1255" s="85" t="s">
        <v>702</v>
      </c>
      <c r="N1255" s="86">
        <v>0.74099999999999999</v>
      </c>
      <c r="O1255" s="87" t="s">
        <v>691</v>
      </c>
      <c r="P1255" s="87" t="s">
        <v>691</v>
      </c>
      <c r="Q1255" s="87" t="s">
        <v>691</v>
      </c>
      <c r="R1255" s="87" t="s">
        <v>691</v>
      </c>
      <c r="S1255" s="87" t="s">
        <v>691</v>
      </c>
      <c r="T1255" s="87" t="s">
        <v>691</v>
      </c>
      <c r="U1255" s="87" t="s">
        <v>691</v>
      </c>
      <c r="V1255" s="87" t="s">
        <v>691</v>
      </c>
      <c r="W1255" s="85">
        <v>73.83</v>
      </c>
      <c r="X1255" s="47">
        <v>5.8659189423611105E-2</v>
      </c>
      <c r="Y1255" s="9">
        <v>12.96</v>
      </c>
      <c r="Z1255" s="10">
        <v>814.65933674284452</v>
      </c>
      <c r="AA1255" s="10">
        <v>184.82666325715553</v>
      </c>
      <c r="AB1255" s="11">
        <v>0</v>
      </c>
      <c r="AC1255" s="12">
        <v>0</v>
      </c>
      <c r="AD1255" s="153">
        <f>VLOOKUP(D1255,'Dados Base'!$B:$K,9,FALSE)*31536000/VLOOKUP($F1255,F:H,MATCH(H1254,F1254:AF1254,0),FALSE)</f>
        <v>16551.174067011714</v>
      </c>
      <c r="AE1255" s="153">
        <f>VLOOKUP(D1255,'Dados Base'!$B:$K,10,FALSE)*31536000/VLOOKUP($F1255,F:H,MATCH(H1254,F1254:AF1254,0),FALSE)</f>
        <v>2319.4551893217108</v>
      </c>
      <c r="AF1255" s="14">
        <v>87.49</v>
      </c>
      <c r="AG1255" s="15">
        <v>81.2</v>
      </c>
      <c r="AH1255" s="14">
        <v>86.06</v>
      </c>
      <c r="AI1255" s="14">
        <v>17.3</v>
      </c>
      <c r="AJ1255" s="14">
        <v>100</v>
      </c>
      <c r="AK1255" s="72">
        <f>(SUMIFS('Banco de Indicadores Mun. (2)'!I:I,'Banco de Indicadores Mun. (2)'!B:B,'Banco de Indicadores - Mun. (1)'!B1255,'Banco de Indicadores Mun. (2)'!A:A,'Banco de Indicadores - Mun. (1)'!A1255) / VLOOKUP(D1255,'Dados Base'!$B:$K,8,FALSE)) * 100</f>
        <v>3.975091525423728</v>
      </c>
      <c r="AL1255" s="72">
        <f>(SUMIFS('Banco de Indicadores Mun. (2)'!I:I,'Banco de Indicadores Mun. (2)'!B:B,'Banco de Indicadores - Mun. (1)'!B1255,'Banco de Indicadores Mun. (2)'!A:A,'Banco de Indicadores - Mun. (1)'!A1255) / VLOOKUP(D1255,'Dados Base'!$B:$K,9,FALSE)) * 100</f>
        <v>2.0288096885813145</v>
      </c>
      <c r="AM1255" s="72">
        <f>(SUMIFS('Banco de Indicadores Mun. (2)'!J:J,'Banco de Indicadores Mun. (2)'!B:B,'Banco de Indicadores - Mun. (1)'!B1255,'Banco de Indicadores Mun. (2)'!A:A,'Banco de Indicadores - Mun. (1)'!A1255) / VLOOKUP(D1255,'Dados Base'!$B:$K,7,FALSE)) * 100</f>
        <v>3.1126682242990649</v>
      </c>
      <c r="AN1255" s="72">
        <f>(SUMIFS('Banco de Indicadores Mun. (2)'!K:K,'Banco de Indicadores Mun. (2)'!B:B,'Banco de Indicadores - Mun. (1)'!B1255,'Banco de Indicadores Mun. (2)'!A:A,'Banco de Indicadores - Mun. (1)'!A1255) / VLOOKUP(D1255,'Dados Base'!$B:$K,10,FALSE)) * 100</f>
        <v>6.2535925925925921</v>
      </c>
      <c r="AO1255" s="21">
        <v>0</v>
      </c>
      <c r="AP1255" s="125">
        <v>0</v>
      </c>
      <c r="AQ1255" s="17">
        <v>0</v>
      </c>
      <c r="AR1255" s="18">
        <v>8.3000000000000007</v>
      </c>
      <c r="AS1255" s="20">
        <v>97.637009096960284</v>
      </c>
      <c r="AT1255" s="20">
        <v>97.637009096960298</v>
      </c>
      <c r="AU1255" s="20">
        <v>81.507828698235343</v>
      </c>
      <c r="AV1255" s="21">
        <v>9.9600000000000009</v>
      </c>
      <c r="AW1255" s="21">
        <v>0</v>
      </c>
      <c r="AX1255" s="21">
        <v>0</v>
      </c>
      <c r="AY1255" s="116">
        <v>97.101409957556072</v>
      </c>
    </row>
    <row r="1256" spans="1:51" ht="15" x14ac:dyDescent="0.25">
      <c r="A1256" s="144">
        <v>2016</v>
      </c>
      <c r="B1256" s="77" t="s">
        <v>611</v>
      </c>
      <c r="C1256" s="78">
        <v>12</v>
      </c>
      <c r="D1256" s="77">
        <v>3554409</v>
      </c>
      <c r="E1256" s="78">
        <v>355440912</v>
      </c>
      <c r="F1256" s="78" t="str">
        <f t="shared" si="48"/>
        <v>3554409122016</v>
      </c>
      <c r="G1256" s="79">
        <v>0.80354446087749221</v>
      </c>
      <c r="H1256" s="80">
        <f t="shared" si="47"/>
        <v>8880</v>
      </c>
      <c r="I1256" s="81">
        <v>8522</v>
      </c>
      <c r="J1256" s="82">
        <v>358</v>
      </c>
      <c r="K1256" s="83">
        <f>(H1256)/VLOOKUP(D1256,'Dados Base'!$B:$K,6,FALSE)</f>
        <v>40.383828277775251</v>
      </c>
      <c r="L1256" s="88">
        <f t="shared" si="49"/>
        <v>95.968468468468473</v>
      </c>
      <c r="M1256" s="85" t="s">
        <v>702</v>
      </c>
      <c r="N1256" s="86">
        <v>0.749</v>
      </c>
      <c r="O1256" s="87" t="s">
        <v>691</v>
      </c>
      <c r="P1256" s="87" t="s">
        <v>691</v>
      </c>
      <c r="Q1256" s="87" t="s">
        <v>691</v>
      </c>
      <c r="R1256" s="87" t="s">
        <v>691</v>
      </c>
      <c r="S1256" s="87" t="s">
        <v>691</v>
      </c>
      <c r="T1256" s="87" t="s">
        <v>691</v>
      </c>
      <c r="U1256" s="87" t="s">
        <v>691</v>
      </c>
      <c r="V1256" s="87" t="s">
        <v>691</v>
      </c>
      <c r="W1256" s="85">
        <v>0</v>
      </c>
      <c r="X1256" s="47">
        <v>1.8756687500000001E-2</v>
      </c>
      <c r="Y1256" s="9">
        <v>6.11</v>
      </c>
      <c r="Z1256" s="10">
        <v>245.51634529390975</v>
      </c>
      <c r="AA1256" s="10">
        <v>226.17365470609025</v>
      </c>
      <c r="AB1256" s="11">
        <v>3</v>
      </c>
      <c r="AC1256" s="12">
        <v>0</v>
      </c>
      <c r="AD1256" s="153">
        <f>VLOOKUP(D1256,'Dados Base'!$B:$K,9,FALSE)*31536000/VLOOKUP($F1256,F:H,MATCH(H1255,F1255:AF1255,0),FALSE)</f>
        <v>9446.594594594595</v>
      </c>
      <c r="AE1256" s="153">
        <f>VLOOKUP(D1256,'Dados Base'!$B:$K,10,FALSE)*31536000/VLOOKUP($F1256,F:H,MATCH(H1255,F1255:AF1255,0),FALSE)</f>
        <v>1100.9189189189187</v>
      </c>
      <c r="AF1256" s="14">
        <v>81.11</v>
      </c>
      <c r="AG1256" s="15">
        <v>95.32</v>
      </c>
      <c r="AH1256" s="14">
        <v>86.19</v>
      </c>
      <c r="AI1256" s="14">
        <v>38.35</v>
      </c>
      <c r="AJ1256" s="14">
        <v>85.09</v>
      </c>
      <c r="AK1256" s="72">
        <f>(SUMIFS('Banco de Indicadores Mun. (2)'!I:I,'Banco de Indicadores Mun. (2)'!B:B,'Banco de Indicadores - Mun. (1)'!B1256,'Banco de Indicadores Mun. (2)'!A:A,'Banco de Indicadores - Mun. (1)'!A1256) / VLOOKUP(D1256,'Dados Base'!$B:$K,8,FALSE)) * 100</f>
        <v>15.098447916666666</v>
      </c>
      <c r="AL1256" s="72">
        <f>(SUMIFS('Banco de Indicadores Mun. (2)'!I:I,'Banco de Indicadores Mun. (2)'!B:B,'Banco de Indicadores - Mun. (1)'!B1256,'Banco de Indicadores Mun. (2)'!A:A,'Banco de Indicadores - Mun. (1)'!A1256) / VLOOKUP(D1256,'Dados Base'!$B:$K,9,FALSE)) * 100</f>
        <v>5.4490639097744351</v>
      </c>
      <c r="AM1256" s="72">
        <f>(SUMIFS('Banco de Indicadores Mun. (2)'!J:J,'Banco de Indicadores Mun. (2)'!B:B,'Banco de Indicadores - Mun. (1)'!B1256,'Banco de Indicadores Mun. (2)'!A:A,'Banco de Indicadores - Mun. (1)'!A1256) / VLOOKUP(D1256,'Dados Base'!$B:$K,7,FALSE)) * 100</f>
        <v>13.281538461538462</v>
      </c>
      <c r="AN1256" s="72">
        <f>(SUMIFS('Banco de Indicadores Mun. (2)'!K:K,'Banco de Indicadores Mun. (2)'!B:B,'Banco de Indicadores - Mun. (1)'!B1256,'Banco de Indicadores Mun. (2)'!A:A,'Banco de Indicadores - Mun. (1)'!A1256) / VLOOKUP(D1256,'Dados Base'!$B:$K,10,FALSE)) * 100</f>
        <v>18.908096774193552</v>
      </c>
      <c r="AO1256" s="21">
        <v>0</v>
      </c>
      <c r="AP1256" s="125">
        <v>0</v>
      </c>
      <c r="AQ1256" s="17">
        <v>0</v>
      </c>
      <c r="AR1256" s="18">
        <v>7.3</v>
      </c>
      <c r="AS1256" s="20">
        <v>86.747555660266229</v>
      </c>
      <c r="AT1256" s="20">
        <v>86.747555660266229</v>
      </c>
      <c r="AU1256" s="20">
        <v>52.050360468508927</v>
      </c>
      <c r="AV1256" s="21">
        <v>6.68</v>
      </c>
      <c r="AW1256" s="21">
        <v>1</v>
      </c>
      <c r="AX1256" s="21">
        <v>0</v>
      </c>
      <c r="AY1256" s="116">
        <v>141.87473134581998</v>
      </c>
    </row>
    <row r="1257" spans="1:51" ht="15" x14ac:dyDescent="0.25">
      <c r="A1257" s="144">
        <v>2016</v>
      </c>
      <c r="B1257" s="77" t="s">
        <v>612</v>
      </c>
      <c r="C1257" s="78">
        <v>10</v>
      </c>
      <c r="D1257" s="77">
        <v>3554508</v>
      </c>
      <c r="E1257" s="78">
        <v>355450810</v>
      </c>
      <c r="F1257" s="78" t="str">
        <f t="shared" si="48"/>
        <v>3554508102016</v>
      </c>
      <c r="G1257" s="79">
        <v>1.2813683462128855</v>
      </c>
      <c r="H1257" s="80">
        <f t="shared" si="47"/>
        <v>39431</v>
      </c>
      <c r="I1257" s="81">
        <v>35958</v>
      </c>
      <c r="J1257" s="82">
        <v>3473</v>
      </c>
      <c r="K1257" s="83">
        <f>(H1257)/VLOOKUP(D1257,'Dados Base'!$B:$K,6,FALSE)</f>
        <v>100.45858704236835</v>
      </c>
      <c r="L1257" s="88">
        <f t="shared" si="49"/>
        <v>91.192209175521796</v>
      </c>
      <c r="M1257" s="85" t="s">
        <v>702</v>
      </c>
      <c r="N1257" s="86">
        <v>0.77800000000000002</v>
      </c>
      <c r="O1257" s="87" t="s">
        <v>691</v>
      </c>
      <c r="P1257" s="87" t="s">
        <v>691</v>
      </c>
      <c r="Q1257" s="87" t="s">
        <v>691</v>
      </c>
      <c r="R1257" s="87" t="s">
        <v>691</v>
      </c>
      <c r="S1257" s="87" t="s">
        <v>691</v>
      </c>
      <c r="T1257" s="87" t="s">
        <v>691</v>
      </c>
      <c r="U1257" s="87" t="s">
        <v>691</v>
      </c>
      <c r="V1257" s="87" t="s">
        <v>691</v>
      </c>
      <c r="W1257" s="85">
        <v>0</v>
      </c>
      <c r="X1257" s="47">
        <v>0.11798677082175923</v>
      </c>
      <c r="Y1257" s="9">
        <v>29.54</v>
      </c>
      <c r="Z1257" s="10">
        <v>639.46462823999991</v>
      </c>
      <c r="AA1257" s="10">
        <v>1354.43137176</v>
      </c>
      <c r="AB1257" s="11">
        <v>8</v>
      </c>
      <c r="AC1257" s="12">
        <v>0</v>
      </c>
      <c r="AD1257" s="153">
        <f>VLOOKUP(D1257,'Dados Base'!$B:$K,9,FALSE)*31536000/VLOOKUP($F1257,F:H,MATCH(H1256,F1256:AF1256,0),FALSE)</f>
        <v>2975.1697902665414</v>
      </c>
      <c r="AE1257" s="153">
        <f>VLOOKUP(D1257,'Dados Base'!$B:$K,10,FALSE)*31536000/VLOOKUP($F1257,F:H,MATCH(H1256,F1256:AF1256,0),FALSE)</f>
        <v>423.88171743044813</v>
      </c>
      <c r="AF1257" s="14">
        <v>98.3</v>
      </c>
      <c r="AG1257" s="15" t="s">
        <v>692</v>
      </c>
      <c r="AH1257" s="14">
        <v>89.04</v>
      </c>
      <c r="AI1257" s="14">
        <v>40</v>
      </c>
      <c r="AJ1257" s="14">
        <v>97.94</v>
      </c>
      <c r="AK1257" s="72">
        <f>(SUMIFS('Banco de Indicadores Mun. (2)'!I:I,'Banco de Indicadores Mun. (2)'!B:B,'Banco de Indicadores - Mun. (1)'!B1257,'Banco de Indicadores Mun. (2)'!A:A,'Banco de Indicadores - Mun. (1)'!A1257) / VLOOKUP(D1257,'Dados Base'!$B:$K,8,FALSE)) * 100</f>
        <v>8.2423656716417888</v>
      </c>
      <c r="AL1257" s="72">
        <f>(SUMIFS('Banco de Indicadores Mun. (2)'!I:I,'Banco de Indicadores Mun. (2)'!B:B,'Banco de Indicadores - Mun. (1)'!B1257,'Banco de Indicadores Mun. (2)'!A:A,'Banco de Indicadores - Mun. (1)'!A1257) / VLOOKUP(D1257,'Dados Base'!$B:$K,9,FALSE)) * 100</f>
        <v>2.9690241935483863</v>
      </c>
      <c r="AM1257" s="72">
        <f>(SUMIFS('Banco de Indicadores Mun. (2)'!J:J,'Banco de Indicadores Mun. (2)'!B:B,'Banco de Indicadores - Mun. (1)'!B1257,'Banco de Indicadores Mun. (2)'!A:A,'Banco de Indicadores - Mun. (1)'!A1257) / VLOOKUP(D1257,'Dados Base'!$B:$K,7,FALSE)) * 100</f>
        <v>8.3034691358024695</v>
      </c>
      <c r="AN1257" s="72">
        <f>(SUMIFS('Banco de Indicadores Mun. (2)'!K:K,'Banco de Indicadores Mun. (2)'!B:B,'Banco de Indicadores - Mun. (1)'!B1257,'Banco de Indicadores Mun. (2)'!A:A,'Banco de Indicadores - Mun. (1)'!A1257) / VLOOKUP(D1257,'Dados Base'!$B:$K,10,FALSE)) * 100</f>
        <v>8.1489811320754697</v>
      </c>
      <c r="AO1257" s="21">
        <v>0</v>
      </c>
      <c r="AP1257" s="125">
        <v>0</v>
      </c>
      <c r="AQ1257" s="17">
        <v>0</v>
      </c>
      <c r="AR1257" s="18">
        <v>9.3000000000000007</v>
      </c>
      <c r="AS1257" s="20">
        <v>97</v>
      </c>
      <c r="AT1257" s="20">
        <v>36.569000000000003</v>
      </c>
      <c r="AU1257" s="20">
        <v>32.07111244718881</v>
      </c>
      <c r="AV1257" s="21">
        <v>4.6100000000000003</v>
      </c>
      <c r="AW1257" s="21">
        <v>0</v>
      </c>
      <c r="AX1257" s="21">
        <v>0</v>
      </c>
      <c r="AY1257" s="116">
        <v>4.565342336673746</v>
      </c>
    </row>
    <row r="1258" spans="1:51" ht="15" x14ac:dyDescent="0.25">
      <c r="A1258" s="144">
        <v>2016</v>
      </c>
      <c r="B1258" s="77" t="s">
        <v>613</v>
      </c>
      <c r="C1258" s="78">
        <v>14</v>
      </c>
      <c r="D1258" s="77">
        <v>3554607</v>
      </c>
      <c r="E1258" s="78">
        <v>355460714</v>
      </c>
      <c r="F1258" s="78" t="str">
        <f t="shared" si="48"/>
        <v>3554607142016</v>
      </c>
      <c r="G1258" s="79">
        <v>-0.40446158972494706</v>
      </c>
      <c r="H1258" s="80">
        <f t="shared" si="47"/>
        <v>2587</v>
      </c>
      <c r="I1258" s="81">
        <v>1967</v>
      </c>
      <c r="J1258" s="82">
        <v>620</v>
      </c>
      <c r="K1258" s="83">
        <f>(H1258)/VLOOKUP(D1258,'Dados Base'!$B:$K,6,FALSE)</f>
        <v>13.117330899503093</v>
      </c>
      <c r="L1258" s="88">
        <f t="shared" si="49"/>
        <v>76.034016235021255</v>
      </c>
      <c r="M1258" s="85" t="s">
        <v>702</v>
      </c>
      <c r="N1258" s="86">
        <v>0.71</v>
      </c>
      <c r="O1258" s="87" t="s">
        <v>691</v>
      </c>
      <c r="P1258" s="87" t="s">
        <v>691</v>
      </c>
      <c r="Q1258" s="87" t="s">
        <v>691</v>
      </c>
      <c r="R1258" s="87" t="s">
        <v>691</v>
      </c>
      <c r="S1258" s="87" t="s">
        <v>691</v>
      </c>
      <c r="T1258" s="87" t="s">
        <v>691</v>
      </c>
      <c r="U1258" s="87" t="s">
        <v>691</v>
      </c>
      <c r="V1258" s="87" t="s">
        <v>691</v>
      </c>
      <c r="W1258" s="85">
        <v>26.92</v>
      </c>
      <c r="X1258" s="47">
        <v>4.5595875000000001E-3</v>
      </c>
      <c r="Y1258" s="9">
        <v>1.37</v>
      </c>
      <c r="Z1258" s="10">
        <v>61.913535496688759</v>
      </c>
      <c r="AA1258" s="10">
        <v>43.926464503311244</v>
      </c>
      <c r="AB1258" s="11">
        <v>0</v>
      </c>
      <c r="AC1258" s="12">
        <v>0</v>
      </c>
      <c r="AD1258" s="153">
        <f>VLOOKUP(D1258,'Dados Base'!$B:$K,9,FALSE)*31536000/VLOOKUP($F1258,F:H,MATCH(H1257,F1257:AF1257,0),FALSE)</f>
        <v>27671.71240819482</v>
      </c>
      <c r="AE1258" s="153">
        <f>VLOOKUP(D1258,'Dados Base'!$B:$K,10,FALSE)*31536000/VLOOKUP($F1258,F:H,MATCH(H1257,F1257:AF1257,0),FALSE)</f>
        <v>3169.4472361809044</v>
      </c>
      <c r="AF1258" s="14">
        <v>67.680000000000007</v>
      </c>
      <c r="AG1258" s="15">
        <v>92.76</v>
      </c>
      <c r="AH1258" s="14">
        <v>64.94</v>
      </c>
      <c r="AI1258" s="14">
        <v>25.14</v>
      </c>
      <c r="AJ1258" s="14">
        <v>93.06</v>
      </c>
      <c r="AK1258" s="72">
        <f>(SUMIFS('Banco de Indicadores Mun. (2)'!I:I,'Banco de Indicadores Mun. (2)'!B:B,'Banco de Indicadores - Mun. (1)'!B1258,'Banco de Indicadores Mun. (2)'!A:A,'Banco de Indicadores - Mun. (1)'!A1258) / VLOOKUP(D1258,'Dados Base'!$B:$K,8,FALSE)) * 100</f>
        <v>2.2930792079207922</v>
      </c>
      <c r="AL1258" s="72">
        <f>(SUMIFS('Banco de Indicadores Mun. (2)'!I:I,'Banco de Indicadores Mun. (2)'!B:B,'Banco de Indicadores - Mun. (1)'!B1258,'Banco de Indicadores Mun. (2)'!A:A,'Banco de Indicadores - Mun. (1)'!A1258) / VLOOKUP(D1258,'Dados Base'!$B:$K,9,FALSE)) * 100</f>
        <v>1.0202687224669604</v>
      </c>
      <c r="AM1258" s="72">
        <f>(SUMIFS('Banco de Indicadores Mun. (2)'!J:J,'Banco de Indicadores Mun. (2)'!B:B,'Banco de Indicadores - Mun. (1)'!B1258,'Banco de Indicadores Mun. (2)'!A:A,'Banco de Indicadores - Mun. (1)'!A1258) / VLOOKUP(D1258,'Dados Base'!$B:$K,7,FALSE)) * 100</f>
        <v>1.4137866666666667</v>
      </c>
      <c r="AN1258" s="72">
        <f>(SUMIFS('Banco de Indicadores Mun. (2)'!K:K,'Banco de Indicadores Mun. (2)'!B:B,'Banco de Indicadores - Mun. (1)'!B1258,'Banco de Indicadores Mun. (2)'!A:A,'Banco de Indicadores - Mun. (1)'!A1258) / VLOOKUP(D1258,'Dados Base'!$B:$K,10,FALSE)) * 100</f>
        <v>4.8294999999999995</v>
      </c>
      <c r="AO1258" s="21">
        <v>0</v>
      </c>
      <c r="AP1258" s="125">
        <v>0</v>
      </c>
      <c r="AQ1258" s="17">
        <v>0</v>
      </c>
      <c r="AR1258" s="18">
        <v>9</v>
      </c>
      <c r="AS1258" s="20">
        <v>84.768211920529808</v>
      </c>
      <c r="AT1258" s="20">
        <v>84.768211920529808</v>
      </c>
      <c r="AU1258" s="20">
        <v>58.497293553182878</v>
      </c>
      <c r="AV1258" s="21">
        <v>7.07</v>
      </c>
      <c r="AW1258" s="21">
        <v>0</v>
      </c>
      <c r="AX1258" s="21">
        <v>0</v>
      </c>
      <c r="AY1258" s="116">
        <v>274.14760655432099</v>
      </c>
    </row>
    <row r="1259" spans="1:51" ht="15" x14ac:dyDescent="0.25">
      <c r="A1259" s="144">
        <v>2016</v>
      </c>
      <c r="B1259" s="77" t="s">
        <v>614</v>
      </c>
      <c r="C1259" s="78">
        <v>10</v>
      </c>
      <c r="D1259" s="77">
        <v>3554656</v>
      </c>
      <c r="E1259" s="78">
        <v>355465610</v>
      </c>
      <c r="F1259" s="78" t="str">
        <f t="shared" si="48"/>
        <v>3554656102016</v>
      </c>
      <c r="G1259" s="79">
        <v>0.31051479044221786</v>
      </c>
      <c r="H1259" s="80">
        <f t="shared" si="47"/>
        <v>2293</v>
      </c>
      <c r="I1259" s="81">
        <v>1579</v>
      </c>
      <c r="J1259" s="82">
        <v>714</v>
      </c>
      <c r="K1259" s="83">
        <f>(H1259)/VLOOKUP(D1259,'Dados Base'!$B:$K,6,FALSE)</f>
        <v>32.159887798036465</v>
      </c>
      <c r="L1259" s="88">
        <f t="shared" si="49"/>
        <v>68.86175316179677</v>
      </c>
      <c r="M1259" s="85" t="s">
        <v>702</v>
      </c>
      <c r="N1259" s="86">
        <v>0.71399999999999997</v>
      </c>
      <c r="O1259" s="87" t="s">
        <v>691</v>
      </c>
      <c r="P1259" s="87" t="s">
        <v>691</v>
      </c>
      <c r="Q1259" s="87" t="s">
        <v>691</v>
      </c>
      <c r="R1259" s="87" t="s">
        <v>691</v>
      </c>
      <c r="S1259" s="87" t="s">
        <v>691</v>
      </c>
      <c r="T1259" s="87" t="s">
        <v>691</v>
      </c>
      <c r="U1259" s="87" t="s">
        <v>691</v>
      </c>
      <c r="V1259" s="87" t="s">
        <v>691</v>
      </c>
      <c r="W1259" s="85">
        <v>0</v>
      </c>
      <c r="X1259" s="47">
        <v>5.4554291666666678E-3</v>
      </c>
      <c r="Y1259" s="9">
        <v>1.0900000000000001</v>
      </c>
      <c r="Z1259" s="10">
        <v>49.80555464627151</v>
      </c>
      <c r="AA1259" s="10">
        <v>34.110445353728487</v>
      </c>
      <c r="AB1259" s="11">
        <v>0</v>
      </c>
      <c r="AC1259" s="12">
        <v>0</v>
      </c>
      <c r="AD1259" s="153">
        <f>VLOOKUP(D1259,'Dados Base'!$B:$K,9,FALSE)*31536000/VLOOKUP($F1259,F:H,MATCH(H1258,F1258:AF1258,0),FALSE)</f>
        <v>9077.0867858700385</v>
      </c>
      <c r="AE1259" s="153">
        <f>VLOOKUP(D1259,'Dados Base'!$B:$K,10,FALSE)*31536000/VLOOKUP($F1259,F:H,MATCH(H1258,F1258:AF1258,0),FALSE)</f>
        <v>1375.3161796772783</v>
      </c>
      <c r="AF1259" s="14">
        <v>91.36</v>
      </c>
      <c r="AG1259" s="15">
        <v>88.05</v>
      </c>
      <c r="AH1259" s="14">
        <v>56.77</v>
      </c>
      <c r="AI1259" s="14">
        <v>29.21</v>
      </c>
      <c r="AJ1259" s="14">
        <v>100</v>
      </c>
      <c r="AK1259" s="72">
        <f>(SUMIFS('Banco de Indicadores Mun. (2)'!I:I,'Banco de Indicadores Mun. (2)'!B:B,'Banco de Indicadores - Mun. (1)'!B1259,'Banco de Indicadores Mun. (2)'!A:A,'Banco de Indicadores - Mun. (1)'!A1259) / VLOOKUP(D1259,'Dados Base'!$B:$K,8,FALSE)) * 100</f>
        <v>7.296333333333334</v>
      </c>
      <c r="AL1259" s="72">
        <f>(SUMIFS('Banco de Indicadores Mun. (2)'!I:I,'Banco de Indicadores Mun. (2)'!B:B,'Banco de Indicadores - Mun. (1)'!B1259,'Banco de Indicadores Mun. (2)'!A:A,'Banco de Indicadores - Mun. (1)'!A1259) / VLOOKUP(D1259,'Dados Base'!$B:$K,9,FALSE)) * 100</f>
        <v>2.6532121212121211</v>
      </c>
      <c r="AM1259" s="72">
        <f>(SUMIFS('Banco de Indicadores Mun. (2)'!J:J,'Banco de Indicadores Mun. (2)'!B:B,'Banco de Indicadores - Mun. (1)'!B1259,'Banco de Indicadores Mun. (2)'!A:A,'Banco de Indicadores - Mun. (1)'!A1259) / VLOOKUP(D1259,'Dados Base'!$B:$K,7,FALSE)) * 100</f>
        <v>12.507999999999999</v>
      </c>
      <c r="AN1259" s="72">
        <f>(SUMIFS('Banco de Indicadores Mun. (2)'!K:K,'Banco de Indicadores Mun. (2)'!B:B,'Banco de Indicadores - Mun. (1)'!B1259,'Banco de Indicadores Mun. (2)'!A:A,'Banco de Indicadores - Mun. (1)'!A1259) / VLOOKUP(D1259,'Dados Base'!$B:$K,10,FALSE)) * 100</f>
        <v>0</v>
      </c>
      <c r="AO1259" s="21">
        <v>0</v>
      </c>
      <c r="AP1259" s="125">
        <v>0</v>
      </c>
      <c r="AQ1259" s="17">
        <v>0</v>
      </c>
      <c r="AR1259" s="18">
        <v>7.2</v>
      </c>
      <c r="AS1259" s="20">
        <v>76.099426386233276</v>
      </c>
      <c r="AT1259" s="20">
        <v>76.099426386233276</v>
      </c>
      <c r="AU1259" s="20">
        <v>59.351678638485524</v>
      </c>
      <c r="AV1259" s="21">
        <v>6.8</v>
      </c>
      <c r="AW1259" s="21">
        <v>0</v>
      </c>
      <c r="AX1259" s="21">
        <v>0</v>
      </c>
      <c r="AY1259" s="116">
        <v>320.98666236921474</v>
      </c>
    </row>
    <row r="1260" spans="1:51" ht="15" x14ac:dyDescent="0.25">
      <c r="A1260" s="144">
        <v>2016</v>
      </c>
      <c r="B1260" s="77" t="s">
        <v>615</v>
      </c>
      <c r="C1260" s="78">
        <v>13</v>
      </c>
      <c r="D1260" s="77">
        <v>3554706</v>
      </c>
      <c r="E1260" s="78">
        <v>355470613</v>
      </c>
      <c r="F1260" s="78" t="str">
        <f t="shared" si="48"/>
        <v>3554706132016</v>
      </c>
      <c r="G1260" s="79">
        <v>0.46137997081496795</v>
      </c>
      <c r="H1260" s="80">
        <f t="shared" si="47"/>
        <v>9558</v>
      </c>
      <c r="I1260" s="81">
        <v>8265</v>
      </c>
      <c r="J1260" s="82">
        <v>1293</v>
      </c>
      <c r="K1260" s="83">
        <f>(H1260)/VLOOKUP(D1260,'Dados Base'!$B:$K,6,FALSE)</f>
        <v>30.7163286949256</v>
      </c>
      <c r="L1260" s="88">
        <f t="shared" si="49"/>
        <v>86.472065285624609</v>
      </c>
      <c r="M1260" s="85" t="s">
        <v>702</v>
      </c>
      <c r="N1260" s="86">
        <v>0.74399999999999999</v>
      </c>
      <c r="O1260" s="87" t="s">
        <v>691</v>
      </c>
      <c r="P1260" s="87" t="s">
        <v>691</v>
      </c>
      <c r="Q1260" s="87" t="s">
        <v>691</v>
      </c>
      <c r="R1260" s="87" t="s">
        <v>691</v>
      </c>
      <c r="S1260" s="87" t="s">
        <v>691</v>
      </c>
      <c r="T1260" s="87" t="s">
        <v>691</v>
      </c>
      <c r="U1260" s="87" t="s">
        <v>691</v>
      </c>
      <c r="V1260" s="87" t="s">
        <v>691</v>
      </c>
      <c r="W1260" s="85">
        <v>0</v>
      </c>
      <c r="X1260" s="47">
        <v>2.2643001562500001E-2</v>
      </c>
      <c r="Y1260" s="9">
        <v>5.89</v>
      </c>
      <c r="Z1260" s="10">
        <v>376.40380772032046</v>
      </c>
      <c r="AA1260" s="10">
        <v>78.060192279679541</v>
      </c>
      <c r="AB1260" s="11">
        <v>0</v>
      </c>
      <c r="AC1260" s="12">
        <v>0</v>
      </c>
      <c r="AD1260" s="153">
        <f>VLOOKUP(D1260,'Dados Base'!$B:$K,9,FALSE)*31536000/VLOOKUP($F1260,F:H,MATCH(H1259,F1259:AF1259,0),FALSE)</f>
        <v>10063.276836158193</v>
      </c>
      <c r="AE1260" s="153">
        <f>VLOOKUP(D1260,'Dados Base'!$B:$K,10,FALSE)*31536000/VLOOKUP($F1260,F:H,MATCH(H1259,F1259:AF1259,0),FALSE)</f>
        <v>1154.8022598870061</v>
      </c>
      <c r="AF1260" s="14">
        <v>90.97</v>
      </c>
      <c r="AG1260" s="15">
        <v>85.1</v>
      </c>
      <c r="AH1260" s="14">
        <v>88.54</v>
      </c>
      <c r="AI1260" s="14">
        <v>36.75</v>
      </c>
      <c r="AJ1260" s="14">
        <v>100</v>
      </c>
      <c r="AK1260" s="72">
        <f>(SUMIFS('Banco de Indicadores Mun. (2)'!I:I,'Banco de Indicadores Mun. (2)'!B:B,'Banco de Indicadores - Mun. (1)'!B1260,'Banco de Indicadores Mun. (2)'!A:A,'Banco de Indicadores - Mun. (1)'!A1260) / VLOOKUP(D1260,'Dados Base'!$B:$K,8,FALSE)) * 100</f>
        <v>2.9997007299270071</v>
      </c>
      <c r="AL1260" s="72">
        <f>(SUMIFS('Banco de Indicadores Mun. (2)'!I:I,'Banco de Indicadores Mun. (2)'!B:B,'Banco de Indicadores - Mun. (1)'!B1260,'Banco de Indicadores Mun. (2)'!A:A,'Banco de Indicadores - Mun. (1)'!A1260) / VLOOKUP(D1260,'Dados Base'!$B:$K,9,FALSE)) * 100</f>
        <v>1.3474065573770491</v>
      </c>
      <c r="AM1260" s="72">
        <f>(SUMIFS('Banco de Indicadores Mun. (2)'!J:J,'Banco de Indicadores Mun. (2)'!B:B,'Banco de Indicadores - Mun. (1)'!B1260,'Banco de Indicadores Mun. (2)'!A:A,'Banco de Indicadores - Mun. (1)'!A1260) / VLOOKUP(D1260,'Dados Base'!$B:$K,7,FALSE)) * 100</f>
        <v>3.7370882352941179</v>
      </c>
      <c r="AN1260" s="72">
        <f>(SUMIFS('Banco de Indicadores Mun. (2)'!K:K,'Banco de Indicadores Mun. (2)'!B:B,'Banco de Indicadores - Mun. (1)'!B1260,'Banco de Indicadores Mun. (2)'!A:A,'Banco de Indicadores - Mun. (1)'!A1260) / VLOOKUP(D1260,'Dados Base'!$B:$K,10,FALSE)) * 100</f>
        <v>0.85074285714285669</v>
      </c>
      <c r="AO1260" s="21">
        <v>0</v>
      </c>
      <c r="AP1260" s="125">
        <v>0</v>
      </c>
      <c r="AQ1260" s="17">
        <v>0</v>
      </c>
      <c r="AR1260" s="18">
        <v>8.8000000000000007</v>
      </c>
      <c r="AS1260" s="20">
        <v>97.438698713279919</v>
      </c>
      <c r="AT1260" s="20">
        <v>97.438698713279919</v>
      </c>
      <c r="AU1260" s="20">
        <v>82.823679701873075</v>
      </c>
      <c r="AV1260" s="21">
        <v>9.9600000000000009</v>
      </c>
      <c r="AW1260" s="21">
        <v>0</v>
      </c>
      <c r="AX1260" s="21">
        <v>0</v>
      </c>
      <c r="AY1260" s="116">
        <v>110.4093904290654</v>
      </c>
    </row>
    <row r="1261" spans="1:51" ht="15" x14ac:dyDescent="0.25">
      <c r="A1261" s="144">
        <v>2016</v>
      </c>
      <c r="B1261" s="77" t="s">
        <v>616</v>
      </c>
      <c r="C1261" s="78">
        <v>13</v>
      </c>
      <c r="D1261" s="77">
        <v>3554755</v>
      </c>
      <c r="E1261" s="78">
        <v>355475513</v>
      </c>
      <c r="F1261" s="78" t="str">
        <f t="shared" si="48"/>
        <v>3554755132016</v>
      </c>
      <c r="G1261" s="79">
        <v>1.040673450710683</v>
      </c>
      <c r="H1261" s="80">
        <f t="shared" si="47"/>
        <v>1637</v>
      </c>
      <c r="I1261" s="81">
        <v>1523</v>
      </c>
      <c r="J1261" s="82">
        <v>114</v>
      </c>
      <c r="K1261" s="83">
        <f>(H1261)/VLOOKUP(D1261,'Dados Base'!$B:$K,6,FALSE)</f>
        <v>25.828337014831177</v>
      </c>
      <c r="L1261" s="88">
        <f t="shared" si="49"/>
        <v>93.036041539401353</v>
      </c>
      <c r="M1261" s="85" t="s">
        <v>702</v>
      </c>
      <c r="N1261" s="86">
        <v>0.72199999999999998</v>
      </c>
      <c r="O1261" s="87" t="s">
        <v>691</v>
      </c>
      <c r="P1261" s="87" t="s">
        <v>691</v>
      </c>
      <c r="Q1261" s="87" t="s">
        <v>691</v>
      </c>
      <c r="R1261" s="87" t="s">
        <v>691</v>
      </c>
      <c r="S1261" s="87" t="s">
        <v>691</v>
      </c>
      <c r="T1261" s="87" t="s">
        <v>691</v>
      </c>
      <c r="U1261" s="87" t="s">
        <v>691</v>
      </c>
      <c r="V1261" s="87" t="s">
        <v>691</v>
      </c>
      <c r="W1261" s="85">
        <v>0</v>
      </c>
      <c r="X1261" s="47">
        <v>4.2297692708333336E-3</v>
      </c>
      <c r="Y1261" s="9">
        <v>1.08</v>
      </c>
      <c r="Z1261" s="10">
        <v>67.3596</v>
      </c>
      <c r="AA1261" s="10">
        <v>15.800400000000002</v>
      </c>
      <c r="AB1261" s="11">
        <v>0</v>
      </c>
      <c r="AC1261" s="12">
        <v>0</v>
      </c>
      <c r="AD1261" s="153">
        <f>VLOOKUP(D1261,'Dados Base'!$B:$K,9,FALSE)*31536000/VLOOKUP($F1261,F:H,MATCH(H1260,F1260:AF1260,0),FALSE)</f>
        <v>14255.736102626755</v>
      </c>
      <c r="AE1261" s="153">
        <f>VLOOKUP(D1261,'Dados Base'!$B:$K,10,FALSE)*31536000/VLOOKUP($F1261,F:H,MATCH(H1260,F1260:AF1260,0),FALSE)</f>
        <v>1733.8057422113627</v>
      </c>
      <c r="AF1261" s="14">
        <v>99.22</v>
      </c>
      <c r="AG1261" s="15" t="s">
        <v>692</v>
      </c>
      <c r="AH1261" s="14">
        <v>99.22</v>
      </c>
      <c r="AI1261" s="14">
        <v>28.89</v>
      </c>
      <c r="AJ1261" s="14">
        <v>99.22</v>
      </c>
      <c r="AK1261" s="72">
        <f>(SUMIFS('Banco de Indicadores Mun. (2)'!I:I,'Banco de Indicadores Mun. (2)'!B:B,'Banco de Indicadores - Mun. (1)'!B1261,'Banco de Indicadores Mun. (2)'!A:A,'Banco de Indicadores - Mun. (1)'!A1261) / VLOOKUP(D1261,'Dados Base'!$B:$K,8,FALSE)) * 100</f>
        <v>19.616435897435895</v>
      </c>
      <c r="AL1261" s="72">
        <f>(SUMIFS('Banco de Indicadores Mun. (2)'!I:I,'Banco de Indicadores Mun. (2)'!B:B,'Banco de Indicadores - Mun. (1)'!B1261,'Banco de Indicadores Mun. (2)'!A:A,'Banco de Indicadores - Mun. (1)'!A1261) / VLOOKUP(D1261,'Dados Base'!$B:$K,9,FALSE)) * 100</f>
        <v>10.33839189189189</v>
      </c>
      <c r="AM1261" s="72">
        <f>(SUMIFS('Banco de Indicadores Mun. (2)'!J:J,'Banco de Indicadores Mun. (2)'!B:B,'Banco de Indicadores - Mun. (1)'!B1261,'Banco de Indicadores Mun. (2)'!A:A,'Banco de Indicadores - Mun. (1)'!A1261) / VLOOKUP(D1261,'Dados Base'!$B:$K,7,FALSE)) * 100</f>
        <v>22.600899999999999</v>
      </c>
      <c r="AN1261" s="72">
        <f>(SUMIFS('Banco de Indicadores Mun. (2)'!K:K,'Banco de Indicadores Mun. (2)'!B:B,'Banco de Indicadores - Mun. (1)'!B1261,'Banco de Indicadores Mun. (2)'!A:A,'Banco de Indicadores - Mun. (1)'!A1261) / VLOOKUP(D1261,'Dados Base'!$B:$K,10,FALSE)) * 100</f>
        <v>9.6682222222222194</v>
      </c>
      <c r="AO1261" s="21">
        <v>0</v>
      </c>
      <c r="AP1261" s="125">
        <v>0</v>
      </c>
      <c r="AQ1261" s="17">
        <v>0</v>
      </c>
      <c r="AR1261" s="18">
        <v>7.5</v>
      </c>
      <c r="AS1261" s="20">
        <v>90</v>
      </c>
      <c r="AT1261" s="20">
        <v>89.999999999999986</v>
      </c>
      <c r="AU1261" s="20">
        <v>81</v>
      </c>
      <c r="AV1261" s="21">
        <v>9.85</v>
      </c>
      <c r="AW1261" s="21">
        <v>0</v>
      </c>
      <c r="AX1261" s="21">
        <v>0</v>
      </c>
      <c r="AY1261" s="116">
        <v>174.25063941012343</v>
      </c>
    </row>
    <row r="1262" spans="1:51" ht="15" x14ac:dyDescent="0.25">
      <c r="A1262" s="144">
        <v>2016</v>
      </c>
      <c r="B1262" s="77" t="s">
        <v>617</v>
      </c>
      <c r="C1262" s="78">
        <v>2</v>
      </c>
      <c r="D1262" s="77">
        <v>3554805</v>
      </c>
      <c r="E1262" s="78">
        <v>35548052</v>
      </c>
      <c r="F1262" s="78" t="str">
        <f t="shared" si="48"/>
        <v>355480522016</v>
      </c>
      <c r="G1262" s="79">
        <v>1.3753258986218153</v>
      </c>
      <c r="H1262" s="80">
        <f t="shared" si="47"/>
        <v>44174</v>
      </c>
      <c r="I1262" s="81">
        <v>40642</v>
      </c>
      <c r="J1262" s="82">
        <v>3532</v>
      </c>
      <c r="K1262" s="83">
        <f>(H1262)/VLOOKUP(D1262,'Dados Base'!$B:$K,6,FALSE)</f>
        <v>229.57073069327515</v>
      </c>
      <c r="L1262" s="88">
        <f t="shared" si="49"/>
        <v>92.004346448136914</v>
      </c>
      <c r="M1262" s="85" t="s">
        <v>702</v>
      </c>
      <c r="N1262" s="86">
        <v>0.78500000000000003</v>
      </c>
      <c r="O1262" s="87" t="s">
        <v>691</v>
      </c>
      <c r="P1262" s="87" t="s">
        <v>691</v>
      </c>
      <c r="Q1262" s="87" t="s">
        <v>691</v>
      </c>
      <c r="R1262" s="87" t="s">
        <v>691</v>
      </c>
      <c r="S1262" s="87" t="s">
        <v>691</v>
      </c>
      <c r="T1262" s="87" t="s">
        <v>691</v>
      </c>
      <c r="U1262" s="87" t="s">
        <v>691</v>
      </c>
      <c r="V1262" s="87" t="s">
        <v>691</v>
      </c>
      <c r="W1262" s="85">
        <v>0</v>
      </c>
      <c r="X1262" s="47">
        <v>0.13372528135416667</v>
      </c>
      <c r="Y1262" s="9">
        <v>32.74</v>
      </c>
      <c r="Z1262" s="10">
        <v>1456.4928562286393</v>
      </c>
      <c r="AA1262" s="10">
        <v>753.61914377136077</v>
      </c>
      <c r="AB1262" s="11">
        <v>4</v>
      </c>
      <c r="AC1262" s="12">
        <v>0</v>
      </c>
      <c r="AD1262" s="153">
        <f>VLOOKUP(D1262,'Dados Base'!$B:$K,9,FALSE)*31536000/VLOOKUP($F1262,F:H,MATCH(H1261,F1261:AF1261,0),FALSE)</f>
        <v>2070.32190881514</v>
      </c>
      <c r="AE1262" s="153">
        <f>VLOOKUP(D1262,'Dados Base'!$B:$K,10,FALSE)*31536000/VLOOKUP($F1262,F:H,MATCH(H1261,F1261:AF1261,0),FALSE)</f>
        <v>214.17123194639385</v>
      </c>
      <c r="AF1262" s="14">
        <v>99.45</v>
      </c>
      <c r="AG1262" s="15">
        <v>100</v>
      </c>
      <c r="AH1262" s="14">
        <v>81.64</v>
      </c>
      <c r="AI1262" s="14">
        <v>35.369999999999997</v>
      </c>
      <c r="AJ1262" s="14">
        <v>100</v>
      </c>
      <c r="AK1262" s="72">
        <f>(SUMIFS('Banco de Indicadores Mun. (2)'!I:I,'Banco de Indicadores Mun. (2)'!B:B,'Banco de Indicadores - Mun. (1)'!B1262,'Banco de Indicadores Mun. (2)'!A:A,'Banco de Indicadores - Mun. (1)'!A1262) / VLOOKUP(D1262,'Dados Base'!$B:$K,8,FALSE)) * 100</f>
        <v>36.987285714285719</v>
      </c>
      <c r="AL1262" s="72">
        <f>(SUMIFS('Banco de Indicadores Mun. (2)'!I:I,'Banco de Indicadores Mun. (2)'!B:B,'Banco de Indicadores - Mun. (1)'!B1262,'Banco de Indicadores Mun. (2)'!A:A,'Banco de Indicadores - Mun. (1)'!A1262) / VLOOKUP(D1262,'Dados Base'!$B:$K,9,FALSE)) * 100</f>
        <v>16.070337931034484</v>
      </c>
      <c r="AM1262" s="72">
        <f>(SUMIFS('Banco de Indicadores Mun. (2)'!J:J,'Banco de Indicadores Mun. (2)'!B:B,'Banco de Indicadores - Mun. (1)'!B1262,'Banco de Indicadores Mun. (2)'!A:A,'Banco de Indicadores - Mun. (1)'!A1262) / VLOOKUP(D1262,'Dados Base'!$B:$K,7,FALSE)) * 100</f>
        <v>46.992760416666677</v>
      </c>
      <c r="AN1262" s="72">
        <f>(SUMIFS('Banco de Indicadores Mun. (2)'!K:K,'Banco de Indicadores Mun. (2)'!B:B,'Banco de Indicadores - Mun. (1)'!B1262,'Banco de Indicadores Mun. (2)'!A:A,'Banco de Indicadores - Mun. (1)'!A1262) / VLOOKUP(D1262,'Dados Base'!$B:$K,10,FALSE)) * 100</f>
        <v>4.9697666666666658</v>
      </c>
      <c r="AO1262" s="21">
        <v>0</v>
      </c>
      <c r="AP1262" s="125">
        <v>0</v>
      </c>
      <c r="AQ1262" s="17">
        <v>0</v>
      </c>
      <c r="AR1262" s="18">
        <v>9.8000000000000007</v>
      </c>
      <c r="AS1262" s="20">
        <v>84.489078210906925</v>
      </c>
      <c r="AT1262" s="20">
        <v>84.489078210906925</v>
      </c>
      <c r="AU1262" s="20">
        <v>65.901314332877206</v>
      </c>
      <c r="AV1262" s="21">
        <v>7.05</v>
      </c>
      <c r="AW1262" s="21">
        <v>0</v>
      </c>
      <c r="AX1262" s="21">
        <v>0</v>
      </c>
      <c r="AY1262" s="116">
        <v>6.3614747442331243</v>
      </c>
    </row>
    <row r="1263" spans="1:51" ht="15" x14ac:dyDescent="0.25">
      <c r="A1263" s="144">
        <v>2016</v>
      </c>
      <c r="B1263" s="77" t="s">
        <v>618</v>
      </c>
      <c r="C1263" s="78">
        <v>18</v>
      </c>
      <c r="D1263" s="77">
        <v>3554904</v>
      </c>
      <c r="E1263" s="78">
        <v>355490418</v>
      </c>
      <c r="F1263" s="78" t="str">
        <f t="shared" si="48"/>
        <v>3554904182016</v>
      </c>
      <c r="G1263" s="79">
        <v>0.30112993909923169</v>
      </c>
      <c r="H1263" s="80">
        <f t="shared" si="47"/>
        <v>5503</v>
      </c>
      <c r="I1263" s="81">
        <v>4798</v>
      </c>
      <c r="J1263" s="82">
        <v>705</v>
      </c>
      <c r="K1263" s="83">
        <f>(H1263)/VLOOKUP(D1263,'Dados Base'!$B:$K,6,FALSE)</f>
        <v>36.037982973149973</v>
      </c>
      <c r="L1263" s="88">
        <f t="shared" si="49"/>
        <v>87.188806105760492</v>
      </c>
      <c r="M1263" s="85" t="s">
        <v>702</v>
      </c>
      <c r="N1263" s="86">
        <v>0.753</v>
      </c>
      <c r="O1263" s="87" t="s">
        <v>691</v>
      </c>
      <c r="P1263" s="87" t="s">
        <v>691</v>
      </c>
      <c r="Q1263" s="87" t="s">
        <v>691</v>
      </c>
      <c r="R1263" s="87" t="s">
        <v>691</v>
      </c>
      <c r="S1263" s="87" t="s">
        <v>691</v>
      </c>
      <c r="T1263" s="87" t="s">
        <v>691</v>
      </c>
      <c r="U1263" s="87" t="s">
        <v>691</v>
      </c>
      <c r="V1263" s="87" t="s">
        <v>691</v>
      </c>
      <c r="W1263" s="85">
        <v>7.28</v>
      </c>
      <c r="X1263" s="47">
        <v>1.4306366927083335E-2</v>
      </c>
      <c r="Y1263" s="9">
        <v>3.41</v>
      </c>
      <c r="Z1263" s="10">
        <v>184.00798213673428</v>
      </c>
      <c r="AA1263" s="10">
        <v>78.756017863265726</v>
      </c>
      <c r="AB1263" s="11">
        <v>0</v>
      </c>
      <c r="AC1263" s="12">
        <v>0</v>
      </c>
      <c r="AD1263" s="153">
        <f>VLOOKUP(D1263,'Dados Base'!$B:$K,9,FALSE)*31536000/VLOOKUP($F1263,F:H,MATCH(H1262,F1262:AF1262,0),FALSE)</f>
        <v>6475.6823550790477</v>
      </c>
      <c r="AE1263" s="153">
        <f>VLOOKUP(D1263,'Dados Base'!$B:$K,10,FALSE)*31536000/VLOOKUP($F1263,F:H,MATCH(H1262,F1262:AF1262,0),FALSE)</f>
        <v>515.76231146647262</v>
      </c>
      <c r="AF1263" s="14">
        <v>99.83</v>
      </c>
      <c r="AG1263" s="15">
        <v>84.73</v>
      </c>
      <c r="AH1263" s="14">
        <v>90.3</v>
      </c>
      <c r="AI1263" s="14">
        <v>19.29</v>
      </c>
      <c r="AJ1263" s="14">
        <v>100</v>
      </c>
      <c r="AK1263" s="72">
        <f>(SUMIFS('Banco de Indicadores Mun. (2)'!I:I,'Banco de Indicadores Mun. (2)'!B:B,'Banco de Indicadores - Mun. (1)'!B1263,'Banco de Indicadores Mun. (2)'!A:A,'Banco de Indicadores - Mun. (1)'!A1263) / VLOOKUP(D1263,'Dados Base'!$B:$K,8,FALSE)) * 100</f>
        <v>6.9314857142857154</v>
      </c>
      <c r="AL1263" s="72">
        <f>(SUMIFS('Banco de Indicadores Mun. (2)'!I:I,'Banco de Indicadores Mun. (2)'!B:B,'Banco de Indicadores - Mun. (1)'!B1263,'Banco de Indicadores Mun. (2)'!A:A,'Banco de Indicadores - Mun. (1)'!A1263) / VLOOKUP(D1263,'Dados Base'!$B:$K,9,FALSE)) * 100</f>
        <v>2.146920353982301</v>
      </c>
      <c r="AM1263" s="72">
        <f>(SUMIFS('Banco de Indicadores Mun. (2)'!J:J,'Banco de Indicadores Mun. (2)'!B:B,'Banco de Indicadores - Mun. (1)'!B1263,'Banco de Indicadores Mun. (2)'!A:A,'Banco de Indicadores - Mun. (1)'!A1263) / VLOOKUP(D1263,'Dados Base'!$B:$K,7,FALSE)) * 100</f>
        <v>8.3484615384615388</v>
      </c>
      <c r="AN1263" s="72">
        <f>(SUMIFS('Banco de Indicadores Mun. (2)'!K:K,'Banco de Indicadores Mun. (2)'!B:B,'Banco de Indicadores - Mun. (1)'!B1263,'Banco de Indicadores Mun. (2)'!A:A,'Banco de Indicadores - Mun. (1)'!A1263) / VLOOKUP(D1263,'Dados Base'!$B:$K,10,FALSE)) * 100</f>
        <v>2.838000000000001</v>
      </c>
      <c r="AO1263" s="21">
        <v>0</v>
      </c>
      <c r="AP1263" s="125">
        <v>0</v>
      </c>
      <c r="AQ1263" s="17">
        <v>0</v>
      </c>
      <c r="AR1263" s="18">
        <v>8</v>
      </c>
      <c r="AS1263" s="20">
        <v>92.138825005226849</v>
      </c>
      <c r="AT1263" s="20">
        <v>92.138825005226849</v>
      </c>
      <c r="AU1263" s="20">
        <v>70.027850899184926</v>
      </c>
      <c r="AV1263" s="21">
        <v>7.63</v>
      </c>
      <c r="AW1263" s="21">
        <v>0</v>
      </c>
      <c r="AX1263" s="21">
        <v>0</v>
      </c>
      <c r="AY1263" s="116">
        <v>0</v>
      </c>
    </row>
    <row r="1264" spans="1:51" ht="15" x14ac:dyDescent="0.25">
      <c r="A1264" s="144">
        <v>2016</v>
      </c>
      <c r="B1264" s="77" t="s">
        <v>619</v>
      </c>
      <c r="C1264" s="78">
        <v>5</v>
      </c>
      <c r="D1264" s="77">
        <v>3554953</v>
      </c>
      <c r="E1264" s="78">
        <v>35549535</v>
      </c>
      <c r="F1264" s="78" t="str">
        <f t="shared" si="48"/>
        <v>355495352016</v>
      </c>
      <c r="G1264" s="79">
        <v>1.3303168943790578</v>
      </c>
      <c r="H1264" s="80">
        <f t="shared" si="47"/>
        <v>6325</v>
      </c>
      <c r="I1264" s="81">
        <v>3328</v>
      </c>
      <c r="J1264" s="82">
        <v>2997</v>
      </c>
      <c r="K1264" s="83">
        <f>(H1264)/VLOOKUP(D1264,'Dados Base'!$B:$K,6,FALSE)</f>
        <v>50.011860520281488</v>
      </c>
      <c r="L1264" s="88">
        <f t="shared" si="49"/>
        <v>52.616600790513836</v>
      </c>
      <c r="M1264" s="85" t="s">
        <v>702</v>
      </c>
      <c r="N1264" s="86">
        <v>0.72799999999999998</v>
      </c>
      <c r="O1264" s="87" t="s">
        <v>691</v>
      </c>
      <c r="P1264" s="87" t="s">
        <v>691</v>
      </c>
      <c r="Q1264" s="87" t="s">
        <v>691</v>
      </c>
      <c r="R1264" s="87" t="s">
        <v>691</v>
      </c>
      <c r="S1264" s="87" t="s">
        <v>691</v>
      </c>
      <c r="T1264" s="87" t="s">
        <v>691</v>
      </c>
      <c r="U1264" s="87" t="s">
        <v>691</v>
      </c>
      <c r="V1264" s="87" t="s">
        <v>691</v>
      </c>
      <c r="W1264" s="85">
        <v>0</v>
      </c>
      <c r="X1264" s="47">
        <v>1.2816360677083333E-2</v>
      </c>
      <c r="Y1264" s="9">
        <v>2.3199999999999998</v>
      </c>
      <c r="Z1264" s="10">
        <v>0</v>
      </c>
      <c r="AA1264" s="10">
        <v>178.74</v>
      </c>
      <c r="AB1264" s="11">
        <v>1</v>
      </c>
      <c r="AC1264" s="12">
        <v>0</v>
      </c>
      <c r="AD1264" s="153">
        <f>VLOOKUP(D1264,'Dados Base'!$B:$K,9,FALSE)*31536000/VLOOKUP($F1264,F:H,MATCH(H1263,F1263:AF1263,0),FALSE)</f>
        <v>7578.6118577075094</v>
      </c>
      <c r="AE1264" s="153">
        <f>VLOOKUP(D1264,'Dados Base'!$B:$K,10,FALSE)*31536000/VLOOKUP($F1264,F:H,MATCH(H1263,F1263:AF1263,0),FALSE)</f>
        <v>997.1857707509879</v>
      </c>
      <c r="AF1264" s="14">
        <v>77.81</v>
      </c>
      <c r="AG1264" s="15" t="s">
        <v>692</v>
      </c>
      <c r="AH1264" s="14">
        <v>47.73</v>
      </c>
      <c r="AI1264" s="14">
        <v>48.05</v>
      </c>
      <c r="AJ1264" s="14">
        <v>100</v>
      </c>
      <c r="AK1264" s="72">
        <f>(SUMIFS('Banco de Indicadores Mun. (2)'!I:I,'Banco de Indicadores Mun. (2)'!B:B,'Banco de Indicadores - Mun. (1)'!B1264,'Banco de Indicadores Mun. (2)'!A:A,'Banco de Indicadores - Mun. (1)'!A1264) / VLOOKUP(D1264,'Dados Base'!$B:$K,8,FALSE)) * 100</f>
        <v>3.7858275862068975</v>
      </c>
      <c r="AL1264" s="72">
        <f>(SUMIFS('Banco de Indicadores Mun. (2)'!I:I,'Banco de Indicadores Mun. (2)'!B:B,'Banco de Indicadores - Mun. (1)'!B1264,'Banco de Indicadores Mun. (2)'!A:A,'Banco de Indicadores - Mun. (1)'!A1264) / VLOOKUP(D1264,'Dados Base'!$B:$K,9,FALSE)) * 100</f>
        <v>1.4445921052631581</v>
      </c>
      <c r="AM1264" s="72">
        <f>(SUMIFS('Banco de Indicadores Mun. (2)'!J:J,'Banco de Indicadores Mun. (2)'!B:B,'Banco de Indicadores - Mun. (1)'!B1264,'Banco de Indicadores Mun. (2)'!A:A,'Banco de Indicadores - Mun. (1)'!A1264) / VLOOKUP(D1264,'Dados Base'!$B:$K,7,FALSE)) * 100</f>
        <v>4.5787368421052639</v>
      </c>
      <c r="AN1264" s="72">
        <f>(SUMIFS('Banco de Indicadores Mun. (2)'!K:K,'Banco de Indicadores Mun. (2)'!B:B,'Banco de Indicadores - Mun. (1)'!B1264,'Banco de Indicadores Mun. (2)'!A:A,'Banco de Indicadores - Mun. (1)'!A1264) / VLOOKUP(D1264,'Dados Base'!$B:$K,10,FALSE)) * 100</f>
        <v>2.2793000000000001</v>
      </c>
      <c r="AO1264" s="21">
        <v>0</v>
      </c>
      <c r="AP1264" s="125">
        <v>0</v>
      </c>
      <c r="AQ1264" s="17">
        <v>0</v>
      </c>
      <c r="AR1264" s="18">
        <v>9.5</v>
      </c>
      <c r="AS1264" s="20">
        <v>43.65</v>
      </c>
      <c r="AT1264" s="20">
        <v>0</v>
      </c>
      <c r="AU1264" s="20">
        <v>0</v>
      </c>
      <c r="AV1264" s="21">
        <v>0.65</v>
      </c>
      <c r="AW1264" s="21">
        <v>0</v>
      </c>
      <c r="AX1264" s="21">
        <v>0</v>
      </c>
      <c r="AY1264" s="116">
        <v>0</v>
      </c>
    </row>
    <row r="1265" spans="1:51" ht="15" x14ac:dyDescent="0.25">
      <c r="A1265" s="144">
        <v>2016</v>
      </c>
      <c r="B1265" s="77" t="s">
        <v>620</v>
      </c>
      <c r="C1265" s="78">
        <v>20</v>
      </c>
      <c r="D1265" s="77">
        <v>3555000</v>
      </c>
      <c r="E1265" s="78">
        <v>355500020</v>
      </c>
      <c r="F1265" s="78" t="str">
        <f t="shared" si="48"/>
        <v>3555000202016</v>
      </c>
      <c r="G1265" s="79">
        <v>-0.10093289307199216</v>
      </c>
      <c r="H1265" s="80">
        <f t="shared" si="47"/>
        <v>63057</v>
      </c>
      <c r="I1265" s="81">
        <v>60528</v>
      </c>
      <c r="J1265" s="82">
        <v>2529</v>
      </c>
      <c r="K1265" s="83">
        <f>(H1265)/VLOOKUP(D1265,'Dados Base'!$B:$K,6,FALSE)</f>
        <v>100.23207388215097</v>
      </c>
      <c r="L1265" s="88">
        <f t="shared" si="49"/>
        <v>95.989342975403204</v>
      </c>
      <c r="M1265" s="85" t="s">
        <v>702</v>
      </c>
      <c r="N1265" s="86">
        <v>0.77100000000000002</v>
      </c>
      <c r="O1265" s="87" t="s">
        <v>691</v>
      </c>
      <c r="P1265" s="87" t="s">
        <v>691</v>
      </c>
      <c r="Q1265" s="87" t="s">
        <v>691</v>
      </c>
      <c r="R1265" s="87" t="s">
        <v>691</v>
      </c>
      <c r="S1265" s="87" t="s">
        <v>691</v>
      </c>
      <c r="T1265" s="87" t="s">
        <v>691</v>
      </c>
      <c r="U1265" s="87" t="s">
        <v>691</v>
      </c>
      <c r="V1265" s="87" t="s">
        <v>691</v>
      </c>
      <c r="W1265" s="85">
        <v>0</v>
      </c>
      <c r="X1265" s="47">
        <v>0.18966020262847222</v>
      </c>
      <c r="Y1265" s="9">
        <v>50.46</v>
      </c>
      <c r="Z1265" s="10">
        <v>3075.4587272543513</v>
      </c>
      <c r="AA1265" s="10">
        <v>330.3212727456484</v>
      </c>
      <c r="AB1265" s="11">
        <v>0</v>
      </c>
      <c r="AC1265" s="12">
        <v>0</v>
      </c>
      <c r="AD1265" s="153">
        <f>VLOOKUP(D1265,'Dados Base'!$B:$K,9,FALSE)*31536000/VLOOKUP($F1265,F:H,MATCH(H1264,F1264:AF1264,0),FALSE)</f>
        <v>2360.5613968314383</v>
      </c>
      <c r="AE1265" s="153">
        <f>VLOOKUP(D1265,'Dados Base'!$B:$K,10,FALSE)*31536000/VLOOKUP($F1265,F:H,MATCH(H1264,F1264:AF1264,0),FALSE)</f>
        <v>270.06422760359663</v>
      </c>
      <c r="AF1265" s="14">
        <v>98.81</v>
      </c>
      <c r="AG1265" s="15">
        <v>95.99</v>
      </c>
      <c r="AH1265" s="14">
        <v>98.04</v>
      </c>
      <c r="AI1265" s="14">
        <v>19.23</v>
      </c>
      <c r="AJ1265" s="14">
        <v>100</v>
      </c>
      <c r="AK1265" s="72">
        <f>(SUMIFS('Banco de Indicadores Mun. (2)'!I:I,'Banco de Indicadores Mun. (2)'!B:B,'Banco de Indicadores - Mun. (1)'!B1265,'Banco de Indicadores Mun. (2)'!A:A,'Banco de Indicadores - Mun. (1)'!A1265) / VLOOKUP(D1265,'Dados Base'!$B:$K,8,FALSE)) * 100</f>
        <v>12.006660287081342</v>
      </c>
      <c r="AL1265" s="72">
        <f>(SUMIFS('Banco de Indicadores Mun. (2)'!I:I,'Banco de Indicadores Mun. (2)'!B:B,'Banco de Indicadores - Mun. (1)'!B1265,'Banco de Indicadores Mun. (2)'!A:A,'Banco de Indicadores - Mun. (1)'!A1265) / VLOOKUP(D1265,'Dados Base'!$B:$K,9,FALSE)) * 100</f>
        <v>5.3165084745762723</v>
      </c>
      <c r="AM1265" s="72">
        <f>(SUMIFS('Banco de Indicadores Mun. (2)'!J:J,'Banco de Indicadores Mun. (2)'!B:B,'Banco de Indicadores - Mun. (1)'!B1265,'Banco de Indicadores Mun. (2)'!A:A,'Banco de Indicadores - Mun. (1)'!A1265) / VLOOKUP(D1265,'Dados Base'!$B:$K,7,FALSE)) * 100</f>
        <v>1.7612064516129031</v>
      </c>
      <c r="AN1265" s="72">
        <f>(SUMIFS('Banco de Indicadores Mun. (2)'!K:K,'Banco de Indicadores Mun. (2)'!B:B,'Banco de Indicadores - Mun. (1)'!B1265,'Banco de Indicadores Mun. (2)'!A:A,'Banco de Indicadores - Mun. (1)'!A1265) / VLOOKUP(D1265,'Dados Base'!$B:$K,10,FALSE)) * 100</f>
        <v>41.414907407407426</v>
      </c>
      <c r="AO1265" s="21">
        <v>0</v>
      </c>
      <c r="AP1265" s="125">
        <v>0</v>
      </c>
      <c r="AQ1265" s="17">
        <v>0</v>
      </c>
      <c r="AR1265" s="18">
        <v>7.9</v>
      </c>
      <c r="AS1265" s="20">
        <v>99.232090365624074</v>
      </c>
      <c r="AT1265" s="20">
        <v>99.232090365624089</v>
      </c>
      <c r="AU1265" s="20">
        <v>90.301156482636912</v>
      </c>
      <c r="AV1265" s="21">
        <v>9.49</v>
      </c>
      <c r="AW1265" s="21">
        <v>0</v>
      </c>
      <c r="AX1265" s="21">
        <v>0</v>
      </c>
      <c r="AY1265" s="116">
        <v>105.76272576959013</v>
      </c>
    </row>
    <row r="1266" spans="1:51" ht="15" x14ac:dyDescent="0.25">
      <c r="A1266" s="144">
        <v>2016</v>
      </c>
      <c r="B1266" s="77" t="s">
        <v>621</v>
      </c>
      <c r="C1266" s="78">
        <v>20</v>
      </c>
      <c r="D1266" s="77">
        <v>3555109</v>
      </c>
      <c r="E1266" s="78">
        <v>355510920</v>
      </c>
      <c r="F1266" s="78" t="str">
        <f t="shared" si="48"/>
        <v>3555109202016</v>
      </c>
      <c r="G1266" s="79">
        <v>0.60621624445729161</v>
      </c>
      <c r="H1266" s="80">
        <f t="shared" si="47"/>
        <v>14783</v>
      </c>
      <c r="I1266" s="81">
        <v>11610</v>
      </c>
      <c r="J1266" s="82">
        <v>3173</v>
      </c>
      <c r="K1266" s="83">
        <f>(H1266)/VLOOKUP(D1266,'Dados Base'!$B:$K,6,FALSE)</f>
        <v>60.425097077457593</v>
      </c>
      <c r="L1266" s="88">
        <f t="shared" si="49"/>
        <v>78.536156395860118</v>
      </c>
      <c r="M1266" s="85" t="s">
        <v>702</v>
      </c>
      <c r="N1266" s="86">
        <v>0.76900000000000002</v>
      </c>
      <c r="O1266" s="87" t="s">
        <v>691</v>
      </c>
      <c r="P1266" s="87" t="s">
        <v>691</v>
      </c>
      <c r="Q1266" s="87" t="s">
        <v>691</v>
      </c>
      <c r="R1266" s="87" t="s">
        <v>691</v>
      </c>
      <c r="S1266" s="87" t="s">
        <v>691</v>
      </c>
      <c r="T1266" s="87" t="s">
        <v>691</v>
      </c>
      <c r="U1266" s="87" t="s">
        <v>691</v>
      </c>
      <c r="V1266" s="87" t="s">
        <v>691</v>
      </c>
      <c r="W1266" s="85">
        <v>0</v>
      </c>
      <c r="X1266" s="47">
        <v>4.4999178240740741E-2</v>
      </c>
      <c r="Y1266" s="9">
        <v>8.3800000000000008</v>
      </c>
      <c r="Z1266" s="10">
        <v>454.41971999999998</v>
      </c>
      <c r="AA1266" s="10">
        <v>191.79827999999998</v>
      </c>
      <c r="AB1266" s="11">
        <v>1</v>
      </c>
      <c r="AC1266" s="12">
        <v>0</v>
      </c>
      <c r="AD1266" s="153">
        <f>VLOOKUP(D1266,'Dados Base'!$B:$K,9,FALSE)*31536000/VLOOKUP($F1266,F:H,MATCH(H1265,F1265:AF1265,0),FALSE)</f>
        <v>3711.8744503821958</v>
      </c>
      <c r="AE1266" s="153">
        <f>VLOOKUP(D1266,'Dados Base'!$B:$K,10,FALSE)*31536000/VLOOKUP($F1266,F:H,MATCH(H1265,F1265:AF1265,0),FALSE)</f>
        <v>447.9848474599201</v>
      </c>
      <c r="AF1266" s="14">
        <v>100</v>
      </c>
      <c r="AG1266" s="15">
        <v>78.53</v>
      </c>
      <c r="AH1266" s="14">
        <v>100</v>
      </c>
      <c r="AI1266" s="14">
        <v>9.86</v>
      </c>
      <c r="AJ1266" s="14">
        <v>100</v>
      </c>
      <c r="AK1266" s="72">
        <f>(SUMIFS('Banco de Indicadores Mun. (2)'!I:I,'Banco de Indicadores Mun. (2)'!B:B,'Banco de Indicadores - Mun. (1)'!B1266,'Banco de Indicadores Mun. (2)'!A:A,'Banco de Indicadores - Mun. (1)'!A1266) / VLOOKUP(D1266,'Dados Base'!$B:$K,8,FALSE)) * 100</f>
        <v>17.546375000000001</v>
      </c>
      <c r="AL1266" s="72">
        <f>(SUMIFS('Banco de Indicadores Mun. (2)'!I:I,'Banco de Indicadores Mun. (2)'!B:B,'Banco de Indicadores - Mun. (1)'!B1266,'Banco de Indicadores Mun. (2)'!A:A,'Banco de Indicadores - Mun. (1)'!A1266) / VLOOKUP(D1266,'Dados Base'!$B:$K,9,FALSE)) * 100</f>
        <v>7.2605689655172414</v>
      </c>
      <c r="AM1266" s="72">
        <f>(SUMIFS('Banco de Indicadores Mun. (2)'!J:J,'Banco de Indicadores Mun. (2)'!B:B,'Banco de Indicadores - Mun. (1)'!B1266,'Banco de Indicadores Mun. (2)'!A:A,'Banco de Indicadores - Mun. (1)'!A1266) / VLOOKUP(D1266,'Dados Base'!$B:$K,7,FALSE)) * 100</f>
        <v>1.0373137254901961</v>
      </c>
      <c r="AN1266" s="72">
        <f>(SUMIFS('Banco de Indicadores Mun. (2)'!K:K,'Banco de Indicadores Mun. (2)'!B:B,'Banco de Indicadores - Mun. (1)'!B1266,'Banco de Indicadores Mun. (2)'!A:A,'Banco de Indicadores - Mun. (1)'!A1266) / VLOOKUP(D1266,'Dados Base'!$B:$K,10,FALSE)) * 100</f>
        <v>57.639809523809539</v>
      </c>
      <c r="AO1266" s="21">
        <v>0</v>
      </c>
      <c r="AP1266" s="125">
        <v>0</v>
      </c>
      <c r="AQ1266" s="17">
        <v>0</v>
      </c>
      <c r="AR1266" s="18">
        <v>7.1</v>
      </c>
      <c r="AS1266" s="20">
        <v>100</v>
      </c>
      <c r="AT1266" s="20">
        <v>100</v>
      </c>
      <c r="AU1266" s="20">
        <v>70.31987966909</v>
      </c>
      <c r="AV1266" s="21">
        <v>7.77</v>
      </c>
      <c r="AW1266" s="21">
        <v>0</v>
      </c>
      <c r="AX1266" s="21">
        <v>0</v>
      </c>
      <c r="AY1266" s="116">
        <v>10.864420620849815</v>
      </c>
    </row>
    <row r="1267" spans="1:51" ht="15" x14ac:dyDescent="0.25">
      <c r="A1267" s="144">
        <v>2016</v>
      </c>
      <c r="B1267" s="77" t="s">
        <v>622</v>
      </c>
      <c r="C1267" s="78">
        <v>19</v>
      </c>
      <c r="D1267" s="77">
        <v>3555208</v>
      </c>
      <c r="E1267" s="78">
        <v>355520819</v>
      </c>
      <c r="F1267" s="78" t="str">
        <f t="shared" si="48"/>
        <v>3555208192016</v>
      </c>
      <c r="G1267" s="79">
        <v>1.5614024531451776E-2</v>
      </c>
      <c r="H1267" s="80">
        <f t="shared" si="47"/>
        <v>1923</v>
      </c>
      <c r="I1267" s="81">
        <v>1607</v>
      </c>
      <c r="J1267" s="82">
        <v>316</v>
      </c>
      <c r="K1267" s="83">
        <f>(H1267)/VLOOKUP(D1267,'Dados Base'!$B:$K,6,FALSE)</f>
        <v>12.561238487164413</v>
      </c>
      <c r="L1267" s="88">
        <f t="shared" si="49"/>
        <v>83.567342693707744</v>
      </c>
      <c r="M1267" s="85" t="s">
        <v>702</v>
      </c>
      <c r="N1267" s="86">
        <v>0.751</v>
      </c>
      <c r="O1267" s="87" t="s">
        <v>691</v>
      </c>
      <c r="P1267" s="87" t="s">
        <v>691</v>
      </c>
      <c r="Q1267" s="87" t="s">
        <v>691</v>
      </c>
      <c r="R1267" s="87" t="s">
        <v>691</v>
      </c>
      <c r="S1267" s="87" t="s">
        <v>691</v>
      </c>
      <c r="T1267" s="87" t="s">
        <v>691</v>
      </c>
      <c r="U1267" s="87" t="s">
        <v>691</v>
      </c>
      <c r="V1267" s="87" t="s">
        <v>691</v>
      </c>
      <c r="W1267" s="85">
        <v>2.29</v>
      </c>
      <c r="X1267" s="47">
        <v>3.9902250000000009E-3</v>
      </c>
      <c r="Y1267" s="9">
        <v>1.1499999999999999</v>
      </c>
      <c r="Z1267" s="10">
        <v>70.146538317757006</v>
      </c>
      <c r="AA1267" s="10">
        <v>18.845461682242995</v>
      </c>
      <c r="AB1267" s="11">
        <v>0</v>
      </c>
      <c r="AC1267" s="12">
        <v>0</v>
      </c>
      <c r="AD1267" s="153">
        <f>VLOOKUP(D1267,'Dados Base'!$B:$K,9,FALSE)*31536000/VLOOKUP($F1267,F:H,MATCH(H1266,F1266:AF1266,0),FALSE)</f>
        <v>18367.301092043683</v>
      </c>
      <c r="AE1267" s="153">
        <f>VLOOKUP(D1267,'Dados Base'!$B:$K,10,FALSE)*31536000/VLOOKUP($F1267,F:H,MATCH(H1266,F1266:AF1266,0),FALSE)</f>
        <v>1311.9500780031194</v>
      </c>
      <c r="AF1267" s="14">
        <v>79.680000000000007</v>
      </c>
      <c r="AG1267" s="15">
        <v>95.88</v>
      </c>
      <c r="AH1267" s="14">
        <v>77.989999999999995</v>
      </c>
      <c r="AI1267" s="14">
        <v>20.98</v>
      </c>
      <c r="AJ1267" s="14">
        <v>97.33</v>
      </c>
      <c r="AK1267" s="72">
        <f>(SUMIFS('Banco de Indicadores Mun. (2)'!I:I,'Banco de Indicadores Mun. (2)'!B:B,'Banco de Indicadores - Mun. (1)'!B1267,'Banco de Indicadores Mun. (2)'!A:A,'Banco de Indicadores - Mun. (1)'!A1267) / VLOOKUP(D1267,'Dados Base'!$B:$K,8,FALSE)) * 100</f>
        <v>17.606685714285717</v>
      </c>
      <c r="AL1267" s="72">
        <f>(SUMIFS('Banco de Indicadores Mun. (2)'!I:I,'Banco de Indicadores Mun. (2)'!B:B,'Banco de Indicadores - Mun. (1)'!B1267,'Banco de Indicadores Mun. (2)'!A:A,'Banco de Indicadores - Mun. (1)'!A1267) / VLOOKUP(D1267,'Dados Base'!$B:$K,9,FALSE)) * 100</f>
        <v>5.5020892857142849</v>
      </c>
      <c r="AM1267" s="72">
        <f>(SUMIFS('Banco de Indicadores Mun. (2)'!J:J,'Banco de Indicadores Mun. (2)'!B:B,'Banco de Indicadores - Mun. (1)'!B1267,'Banco de Indicadores Mun. (2)'!A:A,'Banco de Indicadores - Mun. (1)'!A1267) / VLOOKUP(D1267,'Dados Base'!$B:$K,7,FALSE)) * 100</f>
        <v>20.770074074074074</v>
      </c>
      <c r="AN1267" s="72">
        <f>(SUMIFS('Banco de Indicadores Mun. (2)'!K:K,'Banco de Indicadores Mun. (2)'!B:B,'Banco de Indicadores - Mun. (1)'!B1267,'Banco de Indicadores Mun. (2)'!A:A,'Banco de Indicadores - Mun. (1)'!A1267) / VLOOKUP(D1267,'Dados Base'!$B:$K,10,FALSE)) * 100</f>
        <v>6.9302500000000027</v>
      </c>
      <c r="AO1267" s="21">
        <v>0</v>
      </c>
      <c r="AP1267" s="125">
        <v>0</v>
      </c>
      <c r="AQ1267" s="17">
        <v>0</v>
      </c>
      <c r="AR1267" s="18">
        <v>8.3000000000000007</v>
      </c>
      <c r="AS1267" s="20">
        <v>91.651090342679126</v>
      </c>
      <c r="AT1267" s="20">
        <v>91.651090342679126</v>
      </c>
      <c r="AU1267" s="20">
        <v>78.823420439766508</v>
      </c>
      <c r="AV1267" s="21">
        <v>8.1999999999999993</v>
      </c>
      <c r="AW1267" s="21">
        <v>0</v>
      </c>
      <c r="AX1267" s="21">
        <v>0</v>
      </c>
      <c r="AY1267" s="116">
        <v>127.6268882080584</v>
      </c>
    </row>
    <row r="1268" spans="1:51" ht="15" x14ac:dyDescent="0.25">
      <c r="A1268" s="144">
        <v>2016</v>
      </c>
      <c r="B1268" s="77" t="s">
        <v>623</v>
      </c>
      <c r="C1268" s="78">
        <v>15</v>
      </c>
      <c r="D1268" s="77">
        <v>3555307</v>
      </c>
      <c r="E1268" s="78">
        <v>355530715</v>
      </c>
      <c r="F1268" s="78" t="str">
        <f t="shared" si="48"/>
        <v>3555307152016</v>
      </c>
      <c r="G1268" s="79">
        <v>-1.418356435546364</v>
      </c>
      <c r="H1268" s="80">
        <f t="shared" si="47"/>
        <v>1869</v>
      </c>
      <c r="I1268" s="81">
        <v>1386</v>
      </c>
      <c r="J1268" s="82">
        <v>483</v>
      </c>
      <c r="K1268" s="83">
        <f>(H1268)/VLOOKUP(D1268,'Dados Base'!$B:$K,6,FALSE)</f>
        <v>12.683224755700325</v>
      </c>
      <c r="L1268" s="88">
        <f t="shared" si="49"/>
        <v>74.157303370786522</v>
      </c>
      <c r="M1268" s="85" t="s">
        <v>702</v>
      </c>
      <c r="N1268" s="86">
        <v>0.73599999999999999</v>
      </c>
      <c r="O1268" s="87" t="s">
        <v>691</v>
      </c>
      <c r="P1268" s="87" t="s">
        <v>691</v>
      </c>
      <c r="Q1268" s="87" t="s">
        <v>691</v>
      </c>
      <c r="R1268" s="87" t="s">
        <v>691</v>
      </c>
      <c r="S1268" s="87" t="s">
        <v>691</v>
      </c>
      <c r="T1268" s="87" t="s">
        <v>691</v>
      </c>
      <c r="U1268" s="87" t="s">
        <v>691</v>
      </c>
      <c r="V1268" s="87" t="s">
        <v>691</v>
      </c>
      <c r="W1268" s="85">
        <v>0</v>
      </c>
      <c r="X1268" s="47">
        <v>4.2816648437500006E-3</v>
      </c>
      <c r="Y1268" s="9">
        <v>0.92</v>
      </c>
      <c r="Z1268" s="10">
        <v>64.363140000000001</v>
      </c>
      <c r="AA1268" s="10">
        <v>6.8628600000000004</v>
      </c>
      <c r="AB1268" s="11">
        <v>0</v>
      </c>
      <c r="AC1268" s="12">
        <v>0</v>
      </c>
      <c r="AD1268" s="153">
        <f>VLOOKUP(D1268,'Dados Base'!$B:$K,9,FALSE)*31536000/VLOOKUP($F1268,F:H,MATCH(H1267,F1267:AF1267,0),FALSE)</f>
        <v>18897.977528089887</v>
      </c>
      <c r="AE1268" s="153">
        <f>VLOOKUP(D1268,'Dados Base'!$B:$K,10,FALSE)*31536000/VLOOKUP($F1268,F:H,MATCH(H1267,F1267:AF1267,0),FALSE)</f>
        <v>2024.7833065810594</v>
      </c>
      <c r="AF1268" s="14">
        <v>87.97</v>
      </c>
      <c r="AG1268" s="15">
        <v>71.14</v>
      </c>
      <c r="AH1268" s="14">
        <v>85.76</v>
      </c>
      <c r="AI1268" s="14">
        <v>10.64</v>
      </c>
      <c r="AJ1268" s="14">
        <v>100</v>
      </c>
      <c r="AK1268" s="72">
        <f>(SUMIFS('Banco de Indicadores Mun. (2)'!I:I,'Banco de Indicadores Mun. (2)'!B:B,'Banco de Indicadores - Mun. (1)'!B1268,'Banco de Indicadores Mun. (2)'!A:A,'Banco de Indicadores - Mun. (1)'!A1268) / VLOOKUP(D1268,'Dados Base'!$B:$K,8,FALSE)) * 100</f>
        <v>22.154861111111106</v>
      </c>
      <c r="AL1268" s="72">
        <f>(SUMIFS('Banco de Indicadores Mun. (2)'!I:I,'Banco de Indicadores Mun. (2)'!B:B,'Banco de Indicadores - Mun. (1)'!B1268,'Banco de Indicadores Mun. (2)'!A:A,'Banco de Indicadores - Mun. (1)'!A1268) / VLOOKUP(D1268,'Dados Base'!$B:$K,9,FALSE)) * 100</f>
        <v>7.1212053571428555</v>
      </c>
      <c r="AM1268" s="72">
        <f>(SUMIFS('Banco de Indicadores Mun. (2)'!J:J,'Banco de Indicadores Mun. (2)'!B:B,'Banco de Indicadores - Mun. (1)'!B1268,'Banco de Indicadores Mun. (2)'!A:A,'Banco de Indicadores - Mun. (1)'!A1268) / VLOOKUP(D1268,'Dados Base'!$B:$K,7,FALSE)) * 100</f>
        <v>30.36441666666666</v>
      </c>
      <c r="AN1268" s="72">
        <f>(SUMIFS('Banco de Indicadores Mun. (2)'!K:K,'Banco de Indicadores Mun. (2)'!B:B,'Banco de Indicadores - Mun. (1)'!B1268,'Banco de Indicadores Mun. (2)'!A:A,'Banco de Indicadores - Mun. (1)'!A1268) / VLOOKUP(D1268,'Dados Base'!$B:$K,10,FALSE)) * 100</f>
        <v>5.7357499999999995</v>
      </c>
      <c r="AO1268" s="21">
        <v>0</v>
      </c>
      <c r="AP1268" s="125">
        <v>0</v>
      </c>
      <c r="AQ1268" s="17">
        <v>0</v>
      </c>
      <c r="AR1268" s="18">
        <v>8.6999999999999993</v>
      </c>
      <c r="AS1268" s="20">
        <v>100</v>
      </c>
      <c r="AT1268" s="20">
        <v>100</v>
      </c>
      <c r="AU1268" s="20">
        <v>90.364670204700531</v>
      </c>
      <c r="AV1268" s="21">
        <v>9.6999999999999993</v>
      </c>
      <c r="AW1268" s="21">
        <v>0</v>
      </c>
      <c r="AX1268" s="21">
        <v>0</v>
      </c>
      <c r="AY1268" s="116">
        <v>43.356966688081862</v>
      </c>
    </row>
    <row r="1269" spans="1:51" ht="15" x14ac:dyDescent="0.25">
      <c r="A1269" s="144">
        <v>2016</v>
      </c>
      <c r="B1269" s="77" t="s">
        <v>624</v>
      </c>
      <c r="C1269" s="78">
        <v>19</v>
      </c>
      <c r="D1269" s="77">
        <v>3555356</v>
      </c>
      <c r="E1269" s="78">
        <v>355535619</v>
      </c>
      <c r="F1269" s="78" t="str">
        <f t="shared" si="48"/>
        <v>3555356192016</v>
      </c>
      <c r="G1269" s="79">
        <v>1.6767173375888067</v>
      </c>
      <c r="H1269" s="80">
        <f t="shared" si="47"/>
        <v>5764</v>
      </c>
      <c r="I1269" s="81">
        <v>5312</v>
      </c>
      <c r="J1269" s="82">
        <v>452</v>
      </c>
      <c r="K1269" s="83">
        <f>(H1269)/VLOOKUP(D1269,'Dados Base'!$B:$K,6,FALSE)</f>
        <v>27.416286149162861</v>
      </c>
      <c r="L1269" s="88">
        <f t="shared" si="49"/>
        <v>92.158223455933381</v>
      </c>
      <c r="M1269" s="85" t="s">
        <v>702</v>
      </c>
      <c r="N1269" s="86">
        <v>0.7</v>
      </c>
      <c r="O1269" s="87" t="s">
        <v>691</v>
      </c>
      <c r="P1269" s="87" t="s">
        <v>691</v>
      </c>
      <c r="Q1269" s="87" t="s">
        <v>691</v>
      </c>
      <c r="R1269" s="87" t="s">
        <v>691</v>
      </c>
      <c r="S1269" s="87" t="s">
        <v>691</v>
      </c>
      <c r="T1269" s="87" t="s">
        <v>691</v>
      </c>
      <c r="U1269" s="87" t="s">
        <v>691</v>
      </c>
      <c r="V1269" s="87" t="s">
        <v>691</v>
      </c>
      <c r="W1269" s="85">
        <v>23.85</v>
      </c>
      <c r="X1269" s="47">
        <v>1.5010416666666667E-2</v>
      </c>
      <c r="Y1269" s="9">
        <v>3.85</v>
      </c>
      <c r="Z1269" s="10">
        <v>201.70296000000002</v>
      </c>
      <c r="AA1269" s="10">
        <v>94.919039999999995</v>
      </c>
      <c r="AB1269" s="11">
        <v>0</v>
      </c>
      <c r="AC1269" s="12">
        <v>0</v>
      </c>
      <c r="AD1269" s="153">
        <f>VLOOKUP(D1269,'Dados Base'!$B:$K,9,FALSE)*31536000/VLOOKUP($F1269,F:H,MATCH(H1268,F1268:AF1268,0),FALSE)</f>
        <v>8589.7848716169319</v>
      </c>
      <c r="AE1269" s="153">
        <f>VLOOKUP(D1269,'Dados Base'!$B:$K,10,FALSE)*31536000/VLOOKUP($F1269,F:H,MATCH(H1268,F1268:AF1268,0),FALSE)</f>
        <v>711.25607217210245</v>
      </c>
      <c r="AF1269" s="14">
        <v>100</v>
      </c>
      <c r="AG1269" s="15">
        <v>99.12</v>
      </c>
      <c r="AH1269" s="14">
        <v>100</v>
      </c>
      <c r="AI1269" s="14">
        <v>34.58</v>
      </c>
      <c r="AJ1269" s="14">
        <v>100</v>
      </c>
      <c r="AK1269" s="72">
        <f>(SUMIFS('Banco de Indicadores Mun. (2)'!I:I,'Banco de Indicadores Mun. (2)'!B:B,'Banco de Indicadores - Mun. (1)'!B1269,'Banco de Indicadores Mun. (2)'!A:A,'Banco de Indicadores - Mun. (1)'!A1269) / VLOOKUP(D1269,'Dados Base'!$B:$K,8,FALSE)) * 100</f>
        <v>27.510087719298248</v>
      </c>
      <c r="AL1269" s="72">
        <f>(SUMIFS('Banco de Indicadores Mun. (2)'!I:I,'Banco de Indicadores Mun. (2)'!B:B,'Banco de Indicadores - Mun. (1)'!B1269,'Banco de Indicadores Mun. (2)'!A:A,'Banco de Indicadores - Mun. (1)'!A1269) / VLOOKUP(D1269,'Dados Base'!$B:$K,9,FALSE)) * 100</f>
        <v>9.987738853503183</v>
      </c>
      <c r="AM1269" s="72">
        <f>(SUMIFS('Banco de Indicadores Mun. (2)'!J:J,'Banco de Indicadores Mun. (2)'!B:B,'Banco de Indicadores - Mun. (1)'!B1269,'Banco de Indicadores Mun. (2)'!A:A,'Banco de Indicadores - Mun. (1)'!A1269) / VLOOKUP(D1269,'Dados Base'!$B:$K,7,FALSE)) * 100</f>
        <v>31.27631818181818</v>
      </c>
      <c r="AN1269" s="72">
        <f>(SUMIFS('Banco de Indicadores Mun. (2)'!K:K,'Banco de Indicadores Mun. (2)'!B:B,'Banco de Indicadores - Mun. (1)'!B1269,'Banco de Indicadores Mun. (2)'!A:A,'Banco de Indicadores - Mun. (1)'!A1269) / VLOOKUP(D1269,'Dados Base'!$B:$K,10,FALSE)) * 100</f>
        <v>14.762846153846162</v>
      </c>
      <c r="AO1269" s="21">
        <v>0</v>
      </c>
      <c r="AP1269" s="125">
        <v>0</v>
      </c>
      <c r="AQ1269" s="17">
        <v>0</v>
      </c>
      <c r="AR1269" s="18">
        <v>7.4</v>
      </c>
      <c r="AS1269" s="20">
        <v>100</v>
      </c>
      <c r="AT1269" s="20">
        <v>100</v>
      </c>
      <c r="AU1269" s="20">
        <v>68</v>
      </c>
      <c r="AV1269" s="21">
        <v>7.92</v>
      </c>
      <c r="AW1269" s="21">
        <v>0</v>
      </c>
      <c r="AX1269" s="21">
        <v>0</v>
      </c>
      <c r="AY1269" s="116">
        <v>126.60941013185287</v>
      </c>
    </row>
    <row r="1270" spans="1:51" ht="15" x14ac:dyDescent="0.25">
      <c r="A1270" s="144">
        <v>2016</v>
      </c>
      <c r="B1270" s="77" t="s">
        <v>625</v>
      </c>
      <c r="C1270" s="78">
        <v>3</v>
      </c>
      <c r="D1270" s="77">
        <v>3555406</v>
      </c>
      <c r="E1270" s="78">
        <v>35554063</v>
      </c>
      <c r="F1270" s="78" t="str">
        <f t="shared" si="48"/>
        <v>355540632016</v>
      </c>
      <c r="G1270" s="79">
        <v>1.3379937272292253</v>
      </c>
      <c r="H1270" s="80">
        <f t="shared" si="47"/>
        <v>84872</v>
      </c>
      <c r="I1270" s="81">
        <v>82870</v>
      </c>
      <c r="J1270" s="82">
        <v>2002</v>
      </c>
      <c r="K1270" s="83">
        <f>(H1270)/VLOOKUP(D1270,'Dados Base'!$B:$K,6,FALSE)</f>
        <v>119.1821603100601</v>
      </c>
      <c r="L1270" s="88">
        <f t="shared" si="49"/>
        <v>97.641153737392784</v>
      </c>
      <c r="M1270" s="85" t="s">
        <v>702</v>
      </c>
      <c r="N1270" s="86">
        <v>0.751</v>
      </c>
      <c r="O1270" s="87" t="s">
        <v>691</v>
      </c>
      <c r="P1270" s="87" t="s">
        <v>691</v>
      </c>
      <c r="Q1270" s="87" t="s">
        <v>691</v>
      </c>
      <c r="R1270" s="87" t="s">
        <v>691</v>
      </c>
      <c r="S1270" s="87" t="s">
        <v>691</v>
      </c>
      <c r="T1270" s="87" t="s">
        <v>691</v>
      </c>
      <c r="U1270" s="87" t="s">
        <v>691</v>
      </c>
      <c r="V1270" s="87" t="s">
        <v>691</v>
      </c>
      <c r="W1270" s="85">
        <v>0</v>
      </c>
      <c r="X1270" s="47">
        <v>0.18763873074999998</v>
      </c>
      <c r="Y1270" s="9">
        <v>68.209999999999994</v>
      </c>
      <c r="Z1270" s="10">
        <v>919.97196147607656</v>
      </c>
      <c r="AA1270" s="10">
        <v>3684.2840385239238</v>
      </c>
      <c r="AB1270" s="11">
        <v>17</v>
      </c>
      <c r="AC1270" s="12">
        <v>0</v>
      </c>
      <c r="AD1270" s="153">
        <f>VLOOKUP(D1270,'Dados Base'!$B:$K,9,FALSE)*31536000/VLOOKUP($F1270,F:H,MATCH(H1269,F1269:AF1269,0),FALSE)</f>
        <v>14621.330945423697</v>
      </c>
      <c r="AE1270" s="153">
        <f>VLOOKUP(D1270,'Dados Base'!$B:$K,10,FALSE)*31536000/VLOOKUP($F1270,F:H,MATCH(H1269,F1269:AF1269,0),FALSE)</f>
        <v>1612.6194740314827</v>
      </c>
      <c r="AF1270" s="14">
        <v>72.63</v>
      </c>
      <c r="AG1270" s="15" t="s">
        <v>692</v>
      </c>
      <c r="AH1270" s="14">
        <v>30.13</v>
      </c>
      <c r="AI1270" s="14">
        <v>17.739999999999998</v>
      </c>
      <c r="AJ1270" s="14">
        <v>74.41</v>
      </c>
      <c r="AK1270" s="72">
        <f>(SUMIFS('Banco de Indicadores Mun. (2)'!I:I,'Banco de Indicadores Mun. (2)'!B:B,'Banco de Indicadores - Mun. (1)'!B1270,'Banco de Indicadores Mun. (2)'!A:A,'Banco de Indicadores - Mun. (1)'!A1270) / VLOOKUP(D1270,'Dados Base'!$B:$K,8,FALSE)) * 100</f>
        <v>5.6374269896193772</v>
      </c>
      <c r="AL1270" s="72">
        <f>(SUMIFS('Banco de Indicadores Mun. (2)'!I:I,'Banco de Indicadores Mun. (2)'!B:B,'Banco de Indicadores - Mun. (1)'!B1270,'Banco de Indicadores Mun. (2)'!A:A,'Banco de Indicadores - Mun. (1)'!A1270) / VLOOKUP(D1270,'Dados Base'!$B:$K,9,FALSE)) * 100</f>
        <v>2.0701606099110546</v>
      </c>
      <c r="AM1270" s="72">
        <f>(SUMIFS('Banco de Indicadores Mun. (2)'!J:J,'Banco de Indicadores Mun. (2)'!B:B,'Banco de Indicadores - Mun. (1)'!B1270,'Banco de Indicadores Mun. (2)'!A:A,'Banco de Indicadores - Mun. (1)'!A1270) / VLOOKUP(D1270,'Dados Base'!$B:$K,7,FALSE)) * 100</f>
        <v>8.0074797230464885</v>
      </c>
      <c r="AN1270" s="72">
        <f>(SUMIFS('Banco de Indicadores Mun. (2)'!K:K,'Banco de Indicadores Mun. (2)'!B:B,'Banco de Indicadores - Mun. (1)'!B1270,'Banco de Indicadores Mun. (2)'!A:A,'Banco de Indicadores - Mun. (1)'!A1270) / VLOOKUP(D1270,'Dados Base'!$B:$K,10,FALSE)) * 100</f>
        <v>0.11640552995391706</v>
      </c>
      <c r="AO1270" s="21">
        <v>1</v>
      </c>
      <c r="AP1270" s="125">
        <v>0</v>
      </c>
      <c r="AQ1270" s="17">
        <v>0</v>
      </c>
      <c r="AR1270" s="18">
        <v>9.4</v>
      </c>
      <c r="AS1270" s="20">
        <v>29.844876556696526</v>
      </c>
      <c r="AT1270" s="20">
        <v>29.725497050469734</v>
      </c>
      <c r="AU1270" s="20">
        <v>19.980903787193327</v>
      </c>
      <c r="AV1270" s="21">
        <v>3.74</v>
      </c>
      <c r="AW1270" s="21">
        <v>3</v>
      </c>
      <c r="AX1270" s="21">
        <v>0</v>
      </c>
      <c r="AY1270" s="116">
        <v>427.09146283222765</v>
      </c>
    </row>
    <row r="1271" spans="1:51" ht="15" x14ac:dyDescent="0.25">
      <c r="A1271" s="144">
        <v>2016</v>
      </c>
      <c r="B1271" s="77" t="s">
        <v>626</v>
      </c>
      <c r="C1271" s="78">
        <v>17</v>
      </c>
      <c r="D1271" s="77">
        <v>3555505</v>
      </c>
      <c r="E1271" s="78">
        <v>355550517</v>
      </c>
      <c r="F1271" s="78" t="str">
        <f t="shared" si="48"/>
        <v>3555505172016</v>
      </c>
      <c r="G1271" s="79">
        <v>0.60382321744543166</v>
      </c>
      <c r="H1271" s="80">
        <f t="shared" si="47"/>
        <v>4570</v>
      </c>
      <c r="I1271" s="81">
        <v>3356</v>
      </c>
      <c r="J1271" s="82">
        <v>1214</v>
      </c>
      <c r="K1271" s="83">
        <f>(H1271)/VLOOKUP(D1271,'Dados Base'!$B:$K,6,FALSE)</f>
        <v>16.129601524723821</v>
      </c>
      <c r="L1271" s="88">
        <f t="shared" si="49"/>
        <v>73.435448577680532</v>
      </c>
      <c r="M1271" s="85" t="s">
        <v>702</v>
      </c>
      <c r="N1271" s="86">
        <v>0.72699999999999998</v>
      </c>
      <c r="O1271" s="87" t="s">
        <v>691</v>
      </c>
      <c r="P1271" s="87" t="s">
        <v>691</v>
      </c>
      <c r="Q1271" s="87" t="s">
        <v>691</v>
      </c>
      <c r="R1271" s="87" t="s">
        <v>691</v>
      </c>
      <c r="S1271" s="87" t="s">
        <v>691</v>
      </c>
      <c r="T1271" s="87" t="s">
        <v>691</v>
      </c>
      <c r="U1271" s="87" t="s">
        <v>691</v>
      </c>
      <c r="V1271" s="87" t="s">
        <v>691</v>
      </c>
      <c r="W1271" s="85">
        <v>0</v>
      </c>
      <c r="X1271" s="47">
        <v>8.3319192708333333E-3</v>
      </c>
      <c r="Y1271" s="9">
        <v>2.41</v>
      </c>
      <c r="Z1271" s="10">
        <v>137.24410278026906</v>
      </c>
      <c r="AA1271" s="10">
        <v>48.299897219730944</v>
      </c>
      <c r="AB1271" s="11">
        <v>0</v>
      </c>
      <c r="AC1271" s="12">
        <v>0</v>
      </c>
      <c r="AD1271" s="153">
        <f>VLOOKUP(D1271,'Dados Base'!$B:$K,9,FALSE)*31536000/VLOOKUP($F1271,F:H,MATCH(H1270,F1270:AF1270,0),FALSE)</f>
        <v>17872.70021881838</v>
      </c>
      <c r="AE1271" s="153">
        <f>VLOOKUP(D1271,'Dados Base'!$B:$K,10,FALSE)*31536000/VLOOKUP($F1271,F:H,MATCH(H1270,F1270:AF1270,0),FALSE)</f>
        <v>1932.1838074398249</v>
      </c>
      <c r="AF1271" s="14">
        <v>70.010000000000005</v>
      </c>
      <c r="AG1271" s="15">
        <v>72.94</v>
      </c>
      <c r="AH1271" s="14">
        <v>67.78</v>
      </c>
      <c r="AI1271" s="14">
        <v>6.67</v>
      </c>
      <c r="AJ1271" s="14">
        <v>95.98</v>
      </c>
      <c r="AK1271" s="72">
        <f>(SUMIFS('Banco de Indicadores Mun. (2)'!I:I,'Banco de Indicadores Mun. (2)'!B:B,'Banco de Indicadores - Mun. (1)'!B1271,'Banco de Indicadores Mun. (2)'!A:A,'Banco de Indicadores - Mun. (1)'!A1271) / VLOOKUP(D1271,'Dados Base'!$B:$K,8,FALSE)) * 100</f>
        <v>30.902160583941608</v>
      </c>
      <c r="AL1271" s="72">
        <f>(SUMIFS('Banco de Indicadores Mun. (2)'!I:I,'Banco de Indicadores Mun. (2)'!B:B,'Banco de Indicadores - Mun. (1)'!B1271,'Banco de Indicadores Mun. (2)'!A:A,'Banco de Indicadores - Mun. (1)'!A1271) / VLOOKUP(D1271,'Dados Base'!$B:$K,9,FALSE)) * 100</f>
        <v>16.345930501930507</v>
      </c>
      <c r="AM1271" s="72">
        <f>(SUMIFS('Banco de Indicadores Mun. (2)'!J:J,'Banco de Indicadores Mun. (2)'!B:B,'Banco de Indicadores - Mun. (1)'!B1271,'Banco de Indicadores Mun. (2)'!A:A,'Banco de Indicadores - Mun. (1)'!A1271) / VLOOKUP(D1271,'Dados Base'!$B:$K,7,FALSE)) * 100</f>
        <v>38.723834862385324</v>
      </c>
      <c r="AN1271" s="72">
        <f>(SUMIFS('Banco de Indicadores Mun. (2)'!K:K,'Banco de Indicadores Mun. (2)'!B:B,'Banco de Indicadores - Mun. (1)'!B1271,'Banco de Indicadores Mun. (2)'!A:A,'Banco de Indicadores - Mun. (1)'!A1271) / VLOOKUP(D1271,'Dados Base'!$B:$K,10,FALSE)) * 100</f>
        <v>0.4534999999999999</v>
      </c>
      <c r="AO1271" s="21">
        <v>0</v>
      </c>
      <c r="AP1271" s="125">
        <v>0</v>
      </c>
      <c r="AQ1271" s="17">
        <v>0</v>
      </c>
      <c r="AR1271" s="18">
        <v>7.1</v>
      </c>
      <c r="AS1271" s="20">
        <v>89.118086696562031</v>
      </c>
      <c r="AT1271" s="20">
        <v>89.118086696562031</v>
      </c>
      <c r="AU1271" s="20">
        <v>73.968494147085892</v>
      </c>
      <c r="AV1271" s="21">
        <v>7.94</v>
      </c>
      <c r="AW1271" s="21">
        <v>0</v>
      </c>
      <c r="AX1271" s="21">
        <v>0</v>
      </c>
      <c r="AY1271" s="116">
        <v>0</v>
      </c>
    </row>
    <row r="1272" spans="1:51" ht="15" x14ac:dyDescent="0.25">
      <c r="A1272" s="144">
        <v>2016</v>
      </c>
      <c r="B1272" s="77" t="s">
        <v>627</v>
      </c>
      <c r="C1272" s="78">
        <v>15</v>
      </c>
      <c r="D1272" s="77">
        <v>3555604</v>
      </c>
      <c r="E1272" s="78">
        <v>355560415</v>
      </c>
      <c r="F1272" s="78" t="str">
        <f t="shared" si="48"/>
        <v>3555604152016</v>
      </c>
      <c r="G1272" s="79">
        <v>0.31991172213257091</v>
      </c>
      <c r="H1272" s="80">
        <f t="shared" si="47"/>
        <v>9607</v>
      </c>
      <c r="I1272" s="81">
        <v>8994</v>
      </c>
      <c r="J1272" s="82">
        <v>613</v>
      </c>
      <c r="K1272" s="83">
        <f>(H1272)/VLOOKUP(D1272,'Dados Base'!$B:$K,6,FALSE)</f>
        <v>38.091273145394709</v>
      </c>
      <c r="L1272" s="88">
        <f t="shared" si="49"/>
        <v>93.619235973769122</v>
      </c>
      <c r="M1272" s="85" t="s">
        <v>702</v>
      </c>
      <c r="N1272" s="86">
        <v>0.72099999999999997</v>
      </c>
      <c r="O1272" s="87" t="s">
        <v>691</v>
      </c>
      <c r="P1272" s="87" t="s">
        <v>691</v>
      </c>
      <c r="Q1272" s="87" t="s">
        <v>691</v>
      </c>
      <c r="R1272" s="87" t="s">
        <v>691</v>
      </c>
      <c r="S1272" s="87" t="s">
        <v>691</v>
      </c>
      <c r="T1272" s="87" t="s">
        <v>691</v>
      </c>
      <c r="U1272" s="87" t="s">
        <v>691</v>
      </c>
      <c r="V1272" s="87" t="s">
        <v>691</v>
      </c>
      <c r="W1272" s="85">
        <v>0</v>
      </c>
      <c r="X1272" s="47">
        <v>2.5018229166666666E-2</v>
      </c>
      <c r="Y1272" s="9">
        <v>6.51</v>
      </c>
      <c r="Z1272" s="10">
        <v>462.024</v>
      </c>
      <c r="AA1272" s="10">
        <v>40.176000000000002</v>
      </c>
      <c r="AB1272" s="11">
        <v>2</v>
      </c>
      <c r="AC1272" s="12">
        <v>0</v>
      </c>
      <c r="AD1272" s="153">
        <f>VLOOKUP(D1272,'Dados Base'!$B:$K,9,FALSE)*31536000/VLOOKUP($F1272,F:H,MATCH(H1271,F1271:AF1271,0),FALSE)</f>
        <v>6466.7346726345377</v>
      </c>
      <c r="AE1272" s="153">
        <f>VLOOKUP(D1272,'Dados Base'!$B:$K,10,FALSE)*31536000/VLOOKUP($F1272,F:H,MATCH(H1271,F1271:AF1271,0),FALSE)</f>
        <v>689.34735088997616</v>
      </c>
      <c r="AF1272" s="14">
        <v>100</v>
      </c>
      <c r="AG1272" s="15">
        <v>100</v>
      </c>
      <c r="AH1272" s="14">
        <v>100</v>
      </c>
      <c r="AI1272" s="14">
        <v>0</v>
      </c>
      <c r="AJ1272" s="14">
        <v>100</v>
      </c>
      <c r="AK1272" s="72">
        <f>(SUMIFS('Banco de Indicadores Mun. (2)'!I:I,'Banco de Indicadores Mun. (2)'!B:B,'Banco de Indicadores - Mun. (1)'!B1272,'Banco de Indicadores Mun. (2)'!A:A,'Banco de Indicadores - Mun. (1)'!A1272) / VLOOKUP(D1272,'Dados Base'!$B:$K,8,FALSE)) * 100</f>
        <v>8.5433968253968242</v>
      </c>
      <c r="AL1272" s="72">
        <f>(SUMIFS('Banco de Indicadores Mun. (2)'!I:I,'Banco de Indicadores Mun. (2)'!B:B,'Banco de Indicadores - Mun. (1)'!B1272,'Banco de Indicadores Mun. (2)'!A:A,'Banco de Indicadores - Mun. (1)'!A1272) / VLOOKUP(D1272,'Dados Base'!$B:$K,9,FALSE)) * 100</f>
        <v>2.7321522842639596</v>
      </c>
      <c r="AM1272" s="72">
        <f>(SUMIFS('Banco de Indicadores Mun. (2)'!J:J,'Banco de Indicadores Mun. (2)'!B:B,'Banco de Indicadores - Mun. (1)'!B1272,'Banco de Indicadores Mun. (2)'!A:A,'Banco de Indicadores - Mun. (1)'!A1272) / VLOOKUP(D1272,'Dados Base'!$B:$K,7,FALSE)) * 100</f>
        <v>2.2030476190476187</v>
      </c>
      <c r="AN1272" s="72">
        <f>(SUMIFS('Banco de Indicadores Mun. (2)'!K:K,'Banco de Indicadores Mun. (2)'!B:B,'Banco de Indicadores - Mun. (1)'!B1272,'Banco de Indicadores Mun. (2)'!A:A,'Banco de Indicadores - Mun. (1)'!A1272) / VLOOKUP(D1272,'Dados Base'!$B:$K,10,FALSE)) * 100</f>
        <v>21.224095238095238</v>
      </c>
      <c r="AO1272" s="21">
        <v>0</v>
      </c>
      <c r="AP1272" s="125">
        <v>0</v>
      </c>
      <c r="AQ1272" s="17">
        <v>0</v>
      </c>
      <c r="AR1272" s="18">
        <v>10</v>
      </c>
      <c r="AS1272" s="20">
        <v>100</v>
      </c>
      <c r="AT1272" s="20">
        <v>100</v>
      </c>
      <c r="AU1272" s="20">
        <v>92</v>
      </c>
      <c r="AV1272" s="21">
        <v>10</v>
      </c>
      <c r="AW1272" s="21">
        <v>2</v>
      </c>
      <c r="AX1272" s="21">
        <v>0</v>
      </c>
      <c r="AY1272" s="116">
        <v>0</v>
      </c>
    </row>
    <row r="1273" spans="1:51" ht="15" x14ac:dyDescent="0.25">
      <c r="A1273" s="144">
        <v>2016</v>
      </c>
      <c r="B1273" s="77" t="s">
        <v>628</v>
      </c>
      <c r="C1273" s="78">
        <v>19</v>
      </c>
      <c r="D1273" s="77">
        <v>3555703</v>
      </c>
      <c r="E1273" s="78">
        <v>355570319</v>
      </c>
      <c r="F1273" s="78" t="str">
        <f t="shared" si="48"/>
        <v>3555703192016</v>
      </c>
      <c r="G1273" s="79">
        <v>1.0885260477290437</v>
      </c>
      <c r="H1273" s="80">
        <f t="shared" si="47"/>
        <v>1686</v>
      </c>
      <c r="I1273" s="81">
        <v>1331</v>
      </c>
      <c r="J1273" s="82">
        <v>355</v>
      </c>
      <c r="K1273" s="83">
        <f>(H1273)/VLOOKUP(D1273,'Dados Base'!$B:$K,6,FALSE)</f>
        <v>21.301326595072645</v>
      </c>
      <c r="L1273" s="88">
        <f t="shared" si="49"/>
        <v>78.944246737841041</v>
      </c>
      <c r="M1273" s="85" t="s">
        <v>702</v>
      </c>
      <c r="N1273" s="86">
        <v>0.749</v>
      </c>
      <c r="O1273" s="87" t="s">
        <v>691</v>
      </c>
      <c r="P1273" s="87" t="s">
        <v>691</v>
      </c>
      <c r="Q1273" s="87" t="s">
        <v>691</v>
      </c>
      <c r="R1273" s="87" t="s">
        <v>691</v>
      </c>
      <c r="S1273" s="87" t="s">
        <v>691</v>
      </c>
      <c r="T1273" s="87" t="s">
        <v>691</v>
      </c>
      <c r="U1273" s="87" t="s">
        <v>691</v>
      </c>
      <c r="V1273" s="87" t="s">
        <v>691</v>
      </c>
      <c r="W1273" s="85">
        <v>0</v>
      </c>
      <c r="X1273" s="47">
        <v>3.4246875000000002E-3</v>
      </c>
      <c r="Y1273" s="9">
        <v>0.95</v>
      </c>
      <c r="Z1273" s="10">
        <v>53.001306354009081</v>
      </c>
      <c r="AA1273" s="10">
        <v>20.276693645990925</v>
      </c>
      <c r="AB1273" s="11">
        <v>0</v>
      </c>
      <c r="AC1273" s="12">
        <v>0</v>
      </c>
      <c r="AD1273" s="153">
        <f>VLOOKUP(D1273,'Dados Base'!$B:$K,9,FALSE)*31536000/VLOOKUP($F1273,F:H,MATCH(H1272,F1272:AF1272,0),FALSE)</f>
        <v>11035.729537366547</v>
      </c>
      <c r="AE1273" s="153">
        <f>VLOOKUP(D1273,'Dados Base'!$B:$K,10,FALSE)*31536000/VLOOKUP($F1273,F:H,MATCH(H1272,F1272:AF1272,0),FALSE)</f>
        <v>935.23131672597833</v>
      </c>
      <c r="AF1273" s="14">
        <v>78</v>
      </c>
      <c r="AG1273" s="15">
        <v>79.36</v>
      </c>
      <c r="AH1273" s="14">
        <v>76.989999999999995</v>
      </c>
      <c r="AI1273" s="14">
        <v>9.8000000000000007</v>
      </c>
      <c r="AJ1273" s="14">
        <v>100</v>
      </c>
      <c r="AK1273" s="72">
        <f>(SUMIFS('Banco de Indicadores Mun. (2)'!I:I,'Banco de Indicadores Mun. (2)'!B:B,'Banco de Indicadores - Mun. (1)'!B1273,'Banco de Indicadores Mun. (2)'!A:A,'Banco de Indicadores - Mun. (1)'!A1273) / VLOOKUP(D1273,'Dados Base'!$B:$K,8,FALSE)) * 100</f>
        <v>2.1765789473684212</v>
      </c>
      <c r="AL1273" s="72">
        <f>(SUMIFS('Banco de Indicadores Mun. (2)'!I:I,'Banco de Indicadores Mun. (2)'!B:B,'Banco de Indicadores - Mun. (1)'!B1273,'Banco de Indicadores Mun. (2)'!A:A,'Banco de Indicadores - Mun. (1)'!A1273) / VLOOKUP(D1273,'Dados Base'!$B:$K,9,FALSE)) * 100</f>
        <v>0.70093220338983064</v>
      </c>
      <c r="AM1273" s="72">
        <f>(SUMIFS('Banco de Indicadores Mun. (2)'!J:J,'Banco de Indicadores Mun. (2)'!B:B,'Banco de Indicadores - Mun. (1)'!B1273,'Banco de Indicadores Mun. (2)'!A:A,'Banco de Indicadores - Mun. (1)'!A1273) / VLOOKUP(D1273,'Dados Base'!$B:$K,7,FALSE)) * 100</f>
        <v>0</v>
      </c>
      <c r="AN1273" s="72">
        <f>(SUMIFS('Banco de Indicadores Mun. (2)'!K:K,'Banco de Indicadores Mun. (2)'!B:B,'Banco de Indicadores - Mun. (1)'!B1273,'Banco de Indicadores Mun. (2)'!A:A,'Banco de Indicadores - Mun. (1)'!A1273) / VLOOKUP(D1273,'Dados Base'!$B:$K,10,FALSE)) * 100</f>
        <v>8.2710000000000026</v>
      </c>
      <c r="AO1273" s="21">
        <v>0</v>
      </c>
      <c r="AP1273" s="125">
        <v>0</v>
      </c>
      <c r="AQ1273" s="17">
        <v>0</v>
      </c>
      <c r="AR1273" s="18">
        <v>8.6999999999999993</v>
      </c>
      <c r="AS1273" s="20">
        <v>96.444780635400903</v>
      </c>
      <c r="AT1273" s="20">
        <v>96.444780635400903</v>
      </c>
      <c r="AU1273" s="20">
        <v>72.329084246307318</v>
      </c>
      <c r="AV1273" s="21">
        <v>7.85</v>
      </c>
      <c r="AW1273" s="21">
        <v>0</v>
      </c>
      <c r="AX1273" s="21">
        <v>0</v>
      </c>
      <c r="AY1273" s="116">
        <v>118.4224838032667</v>
      </c>
    </row>
    <row r="1274" spans="1:51" ht="15" x14ac:dyDescent="0.25">
      <c r="A1274" s="144">
        <v>2016</v>
      </c>
      <c r="B1274" s="77" t="s">
        <v>629</v>
      </c>
      <c r="C1274" s="78">
        <v>15</v>
      </c>
      <c r="D1274" s="77">
        <v>3555802</v>
      </c>
      <c r="E1274" s="78">
        <v>355580215</v>
      </c>
      <c r="F1274" s="78" t="str">
        <f t="shared" si="48"/>
        <v>3555802152016</v>
      </c>
      <c r="G1274" s="79">
        <v>-0.18073906517904748</v>
      </c>
      <c r="H1274" s="80">
        <f t="shared" si="47"/>
        <v>8710</v>
      </c>
      <c r="I1274" s="81">
        <v>7496</v>
      </c>
      <c r="J1274" s="82">
        <v>1214</v>
      </c>
      <c r="K1274" s="83">
        <f>(H1274)/VLOOKUP(D1274,'Dados Base'!$B:$K,6,FALSE)</f>
        <v>41.620872556983798</v>
      </c>
      <c r="L1274" s="88">
        <f t="shared" si="49"/>
        <v>86.061997703788748</v>
      </c>
      <c r="M1274" s="85" t="s">
        <v>702</v>
      </c>
      <c r="N1274" s="86">
        <v>0.746</v>
      </c>
      <c r="O1274" s="87" t="s">
        <v>691</v>
      </c>
      <c r="P1274" s="87" t="s">
        <v>691</v>
      </c>
      <c r="Q1274" s="87" t="s">
        <v>691</v>
      </c>
      <c r="R1274" s="87" t="s">
        <v>691</v>
      </c>
      <c r="S1274" s="87" t="s">
        <v>691</v>
      </c>
      <c r="T1274" s="87" t="s">
        <v>691</v>
      </c>
      <c r="U1274" s="87" t="s">
        <v>691</v>
      </c>
      <c r="V1274" s="87" t="s">
        <v>691</v>
      </c>
      <c r="W1274" s="85">
        <v>0</v>
      </c>
      <c r="X1274" s="47">
        <v>2.0949364583333331E-2</v>
      </c>
      <c r="Y1274" s="9">
        <v>5.39</v>
      </c>
      <c r="Z1274" s="10">
        <v>324.02915999999993</v>
      </c>
      <c r="AA1274" s="10">
        <v>91.392840000000007</v>
      </c>
      <c r="AB1274" s="11">
        <v>2</v>
      </c>
      <c r="AC1274" s="12">
        <v>0</v>
      </c>
      <c r="AD1274" s="153">
        <f>VLOOKUP(D1274,'Dados Base'!$B:$K,9,FALSE)*31536000/VLOOKUP($F1274,F:H,MATCH(H1273,F1273:AF1273,0),FALSE)</f>
        <v>5684.4454649827785</v>
      </c>
      <c r="AE1274" s="153">
        <f>VLOOKUP(D1274,'Dados Base'!$B:$K,10,FALSE)*31536000/VLOOKUP($F1274,F:H,MATCH(H1273,F1273:AF1273,0),FALSE)</f>
        <v>506.89322617680824</v>
      </c>
      <c r="AF1274" s="14">
        <v>92.36</v>
      </c>
      <c r="AG1274" s="15">
        <v>84.16</v>
      </c>
      <c r="AH1274" s="14">
        <v>91.84</v>
      </c>
      <c r="AI1274" s="14">
        <v>17.79</v>
      </c>
      <c r="AJ1274" s="14">
        <v>100</v>
      </c>
      <c r="AK1274" s="72">
        <f>(SUMIFS('Banco de Indicadores Mun. (2)'!I:I,'Banco de Indicadores Mun. (2)'!B:B,'Banco de Indicadores - Mun. (1)'!B1274,'Banco de Indicadores Mun. (2)'!A:A,'Banco de Indicadores - Mun. (1)'!A1274) / VLOOKUP(D1274,'Dados Base'!$B:$K,8,FALSE)) * 100</f>
        <v>38.88624489795918</v>
      </c>
      <c r="AL1274" s="72">
        <f>(SUMIFS('Banco de Indicadores Mun. (2)'!I:I,'Banco de Indicadores Mun. (2)'!B:B,'Banco de Indicadores - Mun. (1)'!B1274,'Banco de Indicadores Mun. (2)'!A:A,'Banco de Indicadores - Mun. (1)'!A1274) / VLOOKUP(D1274,'Dados Base'!$B:$K,9,FALSE)) * 100</f>
        <v>12.136471337579616</v>
      </c>
      <c r="AM1274" s="72">
        <f>(SUMIFS('Banco de Indicadores Mun. (2)'!J:J,'Banco de Indicadores Mun. (2)'!B:B,'Banco de Indicadores - Mun. (1)'!B1274,'Banco de Indicadores Mun. (2)'!A:A,'Banco de Indicadores - Mun. (1)'!A1274) / VLOOKUP(D1274,'Dados Base'!$B:$K,7,FALSE)) * 100</f>
        <v>52.890314285714283</v>
      </c>
      <c r="AN1274" s="72">
        <f>(SUMIFS('Banco de Indicadores Mun. (2)'!K:K,'Banco de Indicadores Mun. (2)'!B:B,'Banco de Indicadores - Mun. (1)'!B1274,'Banco de Indicadores Mun. (2)'!A:A,'Banco de Indicadores - Mun. (1)'!A1274) / VLOOKUP(D1274,'Dados Base'!$B:$K,10,FALSE)) * 100</f>
        <v>3.8760714285714286</v>
      </c>
      <c r="AO1274" s="21">
        <v>0</v>
      </c>
      <c r="AP1274" s="125">
        <v>0</v>
      </c>
      <c r="AQ1274" s="17">
        <v>0</v>
      </c>
      <c r="AR1274" s="18">
        <v>4.2</v>
      </c>
      <c r="AS1274" s="20">
        <v>100</v>
      </c>
      <c r="AT1274" s="20">
        <v>100</v>
      </c>
      <c r="AU1274" s="20">
        <v>78</v>
      </c>
      <c r="AV1274" s="21">
        <v>8.27</v>
      </c>
      <c r="AW1274" s="21">
        <v>0</v>
      </c>
      <c r="AX1274" s="21">
        <v>0</v>
      </c>
      <c r="AY1274" s="116">
        <v>13.2595907095432</v>
      </c>
    </row>
    <row r="1275" spans="1:51" ht="15" x14ac:dyDescent="0.25">
      <c r="A1275" s="144">
        <v>2016</v>
      </c>
      <c r="B1275" s="77" t="s">
        <v>630</v>
      </c>
      <c r="C1275" s="78">
        <v>16</v>
      </c>
      <c r="D1275" s="77">
        <v>3555901</v>
      </c>
      <c r="E1275" s="78">
        <v>355590116</v>
      </c>
      <c r="F1275" s="78" t="str">
        <f t="shared" si="48"/>
        <v>3555901162016</v>
      </c>
      <c r="G1275" s="79">
        <v>-0.69461218113808787</v>
      </c>
      <c r="H1275" s="80">
        <f t="shared" si="47"/>
        <v>1219</v>
      </c>
      <c r="I1275" s="81">
        <v>1117</v>
      </c>
      <c r="J1275" s="82">
        <v>102</v>
      </c>
      <c r="K1275" s="83">
        <f>(H1275)/VLOOKUP(D1275,'Dados Base'!$B:$K,6,FALSE)</f>
        <v>8.2599268193522146</v>
      </c>
      <c r="L1275" s="88">
        <f t="shared" si="49"/>
        <v>91.632485643970469</v>
      </c>
      <c r="M1275" s="85" t="s">
        <v>702</v>
      </c>
      <c r="N1275" s="86">
        <v>0.71199999999999997</v>
      </c>
      <c r="O1275" s="87" t="s">
        <v>691</v>
      </c>
      <c r="P1275" s="87" t="s">
        <v>691</v>
      </c>
      <c r="Q1275" s="87" t="s">
        <v>691</v>
      </c>
      <c r="R1275" s="87" t="s">
        <v>691</v>
      </c>
      <c r="S1275" s="87" t="s">
        <v>691</v>
      </c>
      <c r="T1275" s="87" t="s">
        <v>691</v>
      </c>
      <c r="U1275" s="87" t="s">
        <v>691</v>
      </c>
      <c r="V1275" s="87" t="s">
        <v>691</v>
      </c>
      <c r="W1275" s="85">
        <v>14.74</v>
      </c>
      <c r="X1275" s="47">
        <v>2.8957598958333332E-3</v>
      </c>
      <c r="Y1275" s="9">
        <v>0.74</v>
      </c>
      <c r="Z1275" s="10">
        <v>44.616901831238778</v>
      </c>
      <c r="AA1275" s="10">
        <v>12.191098168761224</v>
      </c>
      <c r="AB1275" s="11">
        <v>0</v>
      </c>
      <c r="AC1275" s="12">
        <v>0</v>
      </c>
      <c r="AD1275" s="153">
        <f>VLOOKUP(D1275,'Dados Base'!$B:$K,9,FALSE)*31536000/VLOOKUP($F1275,F:H,MATCH(H1274,F1274:AF1274,0),FALSE)</f>
        <v>28457.424118129613</v>
      </c>
      <c r="AE1275" s="153">
        <f>VLOOKUP(D1275,'Dados Base'!$B:$K,10,FALSE)*31536000/VLOOKUP($F1275,F:H,MATCH(H1274,F1274:AF1274,0),FALSE)</f>
        <v>2587.0385561936023</v>
      </c>
      <c r="AF1275" s="14">
        <v>91.22</v>
      </c>
      <c r="AG1275" s="15">
        <v>86.37</v>
      </c>
      <c r="AH1275" s="14">
        <v>91.22</v>
      </c>
      <c r="AI1275" s="14">
        <v>12.35</v>
      </c>
      <c r="AJ1275" s="14">
        <v>100</v>
      </c>
      <c r="AK1275" s="72">
        <f>(SUMIFS('Banco de Indicadores Mun. (2)'!I:I,'Banco de Indicadores Mun. (2)'!B:B,'Banco de Indicadores - Mun. (1)'!B1275,'Banco de Indicadores Mun. (2)'!A:A,'Banco de Indicadores - Mun. (1)'!A1275) / VLOOKUP(D1275,'Dados Base'!$B:$K,8,FALSE)) * 100</f>
        <v>1.7023333333333335</v>
      </c>
      <c r="AL1275" s="72">
        <f>(SUMIFS('Banco de Indicadores Mun. (2)'!I:I,'Banco de Indicadores Mun. (2)'!B:B,'Banco de Indicadores - Mun. (1)'!B1275,'Banco de Indicadores Mun. (2)'!A:A,'Banco de Indicadores - Mun. (1)'!A1275) / VLOOKUP(D1275,'Dados Base'!$B:$K,9,FALSE)) * 100</f>
        <v>0.69640909090909098</v>
      </c>
      <c r="AM1275" s="72">
        <f>(SUMIFS('Banco de Indicadores Mun. (2)'!J:J,'Banco de Indicadores Mun. (2)'!B:B,'Banco de Indicadores - Mun. (1)'!B1275,'Banco de Indicadores Mun. (2)'!A:A,'Banco de Indicadores - Mun. (1)'!A1275) / VLOOKUP(D1275,'Dados Base'!$B:$K,7,FALSE)) * 100</f>
        <v>1.3838285714285716</v>
      </c>
      <c r="AN1275" s="72">
        <f>(SUMIFS('Banco de Indicadores Mun. (2)'!K:K,'Banco de Indicadores Mun. (2)'!B:B,'Banco de Indicadores - Mun. (1)'!B1275,'Banco de Indicadores Mun. (2)'!A:A,'Banco de Indicadores - Mun. (1)'!A1275) / VLOOKUP(D1275,'Dados Base'!$B:$K,10,FALSE)) * 100</f>
        <v>2.817099999999999</v>
      </c>
      <c r="AO1275" s="21">
        <v>0</v>
      </c>
      <c r="AP1275" s="125">
        <v>0</v>
      </c>
      <c r="AQ1275" s="17">
        <v>0</v>
      </c>
      <c r="AR1275" s="18">
        <v>9.5</v>
      </c>
      <c r="AS1275" s="20">
        <v>80.969479353680427</v>
      </c>
      <c r="AT1275" s="20">
        <v>80.969479353680427</v>
      </c>
      <c r="AU1275" s="20">
        <v>78.539821559003627</v>
      </c>
      <c r="AV1275" s="21">
        <v>7.82</v>
      </c>
      <c r="AW1275" s="21">
        <v>0</v>
      </c>
      <c r="AX1275" s="21">
        <v>0</v>
      </c>
      <c r="AY1275" s="116">
        <v>97.283618163698037</v>
      </c>
    </row>
    <row r="1276" spans="1:51" ht="15" x14ac:dyDescent="0.25">
      <c r="A1276" s="144">
        <v>2016</v>
      </c>
      <c r="B1276" s="77" t="s">
        <v>631</v>
      </c>
      <c r="C1276" s="78">
        <v>16</v>
      </c>
      <c r="D1276" s="77">
        <v>3556008</v>
      </c>
      <c r="E1276" s="78">
        <v>355600816</v>
      </c>
      <c r="F1276" s="78" t="str">
        <f t="shared" si="48"/>
        <v>3556008162016</v>
      </c>
      <c r="G1276" s="79">
        <v>0.46241972993812386</v>
      </c>
      <c r="H1276" s="80">
        <f t="shared" si="47"/>
        <v>12997</v>
      </c>
      <c r="I1276" s="81">
        <v>11824</v>
      </c>
      <c r="J1276" s="82">
        <v>1173</v>
      </c>
      <c r="K1276" s="83">
        <f>(H1276)/VLOOKUP(D1276,'Dados Base'!$B:$K,6,FALSE)</f>
        <v>40.016626127651712</v>
      </c>
      <c r="L1276" s="88">
        <f t="shared" si="49"/>
        <v>90.97484034777257</v>
      </c>
      <c r="M1276" s="85" t="s">
        <v>702</v>
      </c>
      <c r="N1276" s="86">
        <v>0.745</v>
      </c>
      <c r="O1276" s="87" t="s">
        <v>691</v>
      </c>
      <c r="P1276" s="87" t="s">
        <v>691</v>
      </c>
      <c r="Q1276" s="87" t="s">
        <v>691</v>
      </c>
      <c r="R1276" s="87" t="s">
        <v>691</v>
      </c>
      <c r="S1276" s="87" t="s">
        <v>691</v>
      </c>
      <c r="T1276" s="87" t="s">
        <v>691</v>
      </c>
      <c r="U1276" s="87" t="s">
        <v>691</v>
      </c>
      <c r="V1276" s="87" t="s">
        <v>691</v>
      </c>
      <c r="W1276" s="85">
        <v>0.44</v>
      </c>
      <c r="X1276" s="47">
        <v>3.9115569626157407E-2</v>
      </c>
      <c r="Y1276" s="9">
        <v>8.4600000000000009</v>
      </c>
      <c r="Z1276" s="10">
        <v>501.1848</v>
      </c>
      <c r="AA1276" s="10">
        <v>151.40520000000001</v>
      </c>
      <c r="AB1276" s="11">
        <v>3</v>
      </c>
      <c r="AC1276" s="12">
        <v>0</v>
      </c>
      <c r="AD1276" s="153">
        <f>VLOOKUP(D1276,'Dados Base'!$B:$K,9,FALSE)*31536000/VLOOKUP($F1276,F:H,MATCH(H1275,F1275:AF1275,0),FALSE)</f>
        <v>5920.4308686619988</v>
      </c>
      <c r="AE1276" s="153">
        <f>VLOOKUP(D1276,'Dados Base'!$B:$K,10,FALSE)*31536000/VLOOKUP($F1276,F:H,MATCH(H1275,F1275:AF1275,0),FALSE)</f>
        <v>558.07340155420479</v>
      </c>
      <c r="AF1276" s="14">
        <v>98.87</v>
      </c>
      <c r="AG1276" s="15">
        <v>88.49</v>
      </c>
      <c r="AH1276" s="14">
        <v>95.04</v>
      </c>
      <c r="AI1276" s="14">
        <v>7.9</v>
      </c>
      <c r="AJ1276" s="14">
        <v>98.87</v>
      </c>
      <c r="AK1276" s="72">
        <f>(SUMIFS('Banco de Indicadores Mun. (2)'!I:I,'Banco de Indicadores Mun. (2)'!B:B,'Banco de Indicadores - Mun. (1)'!B1276,'Banco de Indicadores Mun. (2)'!A:A,'Banco de Indicadores - Mun. (1)'!A1276) / VLOOKUP(D1276,'Dados Base'!$B:$K,8,FALSE)) * 100</f>
        <v>8.3627800000000008</v>
      </c>
      <c r="AL1276" s="72">
        <f>(SUMIFS('Banco de Indicadores Mun. (2)'!I:I,'Banco de Indicadores Mun. (2)'!B:B,'Banco de Indicadores - Mun. (1)'!B1276,'Banco de Indicadores Mun. (2)'!A:A,'Banco de Indicadores - Mun. (1)'!A1276) / VLOOKUP(D1276,'Dados Base'!$B:$K,9,FALSE)) * 100</f>
        <v>3.4273688524590176</v>
      </c>
      <c r="AM1276" s="72">
        <f>(SUMIFS('Banco de Indicadores Mun. (2)'!J:J,'Banco de Indicadores Mun. (2)'!B:B,'Banco de Indicadores - Mun. (1)'!B1276,'Banco de Indicadores Mun. (2)'!A:A,'Banco de Indicadores - Mun. (1)'!A1276) / VLOOKUP(D1276,'Dados Base'!$B:$K,7,FALSE)) * 100</f>
        <v>1.0624935064935064</v>
      </c>
      <c r="AN1276" s="72">
        <f>(SUMIFS('Banco de Indicadores Mun. (2)'!K:K,'Banco de Indicadores Mun. (2)'!B:B,'Banco de Indicadores - Mun. (1)'!B1276,'Banco de Indicadores Mun. (2)'!A:A,'Banco de Indicadores - Mun. (1)'!A1276) / VLOOKUP(D1276,'Dados Base'!$B:$K,10,FALSE)) * 100</f>
        <v>32.802869565217399</v>
      </c>
      <c r="AO1276" s="21">
        <v>0</v>
      </c>
      <c r="AP1276" s="125">
        <v>0</v>
      </c>
      <c r="AQ1276" s="17">
        <v>0</v>
      </c>
      <c r="AR1276" s="18">
        <v>9.5</v>
      </c>
      <c r="AS1276" s="20">
        <v>96</v>
      </c>
      <c r="AT1276" s="20">
        <v>96</v>
      </c>
      <c r="AU1276" s="20">
        <v>76.799338022341743</v>
      </c>
      <c r="AV1276" s="21">
        <v>8.23</v>
      </c>
      <c r="AW1276" s="21">
        <v>0</v>
      </c>
      <c r="AX1276" s="21">
        <v>0</v>
      </c>
      <c r="AY1276" s="116">
        <v>101.03342576295316</v>
      </c>
    </row>
    <row r="1277" spans="1:51" ht="15" x14ac:dyDescent="0.25">
      <c r="A1277" s="144">
        <v>2016</v>
      </c>
      <c r="B1277" s="77" t="s">
        <v>632</v>
      </c>
      <c r="C1277" s="78">
        <v>15</v>
      </c>
      <c r="D1277" s="77">
        <v>3556107</v>
      </c>
      <c r="E1277" s="78">
        <v>355610715</v>
      </c>
      <c r="F1277" s="78" t="str">
        <f t="shared" si="48"/>
        <v>3556107152016</v>
      </c>
      <c r="G1277" s="79">
        <v>1.8847998320970172</v>
      </c>
      <c r="H1277" s="80">
        <f t="shared" si="47"/>
        <v>12106</v>
      </c>
      <c r="I1277" s="81">
        <v>11185</v>
      </c>
      <c r="J1277" s="82">
        <v>921</v>
      </c>
      <c r="K1277" s="83">
        <f>(H1277)/VLOOKUP(D1277,'Dados Base'!$B:$K,6,FALSE)</f>
        <v>81.133972253870382</v>
      </c>
      <c r="L1277" s="88">
        <f t="shared" si="49"/>
        <v>92.39220221377829</v>
      </c>
      <c r="M1277" s="85" t="s">
        <v>702</v>
      </c>
      <c r="N1277" s="86">
        <v>0.73499999999999999</v>
      </c>
      <c r="O1277" s="87" t="s">
        <v>691</v>
      </c>
      <c r="P1277" s="87" t="s">
        <v>691</v>
      </c>
      <c r="Q1277" s="87" t="s">
        <v>691</v>
      </c>
      <c r="R1277" s="87" t="s">
        <v>691</v>
      </c>
      <c r="S1277" s="87" t="s">
        <v>691</v>
      </c>
      <c r="T1277" s="87" t="s">
        <v>691</v>
      </c>
      <c r="U1277" s="87" t="s">
        <v>691</v>
      </c>
      <c r="V1277" s="87" t="s">
        <v>691</v>
      </c>
      <c r="W1277" s="85">
        <v>0</v>
      </c>
      <c r="X1277" s="47">
        <v>3.6850439814814812E-2</v>
      </c>
      <c r="Y1277" s="9">
        <v>8.06</v>
      </c>
      <c r="Z1277" s="10">
        <v>546.95519999999999</v>
      </c>
      <c r="AA1277" s="10">
        <v>74.584800000000001</v>
      </c>
      <c r="AB1277" s="11">
        <v>0</v>
      </c>
      <c r="AC1277" s="12">
        <v>0</v>
      </c>
      <c r="AD1277" s="153">
        <f>VLOOKUP(D1277,'Dados Base'!$B:$K,9,FALSE)*31536000/VLOOKUP($F1277,F:H,MATCH(H1276,F1276:AF1276,0),FALSE)</f>
        <v>2943.6378655212293</v>
      </c>
      <c r="AE1277" s="153">
        <f>VLOOKUP(D1277,'Dados Base'!$B:$K,10,FALSE)*31536000/VLOOKUP($F1277,F:H,MATCH(H1276,F1276:AF1276,0),FALSE)</f>
        <v>260.49892615232108</v>
      </c>
      <c r="AF1277" s="14">
        <v>100</v>
      </c>
      <c r="AG1277" s="15">
        <v>91.28</v>
      </c>
      <c r="AH1277" s="14">
        <v>99.93</v>
      </c>
      <c r="AI1277" s="14">
        <v>12.06</v>
      </c>
      <c r="AJ1277" s="14">
        <v>100</v>
      </c>
      <c r="AK1277" s="72">
        <f>(SUMIFS('Banco de Indicadores Mun. (2)'!I:I,'Banco de Indicadores Mun. (2)'!B:B,'Banco de Indicadores - Mun. (1)'!B1277,'Banco de Indicadores Mun. (2)'!A:A,'Banco de Indicadores - Mun. (1)'!A1277) / VLOOKUP(D1277,'Dados Base'!$B:$K,8,FALSE)) * 100</f>
        <v>40.105694444444445</v>
      </c>
      <c r="AL1277" s="72">
        <f>(SUMIFS('Banco de Indicadores Mun. (2)'!I:I,'Banco de Indicadores Mun. (2)'!B:B,'Banco de Indicadores - Mun. (1)'!B1277,'Banco de Indicadores Mun. (2)'!A:A,'Banco de Indicadores - Mun. (1)'!A1277) / VLOOKUP(D1277,'Dados Base'!$B:$K,9,FALSE)) * 100</f>
        <v>12.777035398230089</v>
      </c>
      <c r="AM1277" s="72">
        <f>(SUMIFS('Banco de Indicadores Mun. (2)'!J:J,'Banco de Indicadores Mun. (2)'!B:B,'Banco de Indicadores - Mun. (1)'!B1277,'Banco de Indicadores Mun. (2)'!A:A,'Banco de Indicadores - Mun. (1)'!A1277) / VLOOKUP(D1277,'Dados Base'!$B:$K,7,FALSE)) * 100</f>
        <v>45.137384615384612</v>
      </c>
      <c r="AN1277" s="72">
        <f>(SUMIFS('Banco de Indicadores Mun. (2)'!K:K,'Banco de Indicadores Mun. (2)'!B:B,'Banco de Indicadores - Mun. (1)'!B1277,'Banco de Indicadores Mun. (2)'!A:A,'Banco de Indicadores - Mun. (1)'!A1277) / VLOOKUP(D1277,'Dados Base'!$B:$K,10,FALSE)) * 100</f>
        <v>27.023299999999999</v>
      </c>
      <c r="AO1277" s="21">
        <v>0</v>
      </c>
      <c r="AP1277" s="125">
        <v>0</v>
      </c>
      <c r="AQ1277" s="17">
        <v>0</v>
      </c>
      <c r="AR1277" s="18">
        <v>8.6</v>
      </c>
      <c r="AS1277" s="20">
        <v>100</v>
      </c>
      <c r="AT1277" s="20">
        <v>100</v>
      </c>
      <c r="AU1277" s="20">
        <v>88</v>
      </c>
      <c r="AV1277" s="21">
        <v>10</v>
      </c>
      <c r="AW1277" s="21">
        <v>0</v>
      </c>
      <c r="AX1277" s="21">
        <v>0</v>
      </c>
      <c r="AY1277" s="116">
        <v>0</v>
      </c>
    </row>
    <row r="1278" spans="1:51" ht="15" x14ac:dyDescent="0.25">
      <c r="A1278" s="144">
        <v>2016</v>
      </c>
      <c r="B1278" s="77" t="s">
        <v>633</v>
      </c>
      <c r="C1278" s="78">
        <v>5</v>
      </c>
      <c r="D1278" s="77">
        <v>3556206</v>
      </c>
      <c r="E1278" s="78">
        <v>35562065</v>
      </c>
      <c r="F1278" s="78" t="str">
        <f t="shared" si="48"/>
        <v>355620652016</v>
      </c>
      <c r="G1278" s="79">
        <v>2.0429541389198613</v>
      </c>
      <c r="H1278" s="80">
        <f t="shared" si="47"/>
        <v>118947</v>
      </c>
      <c r="I1278" s="81">
        <v>113535</v>
      </c>
      <c r="J1278" s="82">
        <v>5412</v>
      </c>
      <c r="K1278" s="83">
        <f>(H1278)/VLOOKUP(D1278,'Dados Base'!$B:$K,6,FALSE)</f>
        <v>800.82811553221575</v>
      </c>
      <c r="L1278" s="88">
        <f t="shared" si="49"/>
        <v>95.450074402885321</v>
      </c>
      <c r="M1278" s="85" t="s">
        <v>702</v>
      </c>
      <c r="N1278" s="86">
        <v>0.81899999999999995</v>
      </c>
      <c r="O1278" s="87" t="s">
        <v>691</v>
      </c>
      <c r="P1278" s="87" t="s">
        <v>691</v>
      </c>
      <c r="Q1278" s="87" t="s">
        <v>691</v>
      </c>
      <c r="R1278" s="87" t="s">
        <v>691</v>
      </c>
      <c r="S1278" s="87" t="s">
        <v>691</v>
      </c>
      <c r="T1278" s="87" t="s">
        <v>691</v>
      </c>
      <c r="U1278" s="87" t="s">
        <v>691</v>
      </c>
      <c r="V1278" s="87" t="s">
        <v>691</v>
      </c>
      <c r="W1278" s="85">
        <v>0</v>
      </c>
      <c r="X1278" s="47">
        <v>0.3739843740451389</v>
      </c>
      <c r="Y1278" s="9">
        <v>104.63</v>
      </c>
      <c r="Z1278" s="10">
        <v>5426.99298</v>
      </c>
      <c r="AA1278" s="10">
        <v>850.61502000000007</v>
      </c>
      <c r="AB1278" s="11">
        <v>20</v>
      </c>
      <c r="AC1278" s="12">
        <v>0</v>
      </c>
      <c r="AD1278" s="153">
        <f>VLOOKUP(D1278,'Dados Base'!$B:$K,9,FALSE)*31536000/VLOOKUP($F1278,F:H,MATCH(H1277,F1277:AF1277,0),FALSE)</f>
        <v>487.8327322252768</v>
      </c>
      <c r="AE1278" s="153">
        <f>VLOOKUP(D1278,'Dados Base'!$B:$K,10,FALSE)*31536000/VLOOKUP($F1278,F:H,MATCH(H1277,F1277:AF1277,0),FALSE)</f>
        <v>66.281621226260427</v>
      </c>
      <c r="AF1278" s="14">
        <v>90.25</v>
      </c>
      <c r="AG1278" s="15">
        <v>100</v>
      </c>
      <c r="AH1278" s="14">
        <v>86.44</v>
      </c>
      <c r="AI1278" s="14">
        <v>35.770000000000003</v>
      </c>
      <c r="AJ1278" s="14">
        <v>94.84</v>
      </c>
      <c r="AK1278" s="72">
        <f>(SUMIFS('Banco de Indicadores Mun. (2)'!I:I,'Banco de Indicadores Mun. (2)'!B:B,'Banco de Indicadores - Mun. (1)'!B1278,'Banco de Indicadores Mun. (2)'!A:A,'Banco de Indicadores - Mun. (1)'!A1278) / VLOOKUP(D1278,'Dados Base'!$B:$K,8,FALSE)) * 100</f>
        <v>64.745957142857137</v>
      </c>
      <c r="AL1278" s="72">
        <f>(SUMIFS('Banco de Indicadores Mun. (2)'!I:I,'Banco de Indicadores Mun. (2)'!B:B,'Banco de Indicadores - Mun. (1)'!B1278,'Banco de Indicadores Mun. (2)'!A:A,'Banco de Indicadores - Mun. (1)'!A1278) / VLOOKUP(D1278,'Dados Base'!$B:$K,9,FALSE)) * 100</f>
        <v>24.63161413043478</v>
      </c>
      <c r="AM1278" s="72">
        <f>(SUMIFS('Banco de Indicadores Mun. (2)'!J:J,'Banco de Indicadores Mun. (2)'!B:B,'Banco de Indicadores - Mun. (1)'!B1278,'Banco de Indicadores Mun. (2)'!A:A,'Banco de Indicadores - Mun. (1)'!A1278) / VLOOKUP(D1278,'Dados Base'!$B:$K,7,FALSE)) * 100</f>
        <v>67.150666666666666</v>
      </c>
      <c r="AN1278" s="72">
        <f>(SUMIFS('Banco de Indicadores Mun. (2)'!K:K,'Banco de Indicadores Mun. (2)'!B:B,'Banco de Indicadores - Mun. (1)'!B1278,'Banco de Indicadores Mun. (2)'!A:A,'Banco de Indicadores - Mun. (1)'!A1278) / VLOOKUP(D1278,'Dados Base'!$B:$K,10,FALSE)) * 100</f>
        <v>60.417479999999991</v>
      </c>
      <c r="AO1278" s="21">
        <v>0</v>
      </c>
      <c r="AP1278" s="125">
        <v>0</v>
      </c>
      <c r="AQ1278" s="17">
        <v>0</v>
      </c>
      <c r="AR1278" s="18">
        <v>9.5</v>
      </c>
      <c r="AS1278" s="20">
        <v>91</v>
      </c>
      <c r="AT1278" s="20">
        <v>90.999999999999986</v>
      </c>
      <c r="AU1278" s="20">
        <v>86.450013763204069</v>
      </c>
      <c r="AV1278" s="21">
        <v>9.56</v>
      </c>
      <c r="AW1278" s="21">
        <v>3</v>
      </c>
      <c r="AX1278" s="21">
        <v>0</v>
      </c>
      <c r="AY1278" s="116">
        <v>70.935771227698524</v>
      </c>
    </row>
    <row r="1279" spans="1:51" ht="15" x14ac:dyDescent="0.25">
      <c r="A1279" s="144">
        <v>2016</v>
      </c>
      <c r="B1279" s="77" t="s">
        <v>634</v>
      </c>
      <c r="C1279" s="78">
        <v>19</v>
      </c>
      <c r="D1279" s="77">
        <v>3556305</v>
      </c>
      <c r="E1279" s="78">
        <v>355630519</v>
      </c>
      <c r="F1279" s="78" t="str">
        <f t="shared" si="48"/>
        <v>3556305192016</v>
      </c>
      <c r="G1279" s="79">
        <v>1.1744927244832004</v>
      </c>
      <c r="H1279" s="80">
        <f t="shared" si="47"/>
        <v>23438</v>
      </c>
      <c r="I1279" s="81">
        <v>22687</v>
      </c>
      <c r="J1279" s="82">
        <v>751</v>
      </c>
      <c r="K1279" s="83">
        <f>(H1279)/VLOOKUP(D1279,'Dados Base'!$B:$K,6,FALSE)</f>
        <v>27.292840840281336</v>
      </c>
      <c r="L1279" s="88">
        <f t="shared" si="49"/>
        <v>96.795801689563959</v>
      </c>
      <c r="M1279" s="85" t="s">
        <v>702</v>
      </c>
      <c r="N1279" s="86">
        <v>0.72499999999999998</v>
      </c>
      <c r="O1279" s="87" t="s">
        <v>691</v>
      </c>
      <c r="P1279" s="87" t="s">
        <v>691</v>
      </c>
      <c r="Q1279" s="87" t="s">
        <v>691</v>
      </c>
      <c r="R1279" s="87" t="s">
        <v>691</v>
      </c>
      <c r="S1279" s="87" t="s">
        <v>691</v>
      </c>
      <c r="T1279" s="87" t="s">
        <v>691</v>
      </c>
      <c r="U1279" s="87" t="s">
        <v>691</v>
      </c>
      <c r="V1279" s="87" t="s">
        <v>691</v>
      </c>
      <c r="W1279" s="85">
        <v>5.92</v>
      </c>
      <c r="X1279" s="47">
        <v>6.8277009930555549E-2</v>
      </c>
      <c r="Y1279" s="9">
        <v>16.850000000000001</v>
      </c>
      <c r="Z1279" s="10">
        <v>973.08377999999993</v>
      </c>
      <c r="AA1279" s="10">
        <v>326.96622000000002</v>
      </c>
      <c r="AB1279" s="11">
        <v>2</v>
      </c>
      <c r="AC1279" s="12">
        <v>0</v>
      </c>
      <c r="AD1279" s="153">
        <f>VLOOKUP(D1279,'Dados Base'!$B:$K,9,FALSE)*31536000/VLOOKUP($F1279,F:H,MATCH(H1278,F1278:AF1278,0),FALSE)</f>
        <v>8369.0553801518909</v>
      </c>
      <c r="AE1279" s="153">
        <f>VLOOKUP(D1279,'Dados Base'!$B:$K,10,FALSE)*31536000/VLOOKUP($F1279,F:H,MATCH(H1278,F1278:AF1278,0),FALSE)</f>
        <v>861.1246693403873</v>
      </c>
      <c r="AF1279" s="14">
        <v>95.7</v>
      </c>
      <c r="AG1279" s="15" t="s">
        <v>692</v>
      </c>
      <c r="AH1279" s="14">
        <v>95.6</v>
      </c>
      <c r="AI1279" s="14">
        <v>35.75</v>
      </c>
      <c r="AJ1279" s="14">
        <v>100</v>
      </c>
      <c r="AK1279" s="72">
        <f>(SUMIFS('Banco de Indicadores Mun. (2)'!I:I,'Banco de Indicadores Mun. (2)'!B:B,'Banco de Indicadores - Mun. (1)'!B1279,'Banco de Indicadores Mun. (2)'!A:A,'Banco de Indicadores - Mun. (1)'!A1279) / VLOOKUP(D1279,'Dados Base'!$B:$K,8,FALSE)) * 100</f>
        <v>5.9172587719298244</v>
      </c>
      <c r="AL1279" s="72">
        <f>(SUMIFS('Banco de Indicadores Mun. (2)'!I:I,'Banco de Indicadores Mun. (2)'!B:B,'Banco de Indicadores - Mun. (1)'!B1279,'Banco de Indicadores Mun. (2)'!A:A,'Banco de Indicadores - Mun. (1)'!A1279) / VLOOKUP(D1279,'Dados Base'!$B:$K,9,FALSE)) * 100</f>
        <v>2.1690273311897106</v>
      </c>
      <c r="AM1279" s="72">
        <f>(SUMIFS('Banco de Indicadores Mun. (2)'!J:J,'Banco de Indicadores Mun. (2)'!B:B,'Banco de Indicadores - Mun. (1)'!B1279,'Banco de Indicadores Mun. (2)'!A:A,'Banco de Indicadores - Mun. (1)'!A1279) / VLOOKUP(D1279,'Dados Base'!$B:$K,7,FALSE)) * 100</f>
        <v>2.9816158536585364</v>
      </c>
      <c r="AN1279" s="72">
        <f>(SUMIFS('Banco de Indicadores Mun. (2)'!K:K,'Banco de Indicadores Mun. (2)'!B:B,'Banco de Indicadores - Mun. (1)'!B1279,'Banco de Indicadores Mun. (2)'!A:A,'Banco de Indicadores - Mun. (1)'!A1279) / VLOOKUP(D1279,'Dados Base'!$B:$K,10,FALSE)) * 100</f>
        <v>13.439843750000001</v>
      </c>
      <c r="AO1279" s="21">
        <v>1</v>
      </c>
      <c r="AP1279" s="125">
        <v>0</v>
      </c>
      <c r="AQ1279" s="17">
        <v>0</v>
      </c>
      <c r="AR1279" s="18">
        <v>9</v>
      </c>
      <c r="AS1279" s="20">
        <v>100</v>
      </c>
      <c r="AT1279" s="20">
        <v>100</v>
      </c>
      <c r="AU1279" s="20">
        <v>74.849719626168223</v>
      </c>
      <c r="AV1279" s="21">
        <v>8.07</v>
      </c>
      <c r="AW1279" s="21">
        <v>0</v>
      </c>
      <c r="AX1279" s="21">
        <v>0</v>
      </c>
      <c r="AY1279" s="116">
        <v>0</v>
      </c>
    </row>
    <row r="1280" spans="1:51" ht="15" x14ac:dyDescent="0.25">
      <c r="A1280" s="144">
        <v>2016</v>
      </c>
      <c r="B1280" s="77" t="s">
        <v>635</v>
      </c>
      <c r="C1280" s="78">
        <v>5</v>
      </c>
      <c r="D1280" s="77">
        <v>3556354</v>
      </c>
      <c r="E1280" s="78">
        <v>35563545</v>
      </c>
      <c r="F1280" s="78" t="str">
        <f t="shared" si="48"/>
        <v>355635452016</v>
      </c>
      <c r="G1280" s="79">
        <v>1.6917524029072428</v>
      </c>
      <c r="H1280" s="80">
        <f t="shared" si="47"/>
        <v>9531</v>
      </c>
      <c r="I1280" s="81">
        <v>5524</v>
      </c>
      <c r="J1280" s="82">
        <v>4007</v>
      </c>
      <c r="K1280" s="83">
        <f>(H1280)/VLOOKUP(D1280,'Dados Base'!$B:$K,6,FALSE)</f>
        <v>66.837307152875184</v>
      </c>
      <c r="L1280" s="88">
        <f t="shared" si="49"/>
        <v>57.958241527646628</v>
      </c>
      <c r="M1280" s="85" t="s">
        <v>702</v>
      </c>
      <c r="N1280" s="86">
        <v>0.69899999999999995</v>
      </c>
      <c r="O1280" s="87" t="s">
        <v>691</v>
      </c>
      <c r="P1280" s="87" t="s">
        <v>691</v>
      </c>
      <c r="Q1280" s="87" t="s">
        <v>691</v>
      </c>
      <c r="R1280" s="87" t="s">
        <v>691</v>
      </c>
      <c r="S1280" s="87" t="s">
        <v>691</v>
      </c>
      <c r="T1280" s="87" t="s">
        <v>691</v>
      </c>
      <c r="U1280" s="87" t="s">
        <v>691</v>
      </c>
      <c r="V1280" s="87" t="s">
        <v>691</v>
      </c>
      <c r="W1280" s="85">
        <v>0</v>
      </c>
      <c r="X1280" s="47">
        <v>1.2072600000000001E-2</v>
      </c>
      <c r="Y1280" s="9">
        <v>3.52</v>
      </c>
      <c r="Z1280" s="10">
        <v>133.76476754925429</v>
      </c>
      <c r="AA1280" s="10">
        <v>137.47723245074573</v>
      </c>
      <c r="AB1280" s="11">
        <v>1</v>
      </c>
      <c r="AC1280" s="12">
        <v>0</v>
      </c>
      <c r="AD1280" s="153">
        <f>VLOOKUP(D1280,'Dados Base'!$B:$K,9,FALSE)*31536000/VLOOKUP($F1280,F:H,MATCH(H1279,F1279:AF1279,0),FALSE)</f>
        <v>5691.1048158640224</v>
      </c>
      <c r="AE1280" s="153">
        <f>VLOOKUP(D1280,'Dados Base'!$B:$K,10,FALSE)*31536000/VLOOKUP($F1280,F:H,MATCH(H1279,F1279:AF1279,0),FALSE)</f>
        <v>727.93201133144487</v>
      </c>
      <c r="AF1280" s="14">
        <v>48.64</v>
      </c>
      <c r="AG1280" s="15" t="s">
        <v>692</v>
      </c>
      <c r="AH1280" s="14">
        <v>31.82</v>
      </c>
      <c r="AI1280" s="14">
        <v>30.24</v>
      </c>
      <c r="AJ1280" s="14">
        <v>96.83</v>
      </c>
      <c r="AK1280" s="72">
        <f>(SUMIFS('Banco de Indicadores Mun. (2)'!I:I,'Banco de Indicadores Mun. (2)'!B:B,'Banco de Indicadores - Mun. (1)'!B1280,'Banco de Indicadores Mun. (2)'!A:A,'Banco de Indicadores - Mun. (1)'!A1280) / VLOOKUP(D1280,'Dados Base'!$B:$K,8,FALSE)) * 100</f>
        <v>3.7399076923076917</v>
      </c>
      <c r="AL1280" s="72">
        <f>(SUMIFS('Banco de Indicadores Mun. (2)'!I:I,'Banco de Indicadores Mun. (2)'!B:B,'Banco de Indicadores - Mun. (1)'!B1280,'Banco de Indicadores Mun. (2)'!A:A,'Banco de Indicadores - Mun. (1)'!A1280) / VLOOKUP(D1280,'Dados Base'!$B:$K,9,FALSE)) * 100</f>
        <v>1.4133372093023255</v>
      </c>
      <c r="AM1280" s="72">
        <f>(SUMIFS('Banco de Indicadores Mun. (2)'!J:J,'Banco de Indicadores Mun. (2)'!B:B,'Banco de Indicadores - Mun. (1)'!B1280,'Banco de Indicadores Mun. (2)'!A:A,'Banco de Indicadores - Mun. (1)'!A1280) / VLOOKUP(D1280,'Dados Base'!$B:$K,7,FALSE)) * 100</f>
        <v>4.776372093023256</v>
      </c>
      <c r="AN1280" s="72">
        <f>(SUMIFS('Banco de Indicadores Mun. (2)'!K:K,'Banco de Indicadores Mun. (2)'!B:B,'Banco de Indicadores - Mun. (1)'!B1280,'Banco de Indicadores Mun. (2)'!A:A,'Banco de Indicadores - Mun. (1)'!A1280) / VLOOKUP(D1280,'Dados Base'!$B:$K,10,FALSE)) * 100</f>
        <v>1.7140909090909076</v>
      </c>
      <c r="AO1280" s="21">
        <v>0</v>
      </c>
      <c r="AP1280" s="125">
        <v>0</v>
      </c>
      <c r="AQ1280" s="17">
        <v>0</v>
      </c>
      <c r="AR1280" s="18">
        <v>3.3</v>
      </c>
      <c r="AS1280" s="20">
        <v>50.322224268090586</v>
      </c>
      <c r="AT1280" s="20">
        <v>50.322224268090586</v>
      </c>
      <c r="AU1280" s="20">
        <v>49.31565448907407</v>
      </c>
      <c r="AV1280" s="21">
        <v>5.96</v>
      </c>
      <c r="AW1280" s="21">
        <v>0</v>
      </c>
      <c r="AX1280" s="21">
        <v>0</v>
      </c>
      <c r="AY1280" s="116">
        <v>148.3160214038401</v>
      </c>
    </row>
    <row r="1281" spans="1:51" ht="15" x14ac:dyDescent="0.25">
      <c r="A1281" s="144">
        <v>2016</v>
      </c>
      <c r="B1281" s="77" t="s">
        <v>636</v>
      </c>
      <c r="C1281" s="78">
        <v>4</v>
      </c>
      <c r="D1281" s="77">
        <v>3556404</v>
      </c>
      <c r="E1281" s="78">
        <v>35564044</v>
      </c>
      <c r="F1281" s="78" t="str">
        <f t="shared" si="48"/>
        <v>355640442016</v>
      </c>
      <c r="G1281" s="79">
        <v>0.64621797431618777</v>
      </c>
      <c r="H1281" s="80">
        <f t="shared" si="47"/>
        <v>40652</v>
      </c>
      <c r="I1281" s="81">
        <v>38935</v>
      </c>
      <c r="J1281" s="82">
        <v>1717</v>
      </c>
      <c r="K1281" s="83">
        <f>(H1281)/VLOOKUP(D1281,'Dados Base'!$B:$K,6,FALSE)</f>
        <v>152.5231681236634</v>
      </c>
      <c r="L1281" s="88">
        <f t="shared" si="49"/>
        <v>95.776345567253756</v>
      </c>
      <c r="M1281" s="85" t="s">
        <v>702</v>
      </c>
      <c r="N1281" s="86">
        <v>0.73699999999999999</v>
      </c>
      <c r="O1281" s="87" t="s">
        <v>691</v>
      </c>
      <c r="P1281" s="87" t="s">
        <v>691</v>
      </c>
      <c r="Q1281" s="87" t="s">
        <v>691</v>
      </c>
      <c r="R1281" s="87" t="s">
        <v>691</v>
      </c>
      <c r="S1281" s="87" t="s">
        <v>691</v>
      </c>
      <c r="T1281" s="87" t="s">
        <v>691</v>
      </c>
      <c r="U1281" s="87" t="s">
        <v>691</v>
      </c>
      <c r="V1281" s="87" t="s">
        <v>691</v>
      </c>
      <c r="W1281" s="85">
        <v>0</v>
      </c>
      <c r="X1281" s="47">
        <v>0.12374393518518519</v>
      </c>
      <c r="Y1281" s="9">
        <v>31.94</v>
      </c>
      <c r="Z1281" s="10">
        <v>1591.17372</v>
      </c>
      <c r="AA1281" s="10">
        <v>564.88427999999999</v>
      </c>
      <c r="AB1281" s="11">
        <v>6</v>
      </c>
      <c r="AC1281" s="12">
        <v>0</v>
      </c>
      <c r="AD1281" s="153">
        <f>VLOOKUP(D1281,'Dados Base'!$B:$K,9,FALSE)*31536000/VLOOKUP($F1281,F:H,MATCH(H1280,F1280:AF1280,0),FALSE)</f>
        <v>2986.6574830266654</v>
      </c>
      <c r="AE1281" s="153">
        <f>VLOOKUP(D1281,'Dados Base'!$B:$K,10,FALSE)*31536000/VLOOKUP($F1281,F:H,MATCH(H1280,F1280:AF1280,0),FALSE)</f>
        <v>325.81717996654538</v>
      </c>
      <c r="AF1281" s="14">
        <v>100</v>
      </c>
      <c r="AG1281" s="15">
        <v>94.93</v>
      </c>
      <c r="AH1281" s="14">
        <v>100</v>
      </c>
      <c r="AI1281" s="14">
        <v>22.67</v>
      </c>
      <c r="AJ1281" s="14">
        <v>100</v>
      </c>
      <c r="AK1281" s="72">
        <f>(SUMIFS('Banco de Indicadores Mun. (2)'!I:I,'Banco de Indicadores Mun. (2)'!B:B,'Banco de Indicadores - Mun. (1)'!B1281,'Banco de Indicadores Mun. (2)'!A:A,'Banco de Indicadores - Mun. (1)'!A1281) / VLOOKUP(D1281,'Dados Base'!$B:$K,8,FALSE)) * 100</f>
        <v>29.923130769230767</v>
      </c>
      <c r="AL1281" s="72">
        <f>(SUMIFS('Banco de Indicadores Mun. (2)'!I:I,'Banco de Indicadores Mun. (2)'!B:B,'Banco de Indicadores - Mun. (1)'!B1281,'Banco de Indicadores Mun. (2)'!A:A,'Banco de Indicadores - Mun. (1)'!A1281) / VLOOKUP(D1281,'Dados Base'!$B:$K,9,FALSE)) * 100</f>
        <v>10.103914285714286</v>
      </c>
      <c r="AM1281" s="72">
        <f>(SUMIFS('Banco de Indicadores Mun. (2)'!J:J,'Banco de Indicadores Mun. (2)'!B:B,'Banco de Indicadores - Mun. (1)'!B1281,'Banco de Indicadores Mun. (2)'!A:A,'Banco de Indicadores - Mun. (1)'!A1281) / VLOOKUP(D1281,'Dados Base'!$B:$K,7,FALSE)) * 100</f>
        <v>42.959727272727271</v>
      </c>
      <c r="AN1281" s="72">
        <f>(SUMIFS('Banco de Indicadores Mun. (2)'!K:K,'Banco de Indicadores Mun. (2)'!B:B,'Banco de Indicadores - Mun. (1)'!B1281,'Banco de Indicadores Mun. (2)'!A:A,'Banco de Indicadores - Mun. (1)'!A1281) / VLOOKUP(D1281,'Dados Base'!$B:$K,10,FALSE)) * 100</f>
        <v>2.6083571428571428</v>
      </c>
      <c r="AO1281" s="21">
        <v>0</v>
      </c>
      <c r="AP1281" s="125">
        <v>0</v>
      </c>
      <c r="AQ1281" s="17">
        <v>0</v>
      </c>
      <c r="AR1281" s="18">
        <v>7.1</v>
      </c>
      <c r="AS1281" s="20">
        <v>100</v>
      </c>
      <c r="AT1281" s="20">
        <v>90</v>
      </c>
      <c r="AU1281" s="20">
        <v>73.800135246825448</v>
      </c>
      <c r="AV1281" s="21">
        <v>7.85</v>
      </c>
      <c r="AW1281" s="21">
        <v>0</v>
      </c>
      <c r="AX1281" s="21">
        <v>0</v>
      </c>
      <c r="AY1281" s="116">
        <v>0</v>
      </c>
    </row>
    <row r="1282" spans="1:51" ht="15" x14ac:dyDescent="0.25">
      <c r="A1282" s="144">
        <v>2016</v>
      </c>
      <c r="B1282" s="77" t="s">
        <v>637</v>
      </c>
      <c r="C1282" s="78">
        <v>10</v>
      </c>
      <c r="D1282" s="77">
        <v>3556453</v>
      </c>
      <c r="E1282" s="78">
        <v>355645310</v>
      </c>
      <c r="F1282" s="78" t="str">
        <f t="shared" si="48"/>
        <v>3556453102016</v>
      </c>
      <c r="G1282" s="79">
        <v>2.3518811393279826</v>
      </c>
      <c r="H1282" s="80">
        <f t="shared" ref="H1282:H1345" si="50">SUM(I1282:J1282)</f>
        <v>48905</v>
      </c>
      <c r="I1282" s="81">
        <v>48905</v>
      </c>
      <c r="J1282" s="82">
        <v>0</v>
      </c>
      <c r="K1282" s="83">
        <f>(H1282)/VLOOKUP(D1282,'Dados Base'!$B:$K,6,FALSE)</f>
        <v>1459.4150999701583</v>
      </c>
      <c r="L1282" s="88">
        <f t="shared" si="49"/>
        <v>100</v>
      </c>
      <c r="M1282" s="85" t="s">
        <v>702</v>
      </c>
      <c r="N1282" s="86">
        <v>0.77</v>
      </c>
      <c r="O1282" s="87" t="s">
        <v>691</v>
      </c>
      <c r="P1282" s="87" t="s">
        <v>691</v>
      </c>
      <c r="Q1282" s="87" t="s">
        <v>691</v>
      </c>
      <c r="R1282" s="87" t="s">
        <v>691</v>
      </c>
      <c r="S1282" s="87" t="s">
        <v>691</v>
      </c>
      <c r="T1282" s="87" t="s">
        <v>691</v>
      </c>
      <c r="U1282" s="87" t="s">
        <v>691</v>
      </c>
      <c r="V1282" s="87" t="s">
        <v>691</v>
      </c>
      <c r="W1282" s="85">
        <v>0</v>
      </c>
      <c r="X1282" s="47">
        <v>0.14042521700810187</v>
      </c>
      <c r="Y1282" s="9">
        <v>39.630000000000003</v>
      </c>
      <c r="Z1282" s="10">
        <v>174.69355740313404</v>
      </c>
      <c r="AA1282" s="10">
        <v>2500.574442596866</v>
      </c>
      <c r="AB1282" s="11">
        <v>2</v>
      </c>
      <c r="AC1282" s="12">
        <v>0</v>
      </c>
      <c r="AD1282" s="153">
        <f>VLOOKUP(D1282,'Dados Base'!$B:$K,9,FALSE)*31536000/VLOOKUP($F1282,F:H,MATCH(H1281,F1281:AF1281,0),FALSE)</f>
        <v>277.28207749718842</v>
      </c>
      <c r="AE1282" s="153">
        <f>VLOOKUP(D1282,'Dados Base'!$B:$K,10,FALSE)*31536000/VLOOKUP($F1282,F:H,MATCH(H1281,F1281:AF1281,0),FALSE)</f>
        <v>38.690522441468154</v>
      </c>
      <c r="AF1282" s="14">
        <v>94.33</v>
      </c>
      <c r="AG1282" s="15">
        <v>100</v>
      </c>
      <c r="AH1282" s="14">
        <v>33.08</v>
      </c>
      <c r="AI1282" s="14">
        <v>33.43</v>
      </c>
      <c r="AJ1282" s="14">
        <v>94.33</v>
      </c>
      <c r="AK1282" s="72">
        <f>(SUMIFS('Banco de Indicadores Mun. (2)'!I:I,'Banco de Indicadores Mun. (2)'!B:B,'Banco de Indicadores - Mun. (1)'!B1282,'Banco de Indicadores Mun. (2)'!A:A,'Banco de Indicadores - Mun. (1)'!A1282) / VLOOKUP(D1282,'Dados Base'!$B:$K,8,FALSE)) * 100</f>
        <v>5.3731999999999998</v>
      </c>
      <c r="AL1282" s="72">
        <f>(SUMIFS('Banco de Indicadores Mun. (2)'!I:I,'Banco de Indicadores Mun. (2)'!B:B,'Banco de Indicadores - Mun. (1)'!B1282,'Banco de Indicadores Mun. (2)'!A:A,'Banco de Indicadores - Mun. (1)'!A1282) / VLOOKUP(D1282,'Dados Base'!$B:$K,9,FALSE)) * 100</f>
        <v>1.8743720930232557</v>
      </c>
      <c r="AM1282" s="72">
        <f>(SUMIFS('Banco de Indicadores Mun. (2)'!J:J,'Banco de Indicadores Mun. (2)'!B:B,'Banco de Indicadores - Mun. (1)'!B1282,'Banco de Indicadores Mun. (2)'!A:A,'Banco de Indicadores - Mun. (1)'!A1282) / VLOOKUP(D1282,'Dados Base'!$B:$K,7,FALSE)) * 100</f>
        <v>1.9320000000000004</v>
      </c>
      <c r="AN1282" s="72">
        <f>(SUMIFS('Banco de Indicadores Mun. (2)'!K:K,'Banco de Indicadores Mun. (2)'!B:B,'Banco de Indicadores - Mun. (1)'!B1282,'Banco de Indicadores Mun. (2)'!A:A,'Banco de Indicadores - Mun. (1)'!A1282) / VLOOKUP(D1282,'Dados Base'!$B:$K,10,FALSE)) * 100</f>
        <v>10.534999999999998</v>
      </c>
      <c r="AO1282" s="21">
        <v>0</v>
      </c>
      <c r="AP1282" s="125">
        <v>0</v>
      </c>
      <c r="AQ1282" s="17">
        <v>0</v>
      </c>
      <c r="AR1282" s="18">
        <v>8.6999999999999993</v>
      </c>
      <c r="AS1282" s="20">
        <v>29.151786635840061</v>
      </c>
      <c r="AT1282" s="20">
        <v>8.1625002580352177</v>
      </c>
      <c r="AU1282" s="20">
        <v>6.5299460615958509</v>
      </c>
      <c r="AV1282" s="21">
        <v>1.48</v>
      </c>
      <c r="AW1282" s="21">
        <v>1</v>
      </c>
      <c r="AX1282" s="21">
        <v>0</v>
      </c>
      <c r="AY1282" s="116">
        <v>0</v>
      </c>
    </row>
    <row r="1283" spans="1:51" ht="15" x14ac:dyDescent="0.25">
      <c r="A1283" s="144">
        <v>2016</v>
      </c>
      <c r="B1283" s="77" t="s">
        <v>638</v>
      </c>
      <c r="C1283" s="78">
        <v>5</v>
      </c>
      <c r="D1283" s="77">
        <v>3556503</v>
      </c>
      <c r="E1283" s="78">
        <v>35565035</v>
      </c>
      <c r="F1283" s="78" t="str">
        <f t="shared" ref="F1283:F1346" si="51">CONCATENATE(E1283,A1283)</f>
        <v>355650352016</v>
      </c>
      <c r="G1283" s="79">
        <v>1.3369304998067877</v>
      </c>
      <c r="H1283" s="80">
        <f t="shared" si="50"/>
        <v>115562</v>
      </c>
      <c r="I1283" s="81">
        <v>115562</v>
      </c>
      <c r="J1283" s="82">
        <v>0</v>
      </c>
      <c r="K1283" s="83">
        <f>(H1283)/VLOOKUP(D1283,'Dados Base'!$B:$K,6,FALSE)</f>
        <v>3337.0488016170948</v>
      </c>
      <c r="L1283" s="88">
        <f t="shared" si="49"/>
        <v>100</v>
      </c>
      <c r="M1283" s="85" t="s">
        <v>702</v>
      </c>
      <c r="N1283" s="86">
        <v>0.75900000000000001</v>
      </c>
      <c r="O1283" s="87" t="s">
        <v>691</v>
      </c>
      <c r="P1283" s="87" t="s">
        <v>691</v>
      </c>
      <c r="Q1283" s="87" t="s">
        <v>691</v>
      </c>
      <c r="R1283" s="87" t="s">
        <v>691</v>
      </c>
      <c r="S1283" s="87" t="s">
        <v>691</v>
      </c>
      <c r="T1283" s="87" t="s">
        <v>691</v>
      </c>
      <c r="U1283" s="87" t="s">
        <v>691</v>
      </c>
      <c r="V1283" s="87" t="s">
        <v>691</v>
      </c>
      <c r="W1283" s="85">
        <v>0</v>
      </c>
      <c r="X1283" s="47">
        <v>0.37493622766898144</v>
      </c>
      <c r="Y1283" s="9">
        <v>105.99</v>
      </c>
      <c r="Z1283" s="10">
        <v>4969.5678852437904</v>
      </c>
      <c r="AA1283" s="10">
        <v>1390.1201147562094</v>
      </c>
      <c r="AB1283" s="11">
        <v>10</v>
      </c>
      <c r="AC1283" s="12">
        <v>0</v>
      </c>
      <c r="AD1283" s="153">
        <f>VLOOKUP(D1283,'Dados Base'!$B:$K,9,FALSE)*31536000/VLOOKUP($F1283,F:H,MATCH(H1282,F1282:AF1282,0),FALSE)</f>
        <v>114.61483878783683</v>
      </c>
      <c r="AE1283" s="153">
        <f>VLOOKUP(D1283,'Dados Base'!$B:$K,10,FALSE)*31536000/VLOOKUP($F1283,F:H,MATCH(H1282,F1282:AF1282,0),FALSE)</f>
        <v>16.373548398262404</v>
      </c>
      <c r="AF1283" s="14">
        <v>93.13</v>
      </c>
      <c r="AG1283" s="15">
        <v>100</v>
      </c>
      <c r="AH1283" s="14">
        <v>88.63</v>
      </c>
      <c r="AI1283" s="14">
        <v>36.83</v>
      </c>
      <c r="AJ1283" s="14">
        <v>93.13</v>
      </c>
      <c r="AK1283" s="72">
        <f>(SUMIFS('Banco de Indicadores Mun. (2)'!I:I,'Banco de Indicadores Mun. (2)'!B:B,'Banco de Indicadores - Mun. (1)'!B1283,'Banco de Indicadores Mun. (2)'!A:A,'Banco de Indicadores - Mun. (1)'!A1283) / VLOOKUP(D1283,'Dados Base'!$B:$K,8,FALSE)) * 100</f>
        <v>115.14181250000001</v>
      </c>
      <c r="AL1283" s="72">
        <f>(SUMIFS('Banco de Indicadores Mun. (2)'!I:I,'Banco de Indicadores Mun. (2)'!B:B,'Banco de Indicadores - Mun. (1)'!B1283,'Banco de Indicadores Mun. (2)'!A:A,'Banco de Indicadores - Mun. (1)'!A1283) / VLOOKUP(D1283,'Dados Base'!$B:$K,9,FALSE)) * 100</f>
        <v>43.86354761904763</v>
      </c>
      <c r="AM1283" s="72">
        <f>(SUMIFS('Banco de Indicadores Mun. (2)'!J:J,'Banco de Indicadores Mun. (2)'!B:B,'Banco de Indicadores - Mun. (1)'!B1283,'Banco de Indicadores Mun. (2)'!A:A,'Banco de Indicadores - Mun. (1)'!A1283) / VLOOKUP(D1283,'Dados Base'!$B:$K,7,FALSE)) * 100</f>
        <v>141.98840000000001</v>
      </c>
      <c r="AN1283" s="72">
        <f>(SUMIFS('Banco de Indicadores Mun. (2)'!K:K,'Banco de Indicadores Mun. (2)'!B:B,'Banco de Indicadores - Mun. (1)'!B1283,'Banco de Indicadores Mun. (2)'!A:A,'Banco de Indicadores - Mun. (1)'!A1283) / VLOOKUP(D1283,'Dados Base'!$B:$K,10,FALSE)) * 100</f>
        <v>70.397500000000008</v>
      </c>
      <c r="AO1283" s="21">
        <v>0</v>
      </c>
      <c r="AP1283" s="125">
        <v>0</v>
      </c>
      <c r="AQ1283" s="17">
        <v>0</v>
      </c>
      <c r="AR1283" s="18">
        <v>8.6</v>
      </c>
      <c r="AS1283" s="20">
        <v>79.736418598582048</v>
      </c>
      <c r="AT1283" s="20">
        <v>79.736418598582048</v>
      </c>
      <c r="AU1283" s="20">
        <v>78.14169319695857</v>
      </c>
      <c r="AV1283" s="21">
        <v>8.2799999999999994</v>
      </c>
      <c r="AW1283" s="21">
        <v>0</v>
      </c>
      <c r="AX1283" s="21">
        <v>0</v>
      </c>
      <c r="AY1283" s="116">
        <v>18.225312721802165</v>
      </c>
    </row>
    <row r="1284" spans="1:51" ht="15" x14ac:dyDescent="0.25">
      <c r="A1284" s="144">
        <v>2016</v>
      </c>
      <c r="B1284" s="77" t="s">
        <v>639</v>
      </c>
      <c r="C1284" s="78">
        <v>20</v>
      </c>
      <c r="D1284" s="77">
        <v>3556602</v>
      </c>
      <c r="E1284" s="78">
        <v>355660220</v>
      </c>
      <c r="F1284" s="78" t="str">
        <f t="shared" si="51"/>
        <v>3556602202016</v>
      </c>
      <c r="G1284" s="79">
        <v>-0.32056676238413351</v>
      </c>
      <c r="H1284" s="80">
        <f t="shared" si="50"/>
        <v>10604</v>
      </c>
      <c r="I1284" s="81">
        <v>9421</v>
      </c>
      <c r="J1284" s="82">
        <v>1183</v>
      </c>
      <c r="K1284" s="83">
        <f>(H1284)/VLOOKUP(D1284,'Dados Base'!$B:$K,6,FALSE)</f>
        <v>42.783941900342953</v>
      </c>
      <c r="L1284" s="88">
        <f t="shared" si="49"/>
        <v>88.843832516031682</v>
      </c>
      <c r="M1284" s="85" t="s">
        <v>702</v>
      </c>
      <c r="N1284" s="86">
        <v>0.754</v>
      </c>
      <c r="O1284" s="87" t="s">
        <v>691</v>
      </c>
      <c r="P1284" s="87" t="s">
        <v>691</v>
      </c>
      <c r="Q1284" s="87" t="s">
        <v>691</v>
      </c>
      <c r="R1284" s="87" t="s">
        <v>691</v>
      </c>
      <c r="S1284" s="87" t="s">
        <v>691</v>
      </c>
      <c r="T1284" s="87" t="s">
        <v>691</v>
      </c>
      <c r="U1284" s="87" t="s">
        <v>691</v>
      </c>
      <c r="V1284" s="87" t="s">
        <v>691</v>
      </c>
      <c r="W1284" s="85">
        <v>0</v>
      </c>
      <c r="X1284" s="47">
        <v>2.3052293559170673E-2</v>
      </c>
      <c r="Y1284" s="9">
        <v>6.68</v>
      </c>
      <c r="Z1284" s="10">
        <v>424.34712000000002</v>
      </c>
      <c r="AA1284" s="10">
        <v>91.136880000000005</v>
      </c>
      <c r="AB1284" s="11">
        <v>0</v>
      </c>
      <c r="AC1284" s="12">
        <v>0</v>
      </c>
      <c r="AD1284" s="153">
        <f>VLOOKUP(D1284,'Dados Base'!$B:$K,9,FALSE)*31536000/VLOOKUP($F1284,F:H,MATCH(H1283,F1283:AF1283,0),FALSE)</f>
        <v>5620.8072425499813</v>
      </c>
      <c r="AE1284" s="153">
        <f>VLOOKUP(D1284,'Dados Base'!$B:$K,10,FALSE)*31536000/VLOOKUP($F1284,F:H,MATCH(H1283,F1283:AF1283,0),FALSE)</f>
        <v>654.27385892116172</v>
      </c>
      <c r="AF1284" s="14" t="s">
        <v>692</v>
      </c>
      <c r="AG1284" s="15">
        <v>86.94</v>
      </c>
      <c r="AH1284" s="14" t="s">
        <v>692</v>
      </c>
      <c r="AI1284" s="14" t="s">
        <v>692</v>
      </c>
      <c r="AJ1284" s="14" t="s">
        <v>692</v>
      </c>
      <c r="AK1284" s="72">
        <f>(SUMIFS('Banco de Indicadores Mun. (2)'!I:I,'Banco de Indicadores Mun. (2)'!B:B,'Banco de Indicadores - Mun. (1)'!B1284,'Banco de Indicadores Mun. (2)'!A:A,'Banco de Indicadores - Mun. (1)'!A1284) / VLOOKUP(D1284,'Dados Base'!$B:$K,8,FALSE)) * 100</f>
        <v>3.6419404761904763</v>
      </c>
      <c r="AL1284" s="72">
        <f>(SUMIFS('Banco de Indicadores Mun. (2)'!I:I,'Banco de Indicadores Mun. (2)'!B:B,'Banco de Indicadores - Mun. (1)'!B1284,'Banco de Indicadores Mun. (2)'!A:A,'Banco de Indicadores - Mun. (1)'!A1284) / VLOOKUP(D1284,'Dados Base'!$B:$K,9,FALSE)) * 100</f>
        <v>1.6186402116402119</v>
      </c>
      <c r="AM1284" s="72">
        <f>(SUMIFS('Banco de Indicadores Mun. (2)'!J:J,'Banco de Indicadores Mun. (2)'!B:B,'Banco de Indicadores - Mun. (1)'!B1284,'Banco de Indicadores Mun. (2)'!A:A,'Banco de Indicadores - Mun. (1)'!A1284) / VLOOKUP(D1284,'Dados Base'!$B:$K,7,FALSE)) * 100</f>
        <v>2.2486935483870969</v>
      </c>
      <c r="AN1284" s="72">
        <f>(SUMIFS('Banco de Indicadores Mun. (2)'!K:K,'Banco de Indicadores Mun. (2)'!B:B,'Banco de Indicadores - Mun. (1)'!B1284,'Banco de Indicadores Mun. (2)'!A:A,'Banco de Indicadores - Mun. (1)'!A1284) / VLOOKUP(D1284,'Dados Base'!$B:$K,10,FALSE)) * 100</f>
        <v>7.5683636363636371</v>
      </c>
      <c r="AO1284" s="21">
        <v>0</v>
      </c>
      <c r="AP1284" s="125">
        <v>0</v>
      </c>
      <c r="AQ1284" s="17">
        <v>0</v>
      </c>
      <c r="AR1284" s="18">
        <v>9.6</v>
      </c>
      <c r="AS1284" s="20">
        <v>98</v>
      </c>
      <c r="AT1284" s="20">
        <v>98</v>
      </c>
      <c r="AU1284" s="20">
        <v>82.320134087575951</v>
      </c>
      <c r="AV1284" s="21">
        <v>9.4700000000000006</v>
      </c>
      <c r="AW1284" s="21">
        <v>0</v>
      </c>
      <c r="AX1284" s="21">
        <v>0</v>
      </c>
      <c r="AY1284" s="116">
        <v>0</v>
      </c>
    </row>
    <row r="1285" spans="1:51" ht="15" x14ac:dyDescent="0.25">
      <c r="A1285" s="144">
        <v>2016</v>
      </c>
      <c r="B1285" s="77" t="s">
        <v>640</v>
      </c>
      <c r="C1285" s="78">
        <v>5</v>
      </c>
      <c r="D1285" s="77">
        <v>3556701</v>
      </c>
      <c r="E1285" s="78">
        <v>35567015</v>
      </c>
      <c r="F1285" s="78" t="str">
        <f t="shared" si="51"/>
        <v>355670152016</v>
      </c>
      <c r="G1285" s="79">
        <v>2.4398403163364835</v>
      </c>
      <c r="H1285" s="80">
        <f t="shared" si="50"/>
        <v>72287</v>
      </c>
      <c r="I1285" s="81">
        <v>70015</v>
      </c>
      <c r="J1285" s="82">
        <v>2272</v>
      </c>
      <c r="K1285" s="83">
        <f>(H1285)/VLOOKUP(D1285,'Dados Base'!$B:$K,6,FALSE)</f>
        <v>884.35282603376561</v>
      </c>
      <c r="L1285" s="88">
        <f t="shared" si="49"/>
        <v>96.856972899691513</v>
      </c>
      <c r="M1285" s="85" t="s">
        <v>702</v>
      </c>
      <c r="N1285" s="86">
        <v>0.81699999999999995</v>
      </c>
      <c r="O1285" s="87" t="s">
        <v>691</v>
      </c>
      <c r="P1285" s="87" t="s">
        <v>691</v>
      </c>
      <c r="Q1285" s="87" t="s">
        <v>691</v>
      </c>
      <c r="R1285" s="87" t="s">
        <v>691</v>
      </c>
      <c r="S1285" s="87" t="s">
        <v>691</v>
      </c>
      <c r="T1285" s="87" t="s">
        <v>691</v>
      </c>
      <c r="U1285" s="87" t="s">
        <v>691</v>
      </c>
      <c r="V1285" s="87" t="s">
        <v>691</v>
      </c>
      <c r="W1285" s="85">
        <v>0</v>
      </c>
      <c r="X1285" s="47">
        <v>0.20248107426157408</v>
      </c>
      <c r="Y1285" s="9">
        <v>57.23</v>
      </c>
      <c r="Z1285" s="10">
        <v>3222.6022799999996</v>
      </c>
      <c r="AA1285" s="10">
        <v>640.23372000000006</v>
      </c>
      <c r="AB1285" s="11">
        <v>9</v>
      </c>
      <c r="AC1285" s="12">
        <v>0</v>
      </c>
      <c r="AD1285" s="153">
        <f>VLOOKUP(D1285,'Dados Base'!$B:$K,9,FALSE)*31536000/VLOOKUP($F1285,F:H,MATCH(H1284,F1284:AF1284,0),FALSE)</f>
        <v>440.62362527148724</v>
      </c>
      <c r="AE1285" s="153">
        <f>VLOOKUP(D1285,'Dados Base'!$B:$K,10,FALSE)*31536000/VLOOKUP($F1285,F:H,MATCH(H1284,F1284:AF1284,0),FALSE)</f>
        <v>61.076542116839818</v>
      </c>
      <c r="AF1285" s="14">
        <v>92.02</v>
      </c>
      <c r="AG1285" s="15" t="s">
        <v>692</v>
      </c>
      <c r="AH1285" s="14">
        <v>82.33</v>
      </c>
      <c r="AI1285" s="14">
        <v>30.24</v>
      </c>
      <c r="AJ1285" s="14">
        <v>95</v>
      </c>
      <c r="AK1285" s="72">
        <f>(SUMIFS('Banco de Indicadores Mun. (2)'!I:I,'Banco de Indicadores Mun. (2)'!B:B,'Banco de Indicadores - Mun. (1)'!B1285,'Banco de Indicadores Mun. (2)'!A:A,'Banco de Indicadores - Mun. (1)'!A1285) / VLOOKUP(D1285,'Dados Base'!$B:$K,8,FALSE)) * 100</f>
        <v>119.15556410256411</v>
      </c>
      <c r="AL1285" s="72">
        <f>(SUMIFS('Banco de Indicadores Mun. (2)'!I:I,'Banco de Indicadores Mun. (2)'!B:B,'Banco de Indicadores - Mun. (1)'!B1285,'Banco de Indicadores Mun. (2)'!A:A,'Banco de Indicadores - Mun. (1)'!A1285) / VLOOKUP(D1285,'Dados Base'!$B:$K,9,FALSE)) * 100</f>
        <v>46.010564356435644</v>
      </c>
      <c r="AM1285" s="72">
        <f>(SUMIFS('Banco de Indicadores Mun. (2)'!J:J,'Banco de Indicadores Mun. (2)'!B:B,'Banco de Indicadores - Mun. (1)'!B1285,'Banco de Indicadores Mun. (2)'!A:A,'Banco de Indicadores - Mun. (1)'!A1285) / VLOOKUP(D1285,'Dados Base'!$B:$K,7,FALSE)) * 100</f>
        <v>129.95408</v>
      </c>
      <c r="AN1285" s="72">
        <f>(SUMIFS('Banco de Indicadores Mun. (2)'!K:K,'Banco de Indicadores Mun. (2)'!B:B,'Banco de Indicadores - Mun. (1)'!B1285,'Banco de Indicadores Mun. (2)'!A:A,'Banco de Indicadores - Mun. (1)'!A1285) / VLOOKUP(D1285,'Dados Base'!$B:$K,10,FALSE)) * 100</f>
        <v>99.872500000000002</v>
      </c>
      <c r="AO1285" s="21">
        <v>0</v>
      </c>
      <c r="AP1285" s="125">
        <v>0</v>
      </c>
      <c r="AQ1285" s="17">
        <v>0</v>
      </c>
      <c r="AR1285" s="18">
        <v>9.5</v>
      </c>
      <c r="AS1285" s="20">
        <v>85</v>
      </c>
      <c r="AT1285" s="20">
        <v>85.000000000000014</v>
      </c>
      <c r="AU1285" s="20">
        <v>83.425811502222714</v>
      </c>
      <c r="AV1285" s="21">
        <v>9.48</v>
      </c>
      <c r="AW1285" s="21">
        <v>1</v>
      </c>
      <c r="AX1285" s="21">
        <v>0</v>
      </c>
      <c r="AY1285" s="116">
        <v>155.17395941613049</v>
      </c>
    </row>
    <row r="1286" spans="1:51" ht="15" x14ac:dyDescent="0.25">
      <c r="A1286" s="144">
        <v>2016</v>
      </c>
      <c r="B1286" s="77" t="s">
        <v>641</v>
      </c>
      <c r="C1286" s="78">
        <v>12</v>
      </c>
      <c r="D1286" s="77">
        <v>3556800</v>
      </c>
      <c r="E1286" s="78">
        <v>355680012</v>
      </c>
      <c r="F1286" s="78" t="str">
        <f t="shared" si="51"/>
        <v>3556800122016</v>
      </c>
      <c r="G1286" s="79">
        <v>0.67742247911890541</v>
      </c>
      <c r="H1286" s="80">
        <f t="shared" si="50"/>
        <v>17952</v>
      </c>
      <c r="I1286" s="81">
        <v>17427</v>
      </c>
      <c r="J1286" s="82">
        <v>525</v>
      </c>
      <c r="K1286" s="83">
        <f>(H1286)/VLOOKUP(D1286,'Dados Base'!$B:$K,6,FALSE)</f>
        <v>81.957633308984668</v>
      </c>
      <c r="L1286" s="88">
        <f t="shared" si="49"/>
        <v>97.075534759358277</v>
      </c>
      <c r="M1286" s="85" t="s">
        <v>702</v>
      </c>
      <c r="N1286" s="86">
        <v>0.73899999999999999</v>
      </c>
      <c r="O1286" s="87" t="s">
        <v>691</v>
      </c>
      <c r="P1286" s="87" t="s">
        <v>691</v>
      </c>
      <c r="Q1286" s="87" t="s">
        <v>691</v>
      </c>
      <c r="R1286" s="87" t="s">
        <v>691</v>
      </c>
      <c r="S1286" s="87" t="s">
        <v>691</v>
      </c>
      <c r="T1286" s="87" t="s">
        <v>691</v>
      </c>
      <c r="U1286" s="87" t="s">
        <v>691</v>
      </c>
      <c r="V1286" s="87" t="s">
        <v>691</v>
      </c>
      <c r="W1286" s="85">
        <v>0</v>
      </c>
      <c r="X1286" s="47">
        <v>5.414281644444445E-2</v>
      </c>
      <c r="Y1286" s="9">
        <v>12.6</v>
      </c>
      <c r="Z1286" s="10">
        <v>558.16128000000003</v>
      </c>
      <c r="AA1286" s="10">
        <v>413.83872000000002</v>
      </c>
      <c r="AB1286" s="11">
        <v>3</v>
      </c>
      <c r="AC1286" s="12">
        <v>0</v>
      </c>
      <c r="AD1286" s="153">
        <f>VLOOKUP(D1286,'Dados Base'!$B:$K,9,FALSE)*31536000/VLOOKUP($F1286,F:H,MATCH(H1285,F1285:AF1285,0),FALSE)</f>
        <v>4584.9465240641712</v>
      </c>
      <c r="AE1286" s="153">
        <f>VLOOKUP(D1286,'Dados Base'!$B:$K,10,FALSE)*31536000/VLOOKUP($F1286,F:H,MATCH(H1285,F1285:AF1285,0),FALSE)</f>
        <v>527.00534759358277</v>
      </c>
      <c r="AF1286" s="14">
        <v>99.08</v>
      </c>
      <c r="AG1286" s="15">
        <v>97.08</v>
      </c>
      <c r="AH1286" s="14">
        <v>99.08</v>
      </c>
      <c r="AI1286" s="14">
        <v>40.81</v>
      </c>
      <c r="AJ1286" s="14">
        <v>98.64</v>
      </c>
      <c r="AK1286" s="72">
        <f>(SUMIFS('Banco de Indicadores Mun. (2)'!I:I,'Banco de Indicadores Mun. (2)'!B:B,'Banco de Indicadores - Mun. (1)'!B1286,'Banco de Indicadores Mun. (2)'!A:A,'Banco de Indicadores - Mun. (1)'!A1286) / VLOOKUP(D1286,'Dados Base'!$B:$K,8,FALSE)) * 100</f>
        <v>22.714446808510637</v>
      </c>
      <c r="AL1286" s="72">
        <f>(SUMIFS('Banco de Indicadores Mun. (2)'!I:I,'Banco de Indicadores Mun. (2)'!B:B,'Banco de Indicadores - Mun. (1)'!B1286,'Banco de Indicadores Mun. (2)'!A:A,'Banco de Indicadores - Mun. (1)'!A1286) / VLOOKUP(D1286,'Dados Base'!$B:$K,9,FALSE)) * 100</f>
        <v>8.1806819923371652</v>
      </c>
      <c r="AM1286" s="72">
        <f>(SUMIFS('Banco de Indicadores Mun. (2)'!J:J,'Banco de Indicadores Mun. (2)'!B:B,'Banco de Indicadores - Mun. (1)'!B1286,'Banco de Indicadores Mun. (2)'!A:A,'Banco de Indicadores - Mun. (1)'!A1286) / VLOOKUP(D1286,'Dados Base'!$B:$K,7,FALSE)) * 100</f>
        <v>23.306734374999998</v>
      </c>
      <c r="AN1286" s="72">
        <f>(SUMIFS('Banco de Indicadores Mun. (2)'!K:K,'Banco de Indicadores Mun. (2)'!B:B,'Banco de Indicadores - Mun. (1)'!B1286,'Banco de Indicadores Mun. (2)'!A:A,'Banco de Indicadores - Mun. (1)'!A1286) / VLOOKUP(D1286,'Dados Base'!$B:$K,10,FALSE)) * 100</f>
        <v>21.450900000000004</v>
      </c>
      <c r="AO1286" s="21">
        <v>0</v>
      </c>
      <c r="AP1286" s="125">
        <v>0</v>
      </c>
      <c r="AQ1286" s="17">
        <v>0</v>
      </c>
      <c r="AR1286" s="18">
        <v>7.5</v>
      </c>
      <c r="AS1286" s="20">
        <v>97</v>
      </c>
      <c r="AT1286" s="20">
        <v>97.000000000000014</v>
      </c>
      <c r="AU1286" s="20">
        <v>57.423999999999999</v>
      </c>
      <c r="AV1286" s="21">
        <v>7.19</v>
      </c>
      <c r="AW1286" s="21">
        <v>0</v>
      </c>
      <c r="AX1286" s="21">
        <v>0</v>
      </c>
      <c r="AY1286" s="116">
        <v>104.7263584046857</v>
      </c>
    </row>
    <row r="1287" spans="1:51" ht="15" x14ac:dyDescent="0.25">
      <c r="A1287" s="144">
        <v>2016</v>
      </c>
      <c r="B1287" s="77" t="s">
        <v>642</v>
      </c>
      <c r="C1287" s="78">
        <v>15</v>
      </c>
      <c r="D1287" s="77">
        <v>3556909</v>
      </c>
      <c r="E1287" s="78">
        <v>355690915</v>
      </c>
      <c r="F1287" s="78" t="str">
        <f t="shared" si="51"/>
        <v>3556909152016</v>
      </c>
      <c r="G1287" s="79">
        <v>2.378487570505472</v>
      </c>
      <c r="H1287" s="80">
        <f t="shared" si="50"/>
        <v>7595</v>
      </c>
      <c r="I1287" s="81">
        <v>7137</v>
      </c>
      <c r="J1287" s="82">
        <v>458</v>
      </c>
      <c r="K1287" s="83">
        <f>(H1287)/VLOOKUP(D1287,'Dados Base'!$B:$K,6,FALSE)</f>
        <v>79.695697796432327</v>
      </c>
      <c r="L1287" s="88">
        <f t="shared" ref="L1287:L1350" si="52">(I1287/H1287)*100</f>
        <v>93.969716919025672</v>
      </c>
      <c r="M1287" s="85" t="s">
        <v>702</v>
      </c>
      <c r="N1287" s="86">
        <v>0.74399999999999999</v>
      </c>
      <c r="O1287" s="87" t="s">
        <v>691</v>
      </c>
      <c r="P1287" s="87" t="s">
        <v>691</v>
      </c>
      <c r="Q1287" s="87" t="s">
        <v>691</v>
      </c>
      <c r="R1287" s="87" t="s">
        <v>691</v>
      </c>
      <c r="S1287" s="87" t="s">
        <v>691</v>
      </c>
      <c r="T1287" s="87" t="s">
        <v>691</v>
      </c>
      <c r="U1287" s="87" t="s">
        <v>691</v>
      </c>
      <c r="V1287" s="87" t="s">
        <v>691</v>
      </c>
      <c r="W1287" s="85">
        <v>0</v>
      </c>
      <c r="X1287" s="47">
        <v>1.8243822916666666E-2</v>
      </c>
      <c r="Y1287" s="9">
        <v>5.28</v>
      </c>
      <c r="Z1287" s="10">
        <v>288.96857999999997</v>
      </c>
      <c r="AA1287" s="10">
        <v>118.02942</v>
      </c>
      <c r="AB1287" s="11">
        <v>0</v>
      </c>
      <c r="AC1287" s="12">
        <v>0</v>
      </c>
      <c r="AD1287" s="153">
        <f>VLOOKUP(D1287,'Dados Base'!$B:$K,9,FALSE)*31536000/VLOOKUP($F1287,F:H,MATCH(H1286,F1286:AF1286,0),FALSE)</f>
        <v>2906.5437788018435</v>
      </c>
      <c r="AE1287" s="153">
        <f>VLOOKUP(D1287,'Dados Base'!$B:$K,10,FALSE)*31536000/VLOOKUP($F1287,F:H,MATCH(H1286,F1286:AF1286,0),FALSE)</f>
        <v>290.65437788018431</v>
      </c>
      <c r="AF1287" s="14">
        <v>92.24</v>
      </c>
      <c r="AG1287" s="15">
        <v>92.24</v>
      </c>
      <c r="AH1287" s="14">
        <v>92.24</v>
      </c>
      <c r="AI1287" s="14">
        <v>20</v>
      </c>
      <c r="AJ1287" s="14">
        <v>100</v>
      </c>
      <c r="AK1287" s="72">
        <f>(SUMIFS('Banco de Indicadores Mun. (2)'!I:I,'Banco de Indicadores Mun. (2)'!B:B,'Banco de Indicadores - Mun. (1)'!B1287,'Banco de Indicadores Mun. (2)'!A:A,'Banco de Indicadores - Mun. (1)'!A1287) / VLOOKUP(D1287,'Dados Base'!$B:$K,8,FALSE)) * 100</f>
        <v>139.53086363636362</v>
      </c>
      <c r="AL1287" s="72">
        <f>(SUMIFS('Banco de Indicadores Mun. (2)'!I:I,'Banco de Indicadores Mun. (2)'!B:B,'Banco de Indicadores - Mun. (1)'!B1287,'Banco de Indicadores Mun. (2)'!A:A,'Banco de Indicadores - Mun. (1)'!A1287) / VLOOKUP(D1287,'Dados Base'!$B:$K,9,FALSE)) * 100</f>
        <v>43.852557142857137</v>
      </c>
      <c r="AM1287" s="72">
        <f>(SUMIFS('Banco de Indicadores Mun. (2)'!J:J,'Banco de Indicadores Mun. (2)'!B:B,'Banco de Indicadores - Mun. (1)'!B1287,'Banco de Indicadores Mun. (2)'!A:A,'Banco de Indicadores - Mun. (1)'!A1287) / VLOOKUP(D1287,'Dados Base'!$B:$K,7,FALSE)) * 100</f>
        <v>87.530933333333323</v>
      </c>
      <c r="AN1287" s="72">
        <f>(SUMIFS('Banco de Indicadores Mun. (2)'!K:K,'Banco de Indicadores Mun. (2)'!B:B,'Banco de Indicadores - Mun. (1)'!B1287,'Banco de Indicadores Mun. (2)'!A:A,'Banco de Indicadores - Mun. (1)'!A1287) / VLOOKUP(D1287,'Dados Base'!$B:$K,10,FALSE)) * 100</f>
        <v>250.95928571428567</v>
      </c>
      <c r="AO1287" s="21">
        <v>0</v>
      </c>
      <c r="AP1287" s="125">
        <v>0</v>
      </c>
      <c r="AQ1287" s="17">
        <v>0</v>
      </c>
      <c r="AR1287" s="18">
        <v>7.3</v>
      </c>
      <c r="AS1287" s="20">
        <v>100</v>
      </c>
      <c r="AT1287" s="20">
        <v>99.999999999999986</v>
      </c>
      <c r="AU1287" s="20">
        <v>71</v>
      </c>
      <c r="AV1287" s="21">
        <v>7.82</v>
      </c>
      <c r="AW1287" s="21">
        <v>0</v>
      </c>
      <c r="AX1287" s="21">
        <v>0</v>
      </c>
      <c r="AY1287" s="116">
        <v>0</v>
      </c>
    </row>
    <row r="1288" spans="1:51" ht="15" x14ac:dyDescent="0.25">
      <c r="A1288" s="144">
        <v>2016</v>
      </c>
      <c r="B1288" s="77" t="s">
        <v>643</v>
      </c>
      <c r="C1288" s="78">
        <v>15</v>
      </c>
      <c r="D1288" s="77">
        <v>3556958</v>
      </c>
      <c r="E1288" s="78">
        <v>355695815</v>
      </c>
      <c r="F1288" s="78" t="str">
        <f t="shared" si="51"/>
        <v>3556958152016</v>
      </c>
      <c r="G1288" s="79">
        <v>0.20783559386736705</v>
      </c>
      <c r="H1288" s="80">
        <f t="shared" si="50"/>
        <v>1752</v>
      </c>
      <c r="I1288" s="81">
        <v>1521</v>
      </c>
      <c r="J1288" s="82">
        <v>231</v>
      </c>
      <c r="K1288" s="83">
        <f>(H1288)/VLOOKUP(D1288,'Dados Base'!$B:$K,6,FALSE)</f>
        <v>35.166599759132879</v>
      </c>
      <c r="L1288" s="88">
        <f t="shared" si="52"/>
        <v>86.815068493150676</v>
      </c>
      <c r="M1288" s="85" t="s">
        <v>702</v>
      </c>
      <c r="N1288" s="86">
        <v>0.72499999999999998</v>
      </c>
      <c r="O1288" s="87" t="s">
        <v>691</v>
      </c>
      <c r="P1288" s="87" t="s">
        <v>691</v>
      </c>
      <c r="Q1288" s="87" t="s">
        <v>691</v>
      </c>
      <c r="R1288" s="87" t="s">
        <v>691</v>
      </c>
      <c r="S1288" s="87" t="s">
        <v>691</v>
      </c>
      <c r="T1288" s="87" t="s">
        <v>691</v>
      </c>
      <c r="U1288" s="87" t="s">
        <v>691</v>
      </c>
      <c r="V1288" s="87" t="s">
        <v>691</v>
      </c>
      <c r="W1288" s="85">
        <v>0</v>
      </c>
      <c r="X1288" s="47">
        <v>3.9707437500000001E-3</v>
      </c>
      <c r="Y1288" s="9">
        <v>1.06</v>
      </c>
      <c r="Z1288" s="10">
        <v>66.496802970297026</v>
      </c>
      <c r="AA1288" s="10">
        <v>14.989197029702973</v>
      </c>
      <c r="AB1288" s="11">
        <v>0</v>
      </c>
      <c r="AC1288" s="12">
        <v>0</v>
      </c>
      <c r="AD1288" s="153">
        <f>VLOOKUP(D1288,'Dados Base'!$B:$K,9,FALSE)*31536000/VLOOKUP($F1288,F:H,MATCH(H1287,F1287:AF1287,0),FALSE)</f>
        <v>6660</v>
      </c>
      <c r="AE1288" s="153">
        <f>VLOOKUP(D1288,'Dados Base'!$B:$K,10,FALSE)*31536000/VLOOKUP($F1288,F:H,MATCH(H1287,F1287:AF1287,0),FALSE)</f>
        <v>899.99999999999977</v>
      </c>
      <c r="AF1288" s="14">
        <v>87.03</v>
      </c>
      <c r="AG1288" s="15">
        <v>100</v>
      </c>
      <c r="AH1288" s="14">
        <v>87.36</v>
      </c>
      <c r="AI1288" s="14">
        <v>11.65</v>
      </c>
      <c r="AJ1288" s="14">
        <v>100</v>
      </c>
      <c r="AK1288" s="72">
        <f>(SUMIFS('Banco de Indicadores Mun. (2)'!I:I,'Banco de Indicadores Mun. (2)'!B:B,'Banco de Indicadores - Mun. (1)'!B1288,'Banco de Indicadores Mun. (2)'!A:A,'Banco de Indicadores - Mun. (1)'!A1288) / VLOOKUP(D1288,'Dados Base'!$B:$K,8,FALSE)) * 100</f>
        <v>8.6195833333333329</v>
      </c>
      <c r="AL1288" s="72">
        <f>(SUMIFS('Banco de Indicadores Mun. (2)'!I:I,'Banco de Indicadores Mun. (2)'!B:B,'Banco de Indicadores - Mun. (1)'!B1288,'Banco de Indicadores Mun. (2)'!A:A,'Banco de Indicadores - Mun. (1)'!A1288) / VLOOKUP(D1288,'Dados Base'!$B:$K,9,FALSE)) * 100</f>
        <v>2.7955405405405407</v>
      </c>
      <c r="AM1288" s="72">
        <f>(SUMIFS('Banco de Indicadores Mun. (2)'!J:J,'Banco de Indicadores Mun. (2)'!B:B,'Banco de Indicadores - Mun. (1)'!B1288,'Banco de Indicadores Mun. (2)'!A:A,'Banco de Indicadores - Mun. (1)'!A1288) / VLOOKUP(D1288,'Dados Base'!$B:$K,7,FALSE)) * 100</f>
        <v>6.8895714285714282</v>
      </c>
      <c r="AN1288" s="72">
        <f>(SUMIFS('Banco de Indicadores Mun. (2)'!K:K,'Banco de Indicadores Mun. (2)'!B:B,'Banco de Indicadores - Mun. (1)'!B1288,'Banco de Indicadores Mun. (2)'!A:A,'Banco de Indicadores - Mun. (1)'!A1288) / VLOOKUP(D1288,'Dados Base'!$B:$K,10,FALSE)) * 100</f>
        <v>11.041600000000003</v>
      </c>
      <c r="AO1288" s="21">
        <v>0</v>
      </c>
      <c r="AP1288" s="125">
        <v>0</v>
      </c>
      <c r="AQ1288" s="17">
        <v>0</v>
      </c>
      <c r="AR1288" s="18">
        <v>9</v>
      </c>
      <c r="AS1288" s="20">
        <v>93.795379537953792</v>
      </c>
      <c r="AT1288" s="20">
        <v>93.795379537953792</v>
      </c>
      <c r="AU1288" s="20">
        <v>81.605187357701965</v>
      </c>
      <c r="AV1288" s="21">
        <v>9.61</v>
      </c>
      <c r="AW1288" s="21">
        <v>0</v>
      </c>
      <c r="AX1288" s="21">
        <v>0</v>
      </c>
      <c r="AY1288" s="116">
        <v>125.92099402032679</v>
      </c>
    </row>
    <row r="1289" spans="1:51" ht="15" x14ac:dyDescent="0.25">
      <c r="A1289" s="144">
        <v>2016</v>
      </c>
      <c r="B1289" s="77" t="s">
        <v>644</v>
      </c>
      <c r="C1289" s="78">
        <v>10</v>
      </c>
      <c r="D1289" s="77">
        <v>3557006</v>
      </c>
      <c r="E1289" s="78">
        <v>355700610</v>
      </c>
      <c r="F1289" s="78" t="str">
        <f t="shared" si="51"/>
        <v>3557006102016</v>
      </c>
      <c r="G1289" s="79">
        <v>1.0559187192308306</v>
      </c>
      <c r="H1289" s="80">
        <f t="shared" si="50"/>
        <v>115495</v>
      </c>
      <c r="I1289" s="81">
        <v>111090</v>
      </c>
      <c r="J1289" s="82">
        <v>4405</v>
      </c>
      <c r="K1289" s="83">
        <f>(H1289)/VLOOKUP(D1289,'Dados Base'!$B:$K,6,FALSE)</f>
        <v>627.69021739130437</v>
      </c>
      <c r="L1289" s="88">
        <f t="shared" si="52"/>
        <v>96.185982077146193</v>
      </c>
      <c r="M1289" s="85" t="s">
        <v>702</v>
      </c>
      <c r="N1289" s="86">
        <v>0.76700000000000002</v>
      </c>
      <c r="O1289" s="87" t="s">
        <v>691</v>
      </c>
      <c r="P1289" s="87" t="s">
        <v>691</v>
      </c>
      <c r="Q1289" s="87" t="s">
        <v>691</v>
      </c>
      <c r="R1289" s="87" t="s">
        <v>691</v>
      </c>
      <c r="S1289" s="87" t="s">
        <v>691</v>
      </c>
      <c r="T1289" s="87" t="s">
        <v>691</v>
      </c>
      <c r="U1289" s="87" t="s">
        <v>691</v>
      </c>
      <c r="V1289" s="87" t="s">
        <v>691</v>
      </c>
      <c r="W1289" s="85">
        <v>9.19</v>
      </c>
      <c r="X1289" s="47">
        <v>0.38449622247685189</v>
      </c>
      <c r="Y1289" s="9">
        <v>102.89</v>
      </c>
      <c r="Z1289" s="10">
        <v>4845.5058600000002</v>
      </c>
      <c r="AA1289" s="10">
        <v>1328.04414</v>
      </c>
      <c r="AB1289" s="11">
        <v>0</v>
      </c>
      <c r="AC1289" s="12">
        <v>1</v>
      </c>
      <c r="AD1289" s="153">
        <f>VLOOKUP(D1289,'Dados Base'!$B:$K,9,FALSE)*31536000/VLOOKUP($F1289,F:H,MATCH(H1288,F1288:AF1288,0),FALSE)</f>
        <v>450.53378934152994</v>
      </c>
      <c r="AE1289" s="153">
        <f>VLOOKUP(D1289,'Dados Base'!$B:$K,10,FALSE)*31536000/VLOOKUP($F1289,F:H,MATCH(H1288,F1288:AF1288,0),FALSE)</f>
        <v>70.993203168968336</v>
      </c>
      <c r="AF1289" s="14">
        <v>95.56</v>
      </c>
      <c r="AG1289" s="15">
        <v>98.1</v>
      </c>
      <c r="AH1289" s="14">
        <v>94.6</v>
      </c>
      <c r="AI1289" s="14">
        <v>23.36</v>
      </c>
      <c r="AJ1289" s="14">
        <v>99.35</v>
      </c>
      <c r="AK1289" s="72">
        <f>(SUMIFS('Banco de Indicadores Mun. (2)'!I:I,'Banco de Indicadores Mun. (2)'!B:B,'Banco de Indicadores - Mun. (1)'!B1289,'Banco de Indicadores Mun. (2)'!A:A,'Banco de Indicadores - Mun. (1)'!A1289) / VLOOKUP(D1289,'Dados Base'!$B:$K,8,FALSE)) * 100</f>
        <v>437.30501666666675</v>
      </c>
      <c r="AL1289" s="72">
        <f>(SUMIFS('Banco de Indicadores Mun. (2)'!I:I,'Banco de Indicadores Mun. (2)'!B:B,'Banco de Indicadores - Mun. (1)'!B1289,'Banco de Indicadores Mun. (2)'!A:A,'Banco de Indicadores - Mun. (1)'!A1289) / VLOOKUP(D1289,'Dados Base'!$B:$K,9,FALSE)) * 100</f>
        <v>159.02000606060608</v>
      </c>
      <c r="AM1289" s="72">
        <f>(SUMIFS('Banco de Indicadores Mun. (2)'!J:J,'Banco de Indicadores Mun. (2)'!B:B,'Banco de Indicadores - Mun. (1)'!B1289,'Banco de Indicadores Mun. (2)'!A:A,'Banco de Indicadores - Mun. (1)'!A1289) / VLOOKUP(D1289,'Dados Base'!$B:$K,7,FALSE)) * 100</f>
        <v>763.10791176470593</v>
      </c>
      <c r="AN1289" s="72">
        <f>(SUMIFS('Banco de Indicadores Mun. (2)'!K:K,'Banco de Indicadores Mun. (2)'!B:B,'Banco de Indicadores - Mun. (1)'!B1289,'Banco de Indicadores Mun. (2)'!A:A,'Banco de Indicadores - Mun. (1)'!A1289) / VLOOKUP(D1289,'Dados Base'!$B:$K,10,FALSE)) * 100</f>
        <v>11.255076923076922</v>
      </c>
      <c r="AO1289" s="21">
        <v>0</v>
      </c>
      <c r="AP1289" s="125">
        <v>0</v>
      </c>
      <c r="AQ1289" s="17">
        <v>0</v>
      </c>
      <c r="AR1289" s="18">
        <v>7.3</v>
      </c>
      <c r="AS1289" s="20">
        <v>98</v>
      </c>
      <c r="AT1289" s="20">
        <v>96.04</v>
      </c>
      <c r="AU1289" s="20">
        <v>78.488160944675272</v>
      </c>
      <c r="AV1289" s="21">
        <v>8.5399999999999991</v>
      </c>
      <c r="AW1289" s="21">
        <v>0</v>
      </c>
      <c r="AX1289" s="21">
        <v>1</v>
      </c>
      <c r="AY1289" s="116">
        <v>641.13113624891605</v>
      </c>
    </row>
    <row r="1290" spans="1:51" ht="15" x14ac:dyDescent="0.25">
      <c r="A1290" s="144">
        <v>2016</v>
      </c>
      <c r="B1290" s="77" t="s">
        <v>645</v>
      </c>
      <c r="C1290" s="78">
        <v>15</v>
      </c>
      <c r="D1290" s="77">
        <v>3557105</v>
      </c>
      <c r="E1290" s="78">
        <v>355710515</v>
      </c>
      <c r="F1290" s="78" t="str">
        <f t="shared" si="51"/>
        <v>3557105152016</v>
      </c>
      <c r="G1290" s="79">
        <v>0.94655245308681302</v>
      </c>
      <c r="H1290" s="80">
        <f t="shared" si="50"/>
        <v>89124</v>
      </c>
      <c r="I1290" s="81">
        <v>86627</v>
      </c>
      <c r="J1290" s="82">
        <v>2497</v>
      </c>
      <c r="K1290" s="83">
        <f>(H1290)/VLOOKUP(D1290,'Dados Base'!$B:$K,6,FALSE)</f>
        <v>211.34956958903459</v>
      </c>
      <c r="L1290" s="88">
        <f t="shared" si="52"/>
        <v>97.198285534760558</v>
      </c>
      <c r="M1290" s="85" t="s">
        <v>702</v>
      </c>
      <c r="N1290" s="86">
        <v>0.79</v>
      </c>
      <c r="O1290" s="87" t="s">
        <v>691</v>
      </c>
      <c r="P1290" s="87" t="s">
        <v>691</v>
      </c>
      <c r="Q1290" s="87" t="s">
        <v>691</v>
      </c>
      <c r="R1290" s="87" t="s">
        <v>691</v>
      </c>
      <c r="S1290" s="87" t="s">
        <v>691</v>
      </c>
      <c r="T1290" s="87" t="s">
        <v>691</v>
      </c>
      <c r="U1290" s="87" t="s">
        <v>691</v>
      </c>
      <c r="V1290" s="87" t="s">
        <v>691</v>
      </c>
      <c r="W1290" s="85">
        <v>0</v>
      </c>
      <c r="X1290" s="47">
        <v>0.27129180555555554</v>
      </c>
      <c r="Y1290" s="9">
        <v>71.56</v>
      </c>
      <c r="Z1290" s="10">
        <v>4150.2968297999996</v>
      </c>
      <c r="AA1290" s="10">
        <v>680.16517019999969</v>
      </c>
      <c r="AB1290" s="11">
        <v>0</v>
      </c>
      <c r="AC1290" s="12">
        <v>0</v>
      </c>
      <c r="AD1290" s="153">
        <f>VLOOKUP(D1290,'Dados Base'!$B:$K,9,FALSE)*31536000/VLOOKUP($F1290,F:H,MATCH(H1289,F1289:AF1289,0),FALSE)</f>
        <v>1135.8395045105694</v>
      </c>
      <c r="AE1290" s="153">
        <f>VLOOKUP(D1290,'Dados Base'!$B:$K,10,FALSE)*31536000/VLOOKUP($F1290,F:H,MATCH(H1289,F1289:AF1289,0),FALSE)</f>
        <v>102.61478389659354</v>
      </c>
      <c r="AF1290" s="14">
        <v>100</v>
      </c>
      <c r="AG1290" s="15">
        <v>99.18</v>
      </c>
      <c r="AH1290" s="14">
        <v>100</v>
      </c>
      <c r="AI1290" s="14">
        <v>23.3</v>
      </c>
      <c r="AJ1290" s="14">
        <v>100</v>
      </c>
      <c r="AK1290" s="72">
        <f>(SUMIFS('Banco de Indicadores Mun. (2)'!I:I,'Banco de Indicadores Mun. (2)'!B:B,'Banco de Indicadores - Mun. (1)'!B1290,'Banco de Indicadores Mun. (2)'!A:A,'Banco de Indicadores - Mun. (1)'!A1290) / VLOOKUP(D1290,'Dados Base'!$B:$K,8,FALSE)) * 100</f>
        <v>61.084460784313734</v>
      </c>
      <c r="AL1290" s="72">
        <f>(SUMIFS('Banco de Indicadores Mun. (2)'!I:I,'Banco de Indicadores Mun. (2)'!B:B,'Banco de Indicadores - Mun. (1)'!B1290,'Banco de Indicadores Mun. (2)'!A:A,'Banco de Indicadores - Mun. (1)'!A1290) / VLOOKUP(D1290,'Dados Base'!$B:$K,9,FALSE)) * 100</f>
        <v>19.410015576323989</v>
      </c>
      <c r="AM1290" s="72">
        <f>(SUMIFS('Banco de Indicadores Mun. (2)'!J:J,'Banco de Indicadores Mun. (2)'!B:B,'Banco de Indicadores - Mun. (1)'!B1290,'Banco de Indicadores Mun. (2)'!A:A,'Banco de Indicadores - Mun. (1)'!A1290) / VLOOKUP(D1290,'Dados Base'!$B:$K,7,FALSE)) * 100</f>
        <v>45.503273972602742</v>
      </c>
      <c r="AN1290" s="72">
        <f>(SUMIFS('Banco de Indicadores Mun. (2)'!K:K,'Banco de Indicadores Mun. (2)'!B:B,'Banco de Indicadores - Mun. (1)'!B1290,'Banco de Indicadores Mun. (2)'!A:A,'Banco de Indicadores - Mun. (1)'!A1290) / VLOOKUP(D1290,'Dados Base'!$B:$K,10,FALSE)) * 100</f>
        <v>100.30606896551724</v>
      </c>
      <c r="AO1290" s="21">
        <v>0</v>
      </c>
      <c r="AP1290" s="125">
        <v>0</v>
      </c>
      <c r="AQ1290" s="17">
        <v>0</v>
      </c>
      <c r="AR1290" s="18">
        <v>8.9</v>
      </c>
      <c r="AS1290" s="20">
        <v>99.79</v>
      </c>
      <c r="AT1290" s="20">
        <v>99.79</v>
      </c>
      <c r="AU1290" s="20">
        <v>85.919252233016223</v>
      </c>
      <c r="AV1290" s="21">
        <v>10</v>
      </c>
      <c r="AW1290" s="21">
        <v>0</v>
      </c>
      <c r="AX1290" s="21">
        <v>0</v>
      </c>
      <c r="AY1290" s="116">
        <v>77.401711256995213</v>
      </c>
    </row>
    <row r="1291" spans="1:51" ht="15" x14ac:dyDescent="0.25">
      <c r="A1291" s="144">
        <v>2016</v>
      </c>
      <c r="B1291" s="77" t="s">
        <v>646</v>
      </c>
      <c r="C1291" s="78">
        <v>19</v>
      </c>
      <c r="D1291" s="77">
        <v>3557154</v>
      </c>
      <c r="E1291" s="78">
        <v>355715419</v>
      </c>
      <c r="F1291" s="78" t="str">
        <f t="shared" si="51"/>
        <v>3557154192016</v>
      </c>
      <c r="G1291" s="79">
        <v>1.3407642155789823</v>
      </c>
      <c r="H1291" s="80">
        <f t="shared" si="50"/>
        <v>2478</v>
      </c>
      <c r="I1291" s="81">
        <v>2057</v>
      </c>
      <c r="J1291" s="82">
        <v>421</v>
      </c>
      <c r="K1291" s="83">
        <f>(H1291)/VLOOKUP(D1291,'Dados Base'!$B:$K,6,FALSE)</f>
        <v>7.772898368883312</v>
      </c>
      <c r="L1291" s="88">
        <f t="shared" si="52"/>
        <v>83.010492332526226</v>
      </c>
      <c r="M1291" s="85" t="s">
        <v>702</v>
      </c>
      <c r="N1291" s="86">
        <v>0.72899999999999998</v>
      </c>
      <c r="O1291" s="87" t="s">
        <v>691</v>
      </c>
      <c r="P1291" s="87" t="s">
        <v>691</v>
      </c>
      <c r="Q1291" s="87" t="s">
        <v>691</v>
      </c>
      <c r="R1291" s="87" t="s">
        <v>691</v>
      </c>
      <c r="S1291" s="87" t="s">
        <v>691</v>
      </c>
      <c r="T1291" s="87" t="s">
        <v>691</v>
      </c>
      <c r="U1291" s="87" t="s">
        <v>691</v>
      </c>
      <c r="V1291" s="87" t="s">
        <v>691</v>
      </c>
      <c r="W1291" s="85">
        <v>71.5</v>
      </c>
      <c r="X1291" s="47">
        <v>5.2592968749999996E-3</v>
      </c>
      <c r="Y1291" s="9">
        <v>1.43</v>
      </c>
      <c r="Z1291" s="10">
        <v>77.370988235294121</v>
      </c>
      <c r="AA1291" s="10">
        <v>33.221011764705878</v>
      </c>
      <c r="AB1291" s="11">
        <v>0</v>
      </c>
      <c r="AC1291" s="12">
        <v>0</v>
      </c>
      <c r="AD1291" s="153">
        <f>VLOOKUP(D1291,'Dados Base'!$B:$K,9,FALSE)*31536000/VLOOKUP($F1291,F:H,MATCH(H1290,F1290:AF1290,0),FALSE)</f>
        <v>29525.230024213077</v>
      </c>
      <c r="AE1291" s="153">
        <f>VLOOKUP(D1291,'Dados Base'!$B:$K,10,FALSE)*31536000/VLOOKUP($F1291,F:H,MATCH(H1290,F1290:AF1290,0),FALSE)</f>
        <v>2290.7506053268758</v>
      </c>
      <c r="AF1291" s="14">
        <v>81.5</v>
      </c>
      <c r="AG1291" s="15">
        <v>100</v>
      </c>
      <c r="AH1291" s="14">
        <v>77.81</v>
      </c>
      <c r="AI1291" s="14">
        <v>10.38</v>
      </c>
      <c r="AJ1291" s="14">
        <v>100</v>
      </c>
      <c r="AK1291" s="72">
        <f>(SUMIFS('Banco de Indicadores Mun. (2)'!I:I,'Banco de Indicadores Mun. (2)'!B:B,'Banco de Indicadores - Mun. (1)'!B1291,'Banco de Indicadores Mun. (2)'!A:A,'Banco de Indicadores - Mun. (1)'!A1291) / VLOOKUP(D1291,'Dados Base'!$B:$K,8,FALSE)) * 100</f>
        <v>4.65827397260274</v>
      </c>
      <c r="AL1291" s="72">
        <f>(SUMIFS('Banco de Indicadores Mun. (2)'!I:I,'Banco de Indicadores Mun. (2)'!B:B,'Banco de Indicadores - Mun. (1)'!B1291,'Banco de Indicadores Mun. (2)'!A:A,'Banco de Indicadores - Mun. (1)'!A1291) / VLOOKUP(D1291,'Dados Base'!$B:$K,9,FALSE)) * 100</f>
        <v>1.4657500000000001</v>
      </c>
      <c r="AM1291" s="72">
        <f>(SUMIFS('Banco de Indicadores Mun. (2)'!J:J,'Banco de Indicadores Mun. (2)'!B:B,'Banco de Indicadores - Mun. (1)'!B1291,'Banco de Indicadores Mun. (2)'!A:A,'Banco de Indicadores - Mun. (1)'!A1291) / VLOOKUP(D1291,'Dados Base'!$B:$K,7,FALSE)) * 100</f>
        <v>4.3920181818181812</v>
      </c>
      <c r="AN1291" s="72">
        <f>(SUMIFS('Banco de Indicadores Mun. (2)'!K:K,'Banco de Indicadores Mun. (2)'!B:B,'Banco de Indicadores - Mun. (1)'!B1291,'Banco de Indicadores Mun. (2)'!A:A,'Banco de Indicadores - Mun. (1)'!A1291) / VLOOKUP(D1291,'Dados Base'!$B:$K,10,FALSE)) * 100</f>
        <v>5.4718333333333353</v>
      </c>
      <c r="AO1291" s="21">
        <v>0</v>
      </c>
      <c r="AP1291" s="125">
        <v>0</v>
      </c>
      <c r="AQ1291" s="17">
        <v>0</v>
      </c>
      <c r="AR1291" s="18">
        <v>8.3000000000000007</v>
      </c>
      <c r="AS1291" s="20">
        <v>87.450980392156865</v>
      </c>
      <c r="AT1291" s="20">
        <v>87.450980392156865</v>
      </c>
      <c r="AU1291" s="20">
        <v>69.960746017156865</v>
      </c>
      <c r="AV1291" s="21">
        <v>7.56</v>
      </c>
      <c r="AW1291" s="21">
        <v>0</v>
      </c>
      <c r="AX1291" s="21">
        <v>0</v>
      </c>
      <c r="AY1291" s="116">
        <v>123.23890729214637</v>
      </c>
    </row>
    <row r="1292" spans="1:51" ht="15" x14ac:dyDescent="0.25">
      <c r="A1292" s="144">
        <v>2015</v>
      </c>
      <c r="B1292" s="77" t="s">
        <v>2</v>
      </c>
      <c r="C1292" s="78">
        <v>21</v>
      </c>
      <c r="D1292" s="77">
        <v>3500105</v>
      </c>
      <c r="E1292" s="78">
        <v>350010521</v>
      </c>
      <c r="F1292" s="78" t="str">
        <f t="shared" si="51"/>
        <v>3500105212015</v>
      </c>
      <c r="G1292" s="89">
        <v>3.4007854241746571E-2</v>
      </c>
      <c r="H1292" s="80">
        <f t="shared" si="50"/>
        <v>33879</v>
      </c>
      <c r="I1292" s="90">
        <v>32398</v>
      </c>
      <c r="J1292" s="91">
        <v>1481</v>
      </c>
      <c r="K1292" s="83">
        <f>(H1292)/VLOOKUP(D1292,'Dados Base'!$B:$K,6,FALSE)</f>
        <v>82.274515517995056</v>
      </c>
      <c r="L1292" s="88">
        <f t="shared" si="52"/>
        <v>95.628560465184918</v>
      </c>
      <c r="M1292" s="85" t="s">
        <v>702</v>
      </c>
      <c r="N1292" s="92">
        <v>0.79</v>
      </c>
      <c r="O1292" s="91">
        <v>105</v>
      </c>
      <c r="P1292" s="91">
        <v>30600</v>
      </c>
      <c r="Q1292" s="91">
        <v>0</v>
      </c>
      <c r="R1292" s="91">
        <v>0</v>
      </c>
      <c r="S1292" s="91">
        <v>95</v>
      </c>
      <c r="T1292" s="87" t="s">
        <v>691</v>
      </c>
      <c r="U1292" s="91">
        <v>522</v>
      </c>
      <c r="V1292" s="91">
        <v>463</v>
      </c>
      <c r="W1292" s="93">
        <v>0</v>
      </c>
      <c r="X1292" s="47">
        <v>0.10213702894444444</v>
      </c>
      <c r="Y1292" s="21">
        <v>26.5</v>
      </c>
      <c r="Z1292" s="21">
        <v>1592</v>
      </c>
      <c r="AA1292" s="21">
        <v>197</v>
      </c>
      <c r="AB1292" s="21">
        <v>4</v>
      </c>
      <c r="AC1292" s="21">
        <v>1</v>
      </c>
      <c r="AD1292" s="153">
        <f>VLOOKUP(D1292,'Dados Base'!$B:$K,9,FALSE)*31536000/VLOOKUP($F1292,F:H,MATCH(H1291,F1291:AF1291,0),FALSE)</f>
        <v>2773.9095014610821</v>
      </c>
      <c r="AE1292" s="153">
        <f>VLOOKUP(D1292,'Dados Base'!$B:$K,10,FALSE)*31536000/VLOOKUP($F1292,F:H,MATCH(H1291,F1291:AF1291,0),FALSE)</f>
        <v>335.10316125033205</v>
      </c>
      <c r="AF1292" s="14">
        <v>99.04</v>
      </c>
      <c r="AG1292" s="15">
        <v>91.28</v>
      </c>
      <c r="AH1292" s="14">
        <v>98.02</v>
      </c>
      <c r="AI1292" s="14">
        <v>23.5</v>
      </c>
      <c r="AJ1292" s="16">
        <v>100</v>
      </c>
      <c r="AK1292" s="72">
        <f>(SUMIFS('Banco de Indicadores Mun. (2)'!I:I,'Banco de Indicadores Mun. (2)'!B:B,'Banco de Indicadores - Mun. (1)'!B1292,'Banco de Indicadores Mun. (2)'!A:A,'Banco de Indicadores - Mun. (1)'!A1292) / VLOOKUP(D1292,'Dados Base'!$B:$K,8,FALSE)) * 100</f>
        <v>16.394046874999997</v>
      </c>
      <c r="AL1292" s="72">
        <f>(SUMIFS('Banco de Indicadores Mun. (2)'!I:I,'Banco de Indicadores Mun. (2)'!B:B,'Banco de Indicadores - Mun. (1)'!B1292,'Banco de Indicadores Mun. (2)'!A:A,'Banco de Indicadores - Mun. (1)'!A1292) / VLOOKUP(D1292,'Dados Base'!$B:$K,9,FALSE)) * 100</f>
        <v>7.0417382550335557</v>
      </c>
      <c r="AM1292" s="72">
        <f>(SUMIFS('Banco de Indicadores Mun. (2)'!J:J,'Banco de Indicadores Mun. (2)'!B:B,'Banco de Indicadores - Mun. (1)'!B1292,'Banco de Indicadores Mun. (2)'!A:A,'Banco de Indicadores - Mun. (1)'!A1292) / VLOOKUP(D1292,'Dados Base'!$B:$K,7,FALSE)) * 100</f>
        <v>9.8491630434782618</v>
      </c>
      <c r="AN1292" s="72">
        <f>(SUMIFS('Banco de Indicadores Mun. (2)'!K:K,'Banco de Indicadores Mun. (2)'!B:B,'Banco de Indicadores - Mun. (1)'!B1292,'Banco de Indicadores Mun. (2)'!A:A,'Banco de Indicadores - Mun. (1)'!A1292) / VLOOKUP(D1292,'Dados Base'!$B:$K,10,FALSE)) * 100</f>
        <v>33.119861111111106</v>
      </c>
      <c r="AO1292" s="21">
        <v>0</v>
      </c>
      <c r="AP1292" s="125">
        <v>0</v>
      </c>
      <c r="AQ1292" s="5">
        <v>0</v>
      </c>
      <c r="AR1292" s="21">
        <v>4.5999999999999996</v>
      </c>
      <c r="AS1292" s="20">
        <v>100</v>
      </c>
      <c r="AT1292" s="20">
        <v>100</v>
      </c>
      <c r="AU1292" s="20">
        <v>88.988261598658468</v>
      </c>
      <c r="AV1292" s="20">
        <v>10</v>
      </c>
      <c r="AW1292" s="21">
        <v>0</v>
      </c>
      <c r="AX1292" s="21">
        <v>1</v>
      </c>
      <c r="AY1292" s="116">
        <v>287.48699043083337</v>
      </c>
    </row>
    <row r="1293" spans="1:51" ht="15" x14ac:dyDescent="0.25">
      <c r="A1293" s="144">
        <v>2015</v>
      </c>
      <c r="B1293" s="77" t="s">
        <v>3</v>
      </c>
      <c r="C1293" s="78">
        <v>16</v>
      </c>
      <c r="D1293" s="77">
        <v>3500204</v>
      </c>
      <c r="E1293" s="78">
        <v>350020416</v>
      </c>
      <c r="F1293" s="78" t="str">
        <f t="shared" si="51"/>
        <v>3500204162015</v>
      </c>
      <c r="G1293" s="89">
        <v>-0.39953310846564394</v>
      </c>
      <c r="H1293" s="80">
        <f t="shared" si="50"/>
        <v>3501</v>
      </c>
      <c r="I1293" s="90">
        <v>3205</v>
      </c>
      <c r="J1293" s="91">
        <v>296</v>
      </c>
      <c r="K1293" s="83">
        <f>(H1293)/VLOOKUP(D1293,'Dados Base'!$B:$K,6,FALSE)</f>
        <v>16.605008537279453</v>
      </c>
      <c r="L1293" s="88">
        <f t="shared" si="52"/>
        <v>91.545272779205945</v>
      </c>
      <c r="M1293" s="85" t="s">
        <v>702</v>
      </c>
      <c r="N1293" s="92">
        <v>0.73</v>
      </c>
      <c r="O1293" s="91">
        <v>27</v>
      </c>
      <c r="P1293" s="91">
        <v>6700</v>
      </c>
      <c r="Q1293" s="91">
        <v>0</v>
      </c>
      <c r="R1293" s="91">
        <v>0</v>
      </c>
      <c r="S1293" s="91">
        <v>5</v>
      </c>
      <c r="T1293" s="87" t="s">
        <v>691</v>
      </c>
      <c r="U1293" s="91">
        <v>24</v>
      </c>
      <c r="V1293" s="91">
        <v>20</v>
      </c>
      <c r="W1293" s="93">
        <v>63.15</v>
      </c>
      <c r="X1293" s="47">
        <v>9.1171875000000003E-3</v>
      </c>
      <c r="Y1293" s="21">
        <v>2.2799999999999998</v>
      </c>
      <c r="Z1293" s="21">
        <v>158</v>
      </c>
      <c r="AA1293" s="21">
        <v>18</v>
      </c>
      <c r="AB1293" s="21">
        <v>1</v>
      </c>
      <c r="AC1293" s="21">
        <v>0</v>
      </c>
      <c r="AD1293" s="153">
        <f>VLOOKUP(D1293,'Dados Base'!$B:$K,9,FALSE)*31536000/VLOOKUP($F1293,F:H,MATCH(H1292,F1292:AF1292,0),FALSE)</f>
        <v>13961.953727506427</v>
      </c>
      <c r="AE1293" s="153">
        <f>VLOOKUP(D1293,'Dados Base'!$B:$K,10,FALSE)*31536000/VLOOKUP($F1293,F:H,MATCH(H1292,F1292:AF1292,0),FALSE)</f>
        <v>1261.0796915167095</v>
      </c>
      <c r="AF1293" s="14">
        <v>100</v>
      </c>
      <c r="AG1293" s="15">
        <v>100</v>
      </c>
      <c r="AH1293" s="14">
        <v>100</v>
      </c>
      <c r="AI1293" s="14">
        <v>7.59</v>
      </c>
      <c r="AJ1293" s="16">
        <v>100</v>
      </c>
      <c r="AK1293" s="72">
        <f>(SUMIFS('Banco de Indicadores Mun. (2)'!I:I,'Banco de Indicadores Mun. (2)'!B:B,'Banco de Indicadores - Mun. (1)'!B1293,'Banco de Indicadores Mun. (2)'!A:A,'Banco de Indicadores - Mun. (1)'!A1293) / VLOOKUP(D1293,'Dados Base'!$B:$K,8,FALSE)) * 100</f>
        <v>42.694555555555553</v>
      </c>
      <c r="AL1293" s="72">
        <f>(SUMIFS('Banco de Indicadores Mun. (2)'!I:I,'Banco de Indicadores Mun. (2)'!B:B,'Banco de Indicadores - Mun. (1)'!B1293,'Banco de Indicadores Mun. (2)'!A:A,'Banco de Indicadores - Mun. (1)'!A1293) / VLOOKUP(D1293,'Dados Base'!$B:$K,9,FALSE)) * 100</f>
        <v>17.353270967741935</v>
      </c>
      <c r="AM1293" s="72">
        <f>(SUMIFS('Banco de Indicadores Mun. (2)'!J:J,'Banco de Indicadores Mun. (2)'!B:B,'Banco de Indicadores - Mun. (1)'!B1293,'Banco de Indicadores Mun. (2)'!A:A,'Banco de Indicadores - Mun. (1)'!A1293) / VLOOKUP(D1293,'Dados Base'!$B:$K,7,FALSE)) * 100</f>
        <v>52.268367346938774</v>
      </c>
      <c r="AN1293" s="72">
        <f>(SUMIFS('Banco de Indicadores Mun. (2)'!K:K,'Banco de Indicadores Mun. (2)'!B:B,'Banco de Indicadores - Mun. (1)'!B1293,'Banco de Indicadores Mun. (2)'!A:A,'Banco de Indicadores - Mun. (1)'!A1293) / VLOOKUP(D1293,'Dados Base'!$B:$K,10,FALSE)) * 100</f>
        <v>9.1862142857142892</v>
      </c>
      <c r="AO1293" s="21">
        <v>0</v>
      </c>
      <c r="AP1293" s="125">
        <v>0</v>
      </c>
      <c r="AQ1293" s="5">
        <v>0</v>
      </c>
      <c r="AR1293" s="21">
        <v>7.3</v>
      </c>
      <c r="AS1293" s="20">
        <v>100</v>
      </c>
      <c r="AT1293" s="20">
        <v>100</v>
      </c>
      <c r="AU1293" s="20">
        <v>89.77272727272728</v>
      </c>
      <c r="AV1293" s="20">
        <v>10</v>
      </c>
      <c r="AW1293" s="21">
        <v>0</v>
      </c>
      <c r="AX1293" s="21">
        <v>0</v>
      </c>
      <c r="AY1293" s="116">
        <v>134.66211183668207</v>
      </c>
    </row>
    <row r="1294" spans="1:51" ht="15" x14ac:dyDescent="0.25">
      <c r="A1294" s="144">
        <v>2015</v>
      </c>
      <c r="B1294" s="77" t="s">
        <v>4</v>
      </c>
      <c r="C1294" s="78">
        <v>9</v>
      </c>
      <c r="D1294" s="77">
        <v>3500303</v>
      </c>
      <c r="E1294" s="78">
        <v>35003039</v>
      </c>
      <c r="F1294" s="78" t="str">
        <f t="shared" si="51"/>
        <v>350030392015</v>
      </c>
      <c r="G1294" s="89">
        <v>1.1704819843116443</v>
      </c>
      <c r="H1294" s="80">
        <f t="shared" si="50"/>
        <v>33909</v>
      </c>
      <c r="I1294" s="90">
        <v>30950</v>
      </c>
      <c r="J1294" s="91">
        <v>2959</v>
      </c>
      <c r="K1294" s="83">
        <f>(H1294)/VLOOKUP(D1294,'Dados Base'!$B:$K,6,FALSE)</f>
        <v>71.633183344952144</v>
      </c>
      <c r="L1294" s="88">
        <f t="shared" si="52"/>
        <v>91.273703146657226</v>
      </c>
      <c r="M1294" s="85" t="s">
        <v>702</v>
      </c>
      <c r="N1294" s="92">
        <v>0.71499999999999997</v>
      </c>
      <c r="O1294" s="91">
        <v>269</v>
      </c>
      <c r="P1294" s="91">
        <v>4700</v>
      </c>
      <c r="Q1294" s="91">
        <v>200000</v>
      </c>
      <c r="R1294" s="91">
        <v>2000</v>
      </c>
      <c r="S1294" s="91">
        <v>73</v>
      </c>
      <c r="T1294" s="87" t="s">
        <v>691</v>
      </c>
      <c r="U1294" s="91">
        <v>315</v>
      </c>
      <c r="V1294" s="91">
        <v>218</v>
      </c>
      <c r="W1294" s="93">
        <v>0</v>
      </c>
      <c r="X1294" s="47">
        <v>8.03625336150494E-2</v>
      </c>
      <c r="Y1294" s="21">
        <v>25.16</v>
      </c>
      <c r="Z1294" s="21">
        <v>966</v>
      </c>
      <c r="AA1294" s="21">
        <v>732</v>
      </c>
      <c r="AB1294" s="21">
        <v>6</v>
      </c>
      <c r="AC1294" s="21">
        <v>0</v>
      </c>
      <c r="AD1294" s="153">
        <f>VLOOKUP(D1294,'Dados Base'!$B:$K,9,FALSE)*31536000/VLOOKUP($F1294,F:H,MATCH(H1293,F1293:AF1293,0),FALSE)</f>
        <v>5924.2183491108553</v>
      </c>
      <c r="AE1294" s="153">
        <f>VLOOKUP(D1294,'Dados Base'!$B:$K,10,FALSE)*31536000/VLOOKUP($F1294,F:H,MATCH(H1293,F1293:AF1293,0),FALSE)</f>
        <v>697.51393435371119</v>
      </c>
      <c r="AF1294" s="14" t="s">
        <v>692</v>
      </c>
      <c r="AG1294" s="15">
        <v>90.21</v>
      </c>
      <c r="AH1294" s="14" t="s">
        <v>692</v>
      </c>
      <c r="AI1294" s="14" t="s">
        <v>692</v>
      </c>
      <c r="AJ1294" s="16" t="s">
        <v>692</v>
      </c>
      <c r="AK1294" s="72">
        <f>(SUMIFS('Banco de Indicadores Mun. (2)'!I:I,'Banco de Indicadores Mun. (2)'!B:B,'Banco de Indicadores - Mun. (1)'!B1294,'Banco de Indicadores Mun. (2)'!A:A,'Banco de Indicadores - Mun. (1)'!A1294) / VLOOKUP(D1294,'Dados Base'!$B:$K,8,FALSE)) * 100</f>
        <v>56.994421739130416</v>
      </c>
      <c r="AL1294" s="72">
        <f>(SUMIFS('Banco de Indicadores Mun. (2)'!I:I,'Banco de Indicadores Mun. (2)'!B:B,'Banco de Indicadores - Mun. (1)'!B1294,'Banco de Indicadores Mun. (2)'!A:A,'Banco de Indicadores - Mun. (1)'!A1294) / VLOOKUP(D1294,'Dados Base'!$B:$K,9,FALSE)) * 100</f>
        <v>20.578833594976444</v>
      </c>
      <c r="AM1294" s="72">
        <f>(SUMIFS('Banco de Indicadores Mun. (2)'!J:J,'Banco de Indicadores Mun. (2)'!B:B,'Banco de Indicadores - Mun. (1)'!B1294,'Banco de Indicadores Mun. (2)'!A:A,'Banco de Indicadores - Mun. (1)'!A1294) / VLOOKUP(D1294,'Dados Base'!$B:$K,7,FALSE)) * 100</f>
        <v>82.632225806451586</v>
      </c>
      <c r="AN1294" s="72">
        <f>(SUMIFS('Banco de Indicadores Mun. (2)'!K:K,'Banco de Indicadores Mun. (2)'!B:B,'Banco de Indicadores - Mun. (1)'!B1294,'Banco de Indicadores Mun. (2)'!A:A,'Banco de Indicadores - Mun. (1)'!A1294) / VLOOKUP(D1294,'Dados Base'!$B:$K,10,FALSE)) * 100</f>
        <v>4.0096266666666676</v>
      </c>
      <c r="AO1294" s="21">
        <v>0</v>
      </c>
      <c r="AP1294" s="125">
        <v>0</v>
      </c>
      <c r="AQ1294" s="5">
        <v>0</v>
      </c>
      <c r="AR1294" s="21">
        <v>7.3</v>
      </c>
      <c r="AS1294" s="20">
        <v>100</v>
      </c>
      <c r="AT1294" s="20">
        <v>64</v>
      </c>
      <c r="AU1294" s="20">
        <v>56.890459363957596</v>
      </c>
      <c r="AV1294" s="20">
        <v>6.66</v>
      </c>
      <c r="AW1294" s="21">
        <v>0</v>
      </c>
      <c r="AX1294" s="21">
        <v>0</v>
      </c>
      <c r="AY1294" s="116">
        <v>114.16386846168982</v>
      </c>
    </row>
    <row r="1295" spans="1:51" ht="15" x14ac:dyDescent="0.25">
      <c r="A1295" s="144">
        <v>2015</v>
      </c>
      <c r="B1295" s="77" t="s">
        <v>5</v>
      </c>
      <c r="C1295" s="78">
        <v>9</v>
      </c>
      <c r="D1295" s="77">
        <v>3500402</v>
      </c>
      <c r="E1295" s="78">
        <v>35004029</v>
      </c>
      <c r="F1295" s="78" t="str">
        <f t="shared" si="51"/>
        <v>350040292015</v>
      </c>
      <c r="G1295" s="89">
        <v>0.49366264821888439</v>
      </c>
      <c r="H1295" s="80">
        <f t="shared" si="50"/>
        <v>7700</v>
      </c>
      <c r="I1295" s="90">
        <v>6996</v>
      </c>
      <c r="J1295" s="91">
        <v>704</v>
      </c>
      <c r="K1295" s="83">
        <f>(H1295)/VLOOKUP(D1295,'Dados Base'!$B:$K,6,FALSE)</f>
        <v>54.000981836033382</v>
      </c>
      <c r="L1295" s="88">
        <f t="shared" si="52"/>
        <v>90.857142857142861</v>
      </c>
      <c r="M1295" s="85" t="s">
        <v>702</v>
      </c>
      <c r="N1295" s="92">
        <v>0.78100000000000003</v>
      </c>
      <c r="O1295" s="91">
        <v>51</v>
      </c>
      <c r="P1295" s="91">
        <v>6431</v>
      </c>
      <c r="Q1295" s="91">
        <v>0</v>
      </c>
      <c r="R1295" s="91">
        <v>7500</v>
      </c>
      <c r="S1295" s="91">
        <v>19</v>
      </c>
      <c r="T1295" s="87" t="s">
        <v>691</v>
      </c>
      <c r="U1295" s="91">
        <v>37</v>
      </c>
      <c r="V1295" s="91">
        <v>46</v>
      </c>
      <c r="W1295" s="93">
        <v>0</v>
      </c>
      <c r="X1295" s="47">
        <v>1.9019401041666668E-2</v>
      </c>
      <c r="Y1295" s="21">
        <v>5.0199999999999996</v>
      </c>
      <c r="Z1295" s="21">
        <v>221</v>
      </c>
      <c r="AA1295" s="21">
        <v>166</v>
      </c>
      <c r="AB1295" s="21">
        <v>0</v>
      </c>
      <c r="AC1295" s="21">
        <v>0</v>
      </c>
      <c r="AD1295" s="153">
        <f>VLOOKUP(D1295,'Dados Base'!$B:$K,9,FALSE)*31536000/VLOOKUP($F1295,F:H,MATCH(H1294,F1294:AF1294,0),FALSE)</f>
        <v>8068.3012987012989</v>
      </c>
      <c r="AE1295" s="153">
        <f>VLOOKUP(D1295,'Dados Base'!$B:$K,10,FALSE)*31536000/VLOOKUP($F1295,F:H,MATCH(H1294,F1294:AF1294,0),FALSE)</f>
        <v>941.9844155844155</v>
      </c>
      <c r="AF1295" s="14">
        <v>94.85</v>
      </c>
      <c r="AG1295" s="15">
        <v>98.44</v>
      </c>
      <c r="AH1295" s="14">
        <v>87.12</v>
      </c>
      <c r="AI1295" s="14">
        <v>27.5</v>
      </c>
      <c r="AJ1295" s="16">
        <v>100</v>
      </c>
      <c r="AK1295" s="72">
        <f>(SUMIFS('Banco de Indicadores Mun. (2)'!I:I,'Banco de Indicadores Mun. (2)'!B:B,'Banco de Indicadores - Mun. (1)'!B1295,'Banco de Indicadores Mun. (2)'!A:A,'Banco de Indicadores - Mun. (1)'!A1295) / VLOOKUP(D1295,'Dados Base'!$B:$K,8,FALSE)) * 100</f>
        <v>4.9064714285714297</v>
      </c>
      <c r="AL1295" s="72">
        <f>(SUMIFS('Banco de Indicadores Mun. (2)'!I:I,'Banco de Indicadores Mun. (2)'!B:B,'Banco de Indicadores - Mun. (1)'!B1295,'Banco de Indicadores Mun. (2)'!A:A,'Banco de Indicadores - Mun. (1)'!A1295) / VLOOKUP(D1295,'Dados Base'!$B:$K,9,FALSE)) * 100</f>
        <v>1.7434162436548224</v>
      </c>
      <c r="AM1295" s="72">
        <f>(SUMIFS('Banco de Indicadores Mun. (2)'!J:J,'Banco de Indicadores Mun. (2)'!B:B,'Banco de Indicadores - Mun. (1)'!B1295,'Banco de Indicadores Mun. (2)'!A:A,'Banco de Indicadores - Mun. (1)'!A1295) / VLOOKUP(D1295,'Dados Base'!$B:$K,7,FALSE)) * 100</f>
        <v>7.0636170212765954</v>
      </c>
      <c r="AN1295" s="72">
        <f>(SUMIFS('Banco de Indicadores Mun. (2)'!K:K,'Banco de Indicadores Mun. (2)'!B:B,'Banco de Indicadores - Mun. (1)'!B1295,'Banco de Indicadores Mun. (2)'!A:A,'Banco de Indicadores - Mun. (1)'!A1295) / VLOOKUP(D1295,'Dados Base'!$B:$K,10,FALSE)) * 100</f>
        <v>0.49839130434782614</v>
      </c>
      <c r="AO1295" s="21">
        <v>0</v>
      </c>
      <c r="AP1295" s="125">
        <v>0</v>
      </c>
      <c r="AQ1295" s="5">
        <v>0</v>
      </c>
      <c r="AR1295" s="21">
        <v>10</v>
      </c>
      <c r="AS1295" s="20">
        <v>93</v>
      </c>
      <c r="AT1295" s="20">
        <v>88.350000000000009</v>
      </c>
      <c r="AU1295" s="20">
        <v>57.105943152454778</v>
      </c>
      <c r="AV1295" s="20">
        <v>7.03</v>
      </c>
      <c r="AW1295" s="21">
        <v>0</v>
      </c>
      <c r="AX1295" s="21">
        <v>0</v>
      </c>
      <c r="AY1295" s="116">
        <v>296.16477962693415</v>
      </c>
    </row>
    <row r="1296" spans="1:51" ht="15" x14ac:dyDescent="0.25">
      <c r="A1296" s="144">
        <v>2015</v>
      </c>
      <c r="B1296" s="77" t="s">
        <v>6</v>
      </c>
      <c r="C1296" s="78">
        <v>9</v>
      </c>
      <c r="D1296" s="77">
        <v>3500501</v>
      </c>
      <c r="E1296" s="78">
        <v>35005019</v>
      </c>
      <c r="F1296" s="78" t="str">
        <f t="shared" si="51"/>
        <v>350050192015</v>
      </c>
      <c r="G1296" s="89">
        <v>0.66993989762393902</v>
      </c>
      <c r="H1296" s="80">
        <f t="shared" si="50"/>
        <v>17851</v>
      </c>
      <c r="I1296" s="90">
        <v>17691</v>
      </c>
      <c r="J1296" s="91">
        <v>160</v>
      </c>
      <c r="K1296" s="83">
        <f>(H1296)/VLOOKUP(D1296,'Dados Base'!$B:$K,6,FALSE)</f>
        <v>297.51666666666665</v>
      </c>
      <c r="L1296" s="88">
        <f t="shared" si="52"/>
        <v>99.103691669934463</v>
      </c>
      <c r="M1296" s="85" t="s">
        <v>702</v>
      </c>
      <c r="N1296" s="92">
        <v>0.745</v>
      </c>
      <c r="O1296" s="91">
        <v>33</v>
      </c>
      <c r="P1296" s="91">
        <v>2950</v>
      </c>
      <c r="Q1296" s="91">
        <v>732000</v>
      </c>
      <c r="R1296" s="91">
        <v>100</v>
      </c>
      <c r="S1296" s="91">
        <v>124</v>
      </c>
      <c r="T1296" s="87" t="s">
        <v>691</v>
      </c>
      <c r="U1296" s="91">
        <v>287</v>
      </c>
      <c r="V1296" s="91">
        <v>255</v>
      </c>
      <c r="W1296" s="93">
        <v>0</v>
      </c>
      <c r="X1296" s="47">
        <v>5.3849070405092597E-2</v>
      </c>
      <c r="Y1296" s="21">
        <v>12.7</v>
      </c>
      <c r="Z1296" s="21">
        <v>85</v>
      </c>
      <c r="AA1296" s="21">
        <v>895</v>
      </c>
      <c r="AB1296" s="21">
        <v>0</v>
      </c>
      <c r="AC1296" s="21">
        <v>0</v>
      </c>
      <c r="AD1296" s="153">
        <f>VLOOKUP(D1296,'Dados Base'!$B:$K,9,FALSE)*31536000/VLOOKUP($F1296,F:H,MATCH(H1295,F1295:AF1295,0),FALSE)</f>
        <v>1307.3015517337965</v>
      </c>
      <c r="AE1296" s="153">
        <f>VLOOKUP(D1296,'Dados Base'!$B:$K,10,FALSE)*31536000/VLOOKUP($F1296,F:H,MATCH(H1295,F1295:AF1295,0),FALSE)</f>
        <v>158.99613467032665</v>
      </c>
      <c r="AF1296" s="14">
        <v>99.1</v>
      </c>
      <c r="AG1296" s="15">
        <v>98.56</v>
      </c>
      <c r="AH1296" s="14">
        <v>98.56</v>
      </c>
      <c r="AI1296" s="14">
        <v>35.67</v>
      </c>
      <c r="AJ1296" s="16">
        <v>100</v>
      </c>
      <c r="AK1296" s="72">
        <f>(SUMIFS('Banco de Indicadores Mun. (2)'!I:I,'Banco de Indicadores Mun. (2)'!B:B,'Banco de Indicadores - Mun. (1)'!B1296,'Banco de Indicadores Mun. (2)'!A:A,'Banco de Indicadores - Mun. (1)'!A1296) / VLOOKUP(D1296,'Dados Base'!$B:$K,8,FALSE)) * 100</f>
        <v>3.6922962962962949</v>
      </c>
      <c r="AL1296" s="72">
        <f>(SUMIFS('Banco de Indicadores Mun. (2)'!I:I,'Banco de Indicadores Mun. (2)'!B:B,'Banco de Indicadores - Mun. (1)'!B1296,'Banco de Indicadores Mun. (2)'!A:A,'Banco de Indicadores - Mun. (1)'!A1296) / VLOOKUP(D1296,'Dados Base'!$B:$K,9,FALSE)) * 100</f>
        <v>1.3471891891891887</v>
      </c>
      <c r="AM1296" s="72">
        <f>(SUMIFS('Banco de Indicadores Mun. (2)'!J:J,'Banco de Indicadores Mun. (2)'!B:B,'Banco de Indicadores - Mun. (1)'!B1296,'Banco de Indicadores Mun. (2)'!A:A,'Banco de Indicadores - Mun. (1)'!A1296) / VLOOKUP(D1296,'Dados Base'!$B:$K,7,FALSE)) * 100</f>
        <v>3.1784999999999992</v>
      </c>
      <c r="AN1296" s="72">
        <f>(SUMIFS('Banco de Indicadores Mun. (2)'!K:K,'Banco de Indicadores Mun. (2)'!B:B,'Banco de Indicadores - Mun. (1)'!B1296,'Banco de Indicadores Mun. (2)'!A:A,'Banco de Indicadores - Mun. (1)'!A1296) / VLOOKUP(D1296,'Dados Base'!$B:$K,10,FALSE)) * 100</f>
        <v>4.719888888888887</v>
      </c>
      <c r="AO1296" s="21">
        <v>0</v>
      </c>
      <c r="AP1296" s="125">
        <v>0</v>
      </c>
      <c r="AQ1296" s="5">
        <v>0</v>
      </c>
      <c r="AR1296" s="21">
        <v>9.8000000000000007</v>
      </c>
      <c r="AS1296" s="20">
        <v>37</v>
      </c>
      <c r="AT1296" s="20">
        <v>8.8800000000000026</v>
      </c>
      <c r="AU1296" s="20">
        <v>8.6734693877551052</v>
      </c>
      <c r="AV1296" s="20">
        <v>1.98</v>
      </c>
      <c r="AW1296" s="21">
        <v>0</v>
      </c>
      <c r="AX1296" s="21">
        <v>0</v>
      </c>
      <c r="AY1296" s="116">
        <v>117.40944840994007</v>
      </c>
    </row>
    <row r="1297" spans="1:51" ht="15" x14ac:dyDescent="0.25">
      <c r="A1297" s="144">
        <v>2015</v>
      </c>
      <c r="B1297" s="77" t="s">
        <v>7</v>
      </c>
      <c r="C1297" s="78">
        <v>17</v>
      </c>
      <c r="D1297" s="77">
        <v>3500550</v>
      </c>
      <c r="E1297" s="78">
        <v>350055017</v>
      </c>
      <c r="F1297" s="78" t="str">
        <f t="shared" si="51"/>
        <v>3500550172015</v>
      </c>
      <c r="G1297" s="89">
        <v>0.6111400198120398</v>
      </c>
      <c r="H1297" s="80">
        <f t="shared" si="50"/>
        <v>5769</v>
      </c>
      <c r="I1297" s="90">
        <v>4437</v>
      </c>
      <c r="J1297" s="91">
        <v>1332</v>
      </c>
      <c r="K1297" s="83">
        <f>(H1297)/VLOOKUP(D1297,'Dados Base'!$B:$K,6,FALSE)</f>
        <v>14.123436237667391</v>
      </c>
      <c r="L1297" s="88">
        <f t="shared" si="52"/>
        <v>76.911076443057723</v>
      </c>
      <c r="M1297" s="85" t="s">
        <v>702</v>
      </c>
      <c r="N1297" s="92">
        <v>0.75700000000000001</v>
      </c>
      <c r="O1297" s="91">
        <v>74</v>
      </c>
      <c r="P1297" s="91">
        <v>11187</v>
      </c>
      <c r="Q1297" s="91">
        <v>1787500</v>
      </c>
      <c r="R1297" s="91">
        <v>0</v>
      </c>
      <c r="S1297" s="91">
        <v>12</v>
      </c>
      <c r="T1297" s="87" t="s">
        <v>691</v>
      </c>
      <c r="U1297" s="91">
        <v>42</v>
      </c>
      <c r="V1297" s="91">
        <v>41</v>
      </c>
      <c r="W1297" s="93">
        <v>0</v>
      </c>
      <c r="X1297" s="47">
        <v>1.017837890625E-2</v>
      </c>
      <c r="Y1297" s="21">
        <v>3.16</v>
      </c>
      <c r="Z1297" s="21">
        <v>138</v>
      </c>
      <c r="AA1297" s="21">
        <v>106</v>
      </c>
      <c r="AB1297" s="21">
        <v>0</v>
      </c>
      <c r="AC1297" s="21">
        <v>1</v>
      </c>
      <c r="AD1297" s="153">
        <f>VLOOKUP(D1297,'Dados Base'!$B:$K,9,FALSE)*31536000/VLOOKUP($F1297,F:H,MATCH(H1296,F1296:AF1296,0),FALSE)</f>
        <v>20663.213728549141</v>
      </c>
      <c r="AE1297" s="153">
        <f>VLOOKUP(D1297,'Dados Base'!$B:$K,10,FALSE)*31536000/VLOOKUP($F1297,F:H,MATCH(H1296,F1296:AF1296,0),FALSE)</f>
        <v>2241.2480499219964</v>
      </c>
      <c r="AF1297" s="14">
        <v>67.75</v>
      </c>
      <c r="AG1297" s="15">
        <v>76.040000000000006</v>
      </c>
      <c r="AH1297" s="14">
        <v>48.77</v>
      </c>
      <c r="AI1297" s="14">
        <v>51.27</v>
      </c>
      <c r="AJ1297" s="16">
        <v>89.09</v>
      </c>
      <c r="AK1297" s="72">
        <f>(SUMIFS('Banco de Indicadores Mun. (2)'!I:I,'Banco de Indicadores Mun. (2)'!B:B,'Banco de Indicadores - Mun. (1)'!B1297,'Banco de Indicadores Mun. (2)'!A:A,'Banco de Indicadores - Mun. (1)'!A1297) / VLOOKUP(D1297,'Dados Base'!$B:$K,8,FALSE)) * 100</f>
        <v>12.030345000000001</v>
      </c>
      <c r="AL1297" s="72">
        <f>(SUMIFS('Banco de Indicadores Mun. (2)'!I:I,'Banco de Indicadores Mun. (2)'!B:B,'Banco de Indicadores - Mun. (1)'!B1297,'Banco de Indicadores Mun. (2)'!A:A,'Banco de Indicadores - Mun. (1)'!A1297) / VLOOKUP(D1297,'Dados Base'!$B:$K,9,FALSE)) * 100</f>
        <v>6.3652619047619057</v>
      </c>
      <c r="AM1297" s="72">
        <f>(SUMIFS('Banco de Indicadores Mun. (2)'!J:J,'Banco de Indicadores Mun. (2)'!B:B,'Banco de Indicadores - Mun. (1)'!B1297,'Banco de Indicadores Mun. (2)'!A:A,'Banco de Indicadores - Mun. (1)'!A1297) / VLOOKUP(D1297,'Dados Base'!$B:$K,7,FALSE)) * 100</f>
        <v>12.988553459119498</v>
      </c>
      <c r="AN1297" s="72">
        <f>(SUMIFS('Banco de Indicadores Mun. (2)'!K:K,'Banco de Indicadores Mun. (2)'!B:B,'Banco de Indicadores - Mun. (1)'!B1297,'Banco de Indicadores Mun. (2)'!A:A,'Banco de Indicadores - Mun. (1)'!A1297) / VLOOKUP(D1297,'Dados Base'!$B:$K,10,FALSE)) * 100</f>
        <v>8.3143658536585363</v>
      </c>
      <c r="AO1297" s="21">
        <v>0</v>
      </c>
      <c r="AP1297" s="125">
        <v>0</v>
      </c>
      <c r="AQ1297" s="5">
        <v>0</v>
      </c>
      <c r="AR1297" s="21">
        <v>10</v>
      </c>
      <c r="AS1297" s="20">
        <v>68</v>
      </c>
      <c r="AT1297" s="20">
        <v>68</v>
      </c>
      <c r="AU1297" s="20">
        <v>56.557377049180324</v>
      </c>
      <c r="AV1297" s="20">
        <v>6.49</v>
      </c>
      <c r="AW1297" s="21">
        <v>0</v>
      </c>
      <c r="AX1297" s="21">
        <v>1</v>
      </c>
      <c r="AY1297" s="116">
        <v>329.87822716258881</v>
      </c>
    </row>
    <row r="1298" spans="1:51" ht="15" x14ac:dyDescent="0.25">
      <c r="A1298" s="144">
        <v>2015</v>
      </c>
      <c r="B1298" s="77" t="s">
        <v>8</v>
      </c>
      <c r="C1298" s="78">
        <v>5</v>
      </c>
      <c r="D1298" s="77">
        <v>3500600</v>
      </c>
      <c r="E1298" s="78">
        <v>35006005</v>
      </c>
      <c r="F1298" s="78" t="str">
        <f t="shared" si="51"/>
        <v>350060052015</v>
      </c>
      <c r="G1298" s="89">
        <v>2.5015637022632431</v>
      </c>
      <c r="H1298" s="80">
        <f t="shared" si="50"/>
        <v>2928</v>
      </c>
      <c r="I1298" s="90">
        <v>2928</v>
      </c>
      <c r="J1298" s="91">
        <v>0</v>
      </c>
      <c r="K1298" s="83">
        <f>(H1298)/VLOOKUP(D1298,'Dados Base'!$B:$K,6,FALSE)</f>
        <v>804.39560439560432</v>
      </c>
      <c r="L1298" s="88">
        <f t="shared" si="52"/>
        <v>100</v>
      </c>
      <c r="M1298" s="85" t="s">
        <v>702</v>
      </c>
      <c r="N1298" s="92">
        <v>0.85399999999999998</v>
      </c>
      <c r="O1298" s="91">
        <v>1</v>
      </c>
      <c r="P1298" s="91">
        <v>0</v>
      </c>
      <c r="Q1298" s="91">
        <v>0</v>
      </c>
      <c r="R1298" s="91">
        <v>0</v>
      </c>
      <c r="S1298" s="91">
        <v>7</v>
      </c>
      <c r="T1298" s="87" t="s">
        <v>691</v>
      </c>
      <c r="U1298" s="91">
        <v>64</v>
      </c>
      <c r="V1298" s="91">
        <v>63</v>
      </c>
      <c r="W1298" s="93">
        <v>0</v>
      </c>
      <c r="X1298" s="47">
        <v>7.0371125000000005E-3</v>
      </c>
      <c r="Y1298" s="21">
        <v>2.2000000000000002</v>
      </c>
      <c r="Z1298" s="21">
        <v>0</v>
      </c>
      <c r="AA1298" s="21">
        <v>170</v>
      </c>
      <c r="AB1298" s="21">
        <v>3</v>
      </c>
      <c r="AC1298" s="21">
        <v>0</v>
      </c>
      <c r="AD1298" s="153">
        <f>VLOOKUP(D1298,'Dados Base'!$B:$K,9,FALSE)*31536000/VLOOKUP($F1298,F:H,MATCH(H1297,F1297:AF1297,0),FALSE)</f>
        <v>538.52459016393448</v>
      </c>
      <c r="AE1298" s="153">
        <f>VLOOKUP(D1298,'Dados Base'!$B:$K,10,FALSE)*31536000/VLOOKUP($F1298,F:H,MATCH(H1297,F1297:AF1297,0),FALSE)</f>
        <v>107.70491803278688</v>
      </c>
      <c r="AF1298" s="14">
        <v>92.29</v>
      </c>
      <c r="AG1298" s="15">
        <v>100</v>
      </c>
      <c r="AH1298" s="14">
        <v>86.49</v>
      </c>
      <c r="AI1298" s="14">
        <v>30.16</v>
      </c>
      <c r="AJ1298" s="16">
        <v>92.29</v>
      </c>
      <c r="AK1298" s="72">
        <f>(SUMIFS('Banco de Indicadores Mun. (2)'!I:I,'Banco de Indicadores Mun. (2)'!B:B,'Banco de Indicadores - Mun. (1)'!B1298,'Banco de Indicadores Mun. (2)'!A:A,'Banco de Indicadores - Mun. (1)'!A1298) / VLOOKUP(D1298,'Dados Base'!$B:$K,8,FALSE)) * 100</f>
        <v>1.0069999999999999</v>
      </c>
      <c r="AL1298" s="72">
        <f>(SUMIFS('Banco de Indicadores Mun. (2)'!I:I,'Banco de Indicadores Mun. (2)'!B:B,'Banco de Indicadores - Mun. (1)'!B1298,'Banco de Indicadores Mun. (2)'!A:A,'Banco de Indicadores - Mun. (1)'!A1298) / VLOOKUP(D1298,'Dados Base'!$B:$K,9,FALSE)) * 100</f>
        <v>0.40279999999999994</v>
      </c>
      <c r="AM1298" s="72">
        <f>(SUMIFS('Banco de Indicadores Mun. (2)'!J:J,'Banco de Indicadores Mun. (2)'!B:B,'Banco de Indicadores - Mun. (1)'!B1298,'Banco de Indicadores Mun. (2)'!A:A,'Banco de Indicadores - Mun. (1)'!A1298) / VLOOKUP(D1298,'Dados Base'!$B:$K,7,FALSE)) * 100</f>
        <v>0</v>
      </c>
      <c r="AN1298" s="72">
        <f>(SUMIFS('Banco de Indicadores Mun. (2)'!K:K,'Banco de Indicadores Mun. (2)'!B:B,'Banco de Indicadores - Mun. (1)'!B1298,'Banco de Indicadores Mun. (2)'!A:A,'Banco de Indicadores - Mun. (1)'!A1298) / VLOOKUP(D1298,'Dados Base'!$B:$K,10,FALSE)) * 100</f>
        <v>2.0139999999999998</v>
      </c>
      <c r="AO1298" s="21">
        <v>0</v>
      </c>
      <c r="AP1298" s="125">
        <v>0</v>
      </c>
      <c r="AQ1298" s="5">
        <v>0</v>
      </c>
      <c r="AR1298" s="21">
        <v>8.8000000000000007</v>
      </c>
      <c r="AS1298" s="20">
        <v>92</v>
      </c>
      <c r="AT1298" s="20">
        <v>0</v>
      </c>
      <c r="AU1298" s="20">
        <v>0</v>
      </c>
      <c r="AV1298" s="20">
        <v>1.38</v>
      </c>
      <c r="AW1298" s="21">
        <v>0</v>
      </c>
      <c r="AX1298" s="21">
        <v>0</v>
      </c>
      <c r="AY1298" s="116">
        <v>515.04493648582843</v>
      </c>
    </row>
    <row r="1299" spans="1:51" ht="15" x14ac:dyDescent="0.25">
      <c r="A1299" s="144">
        <v>2015</v>
      </c>
      <c r="B1299" s="77" t="s">
        <v>9</v>
      </c>
      <c r="C1299" s="78">
        <v>13</v>
      </c>
      <c r="D1299" s="77">
        <v>3500709</v>
      </c>
      <c r="E1299" s="78">
        <v>350070913</v>
      </c>
      <c r="F1299" s="78" t="str">
        <f t="shared" si="51"/>
        <v>3500709132015</v>
      </c>
      <c r="G1299" s="89">
        <v>0.52182112215999332</v>
      </c>
      <c r="H1299" s="80">
        <f t="shared" si="50"/>
        <v>35374</v>
      </c>
      <c r="I1299" s="90">
        <v>33955</v>
      </c>
      <c r="J1299" s="91">
        <v>1419</v>
      </c>
      <c r="K1299" s="83">
        <f>(H1299)/VLOOKUP(D1299,'Dados Base'!$B:$K,6,FALSE)</f>
        <v>36.558873076406329</v>
      </c>
      <c r="L1299" s="88">
        <f t="shared" si="52"/>
        <v>95.98857918245038</v>
      </c>
      <c r="M1299" s="85" t="s">
        <v>702</v>
      </c>
      <c r="N1299" s="92">
        <v>0.745</v>
      </c>
      <c r="O1299" s="91">
        <v>134</v>
      </c>
      <c r="P1299" s="91">
        <v>41750</v>
      </c>
      <c r="Q1299" s="91">
        <v>0</v>
      </c>
      <c r="R1299" s="91">
        <v>54000</v>
      </c>
      <c r="S1299" s="91">
        <v>90</v>
      </c>
      <c r="T1299" s="87" t="s">
        <v>691</v>
      </c>
      <c r="U1299" s="91">
        <v>293</v>
      </c>
      <c r="V1299" s="91">
        <v>242</v>
      </c>
      <c r="W1299" s="93">
        <v>0</v>
      </c>
      <c r="X1299" s="47">
        <v>0.10589034943055557</v>
      </c>
      <c r="Y1299" s="21">
        <v>27.92</v>
      </c>
      <c r="Z1299" s="21">
        <v>0</v>
      </c>
      <c r="AA1299" s="21">
        <v>1885</v>
      </c>
      <c r="AB1299" s="21">
        <v>0</v>
      </c>
      <c r="AC1299" s="21">
        <v>0</v>
      </c>
      <c r="AD1299" s="153">
        <f>VLOOKUP(D1299,'Dados Base'!$B:$K,9,FALSE)*31536000/VLOOKUP($F1299,F:H,MATCH(H1298,F1298:AF1298,0),FALSE)</f>
        <v>7631.2591168654944</v>
      </c>
      <c r="AE1299" s="153">
        <f>VLOOKUP(D1299,'Dados Base'!$B:$K,10,FALSE)*31536000/VLOOKUP($F1299,F:H,MATCH(H1298,F1298:AF1298,0),FALSE)</f>
        <v>811.26703228359827</v>
      </c>
      <c r="AF1299" s="14">
        <v>98.34</v>
      </c>
      <c r="AG1299" s="15" t="s">
        <v>692</v>
      </c>
      <c r="AH1299" s="14">
        <v>95.23</v>
      </c>
      <c r="AI1299" s="14">
        <v>27.06</v>
      </c>
      <c r="AJ1299" s="16">
        <v>100</v>
      </c>
      <c r="AK1299" s="72">
        <f>(SUMIFS('Banco de Indicadores Mun. (2)'!I:I,'Banco de Indicadores Mun. (2)'!B:B,'Banco de Indicadores - Mun. (1)'!B1299,'Banco de Indicadores Mun. (2)'!A:A,'Banco de Indicadores - Mun. (1)'!A1299) / VLOOKUP(D1299,'Dados Base'!$B:$K,8,FALSE)) * 100</f>
        <v>7.8047910112359551</v>
      </c>
      <c r="AL1299" s="72">
        <f>(SUMIFS('Banco de Indicadores Mun. (2)'!I:I,'Banco de Indicadores Mun. (2)'!B:B,'Banco de Indicadores - Mun. (1)'!B1299,'Banco de Indicadores Mun. (2)'!A:A,'Banco de Indicadores - Mun. (1)'!A1299) / VLOOKUP(D1299,'Dados Base'!$B:$K,9,FALSE)) * 100</f>
        <v>4.0573971962616824</v>
      </c>
      <c r="AM1299" s="72">
        <f>(SUMIFS('Banco de Indicadores Mun. (2)'!J:J,'Banco de Indicadores Mun. (2)'!B:B,'Banco de Indicadores - Mun. (1)'!B1299,'Banco de Indicadores Mun. (2)'!A:A,'Banco de Indicadores - Mun. (1)'!A1299) / VLOOKUP(D1299,'Dados Base'!$B:$K,7,FALSE)) * 100</f>
        <v>0.3886016949152542</v>
      </c>
      <c r="AN1299" s="72">
        <f>(SUMIFS('Banco de Indicadores Mun. (2)'!K:K,'Banco de Indicadores Mun. (2)'!B:B,'Banco de Indicadores - Mun. (1)'!B1299,'Banco de Indicadores Mun. (2)'!A:A,'Banco de Indicadores - Mun. (1)'!A1299) / VLOOKUP(D1299,'Dados Base'!$B:$K,10,FALSE)) * 100</f>
        <v>36.654582417582411</v>
      </c>
      <c r="AO1299" s="21">
        <v>0</v>
      </c>
      <c r="AP1299" s="125">
        <v>0</v>
      </c>
      <c r="AQ1299" s="5">
        <v>0</v>
      </c>
      <c r="AR1299" s="21">
        <v>8.4</v>
      </c>
      <c r="AS1299" s="20">
        <v>96</v>
      </c>
      <c r="AT1299" s="20">
        <v>0</v>
      </c>
      <c r="AU1299" s="20">
        <v>0</v>
      </c>
      <c r="AV1299" s="20">
        <v>1.44</v>
      </c>
      <c r="AW1299" s="21">
        <v>0</v>
      </c>
      <c r="AX1299" s="21">
        <v>0</v>
      </c>
      <c r="AY1299" s="116">
        <v>0.8636989322621802</v>
      </c>
    </row>
    <row r="1300" spans="1:51" ht="15" x14ac:dyDescent="0.25">
      <c r="A1300" s="144">
        <v>2015</v>
      </c>
      <c r="B1300" s="77" t="s">
        <v>10</v>
      </c>
      <c r="C1300" s="78">
        <v>10</v>
      </c>
      <c r="D1300" s="77">
        <v>3500758</v>
      </c>
      <c r="E1300" s="78">
        <v>350075810</v>
      </c>
      <c r="F1300" s="78" t="str">
        <f t="shared" si="51"/>
        <v>3500758102015</v>
      </c>
      <c r="G1300" s="89">
        <v>2.2968111502490673</v>
      </c>
      <c r="H1300" s="80">
        <f t="shared" si="50"/>
        <v>5341</v>
      </c>
      <c r="I1300" s="90">
        <v>4204</v>
      </c>
      <c r="J1300" s="91">
        <v>1137</v>
      </c>
      <c r="K1300" s="83">
        <f>(H1300)/VLOOKUP(D1300,'Dados Base'!$B:$K,6,FALSE)</f>
        <v>33.551102456184431</v>
      </c>
      <c r="L1300" s="88">
        <f t="shared" si="52"/>
        <v>78.711851713162332</v>
      </c>
      <c r="M1300" s="85" t="s">
        <v>702</v>
      </c>
      <c r="N1300" s="92">
        <v>0.71199999999999997</v>
      </c>
      <c r="O1300" s="91">
        <v>43</v>
      </c>
      <c r="P1300" s="91">
        <v>8400</v>
      </c>
      <c r="Q1300" s="91">
        <v>497000</v>
      </c>
      <c r="R1300" s="91">
        <v>5000</v>
      </c>
      <c r="S1300" s="91">
        <v>13</v>
      </c>
      <c r="T1300" s="87" t="s">
        <v>691</v>
      </c>
      <c r="U1300" s="91">
        <v>28</v>
      </c>
      <c r="V1300" s="91">
        <v>18</v>
      </c>
      <c r="W1300" s="93">
        <v>0</v>
      </c>
      <c r="X1300" s="47">
        <v>1.1029721354166666E-2</v>
      </c>
      <c r="Y1300" s="21">
        <v>2.93</v>
      </c>
      <c r="Z1300" s="21">
        <v>154</v>
      </c>
      <c r="AA1300" s="21">
        <v>72</v>
      </c>
      <c r="AB1300" s="21">
        <v>0</v>
      </c>
      <c r="AC1300" s="21">
        <v>0</v>
      </c>
      <c r="AD1300" s="153">
        <f>VLOOKUP(D1300,'Dados Base'!$B:$K,9,FALSE)*31536000/VLOOKUP($F1300,F:H,MATCH(H1299,F1299:AF1299,0),FALSE)</f>
        <v>8443.4525369780931</v>
      </c>
      <c r="AE1300" s="153">
        <f>VLOOKUP(D1300,'Dados Base'!$B:$K,10,FALSE)*31536000/VLOOKUP($F1300,F:H,MATCH(H1299,F1299:AF1299,0),FALSE)</f>
        <v>1239.9475753604195</v>
      </c>
      <c r="AF1300" s="14">
        <v>79.3</v>
      </c>
      <c r="AG1300" s="15">
        <v>75.180000000000007</v>
      </c>
      <c r="AH1300" s="14">
        <v>47.91</v>
      </c>
      <c r="AI1300" s="14">
        <v>29.02</v>
      </c>
      <c r="AJ1300" s="16">
        <v>100</v>
      </c>
      <c r="AK1300" s="72">
        <f>(SUMIFS('Banco de Indicadores Mun. (2)'!I:I,'Banco de Indicadores Mun. (2)'!B:B,'Banco de Indicadores - Mun. (1)'!B1300,'Banco de Indicadores Mun. (2)'!A:A,'Banco de Indicadores - Mun. (1)'!A1300) / VLOOKUP(D1300,'Dados Base'!$B:$K,8,FALSE)) * 100</f>
        <v>2.3743921568627449</v>
      </c>
      <c r="AL1300" s="72">
        <f>(SUMIFS('Banco de Indicadores Mun. (2)'!I:I,'Banco de Indicadores Mun. (2)'!B:B,'Banco de Indicadores - Mun. (1)'!B1300,'Banco de Indicadores Mun. (2)'!A:A,'Banco de Indicadores - Mun. (1)'!A1300) / VLOOKUP(D1300,'Dados Base'!$B:$K,9,FALSE)) * 100</f>
        <v>0.84681118881118878</v>
      </c>
      <c r="AM1300" s="72">
        <f>(SUMIFS('Banco de Indicadores Mun. (2)'!J:J,'Banco de Indicadores Mun. (2)'!B:B,'Banco de Indicadores - Mun. (1)'!B1300,'Banco de Indicadores Mun. (2)'!A:A,'Banco de Indicadores - Mun. (1)'!A1300) / VLOOKUP(D1300,'Dados Base'!$B:$K,7,FALSE)) * 100</f>
        <v>0.39119999999999999</v>
      </c>
      <c r="AN1300" s="72">
        <f>(SUMIFS('Banco de Indicadores Mun. (2)'!K:K,'Banco de Indicadores Mun. (2)'!B:B,'Banco de Indicadores - Mun. (1)'!B1300,'Banco de Indicadores Mun. (2)'!A:A,'Banco de Indicadores - Mun. (1)'!A1300) / VLOOKUP(D1300,'Dados Base'!$B:$K,10,FALSE)) * 100</f>
        <v>5.2075238095238081</v>
      </c>
      <c r="AO1300" s="21">
        <v>0</v>
      </c>
      <c r="AP1300" s="125">
        <v>0</v>
      </c>
      <c r="AQ1300" s="5">
        <v>0</v>
      </c>
      <c r="AR1300" s="21">
        <v>8.6999999999999993</v>
      </c>
      <c r="AS1300" s="20">
        <v>74</v>
      </c>
      <c r="AT1300" s="20">
        <v>74</v>
      </c>
      <c r="AU1300" s="20">
        <v>68.141592920353986</v>
      </c>
      <c r="AV1300" s="20">
        <v>7.04</v>
      </c>
      <c r="AW1300" s="21">
        <v>0</v>
      </c>
      <c r="AX1300" s="21">
        <v>0</v>
      </c>
      <c r="AY1300" s="116">
        <v>44.38402069133474</v>
      </c>
    </row>
    <row r="1301" spans="1:51" ht="15" x14ac:dyDescent="0.25">
      <c r="A1301" s="144">
        <v>2015</v>
      </c>
      <c r="B1301" s="77" t="s">
        <v>11</v>
      </c>
      <c r="C1301" s="78">
        <v>21</v>
      </c>
      <c r="D1301" s="77">
        <v>3500808</v>
      </c>
      <c r="E1301" s="78">
        <v>350080821</v>
      </c>
      <c r="F1301" s="78" t="str">
        <f t="shared" si="51"/>
        <v>3500808212015</v>
      </c>
      <c r="G1301" s="89">
        <v>0.2721607144284599</v>
      </c>
      <c r="H1301" s="80">
        <f t="shared" si="50"/>
        <v>3916</v>
      </c>
      <c r="I1301" s="90">
        <v>3429</v>
      </c>
      <c r="J1301" s="91">
        <v>487</v>
      </c>
      <c r="K1301" s="83">
        <f>(H1301)/VLOOKUP(D1301,'Dados Base'!$B:$K,6,FALSE)</f>
        <v>32.769874476987447</v>
      </c>
      <c r="L1301" s="88">
        <f t="shared" si="52"/>
        <v>87.563840653728292</v>
      </c>
      <c r="M1301" s="85" t="s">
        <v>702</v>
      </c>
      <c r="N1301" s="92">
        <v>0.74099999999999999</v>
      </c>
      <c r="O1301" s="91">
        <v>35</v>
      </c>
      <c r="P1301" s="91">
        <v>19500</v>
      </c>
      <c r="Q1301" s="91">
        <v>200000</v>
      </c>
      <c r="R1301" s="91">
        <v>130</v>
      </c>
      <c r="S1301" s="91">
        <v>9</v>
      </c>
      <c r="T1301" s="87" t="s">
        <v>691</v>
      </c>
      <c r="U1301" s="91">
        <v>30</v>
      </c>
      <c r="V1301" s="91">
        <v>19</v>
      </c>
      <c r="W1301" s="93">
        <v>0</v>
      </c>
      <c r="X1301" s="47">
        <v>9.7532875000000008E-3</v>
      </c>
      <c r="Y1301" s="21">
        <v>2.4</v>
      </c>
      <c r="Z1301" s="21">
        <v>152</v>
      </c>
      <c r="AA1301" s="21">
        <v>33</v>
      </c>
      <c r="AB1301" s="21">
        <v>1</v>
      </c>
      <c r="AC1301" s="21">
        <v>0</v>
      </c>
      <c r="AD1301" s="153">
        <f>VLOOKUP(D1301,'Dados Base'!$B:$K,9,FALSE)*31536000/VLOOKUP($F1301,F:H,MATCH(H1300,F1300:AF1300,0),FALSE)</f>
        <v>7247.803881511747</v>
      </c>
      <c r="AE1301" s="153">
        <f>VLOOKUP(D1301,'Dados Base'!$B:$K,10,FALSE)*31536000/VLOOKUP($F1301,F:H,MATCH(H1300,F1300:AF1300,0),FALSE)</f>
        <v>805.31154239019384</v>
      </c>
      <c r="AF1301" s="14">
        <v>95.64</v>
      </c>
      <c r="AG1301" s="15">
        <v>100</v>
      </c>
      <c r="AH1301" s="14">
        <v>88.44</v>
      </c>
      <c r="AI1301" s="14">
        <v>20.77</v>
      </c>
      <c r="AJ1301" s="16">
        <v>100</v>
      </c>
      <c r="AK1301" s="72">
        <f>(SUMIFS('Banco de Indicadores Mun. (2)'!I:I,'Banco de Indicadores Mun. (2)'!B:B,'Banco de Indicadores - Mun. (1)'!B1301,'Banco de Indicadores Mun. (2)'!A:A,'Banco de Indicadores - Mun. (1)'!A1301) / VLOOKUP(D1301,'Dados Base'!$B:$K,8,FALSE)) * 100</f>
        <v>2.0113571428571437</v>
      </c>
      <c r="AL1301" s="72">
        <f>(SUMIFS('Banco de Indicadores Mun. (2)'!I:I,'Banco de Indicadores Mun. (2)'!B:B,'Banco de Indicadores - Mun. (1)'!B1301,'Banco de Indicadores Mun. (2)'!A:A,'Banco de Indicadores - Mun. (1)'!A1301) / VLOOKUP(D1301,'Dados Base'!$B:$K,9,FALSE)) * 100</f>
        <v>0.93863333333333354</v>
      </c>
      <c r="AM1301" s="72">
        <f>(SUMIFS('Banco de Indicadores Mun. (2)'!J:J,'Banco de Indicadores Mun. (2)'!B:B,'Banco de Indicadores - Mun. (1)'!B1301,'Banco de Indicadores Mun. (2)'!A:A,'Banco de Indicadores - Mun. (1)'!A1301) / VLOOKUP(D1301,'Dados Base'!$B:$K,7,FALSE)) * 100</f>
        <v>1.7906249999999999E-2</v>
      </c>
      <c r="AN1301" s="72">
        <f>(SUMIFS('Banco de Indicadores Mun. (2)'!K:K,'Banco de Indicadores Mun. (2)'!B:B,'Banco de Indicadores - Mun. (1)'!B1301,'Banco de Indicadores Mun. (2)'!A:A,'Banco de Indicadores - Mun. (1)'!A1301) / VLOOKUP(D1301,'Dados Base'!$B:$K,10,FALSE)) * 100</f>
        <v>8.390400000000005</v>
      </c>
      <c r="AO1301" s="21">
        <v>0</v>
      </c>
      <c r="AP1301" s="125">
        <v>0</v>
      </c>
      <c r="AQ1301" s="5">
        <v>0</v>
      </c>
      <c r="AR1301" s="21">
        <v>8.6999999999999993</v>
      </c>
      <c r="AS1301" s="20">
        <v>99</v>
      </c>
      <c r="AT1301" s="20">
        <v>99</v>
      </c>
      <c r="AU1301" s="20">
        <v>82.162162162162161</v>
      </c>
      <c r="AV1301" s="20">
        <v>9.99</v>
      </c>
      <c r="AW1301" s="21">
        <v>0</v>
      </c>
      <c r="AX1301" s="21">
        <v>0</v>
      </c>
      <c r="AY1301" s="116">
        <v>82.611181554712687</v>
      </c>
    </row>
    <row r="1302" spans="1:51" ht="15" x14ac:dyDescent="0.25">
      <c r="A1302" s="144">
        <v>2015</v>
      </c>
      <c r="B1302" s="77" t="s">
        <v>12</v>
      </c>
      <c r="C1302" s="78">
        <v>12</v>
      </c>
      <c r="D1302" s="77">
        <v>3500907</v>
      </c>
      <c r="E1302" s="78">
        <v>350090712</v>
      </c>
      <c r="F1302" s="78" t="str">
        <f t="shared" si="51"/>
        <v>3500907122015</v>
      </c>
      <c r="G1302" s="89">
        <v>0.72787817695854073</v>
      </c>
      <c r="H1302" s="80">
        <f t="shared" si="50"/>
        <v>3931</v>
      </c>
      <c r="I1302" s="90">
        <v>3227</v>
      </c>
      <c r="J1302" s="91">
        <v>704</v>
      </c>
      <c r="K1302" s="83">
        <f>(H1302)/VLOOKUP(D1302,'Dados Base'!$B:$K,6,FALSE)</f>
        <v>12.436331424594263</v>
      </c>
      <c r="L1302" s="88">
        <f t="shared" si="52"/>
        <v>82.091070974306788</v>
      </c>
      <c r="M1302" s="85" t="s">
        <v>702</v>
      </c>
      <c r="N1302" s="92">
        <v>0.68700000000000006</v>
      </c>
      <c r="O1302" s="91">
        <v>44</v>
      </c>
      <c r="P1302" s="91">
        <v>16350</v>
      </c>
      <c r="Q1302" s="91">
        <v>0</v>
      </c>
      <c r="R1302" s="91">
        <v>0</v>
      </c>
      <c r="S1302" s="91">
        <v>3</v>
      </c>
      <c r="T1302" s="87" t="s">
        <v>691</v>
      </c>
      <c r="U1302" s="91">
        <v>14</v>
      </c>
      <c r="V1302" s="91">
        <v>22</v>
      </c>
      <c r="W1302" s="93">
        <v>0</v>
      </c>
      <c r="X1302" s="47">
        <v>8.2151757812500004E-3</v>
      </c>
      <c r="Y1302" s="21">
        <v>2.25</v>
      </c>
      <c r="Z1302" s="21">
        <v>119</v>
      </c>
      <c r="AA1302" s="21">
        <v>55</v>
      </c>
      <c r="AB1302" s="21">
        <v>0</v>
      </c>
      <c r="AC1302" s="21">
        <v>0</v>
      </c>
      <c r="AD1302" s="153">
        <f>VLOOKUP(D1302,'Dados Base'!$B:$K,9,FALSE)*31536000/VLOOKUP($F1302,F:H,MATCH(H1301,F1301:AF1301,0),FALSE)</f>
        <v>22141.785805138643</v>
      </c>
      <c r="AE1302" s="153">
        <f>VLOOKUP(D1302,'Dados Base'!$B:$K,10,FALSE)*31536000/VLOOKUP($F1302,F:H,MATCH(H1301,F1301:AF1301,0),FALSE)</f>
        <v>2406.7158483846356</v>
      </c>
      <c r="AF1302" s="14">
        <v>80.25</v>
      </c>
      <c r="AG1302" s="15">
        <v>100</v>
      </c>
      <c r="AH1302" s="14">
        <v>78.33</v>
      </c>
      <c r="AI1302" s="14">
        <v>20.190000000000001</v>
      </c>
      <c r="AJ1302" s="16">
        <v>100</v>
      </c>
      <c r="AK1302" s="72">
        <f>(SUMIFS('Banco de Indicadores Mun. (2)'!I:I,'Banco de Indicadores Mun. (2)'!B:B,'Banco de Indicadores - Mun. (1)'!B1302,'Banco de Indicadores Mun. (2)'!A:A,'Banco de Indicadores - Mun. (1)'!A1302) / VLOOKUP(D1302,'Dados Base'!$B:$K,8,FALSE)) * 100</f>
        <v>43.150173913043474</v>
      </c>
      <c r="AL1302" s="72">
        <f>(SUMIFS('Banco de Indicadores Mun. (2)'!I:I,'Banco de Indicadores Mun. (2)'!B:B,'Banco de Indicadores - Mun. (1)'!B1302,'Banco de Indicadores Mun. (2)'!A:A,'Banco de Indicadores - Mun. (1)'!A1302) / VLOOKUP(D1302,'Dados Base'!$B:$K,9,FALSE)) * 100</f>
        <v>14.383391304347825</v>
      </c>
      <c r="AM1302" s="72">
        <f>(SUMIFS('Banco de Indicadores Mun. (2)'!J:J,'Banco de Indicadores Mun. (2)'!B:B,'Banco de Indicadores - Mun. (1)'!B1302,'Banco de Indicadores Mun. (2)'!A:A,'Banco de Indicadores - Mun. (1)'!A1302) / VLOOKUP(D1302,'Dados Base'!$B:$K,7,FALSE)) * 100</f>
        <v>60.112774193548383</v>
      </c>
      <c r="AN1302" s="72">
        <f>(SUMIFS('Banco de Indicadores Mun. (2)'!K:K,'Banco de Indicadores Mun. (2)'!B:B,'Banco de Indicadores - Mun. (1)'!B1302,'Banco de Indicadores Mun. (2)'!A:A,'Banco de Indicadores - Mun. (1)'!A1302) / VLOOKUP(D1302,'Dados Base'!$B:$K,10,FALSE)) * 100</f>
        <v>8.0941333333333318</v>
      </c>
      <c r="AO1302" s="21">
        <v>0</v>
      </c>
      <c r="AP1302" s="125">
        <v>0</v>
      </c>
      <c r="AQ1302" s="5">
        <v>0</v>
      </c>
      <c r="AR1302" s="21">
        <v>10</v>
      </c>
      <c r="AS1302" s="20">
        <v>92</v>
      </c>
      <c r="AT1302" s="20">
        <v>92</v>
      </c>
      <c r="AU1302" s="20">
        <v>68.390804597701148</v>
      </c>
      <c r="AV1302" s="20">
        <v>7.82</v>
      </c>
      <c r="AW1302" s="21">
        <v>0</v>
      </c>
      <c r="AX1302" s="21">
        <v>0</v>
      </c>
      <c r="AY1302" s="116">
        <v>218.16178467477218</v>
      </c>
    </row>
    <row r="1303" spans="1:51" ht="15" x14ac:dyDescent="0.25">
      <c r="A1303" s="144">
        <v>2015</v>
      </c>
      <c r="B1303" s="77" t="s">
        <v>13</v>
      </c>
      <c r="C1303" s="78">
        <v>4</v>
      </c>
      <c r="D1303" s="77">
        <v>3501004</v>
      </c>
      <c r="E1303" s="78">
        <v>35010044</v>
      </c>
      <c r="F1303" s="78" t="str">
        <f t="shared" si="51"/>
        <v>350100442015</v>
      </c>
      <c r="G1303" s="89">
        <v>-7.0411553898064305E-2</v>
      </c>
      <c r="H1303" s="80">
        <f t="shared" si="50"/>
        <v>15562</v>
      </c>
      <c r="I1303" s="90">
        <v>13972</v>
      </c>
      <c r="J1303" s="91">
        <v>1590</v>
      </c>
      <c r="K1303" s="83">
        <f>(H1303)/VLOOKUP(D1303,'Dados Base'!$B:$K,6,FALSE)</f>
        <v>16.74359553704959</v>
      </c>
      <c r="L1303" s="88">
        <f t="shared" si="52"/>
        <v>89.782804266803751</v>
      </c>
      <c r="M1303" s="85" t="s">
        <v>702</v>
      </c>
      <c r="N1303" s="92">
        <v>0.73</v>
      </c>
      <c r="O1303" s="91">
        <v>240</v>
      </c>
      <c r="P1303" s="91">
        <v>17400</v>
      </c>
      <c r="Q1303" s="91">
        <v>3673000</v>
      </c>
      <c r="R1303" s="91">
        <v>350</v>
      </c>
      <c r="S1303" s="91">
        <v>14</v>
      </c>
      <c r="T1303" s="87" t="s">
        <v>691</v>
      </c>
      <c r="U1303" s="91">
        <v>190</v>
      </c>
      <c r="V1303" s="91">
        <v>140</v>
      </c>
      <c r="W1303" s="93">
        <v>0</v>
      </c>
      <c r="X1303" s="47">
        <v>4.1387553266203705E-2</v>
      </c>
      <c r="Y1303" s="21">
        <v>9.9</v>
      </c>
      <c r="Z1303" s="21">
        <v>497</v>
      </c>
      <c r="AA1303" s="21">
        <v>267</v>
      </c>
      <c r="AB1303" s="21">
        <v>0</v>
      </c>
      <c r="AC1303" s="21">
        <v>0</v>
      </c>
      <c r="AD1303" s="153">
        <f>VLOOKUP(D1303,'Dados Base'!$B:$K,9,FALSE)*31536000/VLOOKUP($F1303,F:H,MATCH(H1302,F1302:AF1302,0),FALSE)</f>
        <v>29951.296748489913</v>
      </c>
      <c r="AE1303" s="153">
        <f>VLOOKUP(D1303,'Dados Base'!$B:$K,10,FALSE)*31536000/VLOOKUP($F1303,F:H,MATCH(H1302,F1302:AF1302,0),FALSE)</f>
        <v>3343.6833311913624</v>
      </c>
      <c r="AF1303" s="14">
        <v>87.37</v>
      </c>
      <c r="AG1303" s="15">
        <v>100</v>
      </c>
      <c r="AH1303" s="14">
        <v>87.37</v>
      </c>
      <c r="AI1303" s="14">
        <v>38.4</v>
      </c>
      <c r="AJ1303" s="16">
        <v>100</v>
      </c>
      <c r="AK1303" s="72">
        <f>(SUMIFS('Banco de Indicadores Mun. (2)'!I:I,'Banco de Indicadores Mun. (2)'!B:B,'Banco de Indicadores - Mun. (1)'!B1303,'Banco de Indicadores Mun. (2)'!A:A,'Banco de Indicadores - Mun. (1)'!A1303) / VLOOKUP(D1303,'Dados Base'!$B:$K,8,FALSE)) * 100</f>
        <v>5.6303987068965498</v>
      </c>
      <c r="AL1303" s="72">
        <f>(SUMIFS('Banco de Indicadores Mun. (2)'!I:I,'Banco de Indicadores Mun. (2)'!B:B,'Banco de Indicadores - Mun. (1)'!B1303,'Banco de Indicadores Mun. (2)'!A:A,'Banco de Indicadores - Mun. (1)'!A1303) / VLOOKUP(D1303,'Dados Base'!$B:$K,9,FALSE)) * 100</f>
        <v>1.7675947225981048</v>
      </c>
      <c r="AM1303" s="72">
        <f>(SUMIFS('Banco de Indicadores Mun. (2)'!J:J,'Banco de Indicadores Mun. (2)'!B:B,'Banco de Indicadores - Mun. (1)'!B1303,'Banco de Indicadores Mun. (2)'!A:A,'Banco de Indicadores - Mun. (1)'!A1303) / VLOOKUP(D1303,'Dados Base'!$B:$K,7,FALSE)) * 100</f>
        <v>7.4104381270902975</v>
      </c>
      <c r="AN1303" s="72">
        <f>(SUMIFS('Banco de Indicadores Mun. (2)'!K:K,'Banco de Indicadores Mun. (2)'!B:B,'Banco de Indicadores - Mun. (1)'!B1303,'Banco de Indicadores Mun. (2)'!A:A,'Banco de Indicadores - Mun. (1)'!A1303) / VLOOKUP(D1303,'Dados Base'!$B:$K,10,FALSE)) * 100</f>
        <v>2.4047515151515153</v>
      </c>
      <c r="AO1303" s="21">
        <v>0</v>
      </c>
      <c r="AP1303" s="125">
        <v>0</v>
      </c>
      <c r="AQ1303" s="5">
        <v>0</v>
      </c>
      <c r="AR1303" s="21">
        <v>10</v>
      </c>
      <c r="AS1303" s="20">
        <v>100</v>
      </c>
      <c r="AT1303" s="20">
        <v>100</v>
      </c>
      <c r="AU1303" s="20">
        <v>65.052356020942412</v>
      </c>
      <c r="AV1303" s="20">
        <v>7.73</v>
      </c>
      <c r="AW1303" s="21">
        <v>0</v>
      </c>
      <c r="AX1303" s="21">
        <v>0</v>
      </c>
      <c r="AY1303" s="116">
        <v>301.66460617763136</v>
      </c>
    </row>
    <row r="1304" spans="1:51" ht="15" x14ac:dyDescent="0.25">
      <c r="A1304" s="144">
        <v>2015</v>
      </c>
      <c r="B1304" s="77" t="s">
        <v>14</v>
      </c>
      <c r="C1304" s="78">
        <v>19</v>
      </c>
      <c r="D1304" s="77">
        <v>3501103</v>
      </c>
      <c r="E1304" s="78">
        <v>350110319</v>
      </c>
      <c r="F1304" s="78" t="str">
        <f t="shared" si="51"/>
        <v>3501103192015</v>
      </c>
      <c r="G1304" s="89">
        <v>-0.2903662205771651</v>
      </c>
      <c r="H1304" s="80">
        <f t="shared" si="50"/>
        <v>4067</v>
      </c>
      <c r="I1304" s="90">
        <v>3340</v>
      </c>
      <c r="J1304" s="91">
        <v>727</v>
      </c>
      <c r="K1304" s="83">
        <f>(H1304)/VLOOKUP(D1304,'Dados Base'!$B:$K,6,FALSE)</f>
        <v>12.780466344038715</v>
      </c>
      <c r="L1304" s="88">
        <f t="shared" si="52"/>
        <v>82.124416031472833</v>
      </c>
      <c r="M1304" s="85" t="s">
        <v>702</v>
      </c>
      <c r="N1304" s="92">
        <v>0.7</v>
      </c>
      <c r="O1304" s="91">
        <v>62</v>
      </c>
      <c r="P1304" s="91">
        <v>19187</v>
      </c>
      <c r="Q1304" s="91">
        <v>0</v>
      </c>
      <c r="R1304" s="91">
        <v>0</v>
      </c>
      <c r="S1304" s="91">
        <v>7</v>
      </c>
      <c r="T1304" s="87" t="s">
        <v>691</v>
      </c>
      <c r="U1304" s="91">
        <v>28</v>
      </c>
      <c r="V1304" s="91">
        <v>43</v>
      </c>
      <c r="W1304" s="93">
        <v>0</v>
      </c>
      <c r="X1304" s="47">
        <v>8.3956013020833331E-3</v>
      </c>
      <c r="Y1304" s="21">
        <v>2.2999999999999998</v>
      </c>
      <c r="Z1304" s="21">
        <v>140</v>
      </c>
      <c r="AA1304" s="21">
        <v>38</v>
      </c>
      <c r="AB1304" s="21">
        <v>0</v>
      </c>
      <c r="AC1304" s="21">
        <v>0</v>
      </c>
      <c r="AD1304" s="153">
        <f>VLOOKUP(D1304,'Dados Base'!$B:$K,9,FALSE)*31536000/VLOOKUP($F1304,F:H,MATCH(H1303,F1303:AF1303,0),FALSE)</f>
        <v>17834.472584214407</v>
      </c>
      <c r="AE1304" s="153">
        <f>VLOOKUP(D1304,'Dados Base'!$B:$K,10,FALSE)*31536000/VLOOKUP($F1304,F:H,MATCH(H1303,F1303:AF1303,0),FALSE)</f>
        <v>2093.6119990164739</v>
      </c>
      <c r="AF1304" s="14">
        <v>79.27</v>
      </c>
      <c r="AG1304" s="15">
        <v>78.84</v>
      </c>
      <c r="AH1304" s="14">
        <v>75.87</v>
      </c>
      <c r="AI1304" s="14">
        <v>17.75</v>
      </c>
      <c r="AJ1304" s="16">
        <v>100</v>
      </c>
      <c r="AK1304" s="72">
        <f>(SUMIFS('Banco de Indicadores Mun. (2)'!I:I,'Banco de Indicadores Mun. (2)'!B:B,'Banco de Indicadores - Mun. (1)'!B1304,'Banco de Indicadores Mun. (2)'!A:A,'Banco de Indicadores - Mun. (1)'!A1304) / VLOOKUP(D1304,'Dados Base'!$B:$K,8,FALSE)) * 100</f>
        <v>1.8115869565217386</v>
      </c>
      <c r="AL1304" s="72">
        <f>(SUMIFS('Banco de Indicadores Mun. (2)'!I:I,'Banco de Indicadores Mun. (2)'!B:B,'Banco de Indicadores - Mun. (1)'!B1304,'Banco de Indicadores Mun. (2)'!A:A,'Banco de Indicadores - Mun. (1)'!A1304) / VLOOKUP(D1304,'Dados Base'!$B:$K,9,FALSE)) * 100</f>
        <v>0.72463478260869563</v>
      </c>
      <c r="AM1304" s="72">
        <f>(SUMIFS('Banco de Indicadores Mun. (2)'!J:J,'Banco de Indicadores Mun. (2)'!B:B,'Banco de Indicadores - Mun. (1)'!B1304,'Banco de Indicadores Mun. (2)'!A:A,'Banco de Indicadores - Mun. (1)'!A1304) / VLOOKUP(D1304,'Dados Base'!$B:$K,7,FALSE)) * 100</f>
        <v>2.5640923076923072</v>
      </c>
      <c r="AN1304" s="72">
        <f>(SUMIFS('Banco de Indicadores Mun. (2)'!K:K,'Banco de Indicadores Mun. (2)'!B:B,'Banco de Indicadores - Mun. (1)'!B1304,'Banco de Indicadores Mun. (2)'!A:A,'Banco de Indicadores - Mun. (1)'!A1304) / VLOOKUP(D1304,'Dados Base'!$B:$K,10,FALSE)) * 100</f>
        <v>0</v>
      </c>
      <c r="AO1304" s="21">
        <v>0</v>
      </c>
      <c r="AP1304" s="125">
        <v>0</v>
      </c>
      <c r="AQ1304" s="5">
        <v>0</v>
      </c>
      <c r="AR1304" s="21">
        <v>8.1999999999999993</v>
      </c>
      <c r="AS1304" s="20">
        <v>94</v>
      </c>
      <c r="AT1304" s="20">
        <v>94</v>
      </c>
      <c r="AU1304" s="20">
        <v>78.651685393258418</v>
      </c>
      <c r="AV1304" s="20">
        <v>8.23</v>
      </c>
      <c r="AW1304" s="21">
        <v>0</v>
      </c>
      <c r="AX1304" s="21">
        <v>0</v>
      </c>
      <c r="AY1304" s="116">
        <v>209.63902432426158</v>
      </c>
    </row>
    <row r="1305" spans="1:51" ht="15" x14ac:dyDescent="0.25">
      <c r="A1305" s="144">
        <v>2015</v>
      </c>
      <c r="B1305" s="77" t="s">
        <v>15</v>
      </c>
      <c r="C1305" s="78">
        <v>10</v>
      </c>
      <c r="D1305" s="77">
        <v>3501152</v>
      </c>
      <c r="E1305" s="78">
        <v>350115210</v>
      </c>
      <c r="F1305" s="78" t="str">
        <f t="shared" si="51"/>
        <v>3501152102015</v>
      </c>
      <c r="G1305" s="89">
        <v>0.76321012380156095</v>
      </c>
      <c r="H1305" s="80">
        <f t="shared" si="50"/>
        <v>17415</v>
      </c>
      <c r="I1305" s="90">
        <v>14606</v>
      </c>
      <c r="J1305" s="91">
        <v>2809</v>
      </c>
      <c r="K1305" s="83">
        <f>(H1305)/VLOOKUP(D1305,'Dados Base'!$B:$K,6,FALSE)</f>
        <v>207.9651301647958</v>
      </c>
      <c r="L1305" s="88">
        <f t="shared" si="52"/>
        <v>83.87022681596325</v>
      </c>
      <c r="M1305" s="85" t="s">
        <v>702</v>
      </c>
      <c r="N1305" s="92">
        <v>0.76600000000000001</v>
      </c>
      <c r="O1305" s="91">
        <v>7</v>
      </c>
      <c r="P1305" s="91">
        <v>1195</v>
      </c>
      <c r="Q1305" s="91">
        <v>0</v>
      </c>
      <c r="R1305" s="91">
        <v>150</v>
      </c>
      <c r="S1305" s="91">
        <v>21</v>
      </c>
      <c r="T1305" s="87" t="s">
        <v>691</v>
      </c>
      <c r="U1305" s="91">
        <v>73</v>
      </c>
      <c r="V1305" s="91">
        <v>76</v>
      </c>
      <c r="W1305" s="93">
        <v>1.36</v>
      </c>
      <c r="X1305" s="47">
        <v>3.4642647656249997E-2</v>
      </c>
      <c r="Y1305" s="21">
        <v>10.6</v>
      </c>
      <c r="Z1305" s="21">
        <v>0</v>
      </c>
      <c r="AA1305" s="21">
        <v>818</v>
      </c>
      <c r="AB1305" s="21">
        <v>3</v>
      </c>
      <c r="AC1305" s="21">
        <v>0</v>
      </c>
      <c r="AD1305" s="153">
        <f>VLOOKUP(D1305,'Dados Base'!$B:$K,9,FALSE)*31536000/VLOOKUP($F1305,F:H,MATCH(H1304,F1304:AF1304,0),FALSE)</f>
        <v>1358.1395348837209</v>
      </c>
      <c r="AE1305" s="153">
        <f>VLOOKUP(D1305,'Dados Base'!$B:$K,10,FALSE)*31536000/VLOOKUP($F1305,F:H,MATCH(H1304,F1304:AF1304,0),FALSE)</f>
        <v>199.19379844961242</v>
      </c>
      <c r="AF1305" s="14">
        <v>65.349999999999994</v>
      </c>
      <c r="AG1305" s="15">
        <v>100</v>
      </c>
      <c r="AH1305" s="14">
        <v>59.25</v>
      </c>
      <c r="AI1305" s="14">
        <v>38.78</v>
      </c>
      <c r="AJ1305" s="16">
        <v>77.91</v>
      </c>
      <c r="AK1305" s="72">
        <f>(SUMIFS('Banco de Indicadores Mun. (2)'!I:I,'Banco de Indicadores Mun. (2)'!B:B,'Banco de Indicadores - Mun. (1)'!B1305,'Banco de Indicadores Mun. (2)'!A:A,'Banco de Indicadores - Mun. (1)'!A1305) / VLOOKUP(D1305,'Dados Base'!$B:$K,8,FALSE)) * 100</f>
        <v>41.196518518518516</v>
      </c>
      <c r="AL1305" s="72">
        <f>(SUMIFS('Banco de Indicadores Mun. (2)'!I:I,'Banco de Indicadores Mun. (2)'!B:B,'Banco de Indicadores - Mun. (1)'!B1305,'Banco de Indicadores Mun. (2)'!A:A,'Banco de Indicadores - Mun. (1)'!A1305) / VLOOKUP(D1305,'Dados Base'!$B:$K,9,FALSE)) * 100</f>
        <v>14.830746666666666</v>
      </c>
      <c r="AM1305" s="72">
        <f>(SUMIFS('Banco de Indicadores Mun. (2)'!J:J,'Banco de Indicadores Mun. (2)'!B:B,'Banco de Indicadores - Mun. (1)'!B1305,'Banco de Indicadores Mun. (2)'!A:A,'Banco de Indicadores - Mun. (1)'!A1305) / VLOOKUP(D1305,'Dados Base'!$B:$K,7,FALSE)) * 100</f>
        <v>68.508375000000001</v>
      </c>
      <c r="AN1305" s="72">
        <f>(SUMIFS('Banco de Indicadores Mun. (2)'!K:K,'Banco de Indicadores Mun. (2)'!B:B,'Banco de Indicadores - Mun. (1)'!B1305,'Banco de Indicadores Mun. (2)'!A:A,'Banco de Indicadores - Mun. (1)'!A1305) / VLOOKUP(D1305,'Dados Base'!$B:$K,10,FALSE)) * 100</f>
        <v>1.470181818181818</v>
      </c>
      <c r="AO1305" s="21">
        <v>0</v>
      </c>
      <c r="AP1305" s="125">
        <v>0</v>
      </c>
      <c r="AQ1305" s="5">
        <v>9</v>
      </c>
      <c r="AR1305" s="21">
        <v>9.5</v>
      </c>
      <c r="AS1305" s="20">
        <v>89</v>
      </c>
      <c r="AT1305" s="20">
        <v>0</v>
      </c>
      <c r="AU1305" s="20">
        <v>0</v>
      </c>
      <c r="AV1305" s="20">
        <v>1.34</v>
      </c>
      <c r="AW1305" s="21">
        <v>1</v>
      </c>
      <c r="AX1305" s="21">
        <v>0</v>
      </c>
      <c r="AY1305" s="116">
        <v>34.355995011225858</v>
      </c>
    </row>
    <row r="1306" spans="1:51" ht="15" x14ac:dyDescent="0.25">
      <c r="A1306" s="144">
        <v>2015</v>
      </c>
      <c r="B1306" s="77" t="s">
        <v>16</v>
      </c>
      <c r="C1306" s="78">
        <v>15</v>
      </c>
      <c r="D1306" s="77">
        <v>3501202</v>
      </c>
      <c r="E1306" s="78">
        <v>350120215</v>
      </c>
      <c r="F1306" s="78" t="str">
        <f t="shared" si="51"/>
        <v>3501202152015</v>
      </c>
      <c r="G1306" s="89">
        <v>-0.93801376113648027</v>
      </c>
      <c r="H1306" s="80">
        <f t="shared" si="50"/>
        <v>3754</v>
      </c>
      <c r="I1306" s="90">
        <v>2660</v>
      </c>
      <c r="J1306" s="91">
        <v>1094</v>
      </c>
      <c r="K1306" s="83">
        <f>(H1306)/VLOOKUP(D1306,'Dados Base'!$B:$K,6,FALSE)</f>
        <v>10.374751271280125</v>
      </c>
      <c r="L1306" s="88">
        <f t="shared" si="52"/>
        <v>70.857751731486417</v>
      </c>
      <c r="M1306" s="85" t="s">
        <v>702</v>
      </c>
      <c r="N1306" s="92">
        <v>0.72799999999999998</v>
      </c>
      <c r="O1306" s="91">
        <v>80</v>
      </c>
      <c r="P1306" s="91">
        <v>36600</v>
      </c>
      <c r="Q1306" s="91">
        <v>5787000</v>
      </c>
      <c r="R1306" s="91">
        <v>0</v>
      </c>
      <c r="S1306" s="91">
        <v>7</v>
      </c>
      <c r="T1306" s="87" t="s">
        <v>691</v>
      </c>
      <c r="U1306" s="91">
        <v>15</v>
      </c>
      <c r="V1306" s="91">
        <v>16</v>
      </c>
      <c r="W1306" s="93">
        <v>0</v>
      </c>
      <c r="X1306" s="47">
        <v>9.0506593749999989E-3</v>
      </c>
      <c r="Y1306" s="21">
        <v>1.83</v>
      </c>
      <c r="Z1306" s="21">
        <v>86</v>
      </c>
      <c r="AA1306" s="21">
        <v>55</v>
      </c>
      <c r="AB1306" s="21">
        <v>0</v>
      </c>
      <c r="AC1306" s="21">
        <v>0</v>
      </c>
      <c r="AD1306" s="153">
        <f>VLOOKUP(D1306,'Dados Base'!$B:$K,9,FALSE)*31536000/VLOOKUP($F1306,F:H,MATCH(H1305,F1305:AF1305,0),FALSE)</f>
        <v>23185.76451784763</v>
      </c>
      <c r="AE1306" s="153">
        <f>VLOOKUP(D1306,'Dados Base'!$B:$K,10,FALSE)*31536000/VLOOKUP($F1306,F:H,MATCH(H1305,F1305:AF1305,0),FALSE)</f>
        <v>2436.1854022376137</v>
      </c>
      <c r="AF1306" s="14">
        <v>92.58</v>
      </c>
      <c r="AG1306" s="15">
        <v>75.27</v>
      </c>
      <c r="AH1306" s="14">
        <v>92.58</v>
      </c>
      <c r="AI1306" s="14">
        <v>5.94</v>
      </c>
      <c r="AJ1306" s="16">
        <v>99.31</v>
      </c>
      <c r="AK1306" s="72">
        <f>(SUMIFS('Banco de Indicadores Mun. (2)'!I:I,'Banco de Indicadores Mun. (2)'!B:B,'Banco de Indicadores - Mun. (1)'!B1306,'Banco de Indicadores Mun. (2)'!A:A,'Banco de Indicadores - Mun. (1)'!A1306) / VLOOKUP(D1306,'Dados Base'!$B:$K,8,FALSE)) * 100</f>
        <v>22.729183908045979</v>
      </c>
      <c r="AL1306" s="72">
        <f>(SUMIFS('Banco de Indicadores Mun. (2)'!I:I,'Banco de Indicadores Mun. (2)'!B:B,'Banco de Indicadores - Mun. (1)'!B1306,'Banco de Indicadores Mun. (2)'!A:A,'Banco de Indicadores - Mun. (1)'!A1306) / VLOOKUP(D1306,'Dados Base'!$B:$K,9,FALSE)) * 100</f>
        <v>7.1646340579710159</v>
      </c>
      <c r="AM1306" s="72">
        <f>(SUMIFS('Banco de Indicadores Mun. (2)'!J:J,'Banco de Indicadores Mun. (2)'!B:B,'Banco de Indicadores - Mun. (1)'!B1306,'Banco de Indicadores Mun. (2)'!A:A,'Banco de Indicadores - Mun. (1)'!A1306) / VLOOKUP(D1306,'Dados Base'!$B:$K,7,FALSE)) * 100</f>
        <v>27.914224137931043</v>
      </c>
      <c r="AN1306" s="72">
        <f>(SUMIFS('Banco de Indicadores Mun. (2)'!K:K,'Banco de Indicadores Mun. (2)'!B:B,'Banco de Indicadores - Mun. (1)'!B1306,'Banco de Indicadores Mun. (2)'!A:A,'Banco de Indicadores - Mun. (1)'!A1306) / VLOOKUP(D1306,'Dados Base'!$B:$K,10,FALSE)) * 100</f>
        <v>12.359103448275858</v>
      </c>
      <c r="AO1306" s="21">
        <v>0</v>
      </c>
      <c r="AP1306" s="125">
        <v>0</v>
      </c>
      <c r="AQ1306" s="5">
        <v>0</v>
      </c>
      <c r="AR1306" s="21">
        <v>8</v>
      </c>
      <c r="AS1306" s="20">
        <v>99.25</v>
      </c>
      <c r="AT1306" s="20">
        <v>87.042249999999981</v>
      </c>
      <c r="AU1306" s="20">
        <v>60.99290780141844</v>
      </c>
      <c r="AV1306" s="20">
        <v>7.26</v>
      </c>
      <c r="AW1306" s="21">
        <v>0</v>
      </c>
      <c r="AX1306" s="21">
        <v>0</v>
      </c>
      <c r="AY1306" s="116">
        <v>185.95229348552294</v>
      </c>
    </row>
    <row r="1307" spans="1:51" ht="15" x14ac:dyDescent="0.25">
      <c r="A1307" s="144">
        <v>2015</v>
      </c>
      <c r="B1307" s="77" t="s">
        <v>17</v>
      </c>
      <c r="C1307" s="78">
        <v>21</v>
      </c>
      <c r="D1307" s="77">
        <v>3501301</v>
      </c>
      <c r="E1307" s="78">
        <v>350130121</v>
      </c>
      <c r="F1307" s="78" t="str">
        <f t="shared" si="51"/>
        <v>3501301212015</v>
      </c>
      <c r="G1307" s="89">
        <v>0.14563910864955343</v>
      </c>
      <c r="H1307" s="80">
        <f t="shared" si="50"/>
        <v>23602</v>
      </c>
      <c r="I1307" s="90">
        <v>21412</v>
      </c>
      <c r="J1307" s="91">
        <v>2190</v>
      </c>
      <c r="K1307" s="83">
        <f>(H1307)/VLOOKUP(D1307,'Dados Base'!$B:$K,6,FALSE)</f>
        <v>68.158715490354638</v>
      </c>
      <c r="L1307" s="88">
        <f t="shared" si="52"/>
        <v>90.721125328362007</v>
      </c>
      <c r="M1307" s="85" t="s">
        <v>702</v>
      </c>
      <c r="N1307" s="92">
        <v>0.75800000000000001</v>
      </c>
      <c r="O1307" s="91">
        <v>98</v>
      </c>
      <c r="P1307" s="91">
        <v>36150</v>
      </c>
      <c r="Q1307" s="91">
        <v>0</v>
      </c>
      <c r="R1307" s="91">
        <v>1500</v>
      </c>
      <c r="S1307" s="91">
        <v>43</v>
      </c>
      <c r="T1307" s="87" t="s">
        <v>691</v>
      </c>
      <c r="U1307" s="91">
        <v>203</v>
      </c>
      <c r="V1307" s="91">
        <v>123</v>
      </c>
      <c r="W1307" s="93">
        <v>0</v>
      </c>
      <c r="X1307" s="47">
        <v>7.1844050925925926E-2</v>
      </c>
      <c r="Y1307" s="21">
        <v>15.55</v>
      </c>
      <c r="Z1307" s="21">
        <v>1046</v>
      </c>
      <c r="AA1307" s="21">
        <v>153</v>
      </c>
      <c r="AB1307" s="21">
        <v>1</v>
      </c>
      <c r="AC1307" s="21">
        <v>0</v>
      </c>
      <c r="AD1307" s="153">
        <f>VLOOKUP(D1307,'Dados Base'!$B:$K,9,FALSE)*31536000/VLOOKUP($F1307,F:H,MATCH(H1306,F1306:AF1306,0),FALSE)</f>
        <v>3447.2875180069486</v>
      </c>
      <c r="AE1307" s="153">
        <f>VLOOKUP(D1307,'Dados Base'!$B:$K,10,FALSE)*31536000/VLOOKUP($F1307,F:H,MATCH(H1306,F1306:AF1306,0),FALSE)</f>
        <v>440.93212439623767</v>
      </c>
      <c r="AF1307" s="14">
        <v>100</v>
      </c>
      <c r="AG1307" s="15">
        <v>89.79</v>
      </c>
      <c r="AH1307" s="14">
        <v>96.61</v>
      </c>
      <c r="AI1307" s="14">
        <v>17.440000000000001</v>
      </c>
      <c r="AJ1307" s="16">
        <v>100</v>
      </c>
      <c r="AK1307" s="72">
        <f>(SUMIFS('Banco de Indicadores Mun. (2)'!I:I,'Banco de Indicadores Mun. (2)'!B:B,'Banco de Indicadores - Mun. (1)'!B1307,'Banco de Indicadores Mun. (2)'!A:A,'Banco de Indicadores - Mun. (1)'!A1307) / VLOOKUP(D1307,'Dados Base'!$B:$K,8,FALSE)) * 100</f>
        <v>0.71930468749999976</v>
      </c>
      <c r="AL1307" s="72">
        <f>(SUMIFS('Banco de Indicadores Mun. (2)'!I:I,'Banco de Indicadores Mun. (2)'!B:B,'Banco de Indicadores - Mun. (1)'!B1307,'Banco de Indicadores Mun. (2)'!A:A,'Banco de Indicadores - Mun. (1)'!A1307) / VLOOKUP(D1307,'Dados Base'!$B:$K,9,FALSE)) * 100</f>
        <v>0.35686434108527121</v>
      </c>
      <c r="AM1307" s="72">
        <f>(SUMIFS('Banco de Indicadores Mun. (2)'!J:J,'Banco de Indicadores Mun. (2)'!B:B,'Banco de Indicadores - Mun. (1)'!B1307,'Banco de Indicadores Mun. (2)'!A:A,'Banco de Indicadores - Mun. (1)'!A1307) / VLOOKUP(D1307,'Dados Base'!$B:$K,7,FALSE)) * 100</f>
        <v>0.29333684210526317</v>
      </c>
      <c r="AN1307" s="72">
        <f>(SUMIFS('Banco de Indicadores Mun. (2)'!K:K,'Banco de Indicadores Mun. (2)'!B:B,'Banco de Indicadores - Mun. (1)'!B1307,'Banco de Indicadores Mun. (2)'!A:A,'Banco de Indicadores - Mun. (1)'!A1307) / VLOOKUP(D1307,'Dados Base'!$B:$K,10,FALSE)) * 100</f>
        <v>1.9455757575757564</v>
      </c>
      <c r="AO1307" s="21">
        <v>0</v>
      </c>
      <c r="AP1307" s="125">
        <v>0</v>
      </c>
      <c r="AQ1307" s="5">
        <v>0</v>
      </c>
      <c r="AR1307" s="21">
        <v>7.5</v>
      </c>
      <c r="AS1307" s="20">
        <v>98</v>
      </c>
      <c r="AT1307" s="20">
        <v>98</v>
      </c>
      <c r="AU1307" s="20">
        <v>87.239366138448702</v>
      </c>
      <c r="AV1307" s="20">
        <v>9.9700000000000006</v>
      </c>
      <c r="AW1307" s="21">
        <v>0</v>
      </c>
      <c r="AX1307" s="21">
        <v>0</v>
      </c>
      <c r="AY1307" s="116">
        <v>12.408154191643822</v>
      </c>
    </row>
    <row r="1308" spans="1:51" ht="15" x14ac:dyDescent="0.25">
      <c r="A1308" s="144">
        <v>2015</v>
      </c>
      <c r="B1308" s="77" t="s">
        <v>18</v>
      </c>
      <c r="C1308" s="78">
        <v>20</v>
      </c>
      <c r="D1308" s="77">
        <v>3501400</v>
      </c>
      <c r="E1308" s="78">
        <v>350140020</v>
      </c>
      <c r="F1308" s="78" t="str">
        <f t="shared" si="51"/>
        <v>3501400202015</v>
      </c>
      <c r="G1308" s="89">
        <v>1.0214600838606369</v>
      </c>
      <c r="H1308" s="80">
        <f t="shared" si="50"/>
        <v>4843</v>
      </c>
      <c r="I1308" s="90">
        <v>3171</v>
      </c>
      <c r="J1308" s="91">
        <v>1672</v>
      </c>
      <c r="K1308" s="83">
        <f>(H1308)/VLOOKUP(D1308,'Dados Base'!$B:$K,6,FALSE)</f>
        <v>31.732407286069975</v>
      </c>
      <c r="L1308" s="88">
        <f t="shared" si="52"/>
        <v>65.475944662399343</v>
      </c>
      <c r="M1308" s="85" t="s">
        <v>702</v>
      </c>
      <c r="N1308" s="92">
        <v>0.68799999999999994</v>
      </c>
      <c r="O1308" s="91">
        <v>38</v>
      </c>
      <c r="P1308" s="91">
        <v>17250</v>
      </c>
      <c r="Q1308" s="91">
        <v>0</v>
      </c>
      <c r="R1308" s="91">
        <v>0</v>
      </c>
      <c r="S1308" s="91">
        <v>2</v>
      </c>
      <c r="T1308" s="87" t="s">
        <v>691</v>
      </c>
      <c r="U1308" s="91">
        <v>15</v>
      </c>
      <c r="V1308" s="91">
        <v>12</v>
      </c>
      <c r="W1308" s="93">
        <v>0</v>
      </c>
      <c r="X1308" s="47">
        <v>8.0388755208333339E-3</v>
      </c>
      <c r="Y1308" s="21">
        <v>2.2400000000000002</v>
      </c>
      <c r="Z1308" s="21">
        <v>156</v>
      </c>
      <c r="AA1308" s="21">
        <v>16</v>
      </c>
      <c r="AB1308" s="21">
        <v>0</v>
      </c>
      <c r="AC1308" s="21">
        <v>0</v>
      </c>
      <c r="AD1308" s="153">
        <f>VLOOKUP(D1308,'Dados Base'!$B:$K,9,FALSE)*31536000/VLOOKUP($F1308,F:H,MATCH(H1307,F1307:AF1307,0),FALSE)</f>
        <v>7227.9496180053684</v>
      </c>
      <c r="AE1308" s="153">
        <f>VLOOKUP(D1308,'Dados Base'!$B:$K,10,FALSE)*31536000/VLOOKUP($F1308,F:H,MATCH(H1307,F1307:AF1307,0),FALSE)</f>
        <v>911.63328515383023</v>
      </c>
      <c r="AF1308" s="14">
        <v>63.74</v>
      </c>
      <c r="AG1308" s="15">
        <v>97.02</v>
      </c>
      <c r="AH1308" s="14">
        <v>63.2</v>
      </c>
      <c r="AI1308" s="14">
        <v>23.8</v>
      </c>
      <c r="AJ1308" s="16">
        <v>100</v>
      </c>
      <c r="AK1308" s="72">
        <f>(SUMIFS('Banco de Indicadores Mun. (2)'!I:I,'Banco de Indicadores Mun. (2)'!B:B,'Banco de Indicadores - Mun. (1)'!B1308,'Banco de Indicadores Mun. (2)'!A:A,'Banco de Indicadores - Mun. (1)'!A1308) / VLOOKUP(D1308,'Dados Base'!$B:$K,8,FALSE)) * 100</f>
        <v>4.9737173913043486</v>
      </c>
      <c r="AL1308" s="72">
        <f>(SUMIFS('Banco de Indicadores Mun. (2)'!I:I,'Banco de Indicadores Mun. (2)'!B:B,'Banco de Indicadores - Mun. (1)'!B1308,'Banco de Indicadores Mun. (2)'!A:A,'Banco de Indicadores - Mun. (1)'!A1308) / VLOOKUP(D1308,'Dados Base'!$B:$K,9,FALSE)) * 100</f>
        <v>2.0611801801801799</v>
      </c>
      <c r="AM1308" s="72">
        <f>(SUMIFS('Banco de Indicadores Mun. (2)'!J:J,'Banco de Indicadores Mun. (2)'!B:B,'Banco de Indicadores - Mun. (1)'!B1308,'Banco de Indicadores Mun. (2)'!A:A,'Banco de Indicadores - Mun. (1)'!A1308) / VLOOKUP(D1308,'Dados Base'!$B:$K,7,FALSE)) * 100</f>
        <v>3.6718437499999999</v>
      </c>
      <c r="AN1308" s="72">
        <f>(SUMIFS('Banco de Indicadores Mun. (2)'!K:K,'Banco de Indicadores Mun. (2)'!B:B,'Banco de Indicadores - Mun. (1)'!B1308,'Banco de Indicadores Mun. (2)'!A:A,'Banco de Indicadores - Mun. (1)'!A1308) / VLOOKUP(D1308,'Dados Base'!$B:$K,10,FALSE)) * 100</f>
        <v>7.9494285714285722</v>
      </c>
      <c r="AO1308" s="21">
        <v>0</v>
      </c>
      <c r="AP1308" s="125">
        <v>0</v>
      </c>
      <c r="AQ1308" s="5">
        <v>0</v>
      </c>
      <c r="AR1308" s="21">
        <v>8.1</v>
      </c>
      <c r="AS1308" s="20">
        <v>100</v>
      </c>
      <c r="AT1308" s="20">
        <v>100</v>
      </c>
      <c r="AU1308" s="20">
        <v>90.697674418604649</v>
      </c>
      <c r="AV1308" s="20">
        <v>9.5</v>
      </c>
      <c r="AW1308" s="21">
        <v>0</v>
      </c>
      <c r="AX1308" s="21">
        <v>0</v>
      </c>
      <c r="AY1308" s="116">
        <v>143.64556856010319</v>
      </c>
    </row>
    <row r="1309" spans="1:51" ht="15" x14ac:dyDescent="0.25">
      <c r="A1309" s="144">
        <v>2015</v>
      </c>
      <c r="B1309" s="77" t="s">
        <v>19</v>
      </c>
      <c r="C1309" s="78">
        <v>17</v>
      </c>
      <c r="D1309" s="77">
        <v>3501509</v>
      </c>
      <c r="E1309" s="78">
        <v>350150917</v>
      </c>
      <c r="F1309" s="78" t="str">
        <f t="shared" si="51"/>
        <v>3501509172015</v>
      </c>
      <c r="G1309" s="89">
        <v>0.58412985980589305</v>
      </c>
      <c r="H1309" s="80">
        <f t="shared" si="50"/>
        <v>3093</v>
      </c>
      <c r="I1309" s="90">
        <v>2819</v>
      </c>
      <c r="J1309" s="91">
        <v>274</v>
      </c>
      <c r="K1309" s="83">
        <f>(H1309)/VLOOKUP(D1309,'Dados Base'!$B:$K,6,FALSE)</f>
        <v>36.371119473189083</v>
      </c>
      <c r="L1309" s="88">
        <f t="shared" si="52"/>
        <v>91.141286776592295</v>
      </c>
      <c r="M1309" s="85" t="s">
        <v>702</v>
      </c>
      <c r="N1309" s="92">
        <v>0.72199999999999998</v>
      </c>
      <c r="O1309" s="91">
        <v>21</v>
      </c>
      <c r="P1309" s="91">
        <v>5200</v>
      </c>
      <c r="Q1309" s="91">
        <v>0</v>
      </c>
      <c r="R1309" s="91">
        <v>200</v>
      </c>
      <c r="S1309" s="91">
        <v>4</v>
      </c>
      <c r="T1309" s="87" t="s">
        <v>691</v>
      </c>
      <c r="U1309" s="91">
        <v>14</v>
      </c>
      <c r="V1309" s="91">
        <v>14</v>
      </c>
      <c r="W1309" s="93">
        <v>0</v>
      </c>
      <c r="X1309" s="47">
        <v>7.3354039062499985E-3</v>
      </c>
      <c r="Y1309" s="21">
        <v>1.99</v>
      </c>
      <c r="Z1309" s="21">
        <v>103</v>
      </c>
      <c r="AA1309" s="21">
        <v>51</v>
      </c>
      <c r="AB1309" s="21">
        <v>0</v>
      </c>
      <c r="AC1309" s="21">
        <v>0</v>
      </c>
      <c r="AD1309" s="153">
        <f>VLOOKUP(D1309,'Dados Base'!$B:$K,9,FALSE)*31536000/VLOOKUP($F1309,F:H,MATCH(H1308,F1308:AF1308,0),FALSE)</f>
        <v>7850.8632395732302</v>
      </c>
      <c r="AE1309" s="153">
        <f>VLOOKUP(D1309,'Dados Base'!$B:$K,10,FALSE)*31536000/VLOOKUP($F1309,F:H,MATCH(H1308,F1308:AF1308,0),FALSE)</f>
        <v>917.63336566440319</v>
      </c>
      <c r="AF1309" s="14">
        <v>91.07</v>
      </c>
      <c r="AG1309" s="15">
        <v>100</v>
      </c>
      <c r="AH1309" s="14">
        <v>88.92</v>
      </c>
      <c r="AI1309" s="14">
        <v>31.67</v>
      </c>
      <c r="AJ1309" s="16">
        <v>100</v>
      </c>
      <c r="AK1309" s="72">
        <f>(SUMIFS('Banco de Indicadores Mun. (2)'!I:I,'Banco de Indicadores Mun. (2)'!B:B,'Banco de Indicadores - Mun. (1)'!B1309,'Banco de Indicadores Mun. (2)'!A:A,'Banco de Indicadores - Mun. (1)'!A1309) / VLOOKUP(D1309,'Dados Base'!$B:$K,8,FALSE)) * 100</f>
        <v>21.622804878048782</v>
      </c>
      <c r="AL1309" s="72">
        <f>(SUMIFS('Banco de Indicadores Mun. (2)'!I:I,'Banco de Indicadores Mun. (2)'!B:B,'Banco de Indicadores - Mun. (1)'!B1309,'Banco de Indicadores Mun. (2)'!A:A,'Banco de Indicadores - Mun. (1)'!A1309) / VLOOKUP(D1309,'Dados Base'!$B:$K,9,FALSE)) * 100</f>
        <v>11.513441558441558</v>
      </c>
      <c r="AM1309" s="72">
        <f>(SUMIFS('Banco de Indicadores Mun. (2)'!J:J,'Banco de Indicadores Mun. (2)'!B:B,'Banco de Indicadores - Mun. (1)'!B1309,'Banco de Indicadores Mun. (2)'!A:A,'Banco de Indicadores - Mun. (1)'!A1309) / VLOOKUP(D1309,'Dados Base'!$B:$K,7,FALSE)) * 100</f>
        <v>24.750656249999999</v>
      </c>
      <c r="AN1309" s="72">
        <f>(SUMIFS('Banco de Indicadores Mun. (2)'!K:K,'Banco de Indicadores Mun. (2)'!B:B,'Banco de Indicadores - Mun. (1)'!B1309,'Banco de Indicadores Mun. (2)'!A:A,'Banco de Indicadores - Mun. (1)'!A1309) / VLOOKUP(D1309,'Dados Base'!$B:$K,10,FALSE)) * 100</f>
        <v>10.50155555555556</v>
      </c>
      <c r="AO1309" s="21">
        <v>0</v>
      </c>
      <c r="AP1309" s="125">
        <v>0</v>
      </c>
      <c r="AQ1309" s="5">
        <v>0</v>
      </c>
      <c r="AR1309" s="21">
        <v>8.3000000000000007</v>
      </c>
      <c r="AS1309" s="20">
        <v>97</v>
      </c>
      <c r="AT1309" s="20">
        <v>97</v>
      </c>
      <c r="AU1309" s="20">
        <v>66.883116883116884</v>
      </c>
      <c r="AV1309" s="20">
        <v>7.51</v>
      </c>
      <c r="AW1309" s="21">
        <v>0</v>
      </c>
      <c r="AX1309" s="21">
        <v>0</v>
      </c>
      <c r="AY1309" s="116">
        <v>122.73931746742393</v>
      </c>
    </row>
    <row r="1310" spans="1:51" ht="15" x14ac:dyDescent="0.25">
      <c r="A1310" s="144">
        <v>2015</v>
      </c>
      <c r="B1310" s="77" t="s">
        <v>20</v>
      </c>
      <c r="C1310" s="78">
        <v>5</v>
      </c>
      <c r="D1310" s="77">
        <v>3501608</v>
      </c>
      <c r="E1310" s="78">
        <v>35016085</v>
      </c>
      <c r="F1310" s="78" t="str">
        <f t="shared" si="51"/>
        <v>350160852015</v>
      </c>
      <c r="G1310" s="89">
        <v>1.2629886523088052</v>
      </c>
      <c r="H1310" s="80">
        <f t="shared" si="50"/>
        <v>223160</v>
      </c>
      <c r="I1310" s="90">
        <v>222118</v>
      </c>
      <c r="J1310" s="91">
        <v>1042</v>
      </c>
      <c r="K1310" s="83">
        <f>(H1310)/VLOOKUP(D1310,'Dados Base'!$B:$K,6,FALSE)</f>
        <v>1669.9842849659508</v>
      </c>
      <c r="L1310" s="88">
        <f t="shared" si="52"/>
        <v>99.53307044273167</v>
      </c>
      <c r="M1310" s="85" t="s">
        <v>702</v>
      </c>
      <c r="N1310" s="92">
        <v>0.81100000000000005</v>
      </c>
      <c r="O1310" s="91">
        <v>10</v>
      </c>
      <c r="P1310" s="91">
        <v>900</v>
      </c>
      <c r="Q1310" s="91">
        <v>0</v>
      </c>
      <c r="R1310" s="91">
        <v>0</v>
      </c>
      <c r="S1310" s="91">
        <v>1302</v>
      </c>
      <c r="T1310" s="87" t="s">
        <v>691</v>
      </c>
      <c r="U1310" s="91">
        <v>2672</v>
      </c>
      <c r="V1310" s="91">
        <v>2845</v>
      </c>
      <c r="W1310" s="93">
        <v>10.14</v>
      </c>
      <c r="X1310" s="47">
        <v>0.77744398148148153</v>
      </c>
      <c r="Y1310" s="21">
        <v>205.43</v>
      </c>
      <c r="Z1310" s="21">
        <v>1620</v>
      </c>
      <c r="AA1310" s="21">
        <v>10706</v>
      </c>
      <c r="AB1310" s="21">
        <v>25</v>
      </c>
      <c r="AC1310" s="21">
        <v>0</v>
      </c>
      <c r="AD1310" s="153">
        <f>VLOOKUP(D1310,'Dados Base'!$B:$K,9,FALSE)*31536000/VLOOKUP($F1310,F:H,MATCH(H1309,F1309:AF1309,0),FALSE)</f>
        <v>230.34450618390392</v>
      </c>
      <c r="AE1310" s="153">
        <f>VLOOKUP(D1310,'Dados Base'!$B:$K,10,FALSE)*31536000/VLOOKUP($F1310,F:H,MATCH(H1309,F1309:AF1309,0),FALSE)</f>
        <v>29.676286072772903</v>
      </c>
      <c r="AF1310" s="14">
        <v>100</v>
      </c>
      <c r="AG1310" s="15">
        <v>100</v>
      </c>
      <c r="AH1310" s="14">
        <v>100</v>
      </c>
      <c r="AI1310" s="14">
        <v>26.16</v>
      </c>
      <c r="AJ1310" s="16">
        <v>100</v>
      </c>
      <c r="AK1310" s="72">
        <f>(SUMIFS('Banco de Indicadores Mun. (2)'!I:I,'Banco de Indicadores Mun. (2)'!B:B,'Banco de Indicadores - Mun. (1)'!B1310,'Banco de Indicadores Mun. (2)'!A:A,'Banco de Indicadores - Mun. (1)'!A1310) / VLOOKUP(D1310,'Dados Base'!$B:$K,8,FALSE)) * 100</f>
        <v>382.82461290322567</v>
      </c>
      <c r="AL1310" s="72">
        <f>(SUMIFS('Banco de Indicadores Mun. (2)'!I:I,'Banco de Indicadores Mun. (2)'!B:B,'Banco de Indicadores - Mun. (1)'!B1310,'Banco de Indicadores Mun. (2)'!A:A,'Banco de Indicadores - Mun. (1)'!A1310) / VLOOKUP(D1310,'Dados Base'!$B:$K,9,FALSE)) * 100</f>
        <v>145.61426993865027</v>
      </c>
      <c r="AM1310" s="72">
        <f>(SUMIFS('Banco de Indicadores Mun. (2)'!J:J,'Banco de Indicadores Mun. (2)'!B:B,'Banco de Indicadores - Mun. (1)'!B1310,'Banco de Indicadores Mun. (2)'!A:A,'Banco de Indicadores - Mun. (1)'!A1310) / VLOOKUP(D1310,'Dados Base'!$B:$K,7,FALSE)) * 100</f>
        <v>542.61109756097551</v>
      </c>
      <c r="AN1310" s="72">
        <f>(SUMIFS('Banco de Indicadores Mun. (2)'!K:K,'Banco de Indicadores Mun. (2)'!B:B,'Banco de Indicadores - Mun. (1)'!B1310,'Banco de Indicadores Mun. (2)'!A:A,'Banco de Indicadores - Mun. (1)'!A1310) / VLOOKUP(D1310,'Dados Base'!$B:$K,10,FALSE)) * 100</f>
        <v>70.860523809523656</v>
      </c>
      <c r="AO1310" s="21">
        <v>1</v>
      </c>
      <c r="AP1310" s="125">
        <v>0.44810898010396127</v>
      </c>
      <c r="AQ1310" s="5">
        <v>0</v>
      </c>
      <c r="AR1310" s="21">
        <v>9.8000000000000007</v>
      </c>
      <c r="AS1310" s="20">
        <v>98.3</v>
      </c>
      <c r="AT1310" s="20">
        <v>14.744999999999999</v>
      </c>
      <c r="AU1310" s="20">
        <v>13.142949862080158</v>
      </c>
      <c r="AV1310" s="20">
        <v>3.05</v>
      </c>
      <c r="AW1310" s="21">
        <v>2</v>
      </c>
      <c r="AX1310" s="21">
        <v>0</v>
      </c>
      <c r="AY1310" s="116">
        <v>6.3008097792176585</v>
      </c>
    </row>
    <row r="1311" spans="1:51" ht="15" x14ac:dyDescent="0.25">
      <c r="A1311" s="144">
        <v>2015</v>
      </c>
      <c r="B1311" s="77" t="s">
        <v>21</v>
      </c>
      <c r="C1311" s="78">
        <v>9</v>
      </c>
      <c r="D1311" s="77">
        <v>3501707</v>
      </c>
      <c r="E1311" s="78">
        <v>35017079</v>
      </c>
      <c r="F1311" s="78" t="str">
        <f t="shared" si="51"/>
        <v>350170792015</v>
      </c>
      <c r="G1311" s="89">
        <v>1.8387969864124054</v>
      </c>
      <c r="H1311" s="80">
        <f t="shared" si="50"/>
        <v>37497</v>
      </c>
      <c r="I1311" s="90">
        <v>37213</v>
      </c>
      <c r="J1311" s="91">
        <v>284</v>
      </c>
      <c r="K1311" s="83">
        <f>(H1311)/VLOOKUP(D1311,'Dados Base'!$B:$K,6,FALSE)</f>
        <v>303.79162278214369</v>
      </c>
      <c r="L1311" s="88">
        <f t="shared" si="52"/>
        <v>99.242606075152679</v>
      </c>
      <c r="M1311" s="85" t="s">
        <v>702</v>
      </c>
      <c r="N1311" s="92">
        <v>0.751</v>
      </c>
      <c r="O1311" s="91">
        <v>19</v>
      </c>
      <c r="P1311" s="91">
        <v>700</v>
      </c>
      <c r="Q1311" s="91">
        <v>60000</v>
      </c>
      <c r="R1311" s="91">
        <v>0</v>
      </c>
      <c r="S1311" s="91">
        <v>73</v>
      </c>
      <c r="T1311" s="87" t="s">
        <v>691</v>
      </c>
      <c r="U1311" s="91">
        <v>300</v>
      </c>
      <c r="V1311" s="91">
        <v>186</v>
      </c>
      <c r="W1311" s="93">
        <v>0</v>
      </c>
      <c r="X1311" s="47">
        <v>0.11327270829166668</v>
      </c>
      <c r="Y1311" s="21">
        <v>30.33</v>
      </c>
      <c r="Z1311" s="21">
        <v>0</v>
      </c>
      <c r="AA1311" s="21">
        <v>2047</v>
      </c>
      <c r="AB1311" s="21">
        <v>3</v>
      </c>
      <c r="AC1311" s="21">
        <v>0</v>
      </c>
      <c r="AD1311" s="153">
        <f>VLOOKUP(D1311,'Dados Base'!$B:$K,9,FALSE)*31536000/VLOOKUP($F1311,F:H,MATCH(H1310,F1310:AF1310,0),FALSE)</f>
        <v>1354.0539243139451</v>
      </c>
      <c r="AE1311" s="153">
        <f>VLOOKUP(D1311,'Dados Base'!$B:$K,10,FALSE)*31536000/VLOOKUP($F1311,F:H,MATCH(H1310,F1310:AF1310,0),FALSE)</f>
        <v>159.79518361468914</v>
      </c>
      <c r="AF1311" s="14">
        <v>99.24</v>
      </c>
      <c r="AG1311" s="15">
        <v>100</v>
      </c>
      <c r="AH1311" s="14">
        <v>99.24</v>
      </c>
      <c r="AI1311" s="14">
        <v>11.26</v>
      </c>
      <c r="AJ1311" s="16">
        <v>100</v>
      </c>
      <c r="AK1311" s="72">
        <f>(SUMIFS('Banco de Indicadores Mun. (2)'!I:I,'Banco de Indicadores Mun. (2)'!B:B,'Banco de Indicadores - Mun. (1)'!B1311,'Banco de Indicadores Mun. (2)'!A:A,'Banco de Indicadores - Mun. (1)'!A1311) / VLOOKUP(D1311,'Dados Base'!$B:$K,8,FALSE)) * 100</f>
        <v>24.806965517241384</v>
      </c>
      <c r="AL1311" s="72">
        <f>(SUMIFS('Banco de Indicadores Mun. (2)'!I:I,'Banco de Indicadores Mun. (2)'!B:B,'Banco de Indicadores - Mun. (1)'!B1311,'Banco de Indicadores Mun. (2)'!A:A,'Banco de Indicadores - Mun. (1)'!A1311) / VLOOKUP(D1311,'Dados Base'!$B:$K,9,FALSE)) * 100</f>
        <v>8.9366708074534174</v>
      </c>
      <c r="AM1311" s="72">
        <f>(SUMIFS('Banco de Indicadores Mun. (2)'!J:J,'Banco de Indicadores Mun. (2)'!B:B,'Banco de Indicadores - Mun. (1)'!B1311,'Banco de Indicadores Mun. (2)'!A:A,'Banco de Indicadores - Mun. (1)'!A1311) / VLOOKUP(D1311,'Dados Base'!$B:$K,7,FALSE)) * 100</f>
        <v>1.5758461538461541</v>
      </c>
      <c r="AN1311" s="72">
        <f>(SUMIFS('Banco de Indicadores Mun. (2)'!K:K,'Banco de Indicadores Mun. (2)'!B:B,'Banco de Indicadores - Mun. (1)'!B1311,'Banco de Indicadores Mun. (2)'!A:A,'Banco de Indicadores - Mun. (1)'!A1311) / VLOOKUP(D1311,'Dados Base'!$B:$K,10,FALSE)) * 100</f>
        <v>72.491894736842127</v>
      </c>
      <c r="AO1311" s="21">
        <v>0</v>
      </c>
      <c r="AP1311" s="125">
        <v>0</v>
      </c>
      <c r="AQ1311" s="5">
        <v>0</v>
      </c>
      <c r="AR1311" s="21">
        <v>10</v>
      </c>
      <c r="AS1311" s="20">
        <v>95</v>
      </c>
      <c r="AT1311" s="20">
        <v>0</v>
      </c>
      <c r="AU1311" s="20">
        <v>0</v>
      </c>
      <c r="AV1311" s="20">
        <v>1.43</v>
      </c>
      <c r="AW1311" s="21">
        <v>1</v>
      </c>
      <c r="AX1311" s="21">
        <v>0</v>
      </c>
      <c r="AY1311" s="116">
        <v>114.21540795303112</v>
      </c>
    </row>
    <row r="1312" spans="1:51" ht="15" x14ac:dyDescent="0.25">
      <c r="A1312" s="144">
        <v>2015</v>
      </c>
      <c r="B1312" s="77" t="s">
        <v>22</v>
      </c>
      <c r="C1312" s="78">
        <v>15</v>
      </c>
      <c r="D1312" s="77">
        <v>3501806</v>
      </c>
      <c r="E1312" s="78">
        <v>350180615</v>
      </c>
      <c r="F1312" s="78" t="str">
        <f t="shared" si="51"/>
        <v>3501806152015</v>
      </c>
      <c r="G1312" s="89">
        <v>0.12120187898205792</v>
      </c>
      <c r="H1312" s="80">
        <f t="shared" si="50"/>
        <v>5731</v>
      </c>
      <c r="I1312" s="90">
        <v>4926</v>
      </c>
      <c r="J1312" s="91">
        <v>805</v>
      </c>
      <c r="K1312" s="83">
        <f>(H1312)/VLOOKUP(D1312,'Dados Base'!$B:$K,6,FALSE)</f>
        <v>22.576324601142407</v>
      </c>
      <c r="L1312" s="88">
        <f t="shared" si="52"/>
        <v>85.953585761647176</v>
      </c>
      <c r="M1312" s="85" t="s">
        <v>702</v>
      </c>
      <c r="N1312" s="92">
        <v>0.745</v>
      </c>
      <c r="O1312" s="91">
        <v>35</v>
      </c>
      <c r="P1312" s="91">
        <v>17400</v>
      </c>
      <c r="Q1312" s="91">
        <v>480000</v>
      </c>
      <c r="R1312" s="91">
        <v>0</v>
      </c>
      <c r="S1312" s="91">
        <v>10</v>
      </c>
      <c r="T1312" s="87" t="s">
        <v>691</v>
      </c>
      <c r="U1312" s="91">
        <v>41</v>
      </c>
      <c r="V1312" s="91">
        <v>30</v>
      </c>
      <c r="W1312" s="93">
        <v>0</v>
      </c>
      <c r="X1312" s="47">
        <v>1.2523130468749999E-2</v>
      </c>
      <c r="Y1312" s="21">
        <v>3.49</v>
      </c>
      <c r="Z1312" s="21">
        <v>240</v>
      </c>
      <c r="AA1312" s="21">
        <v>29</v>
      </c>
      <c r="AB1312" s="21">
        <v>0</v>
      </c>
      <c r="AC1312" s="21">
        <v>0</v>
      </c>
      <c r="AD1312" s="153">
        <f>VLOOKUP(D1312,'Dados Base'!$B:$K,9,FALSE)*31536000/VLOOKUP($F1312,F:H,MATCH(H1311,F1311:AF1311,0),FALSE)</f>
        <v>10455.138719246204</v>
      </c>
      <c r="AE1312" s="153">
        <f>VLOOKUP(D1312,'Dados Base'!$B:$K,10,FALSE)*31536000/VLOOKUP($F1312,F:H,MATCH(H1311,F1311:AF1311,0),FALSE)</f>
        <v>1155.5679637061594</v>
      </c>
      <c r="AF1312" s="14">
        <v>83.91</v>
      </c>
      <c r="AG1312" s="15">
        <v>83.91</v>
      </c>
      <c r="AH1312" s="14">
        <v>83.74</v>
      </c>
      <c r="AI1312" s="14">
        <v>13.53</v>
      </c>
      <c r="AJ1312" s="16">
        <v>100</v>
      </c>
      <c r="AK1312" s="72">
        <f>(SUMIFS('Banco de Indicadores Mun. (2)'!I:I,'Banco de Indicadores Mun. (2)'!B:B,'Banco de Indicadores - Mun. (1)'!B1312,'Banco de Indicadores Mun. (2)'!A:A,'Banco de Indicadores - Mun. (1)'!A1312) / VLOOKUP(D1312,'Dados Base'!$B:$K,8,FALSE)) * 100</f>
        <v>4.855688524590164</v>
      </c>
      <c r="AL1312" s="72">
        <f>(SUMIFS('Banco de Indicadores Mun. (2)'!I:I,'Banco de Indicadores Mun. (2)'!B:B,'Banco de Indicadores - Mun. (1)'!B1312,'Banco de Indicadores Mun. (2)'!A:A,'Banco de Indicadores - Mun. (1)'!A1312) / VLOOKUP(D1312,'Dados Base'!$B:$K,9,FALSE)) * 100</f>
        <v>1.5589315789473683</v>
      </c>
      <c r="AM1312" s="72">
        <f>(SUMIFS('Banco de Indicadores Mun. (2)'!J:J,'Banco de Indicadores Mun. (2)'!B:B,'Banco de Indicadores - Mun. (1)'!B1312,'Banco de Indicadores Mun. (2)'!A:A,'Banco de Indicadores - Mun. (1)'!A1312) / VLOOKUP(D1312,'Dados Base'!$B:$K,7,FALSE)) * 100</f>
        <v>7.122774999999999</v>
      </c>
      <c r="AN1312" s="72">
        <f>(SUMIFS('Banco de Indicadores Mun. (2)'!K:K,'Banco de Indicadores Mun. (2)'!B:B,'Banco de Indicadores - Mun. (1)'!B1312,'Banco de Indicadores Mun. (2)'!A:A,'Banco de Indicadores - Mun. (1)'!A1312) / VLOOKUP(D1312,'Dados Base'!$B:$K,10,FALSE)) * 100</f>
        <v>0.53742857142857148</v>
      </c>
      <c r="AO1312" s="21">
        <v>0</v>
      </c>
      <c r="AP1312" s="125">
        <v>0</v>
      </c>
      <c r="AQ1312" s="5">
        <v>0</v>
      </c>
      <c r="AR1312" s="21">
        <v>9</v>
      </c>
      <c r="AS1312" s="20">
        <v>99</v>
      </c>
      <c r="AT1312" s="20">
        <v>96.029999999999987</v>
      </c>
      <c r="AU1312" s="20">
        <v>89.219330855018583</v>
      </c>
      <c r="AV1312" s="20">
        <v>9.94</v>
      </c>
      <c r="AW1312" s="21">
        <v>0</v>
      </c>
      <c r="AX1312" s="21">
        <v>0</v>
      </c>
      <c r="AY1312" s="116">
        <v>0</v>
      </c>
    </row>
    <row r="1313" spans="1:51" ht="15" x14ac:dyDescent="0.25">
      <c r="A1313" s="144">
        <v>2015</v>
      </c>
      <c r="B1313" s="77" t="s">
        <v>23</v>
      </c>
      <c r="C1313" s="78">
        <v>5</v>
      </c>
      <c r="D1313" s="77">
        <v>3501905</v>
      </c>
      <c r="E1313" s="78">
        <v>35019055</v>
      </c>
      <c r="F1313" s="78" t="str">
        <f t="shared" si="51"/>
        <v>350190552015</v>
      </c>
      <c r="G1313" s="89">
        <v>0.71188339401213607</v>
      </c>
      <c r="H1313" s="80">
        <f t="shared" si="50"/>
        <v>67919</v>
      </c>
      <c r="I1313" s="90">
        <v>55435</v>
      </c>
      <c r="J1313" s="91">
        <v>12484</v>
      </c>
      <c r="K1313" s="83">
        <f>(H1313)/VLOOKUP(D1313,'Dados Base'!$B:$K,6,FALSE)</f>
        <v>152.28133898343086</v>
      </c>
      <c r="L1313" s="88">
        <f t="shared" si="52"/>
        <v>81.619281791545816</v>
      </c>
      <c r="M1313" s="85" t="s">
        <v>702</v>
      </c>
      <c r="N1313" s="92">
        <v>0.78500000000000003</v>
      </c>
      <c r="O1313" s="91">
        <v>307</v>
      </c>
      <c r="P1313" s="91">
        <v>26176</v>
      </c>
      <c r="Q1313" s="91">
        <v>45497610</v>
      </c>
      <c r="R1313" s="91">
        <v>4314</v>
      </c>
      <c r="S1313" s="91">
        <v>244</v>
      </c>
      <c r="T1313" s="87" t="s">
        <v>691</v>
      </c>
      <c r="U1313" s="91">
        <v>681</v>
      </c>
      <c r="V1313" s="91">
        <v>730</v>
      </c>
      <c r="W1313" s="93">
        <v>0</v>
      </c>
      <c r="X1313" s="47">
        <v>0.16270766827546296</v>
      </c>
      <c r="Y1313" s="21">
        <v>44.25</v>
      </c>
      <c r="Z1313" s="21">
        <v>1729</v>
      </c>
      <c r="AA1313" s="21">
        <v>1258</v>
      </c>
      <c r="AB1313" s="21">
        <v>16</v>
      </c>
      <c r="AC1313" s="21">
        <v>0</v>
      </c>
      <c r="AD1313" s="153">
        <f>VLOOKUP(D1313,'Dados Base'!$B:$K,9,FALSE)*31536000/VLOOKUP($F1313,F:H,MATCH(H1312,F1312:AF1312,0),FALSE)</f>
        <v>2581.6069141182879</v>
      </c>
      <c r="AE1313" s="153">
        <f>VLOOKUP(D1313,'Dados Base'!$B:$K,10,FALSE)*31536000/VLOOKUP($F1313,F:H,MATCH(H1312,F1312:AF1312,0),FALSE)</f>
        <v>334.30880902251198</v>
      </c>
      <c r="AF1313" s="14">
        <v>78.7</v>
      </c>
      <c r="AG1313" s="15">
        <v>100</v>
      </c>
      <c r="AH1313" s="14">
        <v>74.760000000000005</v>
      </c>
      <c r="AI1313" s="14">
        <v>41.22</v>
      </c>
      <c r="AJ1313" s="16">
        <v>99.99</v>
      </c>
      <c r="AK1313" s="72">
        <f>(SUMIFS('Banco de Indicadores Mun. (2)'!I:I,'Banco de Indicadores Mun. (2)'!B:B,'Banco de Indicadores - Mun. (1)'!B1313,'Banco de Indicadores Mun. (2)'!A:A,'Banco de Indicadores - Mun. (1)'!A1313) / VLOOKUP(D1313,'Dados Base'!$B:$K,8,FALSE)) * 100</f>
        <v>20.553617224880362</v>
      </c>
      <c r="AL1313" s="72">
        <f>(SUMIFS('Banco de Indicadores Mun. (2)'!I:I,'Banco de Indicadores Mun. (2)'!B:B,'Banco de Indicadores - Mun. (1)'!B1313,'Banco de Indicadores Mun. (2)'!A:A,'Banco de Indicadores - Mun. (1)'!A1313) / VLOOKUP(D1313,'Dados Base'!$B:$K,9,FALSE)) * 100</f>
        <v>7.7260899280575472</v>
      </c>
      <c r="AM1313" s="72">
        <f>(SUMIFS('Banco de Indicadores Mun. (2)'!J:J,'Banco de Indicadores Mun. (2)'!B:B,'Banco de Indicadores - Mun. (1)'!B1313,'Banco de Indicadores Mun. (2)'!A:A,'Banco de Indicadores - Mun. (1)'!A1313) / VLOOKUP(D1313,'Dados Base'!$B:$K,7,FALSE)) * 100</f>
        <v>25.418189781021884</v>
      </c>
      <c r="AN1313" s="72">
        <f>(SUMIFS('Banco de Indicadores Mun. (2)'!K:K,'Banco de Indicadores Mun. (2)'!B:B,'Banco de Indicadores - Mun. (1)'!B1313,'Banco de Indicadores Mun. (2)'!A:A,'Banco de Indicadores - Mun. (1)'!A1313) / VLOOKUP(D1313,'Dados Base'!$B:$K,10,FALSE)) * 100</f>
        <v>11.297416666666638</v>
      </c>
      <c r="AO1313" s="21">
        <v>0</v>
      </c>
      <c r="AP1313" s="125">
        <v>0</v>
      </c>
      <c r="AQ1313" s="5">
        <v>0</v>
      </c>
      <c r="AR1313" s="21">
        <v>9.8000000000000007</v>
      </c>
      <c r="AS1313" s="20">
        <v>89</v>
      </c>
      <c r="AT1313" s="20">
        <v>71.466999999999985</v>
      </c>
      <c r="AU1313" s="20">
        <v>57.884164713759624</v>
      </c>
      <c r="AV1313" s="20">
        <v>6.8</v>
      </c>
      <c r="AW1313" s="21">
        <v>2</v>
      </c>
      <c r="AX1313" s="21">
        <v>0</v>
      </c>
      <c r="AY1313" s="116">
        <v>29.604293086359551</v>
      </c>
    </row>
    <row r="1314" spans="1:51" ht="15" x14ac:dyDescent="0.25">
      <c r="A1314" s="144">
        <v>2015</v>
      </c>
      <c r="B1314" s="77" t="s">
        <v>24</v>
      </c>
      <c r="C1314" s="78">
        <v>5</v>
      </c>
      <c r="D1314" s="77">
        <v>3502002</v>
      </c>
      <c r="E1314" s="78">
        <v>35020025</v>
      </c>
      <c r="F1314" s="78" t="str">
        <f t="shared" si="51"/>
        <v>350200252015</v>
      </c>
      <c r="G1314" s="89">
        <v>1.5892639522596896</v>
      </c>
      <c r="H1314" s="80">
        <f t="shared" si="50"/>
        <v>4593</v>
      </c>
      <c r="I1314" s="90">
        <v>3753</v>
      </c>
      <c r="J1314" s="91">
        <v>840</v>
      </c>
      <c r="K1314" s="83">
        <f>(H1314)/VLOOKUP(D1314,'Dados Base'!$B:$K,6,FALSE)</f>
        <v>14.061782444968314</v>
      </c>
      <c r="L1314" s="88">
        <f t="shared" si="52"/>
        <v>81.711299804049645</v>
      </c>
      <c r="M1314" s="85" t="s">
        <v>702</v>
      </c>
      <c r="N1314" s="92">
        <v>0.754</v>
      </c>
      <c r="O1314" s="91">
        <v>69</v>
      </c>
      <c r="P1314" s="91">
        <v>10000</v>
      </c>
      <c r="Q1314" s="91">
        <v>88993</v>
      </c>
      <c r="R1314" s="91">
        <v>0</v>
      </c>
      <c r="S1314" s="91">
        <v>9</v>
      </c>
      <c r="T1314" s="87" t="s">
        <v>691</v>
      </c>
      <c r="U1314" s="91">
        <v>25</v>
      </c>
      <c r="V1314" s="91">
        <v>31</v>
      </c>
      <c r="W1314" s="93">
        <v>0</v>
      </c>
      <c r="X1314" s="47">
        <v>1.1253390026419497E-2</v>
      </c>
      <c r="Y1314" s="21">
        <v>2.63</v>
      </c>
      <c r="Z1314" s="21">
        <v>145</v>
      </c>
      <c r="AA1314" s="21">
        <v>58</v>
      </c>
      <c r="AB1314" s="21">
        <v>0</v>
      </c>
      <c r="AC1314" s="21">
        <v>0</v>
      </c>
      <c r="AD1314" s="153">
        <f>VLOOKUP(D1314,'Dados Base'!$B:$K,9,FALSE)*31536000/VLOOKUP($F1314,F:H,MATCH(H1313,F1313:AF1313,0),FALSE)</f>
        <v>27189.758327890268</v>
      </c>
      <c r="AE1314" s="153">
        <f>VLOOKUP(D1314,'Dados Base'!$B:$K,10,FALSE)*31536000/VLOOKUP($F1314,F:H,MATCH(H1313,F1313:AF1313,0),FALSE)</f>
        <v>3364.389288047028</v>
      </c>
      <c r="AF1314" s="14" t="s">
        <v>692</v>
      </c>
      <c r="AG1314" s="15" t="s">
        <v>692</v>
      </c>
      <c r="AH1314" s="14" t="s">
        <v>692</v>
      </c>
      <c r="AI1314" s="14" t="s">
        <v>692</v>
      </c>
      <c r="AJ1314" s="16" t="s">
        <v>692</v>
      </c>
      <c r="AK1314" s="72">
        <f>(SUMIFS('Banco de Indicadores Mun. (2)'!I:I,'Banco de Indicadores Mun. (2)'!B:B,'Banco de Indicadores - Mun. (1)'!B1314,'Banco de Indicadores Mun. (2)'!A:A,'Banco de Indicadores - Mun. (1)'!A1314) / VLOOKUP(D1314,'Dados Base'!$B:$K,8,FALSE)) * 100</f>
        <v>19.8301052631579</v>
      </c>
      <c r="AL1314" s="72">
        <f>(SUMIFS('Banco de Indicadores Mun. (2)'!I:I,'Banco de Indicadores Mun. (2)'!B:B,'Banco de Indicadores - Mun. (1)'!B1314,'Banco de Indicadores Mun. (2)'!A:A,'Banco de Indicadores - Mun. (1)'!A1314) / VLOOKUP(D1314,'Dados Base'!$B:$K,9,FALSE)) * 100</f>
        <v>7.6115555555555572</v>
      </c>
      <c r="AM1314" s="72">
        <f>(SUMIFS('Banco de Indicadores Mun. (2)'!J:J,'Banco de Indicadores Mun. (2)'!B:B,'Banco de Indicadores - Mun. (1)'!B1314,'Banco de Indicadores Mun. (2)'!A:A,'Banco de Indicadores - Mun. (1)'!A1314) / VLOOKUP(D1314,'Dados Base'!$B:$K,7,FALSE)) * 100</f>
        <v>27.998553398058252</v>
      </c>
      <c r="AN1314" s="72">
        <f>(SUMIFS('Banco de Indicadores Mun. (2)'!K:K,'Banco de Indicadores Mun. (2)'!B:B,'Banco de Indicadores - Mun. (1)'!B1314,'Banco de Indicadores Mun. (2)'!A:A,'Banco de Indicadores - Mun. (1)'!A1314) / VLOOKUP(D1314,'Dados Base'!$B:$K,10,FALSE)) * 100</f>
        <v>2.6596938775510206</v>
      </c>
      <c r="AO1314" s="21">
        <v>0</v>
      </c>
      <c r="AP1314" s="125">
        <v>0</v>
      </c>
      <c r="AQ1314" s="5">
        <v>0</v>
      </c>
      <c r="AR1314" s="21">
        <v>10</v>
      </c>
      <c r="AS1314" s="20">
        <v>94</v>
      </c>
      <c r="AT1314" s="20">
        <v>89.299999999999983</v>
      </c>
      <c r="AU1314" s="20">
        <v>71.428571428571431</v>
      </c>
      <c r="AV1314" s="20">
        <v>7.98</v>
      </c>
      <c r="AW1314" s="21">
        <v>0</v>
      </c>
      <c r="AX1314" s="21">
        <v>0</v>
      </c>
      <c r="AY1314" s="116">
        <v>23.027054120770433</v>
      </c>
    </row>
    <row r="1315" spans="1:51" ht="15" x14ac:dyDescent="0.25">
      <c r="A1315" s="144">
        <v>2015</v>
      </c>
      <c r="B1315" s="77" t="s">
        <v>25</v>
      </c>
      <c r="C1315" s="78">
        <v>19</v>
      </c>
      <c r="D1315" s="77">
        <v>3502101</v>
      </c>
      <c r="E1315" s="78">
        <v>350210119</v>
      </c>
      <c r="F1315" s="78" t="str">
        <f t="shared" si="51"/>
        <v>3502101192015</v>
      </c>
      <c r="G1315" s="89">
        <v>6.1525479513546699E-2</v>
      </c>
      <c r="H1315" s="80">
        <f t="shared" si="50"/>
        <v>55775</v>
      </c>
      <c r="I1315" s="90">
        <v>52341</v>
      </c>
      <c r="J1315" s="91">
        <v>3434</v>
      </c>
      <c r="K1315" s="83">
        <f>(H1315)/VLOOKUP(D1315,'Dados Base'!$B:$K,6,FALSE)</f>
        <v>58.092906988855326</v>
      </c>
      <c r="L1315" s="88">
        <f t="shared" si="52"/>
        <v>93.843119677274771</v>
      </c>
      <c r="M1315" s="85" t="s">
        <v>702</v>
      </c>
      <c r="N1315" s="92">
        <v>0.77900000000000003</v>
      </c>
      <c r="O1315" s="91">
        <v>127</v>
      </c>
      <c r="P1315" s="91">
        <v>52500</v>
      </c>
      <c r="Q1315" s="91">
        <v>0</v>
      </c>
      <c r="R1315" s="91">
        <v>0</v>
      </c>
      <c r="S1315" s="91">
        <v>79</v>
      </c>
      <c r="T1315" s="87" t="s">
        <v>691</v>
      </c>
      <c r="U1315" s="91">
        <v>744</v>
      </c>
      <c r="V1315" s="91">
        <v>631</v>
      </c>
      <c r="W1315" s="93">
        <v>30.97</v>
      </c>
      <c r="X1315" s="47">
        <v>0.16225689875578703</v>
      </c>
      <c r="Y1315" s="21">
        <v>42.75</v>
      </c>
      <c r="Z1315" s="21">
        <v>2116</v>
      </c>
      <c r="AA1315" s="21">
        <v>769</v>
      </c>
      <c r="AB1315" s="21">
        <v>4</v>
      </c>
      <c r="AC1315" s="21">
        <v>1</v>
      </c>
      <c r="AD1315" s="153">
        <f>VLOOKUP(D1315,'Dados Base'!$B:$K,9,FALSE)*31536000/VLOOKUP($F1315,F:H,MATCH(H1314,F1314:AF1314,0),FALSE)</f>
        <v>3963.5564320932317</v>
      </c>
      <c r="AE1315" s="153">
        <f>VLOOKUP(D1315,'Dados Base'!$B:$K,10,FALSE)*31536000/VLOOKUP($F1315,F:H,MATCH(H1314,F1314:AF1314,0),FALSE)</f>
        <v>310.97803675481845</v>
      </c>
      <c r="AF1315" s="14">
        <v>95.57</v>
      </c>
      <c r="AG1315" s="15" t="s">
        <v>692</v>
      </c>
      <c r="AH1315" s="14">
        <v>91.47</v>
      </c>
      <c r="AI1315" s="14">
        <v>34.75</v>
      </c>
      <c r="AJ1315" s="16">
        <v>100</v>
      </c>
      <c r="AK1315" s="72">
        <f>(SUMIFS('Banco de Indicadores Mun. (2)'!I:I,'Banco de Indicadores Mun. (2)'!B:B,'Banco de Indicadores - Mun. (1)'!B1315,'Banco de Indicadores Mun. (2)'!A:A,'Banco de Indicadores - Mun. (1)'!A1315) / VLOOKUP(D1315,'Dados Base'!$B:$K,8,FALSE)) * 100</f>
        <v>110.41899547511311</v>
      </c>
      <c r="AL1315" s="72">
        <f>(SUMIFS('Banco de Indicadores Mun. (2)'!I:I,'Banco de Indicadores Mun. (2)'!B:B,'Banco de Indicadores - Mun. (1)'!B1315,'Banco de Indicadores Mun. (2)'!A:A,'Banco de Indicadores - Mun. (1)'!A1315) / VLOOKUP(D1315,'Dados Base'!$B:$K,9,FALSE)) * 100</f>
        <v>34.81112410841655</v>
      </c>
      <c r="AM1315" s="72">
        <f>(SUMIFS('Banco de Indicadores Mun. (2)'!J:J,'Banco de Indicadores Mun. (2)'!B:B,'Banco de Indicadores - Mun. (1)'!B1315,'Banco de Indicadores Mun. (2)'!A:A,'Banco de Indicadores - Mun. (1)'!A1315) / VLOOKUP(D1315,'Dados Base'!$B:$K,7,FALSE)) * 100</f>
        <v>127.5209879518072</v>
      </c>
      <c r="AN1315" s="72">
        <f>(SUMIFS('Banco de Indicadores Mun. (2)'!K:K,'Banco de Indicadores Mun. (2)'!B:B,'Banco de Indicadores - Mun. (1)'!B1315,'Banco de Indicadores Mun. (2)'!A:A,'Banco de Indicadores - Mun. (1)'!A1315) / VLOOKUP(D1315,'Dados Base'!$B:$K,10,FALSE)) * 100</f>
        <v>58.802072727272744</v>
      </c>
      <c r="AO1315" s="21">
        <v>0</v>
      </c>
      <c r="AP1315" s="125">
        <v>0</v>
      </c>
      <c r="AQ1315" s="5">
        <v>0</v>
      </c>
      <c r="AR1315" s="21">
        <v>8.6999999999999993</v>
      </c>
      <c r="AS1315" s="20">
        <v>98</v>
      </c>
      <c r="AT1315" s="20">
        <v>98.000000000000014</v>
      </c>
      <c r="AU1315" s="20">
        <v>73.344887348353552</v>
      </c>
      <c r="AV1315" s="20">
        <v>7.94</v>
      </c>
      <c r="AW1315" s="21">
        <v>0</v>
      </c>
      <c r="AX1315" s="21">
        <v>1</v>
      </c>
      <c r="AY1315" s="116">
        <v>120.35494966289306</v>
      </c>
    </row>
    <row r="1316" spans="1:51" ht="15" x14ac:dyDescent="0.25">
      <c r="A1316" s="144">
        <v>2015</v>
      </c>
      <c r="B1316" s="77" t="s">
        <v>26</v>
      </c>
      <c r="C1316" s="78">
        <v>14</v>
      </c>
      <c r="D1316" s="77">
        <v>3502200</v>
      </c>
      <c r="E1316" s="78">
        <v>350220014</v>
      </c>
      <c r="F1316" s="78" t="str">
        <f t="shared" si="51"/>
        <v>3502200142015</v>
      </c>
      <c r="G1316" s="89">
        <v>1.1547416102002606</v>
      </c>
      <c r="H1316" s="80">
        <f t="shared" si="50"/>
        <v>23362</v>
      </c>
      <c r="I1316" s="90">
        <v>17137</v>
      </c>
      <c r="J1316" s="91">
        <v>6225</v>
      </c>
      <c r="K1316" s="83">
        <f>(H1316)/VLOOKUP(D1316,'Dados Base'!$B:$K,6,FALSE)</f>
        <v>22.710216778458246</v>
      </c>
      <c r="L1316" s="88">
        <f t="shared" si="52"/>
        <v>73.354164883143568</v>
      </c>
      <c r="M1316" s="85" t="s">
        <v>702</v>
      </c>
      <c r="N1316" s="92">
        <v>0.71899999999999997</v>
      </c>
      <c r="O1316" s="91">
        <v>174</v>
      </c>
      <c r="P1316" s="91">
        <v>54125</v>
      </c>
      <c r="Q1316" s="91">
        <v>2165000</v>
      </c>
      <c r="R1316" s="91">
        <v>800</v>
      </c>
      <c r="S1316" s="91">
        <v>35</v>
      </c>
      <c r="T1316" s="87" t="s">
        <v>691</v>
      </c>
      <c r="U1316" s="91">
        <v>241</v>
      </c>
      <c r="V1316" s="91">
        <v>135</v>
      </c>
      <c r="W1316" s="93">
        <v>14.16</v>
      </c>
      <c r="X1316" s="47">
        <v>5.6400113178240736E-2</v>
      </c>
      <c r="Y1316" s="21">
        <v>12.15</v>
      </c>
      <c r="Z1316" s="21">
        <v>689</v>
      </c>
      <c r="AA1316" s="21">
        <v>248</v>
      </c>
      <c r="AB1316" s="21">
        <v>3</v>
      </c>
      <c r="AC1316" s="21">
        <v>0</v>
      </c>
      <c r="AD1316" s="153">
        <f>VLOOKUP(D1316,'Dados Base'!$B:$K,9,FALSE)*31536000/VLOOKUP($F1316,F:H,MATCH(H1315,F1315:AF1315,0),FALSE)</f>
        <v>15739.652427018234</v>
      </c>
      <c r="AE1316" s="153">
        <f>VLOOKUP(D1316,'Dados Base'!$B:$K,10,FALSE)*31536000/VLOOKUP($F1316,F:H,MATCH(H1315,F1315:AF1315,0),FALSE)</f>
        <v>1862.8405102302886</v>
      </c>
      <c r="AF1316" s="14">
        <v>79.31</v>
      </c>
      <c r="AG1316" s="15">
        <v>71.83</v>
      </c>
      <c r="AH1316" s="14">
        <v>63.98</v>
      </c>
      <c r="AI1316" s="14">
        <v>37.54</v>
      </c>
      <c r="AJ1316" s="16">
        <v>100</v>
      </c>
      <c r="AK1316" s="72">
        <f>(SUMIFS('Banco de Indicadores Mun. (2)'!I:I,'Banco de Indicadores Mun. (2)'!B:B,'Banco de Indicadores - Mun. (1)'!B1316,'Banco de Indicadores Mun. (2)'!A:A,'Banco de Indicadores - Mun. (1)'!A1316) / VLOOKUP(D1316,'Dados Base'!$B:$K,8,FALSE)) * 100</f>
        <v>9.8340727969348656</v>
      </c>
      <c r="AL1316" s="72">
        <f>(SUMIFS('Banco de Indicadores Mun. (2)'!I:I,'Banco de Indicadores Mun. (2)'!B:B,'Banco de Indicadores - Mun. (1)'!B1316,'Banco de Indicadores Mun. (2)'!A:A,'Banco de Indicadores - Mun. (1)'!A1316) / VLOOKUP(D1316,'Dados Base'!$B:$K,9,FALSE)) * 100</f>
        <v>4.4025608919382497</v>
      </c>
      <c r="AM1316" s="72">
        <f>(SUMIFS('Banco de Indicadores Mun. (2)'!J:J,'Banco de Indicadores Mun. (2)'!B:B,'Banco de Indicadores - Mun. (1)'!B1316,'Banco de Indicadores Mun. (2)'!A:A,'Banco de Indicadores - Mun. (1)'!A1316) / VLOOKUP(D1316,'Dados Base'!$B:$K,7,FALSE)) * 100</f>
        <v>13.025705729166667</v>
      </c>
      <c r="AN1316" s="72">
        <f>(SUMIFS('Banco de Indicadores Mun. (2)'!K:K,'Banco de Indicadores Mun. (2)'!B:B,'Banco de Indicadores - Mun. (1)'!B1316,'Banco de Indicadores Mun. (2)'!A:A,'Banco de Indicadores - Mun. (1)'!A1316) / VLOOKUP(D1316,'Dados Base'!$B:$K,10,FALSE)) * 100</f>
        <v>0.953007246376812</v>
      </c>
      <c r="AO1316" s="21">
        <v>0</v>
      </c>
      <c r="AP1316" s="125">
        <v>0</v>
      </c>
      <c r="AQ1316" s="5">
        <v>0</v>
      </c>
      <c r="AR1316" s="21">
        <v>7.5</v>
      </c>
      <c r="AS1316" s="20">
        <v>90</v>
      </c>
      <c r="AT1316" s="20">
        <v>89.999999999999986</v>
      </c>
      <c r="AU1316" s="20">
        <v>73.532550693703314</v>
      </c>
      <c r="AV1316" s="20">
        <v>7.83</v>
      </c>
      <c r="AW1316" s="21">
        <v>0</v>
      </c>
      <c r="AX1316" s="21">
        <v>0</v>
      </c>
      <c r="AY1316" s="116">
        <v>121.87222807927714</v>
      </c>
    </row>
    <row r="1317" spans="1:51" ht="15" x14ac:dyDescent="0.25">
      <c r="A1317" s="144">
        <v>2015</v>
      </c>
      <c r="B1317" s="77" t="s">
        <v>27</v>
      </c>
      <c r="C1317" s="78">
        <v>10</v>
      </c>
      <c r="D1317" s="77">
        <v>3502309</v>
      </c>
      <c r="E1317" s="78">
        <v>350230910</v>
      </c>
      <c r="F1317" s="78" t="str">
        <f t="shared" si="51"/>
        <v>3502309102015</v>
      </c>
      <c r="G1317" s="89">
        <v>2.0165131890291121</v>
      </c>
      <c r="H1317" s="80">
        <f t="shared" si="50"/>
        <v>6172</v>
      </c>
      <c r="I1317" s="90">
        <v>4765</v>
      </c>
      <c r="J1317" s="91">
        <v>1407</v>
      </c>
      <c r="K1317" s="83">
        <f>(H1317)/VLOOKUP(D1317,'Dados Base'!$B:$K,6,FALSE)</f>
        <v>8.3806316704233765</v>
      </c>
      <c r="L1317" s="88">
        <f t="shared" si="52"/>
        <v>77.203499675955939</v>
      </c>
      <c r="M1317" s="85" t="s">
        <v>702</v>
      </c>
      <c r="N1317" s="92">
        <v>0.72099999999999997</v>
      </c>
      <c r="O1317" s="91">
        <v>98</v>
      </c>
      <c r="P1317" s="91">
        <v>31200</v>
      </c>
      <c r="Q1317" s="91">
        <v>0</v>
      </c>
      <c r="R1317" s="91">
        <v>2000</v>
      </c>
      <c r="S1317" s="91">
        <v>11</v>
      </c>
      <c r="T1317" s="87" t="s">
        <v>691</v>
      </c>
      <c r="U1317" s="91">
        <v>23</v>
      </c>
      <c r="V1317" s="91">
        <v>24</v>
      </c>
      <c r="W1317" s="93">
        <v>82.02</v>
      </c>
      <c r="X1317" s="47">
        <v>1.2556162499999999E-2</v>
      </c>
      <c r="Y1317" s="21">
        <v>3.34</v>
      </c>
      <c r="Z1317" s="21">
        <v>163</v>
      </c>
      <c r="AA1317" s="21">
        <v>94</v>
      </c>
      <c r="AB1317" s="21">
        <v>1</v>
      </c>
      <c r="AC1317" s="21">
        <v>0</v>
      </c>
      <c r="AD1317" s="153">
        <f>VLOOKUP(D1317,'Dados Base'!$B:$K,9,FALSE)*31536000/VLOOKUP($F1317,F:H,MATCH(H1316,F1316:AF1316,0),FALSE)</f>
        <v>35000.259235255995</v>
      </c>
      <c r="AE1317" s="153">
        <f>VLOOKUP(D1317,'Dados Base'!$B:$K,10,FALSE)*31536000/VLOOKUP($F1317,F:H,MATCH(H1316,F1316:AF1316,0),FALSE)</f>
        <v>5160.6221646143886</v>
      </c>
      <c r="AF1317" s="14">
        <v>78.12</v>
      </c>
      <c r="AG1317" s="15">
        <v>92.75</v>
      </c>
      <c r="AH1317" s="14">
        <v>73.650000000000006</v>
      </c>
      <c r="AI1317" s="14">
        <v>35.79</v>
      </c>
      <c r="AJ1317" s="16">
        <v>100</v>
      </c>
      <c r="AK1317" s="72">
        <f>(SUMIFS('Banco de Indicadores Mun. (2)'!I:I,'Banco de Indicadores Mun. (2)'!B:B,'Banco de Indicadores - Mun. (1)'!B1317,'Banco de Indicadores Mun. (2)'!A:A,'Banco de Indicadores - Mun. (1)'!A1317) / VLOOKUP(D1317,'Dados Base'!$B:$K,8,FALSE)) * 100</f>
        <v>14.864785425101209</v>
      </c>
      <c r="AL1317" s="72">
        <f>(SUMIFS('Banco de Indicadores Mun. (2)'!I:I,'Banco de Indicadores Mun. (2)'!B:B,'Banco de Indicadores - Mun. (1)'!B1317,'Banco de Indicadores Mun. (2)'!A:A,'Banco de Indicadores - Mun. (1)'!A1317) / VLOOKUP(D1317,'Dados Base'!$B:$K,9,FALSE)) * 100</f>
        <v>5.3600029197080277</v>
      </c>
      <c r="AM1317" s="72">
        <f>(SUMIFS('Banco de Indicadores Mun. (2)'!J:J,'Banco de Indicadores Mun. (2)'!B:B,'Banco de Indicadores - Mun. (1)'!B1317,'Banco de Indicadores Mun. (2)'!A:A,'Banco de Indicadores - Mun. (1)'!A1317) / VLOOKUP(D1317,'Dados Base'!$B:$K,7,FALSE)) * 100</f>
        <v>25.069157534246568</v>
      </c>
      <c r="AN1317" s="72">
        <f>(SUMIFS('Banco de Indicadores Mun. (2)'!K:K,'Banco de Indicadores Mun. (2)'!B:B,'Banco de Indicadores - Mun. (1)'!B1317,'Banco de Indicadores Mun. (2)'!A:A,'Banco de Indicadores - Mun. (1)'!A1317) / VLOOKUP(D1317,'Dados Base'!$B:$K,10,FALSE)) * 100</f>
        <v>0.11391089108910889</v>
      </c>
      <c r="AO1317" s="21">
        <v>0</v>
      </c>
      <c r="AP1317" s="125">
        <v>0</v>
      </c>
      <c r="AQ1317" s="5">
        <v>0</v>
      </c>
      <c r="AR1317" s="21">
        <v>9.5</v>
      </c>
      <c r="AS1317" s="20">
        <v>90</v>
      </c>
      <c r="AT1317" s="20">
        <v>74.7</v>
      </c>
      <c r="AU1317" s="20">
        <v>63.424124513618679</v>
      </c>
      <c r="AV1317" s="20">
        <v>7.22</v>
      </c>
      <c r="AW1317" s="21">
        <v>0</v>
      </c>
      <c r="AX1317" s="21">
        <v>0</v>
      </c>
      <c r="AY1317" s="116">
        <v>122.81804036948391</v>
      </c>
    </row>
    <row r="1318" spans="1:51" ht="15" x14ac:dyDescent="0.25">
      <c r="A1318" s="144">
        <v>2015</v>
      </c>
      <c r="B1318" s="77" t="s">
        <v>28</v>
      </c>
      <c r="C1318" s="78">
        <v>22</v>
      </c>
      <c r="D1318" s="77">
        <v>3502408</v>
      </c>
      <c r="E1318" s="78">
        <v>350240822</v>
      </c>
      <c r="F1318" s="78" t="str">
        <f t="shared" si="51"/>
        <v>3502408222015</v>
      </c>
      <c r="G1318" s="89">
        <v>0.75670383635342287</v>
      </c>
      <c r="H1318" s="80">
        <f t="shared" si="50"/>
        <v>3856</v>
      </c>
      <c r="I1318" s="90">
        <v>3280</v>
      </c>
      <c r="J1318" s="91">
        <v>576</v>
      </c>
      <c r="K1318" s="83">
        <f>(H1318)/VLOOKUP(D1318,'Dados Base'!$B:$K,6,FALSE)</f>
        <v>12.015081170348674</v>
      </c>
      <c r="L1318" s="88">
        <f t="shared" si="52"/>
        <v>85.062240663900411</v>
      </c>
      <c r="M1318" s="85" t="s">
        <v>702</v>
      </c>
      <c r="N1318" s="92">
        <v>0.74099999999999999</v>
      </c>
      <c r="O1318" s="91">
        <v>61</v>
      </c>
      <c r="P1318" s="91">
        <v>19000</v>
      </c>
      <c r="Q1318" s="91">
        <v>0</v>
      </c>
      <c r="R1318" s="91">
        <v>0</v>
      </c>
      <c r="S1318" s="91">
        <v>7</v>
      </c>
      <c r="T1318" s="87" t="s">
        <v>691</v>
      </c>
      <c r="U1318" s="91">
        <v>18</v>
      </c>
      <c r="V1318" s="91">
        <v>14</v>
      </c>
      <c r="W1318" s="93">
        <v>0</v>
      </c>
      <c r="X1318" s="47">
        <v>8.6529041666666678E-3</v>
      </c>
      <c r="Y1318" s="21">
        <v>2.29</v>
      </c>
      <c r="Z1318" s="21">
        <v>146</v>
      </c>
      <c r="AA1318" s="21">
        <v>31</v>
      </c>
      <c r="AB1318" s="21">
        <v>0</v>
      </c>
      <c r="AC1318" s="21">
        <v>0</v>
      </c>
      <c r="AD1318" s="153">
        <f>VLOOKUP(D1318,'Dados Base'!$B:$K,9,FALSE)*31536000/VLOOKUP($F1318,F:H,MATCH(H1317,F1317:AF1317,0),FALSE)</f>
        <v>19464.647302904563</v>
      </c>
      <c r="AE1318" s="153">
        <f>VLOOKUP(D1318,'Dados Base'!$B:$K,10,FALSE)*31536000/VLOOKUP($F1318,F:H,MATCH(H1317,F1317:AF1317,0),FALSE)</f>
        <v>2780.6639004149374</v>
      </c>
      <c r="AF1318" s="14">
        <v>86.17</v>
      </c>
      <c r="AG1318" s="15">
        <v>81.849999999999994</v>
      </c>
      <c r="AH1318" s="14">
        <v>83.77</v>
      </c>
      <c r="AI1318" s="14">
        <v>9.34</v>
      </c>
      <c r="AJ1318" s="16">
        <v>100</v>
      </c>
      <c r="AK1318" s="72">
        <f>(SUMIFS('Banco de Indicadores Mun. (2)'!I:I,'Banco de Indicadores Mun. (2)'!B:B,'Banco de Indicadores - Mun. (1)'!B1318,'Banco de Indicadores Mun. (2)'!A:A,'Banco de Indicadores - Mun. (1)'!A1318) / VLOOKUP(D1318,'Dados Base'!$B:$K,8,FALSE)) * 100</f>
        <v>23.752778688524597</v>
      </c>
      <c r="AL1318" s="72">
        <f>(SUMIFS('Banco de Indicadores Mun. (2)'!I:I,'Banco de Indicadores Mun. (2)'!B:B,'Banco de Indicadores - Mun. (1)'!B1318,'Banco de Indicadores Mun. (2)'!A:A,'Banco de Indicadores - Mun. (1)'!A1318) / VLOOKUP(D1318,'Dados Base'!$B:$K,9,FALSE)) * 100</f>
        <v>12.175794117647062</v>
      </c>
      <c r="AM1318" s="72">
        <f>(SUMIFS('Banco de Indicadores Mun. (2)'!J:J,'Banco de Indicadores Mun. (2)'!B:B,'Banco de Indicadores - Mun. (1)'!B1318,'Banco de Indicadores Mun. (2)'!A:A,'Banco de Indicadores - Mun. (1)'!A1318) / VLOOKUP(D1318,'Dados Base'!$B:$K,7,FALSE)) * 100</f>
        <v>31.927090909090914</v>
      </c>
      <c r="AN1318" s="72">
        <f>(SUMIFS('Banco de Indicadores Mun. (2)'!K:K,'Banco de Indicadores Mun. (2)'!B:B,'Banco de Indicadores - Mun. (1)'!B1318,'Banco de Indicadores Mun. (2)'!A:A,'Banco de Indicadores - Mun. (1)'!A1318) / VLOOKUP(D1318,'Dados Base'!$B:$K,10,FALSE)) * 100</f>
        <v>2.5957352941176484</v>
      </c>
      <c r="AO1318" s="21">
        <v>0</v>
      </c>
      <c r="AP1318" s="125">
        <v>0</v>
      </c>
      <c r="AQ1318" s="5">
        <v>0</v>
      </c>
      <c r="AR1318" s="21">
        <v>8.4</v>
      </c>
      <c r="AS1318" s="20">
        <v>97</v>
      </c>
      <c r="AT1318" s="20">
        <v>97</v>
      </c>
      <c r="AU1318" s="20">
        <v>82.485875706214685</v>
      </c>
      <c r="AV1318" s="20">
        <v>9.9600000000000009</v>
      </c>
      <c r="AW1318" s="21">
        <v>0</v>
      </c>
      <c r="AX1318" s="21">
        <v>0</v>
      </c>
      <c r="AY1318" s="116">
        <v>84.881893227870989</v>
      </c>
    </row>
    <row r="1319" spans="1:51" ht="15" x14ac:dyDescent="0.25">
      <c r="A1319" s="144">
        <v>2015</v>
      </c>
      <c r="B1319" s="77" t="s">
        <v>29</v>
      </c>
      <c r="C1319" s="78">
        <v>2</v>
      </c>
      <c r="D1319" s="77">
        <v>3502507</v>
      </c>
      <c r="E1319" s="78">
        <v>35025072</v>
      </c>
      <c r="F1319" s="78" t="str">
        <f t="shared" si="51"/>
        <v>350250722015</v>
      </c>
      <c r="G1319" s="89">
        <v>0.13991640042296805</v>
      </c>
      <c r="H1319" s="80">
        <f t="shared" si="50"/>
        <v>35363</v>
      </c>
      <c r="I1319" s="90">
        <v>34849</v>
      </c>
      <c r="J1319" s="91">
        <v>514</v>
      </c>
      <c r="K1319" s="83">
        <f>(H1319)/VLOOKUP(D1319,'Dados Base'!$B:$K,6,FALSE)</f>
        <v>292.40119067306102</v>
      </c>
      <c r="L1319" s="88">
        <f t="shared" si="52"/>
        <v>98.546503407516326</v>
      </c>
      <c r="M1319" s="85" t="s">
        <v>702</v>
      </c>
      <c r="N1319" s="92">
        <v>0.755</v>
      </c>
      <c r="O1319" s="91">
        <v>43</v>
      </c>
      <c r="P1319" s="91">
        <v>4569</v>
      </c>
      <c r="Q1319" s="91">
        <v>0</v>
      </c>
      <c r="R1319" s="91">
        <v>0</v>
      </c>
      <c r="S1319" s="91">
        <v>60</v>
      </c>
      <c r="T1319" s="87" t="s">
        <v>691</v>
      </c>
      <c r="U1319" s="91">
        <v>801</v>
      </c>
      <c r="V1319" s="91">
        <v>536</v>
      </c>
      <c r="W1319" s="93">
        <v>0</v>
      </c>
      <c r="X1319" s="47">
        <v>0.10764431712962963</v>
      </c>
      <c r="Y1319" s="21">
        <v>28.55</v>
      </c>
      <c r="Z1319" s="21">
        <v>0</v>
      </c>
      <c r="AA1319" s="21">
        <v>1927</v>
      </c>
      <c r="AB1319" s="21">
        <v>10</v>
      </c>
      <c r="AC1319" s="21">
        <v>0</v>
      </c>
      <c r="AD1319" s="153">
        <f>VLOOKUP(D1319,'Dados Base'!$B:$K,9,FALSE)*31536000/VLOOKUP($F1319,F:H,MATCH(H1318,F1318:AF1318,0),FALSE)</f>
        <v>1640.874360206996</v>
      </c>
      <c r="AE1319" s="153">
        <f>VLOOKUP(D1319,'Dados Base'!$B:$K,10,FALSE)*31536000/VLOOKUP($F1319,F:H,MATCH(H1318,F1318:AF1318,0),FALSE)</f>
        <v>169.43811328224422</v>
      </c>
      <c r="AF1319" s="14">
        <v>100</v>
      </c>
      <c r="AG1319" s="15">
        <v>98.54</v>
      </c>
      <c r="AH1319" s="14">
        <v>97</v>
      </c>
      <c r="AI1319" s="14">
        <v>58.32</v>
      </c>
      <c r="AJ1319" s="16">
        <v>100</v>
      </c>
      <c r="AK1319" s="72">
        <f>(SUMIFS('Banco de Indicadores Mun. (2)'!I:I,'Banco de Indicadores Mun. (2)'!B:B,'Banco de Indicadores - Mun. (1)'!B1319,'Banco de Indicadores Mun. (2)'!A:A,'Banco de Indicadores - Mun. (1)'!A1319) / VLOOKUP(D1319,'Dados Base'!$B:$K,8,FALSE)) * 100</f>
        <v>2.4864374999999996</v>
      </c>
      <c r="AL1319" s="72">
        <f>(SUMIFS('Banco de Indicadores Mun. (2)'!I:I,'Banco de Indicadores Mun. (2)'!B:B,'Banco de Indicadores - Mun. (1)'!B1319,'Banco de Indicadores Mun. (2)'!A:A,'Banco de Indicadores - Mun. (1)'!A1319) / VLOOKUP(D1319,'Dados Base'!$B:$K,9,FALSE)) * 100</f>
        <v>1.0810597826086956</v>
      </c>
      <c r="AM1319" s="72">
        <f>(SUMIFS('Banco de Indicadores Mun. (2)'!J:J,'Banco de Indicadores Mun. (2)'!B:B,'Banco de Indicadores - Mun. (1)'!B1319,'Banco de Indicadores Mun. (2)'!A:A,'Banco de Indicadores - Mun. (1)'!A1319) / VLOOKUP(D1319,'Dados Base'!$B:$K,7,FALSE)) * 100</f>
        <v>2.2474590163934423</v>
      </c>
      <c r="AN1319" s="72">
        <f>(SUMIFS('Banco de Indicadores Mun. (2)'!K:K,'Banco de Indicadores Mun. (2)'!B:B,'Banco de Indicadores - Mun. (1)'!B1319,'Banco de Indicadores Mun. (2)'!A:A,'Banco de Indicadores - Mun. (1)'!A1319) / VLOOKUP(D1319,'Dados Base'!$B:$K,10,FALSE)) * 100</f>
        <v>3.2536842105263144</v>
      </c>
      <c r="AO1319" s="21">
        <v>0</v>
      </c>
      <c r="AP1319" s="125">
        <v>0</v>
      </c>
      <c r="AQ1319" s="5">
        <v>0</v>
      </c>
      <c r="AR1319" s="21">
        <v>9.5</v>
      </c>
      <c r="AS1319" s="20">
        <v>79</v>
      </c>
      <c r="AT1319" s="20">
        <v>0</v>
      </c>
      <c r="AU1319" s="20">
        <v>0</v>
      </c>
      <c r="AV1319" s="20">
        <v>1.19</v>
      </c>
      <c r="AW1319" s="21">
        <v>0</v>
      </c>
      <c r="AX1319" s="21">
        <v>0</v>
      </c>
      <c r="AY1319" s="116">
        <v>11.41489055097086</v>
      </c>
    </row>
    <row r="1320" spans="1:51" ht="15" x14ac:dyDescent="0.25">
      <c r="A1320" s="144">
        <v>2015</v>
      </c>
      <c r="B1320" s="77" t="s">
        <v>30</v>
      </c>
      <c r="C1320" s="78">
        <v>18</v>
      </c>
      <c r="D1320" s="77">
        <v>3502606</v>
      </c>
      <c r="E1320" s="78">
        <v>350260618</v>
      </c>
      <c r="F1320" s="78" t="str">
        <f t="shared" si="51"/>
        <v>3502606182015</v>
      </c>
      <c r="G1320" s="89">
        <v>-0.96684670006959017</v>
      </c>
      <c r="H1320" s="80">
        <f t="shared" si="50"/>
        <v>4283</v>
      </c>
      <c r="I1320" s="90">
        <v>3627</v>
      </c>
      <c r="J1320" s="91">
        <v>656</v>
      </c>
      <c r="K1320" s="83">
        <f>(H1320)/VLOOKUP(D1320,'Dados Base'!$B:$K,6,FALSE)</f>
        <v>23.918020885687163</v>
      </c>
      <c r="L1320" s="88">
        <f t="shared" si="52"/>
        <v>84.683632967546103</v>
      </c>
      <c r="M1320" s="85" t="s">
        <v>702</v>
      </c>
      <c r="N1320" s="92">
        <v>0.72099999999999997</v>
      </c>
      <c r="O1320" s="91">
        <v>33</v>
      </c>
      <c r="P1320" s="91">
        <v>12500</v>
      </c>
      <c r="Q1320" s="91">
        <v>0</v>
      </c>
      <c r="R1320" s="91">
        <v>0</v>
      </c>
      <c r="S1320" s="91">
        <v>7</v>
      </c>
      <c r="T1320" s="87" t="s">
        <v>691</v>
      </c>
      <c r="U1320" s="91">
        <v>46</v>
      </c>
      <c r="V1320" s="91">
        <v>19</v>
      </c>
      <c r="W1320" s="93">
        <v>6.36</v>
      </c>
      <c r="X1320" s="47">
        <v>9.4136770833333338E-3</v>
      </c>
      <c r="Y1320" s="21">
        <v>2.52</v>
      </c>
      <c r="Z1320" s="21">
        <v>166</v>
      </c>
      <c r="AA1320" s="21">
        <v>28</v>
      </c>
      <c r="AB1320" s="21">
        <v>0</v>
      </c>
      <c r="AC1320" s="21">
        <v>0</v>
      </c>
      <c r="AD1320" s="153">
        <f>VLOOKUP(D1320,'Dados Base'!$B:$K,9,FALSE)*31536000/VLOOKUP($F1320,F:H,MATCH(H1319,F1319:AF1319,0),FALSE)</f>
        <v>10234.657950035022</v>
      </c>
      <c r="AE1320" s="153">
        <f>VLOOKUP(D1320,'Dados Base'!$B:$K,10,FALSE)*31536000/VLOOKUP($F1320,F:H,MATCH(H1319,F1319:AF1319,0),FALSE)</f>
        <v>809.93696007471385</v>
      </c>
      <c r="AF1320" s="14">
        <v>84.4</v>
      </c>
      <c r="AG1320" s="15">
        <v>81.92</v>
      </c>
      <c r="AH1320" s="14">
        <v>81.209999999999994</v>
      </c>
      <c r="AI1320" s="14">
        <v>15.89</v>
      </c>
      <c r="AJ1320" s="16">
        <v>100</v>
      </c>
      <c r="AK1320" s="72">
        <f>(SUMIFS('Banco de Indicadores Mun. (2)'!I:I,'Banco de Indicadores Mun. (2)'!B:B,'Banco de Indicadores - Mun. (1)'!B1320,'Banco de Indicadores Mun. (2)'!A:A,'Banco de Indicadores - Mun. (1)'!A1320) / VLOOKUP(D1320,'Dados Base'!$B:$K,8,FALSE)) * 100</f>
        <v>9.5953863636363597</v>
      </c>
      <c r="AL1320" s="72">
        <f>(SUMIFS('Banco de Indicadores Mun. (2)'!I:I,'Banco de Indicadores Mun. (2)'!B:B,'Banco de Indicadores - Mun. (1)'!B1320,'Banco de Indicadores Mun. (2)'!A:A,'Banco de Indicadores - Mun. (1)'!A1320) / VLOOKUP(D1320,'Dados Base'!$B:$K,9,FALSE)) * 100</f>
        <v>3.0373884892086322</v>
      </c>
      <c r="AM1320" s="72">
        <f>(SUMIFS('Banco de Indicadores Mun. (2)'!J:J,'Banco de Indicadores Mun. (2)'!B:B,'Banco de Indicadores - Mun. (1)'!B1320,'Banco de Indicadores Mun. (2)'!A:A,'Banco de Indicadores - Mun. (1)'!A1320) / VLOOKUP(D1320,'Dados Base'!$B:$K,7,FALSE)) * 100</f>
        <v>1.8879999999999995</v>
      </c>
      <c r="AN1320" s="72">
        <f>(SUMIFS('Banco de Indicadores Mun. (2)'!K:K,'Banco de Indicadores Mun. (2)'!B:B,'Banco de Indicadores - Mun. (1)'!B1320,'Banco de Indicadores Mun. (2)'!A:A,'Banco de Indicadores - Mun. (1)'!A1320) / VLOOKUP(D1320,'Dados Base'!$B:$K,10,FALSE)) * 100</f>
        <v>32.717545454545451</v>
      </c>
      <c r="AO1320" s="21">
        <v>0</v>
      </c>
      <c r="AP1320" s="125">
        <v>0</v>
      </c>
      <c r="AQ1320" s="5">
        <v>0</v>
      </c>
      <c r="AR1320" s="21">
        <v>8.6999999999999993</v>
      </c>
      <c r="AS1320" s="20">
        <v>96</v>
      </c>
      <c r="AT1320" s="20">
        <v>96.000000000000014</v>
      </c>
      <c r="AU1320" s="20">
        <v>85.567010309278345</v>
      </c>
      <c r="AV1320" s="20">
        <v>9.94</v>
      </c>
      <c r="AW1320" s="21">
        <v>0</v>
      </c>
      <c r="AX1320" s="21">
        <v>0</v>
      </c>
      <c r="AY1320" s="116">
        <v>154.00694932101533</v>
      </c>
    </row>
    <row r="1321" spans="1:51" ht="15" x14ac:dyDescent="0.25">
      <c r="A1321" s="144">
        <v>2015</v>
      </c>
      <c r="B1321" s="77" t="s">
        <v>31</v>
      </c>
      <c r="C1321" s="78">
        <v>11</v>
      </c>
      <c r="D1321" s="77">
        <v>3502705</v>
      </c>
      <c r="E1321" s="78">
        <v>350270511</v>
      </c>
      <c r="F1321" s="78" t="str">
        <f t="shared" si="51"/>
        <v>3502705112015</v>
      </c>
      <c r="G1321" s="89">
        <v>-0.67985879756740086</v>
      </c>
      <c r="H1321" s="80">
        <f t="shared" si="50"/>
        <v>24703</v>
      </c>
      <c r="I1321" s="90">
        <v>19022</v>
      </c>
      <c r="J1321" s="91">
        <v>5681</v>
      </c>
      <c r="K1321" s="83">
        <f>(H1321)/VLOOKUP(D1321,'Dados Base'!$B:$K,6,FALSE)</f>
        <v>25.497502167540564</v>
      </c>
      <c r="L1321" s="88">
        <f t="shared" si="52"/>
        <v>77.002793183014205</v>
      </c>
      <c r="M1321" s="85" t="s">
        <v>702</v>
      </c>
      <c r="N1321" s="92">
        <v>0.71</v>
      </c>
      <c r="O1321" s="91">
        <v>154</v>
      </c>
      <c r="P1321" s="91">
        <v>10600</v>
      </c>
      <c r="Q1321" s="91">
        <v>0</v>
      </c>
      <c r="R1321" s="91">
        <v>0</v>
      </c>
      <c r="S1321" s="91">
        <v>26</v>
      </c>
      <c r="T1321" s="87" t="s">
        <v>691</v>
      </c>
      <c r="U1321" s="91">
        <v>249</v>
      </c>
      <c r="V1321" s="91">
        <v>170</v>
      </c>
      <c r="W1321" s="93">
        <v>0</v>
      </c>
      <c r="X1321" s="47">
        <v>5.7329029787037043E-2</v>
      </c>
      <c r="Y1321" s="21">
        <v>12.76</v>
      </c>
      <c r="Z1321" s="21">
        <v>251</v>
      </c>
      <c r="AA1321" s="21">
        <v>734</v>
      </c>
      <c r="AB1321" s="21">
        <v>7</v>
      </c>
      <c r="AC1321" s="21">
        <v>4</v>
      </c>
      <c r="AD1321" s="153">
        <f>VLOOKUP(D1321,'Dados Base'!$B:$K,9,FALSE)*31536000/VLOOKUP($F1321,F:H,MATCH(H1320,F1320:AF1320,0),FALSE)</f>
        <v>26195.95676638465</v>
      </c>
      <c r="AE1321" s="153">
        <f>VLOOKUP(D1321,'Dados Base'!$B:$K,10,FALSE)*31536000/VLOOKUP($F1321,F:H,MATCH(H1320,F1320:AF1320,0),FALSE)</f>
        <v>3306.4097478039102</v>
      </c>
      <c r="AF1321" s="14">
        <v>76.239999999999995</v>
      </c>
      <c r="AG1321" s="15">
        <v>100</v>
      </c>
      <c r="AH1321" s="14">
        <v>47.12</v>
      </c>
      <c r="AI1321" s="14">
        <v>35.43</v>
      </c>
      <c r="AJ1321" s="16">
        <v>100</v>
      </c>
      <c r="AK1321" s="72">
        <f>(SUMIFS('Banco de Indicadores Mun. (2)'!I:I,'Banco de Indicadores Mun. (2)'!B:B,'Banco de Indicadores - Mun. (1)'!B1321,'Banco de Indicadores Mun. (2)'!A:A,'Banco de Indicadores - Mun. (1)'!A1321) / VLOOKUP(D1321,'Dados Base'!$B:$K,8,FALSE)) * 100</f>
        <v>0.75934628190898978</v>
      </c>
      <c r="AL1321" s="72">
        <f>(SUMIFS('Banco de Indicadores Mun. (2)'!I:I,'Banco de Indicadores Mun. (2)'!B:B,'Banco de Indicadores - Mun. (1)'!B1321,'Banco de Indicadores Mun. (2)'!A:A,'Banco de Indicadores - Mun. (1)'!A1321) / VLOOKUP(D1321,'Dados Base'!$B:$K,9,FALSE)) * 100</f>
        <v>0.33341666666666658</v>
      </c>
      <c r="AM1321" s="72">
        <f>(SUMIFS('Banco de Indicadores Mun. (2)'!J:J,'Banco de Indicadores Mun. (2)'!B:B,'Banco de Indicadores - Mun. (1)'!B1321,'Banco de Indicadores Mun. (2)'!A:A,'Banco de Indicadores - Mun. (1)'!A1321) / VLOOKUP(D1321,'Dados Base'!$B:$K,7,FALSE)) * 100</f>
        <v>1.0353644859813083</v>
      </c>
      <c r="AN1321" s="72">
        <f>(SUMIFS('Banco de Indicadores Mun. (2)'!K:K,'Banco de Indicadores Mun. (2)'!B:B,'Banco de Indicadores - Mun. (1)'!B1321,'Banco de Indicadores Mun. (2)'!A:A,'Banco de Indicadores - Mun. (1)'!A1321) / VLOOKUP(D1321,'Dados Base'!$B:$K,10,FALSE)) * 100</f>
        <v>7.5162162162162163E-2</v>
      </c>
      <c r="AO1321" s="21">
        <v>0</v>
      </c>
      <c r="AP1321" s="125">
        <v>0</v>
      </c>
      <c r="AQ1321" s="5">
        <v>100</v>
      </c>
      <c r="AR1321" s="21">
        <v>7.1</v>
      </c>
      <c r="AS1321" s="20">
        <v>63</v>
      </c>
      <c r="AT1321" s="20">
        <v>28.349999999999991</v>
      </c>
      <c r="AU1321" s="20">
        <v>25.482233502538065</v>
      </c>
      <c r="AV1321" s="20">
        <v>3.58</v>
      </c>
      <c r="AW1321" s="21">
        <v>0</v>
      </c>
      <c r="AX1321" s="21">
        <v>4</v>
      </c>
      <c r="AY1321" s="116">
        <v>99.180747742379822</v>
      </c>
    </row>
    <row r="1322" spans="1:51" ht="15" x14ac:dyDescent="0.25">
      <c r="A1322" s="144">
        <v>2015</v>
      </c>
      <c r="B1322" s="77" t="s">
        <v>32</v>
      </c>
      <c r="C1322" s="78">
        <v>10</v>
      </c>
      <c r="D1322" s="77">
        <v>3502754</v>
      </c>
      <c r="E1322" s="78">
        <v>350275410</v>
      </c>
      <c r="F1322" s="78" t="str">
        <f t="shared" si="51"/>
        <v>3502754102015</v>
      </c>
      <c r="G1322" s="89">
        <v>3.1630438676244488</v>
      </c>
      <c r="H1322" s="80">
        <f t="shared" si="50"/>
        <v>19138</v>
      </c>
      <c r="I1322" s="90">
        <v>19138</v>
      </c>
      <c r="J1322" s="91">
        <v>0</v>
      </c>
      <c r="K1322" s="83">
        <f>(H1322)/VLOOKUP(D1322,'Dados Base'!$B:$K,6,FALSE)</f>
        <v>130.7865782819654</v>
      </c>
      <c r="L1322" s="88">
        <f t="shared" si="52"/>
        <v>100</v>
      </c>
      <c r="M1322" s="85" t="s">
        <v>702</v>
      </c>
      <c r="N1322" s="92">
        <v>0.70399999999999996</v>
      </c>
      <c r="O1322" s="91">
        <v>8</v>
      </c>
      <c r="P1322" s="91">
        <v>2130</v>
      </c>
      <c r="Q1322" s="91">
        <v>0</v>
      </c>
      <c r="R1322" s="91">
        <v>200</v>
      </c>
      <c r="S1322" s="91">
        <v>86</v>
      </c>
      <c r="T1322" s="87" t="s">
        <v>691</v>
      </c>
      <c r="U1322" s="91">
        <v>162</v>
      </c>
      <c r="V1322" s="91">
        <v>159</v>
      </c>
      <c r="W1322" s="93">
        <v>0</v>
      </c>
      <c r="X1322" s="47">
        <v>3.3741711629629627E-2</v>
      </c>
      <c r="Y1322" s="21">
        <v>14.08</v>
      </c>
      <c r="Z1322" s="21">
        <v>0</v>
      </c>
      <c r="AA1322" s="21">
        <v>717</v>
      </c>
      <c r="AB1322" s="21">
        <v>5</v>
      </c>
      <c r="AC1322" s="21">
        <v>1</v>
      </c>
      <c r="AD1322" s="153">
        <f>VLOOKUP(D1322,'Dados Base'!$B:$K,9,FALSE)*31536000/VLOOKUP($F1322,F:H,MATCH(H1321,F1321:AF1321,0),FALSE)</f>
        <v>2142.1674156129166</v>
      </c>
      <c r="AE1322" s="153">
        <f>VLOOKUP(D1322,'Dados Base'!$B:$K,10,FALSE)*31536000/VLOOKUP($F1322,F:H,MATCH(H1321,F1321:AF1321,0),FALSE)</f>
        <v>313.08600689727245</v>
      </c>
      <c r="AF1322" s="14">
        <v>57.92</v>
      </c>
      <c r="AG1322" s="15" t="s">
        <v>692</v>
      </c>
      <c r="AH1322" s="14">
        <v>38.840000000000003</v>
      </c>
      <c r="AI1322" s="14">
        <v>35.22</v>
      </c>
      <c r="AJ1322" s="16">
        <v>57.92</v>
      </c>
      <c r="AK1322" s="72">
        <f>(SUMIFS('Banco de Indicadores Mun. (2)'!I:I,'Banco de Indicadores Mun. (2)'!B:B,'Banco de Indicadores - Mun. (1)'!B1322,'Banco de Indicadores Mun. (2)'!A:A,'Banco de Indicadores - Mun. (1)'!A1322) / VLOOKUP(D1322,'Dados Base'!$B:$K,8,FALSE)) * 100</f>
        <v>63.897913043478262</v>
      </c>
      <c r="AL1322" s="72">
        <f>(SUMIFS('Banco de Indicadores Mun. (2)'!I:I,'Banco de Indicadores Mun. (2)'!B:B,'Banco de Indicadores - Mun. (1)'!B1322,'Banco de Indicadores Mun. (2)'!A:A,'Banco de Indicadores - Mun. (1)'!A1322) / VLOOKUP(D1322,'Dados Base'!$B:$K,9,FALSE)) * 100</f>
        <v>22.610030769230772</v>
      </c>
      <c r="AM1322" s="72">
        <f>(SUMIFS('Banco de Indicadores Mun. (2)'!J:J,'Banco de Indicadores Mun. (2)'!B:B,'Banco de Indicadores - Mun. (1)'!B1322,'Banco de Indicadores Mun. (2)'!A:A,'Banco de Indicadores - Mun. (1)'!A1322) / VLOOKUP(D1322,'Dados Base'!$B:$K,7,FALSE)) * 100</f>
        <v>101.05062962962963</v>
      </c>
      <c r="AN1322" s="72">
        <f>(SUMIFS('Banco de Indicadores Mun. (2)'!K:K,'Banco de Indicadores Mun. (2)'!B:B,'Banco de Indicadores - Mun. (1)'!B1322,'Banco de Indicadores Mun. (2)'!A:A,'Banco de Indicadores - Mun. (1)'!A1322) / VLOOKUP(D1322,'Dados Base'!$B:$K,10,FALSE)) * 100</f>
        <v>11.101947368421051</v>
      </c>
      <c r="AO1322" s="21">
        <v>0</v>
      </c>
      <c r="AP1322" s="125">
        <v>0</v>
      </c>
      <c r="AQ1322" s="5">
        <v>24</v>
      </c>
      <c r="AR1322" s="21">
        <v>8.5</v>
      </c>
      <c r="AS1322" s="20">
        <v>64</v>
      </c>
      <c r="AT1322" s="20">
        <v>0</v>
      </c>
      <c r="AU1322" s="20">
        <v>0</v>
      </c>
      <c r="AV1322" s="20">
        <v>0.96</v>
      </c>
      <c r="AW1322" s="21">
        <v>1</v>
      </c>
      <c r="AX1322" s="21">
        <v>1</v>
      </c>
      <c r="AY1322" s="116">
        <v>235.71796304772855</v>
      </c>
    </row>
    <row r="1323" spans="1:51" ht="15" x14ac:dyDescent="0.25">
      <c r="A1323" s="144">
        <v>2015</v>
      </c>
      <c r="B1323" s="77" t="s">
        <v>33</v>
      </c>
      <c r="C1323" s="78">
        <v>19</v>
      </c>
      <c r="D1323" s="77">
        <v>3502804</v>
      </c>
      <c r="E1323" s="78">
        <v>350280419</v>
      </c>
      <c r="F1323" s="78" t="str">
        <f t="shared" si="51"/>
        <v>3502804192015</v>
      </c>
      <c r="G1323" s="89">
        <v>0.59271198038426398</v>
      </c>
      <c r="H1323" s="80">
        <f t="shared" si="50"/>
        <v>186533</v>
      </c>
      <c r="I1323" s="90">
        <v>182935</v>
      </c>
      <c r="J1323" s="91">
        <v>3598</v>
      </c>
      <c r="K1323" s="83">
        <f>(H1323)/VLOOKUP(D1323,'Dados Base'!$B:$K,6,FALSE)</f>
        <v>159.79731176808218</v>
      </c>
      <c r="L1323" s="88">
        <f t="shared" si="52"/>
        <v>98.071118783271601</v>
      </c>
      <c r="M1323" s="85" t="s">
        <v>702</v>
      </c>
      <c r="N1323" s="92">
        <v>0.78800000000000003</v>
      </c>
      <c r="O1323" s="91">
        <v>341</v>
      </c>
      <c r="P1323" s="91">
        <v>59686</v>
      </c>
      <c r="Q1323" s="91">
        <v>80384</v>
      </c>
      <c r="R1323" s="91">
        <v>2480</v>
      </c>
      <c r="S1323" s="91">
        <v>440</v>
      </c>
      <c r="T1323" s="87" t="s">
        <v>691</v>
      </c>
      <c r="U1323" s="91">
        <v>2554</v>
      </c>
      <c r="V1323" s="91">
        <v>2505</v>
      </c>
      <c r="W1323" s="93">
        <v>142.97999999999999</v>
      </c>
      <c r="X1323" s="47">
        <v>0.63730100512847221</v>
      </c>
      <c r="Y1323" s="21">
        <v>170.14</v>
      </c>
      <c r="Z1323" s="21">
        <v>7763</v>
      </c>
      <c r="AA1323" s="21">
        <v>2445</v>
      </c>
      <c r="AB1323" s="21">
        <v>21</v>
      </c>
      <c r="AC1323" s="21">
        <v>1</v>
      </c>
      <c r="AD1323" s="153">
        <f>VLOOKUP(D1323,'Dados Base'!$B:$K,9,FALSE)*31536000/VLOOKUP($F1323,F:H,MATCH(H1322,F1322:AF1322,0),FALSE)</f>
        <v>1442.1152289407237</v>
      </c>
      <c r="AE1323" s="153">
        <f>VLOOKUP(D1323,'Dados Base'!$B:$K,10,FALSE)*31536000/VLOOKUP($F1323,F:H,MATCH(H1322,F1322:AF1322,0),FALSE)</f>
        <v>114.96346490969428</v>
      </c>
      <c r="AF1323" s="14">
        <v>98.07</v>
      </c>
      <c r="AG1323" s="15">
        <v>100</v>
      </c>
      <c r="AH1323" s="14">
        <v>97.09</v>
      </c>
      <c r="AI1323" s="14">
        <v>40.729999999999997</v>
      </c>
      <c r="AJ1323" s="16">
        <v>100</v>
      </c>
      <c r="AK1323" s="72">
        <f>(SUMIFS('Banco de Indicadores Mun. (2)'!I:I,'Banco de Indicadores Mun. (2)'!B:B,'Banco de Indicadores - Mun. (1)'!B1323,'Banco de Indicadores Mun. (2)'!A:A,'Banco de Indicadores - Mun. (1)'!A1323) / VLOOKUP(D1323,'Dados Base'!$B:$K,8,FALSE)) * 100</f>
        <v>53.222446886446939</v>
      </c>
      <c r="AL1323" s="72">
        <f>(SUMIFS('Banco de Indicadores Mun. (2)'!I:I,'Banco de Indicadores Mun. (2)'!B:B,'Banco de Indicadores - Mun. (1)'!B1323,'Banco de Indicadores Mun. (2)'!A:A,'Banco de Indicadores - Mun. (1)'!A1323) / VLOOKUP(D1323,'Dados Base'!$B:$K,9,FALSE)) * 100</f>
        <v>17.033678780773755</v>
      </c>
      <c r="AM1323" s="72">
        <f>(SUMIFS('Banco de Indicadores Mun. (2)'!J:J,'Banco de Indicadores Mun. (2)'!B:B,'Banco de Indicadores - Mun. (1)'!B1323,'Banco de Indicadores Mun. (2)'!A:A,'Banco de Indicadores - Mun. (1)'!A1323) / VLOOKUP(D1323,'Dados Base'!$B:$K,7,FALSE)) * 100</f>
        <v>45.621717073170736</v>
      </c>
      <c r="AN1323" s="72">
        <f>(SUMIFS('Banco de Indicadores Mun. (2)'!K:K,'Banco de Indicadores Mun. (2)'!B:B,'Banco de Indicadores - Mun. (1)'!B1323,'Banco de Indicadores Mun. (2)'!A:A,'Banco de Indicadores - Mun. (1)'!A1323) / VLOOKUP(D1323,'Dados Base'!$B:$K,10,FALSE)) * 100</f>
        <v>76.136411764706054</v>
      </c>
      <c r="AO1323" s="21">
        <v>0</v>
      </c>
      <c r="AP1323" s="125">
        <v>0.53609817029694473</v>
      </c>
      <c r="AQ1323" s="5">
        <v>0</v>
      </c>
      <c r="AR1323" s="21">
        <v>9.6</v>
      </c>
      <c r="AS1323" s="20">
        <v>98</v>
      </c>
      <c r="AT1323" s="20">
        <v>98</v>
      </c>
      <c r="AU1323" s="20">
        <v>76.048197492163013</v>
      </c>
      <c r="AV1323" s="20">
        <v>8.11</v>
      </c>
      <c r="AW1323" s="21">
        <v>1</v>
      </c>
      <c r="AX1323" s="21">
        <v>1</v>
      </c>
      <c r="AY1323" s="116">
        <v>45.671701069268792</v>
      </c>
    </row>
    <row r="1324" spans="1:51" ht="15" x14ac:dyDescent="0.25">
      <c r="A1324" s="144">
        <v>2015</v>
      </c>
      <c r="B1324" s="77" t="s">
        <v>34</v>
      </c>
      <c r="C1324" s="78">
        <v>10</v>
      </c>
      <c r="D1324" s="77">
        <v>3502903</v>
      </c>
      <c r="E1324" s="78">
        <v>350290310</v>
      </c>
      <c r="F1324" s="78" t="str">
        <f t="shared" si="51"/>
        <v>3502903102015</v>
      </c>
      <c r="G1324" s="89">
        <v>2.4389114855094762</v>
      </c>
      <c r="H1324" s="80">
        <f t="shared" si="50"/>
        <v>29907</v>
      </c>
      <c r="I1324" s="90">
        <v>20557</v>
      </c>
      <c r="J1324" s="91">
        <v>9350</v>
      </c>
      <c r="K1324" s="83">
        <f>(H1324)/VLOOKUP(D1324,'Dados Base'!$B:$K,6,FALSE)</f>
        <v>117.02993543337898</v>
      </c>
      <c r="L1324" s="88">
        <f t="shared" si="52"/>
        <v>68.736416223626577</v>
      </c>
      <c r="M1324" s="85" t="s">
        <v>702</v>
      </c>
      <c r="N1324" s="92">
        <v>0.77600000000000002</v>
      </c>
      <c r="O1324" s="91">
        <v>111</v>
      </c>
      <c r="P1324" s="91">
        <v>8015</v>
      </c>
      <c r="Q1324" s="91">
        <v>625000</v>
      </c>
      <c r="R1324" s="91">
        <v>6500</v>
      </c>
      <c r="S1324" s="91">
        <v>47</v>
      </c>
      <c r="T1324" s="87" t="s">
        <v>691</v>
      </c>
      <c r="U1324" s="91">
        <v>228</v>
      </c>
      <c r="V1324" s="91">
        <v>202</v>
      </c>
      <c r="W1324" s="93">
        <v>0</v>
      </c>
      <c r="X1324" s="47">
        <v>8.7859185406250012E-2</v>
      </c>
      <c r="Y1324" s="21">
        <v>15.07</v>
      </c>
      <c r="Z1324" s="21">
        <v>349</v>
      </c>
      <c r="AA1324" s="21">
        <v>815</v>
      </c>
      <c r="AB1324" s="21">
        <v>3</v>
      </c>
      <c r="AC1324" s="21">
        <v>0</v>
      </c>
      <c r="AD1324" s="153">
        <f>VLOOKUP(D1324,'Dados Base'!$B:$K,9,FALSE)*31536000/VLOOKUP($F1324,F:H,MATCH(H1323,F1323:AF1323,0),FALSE)</f>
        <v>2425.2783629250675</v>
      </c>
      <c r="AE1324" s="153">
        <f>VLOOKUP(D1324,'Dados Base'!$B:$K,10,FALSE)*31536000/VLOOKUP($F1324,F:H,MATCH(H1323,F1323:AF1323,0),FALSE)</f>
        <v>379.60878724044539</v>
      </c>
      <c r="AF1324" s="14">
        <v>96.51</v>
      </c>
      <c r="AG1324" s="15">
        <v>100</v>
      </c>
      <c r="AH1324" s="14">
        <v>27.44</v>
      </c>
      <c r="AI1324" s="14">
        <v>33.369999999999997</v>
      </c>
      <c r="AJ1324" s="16">
        <v>100</v>
      </c>
      <c r="AK1324" s="72">
        <f>(SUMIFS('Banco de Indicadores Mun. (2)'!I:I,'Banco de Indicadores Mun. (2)'!B:B,'Banco de Indicadores - Mun. (1)'!B1324,'Banco de Indicadores Mun. (2)'!A:A,'Banco de Indicadores - Mun. (1)'!A1324) / VLOOKUP(D1324,'Dados Base'!$B:$K,8,FALSE)) * 100</f>
        <v>2.5390963855421691</v>
      </c>
      <c r="AL1324" s="72">
        <f>(SUMIFS('Banco de Indicadores Mun. (2)'!I:I,'Banco de Indicadores Mun. (2)'!B:B,'Banco de Indicadores - Mun. (1)'!B1324,'Banco de Indicadores Mun. (2)'!A:A,'Banco de Indicadores - Mun. (1)'!A1324) / VLOOKUP(D1324,'Dados Base'!$B:$K,9,FALSE)) * 100</f>
        <v>0.91628260869565237</v>
      </c>
      <c r="AM1324" s="72">
        <f>(SUMIFS('Banco de Indicadores Mun. (2)'!J:J,'Banco de Indicadores Mun. (2)'!B:B,'Banco de Indicadores - Mun. (1)'!B1324,'Banco de Indicadores Mun. (2)'!A:A,'Banco de Indicadores - Mun. (1)'!A1324) / VLOOKUP(D1324,'Dados Base'!$B:$K,7,FALSE)) * 100</f>
        <v>2.3307234042553193</v>
      </c>
      <c r="AN1324" s="72">
        <f>(SUMIFS('Banco de Indicadores Mun. (2)'!K:K,'Banco de Indicadores Mun. (2)'!B:B,'Banco de Indicadores - Mun. (1)'!B1324,'Banco de Indicadores Mun. (2)'!A:A,'Banco de Indicadores - Mun. (1)'!A1324) / VLOOKUP(D1324,'Dados Base'!$B:$K,10,FALSE)) * 100</f>
        <v>2.8111388888888893</v>
      </c>
      <c r="AO1324" s="21">
        <v>0</v>
      </c>
      <c r="AP1324" s="125">
        <v>3.343698799612131</v>
      </c>
      <c r="AQ1324" s="5">
        <v>0</v>
      </c>
      <c r="AR1324" s="21">
        <v>9.5</v>
      </c>
      <c r="AS1324" s="20">
        <v>37.5</v>
      </c>
      <c r="AT1324" s="20">
        <v>37.5</v>
      </c>
      <c r="AU1324" s="20">
        <v>29.982817869415811</v>
      </c>
      <c r="AV1324" s="20">
        <v>4.01</v>
      </c>
      <c r="AW1324" s="21">
        <v>0</v>
      </c>
      <c r="AX1324" s="21">
        <v>0</v>
      </c>
      <c r="AY1324" s="116">
        <v>10.441677356177143</v>
      </c>
    </row>
    <row r="1325" spans="1:51" ht="15" x14ac:dyDescent="0.25">
      <c r="A1325" s="144">
        <v>2015</v>
      </c>
      <c r="B1325" s="77" t="s">
        <v>35</v>
      </c>
      <c r="C1325" s="78">
        <v>8</v>
      </c>
      <c r="D1325" s="77">
        <v>3503000</v>
      </c>
      <c r="E1325" s="78">
        <v>35030008</v>
      </c>
      <c r="F1325" s="78" t="str">
        <f t="shared" si="51"/>
        <v>350300082015</v>
      </c>
      <c r="G1325" s="89">
        <v>0.77348538999200134</v>
      </c>
      <c r="H1325" s="80">
        <f t="shared" si="50"/>
        <v>5340</v>
      </c>
      <c r="I1325" s="90">
        <v>5083</v>
      </c>
      <c r="J1325" s="91">
        <v>257</v>
      </c>
      <c r="K1325" s="83">
        <f>(H1325)/VLOOKUP(D1325,'Dados Base'!$B:$K,6,FALSE)</f>
        <v>26.344351258016776</v>
      </c>
      <c r="L1325" s="88">
        <f t="shared" si="52"/>
        <v>95.187265917602986</v>
      </c>
      <c r="M1325" s="85" t="s">
        <v>702</v>
      </c>
      <c r="N1325" s="92">
        <v>0.74</v>
      </c>
      <c r="O1325" s="91">
        <v>34</v>
      </c>
      <c r="P1325" s="91">
        <v>1350</v>
      </c>
      <c r="Q1325" s="91">
        <v>0</v>
      </c>
      <c r="R1325" s="91">
        <v>0</v>
      </c>
      <c r="S1325" s="91">
        <v>5</v>
      </c>
      <c r="T1325" s="87" t="s">
        <v>691</v>
      </c>
      <c r="U1325" s="91">
        <v>61</v>
      </c>
      <c r="V1325" s="91">
        <v>36</v>
      </c>
      <c r="W1325" s="93">
        <v>3.87</v>
      </c>
      <c r="X1325" s="47">
        <v>1.3298747747792114E-2</v>
      </c>
      <c r="Y1325" s="21">
        <v>3.59</v>
      </c>
      <c r="Z1325" s="21">
        <v>229</v>
      </c>
      <c r="AA1325" s="21">
        <v>48</v>
      </c>
      <c r="AB1325" s="21">
        <v>0</v>
      </c>
      <c r="AC1325" s="21">
        <v>1</v>
      </c>
      <c r="AD1325" s="153">
        <f>VLOOKUP(D1325,'Dados Base'!$B:$K,9,FALSE)*31536000/VLOOKUP($F1325,F:H,MATCH(H1324,F1324:AF1324,0),FALSE)</f>
        <v>19370.426966292136</v>
      </c>
      <c r="AE1325" s="153">
        <f>VLOOKUP(D1325,'Dados Base'!$B:$K,10,FALSE)*31536000/VLOOKUP($F1325,F:H,MATCH(H1324,F1324:AF1324,0),FALSE)</f>
        <v>2421.303370786517</v>
      </c>
      <c r="AF1325" s="14" t="s">
        <v>692</v>
      </c>
      <c r="AG1325" s="15" t="s">
        <v>692</v>
      </c>
      <c r="AH1325" s="14" t="s">
        <v>692</v>
      </c>
      <c r="AI1325" s="14" t="s">
        <v>692</v>
      </c>
      <c r="AJ1325" s="16" t="s">
        <v>692</v>
      </c>
      <c r="AK1325" s="72">
        <f>(SUMIFS('Banco de Indicadores Mun. (2)'!I:I,'Banco de Indicadores Mun. (2)'!B:B,'Banco de Indicadores - Mun. (1)'!B1325,'Banco de Indicadores Mun. (2)'!A:A,'Banco de Indicadores - Mun. (1)'!A1325) / VLOOKUP(D1325,'Dados Base'!$B:$K,8,FALSE)) * 100</f>
        <v>5.5902135922330087</v>
      </c>
      <c r="AL1325" s="72">
        <f>(SUMIFS('Banco de Indicadores Mun. (2)'!I:I,'Banco de Indicadores Mun. (2)'!B:B,'Banco de Indicadores - Mun. (1)'!B1325,'Banco de Indicadores Mun. (2)'!A:A,'Banco de Indicadores - Mun. (1)'!A1325) / VLOOKUP(D1325,'Dados Base'!$B:$K,9,FALSE)) * 100</f>
        <v>1.7554634146341463</v>
      </c>
      <c r="AM1325" s="72">
        <f>(SUMIFS('Banco de Indicadores Mun. (2)'!J:J,'Banco de Indicadores Mun. (2)'!B:B,'Banco de Indicadores - Mun. (1)'!B1325,'Banco de Indicadores Mun. (2)'!A:A,'Banco de Indicadores - Mun. (1)'!A1325) / VLOOKUP(D1325,'Dados Base'!$B:$K,7,FALSE)) * 100</f>
        <v>7.1252258064516116</v>
      </c>
      <c r="AN1325" s="72">
        <f>(SUMIFS('Banco de Indicadores Mun. (2)'!K:K,'Banco de Indicadores Mun. (2)'!B:B,'Banco de Indicadores - Mun. (1)'!B1325,'Banco de Indicadores Mun. (2)'!A:A,'Banco de Indicadores - Mun. (1)'!A1325) / VLOOKUP(D1325,'Dados Base'!$B:$K,10,FALSE)) * 100</f>
        <v>3.2689756097560974</v>
      </c>
      <c r="AO1325" s="21">
        <v>0</v>
      </c>
      <c r="AP1325" s="125">
        <v>0</v>
      </c>
      <c r="AQ1325" s="5">
        <v>0</v>
      </c>
      <c r="AR1325" s="21">
        <v>8.6999999999999993</v>
      </c>
      <c r="AS1325" s="20">
        <v>98.5</v>
      </c>
      <c r="AT1325" s="20">
        <v>98.500000000000014</v>
      </c>
      <c r="AU1325" s="20">
        <v>82.671480144404327</v>
      </c>
      <c r="AV1325" s="20">
        <v>9.98</v>
      </c>
      <c r="AW1325" s="21">
        <v>0</v>
      </c>
      <c r="AX1325" s="21">
        <v>1</v>
      </c>
      <c r="AY1325" s="116">
        <v>99.229997743365601</v>
      </c>
    </row>
    <row r="1326" spans="1:51" ht="15" x14ac:dyDescent="0.25">
      <c r="A1326" s="144">
        <v>2015</v>
      </c>
      <c r="B1326" s="77" t="s">
        <v>36</v>
      </c>
      <c r="C1326" s="78">
        <v>14</v>
      </c>
      <c r="D1326" s="77">
        <v>3503109</v>
      </c>
      <c r="E1326" s="78">
        <v>350310914</v>
      </c>
      <c r="F1326" s="78" t="str">
        <f t="shared" si="51"/>
        <v>3503109142015</v>
      </c>
      <c r="G1326" s="89">
        <v>-6.0081207175155527E-2</v>
      </c>
      <c r="H1326" s="80">
        <f t="shared" si="50"/>
        <v>6138</v>
      </c>
      <c r="I1326" s="90">
        <v>4860</v>
      </c>
      <c r="J1326" s="91">
        <v>1278</v>
      </c>
      <c r="K1326" s="83">
        <f>(H1326)/VLOOKUP(D1326,'Dados Base'!$B:$K,6,FALSE)</f>
        <v>21.436803688052247</v>
      </c>
      <c r="L1326" s="88">
        <f t="shared" si="52"/>
        <v>79.178885630498527</v>
      </c>
      <c r="M1326" s="85" t="s">
        <v>702</v>
      </c>
      <c r="N1326" s="92">
        <v>0.68500000000000005</v>
      </c>
      <c r="O1326" s="91">
        <v>102</v>
      </c>
      <c r="P1326" s="91">
        <v>13500</v>
      </c>
      <c r="Q1326" s="91">
        <v>0</v>
      </c>
      <c r="R1326" s="91">
        <v>0</v>
      </c>
      <c r="S1326" s="91">
        <v>3</v>
      </c>
      <c r="T1326" s="87" t="s">
        <v>691</v>
      </c>
      <c r="U1326" s="91">
        <v>36</v>
      </c>
      <c r="V1326" s="91">
        <v>32</v>
      </c>
      <c r="W1326" s="93">
        <v>63.03</v>
      </c>
      <c r="X1326" s="47">
        <v>1.0047778124999998E-2</v>
      </c>
      <c r="Y1326" s="21">
        <v>3.35</v>
      </c>
      <c r="Z1326" s="21">
        <v>238</v>
      </c>
      <c r="AA1326" s="21">
        <v>20</v>
      </c>
      <c r="AB1326" s="21">
        <v>0</v>
      </c>
      <c r="AC1326" s="21">
        <v>0</v>
      </c>
      <c r="AD1326" s="153">
        <f>VLOOKUP(D1326,'Dados Base'!$B:$K,9,FALSE)*31536000/VLOOKUP($F1326,F:H,MATCH(H1325,F1325:AF1325,0),FALSE)</f>
        <v>17006.217008797656</v>
      </c>
      <c r="AE1326" s="153">
        <f>VLOOKUP(D1326,'Dados Base'!$B:$K,10,FALSE)*31536000/VLOOKUP($F1326,F:H,MATCH(H1325,F1325:AF1325,0),FALSE)</f>
        <v>2003.7536656891489</v>
      </c>
      <c r="AF1326" s="14">
        <v>62.86</v>
      </c>
      <c r="AG1326" s="15">
        <v>100</v>
      </c>
      <c r="AH1326" s="14">
        <v>61.49</v>
      </c>
      <c r="AI1326" s="14">
        <v>37.9</v>
      </c>
      <c r="AJ1326" s="16">
        <v>83.41</v>
      </c>
      <c r="AK1326" s="72">
        <f>(SUMIFS('Banco de Indicadores Mun. (2)'!I:I,'Banco de Indicadores Mun. (2)'!B:B,'Banco de Indicadores - Mun. (1)'!B1326,'Banco de Indicadores Mun. (2)'!A:A,'Banco de Indicadores - Mun. (1)'!A1326) / VLOOKUP(D1326,'Dados Base'!$B:$K,8,FALSE)) * 100</f>
        <v>1.6931756756756757</v>
      </c>
      <c r="AL1326" s="72">
        <f>(SUMIFS('Banco de Indicadores Mun. (2)'!I:I,'Banco de Indicadores Mun. (2)'!B:B,'Banco de Indicadores - Mun. (1)'!B1326,'Banco de Indicadores Mun. (2)'!A:A,'Banco de Indicadores - Mun. (1)'!A1326) / VLOOKUP(D1326,'Dados Base'!$B:$K,9,FALSE)) * 100</f>
        <v>0.75706948640483374</v>
      </c>
      <c r="AM1326" s="72">
        <f>(SUMIFS('Banco de Indicadores Mun. (2)'!J:J,'Banco de Indicadores Mun. (2)'!B:B,'Banco de Indicadores - Mun. (1)'!B1326,'Banco de Indicadores Mun. (2)'!A:A,'Banco de Indicadores - Mun. (1)'!A1326) / VLOOKUP(D1326,'Dados Base'!$B:$K,7,FALSE)) * 100</f>
        <v>0.21449541284403664</v>
      </c>
      <c r="AN1326" s="72">
        <f>(SUMIFS('Banco de Indicadores Mun. (2)'!K:K,'Banco de Indicadores Mun. (2)'!B:B,'Banco de Indicadores - Mun. (1)'!B1326,'Banco de Indicadores Mun. (2)'!A:A,'Banco de Indicadores - Mun. (1)'!A1326) / VLOOKUP(D1326,'Dados Base'!$B:$K,10,FALSE)) * 100</f>
        <v>5.8258974358974367</v>
      </c>
      <c r="AO1326" s="21">
        <v>0</v>
      </c>
      <c r="AP1326" s="125">
        <v>0</v>
      </c>
      <c r="AQ1326" s="5">
        <v>0</v>
      </c>
      <c r="AR1326" s="21">
        <v>5.4</v>
      </c>
      <c r="AS1326" s="20">
        <v>98</v>
      </c>
      <c r="AT1326" s="20">
        <v>98</v>
      </c>
      <c r="AU1326" s="20">
        <v>92.248062015503876</v>
      </c>
      <c r="AV1326" s="20">
        <v>9.9700000000000006</v>
      </c>
      <c r="AW1326" s="21">
        <v>0</v>
      </c>
      <c r="AX1326" s="21">
        <v>0</v>
      </c>
      <c r="AY1326" s="116">
        <v>223.03255949482863</v>
      </c>
    </row>
    <row r="1327" spans="1:51" ht="15" x14ac:dyDescent="0.25">
      <c r="A1327" s="144">
        <v>2015</v>
      </c>
      <c r="B1327" s="77" t="s">
        <v>37</v>
      </c>
      <c r="C1327" s="78">
        <v>2</v>
      </c>
      <c r="D1327" s="77">
        <v>3503158</v>
      </c>
      <c r="E1327" s="78">
        <v>35031582</v>
      </c>
      <c r="F1327" s="78" t="str">
        <f t="shared" si="51"/>
        <v>350315822015</v>
      </c>
      <c r="G1327" s="89">
        <v>-0.31017615247415087</v>
      </c>
      <c r="H1327" s="80">
        <f t="shared" si="50"/>
        <v>2472</v>
      </c>
      <c r="I1327" s="90">
        <v>1890</v>
      </c>
      <c r="J1327" s="91">
        <v>582</v>
      </c>
      <c r="K1327" s="83">
        <f>(H1327)/VLOOKUP(D1327,'Dados Base'!$B:$K,6,FALSE)</f>
        <v>15.875666302742276</v>
      </c>
      <c r="L1327" s="88">
        <f t="shared" si="52"/>
        <v>76.456310679611647</v>
      </c>
      <c r="M1327" s="85" t="s">
        <v>702</v>
      </c>
      <c r="N1327" s="92">
        <v>0.68</v>
      </c>
      <c r="O1327" s="91">
        <v>16</v>
      </c>
      <c r="P1327" s="91">
        <v>5300</v>
      </c>
      <c r="Q1327" s="91">
        <v>0</v>
      </c>
      <c r="R1327" s="91">
        <v>0</v>
      </c>
      <c r="S1327" s="91">
        <v>1</v>
      </c>
      <c r="T1327" s="87" t="s">
        <v>691</v>
      </c>
      <c r="U1327" s="91">
        <v>12</v>
      </c>
      <c r="V1327" s="91">
        <v>7</v>
      </c>
      <c r="W1327" s="93">
        <v>0</v>
      </c>
      <c r="X1327" s="47">
        <v>4.6575312499999993E-3</v>
      </c>
      <c r="Y1327" s="21">
        <v>1.33</v>
      </c>
      <c r="Z1327" s="21">
        <v>78</v>
      </c>
      <c r="AA1327" s="21">
        <v>24</v>
      </c>
      <c r="AB1327" s="21">
        <v>1</v>
      </c>
      <c r="AC1327" s="21">
        <v>0</v>
      </c>
      <c r="AD1327" s="153">
        <f>VLOOKUP(D1327,'Dados Base'!$B:$K,9,FALSE)*31536000/VLOOKUP($F1327,F:H,MATCH(H1326,F1326:AF1326,0),FALSE)</f>
        <v>28703.88349514563</v>
      </c>
      <c r="AE1327" s="153">
        <f>VLOOKUP(D1327,'Dados Base'!$B:$K,10,FALSE)*31536000/VLOOKUP($F1327,F:H,MATCH(H1326,F1326:AF1326,0),FALSE)</f>
        <v>2806.6019417475723</v>
      </c>
      <c r="AF1327" s="14">
        <v>72.349999999999994</v>
      </c>
      <c r="AG1327" s="15" t="s">
        <v>692</v>
      </c>
      <c r="AH1327" s="14">
        <v>69.81</v>
      </c>
      <c r="AI1327" s="14">
        <v>15.71</v>
      </c>
      <c r="AJ1327" s="16">
        <v>96.21</v>
      </c>
      <c r="AK1327" s="72">
        <f>(SUMIFS('Banco de Indicadores Mun. (2)'!I:I,'Banco de Indicadores Mun. (2)'!B:B,'Banco de Indicadores - Mun. (1)'!B1327,'Banco de Indicadores Mun. (2)'!A:A,'Banco de Indicadores - Mun. (1)'!A1327) / VLOOKUP(D1327,'Dados Base'!$B:$K,8,FALSE)) * 100</f>
        <v>0.80697938144329906</v>
      </c>
      <c r="AL1327" s="72">
        <f>(SUMIFS('Banco de Indicadores Mun. (2)'!I:I,'Banco de Indicadores Mun. (2)'!B:B,'Banco de Indicadores - Mun. (1)'!B1327,'Banco de Indicadores Mun. (2)'!A:A,'Banco de Indicadores - Mun. (1)'!A1327) / VLOOKUP(D1327,'Dados Base'!$B:$K,9,FALSE)) * 100</f>
        <v>0.34789777777777781</v>
      </c>
      <c r="AM1327" s="72">
        <f>(SUMIFS('Banco de Indicadores Mun. (2)'!J:J,'Banco de Indicadores Mun. (2)'!B:B,'Banco de Indicadores - Mun. (1)'!B1327,'Banco de Indicadores Mun. (2)'!A:A,'Banco de Indicadores - Mun. (1)'!A1327) / VLOOKUP(D1327,'Dados Base'!$B:$K,7,FALSE)) * 100</f>
        <v>0.95122666666666666</v>
      </c>
      <c r="AN1327" s="72">
        <f>(SUMIFS('Banco de Indicadores Mun. (2)'!K:K,'Banco de Indicadores Mun. (2)'!B:B,'Banco de Indicadores - Mun. (1)'!B1327,'Banco de Indicadores Mun. (2)'!A:A,'Banco de Indicadores - Mun. (1)'!A1327) / VLOOKUP(D1327,'Dados Base'!$B:$K,10,FALSE)) * 100</f>
        <v>0.31522727272727274</v>
      </c>
      <c r="AO1327" s="21">
        <v>0</v>
      </c>
      <c r="AP1327" s="125">
        <v>0</v>
      </c>
      <c r="AQ1327" s="5">
        <v>0</v>
      </c>
      <c r="AR1327" s="21" t="s">
        <v>692</v>
      </c>
      <c r="AS1327" s="20">
        <v>79</v>
      </c>
      <c r="AT1327" s="20">
        <v>79</v>
      </c>
      <c r="AU1327" s="20">
        <v>76.470588235294116</v>
      </c>
      <c r="AV1327" s="20">
        <v>8.17</v>
      </c>
      <c r="AW1327" s="21">
        <v>0</v>
      </c>
      <c r="AX1327" s="21">
        <v>0</v>
      </c>
      <c r="AY1327" s="116">
        <v>165.27461793386789</v>
      </c>
    </row>
    <row r="1328" spans="1:51" ht="15" x14ac:dyDescent="0.25">
      <c r="A1328" s="144">
        <v>2015</v>
      </c>
      <c r="B1328" s="77" t="s">
        <v>38</v>
      </c>
      <c r="C1328" s="78">
        <v>13</v>
      </c>
      <c r="D1328" s="77">
        <v>3503208</v>
      </c>
      <c r="E1328" s="78">
        <v>350320813</v>
      </c>
      <c r="F1328" s="78" t="str">
        <f t="shared" si="51"/>
        <v>3503208132015</v>
      </c>
      <c r="G1328" s="89">
        <v>1.1795896136340023</v>
      </c>
      <c r="H1328" s="80">
        <f t="shared" si="50"/>
        <v>219631</v>
      </c>
      <c r="I1328" s="90">
        <v>213387</v>
      </c>
      <c r="J1328" s="91">
        <v>6244</v>
      </c>
      <c r="K1328" s="83">
        <f>(H1328)/VLOOKUP(D1328,'Dados Base'!$B:$K,6,FALSE)</f>
        <v>218.32758432160003</v>
      </c>
      <c r="L1328" s="88">
        <f t="shared" si="52"/>
        <v>97.15704977894741</v>
      </c>
      <c r="M1328" s="85" t="s">
        <v>702</v>
      </c>
      <c r="N1328" s="92">
        <v>0.81499999999999995</v>
      </c>
      <c r="O1328" s="91">
        <v>166</v>
      </c>
      <c r="P1328" s="91">
        <v>16500</v>
      </c>
      <c r="Q1328" s="91">
        <v>2400000</v>
      </c>
      <c r="R1328" s="91">
        <v>3000</v>
      </c>
      <c r="S1328" s="91">
        <v>510</v>
      </c>
      <c r="T1328" s="87" t="s">
        <v>691</v>
      </c>
      <c r="U1328" s="91">
        <v>2713</v>
      </c>
      <c r="V1328" s="91">
        <v>2736</v>
      </c>
      <c r="W1328" s="93">
        <v>0</v>
      </c>
      <c r="X1328" s="47">
        <v>0.74311335401851852</v>
      </c>
      <c r="Y1328" s="21">
        <v>198.06</v>
      </c>
      <c r="Z1328" s="21">
        <v>7774</v>
      </c>
      <c r="AA1328" s="21">
        <v>4110</v>
      </c>
      <c r="AB1328" s="21">
        <v>32</v>
      </c>
      <c r="AC1328" s="21">
        <v>2</v>
      </c>
      <c r="AD1328" s="153">
        <f>VLOOKUP(D1328,'Dados Base'!$B:$K,9,FALSE)*31536000/VLOOKUP($F1328,F:H,MATCH(H1327,F1327:AF1327,0),FALSE)</f>
        <v>1434.4270162226644</v>
      </c>
      <c r="AE1328" s="153">
        <f>VLOOKUP(D1328,'Dados Base'!$B:$K,10,FALSE)*31536000/VLOOKUP($F1328,F:H,MATCH(H1327,F1327:AF1327,0),FALSE)</f>
        <v>157.94491670119427</v>
      </c>
      <c r="AF1328" s="14">
        <v>97.12</v>
      </c>
      <c r="AG1328" s="15">
        <v>100</v>
      </c>
      <c r="AH1328" s="14">
        <v>97.18</v>
      </c>
      <c r="AI1328" s="14">
        <v>51.33</v>
      </c>
      <c r="AJ1328" s="16">
        <v>99.51</v>
      </c>
      <c r="AK1328" s="72">
        <f>(SUMIFS('Banco de Indicadores Mun. (2)'!I:I,'Banco de Indicadores Mun. (2)'!B:B,'Banco de Indicadores - Mun. (1)'!B1328,'Banco de Indicadores Mun. (2)'!A:A,'Banco de Indicadores - Mun. (1)'!A1328) / VLOOKUP(D1328,'Dados Base'!$B:$K,8,FALSE)) * 100</f>
        <v>92.354555555555564</v>
      </c>
      <c r="AL1328" s="72">
        <f>(SUMIFS('Banco de Indicadores Mun. (2)'!I:I,'Banco de Indicadores Mun. (2)'!B:B,'Banco de Indicadores - Mun. (1)'!B1328,'Banco de Indicadores Mun. (2)'!A:A,'Banco de Indicadores - Mun. (1)'!A1328) / VLOOKUP(D1328,'Dados Base'!$B:$K,9,FALSE)) * 100</f>
        <v>41.601151151151157</v>
      </c>
      <c r="AM1328" s="72">
        <f>(SUMIFS('Banco de Indicadores Mun. (2)'!J:J,'Banco de Indicadores Mun. (2)'!B:B,'Banco de Indicadores - Mun. (1)'!B1328,'Banco de Indicadores Mun. (2)'!A:A,'Banco de Indicadores - Mun. (1)'!A1328) / VLOOKUP(D1328,'Dados Base'!$B:$K,7,FALSE)) * 100</f>
        <v>74.838355882352943</v>
      </c>
      <c r="AN1328" s="72">
        <f>(SUMIFS('Banco de Indicadores Mun. (2)'!K:K,'Banco de Indicadores Mun. (2)'!B:B,'Banco de Indicadores - Mun. (1)'!B1328,'Banco de Indicadores Mun. (2)'!A:A,'Banco de Indicadores - Mun. (1)'!A1328) / VLOOKUP(D1328,'Dados Base'!$B:$K,10,FALSE)) * 100</f>
        <v>146.49553636363646</v>
      </c>
      <c r="AO1328" s="21">
        <v>0</v>
      </c>
      <c r="AP1328" s="125">
        <v>0</v>
      </c>
      <c r="AQ1328" s="5">
        <v>0</v>
      </c>
      <c r="AR1328" s="21">
        <v>10</v>
      </c>
      <c r="AS1328" s="20">
        <v>99</v>
      </c>
      <c r="AT1328" s="20">
        <v>99</v>
      </c>
      <c r="AU1328" s="20">
        <v>65.41568495456076</v>
      </c>
      <c r="AV1328" s="20">
        <v>7.74</v>
      </c>
      <c r="AW1328" s="21">
        <v>9</v>
      </c>
      <c r="AX1328" s="21">
        <v>2</v>
      </c>
      <c r="AY1328" s="116">
        <v>203.4603418456642</v>
      </c>
    </row>
    <row r="1329" spans="1:51" ht="15" x14ac:dyDescent="0.25">
      <c r="A1329" s="144">
        <v>2015</v>
      </c>
      <c r="B1329" s="77" t="s">
        <v>39</v>
      </c>
      <c r="C1329" s="78">
        <v>9</v>
      </c>
      <c r="D1329" s="77">
        <v>3503307</v>
      </c>
      <c r="E1329" s="78">
        <v>35033079</v>
      </c>
      <c r="F1329" s="78" t="str">
        <f t="shared" si="51"/>
        <v>350330792015</v>
      </c>
      <c r="G1329" s="89">
        <v>1.1821170469276332</v>
      </c>
      <c r="H1329" s="80">
        <f t="shared" si="50"/>
        <v>125185</v>
      </c>
      <c r="I1329" s="90">
        <v>118829</v>
      </c>
      <c r="J1329" s="91">
        <v>6356</v>
      </c>
      <c r="K1329" s="83">
        <f>(H1329)/VLOOKUP(D1329,'Dados Base'!$B:$K,6,FALSE)</f>
        <v>194.54977776396356</v>
      </c>
      <c r="L1329" s="88">
        <f t="shared" si="52"/>
        <v>94.922714382713579</v>
      </c>
      <c r="M1329" s="85" t="s">
        <v>702</v>
      </c>
      <c r="N1329" s="92">
        <v>0.78100000000000003</v>
      </c>
      <c r="O1329" s="91">
        <v>176</v>
      </c>
      <c r="P1329" s="91">
        <v>5200</v>
      </c>
      <c r="Q1329" s="91">
        <v>1350000</v>
      </c>
      <c r="R1329" s="91">
        <v>1000</v>
      </c>
      <c r="S1329" s="91">
        <v>429</v>
      </c>
      <c r="T1329" s="87" t="s">
        <v>691</v>
      </c>
      <c r="U1329" s="91">
        <v>1322</v>
      </c>
      <c r="V1329" s="91">
        <v>1228</v>
      </c>
      <c r="W1329" s="93">
        <v>0</v>
      </c>
      <c r="X1329" s="47">
        <v>0.43611903935185187</v>
      </c>
      <c r="Y1329" s="21">
        <v>109.76</v>
      </c>
      <c r="Z1329" s="21">
        <v>2582</v>
      </c>
      <c r="AA1329" s="21">
        <v>4004</v>
      </c>
      <c r="AB1329" s="21">
        <v>16</v>
      </c>
      <c r="AC1329" s="21">
        <v>1</v>
      </c>
      <c r="AD1329" s="153">
        <f>VLOOKUP(D1329,'Dados Base'!$B:$K,9,FALSE)*31536000/VLOOKUP($F1329,F:H,MATCH(H1328,F1328:AF1328,0),FALSE)</f>
        <v>2156.393817150617</v>
      </c>
      <c r="AE1329" s="153">
        <f>VLOOKUP(D1329,'Dados Base'!$B:$K,10,FALSE)*31536000/VLOOKUP($F1329,F:H,MATCH(H1328,F1328:AF1328,0),FALSE)</f>
        <v>254.43431721052835</v>
      </c>
      <c r="AF1329" s="14">
        <v>100</v>
      </c>
      <c r="AG1329" s="15">
        <v>96.98</v>
      </c>
      <c r="AH1329" s="14">
        <v>100</v>
      </c>
      <c r="AI1329" s="14">
        <v>41.11</v>
      </c>
      <c r="AJ1329" s="16">
        <v>100</v>
      </c>
      <c r="AK1329" s="72">
        <f>(SUMIFS('Banco de Indicadores Mun. (2)'!I:I,'Banco de Indicadores Mun. (2)'!B:B,'Banco de Indicadores - Mun. (1)'!B1329,'Banco de Indicadores Mun. (2)'!A:A,'Banco de Indicadores - Mun. (1)'!A1329) / VLOOKUP(D1329,'Dados Base'!$B:$K,8,FALSE)) * 100</f>
        <v>26.50149838187702</v>
      </c>
      <c r="AL1329" s="72">
        <f>(SUMIFS('Banco de Indicadores Mun. (2)'!I:I,'Banco de Indicadores Mun. (2)'!B:B,'Banco de Indicadores - Mun. (1)'!B1329,'Banco de Indicadores Mun. (2)'!A:A,'Banco de Indicadores - Mun. (1)'!A1329) / VLOOKUP(D1329,'Dados Base'!$B:$K,9,FALSE)) * 100</f>
        <v>9.5665455607476613</v>
      </c>
      <c r="AM1329" s="72">
        <f>(SUMIFS('Banco de Indicadores Mun. (2)'!J:J,'Banco de Indicadores Mun. (2)'!B:B,'Banco de Indicadores - Mun. (1)'!B1329,'Banco de Indicadores Mun. (2)'!A:A,'Banco de Indicadores - Mun. (1)'!A1329) / VLOOKUP(D1329,'Dados Base'!$B:$K,7,FALSE)) * 100</f>
        <v>34.290168269230769</v>
      </c>
      <c r="AN1329" s="72">
        <f>(SUMIFS('Banco de Indicadores Mun. (2)'!K:K,'Banco de Indicadores Mun. (2)'!B:B,'Banco de Indicadores - Mun. (1)'!B1329,'Banco de Indicadores Mun. (2)'!A:A,'Banco de Indicadores - Mun. (1)'!A1329) / VLOOKUP(D1329,'Dados Base'!$B:$K,10,FALSE)) * 100</f>
        <v>10.461465346534649</v>
      </c>
      <c r="AO1329" s="21">
        <v>0</v>
      </c>
      <c r="AP1329" s="125">
        <v>0</v>
      </c>
      <c r="AQ1329" s="5">
        <v>0</v>
      </c>
      <c r="AR1329" s="21">
        <v>9.8000000000000007</v>
      </c>
      <c r="AS1329" s="20">
        <v>100</v>
      </c>
      <c r="AT1329" s="20">
        <v>70</v>
      </c>
      <c r="AU1329" s="20">
        <v>39.204372912238078</v>
      </c>
      <c r="AV1329" s="20">
        <v>5.6</v>
      </c>
      <c r="AW1329" s="21">
        <v>1</v>
      </c>
      <c r="AX1329" s="21">
        <v>1</v>
      </c>
      <c r="AY1329" s="116">
        <v>137.60608404613538</v>
      </c>
    </row>
    <row r="1330" spans="1:51" ht="15" x14ac:dyDescent="0.25">
      <c r="A1330" s="144">
        <v>2015</v>
      </c>
      <c r="B1330" s="77" t="s">
        <v>40</v>
      </c>
      <c r="C1330" s="78">
        <v>20</v>
      </c>
      <c r="D1330" s="77">
        <v>3503356</v>
      </c>
      <c r="E1330" s="78">
        <v>350335620</v>
      </c>
      <c r="F1330" s="78" t="str">
        <f t="shared" si="51"/>
        <v>3503356202015</v>
      </c>
      <c r="G1330" s="89">
        <v>-1.0080207247951112</v>
      </c>
      <c r="H1330" s="80">
        <f t="shared" si="50"/>
        <v>1857</v>
      </c>
      <c r="I1330" s="90">
        <v>1126</v>
      </c>
      <c r="J1330" s="91">
        <v>731</v>
      </c>
      <c r="K1330" s="83">
        <f>(H1330)/VLOOKUP(D1330,'Dados Base'!$B:$K,6,FALSE)</f>
        <v>7.0552030697921815</v>
      </c>
      <c r="L1330" s="88">
        <f t="shared" si="52"/>
        <v>60.635433494884218</v>
      </c>
      <c r="M1330" s="85" t="s">
        <v>702</v>
      </c>
      <c r="N1330" s="92">
        <v>0.72199999999999998</v>
      </c>
      <c r="O1330" s="91">
        <v>23</v>
      </c>
      <c r="P1330" s="91">
        <v>21951</v>
      </c>
      <c r="Q1330" s="91">
        <v>0</v>
      </c>
      <c r="R1330" s="91">
        <v>0</v>
      </c>
      <c r="S1330" s="91">
        <v>2</v>
      </c>
      <c r="T1330" s="87" t="s">
        <v>691</v>
      </c>
      <c r="U1330" s="91">
        <v>8</v>
      </c>
      <c r="V1330" s="91">
        <v>6</v>
      </c>
      <c r="W1330" s="93">
        <v>0</v>
      </c>
      <c r="X1330" s="47">
        <v>2.7405257812500002E-3</v>
      </c>
      <c r="Y1330" s="21">
        <v>0.75</v>
      </c>
      <c r="Z1330" s="21">
        <v>45</v>
      </c>
      <c r="AA1330" s="21">
        <v>13</v>
      </c>
      <c r="AB1330" s="21">
        <v>0</v>
      </c>
      <c r="AC1330" s="21">
        <v>0</v>
      </c>
      <c r="AD1330" s="153">
        <f>VLOOKUP(D1330,'Dados Base'!$B:$K,9,FALSE)*31536000/VLOOKUP($F1330,F:H,MATCH(H1329,F1329:AF1329,0),FALSE)</f>
        <v>32266.235864297254</v>
      </c>
      <c r="AE1330" s="153">
        <f>VLOOKUP(D1330,'Dados Base'!$B:$K,10,FALSE)*31536000/VLOOKUP($F1330,F:H,MATCH(H1329,F1329:AF1329,0),FALSE)</f>
        <v>4075.735056542811</v>
      </c>
      <c r="AF1330" s="14">
        <v>56.67</v>
      </c>
      <c r="AG1330" s="15">
        <v>88.73</v>
      </c>
      <c r="AH1330" s="14">
        <v>55.56</v>
      </c>
      <c r="AI1330" s="14">
        <v>8.93</v>
      </c>
      <c r="AJ1330" s="16">
        <v>99.44</v>
      </c>
      <c r="AK1330" s="72">
        <f>(SUMIFS('Banco de Indicadores Mun. (2)'!I:I,'Banco de Indicadores Mun. (2)'!B:B,'Banco de Indicadores - Mun. (1)'!B1330,'Banco de Indicadores Mun. (2)'!A:A,'Banco de Indicadores - Mun. (1)'!A1330) / VLOOKUP(D1330,'Dados Base'!$B:$K,8,FALSE)) * 100</f>
        <v>2.9701012658227843</v>
      </c>
      <c r="AL1330" s="72">
        <f>(SUMIFS('Banco de Indicadores Mun. (2)'!I:I,'Banco de Indicadores Mun. (2)'!B:B,'Banco de Indicadores - Mun. (1)'!B1330,'Banco de Indicadores Mun. (2)'!A:A,'Banco de Indicadores - Mun. (1)'!A1330) / VLOOKUP(D1330,'Dados Base'!$B:$K,9,FALSE)) * 100</f>
        <v>1.2349368421052629</v>
      </c>
      <c r="AM1330" s="72">
        <f>(SUMIFS('Banco de Indicadores Mun. (2)'!J:J,'Banco de Indicadores Mun. (2)'!B:B,'Banco de Indicadores - Mun. (1)'!B1330,'Banco de Indicadores Mun. (2)'!A:A,'Banco de Indicadores - Mun. (1)'!A1330) / VLOOKUP(D1330,'Dados Base'!$B:$K,7,FALSE)) * 100</f>
        <v>3.7126545454545448</v>
      </c>
      <c r="AN1330" s="72">
        <f>(SUMIFS('Banco de Indicadores Mun. (2)'!K:K,'Banco de Indicadores Mun. (2)'!B:B,'Banco de Indicadores - Mun. (1)'!B1330,'Banco de Indicadores Mun. (2)'!A:A,'Banco de Indicadores - Mun. (1)'!A1330) / VLOOKUP(D1330,'Dados Base'!$B:$K,10,FALSE)) * 100</f>
        <v>1.2684166666666665</v>
      </c>
      <c r="AO1330" s="21">
        <v>0</v>
      </c>
      <c r="AP1330" s="125">
        <v>0</v>
      </c>
      <c r="AQ1330" s="5">
        <v>0</v>
      </c>
      <c r="AR1330" s="21">
        <v>7.2</v>
      </c>
      <c r="AS1330" s="20">
        <v>99</v>
      </c>
      <c r="AT1330" s="20">
        <v>99</v>
      </c>
      <c r="AU1330" s="20">
        <v>77.586206896551715</v>
      </c>
      <c r="AV1330" s="20">
        <v>8.07</v>
      </c>
      <c r="AW1330" s="21">
        <v>0</v>
      </c>
      <c r="AX1330" s="21">
        <v>0</v>
      </c>
      <c r="AY1330" s="116">
        <v>107.26868975489592</v>
      </c>
    </row>
    <row r="1331" spans="1:51" ht="15" x14ac:dyDescent="0.25">
      <c r="A1331" s="144">
        <v>2015</v>
      </c>
      <c r="B1331" s="77" t="s">
        <v>41</v>
      </c>
      <c r="C1331" s="78">
        <v>13</v>
      </c>
      <c r="D1331" s="77">
        <v>3503406</v>
      </c>
      <c r="E1331" s="78">
        <v>350340613</v>
      </c>
      <c r="F1331" s="78" t="str">
        <f t="shared" si="51"/>
        <v>3503406132015</v>
      </c>
      <c r="G1331" s="89">
        <v>0.59321592735708251</v>
      </c>
      <c r="H1331" s="80">
        <f t="shared" si="50"/>
        <v>8027</v>
      </c>
      <c r="I1331" s="90">
        <v>6540</v>
      </c>
      <c r="J1331" s="91">
        <v>1487</v>
      </c>
      <c r="K1331" s="83">
        <f>(H1331)/VLOOKUP(D1331,'Dados Base'!$B:$K,6,FALSE)</f>
        <v>15.848915039390288</v>
      </c>
      <c r="L1331" s="88">
        <f t="shared" si="52"/>
        <v>81.475021801420212</v>
      </c>
      <c r="M1331" s="85" t="s">
        <v>702</v>
      </c>
      <c r="N1331" s="92">
        <v>0.74399999999999999</v>
      </c>
      <c r="O1331" s="91">
        <v>173</v>
      </c>
      <c r="P1331" s="91">
        <v>38026</v>
      </c>
      <c r="Q1331" s="91">
        <v>3277035</v>
      </c>
      <c r="R1331" s="91">
        <v>10050</v>
      </c>
      <c r="S1331" s="91">
        <v>31</v>
      </c>
      <c r="T1331" s="87" t="s">
        <v>691</v>
      </c>
      <c r="U1331" s="91">
        <v>54</v>
      </c>
      <c r="V1331" s="91">
        <v>56</v>
      </c>
      <c r="W1331" s="93">
        <v>12.53</v>
      </c>
      <c r="X1331" s="47">
        <v>1.4377527604166669E-2</v>
      </c>
      <c r="Y1331" s="21">
        <v>4.5999999999999996</v>
      </c>
      <c r="Z1331" s="21">
        <v>256</v>
      </c>
      <c r="AA1331" s="21">
        <v>99</v>
      </c>
      <c r="AB1331" s="21">
        <v>0</v>
      </c>
      <c r="AC1331" s="21">
        <v>0</v>
      </c>
      <c r="AD1331" s="153">
        <f>VLOOKUP(D1331,'Dados Base'!$B:$K,9,FALSE)*31536000/VLOOKUP($F1331,F:H,MATCH(H1330,F1330:AF1330,0),FALSE)</f>
        <v>16382.847888376729</v>
      </c>
      <c r="AE1331" s="153">
        <f>VLOOKUP(D1331,'Dados Base'!$B:$K,10,FALSE)*31536000/VLOOKUP($F1331,F:H,MATCH(H1330,F1330:AF1330,0),FALSE)</f>
        <v>1689.3584153481995</v>
      </c>
      <c r="AF1331" s="14">
        <v>68.78</v>
      </c>
      <c r="AG1331" s="15">
        <v>78.77</v>
      </c>
      <c r="AH1331" s="14">
        <v>61.38</v>
      </c>
      <c r="AI1331" s="14">
        <v>27</v>
      </c>
      <c r="AJ1331" s="16">
        <v>87.32</v>
      </c>
      <c r="AK1331" s="72">
        <f>(SUMIFS('Banco de Indicadores Mun. (2)'!I:I,'Banco de Indicadores Mun. (2)'!B:B,'Banco de Indicadores - Mun. (1)'!B1331,'Banco de Indicadores Mun. (2)'!A:A,'Banco de Indicadores - Mun. (1)'!A1331) / VLOOKUP(D1331,'Dados Base'!$B:$K,8,FALSE)) * 100</f>
        <v>5.2565069767441877</v>
      </c>
      <c r="AL1331" s="72">
        <f>(SUMIFS('Banco de Indicadores Mun. (2)'!I:I,'Banco de Indicadores Mun. (2)'!B:B,'Banco de Indicadores - Mun. (1)'!B1331,'Banco de Indicadores Mun. (2)'!A:A,'Banco de Indicadores - Mun. (1)'!A1331) / VLOOKUP(D1331,'Dados Base'!$B:$K,9,FALSE)) * 100</f>
        <v>2.7101894484412479</v>
      </c>
      <c r="AM1331" s="72">
        <f>(SUMIFS('Banco de Indicadores Mun. (2)'!J:J,'Banco de Indicadores Mun. (2)'!B:B,'Banco de Indicadores - Mun. (1)'!B1331,'Banco de Indicadores Mun. (2)'!A:A,'Banco de Indicadores - Mun. (1)'!A1331) / VLOOKUP(D1331,'Dados Base'!$B:$K,7,FALSE)) * 100</f>
        <v>5.258575581395351</v>
      </c>
      <c r="AN1331" s="72">
        <f>(SUMIFS('Banco de Indicadores Mun. (2)'!K:K,'Banco de Indicadores Mun. (2)'!B:B,'Banco de Indicadores - Mun. (1)'!B1331,'Banco de Indicadores Mun. (2)'!A:A,'Banco de Indicadores - Mun. (1)'!A1331) / VLOOKUP(D1331,'Dados Base'!$B:$K,10,FALSE)) * 100</f>
        <v>5.2482325581395362</v>
      </c>
      <c r="AO1331" s="21">
        <v>0</v>
      </c>
      <c r="AP1331" s="125">
        <v>0</v>
      </c>
      <c r="AQ1331" s="5">
        <v>0</v>
      </c>
      <c r="AR1331" s="21">
        <v>7.1</v>
      </c>
      <c r="AS1331" s="20">
        <v>88</v>
      </c>
      <c r="AT1331" s="20">
        <v>87.999999999999986</v>
      </c>
      <c r="AU1331" s="20">
        <v>72.112676056338032</v>
      </c>
      <c r="AV1331" s="20">
        <v>7.81</v>
      </c>
      <c r="AW1331" s="21">
        <v>0</v>
      </c>
      <c r="AX1331" s="21">
        <v>0</v>
      </c>
      <c r="AY1331" s="116">
        <v>108.33274570341382</v>
      </c>
    </row>
    <row r="1332" spans="1:51" ht="15" x14ac:dyDescent="0.25">
      <c r="A1332" s="144">
        <v>2015</v>
      </c>
      <c r="B1332" s="77" t="s">
        <v>42</v>
      </c>
      <c r="C1332" s="78">
        <v>2</v>
      </c>
      <c r="D1332" s="77">
        <v>3503505</v>
      </c>
      <c r="E1332" s="78">
        <v>35035052</v>
      </c>
      <c r="F1332" s="78" t="str">
        <f t="shared" si="51"/>
        <v>350350522015</v>
      </c>
      <c r="G1332" s="89">
        <v>0.23202259448538154</v>
      </c>
      <c r="H1332" s="80">
        <f t="shared" si="50"/>
        <v>3754</v>
      </c>
      <c r="I1332" s="90">
        <v>2517</v>
      </c>
      <c r="J1332" s="91">
        <v>1237</v>
      </c>
      <c r="K1332" s="83">
        <f>(H1332)/VLOOKUP(D1332,'Dados Base'!$B:$K,6,FALSE)</f>
        <v>12.245164236552826</v>
      </c>
      <c r="L1332" s="88">
        <f t="shared" si="52"/>
        <v>67.048481619605752</v>
      </c>
      <c r="M1332" s="85" t="s">
        <v>702</v>
      </c>
      <c r="N1332" s="92">
        <v>0.69699999999999995</v>
      </c>
      <c r="O1332" s="91">
        <v>49</v>
      </c>
      <c r="P1332" s="91">
        <v>16000</v>
      </c>
      <c r="Q1332" s="91">
        <v>0</v>
      </c>
      <c r="R1332" s="91">
        <v>0</v>
      </c>
      <c r="S1332" s="91">
        <v>1</v>
      </c>
      <c r="T1332" s="87" t="s">
        <v>691</v>
      </c>
      <c r="U1332" s="91">
        <v>15</v>
      </c>
      <c r="V1332" s="91">
        <v>14</v>
      </c>
      <c r="W1332" s="93">
        <v>1.05</v>
      </c>
      <c r="X1332" s="47">
        <v>9.2070720390621235E-3</v>
      </c>
      <c r="Y1332" s="21">
        <v>1.81</v>
      </c>
      <c r="Z1332" s="21">
        <v>0</v>
      </c>
      <c r="AA1332" s="21">
        <v>140</v>
      </c>
      <c r="AB1332" s="21">
        <v>0</v>
      </c>
      <c r="AC1332" s="21">
        <v>0</v>
      </c>
      <c r="AD1332" s="153">
        <f>VLOOKUP(D1332,'Dados Base'!$B:$K,9,FALSE)*31536000/VLOOKUP($F1332,F:H,MATCH(H1331,F1331:AF1331,0),FALSE)</f>
        <v>37970.88971763452</v>
      </c>
      <c r="AE1332" s="153">
        <f>VLOOKUP(D1332,'Dados Base'!$B:$K,10,FALSE)*31536000/VLOOKUP($F1332,F:H,MATCH(H1331,F1331:AF1331,0),FALSE)</f>
        <v>3864.2940863079375</v>
      </c>
      <c r="AF1332" s="14" t="s">
        <v>692</v>
      </c>
      <c r="AG1332" s="15">
        <v>67.040000000000006</v>
      </c>
      <c r="AH1332" s="14" t="s">
        <v>692</v>
      </c>
      <c r="AI1332" s="14" t="s">
        <v>692</v>
      </c>
      <c r="AJ1332" s="16" t="s">
        <v>692</v>
      </c>
      <c r="AK1332" s="72">
        <f>(SUMIFS('Banco de Indicadores Mun. (2)'!I:I,'Banco de Indicadores Mun. (2)'!B:B,'Banco de Indicadores - Mun. (1)'!B1332,'Banco de Indicadores Mun. (2)'!A:A,'Banco de Indicadores - Mun. (1)'!A1332) / VLOOKUP(D1332,'Dados Base'!$B:$K,8,FALSE)) * 100</f>
        <v>0.70919897959183675</v>
      </c>
      <c r="AL1332" s="72">
        <f>(SUMIFS('Banco de Indicadores Mun. (2)'!I:I,'Banco de Indicadores Mun. (2)'!B:B,'Banco de Indicadores - Mun. (1)'!B1332,'Banco de Indicadores Mun. (2)'!A:A,'Banco de Indicadores - Mun. (1)'!A1332) / VLOOKUP(D1332,'Dados Base'!$B:$K,9,FALSE)) * 100</f>
        <v>0.30752876106194693</v>
      </c>
      <c r="AM1332" s="72">
        <f>(SUMIFS('Banco de Indicadores Mun. (2)'!J:J,'Banco de Indicadores Mun. (2)'!B:B,'Banco de Indicadores - Mun. (1)'!B1332,'Banco de Indicadores Mun. (2)'!A:A,'Banco de Indicadores - Mun. (1)'!A1332) / VLOOKUP(D1332,'Dados Base'!$B:$K,7,FALSE)) * 100</f>
        <v>0.92668666666666666</v>
      </c>
      <c r="AN1332" s="72">
        <f>(SUMIFS('Banco de Indicadores Mun. (2)'!K:K,'Banco de Indicadores Mun. (2)'!B:B,'Banco de Indicadores - Mun. (1)'!B1332,'Banco de Indicadores Mun. (2)'!A:A,'Banco de Indicadores - Mun. (1)'!A1332) / VLOOKUP(D1332,'Dados Base'!$B:$K,10,FALSE)) * 100</f>
        <v>0</v>
      </c>
      <c r="AO1332" s="21">
        <v>0</v>
      </c>
      <c r="AP1332" s="125">
        <v>0</v>
      </c>
      <c r="AQ1332" s="5">
        <v>0</v>
      </c>
      <c r="AR1332" s="21">
        <v>8</v>
      </c>
      <c r="AS1332" s="20">
        <v>90</v>
      </c>
      <c r="AT1332" s="20">
        <v>0</v>
      </c>
      <c r="AU1332" s="20">
        <v>0</v>
      </c>
      <c r="AV1332" s="20">
        <v>1.35</v>
      </c>
      <c r="AW1332" s="21">
        <v>0</v>
      </c>
      <c r="AX1332" s="21">
        <v>0</v>
      </c>
      <c r="AY1332" s="116">
        <v>0</v>
      </c>
    </row>
    <row r="1333" spans="1:51" ht="15" x14ac:dyDescent="0.25">
      <c r="A1333" s="144">
        <v>2015</v>
      </c>
      <c r="B1333" s="77" t="s">
        <v>43</v>
      </c>
      <c r="C1333" s="78">
        <v>13</v>
      </c>
      <c r="D1333" s="77">
        <v>3503604</v>
      </c>
      <c r="E1333" s="78">
        <v>350360413</v>
      </c>
      <c r="F1333" s="78" t="str">
        <f t="shared" si="51"/>
        <v>3503604132015</v>
      </c>
      <c r="G1333" s="89">
        <v>0.17291737521163419</v>
      </c>
      <c r="H1333" s="80">
        <f t="shared" si="50"/>
        <v>10684</v>
      </c>
      <c r="I1333" s="90">
        <v>9720</v>
      </c>
      <c r="J1333" s="91">
        <v>964</v>
      </c>
      <c r="K1333" s="83">
        <f>(H1333)/VLOOKUP(D1333,'Dados Base'!$B:$K,6,FALSE)</f>
        <v>124.30482838859801</v>
      </c>
      <c r="L1333" s="88">
        <f t="shared" si="52"/>
        <v>90.977162111568703</v>
      </c>
      <c r="M1333" s="85" t="s">
        <v>702</v>
      </c>
      <c r="N1333" s="92">
        <v>0.69499999999999995</v>
      </c>
      <c r="O1333" s="91">
        <v>16</v>
      </c>
      <c r="P1333" s="91">
        <v>0</v>
      </c>
      <c r="Q1333" s="91">
        <v>0</v>
      </c>
      <c r="R1333" s="91">
        <v>0</v>
      </c>
      <c r="S1333" s="91">
        <v>4</v>
      </c>
      <c r="T1333" s="87" t="s">
        <v>691</v>
      </c>
      <c r="U1333" s="91">
        <v>74</v>
      </c>
      <c r="V1333" s="91">
        <v>52</v>
      </c>
      <c r="W1333" s="93">
        <v>0</v>
      </c>
      <c r="X1333" s="47">
        <v>3.0752706888888891E-2</v>
      </c>
      <c r="Y1333" s="21">
        <v>6.87</v>
      </c>
      <c r="Z1333" s="21">
        <v>446</v>
      </c>
      <c r="AA1333" s="21">
        <v>84</v>
      </c>
      <c r="AB1333" s="21">
        <v>1</v>
      </c>
      <c r="AC1333" s="21">
        <v>0</v>
      </c>
      <c r="AD1333" s="153">
        <f>VLOOKUP(D1333,'Dados Base'!$B:$K,9,FALSE)*31536000/VLOOKUP($F1333,F:H,MATCH(H1332,F1332:AF1332,0),FALSE)</f>
        <v>2184.2605765630851</v>
      </c>
      <c r="AE1333" s="153">
        <f>VLOOKUP(D1333,'Dados Base'!$B:$K,10,FALSE)*31536000/VLOOKUP($F1333,F:H,MATCH(H1332,F1332:AF1332,0),FALSE)</f>
        <v>236.13627854736058</v>
      </c>
      <c r="AF1333" s="14">
        <v>94.56</v>
      </c>
      <c r="AG1333" s="15" t="s">
        <v>692</v>
      </c>
      <c r="AH1333" s="14">
        <v>94.33</v>
      </c>
      <c r="AI1333" s="14">
        <v>18.34</v>
      </c>
      <c r="AJ1333" s="16">
        <v>100</v>
      </c>
      <c r="AK1333" s="72">
        <f>(SUMIFS('Banco de Indicadores Mun. (2)'!I:I,'Banco de Indicadores Mun. (2)'!B:B,'Banco de Indicadores - Mun. (1)'!B1333,'Banco de Indicadores Mun. (2)'!A:A,'Banco de Indicadores - Mun. (1)'!A1333) / VLOOKUP(D1333,'Dados Base'!$B:$K,8,FALSE)) * 100</f>
        <v>7.4951052631578943</v>
      </c>
      <c r="AL1333" s="72">
        <f>(SUMIFS('Banco de Indicadores Mun. (2)'!I:I,'Banco de Indicadores Mun. (2)'!B:B,'Banco de Indicadores - Mun. (1)'!B1333,'Banco de Indicadores Mun. (2)'!A:A,'Banco de Indicadores - Mun. (1)'!A1333) / VLOOKUP(D1333,'Dados Base'!$B:$K,9,FALSE)) * 100</f>
        <v>3.8488378378378383</v>
      </c>
      <c r="AM1333" s="72">
        <f>(SUMIFS('Banco de Indicadores Mun. (2)'!J:J,'Banco de Indicadores Mun. (2)'!B:B,'Banco de Indicadores - Mun. (1)'!B1333,'Banco de Indicadores Mun. (2)'!A:A,'Banco de Indicadores - Mun. (1)'!A1333) / VLOOKUP(D1333,'Dados Base'!$B:$K,7,FALSE)) * 100</f>
        <v>0</v>
      </c>
      <c r="AN1333" s="72">
        <f>(SUMIFS('Banco de Indicadores Mun. (2)'!K:K,'Banco de Indicadores Mun. (2)'!B:B,'Banco de Indicadores - Mun. (1)'!B1333,'Banco de Indicadores Mun. (2)'!A:A,'Banco de Indicadores - Mun. (1)'!A1333) / VLOOKUP(D1333,'Dados Base'!$B:$K,10,FALSE)) * 100</f>
        <v>35.601749999999996</v>
      </c>
      <c r="AO1333" s="21">
        <v>0</v>
      </c>
      <c r="AP1333" s="125">
        <v>0</v>
      </c>
      <c r="AQ1333" s="5">
        <v>0</v>
      </c>
      <c r="AR1333" s="21">
        <v>6.6</v>
      </c>
      <c r="AS1333" s="20">
        <v>99</v>
      </c>
      <c r="AT1333" s="20">
        <v>99.000000000000014</v>
      </c>
      <c r="AU1333" s="20">
        <v>84.15094339622641</v>
      </c>
      <c r="AV1333" s="20">
        <v>9.99</v>
      </c>
      <c r="AW1333" s="21">
        <v>0</v>
      </c>
      <c r="AX1333" s="21">
        <v>0</v>
      </c>
      <c r="AY1333" s="116">
        <v>100.96746417382401</v>
      </c>
    </row>
    <row r="1334" spans="1:51" ht="15" x14ac:dyDescent="0.25">
      <c r="A1334" s="144">
        <v>2015</v>
      </c>
      <c r="B1334" s="77" t="s">
        <v>44</v>
      </c>
      <c r="C1334" s="78">
        <v>15</v>
      </c>
      <c r="D1334" s="77">
        <v>3503703</v>
      </c>
      <c r="E1334" s="78">
        <v>350370315</v>
      </c>
      <c r="F1334" s="78" t="str">
        <f t="shared" si="51"/>
        <v>3503703152015</v>
      </c>
      <c r="G1334" s="89">
        <v>1.1179334348572656</v>
      </c>
      <c r="H1334" s="80">
        <f t="shared" si="50"/>
        <v>8953</v>
      </c>
      <c r="I1334" s="90">
        <v>8478</v>
      </c>
      <c r="J1334" s="91">
        <v>475</v>
      </c>
      <c r="K1334" s="83">
        <f>(H1334)/VLOOKUP(D1334,'Dados Base'!$B:$K,6,FALSE)</f>
        <v>67.260160769288547</v>
      </c>
      <c r="L1334" s="88">
        <f t="shared" si="52"/>
        <v>94.694515804758183</v>
      </c>
      <c r="M1334" s="85" t="s">
        <v>702</v>
      </c>
      <c r="N1334" s="92">
        <v>0.73299999999999998</v>
      </c>
      <c r="O1334" s="91">
        <v>35</v>
      </c>
      <c r="P1334" s="91">
        <v>1200</v>
      </c>
      <c r="Q1334" s="91">
        <v>0</v>
      </c>
      <c r="R1334" s="91">
        <v>0</v>
      </c>
      <c r="S1334" s="91">
        <v>15</v>
      </c>
      <c r="T1334" s="87" t="s">
        <v>691</v>
      </c>
      <c r="U1334" s="91">
        <v>70</v>
      </c>
      <c r="V1334" s="91">
        <v>48</v>
      </c>
      <c r="W1334" s="93">
        <v>0</v>
      </c>
      <c r="X1334" s="47">
        <v>2.1360699404650695E-2</v>
      </c>
      <c r="Y1334" s="21">
        <v>6.15</v>
      </c>
      <c r="Z1334" s="21">
        <v>0</v>
      </c>
      <c r="AA1334" s="21">
        <v>474</v>
      </c>
      <c r="AB1334" s="21">
        <v>2</v>
      </c>
      <c r="AC1334" s="21">
        <v>0</v>
      </c>
      <c r="AD1334" s="153">
        <f>VLOOKUP(D1334,'Dados Base'!$B:$K,9,FALSE)*31536000/VLOOKUP($F1334,F:H,MATCH(H1333,F1333:AF1333,0),FALSE)</f>
        <v>3592.8426225846083</v>
      </c>
      <c r="AE1334" s="153">
        <f>VLOOKUP(D1334,'Dados Base'!$B:$K,10,FALSE)*31536000/VLOOKUP($F1334,F:H,MATCH(H1333,F1333:AF1333,0),FALSE)</f>
        <v>422.6873673628952</v>
      </c>
      <c r="AF1334" s="14" t="s">
        <v>692</v>
      </c>
      <c r="AG1334" s="15" t="s">
        <v>692</v>
      </c>
      <c r="AH1334" s="14" t="s">
        <v>692</v>
      </c>
      <c r="AI1334" s="14" t="s">
        <v>692</v>
      </c>
      <c r="AJ1334" s="16" t="s">
        <v>692</v>
      </c>
      <c r="AK1334" s="72">
        <f>(SUMIFS('Banco de Indicadores Mun. (2)'!I:I,'Banco de Indicadores Mun. (2)'!B:B,'Banco de Indicadores - Mun. (1)'!B1334,'Banco de Indicadores Mun. (2)'!A:A,'Banco de Indicadores - Mun. (1)'!A1334) / VLOOKUP(D1334,'Dados Base'!$B:$K,8,FALSE)) * 100</f>
        <v>200.41015151515148</v>
      </c>
      <c r="AL1334" s="72">
        <f>(SUMIFS('Banco de Indicadores Mun. (2)'!I:I,'Banco de Indicadores Mun. (2)'!B:B,'Banco de Indicadores - Mun. (1)'!B1334,'Banco de Indicadores Mun. (2)'!A:A,'Banco de Indicadores - Mun. (1)'!A1334) / VLOOKUP(D1334,'Dados Base'!$B:$K,9,FALSE)) * 100</f>
        <v>64.83857843137254</v>
      </c>
      <c r="AM1334" s="72">
        <f>(SUMIFS('Banco de Indicadores Mun. (2)'!J:J,'Banco de Indicadores Mun. (2)'!B:B,'Banco de Indicadores - Mun. (1)'!B1334,'Banco de Indicadores Mun. (2)'!A:A,'Banco de Indicadores - Mun. (1)'!A1334) / VLOOKUP(D1334,'Dados Base'!$B:$K,7,FALSE)) * 100</f>
        <v>192.61061904761908</v>
      </c>
      <c r="AN1334" s="72">
        <f>(SUMIFS('Banco de Indicadores Mun. (2)'!K:K,'Banco de Indicadores Mun. (2)'!B:B,'Banco de Indicadores - Mun. (1)'!B1334,'Banco de Indicadores Mun. (2)'!A:A,'Banco de Indicadores - Mun. (1)'!A1334) / VLOOKUP(D1334,'Dados Base'!$B:$K,10,FALSE)) * 100</f>
        <v>214.0593333333332</v>
      </c>
      <c r="AO1334" s="21">
        <v>0</v>
      </c>
      <c r="AP1334" s="125">
        <v>0</v>
      </c>
      <c r="AQ1334" s="5">
        <v>0</v>
      </c>
      <c r="AR1334" s="21">
        <v>9.8000000000000007</v>
      </c>
      <c r="AS1334" s="20">
        <v>100</v>
      </c>
      <c r="AT1334" s="20">
        <v>0</v>
      </c>
      <c r="AU1334" s="20">
        <v>0</v>
      </c>
      <c r="AV1334" s="20">
        <v>1.5</v>
      </c>
      <c r="AW1334" s="21">
        <v>1</v>
      </c>
      <c r="AX1334" s="21">
        <v>0</v>
      </c>
      <c r="AY1334" s="116">
        <v>175.18195675490253</v>
      </c>
    </row>
    <row r="1335" spans="1:51" ht="15" x14ac:dyDescent="0.25">
      <c r="A1335" s="144">
        <v>2015</v>
      </c>
      <c r="B1335" s="77" t="s">
        <v>45</v>
      </c>
      <c r="C1335" s="78">
        <v>5</v>
      </c>
      <c r="D1335" s="77">
        <v>3503802</v>
      </c>
      <c r="E1335" s="78">
        <v>35038025</v>
      </c>
      <c r="F1335" s="78" t="str">
        <f t="shared" si="51"/>
        <v>350380252015</v>
      </c>
      <c r="G1335" s="89">
        <v>2.3844860054202055</v>
      </c>
      <c r="H1335" s="80">
        <f t="shared" si="50"/>
        <v>48899</v>
      </c>
      <c r="I1335" s="90">
        <v>44273</v>
      </c>
      <c r="J1335" s="91">
        <v>4626</v>
      </c>
      <c r="K1335" s="83">
        <f>(H1335)/VLOOKUP(D1335,'Dados Base'!$B:$K,6,FALSE)</f>
        <v>275.09985935302393</v>
      </c>
      <c r="L1335" s="88">
        <f t="shared" si="52"/>
        <v>90.539683838115309</v>
      </c>
      <c r="M1335" s="85" t="s">
        <v>702</v>
      </c>
      <c r="N1335" s="92">
        <v>0.749</v>
      </c>
      <c r="O1335" s="91">
        <v>109</v>
      </c>
      <c r="P1335" s="91">
        <v>4589</v>
      </c>
      <c r="Q1335" s="91">
        <v>2347000</v>
      </c>
      <c r="R1335" s="91">
        <v>2500</v>
      </c>
      <c r="S1335" s="91">
        <v>118</v>
      </c>
      <c r="T1335" s="87" t="s">
        <v>691</v>
      </c>
      <c r="U1335" s="91">
        <v>447</v>
      </c>
      <c r="V1335" s="91">
        <v>387</v>
      </c>
      <c r="W1335" s="93">
        <v>0</v>
      </c>
      <c r="X1335" s="47">
        <v>0.13476666272916668</v>
      </c>
      <c r="Y1335" s="21">
        <v>36.39</v>
      </c>
      <c r="Z1335" s="21">
        <v>0</v>
      </c>
      <c r="AA1335" s="21">
        <v>2453</v>
      </c>
      <c r="AB1335" s="21">
        <v>6</v>
      </c>
      <c r="AC1335" s="21">
        <v>0</v>
      </c>
      <c r="AD1335" s="153">
        <f>VLOOKUP(D1335,'Dados Base'!$B:$K,9,FALSE)*31536000/VLOOKUP($F1335,F:H,MATCH(H1334,F1334:AF1334,0),FALSE)</f>
        <v>1386.5805026687663</v>
      </c>
      <c r="AE1335" s="153">
        <f>VLOOKUP(D1335,'Dados Base'!$B:$K,10,FALSE)*31536000/VLOOKUP($F1335,F:H,MATCH(H1334,F1334:AF1334,0),FALSE)</f>
        <v>187.0271375692754</v>
      </c>
      <c r="AF1335" s="14">
        <v>90.54</v>
      </c>
      <c r="AG1335" s="15">
        <v>100</v>
      </c>
      <c r="AH1335" s="14">
        <v>87.83</v>
      </c>
      <c r="AI1335" s="14">
        <v>40.58</v>
      </c>
      <c r="AJ1335" s="16">
        <v>100</v>
      </c>
      <c r="AK1335" s="72">
        <f>(SUMIFS('Banco de Indicadores Mun. (2)'!I:I,'Banco de Indicadores Mun. (2)'!B:B,'Banco de Indicadores - Mun. (1)'!B1335,'Banco de Indicadores Mun. (2)'!A:A,'Banco de Indicadores - Mun. (1)'!A1335) / VLOOKUP(D1335,'Dados Base'!$B:$K,8,FALSE)) * 100</f>
        <v>28.717036585365857</v>
      </c>
      <c r="AL1335" s="72">
        <f>(SUMIFS('Banco de Indicadores Mun. (2)'!I:I,'Banco de Indicadores Mun. (2)'!B:B,'Banco de Indicadores - Mun. (1)'!B1335,'Banco de Indicadores Mun. (2)'!A:A,'Banco de Indicadores - Mun. (1)'!A1335) / VLOOKUP(D1335,'Dados Base'!$B:$K,9,FALSE)) * 100</f>
        <v>10.952544186046513</v>
      </c>
      <c r="AM1335" s="72">
        <f>(SUMIFS('Banco de Indicadores Mun. (2)'!J:J,'Banco de Indicadores Mun. (2)'!B:B,'Banco de Indicadores - Mun. (1)'!B1335,'Banco de Indicadores Mun. (2)'!A:A,'Banco de Indicadores - Mun. (1)'!A1335) / VLOOKUP(D1335,'Dados Base'!$B:$K,7,FALSE)) * 100</f>
        <v>39.639396226415094</v>
      </c>
      <c r="AN1335" s="72">
        <f>(SUMIFS('Banco de Indicadores Mun. (2)'!K:K,'Banco de Indicadores Mun. (2)'!B:B,'Banco de Indicadores - Mun. (1)'!B1335,'Banco de Indicadores Mun. (2)'!A:A,'Banco de Indicadores - Mun. (1)'!A1335) / VLOOKUP(D1335,'Dados Base'!$B:$K,10,FALSE)) * 100</f>
        <v>8.7554827586206905</v>
      </c>
      <c r="AO1335" s="21">
        <v>0</v>
      </c>
      <c r="AP1335" s="125">
        <v>0</v>
      </c>
      <c r="AQ1335" s="5">
        <v>0</v>
      </c>
      <c r="AR1335" s="21">
        <v>9.8000000000000007</v>
      </c>
      <c r="AS1335" s="20">
        <v>98</v>
      </c>
      <c r="AT1335" s="20">
        <v>0</v>
      </c>
      <c r="AU1335" s="20">
        <v>0</v>
      </c>
      <c r="AV1335" s="20">
        <v>1.47</v>
      </c>
      <c r="AW1335" s="21">
        <v>1</v>
      </c>
      <c r="AX1335" s="21">
        <v>0</v>
      </c>
      <c r="AY1335" s="116">
        <v>100.89610612703717</v>
      </c>
    </row>
    <row r="1336" spans="1:51" ht="15" x14ac:dyDescent="0.25">
      <c r="A1336" s="144">
        <v>2015</v>
      </c>
      <c r="B1336" s="77" t="s">
        <v>46</v>
      </c>
      <c r="C1336" s="78">
        <v>6</v>
      </c>
      <c r="D1336" s="77">
        <v>3503901</v>
      </c>
      <c r="E1336" s="78">
        <v>35039016</v>
      </c>
      <c r="F1336" s="78" t="str">
        <f t="shared" si="51"/>
        <v>350390162015</v>
      </c>
      <c r="G1336" s="89">
        <v>2.0935384123581091</v>
      </c>
      <c r="H1336" s="80">
        <f t="shared" si="50"/>
        <v>82437</v>
      </c>
      <c r="I1336" s="90">
        <v>79273</v>
      </c>
      <c r="J1336" s="91">
        <v>3164</v>
      </c>
      <c r="K1336" s="83">
        <f>(H1336)/VLOOKUP(D1336,'Dados Base'!$B:$K,6,FALSE)</f>
        <v>845.94150846587991</v>
      </c>
      <c r="L1336" s="88">
        <f t="shared" si="52"/>
        <v>96.161917585550185</v>
      </c>
      <c r="M1336" s="85" t="s">
        <v>702</v>
      </c>
      <c r="N1336" s="92">
        <v>0.78400000000000003</v>
      </c>
      <c r="O1336" s="91">
        <v>31</v>
      </c>
      <c r="P1336" s="91">
        <v>530</v>
      </c>
      <c r="Q1336" s="91">
        <v>0</v>
      </c>
      <c r="R1336" s="91">
        <v>0</v>
      </c>
      <c r="S1336" s="91">
        <v>247</v>
      </c>
      <c r="T1336" s="87" t="s">
        <v>691</v>
      </c>
      <c r="U1336" s="91">
        <v>613</v>
      </c>
      <c r="V1336" s="91">
        <v>491</v>
      </c>
      <c r="W1336" s="93">
        <v>0</v>
      </c>
      <c r="X1336" s="47">
        <v>0.25093670138888891</v>
      </c>
      <c r="Y1336" s="21">
        <v>64.5</v>
      </c>
      <c r="Z1336" s="21">
        <v>1868</v>
      </c>
      <c r="AA1336" s="21">
        <v>2484</v>
      </c>
      <c r="AB1336" s="21">
        <v>11</v>
      </c>
      <c r="AC1336" s="21">
        <v>2</v>
      </c>
      <c r="AD1336" s="153">
        <f>VLOOKUP(D1336,'Dados Base'!$B:$K,9,FALSE)*31536000/VLOOKUP($F1336,F:H,MATCH(H1335,F1335:AF1335,0),FALSE)</f>
        <v>562.34360784599153</v>
      </c>
      <c r="AE1336" s="153">
        <f>VLOOKUP(D1336,'Dados Base'!$B:$K,10,FALSE)*31536000/VLOOKUP($F1336,F:H,MATCH(H1335,F1335:AF1335,0),FALSE)</f>
        <v>68.858400960733647</v>
      </c>
      <c r="AF1336" s="14">
        <v>100</v>
      </c>
      <c r="AG1336" s="15">
        <v>96.01</v>
      </c>
      <c r="AH1336" s="14">
        <v>63.05</v>
      </c>
      <c r="AI1336" s="14">
        <v>20.95</v>
      </c>
      <c r="AJ1336" s="16">
        <v>100</v>
      </c>
      <c r="AK1336" s="72">
        <f>(SUMIFS('Banco de Indicadores Mun. (2)'!I:I,'Banco de Indicadores Mun. (2)'!B:B,'Banco de Indicadores - Mun. (1)'!B1336,'Banco de Indicadores Mun. (2)'!A:A,'Banco de Indicadores - Mun. (1)'!A1336) / VLOOKUP(D1336,'Dados Base'!$B:$K,8,FALSE)) * 100</f>
        <v>3.1910333333333347</v>
      </c>
      <c r="AL1336" s="72">
        <f>(SUMIFS('Banco de Indicadores Mun. (2)'!I:I,'Banco de Indicadores Mun. (2)'!B:B,'Banco de Indicadores - Mun. (1)'!B1336,'Banco de Indicadores Mun. (2)'!A:A,'Banco de Indicadores - Mun. (1)'!A1336) / VLOOKUP(D1336,'Dados Base'!$B:$K,9,FALSE)) * 100</f>
        <v>1.3024625850340139</v>
      </c>
      <c r="AM1336" s="72">
        <f>(SUMIFS('Banco de Indicadores Mun. (2)'!J:J,'Banco de Indicadores Mun. (2)'!B:B,'Banco de Indicadores - Mun. (1)'!B1336,'Banco de Indicadores Mun. (2)'!A:A,'Banco de Indicadores - Mun. (1)'!A1336) / VLOOKUP(D1336,'Dados Base'!$B:$K,7,FALSE)) * 100</f>
        <v>1.5686666666666671</v>
      </c>
      <c r="AN1336" s="72">
        <f>(SUMIFS('Banco de Indicadores Mun. (2)'!K:K,'Banco de Indicadores Mun. (2)'!B:B,'Banco de Indicadores - Mun. (1)'!B1336,'Banco de Indicadores Mun. (2)'!A:A,'Banco de Indicadores - Mun. (1)'!A1336) / VLOOKUP(D1336,'Dados Base'!$B:$K,10,FALSE)) * 100</f>
        <v>6.9765555555555583</v>
      </c>
      <c r="AO1336" s="21">
        <v>0</v>
      </c>
      <c r="AP1336" s="125">
        <v>0</v>
      </c>
      <c r="AQ1336" s="5">
        <v>0</v>
      </c>
      <c r="AR1336" s="21">
        <v>9.8000000000000007</v>
      </c>
      <c r="AS1336" s="20">
        <v>59</v>
      </c>
      <c r="AT1336" s="20">
        <v>57.22999999999999</v>
      </c>
      <c r="AU1336" s="20">
        <v>42.922794117647058</v>
      </c>
      <c r="AV1336" s="20">
        <v>5.63</v>
      </c>
      <c r="AW1336" s="21">
        <v>1</v>
      </c>
      <c r="AX1336" s="21">
        <v>2</v>
      </c>
      <c r="AY1336" s="116">
        <v>2.0383596460586868</v>
      </c>
    </row>
    <row r="1337" spans="1:51" ht="15" x14ac:dyDescent="0.25">
      <c r="A1337" s="144">
        <v>2015</v>
      </c>
      <c r="B1337" s="77" t="s">
        <v>47</v>
      </c>
      <c r="C1337" s="78">
        <v>15</v>
      </c>
      <c r="D1337" s="77">
        <v>3503950</v>
      </c>
      <c r="E1337" s="78">
        <v>350395015</v>
      </c>
      <c r="F1337" s="78" t="str">
        <f t="shared" si="51"/>
        <v>3503950152015</v>
      </c>
      <c r="G1337" s="89">
        <v>-0.31366899001985526</v>
      </c>
      <c r="H1337" s="80">
        <f t="shared" si="50"/>
        <v>1786</v>
      </c>
      <c r="I1337" s="90">
        <v>1292</v>
      </c>
      <c r="J1337" s="91">
        <v>494</v>
      </c>
      <c r="K1337" s="83">
        <f>(H1337)/VLOOKUP(D1337,'Dados Base'!$B:$K,6,FALSE)</f>
        <v>25.738579045972042</v>
      </c>
      <c r="L1337" s="88">
        <f t="shared" si="52"/>
        <v>72.340425531914903</v>
      </c>
      <c r="M1337" s="85" t="s">
        <v>702</v>
      </c>
      <c r="N1337" s="92">
        <v>0.73499999999999999</v>
      </c>
      <c r="O1337" s="91">
        <v>16</v>
      </c>
      <c r="P1337" s="91">
        <v>7700</v>
      </c>
      <c r="Q1337" s="91">
        <v>0</v>
      </c>
      <c r="R1337" s="91">
        <v>0</v>
      </c>
      <c r="S1337" s="91">
        <v>2</v>
      </c>
      <c r="T1337" s="87" t="s">
        <v>691</v>
      </c>
      <c r="U1337" s="91">
        <v>7</v>
      </c>
      <c r="V1337" s="91">
        <v>7</v>
      </c>
      <c r="W1337" s="93">
        <v>0</v>
      </c>
      <c r="X1337" s="47">
        <v>3.8557135416666674E-3</v>
      </c>
      <c r="Y1337" s="21">
        <v>0.9</v>
      </c>
      <c r="Z1337" s="21">
        <v>52</v>
      </c>
      <c r="AA1337" s="21">
        <v>17</v>
      </c>
      <c r="AB1337" s="21">
        <v>0</v>
      </c>
      <c r="AC1337" s="21">
        <v>0</v>
      </c>
      <c r="AD1337" s="153">
        <f>VLOOKUP(D1337,'Dados Base'!$B:$K,9,FALSE)*31536000/VLOOKUP($F1337,F:H,MATCH(H1336,F1336:AF1336,0),FALSE)</f>
        <v>9358.3874580067186</v>
      </c>
      <c r="AE1337" s="153">
        <f>VLOOKUP(D1337,'Dados Base'!$B:$K,10,FALSE)*31536000/VLOOKUP($F1337,F:H,MATCH(H1336,F1336:AF1336,0),FALSE)</f>
        <v>1059.4400895856666</v>
      </c>
      <c r="AF1337" s="14">
        <v>82.9</v>
      </c>
      <c r="AG1337" s="15">
        <v>69.48</v>
      </c>
      <c r="AH1337" s="14">
        <v>83.06</v>
      </c>
      <c r="AI1337" s="14">
        <v>15.18</v>
      </c>
      <c r="AJ1337" s="16">
        <v>100</v>
      </c>
      <c r="AK1337" s="72">
        <f>(SUMIFS('Banco de Indicadores Mun. (2)'!I:I,'Banco de Indicadores Mun. (2)'!B:B,'Banco de Indicadores - Mun. (1)'!B1337,'Banco de Indicadores Mun. (2)'!A:A,'Banco de Indicadores - Mun. (1)'!A1337) / VLOOKUP(D1337,'Dados Base'!$B:$K,8,FALSE)) * 100</f>
        <v>12.267176470588236</v>
      </c>
      <c r="AL1337" s="72">
        <f>(SUMIFS('Banco de Indicadores Mun. (2)'!I:I,'Banco de Indicadores Mun. (2)'!B:B,'Banco de Indicadores - Mun. (1)'!B1337,'Banco de Indicadores Mun. (2)'!A:A,'Banco de Indicadores - Mun. (1)'!A1337) / VLOOKUP(D1337,'Dados Base'!$B:$K,9,FALSE)) * 100</f>
        <v>3.934754716981133</v>
      </c>
      <c r="AM1337" s="72">
        <f>(SUMIFS('Banco de Indicadores Mun. (2)'!J:J,'Banco de Indicadores Mun. (2)'!B:B,'Banco de Indicadores - Mun. (1)'!B1337,'Banco de Indicadores Mun. (2)'!A:A,'Banco de Indicadores - Mun. (1)'!A1337) / VLOOKUP(D1337,'Dados Base'!$B:$K,7,FALSE)) * 100</f>
        <v>12.924090909090911</v>
      </c>
      <c r="AN1337" s="72">
        <f>(SUMIFS('Banco de Indicadores Mun. (2)'!K:K,'Banco de Indicadores Mun. (2)'!B:B,'Banco de Indicadores - Mun. (1)'!B1337,'Banco de Indicadores Mun. (2)'!A:A,'Banco de Indicadores - Mun. (1)'!A1337) / VLOOKUP(D1337,'Dados Base'!$B:$K,10,FALSE)) * 100</f>
        <v>11.062833333333332</v>
      </c>
      <c r="AO1337" s="21">
        <v>0</v>
      </c>
      <c r="AP1337" s="125">
        <v>0</v>
      </c>
      <c r="AQ1337" s="5">
        <v>0</v>
      </c>
      <c r="AR1337" s="21">
        <v>9</v>
      </c>
      <c r="AS1337" s="20">
        <v>100</v>
      </c>
      <c r="AT1337" s="20">
        <v>100</v>
      </c>
      <c r="AU1337" s="20">
        <v>75.362318840579718</v>
      </c>
      <c r="AV1337" s="20">
        <v>8.44</v>
      </c>
      <c r="AW1337" s="21">
        <v>0</v>
      </c>
      <c r="AX1337" s="21">
        <v>0</v>
      </c>
      <c r="AY1337" s="116">
        <v>123.22340624862072</v>
      </c>
    </row>
    <row r="1338" spans="1:51" ht="15" x14ac:dyDescent="0.25">
      <c r="A1338" s="144">
        <v>2015</v>
      </c>
      <c r="B1338" s="77" t="s">
        <v>48</v>
      </c>
      <c r="C1338" s="78">
        <v>17</v>
      </c>
      <c r="D1338" s="77">
        <v>3504008</v>
      </c>
      <c r="E1338" s="78">
        <v>350400817</v>
      </c>
      <c r="F1338" s="78" t="str">
        <f t="shared" si="51"/>
        <v>3504008172015</v>
      </c>
      <c r="G1338" s="89">
        <v>0.766057202287862</v>
      </c>
      <c r="H1338" s="80">
        <f t="shared" si="50"/>
        <v>98415</v>
      </c>
      <c r="I1338" s="90">
        <v>94119</v>
      </c>
      <c r="J1338" s="91">
        <v>4296</v>
      </c>
      <c r="K1338" s="83">
        <f>(H1338)/VLOOKUP(D1338,'Dados Base'!$B:$K,6,FALSE)</f>
        <v>213.15327803166491</v>
      </c>
      <c r="L1338" s="88">
        <f t="shared" si="52"/>
        <v>95.634811766499013</v>
      </c>
      <c r="M1338" s="85" t="s">
        <v>702</v>
      </c>
      <c r="N1338" s="92">
        <v>0.80500000000000005</v>
      </c>
      <c r="O1338" s="91">
        <v>108</v>
      </c>
      <c r="P1338" s="91">
        <v>22025</v>
      </c>
      <c r="Q1338" s="91">
        <v>0</v>
      </c>
      <c r="R1338" s="91">
        <v>250</v>
      </c>
      <c r="S1338" s="91">
        <v>165</v>
      </c>
      <c r="T1338" s="87" t="s">
        <v>691</v>
      </c>
      <c r="U1338" s="91">
        <v>1447</v>
      </c>
      <c r="V1338" s="91">
        <v>1145</v>
      </c>
      <c r="W1338" s="93">
        <v>0</v>
      </c>
      <c r="X1338" s="47">
        <v>0.29073602109375002</v>
      </c>
      <c r="Y1338" s="21">
        <v>77.73</v>
      </c>
      <c r="Z1338" s="21">
        <v>4208</v>
      </c>
      <c r="AA1338" s="21">
        <v>1039</v>
      </c>
      <c r="AB1338" s="21">
        <v>3</v>
      </c>
      <c r="AC1338" s="21">
        <v>0</v>
      </c>
      <c r="AD1338" s="153">
        <f>VLOOKUP(D1338,'Dados Base'!$B:$K,9,FALSE)*31536000/VLOOKUP($F1338,F:H,MATCH(H1337,F1337:AF1337,0),FALSE)</f>
        <v>1358.6611796982168</v>
      </c>
      <c r="AE1338" s="153">
        <f>VLOOKUP(D1338,'Dados Base'!$B:$K,10,FALSE)*31536000/VLOOKUP($F1338,F:H,MATCH(H1337,F1337:AF1337,0),FALSE)</f>
        <v>147.40192043895755</v>
      </c>
      <c r="AF1338" s="14">
        <v>97.05</v>
      </c>
      <c r="AG1338" s="15">
        <v>95.63</v>
      </c>
      <c r="AH1338" s="14">
        <v>96.74</v>
      </c>
      <c r="AI1338" s="14">
        <v>25.92</v>
      </c>
      <c r="AJ1338" s="16">
        <v>100</v>
      </c>
      <c r="AK1338" s="72">
        <f>(SUMIFS('Banco de Indicadores Mun. (2)'!I:I,'Banco de Indicadores Mun. (2)'!B:B,'Banco de Indicadores - Mun. (1)'!B1338,'Banco de Indicadores Mun. (2)'!A:A,'Banco de Indicadores - Mun. (1)'!A1338) / VLOOKUP(D1338,'Dados Base'!$B:$K,8,FALSE)) * 100</f>
        <v>14.97066071428571</v>
      </c>
      <c r="AL1338" s="72">
        <f>(SUMIFS('Banco de Indicadores Mun. (2)'!I:I,'Banco de Indicadores Mun. (2)'!B:B,'Banco de Indicadores - Mun. (1)'!B1338,'Banco de Indicadores Mun. (2)'!A:A,'Banco de Indicadores - Mun. (1)'!A1338) / VLOOKUP(D1338,'Dados Base'!$B:$K,9,FALSE)) * 100</f>
        <v>7.9090283018867904</v>
      </c>
      <c r="AM1338" s="72">
        <f>(SUMIFS('Banco de Indicadores Mun. (2)'!J:J,'Banco de Indicadores Mun. (2)'!B:B,'Banco de Indicadores - Mun. (1)'!B1338,'Banco de Indicadores Mun. (2)'!A:A,'Banco de Indicadores - Mun. (1)'!A1338) / VLOOKUP(D1338,'Dados Base'!$B:$K,7,FALSE)) * 100</f>
        <v>15.870775280898874</v>
      </c>
      <c r="AN1338" s="72">
        <f>(SUMIFS('Banco de Indicadores Mun. (2)'!K:K,'Banco de Indicadores Mun. (2)'!B:B,'Banco de Indicadores - Mun. (1)'!B1338,'Banco de Indicadores Mun. (2)'!A:A,'Banco de Indicadores - Mun. (1)'!A1338) / VLOOKUP(D1338,'Dados Base'!$B:$K,10,FALSE)) * 100</f>
        <v>11.487608695652169</v>
      </c>
      <c r="AO1338" s="21">
        <v>0</v>
      </c>
      <c r="AP1338" s="125">
        <v>0</v>
      </c>
      <c r="AQ1338" s="5">
        <v>0</v>
      </c>
      <c r="AR1338" s="21">
        <v>9.4</v>
      </c>
      <c r="AS1338" s="20">
        <v>99</v>
      </c>
      <c r="AT1338" s="20">
        <v>99</v>
      </c>
      <c r="AU1338" s="20">
        <v>80.198208500095291</v>
      </c>
      <c r="AV1338" s="20">
        <v>9.7899999999999991</v>
      </c>
      <c r="AW1338" s="21">
        <v>1</v>
      </c>
      <c r="AX1338" s="21">
        <v>0</v>
      </c>
      <c r="AY1338" s="116">
        <v>156.53724145743635</v>
      </c>
    </row>
    <row r="1339" spans="1:51" ht="15" x14ac:dyDescent="0.25">
      <c r="A1339" s="144">
        <v>2015</v>
      </c>
      <c r="B1339" s="77" t="s">
        <v>49</v>
      </c>
      <c r="C1339" s="78">
        <v>5</v>
      </c>
      <c r="D1339" s="77">
        <v>3504107</v>
      </c>
      <c r="E1339" s="78">
        <v>35041075</v>
      </c>
      <c r="F1339" s="78" t="str">
        <f t="shared" si="51"/>
        <v>350410752015</v>
      </c>
      <c r="G1339" s="89">
        <v>1.1229948305412574</v>
      </c>
      <c r="H1339" s="80">
        <f t="shared" si="50"/>
        <v>133442</v>
      </c>
      <c r="I1339" s="90">
        <v>123405</v>
      </c>
      <c r="J1339" s="91">
        <v>10037</v>
      </c>
      <c r="K1339" s="83">
        <f>(H1339)/VLOOKUP(D1339,'Dados Base'!$B:$K,6,FALSE)</f>
        <v>279.10897301819699</v>
      </c>
      <c r="L1339" s="88">
        <f t="shared" si="52"/>
        <v>92.478380120202033</v>
      </c>
      <c r="M1339" s="85" t="s">
        <v>702</v>
      </c>
      <c r="N1339" s="92">
        <v>0.76500000000000001</v>
      </c>
      <c r="O1339" s="91">
        <v>395</v>
      </c>
      <c r="P1339" s="91">
        <v>13500</v>
      </c>
      <c r="Q1339" s="91">
        <v>250000</v>
      </c>
      <c r="R1339" s="91">
        <v>0</v>
      </c>
      <c r="S1339" s="91">
        <v>429</v>
      </c>
      <c r="T1339" s="87" t="s">
        <v>691</v>
      </c>
      <c r="U1339" s="91">
        <v>1582</v>
      </c>
      <c r="V1339" s="91">
        <v>1505</v>
      </c>
      <c r="W1339" s="93">
        <v>0</v>
      </c>
      <c r="X1339" s="47">
        <v>0.38418075357407411</v>
      </c>
      <c r="Y1339" s="21">
        <v>112.38</v>
      </c>
      <c r="Z1339" s="21">
        <v>3326</v>
      </c>
      <c r="AA1339" s="21">
        <v>3418</v>
      </c>
      <c r="AB1339" s="21">
        <v>23</v>
      </c>
      <c r="AC1339" s="21">
        <v>1</v>
      </c>
      <c r="AD1339" s="153">
        <f>VLOOKUP(D1339,'Dados Base'!$B:$K,9,FALSE)*31536000/VLOOKUP($F1339,F:H,MATCH(H1338,F1338:AF1338,0),FALSE)</f>
        <v>1396.6948936616657</v>
      </c>
      <c r="AE1339" s="153">
        <f>VLOOKUP(D1339,'Dados Base'!$B:$K,10,FALSE)*31536000/VLOOKUP($F1339,F:H,MATCH(H1338,F1338:AF1338,0),FALSE)</f>
        <v>184.335366676159</v>
      </c>
      <c r="AF1339" s="14">
        <v>82.64</v>
      </c>
      <c r="AG1339" s="15">
        <v>91.02</v>
      </c>
      <c r="AH1339" s="14">
        <v>45.46</v>
      </c>
      <c r="AI1339" s="14">
        <v>56.24</v>
      </c>
      <c r="AJ1339" s="16">
        <v>90.8</v>
      </c>
      <c r="AK1339" s="72">
        <f>(SUMIFS('Banco de Indicadores Mun. (2)'!I:I,'Banco de Indicadores Mun. (2)'!B:B,'Banco de Indicadores - Mun. (1)'!B1339,'Banco de Indicadores Mun. (2)'!A:A,'Banco de Indicadores - Mun. (1)'!A1339) / VLOOKUP(D1339,'Dados Base'!$B:$K,8,FALSE)) * 100</f>
        <v>46.835535714285761</v>
      </c>
      <c r="AL1339" s="72">
        <f>(SUMIFS('Banco de Indicadores Mun. (2)'!I:I,'Banco de Indicadores Mun. (2)'!B:B,'Banco de Indicadores - Mun. (1)'!B1339,'Banco de Indicadores Mun. (2)'!A:A,'Banco de Indicadores - Mun. (1)'!A1339) / VLOOKUP(D1339,'Dados Base'!$B:$K,9,FALSE)) * 100</f>
        <v>17.751539763113382</v>
      </c>
      <c r="AM1339" s="72">
        <f>(SUMIFS('Banco de Indicadores Mun. (2)'!J:J,'Banco de Indicadores Mun. (2)'!B:B,'Banco de Indicadores - Mun. (1)'!B1339,'Banco de Indicadores Mun. (2)'!A:A,'Banco de Indicadores - Mun. (1)'!A1339) / VLOOKUP(D1339,'Dados Base'!$B:$K,7,FALSE)) * 100</f>
        <v>62.92272602739736</v>
      </c>
      <c r="AN1339" s="72">
        <f>(SUMIFS('Banco de Indicadores Mun. (2)'!K:K,'Banco de Indicadores Mun. (2)'!B:B,'Banco de Indicadores - Mun. (1)'!B1339,'Banco de Indicadores Mun. (2)'!A:A,'Banco de Indicadores - Mun. (1)'!A1339) / VLOOKUP(D1339,'Dados Base'!$B:$K,10,FALSE)) * 100</f>
        <v>16.723615384615336</v>
      </c>
      <c r="AO1339" s="21">
        <v>0</v>
      </c>
      <c r="AP1339" s="125">
        <v>2.2481677432892191</v>
      </c>
      <c r="AQ1339" s="5">
        <v>285</v>
      </c>
      <c r="AR1339" s="21">
        <v>9.6</v>
      </c>
      <c r="AS1339" s="20">
        <v>62.22</v>
      </c>
      <c r="AT1339" s="20">
        <v>54.224730000000001</v>
      </c>
      <c r="AU1339" s="20">
        <v>49.317912218268091</v>
      </c>
      <c r="AV1339" s="20">
        <v>5.95</v>
      </c>
      <c r="AW1339" s="21">
        <v>0</v>
      </c>
      <c r="AX1339" s="21">
        <v>1</v>
      </c>
      <c r="AY1339" s="116">
        <v>42.979238093410402</v>
      </c>
    </row>
    <row r="1340" spans="1:51" ht="15" x14ac:dyDescent="0.25">
      <c r="A1340" s="144">
        <v>2015</v>
      </c>
      <c r="B1340" s="77" t="s">
        <v>50</v>
      </c>
      <c r="C1340" s="78">
        <v>18</v>
      </c>
      <c r="D1340" s="77">
        <v>3504206</v>
      </c>
      <c r="E1340" s="78">
        <v>350420618</v>
      </c>
      <c r="F1340" s="78" t="str">
        <f t="shared" si="51"/>
        <v>3504206182015</v>
      </c>
      <c r="G1340" s="89">
        <v>0.30507082397217555</v>
      </c>
      <c r="H1340" s="80">
        <f t="shared" si="50"/>
        <v>14366</v>
      </c>
      <c r="I1340" s="90">
        <v>13273</v>
      </c>
      <c r="J1340" s="91">
        <v>1093</v>
      </c>
      <c r="K1340" s="83">
        <f>(H1340)/VLOOKUP(D1340,'Dados Base'!$B:$K,6,FALSE)</f>
        <v>33.185493185493186</v>
      </c>
      <c r="L1340" s="88">
        <f t="shared" si="52"/>
        <v>92.391758318251433</v>
      </c>
      <c r="M1340" s="85" t="s">
        <v>702</v>
      </c>
      <c r="N1340" s="92">
        <v>0.77300000000000002</v>
      </c>
      <c r="O1340" s="91">
        <v>101</v>
      </c>
      <c r="P1340" s="91">
        <v>46922</v>
      </c>
      <c r="Q1340" s="91">
        <v>0</v>
      </c>
      <c r="R1340" s="91">
        <v>0</v>
      </c>
      <c r="S1340" s="91">
        <v>87</v>
      </c>
      <c r="T1340" s="87" t="s">
        <v>691</v>
      </c>
      <c r="U1340" s="91">
        <v>223</v>
      </c>
      <c r="V1340" s="91">
        <v>118</v>
      </c>
      <c r="W1340" s="93">
        <v>0.62</v>
      </c>
      <c r="X1340" s="47">
        <v>4.1556465016203699E-2</v>
      </c>
      <c r="Y1340" s="21">
        <v>9.5500000000000007</v>
      </c>
      <c r="Z1340" s="21">
        <v>573</v>
      </c>
      <c r="AA1340" s="21">
        <v>164</v>
      </c>
      <c r="AB1340" s="21">
        <v>0</v>
      </c>
      <c r="AC1340" s="21">
        <v>0</v>
      </c>
      <c r="AD1340" s="153">
        <f>VLOOKUP(D1340,'Dados Base'!$B:$K,9,FALSE)*31536000/VLOOKUP($F1340,F:H,MATCH(H1339,F1339:AF1339,0),FALSE)</f>
        <v>7046.5376583600164</v>
      </c>
      <c r="AE1340" s="153">
        <f>VLOOKUP(D1340,'Dados Base'!$B:$K,10,FALSE)*31536000/VLOOKUP($F1340,F:H,MATCH(H1339,F1339:AF1339,0),FALSE)</f>
        <v>548.79576778504804</v>
      </c>
      <c r="AF1340" s="14">
        <v>95.03</v>
      </c>
      <c r="AG1340" s="15">
        <v>91.17</v>
      </c>
      <c r="AH1340" s="14">
        <v>92.23</v>
      </c>
      <c r="AI1340" s="14">
        <v>16.25</v>
      </c>
      <c r="AJ1340" s="16">
        <v>100</v>
      </c>
      <c r="AK1340" s="72">
        <f>(SUMIFS('Banco de Indicadores Mun. (2)'!I:I,'Banco de Indicadores Mun. (2)'!B:B,'Banco de Indicadores - Mun. (1)'!B1340,'Banco de Indicadores Mun. (2)'!A:A,'Banco de Indicadores - Mun. (1)'!A1340) / VLOOKUP(D1340,'Dados Base'!$B:$K,8,FALSE)) * 100</f>
        <v>0.53921782178217814</v>
      </c>
      <c r="AL1340" s="72">
        <f>(SUMIFS('Banco de Indicadores Mun. (2)'!I:I,'Banco de Indicadores Mun. (2)'!B:B,'Banco de Indicadores - Mun. (1)'!B1340,'Banco de Indicadores Mun. (2)'!A:A,'Banco de Indicadores - Mun. (1)'!A1340) / VLOOKUP(D1340,'Dados Base'!$B:$K,9,FALSE)) * 100</f>
        <v>0.16966043613707166</v>
      </c>
      <c r="AM1340" s="72">
        <f>(SUMIFS('Banco de Indicadores Mun. (2)'!J:J,'Banco de Indicadores Mun. (2)'!B:B,'Banco de Indicadores - Mun. (1)'!B1340,'Banco de Indicadores Mun. (2)'!A:A,'Banco de Indicadores - Mun. (1)'!A1340) / VLOOKUP(D1340,'Dados Base'!$B:$K,7,FALSE)) * 100</f>
        <v>0.67465789473684212</v>
      </c>
      <c r="AN1340" s="72">
        <f>(SUMIFS('Banco de Indicadores Mun. (2)'!K:K,'Banco de Indicadores Mun. (2)'!B:B,'Banco de Indicadores - Mun. (1)'!B1340,'Banco de Indicadores Mun. (2)'!A:A,'Banco de Indicadores - Mun. (1)'!A1340) / VLOOKUP(D1340,'Dados Base'!$B:$K,10,FALSE)) * 100</f>
        <v>0.12748000000000001</v>
      </c>
      <c r="AO1340" s="21">
        <v>0</v>
      </c>
      <c r="AP1340" s="125">
        <v>0</v>
      </c>
      <c r="AQ1340" s="5">
        <v>0</v>
      </c>
      <c r="AR1340" s="21">
        <v>9</v>
      </c>
      <c r="AS1340" s="20">
        <v>96</v>
      </c>
      <c r="AT1340" s="20">
        <v>96</v>
      </c>
      <c r="AU1340" s="20">
        <v>77.747625508819539</v>
      </c>
      <c r="AV1340" s="20">
        <v>8.49</v>
      </c>
      <c r="AW1340" s="21">
        <v>0</v>
      </c>
      <c r="AX1340" s="21">
        <v>0</v>
      </c>
      <c r="AY1340" s="116">
        <v>1.2636160343427851</v>
      </c>
    </row>
    <row r="1341" spans="1:51" ht="15" x14ac:dyDescent="0.25">
      <c r="A1341" s="144">
        <v>2015</v>
      </c>
      <c r="B1341" s="77" t="s">
        <v>51</v>
      </c>
      <c r="C1341" s="78">
        <v>16</v>
      </c>
      <c r="D1341" s="77">
        <v>3504305</v>
      </c>
      <c r="E1341" s="78">
        <v>350430516</v>
      </c>
      <c r="F1341" s="78" t="str">
        <f t="shared" si="51"/>
        <v>3504305162015</v>
      </c>
      <c r="G1341" s="89">
        <v>0.70762082298150286</v>
      </c>
      <c r="H1341" s="80">
        <f t="shared" si="50"/>
        <v>5126</v>
      </c>
      <c r="I1341" s="90">
        <v>3442</v>
      </c>
      <c r="J1341" s="91">
        <v>1684</v>
      </c>
      <c r="K1341" s="83">
        <f>(H1341)/VLOOKUP(D1341,'Dados Base'!$B:$K,6,FALSE)</f>
        <v>9.4547734985982004</v>
      </c>
      <c r="L1341" s="88">
        <f t="shared" si="52"/>
        <v>67.147873585641833</v>
      </c>
      <c r="M1341" s="85" t="s">
        <v>702</v>
      </c>
      <c r="N1341" s="92">
        <v>0.71399999999999997</v>
      </c>
      <c r="O1341" s="91">
        <v>96</v>
      </c>
      <c r="P1341" s="91">
        <v>0</v>
      </c>
      <c r="Q1341" s="91">
        <v>0</v>
      </c>
      <c r="R1341" s="91">
        <v>0</v>
      </c>
      <c r="S1341" s="91">
        <v>2</v>
      </c>
      <c r="T1341" s="87" t="s">
        <v>691</v>
      </c>
      <c r="U1341" s="91">
        <v>21</v>
      </c>
      <c r="V1341" s="91">
        <v>15</v>
      </c>
      <c r="W1341" s="93">
        <v>0</v>
      </c>
      <c r="X1341" s="47">
        <v>8.1668927083333332E-3</v>
      </c>
      <c r="Y1341" s="21">
        <v>2.48</v>
      </c>
      <c r="Z1341" s="21">
        <v>152</v>
      </c>
      <c r="AA1341" s="21">
        <v>39</v>
      </c>
      <c r="AB1341" s="21">
        <v>0</v>
      </c>
      <c r="AC1341" s="21">
        <v>0</v>
      </c>
      <c r="AD1341" s="153">
        <f>VLOOKUP(D1341,'Dados Base'!$B:$K,9,FALSE)*31536000/VLOOKUP($F1341,F:H,MATCH(H1340,F1340:AF1340,0),FALSE)</f>
        <v>24793.226687475617</v>
      </c>
      <c r="AE1341" s="153">
        <f>VLOOKUP(D1341,'Dados Base'!$B:$K,10,FALSE)*31536000/VLOOKUP($F1341,F:H,MATCH(H1340,F1340:AF1340,0),FALSE)</f>
        <v>2276.3012095200929</v>
      </c>
      <c r="AF1341" s="14">
        <v>61.18</v>
      </c>
      <c r="AG1341" s="15" t="s">
        <v>692</v>
      </c>
      <c r="AH1341" s="14">
        <v>59.62</v>
      </c>
      <c r="AI1341" s="14">
        <v>13.63</v>
      </c>
      <c r="AJ1341" s="16">
        <v>91.11</v>
      </c>
      <c r="AK1341" s="72">
        <f>(SUMIFS('Banco de Indicadores Mun. (2)'!I:I,'Banco de Indicadores Mun. (2)'!B:B,'Banco de Indicadores - Mun. (1)'!B1341,'Banco de Indicadores Mun. (2)'!A:A,'Banco de Indicadores - Mun. (1)'!A1341) / VLOOKUP(D1341,'Dados Base'!$B:$K,8,FALSE)) * 100</f>
        <v>12.149915151515154</v>
      </c>
      <c r="AL1341" s="72">
        <f>(SUMIFS('Banco de Indicadores Mun. (2)'!I:I,'Banco de Indicadores Mun. (2)'!B:B,'Banco de Indicadores - Mun. (1)'!B1341,'Banco de Indicadores Mun. (2)'!A:A,'Banco de Indicadores - Mun. (1)'!A1341) / VLOOKUP(D1341,'Dados Base'!$B:$K,9,FALSE)) * 100</f>
        <v>4.9745310173697277</v>
      </c>
      <c r="AM1341" s="72">
        <f>(SUMIFS('Banco de Indicadores Mun. (2)'!J:J,'Banco de Indicadores Mun. (2)'!B:B,'Banco de Indicadores - Mun. (1)'!B1341,'Banco de Indicadores Mun. (2)'!A:A,'Banco de Indicadores - Mun. (1)'!A1341) / VLOOKUP(D1341,'Dados Base'!$B:$K,7,FALSE)) * 100</f>
        <v>14.824765625000003</v>
      </c>
      <c r="AN1341" s="72">
        <f>(SUMIFS('Banco de Indicadores Mun. (2)'!K:K,'Banco de Indicadores Mun. (2)'!B:B,'Banco de Indicadores - Mun. (1)'!B1341,'Banco de Indicadores Mun. (2)'!A:A,'Banco de Indicadores - Mun. (1)'!A1341) / VLOOKUP(D1341,'Dados Base'!$B:$K,10,FALSE)) * 100</f>
        <v>2.8963783783783801</v>
      </c>
      <c r="AO1341" s="21">
        <v>0</v>
      </c>
      <c r="AP1341" s="125">
        <v>0</v>
      </c>
      <c r="AQ1341" s="5">
        <v>0</v>
      </c>
      <c r="AR1341" s="21">
        <v>10</v>
      </c>
      <c r="AS1341" s="20">
        <v>96</v>
      </c>
      <c r="AT1341" s="20">
        <v>96.000000000000014</v>
      </c>
      <c r="AU1341" s="20">
        <v>79.581151832460733</v>
      </c>
      <c r="AV1341" s="20">
        <v>8.42</v>
      </c>
      <c r="AW1341" s="21">
        <v>0</v>
      </c>
      <c r="AX1341" s="21">
        <v>0</v>
      </c>
      <c r="AY1341" s="116">
        <v>122.02905268407913</v>
      </c>
    </row>
    <row r="1342" spans="1:51" ht="15" x14ac:dyDescent="0.25">
      <c r="A1342" s="144">
        <v>2015</v>
      </c>
      <c r="B1342" s="77" t="s">
        <v>52</v>
      </c>
      <c r="C1342" s="78">
        <v>19</v>
      </c>
      <c r="D1342" s="77">
        <v>3504404</v>
      </c>
      <c r="E1342" s="78">
        <v>350440419</v>
      </c>
      <c r="F1342" s="78" t="str">
        <f t="shared" si="51"/>
        <v>3504404192015</v>
      </c>
      <c r="G1342" s="89">
        <v>1.5429012415051568</v>
      </c>
      <c r="H1342" s="80">
        <f t="shared" si="50"/>
        <v>11707</v>
      </c>
      <c r="I1342" s="90">
        <v>9899</v>
      </c>
      <c r="J1342" s="91">
        <v>1808</v>
      </c>
      <c r="K1342" s="83">
        <f>(H1342)/VLOOKUP(D1342,'Dados Base'!$B:$K,6,FALSE)</f>
        <v>34.397954986190285</v>
      </c>
      <c r="L1342" s="88">
        <f t="shared" si="52"/>
        <v>84.556248398394118</v>
      </c>
      <c r="M1342" s="85" t="s">
        <v>702</v>
      </c>
      <c r="N1342" s="92">
        <v>0.70499999999999996</v>
      </c>
      <c r="O1342" s="91">
        <v>58</v>
      </c>
      <c r="P1342" s="91">
        <v>10102</v>
      </c>
      <c r="Q1342" s="91">
        <v>0</v>
      </c>
      <c r="R1342" s="91">
        <v>0</v>
      </c>
      <c r="S1342" s="91">
        <v>20</v>
      </c>
      <c r="T1342" s="87" t="s">
        <v>691</v>
      </c>
      <c r="U1342" s="91">
        <v>69</v>
      </c>
      <c r="V1342" s="91">
        <v>60</v>
      </c>
      <c r="W1342" s="93">
        <v>0</v>
      </c>
      <c r="X1342" s="47">
        <v>2.5776740885416666E-2</v>
      </c>
      <c r="Y1342" s="21">
        <v>7.53</v>
      </c>
      <c r="Z1342" s="21">
        <v>507</v>
      </c>
      <c r="AA1342" s="21">
        <v>74</v>
      </c>
      <c r="AB1342" s="21">
        <v>0</v>
      </c>
      <c r="AC1342" s="21">
        <v>0</v>
      </c>
      <c r="AD1342" s="153">
        <f>VLOOKUP(D1342,'Dados Base'!$B:$K,9,FALSE)*31536000/VLOOKUP($F1342,F:H,MATCH(H1341,F1341:AF1341,0),FALSE)</f>
        <v>6599.7437430597074</v>
      </c>
      <c r="AE1342" s="153">
        <f>VLOOKUP(D1342,'Dados Base'!$B:$K,10,FALSE)*31536000/VLOOKUP($F1342,F:H,MATCH(H1341,F1341:AF1341,0),FALSE)</f>
        <v>511.81686170667138</v>
      </c>
      <c r="AF1342" s="14">
        <v>84.55</v>
      </c>
      <c r="AG1342" s="15">
        <v>84.55</v>
      </c>
      <c r="AH1342" s="14">
        <v>84.55</v>
      </c>
      <c r="AI1342" s="14">
        <v>51.68</v>
      </c>
      <c r="AJ1342" s="16">
        <v>100</v>
      </c>
      <c r="AK1342" s="72">
        <f>(SUMIFS('Banco de Indicadores Mun. (2)'!I:I,'Banco de Indicadores Mun. (2)'!B:B,'Banco de Indicadores - Mun. (1)'!B1342,'Banco de Indicadores Mun. (2)'!A:A,'Banco de Indicadores - Mun. (1)'!A1342) / VLOOKUP(D1342,'Dados Base'!$B:$K,8,FALSE)) * 100</f>
        <v>3.7042467532467529</v>
      </c>
      <c r="AL1342" s="72">
        <f>(SUMIFS('Banco de Indicadores Mun. (2)'!I:I,'Banco de Indicadores Mun. (2)'!B:B,'Banco de Indicadores - Mun. (1)'!B1342,'Banco de Indicadores Mun. (2)'!A:A,'Banco de Indicadores - Mun. (1)'!A1342) / VLOOKUP(D1342,'Dados Base'!$B:$K,9,FALSE)) * 100</f>
        <v>1.164191836734694</v>
      </c>
      <c r="AM1342" s="72">
        <f>(SUMIFS('Banco de Indicadores Mun. (2)'!J:J,'Banco de Indicadores Mun. (2)'!B:B,'Banco de Indicadores - Mun. (1)'!B1342,'Banco de Indicadores Mun. (2)'!A:A,'Banco de Indicadores - Mun. (1)'!A1342) / VLOOKUP(D1342,'Dados Base'!$B:$K,7,FALSE)) * 100</f>
        <v>4.7476896551724144</v>
      </c>
      <c r="AN1342" s="72">
        <f>(SUMIFS('Banco de Indicadores Mun. (2)'!K:K,'Banco de Indicadores Mun. (2)'!B:B,'Banco de Indicadores - Mun. (1)'!B1342,'Banco de Indicadores Mun. (2)'!A:A,'Banco de Indicadores - Mun. (1)'!A1342) / VLOOKUP(D1342,'Dados Base'!$B:$K,10,FALSE)) * 100</f>
        <v>0.51899999999999991</v>
      </c>
      <c r="AO1342" s="21">
        <v>0</v>
      </c>
      <c r="AP1342" s="125">
        <v>0</v>
      </c>
      <c r="AQ1342" s="5">
        <v>0</v>
      </c>
      <c r="AR1342" s="21">
        <v>9</v>
      </c>
      <c r="AS1342" s="20">
        <v>100</v>
      </c>
      <c r="AT1342" s="20">
        <v>100</v>
      </c>
      <c r="AU1342" s="20">
        <v>87.26333907056798</v>
      </c>
      <c r="AV1342" s="20">
        <v>9.6999999999999993</v>
      </c>
      <c r="AW1342" s="21">
        <v>0</v>
      </c>
      <c r="AX1342" s="21">
        <v>0</v>
      </c>
      <c r="AY1342" s="116">
        <v>2.3058320294179131</v>
      </c>
    </row>
    <row r="1343" spans="1:51" ht="15" x14ac:dyDescent="0.25">
      <c r="A1343" s="144">
        <v>2015</v>
      </c>
      <c r="B1343" s="77" t="s">
        <v>53</v>
      </c>
      <c r="C1343" s="78">
        <v>17</v>
      </c>
      <c r="D1343" s="77">
        <v>3504503</v>
      </c>
      <c r="E1343" s="78">
        <v>350450317</v>
      </c>
      <c r="F1343" s="78" t="str">
        <f t="shared" si="51"/>
        <v>3504503172015</v>
      </c>
      <c r="G1343" s="89">
        <v>0.69025910638367272</v>
      </c>
      <c r="H1343" s="80">
        <f t="shared" si="50"/>
        <v>85384</v>
      </c>
      <c r="I1343" s="90">
        <v>82107</v>
      </c>
      <c r="J1343" s="91">
        <v>3277</v>
      </c>
      <c r="K1343" s="83">
        <f>(H1343)/VLOOKUP(D1343,'Dados Base'!$B:$K,6,FALSE)</f>
        <v>70.180168332456603</v>
      </c>
      <c r="L1343" s="88">
        <f t="shared" si="52"/>
        <v>96.162044411130893</v>
      </c>
      <c r="M1343" s="85" t="s">
        <v>702</v>
      </c>
      <c r="N1343" s="92">
        <v>0.76700000000000002</v>
      </c>
      <c r="O1343" s="91">
        <v>300</v>
      </c>
      <c r="P1343" s="91">
        <v>46500</v>
      </c>
      <c r="Q1343" s="91">
        <v>1551000</v>
      </c>
      <c r="R1343" s="91">
        <v>0</v>
      </c>
      <c r="S1343" s="91">
        <v>187</v>
      </c>
      <c r="T1343" s="87" t="s">
        <v>691</v>
      </c>
      <c r="U1343" s="91">
        <v>1090</v>
      </c>
      <c r="V1343" s="91">
        <v>839</v>
      </c>
      <c r="W1343" s="93">
        <v>68.94</v>
      </c>
      <c r="X1343" s="47">
        <v>0.25094051245370369</v>
      </c>
      <c r="Y1343" s="21">
        <v>67.69</v>
      </c>
      <c r="Z1343" s="21">
        <v>4196</v>
      </c>
      <c r="AA1343" s="21">
        <v>373</v>
      </c>
      <c r="AB1343" s="21">
        <v>8</v>
      </c>
      <c r="AC1343" s="21">
        <v>0</v>
      </c>
      <c r="AD1343" s="153">
        <f>VLOOKUP(D1343,'Dados Base'!$B:$K,9,FALSE)*31536000/VLOOKUP($F1343,F:H,MATCH(H1342,F1342:AF1342,0),FALSE)</f>
        <v>4517.0673662512881</v>
      </c>
      <c r="AE1343" s="153">
        <f>VLOOKUP(D1343,'Dados Base'!$B:$K,10,FALSE)*31536000/VLOOKUP($F1343,F:H,MATCH(H1342,F1342:AF1342,0),FALSE)</f>
        <v>509.69361941347324</v>
      </c>
      <c r="AF1343" s="14">
        <v>96.55</v>
      </c>
      <c r="AG1343" s="15">
        <v>100</v>
      </c>
      <c r="AH1343" s="14">
        <v>92.46</v>
      </c>
      <c r="AI1343" s="14">
        <v>30.43</v>
      </c>
      <c r="AJ1343" s="16">
        <v>100</v>
      </c>
      <c r="AK1343" s="72">
        <f>(SUMIFS('Banco de Indicadores Mun. (2)'!I:I,'Banco de Indicadores Mun. (2)'!B:B,'Banco de Indicadores - Mun. (1)'!B1343,'Banco de Indicadores Mun. (2)'!A:A,'Banco de Indicadores - Mun. (1)'!A1343) / VLOOKUP(D1343,'Dados Base'!$B:$K,8,FALSE)) * 100</f>
        <v>9.4280581395348815</v>
      </c>
      <c r="AL1343" s="72">
        <f>(SUMIFS('Banco de Indicadores Mun. (2)'!I:I,'Banco de Indicadores Mun. (2)'!B:B,'Banco de Indicadores - Mun. (1)'!B1343,'Banco de Indicadores Mun. (2)'!A:A,'Banco de Indicadores - Mun. (1)'!A1343) / VLOOKUP(D1343,'Dados Base'!$B:$K,9,FALSE)) * 100</f>
        <v>4.6407939493049861</v>
      </c>
      <c r="AM1343" s="72">
        <f>(SUMIFS('Banco de Indicadores Mun. (2)'!J:J,'Banco de Indicadores Mun. (2)'!B:B,'Banco de Indicadores - Mun. (1)'!B1343,'Banco de Indicadores Mun. (2)'!A:A,'Banco de Indicadores - Mun. (1)'!A1343) / VLOOKUP(D1343,'Dados Base'!$B:$K,7,FALSE)) * 100</f>
        <v>9.5163706896551723</v>
      </c>
      <c r="AN1343" s="72">
        <f>(SUMIFS('Banco de Indicadores Mun. (2)'!K:K,'Banco de Indicadores Mun. (2)'!B:B,'Banco de Indicadores - Mun. (1)'!B1343,'Banco de Indicadores Mun. (2)'!A:A,'Banco de Indicadores - Mun. (1)'!A1343) / VLOOKUP(D1343,'Dados Base'!$B:$K,10,FALSE)) * 100</f>
        <v>9.1311231884057928</v>
      </c>
      <c r="AO1343" s="21">
        <v>0</v>
      </c>
      <c r="AP1343" s="125">
        <v>1.1711796121053124</v>
      </c>
      <c r="AQ1343" s="5">
        <v>0</v>
      </c>
      <c r="AR1343" s="21">
        <v>9.5</v>
      </c>
      <c r="AS1343" s="20">
        <v>98</v>
      </c>
      <c r="AT1343" s="20">
        <v>98</v>
      </c>
      <c r="AU1343" s="20">
        <v>91.836288028014877</v>
      </c>
      <c r="AV1343" s="20">
        <v>9.4700000000000006</v>
      </c>
      <c r="AW1343" s="21">
        <v>0</v>
      </c>
      <c r="AX1343" s="21">
        <v>0</v>
      </c>
      <c r="AY1343" s="116">
        <v>119.39284789467082</v>
      </c>
    </row>
    <row r="1344" spans="1:51" ht="15" x14ac:dyDescent="0.25">
      <c r="A1344" s="144">
        <v>2015</v>
      </c>
      <c r="B1344" s="77" t="s">
        <v>54</v>
      </c>
      <c r="C1344" s="78">
        <v>16</v>
      </c>
      <c r="D1344" s="77">
        <v>3504602</v>
      </c>
      <c r="E1344" s="78">
        <v>350460216</v>
      </c>
      <c r="F1344" s="78" t="str">
        <f t="shared" si="51"/>
        <v>3504602162015</v>
      </c>
      <c r="G1344" s="89">
        <v>1.8012633587379145</v>
      </c>
      <c r="H1344" s="80">
        <f t="shared" si="50"/>
        <v>15609</v>
      </c>
      <c r="I1344" s="90">
        <v>14645</v>
      </c>
      <c r="J1344" s="91">
        <v>964</v>
      </c>
      <c r="K1344" s="83">
        <f>(H1344)/VLOOKUP(D1344,'Dados Base'!$B:$K,6,FALSE)</f>
        <v>142.4308787298111</v>
      </c>
      <c r="L1344" s="88">
        <f t="shared" si="52"/>
        <v>93.824075853674159</v>
      </c>
      <c r="M1344" s="85" t="s">
        <v>702</v>
      </c>
      <c r="N1344" s="92">
        <v>0.746</v>
      </c>
      <c r="O1344" s="91">
        <v>64</v>
      </c>
      <c r="P1344" s="91">
        <v>7800</v>
      </c>
      <c r="Q1344" s="91">
        <v>175000</v>
      </c>
      <c r="R1344" s="91">
        <v>0</v>
      </c>
      <c r="S1344" s="91">
        <v>66</v>
      </c>
      <c r="T1344" s="87" t="s">
        <v>691</v>
      </c>
      <c r="U1344" s="91">
        <v>159</v>
      </c>
      <c r="V1344" s="91">
        <v>124</v>
      </c>
      <c r="W1344" s="93">
        <v>0</v>
      </c>
      <c r="X1344" s="47">
        <v>4.4439383045138892E-2</v>
      </c>
      <c r="Y1344" s="21">
        <v>10.71</v>
      </c>
      <c r="Z1344" s="21">
        <v>641</v>
      </c>
      <c r="AA1344" s="21">
        <v>185</v>
      </c>
      <c r="AB1344" s="21">
        <v>2</v>
      </c>
      <c r="AC1344" s="21">
        <v>0</v>
      </c>
      <c r="AD1344" s="153">
        <f>VLOOKUP(D1344,'Dados Base'!$B:$K,9,FALSE)*31536000/VLOOKUP($F1344,F:H,MATCH(H1343,F1343:AF1343,0),FALSE)</f>
        <v>1676.90947530271</v>
      </c>
      <c r="AE1344" s="153">
        <f>VLOOKUP(D1344,'Dados Base'!$B:$K,10,FALSE)*31536000/VLOOKUP($F1344,F:H,MATCH(H1343,F1343:AF1343,0),FALSE)</f>
        <v>141.42610032673457</v>
      </c>
      <c r="AF1344" s="14">
        <v>93.53</v>
      </c>
      <c r="AG1344" s="15">
        <v>93.53</v>
      </c>
      <c r="AH1344" s="14">
        <v>89.79</v>
      </c>
      <c r="AI1344" s="14">
        <v>0</v>
      </c>
      <c r="AJ1344" s="16">
        <v>100</v>
      </c>
      <c r="AK1344" s="72">
        <f>(SUMIFS('Banco de Indicadores Mun. (2)'!I:I,'Banco de Indicadores Mun. (2)'!B:B,'Banco de Indicadores - Mun. (1)'!B1344,'Banco de Indicadores Mun. (2)'!A:A,'Banco de Indicadores - Mun. (1)'!A1344) / VLOOKUP(D1344,'Dados Base'!$B:$K,8,FALSE)) * 100</f>
        <v>64.041970588235287</v>
      </c>
      <c r="AL1344" s="72">
        <f>(SUMIFS('Banco de Indicadores Mun. (2)'!I:I,'Banco de Indicadores Mun. (2)'!B:B,'Banco de Indicadores - Mun. (1)'!B1344,'Banco de Indicadores Mun. (2)'!A:A,'Banco de Indicadores - Mun. (1)'!A1344) / VLOOKUP(D1344,'Dados Base'!$B:$K,9,FALSE)) * 100</f>
        <v>26.234060240963853</v>
      </c>
      <c r="AM1344" s="72">
        <f>(SUMIFS('Banco de Indicadores Mun. (2)'!J:J,'Banco de Indicadores Mun. (2)'!B:B,'Banco de Indicadores - Mun. (1)'!B1344,'Banco de Indicadores Mun. (2)'!A:A,'Banco de Indicadores - Mun. (1)'!A1344) / VLOOKUP(D1344,'Dados Base'!$B:$K,7,FALSE)) * 100</f>
        <v>65.349777777777774</v>
      </c>
      <c r="AN1344" s="72">
        <f>(SUMIFS('Banco de Indicadores Mun. (2)'!K:K,'Banco de Indicadores Mun. (2)'!B:B,'Banco de Indicadores - Mun. (1)'!B1344,'Banco de Indicadores Mun. (2)'!A:A,'Banco de Indicadores - Mun. (1)'!A1344) / VLOOKUP(D1344,'Dados Base'!$B:$K,10,FALSE)) * 100</f>
        <v>58.997571428571405</v>
      </c>
      <c r="AO1344" s="21">
        <v>0</v>
      </c>
      <c r="AP1344" s="125">
        <v>0</v>
      </c>
      <c r="AQ1344" s="5">
        <v>0</v>
      </c>
      <c r="AR1344" s="21">
        <v>10</v>
      </c>
      <c r="AS1344" s="20">
        <v>97</v>
      </c>
      <c r="AT1344" s="20">
        <v>97.000000000000014</v>
      </c>
      <c r="AU1344" s="20">
        <v>77.602905569007262</v>
      </c>
      <c r="AV1344" s="20">
        <v>8.1999999999999993</v>
      </c>
      <c r="AW1344" s="21">
        <v>0</v>
      </c>
      <c r="AX1344" s="21">
        <v>0</v>
      </c>
      <c r="AY1344" s="116">
        <v>111.97422418049179</v>
      </c>
    </row>
    <row r="1345" spans="1:51" ht="15" x14ac:dyDescent="0.25">
      <c r="A1345" s="144">
        <v>2015</v>
      </c>
      <c r="B1345" s="77" t="s">
        <v>55</v>
      </c>
      <c r="C1345" s="78">
        <v>16</v>
      </c>
      <c r="D1345" s="77">
        <v>3504701</v>
      </c>
      <c r="E1345" s="78">
        <v>350470116</v>
      </c>
      <c r="F1345" s="78" t="str">
        <f t="shared" si="51"/>
        <v>3504701162015</v>
      </c>
      <c r="G1345" s="89">
        <v>3.9480383200006353</v>
      </c>
      <c r="H1345" s="80">
        <f t="shared" si="50"/>
        <v>3691</v>
      </c>
      <c r="I1345" s="90">
        <v>1187</v>
      </c>
      <c r="J1345" s="91">
        <v>2504</v>
      </c>
      <c r="K1345" s="83">
        <f>(H1345)/VLOOKUP(D1345,'Dados Base'!$B:$K,6,FALSE)</f>
        <v>40.622936385648252</v>
      </c>
      <c r="L1345" s="88">
        <f t="shared" si="52"/>
        <v>32.159306421024112</v>
      </c>
      <c r="M1345" s="85" t="s">
        <v>702</v>
      </c>
      <c r="N1345" s="92">
        <v>0.66900000000000004</v>
      </c>
      <c r="O1345" s="91">
        <v>21</v>
      </c>
      <c r="P1345" s="91">
        <v>5297</v>
      </c>
      <c r="Q1345" s="91">
        <v>0</v>
      </c>
      <c r="R1345" s="91">
        <v>400</v>
      </c>
      <c r="S1345" s="91">
        <v>3</v>
      </c>
      <c r="T1345" s="87" t="s">
        <v>691</v>
      </c>
      <c r="U1345" s="91">
        <v>5</v>
      </c>
      <c r="V1345" s="91">
        <v>4</v>
      </c>
      <c r="W1345" s="93">
        <v>0</v>
      </c>
      <c r="X1345" s="47">
        <v>8.7843877604166665E-3</v>
      </c>
      <c r="Y1345" s="21">
        <v>1.0900000000000001</v>
      </c>
      <c r="Z1345" s="21">
        <v>58</v>
      </c>
      <c r="AA1345" s="21">
        <v>21</v>
      </c>
      <c r="AB1345" s="21">
        <v>0</v>
      </c>
      <c r="AC1345" s="21">
        <v>0</v>
      </c>
      <c r="AD1345" s="153">
        <f>VLOOKUP(D1345,'Dados Base'!$B:$K,9,FALSE)*31536000/VLOOKUP($F1345,F:H,MATCH(H1344,F1344:AF1344,0),FALSE)</f>
        <v>5809.9376862638856</v>
      </c>
      <c r="AE1345" s="153">
        <f>VLOOKUP(D1345,'Dados Base'!$B:$K,10,FALSE)*31536000/VLOOKUP($F1345,F:H,MATCH(H1344,F1344:AF1344,0),FALSE)</f>
        <v>598.08182064481196</v>
      </c>
      <c r="AF1345" s="14">
        <v>91.39</v>
      </c>
      <c r="AG1345" s="15">
        <v>51.88</v>
      </c>
      <c r="AH1345" s="14">
        <v>27.06</v>
      </c>
      <c r="AI1345" s="14">
        <v>10.16</v>
      </c>
      <c r="AJ1345" s="16">
        <v>100</v>
      </c>
      <c r="AK1345" s="72">
        <f>(SUMIFS('Banco de Indicadores Mun. (2)'!I:I,'Banco de Indicadores Mun. (2)'!B:B,'Banco de Indicadores - Mun. (1)'!B1345,'Banco de Indicadores Mun. (2)'!A:A,'Banco de Indicadores - Mun. (1)'!A1345) / VLOOKUP(D1345,'Dados Base'!$B:$K,8,FALSE)) * 100</f>
        <v>4.8066071428571426</v>
      </c>
      <c r="AL1345" s="72">
        <f>(SUMIFS('Banco de Indicadores Mun. (2)'!I:I,'Banco de Indicadores Mun. (2)'!B:B,'Banco de Indicadores - Mun. (1)'!B1345,'Banco de Indicadores Mun. (2)'!A:A,'Banco de Indicadores - Mun. (1)'!A1345) / VLOOKUP(D1345,'Dados Base'!$B:$K,9,FALSE)) * 100</f>
        <v>1.9791911764705881</v>
      </c>
      <c r="AM1345" s="72">
        <f>(SUMIFS('Banco de Indicadores Mun. (2)'!J:J,'Banco de Indicadores Mun. (2)'!B:B,'Banco de Indicadores - Mun. (1)'!B1345,'Banco de Indicadores Mun. (2)'!A:A,'Banco de Indicadores - Mun. (1)'!A1345) / VLOOKUP(D1345,'Dados Base'!$B:$K,7,FALSE)) * 100</f>
        <v>0</v>
      </c>
      <c r="AN1345" s="72">
        <f>(SUMIFS('Banco de Indicadores Mun. (2)'!K:K,'Banco de Indicadores Mun. (2)'!B:B,'Banco de Indicadores - Mun. (1)'!B1345,'Banco de Indicadores Mun. (2)'!A:A,'Banco de Indicadores - Mun. (1)'!A1345) / VLOOKUP(D1345,'Dados Base'!$B:$K,10,FALSE)) * 100</f>
        <v>19.22642857142856</v>
      </c>
      <c r="AO1345" s="21">
        <v>0</v>
      </c>
      <c r="AP1345" s="125">
        <v>0</v>
      </c>
      <c r="AQ1345" s="5">
        <v>0</v>
      </c>
      <c r="AR1345" s="21">
        <v>7.9</v>
      </c>
      <c r="AS1345" s="20">
        <v>99</v>
      </c>
      <c r="AT1345" s="20">
        <v>98.999999999999986</v>
      </c>
      <c r="AU1345" s="20">
        <v>73.417721518987349</v>
      </c>
      <c r="AV1345" s="20">
        <v>8.0500000000000007</v>
      </c>
      <c r="AW1345" s="21">
        <v>0</v>
      </c>
      <c r="AX1345" s="21">
        <v>0</v>
      </c>
      <c r="AY1345" s="116">
        <v>150.84877621899813</v>
      </c>
    </row>
    <row r="1346" spans="1:51" ht="15" x14ac:dyDescent="0.25">
      <c r="A1346" s="144">
        <v>2015</v>
      </c>
      <c r="B1346" s="77" t="s">
        <v>56</v>
      </c>
      <c r="C1346" s="78">
        <v>15</v>
      </c>
      <c r="D1346" s="77">
        <v>3504800</v>
      </c>
      <c r="E1346" s="78">
        <v>350480015</v>
      </c>
      <c r="F1346" s="78" t="str">
        <f t="shared" si="51"/>
        <v>3504800152015</v>
      </c>
      <c r="G1346" s="89">
        <v>0.77686872305999799</v>
      </c>
      <c r="H1346" s="80">
        <f t="shared" ref="H1346:H1409" si="53">SUM(I1346:J1346)</f>
        <v>8366</v>
      </c>
      <c r="I1346" s="90">
        <v>7752</v>
      </c>
      <c r="J1346" s="91">
        <v>614</v>
      </c>
      <c r="K1346" s="83">
        <f>(H1346)/VLOOKUP(D1346,'Dados Base'!$B:$K,6,FALSE)</f>
        <v>55.621301775147927</v>
      </c>
      <c r="L1346" s="88">
        <f t="shared" si="52"/>
        <v>92.660769782452789</v>
      </c>
      <c r="M1346" s="85" t="s">
        <v>702</v>
      </c>
      <c r="N1346" s="92">
        <v>0.75600000000000001</v>
      </c>
      <c r="O1346" s="91">
        <v>62</v>
      </c>
      <c r="P1346" s="91">
        <v>5500</v>
      </c>
      <c r="Q1346" s="91">
        <v>679000</v>
      </c>
      <c r="R1346" s="91">
        <v>0</v>
      </c>
      <c r="S1346" s="91">
        <v>34</v>
      </c>
      <c r="T1346" s="87" t="s">
        <v>691</v>
      </c>
      <c r="U1346" s="91">
        <v>99</v>
      </c>
      <c r="V1346" s="91">
        <v>48</v>
      </c>
      <c r="W1346" s="93">
        <v>0</v>
      </c>
      <c r="X1346" s="47">
        <v>2.1786458333333335E-2</v>
      </c>
      <c r="Y1346" s="21">
        <v>5.62</v>
      </c>
      <c r="Z1346" s="21">
        <v>386</v>
      </c>
      <c r="AA1346" s="21">
        <v>48</v>
      </c>
      <c r="AB1346" s="21">
        <v>0</v>
      </c>
      <c r="AC1346" s="21">
        <v>0</v>
      </c>
      <c r="AD1346" s="153">
        <f>VLOOKUP(D1346,'Dados Base'!$B:$K,9,FALSE)*31536000/VLOOKUP($F1346,F:H,MATCH(H1345,F1345:AF1345,0),FALSE)</f>
        <v>4372.6703322973945</v>
      </c>
      <c r="AE1346" s="153">
        <f>VLOOKUP(D1346,'Dados Base'!$B:$K,10,FALSE)*31536000/VLOOKUP($F1346,F:H,MATCH(H1345,F1345:AF1345,0),FALSE)</f>
        <v>452.3452067893856</v>
      </c>
      <c r="AF1346" s="14">
        <v>100</v>
      </c>
      <c r="AG1346" s="15">
        <v>91.59</v>
      </c>
      <c r="AH1346" s="14">
        <v>100</v>
      </c>
      <c r="AI1346" s="14">
        <v>9.4499999999999993</v>
      </c>
      <c r="AJ1346" s="16">
        <v>100</v>
      </c>
      <c r="AK1346" s="72">
        <f>(SUMIFS('Banco de Indicadores Mun. (2)'!I:I,'Banco de Indicadores Mun. (2)'!B:B,'Banco de Indicadores - Mun. (1)'!B1346,'Banco de Indicadores Mun. (2)'!A:A,'Banco de Indicadores - Mun. (1)'!A1346) / VLOOKUP(D1346,'Dados Base'!$B:$K,8,FALSE)) * 100</f>
        <v>5.1452162162162152</v>
      </c>
      <c r="AL1346" s="72">
        <f>(SUMIFS('Banco de Indicadores Mun. (2)'!I:I,'Banco de Indicadores Mun. (2)'!B:B,'Banco de Indicadores - Mun. (1)'!B1346,'Banco de Indicadores Mun. (2)'!A:A,'Banco de Indicadores - Mun. (1)'!A1346) / VLOOKUP(D1346,'Dados Base'!$B:$K,9,FALSE)) * 100</f>
        <v>1.6411465517241379</v>
      </c>
      <c r="AM1346" s="72">
        <f>(SUMIFS('Banco de Indicadores Mun. (2)'!J:J,'Banco de Indicadores Mun. (2)'!B:B,'Banco de Indicadores - Mun. (1)'!B1346,'Banco de Indicadores Mun. (2)'!A:A,'Banco de Indicadores - Mun. (1)'!A1346) / VLOOKUP(D1346,'Dados Base'!$B:$K,7,FALSE)) * 100</f>
        <v>1.8286799999999999</v>
      </c>
      <c r="AN1346" s="72">
        <f>(SUMIFS('Banco de Indicadores Mun. (2)'!K:K,'Banco de Indicadores Mun. (2)'!B:B,'Banco de Indicadores - Mun. (1)'!B1346,'Banco de Indicadores Mun. (2)'!A:A,'Banco de Indicadores - Mun. (1)'!A1346) / VLOOKUP(D1346,'Dados Base'!$B:$K,10,FALSE)) * 100</f>
        <v>12.054666666666666</v>
      </c>
      <c r="AO1346" s="21">
        <v>0</v>
      </c>
      <c r="AP1346" s="125">
        <v>0</v>
      </c>
      <c r="AQ1346" s="5">
        <v>0</v>
      </c>
      <c r="AR1346" s="21">
        <v>9.5</v>
      </c>
      <c r="AS1346" s="20">
        <v>99.9</v>
      </c>
      <c r="AT1346" s="20">
        <v>99.9</v>
      </c>
      <c r="AU1346" s="20">
        <v>88.940092165898619</v>
      </c>
      <c r="AV1346" s="20">
        <v>10</v>
      </c>
      <c r="AW1346" s="21">
        <v>0</v>
      </c>
      <c r="AX1346" s="21">
        <v>0</v>
      </c>
      <c r="AY1346" s="116">
        <v>59.953039421781327</v>
      </c>
    </row>
    <row r="1347" spans="1:51" ht="15" x14ac:dyDescent="0.25">
      <c r="A1347" s="144">
        <v>2015</v>
      </c>
      <c r="B1347" s="77" t="s">
        <v>57</v>
      </c>
      <c r="C1347" s="78">
        <v>2</v>
      </c>
      <c r="D1347" s="77">
        <v>3504909</v>
      </c>
      <c r="E1347" s="78">
        <v>35049092</v>
      </c>
      <c r="F1347" s="78" t="str">
        <f t="shared" ref="F1347:F1410" si="54">CONCATENATE(E1347,A1347)</f>
        <v>350490922015</v>
      </c>
      <c r="G1347" s="89">
        <v>0.40813114245563664</v>
      </c>
      <c r="H1347" s="80">
        <f t="shared" si="53"/>
        <v>10423</v>
      </c>
      <c r="I1347" s="90">
        <v>8573</v>
      </c>
      <c r="J1347" s="91">
        <v>1850</v>
      </c>
      <c r="K1347" s="83">
        <f>(H1347)/VLOOKUP(D1347,'Dados Base'!$B:$K,6,FALSE)</f>
        <v>16.911669262720665</v>
      </c>
      <c r="L1347" s="88">
        <f t="shared" si="52"/>
        <v>82.2507915187566</v>
      </c>
      <c r="M1347" s="85" t="s">
        <v>702</v>
      </c>
      <c r="N1347" s="92">
        <v>0.73299999999999998</v>
      </c>
      <c r="O1347" s="91">
        <v>113</v>
      </c>
      <c r="P1347" s="91">
        <v>10000</v>
      </c>
      <c r="Q1347" s="91">
        <v>0</v>
      </c>
      <c r="R1347" s="91">
        <v>0</v>
      </c>
      <c r="S1347" s="91">
        <v>15</v>
      </c>
      <c r="T1347" s="87" t="s">
        <v>691</v>
      </c>
      <c r="U1347" s="91">
        <v>67</v>
      </c>
      <c r="V1347" s="91">
        <v>64</v>
      </c>
      <c r="W1347" s="93">
        <v>0</v>
      </c>
      <c r="X1347" s="47">
        <v>2.0482280729166667E-2</v>
      </c>
      <c r="Y1347" s="21">
        <v>6.02</v>
      </c>
      <c r="Z1347" s="21">
        <v>373</v>
      </c>
      <c r="AA1347" s="21">
        <v>91</v>
      </c>
      <c r="AB1347" s="21">
        <v>1</v>
      </c>
      <c r="AC1347" s="21">
        <v>0</v>
      </c>
      <c r="AD1347" s="153">
        <f>VLOOKUP(D1347,'Dados Base'!$B:$K,9,FALSE)*31536000/VLOOKUP($F1347,F:H,MATCH(H1346,F1346:AF1346,0),FALSE)</f>
        <v>28289.513575745947</v>
      </c>
      <c r="AE1347" s="153">
        <f>VLOOKUP(D1347,'Dados Base'!$B:$K,10,FALSE)*31536000/VLOOKUP($F1347,F:H,MATCH(H1346,F1346:AF1346,0),FALSE)</f>
        <v>2874.3356039527962</v>
      </c>
      <c r="AF1347" s="14">
        <v>75.459999999999994</v>
      </c>
      <c r="AG1347" s="15" t="s">
        <v>692</v>
      </c>
      <c r="AH1347" s="14">
        <v>69.59</v>
      </c>
      <c r="AI1347" s="14">
        <v>20.010000000000002</v>
      </c>
      <c r="AJ1347" s="16">
        <v>94.58</v>
      </c>
      <c r="AK1347" s="72">
        <f>(SUMIFS('Banco de Indicadores Mun. (2)'!I:I,'Banco de Indicadores Mun. (2)'!B:B,'Banco de Indicadores - Mun. (1)'!B1347,'Banco de Indicadores Mun. (2)'!A:A,'Banco de Indicadores - Mun. (1)'!A1347) / VLOOKUP(D1347,'Dados Base'!$B:$K,8,FALSE)) * 100</f>
        <v>6.5706172839506166E-2</v>
      </c>
      <c r="AL1347" s="72">
        <f>(SUMIFS('Banco de Indicadores Mun. (2)'!I:I,'Banco de Indicadores Mun. (2)'!B:B,'Banco de Indicadores - Mun. (1)'!B1347,'Banco de Indicadores Mun. (2)'!A:A,'Banco de Indicadores - Mun. (1)'!A1347) / VLOOKUP(D1347,'Dados Base'!$B:$K,9,FALSE)) * 100</f>
        <v>2.8460962566844918E-2</v>
      </c>
      <c r="AM1347" s="72">
        <f>(SUMIFS('Banco de Indicadores Mun. (2)'!J:J,'Banco de Indicadores Mun. (2)'!B:B,'Banco de Indicadores - Mun. (1)'!B1347,'Banco de Indicadores Mun. (2)'!A:A,'Banco de Indicadores - Mun. (1)'!A1347) / VLOOKUP(D1347,'Dados Base'!$B:$K,7,FALSE)) * 100</f>
        <v>2.9541935483870962E-2</v>
      </c>
      <c r="AN1347" s="72">
        <f>(SUMIFS('Banco de Indicadores Mun. (2)'!K:K,'Banco de Indicadores Mun. (2)'!B:B,'Banco de Indicadores - Mun. (1)'!B1347,'Banco de Indicadores Mun. (2)'!A:A,'Banco de Indicadores - Mun. (1)'!A1347) / VLOOKUP(D1347,'Dados Base'!$B:$K,10,FALSE)) * 100</f>
        <v>0.18371578947368428</v>
      </c>
      <c r="AO1347" s="21">
        <v>0</v>
      </c>
      <c r="AP1347" s="125">
        <v>9.5941667466180558</v>
      </c>
      <c r="AQ1347" s="5">
        <v>0</v>
      </c>
      <c r="AR1347" s="21" t="s">
        <v>692</v>
      </c>
      <c r="AS1347" s="20">
        <v>97</v>
      </c>
      <c r="AT1347" s="20">
        <v>97</v>
      </c>
      <c r="AU1347" s="20">
        <v>80.387931034482762</v>
      </c>
      <c r="AV1347" s="20">
        <v>9.9600000000000009</v>
      </c>
      <c r="AW1347" s="21">
        <v>0</v>
      </c>
      <c r="AX1347" s="21">
        <v>0</v>
      </c>
      <c r="AY1347" s="116">
        <v>6.803965334707625</v>
      </c>
    </row>
    <row r="1348" spans="1:51" ht="15" x14ac:dyDescent="0.25">
      <c r="A1348" s="144">
        <v>2015</v>
      </c>
      <c r="B1348" s="77" t="s">
        <v>58</v>
      </c>
      <c r="C1348" s="78">
        <v>14</v>
      </c>
      <c r="D1348" s="77">
        <v>3505005</v>
      </c>
      <c r="E1348" s="78">
        <v>350500514</v>
      </c>
      <c r="F1348" s="78" t="str">
        <f t="shared" si="54"/>
        <v>3505005142015</v>
      </c>
      <c r="G1348" s="89">
        <v>0.92971751910571054</v>
      </c>
      <c r="H1348" s="80">
        <f t="shared" si="53"/>
        <v>3247</v>
      </c>
      <c r="I1348" s="90">
        <v>2032</v>
      </c>
      <c r="J1348" s="91">
        <v>1215</v>
      </c>
      <c r="K1348" s="83">
        <f>(H1348)/VLOOKUP(D1348,'Dados Base'!$B:$K,6,FALSE)</f>
        <v>20.959204750839145</v>
      </c>
      <c r="L1348" s="88">
        <f t="shared" si="52"/>
        <v>62.580843855866952</v>
      </c>
      <c r="M1348" s="85" t="s">
        <v>702</v>
      </c>
      <c r="N1348" s="92">
        <v>0.71099999999999997</v>
      </c>
      <c r="O1348" s="91">
        <v>21</v>
      </c>
      <c r="P1348" s="91">
        <v>13500</v>
      </c>
      <c r="Q1348" s="91">
        <v>0</v>
      </c>
      <c r="R1348" s="91">
        <v>0</v>
      </c>
      <c r="S1348" s="91">
        <v>16</v>
      </c>
      <c r="T1348" s="87" t="s">
        <v>691</v>
      </c>
      <c r="U1348" s="91">
        <v>12</v>
      </c>
      <c r="V1348" s="91">
        <v>11</v>
      </c>
      <c r="W1348" s="93">
        <v>26.43</v>
      </c>
      <c r="X1348" s="47">
        <v>6.2318723958333334E-3</v>
      </c>
      <c r="Y1348" s="21">
        <v>1.44</v>
      </c>
      <c r="Z1348" s="21">
        <v>91</v>
      </c>
      <c r="AA1348" s="21">
        <v>20</v>
      </c>
      <c r="AB1348" s="21">
        <v>0</v>
      </c>
      <c r="AC1348" s="21">
        <v>0</v>
      </c>
      <c r="AD1348" s="153">
        <f>VLOOKUP(D1348,'Dados Base'!$B:$K,9,FALSE)*31536000/VLOOKUP($F1348,F:H,MATCH(H1347,F1347:AF1347,0),FALSE)</f>
        <v>17190.859254696643</v>
      </c>
      <c r="AE1348" s="153">
        <f>VLOOKUP(D1348,'Dados Base'!$B:$K,10,FALSE)*31536000/VLOOKUP($F1348,F:H,MATCH(H1347,F1347:AF1347,0),FALSE)</f>
        <v>2039.5934708962127</v>
      </c>
      <c r="AF1348" s="14">
        <v>73.7</v>
      </c>
      <c r="AG1348" s="15">
        <v>89.47</v>
      </c>
      <c r="AH1348" s="14">
        <v>55.92</v>
      </c>
      <c r="AI1348" s="14">
        <v>32.43</v>
      </c>
      <c r="AJ1348" s="16">
        <v>100</v>
      </c>
      <c r="AK1348" s="72">
        <f>(SUMIFS('Banco de Indicadores Mun. (2)'!I:I,'Banco de Indicadores Mun. (2)'!B:B,'Banco de Indicadores - Mun. (1)'!B1348,'Banco de Indicadores Mun. (2)'!A:A,'Banco de Indicadores - Mun. (1)'!A1348) / VLOOKUP(D1348,'Dados Base'!$B:$K,8,FALSE)) * 100</f>
        <v>0.50926582278481003</v>
      </c>
      <c r="AL1348" s="72">
        <f>(SUMIFS('Banco de Indicadores Mun. (2)'!I:I,'Banco de Indicadores Mun. (2)'!B:B,'Banco de Indicadores - Mun. (1)'!B1348,'Banco de Indicadores Mun. (2)'!A:A,'Banco de Indicadores - Mun. (1)'!A1348) / VLOOKUP(D1348,'Dados Base'!$B:$K,9,FALSE)) * 100</f>
        <v>0.22729943502824854</v>
      </c>
      <c r="AM1348" s="72">
        <f>(SUMIFS('Banco de Indicadores Mun. (2)'!J:J,'Banco de Indicadores Mun. (2)'!B:B,'Banco de Indicadores - Mun. (1)'!B1348,'Banco de Indicadores Mun. (2)'!A:A,'Banco de Indicadores - Mun. (1)'!A1348) / VLOOKUP(D1348,'Dados Base'!$B:$K,7,FALSE)) * 100</f>
        <v>0</v>
      </c>
      <c r="AN1348" s="72">
        <f>(SUMIFS('Banco de Indicadores Mun. (2)'!K:K,'Banco de Indicadores Mun. (2)'!B:B,'Banco de Indicadores - Mun. (1)'!B1348,'Banco de Indicadores Mun. (2)'!A:A,'Banco de Indicadores - Mun. (1)'!A1348) / VLOOKUP(D1348,'Dados Base'!$B:$K,10,FALSE)) * 100</f>
        <v>1.9158095238095227</v>
      </c>
      <c r="AO1348" s="21">
        <v>0</v>
      </c>
      <c r="AP1348" s="125">
        <v>0</v>
      </c>
      <c r="AQ1348" s="5">
        <v>0</v>
      </c>
      <c r="AR1348" s="21">
        <v>9.6999999999999993</v>
      </c>
      <c r="AS1348" s="20">
        <v>87</v>
      </c>
      <c r="AT1348" s="20">
        <v>86.999999999999986</v>
      </c>
      <c r="AU1348" s="20">
        <v>81.981981981981988</v>
      </c>
      <c r="AV1348" s="20">
        <v>9.31</v>
      </c>
      <c r="AW1348" s="21">
        <v>0</v>
      </c>
      <c r="AX1348" s="21">
        <v>0</v>
      </c>
      <c r="AY1348" s="116">
        <v>86.753906696721614</v>
      </c>
    </row>
    <row r="1349" spans="1:51" ht="15" x14ac:dyDescent="0.25">
      <c r="A1349" s="144">
        <v>2015</v>
      </c>
      <c r="B1349" s="77" t="s">
        <v>59</v>
      </c>
      <c r="C1349" s="78">
        <v>19</v>
      </c>
      <c r="D1349" s="77">
        <v>3505104</v>
      </c>
      <c r="E1349" s="78">
        <v>350510419</v>
      </c>
      <c r="F1349" s="78" t="str">
        <f t="shared" si="54"/>
        <v>3505104192015</v>
      </c>
      <c r="G1349" s="89">
        <v>1.071490676770348</v>
      </c>
      <c r="H1349" s="80">
        <f t="shared" si="53"/>
        <v>6934</v>
      </c>
      <c r="I1349" s="90">
        <v>5898</v>
      </c>
      <c r="J1349" s="91">
        <v>1036</v>
      </c>
      <c r="K1349" s="83">
        <f>(H1349)/VLOOKUP(D1349,'Dados Base'!$B:$K,6,FALSE)</f>
        <v>33.80295422415054</v>
      </c>
      <c r="L1349" s="88">
        <f t="shared" si="52"/>
        <v>85.059128929910585</v>
      </c>
      <c r="M1349" s="85" t="s">
        <v>702</v>
      </c>
      <c r="N1349" s="92">
        <v>0.69899999999999995</v>
      </c>
      <c r="O1349" s="91">
        <v>28</v>
      </c>
      <c r="P1349" s="91">
        <v>10614</v>
      </c>
      <c r="Q1349" s="91">
        <v>0</v>
      </c>
      <c r="R1349" s="91">
        <v>0</v>
      </c>
      <c r="S1349" s="91">
        <v>28</v>
      </c>
      <c r="T1349" s="87" t="s">
        <v>691</v>
      </c>
      <c r="U1349" s="91">
        <v>39</v>
      </c>
      <c r="V1349" s="91">
        <v>19</v>
      </c>
      <c r="W1349" s="93">
        <v>29.32</v>
      </c>
      <c r="X1349" s="47">
        <v>1.79363078125E-2</v>
      </c>
      <c r="Y1349" s="21">
        <v>4.22</v>
      </c>
      <c r="Z1349" s="21">
        <v>260</v>
      </c>
      <c r="AA1349" s="21">
        <v>65</v>
      </c>
      <c r="AB1349" s="21">
        <v>0</v>
      </c>
      <c r="AC1349" s="21">
        <v>0</v>
      </c>
      <c r="AD1349" s="153">
        <f>VLOOKUP(D1349,'Dados Base'!$B:$K,9,FALSE)*31536000/VLOOKUP($F1349,F:H,MATCH(H1348,F1348:AF1348,0),FALSE)</f>
        <v>6912.9968272281512</v>
      </c>
      <c r="AE1349" s="153">
        <f>VLOOKUP(D1349,'Dados Base'!$B:$K,10,FALSE)*31536000/VLOOKUP($F1349,F:H,MATCH(H1348,F1348:AF1348,0),FALSE)</f>
        <v>545.76290741274875</v>
      </c>
      <c r="AF1349" s="14">
        <v>99.33</v>
      </c>
      <c r="AG1349" s="15">
        <v>99.33</v>
      </c>
      <c r="AH1349" s="14">
        <v>99.33</v>
      </c>
      <c r="AI1349" s="14">
        <v>14.5</v>
      </c>
      <c r="AJ1349" s="16">
        <v>99.72</v>
      </c>
      <c r="AK1349" s="72">
        <f>(SUMIFS('Banco de Indicadores Mun. (2)'!I:I,'Banco de Indicadores Mun. (2)'!B:B,'Banco de Indicadores - Mun. (1)'!B1349,'Banco de Indicadores Mun. (2)'!A:A,'Banco de Indicadores - Mun. (1)'!A1349) / VLOOKUP(D1349,'Dados Base'!$B:$K,8,FALSE)) * 100</f>
        <v>0.42945833333333328</v>
      </c>
      <c r="AL1349" s="72">
        <f>(SUMIFS('Banco de Indicadores Mun. (2)'!I:I,'Banco de Indicadores Mun. (2)'!B:B,'Banco de Indicadores - Mun. (1)'!B1349,'Banco de Indicadores Mun. (2)'!A:A,'Banco de Indicadores - Mun. (1)'!A1349) / VLOOKUP(D1349,'Dados Base'!$B:$K,9,FALSE)) * 100</f>
        <v>0.13561842105263155</v>
      </c>
      <c r="AM1349" s="72">
        <f>(SUMIFS('Banco de Indicadores Mun. (2)'!J:J,'Banco de Indicadores Mun. (2)'!B:B,'Banco de Indicadores - Mun. (1)'!B1349,'Banco de Indicadores Mun. (2)'!A:A,'Banco de Indicadores - Mun. (1)'!A1349) / VLOOKUP(D1349,'Dados Base'!$B:$K,7,FALSE)) * 100</f>
        <v>0</v>
      </c>
      <c r="AN1349" s="72">
        <f>(SUMIFS('Banco de Indicadores Mun. (2)'!K:K,'Banco de Indicadores Mun. (2)'!B:B,'Banco de Indicadores - Mun. (1)'!B1349,'Banco de Indicadores Mun. (2)'!A:A,'Banco de Indicadores - Mun. (1)'!A1349) / VLOOKUP(D1349,'Dados Base'!$B:$K,10,FALSE)) * 100</f>
        <v>1.7178333333333331</v>
      </c>
      <c r="AO1349" s="21">
        <v>0</v>
      </c>
      <c r="AP1349" s="125">
        <v>0</v>
      </c>
      <c r="AQ1349" s="5">
        <v>0</v>
      </c>
      <c r="AR1349" s="21">
        <v>7.8</v>
      </c>
      <c r="AS1349" s="20">
        <v>100</v>
      </c>
      <c r="AT1349" s="20">
        <v>100</v>
      </c>
      <c r="AU1349" s="20">
        <v>80</v>
      </c>
      <c r="AV1349" s="20">
        <v>9.6999999999999993</v>
      </c>
      <c r="AW1349" s="21">
        <v>0</v>
      </c>
      <c r="AX1349" s="21">
        <v>0</v>
      </c>
      <c r="AY1349" s="116">
        <v>4.8370039015018156</v>
      </c>
    </row>
    <row r="1350" spans="1:51" ht="15" x14ac:dyDescent="0.25">
      <c r="A1350" s="144">
        <v>2015</v>
      </c>
      <c r="B1350" s="77" t="s">
        <v>60</v>
      </c>
      <c r="C1350" s="78">
        <v>13</v>
      </c>
      <c r="D1350" s="77">
        <v>3505203</v>
      </c>
      <c r="E1350" s="78">
        <v>350520313</v>
      </c>
      <c r="F1350" s="78" t="str">
        <f t="shared" si="54"/>
        <v>3505203132015</v>
      </c>
      <c r="G1350" s="89">
        <v>0.93021180227326195</v>
      </c>
      <c r="H1350" s="80">
        <f t="shared" si="53"/>
        <v>32872</v>
      </c>
      <c r="I1350" s="90">
        <v>31469</v>
      </c>
      <c r="J1350" s="91">
        <v>1403</v>
      </c>
      <c r="K1350" s="83">
        <f>(H1350)/VLOOKUP(D1350,'Dados Base'!$B:$K,6,FALSE)</f>
        <v>74.607353608715385</v>
      </c>
      <c r="L1350" s="88">
        <f t="shared" si="52"/>
        <v>95.731929909953763</v>
      </c>
      <c r="M1350" s="85" t="s">
        <v>702</v>
      </c>
      <c r="N1350" s="92">
        <v>0.75</v>
      </c>
      <c r="O1350" s="91">
        <v>133</v>
      </c>
      <c r="P1350" s="91">
        <v>19700</v>
      </c>
      <c r="Q1350" s="91">
        <v>4500000</v>
      </c>
      <c r="R1350" s="91">
        <v>6500</v>
      </c>
      <c r="S1350" s="91">
        <v>137</v>
      </c>
      <c r="T1350" s="87" t="s">
        <v>691</v>
      </c>
      <c r="U1350" s="91">
        <v>356</v>
      </c>
      <c r="V1350" s="91">
        <v>225</v>
      </c>
      <c r="W1350" s="93">
        <v>13.079999999999998</v>
      </c>
      <c r="X1350" s="47">
        <v>0.10006175925925925</v>
      </c>
      <c r="Y1350" s="21">
        <v>25.84</v>
      </c>
      <c r="Z1350" s="21">
        <v>1692</v>
      </c>
      <c r="AA1350" s="21">
        <v>52</v>
      </c>
      <c r="AB1350" s="21">
        <v>3</v>
      </c>
      <c r="AC1350" s="21">
        <v>0</v>
      </c>
      <c r="AD1350" s="153">
        <f>VLOOKUP(D1350,'Dados Base'!$B:$K,9,FALSE)*31536000/VLOOKUP($F1350,F:H,MATCH(H1349,F1349:AF1349,0),FALSE)</f>
        <v>3482.4677537113653</v>
      </c>
      <c r="AE1350" s="153">
        <f>VLOOKUP(D1350,'Dados Base'!$B:$K,10,FALSE)*31536000/VLOOKUP($F1350,F:H,MATCH(H1349,F1349:AF1349,0),FALSE)</f>
        <v>354.96227792650291</v>
      </c>
      <c r="AF1350" s="14">
        <v>100</v>
      </c>
      <c r="AG1350" s="15">
        <v>94.88</v>
      </c>
      <c r="AH1350" s="14">
        <v>100</v>
      </c>
      <c r="AI1350" s="14">
        <v>48.3</v>
      </c>
      <c r="AJ1350" s="16">
        <v>100</v>
      </c>
      <c r="AK1350" s="72">
        <f>(SUMIFS('Banco de Indicadores Mun. (2)'!I:I,'Banco de Indicadores Mun. (2)'!B:B,'Banco de Indicadores - Mun. (1)'!B1350,'Banco de Indicadores Mun. (2)'!A:A,'Banco de Indicadores - Mun. (1)'!A1350) / VLOOKUP(D1350,'Dados Base'!$B:$K,8,FALSE)) * 100</f>
        <v>32.265209677419342</v>
      </c>
      <c r="AL1350" s="72">
        <f>(SUMIFS('Banco de Indicadores Mun. (2)'!I:I,'Banco de Indicadores Mun. (2)'!B:B,'Banco de Indicadores - Mun. (1)'!B1350,'Banco de Indicadores Mun. (2)'!A:A,'Banco de Indicadores - Mun. (1)'!A1350) / VLOOKUP(D1350,'Dados Base'!$B:$K,9,FALSE)) * 100</f>
        <v>16.5325867768595</v>
      </c>
      <c r="AM1350" s="72">
        <f>(SUMIFS('Banco de Indicadores Mun. (2)'!J:J,'Banco de Indicadores Mun. (2)'!B:B,'Banco de Indicadores - Mun. (1)'!B1350,'Banco de Indicadores Mun. (2)'!A:A,'Banco de Indicadores - Mun. (1)'!A1350) / VLOOKUP(D1350,'Dados Base'!$B:$K,7,FALSE)) * 100</f>
        <v>20.471469798657711</v>
      </c>
      <c r="AN1350" s="72">
        <f>(SUMIFS('Banco de Indicadores Mun. (2)'!K:K,'Banco de Indicadores Mun. (2)'!B:B,'Banco de Indicadores - Mun. (1)'!B1350,'Banco de Indicadores Mun. (2)'!A:A,'Banco de Indicadores - Mun. (1)'!A1350) / VLOOKUP(D1350,'Dados Base'!$B:$K,10,FALSE)) * 100</f>
        <v>79.75891891891888</v>
      </c>
      <c r="AO1350" s="21">
        <v>0</v>
      </c>
      <c r="AP1350" s="125">
        <v>0</v>
      </c>
      <c r="AQ1350" s="5">
        <v>0</v>
      </c>
      <c r="AR1350" s="21">
        <v>10</v>
      </c>
      <c r="AS1350" s="20">
        <v>100</v>
      </c>
      <c r="AT1350" s="20">
        <v>100</v>
      </c>
      <c r="AU1350" s="20">
        <v>97.018348623853214</v>
      </c>
      <c r="AV1350" s="20">
        <v>9.8000000000000007</v>
      </c>
      <c r="AW1350" s="21">
        <v>1</v>
      </c>
      <c r="AX1350" s="21">
        <v>0</v>
      </c>
      <c r="AY1350" s="116">
        <v>90.436156425633612</v>
      </c>
    </row>
    <row r="1351" spans="1:51" ht="15" x14ac:dyDescent="0.25">
      <c r="A1351" s="144">
        <v>2015</v>
      </c>
      <c r="B1351" s="77" t="s">
        <v>61</v>
      </c>
      <c r="C1351" s="78">
        <v>13</v>
      </c>
      <c r="D1351" s="77">
        <v>3505302</v>
      </c>
      <c r="E1351" s="78">
        <v>350530213</v>
      </c>
      <c r="F1351" s="78" t="str">
        <f t="shared" si="54"/>
        <v>3505302132015</v>
      </c>
      <c r="G1351" s="89">
        <v>-0.11958169045587219</v>
      </c>
      <c r="H1351" s="80">
        <f t="shared" si="53"/>
        <v>35058</v>
      </c>
      <c r="I1351" s="90">
        <v>34375</v>
      </c>
      <c r="J1351" s="91">
        <v>683</v>
      </c>
      <c r="K1351" s="83">
        <f>(H1351)/VLOOKUP(D1351,'Dados Base'!$B:$K,6,FALSE)</f>
        <v>233.43987215341588</v>
      </c>
      <c r="L1351" s="88">
        <f t="shared" ref="L1351:L1414" si="55">(I1351/H1351)*100</f>
        <v>98.051799874493696</v>
      </c>
      <c r="M1351" s="85" t="s">
        <v>702</v>
      </c>
      <c r="N1351" s="92">
        <v>0.78800000000000003</v>
      </c>
      <c r="O1351" s="91">
        <v>39</v>
      </c>
      <c r="P1351" s="91">
        <v>0</v>
      </c>
      <c r="Q1351" s="91">
        <v>0</v>
      </c>
      <c r="R1351" s="91">
        <v>0</v>
      </c>
      <c r="S1351" s="91">
        <v>121</v>
      </c>
      <c r="T1351" s="87" t="s">
        <v>691</v>
      </c>
      <c r="U1351" s="91">
        <v>501</v>
      </c>
      <c r="V1351" s="91">
        <v>381</v>
      </c>
      <c r="W1351" s="93">
        <v>9.7800000000000011</v>
      </c>
      <c r="X1351" s="47">
        <v>0.10671590277777777</v>
      </c>
      <c r="Y1351" s="21">
        <v>28.45</v>
      </c>
      <c r="Z1351" s="21">
        <v>484</v>
      </c>
      <c r="AA1351" s="21">
        <v>1436</v>
      </c>
      <c r="AB1351" s="21">
        <v>0</v>
      </c>
      <c r="AC1351" s="21">
        <v>0</v>
      </c>
      <c r="AD1351" s="153">
        <f>VLOOKUP(D1351,'Dados Base'!$B:$K,9,FALSE)*31536000/VLOOKUP($F1351,F:H,MATCH(H1350,F1350:AF1350,0),FALSE)</f>
        <v>1187.3900393633407</v>
      </c>
      <c r="AE1351" s="153">
        <f>VLOOKUP(D1351,'Dados Base'!$B:$K,10,FALSE)*31536000/VLOOKUP($F1351,F:H,MATCH(H1350,F1350:AF1350,0),FALSE)</f>
        <v>134.93068629128871</v>
      </c>
      <c r="AF1351" s="14">
        <v>100</v>
      </c>
      <c r="AG1351" s="15">
        <v>100</v>
      </c>
      <c r="AH1351" s="14">
        <v>100</v>
      </c>
      <c r="AI1351" s="14">
        <v>30.07</v>
      </c>
      <c r="AJ1351" s="16">
        <v>100</v>
      </c>
      <c r="AK1351" s="72">
        <f>(SUMIFS('Banco de Indicadores Mun. (2)'!I:I,'Banco de Indicadores Mun. (2)'!B:B,'Banco de Indicadores - Mun. (1)'!B1351,'Banco de Indicadores Mun. (2)'!A:A,'Banco de Indicadores - Mun. (1)'!A1351) / VLOOKUP(D1351,'Dados Base'!$B:$K,8,FALSE)) * 100</f>
        <v>696.88809836065582</v>
      </c>
      <c r="AL1351" s="72">
        <f>(SUMIFS('Banco de Indicadores Mun. (2)'!I:I,'Banco de Indicadores Mun. (2)'!B:B,'Banco de Indicadores - Mun. (1)'!B1351,'Banco de Indicadores Mun. (2)'!A:A,'Banco de Indicadores - Mun. (1)'!A1351) / VLOOKUP(D1351,'Dados Base'!$B:$K,9,FALSE)) * 100</f>
        <v>322.0467727272727</v>
      </c>
      <c r="AM1351" s="72">
        <f>(SUMIFS('Banco de Indicadores Mun. (2)'!J:J,'Banco de Indicadores Mun. (2)'!B:B,'Banco de Indicadores - Mun. (1)'!B1351,'Banco de Indicadores Mun. (2)'!A:A,'Banco de Indicadores - Mun. (1)'!A1351) / VLOOKUP(D1351,'Dados Base'!$B:$K,7,FALSE)) * 100</f>
        <v>922.50010869565222</v>
      </c>
      <c r="AN1351" s="72">
        <f>(SUMIFS('Banco de Indicadores Mun. (2)'!K:K,'Banco de Indicadores Mun. (2)'!B:B,'Banco de Indicadores - Mun. (1)'!B1351,'Banco de Indicadores Mun. (2)'!A:A,'Banco de Indicadores - Mun. (1)'!A1351) / VLOOKUP(D1351,'Dados Base'!$B:$K,10,FALSE)) * 100</f>
        <v>5.0112666666666676</v>
      </c>
      <c r="AO1351" s="21">
        <v>0</v>
      </c>
      <c r="AP1351" s="125">
        <v>0</v>
      </c>
      <c r="AQ1351" s="5">
        <v>0</v>
      </c>
      <c r="AR1351" s="21">
        <v>8.8000000000000007</v>
      </c>
      <c r="AS1351" s="20">
        <v>100</v>
      </c>
      <c r="AT1351" s="20">
        <v>28.000000000000004</v>
      </c>
      <c r="AU1351" s="20">
        <v>25.208333333333329</v>
      </c>
      <c r="AV1351" s="20">
        <v>3.86</v>
      </c>
      <c r="AW1351" s="21">
        <v>0</v>
      </c>
      <c r="AX1351" s="21">
        <v>0</v>
      </c>
      <c r="AY1351" s="116">
        <v>1.3371396409821146</v>
      </c>
    </row>
    <row r="1352" spans="1:51" ht="15" x14ac:dyDescent="0.25">
      <c r="A1352" s="144">
        <v>2015</v>
      </c>
      <c r="B1352" s="77" t="s">
        <v>62</v>
      </c>
      <c r="C1352" s="78">
        <v>11</v>
      </c>
      <c r="D1352" s="77">
        <v>3505351</v>
      </c>
      <c r="E1352" s="78">
        <v>350535111</v>
      </c>
      <c r="F1352" s="78" t="str">
        <f t="shared" si="54"/>
        <v>3505351112015</v>
      </c>
      <c r="G1352" s="89">
        <v>0.58532486313196408</v>
      </c>
      <c r="H1352" s="80">
        <f t="shared" si="53"/>
        <v>5380</v>
      </c>
      <c r="I1352" s="90">
        <v>1584</v>
      </c>
      <c r="J1352" s="91">
        <v>3796</v>
      </c>
      <c r="K1352" s="83">
        <f>(H1352)/VLOOKUP(D1352,'Dados Base'!$B:$K,6,FALSE)</f>
        <v>13.209261214368141</v>
      </c>
      <c r="L1352" s="88">
        <f t="shared" si="55"/>
        <v>29.442379182156138</v>
      </c>
      <c r="M1352" s="85" t="s">
        <v>702</v>
      </c>
      <c r="N1352" s="92">
        <v>0.66</v>
      </c>
      <c r="O1352" s="91">
        <v>47</v>
      </c>
      <c r="P1352" s="91">
        <v>4700</v>
      </c>
      <c r="Q1352" s="91">
        <v>0</v>
      </c>
      <c r="R1352" s="91">
        <v>0</v>
      </c>
      <c r="S1352" s="91">
        <v>3</v>
      </c>
      <c r="T1352" s="87" t="s">
        <v>691</v>
      </c>
      <c r="U1352" s="91">
        <v>18</v>
      </c>
      <c r="V1352" s="91">
        <v>11</v>
      </c>
      <c r="W1352" s="93">
        <v>0</v>
      </c>
      <c r="X1352" s="47">
        <v>5.3407708333333328E-3</v>
      </c>
      <c r="Y1352" s="21">
        <v>1.1499999999999999</v>
      </c>
      <c r="Z1352" s="21">
        <v>0</v>
      </c>
      <c r="AA1352" s="21">
        <v>89</v>
      </c>
      <c r="AB1352" s="21">
        <v>0</v>
      </c>
      <c r="AC1352" s="21">
        <v>0</v>
      </c>
      <c r="AD1352" s="153">
        <f>VLOOKUP(D1352,'Dados Base'!$B:$K,9,FALSE)*31536000/VLOOKUP($F1352,F:H,MATCH(H1351,F1351:AF1351,0),FALSE)</f>
        <v>71630.096654275098</v>
      </c>
      <c r="AE1352" s="153">
        <f>VLOOKUP(D1352,'Dados Base'!$B:$K,10,FALSE)*31536000/VLOOKUP($F1352,F:H,MATCH(H1351,F1351:AF1351,0),FALSE)</f>
        <v>9202.8847583643128</v>
      </c>
      <c r="AF1352" s="14">
        <v>38.119999999999997</v>
      </c>
      <c r="AG1352" s="15">
        <v>94.97</v>
      </c>
      <c r="AH1352" s="14">
        <v>17.420000000000002</v>
      </c>
      <c r="AI1352" s="14">
        <v>38.31</v>
      </c>
      <c r="AJ1352" s="16">
        <v>100</v>
      </c>
      <c r="AK1352" s="72">
        <f>(SUMIFS('Banco de Indicadores Mun. (2)'!I:I,'Banco de Indicadores Mun. (2)'!B:B,'Banco de Indicadores - Mun. (1)'!B1352,'Banco de Indicadores Mun. (2)'!A:A,'Banco de Indicadores - Mun. (1)'!A1352) / VLOOKUP(D1352,'Dados Base'!$B:$K,8,FALSE)) * 100</f>
        <v>0.15498499061913701</v>
      </c>
      <c r="AL1352" s="72">
        <f>(SUMIFS('Banco de Indicadores Mun. (2)'!I:I,'Banco de Indicadores Mun. (2)'!B:B,'Banco de Indicadores - Mun. (1)'!B1352,'Banco de Indicadores Mun. (2)'!A:A,'Banco de Indicadores - Mun. (1)'!A1352) / VLOOKUP(D1352,'Dados Base'!$B:$K,9,FALSE)) * 100</f>
        <v>6.7599836333878907E-2</v>
      </c>
      <c r="AM1352" s="72">
        <f>(SUMIFS('Banco de Indicadores Mun. (2)'!J:J,'Banco de Indicadores Mun. (2)'!B:B,'Banco de Indicadores - Mun. (1)'!B1352,'Banco de Indicadores Mun. (2)'!A:A,'Banco de Indicadores - Mun. (1)'!A1352) / VLOOKUP(D1352,'Dados Base'!$B:$K,7,FALSE)) * 100</f>
        <v>0.17955851063829795</v>
      </c>
      <c r="AN1352" s="72">
        <f>(SUMIFS('Banco de Indicadores Mun. (2)'!K:K,'Banco de Indicadores Mun. (2)'!B:B,'Banco de Indicadores - Mun. (1)'!B1352,'Banco de Indicadores Mun. (2)'!A:A,'Banco de Indicadores - Mun. (1)'!A1352) / VLOOKUP(D1352,'Dados Base'!$B:$K,10,FALSE)) * 100</f>
        <v>9.6133757961783417E-2</v>
      </c>
      <c r="AO1352" s="21">
        <v>0</v>
      </c>
      <c r="AP1352" s="125">
        <v>0</v>
      </c>
      <c r="AQ1352" s="5">
        <v>0</v>
      </c>
      <c r="AR1352" s="21">
        <v>7.1</v>
      </c>
      <c r="AS1352" s="20">
        <v>43</v>
      </c>
      <c r="AT1352" s="20">
        <v>0</v>
      </c>
      <c r="AU1352" s="20">
        <v>0</v>
      </c>
      <c r="AV1352" s="20">
        <v>0.65</v>
      </c>
      <c r="AW1352" s="21">
        <v>0</v>
      </c>
      <c r="AX1352" s="21">
        <v>0</v>
      </c>
      <c r="AY1352" s="116">
        <v>168.53209787137158</v>
      </c>
    </row>
    <row r="1353" spans="1:51" ht="15" x14ac:dyDescent="0.25">
      <c r="A1353" s="144">
        <v>2015</v>
      </c>
      <c r="B1353" s="77" t="s">
        <v>63</v>
      </c>
      <c r="C1353" s="78">
        <v>11</v>
      </c>
      <c r="D1353" s="77">
        <v>3505401</v>
      </c>
      <c r="E1353" s="78">
        <v>350540111</v>
      </c>
      <c r="F1353" s="78" t="str">
        <f t="shared" si="54"/>
        <v>3505401112015</v>
      </c>
      <c r="G1353" s="89">
        <v>-0.40598339012954954</v>
      </c>
      <c r="H1353" s="80">
        <f t="shared" si="53"/>
        <v>7659</v>
      </c>
      <c r="I1353" s="90">
        <v>3362</v>
      </c>
      <c r="J1353" s="91">
        <v>4297</v>
      </c>
      <c r="K1353" s="83">
        <f>(H1353)/VLOOKUP(D1353,'Dados Base'!$B:$K,6,FALSE)</f>
        <v>7.6035699748831025</v>
      </c>
      <c r="L1353" s="88">
        <f t="shared" si="55"/>
        <v>43.8960699830265</v>
      </c>
      <c r="M1353" s="85" t="s">
        <v>702</v>
      </c>
      <c r="N1353" s="92">
        <v>0.64100000000000001</v>
      </c>
      <c r="O1353" s="91">
        <v>9</v>
      </c>
      <c r="P1353" s="91">
        <v>12190</v>
      </c>
      <c r="Q1353" s="91">
        <v>0</v>
      </c>
      <c r="R1353" s="91">
        <v>410</v>
      </c>
      <c r="S1353" s="91">
        <v>3</v>
      </c>
      <c r="T1353" s="87" t="s">
        <v>691</v>
      </c>
      <c r="U1353" s="91">
        <v>29</v>
      </c>
      <c r="V1353" s="91">
        <v>18</v>
      </c>
      <c r="W1353" s="93">
        <v>0</v>
      </c>
      <c r="X1353" s="47">
        <v>8.2035070312500014E-3</v>
      </c>
      <c r="Y1353" s="21">
        <v>2.25</v>
      </c>
      <c r="Z1353" s="21">
        <v>105</v>
      </c>
      <c r="AA1353" s="21">
        <v>69</v>
      </c>
      <c r="AB1353" s="21">
        <v>4</v>
      </c>
      <c r="AC1353" s="21">
        <v>3</v>
      </c>
      <c r="AD1353" s="153">
        <f>VLOOKUP(D1353,'Dados Base'!$B:$K,9,FALSE)*31536000/VLOOKUP($F1353,F:H,MATCH(H1352,F1352:AF1352,0),FALSE)</f>
        <v>127107.49706227967</v>
      </c>
      <c r="AE1353" s="153">
        <f>VLOOKUP(D1353,'Dados Base'!$B:$K,10,FALSE)*31536000/VLOOKUP($F1353,F:H,MATCH(H1352,F1352:AF1352,0),FALSE)</f>
        <v>16428.860164512338</v>
      </c>
      <c r="AF1353" s="14">
        <v>41.13</v>
      </c>
      <c r="AG1353" s="15" t="s">
        <v>692</v>
      </c>
      <c r="AH1353" s="14">
        <v>30.57</v>
      </c>
      <c r="AI1353" s="14">
        <v>28.75</v>
      </c>
      <c r="AJ1353" s="16">
        <v>100</v>
      </c>
      <c r="AK1353" s="72">
        <f>(SUMIFS('Banco de Indicadores Mun. (2)'!I:I,'Banco de Indicadores Mun. (2)'!B:B,'Banco de Indicadores - Mun. (1)'!B1353,'Banco de Indicadores Mun. (2)'!A:A,'Banco de Indicadores - Mun. (1)'!A1353) / VLOOKUP(D1353,'Dados Base'!$B:$K,8,FALSE)) * 100</f>
        <v>2.3155159613956942E-3</v>
      </c>
      <c r="AL1353" s="72">
        <f>(SUMIFS('Banco de Indicadores Mun. (2)'!I:I,'Banco de Indicadores Mun. (2)'!B:B,'Banco de Indicadores - Mun. (1)'!B1353,'Banco de Indicadores Mun. (2)'!A:A,'Banco de Indicadores - Mun. (1)'!A1353) / VLOOKUP(D1353,'Dados Base'!$B:$K,9,FALSE)) * 100</f>
        <v>1.0103660511823777E-3</v>
      </c>
      <c r="AM1353" s="72">
        <f>(SUMIFS('Banco de Indicadores Mun. (2)'!J:J,'Banco de Indicadores Mun. (2)'!B:B,'Banco de Indicadores - Mun. (1)'!B1353,'Banco de Indicadores Mun. (2)'!A:A,'Banco de Indicadores - Mun. (1)'!A1353) / VLOOKUP(D1353,'Dados Base'!$B:$K,7,FALSE)) * 100</f>
        <v>0</v>
      </c>
      <c r="AN1353" s="72">
        <f>(SUMIFS('Banco de Indicadores Mun. (2)'!K:K,'Banco de Indicadores Mun. (2)'!B:B,'Banco de Indicadores - Mun. (1)'!B1353,'Banco de Indicadores Mun. (2)'!A:A,'Banco de Indicadores - Mun. (1)'!A1353) / VLOOKUP(D1353,'Dados Base'!$B:$K,10,FALSE)) * 100</f>
        <v>7.8170426065162901E-3</v>
      </c>
      <c r="AO1353" s="21">
        <v>0</v>
      </c>
      <c r="AP1353" s="125">
        <v>0</v>
      </c>
      <c r="AQ1353" s="5">
        <v>0</v>
      </c>
      <c r="AR1353" s="21">
        <v>9.5</v>
      </c>
      <c r="AS1353" s="20">
        <v>70</v>
      </c>
      <c r="AT1353" s="20">
        <v>70</v>
      </c>
      <c r="AU1353" s="20">
        <v>60.344827586206897</v>
      </c>
      <c r="AV1353" s="20">
        <v>6.96</v>
      </c>
      <c r="AW1353" s="21">
        <v>0</v>
      </c>
      <c r="AX1353" s="21">
        <v>3</v>
      </c>
      <c r="AY1353" s="116">
        <v>1.5028653903428684</v>
      </c>
    </row>
    <row r="1354" spans="1:51" ht="15" x14ac:dyDescent="0.25">
      <c r="A1354" s="144">
        <v>2015</v>
      </c>
      <c r="B1354" s="77" t="s">
        <v>64</v>
      </c>
      <c r="C1354" s="78">
        <v>12</v>
      </c>
      <c r="D1354" s="77">
        <v>3505500</v>
      </c>
      <c r="E1354" s="78">
        <v>350550012</v>
      </c>
      <c r="F1354" s="78" t="str">
        <f t="shared" si="54"/>
        <v>3505500122015</v>
      </c>
      <c r="G1354" s="89">
        <v>0.67056578094164543</v>
      </c>
      <c r="H1354" s="80">
        <f t="shared" si="53"/>
        <v>115378</v>
      </c>
      <c r="I1354" s="90">
        <v>111863</v>
      </c>
      <c r="J1354" s="91">
        <v>3515</v>
      </c>
      <c r="K1354" s="83">
        <f>(H1354)/VLOOKUP(D1354,'Dados Base'!$B:$K,6,FALSE)</f>
        <v>73.789499939243171</v>
      </c>
      <c r="L1354" s="88">
        <f t="shared" si="55"/>
        <v>96.953492000208001</v>
      </c>
      <c r="M1354" s="85" t="s">
        <v>702</v>
      </c>
      <c r="N1354" s="92">
        <v>0.78900000000000003</v>
      </c>
      <c r="O1354" s="91">
        <v>439</v>
      </c>
      <c r="P1354" s="91">
        <v>32500</v>
      </c>
      <c r="Q1354" s="91">
        <v>805000</v>
      </c>
      <c r="R1354" s="91">
        <v>0</v>
      </c>
      <c r="S1354" s="91">
        <v>186</v>
      </c>
      <c r="T1354" s="87" t="s">
        <v>691</v>
      </c>
      <c r="U1354" s="91">
        <v>1381</v>
      </c>
      <c r="V1354" s="91">
        <v>1293</v>
      </c>
      <c r="W1354" s="93">
        <v>25</v>
      </c>
      <c r="X1354" s="47">
        <v>0.38064991627314815</v>
      </c>
      <c r="Y1354" s="21">
        <v>104.05</v>
      </c>
      <c r="Z1354" s="21">
        <v>5444</v>
      </c>
      <c r="AA1354" s="21">
        <v>799</v>
      </c>
      <c r="AB1354" s="21">
        <v>15</v>
      </c>
      <c r="AC1354" s="21">
        <v>1</v>
      </c>
      <c r="AD1354" s="153">
        <f>VLOOKUP(D1354,'Dados Base'!$B:$K,9,FALSE)*31536000/VLOOKUP($F1354,F:H,MATCH(H1353,F1353:AF1353,0),FALSE)</f>
        <v>4982.7634384371368</v>
      </c>
      <c r="AE1354" s="153">
        <f>VLOOKUP(D1354,'Dados Base'!$B:$K,10,FALSE)*31536000/VLOOKUP($F1354,F:H,MATCH(H1353,F1353:AF1353,0),FALSE)</f>
        <v>579.45466206729191</v>
      </c>
      <c r="AF1354" s="14">
        <v>94.7</v>
      </c>
      <c r="AG1354" s="15">
        <v>100</v>
      </c>
      <c r="AH1354" s="14">
        <v>94.22</v>
      </c>
      <c r="AI1354" s="14">
        <v>29.51</v>
      </c>
      <c r="AJ1354" s="16">
        <v>97.18</v>
      </c>
      <c r="AK1354" s="72">
        <f>(SUMIFS('Banco de Indicadores Mun. (2)'!I:I,'Banco de Indicadores Mun. (2)'!B:B,'Banco de Indicadores - Mun. (1)'!B1354,'Banco de Indicadores Mun. (2)'!A:A,'Banco de Indicadores - Mun. (1)'!A1354) / VLOOKUP(D1354,'Dados Base'!$B:$K,8,FALSE)) * 100</f>
        <v>43.506474809160331</v>
      </c>
      <c r="AL1354" s="72">
        <f>(SUMIFS('Banco de Indicadores Mun. (2)'!I:I,'Banco de Indicadores Mun. (2)'!B:B,'Banco de Indicadores - Mun. (1)'!B1354,'Banco de Indicadores Mun. (2)'!A:A,'Banco de Indicadores - Mun. (1)'!A1354) / VLOOKUP(D1354,'Dados Base'!$B:$K,9,FALSE)) * 100</f>
        <v>15.631783324190904</v>
      </c>
      <c r="AM1354" s="72">
        <f>(SUMIFS('Banco de Indicadores Mun. (2)'!J:J,'Banco de Indicadores Mun. (2)'!B:B,'Banco de Indicadores - Mun. (1)'!B1354,'Banco de Indicadores Mun. (2)'!A:A,'Banco de Indicadores - Mun. (1)'!A1354) / VLOOKUP(D1354,'Dados Base'!$B:$K,7,FALSE)) * 100</f>
        <v>51.513255079006768</v>
      </c>
      <c r="AN1354" s="72">
        <f>(SUMIFS('Banco de Indicadores Mun. (2)'!K:K,'Banco de Indicadores Mun. (2)'!B:B,'Banco de Indicadores - Mun. (1)'!B1354,'Banco de Indicadores Mun. (2)'!A:A,'Banco de Indicadores - Mun. (1)'!A1354) / VLOOKUP(D1354,'Dados Base'!$B:$K,10,FALSE)) * 100</f>
        <v>26.775325471698196</v>
      </c>
      <c r="AO1354" s="21">
        <v>0</v>
      </c>
      <c r="AP1354" s="125">
        <v>3.4668654336181941</v>
      </c>
      <c r="AQ1354" s="5">
        <v>0</v>
      </c>
      <c r="AR1354" s="21">
        <v>7.3</v>
      </c>
      <c r="AS1354" s="20">
        <v>100</v>
      </c>
      <c r="AT1354" s="20">
        <v>100</v>
      </c>
      <c r="AU1354" s="20">
        <v>87.201665865769655</v>
      </c>
      <c r="AV1354" s="20">
        <v>10</v>
      </c>
      <c r="AW1354" s="21">
        <v>0</v>
      </c>
      <c r="AX1354" s="21">
        <v>1</v>
      </c>
      <c r="AY1354" s="116">
        <v>166.33798774940058</v>
      </c>
    </row>
    <row r="1355" spans="1:51" ht="15" x14ac:dyDescent="0.25">
      <c r="A1355" s="144">
        <v>2015</v>
      </c>
      <c r="B1355" s="77" t="s">
        <v>65</v>
      </c>
      <c r="C1355" s="78">
        <v>9</v>
      </c>
      <c r="D1355" s="77">
        <v>3505609</v>
      </c>
      <c r="E1355" s="78">
        <v>35056099</v>
      </c>
      <c r="F1355" s="78" t="str">
        <f t="shared" si="54"/>
        <v>350560992015</v>
      </c>
      <c r="G1355" s="89">
        <v>1.4853057628309685</v>
      </c>
      <c r="H1355" s="80">
        <f t="shared" si="53"/>
        <v>30463</v>
      </c>
      <c r="I1355" s="90">
        <v>30125</v>
      </c>
      <c r="J1355" s="91">
        <v>338</v>
      </c>
      <c r="K1355" s="83">
        <f>(H1355)/VLOOKUP(D1355,'Dados Base'!$B:$K,6,FALSE)</f>
        <v>207.8392576925701</v>
      </c>
      <c r="L1355" s="88">
        <f t="shared" si="55"/>
        <v>98.890457276039783</v>
      </c>
      <c r="M1355" s="85" t="s">
        <v>702</v>
      </c>
      <c r="N1355" s="92">
        <v>0.72499999999999998</v>
      </c>
      <c r="O1355" s="91">
        <v>11</v>
      </c>
      <c r="P1355" s="91">
        <v>450</v>
      </c>
      <c r="Q1355" s="91">
        <v>0</v>
      </c>
      <c r="R1355" s="91">
        <v>30</v>
      </c>
      <c r="S1355" s="91">
        <v>27</v>
      </c>
      <c r="T1355" s="87" t="s">
        <v>691</v>
      </c>
      <c r="U1355" s="91">
        <v>293</v>
      </c>
      <c r="V1355" s="91">
        <v>129</v>
      </c>
      <c r="W1355" s="93">
        <v>0</v>
      </c>
      <c r="X1355" s="47">
        <v>8.9409116548611098E-2</v>
      </c>
      <c r="Y1355" s="21">
        <v>24.71</v>
      </c>
      <c r="Z1355" s="21">
        <v>11</v>
      </c>
      <c r="AA1355" s="21">
        <v>1657</v>
      </c>
      <c r="AB1355" s="21">
        <v>1</v>
      </c>
      <c r="AC1355" s="21">
        <v>0</v>
      </c>
      <c r="AD1355" s="153">
        <f>VLOOKUP(D1355,'Dados Base'!$B:$K,9,FALSE)*31536000/VLOOKUP($F1355,F:H,MATCH(H1354,F1354:AF1354,0),FALSE)</f>
        <v>2091.1505761087219</v>
      </c>
      <c r="AE1355" s="153">
        <f>VLOOKUP(D1355,'Dados Base'!$B:$K,10,FALSE)*31536000/VLOOKUP($F1355,F:H,MATCH(H1354,F1354:AF1354,0),FALSE)</f>
        <v>248.45353379509569</v>
      </c>
      <c r="AF1355" s="14">
        <v>96.42</v>
      </c>
      <c r="AG1355" s="15">
        <v>100</v>
      </c>
      <c r="AH1355" s="14">
        <v>96.42</v>
      </c>
      <c r="AI1355" s="14">
        <v>19.600000000000001</v>
      </c>
      <c r="AJ1355" s="16">
        <v>97.5</v>
      </c>
      <c r="AK1355" s="72">
        <f>(SUMIFS('Banco de Indicadores Mun. (2)'!I:I,'Banco de Indicadores Mun. (2)'!B:B,'Banco de Indicadores - Mun. (1)'!B1355,'Banco de Indicadores Mun. (2)'!A:A,'Banco de Indicadores - Mun. (1)'!A1355) / VLOOKUP(D1355,'Dados Base'!$B:$K,8,FALSE)) * 100</f>
        <v>19.663273972602731</v>
      </c>
      <c r="AL1355" s="72">
        <f>(SUMIFS('Banco de Indicadores Mun. (2)'!I:I,'Banco de Indicadores Mun. (2)'!B:B,'Banco de Indicadores - Mun. (1)'!B1355,'Banco de Indicadores Mun. (2)'!A:A,'Banco de Indicadores - Mun. (1)'!A1355) / VLOOKUP(D1355,'Dados Base'!$B:$K,9,FALSE)) * 100</f>
        <v>7.1060346534653442</v>
      </c>
      <c r="AM1355" s="72">
        <f>(SUMIFS('Banco de Indicadores Mun. (2)'!J:J,'Banco de Indicadores Mun. (2)'!B:B,'Banco de Indicadores - Mun. (1)'!B1355,'Banco de Indicadores Mun. (2)'!A:A,'Banco de Indicadores - Mun. (1)'!A1355) / VLOOKUP(D1355,'Dados Base'!$B:$K,7,FALSE)) * 100</f>
        <v>15.009918367346934</v>
      </c>
      <c r="AN1355" s="72">
        <f>(SUMIFS('Banco de Indicadores Mun. (2)'!K:K,'Banco de Indicadores Mun. (2)'!B:B,'Banco de Indicadores - Mun. (1)'!B1355,'Banco de Indicadores Mun. (2)'!A:A,'Banco de Indicadores - Mun. (1)'!A1355) / VLOOKUP(D1355,'Dados Base'!$B:$K,10,FALSE)) * 100</f>
        <v>29.16387499999999</v>
      </c>
      <c r="AO1355" s="21">
        <v>0</v>
      </c>
      <c r="AP1355" s="125">
        <v>0</v>
      </c>
      <c r="AQ1355" s="5">
        <v>0</v>
      </c>
      <c r="AR1355" s="21">
        <v>9</v>
      </c>
      <c r="AS1355" s="20">
        <v>100</v>
      </c>
      <c r="AT1355" s="20">
        <v>0.8</v>
      </c>
      <c r="AU1355" s="20">
        <v>0.65947242206235046</v>
      </c>
      <c r="AV1355" s="20">
        <v>1.55</v>
      </c>
      <c r="AW1355" s="21">
        <v>0</v>
      </c>
      <c r="AX1355" s="21">
        <v>0</v>
      </c>
      <c r="AY1355" s="116">
        <v>0</v>
      </c>
    </row>
    <row r="1356" spans="1:51" ht="15" x14ac:dyDescent="0.25">
      <c r="A1356" s="144">
        <v>2015</v>
      </c>
      <c r="B1356" s="77" t="s">
        <v>66</v>
      </c>
      <c r="C1356" s="78">
        <v>6</v>
      </c>
      <c r="D1356" s="77">
        <v>3505708</v>
      </c>
      <c r="E1356" s="78">
        <v>35057086</v>
      </c>
      <c r="F1356" s="78" t="str">
        <f t="shared" si="54"/>
        <v>350570862015</v>
      </c>
      <c r="G1356" s="89">
        <v>1.1989602365619856</v>
      </c>
      <c r="H1356" s="80">
        <f t="shared" si="53"/>
        <v>253047</v>
      </c>
      <c r="I1356" s="90">
        <v>253047</v>
      </c>
      <c r="J1356" s="91">
        <v>0</v>
      </c>
      <c r="K1356" s="83">
        <f>(H1356)/VLOOKUP(D1356,'Dados Base'!$B:$K,6,FALSE)</f>
        <v>3943.3847592332863</v>
      </c>
      <c r="L1356" s="88">
        <f t="shared" si="55"/>
        <v>100</v>
      </c>
      <c r="M1356" s="85" t="s">
        <v>702</v>
      </c>
      <c r="N1356" s="92">
        <v>0.78600000000000003</v>
      </c>
      <c r="O1356" s="91">
        <v>8</v>
      </c>
      <c r="P1356" s="91">
        <v>0</v>
      </c>
      <c r="Q1356" s="91">
        <v>0</v>
      </c>
      <c r="R1356" s="91">
        <v>0</v>
      </c>
      <c r="S1356" s="91">
        <v>720</v>
      </c>
      <c r="T1356" s="87" t="s">
        <v>691</v>
      </c>
      <c r="U1356" s="91">
        <v>2874</v>
      </c>
      <c r="V1356" s="91">
        <v>4390</v>
      </c>
      <c r="W1356" s="93">
        <v>0</v>
      </c>
      <c r="X1356" s="47">
        <v>0.88156420138888891</v>
      </c>
      <c r="Y1356" s="21">
        <v>236.05</v>
      </c>
      <c r="Z1356" s="21">
        <v>2906</v>
      </c>
      <c r="AA1356" s="21">
        <v>11257</v>
      </c>
      <c r="AB1356" s="21">
        <v>29</v>
      </c>
      <c r="AC1356" s="21">
        <v>0</v>
      </c>
      <c r="AD1356" s="153">
        <f>VLOOKUP(D1356,'Dados Base'!$B:$K,9,FALSE)*31536000/VLOOKUP($F1356,F:H,MATCH(H1355,F1355:AF1355,0),FALSE)</f>
        <v>123.37881895458156</v>
      </c>
      <c r="AE1356" s="153">
        <f>VLOOKUP(D1356,'Dados Base'!$B:$K,10,FALSE)*31536000/VLOOKUP($F1356,F:H,MATCH(H1355,F1355:AF1355,0),FALSE)</f>
        <v>17.447509751152946</v>
      </c>
      <c r="AF1356" s="14">
        <v>100</v>
      </c>
      <c r="AG1356" s="15">
        <v>100</v>
      </c>
      <c r="AH1356" s="14">
        <v>87.9</v>
      </c>
      <c r="AI1356" s="14">
        <v>39.200000000000003</v>
      </c>
      <c r="AJ1356" s="16">
        <v>100</v>
      </c>
      <c r="AK1356" s="72">
        <f>(SUMIFS('Banco de Indicadores Mun. (2)'!I:I,'Banco de Indicadores Mun. (2)'!B:B,'Banco de Indicadores - Mun. (1)'!B1356,'Banco de Indicadores Mun. (2)'!A:A,'Banco de Indicadores - Mun. (1)'!A1356) / VLOOKUP(D1356,'Dados Base'!$B:$K,8,FALSE)) * 100</f>
        <v>31.194999999999993</v>
      </c>
      <c r="AL1356" s="72">
        <f>(SUMIFS('Banco de Indicadores Mun. (2)'!I:I,'Banco de Indicadores Mun. (2)'!B:B,'Banco de Indicadores - Mun. (1)'!B1356,'Banco de Indicadores Mun. (2)'!A:A,'Banco de Indicadores - Mun. (1)'!A1356) / VLOOKUP(D1356,'Dados Base'!$B:$K,9,FALSE)) * 100</f>
        <v>11.658737373737372</v>
      </c>
      <c r="AM1356" s="72">
        <f>(SUMIFS('Banco de Indicadores Mun. (2)'!J:J,'Banco de Indicadores Mun. (2)'!B:B,'Banco de Indicadores - Mun. (1)'!B1356,'Banco de Indicadores Mun. (2)'!A:A,'Banco de Indicadores - Mun. (1)'!A1356) / VLOOKUP(D1356,'Dados Base'!$B:$K,7,FALSE)) * 100</f>
        <v>26.728173913043481</v>
      </c>
      <c r="AN1356" s="72">
        <f>(SUMIFS('Banco de Indicadores Mun. (2)'!K:K,'Banco de Indicadores Mun. (2)'!B:B,'Banco de Indicadores - Mun. (1)'!B1356,'Banco de Indicadores Mun. (2)'!A:A,'Banco de Indicadores - Mun. (1)'!A1356) / VLOOKUP(D1356,'Dados Base'!$B:$K,10,FALSE)) * 100</f>
        <v>38.533357142857128</v>
      </c>
      <c r="AO1356" s="21">
        <v>0</v>
      </c>
      <c r="AP1356" s="125">
        <v>0</v>
      </c>
      <c r="AQ1356" s="5">
        <v>0</v>
      </c>
      <c r="AR1356" s="21">
        <v>8.6</v>
      </c>
      <c r="AS1356" s="20">
        <v>76</v>
      </c>
      <c r="AT1356" s="20">
        <v>22.799999999999997</v>
      </c>
      <c r="AU1356" s="20">
        <v>20.518251782814374</v>
      </c>
      <c r="AV1356" s="20">
        <v>3.42</v>
      </c>
      <c r="AW1356" s="21">
        <v>2</v>
      </c>
      <c r="AX1356" s="21">
        <v>0</v>
      </c>
      <c r="AY1356" s="116">
        <v>14.650708730351944</v>
      </c>
    </row>
    <row r="1357" spans="1:51" ht="15" x14ac:dyDescent="0.25">
      <c r="A1357" s="144">
        <v>2015</v>
      </c>
      <c r="B1357" s="77" t="s">
        <v>67</v>
      </c>
      <c r="C1357" s="78">
        <v>21</v>
      </c>
      <c r="D1357" s="77">
        <v>3505807</v>
      </c>
      <c r="E1357" s="78">
        <v>350580721</v>
      </c>
      <c r="F1357" s="78" t="str">
        <f t="shared" si="54"/>
        <v>3505807212015</v>
      </c>
      <c r="G1357" s="89">
        <v>-0.19484507328859646</v>
      </c>
      <c r="H1357" s="80">
        <f t="shared" si="53"/>
        <v>20259</v>
      </c>
      <c r="I1357" s="90">
        <v>17724</v>
      </c>
      <c r="J1357" s="91">
        <v>2535</v>
      </c>
      <c r="K1357" s="83">
        <f>(H1357)/VLOOKUP(D1357,'Dados Base'!$B:$K,6,FALSE)</f>
        <v>118.8559694925198</v>
      </c>
      <c r="L1357" s="88">
        <f t="shared" si="55"/>
        <v>87.487042795794451</v>
      </c>
      <c r="M1357" s="85" t="s">
        <v>702</v>
      </c>
      <c r="N1357" s="92">
        <v>0.751</v>
      </c>
      <c r="O1357" s="91">
        <v>140</v>
      </c>
      <c r="P1357" s="91">
        <v>18500</v>
      </c>
      <c r="Q1357" s="91">
        <v>20000000</v>
      </c>
      <c r="R1357" s="91">
        <v>0</v>
      </c>
      <c r="S1357" s="91">
        <v>36</v>
      </c>
      <c r="T1357" s="87" t="s">
        <v>691</v>
      </c>
      <c r="U1357" s="91">
        <v>256</v>
      </c>
      <c r="V1357" s="91">
        <v>196</v>
      </c>
      <c r="W1357" s="93">
        <v>0</v>
      </c>
      <c r="X1357" s="47">
        <v>5.3786847770833333E-2</v>
      </c>
      <c r="Y1357" s="21">
        <v>12.7</v>
      </c>
      <c r="Z1357" s="21">
        <v>813</v>
      </c>
      <c r="AA1357" s="21">
        <v>167</v>
      </c>
      <c r="AB1357" s="21">
        <v>0</v>
      </c>
      <c r="AC1357" s="21">
        <v>0</v>
      </c>
      <c r="AD1357" s="153">
        <f>VLOOKUP(D1357,'Dados Base'!$B:$K,9,FALSE)*31536000/VLOOKUP($F1357,F:H,MATCH(H1356,F1356:AF1356,0),FALSE)</f>
        <v>2054.7667703243005</v>
      </c>
      <c r="AE1357" s="153">
        <f>VLOOKUP(D1357,'Dados Base'!$B:$K,10,FALSE)*31536000/VLOOKUP($F1357,F:H,MATCH(H1356,F1356:AF1356,0),FALSE)</f>
        <v>217.92980897378942</v>
      </c>
      <c r="AF1357" s="14">
        <v>87.22</v>
      </c>
      <c r="AG1357" s="15">
        <v>86.13</v>
      </c>
      <c r="AH1357" s="14">
        <v>87</v>
      </c>
      <c r="AI1357" s="14">
        <v>10.83</v>
      </c>
      <c r="AJ1357" s="16">
        <v>100</v>
      </c>
      <c r="AK1357" s="72">
        <f>(SUMIFS('Banco de Indicadores Mun. (2)'!I:I,'Banco de Indicadores Mun. (2)'!B:B,'Banco de Indicadores - Mun. (1)'!B1357,'Banco de Indicadores Mun. (2)'!A:A,'Banco de Indicadores - Mun. (1)'!A1357) / VLOOKUP(D1357,'Dados Base'!$B:$K,8,FALSE)) * 100</f>
        <v>20.265098360655738</v>
      </c>
      <c r="AL1357" s="72">
        <f>(SUMIFS('Banco de Indicadores Mun. (2)'!I:I,'Banco de Indicadores Mun. (2)'!B:B,'Banco de Indicadores - Mun. (1)'!B1357,'Banco de Indicadores Mun. (2)'!A:A,'Banco de Indicadores - Mun. (1)'!A1357) / VLOOKUP(D1357,'Dados Base'!$B:$K,9,FALSE)) * 100</f>
        <v>9.3649318181818177</v>
      </c>
      <c r="AM1357" s="72">
        <f>(SUMIFS('Banco de Indicadores Mun. (2)'!J:J,'Banco de Indicadores Mun. (2)'!B:B,'Banco de Indicadores - Mun. (1)'!B1357,'Banco de Indicadores Mun. (2)'!A:A,'Banco de Indicadores - Mun. (1)'!A1357) / VLOOKUP(D1357,'Dados Base'!$B:$K,7,FALSE)) * 100</f>
        <v>7.8880638297872343</v>
      </c>
      <c r="AN1357" s="72">
        <f>(SUMIFS('Banco de Indicadores Mun. (2)'!K:K,'Banco de Indicadores Mun. (2)'!B:B,'Banco de Indicadores - Mun. (1)'!B1357,'Banco de Indicadores Mun. (2)'!A:A,'Banco de Indicadores - Mun. (1)'!A1357) / VLOOKUP(D1357,'Dados Base'!$B:$K,10,FALSE)) * 100</f>
        <v>61.816571428571429</v>
      </c>
      <c r="AO1357" s="21">
        <v>0</v>
      </c>
      <c r="AP1357" s="125">
        <v>0</v>
      </c>
      <c r="AQ1357" s="5">
        <v>0</v>
      </c>
      <c r="AR1357" s="21">
        <v>9.4</v>
      </c>
      <c r="AS1357" s="20">
        <v>100</v>
      </c>
      <c r="AT1357" s="20">
        <v>100</v>
      </c>
      <c r="AU1357" s="20">
        <v>82.959183673469383</v>
      </c>
      <c r="AV1357" s="20">
        <v>9.5</v>
      </c>
      <c r="AW1357" s="21">
        <v>0</v>
      </c>
      <c r="AX1357" s="21">
        <v>0</v>
      </c>
      <c r="AY1357" s="116">
        <v>104.99799888549153</v>
      </c>
    </row>
    <row r="1358" spans="1:51" ht="15" x14ac:dyDescent="0.25">
      <c r="A1358" s="144">
        <v>2015</v>
      </c>
      <c r="B1358" s="77" t="s">
        <v>68</v>
      </c>
      <c r="C1358" s="78">
        <v>8</v>
      </c>
      <c r="D1358" s="77">
        <v>3505906</v>
      </c>
      <c r="E1358" s="78">
        <v>35059068</v>
      </c>
      <c r="F1358" s="78" t="str">
        <f t="shared" si="54"/>
        <v>350590682015</v>
      </c>
      <c r="G1358" s="89">
        <v>0.82606248823193784</v>
      </c>
      <c r="H1358" s="80">
        <f t="shared" si="53"/>
        <v>58475</v>
      </c>
      <c r="I1358" s="90">
        <v>51713</v>
      </c>
      <c r="J1358" s="91">
        <v>6762</v>
      </c>
      <c r="K1358" s="83">
        <f>(H1358)/VLOOKUP(D1358,'Dados Base'!$B:$K,6,FALSE)</f>
        <v>68.735894301297719</v>
      </c>
      <c r="L1358" s="88">
        <f t="shared" si="55"/>
        <v>88.436083796494231</v>
      </c>
      <c r="M1358" s="85" t="s">
        <v>702</v>
      </c>
      <c r="N1358" s="92">
        <v>0.76100000000000001</v>
      </c>
      <c r="O1358" s="91">
        <v>286</v>
      </c>
      <c r="P1358" s="91">
        <v>25000</v>
      </c>
      <c r="Q1358" s="91">
        <v>1412100</v>
      </c>
      <c r="R1358" s="91">
        <v>5000</v>
      </c>
      <c r="S1358" s="91">
        <v>247</v>
      </c>
      <c r="T1358" s="87" t="s">
        <v>691</v>
      </c>
      <c r="U1358" s="91">
        <v>658</v>
      </c>
      <c r="V1358" s="91">
        <v>513</v>
      </c>
      <c r="W1358" s="93">
        <v>0</v>
      </c>
      <c r="X1358" s="47">
        <v>0.15498182867476853</v>
      </c>
      <c r="Y1358" s="21">
        <v>42.87</v>
      </c>
      <c r="Z1358" s="21">
        <v>2099</v>
      </c>
      <c r="AA1358" s="21">
        <v>795</v>
      </c>
      <c r="AB1358" s="21">
        <v>7</v>
      </c>
      <c r="AC1358" s="21">
        <v>0</v>
      </c>
      <c r="AD1358" s="153">
        <f>VLOOKUP(D1358,'Dados Base'!$B:$K,9,FALSE)*31536000/VLOOKUP($F1358,F:H,MATCH(H1357,F1357:AF1357,0),FALSE)</f>
        <v>7286.0429243266353</v>
      </c>
      <c r="AE1358" s="153">
        <f>VLOOKUP(D1358,'Dados Base'!$B:$K,10,FALSE)*31536000/VLOOKUP($F1358,F:H,MATCH(H1357,F1357:AF1357,0),FALSE)</f>
        <v>852.10568619067976</v>
      </c>
      <c r="AF1358" s="14">
        <v>87.07</v>
      </c>
      <c r="AG1358" s="15" t="s">
        <v>692</v>
      </c>
      <c r="AH1358" s="14">
        <v>87.07</v>
      </c>
      <c r="AI1358" s="14">
        <v>18.920000000000002</v>
      </c>
      <c r="AJ1358" s="16">
        <v>98.46</v>
      </c>
      <c r="AK1358" s="72">
        <f>(SUMIFS('Banco de Indicadores Mun. (2)'!I:I,'Banco de Indicadores Mun. (2)'!B:B,'Banco de Indicadores - Mun. (1)'!B1358,'Banco de Indicadores Mun. (2)'!A:A,'Banco de Indicadores - Mun. (1)'!A1358) / VLOOKUP(D1358,'Dados Base'!$B:$K,8,FALSE)) * 100</f>
        <v>17.268358490566065</v>
      </c>
      <c r="AL1358" s="72">
        <f>(SUMIFS('Banco de Indicadores Mun. (2)'!I:I,'Banco de Indicadores Mun. (2)'!B:B,'Banco de Indicadores - Mun. (1)'!B1358,'Banco de Indicadores Mun. (2)'!A:A,'Banco de Indicadores - Mun. (1)'!A1358) / VLOOKUP(D1358,'Dados Base'!$B:$K,9,FALSE)) * 100</f>
        <v>5.4195292376017852</v>
      </c>
      <c r="AM1358" s="72">
        <f>(SUMIFS('Banco de Indicadores Mun. (2)'!J:J,'Banco de Indicadores Mun. (2)'!B:B,'Banco de Indicadores - Mun. (1)'!B1358,'Banco de Indicadores Mun. (2)'!A:A,'Banco de Indicadores - Mun. (1)'!A1358) / VLOOKUP(D1358,'Dados Base'!$B:$K,7,FALSE)) * 100</f>
        <v>20.501161654135387</v>
      </c>
      <c r="AN1358" s="72">
        <f>(SUMIFS('Banco de Indicadores Mun. (2)'!K:K,'Banco de Indicadores Mun. (2)'!B:B,'Banco de Indicadores - Mun. (1)'!B1358,'Banco de Indicadores Mun. (2)'!A:A,'Banco de Indicadores - Mun. (1)'!A1358) / VLOOKUP(D1358,'Dados Base'!$B:$K,10,FALSE)) * 100</f>
        <v>11.825791139240495</v>
      </c>
      <c r="AO1358" s="21">
        <v>0</v>
      </c>
      <c r="AP1358" s="125">
        <v>0</v>
      </c>
      <c r="AQ1358" s="5">
        <v>0</v>
      </c>
      <c r="AR1358" s="21">
        <v>7.2</v>
      </c>
      <c r="AS1358" s="20">
        <v>98</v>
      </c>
      <c r="AT1358" s="20">
        <v>98</v>
      </c>
      <c r="AU1358" s="20">
        <v>72.529371112646857</v>
      </c>
      <c r="AV1358" s="20">
        <v>8.18</v>
      </c>
      <c r="AW1358" s="21">
        <v>0</v>
      </c>
      <c r="AX1358" s="21">
        <v>0</v>
      </c>
      <c r="AY1358" s="116">
        <v>170.99497649105652</v>
      </c>
    </row>
    <row r="1359" spans="1:51" ht="15" x14ac:dyDescent="0.25">
      <c r="A1359" s="144">
        <v>2015</v>
      </c>
      <c r="B1359" s="77" t="s">
        <v>69</v>
      </c>
      <c r="C1359" s="78">
        <v>13</v>
      </c>
      <c r="D1359" s="77">
        <v>3506003</v>
      </c>
      <c r="E1359" s="78">
        <v>350600313</v>
      </c>
      <c r="F1359" s="78" t="str">
        <f t="shared" si="54"/>
        <v>3506003132015</v>
      </c>
      <c r="G1359" s="89">
        <v>0.70801615630418091</v>
      </c>
      <c r="H1359" s="80">
        <f t="shared" si="53"/>
        <v>354928</v>
      </c>
      <c r="I1359" s="90">
        <v>348991</v>
      </c>
      <c r="J1359" s="91">
        <v>5937</v>
      </c>
      <c r="K1359" s="83">
        <f>(H1359)/VLOOKUP(D1359,'Dados Base'!$B:$K,6,FALSE)</f>
        <v>526.99817369225968</v>
      </c>
      <c r="L1359" s="88">
        <f t="shared" si="55"/>
        <v>98.327266375152149</v>
      </c>
      <c r="M1359" s="85" t="s">
        <v>702</v>
      </c>
      <c r="N1359" s="92">
        <v>0.80100000000000005</v>
      </c>
      <c r="O1359" s="91">
        <v>236</v>
      </c>
      <c r="P1359" s="91">
        <v>55000</v>
      </c>
      <c r="Q1359" s="91">
        <v>0</v>
      </c>
      <c r="R1359" s="91">
        <v>2200</v>
      </c>
      <c r="S1359" s="91">
        <v>605</v>
      </c>
      <c r="T1359" s="87" t="s">
        <v>691</v>
      </c>
      <c r="U1359" s="91">
        <v>4221</v>
      </c>
      <c r="V1359" s="91">
        <v>3918</v>
      </c>
      <c r="W1359" s="93">
        <v>0</v>
      </c>
      <c r="X1359" s="47">
        <v>1.2146108575740744</v>
      </c>
      <c r="Y1359" s="21">
        <v>324.77</v>
      </c>
      <c r="Z1359" s="21">
        <v>1925</v>
      </c>
      <c r="AA1359" s="21">
        <v>17596</v>
      </c>
      <c r="AB1359" s="21">
        <v>19</v>
      </c>
      <c r="AC1359" s="21">
        <v>1</v>
      </c>
      <c r="AD1359" s="153">
        <f>VLOOKUP(D1359,'Dados Base'!$B:$K,9,FALSE)*31536000/VLOOKUP($F1359,F:H,MATCH(H1358,F1358:AF1358,0),FALSE)</f>
        <v>461.14096380110897</v>
      </c>
      <c r="AE1359" s="153">
        <f>VLOOKUP(D1359,'Dados Base'!$B:$K,10,FALSE)*31536000/VLOOKUP($F1359,F:H,MATCH(H1358,F1358:AF1358,0),FALSE)</f>
        <v>43.537393499526665</v>
      </c>
      <c r="AF1359" s="14">
        <v>98.23</v>
      </c>
      <c r="AG1359" s="15">
        <v>98.66</v>
      </c>
      <c r="AH1359" s="14">
        <v>97.15</v>
      </c>
      <c r="AI1359" s="14">
        <v>50.33</v>
      </c>
      <c r="AJ1359" s="16">
        <v>99.9</v>
      </c>
      <c r="AK1359" s="72">
        <f>(SUMIFS('Banco de Indicadores Mun. (2)'!I:I,'Banco de Indicadores Mun. (2)'!B:B,'Banco de Indicadores - Mun. (1)'!B1359,'Banco de Indicadores Mun. (2)'!A:A,'Banco de Indicadores - Mun. (1)'!A1359) / VLOOKUP(D1359,'Dados Base'!$B:$K,8,FALSE)) * 100</f>
        <v>33.128973568281907</v>
      </c>
      <c r="AL1359" s="72">
        <f>(SUMIFS('Banco de Indicadores Mun. (2)'!I:I,'Banco de Indicadores Mun. (2)'!B:B,'Banco de Indicadores - Mun. (1)'!B1359,'Banco de Indicadores Mun. (2)'!A:A,'Banco de Indicadores - Mun. (1)'!A1359) / VLOOKUP(D1359,'Dados Base'!$B:$K,9,FALSE)) * 100</f>
        <v>14.489936416184957</v>
      </c>
      <c r="AM1359" s="72">
        <f>(SUMIFS('Banco de Indicadores Mun. (2)'!J:J,'Banco de Indicadores Mun. (2)'!B:B,'Banco de Indicadores - Mun. (1)'!B1359,'Banco de Indicadores Mun. (2)'!A:A,'Banco de Indicadores - Mun. (1)'!A1359) / VLOOKUP(D1359,'Dados Base'!$B:$K,7,FALSE)) * 100</f>
        <v>29.994471910112363</v>
      </c>
      <c r="AN1359" s="72">
        <f>(SUMIFS('Banco de Indicadores Mun. (2)'!K:K,'Banco de Indicadores Mun. (2)'!B:B,'Banco de Indicadores - Mun. (1)'!B1359,'Banco de Indicadores Mun. (2)'!A:A,'Banco de Indicadores - Mun. (1)'!A1359) / VLOOKUP(D1359,'Dados Base'!$B:$K,10,FALSE)) * 100</f>
        <v>44.51553061224476</v>
      </c>
      <c r="AO1359" s="21">
        <v>0</v>
      </c>
      <c r="AP1359" s="125">
        <v>0</v>
      </c>
      <c r="AQ1359" s="5">
        <v>0</v>
      </c>
      <c r="AR1359" s="21">
        <v>7.4</v>
      </c>
      <c r="AS1359" s="20">
        <v>98</v>
      </c>
      <c r="AT1359" s="20">
        <v>10.780000000000001</v>
      </c>
      <c r="AU1359" s="20">
        <v>9.8611751447159435</v>
      </c>
      <c r="AV1359" s="20">
        <v>2.2799999999999998</v>
      </c>
      <c r="AW1359" s="21">
        <v>4</v>
      </c>
      <c r="AX1359" s="21">
        <v>1</v>
      </c>
      <c r="AY1359" s="116">
        <v>53.739502890548493</v>
      </c>
    </row>
    <row r="1360" spans="1:51" ht="15" x14ac:dyDescent="0.25">
      <c r="A1360" s="144">
        <v>2015</v>
      </c>
      <c r="B1360" s="77" t="s">
        <v>70</v>
      </c>
      <c r="C1360" s="78">
        <v>12</v>
      </c>
      <c r="D1360" s="77">
        <v>3506102</v>
      </c>
      <c r="E1360" s="78">
        <v>350610212</v>
      </c>
      <c r="F1360" s="78" t="str">
        <f t="shared" si="54"/>
        <v>3506102122015</v>
      </c>
      <c r="G1360" s="89">
        <v>-6.7749488455504103E-2</v>
      </c>
      <c r="H1360" s="80">
        <f t="shared" si="53"/>
        <v>74703</v>
      </c>
      <c r="I1360" s="90">
        <v>71568</v>
      </c>
      <c r="J1360" s="91">
        <v>3135</v>
      </c>
      <c r="K1360" s="83">
        <f>(H1360)/VLOOKUP(D1360,'Dados Base'!$B:$K,6,FALSE)</f>
        <v>109.45334134298399</v>
      </c>
      <c r="L1360" s="88">
        <f t="shared" si="55"/>
        <v>95.803381390305603</v>
      </c>
      <c r="M1360" s="85" t="s">
        <v>702</v>
      </c>
      <c r="N1360" s="92">
        <v>0.78</v>
      </c>
      <c r="O1360" s="91">
        <v>300</v>
      </c>
      <c r="P1360" s="91">
        <v>8500</v>
      </c>
      <c r="Q1360" s="91">
        <v>882750</v>
      </c>
      <c r="R1360" s="91">
        <v>3000</v>
      </c>
      <c r="S1360" s="91">
        <v>125</v>
      </c>
      <c r="T1360" s="87" t="s">
        <v>691</v>
      </c>
      <c r="U1360" s="91">
        <v>986</v>
      </c>
      <c r="V1360" s="91">
        <v>825</v>
      </c>
      <c r="W1360" s="93">
        <v>0</v>
      </c>
      <c r="X1360" s="47">
        <v>0.2271444146076389</v>
      </c>
      <c r="Y1360" s="21">
        <v>59.18</v>
      </c>
      <c r="Z1360" s="21">
        <v>1121</v>
      </c>
      <c r="AA1360" s="21">
        <v>2874</v>
      </c>
      <c r="AB1360" s="21">
        <v>11</v>
      </c>
      <c r="AC1360" s="21">
        <v>0</v>
      </c>
      <c r="AD1360" s="153">
        <f>VLOOKUP(D1360,'Dados Base'!$B:$K,9,FALSE)*31536000/VLOOKUP($F1360,F:H,MATCH(H1359,F1359:AF1359,0),FALSE)</f>
        <v>3149.2518372756113</v>
      </c>
      <c r="AE1360" s="153">
        <f>VLOOKUP(D1360,'Dados Base'!$B:$K,10,FALSE)*31536000/VLOOKUP($F1360,F:H,MATCH(H1359,F1359:AF1359,0),FALSE)</f>
        <v>358.82896269226131</v>
      </c>
      <c r="AF1360" s="14">
        <v>99.89</v>
      </c>
      <c r="AG1360" s="15">
        <v>95.29</v>
      </c>
      <c r="AH1360" s="14">
        <v>99.89</v>
      </c>
      <c r="AI1360" s="14">
        <v>48.44</v>
      </c>
      <c r="AJ1360" s="16">
        <v>99.99</v>
      </c>
      <c r="AK1360" s="72">
        <f>(SUMIFS('Banco de Indicadores Mun. (2)'!I:I,'Banco de Indicadores Mun. (2)'!B:B,'Banco de Indicadores - Mun. (1)'!B1360,'Banco de Indicadores Mun. (2)'!A:A,'Banco de Indicadores - Mun. (1)'!A1360) / VLOOKUP(D1360,'Dados Base'!$B:$K,8,FALSE)) * 100</f>
        <v>68.200608365019065</v>
      </c>
      <c r="AL1360" s="72">
        <f>(SUMIFS('Banco de Indicadores Mun. (2)'!I:I,'Banco de Indicadores Mun. (2)'!B:B,'Banco de Indicadores - Mun. (1)'!B1360,'Banco de Indicadores Mun. (2)'!A:A,'Banco de Indicadores - Mun. (1)'!A1360) / VLOOKUP(D1360,'Dados Base'!$B:$K,9,FALSE)) * 100</f>
        <v>24.0439142091153</v>
      </c>
      <c r="AM1360" s="72">
        <f>(SUMIFS('Banco de Indicadores Mun. (2)'!J:J,'Banco de Indicadores Mun. (2)'!B:B,'Banco de Indicadores - Mun. (1)'!B1360,'Banco de Indicadores Mun. (2)'!A:A,'Banco de Indicadores - Mun. (1)'!A1360) / VLOOKUP(D1360,'Dados Base'!$B:$K,7,FALSE)) * 100</f>
        <v>68.395589887640469</v>
      </c>
      <c r="AN1360" s="72">
        <f>(SUMIFS('Banco de Indicadores Mun. (2)'!K:K,'Banco de Indicadores Mun. (2)'!B:B,'Banco de Indicadores - Mun. (1)'!B1360,'Banco de Indicadores Mun. (2)'!A:A,'Banco de Indicadores - Mun. (1)'!A1360) / VLOOKUP(D1360,'Dados Base'!$B:$K,10,FALSE)) * 100</f>
        <v>67.792294117647188</v>
      </c>
      <c r="AO1360" s="21">
        <v>0</v>
      </c>
      <c r="AP1360" s="125">
        <v>1.3386343252613684</v>
      </c>
      <c r="AQ1360" s="5">
        <v>0</v>
      </c>
      <c r="AR1360" s="21">
        <v>10</v>
      </c>
      <c r="AS1360" s="20">
        <v>100</v>
      </c>
      <c r="AT1360" s="20">
        <v>32.999999999999993</v>
      </c>
      <c r="AU1360" s="20">
        <v>28.06007509386734</v>
      </c>
      <c r="AV1360" s="20">
        <v>4.32</v>
      </c>
      <c r="AW1360" s="21">
        <v>1</v>
      </c>
      <c r="AX1360" s="21">
        <v>0</v>
      </c>
      <c r="AY1360" s="116">
        <v>269.27166466484044</v>
      </c>
    </row>
    <row r="1361" spans="1:51" ht="15" x14ac:dyDescent="0.25">
      <c r="A1361" s="144">
        <v>2015</v>
      </c>
      <c r="B1361" s="77" t="s">
        <v>71</v>
      </c>
      <c r="C1361" s="78">
        <v>19</v>
      </c>
      <c r="D1361" s="77">
        <v>3506201</v>
      </c>
      <c r="E1361" s="78">
        <v>350620119</v>
      </c>
      <c r="F1361" s="78" t="str">
        <f t="shared" si="54"/>
        <v>3506201192015</v>
      </c>
      <c r="G1361" s="89">
        <v>1.1457730526833076</v>
      </c>
      <c r="H1361" s="80">
        <f t="shared" si="53"/>
        <v>2814</v>
      </c>
      <c r="I1361" s="90">
        <v>2645</v>
      </c>
      <c r="J1361" s="91">
        <v>169</v>
      </c>
      <c r="K1361" s="83">
        <f>(H1361)/VLOOKUP(D1361,'Dados Base'!$B:$K,6,FALSE)</f>
        <v>9.3225111810501904</v>
      </c>
      <c r="L1361" s="88">
        <f t="shared" si="55"/>
        <v>93.994314143567863</v>
      </c>
      <c r="M1361" s="85" t="s">
        <v>702</v>
      </c>
      <c r="N1361" s="92">
        <v>0.74399999999999999</v>
      </c>
      <c r="O1361" s="91">
        <v>26</v>
      </c>
      <c r="P1361" s="91">
        <v>14000</v>
      </c>
      <c r="Q1361" s="91">
        <v>0</v>
      </c>
      <c r="R1361" s="91">
        <v>200</v>
      </c>
      <c r="S1361" s="91">
        <v>6</v>
      </c>
      <c r="T1361" s="87" t="s">
        <v>691</v>
      </c>
      <c r="U1361" s="91">
        <v>11</v>
      </c>
      <c r="V1361" s="91">
        <v>14</v>
      </c>
      <c r="W1361" s="93">
        <v>0</v>
      </c>
      <c r="X1361" s="47">
        <v>6.9001624999999994E-3</v>
      </c>
      <c r="Y1361" s="21">
        <v>1.84</v>
      </c>
      <c r="Z1361" s="21">
        <v>114</v>
      </c>
      <c r="AA1361" s="21">
        <v>28</v>
      </c>
      <c r="AB1361" s="21">
        <v>1</v>
      </c>
      <c r="AC1361" s="21">
        <v>0</v>
      </c>
      <c r="AD1361" s="153">
        <f>VLOOKUP(D1361,'Dados Base'!$B:$K,9,FALSE)*31536000/VLOOKUP($F1361,F:H,MATCH(H1360,F1360:AF1360,0),FALSE)</f>
        <v>24094.669509594882</v>
      </c>
      <c r="AE1361" s="153">
        <f>VLOOKUP(D1361,'Dados Base'!$B:$K,10,FALSE)*31536000/VLOOKUP($F1361,F:H,MATCH(H1360,F1360:AF1360,0),FALSE)</f>
        <v>2801.7057569296376</v>
      </c>
      <c r="AF1361" s="14">
        <v>94.16</v>
      </c>
      <c r="AG1361" s="15">
        <v>91.39</v>
      </c>
      <c r="AH1361" s="14">
        <v>93.68</v>
      </c>
      <c r="AI1361" s="14">
        <v>14.48</v>
      </c>
      <c r="AJ1361" s="16">
        <v>100</v>
      </c>
      <c r="AK1361" s="72">
        <f>(SUMIFS('Banco de Indicadores Mun. (2)'!I:I,'Banco de Indicadores Mun. (2)'!B:B,'Banco de Indicadores - Mun. (1)'!B1361,'Banco de Indicadores Mun. (2)'!A:A,'Banco de Indicadores - Mun. (1)'!A1361) / VLOOKUP(D1361,'Dados Base'!$B:$K,8,FALSE)) * 100</f>
        <v>19.870953488372091</v>
      </c>
      <c r="AL1361" s="72">
        <f>(SUMIFS('Banco de Indicadores Mun. (2)'!I:I,'Banco de Indicadores Mun. (2)'!B:B,'Banco de Indicadores - Mun. (1)'!B1361,'Banco de Indicadores Mun. (2)'!A:A,'Banco de Indicadores - Mun. (1)'!A1361) / VLOOKUP(D1361,'Dados Base'!$B:$K,9,FALSE)) * 100</f>
        <v>7.9483813953488376</v>
      </c>
      <c r="AM1361" s="72">
        <f>(SUMIFS('Banco de Indicadores Mun. (2)'!J:J,'Banco de Indicadores Mun. (2)'!B:B,'Banco de Indicadores - Mun. (1)'!B1361,'Banco de Indicadores Mun. (2)'!A:A,'Banco de Indicadores - Mun. (1)'!A1361) / VLOOKUP(D1361,'Dados Base'!$B:$K,7,FALSE)) * 100</f>
        <v>27.025147540983603</v>
      </c>
      <c r="AN1361" s="72">
        <f>(SUMIFS('Banco de Indicadores Mun. (2)'!K:K,'Banco de Indicadores Mun. (2)'!B:B,'Banco de Indicadores - Mun. (1)'!B1361,'Banco de Indicadores Mun. (2)'!A:A,'Banco de Indicadores - Mun. (1)'!A1361) / VLOOKUP(D1361,'Dados Base'!$B:$K,10,FALSE)) * 100</f>
        <v>2.4147200000000004</v>
      </c>
      <c r="AO1361" s="21">
        <v>0</v>
      </c>
      <c r="AP1361" s="125">
        <v>0</v>
      </c>
      <c r="AQ1361" s="5">
        <v>0</v>
      </c>
      <c r="AR1361" s="21">
        <v>9</v>
      </c>
      <c r="AS1361" s="20">
        <v>99</v>
      </c>
      <c r="AT1361" s="20">
        <v>99.000000000000014</v>
      </c>
      <c r="AU1361" s="20">
        <v>80.281690140845072</v>
      </c>
      <c r="AV1361" s="20">
        <v>9.69</v>
      </c>
      <c r="AW1361" s="21">
        <v>0</v>
      </c>
      <c r="AX1361" s="21">
        <v>0</v>
      </c>
      <c r="AY1361" s="116">
        <v>138.45216903156992</v>
      </c>
    </row>
    <row r="1362" spans="1:51" ht="15" x14ac:dyDescent="0.25">
      <c r="A1362" s="144">
        <v>2015</v>
      </c>
      <c r="B1362" s="77" t="s">
        <v>72</v>
      </c>
      <c r="C1362" s="78">
        <v>14</v>
      </c>
      <c r="D1362" s="77">
        <v>3506300</v>
      </c>
      <c r="E1362" s="78">
        <v>350630014</v>
      </c>
      <c r="F1362" s="78" t="str">
        <f t="shared" si="54"/>
        <v>3506300142015</v>
      </c>
      <c r="G1362" s="89">
        <v>-1.8551160076918372E-2</v>
      </c>
      <c r="H1362" s="80">
        <f t="shared" si="53"/>
        <v>10770</v>
      </c>
      <c r="I1362" s="90">
        <v>9763</v>
      </c>
      <c r="J1362" s="91">
        <v>1007</v>
      </c>
      <c r="K1362" s="83">
        <f>(H1362)/VLOOKUP(D1362,'Dados Base'!$B:$K,6,FALSE)</f>
        <v>44.135726579788539</v>
      </c>
      <c r="L1362" s="88">
        <f t="shared" si="55"/>
        <v>90.649953574744657</v>
      </c>
      <c r="M1362" s="85" t="s">
        <v>702</v>
      </c>
      <c r="N1362" s="92">
        <v>0.73399999999999999</v>
      </c>
      <c r="O1362" s="91">
        <v>64</v>
      </c>
      <c r="P1362" s="91">
        <v>10400</v>
      </c>
      <c r="Q1362" s="91">
        <v>0</v>
      </c>
      <c r="R1362" s="91">
        <v>2000</v>
      </c>
      <c r="S1362" s="91">
        <v>43</v>
      </c>
      <c r="T1362" s="87" t="s">
        <v>691</v>
      </c>
      <c r="U1362" s="91">
        <v>107</v>
      </c>
      <c r="V1362" s="91">
        <v>88</v>
      </c>
      <c r="W1362" s="93">
        <v>2.7</v>
      </c>
      <c r="X1362" s="47">
        <v>2.5107562499999993E-2</v>
      </c>
      <c r="Y1362" s="21">
        <v>7</v>
      </c>
      <c r="Z1362" s="21">
        <v>467</v>
      </c>
      <c r="AA1362" s="21">
        <v>73</v>
      </c>
      <c r="AB1362" s="21">
        <v>0</v>
      </c>
      <c r="AC1362" s="21">
        <v>0</v>
      </c>
      <c r="AD1362" s="153">
        <f>VLOOKUP(D1362,'Dados Base'!$B:$K,9,FALSE)*31536000/VLOOKUP($F1362,F:H,MATCH(H1361,F1361:AF1361,0),FALSE)</f>
        <v>7408.1782729805018</v>
      </c>
      <c r="AE1362" s="153">
        <f>VLOOKUP(D1362,'Dados Base'!$B:$K,10,FALSE)*31536000/VLOOKUP($F1362,F:H,MATCH(H1361,F1361:AF1361,0),FALSE)</f>
        <v>849.15877437325889</v>
      </c>
      <c r="AF1362" s="14">
        <v>89.52</v>
      </c>
      <c r="AG1362" s="15">
        <v>100</v>
      </c>
      <c r="AH1362" s="14">
        <v>87.57</v>
      </c>
      <c r="AI1362" s="14">
        <v>20.39</v>
      </c>
      <c r="AJ1362" s="16">
        <v>99.88</v>
      </c>
      <c r="AK1362" s="72">
        <f>(SUMIFS('Banco de Indicadores Mun. (2)'!I:I,'Banco de Indicadores Mun. (2)'!B:B,'Banco de Indicadores - Mun. (1)'!B1362,'Banco de Indicadores Mun. (2)'!A:A,'Banco de Indicadores - Mun. (1)'!A1362) / VLOOKUP(D1362,'Dados Base'!$B:$K,8,FALSE)) * 100</f>
        <v>19.274000000000001</v>
      </c>
      <c r="AL1362" s="72">
        <f>(SUMIFS('Banco de Indicadores Mun. (2)'!I:I,'Banco de Indicadores Mun. (2)'!B:B,'Banco de Indicadores - Mun. (1)'!B1362,'Banco de Indicadores Mun. (2)'!A:A,'Banco de Indicadores - Mun. (1)'!A1362) / VLOOKUP(D1362,'Dados Base'!$B:$K,9,FALSE)) * 100</f>
        <v>9.218</v>
      </c>
      <c r="AM1362" s="72">
        <f>(SUMIFS('Banco de Indicadores Mun. (2)'!J:J,'Banco de Indicadores Mun. (2)'!B:B,'Banco de Indicadores - Mun. (1)'!B1362,'Banco de Indicadores Mun. (2)'!A:A,'Banco de Indicadores - Mun. (1)'!A1362) / VLOOKUP(D1362,'Dados Base'!$B:$K,7,FALSE)) * 100</f>
        <v>21.801043478260869</v>
      </c>
      <c r="AN1362" s="72">
        <f>(SUMIFS('Banco de Indicadores Mun. (2)'!K:K,'Banco de Indicadores Mun. (2)'!B:B,'Banco de Indicadores - Mun. (1)'!B1362,'Banco de Indicadores Mun. (2)'!A:A,'Banco de Indicadores - Mun. (1)'!A1362) / VLOOKUP(D1362,'Dados Base'!$B:$K,10,FALSE)) * 100</f>
        <v>11.257172413793109</v>
      </c>
      <c r="AO1362" s="21">
        <v>0</v>
      </c>
      <c r="AP1362" s="125">
        <v>0</v>
      </c>
      <c r="AQ1362" s="5">
        <v>0</v>
      </c>
      <c r="AR1362" s="21">
        <v>5</v>
      </c>
      <c r="AS1362" s="20">
        <v>100</v>
      </c>
      <c r="AT1362" s="20">
        <v>100</v>
      </c>
      <c r="AU1362" s="20">
        <v>86.481481481481481</v>
      </c>
      <c r="AV1362" s="20">
        <v>9.6999999999999993</v>
      </c>
      <c r="AW1362" s="21">
        <v>0</v>
      </c>
      <c r="AX1362" s="21">
        <v>0</v>
      </c>
      <c r="AY1362" s="116">
        <v>209.22765334852721</v>
      </c>
    </row>
    <row r="1363" spans="1:51" ht="15" x14ac:dyDescent="0.25">
      <c r="A1363" s="144">
        <v>2015</v>
      </c>
      <c r="B1363" s="77" t="s">
        <v>73</v>
      </c>
      <c r="C1363" s="78">
        <v>7</v>
      </c>
      <c r="D1363" s="77">
        <v>3506359</v>
      </c>
      <c r="E1363" s="78">
        <v>35063597</v>
      </c>
      <c r="F1363" s="78" t="str">
        <f t="shared" si="54"/>
        <v>350635972015</v>
      </c>
      <c r="G1363" s="89">
        <v>3.7548118661921093</v>
      </c>
      <c r="H1363" s="80">
        <f t="shared" si="53"/>
        <v>55660</v>
      </c>
      <c r="I1363" s="90">
        <v>54972</v>
      </c>
      <c r="J1363" s="91">
        <v>688</v>
      </c>
      <c r="K1363" s="83">
        <f>(H1363)/VLOOKUP(D1363,'Dados Base'!$B:$K,6,FALSE)</f>
        <v>113.19910514541387</v>
      </c>
      <c r="L1363" s="88">
        <f t="shared" si="55"/>
        <v>98.763923823212366</v>
      </c>
      <c r="M1363" s="85" t="s">
        <v>702</v>
      </c>
      <c r="N1363" s="92">
        <v>0.73</v>
      </c>
      <c r="O1363" s="91">
        <v>2</v>
      </c>
      <c r="P1363" s="91">
        <v>44</v>
      </c>
      <c r="Q1363" s="91">
        <v>240</v>
      </c>
      <c r="R1363" s="91">
        <v>60</v>
      </c>
      <c r="S1363" s="91">
        <v>39</v>
      </c>
      <c r="T1363" s="87" t="s">
        <v>691</v>
      </c>
      <c r="U1363" s="91">
        <v>508</v>
      </c>
      <c r="V1363" s="91">
        <v>909</v>
      </c>
      <c r="W1363" s="93">
        <v>0</v>
      </c>
      <c r="X1363" s="47">
        <v>9.7404162523148138E-2</v>
      </c>
      <c r="Y1363" s="21">
        <v>44.51</v>
      </c>
      <c r="Z1363" s="21">
        <v>1157</v>
      </c>
      <c r="AA1363" s="21">
        <v>1849</v>
      </c>
      <c r="AB1363" s="21">
        <v>6</v>
      </c>
      <c r="AC1363" s="21">
        <v>1</v>
      </c>
      <c r="AD1363" s="153">
        <f>VLOOKUP(D1363,'Dados Base'!$B:$K,9,FALSE)*31536000/VLOOKUP($F1363,F:H,MATCH(H1362,F1362:AF1362,0),FALSE)</f>
        <v>15581.02766798419</v>
      </c>
      <c r="AE1363" s="153">
        <f>VLOOKUP(D1363,'Dados Base'!$B:$K,10,FALSE)*31536000/VLOOKUP($F1363,F:H,MATCH(H1362,F1362:AF1362,0),FALSE)</f>
        <v>1977.3740567732659</v>
      </c>
      <c r="AF1363" s="14">
        <v>57.49</v>
      </c>
      <c r="AG1363" s="15">
        <v>100</v>
      </c>
      <c r="AH1363" s="14">
        <v>50.19</v>
      </c>
      <c r="AI1363" s="14">
        <v>34.909999999999997</v>
      </c>
      <c r="AJ1363" s="16">
        <v>58.44</v>
      </c>
      <c r="AK1363" s="72">
        <f>(SUMIFS('Banco de Indicadores Mun. (2)'!I:I,'Banco de Indicadores Mun. (2)'!B:B,'Banco de Indicadores - Mun. (1)'!B1363,'Banco de Indicadores Mun. (2)'!A:A,'Banco de Indicadores - Mun. (1)'!A1363) / VLOOKUP(D1363,'Dados Base'!$B:$K,8,FALSE)) * 100</f>
        <v>17.392690360272638</v>
      </c>
      <c r="AL1363" s="72">
        <f>(SUMIFS('Banco de Indicadores Mun. (2)'!I:I,'Banco de Indicadores Mun. (2)'!B:B,'Banco de Indicadores - Mun. (1)'!B1363,'Banco de Indicadores Mun. (2)'!A:A,'Banco de Indicadores - Mun. (1)'!A1363) / VLOOKUP(D1363,'Dados Base'!$B:$K,9,FALSE)) * 100</f>
        <v>6.4953792727272726</v>
      </c>
      <c r="AM1363" s="72">
        <f>(SUMIFS('Banco de Indicadores Mun. (2)'!J:J,'Banco de Indicadores Mun. (2)'!B:B,'Banco de Indicadores - Mun. (1)'!B1363,'Banco de Indicadores Mun. (2)'!A:A,'Banco de Indicadores - Mun. (1)'!A1363) / VLOOKUP(D1363,'Dados Base'!$B:$K,7,FALSE)) * 100</f>
        <v>26.345564896755164</v>
      </c>
      <c r="AN1363" s="72">
        <f>(SUMIFS('Banco de Indicadores Mun. (2)'!K:K,'Banco de Indicadores Mun. (2)'!B:B,'Banco de Indicadores - Mun. (1)'!B1363,'Banco de Indicadores Mun. (2)'!A:A,'Banco de Indicadores - Mun. (1)'!A1363) / VLOOKUP(D1363,'Dados Base'!$B:$K,10,FALSE)) * 100</f>
        <v>0</v>
      </c>
      <c r="AO1363" s="21">
        <v>0</v>
      </c>
      <c r="AP1363" s="125">
        <v>0</v>
      </c>
      <c r="AQ1363" s="5">
        <v>5</v>
      </c>
      <c r="AR1363" s="21">
        <v>8.6999999999999993</v>
      </c>
      <c r="AS1363" s="20">
        <v>50</v>
      </c>
      <c r="AT1363" s="20">
        <v>49.674999999999997</v>
      </c>
      <c r="AU1363" s="20">
        <v>38.4896872920825</v>
      </c>
      <c r="AV1363" s="20">
        <v>5.24</v>
      </c>
      <c r="AW1363" s="21">
        <v>0</v>
      </c>
      <c r="AX1363" s="21">
        <v>1</v>
      </c>
      <c r="AY1363" s="116">
        <v>1082.9682620648175</v>
      </c>
    </row>
    <row r="1364" spans="1:51" ht="15" x14ac:dyDescent="0.25">
      <c r="A1364" s="144">
        <v>2015</v>
      </c>
      <c r="B1364" s="77" t="s">
        <v>74</v>
      </c>
      <c r="C1364" s="78">
        <v>19</v>
      </c>
      <c r="D1364" s="77">
        <v>3506409</v>
      </c>
      <c r="E1364" s="78">
        <v>350640919</v>
      </c>
      <c r="F1364" s="78" t="str">
        <f t="shared" si="54"/>
        <v>3506409192015</v>
      </c>
      <c r="G1364" s="89">
        <v>1.2338643478202016</v>
      </c>
      <c r="H1364" s="80">
        <f t="shared" si="53"/>
        <v>7469</v>
      </c>
      <c r="I1364" s="90">
        <v>6967</v>
      </c>
      <c r="J1364" s="91">
        <v>502</v>
      </c>
      <c r="K1364" s="83">
        <f>(H1364)/VLOOKUP(D1364,'Dados Base'!$B:$K,6,FALSE)</f>
        <v>47.488555442522888</v>
      </c>
      <c r="L1364" s="88">
        <f t="shared" si="55"/>
        <v>93.278886062391223</v>
      </c>
      <c r="M1364" s="85" t="s">
        <v>702</v>
      </c>
      <c r="N1364" s="92">
        <v>0.76800000000000002</v>
      </c>
      <c r="O1364" s="91">
        <v>43</v>
      </c>
      <c r="P1364" s="91">
        <v>11934</v>
      </c>
      <c r="Q1364" s="91">
        <v>0</v>
      </c>
      <c r="R1364" s="91">
        <v>0</v>
      </c>
      <c r="S1364" s="91">
        <v>34</v>
      </c>
      <c r="T1364" s="87" t="s">
        <v>691</v>
      </c>
      <c r="U1364" s="91">
        <v>96</v>
      </c>
      <c r="V1364" s="91">
        <v>71</v>
      </c>
      <c r="W1364" s="93">
        <v>0</v>
      </c>
      <c r="X1364" s="47">
        <v>1.8989543489583333E-2</v>
      </c>
      <c r="Y1364" s="21">
        <v>4.9400000000000004</v>
      </c>
      <c r="Z1364" s="21">
        <v>347</v>
      </c>
      <c r="AA1364" s="21">
        <v>34</v>
      </c>
      <c r="AB1364" s="21">
        <v>1</v>
      </c>
      <c r="AC1364" s="21">
        <v>0</v>
      </c>
      <c r="AD1364" s="153">
        <f>VLOOKUP(D1364,'Dados Base'!$B:$K,9,FALSE)*31536000/VLOOKUP($F1364,F:H,MATCH(H1363,F1363:AF1363,0),FALSE)</f>
        <v>4855.5897710536883</v>
      </c>
      <c r="AE1364" s="153">
        <f>VLOOKUP(D1364,'Dados Base'!$B:$K,10,FALSE)*31536000/VLOOKUP($F1364,F:H,MATCH(H1363,F1363:AF1363,0),FALSE)</f>
        <v>422.22519748292956</v>
      </c>
      <c r="AF1364" s="14">
        <v>97.63</v>
      </c>
      <c r="AG1364" s="15">
        <v>100</v>
      </c>
      <c r="AH1364" s="14">
        <v>99.58</v>
      </c>
      <c r="AI1364" s="14">
        <v>7.27</v>
      </c>
      <c r="AJ1364" s="16">
        <v>98.95</v>
      </c>
      <c r="AK1364" s="72">
        <f>(SUMIFS('Banco de Indicadores Mun. (2)'!I:I,'Banco de Indicadores Mun. (2)'!B:B,'Banco de Indicadores - Mun. (1)'!B1364,'Banco de Indicadores Mun. (2)'!A:A,'Banco de Indicadores - Mun. (1)'!A1364) / VLOOKUP(D1364,'Dados Base'!$B:$K,8,FALSE)) * 100</f>
        <v>1.9629743589743589</v>
      </c>
      <c r="AL1364" s="72">
        <f>(SUMIFS('Banco de Indicadores Mun. (2)'!I:I,'Banco de Indicadores Mun. (2)'!B:B,'Banco de Indicadores - Mun. (1)'!B1364,'Banco de Indicadores Mun. (2)'!A:A,'Banco de Indicadores - Mun. (1)'!A1364) / VLOOKUP(D1364,'Dados Base'!$B:$K,9,FALSE)) * 100</f>
        <v>0.66570434782608701</v>
      </c>
      <c r="AM1364" s="72">
        <f>(SUMIFS('Banco de Indicadores Mun. (2)'!J:J,'Banco de Indicadores Mun. (2)'!B:B,'Banco de Indicadores - Mun. (1)'!B1364,'Banco de Indicadores Mun. (2)'!A:A,'Banco de Indicadores - Mun. (1)'!A1364) / VLOOKUP(D1364,'Dados Base'!$B:$K,7,FALSE)) * 100</f>
        <v>1.5900344827586208</v>
      </c>
      <c r="AN1364" s="72">
        <f>(SUMIFS('Banco de Indicadores Mun. (2)'!K:K,'Banco de Indicadores Mun. (2)'!B:B,'Banco de Indicadores - Mun. (1)'!B1364,'Banco de Indicadores Mun. (2)'!A:A,'Banco de Indicadores - Mun. (1)'!A1364) / VLOOKUP(D1364,'Dados Base'!$B:$K,10,FALSE)) * 100</f>
        <v>3.0444999999999984</v>
      </c>
      <c r="AO1364" s="21">
        <v>0</v>
      </c>
      <c r="AP1364" s="125">
        <v>0</v>
      </c>
      <c r="AQ1364" s="5">
        <v>0</v>
      </c>
      <c r="AR1364" s="21">
        <v>9.5</v>
      </c>
      <c r="AS1364" s="20">
        <v>100</v>
      </c>
      <c r="AT1364" s="20">
        <v>100</v>
      </c>
      <c r="AU1364" s="20">
        <v>91.076115485564301</v>
      </c>
      <c r="AV1364" s="20">
        <v>9.6999999999999993</v>
      </c>
      <c r="AW1364" s="21">
        <v>0</v>
      </c>
      <c r="AX1364" s="21">
        <v>0</v>
      </c>
      <c r="AY1364" s="116">
        <v>11.542040613679291</v>
      </c>
    </row>
    <row r="1365" spans="1:51" ht="15" x14ac:dyDescent="0.25">
      <c r="A1365" s="144">
        <v>2015</v>
      </c>
      <c r="B1365" s="77" t="s">
        <v>75</v>
      </c>
      <c r="C1365" s="78">
        <v>19</v>
      </c>
      <c r="D1365" s="77">
        <v>3506508</v>
      </c>
      <c r="E1365" s="78">
        <v>350650819</v>
      </c>
      <c r="F1365" s="78" t="str">
        <f t="shared" si="54"/>
        <v>3506508192015</v>
      </c>
      <c r="G1365" s="89">
        <v>1.3042553637672594</v>
      </c>
      <c r="H1365" s="80">
        <f t="shared" si="53"/>
        <v>115495</v>
      </c>
      <c r="I1365" s="90">
        <v>112268</v>
      </c>
      <c r="J1365" s="91">
        <v>3227</v>
      </c>
      <c r="K1365" s="83">
        <f>(H1365)/VLOOKUP(D1365,'Dados Base'!$B:$K,6,FALSE)</f>
        <v>217.64816734193914</v>
      </c>
      <c r="L1365" s="88">
        <f t="shared" si="55"/>
        <v>97.205939651067141</v>
      </c>
      <c r="M1365" s="85" t="s">
        <v>702</v>
      </c>
      <c r="N1365" s="92">
        <v>0.78</v>
      </c>
      <c r="O1365" s="91">
        <v>181</v>
      </c>
      <c r="P1365" s="91">
        <v>35905</v>
      </c>
      <c r="Q1365" s="91">
        <v>120000</v>
      </c>
      <c r="R1365" s="91">
        <v>0</v>
      </c>
      <c r="S1365" s="91">
        <v>826</v>
      </c>
      <c r="T1365" s="87" t="s">
        <v>691</v>
      </c>
      <c r="U1365" s="91">
        <v>1427</v>
      </c>
      <c r="V1365" s="91">
        <v>1072</v>
      </c>
      <c r="W1365" s="93">
        <v>9.5299999999999994</v>
      </c>
      <c r="X1365" s="47">
        <v>0.40236105324074073</v>
      </c>
      <c r="Y1365" s="21">
        <v>103.34</v>
      </c>
      <c r="Z1365" s="21">
        <v>4618</v>
      </c>
      <c r="AA1365" s="21">
        <v>1582</v>
      </c>
      <c r="AB1365" s="21">
        <v>7</v>
      </c>
      <c r="AC1365" s="21">
        <v>0</v>
      </c>
      <c r="AD1365" s="153">
        <f>VLOOKUP(D1365,'Dados Base'!$B:$K,9,FALSE)*31536000/VLOOKUP($F1365,F:H,MATCH(H1364,F1364:AF1364,0),FALSE)</f>
        <v>1048.5150006493789</v>
      </c>
      <c r="AE1365" s="153">
        <f>VLOOKUP(D1365,'Dados Base'!$B:$K,10,FALSE)*31536000/VLOOKUP($F1365,F:H,MATCH(H1364,F1364:AF1364,0),FALSE)</f>
        <v>81.915234425732706</v>
      </c>
      <c r="AF1365" s="14">
        <v>100</v>
      </c>
      <c r="AG1365" s="15">
        <v>100</v>
      </c>
      <c r="AH1365" s="14">
        <v>100</v>
      </c>
      <c r="AI1365" s="14">
        <v>27.47</v>
      </c>
      <c r="AJ1365" s="16">
        <v>100</v>
      </c>
      <c r="AK1365" s="72">
        <f>(SUMIFS('Banco de Indicadores Mun. (2)'!I:I,'Banco de Indicadores Mun. (2)'!B:B,'Banco de Indicadores - Mun. (1)'!B1365,'Banco de Indicadores Mun. (2)'!A:A,'Banco de Indicadores - Mun. (1)'!A1365) / VLOOKUP(D1365,'Dados Base'!$B:$K,8,FALSE)) * 100</f>
        <v>23.089603305785115</v>
      </c>
      <c r="AL1365" s="72">
        <f>(SUMIFS('Banco de Indicadores Mun. (2)'!I:I,'Banco de Indicadores Mun. (2)'!B:B,'Banco de Indicadores - Mun. (1)'!B1365,'Banco de Indicadores Mun. (2)'!A:A,'Banco de Indicadores - Mun. (1)'!A1365) / VLOOKUP(D1365,'Dados Base'!$B:$K,9,FALSE)) * 100</f>
        <v>7.2756302083333297</v>
      </c>
      <c r="AM1365" s="72">
        <f>(SUMIFS('Banco de Indicadores Mun. (2)'!J:J,'Banco de Indicadores Mun. (2)'!B:B,'Banco de Indicadores - Mun. (1)'!B1365,'Banco de Indicadores Mun. (2)'!A:A,'Banco de Indicadores - Mun. (1)'!A1365) / VLOOKUP(D1365,'Dados Base'!$B:$K,7,FALSE)) * 100</f>
        <v>8.0852967032967022</v>
      </c>
      <c r="AN1365" s="72">
        <f>(SUMIFS('Banco de Indicadores Mun. (2)'!K:K,'Banco de Indicadores Mun. (2)'!B:B,'Banco de Indicadores - Mun. (1)'!B1365,'Banco de Indicadores Mun. (2)'!A:A,'Banco de Indicadores - Mun. (1)'!A1365) / VLOOKUP(D1365,'Dados Base'!$B:$K,10,FALSE)) * 100</f>
        <v>68.602666666666636</v>
      </c>
      <c r="AO1365" s="21">
        <v>0</v>
      </c>
      <c r="AP1365" s="125">
        <v>0</v>
      </c>
      <c r="AQ1365" s="5">
        <v>0</v>
      </c>
      <c r="AR1365" s="21">
        <v>4.4000000000000004</v>
      </c>
      <c r="AS1365" s="20">
        <v>98</v>
      </c>
      <c r="AT1365" s="20">
        <v>98</v>
      </c>
      <c r="AU1365" s="20">
        <v>74.483870967741936</v>
      </c>
      <c r="AV1365" s="20">
        <v>8.01</v>
      </c>
      <c r="AW1365" s="21">
        <v>1</v>
      </c>
      <c r="AX1365" s="21">
        <v>0</v>
      </c>
      <c r="AY1365" s="116">
        <v>47.276424062508376</v>
      </c>
    </row>
    <row r="1366" spans="1:51" ht="15" x14ac:dyDescent="0.25">
      <c r="A1366" s="144">
        <v>2015</v>
      </c>
      <c r="B1366" s="77" t="s">
        <v>76</v>
      </c>
      <c r="C1366" s="78">
        <v>6</v>
      </c>
      <c r="D1366" s="77">
        <v>3506607</v>
      </c>
      <c r="E1366" s="78">
        <v>35066076</v>
      </c>
      <c r="F1366" s="78" t="str">
        <f t="shared" si="54"/>
        <v>350660762015</v>
      </c>
      <c r="G1366" s="89">
        <v>1.3511646739003069</v>
      </c>
      <c r="H1366" s="80">
        <f t="shared" si="53"/>
        <v>30455</v>
      </c>
      <c r="I1366" s="90">
        <v>26358</v>
      </c>
      <c r="J1366" s="91">
        <v>4097</v>
      </c>
      <c r="K1366" s="83">
        <f>(H1366)/VLOOKUP(D1366,'Dados Base'!$B:$K,6,FALSE)</f>
        <v>96.157489264965889</v>
      </c>
      <c r="L1366" s="88">
        <f t="shared" si="55"/>
        <v>86.547364964702027</v>
      </c>
      <c r="M1366" s="85" t="s">
        <v>702</v>
      </c>
      <c r="N1366" s="92">
        <v>0.71199999999999997</v>
      </c>
      <c r="O1366" s="91">
        <v>129</v>
      </c>
      <c r="P1366" s="91">
        <v>1000</v>
      </c>
      <c r="Q1366" s="91">
        <v>0</v>
      </c>
      <c r="R1366" s="91">
        <v>0</v>
      </c>
      <c r="S1366" s="91">
        <v>15</v>
      </c>
      <c r="T1366" s="87" t="s">
        <v>691</v>
      </c>
      <c r="U1366" s="91">
        <v>169</v>
      </c>
      <c r="V1366" s="91">
        <v>104</v>
      </c>
      <c r="W1366" s="93">
        <v>13.95</v>
      </c>
      <c r="X1366" s="47">
        <v>5.1358268634259262E-2</v>
      </c>
      <c r="Y1366" s="21">
        <v>21.39</v>
      </c>
      <c r="Z1366" s="21">
        <v>1220</v>
      </c>
      <c r="AA1366" s="21">
        <v>224</v>
      </c>
      <c r="AB1366" s="21">
        <v>1</v>
      </c>
      <c r="AC1366" s="21">
        <v>0</v>
      </c>
      <c r="AD1366" s="153">
        <f>VLOOKUP(D1366,'Dados Base'!$B:$K,9,FALSE)*31536000/VLOOKUP($F1366,F:H,MATCH(H1365,F1365:AF1365,0),FALSE)</f>
        <v>9837.2024298144806</v>
      </c>
      <c r="AE1366" s="153">
        <f>VLOOKUP(D1366,'Dados Base'!$B:$K,10,FALSE)*31536000/VLOOKUP($F1366,F:H,MATCH(H1365,F1365:AF1365,0),FALSE)</f>
        <v>1294.3687407650632</v>
      </c>
      <c r="AF1366" s="14">
        <v>55.4</v>
      </c>
      <c r="AG1366" s="15" t="s">
        <v>692</v>
      </c>
      <c r="AH1366" s="14">
        <v>47.47</v>
      </c>
      <c r="AI1366" s="14">
        <v>30.97</v>
      </c>
      <c r="AJ1366" s="16">
        <v>64.55</v>
      </c>
      <c r="AK1366" s="72">
        <f>(SUMIFS('Banco de Indicadores Mun. (2)'!I:I,'Banco de Indicadores Mun. (2)'!B:B,'Banco de Indicadores - Mun. (1)'!B1366,'Banco de Indicadores Mun. (2)'!A:A,'Banco de Indicadores - Mun. (1)'!A1366) / VLOOKUP(D1366,'Dados Base'!$B:$K,8,FALSE)) * 100</f>
        <v>21.433647887323971</v>
      </c>
      <c r="AL1366" s="72">
        <f>(SUMIFS('Banco de Indicadores Mun. (2)'!I:I,'Banco de Indicadores Mun. (2)'!B:B,'Banco de Indicadores - Mun. (1)'!B1366,'Banco de Indicadores Mun. (2)'!A:A,'Banco de Indicadores - Mun. (1)'!A1366) / VLOOKUP(D1366,'Dados Base'!$B:$K,9,FALSE)) * 100</f>
        <v>8.0094157894736959</v>
      </c>
      <c r="AM1366" s="72">
        <f>(SUMIFS('Banco de Indicadores Mun. (2)'!J:J,'Banco de Indicadores Mun. (2)'!B:B,'Banco de Indicadores - Mun. (1)'!B1366,'Banco de Indicadores Mun. (2)'!A:A,'Banco de Indicadores - Mun. (1)'!A1366) / VLOOKUP(D1366,'Dados Base'!$B:$K,7,FALSE)) * 100</f>
        <v>32.604078260869613</v>
      </c>
      <c r="AN1366" s="72">
        <f>(SUMIFS('Banco de Indicadores Mun. (2)'!K:K,'Banco de Indicadores Mun. (2)'!B:B,'Banco de Indicadores - Mun. (1)'!B1366,'Banco de Indicadores Mun. (2)'!A:A,'Banco de Indicadores - Mun. (1)'!A1366) / VLOOKUP(D1366,'Dados Base'!$B:$K,10,FALSE)) * 100</f>
        <v>0.88005599999999995</v>
      </c>
      <c r="AO1366" s="21">
        <v>0</v>
      </c>
      <c r="AP1366" s="125">
        <v>0</v>
      </c>
      <c r="AQ1366" s="5">
        <v>0</v>
      </c>
      <c r="AR1366" s="21">
        <v>9.6</v>
      </c>
      <c r="AS1366" s="20">
        <v>97</v>
      </c>
      <c r="AT1366" s="20">
        <v>96.030000000000015</v>
      </c>
      <c r="AU1366" s="20">
        <v>84.48753462603878</v>
      </c>
      <c r="AV1366" s="20">
        <v>9.64</v>
      </c>
      <c r="AW1366" s="21">
        <v>0</v>
      </c>
      <c r="AX1366" s="21">
        <v>0</v>
      </c>
      <c r="AY1366" s="116">
        <v>212.76283622014418</v>
      </c>
    </row>
    <row r="1367" spans="1:51" ht="15" x14ac:dyDescent="0.25">
      <c r="A1367" s="144">
        <v>2015</v>
      </c>
      <c r="B1367" s="77" t="s">
        <v>77</v>
      </c>
      <c r="C1367" s="78">
        <v>13</v>
      </c>
      <c r="D1367" s="77">
        <v>3506706</v>
      </c>
      <c r="E1367" s="78">
        <v>350670613</v>
      </c>
      <c r="F1367" s="78" t="str">
        <f t="shared" si="54"/>
        <v>3506706132015</v>
      </c>
      <c r="G1367" s="89">
        <v>0.71577527522961315</v>
      </c>
      <c r="H1367" s="80">
        <f t="shared" si="53"/>
        <v>14120</v>
      </c>
      <c r="I1367" s="90">
        <v>12811</v>
      </c>
      <c r="J1367" s="91">
        <v>1309</v>
      </c>
      <c r="K1367" s="83">
        <f>(H1367)/VLOOKUP(D1367,'Dados Base'!$B:$K,6,FALSE)</f>
        <v>20.433561980839919</v>
      </c>
      <c r="L1367" s="88">
        <f t="shared" si="55"/>
        <v>90.729461756373937</v>
      </c>
      <c r="M1367" s="85" t="s">
        <v>702</v>
      </c>
      <c r="N1367" s="92">
        <v>0.68100000000000005</v>
      </c>
      <c r="O1367" s="91">
        <v>131</v>
      </c>
      <c r="P1367" s="91">
        <v>8500</v>
      </c>
      <c r="Q1367" s="91">
        <v>2300000</v>
      </c>
      <c r="R1367" s="91">
        <v>200</v>
      </c>
      <c r="S1367" s="91">
        <v>27</v>
      </c>
      <c r="T1367" s="87" t="s">
        <v>691</v>
      </c>
      <c r="U1367" s="91">
        <v>98</v>
      </c>
      <c r="V1367" s="91">
        <v>85</v>
      </c>
      <c r="W1367" s="93">
        <v>0</v>
      </c>
      <c r="X1367" s="47">
        <v>3.390865570060303E-2</v>
      </c>
      <c r="Y1367" s="21">
        <v>9.09</v>
      </c>
      <c r="Z1367" s="21">
        <v>618</v>
      </c>
      <c r="AA1367" s="21">
        <v>83</v>
      </c>
      <c r="AB1367" s="21">
        <v>2</v>
      </c>
      <c r="AC1367" s="21">
        <v>0</v>
      </c>
      <c r="AD1367" s="153">
        <f>VLOOKUP(D1367,'Dados Base'!$B:$K,9,FALSE)*31536000/VLOOKUP($F1367,F:H,MATCH(H1366,F1366:AF1366,0),FALSE)</f>
        <v>12283.85269121813</v>
      </c>
      <c r="AE1367" s="153">
        <f>VLOOKUP(D1367,'Dados Base'!$B:$K,10,FALSE)*31536000/VLOOKUP($F1367,F:H,MATCH(H1366,F1366:AF1366,0),FALSE)</f>
        <v>1250.7195467422096</v>
      </c>
      <c r="AF1367" s="14" t="s">
        <v>692</v>
      </c>
      <c r="AG1367" s="15" t="s">
        <v>692</v>
      </c>
      <c r="AH1367" s="14" t="s">
        <v>692</v>
      </c>
      <c r="AI1367" s="14" t="s">
        <v>692</v>
      </c>
      <c r="AJ1367" s="16" t="s">
        <v>692</v>
      </c>
      <c r="AK1367" s="72">
        <f>(SUMIFS('Banco de Indicadores Mun. (2)'!I:I,'Banco de Indicadores Mun. (2)'!B:B,'Banco de Indicadores - Mun. (1)'!B1367,'Banco de Indicadores Mun. (2)'!A:A,'Banco de Indicadores - Mun. (1)'!A1367) / VLOOKUP(D1367,'Dados Base'!$B:$K,8,FALSE)) * 100</f>
        <v>37.870957597173152</v>
      </c>
      <c r="AL1367" s="72">
        <f>(SUMIFS('Banco de Indicadores Mun. (2)'!I:I,'Banco de Indicadores Mun. (2)'!B:B,'Banco de Indicadores - Mun. (1)'!B1367,'Banco de Indicadores Mun. (2)'!A:A,'Banco de Indicadores - Mun. (1)'!A1367) / VLOOKUP(D1367,'Dados Base'!$B:$K,9,FALSE)) * 100</f>
        <v>19.486329090909095</v>
      </c>
      <c r="AM1367" s="72">
        <f>(SUMIFS('Banco de Indicadores Mun. (2)'!J:J,'Banco de Indicadores Mun. (2)'!B:B,'Banco de Indicadores - Mun. (1)'!B1367,'Banco de Indicadores Mun. (2)'!A:A,'Banco de Indicadores - Mun. (1)'!A1367) / VLOOKUP(D1367,'Dados Base'!$B:$K,7,FALSE)) * 100</f>
        <v>42.45974889867842</v>
      </c>
      <c r="AN1367" s="72">
        <f>(SUMIFS('Banco de Indicadores Mun. (2)'!K:K,'Banco de Indicadores Mun. (2)'!B:B,'Banco de Indicadores - Mun. (1)'!B1367,'Banco de Indicadores Mun. (2)'!A:A,'Banco de Indicadores - Mun. (1)'!A1367) / VLOOKUP(D1367,'Dados Base'!$B:$K,10,FALSE)) * 100</f>
        <v>19.269964285714281</v>
      </c>
      <c r="AO1367" s="21">
        <v>0</v>
      </c>
      <c r="AP1367" s="125">
        <v>0</v>
      </c>
      <c r="AQ1367" s="5">
        <v>0</v>
      </c>
      <c r="AR1367" s="21">
        <v>7.3</v>
      </c>
      <c r="AS1367" s="20">
        <v>98</v>
      </c>
      <c r="AT1367" s="20">
        <v>98</v>
      </c>
      <c r="AU1367" s="20">
        <v>88.159771754636239</v>
      </c>
      <c r="AV1367" s="20">
        <v>9.9700000000000006</v>
      </c>
      <c r="AW1367" s="21">
        <v>1</v>
      </c>
      <c r="AX1367" s="21">
        <v>0</v>
      </c>
      <c r="AY1367" s="116">
        <v>23.251652169441165</v>
      </c>
    </row>
    <row r="1368" spans="1:51" ht="15" x14ac:dyDescent="0.25">
      <c r="A1368" s="144">
        <v>2015</v>
      </c>
      <c r="B1368" s="77" t="s">
        <v>78</v>
      </c>
      <c r="C1368" s="78">
        <v>13</v>
      </c>
      <c r="D1368" s="77">
        <v>3506805</v>
      </c>
      <c r="E1368" s="78">
        <v>350680513</v>
      </c>
      <c r="F1368" s="78" t="str">
        <f t="shared" si="54"/>
        <v>3506805132015</v>
      </c>
      <c r="G1368" s="89">
        <v>1.3052904694675904</v>
      </c>
      <c r="H1368" s="80">
        <f t="shared" si="53"/>
        <v>11527</v>
      </c>
      <c r="I1368" s="90">
        <v>10701</v>
      </c>
      <c r="J1368" s="91">
        <v>826</v>
      </c>
      <c r="K1368" s="83">
        <f>(H1368)/VLOOKUP(D1368,'Dados Base'!$B:$K,6,FALSE)</f>
        <v>31.664102845841114</v>
      </c>
      <c r="L1368" s="88">
        <f t="shared" si="55"/>
        <v>92.834215320551749</v>
      </c>
      <c r="M1368" s="85" t="s">
        <v>702</v>
      </c>
      <c r="N1368" s="92">
        <v>0.74199999999999999</v>
      </c>
      <c r="O1368" s="91">
        <v>71</v>
      </c>
      <c r="P1368" s="91">
        <v>0</v>
      </c>
      <c r="Q1368" s="91">
        <v>0</v>
      </c>
      <c r="R1368" s="91">
        <v>0</v>
      </c>
      <c r="S1368" s="91">
        <v>139</v>
      </c>
      <c r="T1368" s="87" t="s">
        <v>691</v>
      </c>
      <c r="U1368" s="91">
        <v>90</v>
      </c>
      <c r="V1368" s="91">
        <v>83</v>
      </c>
      <c r="W1368" s="93">
        <v>0</v>
      </c>
      <c r="X1368" s="47">
        <v>3.5087974537037034E-2</v>
      </c>
      <c r="Y1368" s="21">
        <v>7.62</v>
      </c>
      <c r="Z1368" s="21">
        <v>463</v>
      </c>
      <c r="AA1368" s="21">
        <v>125</v>
      </c>
      <c r="AB1368" s="21">
        <v>0</v>
      </c>
      <c r="AC1368" s="21">
        <v>0</v>
      </c>
      <c r="AD1368" s="153">
        <f>VLOOKUP(D1368,'Dados Base'!$B:$K,9,FALSE)*31536000/VLOOKUP($F1368,F:H,MATCH(H1367,F1367:AF1367,0),FALSE)</f>
        <v>8098.0792920968161</v>
      </c>
      <c r="AE1368" s="153">
        <f>VLOOKUP(D1368,'Dados Base'!$B:$K,10,FALSE)*31536000/VLOOKUP($F1368,F:H,MATCH(H1367,F1367:AF1367,0),FALSE)</f>
        <v>820.75127960440716</v>
      </c>
      <c r="AF1368" s="14">
        <v>100</v>
      </c>
      <c r="AG1368" s="15">
        <v>100</v>
      </c>
      <c r="AH1368" s="14">
        <v>98.7</v>
      </c>
      <c r="AI1368" s="14">
        <v>28.73</v>
      </c>
      <c r="AJ1368" s="16">
        <v>100</v>
      </c>
      <c r="AK1368" s="72">
        <f>(SUMIFS('Banco de Indicadores Mun. (2)'!I:I,'Banco de Indicadores Mun. (2)'!B:B,'Banco de Indicadores - Mun. (1)'!B1368,'Banco de Indicadores Mun. (2)'!A:A,'Banco de Indicadores - Mun. (1)'!A1368) / VLOOKUP(D1368,'Dados Base'!$B:$K,8,FALSE)) * 100</f>
        <v>66.623480263157916</v>
      </c>
      <c r="AL1368" s="72">
        <f>(SUMIFS('Banco de Indicadores Mun. (2)'!I:I,'Banco de Indicadores Mun. (2)'!B:B,'Banco de Indicadores - Mun. (1)'!B1368,'Banco de Indicadores Mun. (2)'!A:A,'Banco de Indicadores - Mun. (1)'!A1368) / VLOOKUP(D1368,'Dados Base'!$B:$K,9,FALSE)) * 100</f>
        <v>34.212057432432445</v>
      </c>
      <c r="AM1368" s="72">
        <f>(SUMIFS('Banco de Indicadores Mun. (2)'!J:J,'Banco de Indicadores Mun. (2)'!B:B,'Banco de Indicadores - Mun. (1)'!B1368,'Banco de Indicadores Mun. (2)'!A:A,'Banco de Indicadores - Mun. (1)'!A1368) / VLOOKUP(D1368,'Dados Base'!$B:$K,7,FALSE)) * 100</f>
        <v>79.377270491803316</v>
      </c>
      <c r="AN1368" s="72">
        <f>(SUMIFS('Banco de Indicadores Mun. (2)'!K:K,'Banco de Indicadores Mun. (2)'!B:B,'Banco de Indicadores - Mun. (1)'!B1368,'Banco de Indicadores Mun. (2)'!A:A,'Banco de Indicadores - Mun. (1)'!A1368) / VLOOKUP(D1368,'Dados Base'!$B:$K,10,FALSE)) * 100</f>
        <v>14.758066666666664</v>
      </c>
      <c r="AO1368" s="21">
        <v>0</v>
      </c>
      <c r="AP1368" s="125">
        <v>0</v>
      </c>
      <c r="AQ1368" s="5">
        <v>0</v>
      </c>
      <c r="AR1368" s="21">
        <v>10</v>
      </c>
      <c r="AS1368" s="20">
        <v>95</v>
      </c>
      <c r="AT1368" s="20">
        <v>95</v>
      </c>
      <c r="AU1368" s="20">
        <v>78.741496598639458</v>
      </c>
      <c r="AV1368" s="20">
        <v>8.34</v>
      </c>
      <c r="AW1368" s="21">
        <v>0</v>
      </c>
      <c r="AX1368" s="21">
        <v>0</v>
      </c>
      <c r="AY1368" s="116">
        <v>103.9884543087483</v>
      </c>
    </row>
    <row r="1369" spans="1:51" ht="15" x14ac:dyDescent="0.25">
      <c r="A1369" s="144">
        <v>2015</v>
      </c>
      <c r="B1369" s="77" t="s">
        <v>79</v>
      </c>
      <c r="C1369" s="78">
        <v>10</v>
      </c>
      <c r="D1369" s="77">
        <v>3506904</v>
      </c>
      <c r="E1369" s="78">
        <v>350690410</v>
      </c>
      <c r="F1369" s="78" t="str">
        <f t="shared" si="54"/>
        <v>3506904102015</v>
      </c>
      <c r="G1369" s="89">
        <v>2.0383461935219449</v>
      </c>
      <c r="H1369" s="80">
        <f t="shared" si="53"/>
        <v>10376</v>
      </c>
      <c r="I1369" s="90">
        <v>6615</v>
      </c>
      <c r="J1369" s="91">
        <v>3761</v>
      </c>
      <c r="K1369" s="83">
        <f>(H1369)/VLOOKUP(D1369,'Dados Base'!$B:$K,6,FALSE)</f>
        <v>15.880984449614301</v>
      </c>
      <c r="L1369" s="88">
        <f t="shared" si="55"/>
        <v>63.752891287586742</v>
      </c>
      <c r="M1369" s="85" t="s">
        <v>702</v>
      </c>
      <c r="N1369" s="92">
        <v>0.70499999999999996</v>
      </c>
      <c r="O1369" s="91">
        <v>104</v>
      </c>
      <c r="P1369" s="91">
        <v>23500</v>
      </c>
      <c r="Q1369" s="91">
        <v>5524000</v>
      </c>
      <c r="R1369" s="91">
        <v>0</v>
      </c>
      <c r="S1369" s="91">
        <v>18</v>
      </c>
      <c r="T1369" s="87" t="s">
        <v>691</v>
      </c>
      <c r="U1369" s="91">
        <v>78</v>
      </c>
      <c r="V1369" s="91">
        <v>51</v>
      </c>
      <c r="W1369" s="93">
        <v>0</v>
      </c>
      <c r="X1369" s="47">
        <v>1.6890722916666667E-2</v>
      </c>
      <c r="Y1369" s="21">
        <v>4.8600000000000003</v>
      </c>
      <c r="Z1369" s="21">
        <v>336</v>
      </c>
      <c r="AA1369" s="21">
        <v>51</v>
      </c>
      <c r="AB1369" s="21">
        <v>0</v>
      </c>
      <c r="AC1369" s="21">
        <v>0</v>
      </c>
      <c r="AD1369" s="153">
        <f>VLOOKUP(D1369,'Dados Base'!$B:$K,9,FALSE)*31536000/VLOOKUP($F1369,F:H,MATCH(H1368,F1368:AF1368,0),FALSE)</f>
        <v>18995.759444872783</v>
      </c>
      <c r="AE1369" s="153">
        <f>VLOOKUP(D1369,'Dados Base'!$B:$K,10,FALSE)*31536000/VLOOKUP($F1369,F:H,MATCH(H1368,F1368:AF1368,0),FALSE)</f>
        <v>2644.2097147262912</v>
      </c>
      <c r="AF1369" s="14">
        <v>62.51</v>
      </c>
      <c r="AG1369" s="15">
        <v>100</v>
      </c>
      <c r="AH1369" s="14">
        <v>56.3</v>
      </c>
      <c r="AI1369" s="14">
        <v>21.55</v>
      </c>
      <c r="AJ1369" s="16">
        <v>98.04</v>
      </c>
      <c r="AK1369" s="72">
        <f>(SUMIFS('Banco de Indicadores Mun. (2)'!I:I,'Banco de Indicadores Mun. (2)'!B:B,'Banco de Indicadores - Mun. (1)'!B1369,'Banco de Indicadores Mun. (2)'!A:A,'Banco de Indicadores - Mun. (1)'!A1369) / VLOOKUP(D1369,'Dados Base'!$B:$K,8,FALSE)) * 100</f>
        <v>0.76250413223140501</v>
      </c>
      <c r="AL1369" s="72">
        <f>(SUMIFS('Banco de Indicadores Mun. (2)'!I:I,'Banco de Indicadores Mun. (2)'!B:B,'Banco de Indicadores - Mun. (1)'!B1369,'Banco de Indicadores Mun. (2)'!A:A,'Banco de Indicadores - Mun. (1)'!A1369) / VLOOKUP(D1369,'Dados Base'!$B:$K,9,FALSE)) * 100</f>
        <v>0.29524159999999999</v>
      </c>
      <c r="AM1369" s="72">
        <f>(SUMIFS('Banco de Indicadores Mun. (2)'!J:J,'Banco de Indicadores Mun. (2)'!B:B,'Banco de Indicadores - Mun. (1)'!B1369,'Banco de Indicadores Mun. (2)'!A:A,'Banco de Indicadores - Mun. (1)'!A1369) / VLOOKUP(D1369,'Dados Base'!$B:$K,7,FALSE)) * 100</f>
        <v>1.0751225806451612</v>
      </c>
      <c r="AN1369" s="72">
        <f>(SUMIFS('Banco de Indicadores Mun. (2)'!K:K,'Banco de Indicadores Mun. (2)'!B:B,'Banco de Indicadores - Mun. (1)'!B1369,'Banco de Indicadores Mun. (2)'!A:A,'Banco de Indicadores - Mun. (1)'!A1369) / VLOOKUP(D1369,'Dados Base'!$B:$K,10,FALSE)) * 100</f>
        <v>0.20554022988505746</v>
      </c>
      <c r="AO1369" s="21">
        <v>0</v>
      </c>
      <c r="AP1369" s="125">
        <v>0</v>
      </c>
      <c r="AQ1369" s="5">
        <v>0</v>
      </c>
      <c r="AR1369" s="21">
        <v>7.2</v>
      </c>
      <c r="AS1369" s="20">
        <v>95</v>
      </c>
      <c r="AT1369" s="20">
        <v>95</v>
      </c>
      <c r="AU1369" s="20">
        <v>86.821705426356587</v>
      </c>
      <c r="AV1369" s="20">
        <v>9.73</v>
      </c>
      <c r="AW1369" s="21">
        <v>0</v>
      </c>
      <c r="AX1369" s="21">
        <v>0</v>
      </c>
      <c r="AY1369" s="116">
        <v>16.528486177458113</v>
      </c>
    </row>
    <row r="1370" spans="1:51" ht="15" x14ac:dyDescent="0.25">
      <c r="A1370" s="144">
        <v>2015</v>
      </c>
      <c r="B1370" s="77" t="s">
        <v>80</v>
      </c>
      <c r="C1370" s="78">
        <v>10</v>
      </c>
      <c r="D1370" s="77">
        <v>3507001</v>
      </c>
      <c r="E1370" s="78">
        <v>350700110</v>
      </c>
      <c r="F1370" s="78" t="str">
        <f t="shared" si="54"/>
        <v>3507001102015</v>
      </c>
      <c r="G1370" s="89">
        <v>2.6219825916689476</v>
      </c>
      <c r="H1370" s="80">
        <f t="shared" si="53"/>
        <v>53228</v>
      </c>
      <c r="I1370" s="90">
        <v>50071</v>
      </c>
      <c r="J1370" s="91">
        <v>3157</v>
      </c>
      <c r="K1370" s="83">
        <f>(H1370)/VLOOKUP(D1370,'Dados Base'!$B:$K,6,FALSE)</f>
        <v>213.75848359503635</v>
      </c>
      <c r="L1370" s="88">
        <f t="shared" si="55"/>
        <v>94.068911099421356</v>
      </c>
      <c r="M1370" s="85" t="s">
        <v>702</v>
      </c>
      <c r="N1370" s="92">
        <v>0.78</v>
      </c>
      <c r="O1370" s="91">
        <v>99</v>
      </c>
      <c r="P1370" s="91">
        <v>16294</v>
      </c>
      <c r="Q1370" s="91">
        <v>0</v>
      </c>
      <c r="R1370" s="91">
        <v>0</v>
      </c>
      <c r="S1370" s="91">
        <v>213</v>
      </c>
      <c r="T1370" s="87" t="s">
        <v>691</v>
      </c>
      <c r="U1370" s="91">
        <v>582</v>
      </c>
      <c r="V1370" s="91">
        <v>516</v>
      </c>
      <c r="W1370" s="93">
        <v>0</v>
      </c>
      <c r="X1370" s="47">
        <v>0.12631472609259259</v>
      </c>
      <c r="Y1370" s="21">
        <v>41.94</v>
      </c>
      <c r="Z1370" s="21">
        <v>795</v>
      </c>
      <c r="AA1370" s="21">
        <v>2036</v>
      </c>
      <c r="AB1370" s="21">
        <v>3</v>
      </c>
      <c r="AC1370" s="21">
        <v>0</v>
      </c>
      <c r="AD1370" s="153">
        <f>VLOOKUP(D1370,'Dados Base'!$B:$K,9,FALSE)*31536000/VLOOKUP($F1370,F:H,MATCH(H1369,F1369:AF1369,0),FALSE)</f>
        <v>1338.9824904185766</v>
      </c>
      <c r="AE1370" s="153">
        <f>VLOOKUP(D1370,'Dados Base'!$B:$K,10,FALSE)*31536000/VLOOKUP($F1370,F:H,MATCH(H1369,F1369:AF1369,0),FALSE)</f>
        <v>207.36454497632826</v>
      </c>
      <c r="AF1370" s="14">
        <v>77.959999999999994</v>
      </c>
      <c r="AG1370" s="15">
        <v>94.86</v>
      </c>
      <c r="AH1370" s="14">
        <v>66.92</v>
      </c>
      <c r="AI1370" s="14">
        <v>22.61</v>
      </c>
      <c r="AJ1370" s="16">
        <v>82.88</v>
      </c>
      <c r="AK1370" s="72">
        <f>(SUMIFS('Banco de Indicadores Mun. (2)'!I:I,'Banco de Indicadores Mun. (2)'!B:B,'Banco de Indicadores - Mun. (1)'!B1370,'Banco de Indicadores Mun. (2)'!A:A,'Banco de Indicadores - Mun. (1)'!A1370) / VLOOKUP(D1370,'Dados Base'!$B:$K,8,FALSE)) * 100</f>
        <v>59.189987804878029</v>
      </c>
      <c r="AL1370" s="72">
        <f>(SUMIFS('Banco de Indicadores Mun. (2)'!I:I,'Banco de Indicadores Mun. (2)'!B:B,'Banco de Indicadores - Mun. (1)'!B1370,'Banco de Indicadores Mun. (2)'!A:A,'Banco de Indicadores - Mun. (1)'!A1370) / VLOOKUP(D1370,'Dados Base'!$B:$K,9,FALSE)) * 100</f>
        <v>21.476013274336275</v>
      </c>
      <c r="AM1370" s="72">
        <f>(SUMIFS('Banco de Indicadores Mun. (2)'!J:J,'Banco de Indicadores Mun. (2)'!B:B,'Banco de Indicadores - Mun. (1)'!B1370,'Banco de Indicadores Mun. (2)'!A:A,'Banco de Indicadores - Mun. (1)'!A1370) / VLOOKUP(D1370,'Dados Base'!$B:$K,7,FALSE)) * 100</f>
        <v>27.27306382978723</v>
      </c>
      <c r="AN1370" s="72">
        <f>(SUMIFS('Banco de Indicadores Mun. (2)'!K:K,'Banco de Indicadores Mun. (2)'!B:B,'Banco de Indicadores - Mun. (1)'!B1370,'Banco de Indicadores Mun. (2)'!A:A,'Banco de Indicadores - Mun. (1)'!A1370) / VLOOKUP(D1370,'Dados Base'!$B:$K,10,FALSE)) * 100</f>
        <v>102.04985714285711</v>
      </c>
      <c r="AO1370" s="21">
        <v>0</v>
      </c>
      <c r="AP1370" s="125">
        <v>0</v>
      </c>
      <c r="AQ1370" s="5">
        <v>0</v>
      </c>
      <c r="AR1370" s="21">
        <v>9.5</v>
      </c>
      <c r="AS1370" s="20">
        <v>92</v>
      </c>
      <c r="AT1370" s="20">
        <v>92</v>
      </c>
      <c r="AU1370" s="20">
        <v>28.081949841045571</v>
      </c>
      <c r="AV1370" s="20">
        <v>4.9000000000000004</v>
      </c>
      <c r="AW1370" s="21">
        <v>1</v>
      </c>
      <c r="AX1370" s="21">
        <v>0</v>
      </c>
      <c r="AY1370" s="116">
        <v>143.41262538165083</v>
      </c>
    </row>
    <row r="1371" spans="1:51" ht="15" x14ac:dyDescent="0.25">
      <c r="A1371" s="144">
        <v>2015</v>
      </c>
      <c r="B1371" s="77" t="s">
        <v>81</v>
      </c>
      <c r="C1371" s="78">
        <v>5</v>
      </c>
      <c r="D1371" s="77">
        <v>3507100</v>
      </c>
      <c r="E1371" s="78">
        <v>35071005</v>
      </c>
      <c r="F1371" s="78" t="str">
        <f t="shared" si="54"/>
        <v>350710052015</v>
      </c>
      <c r="G1371" s="89">
        <v>3.0053760966293863</v>
      </c>
      <c r="H1371" s="80">
        <f t="shared" si="53"/>
        <v>22123</v>
      </c>
      <c r="I1371" s="90">
        <v>19849</v>
      </c>
      <c r="J1371" s="91">
        <v>2274</v>
      </c>
      <c r="K1371" s="83">
        <f>(H1371)/VLOOKUP(D1371,'Dados Base'!$B:$K,6,FALSE)</f>
        <v>203.87982674407888</v>
      </c>
      <c r="L1371" s="88">
        <f t="shared" si="55"/>
        <v>89.72110473263119</v>
      </c>
      <c r="M1371" s="85" t="s">
        <v>702</v>
      </c>
      <c r="N1371" s="92">
        <v>0.71299999999999997</v>
      </c>
      <c r="O1371" s="91">
        <v>26</v>
      </c>
      <c r="P1371" s="91">
        <v>2600</v>
      </c>
      <c r="Q1371" s="91">
        <v>0</v>
      </c>
      <c r="R1371" s="91">
        <v>0</v>
      </c>
      <c r="S1371" s="91">
        <v>117</v>
      </c>
      <c r="T1371" s="87" t="s">
        <v>691</v>
      </c>
      <c r="U1371" s="91">
        <v>142</v>
      </c>
      <c r="V1371" s="91">
        <v>119</v>
      </c>
      <c r="W1371" s="93">
        <v>0</v>
      </c>
      <c r="X1371" s="47">
        <v>6.0607802083333343E-2</v>
      </c>
      <c r="Y1371" s="21">
        <v>14.21</v>
      </c>
      <c r="Z1371" s="21">
        <v>0</v>
      </c>
      <c r="AA1371" s="21">
        <v>1097</v>
      </c>
      <c r="AB1371" s="21">
        <v>1</v>
      </c>
      <c r="AC1371" s="21">
        <v>0</v>
      </c>
      <c r="AD1371" s="153">
        <f>VLOOKUP(D1371,'Dados Base'!$B:$K,9,FALSE)*31536000/VLOOKUP($F1371,F:H,MATCH(H1370,F1370:AF1370,0),FALSE)</f>
        <v>1881.6399222528589</v>
      </c>
      <c r="AE1371" s="153">
        <f>VLOOKUP(D1371,'Dados Base'!$B:$K,10,FALSE)*31536000/VLOOKUP($F1371,F:H,MATCH(H1370,F1370:AF1370,0),FALSE)</f>
        <v>242.33241422953483</v>
      </c>
      <c r="AF1371" s="14">
        <v>90</v>
      </c>
      <c r="AG1371" s="15">
        <v>100</v>
      </c>
      <c r="AH1371" s="14">
        <v>86.97</v>
      </c>
      <c r="AI1371" s="14">
        <v>34.909999999999997</v>
      </c>
      <c r="AJ1371" s="16">
        <v>96.97</v>
      </c>
      <c r="AK1371" s="72">
        <f>(SUMIFS('Banco de Indicadores Mun. (2)'!I:I,'Banco de Indicadores Mun. (2)'!B:B,'Banco de Indicadores - Mun. (1)'!B1371,'Banco de Indicadores Mun. (2)'!A:A,'Banco de Indicadores - Mun. (1)'!A1371) / VLOOKUP(D1371,'Dados Base'!$B:$K,8,FALSE)) * 100</f>
        <v>41.379059999999996</v>
      </c>
      <c r="AL1371" s="72">
        <f>(SUMIFS('Banco de Indicadores Mun. (2)'!I:I,'Banco de Indicadores Mun. (2)'!B:B,'Banco de Indicadores - Mun. (1)'!B1371,'Banco de Indicadores Mun. (2)'!A:A,'Banco de Indicadores - Mun. (1)'!A1371) / VLOOKUP(D1371,'Dados Base'!$B:$K,9,FALSE)) * 100</f>
        <v>15.673886363636361</v>
      </c>
      <c r="AM1371" s="72">
        <f>(SUMIFS('Banco de Indicadores Mun. (2)'!J:J,'Banco de Indicadores Mun. (2)'!B:B,'Banco de Indicadores - Mun. (1)'!B1371,'Banco de Indicadores Mun. (2)'!A:A,'Banco de Indicadores - Mun. (1)'!A1371) / VLOOKUP(D1371,'Dados Base'!$B:$K,7,FALSE)) * 100</f>
        <v>50.35618181818181</v>
      </c>
      <c r="AN1371" s="72">
        <f>(SUMIFS('Banco de Indicadores Mun. (2)'!K:K,'Banco de Indicadores Mun. (2)'!B:B,'Banco de Indicadores - Mun. (1)'!B1371,'Banco de Indicadores Mun. (2)'!A:A,'Banco de Indicadores - Mun. (1)'!A1371) / VLOOKUP(D1371,'Dados Base'!$B:$K,10,FALSE)) * 100</f>
        <v>23.952882352941167</v>
      </c>
      <c r="AO1371" s="21">
        <v>0</v>
      </c>
      <c r="AP1371" s="125">
        <v>0</v>
      </c>
      <c r="AQ1371" s="5">
        <v>0</v>
      </c>
      <c r="AR1371" s="21">
        <v>8.5</v>
      </c>
      <c r="AS1371" s="20">
        <v>85</v>
      </c>
      <c r="AT1371" s="20">
        <v>0</v>
      </c>
      <c r="AU1371" s="20">
        <v>0</v>
      </c>
      <c r="AV1371" s="20">
        <v>1.58</v>
      </c>
      <c r="AW1371" s="21">
        <v>0</v>
      </c>
      <c r="AX1371" s="21">
        <v>0</v>
      </c>
      <c r="AY1371" s="116">
        <v>174.12989368315425</v>
      </c>
    </row>
    <row r="1372" spans="1:51" ht="15" x14ac:dyDescent="0.25">
      <c r="A1372" s="144">
        <v>2015</v>
      </c>
      <c r="B1372" s="77" t="s">
        <v>82</v>
      </c>
      <c r="C1372" s="78">
        <v>14</v>
      </c>
      <c r="D1372" s="77">
        <v>3507159</v>
      </c>
      <c r="E1372" s="78">
        <v>350715914</v>
      </c>
      <c r="F1372" s="78" t="str">
        <f t="shared" si="54"/>
        <v>3507159142015</v>
      </c>
      <c r="G1372" s="89">
        <v>0.87217690031435868</v>
      </c>
      <c r="H1372" s="80">
        <f t="shared" si="53"/>
        <v>3703</v>
      </c>
      <c r="I1372" s="90">
        <v>2648</v>
      </c>
      <c r="J1372" s="91">
        <v>1055</v>
      </c>
      <c r="K1372" s="83">
        <f>(H1372)/VLOOKUP(D1372,'Dados Base'!$B:$K,6,FALSE)</f>
        <v>27.796126707701546</v>
      </c>
      <c r="L1372" s="88">
        <f t="shared" si="55"/>
        <v>71.509586821496086</v>
      </c>
      <c r="M1372" s="85" t="s">
        <v>702</v>
      </c>
      <c r="N1372" s="92">
        <v>0.66</v>
      </c>
      <c r="O1372" s="91">
        <v>17</v>
      </c>
      <c r="P1372" s="91">
        <v>1700</v>
      </c>
      <c r="Q1372" s="91">
        <v>360</v>
      </c>
      <c r="R1372" s="91">
        <v>630</v>
      </c>
      <c r="S1372" s="91">
        <v>8</v>
      </c>
      <c r="T1372" s="87" t="s">
        <v>691</v>
      </c>
      <c r="U1372" s="91">
        <v>18</v>
      </c>
      <c r="V1372" s="91">
        <v>19</v>
      </c>
      <c r="W1372" s="93">
        <v>0</v>
      </c>
      <c r="X1372" s="47">
        <v>5.6181453125000004E-3</v>
      </c>
      <c r="Y1372" s="21">
        <v>1.82</v>
      </c>
      <c r="Z1372" s="21">
        <v>126</v>
      </c>
      <c r="AA1372" s="21">
        <v>15</v>
      </c>
      <c r="AB1372" s="21">
        <v>1</v>
      </c>
      <c r="AC1372" s="21">
        <v>1</v>
      </c>
      <c r="AD1372" s="153">
        <f>VLOOKUP(D1372,'Dados Base'!$B:$K,9,FALSE)*31536000/VLOOKUP($F1372,F:H,MATCH(H1371,F1371:AF1371,0),FALSE)</f>
        <v>12604.180394274912</v>
      </c>
      <c r="AE1372" s="153">
        <f>VLOOKUP(D1372,'Dados Base'!$B:$K,10,FALSE)*31536000/VLOOKUP($F1372,F:H,MATCH(H1371,F1371:AF1371,0),FALSE)</f>
        <v>1447.7774777207671</v>
      </c>
      <c r="AF1372" s="14">
        <v>58.26</v>
      </c>
      <c r="AG1372" s="15">
        <v>99.24</v>
      </c>
      <c r="AH1372" s="14">
        <v>55.65</v>
      </c>
      <c r="AI1372" s="14">
        <v>44.76</v>
      </c>
      <c r="AJ1372" s="16">
        <v>85.62</v>
      </c>
      <c r="AK1372" s="72">
        <f>(SUMIFS('Banco de Indicadores Mun. (2)'!I:I,'Banco de Indicadores Mun. (2)'!B:B,'Banco de Indicadores - Mun. (1)'!B1372,'Banco de Indicadores Mun. (2)'!A:A,'Banco de Indicadores - Mun. (1)'!A1372) / VLOOKUP(D1372,'Dados Base'!$B:$K,8,FALSE)) * 100</f>
        <v>2.4016060606060603</v>
      </c>
      <c r="AL1372" s="72">
        <f>(SUMIFS('Banco de Indicadores Mun. (2)'!I:I,'Banco de Indicadores Mun. (2)'!B:B,'Banco de Indicadores - Mun. (1)'!B1372,'Banco de Indicadores Mun. (2)'!A:A,'Banco de Indicadores - Mun. (1)'!A1372) / VLOOKUP(D1372,'Dados Base'!$B:$K,9,FALSE)) * 100</f>
        <v>1.0709864864864864</v>
      </c>
      <c r="AM1372" s="72">
        <f>(SUMIFS('Banco de Indicadores Mun. (2)'!J:J,'Banco de Indicadores Mun. (2)'!B:B,'Banco de Indicadores - Mun. (1)'!B1372,'Banco de Indicadores Mun. (2)'!A:A,'Banco de Indicadores - Mun. (1)'!A1372) / VLOOKUP(D1372,'Dados Base'!$B:$K,7,FALSE)) * 100</f>
        <v>2.5299795918367347</v>
      </c>
      <c r="AN1372" s="72">
        <f>(SUMIFS('Banco de Indicadores Mun. (2)'!K:K,'Banco de Indicadores Mun. (2)'!B:B,'Banco de Indicadores - Mun. (1)'!B1372,'Banco de Indicadores Mun. (2)'!A:A,'Banco de Indicadores - Mun. (1)'!A1372) / VLOOKUP(D1372,'Dados Base'!$B:$K,10,FALSE)) * 100</f>
        <v>2.0315882352941173</v>
      </c>
      <c r="AO1372" s="21">
        <v>0</v>
      </c>
      <c r="AP1372" s="125">
        <v>0</v>
      </c>
      <c r="AQ1372" s="5">
        <v>0</v>
      </c>
      <c r="AR1372" s="21">
        <v>7.1</v>
      </c>
      <c r="AS1372" s="20">
        <v>95</v>
      </c>
      <c r="AT1372" s="20">
        <v>95</v>
      </c>
      <c r="AU1372" s="20">
        <v>89.361702127659569</v>
      </c>
      <c r="AV1372" s="20">
        <v>9.93</v>
      </c>
      <c r="AW1372" s="21">
        <v>0</v>
      </c>
      <c r="AX1372" s="21">
        <v>1</v>
      </c>
      <c r="AY1372" s="116">
        <v>125.57321963797281</v>
      </c>
    </row>
    <row r="1373" spans="1:51" ht="15" x14ac:dyDescent="0.25">
      <c r="A1373" s="144">
        <v>2015</v>
      </c>
      <c r="B1373" s="77" t="s">
        <v>83</v>
      </c>
      <c r="C1373" s="78">
        <v>21</v>
      </c>
      <c r="D1373" s="77">
        <v>3507209</v>
      </c>
      <c r="E1373" s="78">
        <v>350720921</v>
      </c>
      <c r="F1373" s="78" t="str">
        <f t="shared" si="54"/>
        <v>3507209212015</v>
      </c>
      <c r="G1373" s="89">
        <v>6.2092715293560197E-2</v>
      </c>
      <c r="H1373" s="80">
        <f t="shared" si="53"/>
        <v>808</v>
      </c>
      <c r="I1373" s="90">
        <v>629</v>
      </c>
      <c r="J1373" s="91">
        <v>179</v>
      </c>
      <c r="K1373" s="83">
        <f>(H1373)/VLOOKUP(D1373,'Dados Base'!$B:$K,6,FALSE)</f>
        <v>6.8087975056880428</v>
      </c>
      <c r="L1373" s="88">
        <f t="shared" si="55"/>
        <v>77.846534653465355</v>
      </c>
      <c r="M1373" s="85" t="s">
        <v>702</v>
      </c>
      <c r="N1373" s="92">
        <v>0.746</v>
      </c>
      <c r="O1373" s="91">
        <v>16</v>
      </c>
      <c r="P1373" s="91">
        <v>7940</v>
      </c>
      <c r="Q1373" s="91">
        <v>0</v>
      </c>
      <c r="R1373" s="91">
        <v>120</v>
      </c>
      <c r="S1373" s="91">
        <v>5</v>
      </c>
      <c r="T1373" s="87" t="s">
        <v>691</v>
      </c>
      <c r="U1373" s="91">
        <v>5</v>
      </c>
      <c r="V1373" s="91">
        <v>7</v>
      </c>
      <c r="W1373" s="93">
        <v>0</v>
      </c>
      <c r="X1373" s="47">
        <v>2.1041666666666665E-3</v>
      </c>
      <c r="Y1373" s="21">
        <v>0.46</v>
      </c>
      <c r="Z1373" s="21">
        <v>32</v>
      </c>
      <c r="AA1373" s="21">
        <v>3</v>
      </c>
      <c r="AB1373" s="21">
        <v>0</v>
      </c>
      <c r="AC1373" s="21">
        <v>0</v>
      </c>
      <c r="AD1373" s="153">
        <f>VLOOKUP(D1373,'Dados Base'!$B:$K,9,FALSE)*31536000/VLOOKUP($F1373,F:H,MATCH(H1372,F1372:AF1372,0),FALSE)</f>
        <v>35126.732673267325</v>
      </c>
      <c r="AE1373" s="153">
        <f>VLOOKUP(D1373,'Dados Base'!$B:$K,10,FALSE)*31536000/VLOOKUP($F1373,F:H,MATCH(H1372,F1372:AF1372,0),FALSE)</f>
        <v>3902.9702970297017</v>
      </c>
      <c r="AF1373" s="14">
        <v>100</v>
      </c>
      <c r="AG1373" s="15" t="s">
        <v>692</v>
      </c>
      <c r="AH1373" s="14">
        <v>100</v>
      </c>
      <c r="AI1373" s="14">
        <v>22.89</v>
      </c>
      <c r="AJ1373" s="16">
        <v>100</v>
      </c>
      <c r="AK1373" s="72">
        <f>(SUMIFS('Banco de Indicadores Mun. (2)'!I:I,'Banco de Indicadores Mun. (2)'!B:B,'Banco de Indicadores - Mun. (1)'!B1373,'Banco de Indicadores Mun. (2)'!A:A,'Banco de Indicadores - Mun. (1)'!A1373) / VLOOKUP(D1373,'Dados Base'!$B:$K,8,FALSE)) * 100</f>
        <v>12.547523809523812</v>
      </c>
      <c r="AL1373" s="72">
        <f>(SUMIFS('Banco de Indicadores Mun. (2)'!I:I,'Banco de Indicadores Mun. (2)'!B:B,'Banco de Indicadores - Mun. (1)'!B1373,'Banco de Indicadores Mun. (2)'!A:A,'Banco de Indicadores - Mun. (1)'!A1373) / VLOOKUP(D1373,'Dados Base'!$B:$K,9,FALSE)) * 100</f>
        <v>5.8555111111111113</v>
      </c>
      <c r="AM1373" s="72">
        <f>(SUMIFS('Banco de Indicadores Mun. (2)'!J:J,'Banco de Indicadores Mun. (2)'!B:B,'Banco de Indicadores - Mun. (1)'!B1373,'Banco de Indicadores Mun. (2)'!A:A,'Banco de Indicadores - Mun. (1)'!A1373) / VLOOKUP(D1373,'Dados Base'!$B:$K,7,FALSE)) * 100</f>
        <v>0.47831250000000003</v>
      </c>
      <c r="AN1373" s="72">
        <f>(SUMIFS('Banco de Indicadores Mun. (2)'!K:K,'Banco de Indicadores Mun. (2)'!B:B,'Banco de Indicadores - Mun. (1)'!B1373,'Banco de Indicadores Mun. (2)'!A:A,'Banco de Indicadores - Mun. (1)'!A1373) / VLOOKUP(D1373,'Dados Base'!$B:$K,10,FALSE)) * 100</f>
        <v>51.169000000000018</v>
      </c>
      <c r="AO1373" s="21">
        <v>0</v>
      </c>
      <c r="AP1373" s="125">
        <v>0</v>
      </c>
      <c r="AQ1373" s="5">
        <v>0</v>
      </c>
      <c r="AR1373" s="21">
        <v>9.4</v>
      </c>
      <c r="AS1373" s="20">
        <v>100</v>
      </c>
      <c r="AT1373" s="20">
        <v>100</v>
      </c>
      <c r="AU1373" s="20">
        <v>91.428571428571431</v>
      </c>
      <c r="AV1373" s="20">
        <v>9.6999999999999993</v>
      </c>
      <c r="AW1373" s="21">
        <v>0</v>
      </c>
      <c r="AX1373" s="21">
        <v>0</v>
      </c>
      <c r="AY1373" s="116">
        <v>71.742848497425754</v>
      </c>
    </row>
    <row r="1374" spans="1:51" ht="15" x14ac:dyDescent="0.25">
      <c r="A1374" s="144">
        <v>2015</v>
      </c>
      <c r="B1374" s="77" t="s">
        <v>84</v>
      </c>
      <c r="C1374" s="78">
        <v>13</v>
      </c>
      <c r="D1374" s="77">
        <v>3507308</v>
      </c>
      <c r="E1374" s="78">
        <v>350730813</v>
      </c>
      <c r="F1374" s="78" t="str">
        <f t="shared" si="54"/>
        <v>3507308132015</v>
      </c>
      <c r="G1374" s="89">
        <v>1.2623345830586663</v>
      </c>
      <c r="H1374" s="80">
        <f t="shared" si="53"/>
        <v>4521</v>
      </c>
      <c r="I1374" s="90">
        <v>4091</v>
      </c>
      <c r="J1374" s="91">
        <v>430</v>
      </c>
      <c r="K1374" s="83">
        <f>(H1374)/VLOOKUP(D1374,'Dados Base'!$B:$K,6,FALSE)</f>
        <v>37.425496688741724</v>
      </c>
      <c r="L1374" s="88">
        <f t="shared" si="55"/>
        <v>90.488829904888306</v>
      </c>
      <c r="M1374" s="85" t="s">
        <v>702</v>
      </c>
      <c r="N1374" s="92">
        <v>0.754</v>
      </c>
      <c r="O1374" s="91">
        <v>45</v>
      </c>
      <c r="P1374" s="91">
        <v>2650</v>
      </c>
      <c r="Q1374" s="91">
        <v>3276000</v>
      </c>
      <c r="R1374" s="91">
        <v>0</v>
      </c>
      <c r="S1374" s="91">
        <v>26</v>
      </c>
      <c r="T1374" s="87" t="s">
        <v>691</v>
      </c>
      <c r="U1374" s="91">
        <v>39</v>
      </c>
      <c r="V1374" s="91">
        <v>43</v>
      </c>
      <c r="W1374" s="93">
        <v>17.79</v>
      </c>
      <c r="X1374" s="47">
        <v>1.042655625E-2</v>
      </c>
      <c r="Y1374" s="21">
        <v>2.91</v>
      </c>
      <c r="Z1374" s="21">
        <v>180</v>
      </c>
      <c r="AA1374" s="21">
        <v>44</v>
      </c>
      <c r="AB1374" s="21">
        <v>0</v>
      </c>
      <c r="AC1374" s="21">
        <v>0</v>
      </c>
      <c r="AD1374" s="153">
        <f>VLOOKUP(D1374,'Dados Base'!$B:$K,9,FALSE)*31536000/VLOOKUP($F1374,F:H,MATCH(H1373,F1373:AF1373,0),FALSE)</f>
        <v>6766.184472461845</v>
      </c>
      <c r="AE1374" s="153">
        <f>VLOOKUP(D1374,'Dados Base'!$B:$K,10,FALSE)*31536000/VLOOKUP($F1374,F:H,MATCH(H1373,F1373:AF1373,0),FALSE)</f>
        <v>697.54479097544765</v>
      </c>
      <c r="AF1374" s="14">
        <v>88.56</v>
      </c>
      <c r="AG1374" s="15">
        <v>100</v>
      </c>
      <c r="AH1374" s="14">
        <v>88.21</v>
      </c>
      <c r="AI1374" s="14">
        <v>25.2</v>
      </c>
      <c r="AJ1374" s="16">
        <v>98.77</v>
      </c>
      <c r="AK1374" s="72">
        <f>(SUMIFS('Banco de Indicadores Mun. (2)'!I:I,'Banco de Indicadores Mun. (2)'!B:B,'Banco de Indicadores - Mun. (1)'!B1374,'Banco de Indicadores Mun. (2)'!A:A,'Banco de Indicadores - Mun. (1)'!A1374) / VLOOKUP(D1374,'Dados Base'!$B:$K,8,FALSE)) * 100</f>
        <v>3.2092799999999997</v>
      </c>
      <c r="AL1374" s="72">
        <f>(SUMIFS('Banco de Indicadores Mun. (2)'!I:I,'Banco de Indicadores Mun. (2)'!B:B,'Banco de Indicadores - Mun. (1)'!B1374,'Banco de Indicadores Mun. (2)'!A:A,'Banco de Indicadores - Mun. (1)'!A1374) / VLOOKUP(D1374,'Dados Base'!$B:$K,9,FALSE)) * 100</f>
        <v>1.6542680412371134</v>
      </c>
      <c r="AM1374" s="72">
        <f>(SUMIFS('Banco de Indicadores Mun. (2)'!J:J,'Banco de Indicadores Mun. (2)'!B:B,'Banco de Indicadores - Mun. (1)'!B1374,'Banco de Indicadores Mun. (2)'!A:A,'Banco de Indicadores - Mun. (1)'!A1374) / VLOOKUP(D1374,'Dados Base'!$B:$K,7,FALSE)) * 100</f>
        <v>0.52722499999999994</v>
      </c>
      <c r="AN1374" s="72">
        <f>(SUMIFS('Banco de Indicadores Mun. (2)'!K:K,'Banco de Indicadores Mun. (2)'!B:B,'Banco de Indicadores - Mun. (1)'!B1374,'Banco de Indicadores Mun. (2)'!A:A,'Banco de Indicadores - Mun. (1)'!A1374) / VLOOKUP(D1374,'Dados Base'!$B:$K,10,FALSE)) * 100</f>
        <v>13.937500000000004</v>
      </c>
      <c r="AO1374" s="21">
        <v>0</v>
      </c>
      <c r="AP1374" s="125">
        <v>0</v>
      </c>
      <c r="AQ1374" s="5">
        <v>0</v>
      </c>
      <c r="AR1374" s="21">
        <v>5.3</v>
      </c>
      <c r="AS1374" s="20">
        <v>97</v>
      </c>
      <c r="AT1374" s="20">
        <v>97</v>
      </c>
      <c r="AU1374" s="20">
        <v>80.357142857142861</v>
      </c>
      <c r="AV1374" s="20">
        <v>9.76</v>
      </c>
      <c r="AW1374" s="21">
        <v>0</v>
      </c>
      <c r="AX1374" s="21">
        <v>0</v>
      </c>
      <c r="AY1374" s="116">
        <v>130.30916211352141</v>
      </c>
    </row>
    <row r="1375" spans="1:51" ht="15" x14ac:dyDescent="0.25">
      <c r="A1375" s="144">
        <v>2015</v>
      </c>
      <c r="B1375" s="77" t="s">
        <v>85</v>
      </c>
      <c r="C1375" s="78">
        <v>16</v>
      </c>
      <c r="D1375" s="77">
        <v>3507407</v>
      </c>
      <c r="E1375" s="78">
        <v>350740716</v>
      </c>
      <c r="F1375" s="78" t="str">
        <f t="shared" si="54"/>
        <v>3507407162015</v>
      </c>
      <c r="G1375" s="89">
        <v>0.73679771922876558</v>
      </c>
      <c r="H1375" s="80">
        <f t="shared" si="53"/>
        <v>14976</v>
      </c>
      <c r="I1375" s="90">
        <v>13843</v>
      </c>
      <c r="J1375" s="91">
        <v>1133</v>
      </c>
      <c r="K1375" s="83">
        <f>(H1375)/VLOOKUP(D1375,'Dados Base'!$B:$K,6,FALSE)</f>
        <v>27.100977198697066</v>
      </c>
      <c r="L1375" s="88">
        <f t="shared" si="55"/>
        <v>92.434561965811966</v>
      </c>
      <c r="M1375" s="85" t="s">
        <v>702</v>
      </c>
      <c r="N1375" s="92">
        <v>0.73</v>
      </c>
      <c r="O1375" s="91">
        <v>148</v>
      </c>
      <c r="P1375" s="91">
        <v>15356</v>
      </c>
      <c r="Q1375" s="91">
        <v>1720000</v>
      </c>
      <c r="R1375" s="91">
        <v>1400</v>
      </c>
      <c r="S1375" s="91">
        <v>79</v>
      </c>
      <c r="T1375" s="87" t="s">
        <v>691</v>
      </c>
      <c r="U1375" s="91">
        <v>238</v>
      </c>
      <c r="V1375" s="91">
        <v>131</v>
      </c>
      <c r="W1375" s="93">
        <v>23.29</v>
      </c>
      <c r="X1375" s="47">
        <v>4.1078145333333337E-2</v>
      </c>
      <c r="Y1375" s="21">
        <v>9.82</v>
      </c>
      <c r="Z1375" s="21">
        <v>594</v>
      </c>
      <c r="AA1375" s="21">
        <v>164</v>
      </c>
      <c r="AB1375" s="21">
        <v>2</v>
      </c>
      <c r="AC1375" s="21">
        <v>0</v>
      </c>
      <c r="AD1375" s="153">
        <f>VLOOKUP(D1375,'Dados Base'!$B:$K,9,FALSE)*31536000/VLOOKUP($F1375,F:H,MATCH(H1374,F1374:AF1374,0),FALSE)</f>
        <v>8717.8846153846152</v>
      </c>
      <c r="AE1375" s="153">
        <f>VLOOKUP(D1375,'Dados Base'!$B:$K,10,FALSE)*31536000/VLOOKUP($F1375,F:H,MATCH(H1374,F1374:AF1374,0),FALSE)</f>
        <v>779.13461538461513</v>
      </c>
      <c r="AF1375" s="14">
        <v>90.11</v>
      </c>
      <c r="AG1375" s="15">
        <v>100</v>
      </c>
      <c r="AH1375" s="14">
        <v>90.11</v>
      </c>
      <c r="AI1375" s="14">
        <v>32.33</v>
      </c>
      <c r="AJ1375" s="16">
        <v>99.99</v>
      </c>
      <c r="AK1375" s="72">
        <f>(SUMIFS('Banco de Indicadores Mun. (2)'!I:I,'Banco de Indicadores Mun. (2)'!B:B,'Banco de Indicadores - Mun. (1)'!B1375,'Banco de Indicadores Mun. (2)'!A:A,'Banco de Indicadores - Mun. (1)'!A1375) / VLOOKUP(D1375,'Dados Base'!$B:$K,8,FALSE)) * 100</f>
        <v>25.989573964497048</v>
      </c>
      <c r="AL1375" s="72">
        <f>(SUMIFS('Banco de Indicadores Mun. (2)'!I:I,'Banco de Indicadores Mun. (2)'!B:B,'Banco de Indicadores - Mun. (1)'!B1375,'Banco de Indicadores Mun. (2)'!A:A,'Banco de Indicadores - Mun. (1)'!A1375) / VLOOKUP(D1375,'Dados Base'!$B:$K,9,FALSE)) * 100</f>
        <v>10.60927053140097</v>
      </c>
      <c r="AM1375" s="72">
        <f>(SUMIFS('Banco de Indicadores Mun. (2)'!J:J,'Banco de Indicadores Mun. (2)'!B:B,'Banco de Indicadores - Mun. (1)'!B1375,'Banco de Indicadores Mun. (2)'!A:A,'Banco de Indicadores - Mun. (1)'!A1375) / VLOOKUP(D1375,'Dados Base'!$B:$K,7,FALSE)) * 100</f>
        <v>27.78238636363637</v>
      </c>
      <c r="AN1375" s="72">
        <f>(SUMIFS('Banco de Indicadores Mun. (2)'!K:K,'Banco de Indicadores Mun. (2)'!B:B,'Banco de Indicadores - Mun. (1)'!B1375,'Banco de Indicadores Mun. (2)'!A:A,'Banco de Indicadores - Mun. (1)'!A1375) / VLOOKUP(D1375,'Dados Base'!$B:$K,10,FALSE)) * 100</f>
        <v>19.593594594594602</v>
      </c>
      <c r="AO1375" s="21">
        <v>0</v>
      </c>
      <c r="AP1375" s="125">
        <v>0</v>
      </c>
      <c r="AQ1375" s="5">
        <v>0</v>
      </c>
      <c r="AR1375" s="21">
        <v>8.1</v>
      </c>
      <c r="AS1375" s="20">
        <v>98</v>
      </c>
      <c r="AT1375" s="20">
        <v>98.000000000000014</v>
      </c>
      <c r="AU1375" s="20">
        <v>78.364116094986812</v>
      </c>
      <c r="AV1375" s="20">
        <v>8.57</v>
      </c>
      <c r="AW1375" s="21">
        <v>0</v>
      </c>
      <c r="AX1375" s="21">
        <v>0</v>
      </c>
      <c r="AY1375" s="116">
        <v>140.0549214247244</v>
      </c>
    </row>
    <row r="1376" spans="1:51" ht="15" x14ac:dyDescent="0.25">
      <c r="A1376" s="144">
        <v>2015</v>
      </c>
      <c r="B1376" s="77" t="s">
        <v>86</v>
      </c>
      <c r="C1376" s="78">
        <v>13</v>
      </c>
      <c r="D1376" s="77">
        <v>3507456</v>
      </c>
      <c r="E1376" s="78">
        <v>350745613</v>
      </c>
      <c r="F1376" s="78" t="str">
        <f t="shared" si="54"/>
        <v>3507456132015</v>
      </c>
      <c r="G1376" s="89">
        <v>1.4563147080239203</v>
      </c>
      <c r="H1376" s="80">
        <f t="shared" si="53"/>
        <v>2444</v>
      </c>
      <c r="I1376" s="90">
        <v>2215</v>
      </c>
      <c r="J1376" s="91">
        <v>229</v>
      </c>
      <c r="K1376" s="83">
        <f>(H1376)/VLOOKUP(D1376,'Dados Base'!$B:$K,6,FALSE)</f>
        <v>7.0205676203607954</v>
      </c>
      <c r="L1376" s="88">
        <f t="shared" si="55"/>
        <v>90.630114566284774</v>
      </c>
      <c r="M1376" s="85" t="s">
        <v>702</v>
      </c>
      <c r="N1376" s="92">
        <v>0.70499999999999996</v>
      </c>
      <c r="O1376" s="91">
        <v>13</v>
      </c>
      <c r="P1376" s="91">
        <v>0</v>
      </c>
      <c r="Q1376" s="91">
        <v>0</v>
      </c>
      <c r="R1376" s="91">
        <v>0</v>
      </c>
      <c r="S1376" s="91">
        <v>7</v>
      </c>
      <c r="T1376" s="87" t="s">
        <v>691</v>
      </c>
      <c r="U1376" s="91">
        <v>18</v>
      </c>
      <c r="V1376" s="91">
        <v>10</v>
      </c>
      <c r="W1376" s="93">
        <v>0</v>
      </c>
      <c r="X1376" s="47">
        <v>5.4849979166666663E-3</v>
      </c>
      <c r="Y1376" s="21">
        <v>1.54</v>
      </c>
      <c r="Z1376" s="21">
        <v>0</v>
      </c>
      <c r="AA1376" s="21">
        <v>119</v>
      </c>
      <c r="AB1376" s="21">
        <v>0</v>
      </c>
      <c r="AC1376" s="21">
        <v>0</v>
      </c>
      <c r="AD1376" s="153">
        <f>VLOOKUP(D1376,'Dados Base'!$B:$K,9,FALSE)*31536000/VLOOKUP($F1376,F:H,MATCH(H1375,F1375:AF1375,0),FALSE)</f>
        <v>40645.826513911619</v>
      </c>
      <c r="AE1376" s="153">
        <f>VLOOKUP(D1376,'Dados Base'!$B:$K,10,FALSE)*31536000/VLOOKUP($F1376,F:H,MATCH(H1375,F1375:AF1375,0),FALSE)</f>
        <v>4258.1342062193107</v>
      </c>
      <c r="AF1376" s="14">
        <v>86.18</v>
      </c>
      <c r="AG1376" s="15">
        <v>100</v>
      </c>
      <c r="AH1376" s="14">
        <v>86.18</v>
      </c>
      <c r="AI1376" s="14">
        <v>23.08</v>
      </c>
      <c r="AJ1376" s="16">
        <v>98.82</v>
      </c>
      <c r="AK1376" s="72">
        <f>(SUMIFS('Banco de Indicadores Mun. (2)'!I:I,'Banco de Indicadores Mun. (2)'!B:B,'Banco de Indicadores - Mun. (1)'!B1376,'Banco de Indicadores Mun. (2)'!A:A,'Banco de Indicadores - Mun. (1)'!A1376) / VLOOKUP(D1376,'Dados Base'!$B:$K,8,FALSE)) * 100</f>
        <v>1.3446969696969697</v>
      </c>
      <c r="AL1376" s="72">
        <f>(SUMIFS('Banco de Indicadores Mun. (2)'!I:I,'Banco de Indicadores Mun. (2)'!B:B,'Banco de Indicadores - Mun. (1)'!B1376,'Banco de Indicadores Mun. (2)'!A:A,'Banco de Indicadores - Mun. (1)'!A1376) / VLOOKUP(D1376,'Dados Base'!$B:$K,9,FALSE)) * 100</f>
        <v>0.70436507936507942</v>
      </c>
      <c r="AM1376" s="72">
        <f>(SUMIFS('Banco de Indicadores Mun. (2)'!J:J,'Banco de Indicadores Mun. (2)'!B:B,'Banco de Indicadores - Mun. (1)'!B1376,'Banco de Indicadores Mun. (2)'!A:A,'Banco de Indicadores - Mun. (1)'!A1376) / VLOOKUP(D1376,'Dados Base'!$B:$K,7,FALSE)) * 100</f>
        <v>1.5432045454545456</v>
      </c>
      <c r="AN1376" s="72">
        <f>(SUMIFS('Banco de Indicadores Mun. (2)'!K:K,'Banco de Indicadores Mun. (2)'!B:B,'Banco de Indicadores - Mun. (1)'!B1376,'Banco de Indicadores Mun. (2)'!A:A,'Banco de Indicadores - Mun. (1)'!A1376) / VLOOKUP(D1376,'Dados Base'!$B:$K,10,FALSE)) * 100</f>
        <v>0.55066666666666697</v>
      </c>
      <c r="AO1376" s="21">
        <v>0</v>
      </c>
      <c r="AP1376" s="125">
        <v>0</v>
      </c>
      <c r="AQ1376" s="5">
        <v>0</v>
      </c>
      <c r="AR1376" s="21">
        <v>8.5</v>
      </c>
      <c r="AS1376" s="20">
        <v>100</v>
      </c>
      <c r="AT1376" s="20">
        <v>0</v>
      </c>
      <c r="AU1376" s="20">
        <v>0</v>
      </c>
      <c r="AV1376" s="20">
        <v>1.8</v>
      </c>
      <c r="AW1376" s="21">
        <v>0</v>
      </c>
      <c r="AX1376" s="21">
        <v>0</v>
      </c>
      <c r="AY1376" s="116">
        <v>0</v>
      </c>
    </row>
    <row r="1377" spans="1:51" ht="15" x14ac:dyDescent="0.25">
      <c r="A1377" s="144">
        <v>2015</v>
      </c>
      <c r="B1377" s="77" t="s">
        <v>87</v>
      </c>
      <c r="C1377" s="78">
        <v>10</v>
      </c>
      <c r="D1377" s="77">
        <v>3507506</v>
      </c>
      <c r="E1377" s="78">
        <v>350750610</v>
      </c>
      <c r="F1377" s="78" t="str">
        <f t="shared" si="54"/>
        <v>3507506102015</v>
      </c>
      <c r="G1377" s="89">
        <v>1.3636778957579976</v>
      </c>
      <c r="H1377" s="80">
        <f t="shared" si="53"/>
        <v>134858</v>
      </c>
      <c r="I1377" s="90">
        <v>130137</v>
      </c>
      <c r="J1377" s="91">
        <v>4721</v>
      </c>
      <c r="K1377" s="83">
        <f>(H1377)/VLOOKUP(D1377,'Dados Base'!$B:$K,6,FALSE)</f>
        <v>90.943912817711606</v>
      </c>
      <c r="L1377" s="88">
        <f t="shared" si="55"/>
        <v>96.499280724910648</v>
      </c>
      <c r="M1377" s="85" t="s">
        <v>702</v>
      </c>
      <c r="N1377" s="92">
        <v>0.8</v>
      </c>
      <c r="O1377" s="91">
        <v>317</v>
      </c>
      <c r="P1377" s="91">
        <v>37800</v>
      </c>
      <c r="Q1377" s="91">
        <v>5063000</v>
      </c>
      <c r="R1377" s="91">
        <v>2000</v>
      </c>
      <c r="S1377" s="91">
        <v>255</v>
      </c>
      <c r="T1377" s="87" t="s">
        <v>691</v>
      </c>
      <c r="U1377" s="91">
        <v>1447</v>
      </c>
      <c r="V1377" s="91">
        <v>1425</v>
      </c>
      <c r="W1377" s="93">
        <v>60.57</v>
      </c>
      <c r="X1377" s="47">
        <v>0.46305242459259266</v>
      </c>
      <c r="Y1377" s="21">
        <v>120.95</v>
      </c>
      <c r="Z1377" s="21">
        <v>6223</v>
      </c>
      <c r="AA1377" s="21">
        <v>1034</v>
      </c>
      <c r="AB1377" s="21">
        <v>4</v>
      </c>
      <c r="AC1377" s="21">
        <v>1</v>
      </c>
      <c r="AD1377" s="153">
        <f>VLOOKUP(D1377,'Dados Base'!$B:$K,9,FALSE)*31536000/VLOOKUP($F1377,F:H,MATCH(H1376,F1376:AF1376,0),FALSE)</f>
        <v>3180.3052099245133</v>
      </c>
      <c r="AE1377" s="153">
        <f>VLOOKUP(D1377,'Dados Base'!$B:$K,10,FALSE)*31536000/VLOOKUP($F1377,F:H,MATCH(H1376,F1376:AF1376,0),FALSE)</f>
        <v>418.58428865918228</v>
      </c>
      <c r="AF1377" s="14">
        <v>98.56</v>
      </c>
      <c r="AG1377" s="15">
        <v>100</v>
      </c>
      <c r="AH1377" s="14">
        <v>92.08</v>
      </c>
      <c r="AI1377" s="14">
        <v>35.53</v>
      </c>
      <c r="AJ1377" s="16">
        <v>100</v>
      </c>
      <c r="AK1377" s="72">
        <f>(SUMIFS('Banco de Indicadores Mun. (2)'!I:I,'Banco de Indicadores Mun. (2)'!B:B,'Banco de Indicadores - Mun. (1)'!B1377,'Banco de Indicadores Mun. (2)'!A:A,'Banco de Indicadores - Mun. (1)'!A1377) / VLOOKUP(D1377,'Dados Base'!$B:$K,8,FALSE)) * 100</f>
        <v>14.035658743633276</v>
      </c>
      <c r="AL1377" s="72">
        <f>(SUMIFS('Banco de Indicadores Mun. (2)'!I:I,'Banco de Indicadores Mun. (2)'!B:B,'Banco de Indicadores - Mun. (1)'!B1377,'Banco de Indicadores Mun. (2)'!A:A,'Banco de Indicadores - Mun. (1)'!A1377) / VLOOKUP(D1377,'Dados Base'!$B:$K,9,FALSE)) * 100</f>
        <v>6.0786786764705871</v>
      </c>
      <c r="AM1377" s="72">
        <f>(SUMIFS('Banco de Indicadores Mun. (2)'!J:J,'Banco de Indicadores Mun. (2)'!B:B,'Banco de Indicadores - Mun. (1)'!B1377,'Banco de Indicadores Mun. (2)'!A:A,'Banco de Indicadores - Mun. (1)'!A1377) / VLOOKUP(D1377,'Dados Base'!$B:$K,7,FALSE)) * 100</f>
        <v>19.705409756097563</v>
      </c>
      <c r="AN1377" s="72">
        <f>(SUMIFS('Banco de Indicadores Mun. (2)'!K:K,'Banco de Indicadores Mun. (2)'!B:B,'Banco de Indicadores - Mun. (1)'!B1377,'Banco de Indicadores Mun. (2)'!A:A,'Banco de Indicadores - Mun. (1)'!A1377) / VLOOKUP(D1377,'Dados Base'!$B:$K,10,FALSE)) * 100</f>
        <v>1.0490782122905027</v>
      </c>
      <c r="AO1377" s="21">
        <v>0</v>
      </c>
      <c r="AP1377" s="125">
        <v>0</v>
      </c>
      <c r="AQ1377" s="5">
        <v>0</v>
      </c>
      <c r="AR1377" s="21">
        <v>7.7</v>
      </c>
      <c r="AS1377" s="20">
        <v>94</v>
      </c>
      <c r="AT1377" s="20">
        <v>94</v>
      </c>
      <c r="AU1377" s="20">
        <v>85.751688025354824</v>
      </c>
      <c r="AV1377" s="20">
        <v>9.91</v>
      </c>
      <c r="AW1377" s="21">
        <v>0</v>
      </c>
      <c r="AX1377" s="21">
        <v>1</v>
      </c>
      <c r="AY1377" s="116">
        <v>22.296507743839982</v>
      </c>
    </row>
    <row r="1378" spans="1:51" ht="15" x14ac:dyDescent="0.25">
      <c r="A1378" s="144">
        <v>2015</v>
      </c>
      <c r="B1378" s="77" t="s">
        <v>88</v>
      </c>
      <c r="C1378" s="78">
        <v>5</v>
      </c>
      <c r="D1378" s="77">
        <v>3507605</v>
      </c>
      <c r="E1378" s="78">
        <v>35076055</v>
      </c>
      <c r="F1378" s="78" t="str">
        <f t="shared" si="54"/>
        <v>350760552015</v>
      </c>
      <c r="G1378" s="89">
        <v>1.3911551337857819</v>
      </c>
      <c r="H1378" s="80">
        <f t="shared" si="53"/>
        <v>156241</v>
      </c>
      <c r="I1378" s="90">
        <v>152793</v>
      </c>
      <c r="J1378" s="91">
        <v>3448</v>
      </c>
      <c r="K1378" s="83">
        <f>(H1378)/VLOOKUP(D1378,'Dados Base'!$B:$K,6,FALSE)</f>
        <v>304.21347767674604</v>
      </c>
      <c r="L1378" s="88">
        <f t="shared" si="55"/>
        <v>97.793152885606219</v>
      </c>
      <c r="M1378" s="85" t="s">
        <v>702</v>
      </c>
      <c r="N1378" s="92">
        <v>0.77600000000000002</v>
      </c>
      <c r="O1378" s="91">
        <v>300</v>
      </c>
      <c r="P1378" s="91">
        <v>21400</v>
      </c>
      <c r="Q1378" s="91">
        <v>3620360</v>
      </c>
      <c r="R1378" s="91">
        <v>40000</v>
      </c>
      <c r="S1378" s="91">
        <v>505</v>
      </c>
      <c r="T1378" s="87" t="s">
        <v>691</v>
      </c>
      <c r="U1378" s="91">
        <v>1654</v>
      </c>
      <c r="V1378" s="91">
        <v>1557</v>
      </c>
      <c r="W1378" s="93">
        <v>0</v>
      </c>
      <c r="X1378" s="47">
        <v>0.49864405567245379</v>
      </c>
      <c r="Y1378" s="21">
        <v>140.18</v>
      </c>
      <c r="Z1378" s="21">
        <v>7194</v>
      </c>
      <c r="AA1378" s="21">
        <v>1216</v>
      </c>
      <c r="AB1378" s="21">
        <v>16</v>
      </c>
      <c r="AC1378" s="21">
        <v>1</v>
      </c>
      <c r="AD1378" s="153">
        <f>VLOOKUP(D1378,'Dados Base'!$B:$K,9,FALSE)*31536000/VLOOKUP($F1378,F:H,MATCH(H1377,F1377:AF1377,0),FALSE)</f>
        <v>1267.5679239124174</v>
      </c>
      <c r="AE1378" s="153">
        <f>VLOOKUP(D1378,'Dados Base'!$B:$K,10,FALSE)*31536000/VLOOKUP($F1378,F:H,MATCH(H1377,F1377:AF1377,0),FALSE)</f>
        <v>167.5288816635838</v>
      </c>
      <c r="AF1378" s="14">
        <v>91.61</v>
      </c>
      <c r="AG1378" s="15">
        <v>100</v>
      </c>
      <c r="AH1378" s="14">
        <v>80.31</v>
      </c>
      <c r="AI1378" s="14">
        <v>27.41</v>
      </c>
      <c r="AJ1378" s="16">
        <v>94.5</v>
      </c>
      <c r="AK1378" s="72">
        <f>(SUMIFS('Banco de Indicadores Mun. (2)'!I:I,'Banco de Indicadores Mun. (2)'!B:B,'Banco de Indicadores - Mun. (1)'!B1378,'Banco de Indicadores Mun. (2)'!A:A,'Banco de Indicadores - Mun. (1)'!A1378) / VLOOKUP(D1378,'Dados Base'!$B:$K,8,FALSE)) * 100</f>
        <v>36.811436974789927</v>
      </c>
      <c r="AL1378" s="72">
        <f>(SUMIFS('Banco de Indicadores Mun. (2)'!I:I,'Banco de Indicadores Mun. (2)'!B:B,'Banco de Indicadores - Mun. (1)'!B1378,'Banco de Indicadores Mun. (2)'!A:A,'Banco de Indicadores - Mun. (1)'!A1378) / VLOOKUP(D1378,'Dados Base'!$B:$K,9,FALSE)) * 100</f>
        <v>13.950831210191087</v>
      </c>
      <c r="AM1378" s="72">
        <f>(SUMIFS('Banco de Indicadores Mun. (2)'!J:J,'Banco de Indicadores Mun. (2)'!B:B,'Banco de Indicadores - Mun. (1)'!B1378,'Banco de Indicadores Mun. (2)'!A:A,'Banco de Indicadores - Mun. (1)'!A1378) / VLOOKUP(D1378,'Dados Base'!$B:$K,7,FALSE)) * 100</f>
        <v>53.833593548387114</v>
      </c>
      <c r="AN1378" s="72">
        <f>(SUMIFS('Banco de Indicadores Mun. (2)'!K:K,'Banco de Indicadores Mun. (2)'!B:B,'Banco de Indicadores - Mun. (1)'!B1378,'Banco de Indicadores Mun. (2)'!A:A,'Banco de Indicadores - Mun. (1)'!A1378) / VLOOKUP(D1378,'Dados Base'!$B:$K,10,FALSE)) * 100</f>
        <v>5.0230722891566106</v>
      </c>
      <c r="AO1378" s="21">
        <v>0</v>
      </c>
      <c r="AP1378" s="125">
        <v>0</v>
      </c>
      <c r="AQ1378" s="5">
        <v>0</v>
      </c>
      <c r="AR1378" s="21">
        <v>9.5</v>
      </c>
      <c r="AS1378" s="20">
        <v>91</v>
      </c>
      <c r="AT1378" s="20">
        <v>91</v>
      </c>
      <c r="AU1378" s="20">
        <v>85.541022592152203</v>
      </c>
      <c r="AV1378" s="20">
        <v>9.8699999999999992</v>
      </c>
      <c r="AW1378" s="21">
        <v>0</v>
      </c>
      <c r="AX1378" s="21">
        <v>1</v>
      </c>
      <c r="AY1378" s="116">
        <v>15.269583090479017</v>
      </c>
    </row>
    <row r="1379" spans="1:51" ht="15" x14ac:dyDescent="0.25">
      <c r="A1379" s="144">
        <v>2015</v>
      </c>
      <c r="B1379" s="77" t="s">
        <v>89</v>
      </c>
      <c r="C1379" s="78">
        <v>19</v>
      </c>
      <c r="D1379" s="77">
        <v>3507704</v>
      </c>
      <c r="E1379" s="78">
        <v>350770419</v>
      </c>
      <c r="F1379" s="78" t="str">
        <f t="shared" si="54"/>
        <v>3507704192015</v>
      </c>
      <c r="G1379" s="89">
        <v>1.2486851477645278</v>
      </c>
      <c r="H1379" s="80">
        <f t="shared" si="53"/>
        <v>5304</v>
      </c>
      <c r="I1379" s="90">
        <v>4801</v>
      </c>
      <c r="J1379" s="91">
        <v>503</v>
      </c>
      <c r="K1379" s="83">
        <f>(H1379)/VLOOKUP(D1379,'Dados Base'!$B:$K,6,FALSE)</f>
        <v>27.127659574468083</v>
      </c>
      <c r="L1379" s="88">
        <f t="shared" si="55"/>
        <v>90.516591251885373</v>
      </c>
      <c r="M1379" s="85" t="s">
        <v>702</v>
      </c>
      <c r="N1379" s="92">
        <v>0.73699999999999999</v>
      </c>
      <c r="O1379" s="91">
        <v>24</v>
      </c>
      <c r="P1379" s="91">
        <v>8700</v>
      </c>
      <c r="Q1379" s="91">
        <v>0</v>
      </c>
      <c r="R1379" s="91">
        <v>0</v>
      </c>
      <c r="S1379" s="91">
        <v>14</v>
      </c>
      <c r="T1379" s="87" t="s">
        <v>691</v>
      </c>
      <c r="U1379" s="91">
        <v>39</v>
      </c>
      <c r="V1379" s="91">
        <v>28</v>
      </c>
      <c r="W1379" s="93">
        <v>0</v>
      </c>
      <c r="X1379" s="47">
        <v>1.2330418749999999E-2</v>
      </c>
      <c r="Y1379" s="21">
        <v>3.34</v>
      </c>
      <c r="Z1379" s="21">
        <v>225</v>
      </c>
      <c r="AA1379" s="21">
        <v>33</v>
      </c>
      <c r="AB1379" s="21">
        <v>1</v>
      </c>
      <c r="AC1379" s="21">
        <v>0</v>
      </c>
      <c r="AD1379" s="153">
        <f>VLOOKUP(D1379,'Dados Base'!$B:$K,9,FALSE)*31536000/VLOOKUP($F1379,F:H,MATCH(H1378,F1378:AF1378,0),FALSE)</f>
        <v>8799.6380090497732</v>
      </c>
      <c r="AE1379" s="153">
        <f>VLOOKUP(D1379,'Dados Base'!$B:$K,10,FALSE)*31536000/VLOOKUP($F1379,F:H,MATCH(H1378,F1378:AF1378,0),FALSE)</f>
        <v>1010.7692307692306</v>
      </c>
      <c r="AF1379" s="14">
        <v>89.27</v>
      </c>
      <c r="AG1379" s="15">
        <v>100</v>
      </c>
      <c r="AH1379" s="14">
        <v>87.44</v>
      </c>
      <c r="AI1379" s="14">
        <v>2.86</v>
      </c>
      <c r="AJ1379" s="16">
        <v>100</v>
      </c>
      <c r="AK1379" s="72">
        <f>(SUMIFS('Banco de Indicadores Mun. (2)'!I:I,'Banco de Indicadores Mun. (2)'!B:B,'Banco de Indicadores - Mun. (1)'!B1379,'Banco de Indicadores Mun. (2)'!A:A,'Banco de Indicadores - Mun. (1)'!A1379) / VLOOKUP(D1379,'Dados Base'!$B:$K,8,FALSE)) * 100</f>
        <v>22.715120689655173</v>
      </c>
      <c r="AL1379" s="72">
        <f>(SUMIFS('Banco de Indicadores Mun. (2)'!I:I,'Banco de Indicadores Mun. (2)'!B:B,'Banco de Indicadores - Mun. (1)'!B1379,'Banco de Indicadores Mun. (2)'!A:A,'Banco de Indicadores - Mun. (1)'!A1379) / VLOOKUP(D1379,'Dados Base'!$B:$K,9,FALSE)) * 100</f>
        <v>8.9018716216216216</v>
      </c>
      <c r="AM1379" s="72">
        <f>(SUMIFS('Banco de Indicadores Mun. (2)'!J:J,'Banco de Indicadores Mun. (2)'!B:B,'Banco de Indicadores - Mun. (1)'!B1379,'Banco de Indicadores Mun. (2)'!A:A,'Banco de Indicadores - Mun. (1)'!A1379) / VLOOKUP(D1379,'Dados Base'!$B:$K,7,FALSE)) * 100</f>
        <v>31.863121951219515</v>
      </c>
      <c r="AN1379" s="72">
        <f>(SUMIFS('Banco de Indicadores Mun. (2)'!K:K,'Banco de Indicadores Mun. (2)'!B:B,'Banco de Indicadores - Mun. (1)'!B1379,'Banco de Indicadores Mun. (2)'!A:A,'Banco de Indicadores - Mun. (1)'!A1379) / VLOOKUP(D1379,'Dados Base'!$B:$K,10,FALSE)) * 100</f>
        <v>0.6522941176470588</v>
      </c>
      <c r="AO1379" s="21">
        <v>0</v>
      </c>
      <c r="AP1379" s="125">
        <v>0</v>
      </c>
      <c r="AQ1379" s="5">
        <v>0</v>
      </c>
      <c r="AR1379" s="21">
        <v>9</v>
      </c>
      <c r="AS1379" s="20">
        <v>100</v>
      </c>
      <c r="AT1379" s="20">
        <v>100</v>
      </c>
      <c r="AU1379" s="20">
        <v>87.20930232558139</v>
      </c>
      <c r="AV1379" s="20">
        <v>9.6999999999999993</v>
      </c>
      <c r="AW1379" s="21">
        <v>0</v>
      </c>
      <c r="AX1379" s="21">
        <v>0</v>
      </c>
      <c r="AY1379" s="116">
        <v>0.79618966984718176</v>
      </c>
    </row>
    <row r="1380" spans="1:51" ht="15" x14ac:dyDescent="0.25">
      <c r="A1380" s="144">
        <v>2015</v>
      </c>
      <c r="B1380" s="77" t="s">
        <v>90</v>
      </c>
      <c r="C1380" s="78">
        <v>19</v>
      </c>
      <c r="D1380" s="77">
        <v>3507753</v>
      </c>
      <c r="E1380" s="78">
        <v>350775319</v>
      </c>
      <c r="F1380" s="78" t="str">
        <f t="shared" si="54"/>
        <v>3507753192015</v>
      </c>
      <c r="G1380" s="89">
        <v>0.87356770853128651</v>
      </c>
      <c r="H1380" s="80">
        <f t="shared" si="53"/>
        <v>2677</v>
      </c>
      <c r="I1380" s="90">
        <v>2250</v>
      </c>
      <c r="J1380" s="91">
        <v>427</v>
      </c>
      <c r="K1380" s="83">
        <f>(H1380)/VLOOKUP(D1380,'Dados Base'!$B:$K,6,FALSE)</f>
        <v>25.536583039206334</v>
      </c>
      <c r="L1380" s="88">
        <f t="shared" si="55"/>
        <v>84.049308927904377</v>
      </c>
      <c r="M1380" s="85" t="s">
        <v>702</v>
      </c>
      <c r="N1380" s="92">
        <v>0.71</v>
      </c>
      <c r="O1380" s="91">
        <v>16</v>
      </c>
      <c r="P1380" s="91">
        <v>5800</v>
      </c>
      <c r="Q1380" s="91">
        <v>0</v>
      </c>
      <c r="R1380" s="91">
        <v>0</v>
      </c>
      <c r="S1380" s="91">
        <v>4</v>
      </c>
      <c r="T1380" s="87" t="s">
        <v>691</v>
      </c>
      <c r="U1380" s="91">
        <v>13</v>
      </c>
      <c r="V1380" s="91">
        <v>13</v>
      </c>
      <c r="W1380" s="93">
        <v>11.14</v>
      </c>
      <c r="X1380" s="47">
        <v>5.9361080729166673E-3</v>
      </c>
      <c r="Y1380" s="21">
        <v>1.59</v>
      </c>
      <c r="Z1380" s="21">
        <v>88</v>
      </c>
      <c r="AA1380" s="21">
        <v>35</v>
      </c>
      <c r="AB1380" s="21">
        <v>0</v>
      </c>
      <c r="AC1380" s="21">
        <v>0</v>
      </c>
      <c r="AD1380" s="153">
        <f>VLOOKUP(D1380,'Dados Base'!$B:$K,9,FALSE)*31536000/VLOOKUP($F1380,F:H,MATCH(H1379,F1379:AF1379,0),FALSE)</f>
        <v>8953.0668658946579</v>
      </c>
      <c r="AE1380" s="153">
        <f>VLOOKUP(D1380,'Dados Base'!$B:$K,10,FALSE)*31536000/VLOOKUP($F1380,F:H,MATCH(H1379,F1379:AF1379,0),FALSE)</f>
        <v>706.82106836010462</v>
      </c>
      <c r="AF1380" s="14">
        <v>85.15</v>
      </c>
      <c r="AG1380" s="15">
        <v>100</v>
      </c>
      <c r="AH1380" s="14">
        <v>71.13</v>
      </c>
      <c r="AI1380" s="14">
        <v>15.66</v>
      </c>
      <c r="AJ1380" s="16">
        <v>100</v>
      </c>
      <c r="AK1380" s="72">
        <f>(SUMIFS('Banco de Indicadores Mun. (2)'!I:I,'Banco de Indicadores Mun. (2)'!B:B,'Banco de Indicadores - Mun. (1)'!B1380,'Banco de Indicadores Mun. (2)'!A:A,'Banco de Indicadores - Mun. (1)'!A1380) / VLOOKUP(D1380,'Dados Base'!$B:$K,8,FALSE)) * 100</f>
        <v>3.8360833333333337</v>
      </c>
      <c r="AL1380" s="72">
        <f>(SUMIFS('Banco de Indicadores Mun. (2)'!I:I,'Banco de Indicadores Mun. (2)'!B:B,'Banco de Indicadores - Mun. (1)'!B1380,'Banco de Indicadores Mun. (2)'!A:A,'Banco de Indicadores - Mun. (1)'!A1380) / VLOOKUP(D1380,'Dados Base'!$B:$K,9,FALSE)) * 100</f>
        <v>1.2113947368421054</v>
      </c>
      <c r="AM1380" s="72">
        <f>(SUMIFS('Banco de Indicadores Mun. (2)'!J:J,'Banco de Indicadores Mun. (2)'!B:B,'Banco de Indicadores - Mun. (1)'!B1380,'Banco de Indicadores Mun. (2)'!A:A,'Banco de Indicadores - Mun. (1)'!A1380) / VLOOKUP(D1380,'Dados Base'!$B:$K,7,FALSE)) * 100</f>
        <v>0</v>
      </c>
      <c r="AN1380" s="72">
        <f>(SUMIFS('Banco de Indicadores Mun. (2)'!K:K,'Banco de Indicadores Mun. (2)'!B:B,'Banco de Indicadores - Mun. (1)'!B1380,'Banco de Indicadores Mun. (2)'!A:A,'Banco de Indicadores - Mun. (1)'!A1380) / VLOOKUP(D1380,'Dados Base'!$B:$K,10,FALSE)) * 100</f>
        <v>15.344333333333335</v>
      </c>
      <c r="AO1380" s="21">
        <v>0</v>
      </c>
      <c r="AP1380" s="125">
        <v>0</v>
      </c>
      <c r="AQ1380" s="5">
        <v>0</v>
      </c>
      <c r="AR1380" s="21">
        <v>8.1999999999999993</v>
      </c>
      <c r="AS1380" s="20">
        <v>85</v>
      </c>
      <c r="AT1380" s="20">
        <v>85</v>
      </c>
      <c r="AU1380" s="20">
        <v>71.544715447154474</v>
      </c>
      <c r="AV1380" s="20">
        <v>7.62</v>
      </c>
      <c r="AW1380" s="21">
        <v>0</v>
      </c>
      <c r="AX1380" s="21">
        <v>0</v>
      </c>
      <c r="AY1380" s="116">
        <v>84.795656354556442</v>
      </c>
    </row>
    <row r="1381" spans="1:51" ht="15" x14ac:dyDescent="0.25">
      <c r="A1381" s="144">
        <v>2015</v>
      </c>
      <c r="B1381" s="77" t="s">
        <v>91</v>
      </c>
      <c r="C1381" s="78">
        <v>4</v>
      </c>
      <c r="D1381" s="77">
        <v>3507803</v>
      </c>
      <c r="E1381" s="78">
        <v>35078034</v>
      </c>
      <c r="F1381" s="78" t="str">
        <f t="shared" si="54"/>
        <v>350780342015</v>
      </c>
      <c r="G1381" s="89">
        <v>1.6844501306362503</v>
      </c>
      <c r="H1381" s="80">
        <f t="shared" si="53"/>
        <v>22680</v>
      </c>
      <c r="I1381" s="90">
        <v>22292</v>
      </c>
      <c r="J1381" s="91">
        <v>388</v>
      </c>
      <c r="K1381" s="83">
        <f>(H1381)/VLOOKUP(D1381,'Dados Base'!$B:$K,6,FALSE)</f>
        <v>81.057898498927798</v>
      </c>
      <c r="L1381" s="88">
        <f t="shared" si="55"/>
        <v>98.289241622574949</v>
      </c>
      <c r="M1381" s="85" t="s">
        <v>702</v>
      </c>
      <c r="N1381" s="92">
        <v>0.755</v>
      </c>
      <c r="O1381" s="91">
        <v>88</v>
      </c>
      <c r="P1381" s="91">
        <v>12063</v>
      </c>
      <c r="Q1381" s="91">
        <v>321000</v>
      </c>
      <c r="R1381" s="91">
        <v>1000</v>
      </c>
      <c r="S1381" s="91">
        <v>95</v>
      </c>
      <c r="T1381" s="87" t="s">
        <v>691</v>
      </c>
      <c r="U1381" s="91">
        <v>249</v>
      </c>
      <c r="V1381" s="91">
        <v>170</v>
      </c>
      <c r="W1381" s="93">
        <v>0</v>
      </c>
      <c r="X1381" s="47">
        <v>6.7097546249999987E-2</v>
      </c>
      <c r="Y1381" s="21">
        <v>16.03</v>
      </c>
      <c r="Z1381" s="21">
        <v>884</v>
      </c>
      <c r="AA1381" s="21">
        <v>352</v>
      </c>
      <c r="AB1381" s="21">
        <v>0</v>
      </c>
      <c r="AC1381" s="21">
        <v>0</v>
      </c>
      <c r="AD1381" s="153">
        <f>VLOOKUP(D1381,'Dados Base'!$B:$K,9,FALSE)*31536000/VLOOKUP($F1381,F:H,MATCH(H1380,F1380:AF1380,0),FALSE)</f>
        <v>6173.7142857142853</v>
      </c>
      <c r="AE1381" s="153">
        <f>VLOOKUP(D1381,'Dados Base'!$B:$K,10,FALSE)*31536000/VLOOKUP($F1381,F:H,MATCH(H1380,F1380:AF1380,0),FALSE)</f>
        <v>611.80952380952374</v>
      </c>
      <c r="AF1381" s="14">
        <v>97.19</v>
      </c>
      <c r="AG1381" s="15">
        <v>97.58</v>
      </c>
      <c r="AH1381" s="14">
        <v>97.09</v>
      </c>
      <c r="AI1381" s="14">
        <v>31.62</v>
      </c>
      <c r="AJ1381" s="16">
        <v>99.59</v>
      </c>
      <c r="AK1381" s="72">
        <f>(SUMIFS('Banco de Indicadores Mun. (2)'!I:I,'Banco de Indicadores Mun. (2)'!B:B,'Banco de Indicadores - Mun. (1)'!B1381,'Banco de Indicadores Mun. (2)'!A:A,'Banco de Indicadores - Mun. (1)'!A1381) / VLOOKUP(D1381,'Dados Base'!$B:$K,8,FALSE)) * 100</f>
        <v>2.323532374100719</v>
      </c>
      <c r="AL1381" s="72">
        <f>(SUMIFS('Banco de Indicadores Mun. (2)'!I:I,'Banco de Indicadores Mun. (2)'!B:B,'Banco de Indicadores - Mun. (1)'!B1381,'Banco de Indicadores Mun. (2)'!A:A,'Banco de Indicadores - Mun. (1)'!A1381) / VLOOKUP(D1381,'Dados Base'!$B:$K,9,FALSE)) * 100</f>
        <v>0.72741216216216198</v>
      </c>
      <c r="AM1381" s="72">
        <f>(SUMIFS('Banco de Indicadores Mun. (2)'!J:J,'Banco de Indicadores Mun. (2)'!B:B,'Banco de Indicadores - Mun. (1)'!B1381,'Banco de Indicadores Mun. (2)'!A:A,'Banco de Indicadores - Mun. (1)'!A1381) / VLOOKUP(D1381,'Dados Base'!$B:$K,7,FALSE)) * 100</f>
        <v>3.0992631578947361</v>
      </c>
      <c r="AN1381" s="72">
        <f>(SUMIFS('Banco de Indicadores Mun. (2)'!K:K,'Banco de Indicadores Mun. (2)'!B:B,'Banco de Indicadores - Mun. (1)'!B1381,'Banco de Indicadores Mun. (2)'!A:A,'Banco de Indicadores - Mun. (1)'!A1381) / VLOOKUP(D1381,'Dados Base'!$B:$K,10,FALSE)) * 100</f>
        <v>0.6486590909090908</v>
      </c>
      <c r="AO1381" s="21">
        <v>0</v>
      </c>
      <c r="AP1381" s="125">
        <v>0</v>
      </c>
      <c r="AQ1381" s="5">
        <v>0</v>
      </c>
      <c r="AR1381" s="21">
        <v>10</v>
      </c>
      <c r="AS1381" s="20">
        <v>100</v>
      </c>
      <c r="AT1381" s="20">
        <v>100</v>
      </c>
      <c r="AU1381" s="20">
        <v>71.52103559870551</v>
      </c>
      <c r="AV1381" s="20">
        <v>7.85</v>
      </c>
      <c r="AW1381" s="21">
        <v>0</v>
      </c>
      <c r="AX1381" s="21">
        <v>0</v>
      </c>
      <c r="AY1381" s="116">
        <v>113.82256190414731</v>
      </c>
    </row>
    <row r="1382" spans="1:51" ht="15" x14ac:dyDescent="0.25">
      <c r="A1382" s="144">
        <v>2015</v>
      </c>
      <c r="B1382" s="77" t="s">
        <v>92</v>
      </c>
      <c r="C1382" s="78">
        <v>13</v>
      </c>
      <c r="D1382" s="77">
        <v>3507902</v>
      </c>
      <c r="E1382" s="78">
        <v>350790213</v>
      </c>
      <c r="F1382" s="78" t="str">
        <f t="shared" si="54"/>
        <v>3507902132015</v>
      </c>
      <c r="G1382" s="89">
        <v>1.1928427706777267</v>
      </c>
      <c r="H1382" s="80">
        <f t="shared" si="53"/>
        <v>22796</v>
      </c>
      <c r="I1382" s="90">
        <v>19734</v>
      </c>
      <c r="J1382" s="91">
        <v>3062</v>
      </c>
      <c r="K1382" s="83">
        <f>(H1382)/VLOOKUP(D1382,'Dados Base'!$B:$K,6,FALSE)</f>
        <v>20.69597900986863</v>
      </c>
      <c r="L1382" s="88">
        <f t="shared" si="55"/>
        <v>86.567818915599233</v>
      </c>
      <c r="M1382" s="85" t="s">
        <v>702</v>
      </c>
      <c r="N1382" s="92">
        <v>0.74</v>
      </c>
      <c r="O1382" s="91">
        <v>196</v>
      </c>
      <c r="P1382" s="91">
        <v>32800</v>
      </c>
      <c r="Q1382" s="91">
        <v>13000</v>
      </c>
      <c r="R1382" s="91">
        <v>20000</v>
      </c>
      <c r="S1382" s="91">
        <v>57</v>
      </c>
      <c r="T1382" s="87" t="s">
        <v>691</v>
      </c>
      <c r="U1382" s="91">
        <v>265</v>
      </c>
      <c r="V1382" s="91">
        <v>250</v>
      </c>
      <c r="W1382" s="93">
        <v>0</v>
      </c>
      <c r="X1382" s="47">
        <v>6.9390601851851849E-2</v>
      </c>
      <c r="Y1382" s="21">
        <v>14.13</v>
      </c>
      <c r="Z1382" s="21">
        <v>849</v>
      </c>
      <c r="AA1382" s="21">
        <v>241</v>
      </c>
      <c r="AB1382" s="21">
        <v>2</v>
      </c>
      <c r="AC1382" s="21">
        <v>2</v>
      </c>
      <c r="AD1382" s="153">
        <f>VLOOKUP(D1382,'Dados Base'!$B:$K,9,FALSE)*31536000/VLOOKUP($F1382,F:H,MATCH(H1381,F1381:AF1381,0),FALSE)</f>
        <v>12602.779434988595</v>
      </c>
      <c r="AE1382" s="153">
        <f>VLOOKUP(D1382,'Dados Base'!$B:$K,10,FALSE)*31536000/VLOOKUP($F1382,F:H,MATCH(H1381,F1381:AF1381,0),FALSE)</f>
        <v>1286.5625548341823</v>
      </c>
      <c r="AF1382" s="14">
        <v>100</v>
      </c>
      <c r="AG1382" s="15">
        <v>86.19</v>
      </c>
      <c r="AH1382" s="14">
        <v>95.73</v>
      </c>
      <c r="AI1382" s="14">
        <v>21.31</v>
      </c>
      <c r="AJ1382" s="16">
        <v>100</v>
      </c>
      <c r="AK1382" s="72">
        <f>(SUMIFS('Banco de Indicadores Mun. (2)'!I:I,'Banco de Indicadores Mun. (2)'!B:B,'Banco de Indicadores - Mun. (1)'!B1382,'Banco de Indicadores Mun. (2)'!A:A,'Banco de Indicadores - Mun. (1)'!A1382) / VLOOKUP(D1382,'Dados Base'!$B:$K,8,FALSE)) * 100</f>
        <v>6.8039019189765435</v>
      </c>
      <c r="AL1382" s="72">
        <f>(SUMIFS('Banco de Indicadores Mun. (2)'!I:I,'Banco de Indicadores Mun. (2)'!B:B,'Banco de Indicadores - Mun. (1)'!B1382,'Banco de Indicadores Mun. (2)'!A:A,'Banco de Indicadores - Mun. (1)'!A1382) / VLOOKUP(D1382,'Dados Base'!$B:$K,9,FALSE)) * 100</f>
        <v>3.5027771679473103</v>
      </c>
      <c r="AM1382" s="72">
        <f>(SUMIFS('Banco de Indicadores Mun. (2)'!J:J,'Banco de Indicadores Mun. (2)'!B:B,'Banco de Indicadores - Mun. (1)'!B1382,'Banco de Indicadores Mun. (2)'!A:A,'Banco de Indicadores - Mun. (1)'!A1382) / VLOOKUP(D1382,'Dados Base'!$B:$K,7,FALSE)) * 100</f>
        <v>7.3898856382978702</v>
      </c>
      <c r="AN1382" s="72">
        <f>(SUMIFS('Banco de Indicadores Mun. (2)'!K:K,'Banco de Indicadores Mun. (2)'!B:B,'Banco de Indicadores - Mun. (1)'!B1382,'Banco de Indicadores Mun. (2)'!A:A,'Banco de Indicadores - Mun. (1)'!A1382) / VLOOKUP(D1382,'Dados Base'!$B:$K,10,FALSE)) * 100</f>
        <v>4.434763440860209</v>
      </c>
      <c r="AO1382" s="21">
        <v>0</v>
      </c>
      <c r="AP1382" s="125">
        <v>4.3867345148271628</v>
      </c>
      <c r="AQ1382" s="5">
        <v>0</v>
      </c>
      <c r="AR1382" s="21">
        <v>8.1</v>
      </c>
      <c r="AS1382" s="20">
        <v>99.8</v>
      </c>
      <c r="AT1382" s="20">
        <v>99.799999999999983</v>
      </c>
      <c r="AU1382" s="20">
        <v>77.88990825688073</v>
      </c>
      <c r="AV1382" s="20">
        <v>8.56</v>
      </c>
      <c r="AW1382" s="21">
        <v>0</v>
      </c>
      <c r="AX1382" s="21">
        <v>2</v>
      </c>
      <c r="AY1382" s="116">
        <v>21.716892621042366</v>
      </c>
    </row>
    <row r="1383" spans="1:51" ht="15" x14ac:dyDescent="0.25">
      <c r="A1383" s="144">
        <v>2015</v>
      </c>
      <c r="B1383" s="77" t="s">
        <v>93</v>
      </c>
      <c r="C1383" s="78">
        <v>14</v>
      </c>
      <c r="D1383" s="77">
        <v>3508009</v>
      </c>
      <c r="E1383" s="78">
        <v>350800914</v>
      </c>
      <c r="F1383" s="78" t="str">
        <f t="shared" si="54"/>
        <v>3508009142015</v>
      </c>
      <c r="G1383" s="89">
        <v>0.48933108665141223</v>
      </c>
      <c r="H1383" s="80">
        <f t="shared" si="53"/>
        <v>19059</v>
      </c>
      <c r="I1383" s="90">
        <v>15678</v>
      </c>
      <c r="J1383" s="91">
        <v>3381</v>
      </c>
      <c r="K1383" s="83">
        <f>(H1383)/VLOOKUP(D1383,'Dados Base'!$B:$K,6,FALSE)</f>
        <v>15.949220907462886</v>
      </c>
      <c r="L1383" s="88">
        <f t="shared" si="55"/>
        <v>82.260349441208874</v>
      </c>
      <c r="M1383" s="85" t="s">
        <v>702</v>
      </c>
      <c r="N1383" s="92">
        <v>0.66700000000000004</v>
      </c>
      <c r="O1383" s="91">
        <v>208</v>
      </c>
      <c r="P1383" s="91">
        <v>30000</v>
      </c>
      <c r="Q1383" s="91">
        <v>360000</v>
      </c>
      <c r="R1383" s="91">
        <v>0</v>
      </c>
      <c r="S1383" s="91">
        <v>33</v>
      </c>
      <c r="T1383" s="87" t="s">
        <v>691</v>
      </c>
      <c r="U1383" s="91">
        <v>212</v>
      </c>
      <c r="V1383" s="91">
        <v>90</v>
      </c>
      <c r="W1383" s="93">
        <v>0</v>
      </c>
      <c r="X1383" s="47">
        <v>4.6470209687499993E-2</v>
      </c>
      <c r="Y1383" s="21">
        <v>11.06</v>
      </c>
      <c r="Z1383" s="21">
        <v>661</v>
      </c>
      <c r="AA1383" s="21">
        <v>193</v>
      </c>
      <c r="AB1383" s="21">
        <v>5</v>
      </c>
      <c r="AC1383" s="21">
        <v>0</v>
      </c>
      <c r="AD1383" s="153">
        <f>VLOOKUP(D1383,'Dados Base'!$B:$K,9,FALSE)*31536000/VLOOKUP($F1383,F:H,MATCH(H1382,F1382:AF1382,0),FALSE)</f>
        <v>22205.421060916102</v>
      </c>
      <c r="AE1383" s="153">
        <f>VLOOKUP(D1383,'Dados Base'!$B:$K,10,FALSE)*31536000/VLOOKUP($F1383,F:H,MATCH(H1382,F1382:AF1382,0),FALSE)</f>
        <v>2614.3491263969777</v>
      </c>
      <c r="AF1383" s="14">
        <v>80.099999999999994</v>
      </c>
      <c r="AG1383" s="15">
        <v>79.2</v>
      </c>
      <c r="AH1383" s="14">
        <v>73.88</v>
      </c>
      <c r="AI1383" s="14">
        <v>26.33</v>
      </c>
      <c r="AJ1383" s="16">
        <v>99.18</v>
      </c>
      <c r="AK1383" s="72">
        <f>(SUMIFS('Banco de Indicadores Mun. (2)'!I:I,'Banco de Indicadores Mun. (2)'!B:B,'Banco de Indicadores - Mun. (1)'!B1383,'Banco de Indicadores Mun. (2)'!A:A,'Banco de Indicadores - Mun. (1)'!A1383) / VLOOKUP(D1383,'Dados Base'!$B:$K,8,FALSE)) * 100</f>
        <v>13.933945000000007</v>
      </c>
      <c r="AL1383" s="72">
        <f>(SUMIFS('Banco de Indicadores Mun. (2)'!I:I,'Banco de Indicadores Mun. (2)'!B:B,'Banco de Indicadores - Mun. (1)'!B1383,'Banco de Indicadores Mun. (2)'!A:A,'Banco de Indicadores - Mun. (1)'!A1383) / VLOOKUP(D1383,'Dados Base'!$B:$K,9,FALSE)) * 100</f>
        <v>6.2297816691505243</v>
      </c>
      <c r="AM1383" s="72">
        <f>(SUMIFS('Banco de Indicadores Mun. (2)'!J:J,'Banco de Indicadores Mun. (2)'!B:B,'Banco de Indicadores - Mun. (1)'!B1383,'Banco de Indicadores Mun. (2)'!A:A,'Banco de Indicadores - Mun. (1)'!A1383) / VLOOKUP(D1383,'Dados Base'!$B:$K,7,FALSE)) * 100</f>
        <v>18.870079185520371</v>
      </c>
      <c r="AN1383" s="72">
        <f>(SUMIFS('Banco de Indicadores Mun. (2)'!K:K,'Banco de Indicadores Mun. (2)'!B:B,'Banco de Indicadores - Mun. (1)'!B1383,'Banco de Indicadores Mun. (2)'!A:A,'Banco de Indicadores - Mun. (1)'!A1383) / VLOOKUP(D1383,'Dados Base'!$B:$K,10,FALSE)) * 100</f>
        <v>0.1252658227848101</v>
      </c>
      <c r="AO1383" s="21">
        <v>0</v>
      </c>
      <c r="AP1383" s="125">
        <v>0</v>
      </c>
      <c r="AQ1383" s="5">
        <v>0</v>
      </c>
      <c r="AR1383" s="21">
        <v>7.2</v>
      </c>
      <c r="AS1383" s="20">
        <v>98</v>
      </c>
      <c r="AT1383" s="20">
        <v>98</v>
      </c>
      <c r="AU1383" s="20">
        <v>77.400468384074941</v>
      </c>
      <c r="AV1383" s="20">
        <v>8.5</v>
      </c>
      <c r="AW1383" s="21">
        <v>0</v>
      </c>
      <c r="AX1383" s="21">
        <v>0</v>
      </c>
      <c r="AY1383" s="116">
        <v>93.981747507611374</v>
      </c>
    </row>
    <row r="1384" spans="1:51" ht="15" x14ac:dyDescent="0.25">
      <c r="A1384" s="144">
        <v>2015</v>
      </c>
      <c r="B1384" s="77" t="s">
        <v>94</v>
      </c>
      <c r="C1384" s="78">
        <v>19</v>
      </c>
      <c r="D1384" s="77">
        <v>3508108</v>
      </c>
      <c r="E1384" s="78">
        <v>350810819</v>
      </c>
      <c r="F1384" s="78" t="str">
        <f t="shared" si="54"/>
        <v>3508108192015</v>
      </c>
      <c r="G1384" s="89">
        <v>0.932536608051171</v>
      </c>
      <c r="H1384" s="80">
        <f t="shared" si="53"/>
        <v>16053</v>
      </c>
      <c r="I1384" s="90">
        <v>15282</v>
      </c>
      <c r="J1384" s="91">
        <v>771</v>
      </c>
      <c r="K1384" s="83">
        <f>(H1384)/VLOOKUP(D1384,'Dados Base'!$B:$K,6,FALSE)</f>
        <v>49.145848640705367</v>
      </c>
      <c r="L1384" s="88">
        <f t="shared" si="55"/>
        <v>95.197159409456177</v>
      </c>
      <c r="M1384" s="85" t="s">
        <v>702</v>
      </c>
      <c r="N1384" s="92">
        <v>0.76300000000000001</v>
      </c>
      <c r="O1384" s="91">
        <v>90</v>
      </c>
      <c r="P1384" s="91">
        <v>45300</v>
      </c>
      <c r="Q1384" s="91">
        <v>120000</v>
      </c>
      <c r="R1384" s="91">
        <v>40</v>
      </c>
      <c r="S1384" s="91">
        <v>48</v>
      </c>
      <c r="T1384" s="87" t="s">
        <v>691</v>
      </c>
      <c r="U1384" s="91">
        <v>162</v>
      </c>
      <c r="V1384" s="91">
        <v>143</v>
      </c>
      <c r="W1384" s="93">
        <v>34.489999999999995</v>
      </c>
      <c r="X1384" s="47">
        <v>4.8865034722222221E-2</v>
      </c>
      <c r="Y1384" s="21">
        <v>10.94</v>
      </c>
      <c r="Z1384" s="21">
        <v>650</v>
      </c>
      <c r="AA1384" s="21">
        <v>194</v>
      </c>
      <c r="AB1384" s="21">
        <v>1</v>
      </c>
      <c r="AC1384" s="21">
        <v>0</v>
      </c>
      <c r="AD1384" s="153">
        <f>VLOOKUP(D1384,'Dados Base'!$B:$K,9,FALSE)*31536000/VLOOKUP($F1384,F:H,MATCH(H1383,F1383:AF1383,0),FALSE)</f>
        <v>4655.8475051392261</v>
      </c>
      <c r="AE1384" s="153">
        <f>VLOOKUP(D1384,'Dados Base'!$B:$K,10,FALSE)*31536000/VLOOKUP($F1384,F:H,MATCH(H1383,F1383:AF1383,0),FALSE)</f>
        <v>373.25359745841888</v>
      </c>
      <c r="AF1384" s="14">
        <v>100</v>
      </c>
      <c r="AG1384" s="15">
        <v>93.47</v>
      </c>
      <c r="AH1384" s="14">
        <v>100</v>
      </c>
      <c r="AI1384" s="14">
        <v>6.25</v>
      </c>
      <c r="AJ1384" s="16">
        <v>99.55</v>
      </c>
      <c r="AK1384" s="72">
        <f>(SUMIFS('Banco de Indicadores Mun. (2)'!I:I,'Banco de Indicadores Mun. (2)'!B:B,'Banco de Indicadores - Mun. (1)'!B1384,'Banco de Indicadores Mun. (2)'!A:A,'Banco de Indicadores - Mun. (1)'!A1384) / VLOOKUP(D1384,'Dados Base'!$B:$K,8,FALSE)) * 100</f>
        <v>31.42</v>
      </c>
      <c r="AL1384" s="72">
        <f>(SUMIFS('Banco de Indicadores Mun. (2)'!I:I,'Banco de Indicadores Mun. (2)'!B:B,'Banco de Indicadores - Mun. (1)'!B1384,'Banco de Indicadores Mun. (2)'!A:A,'Banco de Indicadores - Mun. (1)'!A1384) / VLOOKUP(D1384,'Dados Base'!$B:$K,9,FALSE)) * 100</f>
        <v>9.9430379746835449</v>
      </c>
      <c r="AM1384" s="72">
        <f>(SUMIFS('Banco de Indicadores Mun. (2)'!J:J,'Banco de Indicadores Mun. (2)'!B:B,'Banco de Indicadores - Mun. (1)'!B1384,'Banco de Indicadores Mun. (2)'!A:A,'Banco de Indicadores - Mun. (1)'!A1384) / VLOOKUP(D1384,'Dados Base'!$B:$K,7,FALSE)) * 100</f>
        <v>28.050928571428567</v>
      </c>
      <c r="AN1384" s="72">
        <f>(SUMIFS('Banco de Indicadores Mun. (2)'!K:K,'Banco de Indicadores Mun. (2)'!B:B,'Banco de Indicadores - Mun. (1)'!B1384,'Banco de Indicadores Mun. (2)'!A:A,'Banco de Indicadores - Mun. (1)'!A1384) / VLOOKUP(D1384,'Dados Base'!$B:$K,10,FALSE)) * 100</f>
        <v>41.349894736842117</v>
      </c>
      <c r="AO1384" s="21">
        <v>0</v>
      </c>
      <c r="AP1384" s="125">
        <v>0</v>
      </c>
      <c r="AQ1384" s="5">
        <v>0</v>
      </c>
      <c r="AR1384" s="21">
        <v>7.2</v>
      </c>
      <c r="AS1384" s="20">
        <v>100</v>
      </c>
      <c r="AT1384" s="20">
        <v>100</v>
      </c>
      <c r="AU1384" s="20">
        <v>77.014218009478668</v>
      </c>
      <c r="AV1384" s="20">
        <v>8.51</v>
      </c>
      <c r="AW1384" s="21">
        <v>0</v>
      </c>
      <c r="AX1384" s="21">
        <v>0</v>
      </c>
      <c r="AY1384" s="116">
        <v>34.76400470572441</v>
      </c>
    </row>
    <row r="1385" spans="1:51" ht="15" x14ac:dyDescent="0.25">
      <c r="A1385" s="144">
        <v>2015</v>
      </c>
      <c r="B1385" s="77" t="s">
        <v>95</v>
      </c>
      <c r="C1385" s="78">
        <v>8</v>
      </c>
      <c r="D1385" s="77">
        <v>3508207</v>
      </c>
      <c r="E1385" s="78">
        <v>35082078</v>
      </c>
      <c r="F1385" s="78" t="str">
        <f t="shared" si="54"/>
        <v>350820782015</v>
      </c>
      <c r="G1385" s="89">
        <v>0.81889585431746958</v>
      </c>
      <c r="H1385" s="80">
        <f t="shared" si="53"/>
        <v>4188</v>
      </c>
      <c r="I1385" s="90">
        <v>3465</v>
      </c>
      <c r="J1385" s="91">
        <v>723</v>
      </c>
      <c r="K1385" s="83">
        <f>(H1385)/VLOOKUP(D1385,'Dados Base'!$B:$K,6,FALSE)</f>
        <v>15.72839598903369</v>
      </c>
      <c r="L1385" s="88">
        <f t="shared" si="55"/>
        <v>82.736389684813744</v>
      </c>
      <c r="M1385" s="85" t="s">
        <v>702</v>
      </c>
      <c r="N1385" s="92">
        <v>0.73499999999999999</v>
      </c>
      <c r="O1385" s="91">
        <v>58</v>
      </c>
      <c r="P1385" s="91">
        <v>12000</v>
      </c>
      <c r="Q1385" s="91">
        <v>0</v>
      </c>
      <c r="R1385" s="91">
        <v>0</v>
      </c>
      <c r="S1385" s="91">
        <v>16</v>
      </c>
      <c r="T1385" s="87" t="s">
        <v>691</v>
      </c>
      <c r="U1385" s="91">
        <v>40</v>
      </c>
      <c r="V1385" s="91">
        <v>50</v>
      </c>
      <c r="W1385" s="93">
        <v>0</v>
      </c>
      <c r="X1385" s="47">
        <v>8.8002531249999991E-3</v>
      </c>
      <c r="Y1385" s="21">
        <v>2.48</v>
      </c>
      <c r="Z1385" s="21">
        <v>173</v>
      </c>
      <c r="AA1385" s="21">
        <v>19</v>
      </c>
      <c r="AB1385" s="21">
        <v>1</v>
      </c>
      <c r="AC1385" s="21">
        <v>1</v>
      </c>
      <c r="AD1385" s="153">
        <f>VLOOKUP(D1385,'Dados Base'!$B:$K,9,FALSE)*31536000/VLOOKUP($F1385,F:H,MATCH(H1384,F1384:AF1384,0),FALSE)</f>
        <v>32529.971346704871</v>
      </c>
      <c r="AE1385" s="153">
        <f>VLOOKUP(D1385,'Dados Base'!$B:$K,10,FALSE)*31536000/VLOOKUP($F1385,F:H,MATCH(H1384,F1384:AF1384,0),FALSE)</f>
        <v>3990.9455587392558</v>
      </c>
      <c r="AF1385" s="14">
        <v>80.69</v>
      </c>
      <c r="AG1385" s="15" t="s">
        <v>692</v>
      </c>
      <c r="AH1385" s="14">
        <v>79.84</v>
      </c>
      <c r="AI1385" s="14">
        <v>18.95</v>
      </c>
      <c r="AJ1385" s="16">
        <v>98.93</v>
      </c>
      <c r="AK1385" s="72">
        <f>(SUMIFS('Banco de Indicadores Mun. (2)'!I:I,'Banco de Indicadores Mun. (2)'!B:B,'Banco de Indicadores - Mun. (1)'!B1385,'Banco de Indicadores Mun. (2)'!A:A,'Banco de Indicadores - Mun. (1)'!A1385) / VLOOKUP(D1385,'Dados Base'!$B:$K,8,FALSE)) * 100</f>
        <v>11.850133333333334</v>
      </c>
      <c r="AL1385" s="72">
        <f>(SUMIFS('Banco de Indicadores Mun. (2)'!I:I,'Banco de Indicadores Mun. (2)'!B:B,'Banco de Indicadores - Mun. (1)'!B1385,'Banco de Indicadores Mun. (2)'!A:A,'Banco de Indicadores - Mun. (1)'!A1385) / VLOOKUP(D1385,'Dados Base'!$B:$K,9,FALSE)) * 100</f>
        <v>3.7031666666666663</v>
      </c>
      <c r="AM1385" s="72">
        <f>(SUMIFS('Banco de Indicadores Mun. (2)'!J:J,'Banco de Indicadores Mun. (2)'!B:B,'Banco de Indicadores - Mun. (1)'!B1385,'Banco de Indicadores Mun. (2)'!A:A,'Banco de Indicadores - Mun. (1)'!A1385) / VLOOKUP(D1385,'Dados Base'!$B:$K,7,FALSE)) * 100</f>
        <v>16.24886585365854</v>
      </c>
      <c r="AN1385" s="72">
        <f>(SUMIFS('Banco de Indicadores Mun. (2)'!K:K,'Banco de Indicadores Mun. (2)'!B:B,'Banco de Indicadores - Mun. (1)'!B1385,'Banco de Indicadores Mun. (2)'!A:A,'Banco de Indicadores - Mun. (1)'!A1385) / VLOOKUP(D1385,'Dados Base'!$B:$K,10,FALSE)) * 100</f>
        <v>5.0445471698113185</v>
      </c>
      <c r="AO1385" s="21">
        <v>0</v>
      </c>
      <c r="AP1385" s="125">
        <v>0</v>
      </c>
      <c r="AQ1385" s="5">
        <v>0</v>
      </c>
      <c r="AR1385" s="21">
        <v>10</v>
      </c>
      <c r="AS1385" s="20">
        <v>100</v>
      </c>
      <c r="AT1385" s="20">
        <v>100</v>
      </c>
      <c r="AU1385" s="20">
        <v>90.104166666666671</v>
      </c>
      <c r="AV1385" s="20">
        <v>10</v>
      </c>
      <c r="AW1385" s="21">
        <v>0</v>
      </c>
      <c r="AX1385" s="21">
        <v>1</v>
      </c>
      <c r="AY1385" s="116">
        <v>278.37513929384852</v>
      </c>
    </row>
    <row r="1386" spans="1:51" ht="15" x14ac:dyDescent="0.25">
      <c r="A1386" s="144">
        <v>2015</v>
      </c>
      <c r="B1386" s="77" t="s">
        <v>96</v>
      </c>
      <c r="C1386" s="78">
        <v>17</v>
      </c>
      <c r="D1386" s="77">
        <v>3508306</v>
      </c>
      <c r="E1386" s="78">
        <v>350830617</v>
      </c>
      <c r="F1386" s="78" t="str">
        <f t="shared" si="54"/>
        <v>3508306172015</v>
      </c>
      <c r="G1386" s="89">
        <v>-0.50620859159161702</v>
      </c>
      <c r="H1386" s="80">
        <f t="shared" si="53"/>
        <v>4322</v>
      </c>
      <c r="I1386" s="90">
        <v>3756</v>
      </c>
      <c r="J1386" s="91">
        <v>566</v>
      </c>
      <c r="K1386" s="83">
        <f>(H1386)/VLOOKUP(D1386,'Dados Base'!$B:$K,6,FALSE)</f>
        <v>18.067806529827347</v>
      </c>
      <c r="L1386" s="88">
        <f t="shared" si="55"/>
        <v>86.904211013419712</v>
      </c>
      <c r="M1386" s="85" t="s">
        <v>702</v>
      </c>
      <c r="N1386" s="92">
        <v>0.69399999999999995</v>
      </c>
      <c r="O1386" s="91">
        <v>71</v>
      </c>
      <c r="P1386" s="91">
        <v>0</v>
      </c>
      <c r="Q1386" s="91">
        <v>0</v>
      </c>
      <c r="R1386" s="91">
        <v>0</v>
      </c>
      <c r="S1386" s="91">
        <v>15</v>
      </c>
      <c r="T1386" s="87" t="s">
        <v>691</v>
      </c>
      <c r="U1386" s="91">
        <v>39</v>
      </c>
      <c r="V1386" s="91">
        <v>26</v>
      </c>
      <c r="W1386" s="93">
        <v>0</v>
      </c>
      <c r="X1386" s="47">
        <v>1.1255208333333334E-2</v>
      </c>
      <c r="Y1386" s="21">
        <v>2.66</v>
      </c>
      <c r="Z1386" s="21">
        <v>187</v>
      </c>
      <c r="AA1386" s="21">
        <v>18</v>
      </c>
      <c r="AB1386" s="21">
        <v>0</v>
      </c>
      <c r="AC1386" s="21">
        <v>0</v>
      </c>
      <c r="AD1386" s="153">
        <f>VLOOKUP(D1386,'Dados Base'!$B:$K,9,FALSE)*31536000/VLOOKUP($F1386,F:H,MATCH(H1385,F1385:AF1385,0),FALSE)</f>
        <v>15979.6020360944</v>
      </c>
      <c r="AE1386" s="153">
        <f>VLOOKUP(D1386,'Dados Base'!$B:$K,10,FALSE)*31536000/VLOOKUP($F1386,F:H,MATCH(H1385,F1385:AF1385,0),FALSE)</f>
        <v>1751.1892642295225</v>
      </c>
      <c r="AF1386" s="14">
        <v>100</v>
      </c>
      <c r="AG1386" s="15">
        <v>91.12</v>
      </c>
      <c r="AH1386" s="14">
        <v>99.89</v>
      </c>
      <c r="AI1386" s="14">
        <v>0.87</v>
      </c>
      <c r="AJ1386" s="16">
        <v>100</v>
      </c>
      <c r="AK1386" s="72">
        <f>(SUMIFS('Banco de Indicadores Mun. (2)'!I:I,'Banco de Indicadores Mun. (2)'!B:B,'Banco de Indicadores - Mun. (1)'!B1386,'Banco de Indicadores Mun. (2)'!A:A,'Banco de Indicadores - Mun. (1)'!A1386) / VLOOKUP(D1386,'Dados Base'!$B:$K,8,FALSE)) * 100</f>
        <v>23.65519827586207</v>
      </c>
      <c r="AL1386" s="72">
        <f>(SUMIFS('Banco de Indicadores Mun. (2)'!I:I,'Banco de Indicadores Mun. (2)'!B:B,'Banco de Indicadores - Mun. (1)'!B1386,'Banco de Indicadores Mun. (2)'!A:A,'Banco de Indicadores - Mun. (1)'!A1386) / VLOOKUP(D1386,'Dados Base'!$B:$K,9,FALSE)) * 100</f>
        <v>12.529694063926941</v>
      </c>
      <c r="AM1386" s="72">
        <f>(SUMIFS('Banco de Indicadores Mun. (2)'!J:J,'Banco de Indicadores Mun. (2)'!B:B,'Banco de Indicadores - Mun. (1)'!B1386,'Banco de Indicadores Mun. (2)'!A:A,'Banco de Indicadores - Mun. (1)'!A1386) / VLOOKUP(D1386,'Dados Base'!$B:$K,7,FALSE)) * 100</f>
        <v>29.55311956521739</v>
      </c>
      <c r="AN1386" s="72">
        <f>(SUMIFS('Banco de Indicadores Mun. (2)'!K:K,'Banco de Indicadores Mun. (2)'!B:B,'Banco de Indicadores - Mun. (1)'!B1386,'Banco de Indicadores Mun. (2)'!A:A,'Banco de Indicadores - Mun. (1)'!A1386) / VLOOKUP(D1386,'Dados Base'!$B:$K,10,FALSE)) * 100</f>
        <v>1.0465000000000004</v>
      </c>
      <c r="AO1386" s="21">
        <v>0</v>
      </c>
      <c r="AP1386" s="125">
        <v>0</v>
      </c>
      <c r="AQ1386" s="5">
        <v>0</v>
      </c>
      <c r="AR1386" s="21">
        <v>7.4</v>
      </c>
      <c r="AS1386" s="20">
        <v>99</v>
      </c>
      <c r="AT1386" s="20">
        <v>99</v>
      </c>
      <c r="AU1386" s="20">
        <v>91.219512195121951</v>
      </c>
      <c r="AV1386" s="20">
        <v>9.7899999999999991</v>
      </c>
      <c r="AW1386" s="21">
        <v>0</v>
      </c>
      <c r="AX1386" s="21">
        <v>0</v>
      </c>
      <c r="AY1386" s="116">
        <v>88.340633775601646</v>
      </c>
    </row>
    <row r="1387" spans="1:51" ht="15" x14ac:dyDescent="0.25">
      <c r="A1387" s="144">
        <v>2015</v>
      </c>
      <c r="B1387" s="77" t="s">
        <v>97</v>
      </c>
      <c r="C1387" s="78">
        <v>10</v>
      </c>
      <c r="D1387" s="77">
        <v>3508405</v>
      </c>
      <c r="E1387" s="78">
        <v>350840510</v>
      </c>
      <c r="F1387" s="78" t="str">
        <f t="shared" si="54"/>
        <v>3508405102015</v>
      </c>
      <c r="G1387" s="89">
        <v>2.0264541188541152</v>
      </c>
      <c r="H1387" s="80">
        <f t="shared" si="53"/>
        <v>45556</v>
      </c>
      <c r="I1387" s="90">
        <v>39820</v>
      </c>
      <c r="J1387" s="91">
        <v>5736</v>
      </c>
      <c r="K1387" s="83">
        <f>(H1387)/VLOOKUP(D1387,'Dados Base'!$B:$K,6,FALSE)</f>
        <v>175.34352026480889</v>
      </c>
      <c r="L1387" s="88">
        <f t="shared" si="55"/>
        <v>87.408903327772407</v>
      </c>
      <c r="M1387" s="85" t="s">
        <v>702</v>
      </c>
      <c r="N1387" s="92">
        <v>0.73799999999999999</v>
      </c>
      <c r="O1387" s="91">
        <v>61</v>
      </c>
      <c r="P1387" s="91">
        <v>6900</v>
      </c>
      <c r="Q1387" s="91">
        <v>2250000</v>
      </c>
      <c r="R1387" s="91">
        <v>0</v>
      </c>
      <c r="S1387" s="91">
        <v>171</v>
      </c>
      <c r="T1387" s="87" t="s">
        <v>691</v>
      </c>
      <c r="U1387" s="91">
        <v>293</v>
      </c>
      <c r="V1387" s="91">
        <v>260</v>
      </c>
      <c r="W1387" s="93">
        <v>0</v>
      </c>
      <c r="X1387" s="47">
        <v>0.10333809149999997</v>
      </c>
      <c r="Y1387" s="21">
        <v>31.55</v>
      </c>
      <c r="Z1387" s="21">
        <v>1574</v>
      </c>
      <c r="AA1387" s="21">
        <v>556</v>
      </c>
      <c r="AB1387" s="21">
        <v>8</v>
      </c>
      <c r="AC1387" s="21">
        <v>0</v>
      </c>
      <c r="AD1387" s="153">
        <f>VLOOKUP(D1387,'Dados Base'!$B:$K,9,FALSE)*31536000/VLOOKUP($F1387,F:H,MATCH(H1386,F1386:AF1386,0),FALSE)</f>
        <v>1917.523926595838</v>
      </c>
      <c r="AE1387" s="153">
        <f>VLOOKUP(D1387,'Dados Base'!$B:$K,10,FALSE)*31536000/VLOOKUP($F1387,F:H,MATCH(H1386,F1386:AF1386,0),FALSE)</f>
        <v>269.97629291421549</v>
      </c>
      <c r="AF1387" s="14">
        <v>74.52</v>
      </c>
      <c r="AG1387" s="15">
        <v>84.56</v>
      </c>
      <c r="AH1387" s="14">
        <v>62.88</v>
      </c>
      <c r="AI1387" s="14">
        <v>31.46</v>
      </c>
      <c r="AJ1387" s="16">
        <v>87.93</v>
      </c>
      <c r="AK1387" s="72">
        <f>(SUMIFS('Banco de Indicadores Mun. (2)'!I:I,'Banco de Indicadores Mun. (2)'!B:B,'Banco de Indicadores - Mun. (1)'!B1387,'Banco de Indicadores Mun. (2)'!A:A,'Banco de Indicadores - Mun. (1)'!A1387) / VLOOKUP(D1387,'Dados Base'!$B:$K,8,FALSE)) * 100</f>
        <v>13.842815533980584</v>
      </c>
      <c r="AL1387" s="72">
        <f>(SUMIFS('Banco de Indicadores Mun. (2)'!I:I,'Banco de Indicadores Mun. (2)'!B:B,'Banco de Indicadores - Mun. (1)'!B1387,'Banco de Indicadores Mun. (2)'!A:A,'Banco de Indicadores - Mun. (1)'!A1387) / VLOOKUP(D1387,'Dados Base'!$B:$K,9,FALSE)) * 100</f>
        <v>5.1473285198555967</v>
      </c>
      <c r="AM1387" s="72">
        <f>(SUMIFS('Banco de Indicadores Mun. (2)'!J:J,'Banco de Indicadores Mun. (2)'!B:B,'Banco de Indicadores - Mun. (1)'!B1387,'Banco de Indicadores Mun. (2)'!A:A,'Banco de Indicadores - Mun. (1)'!A1387) / VLOOKUP(D1387,'Dados Base'!$B:$K,7,FALSE)) * 100</f>
        <v>18.819187500000002</v>
      </c>
      <c r="AN1387" s="72">
        <f>(SUMIFS('Banco de Indicadores Mun. (2)'!K:K,'Banco de Indicadores Mun. (2)'!B:B,'Banco de Indicadores - Mun. (1)'!B1387,'Banco de Indicadores Mun. (2)'!A:A,'Banco de Indicadores - Mun. (1)'!A1387) / VLOOKUP(D1387,'Dados Base'!$B:$K,10,FALSE)) * 100</f>
        <v>5.6764615384615418</v>
      </c>
      <c r="AO1387" s="21">
        <v>0</v>
      </c>
      <c r="AP1387" s="125">
        <v>0</v>
      </c>
      <c r="AQ1387" s="5">
        <v>105</v>
      </c>
      <c r="AR1387" s="21">
        <v>7.4</v>
      </c>
      <c r="AS1387" s="20">
        <v>80</v>
      </c>
      <c r="AT1387" s="20">
        <v>80</v>
      </c>
      <c r="AU1387" s="20">
        <v>73.896713615023472</v>
      </c>
      <c r="AV1387" s="20">
        <v>7.7</v>
      </c>
      <c r="AW1387" s="21">
        <v>1</v>
      </c>
      <c r="AX1387" s="21">
        <v>0</v>
      </c>
      <c r="AY1387" s="116">
        <v>23.615940064804182</v>
      </c>
    </row>
    <row r="1388" spans="1:51" ht="15" x14ac:dyDescent="0.25">
      <c r="A1388" s="144">
        <v>2015</v>
      </c>
      <c r="B1388" s="77" t="s">
        <v>98</v>
      </c>
      <c r="C1388" s="78">
        <v>2</v>
      </c>
      <c r="D1388" s="77">
        <v>3508504</v>
      </c>
      <c r="E1388" s="78">
        <v>35085042</v>
      </c>
      <c r="F1388" s="78" t="str">
        <f t="shared" si="54"/>
        <v>350850422015</v>
      </c>
      <c r="G1388" s="89">
        <v>0.93562960376532001</v>
      </c>
      <c r="H1388" s="80">
        <f t="shared" si="53"/>
        <v>88346</v>
      </c>
      <c r="I1388" s="90">
        <v>75592</v>
      </c>
      <c r="J1388" s="91">
        <v>12754</v>
      </c>
      <c r="K1388" s="83">
        <f>(H1388)/VLOOKUP(D1388,'Dados Base'!$B:$K,6,FALSE)</f>
        <v>238.83106701630123</v>
      </c>
      <c r="L1388" s="88">
        <f t="shared" si="55"/>
        <v>85.563579562175988</v>
      </c>
      <c r="M1388" s="85" t="s">
        <v>702</v>
      </c>
      <c r="N1388" s="92">
        <v>0.78800000000000003</v>
      </c>
      <c r="O1388" s="91">
        <v>114</v>
      </c>
      <c r="P1388" s="91">
        <v>20000</v>
      </c>
      <c r="Q1388" s="91">
        <v>0</v>
      </c>
      <c r="R1388" s="91">
        <v>0</v>
      </c>
      <c r="S1388" s="91">
        <v>154</v>
      </c>
      <c r="T1388" s="87" t="s">
        <v>691</v>
      </c>
      <c r="U1388" s="91">
        <v>644</v>
      </c>
      <c r="V1388" s="91">
        <v>656</v>
      </c>
      <c r="W1388" s="93">
        <v>0</v>
      </c>
      <c r="X1388" s="47">
        <v>0.26892358796296295</v>
      </c>
      <c r="Y1388" s="21">
        <v>62.4</v>
      </c>
      <c r="Z1388" s="21">
        <v>3025</v>
      </c>
      <c r="AA1388" s="21">
        <v>1188</v>
      </c>
      <c r="AB1388" s="21">
        <v>15</v>
      </c>
      <c r="AC1388" s="21">
        <v>0</v>
      </c>
      <c r="AD1388" s="153">
        <f>VLOOKUP(D1388,'Dados Base'!$B:$K,9,FALSE)*31536000/VLOOKUP($F1388,F:H,MATCH(H1387,F1387:AF1387,0),FALSE)</f>
        <v>1995.4071491635161</v>
      </c>
      <c r="AE1388" s="153">
        <f>VLOOKUP(D1388,'Dados Base'!$B:$K,10,FALSE)*31536000/VLOOKUP($F1388,F:H,MATCH(H1387,F1387:AF1387,0),FALSE)</f>
        <v>203.46727639055527</v>
      </c>
      <c r="AF1388" s="14">
        <v>100</v>
      </c>
      <c r="AG1388" s="15">
        <v>99.19</v>
      </c>
      <c r="AH1388" s="14">
        <v>89</v>
      </c>
      <c r="AI1388" s="14">
        <v>36.11</v>
      </c>
      <c r="AJ1388" s="16">
        <v>100</v>
      </c>
      <c r="AK1388" s="72">
        <f>(SUMIFS('Banco de Indicadores Mun. (2)'!I:I,'Banco de Indicadores Mun. (2)'!B:B,'Banco de Indicadores - Mun. (1)'!B1388,'Banco de Indicadores Mun. (2)'!A:A,'Banco de Indicadores - Mun. (1)'!A1388) / VLOOKUP(D1388,'Dados Base'!$B:$K,8,FALSE)) * 100</f>
        <v>31.44991735537193</v>
      </c>
      <c r="AL1388" s="72">
        <f>(SUMIFS('Banco de Indicadores Mun. (2)'!I:I,'Banco de Indicadores Mun. (2)'!B:B,'Banco de Indicadores - Mun. (1)'!B1388,'Banco de Indicadores Mun. (2)'!A:A,'Banco de Indicadores - Mun. (1)'!A1388) / VLOOKUP(D1388,'Dados Base'!$B:$K,9,FALSE)) * 100</f>
        <v>13.615169946332751</v>
      </c>
      <c r="AM1388" s="72">
        <f>(SUMIFS('Banco de Indicadores Mun. (2)'!J:J,'Banco de Indicadores Mun. (2)'!B:B,'Banco de Indicadores - Mun. (1)'!B1388,'Banco de Indicadores Mun. (2)'!A:A,'Banco de Indicadores - Mun. (1)'!A1388) / VLOOKUP(D1388,'Dados Base'!$B:$K,7,FALSE)) * 100</f>
        <v>11.809270270270272</v>
      </c>
      <c r="AN1388" s="72">
        <f>(SUMIFS('Banco de Indicadores Mun. (2)'!K:K,'Banco de Indicadores Mun. (2)'!B:B,'Banco de Indicadores - Mun. (1)'!B1388,'Banco de Indicadores Mun. (2)'!A:A,'Banco de Indicadores - Mun. (1)'!A1388) / VLOOKUP(D1388,'Dados Base'!$B:$K,10,FALSE)) * 100</f>
        <v>95.195877192982593</v>
      </c>
      <c r="AO1388" s="21">
        <v>0</v>
      </c>
      <c r="AP1388" s="125">
        <v>0</v>
      </c>
      <c r="AQ1388" s="5">
        <v>0</v>
      </c>
      <c r="AR1388" s="21">
        <v>9.6</v>
      </c>
      <c r="AS1388" s="20">
        <v>98</v>
      </c>
      <c r="AT1388" s="20">
        <v>97.02</v>
      </c>
      <c r="AU1388" s="20">
        <v>71.801566579634468</v>
      </c>
      <c r="AV1388" s="20">
        <v>8.1199999999999992</v>
      </c>
      <c r="AW1388" s="21">
        <v>0</v>
      </c>
      <c r="AX1388" s="21">
        <v>0</v>
      </c>
      <c r="AY1388" s="116">
        <v>148.12197468089127</v>
      </c>
    </row>
    <row r="1389" spans="1:51" ht="15" x14ac:dyDescent="0.25">
      <c r="A1389" s="144">
        <v>2015</v>
      </c>
      <c r="B1389" s="77" t="s">
        <v>99</v>
      </c>
      <c r="C1389" s="78">
        <v>2</v>
      </c>
      <c r="D1389" s="77">
        <v>3508603</v>
      </c>
      <c r="E1389" s="78">
        <v>35086032</v>
      </c>
      <c r="F1389" s="78" t="str">
        <f t="shared" si="54"/>
        <v>350860322015</v>
      </c>
      <c r="G1389" s="89">
        <v>0.85592494076176528</v>
      </c>
      <c r="H1389" s="80">
        <f t="shared" si="53"/>
        <v>31225</v>
      </c>
      <c r="I1389" s="90">
        <v>25789</v>
      </c>
      <c r="J1389" s="91">
        <v>5436</v>
      </c>
      <c r="K1389" s="83">
        <f>(H1389)/VLOOKUP(D1389,'Dados Base'!$B:$K,6,FALSE)</f>
        <v>108.48040578098944</v>
      </c>
      <c r="L1389" s="88">
        <f t="shared" si="55"/>
        <v>82.59087269815852</v>
      </c>
      <c r="M1389" s="85" t="s">
        <v>702</v>
      </c>
      <c r="N1389" s="92">
        <v>0.76400000000000001</v>
      </c>
      <c r="O1389" s="91">
        <v>105</v>
      </c>
      <c r="P1389" s="91">
        <v>19203</v>
      </c>
      <c r="Q1389" s="91">
        <v>5622</v>
      </c>
      <c r="R1389" s="91">
        <v>860</v>
      </c>
      <c r="S1389" s="91">
        <v>43</v>
      </c>
      <c r="T1389" s="87" t="s">
        <v>691</v>
      </c>
      <c r="U1389" s="91">
        <v>227</v>
      </c>
      <c r="V1389" s="91">
        <v>211</v>
      </c>
      <c r="W1389" s="93">
        <v>0</v>
      </c>
      <c r="X1389" s="47">
        <v>8.9497499768518507E-2</v>
      </c>
      <c r="Y1389" s="21">
        <v>21.1</v>
      </c>
      <c r="Z1389" s="21">
        <v>1279</v>
      </c>
      <c r="AA1389" s="21">
        <v>145</v>
      </c>
      <c r="AB1389" s="21">
        <v>3</v>
      </c>
      <c r="AC1389" s="21">
        <v>1</v>
      </c>
      <c r="AD1389" s="153">
        <f>VLOOKUP(D1389,'Dados Base'!$B:$K,9,FALSE)*31536000/VLOOKUP($F1389,F:H,MATCH(H1388,F1388:AF1388,0),FALSE)</f>
        <v>4373.1266613290636</v>
      </c>
      <c r="AE1389" s="153">
        <f>VLOOKUP(D1389,'Dados Base'!$B:$K,10,FALSE)*31536000/VLOOKUP($F1389,F:H,MATCH(H1388,F1388:AF1388,0),FALSE)</f>
        <v>444.38238590872692</v>
      </c>
      <c r="AF1389" s="14">
        <v>94.16</v>
      </c>
      <c r="AG1389" s="15">
        <v>86.7</v>
      </c>
      <c r="AH1389" s="14">
        <v>85.33</v>
      </c>
      <c r="AI1389" s="14">
        <v>31.05</v>
      </c>
      <c r="AJ1389" s="16">
        <v>100</v>
      </c>
      <c r="AK1389" s="72">
        <f>(SUMIFS('Banco de Indicadores Mun. (2)'!I:I,'Banco de Indicadores Mun. (2)'!B:B,'Banco de Indicadores - Mun. (1)'!B1389,'Banco de Indicadores Mun. (2)'!A:A,'Banco de Indicadores - Mun. (1)'!A1389) / VLOOKUP(D1389,'Dados Base'!$B:$K,8,FALSE)) * 100</f>
        <v>8.0211808510638303</v>
      </c>
      <c r="AL1389" s="72">
        <f>(SUMIFS('Banco de Indicadores Mun. (2)'!I:I,'Banco de Indicadores Mun. (2)'!B:B,'Banco de Indicadores - Mun. (1)'!B1389,'Banco de Indicadores Mun. (2)'!A:A,'Banco de Indicadores - Mun. (1)'!A1389) / VLOOKUP(D1389,'Dados Base'!$B:$K,9,FALSE)) * 100</f>
        <v>3.4826374133949192</v>
      </c>
      <c r="AM1389" s="72">
        <f>(SUMIFS('Banco de Indicadores Mun. (2)'!J:J,'Banco de Indicadores Mun. (2)'!B:B,'Banco de Indicadores - Mun. (1)'!B1389,'Banco de Indicadores Mun. (2)'!A:A,'Banco de Indicadores - Mun. (1)'!A1389) / VLOOKUP(D1389,'Dados Base'!$B:$K,7,FALSE)) * 100</f>
        <v>9.8332708333333336</v>
      </c>
      <c r="AN1389" s="72">
        <f>(SUMIFS('Banco de Indicadores Mun. (2)'!K:K,'Banco de Indicadores Mun. (2)'!B:B,'Banco de Indicadores - Mun. (1)'!B1389,'Banco de Indicadores Mun. (2)'!A:A,'Banco de Indicadores - Mun. (1)'!A1389) / VLOOKUP(D1389,'Dados Base'!$B:$K,10,FALSE)) * 100</f>
        <v>2.0907045454545456</v>
      </c>
      <c r="AO1389" s="21">
        <v>0</v>
      </c>
      <c r="AP1389" s="125">
        <v>0</v>
      </c>
      <c r="AQ1389" s="5">
        <v>4</v>
      </c>
      <c r="AR1389" s="21">
        <v>9.5</v>
      </c>
      <c r="AS1389" s="20">
        <v>100</v>
      </c>
      <c r="AT1389" s="20">
        <v>100</v>
      </c>
      <c r="AU1389" s="20">
        <v>89.817415730337075</v>
      </c>
      <c r="AV1389" s="20">
        <v>10</v>
      </c>
      <c r="AW1389" s="21">
        <v>0</v>
      </c>
      <c r="AX1389" s="21">
        <v>1</v>
      </c>
      <c r="AY1389" s="116">
        <v>118.63803918764728</v>
      </c>
    </row>
    <row r="1390" spans="1:51" ht="15" x14ac:dyDescent="0.25">
      <c r="A1390" s="144">
        <v>2015</v>
      </c>
      <c r="B1390" s="77" t="s">
        <v>100</v>
      </c>
      <c r="C1390" s="78">
        <v>4</v>
      </c>
      <c r="D1390" s="77">
        <v>3508702</v>
      </c>
      <c r="E1390" s="78">
        <v>35087024</v>
      </c>
      <c r="F1390" s="78" t="str">
        <f t="shared" si="54"/>
        <v>350870242015</v>
      </c>
      <c r="G1390" s="89">
        <v>2.8946217601588664E-2</v>
      </c>
      <c r="H1390" s="80">
        <f t="shared" si="53"/>
        <v>18685</v>
      </c>
      <c r="I1390" s="90">
        <v>13084</v>
      </c>
      <c r="J1390" s="91">
        <v>5601</v>
      </c>
      <c r="K1390" s="83">
        <f>(H1390)/VLOOKUP(D1390,'Dados Base'!$B:$K,6,FALSE)</f>
        <v>39.713915279814664</v>
      </c>
      <c r="L1390" s="88">
        <f t="shared" si="55"/>
        <v>70.024083489430026</v>
      </c>
      <c r="M1390" s="85" t="s">
        <v>702</v>
      </c>
      <c r="N1390" s="92">
        <v>0.72</v>
      </c>
      <c r="O1390" s="91">
        <v>186</v>
      </c>
      <c r="P1390" s="91">
        <v>25815</v>
      </c>
      <c r="Q1390" s="91">
        <v>560000</v>
      </c>
      <c r="R1390" s="91">
        <v>2300</v>
      </c>
      <c r="S1390" s="91">
        <v>28</v>
      </c>
      <c r="T1390" s="87" t="s">
        <v>691</v>
      </c>
      <c r="U1390" s="91">
        <v>135</v>
      </c>
      <c r="V1390" s="91">
        <v>110</v>
      </c>
      <c r="W1390" s="93">
        <v>27.01</v>
      </c>
      <c r="X1390" s="47">
        <v>3.9586248611111111E-2</v>
      </c>
      <c r="Y1390" s="21">
        <v>9.06</v>
      </c>
      <c r="Z1390" s="21">
        <v>0</v>
      </c>
      <c r="AA1390" s="21">
        <v>698</v>
      </c>
      <c r="AB1390" s="21">
        <v>0</v>
      </c>
      <c r="AC1390" s="21">
        <v>0</v>
      </c>
      <c r="AD1390" s="153">
        <f>VLOOKUP(D1390,'Dados Base'!$B:$K,9,FALSE)*31536000/VLOOKUP($F1390,F:H,MATCH(H1389,F1389:AF1389,0),FALSE)</f>
        <v>12421.994112924805</v>
      </c>
      <c r="AE1390" s="153">
        <f>VLOOKUP(D1390,'Dados Base'!$B:$K,10,FALSE)*31536000/VLOOKUP($F1390,F:H,MATCH(H1389,F1389:AF1389,0),FALSE)</f>
        <v>1232.072785656944</v>
      </c>
      <c r="AF1390" s="14">
        <v>69.599999999999994</v>
      </c>
      <c r="AG1390" s="15">
        <v>68.180000000000007</v>
      </c>
      <c r="AH1390" s="14">
        <v>60.74</v>
      </c>
      <c r="AI1390" s="14">
        <v>78.239999999999995</v>
      </c>
      <c r="AJ1390" s="16">
        <v>99.74</v>
      </c>
      <c r="AK1390" s="72">
        <f>(SUMIFS('Banco de Indicadores Mun. (2)'!I:I,'Banco de Indicadores Mun. (2)'!B:B,'Banco de Indicadores - Mun. (1)'!B1390,'Banco de Indicadores Mun. (2)'!A:A,'Banco de Indicadores - Mun. (1)'!A1390) / VLOOKUP(D1390,'Dados Base'!$B:$K,8,FALSE)) * 100</f>
        <v>3.1734848484848492</v>
      </c>
      <c r="AL1390" s="72">
        <f>(SUMIFS('Banco de Indicadores Mun. (2)'!I:I,'Banco de Indicadores Mun. (2)'!B:B,'Banco de Indicadores - Mun. (1)'!B1390,'Banco de Indicadores Mun. (2)'!A:A,'Banco de Indicadores - Mun. (1)'!A1390) / VLOOKUP(D1390,'Dados Base'!$B:$K,9,FALSE)) * 100</f>
        <v>0.99602581521739142</v>
      </c>
      <c r="AM1390" s="72">
        <f>(SUMIFS('Banco de Indicadores Mun. (2)'!J:J,'Banco de Indicadores Mun. (2)'!B:B,'Banco de Indicadores - Mun. (1)'!B1390,'Banco de Indicadores Mun. (2)'!A:A,'Banco de Indicadores - Mun. (1)'!A1390) / VLOOKUP(D1390,'Dados Base'!$B:$K,7,FALSE)) * 100</f>
        <v>4.602208860759494</v>
      </c>
      <c r="AN1390" s="72">
        <f>(SUMIFS('Banco de Indicadores Mun. (2)'!K:K,'Banco de Indicadores Mun. (2)'!B:B,'Banco de Indicadores - Mun. (1)'!B1390,'Banco de Indicadores Mun. (2)'!A:A,'Banco de Indicadores - Mun. (1)'!A1390) / VLOOKUP(D1390,'Dados Base'!$B:$K,10,FALSE)) * 100</f>
        <v>8.1178082191780826E-2</v>
      </c>
      <c r="AO1390" s="21">
        <v>0</v>
      </c>
      <c r="AP1390" s="125">
        <v>0</v>
      </c>
      <c r="AQ1390" s="5">
        <v>0</v>
      </c>
      <c r="AR1390" s="21">
        <v>7.1</v>
      </c>
      <c r="AS1390" s="20">
        <v>100</v>
      </c>
      <c r="AT1390" s="20">
        <v>0</v>
      </c>
      <c r="AU1390" s="20">
        <v>0</v>
      </c>
      <c r="AV1390" s="20">
        <v>1.5</v>
      </c>
      <c r="AW1390" s="21">
        <v>0</v>
      </c>
      <c r="AX1390" s="21">
        <v>0</v>
      </c>
      <c r="AY1390" s="116">
        <v>80.282479479249574</v>
      </c>
    </row>
    <row r="1391" spans="1:51" ht="15" x14ac:dyDescent="0.25">
      <c r="A1391" s="144">
        <v>2015</v>
      </c>
      <c r="B1391" s="77" t="s">
        <v>101</v>
      </c>
      <c r="C1391" s="78">
        <v>16</v>
      </c>
      <c r="D1391" s="77">
        <v>3508801</v>
      </c>
      <c r="E1391" s="78">
        <v>350880116</v>
      </c>
      <c r="F1391" s="78" t="str">
        <f t="shared" si="54"/>
        <v>3508801162015</v>
      </c>
      <c r="G1391" s="89">
        <v>0.42539474611249517</v>
      </c>
      <c r="H1391" s="80">
        <f t="shared" si="53"/>
        <v>16939</v>
      </c>
      <c r="I1391" s="90">
        <v>15004</v>
      </c>
      <c r="J1391" s="91">
        <v>1935</v>
      </c>
      <c r="K1391" s="83">
        <f>(H1391)/VLOOKUP(D1391,'Dados Base'!$B:$K,6,FALSE)</f>
        <v>18.414758767638553</v>
      </c>
      <c r="L1391" s="88">
        <f t="shared" si="55"/>
        <v>88.576657417793257</v>
      </c>
      <c r="M1391" s="85" t="s">
        <v>702</v>
      </c>
      <c r="N1391" s="92">
        <v>0.74199999999999999</v>
      </c>
      <c r="O1391" s="91">
        <v>161</v>
      </c>
      <c r="P1391" s="91">
        <v>43988</v>
      </c>
      <c r="Q1391" s="91">
        <v>174750</v>
      </c>
      <c r="R1391" s="91">
        <v>3147</v>
      </c>
      <c r="S1391" s="91">
        <v>53</v>
      </c>
      <c r="T1391" s="87" t="s">
        <v>691</v>
      </c>
      <c r="U1391" s="91">
        <v>158</v>
      </c>
      <c r="V1391" s="91">
        <v>121</v>
      </c>
      <c r="W1391" s="93">
        <v>42.05</v>
      </c>
      <c r="X1391" s="47">
        <v>4.4791911410879633E-2</v>
      </c>
      <c r="Y1391" s="21">
        <v>10.64</v>
      </c>
      <c r="Z1391" s="21">
        <v>26</v>
      </c>
      <c r="AA1391" s="21">
        <v>794</v>
      </c>
      <c r="AB1391" s="21">
        <v>2</v>
      </c>
      <c r="AC1391" s="21">
        <v>1</v>
      </c>
      <c r="AD1391" s="153">
        <f>VLOOKUP(D1391,'Dados Base'!$B:$K,9,FALSE)*31536000/VLOOKUP($F1391,F:H,MATCH(H1390,F1390:AF1390,0),FALSE)</f>
        <v>12678.443827852883</v>
      </c>
      <c r="AE1391" s="153">
        <f>VLOOKUP(D1391,'Dados Base'!$B:$K,10,FALSE)*31536000/VLOOKUP($F1391,F:H,MATCH(H1390,F1390:AF1390,0),FALSE)</f>
        <v>1247.3652517858195</v>
      </c>
      <c r="AF1391" s="14">
        <v>86.87</v>
      </c>
      <c r="AG1391" s="15">
        <v>91.43</v>
      </c>
      <c r="AH1391" s="14">
        <v>86.87</v>
      </c>
      <c r="AI1391" s="14">
        <v>1.86</v>
      </c>
      <c r="AJ1391" s="16">
        <v>100</v>
      </c>
      <c r="AK1391" s="72">
        <f>(SUMIFS('Banco de Indicadores Mun. (2)'!I:I,'Banco de Indicadores Mun. (2)'!B:B,'Banco de Indicadores - Mun. (1)'!B1391,'Banco de Indicadores Mun. (2)'!A:A,'Banco de Indicadores - Mun. (1)'!A1391) / VLOOKUP(D1391,'Dados Base'!$B:$K,8,FALSE)) * 100</f>
        <v>15.92933691756272</v>
      </c>
      <c r="AL1391" s="72">
        <f>(SUMIFS('Banco de Indicadores Mun. (2)'!I:I,'Banco de Indicadores Mun. (2)'!B:B,'Banco de Indicadores - Mun. (1)'!B1391,'Banco de Indicadores Mun. (2)'!A:A,'Banco de Indicadores - Mun. (1)'!A1391) / VLOOKUP(D1391,'Dados Base'!$B:$K,9,FALSE)) * 100</f>
        <v>6.526116005873714</v>
      </c>
      <c r="AM1391" s="72">
        <f>(SUMIFS('Banco de Indicadores Mun. (2)'!J:J,'Banco de Indicadores Mun. (2)'!B:B,'Banco de Indicadores - Mun. (1)'!B1391,'Banco de Indicadores Mun. (2)'!A:A,'Banco de Indicadores - Mun. (1)'!A1391) / VLOOKUP(D1391,'Dados Base'!$B:$K,7,FALSE)) * 100</f>
        <v>20.281301886792448</v>
      </c>
      <c r="AN1391" s="72">
        <f>(SUMIFS('Banco de Indicadores Mun. (2)'!K:K,'Banco de Indicadores Mun. (2)'!B:B,'Banco de Indicadores - Mun. (1)'!B1391,'Banco de Indicadores Mun. (2)'!A:A,'Banco de Indicadores - Mun. (1)'!A1391) / VLOOKUP(D1391,'Dados Base'!$B:$K,10,FALSE)) * 100</f>
        <v>2.1589402985074635</v>
      </c>
      <c r="AO1391" s="21">
        <v>0</v>
      </c>
      <c r="AP1391" s="125">
        <v>0</v>
      </c>
      <c r="AQ1391" s="5">
        <v>0</v>
      </c>
      <c r="AR1391" s="21">
        <v>7</v>
      </c>
      <c r="AS1391" s="20">
        <v>100</v>
      </c>
      <c r="AT1391" s="20">
        <v>3.9999999999999996</v>
      </c>
      <c r="AU1391" s="20">
        <v>3.1707317073170742</v>
      </c>
      <c r="AV1391" s="20">
        <v>1.77</v>
      </c>
      <c r="AW1391" s="21">
        <v>0</v>
      </c>
      <c r="AX1391" s="21">
        <v>1</v>
      </c>
      <c r="AY1391" s="116">
        <v>37.407037841140117</v>
      </c>
    </row>
    <row r="1392" spans="1:51" ht="15" x14ac:dyDescent="0.25">
      <c r="A1392" s="144">
        <v>2015</v>
      </c>
      <c r="B1392" s="77" t="s">
        <v>102</v>
      </c>
      <c r="C1392" s="78">
        <v>21</v>
      </c>
      <c r="D1392" s="77">
        <v>3508900</v>
      </c>
      <c r="E1392" s="78">
        <v>350890021</v>
      </c>
      <c r="F1392" s="78" t="str">
        <f t="shared" si="54"/>
        <v>3508900212015</v>
      </c>
      <c r="G1392" s="89">
        <v>-2.6828957044422452E-2</v>
      </c>
      <c r="H1392" s="80">
        <f t="shared" si="53"/>
        <v>4094</v>
      </c>
      <c r="I1392" s="90">
        <v>3420</v>
      </c>
      <c r="J1392" s="91">
        <v>674</v>
      </c>
      <c r="K1392" s="83">
        <f>(H1392)/VLOOKUP(D1392,'Dados Base'!$B:$K,6,FALSE)</f>
        <v>16.249255804723159</v>
      </c>
      <c r="L1392" s="88">
        <f t="shared" si="55"/>
        <v>83.536883243771371</v>
      </c>
      <c r="M1392" s="85" t="s">
        <v>702</v>
      </c>
      <c r="N1392" s="92">
        <v>0.72899999999999998</v>
      </c>
      <c r="O1392" s="91">
        <v>15</v>
      </c>
      <c r="P1392" s="91">
        <v>37500</v>
      </c>
      <c r="Q1392" s="91">
        <v>0</v>
      </c>
      <c r="R1392" s="91">
        <v>0</v>
      </c>
      <c r="S1392" s="91">
        <v>5</v>
      </c>
      <c r="T1392" s="87" t="s">
        <v>691</v>
      </c>
      <c r="U1392" s="91">
        <v>16</v>
      </c>
      <c r="V1392" s="91">
        <v>18</v>
      </c>
      <c r="W1392" s="93">
        <v>0</v>
      </c>
      <c r="X1392" s="47">
        <v>8.7221390625000002E-3</v>
      </c>
      <c r="Y1392" s="21">
        <v>2.4</v>
      </c>
      <c r="Z1392" s="21">
        <v>156</v>
      </c>
      <c r="AA1392" s="21">
        <v>29</v>
      </c>
      <c r="AB1392" s="21">
        <v>0</v>
      </c>
      <c r="AC1392" s="21">
        <v>0</v>
      </c>
      <c r="AD1392" s="153">
        <f>VLOOKUP(D1392,'Dados Base'!$B:$K,9,FALSE)*31536000/VLOOKUP($F1392,F:H,MATCH(H1391,F1391:AF1391,0),FALSE)</f>
        <v>14327.542745481192</v>
      </c>
      <c r="AE1392" s="153">
        <f>VLOOKUP(D1392,'Dados Base'!$B:$K,10,FALSE)*31536000/VLOOKUP($F1392,F:H,MATCH(H1391,F1391:AF1391,0),FALSE)</f>
        <v>1540.5959941377621</v>
      </c>
      <c r="AF1392" s="14">
        <v>81.81</v>
      </c>
      <c r="AG1392" s="15" t="s">
        <v>692</v>
      </c>
      <c r="AH1392" s="14">
        <v>71.64</v>
      </c>
      <c r="AI1392" s="14">
        <v>14.07</v>
      </c>
      <c r="AJ1392" s="16">
        <v>100</v>
      </c>
      <c r="AK1392" s="72">
        <f>(SUMIFS('Banco de Indicadores Mun. (2)'!I:I,'Banco de Indicadores Mun. (2)'!B:B,'Banco de Indicadores - Mun. (1)'!B1392,'Banco de Indicadores Mun. (2)'!A:A,'Banco de Indicadores - Mun. (1)'!A1392) / VLOOKUP(D1392,'Dados Base'!$B:$K,8,FALSE)) * 100</f>
        <v>59.46572093023255</v>
      </c>
      <c r="AL1392" s="72">
        <f>(SUMIFS('Banco de Indicadores Mun. (2)'!I:I,'Banco de Indicadores Mun. (2)'!B:B,'Banco de Indicadores - Mun. (1)'!B1392,'Banco de Indicadores Mun. (2)'!A:A,'Banco de Indicadores - Mun. (1)'!A1392) / VLOOKUP(D1392,'Dados Base'!$B:$K,9,FALSE)) * 100</f>
        <v>27.494903225806443</v>
      </c>
      <c r="AM1392" s="72">
        <f>(SUMIFS('Banco de Indicadores Mun. (2)'!J:J,'Banco de Indicadores Mun. (2)'!B:B,'Banco de Indicadores - Mun. (1)'!B1392,'Banco de Indicadores Mun. (2)'!A:A,'Banco de Indicadores - Mun. (1)'!A1392) / VLOOKUP(D1392,'Dados Base'!$B:$K,7,FALSE)) * 100</f>
        <v>76.427484848484823</v>
      </c>
      <c r="AN1392" s="72">
        <f>(SUMIFS('Banco de Indicadores Mun. (2)'!K:K,'Banco de Indicadores Mun. (2)'!B:B,'Banco de Indicadores - Mun. (1)'!B1392,'Banco de Indicadores Mun. (2)'!A:A,'Banco de Indicadores - Mun. (1)'!A1392) / VLOOKUP(D1392,'Dados Base'!$B:$K,10,FALSE)) * 100</f>
        <v>3.4919000000000007</v>
      </c>
      <c r="AO1392" s="21">
        <v>0</v>
      </c>
      <c r="AP1392" s="125">
        <v>0</v>
      </c>
      <c r="AQ1392" s="5">
        <v>0</v>
      </c>
      <c r="AR1392" s="21">
        <v>9.1999999999999993</v>
      </c>
      <c r="AS1392" s="20">
        <v>99</v>
      </c>
      <c r="AT1392" s="20">
        <v>99</v>
      </c>
      <c r="AU1392" s="20">
        <v>84.324324324324323</v>
      </c>
      <c r="AV1392" s="20">
        <v>9.99</v>
      </c>
      <c r="AW1392" s="21">
        <v>0</v>
      </c>
      <c r="AX1392" s="21">
        <v>0</v>
      </c>
      <c r="AY1392" s="116">
        <v>5628.0183174354188</v>
      </c>
    </row>
    <row r="1393" spans="1:51" ht="15" x14ac:dyDescent="0.25">
      <c r="A1393" s="144">
        <v>2015</v>
      </c>
      <c r="B1393" s="77" t="s">
        <v>103</v>
      </c>
      <c r="C1393" s="78">
        <v>6</v>
      </c>
      <c r="D1393" s="77">
        <v>3509007</v>
      </c>
      <c r="E1393" s="78">
        <v>35090076</v>
      </c>
      <c r="F1393" s="78" t="str">
        <f t="shared" si="54"/>
        <v>350900762015</v>
      </c>
      <c r="G1393" s="89">
        <v>1.7502565960040295</v>
      </c>
      <c r="H1393" s="80">
        <f t="shared" si="53"/>
        <v>93639</v>
      </c>
      <c r="I1393" s="90">
        <v>91719</v>
      </c>
      <c r="J1393" s="91">
        <v>1920</v>
      </c>
      <c r="K1393" s="83">
        <f>(H1393)/VLOOKUP(D1393,'Dados Base'!$B:$K,6,FALSE)</f>
        <v>976.52518510793618</v>
      </c>
      <c r="L1393" s="88">
        <f t="shared" si="55"/>
        <v>97.949572293595622</v>
      </c>
      <c r="M1393" s="85" t="s">
        <v>702</v>
      </c>
      <c r="N1393" s="92">
        <v>0.78100000000000003</v>
      </c>
      <c r="O1393" s="91">
        <v>2</v>
      </c>
      <c r="P1393" s="91">
        <v>0</v>
      </c>
      <c r="Q1393" s="91">
        <v>0</v>
      </c>
      <c r="R1393" s="91">
        <v>0</v>
      </c>
      <c r="S1393" s="91">
        <v>229</v>
      </c>
      <c r="T1393" s="87" t="s">
        <v>691</v>
      </c>
      <c r="U1393" s="91">
        <v>488</v>
      </c>
      <c r="V1393" s="91">
        <v>452</v>
      </c>
      <c r="W1393" s="93">
        <v>0</v>
      </c>
      <c r="X1393" s="47">
        <v>0.27659833463888889</v>
      </c>
      <c r="Y1393" s="21">
        <v>74.73</v>
      </c>
      <c r="Z1393" s="21">
        <v>0</v>
      </c>
      <c r="AA1393" s="21">
        <v>5044</v>
      </c>
      <c r="AB1393" s="21">
        <v>7</v>
      </c>
      <c r="AC1393" s="21">
        <v>0</v>
      </c>
      <c r="AD1393" s="153">
        <f>VLOOKUP(D1393,'Dados Base'!$B:$K,9,FALSE)*31536000/VLOOKUP($F1393,F:H,MATCH(H1392,F1392:AF1392,0),FALSE)</f>
        <v>478.2315061032262</v>
      </c>
      <c r="AE1393" s="153">
        <f>VLOOKUP(D1393,'Dados Base'!$B:$K,10,FALSE)*31536000/VLOOKUP($F1393,F:H,MATCH(H1392,F1392:AF1392,0),FALSE)</f>
        <v>67.356550155383971</v>
      </c>
      <c r="AF1393" s="14">
        <v>97.04</v>
      </c>
      <c r="AG1393" s="15">
        <v>100</v>
      </c>
      <c r="AH1393" s="14">
        <v>74.7</v>
      </c>
      <c r="AI1393" s="14">
        <v>27.72</v>
      </c>
      <c r="AJ1393" s="16">
        <v>99.5</v>
      </c>
      <c r="AK1393" s="72">
        <f>(SUMIFS('Banco de Indicadores Mun. (2)'!I:I,'Banco de Indicadores Mun. (2)'!B:B,'Banco de Indicadores - Mun. (1)'!B1393,'Banco de Indicadores Mun. (2)'!A:A,'Banco de Indicadores - Mun. (1)'!A1393) / VLOOKUP(D1393,'Dados Base'!$B:$K,8,FALSE)) * 100</f>
        <v>39.657886792452828</v>
      </c>
      <c r="AL1393" s="72">
        <f>(SUMIFS('Banco de Indicadores Mun. (2)'!I:I,'Banco de Indicadores Mun. (2)'!B:B,'Banco de Indicadores - Mun. (1)'!B1393,'Banco de Indicadores Mun. (2)'!A:A,'Banco de Indicadores - Mun. (1)'!A1393) / VLOOKUP(D1393,'Dados Base'!$B:$K,9,FALSE)) * 100</f>
        <v>14.801887323943664</v>
      </c>
      <c r="AM1393" s="72">
        <f>(SUMIFS('Banco de Indicadores Mun. (2)'!J:J,'Banco de Indicadores Mun. (2)'!B:B,'Banco de Indicadores - Mun. (1)'!B1393,'Banco de Indicadores Mun. (2)'!A:A,'Banco de Indicadores - Mun. (1)'!A1393) / VLOOKUP(D1393,'Dados Base'!$B:$K,7,FALSE)) * 100</f>
        <v>54.995606060606065</v>
      </c>
      <c r="AN1393" s="72">
        <f>(SUMIFS('Banco de Indicadores Mun. (2)'!K:K,'Banco de Indicadores Mun. (2)'!B:B,'Banco de Indicadores - Mun. (1)'!B1393,'Banco de Indicadores Mun. (2)'!A:A,'Banco de Indicadores - Mun. (1)'!A1393) / VLOOKUP(D1393,'Dados Base'!$B:$K,10,FALSE)) * 100</f>
        <v>14.350649999999998</v>
      </c>
      <c r="AO1393" s="21">
        <v>0</v>
      </c>
      <c r="AP1393" s="125">
        <v>0</v>
      </c>
      <c r="AQ1393" s="5">
        <v>102</v>
      </c>
      <c r="AR1393" s="21">
        <v>8.5</v>
      </c>
      <c r="AS1393" s="20">
        <v>76</v>
      </c>
      <c r="AT1393" s="20">
        <v>0</v>
      </c>
      <c r="AU1393" s="20">
        <v>0</v>
      </c>
      <c r="AV1393" s="20">
        <v>1.1399999999999999</v>
      </c>
      <c r="AW1393" s="21">
        <v>1</v>
      </c>
      <c r="AX1393" s="21">
        <v>0</v>
      </c>
      <c r="AY1393" s="116">
        <v>2.4181166031148988</v>
      </c>
    </row>
    <row r="1394" spans="1:51" ht="15" x14ac:dyDescent="0.25">
      <c r="A1394" s="144">
        <v>2015</v>
      </c>
      <c r="B1394" s="77" t="s">
        <v>104</v>
      </c>
      <c r="C1394" s="78">
        <v>22</v>
      </c>
      <c r="D1394" s="77">
        <v>3509106</v>
      </c>
      <c r="E1394" s="78">
        <v>350910622</v>
      </c>
      <c r="F1394" s="78" t="str">
        <f t="shared" si="54"/>
        <v>3509106222015</v>
      </c>
      <c r="G1394" s="89">
        <v>1.4621127040120863</v>
      </c>
      <c r="H1394" s="80">
        <f t="shared" si="53"/>
        <v>5329</v>
      </c>
      <c r="I1394" s="90">
        <v>2042</v>
      </c>
      <c r="J1394" s="91">
        <v>3287</v>
      </c>
      <c r="K1394" s="83">
        <f>(H1394)/VLOOKUP(D1394,'Dados Base'!$B:$K,6,FALSE)</f>
        <v>9.95107559008067</v>
      </c>
      <c r="L1394" s="88">
        <f t="shared" si="55"/>
        <v>38.318633890035656</v>
      </c>
      <c r="M1394" s="85" t="s">
        <v>702</v>
      </c>
      <c r="N1394" s="92">
        <v>0.69699999999999995</v>
      </c>
      <c r="O1394" s="91">
        <v>63</v>
      </c>
      <c r="P1394" s="91">
        <v>62073</v>
      </c>
      <c r="Q1394" s="91">
        <v>0</v>
      </c>
      <c r="R1394" s="91">
        <v>0</v>
      </c>
      <c r="S1394" s="91">
        <v>1</v>
      </c>
      <c r="T1394" s="87" t="s">
        <v>691</v>
      </c>
      <c r="U1394" s="91">
        <v>11</v>
      </c>
      <c r="V1394" s="91">
        <v>19</v>
      </c>
      <c r="W1394" s="93">
        <v>25.44</v>
      </c>
      <c r="X1394" s="47">
        <v>1.3727726041666668E-2</v>
      </c>
      <c r="Y1394" s="21">
        <v>1.49</v>
      </c>
      <c r="Z1394" s="21">
        <v>89</v>
      </c>
      <c r="AA1394" s="21">
        <v>26</v>
      </c>
      <c r="AB1394" s="21">
        <v>0</v>
      </c>
      <c r="AC1394" s="21">
        <v>0</v>
      </c>
      <c r="AD1394" s="153">
        <f>VLOOKUP(D1394,'Dados Base'!$B:$K,9,FALSE)*31536000/VLOOKUP($F1394,F:H,MATCH(H1393,F1393:AF1393,0),FALSE)</f>
        <v>23493.698630136987</v>
      </c>
      <c r="AE1394" s="153">
        <f>VLOOKUP(D1394,'Dados Base'!$B:$K,10,FALSE)*31536000/VLOOKUP($F1394,F:H,MATCH(H1393,F1393:AF1393,0),FALSE)</f>
        <v>3018.0821917808221</v>
      </c>
      <c r="AF1394" s="14">
        <v>98.92</v>
      </c>
      <c r="AG1394" s="15">
        <v>70.14</v>
      </c>
      <c r="AH1394" s="14">
        <v>42.79</v>
      </c>
      <c r="AI1394" s="14">
        <v>0</v>
      </c>
      <c r="AJ1394" s="16">
        <v>99.2</v>
      </c>
      <c r="AK1394" s="72">
        <f>(SUMIFS('Banco de Indicadores Mun. (2)'!I:I,'Banco de Indicadores Mun. (2)'!B:B,'Banco de Indicadores - Mun. (1)'!B1394,'Banco de Indicadores Mun. (2)'!A:A,'Banco de Indicadores - Mun. (1)'!A1394) / VLOOKUP(D1394,'Dados Base'!$B:$K,8,FALSE)) * 100</f>
        <v>0.38392783505154643</v>
      </c>
      <c r="AL1394" s="72">
        <f>(SUMIFS('Banco de Indicadores Mun. (2)'!I:I,'Banco de Indicadores Mun. (2)'!B:B,'Banco de Indicadores - Mun. (1)'!B1394,'Banco de Indicadores Mun. (2)'!A:A,'Banco de Indicadores - Mun. (1)'!A1394) / VLOOKUP(D1394,'Dados Base'!$B:$K,9,FALSE)) * 100</f>
        <v>0.18761209068010076</v>
      </c>
      <c r="AM1394" s="72">
        <f>(SUMIFS('Banco de Indicadores Mun. (2)'!J:J,'Banco de Indicadores Mun. (2)'!B:B,'Banco de Indicadores - Mun. (1)'!B1394,'Banco de Indicadores Mun. (2)'!A:A,'Banco de Indicadores - Mun. (1)'!A1394) / VLOOKUP(D1394,'Dados Base'!$B:$K,7,FALSE)) * 100</f>
        <v>0</v>
      </c>
      <c r="AN1394" s="72">
        <f>(SUMIFS('Banco de Indicadores Mun. (2)'!K:K,'Banco de Indicadores Mun. (2)'!B:B,'Banco de Indicadores - Mun. (1)'!B1394,'Banco de Indicadores Mun. (2)'!A:A,'Banco de Indicadores - Mun. (1)'!A1394) / VLOOKUP(D1394,'Dados Base'!$B:$K,10,FALSE)) * 100</f>
        <v>1.4604313725490197</v>
      </c>
      <c r="AO1394" s="21">
        <v>0</v>
      </c>
      <c r="AP1394" s="125">
        <v>0</v>
      </c>
      <c r="AQ1394" s="5">
        <v>0</v>
      </c>
      <c r="AR1394" s="21">
        <v>7.5</v>
      </c>
      <c r="AS1394" s="20">
        <v>99</v>
      </c>
      <c r="AT1394" s="20">
        <v>99</v>
      </c>
      <c r="AU1394" s="20">
        <v>77.391304347826093</v>
      </c>
      <c r="AV1394" s="20">
        <v>8</v>
      </c>
      <c r="AW1394" s="21">
        <v>0</v>
      </c>
      <c r="AX1394" s="21">
        <v>0</v>
      </c>
      <c r="AY1394" s="116">
        <v>152.61085650999402</v>
      </c>
    </row>
    <row r="1395" spans="1:51" ht="15" x14ac:dyDescent="0.25">
      <c r="A1395" s="144">
        <v>2015</v>
      </c>
      <c r="B1395" s="77" t="s">
        <v>105</v>
      </c>
      <c r="C1395" s="78">
        <v>6</v>
      </c>
      <c r="D1395" s="77">
        <v>3509205</v>
      </c>
      <c r="E1395" s="78">
        <v>35092056</v>
      </c>
      <c r="F1395" s="78" t="str">
        <f t="shared" si="54"/>
        <v>350920562015</v>
      </c>
      <c r="G1395" s="89">
        <v>2.1595401273850623</v>
      </c>
      <c r="H1395" s="80">
        <f t="shared" si="53"/>
        <v>71013</v>
      </c>
      <c r="I1395" s="90">
        <v>69980</v>
      </c>
      <c r="J1395" s="91">
        <v>1033</v>
      </c>
      <c r="K1395" s="83">
        <f>(H1395)/VLOOKUP(D1395,'Dados Base'!$B:$K,6,FALSE)</f>
        <v>553.23309442193829</v>
      </c>
      <c r="L1395" s="88">
        <f t="shared" si="55"/>
        <v>98.545336769323924</v>
      </c>
      <c r="M1395" s="85" t="s">
        <v>702</v>
      </c>
      <c r="N1395" s="92">
        <v>0.72799999999999998</v>
      </c>
      <c r="O1395" s="91">
        <v>6</v>
      </c>
      <c r="P1395" s="91">
        <v>0</v>
      </c>
      <c r="Q1395" s="91">
        <v>0</v>
      </c>
      <c r="R1395" s="91">
        <v>0</v>
      </c>
      <c r="S1395" s="91">
        <v>236</v>
      </c>
      <c r="T1395" s="87" t="s">
        <v>691</v>
      </c>
      <c r="U1395" s="91">
        <v>521</v>
      </c>
      <c r="V1395" s="91">
        <v>555</v>
      </c>
      <c r="W1395" s="93">
        <v>1.7</v>
      </c>
      <c r="X1395" s="47">
        <v>0.21616225694444444</v>
      </c>
      <c r="Y1395" s="21">
        <v>56.29</v>
      </c>
      <c r="Z1395" s="21">
        <v>0</v>
      </c>
      <c r="AA1395" s="21">
        <v>3799</v>
      </c>
      <c r="AB1395" s="21">
        <v>11</v>
      </c>
      <c r="AC1395" s="21">
        <v>0</v>
      </c>
      <c r="AD1395" s="153">
        <f>VLOOKUP(D1395,'Dados Base'!$B:$K,9,FALSE)*31536000/VLOOKUP($F1395,F:H,MATCH(H1394,F1394:AF1394,0),FALSE)</f>
        <v>848.2075113007478</v>
      </c>
      <c r="AE1395" s="153">
        <f>VLOOKUP(D1395,'Dados Base'!$B:$K,10,FALSE)*31536000/VLOOKUP($F1395,F:H,MATCH(H1394,F1394:AF1394,0),FALSE)</f>
        <v>119.90367960795908</v>
      </c>
      <c r="AF1395" s="14">
        <v>100</v>
      </c>
      <c r="AG1395" s="15">
        <v>100</v>
      </c>
      <c r="AH1395" s="14">
        <v>85.15</v>
      </c>
      <c r="AI1395" s="14">
        <v>35.03</v>
      </c>
      <c r="AJ1395" s="16">
        <v>100</v>
      </c>
      <c r="AK1395" s="72">
        <f>(SUMIFS('Banco de Indicadores Mun. (2)'!I:I,'Banco de Indicadores Mun. (2)'!B:B,'Banco de Indicadores - Mun. (1)'!B1395,'Banco de Indicadores Mun. (2)'!A:A,'Banco de Indicadores - Mun. (1)'!A1395) / VLOOKUP(D1395,'Dados Base'!$B:$K,8,FALSE)) * 100</f>
        <v>38.946690140845071</v>
      </c>
      <c r="AL1395" s="72">
        <f>(SUMIFS('Banco de Indicadores Mun. (2)'!I:I,'Banco de Indicadores Mun. (2)'!B:B,'Banco de Indicadores - Mun. (1)'!B1395,'Banco de Indicadores Mun. (2)'!A:A,'Banco de Indicadores - Mun. (1)'!A1395) / VLOOKUP(D1395,'Dados Base'!$B:$K,9,FALSE)) * 100</f>
        <v>14.477565445026178</v>
      </c>
      <c r="AM1395" s="72">
        <f>(SUMIFS('Banco de Indicadores Mun. (2)'!J:J,'Banco de Indicadores Mun. (2)'!B:B,'Banco de Indicadores - Mun. (1)'!B1395,'Banco de Indicadores Mun. (2)'!A:A,'Banco de Indicadores - Mun. (1)'!A1395) / VLOOKUP(D1395,'Dados Base'!$B:$K,7,FALSE)) * 100</f>
        <v>23.771954545454545</v>
      </c>
      <c r="AN1395" s="72">
        <f>(SUMIFS('Banco de Indicadores Mun. (2)'!K:K,'Banco de Indicadores Mun. (2)'!B:B,'Banco de Indicadores - Mun. (1)'!B1395,'Banco de Indicadores Mun. (2)'!A:A,'Banco de Indicadores - Mun. (1)'!A1395) / VLOOKUP(D1395,'Dados Base'!$B:$K,10,FALSE)) * 100</f>
        <v>63.675888888888899</v>
      </c>
      <c r="AO1395" s="21">
        <v>0</v>
      </c>
      <c r="AP1395" s="125">
        <v>0</v>
      </c>
      <c r="AQ1395" s="5">
        <v>0</v>
      </c>
      <c r="AR1395" s="21">
        <v>8.5</v>
      </c>
      <c r="AS1395" s="20">
        <v>71</v>
      </c>
      <c r="AT1395" s="20">
        <v>0</v>
      </c>
      <c r="AU1395" s="20">
        <v>0</v>
      </c>
      <c r="AV1395" s="20">
        <v>1.07</v>
      </c>
      <c r="AW1395" s="21">
        <v>3</v>
      </c>
      <c r="AX1395" s="21">
        <v>0</v>
      </c>
      <c r="AY1395" s="116">
        <v>114.13863725719492</v>
      </c>
    </row>
    <row r="1396" spans="1:51" ht="15" x14ac:dyDescent="0.25">
      <c r="A1396" s="144">
        <v>2015</v>
      </c>
      <c r="B1396" s="77" t="s">
        <v>106</v>
      </c>
      <c r="C1396" s="78">
        <v>11</v>
      </c>
      <c r="D1396" s="77">
        <v>3509254</v>
      </c>
      <c r="E1396" s="78">
        <v>350925411</v>
      </c>
      <c r="F1396" s="78" t="str">
        <f t="shared" si="54"/>
        <v>3509254112015</v>
      </c>
      <c r="G1396" s="89">
        <v>-0.17959755586336446</v>
      </c>
      <c r="H1396" s="80">
        <f t="shared" si="53"/>
        <v>28503</v>
      </c>
      <c r="I1396" s="90">
        <v>20978</v>
      </c>
      <c r="J1396" s="91">
        <v>7525</v>
      </c>
      <c r="K1396" s="83">
        <f>(H1396)/VLOOKUP(D1396,'Dados Base'!$B:$K,6,FALSE)</f>
        <v>62.653595058580443</v>
      </c>
      <c r="L1396" s="88">
        <f t="shared" si="55"/>
        <v>73.599270252254144</v>
      </c>
      <c r="M1396" s="85" t="s">
        <v>702</v>
      </c>
      <c r="N1396" s="92">
        <v>0.69399999999999995</v>
      </c>
      <c r="O1396" s="91">
        <v>84</v>
      </c>
      <c r="P1396" s="91">
        <v>7806</v>
      </c>
      <c r="Q1396" s="91">
        <v>0</v>
      </c>
      <c r="R1396" s="91">
        <v>0</v>
      </c>
      <c r="S1396" s="91">
        <v>30</v>
      </c>
      <c r="T1396" s="87" t="s">
        <v>691</v>
      </c>
      <c r="U1396" s="91">
        <v>192</v>
      </c>
      <c r="V1396" s="91">
        <v>160</v>
      </c>
      <c r="W1396" s="93">
        <v>0</v>
      </c>
      <c r="X1396" s="47">
        <v>6.5540471187500005E-2</v>
      </c>
      <c r="Y1396" s="21">
        <v>14.81</v>
      </c>
      <c r="Z1396" s="21">
        <v>701</v>
      </c>
      <c r="AA1396" s="21">
        <v>441</v>
      </c>
      <c r="AB1396" s="21">
        <v>8</v>
      </c>
      <c r="AC1396" s="21">
        <v>5</v>
      </c>
      <c r="AD1396" s="153">
        <f>VLOOKUP(D1396,'Dados Base'!$B:$K,9,FALSE)*31536000/VLOOKUP($F1396,F:H,MATCH(H1395,F1395:AF1395,0),FALSE)</f>
        <v>15168.879065361542</v>
      </c>
      <c r="AE1396" s="153">
        <f>VLOOKUP(D1396,'Dados Base'!$B:$K,10,FALSE)*31536000/VLOOKUP($F1396,F:H,MATCH(H1395,F1395:AF1395,0),FALSE)</f>
        <v>1958.3454373223876</v>
      </c>
      <c r="AF1396" s="14">
        <v>75.540000000000006</v>
      </c>
      <c r="AG1396" s="15">
        <v>100</v>
      </c>
      <c r="AH1396" s="14">
        <v>56.84</v>
      </c>
      <c r="AI1396" s="14">
        <v>28.72</v>
      </c>
      <c r="AJ1396" s="16">
        <v>100</v>
      </c>
      <c r="AK1396" s="72">
        <f>(SUMIFS('Banco de Indicadores Mun. (2)'!I:I,'Banco de Indicadores Mun. (2)'!B:B,'Banco de Indicadores - Mun. (1)'!B1396,'Banco de Indicadores Mun. (2)'!A:A,'Banco de Indicadores - Mun. (1)'!A1396) / VLOOKUP(D1396,'Dados Base'!$B:$K,8,FALSE)) * 100</f>
        <v>21.316500000000001</v>
      </c>
      <c r="AL1396" s="72">
        <f>(SUMIFS('Banco de Indicadores Mun. (2)'!I:I,'Banco de Indicadores Mun. (2)'!B:B,'Banco de Indicadores - Mun. (1)'!B1396,'Banco de Indicadores Mun. (2)'!A:A,'Banco de Indicadores - Mun. (1)'!A1396) / VLOOKUP(D1396,'Dados Base'!$B:$K,9,FALSE)) * 100</f>
        <v>9.2977877461706804</v>
      </c>
      <c r="AM1396" s="72">
        <f>(SUMIFS('Banco de Indicadores Mun. (2)'!J:J,'Banco de Indicadores Mun. (2)'!B:B,'Banco de Indicadores - Mun. (1)'!B1396,'Banco de Indicadores Mun. (2)'!A:A,'Banco de Indicadores - Mun. (1)'!A1396) / VLOOKUP(D1396,'Dados Base'!$B:$K,7,FALSE)) * 100</f>
        <v>30.056406175771976</v>
      </c>
      <c r="AN1396" s="72">
        <f>(SUMIFS('Banco de Indicadores Mun. (2)'!K:K,'Banco de Indicadores Mun. (2)'!B:B,'Banco de Indicadores - Mun. (1)'!B1396,'Banco de Indicadores Mun. (2)'!A:A,'Banco de Indicadores - Mun. (1)'!A1396) / VLOOKUP(D1396,'Dados Base'!$B:$K,10,FALSE)) * 100</f>
        <v>0.52836158192090399</v>
      </c>
      <c r="AO1396" s="21">
        <v>0</v>
      </c>
      <c r="AP1396" s="125">
        <v>0</v>
      </c>
      <c r="AQ1396" s="5">
        <v>0</v>
      </c>
      <c r="AR1396" s="21">
        <v>9.1</v>
      </c>
      <c r="AS1396" s="20">
        <v>71</v>
      </c>
      <c r="AT1396" s="20">
        <v>71.000000000000014</v>
      </c>
      <c r="AU1396" s="20">
        <v>61.383537653239927</v>
      </c>
      <c r="AV1396" s="20">
        <v>7.06</v>
      </c>
      <c r="AW1396" s="21">
        <v>0</v>
      </c>
      <c r="AX1396" s="21">
        <v>5</v>
      </c>
      <c r="AY1396" s="116">
        <v>145.45301930124452</v>
      </c>
    </row>
    <row r="1397" spans="1:51" ht="15" x14ac:dyDescent="0.25">
      <c r="A1397" s="144">
        <v>2015</v>
      </c>
      <c r="B1397" s="77" t="s">
        <v>107</v>
      </c>
      <c r="C1397" s="78">
        <v>15</v>
      </c>
      <c r="D1397" s="77">
        <v>3509304</v>
      </c>
      <c r="E1397" s="78">
        <v>350930415</v>
      </c>
      <c r="F1397" s="78" t="str">
        <f t="shared" si="54"/>
        <v>3509304152015</v>
      </c>
      <c r="G1397" s="89">
        <v>0.44555292058110485</v>
      </c>
      <c r="H1397" s="80">
        <f t="shared" si="53"/>
        <v>9958</v>
      </c>
      <c r="I1397" s="90">
        <v>9392</v>
      </c>
      <c r="J1397" s="91">
        <v>566</v>
      </c>
      <c r="K1397" s="83">
        <f>(H1397)/VLOOKUP(D1397,'Dados Base'!$B:$K,6,FALSE)</f>
        <v>56.326715311952036</v>
      </c>
      <c r="L1397" s="88">
        <f t="shared" si="55"/>
        <v>94.316127736493272</v>
      </c>
      <c r="M1397" s="85" t="s">
        <v>702</v>
      </c>
      <c r="N1397" s="92">
        <v>0.73399999999999999</v>
      </c>
      <c r="O1397" s="91">
        <v>65</v>
      </c>
      <c r="P1397" s="91">
        <v>3600</v>
      </c>
      <c r="Q1397" s="91">
        <v>3360</v>
      </c>
      <c r="R1397" s="91">
        <v>0</v>
      </c>
      <c r="S1397" s="91">
        <v>13</v>
      </c>
      <c r="T1397" s="87" t="s">
        <v>691</v>
      </c>
      <c r="U1397" s="91">
        <v>65</v>
      </c>
      <c r="V1397" s="91">
        <v>59</v>
      </c>
      <c r="W1397" s="93">
        <v>0</v>
      </c>
      <c r="X1397" s="47">
        <v>2.4067759895833336E-2</v>
      </c>
      <c r="Y1397" s="21">
        <v>6.77</v>
      </c>
      <c r="Z1397" s="21">
        <v>447</v>
      </c>
      <c r="AA1397" s="21">
        <v>75</v>
      </c>
      <c r="AB1397" s="21">
        <v>0</v>
      </c>
      <c r="AC1397" s="21">
        <v>0</v>
      </c>
      <c r="AD1397" s="153">
        <f>VLOOKUP(D1397,'Dados Base'!$B:$K,9,FALSE)*31536000/VLOOKUP($F1397,F:H,MATCH(H1396,F1396:AF1396,0),FALSE)</f>
        <v>4338.654348262703</v>
      </c>
      <c r="AE1397" s="153">
        <f>VLOOKUP(D1397,'Dados Base'!$B:$K,10,FALSE)*31536000/VLOOKUP($F1397,F:H,MATCH(H1396,F1396:AF1396,0),FALSE)</f>
        <v>475.03514762000412</v>
      </c>
      <c r="AF1397" s="14">
        <v>92.81</v>
      </c>
      <c r="AG1397" s="15">
        <v>93.5</v>
      </c>
      <c r="AH1397" s="14">
        <v>92.81</v>
      </c>
      <c r="AI1397" s="14">
        <v>21.04</v>
      </c>
      <c r="AJ1397" s="16">
        <v>97.67</v>
      </c>
      <c r="AK1397" s="72">
        <f>(SUMIFS('Banco de Indicadores Mun. (2)'!I:I,'Banco de Indicadores Mun. (2)'!B:B,'Banco de Indicadores - Mun. (1)'!B1397,'Banco de Indicadores Mun. (2)'!A:A,'Banco de Indicadores - Mun. (1)'!A1397) / VLOOKUP(D1397,'Dados Base'!$B:$K,8,FALSE)) * 100</f>
        <v>97.14370454545454</v>
      </c>
      <c r="AL1397" s="72">
        <f>(SUMIFS('Banco de Indicadores Mun. (2)'!I:I,'Banco de Indicadores Mun. (2)'!B:B,'Banco de Indicadores - Mun. (1)'!B1397,'Banco de Indicadores Mun. (2)'!A:A,'Banco de Indicadores - Mun. (1)'!A1397) / VLOOKUP(D1397,'Dados Base'!$B:$K,9,FALSE)) * 100</f>
        <v>31.199437956204378</v>
      </c>
      <c r="AM1397" s="72">
        <f>(SUMIFS('Banco de Indicadores Mun. (2)'!J:J,'Banco de Indicadores Mun. (2)'!B:B,'Banco de Indicadores - Mun. (1)'!B1397,'Banco de Indicadores Mun. (2)'!A:A,'Banco de Indicadores - Mun. (1)'!A1397) / VLOOKUP(D1397,'Dados Base'!$B:$K,7,FALSE)) * 100</f>
        <v>110.59155172413793</v>
      </c>
      <c r="AN1397" s="72">
        <f>(SUMIFS('Banco de Indicadores Mun. (2)'!K:K,'Banco de Indicadores Mun. (2)'!B:B,'Banco de Indicadores - Mun. (1)'!B1397,'Banco de Indicadores Mun. (2)'!A:A,'Banco de Indicadores - Mun. (1)'!A1397) / VLOOKUP(D1397,'Dados Base'!$B:$K,10,FALSE)) * 100</f>
        <v>71.144533333333314</v>
      </c>
      <c r="AO1397" s="21">
        <v>0</v>
      </c>
      <c r="AP1397" s="125">
        <v>0</v>
      </c>
      <c r="AQ1397" s="5">
        <v>0</v>
      </c>
      <c r="AR1397" s="21">
        <v>7.3</v>
      </c>
      <c r="AS1397" s="20">
        <v>100</v>
      </c>
      <c r="AT1397" s="20">
        <v>100</v>
      </c>
      <c r="AU1397" s="20">
        <v>85.632183908045974</v>
      </c>
      <c r="AV1397" s="20">
        <v>10</v>
      </c>
      <c r="AW1397" s="21">
        <v>0</v>
      </c>
      <c r="AX1397" s="21">
        <v>0</v>
      </c>
      <c r="AY1397" s="116">
        <v>3.1304311693147415</v>
      </c>
    </row>
    <row r="1398" spans="1:51" ht="15" x14ac:dyDescent="0.25">
      <c r="A1398" s="144">
        <v>2015</v>
      </c>
      <c r="B1398" s="77" t="s">
        <v>108</v>
      </c>
      <c r="C1398" s="78">
        <v>4</v>
      </c>
      <c r="D1398" s="77">
        <v>3509403</v>
      </c>
      <c r="E1398" s="78">
        <v>35094034</v>
      </c>
      <c r="F1398" s="78" t="str">
        <f t="shared" si="54"/>
        <v>350940342015</v>
      </c>
      <c r="G1398" s="89">
        <v>1.0593124094981476</v>
      </c>
      <c r="H1398" s="80">
        <f t="shared" si="53"/>
        <v>24537</v>
      </c>
      <c r="I1398" s="90">
        <v>21882</v>
      </c>
      <c r="J1398" s="91">
        <v>2655</v>
      </c>
      <c r="K1398" s="83">
        <f>(H1398)/VLOOKUP(D1398,'Dados Base'!$B:$K,6,FALSE)</f>
        <v>37.138446169913273</v>
      </c>
      <c r="L1398" s="88">
        <f t="shared" si="55"/>
        <v>89.179606308839709</v>
      </c>
      <c r="M1398" s="85" t="s">
        <v>702</v>
      </c>
      <c r="N1398" s="92">
        <v>0.71299999999999997</v>
      </c>
      <c r="O1398" s="91">
        <v>292</v>
      </c>
      <c r="P1398" s="91">
        <v>23170</v>
      </c>
      <c r="Q1398" s="91">
        <v>0</v>
      </c>
      <c r="R1398" s="91">
        <v>0</v>
      </c>
      <c r="S1398" s="91">
        <v>49</v>
      </c>
      <c r="T1398" s="87" t="s">
        <v>691</v>
      </c>
      <c r="U1398" s="91">
        <v>258</v>
      </c>
      <c r="V1398" s="91">
        <v>174</v>
      </c>
      <c r="W1398" s="93">
        <v>0</v>
      </c>
      <c r="X1398" s="47">
        <v>6.6369688270833324E-2</v>
      </c>
      <c r="Y1398" s="21">
        <v>15.71</v>
      </c>
      <c r="Z1398" s="21">
        <v>1068</v>
      </c>
      <c r="AA1398" s="21">
        <v>144</v>
      </c>
      <c r="AB1398" s="21">
        <v>2</v>
      </c>
      <c r="AC1398" s="21">
        <v>0</v>
      </c>
      <c r="AD1398" s="153">
        <f>VLOOKUP(D1398,'Dados Base'!$B:$K,9,FALSE)*31536000/VLOOKUP($F1398,F:H,MATCH(H1397,F1397:AF1397,0),FALSE)</f>
        <v>13096.623059053674</v>
      </c>
      <c r="AE1398" s="153">
        <f>VLOOKUP(D1398,'Dados Base'!$B:$K,10,FALSE)*31536000/VLOOKUP($F1398,F:H,MATCH(H1397,F1397:AF1397,0),FALSE)</f>
        <v>1310.9475486000733</v>
      </c>
      <c r="AF1398" s="14">
        <v>88.86</v>
      </c>
      <c r="AG1398" s="15" t="s">
        <v>692</v>
      </c>
      <c r="AH1398" s="14">
        <v>87.4</v>
      </c>
      <c r="AI1398" s="14">
        <v>21.41</v>
      </c>
      <c r="AJ1398" s="16">
        <v>99.87</v>
      </c>
      <c r="AK1398" s="72">
        <f>(SUMIFS('Banco de Indicadores Mun. (2)'!I:I,'Banco de Indicadores Mun. (2)'!B:B,'Banco de Indicadores - Mun. (1)'!B1398,'Banco de Indicadores Mun. (2)'!A:A,'Banco de Indicadores - Mun. (1)'!A1398) / VLOOKUP(D1398,'Dados Base'!$B:$K,8,FALSE)) * 100</f>
        <v>10.176937499999999</v>
      </c>
      <c r="AL1398" s="72">
        <f>(SUMIFS('Banco de Indicadores Mun. (2)'!I:I,'Banco de Indicadores Mun. (2)'!B:B,'Banco de Indicadores - Mun. (1)'!B1398,'Banco de Indicadores Mun. (2)'!A:A,'Banco de Indicadores - Mun. (1)'!A1398) / VLOOKUP(D1398,'Dados Base'!$B:$K,9,FALSE)) * 100</f>
        <v>3.195897939156036</v>
      </c>
      <c r="AM1398" s="72">
        <f>(SUMIFS('Banco de Indicadores Mun. (2)'!J:J,'Banco de Indicadores Mun. (2)'!B:B,'Banco de Indicadores - Mun. (1)'!B1398,'Banco de Indicadores Mun. (2)'!A:A,'Banco de Indicadores - Mun. (1)'!A1398) / VLOOKUP(D1398,'Dados Base'!$B:$K,7,FALSE)) * 100</f>
        <v>14.534577981651376</v>
      </c>
      <c r="AN1398" s="72">
        <f>(SUMIFS('Banco de Indicadores Mun. (2)'!K:K,'Banco de Indicadores Mun. (2)'!B:B,'Banco de Indicadores - Mun. (1)'!B1398,'Banco de Indicadores Mun. (2)'!A:A,'Banco de Indicadores - Mun. (1)'!A1398) / VLOOKUP(D1398,'Dados Base'!$B:$K,10,FALSE)) * 100</f>
        <v>0.86354901960784358</v>
      </c>
      <c r="AO1398" s="21">
        <v>0</v>
      </c>
      <c r="AP1398" s="125">
        <v>0</v>
      </c>
      <c r="AQ1398" s="5">
        <v>0</v>
      </c>
      <c r="AR1398" s="21">
        <v>10</v>
      </c>
      <c r="AS1398" s="20">
        <v>99</v>
      </c>
      <c r="AT1398" s="20">
        <v>99.000000000000014</v>
      </c>
      <c r="AU1398" s="20">
        <v>88.118811881188122</v>
      </c>
      <c r="AV1398" s="20">
        <v>9.99</v>
      </c>
      <c r="AW1398" s="21">
        <v>1</v>
      </c>
      <c r="AX1398" s="21">
        <v>0</v>
      </c>
      <c r="AY1398" s="116">
        <v>189.55863464552343</v>
      </c>
    </row>
    <row r="1399" spans="1:51" ht="15" x14ac:dyDescent="0.25">
      <c r="A1399" s="144">
        <v>2015</v>
      </c>
      <c r="B1399" s="77" t="s">
        <v>109</v>
      </c>
      <c r="C1399" s="78">
        <v>14</v>
      </c>
      <c r="D1399" s="77">
        <v>3509452</v>
      </c>
      <c r="E1399" s="78">
        <v>350945214</v>
      </c>
      <c r="F1399" s="78" t="str">
        <f t="shared" si="54"/>
        <v>3509452142015</v>
      </c>
      <c r="G1399" s="89">
        <v>0.49660268080076175</v>
      </c>
      <c r="H1399" s="80">
        <f t="shared" si="53"/>
        <v>5690</v>
      </c>
      <c r="I1399" s="90">
        <v>4919</v>
      </c>
      <c r="J1399" s="91">
        <v>771</v>
      </c>
      <c r="K1399" s="83">
        <f>(H1399)/VLOOKUP(D1399,'Dados Base'!$B:$K,6,FALSE)</f>
        <v>30.910473707083874</v>
      </c>
      <c r="L1399" s="88">
        <f t="shared" si="55"/>
        <v>86.449912126537782</v>
      </c>
      <c r="M1399" s="85" t="s">
        <v>702</v>
      </c>
      <c r="N1399" s="92">
        <v>0.71699999999999997</v>
      </c>
      <c r="O1399" s="91">
        <v>40</v>
      </c>
      <c r="P1399" s="91">
        <v>9524</v>
      </c>
      <c r="Q1399" s="91">
        <v>230000</v>
      </c>
      <c r="R1399" s="91">
        <v>0</v>
      </c>
      <c r="S1399" s="91">
        <v>12</v>
      </c>
      <c r="T1399" s="87" t="s">
        <v>691</v>
      </c>
      <c r="U1399" s="91">
        <v>55</v>
      </c>
      <c r="V1399" s="91">
        <v>23</v>
      </c>
      <c r="W1399" s="93">
        <v>0</v>
      </c>
      <c r="X1399" s="47">
        <v>1.2454283854166666E-2</v>
      </c>
      <c r="Y1399" s="21">
        <v>3.5</v>
      </c>
      <c r="Z1399" s="21">
        <v>170</v>
      </c>
      <c r="AA1399" s="21">
        <v>100</v>
      </c>
      <c r="AB1399" s="21">
        <v>2</v>
      </c>
      <c r="AC1399" s="21">
        <v>0</v>
      </c>
      <c r="AD1399" s="153">
        <f>VLOOKUP(D1399,'Dados Base'!$B:$K,9,FALSE)*31536000/VLOOKUP($F1399,F:H,MATCH(H1398,F1398:AF1398,0),FALSE)</f>
        <v>11417.251318101933</v>
      </c>
      <c r="AE1399" s="153">
        <f>VLOOKUP(D1399,'Dados Base'!$B:$K,10,FALSE)*31536000/VLOOKUP($F1399,F:H,MATCH(H1398,F1398:AF1398,0),FALSE)</f>
        <v>1330.1652021089631</v>
      </c>
      <c r="AF1399" s="14">
        <v>84.05</v>
      </c>
      <c r="AG1399" s="15">
        <v>89.82</v>
      </c>
      <c r="AH1399" s="14">
        <v>65.97</v>
      </c>
      <c r="AI1399" s="14">
        <v>34.340000000000003</v>
      </c>
      <c r="AJ1399" s="16">
        <v>99.34</v>
      </c>
      <c r="AK1399" s="72">
        <f>(SUMIFS('Banco de Indicadores Mun. (2)'!I:I,'Banco de Indicadores Mun. (2)'!B:B,'Banco de Indicadores - Mun. (1)'!B1399,'Banco de Indicadores Mun. (2)'!A:A,'Banco de Indicadores - Mun. (1)'!A1399) / VLOOKUP(D1399,'Dados Base'!$B:$K,8,FALSE)) * 100</f>
        <v>11.839695652173912</v>
      </c>
      <c r="AL1399" s="72">
        <f>(SUMIFS('Banco de Indicadores Mun. (2)'!I:I,'Banco de Indicadores Mun. (2)'!B:B,'Banco de Indicadores - Mun. (1)'!B1399,'Banco de Indicadores Mun. (2)'!A:A,'Banco de Indicadores - Mun. (1)'!A1399) / VLOOKUP(D1399,'Dados Base'!$B:$K,9,FALSE)) * 100</f>
        <v>5.2876310679611649</v>
      </c>
      <c r="AM1399" s="72">
        <f>(SUMIFS('Banco de Indicadores Mun. (2)'!J:J,'Banco de Indicadores Mun. (2)'!B:B,'Banco de Indicadores - Mun. (1)'!B1399,'Banco de Indicadores Mun. (2)'!A:A,'Banco de Indicadores - Mun. (1)'!A1399) / VLOOKUP(D1399,'Dados Base'!$B:$K,7,FALSE)) * 100</f>
        <v>13.551088235294117</v>
      </c>
      <c r="AN1399" s="72">
        <f>(SUMIFS('Banco de Indicadores Mun. (2)'!K:K,'Banco de Indicadores Mun. (2)'!B:B,'Banco de Indicadores - Mun. (1)'!B1399,'Banco de Indicadores Mun. (2)'!A:A,'Banco de Indicadores - Mun. (1)'!A1399) / VLOOKUP(D1399,'Dados Base'!$B:$K,10,FALSE)) * 100</f>
        <v>6.9907499999999994</v>
      </c>
      <c r="AO1399" s="21">
        <v>0</v>
      </c>
      <c r="AP1399" s="125">
        <v>0</v>
      </c>
      <c r="AQ1399" s="5">
        <v>0</v>
      </c>
      <c r="AR1399" s="21">
        <v>7.2</v>
      </c>
      <c r="AS1399" s="20">
        <v>77</v>
      </c>
      <c r="AT1399" s="20">
        <v>77</v>
      </c>
      <c r="AU1399" s="20">
        <v>62.962962962962962</v>
      </c>
      <c r="AV1399" s="20">
        <v>7.05</v>
      </c>
      <c r="AW1399" s="21">
        <v>0</v>
      </c>
      <c r="AX1399" s="21">
        <v>0</v>
      </c>
      <c r="AY1399" s="116">
        <v>141.85212849840013</v>
      </c>
    </row>
    <row r="1400" spans="1:51" ht="15" x14ac:dyDescent="0.25">
      <c r="A1400" s="144">
        <v>2015</v>
      </c>
      <c r="B1400" s="77" t="s">
        <v>110</v>
      </c>
      <c r="C1400" s="78">
        <v>5</v>
      </c>
      <c r="D1400" s="77">
        <v>3509502</v>
      </c>
      <c r="E1400" s="78">
        <v>35095025</v>
      </c>
      <c r="F1400" s="78" t="str">
        <f t="shared" si="54"/>
        <v>350950252015</v>
      </c>
      <c r="G1400" s="89">
        <v>1.0283911279525215</v>
      </c>
      <c r="H1400" s="80">
        <f t="shared" si="53"/>
        <v>1134546</v>
      </c>
      <c r="I1400" s="90">
        <v>1115037</v>
      </c>
      <c r="J1400" s="91">
        <v>19509</v>
      </c>
      <c r="K1400" s="83">
        <f>(H1400)/VLOOKUP(D1400,'Dados Base'!$B:$K,6,FALSE)</f>
        <v>1425.8464245318587</v>
      </c>
      <c r="L1400" s="88">
        <f t="shared" si="55"/>
        <v>98.280457557472317</v>
      </c>
      <c r="M1400" s="85" t="s">
        <v>702</v>
      </c>
      <c r="N1400" s="92">
        <v>0.80500000000000005</v>
      </c>
      <c r="O1400" s="91">
        <v>255</v>
      </c>
      <c r="P1400" s="91">
        <v>31200</v>
      </c>
      <c r="Q1400" s="91">
        <v>436000</v>
      </c>
      <c r="R1400" s="91">
        <v>7000</v>
      </c>
      <c r="S1400" s="91">
        <v>1846</v>
      </c>
      <c r="T1400" s="87" t="s">
        <v>691</v>
      </c>
      <c r="U1400" s="91">
        <v>12227</v>
      </c>
      <c r="V1400" s="91">
        <v>15887</v>
      </c>
      <c r="W1400" s="93">
        <v>0.13</v>
      </c>
      <c r="X1400" s="47">
        <v>4.5338414726597218</v>
      </c>
      <c r="Y1400" s="21">
        <v>1258.49</v>
      </c>
      <c r="Z1400" s="21">
        <v>46637</v>
      </c>
      <c r="AA1400" s="21">
        <v>15146</v>
      </c>
      <c r="AB1400" s="21">
        <v>153</v>
      </c>
      <c r="AC1400" s="21">
        <v>1</v>
      </c>
      <c r="AD1400" s="153">
        <f>VLOOKUP(D1400,'Dados Base'!$B:$K,9,FALSE)*31536000/VLOOKUP($F1400,F:H,MATCH(H1399,F1399:AF1399,0),FALSE)</f>
        <v>272.40217672972273</v>
      </c>
      <c r="AE1400" s="153">
        <f>VLOOKUP(D1400,'Dados Base'!$B:$K,10,FALSE)*31536000/VLOOKUP($F1400,F:H,MATCH(H1399,F1399:AF1399,0),FALSE)</f>
        <v>35.857021222585949</v>
      </c>
      <c r="AF1400" s="14">
        <v>97.81</v>
      </c>
      <c r="AG1400" s="15">
        <v>98.28</v>
      </c>
      <c r="AH1400" s="14">
        <v>90.87</v>
      </c>
      <c r="AI1400" s="14">
        <v>20.79</v>
      </c>
      <c r="AJ1400" s="16">
        <v>99.53</v>
      </c>
      <c r="AK1400" s="72">
        <f>(SUMIFS('Banco de Indicadores Mun. (2)'!I:I,'Banco de Indicadores Mun. (2)'!B:B,'Banco de Indicadores - Mun. (1)'!B1400,'Banco de Indicadores Mun. (2)'!A:A,'Banco de Indicadores - Mun. (1)'!A1400) / VLOOKUP(D1400,'Dados Base'!$B:$K,8,FALSE)) * 100</f>
        <v>134.50123387096764</v>
      </c>
      <c r="AL1400" s="72">
        <f>(SUMIFS('Banco de Indicadores Mun. (2)'!I:I,'Banco de Indicadores Mun. (2)'!B:B,'Banco de Indicadores - Mun. (1)'!B1400,'Banco de Indicadores Mun. (2)'!A:A,'Banco de Indicadores - Mun. (1)'!A1400) / VLOOKUP(D1400,'Dados Base'!$B:$K,9,FALSE)) * 100</f>
        <v>51.05557040816322</v>
      </c>
      <c r="AM1400" s="72">
        <f>(SUMIFS('Banco de Indicadores Mun. (2)'!J:J,'Banco de Indicadores Mun. (2)'!B:B,'Banco de Indicadores - Mun. (1)'!B1400,'Banco de Indicadores Mun. (2)'!A:A,'Banco de Indicadores - Mun. (1)'!A1400) / VLOOKUP(D1400,'Dados Base'!$B:$K,7,FALSE)) * 100</f>
        <v>194.6752798353908</v>
      </c>
      <c r="AN1400" s="72">
        <f>(SUMIFS('Banco de Indicadores Mun. (2)'!K:K,'Banco de Indicadores Mun. (2)'!B:B,'Banco de Indicadores - Mun. (1)'!B1400,'Banco de Indicadores Mun. (2)'!A:A,'Banco de Indicadores - Mun. (1)'!A1400) / VLOOKUP(D1400,'Dados Base'!$B:$K,10,FALSE)) * 100</f>
        <v>21.150124031007728</v>
      </c>
      <c r="AO1400" s="21">
        <v>0</v>
      </c>
      <c r="AP1400" s="125">
        <v>1.1458327824521879</v>
      </c>
      <c r="AQ1400" s="5">
        <v>0</v>
      </c>
      <c r="AR1400" s="21">
        <v>9.8000000000000007</v>
      </c>
      <c r="AS1400" s="20">
        <v>92.45</v>
      </c>
      <c r="AT1400" s="20">
        <v>80.061699999999988</v>
      </c>
      <c r="AU1400" s="20">
        <v>75.485165822313576</v>
      </c>
      <c r="AV1400" s="20">
        <v>7.79</v>
      </c>
      <c r="AW1400" s="21">
        <v>19</v>
      </c>
      <c r="AX1400" s="21">
        <v>1</v>
      </c>
      <c r="AY1400" s="116">
        <v>11.808874268675666</v>
      </c>
    </row>
    <row r="1401" spans="1:51" ht="15" x14ac:dyDescent="0.25">
      <c r="A1401" s="144">
        <v>2015</v>
      </c>
      <c r="B1401" s="77" t="s">
        <v>111</v>
      </c>
      <c r="C1401" s="78">
        <v>5</v>
      </c>
      <c r="D1401" s="77">
        <v>3509601</v>
      </c>
      <c r="E1401" s="78">
        <v>35096015</v>
      </c>
      <c r="F1401" s="78" t="str">
        <f t="shared" si="54"/>
        <v>350960152015</v>
      </c>
      <c r="G1401" s="89">
        <v>1.3378812397974116</v>
      </c>
      <c r="H1401" s="80">
        <f t="shared" si="53"/>
        <v>78619</v>
      </c>
      <c r="I1401" s="90">
        <v>78619</v>
      </c>
      <c r="J1401" s="91">
        <v>0</v>
      </c>
      <c r="K1401" s="83">
        <f>(H1401)/VLOOKUP(D1401,'Dados Base'!$B:$K,6,FALSE)</f>
        <v>982.12367270455968</v>
      </c>
      <c r="L1401" s="88">
        <f t="shared" si="55"/>
        <v>100</v>
      </c>
      <c r="M1401" s="85" t="s">
        <v>702</v>
      </c>
      <c r="N1401" s="92">
        <v>0.76900000000000002</v>
      </c>
      <c r="O1401" s="91">
        <v>13</v>
      </c>
      <c r="P1401" s="91">
        <v>0</v>
      </c>
      <c r="Q1401" s="91">
        <v>0</v>
      </c>
      <c r="R1401" s="91">
        <v>0</v>
      </c>
      <c r="S1401" s="91">
        <v>136</v>
      </c>
      <c r="T1401" s="87" t="s">
        <v>691</v>
      </c>
      <c r="U1401" s="91">
        <v>338</v>
      </c>
      <c r="V1401" s="91">
        <v>293</v>
      </c>
      <c r="W1401" s="93">
        <v>0</v>
      </c>
      <c r="X1401" s="47">
        <v>0.19219369989236113</v>
      </c>
      <c r="Y1401" s="21">
        <v>64.680000000000007</v>
      </c>
      <c r="Z1401" s="21">
        <v>2787</v>
      </c>
      <c r="AA1401" s="21">
        <v>1579</v>
      </c>
      <c r="AB1401" s="21">
        <v>7</v>
      </c>
      <c r="AC1401" s="21">
        <v>0</v>
      </c>
      <c r="AD1401" s="153">
        <f>VLOOKUP(D1401,'Dados Base'!$B:$K,9,FALSE)*31536000/VLOOKUP($F1401,F:H,MATCH(H1400,F1400:AF1400,0),FALSE)</f>
        <v>401.12441012986682</v>
      </c>
      <c r="AE1401" s="153">
        <f>VLOOKUP(D1401,'Dados Base'!$B:$K,10,FALSE)*31536000/VLOOKUP($F1401,F:H,MATCH(H1400,F1400:AF1400,0),FALSE)</f>
        <v>56.157417418181353</v>
      </c>
      <c r="AF1401" s="14">
        <v>80.31</v>
      </c>
      <c r="AG1401" s="15">
        <v>95</v>
      </c>
      <c r="AH1401" s="14">
        <v>59.59</v>
      </c>
      <c r="AI1401" s="14">
        <v>39.270000000000003</v>
      </c>
      <c r="AJ1401" s="16">
        <v>80.31</v>
      </c>
      <c r="AK1401" s="72">
        <f>(SUMIFS('Banco de Indicadores Mun. (2)'!I:I,'Banco de Indicadores Mun. (2)'!B:B,'Banco de Indicadores - Mun. (1)'!B1401,'Banco de Indicadores Mun. (2)'!A:A,'Banco de Indicadores - Mun. (1)'!A1401) / VLOOKUP(D1401,'Dados Base'!$B:$K,8,FALSE)) * 100</f>
        <v>143.21636842105264</v>
      </c>
      <c r="AL1401" s="72">
        <f>(SUMIFS('Banco de Indicadores Mun. (2)'!I:I,'Banco de Indicadores Mun. (2)'!B:B,'Banco de Indicadores - Mun. (1)'!B1401,'Banco de Indicadores Mun. (2)'!A:A,'Banco de Indicadores - Mun. (1)'!A1401) / VLOOKUP(D1401,'Dados Base'!$B:$K,9,FALSE)) * 100</f>
        <v>54.422219999999996</v>
      </c>
      <c r="AM1401" s="72">
        <f>(SUMIFS('Banco de Indicadores Mun. (2)'!J:J,'Banco de Indicadores Mun. (2)'!B:B,'Banco de Indicadores - Mun. (1)'!B1401,'Banco de Indicadores Mun. (2)'!A:A,'Banco de Indicadores - Mun. (1)'!A1401) / VLOOKUP(D1401,'Dados Base'!$B:$K,7,FALSE)) * 100</f>
        <v>218.93054166666667</v>
      </c>
      <c r="AN1401" s="72">
        <f>(SUMIFS('Banco de Indicadores Mun. (2)'!K:K,'Banco de Indicadores Mun. (2)'!B:B,'Banco de Indicadores - Mun. (1)'!B1401,'Banco de Indicadores Mun. (2)'!A:A,'Banco de Indicadores - Mun. (1)'!A1401) / VLOOKUP(D1401,'Dados Base'!$B:$K,10,FALSE)) * 100</f>
        <v>13.420642857142859</v>
      </c>
      <c r="AO1401" s="21">
        <v>0</v>
      </c>
      <c r="AP1401" s="125">
        <v>2.5439143209656701</v>
      </c>
      <c r="AQ1401" s="5">
        <v>20</v>
      </c>
      <c r="AR1401" s="21">
        <v>8.5</v>
      </c>
      <c r="AS1401" s="20">
        <v>70</v>
      </c>
      <c r="AT1401" s="20">
        <v>67.199999999999989</v>
      </c>
      <c r="AU1401" s="20">
        <v>63.834173156207058</v>
      </c>
      <c r="AV1401" s="20">
        <v>7.14</v>
      </c>
      <c r="AW1401" s="21">
        <v>0</v>
      </c>
      <c r="AX1401" s="21">
        <v>0</v>
      </c>
      <c r="AY1401" s="116">
        <v>188.78547553699732</v>
      </c>
    </row>
    <row r="1402" spans="1:51" ht="15" x14ac:dyDescent="0.25">
      <c r="A1402" s="144">
        <v>2015</v>
      </c>
      <c r="B1402" s="77" t="s">
        <v>112</v>
      </c>
      <c r="C1402" s="78">
        <v>1</v>
      </c>
      <c r="D1402" s="77">
        <v>3509700</v>
      </c>
      <c r="E1402" s="78">
        <v>35097001</v>
      </c>
      <c r="F1402" s="78" t="str">
        <f t="shared" si="54"/>
        <v>350970012015</v>
      </c>
      <c r="G1402" s="89">
        <v>0.5538860652737565</v>
      </c>
      <c r="H1402" s="80">
        <f t="shared" si="53"/>
        <v>48997</v>
      </c>
      <c r="I1402" s="90">
        <v>48691</v>
      </c>
      <c r="J1402" s="91">
        <v>306</v>
      </c>
      <c r="K1402" s="83">
        <f>(H1402)/VLOOKUP(D1402,'Dados Base'!$B:$K,6,FALSE)</f>
        <v>169.24113156713068</v>
      </c>
      <c r="L1402" s="88">
        <f t="shared" si="55"/>
        <v>99.375471967671487</v>
      </c>
      <c r="M1402" s="85" t="s">
        <v>702</v>
      </c>
      <c r="N1402" s="92">
        <v>0.749</v>
      </c>
      <c r="O1402" s="91">
        <v>13</v>
      </c>
      <c r="P1402" s="91">
        <v>970</v>
      </c>
      <c r="Q1402" s="91">
        <v>0</v>
      </c>
      <c r="R1402" s="91">
        <v>0</v>
      </c>
      <c r="S1402" s="91">
        <v>66</v>
      </c>
      <c r="T1402" s="87" t="s">
        <v>691</v>
      </c>
      <c r="U1402" s="91">
        <v>728</v>
      </c>
      <c r="V1402" s="91">
        <v>881</v>
      </c>
      <c r="W1402" s="93">
        <v>0</v>
      </c>
      <c r="X1402" s="47">
        <v>9.449888066666666E-2</v>
      </c>
      <c r="Y1402" s="21">
        <v>40.43</v>
      </c>
      <c r="Z1402" s="21">
        <v>1891</v>
      </c>
      <c r="AA1402" s="21">
        <v>838</v>
      </c>
      <c r="AB1402" s="21">
        <v>9</v>
      </c>
      <c r="AC1402" s="21">
        <v>0</v>
      </c>
      <c r="AD1402" s="153">
        <f>VLOOKUP(D1402,'Dados Base'!$B:$K,9,FALSE)*31536000/VLOOKUP($F1402,F:H,MATCH(H1401,F1401:AF1401,0),FALSE)</f>
        <v>6043.6973692266874</v>
      </c>
      <c r="AE1402" s="153">
        <f>VLOOKUP(D1402,'Dados Base'!$B:$K,10,FALSE)*31536000/VLOOKUP($F1402,F:H,MATCH(H1401,F1401:AF1401,0),FALSE)</f>
        <v>823.84799069330757</v>
      </c>
      <c r="AF1402" s="14">
        <v>63.36</v>
      </c>
      <c r="AG1402" s="15" t="s">
        <v>692</v>
      </c>
      <c r="AH1402" s="14">
        <v>48.48</v>
      </c>
      <c r="AI1402" s="14">
        <v>32.14</v>
      </c>
      <c r="AJ1402" s="16">
        <v>63.75</v>
      </c>
      <c r="AK1402" s="72">
        <f>(SUMIFS('Banco de Indicadores Mun. (2)'!I:I,'Banco de Indicadores Mun. (2)'!B:B,'Banco de Indicadores - Mun. (1)'!B1402,'Banco de Indicadores Mun. (2)'!A:A,'Banco de Indicadores - Mun. (1)'!A1402) / VLOOKUP(D1402,'Dados Base'!$B:$K,8,FALSE)) * 100</f>
        <v>20.758096244131458</v>
      </c>
      <c r="AL1402" s="72">
        <f>(SUMIFS('Banco de Indicadores Mun. (2)'!I:I,'Banco de Indicadores Mun. (2)'!B:B,'Banco de Indicadores - Mun. (1)'!B1402,'Banco de Indicadores Mun. (2)'!A:A,'Banco de Indicadores - Mun. (1)'!A1402) / VLOOKUP(D1402,'Dados Base'!$B:$K,9,FALSE)) * 100</f>
        <v>9.417411075612355</v>
      </c>
      <c r="AM1402" s="72">
        <f>(SUMIFS('Banco de Indicadores Mun. (2)'!J:J,'Banco de Indicadores Mun. (2)'!B:B,'Banco de Indicadores - Mun. (1)'!B1402,'Banco de Indicadores Mun. (2)'!A:A,'Banco de Indicadores - Mun. (1)'!A1402) / VLOOKUP(D1402,'Dados Base'!$B:$K,7,FALSE)) * 100</f>
        <v>29.566664429530203</v>
      </c>
      <c r="AN1402" s="72">
        <f>(SUMIFS('Banco de Indicadores Mun. (2)'!K:K,'Banco de Indicadores Mun. (2)'!B:B,'Banco de Indicadores - Mun. (1)'!B1402,'Banco de Indicadores Mun. (2)'!A:A,'Banco de Indicadores - Mun. (1)'!A1402) / VLOOKUP(D1402,'Dados Base'!$B:$K,10,FALSE)) * 100</f>
        <v>0.25064843749999993</v>
      </c>
      <c r="AO1402" s="21">
        <v>0</v>
      </c>
      <c r="AP1402" s="125">
        <v>0</v>
      </c>
      <c r="AQ1402" s="5">
        <v>28</v>
      </c>
      <c r="AR1402" s="21">
        <v>9.6</v>
      </c>
      <c r="AS1402" s="20">
        <v>70</v>
      </c>
      <c r="AT1402" s="20">
        <v>70</v>
      </c>
      <c r="AU1402" s="20">
        <v>69.292781238548912</v>
      </c>
      <c r="AV1402" s="20">
        <v>7.05</v>
      </c>
      <c r="AW1402" s="21">
        <v>0</v>
      </c>
      <c r="AX1402" s="21">
        <v>0</v>
      </c>
      <c r="AY1402" s="116">
        <v>291.04497813751135</v>
      </c>
    </row>
    <row r="1403" spans="1:51" ht="15" x14ac:dyDescent="0.25">
      <c r="A1403" s="144">
        <v>2015</v>
      </c>
      <c r="B1403" s="77" t="s">
        <v>113</v>
      </c>
      <c r="C1403" s="78">
        <v>17</v>
      </c>
      <c r="D1403" s="77">
        <v>3509809</v>
      </c>
      <c r="E1403" s="78">
        <v>350980917</v>
      </c>
      <c r="F1403" s="78" t="str">
        <f t="shared" si="54"/>
        <v>3509809172015</v>
      </c>
      <c r="G1403" s="89">
        <v>0.73207576268239372</v>
      </c>
      <c r="H1403" s="80">
        <f t="shared" si="53"/>
        <v>4677</v>
      </c>
      <c r="I1403" s="90">
        <v>3758</v>
      </c>
      <c r="J1403" s="91">
        <v>919</v>
      </c>
      <c r="K1403" s="83">
        <f>(H1403)/VLOOKUP(D1403,'Dados Base'!$B:$K,6,FALSE)</f>
        <v>9.6516571051219611</v>
      </c>
      <c r="L1403" s="88">
        <f t="shared" si="55"/>
        <v>80.350652127432113</v>
      </c>
      <c r="M1403" s="85" t="s">
        <v>702</v>
      </c>
      <c r="N1403" s="92">
        <v>0.70599999999999996</v>
      </c>
      <c r="O1403" s="91">
        <v>64</v>
      </c>
      <c r="P1403" s="91">
        <v>18481</v>
      </c>
      <c r="Q1403" s="91">
        <v>0</v>
      </c>
      <c r="R1403" s="91">
        <v>587</v>
      </c>
      <c r="S1403" s="91">
        <v>6</v>
      </c>
      <c r="T1403" s="87" t="s">
        <v>691</v>
      </c>
      <c r="U1403" s="91">
        <v>26</v>
      </c>
      <c r="V1403" s="91">
        <v>17</v>
      </c>
      <c r="W1403" s="93">
        <v>0</v>
      </c>
      <c r="X1403" s="47">
        <v>1.2101737499999999E-2</v>
      </c>
      <c r="Y1403" s="21">
        <v>2.63</v>
      </c>
      <c r="Z1403" s="21">
        <v>162</v>
      </c>
      <c r="AA1403" s="21">
        <v>41</v>
      </c>
      <c r="AB1403" s="21">
        <v>0</v>
      </c>
      <c r="AC1403" s="21">
        <v>0</v>
      </c>
      <c r="AD1403" s="153">
        <f>VLOOKUP(D1403,'Dados Base'!$B:$K,9,FALSE)*31536000/VLOOKUP($F1403,F:H,MATCH(H1402,F1402:AF1402,0),FALSE)</f>
        <v>29937.960230917255</v>
      </c>
      <c r="AE1403" s="153">
        <f>VLOOKUP(D1403,'Dados Base'!$B:$K,10,FALSE)*31536000/VLOOKUP($F1403,F:H,MATCH(H1402,F1402:AF1402,0),FALSE)</f>
        <v>3303.9640795381656</v>
      </c>
      <c r="AF1403" s="14">
        <v>99.36</v>
      </c>
      <c r="AG1403" s="15">
        <v>100</v>
      </c>
      <c r="AH1403" s="14">
        <v>99.36</v>
      </c>
      <c r="AI1403" s="14">
        <v>0</v>
      </c>
      <c r="AJ1403" s="16">
        <v>98.56</v>
      </c>
      <c r="AK1403" s="72">
        <f>(SUMIFS('Banco de Indicadores Mun. (2)'!I:I,'Banco de Indicadores Mun. (2)'!B:B,'Banco de Indicadores - Mun. (1)'!B1403,'Banco de Indicadores Mun. (2)'!A:A,'Banco de Indicadores - Mun. (1)'!A1403) / VLOOKUP(D1403,'Dados Base'!$B:$K,8,FALSE)) * 100</f>
        <v>8.0616638297872356</v>
      </c>
      <c r="AL1403" s="72">
        <f>(SUMIFS('Banco de Indicadores Mun. (2)'!I:I,'Banco de Indicadores Mun. (2)'!B:B,'Banco de Indicadores - Mun. (1)'!B1403,'Banco de Indicadores Mun. (2)'!A:A,'Banco de Indicadores - Mun. (1)'!A1403) / VLOOKUP(D1403,'Dados Base'!$B:$K,9,FALSE)) * 100</f>
        <v>4.2668716216216218</v>
      </c>
      <c r="AM1403" s="72">
        <f>(SUMIFS('Banco de Indicadores Mun. (2)'!J:J,'Banco de Indicadores Mun. (2)'!B:B,'Banco de Indicadores - Mun. (1)'!B1403,'Banco de Indicadores Mun. (2)'!A:A,'Banco de Indicadores - Mun. (1)'!A1403) / VLOOKUP(D1403,'Dados Base'!$B:$K,7,FALSE)) * 100</f>
        <v>10.167887096774194</v>
      </c>
      <c r="AN1403" s="72">
        <f>(SUMIFS('Banco de Indicadores Mun. (2)'!K:K,'Banco de Indicadores Mun. (2)'!B:B,'Banco de Indicadores - Mun. (1)'!B1403,'Banco de Indicadores Mun. (2)'!A:A,'Banco de Indicadores - Mun. (1)'!A1403) / VLOOKUP(D1403,'Dados Base'!$B:$K,10,FALSE)) * 100</f>
        <v>6.6612244897959194E-2</v>
      </c>
      <c r="AO1403" s="21">
        <v>0</v>
      </c>
      <c r="AP1403" s="125">
        <v>0</v>
      </c>
      <c r="AQ1403" s="5">
        <v>0</v>
      </c>
      <c r="AR1403" s="21">
        <v>8.8000000000000007</v>
      </c>
      <c r="AS1403" s="20">
        <v>100</v>
      </c>
      <c r="AT1403" s="20">
        <v>100</v>
      </c>
      <c r="AU1403" s="20">
        <v>79.802955665024626</v>
      </c>
      <c r="AV1403" s="20">
        <v>10</v>
      </c>
      <c r="AW1403" s="21">
        <v>0</v>
      </c>
      <c r="AX1403" s="21">
        <v>0</v>
      </c>
      <c r="AY1403" s="116">
        <v>0</v>
      </c>
    </row>
    <row r="1404" spans="1:51" ht="15" x14ac:dyDescent="0.25">
      <c r="A1404" s="144">
        <v>2015</v>
      </c>
      <c r="B1404" s="77" t="s">
        <v>114</v>
      </c>
      <c r="C1404" s="78">
        <v>11</v>
      </c>
      <c r="D1404" s="77">
        <v>3509908</v>
      </c>
      <c r="E1404" s="78">
        <v>350990811</v>
      </c>
      <c r="F1404" s="78" t="str">
        <f t="shared" si="54"/>
        <v>3509908112015</v>
      </c>
      <c r="G1404" s="89">
        <v>-4.8189124029485164E-2</v>
      </c>
      <c r="H1404" s="80">
        <f t="shared" si="53"/>
        <v>12211</v>
      </c>
      <c r="I1404" s="90">
        <v>10522</v>
      </c>
      <c r="J1404" s="91">
        <v>1689</v>
      </c>
      <c r="K1404" s="83">
        <f>(H1404)/VLOOKUP(D1404,'Dados Base'!$B:$K,6,FALSE)</f>
        <v>9.8316438676017111</v>
      </c>
      <c r="L1404" s="88">
        <f t="shared" si="55"/>
        <v>86.168208991892556</v>
      </c>
      <c r="M1404" s="85" t="s">
        <v>702</v>
      </c>
      <c r="N1404" s="92">
        <v>0.72</v>
      </c>
      <c r="O1404" s="91">
        <v>32</v>
      </c>
      <c r="P1404" s="91">
        <v>853</v>
      </c>
      <c r="Q1404" s="91">
        <v>0</v>
      </c>
      <c r="R1404" s="91">
        <v>0</v>
      </c>
      <c r="S1404" s="91">
        <v>6</v>
      </c>
      <c r="T1404" s="87" t="s">
        <v>691</v>
      </c>
      <c r="U1404" s="91">
        <v>69</v>
      </c>
      <c r="V1404" s="91">
        <v>71</v>
      </c>
      <c r="W1404" s="93">
        <v>0</v>
      </c>
      <c r="X1404" s="47">
        <v>2.5544521614583333E-2</v>
      </c>
      <c r="Y1404" s="21">
        <v>7.53</v>
      </c>
      <c r="Z1404" s="21">
        <v>275</v>
      </c>
      <c r="AA1404" s="21">
        <v>306</v>
      </c>
      <c r="AB1404" s="21">
        <v>3</v>
      </c>
      <c r="AC1404" s="21">
        <v>0</v>
      </c>
      <c r="AD1404" s="153">
        <f>VLOOKUP(D1404,'Dados Base'!$B:$K,9,FALSE)*31536000/VLOOKUP($F1404,F:H,MATCH(H1403,F1403:AF1403,0),FALSE)</f>
        <v>86361.791827041176</v>
      </c>
      <c r="AE1404" s="153">
        <f>VLOOKUP(D1404,'Dados Base'!$B:$K,10,FALSE)*31536000/VLOOKUP($F1404,F:H,MATCH(H1403,F1403:AF1403,0),FALSE)</f>
        <v>11156.786503971829</v>
      </c>
      <c r="AF1404" s="14">
        <v>80.33</v>
      </c>
      <c r="AG1404" s="15">
        <v>95.21</v>
      </c>
      <c r="AH1404" s="14">
        <v>58.98</v>
      </c>
      <c r="AI1404" s="14">
        <v>14.27</v>
      </c>
      <c r="AJ1404" s="16">
        <v>94.11</v>
      </c>
      <c r="AK1404" s="72">
        <f>(SUMIFS('Banco de Indicadores Mun. (2)'!I:I,'Banco de Indicadores Mun. (2)'!B:B,'Banco de Indicadores - Mun. (1)'!B1404,'Banco de Indicadores Mun. (2)'!A:A,'Banco de Indicadores - Mun. (1)'!A1404) / VLOOKUP(D1404,'Dados Base'!$B:$K,8,FALSE)) * 100</f>
        <v>1.918870459218643</v>
      </c>
      <c r="AL1404" s="72">
        <f>(SUMIFS('Banco de Indicadores Mun. (2)'!I:I,'Banco de Indicadores Mun. (2)'!B:B,'Banco de Indicadores - Mun. (1)'!B1404,'Banco de Indicadores Mun. (2)'!A:A,'Banco de Indicadores - Mun. (1)'!A1404) / VLOOKUP(D1404,'Dados Base'!$B:$K,9,FALSE)) * 100</f>
        <v>0.83721052631578963</v>
      </c>
      <c r="AM1404" s="72">
        <f>(SUMIFS('Banco de Indicadores Mun. (2)'!J:J,'Banco de Indicadores Mun. (2)'!B:B,'Banco de Indicadores - Mun. (1)'!B1404,'Banco de Indicadores Mun. (2)'!A:A,'Banco de Indicadores - Mun. (1)'!A1404) / VLOOKUP(D1404,'Dados Base'!$B:$K,7,FALSE)) * 100</f>
        <v>2.7189853943524835</v>
      </c>
      <c r="AN1404" s="72">
        <f>(SUMIFS('Banco de Indicadores Mun. (2)'!K:K,'Banco de Indicadores Mun. (2)'!B:B,'Banco de Indicadores - Mun. (1)'!B1404,'Banco de Indicadores Mun. (2)'!A:A,'Banco de Indicadores - Mun. (1)'!A1404) / VLOOKUP(D1404,'Dados Base'!$B:$K,10,FALSE)) * 100</f>
        <v>1.6745370370370369E-2</v>
      </c>
      <c r="AO1404" s="21">
        <v>0</v>
      </c>
      <c r="AP1404" s="125">
        <v>0</v>
      </c>
      <c r="AQ1404" s="5">
        <v>0</v>
      </c>
      <c r="AR1404" s="21">
        <v>8.6</v>
      </c>
      <c r="AS1404" s="20">
        <v>67</v>
      </c>
      <c r="AT1404" s="20">
        <v>67</v>
      </c>
      <c r="AU1404" s="20">
        <v>47.332185886402755</v>
      </c>
      <c r="AV1404" s="20">
        <v>6.08</v>
      </c>
      <c r="AW1404" s="21">
        <v>0</v>
      </c>
      <c r="AX1404" s="21">
        <v>0</v>
      </c>
      <c r="AY1404" s="116">
        <v>548.88856620166587</v>
      </c>
    </row>
    <row r="1405" spans="1:51" ht="15" x14ac:dyDescent="0.25">
      <c r="A1405" s="144">
        <v>2015</v>
      </c>
      <c r="B1405" s="77" t="s">
        <v>115</v>
      </c>
      <c r="C1405" s="78">
        <v>2</v>
      </c>
      <c r="D1405" s="77">
        <v>3509957</v>
      </c>
      <c r="E1405" s="78">
        <v>35099572</v>
      </c>
      <c r="F1405" s="78" t="str">
        <f t="shared" si="54"/>
        <v>350995722015</v>
      </c>
      <c r="G1405" s="89">
        <v>1.7657866253652177</v>
      </c>
      <c r="H1405" s="80">
        <f t="shared" si="53"/>
        <v>4733</v>
      </c>
      <c r="I1405" s="90">
        <v>4492</v>
      </c>
      <c r="J1405" s="91">
        <v>241</v>
      </c>
      <c r="K1405" s="83">
        <f>(H1405)/VLOOKUP(D1405,'Dados Base'!$B:$K,6,FALSE)</f>
        <v>88.483828753037955</v>
      </c>
      <c r="L1405" s="88">
        <f t="shared" si="55"/>
        <v>94.908092119163328</v>
      </c>
      <c r="M1405" s="85" t="s">
        <v>702</v>
      </c>
      <c r="N1405" s="92">
        <v>0.70399999999999996</v>
      </c>
      <c r="O1405" s="91">
        <v>19</v>
      </c>
      <c r="P1405" s="91">
        <v>4280</v>
      </c>
      <c r="Q1405" s="91">
        <v>0</v>
      </c>
      <c r="R1405" s="91">
        <v>0</v>
      </c>
      <c r="S1405" s="91">
        <v>24</v>
      </c>
      <c r="T1405" s="87" t="s">
        <v>691</v>
      </c>
      <c r="U1405" s="91">
        <v>29</v>
      </c>
      <c r="V1405" s="91">
        <v>25</v>
      </c>
      <c r="W1405" s="93">
        <v>0</v>
      </c>
      <c r="X1405" s="47">
        <v>1.1169386979166668E-2</v>
      </c>
      <c r="Y1405" s="21">
        <v>3.15</v>
      </c>
      <c r="Z1405" s="21">
        <v>157</v>
      </c>
      <c r="AA1405" s="21">
        <v>86</v>
      </c>
      <c r="AB1405" s="21">
        <v>1</v>
      </c>
      <c r="AC1405" s="21">
        <v>0</v>
      </c>
      <c r="AD1405" s="153">
        <f>VLOOKUP(D1405,'Dados Base'!$B:$K,9,FALSE)*31536000/VLOOKUP($F1405,F:H,MATCH(H1404,F1404:AF1404,0),FALSE)</f>
        <v>5463.6636382843863</v>
      </c>
      <c r="AE1405" s="153">
        <f>VLOOKUP(D1405,'Dados Base'!$B:$K,10,FALSE)*31536000/VLOOKUP($F1405,F:H,MATCH(H1404,F1404:AF1404,0),FALSE)</f>
        <v>533.04035495457401</v>
      </c>
      <c r="AF1405" s="14">
        <v>90.62</v>
      </c>
      <c r="AG1405" s="15">
        <v>92.81</v>
      </c>
      <c r="AH1405" s="14">
        <v>75.7</v>
      </c>
      <c r="AI1405" s="14">
        <v>24.54</v>
      </c>
      <c r="AJ1405" s="16">
        <v>97.65</v>
      </c>
      <c r="AK1405" s="72">
        <f>(SUMIFS('Banco de Indicadores Mun. (2)'!I:I,'Banco de Indicadores Mun. (2)'!B:B,'Banco de Indicadores - Mun. (1)'!B1405,'Banco de Indicadores Mun. (2)'!A:A,'Banco de Indicadores - Mun. (1)'!A1405) / VLOOKUP(D1405,'Dados Base'!$B:$K,8,FALSE)) * 100</f>
        <v>10.822657142857141</v>
      </c>
      <c r="AL1405" s="72">
        <f>(SUMIFS('Banco de Indicadores Mun. (2)'!I:I,'Banco de Indicadores Mun. (2)'!B:B,'Banco de Indicadores - Mun. (1)'!B1405,'Banco de Indicadores Mun. (2)'!A:A,'Banco de Indicadores - Mun. (1)'!A1405) / VLOOKUP(D1405,'Dados Base'!$B:$K,9,FALSE)) * 100</f>
        <v>4.6194268292682921</v>
      </c>
      <c r="AM1405" s="72">
        <f>(SUMIFS('Banco de Indicadores Mun. (2)'!J:J,'Banco de Indicadores Mun. (2)'!B:B,'Banco de Indicadores - Mun. (1)'!B1405,'Banco de Indicadores Mun. (2)'!A:A,'Banco de Indicadores - Mun. (1)'!A1405) / VLOOKUP(D1405,'Dados Base'!$B:$K,7,FALSE)) * 100</f>
        <v>6.709370370370368</v>
      </c>
      <c r="AN1405" s="72">
        <f>(SUMIFS('Banco de Indicadores Mun. (2)'!K:K,'Banco de Indicadores Mun. (2)'!B:B,'Banco de Indicadores - Mun. (1)'!B1405,'Banco de Indicadores Mun. (2)'!A:A,'Banco de Indicadores - Mun. (1)'!A1405) / VLOOKUP(D1405,'Dados Base'!$B:$K,10,FALSE)) * 100</f>
        <v>24.705000000000013</v>
      </c>
      <c r="AO1405" s="21">
        <v>0</v>
      </c>
      <c r="AP1405" s="125">
        <v>0</v>
      </c>
      <c r="AQ1405" s="5">
        <v>93</v>
      </c>
      <c r="AR1405" s="21">
        <v>9.5</v>
      </c>
      <c r="AS1405" s="20">
        <v>90</v>
      </c>
      <c r="AT1405" s="20">
        <v>89.999999999999986</v>
      </c>
      <c r="AU1405" s="20">
        <v>64.609053497942384</v>
      </c>
      <c r="AV1405" s="20">
        <v>7.26</v>
      </c>
      <c r="AW1405" s="21">
        <v>0</v>
      </c>
      <c r="AX1405" s="21">
        <v>0</v>
      </c>
      <c r="AY1405" s="116">
        <v>172.92863234810289</v>
      </c>
    </row>
    <row r="1406" spans="1:51" ht="15" x14ac:dyDescent="0.25">
      <c r="A1406" s="144">
        <v>2015</v>
      </c>
      <c r="B1406" s="77" t="s">
        <v>116</v>
      </c>
      <c r="C1406" s="78">
        <v>17</v>
      </c>
      <c r="D1406" s="77">
        <v>3510005</v>
      </c>
      <c r="E1406" s="78">
        <v>351000517</v>
      </c>
      <c r="F1406" s="78" t="str">
        <f t="shared" si="54"/>
        <v>3510005172015</v>
      </c>
      <c r="G1406" s="89">
        <v>0.1070855438533691</v>
      </c>
      <c r="H1406" s="80">
        <f t="shared" si="53"/>
        <v>29965</v>
      </c>
      <c r="I1406" s="90">
        <v>28374</v>
      </c>
      <c r="J1406" s="91">
        <v>1591</v>
      </c>
      <c r="K1406" s="83">
        <f>(H1406)/VLOOKUP(D1406,'Dados Base'!$B:$K,6,FALSE)</f>
        <v>50.252393969377323</v>
      </c>
      <c r="L1406" s="88">
        <f t="shared" si="55"/>
        <v>94.690472217587185</v>
      </c>
      <c r="M1406" s="85" t="s">
        <v>702</v>
      </c>
      <c r="N1406" s="92">
        <v>0.747</v>
      </c>
      <c r="O1406" s="91">
        <v>168</v>
      </c>
      <c r="P1406" s="91">
        <v>5250</v>
      </c>
      <c r="Q1406" s="91">
        <v>451000</v>
      </c>
      <c r="R1406" s="91">
        <v>3000</v>
      </c>
      <c r="S1406" s="91">
        <v>49</v>
      </c>
      <c r="T1406" s="87" t="s">
        <v>691</v>
      </c>
      <c r="U1406" s="91">
        <v>320</v>
      </c>
      <c r="V1406" s="91">
        <v>227</v>
      </c>
      <c r="W1406" s="93">
        <v>14.32</v>
      </c>
      <c r="X1406" s="47">
        <v>8.5758373368055543E-2</v>
      </c>
      <c r="Y1406" s="21">
        <v>23.41</v>
      </c>
      <c r="Z1406" s="21">
        <v>842</v>
      </c>
      <c r="AA1406" s="21">
        <v>739</v>
      </c>
      <c r="AB1406" s="21">
        <v>1</v>
      </c>
      <c r="AC1406" s="21">
        <v>0</v>
      </c>
      <c r="AD1406" s="153">
        <f>VLOOKUP(D1406,'Dados Base'!$B:$K,9,FALSE)*31536000/VLOOKUP($F1406,F:H,MATCH(H1405,F1405:AF1405,0),FALSE)</f>
        <v>5893.5958618388122</v>
      </c>
      <c r="AE1406" s="153">
        <f>VLOOKUP(D1406,'Dados Base'!$B:$K,10,FALSE)*31536000/VLOOKUP($F1406,F:H,MATCH(H1405,F1405:AF1405,0),FALSE)</f>
        <v>641.98097780744195</v>
      </c>
      <c r="AF1406" s="14">
        <v>94.02</v>
      </c>
      <c r="AG1406" s="15">
        <v>99.78</v>
      </c>
      <c r="AH1406" s="14">
        <v>93.8</v>
      </c>
      <c r="AI1406" s="14">
        <v>28.85</v>
      </c>
      <c r="AJ1406" s="16">
        <v>100</v>
      </c>
      <c r="AK1406" s="72">
        <f>(SUMIFS('Banco de Indicadores Mun. (2)'!I:I,'Banco de Indicadores Mun. (2)'!B:B,'Banco de Indicadores - Mun. (1)'!B1406,'Banco de Indicadores Mun. (2)'!A:A,'Banco de Indicadores - Mun. (1)'!A1406) / VLOOKUP(D1406,'Dados Base'!$B:$K,8,FALSE)) * 100</f>
        <v>7.6154662162162161</v>
      </c>
      <c r="AL1406" s="72">
        <f>(SUMIFS('Banco de Indicadores Mun. (2)'!I:I,'Banco de Indicadores Mun. (2)'!B:B,'Banco de Indicadores - Mun. (1)'!B1406,'Banco de Indicadores Mun. (2)'!A:A,'Banco de Indicadores - Mun. (1)'!A1406) / VLOOKUP(D1406,'Dados Base'!$B:$K,9,FALSE)) * 100</f>
        <v>4.0253178571428574</v>
      </c>
      <c r="AM1406" s="72">
        <f>(SUMIFS('Banco de Indicadores Mun. (2)'!J:J,'Banco de Indicadores Mun. (2)'!B:B,'Banco de Indicadores - Mun. (1)'!B1406,'Banco de Indicadores Mun. (2)'!A:A,'Banco de Indicadores - Mun. (1)'!A1406) / VLOOKUP(D1406,'Dados Base'!$B:$K,7,FALSE)) * 100</f>
        <v>6.9438255319148929</v>
      </c>
      <c r="AN1406" s="72">
        <f>(SUMIFS('Banco de Indicadores Mun. (2)'!K:K,'Banco de Indicadores Mun. (2)'!B:B,'Banco de Indicadores - Mun. (1)'!B1406,'Banco de Indicadores Mun. (2)'!A:A,'Banco de Indicadores - Mun. (1)'!A1406) / VLOOKUP(D1406,'Dados Base'!$B:$K,10,FALSE)) * 100</f>
        <v>10.202934426229508</v>
      </c>
      <c r="AO1406" s="21">
        <v>0</v>
      </c>
      <c r="AP1406" s="125">
        <v>0</v>
      </c>
      <c r="AQ1406" s="5">
        <v>0</v>
      </c>
      <c r="AR1406" s="21">
        <v>4.4000000000000004</v>
      </c>
      <c r="AS1406" s="20">
        <v>93.2</v>
      </c>
      <c r="AT1406" s="20">
        <v>93.200000000000017</v>
      </c>
      <c r="AU1406" s="20">
        <v>53.257432005060089</v>
      </c>
      <c r="AV1406" s="20">
        <v>6.36</v>
      </c>
      <c r="AW1406" s="21">
        <v>0</v>
      </c>
      <c r="AX1406" s="21">
        <v>0</v>
      </c>
      <c r="AY1406" s="116">
        <v>26.964631407872186</v>
      </c>
    </row>
    <row r="1407" spans="1:51" ht="15" x14ac:dyDescent="0.25">
      <c r="A1407" s="144">
        <v>2015</v>
      </c>
      <c r="B1407" s="77" t="s">
        <v>117</v>
      </c>
      <c r="C1407" s="78">
        <v>15</v>
      </c>
      <c r="D1407" s="77">
        <v>3510104</v>
      </c>
      <c r="E1407" s="78">
        <v>351010415</v>
      </c>
      <c r="F1407" s="78" t="str">
        <f t="shared" si="54"/>
        <v>3510104152015</v>
      </c>
      <c r="G1407" s="89">
        <v>8.639037525022264E-2</v>
      </c>
      <c r="H1407" s="80">
        <f t="shared" si="53"/>
        <v>2675</v>
      </c>
      <c r="I1407" s="90">
        <v>2227</v>
      </c>
      <c r="J1407" s="91">
        <v>448</v>
      </c>
      <c r="K1407" s="83">
        <f>(H1407)/VLOOKUP(D1407,'Dados Base'!$B:$K,6,FALSE)</f>
        <v>38.478135788262371</v>
      </c>
      <c r="L1407" s="88">
        <f t="shared" si="55"/>
        <v>83.252336448598129</v>
      </c>
      <c r="M1407" s="85" t="s">
        <v>702</v>
      </c>
      <c r="N1407" s="92">
        <v>0.78900000000000003</v>
      </c>
      <c r="O1407" s="91">
        <v>40</v>
      </c>
      <c r="P1407" s="91">
        <v>950</v>
      </c>
      <c r="Q1407" s="91">
        <v>462000</v>
      </c>
      <c r="R1407" s="91">
        <v>0</v>
      </c>
      <c r="S1407" s="91">
        <v>11</v>
      </c>
      <c r="T1407" s="87" t="s">
        <v>691</v>
      </c>
      <c r="U1407" s="91">
        <v>32</v>
      </c>
      <c r="V1407" s="91">
        <v>21</v>
      </c>
      <c r="W1407" s="93">
        <v>0</v>
      </c>
      <c r="X1407" s="47">
        <v>5.738014322916667E-3</v>
      </c>
      <c r="Y1407" s="21">
        <v>1.57</v>
      </c>
      <c r="Z1407" s="21">
        <v>99</v>
      </c>
      <c r="AA1407" s="21">
        <v>22</v>
      </c>
      <c r="AB1407" s="21">
        <v>0</v>
      </c>
      <c r="AC1407" s="21">
        <v>0</v>
      </c>
      <c r="AD1407" s="153">
        <f>VLOOKUP(D1407,'Dados Base'!$B:$K,9,FALSE)*31536000/VLOOKUP($F1407,F:H,MATCH(H1406,F1406:AF1406,0),FALSE)</f>
        <v>6248.2542056074763</v>
      </c>
      <c r="AE1407" s="153">
        <f>VLOOKUP(D1407,'Dados Base'!$B:$K,10,FALSE)*31536000/VLOOKUP($F1407,F:H,MATCH(H1406,F1406:AF1406,0),FALSE)</f>
        <v>589.45794392523385</v>
      </c>
      <c r="AF1407" s="14">
        <v>82.37</v>
      </c>
      <c r="AG1407" s="15" t="s">
        <v>692</v>
      </c>
      <c r="AH1407" s="14">
        <v>80.760000000000005</v>
      </c>
      <c r="AI1407" s="14">
        <v>12.55</v>
      </c>
      <c r="AJ1407" s="16">
        <v>100</v>
      </c>
      <c r="AK1407" s="72">
        <f>(SUMIFS('Banco de Indicadores Mun. (2)'!I:I,'Banco de Indicadores Mun. (2)'!B:B,'Banco de Indicadores - Mun. (1)'!B1407,'Banco de Indicadores Mun. (2)'!A:A,'Banco de Indicadores - Mun. (1)'!A1407) / VLOOKUP(D1407,'Dados Base'!$B:$K,8,FALSE)) * 100</f>
        <v>5.5820499999999997</v>
      </c>
      <c r="AL1407" s="72">
        <f>(SUMIFS('Banco de Indicadores Mun. (2)'!I:I,'Banco de Indicadores Mun. (2)'!B:B,'Banco de Indicadores - Mun. (1)'!B1407,'Banco de Indicadores Mun. (2)'!A:A,'Banco de Indicadores - Mun. (1)'!A1407) / VLOOKUP(D1407,'Dados Base'!$B:$K,9,FALSE)) * 100</f>
        <v>2.106433962264151</v>
      </c>
      <c r="AM1407" s="72">
        <f>(SUMIFS('Banco de Indicadores Mun. (2)'!J:J,'Banco de Indicadores Mun. (2)'!B:B,'Banco de Indicadores - Mun. (1)'!B1407,'Banco de Indicadores Mun. (2)'!A:A,'Banco de Indicadores - Mun. (1)'!A1407) / VLOOKUP(D1407,'Dados Base'!$B:$K,7,FALSE)) * 100</f>
        <v>2.3148</v>
      </c>
      <c r="AN1407" s="72">
        <f>(SUMIFS('Banco de Indicadores Mun. (2)'!K:K,'Banco de Indicadores Mun. (2)'!B:B,'Banco de Indicadores - Mun. (1)'!B1407,'Banco de Indicadores Mun. (2)'!A:A,'Banco de Indicadores - Mun. (1)'!A1407) / VLOOKUP(D1407,'Dados Base'!$B:$K,10,FALSE)) * 100</f>
        <v>15.383799999999997</v>
      </c>
      <c r="AO1407" s="21">
        <v>0</v>
      </c>
      <c r="AP1407" s="125">
        <v>0</v>
      </c>
      <c r="AQ1407" s="5">
        <v>0</v>
      </c>
      <c r="AR1407" s="21">
        <v>9</v>
      </c>
      <c r="AS1407" s="20">
        <v>98</v>
      </c>
      <c r="AT1407" s="20">
        <v>98</v>
      </c>
      <c r="AU1407" s="20">
        <v>81.818181818181813</v>
      </c>
      <c r="AV1407" s="20">
        <v>9.67</v>
      </c>
      <c r="AW1407" s="21">
        <v>0</v>
      </c>
      <c r="AX1407" s="21">
        <v>0</v>
      </c>
      <c r="AY1407" s="116">
        <v>158.10204279625935</v>
      </c>
    </row>
    <row r="1408" spans="1:51" ht="15" x14ac:dyDescent="0.25">
      <c r="A1408" s="144">
        <v>2015</v>
      </c>
      <c r="B1408" s="77" t="s">
        <v>118</v>
      </c>
      <c r="C1408" s="78">
        <v>17</v>
      </c>
      <c r="D1408" s="77">
        <v>3510153</v>
      </c>
      <c r="E1408" s="78">
        <v>351015317</v>
      </c>
      <c r="F1408" s="78" t="str">
        <f t="shared" si="54"/>
        <v>3510153172015</v>
      </c>
      <c r="G1408" s="89">
        <v>1.6228748999042919</v>
      </c>
      <c r="H1408" s="80">
        <f t="shared" si="53"/>
        <v>4674</v>
      </c>
      <c r="I1408" s="90">
        <v>4457</v>
      </c>
      <c r="J1408" s="91">
        <v>217</v>
      </c>
      <c r="K1408" s="83">
        <f>(H1408)/VLOOKUP(D1408,'Dados Base'!$B:$K,6,FALSE)</f>
        <v>81.456953642384107</v>
      </c>
      <c r="L1408" s="88">
        <f t="shared" si="55"/>
        <v>95.357295678219941</v>
      </c>
      <c r="M1408" s="85" t="s">
        <v>702</v>
      </c>
      <c r="N1408" s="92">
        <v>0.68</v>
      </c>
      <c r="O1408" s="91">
        <v>12</v>
      </c>
      <c r="P1408" s="91">
        <v>469</v>
      </c>
      <c r="Q1408" s="91">
        <v>0</v>
      </c>
      <c r="R1408" s="91">
        <v>2</v>
      </c>
      <c r="S1408" s="91">
        <v>4</v>
      </c>
      <c r="T1408" s="87" t="s">
        <v>691</v>
      </c>
      <c r="U1408" s="91">
        <v>17</v>
      </c>
      <c r="V1408" s="91">
        <v>18</v>
      </c>
      <c r="W1408" s="93">
        <v>0.57999999999999996</v>
      </c>
      <c r="X1408" s="47">
        <v>1.1360010937500001E-2</v>
      </c>
      <c r="Y1408" s="21">
        <v>3.24</v>
      </c>
      <c r="Z1408" s="21">
        <v>185</v>
      </c>
      <c r="AA1408" s="21">
        <v>65</v>
      </c>
      <c r="AB1408" s="21">
        <v>0</v>
      </c>
      <c r="AC1408" s="21">
        <v>0</v>
      </c>
      <c r="AD1408" s="153">
        <f>VLOOKUP(D1408,'Dados Base'!$B:$K,9,FALSE)*31536000/VLOOKUP($F1408,F:H,MATCH(H1407,F1407:AF1407,0),FALSE)</f>
        <v>3710.9114249037229</v>
      </c>
      <c r="AE1408" s="153">
        <f>VLOOKUP(D1408,'Dados Base'!$B:$K,10,FALSE)*31536000/VLOOKUP($F1408,F:H,MATCH(H1407,F1407:AF1407,0),FALSE)</f>
        <v>404.82670089858772</v>
      </c>
      <c r="AF1408" s="14">
        <v>93.33</v>
      </c>
      <c r="AG1408" s="15" t="s">
        <v>692</v>
      </c>
      <c r="AH1408" s="14">
        <v>93.33</v>
      </c>
      <c r="AI1408" s="14">
        <v>43.71</v>
      </c>
      <c r="AJ1408" s="16">
        <v>98.53</v>
      </c>
      <c r="AK1408" s="72">
        <f>(SUMIFS('Banco de Indicadores Mun. (2)'!I:I,'Banco de Indicadores Mun. (2)'!B:B,'Banco de Indicadores - Mun. (1)'!B1408,'Banco de Indicadores Mun. (2)'!A:A,'Banco de Indicadores - Mun. (1)'!A1408) / VLOOKUP(D1408,'Dados Base'!$B:$K,8,FALSE)) * 100</f>
        <v>6.1250344827586209</v>
      </c>
      <c r="AL1408" s="72">
        <f>(SUMIFS('Banco de Indicadores Mun. (2)'!I:I,'Banco de Indicadores Mun. (2)'!B:B,'Banco de Indicadores - Mun. (1)'!B1408,'Banco de Indicadores Mun. (2)'!A:A,'Banco de Indicadores - Mun. (1)'!A1408) / VLOOKUP(D1408,'Dados Base'!$B:$K,9,FALSE)) * 100</f>
        <v>3.2295636363636362</v>
      </c>
      <c r="AM1408" s="72">
        <f>(SUMIFS('Banco de Indicadores Mun. (2)'!J:J,'Banco de Indicadores Mun. (2)'!B:B,'Banco de Indicadores - Mun. (1)'!B1408,'Banco de Indicadores Mun. (2)'!A:A,'Banco de Indicadores - Mun. (1)'!A1408) / VLOOKUP(D1408,'Dados Base'!$B:$K,7,FALSE)) * 100</f>
        <v>7.4677826086956527</v>
      </c>
      <c r="AN1408" s="72">
        <f>(SUMIFS('Banco de Indicadores Mun. (2)'!K:K,'Banco de Indicadores Mun. (2)'!B:B,'Banco de Indicadores - Mun. (1)'!B1408,'Banco de Indicadores Mun. (2)'!A:A,'Banco de Indicadores - Mun. (1)'!A1408) / VLOOKUP(D1408,'Dados Base'!$B:$K,10,FALSE)) * 100</f>
        <v>0.97783333333333389</v>
      </c>
      <c r="AO1408" s="21">
        <v>0</v>
      </c>
      <c r="AP1408" s="125">
        <v>0</v>
      </c>
      <c r="AQ1408" s="5">
        <v>0</v>
      </c>
      <c r="AR1408" s="21">
        <v>8</v>
      </c>
      <c r="AS1408" s="20">
        <v>100</v>
      </c>
      <c r="AT1408" s="20">
        <v>100</v>
      </c>
      <c r="AU1408" s="20">
        <v>74</v>
      </c>
      <c r="AV1408" s="20">
        <v>8.11</v>
      </c>
      <c r="AW1408" s="21">
        <v>0</v>
      </c>
      <c r="AX1408" s="21">
        <v>0</v>
      </c>
      <c r="AY1408" s="116">
        <v>4.1890381885206693</v>
      </c>
    </row>
    <row r="1409" spans="1:51" ht="15" x14ac:dyDescent="0.25">
      <c r="A1409" s="144">
        <v>2015</v>
      </c>
      <c r="B1409" s="77" t="s">
        <v>119</v>
      </c>
      <c r="C1409" s="78">
        <v>14</v>
      </c>
      <c r="D1409" s="77">
        <v>3510203</v>
      </c>
      <c r="E1409" s="78">
        <v>351020314</v>
      </c>
      <c r="F1409" s="78" t="str">
        <f t="shared" si="54"/>
        <v>3510203142015</v>
      </c>
      <c r="G1409" s="89">
        <v>-0.19726614306697643</v>
      </c>
      <c r="H1409" s="80">
        <f t="shared" si="53"/>
        <v>46133</v>
      </c>
      <c r="I1409" s="90">
        <v>38531</v>
      </c>
      <c r="J1409" s="91">
        <v>7602</v>
      </c>
      <c r="K1409" s="83">
        <f>(H1409)/VLOOKUP(D1409,'Dados Base'!$B:$K,6,FALSE)</f>
        <v>28.112050894554674</v>
      </c>
      <c r="L1409" s="88">
        <f t="shared" si="55"/>
        <v>83.52155723668524</v>
      </c>
      <c r="M1409" s="85" t="s">
        <v>702</v>
      </c>
      <c r="N1409" s="92">
        <v>0.72099999999999997</v>
      </c>
      <c r="O1409" s="91">
        <v>246</v>
      </c>
      <c r="P1409" s="91">
        <v>0</v>
      </c>
      <c r="Q1409" s="91">
        <v>0</v>
      </c>
      <c r="R1409" s="91">
        <v>0</v>
      </c>
      <c r="S1409" s="91">
        <v>60</v>
      </c>
      <c r="T1409" s="87" t="s">
        <v>691</v>
      </c>
      <c r="U1409" s="91">
        <v>465</v>
      </c>
      <c r="V1409" s="91">
        <v>297</v>
      </c>
      <c r="W1409" s="93">
        <v>0</v>
      </c>
      <c r="X1409" s="47">
        <v>0.11794547525578702</v>
      </c>
      <c r="Y1409" s="21">
        <v>31.12</v>
      </c>
      <c r="Z1409" s="21">
        <v>1586</v>
      </c>
      <c r="AA1409" s="21">
        <v>514</v>
      </c>
      <c r="AB1409" s="21">
        <v>14</v>
      </c>
      <c r="AC1409" s="21">
        <v>3</v>
      </c>
      <c r="AD1409" s="153">
        <f>VLOOKUP(D1409,'Dados Base'!$B:$K,9,FALSE)*31536000/VLOOKUP($F1409,F:H,MATCH(H1408,F1408:AF1408,0),FALSE)</f>
        <v>12660.063728784167</v>
      </c>
      <c r="AE1409" s="153">
        <f>VLOOKUP(D1409,'Dados Base'!$B:$K,10,FALSE)*31536000/VLOOKUP($F1409,F:H,MATCH(H1408,F1408:AF1408,0),FALSE)</f>
        <v>1483.3875967311903</v>
      </c>
      <c r="AF1409" s="14">
        <v>83.99</v>
      </c>
      <c r="AG1409" s="15">
        <v>100</v>
      </c>
      <c r="AH1409" s="14">
        <v>76.319999999999993</v>
      </c>
      <c r="AI1409" s="14">
        <v>29.65</v>
      </c>
      <c r="AJ1409" s="16">
        <v>100</v>
      </c>
      <c r="AK1409" s="72">
        <f>(SUMIFS('Banco de Indicadores Mun. (2)'!I:I,'Banco de Indicadores Mun. (2)'!B:B,'Banco de Indicadores - Mun. (1)'!B1409,'Banco de Indicadores Mun. (2)'!A:A,'Banco de Indicadores - Mun. (1)'!A1409) / VLOOKUP(D1409,'Dados Base'!$B:$K,8,FALSE)) * 100</f>
        <v>3.2937073760580415</v>
      </c>
      <c r="AL1409" s="72">
        <f>(SUMIFS('Banco de Indicadores Mun. (2)'!I:I,'Banco de Indicadores Mun. (2)'!B:B,'Banco de Indicadores - Mun. (1)'!B1409,'Banco de Indicadores Mun. (2)'!A:A,'Banco de Indicadores - Mun. (1)'!A1409) / VLOOKUP(D1409,'Dados Base'!$B:$K,9,FALSE)) * 100</f>
        <v>1.4707861771058317</v>
      </c>
      <c r="AM1409" s="72">
        <f>(SUMIFS('Banco de Indicadores Mun. (2)'!J:J,'Banco de Indicadores Mun. (2)'!B:B,'Banco de Indicadores - Mun. (1)'!B1409,'Banco de Indicadores Mun. (2)'!A:A,'Banco de Indicadores - Mun. (1)'!A1409) / VLOOKUP(D1409,'Dados Base'!$B:$K,7,FALSE)) * 100</f>
        <v>4.3970688524590162</v>
      </c>
      <c r="AN1409" s="72">
        <f>(SUMIFS('Banco de Indicadores Mun. (2)'!K:K,'Banco de Indicadores Mun. (2)'!B:B,'Banco de Indicadores - Mun. (1)'!B1409,'Banco de Indicadores Mun. (2)'!A:A,'Banco de Indicadores - Mun. (1)'!A1409) / VLOOKUP(D1409,'Dados Base'!$B:$K,10,FALSE)) * 100</f>
        <v>0.19209216589861752</v>
      </c>
      <c r="AO1409" s="21">
        <v>0</v>
      </c>
      <c r="AP1409" s="125">
        <v>0</v>
      </c>
      <c r="AQ1409" s="5">
        <v>0</v>
      </c>
      <c r="AR1409" s="21">
        <v>8.6</v>
      </c>
      <c r="AS1409" s="20">
        <v>97</v>
      </c>
      <c r="AT1409" s="20">
        <v>97</v>
      </c>
      <c r="AU1409" s="20">
        <v>75.523809523809518</v>
      </c>
      <c r="AV1409" s="20">
        <v>8.17</v>
      </c>
      <c r="AW1409" s="21">
        <v>0</v>
      </c>
      <c r="AX1409" s="21">
        <v>3</v>
      </c>
      <c r="AY1409" s="116">
        <v>75.856194741719179</v>
      </c>
    </row>
    <row r="1410" spans="1:51" ht="15" x14ac:dyDescent="0.25">
      <c r="A1410" s="144">
        <v>2015</v>
      </c>
      <c r="B1410" s="77" t="s">
        <v>120</v>
      </c>
      <c r="C1410" s="78">
        <v>10</v>
      </c>
      <c r="D1410" s="77">
        <v>3510302</v>
      </c>
      <c r="E1410" s="78">
        <v>351030210</v>
      </c>
      <c r="F1410" s="78" t="str">
        <f t="shared" si="54"/>
        <v>3510302102015</v>
      </c>
      <c r="G1410" s="89">
        <v>1.7869352664358296</v>
      </c>
      <c r="H1410" s="80">
        <f t="shared" ref="H1410:H1473" si="56">SUM(I1410:J1410)</f>
        <v>19006</v>
      </c>
      <c r="I1410" s="90">
        <v>16135</v>
      </c>
      <c r="J1410" s="91">
        <v>2871</v>
      </c>
      <c r="K1410" s="83">
        <f>(H1410)/VLOOKUP(D1410,'Dados Base'!$B:$K,6,FALSE)</f>
        <v>111.81315448876339</v>
      </c>
      <c r="L1410" s="88">
        <f t="shared" si="55"/>
        <v>84.894243922971697</v>
      </c>
      <c r="M1410" s="85" t="s">
        <v>702</v>
      </c>
      <c r="N1410" s="92">
        <v>0.69899999999999995</v>
      </c>
      <c r="O1410" s="91">
        <v>80</v>
      </c>
      <c r="P1410" s="91">
        <v>5490</v>
      </c>
      <c r="Q1410" s="91">
        <v>6700000</v>
      </c>
      <c r="R1410" s="91">
        <v>30500</v>
      </c>
      <c r="S1410" s="91">
        <v>26</v>
      </c>
      <c r="T1410" s="87" t="s">
        <v>691</v>
      </c>
      <c r="U1410" s="91">
        <v>138</v>
      </c>
      <c r="V1410" s="91">
        <v>58</v>
      </c>
      <c r="W1410" s="93">
        <v>0</v>
      </c>
      <c r="X1410" s="47">
        <v>4.9181610622685189E-2</v>
      </c>
      <c r="Y1410" s="21">
        <v>11.3</v>
      </c>
      <c r="Z1410" s="21">
        <v>614</v>
      </c>
      <c r="AA1410" s="21">
        <v>257</v>
      </c>
      <c r="AB1410" s="21">
        <v>1</v>
      </c>
      <c r="AC1410" s="21">
        <v>0</v>
      </c>
      <c r="AD1410" s="153">
        <f>VLOOKUP(D1410,'Dados Base'!$B:$K,9,FALSE)*31536000/VLOOKUP($F1410,F:H,MATCH(H1409,F1409:AF1409,0),FALSE)</f>
        <v>2505.4908976112806</v>
      </c>
      <c r="AE1410" s="153">
        <f>VLOOKUP(D1410,'Dados Base'!$B:$K,10,FALSE)*31536000/VLOOKUP($F1410,F:H,MATCH(H1409,F1409:AF1409,0),FALSE)</f>
        <v>381.631063874566</v>
      </c>
      <c r="AF1410" s="14">
        <v>85.01</v>
      </c>
      <c r="AG1410" s="15">
        <v>98.98</v>
      </c>
      <c r="AH1410" s="14">
        <v>59.14</v>
      </c>
      <c r="AI1410" s="14">
        <v>43.28</v>
      </c>
      <c r="AJ1410" s="16">
        <v>100</v>
      </c>
      <c r="AK1410" s="72">
        <f>(SUMIFS('Banco de Indicadores Mun. (2)'!I:I,'Banco de Indicadores Mun. (2)'!B:B,'Banco de Indicadores - Mun. (1)'!B1410,'Banco de Indicadores Mun. (2)'!A:A,'Banco de Indicadores - Mun. (1)'!A1410) / VLOOKUP(D1410,'Dados Base'!$B:$K,8,FALSE)) * 100</f>
        <v>77.232370370370361</v>
      </c>
      <c r="AL1410" s="72">
        <f>(SUMIFS('Banco de Indicadores Mun. (2)'!I:I,'Banco de Indicadores Mun. (2)'!B:B,'Banco de Indicadores - Mun. (1)'!B1410,'Banco de Indicadores Mun. (2)'!A:A,'Banco de Indicadores - Mun. (1)'!A1410) / VLOOKUP(D1410,'Dados Base'!$B:$K,9,FALSE)) * 100</f>
        <v>27.619523178807949</v>
      </c>
      <c r="AM1410" s="72">
        <f>(SUMIFS('Banco de Indicadores Mun. (2)'!J:J,'Banco de Indicadores Mun. (2)'!B:B,'Banco de Indicadores - Mun. (1)'!B1410,'Banco de Indicadores Mun. (2)'!A:A,'Banco de Indicadores - Mun. (1)'!A1410) / VLOOKUP(D1410,'Dados Base'!$B:$K,7,FALSE)) * 100</f>
        <v>129.06412903225808</v>
      </c>
      <c r="AN1410" s="72">
        <f>(SUMIFS('Banco de Indicadores Mun. (2)'!K:K,'Banco de Indicadores Mun. (2)'!B:B,'Banco de Indicadores - Mun. (1)'!B1410,'Banco de Indicadores Mun. (2)'!A:A,'Banco de Indicadores - Mun. (1)'!A1410) / VLOOKUP(D1410,'Dados Base'!$B:$K,10,FALSE)) * 100</f>
        <v>7.3721739130434756</v>
      </c>
      <c r="AO1410" s="21">
        <v>0</v>
      </c>
      <c r="AP1410" s="125">
        <v>0</v>
      </c>
      <c r="AQ1410" s="5">
        <v>0</v>
      </c>
      <c r="AR1410" s="21">
        <v>9.5</v>
      </c>
      <c r="AS1410" s="20">
        <v>75</v>
      </c>
      <c r="AT1410" s="20">
        <v>75</v>
      </c>
      <c r="AU1410" s="20">
        <v>70.493685419058551</v>
      </c>
      <c r="AV1410" s="20">
        <v>7.71</v>
      </c>
      <c r="AW1410" s="21">
        <v>0</v>
      </c>
      <c r="AX1410" s="21">
        <v>0</v>
      </c>
      <c r="AY1410" s="116">
        <v>24.185822746265046</v>
      </c>
    </row>
    <row r="1411" spans="1:51" ht="15" x14ac:dyDescent="0.25">
      <c r="A1411" s="144">
        <v>2015</v>
      </c>
      <c r="B1411" s="77" t="s">
        <v>121</v>
      </c>
      <c r="C1411" s="78">
        <v>5</v>
      </c>
      <c r="D1411" s="77">
        <v>3510401</v>
      </c>
      <c r="E1411" s="78">
        <v>35104015</v>
      </c>
      <c r="F1411" s="78" t="str">
        <f t="shared" ref="F1411:F1474" si="57">CONCATENATE(E1411,A1411)</f>
        <v>351040152015</v>
      </c>
      <c r="G1411" s="89">
        <v>1.3357462475145354</v>
      </c>
      <c r="H1411" s="80">
        <f t="shared" si="56"/>
        <v>51447</v>
      </c>
      <c r="I1411" s="90">
        <v>49709</v>
      </c>
      <c r="J1411" s="91">
        <v>1738</v>
      </c>
      <c r="K1411" s="83">
        <f>(H1411)/VLOOKUP(D1411,'Dados Base'!$B:$K,6,FALSE)</f>
        <v>159.18007425742576</v>
      </c>
      <c r="L1411" s="88">
        <f t="shared" si="55"/>
        <v>96.621766089373523</v>
      </c>
      <c r="M1411" s="85" t="s">
        <v>702</v>
      </c>
      <c r="N1411" s="92">
        <v>0.75</v>
      </c>
      <c r="O1411" s="91">
        <v>88</v>
      </c>
      <c r="P1411" s="91">
        <v>7170</v>
      </c>
      <c r="Q1411" s="91">
        <v>2330000</v>
      </c>
      <c r="R1411" s="91">
        <v>8965</v>
      </c>
      <c r="S1411" s="91">
        <v>241</v>
      </c>
      <c r="T1411" s="87" t="s">
        <v>691</v>
      </c>
      <c r="U1411" s="91">
        <v>521</v>
      </c>
      <c r="V1411" s="91">
        <v>436</v>
      </c>
      <c r="W1411" s="93">
        <v>0</v>
      </c>
      <c r="X1411" s="47">
        <v>0.14799051093749999</v>
      </c>
      <c r="Y1411" s="21">
        <v>40.18</v>
      </c>
      <c r="Z1411" s="21">
        <v>546</v>
      </c>
      <c r="AA1411" s="21">
        <v>2166</v>
      </c>
      <c r="AB1411" s="21">
        <v>10</v>
      </c>
      <c r="AC1411" s="21">
        <v>0</v>
      </c>
      <c r="AD1411" s="153">
        <f>VLOOKUP(D1411,'Dados Base'!$B:$K,9,FALSE)*31536000/VLOOKUP($F1411,F:H,MATCH(H1410,F1410:AF1410,0),FALSE)</f>
        <v>2500.9598227301885</v>
      </c>
      <c r="AE1411" s="153">
        <f>VLOOKUP(D1411,'Dados Base'!$B:$K,10,FALSE)*31536000/VLOOKUP($F1411,F:H,MATCH(H1410,F1410:AF1410,0),FALSE)</f>
        <v>331.00938830252494</v>
      </c>
      <c r="AF1411" s="14">
        <v>94.5</v>
      </c>
      <c r="AG1411" s="15">
        <v>94.5</v>
      </c>
      <c r="AH1411" s="14">
        <v>89.77</v>
      </c>
      <c r="AI1411" s="14">
        <v>29.39</v>
      </c>
      <c r="AJ1411" s="16">
        <v>100</v>
      </c>
      <c r="AK1411" s="72">
        <f>(SUMIFS('Banco de Indicadores Mun. (2)'!I:I,'Banco de Indicadores Mun. (2)'!B:B,'Banco de Indicadores - Mun. (1)'!B1411,'Banco de Indicadores Mun. (2)'!A:A,'Banco de Indicadores - Mun. (1)'!A1411) / VLOOKUP(D1411,'Dados Base'!$B:$K,8,FALSE)) * 100</f>
        <v>21.246993548387085</v>
      </c>
      <c r="AL1411" s="72">
        <f>(SUMIFS('Banco de Indicadores Mun. (2)'!I:I,'Banco de Indicadores Mun. (2)'!B:B,'Banco de Indicadores - Mun. (1)'!B1411,'Banco de Indicadores Mun. (2)'!A:A,'Banco de Indicadores - Mun. (1)'!A1411) / VLOOKUP(D1411,'Dados Base'!$B:$K,9,FALSE)) * 100</f>
        <v>8.0717745098039178</v>
      </c>
      <c r="AM1411" s="72">
        <f>(SUMIFS('Banco de Indicadores Mun. (2)'!J:J,'Banco de Indicadores Mun. (2)'!B:B,'Banco de Indicadores - Mun. (1)'!B1411,'Banco de Indicadores Mun. (2)'!A:A,'Banco de Indicadores - Mun. (1)'!A1411) / VLOOKUP(D1411,'Dados Base'!$B:$K,7,FALSE)) * 100</f>
        <v>13.516702970297031</v>
      </c>
      <c r="AN1411" s="72">
        <f>(SUMIFS('Banco de Indicadores Mun. (2)'!K:K,'Banco de Indicadores Mun. (2)'!B:B,'Banco de Indicadores - Mun. (1)'!B1411,'Banco de Indicadores Mun. (2)'!A:A,'Banco de Indicadores - Mun. (1)'!A1411) / VLOOKUP(D1411,'Dados Base'!$B:$K,10,FALSE)) * 100</f>
        <v>35.705499999999972</v>
      </c>
      <c r="AO1411" s="21">
        <v>0</v>
      </c>
      <c r="AP1411" s="125">
        <v>0</v>
      </c>
      <c r="AQ1411" s="5">
        <v>19</v>
      </c>
      <c r="AR1411" s="21">
        <v>9.8000000000000007</v>
      </c>
      <c r="AS1411" s="20">
        <v>95</v>
      </c>
      <c r="AT1411" s="20">
        <v>25.193999999999999</v>
      </c>
      <c r="AU1411" s="20">
        <v>20.13274336283186</v>
      </c>
      <c r="AV1411" s="20">
        <v>3.33</v>
      </c>
      <c r="AW1411" s="21">
        <v>0</v>
      </c>
      <c r="AX1411" s="21">
        <v>0</v>
      </c>
      <c r="AY1411" s="116">
        <v>153.97496642356438</v>
      </c>
    </row>
    <row r="1412" spans="1:51" ht="15" x14ac:dyDescent="0.25">
      <c r="A1412" s="144">
        <v>2015</v>
      </c>
      <c r="B1412" s="77" t="s">
        <v>122</v>
      </c>
      <c r="C1412" s="78">
        <v>3</v>
      </c>
      <c r="D1412" s="77">
        <v>3510500</v>
      </c>
      <c r="E1412" s="78">
        <v>35105003</v>
      </c>
      <c r="F1412" s="78" t="str">
        <f t="shared" si="57"/>
        <v>351050032015</v>
      </c>
      <c r="G1412" s="89">
        <v>1.9582661893129849</v>
      </c>
      <c r="H1412" s="80">
        <f t="shared" si="56"/>
        <v>108998</v>
      </c>
      <c r="I1412" s="90">
        <v>104734</v>
      </c>
      <c r="J1412" s="91">
        <v>4264</v>
      </c>
      <c r="K1412" s="83">
        <f>(H1412)/VLOOKUP(D1412,'Dados Base'!$B:$K,6,FALSE)</f>
        <v>225.22574646141132</v>
      </c>
      <c r="L1412" s="88">
        <f t="shared" si="55"/>
        <v>96.088001614708531</v>
      </c>
      <c r="M1412" s="85" t="s">
        <v>702</v>
      </c>
      <c r="N1412" s="92">
        <v>0.75900000000000001</v>
      </c>
      <c r="O1412" s="91">
        <v>3</v>
      </c>
      <c r="P1412" s="91">
        <v>10980</v>
      </c>
      <c r="Q1412" s="91">
        <v>0</v>
      </c>
      <c r="R1412" s="91">
        <v>0</v>
      </c>
      <c r="S1412" s="91">
        <v>79</v>
      </c>
      <c r="T1412" s="87" t="s">
        <v>691</v>
      </c>
      <c r="U1412" s="91">
        <v>1191</v>
      </c>
      <c r="V1412" s="91">
        <v>1321</v>
      </c>
      <c r="W1412" s="93">
        <v>0</v>
      </c>
      <c r="X1412" s="47">
        <v>0.26742104217592588</v>
      </c>
      <c r="Y1412" s="21">
        <v>97.77</v>
      </c>
      <c r="Z1412" s="21">
        <v>3986</v>
      </c>
      <c r="AA1412" s="21">
        <v>1924</v>
      </c>
      <c r="AB1412" s="21">
        <v>22</v>
      </c>
      <c r="AC1412" s="21">
        <v>2</v>
      </c>
      <c r="AD1412" s="153">
        <f>VLOOKUP(D1412,'Dados Base'!$B:$K,9,FALSE)*31536000/VLOOKUP($F1412,F:H,MATCH(H1411,F1411:AF1411,0),FALSE)</f>
        <v>7927.5436246536638</v>
      </c>
      <c r="AE1412" s="153">
        <f>VLOOKUP(D1412,'Dados Base'!$B:$K,10,FALSE)*31536000/VLOOKUP($F1412,F:H,MATCH(H1411,F1411:AF1411,0),FALSE)</f>
        <v>873.76575716985644</v>
      </c>
      <c r="AF1412" s="14">
        <v>80.599999999999994</v>
      </c>
      <c r="AG1412" s="15">
        <v>100</v>
      </c>
      <c r="AH1412" s="14">
        <v>64.62</v>
      </c>
      <c r="AI1412" s="14">
        <v>31.46</v>
      </c>
      <c r="AJ1412" s="16">
        <v>84.08</v>
      </c>
      <c r="AK1412" s="72">
        <f>(SUMIFS('Banco de Indicadores Mun. (2)'!I:I,'Banco de Indicadores Mun. (2)'!B:B,'Banco de Indicadores - Mun. (1)'!B1412,'Banco de Indicadores Mun. (2)'!A:A,'Banco de Indicadores - Mun. (1)'!A1412) / VLOOKUP(D1412,'Dados Base'!$B:$K,8,FALSE)) * 100</f>
        <v>8.4097276341948284</v>
      </c>
      <c r="AL1412" s="72">
        <f>(SUMIFS('Banco de Indicadores Mun. (2)'!I:I,'Banco de Indicadores Mun. (2)'!B:B,'Banco de Indicadores - Mun. (1)'!B1412,'Banco de Indicadores Mun. (2)'!A:A,'Banco de Indicadores - Mun. (1)'!A1412) / VLOOKUP(D1412,'Dados Base'!$B:$K,9,FALSE)) * 100</f>
        <v>3.0876591240875908</v>
      </c>
      <c r="AM1412" s="72">
        <f>(SUMIFS('Banco de Indicadores Mun. (2)'!J:J,'Banco de Indicadores Mun. (2)'!B:B,'Banco de Indicadores - Mun. (1)'!B1412,'Banco de Indicadores Mun. (2)'!A:A,'Banco de Indicadores - Mun. (1)'!A1412) / VLOOKUP(D1412,'Dados Base'!$B:$K,7,FALSE)) * 100</f>
        <v>11.86858948863636</v>
      </c>
      <c r="AN1412" s="72">
        <f>(SUMIFS('Banco de Indicadores Mun. (2)'!K:K,'Banco de Indicadores Mun. (2)'!B:B,'Banco de Indicadores - Mun. (1)'!B1412,'Banco de Indicadores Mun. (2)'!A:A,'Banco de Indicadores - Mun. (1)'!A1412) / VLOOKUP(D1412,'Dados Base'!$B:$K,10,FALSE)) * 100</f>
        <v>0.34668543046357625</v>
      </c>
      <c r="AO1412" s="21">
        <v>0</v>
      </c>
      <c r="AP1412" s="125">
        <v>0</v>
      </c>
      <c r="AQ1412" s="5">
        <v>17</v>
      </c>
      <c r="AR1412" s="21">
        <v>10</v>
      </c>
      <c r="AS1412" s="20">
        <v>71</v>
      </c>
      <c r="AT1412" s="20">
        <v>71.000000000000014</v>
      </c>
      <c r="AU1412" s="20">
        <v>67.445008460236892</v>
      </c>
      <c r="AV1412" s="20">
        <v>7.45</v>
      </c>
      <c r="AW1412" s="21">
        <v>0</v>
      </c>
      <c r="AX1412" s="21">
        <v>2</v>
      </c>
      <c r="AY1412" s="116">
        <v>540.39165471468971</v>
      </c>
    </row>
    <row r="1413" spans="1:51" ht="15" x14ac:dyDescent="0.25">
      <c r="A1413" s="144">
        <v>2015</v>
      </c>
      <c r="B1413" s="77" t="s">
        <v>123</v>
      </c>
      <c r="C1413" s="78">
        <v>6</v>
      </c>
      <c r="D1413" s="77">
        <v>3510609</v>
      </c>
      <c r="E1413" s="78">
        <v>35106096</v>
      </c>
      <c r="F1413" s="78" t="str">
        <f t="shared" si="57"/>
        <v>351060962015</v>
      </c>
      <c r="G1413" s="89">
        <v>0.70365510122292196</v>
      </c>
      <c r="H1413" s="80">
        <f t="shared" si="56"/>
        <v>383226</v>
      </c>
      <c r="I1413" s="90">
        <v>383226</v>
      </c>
      <c r="J1413" s="91">
        <v>0</v>
      </c>
      <c r="K1413" s="83">
        <f>(H1413)/VLOOKUP(D1413,'Dados Base'!$B:$K,6,FALSE)</f>
        <v>10958.707463540177</v>
      </c>
      <c r="L1413" s="88">
        <f t="shared" si="55"/>
        <v>100</v>
      </c>
      <c r="M1413" s="85" t="s">
        <v>702</v>
      </c>
      <c r="N1413" s="92">
        <v>0.749</v>
      </c>
      <c r="O1413" s="91">
        <v>1</v>
      </c>
      <c r="P1413" s="91">
        <v>0</v>
      </c>
      <c r="Q1413" s="91">
        <v>0</v>
      </c>
      <c r="R1413" s="91">
        <v>0</v>
      </c>
      <c r="S1413" s="91">
        <v>327</v>
      </c>
      <c r="T1413" s="87" t="s">
        <v>691</v>
      </c>
      <c r="U1413" s="91">
        <v>1630</v>
      </c>
      <c r="V1413" s="91">
        <v>1222</v>
      </c>
      <c r="W1413" s="93">
        <v>0</v>
      </c>
      <c r="X1413" s="47">
        <v>1.3350813194444444</v>
      </c>
      <c r="Y1413" s="21">
        <v>353.06</v>
      </c>
      <c r="Z1413" s="21">
        <v>5739</v>
      </c>
      <c r="AA1413" s="21">
        <v>15445</v>
      </c>
      <c r="AB1413" s="21">
        <v>9</v>
      </c>
      <c r="AC1413" s="21">
        <v>1</v>
      </c>
      <c r="AD1413" s="153">
        <f>VLOOKUP(D1413,'Dados Base'!$B:$K,9,FALSE)*31536000/VLOOKUP($F1413,F:H,MATCH(H1412,F1412:AF1412,0),FALSE)</f>
        <v>41.968342440231091</v>
      </c>
      <c r="AE1413" s="153">
        <f>VLOOKUP(D1413,'Dados Base'!$B:$K,10,FALSE)*31536000/VLOOKUP($F1413,F:H,MATCH(H1412,F1412:AF1412,0),FALSE)</f>
        <v>6.5832694023891909</v>
      </c>
      <c r="AF1413" s="14">
        <v>100</v>
      </c>
      <c r="AG1413" s="15" t="s">
        <v>692</v>
      </c>
      <c r="AH1413" s="14">
        <v>76.510000000000005</v>
      </c>
      <c r="AI1413" s="14">
        <v>19.96</v>
      </c>
      <c r="AJ1413" s="16">
        <v>100</v>
      </c>
      <c r="AK1413" s="72">
        <f>(SUMIFS('Banco de Indicadores Mun. (2)'!I:I,'Banco de Indicadores Mun. (2)'!B:B,'Banco de Indicadores - Mun. (1)'!B1413,'Banco de Indicadores Mun. (2)'!A:A,'Banco de Indicadores - Mun. (1)'!A1413) / VLOOKUP(D1413,'Dados Base'!$B:$K,8,FALSE)) * 100</f>
        <v>566.90415789473684</v>
      </c>
      <c r="AL1413" s="72">
        <f>(SUMIFS('Banco de Indicadores Mun. (2)'!I:I,'Banco de Indicadores Mun. (2)'!B:B,'Banco de Indicadores - Mun. (1)'!B1413,'Banco de Indicadores Mun. (2)'!A:A,'Banco de Indicadores - Mun. (1)'!A1413) / VLOOKUP(D1413,'Dados Base'!$B:$K,9,FALSE)) * 100</f>
        <v>211.19958823529413</v>
      </c>
      <c r="AM1413" s="72">
        <f>(SUMIFS('Banco de Indicadores Mun. (2)'!J:J,'Banco de Indicadores Mun. (2)'!B:B,'Banco de Indicadores - Mun. (1)'!B1413,'Banco de Indicadores Mun. (2)'!A:A,'Banco de Indicadores - Mun. (1)'!A1413) / VLOOKUP(D1413,'Dados Base'!$B:$K,7,FALSE)) * 100</f>
        <v>955.38763636363649</v>
      </c>
      <c r="AN1413" s="72">
        <f>(SUMIFS('Banco de Indicadores Mun. (2)'!K:K,'Banco de Indicadores Mun. (2)'!B:B,'Banco de Indicadores - Mun. (1)'!B1413,'Banco de Indicadores Mun. (2)'!A:A,'Banco de Indicadores - Mun. (1)'!A1413) / VLOOKUP(D1413,'Dados Base'!$B:$K,10,FALSE)) * 100</f>
        <v>32.739374999999995</v>
      </c>
      <c r="AO1413" s="21">
        <v>0</v>
      </c>
      <c r="AP1413" s="125">
        <v>0</v>
      </c>
      <c r="AQ1413" s="5">
        <v>120</v>
      </c>
      <c r="AR1413" s="21">
        <v>8.6</v>
      </c>
      <c r="AS1413" s="20">
        <v>70</v>
      </c>
      <c r="AT1413" s="20">
        <v>30.099999999999998</v>
      </c>
      <c r="AU1413" s="20">
        <v>27.091200906344412</v>
      </c>
      <c r="AV1413" s="20">
        <v>3.96</v>
      </c>
      <c r="AW1413" s="21">
        <v>4</v>
      </c>
      <c r="AX1413" s="21">
        <v>1</v>
      </c>
      <c r="AY1413" s="116">
        <v>77.913994266080522</v>
      </c>
    </row>
    <row r="1414" spans="1:51" ht="15" x14ac:dyDescent="0.25">
      <c r="A1414" s="144">
        <v>2015</v>
      </c>
      <c r="B1414" s="77" t="s">
        <v>124</v>
      </c>
      <c r="C1414" s="78">
        <v>15</v>
      </c>
      <c r="D1414" s="77">
        <v>3510708</v>
      </c>
      <c r="E1414" s="78">
        <v>351070815</v>
      </c>
      <c r="F1414" s="78" t="str">
        <f t="shared" si="57"/>
        <v>3510708152015</v>
      </c>
      <c r="G1414" s="89">
        <v>0</v>
      </c>
      <c r="H1414" s="80">
        <f t="shared" si="56"/>
        <v>11768</v>
      </c>
      <c r="I1414" s="90">
        <v>10767</v>
      </c>
      <c r="J1414" s="91">
        <v>1001</v>
      </c>
      <c r="K1414" s="83">
        <f>(H1414)/VLOOKUP(D1414,'Dados Base'!$B:$K,6,FALSE)</f>
        <v>18.457581128346689</v>
      </c>
      <c r="L1414" s="88">
        <f t="shared" si="55"/>
        <v>91.493881713120331</v>
      </c>
      <c r="M1414" s="85" t="s">
        <v>702</v>
      </c>
      <c r="N1414" s="92">
        <v>0.72199999999999998</v>
      </c>
      <c r="O1414" s="91">
        <v>109</v>
      </c>
      <c r="P1414" s="91">
        <v>34590</v>
      </c>
      <c r="Q1414" s="91">
        <v>1184000</v>
      </c>
      <c r="R1414" s="91">
        <v>0</v>
      </c>
      <c r="S1414" s="91">
        <v>20</v>
      </c>
      <c r="T1414" s="87" t="s">
        <v>691</v>
      </c>
      <c r="U1414" s="91">
        <v>105</v>
      </c>
      <c r="V1414" s="91">
        <v>74</v>
      </c>
      <c r="W1414" s="93">
        <v>92.47</v>
      </c>
      <c r="X1414" s="47">
        <v>3.4936781194444447E-2</v>
      </c>
      <c r="Y1414" s="21">
        <v>7.81</v>
      </c>
      <c r="Z1414" s="21">
        <v>496</v>
      </c>
      <c r="AA1414" s="21">
        <v>107</v>
      </c>
      <c r="AB1414" s="21">
        <v>0</v>
      </c>
      <c r="AC1414" s="21">
        <v>0</v>
      </c>
      <c r="AD1414" s="153">
        <f>VLOOKUP(D1414,'Dados Base'!$B:$K,9,FALSE)*31536000/VLOOKUP($F1414,F:H,MATCH(H1413,F1413:AF1413,0),FALSE)</f>
        <v>13131.067301155676</v>
      </c>
      <c r="AE1414" s="153">
        <f>VLOOKUP(D1414,'Dados Base'!$B:$K,10,FALSE)*31536000/VLOOKUP($F1414,F:H,MATCH(H1413,F1413:AF1413,0),FALSE)</f>
        <v>1366.7029231815093</v>
      </c>
      <c r="AF1414" s="14">
        <v>97.53</v>
      </c>
      <c r="AG1414" s="15">
        <v>83.46</v>
      </c>
      <c r="AH1414" s="14">
        <v>81.34</v>
      </c>
      <c r="AI1414" s="14">
        <v>7.96</v>
      </c>
      <c r="AJ1414" s="16">
        <v>100</v>
      </c>
      <c r="AK1414" s="72">
        <f>(SUMIFS('Banco de Indicadores Mun. (2)'!I:I,'Banco de Indicadores Mun. (2)'!B:B,'Banco de Indicadores - Mun. (1)'!B1414,'Banco de Indicadores Mun. (2)'!A:A,'Banco de Indicadores - Mun. (1)'!A1414) / VLOOKUP(D1414,'Dados Base'!$B:$K,8,FALSE)) * 100</f>
        <v>6.7462756410256413</v>
      </c>
      <c r="AL1414" s="72">
        <f>(SUMIFS('Banco de Indicadores Mun. (2)'!I:I,'Banco de Indicadores Mun. (2)'!B:B,'Banco de Indicadores - Mun. (1)'!B1414,'Banco de Indicadores Mun. (2)'!A:A,'Banco de Indicadores - Mun. (1)'!A1414) / VLOOKUP(D1414,'Dados Base'!$B:$K,9,FALSE)) * 100</f>
        <v>2.1477938775510208</v>
      </c>
      <c r="AM1414" s="72">
        <f>(SUMIFS('Banco de Indicadores Mun. (2)'!J:J,'Banco de Indicadores Mun. (2)'!B:B,'Banco de Indicadores - Mun. (1)'!B1414,'Banco de Indicadores Mun. (2)'!A:A,'Banco de Indicadores - Mun. (1)'!A1414) / VLOOKUP(D1414,'Dados Base'!$B:$K,7,FALSE)) * 100</f>
        <v>9.6261523809523819</v>
      </c>
      <c r="AN1414" s="72">
        <f>(SUMIFS('Banco de Indicadores Mun. (2)'!K:K,'Banco de Indicadores Mun. (2)'!B:B,'Banco de Indicadores - Mun. (1)'!B1414,'Banco de Indicadores Mun. (2)'!A:A,'Banco de Indicadores - Mun. (1)'!A1414) / VLOOKUP(D1414,'Dados Base'!$B:$K,10,FALSE)) * 100</f>
        <v>0.8171176470588235</v>
      </c>
      <c r="AO1414" s="21">
        <v>0</v>
      </c>
      <c r="AP1414" s="125">
        <v>0</v>
      </c>
      <c r="AQ1414" s="5">
        <v>0</v>
      </c>
      <c r="AR1414" s="21">
        <v>8.1999999999999993</v>
      </c>
      <c r="AS1414" s="20">
        <v>84</v>
      </c>
      <c r="AT1414" s="20">
        <v>84</v>
      </c>
      <c r="AU1414" s="20">
        <v>82.255389718076287</v>
      </c>
      <c r="AV1414" s="20">
        <v>9.76</v>
      </c>
      <c r="AW1414" s="21">
        <v>0</v>
      </c>
      <c r="AX1414" s="21">
        <v>0</v>
      </c>
      <c r="AY1414" s="116">
        <v>0.39209765950557346</v>
      </c>
    </row>
    <row r="1415" spans="1:51" ht="15" x14ac:dyDescent="0.25">
      <c r="A1415" s="144">
        <v>2015</v>
      </c>
      <c r="B1415" s="77" t="s">
        <v>125</v>
      </c>
      <c r="C1415" s="78">
        <v>4</v>
      </c>
      <c r="D1415" s="77">
        <v>3510807</v>
      </c>
      <c r="E1415" s="78">
        <v>35108074</v>
      </c>
      <c r="F1415" s="78" t="str">
        <f t="shared" si="57"/>
        <v>351080742015</v>
      </c>
      <c r="G1415" s="89">
        <v>0.47620409996238511</v>
      </c>
      <c r="H1415" s="80">
        <f t="shared" si="56"/>
        <v>28903</v>
      </c>
      <c r="I1415" s="90">
        <v>23793</v>
      </c>
      <c r="J1415" s="91">
        <v>5110</v>
      </c>
      <c r="K1415" s="83">
        <f>(H1415)/VLOOKUP(D1415,'Dados Base'!$B:$K,6,FALSE)</f>
        <v>33.393026318829868</v>
      </c>
      <c r="L1415" s="88">
        <f t="shared" ref="L1415:L1478" si="58">(I1415/H1415)*100</f>
        <v>82.320174376362317</v>
      </c>
      <c r="M1415" s="85" t="s">
        <v>702</v>
      </c>
      <c r="N1415" s="92">
        <v>0.73</v>
      </c>
      <c r="O1415" s="91">
        <v>268</v>
      </c>
      <c r="P1415" s="91">
        <v>10630</v>
      </c>
      <c r="Q1415" s="91">
        <v>5500000</v>
      </c>
      <c r="R1415" s="91">
        <v>3480</v>
      </c>
      <c r="S1415" s="91">
        <v>42</v>
      </c>
      <c r="T1415" s="87" t="s">
        <v>691</v>
      </c>
      <c r="U1415" s="91">
        <v>294</v>
      </c>
      <c r="V1415" s="91">
        <v>225</v>
      </c>
      <c r="W1415" s="93">
        <v>0</v>
      </c>
      <c r="X1415" s="47">
        <v>8.2701384953703702E-2</v>
      </c>
      <c r="Y1415" s="21">
        <v>17.11</v>
      </c>
      <c r="Z1415" s="21">
        <v>1079</v>
      </c>
      <c r="AA1415" s="21">
        <v>241</v>
      </c>
      <c r="AB1415" s="21">
        <v>0</v>
      </c>
      <c r="AC1415" s="21">
        <v>0</v>
      </c>
      <c r="AD1415" s="153">
        <f>VLOOKUP(D1415,'Dados Base'!$B:$K,9,FALSE)*31536000/VLOOKUP($F1415,F:H,MATCH(H1414,F1414:AF1414,0),FALSE)</f>
        <v>13813.29827353562</v>
      </c>
      <c r="AE1415" s="153">
        <f>VLOOKUP(D1415,'Dados Base'!$B:$K,10,FALSE)*31536000/VLOOKUP($F1415,F:H,MATCH(H1414,F1414:AF1414,0),FALSE)</f>
        <v>1494.8039995848183</v>
      </c>
      <c r="AF1415" s="14">
        <v>94</v>
      </c>
      <c r="AG1415" s="15">
        <v>100</v>
      </c>
      <c r="AH1415" s="14">
        <v>94</v>
      </c>
      <c r="AI1415" s="14">
        <v>17.23</v>
      </c>
      <c r="AJ1415" s="16">
        <v>99.03</v>
      </c>
      <c r="AK1415" s="72">
        <f>(SUMIFS('Banco de Indicadores Mun. (2)'!I:I,'Banco de Indicadores Mun. (2)'!B:B,'Banco de Indicadores - Mun. (1)'!B1415,'Banco de Indicadores Mun. (2)'!A:A,'Banco de Indicadores - Mun. (1)'!A1415) / VLOOKUP(D1415,'Dados Base'!$B:$K,8,FALSE)) * 100</f>
        <v>52.397481132075441</v>
      </c>
      <c r="AL1415" s="72">
        <f>(SUMIFS('Banco de Indicadores Mun. (2)'!I:I,'Banco de Indicadores Mun. (2)'!B:B,'Banco de Indicadores - Mun. (1)'!B1415,'Banco de Indicadores Mun. (2)'!A:A,'Banco de Indicadores - Mun. (1)'!A1415) / VLOOKUP(D1415,'Dados Base'!$B:$K,9,FALSE)) * 100</f>
        <v>17.548603475513417</v>
      </c>
      <c r="AM1415" s="72">
        <f>(SUMIFS('Banco de Indicadores Mun. (2)'!J:J,'Banco de Indicadores Mun. (2)'!B:B,'Banco de Indicadores - Mun. (1)'!B1415,'Banco de Indicadores Mun. (2)'!A:A,'Banco de Indicadores - Mun. (1)'!A1415) / VLOOKUP(D1415,'Dados Base'!$B:$K,7,FALSE)) * 100</f>
        <v>76.894045296167207</v>
      </c>
      <c r="AN1415" s="72">
        <f>(SUMIFS('Banco de Indicadores Mun. (2)'!K:K,'Banco de Indicadores Mun. (2)'!B:B,'Banco de Indicadores - Mun. (1)'!B1415,'Banco de Indicadores Mun. (2)'!A:A,'Banco de Indicadores - Mun. (1)'!A1415) / VLOOKUP(D1415,'Dados Base'!$B:$K,10,FALSE)) * 100</f>
        <v>1.0798613138686133</v>
      </c>
      <c r="AO1415" s="21">
        <v>0</v>
      </c>
      <c r="AP1415" s="125">
        <v>0</v>
      </c>
      <c r="AQ1415" s="5">
        <v>0</v>
      </c>
      <c r="AR1415" s="21">
        <v>8.4</v>
      </c>
      <c r="AS1415" s="20">
        <v>100</v>
      </c>
      <c r="AT1415" s="20">
        <v>100</v>
      </c>
      <c r="AU1415" s="20">
        <v>81.742424242424249</v>
      </c>
      <c r="AV1415" s="20">
        <v>9.8000000000000007</v>
      </c>
      <c r="AW1415" s="21">
        <v>0</v>
      </c>
      <c r="AX1415" s="21">
        <v>0</v>
      </c>
      <c r="AY1415" s="116">
        <v>8.9652471878419906</v>
      </c>
    </row>
    <row r="1416" spans="1:51" ht="15" x14ac:dyDescent="0.25">
      <c r="A1416" s="144">
        <v>2015</v>
      </c>
      <c r="B1416" s="77" t="s">
        <v>126</v>
      </c>
      <c r="C1416" s="78">
        <v>4</v>
      </c>
      <c r="D1416" s="77">
        <v>3510906</v>
      </c>
      <c r="E1416" s="78">
        <v>35109064</v>
      </c>
      <c r="F1416" s="78" t="str">
        <f t="shared" si="57"/>
        <v>351090642015</v>
      </c>
      <c r="G1416" s="89">
        <v>-0.90154120931327242</v>
      </c>
      <c r="H1416" s="80">
        <f t="shared" si="56"/>
        <v>2553</v>
      </c>
      <c r="I1416" s="90">
        <v>1856</v>
      </c>
      <c r="J1416" s="91">
        <v>697</v>
      </c>
      <c r="K1416" s="83">
        <f>(H1416)/VLOOKUP(D1416,'Dados Base'!$B:$K,6,FALSE)</f>
        <v>13.372093023255815</v>
      </c>
      <c r="L1416" s="88">
        <f t="shared" si="58"/>
        <v>72.698785742264008</v>
      </c>
      <c r="M1416" s="85" t="s">
        <v>702</v>
      </c>
      <c r="N1416" s="92">
        <v>0.73399999999999999</v>
      </c>
      <c r="O1416" s="91">
        <v>83</v>
      </c>
      <c r="P1416" s="91">
        <v>10000</v>
      </c>
      <c r="Q1416" s="91">
        <v>450000</v>
      </c>
      <c r="R1416" s="91">
        <v>0</v>
      </c>
      <c r="S1416" s="91" t="s">
        <v>693</v>
      </c>
      <c r="T1416" s="87" t="s">
        <v>691</v>
      </c>
      <c r="U1416" s="91">
        <v>17</v>
      </c>
      <c r="V1416" s="91">
        <v>15</v>
      </c>
      <c r="W1416" s="93">
        <v>0</v>
      </c>
      <c r="X1416" s="47">
        <v>4.8287601562500004E-3</v>
      </c>
      <c r="Y1416" s="21">
        <v>1.25</v>
      </c>
      <c r="Z1416" s="21">
        <v>83</v>
      </c>
      <c r="AA1416" s="21">
        <v>14</v>
      </c>
      <c r="AB1416" s="21">
        <v>0</v>
      </c>
      <c r="AC1416" s="21">
        <v>0</v>
      </c>
      <c r="AD1416" s="153">
        <f>VLOOKUP(D1416,'Dados Base'!$B:$K,9,FALSE)*31536000/VLOOKUP($F1416,F:H,MATCH(H1415,F1415:AF1415,0),FALSE)</f>
        <v>37304.629847238546</v>
      </c>
      <c r="AE1416" s="153">
        <f>VLOOKUP(D1416,'Dados Base'!$B:$K,10,FALSE)*31536000/VLOOKUP($F1416,F:H,MATCH(H1415,F1415:AF1415,0),FALSE)</f>
        <v>3829.2831962397172</v>
      </c>
      <c r="AF1416" s="14">
        <v>72.63</v>
      </c>
      <c r="AG1416" s="15" t="s">
        <v>692</v>
      </c>
      <c r="AH1416" s="14">
        <v>67.63</v>
      </c>
      <c r="AI1416" s="14">
        <v>23.04</v>
      </c>
      <c r="AJ1416" s="16">
        <v>100</v>
      </c>
      <c r="AK1416" s="72">
        <f>(SUMIFS('Banco de Indicadores Mun. (2)'!I:I,'Banco de Indicadores Mun. (2)'!B:B,'Banco de Indicadores - Mun. (1)'!B1416,'Banco de Indicadores Mun. (2)'!A:A,'Banco de Indicadores - Mun. (1)'!A1416) / VLOOKUP(D1416,'Dados Base'!$B:$K,8,FALSE)) * 100</f>
        <v>4.8897291666666662</v>
      </c>
      <c r="AL1416" s="72">
        <f>(SUMIFS('Banco de Indicadores Mun. (2)'!I:I,'Banco de Indicadores Mun. (2)'!B:B,'Banco de Indicadores - Mun. (1)'!B1416,'Banco de Indicadores Mun. (2)'!A:A,'Banco de Indicadores - Mun. (1)'!A1416) / VLOOKUP(D1416,'Dados Base'!$B:$K,9,FALSE)) * 100</f>
        <v>1.5543509933774833</v>
      </c>
      <c r="AM1416" s="72">
        <f>(SUMIFS('Banco de Indicadores Mun. (2)'!J:J,'Banco de Indicadores Mun. (2)'!B:B,'Banco de Indicadores - Mun. (1)'!B1416,'Banco de Indicadores Mun. (2)'!A:A,'Banco de Indicadores - Mun. (1)'!A1416) / VLOOKUP(D1416,'Dados Base'!$B:$K,7,FALSE)) * 100</f>
        <v>7.0581999999999994</v>
      </c>
      <c r="AN1416" s="72">
        <f>(SUMIFS('Banco de Indicadores Mun. (2)'!K:K,'Banco de Indicadores Mun. (2)'!B:B,'Banco de Indicadores - Mun. (1)'!B1416,'Banco de Indicadores Mun. (2)'!A:A,'Banco de Indicadores - Mun. (1)'!A1416) / VLOOKUP(D1416,'Dados Base'!$B:$K,10,FALSE)) * 100</f>
        <v>0.34293548387096773</v>
      </c>
      <c r="AO1416" s="21">
        <v>0</v>
      </c>
      <c r="AP1416" s="125">
        <v>0</v>
      </c>
      <c r="AQ1416" s="5">
        <v>0</v>
      </c>
      <c r="AR1416" s="21">
        <v>8.1</v>
      </c>
      <c r="AS1416" s="20">
        <v>92</v>
      </c>
      <c r="AT1416" s="20">
        <v>92</v>
      </c>
      <c r="AU1416" s="20">
        <v>85.567010309278345</v>
      </c>
      <c r="AV1416" s="20">
        <v>9.58</v>
      </c>
      <c r="AW1416" s="21">
        <v>0</v>
      </c>
      <c r="AX1416" s="21">
        <v>0</v>
      </c>
      <c r="AY1416" s="116">
        <v>145.80163004749153</v>
      </c>
    </row>
    <row r="1417" spans="1:51" ht="15" x14ac:dyDescent="0.25">
      <c r="A1417" s="144">
        <v>2015</v>
      </c>
      <c r="B1417" s="77" t="s">
        <v>127</v>
      </c>
      <c r="C1417" s="78">
        <v>19</v>
      </c>
      <c r="D1417" s="77">
        <v>3511003</v>
      </c>
      <c r="E1417" s="78">
        <v>351100319</v>
      </c>
      <c r="F1417" s="78" t="str">
        <f t="shared" si="57"/>
        <v>3511003192015</v>
      </c>
      <c r="G1417" s="89">
        <v>1.6780983129181193</v>
      </c>
      <c r="H1417" s="80">
        <f t="shared" si="56"/>
        <v>19412</v>
      </c>
      <c r="I1417" s="90">
        <v>14649</v>
      </c>
      <c r="J1417" s="91">
        <v>4763</v>
      </c>
      <c r="K1417" s="83">
        <f>(H1417)/VLOOKUP(D1417,'Dados Base'!$B:$K,6,FALSE)</f>
        <v>18.267538700418761</v>
      </c>
      <c r="L1417" s="88">
        <f t="shared" si="58"/>
        <v>75.463630743869771</v>
      </c>
      <c r="M1417" s="85" t="s">
        <v>702</v>
      </c>
      <c r="N1417" s="92">
        <v>0.73099999999999998</v>
      </c>
      <c r="O1417" s="91">
        <v>81</v>
      </c>
      <c r="P1417" s="91">
        <v>55000</v>
      </c>
      <c r="Q1417" s="91">
        <v>0</v>
      </c>
      <c r="R1417" s="91">
        <v>0</v>
      </c>
      <c r="S1417" s="91">
        <v>13</v>
      </c>
      <c r="T1417" s="87" t="s">
        <v>691</v>
      </c>
      <c r="U1417" s="91">
        <v>124</v>
      </c>
      <c r="V1417" s="91">
        <v>70</v>
      </c>
      <c r="W1417" s="93">
        <v>154.34</v>
      </c>
      <c r="X1417" s="47">
        <v>4.4589139324074066E-2</v>
      </c>
      <c r="Y1417" s="21">
        <v>10.5</v>
      </c>
      <c r="Z1417" s="21">
        <v>687</v>
      </c>
      <c r="AA1417" s="21">
        <v>123</v>
      </c>
      <c r="AB1417" s="21">
        <v>2</v>
      </c>
      <c r="AC1417" s="21">
        <v>0</v>
      </c>
      <c r="AD1417" s="153">
        <f>VLOOKUP(D1417,'Dados Base'!$B:$K,9,FALSE)*31536000/VLOOKUP($F1417,F:H,MATCH(H1416,F1416:AF1416,0),FALSE)</f>
        <v>12574.110859262311</v>
      </c>
      <c r="AE1417" s="153">
        <f>VLOOKUP(D1417,'Dados Base'!$B:$K,10,FALSE)*31536000/VLOOKUP($F1417,F:H,MATCH(H1416,F1416:AF1416,0),FALSE)</f>
        <v>1104.7022460333812</v>
      </c>
      <c r="AF1417" s="14">
        <v>75.459999999999994</v>
      </c>
      <c r="AG1417" s="15">
        <v>100</v>
      </c>
      <c r="AH1417" s="14">
        <v>73.95</v>
      </c>
      <c r="AI1417" s="14">
        <v>30.42</v>
      </c>
      <c r="AJ1417" s="16">
        <v>100</v>
      </c>
      <c r="AK1417" s="72">
        <f>(SUMIFS('Banco de Indicadores Mun. (2)'!I:I,'Banco de Indicadores Mun. (2)'!B:B,'Banco de Indicadores - Mun. (1)'!B1417,'Banco de Indicadores Mun. (2)'!A:A,'Banco de Indicadores - Mun. (1)'!A1417) / VLOOKUP(D1417,'Dados Base'!$B:$K,8,FALSE)) * 100</f>
        <v>3.8579805447470812</v>
      </c>
      <c r="AL1417" s="72">
        <f>(SUMIFS('Banco de Indicadores Mun. (2)'!I:I,'Banco de Indicadores Mun. (2)'!B:B,'Banco de Indicadores - Mun. (1)'!B1417,'Banco de Indicadores Mun. (2)'!A:A,'Banco de Indicadores - Mun. (1)'!A1417) / VLOOKUP(D1417,'Dados Base'!$B:$K,9,FALSE)) * 100</f>
        <v>1.2810090439276482</v>
      </c>
      <c r="AM1417" s="72">
        <f>(SUMIFS('Banco de Indicadores Mun. (2)'!J:J,'Banco de Indicadores Mun. (2)'!B:B,'Banco de Indicadores - Mun. (1)'!B1417,'Banco de Indicadores Mun. (2)'!A:A,'Banco de Indicadores - Mun. (1)'!A1417) / VLOOKUP(D1417,'Dados Base'!$B:$K,7,FALSE)) * 100</f>
        <v>0.82507936507936508</v>
      </c>
      <c r="AN1417" s="72">
        <f>(SUMIFS('Banco de Indicadores Mun. (2)'!K:K,'Banco de Indicadores Mun. (2)'!B:B,'Banco de Indicadores - Mun. (1)'!B1417,'Banco de Indicadores Mun. (2)'!A:A,'Banco de Indicadores - Mun. (1)'!A1417) / VLOOKUP(D1417,'Dados Base'!$B:$K,10,FALSE)) * 100</f>
        <v>12.287661764705881</v>
      </c>
      <c r="AO1417" s="21">
        <v>0</v>
      </c>
      <c r="AP1417" s="125">
        <v>0</v>
      </c>
      <c r="AQ1417" s="5">
        <v>0</v>
      </c>
      <c r="AR1417" s="21">
        <v>9</v>
      </c>
      <c r="AS1417" s="20">
        <v>98.5</v>
      </c>
      <c r="AT1417" s="20">
        <v>98.5</v>
      </c>
      <c r="AU1417" s="20">
        <v>84.81481481481481</v>
      </c>
      <c r="AV1417" s="20">
        <v>9.68</v>
      </c>
      <c r="AW1417" s="21">
        <v>0</v>
      </c>
      <c r="AX1417" s="21">
        <v>0</v>
      </c>
      <c r="AY1417" s="116">
        <v>149.4198790534272</v>
      </c>
    </row>
    <row r="1418" spans="1:51" ht="15" x14ac:dyDescent="0.25">
      <c r="A1418" s="144">
        <v>2015</v>
      </c>
      <c r="B1418" s="77" t="s">
        <v>128</v>
      </c>
      <c r="C1418" s="78">
        <v>15</v>
      </c>
      <c r="D1418" s="77">
        <v>3511102</v>
      </c>
      <c r="E1418" s="78">
        <v>351110215</v>
      </c>
      <c r="F1418" s="78" t="str">
        <f t="shared" si="57"/>
        <v>3511102152015</v>
      </c>
      <c r="G1418" s="89">
        <v>0.52854190952069668</v>
      </c>
      <c r="H1418" s="80">
        <f t="shared" si="56"/>
        <v>115288</v>
      </c>
      <c r="I1418" s="90">
        <v>114362</v>
      </c>
      <c r="J1418" s="91">
        <v>926</v>
      </c>
      <c r="K1418" s="83">
        <f>(H1418)/VLOOKUP(D1418,'Dados Base'!$B:$K,6,FALSE)</f>
        <v>394.49767314535995</v>
      </c>
      <c r="L1418" s="88">
        <f t="shared" si="58"/>
        <v>99.196794115606139</v>
      </c>
      <c r="M1418" s="85" t="s">
        <v>702</v>
      </c>
      <c r="N1418" s="92">
        <v>0.78500000000000003</v>
      </c>
      <c r="O1418" s="91">
        <v>124</v>
      </c>
      <c r="P1418" s="91">
        <v>3810</v>
      </c>
      <c r="Q1418" s="91">
        <v>254200</v>
      </c>
      <c r="R1418" s="91">
        <v>200</v>
      </c>
      <c r="S1418" s="91">
        <v>359</v>
      </c>
      <c r="T1418" s="87" t="s">
        <v>691</v>
      </c>
      <c r="U1418" s="91">
        <v>1838</v>
      </c>
      <c r="V1418" s="91">
        <v>1538</v>
      </c>
      <c r="W1418" s="93">
        <v>0</v>
      </c>
      <c r="X1418" s="47">
        <v>0.39842678814814814</v>
      </c>
      <c r="Y1418" s="21">
        <v>106.67</v>
      </c>
      <c r="Z1418" s="21">
        <v>5730</v>
      </c>
      <c r="AA1418" s="21">
        <v>670</v>
      </c>
      <c r="AB1418" s="21">
        <v>23</v>
      </c>
      <c r="AC1418" s="21">
        <v>0</v>
      </c>
      <c r="AD1418" s="153">
        <f>VLOOKUP(D1418,'Dados Base'!$B:$K,9,FALSE)*31536000/VLOOKUP($F1418,F:H,MATCH(H1417,F1417:AF1417,0),FALSE)</f>
        <v>601.79029907709389</v>
      </c>
      <c r="AE1418" s="153">
        <f>VLOOKUP(D1418,'Dados Base'!$B:$K,10,FALSE)*31536000/VLOOKUP($F1418,F:H,MATCH(H1417,F1417:AF1417,0),FALSE)</f>
        <v>62.914440358059807</v>
      </c>
      <c r="AF1418" s="14">
        <v>99.2</v>
      </c>
      <c r="AG1418" s="15">
        <v>99.2</v>
      </c>
      <c r="AH1418" s="14">
        <v>99.2</v>
      </c>
      <c r="AI1418" s="14">
        <v>20.22</v>
      </c>
      <c r="AJ1418" s="16">
        <v>100</v>
      </c>
      <c r="AK1418" s="72">
        <f>(SUMIFS('Banco de Indicadores Mun. (2)'!I:I,'Banco de Indicadores Mun. (2)'!B:B,'Banco de Indicadores - Mun. (1)'!B1418,'Banco de Indicadores Mun. (2)'!A:A,'Banco de Indicadores - Mun. (1)'!A1418) / VLOOKUP(D1418,'Dados Base'!$B:$K,8,FALSE)) * 100</f>
        <v>160.18465753424721</v>
      </c>
      <c r="AL1418" s="72">
        <f>(SUMIFS('Banco de Indicadores Mun. (2)'!I:I,'Banco de Indicadores Mun. (2)'!B:B,'Banco de Indicadores - Mun. (1)'!B1418,'Banco de Indicadores Mun. (2)'!A:A,'Banco de Indicadores - Mun. (1)'!A1418) / VLOOKUP(D1418,'Dados Base'!$B:$K,9,FALSE)) * 100</f>
        <v>53.152181818182022</v>
      </c>
      <c r="AM1418" s="72">
        <f>(SUMIFS('Banco de Indicadores Mun. (2)'!J:J,'Banco de Indicadores Mun. (2)'!B:B,'Banco de Indicadores - Mun. (1)'!B1418,'Banco de Indicadores Mun. (2)'!A:A,'Banco de Indicadores - Mun. (1)'!A1418) / VLOOKUP(D1418,'Dados Base'!$B:$K,7,FALSE)) * 100</f>
        <v>55.424639999999989</v>
      </c>
      <c r="AN1418" s="72">
        <f>(SUMIFS('Banco de Indicadores Mun. (2)'!K:K,'Banco de Indicadores Mun. (2)'!B:B,'Banco de Indicadores - Mun. (1)'!B1418,'Banco de Indicadores Mun. (2)'!A:A,'Banco de Indicadores - Mun. (1)'!A1418) / VLOOKUP(D1418,'Dados Base'!$B:$K,10,FALSE)) * 100</f>
        <v>387.92382608695857</v>
      </c>
      <c r="AO1418" s="21">
        <v>0</v>
      </c>
      <c r="AP1418" s="125">
        <v>0</v>
      </c>
      <c r="AQ1418" s="5">
        <v>60</v>
      </c>
      <c r="AR1418" s="21">
        <v>9.8000000000000007</v>
      </c>
      <c r="AS1418" s="20">
        <v>98</v>
      </c>
      <c r="AT1418" s="20">
        <v>97.313999999999993</v>
      </c>
      <c r="AU1418" s="20">
        <v>89.53125</v>
      </c>
      <c r="AV1418" s="20">
        <v>9.9600000000000009</v>
      </c>
      <c r="AW1418" s="21">
        <v>9</v>
      </c>
      <c r="AX1418" s="21">
        <v>0</v>
      </c>
      <c r="AY1418" s="116">
        <v>148.95708549215837</v>
      </c>
    </row>
    <row r="1419" spans="1:51" ht="15" x14ac:dyDescent="0.25">
      <c r="A1419" s="144">
        <v>2015</v>
      </c>
      <c r="B1419" s="77" t="s">
        <v>129</v>
      </c>
      <c r="C1419" s="78">
        <v>15</v>
      </c>
      <c r="D1419" s="77">
        <v>3511201</v>
      </c>
      <c r="E1419" s="78">
        <v>351120115</v>
      </c>
      <c r="F1419" s="78" t="str">
        <f t="shared" si="57"/>
        <v>3511201152015</v>
      </c>
      <c r="G1419" s="89">
        <v>0.71181862458338241</v>
      </c>
      <c r="H1419" s="80">
        <f t="shared" si="56"/>
        <v>7346</v>
      </c>
      <c r="I1419" s="90">
        <v>6812</v>
      </c>
      <c r="J1419" s="91">
        <v>534</v>
      </c>
      <c r="K1419" s="83">
        <f>(H1419)/VLOOKUP(D1419,'Dados Base'!$B:$K,6,FALSE)</f>
        <v>50.512273946228426</v>
      </c>
      <c r="L1419" s="88">
        <f t="shared" si="58"/>
        <v>92.730737816498774</v>
      </c>
      <c r="M1419" s="85" t="s">
        <v>702</v>
      </c>
      <c r="N1419" s="92">
        <v>0.751</v>
      </c>
      <c r="O1419" s="91">
        <v>31</v>
      </c>
      <c r="P1419" s="91">
        <v>700</v>
      </c>
      <c r="Q1419" s="91">
        <v>0</v>
      </c>
      <c r="R1419" s="91">
        <v>0</v>
      </c>
      <c r="S1419" s="91">
        <v>8</v>
      </c>
      <c r="T1419" s="87" t="s">
        <v>691</v>
      </c>
      <c r="U1419" s="91">
        <v>39</v>
      </c>
      <c r="V1419" s="91">
        <v>49</v>
      </c>
      <c r="W1419" s="93">
        <v>0</v>
      </c>
      <c r="X1419" s="47">
        <v>1.8904471874999999E-2</v>
      </c>
      <c r="Y1419" s="21">
        <v>4.91</v>
      </c>
      <c r="Z1419" s="21">
        <v>344</v>
      </c>
      <c r="AA1419" s="21">
        <v>34</v>
      </c>
      <c r="AB1419" s="21">
        <v>1</v>
      </c>
      <c r="AC1419" s="21">
        <v>1</v>
      </c>
      <c r="AD1419" s="153">
        <f>VLOOKUP(D1419,'Dados Base'!$B:$K,9,FALSE)*31536000/VLOOKUP($F1419,F:H,MATCH(H1418,F1418:AF1418,0),FALSE)</f>
        <v>4808.1023686359922</v>
      </c>
      <c r="AE1419" s="153">
        <f>VLOOKUP(D1419,'Dados Base'!$B:$K,10,FALSE)*31536000/VLOOKUP($F1419,F:H,MATCH(H1418,F1418:AF1418,0),FALSE)</f>
        <v>515.15382521099923</v>
      </c>
      <c r="AF1419" s="14">
        <v>98.82</v>
      </c>
      <c r="AG1419" s="15">
        <v>100</v>
      </c>
      <c r="AH1419" s="14">
        <v>98.2</v>
      </c>
      <c r="AI1419" s="14">
        <v>16.16</v>
      </c>
      <c r="AJ1419" s="16">
        <v>100</v>
      </c>
      <c r="AK1419" s="72">
        <f>(SUMIFS('Banco de Indicadores Mun. (2)'!I:I,'Banco de Indicadores Mun. (2)'!B:B,'Banco de Indicadores - Mun. (1)'!B1419,'Banco de Indicadores Mun. (2)'!A:A,'Banco de Indicadores - Mun. (1)'!A1419) / VLOOKUP(D1419,'Dados Base'!$B:$K,8,FALSE)) * 100</f>
        <v>32.305694444444441</v>
      </c>
      <c r="AL1419" s="72">
        <f>(SUMIFS('Banco de Indicadores Mun. (2)'!I:I,'Banco de Indicadores Mun. (2)'!B:B,'Banco de Indicadores - Mun. (1)'!B1419,'Banco de Indicadores Mun. (2)'!A:A,'Banco de Indicadores - Mun. (1)'!A1419) / VLOOKUP(D1419,'Dados Base'!$B:$K,9,FALSE)) * 100</f>
        <v>10.383973214285714</v>
      </c>
      <c r="AM1419" s="72">
        <f>(SUMIFS('Banco de Indicadores Mun. (2)'!J:J,'Banco de Indicadores Mun. (2)'!B:B,'Banco de Indicadores - Mun. (1)'!B1419,'Banco de Indicadores Mun. (2)'!A:A,'Banco de Indicadores - Mun. (1)'!A1419) / VLOOKUP(D1419,'Dados Base'!$B:$K,7,FALSE)) * 100</f>
        <v>34.743916666666671</v>
      </c>
      <c r="AN1419" s="72">
        <f>(SUMIFS('Banco de Indicadores Mun. (2)'!K:K,'Banco de Indicadores Mun. (2)'!B:B,'Banco de Indicadores - Mun. (1)'!B1419,'Banco de Indicadores Mun. (2)'!A:A,'Banco de Indicadores - Mun. (1)'!A1419) / VLOOKUP(D1419,'Dados Base'!$B:$K,10,FALSE)) * 100</f>
        <v>27.42925</v>
      </c>
      <c r="AO1419" s="21">
        <v>0</v>
      </c>
      <c r="AP1419" s="125">
        <v>0</v>
      </c>
      <c r="AQ1419" s="5">
        <v>0</v>
      </c>
      <c r="AR1419" s="21">
        <v>9.5</v>
      </c>
      <c r="AS1419" s="20">
        <v>99</v>
      </c>
      <c r="AT1419" s="20">
        <v>99.000000000000014</v>
      </c>
      <c r="AU1419" s="20">
        <v>91.005291005290999</v>
      </c>
      <c r="AV1419" s="20">
        <v>9.99</v>
      </c>
      <c r="AW1419" s="21">
        <v>0</v>
      </c>
      <c r="AX1419" s="21">
        <v>1</v>
      </c>
      <c r="AY1419" s="116">
        <v>150.17425565555507</v>
      </c>
    </row>
    <row r="1420" spans="1:51" ht="15" x14ac:dyDescent="0.25">
      <c r="A1420" s="144">
        <v>2015</v>
      </c>
      <c r="B1420" s="77" t="s">
        <v>130</v>
      </c>
      <c r="C1420" s="78">
        <v>15</v>
      </c>
      <c r="D1420" s="77">
        <v>3511300</v>
      </c>
      <c r="E1420" s="78">
        <v>351130015</v>
      </c>
      <c r="F1420" s="78" t="str">
        <f t="shared" si="57"/>
        <v>3511300152015</v>
      </c>
      <c r="G1420" s="89">
        <v>1.4114605855341633</v>
      </c>
      <c r="H1420" s="80">
        <f t="shared" si="56"/>
        <v>8434</v>
      </c>
      <c r="I1420" s="90">
        <v>6842</v>
      </c>
      <c r="J1420" s="91">
        <v>1592</v>
      </c>
      <c r="K1420" s="83">
        <f>(H1420)/VLOOKUP(D1420,'Dados Base'!$B:$K,6,FALSE)</f>
        <v>42.67786661269102</v>
      </c>
      <c r="L1420" s="88">
        <f t="shared" si="58"/>
        <v>81.124021816457187</v>
      </c>
      <c r="M1420" s="85" t="s">
        <v>702</v>
      </c>
      <c r="N1420" s="92">
        <v>0.76600000000000001</v>
      </c>
      <c r="O1420" s="91">
        <v>98</v>
      </c>
      <c r="P1420" s="91">
        <v>14000</v>
      </c>
      <c r="Q1420" s="91">
        <v>2040000</v>
      </c>
      <c r="R1420" s="91">
        <v>250</v>
      </c>
      <c r="S1420" s="91">
        <v>58</v>
      </c>
      <c r="T1420" s="87" t="s">
        <v>691</v>
      </c>
      <c r="U1420" s="91">
        <v>132</v>
      </c>
      <c r="V1420" s="91">
        <v>74</v>
      </c>
      <c r="W1420" s="93">
        <v>0</v>
      </c>
      <c r="X1420" s="47">
        <v>2.0193280208333331E-2</v>
      </c>
      <c r="Y1420" s="21">
        <v>4.8600000000000003</v>
      </c>
      <c r="Z1420" s="21">
        <v>280</v>
      </c>
      <c r="AA1420" s="21">
        <v>94</v>
      </c>
      <c r="AB1420" s="21">
        <v>1</v>
      </c>
      <c r="AC1420" s="21">
        <v>0</v>
      </c>
      <c r="AD1420" s="153">
        <f>VLOOKUP(D1420,'Dados Base'!$B:$K,9,FALSE)*31536000/VLOOKUP($F1420,F:H,MATCH(H1419,F1419:AF1419,0),FALSE)</f>
        <v>5346.9860090111451</v>
      </c>
      <c r="AE1420" s="153">
        <f>VLOOKUP(D1420,'Dados Base'!$B:$K,10,FALSE)*31536000/VLOOKUP($F1420,F:H,MATCH(H1419,F1419:AF1419,0),FALSE)</f>
        <v>486.08963718283138</v>
      </c>
      <c r="AF1420" s="14">
        <v>91.94</v>
      </c>
      <c r="AG1420" s="15">
        <v>79.11</v>
      </c>
      <c r="AH1420" s="14">
        <v>87.26</v>
      </c>
      <c r="AI1420" s="14">
        <v>39.9</v>
      </c>
      <c r="AJ1420" s="16">
        <v>91.98</v>
      </c>
      <c r="AK1420" s="72">
        <f>(SUMIFS('Banco de Indicadores Mun. (2)'!I:I,'Banco de Indicadores Mun. (2)'!B:B,'Banco de Indicadores - Mun. (1)'!B1420,'Banco de Indicadores Mun. (2)'!A:A,'Banco de Indicadores - Mun. (1)'!A1420) / VLOOKUP(D1420,'Dados Base'!$B:$K,8,FALSE)) * 100</f>
        <v>13.636140000000003</v>
      </c>
      <c r="AL1420" s="72">
        <f>(SUMIFS('Banco de Indicadores Mun. (2)'!I:I,'Banco de Indicadores Mun. (2)'!B:B,'Banco de Indicadores - Mun. (1)'!B1420,'Banco de Indicadores Mun. (2)'!A:A,'Banco de Indicadores - Mun. (1)'!A1420) / VLOOKUP(D1420,'Dados Base'!$B:$K,9,FALSE)) * 100</f>
        <v>4.7678811188811201</v>
      </c>
      <c r="AM1420" s="72">
        <f>(SUMIFS('Banco de Indicadores Mun. (2)'!J:J,'Banco de Indicadores Mun. (2)'!B:B,'Banco de Indicadores - Mun. (1)'!B1420,'Banco de Indicadores Mun. (2)'!A:A,'Banco de Indicadores - Mun. (1)'!A1420) / VLOOKUP(D1420,'Dados Base'!$B:$K,7,FALSE)) * 100</f>
        <v>6.124621621621622</v>
      </c>
      <c r="AN1420" s="72">
        <f>(SUMIFS('Banco de Indicadores Mun. (2)'!K:K,'Banco de Indicadores Mun. (2)'!B:B,'Banco de Indicadores - Mun. (1)'!B1420,'Banco de Indicadores Mun. (2)'!A:A,'Banco de Indicadores - Mun. (1)'!A1420) / VLOOKUP(D1420,'Dados Base'!$B:$K,10,FALSE)) * 100</f>
        <v>35.015076923076919</v>
      </c>
      <c r="AO1420" s="21">
        <v>0</v>
      </c>
      <c r="AP1420" s="125">
        <v>0</v>
      </c>
      <c r="AQ1420" s="5">
        <v>0</v>
      </c>
      <c r="AR1420" s="21">
        <v>10</v>
      </c>
      <c r="AS1420" s="20">
        <v>100</v>
      </c>
      <c r="AT1420" s="20">
        <v>100</v>
      </c>
      <c r="AU1420" s="20">
        <v>74.866310160427815</v>
      </c>
      <c r="AV1420" s="20">
        <v>8.08</v>
      </c>
      <c r="AW1420" s="21">
        <v>0</v>
      </c>
      <c r="AX1420" s="21">
        <v>0</v>
      </c>
      <c r="AY1420" s="116">
        <v>198.84396998196053</v>
      </c>
    </row>
    <row r="1421" spans="1:51" ht="15" x14ac:dyDescent="0.25">
      <c r="A1421" s="144">
        <v>2015</v>
      </c>
      <c r="B1421" s="77" t="s">
        <v>131</v>
      </c>
      <c r="C1421" s="78">
        <v>17</v>
      </c>
      <c r="D1421" s="77">
        <v>3511409</v>
      </c>
      <c r="E1421" s="78">
        <v>351140917</v>
      </c>
      <c r="F1421" s="78" t="str">
        <f t="shared" si="57"/>
        <v>3511409172015</v>
      </c>
      <c r="G1421" s="89">
        <v>1.140062846950074</v>
      </c>
      <c r="H1421" s="80">
        <f t="shared" si="56"/>
        <v>18391</v>
      </c>
      <c r="I1421" s="90">
        <v>16740</v>
      </c>
      <c r="J1421" s="91">
        <v>1651</v>
      </c>
      <c r="K1421" s="83">
        <f>(H1421)/VLOOKUP(D1421,'Dados Base'!$B:$K,6,FALSE)</f>
        <v>36.516162338178063</v>
      </c>
      <c r="L1421" s="88">
        <f t="shared" si="58"/>
        <v>91.022782882931878</v>
      </c>
      <c r="M1421" s="85" t="s">
        <v>702</v>
      </c>
      <c r="N1421" s="92">
        <v>0.72899999999999998</v>
      </c>
      <c r="O1421" s="91">
        <v>116</v>
      </c>
      <c r="P1421" s="91">
        <v>25150</v>
      </c>
      <c r="Q1421" s="91">
        <v>0</v>
      </c>
      <c r="R1421" s="91">
        <v>171911</v>
      </c>
      <c r="S1421" s="91">
        <v>25</v>
      </c>
      <c r="T1421" s="87" t="s">
        <v>691</v>
      </c>
      <c r="U1421" s="91">
        <v>174</v>
      </c>
      <c r="V1421" s="91">
        <v>125</v>
      </c>
      <c r="W1421" s="93">
        <v>25.4</v>
      </c>
      <c r="X1421" s="47">
        <v>5.4929404393518524E-2</v>
      </c>
      <c r="Y1421" s="21">
        <v>11.99</v>
      </c>
      <c r="Z1421" s="21">
        <v>476</v>
      </c>
      <c r="AA1421" s="21">
        <v>449</v>
      </c>
      <c r="AB1421" s="21">
        <v>1</v>
      </c>
      <c r="AC1421" s="21">
        <v>0</v>
      </c>
      <c r="AD1421" s="153">
        <f>VLOOKUP(D1421,'Dados Base'!$B:$K,9,FALSE)*31536000/VLOOKUP($F1421,F:H,MATCH(H1420,F1420:AF1420,0),FALSE)</f>
        <v>9053.8894024250985</v>
      </c>
      <c r="AE1421" s="153">
        <f>VLOOKUP(D1421,'Dados Base'!$B:$K,10,FALSE)*31536000/VLOOKUP($F1421,F:H,MATCH(H1420,F1420:AF1420,0),FALSE)</f>
        <v>1028.8510684573978</v>
      </c>
      <c r="AF1421" s="14">
        <v>98.12</v>
      </c>
      <c r="AG1421" s="15">
        <v>100</v>
      </c>
      <c r="AH1421" s="14">
        <v>98.12</v>
      </c>
      <c r="AI1421" s="14">
        <v>3.73</v>
      </c>
      <c r="AJ1421" s="16">
        <v>100</v>
      </c>
      <c r="AK1421" s="72">
        <f>(SUMIFS('Banco de Indicadores Mun. (2)'!I:I,'Banco de Indicadores Mun. (2)'!B:B,'Banco de Indicadores - Mun. (1)'!B1421,'Banco de Indicadores Mun. (2)'!A:A,'Banco de Indicadores - Mun. (1)'!A1421) / VLOOKUP(D1421,'Dados Base'!$B:$K,8,FALSE)) * 100</f>
        <v>6.2310944881889752</v>
      </c>
      <c r="AL1421" s="72">
        <f>(SUMIFS('Banco de Indicadores Mun. (2)'!I:I,'Banco de Indicadores Mun. (2)'!B:B,'Banco de Indicadores - Mun. (1)'!B1421,'Banco de Indicadores Mun. (2)'!A:A,'Banco de Indicadores - Mun. (1)'!A1421) / VLOOKUP(D1421,'Dados Base'!$B:$K,9,FALSE)) * 100</f>
        <v>2.9975340909090908</v>
      </c>
      <c r="AM1421" s="72">
        <f>(SUMIFS('Banco de Indicadores Mun. (2)'!J:J,'Banco de Indicadores Mun. (2)'!B:B,'Banco de Indicadores - Mun. (1)'!B1421,'Banco de Indicadores Mun. (2)'!A:A,'Banco de Indicadores - Mun. (1)'!A1421) / VLOOKUP(D1421,'Dados Base'!$B:$K,7,FALSE)) * 100</f>
        <v>4.5394432989690729</v>
      </c>
      <c r="AN1421" s="72">
        <f>(SUMIFS('Banco de Indicadores Mun. (2)'!K:K,'Banco de Indicadores Mun. (2)'!B:B,'Banco de Indicadores - Mun. (1)'!B1421,'Banco de Indicadores Mun. (2)'!A:A,'Banco de Indicadores - Mun. (1)'!A1421) / VLOOKUP(D1421,'Dados Base'!$B:$K,10,FALSE)) * 100</f>
        <v>11.700766666666663</v>
      </c>
      <c r="AO1421" s="21">
        <v>0</v>
      </c>
      <c r="AP1421" s="125">
        <v>0</v>
      </c>
      <c r="AQ1421" s="5">
        <v>0</v>
      </c>
      <c r="AR1421" s="21">
        <v>7.4</v>
      </c>
      <c r="AS1421" s="20">
        <v>95</v>
      </c>
      <c r="AT1421" s="20">
        <v>90.25</v>
      </c>
      <c r="AU1421" s="20">
        <v>51.45945945945946</v>
      </c>
      <c r="AV1421" s="20">
        <v>6.19</v>
      </c>
      <c r="AW1421" s="21">
        <v>0</v>
      </c>
      <c r="AX1421" s="21">
        <v>0</v>
      </c>
      <c r="AY1421" s="116">
        <v>52.544266560585427</v>
      </c>
    </row>
    <row r="1422" spans="1:51" ht="15" x14ac:dyDescent="0.25">
      <c r="A1422" s="144">
        <v>2015</v>
      </c>
      <c r="B1422" s="77" t="s">
        <v>132</v>
      </c>
      <c r="C1422" s="78">
        <v>10</v>
      </c>
      <c r="D1422" s="77">
        <v>3511508</v>
      </c>
      <c r="E1422" s="78">
        <v>351150810</v>
      </c>
      <c r="F1422" s="78" t="str">
        <f t="shared" si="57"/>
        <v>3511508102015</v>
      </c>
      <c r="G1422" s="89">
        <v>2.3367606113387396</v>
      </c>
      <c r="H1422" s="80">
        <f t="shared" si="56"/>
        <v>43355</v>
      </c>
      <c r="I1422" s="90">
        <v>41112</v>
      </c>
      <c r="J1422" s="91">
        <v>2243</v>
      </c>
      <c r="K1422" s="83">
        <f>(H1422)/VLOOKUP(D1422,'Dados Base'!$B:$K,6,FALSE)</f>
        <v>339.34721352536002</v>
      </c>
      <c r="L1422" s="88">
        <f t="shared" si="58"/>
        <v>94.826432937377476</v>
      </c>
      <c r="M1422" s="85" t="s">
        <v>702</v>
      </c>
      <c r="N1422" s="92">
        <v>0.78200000000000003</v>
      </c>
      <c r="O1422" s="91">
        <v>79</v>
      </c>
      <c r="P1422" s="91">
        <v>8250</v>
      </c>
      <c r="Q1422" s="91">
        <v>25030000</v>
      </c>
      <c r="R1422" s="91">
        <v>160</v>
      </c>
      <c r="S1422" s="91">
        <v>255</v>
      </c>
      <c r="T1422" s="87" t="s">
        <v>691</v>
      </c>
      <c r="U1422" s="91">
        <v>469</v>
      </c>
      <c r="V1422" s="91">
        <v>371</v>
      </c>
      <c r="W1422" s="93">
        <v>0</v>
      </c>
      <c r="X1422" s="47">
        <v>0.12920040896990739</v>
      </c>
      <c r="Y1422" s="21">
        <v>34.24</v>
      </c>
      <c r="Z1422" s="21">
        <v>2113</v>
      </c>
      <c r="AA1422" s="21">
        <v>199</v>
      </c>
      <c r="AB1422" s="21">
        <v>5</v>
      </c>
      <c r="AC1422" s="21">
        <v>1</v>
      </c>
      <c r="AD1422" s="153">
        <f>VLOOKUP(D1422,'Dados Base'!$B:$K,9,FALSE)*31536000/VLOOKUP($F1422,F:H,MATCH(H1421,F1421:AF1421,0),FALSE)</f>
        <v>821.95087071848695</v>
      </c>
      <c r="AE1422" s="153">
        <f>VLOOKUP(D1422,'Dados Base'!$B:$K,10,FALSE)*31536000/VLOOKUP($F1422,F:H,MATCH(H1421,F1421:AF1421,0),FALSE)</f>
        <v>116.38242417252914</v>
      </c>
      <c r="AF1422" s="14">
        <v>97.9</v>
      </c>
      <c r="AG1422" s="15">
        <v>94.83</v>
      </c>
      <c r="AH1422" s="14">
        <v>94.45</v>
      </c>
      <c r="AI1422" s="14">
        <v>37.74</v>
      </c>
      <c r="AJ1422" s="16">
        <v>100</v>
      </c>
      <c r="AK1422" s="72">
        <f>(SUMIFS('Banco de Indicadores Mun. (2)'!I:I,'Banco de Indicadores Mun. (2)'!B:B,'Banco de Indicadores - Mun. (1)'!B1422,'Banco de Indicadores Mun. (2)'!A:A,'Banco de Indicadores - Mun. (1)'!A1422) / VLOOKUP(D1422,'Dados Base'!$B:$K,8,FALSE)) * 100</f>
        <v>82.481100000000012</v>
      </c>
      <c r="AL1422" s="72">
        <f>(SUMIFS('Banco de Indicadores Mun. (2)'!I:I,'Banco de Indicadores Mun. (2)'!B:B,'Banco de Indicadores - Mun. (1)'!B1422,'Banco de Indicadores Mun. (2)'!A:A,'Banco de Indicadores - Mun. (1)'!A1422) / VLOOKUP(D1422,'Dados Base'!$B:$K,9,FALSE)) * 100</f>
        <v>29.196849557522132</v>
      </c>
      <c r="AM1422" s="72">
        <f>(SUMIFS('Banco de Indicadores Mun. (2)'!J:J,'Banco de Indicadores Mun. (2)'!B:B,'Banco de Indicadores - Mun. (1)'!B1422,'Banco de Indicadores Mun. (2)'!A:A,'Banco de Indicadores - Mun. (1)'!A1422) / VLOOKUP(D1422,'Dados Base'!$B:$K,7,FALSE)) * 100</f>
        <v>134.89320833333338</v>
      </c>
      <c r="AN1422" s="72">
        <f>(SUMIFS('Banco de Indicadores Mun. (2)'!K:K,'Banco de Indicadores Mun. (2)'!B:B,'Banco de Indicadores - Mun. (1)'!B1422,'Banco de Indicadores Mun. (2)'!A:A,'Banco de Indicadores - Mun. (1)'!A1422) / VLOOKUP(D1422,'Dados Base'!$B:$K,10,FALSE)) * 100</f>
        <v>3.8629374999999988</v>
      </c>
      <c r="AO1422" s="21">
        <v>0</v>
      </c>
      <c r="AP1422" s="125">
        <v>0</v>
      </c>
      <c r="AQ1422" s="5">
        <v>1</v>
      </c>
      <c r="AR1422" s="21">
        <v>8.4</v>
      </c>
      <c r="AS1422" s="20">
        <v>98</v>
      </c>
      <c r="AT1422" s="20">
        <v>98.000000000000014</v>
      </c>
      <c r="AU1422" s="20">
        <v>91.392733564013838</v>
      </c>
      <c r="AV1422" s="20">
        <v>9.9700000000000006</v>
      </c>
      <c r="AW1422" s="21">
        <v>1</v>
      </c>
      <c r="AX1422" s="21">
        <v>1</v>
      </c>
      <c r="AY1422" s="116">
        <v>192.63823198906087</v>
      </c>
    </row>
    <row r="1423" spans="1:51" ht="15" x14ac:dyDescent="0.25">
      <c r="A1423" s="144">
        <v>2015</v>
      </c>
      <c r="B1423" s="77" t="s">
        <v>133</v>
      </c>
      <c r="C1423" s="78">
        <v>10</v>
      </c>
      <c r="D1423" s="77">
        <v>3511607</v>
      </c>
      <c r="E1423" s="78">
        <v>351160710</v>
      </c>
      <c r="F1423" s="78" t="str">
        <f t="shared" si="57"/>
        <v>3511607102015</v>
      </c>
      <c r="G1423" s="89">
        <v>1.5531418657522611</v>
      </c>
      <c r="H1423" s="80">
        <f t="shared" si="56"/>
        <v>16516</v>
      </c>
      <c r="I1423" s="90">
        <v>11151</v>
      </c>
      <c r="J1423" s="91">
        <v>5365</v>
      </c>
      <c r="K1423" s="83">
        <f>(H1423)/VLOOKUP(D1423,'Dados Base'!$B:$K,6,FALSE)</f>
        <v>86.839476313160532</v>
      </c>
      <c r="L1423" s="88">
        <f t="shared" si="58"/>
        <v>67.516347783967063</v>
      </c>
      <c r="M1423" s="85" t="s">
        <v>702</v>
      </c>
      <c r="N1423" s="92">
        <v>0.70599999999999996</v>
      </c>
      <c r="O1423" s="91">
        <v>95</v>
      </c>
      <c r="P1423" s="91">
        <v>10400</v>
      </c>
      <c r="Q1423" s="91">
        <v>9930000</v>
      </c>
      <c r="R1423" s="91">
        <v>0</v>
      </c>
      <c r="S1423" s="91">
        <v>40</v>
      </c>
      <c r="T1423" s="87" t="s">
        <v>691</v>
      </c>
      <c r="U1423" s="91">
        <v>149</v>
      </c>
      <c r="V1423" s="91">
        <v>103</v>
      </c>
      <c r="W1423" s="93">
        <v>0</v>
      </c>
      <c r="X1423" s="47">
        <v>4.1506543111111113E-2</v>
      </c>
      <c r="Y1423" s="21">
        <v>8.11</v>
      </c>
      <c r="Z1423" s="21">
        <v>350</v>
      </c>
      <c r="AA1423" s="21">
        <v>276</v>
      </c>
      <c r="AB1423" s="21">
        <v>2</v>
      </c>
      <c r="AC1423" s="21">
        <v>0</v>
      </c>
      <c r="AD1423" s="153">
        <f>VLOOKUP(D1423,'Dados Base'!$B:$K,9,FALSE)*31536000/VLOOKUP($F1423,F:H,MATCH(H1422,F1422:AF1422,0),FALSE)</f>
        <v>3303.2986195204649</v>
      </c>
      <c r="AE1423" s="153">
        <f>VLOOKUP(D1423,'Dados Base'!$B:$K,10,FALSE)*31536000/VLOOKUP($F1423,F:H,MATCH(H1422,F1422:AF1422,0),FALSE)</f>
        <v>496.44950351174617</v>
      </c>
      <c r="AF1423" s="14">
        <v>82.56</v>
      </c>
      <c r="AG1423" s="15">
        <v>67.52</v>
      </c>
      <c r="AH1423" s="14">
        <v>65.75</v>
      </c>
      <c r="AI1423" s="14">
        <v>23.88</v>
      </c>
      <c r="AJ1423" s="16">
        <v>100</v>
      </c>
      <c r="AK1423" s="72">
        <f>(SUMIFS('Banco de Indicadores Mun. (2)'!I:I,'Banco de Indicadores Mun. (2)'!B:B,'Banco de Indicadores - Mun. (1)'!B1423,'Banco de Indicadores Mun. (2)'!A:A,'Banco de Indicadores - Mun. (1)'!A1423) / VLOOKUP(D1423,'Dados Base'!$B:$K,8,FALSE)) * 100</f>
        <v>18.043500000000005</v>
      </c>
      <c r="AL1423" s="72">
        <f>(SUMIFS('Banco de Indicadores Mun. (2)'!I:I,'Banco de Indicadores Mun. (2)'!B:B,'Banco de Indicadores - Mun. (1)'!B1423,'Banco de Indicadores Mun. (2)'!A:A,'Banco de Indicadores - Mun. (1)'!A1423) / VLOOKUP(D1423,'Dados Base'!$B:$K,9,FALSE)) * 100</f>
        <v>6.4664566473988456</v>
      </c>
      <c r="AM1423" s="72">
        <f>(SUMIFS('Banco de Indicadores Mun. (2)'!J:J,'Banco de Indicadores Mun. (2)'!B:B,'Banco de Indicadores - Mun. (1)'!B1423,'Banco de Indicadores Mun. (2)'!A:A,'Banco de Indicadores - Mun. (1)'!A1423) / VLOOKUP(D1423,'Dados Base'!$B:$K,7,FALSE)) * 100</f>
        <v>24.996277777777788</v>
      </c>
      <c r="AN1423" s="72">
        <f>(SUMIFS('Banco de Indicadores Mun. (2)'!K:K,'Banco de Indicadores Mun. (2)'!B:B,'Banco de Indicadores - Mun. (1)'!B1423,'Banco de Indicadores Mun. (2)'!A:A,'Banco de Indicadores - Mun. (1)'!A1423) / VLOOKUP(D1423,'Dados Base'!$B:$K,10,FALSE)) * 100</f>
        <v>8.416576923076919</v>
      </c>
      <c r="AO1423" s="21">
        <v>0</v>
      </c>
      <c r="AP1423" s="125">
        <v>0</v>
      </c>
      <c r="AQ1423" s="5">
        <v>0</v>
      </c>
      <c r="AR1423" s="21">
        <v>10</v>
      </c>
      <c r="AS1423" s="20">
        <v>84</v>
      </c>
      <c r="AT1423" s="20">
        <v>84.000000000000014</v>
      </c>
      <c r="AU1423" s="20">
        <v>55.910543130990412</v>
      </c>
      <c r="AV1423" s="20">
        <v>6.6</v>
      </c>
      <c r="AW1423" s="21">
        <v>0</v>
      </c>
      <c r="AX1423" s="21">
        <v>0</v>
      </c>
      <c r="AY1423" s="116">
        <v>28.041828247020504</v>
      </c>
    </row>
    <row r="1424" spans="1:51" ht="15" x14ac:dyDescent="0.25">
      <c r="A1424" s="144">
        <v>2015</v>
      </c>
      <c r="B1424" s="77" t="s">
        <v>134</v>
      </c>
      <c r="C1424" s="78">
        <v>5</v>
      </c>
      <c r="D1424" s="77">
        <v>3511706</v>
      </c>
      <c r="E1424" s="78">
        <v>35117065</v>
      </c>
      <c r="F1424" s="78" t="str">
        <f t="shared" si="57"/>
        <v>351170652015</v>
      </c>
      <c r="G1424" s="89">
        <v>1.3382247316543028</v>
      </c>
      <c r="H1424" s="80">
        <f t="shared" si="56"/>
        <v>16043</v>
      </c>
      <c r="I1424" s="90">
        <v>14617</v>
      </c>
      <c r="J1424" s="91">
        <v>1426</v>
      </c>
      <c r="K1424" s="83">
        <f>(H1424)/VLOOKUP(D1424,'Dados Base'!$B:$K,6,FALSE)</f>
        <v>91.153409090909093</v>
      </c>
      <c r="L1424" s="88">
        <f t="shared" si="58"/>
        <v>91.111388144362024</v>
      </c>
      <c r="M1424" s="85" t="s">
        <v>702</v>
      </c>
      <c r="N1424" s="92">
        <v>0.73599999999999999</v>
      </c>
      <c r="O1424" s="91">
        <v>51</v>
      </c>
      <c r="P1424" s="91">
        <v>3530</v>
      </c>
      <c r="Q1424" s="91">
        <v>480000</v>
      </c>
      <c r="R1424" s="91">
        <v>0</v>
      </c>
      <c r="S1424" s="91">
        <v>43</v>
      </c>
      <c r="T1424" s="87" t="s">
        <v>691</v>
      </c>
      <c r="U1424" s="91">
        <v>127</v>
      </c>
      <c r="V1424" s="91">
        <v>104</v>
      </c>
      <c r="W1424" s="93">
        <v>0</v>
      </c>
      <c r="X1424" s="47">
        <v>4.739885781712963E-2</v>
      </c>
      <c r="Y1424" s="21">
        <v>10.44</v>
      </c>
      <c r="Z1424" s="21">
        <v>562</v>
      </c>
      <c r="AA1424" s="21">
        <v>244</v>
      </c>
      <c r="AB1424" s="21">
        <v>2</v>
      </c>
      <c r="AC1424" s="21">
        <v>2</v>
      </c>
      <c r="AD1424" s="153">
        <f>VLOOKUP(D1424,'Dados Base'!$B:$K,9,FALSE)*31536000/VLOOKUP($F1424,F:H,MATCH(H1423,F1423:AF1423,0),FALSE)</f>
        <v>4245.9490120301689</v>
      </c>
      <c r="AE1424" s="153">
        <f>VLOOKUP(D1424,'Dados Base'!$B:$K,10,FALSE)*31536000/VLOOKUP($F1424,F:H,MATCH(H1423,F1423:AF1423,0),FALSE)</f>
        <v>550.40079785576256</v>
      </c>
      <c r="AF1424" s="14">
        <v>97.06</v>
      </c>
      <c r="AG1424" s="15">
        <v>90.72</v>
      </c>
      <c r="AH1424" s="14">
        <v>76.3</v>
      </c>
      <c r="AI1424" s="14">
        <v>41.31</v>
      </c>
      <c r="AJ1424" s="16">
        <v>100</v>
      </c>
      <c r="AK1424" s="72">
        <f>(SUMIFS('Banco de Indicadores Mun. (2)'!I:I,'Banco de Indicadores Mun. (2)'!B:B,'Banco de Indicadores - Mun. (1)'!B1424,'Banco de Indicadores Mun. (2)'!A:A,'Banco de Indicadores - Mun. (1)'!A1424) / VLOOKUP(D1424,'Dados Base'!$B:$K,8,FALSE)) * 100</f>
        <v>2.8104390243902442</v>
      </c>
      <c r="AL1424" s="72">
        <f>(SUMIFS('Banco de Indicadores Mun. (2)'!I:I,'Banco de Indicadores Mun. (2)'!B:B,'Banco de Indicadores - Mun. (1)'!B1424,'Banco de Indicadores Mun. (2)'!A:A,'Banco de Indicadores - Mun. (1)'!A1424) / VLOOKUP(D1424,'Dados Base'!$B:$K,9,FALSE)) * 100</f>
        <v>1.0669259259259258</v>
      </c>
      <c r="AM1424" s="72">
        <f>(SUMIFS('Banco de Indicadores Mun. (2)'!J:J,'Banco de Indicadores Mun. (2)'!B:B,'Banco de Indicadores - Mun. (1)'!B1424,'Banco de Indicadores Mun. (2)'!A:A,'Banco de Indicadores - Mun. (1)'!A1424) / VLOOKUP(D1424,'Dados Base'!$B:$K,7,FALSE)) * 100</f>
        <v>3.4515370370370371</v>
      </c>
      <c r="AN1424" s="72">
        <f>(SUMIFS('Banco de Indicadores Mun. (2)'!K:K,'Banco de Indicadores Mun. (2)'!B:B,'Banco de Indicadores - Mun. (1)'!B1424,'Banco de Indicadores Mun. (2)'!A:A,'Banco de Indicadores - Mun. (1)'!A1424) / VLOOKUP(D1424,'Dados Base'!$B:$K,10,FALSE)) * 100</f>
        <v>1.5740357142857149</v>
      </c>
      <c r="AO1424" s="21">
        <v>0</v>
      </c>
      <c r="AP1424" s="125">
        <v>0</v>
      </c>
      <c r="AQ1424" s="5">
        <v>0</v>
      </c>
      <c r="AR1424" s="21">
        <v>7.8</v>
      </c>
      <c r="AS1424" s="20">
        <v>78</v>
      </c>
      <c r="AT1424" s="20">
        <v>74.88</v>
      </c>
      <c r="AU1424" s="20">
        <v>69.727047146401986</v>
      </c>
      <c r="AV1424" s="20">
        <v>7.34</v>
      </c>
      <c r="AW1424" s="21">
        <v>0</v>
      </c>
      <c r="AX1424" s="21">
        <v>2</v>
      </c>
      <c r="AY1424" s="116">
        <v>66.588072483741016</v>
      </c>
    </row>
    <row r="1425" spans="1:51" ht="15" x14ac:dyDescent="0.25">
      <c r="A1425" s="144">
        <v>2015</v>
      </c>
      <c r="B1425" s="77" t="s">
        <v>135</v>
      </c>
      <c r="C1425" s="78">
        <v>17</v>
      </c>
      <c r="D1425" s="77">
        <v>3557204</v>
      </c>
      <c r="E1425" s="78">
        <v>355720417</v>
      </c>
      <c r="F1425" s="78" t="str">
        <f t="shared" si="57"/>
        <v>3557204172015</v>
      </c>
      <c r="G1425" s="89">
        <v>-8.2179059999187842E-4</v>
      </c>
      <c r="H1425" s="80">
        <f t="shared" si="56"/>
        <v>12168</v>
      </c>
      <c r="I1425" s="90">
        <v>11367</v>
      </c>
      <c r="J1425" s="91">
        <v>801</v>
      </c>
      <c r="K1425" s="83">
        <f>(H1425)/VLOOKUP(D1425,'Dados Base'!$B:$K,6,FALSE)</f>
        <v>64.651187503320756</v>
      </c>
      <c r="L1425" s="88">
        <f t="shared" si="58"/>
        <v>93.417159763313606</v>
      </c>
      <c r="M1425" s="85" t="s">
        <v>702</v>
      </c>
      <c r="N1425" s="92">
        <v>0.72899999999999998</v>
      </c>
      <c r="O1425" s="91">
        <v>38</v>
      </c>
      <c r="P1425" s="91">
        <v>2468</v>
      </c>
      <c r="Q1425" s="91">
        <v>0</v>
      </c>
      <c r="R1425" s="91">
        <v>200</v>
      </c>
      <c r="S1425" s="91">
        <v>39</v>
      </c>
      <c r="T1425" s="87" t="s">
        <v>691</v>
      </c>
      <c r="U1425" s="91">
        <v>92</v>
      </c>
      <c r="V1425" s="91">
        <v>95</v>
      </c>
      <c r="W1425" s="93">
        <v>8.89</v>
      </c>
      <c r="X1425" s="47">
        <v>3.6031701333333332E-2</v>
      </c>
      <c r="Y1425" s="21">
        <v>8.0399999999999991</v>
      </c>
      <c r="Z1425" s="21">
        <v>310</v>
      </c>
      <c r="AA1425" s="21">
        <v>310</v>
      </c>
      <c r="AB1425" s="21">
        <v>1</v>
      </c>
      <c r="AC1425" s="21">
        <v>0</v>
      </c>
      <c r="AD1425" s="153">
        <f>VLOOKUP(D1425,'Dados Base'!$B:$K,9,FALSE)*31536000/VLOOKUP($F1425,F:H,MATCH(H1424,F1424:AF1424,0),FALSE)</f>
        <v>4716.9230769230771</v>
      </c>
      <c r="AE1425" s="153">
        <f>VLOOKUP(D1425,'Dados Base'!$B:$K,10,FALSE)*31536000/VLOOKUP($F1425,F:H,MATCH(H1424,F1424:AF1424,0),FALSE)</f>
        <v>544.26035502958575</v>
      </c>
      <c r="AF1425" s="14">
        <v>97.28</v>
      </c>
      <c r="AG1425" s="15">
        <v>100</v>
      </c>
      <c r="AH1425" s="14">
        <v>95.1</v>
      </c>
      <c r="AI1425" s="14">
        <v>0.74</v>
      </c>
      <c r="AJ1425" s="16">
        <v>99.97</v>
      </c>
      <c r="AK1425" s="72">
        <f>(SUMIFS('Banco de Indicadores Mun. (2)'!I:I,'Banco de Indicadores Mun. (2)'!B:B,'Banco de Indicadores - Mun. (1)'!B1425,'Banco de Indicadores Mun. (2)'!A:A,'Banco de Indicadores - Mun. (1)'!A1425) / VLOOKUP(D1425,'Dados Base'!$B:$K,8,FALSE)) * 100</f>
        <v>5.500914893617022</v>
      </c>
      <c r="AL1425" s="72">
        <f>(SUMIFS('Banco de Indicadores Mun. (2)'!I:I,'Banco de Indicadores Mun. (2)'!B:B,'Banco de Indicadores - Mun. (1)'!B1425,'Banco de Indicadores Mun. (2)'!A:A,'Banco de Indicadores - Mun. (1)'!A1425) / VLOOKUP(D1425,'Dados Base'!$B:$K,9,FALSE)) * 100</f>
        <v>2.841131868131868</v>
      </c>
      <c r="AM1425" s="72">
        <f>(SUMIFS('Banco de Indicadores Mun. (2)'!J:J,'Banco de Indicadores Mun. (2)'!B:B,'Banco de Indicadores - Mun. (1)'!B1425,'Banco de Indicadores Mun. (2)'!A:A,'Banco de Indicadores - Mun. (1)'!A1425) / VLOOKUP(D1425,'Dados Base'!$B:$K,7,FALSE)) * 100</f>
        <v>6.9127397260273975</v>
      </c>
      <c r="AN1425" s="72">
        <f>(SUMIFS('Banco de Indicadores Mun. (2)'!K:K,'Banco de Indicadores Mun. (2)'!B:B,'Banco de Indicadores - Mun. (1)'!B1425,'Banco de Indicadores Mun. (2)'!A:A,'Banco de Indicadores - Mun. (1)'!A1425) / VLOOKUP(D1425,'Dados Base'!$B:$K,10,FALSE)) * 100</f>
        <v>0.59314285714285719</v>
      </c>
      <c r="AO1425" s="21">
        <v>0</v>
      </c>
      <c r="AP1425" s="125">
        <v>0</v>
      </c>
      <c r="AQ1425" s="5">
        <v>0</v>
      </c>
      <c r="AR1425" s="21">
        <v>7.8</v>
      </c>
      <c r="AS1425" s="20">
        <v>100</v>
      </c>
      <c r="AT1425" s="20">
        <v>100</v>
      </c>
      <c r="AU1425" s="20">
        <v>50</v>
      </c>
      <c r="AV1425" s="20">
        <v>6.55</v>
      </c>
      <c r="AW1425" s="21">
        <v>0</v>
      </c>
      <c r="AX1425" s="21">
        <v>0</v>
      </c>
      <c r="AY1425" s="116">
        <v>2.2690994650608785</v>
      </c>
    </row>
    <row r="1426" spans="1:51" ht="15" x14ac:dyDescent="0.25">
      <c r="A1426" s="144">
        <v>2015</v>
      </c>
      <c r="B1426" s="77" t="s">
        <v>136</v>
      </c>
      <c r="C1426" s="78">
        <v>20</v>
      </c>
      <c r="D1426" s="77">
        <v>3511904</v>
      </c>
      <c r="E1426" s="78">
        <v>351190420</v>
      </c>
      <c r="F1426" s="78" t="str">
        <f t="shared" si="57"/>
        <v>3511904202015</v>
      </c>
      <c r="G1426" s="89">
        <v>2.2670893185413155</v>
      </c>
      <c r="H1426" s="80">
        <f t="shared" si="56"/>
        <v>7743</v>
      </c>
      <c r="I1426" s="90">
        <v>7454</v>
      </c>
      <c r="J1426" s="91">
        <v>289</v>
      </c>
      <c r="K1426" s="83">
        <f>(H1426)/VLOOKUP(D1426,'Dados Base'!$B:$K,6,FALSE)</f>
        <v>45.887163683773849</v>
      </c>
      <c r="L1426" s="88">
        <f t="shared" si="58"/>
        <v>96.267596538809258</v>
      </c>
      <c r="M1426" s="85" t="s">
        <v>702</v>
      </c>
      <c r="N1426" s="92">
        <v>0.72499999999999998</v>
      </c>
      <c r="O1426" s="91">
        <v>28</v>
      </c>
      <c r="P1426" s="91">
        <v>9850</v>
      </c>
      <c r="Q1426" s="91">
        <v>0</v>
      </c>
      <c r="R1426" s="91">
        <v>0</v>
      </c>
      <c r="S1426" s="91">
        <v>10</v>
      </c>
      <c r="T1426" s="87" t="s">
        <v>691</v>
      </c>
      <c r="U1426" s="91">
        <v>53</v>
      </c>
      <c r="V1426" s="91">
        <v>67</v>
      </c>
      <c r="W1426" s="93">
        <v>0</v>
      </c>
      <c r="X1426" s="47">
        <v>1.9220384374999996E-2</v>
      </c>
      <c r="Y1426" s="21">
        <v>5.33</v>
      </c>
      <c r="Z1426" s="21">
        <v>309</v>
      </c>
      <c r="AA1426" s="21">
        <v>102</v>
      </c>
      <c r="AB1426" s="21">
        <v>0</v>
      </c>
      <c r="AC1426" s="21">
        <v>0</v>
      </c>
      <c r="AD1426" s="153">
        <f>VLOOKUP(D1426,'Dados Base'!$B:$K,9,FALSE)*31536000/VLOOKUP($F1426,F:H,MATCH(H1425,F1425:AF1425,0),FALSE)</f>
        <v>5131.7783804726851</v>
      </c>
      <c r="AE1426" s="153">
        <f>VLOOKUP(D1426,'Dados Base'!$B:$K,10,FALSE)*31536000/VLOOKUP($F1426,F:H,MATCH(H1425,F1425:AF1425,0),FALSE)</f>
        <v>610.92599767531976</v>
      </c>
      <c r="AF1426" s="14">
        <v>95.32</v>
      </c>
      <c r="AG1426" s="15">
        <v>95.32</v>
      </c>
      <c r="AH1426" s="14">
        <v>95.32</v>
      </c>
      <c r="AI1426" s="14">
        <v>17</v>
      </c>
      <c r="AJ1426" s="16">
        <v>100</v>
      </c>
      <c r="AK1426" s="72">
        <f>(SUMIFS('Banco de Indicadores Mun. (2)'!I:I,'Banco de Indicadores Mun. (2)'!B:B,'Banco de Indicadores - Mun. (1)'!B1426,'Banco de Indicadores Mun. (2)'!A:A,'Banco de Indicadores - Mun. (1)'!A1426) / VLOOKUP(D1426,'Dados Base'!$B:$K,8,FALSE)) * 100</f>
        <v>8.7925769230769202</v>
      </c>
      <c r="AL1426" s="72">
        <f>(SUMIFS('Banco de Indicadores Mun. (2)'!I:I,'Banco de Indicadores Mun. (2)'!B:B,'Banco de Indicadores - Mun. (1)'!B1426,'Banco de Indicadores Mun. (2)'!A:A,'Banco de Indicadores - Mun. (1)'!A1426) / VLOOKUP(D1426,'Dados Base'!$B:$K,9,FALSE)) * 100</f>
        <v>3.6286825396825386</v>
      </c>
      <c r="AM1426" s="72">
        <f>(SUMIFS('Banco de Indicadores Mun. (2)'!J:J,'Banco de Indicadores Mun. (2)'!B:B,'Banco de Indicadores - Mun. (1)'!B1426,'Banco de Indicadores Mun. (2)'!A:A,'Banco de Indicadores - Mun. (1)'!A1426) / VLOOKUP(D1426,'Dados Base'!$B:$K,7,FALSE)) * 100</f>
        <v>3.6302702702702696</v>
      </c>
      <c r="AN1426" s="72">
        <f>(SUMIFS('Banco de Indicadores Mun. (2)'!K:K,'Banco de Indicadores Mun. (2)'!B:B,'Banco de Indicadores - Mun. (1)'!B1426,'Banco de Indicadores Mun. (2)'!A:A,'Banco de Indicadores - Mun. (1)'!A1426) / VLOOKUP(D1426,'Dados Base'!$B:$K,10,FALSE)) * 100</f>
        <v>21.526266666666658</v>
      </c>
      <c r="AO1426" s="21">
        <v>0</v>
      </c>
      <c r="AP1426" s="125">
        <v>0</v>
      </c>
      <c r="AQ1426" s="5">
        <v>0</v>
      </c>
      <c r="AR1426" s="21">
        <v>7.8</v>
      </c>
      <c r="AS1426" s="20">
        <v>100</v>
      </c>
      <c r="AT1426" s="20">
        <v>100</v>
      </c>
      <c r="AU1426" s="20">
        <v>75.18248175182481</v>
      </c>
      <c r="AV1426" s="20">
        <v>7.88</v>
      </c>
      <c r="AW1426" s="21">
        <v>0</v>
      </c>
      <c r="AX1426" s="21">
        <v>0</v>
      </c>
      <c r="AY1426" s="116">
        <v>165.25453442725438</v>
      </c>
    </row>
    <row r="1427" spans="1:51" ht="15" x14ac:dyDescent="0.25">
      <c r="A1427" s="144">
        <v>2015</v>
      </c>
      <c r="B1427" s="77" t="s">
        <v>137</v>
      </c>
      <c r="C1427" s="78">
        <v>12</v>
      </c>
      <c r="D1427" s="77">
        <v>3512001</v>
      </c>
      <c r="E1427" s="78">
        <v>351200112</v>
      </c>
      <c r="F1427" s="78" t="str">
        <f t="shared" si="57"/>
        <v>3512001122015</v>
      </c>
      <c r="G1427" s="89">
        <v>0.25885737187560931</v>
      </c>
      <c r="H1427" s="80">
        <f t="shared" si="56"/>
        <v>17515</v>
      </c>
      <c r="I1427" s="90">
        <v>16559</v>
      </c>
      <c r="J1427" s="91">
        <v>956</v>
      </c>
      <c r="K1427" s="83">
        <f>(H1427)/VLOOKUP(D1427,'Dados Base'!$B:$K,6,FALSE)</f>
        <v>41.312859703745637</v>
      </c>
      <c r="L1427" s="88">
        <f t="shared" si="58"/>
        <v>94.541821296031969</v>
      </c>
      <c r="M1427" s="85" t="s">
        <v>702</v>
      </c>
      <c r="N1427" s="92">
        <v>0.75700000000000001</v>
      </c>
      <c r="O1427" s="91">
        <v>119</v>
      </c>
      <c r="P1427" s="91">
        <v>3500</v>
      </c>
      <c r="Q1427" s="91">
        <v>350000</v>
      </c>
      <c r="R1427" s="91">
        <v>14200</v>
      </c>
      <c r="S1427" s="91">
        <v>19</v>
      </c>
      <c r="T1427" s="87" t="s">
        <v>691</v>
      </c>
      <c r="U1427" s="91">
        <v>159</v>
      </c>
      <c r="V1427" s="91">
        <v>118</v>
      </c>
      <c r="W1427" s="93">
        <v>0</v>
      </c>
      <c r="X1427" s="47">
        <v>5.3315335648148145E-2</v>
      </c>
      <c r="Y1427" s="21">
        <v>11.93</v>
      </c>
      <c r="Z1427" s="21">
        <v>788</v>
      </c>
      <c r="AA1427" s="21">
        <v>132</v>
      </c>
      <c r="AB1427" s="21">
        <v>1</v>
      </c>
      <c r="AC1427" s="21">
        <v>0</v>
      </c>
      <c r="AD1427" s="153">
        <f>VLOOKUP(D1427,'Dados Base'!$B:$K,9,FALSE)*31536000/VLOOKUP($F1427,F:H,MATCH(H1426,F1426:AF1426,0),FALSE)</f>
        <v>7958.2711961176137</v>
      </c>
      <c r="AE1427" s="153">
        <f>VLOOKUP(D1427,'Dados Base'!$B:$K,10,FALSE)*31536000/VLOOKUP($F1427,F:H,MATCH(H1426,F1426:AF1426,0),FALSE)</f>
        <v>900.25692263773908</v>
      </c>
      <c r="AF1427" s="14">
        <v>100</v>
      </c>
      <c r="AG1427" s="15">
        <v>100</v>
      </c>
      <c r="AH1427" s="14">
        <v>100</v>
      </c>
      <c r="AI1427" s="14">
        <v>11.54</v>
      </c>
      <c r="AJ1427" s="16">
        <v>100</v>
      </c>
      <c r="AK1427" s="72">
        <f>(SUMIFS('Banco de Indicadores Mun. (2)'!I:I,'Banco de Indicadores Mun. (2)'!B:B,'Banco de Indicadores - Mun. (1)'!B1427,'Banco de Indicadores Mun. (2)'!A:A,'Banco de Indicadores - Mun. (1)'!A1427) / VLOOKUP(D1427,'Dados Base'!$B:$K,8,FALSE)) * 100</f>
        <v>56.959122580645158</v>
      </c>
      <c r="AL1427" s="72">
        <f>(SUMIFS('Banco de Indicadores Mun. (2)'!I:I,'Banco de Indicadores Mun. (2)'!B:B,'Banco de Indicadores - Mun. (1)'!B1427,'Banco de Indicadores Mun. (2)'!A:A,'Banco de Indicadores - Mun. (1)'!A1427) / VLOOKUP(D1427,'Dados Base'!$B:$K,9,FALSE)) * 100</f>
        <v>19.97435294117647</v>
      </c>
      <c r="AM1427" s="72">
        <f>(SUMIFS('Banco de Indicadores Mun. (2)'!J:J,'Banco de Indicadores Mun. (2)'!B:B,'Banco de Indicadores - Mun. (1)'!B1427,'Banco de Indicadores Mun. (2)'!A:A,'Banco de Indicadores - Mun. (1)'!A1427) / VLOOKUP(D1427,'Dados Base'!$B:$K,7,FALSE)) * 100</f>
        <v>67.543619047619046</v>
      </c>
      <c r="AN1427" s="72">
        <f>(SUMIFS('Banco de Indicadores Mun. (2)'!K:K,'Banco de Indicadores Mun. (2)'!B:B,'Banco de Indicadores - Mun. (1)'!B1427,'Banco de Indicadores Mun. (2)'!A:A,'Banco de Indicadores - Mun. (1)'!A1427) / VLOOKUP(D1427,'Dados Base'!$B:$K,10,FALSE)) * 100</f>
        <v>34.73167999999999</v>
      </c>
      <c r="AO1427" s="21">
        <v>0</v>
      </c>
      <c r="AP1427" s="125">
        <v>0</v>
      </c>
      <c r="AQ1427" s="5">
        <v>0</v>
      </c>
      <c r="AR1427" s="21">
        <v>9.1</v>
      </c>
      <c r="AS1427" s="20">
        <v>99.15</v>
      </c>
      <c r="AT1427" s="20">
        <v>99.149999999999991</v>
      </c>
      <c r="AU1427" s="20">
        <v>85.652173913043484</v>
      </c>
      <c r="AV1427" s="20">
        <v>9.99</v>
      </c>
      <c r="AW1427" s="21">
        <v>0</v>
      </c>
      <c r="AX1427" s="21">
        <v>0</v>
      </c>
      <c r="AY1427" s="116">
        <v>324.15589929211052</v>
      </c>
    </row>
    <row r="1428" spans="1:51" ht="15" x14ac:dyDescent="0.25">
      <c r="A1428" s="144">
        <v>2015</v>
      </c>
      <c r="B1428" s="77" t="s">
        <v>138</v>
      </c>
      <c r="C1428" s="78">
        <v>12</v>
      </c>
      <c r="D1428" s="77">
        <v>3512100</v>
      </c>
      <c r="E1428" s="78">
        <v>351210012</v>
      </c>
      <c r="F1428" s="78" t="str">
        <f t="shared" si="57"/>
        <v>3512100122015</v>
      </c>
      <c r="G1428" s="89">
        <v>0.10181261863666524</v>
      </c>
      <c r="H1428" s="80">
        <f t="shared" si="56"/>
        <v>6025</v>
      </c>
      <c r="I1428" s="90">
        <v>4442</v>
      </c>
      <c r="J1428" s="91">
        <v>1583</v>
      </c>
      <c r="K1428" s="83">
        <f>(H1428)/VLOOKUP(D1428,'Dados Base'!$B:$K,6,FALSE)</f>
        <v>8.2619129242372296</v>
      </c>
      <c r="L1428" s="88">
        <f t="shared" si="58"/>
        <v>73.726141078838168</v>
      </c>
      <c r="M1428" s="85" t="s">
        <v>702</v>
      </c>
      <c r="N1428" s="92">
        <v>0.71</v>
      </c>
      <c r="O1428" s="91">
        <v>98</v>
      </c>
      <c r="P1428" s="91">
        <v>8610</v>
      </c>
      <c r="Q1428" s="91">
        <v>0</v>
      </c>
      <c r="R1428" s="91">
        <v>0</v>
      </c>
      <c r="S1428" s="91">
        <v>7</v>
      </c>
      <c r="T1428" s="87" t="s">
        <v>691</v>
      </c>
      <c r="U1428" s="91">
        <v>54</v>
      </c>
      <c r="V1428" s="91">
        <v>33</v>
      </c>
      <c r="W1428" s="93">
        <v>59.4</v>
      </c>
      <c r="X1428" s="47">
        <v>1.4000279947916666E-2</v>
      </c>
      <c r="Y1428" s="21">
        <v>3.14</v>
      </c>
      <c r="Z1428" s="21">
        <v>199</v>
      </c>
      <c r="AA1428" s="21">
        <v>43</v>
      </c>
      <c r="AB1428" s="21">
        <v>1</v>
      </c>
      <c r="AC1428" s="21">
        <v>1</v>
      </c>
      <c r="AD1428" s="153">
        <f>VLOOKUP(D1428,'Dados Base'!$B:$K,9,FALSE)*31536000/VLOOKUP($F1428,F:H,MATCH(H1427,F1427:AF1427,0),FALSE)</f>
        <v>44542.964315352699</v>
      </c>
      <c r="AE1428" s="153">
        <f>VLOOKUP(D1428,'Dados Base'!$B:$K,10,FALSE)*31536000/VLOOKUP($F1428,F:H,MATCH(H1427,F1427:AF1427,0),FALSE)</f>
        <v>5181.8489626556002</v>
      </c>
      <c r="AF1428" s="14">
        <v>89.23</v>
      </c>
      <c r="AG1428" s="15" t="s">
        <v>692</v>
      </c>
      <c r="AH1428" s="14">
        <v>85.35</v>
      </c>
      <c r="AI1428" s="14">
        <v>28.36</v>
      </c>
      <c r="AJ1428" s="16">
        <v>100</v>
      </c>
      <c r="AK1428" s="72">
        <f>(SUMIFS('Banco de Indicadores Mun. (2)'!I:I,'Banco de Indicadores Mun. (2)'!B:B,'Banco de Indicadores - Mun. (1)'!B1428,'Banco de Indicadores Mun. (2)'!A:A,'Banco de Indicadores - Mun. (1)'!A1428) / VLOOKUP(D1428,'Dados Base'!$B:$K,8,FALSE)) * 100</f>
        <v>125.1232736156352</v>
      </c>
      <c r="AL1428" s="72">
        <f>(SUMIFS('Banco de Indicadores Mun. (2)'!I:I,'Banco de Indicadores Mun. (2)'!B:B,'Banco de Indicadores - Mun. (1)'!B1428,'Banco de Indicadores Mun. (2)'!A:A,'Banco de Indicadores - Mun. (1)'!A1428) / VLOOKUP(D1428,'Dados Base'!$B:$K,9,FALSE)) * 100</f>
        <v>45.138478260869569</v>
      </c>
      <c r="AM1428" s="72">
        <f>(SUMIFS('Banco de Indicadores Mun. (2)'!J:J,'Banco de Indicadores Mun. (2)'!B:B,'Banco de Indicadores - Mun. (1)'!B1428,'Banco de Indicadores Mun. (2)'!A:A,'Banco de Indicadores - Mun. (1)'!A1428) / VLOOKUP(D1428,'Dados Base'!$B:$K,7,FALSE)) * 100</f>
        <v>172.13589903846153</v>
      </c>
      <c r="AN1428" s="72">
        <f>(SUMIFS('Banco de Indicadores Mun. (2)'!K:K,'Banco de Indicadores Mun. (2)'!B:B,'Banco de Indicadores - Mun. (1)'!B1428,'Banco de Indicadores Mun. (2)'!A:A,'Banco de Indicadores - Mun. (1)'!A1428) / VLOOKUP(D1428,'Dados Base'!$B:$K,10,FALSE)) * 100</f>
        <v>26.349272727272737</v>
      </c>
      <c r="AO1428" s="21">
        <v>0</v>
      </c>
      <c r="AP1428" s="125">
        <v>0</v>
      </c>
      <c r="AQ1428" s="5">
        <v>0</v>
      </c>
      <c r="AR1428" s="21">
        <v>8.9</v>
      </c>
      <c r="AS1428" s="20">
        <v>100</v>
      </c>
      <c r="AT1428" s="20">
        <v>100</v>
      </c>
      <c r="AU1428" s="20">
        <v>82.231404958677686</v>
      </c>
      <c r="AV1428" s="20">
        <v>10</v>
      </c>
      <c r="AW1428" s="21">
        <v>0</v>
      </c>
      <c r="AX1428" s="21">
        <v>1</v>
      </c>
      <c r="AY1428" s="116">
        <v>389.91392450830386</v>
      </c>
    </row>
    <row r="1429" spans="1:51" ht="15" x14ac:dyDescent="0.25">
      <c r="A1429" s="144">
        <v>2015</v>
      </c>
      <c r="B1429" s="77" t="s">
        <v>139</v>
      </c>
      <c r="C1429" s="78">
        <v>9</v>
      </c>
      <c r="D1429" s="77">
        <v>3512209</v>
      </c>
      <c r="E1429" s="78">
        <v>35122099</v>
      </c>
      <c r="F1429" s="78" t="str">
        <f t="shared" si="57"/>
        <v>351220992015</v>
      </c>
      <c r="G1429" s="89">
        <v>0.89752234455586777</v>
      </c>
      <c r="H1429" s="80">
        <f t="shared" si="56"/>
        <v>26288</v>
      </c>
      <c r="I1429" s="90">
        <v>25190</v>
      </c>
      <c r="J1429" s="91">
        <v>1098</v>
      </c>
      <c r="K1429" s="83">
        <f>(H1429)/VLOOKUP(D1429,'Dados Base'!$B:$K,6,FALSE)</f>
        <v>143.00168634064079</v>
      </c>
      <c r="L1429" s="88">
        <f t="shared" si="58"/>
        <v>95.823189287888013</v>
      </c>
      <c r="M1429" s="85" t="s">
        <v>702</v>
      </c>
      <c r="N1429" s="92">
        <v>0.70799999999999996</v>
      </c>
      <c r="O1429" s="91">
        <v>146</v>
      </c>
      <c r="P1429" s="91">
        <v>1450</v>
      </c>
      <c r="Q1429" s="91">
        <v>802000</v>
      </c>
      <c r="R1429" s="91">
        <v>2000</v>
      </c>
      <c r="S1429" s="91">
        <v>69</v>
      </c>
      <c r="T1429" s="87" t="s">
        <v>691</v>
      </c>
      <c r="U1429" s="91">
        <v>334</v>
      </c>
      <c r="V1429" s="91">
        <v>158</v>
      </c>
      <c r="W1429" s="93">
        <v>0</v>
      </c>
      <c r="X1429" s="47">
        <v>8.002018518518518E-2</v>
      </c>
      <c r="Y1429" s="21">
        <v>20.51</v>
      </c>
      <c r="Z1429" s="21">
        <v>140</v>
      </c>
      <c r="AA1429" s="21">
        <v>1245</v>
      </c>
      <c r="AB1429" s="21">
        <v>0</v>
      </c>
      <c r="AC1429" s="21">
        <v>0</v>
      </c>
      <c r="AD1429" s="153">
        <f>VLOOKUP(D1429,'Dados Base'!$B:$K,9,FALSE)*31536000/VLOOKUP($F1429,F:H,MATCH(H1428,F1428:AF1428,0),FALSE)</f>
        <v>2999.0870359099208</v>
      </c>
      <c r="AE1429" s="153">
        <f>VLOOKUP(D1429,'Dados Base'!$B:$K,10,FALSE)*31536000/VLOOKUP($F1429,F:H,MATCH(H1428,F1428:AF1428,0),FALSE)</f>
        <v>347.89409616555088</v>
      </c>
      <c r="AF1429" s="14">
        <v>100</v>
      </c>
      <c r="AG1429" s="15">
        <v>100</v>
      </c>
      <c r="AH1429" s="14">
        <v>98.96</v>
      </c>
      <c r="AI1429" s="14">
        <v>1.99</v>
      </c>
      <c r="AJ1429" s="16">
        <v>100</v>
      </c>
      <c r="AK1429" s="72">
        <f>(SUMIFS('Banco de Indicadores Mun. (2)'!I:I,'Banco de Indicadores Mun. (2)'!B:B,'Banco de Indicadores - Mun. (1)'!B1429,'Banco de Indicadores Mun. (2)'!A:A,'Banco de Indicadores - Mun. (1)'!A1429) / VLOOKUP(D1429,'Dados Base'!$B:$K,8,FALSE)) * 100</f>
        <v>38.860644444444439</v>
      </c>
      <c r="AL1429" s="72">
        <f>(SUMIFS('Banco de Indicadores Mun. (2)'!I:I,'Banco de Indicadores Mun. (2)'!B:B,'Banco de Indicadores - Mun. (1)'!B1429,'Banco de Indicadores Mun. (2)'!A:A,'Banco de Indicadores - Mun. (1)'!A1429) / VLOOKUP(D1429,'Dados Base'!$B:$K,9,FALSE)) * 100</f>
        <v>13.989832</v>
      </c>
      <c r="AM1429" s="72">
        <f>(SUMIFS('Banco de Indicadores Mun. (2)'!J:J,'Banco de Indicadores Mun. (2)'!B:B,'Banco de Indicadores - Mun. (1)'!B1429,'Banco de Indicadores Mun. (2)'!A:A,'Banco de Indicadores - Mun. (1)'!A1429) / VLOOKUP(D1429,'Dados Base'!$B:$K,7,FALSE)) * 100</f>
        <v>52.652065573770493</v>
      </c>
      <c r="AN1429" s="72">
        <f>(SUMIFS('Banco de Indicadores Mun. (2)'!K:K,'Banco de Indicadores Mun. (2)'!B:B,'Banco de Indicadores - Mun. (1)'!B1429,'Banco de Indicadores Mun. (2)'!A:A,'Banco de Indicadores - Mun. (1)'!A1429) / VLOOKUP(D1429,'Dados Base'!$B:$K,10,FALSE)) * 100</f>
        <v>9.8511034482758628</v>
      </c>
      <c r="AO1429" s="21">
        <v>0</v>
      </c>
      <c r="AP1429" s="125">
        <v>0</v>
      </c>
      <c r="AQ1429" s="5">
        <v>0</v>
      </c>
      <c r="AR1429" s="21">
        <v>9.8000000000000007</v>
      </c>
      <c r="AS1429" s="20">
        <v>100</v>
      </c>
      <c r="AT1429" s="20">
        <v>11</v>
      </c>
      <c r="AU1429" s="20">
        <v>10.108303249097474</v>
      </c>
      <c r="AV1429" s="20">
        <v>2.3199999999999998</v>
      </c>
      <c r="AW1429" s="21">
        <v>0</v>
      </c>
      <c r="AX1429" s="21">
        <v>0</v>
      </c>
      <c r="AY1429" s="116">
        <v>87.378067376018265</v>
      </c>
    </row>
    <row r="1430" spans="1:51" ht="15" x14ac:dyDescent="0.25">
      <c r="A1430" s="144">
        <v>2015</v>
      </c>
      <c r="B1430" s="77" t="s">
        <v>140</v>
      </c>
      <c r="C1430" s="78">
        <v>10</v>
      </c>
      <c r="D1430" s="77">
        <v>3512308</v>
      </c>
      <c r="E1430" s="78">
        <v>351230810</v>
      </c>
      <c r="F1430" s="78" t="str">
        <f t="shared" si="57"/>
        <v>3512308102015</v>
      </c>
      <c r="G1430" s="89">
        <v>0.71527472313583917</v>
      </c>
      <c r="H1430" s="80">
        <f t="shared" si="56"/>
        <v>16717</v>
      </c>
      <c r="I1430" s="90">
        <v>13928</v>
      </c>
      <c r="J1430" s="91">
        <v>2789</v>
      </c>
      <c r="K1430" s="83">
        <f>(H1430)/VLOOKUP(D1430,'Dados Base'!$B:$K,6,FALSE)</f>
        <v>35.701776866564153</v>
      </c>
      <c r="L1430" s="88">
        <f t="shared" si="58"/>
        <v>83.316384518753367</v>
      </c>
      <c r="M1430" s="85" t="s">
        <v>702</v>
      </c>
      <c r="N1430" s="92">
        <v>0.73599999999999999</v>
      </c>
      <c r="O1430" s="91">
        <v>158</v>
      </c>
      <c r="P1430" s="91">
        <v>50586</v>
      </c>
      <c r="Q1430" s="91">
        <v>16090000</v>
      </c>
      <c r="R1430" s="91">
        <v>833</v>
      </c>
      <c r="S1430" s="91">
        <v>57</v>
      </c>
      <c r="T1430" s="87" t="s">
        <v>691</v>
      </c>
      <c r="U1430" s="91">
        <v>182</v>
      </c>
      <c r="V1430" s="91">
        <v>138</v>
      </c>
      <c r="W1430" s="93">
        <v>17.7</v>
      </c>
      <c r="X1430" s="47">
        <v>3.7131688179398145E-2</v>
      </c>
      <c r="Y1430" s="21">
        <v>9.8699999999999992</v>
      </c>
      <c r="Z1430" s="21">
        <v>644</v>
      </c>
      <c r="AA1430" s="21">
        <v>117</v>
      </c>
      <c r="AB1430" s="21">
        <v>1</v>
      </c>
      <c r="AC1430" s="21">
        <v>0</v>
      </c>
      <c r="AD1430" s="153">
        <f>VLOOKUP(D1430,'Dados Base'!$B:$K,9,FALSE)*31536000/VLOOKUP($F1430,F:H,MATCH(H1429,F1429:AF1429,0),FALSE)</f>
        <v>7942.0087336244542</v>
      </c>
      <c r="AE1430" s="153">
        <f>VLOOKUP(D1430,'Dados Base'!$B:$K,10,FALSE)*31536000/VLOOKUP($F1430,F:H,MATCH(H1429,F1429:AF1429,0),FALSE)</f>
        <v>1207.3362445414848</v>
      </c>
      <c r="AF1430" s="14">
        <v>72.97</v>
      </c>
      <c r="AG1430" s="15">
        <v>80.47</v>
      </c>
      <c r="AH1430" s="14">
        <v>68.37</v>
      </c>
      <c r="AI1430" s="14">
        <v>39.909999999999997</v>
      </c>
      <c r="AJ1430" s="16">
        <v>90.07</v>
      </c>
      <c r="AK1430" s="72">
        <f>(SUMIFS('Banco de Indicadores Mun. (2)'!I:I,'Banco de Indicadores Mun. (2)'!B:B,'Banco de Indicadores - Mun. (1)'!B1430,'Banco de Indicadores Mun. (2)'!A:A,'Banco de Indicadores - Mun. (1)'!A1430) / VLOOKUP(D1430,'Dados Base'!$B:$K,8,FALSE)) * 100</f>
        <v>2.6198278145695362</v>
      </c>
      <c r="AL1430" s="72">
        <f>(SUMIFS('Banco de Indicadores Mun. (2)'!I:I,'Banco de Indicadores Mun. (2)'!B:B,'Banco de Indicadores - Mun. (1)'!B1430,'Banco de Indicadores Mun. (2)'!A:A,'Banco de Indicadores - Mun. (1)'!A1430) / VLOOKUP(D1430,'Dados Base'!$B:$K,9,FALSE)) * 100</f>
        <v>0.93965320665083141</v>
      </c>
      <c r="AM1430" s="72">
        <f>(SUMIFS('Banco de Indicadores Mun. (2)'!J:J,'Banco de Indicadores Mun. (2)'!B:B,'Banco de Indicadores - Mun. (1)'!B1430,'Banco de Indicadores Mun. (2)'!A:A,'Banco de Indicadores - Mun. (1)'!A1430) / VLOOKUP(D1430,'Dados Base'!$B:$K,7,FALSE)) * 100</f>
        <v>4.5446666666666671</v>
      </c>
      <c r="AN1430" s="72">
        <f>(SUMIFS('Banco de Indicadores Mun. (2)'!K:K,'Banco de Indicadores Mun. (2)'!B:B,'Banco de Indicadores - Mun. (1)'!B1430,'Banco de Indicadores Mun. (2)'!A:A,'Banco de Indicadores - Mun. (1)'!A1430) / VLOOKUP(D1430,'Dados Base'!$B:$K,10,FALSE)) * 100</f>
        <v>3.2499999999999999E-3</v>
      </c>
      <c r="AO1430" s="21">
        <v>0</v>
      </c>
      <c r="AP1430" s="125">
        <v>0</v>
      </c>
      <c r="AQ1430" s="5">
        <v>0</v>
      </c>
      <c r="AR1430" s="21">
        <v>9.8000000000000007</v>
      </c>
      <c r="AS1430" s="20">
        <v>91</v>
      </c>
      <c r="AT1430" s="20">
        <v>91</v>
      </c>
      <c r="AU1430" s="20">
        <v>84.625492772667542</v>
      </c>
      <c r="AV1430" s="20">
        <v>9.8699999999999992</v>
      </c>
      <c r="AW1430" s="21">
        <v>0</v>
      </c>
      <c r="AX1430" s="21">
        <v>0</v>
      </c>
      <c r="AY1430" s="116">
        <v>97.719586570890272</v>
      </c>
    </row>
    <row r="1431" spans="1:51" ht="15" x14ac:dyDescent="0.25">
      <c r="A1431" s="144">
        <v>2015</v>
      </c>
      <c r="B1431" s="77" t="s">
        <v>141</v>
      </c>
      <c r="C1431" s="78">
        <v>5</v>
      </c>
      <c r="D1431" s="77">
        <v>3512407</v>
      </c>
      <c r="E1431" s="78">
        <v>35124075</v>
      </c>
      <c r="F1431" s="78" t="str">
        <f t="shared" si="57"/>
        <v>351240752015</v>
      </c>
      <c r="G1431" s="89">
        <v>1.6980692379222617</v>
      </c>
      <c r="H1431" s="80">
        <f t="shared" si="56"/>
        <v>22824</v>
      </c>
      <c r="I1431" s="90">
        <v>20500</v>
      </c>
      <c r="J1431" s="91">
        <v>2324</v>
      </c>
      <c r="K1431" s="83">
        <f>(H1431)/VLOOKUP(D1431,'Dados Base'!$B:$K,6,FALSE)</f>
        <v>166.18610747051113</v>
      </c>
      <c r="L1431" s="88">
        <f t="shared" si="58"/>
        <v>89.817735716789343</v>
      </c>
      <c r="M1431" s="85" t="s">
        <v>702</v>
      </c>
      <c r="N1431" s="92">
        <v>0.75800000000000001</v>
      </c>
      <c r="O1431" s="91">
        <v>43</v>
      </c>
      <c r="P1431" s="91">
        <v>0</v>
      </c>
      <c r="Q1431" s="91">
        <v>3874000</v>
      </c>
      <c r="R1431" s="91">
        <v>15000</v>
      </c>
      <c r="S1431" s="91">
        <v>127</v>
      </c>
      <c r="T1431" s="87" t="s">
        <v>691</v>
      </c>
      <c r="U1431" s="91">
        <v>223</v>
      </c>
      <c r="V1431" s="91">
        <v>201</v>
      </c>
      <c r="W1431" s="93">
        <v>0</v>
      </c>
      <c r="X1431" s="47">
        <v>5.5921483553886056E-2</v>
      </c>
      <c r="Y1431" s="21">
        <v>14.61</v>
      </c>
      <c r="Z1431" s="21">
        <v>0</v>
      </c>
      <c r="AA1431" s="21">
        <v>1127</v>
      </c>
      <c r="AB1431" s="21">
        <v>4</v>
      </c>
      <c r="AC1431" s="21">
        <v>0</v>
      </c>
      <c r="AD1431" s="153">
        <f>VLOOKUP(D1431,'Dados Base'!$B:$K,9,FALSE)*31536000/VLOOKUP($F1431,F:H,MATCH(H1430,F1430:AF1430,0),FALSE)</f>
        <v>2293.627760252366</v>
      </c>
      <c r="AE1431" s="153">
        <f>VLOOKUP(D1431,'Dados Base'!$B:$K,10,FALSE)*31536000/VLOOKUP($F1431,F:H,MATCH(H1430,F1430:AF1430,0),FALSE)</f>
        <v>303.9747634069401</v>
      </c>
      <c r="AF1431" s="14" t="s">
        <v>692</v>
      </c>
      <c r="AG1431" s="15">
        <v>100</v>
      </c>
      <c r="AH1431" s="14" t="s">
        <v>692</v>
      </c>
      <c r="AI1431" s="14" t="s">
        <v>692</v>
      </c>
      <c r="AJ1431" s="16" t="s">
        <v>692</v>
      </c>
      <c r="AK1431" s="72">
        <f>(SUMIFS('Banco de Indicadores Mun. (2)'!I:I,'Banco de Indicadores Mun. (2)'!B:B,'Banco de Indicadores - Mun. (1)'!B1431,'Banco de Indicadores Mun. (2)'!A:A,'Banco de Indicadores - Mun. (1)'!A1431) / VLOOKUP(D1431,'Dados Base'!$B:$K,8,FALSE)) * 100</f>
        <v>24.509873015873023</v>
      </c>
      <c r="AL1431" s="72">
        <f>(SUMIFS('Banco de Indicadores Mun. (2)'!I:I,'Banco de Indicadores Mun. (2)'!B:B,'Banco de Indicadores - Mun. (1)'!B1431,'Banco de Indicadores Mun. (2)'!A:A,'Banco de Indicadores - Mun. (1)'!A1431) / VLOOKUP(D1431,'Dados Base'!$B:$K,9,FALSE)) * 100</f>
        <v>9.3019397590361468</v>
      </c>
      <c r="AM1431" s="72">
        <f>(SUMIFS('Banco de Indicadores Mun. (2)'!J:J,'Banco de Indicadores Mun. (2)'!B:B,'Banco de Indicadores - Mun. (1)'!B1431,'Banco de Indicadores Mun. (2)'!A:A,'Banco de Indicadores - Mun. (1)'!A1431) / VLOOKUP(D1431,'Dados Base'!$B:$K,7,FALSE)) * 100</f>
        <v>25.191170731707324</v>
      </c>
      <c r="AN1431" s="72">
        <f>(SUMIFS('Banco de Indicadores Mun. (2)'!K:K,'Banco de Indicadores Mun. (2)'!B:B,'Banco de Indicadores - Mun. (1)'!B1431,'Banco de Indicadores Mun. (2)'!A:A,'Banco de Indicadores - Mun. (1)'!A1431) / VLOOKUP(D1431,'Dados Base'!$B:$K,10,FALSE)) * 100</f>
        <v>23.240181818181814</v>
      </c>
      <c r="AO1431" s="21">
        <v>0</v>
      </c>
      <c r="AP1431" s="125">
        <v>0</v>
      </c>
      <c r="AQ1431" s="5">
        <v>0</v>
      </c>
      <c r="AR1431" s="21">
        <v>8.1999999999999993</v>
      </c>
      <c r="AS1431" s="20">
        <v>100</v>
      </c>
      <c r="AT1431" s="20">
        <v>0</v>
      </c>
      <c r="AU1431" s="20">
        <v>0</v>
      </c>
      <c r="AV1431" s="20">
        <v>1.5</v>
      </c>
      <c r="AW1431" s="21">
        <v>1</v>
      </c>
      <c r="AX1431" s="21">
        <v>0</v>
      </c>
      <c r="AY1431" s="116">
        <v>122.2042548575196</v>
      </c>
    </row>
    <row r="1432" spans="1:51" ht="15" x14ac:dyDescent="0.25">
      <c r="A1432" s="144">
        <v>2015</v>
      </c>
      <c r="B1432" s="77" t="s">
        <v>142</v>
      </c>
      <c r="C1432" s="78">
        <v>19</v>
      </c>
      <c r="D1432" s="77">
        <v>3512506</v>
      </c>
      <c r="E1432" s="78">
        <v>351250619</v>
      </c>
      <c r="F1432" s="78" t="str">
        <f t="shared" si="57"/>
        <v>3512506192015</v>
      </c>
      <c r="G1432" s="89">
        <v>1.5453213753266803</v>
      </c>
      <c r="H1432" s="80">
        <f t="shared" si="56"/>
        <v>5620</v>
      </c>
      <c r="I1432" s="90">
        <v>4694</v>
      </c>
      <c r="J1432" s="91">
        <v>926</v>
      </c>
      <c r="K1432" s="83">
        <f>(H1432)/VLOOKUP(D1432,'Dados Base'!$B:$K,6,FALSE)</f>
        <v>22.795489575728077</v>
      </c>
      <c r="L1432" s="88">
        <f t="shared" si="58"/>
        <v>83.523131672597856</v>
      </c>
      <c r="M1432" s="85" t="s">
        <v>702</v>
      </c>
      <c r="N1432" s="92">
        <v>0.71899999999999997</v>
      </c>
      <c r="O1432" s="91">
        <v>77</v>
      </c>
      <c r="P1432" s="91">
        <v>14133</v>
      </c>
      <c r="Q1432" s="91">
        <v>120000</v>
      </c>
      <c r="R1432" s="91">
        <v>0</v>
      </c>
      <c r="S1432" s="91">
        <v>26</v>
      </c>
      <c r="T1432" s="87" t="s">
        <v>691</v>
      </c>
      <c r="U1432" s="91">
        <v>34</v>
      </c>
      <c r="V1432" s="91">
        <v>28</v>
      </c>
      <c r="W1432" s="93">
        <v>0</v>
      </c>
      <c r="X1432" s="47">
        <v>1.2511817708333331E-2</v>
      </c>
      <c r="Y1432" s="21">
        <v>3.26</v>
      </c>
      <c r="Z1432" s="21">
        <v>204</v>
      </c>
      <c r="AA1432" s="21">
        <v>48</v>
      </c>
      <c r="AB1432" s="21">
        <v>0</v>
      </c>
      <c r="AC1432" s="21">
        <v>1</v>
      </c>
      <c r="AD1432" s="153">
        <f>VLOOKUP(D1432,'Dados Base'!$B:$K,9,FALSE)*31536000/VLOOKUP($F1432,F:H,MATCH(H1431,F1431:AF1431,0),FALSE)</f>
        <v>10268.839857651246</v>
      </c>
      <c r="AE1432" s="153">
        <f>VLOOKUP(D1432,'Dados Base'!$B:$K,10,FALSE)*31536000/VLOOKUP($F1432,F:H,MATCH(H1431,F1431:AF1431,0),FALSE)</f>
        <v>841.70818505338059</v>
      </c>
      <c r="AF1432" s="14">
        <v>85.49</v>
      </c>
      <c r="AG1432" s="15">
        <v>80.98</v>
      </c>
      <c r="AH1432" s="14">
        <v>82.18</v>
      </c>
      <c r="AI1432" s="14">
        <v>19.059999999999999</v>
      </c>
      <c r="AJ1432" s="16">
        <v>100</v>
      </c>
      <c r="AK1432" s="72">
        <f>(SUMIFS('Banco de Indicadores Mun. (2)'!I:I,'Banco de Indicadores Mun. (2)'!B:B,'Banco de Indicadores - Mun. (1)'!B1432,'Banco de Indicadores Mun. (2)'!A:A,'Banco de Indicadores - Mun. (1)'!A1432) / VLOOKUP(D1432,'Dados Base'!$B:$K,8,FALSE)) * 100</f>
        <v>8.7647241379310383</v>
      </c>
      <c r="AL1432" s="72">
        <f>(SUMIFS('Banco de Indicadores Mun. (2)'!I:I,'Banco de Indicadores Mun. (2)'!B:B,'Banco de Indicadores - Mun. (1)'!B1432,'Banco de Indicadores Mun. (2)'!A:A,'Banco de Indicadores - Mun. (1)'!A1432) / VLOOKUP(D1432,'Dados Base'!$B:$K,9,FALSE)) * 100</f>
        <v>2.7778907103825143</v>
      </c>
      <c r="AM1432" s="72">
        <f>(SUMIFS('Banco de Indicadores Mun. (2)'!J:J,'Banco de Indicadores Mun. (2)'!B:B,'Banco de Indicadores - Mun. (1)'!B1432,'Banco de Indicadores Mun. (2)'!A:A,'Banco de Indicadores - Mun. (1)'!A1432) / VLOOKUP(D1432,'Dados Base'!$B:$K,7,FALSE)) * 100</f>
        <v>8.6533953488372113</v>
      </c>
      <c r="AN1432" s="72">
        <f>(SUMIFS('Banco de Indicadores Mun. (2)'!K:K,'Banco de Indicadores Mun. (2)'!B:B,'Banco de Indicadores - Mun. (1)'!B1432,'Banco de Indicadores Mun. (2)'!A:A,'Banco de Indicadores - Mun. (1)'!A1432) / VLOOKUP(D1432,'Dados Base'!$B:$K,10,FALSE)) * 100</f>
        <v>9.0838666666666708</v>
      </c>
      <c r="AO1432" s="21">
        <v>0</v>
      </c>
      <c r="AP1432" s="125">
        <v>0</v>
      </c>
      <c r="AQ1432" s="5">
        <v>0</v>
      </c>
      <c r="AR1432" s="21">
        <v>9</v>
      </c>
      <c r="AS1432" s="20">
        <v>94</v>
      </c>
      <c r="AT1432" s="20">
        <v>94</v>
      </c>
      <c r="AU1432" s="20">
        <v>80.952380952380949</v>
      </c>
      <c r="AV1432" s="20">
        <v>9.61</v>
      </c>
      <c r="AW1432" s="21">
        <v>0</v>
      </c>
      <c r="AX1432" s="21">
        <v>1</v>
      </c>
      <c r="AY1432" s="116">
        <v>172.64043606635587</v>
      </c>
    </row>
    <row r="1433" spans="1:51" ht="15" x14ac:dyDescent="0.25">
      <c r="A1433" s="144">
        <v>2015</v>
      </c>
      <c r="B1433" s="77" t="s">
        <v>143</v>
      </c>
      <c r="C1433" s="78">
        <v>14</v>
      </c>
      <c r="D1433" s="77">
        <v>3512605</v>
      </c>
      <c r="E1433" s="78">
        <v>351260514</v>
      </c>
      <c r="F1433" s="78" t="str">
        <f t="shared" si="57"/>
        <v>3512605142015</v>
      </c>
      <c r="G1433" s="89">
        <v>-0.79551719863945047</v>
      </c>
      <c r="H1433" s="80">
        <f t="shared" si="56"/>
        <v>4895</v>
      </c>
      <c r="I1433" s="90">
        <v>3902</v>
      </c>
      <c r="J1433" s="91">
        <v>993</v>
      </c>
      <c r="K1433" s="83">
        <f>(H1433)/VLOOKUP(D1433,'Dados Base'!$B:$K,6,FALSE)</f>
        <v>16.075005746937702</v>
      </c>
      <c r="L1433" s="88">
        <f t="shared" si="58"/>
        <v>79.713993871297234</v>
      </c>
      <c r="M1433" s="85" t="s">
        <v>702</v>
      </c>
      <c r="N1433" s="92">
        <v>0.69</v>
      </c>
      <c r="O1433" s="91">
        <v>41</v>
      </c>
      <c r="P1433" s="91">
        <v>17300</v>
      </c>
      <c r="Q1433" s="91">
        <v>0</v>
      </c>
      <c r="R1433" s="91">
        <v>4000</v>
      </c>
      <c r="S1433" s="91">
        <v>11</v>
      </c>
      <c r="T1433" s="87" t="s">
        <v>691</v>
      </c>
      <c r="U1433" s="91">
        <v>19</v>
      </c>
      <c r="V1433" s="91">
        <v>13</v>
      </c>
      <c r="W1433" s="93">
        <v>1.58</v>
      </c>
      <c r="X1433" s="47">
        <v>1.0025826822916667E-2</v>
      </c>
      <c r="Y1433" s="21">
        <v>2.66</v>
      </c>
      <c r="Z1433" s="21">
        <v>149</v>
      </c>
      <c r="AA1433" s="21">
        <v>56</v>
      </c>
      <c r="AB1433" s="21">
        <v>1</v>
      </c>
      <c r="AC1433" s="21">
        <v>0</v>
      </c>
      <c r="AD1433" s="153">
        <f>VLOOKUP(D1433,'Dados Base'!$B:$K,9,FALSE)*31536000/VLOOKUP($F1433,F:H,MATCH(H1432,F1432:AF1432,0),FALSE)</f>
        <v>21775.624106230847</v>
      </c>
      <c r="AE1433" s="153">
        <f>VLOOKUP(D1433,'Dados Base'!$B:$K,10,FALSE)*31536000/VLOOKUP($F1433,F:H,MATCH(H1432,F1432:AF1432,0),FALSE)</f>
        <v>2576.9969356486204</v>
      </c>
      <c r="AF1433" s="14">
        <v>78.650000000000006</v>
      </c>
      <c r="AG1433" s="15">
        <v>100</v>
      </c>
      <c r="AH1433" s="14">
        <v>72.98</v>
      </c>
      <c r="AI1433" s="14">
        <v>29.45</v>
      </c>
      <c r="AJ1433" s="16">
        <v>100</v>
      </c>
      <c r="AK1433" s="72">
        <f>(SUMIFS('Banco de Indicadores Mun. (2)'!I:I,'Banco de Indicadores Mun. (2)'!B:B,'Banco de Indicadores - Mun. (1)'!B1433,'Banco de Indicadores Mun. (2)'!A:A,'Banco de Indicadores - Mun. (1)'!A1433) / VLOOKUP(D1433,'Dados Base'!$B:$K,8,FALSE)) * 100</f>
        <v>9.2268543046357632</v>
      </c>
      <c r="AL1433" s="72">
        <f>(SUMIFS('Banco de Indicadores Mun. (2)'!I:I,'Banco de Indicadores Mun. (2)'!B:B,'Banco de Indicadores - Mun. (1)'!B1433,'Banco de Indicadores Mun. (2)'!A:A,'Banco de Indicadores - Mun. (1)'!A1433) / VLOOKUP(D1433,'Dados Base'!$B:$K,9,FALSE)) * 100</f>
        <v>4.1220562130177525</v>
      </c>
      <c r="AM1433" s="72">
        <f>(SUMIFS('Banco de Indicadores Mun. (2)'!J:J,'Banco de Indicadores Mun. (2)'!B:B,'Banco de Indicadores - Mun. (1)'!B1433,'Banco de Indicadores Mun. (2)'!A:A,'Banco de Indicadores - Mun. (1)'!A1433) / VLOOKUP(D1433,'Dados Base'!$B:$K,7,FALSE)) * 100</f>
        <v>12.496378378378379</v>
      </c>
      <c r="AN1433" s="72">
        <f>(SUMIFS('Banco de Indicadores Mun. (2)'!K:K,'Banco de Indicadores Mun. (2)'!B:B,'Banco de Indicadores - Mun. (1)'!B1433,'Banco de Indicadores Mun. (2)'!A:A,'Banco de Indicadores - Mun. (1)'!A1433) / VLOOKUP(D1433,'Dados Base'!$B:$K,10,FALSE)) * 100</f>
        <v>0.15392500000000003</v>
      </c>
      <c r="AO1433" s="21">
        <v>0</v>
      </c>
      <c r="AP1433" s="125">
        <v>0</v>
      </c>
      <c r="AQ1433" s="5">
        <v>0</v>
      </c>
      <c r="AR1433" s="21">
        <v>7.6</v>
      </c>
      <c r="AS1433" s="20">
        <v>90</v>
      </c>
      <c r="AT1433" s="20">
        <v>90</v>
      </c>
      <c r="AU1433" s="20">
        <v>72.682926829268297</v>
      </c>
      <c r="AV1433" s="20">
        <v>7.59</v>
      </c>
      <c r="AW1433" s="21">
        <v>0</v>
      </c>
      <c r="AX1433" s="21">
        <v>0</v>
      </c>
      <c r="AY1433" s="116">
        <v>111.008503305289</v>
      </c>
    </row>
    <row r="1434" spans="1:51" ht="15" x14ac:dyDescent="0.25">
      <c r="A1434" s="144">
        <v>2015</v>
      </c>
      <c r="B1434" s="77" t="s">
        <v>144</v>
      </c>
      <c r="C1434" s="78">
        <v>5</v>
      </c>
      <c r="D1434" s="77">
        <v>3512704</v>
      </c>
      <c r="E1434" s="78">
        <v>35127045</v>
      </c>
      <c r="F1434" s="78" t="str">
        <f t="shared" si="57"/>
        <v>351270452015</v>
      </c>
      <c r="G1434" s="89">
        <v>0.22213368029715408</v>
      </c>
      <c r="H1434" s="80">
        <f t="shared" si="56"/>
        <v>3919</v>
      </c>
      <c r="I1434" s="90">
        <v>2286</v>
      </c>
      <c r="J1434" s="91">
        <v>1633</v>
      </c>
      <c r="K1434" s="83">
        <f>(H1434)/VLOOKUP(D1434,'Dados Base'!$B:$K,6,FALSE)</f>
        <v>14.090026605306681</v>
      </c>
      <c r="L1434" s="88">
        <f t="shared" si="58"/>
        <v>58.331206940546053</v>
      </c>
      <c r="M1434" s="85" t="s">
        <v>702</v>
      </c>
      <c r="N1434" s="92">
        <v>0.754</v>
      </c>
      <c r="O1434" s="91">
        <v>90</v>
      </c>
      <c r="P1434" s="91">
        <v>18400</v>
      </c>
      <c r="Q1434" s="91">
        <v>4625000</v>
      </c>
      <c r="R1434" s="91">
        <v>0</v>
      </c>
      <c r="S1434" s="91">
        <v>21</v>
      </c>
      <c r="T1434" s="87" t="s">
        <v>691</v>
      </c>
      <c r="U1434" s="91">
        <v>21</v>
      </c>
      <c r="V1434" s="91">
        <v>23</v>
      </c>
      <c r="W1434" s="93">
        <v>0</v>
      </c>
      <c r="X1434" s="47">
        <v>1.0159803385416668E-2</v>
      </c>
      <c r="Y1434" s="21">
        <v>1.53</v>
      </c>
      <c r="Z1434" s="21">
        <v>100</v>
      </c>
      <c r="AA1434" s="21">
        <v>18</v>
      </c>
      <c r="AB1434" s="21">
        <v>0</v>
      </c>
      <c r="AC1434" s="21">
        <v>0</v>
      </c>
      <c r="AD1434" s="153">
        <f>VLOOKUP(D1434,'Dados Base'!$B:$K,9,FALSE)*31536000/VLOOKUP($F1434,F:H,MATCH(H1433,F1433:AF1433,0),FALSE)</f>
        <v>28083.858127073232</v>
      </c>
      <c r="AE1434" s="153">
        <f>VLOOKUP(D1434,'Dados Base'!$B:$K,10,FALSE)*31536000/VLOOKUP($F1434,F:H,MATCH(H1433,F1433:AF1433,0),FALSE)</f>
        <v>3621.1278387343714</v>
      </c>
      <c r="AF1434" s="14">
        <v>99.55</v>
      </c>
      <c r="AG1434" s="15">
        <v>53.91</v>
      </c>
      <c r="AH1434" s="14">
        <v>99.55</v>
      </c>
      <c r="AI1434" s="14">
        <v>16.670000000000002</v>
      </c>
      <c r="AJ1434" s="16">
        <v>99.54</v>
      </c>
      <c r="AK1434" s="72">
        <f>(SUMIFS('Banco de Indicadores Mun. (2)'!I:I,'Banco de Indicadores Mun. (2)'!B:B,'Banco de Indicadores - Mun. (1)'!B1434,'Banco de Indicadores Mun. (2)'!A:A,'Banco de Indicadores - Mun. (1)'!A1434) / VLOOKUP(D1434,'Dados Base'!$B:$K,8,FALSE)) * 100</f>
        <v>6.8101145038167914</v>
      </c>
      <c r="AL1434" s="72">
        <f>(SUMIFS('Banco de Indicadores Mun. (2)'!I:I,'Banco de Indicadores Mun. (2)'!B:B,'Banco de Indicadores - Mun. (1)'!B1434,'Banco de Indicadores Mun. (2)'!A:A,'Banco de Indicadores - Mun. (1)'!A1434) / VLOOKUP(D1434,'Dados Base'!$B:$K,9,FALSE)) * 100</f>
        <v>2.5562320916905432</v>
      </c>
      <c r="AM1434" s="72">
        <f>(SUMIFS('Banco de Indicadores Mun. (2)'!J:J,'Banco de Indicadores Mun. (2)'!B:B,'Banco de Indicadores - Mun. (1)'!B1434,'Banco de Indicadores Mun. (2)'!A:A,'Banco de Indicadores - Mun. (1)'!A1434) / VLOOKUP(D1434,'Dados Base'!$B:$K,7,FALSE)) * 100</f>
        <v>9.8292325581395303</v>
      </c>
      <c r="AN1434" s="72">
        <f>(SUMIFS('Banco de Indicadores Mun. (2)'!K:K,'Banco de Indicadores Mun. (2)'!B:B,'Banco de Indicadores - Mun. (1)'!B1434,'Banco de Indicadores Mun. (2)'!A:A,'Banco de Indicadores - Mun. (1)'!A1434) / VLOOKUP(D1434,'Dados Base'!$B:$K,10,FALSE)) * 100</f>
        <v>1.0402444444444443</v>
      </c>
      <c r="AO1434" s="21">
        <v>0</v>
      </c>
      <c r="AP1434" s="125">
        <v>0</v>
      </c>
      <c r="AQ1434" s="5">
        <v>0</v>
      </c>
      <c r="AR1434" s="21">
        <v>9.5</v>
      </c>
      <c r="AS1434" s="20">
        <v>100</v>
      </c>
      <c r="AT1434" s="20">
        <v>100</v>
      </c>
      <c r="AU1434" s="20">
        <v>84.745762711864401</v>
      </c>
      <c r="AV1434" s="20">
        <v>9.8000000000000007</v>
      </c>
      <c r="AW1434" s="21">
        <v>0</v>
      </c>
      <c r="AX1434" s="21">
        <v>0</v>
      </c>
      <c r="AY1434" s="116">
        <v>254.12618950601512</v>
      </c>
    </row>
    <row r="1435" spans="1:51" ht="15" x14ac:dyDescent="0.25">
      <c r="A1435" s="144">
        <v>2015</v>
      </c>
      <c r="B1435" s="77" t="s">
        <v>145</v>
      </c>
      <c r="C1435" s="78">
        <v>5</v>
      </c>
      <c r="D1435" s="77">
        <v>3512803</v>
      </c>
      <c r="E1435" s="78">
        <v>35128035</v>
      </c>
      <c r="F1435" s="78" t="str">
        <f t="shared" si="57"/>
        <v>351280352015</v>
      </c>
      <c r="G1435" s="89">
        <v>2.4106774036924739</v>
      </c>
      <c r="H1435" s="80">
        <f t="shared" si="56"/>
        <v>65328</v>
      </c>
      <c r="I1435" s="90">
        <v>60672</v>
      </c>
      <c r="J1435" s="91">
        <v>4656</v>
      </c>
      <c r="K1435" s="83">
        <f>(H1435)/VLOOKUP(D1435,'Dados Base'!$B:$K,6,FALSE)</f>
        <v>422.20642409358237</v>
      </c>
      <c r="L1435" s="88">
        <f t="shared" si="58"/>
        <v>92.872887582659814</v>
      </c>
      <c r="M1435" s="85" t="s">
        <v>702</v>
      </c>
      <c r="N1435" s="92">
        <v>0.76900000000000002</v>
      </c>
      <c r="O1435" s="91">
        <v>24</v>
      </c>
      <c r="P1435" s="91">
        <v>1000</v>
      </c>
      <c r="Q1435" s="91">
        <v>0</v>
      </c>
      <c r="R1435" s="91">
        <v>0</v>
      </c>
      <c r="S1435" s="91">
        <v>81</v>
      </c>
      <c r="T1435" s="87" t="s">
        <v>691</v>
      </c>
      <c r="U1435" s="91">
        <v>457</v>
      </c>
      <c r="V1435" s="91">
        <v>410</v>
      </c>
      <c r="W1435" s="93">
        <v>0</v>
      </c>
      <c r="X1435" s="47">
        <v>0.19348807722222219</v>
      </c>
      <c r="Y1435" s="21">
        <v>49.64</v>
      </c>
      <c r="Z1435" s="21">
        <v>0</v>
      </c>
      <c r="AA1435" s="21">
        <v>3350</v>
      </c>
      <c r="AB1435" s="21">
        <v>10</v>
      </c>
      <c r="AC1435" s="21">
        <v>0</v>
      </c>
      <c r="AD1435" s="153">
        <f>VLOOKUP(D1435,'Dados Base'!$B:$K,9,FALSE)*31536000/VLOOKUP($F1435,F:H,MATCH(H1434,F1434:AF1434,0),FALSE)</f>
        <v>917.19324026451136</v>
      </c>
      <c r="AE1435" s="153">
        <f>VLOOKUP(D1435,'Dados Base'!$B:$K,10,FALSE)*31536000/VLOOKUP($F1435,F:H,MATCH(H1434,F1434:AF1434,0),FALSE)</f>
        <v>120.68332108743571</v>
      </c>
      <c r="AF1435" s="14">
        <v>97.3</v>
      </c>
      <c r="AG1435" s="15">
        <v>100</v>
      </c>
      <c r="AH1435" s="14">
        <v>97.3</v>
      </c>
      <c r="AI1435" s="14" t="s">
        <v>692</v>
      </c>
      <c r="AJ1435" s="16">
        <v>100</v>
      </c>
      <c r="AK1435" s="72">
        <f>(SUMIFS('Banco de Indicadores Mun. (2)'!I:I,'Banco de Indicadores Mun. (2)'!B:B,'Banco de Indicadores - Mun. (1)'!B1435,'Banco de Indicadores Mun. (2)'!A:A,'Banco de Indicadores - Mun. (1)'!A1435) / VLOOKUP(D1435,'Dados Base'!$B:$K,8,FALSE)) * 100</f>
        <v>413.39281944444446</v>
      </c>
      <c r="AL1435" s="72">
        <f>(SUMIFS('Banco de Indicadores Mun. (2)'!I:I,'Banco de Indicadores Mun. (2)'!B:B,'Banco de Indicadores - Mun. (1)'!B1435,'Banco de Indicadores Mun. (2)'!A:A,'Banco de Indicadores - Mun. (1)'!A1435) / VLOOKUP(D1435,'Dados Base'!$B:$K,9,FALSE)) * 100</f>
        <v>156.65412105263158</v>
      </c>
      <c r="AM1435" s="72">
        <f>(SUMIFS('Banco de Indicadores Mun. (2)'!J:J,'Banco de Indicadores Mun. (2)'!B:B,'Banco de Indicadores - Mun. (1)'!B1435,'Banco de Indicadores Mun. (2)'!A:A,'Banco de Indicadores - Mun. (1)'!A1435) / VLOOKUP(D1435,'Dados Base'!$B:$K,7,FALSE)) * 100</f>
        <v>631.59319148936163</v>
      </c>
      <c r="AN1435" s="72">
        <f>(SUMIFS('Banco de Indicadores Mun. (2)'!K:K,'Banco de Indicadores Mun. (2)'!B:B,'Banco de Indicadores - Mun. (1)'!B1435,'Banco de Indicadores Mun. (2)'!A:A,'Banco de Indicadores - Mun. (1)'!A1435) / VLOOKUP(D1435,'Dados Base'!$B:$K,10,FALSE)) * 100</f>
        <v>3.1761199999999983</v>
      </c>
      <c r="AO1435" s="21">
        <v>0</v>
      </c>
      <c r="AP1435" s="125">
        <v>1.5307372030369826</v>
      </c>
      <c r="AQ1435" s="5">
        <v>10</v>
      </c>
      <c r="AR1435" s="21">
        <v>9.8000000000000007</v>
      </c>
      <c r="AS1435" s="20">
        <v>100</v>
      </c>
      <c r="AT1435" s="20">
        <v>0</v>
      </c>
      <c r="AU1435" s="20">
        <v>0</v>
      </c>
      <c r="AV1435" s="20">
        <v>1.5</v>
      </c>
      <c r="AW1435" s="21">
        <v>0</v>
      </c>
      <c r="AX1435" s="21">
        <v>0</v>
      </c>
      <c r="AY1435" s="116">
        <v>119.98898675928864</v>
      </c>
    </row>
    <row r="1436" spans="1:51" ht="15" x14ac:dyDescent="0.25">
      <c r="A1436" s="144">
        <v>2015</v>
      </c>
      <c r="B1436" s="77" t="s">
        <v>146</v>
      </c>
      <c r="C1436" s="78">
        <v>15</v>
      </c>
      <c r="D1436" s="77">
        <v>3512902</v>
      </c>
      <c r="E1436" s="78">
        <v>351290215</v>
      </c>
      <c r="F1436" s="78" t="str">
        <f t="shared" si="57"/>
        <v>3512902152015</v>
      </c>
      <c r="G1436" s="89">
        <v>-0.30332825316302658</v>
      </c>
      <c r="H1436" s="80">
        <f t="shared" si="56"/>
        <v>7100</v>
      </c>
      <c r="I1436" s="90">
        <v>5175</v>
      </c>
      <c r="J1436" s="91">
        <v>1925</v>
      </c>
      <c r="K1436" s="83">
        <f>(H1436)/VLOOKUP(D1436,'Dados Base'!$B:$K,6,FALSE)</f>
        <v>16.087734801622368</v>
      </c>
      <c r="L1436" s="88">
        <f t="shared" si="58"/>
        <v>72.887323943661968</v>
      </c>
      <c r="M1436" s="85" t="s">
        <v>702</v>
      </c>
      <c r="N1436" s="92">
        <v>0.72199999999999998</v>
      </c>
      <c r="O1436" s="91">
        <v>100</v>
      </c>
      <c r="P1436" s="91">
        <v>21755</v>
      </c>
      <c r="Q1436" s="91">
        <v>975000</v>
      </c>
      <c r="R1436" s="91">
        <v>0</v>
      </c>
      <c r="S1436" s="91">
        <v>25</v>
      </c>
      <c r="T1436" s="87" t="s">
        <v>691</v>
      </c>
      <c r="U1436" s="91">
        <v>68</v>
      </c>
      <c r="V1436" s="91">
        <v>31</v>
      </c>
      <c r="W1436" s="93">
        <v>0</v>
      </c>
      <c r="X1436" s="47">
        <v>1.8489583333333334E-2</v>
      </c>
      <c r="Y1436" s="21">
        <v>3.54</v>
      </c>
      <c r="Z1436" s="21">
        <v>218</v>
      </c>
      <c r="AA1436" s="21">
        <v>55</v>
      </c>
      <c r="AB1436" s="21">
        <v>1</v>
      </c>
      <c r="AC1436" s="21">
        <v>0</v>
      </c>
      <c r="AD1436" s="153">
        <f>VLOOKUP(D1436,'Dados Base'!$B:$K,9,FALSE)*31536000/VLOOKUP($F1436,F:H,MATCH(H1435,F1435:AF1435,0),FALSE)</f>
        <v>15057.329577464789</v>
      </c>
      <c r="AE1436" s="153">
        <f>VLOOKUP(D1436,'Dados Base'!$B:$K,10,FALSE)*31536000/VLOOKUP($F1436,F:H,MATCH(H1435,F1435:AF1435,0),FALSE)</f>
        <v>1510.1746478873242</v>
      </c>
      <c r="AF1436" s="14">
        <v>100</v>
      </c>
      <c r="AG1436" s="15">
        <v>68.62</v>
      </c>
      <c r="AH1436" s="14">
        <v>100</v>
      </c>
      <c r="AI1436" s="14">
        <v>0</v>
      </c>
      <c r="AJ1436" s="16">
        <v>100</v>
      </c>
      <c r="AK1436" s="72">
        <f>(SUMIFS('Banco de Indicadores Mun. (2)'!I:I,'Banco de Indicadores Mun. (2)'!B:B,'Banco de Indicadores - Mun. (1)'!B1436,'Banco de Indicadores Mun. (2)'!A:A,'Banco de Indicadores - Mun. (1)'!A1436) / VLOOKUP(D1436,'Dados Base'!$B:$K,8,FALSE)) * 100</f>
        <v>15.510990740740738</v>
      </c>
      <c r="AL1436" s="72">
        <f>(SUMIFS('Banco de Indicadores Mun. (2)'!I:I,'Banco de Indicadores Mun. (2)'!B:B,'Banco de Indicadores - Mun. (1)'!B1436,'Banco de Indicadores Mun. (2)'!A:A,'Banco de Indicadores - Mun. (1)'!A1436) / VLOOKUP(D1436,'Dados Base'!$B:$K,9,FALSE)) * 100</f>
        <v>4.9415545722713858</v>
      </c>
      <c r="AM1436" s="72">
        <f>(SUMIFS('Banco de Indicadores Mun. (2)'!J:J,'Banco de Indicadores Mun. (2)'!B:B,'Banco de Indicadores - Mun. (1)'!B1436,'Banco de Indicadores Mun. (2)'!A:A,'Banco de Indicadores - Mun. (1)'!A1436) / VLOOKUP(D1436,'Dados Base'!$B:$K,7,FALSE)) * 100</f>
        <v>22.001635135135132</v>
      </c>
      <c r="AN1436" s="72">
        <f>(SUMIFS('Banco de Indicadores Mun. (2)'!K:K,'Banco de Indicadores Mun. (2)'!B:B,'Banco de Indicadores - Mun. (1)'!B1436,'Banco de Indicadores Mun. (2)'!A:A,'Banco de Indicadores - Mun. (1)'!A1436) / VLOOKUP(D1436,'Dados Base'!$B:$K,10,FALSE)) * 100</f>
        <v>1.3842941176470582</v>
      </c>
      <c r="AO1436" s="21">
        <v>0</v>
      </c>
      <c r="AP1436" s="125">
        <v>0</v>
      </c>
      <c r="AQ1436" s="5">
        <v>0</v>
      </c>
      <c r="AR1436" s="21">
        <v>9.5</v>
      </c>
      <c r="AS1436" s="20">
        <v>98</v>
      </c>
      <c r="AT1436" s="20">
        <v>94.080000000000013</v>
      </c>
      <c r="AU1436" s="20">
        <v>79.853479853479854</v>
      </c>
      <c r="AV1436" s="20">
        <v>9.61</v>
      </c>
      <c r="AW1436" s="21">
        <v>0</v>
      </c>
      <c r="AX1436" s="21">
        <v>0</v>
      </c>
      <c r="AY1436" s="116">
        <v>3.5655026046665914</v>
      </c>
    </row>
    <row r="1437" spans="1:51" ht="15" x14ac:dyDescent="0.25">
      <c r="A1437" s="144">
        <v>2015</v>
      </c>
      <c r="B1437" s="77" t="s">
        <v>147</v>
      </c>
      <c r="C1437" s="78">
        <v>6</v>
      </c>
      <c r="D1437" s="77">
        <v>3513009</v>
      </c>
      <c r="E1437" s="78">
        <v>35130096</v>
      </c>
      <c r="F1437" s="78" t="str">
        <f t="shared" si="57"/>
        <v>351300962015</v>
      </c>
      <c r="G1437" s="89">
        <v>2.5419691830927515</v>
      </c>
      <c r="H1437" s="80">
        <f t="shared" si="56"/>
        <v>224980</v>
      </c>
      <c r="I1437" s="90">
        <v>224980</v>
      </c>
      <c r="J1437" s="91">
        <v>0</v>
      </c>
      <c r="K1437" s="83">
        <f>(H1437)/VLOOKUP(D1437,'Dados Base'!$B:$K,6,FALSE)</f>
        <v>694.61854333261294</v>
      </c>
      <c r="L1437" s="88">
        <f t="shared" si="58"/>
        <v>100</v>
      </c>
      <c r="M1437" s="85" t="s">
        <v>702</v>
      </c>
      <c r="N1437" s="92">
        <v>0.78</v>
      </c>
      <c r="O1437" s="91">
        <v>80</v>
      </c>
      <c r="P1437" s="91">
        <v>0</v>
      </c>
      <c r="Q1437" s="91">
        <v>0</v>
      </c>
      <c r="R1437" s="91">
        <v>0</v>
      </c>
      <c r="S1437" s="91">
        <v>573</v>
      </c>
      <c r="T1437" s="87" t="s">
        <v>691</v>
      </c>
      <c r="U1437" s="91">
        <v>1880</v>
      </c>
      <c r="V1437" s="91">
        <v>2079</v>
      </c>
      <c r="W1437" s="93">
        <v>0</v>
      </c>
      <c r="X1437" s="47">
        <v>0.77837637775462964</v>
      </c>
      <c r="Y1437" s="21">
        <v>206.59</v>
      </c>
      <c r="Z1437" s="21">
        <v>2017</v>
      </c>
      <c r="AA1437" s="21">
        <v>10379</v>
      </c>
      <c r="AB1437" s="21">
        <v>17</v>
      </c>
      <c r="AC1437" s="21">
        <v>3</v>
      </c>
      <c r="AD1437" s="153">
        <f>VLOOKUP(D1437,'Dados Base'!$B:$K,9,FALSE)*31536000/VLOOKUP($F1437,F:H,MATCH(H1436,F1436:AF1436,0),FALSE)</f>
        <v>595.73295404035912</v>
      </c>
      <c r="AE1437" s="153">
        <f>VLOOKUP(D1437,'Dados Base'!$B:$K,10,FALSE)*31536000/VLOOKUP($F1437,F:H,MATCH(H1436,F1436:AF1436,0),FALSE)</f>
        <v>82.701751266779283</v>
      </c>
      <c r="AF1437" s="14">
        <v>99.31</v>
      </c>
      <c r="AG1437" s="15">
        <v>100</v>
      </c>
      <c r="AH1437" s="14">
        <v>46.34</v>
      </c>
      <c r="AI1437" s="14">
        <v>38.97</v>
      </c>
      <c r="AJ1437" s="16">
        <v>99.31</v>
      </c>
      <c r="AK1437" s="72">
        <f>(SUMIFS('Banco de Indicadores Mun. (2)'!I:I,'Banco de Indicadores Mun. (2)'!B:B,'Banco de Indicadores - Mun. (1)'!B1437,'Banco de Indicadores Mun. (2)'!A:A,'Banco de Indicadores - Mun. (1)'!A1437) / VLOOKUP(D1437,'Dados Base'!$B:$K,8,FALSE)) * 100</f>
        <v>83.895987261146487</v>
      </c>
      <c r="AL1437" s="72">
        <f>(SUMIFS('Banco de Indicadores Mun. (2)'!I:I,'Banco de Indicadores Mun. (2)'!B:B,'Banco de Indicadores - Mun. (1)'!B1437,'Banco de Indicadores Mun. (2)'!A:A,'Banco de Indicadores - Mun. (1)'!A1437) / VLOOKUP(D1437,'Dados Base'!$B:$K,9,FALSE)) * 100</f>
        <v>30.992164705882352</v>
      </c>
      <c r="AM1437" s="72">
        <f>(SUMIFS('Banco de Indicadores Mun. (2)'!J:J,'Banco de Indicadores Mun. (2)'!B:B,'Banco de Indicadores - Mun. (1)'!B1437,'Banco de Indicadores Mun. (2)'!A:A,'Banco de Indicadores - Mun. (1)'!A1437) / VLOOKUP(D1437,'Dados Base'!$B:$K,7,FALSE)) * 100</f>
        <v>129.49554081632652</v>
      </c>
      <c r="AN1437" s="72">
        <f>(SUMIFS('Banco de Indicadores Mun. (2)'!K:K,'Banco de Indicadores Mun. (2)'!B:B,'Banco de Indicadores - Mun. (1)'!B1437,'Banco de Indicadores Mun. (2)'!A:A,'Banco de Indicadores - Mun. (1)'!A1437) / VLOOKUP(D1437,'Dados Base'!$B:$K,10,FALSE)) * 100</f>
        <v>8.1543559322033907</v>
      </c>
      <c r="AO1437" s="21">
        <v>0</v>
      </c>
      <c r="AP1437" s="125">
        <v>0.88896790825851191</v>
      </c>
      <c r="AQ1437" s="5">
        <v>0</v>
      </c>
      <c r="AR1437" s="21">
        <v>8.5</v>
      </c>
      <c r="AS1437" s="20">
        <v>44</v>
      </c>
      <c r="AT1437" s="20">
        <v>18.919999999999998</v>
      </c>
      <c r="AU1437" s="20">
        <v>16.271377863827041</v>
      </c>
      <c r="AV1437" s="20">
        <v>2.86</v>
      </c>
      <c r="AW1437" s="21">
        <v>0</v>
      </c>
      <c r="AX1437" s="21">
        <v>3</v>
      </c>
      <c r="AY1437" s="116">
        <v>161.65157659150523</v>
      </c>
    </row>
    <row r="1438" spans="1:51" ht="15" x14ac:dyDescent="0.25">
      <c r="A1438" s="144">
        <v>2015</v>
      </c>
      <c r="B1438" s="77" t="s">
        <v>148</v>
      </c>
      <c r="C1438" s="78">
        <v>4</v>
      </c>
      <c r="D1438" s="77">
        <v>3513108</v>
      </c>
      <c r="E1438" s="78">
        <v>35131084</v>
      </c>
      <c r="F1438" s="78" t="str">
        <f t="shared" si="57"/>
        <v>351310842015</v>
      </c>
      <c r="G1438" s="89">
        <v>0.95454894392592582</v>
      </c>
      <c r="H1438" s="80">
        <f t="shared" si="56"/>
        <v>33113</v>
      </c>
      <c r="I1438" s="90">
        <v>32481</v>
      </c>
      <c r="J1438" s="91">
        <v>632</v>
      </c>
      <c r="K1438" s="83">
        <f>(H1438)/VLOOKUP(D1438,'Dados Base'!$B:$K,6,FALSE)</f>
        <v>106.3563949380099</v>
      </c>
      <c r="L1438" s="88">
        <f t="shared" si="58"/>
        <v>98.091384048560997</v>
      </c>
      <c r="M1438" s="85" t="s">
        <v>702</v>
      </c>
      <c r="N1438" s="92">
        <v>0.75600000000000001</v>
      </c>
      <c r="O1438" s="91">
        <v>129</v>
      </c>
      <c r="P1438" s="91">
        <v>4800</v>
      </c>
      <c r="Q1438" s="91">
        <v>0</v>
      </c>
      <c r="R1438" s="91">
        <v>635</v>
      </c>
      <c r="S1438" s="91">
        <v>105</v>
      </c>
      <c r="T1438" s="87" t="s">
        <v>691</v>
      </c>
      <c r="U1438" s="91">
        <v>372</v>
      </c>
      <c r="V1438" s="91">
        <v>309</v>
      </c>
      <c r="W1438" s="93">
        <v>0</v>
      </c>
      <c r="X1438" s="47">
        <v>9.8285554362268546E-2</v>
      </c>
      <c r="Y1438" s="21">
        <v>26.61</v>
      </c>
      <c r="Z1438" s="21">
        <v>1245</v>
      </c>
      <c r="AA1438" s="21">
        <v>551</v>
      </c>
      <c r="AB1438" s="21">
        <v>3</v>
      </c>
      <c r="AC1438" s="21">
        <v>0</v>
      </c>
      <c r="AD1438" s="153">
        <f>VLOOKUP(D1438,'Dados Base'!$B:$K,9,FALSE)*31536000/VLOOKUP($F1438,F:H,MATCH(H1437,F1437:AF1437,0),FALSE)</f>
        <v>4266.6408963247059</v>
      </c>
      <c r="AE1438" s="153">
        <f>VLOOKUP(D1438,'Dados Base'!$B:$K,10,FALSE)*31536000/VLOOKUP($F1438,F:H,MATCH(H1437,F1437:AF1437,0),FALSE)</f>
        <v>457.14009603478996</v>
      </c>
      <c r="AF1438" s="14">
        <v>97.51</v>
      </c>
      <c r="AG1438" s="15" t="s">
        <v>692</v>
      </c>
      <c r="AH1438" s="14">
        <v>97.51</v>
      </c>
      <c r="AI1438" s="14">
        <v>25</v>
      </c>
      <c r="AJ1438" s="16">
        <v>100</v>
      </c>
      <c r="AK1438" s="72">
        <f>(SUMIFS('Banco de Indicadores Mun. (2)'!I:I,'Banco de Indicadores Mun. (2)'!B:B,'Banco de Indicadores - Mun. (1)'!B1438,'Banco de Indicadores Mun. (2)'!A:A,'Banco de Indicadores - Mun. (1)'!A1438) / VLOOKUP(D1438,'Dados Base'!$B:$K,8,FALSE)) * 100</f>
        <v>1.9203933333333336</v>
      </c>
      <c r="AL1438" s="72">
        <f>(SUMIFS('Banco de Indicadores Mun. (2)'!I:I,'Banco de Indicadores Mun. (2)'!B:B,'Banco de Indicadores - Mun. (1)'!B1438,'Banco de Indicadores Mun. (2)'!A:A,'Banco de Indicadores - Mun. (1)'!A1438) / VLOOKUP(D1438,'Dados Base'!$B:$K,9,FALSE)) * 100</f>
        <v>0.64298883928571438</v>
      </c>
      <c r="AM1438" s="72">
        <f>(SUMIFS('Banco de Indicadores Mun. (2)'!J:J,'Banco de Indicadores Mun. (2)'!B:B,'Banco de Indicadores - Mun. (1)'!B1438,'Banco de Indicadores Mun. (2)'!A:A,'Banco de Indicadores - Mun. (1)'!A1438) / VLOOKUP(D1438,'Dados Base'!$B:$K,7,FALSE)) * 100</f>
        <v>1.5951470588235293</v>
      </c>
      <c r="AN1438" s="72">
        <f>(SUMIFS('Banco de Indicadores Mun. (2)'!K:K,'Banco de Indicadores Mun. (2)'!B:B,'Banco de Indicadores - Mun. (1)'!B1438,'Banco de Indicadores Mun. (2)'!A:A,'Banco de Indicadores - Mun. (1)'!A1438) / VLOOKUP(D1438,'Dados Base'!$B:$K,10,FALSE)) * 100</f>
        <v>2.611541666666668</v>
      </c>
      <c r="AO1438" s="21">
        <v>0</v>
      </c>
      <c r="AP1438" s="125">
        <v>0</v>
      </c>
      <c r="AQ1438" s="5">
        <v>0</v>
      </c>
      <c r="AR1438" s="21">
        <v>10</v>
      </c>
      <c r="AS1438" s="20">
        <v>99</v>
      </c>
      <c r="AT1438" s="20">
        <v>99</v>
      </c>
      <c r="AU1438" s="20">
        <v>69.3207126948775</v>
      </c>
      <c r="AV1438" s="20">
        <v>7.69</v>
      </c>
      <c r="AW1438" s="21">
        <v>1</v>
      </c>
      <c r="AX1438" s="21">
        <v>0</v>
      </c>
      <c r="AY1438" s="116">
        <v>3.2337126882580494</v>
      </c>
    </row>
    <row r="1439" spans="1:51" ht="15" x14ac:dyDescent="0.25">
      <c r="A1439" s="144">
        <v>2015</v>
      </c>
      <c r="B1439" s="77" t="s">
        <v>149</v>
      </c>
      <c r="C1439" s="78">
        <v>8</v>
      </c>
      <c r="D1439" s="77">
        <v>3513207</v>
      </c>
      <c r="E1439" s="78">
        <v>35132078</v>
      </c>
      <c r="F1439" s="78" t="str">
        <f t="shared" si="57"/>
        <v>351320782015</v>
      </c>
      <c r="G1439" s="89">
        <v>1.2552957404884602</v>
      </c>
      <c r="H1439" s="80">
        <f t="shared" si="56"/>
        <v>8032</v>
      </c>
      <c r="I1439" s="90">
        <v>6294</v>
      </c>
      <c r="J1439" s="91">
        <v>1738</v>
      </c>
      <c r="K1439" s="83">
        <f>(H1439)/VLOOKUP(D1439,'Dados Base'!$B:$K,6,FALSE)</f>
        <v>20.837440979608779</v>
      </c>
      <c r="L1439" s="88">
        <f t="shared" si="58"/>
        <v>78.361553784860561</v>
      </c>
      <c r="M1439" s="85" t="s">
        <v>702</v>
      </c>
      <c r="N1439" s="92">
        <v>0.73399999999999999</v>
      </c>
      <c r="O1439" s="91">
        <v>251</v>
      </c>
      <c r="P1439" s="91">
        <v>23700</v>
      </c>
      <c r="Q1439" s="91">
        <v>1541148</v>
      </c>
      <c r="R1439" s="91">
        <v>2458</v>
      </c>
      <c r="S1439" s="91">
        <v>24</v>
      </c>
      <c r="T1439" s="87" t="s">
        <v>691</v>
      </c>
      <c r="U1439" s="91">
        <v>66</v>
      </c>
      <c r="V1439" s="91">
        <v>36</v>
      </c>
      <c r="W1439" s="93">
        <v>0</v>
      </c>
      <c r="X1439" s="47">
        <v>1.5239883333333332E-2</v>
      </c>
      <c r="Y1439" s="21">
        <v>4.21</v>
      </c>
      <c r="Z1439" s="21">
        <v>287</v>
      </c>
      <c r="AA1439" s="21">
        <v>38</v>
      </c>
      <c r="AB1439" s="21">
        <v>1</v>
      </c>
      <c r="AC1439" s="21">
        <v>0</v>
      </c>
      <c r="AD1439" s="153">
        <f>VLOOKUP(D1439,'Dados Base'!$B:$K,9,FALSE)*31536000/VLOOKUP($F1439,F:H,MATCH(H1438,F1438:AF1438,0),FALSE)</f>
        <v>24264.501992031874</v>
      </c>
      <c r="AE1439" s="153">
        <f>VLOOKUP(D1439,'Dados Base'!$B:$K,10,FALSE)*31536000/VLOOKUP($F1439,F:H,MATCH(H1438,F1438:AF1438,0),FALSE)</f>
        <v>2983.9840637450197</v>
      </c>
      <c r="AF1439" s="14">
        <v>72.86</v>
      </c>
      <c r="AG1439" s="15">
        <v>72.86</v>
      </c>
      <c r="AH1439" s="14">
        <v>72.86</v>
      </c>
      <c r="AI1439" s="14">
        <v>36.04</v>
      </c>
      <c r="AJ1439" s="16">
        <v>100</v>
      </c>
      <c r="AK1439" s="72">
        <f>(SUMIFS('Banco de Indicadores Mun. (2)'!I:I,'Banco de Indicadores Mun. (2)'!B:B,'Banco de Indicadores - Mun. (1)'!B1439,'Banco de Indicadores Mun. (2)'!A:A,'Banco de Indicadores - Mun. (1)'!A1439) / VLOOKUP(D1439,'Dados Base'!$B:$K,8,FALSE)) * 100</f>
        <v>34.714881443298964</v>
      </c>
      <c r="AL1439" s="72">
        <f>(SUMIFS('Banco de Indicadores Mun. (2)'!I:I,'Banco de Indicadores Mun. (2)'!B:B,'Banco de Indicadores - Mun. (1)'!B1439,'Banco de Indicadores Mun. (2)'!A:A,'Banco de Indicadores - Mun. (1)'!A1439) / VLOOKUP(D1439,'Dados Base'!$B:$K,9,FALSE)) * 100</f>
        <v>10.897551779935274</v>
      </c>
      <c r="AM1439" s="72">
        <f>(SUMIFS('Banco de Indicadores Mun. (2)'!J:J,'Banco de Indicadores Mun. (2)'!B:B,'Banco de Indicadores - Mun. (1)'!B1439,'Banco de Indicadores Mun. (2)'!A:A,'Banco de Indicadores - Mun. (1)'!A1439) / VLOOKUP(D1439,'Dados Base'!$B:$K,7,FALSE)) * 100</f>
        <v>55.493694915254231</v>
      </c>
      <c r="AN1439" s="72">
        <f>(SUMIFS('Banco de Indicadores Mun. (2)'!K:K,'Banco de Indicadores Mun. (2)'!B:B,'Banco de Indicadores - Mun. (1)'!B1439,'Banco de Indicadores Mun. (2)'!A:A,'Banco de Indicadores - Mun. (1)'!A1439) / VLOOKUP(D1439,'Dados Base'!$B:$K,10,FALSE)) * 100</f>
        <v>2.4530394736842105</v>
      </c>
      <c r="AO1439" s="21">
        <v>0</v>
      </c>
      <c r="AP1439" s="125">
        <v>0</v>
      </c>
      <c r="AQ1439" s="5">
        <v>0</v>
      </c>
      <c r="AR1439" s="21">
        <v>7.5</v>
      </c>
      <c r="AS1439" s="20">
        <v>97</v>
      </c>
      <c r="AT1439" s="20">
        <v>97</v>
      </c>
      <c r="AU1439" s="20">
        <v>88.307692307692307</v>
      </c>
      <c r="AV1439" s="20">
        <v>9.9600000000000009</v>
      </c>
      <c r="AW1439" s="21">
        <v>0</v>
      </c>
      <c r="AX1439" s="21">
        <v>0</v>
      </c>
      <c r="AY1439" s="116">
        <v>188.16434990068558</v>
      </c>
    </row>
    <row r="1440" spans="1:51" ht="15" x14ac:dyDescent="0.25">
      <c r="A1440" s="144">
        <v>2015</v>
      </c>
      <c r="B1440" s="77" t="s">
        <v>150</v>
      </c>
      <c r="C1440" s="78">
        <v>17</v>
      </c>
      <c r="D1440" s="77">
        <v>3513306</v>
      </c>
      <c r="E1440" s="78">
        <v>351330617</v>
      </c>
      <c r="F1440" s="78" t="str">
        <f t="shared" si="57"/>
        <v>3513306172015</v>
      </c>
      <c r="G1440" s="89">
        <v>-1.2060157878337807</v>
      </c>
      <c r="H1440" s="80">
        <f t="shared" si="56"/>
        <v>2186</v>
      </c>
      <c r="I1440" s="90">
        <v>1506</v>
      </c>
      <c r="J1440" s="91">
        <v>680</v>
      </c>
      <c r="K1440" s="83">
        <f>(H1440)/VLOOKUP(D1440,'Dados Base'!$B:$K,6,FALSE)</f>
        <v>14.654421130254073</v>
      </c>
      <c r="L1440" s="88">
        <f t="shared" si="58"/>
        <v>68.892955169258911</v>
      </c>
      <c r="M1440" s="85" t="s">
        <v>702</v>
      </c>
      <c r="N1440" s="92">
        <v>0.77400000000000002</v>
      </c>
      <c r="O1440" s="91">
        <v>26</v>
      </c>
      <c r="P1440" s="91">
        <v>2275</v>
      </c>
      <c r="Q1440" s="91">
        <v>0</v>
      </c>
      <c r="R1440" s="91">
        <v>600</v>
      </c>
      <c r="S1440" s="91">
        <v>3</v>
      </c>
      <c r="T1440" s="87" t="s">
        <v>691</v>
      </c>
      <c r="U1440" s="91">
        <v>22</v>
      </c>
      <c r="V1440" s="91">
        <v>16</v>
      </c>
      <c r="W1440" s="93">
        <v>5.29</v>
      </c>
      <c r="X1440" s="47">
        <v>4.6799755208333333E-3</v>
      </c>
      <c r="Y1440" s="21">
        <v>1.03</v>
      </c>
      <c r="Z1440" s="21">
        <v>63</v>
      </c>
      <c r="AA1440" s="21">
        <v>16</v>
      </c>
      <c r="AB1440" s="21">
        <v>0</v>
      </c>
      <c r="AC1440" s="21">
        <v>0</v>
      </c>
      <c r="AD1440" s="153">
        <f>VLOOKUP(D1440,'Dados Base'!$B:$K,9,FALSE)*31536000/VLOOKUP($F1440,F:H,MATCH(H1439,F1439:AF1439,0),FALSE)</f>
        <v>19764.098810612992</v>
      </c>
      <c r="AE1440" s="153">
        <f>VLOOKUP(D1440,'Dados Base'!$B:$K,10,FALSE)*31536000/VLOOKUP($F1440,F:H,MATCH(H1439,F1439:AF1439,0),FALSE)</f>
        <v>2163.9524245196712</v>
      </c>
      <c r="AF1440" s="14">
        <v>82.21</v>
      </c>
      <c r="AG1440" s="15">
        <v>100</v>
      </c>
      <c r="AH1440" s="14">
        <v>80.31</v>
      </c>
      <c r="AI1440" s="14">
        <v>21.09</v>
      </c>
      <c r="AJ1440" s="16">
        <v>100</v>
      </c>
      <c r="AK1440" s="72">
        <f>(SUMIFS('Banco de Indicadores Mun. (2)'!I:I,'Banco de Indicadores Mun. (2)'!B:B,'Banco de Indicadores - Mun. (1)'!B1440,'Banco de Indicadores Mun. (2)'!A:A,'Banco de Indicadores - Mun. (1)'!A1440) / VLOOKUP(D1440,'Dados Base'!$B:$K,8,FALSE)) * 100</f>
        <v>12.723027397260278</v>
      </c>
      <c r="AL1440" s="72">
        <f>(SUMIFS('Banco de Indicadores Mun. (2)'!I:I,'Banco de Indicadores Mun. (2)'!B:B,'Banco de Indicadores - Mun. (1)'!B1440,'Banco de Indicadores Mun. (2)'!A:A,'Banco de Indicadores - Mun. (1)'!A1440) / VLOOKUP(D1440,'Dados Base'!$B:$K,9,FALSE)) * 100</f>
        <v>6.7794233576642338</v>
      </c>
      <c r="AM1440" s="72">
        <f>(SUMIFS('Banco de Indicadores Mun. (2)'!J:J,'Banco de Indicadores Mun. (2)'!B:B,'Banco de Indicadores - Mun. (1)'!B1440,'Banco de Indicadores Mun. (2)'!A:A,'Banco de Indicadores - Mun. (1)'!A1440) / VLOOKUP(D1440,'Dados Base'!$B:$K,7,FALSE)) * 100</f>
        <v>15.107810344827591</v>
      </c>
      <c r="AN1440" s="72">
        <f>(SUMIFS('Banco de Indicadores Mun. (2)'!K:K,'Banco de Indicadores Mun. (2)'!B:B,'Banco de Indicadores - Mun. (1)'!B1440,'Banco de Indicadores Mun. (2)'!A:A,'Banco de Indicadores - Mun. (1)'!A1440) / VLOOKUP(D1440,'Dados Base'!$B:$K,10,FALSE)) * 100</f>
        <v>3.5018666666666665</v>
      </c>
      <c r="AO1440" s="21">
        <v>0</v>
      </c>
      <c r="AP1440" s="125">
        <v>0</v>
      </c>
      <c r="AQ1440" s="5">
        <v>0</v>
      </c>
      <c r="AR1440" s="21">
        <v>7.9</v>
      </c>
      <c r="AS1440" s="20">
        <v>98</v>
      </c>
      <c r="AT1440" s="20">
        <v>98</v>
      </c>
      <c r="AU1440" s="20">
        <v>79.74683544303798</v>
      </c>
      <c r="AV1440" s="20">
        <v>9.77</v>
      </c>
      <c r="AW1440" s="21">
        <v>0</v>
      </c>
      <c r="AX1440" s="21">
        <v>0</v>
      </c>
      <c r="AY1440" s="116">
        <v>110.70190582572714</v>
      </c>
    </row>
    <row r="1441" spans="1:51" ht="15" x14ac:dyDescent="0.25">
      <c r="A1441" s="144">
        <v>2015</v>
      </c>
      <c r="B1441" s="77" t="s">
        <v>151</v>
      </c>
      <c r="C1441" s="78">
        <v>2</v>
      </c>
      <c r="D1441" s="77">
        <v>3513405</v>
      </c>
      <c r="E1441" s="78">
        <v>35134052</v>
      </c>
      <c r="F1441" s="78" t="str">
        <f t="shared" si="57"/>
        <v>351340522015</v>
      </c>
      <c r="G1441" s="89">
        <v>0.41661228681704188</v>
      </c>
      <c r="H1441" s="80">
        <f t="shared" si="56"/>
        <v>78581</v>
      </c>
      <c r="I1441" s="90">
        <v>76709</v>
      </c>
      <c r="J1441" s="91">
        <v>1872</v>
      </c>
      <c r="K1441" s="83">
        <f>(H1441)/VLOOKUP(D1441,'Dados Base'!$B:$K,6,FALSE)</f>
        <v>258.00636963588011</v>
      </c>
      <c r="L1441" s="88">
        <f t="shared" si="58"/>
        <v>97.617744747458033</v>
      </c>
      <c r="M1441" s="85" t="s">
        <v>702</v>
      </c>
      <c r="N1441" s="92">
        <v>0.78800000000000003</v>
      </c>
      <c r="O1441" s="91">
        <v>83</v>
      </c>
      <c r="P1441" s="91">
        <v>13524</v>
      </c>
      <c r="Q1441" s="91">
        <v>0</v>
      </c>
      <c r="R1441" s="91">
        <v>0</v>
      </c>
      <c r="S1441" s="91">
        <v>114</v>
      </c>
      <c r="T1441" s="87" t="s">
        <v>691</v>
      </c>
      <c r="U1441" s="91">
        <v>662</v>
      </c>
      <c r="V1441" s="91">
        <v>628</v>
      </c>
      <c r="W1441" s="93">
        <v>0</v>
      </c>
      <c r="X1441" s="47">
        <v>0.2391991087962963</v>
      </c>
      <c r="Y1441" s="21">
        <v>63.21</v>
      </c>
      <c r="Z1441" s="21">
        <v>0</v>
      </c>
      <c r="AA1441" s="21">
        <v>4267</v>
      </c>
      <c r="AB1441" s="21">
        <v>10</v>
      </c>
      <c r="AC1441" s="21">
        <v>1</v>
      </c>
      <c r="AD1441" s="153">
        <f>VLOOKUP(D1441,'Dados Base'!$B:$K,9,FALSE)*31536000/VLOOKUP($F1441,F:H,MATCH(H1440,F1440:AF1440,0),FALSE)</f>
        <v>1858.1041218615187</v>
      </c>
      <c r="AE1441" s="153">
        <f>VLOOKUP(D1441,'Dados Base'!$B:$K,10,FALSE)*31536000/VLOOKUP($F1441,F:H,MATCH(H1440,F1440:AF1440,0),FALSE)</f>
        <v>184.60645703159796</v>
      </c>
      <c r="AF1441" s="14">
        <v>100</v>
      </c>
      <c r="AG1441" s="15" t="s">
        <v>692</v>
      </c>
      <c r="AH1441" s="14">
        <v>97.45</v>
      </c>
      <c r="AI1441" s="14">
        <v>63.91</v>
      </c>
      <c r="AJ1441" s="16">
        <v>100</v>
      </c>
      <c r="AK1441" s="72">
        <f>(SUMIFS('Banco de Indicadores Mun. (2)'!I:I,'Banco de Indicadores Mun. (2)'!B:B,'Banco de Indicadores - Mun. (1)'!B1441,'Banco de Indicadores Mun. (2)'!A:A,'Banco de Indicadores - Mun. (1)'!A1441) / VLOOKUP(D1441,'Dados Base'!$B:$K,8,FALSE)) * 100</f>
        <v>0.90711000000000008</v>
      </c>
      <c r="AL1441" s="72">
        <f>(SUMIFS('Banco de Indicadores Mun. (2)'!I:I,'Banco de Indicadores Mun. (2)'!B:B,'Banco de Indicadores - Mun. (1)'!B1441,'Banco de Indicadores Mun. (2)'!A:A,'Banco de Indicadores - Mun. (1)'!A1441) / VLOOKUP(D1441,'Dados Base'!$B:$K,9,FALSE)) * 100</f>
        <v>0.39184017278617711</v>
      </c>
      <c r="AM1441" s="72">
        <f>(SUMIFS('Banco de Indicadores Mun. (2)'!J:J,'Banco de Indicadores Mun. (2)'!B:B,'Banco de Indicadores - Mun. (1)'!B1441,'Banco de Indicadores Mun. (2)'!A:A,'Banco de Indicadores - Mun. (1)'!A1441) / VLOOKUP(D1441,'Dados Base'!$B:$K,7,FALSE)) * 100</f>
        <v>0.53638311688311702</v>
      </c>
      <c r="AN1441" s="72">
        <f>(SUMIFS('Banco de Indicadores Mun. (2)'!K:K,'Banco de Indicadores Mun. (2)'!B:B,'Banco de Indicadores - Mun. (1)'!B1441,'Banco de Indicadores Mun. (2)'!A:A,'Banco de Indicadores - Mun. (1)'!A1441) / VLOOKUP(D1441,'Dados Base'!$B:$K,10,FALSE)) * 100</f>
        <v>2.1482391304347823</v>
      </c>
      <c r="AO1441" s="21">
        <v>0</v>
      </c>
      <c r="AP1441" s="125">
        <v>0</v>
      </c>
      <c r="AQ1441" s="5">
        <v>80</v>
      </c>
      <c r="AR1441" s="21">
        <v>9.5</v>
      </c>
      <c r="AS1441" s="20">
        <v>73</v>
      </c>
      <c r="AT1441" s="20">
        <v>0</v>
      </c>
      <c r="AU1441" s="20">
        <v>0</v>
      </c>
      <c r="AV1441" s="20">
        <v>1.1000000000000001</v>
      </c>
      <c r="AW1441" s="21">
        <v>0</v>
      </c>
      <c r="AX1441" s="21">
        <v>1</v>
      </c>
      <c r="AY1441" s="116">
        <v>1.374449625332762</v>
      </c>
    </row>
    <row r="1442" spans="1:51" ht="15" x14ac:dyDescent="0.25">
      <c r="A1442" s="144">
        <v>2015</v>
      </c>
      <c r="B1442" s="77" t="s">
        <v>152</v>
      </c>
      <c r="C1442" s="78">
        <v>7</v>
      </c>
      <c r="D1442" s="77">
        <v>3513504</v>
      </c>
      <c r="E1442" s="78">
        <v>35135047</v>
      </c>
      <c r="F1442" s="78" t="str">
        <f t="shared" si="57"/>
        <v>351350472015</v>
      </c>
      <c r="G1442" s="89">
        <v>0.85946855232696961</v>
      </c>
      <c r="H1442" s="80">
        <f t="shared" si="56"/>
        <v>124043</v>
      </c>
      <c r="I1442" s="90">
        <v>124043</v>
      </c>
      <c r="J1442" s="91">
        <v>0</v>
      </c>
      <c r="K1442" s="83">
        <f>(H1442)/VLOOKUP(D1442,'Dados Base'!$B:$K,6,FALSE)</f>
        <v>871.82316558897946</v>
      </c>
      <c r="L1442" s="88">
        <f t="shared" si="58"/>
        <v>100</v>
      </c>
      <c r="M1442" s="85" t="s">
        <v>702</v>
      </c>
      <c r="N1442" s="92">
        <v>0.73699999999999999</v>
      </c>
      <c r="O1442" s="91">
        <v>1</v>
      </c>
      <c r="P1442" s="91">
        <v>0</v>
      </c>
      <c r="Q1442" s="91">
        <v>0</v>
      </c>
      <c r="R1442" s="91">
        <v>0</v>
      </c>
      <c r="S1442" s="91">
        <v>71</v>
      </c>
      <c r="T1442" s="87" t="s">
        <v>691</v>
      </c>
      <c r="U1442" s="91">
        <v>528</v>
      </c>
      <c r="V1442" s="91">
        <v>751</v>
      </c>
      <c r="W1442" s="93">
        <v>0</v>
      </c>
      <c r="X1442" s="47">
        <v>0.3728940754016204</v>
      </c>
      <c r="Y1442" s="21">
        <v>114.31</v>
      </c>
      <c r="Z1442" s="21">
        <v>3647</v>
      </c>
      <c r="AA1442" s="21">
        <v>3211</v>
      </c>
      <c r="AB1442" s="21">
        <v>40</v>
      </c>
      <c r="AC1442" s="21">
        <v>4</v>
      </c>
      <c r="AD1442" s="153">
        <f>VLOOKUP(D1442,'Dados Base'!$B:$K,9,FALSE)*31536000/VLOOKUP($F1442,F:H,MATCH(H1441,F1441:AF1441,0),FALSE)</f>
        <v>1939.8086147545609</v>
      </c>
      <c r="AE1442" s="153">
        <f>VLOOKUP(D1442,'Dados Base'!$B:$K,10,FALSE)*31536000/VLOOKUP($F1442,F:H,MATCH(H1441,F1441:AF1441,0),FALSE)</f>
        <v>246.60738614835185</v>
      </c>
      <c r="AF1442" s="14">
        <v>86.29</v>
      </c>
      <c r="AG1442" s="15">
        <v>100</v>
      </c>
      <c r="AH1442" s="14">
        <v>51.82</v>
      </c>
      <c r="AI1442" s="14">
        <v>37.590000000000003</v>
      </c>
      <c r="AJ1442" s="16">
        <v>86.29</v>
      </c>
      <c r="AK1442" s="72">
        <f>(SUMIFS('Banco de Indicadores Mun. (2)'!I:I,'Banco de Indicadores Mun. (2)'!B:B,'Banco de Indicadores - Mun. (1)'!B1442,'Banco de Indicadores Mun. (2)'!A:A,'Banco de Indicadores - Mun. (1)'!A1442) / VLOOKUP(D1442,'Dados Base'!$B:$K,8,FALSE)) * 100</f>
        <v>379.68322105263155</v>
      </c>
      <c r="AL1442" s="72">
        <f>(SUMIFS('Banco de Indicadores Mun. (2)'!I:I,'Banco de Indicadores Mun. (2)'!B:B,'Banco de Indicadores - Mun. (1)'!B1442,'Banco de Indicadores Mun. (2)'!A:A,'Banco de Indicadores - Mun. (1)'!A1442) / VLOOKUP(D1442,'Dados Base'!$B:$K,9,FALSE)) * 100</f>
        <v>141.8213866317169</v>
      </c>
      <c r="AM1442" s="72">
        <f>(SUMIFS('Banco de Indicadores Mun. (2)'!J:J,'Banco de Indicadores Mun. (2)'!B:B,'Banco de Indicadores - Mun. (1)'!B1442,'Banco de Indicadores Mun. (2)'!A:A,'Banco de Indicadores - Mun. (1)'!A1442) / VLOOKUP(D1442,'Dados Base'!$B:$K,7,FALSE)) * 100</f>
        <v>573.94747872340429</v>
      </c>
      <c r="AN1442" s="72">
        <f>(SUMIFS('Banco de Indicadores Mun. (2)'!K:K,'Banco de Indicadores Mun. (2)'!B:B,'Banco de Indicadores - Mun. (1)'!B1442,'Banco de Indicadores Mun. (2)'!A:A,'Banco de Indicadores - Mun. (1)'!A1442) / VLOOKUP(D1442,'Dados Base'!$B:$K,10,FALSE)) * 100</f>
        <v>3.1710515463917557</v>
      </c>
      <c r="AO1442" s="21">
        <v>0</v>
      </c>
      <c r="AP1442" s="125">
        <v>0.80617205323960239</v>
      </c>
      <c r="AQ1442" s="5">
        <v>0</v>
      </c>
      <c r="AR1442" s="21">
        <v>8.6999999999999993</v>
      </c>
      <c r="AS1442" s="20">
        <v>60</v>
      </c>
      <c r="AT1442" s="20">
        <v>60</v>
      </c>
      <c r="AU1442" s="20">
        <v>53.178769320501601</v>
      </c>
      <c r="AV1442" s="20">
        <v>6.36</v>
      </c>
      <c r="AW1442" s="21">
        <v>2</v>
      </c>
      <c r="AX1442" s="21">
        <v>4</v>
      </c>
      <c r="AY1442" s="116">
        <v>0.54093734067707711</v>
      </c>
    </row>
    <row r="1443" spans="1:51" ht="15" x14ac:dyDescent="0.25">
      <c r="A1443" s="144">
        <v>2015</v>
      </c>
      <c r="B1443" s="77" t="s">
        <v>153</v>
      </c>
      <c r="C1443" s="78">
        <v>2</v>
      </c>
      <c r="D1443" s="77">
        <v>3513603</v>
      </c>
      <c r="E1443" s="78">
        <v>35136032</v>
      </c>
      <c r="F1443" s="78" t="str">
        <f t="shared" si="57"/>
        <v>351360322015</v>
      </c>
      <c r="G1443" s="89">
        <v>-0.44387025131085167</v>
      </c>
      <c r="H1443" s="80">
        <f t="shared" si="56"/>
        <v>21697</v>
      </c>
      <c r="I1443" s="90">
        <v>12858</v>
      </c>
      <c r="J1443" s="91">
        <v>8839</v>
      </c>
      <c r="K1443" s="83">
        <f>(H1443)/VLOOKUP(D1443,'Dados Base'!$B:$K,6,FALSE)</f>
        <v>15.418890397038027</v>
      </c>
      <c r="L1443" s="88">
        <f t="shared" si="58"/>
        <v>59.261649075909105</v>
      </c>
      <c r="M1443" s="85" t="s">
        <v>702</v>
      </c>
      <c r="N1443" s="92">
        <v>0.68400000000000005</v>
      </c>
      <c r="O1443" s="91">
        <v>341</v>
      </c>
      <c r="P1443" s="91">
        <v>92000</v>
      </c>
      <c r="Q1443" s="91">
        <v>0</v>
      </c>
      <c r="R1443" s="91">
        <v>0</v>
      </c>
      <c r="S1443" s="91">
        <v>32</v>
      </c>
      <c r="T1443" s="87" t="s">
        <v>691</v>
      </c>
      <c r="U1443" s="91">
        <v>108</v>
      </c>
      <c r="V1443" s="91">
        <v>98</v>
      </c>
      <c r="W1443" s="93">
        <v>0</v>
      </c>
      <c r="X1443" s="47">
        <v>5.3214129470306584E-2</v>
      </c>
      <c r="Y1443" s="21">
        <v>8.6</v>
      </c>
      <c r="Z1443" s="21">
        <v>63</v>
      </c>
      <c r="AA1443" s="21">
        <v>601</v>
      </c>
      <c r="AB1443" s="21">
        <v>2</v>
      </c>
      <c r="AC1443" s="21">
        <v>0</v>
      </c>
      <c r="AD1443" s="153">
        <f>VLOOKUP(D1443,'Dados Base'!$B:$K,9,FALSE)*31536000/VLOOKUP($F1443,F:H,MATCH(H1442,F1442:AF1442,0),FALSE)</f>
        <v>30944.4365580495</v>
      </c>
      <c r="AE1443" s="153">
        <f>VLOOKUP(D1443,'Dados Base'!$B:$K,10,FALSE)*31536000/VLOOKUP($F1443,F:H,MATCH(H1442,F1442:AF1442,0),FALSE)</f>
        <v>3139.5013135456516</v>
      </c>
      <c r="AF1443" s="14" t="s">
        <v>692</v>
      </c>
      <c r="AG1443" s="15" t="s">
        <v>692</v>
      </c>
      <c r="AH1443" s="14" t="s">
        <v>692</v>
      </c>
      <c r="AI1443" s="14" t="s">
        <v>692</v>
      </c>
      <c r="AJ1443" s="16" t="s">
        <v>692</v>
      </c>
      <c r="AK1443" s="72">
        <f>(SUMIFS('Banco de Indicadores Mun. (2)'!I:I,'Banco de Indicadores Mun. (2)'!B:B,'Banco de Indicadores - Mun. (1)'!B1443,'Banco de Indicadores Mun. (2)'!A:A,'Banco de Indicadores - Mun. (1)'!A1443) / VLOOKUP(D1443,'Dados Base'!$B:$K,8,FALSE)) * 100</f>
        <v>1.5128201516793067</v>
      </c>
      <c r="AL1443" s="72">
        <f>(SUMIFS('Banco de Indicadores Mun. (2)'!I:I,'Banco de Indicadores Mun. (2)'!B:B,'Banco de Indicadores - Mun. (1)'!B1443,'Banco de Indicadores Mun. (2)'!A:A,'Banco de Indicadores - Mun. (1)'!A1443) / VLOOKUP(D1443,'Dados Base'!$B:$K,9,FALSE)) * 100</f>
        <v>0.65586331611085025</v>
      </c>
      <c r="AM1443" s="72">
        <f>(SUMIFS('Banco de Indicadores Mun. (2)'!J:J,'Banco de Indicadores Mun. (2)'!B:B,'Banco de Indicadores - Mun. (1)'!B1443,'Banco de Indicadores Mun. (2)'!A:A,'Banco de Indicadores - Mun. (1)'!A1443) / VLOOKUP(D1443,'Dados Base'!$B:$K,7,FALSE)) * 100</f>
        <v>1.9547906647807638</v>
      </c>
      <c r="AN1443" s="72">
        <f>(SUMIFS('Banco de Indicadores Mun. (2)'!K:K,'Banco de Indicadores Mun. (2)'!B:B,'Banco de Indicadores - Mun. (1)'!B1443,'Banco de Indicadores Mun. (2)'!A:A,'Banco de Indicadores - Mun. (1)'!A1443) / VLOOKUP(D1443,'Dados Base'!$B:$K,10,FALSE)) * 100</f>
        <v>6.618518518518518E-2</v>
      </c>
      <c r="AO1443" s="21">
        <v>0</v>
      </c>
      <c r="AP1443" s="125">
        <v>0</v>
      </c>
      <c r="AQ1443" s="5">
        <v>0</v>
      </c>
      <c r="AR1443" s="21">
        <v>9.5</v>
      </c>
      <c r="AS1443" s="20">
        <v>90</v>
      </c>
      <c r="AT1443" s="20">
        <v>14.399999999999999</v>
      </c>
      <c r="AU1443" s="20">
        <v>9.4879518072289102</v>
      </c>
      <c r="AV1443" s="20">
        <v>2.2000000000000002</v>
      </c>
      <c r="AW1443" s="21">
        <v>0</v>
      </c>
      <c r="AX1443" s="21">
        <v>0</v>
      </c>
      <c r="AY1443" s="116">
        <v>33.913127494587627</v>
      </c>
    </row>
    <row r="1444" spans="1:51" ht="15" x14ac:dyDescent="0.25">
      <c r="A1444" s="144">
        <v>2015</v>
      </c>
      <c r="B1444" s="77" t="s">
        <v>154</v>
      </c>
      <c r="C1444" s="78">
        <v>9</v>
      </c>
      <c r="D1444" s="77">
        <v>3513702</v>
      </c>
      <c r="E1444" s="78">
        <v>35137029</v>
      </c>
      <c r="F1444" s="78" t="str">
        <f t="shared" si="57"/>
        <v>351370292015</v>
      </c>
      <c r="G1444" s="89">
        <v>0.57338825066970411</v>
      </c>
      <c r="H1444" s="80">
        <f t="shared" si="56"/>
        <v>31797</v>
      </c>
      <c r="I1444" s="90">
        <v>28999</v>
      </c>
      <c r="J1444" s="91">
        <v>2798</v>
      </c>
      <c r="K1444" s="83">
        <f>(H1444)/VLOOKUP(D1444,'Dados Base'!$B:$K,6,FALSE)</f>
        <v>42.102405889596547</v>
      </c>
      <c r="L1444" s="88">
        <f t="shared" si="58"/>
        <v>91.200427713306283</v>
      </c>
      <c r="M1444" s="85" t="s">
        <v>702</v>
      </c>
      <c r="N1444" s="92">
        <v>0.76</v>
      </c>
      <c r="O1444" s="91">
        <v>204</v>
      </c>
      <c r="P1444" s="91">
        <v>27500</v>
      </c>
      <c r="Q1444" s="91">
        <v>25036000</v>
      </c>
      <c r="R1444" s="91">
        <v>1800</v>
      </c>
      <c r="S1444" s="91">
        <v>71</v>
      </c>
      <c r="T1444" s="87" t="s">
        <v>691</v>
      </c>
      <c r="U1444" s="91">
        <v>382</v>
      </c>
      <c r="V1444" s="91">
        <v>355</v>
      </c>
      <c r="W1444" s="93">
        <v>0</v>
      </c>
      <c r="X1444" s="47">
        <v>8.7420257583333313E-2</v>
      </c>
      <c r="Y1444" s="21">
        <v>23.54</v>
      </c>
      <c r="Z1444" s="21">
        <v>0</v>
      </c>
      <c r="AA1444" s="21">
        <v>1589</v>
      </c>
      <c r="AB1444" s="21">
        <v>3</v>
      </c>
      <c r="AC1444" s="21">
        <v>0</v>
      </c>
      <c r="AD1444" s="153">
        <f>VLOOKUP(D1444,'Dados Base'!$B:$K,9,FALSE)*31536000/VLOOKUP($F1444,F:H,MATCH(H1443,F1443:AF1443,0),FALSE)</f>
        <v>10126.193037078971</v>
      </c>
      <c r="AE1444" s="153">
        <f>VLOOKUP(D1444,'Dados Base'!$B:$K,10,FALSE)*31536000/VLOOKUP($F1444,F:H,MATCH(H1443,F1443:AF1443,0),FALSE)</f>
        <v>1200.0679309368809</v>
      </c>
      <c r="AF1444" s="14">
        <v>90.32</v>
      </c>
      <c r="AG1444" s="15">
        <v>100</v>
      </c>
      <c r="AH1444" s="14">
        <v>88.86</v>
      </c>
      <c r="AI1444" s="14">
        <v>44.67</v>
      </c>
      <c r="AJ1444" s="16">
        <v>99.98</v>
      </c>
      <c r="AK1444" s="72">
        <f>(SUMIFS('Banco de Indicadores Mun. (2)'!I:I,'Banco de Indicadores Mun. (2)'!B:B,'Banco de Indicadores - Mun. (1)'!B1444,'Banco de Indicadores Mun. (2)'!A:A,'Banco de Indicadores - Mun. (1)'!A1444) / VLOOKUP(D1444,'Dados Base'!$B:$K,8,FALSE)) * 100</f>
        <v>30.744485094850948</v>
      </c>
      <c r="AL1444" s="72">
        <f>(SUMIFS('Banco de Indicadores Mun. (2)'!I:I,'Banco de Indicadores Mun. (2)'!B:B,'Banco de Indicadores - Mun. (1)'!B1444,'Banco de Indicadores Mun. (2)'!A:A,'Banco de Indicadores - Mun. (1)'!A1444) / VLOOKUP(D1444,'Dados Base'!$B:$K,9,FALSE)) * 100</f>
        <v>11.11137610186092</v>
      </c>
      <c r="AM1444" s="72">
        <f>(SUMIFS('Banco de Indicadores Mun. (2)'!J:J,'Banco de Indicadores Mun. (2)'!B:B,'Banco de Indicadores - Mun. (1)'!B1444,'Banco de Indicadores Mun. (2)'!A:A,'Banco de Indicadores - Mun. (1)'!A1444) / VLOOKUP(D1444,'Dados Base'!$B:$K,7,FALSE)) * 100</f>
        <v>26.495733870967747</v>
      </c>
      <c r="AN1444" s="72">
        <f>(SUMIFS('Banco de Indicadores Mun. (2)'!K:K,'Banco de Indicadores Mun. (2)'!B:B,'Banco de Indicadores - Mun. (1)'!B1444,'Banco de Indicadores Mun. (2)'!A:A,'Banco de Indicadores - Mun. (1)'!A1444) / VLOOKUP(D1444,'Dados Base'!$B:$K,10,FALSE)) * 100</f>
        <v>39.452669421487599</v>
      </c>
      <c r="AO1444" s="21">
        <v>0</v>
      </c>
      <c r="AP1444" s="125">
        <v>0</v>
      </c>
      <c r="AQ1444" s="5">
        <v>0</v>
      </c>
      <c r="AR1444" s="21">
        <v>10</v>
      </c>
      <c r="AS1444" s="20">
        <v>100</v>
      </c>
      <c r="AT1444" s="20">
        <v>0</v>
      </c>
      <c r="AU1444" s="20">
        <v>0</v>
      </c>
      <c r="AV1444" s="20">
        <v>1.5</v>
      </c>
      <c r="AW1444" s="21">
        <v>0</v>
      </c>
      <c r="AX1444" s="21">
        <v>0</v>
      </c>
      <c r="AY1444" s="116">
        <v>172.03162213941462</v>
      </c>
    </row>
    <row r="1445" spans="1:51" ht="15" x14ac:dyDescent="0.25">
      <c r="A1445" s="144">
        <v>2015</v>
      </c>
      <c r="B1445" s="77" t="s">
        <v>155</v>
      </c>
      <c r="C1445" s="78">
        <v>6</v>
      </c>
      <c r="D1445" s="77">
        <v>3513801</v>
      </c>
      <c r="E1445" s="78">
        <v>35138016</v>
      </c>
      <c r="F1445" s="78" t="str">
        <f t="shared" si="57"/>
        <v>351380162015</v>
      </c>
      <c r="G1445" s="89">
        <v>0.60997944081191413</v>
      </c>
      <c r="H1445" s="80">
        <f t="shared" si="56"/>
        <v>396234</v>
      </c>
      <c r="I1445" s="90">
        <v>396234</v>
      </c>
      <c r="J1445" s="91">
        <v>0</v>
      </c>
      <c r="K1445" s="83">
        <f>(H1445)/VLOOKUP(D1445,'Dados Base'!$B:$K,6,FALSE)</f>
        <v>12927.699836867863</v>
      </c>
      <c r="L1445" s="88">
        <f t="shared" si="58"/>
        <v>100</v>
      </c>
      <c r="M1445" s="85" t="s">
        <v>702</v>
      </c>
      <c r="N1445" s="92">
        <v>0.75700000000000001</v>
      </c>
      <c r="O1445" s="91">
        <v>1</v>
      </c>
      <c r="P1445" s="91">
        <v>0</v>
      </c>
      <c r="Q1445" s="91">
        <v>0</v>
      </c>
      <c r="R1445" s="91">
        <v>0</v>
      </c>
      <c r="S1445" s="91">
        <v>1474</v>
      </c>
      <c r="T1445" s="87" t="s">
        <v>691</v>
      </c>
      <c r="U1445" s="91">
        <v>2351</v>
      </c>
      <c r="V1445" s="91">
        <v>1977</v>
      </c>
      <c r="W1445" s="93">
        <v>0.89</v>
      </c>
      <c r="X1445" s="47">
        <v>1.3803985416666666</v>
      </c>
      <c r="Y1445" s="21">
        <v>371.19</v>
      </c>
      <c r="Z1445" s="21">
        <v>5249</v>
      </c>
      <c r="AA1445" s="21">
        <v>17022</v>
      </c>
      <c r="AB1445" s="21">
        <v>29</v>
      </c>
      <c r="AC1445" s="21">
        <v>0</v>
      </c>
      <c r="AD1445" s="153">
        <f>VLOOKUP(D1445,'Dados Base'!$B:$K,9,FALSE)*31536000/VLOOKUP($F1445,F:H,MATCH(H1444,F1444:AF1444,0),FALSE)</f>
        <v>34.223413437514196</v>
      </c>
      <c r="AE1445" s="153">
        <f>VLOOKUP(D1445,'Dados Base'!$B:$K,10,FALSE)*31536000/VLOOKUP($F1445,F:H,MATCH(H1444,F1444:AF1444,0),FALSE)</f>
        <v>4.7753600145368642</v>
      </c>
      <c r="AF1445" s="14">
        <v>100</v>
      </c>
      <c r="AG1445" s="15">
        <v>100</v>
      </c>
      <c r="AH1445" s="14">
        <v>100</v>
      </c>
      <c r="AI1445" s="14">
        <v>43.16</v>
      </c>
      <c r="AJ1445" s="16">
        <v>100</v>
      </c>
      <c r="AK1445" s="72">
        <f>(SUMIFS('Banco de Indicadores Mun. (2)'!I:I,'Banco de Indicadores Mun. (2)'!B:B,'Banco de Indicadores - Mun. (1)'!B1445,'Banco de Indicadores Mun. (2)'!A:A,'Banco de Indicadores - Mun. (1)'!A1445) / VLOOKUP(D1445,'Dados Base'!$B:$K,8,FALSE)) * 100</f>
        <v>74.225062499999936</v>
      </c>
      <c r="AL1445" s="72">
        <f>(SUMIFS('Banco de Indicadores Mun. (2)'!I:I,'Banco de Indicadores Mun. (2)'!B:B,'Banco de Indicadores - Mun. (1)'!B1445,'Banco de Indicadores Mun. (2)'!A:A,'Banco de Indicadores - Mun. (1)'!A1445) / VLOOKUP(D1445,'Dados Base'!$B:$K,9,FALSE)) * 100</f>
        <v>27.618627906976723</v>
      </c>
      <c r="AM1445" s="72">
        <f>(SUMIFS('Banco de Indicadores Mun. (2)'!J:J,'Banco de Indicadores Mun. (2)'!B:B,'Banco de Indicadores - Mun. (1)'!B1445,'Banco de Indicadores Mun. (2)'!A:A,'Banco de Indicadores - Mun. (1)'!A1445) / VLOOKUP(D1445,'Dados Base'!$B:$K,7,FALSE)) * 100</f>
        <v>4.6300000000000001E-2</v>
      </c>
      <c r="AN1445" s="72">
        <f>(SUMIFS('Banco de Indicadores Mun. (2)'!K:K,'Banco de Indicadores Mun. (2)'!B:B,'Banco de Indicadores - Mun. (1)'!B1445,'Banco de Indicadores Mun. (2)'!A:A,'Banco de Indicadores - Mun. (1)'!A1445) / VLOOKUP(D1445,'Dados Base'!$B:$K,10,FALSE)) * 100</f>
        <v>197.8563333333332</v>
      </c>
      <c r="AO1445" s="21">
        <v>0</v>
      </c>
      <c r="AP1445" s="125">
        <v>0</v>
      </c>
      <c r="AQ1445" s="5">
        <v>0</v>
      </c>
      <c r="AR1445" s="21">
        <v>8.3000000000000007</v>
      </c>
      <c r="AS1445" s="20">
        <v>90</v>
      </c>
      <c r="AT1445" s="20">
        <v>24.3</v>
      </c>
      <c r="AU1445" s="20">
        <v>23.568766557406491</v>
      </c>
      <c r="AV1445" s="20">
        <v>3.29</v>
      </c>
      <c r="AW1445" s="21">
        <v>0</v>
      </c>
      <c r="AX1445" s="21">
        <v>0</v>
      </c>
      <c r="AY1445" s="116">
        <v>0.7123436339982151</v>
      </c>
    </row>
    <row r="1446" spans="1:51" ht="15" x14ac:dyDescent="0.25">
      <c r="A1446" s="144">
        <v>2015</v>
      </c>
      <c r="B1446" s="77" t="s">
        <v>156</v>
      </c>
      <c r="C1446" s="78">
        <v>18</v>
      </c>
      <c r="D1446" s="77">
        <v>3513850</v>
      </c>
      <c r="E1446" s="78">
        <v>351385018</v>
      </c>
      <c r="F1446" s="78" t="str">
        <f t="shared" si="57"/>
        <v>3513850182015</v>
      </c>
      <c r="G1446" s="89">
        <v>0.33392047910445477</v>
      </c>
      <c r="H1446" s="80">
        <f t="shared" si="56"/>
        <v>1708</v>
      </c>
      <c r="I1446" s="90">
        <v>1357</v>
      </c>
      <c r="J1446" s="91">
        <v>351</v>
      </c>
      <c r="K1446" s="83">
        <f>(H1446)/VLOOKUP(D1446,'Dados Base'!$B:$K,6,FALSE)</f>
        <v>19.321266968325791</v>
      </c>
      <c r="L1446" s="88">
        <f t="shared" si="58"/>
        <v>79.449648711943794</v>
      </c>
      <c r="M1446" s="85" t="s">
        <v>702</v>
      </c>
      <c r="N1446" s="92">
        <v>0.74099999999999999</v>
      </c>
      <c r="O1446" s="91">
        <v>14</v>
      </c>
      <c r="P1446" s="91">
        <v>7950</v>
      </c>
      <c r="Q1446" s="91">
        <v>0</v>
      </c>
      <c r="R1446" s="91">
        <v>0</v>
      </c>
      <c r="S1446" s="91">
        <v>3</v>
      </c>
      <c r="T1446" s="87" t="s">
        <v>691</v>
      </c>
      <c r="U1446" s="91">
        <v>8</v>
      </c>
      <c r="V1446" s="91">
        <v>6</v>
      </c>
      <c r="W1446" s="93">
        <v>0</v>
      </c>
      <c r="X1446" s="47">
        <v>3.4738229166666667E-3</v>
      </c>
      <c r="Y1446" s="21">
        <v>0.94</v>
      </c>
      <c r="Z1446" s="21">
        <v>57</v>
      </c>
      <c r="AA1446" s="21">
        <v>15</v>
      </c>
      <c r="AB1446" s="21">
        <v>0</v>
      </c>
      <c r="AC1446" s="21">
        <v>0</v>
      </c>
      <c r="AD1446" s="153">
        <f>VLOOKUP(D1446,'Dados Base'!$B:$K,9,FALSE)*31536000/VLOOKUP($F1446,F:H,MATCH(H1445,F1445:AF1445,0),FALSE)</f>
        <v>12001.405152224825</v>
      </c>
      <c r="AE1446" s="153">
        <f>VLOOKUP(D1446,'Dados Base'!$B:$K,10,FALSE)*31536000/VLOOKUP($F1446,F:H,MATCH(H1445,F1445:AF1445,0),FALSE)</f>
        <v>738.54800936768163</v>
      </c>
      <c r="AF1446" s="14">
        <v>78.099999999999994</v>
      </c>
      <c r="AG1446" s="15" t="s">
        <v>692</v>
      </c>
      <c r="AH1446" s="14">
        <v>74.94</v>
      </c>
      <c r="AI1446" s="14">
        <v>10.75</v>
      </c>
      <c r="AJ1446" s="16">
        <v>100</v>
      </c>
      <c r="AK1446" s="72">
        <f>(SUMIFS('Banco de Indicadores Mun. (2)'!I:I,'Banco de Indicadores Mun. (2)'!B:B,'Banco de Indicadores - Mun. (1)'!B1446,'Banco de Indicadores Mun. (2)'!A:A,'Banco de Indicadores - Mun. (1)'!A1446) / VLOOKUP(D1446,'Dados Base'!$B:$K,8,FALSE)) * 100</f>
        <v>4.5504499999999988</v>
      </c>
      <c r="AL1446" s="72">
        <f>(SUMIFS('Banco de Indicadores Mun. (2)'!I:I,'Banco de Indicadores Mun. (2)'!B:B,'Banco de Indicadores - Mun. (1)'!B1446,'Banco de Indicadores Mun. (2)'!A:A,'Banco de Indicadores - Mun. (1)'!A1446) / VLOOKUP(D1446,'Dados Base'!$B:$K,9,FALSE)) * 100</f>
        <v>1.4001384615384613</v>
      </c>
      <c r="AM1446" s="72">
        <f>(SUMIFS('Banco de Indicadores Mun. (2)'!J:J,'Banco de Indicadores Mun. (2)'!B:B,'Banco de Indicadores - Mun. (1)'!B1446,'Banco de Indicadores Mun. (2)'!A:A,'Banco de Indicadores - Mun. (1)'!A1446) / VLOOKUP(D1446,'Dados Base'!$B:$K,7,FALSE)) * 100</f>
        <v>5.0861874999999985</v>
      </c>
      <c r="AN1446" s="72">
        <f>(SUMIFS('Banco de Indicadores Mun. (2)'!K:K,'Banco de Indicadores Mun. (2)'!B:B,'Banco de Indicadores - Mun. (1)'!B1446,'Banco de Indicadores Mun. (2)'!A:A,'Banco de Indicadores - Mun. (1)'!A1446) / VLOOKUP(D1446,'Dados Base'!$B:$K,10,FALSE)) * 100</f>
        <v>2.4074999999999998</v>
      </c>
      <c r="AO1446" s="21">
        <v>0</v>
      </c>
      <c r="AP1446" s="125">
        <v>0</v>
      </c>
      <c r="AQ1446" s="5">
        <v>0</v>
      </c>
      <c r="AR1446" s="21">
        <v>9</v>
      </c>
      <c r="AS1446" s="20">
        <v>96</v>
      </c>
      <c r="AT1446" s="20">
        <v>96.000000000000014</v>
      </c>
      <c r="AU1446" s="20">
        <v>79.166666666666671</v>
      </c>
      <c r="AV1446" s="20">
        <v>8.26</v>
      </c>
      <c r="AW1446" s="21">
        <v>0</v>
      </c>
      <c r="AX1446" s="21">
        <v>0</v>
      </c>
      <c r="AY1446" s="116">
        <v>19.716937888884427</v>
      </c>
    </row>
    <row r="1447" spans="1:51" ht="15" x14ac:dyDescent="0.25">
      <c r="A1447" s="144">
        <v>2015</v>
      </c>
      <c r="B1447" s="77" t="s">
        <v>157</v>
      </c>
      <c r="C1447" s="78">
        <v>4</v>
      </c>
      <c r="D1447" s="77">
        <v>3513900</v>
      </c>
      <c r="E1447" s="78">
        <v>35139004</v>
      </c>
      <c r="F1447" s="78" t="str">
        <f t="shared" si="57"/>
        <v>351390042015</v>
      </c>
      <c r="G1447" s="89">
        <v>-0.60292655649734073</v>
      </c>
      <c r="H1447" s="80">
        <f t="shared" si="56"/>
        <v>11020</v>
      </c>
      <c r="I1447" s="90">
        <v>7855</v>
      </c>
      <c r="J1447" s="91">
        <v>3165</v>
      </c>
      <c r="K1447" s="83">
        <f>(H1447)/VLOOKUP(D1447,'Dados Base'!$B:$K,6,FALSE)</f>
        <v>49.581571132907406</v>
      </c>
      <c r="L1447" s="88">
        <f t="shared" si="58"/>
        <v>71.279491833030846</v>
      </c>
      <c r="M1447" s="85" t="s">
        <v>702</v>
      </c>
      <c r="N1447" s="92">
        <v>0.73399999999999999</v>
      </c>
      <c r="O1447" s="91">
        <v>75</v>
      </c>
      <c r="P1447" s="91">
        <v>14700</v>
      </c>
      <c r="Q1447" s="91">
        <v>495000</v>
      </c>
      <c r="R1447" s="91">
        <v>0</v>
      </c>
      <c r="S1447" s="91">
        <v>22</v>
      </c>
      <c r="T1447" s="87" t="s">
        <v>691</v>
      </c>
      <c r="U1447" s="91">
        <v>164</v>
      </c>
      <c r="V1447" s="91">
        <v>77</v>
      </c>
      <c r="W1447" s="93">
        <v>0.33</v>
      </c>
      <c r="X1447" s="47">
        <v>2.0214812499999998E-2</v>
      </c>
      <c r="Y1447" s="21">
        <v>5.38</v>
      </c>
      <c r="Z1447" s="21">
        <v>321</v>
      </c>
      <c r="AA1447" s="21">
        <v>94</v>
      </c>
      <c r="AB1447" s="21">
        <v>1</v>
      </c>
      <c r="AC1447" s="21">
        <v>0</v>
      </c>
      <c r="AD1447" s="153">
        <f>VLOOKUP(D1447,'Dados Base'!$B:$K,9,FALSE)*31536000/VLOOKUP($F1447,F:H,MATCH(H1446,F1446:AF1446,0),FALSE)</f>
        <v>9815.6515426497281</v>
      </c>
      <c r="AE1447" s="153">
        <f>VLOOKUP(D1447,'Dados Base'!$B:$K,10,FALSE)*31536000/VLOOKUP($F1447,F:H,MATCH(H1446,F1446:AF1446,0),FALSE)</f>
        <v>1001.5970961887481</v>
      </c>
      <c r="AF1447" s="14">
        <v>70.44</v>
      </c>
      <c r="AG1447" s="15">
        <v>95.72</v>
      </c>
      <c r="AH1447" s="14">
        <v>62.43</v>
      </c>
      <c r="AI1447" s="14">
        <v>19.87</v>
      </c>
      <c r="AJ1447" s="16">
        <v>100</v>
      </c>
      <c r="AK1447" s="72">
        <f>(SUMIFS('Banco de Indicadores Mun. (2)'!I:I,'Banco de Indicadores Mun. (2)'!B:B,'Banco de Indicadores - Mun. (1)'!B1447,'Banco de Indicadores Mun. (2)'!A:A,'Banco de Indicadores - Mun. (1)'!A1447) / VLOOKUP(D1447,'Dados Base'!$B:$K,8,FALSE)) * 100</f>
        <v>8.9889537037037002</v>
      </c>
      <c r="AL1447" s="72">
        <f>(SUMIFS('Banco de Indicadores Mun. (2)'!I:I,'Banco de Indicadores Mun. (2)'!B:B,'Banco de Indicadores - Mun. (1)'!B1447,'Banco de Indicadores Mun. (2)'!A:A,'Banco de Indicadores - Mun. (1)'!A1447) / VLOOKUP(D1447,'Dados Base'!$B:$K,9,FALSE)) * 100</f>
        <v>2.8303411078717193</v>
      </c>
      <c r="AM1447" s="72">
        <f>(SUMIFS('Banco de Indicadores Mun. (2)'!J:J,'Banco de Indicadores Mun. (2)'!B:B,'Banco de Indicadores - Mun. (1)'!B1447,'Banco de Indicadores Mun. (2)'!A:A,'Banco de Indicadores - Mun. (1)'!A1447) / VLOOKUP(D1447,'Dados Base'!$B:$K,7,FALSE)) * 100</f>
        <v>13.164917808219176</v>
      </c>
      <c r="AN1447" s="72">
        <f>(SUMIFS('Banco de Indicadores Mun. (2)'!K:K,'Banco de Indicadores Mun. (2)'!B:B,'Banco de Indicadores - Mun. (1)'!B1447,'Banco de Indicadores Mun. (2)'!A:A,'Banco de Indicadores - Mun. (1)'!A1447) / VLOOKUP(D1447,'Dados Base'!$B:$K,10,FALSE)) * 100</f>
        <v>0.27908571428571416</v>
      </c>
      <c r="AO1447" s="21">
        <v>0</v>
      </c>
      <c r="AP1447" s="125">
        <v>0</v>
      </c>
      <c r="AQ1447" s="5">
        <v>0</v>
      </c>
      <c r="AR1447" s="21">
        <v>7.3</v>
      </c>
      <c r="AS1447" s="20">
        <v>100</v>
      </c>
      <c r="AT1447" s="20">
        <v>88</v>
      </c>
      <c r="AU1447" s="20">
        <v>77.349397590361448</v>
      </c>
      <c r="AV1447" s="20">
        <v>8.35</v>
      </c>
      <c r="AW1447" s="21">
        <v>0</v>
      </c>
      <c r="AX1447" s="21">
        <v>0</v>
      </c>
      <c r="AY1447" s="116">
        <v>211.65364824645297</v>
      </c>
    </row>
    <row r="1448" spans="1:51" ht="15" x14ac:dyDescent="0.25">
      <c r="A1448" s="144">
        <v>2015</v>
      </c>
      <c r="B1448" s="77" t="s">
        <v>158</v>
      </c>
      <c r="C1448" s="78">
        <v>16</v>
      </c>
      <c r="D1448" s="77">
        <v>3514007</v>
      </c>
      <c r="E1448" s="78">
        <v>351400716</v>
      </c>
      <c r="F1448" s="78" t="str">
        <f t="shared" si="57"/>
        <v>3514007162015</v>
      </c>
      <c r="G1448" s="89">
        <v>1.2451707861027117</v>
      </c>
      <c r="H1448" s="80">
        <f t="shared" si="56"/>
        <v>8428</v>
      </c>
      <c r="I1448" s="90">
        <v>8240</v>
      </c>
      <c r="J1448" s="91">
        <v>188</v>
      </c>
      <c r="K1448" s="83">
        <f>(H1448)/VLOOKUP(D1448,'Dados Base'!$B:$K,6,FALSE)</f>
        <v>56.15297488173762</v>
      </c>
      <c r="L1448" s="88">
        <f t="shared" si="58"/>
        <v>97.769340294257233</v>
      </c>
      <c r="M1448" s="85" t="s">
        <v>702</v>
      </c>
      <c r="N1448" s="92">
        <v>0.71799999999999997</v>
      </c>
      <c r="O1448" s="91">
        <v>15</v>
      </c>
      <c r="P1448" s="91">
        <v>750</v>
      </c>
      <c r="Q1448" s="91">
        <v>0</v>
      </c>
      <c r="R1448" s="91">
        <v>0</v>
      </c>
      <c r="S1448" s="91">
        <v>16</v>
      </c>
      <c r="T1448" s="87" t="s">
        <v>691</v>
      </c>
      <c r="U1448" s="91">
        <v>41</v>
      </c>
      <c r="V1448" s="91">
        <v>42</v>
      </c>
      <c r="W1448" s="93">
        <v>0</v>
      </c>
      <c r="X1448" s="47">
        <v>2.1458478125E-2</v>
      </c>
      <c r="Y1448" s="21">
        <v>5.88</v>
      </c>
      <c r="Z1448" s="21">
        <v>422</v>
      </c>
      <c r="AA1448" s="21">
        <v>32</v>
      </c>
      <c r="AB1448" s="21">
        <v>1</v>
      </c>
      <c r="AC1448" s="21">
        <v>0</v>
      </c>
      <c r="AD1448" s="153">
        <f>VLOOKUP(D1448,'Dados Base'!$B:$K,9,FALSE)*31536000/VLOOKUP($F1448,F:H,MATCH(H1447,F1447:AF1447,0),FALSE)</f>
        <v>6136.5733270052206</v>
      </c>
      <c r="AE1448" s="153">
        <f>VLOOKUP(D1448,'Dados Base'!$B:$K,10,FALSE)*31536000/VLOOKUP($F1448,F:H,MATCH(H1447,F1447:AF1447,0),FALSE)</f>
        <v>673.52634076886568</v>
      </c>
      <c r="AF1448" s="14">
        <v>97.77</v>
      </c>
      <c r="AG1448" s="15">
        <v>87.29</v>
      </c>
      <c r="AH1448" s="14">
        <v>97.77</v>
      </c>
      <c r="AI1448" s="14">
        <v>26.36</v>
      </c>
      <c r="AJ1448" s="16">
        <v>100</v>
      </c>
      <c r="AK1448" s="72">
        <f>(SUMIFS('Banco de Indicadores Mun. (2)'!I:I,'Banco de Indicadores Mun. (2)'!B:B,'Banco de Indicadores - Mun. (1)'!B1448,'Banco de Indicadores Mun. (2)'!A:A,'Banco de Indicadores - Mun. (1)'!A1448) / VLOOKUP(D1448,'Dados Base'!$B:$K,8,FALSE)) * 100</f>
        <v>1.737983870967742</v>
      </c>
      <c r="AL1448" s="72">
        <f>(SUMIFS('Banco de Indicadores Mun. (2)'!I:I,'Banco de Indicadores Mun. (2)'!B:B,'Banco de Indicadores - Mun. (1)'!B1448,'Banco de Indicadores Mun. (2)'!A:A,'Banco de Indicadores - Mun. (1)'!A1448) / VLOOKUP(D1448,'Dados Base'!$B:$K,9,FALSE)) * 100</f>
        <v>0.65704268292682932</v>
      </c>
      <c r="AM1448" s="72">
        <f>(SUMIFS('Banco de Indicadores Mun. (2)'!J:J,'Banco de Indicadores Mun. (2)'!B:B,'Banco de Indicadores - Mun. (1)'!B1448,'Banco de Indicadores Mun. (2)'!A:A,'Banco de Indicadores - Mun. (1)'!A1448) / VLOOKUP(D1448,'Dados Base'!$B:$K,7,FALSE)) * 100</f>
        <v>0.63131818181818189</v>
      </c>
      <c r="AN1448" s="72">
        <f>(SUMIFS('Banco de Indicadores Mun. (2)'!K:K,'Banco de Indicadores Mun. (2)'!B:B,'Banco de Indicadores - Mun. (1)'!B1448,'Banco de Indicadores Mun. (2)'!A:A,'Banco de Indicadores - Mun. (1)'!A1448) / VLOOKUP(D1448,'Dados Base'!$B:$K,10,FALSE)) * 100</f>
        <v>4.4431666666666665</v>
      </c>
      <c r="AO1448" s="21">
        <v>0</v>
      </c>
      <c r="AP1448" s="125">
        <v>0</v>
      </c>
      <c r="AQ1448" s="5">
        <v>0</v>
      </c>
      <c r="AR1448" s="21">
        <v>8</v>
      </c>
      <c r="AS1448" s="20">
        <v>100</v>
      </c>
      <c r="AT1448" s="20">
        <v>100</v>
      </c>
      <c r="AU1448" s="20">
        <v>92.951541850220266</v>
      </c>
      <c r="AV1448" s="20">
        <v>9.5</v>
      </c>
      <c r="AW1448" s="21">
        <v>0</v>
      </c>
      <c r="AX1448" s="21">
        <v>0</v>
      </c>
      <c r="AY1448" s="116">
        <v>47.878384212021089</v>
      </c>
    </row>
    <row r="1449" spans="1:51" ht="15" x14ac:dyDescent="0.25">
      <c r="A1449" s="144">
        <v>2015</v>
      </c>
      <c r="B1449" s="77" t="s">
        <v>159</v>
      </c>
      <c r="C1449" s="78">
        <v>13</v>
      </c>
      <c r="D1449" s="77">
        <v>3514106</v>
      </c>
      <c r="E1449" s="78">
        <v>351410613</v>
      </c>
      <c r="F1449" s="78" t="str">
        <f t="shared" si="57"/>
        <v>3514106132015</v>
      </c>
      <c r="G1449" s="89">
        <v>0.94872590238446186</v>
      </c>
      <c r="H1449" s="80">
        <f t="shared" si="56"/>
        <v>25870</v>
      </c>
      <c r="I1449" s="90">
        <v>24829</v>
      </c>
      <c r="J1449" s="91">
        <v>1041</v>
      </c>
      <c r="K1449" s="83">
        <f>(H1449)/VLOOKUP(D1449,'Dados Base'!$B:$K,6,FALSE)</f>
        <v>40.897306184393578</v>
      </c>
      <c r="L1449" s="88">
        <f t="shared" si="58"/>
        <v>95.976034016235019</v>
      </c>
      <c r="M1449" s="85" t="s">
        <v>702</v>
      </c>
      <c r="N1449" s="92">
        <v>0.72499999999999998</v>
      </c>
      <c r="O1449" s="91">
        <v>171</v>
      </c>
      <c r="P1449" s="91">
        <v>13700</v>
      </c>
      <c r="Q1449" s="91">
        <v>7000000</v>
      </c>
      <c r="R1449" s="91">
        <v>0</v>
      </c>
      <c r="S1449" s="91">
        <v>86</v>
      </c>
      <c r="T1449" s="87" t="s">
        <v>691</v>
      </c>
      <c r="U1449" s="91">
        <v>244</v>
      </c>
      <c r="V1449" s="91">
        <v>222</v>
      </c>
      <c r="W1449" s="93">
        <v>23.47</v>
      </c>
      <c r="X1449" s="47">
        <v>7.353469650462964E-2</v>
      </c>
      <c r="Y1449" s="21">
        <v>20.09</v>
      </c>
      <c r="Z1449" s="21">
        <v>1174</v>
      </c>
      <c r="AA1449" s="21">
        <v>182</v>
      </c>
      <c r="AB1449" s="21">
        <v>1</v>
      </c>
      <c r="AC1449" s="21">
        <v>0</v>
      </c>
      <c r="AD1449" s="153">
        <f>VLOOKUP(D1449,'Dados Base'!$B:$K,9,FALSE)*31536000/VLOOKUP($F1449,F:H,MATCH(H1448,F1448:AF1448,0),FALSE)</f>
        <v>7533.5322767684575</v>
      </c>
      <c r="AE1449" s="153">
        <f>VLOOKUP(D1449,'Dados Base'!$B:$K,10,FALSE)*31536000/VLOOKUP($F1449,F:H,MATCH(H1448,F1448:AF1448,0),FALSE)</f>
        <v>889.88326246617703</v>
      </c>
      <c r="AF1449" s="14">
        <v>93.38</v>
      </c>
      <c r="AG1449" s="15">
        <v>94.69</v>
      </c>
      <c r="AH1449" s="14">
        <v>88</v>
      </c>
      <c r="AI1449" s="14">
        <v>45.42</v>
      </c>
      <c r="AJ1449" s="16">
        <v>93.38</v>
      </c>
      <c r="AK1449" s="72">
        <f>(SUMIFS('Banco de Indicadores Mun. (2)'!I:I,'Banco de Indicadores Mun. (2)'!B:B,'Banco de Indicadores - Mun. (1)'!B1449,'Banco de Indicadores Mun. (2)'!A:A,'Banco de Indicadores - Mun. (1)'!A1449) / VLOOKUP(D1449,'Dados Base'!$B:$K,8,FALSE)) * 100</f>
        <v>26.859567272727276</v>
      </c>
      <c r="AL1449" s="72">
        <f>(SUMIFS('Banco de Indicadores Mun. (2)'!I:I,'Banco de Indicadores Mun. (2)'!B:B,'Banco de Indicadores - Mun. (1)'!B1449,'Banco de Indicadores Mun. (2)'!A:A,'Banco de Indicadores - Mun. (1)'!A1449) / VLOOKUP(D1449,'Dados Base'!$B:$K,9,FALSE)) * 100</f>
        <v>11.952072815533981</v>
      </c>
      <c r="AM1449" s="72">
        <f>(SUMIFS('Banco de Indicadores Mun. (2)'!J:J,'Banco de Indicadores Mun. (2)'!B:B,'Banco de Indicadores - Mun. (1)'!B1449,'Banco de Indicadores Mun. (2)'!A:A,'Banco de Indicadores - Mun. (1)'!A1449) / VLOOKUP(D1449,'Dados Base'!$B:$K,7,FALSE)) * 100</f>
        <v>36.067683168316833</v>
      </c>
      <c r="AN1449" s="72">
        <f>(SUMIFS('Banco de Indicadores Mun. (2)'!K:K,'Banco de Indicadores Mun. (2)'!B:B,'Banco de Indicadores - Mun. (1)'!B1449,'Banco de Indicadores Mun. (2)'!A:A,'Banco de Indicadores - Mun. (1)'!A1449) / VLOOKUP(D1449,'Dados Base'!$B:$K,10,FALSE)) * 100</f>
        <v>1.3795753424657535</v>
      </c>
      <c r="AO1449" s="21">
        <v>0</v>
      </c>
      <c r="AP1449" s="125">
        <v>0</v>
      </c>
      <c r="AQ1449" s="5">
        <v>0</v>
      </c>
      <c r="AR1449" s="21">
        <v>8.1999999999999993</v>
      </c>
      <c r="AS1449" s="20">
        <v>98</v>
      </c>
      <c r="AT1449" s="20">
        <v>98.000000000000014</v>
      </c>
      <c r="AU1449" s="20">
        <v>86.578171091445427</v>
      </c>
      <c r="AV1449" s="20">
        <v>9.77</v>
      </c>
      <c r="AW1449" s="21">
        <v>0</v>
      </c>
      <c r="AX1449" s="21">
        <v>0</v>
      </c>
      <c r="AY1449" s="116">
        <v>633.30855256001678</v>
      </c>
    </row>
    <row r="1450" spans="1:51" ht="15" x14ac:dyDescent="0.25">
      <c r="A1450" s="144">
        <v>2015</v>
      </c>
      <c r="B1450" s="77" t="s">
        <v>160</v>
      </c>
      <c r="C1450" s="78">
        <v>15</v>
      </c>
      <c r="D1450" s="77">
        <v>3514205</v>
      </c>
      <c r="E1450" s="78">
        <v>351420515</v>
      </c>
      <c r="F1450" s="78" t="str">
        <f t="shared" si="57"/>
        <v>3514205152015</v>
      </c>
      <c r="G1450" s="89">
        <v>-0.28546165264646817</v>
      </c>
      <c r="H1450" s="80">
        <f t="shared" si="56"/>
        <v>2069</v>
      </c>
      <c r="I1450" s="90">
        <v>1938</v>
      </c>
      <c r="J1450" s="91">
        <v>131</v>
      </c>
      <c r="K1450" s="83">
        <f>(H1450)/VLOOKUP(D1450,'Dados Base'!$B:$K,6,FALSE)</f>
        <v>26.478116201689275</v>
      </c>
      <c r="L1450" s="88">
        <f t="shared" si="58"/>
        <v>93.668438859352349</v>
      </c>
      <c r="M1450" s="85" t="s">
        <v>702</v>
      </c>
      <c r="N1450" s="92">
        <v>0.74199999999999999</v>
      </c>
      <c r="O1450" s="91">
        <v>12</v>
      </c>
      <c r="P1450" s="91">
        <v>4600</v>
      </c>
      <c r="Q1450" s="91">
        <v>0</v>
      </c>
      <c r="R1450" s="91">
        <v>250</v>
      </c>
      <c r="S1450" s="91">
        <v>8</v>
      </c>
      <c r="T1450" s="87" t="s">
        <v>691</v>
      </c>
      <c r="U1450" s="91">
        <v>11</v>
      </c>
      <c r="V1450" s="91">
        <v>8</v>
      </c>
      <c r="W1450" s="93">
        <v>0</v>
      </c>
      <c r="X1450" s="47">
        <v>5.3880208333333332E-3</v>
      </c>
      <c r="Y1450" s="21">
        <v>1.39</v>
      </c>
      <c r="Z1450" s="21">
        <v>93</v>
      </c>
      <c r="AA1450" s="21">
        <v>15</v>
      </c>
      <c r="AB1450" s="21">
        <v>0</v>
      </c>
      <c r="AC1450" s="21">
        <v>0</v>
      </c>
      <c r="AD1450" s="153">
        <f>VLOOKUP(D1450,'Dados Base'!$B:$K,9,FALSE)*31536000/VLOOKUP($F1450,F:H,MATCH(H1449,F1449:AF1449,0),FALSE)</f>
        <v>9754.9734171097152</v>
      </c>
      <c r="AE1450" s="153">
        <f>VLOOKUP(D1450,'Dados Base'!$B:$K,10,FALSE)*31536000/VLOOKUP($F1450,F:H,MATCH(H1449,F1449:AF1449,0),FALSE)</f>
        <v>1066.9502174963748</v>
      </c>
      <c r="AF1450" s="14">
        <v>100</v>
      </c>
      <c r="AG1450" s="15">
        <v>100</v>
      </c>
      <c r="AH1450" s="14">
        <v>100</v>
      </c>
      <c r="AI1450" s="14">
        <v>20.22</v>
      </c>
      <c r="AJ1450" s="16">
        <v>100</v>
      </c>
      <c r="AK1450" s="72">
        <f>(SUMIFS('Banco de Indicadores Mun. (2)'!I:I,'Banco de Indicadores Mun. (2)'!B:B,'Banco de Indicadores - Mun. (1)'!B1450,'Banco de Indicadores Mun. (2)'!A:A,'Banco de Indicadores - Mun. (1)'!A1450) / VLOOKUP(D1450,'Dados Base'!$B:$K,8,FALSE)) * 100</f>
        <v>9.9431428571428579</v>
      </c>
      <c r="AL1450" s="72">
        <f>(SUMIFS('Banco de Indicadores Mun. (2)'!I:I,'Banco de Indicadores Mun. (2)'!B:B,'Banco de Indicadores - Mun. (1)'!B1450,'Banco de Indicadores Mun. (2)'!A:A,'Banco de Indicadores - Mun. (1)'!A1450) / VLOOKUP(D1450,'Dados Base'!$B:$K,9,FALSE)) * 100</f>
        <v>3.2625937500000002</v>
      </c>
      <c r="AM1450" s="72">
        <f>(SUMIFS('Banco de Indicadores Mun. (2)'!J:J,'Banco de Indicadores Mun. (2)'!B:B,'Banco de Indicadores - Mun. (1)'!B1450,'Banco de Indicadores Mun. (2)'!A:A,'Banco de Indicadores - Mun. (1)'!A1450) / VLOOKUP(D1450,'Dados Base'!$B:$K,7,FALSE)) * 100</f>
        <v>8.8887857142857136</v>
      </c>
      <c r="AN1450" s="72">
        <f>(SUMIFS('Banco de Indicadores Mun. (2)'!K:K,'Banco de Indicadores Mun. (2)'!B:B,'Banco de Indicadores - Mun. (1)'!B1450,'Banco de Indicadores Mun. (2)'!A:A,'Banco de Indicadores - Mun. (1)'!A1450) / VLOOKUP(D1450,'Dados Base'!$B:$K,10,FALSE)) * 100</f>
        <v>12.051857142857145</v>
      </c>
      <c r="AO1450" s="21">
        <v>0</v>
      </c>
      <c r="AP1450" s="125">
        <v>0</v>
      </c>
      <c r="AQ1450" s="5">
        <v>0</v>
      </c>
      <c r="AR1450" s="21">
        <v>8.4</v>
      </c>
      <c r="AS1450" s="20">
        <v>97</v>
      </c>
      <c r="AT1450" s="20">
        <v>97.000000000000014</v>
      </c>
      <c r="AU1450" s="20">
        <v>86.111111111111114</v>
      </c>
      <c r="AV1450" s="20">
        <v>9.66</v>
      </c>
      <c r="AW1450" s="21">
        <v>0</v>
      </c>
      <c r="AX1450" s="21">
        <v>0</v>
      </c>
      <c r="AY1450" s="116">
        <v>152.44370351939679</v>
      </c>
    </row>
    <row r="1451" spans="1:51" ht="15" x14ac:dyDescent="0.25">
      <c r="A1451" s="144">
        <v>2015</v>
      </c>
      <c r="B1451" s="77" t="s">
        <v>161</v>
      </c>
      <c r="C1451" s="78">
        <v>13</v>
      </c>
      <c r="D1451" s="77">
        <v>3514304</v>
      </c>
      <c r="E1451" s="78">
        <v>351430413</v>
      </c>
      <c r="F1451" s="78" t="str">
        <f t="shared" si="57"/>
        <v>3514304132015</v>
      </c>
      <c r="G1451" s="89">
        <v>-0.10130677294479806</v>
      </c>
      <c r="H1451" s="80">
        <f t="shared" si="56"/>
        <v>8540</v>
      </c>
      <c r="I1451" s="90">
        <v>7819</v>
      </c>
      <c r="J1451" s="91">
        <v>721</v>
      </c>
      <c r="K1451" s="83">
        <f>(H1451)/VLOOKUP(D1451,'Dados Base'!$B:$K,6,FALSE)</f>
        <v>41.460335954947084</v>
      </c>
      <c r="L1451" s="88">
        <f t="shared" si="58"/>
        <v>91.557377049180332</v>
      </c>
      <c r="M1451" s="85" t="s">
        <v>702</v>
      </c>
      <c r="N1451" s="92">
        <v>0.73799999999999999</v>
      </c>
      <c r="O1451" s="91">
        <v>71</v>
      </c>
      <c r="P1451" s="91">
        <v>10300</v>
      </c>
      <c r="Q1451" s="91">
        <v>1000000</v>
      </c>
      <c r="R1451" s="91">
        <v>0</v>
      </c>
      <c r="S1451" s="91">
        <v>29</v>
      </c>
      <c r="T1451" s="87" t="s">
        <v>691</v>
      </c>
      <c r="U1451" s="91">
        <v>107</v>
      </c>
      <c r="V1451" s="91">
        <v>83</v>
      </c>
      <c r="W1451" s="93">
        <v>0</v>
      </c>
      <c r="X1451" s="47">
        <v>2.1138723958333334E-2</v>
      </c>
      <c r="Y1451" s="21">
        <v>5.69</v>
      </c>
      <c r="Z1451" s="21">
        <v>400</v>
      </c>
      <c r="AA1451" s="21">
        <v>39</v>
      </c>
      <c r="AB1451" s="21">
        <v>0</v>
      </c>
      <c r="AC1451" s="21">
        <v>0</v>
      </c>
      <c r="AD1451" s="153">
        <f>VLOOKUP(D1451,'Dados Base'!$B:$K,9,FALSE)*31536000/VLOOKUP($F1451,F:H,MATCH(H1450,F1450:AF1450,0),FALSE)</f>
        <v>6277.6580796252929</v>
      </c>
      <c r="AE1451" s="153">
        <f>VLOOKUP(D1451,'Dados Base'!$B:$K,10,FALSE)*31536000/VLOOKUP($F1451,F:H,MATCH(H1450,F1450:AF1450,0),FALSE)</f>
        <v>664.69320843091361</v>
      </c>
      <c r="AF1451" s="14">
        <v>95.05</v>
      </c>
      <c r="AG1451" s="15" t="s">
        <v>692</v>
      </c>
      <c r="AH1451" s="14">
        <v>92.93</v>
      </c>
      <c r="AI1451" s="14">
        <v>30.61</v>
      </c>
      <c r="AJ1451" s="16">
        <v>100</v>
      </c>
      <c r="AK1451" s="72">
        <f>(SUMIFS('Banco de Indicadores Mun. (2)'!I:I,'Banco de Indicadores Mun. (2)'!B:B,'Banco de Indicadores - Mun. (1)'!B1451,'Banco de Indicadores Mun. (2)'!A:A,'Banco de Indicadores - Mun. (1)'!A1451) / VLOOKUP(D1451,'Dados Base'!$B:$K,8,FALSE)) * 100</f>
        <v>6.9506590909090908</v>
      </c>
      <c r="AL1451" s="72">
        <f>(SUMIFS('Banco de Indicadores Mun. (2)'!I:I,'Banco de Indicadores Mun. (2)'!B:B,'Banco de Indicadores - Mun. (1)'!B1451,'Banco de Indicadores Mun. (2)'!A:A,'Banco de Indicadores - Mun. (1)'!A1451) / VLOOKUP(D1451,'Dados Base'!$B:$K,9,FALSE)) * 100</f>
        <v>3.5979882352941175</v>
      </c>
      <c r="AM1451" s="72">
        <f>(SUMIFS('Banco de Indicadores Mun. (2)'!J:J,'Banco de Indicadores Mun. (2)'!B:B,'Banco de Indicadores - Mun. (1)'!B1451,'Banco de Indicadores Mun. (2)'!A:A,'Banco de Indicadores - Mun. (1)'!A1451) / VLOOKUP(D1451,'Dados Base'!$B:$K,7,FALSE)) * 100</f>
        <v>4.1311142857142862</v>
      </c>
      <c r="AN1451" s="72">
        <f>(SUMIFS('Banco de Indicadores Mun. (2)'!K:K,'Banco de Indicadores Mun. (2)'!B:B,'Banco de Indicadores - Mun. (1)'!B1451,'Banco de Indicadores Mun. (2)'!A:A,'Banco de Indicadores - Mun. (1)'!A1451) / VLOOKUP(D1451,'Dados Base'!$B:$K,10,FALSE)) * 100</f>
        <v>17.915555555555549</v>
      </c>
      <c r="AO1451" s="21">
        <v>0</v>
      </c>
      <c r="AP1451" s="125">
        <v>0</v>
      </c>
      <c r="AQ1451" s="5">
        <v>0</v>
      </c>
      <c r="AR1451" s="21">
        <v>9.5</v>
      </c>
      <c r="AS1451" s="20">
        <v>98</v>
      </c>
      <c r="AT1451" s="20">
        <v>98.000000000000014</v>
      </c>
      <c r="AU1451" s="20">
        <v>91.116173120728931</v>
      </c>
      <c r="AV1451" s="20">
        <v>9.9700000000000006</v>
      </c>
      <c r="AW1451" s="21">
        <v>0</v>
      </c>
      <c r="AX1451" s="21">
        <v>0</v>
      </c>
      <c r="AY1451" s="116">
        <v>156.09647844964155</v>
      </c>
    </row>
    <row r="1452" spans="1:51" ht="15" x14ac:dyDescent="0.25">
      <c r="A1452" s="144">
        <v>2015</v>
      </c>
      <c r="B1452" s="77" t="s">
        <v>162</v>
      </c>
      <c r="C1452" s="78">
        <v>20</v>
      </c>
      <c r="D1452" s="77">
        <v>3514403</v>
      </c>
      <c r="E1452" s="78">
        <v>351440320</v>
      </c>
      <c r="F1452" s="78" t="str">
        <f t="shared" si="57"/>
        <v>3514403202015</v>
      </c>
      <c r="G1452" s="89">
        <v>0.52876498927656446</v>
      </c>
      <c r="H1452" s="80">
        <f t="shared" si="56"/>
        <v>44247</v>
      </c>
      <c r="I1452" s="90">
        <v>40984</v>
      </c>
      <c r="J1452" s="91">
        <v>3263</v>
      </c>
      <c r="K1452" s="83">
        <f>(H1452)/VLOOKUP(D1452,'Dados Base'!$B:$K,6,FALSE)</f>
        <v>90.662650602409641</v>
      </c>
      <c r="L1452" s="88">
        <f t="shared" si="58"/>
        <v>92.625488733699456</v>
      </c>
      <c r="M1452" s="85" t="s">
        <v>702</v>
      </c>
      <c r="N1452" s="92">
        <v>0.77600000000000002</v>
      </c>
      <c r="O1452" s="91">
        <v>129</v>
      </c>
      <c r="P1452" s="91">
        <v>27737</v>
      </c>
      <c r="Q1452" s="91">
        <v>0</v>
      </c>
      <c r="R1452" s="91">
        <v>2926</v>
      </c>
      <c r="S1452" s="91">
        <v>100</v>
      </c>
      <c r="T1452" s="87" t="s">
        <v>691</v>
      </c>
      <c r="U1452" s="91">
        <v>777</v>
      </c>
      <c r="V1452" s="91">
        <v>544</v>
      </c>
      <c r="W1452" s="93">
        <v>0</v>
      </c>
      <c r="X1452" s="47">
        <v>0.13468704861111111</v>
      </c>
      <c r="Y1452" s="21">
        <v>33.869999999999997</v>
      </c>
      <c r="Z1452" s="21">
        <v>1875</v>
      </c>
      <c r="AA1452" s="21">
        <v>411</v>
      </c>
      <c r="AB1452" s="21">
        <v>5</v>
      </c>
      <c r="AC1452" s="21">
        <v>1</v>
      </c>
      <c r="AD1452" s="153">
        <f>VLOOKUP(D1452,'Dados Base'!$B:$K,9,FALSE)*31536000/VLOOKUP($F1452,F:H,MATCH(H1451,F1451:AF1451,0),FALSE)</f>
        <v>2651.3417858837888</v>
      </c>
      <c r="AE1452" s="153">
        <f>VLOOKUP(D1452,'Dados Base'!$B:$K,10,FALSE)*31536000/VLOOKUP($F1452,F:H,MATCH(H1451,F1451:AF1451,0),FALSE)</f>
        <v>306.47230320699703</v>
      </c>
      <c r="AF1452" s="14">
        <v>100</v>
      </c>
      <c r="AG1452" s="15">
        <v>100</v>
      </c>
      <c r="AH1452" s="14">
        <v>92.34</v>
      </c>
      <c r="AI1452" s="14">
        <v>22.88</v>
      </c>
      <c r="AJ1452" s="16">
        <v>100</v>
      </c>
      <c r="AK1452" s="72">
        <f>(SUMIFS('Banco de Indicadores Mun. (2)'!I:I,'Banco de Indicadores Mun. (2)'!B:B,'Banco de Indicadores - Mun. (1)'!B1452,'Banco de Indicadores Mun. (2)'!A:A,'Banco de Indicadores - Mun. (1)'!A1452) / VLOOKUP(D1452,'Dados Base'!$B:$K,8,FALSE)) * 100</f>
        <v>19.504303571428565</v>
      </c>
      <c r="AL1452" s="72">
        <f>(SUMIFS('Banco de Indicadores Mun. (2)'!I:I,'Banco de Indicadores Mun. (2)'!B:B,'Banco de Indicadores - Mun. (1)'!B1452,'Banco de Indicadores Mun. (2)'!A:A,'Banco de Indicadores - Mun. (1)'!A1452) / VLOOKUP(D1452,'Dados Base'!$B:$K,9,FALSE)) * 100</f>
        <v>8.8083951612903189</v>
      </c>
      <c r="AM1452" s="72">
        <f>(SUMIFS('Banco de Indicadores Mun. (2)'!J:J,'Banco de Indicadores Mun. (2)'!B:B,'Banco de Indicadores - Mun. (1)'!B1452,'Banco de Indicadores Mun. (2)'!A:A,'Banco de Indicadores - Mun. (1)'!A1452) / VLOOKUP(D1452,'Dados Base'!$B:$K,7,FALSE)) * 100</f>
        <v>5.0985279999999999</v>
      </c>
      <c r="AN1452" s="72">
        <f>(SUMIFS('Banco de Indicadores Mun. (2)'!K:K,'Banco de Indicadores Mun. (2)'!B:B,'Banco de Indicadores - Mun. (1)'!B1452,'Banco de Indicadores Mun. (2)'!A:A,'Banco de Indicadores - Mun. (1)'!A1452) / VLOOKUP(D1452,'Dados Base'!$B:$K,10,FALSE)) * 100</f>
        <v>61.381558139534867</v>
      </c>
      <c r="AO1452" s="21">
        <v>0</v>
      </c>
      <c r="AP1452" s="125">
        <v>0</v>
      </c>
      <c r="AQ1452" s="5">
        <v>0</v>
      </c>
      <c r="AR1452" s="21">
        <v>9.4</v>
      </c>
      <c r="AS1452" s="20">
        <v>100</v>
      </c>
      <c r="AT1452" s="20">
        <v>100</v>
      </c>
      <c r="AU1452" s="20">
        <v>82.020997375328079</v>
      </c>
      <c r="AV1452" s="20">
        <v>9.6999999999999993</v>
      </c>
      <c r="AW1452" s="21">
        <v>2</v>
      </c>
      <c r="AX1452" s="21">
        <v>1</v>
      </c>
      <c r="AY1452" s="116">
        <v>177.78741247291384</v>
      </c>
    </row>
    <row r="1453" spans="1:51" ht="15" x14ac:dyDescent="0.25">
      <c r="A1453" s="144">
        <v>2015</v>
      </c>
      <c r="B1453" s="77" t="s">
        <v>163</v>
      </c>
      <c r="C1453" s="78">
        <v>17</v>
      </c>
      <c r="D1453" s="77">
        <v>3514502</v>
      </c>
      <c r="E1453" s="78">
        <v>351450217</v>
      </c>
      <c r="F1453" s="78" t="str">
        <f t="shared" si="57"/>
        <v>3514502172015</v>
      </c>
      <c r="G1453" s="89">
        <v>-0.25794010939712564</v>
      </c>
      <c r="H1453" s="80">
        <f t="shared" si="56"/>
        <v>12116</v>
      </c>
      <c r="I1453" s="90">
        <v>11037</v>
      </c>
      <c r="J1453" s="91">
        <v>1079</v>
      </c>
      <c r="K1453" s="83">
        <f>(H1453)/VLOOKUP(D1453,'Dados Base'!$B:$K,6,FALSE)</f>
        <v>45.845315574390803</v>
      </c>
      <c r="L1453" s="88">
        <f t="shared" si="58"/>
        <v>91.094420600858371</v>
      </c>
      <c r="M1453" s="85" t="s">
        <v>702</v>
      </c>
      <c r="N1453" s="92">
        <v>0.748</v>
      </c>
      <c r="O1453" s="91">
        <v>82</v>
      </c>
      <c r="P1453" s="91">
        <v>0</v>
      </c>
      <c r="Q1453" s="91">
        <v>0</v>
      </c>
      <c r="R1453" s="91">
        <v>0</v>
      </c>
      <c r="S1453" s="91">
        <v>39</v>
      </c>
      <c r="T1453" s="87" t="s">
        <v>691</v>
      </c>
      <c r="U1453" s="91">
        <v>165</v>
      </c>
      <c r="V1453" s="91">
        <v>112</v>
      </c>
      <c r="W1453" s="93">
        <v>0</v>
      </c>
      <c r="X1453" s="47">
        <v>3.4214392032407413E-2</v>
      </c>
      <c r="Y1453" s="21">
        <v>7.9</v>
      </c>
      <c r="Z1453" s="21">
        <v>496</v>
      </c>
      <c r="AA1453" s="21">
        <v>113</v>
      </c>
      <c r="AB1453" s="21">
        <v>0</v>
      </c>
      <c r="AC1453" s="21">
        <v>0</v>
      </c>
      <c r="AD1453" s="153">
        <f>VLOOKUP(D1453,'Dados Base'!$B:$K,9,FALSE)*31536000/VLOOKUP($F1453,F:H,MATCH(H1452,F1452:AF1452,0),FALSE)</f>
        <v>6142.7005612413341</v>
      </c>
      <c r="AE1453" s="153">
        <f>VLOOKUP(D1453,'Dados Base'!$B:$K,10,FALSE)*31536000/VLOOKUP($F1453,F:H,MATCH(H1452,F1452:AF1452,0),FALSE)</f>
        <v>650.70980521624301</v>
      </c>
      <c r="AF1453" s="14">
        <v>92.77</v>
      </c>
      <c r="AG1453" s="15">
        <v>87.53</v>
      </c>
      <c r="AH1453" s="14">
        <v>90.59</v>
      </c>
      <c r="AI1453" s="14">
        <v>24.24</v>
      </c>
      <c r="AJ1453" s="16">
        <v>100</v>
      </c>
      <c r="AK1453" s="72">
        <f>(SUMIFS('Banco de Indicadores Mun. (2)'!I:I,'Banco de Indicadores Mun. (2)'!B:B,'Banco de Indicadores - Mun. (1)'!B1453,'Banco de Indicadores Mun. (2)'!A:A,'Banco de Indicadores - Mun. (1)'!A1453) / VLOOKUP(D1453,'Dados Base'!$B:$K,8,FALSE)) * 100</f>
        <v>5.404132231404958</v>
      </c>
      <c r="AL1453" s="72">
        <f>(SUMIFS('Banco de Indicadores Mun. (2)'!I:I,'Banco de Indicadores Mun. (2)'!B:B,'Banco de Indicadores - Mun. (1)'!B1453,'Banco de Indicadores Mun. (2)'!A:A,'Banco de Indicadores - Mun. (1)'!A1453) / VLOOKUP(D1453,'Dados Base'!$B:$K,9,FALSE)) * 100</f>
        <v>2.7707627118644065</v>
      </c>
      <c r="AM1453" s="72">
        <f>(SUMIFS('Banco de Indicadores Mun. (2)'!J:J,'Banco de Indicadores Mun. (2)'!B:B,'Banco de Indicadores - Mun. (1)'!B1453,'Banco de Indicadores Mun. (2)'!A:A,'Banco de Indicadores - Mun. (1)'!A1453) / VLOOKUP(D1453,'Dados Base'!$B:$K,7,FALSE)) * 100</f>
        <v>6.0049895833333329</v>
      </c>
      <c r="AN1453" s="72">
        <f>(SUMIFS('Banco de Indicadores Mun. (2)'!K:K,'Banco de Indicadores Mun. (2)'!B:B,'Banco de Indicadores - Mun. (1)'!B1453,'Banco de Indicadores Mun. (2)'!A:A,'Banco de Indicadores - Mun. (1)'!A1453) / VLOOKUP(D1453,'Dados Base'!$B:$K,10,FALSE)) * 100</f>
        <v>3.0968399999999998</v>
      </c>
      <c r="AO1453" s="21">
        <v>0</v>
      </c>
      <c r="AP1453" s="125">
        <v>0</v>
      </c>
      <c r="AQ1453" s="5">
        <v>16</v>
      </c>
      <c r="AR1453" s="21">
        <v>7.8</v>
      </c>
      <c r="AS1453" s="20">
        <v>97</v>
      </c>
      <c r="AT1453" s="20">
        <v>97.000000000000014</v>
      </c>
      <c r="AU1453" s="20">
        <v>81.444991789819369</v>
      </c>
      <c r="AV1453" s="20">
        <v>9.76</v>
      </c>
      <c r="AW1453" s="21">
        <v>0</v>
      </c>
      <c r="AX1453" s="21">
        <v>0</v>
      </c>
      <c r="AY1453" s="116">
        <v>57.8141977094499</v>
      </c>
    </row>
    <row r="1454" spans="1:51" ht="15" x14ac:dyDescent="0.25">
      <c r="A1454" s="144">
        <v>2015</v>
      </c>
      <c r="B1454" s="77" t="s">
        <v>164</v>
      </c>
      <c r="C1454" s="78">
        <v>9</v>
      </c>
      <c r="D1454" s="77">
        <v>3514601</v>
      </c>
      <c r="E1454" s="78">
        <v>35146019</v>
      </c>
      <c r="F1454" s="78" t="str">
        <f t="shared" si="57"/>
        <v>351460192015</v>
      </c>
      <c r="G1454" s="89">
        <v>2.1727294930264929</v>
      </c>
      <c r="H1454" s="80">
        <f t="shared" si="56"/>
        <v>8960</v>
      </c>
      <c r="I1454" s="90">
        <v>8731</v>
      </c>
      <c r="J1454" s="91">
        <v>229</v>
      </c>
      <c r="K1454" s="83">
        <f>(H1454)/VLOOKUP(D1454,'Dados Base'!$B:$K,6,FALSE)</f>
        <v>80.815369351492734</v>
      </c>
      <c r="L1454" s="88">
        <f t="shared" si="58"/>
        <v>97.444196428571431</v>
      </c>
      <c r="M1454" s="85" t="s">
        <v>702</v>
      </c>
      <c r="N1454" s="92">
        <v>0.74399999999999999</v>
      </c>
      <c r="O1454" s="91">
        <v>49</v>
      </c>
      <c r="P1454" s="91">
        <v>60</v>
      </c>
      <c r="Q1454" s="91">
        <v>25000</v>
      </c>
      <c r="R1454" s="91">
        <v>0</v>
      </c>
      <c r="S1454" s="91">
        <v>40</v>
      </c>
      <c r="T1454" s="87" t="s">
        <v>691</v>
      </c>
      <c r="U1454" s="91">
        <v>72</v>
      </c>
      <c r="V1454" s="91">
        <v>38</v>
      </c>
      <c r="W1454" s="93">
        <v>0</v>
      </c>
      <c r="X1454" s="47">
        <v>2.2117666666666667E-2</v>
      </c>
      <c r="Y1454" s="21">
        <v>6.2</v>
      </c>
      <c r="Z1454" s="21">
        <v>392</v>
      </c>
      <c r="AA1454" s="21">
        <v>86</v>
      </c>
      <c r="AB1454" s="21">
        <v>1</v>
      </c>
      <c r="AC1454" s="21">
        <v>0</v>
      </c>
      <c r="AD1454" s="153">
        <f>VLOOKUP(D1454,'Dados Base'!$B:$K,9,FALSE)*31536000/VLOOKUP($F1454,F:H,MATCH(H1453,F1453:AF1453,0),FALSE)</f>
        <v>5314.6607142857147</v>
      </c>
      <c r="AE1454" s="153">
        <f>VLOOKUP(D1454,'Dados Base'!$B:$K,10,FALSE)*31536000/VLOOKUP($F1454,F:H,MATCH(H1453,F1453:AF1453,0),FALSE)</f>
        <v>633.53571428571445</v>
      </c>
      <c r="AF1454" s="14">
        <v>94.79</v>
      </c>
      <c r="AG1454" s="15">
        <v>96.45</v>
      </c>
      <c r="AH1454" s="14">
        <v>94.79</v>
      </c>
      <c r="AI1454" s="14">
        <v>51.09</v>
      </c>
      <c r="AJ1454" s="16">
        <v>98.28</v>
      </c>
      <c r="AK1454" s="72">
        <f>(SUMIFS('Banco de Indicadores Mun. (2)'!I:I,'Banco de Indicadores Mun. (2)'!B:B,'Banco de Indicadores - Mun. (1)'!B1454,'Banco de Indicadores Mun. (2)'!A:A,'Banco de Indicadores - Mun. (1)'!A1454) / VLOOKUP(D1454,'Dados Base'!$B:$K,8,FALSE)) * 100</f>
        <v>2.8527272727272721E-2</v>
      </c>
      <c r="AL1454" s="72">
        <f>(SUMIFS('Banco de Indicadores Mun. (2)'!I:I,'Banco de Indicadores Mun. (2)'!B:B,'Banco de Indicadores - Mun. (1)'!B1454,'Banco de Indicadores Mun. (2)'!A:A,'Banco de Indicadores - Mun. (1)'!A1454) / VLOOKUP(D1454,'Dados Base'!$B:$K,9,FALSE)) * 100</f>
        <v>1.0390728476821192E-2</v>
      </c>
      <c r="AM1454" s="72">
        <f>(SUMIFS('Banco de Indicadores Mun. (2)'!J:J,'Banco de Indicadores Mun. (2)'!B:B,'Banco de Indicadores - Mun. (1)'!B1454,'Banco de Indicadores Mun. (2)'!A:A,'Banco de Indicadores - Mun. (1)'!A1454) / VLOOKUP(D1454,'Dados Base'!$B:$K,7,FALSE)) * 100</f>
        <v>0</v>
      </c>
      <c r="AN1454" s="72">
        <f>(SUMIFS('Banco de Indicadores Mun. (2)'!K:K,'Banco de Indicadores Mun. (2)'!B:B,'Banco de Indicadores - Mun. (1)'!B1454,'Banco de Indicadores Mun. (2)'!A:A,'Banco de Indicadores - Mun. (1)'!A1454) / VLOOKUP(D1454,'Dados Base'!$B:$K,10,FALSE)) * 100</f>
        <v>8.7166666666666642E-2</v>
      </c>
      <c r="AO1454" s="21">
        <v>0</v>
      </c>
      <c r="AP1454" s="125">
        <v>0</v>
      </c>
      <c r="AQ1454" s="5">
        <v>0</v>
      </c>
      <c r="AR1454" s="21">
        <v>10</v>
      </c>
      <c r="AS1454" s="20">
        <v>100</v>
      </c>
      <c r="AT1454" s="20">
        <v>100</v>
      </c>
      <c r="AU1454" s="20">
        <v>82.008368200836827</v>
      </c>
      <c r="AV1454" s="20">
        <v>10</v>
      </c>
      <c r="AW1454" s="21">
        <v>1</v>
      </c>
      <c r="AX1454" s="21">
        <v>0</v>
      </c>
      <c r="AY1454" s="116">
        <v>0</v>
      </c>
    </row>
    <row r="1455" spans="1:51" ht="15" x14ac:dyDescent="0.25">
      <c r="A1455" s="144">
        <v>2015</v>
      </c>
      <c r="B1455" s="77" t="s">
        <v>165</v>
      </c>
      <c r="C1455" s="78">
        <v>17</v>
      </c>
      <c r="D1455" s="77">
        <v>3514700</v>
      </c>
      <c r="E1455" s="78">
        <v>351470017</v>
      </c>
      <c r="F1455" s="78" t="str">
        <f t="shared" si="57"/>
        <v>3514700172015</v>
      </c>
      <c r="G1455" s="89">
        <v>-0.54238929927442614</v>
      </c>
      <c r="H1455" s="80">
        <f t="shared" si="56"/>
        <v>6262</v>
      </c>
      <c r="I1455" s="90">
        <v>5089</v>
      </c>
      <c r="J1455" s="91">
        <v>1173</v>
      </c>
      <c r="K1455" s="83">
        <f>(H1455)/VLOOKUP(D1455,'Dados Base'!$B:$K,6,FALSE)</f>
        <v>12.16891117200101</v>
      </c>
      <c r="L1455" s="88">
        <f t="shared" si="58"/>
        <v>81.267965506228052</v>
      </c>
      <c r="M1455" s="85" t="s">
        <v>702</v>
      </c>
      <c r="N1455" s="92">
        <v>0.745</v>
      </c>
      <c r="O1455" s="91">
        <v>92</v>
      </c>
      <c r="P1455" s="91">
        <v>47807</v>
      </c>
      <c r="Q1455" s="91">
        <v>195000</v>
      </c>
      <c r="R1455" s="91">
        <v>0</v>
      </c>
      <c r="S1455" s="91">
        <v>8</v>
      </c>
      <c r="T1455" s="87" t="s">
        <v>691</v>
      </c>
      <c r="U1455" s="91">
        <v>48</v>
      </c>
      <c r="V1455" s="91">
        <v>36</v>
      </c>
      <c r="W1455" s="93">
        <v>0</v>
      </c>
      <c r="X1455" s="47">
        <v>1.5015754166666666E-2</v>
      </c>
      <c r="Y1455" s="21">
        <v>3.52</v>
      </c>
      <c r="Z1455" s="21">
        <v>240</v>
      </c>
      <c r="AA1455" s="21">
        <v>32</v>
      </c>
      <c r="AB1455" s="21">
        <v>0</v>
      </c>
      <c r="AC1455" s="21">
        <v>0</v>
      </c>
      <c r="AD1455" s="153">
        <f>VLOOKUP(D1455,'Dados Base'!$B:$K,9,FALSE)*31536000/VLOOKUP($F1455,F:H,MATCH(H1454,F1454:AF1454,0),FALSE)</f>
        <v>22662.408176301502</v>
      </c>
      <c r="AE1455" s="153">
        <f>VLOOKUP(D1455,'Dados Base'!$B:$K,10,FALSE)*31536000/VLOOKUP($F1455,F:H,MATCH(H1454,F1454:AF1454,0),FALSE)</f>
        <v>2518.0453529223878</v>
      </c>
      <c r="AF1455" s="14">
        <v>92.08</v>
      </c>
      <c r="AG1455" s="15" t="s">
        <v>692</v>
      </c>
      <c r="AH1455" s="14">
        <v>90.18</v>
      </c>
      <c r="AI1455" s="14">
        <v>24.56</v>
      </c>
      <c r="AJ1455" s="16">
        <v>100</v>
      </c>
      <c r="AK1455" s="72">
        <f>(SUMIFS('Banco de Indicadores Mun. (2)'!I:I,'Banco de Indicadores Mun. (2)'!B:B,'Banco de Indicadores - Mun. (1)'!B1455,'Banco de Indicadores Mun. (2)'!A:A,'Banco de Indicadores - Mun. (1)'!A1455) / VLOOKUP(D1455,'Dados Base'!$B:$K,8,FALSE)) * 100</f>
        <v>1.3347826086956525</v>
      </c>
      <c r="AL1455" s="72">
        <f>(SUMIFS('Banco de Indicadores Mun. (2)'!I:I,'Banco de Indicadores Mun. (2)'!B:B,'Banco de Indicadores - Mun. (1)'!B1455,'Banco de Indicadores Mun. (2)'!A:A,'Banco de Indicadores - Mun. (1)'!A1455) / VLOOKUP(D1455,'Dados Base'!$B:$K,9,FALSE)) * 100</f>
        <v>0.68222222222222229</v>
      </c>
      <c r="AM1455" s="72">
        <f>(SUMIFS('Banco de Indicadores Mun. (2)'!J:J,'Banco de Indicadores Mun. (2)'!B:B,'Banco de Indicadores - Mun. (1)'!B1455,'Banco de Indicadores Mun. (2)'!A:A,'Banco de Indicadores - Mun. (1)'!A1455) / VLOOKUP(D1455,'Dados Base'!$B:$K,7,FALSE)) * 100</f>
        <v>1.4447777777777777</v>
      </c>
      <c r="AN1455" s="72">
        <f>(SUMIFS('Banco de Indicadores Mun. (2)'!K:K,'Banco de Indicadores Mun. (2)'!B:B,'Banco de Indicadores - Mun. (1)'!B1455,'Banco de Indicadores Mun. (2)'!A:A,'Banco de Indicadores - Mun. (1)'!A1455) / VLOOKUP(D1455,'Dados Base'!$B:$K,10,FALSE)) * 100</f>
        <v>0.93880000000000041</v>
      </c>
      <c r="AO1455" s="21">
        <v>0</v>
      </c>
      <c r="AP1455" s="125">
        <v>0</v>
      </c>
      <c r="AQ1455" s="5">
        <v>0</v>
      </c>
      <c r="AR1455" s="21">
        <v>7.7</v>
      </c>
      <c r="AS1455" s="20">
        <v>97</v>
      </c>
      <c r="AT1455" s="20">
        <v>96.999999999999986</v>
      </c>
      <c r="AU1455" s="20">
        <v>88.235294117647058</v>
      </c>
      <c r="AV1455" s="20">
        <v>9.9600000000000009</v>
      </c>
      <c r="AW1455" s="21">
        <v>0</v>
      </c>
      <c r="AX1455" s="21">
        <v>0</v>
      </c>
      <c r="AY1455" s="116">
        <v>94.837993212373348</v>
      </c>
    </row>
    <row r="1456" spans="1:51" ht="15" x14ac:dyDescent="0.25">
      <c r="A1456" s="144">
        <v>2015</v>
      </c>
      <c r="B1456" s="77" t="s">
        <v>166</v>
      </c>
      <c r="C1456" s="78">
        <v>11</v>
      </c>
      <c r="D1456" s="77">
        <v>3514809</v>
      </c>
      <c r="E1456" s="78">
        <v>351480911</v>
      </c>
      <c r="F1456" s="78" t="str">
        <f t="shared" si="57"/>
        <v>3514809112015</v>
      </c>
      <c r="G1456" s="89">
        <v>0.23431061995708991</v>
      </c>
      <c r="H1456" s="80">
        <f t="shared" si="56"/>
        <v>14828</v>
      </c>
      <c r="I1456" s="90">
        <v>7297</v>
      </c>
      <c r="J1456" s="91">
        <v>7531</v>
      </c>
      <c r="K1456" s="83">
        <f>(H1456)/VLOOKUP(D1456,'Dados Base'!$B:$K,6,FALSE)</f>
        <v>8.9501608590416062</v>
      </c>
      <c r="L1456" s="88">
        <f t="shared" si="58"/>
        <v>49.210952252495275</v>
      </c>
      <c r="M1456" s="85" t="s">
        <v>702</v>
      </c>
      <c r="N1456" s="92">
        <v>0.69099999999999995</v>
      </c>
      <c r="O1456" s="91">
        <v>176</v>
      </c>
      <c r="P1456" s="91">
        <v>19880</v>
      </c>
      <c r="Q1456" s="91">
        <v>0</v>
      </c>
      <c r="R1456" s="91">
        <v>0</v>
      </c>
      <c r="S1456" s="91">
        <v>7</v>
      </c>
      <c r="T1456" s="87" t="s">
        <v>691</v>
      </c>
      <c r="U1456" s="91">
        <v>55</v>
      </c>
      <c r="V1456" s="91">
        <v>43</v>
      </c>
      <c r="W1456" s="93">
        <v>0</v>
      </c>
      <c r="X1456" s="47">
        <v>1.8477078125000001E-2</v>
      </c>
      <c r="Y1456" s="21">
        <v>5.28</v>
      </c>
      <c r="Z1456" s="21">
        <v>252</v>
      </c>
      <c r="AA1456" s="21">
        <v>156</v>
      </c>
      <c r="AB1456" s="21">
        <v>1</v>
      </c>
      <c r="AC1456" s="21">
        <v>0</v>
      </c>
      <c r="AD1456" s="153">
        <f>VLOOKUP(D1456,'Dados Base'!$B:$K,9,FALSE)*31536000/VLOOKUP($F1456,F:H,MATCH(H1455,F1455:AF1455,0),FALSE)</f>
        <v>106743.44753169679</v>
      </c>
      <c r="AE1456" s="153">
        <f>VLOOKUP(D1456,'Dados Base'!$B:$K,10,FALSE)*31536000/VLOOKUP($F1456,F:H,MATCH(H1455,F1455:AF1455,0),FALSE)</f>
        <v>13781.580793094145</v>
      </c>
      <c r="AF1456" s="14">
        <v>47.85</v>
      </c>
      <c r="AG1456" s="15">
        <v>78.23</v>
      </c>
      <c r="AH1456" s="14">
        <v>40.65</v>
      </c>
      <c r="AI1456" s="14">
        <v>29.99</v>
      </c>
      <c r="AJ1456" s="16">
        <v>97.23</v>
      </c>
      <c r="AK1456" s="72">
        <f>(SUMIFS('Banco de Indicadores Mun. (2)'!I:I,'Banco de Indicadores Mun. (2)'!B:B,'Banco de Indicadores - Mun. (1)'!B1456,'Banco de Indicadores Mun. (2)'!A:A,'Banco de Indicadores - Mun. (1)'!A1456) / VLOOKUP(D1456,'Dados Base'!$B:$K,8,FALSE)) * 100</f>
        <v>0.3217022831050228</v>
      </c>
      <c r="AL1456" s="72">
        <f>(SUMIFS('Banco de Indicadores Mun. (2)'!I:I,'Banco de Indicadores Mun. (2)'!B:B,'Banco de Indicadores - Mun. (1)'!B1456,'Banco de Indicadores Mun. (2)'!A:A,'Banco de Indicadores - Mun. (1)'!A1456) / VLOOKUP(D1456,'Dados Base'!$B:$K,9,FALSE)) * 100</f>
        <v>0.14037218569436144</v>
      </c>
      <c r="AM1456" s="72">
        <f>(SUMIFS('Banco de Indicadores Mun. (2)'!J:J,'Banco de Indicadores Mun. (2)'!B:B,'Banco de Indicadores - Mun. (1)'!B1456,'Banco de Indicadores Mun. (2)'!A:A,'Banco de Indicadores - Mun. (1)'!A1456) / VLOOKUP(D1456,'Dados Base'!$B:$K,7,FALSE)) * 100</f>
        <v>0.43323346303501942</v>
      </c>
      <c r="AN1456" s="72">
        <f>(SUMIFS('Banco de Indicadores Mun. (2)'!K:K,'Banco de Indicadores Mun. (2)'!B:B,'Banco de Indicadores - Mun. (1)'!B1456,'Banco de Indicadores Mun. (2)'!A:A,'Banco de Indicadores - Mun. (1)'!A1456) / VLOOKUP(D1456,'Dados Base'!$B:$K,10,FALSE)) * 100</f>
        <v>5.6299382716049388E-2</v>
      </c>
      <c r="AO1456" s="21">
        <v>1</v>
      </c>
      <c r="AP1456" s="125">
        <v>0</v>
      </c>
      <c r="AQ1456" s="5">
        <v>8</v>
      </c>
      <c r="AR1456" s="21">
        <v>5.0999999999999996</v>
      </c>
      <c r="AS1456" s="20">
        <v>79</v>
      </c>
      <c r="AT1456" s="20">
        <v>77.42</v>
      </c>
      <c r="AU1456" s="20">
        <v>61.764705882352942</v>
      </c>
      <c r="AV1456" s="20">
        <v>7.17</v>
      </c>
      <c r="AW1456" s="21">
        <v>0</v>
      </c>
      <c r="AX1456" s="21">
        <v>0</v>
      </c>
      <c r="AY1456" s="116">
        <v>31.066506780405245</v>
      </c>
    </row>
    <row r="1457" spans="1:51" ht="15" x14ac:dyDescent="0.25">
      <c r="A1457" s="144">
        <v>2015</v>
      </c>
      <c r="B1457" s="77" t="s">
        <v>167</v>
      </c>
      <c r="C1457" s="78">
        <v>5</v>
      </c>
      <c r="D1457" s="77">
        <v>3514908</v>
      </c>
      <c r="E1457" s="78">
        <v>35149085</v>
      </c>
      <c r="F1457" s="78" t="str">
        <f t="shared" si="57"/>
        <v>351490852015</v>
      </c>
      <c r="G1457" s="89">
        <v>1.1214373237240283</v>
      </c>
      <c r="H1457" s="80">
        <f t="shared" si="56"/>
        <v>16612</v>
      </c>
      <c r="I1457" s="90">
        <v>13628</v>
      </c>
      <c r="J1457" s="91">
        <v>2984</v>
      </c>
      <c r="K1457" s="83">
        <f>(H1457)/VLOOKUP(D1457,'Dados Base'!$B:$K,6,FALSE)</f>
        <v>82.453963369236121</v>
      </c>
      <c r="L1457" s="88">
        <f t="shared" si="58"/>
        <v>82.037081627738985</v>
      </c>
      <c r="M1457" s="85" t="s">
        <v>702</v>
      </c>
      <c r="N1457" s="92">
        <v>0.69499999999999995</v>
      </c>
      <c r="O1457" s="91">
        <v>105</v>
      </c>
      <c r="P1457" s="91">
        <v>6038</v>
      </c>
      <c r="Q1457" s="91">
        <v>3000000</v>
      </c>
      <c r="R1457" s="91">
        <v>36000</v>
      </c>
      <c r="S1457" s="91">
        <v>63</v>
      </c>
      <c r="T1457" s="87" t="s">
        <v>691</v>
      </c>
      <c r="U1457" s="91">
        <v>132</v>
      </c>
      <c r="V1457" s="91">
        <v>89</v>
      </c>
      <c r="W1457" s="93">
        <v>0</v>
      </c>
      <c r="X1457" s="47">
        <v>3.9340830648148147E-2</v>
      </c>
      <c r="Y1457" s="21">
        <v>9.52</v>
      </c>
      <c r="Z1457" s="21">
        <v>565</v>
      </c>
      <c r="AA1457" s="21">
        <v>170</v>
      </c>
      <c r="AB1457" s="21">
        <v>3</v>
      </c>
      <c r="AC1457" s="21">
        <v>0</v>
      </c>
      <c r="AD1457" s="153">
        <f>VLOOKUP(D1457,'Dados Base'!$B:$K,9,FALSE)*31536000/VLOOKUP($F1457,F:H,MATCH(H1456,F1456:AF1456,0),FALSE)</f>
        <v>4100.5152901516976</v>
      </c>
      <c r="AE1457" s="153">
        <f>VLOOKUP(D1457,'Dados Base'!$B:$K,10,FALSE)*31536000/VLOOKUP($F1457,F:H,MATCH(H1456,F1456:AF1456,0),FALSE)</f>
        <v>569.51601252106923</v>
      </c>
      <c r="AF1457" s="14">
        <v>77.8</v>
      </c>
      <c r="AG1457" s="15">
        <v>100</v>
      </c>
      <c r="AH1457" s="14">
        <v>75.83</v>
      </c>
      <c r="AI1457" s="14">
        <v>22.62</v>
      </c>
      <c r="AJ1457" s="16">
        <v>97.73</v>
      </c>
      <c r="AK1457" s="72">
        <f>(SUMIFS('Banco de Indicadores Mun. (2)'!I:I,'Banco de Indicadores Mun. (2)'!B:B,'Banco de Indicadores - Mun. (1)'!B1457,'Banco de Indicadores Mun. (2)'!A:A,'Banco de Indicadores - Mun. (1)'!A1457) / VLOOKUP(D1457,'Dados Base'!$B:$K,8,FALSE)) * 100</f>
        <v>24.903899999999997</v>
      </c>
      <c r="AL1457" s="72">
        <f>(SUMIFS('Banco de Indicadores Mun. (2)'!I:I,'Banco de Indicadores Mun. (2)'!B:B,'Banco de Indicadores - Mun. (1)'!B1457,'Banco de Indicadores Mun. (2)'!A:A,'Banco de Indicadores - Mun. (1)'!A1457) / VLOOKUP(D1457,'Dados Base'!$B:$K,9,FALSE)) * 100</f>
        <v>9.2236666666666665</v>
      </c>
      <c r="AM1457" s="72">
        <f>(SUMIFS('Banco de Indicadores Mun. (2)'!J:J,'Banco de Indicadores Mun. (2)'!B:B,'Banco de Indicadores - Mun. (1)'!B1457,'Banco de Indicadores Mun. (2)'!A:A,'Banco de Indicadores - Mun. (1)'!A1457) / VLOOKUP(D1457,'Dados Base'!$B:$K,7,FALSE)) * 100</f>
        <v>27.651820000000001</v>
      </c>
      <c r="AN1457" s="72">
        <f>(SUMIFS('Banco de Indicadores Mun. (2)'!K:K,'Banco de Indicadores Mun. (2)'!B:B,'Banco de Indicadores - Mun. (1)'!B1457,'Banco de Indicadores Mun. (2)'!A:A,'Banco de Indicadores - Mun. (1)'!A1457) / VLOOKUP(D1457,'Dados Base'!$B:$K,10,FALSE)) * 100</f>
        <v>20.324033333333329</v>
      </c>
      <c r="AO1457" s="21">
        <v>0</v>
      </c>
      <c r="AP1457" s="125">
        <v>0</v>
      </c>
      <c r="AQ1457" s="5">
        <v>0</v>
      </c>
      <c r="AR1457" s="21">
        <v>9.8000000000000007</v>
      </c>
      <c r="AS1457" s="20">
        <v>93</v>
      </c>
      <c r="AT1457" s="20">
        <v>93</v>
      </c>
      <c r="AU1457" s="20">
        <v>76.870748299319729</v>
      </c>
      <c r="AV1457" s="20">
        <v>8.09</v>
      </c>
      <c r="AW1457" s="21">
        <v>0</v>
      </c>
      <c r="AX1457" s="21">
        <v>0</v>
      </c>
      <c r="AY1457" s="116">
        <v>124.36488708277771</v>
      </c>
    </row>
    <row r="1458" spans="1:51" ht="15" x14ac:dyDescent="0.25">
      <c r="A1458" s="144">
        <v>2015</v>
      </c>
      <c r="B1458" s="77" t="s">
        <v>168</v>
      </c>
      <c r="C1458" s="78">
        <v>16</v>
      </c>
      <c r="D1458" s="77">
        <v>3514924</v>
      </c>
      <c r="E1458" s="78">
        <v>351492416</v>
      </c>
      <c r="F1458" s="78" t="str">
        <f t="shared" si="57"/>
        <v>3514924162015</v>
      </c>
      <c r="G1458" s="89">
        <v>1.5753706018106772</v>
      </c>
      <c r="H1458" s="80">
        <f t="shared" si="56"/>
        <v>3324</v>
      </c>
      <c r="I1458" s="90">
        <v>3084</v>
      </c>
      <c r="J1458" s="91">
        <v>240</v>
      </c>
      <c r="K1458" s="83">
        <f>(H1458)/VLOOKUP(D1458,'Dados Base'!$B:$K,6,FALSE)</f>
        <v>35.85373746089958</v>
      </c>
      <c r="L1458" s="88">
        <f t="shared" si="58"/>
        <v>92.779783393501802</v>
      </c>
      <c r="M1458" s="85" t="s">
        <v>702</v>
      </c>
      <c r="N1458" s="92">
        <v>0.747</v>
      </c>
      <c r="O1458" s="91">
        <v>25</v>
      </c>
      <c r="P1458" s="91">
        <v>490</v>
      </c>
      <c r="Q1458" s="91">
        <v>78000</v>
      </c>
      <c r="R1458" s="91">
        <v>0</v>
      </c>
      <c r="S1458" s="91">
        <v>7</v>
      </c>
      <c r="T1458" s="87" t="s">
        <v>691</v>
      </c>
      <c r="U1458" s="91">
        <v>24</v>
      </c>
      <c r="V1458" s="91">
        <v>30</v>
      </c>
      <c r="W1458" s="93">
        <v>0</v>
      </c>
      <c r="X1458" s="47">
        <v>7.9291249999999987E-3</v>
      </c>
      <c r="Y1458" s="21">
        <v>2.21</v>
      </c>
      <c r="Z1458" s="21">
        <v>120</v>
      </c>
      <c r="AA1458" s="21">
        <v>51</v>
      </c>
      <c r="AB1458" s="21">
        <v>3</v>
      </c>
      <c r="AC1458" s="21">
        <v>0</v>
      </c>
      <c r="AD1458" s="153">
        <f>VLOOKUP(D1458,'Dados Base'!$B:$K,9,FALSE)*31536000/VLOOKUP($F1458,F:H,MATCH(H1457,F1457:AF1457,0),FALSE)</f>
        <v>6261.6606498194942</v>
      </c>
      <c r="AE1458" s="153">
        <f>VLOOKUP(D1458,'Dados Base'!$B:$K,10,FALSE)*31536000/VLOOKUP($F1458,F:H,MATCH(H1457,F1457:AF1457,0),FALSE)</f>
        <v>569.24187725631793</v>
      </c>
      <c r="AF1458" s="14">
        <v>91.6</v>
      </c>
      <c r="AG1458" s="15">
        <v>91.6</v>
      </c>
      <c r="AH1458" s="14">
        <v>91.6</v>
      </c>
      <c r="AI1458" s="14">
        <v>14.2</v>
      </c>
      <c r="AJ1458" s="16">
        <v>100</v>
      </c>
      <c r="AK1458" s="72">
        <f>(SUMIFS('Banco de Indicadores Mun. (2)'!I:I,'Banco de Indicadores Mun. (2)'!B:B,'Banco de Indicadores - Mun. (1)'!B1458,'Banco de Indicadores Mun. (2)'!A:A,'Banco de Indicadores - Mun. (1)'!A1458) / VLOOKUP(D1458,'Dados Base'!$B:$K,8,FALSE)) * 100</f>
        <v>102.61744444444444</v>
      </c>
      <c r="AL1458" s="72">
        <f>(SUMIFS('Banco de Indicadores Mun. (2)'!I:I,'Banco de Indicadores Mun. (2)'!B:B,'Banco de Indicadores - Mun. (1)'!B1458,'Banco de Indicadores Mun. (2)'!A:A,'Banco de Indicadores - Mun. (1)'!A1458) / VLOOKUP(D1458,'Dados Base'!$B:$K,9,FALSE)) * 100</f>
        <v>41.979863636363632</v>
      </c>
      <c r="AM1458" s="72">
        <f>(SUMIFS('Banco de Indicadores Mun. (2)'!J:J,'Banco de Indicadores Mun. (2)'!B:B,'Banco de Indicadores - Mun. (1)'!B1458,'Banco de Indicadores Mun. (2)'!A:A,'Banco de Indicadores - Mun. (1)'!A1458) / VLOOKUP(D1458,'Dados Base'!$B:$K,7,FALSE)) * 100</f>
        <v>129.1004761904762</v>
      </c>
      <c r="AN1458" s="72">
        <f>(SUMIFS('Banco de Indicadores Mun. (2)'!K:K,'Banco de Indicadores Mun. (2)'!B:B,'Banco de Indicadores - Mun. (1)'!B1458,'Banco de Indicadores Mun. (2)'!A:A,'Banco de Indicadores - Mun. (1)'!A1458) / VLOOKUP(D1458,'Dados Base'!$B:$K,10,FALSE)) * 100</f>
        <v>9.9268333333333292</v>
      </c>
      <c r="AO1458" s="21">
        <v>0</v>
      </c>
      <c r="AP1458" s="125">
        <v>0</v>
      </c>
      <c r="AQ1458" s="5">
        <v>0</v>
      </c>
      <c r="AR1458" s="21">
        <v>9.8000000000000007</v>
      </c>
      <c r="AS1458" s="20">
        <v>100</v>
      </c>
      <c r="AT1458" s="20">
        <v>95</v>
      </c>
      <c r="AU1458" s="20">
        <v>70.175438596491233</v>
      </c>
      <c r="AV1458" s="20">
        <v>7.69</v>
      </c>
      <c r="AW1458" s="21">
        <v>0</v>
      </c>
      <c r="AX1458" s="21">
        <v>0</v>
      </c>
      <c r="AY1458" s="116">
        <v>0.23035127400312144</v>
      </c>
    </row>
    <row r="1459" spans="1:51" ht="15" x14ac:dyDescent="0.25">
      <c r="A1459" s="144">
        <v>2015</v>
      </c>
      <c r="B1459" s="77" t="s">
        <v>169</v>
      </c>
      <c r="C1459" s="78">
        <v>15</v>
      </c>
      <c r="D1459" s="77">
        <v>3514957</v>
      </c>
      <c r="E1459" s="78">
        <v>351495715</v>
      </c>
      <c r="F1459" s="78" t="str">
        <f t="shared" si="57"/>
        <v>3514957152015</v>
      </c>
      <c r="G1459" s="89">
        <v>-0.22558109947061755</v>
      </c>
      <c r="H1459" s="80">
        <f t="shared" si="56"/>
        <v>2408</v>
      </c>
      <c r="I1459" s="90">
        <v>2096</v>
      </c>
      <c r="J1459" s="91">
        <v>312</v>
      </c>
      <c r="K1459" s="83">
        <f>(H1459)/VLOOKUP(D1459,'Dados Base'!$B:$K,6,FALSE)</f>
        <v>28.769414575866186</v>
      </c>
      <c r="L1459" s="88">
        <f t="shared" si="58"/>
        <v>87.043189368770769</v>
      </c>
      <c r="M1459" s="85" t="s">
        <v>702</v>
      </c>
      <c r="N1459" s="92">
        <v>0.73</v>
      </c>
      <c r="O1459" s="91">
        <v>25</v>
      </c>
      <c r="P1459" s="91">
        <v>1455</v>
      </c>
      <c r="Q1459" s="91">
        <v>0</v>
      </c>
      <c r="R1459" s="91">
        <v>0</v>
      </c>
      <c r="S1459" s="91">
        <v>2</v>
      </c>
      <c r="T1459" s="87" t="s">
        <v>691</v>
      </c>
      <c r="U1459" s="91">
        <v>13</v>
      </c>
      <c r="V1459" s="91">
        <v>15</v>
      </c>
      <c r="W1459" s="93">
        <v>0</v>
      </c>
      <c r="X1459" s="47">
        <v>5.3308354166666672E-3</v>
      </c>
      <c r="Y1459" s="21">
        <v>1.48</v>
      </c>
      <c r="Z1459" s="21">
        <v>79</v>
      </c>
      <c r="AA1459" s="21">
        <v>35</v>
      </c>
      <c r="AB1459" s="21">
        <v>0</v>
      </c>
      <c r="AC1459" s="21">
        <v>0</v>
      </c>
      <c r="AD1459" s="153">
        <f>VLOOKUP(D1459,'Dados Base'!$B:$K,9,FALSE)*31536000/VLOOKUP($F1459,F:H,MATCH(H1458,F1458:AF1458,0),FALSE)</f>
        <v>8381.6611295681068</v>
      </c>
      <c r="AE1459" s="153">
        <f>VLOOKUP(D1459,'Dados Base'!$B:$K,10,FALSE)*31536000/VLOOKUP($F1459,F:H,MATCH(H1458,F1458:AF1458,0),FALSE)</f>
        <v>1047.7076411960131</v>
      </c>
      <c r="AF1459" s="14">
        <v>85.01</v>
      </c>
      <c r="AG1459" s="15">
        <v>85.01</v>
      </c>
      <c r="AH1459" s="14">
        <v>79.81</v>
      </c>
      <c r="AI1459" s="14">
        <v>54.14</v>
      </c>
      <c r="AJ1459" s="16">
        <v>100</v>
      </c>
      <c r="AK1459" s="72">
        <f>(SUMIFS('Banco de Indicadores Mun. (2)'!I:I,'Banco de Indicadores Mun. (2)'!B:B,'Banco de Indicadores - Mun. (1)'!B1459,'Banco de Indicadores Mun. (2)'!A:A,'Banco de Indicadores - Mun. (1)'!A1459) / VLOOKUP(D1459,'Dados Base'!$B:$K,8,FALSE)) * 100</f>
        <v>90.850952380952393</v>
      </c>
      <c r="AL1459" s="72">
        <f>(SUMIFS('Banco de Indicadores Mun. (2)'!I:I,'Banco de Indicadores Mun. (2)'!B:B,'Banco de Indicadores - Mun. (1)'!B1459,'Banco de Indicadores Mun. (2)'!A:A,'Banco de Indicadores - Mun. (1)'!A1459) / VLOOKUP(D1459,'Dados Base'!$B:$K,9,FALSE)) * 100</f>
        <v>29.810468750000002</v>
      </c>
      <c r="AM1459" s="72">
        <f>(SUMIFS('Banco de Indicadores Mun. (2)'!J:J,'Banco de Indicadores Mun. (2)'!B:B,'Banco de Indicadores - Mun. (1)'!B1459,'Banco de Indicadores Mun. (2)'!A:A,'Banco de Indicadores - Mun. (1)'!A1459) / VLOOKUP(D1459,'Dados Base'!$B:$K,7,FALSE)) * 100</f>
        <v>132.18923076923079</v>
      </c>
      <c r="AN1459" s="72">
        <f>(SUMIFS('Banco de Indicadores Mun. (2)'!K:K,'Banco de Indicadores Mun. (2)'!B:B,'Banco de Indicadores - Mun. (1)'!B1459,'Banco de Indicadores Mun. (2)'!A:A,'Banco de Indicadores - Mun. (1)'!A1459) / VLOOKUP(D1459,'Dados Base'!$B:$K,10,FALSE)) * 100</f>
        <v>23.67625</v>
      </c>
      <c r="AO1459" s="21">
        <v>0</v>
      </c>
      <c r="AP1459" s="125">
        <v>0</v>
      </c>
      <c r="AQ1459" s="5">
        <v>0</v>
      </c>
      <c r="AR1459" s="21">
        <v>9.8000000000000007</v>
      </c>
      <c r="AS1459" s="20">
        <v>98</v>
      </c>
      <c r="AT1459" s="20">
        <v>98</v>
      </c>
      <c r="AU1459" s="20">
        <v>69.298245614035096</v>
      </c>
      <c r="AV1459" s="20">
        <v>7.69</v>
      </c>
      <c r="AW1459" s="21">
        <v>0</v>
      </c>
      <c r="AX1459" s="21">
        <v>0</v>
      </c>
      <c r="AY1459" s="116">
        <v>152.6828117963062</v>
      </c>
    </row>
    <row r="1460" spans="1:51" ht="15" x14ac:dyDescent="0.25">
      <c r="A1460" s="144">
        <v>2015</v>
      </c>
      <c r="B1460" s="77" t="s">
        <v>170</v>
      </c>
      <c r="C1460" s="78">
        <v>6</v>
      </c>
      <c r="D1460" s="77">
        <v>3515004</v>
      </c>
      <c r="E1460" s="78">
        <v>35150046</v>
      </c>
      <c r="F1460" s="78" t="str">
        <f t="shared" si="57"/>
        <v>351500462015</v>
      </c>
      <c r="G1460" s="89">
        <v>1.356678140219314</v>
      </c>
      <c r="H1460" s="80">
        <f t="shared" si="56"/>
        <v>256031</v>
      </c>
      <c r="I1460" s="90">
        <v>256031</v>
      </c>
      <c r="J1460" s="91">
        <v>0</v>
      </c>
      <c r="K1460" s="83">
        <f>(H1460)/VLOOKUP(D1460,'Dados Base'!$B:$K,6,FALSE)</f>
        <v>3653.4103881278538</v>
      </c>
      <c r="L1460" s="88">
        <f t="shared" si="58"/>
        <v>100</v>
      </c>
      <c r="M1460" s="85" t="s">
        <v>702</v>
      </c>
      <c r="N1460" s="92">
        <v>0.73499999999999999</v>
      </c>
      <c r="O1460" s="91">
        <v>16</v>
      </c>
      <c r="P1460" s="91">
        <v>0</v>
      </c>
      <c r="Q1460" s="91">
        <v>0</v>
      </c>
      <c r="R1460" s="91">
        <v>0</v>
      </c>
      <c r="S1460" s="91">
        <v>229</v>
      </c>
      <c r="T1460" s="87" t="s">
        <v>691</v>
      </c>
      <c r="U1460" s="91">
        <v>1156</v>
      </c>
      <c r="V1460" s="91">
        <v>893</v>
      </c>
      <c r="W1460" s="93">
        <v>0</v>
      </c>
      <c r="X1460" s="47">
        <v>0.88535934665046301</v>
      </c>
      <c r="Y1460" s="21">
        <v>235.6</v>
      </c>
      <c r="Z1460" s="21">
        <v>4618</v>
      </c>
      <c r="AA1460" s="21">
        <v>9518</v>
      </c>
      <c r="AB1460" s="21">
        <v>12</v>
      </c>
      <c r="AC1460" s="21">
        <v>0</v>
      </c>
      <c r="AD1460" s="153">
        <f>VLOOKUP(D1460,'Dados Base'!$B:$K,9,FALSE)*31536000/VLOOKUP($F1460,F:H,MATCH(H1459,F1459:AF1459,0),FALSE)</f>
        <v>121.94085872413888</v>
      </c>
      <c r="AE1460" s="153">
        <f>VLOOKUP(D1460,'Dados Base'!$B:$K,10,FALSE)*31536000/VLOOKUP($F1460,F:H,MATCH(H1459,F1459:AF1459,0),FALSE)</f>
        <v>17.244161839777213</v>
      </c>
      <c r="AF1460" s="14">
        <v>99.26</v>
      </c>
      <c r="AG1460" s="15">
        <v>100</v>
      </c>
      <c r="AH1460" s="14">
        <v>65.959999999999994</v>
      </c>
      <c r="AI1460" s="14">
        <v>40.43</v>
      </c>
      <c r="AJ1460" s="16">
        <v>99.26</v>
      </c>
      <c r="AK1460" s="72">
        <f>(SUMIFS('Banco de Indicadores Mun. (2)'!I:I,'Banco de Indicadores Mun. (2)'!B:B,'Banco de Indicadores - Mun. (1)'!B1460,'Banco de Indicadores Mun. (2)'!A:A,'Banco de Indicadores - Mun. (1)'!A1460) / VLOOKUP(D1460,'Dados Base'!$B:$K,8,FALSE)) * 100</f>
        <v>47.095837837837834</v>
      </c>
      <c r="AL1460" s="72">
        <f>(SUMIFS('Banco de Indicadores Mun. (2)'!I:I,'Banco de Indicadores Mun. (2)'!B:B,'Banco de Indicadores - Mun. (1)'!B1460,'Banco de Indicadores Mun. (2)'!A:A,'Banco de Indicadores - Mun. (1)'!A1460) / VLOOKUP(D1460,'Dados Base'!$B:$K,9,FALSE)) * 100</f>
        <v>17.601474747474747</v>
      </c>
      <c r="AM1460" s="72">
        <f>(SUMIFS('Banco de Indicadores Mun. (2)'!J:J,'Banco de Indicadores Mun. (2)'!B:B,'Banco de Indicadores - Mun. (1)'!B1460,'Banco de Indicadores Mun. (2)'!A:A,'Banco de Indicadores - Mun. (1)'!A1460) / VLOOKUP(D1460,'Dados Base'!$B:$K,7,FALSE)) * 100</f>
        <v>45.663608695652172</v>
      </c>
      <c r="AN1460" s="72">
        <f>(SUMIFS('Banco de Indicadores Mun. (2)'!K:K,'Banco de Indicadores Mun. (2)'!B:B,'Banco de Indicadores - Mun. (1)'!B1460,'Banco de Indicadores Mun. (2)'!A:A,'Banco de Indicadores - Mun. (1)'!A1460) / VLOOKUP(D1460,'Dados Base'!$B:$K,10,FALSE)) * 100</f>
        <v>49.448785714285712</v>
      </c>
      <c r="AO1460" s="21">
        <v>0</v>
      </c>
      <c r="AP1460" s="125">
        <v>0</v>
      </c>
      <c r="AQ1460" s="5">
        <v>0</v>
      </c>
      <c r="AR1460" s="21">
        <v>7.6</v>
      </c>
      <c r="AS1460" s="20">
        <v>66</v>
      </c>
      <c r="AT1460" s="20">
        <v>36.299999999999997</v>
      </c>
      <c r="AU1460" s="20">
        <v>32.668364459535937</v>
      </c>
      <c r="AV1460" s="20">
        <v>3.94</v>
      </c>
      <c r="AW1460" s="21">
        <v>2</v>
      </c>
      <c r="AX1460" s="21">
        <v>0</v>
      </c>
      <c r="AY1460" s="116">
        <v>0.84171551742534512</v>
      </c>
    </row>
    <row r="1461" spans="1:51" ht="15" x14ac:dyDescent="0.25">
      <c r="A1461" s="144">
        <v>2015</v>
      </c>
      <c r="B1461" s="77" t="s">
        <v>171</v>
      </c>
      <c r="C1461" s="78">
        <v>6</v>
      </c>
      <c r="D1461" s="77">
        <v>3515103</v>
      </c>
      <c r="E1461" s="78">
        <v>35151036</v>
      </c>
      <c r="F1461" s="78" t="str">
        <f t="shared" si="57"/>
        <v>351510362015</v>
      </c>
      <c r="G1461" s="89">
        <v>0.88738804861145937</v>
      </c>
      <c r="H1461" s="80">
        <f t="shared" si="56"/>
        <v>65435</v>
      </c>
      <c r="I1461" s="90">
        <v>63690</v>
      </c>
      <c r="J1461" s="91">
        <v>1745</v>
      </c>
      <c r="K1461" s="83">
        <f>(H1461)/VLOOKUP(D1461,'Dados Base'!$B:$K,6,FALSE)</f>
        <v>422.05237358101135</v>
      </c>
      <c r="L1461" s="88">
        <f t="shared" si="58"/>
        <v>97.333231451058296</v>
      </c>
      <c r="M1461" s="85" t="s">
        <v>702</v>
      </c>
      <c r="N1461" s="92">
        <v>0.749</v>
      </c>
      <c r="O1461" s="91">
        <v>33</v>
      </c>
      <c r="P1461" s="91">
        <v>280</v>
      </c>
      <c r="Q1461" s="91">
        <v>0</v>
      </c>
      <c r="R1461" s="91">
        <v>3700</v>
      </c>
      <c r="S1461" s="91">
        <v>108</v>
      </c>
      <c r="T1461" s="87" t="s">
        <v>691</v>
      </c>
      <c r="U1461" s="91">
        <v>362</v>
      </c>
      <c r="V1461" s="91">
        <v>215</v>
      </c>
      <c r="W1461" s="93">
        <v>0</v>
      </c>
      <c r="X1461" s="47">
        <v>0.15665737306134261</v>
      </c>
      <c r="Y1461" s="21">
        <v>52.4</v>
      </c>
      <c r="Z1461" s="21">
        <v>796</v>
      </c>
      <c r="AA1461" s="21">
        <v>2742</v>
      </c>
      <c r="AB1461" s="21">
        <v>3</v>
      </c>
      <c r="AC1461" s="21">
        <v>0</v>
      </c>
      <c r="AD1461" s="153">
        <f>VLOOKUP(D1461,'Dados Base'!$B:$K,9,FALSE)*31536000/VLOOKUP($F1461,F:H,MATCH(H1460,F1460:AF1460,0),FALSE)</f>
        <v>1094.0126843432413</v>
      </c>
      <c r="AE1461" s="153">
        <f>VLOOKUP(D1461,'Dados Base'!$B:$K,10,FALSE)*31536000/VLOOKUP($F1461,F:H,MATCH(H1460,F1460:AF1460,0),FALSE)</f>
        <v>154.22205241843048</v>
      </c>
      <c r="AF1461" s="14">
        <v>78.650000000000006</v>
      </c>
      <c r="AG1461" s="15" t="s">
        <v>692</v>
      </c>
      <c r="AH1461" s="14">
        <v>36.85</v>
      </c>
      <c r="AI1461" s="14">
        <v>60.5</v>
      </c>
      <c r="AJ1461" s="16">
        <v>80.81</v>
      </c>
      <c r="AK1461" s="72">
        <f>(SUMIFS('Banco de Indicadores Mun. (2)'!I:I,'Banco de Indicadores Mun. (2)'!B:B,'Banco de Indicadores - Mun. (1)'!B1461,'Banco de Indicadores Mun. (2)'!A:A,'Banco de Indicadores - Mun. (1)'!A1461) / VLOOKUP(D1461,'Dados Base'!$B:$K,8,FALSE)) * 100</f>
        <v>10.610223529411765</v>
      </c>
      <c r="AL1461" s="72">
        <f>(SUMIFS('Banco de Indicadores Mun. (2)'!I:I,'Banco de Indicadores Mun. (2)'!B:B,'Banco de Indicadores - Mun. (1)'!B1461,'Banco de Indicadores Mun. (2)'!A:A,'Banco de Indicadores - Mun. (1)'!A1461) / VLOOKUP(D1461,'Dados Base'!$B:$K,9,FALSE)) * 100</f>
        <v>3.9729911894273129</v>
      </c>
      <c r="AM1461" s="72">
        <f>(SUMIFS('Banco de Indicadores Mun. (2)'!J:J,'Banco de Indicadores Mun. (2)'!B:B,'Banco de Indicadores - Mun. (1)'!B1461,'Banco de Indicadores Mun. (2)'!A:A,'Banco de Indicadores - Mun. (1)'!A1461) / VLOOKUP(D1461,'Dados Base'!$B:$K,7,FALSE)) * 100</f>
        <v>8.7358490566037728E-2</v>
      </c>
      <c r="AN1461" s="72">
        <f>(SUMIFS('Banco de Indicadores Mun. (2)'!K:K,'Banco de Indicadores Mun. (2)'!B:B,'Banco de Indicadores - Mun. (1)'!B1461,'Banco de Indicadores Mun. (2)'!A:A,'Banco de Indicadores - Mun. (1)'!A1461) / VLOOKUP(D1461,'Dados Base'!$B:$K,10,FALSE)) * 100</f>
        <v>28.038718750000001</v>
      </c>
      <c r="AO1461" s="21">
        <v>0</v>
      </c>
      <c r="AP1461" s="125">
        <v>0</v>
      </c>
      <c r="AQ1461" s="5">
        <v>0</v>
      </c>
      <c r="AR1461" s="21">
        <v>8.5</v>
      </c>
      <c r="AS1461" s="20">
        <v>45</v>
      </c>
      <c r="AT1461" s="20">
        <v>44.999999999999993</v>
      </c>
      <c r="AU1461" s="20">
        <v>22.498586772187679</v>
      </c>
      <c r="AV1461" s="20">
        <v>4.1399999999999997</v>
      </c>
      <c r="AW1461" s="21">
        <v>1</v>
      </c>
      <c r="AX1461" s="21">
        <v>0</v>
      </c>
      <c r="AY1461" s="116">
        <v>55.125682950127384</v>
      </c>
    </row>
    <row r="1462" spans="1:51" ht="15" x14ac:dyDescent="0.25">
      <c r="A1462" s="144">
        <v>2015</v>
      </c>
      <c r="B1462" s="77" t="s">
        <v>172</v>
      </c>
      <c r="C1462" s="78">
        <v>21</v>
      </c>
      <c r="D1462" s="77">
        <v>3515129</v>
      </c>
      <c r="E1462" s="78">
        <v>351512921</v>
      </c>
      <c r="F1462" s="78" t="str">
        <f t="shared" si="57"/>
        <v>3515129212015</v>
      </c>
      <c r="G1462" s="89">
        <v>0.26916823675757762</v>
      </c>
      <c r="H1462" s="80">
        <f t="shared" si="56"/>
        <v>3054</v>
      </c>
      <c r="I1462" s="90">
        <v>2609</v>
      </c>
      <c r="J1462" s="91">
        <v>445</v>
      </c>
      <c r="K1462" s="83">
        <f>(H1462)/VLOOKUP(D1462,'Dados Base'!$B:$K,6,FALSE)</f>
        <v>13.676055707312704</v>
      </c>
      <c r="L1462" s="88">
        <f t="shared" si="58"/>
        <v>85.428945645055663</v>
      </c>
      <c r="M1462" s="85" t="s">
        <v>702</v>
      </c>
      <c r="N1462" s="92">
        <v>0.72699999999999998</v>
      </c>
      <c r="O1462" s="91">
        <v>37</v>
      </c>
      <c r="P1462" s="91">
        <v>36000</v>
      </c>
      <c r="Q1462" s="91">
        <v>0</v>
      </c>
      <c r="R1462" s="91">
        <v>0</v>
      </c>
      <c r="S1462" s="91">
        <v>5</v>
      </c>
      <c r="T1462" s="87" t="s">
        <v>691</v>
      </c>
      <c r="U1462" s="91">
        <v>13</v>
      </c>
      <c r="V1462" s="91">
        <v>9</v>
      </c>
      <c r="W1462" s="93">
        <v>0</v>
      </c>
      <c r="X1462" s="47">
        <v>7.0663515624999991E-3</v>
      </c>
      <c r="Y1462" s="21">
        <v>1.84</v>
      </c>
      <c r="Z1462" s="21">
        <v>123</v>
      </c>
      <c r="AA1462" s="21">
        <v>19</v>
      </c>
      <c r="AB1462" s="21">
        <v>0</v>
      </c>
      <c r="AC1462" s="21">
        <v>0</v>
      </c>
      <c r="AD1462" s="153">
        <f>VLOOKUP(D1462,'Dados Base'!$B:$K,9,FALSE)*31536000/VLOOKUP($F1462,F:H,MATCH(H1461,F1461:AF1461,0),FALSE)</f>
        <v>17554.420432220038</v>
      </c>
      <c r="AE1462" s="153">
        <f>VLOOKUP(D1462,'Dados Base'!$B:$K,10,FALSE)*31536000/VLOOKUP($F1462,F:H,MATCH(H1461,F1461:AF1461,0),FALSE)</f>
        <v>1961.9646365422402</v>
      </c>
      <c r="AF1462" s="14">
        <v>88.85</v>
      </c>
      <c r="AG1462" s="15" t="s">
        <v>692</v>
      </c>
      <c r="AH1462" s="14">
        <v>88.41</v>
      </c>
      <c r="AI1462" s="14">
        <v>14.94</v>
      </c>
      <c r="AJ1462" s="16">
        <v>100</v>
      </c>
      <c r="AK1462" s="72">
        <f>(SUMIFS('Banco de Indicadores Mun. (2)'!I:I,'Banco de Indicadores Mun. (2)'!B:B,'Banco de Indicadores - Mun. (1)'!B1462,'Banco de Indicadores Mun. (2)'!A:A,'Banco de Indicadores - Mun. (1)'!A1462) / VLOOKUP(D1462,'Dados Base'!$B:$K,8,FALSE)) * 100</f>
        <v>0.69005063291139246</v>
      </c>
      <c r="AL1462" s="72">
        <f>(SUMIFS('Banco de Indicadores Mun. (2)'!I:I,'Banco de Indicadores Mun. (2)'!B:B,'Banco de Indicadores - Mun. (1)'!B1462,'Banco de Indicadores Mun. (2)'!A:A,'Banco de Indicadores - Mun. (1)'!A1462) / VLOOKUP(D1462,'Dados Base'!$B:$K,9,FALSE)) * 100</f>
        <v>0.32067058823529415</v>
      </c>
      <c r="AM1462" s="72">
        <f>(SUMIFS('Banco de Indicadores Mun. (2)'!J:J,'Banco de Indicadores Mun. (2)'!B:B,'Banco de Indicadores - Mun. (1)'!B1462,'Banco de Indicadores Mun. (2)'!A:A,'Banco de Indicadores - Mun. (1)'!A1462) / VLOOKUP(D1462,'Dados Base'!$B:$K,7,FALSE)) * 100</f>
        <v>0</v>
      </c>
      <c r="AN1462" s="72">
        <f>(SUMIFS('Banco de Indicadores Mun. (2)'!K:K,'Banco de Indicadores Mun. (2)'!B:B,'Banco de Indicadores - Mun. (1)'!B1462,'Banco de Indicadores Mun. (2)'!A:A,'Banco de Indicadores - Mun. (1)'!A1462) / VLOOKUP(D1462,'Dados Base'!$B:$K,10,FALSE)) * 100</f>
        <v>2.8691578947368415</v>
      </c>
      <c r="AO1462" s="21">
        <v>0</v>
      </c>
      <c r="AP1462" s="125">
        <v>0</v>
      </c>
      <c r="AQ1462" s="5">
        <v>0</v>
      </c>
      <c r="AR1462" s="21">
        <v>9.5</v>
      </c>
      <c r="AS1462" s="20">
        <v>98</v>
      </c>
      <c r="AT1462" s="20">
        <v>98</v>
      </c>
      <c r="AU1462" s="20">
        <v>86.619718309859152</v>
      </c>
      <c r="AV1462" s="20">
        <v>9.9700000000000006</v>
      </c>
      <c r="AW1462" s="21">
        <v>0</v>
      </c>
      <c r="AX1462" s="21">
        <v>0</v>
      </c>
      <c r="AY1462" s="116">
        <v>72.857989115935666</v>
      </c>
    </row>
    <row r="1463" spans="1:51" ht="15" x14ac:dyDescent="0.25">
      <c r="A1463" s="144">
        <v>2015</v>
      </c>
      <c r="B1463" s="77" t="s">
        <v>173</v>
      </c>
      <c r="C1463" s="78">
        <v>9</v>
      </c>
      <c r="D1463" s="77">
        <v>3515152</v>
      </c>
      <c r="E1463" s="78">
        <v>35151529</v>
      </c>
      <c r="F1463" s="78" t="str">
        <f t="shared" si="57"/>
        <v>351515292015</v>
      </c>
      <c r="G1463" s="89">
        <v>3.6829979843512994</v>
      </c>
      <c r="H1463" s="80">
        <f t="shared" si="56"/>
        <v>18343</v>
      </c>
      <c r="I1463" s="90">
        <v>13699</v>
      </c>
      <c r="J1463" s="91">
        <v>4644</v>
      </c>
      <c r="K1463" s="83">
        <f>(H1463)/VLOOKUP(D1463,'Dados Base'!$B:$K,6,FALSE)</f>
        <v>167.05828779599273</v>
      </c>
      <c r="L1463" s="88">
        <f t="shared" si="58"/>
        <v>74.682440167911466</v>
      </c>
      <c r="M1463" s="85" t="s">
        <v>702</v>
      </c>
      <c r="N1463" s="92">
        <v>0.73199999999999998</v>
      </c>
      <c r="O1463" s="91">
        <v>60</v>
      </c>
      <c r="P1463" s="91">
        <v>2970</v>
      </c>
      <c r="Q1463" s="91">
        <v>240000</v>
      </c>
      <c r="R1463" s="91">
        <v>0</v>
      </c>
      <c r="S1463" s="91">
        <v>36</v>
      </c>
      <c r="T1463" s="87" t="s">
        <v>691</v>
      </c>
      <c r="U1463" s="91">
        <v>127</v>
      </c>
      <c r="V1463" s="91">
        <v>103</v>
      </c>
      <c r="W1463" s="93">
        <v>0</v>
      </c>
      <c r="X1463" s="47">
        <v>4.0804767791666668E-2</v>
      </c>
      <c r="Y1463" s="21">
        <v>9.5299999999999994</v>
      </c>
      <c r="Z1463" s="21">
        <v>650</v>
      </c>
      <c r="AA1463" s="21">
        <v>85</v>
      </c>
      <c r="AB1463" s="21">
        <v>1</v>
      </c>
      <c r="AC1463" s="21">
        <v>0</v>
      </c>
      <c r="AD1463" s="153">
        <f>VLOOKUP(D1463,'Dados Base'!$B:$K,9,FALSE)*31536000/VLOOKUP($F1463,F:H,MATCH(H1462,F1462:AF1462,0),FALSE)</f>
        <v>2441.3193043667884</v>
      </c>
      <c r="AE1463" s="153">
        <f>VLOOKUP(D1463,'Dados Base'!$B:$K,10,FALSE)*31536000/VLOOKUP($F1463,F:H,MATCH(H1462,F1462:AF1462,0),FALSE)</f>
        <v>309.46301041269157</v>
      </c>
      <c r="AF1463" s="14">
        <v>73.08</v>
      </c>
      <c r="AG1463" s="15">
        <v>100</v>
      </c>
      <c r="AH1463" s="14">
        <v>71.92</v>
      </c>
      <c r="AI1463" s="14">
        <v>48</v>
      </c>
      <c r="AJ1463" s="16">
        <v>99.91</v>
      </c>
      <c r="AK1463" s="72">
        <f>(SUMIFS('Banco de Indicadores Mun. (2)'!I:I,'Banco de Indicadores Mun. (2)'!B:B,'Banco de Indicadores - Mun. (1)'!B1463,'Banco de Indicadores Mun. (2)'!A:A,'Banco de Indicadores - Mun. (1)'!A1463) / VLOOKUP(D1463,'Dados Base'!$B:$K,8,FALSE)) * 100</f>
        <v>34.30049056603773</v>
      </c>
      <c r="AL1463" s="72">
        <f>(SUMIFS('Banco de Indicadores Mun. (2)'!I:I,'Banco de Indicadores Mun. (2)'!B:B,'Banco de Indicadores - Mun. (1)'!B1463,'Banco de Indicadores Mun. (2)'!A:A,'Banco de Indicadores - Mun. (1)'!A1463) / VLOOKUP(D1463,'Dados Base'!$B:$K,9,FALSE)) * 100</f>
        <v>12.802295774647888</v>
      </c>
      <c r="AM1463" s="72">
        <f>(SUMIFS('Banco de Indicadores Mun. (2)'!J:J,'Banco de Indicadores Mun. (2)'!B:B,'Banco de Indicadores - Mun. (1)'!B1463,'Banco de Indicadores Mun. (2)'!A:A,'Banco de Indicadores - Mun. (1)'!A1463) / VLOOKUP(D1463,'Dados Base'!$B:$K,7,FALSE)) * 100</f>
        <v>43.680971428571425</v>
      </c>
      <c r="AN1463" s="72">
        <f>(SUMIFS('Banco de Indicadores Mun. (2)'!K:K,'Banco de Indicadores Mun. (2)'!B:B,'Banco de Indicadores - Mun. (1)'!B1463,'Banco de Indicadores Mun. (2)'!A:A,'Banco de Indicadores - Mun. (1)'!A1463) / VLOOKUP(D1463,'Dados Base'!$B:$K,10,FALSE)) * 100</f>
        <v>16.060666666666666</v>
      </c>
      <c r="AO1463" s="21">
        <v>0</v>
      </c>
      <c r="AP1463" s="125">
        <v>0</v>
      </c>
      <c r="AQ1463" s="5">
        <v>0</v>
      </c>
      <c r="AR1463" s="21">
        <v>9.8000000000000007</v>
      </c>
      <c r="AS1463" s="20">
        <v>98.33</v>
      </c>
      <c r="AT1463" s="20">
        <v>98.330000000000013</v>
      </c>
      <c r="AU1463" s="20">
        <v>88.435374149659864</v>
      </c>
      <c r="AV1463" s="20">
        <v>9.9700000000000006</v>
      </c>
      <c r="AW1463" s="21">
        <v>0</v>
      </c>
      <c r="AX1463" s="21">
        <v>0</v>
      </c>
      <c r="AY1463" s="116">
        <v>131.03472937330906</v>
      </c>
    </row>
    <row r="1464" spans="1:51" ht="15" x14ac:dyDescent="0.25">
      <c r="A1464" s="144">
        <v>2015</v>
      </c>
      <c r="B1464" s="77" t="s">
        <v>174</v>
      </c>
      <c r="C1464" s="78">
        <v>9</v>
      </c>
      <c r="D1464" s="77">
        <v>3515186</v>
      </c>
      <c r="E1464" s="78">
        <v>35151869</v>
      </c>
      <c r="F1464" s="78" t="str">
        <f t="shared" si="57"/>
        <v>351518692015</v>
      </c>
      <c r="G1464" s="89">
        <v>0.21314573371038481</v>
      </c>
      <c r="H1464" s="80">
        <f t="shared" si="56"/>
        <v>42294</v>
      </c>
      <c r="I1464" s="90">
        <v>38118</v>
      </c>
      <c r="J1464" s="91">
        <v>4176</v>
      </c>
      <c r="K1464" s="83">
        <f>(H1464)/VLOOKUP(D1464,'Dados Base'!$B:$K,6,FALSE)</f>
        <v>108.33226607925002</v>
      </c>
      <c r="L1464" s="88">
        <f t="shared" si="58"/>
        <v>90.126259043836015</v>
      </c>
      <c r="M1464" s="85" t="s">
        <v>702</v>
      </c>
      <c r="N1464" s="92">
        <v>0.78700000000000003</v>
      </c>
      <c r="O1464" s="91">
        <v>250</v>
      </c>
      <c r="P1464" s="91">
        <v>39000</v>
      </c>
      <c r="Q1464" s="91">
        <v>2475000</v>
      </c>
      <c r="R1464" s="91">
        <v>6500</v>
      </c>
      <c r="S1464" s="91">
        <v>176</v>
      </c>
      <c r="T1464" s="87" t="s">
        <v>691</v>
      </c>
      <c r="U1464" s="91">
        <v>414</v>
      </c>
      <c r="V1464" s="91">
        <v>344</v>
      </c>
      <c r="W1464" s="93">
        <v>0.28999999999999998</v>
      </c>
      <c r="X1464" s="47">
        <v>0.11308710700000001</v>
      </c>
      <c r="Y1464" s="21">
        <v>31.21</v>
      </c>
      <c r="Z1464" s="21">
        <v>1755</v>
      </c>
      <c r="AA1464" s="21">
        <v>352</v>
      </c>
      <c r="AB1464" s="21">
        <v>8</v>
      </c>
      <c r="AC1464" s="21">
        <v>0</v>
      </c>
      <c r="AD1464" s="153">
        <f>VLOOKUP(D1464,'Dados Base'!$B:$K,9,FALSE)*31536000/VLOOKUP($F1464,F:H,MATCH(H1463,F1463:AF1463,0),FALSE)</f>
        <v>3922.0541920839837</v>
      </c>
      <c r="AE1464" s="153">
        <f>VLOOKUP(D1464,'Dados Base'!$B:$K,10,FALSE)*31536000/VLOOKUP($F1464,F:H,MATCH(H1463,F1463:AF1463,0),FALSE)</f>
        <v>469.75173783515385</v>
      </c>
      <c r="AF1464" s="14">
        <v>87.84</v>
      </c>
      <c r="AG1464" s="15">
        <v>100</v>
      </c>
      <c r="AH1464" s="14">
        <v>86.98</v>
      </c>
      <c r="AI1464" s="14">
        <v>17.29</v>
      </c>
      <c r="AJ1464" s="16">
        <v>98.83</v>
      </c>
      <c r="AK1464" s="72">
        <f>(SUMIFS('Banco de Indicadores Mun. (2)'!I:I,'Banco de Indicadores Mun. (2)'!B:B,'Banco de Indicadores - Mun. (1)'!B1464,'Banco de Indicadores Mun. (2)'!A:A,'Banco de Indicadores - Mun. (1)'!A1464) / VLOOKUP(D1464,'Dados Base'!$B:$K,8,FALSE)) * 100</f>
        <v>4.6688684210526308</v>
      </c>
      <c r="AL1464" s="72">
        <f>(SUMIFS('Banco de Indicadores Mun. (2)'!I:I,'Banco de Indicadores Mun. (2)'!B:B,'Banco de Indicadores - Mun. (1)'!B1464,'Banco de Indicadores Mun. (2)'!A:A,'Banco de Indicadores - Mun. (1)'!A1464) / VLOOKUP(D1464,'Dados Base'!$B:$K,9,FALSE)) * 100</f>
        <v>1.686473384030418</v>
      </c>
      <c r="AM1464" s="72">
        <f>(SUMIFS('Banco de Indicadores Mun. (2)'!J:J,'Banco de Indicadores Mun. (2)'!B:B,'Banco de Indicadores - Mun. (1)'!B1464,'Banco de Indicadores Mun. (2)'!A:A,'Banco de Indicadores - Mun. (1)'!A1464) / VLOOKUP(D1464,'Dados Base'!$B:$K,7,FALSE)) * 100</f>
        <v>6.7813700787401565</v>
      </c>
      <c r="AN1464" s="72">
        <f>(SUMIFS('Banco de Indicadores Mun. (2)'!K:K,'Banco de Indicadores Mun. (2)'!B:B,'Banco de Indicadores - Mun. (1)'!B1464,'Banco de Indicadores Mun. (2)'!A:A,'Banco de Indicadores - Mun. (1)'!A1464) / VLOOKUP(D1464,'Dados Base'!$B:$K,10,FALSE)) * 100</f>
        <v>0.41033333333333322</v>
      </c>
      <c r="AO1464" s="21">
        <v>0</v>
      </c>
      <c r="AP1464" s="125">
        <v>0</v>
      </c>
      <c r="AQ1464" s="5">
        <v>0</v>
      </c>
      <c r="AR1464" s="21">
        <v>9.8000000000000007</v>
      </c>
      <c r="AS1464" s="20">
        <v>98</v>
      </c>
      <c r="AT1464" s="20">
        <v>98.000000000000014</v>
      </c>
      <c r="AU1464" s="20">
        <v>83.293782629330806</v>
      </c>
      <c r="AV1464" s="20">
        <v>9.9700000000000006</v>
      </c>
      <c r="AW1464" s="21">
        <v>0</v>
      </c>
      <c r="AX1464" s="21">
        <v>0</v>
      </c>
      <c r="AY1464" s="116">
        <v>1.2317431293616876</v>
      </c>
    </row>
    <row r="1465" spans="1:51" ht="15" x14ac:dyDescent="0.25">
      <c r="A1465" s="144">
        <v>2015</v>
      </c>
      <c r="B1465" s="77" t="s">
        <v>175</v>
      </c>
      <c r="C1465" s="78">
        <v>17</v>
      </c>
      <c r="D1465" s="77">
        <v>3515194</v>
      </c>
      <c r="E1465" s="78">
        <v>351519417</v>
      </c>
      <c r="F1465" s="78" t="str">
        <f t="shared" si="57"/>
        <v>3515194172015</v>
      </c>
      <c r="G1465" s="89">
        <v>1.3343427779465955</v>
      </c>
      <c r="H1465" s="80">
        <f t="shared" si="56"/>
        <v>4519</v>
      </c>
      <c r="I1465" s="90">
        <v>3865</v>
      </c>
      <c r="J1465" s="91">
        <v>654</v>
      </c>
      <c r="K1465" s="83">
        <f>(H1465)/VLOOKUP(D1465,'Dados Base'!$B:$K,6,FALSE)</f>
        <v>23.62381724083852</v>
      </c>
      <c r="L1465" s="88">
        <f t="shared" si="58"/>
        <v>85.527771630891792</v>
      </c>
      <c r="M1465" s="85" t="s">
        <v>702</v>
      </c>
      <c r="N1465" s="92">
        <v>0.69599999999999995</v>
      </c>
      <c r="O1465" s="91">
        <v>34</v>
      </c>
      <c r="P1465" s="91">
        <v>15327</v>
      </c>
      <c r="Q1465" s="91">
        <v>0</v>
      </c>
      <c r="R1465" s="91">
        <v>24</v>
      </c>
      <c r="S1465" s="91">
        <v>4</v>
      </c>
      <c r="T1465" s="87" t="s">
        <v>691</v>
      </c>
      <c r="U1465" s="91">
        <v>24</v>
      </c>
      <c r="V1465" s="91">
        <v>35</v>
      </c>
      <c r="W1465" s="93">
        <v>0</v>
      </c>
      <c r="X1465" s="47">
        <v>1.0041829947916667E-2</v>
      </c>
      <c r="Y1465" s="21">
        <v>2.77</v>
      </c>
      <c r="Z1465" s="21">
        <v>171</v>
      </c>
      <c r="AA1465" s="21">
        <v>42</v>
      </c>
      <c r="AB1465" s="21">
        <v>0</v>
      </c>
      <c r="AC1465" s="21">
        <v>0</v>
      </c>
      <c r="AD1465" s="153">
        <f>VLOOKUP(D1465,'Dados Base'!$B:$K,9,FALSE)*31536000/VLOOKUP($F1465,F:H,MATCH(H1464,F1464:AF1464,0),FALSE)</f>
        <v>12491.577782695287</v>
      </c>
      <c r="AE1465" s="153">
        <f>VLOOKUP(D1465,'Dados Base'!$B:$K,10,FALSE)*31536000/VLOOKUP($F1465,F:H,MATCH(H1464,F1464:AF1464,0),FALSE)</f>
        <v>1395.7070148262885</v>
      </c>
      <c r="AF1465" s="14">
        <v>85.33</v>
      </c>
      <c r="AG1465" s="15">
        <v>92.92</v>
      </c>
      <c r="AH1465" s="14">
        <v>83.66</v>
      </c>
      <c r="AI1465" s="14">
        <v>53.76</v>
      </c>
      <c r="AJ1465" s="16">
        <v>99.77</v>
      </c>
      <c r="AK1465" s="72">
        <f>(SUMIFS('Banco de Indicadores Mun. (2)'!I:I,'Banco de Indicadores Mun. (2)'!B:B,'Banco de Indicadores - Mun. (1)'!B1465,'Banco de Indicadores Mun. (2)'!A:A,'Banco de Indicadores - Mun. (1)'!A1465) / VLOOKUP(D1465,'Dados Base'!$B:$K,8,FALSE)) * 100</f>
        <v>36.995821052631591</v>
      </c>
      <c r="AL1465" s="72">
        <f>(SUMIFS('Banco de Indicadores Mun. (2)'!I:I,'Banco de Indicadores Mun. (2)'!B:B,'Banco de Indicadores - Mun. (1)'!B1465,'Banco de Indicadores Mun. (2)'!A:A,'Banco de Indicadores - Mun. (1)'!A1465) / VLOOKUP(D1465,'Dados Base'!$B:$K,9,FALSE)) * 100</f>
        <v>19.63465363128492</v>
      </c>
      <c r="AM1465" s="72">
        <f>(SUMIFS('Banco de Indicadores Mun. (2)'!J:J,'Banco de Indicadores Mun. (2)'!B:B,'Banco de Indicadores - Mun. (1)'!B1465,'Banco de Indicadores Mun. (2)'!A:A,'Banco de Indicadores - Mun. (1)'!A1465) / VLOOKUP(D1465,'Dados Base'!$B:$K,7,FALSE)) * 100</f>
        <v>38.936213333333342</v>
      </c>
      <c r="AN1465" s="72">
        <f>(SUMIFS('Banco de Indicadores Mun. (2)'!K:K,'Banco de Indicadores Mun. (2)'!B:B,'Banco de Indicadores - Mun. (1)'!B1465,'Banco de Indicadores Mun. (2)'!A:A,'Banco de Indicadores - Mun. (1)'!A1465) / VLOOKUP(D1465,'Dados Base'!$B:$K,10,FALSE)) * 100</f>
        <v>29.719350000000013</v>
      </c>
      <c r="AO1465" s="21">
        <v>0</v>
      </c>
      <c r="AP1465" s="125">
        <v>0</v>
      </c>
      <c r="AQ1465" s="5">
        <v>0</v>
      </c>
      <c r="AR1465" s="21">
        <v>10</v>
      </c>
      <c r="AS1465" s="20">
        <v>97</v>
      </c>
      <c r="AT1465" s="20">
        <v>97.000000000000014</v>
      </c>
      <c r="AU1465" s="20">
        <v>80.281690140845072</v>
      </c>
      <c r="AV1465" s="20">
        <v>9.76</v>
      </c>
      <c r="AW1465" s="21">
        <v>0</v>
      </c>
      <c r="AX1465" s="21">
        <v>0</v>
      </c>
      <c r="AY1465" s="116">
        <v>1488.2950141702622</v>
      </c>
    </row>
    <row r="1466" spans="1:51" ht="15" x14ac:dyDescent="0.25">
      <c r="A1466" s="144">
        <v>2015</v>
      </c>
      <c r="B1466" s="77" t="s">
        <v>176</v>
      </c>
      <c r="C1466" s="78">
        <v>9</v>
      </c>
      <c r="D1466" s="77">
        <v>3557303</v>
      </c>
      <c r="E1466" s="78">
        <v>35573039</v>
      </c>
      <c r="F1466" s="78" t="str">
        <f t="shared" si="57"/>
        <v>355730392015</v>
      </c>
      <c r="G1466" s="89">
        <v>1.1165537962576577</v>
      </c>
      <c r="H1466" s="80">
        <f t="shared" si="56"/>
        <v>10581</v>
      </c>
      <c r="I1466" s="90">
        <v>8439</v>
      </c>
      <c r="J1466" s="91">
        <v>2142</v>
      </c>
      <c r="K1466" s="83">
        <f>(H1466)/VLOOKUP(D1466,'Dados Base'!$B:$K,6,FALSE)</f>
        <v>143.52957135105805</v>
      </c>
      <c r="L1466" s="88">
        <f t="shared" si="58"/>
        <v>79.756166713921189</v>
      </c>
      <c r="M1466" s="85" t="s">
        <v>702</v>
      </c>
      <c r="N1466" s="92">
        <v>0.74</v>
      </c>
      <c r="O1466" s="91">
        <v>37</v>
      </c>
      <c r="P1466" s="91">
        <v>650</v>
      </c>
      <c r="Q1466" s="91">
        <v>300000</v>
      </c>
      <c r="R1466" s="91">
        <v>0</v>
      </c>
      <c r="S1466" s="91">
        <v>24</v>
      </c>
      <c r="T1466" s="87" t="s">
        <v>691</v>
      </c>
      <c r="U1466" s="91">
        <v>74</v>
      </c>
      <c r="V1466" s="91">
        <v>56</v>
      </c>
      <c r="W1466" s="93">
        <v>0</v>
      </c>
      <c r="X1466" s="47">
        <v>2.197761875E-2</v>
      </c>
      <c r="Y1466" s="21">
        <v>6.07</v>
      </c>
      <c r="Z1466" s="21">
        <v>0</v>
      </c>
      <c r="AA1466" s="21">
        <v>468</v>
      </c>
      <c r="AB1466" s="21">
        <v>0</v>
      </c>
      <c r="AC1466" s="21">
        <v>0</v>
      </c>
      <c r="AD1466" s="153">
        <f>VLOOKUP(D1466,'Dados Base'!$B:$K,9,FALSE)*31536000/VLOOKUP($F1466,F:H,MATCH(H1465,F1465:AF1465,0),FALSE)</f>
        <v>3040.045364332294</v>
      </c>
      <c r="AE1466" s="153">
        <f>VLOOKUP(D1466,'Dados Base'!$B:$K,10,FALSE)*31536000/VLOOKUP($F1466,F:H,MATCH(H1465,F1465:AF1465,0),FALSE)</f>
        <v>357.65239580379927</v>
      </c>
      <c r="AF1466" s="14">
        <v>79.760000000000005</v>
      </c>
      <c r="AG1466" s="15">
        <v>100</v>
      </c>
      <c r="AH1466" s="14">
        <v>79.760000000000005</v>
      </c>
      <c r="AI1466" s="14">
        <v>38.229999999999997</v>
      </c>
      <c r="AJ1466" s="16">
        <v>100</v>
      </c>
      <c r="AK1466" s="72">
        <f>(SUMIFS('Banco de Indicadores Mun. (2)'!I:I,'Banco de Indicadores Mun. (2)'!B:B,'Banco de Indicadores - Mun. (1)'!B1466,'Banco de Indicadores Mun. (2)'!A:A,'Banco de Indicadores - Mun. (1)'!A1466) / VLOOKUP(D1466,'Dados Base'!$B:$K,8,FALSE)) * 100</f>
        <v>21.272216216216215</v>
      </c>
      <c r="AL1466" s="72">
        <f>(SUMIFS('Banco de Indicadores Mun. (2)'!I:I,'Banco de Indicadores Mun. (2)'!B:B,'Banco de Indicadores - Mun. (1)'!B1466,'Banco de Indicadores Mun. (2)'!A:A,'Banco de Indicadores - Mun. (1)'!A1466) / VLOOKUP(D1466,'Dados Base'!$B:$K,9,FALSE)) * 100</f>
        <v>7.7163921568627458</v>
      </c>
      <c r="AM1466" s="72">
        <f>(SUMIFS('Banco de Indicadores Mun. (2)'!J:J,'Banco de Indicadores Mun. (2)'!B:B,'Banco de Indicadores - Mun. (1)'!B1466,'Banco de Indicadores Mun. (2)'!A:A,'Banco de Indicadores - Mun. (1)'!A1466) / VLOOKUP(D1466,'Dados Base'!$B:$K,7,FALSE)) * 100</f>
        <v>26.192120000000003</v>
      </c>
      <c r="AN1466" s="72">
        <f>(SUMIFS('Banco de Indicadores Mun. (2)'!K:K,'Banco de Indicadores Mun. (2)'!B:B,'Banco de Indicadores - Mun. (1)'!B1466,'Banco de Indicadores Mun. (2)'!A:A,'Banco de Indicadores - Mun. (1)'!A1466) / VLOOKUP(D1466,'Dados Base'!$B:$K,10,FALSE)) * 100</f>
        <v>11.022416666666667</v>
      </c>
      <c r="AO1466" s="21">
        <v>0</v>
      </c>
      <c r="AP1466" s="125">
        <v>0</v>
      </c>
      <c r="AQ1466" s="5">
        <v>0</v>
      </c>
      <c r="AR1466" s="21">
        <v>7.9</v>
      </c>
      <c r="AS1466" s="20">
        <v>100</v>
      </c>
      <c r="AT1466" s="20">
        <v>0</v>
      </c>
      <c r="AU1466" s="20">
        <v>0</v>
      </c>
      <c r="AV1466" s="20">
        <v>1.5</v>
      </c>
      <c r="AW1466" s="21">
        <v>0</v>
      </c>
      <c r="AX1466" s="21">
        <v>0</v>
      </c>
      <c r="AY1466" s="116">
        <v>150.26390967093283</v>
      </c>
    </row>
    <row r="1467" spans="1:51" ht="15" x14ac:dyDescent="0.25">
      <c r="A1467" s="144">
        <v>2015</v>
      </c>
      <c r="B1467" s="77" t="s">
        <v>177</v>
      </c>
      <c r="C1467" s="78">
        <v>22</v>
      </c>
      <c r="D1467" s="77">
        <v>3515301</v>
      </c>
      <c r="E1467" s="78">
        <v>351530122</v>
      </c>
      <c r="F1467" s="78" t="str">
        <f t="shared" si="57"/>
        <v>3515301222015</v>
      </c>
      <c r="G1467" s="89">
        <v>8.7077228743193125E-2</v>
      </c>
      <c r="H1467" s="80">
        <f t="shared" si="56"/>
        <v>2654</v>
      </c>
      <c r="I1467" s="90">
        <v>2207</v>
      </c>
      <c r="J1467" s="91">
        <v>447</v>
      </c>
      <c r="K1467" s="83">
        <f>(H1467)/VLOOKUP(D1467,'Dados Base'!$B:$K,6,FALSE)</f>
        <v>10.080905534242413</v>
      </c>
      <c r="L1467" s="88">
        <f t="shared" si="58"/>
        <v>83.157498116051244</v>
      </c>
      <c r="M1467" s="85" t="s">
        <v>702</v>
      </c>
      <c r="N1467" s="92">
        <v>0.74</v>
      </c>
      <c r="O1467" s="91">
        <v>33</v>
      </c>
      <c r="P1467" s="91">
        <v>19568</v>
      </c>
      <c r="Q1467" s="91">
        <v>0</v>
      </c>
      <c r="R1467" s="91">
        <v>0</v>
      </c>
      <c r="S1467" s="91">
        <v>2</v>
      </c>
      <c r="T1467" s="87" t="s">
        <v>691</v>
      </c>
      <c r="U1467" s="91">
        <v>7</v>
      </c>
      <c r="V1467" s="91">
        <v>8</v>
      </c>
      <c r="W1467" s="93">
        <v>0</v>
      </c>
      <c r="X1467" s="47">
        <v>6.2707661458333338E-3</v>
      </c>
      <c r="Y1467" s="21">
        <v>1.53</v>
      </c>
      <c r="Z1467" s="21">
        <v>97</v>
      </c>
      <c r="AA1467" s="21">
        <v>21</v>
      </c>
      <c r="AB1467" s="21">
        <v>0</v>
      </c>
      <c r="AC1467" s="21">
        <v>0</v>
      </c>
      <c r="AD1467" s="153">
        <f>VLOOKUP(D1467,'Dados Base'!$B:$K,9,FALSE)*31536000/VLOOKUP($F1467,F:H,MATCH(H1466,F1466:AF1466,0),FALSE)</f>
        <v>23408.409947249434</v>
      </c>
      <c r="AE1467" s="153">
        <f>VLOOKUP(D1467,'Dados Base'!$B:$K,10,FALSE)*31536000/VLOOKUP($F1467,F:H,MATCH(H1466,F1466:AF1466,0),FALSE)</f>
        <v>3208.2592313489072</v>
      </c>
      <c r="AF1467" s="14">
        <v>90.73</v>
      </c>
      <c r="AG1467" s="15" t="s">
        <v>692</v>
      </c>
      <c r="AH1467" s="14">
        <v>89.35</v>
      </c>
      <c r="AI1467" s="14">
        <v>12.87</v>
      </c>
      <c r="AJ1467" s="16">
        <v>100</v>
      </c>
      <c r="AK1467" s="72">
        <f>(SUMIFS('Banco de Indicadores Mun. (2)'!I:I,'Banco de Indicadores Mun. (2)'!B:B,'Banco de Indicadores - Mun. (1)'!B1467,'Banco de Indicadores Mun. (2)'!A:A,'Banco de Indicadores - Mun. (1)'!A1467) / VLOOKUP(D1467,'Dados Base'!$B:$K,8,FALSE)) * 100</f>
        <v>0.52422999999999997</v>
      </c>
      <c r="AL1467" s="72">
        <f>(SUMIFS('Banco de Indicadores Mun. (2)'!I:I,'Banco de Indicadores Mun. (2)'!B:B,'Banco de Indicadores - Mun. (1)'!B1467,'Banco de Indicadores Mun. (2)'!A:A,'Banco de Indicadores - Mun. (1)'!A1467) / VLOOKUP(D1467,'Dados Base'!$B:$K,9,FALSE)) * 100</f>
        <v>0.26610659898477157</v>
      </c>
      <c r="AM1467" s="72">
        <f>(SUMIFS('Banco de Indicadores Mun. (2)'!J:J,'Banco de Indicadores Mun. (2)'!B:B,'Banco de Indicadores - Mun. (1)'!B1467,'Banco de Indicadores Mun. (2)'!A:A,'Banco de Indicadores - Mun. (1)'!A1467) / VLOOKUP(D1467,'Dados Base'!$B:$K,7,FALSE)) * 100</f>
        <v>0.11119178082191783</v>
      </c>
      <c r="AN1467" s="72">
        <f>(SUMIFS('Banco de Indicadores Mun. (2)'!K:K,'Banco de Indicadores Mun. (2)'!B:B,'Banco de Indicadores - Mun. (1)'!B1467,'Banco de Indicadores Mun. (2)'!A:A,'Banco de Indicadores - Mun. (1)'!A1467) / VLOOKUP(D1467,'Dados Base'!$B:$K,10,FALSE)) * 100</f>
        <v>1.6409629629629627</v>
      </c>
      <c r="AO1467" s="21">
        <v>0</v>
      </c>
      <c r="AP1467" s="125">
        <v>0</v>
      </c>
      <c r="AQ1467" s="5">
        <v>0</v>
      </c>
      <c r="AR1467" s="21">
        <v>7.4</v>
      </c>
      <c r="AS1467" s="20">
        <v>97</v>
      </c>
      <c r="AT1467" s="20">
        <v>97</v>
      </c>
      <c r="AU1467" s="20">
        <v>82.20338983050847</v>
      </c>
      <c r="AV1467" s="20">
        <v>9.9600000000000009</v>
      </c>
      <c r="AW1467" s="21">
        <v>0</v>
      </c>
      <c r="AX1467" s="21">
        <v>0</v>
      </c>
      <c r="AY1467" s="116">
        <v>68.52119344101277</v>
      </c>
    </row>
    <row r="1468" spans="1:51" ht="15" x14ac:dyDescent="0.25">
      <c r="A1468" s="144">
        <v>2015</v>
      </c>
      <c r="B1468" s="77" t="s">
        <v>178</v>
      </c>
      <c r="C1468" s="78">
        <v>15</v>
      </c>
      <c r="D1468" s="77">
        <v>3515202</v>
      </c>
      <c r="E1468" s="78">
        <v>351520215</v>
      </c>
      <c r="F1468" s="78" t="str">
        <f t="shared" si="57"/>
        <v>3515202152015</v>
      </c>
      <c r="G1468" s="89">
        <v>-0.14231477355218791</v>
      </c>
      <c r="H1468" s="80">
        <f t="shared" si="56"/>
        <v>8157</v>
      </c>
      <c r="I1468" s="90">
        <v>6968</v>
      </c>
      <c r="J1468" s="91">
        <v>1189</v>
      </c>
      <c r="K1468" s="83">
        <f>(H1468)/VLOOKUP(D1468,'Dados Base'!$B:$K,6,FALSE)</f>
        <v>27.5332478228583</v>
      </c>
      <c r="L1468" s="88">
        <f t="shared" si="58"/>
        <v>85.423562584283445</v>
      </c>
      <c r="M1468" s="85" t="s">
        <v>702</v>
      </c>
      <c r="N1468" s="92">
        <v>0.76</v>
      </c>
      <c r="O1468" s="91">
        <v>72</v>
      </c>
      <c r="P1468" s="91">
        <v>31200</v>
      </c>
      <c r="Q1468" s="91">
        <v>0</v>
      </c>
      <c r="R1468" s="91">
        <v>0</v>
      </c>
      <c r="S1468" s="91">
        <v>22</v>
      </c>
      <c r="T1468" s="87" t="s">
        <v>691</v>
      </c>
      <c r="U1468" s="91">
        <v>106</v>
      </c>
      <c r="V1468" s="91">
        <v>75</v>
      </c>
      <c r="W1468" s="93">
        <v>0</v>
      </c>
      <c r="X1468" s="47">
        <v>1.939624140625E-2</v>
      </c>
      <c r="Y1468" s="21">
        <v>4.93</v>
      </c>
      <c r="Z1468" s="21">
        <v>294</v>
      </c>
      <c r="AA1468" s="21">
        <v>86</v>
      </c>
      <c r="AB1468" s="21">
        <v>1</v>
      </c>
      <c r="AC1468" s="21">
        <v>0</v>
      </c>
      <c r="AD1468" s="153">
        <f>VLOOKUP(D1468,'Dados Base'!$B:$K,9,FALSE)*31536000/VLOOKUP($F1468,F:H,MATCH(H1467,F1467:AF1467,0),FALSE)</f>
        <v>8776.1088635527776</v>
      </c>
      <c r="AE1468" s="153">
        <f>VLOOKUP(D1468,'Dados Base'!$B:$K,10,FALSE)*31536000/VLOOKUP($F1468,F:H,MATCH(H1467,F1467:AF1467,0),FALSE)</f>
        <v>811.88672305994839</v>
      </c>
      <c r="AF1468" s="14">
        <v>91.31</v>
      </c>
      <c r="AG1468" s="15">
        <v>100</v>
      </c>
      <c r="AH1468" s="14">
        <v>88.5</v>
      </c>
      <c r="AI1468" s="14">
        <v>15.43</v>
      </c>
      <c r="AJ1468" s="16">
        <v>100</v>
      </c>
      <c r="AK1468" s="72">
        <f>(SUMIFS('Banco de Indicadores Mun. (2)'!I:I,'Banco de Indicadores Mun. (2)'!B:B,'Banco de Indicadores - Mun. (1)'!B1468,'Banco de Indicadores Mun. (2)'!A:A,'Banco de Indicadores - Mun. (1)'!A1468) / VLOOKUP(D1468,'Dados Base'!$B:$K,8,FALSE)) * 100</f>
        <v>12.661680555555554</v>
      </c>
      <c r="AL1468" s="72">
        <f>(SUMIFS('Banco de Indicadores Mun. (2)'!I:I,'Banco de Indicadores Mun. (2)'!B:B,'Banco de Indicadores - Mun. (1)'!B1468,'Banco de Indicadores Mun. (2)'!A:A,'Banco de Indicadores - Mun. (1)'!A1468) / VLOOKUP(D1468,'Dados Base'!$B:$K,9,FALSE)) * 100</f>
        <v>4.0160396475770916</v>
      </c>
      <c r="AM1468" s="72">
        <f>(SUMIFS('Banco de Indicadores Mun. (2)'!J:J,'Banco de Indicadores Mun. (2)'!B:B,'Banco de Indicadores - Mun. (1)'!B1468,'Banco de Indicadores Mun. (2)'!A:A,'Banco de Indicadores - Mun. (1)'!A1468) / VLOOKUP(D1468,'Dados Base'!$B:$K,7,FALSE)) * 100</f>
        <v>13.385294117647057</v>
      </c>
      <c r="AN1468" s="72">
        <f>(SUMIFS('Banco de Indicadores Mun. (2)'!K:K,'Banco de Indicadores Mun. (2)'!B:B,'Banco de Indicadores - Mun. (1)'!B1468,'Banco de Indicadores Mun. (2)'!A:A,'Banco de Indicadores - Mun. (1)'!A1468) / VLOOKUP(D1468,'Dados Base'!$B:$K,10,FALSE)) * 100</f>
        <v>10.904333333333334</v>
      </c>
      <c r="AO1468" s="21">
        <v>0</v>
      </c>
      <c r="AP1468" s="125">
        <v>0</v>
      </c>
      <c r="AQ1468" s="5">
        <v>0</v>
      </c>
      <c r="AR1468" s="21">
        <v>9</v>
      </c>
      <c r="AS1468" s="20">
        <v>96</v>
      </c>
      <c r="AT1468" s="20">
        <v>96.000000000000014</v>
      </c>
      <c r="AU1468" s="20">
        <v>77.368421052631575</v>
      </c>
      <c r="AV1468" s="20">
        <v>8.4600000000000009</v>
      </c>
      <c r="AW1468" s="21">
        <v>0</v>
      </c>
      <c r="AX1468" s="21">
        <v>0</v>
      </c>
      <c r="AY1468" s="116">
        <v>140.87840011292292</v>
      </c>
    </row>
    <row r="1469" spans="1:51" ht="15" x14ac:dyDescent="0.25">
      <c r="A1469" s="144">
        <v>2015</v>
      </c>
      <c r="B1469" s="77" t="s">
        <v>179</v>
      </c>
      <c r="C1469" s="78">
        <v>22</v>
      </c>
      <c r="D1469" s="77">
        <v>3515350</v>
      </c>
      <c r="E1469" s="78">
        <v>351535022</v>
      </c>
      <c r="F1469" s="78" t="str">
        <f t="shared" si="57"/>
        <v>3515350222015</v>
      </c>
      <c r="G1469" s="89">
        <v>-0.46873820538603228</v>
      </c>
      <c r="H1469" s="80">
        <f t="shared" si="56"/>
        <v>9500</v>
      </c>
      <c r="I1469" s="90">
        <v>6094</v>
      </c>
      <c r="J1469" s="91">
        <v>3406</v>
      </c>
      <c r="K1469" s="83">
        <f>(H1469)/VLOOKUP(D1469,'Dados Base'!$B:$K,6,FALSE)</f>
        <v>16.461047962295535</v>
      </c>
      <c r="L1469" s="88">
        <f t="shared" si="58"/>
        <v>64.147368421052633</v>
      </c>
      <c r="M1469" s="85" t="s">
        <v>702</v>
      </c>
      <c r="N1469" s="92">
        <v>0.70399999999999996</v>
      </c>
      <c r="O1469" s="91">
        <v>31</v>
      </c>
      <c r="P1469" s="91">
        <v>52358</v>
      </c>
      <c r="Q1469" s="91">
        <v>0</v>
      </c>
      <c r="R1469" s="91">
        <v>500</v>
      </c>
      <c r="S1469" s="91">
        <v>7</v>
      </c>
      <c r="T1469" s="87" t="s">
        <v>691</v>
      </c>
      <c r="U1469" s="91">
        <v>46</v>
      </c>
      <c r="V1469" s="91">
        <v>26</v>
      </c>
      <c r="W1469" s="93">
        <v>57.06</v>
      </c>
      <c r="X1469" s="47">
        <v>1.6761067708333334E-2</v>
      </c>
      <c r="Y1469" s="21">
        <v>4.3</v>
      </c>
      <c r="Z1469" s="21">
        <v>248</v>
      </c>
      <c r="AA1469" s="21">
        <v>84</v>
      </c>
      <c r="AB1469" s="21">
        <v>0</v>
      </c>
      <c r="AC1469" s="21">
        <v>0</v>
      </c>
      <c r="AD1469" s="153">
        <f>VLOOKUP(D1469,'Dados Base'!$B:$K,9,FALSE)*31536000/VLOOKUP($F1469,F:H,MATCH(H1468,F1468:AF1468,0),FALSE)</f>
        <v>14406.972631578947</v>
      </c>
      <c r="AE1469" s="153">
        <f>VLOOKUP(D1469,'Dados Base'!$B:$K,10,FALSE)*31536000/VLOOKUP($F1469,F:H,MATCH(H1468,F1468:AF1468,0),FALSE)</f>
        <v>2024.9431578947365</v>
      </c>
      <c r="AF1469" s="14">
        <v>67.75</v>
      </c>
      <c r="AG1469" s="15">
        <v>81.87</v>
      </c>
      <c r="AH1469" s="14">
        <v>59.95</v>
      </c>
      <c r="AI1469" s="14">
        <v>20.95</v>
      </c>
      <c r="AJ1469" s="16">
        <v>100</v>
      </c>
      <c r="AK1469" s="72">
        <f>(SUMIFS('Banco de Indicadores Mun. (2)'!I:I,'Banco de Indicadores Mun. (2)'!B:B,'Banco de Indicadores - Mun. (1)'!B1469,'Banco de Indicadores Mun. (2)'!A:A,'Banco de Indicadores - Mun. (1)'!A1469) / VLOOKUP(D1469,'Dados Base'!$B:$K,8,FALSE)) * 100</f>
        <v>4.7096787330316818</v>
      </c>
      <c r="AL1469" s="72">
        <f>(SUMIFS('Banco de Indicadores Mun. (2)'!I:I,'Banco de Indicadores Mun. (2)'!B:B,'Banco de Indicadores - Mun. (1)'!B1469,'Banco de Indicadores Mun. (2)'!A:A,'Banco de Indicadores - Mun. (1)'!A1469) / VLOOKUP(D1469,'Dados Base'!$B:$K,9,FALSE)) * 100</f>
        <v>2.3982465437788059</v>
      </c>
      <c r="AM1469" s="72">
        <f>(SUMIFS('Banco de Indicadores Mun. (2)'!J:J,'Banco de Indicadores Mun. (2)'!B:B,'Banco de Indicadores - Mun. (1)'!B1469,'Banco de Indicadores Mun. (2)'!A:A,'Banco de Indicadores - Mun. (1)'!A1469) / VLOOKUP(D1469,'Dados Base'!$B:$K,7,FALSE)) * 100</f>
        <v>0.26258749999999997</v>
      </c>
      <c r="AN1469" s="72">
        <f>(SUMIFS('Banco de Indicadores Mun. (2)'!K:K,'Banco de Indicadores Mun. (2)'!B:B,'Banco de Indicadores - Mun. (1)'!B1469,'Banco de Indicadores Mun. (2)'!A:A,'Banco de Indicadores - Mun. (1)'!A1469) / VLOOKUP(D1469,'Dados Base'!$B:$K,10,FALSE)) * 100</f>
        <v>16.374180327868885</v>
      </c>
      <c r="AO1469" s="21">
        <v>0</v>
      </c>
      <c r="AP1469" s="125">
        <v>0</v>
      </c>
      <c r="AQ1469" s="5">
        <v>0</v>
      </c>
      <c r="AR1469" s="21">
        <v>7.1</v>
      </c>
      <c r="AS1469" s="20">
        <v>91</v>
      </c>
      <c r="AT1469" s="20">
        <v>91</v>
      </c>
      <c r="AU1469" s="20">
        <v>74.698795180722897</v>
      </c>
      <c r="AV1469" s="20">
        <v>8.2200000000000006</v>
      </c>
      <c r="AW1469" s="21">
        <v>0</v>
      </c>
      <c r="AX1469" s="21">
        <v>0</v>
      </c>
      <c r="AY1469" s="116">
        <v>586.90110426426531</v>
      </c>
    </row>
    <row r="1470" spans="1:51" ht="15" x14ac:dyDescent="0.25">
      <c r="A1470" s="144">
        <v>2015</v>
      </c>
      <c r="B1470" s="77" t="s">
        <v>180</v>
      </c>
      <c r="C1470" s="78">
        <v>14</v>
      </c>
      <c r="D1470" s="77">
        <v>3515400</v>
      </c>
      <c r="E1470" s="78">
        <v>351540014</v>
      </c>
      <c r="F1470" s="78" t="str">
        <f t="shared" si="57"/>
        <v>3515400142015</v>
      </c>
      <c r="G1470" s="89">
        <v>0.20473142999608562</v>
      </c>
      <c r="H1470" s="80">
        <f t="shared" si="56"/>
        <v>15461</v>
      </c>
      <c r="I1470" s="90">
        <v>12632</v>
      </c>
      <c r="J1470" s="91">
        <v>2829</v>
      </c>
      <c r="K1470" s="83">
        <f>(H1470)/VLOOKUP(D1470,'Dados Base'!$B:$K,6,FALSE)</f>
        <v>36.001024542448661</v>
      </c>
      <c r="L1470" s="88">
        <f t="shared" si="58"/>
        <v>81.702347842959711</v>
      </c>
      <c r="M1470" s="85" t="s">
        <v>702</v>
      </c>
      <c r="N1470" s="92">
        <v>0.73199999999999998</v>
      </c>
      <c r="O1470" s="91">
        <v>109</v>
      </c>
      <c r="P1470" s="91">
        <v>21500</v>
      </c>
      <c r="Q1470" s="91">
        <v>0</v>
      </c>
      <c r="R1470" s="91">
        <v>18000</v>
      </c>
      <c r="S1470" s="91">
        <v>51</v>
      </c>
      <c r="T1470" s="87" t="s">
        <v>691</v>
      </c>
      <c r="U1470" s="91">
        <v>188</v>
      </c>
      <c r="V1470" s="91">
        <v>130</v>
      </c>
      <c r="W1470" s="93">
        <v>83.27</v>
      </c>
      <c r="X1470" s="47">
        <v>4.0954220585648148E-2</v>
      </c>
      <c r="Y1470" s="21">
        <v>8.92</v>
      </c>
      <c r="Z1470" s="21">
        <v>559</v>
      </c>
      <c r="AA1470" s="21">
        <v>130</v>
      </c>
      <c r="AB1470" s="21">
        <v>2</v>
      </c>
      <c r="AC1470" s="21">
        <v>0</v>
      </c>
      <c r="AD1470" s="153">
        <f>VLOOKUP(D1470,'Dados Base'!$B:$K,9,FALSE)*31536000/VLOOKUP($F1470,F:H,MATCH(H1469,F1469:AF1469,0),FALSE)</f>
        <v>9892.6072052260533</v>
      </c>
      <c r="AE1470" s="153">
        <f>VLOOKUP(D1470,'Dados Base'!$B:$K,10,FALSE)*31536000/VLOOKUP($F1470,F:H,MATCH(H1469,F1469:AF1469,0),FALSE)</f>
        <v>1162.6363107172883</v>
      </c>
      <c r="AF1470" s="14">
        <v>87.02</v>
      </c>
      <c r="AG1470" s="15" t="s">
        <v>692</v>
      </c>
      <c r="AH1470" s="14">
        <v>85.02</v>
      </c>
      <c r="AI1470" s="14">
        <v>15</v>
      </c>
      <c r="AJ1470" s="16">
        <v>100</v>
      </c>
      <c r="AK1470" s="72">
        <f>(SUMIFS('Banco de Indicadores Mun. (2)'!I:I,'Banco de Indicadores Mun. (2)'!B:B,'Banco de Indicadores - Mun. (1)'!B1470,'Banco de Indicadores Mun. (2)'!A:A,'Banco de Indicadores - Mun. (1)'!A1470) / VLOOKUP(D1470,'Dados Base'!$B:$K,8,FALSE)) * 100</f>
        <v>1.0853179723502304</v>
      </c>
      <c r="AL1470" s="72">
        <f>(SUMIFS('Banco de Indicadores Mun. (2)'!I:I,'Banco de Indicadores Mun. (2)'!B:B,'Banco de Indicadores - Mun. (1)'!B1470,'Banco de Indicadores Mun. (2)'!A:A,'Banco de Indicadores - Mun. (1)'!A1470) / VLOOKUP(D1470,'Dados Base'!$B:$K,9,FALSE)) * 100</f>
        <v>0.4855958762886598</v>
      </c>
      <c r="AM1470" s="72">
        <f>(SUMIFS('Banco de Indicadores Mun. (2)'!J:J,'Banco de Indicadores Mun. (2)'!B:B,'Banco de Indicadores - Mun. (1)'!B1470,'Banco de Indicadores Mun. (2)'!A:A,'Banco de Indicadores - Mun. (1)'!A1470) / VLOOKUP(D1470,'Dados Base'!$B:$K,7,FALSE)) * 100</f>
        <v>1.4474812500000001</v>
      </c>
      <c r="AN1470" s="72">
        <f>(SUMIFS('Banco de Indicadores Mun. (2)'!K:K,'Banco de Indicadores Mun. (2)'!B:B,'Banco de Indicadores - Mun. (1)'!B1470,'Banco de Indicadores Mun. (2)'!A:A,'Banco de Indicadores - Mun. (1)'!A1470) / VLOOKUP(D1470,'Dados Base'!$B:$K,10,FALSE)) * 100</f>
        <v>6.8719298245614055E-2</v>
      </c>
      <c r="AO1470" s="21">
        <v>0</v>
      </c>
      <c r="AP1470" s="125">
        <v>0</v>
      </c>
      <c r="AQ1470" s="5">
        <v>0</v>
      </c>
      <c r="AR1470" s="21">
        <v>9.1999999999999993</v>
      </c>
      <c r="AS1470" s="20">
        <v>99</v>
      </c>
      <c r="AT1470" s="20">
        <v>99</v>
      </c>
      <c r="AU1470" s="20">
        <v>81.132075471698116</v>
      </c>
      <c r="AV1470" s="20">
        <v>9.99</v>
      </c>
      <c r="AW1470" s="21">
        <v>0</v>
      </c>
      <c r="AX1470" s="21">
        <v>0</v>
      </c>
      <c r="AY1470" s="116">
        <v>39.032705558198849</v>
      </c>
    </row>
    <row r="1471" spans="1:51" ht="15" x14ac:dyDescent="0.25">
      <c r="A1471" s="144">
        <v>2015</v>
      </c>
      <c r="B1471" s="77" t="s">
        <v>181</v>
      </c>
      <c r="C1471" s="78">
        <v>15</v>
      </c>
      <c r="D1471" s="77">
        <v>3515608</v>
      </c>
      <c r="E1471" s="78">
        <v>351560815</v>
      </c>
      <c r="F1471" s="78" t="str">
        <f t="shared" si="57"/>
        <v>3515608152015</v>
      </c>
      <c r="G1471" s="89">
        <v>0.13952911647312494</v>
      </c>
      <c r="H1471" s="80">
        <f t="shared" si="56"/>
        <v>5561</v>
      </c>
      <c r="I1471" s="90">
        <v>4898</v>
      </c>
      <c r="J1471" s="91">
        <v>663</v>
      </c>
      <c r="K1471" s="83">
        <f>(H1471)/VLOOKUP(D1471,'Dados Base'!$B:$K,6,FALSE)</f>
        <v>32.690611956969015</v>
      </c>
      <c r="L1471" s="88">
        <f t="shared" si="58"/>
        <v>88.077683869807586</v>
      </c>
      <c r="M1471" s="85" t="s">
        <v>702</v>
      </c>
      <c r="N1471" s="92">
        <v>0.75800000000000001</v>
      </c>
      <c r="O1471" s="91">
        <v>65</v>
      </c>
      <c r="P1471" s="91">
        <v>2600</v>
      </c>
      <c r="Q1471" s="91">
        <v>1200000</v>
      </c>
      <c r="R1471" s="91">
        <v>0</v>
      </c>
      <c r="S1471" s="91">
        <v>8</v>
      </c>
      <c r="T1471" s="87" t="s">
        <v>691</v>
      </c>
      <c r="U1471" s="91">
        <v>59</v>
      </c>
      <c r="V1471" s="91">
        <v>44</v>
      </c>
      <c r="W1471" s="93">
        <v>0</v>
      </c>
      <c r="X1471" s="47">
        <v>1.4352883072916666E-2</v>
      </c>
      <c r="Y1471" s="21">
        <v>3.42</v>
      </c>
      <c r="Z1471" s="21">
        <v>203</v>
      </c>
      <c r="AA1471" s="21">
        <v>61</v>
      </c>
      <c r="AB1471" s="21">
        <v>2</v>
      </c>
      <c r="AC1471" s="21">
        <v>0</v>
      </c>
      <c r="AD1471" s="153">
        <f>VLOOKUP(D1471,'Dados Base'!$B:$K,9,FALSE)*31536000/VLOOKUP($F1471,F:H,MATCH(H1470,F1470:AF1470,0),FALSE)</f>
        <v>7145.362344901996</v>
      </c>
      <c r="AE1471" s="153">
        <f>VLOOKUP(D1471,'Dados Base'!$B:$K,10,FALSE)*31536000/VLOOKUP($F1471,F:H,MATCH(H1470,F1470:AF1470,0),FALSE)</f>
        <v>737.21992447401544</v>
      </c>
      <c r="AF1471" s="14">
        <v>99.11</v>
      </c>
      <c r="AG1471" s="15" t="s">
        <v>692</v>
      </c>
      <c r="AH1471" s="14">
        <v>94.79</v>
      </c>
      <c r="AI1471" s="14">
        <v>15.58</v>
      </c>
      <c r="AJ1471" s="16">
        <v>100</v>
      </c>
      <c r="AK1471" s="72">
        <f>(SUMIFS('Banco de Indicadores Mun. (2)'!I:I,'Banco de Indicadores Mun. (2)'!B:B,'Banco de Indicadores - Mun. (1)'!B1471,'Banco de Indicadores Mun. (2)'!A:A,'Banco de Indicadores - Mun. (1)'!A1471) / VLOOKUP(D1471,'Dados Base'!$B:$K,8,FALSE)) * 100</f>
        <v>10.71822222222222</v>
      </c>
      <c r="AL1471" s="72">
        <f>(SUMIFS('Banco de Indicadores Mun. (2)'!I:I,'Banco de Indicadores Mun. (2)'!B:B,'Banco de Indicadores - Mun. (1)'!B1471,'Banco de Indicadores Mun. (2)'!A:A,'Banco de Indicadores - Mun. (1)'!A1471) / VLOOKUP(D1471,'Dados Base'!$B:$K,9,FALSE)) * 100</f>
        <v>3.8279365079365082</v>
      </c>
      <c r="AM1471" s="72">
        <f>(SUMIFS('Banco de Indicadores Mun. (2)'!J:J,'Banco de Indicadores Mun. (2)'!B:B,'Banco de Indicadores - Mun. (1)'!B1471,'Banco de Indicadores Mun. (2)'!A:A,'Banco de Indicadores - Mun. (1)'!A1471) / VLOOKUP(D1471,'Dados Base'!$B:$K,7,FALSE)) * 100</f>
        <v>2.8419062499999996</v>
      </c>
      <c r="AN1471" s="72">
        <f>(SUMIFS('Banco de Indicadores Mun. (2)'!K:K,'Banco de Indicadores Mun. (2)'!B:B,'Banco de Indicadores - Mun. (1)'!B1471,'Banco de Indicadores Mun. (2)'!A:A,'Banco de Indicadores - Mun. (1)'!A1471) / VLOOKUP(D1471,'Dados Base'!$B:$K,10,FALSE)) * 100</f>
        <v>30.10607692307692</v>
      </c>
      <c r="AO1471" s="21">
        <v>0</v>
      </c>
      <c r="AP1471" s="125">
        <v>0</v>
      </c>
      <c r="AQ1471" s="5">
        <v>40</v>
      </c>
      <c r="AR1471" s="21">
        <v>9</v>
      </c>
      <c r="AS1471" s="20">
        <v>96</v>
      </c>
      <c r="AT1471" s="20">
        <v>96</v>
      </c>
      <c r="AU1471" s="20">
        <v>76.893939393939391</v>
      </c>
      <c r="AV1471" s="20">
        <v>8.43</v>
      </c>
      <c r="AW1471" s="21">
        <v>2</v>
      </c>
      <c r="AX1471" s="21">
        <v>0</v>
      </c>
      <c r="AY1471" s="116">
        <v>149.21349422644215</v>
      </c>
    </row>
    <row r="1472" spans="1:51" ht="15" x14ac:dyDescent="0.25">
      <c r="A1472" s="144">
        <v>2015</v>
      </c>
      <c r="B1472" s="77" t="s">
        <v>182</v>
      </c>
      <c r="C1472" s="78">
        <v>15</v>
      </c>
      <c r="D1472" s="77">
        <v>3515509</v>
      </c>
      <c r="E1472" s="78">
        <v>351550915</v>
      </c>
      <c r="F1472" s="78" t="str">
        <f t="shared" si="57"/>
        <v>3515509152015</v>
      </c>
      <c r="G1472" s="89">
        <v>0.32881903975365834</v>
      </c>
      <c r="H1472" s="80">
        <f t="shared" si="56"/>
        <v>65552</v>
      </c>
      <c r="I1472" s="90">
        <v>63544</v>
      </c>
      <c r="J1472" s="91">
        <v>2008</v>
      </c>
      <c r="K1472" s="83">
        <f>(H1472)/VLOOKUP(D1472,'Dados Base'!$B:$K,6,FALSE)</f>
        <v>119.283049767992</v>
      </c>
      <c r="L1472" s="88">
        <f t="shared" si="58"/>
        <v>96.936783011959974</v>
      </c>
      <c r="M1472" s="85" t="s">
        <v>702</v>
      </c>
      <c r="N1472" s="92">
        <v>0.79700000000000004</v>
      </c>
      <c r="O1472" s="91">
        <v>149</v>
      </c>
      <c r="P1472" s="91">
        <v>36160</v>
      </c>
      <c r="Q1472" s="91">
        <v>160000</v>
      </c>
      <c r="R1472" s="91">
        <v>450</v>
      </c>
      <c r="S1472" s="91">
        <v>196</v>
      </c>
      <c r="T1472" s="87" t="s">
        <v>691</v>
      </c>
      <c r="U1472" s="91">
        <v>954</v>
      </c>
      <c r="V1472" s="91">
        <v>745</v>
      </c>
      <c r="W1472" s="93">
        <v>0</v>
      </c>
      <c r="X1472" s="47">
        <v>0.19953907407407406</v>
      </c>
      <c r="Y1472" s="21">
        <v>52.83</v>
      </c>
      <c r="Z1472" s="21">
        <v>3075</v>
      </c>
      <c r="AA1472" s="21">
        <v>491</v>
      </c>
      <c r="AB1472" s="21">
        <v>10</v>
      </c>
      <c r="AC1472" s="21">
        <v>0</v>
      </c>
      <c r="AD1472" s="153">
        <f>VLOOKUP(D1472,'Dados Base'!$B:$K,9,FALSE)*31536000/VLOOKUP($F1472,F:H,MATCH(H1471,F1471:AF1471,0),FALSE)</f>
        <v>1996.4974371491337</v>
      </c>
      <c r="AE1472" s="153">
        <f>VLOOKUP(D1472,'Dados Base'!$B:$K,10,FALSE)*31536000/VLOOKUP($F1472,F:H,MATCH(H1471,F1471:AF1471,0),FALSE)</f>
        <v>187.62265072003905</v>
      </c>
      <c r="AF1472" s="14">
        <v>100</v>
      </c>
      <c r="AG1472" s="15">
        <v>100</v>
      </c>
      <c r="AH1472" s="14">
        <v>100</v>
      </c>
      <c r="AI1472" s="14">
        <v>17.100000000000001</v>
      </c>
      <c r="AJ1472" s="16">
        <v>100</v>
      </c>
      <c r="AK1472" s="72">
        <f>(SUMIFS('Banco de Indicadores Mun. (2)'!I:I,'Banco de Indicadores Mun. (2)'!B:B,'Banco de Indicadores - Mun. (1)'!B1472,'Banco de Indicadores Mun. (2)'!A:A,'Banco de Indicadores - Mun. (1)'!A1472) / VLOOKUP(D1472,'Dados Base'!$B:$K,8,FALSE)) * 100</f>
        <v>26.348114503816795</v>
      </c>
      <c r="AL1472" s="72">
        <f>(SUMIFS('Banco de Indicadores Mun. (2)'!I:I,'Banco de Indicadores Mun. (2)'!B:B,'Banco de Indicadores - Mun. (1)'!B1472,'Banco de Indicadores Mun. (2)'!A:A,'Banco de Indicadores - Mun. (1)'!A1472) / VLOOKUP(D1472,'Dados Base'!$B:$K,9,FALSE)) * 100</f>
        <v>8.3171156626506022</v>
      </c>
      <c r="AM1472" s="72">
        <f>(SUMIFS('Banco de Indicadores Mun. (2)'!J:J,'Banco de Indicadores Mun. (2)'!B:B,'Banco de Indicadores - Mun. (1)'!B1472,'Banco de Indicadores Mun. (2)'!A:A,'Banco de Indicadores - Mun. (1)'!A1472) / VLOOKUP(D1472,'Dados Base'!$B:$K,7,FALSE)) * 100</f>
        <v>35.711032608695653</v>
      </c>
      <c r="AN1472" s="72">
        <f>(SUMIFS('Banco de Indicadores Mun. (2)'!K:K,'Banco de Indicadores Mun. (2)'!B:B,'Banco de Indicadores - Mun. (1)'!B1472,'Banco de Indicadores Mun. (2)'!A:A,'Banco de Indicadores - Mun. (1)'!A1472) / VLOOKUP(D1472,'Dados Base'!$B:$K,10,FALSE)) * 100</f>
        <v>4.2612307692307665</v>
      </c>
      <c r="AO1472" s="21">
        <v>0</v>
      </c>
      <c r="AP1472" s="125">
        <v>0</v>
      </c>
      <c r="AQ1472" s="5">
        <v>0</v>
      </c>
      <c r="AR1472" s="21">
        <v>10</v>
      </c>
      <c r="AS1472" s="20">
        <v>98</v>
      </c>
      <c r="AT1472" s="20">
        <v>98</v>
      </c>
      <c r="AU1472" s="20">
        <v>86.23107122826697</v>
      </c>
      <c r="AV1472" s="20">
        <v>9.9700000000000006</v>
      </c>
      <c r="AW1472" s="21">
        <v>2</v>
      </c>
      <c r="AX1472" s="21">
        <v>0</v>
      </c>
      <c r="AY1472" s="116">
        <v>0.60470412596721335</v>
      </c>
    </row>
    <row r="1473" spans="1:51" ht="15" x14ac:dyDescent="0.25">
      <c r="A1473" s="144">
        <v>2015</v>
      </c>
      <c r="B1473" s="77" t="s">
        <v>183</v>
      </c>
      <c r="C1473" s="78">
        <v>17</v>
      </c>
      <c r="D1473" s="77">
        <v>3515657</v>
      </c>
      <c r="E1473" s="78">
        <v>351565717</v>
      </c>
      <c r="F1473" s="78" t="str">
        <f t="shared" si="57"/>
        <v>3515657172015</v>
      </c>
      <c r="G1473" s="89">
        <v>0.59242022557570717</v>
      </c>
      <c r="H1473" s="80">
        <f t="shared" si="56"/>
        <v>1604</v>
      </c>
      <c r="I1473" s="90">
        <v>928</v>
      </c>
      <c r="J1473" s="91">
        <v>676</v>
      </c>
      <c r="K1473" s="83">
        <f>(H1473)/VLOOKUP(D1473,'Dados Base'!$B:$K,6,FALSE)</f>
        <v>15.992023928215355</v>
      </c>
      <c r="L1473" s="88">
        <f t="shared" si="58"/>
        <v>57.855361596009978</v>
      </c>
      <c r="M1473" s="85" t="s">
        <v>702</v>
      </c>
      <c r="N1473" s="92">
        <v>0.70299999999999996</v>
      </c>
      <c r="O1473" s="91">
        <v>36</v>
      </c>
      <c r="P1473" s="91">
        <v>1900</v>
      </c>
      <c r="Q1473" s="91">
        <v>0</v>
      </c>
      <c r="R1473" s="91">
        <v>40</v>
      </c>
      <c r="S1473" s="91">
        <v>6</v>
      </c>
      <c r="T1473" s="87" t="s">
        <v>691</v>
      </c>
      <c r="U1473" s="91">
        <v>4</v>
      </c>
      <c r="V1473" s="91">
        <v>9</v>
      </c>
      <c r="W1473" s="93">
        <v>0</v>
      </c>
      <c r="X1473" s="47">
        <v>2.2973958333333331E-3</v>
      </c>
      <c r="Y1473" s="21">
        <v>0.64</v>
      </c>
      <c r="Z1473" s="21">
        <v>40</v>
      </c>
      <c r="AA1473" s="21">
        <v>9</v>
      </c>
      <c r="AB1473" s="21">
        <v>0</v>
      </c>
      <c r="AC1473" s="21">
        <v>0</v>
      </c>
      <c r="AD1473" s="153">
        <f>VLOOKUP(D1473,'Dados Base'!$B:$K,9,FALSE)*31536000/VLOOKUP($F1473,F:H,MATCH(H1472,F1472:AF1472,0),FALSE)</f>
        <v>17891.371571072319</v>
      </c>
      <c r="AE1473" s="153">
        <f>VLOOKUP(D1473,'Dados Base'!$B:$K,10,FALSE)*31536000/VLOOKUP($F1473,F:H,MATCH(H1472,F1472:AF1472,0),FALSE)</f>
        <v>1966.0847880299245</v>
      </c>
      <c r="AF1473" s="14">
        <v>55</v>
      </c>
      <c r="AG1473" s="15">
        <v>100</v>
      </c>
      <c r="AH1473" s="14">
        <v>54.88</v>
      </c>
      <c r="AI1473" s="14">
        <v>9.4499999999999993</v>
      </c>
      <c r="AJ1473" s="16">
        <v>100</v>
      </c>
      <c r="AK1473" s="72">
        <f>(SUMIFS('Banco de Indicadores Mun. (2)'!I:I,'Banco de Indicadores Mun. (2)'!B:B,'Banco de Indicadores - Mun. (1)'!B1473,'Banco de Indicadores Mun. (2)'!A:A,'Banco de Indicadores - Mun. (1)'!A1473) / VLOOKUP(D1473,'Dados Base'!$B:$K,8,FALSE)) * 100</f>
        <v>8.0338750000000037</v>
      </c>
      <c r="AL1473" s="72">
        <f>(SUMIFS('Banco de Indicadores Mun. (2)'!I:I,'Banco de Indicadores Mun. (2)'!B:B,'Banco de Indicadores - Mun. (1)'!B1473,'Banco de Indicadores Mun. (2)'!A:A,'Banco de Indicadores - Mun. (1)'!A1473) / VLOOKUP(D1473,'Dados Base'!$B:$K,9,FALSE)) * 100</f>
        <v>4.2376483516483523</v>
      </c>
      <c r="AM1473" s="72">
        <f>(SUMIFS('Banco de Indicadores Mun. (2)'!J:J,'Banco de Indicadores Mun. (2)'!B:B,'Banco de Indicadores - Mun. (1)'!B1473,'Banco de Indicadores Mun. (2)'!A:A,'Banco de Indicadores - Mun. (1)'!A1473) / VLOOKUP(D1473,'Dados Base'!$B:$K,7,FALSE)) * 100</f>
        <v>9.6656052631578966</v>
      </c>
      <c r="AN1473" s="72">
        <f>(SUMIFS('Banco de Indicadores Mun. (2)'!K:K,'Banco de Indicadores Mun. (2)'!B:B,'Banco de Indicadores - Mun. (1)'!B1473,'Banco de Indicadores Mun. (2)'!A:A,'Banco de Indicadores - Mun. (1)'!A1473) / VLOOKUP(D1473,'Dados Base'!$B:$K,10,FALSE)) * 100</f>
        <v>1.8333000000000002</v>
      </c>
      <c r="AO1473" s="21">
        <v>0</v>
      </c>
      <c r="AP1473" s="125">
        <v>0</v>
      </c>
      <c r="AQ1473" s="5">
        <v>0</v>
      </c>
      <c r="AR1473" s="21">
        <v>10</v>
      </c>
      <c r="AS1473" s="20">
        <v>100</v>
      </c>
      <c r="AT1473" s="20">
        <v>100</v>
      </c>
      <c r="AU1473" s="20">
        <v>81.632653061224488</v>
      </c>
      <c r="AV1473" s="20">
        <v>9.5</v>
      </c>
      <c r="AW1473" s="21">
        <v>0</v>
      </c>
      <c r="AX1473" s="21">
        <v>0</v>
      </c>
      <c r="AY1473" s="116">
        <v>69.862705227476766</v>
      </c>
    </row>
    <row r="1474" spans="1:51" ht="15" x14ac:dyDescent="0.25">
      <c r="A1474" s="144">
        <v>2015</v>
      </c>
      <c r="B1474" s="77" t="s">
        <v>184</v>
      </c>
      <c r="C1474" s="78">
        <v>6</v>
      </c>
      <c r="D1474" s="77">
        <v>3515707</v>
      </c>
      <c r="E1474" s="78">
        <v>35157076</v>
      </c>
      <c r="F1474" s="78" t="str">
        <f t="shared" si="57"/>
        <v>351570762015</v>
      </c>
      <c r="G1474" s="89">
        <v>1.5130997464246398</v>
      </c>
      <c r="H1474" s="80">
        <f t="shared" ref="H1474:H1537" si="59">SUM(I1474:J1474)</f>
        <v>180775</v>
      </c>
      <c r="I1474" s="90">
        <v>172664</v>
      </c>
      <c r="J1474" s="91">
        <v>8111</v>
      </c>
      <c r="K1474" s="83">
        <f>(H1474)/VLOOKUP(D1474,'Dados Base'!$B:$K,6,FALSE)</f>
        <v>6011.8057864981711</v>
      </c>
      <c r="L1474" s="88">
        <f t="shared" si="58"/>
        <v>95.513207025307707</v>
      </c>
      <c r="M1474" s="85" t="s">
        <v>702</v>
      </c>
      <c r="N1474" s="92">
        <v>0.73799999999999999</v>
      </c>
      <c r="O1474" s="91" t="s">
        <v>693</v>
      </c>
      <c r="P1474" s="91">
        <v>11</v>
      </c>
      <c r="Q1474" s="91">
        <v>0</v>
      </c>
      <c r="R1474" s="91">
        <v>0</v>
      </c>
      <c r="S1474" s="91">
        <v>253</v>
      </c>
      <c r="T1474" s="87" t="s">
        <v>691</v>
      </c>
      <c r="U1474" s="91">
        <v>638</v>
      </c>
      <c r="V1474" s="91">
        <v>413</v>
      </c>
      <c r="W1474" s="93">
        <v>0</v>
      </c>
      <c r="X1474" s="47">
        <v>0.60761490416666664</v>
      </c>
      <c r="Y1474" s="21">
        <v>158.77000000000001</v>
      </c>
      <c r="Z1474" s="21">
        <v>3751</v>
      </c>
      <c r="AA1474" s="21">
        <v>5776</v>
      </c>
      <c r="AB1474" s="21">
        <v>5</v>
      </c>
      <c r="AC1474" s="21">
        <v>0</v>
      </c>
      <c r="AD1474" s="153">
        <f>VLOOKUP(D1474,'Dados Base'!$B:$K,9,FALSE)*31536000/VLOOKUP($F1474,F:H,MATCH(H1473,F1473:AF1473,0),FALSE)</f>
        <v>71.524049232471299</v>
      </c>
      <c r="AE1474" s="153">
        <f>VLOOKUP(D1474,'Dados Base'!$B:$K,10,FALSE)*31536000/VLOOKUP($F1474,F:H,MATCH(H1473,F1473:AF1473,0),FALSE)</f>
        <v>10.466934034020191</v>
      </c>
      <c r="AF1474" s="14">
        <v>96.48</v>
      </c>
      <c r="AG1474" s="15">
        <v>89.64</v>
      </c>
      <c r="AH1474" s="14">
        <v>80.41</v>
      </c>
      <c r="AI1474" s="14">
        <v>14.35</v>
      </c>
      <c r="AJ1474" s="16">
        <v>100</v>
      </c>
      <c r="AK1474" s="72">
        <f>(SUMIFS('Banco de Indicadores Mun. (2)'!I:I,'Banco de Indicadores Mun. (2)'!B:B,'Banco de Indicadores - Mun. (1)'!B1474,'Banco de Indicadores Mun. (2)'!A:A,'Banco de Indicadores - Mun. (1)'!A1474) / VLOOKUP(D1474,'Dados Base'!$B:$K,8,FALSE)) * 100</f>
        <v>1.8166000000000002</v>
      </c>
      <c r="AL1474" s="72">
        <f>(SUMIFS('Banco de Indicadores Mun. (2)'!I:I,'Banco de Indicadores Mun. (2)'!B:B,'Banco de Indicadores - Mun. (1)'!B1474,'Banco de Indicadores Mun. (2)'!A:A,'Banco de Indicadores - Mun. (1)'!A1474) / VLOOKUP(D1474,'Dados Base'!$B:$K,9,FALSE)) * 100</f>
        <v>0.66460975609756112</v>
      </c>
      <c r="AM1474" s="72">
        <f>(SUMIFS('Banco de Indicadores Mun. (2)'!J:J,'Banco de Indicadores Mun. (2)'!B:B,'Banco de Indicadores - Mun. (1)'!B1474,'Banco de Indicadores Mun. (2)'!A:A,'Banco de Indicadores - Mun. (1)'!A1474) / VLOOKUP(D1474,'Dados Base'!$B:$K,7,FALSE)) * 100</f>
        <v>5.7888888888888886E-2</v>
      </c>
      <c r="AN1474" s="72">
        <f>(SUMIFS('Banco de Indicadores Mun. (2)'!K:K,'Banco de Indicadores Mun. (2)'!B:B,'Banco de Indicadores - Mun. (1)'!B1474,'Banco de Indicadores Mun. (2)'!A:A,'Banco de Indicadores - Mun. (1)'!A1474) / VLOOKUP(D1474,'Dados Base'!$B:$K,10,FALSE)) * 100</f>
        <v>4.4546666666666672</v>
      </c>
      <c r="AO1474" s="21">
        <v>0</v>
      </c>
      <c r="AP1474" s="125">
        <v>0</v>
      </c>
      <c r="AQ1474" s="5">
        <v>27</v>
      </c>
      <c r="AR1474" s="21">
        <v>9.6</v>
      </c>
      <c r="AS1474" s="20">
        <v>79</v>
      </c>
      <c r="AT1474" s="20">
        <v>44.239999999999995</v>
      </c>
      <c r="AU1474" s="20">
        <v>39.372310276057519</v>
      </c>
      <c r="AV1474" s="20">
        <v>4.78</v>
      </c>
      <c r="AW1474" s="21">
        <v>0</v>
      </c>
      <c r="AX1474" s="21">
        <v>0</v>
      </c>
      <c r="AY1474" s="116">
        <v>9.3937171684557313E-2</v>
      </c>
    </row>
    <row r="1475" spans="1:51" ht="15" x14ac:dyDescent="0.25">
      <c r="A1475" s="144">
        <v>2015</v>
      </c>
      <c r="B1475" s="77" t="s">
        <v>185</v>
      </c>
      <c r="C1475" s="78">
        <v>21</v>
      </c>
      <c r="D1475" s="77">
        <v>3515806</v>
      </c>
      <c r="E1475" s="78">
        <v>351580621</v>
      </c>
      <c r="F1475" s="78" t="str">
        <f t="shared" ref="F1475:F1538" si="60">CONCATENATE(E1475,A1475)</f>
        <v>3515806212015</v>
      </c>
      <c r="G1475" s="89">
        <v>-1.743144929024909</v>
      </c>
      <c r="H1475" s="80">
        <f t="shared" si="59"/>
        <v>1654</v>
      </c>
      <c r="I1475" s="90">
        <v>1396</v>
      </c>
      <c r="J1475" s="91">
        <v>258</v>
      </c>
      <c r="K1475" s="83">
        <f>(H1475)/VLOOKUP(D1475,'Dados Base'!$B:$K,6,FALSE)</f>
        <v>7.3471926083866377</v>
      </c>
      <c r="L1475" s="88">
        <f t="shared" si="58"/>
        <v>84.401451027811376</v>
      </c>
      <c r="M1475" s="85" t="s">
        <v>702</v>
      </c>
      <c r="N1475" s="92">
        <v>0.72699999999999998</v>
      </c>
      <c r="O1475" s="91">
        <v>33</v>
      </c>
      <c r="P1475" s="91">
        <v>14100</v>
      </c>
      <c r="Q1475" s="91">
        <v>0</v>
      </c>
      <c r="R1475" s="91">
        <v>0</v>
      </c>
      <c r="S1475" s="91">
        <v>1</v>
      </c>
      <c r="T1475" s="87" t="s">
        <v>691</v>
      </c>
      <c r="U1475" s="91">
        <v>9</v>
      </c>
      <c r="V1475" s="91">
        <v>10</v>
      </c>
      <c r="W1475" s="93">
        <v>0</v>
      </c>
      <c r="X1475" s="47">
        <v>3.392422916666667E-3</v>
      </c>
      <c r="Y1475" s="21">
        <v>0.93</v>
      </c>
      <c r="Z1475" s="21">
        <v>65</v>
      </c>
      <c r="AA1475" s="21">
        <v>6</v>
      </c>
      <c r="AB1475" s="21">
        <v>0</v>
      </c>
      <c r="AC1475" s="21">
        <v>0</v>
      </c>
      <c r="AD1475" s="153">
        <f>VLOOKUP(D1475,'Dados Base'!$B:$K,9,FALSE)*31536000/VLOOKUP($F1475,F:H,MATCH(H1474,F1474:AF1474,0),FALSE)</f>
        <v>32985.054413542923</v>
      </c>
      <c r="AE1475" s="153">
        <f>VLOOKUP(D1475,'Dados Base'!$B:$K,10,FALSE)*31536000/VLOOKUP($F1475,F:H,MATCH(H1474,F1474:AF1474,0),FALSE)</f>
        <v>3622.6360338573168</v>
      </c>
      <c r="AF1475" s="14">
        <v>78.760000000000005</v>
      </c>
      <c r="AG1475" s="15" t="s">
        <v>692</v>
      </c>
      <c r="AH1475" s="14">
        <v>76.5</v>
      </c>
      <c r="AI1475" s="14">
        <v>27.52</v>
      </c>
      <c r="AJ1475" s="16">
        <v>97.35</v>
      </c>
      <c r="AK1475" s="72">
        <f>(SUMIFS('Banco de Indicadores Mun. (2)'!I:I,'Banco de Indicadores Mun. (2)'!B:B,'Banco de Indicadores - Mun. (1)'!B1475,'Banco de Indicadores Mun. (2)'!A:A,'Banco de Indicadores - Mun. (1)'!A1475) / VLOOKUP(D1475,'Dados Base'!$B:$K,8,FALSE)) * 100</f>
        <v>7.0543875000000016</v>
      </c>
      <c r="AL1475" s="72">
        <f>(SUMIFS('Banco de Indicadores Mun. (2)'!I:I,'Banco de Indicadores Mun. (2)'!B:B,'Banco de Indicadores - Mun. (1)'!B1475,'Banco de Indicadores Mun. (2)'!A:A,'Banco de Indicadores - Mun. (1)'!A1475) / VLOOKUP(D1475,'Dados Base'!$B:$K,9,FALSE)) * 100</f>
        <v>3.262144508670521</v>
      </c>
      <c r="AM1475" s="72">
        <f>(SUMIFS('Banco de Indicadores Mun. (2)'!J:J,'Banco de Indicadores Mun. (2)'!B:B,'Banco de Indicadores - Mun. (1)'!B1475,'Banco de Indicadores Mun. (2)'!A:A,'Banco de Indicadores - Mun. (1)'!A1475) / VLOOKUP(D1475,'Dados Base'!$B:$K,7,FALSE)) * 100</f>
        <v>0</v>
      </c>
      <c r="AN1475" s="72">
        <f>(SUMIFS('Banco de Indicadores Mun. (2)'!K:K,'Banco de Indicadores Mun. (2)'!B:B,'Banco de Indicadores - Mun. (1)'!B1475,'Banco de Indicadores Mun. (2)'!A:A,'Banco de Indicadores - Mun. (1)'!A1475) / VLOOKUP(D1475,'Dados Base'!$B:$K,10,FALSE)) * 100</f>
        <v>29.702684210526314</v>
      </c>
      <c r="AO1475" s="21">
        <v>0</v>
      </c>
      <c r="AP1475" s="125">
        <v>0</v>
      </c>
      <c r="AQ1475" s="5">
        <v>0</v>
      </c>
      <c r="AR1475" s="21">
        <v>8.6</v>
      </c>
      <c r="AS1475" s="20">
        <v>100</v>
      </c>
      <c r="AT1475" s="20">
        <v>100</v>
      </c>
      <c r="AU1475" s="20">
        <v>91.549295774647888</v>
      </c>
      <c r="AV1475" s="20">
        <v>10</v>
      </c>
      <c r="AW1475" s="21">
        <v>0</v>
      </c>
      <c r="AX1475" s="21">
        <v>0</v>
      </c>
      <c r="AY1475" s="116">
        <v>175.31683914763474</v>
      </c>
    </row>
    <row r="1476" spans="1:51" ht="15" x14ac:dyDescent="0.25">
      <c r="A1476" s="144">
        <v>2015</v>
      </c>
      <c r="B1476" s="77" t="s">
        <v>186</v>
      </c>
      <c r="C1476" s="78">
        <v>18</v>
      </c>
      <c r="D1476" s="77">
        <v>3515905</v>
      </c>
      <c r="E1476" s="78">
        <v>351590518</v>
      </c>
      <c r="F1476" s="78" t="str">
        <f t="shared" si="60"/>
        <v>3515905182015</v>
      </c>
      <c r="G1476" s="89">
        <v>-0.70021673087341529</v>
      </c>
      <c r="H1476" s="80">
        <f t="shared" si="59"/>
        <v>2926</v>
      </c>
      <c r="I1476" s="90">
        <v>2432</v>
      </c>
      <c r="J1476" s="91">
        <v>494</v>
      </c>
      <c r="K1476" s="83">
        <f>(H1476)/VLOOKUP(D1476,'Dados Base'!$B:$K,6,FALSE)</f>
        <v>14.367082392222331</v>
      </c>
      <c r="L1476" s="88">
        <f t="shared" si="58"/>
        <v>83.116883116883116</v>
      </c>
      <c r="M1476" s="85" t="s">
        <v>702</v>
      </c>
      <c r="N1476" s="92">
        <v>0.747</v>
      </c>
      <c r="O1476" s="91">
        <v>34</v>
      </c>
      <c r="P1476" s="91">
        <v>14476</v>
      </c>
      <c r="Q1476" s="91">
        <v>2508000</v>
      </c>
      <c r="R1476" s="91">
        <v>200</v>
      </c>
      <c r="S1476" s="91">
        <v>9</v>
      </c>
      <c r="T1476" s="87" t="s">
        <v>691</v>
      </c>
      <c r="U1476" s="91">
        <v>27</v>
      </c>
      <c r="V1476" s="91">
        <v>18</v>
      </c>
      <c r="W1476" s="93">
        <v>0</v>
      </c>
      <c r="X1476" s="47">
        <v>6.6856052083333322E-3</v>
      </c>
      <c r="Y1476" s="21">
        <v>1.71</v>
      </c>
      <c r="Z1476" s="21">
        <v>98</v>
      </c>
      <c r="AA1476" s="21">
        <v>34</v>
      </c>
      <c r="AB1476" s="21">
        <v>2</v>
      </c>
      <c r="AC1476" s="21">
        <v>0</v>
      </c>
      <c r="AD1476" s="153">
        <f>VLOOKUP(D1476,'Dados Base'!$B:$K,9,FALSE)*31536000/VLOOKUP($F1476,F:H,MATCH(H1475,F1475:AF1475,0),FALSE)</f>
        <v>16597.894736842107</v>
      </c>
      <c r="AE1476" s="153">
        <f>VLOOKUP(D1476,'Dados Base'!$B:$K,10,FALSE)*31536000/VLOOKUP($F1476,F:H,MATCH(H1475,F1475:AF1475,0),FALSE)</f>
        <v>1293.3424470266575</v>
      </c>
      <c r="AF1476" s="14">
        <v>87.74</v>
      </c>
      <c r="AG1476" s="15">
        <v>81.2</v>
      </c>
      <c r="AH1476" s="14">
        <v>87.18</v>
      </c>
      <c r="AI1476" s="14">
        <v>13.07</v>
      </c>
      <c r="AJ1476" s="16">
        <v>100</v>
      </c>
      <c r="AK1476" s="72">
        <f>(SUMIFS('Banco de Indicadores Mun. (2)'!I:I,'Banco de Indicadores Mun. (2)'!B:B,'Banco de Indicadores - Mun. (1)'!B1476,'Banco de Indicadores Mun. (2)'!A:A,'Banco de Indicadores - Mun. (1)'!A1476) / VLOOKUP(D1476,'Dados Base'!$B:$K,8,FALSE)) * 100</f>
        <v>8.2832448979591842</v>
      </c>
      <c r="AL1476" s="72">
        <f>(SUMIFS('Banco de Indicadores Mun. (2)'!I:I,'Banco de Indicadores Mun. (2)'!B:B,'Banco de Indicadores - Mun. (1)'!B1476,'Banco de Indicadores Mun. (2)'!A:A,'Banco de Indicadores - Mun. (1)'!A1476) / VLOOKUP(D1476,'Dados Base'!$B:$K,9,FALSE)) * 100</f>
        <v>2.6355779220779221</v>
      </c>
      <c r="AM1476" s="72">
        <f>(SUMIFS('Banco de Indicadores Mun. (2)'!J:J,'Banco de Indicadores Mun. (2)'!B:B,'Banco de Indicadores - Mun. (1)'!B1476,'Banco de Indicadores Mun. (2)'!A:A,'Banco de Indicadores - Mun. (1)'!A1476) / VLOOKUP(D1476,'Dados Base'!$B:$K,7,FALSE)) * 100</f>
        <v>10.654432432432433</v>
      </c>
      <c r="AN1476" s="72">
        <f>(SUMIFS('Banco de Indicadores Mun. (2)'!K:K,'Banco de Indicadores Mun. (2)'!B:B,'Banco de Indicadores - Mun. (1)'!B1476,'Banco de Indicadores Mun. (2)'!A:A,'Banco de Indicadores - Mun. (1)'!A1476) / VLOOKUP(D1476,'Dados Base'!$B:$K,10,FALSE)) * 100</f>
        <v>0.9720833333333333</v>
      </c>
      <c r="AO1476" s="21">
        <v>0</v>
      </c>
      <c r="AP1476" s="125">
        <v>0</v>
      </c>
      <c r="AQ1476" s="5">
        <v>0</v>
      </c>
      <c r="AR1476" s="21">
        <v>9</v>
      </c>
      <c r="AS1476" s="20">
        <v>99</v>
      </c>
      <c r="AT1476" s="20">
        <v>99.000000000000014</v>
      </c>
      <c r="AU1476" s="20">
        <v>74.242424242424249</v>
      </c>
      <c r="AV1476" s="20">
        <v>8.31</v>
      </c>
      <c r="AW1476" s="21">
        <v>0</v>
      </c>
      <c r="AX1476" s="21">
        <v>0</v>
      </c>
      <c r="AY1476" s="116">
        <v>11.132757799372751</v>
      </c>
    </row>
    <row r="1477" spans="1:51" ht="15" x14ac:dyDescent="0.25">
      <c r="A1477" s="144">
        <v>2015</v>
      </c>
      <c r="B1477" s="77" t="s">
        <v>187</v>
      </c>
      <c r="C1477" s="78">
        <v>21</v>
      </c>
      <c r="D1477" s="77">
        <v>3516002</v>
      </c>
      <c r="E1477" s="78">
        <v>351600221</v>
      </c>
      <c r="F1477" s="78" t="str">
        <f t="shared" si="60"/>
        <v>3516002212015</v>
      </c>
      <c r="G1477" s="89">
        <v>0.39404199633905623</v>
      </c>
      <c r="H1477" s="80">
        <f t="shared" si="59"/>
        <v>12447</v>
      </c>
      <c r="I1477" s="90">
        <v>9821</v>
      </c>
      <c r="J1477" s="91">
        <v>2626</v>
      </c>
      <c r="K1477" s="83">
        <f>(H1477)/VLOOKUP(D1477,'Dados Base'!$B:$K,6,FALSE)</f>
        <v>23.712636451963196</v>
      </c>
      <c r="L1477" s="88">
        <f t="shared" si="58"/>
        <v>78.90254679842532</v>
      </c>
      <c r="M1477" s="85" t="s">
        <v>702</v>
      </c>
      <c r="N1477" s="92">
        <v>0.71499999999999997</v>
      </c>
      <c r="O1477" s="91">
        <v>95</v>
      </c>
      <c r="P1477" s="91">
        <v>39268</v>
      </c>
      <c r="Q1477" s="91">
        <v>570000</v>
      </c>
      <c r="R1477" s="91">
        <v>750</v>
      </c>
      <c r="S1477" s="91">
        <v>14</v>
      </c>
      <c r="T1477" s="87" t="s">
        <v>691</v>
      </c>
      <c r="U1477" s="91">
        <v>85</v>
      </c>
      <c r="V1477" s="91">
        <v>87</v>
      </c>
      <c r="W1477" s="93">
        <v>0</v>
      </c>
      <c r="X1477" s="47">
        <v>2.4047992968750001E-2</v>
      </c>
      <c r="Y1477" s="21">
        <v>7.73</v>
      </c>
      <c r="Z1477" s="21">
        <v>509</v>
      </c>
      <c r="AA1477" s="21">
        <v>87</v>
      </c>
      <c r="AB1477" s="21">
        <v>2</v>
      </c>
      <c r="AC1477" s="21">
        <v>0</v>
      </c>
      <c r="AD1477" s="153">
        <f>VLOOKUP(D1477,'Dados Base'!$B:$K,9,FALSE)*31536000/VLOOKUP($F1477,F:H,MATCH(H1476,F1476:AF1476,0),FALSE)</f>
        <v>9830.4555314533627</v>
      </c>
      <c r="AE1477" s="153">
        <f>VLOOKUP(D1477,'Dados Base'!$B:$K,10,FALSE)*31536000/VLOOKUP($F1477,F:H,MATCH(H1476,F1476:AF1476,0),FALSE)</f>
        <v>1190.8026030368765</v>
      </c>
      <c r="AF1477" s="14">
        <v>74.19</v>
      </c>
      <c r="AG1477" s="15">
        <v>100</v>
      </c>
      <c r="AH1477" s="14">
        <v>72.739999999999995</v>
      </c>
      <c r="AI1477" s="14">
        <v>18.82</v>
      </c>
      <c r="AJ1477" s="16">
        <v>94.03</v>
      </c>
      <c r="AK1477" s="72">
        <f>(SUMIFS('Banco de Indicadores Mun. (2)'!I:I,'Banco de Indicadores Mun. (2)'!B:B,'Banco de Indicadores - Mun. (1)'!B1477,'Banco de Indicadores Mun. (2)'!A:A,'Banco de Indicadores - Mun. (1)'!A1477) / VLOOKUP(D1477,'Dados Base'!$B:$K,8,FALSE)) * 100</f>
        <v>5.1681976047904188</v>
      </c>
      <c r="AL1477" s="72">
        <f>(SUMIFS('Banco de Indicadores Mun. (2)'!I:I,'Banco de Indicadores Mun. (2)'!B:B,'Banco de Indicadores - Mun. (1)'!B1477,'Banco de Indicadores Mun. (2)'!A:A,'Banco de Indicadores - Mun. (1)'!A1477) / VLOOKUP(D1477,'Dados Base'!$B:$K,9,FALSE)) * 100</f>
        <v>2.2244561855670102</v>
      </c>
      <c r="AM1477" s="72">
        <f>(SUMIFS('Banco de Indicadores Mun. (2)'!J:J,'Banco de Indicadores Mun. (2)'!B:B,'Banco de Indicadores - Mun. (1)'!B1477,'Banco de Indicadores Mun. (2)'!A:A,'Banco de Indicadores - Mun. (1)'!A1477) / VLOOKUP(D1477,'Dados Base'!$B:$K,7,FALSE)) * 100</f>
        <v>4.3402750000000001</v>
      </c>
      <c r="AN1477" s="72">
        <f>(SUMIFS('Banco de Indicadores Mun. (2)'!K:K,'Banco de Indicadores Mun. (2)'!B:B,'Banco de Indicadores - Mun. (1)'!B1477,'Banco de Indicadores Mun. (2)'!A:A,'Banco de Indicadores - Mun. (1)'!A1477) / VLOOKUP(D1477,'Dados Base'!$B:$K,10,FALSE)) * 100</f>
        <v>7.2820425531914879</v>
      </c>
      <c r="AO1477" s="21">
        <v>0</v>
      </c>
      <c r="AP1477" s="125">
        <v>0</v>
      </c>
      <c r="AQ1477" s="5">
        <v>0</v>
      </c>
      <c r="AR1477" s="21">
        <v>9</v>
      </c>
      <c r="AS1477" s="20">
        <v>100</v>
      </c>
      <c r="AT1477" s="20">
        <v>100</v>
      </c>
      <c r="AU1477" s="20">
        <v>85.402684563758385</v>
      </c>
      <c r="AV1477" s="20">
        <v>9.6999999999999993</v>
      </c>
      <c r="AW1477" s="21">
        <v>0</v>
      </c>
      <c r="AX1477" s="21">
        <v>0</v>
      </c>
      <c r="AY1477" s="116">
        <v>127.20946849718378</v>
      </c>
    </row>
    <row r="1478" spans="1:51" ht="15" x14ac:dyDescent="0.25">
      <c r="A1478" s="144">
        <v>2015</v>
      </c>
      <c r="B1478" s="77" t="s">
        <v>188</v>
      </c>
      <c r="C1478" s="78">
        <v>17</v>
      </c>
      <c r="D1478" s="77">
        <v>3516101</v>
      </c>
      <c r="E1478" s="78">
        <v>351610117</v>
      </c>
      <c r="F1478" s="78" t="str">
        <f t="shared" si="60"/>
        <v>3516101172015</v>
      </c>
      <c r="G1478" s="89">
        <v>-0.86303417423092554</v>
      </c>
      <c r="H1478" s="80">
        <f t="shared" si="59"/>
        <v>2750</v>
      </c>
      <c r="I1478" s="90">
        <v>2485</v>
      </c>
      <c r="J1478" s="91">
        <v>265</v>
      </c>
      <c r="K1478" s="83">
        <f>(H1478)/VLOOKUP(D1478,'Dados Base'!$B:$K,6,FALSE)</f>
        <v>12.095355383532723</v>
      </c>
      <c r="L1478" s="88">
        <f t="shared" si="58"/>
        <v>90.363636363636374</v>
      </c>
      <c r="M1478" s="85" t="s">
        <v>702</v>
      </c>
      <c r="N1478" s="92">
        <v>0.71299999999999997</v>
      </c>
      <c r="O1478" s="91">
        <v>40</v>
      </c>
      <c r="P1478" s="91">
        <v>870</v>
      </c>
      <c r="Q1478" s="91">
        <v>0</v>
      </c>
      <c r="R1478" s="91">
        <v>900</v>
      </c>
      <c r="S1478" s="91">
        <v>1</v>
      </c>
      <c r="T1478" s="87" t="s">
        <v>691</v>
      </c>
      <c r="U1478" s="91">
        <v>23</v>
      </c>
      <c r="V1478" s="91">
        <v>9</v>
      </c>
      <c r="W1478" s="93">
        <v>29.34</v>
      </c>
      <c r="X1478" s="47">
        <v>5.7513671875000002E-3</v>
      </c>
      <c r="Y1478" s="21">
        <v>1.74</v>
      </c>
      <c r="Z1478" s="21">
        <v>110</v>
      </c>
      <c r="AA1478" s="21">
        <v>24</v>
      </c>
      <c r="AB1478" s="21">
        <v>0</v>
      </c>
      <c r="AC1478" s="21">
        <v>0</v>
      </c>
      <c r="AD1478" s="153">
        <f>VLOOKUP(D1478,'Dados Base'!$B:$K,9,FALSE)*31536000/VLOOKUP($F1478,F:H,MATCH(H1477,F1477:AF1477,0),FALSE)</f>
        <v>24426.065454545456</v>
      </c>
      <c r="AE1478" s="153">
        <f>VLOOKUP(D1478,'Dados Base'!$B:$K,10,FALSE)*31536000/VLOOKUP($F1478,F:H,MATCH(H1477,F1477:AF1477,0),FALSE)</f>
        <v>2637.5563636363645</v>
      </c>
      <c r="AF1478" s="14">
        <v>80.31</v>
      </c>
      <c r="AG1478" s="15" t="s">
        <v>692</v>
      </c>
      <c r="AH1478" s="14">
        <v>78.209999999999994</v>
      </c>
      <c r="AI1478" s="14">
        <v>18.5</v>
      </c>
      <c r="AJ1478" s="16">
        <v>90.46</v>
      </c>
      <c r="AK1478" s="72">
        <f>(SUMIFS('Banco de Indicadores Mun. (2)'!I:I,'Banco de Indicadores Mun. (2)'!B:B,'Banco de Indicadores - Mun. (1)'!B1478,'Banco de Indicadores Mun. (2)'!A:A,'Banco de Indicadores - Mun. (1)'!A1478) / VLOOKUP(D1478,'Dados Base'!$B:$K,8,FALSE)) * 100</f>
        <v>11.505491071428567</v>
      </c>
      <c r="AL1478" s="72">
        <f>(SUMIFS('Banco de Indicadores Mun. (2)'!I:I,'Banco de Indicadores Mun. (2)'!B:B,'Banco de Indicadores - Mun. (1)'!B1478,'Banco de Indicadores Mun. (2)'!A:A,'Banco de Indicadores - Mun. (1)'!A1478) / VLOOKUP(D1478,'Dados Base'!$B:$K,9,FALSE)) * 100</f>
        <v>6.0498356807511717</v>
      </c>
      <c r="AM1478" s="72">
        <f>(SUMIFS('Banco de Indicadores Mun. (2)'!J:J,'Banco de Indicadores Mun. (2)'!B:B,'Banco de Indicadores - Mun. (1)'!B1478,'Banco de Indicadores Mun. (2)'!A:A,'Banco de Indicadores - Mun. (1)'!A1478) / VLOOKUP(D1478,'Dados Base'!$B:$K,7,FALSE)) * 100</f>
        <v>14.409348314606737</v>
      </c>
      <c r="AN1478" s="72">
        <f>(SUMIFS('Banco de Indicadores Mun. (2)'!K:K,'Banco de Indicadores Mun. (2)'!B:B,'Banco de Indicadores - Mun. (1)'!B1478,'Banco de Indicadores Mun. (2)'!A:A,'Banco de Indicadores - Mun. (1)'!A1478) / VLOOKUP(D1478,'Dados Base'!$B:$K,10,FALSE)) * 100</f>
        <v>0.2688260869565216</v>
      </c>
      <c r="AO1478" s="21">
        <v>0</v>
      </c>
      <c r="AP1478" s="125">
        <v>0</v>
      </c>
      <c r="AQ1478" s="5">
        <v>0</v>
      </c>
      <c r="AR1478" s="21">
        <v>3.9</v>
      </c>
      <c r="AS1478" s="20">
        <v>90</v>
      </c>
      <c r="AT1478" s="20">
        <v>89.999999999999986</v>
      </c>
      <c r="AU1478" s="20">
        <v>82.089552238805965</v>
      </c>
      <c r="AV1478" s="20">
        <v>9.65</v>
      </c>
      <c r="AW1478" s="21">
        <v>0</v>
      </c>
      <c r="AX1478" s="21">
        <v>0</v>
      </c>
      <c r="AY1478" s="116">
        <v>186.21539869749276</v>
      </c>
    </row>
    <row r="1479" spans="1:51" ht="15" x14ac:dyDescent="0.25">
      <c r="A1479" s="144">
        <v>2015</v>
      </c>
      <c r="B1479" s="77" t="s">
        <v>189</v>
      </c>
      <c r="C1479" s="78">
        <v>8</v>
      </c>
      <c r="D1479" s="77">
        <v>3516200</v>
      </c>
      <c r="E1479" s="78">
        <v>35162008</v>
      </c>
      <c r="F1479" s="78" t="str">
        <f t="shared" si="60"/>
        <v>351620082015</v>
      </c>
      <c r="G1479" s="89">
        <v>0.8663751862240332</v>
      </c>
      <c r="H1479" s="80">
        <f t="shared" si="59"/>
        <v>331259</v>
      </c>
      <c r="I1479" s="90">
        <v>325443</v>
      </c>
      <c r="J1479" s="91">
        <v>5816</v>
      </c>
      <c r="K1479" s="83">
        <f>(H1479)/VLOOKUP(D1479,'Dados Base'!$B:$K,6,FALSE)</f>
        <v>545.43493652544737</v>
      </c>
      <c r="L1479" s="88">
        <f t="shared" ref="L1479:L1542" si="61">(I1479/H1479)*100</f>
        <v>98.244274117835289</v>
      </c>
      <c r="M1479" s="85" t="s">
        <v>702</v>
      </c>
      <c r="N1479" s="92">
        <v>0.78</v>
      </c>
      <c r="O1479" s="91">
        <v>286</v>
      </c>
      <c r="P1479" s="91">
        <v>25800</v>
      </c>
      <c r="Q1479" s="91">
        <v>0</v>
      </c>
      <c r="R1479" s="91">
        <v>0</v>
      </c>
      <c r="S1479" s="91">
        <v>2672</v>
      </c>
      <c r="T1479" s="87" t="s">
        <v>691</v>
      </c>
      <c r="U1479" s="91">
        <v>4479</v>
      </c>
      <c r="V1479" s="91">
        <v>3303</v>
      </c>
      <c r="W1479" s="93">
        <v>0</v>
      </c>
      <c r="X1479" s="47">
        <v>1.1535772617638886</v>
      </c>
      <c r="Y1479" s="21">
        <v>302.5</v>
      </c>
      <c r="Z1479" s="21">
        <v>17496</v>
      </c>
      <c r="AA1479" s="21">
        <v>650</v>
      </c>
      <c r="AB1479" s="21">
        <v>22</v>
      </c>
      <c r="AC1479" s="21">
        <v>2</v>
      </c>
      <c r="AD1479" s="153">
        <f>VLOOKUP(D1479,'Dados Base'!$B:$K,9,FALSE)*31536000/VLOOKUP($F1479,F:H,MATCH(H1478,F1478:AF1478,0),FALSE)</f>
        <v>926.30020618307731</v>
      </c>
      <c r="AE1479" s="153">
        <f>VLOOKUP(D1479,'Dados Base'!$B:$K,10,FALSE)*31536000/VLOOKUP($F1479,F:H,MATCH(H1478,F1478:AF1478,0),FALSE)</f>
        <v>114.24051874816983</v>
      </c>
      <c r="AF1479" s="14">
        <v>99.96</v>
      </c>
      <c r="AG1479" s="15">
        <v>98.24</v>
      </c>
      <c r="AH1479" s="14">
        <v>99.96</v>
      </c>
      <c r="AI1479" s="14">
        <v>26.42</v>
      </c>
      <c r="AJ1479" s="16">
        <v>100</v>
      </c>
      <c r="AK1479" s="72">
        <f>(SUMIFS('Banco de Indicadores Mun. (2)'!I:I,'Banco de Indicadores Mun. (2)'!B:B,'Banco de Indicadores - Mun. (1)'!B1479,'Banco de Indicadores Mun. (2)'!A:A,'Banco de Indicadores - Mun. (1)'!A1479) / VLOOKUP(D1479,'Dados Base'!$B:$K,8,FALSE)) * 100</f>
        <v>8.9385868852459058</v>
      </c>
      <c r="AL1479" s="72">
        <f>(SUMIFS('Banco de Indicadores Mun. (2)'!I:I,'Banco de Indicadores Mun. (2)'!B:B,'Banco de Indicadores - Mun. (1)'!B1479,'Banco de Indicadores Mun. (2)'!A:A,'Banco de Indicadores - Mun. (1)'!A1479) / VLOOKUP(D1479,'Dados Base'!$B:$K,9,FALSE)) * 100</f>
        <v>2.8019208633093537</v>
      </c>
      <c r="AM1479" s="72">
        <f>(SUMIFS('Banco de Indicadores Mun. (2)'!J:J,'Banco de Indicadores Mun. (2)'!B:B,'Banco de Indicadores - Mun. (1)'!B1479,'Banco de Indicadores Mun. (2)'!A:A,'Banco de Indicadores - Mun. (1)'!A1479) / VLOOKUP(D1479,'Dados Base'!$B:$K,7,FALSE)) * 100</f>
        <v>13.612248648648654</v>
      </c>
      <c r="AN1479" s="72">
        <f>(SUMIFS('Banco de Indicadores Mun. (2)'!K:K,'Banco de Indicadores Mun. (2)'!B:B,'Banco de Indicadores - Mun. (1)'!B1479,'Banco de Indicadores Mun. (2)'!A:A,'Banco de Indicadores - Mun. (1)'!A1479) / VLOOKUP(D1479,'Dados Base'!$B:$K,10,FALSE)) * 100</f>
        <v>1.7333583333333351</v>
      </c>
      <c r="AO1479" s="21">
        <v>0</v>
      </c>
      <c r="AP1479" s="125">
        <v>0</v>
      </c>
      <c r="AQ1479" s="5">
        <v>0</v>
      </c>
      <c r="AR1479" s="21">
        <v>9</v>
      </c>
      <c r="AS1479" s="20">
        <v>100</v>
      </c>
      <c r="AT1479" s="20">
        <v>100</v>
      </c>
      <c r="AU1479" s="20">
        <v>96.417943348396335</v>
      </c>
      <c r="AV1479" s="20">
        <v>10</v>
      </c>
      <c r="AW1479" s="21">
        <v>3</v>
      </c>
      <c r="AX1479" s="21">
        <v>2</v>
      </c>
      <c r="AY1479" s="116">
        <v>8.9387154599268381</v>
      </c>
    </row>
    <row r="1480" spans="1:51" ht="15" x14ac:dyDescent="0.25">
      <c r="A1480" s="144">
        <v>2015</v>
      </c>
      <c r="B1480" s="77" t="s">
        <v>190</v>
      </c>
      <c r="C1480" s="78">
        <v>6</v>
      </c>
      <c r="D1480" s="77">
        <v>3516309</v>
      </c>
      <c r="E1480" s="78">
        <v>35163096</v>
      </c>
      <c r="F1480" s="78" t="str">
        <f t="shared" si="60"/>
        <v>351630962015</v>
      </c>
      <c r="G1480" s="89">
        <v>1.2999519047614427</v>
      </c>
      <c r="H1480" s="80">
        <f t="shared" si="59"/>
        <v>164058</v>
      </c>
      <c r="I1480" s="90">
        <v>163725</v>
      </c>
      <c r="J1480" s="91">
        <v>333</v>
      </c>
      <c r="K1480" s="83">
        <f>(H1480)/VLOOKUP(D1480,'Dados Base'!$B:$K,6,FALSE)</f>
        <v>3337.225386493084</v>
      </c>
      <c r="L1480" s="88">
        <f t="shared" si="61"/>
        <v>99.79702300405954</v>
      </c>
      <c r="M1480" s="85" t="s">
        <v>702</v>
      </c>
      <c r="N1480" s="92">
        <v>0.70299999999999996</v>
      </c>
      <c r="O1480" s="91">
        <v>1</v>
      </c>
      <c r="P1480" s="91">
        <v>0</v>
      </c>
      <c r="Q1480" s="91">
        <v>0</v>
      </c>
      <c r="R1480" s="91">
        <v>0</v>
      </c>
      <c r="S1480" s="91">
        <v>37</v>
      </c>
      <c r="T1480" s="87" t="s">
        <v>691</v>
      </c>
      <c r="U1480" s="91">
        <v>486</v>
      </c>
      <c r="V1480" s="91">
        <v>317</v>
      </c>
      <c r="W1480" s="93">
        <v>0</v>
      </c>
      <c r="X1480" s="47">
        <v>0.52353490194444441</v>
      </c>
      <c r="Y1480" s="21">
        <v>151.11000000000001</v>
      </c>
      <c r="Z1480" s="21">
        <v>0</v>
      </c>
      <c r="AA1480" s="21">
        <v>9067</v>
      </c>
      <c r="AB1480" s="21">
        <v>4</v>
      </c>
      <c r="AC1480" s="21">
        <v>0</v>
      </c>
      <c r="AD1480" s="153">
        <f>VLOOKUP(D1480,'Dados Base'!$B:$K,9,FALSE)*31536000/VLOOKUP($F1480,F:H,MATCH(H1479,F1479:AF1479,0),FALSE)</f>
        <v>136.47953772446331</v>
      </c>
      <c r="AE1480" s="153">
        <f>VLOOKUP(D1480,'Dados Base'!$B:$K,10,FALSE)*31536000/VLOOKUP($F1480,F:H,MATCH(H1479,F1479:AF1479,0),FALSE)</f>
        <v>19.222470102037086</v>
      </c>
      <c r="AF1480" s="14">
        <v>91.6</v>
      </c>
      <c r="AG1480" s="15" t="s">
        <v>692</v>
      </c>
      <c r="AH1480" s="14">
        <v>40.21</v>
      </c>
      <c r="AI1480" s="14">
        <v>35.409999999999997</v>
      </c>
      <c r="AJ1480" s="16">
        <v>91.78</v>
      </c>
      <c r="AK1480" s="72">
        <f>(SUMIFS('Banco de Indicadores Mun. (2)'!I:I,'Banco de Indicadores Mun. (2)'!B:B,'Banco de Indicadores - Mun. (1)'!B1480,'Banco de Indicadores Mun. (2)'!A:A,'Banco de Indicadores - Mun. (1)'!A1480) / VLOOKUP(D1480,'Dados Base'!$B:$K,8,FALSE)) * 100</f>
        <v>5.2031153846153853</v>
      </c>
      <c r="AL1480" s="72">
        <f>(SUMIFS('Banco de Indicadores Mun. (2)'!I:I,'Banco de Indicadores Mun. (2)'!B:B,'Banco de Indicadores - Mun. (1)'!B1480,'Banco de Indicadores Mun. (2)'!A:A,'Banco de Indicadores - Mun. (1)'!A1480) / VLOOKUP(D1480,'Dados Base'!$B:$K,9,FALSE)) * 100</f>
        <v>1.9053661971830991</v>
      </c>
      <c r="AM1480" s="72">
        <f>(SUMIFS('Banco de Indicadores Mun. (2)'!J:J,'Banco de Indicadores Mun. (2)'!B:B,'Banco de Indicadores - Mun. (1)'!B1480,'Banco de Indicadores Mun. (2)'!A:A,'Banco de Indicadores - Mun. (1)'!A1480) / VLOOKUP(D1480,'Dados Base'!$B:$K,7,FALSE)) * 100</f>
        <v>7.8973750000000011</v>
      </c>
      <c r="AN1480" s="72">
        <f>(SUMIFS('Banco de Indicadores Mun. (2)'!K:K,'Banco de Indicadores Mun. (2)'!B:B,'Banco de Indicadores - Mun. (1)'!B1480,'Banco de Indicadores Mun. (2)'!A:A,'Banco de Indicadores - Mun. (1)'!A1480) / VLOOKUP(D1480,'Dados Base'!$B:$K,10,FALSE)) * 100</f>
        <v>0.89229999999999987</v>
      </c>
      <c r="AO1480" s="21">
        <v>0</v>
      </c>
      <c r="AP1480" s="125">
        <v>0</v>
      </c>
      <c r="AQ1480" s="5">
        <v>660</v>
      </c>
      <c r="AR1480" s="21">
        <v>8.5</v>
      </c>
      <c r="AS1480" s="20">
        <v>38</v>
      </c>
      <c r="AT1480" s="20">
        <v>0</v>
      </c>
      <c r="AU1480" s="20">
        <v>0</v>
      </c>
      <c r="AV1480" s="20">
        <v>0.56999999999999995</v>
      </c>
      <c r="AW1480" s="21">
        <v>0</v>
      </c>
      <c r="AX1480" s="21">
        <v>0</v>
      </c>
      <c r="AY1480" s="116">
        <v>2.681978840281787E-2</v>
      </c>
    </row>
    <row r="1481" spans="1:51" ht="15" x14ac:dyDescent="0.25">
      <c r="A1481" s="144">
        <v>2015</v>
      </c>
      <c r="B1481" s="77" t="s">
        <v>191</v>
      </c>
      <c r="C1481" s="78">
        <v>6</v>
      </c>
      <c r="D1481" s="77">
        <v>3516408</v>
      </c>
      <c r="E1481" s="78">
        <v>35164086</v>
      </c>
      <c r="F1481" s="78" t="str">
        <f t="shared" si="60"/>
        <v>351640862015</v>
      </c>
      <c r="G1481" s="89">
        <v>1.7158843514409439</v>
      </c>
      <c r="H1481" s="80">
        <f t="shared" si="59"/>
        <v>142214</v>
      </c>
      <c r="I1481" s="90">
        <v>131019</v>
      </c>
      <c r="J1481" s="91">
        <v>11195</v>
      </c>
      <c r="K1481" s="83">
        <f>(H1481)/VLOOKUP(D1481,'Dados Base'!$B:$K,6,FALSE)</f>
        <v>1061.8532068991265</v>
      </c>
      <c r="L1481" s="88">
        <f t="shared" si="61"/>
        <v>92.128060528499304</v>
      </c>
      <c r="M1481" s="85" t="s">
        <v>702</v>
      </c>
      <c r="N1481" s="92">
        <v>0.73099999999999998</v>
      </c>
      <c r="O1481" s="91">
        <v>9</v>
      </c>
      <c r="P1481" s="91">
        <v>0</v>
      </c>
      <c r="Q1481" s="91">
        <v>0</v>
      </c>
      <c r="R1481" s="91">
        <v>0</v>
      </c>
      <c r="S1481" s="91">
        <v>133</v>
      </c>
      <c r="T1481" s="87" t="s">
        <v>691</v>
      </c>
      <c r="U1481" s="91">
        <v>577</v>
      </c>
      <c r="V1481" s="91">
        <v>368</v>
      </c>
      <c r="W1481" s="93">
        <v>0</v>
      </c>
      <c r="X1481" s="47">
        <v>0.47255506566203698</v>
      </c>
      <c r="Y1481" s="21">
        <v>120.85</v>
      </c>
      <c r="Z1481" s="21">
        <v>0</v>
      </c>
      <c r="AA1481" s="21">
        <v>7251</v>
      </c>
      <c r="AB1481" s="21">
        <v>10</v>
      </c>
      <c r="AC1481" s="21">
        <v>0</v>
      </c>
      <c r="AD1481" s="153">
        <f>VLOOKUP(D1481,'Dados Base'!$B:$K,9,FALSE)*31536000/VLOOKUP($F1481,F:H,MATCH(H1480,F1480:AF1480,0),FALSE)</f>
        <v>434.63062708312822</v>
      </c>
      <c r="AE1481" s="153">
        <f>VLOOKUP(D1481,'Dados Base'!$B:$K,10,FALSE)*31536000/VLOOKUP($F1481,F:H,MATCH(H1480,F1480:AF1480,0),FALSE)</f>
        <v>59.872586383900305</v>
      </c>
      <c r="AF1481" s="14">
        <v>95.38</v>
      </c>
      <c r="AG1481" s="15">
        <v>100</v>
      </c>
      <c r="AH1481" s="14">
        <v>59.45</v>
      </c>
      <c r="AI1481" s="14">
        <v>20</v>
      </c>
      <c r="AJ1481" s="16">
        <v>100</v>
      </c>
      <c r="AK1481" s="72">
        <f>(SUMIFS('Banco de Indicadores Mun. (2)'!I:I,'Banco de Indicadores Mun. (2)'!B:B,'Banco de Indicadores - Mun. (1)'!B1481,'Banco de Indicadores Mun. (2)'!A:A,'Banco de Indicadores - Mun. (1)'!A1481) / VLOOKUP(D1481,'Dados Base'!$B:$K,8,FALSE)) * 100</f>
        <v>13.684780821917808</v>
      </c>
      <c r="AL1481" s="72">
        <f>(SUMIFS('Banco de Indicadores Mun. (2)'!I:I,'Banco de Indicadores Mun. (2)'!B:B,'Banco de Indicadores - Mun. (1)'!B1481,'Banco de Indicadores Mun. (2)'!A:A,'Banco de Indicadores - Mun. (1)'!A1481) / VLOOKUP(D1481,'Dados Base'!$B:$K,9,FALSE)) * 100</f>
        <v>5.0968826530612246</v>
      </c>
      <c r="AM1481" s="72">
        <f>(SUMIFS('Banco de Indicadores Mun. (2)'!J:J,'Banco de Indicadores Mun. (2)'!B:B,'Banco de Indicadores - Mun. (1)'!B1481,'Banco de Indicadores Mun. (2)'!A:A,'Banco de Indicadores - Mun. (1)'!A1481) / VLOOKUP(D1481,'Dados Base'!$B:$K,7,FALSE)) * 100</f>
        <v>16.983326086956517</v>
      </c>
      <c r="AN1481" s="72">
        <f>(SUMIFS('Banco de Indicadores Mun. (2)'!K:K,'Banco de Indicadores Mun. (2)'!B:B,'Banco de Indicadores - Mun. (1)'!B1481,'Banco de Indicadores Mun. (2)'!A:A,'Banco de Indicadores - Mun. (1)'!A1481) / VLOOKUP(D1481,'Dados Base'!$B:$K,10,FALSE)) * 100</f>
        <v>8.0650370370370403</v>
      </c>
      <c r="AO1481" s="21">
        <v>0</v>
      </c>
      <c r="AP1481" s="125">
        <v>0</v>
      </c>
      <c r="AQ1481" s="5">
        <v>0</v>
      </c>
      <c r="AR1481" s="21">
        <v>8.5</v>
      </c>
      <c r="AS1481" s="20">
        <v>59</v>
      </c>
      <c r="AT1481" s="20">
        <v>0</v>
      </c>
      <c r="AU1481" s="20">
        <v>0</v>
      </c>
      <c r="AV1481" s="20">
        <v>0.89</v>
      </c>
      <c r="AW1481" s="21">
        <v>0</v>
      </c>
      <c r="AX1481" s="21">
        <v>0</v>
      </c>
      <c r="AY1481" s="116">
        <v>11.902488706619289</v>
      </c>
    </row>
    <row r="1482" spans="1:51" ht="15" x14ac:dyDescent="0.25">
      <c r="A1482" s="144">
        <v>2015</v>
      </c>
      <c r="B1482" s="77" t="s">
        <v>192</v>
      </c>
      <c r="C1482" s="78">
        <v>20</v>
      </c>
      <c r="D1482" s="77">
        <v>3516507</v>
      </c>
      <c r="E1482" s="78">
        <v>351650720</v>
      </c>
      <c r="F1482" s="78" t="str">
        <f t="shared" si="60"/>
        <v>3516507202015</v>
      </c>
      <c r="G1482" s="89">
        <v>-4.0619689357346278E-2</v>
      </c>
      <c r="H1482" s="80">
        <f t="shared" si="59"/>
        <v>2702</v>
      </c>
      <c r="I1482" s="90">
        <v>2335</v>
      </c>
      <c r="J1482" s="91">
        <v>367</v>
      </c>
      <c r="K1482" s="83">
        <f>(H1482)/VLOOKUP(D1482,'Dados Base'!$B:$K,6,FALSE)</f>
        <v>19.504800404244566</v>
      </c>
      <c r="L1482" s="88">
        <f t="shared" si="61"/>
        <v>86.417468541820881</v>
      </c>
      <c r="M1482" s="85" t="s">
        <v>702</v>
      </c>
      <c r="N1482" s="92">
        <v>0.76300000000000001</v>
      </c>
      <c r="O1482" s="91">
        <v>22</v>
      </c>
      <c r="P1482" s="91">
        <v>11930</v>
      </c>
      <c r="Q1482" s="91">
        <v>0</v>
      </c>
      <c r="R1482" s="91">
        <v>0</v>
      </c>
      <c r="S1482" s="91">
        <v>13</v>
      </c>
      <c r="T1482" s="87" t="s">
        <v>691</v>
      </c>
      <c r="U1482" s="91">
        <v>18</v>
      </c>
      <c r="V1482" s="91">
        <v>21</v>
      </c>
      <c r="W1482" s="93">
        <v>0</v>
      </c>
      <c r="X1482" s="47">
        <v>6.5242041666666679E-3</v>
      </c>
      <c r="Y1482" s="21">
        <v>1.63</v>
      </c>
      <c r="Z1482" s="21">
        <v>101</v>
      </c>
      <c r="AA1482" s="21">
        <v>25</v>
      </c>
      <c r="AB1482" s="21">
        <v>0</v>
      </c>
      <c r="AC1482" s="21">
        <v>0</v>
      </c>
      <c r="AD1482" s="153">
        <f>VLOOKUP(D1482,'Dados Base'!$B:$K,9,FALSE)*31536000/VLOOKUP($F1482,F:H,MATCH(H1481,F1481:AF1481,0),FALSE)</f>
        <v>12371.635825314583</v>
      </c>
      <c r="AE1482" s="153">
        <f>VLOOKUP(D1482,'Dados Base'!$B:$K,10,FALSE)*31536000/VLOOKUP($F1482,F:H,MATCH(H1481,F1481:AF1481,0),FALSE)</f>
        <v>1517.2760917838639</v>
      </c>
      <c r="AF1482" s="14">
        <v>92.72</v>
      </c>
      <c r="AG1482" s="15">
        <v>83.33</v>
      </c>
      <c r="AH1482" s="14">
        <v>92.15</v>
      </c>
      <c r="AI1482" s="14">
        <v>9.57</v>
      </c>
      <c r="AJ1482" s="16">
        <v>100</v>
      </c>
      <c r="AK1482" s="72">
        <f>(SUMIFS('Banco de Indicadores Mun. (2)'!I:I,'Banco de Indicadores Mun. (2)'!B:B,'Banco de Indicadores - Mun. (1)'!B1482,'Banco de Indicadores Mun. (2)'!A:A,'Banco de Indicadores - Mun. (1)'!A1482) / VLOOKUP(D1482,'Dados Base'!$B:$K,8,FALSE)) * 100</f>
        <v>4.0824772727272727</v>
      </c>
      <c r="AL1482" s="72">
        <f>(SUMIFS('Banco de Indicadores Mun. (2)'!I:I,'Banco de Indicadores Mun. (2)'!B:B,'Banco de Indicadores - Mun. (1)'!B1482,'Banco de Indicadores Mun. (2)'!A:A,'Banco de Indicadores - Mun. (1)'!A1482) / VLOOKUP(D1482,'Dados Base'!$B:$K,9,FALSE)) * 100</f>
        <v>1.6946132075471698</v>
      </c>
      <c r="AM1482" s="72">
        <f>(SUMIFS('Banco de Indicadores Mun. (2)'!J:J,'Banco de Indicadores Mun. (2)'!B:B,'Banco de Indicadores - Mun. (1)'!B1482,'Banco de Indicadores Mun. (2)'!A:A,'Banco de Indicadores - Mun. (1)'!A1482) / VLOOKUP(D1482,'Dados Base'!$B:$K,7,FALSE)) * 100</f>
        <v>4.819</v>
      </c>
      <c r="AN1482" s="72">
        <f>(SUMIFS('Banco de Indicadores Mun. (2)'!K:K,'Banco de Indicadores Mun. (2)'!B:B,'Banco de Indicadores - Mun. (1)'!B1482,'Banco de Indicadores Mun. (2)'!A:A,'Banco de Indicadores - Mun. (1)'!A1482) / VLOOKUP(D1482,'Dados Base'!$B:$K,10,FALSE)) * 100</f>
        <v>2.3261538461538467</v>
      </c>
      <c r="AO1482" s="21">
        <v>0</v>
      </c>
      <c r="AP1482" s="125">
        <v>0</v>
      </c>
      <c r="AQ1482" s="5">
        <v>0</v>
      </c>
      <c r="AR1482" s="21">
        <v>9.5</v>
      </c>
      <c r="AS1482" s="20">
        <v>100</v>
      </c>
      <c r="AT1482" s="20">
        <v>100</v>
      </c>
      <c r="AU1482" s="20">
        <v>80.158730158730151</v>
      </c>
      <c r="AV1482" s="20">
        <v>9.5</v>
      </c>
      <c r="AW1482" s="21">
        <v>0</v>
      </c>
      <c r="AX1482" s="21">
        <v>0</v>
      </c>
      <c r="AY1482" s="116">
        <v>41.51733588861476</v>
      </c>
    </row>
    <row r="1483" spans="1:51" ht="15" x14ac:dyDescent="0.25">
      <c r="A1483" s="144">
        <v>2015</v>
      </c>
      <c r="B1483" s="77" t="s">
        <v>193</v>
      </c>
      <c r="C1483" s="78">
        <v>17</v>
      </c>
      <c r="D1483" s="77">
        <v>3516606</v>
      </c>
      <c r="E1483" s="78">
        <v>351660617</v>
      </c>
      <c r="F1483" s="78" t="str">
        <f t="shared" si="60"/>
        <v>3516606172015</v>
      </c>
      <c r="G1483" s="89">
        <v>-1.0298238242714697</v>
      </c>
      <c r="H1483" s="80">
        <f t="shared" si="59"/>
        <v>6730</v>
      </c>
      <c r="I1483" s="90">
        <v>5120</v>
      </c>
      <c r="J1483" s="91">
        <v>1610</v>
      </c>
      <c r="K1483" s="83">
        <f>(H1483)/VLOOKUP(D1483,'Dados Base'!$B:$K,6,FALSE)</f>
        <v>18.915652491638326</v>
      </c>
      <c r="L1483" s="88">
        <f t="shared" si="61"/>
        <v>76.077265973254086</v>
      </c>
      <c r="M1483" s="85" t="s">
        <v>702</v>
      </c>
      <c r="N1483" s="92">
        <v>0.70899999999999996</v>
      </c>
      <c r="O1483" s="91">
        <v>120</v>
      </c>
      <c r="P1483" s="91">
        <v>19681</v>
      </c>
      <c r="Q1483" s="91">
        <v>0</v>
      </c>
      <c r="R1483" s="91">
        <v>0</v>
      </c>
      <c r="S1483" s="91">
        <v>23</v>
      </c>
      <c r="T1483" s="87" t="s">
        <v>691</v>
      </c>
      <c r="U1483" s="91">
        <v>54</v>
      </c>
      <c r="V1483" s="91">
        <v>36</v>
      </c>
      <c r="W1483" s="93">
        <v>0</v>
      </c>
      <c r="X1483" s="47">
        <v>1.3363606770833333E-2</v>
      </c>
      <c r="Y1483" s="21">
        <v>3.6</v>
      </c>
      <c r="Z1483" s="21">
        <v>244</v>
      </c>
      <c r="AA1483" s="21">
        <v>33</v>
      </c>
      <c r="AB1483" s="21">
        <v>1</v>
      </c>
      <c r="AC1483" s="21">
        <v>0</v>
      </c>
      <c r="AD1483" s="153">
        <f>VLOOKUP(D1483,'Dados Base'!$B:$K,9,FALSE)*31536000/VLOOKUP($F1483,F:H,MATCH(H1482,F1482:AF1482,0),FALSE)</f>
        <v>14619.95839524517</v>
      </c>
      <c r="AE1483" s="153">
        <f>VLOOKUP(D1483,'Dados Base'!$B:$K,10,FALSE)*31536000/VLOOKUP($F1483,F:H,MATCH(H1482,F1482:AF1482,0),FALSE)</f>
        <v>1593.2005943536408</v>
      </c>
      <c r="AF1483" s="14">
        <v>76.25</v>
      </c>
      <c r="AG1483" s="15">
        <v>100</v>
      </c>
      <c r="AH1483" s="14">
        <v>74.569999999999993</v>
      </c>
      <c r="AI1483" s="14">
        <v>40</v>
      </c>
      <c r="AJ1483" s="16">
        <v>100</v>
      </c>
      <c r="AK1483" s="72">
        <f>(SUMIFS('Banco de Indicadores Mun. (2)'!I:I,'Banco de Indicadores Mun. (2)'!B:B,'Banco de Indicadores - Mun. (1)'!B1483,'Banco de Indicadores Mun. (2)'!A:A,'Banco de Indicadores - Mun. (1)'!A1483) / VLOOKUP(D1483,'Dados Base'!$B:$K,8,FALSE)) * 100</f>
        <v>11.67522435897436</v>
      </c>
      <c r="AL1483" s="72">
        <f>(SUMIFS('Banco de Indicadores Mun. (2)'!I:I,'Banco de Indicadores Mun. (2)'!B:B,'Banco de Indicadores - Mun. (1)'!B1483,'Banco de Indicadores Mun. (2)'!A:A,'Banco de Indicadores - Mun. (1)'!A1483) / VLOOKUP(D1483,'Dados Base'!$B:$K,9,FALSE)) * 100</f>
        <v>5.8376121794871798</v>
      </c>
      <c r="AM1483" s="72">
        <f>(SUMIFS('Banco de Indicadores Mun. (2)'!J:J,'Banco de Indicadores Mun. (2)'!B:B,'Banco de Indicadores - Mun. (1)'!B1483,'Banco de Indicadores Mun. (2)'!A:A,'Banco de Indicadores - Mun. (1)'!A1483) / VLOOKUP(D1483,'Dados Base'!$B:$K,7,FALSE)) * 100</f>
        <v>10.328016393442622</v>
      </c>
      <c r="AN1483" s="72">
        <f>(SUMIFS('Banco de Indicadores Mun. (2)'!K:K,'Banco de Indicadores Mun. (2)'!B:B,'Banco de Indicadores - Mun. (1)'!B1483,'Banco de Indicadores Mun. (2)'!A:A,'Banco de Indicadores - Mun. (1)'!A1483) / VLOOKUP(D1483,'Dados Base'!$B:$K,10,FALSE)) * 100</f>
        <v>16.509323529411759</v>
      </c>
      <c r="AO1483" s="21">
        <v>0</v>
      </c>
      <c r="AP1483" s="125">
        <v>0</v>
      </c>
      <c r="AQ1483" s="5">
        <v>0</v>
      </c>
      <c r="AR1483" s="21">
        <v>9.5</v>
      </c>
      <c r="AS1483" s="20">
        <v>100</v>
      </c>
      <c r="AT1483" s="20">
        <v>100</v>
      </c>
      <c r="AU1483" s="20">
        <v>88.08664259927798</v>
      </c>
      <c r="AV1483" s="20">
        <v>9.5</v>
      </c>
      <c r="AW1483" s="21">
        <v>0</v>
      </c>
      <c r="AX1483" s="21">
        <v>0</v>
      </c>
      <c r="AY1483" s="116">
        <v>125.82732178154654</v>
      </c>
    </row>
    <row r="1484" spans="1:51" ht="15" x14ac:dyDescent="0.25">
      <c r="A1484" s="144">
        <v>2015</v>
      </c>
      <c r="B1484" s="77" t="s">
        <v>194</v>
      </c>
      <c r="C1484" s="78">
        <v>20</v>
      </c>
      <c r="D1484" s="77">
        <v>3516705</v>
      </c>
      <c r="E1484" s="78">
        <v>351670520</v>
      </c>
      <c r="F1484" s="78" t="str">
        <f t="shared" si="60"/>
        <v>3516705202015</v>
      </c>
      <c r="G1484" s="89">
        <v>-0.12354550301678646</v>
      </c>
      <c r="H1484" s="80">
        <f t="shared" si="59"/>
        <v>42769</v>
      </c>
      <c r="I1484" s="90">
        <v>39609</v>
      </c>
      <c r="J1484" s="91">
        <v>3160</v>
      </c>
      <c r="K1484" s="83">
        <f>(H1484)/VLOOKUP(D1484,'Dados Base'!$B:$K,6,FALSE)</f>
        <v>76.954495564712019</v>
      </c>
      <c r="L1484" s="88">
        <f t="shared" si="61"/>
        <v>92.611470925202838</v>
      </c>
      <c r="M1484" s="85" t="s">
        <v>702</v>
      </c>
      <c r="N1484" s="92">
        <v>0.76900000000000002</v>
      </c>
      <c r="O1484" s="91">
        <v>309</v>
      </c>
      <c r="P1484" s="91">
        <v>26900</v>
      </c>
      <c r="Q1484" s="91">
        <v>30000</v>
      </c>
      <c r="R1484" s="91">
        <v>0</v>
      </c>
      <c r="S1484" s="91">
        <v>172</v>
      </c>
      <c r="T1484" s="87" t="s">
        <v>691</v>
      </c>
      <c r="U1484" s="91">
        <v>539</v>
      </c>
      <c r="V1484" s="91">
        <v>328</v>
      </c>
      <c r="W1484" s="93">
        <v>0</v>
      </c>
      <c r="X1484" s="47">
        <v>0.11834093197916666</v>
      </c>
      <c r="Y1484" s="21">
        <v>32.380000000000003</v>
      </c>
      <c r="Z1484" s="21">
        <v>1941</v>
      </c>
      <c r="AA1484" s="21">
        <v>245</v>
      </c>
      <c r="AB1484" s="21">
        <v>1</v>
      </c>
      <c r="AC1484" s="21">
        <v>0</v>
      </c>
      <c r="AD1484" s="153">
        <f>VLOOKUP(D1484,'Dados Base'!$B:$K,9,FALSE)*31536000/VLOOKUP($F1484,F:H,MATCH(H1483,F1483:AF1483,0),FALSE)</f>
        <v>3067.4030255558932</v>
      </c>
      <c r="AE1484" s="153">
        <f>VLOOKUP(D1484,'Dados Base'!$B:$K,10,FALSE)*31536000/VLOOKUP($F1484,F:H,MATCH(H1483,F1483:AF1483,0),FALSE)</f>
        <v>361.3046832986509</v>
      </c>
      <c r="AF1484" s="14">
        <v>90.9</v>
      </c>
      <c r="AG1484" s="15">
        <v>100</v>
      </c>
      <c r="AH1484" s="14">
        <v>90.9</v>
      </c>
      <c r="AI1484" s="14">
        <v>35.07</v>
      </c>
      <c r="AJ1484" s="16">
        <v>100</v>
      </c>
      <c r="AK1484" s="72">
        <f>(SUMIFS('Banco de Indicadores Mun. (2)'!I:I,'Banco de Indicadores Mun. (2)'!B:B,'Banco de Indicadores - Mun. (1)'!B1484,'Banco de Indicadores Mun. (2)'!A:A,'Banco de Indicadores - Mun. (1)'!A1484) / VLOOKUP(D1484,'Dados Base'!$B:$K,8,FALSE)) * 100</f>
        <v>10.221293478260867</v>
      </c>
      <c r="AL1484" s="72">
        <f>(SUMIFS('Banco de Indicadores Mun. (2)'!I:I,'Banco de Indicadores Mun. (2)'!B:B,'Banco de Indicadores - Mun. (1)'!B1484,'Banco de Indicadores Mun. (2)'!A:A,'Banco de Indicadores - Mun. (1)'!A1484) / VLOOKUP(D1484,'Dados Base'!$B:$K,9,FALSE)) * 100</f>
        <v>4.5209567307692291</v>
      </c>
      <c r="AM1484" s="72">
        <f>(SUMIFS('Banco de Indicadores Mun. (2)'!J:J,'Banco de Indicadores Mun. (2)'!B:B,'Banco de Indicadores - Mun. (1)'!B1484,'Banco de Indicadores Mun. (2)'!A:A,'Banco de Indicadores - Mun. (1)'!A1484) / VLOOKUP(D1484,'Dados Base'!$B:$K,7,FALSE)) * 100</f>
        <v>12.187185185185182</v>
      </c>
      <c r="AN1484" s="72">
        <f>(SUMIFS('Banco de Indicadores Mun. (2)'!K:K,'Banco de Indicadores Mun. (2)'!B:B,'Banco de Indicadores - Mun. (1)'!B1484,'Banco de Indicadores Mun. (2)'!A:A,'Banco de Indicadores - Mun. (1)'!A1484) / VLOOKUP(D1484,'Dados Base'!$B:$K,10,FALSE)) * 100</f>
        <v>4.8050612244897959</v>
      </c>
      <c r="AO1484" s="21">
        <v>0</v>
      </c>
      <c r="AP1484" s="125">
        <v>0</v>
      </c>
      <c r="AQ1484" s="5">
        <v>0</v>
      </c>
      <c r="AR1484" s="21">
        <v>6.3</v>
      </c>
      <c r="AS1484" s="20">
        <v>100</v>
      </c>
      <c r="AT1484" s="20">
        <v>100</v>
      </c>
      <c r="AU1484" s="20">
        <v>88.792314730100642</v>
      </c>
      <c r="AV1484" s="20">
        <v>9.5</v>
      </c>
      <c r="AW1484" s="21">
        <v>0</v>
      </c>
      <c r="AX1484" s="21">
        <v>0</v>
      </c>
      <c r="AY1484" s="116">
        <v>40.380775687480352</v>
      </c>
    </row>
    <row r="1485" spans="1:51" ht="15" x14ac:dyDescent="0.25">
      <c r="A1485" s="144">
        <v>2015</v>
      </c>
      <c r="B1485" s="77" t="s">
        <v>195</v>
      </c>
      <c r="C1485" s="78">
        <v>19</v>
      </c>
      <c r="D1485" s="77">
        <v>3516804</v>
      </c>
      <c r="E1485" s="78">
        <v>351680419</v>
      </c>
      <c r="F1485" s="78" t="str">
        <f t="shared" si="60"/>
        <v>3516804192015</v>
      </c>
      <c r="G1485" s="89">
        <v>1.5673362349976072</v>
      </c>
      <c r="H1485" s="80">
        <f t="shared" si="59"/>
        <v>4513</v>
      </c>
      <c r="I1485" s="90">
        <v>4153</v>
      </c>
      <c r="J1485" s="91">
        <v>360</v>
      </c>
      <c r="K1485" s="83">
        <f>(H1485)/VLOOKUP(D1485,'Dados Base'!$B:$K,6,FALSE)</f>
        <v>24.958522287357596</v>
      </c>
      <c r="L1485" s="88">
        <f t="shared" si="61"/>
        <v>92.023044538001329</v>
      </c>
      <c r="M1485" s="85" t="s">
        <v>702</v>
      </c>
      <c r="N1485" s="92">
        <v>0.72299999999999998</v>
      </c>
      <c r="O1485" s="91">
        <v>33</v>
      </c>
      <c r="P1485" s="91">
        <v>24060</v>
      </c>
      <c r="Q1485" s="91">
        <v>507000</v>
      </c>
      <c r="R1485" s="91">
        <v>0</v>
      </c>
      <c r="S1485" s="91">
        <v>4</v>
      </c>
      <c r="T1485" s="87" t="s">
        <v>691</v>
      </c>
      <c r="U1485" s="91">
        <v>20</v>
      </c>
      <c r="V1485" s="91">
        <v>17</v>
      </c>
      <c r="W1485" s="93">
        <v>0</v>
      </c>
      <c r="X1485" s="47">
        <v>9.5231351562500011E-3</v>
      </c>
      <c r="Y1485" s="21">
        <v>2.87</v>
      </c>
      <c r="Z1485" s="21">
        <v>180</v>
      </c>
      <c r="AA1485" s="21">
        <v>42</v>
      </c>
      <c r="AB1485" s="21">
        <v>1</v>
      </c>
      <c r="AC1485" s="21">
        <v>0</v>
      </c>
      <c r="AD1485" s="153">
        <f>VLOOKUP(D1485,'Dados Base'!$B:$K,9,FALSE)*31536000/VLOOKUP($F1485,F:H,MATCH(H1484,F1484:AF1484,0),FALSE)</f>
        <v>9223.9131398183035</v>
      </c>
      <c r="AE1485" s="153">
        <f>VLOOKUP(D1485,'Dados Base'!$B:$K,10,FALSE)*31536000/VLOOKUP($F1485,F:H,MATCH(H1484,F1484:AF1484,0),FALSE)</f>
        <v>768.65942831819177</v>
      </c>
      <c r="AF1485" s="14">
        <v>81.03</v>
      </c>
      <c r="AG1485" s="15" t="s">
        <v>692</v>
      </c>
      <c r="AH1485" s="14">
        <v>80.069999999999993</v>
      </c>
      <c r="AI1485" s="14">
        <v>14.11</v>
      </c>
      <c r="AJ1485" s="16">
        <v>90.46</v>
      </c>
      <c r="AK1485" s="72">
        <f>(SUMIFS('Banco de Indicadores Mun. (2)'!I:I,'Banco de Indicadores Mun. (2)'!B:B,'Banco de Indicadores - Mun. (1)'!B1485,'Banco de Indicadores Mun. (2)'!A:A,'Banco de Indicadores - Mun. (1)'!A1485) / VLOOKUP(D1485,'Dados Base'!$B:$K,8,FALSE)) * 100</f>
        <v>14.983809523809525</v>
      </c>
      <c r="AL1485" s="72">
        <f>(SUMIFS('Banco de Indicadores Mun. (2)'!I:I,'Banco de Indicadores Mun. (2)'!B:B,'Banco de Indicadores - Mun. (1)'!B1485,'Banco de Indicadores Mun. (2)'!A:A,'Banco de Indicadores - Mun. (1)'!A1485) / VLOOKUP(D1485,'Dados Base'!$B:$K,9,FALSE)) * 100</f>
        <v>4.7675757575757576</v>
      </c>
      <c r="AM1485" s="72">
        <f>(SUMIFS('Banco de Indicadores Mun. (2)'!J:J,'Banco de Indicadores Mun. (2)'!B:B,'Banco de Indicadores - Mun. (1)'!B1485,'Banco de Indicadores Mun. (2)'!A:A,'Banco de Indicadores - Mun. (1)'!A1485) / VLOOKUP(D1485,'Dados Base'!$B:$K,7,FALSE)) * 100</f>
        <v>17.433290322580646</v>
      </c>
      <c r="AN1485" s="72">
        <f>(SUMIFS('Banco de Indicadores Mun. (2)'!K:K,'Banco de Indicadores Mun. (2)'!B:B,'Banco de Indicadores - Mun. (1)'!B1485,'Banco de Indicadores Mun. (2)'!A:A,'Banco de Indicadores - Mun. (1)'!A1485) / VLOOKUP(D1485,'Dados Base'!$B:$K,10,FALSE)) * 100</f>
        <v>8.0807272727272732</v>
      </c>
      <c r="AO1485" s="21">
        <v>0</v>
      </c>
      <c r="AP1485" s="125">
        <v>0</v>
      </c>
      <c r="AQ1485" s="5">
        <v>0</v>
      </c>
      <c r="AR1485" s="21">
        <v>8.5</v>
      </c>
      <c r="AS1485" s="20">
        <v>99</v>
      </c>
      <c r="AT1485" s="20">
        <v>99</v>
      </c>
      <c r="AU1485" s="20">
        <v>81.081081081081081</v>
      </c>
      <c r="AV1485" s="20">
        <v>9.69</v>
      </c>
      <c r="AW1485" s="21">
        <v>0</v>
      </c>
      <c r="AX1485" s="21">
        <v>0</v>
      </c>
      <c r="AY1485" s="116">
        <v>90.57490599230934</v>
      </c>
    </row>
    <row r="1486" spans="1:51" ht="15" x14ac:dyDescent="0.25">
      <c r="A1486" s="144">
        <v>2015</v>
      </c>
      <c r="B1486" s="77" t="s">
        <v>196</v>
      </c>
      <c r="C1486" s="78">
        <v>13</v>
      </c>
      <c r="D1486" s="77">
        <v>3516853</v>
      </c>
      <c r="E1486" s="78">
        <v>351685313</v>
      </c>
      <c r="F1486" s="78" t="str">
        <f t="shared" si="60"/>
        <v>3516853132015</v>
      </c>
      <c r="G1486" s="89">
        <v>0.52644180307166444</v>
      </c>
      <c r="H1486" s="80">
        <f t="shared" si="59"/>
        <v>4516</v>
      </c>
      <c r="I1486" s="90">
        <v>3872</v>
      </c>
      <c r="J1486" s="91">
        <v>644</v>
      </c>
      <c r="K1486" s="83">
        <f>(H1486)/VLOOKUP(D1486,'Dados Base'!$B:$K,6,FALSE)</f>
        <v>18.530220343851298</v>
      </c>
      <c r="L1486" s="88">
        <f t="shared" si="61"/>
        <v>85.739592559787425</v>
      </c>
      <c r="M1486" s="85" t="s">
        <v>702</v>
      </c>
      <c r="N1486" s="92">
        <v>0.71899999999999997</v>
      </c>
      <c r="O1486" s="91">
        <v>37</v>
      </c>
      <c r="P1486" s="91">
        <v>3200</v>
      </c>
      <c r="Q1486" s="91">
        <v>230000</v>
      </c>
      <c r="R1486" s="91">
        <v>0</v>
      </c>
      <c r="S1486" s="91">
        <v>8</v>
      </c>
      <c r="T1486" s="87" t="s">
        <v>691</v>
      </c>
      <c r="U1486" s="91">
        <v>33</v>
      </c>
      <c r="V1486" s="91">
        <v>23</v>
      </c>
      <c r="W1486" s="93">
        <v>0</v>
      </c>
      <c r="X1486" s="47">
        <v>1.1627523958333334E-2</v>
      </c>
      <c r="Y1486" s="21">
        <v>2.66</v>
      </c>
      <c r="Z1486" s="21">
        <v>0</v>
      </c>
      <c r="AA1486" s="21">
        <v>205</v>
      </c>
      <c r="AB1486" s="21">
        <v>0</v>
      </c>
      <c r="AC1486" s="21">
        <v>0</v>
      </c>
      <c r="AD1486" s="153">
        <f>VLOOKUP(D1486,'Dados Base'!$B:$K,9,FALSE)*31536000/VLOOKUP($F1486,F:H,MATCH(H1485,F1485:AF1485,0),FALSE)</f>
        <v>13966.341895482728</v>
      </c>
      <c r="AE1486" s="153">
        <f>VLOOKUP(D1486,'Dados Base'!$B:$K,10,FALSE)*31536000/VLOOKUP($F1486,F:H,MATCH(H1485,F1485:AF1485,0),FALSE)</f>
        <v>1396.6341895482733</v>
      </c>
      <c r="AF1486" s="14">
        <v>98.87</v>
      </c>
      <c r="AG1486" s="15" t="s">
        <v>692</v>
      </c>
      <c r="AH1486" s="14">
        <v>98.87</v>
      </c>
      <c r="AI1486" s="14">
        <v>61</v>
      </c>
      <c r="AJ1486" s="16">
        <v>92.28</v>
      </c>
      <c r="AK1486" s="72">
        <f>(SUMIFS('Banco de Indicadores Mun. (2)'!I:I,'Banco de Indicadores Mun. (2)'!B:B,'Banco de Indicadores - Mun. (1)'!B1486,'Banco de Indicadores Mun. (2)'!A:A,'Banco de Indicadores - Mun. (1)'!A1486) / VLOOKUP(D1486,'Dados Base'!$B:$K,8,FALSE)) * 100</f>
        <v>63.370679611650502</v>
      </c>
      <c r="AL1486" s="72">
        <f>(SUMIFS('Banco de Indicadores Mun. (2)'!I:I,'Banco de Indicadores Mun. (2)'!B:B,'Banco de Indicadores - Mun. (1)'!B1486,'Banco de Indicadores Mun. (2)'!A:A,'Banco de Indicadores - Mun. (1)'!A1486) / VLOOKUP(D1486,'Dados Base'!$B:$K,9,FALSE)) * 100</f>
        <v>32.635900000000014</v>
      </c>
      <c r="AM1486" s="72">
        <f>(SUMIFS('Banco de Indicadores Mun. (2)'!J:J,'Banco de Indicadores Mun. (2)'!B:B,'Banco de Indicadores - Mun. (1)'!B1486,'Banco de Indicadores Mun. (2)'!A:A,'Banco de Indicadores - Mun. (1)'!A1486) / VLOOKUP(D1486,'Dados Base'!$B:$K,7,FALSE)) * 100</f>
        <v>38.40695180722895</v>
      </c>
      <c r="AN1486" s="72">
        <f>(SUMIFS('Banco de Indicadores Mun. (2)'!K:K,'Banco de Indicadores Mun. (2)'!B:B,'Banco de Indicadores - Mun. (1)'!B1486,'Banco de Indicadores Mun. (2)'!A:A,'Banco de Indicadores - Mun. (1)'!A1486) / VLOOKUP(D1486,'Dados Base'!$B:$K,10,FALSE)) * 100</f>
        <v>166.97014999999993</v>
      </c>
      <c r="AO1486" s="21">
        <v>0</v>
      </c>
      <c r="AP1486" s="125">
        <v>0</v>
      </c>
      <c r="AQ1486" s="5">
        <v>0</v>
      </c>
      <c r="AR1486" s="21">
        <v>8.5</v>
      </c>
      <c r="AS1486" s="20">
        <v>100</v>
      </c>
      <c r="AT1486" s="20">
        <v>0</v>
      </c>
      <c r="AU1486" s="20">
        <v>0</v>
      </c>
      <c r="AV1486" s="20">
        <v>1.5</v>
      </c>
      <c r="AW1486" s="21">
        <v>0</v>
      </c>
      <c r="AX1486" s="21">
        <v>0</v>
      </c>
      <c r="AY1486" s="116">
        <v>160.09355347576789</v>
      </c>
    </row>
    <row r="1487" spans="1:51" ht="15" x14ac:dyDescent="0.25">
      <c r="A1487" s="144">
        <v>2015</v>
      </c>
      <c r="B1487" s="77" t="s">
        <v>197</v>
      </c>
      <c r="C1487" s="78">
        <v>18</v>
      </c>
      <c r="D1487" s="77">
        <v>3516903</v>
      </c>
      <c r="E1487" s="78">
        <v>351690318</v>
      </c>
      <c r="F1487" s="78" t="str">
        <f t="shared" si="60"/>
        <v>3516903182015</v>
      </c>
      <c r="G1487" s="89">
        <v>-6.2483589597828182E-2</v>
      </c>
      <c r="H1487" s="80">
        <f t="shared" si="59"/>
        <v>10686</v>
      </c>
      <c r="I1487" s="90">
        <v>9290</v>
      </c>
      <c r="J1487" s="91">
        <v>1396</v>
      </c>
      <c r="K1487" s="83">
        <f>(H1487)/VLOOKUP(D1487,'Dados Base'!$B:$K,6,FALSE)</f>
        <v>21.663152773272788</v>
      </c>
      <c r="L1487" s="88">
        <f t="shared" si="61"/>
        <v>86.936178177054089</v>
      </c>
      <c r="M1487" s="85" t="s">
        <v>702</v>
      </c>
      <c r="N1487" s="92">
        <v>0.747</v>
      </c>
      <c r="O1487" s="91">
        <v>132</v>
      </c>
      <c r="P1487" s="91">
        <v>43500</v>
      </c>
      <c r="Q1487" s="91">
        <v>0</v>
      </c>
      <c r="R1487" s="91">
        <v>900</v>
      </c>
      <c r="S1487" s="91">
        <v>18</v>
      </c>
      <c r="T1487" s="87" t="s">
        <v>691</v>
      </c>
      <c r="U1487" s="91">
        <v>126</v>
      </c>
      <c r="V1487" s="91">
        <v>107</v>
      </c>
      <c r="W1487" s="93">
        <v>0</v>
      </c>
      <c r="X1487" s="47">
        <v>3.2199453451388887E-2</v>
      </c>
      <c r="Y1487" s="21">
        <v>6.53</v>
      </c>
      <c r="Z1487" s="21">
        <v>391</v>
      </c>
      <c r="AA1487" s="21">
        <v>113</v>
      </c>
      <c r="AB1487" s="21">
        <v>0</v>
      </c>
      <c r="AC1487" s="21">
        <v>0</v>
      </c>
      <c r="AD1487" s="153">
        <f>VLOOKUP(D1487,'Dados Base'!$B:$K,9,FALSE)*31536000/VLOOKUP($F1487,F:H,MATCH(H1486,F1486:AF1486,0),FALSE)</f>
        <v>10771.701291409321</v>
      </c>
      <c r="AE1487" s="153">
        <f>VLOOKUP(D1487,'Dados Base'!$B:$K,10,FALSE)*31536000/VLOOKUP($F1487,F:H,MATCH(H1486,F1486:AF1486,0),FALSE)</f>
        <v>826.32229084783808</v>
      </c>
      <c r="AF1487" s="14">
        <v>98.99</v>
      </c>
      <c r="AG1487" s="15">
        <v>85.15</v>
      </c>
      <c r="AH1487" s="14">
        <v>91.97</v>
      </c>
      <c r="AI1487" s="14">
        <v>12.54</v>
      </c>
      <c r="AJ1487" s="16">
        <v>100</v>
      </c>
      <c r="AK1487" s="72">
        <f>(SUMIFS('Banco de Indicadores Mun. (2)'!I:I,'Banco de Indicadores Mun. (2)'!B:B,'Banco de Indicadores - Mun. (1)'!B1487,'Banco de Indicadores Mun. (2)'!A:A,'Banco de Indicadores - Mun. (1)'!A1487) / VLOOKUP(D1487,'Dados Base'!$B:$K,8,FALSE)) * 100</f>
        <v>10.618339130434782</v>
      </c>
      <c r="AL1487" s="72">
        <f>(SUMIFS('Banco de Indicadores Mun. (2)'!I:I,'Banco de Indicadores Mun. (2)'!B:B,'Banco de Indicadores - Mun. (1)'!B1487,'Banco de Indicadores Mun. (2)'!A:A,'Banco de Indicadores - Mun. (1)'!A1487) / VLOOKUP(D1487,'Dados Base'!$B:$K,9,FALSE)) * 100</f>
        <v>3.3455041095890405</v>
      </c>
      <c r="AM1487" s="72">
        <f>(SUMIFS('Banco de Indicadores Mun. (2)'!J:J,'Banco de Indicadores Mun. (2)'!B:B,'Banco de Indicadores - Mun. (1)'!B1487,'Banco de Indicadores Mun. (2)'!A:A,'Banco de Indicadores - Mun. (1)'!A1487) / VLOOKUP(D1487,'Dados Base'!$B:$K,7,FALSE)) * 100</f>
        <v>14.009793103448272</v>
      </c>
      <c r="AN1487" s="72">
        <f>(SUMIFS('Banco de Indicadores Mun. (2)'!K:K,'Banco de Indicadores Mun. (2)'!B:B,'Banco de Indicadores - Mun. (1)'!B1487,'Banco de Indicadores Mun. (2)'!A:A,'Banco de Indicadores - Mun. (1)'!A1487) / VLOOKUP(D1487,'Dados Base'!$B:$K,10,FALSE)) * 100</f>
        <v>8.0607142857142877E-2</v>
      </c>
      <c r="AO1487" s="21">
        <v>0</v>
      </c>
      <c r="AP1487" s="125">
        <v>0</v>
      </c>
      <c r="AQ1487" s="5">
        <v>0</v>
      </c>
      <c r="AR1487" s="21">
        <v>10</v>
      </c>
      <c r="AS1487" s="20">
        <v>92</v>
      </c>
      <c r="AT1487" s="20">
        <v>92</v>
      </c>
      <c r="AU1487" s="20">
        <v>77.579365079365076</v>
      </c>
      <c r="AV1487" s="20">
        <v>8.1300000000000008</v>
      </c>
      <c r="AW1487" s="21">
        <v>0</v>
      </c>
      <c r="AX1487" s="21">
        <v>0</v>
      </c>
      <c r="AY1487" s="116">
        <v>0.35452543104291739</v>
      </c>
    </row>
    <row r="1488" spans="1:51" ht="15" x14ac:dyDescent="0.25">
      <c r="A1488" s="144">
        <v>2015</v>
      </c>
      <c r="B1488" s="77" t="s">
        <v>198</v>
      </c>
      <c r="C1488" s="78">
        <v>20</v>
      </c>
      <c r="D1488" s="77">
        <v>3517000</v>
      </c>
      <c r="E1488" s="78">
        <v>351700020</v>
      </c>
      <c r="F1488" s="78" t="str">
        <f t="shared" si="60"/>
        <v>3517000202015</v>
      </c>
      <c r="G1488" s="89">
        <v>0.18998539041414908</v>
      </c>
      <c r="H1488" s="80">
        <f t="shared" si="59"/>
        <v>10797</v>
      </c>
      <c r="I1488" s="90">
        <v>8589</v>
      </c>
      <c r="J1488" s="91">
        <v>2208</v>
      </c>
      <c r="K1488" s="83">
        <f>(H1488)/VLOOKUP(D1488,'Dados Base'!$B:$K,6,FALSE)</f>
        <v>15.985372281361505</v>
      </c>
      <c r="L1488" s="88">
        <f t="shared" si="61"/>
        <v>79.549874965268131</v>
      </c>
      <c r="M1488" s="85" t="s">
        <v>702</v>
      </c>
      <c r="N1488" s="92">
        <v>0.71699999999999997</v>
      </c>
      <c r="O1488" s="91">
        <v>83</v>
      </c>
      <c r="P1488" s="91">
        <v>41400</v>
      </c>
      <c r="Q1488" s="91">
        <v>0</v>
      </c>
      <c r="R1488" s="91">
        <v>300</v>
      </c>
      <c r="S1488" s="91">
        <v>11</v>
      </c>
      <c r="T1488" s="87" t="s">
        <v>691</v>
      </c>
      <c r="U1488" s="91">
        <v>58</v>
      </c>
      <c r="V1488" s="91">
        <v>50</v>
      </c>
      <c r="W1488" s="93">
        <v>0</v>
      </c>
      <c r="X1488" s="47">
        <v>2.3648370508639407E-2</v>
      </c>
      <c r="Y1488" s="21">
        <v>6.12</v>
      </c>
      <c r="Z1488" s="21">
        <v>415</v>
      </c>
      <c r="AA1488" s="21">
        <v>57</v>
      </c>
      <c r="AB1488" s="21">
        <v>0</v>
      </c>
      <c r="AC1488" s="21">
        <v>0</v>
      </c>
      <c r="AD1488" s="153">
        <f>VLOOKUP(D1488,'Dados Base'!$B:$K,9,FALSE)*31536000/VLOOKUP($F1488,F:H,MATCH(H1487,F1487:AF1487,0),FALSE)</f>
        <v>14165.934981939428</v>
      </c>
      <c r="AE1488" s="153">
        <f>VLOOKUP(D1488,'Dados Base'!$B:$K,10,FALSE)*31536000/VLOOKUP($F1488,F:H,MATCH(H1487,F1487:AF1487,0),FALSE)</f>
        <v>1781.6949152542377</v>
      </c>
      <c r="AF1488" s="14" t="s">
        <v>692</v>
      </c>
      <c r="AG1488" s="15">
        <v>77.42</v>
      </c>
      <c r="AH1488" s="14" t="s">
        <v>692</v>
      </c>
      <c r="AI1488" s="14" t="s">
        <v>692</v>
      </c>
      <c r="AJ1488" s="16" t="s">
        <v>692</v>
      </c>
      <c r="AK1488" s="72">
        <f>(SUMIFS('Banco de Indicadores Mun. (2)'!I:I,'Banco de Indicadores Mun. (2)'!B:B,'Banco de Indicadores - Mun. (1)'!B1488,'Banco de Indicadores Mun. (2)'!A:A,'Banco de Indicadores - Mun. (1)'!A1488) / VLOOKUP(D1488,'Dados Base'!$B:$K,8,FALSE)) * 100</f>
        <v>15.998767326732674</v>
      </c>
      <c r="AL1488" s="72">
        <f>(SUMIFS('Banco de Indicadores Mun. (2)'!I:I,'Banco de Indicadores Mun. (2)'!B:B,'Banco de Indicadores - Mun. (1)'!B1488,'Banco de Indicadores Mun. (2)'!A:A,'Banco de Indicadores - Mun. (1)'!A1488) / VLOOKUP(D1488,'Dados Base'!$B:$K,9,FALSE)) * 100</f>
        <v>6.6634041237113406</v>
      </c>
      <c r="AM1488" s="72">
        <f>(SUMIFS('Banco de Indicadores Mun. (2)'!J:J,'Banco de Indicadores Mun. (2)'!B:B,'Banco de Indicadores - Mun. (1)'!B1488,'Banco de Indicadores Mun. (2)'!A:A,'Banco de Indicadores - Mun. (1)'!A1488) / VLOOKUP(D1488,'Dados Base'!$B:$K,7,FALSE)) * 100</f>
        <v>22.910780141843972</v>
      </c>
      <c r="AN1488" s="72">
        <f>(SUMIFS('Banco de Indicadores Mun. (2)'!K:K,'Banco de Indicadores Mun. (2)'!B:B,'Banco de Indicadores - Mun. (1)'!B1488,'Banco de Indicadores Mun. (2)'!A:A,'Banco de Indicadores - Mun. (1)'!A1488) / VLOOKUP(D1488,'Dados Base'!$B:$K,10,FALSE)) * 100</f>
        <v>2.1819672131147539E-2</v>
      </c>
      <c r="AO1488" s="21">
        <v>0</v>
      </c>
      <c r="AP1488" s="125">
        <v>0</v>
      </c>
      <c r="AQ1488" s="5">
        <v>0</v>
      </c>
      <c r="AR1488" s="21">
        <v>9.5</v>
      </c>
      <c r="AS1488" s="20">
        <v>100</v>
      </c>
      <c r="AT1488" s="20">
        <v>100</v>
      </c>
      <c r="AU1488" s="20">
        <v>87.923728813559322</v>
      </c>
      <c r="AV1488" s="20">
        <v>9.5</v>
      </c>
      <c r="AW1488" s="21">
        <v>0</v>
      </c>
      <c r="AX1488" s="21">
        <v>0</v>
      </c>
      <c r="AY1488" s="116">
        <v>0</v>
      </c>
    </row>
    <row r="1489" spans="1:51" ht="15" x14ac:dyDescent="0.25">
      <c r="A1489" s="144">
        <v>2015</v>
      </c>
      <c r="B1489" s="77" t="s">
        <v>199</v>
      </c>
      <c r="C1489" s="78">
        <v>19</v>
      </c>
      <c r="D1489" s="77">
        <v>3517109</v>
      </c>
      <c r="E1489" s="78">
        <v>351710919</v>
      </c>
      <c r="F1489" s="78" t="str">
        <f t="shared" si="60"/>
        <v>3517109192015</v>
      </c>
      <c r="G1489" s="89">
        <v>0.36752709513931947</v>
      </c>
      <c r="H1489" s="80">
        <f t="shared" si="59"/>
        <v>4664</v>
      </c>
      <c r="I1489" s="90">
        <v>3516</v>
      </c>
      <c r="J1489" s="91">
        <v>1148</v>
      </c>
      <c r="K1489" s="83">
        <f>(H1489)/VLOOKUP(D1489,'Dados Base'!$B:$K,6,FALSE)</f>
        <v>17.014446227929373</v>
      </c>
      <c r="L1489" s="88">
        <f t="shared" si="61"/>
        <v>75.385934819897088</v>
      </c>
      <c r="M1489" s="85" t="s">
        <v>702</v>
      </c>
      <c r="N1489" s="92">
        <v>0.73499999999999999</v>
      </c>
      <c r="O1489" s="91">
        <v>77</v>
      </c>
      <c r="P1489" s="91">
        <v>12436</v>
      </c>
      <c r="Q1489" s="91">
        <v>0</v>
      </c>
      <c r="R1489" s="91">
        <v>0</v>
      </c>
      <c r="S1489" s="91">
        <v>29</v>
      </c>
      <c r="T1489" s="87" t="s">
        <v>691</v>
      </c>
      <c r="U1489" s="91">
        <v>21</v>
      </c>
      <c r="V1489" s="91">
        <v>34</v>
      </c>
      <c r="W1489" s="93">
        <v>23.01</v>
      </c>
      <c r="X1489" s="47">
        <v>8.0976270833333329E-3</v>
      </c>
      <c r="Y1489" s="21">
        <v>2.46</v>
      </c>
      <c r="Z1489" s="21">
        <v>149</v>
      </c>
      <c r="AA1489" s="21">
        <v>41</v>
      </c>
      <c r="AB1489" s="21">
        <v>0</v>
      </c>
      <c r="AC1489" s="21">
        <v>0</v>
      </c>
      <c r="AD1489" s="153">
        <f>VLOOKUP(D1489,'Dados Base'!$B:$K,9,FALSE)*31536000/VLOOKUP($F1489,F:H,MATCH(H1488,F1488:AF1488,0),FALSE)</f>
        <v>13455.540308747855</v>
      </c>
      <c r="AE1489" s="153">
        <f>VLOOKUP(D1489,'Dados Base'!$B:$K,10,FALSE)*31536000/VLOOKUP($F1489,F:H,MATCH(H1488,F1488:AF1488,0),FALSE)</f>
        <v>1081.8524871355062</v>
      </c>
      <c r="AF1489" s="14">
        <v>66.67</v>
      </c>
      <c r="AG1489" s="15">
        <v>94.28</v>
      </c>
      <c r="AH1489" s="14">
        <v>64.569999999999993</v>
      </c>
      <c r="AI1489" s="14">
        <v>14.54</v>
      </c>
      <c r="AJ1489" s="16">
        <v>90.53</v>
      </c>
      <c r="AK1489" s="72">
        <f>(SUMIFS('Banco de Indicadores Mun. (2)'!I:I,'Banco de Indicadores Mun. (2)'!B:B,'Banco de Indicadores - Mun. (1)'!B1489,'Banco de Indicadores Mun. (2)'!A:A,'Banco de Indicadores - Mun. (1)'!A1489) / VLOOKUP(D1489,'Dados Base'!$B:$K,8,FALSE)) * 100</f>
        <v>32.691111111111105</v>
      </c>
      <c r="AL1489" s="72">
        <f>(SUMIFS('Banco de Indicadores Mun. (2)'!I:I,'Banco de Indicadores Mun. (2)'!B:B,'Banco de Indicadores - Mun. (1)'!B1489,'Banco de Indicadores Mun. (2)'!A:A,'Banco de Indicadores - Mun. (1)'!A1489) / VLOOKUP(D1489,'Dados Base'!$B:$K,9,FALSE)) * 100</f>
        <v>10.349447236180904</v>
      </c>
      <c r="AM1489" s="72">
        <f>(SUMIFS('Banco de Indicadores Mun. (2)'!J:J,'Banco de Indicadores Mun. (2)'!B:B,'Banco de Indicadores - Mun. (1)'!B1489,'Banco de Indicadores Mun. (2)'!A:A,'Banco de Indicadores - Mun. (1)'!A1489) / VLOOKUP(D1489,'Dados Base'!$B:$K,7,FALSE)) * 100</f>
        <v>42.127468085106386</v>
      </c>
      <c r="AN1489" s="72">
        <f>(SUMIFS('Banco de Indicadores Mun. (2)'!K:K,'Banco de Indicadores Mun. (2)'!B:B,'Banco de Indicadores - Mun. (1)'!B1489,'Banco de Indicadores Mun. (2)'!A:A,'Banco de Indicadores - Mun. (1)'!A1489) / VLOOKUP(D1489,'Dados Base'!$B:$K,10,FALSE)) * 100</f>
        <v>4.9718124999999995</v>
      </c>
      <c r="AO1489" s="21">
        <v>0</v>
      </c>
      <c r="AP1489" s="125">
        <v>0</v>
      </c>
      <c r="AQ1489" s="5">
        <v>0</v>
      </c>
      <c r="AR1489" s="21">
        <v>9</v>
      </c>
      <c r="AS1489" s="20">
        <v>97</v>
      </c>
      <c r="AT1489" s="20">
        <v>97.000000000000014</v>
      </c>
      <c r="AU1489" s="20">
        <v>78.421052631578945</v>
      </c>
      <c r="AV1489" s="20">
        <v>8.5399999999999991</v>
      </c>
      <c r="AW1489" s="21">
        <v>0</v>
      </c>
      <c r="AX1489" s="21">
        <v>0</v>
      </c>
      <c r="AY1489" s="116">
        <v>111.26396825239451</v>
      </c>
    </row>
    <row r="1490" spans="1:51" ht="15" x14ac:dyDescent="0.25">
      <c r="A1490" s="144">
        <v>2015</v>
      </c>
      <c r="B1490" s="77" t="s">
        <v>200</v>
      </c>
      <c r="C1490" s="78">
        <v>16</v>
      </c>
      <c r="D1490" s="77">
        <v>3517208</v>
      </c>
      <c r="E1490" s="78">
        <v>351720816</v>
      </c>
      <c r="F1490" s="78" t="str">
        <f t="shared" si="60"/>
        <v>3517208162015</v>
      </c>
      <c r="G1490" s="89">
        <v>1.3537264751157796</v>
      </c>
      <c r="H1490" s="80">
        <f t="shared" si="59"/>
        <v>11334</v>
      </c>
      <c r="I1490" s="90">
        <v>10440</v>
      </c>
      <c r="J1490" s="91">
        <v>894</v>
      </c>
      <c r="K1490" s="83">
        <f>(H1490)/VLOOKUP(D1490,'Dados Base'!$B:$K,6,FALSE)</f>
        <v>42.086891942072036</v>
      </c>
      <c r="L1490" s="88">
        <f t="shared" si="61"/>
        <v>92.112228692429852</v>
      </c>
      <c r="M1490" s="85" t="s">
        <v>702</v>
      </c>
      <c r="N1490" s="92">
        <v>0.73899999999999999</v>
      </c>
      <c r="O1490" s="91">
        <v>59</v>
      </c>
      <c r="P1490" s="91">
        <v>20000</v>
      </c>
      <c r="Q1490" s="91">
        <v>0</v>
      </c>
      <c r="R1490" s="91">
        <v>0</v>
      </c>
      <c r="S1490" s="91">
        <v>17</v>
      </c>
      <c r="T1490" s="87" t="s">
        <v>691</v>
      </c>
      <c r="U1490" s="91">
        <v>79</v>
      </c>
      <c r="V1490" s="91">
        <v>47</v>
      </c>
      <c r="W1490" s="93">
        <v>18.190000000000001</v>
      </c>
      <c r="X1490" s="47">
        <v>3.1015937013888894E-2</v>
      </c>
      <c r="Y1490" s="21">
        <v>7.4</v>
      </c>
      <c r="Z1490" s="21">
        <v>508</v>
      </c>
      <c r="AA1490" s="21">
        <v>63</v>
      </c>
      <c r="AB1490" s="21">
        <v>1</v>
      </c>
      <c r="AC1490" s="21">
        <v>0</v>
      </c>
      <c r="AD1490" s="153">
        <f>VLOOKUP(D1490,'Dados Base'!$B:$K,9,FALSE)*31536000/VLOOKUP($F1490,F:H,MATCH(H1489,F1489:AF1489,0),FALSE)</f>
        <v>5648.3218634197983</v>
      </c>
      <c r="AE1490" s="153">
        <f>VLOOKUP(D1490,'Dados Base'!$B:$K,10,FALSE)*31536000/VLOOKUP($F1490,F:H,MATCH(H1489,F1489:AF1489,0),FALSE)</f>
        <v>556.48491265219673</v>
      </c>
      <c r="AF1490" s="14">
        <v>89.9</v>
      </c>
      <c r="AG1490" s="15">
        <v>100</v>
      </c>
      <c r="AH1490" s="14">
        <v>89.9</v>
      </c>
      <c r="AI1490" s="14">
        <v>9.2899999999999991</v>
      </c>
      <c r="AJ1490" s="16">
        <v>98.95</v>
      </c>
      <c r="AK1490" s="72">
        <f>(SUMIFS('Banco de Indicadores Mun. (2)'!I:I,'Banco de Indicadores Mun. (2)'!B:B,'Banco de Indicadores - Mun. (1)'!B1490,'Banco de Indicadores Mun. (2)'!A:A,'Banco de Indicadores - Mun. (1)'!A1490) / VLOOKUP(D1490,'Dados Base'!$B:$K,8,FALSE)) * 100</f>
        <v>15.043373493975903</v>
      </c>
      <c r="AL1490" s="72">
        <f>(SUMIFS('Banco de Indicadores Mun. (2)'!I:I,'Banco de Indicadores Mun. (2)'!B:B,'Banco de Indicadores - Mun. (1)'!B1490,'Banco de Indicadores Mun. (2)'!A:A,'Banco de Indicadores - Mun. (1)'!A1490) / VLOOKUP(D1490,'Dados Base'!$B:$K,9,FALSE)) * 100</f>
        <v>6.1507389162561585</v>
      </c>
      <c r="AM1490" s="72">
        <f>(SUMIFS('Banco de Indicadores Mun. (2)'!J:J,'Banco de Indicadores Mun. (2)'!B:B,'Banco de Indicadores - Mun. (1)'!B1490,'Banco de Indicadores Mun. (2)'!A:A,'Banco de Indicadores - Mun. (1)'!A1490) / VLOOKUP(D1490,'Dados Base'!$B:$K,7,FALSE)) * 100</f>
        <v>9.4466507936507931</v>
      </c>
      <c r="AN1490" s="72">
        <f>(SUMIFS('Banco de Indicadores Mun. (2)'!K:K,'Banco de Indicadores Mun. (2)'!B:B,'Banco de Indicadores - Mun. (1)'!B1490,'Banco de Indicadores Mun. (2)'!A:A,'Banco de Indicadores - Mun. (1)'!A1490) / VLOOKUP(D1490,'Dados Base'!$B:$K,10,FALSE)) * 100</f>
        <v>32.673050000000011</v>
      </c>
      <c r="AO1490" s="21">
        <v>0</v>
      </c>
      <c r="AP1490" s="125">
        <v>0</v>
      </c>
      <c r="AQ1490" s="5">
        <v>0</v>
      </c>
      <c r="AR1490" s="21">
        <v>8.6</v>
      </c>
      <c r="AS1490" s="20">
        <v>100</v>
      </c>
      <c r="AT1490" s="20">
        <v>100</v>
      </c>
      <c r="AU1490" s="20">
        <v>88.966725043782844</v>
      </c>
      <c r="AV1490" s="20">
        <v>9.5</v>
      </c>
      <c r="AW1490" s="21">
        <v>0</v>
      </c>
      <c r="AX1490" s="21">
        <v>0</v>
      </c>
      <c r="AY1490" s="116">
        <v>93.728512273579696</v>
      </c>
    </row>
    <row r="1491" spans="1:51" ht="15" x14ac:dyDescent="0.25">
      <c r="A1491" s="144">
        <v>2015</v>
      </c>
      <c r="B1491" s="77" t="s">
        <v>201</v>
      </c>
      <c r="C1491" s="78">
        <v>20</v>
      </c>
      <c r="D1491" s="77">
        <v>3517307</v>
      </c>
      <c r="E1491" s="78">
        <v>351730720</v>
      </c>
      <c r="F1491" s="78" t="str">
        <f t="shared" si="60"/>
        <v>3517307202015</v>
      </c>
      <c r="G1491" s="89">
        <v>0.20537444106358826</v>
      </c>
      <c r="H1491" s="80">
        <f t="shared" si="59"/>
        <v>5466</v>
      </c>
      <c r="I1491" s="90">
        <v>4889</v>
      </c>
      <c r="J1491" s="91">
        <v>577</v>
      </c>
      <c r="K1491" s="83">
        <f>(H1491)/VLOOKUP(D1491,'Dados Base'!$B:$K,6,FALSE)</f>
        <v>25.136813060473674</v>
      </c>
      <c r="L1491" s="88">
        <f t="shared" si="61"/>
        <v>89.443834613977316</v>
      </c>
      <c r="M1491" s="85" t="s">
        <v>702</v>
      </c>
      <c r="N1491" s="92">
        <v>0.72799999999999998</v>
      </c>
      <c r="O1491" s="91">
        <v>60</v>
      </c>
      <c r="P1491" s="91">
        <v>17700</v>
      </c>
      <c r="Q1491" s="91">
        <v>0</v>
      </c>
      <c r="R1491" s="91">
        <v>0</v>
      </c>
      <c r="S1491" s="91">
        <v>4</v>
      </c>
      <c r="T1491" s="87" t="s">
        <v>691</v>
      </c>
      <c r="U1491" s="91">
        <v>30</v>
      </c>
      <c r="V1491" s="91">
        <v>22</v>
      </c>
      <c r="W1491" s="93">
        <v>0</v>
      </c>
      <c r="X1491" s="47">
        <v>1.3556818750000001E-2</v>
      </c>
      <c r="Y1491" s="21">
        <v>3.48</v>
      </c>
      <c r="Z1491" s="21">
        <v>195</v>
      </c>
      <c r="AA1491" s="21">
        <v>74</v>
      </c>
      <c r="AB1491" s="21">
        <v>0</v>
      </c>
      <c r="AC1491" s="21">
        <v>0</v>
      </c>
      <c r="AD1491" s="153">
        <f>VLOOKUP(D1491,'Dados Base'!$B:$K,9,FALSE)*31536000/VLOOKUP($F1491,F:H,MATCH(H1490,F1490:AF1490,0),FALSE)</f>
        <v>9577.3435784851808</v>
      </c>
      <c r="AE1491" s="153">
        <f>VLOOKUP(D1491,'Dados Base'!$B:$K,10,FALSE)*31536000/VLOOKUP($F1491,F:H,MATCH(H1490,F1490:AF1490,0),FALSE)</f>
        <v>1211.5916575192095</v>
      </c>
      <c r="AF1491" s="14">
        <v>95.24</v>
      </c>
      <c r="AG1491" s="15">
        <v>83.22</v>
      </c>
      <c r="AH1491" s="14">
        <v>95.24</v>
      </c>
      <c r="AI1491" s="14">
        <v>3.45</v>
      </c>
      <c r="AJ1491" s="16">
        <v>95.24</v>
      </c>
      <c r="AK1491" s="72">
        <f>(SUMIFS('Banco de Indicadores Mun. (2)'!I:I,'Banco de Indicadores Mun. (2)'!B:B,'Banco de Indicadores - Mun. (1)'!B1491,'Banco de Indicadores Mun. (2)'!A:A,'Banco de Indicadores - Mun. (1)'!A1491) / VLOOKUP(D1491,'Dados Base'!$B:$K,8,FALSE)) * 100</f>
        <v>27.171391304347832</v>
      </c>
      <c r="AL1491" s="72">
        <f>(SUMIFS('Banco de Indicadores Mun. (2)'!I:I,'Banco de Indicadores Mun. (2)'!B:B,'Banco de Indicadores - Mun. (1)'!B1491,'Banco de Indicadores Mun. (2)'!A:A,'Banco de Indicadores - Mun. (1)'!A1491) / VLOOKUP(D1491,'Dados Base'!$B:$K,9,FALSE)) * 100</f>
        <v>11.294132530120482</v>
      </c>
      <c r="AM1491" s="72">
        <f>(SUMIFS('Banco de Indicadores Mun. (2)'!J:J,'Banco de Indicadores Mun. (2)'!B:B,'Banco de Indicadores - Mun. (1)'!B1491,'Banco de Indicadores Mun. (2)'!A:A,'Banco de Indicadores - Mun. (1)'!A1491) / VLOOKUP(D1491,'Dados Base'!$B:$K,7,FALSE)) * 100</f>
        <v>38.748229166666668</v>
      </c>
      <c r="AN1491" s="72">
        <f>(SUMIFS('Banco de Indicadores Mun. (2)'!K:K,'Banco de Indicadores Mun. (2)'!B:B,'Banco de Indicadores - Mun. (1)'!B1491,'Banco de Indicadores Mun. (2)'!A:A,'Banco de Indicadores - Mun. (1)'!A1491) / VLOOKUP(D1491,'Dados Base'!$B:$K,10,FALSE)) * 100</f>
        <v>0.71004761904761926</v>
      </c>
      <c r="AO1491" s="21">
        <v>0</v>
      </c>
      <c r="AP1491" s="125">
        <v>0</v>
      </c>
      <c r="AQ1491" s="5">
        <v>0</v>
      </c>
      <c r="AR1491" s="21">
        <v>7.6</v>
      </c>
      <c r="AS1491" s="20">
        <v>99</v>
      </c>
      <c r="AT1491" s="20">
        <v>98.009999999999991</v>
      </c>
      <c r="AU1491" s="20">
        <v>72.49070631970261</v>
      </c>
      <c r="AV1491" s="20">
        <v>7.68</v>
      </c>
      <c r="AW1491" s="21">
        <v>0</v>
      </c>
      <c r="AX1491" s="21">
        <v>0</v>
      </c>
      <c r="AY1491" s="116">
        <v>0.46312773878311236</v>
      </c>
    </row>
    <row r="1492" spans="1:51" ht="15" x14ac:dyDescent="0.25">
      <c r="A1492" s="144">
        <v>2015</v>
      </c>
      <c r="B1492" s="77" t="s">
        <v>202</v>
      </c>
      <c r="C1492" s="78">
        <v>8</v>
      </c>
      <c r="D1492" s="77">
        <v>3517406</v>
      </c>
      <c r="E1492" s="78">
        <v>35174068</v>
      </c>
      <c r="F1492" s="78" t="str">
        <f t="shared" si="60"/>
        <v>351740682015</v>
      </c>
      <c r="G1492" s="89">
        <v>0.6057090196581072</v>
      </c>
      <c r="H1492" s="80">
        <f t="shared" si="59"/>
        <v>38327</v>
      </c>
      <c r="I1492" s="90">
        <v>37079</v>
      </c>
      <c r="J1492" s="91">
        <v>1248</v>
      </c>
      <c r="K1492" s="83">
        <f>(H1492)/VLOOKUP(D1492,'Dados Base'!$B:$K,6,FALSE)</f>
        <v>30.450396052976554</v>
      </c>
      <c r="L1492" s="88">
        <f t="shared" si="61"/>
        <v>96.743809846844258</v>
      </c>
      <c r="M1492" s="85" t="s">
        <v>702</v>
      </c>
      <c r="N1492" s="92">
        <v>0.753</v>
      </c>
      <c r="O1492" s="91">
        <v>211</v>
      </c>
      <c r="P1492" s="91">
        <v>8300</v>
      </c>
      <c r="Q1492" s="91">
        <v>82000</v>
      </c>
      <c r="R1492" s="91">
        <v>0</v>
      </c>
      <c r="S1492" s="91">
        <v>55</v>
      </c>
      <c r="T1492" s="87" t="s">
        <v>691</v>
      </c>
      <c r="U1492" s="91">
        <v>469</v>
      </c>
      <c r="V1492" s="91">
        <v>311</v>
      </c>
      <c r="W1492" s="93">
        <v>67.64</v>
      </c>
      <c r="X1492" s="47">
        <v>0.11666667824074074</v>
      </c>
      <c r="Y1492" s="21">
        <v>30.7</v>
      </c>
      <c r="Z1492" s="21">
        <v>948</v>
      </c>
      <c r="AA1492" s="21">
        <v>1125</v>
      </c>
      <c r="AB1492" s="21">
        <v>8</v>
      </c>
      <c r="AC1492" s="21">
        <v>0</v>
      </c>
      <c r="AD1492" s="153">
        <f>VLOOKUP(D1492,'Dados Base'!$B:$K,9,FALSE)*31536000/VLOOKUP($F1492,F:H,MATCH(H1491,F1491:AF1491,0),FALSE)</f>
        <v>14086.579173950478</v>
      </c>
      <c r="AE1492" s="153">
        <f>VLOOKUP(D1492,'Dados Base'!$B:$K,10,FALSE)*31536000/VLOOKUP($F1492,F:H,MATCH(H1491,F1491:AF1491,0),FALSE)</f>
        <v>1678.5409763352206</v>
      </c>
      <c r="AF1492" s="14">
        <v>100</v>
      </c>
      <c r="AG1492" s="15" t="s">
        <v>692</v>
      </c>
      <c r="AH1492" s="14">
        <v>100</v>
      </c>
      <c r="AI1492" s="14">
        <v>35.14</v>
      </c>
      <c r="AJ1492" s="16">
        <v>100</v>
      </c>
      <c r="AK1492" s="72">
        <f>(SUMIFS('Banco de Indicadores Mun. (2)'!I:I,'Banco de Indicadores Mun. (2)'!B:B,'Banco de Indicadores - Mun. (1)'!B1492,'Banco de Indicadores Mun. (2)'!A:A,'Banco de Indicadores - Mun. (1)'!A1492) / VLOOKUP(D1492,'Dados Base'!$B:$K,8,FALSE)) * 100</f>
        <v>52.353830449826987</v>
      </c>
      <c r="AL1492" s="72">
        <f>(SUMIFS('Banco de Indicadores Mun. (2)'!I:I,'Banco de Indicadores Mun. (2)'!B:B,'Banco de Indicadores - Mun. (1)'!B1492,'Banco de Indicadores Mun. (2)'!A:A,'Banco de Indicadores - Mun. (1)'!A1492) / VLOOKUP(D1492,'Dados Base'!$B:$K,9,FALSE)) * 100</f>
        <v>17.675533878504673</v>
      </c>
      <c r="AM1492" s="72">
        <f>(SUMIFS('Banco de Indicadores Mun. (2)'!J:J,'Banco de Indicadores Mun. (2)'!B:B,'Banco de Indicadores - Mun. (1)'!B1492,'Banco de Indicadores Mun. (2)'!A:A,'Banco de Indicadores - Mun. (1)'!A1492) / VLOOKUP(D1492,'Dados Base'!$B:$K,7,FALSE)) * 100</f>
        <v>72.494454545454545</v>
      </c>
      <c r="AN1492" s="72">
        <f>(SUMIFS('Banco de Indicadores Mun. (2)'!K:K,'Banco de Indicadores Mun. (2)'!B:B,'Banco de Indicadores - Mun. (1)'!B1492,'Banco de Indicadores Mun. (2)'!A:A,'Banco de Indicadores - Mun. (1)'!A1492) / VLOOKUP(D1492,'Dados Base'!$B:$K,10,FALSE)) * 100</f>
        <v>15.42935294117647</v>
      </c>
      <c r="AO1492" s="21">
        <v>0</v>
      </c>
      <c r="AP1492" s="125">
        <v>0</v>
      </c>
      <c r="AQ1492" s="5">
        <v>0</v>
      </c>
      <c r="AR1492" s="21">
        <v>7.3</v>
      </c>
      <c r="AS1492" s="20">
        <v>100</v>
      </c>
      <c r="AT1492" s="20">
        <v>100</v>
      </c>
      <c r="AU1492" s="20">
        <v>45.730824891461651</v>
      </c>
      <c r="AV1492" s="20">
        <v>6.17</v>
      </c>
      <c r="AW1492" s="21">
        <v>2</v>
      </c>
      <c r="AX1492" s="21">
        <v>0</v>
      </c>
      <c r="AY1492" s="116">
        <v>156.63273074588216</v>
      </c>
    </row>
    <row r="1493" spans="1:51" ht="15" x14ac:dyDescent="0.25">
      <c r="A1493" s="144">
        <v>2015</v>
      </c>
      <c r="B1493" s="77" t="s">
        <v>203</v>
      </c>
      <c r="C1493" s="78">
        <v>15</v>
      </c>
      <c r="D1493" s="77">
        <v>3517505</v>
      </c>
      <c r="E1493" s="78">
        <v>351750515</v>
      </c>
      <c r="F1493" s="78" t="str">
        <f t="shared" si="60"/>
        <v>3517505152015</v>
      </c>
      <c r="G1493" s="89">
        <v>2.0657975772378601</v>
      </c>
      <c r="H1493" s="80">
        <f t="shared" si="59"/>
        <v>19489</v>
      </c>
      <c r="I1493" s="90">
        <v>17505</v>
      </c>
      <c r="J1493" s="91">
        <v>1984</v>
      </c>
      <c r="K1493" s="83">
        <f>(H1493)/VLOOKUP(D1493,'Dados Base'!$B:$K,6,FALSE)</f>
        <v>59.960619019782797</v>
      </c>
      <c r="L1493" s="88">
        <f t="shared" si="61"/>
        <v>89.819898404228027</v>
      </c>
      <c r="M1493" s="85" t="s">
        <v>702</v>
      </c>
      <c r="N1493" s="92">
        <v>0.72499999999999998</v>
      </c>
      <c r="O1493" s="91">
        <v>123</v>
      </c>
      <c r="P1493" s="91">
        <v>13550</v>
      </c>
      <c r="Q1493" s="91">
        <v>6014000</v>
      </c>
      <c r="R1493" s="91">
        <v>3000</v>
      </c>
      <c r="S1493" s="91">
        <v>49</v>
      </c>
      <c r="T1493" s="87" t="s">
        <v>691</v>
      </c>
      <c r="U1493" s="91">
        <v>143</v>
      </c>
      <c r="V1493" s="91">
        <v>127</v>
      </c>
      <c r="W1493" s="93">
        <v>0</v>
      </c>
      <c r="X1493" s="47">
        <v>5.2472215179398145E-2</v>
      </c>
      <c r="Y1493" s="21">
        <v>12.41</v>
      </c>
      <c r="Z1493" s="21">
        <v>801</v>
      </c>
      <c r="AA1493" s="21">
        <v>156</v>
      </c>
      <c r="AB1493" s="21">
        <v>2</v>
      </c>
      <c r="AC1493" s="21">
        <v>1</v>
      </c>
      <c r="AD1493" s="153">
        <f>VLOOKUP(D1493,'Dados Base'!$B:$K,9,FALSE)*31536000/VLOOKUP($F1493,F:H,MATCH(H1492,F1492:AF1492,0),FALSE)</f>
        <v>4077.7217917799785</v>
      </c>
      <c r="AE1493" s="153">
        <f>VLOOKUP(D1493,'Dados Base'!$B:$K,10,FALSE)*31536000/VLOOKUP($F1493,F:H,MATCH(H1492,F1492:AF1492,0),FALSE)</f>
        <v>436.89876340499768</v>
      </c>
      <c r="AF1493" s="14">
        <v>88.45</v>
      </c>
      <c r="AG1493" s="15">
        <v>90.83</v>
      </c>
      <c r="AH1493" s="14">
        <v>81.22</v>
      </c>
      <c r="AI1493" s="14">
        <v>11.5</v>
      </c>
      <c r="AJ1493" s="16">
        <v>100</v>
      </c>
      <c r="AK1493" s="72">
        <f>(SUMIFS('Banco de Indicadores Mun. (2)'!I:I,'Banco de Indicadores Mun. (2)'!B:B,'Banco de Indicadores - Mun. (1)'!B1493,'Banco de Indicadores Mun. (2)'!A:A,'Banco de Indicadores - Mun. (1)'!A1493) / VLOOKUP(D1493,'Dados Base'!$B:$K,8,FALSE)) * 100</f>
        <v>27.063567901234563</v>
      </c>
      <c r="AL1493" s="72">
        <f>(SUMIFS('Banco de Indicadores Mun. (2)'!I:I,'Banco de Indicadores Mun. (2)'!B:B,'Banco de Indicadores - Mun. (1)'!B1493,'Banco de Indicadores Mun. (2)'!A:A,'Banco de Indicadores - Mun. (1)'!A1493) / VLOOKUP(D1493,'Dados Base'!$B:$K,9,FALSE)) * 100</f>
        <v>8.699003968253967</v>
      </c>
      <c r="AM1493" s="72">
        <f>(SUMIFS('Banco de Indicadores Mun. (2)'!J:J,'Banco de Indicadores Mun. (2)'!B:B,'Banco de Indicadores - Mun. (1)'!B1493,'Banco de Indicadores Mun. (2)'!A:A,'Banco de Indicadores - Mun. (1)'!A1493) / VLOOKUP(D1493,'Dados Base'!$B:$K,7,FALSE)) * 100</f>
        <v>10.509351851851852</v>
      </c>
      <c r="AN1493" s="72">
        <f>(SUMIFS('Banco de Indicadores Mun. (2)'!K:K,'Banco de Indicadores Mun. (2)'!B:B,'Banco de Indicadores - Mun. (1)'!B1493,'Banco de Indicadores Mun. (2)'!A:A,'Banco de Indicadores - Mun. (1)'!A1493) / VLOOKUP(D1493,'Dados Base'!$B:$K,10,FALSE)) * 100</f>
        <v>60.171999999999983</v>
      </c>
      <c r="AO1493" s="21">
        <v>0</v>
      </c>
      <c r="AP1493" s="125">
        <v>0</v>
      </c>
      <c r="AQ1493" s="5">
        <v>0</v>
      </c>
      <c r="AR1493" s="21">
        <v>10</v>
      </c>
      <c r="AS1493" s="20">
        <v>90</v>
      </c>
      <c r="AT1493" s="20">
        <v>89.999999999999986</v>
      </c>
      <c r="AU1493" s="20">
        <v>83.699059561128522</v>
      </c>
      <c r="AV1493" s="20">
        <v>9.85</v>
      </c>
      <c r="AW1493" s="21">
        <v>0</v>
      </c>
      <c r="AX1493" s="21">
        <v>1</v>
      </c>
      <c r="AY1493" s="116">
        <v>173.16579130069499</v>
      </c>
    </row>
    <row r="1494" spans="1:51" ht="15" x14ac:dyDescent="0.25">
      <c r="A1494" s="144">
        <v>2015</v>
      </c>
      <c r="B1494" s="77" t="s">
        <v>204</v>
      </c>
      <c r="C1494" s="78">
        <v>14</v>
      </c>
      <c r="D1494" s="77">
        <v>3517604</v>
      </c>
      <c r="E1494" s="78">
        <v>351760414</v>
      </c>
      <c r="F1494" s="78" t="str">
        <f t="shared" si="60"/>
        <v>3517604142015</v>
      </c>
      <c r="G1494" s="89">
        <v>-0.7701877552115044</v>
      </c>
      <c r="H1494" s="80">
        <f t="shared" si="59"/>
        <v>17690</v>
      </c>
      <c r="I1494" s="90">
        <v>7286</v>
      </c>
      <c r="J1494" s="91">
        <v>10404</v>
      </c>
      <c r="K1494" s="83">
        <f>(H1494)/VLOOKUP(D1494,'Dados Base'!$B:$K,6,FALSE)</f>
        <v>43.398263088170353</v>
      </c>
      <c r="L1494" s="88">
        <f t="shared" si="61"/>
        <v>41.187111362351615</v>
      </c>
      <c r="M1494" s="85" t="s">
        <v>702</v>
      </c>
      <c r="N1494" s="92">
        <v>0.67500000000000004</v>
      </c>
      <c r="O1494" s="91">
        <v>123</v>
      </c>
      <c r="P1494" s="91">
        <v>4800</v>
      </c>
      <c r="Q1494" s="91">
        <v>0</v>
      </c>
      <c r="R1494" s="91">
        <v>0</v>
      </c>
      <c r="S1494" s="91">
        <v>9</v>
      </c>
      <c r="T1494" s="87" t="s">
        <v>691</v>
      </c>
      <c r="U1494" s="91">
        <v>105</v>
      </c>
      <c r="V1494" s="91">
        <v>57</v>
      </c>
      <c r="W1494" s="93">
        <v>0</v>
      </c>
      <c r="X1494" s="47">
        <v>2.5060833333333334E-2</v>
      </c>
      <c r="Y1494" s="21">
        <v>5.03</v>
      </c>
      <c r="Z1494" s="21">
        <v>211</v>
      </c>
      <c r="AA1494" s="21">
        <v>177</v>
      </c>
      <c r="AB1494" s="21">
        <v>2</v>
      </c>
      <c r="AC1494" s="21">
        <v>3</v>
      </c>
      <c r="AD1494" s="153">
        <f>VLOOKUP(D1494,'Dados Base'!$B:$K,9,FALSE)*31536000/VLOOKUP($F1494,F:H,MATCH(H1493,F1493:AF1493,0),FALSE)</f>
        <v>8057.813453928773</v>
      </c>
      <c r="AE1494" s="153">
        <f>VLOOKUP(D1494,'Dados Base'!$B:$K,10,FALSE)*31536000/VLOOKUP($F1494,F:H,MATCH(H1493,F1493:AF1493,0),FALSE)</f>
        <v>944.83210853589594</v>
      </c>
      <c r="AF1494" s="14">
        <v>54.4</v>
      </c>
      <c r="AG1494" s="15">
        <v>80</v>
      </c>
      <c r="AH1494" s="14">
        <v>31.08</v>
      </c>
      <c r="AI1494" s="14">
        <v>47.5</v>
      </c>
      <c r="AJ1494" s="16">
        <v>100</v>
      </c>
      <c r="AK1494" s="72">
        <f>(SUMIFS('Banco de Indicadores Mun. (2)'!I:I,'Banco de Indicadores Mun. (2)'!B:B,'Banco de Indicadores - Mun. (1)'!B1494,'Banco de Indicadores Mun. (2)'!A:A,'Banco de Indicadores - Mun. (1)'!A1494) / VLOOKUP(D1494,'Dados Base'!$B:$K,8,FALSE)) * 100</f>
        <v>2.6339207920791821</v>
      </c>
      <c r="AL1494" s="72">
        <f>(SUMIFS('Banco de Indicadores Mun. (2)'!I:I,'Banco de Indicadores Mun. (2)'!B:B,'Banco de Indicadores - Mun. (1)'!B1494,'Banco de Indicadores Mun. (2)'!A:A,'Banco de Indicadores - Mun. (1)'!A1494) / VLOOKUP(D1494,'Dados Base'!$B:$K,9,FALSE)) * 100</f>
        <v>1.1771061946902541</v>
      </c>
      <c r="AM1494" s="72">
        <f>(SUMIFS('Banco de Indicadores Mun. (2)'!J:J,'Banco de Indicadores Mun. (2)'!B:B,'Banco de Indicadores - Mun. (1)'!B1494,'Banco de Indicadores Mun. (2)'!A:A,'Banco de Indicadores - Mun. (1)'!A1494) / VLOOKUP(D1494,'Dados Base'!$B:$K,7,FALSE)) * 100</f>
        <v>3.0382550335570118</v>
      </c>
      <c r="AN1494" s="72">
        <f>(SUMIFS('Banco de Indicadores Mun. (2)'!K:K,'Banco de Indicadores Mun. (2)'!B:B,'Banco de Indicadores - Mun. (1)'!B1494,'Banco de Indicadores Mun. (2)'!A:A,'Banco de Indicadores - Mun. (1)'!A1494) / VLOOKUP(D1494,'Dados Base'!$B:$K,10,FALSE)) * 100</f>
        <v>1.4972075471698112</v>
      </c>
      <c r="AO1494" s="21">
        <v>0</v>
      </c>
      <c r="AP1494" s="125">
        <v>0</v>
      </c>
      <c r="AQ1494" s="5">
        <v>0</v>
      </c>
      <c r="AR1494" s="21">
        <v>4.3</v>
      </c>
      <c r="AS1494" s="20">
        <v>73</v>
      </c>
      <c r="AT1494" s="20">
        <v>58.400000000000006</v>
      </c>
      <c r="AU1494" s="20">
        <v>54.381443298969074</v>
      </c>
      <c r="AV1494" s="20">
        <v>6.13</v>
      </c>
      <c r="AW1494" s="21">
        <v>0</v>
      </c>
      <c r="AX1494" s="21">
        <v>3</v>
      </c>
      <c r="AY1494" s="116">
        <v>148.43515829093604</v>
      </c>
    </row>
    <row r="1495" spans="1:51" ht="15" x14ac:dyDescent="0.25">
      <c r="A1495" s="144">
        <v>2015</v>
      </c>
      <c r="B1495" s="77" t="s">
        <v>205</v>
      </c>
      <c r="C1495" s="78">
        <v>8</v>
      </c>
      <c r="D1495" s="77">
        <v>3517703</v>
      </c>
      <c r="E1495" s="78">
        <v>35177038</v>
      </c>
      <c r="F1495" s="78" t="str">
        <f t="shared" si="60"/>
        <v>351770382015</v>
      </c>
      <c r="G1495" s="89">
        <v>0.45917711725307342</v>
      </c>
      <c r="H1495" s="80">
        <f t="shared" si="59"/>
        <v>20322</v>
      </c>
      <c r="I1495" s="90">
        <v>19772</v>
      </c>
      <c r="J1495" s="91">
        <v>550</v>
      </c>
      <c r="K1495" s="83">
        <f>(H1495)/VLOOKUP(D1495,'Dados Base'!$B:$K,6,FALSE)</f>
        <v>56.042137775081351</v>
      </c>
      <c r="L1495" s="88">
        <f t="shared" si="61"/>
        <v>97.293573467178433</v>
      </c>
      <c r="M1495" s="85" t="s">
        <v>702</v>
      </c>
      <c r="N1495" s="92">
        <v>0.71799999999999997</v>
      </c>
      <c r="O1495" s="91">
        <v>69</v>
      </c>
      <c r="P1495" s="91">
        <v>4200</v>
      </c>
      <c r="Q1495" s="91">
        <v>118750</v>
      </c>
      <c r="R1495" s="91">
        <v>0</v>
      </c>
      <c r="S1495" s="91">
        <v>29</v>
      </c>
      <c r="T1495" s="87" t="s">
        <v>691</v>
      </c>
      <c r="U1495" s="91">
        <v>192</v>
      </c>
      <c r="V1495" s="91">
        <v>145</v>
      </c>
      <c r="W1495" s="93">
        <v>0</v>
      </c>
      <c r="X1495" s="47">
        <v>5.9880278333333335E-2</v>
      </c>
      <c r="Y1495" s="21">
        <v>14.17</v>
      </c>
      <c r="Z1495" s="21">
        <v>918</v>
      </c>
      <c r="AA1495" s="21">
        <v>175</v>
      </c>
      <c r="AB1495" s="21">
        <v>4</v>
      </c>
      <c r="AC1495" s="21">
        <v>0</v>
      </c>
      <c r="AD1495" s="153">
        <f>VLOOKUP(D1495,'Dados Base'!$B:$K,9,FALSE)*31536000/VLOOKUP($F1495,F:H,MATCH(H1494,F1494:AF1494,0),FALSE)</f>
        <v>9078.1222320637735</v>
      </c>
      <c r="AE1495" s="153">
        <f>VLOOKUP(D1495,'Dados Base'!$B:$K,10,FALSE)*31536000/VLOOKUP($F1495,F:H,MATCH(H1494,F1494:AF1494,0),FALSE)</f>
        <v>1101.7891939769709</v>
      </c>
      <c r="AF1495" s="14">
        <v>96.8</v>
      </c>
      <c r="AG1495" s="15">
        <v>100</v>
      </c>
      <c r="AH1495" s="14">
        <v>96.8</v>
      </c>
      <c r="AI1495" s="14">
        <v>44.25</v>
      </c>
      <c r="AJ1495" s="16">
        <v>100</v>
      </c>
      <c r="AK1495" s="72">
        <f>(SUMIFS('Banco de Indicadores Mun. (2)'!I:I,'Banco de Indicadores Mun. (2)'!B:B,'Banco de Indicadores - Mun. (1)'!B1495,'Banco de Indicadores Mun. (2)'!A:A,'Banco de Indicadores - Mun. (1)'!A1495) / VLOOKUP(D1495,'Dados Base'!$B:$K,8,FALSE)) * 100</f>
        <v>7.6658306010928952</v>
      </c>
      <c r="AL1495" s="72">
        <f>(SUMIFS('Banco de Indicadores Mun. (2)'!I:I,'Banco de Indicadores Mun. (2)'!B:B,'Banco de Indicadores - Mun. (1)'!B1495,'Banco de Indicadores Mun. (2)'!A:A,'Banco de Indicadores - Mun. (1)'!A1495) / VLOOKUP(D1495,'Dados Base'!$B:$K,9,FALSE)) * 100</f>
        <v>2.3980290598290597</v>
      </c>
      <c r="AM1495" s="72">
        <f>(SUMIFS('Banco de Indicadores Mun. (2)'!J:J,'Banco de Indicadores Mun. (2)'!B:B,'Banco de Indicadores - Mun. (1)'!B1495,'Banco de Indicadores Mun. (2)'!A:A,'Banco de Indicadores - Mun. (1)'!A1495) / VLOOKUP(D1495,'Dados Base'!$B:$K,7,FALSE)) * 100</f>
        <v>3.0088303571428563</v>
      </c>
      <c r="AN1495" s="72">
        <f>(SUMIFS('Banco de Indicadores Mun. (2)'!K:K,'Banco de Indicadores Mun. (2)'!B:B,'Banco de Indicadores - Mun. (1)'!B1495,'Banco de Indicadores Mun. (2)'!A:A,'Banco de Indicadores - Mun. (1)'!A1495) / VLOOKUP(D1495,'Dados Base'!$B:$K,10,FALSE)) * 100</f>
        <v>15.01208450704225</v>
      </c>
      <c r="AO1495" s="21">
        <v>0</v>
      </c>
      <c r="AP1495" s="125">
        <v>0</v>
      </c>
      <c r="AQ1495" s="5">
        <v>0</v>
      </c>
      <c r="AR1495" s="21">
        <v>10</v>
      </c>
      <c r="AS1495" s="20">
        <v>100</v>
      </c>
      <c r="AT1495" s="20">
        <v>100</v>
      </c>
      <c r="AU1495" s="20">
        <v>83.989021043000918</v>
      </c>
      <c r="AV1495" s="20">
        <v>10</v>
      </c>
      <c r="AW1495" s="21">
        <v>1</v>
      </c>
      <c r="AX1495" s="21">
        <v>0</v>
      </c>
      <c r="AY1495" s="116">
        <v>153.15948976820107</v>
      </c>
    </row>
    <row r="1496" spans="1:51" ht="15" x14ac:dyDescent="0.25">
      <c r="A1496" s="144">
        <v>2015</v>
      </c>
      <c r="B1496" s="77" t="s">
        <v>206</v>
      </c>
      <c r="C1496" s="78">
        <v>19</v>
      </c>
      <c r="D1496" s="77">
        <v>3517802</v>
      </c>
      <c r="E1496" s="78">
        <v>351780219</v>
      </c>
      <c r="F1496" s="78" t="str">
        <f t="shared" si="60"/>
        <v>3517802192015</v>
      </c>
      <c r="G1496" s="89">
        <v>-0.31897637681607138</v>
      </c>
      <c r="H1496" s="80">
        <f t="shared" si="59"/>
        <v>8440</v>
      </c>
      <c r="I1496" s="90">
        <v>6801</v>
      </c>
      <c r="J1496" s="91">
        <v>1639</v>
      </c>
      <c r="K1496" s="83">
        <f>(H1496)/VLOOKUP(D1496,'Dados Base'!$B:$K,6,FALSE)</f>
        <v>14.848698099929628</v>
      </c>
      <c r="L1496" s="88">
        <f t="shared" si="61"/>
        <v>80.580568720379148</v>
      </c>
      <c r="M1496" s="85" t="s">
        <v>702</v>
      </c>
      <c r="N1496" s="92">
        <v>0.71899999999999997</v>
      </c>
      <c r="O1496" s="91">
        <v>106</v>
      </c>
      <c r="P1496" s="91">
        <v>36000</v>
      </c>
      <c r="Q1496" s="91">
        <v>87000</v>
      </c>
      <c r="R1496" s="91">
        <v>0</v>
      </c>
      <c r="S1496" s="91">
        <v>23</v>
      </c>
      <c r="T1496" s="87" t="s">
        <v>691</v>
      </c>
      <c r="U1496" s="91">
        <v>74</v>
      </c>
      <c r="V1496" s="91">
        <v>53</v>
      </c>
      <c r="W1496" s="93">
        <v>0</v>
      </c>
      <c r="X1496" s="47">
        <v>1.7585531249999998E-2</v>
      </c>
      <c r="Y1496" s="21">
        <v>4.71</v>
      </c>
      <c r="Z1496" s="21">
        <v>247</v>
      </c>
      <c r="AA1496" s="21">
        <v>116</v>
      </c>
      <c r="AB1496" s="21">
        <v>1</v>
      </c>
      <c r="AC1496" s="21">
        <v>0</v>
      </c>
      <c r="AD1496" s="153">
        <f>VLOOKUP(D1496,'Dados Base'!$B:$K,9,FALSE)*31536000/VLOOKUP($F1496,F:H,MATCH(H1495,F1495:AF1495,0),FALSE)</f>
        <v>15469.080568720377</v>
      </c>
      <c r="AE1496" s="153">
        <f>VLOOKUP(D1496,'Dados Base'!$B:$K,10,FALSE)*31536000/VLOOKUP($F1496,F:H,MATCH(H1495,F1495:AF1495,0),FALSE)</f>
        <v>1569.3270142180093</v>
      </c>
      <c r="AF1496" s="14">
        <v>80.010000000000005</v>
      </c>
      <c r="AG1496" s="15">
        <v>82.11</v>
      </c>
      <c r="AH1496" s="14">
        <v>78.400000000000006</v>
      </c>
      <c r="AI1496" s="14">
        <v>24.08</v>
      </c>
      <c r="AJ1496" s="16">
        <v>98.94</v>
      </c>
      <c r="AK1496" s="72">
        <f>(SUMIFS('Banco de Indicadores Mun. (2)'!I:I,'Banco de Indicadores Mun. (2)'!B:B,'Banco de Indicadores - Mun. (1)'!B1496,'Banco de Indicadores Mun. (2)'!A:A,'Banco de Indicadores - Mun. (1)'!A1496) / VLOOKUP(D1496,'Dados Base'!$B:$K,8,FALSE)) * 100</f>
        <v>0.14710666666666661</v>
      </c>
      <c r="AL1496" s="72">
        <f>(SUMIFS('Banco de Indicadores Mun. (2)'!I:I,'Banco de Indicadores Mun. (2)'!B:B,'Banco de Indicadores - Mun. (1)'!B1496,'Banco de Indicadores Mun. (2)'!A:A,'Banco de Indicadores - Mun. (1)'!A1496) / VLOOKUP(D1496,'Dados Base'!$B:$K,9,FALSE)) * 100</f>
        <v>5.3299516908212545E-2</v>
      </c>
      <c r="AM1496" s="72">
        <f>(SUMIFS('Banco de Indicadores Mun. (2)'!J:J,'Banco de Indicadores Mun. (2)'!B:B,'Banco de Indicadores - Mun. (1)'!B1496,'Banco de Indicadores Mun. (2)'!A:A,'Banco de Indicadores - Mun. (1)'!A1496) / VLOOKUP(D1496,'Dados Base'!$B:$K,7,FALSE)) * 100</f>
        <v>0</v>
      </c>
      <c r="AN1496" s="72">
        <f>(SUMIFS('Banco de Indicadores Mun. (2)'!K:K,'Banco de Indicadores Mun. (2)'!B:B,'Banco de Indicadores - Mun. (1)'!B1496,'Banco de Indicadores Mun. (2)'!A:A,'Banco de Indicadores - Mun. (1)'!A1496) / VLOOKUP(D1496,'Dados Base'!$B:$K,10,FALSE)) * 100</f>
        <v>0.52538095238095228</v>
      </c>
      <c r="AO1496" s="21">
        <v>0</v>
      </c>
      <c r="AP1496" s="125">
        <v>0</v>
      </c>
      <c r="AQ1496" s="5">
        <v>0</v>
      </c>
      <c r="AR1496" s="21">
        <v>7.5</v>
      </c>
      <c r="AS1496" s="20">
        <v>100</v>
      </c>
      <c r="AT1496" s="20">
        <v>100</v>
      </c>
      <c r="AU1496" s="20">
        <v>68.044077134986225</v>
      </c>
      <c r="AV1496" s="20">
        <v>7.62</v>
      </c>
      <c r="AW1496" s="21">
        <v>0</v>
      </c>
      <c r="AX1496" s="21">
        <v>0</v>
      </c>
      <c r="AY1496" s="116">
        <v>14.954957324920167</v>
      </c>
    </row>
    <row r="1497" spans="1:51" ht="15" x14ac:dyDescent="0.25">
      <c r="A1497" s="144">
        <v>2015</v>
      </c>
      <c r="B1497" s="77" t="s">
        <v>207</v>
      </c>
      <c r="C1497" s="78">
        <v>12</v>
      </c>
      <c r="D1497" s="77">
        <v>3517901</v>
      </c>
      <c r="E1497" s="78">
        <v>351790112</v>
      </c>
      <c r="F1497" s="78" t="str">
        <f t="shared" si="60"/>
        <v>3517901122015</v>
      </c>
      <c r="G1497" s="89">
        <v>1.1555525720828408</v>
      </c>
      <c r="H1497" s="80">
        <f t="shared" si="59"/>
        <v>10494</v>
      </c>
      <c r="I1497" s="90">
        <v>9597</v>
      </c>
      <c r="J1497" s="91">
        <v>897</v>
      </c>
      <c r="K1497" s="83">
        <f>(H1497)/VLOOKUP(D1497,'Dados Base'!$B:$K,6,FALSE)</f>
        <v>16.427162581008734</v>
      </c>
      <c r="L1497" s="88">
        <f t="shared" si="61"/>
        <v>91.452258433390512</v>
      </c>
      <c r="M1497" s="85" t="s">
        <v>702</v>
      </c>
      <c r="N1497" s="92">
        <v>0.73699999999999999</v>
      </c>
      <c r="O1497" s="91">
        <v>90</v>
      </c>
      <c r="P1497" s="91">
        <v>14150</v>
      </c>
      <c r="Q1497" s="91">
        <v>312000</v>
      </c>
      <c r="R1497" s="91">
        <v>800</v>
      </c>
      <c r="S1497" s="91">
        <v>12</v>
      </c>
      <c r="T1497" s="87" t="s">
        <v>691</v>
      </c>
      <c r="U1497" s="91">
        <v>53</v>
      </c>
      <c r="V1497" s="91">
        <v>37</v>
      </c>
      <c r="W1497" s="93">
        <v>97.61</v>
      </c>
      <c r="X1497" s="47">
        <v>2.5294912499999999E-2</v>
      </c>
      <c r="Y1497" s="21">
        <v>6.75</v>
      </c>
      <c r="Z1497" s="21">
        <v>94</v>
      </c>
      <c r="AA1497" s="21">
        <v>427</v>
      </c>
      <c r="AB1497" s="21">
        <v>0</v>
      </c>
      <c r="AC1497" s="21">
        <v>0</v>
      </c>
      <c r="AD1497" s="153">
        <f>VLOOKUP(D1497,'Dados Base'!$B:$K,9,FALSE)*31536000/VLOOKUP($F1497,F:H,MATCH(H1496,F1496:AF1496,0),FALSE)</f>
        <v>22899.210977701543</v>
      </c>
      <c r="AE1497" s="153">
        <f>VLOOKUP(D1497,'Dados Base'!$B:$K,10,FALSE)*31536000/VLOOKUP($F1497,F:H,MATCH(H1496,F1496:AF1496,0),FALSE)</f>
        <v>2674.5797598627782</v>
      </c>
      <c r="AF1497" s="14">
        <v>92.56</v>
      </c>
      <c r="AG1497" s="15">
        <v>100</v>
      </c>
      <c r="AH1497" s="14">
        <v>92.56</v>
      </c>
      <c r="AI1497" s="14">
        <v>18.809999999999999</v>
      </c>
      <c r="AJ1497" s="16">
        <v>94.87</v>
      </c>
      <c r="AK1497" s="72">
        <f>(SUMIFS('Banco de Indicadores Mun. (2)'!I:I,'Banco de Indicadores Mun. (2)'!B:B,'Banco de Indicadores - Mun. (1)'!B1497,'Banco de Indicadores Mun. (2)'!A:A,'Banco de Indicadores - Mun. (1)'!A1497) / VLOOKUP(D1497,'Dados Base'!$B:$K,8,FALSE)) * 100</f>
        <v>9.0157709090909091</v>
      </c>
      <c r="AL1497" s="72">
        <f>(SUMIFS('Banco de Indicadores Mun. (2)'!I:I,'Banco de Indicadores Mun. (2)'!B:B,'Banco de Indicadores - Mun. (1)'!B1497,'Banco de Indicadores Mun. (2)'!A:A,'Banco de Indicadores - Mun. (1)'!A1497) / VLOOKUP(D1497,'Dados Base'!$B:$K,9,FALSE)) * 100</f>
        <v>3.2537230971128608</v>
      </c>
      <c r="AM1497" s="72">
        <f>(SUMIFS('Banco de Indicadores Mun. (2)'!J:J,'Banco de Indicadores Mun. (2)'!B:B,'Banco de Indicadores - Mun. (1)'!B1497,'Banco de Indicadores Mun. (2)'!A:A,'Banco de Indicadores - Mun. (1)'!A1497) / VLOOKUP(D1497,'Dados Base'!$B:$K,7,FALSE)) * 100</f>
        <v>11.685112903225807</v>
      </c>
      <c r="AN1497" s="72">
        <f>(SUMIFS('Banco de Indicadores Mun. (2)'!K:K,'Banco de Indicadores Mun. (2)'!B:B,'Banco de Indicadores - Mun. (1)'!B1497,'Banco de Indicadores Mun. (2)'!A:A,'Banco de Indicadores - Mun. (1)'!A1497) / VLOOKUP(D1497,'Dados Base'!$B:$K,10,FALSE)) * 100</f>
        <v>3.4371460674157315</v>
      </c>
      <c r="AO1497" s="21">
        <v>0</v>
      </c>
      <c r="AP1497" s="125">
        <v>0</v>
      </c>
      <c r="AQ1497" s="5">
        <v>0</v>
      </c>
      <c r="AR1497" s="21">
        <v>7.7</v>
      </c>
      <c r="AS1497" s="20">
        <v>100</v>
      </c>
      <c r="AT1497" s="20">
        <v>100</v>
      </c>
      <c r="AU1497" s="20">
        <v>18.04222648752399</v>
      </c>
      <c r="AV1497" s="20">
        <v>4.67</v>
      </c>
      <c r="AW1497" s="21">
        <v>0</v>
      </c>
      <c r="AX1497" s="21">
        <v>0</v>
      </c>
      <c r="AY1497" s="116">
        <v>34.298593683374072</v>
      </c>
    </row>
    <row r="1498" spans="1:51" ht="15" x14ac:dyDescent="0.25">
      <c r="A1498" s="144">
        <v>2015</v>
      </c>
      <c r="B1498" s="77" t="s">
        <v>208</v>
      </c>
      <c r="C1498" s="78">
        <v>15</v>
      </c>
      <c r="D1498" s="77">
        <v>3518008</v>
      </c>
      <c r="E1498" s="78">
        <v>351800815</v>
      </c>
      <c r="F1498" s="78" t="str">
        <f t="shared" si="60"/>
        <v>3518008152015</v>
      </c>
      <c r="G1498" s="89">
        <v>-0.18304350214789489</v>
      </c>
      <c r="H1498" s="80">
        <f t="shared" si="59"/>
        <v>1947</v>
      </c>
      <c r="I1498" s="90">
        <v>1728</v>
      </c>
      <c r="J1498" s="91">
        <v>219</v>
      </c>
      <c r="K1498" s="83">
        <f>(H1498)/VLOOKUP(D1498,'Dados Base'!$B:$K,6,FALSE)</f>
        <v>23.033242635750621</v>
      </c>
      <c r="L1498" s="88">
        <f t="shared" si="61"/>
        <v>88.751926040061633</v>
      </c>
      <c r="M1498" s="85" t="s">
        <v>702</v>
      </c>
      <c r="N1498" s="92">
        <v>0.73199999999999998</v>
      </c>
      <c r="O1498" s="91">
        <v>20</v>
      </c>
      <c r="P1498" s="91">
        <v>7500</v>
      </c>
      <c r="Q1498" s="91">
        <v>0</v>
      </c>
      <c r="R1498" s="91">
        <v>200</v>
      </c>
      <c r="S1498" s="91">
        <v>6</v>
      </c>
      <c r="T1498" s="87" t="s">
        <v>691</v>
      </c>
      <c r="U1498" s="91">
        <v>13</v>
      </c>
      <c r="V1498" s="91">
        <v>7</v>
      </c>
      <c r="W1498" s="93">
        <v>0</v>
      </c>
      <c r="X1498" s="47">
        <v>4.5784921875000007E-3</v>
      </c>
      <c r="Y1498" s="21">
        <v>1.25</v>
      </c>
      <c r="Z1498" s="21">
        <v>52</v>
      </c>
      <c r="AA1498" s="21">
        <v>44</v>
      </c>
      <c r="AB1498" s="21">
        <v>0</v>
      </c>
      <c r="AC1498" s="21">
        <v>0</v>
      </c>
      <c r="AD1498" s="153">
        <f>VLOOKUP(D1498,'Dados Base'!$B:$K,9,FALSE)*31536000/VLOOKUP($F1498,F:H,MATCH(H1497,F1497:AF1497,0),FALSE)</f>
        <v>10690.169491525423</v>
      </c>
      <c r="AE1498" s="153">
        <f>VLOOKUP(D1498,'Dados Base'!$B:$K,10,FALSE)*31536000/VLOOKUP($F1498,F:H,MATCH(H1497,F1497:AF1497,0),FALSE)</f>
        <v>1133.8058551617871</v>
      </c>
      <c r="AF1498" s="14">
        <v>90.3</v>
      </c>
      <c r="AG1498" s="15">
        <v>100</v>
      </c>
      <c r="AH1498" s="14">
        <v>86.04</v>
      </c>
      <c r="AI1498" s="14">
        <v>20.41</v>
      </c>
      <c r="AJ1498" s="16">
        <v>100</v>
      </c>
      <c r="AK1498" s="72">
        <f>(SUMIFS('Banco de Indicadores Mun. (2)'!I:I,'Banco de Indicadores Mun. (2)'!B:B,'Banco de Indicadores - Mun. (1)'!B1498,'Banco de Indicadores Mun. (2)'!A:A,'Banco de Indicadores - Mun. (1)'!A1498) / VLOOKUP(D1498,'Dados Base'!$B:$K,8,FALSE)) * 100</f>
        <v>12.59609523809524</v>
      </c>
      <c r="AL1498" s="72">
        <f>(SUMIFS('Banco de Indicadores Mun. (2)'!I:I,'Banco de Indicadores Mun. (2)'!B:B,'Banco de Indicadores - Mun. (1)'!B1498,'Banco de Indicadores Mun. (2)'!A:A,'Banco de Indicadores - Mun. (1)'!A1498) / VLOOKUP(D1498,'Dados Base'!$B:$K,9,FALSE)) * 100</f>
        <v>4.007848484848485</v>
      </c>
      <c r="AM1498" s="72">
        <f>(SUMIFS('Banco de Indicadores Mun. (2)'!J:J,'Banco de Indicadores Mun. (2)'!B:B,'Banco de Indicadores - Mun. (1)'!B1498,'Banco de Indicadores Mun. (2)'!A:A,'Banco de Indicadores - Mun. (1)'!A1498) / VLOOKUP(D1498,'Dados Base'!$B:$K,7,FALSE)) * 100</f>
        <v>18.506999999999998</v>
      </c>
      <c r="AN1498" s="72">
        <f>(SUMIFS('Banco de Indicadores Mun. (2)'!K:K,'Banco de Indicadores Mun. (2)'!B:B,'Banco de Indicadores - Mun. (1)'!B1498,'Banco de Indicadores Mun. (2)'!A:A,'Banco de Indicadores - Mun. (1)'!A1498) / VLOOKUP(D1498,'Dados Base'!$B:$K,10,FALSE)) * 100</f>
        <v>0.77428571428571458</v>
      </c>
      <c r="AO1498" s="21">
        <v>0</v>
      </c>
      <c r="AP1498" s="125">
        <v>0</v>
      </c>
      <c r="AQ1498" s="5">
        <v>0</v>
      </c>
      <c r="AR1498" s="21">
        <v>10</v>
      </c>
      <c r="AS1498" s="20">
        <v>95</v>
      </c>
      <c r="AT1498" s="20">
        <v>95</v>
      </c>
      <c r="AU1498" s="20">
        <v>54.166666666666664</v>
      </c>
      <c r="AV1498" s="20">
        <v>6.94</v>
      </c>
      <c r="AW1498" s="21">
        <v>0</v>
      </c>
      <c r="AX1498" s="21">
        <v>0</v>
      </c>
      <c r="AY1498" s="116">
        <v>610.68239108661794</v>
      </c>
    </row>
    <row r="1499" spans="1:51" ht="15" x14ac:dyDescent="0.25">
      <c r="A1499" s="144">
        <v>2015</v>
      </c>
      <c r="B1499" s="77" t="s">
        <v>209</v>
      </c>
      <c r="C1499" s="78">
        <v>16</v>
      </c>
      <c r="D1499" s="77">
        <v>3518107</v>
      </c>
      <c r="E1499" s="78">
        <v>351810716</v>
      </c>
      <c r="F1499" s="78" t="str">
        <f t="shared" si="60"/>
        <v>3518107162015</v>
      </c>
      <c r="G1499" s="89">
        <v>8.1156603991350273E-2</v>
      </c>
      <c r="H1499" s="80">
        <f t="shared" si="59"/>
        <v>6436</v>
      </c>
      <c r="I1499" s="90">
        <v>5689</v>
      </c>
      <c r="J1499" s="91">
        <v>747</v>
      </c>
      <c r="K1499" s="83">
        <f>(H1499)/VLOOKUP(D1499,'Dados Base'!$B:$K,6,FALSE)</f>
        <v>13.936769164140321</v>
      </c>
      <c r="L1499" s="88">
        <f t="shared" si="61"/>
        <v>88.393412057178367</v>
      </c>
      <c r="M1499" s="85" t="s">
        <v>702</v>
      </c>
      <c r="N1499" s="92">
        <v>0.71299999999999997</v>
      </c>
      <c r="O1499" s="91">
        <v>88</v>
      </c>
      <c r="P1499" s="91">
        <v>30000</v>
      </c>
      <c r="Q1499" s="91">
        <v>300000</v>
      </c>
      <c r="R1499" s="91">
        <v>0</v>
      </c>
      <c r="S1499" s="91">
        <v>8</v>
      </c>
      <c r="T1499" s="87" t="s">
        <v>691</v>
      </c>
      <c r="U1499" s="91">
        <v>47</v>
      </c>
      <c r="V1499" s="91">
        <v>43</v>
      </c>
      <c r="W1499" s="93">
        <v>0</v>
      </c>
      <c r="X1499" s="47">
        <v>1.4194396874999999E-2</v>
      </c>
      <c r="Y1499" s="21">
        <v>3.97</v>
      </c>
      <c r="Z1499" s="21">
        <v>36</v>
      </c>
      <c r="AA1499" s="21">
        <v>270</v>
      </c>
      <c r="AB1499" s="21">
        <v>0</v>
      </c>
      <c r="AC1499" s="21">
        <v>2</v>
      </c>
      <c r="AD1499" s="153">
        <f>VLOOKUP(D1499,'Dados Base'!$B:$K,9,FALSE)*31536000/VLOOKUP($F1499,F:H,MATCH(H1498,F1498:AF1498,0),FALSE)</f>
        <v>16659.788688626475</v>
      </c>
      <c r="AE1499" s="153">
        <f>VLOOKUP(D1499,'Dados Base'!$B:$K,10,FALSE)*31536000/VLOOKUP($F1499,F:H,MATCH(H1498,F1498:AF1498,0),FALSE)</f>
        <v>1763.9776258545676</v>
      </c>
      <c r="AF1499" s="14">
        <v>84.69</v>
      </c>
      <c r="AG1499" s="15">
        <v>99.83</v>
      </c>
      <c r="AH1499" s="14">
        <v>85.15</v>
      </c>
      <c r="AI1499" s="14">
        <v>0</v>
      </c>
      <c r="AJ1499" s="16">
        <v>98.71</v>
      </c>
      <c r="AK1499" s="72">
        <f>(SUMIFS('Banco de Indicadores Mun. (2)'!I:I,'Banco de Indicadores Mun. (2)'!B:B,'Banco de Indicadores - Mun. (1)'!B1499,'Banco de Indicadores Mun. (2)'!A:A,'Banco de Indicadores - Mun. (1)'!A1499) / VLOOKUP(D1499,'Dados Base'!$B:$K,8,FALSE)) * 100</f>
        <v>7.0099071428571431</v>
      </c>
      <c r="AL1499" s="72">
        <f>(SUMIFS('Banco de Indicadores Mun. (2)'!I:I,'Banco de Indicadores Mun. (2)'!B:B,'Banco de Indicadores - Mun. (1)'!B1499,'Banco de Indicadores Mun. (2)'!A:A,'Banco de Indicadores - Mun. (1)'!A1499) / VLOOKUP(D1499,'Dados Base'!$B:$K,9,FALSE)) * 100</f>
        <v>2.8864323529411764</v>
      </c>
      <c r="AM1499" s="72">
        <f>(SUMIFS('Banco de Indicadores Mun. (2)'!J:J,'Banco de Indicadores Mun. (2)'!B:B,'Banco de Indicadores - Mun. (1)'!B1499,'Banco de Indicadores Mun. (2)'!A:A,'Banco de Indicadores - Mun. (1)'!A1499) / VLOOKUP(D1499,'Dados Base'!$B:$K,7,FALSE)) * 100</f>
        <v>6.074374999999999</v>
      </c>
      <c r="AN1499" s="72">
        <f>(SUMIFS('Banco de Indicadores Mun. (2)'!K:K,'Banco de Indicadores Mun. (2)'!B:B,'Banco de Indicadores - Mun. (1)'!B1499,'Banco de Indicadores Mun. (2)'!A:A,'Banco de Indicadores - Mun. (1)'!A1499) / VLOOKUP(D1499,'Dados Base'!$B:$K,10,FALSE)) * 100</f>
        <v>9.7125555555555572</v>
      </c>
      <c r="AO1499" s="21">
        <v>0</v>
      </c>
      <c r="AP1499" s="125">
        <v>0</v>
      </c>
      <c r="AQ1499" s="5">
        <v>0</v>
      </c>
      <c r="AR1499" s="21">
        <v>7.8</v>
      </c>
      <c r="AS1499" s="20">
        <v>100</v>
      </c>
      <c r="AT1499" s="20">
        <v>100</v>
      </c>
      <c r="AU1499" s="20">
        <v>11.764705882352942</v>
      </c>
      <c r="AV1499" s="20">
        <v>3.78</v>
      </c>
      <c r="AW1499" s="21">
        <v>0</v>
      </c>
      <c r="AX1499" s="21">
        <v>2</v>
      </c>
      <c r="AY1499" s="116">
        <v>186.25910184527658</v>
      </c>
    </row>
    <row r="1500" spans="1:51" ht="15" x14ac:dyDescent="0.25">
      <c r="A1500" s="144">
        <v>2015</v>
      </c>
      <c r="B1500" s="77" t="s">
        <v>210</v>
      </c>
      <c r="C1500" s="78">
        <v>19</v>
      </c>
      <c r="D1500" s="77">
        <v>3518206</v>
      </c>
      <c r="E1500" s="78">
        <v>351820619</v>
      </c>
      <c r="F1500" s="78" t="str">
        <f t="shared" si="60"/>
        <v>3518206192015</v>
      </c>
      <c r="G1500" s="89">
        <v>0.5539567263103562</v>
      </c>
      <c r="H1500" s="80">
        <f t="shared" si="59"/>
        <v>31445</v>
      </c>
      <c r="I1500" s="90">
        <v>29351</v>
      </c>
      <c r="J1500" s="91">
        <v>2094</v>
      </c>
      <c r="K1500" s="83">
        <f>(H1500)/VLOOKUP(D1500,'Dados Base'!$B:$K,6,FALSE)</f>
        <v>32.872315958937044</v>
      </c>
      <c r="L1500" s="88">
        <f t="shared" si="61"/>
        <v>93.340753696931145</v>
      </c>
      <c r="M1500" s="85" t="s">
        <v>702</v>
      </c>
      <c r="N1500" s="92">
        <v>0.76300000000000001</v>
      </c>
      <c r="O1500" s="91">
        <v>186</v>
      </c>
      <c r="P1500" s="91">
        <v>60135</v>
      </c>
      <c r="Q1500" s="91">
        <v>2200000</v>
      </c>
      <c r="R1500" s="91">
        <v>3670</v>
      </c>
      <c r="S1500" s="91">
        <v>57</v>
      </c>
      <c r="T1500" s="87" t="s">
        <v>691</v>
      </c>
      <c r="U1500" s="91">
        <v>307</v>
      </c>
      <c r="V1500" s="91">
        <v>244</v>
      </c>
      <c r="W1500" s="93">
        <v>3.65</v>
      </c>
      <c r="X1500" s="47">
        <v>8.8587006857638886E-2</v>
      </c>
      <c r="Y1500" s="21">
        <v>23.95</v>
      </c>
      <c r="Z1500" s="21">
        <v>467</v>
      </c>
      <c r="AA1500" s="21">
        <v>1150</v>
      </c>
      <c r="AB1500" s="21">
        <v>5</v>
      </c>
      <c r="AC1500" s="21">
        <v>2</v>
      </c>
      <c r="AD1500" s="153">
        <f>VLOOKUP(D1500,'Dados Base'!$B:$K,9,FALSE)*31536000/VLOOKUP($F1500,F:H,MATCH(H1499,F1499:AF1499,0),FALSE)</f>
        <v>7050.3444108761332</v>
      </c>
      <c r="AE1500" s="153">
        <f>VLOOKUP(D1500,'Dados Base'!$B:$K,10,FALSE)*31536000/VLOOKUP($F1500,F:H,MATCH(H1499,F1499:AF1499,0),FALSE)</f>
        <v>681.96788042614105</v>
      </c>
      <c r="AF1500" s="14">
        <v>92.55</v>
      </c>
      <c r="AG1500" s="15">
        <v>100</v>
      </c>
      <c r="AH1500" s="14">
        <v>92.55</v>
      </c>
      <c r="AI1500" s="14">
        <v>37.299999999999997</v>
      </c>
      <c r="AJ1500" s="16">
        <v>100</v>
      </c>
      <c r="AK1500" s="72">
        <f>(SUMIFS('Banco de Indicadores Mun. (2)'!I:I,'Banco de Indicadores Mun. (2)'!B:B,'Banco de Indicadores - Mun. (1)'!B1500,'Banco de Indicadores Mun. (2)'!A:A,'Banco de Indicadores - Mun. (1)'!A1500) / VLOOKUP(D1500,'Dados Base'!$B:$K,8,FALSE)) * 100</f>
        <v>6.6394056224899591</v>
      </c>
      <c r="AL1500" s="72">
        <f>(SUMIFS('Banco de Indicadores Mun. (2)'!I:I,'Banco de Indicadores Mun. (2)'!B:B,'Banco de Indicadores - Mun. (1)'!B1500,'Banco de Indicadores Mun. (2)'!A:A,'Banco de Indicadores - Mun. (1)'!A1500) / VLOOKUP(D1500,'Dados Base'!$B:$K,9,FALSE)) * 100</f>
        <v>2.3516529160739688</v>
      </c>
      <c r="AM1500" s="72">
        <f>(SUMIFS('Banco de Indicadores Mun. (2)'!J:J,'Banco de Indicadores Mun. (2)'!B:B,'Banco de Indicadores - Mun. (1)'!B1500,'Banco de Indicadores Mun. (2)'!A:A,'Banco de Indicadores - Mun. (1)'!A1500) / VLOOKUP(D1500,'Dados Base'!$B:$K,7,FALSE)) * 100</f>
        <v>7.97321546961326</v>
      </c>
      <c r="AN1500" s="72">
        <f>(SUMIFS('Banco de Indicadores Mun. (2)'!K:K,'Banco de Indicadores Mun. (2)'!B:B,'Banco de Indicadores - Mun. (1)'!B1500,'Banco de Indicadores Mun. (2)'!A:A,'Banco de Indicadores - Mun. (1)'!A1500) / VLOOKUP(D1500,'Dados Base'!$B:$K,10,FALSE)) * 100</f>
        <v>3.0891176470588215</v>
      </c>
      <c r="AO1500" s="21">
        <v>0</v>
      </c>
      <c r="AP1500" s="125">
        <v>0</v>
      </c>
      <c r="AQ1500" s="5">
        <v>0</v>
      </c>
      <c r="AR1500" s="21">
        <v>9.1</v>
      </c>
      <c r="AS1500" s="20">
        <v>100</v>
      </c>
      <c r="AT1500" s="20">
        <v>100</v>
      </c>
      <c r="AU1500" s="20">
        <v>28.880643166357459</v>
      </c>
      <c r="AV1500" s="20">
        <v>5.08</v>
      </c>
      <c r="AW1500" s="21">
        <v>0</v>
      </c>
      <c r="AX1500" s="21">
        <v>2</v>
      </c>
      <c r="AY1500" s="116">
        <v>3.7112341295855651</v>
      </c>
    </row>
    <row r="1501" spans="1:51" ht="15" x14ac:dyDescent="0.25">
      <c r="A1501" s="144">
        <v>2015</v>
      </c>
      <c r="B1501" s="77" t="s">
        <v>211</v>
      </c>
      <c r="C1501" s="78">
        <v>2</v>
      </c>
      <c r="D1501" s="77">
        <v>3518305</v>
      </c>
      <c r="E1501" s="78">
        <v>35183052</v>
      </c>
      <c r="F1501" s="78" t="str">
        <f t="shared" si="60"/>
        <v>351830522015</v>
      </c>
      <c r="G1501" s="89">
        <v>1.4210627084298322</v>
      </c>
      <c r="H1501" s="80">
        <f t="shared" si="59"/>
        <v>27621</v>
      </c>
      <c r="I1501" s="90">
        <v>23769</v>
      </c>
      <c r="J1501" s="91">
        <v>3852</v>
      </c>
      <c r="K1501" s="83">
        <f>(H1501)/VLOOKUP(D1501,'Dados Base'!$B:$K,6,FALSE)</f>
        <v>102.11090573012939</v>
      </c>
      <c r="L1501" s="88">
        <f t="shared" si="61"/>
        <v>86.054089279895734</v>
      </c>
      <c r="M1501" s="85" t="s">
        <v>702</v>
      </c>
      <c r="N1501" s="92">
        <v>0.73099999999999998</v>
      </c>
      <c r="O1501" s="91">
        <v>118</v>
      </c>
      <c r="P1501" s="91">
        <v>6877</v>
      </c>
      <c r="Q1501" s="91">
        <v>10000</v>
      </c>
      <c r="R1501" s="91">
        <v>100</v>
      </c>
      <c r="S1501" s="91">
        <v>71</v>
      </c>
      <c r="T1501" s="87" t="s">
        <v>691</v>
      </c>
      <c r="U1501" s="91">
        <v>235</v>
      </c>
      <c r="V1501" s="91">
        <v>242</v>
      </c>
      <c r="W1501" s="93">
        <v>0</v>
      </c>
      <c r="X1501" s="47">
        <v>5.6248056562500003E-2</v>
      </c>
      <c r="Y1501" s="21">
        <v>17.07</v>
      </c>
      <c r="Z1501" s="21">
        <v>1103</v>
      </c>
      <c r="AA1501" s="21">
        <v>214</v>
      </c>
      <c r="AB1501" s="21">
        <v>2</v>
      </c>
      <c r="AC1501" s="21">
        <v>0</v>
      </c>
      <c r="AD1501" s="153">
        <f>VLOOKUP(D1501,'Dados Base'!$B:$K,9,FALSE)*31536000/VLOOKUP($F1501,F:H,MATCH(H1500,F1500:AF1500,0),FALSE)</f>
        <v>4555.5425219941353</v>
      </c>
      <c r="AE1501" s="153">
        <f>VLOOKUP(D1501,'Dados Base'!$B:$K,10,FALSE)*31536000/VLOOKUP($F1501,F:H,MATCH(H1500,F1500:AF1500,0),FALSE)</f>
        <v>468.11339198435968</v>
      </c>
      <c r="AF1501" s="14">
        <v>66.900000000000006</v>
      </c>
      <c r="AG1501" s="15">
        <v>100</v>
      </c>
      <c r="AH1501" s="14">
        <v>36.299999999999997</v>
      </c>
      <c r="AI1501" s="14">
        <v>38.1</v>
      </c>
      <c r="AJ1501" s="16">
        <v>77.739999999999995</v>
      </c>
      <c r="AK1501" s="72">
        <f>(SUMIFS('Banco de Indicadores Mun. (2)'!I:I,'Banco de Indicadores Mun. (2)'!B:B,'Banco de Indicadores - Mun. (1)'!B1501,'Banco de Indicadores Mun. (2)'!A:A,'Banco de Indicadores - Mun. (1)'!A1501) / VLOOKUP(D1501,'Dados Base'!$B:$K,8,FALSE)) * 100</f>
        <v>4.5684682080924865</v>
      </c>
      <c r="AL1501" s="72">
        <f>(SUMIFS('Banco de Indicadores Mun. (2)'!I:I,'Banco de Indicadores Mun. (2)'!B:B,'Banco de Indicadores - Mun. (1)'!B1501,'Banco de Indicadores Mun. (2)'!A:A,'Banco de Indicadores - Mun. (1)'!A1501) / VLOOKUP(D1501,'Dados Base'!$B:$K,9,FALSE)) * 100</f>
        <v>1.980814536340852</v>
      </c>
      <c r="AM1501" s="72">
        <f>(SUMIFS('Banco de Indicadores Mun. (2)'!J:J,'Banco de Indicadores Mun. (2)'!B:B,'Banco de Indicadores - Mun. (1)'!B1501,'Banco de Indicadores Mun. (2)'!A:A,'Banco de Indicadores - Mun. (1)'!A1501) / VLOOKUP(D1501,'Dados Base'!$B:$K,7,FALSE)) * 100</f>
        <v>3.2941818181818183</v>
      </c>
      <c r="AN1501" s="72">
        <f>(SUMIFS('Banco de Indicadores Mun. (2)'!K:K,'Banco de Indicadores Mun. (2)'!B:B,'Banco de Indicadores - Mun. (1)'!B1501,'Banco de Indicadores Mun. (2)'!A:A,'Banco de Indicadores - Mun. (1)'!A1501) / VLOOKUP(D1501,'Dados Base'!$B:$K,10,FALSE)) * 100</f>
        <v>8.6710487804878067</v>
      </c>
      <c r="AO1501" s="21">
        <v>0</v>
      </c>
      <c r="AP1501" s="125">
        <v>0</v>
      </c>
      <c r="AQ1501" s="5">
        <v>0</v>
      </c>
      <c r="AR1501" s="21">
        <v>10</v>
      </c>
      <c r="AS1501" s="20">
        <v>87</v>
      </c>
      <c r="AT1501" s="20">
        <v>86.129999999999981</v>
      </c>
      <c r="AU1501" s="20">
        <v>83.750949126803334</v>
      </c>
      <c r="AV1501" s="20">
        <v>9.7899999999999991</v>
      </c>
      <c r="AW1501" s="21">
        <v>0</v>
      </c>
      <c r="AX1501" s="21">
        <v>0</v>
      </c>
      <c r="AY1501" s="116">
        <v>54.126815428203344</v>
      </c>
    </row>
    <row r="1502" spans="1:51" ht="15" x14ac:dyDescent="0.25">
      <c r="A1502" s="144">
        <v>2015</v>
      </c>
      <c r="B1502" s="77" t="s">
        <v>212</v>
      </c>
      <c r="C1502" s="78">
        <v>2</v>
      </c>
      <c r="D1502" s="77">
        <v>3518404</v>
      </c>
      <c r="E1502" s="78">
        <v>35184042</v>
      </c>
      <c r="F1502" s="78" t="str">
        <f t="shared" si="60"/>
        <v>351840422015</v>
      </c>
      <c r="G1502" s="89">
        <v>0.62152906115067186</v>
      </c>
      <c r="H1502" s="80">
        <f t="shared" si="59"/>
        <v>115446</v>
      </c>
      <c r="I1502" s="90">
        <v>110040</v>
      </c>
      <c r="J1502" s="91">
        <v>5406</v>
      </c>
      <c r="K1502" s="83">
        <f>(H1502)/VLOOKUP(D1502,'Dados Base'!$B:$K,6,FALSE)</f>
        <v>153.63302459278185</v>
      </c>
      <c r="L1502" s="88">
        <f t="shared" si="61"/>
        <v>95.317291201081019</v>
      </c>
      <c r="M1502" s="85" t="s">
        <v>702</v>
      </c>
      <c r="N1502" s="92">
        <v>0.79800000000000004</v>
      </c>
      <c r="O1502" s="91">
        <v>270</v>
      </c>
      <c r="P1502" s="91">
        <v>67000</v>
      </c>
      <c r="Q1502" s="91">
        <v>0</v>
      </c>
      <c r="R1502" s="91">
        <v>0</v>
      </c>
      <c r="S1502" s="91">
        <v>170</v>
      </c>
      <c r="T1502" s="87" t="s">
        <v>691</v>
      </c>
      <c r="U1502" s="91">
        <v>1163</v>
      </c>
      <c r="V1502" s="91">
        <v>1076</v>
      </c>
      <c r="W1502" s="93">
        <v>0</v>
      </c>
      <c r="X1502" s="47">
        <v>0.40219034722222224</v>
      </c>
      <c r="Y1502" s="21">
        <v>102.09</v>
      </c>
      <c r="Z1502" s="21">
        <v>871</v>
      </c>
      <c r="AA1502" s="21">
        <v>5254</v>
      </c>
      <c r="AB1502" s="21">
        <v>17</v>
      </c>
      <c r="AC1502" s="21">
        <v>1</v>
      </c>
      <c r="AD1502" s="153">
        <f>VLOOKUP(D1502,'Dados Base'!$B:$K,9,FALSE)*31536000/VLOOKUP($F1502,F:H,MATCH(H1501,F1501:AF1501,0),FALSE)</f>
        <v>3064.9300971882958</v>
      </c>
      <c r="AE1502" s="153">
        <f>VLOOKUP(D1502,'Dados Base'!$B:$K,10,FALSE)*31536000/VLOOKUP($F1502,F:H,MATCH(H1501,F1501:AF1501,0),FALSE)</f>
        <v>308.67834312145942</v>
      </c>
      <c r="AF1502" s="14">
        <v>100</v>
      </c>
      <c r="AG1502" s="15">
        <v>100</v>
      </c>
      <c r="AH1502" s="14">
        <v>92</v>
      </c>
      <c r="AI1502" s="14">
        <v>60.42</v>
      </c>
      <c r="AJ1502" s="16">
        <v>98.81</v>
      </c>
      <c r="AK1502" s="72">
        <f>(SUMIFS('Banco de Indicadores Mun. (2)'!I:I,'Banco de Indicadores Mun. (2)'!B:B,'Banco de Indicadores - Mun. (1)'!B1502,'Banco de Indicadores Mun. (2)'!A:A,'Banco de Indicadores - Mun. (1)'!A1502) / VLOOKUP(D1502,'Dados Base'!$B:$K,8,FALSE)) * 100</f>
        <v>26.756948559670807</v>
      </c>
      <c r="AL1502" s="72">
        <f>(SUMIFS('Banco de Indicadores Mun. (2)'!I:I,'Banco de Indicadores Mun. (2)'!B:B,'Banco de Indicadores - Mun. (1)'!B1502,'Banco de Indicadores Mun. (2)'!A:A,'Banco de Indicadores - Mun. (1)'!A1502) / VLOOKUP(D1502,'Dados Base'!$B:$K,9,FALSE)) * 100</f>
        <v>11.589908199643505</v>
      </c>
      <c r="AM1502" s="72">
        <f>(SUMIFS('Banco de Indicadores Mun. (2)'!J:J,'Banco de Indicadores Mun. (2)'!B:B,'Banco de Indicadores - Mun. (1)'!B1502,'Banco de Indicadores Mun. (2)'!A:A,'Banco de Indicadores - Mun. (1)'!A1502) / VLOOKUP(D1502,'Dados Base'!$B:$K,7,FALSE)) * 100</f>
        <v>33.478758713136763</v>
      </c>
      <c r="AN1502" s="72">
        <f>(SUMIFS('Banco de Indicadores Mun. (2)'!K:K,'Banco de Indicadores Mun. (2)'!B:B,'Banco de Indicadores - Mun. (1)'!B1502,'Banco de Indicadores Mun. (2)'!A:A,'Banco de Indicadores - Mun. (1)'!A1502) / VLOOKUP(D1502,'Dados Base'!$B:$K,10,FALSE)) * 100</f>
        <v>4.5690265486725643</v>
      </c>
      <c r="AO1502" s="21">
        <v>1</v>
      </c>
      <c r="AP1502" s="125">
        <v>0</v>
      </c>
      <c r="AQ1502" s="5">
        <v>0</v>
      </c>
      <c r="AR1502" s="21">
        <v>9.5</v>
      </c>
      <c r="AS1502" s="20">
        <v>100</v>
      </c>
      <c r="AT1502" s="20">
        <v>18</v>
      </c>
      <c r="AU1502" s="20">
        <v>14.220408163265304</v>
      </c>
      <c r="AV1502" s="20">
        <v>2.89</v>
      </c>
      <c r="AW1502" s="21">
        <v>0</v>
      </c>
      <c r="AX1502" s="21">
        <v>1</v>
      </c>
      <c r="AY1502" s="116">
        <v>173.77559740818401</v>
      </c>
    </row>
    <row r="1503" spans="1:51" ht="15" x14ac:dyDescent="0.25">
      <c r="A1503" s="144">
        <v>2015</v>
      </c>
      <c r="B1503" s="77" t="s">
        <v>213</v>
      </c>
      <c r="C1503" s="78">
        <v>14</v>
      </c>
      <c r="D1503" s="77">
        <v>3518503</v>
      </c>
      <c r="E1503" s="78">
        <v>351850314</v>
      </c>
      <c r="F1503" s="78" t="str">
        <f t="shared" si="60"/>
        <v>3518503142015</v>
      </c>
      <c r="G1503" s="89">
        <v>2.065785034299239</v>
      </c>
      <c r="H1503" s="80">
        <f t="shared" si="59"/>
        <v>15163</v>
      </c>
      <c r="I1503" s="90">
        <v>8758</v>
      </c>
      <c r="J1503" s="91">
        <v>6405</v>
      </c>
      <c r="K1503" s="83">
        <f>(H1503)/VLOOKUP(D1503,'Dados Base'!$B:$K,6,FALSE)</f>
        <v>26.777452053826863</v>
      </c>
      <c r="L1503" s="88">
        <f t="shared" si="61"/>
        <v>57.7590186638528</v>
      </c>
      <c r="M1503" s="85" t="s">
        <v>702</v>
      </c>
      <c r="N1503" s="92">
        <v>0.68700000000000006</v>
      </c>
      <c r="O1503" s="91">
        <v>97</v>
      </c>
      <c r="P1503" s="91">
        <v>28000</v>
      </c>
      <c r="Q1503" s="91">
        <v>30000000</v>
      </c>
      <c r="R1503" s="91">
        <v>300</v>
      </c>
      <c r="S1503" s="91">
        <v>37</v>
      </c>
      <c r="T1503" s="87" t="s">
        <v>691</v>
      </c>
      <c r="U1503" s="91">
        <v>85</v>
      </c>
      <c r="V1503" s="91">
        <v>52</v>
      </c>
      <c r="W1503" s="93">
        <v>0</v>
      </c>
      <c r="X1503" s="47">
        <v>2.5066334374999999E-2</v>
      </c>
      <c r="Y1503" s="21">
        <v>6.82</v>
      </c>
      <c r="Z1503" s="21">
        <v>332</v>
      </c>
      <c r="AA1503" s="21">
        <v>194</v>
      </c>
      <c r="AB1503" s="21">
        <v>5</v>
      </c>
      <c r="AC1503" s="21">
        <v>1</v>
      </c>
      <c r="AD1503" s="153">
        <f>VLOOKUP(D1503,'Dados Base'!$B:$K,9,FALSE)*31536000/VLOOKUP($F1503,F:H,MATCH(H1502,F1502:AF1502,0),FALSE)</f>
        <v>12998.746949812043</v>
      </c>
      <c r="AE1503" s="153">
        <f>VLOOKUP(D1503,'Dados Base'!$B:$K,10,FALSE)*31536000/VLOOKUP($F1503,F:H,MATCH(H1502,F1502:AF1502,0),FALSE)</f>
        <v>1539.0516388577453</v>
      </c>
      <c r="AF1503" s="14">
        <v>63.48</v>
      </c>
      <c r="AG1503" s="15">
        <v>100</v>
      </c>
      <c r="AH1503" s="14">
        <v>43.37</v>
      </c>
      <c r="AI1503" s="14">
        <v>28.28</v>
      </c>
      <c r="AJ1503" s="16">
        <v>100</v>
      </c>
      <c r="AK1503" s="72">
        <f>(SUMIFS('Banco de Indicadores Mun. (2)'!I:I,'Banco de Indicadores Mun. (2)'!B:B,'Banco de Indicadores - Mun. (1)'!B1503,'Banco de Indicadores Mun. (2)'!A:A,'Banco de Indicadores - Mun. (1)'!A1503) / VLOOKUP(D1503,'Dados Base'!$B:$K,8,FALSE)) * 100</f>
        <v>2.4343956834532374</v>
      </c>
      <c r="AL1503" s="72">
        <f>(SUMIFS('Banco de Indicadores Mun. (2)'!I:I,'Banco de Indicadores Mun. (2)'!B:B,'Banco de Indicadores - Mun. (1)'!B1503,'Banco de Indicadores Mun. (2)'!A:A,'Banco de Indicadores - Mun. (1)'!A1503) / VLOOKUP(D1503,'Dados Base'!$B:$K,9,FALSE)) * 100</f>
        <v>1.0828191999999999</v>
      </c>
      <c r="AM1503" s="72">
        <f>(SUMIFS('Banco de Indicadores Mun. (2)'!J:J,'Banco de Indicadores Mun. (2)'!B:B,'Banco de Indicadores - Mun. (1)'!B1503,'Banco de Indicadores Mun. (2)'!A:A,'Banco de Indicadores - Mun. (1)'!A1503) / VLOOKUP(D1503,'Dados Base'!$B:$K,7,FALSE)) * 100</f>
        <v>2.5460294117647058</v>
      </c>
      <c r="AN1503" s="72">
        <f>(SUMIFS('Banco de Indicadores Mun. (2)'!K:K,'Banco de Indicadores Mun. (2)'!B:B,'Banco de Indicadores - Mun. (1)'!B1503,'Banco de Indicadores Mun. (2)'!A:A,'Banco de Indicadores - Mun. (1)'!A1503) / VLOOKUP(D1503,'Dados Base'!$B:$K,10,FALSE)) * 100</f>
        <v>2.1266486486486493</v>
      </c>
      <c r="AO1503" s="21">
        <v>0</v>
      </c>
      <c r="AP1503" s="125">
        <v>0</v>
      </c>
      <c r="AQ1503" s="5">
        <v>0</v>
      </c>
      <c r="AR1503" s="21">
        <v>9</v>
      </c>
      <c r="AS1503" s="20">
        <v>79</v>
      </c>
      <c r="AT1503" s="20">
        <v>79</v>
      </c>
      <c r="AU1503" s="20">
        <v>63.117870722433459</v>
      </c>
      <c r="AV1503" s="20">
        <v>6.79</v>
      </c>
      <c r="AW1503" s="21">
        <v>0</v>
      </c>
      <c r="AX1503" s="21">
        <v>1</v>
      </c>
      <c r="AY1503" s="116">
        <v>246.58407945211974</v>
      </c>
    </row>
    <row r="1504" spans="1:51" ht="15" x14ac:dyDescent="0.25">
      <c r="A1504" s="144">
        <v>2015</v>
      </c>
      <c r="B1504" s="77" t="s">
        <v>214</v>
      </c>
      <c r="C1504" s="78">
        <v>9</v>
      </c>
      <c r="D1504" s="77">
        <v>3518602</v>
      </c>
      <c r="E1504" s="78">
        <v>35186029</v>
      </c>
      <c r="F1504" s="78" t="str">
        <f t="shared" si="60"/>
        <v>351860292015</v>
      </c>
      <c r="G1504" s="89">
        <v>1.1722733765095361</v>
      </c>
      <c r="H1504" s="80">
        <f t="shared" si="59"/>
        <v>37351</v>
      </c>
      <c r="I1504" s="90">
        <v>36676</v>
      </c>
      <c r="J1504" s="91">
        <v>675</v>
      </c>
      <c r="K1504" s="83">
        <f>(H1504)/VLOOKUP(D1504,'Dados Base'!$B:$K,6,FALSE)</f>
        <v>138.10685893880569</v>
      </c>
      <c r="L1504" s="88">
        <f t="shared" si="61"/>
        <v>98.192819469358255</v>
      </c>
      <c r="M1504" s="85" t="s">
        <v>702</v>
      </c>
      <c r="N1504" s="92">
        <v>0.71899999999999997</v>
      </c>
      <c r="O1504" s="91">
        <v>37</v>
      </c>
      <c r="P1504" s="91">
        <v>340</v>
      </c>
      <c r="Q1504" s="91">
        <v>300</v>
      </c>
      <c r="R1504" s="91">
        <v>2000</v>
      </c>
      <c r="S1504" s="91">
        <v>52</v>
      </c>
      <c r="T1504" s="87" t="s">
        <v>691</v>
      </c>
      <c r="U1504" s="91">
        <v>323</v>
      </c>
      <c r="V1504" s="91">
        <v>228</v>
      </c>
      <c r="W1504" s="93">
        <v>0</v>
      </c>
      <c r="X1504" s="47">
        <v>0.11070555402893519</v>
      </c>
      <c r="Y1504" s="21">
        <v>30.16</v>
      </c>
      <c r="Z1504" s="21">
        <v>1771</v>
      </c>
      <c r="AA1504" s="21">
        <v>265</v>
      </c>
      <c r="AB1504" s="21">
        <v>1</v>
      </c>
      <c r="AC1504" s="21">
        <v>0</v>
      </c>
      <c r="AD1504" s="153">
        <f>VLOOKUP(D1504,'Dados Base'!$B:$K,9,FALSE)*31536000/VLOOKUP($F1504,F:H,MATCH(H1503,F1503:AF1503,0),FALSE)</f>
        <v>3064.8625204144469</v>
      </c>
      <c r="AE1504" s="153">
        <f>VLOOKUP(D1504,'Dados Base'!$B:$K,10,FALSE)*31536000/VLOOKUP($F1504,F:H,MATCH(H1503,F1503:AF1503,0),FALSE)</f>
        <v>363.05533988380506</v>
      </c>
      <c r="AF1504" s="14">
        <v>97.37</v>
      </c>
      <c r="AG1504" s="15">
        <v>100</v>
      </c>
      <c r="AH1504" s="14">
        <v>100</v>
      </c>
      <c r="AI1504" s="14">
        <v>25.75</v>
      </c>
      <c r="AJ1504" s="16">
        <v>99.44</v>
      </c>
      <c r="AK1504" s="72">
        <f>(SUMIFS('Banco de Indicadores Mun. (2)'!I:I,'Banco de Indicadores Mun. (2)'!B:B,'Banco de Indicadores - Mun. (1)'!B1504,'Banco de Indicadores Mun. (2)'!A:A,'Banco de Indicadores - Mun. (1)'!A1504) / VLOOKUP(D1504,'Dados Base'!$B:$K,8,FALSE)) * 100</f>
        <v>10.788297709923663</v>
      </c>
      <c r="AL1504" s="72">
        <f>(SUMIFS('Banco de Indicadores Mun. (2)'!I:I,'Banco de Indicadores Mun. (2)'!B:B,'Banco de Indicadores - Mun. (1)'!B1504,'Banco de Indicadores Mun. (2)'!A:A,'Banco de Indicadores - Mun. (1)'!A1504) / VLOOKUP(D1504,'Dados Base'!$B:$K,9,FALSE)) * 100</f>
        <v>3.8932975206611569</v>
      </c>
      <c r="AM1504" s="72">
        <f>(SUMIFS('Banco de Indicadores Mun. (2)'!J:J,'Banco de Indicadores Mun. (2)'!B:B,'Banco de Indicadores - Mun. (1)'!B1504,'Banco de Indicadores Mun. (2)'!A:A,'Banco de Indicadores - Mun. (1)'!A1504) / VLOOKUP(D1504,'Dados Base'!$B:$K,7,FALSE)) * 100</f>
        <v>0.4515227272727273</v>
      </c>
      <c r="AN1504" s="72">
        <f>(SUMIFS('Banco de Indicadores Mun. (2)'!K:K,'Banco de Indicadores Mun. (2)'!B:B,'Banco de Indicadores - Mun. (1)'!B1504,'Banco de Indicadores Mun. (2)'!A:A,'Banco de Indicadores - Mun. (1)'!A1504) / VLOOKUP(D1504,'Dados Base'!$B:$K,10,FALSE)) * 100</f>
        <v>31.942627906976746</v>
      </c>
      <c r="AO1504" s="21">
        <v>0</v>
      </c>
      <c r="AP1504" s="125">
        <v>0</v>
      </c>
      <c r="AQ1504" s="5">
        <v>0</v>
      </c>
      <c r="AR1504" s="21">
        <v>9.6999999999999993</v>
      </c>
      <c r="AS1504" s="20">
        <v>100</v>
      </c>
      <c r="AT1504" s="20">
        <v>100</v>
      </c>
      <c r="AU1504" s="20">
        <v>86.984282907662077</v>
      </c>
      <c r="AV1504" s="20">
        <v>10</v>
      </c>
      <c r="AW1504" s="21">
        <v>0</v>
      </c>
      <c r="AX1504" s="21">
        <v>0</v>
      </c>
      <c r="AY1504" s="116">
        <v>107.41212422241237</v>
      </c>
    </row>
    <row r="1505" spans="1:51" ht="15" x14ac:dyDescent="0.25">
      <c r="A1505" s="144">
        <v>2015</v>
      </c>
      <c r="B1505" s="77" t="s">
        <v>215</v>
      </c>
      <c r="C1505" s="78">
        <v>7</v>
      </c>
      <c r="D1505" s="77">
        <v>3518701</v>
      </c>
      <c r="E1505" s="78">
        <v>35187017</v>
      </c>
      <c r="F1505" s="78" t="str">
        <f t="shared" si="60"/>
        <v>351870172015</v>
      </c>
      <c r="G1505" s="89">
        <v>0.87132313780855508</v>
      </c>
      <c r="H1505" s="80">
        <f t="shared" si="59"/>
        <v>303376</v>
      </c>
      <c r="I1505" s="90">
        <v>303318</v>
      </c>
      <c r="J1505" s="91">
        <v>58</v>
      </c>
      <c r="K1505" s="83">
        <f>(H1505)/VLOOKUP(D1505,'Dados Base'!$B:$K,6,FALSE)</f>
        <v>2127.6106318816187</v>
      </c>
      <c r="L1505" s="88">
        <f t="shared" si="61"/>
        <v>99.980881810031121</v>
      </c>
      <c r="M1505" s="85" t="s">
        <v>702</v>
      </c>
      <c r="N1505" s="92">
        <v>0.751</v>
      </c>
      <c r="O1505" s="91">
        <v>30</v>
      </c>
      <c r="P1505" s="91">
        <v>198</v>
      </c>
      <c r="Q1505" s="91">
        <v>0</v>
      </c>
      <c r="R1505" s="91">
        <v>70</v>
      </c>
      <c r="S1505" s="91">
        <v>144</v>
      </c>
      <c r="T1505" s="87" t="s">
        <v>691</v>
      </c>
      <c r="U1505" s="91">
        <v>1820</v>
      </c>
      <c r="V1505" s="91">
        <v>3159</v>
      </c>
      <c r="W1505" s="93">
        <v>0</v>
      </c>
      <c r="X1505" s="47">
        <v>0.86750367199999989</v>
      </c>
      <c r="Y1505" s="21">
        <v>280.05</v>
      </c>
      <c r="Z1505" s="21">
        <v>187</v>
      </c>
      <c r="AA1505" s="21">
        <v>16616</v>
      </c>
      <c r="AB1505" s="21">
        <v>29</v>
      </c>
      <c r="AC1505" s="21">
        <v>1</v>
      </c>
      <c r="AD1505" s="153">
        <f>VLOOKUP(D1505,'Dados Base'!$B:$K,9,FALSE)*31536000/VLOOKUP($F1505,F:H,MATCH(H1504,F1504:AF1504,0),FALSE)</f>
        <v>831.60170877063445</v>
      </c>
      <c r="AE1505" s="153">
        <f>VLOOKUP(D1505,'Dados Base'!$B:$K,10,FALSE)*31536000/VLOOKUP($F1505,F:H,MATCH(H1504,F1504:AF1504,0),FALSE)</f>
        <v>106.02921786825591</v>
      </c>
      <c r="AF1505" s="14">
        <v>82.08</v>
      </c>
      <c r="AG1505" s="15">
        <v>100</v>
      </c>
      <c r="AH1505" s="14">
        <v>62.8</v>
      </c>
      <c r="AI1505" s="14">
        <v>51.25</v>
      </c>
      <c r="AJ1505" s="16">
        <v>82.09</v>
      </c>
      <c r="AK1505" s="72">
        <f>(SUMIFS('Banco de Indicadores Mun. (2)'!I:I,'Banco de Indicadores Mun. (2)'!B:B,'Banco de Indicadores - Mun. (1)'!B1505,'Banco de Indicadores Mun. (2)'!A:A,'Banco de Indicadores - Mun. (1)'!A1505) / VLOOKUP(D1505,'Dados Base'!$B:$K,8,FALSE)) * 100</f>
        <v>0.736615384615385</v>
      </c>
      <c r="AL1505" s="72">
        <f>(SUMIFS('Banco de Indicadores Mun. (2)'!I:I,'Banco de Indicadores Mun. (2)'!B:B,'Banco de Indicadores - Mun. (1)'!B1505,'Banco de Indicadores Mun. (2)'!A:A,'Banco de Indicadores - Mun. (1)'!A1505) / VLOOKUP(D1505,'Dados Base'!$B:$K,9,FALSE)) * 100</f>
        <v>0.27531000000000017</v>
      </c>
      <c r="AM1505" s="72">
        <f>(SUMIFS('Banco de Indicadores Mun. (2)'!J:J,'Banco de Indicadores Mun. (2)'!B:B,'Banco de Indicadores - Mun. (1)'!B1505,'Banco de Indicadores Mun. (2)'!A:A,'Banco de Indicadores - Mun. (1)'!A1505) / VLOOKUP(D1505,'Dados Base'!$B:$K,7,FALSE)) * 100</f>
        <v>1.040913705583757</v>
      </c>
      <c r="AN1505" s="72">
        <f>(SUMIFS('Banco de Indicadores Mun. (2)'!K:K,'Banco de Indicadores Mun. (2)'!B:B,'Banco de Indicadores - Mun. (1)'!B1505,'Banco de Indicadores Mun. (2)'!A:A,'Banco de Indicadores - Mun. (1)'!A1505) / VLOOKUP(D1505,'Dados Base'!$B:$K,10,FALSE)) * 100</f>
        <v>0.14890196078431359</v>
      </c>
      <c r="AO1505" s="21">
        <v>0</v>
      </c>
      <c r="AP1505" s="125">
        <v>0</v>
      </c>
      <c r="AQ1505" s="5">
        <v>0</v>
      </c>
      <c r="AR1505" s="21">
        <v>8.6999999999999993</v>
      </c>
      <c r="AS1505" s="20">
        <v>62</v>
      </c>
      <c r="AT1505" s="20">
        <v>3.7199999999999998</v>
      </c>
      <c r="AU1505" s="20">
        <v>1.112896506576206</v>
      </c>
      <c r="AV1505" s="20">
        <v>1.59</v>
      </c>
      <c r="AW1505" s="21">
        <v>6</v>
      </c>
      <c r="AX1505" s="21">
        <v>1</v>
      </c>
      <c r="AY1505" s="116">
        <v>2.24047757381341</v>
      </c>
    </row>
    <row r="1506" spans="1:51" ht="15" x14ac:dyDescent="0.25">
      <c r="A1506" s="144">
        <v>2015</v>
      </c>
      <c r="B1506" s="77" t="s">
        <v>216</v>
      </c>
      <c r="C1506" s="78">
        <v>6</v>
      </c>
      <c r="D1506" s="77">
        <v>3518800</v>
      </c>
      <c r="E1506" s="78">
        <v>35188006</v>
      </c>
      <c r="F1506" s="78" t="str">
        <f t="shared" si="60"/>
        <v>351880062015</v>
      </c>
      <c r="G1506" s="89">
        <v>1.1553436153272978</v>
      </c>
      <c r="H1506" s="80">
        <f t="shared" si="59"/>
        <v>1288364</v>
      </c>
      <c r="I1506" s="90">
        <v>1288364</v>
      </c>
      <c r="J1506" s="91">
        <v>0</v>
      </c>
      <c r="K1506" s="83">
        <f>(H1506)/VLOOKUP(D1506,'Dados Base'!$B:$K,6,FALSE)</f>
        <v>4051.3317191283295</v>
      </c>
      <c r="L1506" s="88">
        <f t="shared" si="61"/>
        <v>100</v>
      </c>
      <c r="M1506" s="85" t="s">
        <v>702</v>
      </c>
      <c r="N1506" s="92">
        <v>0.76300000000000001</v>
      </c>
      <c r="O1506" s="91">
        <v>27</v>
      </c>
      <c r="P1506" s="91">
        <v>0</v>
      </c>
      <c r="Q1506" s="91">
        <v>0</v>
      </c>
      <c r="R1506" s="91">
        <v>0</v>
      </c>
      <c r="S1506" s="91">
        <v>2671</v>
      </c>
      <c r="T1506" s="87" t="s">
        <v>691</v>
      </c>
      <c r="U1506" s="91">
        <v>8241</v>
      </c>
      <c r="V1506" s="91">
        <v>8442</v>
      </c>
      <c r="W1506" s="93">
        <v>0</v>
      </c>
      <c r="X1506" s="47">
        <v>5.2553799075555556</v>
      </c>
      <c r="Y1506" s="21">
        <v>1457.26</v>
      </c>
      <c r="Z1506" s="21">
        <v>928</v>
      </c>
      <c r="AA1506" s="21">
        <v>70610</v>
      </c>
      <c r="AB1506" s="21">
        <v>113</v>
      </c>
      <c r="AC1506" s="21">
        <v>5</v>
      </c>
      <c r="AD1506" s="153">
        <f>VLOOKUP(D1506,'Dados Base'!$B:$K,9,FALSE)*31536000/VLOOKUP($F1506,F:H,MATCH(H1505,F1505:AF1505,0),FALSE)</f>
        <v>114.31017942134366</v>
      </c>
      <c r="AE1506" s="153">
        <f>VLOOKUP(D1506,'Dados Base'!$B:$K,10,FALSE)*31536000/VLOOKUP($F1506,F:H,MATCH(H1505,F1505:AF1505,0),FALSE)</f>
        <v>15.176083777565971</v>
      </c>
      <c r="AF1506" s="14">
        <v>99.84</v>
      </c>
      <c r="AG1506" s="15">
        <v>100</v>
      </c>
      <c r="AH1506" s="14">
        <v>87.53</v>
      </c>
      <c r="AI1506" s="14">
        <v>29.42</v>
      </c>
      <c r="AJ1506" s="16">
        <v>99.84</v>
      </c>
      <c r="AK1506" s="72">
        <f>(SUMIFS('Banco de Indicadores Mun. (2)'!I:I,'Banco de Indicadores Mun. (2)'!B:B,'Banco de Indicadores - Mun. (1)'!B1506,'Banco de Indicadores Mun. (2)'!A:A,'Banco de Indicadores - Mun. (1)'!A1506) / VLOOKUP(D1506,'Dados Base'!$B:$K,8,FALSE)) * 100</f>
        <v>48.371843575419106</v>
      </c>
      <c r="AL1506" s="72">
        <f>(SUMIFS('Banco de Indicadores Mun. (2)'!I:I,'Banco de Indicadores Mun. (2)'!B:B,'Banco de Indicadores - Mun. (1)'!B1506,'Banco de Indicadores Mun. (2)'!A:A,'Banco de Indicadores - Mun. (1)'!A1506) / VLOOKUP(D1506,'Dados Base'!$B:$K,9,FALSE)) * 100</f>
        <v>18.540813704496831</v>
      </c>
      <c r="AM1506" s="72">
        <f>(SUMIFS('Banco de Indicadores Mun. (2)'!J:J,'Banco de Indicadores Mun. (2)'!B:B,'Banco de Indicadores - Mun. (1)'!B1506,'Banco de Indicadores Mun. (2)'!A:A,'Banco de Indicadores - Mun. (1)'!A1506) / VLOOKUP(D1506,'Dados Base'!$B:$K,7,FALSE)) * 100</f>
        <v>25.502230769230767</v>
      </c>
      <c r="AN1506" s="72">
        <f>(SUMIFS('Banco de Indicadores Mun. (2)'!K:K,'Banco de Indicadores Mun. (2)'!B:B,'Banco de Indicadores - Mun. (1)'!B1506,'Banco de Indicadores Mun. (2)'!A:A,'Banco de Indicadores - Mun. (1)'!A1506) / VLOOKUP(D1506,'Dados Base'!$B:$K,10,FALSE)) * 100</f>
        <v>91.52901612903257</v>
      </c>
      <c r="AO1506" s="21">
        <v>0</v>
      </c>
      <c r="AP1506" s="125">
        <v>0</v>
      </c>
      <c r="AQ1506" s="5">
        <v>674</v>
      </c>
      <c r="AR1506" s="21">
        <v>9.6</v>
      </c>
      <c r="AS1506" s="20">
        <v>86</v>
      </c>
      <c r="AT1506" s="20">
        <v>1.3932000000000002</v>
      </c>
      <c r="AU1506" s="20">
        <v>1.2972126701892677</v>
      </c>
      <c r="AV1506" s="20">
        <v>1.9</v>
      </c>
      <c r="AW1506" s="21">
        <v>8</v>
      </c>
      <c r="AX1506" s="21">
        <v>5</v>
      </c>
      <c r="AY1506" s="116">
        <v>6.1609252824094085</v>
      </c>
    </row>
    <row r="1507" spans="1:51" ht="15" x14ac:dyDescent="0.25">
      <c r="A1507" s="144">
        <v>2015</v>
      </c>
      <c r="B1507" s="77" t="s">
        <v>217</v>
      </c>
      <c r="C1507" s="78">
        <v>9</v>
      </c>
      <c r="D1507" s="77">
        <v>3518859</v>
      </c>
      <c r="E1507" s="78">
        <v>35188599</v>
      </c>
      <c r="F1507" s="78" t="str">
        <f t="shared" si="60"/>
        <v>351885992015</v>
      </c>
      <c r="G1507" s="89">
        <v>0.76407851030895202</v>
      </c>
      <c r="H1507" s="80">
        <f t="shared" si="59"/>
        <v>7204</v>
      </c>
      <c r="I1507" s="90">
        <v>5555</v>
      </c>
      <c r="J1507" s="91">
        <v>1649</v>
      </c>
      <c r="K1507" s="83">
        <f>(H1507)/VLOOKUP(D1507,'Dados Base'!$B:$K,6,FALSE)</f>
        <v>17.458317177200467</v>
      </c>
      <c r="L1507" s="88">
        <f t="shared" si="61"/>
        <v>77.109938922820646</v>
      </c>
      <c r="M1507" s="85" t="s">
        <v>702</v>
      </c>
      <c r="N1507" s="92">
        <v>0.74299999999999999</v>
      </c>
      <c r="O1507" s="91">
        <v>58</v>
      </c>
      <c r="P1507" s="91">
        <v>3298</v>
      </c>
      <c r="Q1507" s="91">
        <v>1775000</v>
      </c>
      <c r="R1507" s="91">
        <v>0</v>
      </c>
      <c r="S1507" s="91">
        <v>12</v>
      </c>
      <c r="T1507" s="87" t="s">
        <v>691</v>
      </c>
      <c r="U1507" s="91">
        <v>50</v>
      </c>
      <c r="V1507" s="91">
        <v>37</v>
      </c>
      <c r="W1507" s="93">
        <v>0</v>
      </c>
      <c r="X1507" s="47">
        <v>1.7550369791666666E-2</v>
      </c>
      <c r="Y1507" s="21">
        <v>3.83</v>
      </c>
      <c r="Z1507" s="21">
        <v>71</v>
      </c>
      <c r="AA1507" s="21">
        <v>224</v>
      </c>
      <c r="AB1507" s="21">
        <v>1</v>
      </c>
      <c r="AC1507" s="21">
        <v>0</v>
      </c>
      <c r="AD1507" s="153">
        <f>VLOOKUP(D1507,'Dados Base'!$B:$K,9,FALSE)*31536000/VLOOKUP($F1507,F:H,MATCH(H1506,F1506:AF1506,0),FALSE)</f>
        <v>24601.932259855635</v>
      </c>
      <c r="AE1507" s="153">
        <f>VLOOKUP(D1507,'Dados Base'!$B:$K,10,FALSE)*31536000/VLOOKUP($F1507,F:H,MATCH(H1506,F1506:AF1506,0),FALSE)</f>
        <v>2932.9705719044964</v>
      </c>
      <c r="AF1507" s="14">
        <v>93.55</v>
      </c>
      <c r="AG1507" s="15">
        <v>100</v>
      </c>
      <c r="AH1507" s="14">
        <v>93.55</v>
      </c>
      <c r="AI1507" s="14">
        <v>50</v>
      </c>
      <c r="AJ1507" s="16">
        <v>93.55</v>
      </c>
      <c r="AK1507" s="72">
        <f>(SUMIFS('Banco de Indicadores Mun. (2)'!I:I,'Banco de Indicadores Mun. (2)'!B:B,'Banco de Indicadores - Mun. (1)'!B1507,'Banco de Indicadores Mun. (2)'!A:A,'Banco de Indicadores - Mun. (1)'!A1507) / VLOOKUP(D1507,'Dados Base'!$B:$K,8,FALSE)) * 100</f>
        <v>5.1627733990147791</v>
      </c>
      <c r="AL1507" s="72">
        <f>(SUMIFS('Banco de Indicadores Mun. (2)'!I:I,'Banco de Indicadores Mun. (2)'!B:B,'Banco de Indicadores - Mun. (1)'!B1507,'Banco de Indicadores Mun. (2)'!A:A,'Banco de Indicadores - Mun. (1)'!A1507) / VLOOKUP(D1507,'Dados Base'!$B:$K,9,FALSE)) * 100</f>
        <v>1.8648451957295376</v>
      </c>
      <c r="AM1507" s="72">
        <f>(SUMIFS('Banco de Indicadores Mun. (2)'!J:J,'Banco de Indicadores Mun. (2)'!B:B,'Banco de Indicadores - Mun. (1)'!B1507,'Banco de Indicadores Mun. (2)'!A:A,'Banco de Indicadores - Mun. (1)'!A1507) / VLOOKUP(D1507,'Dados Base'!$B:$K,7,FALSE)) * 100</f>
        <v>7.5454852941176469</v>
      </c>
      <c r="AN1507" s="72">
        <f>(SUMIFS('Banco de Indicadores Mun. (2)'!K:K,'Banco de Indicadores Mun. (2)'!B:B,'Banco de Indicadores - Mun. (1)'!B1507,'Banco de Indicadores Mun. (2)'!A:A,'Banco de Indicadores - Mun. (1)'!A1507) / VLOOKUP(D1507,'Dados Base'!$B:$K,10,FALSE)) * 100</f>
        <v>0.32622388059701513</v>
      </c>
      <c r="AO1507" s="21">
        <v>0</v>
      </c>
      <c r="AP1507" s="125">
        <v>0</v>
      </c>
      <c r="AQ1507" s="5">
        <v>0</v>
      </c>
      <c r="AR1507" s="21">
        <v>10</v>
      </c>
      <c r="AS1507" s="20">
        <v>100</v>
      </c>
      <c r="AT1507" s="20">
        <v>30</v>
      </c>
      <c r="AU1507" s="20">
        <v>24.067796610169495</v>
      </c>
      <c r="AV1507" s="20">
        <v>4.01</v>
      </c>
      <c r="AW1507" s="21">
        <v>0</v>
      </c>
      <c r="AX1507" s="21">
        <v>0</v>
      </c>
      <c r="AY1507" s="116">
        <v>10.581415767494454</v>
      </c>
    </row>
    <row r="1508" spans="1:51" ht="15" x14ac:dyDescent="0.25">
      <c r="A1508" s="144">
        <v>2015</v>
      </c>
      <c r="B1508" s="77" t="s">
        <v>218</v>
      </c>
      <c r="C1508" s="78">
        <v>18</v>
      </c>
      <c r="D1508" s="77">
        <v>3518909</v>
      </c>
      <c r="E1508" s="78">
        <v>351890918</v>
      </c>
      <c r="F1508" s="78" t="str">
        <f t="shared" si="60"/>
        <v>3518909182015</v>
      </c>
      <c r="G1508" s="89">
        <v>0.84201076775631822</v>
      </c>
      <c r="H1508" s="80">
        <f t="shared" si="59"/>
        <v>4936</v>
      </c>
      <c r="I1508" s="90">
        <v>4296</v>
      </c>
      <c r="J1508" s="91">
        <v>640</v>
      </c>
      <c r="K1508" s="83">
        <f>(H1508)/VLOOKUP(D1508,'Dados Base'!$B:$K,6,FALSE)</f>
        <v>19.458351401427052</v>
      </c>
      <c r="L1508" s="88">
        <f t="shared" si="61"/>
        <v>87.03403565640194</v>
      </c>
      <c r="M1508" s="85" t="s">
        <v>702</v>
      </c>
      <c r="N1508" s="92">
        <v>0.69699999999999995</v>
      </c>
      <c r="O1508" s="91">
        <v>81</v>
      </c>
      <c r="P1508" s="91">
        <v>32132</v>
      </c>
      <c r="Q1508" s="91">
        <v>0</v>
      </c>
      <c r="R1508" s="91">
        <v>0</v>
      </c>
      <c r="S1508" s="91">
        <v>6</v>
      </c>
      <c r="T1508" s="87" t="s">
        <v>691</v>
      </c>
      <c r="U1508" s="91">
        <v>20</v>
      </c>
      <c r="V1508" s="91">
        <v>16</v>
      </c>
      <c r="W1508" s="93">
        <v>3.68</v>
      </c>
      <c r="X1508" s="47">
        <v>1.1131708333333334E-2</v>
      </c>
      <c r="Y1508" s="21">
        <v>3.02</v>
      </c>
      <c r="Z1508" s="21">
        <v>203</v>
      </c>
      <c r="AA1508" s="21">
        <v>30</v>
      </c>
      <c r="AB1508" s="21">
        <v>0</v>
      </c>
      <c r="AC1508" s="21">
        <v>0</v>
      </c>
      <c r="AD1508" s="153">
        <f>VLOOKUP(D1508,'Dados Base'!$B:$K,9,FALSE)*31536000/VLOOKUP($F1508,F:H,MATCH(H1507,F1507:AF1507,0),FALSE)</f>
        <v>11819.611021069692</v>
      </c>
      <c r="AE1508" s="153">
        <f>VLOOKUP(D1508,'Dados Base'!$B:$K,10,FALSE)*31536000/VLOOKUP($F1508,F:H,MATCH(H1507,F1507:AF1507,0),FALSE)</f>
        <v>958.34683954619106</v>
      </c>
      <c r="AF1508" s="14">
        <v>86.6</v>
      </c>
      <c r="AG1508" s="15">
        <v>100</v>
      </c>
      <c r="AH1508" s="14">
        <v>85.07</v>
      </c>
      <c r="AI1508" s="14">
        <v>16.09</v>
      </c>
      <c r="AJ1508" s="16">
        <v>100</v>
      </c>
      <c r="AK1508" s="72">
        <f>(SUMIFS('Banco de Indicadores Mun. (2)'!I:I,'Banco de Indicadores Mun. (2)'!B:B,'Banco de Indicadores - Mun. (1)'!B1508,'Banco de Indicadores Mun. (2)'!A:A,'Banco de Indicadores - Mun. (1)'!A1508) / VLOOKUP(D1508,'Dados Base'!$B:$K,8,FALSE)) * 100</f>
        <v>7.9847457627118645E-2</v>
      </c>
      <c r="AL1508" s="72">
        <f>(SUMIFS('Banco de Indicadores Mun. (2)'!I:I,'Banco de Indicadores Mun. (2)'!B:B,'Banco de Indicadores - Mun. (1)'!B1508,'Banco de Indicadores Mun. (2)'!A:A,'Banco de Indicadores - Mun. (1)'!A1508) / VLOOKUP(D1508,'Dados Base'!$B:$K,9,FALSE)) * 100</f>
        <v>2.5464864864864864E-2</v>
      </c>
      <c r="AM1508" s="72">
        <f>(SUMIFS('Banco de Indicadores Mun. (2)'!J:J,'Banco de Indicadores Mun. (2)'!B:B,'Banco de Indicadores - Mun. (1)'!B1508,'Banco de Indicadores Mun. (2)'!A:A,'Banco de Indicadores - Mun. (1)'!A1508) / VLOOKUP(D1508,'Dados Base'!$B:$K,7,FALSE)) * 100</f>
        <v>0</v>
      </c>
      <c r="AN1508" s="72">
        <f>(SUMIFS('Banco de Indicadores Mun. (2)'!K:K,'Banco de Indicadores Mun. (2)'!B:B,'Banco de Indicadores - Mun. (1)'!B1508,'Banco de Indicadores Mun. (2)'!A:A,'Banco de Indicadores - Mun. (1)'!A1508) / VLOOKUP(D1508,'Dados Base'!$B:$K,10,FALSE)) * 100</f>
        <v>0.31406666666666672</v>
      </c>
      <c r="AO1508" s="21">
        <v>0</v>
      </c>
      <c r="AP1508" s="125">
        <v>0</v>
      </c>
      <c r="AQ1508" s="5">
        <v>0</v>
      </c>
      <c r="AR1508" s="21">
        <v>8.1999999999999993</v>
      </c>
      <c r="AS1508" s="20">
        <v>97</v>
      </c>
      <c r="AT1508" s="20">
        <v>97</v>
      </c>
      <c r="AU1508" s="20">
        <v>87.124463519313309</v>
      </c>
      <c r="AV1508" s="20">
        <v>9.66</v>
      </c>
      <c r="AW1508" s="21">
        <v>0</v>
      </c>
      <c r="AX1508" s="21">
        <v>0</v>
      </c>
      <c r="AY1508" s="116">
        <v>0</v>
      </c>
    </row>
    <row r="1509" spans="1:51" ht="15" x14ac:dyDescent="0.25">
      <c r="A1509" s="144">
        <v>2015</v>
      </c>
      <c r="B1509" s="77" t="s">
        <v>219</v>
      </c>
      <c r="C1509" s="78">
        <v>20</v>
      </c>
      <c r="D1509" s="77">
        <v>3519006</v>
      </c>
      <c r="E1509" s="78">
        <v>351900620</v>
      </c>
      <c r="F1509" s="78" t="str">
        <f t="shared" si="60"/>
        <v>3519006202015</v>
      </c>
      <c r="G1509" s="89">
        <v>0.71075404452047852</v>
      </c>
      <c r="H1509" s="80">
        <f t="shared" si="59"/>
        <v>8980</v>
      </c>
      <c r="I1509" s="90">
        <v>8318</v>
      </c>
      <c r="J1509" s="91">
        <v>662</v>
      </c>
      <c r="K1509" s="83">
        <f>(H1509)/VLOOKUP(D1509,'Dados Base'!$B:$K,6,FALSE)</f>
        <v>24.593306676891057</v>
      </c>
      <c r="L1509" s="88">
        <f t="shared" si="61"/>
        <v>92.628062360801778</v>
      </c>
      <c r="M1509" s="85" t="s">
        <v>702</v>
      </c>
      <c r="N1509" s="92">
        <v>0.72699999999999998</v>
      </c>
      <c r="O1509" s="91">
        <v>109</v>
      </c>
      <c r="P1509" s="91">
        <v>28410</v>
      </c>
      <c r="Q1509" s="91">
        <v>210000</v>
      </c>
      <c r="R1509" s="91">
        <v>500</v>
      </c>
      <c r="S1509" s="91">
        <v>12</v>
      </c>
      <c r="T1509" s="87" t="s">
        <v>691</v>
      </c>
      <c r="U1509" s="91">
        <v>78</v>
      </c>
      <c r="V1509" s="91">
        <v>46</v>
      </c>
      <c r="W1509" s="93">
        <v>0</v>
      </c>
      <c r="X1509" s="47">
        <v>2.0013239583333332E-2</v>
      </c>
      <c r="Y1509" s="21">
        <v>5.92</v>
      </c>
      <c r="Z1509" s="21">
        <v>399</v>
      </c>
      <c r="AA1509" s="21">
        <v>57</v>
      </c>
      <c r="AB1509" s="21">
        <v>0</v>
      </c>
      <c r="AC1509" s="21">
        <v>0</v>
      </c>
      <c r="AD1509" s="153">
        <f>VLOOKUP(D1509,'Dados Base'!$B:$K,9,FALSE)*31536000/VLOOKUP($F1509,F:H,MATCH(H1508,F1508:AF1508,0),FALSE)</f>
        <v>9306.2806236080178</v>
      </c>
      <c r="AE1509" s="153">
        <f>VLOOKUP(D1509,'Dados Base'!$B:$K,10,FALSE)*31536000/VLOOKUP($F1509,F:H,MATCH(H1508,F1508:AF1508,0),FALSE)</f>
        <v>1123.7772828507793</v>
      </c>
      <c r="AF1509" s="14">
        <v>85.58</v>
      </c>
      <c r="AG1509" s="15">
        <v>100</v>
      </c>
      <c r="AH1509" s="14">
        <v>76.849999999999994</v>
      </c>
      <c r="AI1509" s="14">
        <v>0</v>
      </c>
      <c r="AJ1509" s="16">
        <v>93.73</v>
      </c>
      <c r="AK1509" s="72">
        <f>(SUMIFS('Banco de Indicadores Mun. (2)'!I:I,'Banco de Indicadores Mun. (2)'!B:B,'Banco de Indicadores - Mun. (1)'!B1509,'Banco de Indicadores Mun. (2)'!A:A,'Banco de Indicadores - Mun. (1)'!A1509) / VLOOKUP(D1509,'Dados Base'!$B:$K,8,FALSE)) * 100</f>
        <v>1.8439043478260875</v>
      </c>
      <c r="AL1509" s="72">
        <f>(SUMIFS('Banco de Indicadores Mun. (2)'!I:I,'Banco de Indicadores Mun. (2)'!B:B,'Banco de Indicadores - Mun. (1)'!B1509,'Banco de Indicadores Mun. (2)'!A:A,'Banco de Indicadores - Mun. (1)'!A1509) / VLOOKUP(D1509,'Dados Base'!$B:$K,9,FALSE)) * 100</f>
        <v>0.80018490566037737</v>
      </c>
      <c r="AM1509" s="72">
        <f>(SUMIFS('Banco de Indicadores Mun. (2)'!J:J,'Banco de Indicadores Mun. (2)'!B:B,'Banco de Indicadores - Mun. (1)'!B1509,'Banco de Indicadores Mun. (2)'!A:A,'Banco de Indicadores - Mun. (1)'!A1509) / VLOOKUP(D1509,'Dados Base'!$B:$K,7,FALSE)) * 100</f>
        <v>4.6433734939759046E-2</v>
      </c>
      <c r="AN1509" s="72">
        <f>(SUMIFS('Banco de Indicadores Mun. (2)'!K:K,'Banco de Indicadores Mun. (2)'!B:B,'Banco de Indicadores - Mun. (1)'!B1509,'Banco de Indicadores Mun. (2)'!A:A,'Banco de Indicadores - Mun. (1)'!A1509) / VLOOKUP(D1509,'Dados Base'!$B:$K,10,FALSE)) * 100</f>
        <v>6.5060937500000016</v>
      </c>
      <c r="AO1509" s="21">
        <v>1</v>
      </c>
      <c r="AP1509" s="125">
        <v>0</v>
      </c>
      <c r="AQ1509" s="5">
        <v>0</v>
      </c>
      <c r="AR1509" s="21">
        <v>8</v>
      </c>
      <c r="AS1509" s="20">
        <v>100</v>
      </c>
      <c r="AT1509" s="20">
        <v>100</v>
      </c>
      <c r="AU1509" s="20">
        <v>87.5</v>
      </c>
      <c r="AV1509" s="20">
        <v>9.5</v>
      </c>
      <c r="AW1509" s="21">
        <v>0</v>
      </c>
      <c r="AX1509" s="21">
        <v>0</v>
      </c>
      <c r="AY1509" s="116">
        <v>0</v>
      </c>
    </row>
    <row r="1510" spans="1:51" ht="15" x14ac:dyDescent="0.25">
      <c r="A1510" s="144">
        <v>2015</v>
      </c>
      <c r="B1510" s="77" t="s">
        <v>220</v>
      </c>
      <c r="C1510" s="78">
        <v>5</v>
      </c>
      <c r="D1510" s="77">
        <v>3519055</v>
      </c>
      <c r="E1510" s="78">
        <v>35190555</v>
      </c>
      <c r="F1510" s="78" t="str">
        <f t="shared" si="60"/>
        <v>351905552015</v>
      </c>
      <c r="G1510" s="89">
        <v>3.5072464160269989</v>
      </c>
      <c r="H1510" s="80">
        <f t="shared" si="59"/>
        <v>13060</v>
      </c>
      <c r="I1510" s="90">
        <v>10364</v>
      </c>
      <c r="J1510" s="91">
        <v>2696</v>
      </c>
      <c r="K1510" s="83">
        <f>(H1510)/VLOOKUP(D1510,'Dados Base'!$B:$K,6,FALSE)</f>
        <v>203.17361543248288</v>
      </c>
      <c r="L1510" s="88">
        <f t="shared" si="61"/>
        <v>79.356814701378255</v>
      </c>
      <c r="M1510" s="85" t="s">
        <v>702</v>
      </c>
      <c r="N1510" s="92">
        <v>0.79300000000000004</v>
      </c>
      <c r="O1510" s="91">
        <v>208</v>
      </c>
      <c r="P1510" s="91">
        <v>1830</v>
      </c>
      <c r="Q1510" s="91">
        <v>4200000</v>
      </c>
      <c r="R1510" s="91">
        <v>110000</v>
      </c>
      <c r="S1510" s="91">
        <v>33</v>
      </c>
      <c r="T1510" s="87" t="s">
        <v>691</v>
      </c>
      <c r="U1510" s="91">
        <v>186</v>
      </c>
      <c r="V1510" s="91">
        <v>194</v>
      </c>
      <c r="W1510" s="93">
        <v>0</v>
      </c>
      <c r="X1510" s="47">
        <v>2.4633744791666665E-2</v>
      </c>
      <c r="Y1510" s="21">
        <v>6.78</v>
      </c>
      <c r="Z1510" s="21">
        <v>439</v>
      </c>
      <c r="AA1510" s="21">
        <v>84</v>
      </c>
      <c r="AB1510" s="21">
        <v>4</v>
      </c>
      <c r="AC1510" s="21">
        <v>0</v>
      </c>
      <c r="AD1510" s="153">
        <f>VLOOKUP(D1510,'Dados Base'!$B:$K,9,FALSE)*31536000/VLOOKUP($F1510,F:H,MATCH(H1509,F1509:AF1509,0),FALSE)</f>
        <v>1907.614088820827</v>
      </c>
      <c r="AE1510" s="153">
        <f>VLOOKUP(D1510,'Dados Base'!$B:$K,10,FALSE)*31536000/VLOOKUP($F1510,F:H,MATCH(H1509,F1509:AF1509,0),FALSE)</f>
        <v>241.47013782542106</v>
      </c>
      <c r="AF1510" s="14">
        <v>72.430000000000007</v>
      </c>
      <c r="AG1510" s="15">
        <v>100</v>
      </c>
      <c r="AH1510" s="14">
        <v>72.430000000000007</v>
      </c>
      <c r="AI1510" s="14">
        <v>30</v>
      </c>
      <c r="AJ1510" s="16">
        <v>100</v>
      </c>
      <c r="AK1510" s="72">
        <f>(SUMIFS('Banco de Indicadores Mun. (2)'!I:I,'Banco de Indicadores Mun. (2)'!B:B,'Banco de Indicadores - Mun. (1)'!B1510,'Banco de Indicadores Mun. (2)'!A:A,'Banco de Indicadores - Mun. (1)'!A1510) / VLOOKUP(D1510,'Dados Base'!$B:$K,8,FALSE)) * 100</f>
        <v>28.29772413793102</v>
      </c>
      <c r="AL1510" s="72">
        <f>(SUMIFS('Banco de Indicadores Mun. (2)'!I:I,'Banco de Indicadores Mun. (2)'!B:B,'Banco de Indicadores - Mun. (1)'!B1510,'Banco de Indicadores Mun. (2)'!A:A,'Banco de Indicadores - Mun. (1)'!A1510) / VLOOKUP(D1510,'Dados Base'!$B:$K,9,FALSE)) * 100</f>
        <v>10.387772151898728</v>
      </c>
      <c r="AM1510" s="72">
        <f>(SUMIFS('Banco de Indicadores Mun. (2)'!J:J,'Banco de Indicadores Mun. (2)'!B:B,'Banco de Indicadores - Mun. (1)'!B1510,'Banco de Indicadores Mun. (2)'!A:A,'Banco de Indicadores - Mun. (1)'!A1510) / VLOOKUP(D1510,'Dados Base'!$B:$K,7,FALSE)) * 100</f>
        <v>20.401368421052631</v>
      </c>
      <c r="AN1510" s="72">
        <f>(SUMIFS('Banco de Indicadores Mun. (2)'!K:K,'Banco de Indicadores Mun. (2)'!B:B,'Banco de Indicadores - Mun. (1)'!B1510,'Banco de Indicadores Mun. (2)'!A:A,'Banco de Indicadores - Mun. (1)'!A1510) / VLOOKUP(D1510,'Dados Base'!$B:$K,10,FALSE)) * 100</f>
        <v>43.300799999999953</v>
      </c>
      <c r="AO1510" s="21">
        <v>0</v>
      </c>
      <c r="AP1510" s="125">
        <v>15.313935681470138</v>
      </c>
      <c r="AQ1510" s="5">
        <v>23</v>
      </c>
      <c r="AR1510" s="21">
        <v>9.8000000000000007</v>
      </c>
      <c r="AS1510" s="20">
        <v>100</v>
      </c>
      <c r="AT1510" s="20">
        <v>100</v>
      </c>
      <c r="AU1510" s="20">
        <v>83.938814531548758</v>
      </c>
      <c r="AV1510" s="20">
        <v>10</v>
      </c>
      <c r="AW1510" s="21">
        <v>0</v>
      </c>
      <c r="AX1510" s="21">
        <v>0</v>
      </c>
      <c r="AY1510" s="116">
        <v>31.881685346906352</v>
      </c>
    </row>
    <row r="1511" spans="1:51" ht="15" x14ac:dyDescent="0.25">
      <c r="A1511" s="144">
        <v>2015</v>
      </c>
      <c r="B1511" s="77" t="s">
        <v>221</v>
      </c>
      <c r="C1511" s="78">
        <v>5</v>
      </c>
      <c r="D1511" s="77">
        <v>3519071</v>
      </c>
      <c r="E1511" s="78">
        <v>35190715</v>
      </c>
      <c r="F1511" s="78" t="str">
        <f t="shared" si="60"/>
        <v>351907152015</v>
      </c>
      <c r="G1511" s="89">
        <v>2.0700140003368395</v>
      </c>
      <c r="H1511" s="80">
        <f t="shared" si="59"/>
        <v>211690</v>
      </c>
      <c r="I1511" s="90">
        <v>211690</v>
      </c>
      <c r="J1511" s="91">
        <v>0</v>
      </c>
      <c r="K1511" s="83">
        <f>(H1511)/VLOOKUP(D1511,'Dados Base'!$B:$K,6,FALSE)</f>
        <v>3402.2822243651558</v>
      </c>
      <c r="L1511" s="88">
        <f t="shared" si="61"/>
        <v>100</v>
      </c>
      <c r="M1511" s="85" t="s">
        <v>702</v>
      </c>
      <c r="N1511" s="92">
        <v>0.75600000000000001</v>
      </c>
      <c r="O1511" s="91">
        <v>11</v>
      </c>
      <c r="P1511" s="91">
        <v>0</v>
      </c>
      <c r="Q1511" s="91">
        <v>0</v>
      </c>
      <c r="R1511" s="91">
        <v>0</v>
      </c>
      <c r="S1511" s="91">
        <v>343</v>
      </c>
      <c r="T1511" s="87" t="s">
        <v>691</v>
      </c>
      <c r="U1511" s="91">
        <v>1277</v>
      </c>
      <c r="V1511" s="91">
        <v>1004</v>
      </c>
      <c r="W1511" s="93">
        <v>0</v>
      </c>
      <c r="X1511" s="47">
        <v>0.73748483796296294</v>
      </c>
      <c r="Y1511" s="21">
        <v>194.24</v>
      </c>
      <c r="Z1511" s="21">
        <v>9622</v>
      </c>
      <c r="AA1511" s="21">
        <v>2032</v>
      </c>
      <c r="AB1511" s="21">
        <v>13</v>
      </c>
      <c r="AC1511" s="21">
        <v>0</v>
      </c>
      <c r="AD1511" s="153">
        <f>VLOOKUP(D1511,'Dados Base'!$B:$K,9,FALSE)*31536000/VLOOKUP($F1511,F:H,MATCH(H1510,F1510:AF1510,0),FALSE)</f>
        <v>117.68831782323208</v>
      </c>
      <c r="AE1511" s="153">
        <f>VLOOKUP(D1511,'Dados Base'!$B:$K,10,FALSE)*31536000/VLOOKUP($F1511,F:H,MATCH(H1510,F1510:AF1510,0),FALSE)</f>
        <v>16.386980962728515</v>
      </c>
      <c r="AF1511" s="14">
        <v>100</v>
      </c>
      <c r="AG1511" s="15">
        <v>100</v>
      </c>
      <c r="AH1511" s="14">
        <v>92.44</v>
      </c>
      <c r="AI1511" s="14">
        <v>27.51</v>
      </c>
      <c r="AJ1511" s="16">
        <v>100</v>
      </c>
      <c r="AK1511" s="72">
        <f>(SUMIFS('Banco de Indicadores Mun. (2)'!I:I,'Banco de Indicadores Mun. (2)'!B:B,'Banco de Indicadores - Mun. (1)'!B1511,'Banco de Indicadores Mun. (2)'!A:A,'Banco de Indicadores - Mun. (1)'!A1511) / VLOOKUP(D1511,'Dados Base'!$B:$K,8,FALSE)) * 100</f>
        <v>35.573166666666658</v>
      </c>
      <c r="AL1511" s="72">
        <f>(SUMIFS('Banco de Indicadores Mun. (2)'!I:I,'Banco de Indicadores Mun. (2)'!B:B,'Banco de Indicadores - Mun. (1)'!B1511,'Banco de Indicadores Mun. (2)'!A:A,'Banco de Indicadores - Mun. (1)'!A1511) / VLOOKUP(D1511,'Dados Base'!$B:$K,9,FALSE)) * 100</f>
        <v>13.508797468354427</v>
      </c>
      <c r="AM1511" s="72">
        <f>(SUMIFS('Banco de Indicadores Mun. (2)'!J:J,'Banco de Indicadores Mun. (2)'!B:B,'Banco de Indicadores - Mun. (1)'!B1511,'Banco de Indicadores Mun. (2)'!A:A,'Banco de Indicadores - Mun. (1)'!A1511) / VLOOKUP(D1511,'Dados Base'!$B:$K,7,FALSE)) * 100</f>
        <v>20.329578947368429</v>
      </c>
      <c r="AN1511" s="72">
        <f>(SUMIFS('Banco de Indicadores Mun. (2)'!K:K,'Banco de Indicadores Mun. (2)'!B:B,'Banco de Indicadores - Mun. (1)'!B1511,'Banco de Indicadores Mun. (2)'!A:A,'Banco de Indicadores - Mun. (1)'!A1511) / VLOOKUP(D1511,'Dados Base'!$B:$K,10,FALSE)) * 100</f>
        <v>61.902999999999977</v>
      </c>
      <c r="AO1511" s="21">
        <v>0</v>
      </c>
      <c r="AP1511" s="125">
        <v>0.4723888705182106</v>
      </c>
      <c r="AQ1511" s="5">
        <v>90</v>
      </c>
      <c r="AR1511" s="21">
        <v>9.8000000000000007</v>
      </c>
      <c r="AS1511" s="20">
        <v>86</v>
      </c>
      <c r="AT1511" s="20">
        <v>86.000000000000014</v>
      </c>
      <c r="AU1511" s="20">
        <v>82.56392654882444</v>
      </c>
      <c r="AV1511" s="20">
        <v>9.7899999999999991</v>
      </c>
      <c r="AW1511" s="21">
        <v>0</v>
      </c>
      <c r="AX1511" s="21">
        <v>0</v>
      </c>
      <c r="AY1511" s="116">
        <v>2.2847411343929891</v>
      </c>
    </row>
    <row r="1512" spans="1:51" ht="15" x14ac:dyDescent="0.25">
      <c r="A1512" s="144">
        <v>2015</v>
      </c>
      <c r="B1512" s="77" t="s">
        <v>222</v>
      </c>
      <c r="C1512" s="78">
        <v>13</v>
      </c>
      <c r="D1512" s="77">
        <v>3519105</v>
      </c>
      <c r="E1512" s="78">
        <v>351910513</v>
      </c>
      <c r="F1512" s="78" t="str">
        <f t="shared" si="60"/>
        <v>3519105132015</v>
      </c>
      <c r="G1512" s="89">
        <v>1.6069014027796369</v>
      </c>
      <c r="H1512" s="80">
        <f t="shared" si="59"/>
        <v>10702</v>
      </c>
      <c r="I1512" s="90">
        <v>9411</v>
      </c>
      <c r="J1512" s="91">
        <v>1291</v>
      </c>
      <c r="K1512" s="83">
        <f>(H1512)/VLOOKUP(D1512,'Dados Base'!$B:$K,6,FALSE)</f>
        <v>19.528128022188568</v>
      </c>
      <c r="L1512" s="88">
        <f t="shared" si="61"/>
        <v>87.936834236591295</v>
      </c>
      <c r="M1512" s="85" t="s">
        <v>702</v>
      </c>
      <c r="N1512" s="92">
        <v>0.745</v>
      </c>
      <c r="O1512" s="91">
        <v>99</v>
      </c>
      <c r="P1512" s="91">
        <v>34900</v>
      </c>
      <c r="Q1512" s="91">
        <v>0</v>
      </c>
      <c r="R1512" s="91">
        <v>300</v>
      </c>
      <c r="S1512" s="91">
        <v>31</v>
      </c>
      <c r="T1512" s="87" t="s">
        <v>691</v>
      </c>
      <c r="U1512" s="91">
        <v>87</v>
      </c>
      <c r="V1512" s="91">
        <v>67</v>
      </c>
      <c r="W1512" s="93">
        <v>36.29</v>
      </c>
      <c r="X1512" s="47">
        <v>2.4363771874999995E-2</v>
      </c>
      <c r="Y1512" s="21">
        <v>6.75</v>
      </c>
      <c r="Z1512" s="21">
        <v>438</v>
      </c>
      <c r="AA1512" s="21">
        <v>83</v>
      </c>
      <c r="AB1512" s="21">
        <v>0</v>
      </c>
      <c r="AC1512" s="21">
        <v>0</v>
      </c>
      <c r="AD1512" s="153">
        <f>VLOOKUP(D1512,'Dados Base'!$B:$K,9,FALSE)*31536000/VLOOKUP($F1512,F:H,MATCH(H1511,F1511:AF1511,0),FALSE)</f>
        <v>13083.520837226686</v>
      </c>
      <c r="AE1512" s="153">
        <f>VLOOKUP(D1512,'Dados Base'!$B:$K,10,FALSE)*31536000/VLOOKUP($F1512,F:H,MATCH(H1511,F1511:AF1511,0),FALSE)</f>
        <v>1296.5651280134559</v>
      </c>
      <c r="AF1512" s="14">
        <v>87.42</v>
      </c>
      <c r="AG1512" s="15">
        <v>97.43</v>
      </c>
      <c r="AH1512" s="14">
        <v>81.92</v>
      </c>
      <c r="AI1512" s="14">
        <v>17.940000000000001</v>
      </c>
      <c r="AJ1512" s="16">
        <v>100</v>
      </c>
      <c r="AK1512" s="72">
        <f>(SUMIFS('Banco de Indicadores Mun. (2)'!I:I,'Banco de Indicadores Mun. (2)'!B:B,'Banco de Indicadores - Mun. (1)'!B1512,'Banco de Indicadores Mun. (2)'!A:A,'Banco de Indicadores - Mun. (1)'!A1512) / VLOOKUP(D1512,'Dados Base'!$B:$K,8,FALSE)) * 100</f>
        <v>25.244902777777785</v>
      </c>
      <c r="AL1512" s="72">
        <f>(SUMIFS('Banco de Indicadores Mun. (2)'!I:I,'Banco de Indicadores Mun. (2)'!B:B,'Banco de Indicadores - Mun. (1)'!B1512,'Banco de Indicadores Mun. (2)'!A:A,'Banco de Indicadores - Mun. (1)'!A1512) / VLOOKUP(D1512,'Dados Base'!$B:$K,9,FALSE)) * 100</f>
        <v>12.281304054054056</v>
      </c>
      <c r="AM1512" s="72">
        <f>(SUMIFS('Banco de Indicadores Mun. (2)'!J:J,'Banco de Indicadores Mun. (2)'!B:B,'Banco de Indicadores - Mun. (1)'!B1512,'Banco de Indicadores Mun. (2)'!A:A,'Banco de Indicadores - Mun. (1)'!A1512) / VLOOKUP(D1512,'Dados Base'!$B:$K,7,FALSE)) * 100</f>
        <v>28.527325581395356</v>
      </c>
      <c r="AN1512" s="72">
        <f>(SUMIFS('Banco de Indicadores Mun. (2)'!K:K,'Banco de Indicadores Mun. (2)'!B:B,'Banco de Indicadores - Mun. (1)'!B1512,'Banco de Indicadores Mun. (2)'!A:A,'Banco de Indicadores - Mun. (1)'!A1512) / VLOOKUP(D1512,'Dados Base'!$B:$K,10,FALSE)) * 100</f>
        <v>12.413613636363632</v>
      </c>
      <c r="AO1512" s="21">
        <v>0</v>
      </c>
      <c r="AP1512" s="125">
        <v>0</v>
      </c>
      <c r="AQ1512" s="5">
        <v>0</v>
      </c>
      <c r="AR1512" s="21">
        <v>8.6</v>
      </c>
      <c r="AS1512" s="20">
        <v>96.64</v>
      </c>
      <c r="AT1512" s="20">
        <v>96.64</v>
      </c>
      <c r="AU1512" s="20">
        <v>84.069097888675628</v>
      </c>
      <c r="AV1512" s="20">
        <v>9.75</v>
      </c>
      <c r="AW1512" s="21">
        <v>0</v>
      </c>
      <c r="AX1512" s="21">
        <v>0</v>
      </c>
      <c r="AY1512" s="116">
        <v>161.59182258821744</v>
      </c>
    </row>
    <row r="1513" spans="1:51" ht="15" x14ac:dyDescent="0.25">
      <c r="A1513" s="144">
        <v>2015</v>
      </c>
      <c r="B1513" s="77" t="s">
        <v>223</v>
      </c>
      <c r="C1513" s="78">
        <v>20</v>
      </c>
      <c r="D1513" s="77">
        <v>3519204</v>
      </c>
      <c r="E1513" s="78">
        <v>351920420</v>
      </c>
      <c r="F1513" s="78" t="str">
        <f t="shared" si="60"/>
        <v>3519204202015</v>
      </c>
      <c r="G1513" s="89">
        <v>-0.37314850305654179</v>
      </c>
      <c r="H1513" s="80">
        <f t="shared" si="59"/>
        <v>6353</v>
      </c>
      <c r="I1513" s="90">
        <v>5199</v>
      </c>
      <c r="J1513" s="91">
        <v>1154</v>
      </c>
      <c r="K1513" s="83">
        <f>(H1513)/VLOOKUP(D1513,'Dados Base'!$B:$K,6,FALSE)</f>
        <v>19.606209301607876</v>
      </c>
      <c r="L1513" s="88">
        <f t="shared" si="61"/>
        <v>81.835353376357617</v>
      </c>
      <c r="M1513" s="85" t="s">
        <v>702</v>
      </c>
      <c r="N1513" s="92">
        <v>0.73299999999999998</v>
      </c>
      <c r="O1513" s="91">
        <v>90</v>
      </c>
      <c r="P1513" s="91">
        <v>31370</v>
      </c>
      <c r="Q1513" s="91">
        <v>500000</v>
      </c>
      <c r="R1513" s="91">
        <v>3500</v>
      </c>
      <c r="S1513" s="91">
        <v>12</v>
      </c>
      <c r="T1513" s="87" t="s">
        <v>691</v>
      </c>
      <c r="U1513" s="91">
        <v>47</v>
      </c>
      <c r="V1513" s="91">
        <v>43</v>
      </c>
      <c r="W1513" s="93">
        <v>0</v>
      </c>
      <c r="X1513" s="47">
        <v>1.3943511458333332E-2</v>
      </c>
      <c r="Y1513" s="21">
        <v>3.57</v>
      </c>
      <c r="Z1513" s="21">
        <v>223</v>
      </c>
      <c r="AA1513" s="21">
        <v>52</v>
      </c>
      <c r="AB1513" s="21">
        <v>0</v>
      </c>
      <c r="AC1513" s="21">
        <v>0</v>
      </c>
      <c r="AD1513" s="153">
        <f>VLOOKUP(D1513,'Dados Base'!$B:$K,9,FALSE)*31536000/VLOOKUP($F1513,F:H,MATCH(H1512,F1512:AF1512,0),FALSE)</f>
        <v>11863.850149535652</v>
      </c>
      <c r="AE1513" s="153">
        <f>VLOOKUP(D1513,'Dados Base'!$B:$K,10,FALSE)*31536000/VLOOKUP($F1513,F:H,MATCH(H1512,F1512:AF1512,0),FALSE)</f>
        <v>1439.5466708641591</v>
      </c>
      <c r="AF1513" s="14">
        <v>84.28</v>
      </c>
      <c r="AG1513" s="15">
        <v>100</v>
      </c>
      <c r="AH1513" s="14">
        <v>83.21</v>
      </c>
      <c r="AI1513" s="14">
        <v>18.43</v>
      </c>
      <c r="AJ1513" s="16">
        <v>100</v>
      </c>
      <c r="AK1513" s="72">
        <f>(SUMIFS('Banco de Indicadores Mun. (2)'!I:I,'Banco de Indicadores Mun. (2)'!B:B,'Banco de Indicadores - Mun. (1)'!B1513,'Banco de Indicadores Mun. (2)'!A:A,'Banco de Indicadores - Mun. (1)'!A1513) / VLOOKUP(D1513,'Dados Base'!$B:$K,8,FALSE)) * 100</f>
        <v>0.72914851485148513</v>
      </c>
      <c r="AL1513" s="72">
        <f>(SUMIFS('Banco de Indicadores Mun. (2)'!I:I,'Banco de Indicadores Mun. (2)'!B:B,'Banco de Indicadores - Mun. (1)'!B1513,'Banco de Indicadores Mun. (2)'!A:A,'Banco de Indicadores - Mun. (1)'!A1513) / VLOOKUP(D1513,'Dados Base'!$B:$K,9,FALSE)) * 100</f>
        <v>0.30813389121338913</v>
      </c>
      <c r="AM1513" s="72">
        <f>(SUMIFS('Banco de Indicadores Mun. (2)'!J:J,'Banco de Indicadores Mun. (2)'!B:B,'Banco de Indicadores - Mun. (1)'!B1513,'Banco de Indicadores Mun. (2)'!A:A,'Banco de Indicadores - Mun. (1)'!A1513) / VLOOKUP(D1513,'Dados Base'!$B:$K,7,FALSE)) * 100</f>
        <v>0.84876388888888898</v>
      </c>
      <c r="AN1513" s="72">
        <f>(SUMIFS('Banco de Indicadores Mun. (2)'!K:K,'Banco de Indicadores Mun. (2)'!B:B,'Banco de Indicadores - Mun. (1)'!B1513,'Banco de Indicadores Mun. (2)'!A:A,'Banco de Indicadores - Mun. (1)'!A1513) / VLOOKUP(D1513,'Dados Base'!$B:$K,10,FALSE)) * 100</f>
        <v>0.43217241379310345</v>
      </c>
      <c r="AO1513" s="21">
        <v>0</v>
      </c>
      <c r="AP1513" s="125">
        <v>0</v>
      </c>
      <c r="AQ1513" s="5">
        <v>0</v>
      </c>
      <c r="AR1513" s="21">
        <v>9.4</v>
      </c>
      <c r="AS1513" s="20">
        <v>100</v>
      </c>
      <c r="AT1513" s="20">
        <v>100</v>
      </c>
      <c r="AU1513" s="20">
        <v>81.090909090909093</v>
      </c>
      <c r="AV1513" s="20">
        <v>9.6999999999999993</v>
      </c>
      <c r="AW1513" s="21">
        <v>0</v>
      </c>
      <c r="AX1513" s="21">
        <v>0</v>
      </c>
      <c r="AY1513" s="116">
        <v>11.27347153442861</v>
      </c>
    </row>
    <row r="1514" spans="1:51" ht="15" x14ac:dyDescent="0.25">
      <c r="A1514" s="144">
        <v>2015</v>
      </c>
      <c r="B1514" s="77" t="s">
        <v>224</v>
      </c>
      <c r="C1514" s="78">
        <v>17</v>
      </c>
      <c r="D1514" s="77">
        <v>3519253</v>
      </c>
      <c r="E1514" s="78">
        <v>351925317</v>
      </c>
      <c r="F1514" s="78" t="str">
        <f t="shared" si="60"/>
        <v>3519253172015</v>
      </c>
      <c r="G1514" s="89">
        <v>3.5549934777206582</v>
      </c>
      <c r="H1514" s="80">
        <f t="shared" si="59"/>
        <v>6624</v>
      </c>
      <c r="I1514" s="90">
        <v>2947</v>
      </c>
      <c r="J1514" s="91">
        <v>3677</v>
      </c>
      <c r="K1514" s="83">
        <f>(H1514)/VLOOKUP(D1514,'Dados Base'!$B:$K,6,FALSE)</f>
        <v>16.503475596083415</v>
      </c>
      <c r="L1514" s="88">
        <f t="shared" si="61"/>
        <v>44.489734299516911</v>
      </c>
      <c r="M1514" s="85" t="s">
        <v>702</v>
      </c>
      <c r="N1514" s="92">
        <v>0.67400000000000004</v>
      </c>
      <c r="O1514" s="91">
        <v>10</v>
      </c>
      <c r="P1514" s="91">
        <v>2400</v>
      </c>
      <c r="Q1514" s="91">
        <v>0</v>
      </c>
      <c r="R1514" s="91">
        <v>2000</v>
      </c>
      <c r="S1514" s="91">
        <v>4</v>
      </c>
      <c r="T1514" s="87" t="s">
        <v>691</v>
      </c>
      <c r="U1514" s="91">
        <v>16</v>
      </c>
      <c r="V1514" s="91">
        <v>23</v>
      </c>
      <c r="W1514" s="93">
        <v>0</v>
      </c>
      <c r="X1514" s="47">
        <v>6.2445000000000009E-3</v>
      </c>
      <c r="Y1514" s="21">
        <v>2.48</v>
      </c>
      <c r="Z1514" s="21">
        <v>160</v>
      </c>
      <c r="AA1514" s="21">
        <v>31</v>
      </c>
      <c r="AB1514" s="21">
        <v>0</v>
      </c>
      <c r="AC1514" s="21">
        <v>0</v>
      </c>
      <c r="AD1514" s="153">
        <f>VLOOKUP(D1514,'Dados Base'!$B:$K,9,FALSE)*31536000/VLOOKUP($F1514,F:H,MATCH(H1513,F1513:AF1513,0),FALSE)</f>
        <v>17805.652173913044</v>
      </c>
      <c r="AE1514" s="153">
        <f>VLOOKUP(D1514,'Dados Base'!$B:$K,10,FALSE)*31536000/VLOOKUP($F1514,F:H,MATCH(H1513,F1513:AF1513,0),FALSE)</f>
        <v>1951.9565217391303</v>
      </c>
      <c r="AF1514" s="14">
        <v>36.200000000000003</v>
      </c>
      <c r="AG1514" s="15">
        <v>100</v>
      </c>
      <c r="AH1514" s="14">
        <v>31.62</v>
      </c>
      <c r="AI1514" s="14">
        <v>23.54</v>
      </c>
      <c r="AJ1514" s="16">
        <v>81.36</v>
      </c>
      <c r="AK1514" s="72">
        <f>(SUMIFS('Banco de Indicadores Mun. (2)'!I:I,'Banco de Indicadores Mun. (2)'!B:B,'Banco de Indicadores - Mun. (1)'!B1514,'Banco de Indicadores Mun. (2)'!A:A,'Banco de Indicadores - Mun. (1)'!A1514) / VLOOKUP(D1514,'Dados Base'!$B:$K,8,FALSE)) * 100</f>
        <v>8.7552222222222245</v>
      </c>
      <c r="AL1514" s="72">
        <f>(SUMIFS('Banco de Indicadores Mun. (2)'!I:I,'Banco de Indicadores Mun. (2)'!B:B,'Banco de Indicadores - Mun. (1)'!B1514,'Banco de Indicadores Mun. (2)'!A:A,'Banco de Indicadores - Mun. (1)'!A1514) / VLOOKUP(D1514,'Dados Base'!$B:$K,9,FALSE)) * 100</f>
        <v>4.6351176470588245</v>
      </c>
      <c r="AM1514" s="72">
        <f>(SUMIFS('Banco de Indicadores Mun. (2)'!J:J,'Banco de Indicadores Mun. (2)'!B:B,'Banco de Indicadores - Mun. (1)'!B1514,'Banco de Indicadores Mun. (2)'!A:A,'Banco de Indicadores - Mun. (1)'!A1514) / VLOOKUP(D1514,'Dados Base'!$B:$K,7,FALSE)) * 100</f>
        <v>9.9102611464968167</v>
      </c>
      <c r="AN1514" s="72">
        <f>(SUMIFS('Banco de Indicadores Mun. (2)'!K:K,'Banco de Indicadores Mun. (2)'!B:B,'Banco de Indicadores - Mun. (1)'!B1514,'Banco de Indicadores Mun. (2)'!A:A,'Banco de Indicadores - Mun. (1)'!A1514) / VLOOKUP(D1514,'Dados Base'!$B:$K,10,FALSE)) * 100</f>
        <v>4.3322682926829277</v>
      </c>
      <c r="AO1514" s="21">
        <v>0</v>
      </c>
      <c r="AP1514" s="125">
        <v>0</v>
      </c>
      <c r="AQ1514" s="5">
        <v>0</v>
      </c>
      <c r="AR1514" s="21">
        <v>7.3</v>
      </c>
      <c r="AS1514" s="20">
        <v>91</v>
      </c>
      <c r="AT1514" s="20">
        <v>91</v>
      </c>
      <c r="AU1514" s="20">
        <v>83.769633507853399</v>
      </c>
      <c r="AV1514" s="20">
        <v>9.67</v>
      </c>
      <c r="AW1514" s="21">
        <v>0</v>
      </c>
      <c r="AX1514" s="21">
        <v>0</v>
      </c>
      <c r="AY1514" s="116">
        <v>192.27148122849218</v>
      </c>
    </row>
    <row r="1515" spans="1:51" ht="15" x14ac:dyDescent="0.25">
      <c r="A1515" s="144">
        <v>2015</v>
      </c>
      <c r="B1515" s="77" t="s">
        <v>225</v>
      </c>
      <c r="C1515" s="78">
        <v>13</v>
      </c>
      <c r="D1515" s="77">
        <v>3519303</v>
      </c>
      <c r="E1515" s="78">
        <v>351930313</v>
      </c>
      <c r="F1515" s="78" t="str">
        <f t="shared" si="60"/>
        <v>3519303132015</v>
      </c>
      <c r="G1515" s="89">
        <v>1.408729751934934</v>
      </c>
      <c r="H1515" s="80">
        <f t="shared" si="59"/>
        <v>32816</v>
      </c>
      <c r="I1515" s="90">
        <v>31616</v>
      </c>
      <c r="J1515" s="91">
        <v>1200</v>
      </c>
      <c r="K1515" s="83">
        <f>(H1515)/VLOOKUP(D1515,'Dados Base'!$B:$K,6,FALSE)</f>
        <v>113.33839883953857</v>
      </c>
      <c r="L1515" s="88">
        <f t="shared" si="61"/>
        <v>96.343247196489514</v>
      </c>
      <c r="M1515" s="85" t="s">
        <v>702</v>
      </c>
      <c r="N1515" s="92">
        <v>0.70299999999999996</v>
      </c>
      <c r="O1515" s="91">
        <v>41</v>
      </c>
      <c r="P1515" s="91">
        <v>3600</v>
      </c>
      <c r="Q1515" s="91">
        <v>4500000</v>
      </c>
      <c r="R1515" s="91">
        <v>0</v>
      </c>
      <c r="S1515" s="91">
        <v>67</v>
      </c>
      <c r="T1515" s="87" t="s">
        <v>691</v>
      </c>
      <c r="U1515" s="91">
        <v>263</v>
      </c>
      <c r="V1515" s="91">
        <v>241</v>
      </c>
      <c r="W1515" s="93">
        <v>0</v>
      </c>
      <c r="X1515" s="47">
        <v>7.880640548661394E-2</v>
      </c>
      <c r="Y1515" s="21">
        <v>25.76</v>
      </c>
      <c r="Z1515" s="21">
        <v>696</v>
      </c>
      <c r="AA1515" s="21">
        <v>1043</v>
      </c>
      <c r="AB1515" s="21">
        <v>1</v>
      </c>
      <c r="AC1515" s="21">
        <v>1</v>
      </c>
      <c r="AD1515" s="153">
        <f>VLOOKUP(D1515,'Dados Base'!$B:$K,9,FALSE)*31536000/VLOOKUP($F1515,F:H,MATCH(H1514,F1514:AF1514,0),FALSE)</f>
        <v>2479.3661628473915</v>
      </c>
      <c r="AE1515" s="153">
        <f>VLOOKUP(D1515,'Dados Base'!$B:$K,10,FALSE)*31536000/VLOOKUP($F1515,F:H,MATCH(H1514,F1514:AF1514,0),FALSE)</f>
        <v>269.07849829351534</v>
      </c>
      <c r="AF1515" s="14" t="s">
        <v>692</v>
      </c>
      <c r="AG1515" s="15" t="s">
        <v>692</v>
      </c>
      <c r="AH1515" s="14" t="s">
        <v>692</v>
      </c>
      <c r="AI1515" s="14" t="s">
        <v>692</v>
      </c>
      <c r="AJ1515" s="16" t="s">
        <v>692</v>
      </c>
      <c r="AK1515" s="72">
        <f>(SUMIFS('Banco de Indicadores Mun. (2)'!I:I,'Banco de Indicadores Mun. (2)'!B:B,'Banco de Indicadores - Mun. (1)'!B1515,'Banco de Indicadores Mun. (2)'!A:A,'Banco de Indicadores - Mun. (1)'!A1515) / VLOOKUP(D1515,'Dados Base'!$B:$K,8,FALSE)) * 100</f>
        <v>15.198511811023621</v>
      </c>
      <c r="AL1515" s="72">
        <f>(SUMIFS('Banco de Indicadores Mun. (2)'!I:I,'Banco de Indicadores Mun. (2)'!B:B,'Banco de Indicadores - Mun. (1)'!B1515,'Banco de Indicadores Mun. (2)'!A:A,'Banco de Indicadores - Mun. (1)'!A1515) / VLOOKUP(D1515,'Dados Base'!$B:$K,9,FALSE)) * 100</f>
        <v>7.4814379844961243</v>
      </c>
      <c r="AM1515" s="72">
        <f>(SUMIFS('Banco de Indicadores Mun. (2)'!J:J,'Banco de Indicadores Mun. (2)'!B:B,'Banco de Indicadores - Mun. (1)'!B1515,'Banco de Indicadores Mun. (2)'!A:A,'Banco de Indicadores - Mun. (1)'!A1515) / VLOOKUP(D1515,'Dados Base'!$B:$K,7,FALSE)) * 100</f>
        <v>18.890454545454546</v>
      </c>
      <c r="AN1515" s="72">
        <f>(SUMIFS('Banco de Indicadores Mun. (2)'!K:K,'Banco de Indicadores Mun. (2)'!B:B,'Banco de Indicadores - Mun. (1)'!B1515,'Banco de Indicadores Mun. (2)'!A:A,'Banco de Indicadores - Mun. (1)'!A1515) / VLOOKUP(D1515,'Dados Base'!$B:$K,10,FALSE)) * 100</f>
        <v>2.1448571428571426</v>
      </c>
      <c r="AO1515" s="21">
        <v>0</v>
      </c>
      <c r="AP1515" s="125">
        <v>0</v>
      </c>
      <c r="AQ1515" s="5">
        <v>0</v>
      </c>
      <c r="AR1515" s="21">
        <v>9.1</v>
      </c>
      <c r="AS1515" s="20">
        <v>100</v>
      </c>
      <c r="AT1515" s="20">
        <v>50</v>
      </c>
      <c r="AU1515" s="20">
        <v>40.023001725129383</v>
      </c>
      <c r="AV1515" s="20">
        <v>4.8499999999999996</v>
      </c>
      <c r="AW1515" s="21">
        <v>0</v>
      </c>
      <c r="AX1515" s="21">
        <v>1</v>
      </c>
      <c r="AY1515" s="116">
        <v>10.458552298542518</v>
      </c>
    </row>
    <row r="1516" spans="1:51" ht="15" x14ac:dyDescent="0.25">
      <c r="A1516" s="144">
        <v>2015</v>
      </c>
      <c r="B1516" s="77" t="s">
        <v>226</v>
      </c>
      <c r="C1516" s="78">
        <v>16</v>
      </c>
      <c r="D1516" s="77">
        <v>3519402</v>
      </c>
      <c r="E1516" s="78">
        <v>351940216</v>
      </c>
      <c r="F1516" s="78" t="str">
        <f t="shared" si="60"/>
        <v>3519402162015</v>
      </c>
      <c r="G1516" s="89">
        <v>1.2900166120253687</v>
      </c>
      <c r="H1516" s="80">
        <f t="shared" si="59"/>
        <v>11521</v>
      </c>
      <c r="I1516" s="90">
        <v>10716</v>
      </c>
      <c r="J1516" s="91">
        <v>805</v>
      </c>
      <c r="K1516" s="83">
        <f>(H1516)/VLOOKUP(D1516,'Dados Base'!$B:$K,6,FALSE)</f>
        <v>42.552169898430286</v>
      </c>
      <c r="L1516" s="88">
        <f t="shared" si="61"/>
        <v>93.012759309087755</v>
      </c>
      <c r="M1516" s="85" t="s">
        <v>702</v>
      </c>
      <c r="N1516" s="92">
        <v>0.74</v>
      </c>
      <c r="O1516" s="91">
        <v>79</v>
      </c>
      <c r="P1516" s="91">
        <v>11500</v>
      </c>
      <c r="Q1516" s="91">
        <v>0</v>
      </c>
      <c r="R1516" s="91">
        <v>1330</v>
      </c>
      <c r="S1516" s="91">
        <v>32</v>
      </c>
      <c r="T1516" s="87" t="s">
        <v>691</v>
      </c>
      <c r="U1516" s="91">
        <v>112</v>
      </c>
      <c r="V1516" s="91">
        <v>77</v>
      </c>
      <c r="W1516" s="93">
        <v>0</v>
      </c>
      <c r="X1516" s="47">
        <v>3.1306730695601852E-2</v>
      </c>
      <c r="Y1516" s="21">
        <v>7.65</v>
      </c>
      <c r="Z1516" s="21">
        <v>465</v>
      </c>
      <c r="AA1516" s="21">
        <v>126</v>
      </c>
      <c r="AB1516" s="21">
        <v>3</v>
      </c>
      <c r="AC1516" s="21">
        <v>0</v>
      </c>
      <c r="AD1516" s="153">
        <f>VLOOKUP(D1516,'Dados Base'!$B:$K,9,FALSE)*31536000/VLOOKUP($F1516,F:H,MATCH(H1515,F1515:AF1515,0),FALSE)</f>
        <v>5529.2700286433474</v>
      </c>
      <c r="AE1516" s="153">
        <f>VLOOKUP(D1516,'Dados Base'!$B:$K,10,FALSE)*31536000/VLOOKUP($F1516,F:H,MATCH(H1515,F1515:AF1515,0),FALSE)</f>
        <v>492.70723027514958</v>
      </c>
      <c r="AF1516" s="14">
        <v>89.27</v>
      </c>
      <c r="AG1516" s="15">
        <v>100</v>
      </c>
      <c r="AH1516" s="14">
        <v>87.27</v>
      </c>
      <c r="AI1516" s="14">
        <v>15.83</v>
      </c>
      <c r="AJ1516" s="16">
        <v>96.83</v>
      </c>
      <c r="AK1516" s="72">
        <f>(SUMIFS('Banco de Indicadores Mun. (2)'!I:I,'Banco de Indicadores Mun. (2)'!B:B,'Banco de Indicadores - Mun. (1)'!B1516,'Banco de Indicadores Mun. (2)'!A:A,'Banco de Indicadores - Mun. (1)'!A1516) / VLOOKUP(D1516,'Dados Base'!$B:$K,8,FALSE)) * 100</f>
        <v>10.290963414634147</v>
      </c>
      <c r="AL1516" s="72">
        <f>(SUMIFS('Banco de Indicadores Mun. (2)'!I:I,'Banco de Indicadores Mun. (2)'!B:B,'Banco de Indicadores - Mun. (1)'!B1516,'Banco de Indicadores Mun. (2)'!A:A,'Banco de Indicadores - Mun. (1)'!A1516) / VLOOKUP(D1516,'Dados Base'!$B:$K,9,FALSE)) * 100</f>
        <v>4.177519801980198</v>
      </c>
      <c r="AM1516" s="72">
        <f>(SUMIFS('Banco de Indicadores Mun. (2)'!J:J,'Banco de Indicadores Mun. (2)'!B:B,'Banco de Indicadores - Mun. (1)'!B1516,'Banco de Indicadores Mun. (2)'!A:A,'Banco de Indicadores - Mun. (1)'!A1516) / VLOOKUP(D1516,'Dados Base'!$B:$K,7,FALSE)) * 100</f>
        <v>11.155468750000001</v>
      </c>
      <c r="AN1516" s="72">
        <f>(SUMIFS('Banco de Indicadores Mun. (2)'!K:K,'Banco de Indicadores Mun. (2)'!B:B,'Banco de Indicadores - Mun. (1)'!B1516,'Banco de Indicadores Mun. (2)'!A:A,'Banco de Indicadores - Mun. (1)'!A1516) / VLOOKUP(D1516,'Dados Base'!$B:$K,10,FALSE)) * 100</f>
        <v>7.2171666666666674</v>
      </c>
      <c r="AO1516" s="21">
        <v>0</v>
      </c>
      <c r="AP1516" s="125">
        <v>0</v>
      </c>
      <c r="AQ1516" s="5">
        <v>0</v>
      </c>
      <c r="AR1516" s="21">
        <v>9</v>
      </c>
      <c r="AS1516" s="20">
        <v>98</v>
      </c>
      <c r="AT1516" s="20">
        <v>97.999999999999986</v>
      </c>
      <c r="AU1516" s="20">
        <v>78.680203045685275</v>
      </c>
      <c r="AV1516" s="20">
        <v>8.58</v>
      </c>
      <c r="AW1516" s="21">
        <v>0</v>
      </c>
      <c r="AX1516" s="21">
        <v>0</v>
      </c>
      <c r="AY1516" s="116">
        <v>106.20281904575126</v>
      </c>
    </row>
    <row r="1517" spans="1:51" ht="15" x14ac:dyDescent="0.25">
      <c r="A1517" s="144">
        <v>2015</v>
      </c>
      <c r="B1517" s="77" t="s">
        <v>227</v>
      </c>
      <c r="C1517" s="78">
        <v>17</v>
      </c>
      <c r="D1517" s="77">
        <v>3519501</v>
      </c>
      <c r="E1517" s="78">
        <v>351950117</v>
      </c>
      <c r="F1517" s="78" t="str">
        <f t="shared" si="60"/>
        <v>3519501172015</v>
      </c>
      <c r="G1517" s="89">
        <v>1.3978955048364661</v>
      </c>
      <c r="H1517" s="80">
        <f t="shared" si="59"/>
        <v>7121</v>
      </c>
      <c r="I1517" s="90">
        <v>6643</v>
      </c>
      <c r="J1517" s="91">
        <v>478</v>
      </c>
      <c r="K1517" s="83">
        <f>(H1517)/VLOOKUP(D1517,'Dados Base'!$B:$K,6,FALSE)</f>
        <v>31.170934558984463</v>
      </c>
      <c r="L1517" s="88">
        <f t="shared" si="61"/>
        <v>93.287459626456965</v>
      </c>
      <c r="M1517" s="85" t="s">
        <v>702</v>
      </c>
      <c r="N1517" s="92">
        <v>0.70799999999999996</v>
      </c>
      <c r="O1517" s="91">
        <v>31</v>
      </c>
      <c r="P1517" s="91">
        <v>4102</v>
      </c>
      <c r="Q1517" s="91">
        <v>0</v>
      </c>
      <c r="R1517" s="91">
        <v>1200</v>
      </c>
      <c r="S1517" s="91">
        <v>10</v>
      </c>
      <c r="T1517" s="87" t="s">
        <v>691</v>
      </c>
      <c r="U1517" s="91">
        <v>55</v>
      </c>
      <c r="V1517" s="91">
        <v>53</v>
      </c>
      <c r="W1517" s="93">
        <v>3.55</v>
      </c>
      <c r="X1517" s="47">
        <v>1.6969862239583335E-2</v>
      </c>
      <c r="Y1517" s="21">
        <v>4.7699999999999996</v>
      </c>
      <c r="Z1517" s="21">
        <v>312</v>
      </c>
      <c r="AA1517" s="21">
        <v>56</v>
      </c>
      <c r="AB1517" s="21">
        <v>0</v>
      </c>
      <c r="AC1517" s="21">
        <v>0</v>
      </c>
      <c r="AD1517" s="153">
        <f>VLOOKUP(D1517,'Dados Base'!$B:$K,9,FALSE)*31536000/VLOOKUP($F1517,F:H,MATCH(H1516,F1516:AF1516,0),FALSE)</f>
        <v>9388.613958713664</v>
      </c>
      <c r="AE1517" s="153">
        <f>VLOOKUP(D1517,'Dados Base'!$B:$K,10,FALSE)*31536000/VLOOKUP($F1517,F:H,MATCH(H1516,F1516:AF1516,0),FALSE)</f>
        <v>1018.5760426906337</v>
      </c>
      <c r="AF1517" s="14">
        <v>91.51</v>
      </c>
      <c r="AG1517" s="15">
        <v>92.37</v>
      </c>
      <c r="AH1517" s="14">
        <v>91.51</v>
      </c>
      <c r="AI1517" s="14">
        <v>46.27</v>
      </c>
      <c r="AJ1517" s="16">
        <v>99.08</v>
      </c>
      <c r="AK1517" s="72">
        <f>(SUMIFS('Banco de Indicadores Mun. (2)'!I:I,'Banco de Indicadores Mun. (2)'!B:B,'Banco de Indicadores - Mun. (1)'!B1517,'Banco de Indicadores Mun. (2)'!A:A,'Banco de Indicadores - Mun. (1)'!A1517) / VLOOKUP(D1517,'Dados Base'!$B:$K,8,FALSE)) * 100</f>
        <v>17.006098214285714</v>
      </c>
      <c r="AL1517" s="72">
        <f>(SUMIFS('Banco de Indicadores Mun. (2)'!I:I,'Banco de Indicadores Mun. (2)'!B:B,'Banco de Indicadores - Mun. (1)'!B1517,'Banco de Indicadores Mun. (2)'!A:A,'Banco de Indicadores - Mun. (1)'!A1517) / VLOOKUP(D1517,'Dados Base'!$B:$K,9,FALSE)) * 100</f>
        <v>8.9843537735849051</v>
      </c>
      <c r="AM1517" s="72">
        <f>(SUMIFS('Banco de Indicadores Mun. (2)'!J:J,'Banco de Indicadores Mun. (2)'!B:B,'Banco de Indicadores - Mun. (1)'!B1517,'Banco de Indicadores Mun. (2)'!A:A,'Banco de Indicadores - Mun. (1)'!A1517) / VLOOKUP(D1517,'Dados Base'!$B:$K,7,FALSE)) * 100</f>
        <v>20.891123595505618</v>
      </c>
      <c r="AN1517" s="72">
        <f>(SUMIFS('Banco de Indicadores Mun. (2)'!K:K,'Banco de Indicadores Mun. (2)'!B:B,'Banco de Indicadores - Mun. (1)'!B1517,'Banco de Indicadores Mun. (2)'!A:A,'Banco de Indicadores - Mun. (1)'!A1517) / VLOOKUP(D1517,'Dados Base'!$B:$K,10,FALSE)) * 100</f>
        <v>1.9727391304347821</v>
      </c>
      <c r="AO1517" s="21">
        <v>0</v>
      </c>
      <c r="AP1517" s="125">
        <v>0</v>
      </c>
      <c r="AQ1517" s="5">
        <v>0</v>
      </c>
      <c r="AR1517" s="21">
        <v>8.5</v>
      </c>
      <c r="AS1517" s="20">
        <v>98.6</v>
      </c>
      <c r="AT1517" s="20">
        <v>98.6</v>
      </c>
      <c r="AU1517" s="20">
        <v>84.782608695652172</v>
      </c>
      <c r="AV1517" s="20">
        <v>9.7799999999999994</v>
      </c>
      <c r="AW1517" s="21">
        <v>0</v>
      </c>
      <c r="AX1517" s="21">
        <v>0</v>
      </c>
      <c r="AY1517" s="116">
        <v>26.169143373056858</v>
      </c>
    </row>
    <row r="1518" spans="1:51" ht="15" x14ac:dyDescent="0.25">
      <c r="A1518" s="144">
        <v>2015</v>
      </c>
      <c r="B1518" s="77" t="s">
        <v>228</v>
      </c>
      <c r="C1518" s="78">
        <v>13</v>
      </c>
      <c r="D1518" s="77">
        <v>3519600</v>
      </c>
      <c r="E1518" s="78">
        <v>351960013</v>
      </c>
      <c r="F1518" s="78" t="str">
        <f t="shared" si="60"/>
        <v>3519600132015</v>
      </c>
      <c r="G1518" s="89">
        <v>1.1924009420618109</v>
      </c>
      <c r="H1518" s="80">
        <f t="shared" si="59"/>
        <v>56057</v>
      </c>
      <c r="I1518" s="90">
        <v>54092</v>
      </c>
      <c r="J1518" s="91">
        <v>1965</v>
      </c>
      <c r="K1518" s="83">
        <f>(H1518)/VLOOKUP(D1518,'Dados Base'!$B:$K,6,FALSE)</f>
        <v>81.397746413428592</v>
      </c>
      <c r="L1518" s="88">
        <f t="shared" si="61"/>
        <v>96.494639384911778</v>
      </c>
      <c r="M1518" s="85" t="s">
        <v>702</v>
      </c>
      <c r="N1518" s="92">
        <v>0.747</v>
      </c>
      <c r="O1518" s="91">
        <v>224</v>
      </c>
      <c r="P1518" s="91">
        <v>19500</v>
      </c>
      <c r="Q1518" s="91">
        <v>2500000</v>
      </c>
      <c r="R1518" s="91">
        <v>650</v>
      </c>
      <c r="S1518" s="91">
        <v>585</v>
      </c>
      <c r="T1518" s="87" t="s">
        <v>691</v>
      </c>
      <c r="U1518" s="91">
        <v>706</v>
      </c>
      <c r="V1518" s="91">
        <v>468</v>
      </c>
      <c r="W1518" s="93">
        <v>45.07</v>
      </c>
      <c r="X1518" s="47">
        <v>0.1638963293460648</v>
      </c>
      <c r="Y1518" s="21">
        <v>44.3</v>
      </c>
      <c r="Z1518" s="21">
        <v>0</v>
      </c>
      <c r="AA1518" s="21">
        <v>2990</v>
      </c>
      <c r="AB1518" s="21">
        <v>2</v>
      </c>
      <c r="AC1518" s="21">
        <v>1</v>
      </c>
      <c r="AD1518" s="153">
        <f>VLOOKUP(D1518,'Dados Base'!$B:$K,9,FALSE)*31536000/VLOOKUP($F1518,F:H,MATCH(H1517,F1517:AF1517,0),FALSE)</f>
        <v>3116.6391351659918</v>
      </c>
      <c r="AE1518" s="153">
        <f>VLOOKUP(D1518,'Dados Base'!$B:$K,10,FALSE)*31536000/VLOOKUP($F1518,F:H,MATCH(H1517,F1517:AF1517,0),FALSE)</f>
        <v>315.03933496262732</v>
      </c>
      <c r="AF1518" s="14">
        <v>96.05</v>
      </c>
      <c r="AG1518" s="15">
        <v>97.78</v>
      </c>
      <c r="AH1518" s="14">
        <v>96.05</v>
      </c>
      <c r="AI1518" s="14">
        <v>12.35</v>
      </c>
      <c r="AJ1518" s="16">
        <v>100</v>
      </c>
      <c r="AK1518" s="72">
        <f>(SUMIFS('Banco de Indicadores Mun. (2)'!I:I,'Banco de Indicadores Mun. (2)'!B:B,'Banco de Indicadores - Mun. (1)'!B1518,'Banco de Indicadores Mun. (2)'!A:A,'Banco de Indicadores - Mun. (1)'!A1518) / VLOOKUP(D1518,'Dados Base'!$B:$K,8,FALSE)) * 100</f>
        <v>20.874923636363633</v>
      </c>
      <c r="AL1518" s="72">
        <f>(SUMIFS('Banco de Indicadores Mun. (2)'!I:I,'Banco de Indicadores Mun. (2)'!B:B,'Banco de Indicadores - Mun. (1)'!B1518,'Banco de Indicadores Mun. (2)'!A:A,'Banco de Indicadores - Mun. (1)'!A1518) / VLOOKUP(D1518,'Dados Base'!$B:$K,9,FALSE)) * 100</f>
        <v>10.362101083032488</v>
      </c>
      <c r="AM1518" s="72">
        <f>(SUMIFS('Banco de Indicadores Mun. (2)'!J:J,'Banco de Indicadores Mun. (2)'!B:B,'Banco de Indicadores - Mun. (1)'!B1518,'Banco de Indicadores Mun. (2)'!A:A,'Banco de Indicadores - Mun. (1)'!A1518) / VLOOKUP(D1518,'Dados Base'!$B:$K,7,FALSE)) * 100</f>
        <v>13.247118721461188</v>
      </c>
      <c r="AN1518" s="72">
        <f>(SUMIFS('Banco de Indicadores Mun. (2)'!K:K,'Banco de Indicadores Mun. (2)'!B:B,'Banco de Indicadores - Mun. (1)'!B1518,'Banco de Indicadores Mun. (2)'!A:A,'Banco de Indicadores - Mun. (1)'!A1518) / VLOOKUP(D1518,'Dados Base'!$B:$K,10,FALSE)) * 100</f>
        <v>50.705089285714259</v>
      </c>
      <c r="AO1518" s="21">
        <v>0</v>
      </c>
      <c r="AP1518" s="125">
        <v>0</v>
      </c>
      <c r="AQ1518" s="5">
        <v>0</v>
      </c>
      <c r="AR1518" s="21">
        <v>9.8000000000000007</v>
      </c>
      <c r="AS1518" s="20">
        <v>82</v>
      </c>
      <c r="AT1518" s="20">
        <v>0</v>
      </c>
      <c r="AU1518" s="20">
        <v>0</v>
      </c>
      <c r="AV1518" s="20">
        <v>1.23</v>
      </c>
      <c r="AW1518" s="21">
        <v>0</v>
      </c>
      <c r="AX1518" s="21">
        <v>1</v>
      </c>
      <c r="AY1518" s="116">
        <v>166.69106246481371</v>
      </c>
    </row>
    <row r="1519" spans="1:51" ht="15" x14ac:dyDescent="0.25">
      <c r="A1519" s="144">
        <v>2015</v>
      </c>
      <c r="B1519" s="77" t="s">
        <v>229</v>
      </c>
      <c r="C1519" s="78">
        <v>10</v>
      </c>
      <c r="D1519" s="77">
        <v>3519709</v>
      </c>
      <c r="E1519" s="78">
        <v>351970910</v>
      </c>
      <c r="F1519" s="78" t="str">
        <f t="shared" si="60"/>
        <v>3519709102015</v>
      </c>
      <c r="G1519" s="89">
        <v>0.79443095680098441</v>
      </c>
      <c r="H1519" s="80">
        <f t="shared" si="59"/>
        <v>73857</v>
      </c>
      <c r="I1519" s="90">
        <v>26549</v>
      </c>
      <c r="J1519" s="91">
        <v>47308</v>
      </c>
      <c r="K1519" s="83">
        <f>(H1519)/VLOOKUP(D1519,'Dados Base'!$B:$K,6,FALSE)</f>
        <v>69.69679812020496</v>
      </c>
      <c r="L1519" s="88">
        <f t="shared" si="61"/>
        <v>35.946491192439446</v>
      </c>
      <c r="M1519" s="85" t="s">
        <v>702</v>
      </c>
      <c r="N1519" s="92">
        <v>0.71</v>
      </c>
      <c r="O1519" s="91">
        <v>403</v>
      </c>
      <c r="P1519" s="91">
        <v>4673</v>
      </c>
      <c r="Q1519" s="91">
        <v>0</v>
      </c>
      <c r="R1519" s="91">
        <v>6000</v>
      </c>
      <c r="S1519" s="91">
        <v>78</v>
      </c>
      <c r="T1519" s="87" t="s">
        <v>691</v>
      </c>
      <c r="U1519" s="91">
        <v>614</v>
      </c>
      <c r="V1519" s="91">
        <v>372</v>
      </c>
      <c r="W1519" s="93">
        <v>23.89</v>
      </c>
      <c r="X1519" s="47">
        <v>9.8246051701388892E-2</v>
      </c>
      <c r="Y1519" s="21">
        <v>21.41</v>
      </c>
      <c r="Z1519" s="21">
        <v>469</v>
      </c>
      <c r="AA1519" s="21">
        <v>977</v>
      </c>
      <c r="AB1519" s="21">
        <v>3</v>
      </c>
      <c r="AC1519" s="21">
        <v>0</v>
      </c>
      <c r="AD1519" s="153">
        <f>VLOOKUP(D1519,'Dados Base'!$B:$K,9,FALSE)*31536000/VLOOKUP($F1519,F:H,MATCH(H1518,F1518:AF1518,0),FALSE)</f>
        <v>8428.7290304236558</v>
      </c>
      <c r="AE1519" s="153">
        <f>VLOOKUP(D1519,'Dados Base'!$B:$K,10,FALSE)*31536000/VLOOKUP($F1519,F:H,MATCH(H1518,F1518:AF1518,0),FALSE)</f>
        <v>1140.0560542670298</v>
      </c>
      <c r="AF1519" s="14">
        <v>43.7</v>
      </c>
      <c r="AG1519" s="15" t="s">
        <v>692</v>
      </c>
      <c r="AH1519" s="14">
        <v>16.600000000000001</v>
      </c>
      <c r="AI1519" s="14">
        <v>46.87</v>
      </c>
      <c r="AJ1519" s="16">
        <v>100</v>
      </c>
      <c r="AK1519" s="72">
        <f>(SUMIFS('Banco de Indicadores Mun. (2)'!I:I,'Banco de Indicadores Mun. (2)'!B:B,'Banco de Indicadores - Mun. (1)'!B1519,'Banco de Indicadores Mun. (2)'!A:A,'Banco de Indicadores - Mun. (1)'!A1519) / VLOOKUP(D1519,'Dados Base'!$B:$K,8,FALSE)) * 100</f>
        <v>3.8866065773446938</v>
      </c>
      <c r="AL1519" s="72">
        <f>(SUMIFS('Banco de Indicadores Mun. (2)'!I:I,'Banco de Indicadores Mun. (2)'!B:B,'Banco de Indicadores - Mun. (1)'!B1519,'Banco de Indicadores Mun. (2)'!A:A,'Banco de Indicadores - Mun. (1)'!A1519) / VLOOKUP(D1519,'Dados Base'!$B:$K,9,FALSE)) * 100</f>
        <v>1.6164660587639281</v>
      </c>
      <c r="AM1519" s="72">
        <f>(SUMIFS('Banco de Indicadores Mun. (2)'!J:J,'Banco de Indicadores Mun. (2)'!B:B,'Banco de Indicadores - Mun. (1)'!B1519,'Banco de Indicadores Mun. (2)'!A:A,'Banco de Indicadores - Mun. (1)'!A1519) / VLOOKUP(D1519,'Dados Base'!$B:$K,7,FALSE)) * 100</f>
        <v>5.0398267148014337</v>
      </c>
      <c r="AN1519" s="72">
        <f>(SUMIFS('Banco de Indicadores Mun. (2)'!K:K,'Banco de Indicadores Mun. (2)'!B:B,'Banco de Indicadores - Mun. (1)'!B1519,'Banco de Indicadores Mun. (2)'!A:A,'Banco de Indicadores - Mun. (1)'!A1519) / VLOOKUP(D1519,'Dados Base'!$B:$K,10,FALSE)) * 100</f>
        <v>1.4937827715355796</v>
      </c>
      <c r="AO1519" s="21">
        <v>0</v>
      </c>
      <c r="AP1519" s="125">
        <v>0</v>
      </c>
      <c r="AQ1519" s="5">
        <v>0</v>
      </c>
      <c r="AR1519" s="21">
        <v>7.2</v>
      </c>
      <c r="AS1519" s="20">
        <v>36</v>
      </c>
      <c r="AT1519" s="20">
        <v>36</v>
      </c>
      <c r="AU1519" s="20">
        <v>32.434301521438456</v>
      </c>
      <c r="AV1519" s="20">
        <v>4.6500000000000004</v>
      </c>
      <c r="AW1519" s="21">
        <v>0</v>
      </c>
      <c r="AX1519" s="21">
        <v>0</v>
      </c>
      <c r="AY1519" s="116">
        <v>155.68935175409914</v>
      </c>
    </row>
    <row r="1520" spans="1:51" ht="15" x14ac:dyDescent="0.25">
      <c r="A1520" s="144">
        <v>2015</v>
      </c>
      <c r="B1520" s="77" t="s">
        <v>230</v>
      </c>
      <c r="C1520" s="78">
        <v>12</v>
      </c>
      <c r="D1520" s="77">
        <v>3519808</v>
      </c>
      <c r="E1520" s="78">
        <v>351980812</v>
      </c>
      <c r="F1520" s="78" t="str">
        <f t="shared" si="60"/>
        <v>3519808122015</v>
      </c>
      <c r="G1520" s="89">
        <v>0.87296491429675882</v>
      </c>
      <c r="H1520" s="80">
        <f t="shared" si="59"/>
        <v>7760</v>
      </c>
      <c r="I1520" s="90">
        <v>6694</v>
      </c>
      <c r="J1520" s="91">
        <v>1066</v>
      </c>
      <c r="K1520" s="83">
        <f>(H1520)/VLOOKUP(D1520,'Dados Base'!$B:$K,6,FALSE)</f>
        <v>21.369757387161624</v>
      </c>
      <c r="L1520" s="88">
        <f t="shared" si="61"/>
        <v>86.262886597938149</v>
      </c>
      <c r="M1520" s="85" t="s">
        <v>702</v>
      </c>
      <c r="N1520" s="92">
        <v>0.72</v>
      </c>
      <c r="O1520" s="91">
        <v>44</v>
      </c>
      <c r="P1520" s="91">
        <v>10799</v>
      </c>
      <c r="Q1520" s="91">
        <v>0</v>
      </c>
      <c r="R1520" s="91">
        <v>0</v>
      </c>
      <c r="S1520" s="91">
        <v>5</v>
      </c>
      <c r="T1520" s="87" t="s">
        <v>691</v>
      </c>
      <c r="U1520" s="91">
        <v>43</v>
      </c>
      <c r="V1520" s="91">
        <v>57</v>
      </c>
      <c r="W1520" s="93">
        <v>35.089999999999996</v>
      </c>
      <c r="X1520" s="47">
        <v>1.8389583333333334E-2</v>
      </c>
      <c r="Y1520" s="21">
        <v>4.8</v>
      </c>
      <c r="Z1520" s="21">
        <v>323</v>
      </c>
      <c r="AA1520" s="21">
        <v>48</v>
      </c>
      <c r="AB1520" s="21">
        <v>1</v>
      </c>
      <c r="AC1520" s="21">
        <v>0</v>
      </c>
      <c r="AD1520" s="153">
        <f>VLOOKUP(D1520,'Dados Base'!$B:$K,9,FALSE)*31536000/VLOOKUP($F1520,F:H,MATCH(H1519,F1519:AF1519,0),FALSE)</f>
        <v>14467.546391752578</v>
      </c>
      <c r="AE1520" s="153">
        <f>VLOOKUP(D1520,'Dados Base'!$B:$K,10,FALSE)*31536000/VLOOKUP($F1520,F:H,MATCH(H1519,F1519:AF1519,0),FALSE)</f>
        <v>1625.5670103092784</v>
      </c>
      <c r="AF1520" s="14">
        <v>91</v>
      </c>
      <c r="AG1520" s="15">
        <v>100</v>
      </c>
      <c r="AH1520" s="14">
        <v>89.52</v>
      </c>
      <c r="AI1520" s="14">
        <v>22.3</v>
      </c>
      <c r="AJ1520" s="16">
        <v>100</v>
      </c>
      <c r="AK1520" s="72">
        <f>(SUMIFS('Banco de Indicadores Mun. (2)'!I:I,'Banco de Indicadores Mun. (2)'!B:B,'Banco de Indicadores - Mun. (1)'!B1520,'Banco de Indicadores Mun. (2)'!A:A,'Banco de Indicadores - Mun. (1)'!A1520) / VLOOKUP(D1520,'Dados Base'!$B:$K,8,FALSE)) * 100</f>
        <v>13.122504065040649</v>
      </c>
      <c r="AL1520" s="72">
        <f>(SUMIFS('Banco de Indicadores Mun. (2)'!I:I,'Banco de Indicadores Mun. (2)'!B:B,'Banco de Indicadores - Mun. (1)'!B1520,'Banco de Indicadores Mun. (2)'!A:A,'Banco de Indicadores - Mun. (1)'!A1520) / VLOOKUP(D1520,'Dados Base'!$B:$K,9,FALSE)) * 100</f>
        <v>4.5338988764044945</v>
      </c>
      <c r="AM1520" s="72">
        <f>(SUMIFS('Banco de Indicadores Mun. (2)'!J:J,'Banco de Indicadores Mun. (2)'!B:B,'Banco de Indicadores - Mun. (1)'!B1520,'Banco de Indicadores Mun. (2)'!A:A,'Banco de Indicadores - Mun. (1)'!A1520) / VLOOKUP(D1520,'Dados Base'!$B:$K,7,FALSE)) * 100</f>
        <v>17.954265060240964</v>
      </c>
      <c r="AN1520" s="72">
        <f>(SUMIFS('Banco de Indicadores Mun. (2)'!K:K,'Banco de Indicadores Mun. (2)'!B:B,'Banco de Indicadores - Mun. (1)'!B1520,'Banco de Indicadores Mun. (2)'!A:A,'Banco de Indicadores - Mun. (1)'!A1520) / VLOOKUP(D1520,'Dados Base'!$B:$K,10,FALSE)) * 100</f>
        <v>3.0965999999999996</v>
      </c>
      <c r="AO1520" s="21">
        <v>0</v>
      </c>
      <c r="AP1520" s="125">
        <v>0</v>
      </c>
      <c r="AQ1520" s="5">
        <v>0</v>
      </c>
      <c r="AR1520" s="21">
        <v>4</v>
      </c>
      <c r="AS1520" s="20">
        <v>100</v>
      </c>
      <c r="AT1520" s="20">
        <v>100</v>
      </c>
      <c r="AU1520" s="20">
        <v>87.061994609164415</v>
      </c>
      <c r="AV1520" s="20">
        <v>10</v>
      </c>
      <c r="AW1520" s="21">
        <v>0</v>
      </c>
      <c r="AX1520" s="21">
        <v>0</v>
      </c>
      <c r="AY1520" s="116">
        <v>172.10168639603634</v>
      </c>
    </row>
    <row r="1521" spans="1:51" ht="15" x14ac:dyDescent="0.25">
      <c r="A1521" s="144">
        <v>2015</v>
      </c>
      <c r="B1521" s="77" t="s">
        <v>231</v>
      </c>
      <c r="C1521" s="78">
        <v>22</v>
      </c>
      <c r="D1521" s="77">
        <v>3519907</v>
      </c>
      <c r="E1521" s="78">
        <v>351990722</v>
      </c>
      <c r="F1521" s="78" t="str">
        <f t="shared" si="60"/>
        <v>3519907222015</v>
      </c>
      <c r="G1521" s="89">
        <v>0.41347174479868798</v>
      </c>
      <c r="H1521" s="80">
        <f t="shared" si="59"/>
        <v>7768</v>
      </c>
      <c r="I1521" s="90">
        <v>7075</v>
      </c>
      <c r="J1521" s="91">
        <v>693</v>
      </c>
      <c r="K1521" s="83">
        <f>(H1521)/VLOOKUP(D1521,'Dados Base'!$B:$K,6,FALSE)</f>
        <v>13.032026439847668</v>
      </c>
      <c r="L1521" s="88">
        <f t="shared" si="61"/>
        <v>91.078784757981452</v>
      </c>
      <c r="M1521" s="85" t="s">
        <v>702</v>
      </c>
      <c r="N1521" s="92">
        <v>0.73599999999999999</v>
      </c>
      <c r="O1521" s="91">
        <v>76</v>
      </c>
      <c r="P1521" s="91">
        <v>26500</v>
      </c>
      <c r="Q1521" s="91">
        <v>0</v>
      </c>
      <c r="R1521" s="91">
        <v>0</v>
      </c>
      <c r="S1521" s="91">
        <v>10</v>
      </c>
      <c r="T1521" s="87" t="s">
        <v>691</v>
      </c>
      <c r="U1521" s="91">
        <v>71</v>
      </c>
      <c r="V1521" s="91">
        <v>53</v>
      </c>
      <c r="W1521" s="93">
        <v>77.19</v>
      </c>
      <c r="X1521" s="47">
        <v>1.8491435735954059E-2</v>
      </c>
      <c r="Y1521" s="21">
        <v>4.99</v>
      </c>
      <c r="Z1521" s="21">
        <v>329</v>
      </c>
      <c r="AA1521" s="21">
        <v>56</v>
      </c>
      <c r="AB1521" s="21">
        <v>0</v>
      </c>
      <c r="AC1521" s="21">
        <v>0</v>
      </c>
      <c r="AD1521" s="153">
        <f>VLOOKUP(D1521,'Dados Base'!$B:$K,9,FALSE)*31536000/VLOOKUP($F1521,F:H,MATCH(H1520,F1520:AF1520,0),FALSE)</f>
        <v>19324.3254376931</v>
      </c>
      <c r="AE1521" s="153">
        <f>VLOOKUP(D1521,'Dados Base'!$B:$K,10,FALSE)*31536000/VLOOKUP($F1521,F:H,MATCH(H1520,F1520:AF1520,0),FALSE)</f>
        <v>2517.0339855818738</v>
      </c>
      <c r="AF1521" s="14" t="s">
        <v>692</v>
      </c>
      <c r="AG1521" s="15">
        <v>100</v>
      </c>
      <c r="AH1521" s="14" t="s">
        <v>692</v>
      </c>
      <c r="AI1521" s="14" t="s">
        <v>692</v>
      </c>
      <c r="AJ1521" s="16" t="s">
        <v>692</v>
      </c>
      <c r="AK1521" s="72">
        <f>(SUMIFS('Banco de Indicadores Mun. (2)'!I:I,'Banco de Indicadores Mun. (2)'!B:B,'Banco de Indicadores - Mun. (1)'!B1521,'Banco de Indicadores Mun. (2)'!A:A,'Banco de Indicadores - Mun. (1)'!A1521) / VLOOKUP(D1521,'Dados Base'!$B:$K,8,FALSE)) * 100</f>
        <v>0.18684552845528457</v>
      </c>
      <c r="AL1521" s="72">
        <f>(SUMIFS('Banco de Indicadores Mun. (2)'!I:I,'Banco de Indicadores Mun. (2)'!B:B,'Banco de Indicadores - Mun. (1)'!B1521,'Banco de Indicadores Mun. (2)'!A:A,'Banco de Indicadores - Mun. (1)'!A1521) / VLOOKUP(D1521,'Dados Base'!$B:$K,9,FALSE)) * 100</f>
        <v>9.6563025210084058E-2</v>
      </c>
      <c r="AM1521" s="72">
        <f>(SUMIFS('Banco de Indicadores Mun. (2)'!J:J,'Banco de Indicadores Mun. (2)'!B:B,'Banco de Indicadores - Mun. (1)'!B1521,'Banco de Indicadores Mun. (2)'!A:A,'Banco de Indicadores - Mun. (1)'!A1521) / VLOOKUP(D1521,'Dados Base'!$B:$K,7,FALSE)) * 100</f>
        <v>0</v>
      </c>
      <c r="AN1521" s="72">
        <f>(SUMIFS('Banco de Indicadores Mun. (2)'!K:K,'Banco de Indicadores Mun. (2)'!B:B,'Banco de Indicadores - Mun. (1)'!B1521,'Banco de Indicadores Mun. (2)'!A:A,'Banco de Indicadores - Mun. (1)'!A1521) / VLOOKUP(D1521,'Dados Base'!$B:$K,10,FALSE)) * 100</f>
        <v>0.74135483870967767</v>
      </c>
      <c r="AO1521" s="21">
        <v>0</v>
      </c>
      <c r="AP1521" s="125">
        <v>0</v>
      </c>
      <c r="AQ1521" s="5">
        <v>0</v>
      </c>
      <c r="AR1521" s="21">
        <v>7.9</v>
      </c>
      <c r="AS1521" s="20">
        <v>95</v>
      </c>
      <c r="AT1521" s="20">
        <v>95</v>
      </c>
      <c r="AU1521" s="20">
        <v>85.454545454545453</v>
      </c>
      <c r="AV1521" s="20">
        <v>9.93</v>
      </c>
      <c r="AW1521" s="21">
        <v>0</v>
      </c>
      <c r="AX1521" s="21">
        <v>0</v>
      </c>
      <c r="AY1521" s="116">
        <v>14.623578012453789</v>
      </c>
    </row>
    <row r="1522" spans="1:51" ht="15" x14ac:dyDescent="0.25">
      <c r="A1522" s="144">
        <v>2015</v>
      </c>
      <c r="B1522" s="77" t="s">
        <v>232</v>
      </c>
      <c r="C1522" s="78">
        <v>13</v>
      </c>
      <c r="D1522" s="77">
        <v>3520004</v>
      </c>
      <c r="E1522" s="78">
        <v>352000413</v>
      </c>
      <c r="F1522" s="78" t="str">
        <f t="shared" si="60"/>
        <v>3520004132015</v>
      </c>
      <c r="G1522" s="89">
        <v>0.29627458986689614</v>
      </c>
      <c r="H1522" s="80">
        <f t="shared" si="59"/>
        <v>23739</v>
      </c>
      <c r="I1522" s="90">
        <v>23603</v>
      </c>
      <c r="J1522" s="91">
        <v>136</v>
      </c>
      <c r="K1522" s="83">
        <f>(H1522)/VLOOKUP(D1522,'Dados Base'!$B:$K,6,FALSE)</f>
        <v>245.6944731939557</v>
      </c>
      <c r="L1522" s="88">
        <f t="shared" si="61"/>
        <v>99.427103079320943</v>
      </c>
      <c r="M1522" s="85" t="s">
        <v>702</v>
      </c>
      <c r="N1522" s="92">
        <v>0.72699999999999998</v>
      </c>
      <c r="O1522" s="91">
        <v>41</v>
      </c>
      <c r="P1522" s="91">
        <v>0</v>
      </c>
      <c r="Q1522" s="91">
        <v>0</v>
      </c>
      <c r="R1522" s="91">
        <v>0</v>
      </c>
      <c r="S1522" s="91">
        <v>19</v>
      </c>
      <c r="T1522" s="87" t="s">
        <v>691</v>
      </c>
      <c r="U1522" s="91">
        <v>195</v>
      </c>
      <c r="V1522" s="91">
        <v>157</v>
      </c>
      <c r="W1522" s="93">
        <v>4.93</v>
      </c>
      <c r="X1522" s="47">
        <v>7.1401169579861104E-2</v>
      </c>
      <c r="Y1522" s="21">
        <v>17.02</v>
      </c>
      <c r="Z1522" s="21">
        <v>788</v>
      </c>
      <c r="AA1522" s="21">
        <v>525</v>
      </c>
      <c r="AB1522" s="21">
        <v>1</v>
      </c>
      <c r="AC1522" s="21">
        <v>0</v>
      </c>
      <c r="AD1522" s="153">
        <f>VLOOKUP(D1522,'Dados Base'!$B:$K,9,FALSE)*31536000/VLOOKUP($F1522,F:H,MATCH(H1521,F1521:AF1521,0),FALSE)</f>
        <v>1049.4730190825223</v>
      </c>
      <c r="AE1522" s="153">
        <f>VLOOKUP(D1522,'Dados Base'!$B:$K,10,FALSE)*31536000/VLOOKUP($F1522,F:H,MATCH(H1521,F1521:AF1521,0),FALSE)</f>
        <v>119.56021736383163</v>
      </c>
      <c r="AF1522" s="14">
        <v>98.81</v>
      </c>
      <c r="AG1522" s="15">
        <v>98.16</v>
      </c>
      <c r="AH1522" s="14">
        <v>98.81</v>
      </c>
      <c r="AI1522" s="14">
        <v>1.51</v>
      </c>
      <c r="AJ1522" s="16">
        <v>99.11</v>
      </c>
      <c r="AK1522" s="72">
        <f>(SUMIFS('Banco de Indicadores Mun. (2)'!I:I,'Banco de Indicadores Mun. (2)'!B:B,'Banco de Indicadores - Mun. (1)'!B1522,'Banco de Indicadores Mun. (2)'!A:A,'Banco de Indicadores - Mun. (1)'!A1522) / VLOOKUP(D1522,'Dados Base'!$B:$K,8,FALSE)) * 100</f>
        <v>53.363729729729734</v>
      </c>
      <c r="AL1522" s="72">
        <f>(SUMIFS('Banco de Indicadores Mun. (2)'!I:I,'Banco de Indicadores Mun. (2)'!B:B,'Banco de Indicadores - Mun. (1)'!B1522,'Banco de Indicadores Mun. (2)'!A:A,'Banco de Indicadores - Mun. (1)'!A1522) / VLOOKUP(D1522,'Dados Base'!$B:$K,9,FALSE)) * 100</f>
        <v>24.993139240506331</v>
      </c>
      <c r="AM1522" s="72">
        <f>(SUMIFS('Banco de Indicadores Mun. (2)'!J:J,'Banco de Indicadores Mun. (2)'!B:B,'Banco de Indicadores - Mun. (1)'!B1522,'Banco de Indicadores Mun. (2)'!A:A,'Banco de Indicadores - Mun. (1)'!A1522) / VLOOKUP(D1522,'Dados Base'!$B:$K,7,FALSE)) * 100</f>
        <v>70.400607142857154</v>
      </c>
      <c r="AN1522" s="72">
        <f>(SUMIFS('Banco de Indicadores Mun. (2)'!K:K,'Banco de Indicadores Mun. (2)'!B:B,'Banco de Indicadores - Mun. (1)'!B1522,'Banco de Indicadores Mun. (2)'!A:A,'Banco de Indicadores - Mun. (1)'!A1522) / VLOOKUP(D1522,'Dados Base'!$B:$K,10,FALSE)) * 100</f>
        <v>0.36011111111111116</v>
      </c>
      <c r="AO1522" s="21">
        <v>0</v>
      </c>
      <c r="AP1522" s="125">
        <v>0</v>
      </c>
      <c r="AQ1522" s="5">
        <v>0</v>
      </c>
      <c r="AR1522" s="21">
        <v>9</v>
      </c>
      <c r="AS1522" s="20">
        <v>80</v>
      </c>
      <c r="AT1522" s="20">
        <v>80</v>
      </c>
      <c r="AU1522" s="20">
        <v>60.015232292460013</v>
      </c>
      <c r="AV1522" s="20">
        <v>6.9</v>
      </c>
      <c r="AW1522" s="21">
        <v>0</v>
      </c>
      <c r="AX1522" s="21">
        <v>0</v>
      </c>
      <c r="AY1522" s="116">
        <v>80.323051444406829</v>
      </c>
    </row>
    <row r="1523" spans="1:51" ht="15" x14ac:dyDescent="0.25">
      <c r="A1523" s="144">
        <v>2015</v>
      </c>
      <c r="B1523" s="77" t="s">
        <v>233</v>
      </c>
      <c r="C1523" s="78">
        <v>8</v>
      </c>
      <c r="D1523" s="77">
        <v>3520103</v>
      </c>
      <c r="E1523" s="78">
        <v>35201038</v>
      </c>
      <c r="F1523" s="78" t="str">
        <f t="shared" si="60"/>
        <v>352010382015</v>
      </c>
      <c r="G1523" s="89">
        <v>0.65734606317127131</v>
      </c>
      <c r="H1523" s="80">
        <f t="shared" si="59"/>
        <v>28761</v>
      </c>
      <c r="I1523" s="90">
        <v>27304</v>
      </c>
      <c r="J1523" s="91">
        <v>1457</v>
      </c>
      <c r="K1523" s="83">
        <f>(H1523)/VLOOKUP(D1523,'Dados Base'!$B:$K,6,FALSE)</f>
        <v>61.572220676072014</v>
      </c>
      <c r="L1523" s="88">
        <f t="shared" si="61"/>
        <v>94.93411216578005</v>
      </c>
      <c r="M1523" s="85" t="s">
        <v>702</v>
      </c>
      <c r="N1523" s="92">
        <v>0.76800000000000002</v>
      </c>
      <c r="O1523" s="91">
        <v>88</v>
      </c>
      <c r="P1523" s="91">
        <v>8500</v>
      </c>
      <c r="Q1523" s="91">
        <v>0</v>
      </c>
      <c r="R1523" s="91">
        <v>0</v>
      </c>
      <c r="S1523" s="91">
        <v>36</v>
      </c>
      <c r="T1523" s="87" t="s">
        <v>691</v>
      </c>
      <c r="U1523" s="91">
        <v>309</v>
      </c>
      <c r="V1523" s="91">
        <v>257</v>
      </c>
      <c r="W1523" s="93">
        <v>26.54</v>
      </c>
      <c r="X1523" s="47">
        <v>8.0412793350694428E-2</v>
      </c>
      <c r="Y1523" s="21">
        <v>22.43</v>
      </c>
      <c r="Z1523" s="21">
        <v>1134</v>
      </c>
      <c r="AA1523" s="21">
        <v>380</v>
      </c>
      <c r="AB1523" s="21">
        <v>2</v>
      </c>
      <c r="AC1523" s="21">
        <v>0</v>
      </c>
      <c r="AD1523" s="153">
        <f>VLOOKUP(D1523,'Dados Base'!$B:$K,9,FALSE)*31536000/VLOOKUP($F1523,F:H,MATCH(H1522,F1522:AF1522,0),FALSE)</f>
        <v>8322.3198080734328</v>
      </c>
      <c r="AE1523" s="153">
        <f>VLOOKUP(D1523,'Dados Base'!$B:$K,10,FALSE)*31536000/VLOOKUP($F1523,F:H,MATCH(H1522,F1522:AF1522,0),FALSE)</f>
        <v>1019.7308855742152</v>
      </c>
      <c r="AF1523" s="14">
        <v>91.85</v>
      </c>
      <c r="AG1523" s="15">
        <v>94.31</v>
      </c>
      <c r="AH1523" s="14">
        <v>90.01</v>
      </c>
      <c r="AI1523" s="14">
        <v>26.46</v>
      </c>
      <c r="AJ1523" s="16">
        <v>97.39</v>
      </c>
      <c r="AK1523" s="72">
        <f>(SUMIFS('Banco de Indicadores Mun. (2)'!I:I,'Banco de Indicadores Mun. (2)'!B:B,'Banco de Indicadores - Mun. (1)'!B1523,'Banco de Indicadores Mun. (2)'!A:A,'Banco de Indicadores - Mun. (1)'!A1523) / VLOOKUP(D1523,'Dados Base'!$B:$K,8,FALSE)) * 100</f>
        <v>5.651839662447256</v>
      </c>
      <c r="AL1523" s="72">
        <f>(SUMIFS('Banco de Indicadores Mun. (2)'!I:I,'Banco de Indicadores Mun. (2)'!B:B,'Banco de Indicadores - Mun. (1)'!B1523,'Banco de Indicadores Mun. (2)'!A:A,'Banco de Indicadores - Mun. (1)'!A1523) / VLOOKUP(D1523,'Dados Base'!$B:$K,9,FALSE)) * 100</f>
        <v>1.7648036890645584</v>
      </c>
      <c r="AM1523" s="72">
        <f>(SUMIFS('Banco de Indicadores Mun. (2)'!J:J,'Banco de Indicadores Mun. (2)'!B:B,'Banco de Indicadores - Mun. (1)'!B1523,'Banco de Indicadores Mun. (2)'!A:A,'Banco de Indicadores - Mun. (1)'!A1523) / VLOOKUP(D1523,'Dados Base'!$B:$K,7,FALSE)) * 100</f>
        <v>0.25982638888888893</v>
      </c>
      <c r="AN1523" s="72">
        <f>(SUMIFS('Banco de Indicadores Mun. (2)'!K:K,'Banco de Indicadores Mun. (2)'!B:B,'Banco de Indicadores - Mun. (1)'!B1523,'Banco de Indicadores Mun. (2)'!A:A,'Banco de Indicadores - Mun. (1)'!A1523) / VLOOKUP(D1523,'Dados Base'!$B:$K,10,FALSE)) * 100</f>
        <v>14.000763440860208</v>
      </c>
      <c r="AO1523" s="21">
        <v>0</v>
      </c>
      <c r="AP1523" s="125">
        <v>0</v>
      </c>
      <c r="AQ1523" s="5">
        <v>0</v>
      </c>
      <c r="AR1523" s="21" t="s">
        <v>692</v>
      </c>
      <c r="AS1523" s="20">
        <v>96</v>
      </c>
      <c r="AT1523" s="20">
        <v>96.000000000000014</v>
      </c>
      <c r="AU1523" s="20">
        <v>74.900924702774105</v>
      </c>
      <c r="AV1523" s="20">
        <v>8.31</v>
      </c>
      <c r="AW1523" s="21">
        <v>0</v>
      </c>
      <c r="AX1523" s="21">
        <v>0</v>
      </c>
      <c r="AY1523" s="116">
        <v>121.18548282630792</v>
      </c>
    </row>
    <row r="1524" spans="1:51" ht="15" x14ac:dyDescent="0.25">
      <c r="A1524" s="144">
        <v>2015</v>
      </c>
      <c r="B1524" s="77" t="s">
        <v>234</v>
      </c>
      <c r="C1524" s="78">
        <v>2</v>
      </c>
      <c r="D1524" s="77">
        <v>3520202</v>
      </c>
      <c r="E1524" s="78">
        <v>35202022</v>
      </c>
      <c r="F1524" s="78" t="str">
        <f t="shared" si="60"/>
        <v>352020222015</v>
      </c>
      <c r="G1524" s="89">
        <v>0.51454217403006375</v>
      </c>
      <c r="H1524" s="80">
        <f t="shared" si="59"/>
        <v>9075</v>
      </c>
      <c r="I1524" s="90">
        <v>7507</v>
      </c>
      <c r="J1524" s="91">
        <v>1568</v>
      </c>
      <c r="K1524" s="83">
        <f>(H1524)/VLOOKUP(D1524,'Dados Base'!$B:$K,6,FALSE)</f>
        <v>30.938906313923361</v>
      </c>
      <c r="L1524" s="88">
        <f t="shared" si="61"/>
        <v>82.721763085399445</v>
      </c>
      <c r="M1524" s="85" t="s">
        <v>702</v>
      </c>
      <c r="N1524" s="92">
        <v>0.71099999999999997</v>
      </c>
      <c r="O1524" s="91">
        <v>50</v>
      </c>
      <c r="P1524" s="91">
        <v>5601</v>
      </c>
      <c r="Q1524" s="91">
        <v>0</v>
      </c>
      <c r="R1524" s="91">
        <v>200</v>
      </c>
      <c r="S1524" s="91">
        <v>18</v>
      </c>
      <c r="T1524" s="87" t="s">
        <v>691</v>
      </c>
      <c r="U1524" s="91">
        <v>41</v>
      </c>
      <c r="V1524" s="91">
        <v>45</v>
      </c>
      <c r="W1524" s="93">
        <v>15.17</v>
      </c>
      <c r="X1524" s="47">
        <v>1.253484375E-2</v>
      </c>
      <c r="Y1524" s="21">
        <v>5.19</v>
      </c>
      <c r="Z1524" s="21">
        <v>211</v>
      </c>
      <c r="AA1524" s="21">
        <v>189</v>
      </c>
      <c r="AB1524" s="21">
        <v>1</v>
      </c>
      <c r="AC1524" s="21">
        <v>0</v>
      </c>
      <c r="AD1524" s="153">
        <f>VLOOKUP(D1524,'Dados Base'!$B:$K,9,FALSE)*31536000/VLOOKUP($F1524,F:H,MATCH(H1523,F1523:AF1523,0),FALSE)</f>
        <v>15185.930578512396</v>
      </c>
      <c r="AE1524" s="153">
        <f>VLOOKUP(D1524,'Dados Base'!$B:$K,10,FALSE)*31536000/VLOOKUP($F1524,F:H,MATCH(H1523,F1523:AF1523,0),FALSE)</f>
        <v>1529.0181818181816</v>
      </c>
      <c r="AF1524" s="14">
        <v>53.04</v>
      </c>
      <c r="AG1524" s="15" t="s">
        <v>692</v>
      </c>
      <c r="AH1524" s="14">
        <v>24.9</v>
      </c>
      <c r="AI1524" s="14">
        <v>20.99</v>
      </c>
      <c r="AJ1524" s="16">
        <v>66.87</v>
      </c>
      <c r="AK1524" s="72">
        <f>(SUMIFS('Banco de Indicadores Mun. (2)'!I:I,'Banco de Indicadores Mun. (2)'!B:B,'Banco de Indicadores - Mun. (1)'!B1524,'Banco de Indicadores Mun. (2)'!A:A,'Banco de Indicadores - Mun. (1)'!A1524) / VLOOKUP(D1524,'Dados Base'!$B:$K,8,FALSE)) * 100</f>
        <v>11.014677248677254</v>
      </c>
      <c r="AL1524" s="72">
        <f>(SUMIFS('Banco de Indicadores Mun. (2)'!I:I,'Banco de Indicadores Mun. (2)'!B:B,'Banco de Indicadores - Mun. (1)'!B1524,'Banco de Indicadores Mun. (2)'!A:A,'Banco de Indicadores - Mun. (1)'!A1524) / VLOOKUP(D1524,'Dados Base'!$B:$K,9,FALSE)) * 100</f>
        <v>4.7637848970251735</v>
      </c>
      <c r="AM1524" s="72">
        <f>(SUMIFS('Banco de Indicadores Mun. (2)'!J:J,'Banco de Indicadores Mun. (2)'!B:B,'Banco de Indicadores - Mun. (1)'!B1524,'Banco de Indicadores Mun. (2)'!A:A,'Banco de Indicadores - Mun. (1)'!A1524) / VLOOKUP(D1524,'Dados Base'!$B:$K,7,FALSE)) * 100</f>
        <v>14.037868965517248</v>
      </c>
      <c r="AN1524" s="72">
        <f>(SUMIFS('Banco de Indicadores Mun. (2)'!K:K,'Banco de Indicadores Mun. (2)'!B:B,'Banco de Indicadores - Mun. (1)'!B1524,'Banco de Indicadores Mun. (2)'!A:A,'Banco de Indicadores - Mun. (1)'!A1524) / VLOOKUP(D1524,'Dados Base'!$B:$K,10,FALSE)) * 100</f>
        <v>1.0518863636363638</v>
      </c>
      <c r="AO1524" s="21">
        <v>0</v>
      </c>
      <c r="AP1524" s="125">
        <v>0</v>
      </c>
      <c r="AQ1524" s="5">
        <v>0</v>
      </c>
      <c r="AR1524" s="21">
        <v>8.1</v>
      </c>
      <c r="AS1524" s="20">
        <v>60</v>
      </c>
      <c r="AT1524" s="20">
        <v>60</v>
      </c>
      <c r="AU1524" s="20">
        <v>52.75</v>
      </c>
      <c r="AV1524" s="20">
        <v>6.33</v>
      </c>
      <c r="AW1524" s="21">
        <v>1</v>
      </c>
      <c r="AX1524" s="21">
        <v>0</v>
      </c>
      <c r="AY1524" s="116">
        <v>449.66090800574523</v>
      </c>
    </row>
    <row r="1525" spans="1:51" ht="15" x14ac:dyDescent="0.25">
      <c r="A1525" s="144">
        <v>2015</v>
      </c>
      <c r="B1525" s="77" t="s">
        <v>235</v>
      </c>
      <c r="C1525" s="78">
        <v>11</v>
      </c>
      <c r="D1525" s="77">
        <v>3520301</v>
      </c>
      <c r="E1525" s="78">
        <v>352030111</v>
      </c>
      <c r="F1525" s="78" t="str">
        <f t="shared" si="60"/>
        <v>3520301112015</v>
      </c>
      <c r="G1525" s="89">
        <v>0.23970253676479647</v>
      </c>
      <c r="H1525" s="80">
        <f t="shared" si="59"/>
        <v>29082</v>
      </c>
      <c r="I1525" s="90">
        <v>25272</v>
      </c>
      <c r="J1525" s="91">
        <v>3810</v>
      </c>
      <c r="K1525" s="83">
        <f>(H1525)/VLOOKUP(D1525,'Dados Base'!$B:$K,6,FALSE)</f>
        <v>14.681057286513337</v>
      </c>
      <c r="L1525" s="88">
        <f t="shared" si="61"/>
        <v>86.899112853311323</v>
      </c>
      <c r="M1525" s="85" t="s">
        <v>702</v>
      </c>
      <c r="N1525" s="92">
        <v>0.72599999999999998</v>
      </c>
      <c r="O1525" s="91">
        <v>55</v>
      </c>
      <c r="P1525" s="91">
        <v>6800</v>
      </c>
      <c r="Q1525" s="91">
        <v>2000</v>
      </c>
      <c r="R1525" s="91">
        <v>0</v>
      </c>
      <c r="S1525" s="91">
        <v>22</v>
      </c>
      <c r="T1525" s="87" t="s">
        <v>691</v>
      </c>
      <c r="U1525" s="91">
        <v>178</v>
      </c>
      <c r="V1525" s="91">
        <v>135</v>
      </c>
      <c r="W1525" s="93">
        <v>0</v>
      </c>
      <c r="X1525" s="47">
        <v>5.7789165333333337E-2</v>
      </c>
      <c r="Y1525" s="21">
        <v>20.81</v>
      </c>
      <c r="Z1525" s="21">
        <v>678</v>
      </c>
      <c r="AA1525" s="21">
        <v>727</v>
      </c>
      <c r="AB1525" s="21">
        <v>4</v>
      </c>
      <c r="AC1525" s="21">
        <v>1</v>
      </c>
      <c r="AD1525" s="153">
        <f>VLOOKUP(D1525,'Dados Base'!$B:$K,9,FALSE)*31536000/VLOOKUP($F1525,F:H,MATCH(H1524,F1524:AF1524,0),FALSE)</f>
        <v>63891.792861563852</v>
      </c>
      <c r="AE1525" s="153">
        <f>VLOOKUP(D1525,'Dados Base'!$B:$K,10,FALSE)*31536000/VLOOKUP($F1525,F:H,MATCH(H1524,F1524:AF1524,0),FALSE)</f>
        <v>8252.1477202393216</v>
      </c>
      <c r="AF1525" s="14">
        <v>65.28</v>
      </c>
      <c r="AG1525" s="15" t="s">
        <v>692</v>
      </c>
      <c r="AH1525" s="14">
        <v>45.71</v>
      </c>
      <c r="AI1525" s="14">
        <v>25.79</v>
      </c>
      <c r="AJ1525" s="16">
        <v>76.260000000000005</v>
      </c>
      <c r="AK1525" s="72">
        <f>(SUMIFS('Banco de Indicadores Mun. (2)'!I:I,'Banco de Indicadores Mun. (2)'!B:B,'Banco de Indicadores - Mun. (1)'!B1525,'Banco de Indicadores Mun. (2)'!A:A,'Banco de Indicadores - Mun. (1)'!A1525) / VLOOKUP(D1525,'Dados Base'!$B:$K,8,FALSE)) * 100</f>
        <v>0.15655387008945931</v>
      </c>
      <c r="AL1525" s="72">
        <f>(SUMIFS('Banco de Indicadores Mun. (2)'!I:I,'Banco de Indicadores Mun. (2)'!B:B,'Banco de Indicadores - Mun. (1)'!B1525,'Banco de Indicadores Mun. (2)'!A:A,'Banco de Indicadores - Mun. (1)'!A1525) / VLOOKUP(D1525,'Dados Base'!$B:$K,9,FALSE)) * 100</f>
        <v>6.8312966734555308E-2</v>
      </c>
      <c r="AM1525" s="72">
        <f>(SUMIFS('Banco de Indicadores Mun. (2)'!J:J,'Banco de Indicadores Mun. (2)'!B:B,'Banco de Indicadores - Mun. (1)'!B1525,'Banco de Indicadores Mun. (2)'!A:A,'Banco de Indicadores - Mun. (1)'!A1525) / VLOOKUP(D1525,'Dados Base'!$B:$K,7,FALSE)) * 100</f>
        <v>0.21946574585635353</v>
      </c>
      <c r="AN1525" s="72">
        <f>(SUMIFS('Banco de Indicadores Mun. (2)'!K:K,'Banco de Indicadores Mun. (2)'!B:B,'Banco de Indicadores - Mun. (1)'!B1525,'Banco de Indicadores Mun. (2)'!A:A,'Banco de Indicadores - Mun. (1)'!A1525) / VLOOKUP(D1525,'Dados Base'!$B:$K,10,FALSE)) * 100</f>
        <v>6.9211563731931668E-3</v>
      </c>
      <c r="AO1525" s="21">
        <v>0</v>
      </c>
      <c r="AP1525" s="125">
        <v>0</v>
      </c>
      <c r="AQ1525" s="5">
        <v>0</v>
      </c>
      <c r="AR1525" s="21">
        <v>8.5</v>
      </c>
      <c r="AS1525" s="20">
        <v>68</v>
      </c>
      <c r="AT1525" s="20">
        <v>68</v>
      </c>
      <c r="AU1525" s="20">
        <v>48.256227758007114</v>
      </c>
      <c r="AV1525" s="20">
        <v>6.16</v>
      </c>
      <c r="AW1525" s="21">
        <v>0</v>
      </c>
      <c r="AX1525" s="21">
        <v>1</v>
      </c>
      <c r="AY1525" s="116">
        <v>1.7241069914316582</v>
      </c>
    </row>
    <row r="1526" spans="1:51" ht="15" x14ac:dyDescent="0.25">
      <c r="A1526" s="144">
        <v>2015</v>
      </c>
      <c r="B1526" s="77" t="s">
        <v>236</v>
      </c>
      <c r="C1526" s="78">
        <v>11</v>
      </c>
      <c r="D1526" s="77">
        <v>3520426</v>
      </c>
      <c r="E1526" s="78">
        <v>352042611</v>
      </c>
      <c r="F1526" s="78" t="str">
        <f t="shared" si="60"/>
        <v>3520426112015</v>
      </c>
      <c r="G1526" s="89">
        <v>2.1335821044730308</v>
      </c>
      <c r="H1526" s="80">
        <f t="shared" si="59"/>
        <v>9647</v>
      </c>
      <c r="I1526" s="90">
        <v>9647</v>
      </c>
      <c r="J1526" s="91">
        <v>0</v>
      </c>
      <c r="K1526" s="83">
        <f>(H1526)/VLOOKUP(D1526,'Dados Base'!$B:$K,6,FALSE)</f>
        <v>51.169575133930941</v>
      </c>
      <c r="L1526" s="88">
        <f t="shared" si="61"/>
        <v>100</v>
      </c>
      <c r="M1526" s="85" t="s">
        <v>702</v>
      </c>
      <c r="N1526" s="92">
        <v>0.72499999999999998</v>
      </c>
      <c r="O1526" s="91">
        <v>1</v>
      </c>
      <c r="P1526" s="91">
        <v>0</v>
      </c>
      <c r="Q1526" s="91">
        <v>0</v>
      </c>
      <c r="R1526" s="91">
        <v>0</v>
      </c>
      <c r="S1526" s="91">
        <v>8</v>
      </c>
      <c r="T1526" s="87" t="s">
        <v>691</v>
      </c>
      <c r="U1526" s="91">
        <v>110</v>
      </c>
      <c r="V1526" s="91">
        <v>86</v>
      </c>
      <c r="W1526" s="93">
        <v>0</v>
      </c>
      <c r="X1526" s="47">
        <v>2.2416713802083335E-2</v>
      </c>
      <c r="Y1526" s="21">
        <v>7.2</v>
      </c>
      <c r="Z1526" s="21">
        <v>570</v>
      </c>
      <c r="AA1526" s="21">
        <v>853</v>
      </c>
      <c r="AB1526" s="21">
        <v>1</v>
      </c>
      <c r="AC1526" s="21">
        <v>1</v>
      </c>
      <c r="AD1526" s="153">
        <f>VLOOKUP(D1526,'Dados Base'!$B:$K,9,FALSE)*31536000/VLOOKUP($F1526,F:H,MATCH(H1525,F1525:AF1525,0),FALSE)</f>
        <v>18665.96454856432</v>
      </c>
      <c r="AE1526" s="153">
        <f>VLOOKUP(D1526,'Dados Base'!$B:$K,10,FALSE)*31536000/VLOOKUP($F1526,F:H,MATCH(H1525,F1525:AF1525,0),FALSE)</f>
        <v>2419.0567015652541</v>
      </c>
      <c r="AF1526" s="14">
        <v>89.23</v>
      </c>
      <c r="AG1526" s="15" t="s">
        <v>692</v>
      </c>
      <c r="AH1526" s="14">
        <v>40.6</v>
      </c>
      <c r="AI1526" s="14">
        <v>22.92</v>
      </c>
      <c r="AJ1526" s="16">
        <v>89.23</v>
      </c>
      <c r="AK1526" s="72">
        <f>(SUMIFS('Banco de Indicadores Mun. (2)'!I:I,'Banco de Indicadores Mun. (2)'!B:B,'Banco de Indicadores - Mun. (1)'!B1526,'Banco de Indicadores Mun. (2)'!A:A,'Banco de Indicadores - Mun. (1)'!A1526) / VLOOKUP(D1526,'Dados Base'!$B:$K,8,FALSE)) * 100</f>
        <v>0</v>
      </c>
      <c r="AL1526" s="72">
        <f>(SUMIFS('Banco de Indicadores Mun. (2)'!I:I,'Banco de Indicadores Mun. (2)'!B:B,'Banco de Indicadores - Mun. (1)'!B1526,'Banco de Indicadores Mun. (2)'!A:A,'Banco de Indicadores - Mun. (1)'!A1526) / VLOOKUP(D1526,'Dados Base'!$B:$K,9,FALSE)) * 100</f>
        <v>0</v>
      </c>
      <c r="AM1526" s="72">
        <f>(SUMIFS('Banco de Indicadores Mun. (2)'!J:J,'Banco de Indicadores Mun. (2)'!B:B,'Banco de Indicadores - Mun. (1)'!B1526,'Banco de Indicadores Mun. (2)'!A:A,'Banco de Indicadores - Mun. (1)'!A1526) / VLOOKUP(D1526,'Dados Base'!$B:$K,7,FALSE)) * 100</f>
        <v>0</v>
      </c>
      <c r="AN1526" s="72">
        <f>(SUMIFS('Banco de Indicadores Mun. (2)'!K:K,'Banco de Indicadores Mun. (2)'!B:B,'Banco de Indicadores - Mun. (1)'!B1526,'Banco de Indicadores Mun. (2)'!A:A,'Banco de Indicadores - Mun. (1)'!A1526) / VLOOKUP(D1526,'Dados Base'!$B:$K,10,FALSE)) * 100</f>
        <v>0</v>
      </c>
      <c r="AO1526" s="21">
        <v>0</v>
      </c>
      <c r="AP1526" s="125">
        <v>0</v>
      </c>
      <c r="AQ1526" s="5">
        <v>0</v>
      </c>
      <c r="AR1526" s="21">
        <v>8.5</v>
      </c>
      <c r="AS1526" s="20">
        <v>44</v>
      </c>
      <c r="AT1526" s="20">
        <v>44</v>
      </c>
      <c r="AU1526" s="20">
        <v>40.056219255094867</v>
      </c>
      <c r="AV1526" s="20">
        <v>4.96</v>
      </c>
      <c r="AW1526" s="21">
        <v>0</v>
      </c>
      <c r="AX1526" s="21">
        <v>1</v>
      </c>
      <c r="AY1526" s="116">
        <v>6.2575616883668026</v>
      </c>
    </row>
    <row r="1527" spans="1:51" ht="15" x14ac:dyDescent="0.25">
      <c r="A1527" s="144">
        <v>2015</v>
      </c>
      <c r="B1527" s="77" t="s">
        <v>237</v>
      </c>
      <c r="C1527" s="78">
        <v>18</v>
      </c>
      <c r="D1527" s="77">
        <v>3520442</v>
      </c>
      <c r="E1527" s="78">
        <v>352044218</v>
      </c>
      <c r="F1527" s="78" t="str">
        <f t="shared" si="60"/>
        <v>3520442182015</v>
      </c>
      <c r="G1527" s="89">
        <v>0.35158586749246545</v>
      </c>
      <c r="H1527" s="80">
        <f t="shared" si="59"/>
        <v>25487</v>
      </c>
      <c r="I1527" s="90">
        <v>23917</v>
      </c>
      <c r="J1527" s="91">
        <v>1570</v>
      </c>
      <c r="K1527" s="83">
        <f>(H1527)/VLOOKUP(D1527,'Dados Base'!$B:$K,6,FALSE)</f>
        <v>38.652977039036671</v>
      </c>
      <c r="L1527" s="88">
        <f t="shared" si="61"/>
        <v>93.839996861144897</v>
      </c>
      <c r="M1527" s="85" t="s">
        <v>702</v>
      </c>
      <c r="N1527" s="92">
        <v>0.81200000000000006</v>
      </c>
      <c r="O1527" s="91">
        <v>39</v>
      </c>
      <c r="P1527" s="91">
        <v>6500</v>
      </c>
      <c r="Q1527" s="91">
        <v>0</v>
      </c>
      <c r="R1527" s="91">
        <v>0</v>
      </c>
      <c r="S1527" s="91">
        <v>38</v>
      </c>
      <c r="T1527" s="87" t="s">
        <v>691</v>
      </c>
      <c r="U1527" s="91">
        <v>302</v>
      </c>
      <c r="V1527" s="91">
        <v>277</v>
      </c>
      <c r="W1527" s="93">
        <v>165.37</v>
      </c>
      <c r="X1527" s="47">
        <v>7.7581956018518514E-2</v>
      </c>
      <c r="Y1527" s="21">
        <v>17.3</v>
      </c>
      <c r="Z1527" s="21">
        <v>1229</v>
      </c>
      <c r="AA1527" s="21">
        <v>402</v>
      </c>
      <c r="AB1527" s="21">
        <v>1</v>
      </c>
      <c r="AC1527" s="21">
        <v>0</v>
      </c>
      <c r="AD1527" s="153">
        <f>VLOOKUP(D1527,'Dados Base'!$B:$K,9,FALSE)*31536000/VLOOKUP($F1527,F:H,MATCH(H1526,F1526:AF1526,0),FALSE)</f>
        <v>6038.2030054537609</v>
      </c>
      <c r="AE1527" s="153">
        <f>VLOOKUP(D1527,'Dados Base'!$B:$K,10,FALSE)*31536000/VLOOKUP($F1527,F:H,MATCH(H1526,F1526:AF1526,0),FALSE)</f>
        <v>482.56130576372283</v>
      </c>
      <c r="AF1527" s="14">
        <v>100</v>
      </c>
      <c r="AG1527" s="15">
        <v>100</v>
      </c>
      <c r="AH1527" s="14">
        <v>93.84</v>
      </c>
      <c r="AI1527" s="14">
        <v>28.28</v>
      </c>
      <c r="AJ1527" s="16">
        <v>100</v>
      </c>
      <c r="AK1527" s="72">
        <f>(SUMIFS('Banco de Indicadores Mun. (2)'!I:I,'Banco de Indicadores Mun. (2)'!B:B,'Banco de Indicadores - Mun. (1)'!B1527,'Banco de Indicadores Mun. (2)'!A:A,'Banco de Indicadores - Mun. (1)'!A1527) / VLOOKUP(D1527,'Dados Base'!$B:$K,8,FALSE)) * 100</f>
        <v>9.0647467532467516</v>
      </c>
      <c r="AL1527" s="72">
        <f>(SUMIFS('Banco de Indicadores Mun. (2)'!I:I,'Banco de Indicadores Mun. (2)'!B:B,'Banco de Indicadores - Mun. (1)'!B1527,'Banco de Indicadores Mun. (2)'!A:A,'Banco de Indicadores - Mun. (1)'!A1527) / VLOOKUP(D1527,'Dados Base'!$B:$K,9,FALSE)) * 100</f>
        <v>2.8605963114754092</v>
      </c>
      <c r="AM1527" s="72">
        <f>(SUMIFS('Banco de Indicadores Mun. (2)'!J:J,'Banco de Indicadores Mun. (2)'!B:B,'Banco de Indicadores - Mun. (1)'!B1527,'Banco de Indicadores Mun. (2)'!A:A,'Banco de Indicadores - Mun. (1)'!A1527) / VLOOKUP(D1527,'Dados Base'!$B:$K,7,FALSE)) * 100</f>
        <v>1.5417652173913046</v>
      </c>
      <c r="AN1527" s="72">
        <f>(SUMIFS('Banco de Indicadores Mun. (2)'!K:K,'Banco de Indicadores Mun. (2)'!B:B,'Banco de Indicadores - Mun. (1)'!B1527,'Banco de Indicadores Mun. (2)'!A:A,'Banco de Indicadores - Mun. (1)'!A1527) / VLOOKUP(D1527,'Dados Base'!$B:$K,10,FALSE)) * 100</f>
        <v>31.247897435897421</v>
      </c>
      <c r="AO1527" s="21">
        <v>0</v>
      </c>
      <c r="AP1527" s="125">
        <v>0</v>
      </c>
      <c r="AQ1527" s="5">
        <v>0</v>
      </c>
      <c r="AR1527" s="21">
        <v>9.6</v>
      </c>
      <c r="AS1527" s="20">
        <v>90.8</v>
      </c>
      <c r="AT1527" s="20">
        <v>90.8</v>
      </c>
      <c r="AU1527" s="20">
        <v>75.352544451256904</v>
      </c>
      <c r="AV1527" s="20">
        <v>8.26</v>
      </c>
      <c r="AW1527" s="21">
        <v>1</v>
      </c>
      <c r="AX1527" s="21">
        <v>0</v>
      </c>
      <c r="AY1527" s="116">
        <v>1613.7449342649986</v>
      </c>
    </row>
    <row r="1528" spans="1:51" ht="15" x14ac:dyDescent="0.25">
      <c r="A1528" s="144">
        <v>2015</v>
      </c>
      <c r="B1528" s="77" t="s">
        <v>238</v>
      </c>
      <c r="C1528" s="78">
        <v>3</v>
      </c>
      <c r="D1528" s="77">
        <v>3520400</v>
      </c>
      <c r="E1528" s="78">
        <v>35204003</v>
      </c>
      <c r="F1528" s="78" t="str">
        <f t="shared" si="60"/>
        <v>352040032015</v>
      </c>
      <c r="G1528" s="89">
        <v>2.4289404509237444</v>
      </c>
      <c r="H1528" s="80">
        <f t="shared" si="59"/>
        <v>31036</v>
      </c>
      <c r="I1528" s="90">
        <v>30822</v>
      </c>
      <c r="J1528" s="91">
        <v>214</v>
      </c>
      <c r="K1528" s="83">
        <f>(H1528)/VLOOKUP(D1528,'Dados Base'!$B:$K,6,FALSE)</f>
        <v>89.107091587711736</v>
      </c>
      <c r="L1528" s="88">
        <f t="shared" si="61"/>
        <v>99.310478154401338</v>
      </c>
      <c r="M1528" s="85" t="s">
        <v>702</v>
      </c>
      <c r="N1528" s="92">
        <v>0.75600000000000001</v>
      </c>
      <c r="O1528" s="91">
        <v>1</v>
      </c>
      <c r="P1528" s="91">
        <v>60</v>
      </c>
      <c r="Q1528" s="91">
        <v>0</v>
      </c>
      <c r="R1528" s="91">
        <v>0</v>
      </c>
      <c r="S1528" s="91">
        <v>17</v>
      </c>
      <c r="T1528" s="87" t="s">
        <v>691</v>
      </c>
      <c r="U1528" s="91">
        <v>322</v>
      </c>
      <c r="V1528" s="91">
        <v>501</v>
      </c>
      <c r="W1528" s="93">
        <v>0</v>
      </c>
      <c r="X1528" s="47">
        <v>6.4251093597222225E-2</v>
      </c>
      <c r="Y1528" s="21">
        <v>25.58</v>
      </c>
      <c r="Z1528" s="21">
        <v>6</v>
      </c>
      <c r="AA1528" s="21">
        <v>546</v>
      </c>
      <c r="AB1528" s="21">
        <v>5</v>
      </c>
      <c r="AC1528" s="21">
        <v>1</v>
      </c>
      <c r="AD1528" s="153">
        <f>VLOOKUP(D1528,'Dados Base'!$B:$K,9,FALSE)*31536000/VLOOKUP($F1528,F:H,MATCH(H1527,F1527:AF1527,0),FALSE)</f>
        <v>19692.218069338833</v>
      </c>
      <c r="AE1528" s="153">
        <f>VLOOKUP(D1528,'Dados Base'!$B:$K,10,FALSE)*31536000/VLOOKUP($F1528,F:H,MATCH(H1527,F1527:AF1527,0),FALSE)</f>
        <v>2164.3149890449799</v>
      </c>
      <c r="AF1528" s="14">
        <v>68.010000000000005</v>
      </c>
      <c r="AG1528" s="15">
        <v>99.31</v>
      </c>
      <c r="AH1528" s="14">
        <v>27.83</v>
      </c>
      <c r="AI1528" s="14">
        <v>28.02</v>
      </c>
      <c r="AJ1528" s="16">
        <v>68.48</v>
      </c>
      <c r="AK1528" s="72">
        <f>(SUMIFS('Banco de Indicadores Mun. (2)'!I:I,'Banco de Indicadores Mun. (2)'!B:B,'Banco de Indicadores - Mun. (1)'!B1528,'Banco de Indicadores Mun. (2)'!A:A,'Banco de Indicadores - Mun. (1)'!A1528) / VLOOKUP(D1528,'Dados Base'!$B:$K,8,FALSE)) * 100</f>
        <v>2.2473473980309411</v>
      </c>
      <c r="AL1528" s="72">
        <f>(SUMIFS('Banco de Indicadores Mun. (2)'!I:I,'Banco de Indicadores Mun. (2)'!B:B,'Banco de Indicadores - Mun. (1)'!B1528,'Banco de Indicadores Mun. (2)'!A:A,'Banco de Indicadores - Mun. (1)'!A1528) / VLOOKUP(D1528,'Dados Base'!$B:$K,9,FALSE)) * 100</f>
        <v>0.82449122807017505</v>
      </c>
      <c r="AM1528" s="72">
        <f>(SUMIFS('Banco de Indicadores Mun. (2)'!J:J,'Banco de Indicadores Mun. (2)'!B:B,'Banco de Indicadores - Mun. (1)'!B1528,'Banco de Indicadores Mun. (2)'!A:A,'Banco de Indicadores - Mun. (1)'!A1528) / VLOOKUP(D1528,'Dados Base'!$B:$K,7,FALSE)) * 100</f>
        <v>3.20517269076305</v>
      </c>
      <c r="AN1528" s="72">
        <f>(SUMIFS('Banco de Indicadores Mun. (2)'!K:K,'Banco de Indicadores Mun. (2)'!B:B,'Banco de Indicadores - Mun. (1)'!B1528,'Banco de Indicadores Mun. (2)'!A:A,'Banco de Indicadores - Mun. (1)'!A1528) / VLOOKUP(D1528,'Dados Base'!$B:$K,10,FALSE)) * 100</f>
        <v>7.9248826291079821E-3</v>
      </c>
      <c r="AO1528" s="21">
        <v>0</v>
      </c>
      <c r="AP1528" s="125">
        <v>0</v>
      </c>
      <c r="AQ1528" s="5">
        <v>16</v>
      </c>
      <c r="AR1528" s="21">
        <v>10</v>
      </c>
      <c r="AS1528" s="20">
        <v>30</v>
      </c>
      <c r="AT1528" s="20">
        <v>1.2</v>
      </c>
      <c r="AU1528" s="20">
        <v>1.0869565217391255</v>
      </c>
      <c r="AV1528" s="20">
        <v>1.08</v>
      </c>
      <c r="AW1528" s="21">
        <v>2</v>
      </c>
      <c r="AX1528" s="21">
        <v>1</v>
      </c>
      <c r="AY1528" s="116">
        <v>303.73192663756879</v>
      </c>
    </row>
    <row r="1529" spans="1:51" ht="15" x14ac:dyDescent="0.25">
      <c r="A1529" s="144">
        <v>2015</v>
      </c>
      <c r="B1529" s="77" t="s">
        <v>239</v>
      </c>
      <c r="C1529" s="78">
        <v>5</v>
      </c>
      <c r="D1529" s="77">
        <v>3520509</v>
      </c>
      <c r="E1529" s="78">
        <v>35205095</v>
      </c>
      <c r="F1529" s="78" t="str">
        <f t="shared" si="60"/>
        <v>352050952015</v>
      </c>
      <c r="G1529" s="89">
        <v>2.6582541007860172</v>
      </c>
      <c r="H1529" s="80">
        <f t="shared" si="59"/>
        <v>225974</v>
      </c>
      <c r="I1529" s="90">
        <v>223702</v>
      </c>
      <c r="J1529" s="91">
        <v>2272</v>
      </c>
      <c r="K1529" s="83">
        <f>(H1529)/VLOOKUP(D1529,'Dados Base'!$B:$K,6,FALSE)</f>
        <v>727.63395157135494</v>
      </c>
      <c r="L1529" s="88">
        <f t="shared" si="61"/>
        <v>98.994574597077545</v>
      </c>
      <c r="M1529" s="85" t="s">
        <v>702</v>
      </c>
      <c r="N1529" s="92">
        <v>0.78800000000000003</v>
      </c>
      <c r="O1529" s="91">
        <v>137</v>
      </c>
      <c r="P1529" s="91">
        <v>11226</v>
      </c>
      <c r="Q1529" s="91">
        <v>33720923</v>
      </c>
      <c r="R1529" s="91">
        <v>1800</v>
      </c>
      <c r="S1529" s="91">
        <v>942</v>
      </c>
      <c r="T1529" s="87" t="s">
        <v>691</v>
      </c>
      <c r="U1529" s="91">
        <v>2274</v>
      </c>
      <c r="V1529" s="91">
        <v>2171</v>
      </c>
      <c r="W1529" s="93">
        <v>0</v>
      </c>
      <c r="X1529" s="47">
        <v>0.76843217177546297</v>
      </c>
      <c r="Y1529" s="21">
        <v>205.84</v>
      </c>
      <c r="Z1529" s="21">
        <v>9346</v>
      </c>
      <c r="AA1529" s="21">
        <v>3005</v>
      </c>
      <c r="AB1529" s="21">
        <v>18</v>
      </c>
      <c r="AC1529" s="21">
        <v>0</v>
      </c>
      <c r="AD1529" s="153">
        <f>VLOOKUP(D1529,'Dados Base'!$B:$K,9,FALSE)*31536000/VLOOKUP($F1529,F:H,MATCH(H1528,F1528:AF1528,0),FALSE)</f>
        <v>509.37895510102931</v>
      </c>
      <c r="AE1529" s="153">
        <f>VLOOKUP(D1529,'Dados Base'!$B:$K,10,FALSE)*31536000/VLOOKUP($F1529,F:H,MATCH(H1528,F1528:AF1528,0),FALSE)</f>
        <v>66.986821492738088</v>
      </c>
      <c r="AF1529" s="14">
        <v>97.61</v>
      </c>
      <c r="AG1529" s="15">
        <v>99.55</v>
      </c>
      <c r="AH1529" s="14">
        <v>94.95</v>
      </c>
      <c r="AI1529" s="14">
        <v>32.49</v>
      </c>
      <c r="AJ1529" s="16">
        <v>98.6</v>
      </c>
      <c r="AK1529" s="72">
        <f>(SUMIFS('Banco de Indicadores Mun. (2)'!I:I,'Banco de Indicadores Mun. (2)'!B:B,'Banco de Indicadores - Mun. (1)'!B1529,'Banco de Indicadores Mun. (2)'!A:A,'Banco de Indicadores - Mun. (1)'!A1529) / VLOOKUP(D1529,'Dados Base'!$B:$K,8,FALSE)) * 100</f>
        <v>67.479072463768119</v>
      </c>
      <c r="AL1529" s="72">
        <f>(SUMIFS('Banco de Indicadores Mun. (2)'!I:I,'Banco de Indicadores Mun. (2)'!B:B,'Banco de Indicadores - Mun. (1)'!B1529,'Banco de Indicadores Mun. (2)'!A:A,'Banco de Indicadores - Mun. (1)'!A1529) / VLOOKUP(D1529,'Dados Base'!$B:$K,9,FALSE)) * 100</f>
        <v>25.512635616438356</v>
      </c>
      <c r="AM1529" s="72">
        <f>(SUMIFS('Banco de Indicadores Mun. (2)'!J:J,'Banco de Indicadores Mun. (2)'!B:B,'Banco de Indicadores - Mun. (1)'!B1529,'Banco de Indicadores Mun. (2)'!A:A,'Banco de Indicadores - Mun. (1)'!A1529) / VLOOKUP(D1529,'Dados Base'!$B:$K,7,FALSE)) * 100</f>
        <v>96.281711111111122</v>
      </c>
      <c r="AN1529" s="72">
        <f>(SUMIFS('Banco de Indicadores Mun. (2)'!K:K,'Banco de Indicadores Mun. (2)'!B:B,'Banco de Indicadores - Mun. (1)'!B1529,'Banco de Indicadores Mun. (2)'!A:A,'Banco de Indicadores - Mun. (1)'!A1529) / VLOOKUP(D1529,'Dados Base'!$B:$K,10,FALSE)) * 100</f>
        <v>13.474124999999956</v>
      </c>
      <c r="AO1529" s="21">
        <v>1</v>
      </c>
      <c r="AP1529" s="125">
        <v>0</v>
      </c>
      <c r="AQ1529" s="5">
        <v>40</v>
      </c>
      <c r="AR1529" s="21">
        <v>9.8000000000000007</v>
      </c>
      <c r="AS1529" s="20">
        <v>94.8</v>
      </c>
      <c r="AT1529" s="20">
        <v>77.736000000000004</v>
      </c>
      <c r="AU1529" s="20">
        <v>75.669986235932313</v>
      </c>
      <c r="AV1529" s="20">
        <v>8.07</v>
      </c>
      <c r="AW1529" s="21">
        <v>1</v>
      </c>
      <c r="AX1529" s="21">
        <v>0</v>
      </c>
      <c r="AY1529" s="116">
        <v>115.81147167870347</v>
      </c>
    </row>
    <row r="1530" spans="1:51" ht="15" x14ac:dyDescent="0.25">
      <c r="A1530" s="144">
        <v>2015</v>
      </c>
      <c r="B1530" s="77" t="s">
        <v>240</v>
      </c>
      <c r="C1530" s="78">
        <v>21</v>
      </c>
      <c r="D1530" s="77">
        <v>3520608</v>
      </c>
      <c r="E1530" s="78">
        <v>352060821</v>
      </c>
      <c r="F1530" s="78" t="str">
        <f t="shared" si="60"/>
        <v>3520608212015</v>
      </c>
      <c r="G1530" s="89">
        <v>-0.21000950201922608</v>
      </c>
      <c r="H1530" s="80">
        <f t="shared" si="59"/>
        <v>4801</v>
      </c>
      <c r="I1530" s="90">
        <v>4173</v>
      </c>
      <c r="J1530" s="91">
        <v>628</v>
      </c>
      <c r="K1530" s="83">
        <f>(H1530)/VLOOKUP(D1530,'Dados Base'!$B:$K,6,FALSE)</f>
        <v>37.625391849529784</v>
      </c>
      <c r="L1530" s="88">
        <f t="shared" si="61"/>
        <v>86.919391793376377</v>
      </c>
      <c r="M1530" s="85" t="s">
        <v>702</v>
      </c>
      <c r="N1530" s="92">
        <v>0.76100000000000001</v>
      </c>
      <c r="O1530" s="91">
        <v>45</v>
      </c>
      <c r="P1530" s="91">
        <v>16300</v>
      </c>
      <c r="Q1530" s="91">
        <v>30000</v>
      </c>
      <c r="R1530" s="91">
        <v>400</v>
      </c>
      <c r="S1530" s="91">
        <v>33</v>
      </c>
      <c r="T1530" s="87" t="s">
        <v>691</v>
      </c>
      <c r="U1530" s="91">
        <v>40</v>
      </c>
      <c r="V1530" s="91">
        <v>24</v>
      </c>
      <c r="W1530" s="93">
        <v>0</v>
      </c>
      <c r="X1530" s="47">
        <v>1.157583250877493E-2</v>
      </c>
      <c r="Y1530" s="21">
        <v>2.96</v>
      </c>
      <c r="Z1530" s="21">
        <v>156</v>
      </c>
      <c r="AA1530" s="21">
        <v>72</v>
      </c>
      <c r="AB1530" s="21">
        <v>0</v>
      </c>
      <c r="AC1530" s="21">
        <v>0</v>
      </c>
      <c r="AD1530" s="153">
        <f>VLOOKUP(D1530,'Dados Base'!$B:$K,9,FALSE)*31536000/VLOOKUP($F1530,F:H,MATCH(H1529,F1529:AF1529,0),FALSE)</f>
        <v>6305.8862736929805</v>
      </c>
      <c r="AE1530" s="153">
        <f>VLOOKUP(D1530,'Dados Base'!$B:$K,10,FALSE)*31536000/VLOOKUP($F1530,F:H,MATCH(H1529,F1529:AF1529,0),FALSE)</f>
        <v>722.54946886065397</v>
      </c>
      <c r="AF1530" s="14" t="s">
        <v>692</v>
      </c>
      <c r="AG1530" s="15" t="s">
        <v>692</v>
      </c>
      <c r="AH1530" s="14" t="s">
        <v>692</v>
      </c>
      <c r="AI1530" s="14" t="s">
        <v>692</v>
      </c>
      <c r="AJ1530" s="16" t="s">
        <v>692</v>
      </c>
      <c r="AK1530" s="72">
        <f>(SUMIFS('Banco de Indicadores Mun. (2)'!I:I,'Banco de Indicadores Mun. (2)'!B:B,'Banco de Indicadores - Mun. (1)'!B1530,'Banco de Indicadores Mun. (2)'!A:A,'Banco de Indicadores - Mun. (1)'!A1530) / VLOOKUP(D1530,'Dados Base'!$B:$K,8,FALSE)) * 100</f>
        <v>1.3921111111111111</v>
      </c>
      <c r="AL1530" s="72">
        <f>(SUMIFS('Banco de Indicadores Mun. (2)'!I:I,'Banco de Indicadores Mun. (2)'!B:B,'Banco de Indicadores - Mun. (1)'!B1530,'Banco de Indicadores Mun. (2)'!A:A,'Banco de Indicadores - Mun. (1)'!A1530) / VLOOKUP(D1530,'Dados Base'!$B:$K,9,FALSE)) * 100</f>
        <v>0.65255208333333337</v>
      </c>
      <c r="AM1530" s="72">
        <f>(SUMIFS('Banco de Indicadores Mun. (2)'!J:J,'Banco de Indicadores Mun. (2)'!B:B,'Banco de Indicadores - Mun. (1)'!B1530,'Banco de Indicadores Mun. (2)'!A:A,'Banco de Indicadores - Mun. (1)'!A1530) / VLOOKUP(D1530,'Dados Base'!$B:$K,7,FALSE)) * 100</f>
        <v>1.8050588235294116</v>
      </c>
      <c r="AN1530" s="72">
        <f>(SUMIFS('Banco de Indicadores Mun. (2)'!K:K,'Banco de Indicadores Mun. (2)'!B:B,'Banco de Indicadores - Mun. (1)'!B1530,'Banco de Indicadores Mun. (2)'!A:A,'Banco de Indicadores - Mun. (1)'!A1530) / VLOOKUP(D1530,'Dados Base'!$B:$K,10,FALSE)) * 100</f>
        <v>0.11572727272727275</v>
      </c>
      <c r="AO1530" s="21">
        <v>0</v>
      </c>
      <c r="AP1530" s="125">
        <v>0</v>
      </c>
      <c r="AQ1530" s="5">
        <v>0</v>
      </c>
      <c r="AR1530" s="21">
        <v>8.6</v>
      </c>
      <c r="AS1530" s="20">
        <v>95</v>
      </c>
      <c r="AT1530" s="20">
        <v>95</v>
      </c>
      <c r="AU1530" s="20">
        <v>68.421052631578945</v>
      </c>
      <c r="AV1530" s="20">
        <v>7.37</v>
      </c>
      <c r="AW1530" s="21">
        <v>0</v>
      </c>
      <c r="AX1530" s="21">
        <v>0</v>
      </c>
      <c r="AY1530" s="116">
        <v>0</v>
      </c>
    </row>
    <row r="1531" spans="1:51" ht="15" x14ac:dyDescent="0.25">
      <c r="A1531" s="144">
        <v>2015</v>
      </c>
      <c r="B1531" s="77" t="s">
        <v>241</v>
      </c>
      <c r="C1531" s="78">
        <v>15</v>
      </c>
      <c r="D1531" s="77">
        <v>3520707</v>
      </c>
      <c r="E1531" s="78">
        <v>352070715</v>
      </c>
      <c r="F1531" s="78" t="str">
        <f t="shared" si="60"/>
        <v>3520707152015</v>
      </c>
      <c r="G1531" s="89">
        <v>-0.32495092803263015</v>
      </c>
      <c r="H1531" s="80">
        <f t="shared" si="59"/>
        <v>3869</v>
      </c>
      <c r="I1531" s="90">
        <v>3441</v>
      </c>
      <c r="J1531" s="91">
        <v>428</v>
      </c>
      <c r="K1531" s="83">
        <f>(H1531)/VLOOKUP(D1531,'Dados Base'!$B:$K,6,FALSE)</f>
        <v>13.844061974451639</v>
      </c>
      <c r="L1531" s="88">
        <f t="shared" si="61"/>
        <v>88.937710002584652</v>
      </c>
      <c r="M1531" s="85" t="s">
        <v>702</v>
      </c>
      <c r="N1531" s="92">
        <v>0.751</v>
      </c>
      <c r="O1531" s="91">
        <v>46</v>
      </c>
      <c r="P1531" s="91">
        <v>20451</v>
      </c>
      <c r="Q1531" s="91">
        <v>120000</v>
      </c>
      <c r="R1531" s="91">
        <v>150</v>
      </c>
      <c r="S1531" s="91">
        <v>6</v>
      </c>
      <c r="T1531" s="87" t="s">
        <v>691</v>
      </c>
      <c r="U1531" s="91">
        <v>32</v>
      </c>
      <c r="V1531" s="91">
        <v>19</v>
      </c>
      <c r="W1531" s="93">
        <v>46.35</v>
      </c>
      <c r="X1531" s="47">
        <v>8.5017244791666668E-3</v>
      </c>
      <c r="Y1531" s="21">
        <v>2.41</v>
      </c>
      <c r="Z1531" s="21">
        <v>138</v>
      </c>
      <c r="AA1531" s="21">
        <v>48</v>
      </c>
      <c r="AB1531" s="21">
        <v>0</v>
      </c>
      <c r="AC1531" s="21">
        <v>0</v>
      </c>
      <c r="AD1531" s="153">
        <f>VLOOKUP(D1531,'Dados Base'!$B:$K,9,FALSE)*31536000/VLOOKUP($F1531,F:H,MATCH(H1530,F1530:AF1530,0),FALSE)</f>
        <v>17850.566037735851</v>
      </c>
      <c r="AE1531" s="153">
        <f>VLOOKUP(D1531,'Dados Base'!$B:$K,10,FALSE)*31536000/VLOOKUP($F1531,F:H,MATCH(H1530,F1530:AF1530,0),FALSE)</f>
        <v>1874.7169811320753</v>
      </c>
      <c r="AF1531" s="14">
        <v>84.38</v>
      </c>
      <c r="AG1531" s="15">
        <v>100</v>
      </c>
      <c r="AH1531" s="14">
        <v>75.91</v>
      </c>
      <c r="AI1531" s="14">
        <v>17.18</v>
      </c>
      <c r="AJ1531" s="16">
        <v>97.47</v>
      </c>
      <c r="AK1531" s="72">
        <f>(SUMIFS('Banco de Indicadores Mun. (2)'!I:I,'Banco de Indicadores Mun. (2)'!B:B,'Banco de Indicadores - Mun. (1)'!B1531,'Banco de Indicadores Mun. (2)'!A:A,'Banco de Indicadores - Mun. (1)'!A1531) / VLOOKUP(D1531,'Dados Base'!$B:$K,8,FALSE)) * 100</f>
        <v>0.71685714285714286</v>
      </c>
      <c r="AL1531" s="72">
        <f>(SUMIFS('Banco de Indicadores Mun. (2)'!I:I,'Banco de Indicadores Mun. (2)'!B:B,'Banco de Indicadores - Mun. (1)'!B1531,'Banco de Indicadores Mun. (2)'!A:A,'Banco de Indicadores - Mun. (1)'!A1531) / VLOOKUP(D1531,'Dados Base'!$B:$K,9,FALSE)) * 100</f>
        <v>0.22913242009132423</v>
      </c>
      <c r="AM1531" s="72">
        <f>(SUMIFS('Banco de Indicadores Mun. (2)'!J:J,'Banco de Indicadores Mun. (2)'!B:B,'Banco de Indicadores - Mun. (1)'!B1531,'Banco de Indicadores Mun. (2)'!A:A,'Banco de Indicadores - Mun. (1)'!A1531) / VLOOKUP(D1531,'Dados Base'!$B:$K,7,FALSE)) * 100</f>
        <v>0.99182978723404269</v>
      </c>
      <c r="AN1531" s="72">
        <f>(SUMIFS('Banco de Indicadores Mun. (2)'!K:K,'Banco de Indicadores Mun. (2)'!B:B,'Banco de Indicadores - Mun. (1)'!B1531,'Banco de Indicadores Mun. (2)'!A:A,'Banco de Indicadores - Mun. (1)'!A1531) / VLOOKUP(D1531,'Dados Base'!$B:$K,10,FALSE)) * 100</f>
        <v>0.15495652173913047</v>
      </c>
      <c r="AO1531" s="21">
        <v>0</v>
      </c>
      <c r="AP1531" s="125">
        <v>0</v>
      </c>
      <c r="AQ1531" s="5">
        <v>0</v>
      </c>
      <c r="AR1531" s="21">
        <v>8.6999999999999993</v>
      </c>
      <c r="AS1531" s="20">
        <v>90</v>
      </c>
      <c r="AT1531" s="20">
        <v>90</v>
      </c>
      <c r="AU1531" s="20">
        <v>74.193548387096769</v>
      </c>
      <c r="AV1531" s="20">
        <v>8.17</v>
      </c>
      <c r="AW1531" s="21">
        <v>0</v>
      </c>
      <c r="AX1531" s="21">
        <v>0</v>
      </c>
      <c r="AY1531" s="116">
        <v>450.99633419885066</v>
      </c>
    </row>
    <row r="1532" spans="1:51" ht="15" x14ac:dyDescent="0.25">
      <c r="A1532" s="144">
        <v>2015</v>
      </c>
      <c r="B1532" s="77" t="s">
        <v>242</v>
      </c>
      <c r="C1532" s="78">
        <v>21</v>
      </c>
      <c r="D1532" s="77">
        <v>3520806</v>
      </c>
      <c r="E1532" s="78">
        <v>352080621</v>
      </c>
      <c r="F1532" s="78" t="str">
        <f t="shared" si="60"/>
        <v>3520806212015</v>
      </c>
      <c r="G1532" s="89">
        <v>0.82707126614394166</v>
      </c>
      <c r="H1532" s="80">
        <f t="shared" si="59"/>
        <v>3769</v>
      </c>
      <c r="I1532" s="90">
        <v>3362</v>
      </c>
      <c r="J1532" s="91">
        <v>407</v>
      </c>
      <c r="K1532" s="83">
        <f>(H1532)/VLOOKUP(D1532,'Dados Base'!$B:$K,6,FALSE)</f>
        <v>43.466728174374353</v>
      </c>
      <c r="L1532" s="88">
        <f t="shared" si="61"/>
        <v>89.201379676306715</v>
      </c>
      <c r="M1532" s="85" t="s">
        <v>702</v>
      </c>
      <c r="N1532" s="92">
        <v>0.75900000000000001</v>
      </c>
      <c r="O1532" s="91">
        <v>16</v>
      </c>
      <c r="P1532" s="91">
        <v>9000</v>
      </c>
      <c r="Q1532" s="91">
        <v>0</v>
      </c>
      <c r="R1532" s="91">
        <v>0</v>
      </c>
      <c r="S1532" s="91">
        <v>7</v>
      </c>
      <c r="T1532" s="87" t="s">
        <v>691</v>
      </c>
      <c r="U1532" s="91">
        <v>28</v>
      </c>
      <c r="V1532" s="91">
        <v>23</v>
      </c>
      <c r="W1532" s="93">
        <v>0</v>
      </c>
      <c r="X1532" s="47">
        <v>8.1710742187499994E-3</v>
      </c>
      <c r="Y1532" s="21">
        <v>2.38</v>
      </c>
      <c r="Z1532" s="21">
        <v>152</v>
      </c>
      <c r="AA1532" s="21">
        <v>31</v>
      </c>
      <c r="AB1532" s="21">
        <v>0</v>
      </c>
      <c r="AC1532" s="21">
        <v>0</v>
      </c>
      <c r="AD1532" s="153">
        <f>VLOOKUP(D1532,'Dados Base'!$B:$K,9,FALSE)*31536000/VLOOKUP($F1532,F:H,MATCH(H1531,F1531:AF1531,0),FALSE)</f>
        <v>5271.3398779517111</v>
      </c>
      <c r="AE1532" s="153">
        <f>VLOOKUP(D1532,'Dados Base'!$B:$K,10,FALSE)*31536000/VLOOKUP($F1532,F:H,MATCH(H1531,F1531:AF1531,0),FALSE)</f>
        <v>585.70443088352351</v>
      </c>
      <c r="AF1532" s="14">
        <v>83.25</v>
      </c>
      <c r="AG1532" s="15">
        <v>87.53</v>
      </c>
      <c r="AH1532" s="14">
        <v>82.74</v>
      </c>
      <c r="AI1532" s="14">
        <v>21.37</v>
      </c>
      <c r="AJ1532" s="16">
        <v>95.11</v>
      </c>
      <c r="AK1532" s="72">
        <f>(SUMIFS('Banco de Indicadores Mun. (2)'!I:I,'Banco de Indicadores Mun. (2)'!B:B,'Banco de Indicadores - Mun. (1)'!B1532,'Banco de Indicadores Mun. (2)'!A:A,'Banco de Indicadores - Mun. (1)'!A1532) / VLOOKUP(D1532,'Dados Base'!$B:$K,8,FALSE)) * 100</f>
        <v>2.6088888888888881</v>
      </c>
      <c r="AL1532" s="72">
        <f>(SUMIFS('Banco de Indicadores Mun. (2)'!I:I,'Banco de Indicadores Mun. (2)'!B:B,'Banco de Indicadores - Mun. (1)'!B1532,'Banco de Indicadores Mun. (2)'!A:A,'Banco de Indicadores - Mun. (1)'!A1532) / VLOOKUP(D1532,'Dados Base'!$B:$K,9,FALSE)) * 100</f>
        <v>1.118095238095238</v>
      </c>
      <c r="AM1532" s="72">
        <f>(SUMIFS('Banco de Indicadores Mun. (2)'!J:J,'Banco de Indicadores Mun. (2)'!B:B,'Banco de Indicadores - Mun. (1)'!B1532,'Banco de Indicadores Mun. (2)'!A:A,'Banco de Indicadores - Mun. (1)'!A1532) / VLOOKUP(D1532,'Dados Base'!$B:$K,7,FALSE)) * 100</f>
        <v>0.375</v>
      </c>
      <c r="AN1532" s="72">
        <f>(SUMIFS('Banco de Indicadores Mun. (2)'!K:K,'Banco de Indicadores Mun. (2)'!B:B,'Banco de Indicadores - Mun. (1)'!B1532,'Banco de Indicadores Mun. (2)'!A:A,'Banco de Indicadores - Mun. (1)'!A1532) / VLOOKUP(D1532,'Dados Base'!$B:$K,10,FALSE)) * 100</f>
        <v>8.9914285714285693</v>
      </c>
      <c r="AO1532" s="21">
        <v>0</v>
      </c>
      <c r="AP1532" s="125">
        <v>0</v>
      </c>
      <c r="AQ1532" s="5">
        <v>0</v>
      </c>
      <c r="AR1532" s="21">
        <v>9</v>
      </c>
      <c r="AS1532" s="20">
        <v>100</v>
      </c>
      <c r="AT1532" s="20">
        <v>100</v>
      </c>
      <c r="AU1532" s="20">
        <v>83.060109289617486</v>
      </c>
      <c r="AV1532" s="20">
        <v>9.6999999999999993</v>
      </c>
      <c r="AW1532" s="21">
        <v>0</v>
      </c>
      <c r="AX1532" s="21">
        <v>0</v>
      </c>
      <c r="AY1532" s="116">
        <v>78.487133290487833</v>
      </c>
    </row>
    <row r="1533" spans="1:51" ht="15" x14ac:dyDescent="0.25">
      <c r="A1533" s="144">
        <v>2015</v>
      </c>
      <c r="B1533" s="77" t="s">
        <v>243</v>
      </c>
      <c r="C1533" s="78">
        <v>14</v>
      </c>
      <c r="D1533" s="77">
        <v>3520905</v>
      </c>
      <c r="E1533" s="78">
        <v>352090514</v>
      </c>
      <c r="F1533" s="78" t="str">
        <f t="shared" si="60"/>
        <v>3520905142015</v>
      </c>
      <c r="G1533" s="89">
        <v>0.6942046938035018</v>
      </c>
      <c r="H1533" s="80">
        <f t="shared" si="59"/>
        <v>14078</v>
      </c>
      <c r="I1533" s="90">
        <v>13133</v>
      </c>
      <c r="J1533" s="91">
        <v>945</v>
      </c>
      <c r="K1533" s="83">
        <f>(H1533)/VLOOKUP(D1533,'Dados Base'!$B:$K,6,FALSE)</f>
        <v>67.313761116955149</v>
      </c>
      <c r="L1533" s="88">
        <f t="shared" si="61"/>
        <v>93.287398778235541</v>
      </c>
      <c r="M1533" s="85" t="s">
        <v>702</v>
      </c>
      <c r="N1533" s="92">
        <v>0.72699999999999998</v>
      </c>
      <c r="O1533" s="91">
        <v>35</v>
      </c>
      <c r="P1533" s="91">
        <v>5284</v>
      </c>
      <c r="Q1533" s="91">
        <v>0</v>
      </c>
      <c r="R1533" s="91">
        <v>33</v>
      </c>
      <c r="S1533" s="91">
        <v>45</v>
      </c>
      <c r="T1533" s="87" t="s">
        <v>691</v>
      </c>
      <c r="U1533" s="91">
        <v>135</v>
      </c>
      <c r="V1533" s="91">
        <v>98</v>
      </c>
      <c r="W1533" s="93">
        <v>7.79</v>
      </c>
      <c r="X1533" s="47">
        <v>3.9480626715277772E-2</v>
      </c>
      <c r="Y1533" s="21">
        <v>9.4</v>
      </c>
      <c r="Z1533" s="21">
        <v>580</v>
      </c>
      <c r="AA1533" s="21">
        <v>145</v>
      </c>
      <c r="AB1533" s="21">
        <v>1</v>
      </c>
      <c r="AC1533" s="21">
        <v>0</v>
      </c>
      <c r="AD1533" s="153">
        <f>VLOOKUP(D1533,'Dados Base'!$B:$K,9,FALSE)*31536000/VLOOKUP($F1533,F:H,MATCH(H1532,F1532:AF1532,0),FALSE)</f>
        <v>4928.2000284131273</v>
      </c>
      <c r="AE1533" s="153">
        <f>VLOOKUP(D1533,'Dados Base'!$B:$K,10,FALSE)*31536000/VLOOKUP($F1533,F:H,MATCH(H1532,F1532:AF1532,0),FALSE)</f>
        <v>582.42363972155135</v>
      </c>
      <c r="AF1533" s="14">
        <v>92.13</v>
      </c>
      <c r="AG1533" s="15">
        <v>100</v>
      </c>
      <c r="AH1533" s="14">
        <v>92.13</v>
      </c>
      <c r="AI1533" s="14">
        <v>0.4</v>
      </c>
      <c r="AJ1533" s="16">
        <v>100</v>
      </c>
      <c r="AK1533" s="72">
        <f>(SUMIFS('Banco de Indicadores Mun. (2)'!I:I,'Banco de Indicadores Mun. (2)'!B:B,'Banco de Indicadores - Mun. (1)'!B1533,'Banco de Indicadores Mun. (2)'!A:A,'Banco de Indicadores - Mun. (1)'!A1533) / VLOOKUP(D1533,'Dados Base'!$B:$K,8,FALSE)) * 100</f>
        <v>46.013692307692303</v>
      </c>
      <c r="AL1533" s="72">
        <f>(SUMIFS('Banco de Indicadores Mun. (2)'!I:I,'Banco de Indicadores Mun. (2)'!B:B,'Banco de Indicadores - Mun. (1)'!B1533,'Banco de Indicadores Mun. (2)'!A:A,'Banco de Indicadores - Mun. (1)'!A1533) / VLOOKUP(D1533,'Dados Base'!$B:$K,9,FALSE)) * 100</f>
        <v>21.751927272727269</v>
      </c>
      <c r="AM1533" s="72">
        <f>(SUMIFS('Banco de Indicadores Mun. (2)'!J:J,'Banco de Indicadores Mun. (2)'!B:B,'Banco de Indicadores - Mun. (1)'!B1533,'Banco de Indicadores Mun. (2)'!A:A,'Banco de Indicadores - Mun. (1)'!A1533) / VLOOKUP(D1533,'Dados Base'!$B:$K,7,FALSE)) * 100</f>
        <v>53.42766666666666</v>
      </c>
      <c r="AN1533" s="72">
        <f>(SUMIFS('Banco de Indicadores Mun. (2)'!K:K,'Banco de Indicadores Mun. (2)'!B:B,'Banco de Indicadores - Mun. (1)'!B1533,'Banco de Indicadores Mun. (2)'!A:A,'Banco de Indicadores - Mun. (1)'!A1533) / VLOOKUP(D1533,'Dados Base'!$B:$K,10,FALSE)) * 100</f>
        <v>23.771769230769234</v>
      </c>
      <c r="AO1533" s="21">
        <v>0</v>
      </c>
      <c r="AP1533" s="125">
        <v>0</v>
      </c>
      <c r="AQ1533" s="5">
        <v>0</v>
      </c>
      <c r="AR1533" s="21">
        <v>7.2</v>
      </c>
      <c r="AS1533" s="20">
        <v>100</v>
      </c>
      <c r="AT1533" s="20">
        <v>100</v>
      </c>
      <c r="AU1533" s="20">
        <v>80</v>
      </c>
      <c r="AV1533" s="20">
        <v>9.5</v>
      </c>
      <c r="AW1533" s="21">
        <v>1</v>
      </c>
      <c r="AX1533" s="21">
        <v>0</v>
      </c>
      <c r="AY1533" s="116">
        <v>18.508008144965409</v>
      </c>
    </row>
    <row r="1534" spans="1:51" ht="15" x14ac:dyDescent="0.25">
      <c r="A1534" s="144">
        <v>2015</v>
      </c>
      <c r="B1534" s="77" t="s">
        <v>244</v>
      </c>
      <c r="C1534" s="78">
        <v>10</v>
      </c>
      <c r="D1534" s="77">
        <v>3521002</v>
      </c>
      <c r="E1534" s="78">
        <v>352100210</v>
      </c>
      <c r="F1534" s="78" t="str">
        <f t="shared" si="60"/>
        <v>3521002102015</v>
      </c>
      <c r="G1534" s="89">
        <v>3.1206335108958649</v>
      </c>
      <c r="H1534" s="80">
        <f t="shared" si="59"/>
        <v>31531</v>
      </c>
      <c r="I1534" s="90">
        <v>19456</v>
      </c>
      <c r="J1534" s="91">
        <v>12075</v>
      </c>
      <c r="K1534" s="83">
        <f>(H1534)/VLOOKUP(D1534,'Dados Base'!$B:$K,6,FALSE)</f>
        <v>184.45653445653446</v>
      </c>
      <c r="L1534" s="88">
        <f t="shared" si="61"/>
        <v>61.704354444832063</v>
      </c>
      <c r="M1534" s="85" t="s">
        <v>702</v>
      </c>
      <c r="N1534" s="92">
        <v>0.71899999999999997</v>
      </c>
      <c r="O1534" s="91">
        <v>21</v>
      </c>
      <c r="P1534" s="91">
        <v>4780</v>
      </c>
      <c r="Q1534" s="91">
        <v>2000000</v>
      </c>
      <c r="R1534" s="91">
        <v>400</v>
      </c>
      <c r="S1534" s="91">
        <v>108</v>
      </c>
      <c r="T1534" s="87" t="s">
        <v>691</v>
      </c>
      <c r="U1534" s="91">
        <v>126</v>
      </c>
      <c r="V1534" s="91">
        <v>117</v>
      </c>
      <c r="W1534" s="93">
        <v>0</v>
      </c>
      <c r="X1534" s="47">
        <v>8.0527035497685195E-2</v>
      </c>
      <c r="Y1534" s="21">
        <v>14.41</v>
      </c>
      <c r="Z1534" s="21">
        <v>545</v>
      </c>
      <c r="AA1534" s="21">
        <v>567</v>
      </c>
      <c r="AB1534" s="21">
        <v>4</v>
      </c>
      <c r="AC1534" s="21">
        <v>0</v>
      </c>
      <c r="AD1534" s="153">
        <f>VLOOKUP(D1534,'Dados Base'!$B:$K,9,FALSE)*31536000/VLOOKUP($F1534,F:H,MATCH(H1533,F1533:AF1533,0),FALSE)</f>
        <v>1530.242618375567</v>
      </c>
      <c r="AE1534" s="153">
        <f>VLOOKUP(D1534,'Dados Base'!$B:$K,10,FALSE)*31536000/VLOOKUP($F1534,F:H,MATCH(H1533,F1533:AF1533,0),FALSE)</f>
        <v>230.03647204338591</v>
      </c>
      <c r="AF1534" s="14">
        <v>83.9</v>
      </c>
      <c r="AG1534" s="15">
        <v>100</v>
      </c>
      <c r="AH1534" s="14">
        <v>73.97</v>
      </c>
      <c r="AI1534" s="14">
        <v>35.69</v>
      </c>
      <c r="AJ1534" s="16">
        <v>100</v>
      </c>
      <c r="AK1534" s="72">
        <f>(SUMIFS('Banco de Indicadores Mun. (2)'!I:I,'Banco de Indicadores Mun. (2)'!B:B,'Banco de Indicadores - Mun. (1)'!B1534,'Banco de Indicadores Mun. (2)'!A:A,'Banco de Indicadores - Mun. (1)'!A1534) / VLOOKUP(D1534,'Dados Base'!$B:$K,8,FALSE)) * 100</f>
        <v>18.654800000000002</v>
      </c>
      <c r="AL1534" s="72">
        <f>(SUMIFS('Banco de Indicadores Mun. (2)'!I:I,'Banco de Indicadores Mun. (2)'!B:B,'Banco de Indicadores - Mun. (1)'!B1534,'Banco de Indicadores Mun. (2)'!A:A,'Banco de Indicadores - Mun. (1)'!A1534) / VLOOKUP(D1534,'Dados Base'!$B:$K,9,FALSE)) * 100</f>
        <v>6.7059738562091518</v>
      </c>
      <c r="AM1534" s="72">
        <f>(SUMIFS('Banco de Indicadores Mun. (2)'!J:J,'Banco de Indicadores Mun. (2)'!B:B,'Banco de Indicadores - Mun. (1)'!B1534,'Banco de Indicadores Mun. (2)'!A:A,'Banco de Indicadores - Mun. (1)'!A1534) / VLOOKUP(D1534,'Dados Base'!$B:$K,7,FALSE)) * 100</f>
        <v>25.765593750000004</v>
      </c>
      <c r="AN1534" s="72">
        <f>(SUMIFS('Banco de Indicadores Mun. (2)'!K:K,'Banco de Indicadores Mun. (2)'!B:B,'Banco de Indicadores - Mun. (1)'!B1534,'Banco de Indicadores Mun. (2)'!A:A,'Banco de Indicadores - Mun. (1)'!A1534) / VLOOKUP(D1534,'Dados Base'!$B:$K,10,FALSE)) * 100</f>
        <v>8.7615217391304334</v>
      </c>
      <c r="AO1534" s="21">
        <v>0</v>
      </c>
      <c r="AP1534" s="125">
        <v>0</v>
      </c>
      <c r="AQ1534" s="5">
        <v>0</v>
      </c>
      <c r="AR1534" s="21">
        <v>9.5</v>
      </c>
      <c r="AS1534" s="20">
        <v>70</v>
      </c>
      <c r="AT1534" s="20">
        <v>70</v>
      </c>
      <c r="AU1534" s="20">
        <v>49.010791366906474</v>
      </c>
      <c r="AV1534" s="20">
        <v>6.24</v>
      </c>
      <c r="AW1534" s="21">
        <v>1</v>
      </c>
      <c r="AX1534" s="21">
        <v>0</v>
      </c>
      <c r="AY1534" s="116">
        <v>20.021637626866646</v>
      </c>
    </row>
    <row r="1535" spans="1:51" ht="15" x14ac:dyDescent="0.25">
      <c r="A1535" s="144">
        <v>2015</v>
      </c>
      <c r="B1535" s="77" t="s">
        <v>245</v>
      </c>
      <c r="C1535" s="78">
        <v>5</v>
      </c>
      <c r="D1535" s="77">
        <v>3521101</v>
      </c>
      <c r="E1535" s="78">
        <v>35211015</v>
      </c>
      <c r="F1535" s="78" t="str">
        <f t="shared" si="60"/>
        <v>352110152015</v>
      </c>
      <c r="G1535" s="89">
        <v>2.7635649631334802</v>
      </c>
      <c r="H1535" s="80">
        <f t="shared" si="59"/>
        <v>6781</v>
      </c>
      <c r="I1535" s="90">
        <v>6006</v>
      </c>
      <c r="J1535" s="91">
        <v>775</v>
      </c>
      <c r="K1535" s="83">
        <f>(H1535)/VLOOKUP(D1535,'Dados Base'!$B:$K,6,FALSE)</f>
        <v>35.590195769695057</v>
      </c>
      <c r="L1535" s="88">
        <f t="shared" si="61"/>
        <v>88.571007226072851</v>
      </c>
      <c r="M1535" s="85" t="s">
        <v>702</v>
      </c>
      <c r="N1535" s="92">
        <v>0.753</v>
      </c>
      <c r="O1535" s="91">
        <v>52</v>
      </c>
      <c r="P1535" s="91">
        <v>13300</v>
      </c>
      <c r="Q1535" s="91">
        <v>1270000</v>
      </c>
      <c r="R1535" s="91">
        <v>300</v>
      </c>
      <c r="S1535" s="91">
        <v>34</v>
      </c>
      <c r="T1535" s="87" t="s">
        <v>691</v>
      </c>
      <c r="U1535" s="91">
        <v>39</v>
      </c>
      <c r="V1535" s="91">
        <v>45</v>
      </c>
      <c r="W1535" s="93">
        <v>0</v>
      </c>
      <c r="X1535" s="47">
        <v>1.5198975781249999E-2</v>
      </c>
      <c r="Y1535" s="21">
        <v>4.17</v>
      </c>
      <c r="Z1535" s="21">
        <v>165</v>
      </c>
      <c r="AA1535" s="21">
        <v>156</v>
      </c>
      <c r="AB1535" s="21">
        <v>1</v>
      </c>
      <c r="AC1535" s="21">
        <v>0</v>
      </c>
      <c r="AD1535" s="153">
        <f>VLOOKUP(D1535,'Dados Base'!$B:$K,9,FALSE)*31536000/VLOOKUP($F1535,F:H,MATCH(H1534,F1534:AF1534,0),FALSE)</f>
        <v>10882.501106031559</v>
      </c>
      <c r="AE1535" s="153">
        <f>VLOOKUP(D1535,'Dados Base'!$B:$K,10,FALSE)*31536000/VLOOKUP($F1535,F:H,MATCH(H1534,F1534:AF1534,0),FALSE)</f>
        <v>1441.6988644742667</v>
      </c>
      <c r="AF1535" s="14">
        <v>86.07</v>
      </c>
      <c r="AG1535" s="15">
        <v>100</v>
      </c>
      <c r="AH1535" s="14">
        <v>79.19</v>
      </c>
      <c r="AI1535" s="14">
        <v>32.54</v>
      </c>
      <c r="AJ1535" s="16">
        <v>100</v>
      </c>
      <c r="AK1535" s="72">
        <f>(SUMIFS('Banco de Indicadores Mun. (2)'!I:I,'Banco de Indicadores Mun. (2)'!B:B,'Banco de Indicadores - Mun. (1)'!B1535,'Banco de Indicadores Mun. (2)'!A:A,'Banco de Indicadores - Mun. (1)'!A1535) / VLOOKUP(D1535,'Dados Base'!$B:$K,8,FALSE)) * 100</f>
        <v>4.5892584269662926</v>
      </c>
      <c r="AL1535" s="72">
        <f>(SUMIFS('Banco de Indicadores Mun. (2)'!I:I,'Banco de Indicadores Mun. (2)'!B:B,'Banco de Indicadores - Mun. (1)'!B1535,'Banco de Indicadores Mun. (2)'!A:A,'Banco de Indicadores - Mun. (1)'!A1535) / VLOOKUP(D1535,'Dados Base'!$B:$K,9,FALSE)) * 100</f>
        <v>1.7454871794871798</v>
      </c>
      <c r="AM1535" s="72">
        <f>(SUMIFS('Banco de Indicadores Mun. (2)'!J:J,'Banco de Indicadores Mun. (2)'!B:B,'Banco de Indicadores - Mun. (1)'!B1535,'Banco de Indicadores Mun. (2)'!A:A,'Banco de Indicadores - Mun. (1)'!A1535) / VLOOKUP(D1535,'Dados Base'!$B:$K,7,FALSE)) * 100</f>
        <v>2.2053620689655173</v>
      </c>
      <c r="AN1535" s="72">
        <f>(SUMIFS('Banco de Indicadores Mun. (2)'!K:K,'Banco de Indicadores Mun. (2)'!B:B,'Banco de Indicadores - Mun. (1)'!B1535,'Banco de Indicadores Mun. (2)'!A:A,'Banco de Indicadores - Mun. (1)'!A1535) / VLOOKUP(D1535,'Dados Base'!$B:$K,10,FALSE)) * 100</f>
        <v>9.0494516129032263</v>
      </c>
      <c r="AO1535" s="21">
        <v>0</v>
      </c>
      <c r="AP1535" s="125">
        <v>0</v>
      </c>
      <c r="AQ1535" s="5">
        <v>0</v>
      </c>
      <c r="AR1535" s="21">
        <v>8.8000000000000007</v>
      </c>
      <c r="AS1535" s="20">
        <v>86</v>
      </c>
      <c r="AT1535" s="20">
        <v>86</v>
      </c>
      <c r="AU1535" s="20">
        <v>51.401869158878505</v>
      </c>
      <c r="AV1535" s="20">
        <v>6.14</v>
      </c>
      <c r="AW1535" s="21">
        <v>0</v>
      </c>
      <c r="AX1535" s="21">
        <v>0</v>
      </c>
      <c r="AY1535" s="116">
        <v>193.95683485220968</v>
      </c>
    </row>
    <row r="1536" spans="1:51" ht="15" x14ac:dyDescent="0.25">
      <c r="A1536" s="144">
        <v>2015</v>
      </c>
      <c r="B1536" s="77" t="s">
        <v>246</v>
      </c>
      <c r="C1536" s="78">
        <v>15</v>
      </c>
      <c r="D1536" s="77">
        <v>3521150</v>
      </c>
      <c r="E1536" s="78">
        <v>352115015</v>
      </c>
      <c r="F1536" s="78" t="str">
        <f t="shared" si="60"/>
        <v>3521150152015</v>
      </c>
      <c r="G1536" s="89">
        <v>2.0745855234810762</v>
      </c>
      <c r="H1536" s="80">
        <f t="shared" si="59"/>
        <v>4870</v>
      </c>
      <c r="I1536" s="90">
        <v>3048</v>
      </c>
      <c r="J1536" s="91">
        <v>1822</v>
      </c>
      <c r="K1536" s="83">
        <f>(H1536)/VLOOKUP(D1536,'Dados Base'!$B:$K,6,FALSE)</f>
        <v>35.909157941306589</v>
      </c>
      <c r="L1536" s="88">
        <f t="shared" si="61"/>
        <v>62.587268993839842</v>
      </c>
      <c r="M1536" s="85" t="s">
        <v>702</v>
      </c>
      <c r="N1536" s="92">
        <v>0.73</v>
      </c>
      <c r="O1536" s="91">
        <v>60</v>
      </c>
      <c r="P1536" s="91">
        <v>6459</v>
      </c>
      <c r="Q1536" s="91">
        <v>5178048</v>
      </c>
      <c r="R1536" s="91">
        <v>850</v>
      </c>
      <c r="S1536" s="91">
        <v>13</v>
      </c>
      <c r="T1536" s="87" t="s">
        <v>691</v>
      </c>
      <c r="U1536" s="91">
        <v>23</v>
      </c>
      <c r="V1536" s="91">
        <v>21</v>
      </c>
      <c r="W1536" s="93">
        <v>0</v>
      </c>
      <c r="X1536" s="47">
        <v>1.1619189780034501E-2</v>
      </c>
      <c r="Y1536" s="21">
        <v>2.12</v>
      </c>
      <c r="Z1536" s="21">
        <v>0</v>
      </c>
      <c r="AA1536" s="21">
        <v>164</v>
      </c>
      <c r="AB1536" s="21">
        <v>0</v>
      </c>
      <c r="AC1536" s="21">
        <v>0</v>
      </c>
      <c r="AD1536" s="153">
        <f>VLOOKUP(D1536,'Dados Base'!$B:$K,9,FALSE)*31536000/VLOOKUP($F1536,F:H,MATCH(H1535,F1535:AF1535,0),FALSE)</f>
        <v>6346.0533880903495</v>
      </c>
      <c r="AE1536" s="153">
        <f>VLOOKUP(D1536,'Dados Base'!$B:$K,10,FALSE)*31536000/VLOOKUP($F1536,F:H,MATCH(H1535,F1535:AF1535,0),FALSE)</f>
        <v>647.55646817248464</v>
      </c>
      <c r="AF1536" s="14" t="s">
        <v>692</v>
      </c>
      <c r="AG1536" s="15" t="s">
        <v>692</v>
      </c>
      <c r="AH1536" s="14" t="s">
        <v>692</v>
      </c>
      <c r="AI1536" s="14" t="s">
        <v>692</v>
      </c>
      <c r="AJ1536" s="16" t="s">
        <v>692</v>
      </c>
      <c r="AK1536" s="72">
        <f>(SUMIFS('Banco de Indicadores Mun. (2)'!I:I,'Banco de Indicadores Mun. (2)'!B:B,'Banco de Indicadores - Mun. (1)'!B1536,'Banco de Indicadores Mun. (2)'!A:A,'Banco de Indicadores - Mun. (1)'!A1536) / VLOOKUP(D1536,'Dados Base'!$B:$K,8,FALSE)) * 100</f>
        <v>11.026999999999999</v>
      </c>
      <c r="AL1536" s="72">
        <f>(SUMIFS('Banco de Indicadores Mun. (2)'!I:I,'Banco de Indicadores Mun. (2)'!B:B,'Banco de Indicadores - Mun. (1)'!B1536,'Banco de Indicadores Mun. (2)'!A:A,'Banco de Indicadores - Mun. (1)'!A1536) / VLOOKUP(D1536,'Dados Base'!$B:$K,9,FALSE)) * 100</f>
        <v>3.4881326530612244</v>
      </c>
      <c r="AM1536" s="72">
        <f>(SUMIFS('Banco de Indicadores Mun. (2)'!J:J,'Banco de Indicadores Mun. (2)'!B:B,'Banco de Indicadores - Mun. (1)'!B1536,'Banco de Indicadores Mun. (2)'!A:A,'Banco de Indicadores - Mun. (1)'!A1536) / VLOOKUP(D1536,'Dados Base'!$B:$K,7,FALSE)) * 100</f>
        <v>3.7661428571428575</v>
      </c>
      <c r="AN1536" s="72">
        <f>(SUMIFS('Banco de Indicadores Mun. (2)'!K:K,'Banco de Indicadores Mun. (2)'!B:B,'Banco de Indicadores - Mun. (1)'!B1536,'Banco de Indicadores Mun. (2)'!A:A,'Banco de Indicadores - Mun. (1)'!A1536) / VLOOKUP(D1536,'Dados Base'!$B:$K,10,FALSE)) * 100</f>
        <v>26.274799999999999</v>
      </c>
      <c r="AO1536" s="21">
        <v>0</v>
      </c>
      <c r="AP1536" s="125">
        <v>0</v>
      </c>
      <c r="AQ1536" s="5">
        <v>0</v>
      </c>
      <c r="AR1536" s="21">
        <v>4.0999999999999996</v>
      </c>
      <c r="AS1536" s="20">
        <v>100</v>
      </c>
      <c r="AT1536" s="20">
        <v>0</v>
      </c>
      <c r="AU1536" s="20">
        <v>0</v>
      </c>
      <c r="AV1536" s="20">
        <v>1.8</v>
      </c>
      <c r="AW1536" s="21">
        <v>0</v>
      </c>
      <c r="AX1536" s="21">
        <v>0</v>
      </c>
      <c r="AY1536" s="116">
        <v>170.18866440704684</v>
      </c>
    </row>
    <row r="1537" spans="1:51" ht="15" x14ac:dyDescent="0.25">
      <c r="A1537" s="144">
        <v>2015</v>
      </c>
      <c r="B1537" s="77" t="s">
        <v>247</v>
      </c>
      <c r="C1537" s="78">
        <v>11</v>
      </c>
      <c r="D1537" s="77">
        <v>3521200</v>
      </c>
      <c r="E1537" s="78">
        <v>352120011</v>
      </c>
      <c r="F1537" s="78" t="str">
        <f t="shared" si="60"/>
        <v>3521200112015</v>
      </c>
      <c r="G1537" s="89">
        <v>-0.25452436822811508</v>
      </c>
      <c r="H1537" s="80">
        <f t="shared" si="59"/>
        <v>4339</v>
      </c>
      <c r="I1537" s="90">
        <v>2641</v>
      </c>
      <c r="J1537" s="91">
        <v>1698</v>
      </c>
      <c r="K1537" s="83">
        <f>(H1537)/VLOOKUP(D1537,'Dados Base'!$B:$K,6,FALSE)</f>
        <v>3.7395823457928623</v>
      </c>
      <c r="L1537" s="88">
        <f t="shared" si="61"/>
        <v>60.866559115003461</v>
      </c>
      <c r="M1537" s="85" t="s">
        <v>702</v>
      </c>
      <c r="N1537" s="92">
        <v>0.70299999999999996</v>
      </c>
      <c r="O1537" s="91">
        <v>14</v>
      </c>
      <c r="P1537" s="91">
        <v>3700</v>
      </c>
      <c r="Q1537" s="91">
        <v>0</v>
      </c>
      <c r="R1537" s="91">
        <v>600</v>
      </c>
      <c r="S1537" s="91">
        <v>4</v>
      </c>
      <c r="T1537" s="87" t="s">
        <v>691</v>
      </c>
      <c r="U1537" s="91">
        <v>17</v>
      </c>
      <c r="V1537" s="91">
        <v>20</v>
      </c>
      <c r="W1537" s="93">
        <v>0</v>
      </c>
      <c r="X1537" s="47">
        <v>5.6926776041666674E-3</v>
      </c>
      <c r="Y1537" s="21">
        <v>1.69</v>
      </c>
      <c r="Z1537" s="21">
        <v>95</v>
      </c>
      <c r="AA1537" s="21">
        <v>36</v>
      </c>
      <c r="AB1537" s="21">
        <v>1</v>
      </c>
      <c r="AC1537" s="21">
        <v>0</v>
      </c>
      <c r="AD1537" s="153">
        <f>VLOOKUP(D1537,'Dados Base'!$B:$K,9,FALSE)*31536000/VLOOKUP($F1537,F:H,MATCH(H1536,F1536:AF1536,0),FALSE)</f>
        <v>253145.62802489052</v>
      </c>
      <c r="AE1537" s="153">
        <f>VLOOKUP(D1537,'Dados Base'!$B:$K,10,FALSE)*31536000/VLOOKUP($F1537,F:H,MATCH(H1536,F1536:AF1536,0),FALSE)</f>
        <v>32706.153491587924</v>
      </c>
      <c r="AF1537" s="14">
        <v>50.38</v>
      </c>
      <c r="AG1537" s="15" t="s">
        <v>692</v>
      </c>
      <c r="AH1537" s="14">
        <v>43.94</v>
      </c>
      <c r="AI1537" s="14">
        <v>29.71</v>
      </c>
      <c r="AJ1537" s="16">
        <v>90.21</v>
      </c>
      <c r="AK1537" s="72">
        <f>(SUMIFS('Banco de Indicadores Mun. (2)'!I:I,'Banco de Indicadores Mun. (2)'!B:B,'Banco de Indicadores - Mun. (1)'!B1537,'Banco de Indicadores Mun. (2)'!A:A,'Banco de Indicadores - Mun. (1)'!A1537) / VLOOKUP(D1537,'Dados Base'!$B:$K,8,FALSE)) * 100</f>
        <v>0.34217565789473686</v>
      </c>
      <c r="AL1537" s="72">
        <f>(SUMIFS('Banco de Indicadores Mun. (2)'!I:I,'Banco de Indicadores Mun. (2)'!B:B,'Banco de Indicadores - Mun. (1)'!B1537,'Banco de Indicadores Mun. (2)'!A:A,'Banco de Indicadores - Mun. (1)'!A1537) / VLOOKUP(D1537,'Dados Base'!$B:$K,9,FALSE)) * 100</f>
        <v>0.14932730404823427</v>
      </c>
      <c r="AM1537" s="72">
        <f>(SUMIFS('Banco de Indicadores Mun. (2)'!J:J,'Banco de Indicadores Mun. (2)'!B:B,'Banco de Indicadores - Mun. (1)'!B1537,'Banco de Indicadores Mun. (2)'!A:A,'Banco de Indicadores - Mun. (1)'!A1537) / VLOOKUP(D1537,'Dados Base'!$B:$K,7,FALSE)) * 100</f>
        <v>0.48559439252336456</v>
      </c>
      <c r="AN1537" s="72">
        <f>(SUMIFS('Banco de Indicadores Mun. (2)'!K:K,'Banco de Indicadores Mun. (2)'!B:B,'Banco de Indicadores - Mun. (1)'!B1537,'Banco de Indicadores Mun. (2)'!A:A,'Banco de Indicadores - Mun. (1)'!A1537) / VLOOKUP(D1537,'Dados Base'!$B:$K,10,FALSE)) * 100</f>
        <v>1.1577777777777778E-3</v>
      </c>
      <c r="AO1537" s="21">
        <v>0</v>
      </c>
      <c r="AP1537" s="125">
        <v>0</v>
      </c>
      <c r="AQ1537" s="5">
        <v>32</v>
      </c>
      <c r="AR1537" s="21">
        <v>7.3</v>
      </c>
      <c r="AS1537" s="20">
        <v>74</v>
      </c>
      <c r="AT1537" s="20">
        <v>74</v>
      </c>
      <c r="AU1537" s="20">
        <v>72.51908396946564</v>
      </c>
      <c r="AV1537" s="20">
        <v>7.82</v>
      </c>
      <c r="AW1537" s="21">
        <v>0</v>
      </c>
      <c r="AX1537" s="21">
        <v>0</v>
      </c>
      <c r="AY1537" s="116">
        <v>207.9255182756377</v>
      </c>
    </row>
    <row r="1538" spans="1:51" ht="15" x14ac:dyDescent="0.25">
      <c r="A1538" s="144">
        <v>2015</v>
      </c>
      <c r="B1538" s="77" t="s">
        <v>248</v>
      </c>
      <c r="C1538" s="78">
        <v>8</v>
      </c>
      <c r="D1538" s="77">
        <v>3521309</v>
      </c>
      <c r="E1538" s="78">
        <v>35213098</v>
      </c>
      <c r="F1538" s="78" t="str">
        <f t="shared" si="60"/>
        <v>352130982015</v>
      </c>
      <c r="G1538" s="89">
        <v>1.4266731296170398</v>
      </c>
      <c r="H1538" s="80">
        <f t="shared" ref="H1538:H1601" si="62">SUM(I1538:J1538)</f>
        <v>15036</v>
      </c>
      <c r="I1538" s="90">
        <v>14494</v>
      </c>
      <c r="J1538" s="91">
        <v>542</v>
      </c>
      <c r="K1538" s="83">
        <f>(H1538)/VLOOKUP(D1538,'Dados Base'!$B:$K,6,FALSE)</f>
        <v>32.293814432989691</v>
      </c>
      <c r="L1538" s="88">
        <f t="shared" si="61"/>
        <v>96.395317903697801</v>
      </c>
      <c r="M1538" s="85" t="s">
        <v>702</v>
      </c>
      <c r="N1538" s="92">
        <v>0.749</v>
      </c>
      <c r="O1538" s="91">
        <v>117</v>
      </c>
      <c r="P1538" s="91">
        <v>6696</v>
      </c>
      <c r="Q1538" s="91">
        <v>250000</v>
      </c>
      <c r="R1538" s="91">
        <v>0</v>
      </c>
      <c r="S1538" s="91">
        <v>17</v>
      </c>
      <c r="T1538" s="87" t="s">
        <v>691</v>
      </c>
      <c r="U1538" s="91">
        <v>174</v>
      </c>
      <c r="V1538" s="91">
        <v>74</v>
      </c>
      <c r="W1538" s="93">
        <v>0</v>
      </c>
      <c r="X1538" s="47">
        <v>4.5769305555555556E-2</v>
      </c>
      <c r="Y1538" s="21">
        <v>10.45</v>
      </c>
      <c r="Z1538" s="21">
        <v>703</v>
      </c>
      <c r="AA1538" s="21">
        <v>103</v>
      </c>
      <c r="AB1538" s="21">
        <v>1</v>
      </c>
      <c r="AC1538" s="21">
        <v>0</v>
      </c>
      <c r="AD1538" s="153">
        <f>VLOOKUP(D1538,'Dados Base'!$B:$K,9,FALSE)*31536000/VLOOKUP($F1538,F:H,MATCH(H1537,F1537:AF1537,0),FALSE)</f>
        <v>15331.747805267358</v>
      </c>
      <c r="AE1538" s="153">
        <f>VLOOKUP(D1538,'Dados Base'!$B:$K,10,FALSE)*31536000/VLOOKUP($F1538,F:H,MATCH(H1537,F1537:AF1537,0),FALSE)</f>
        <v>1866.6560255387074</v>
      </c>
      <c r="AF1538" s="14">
        <v>100</v>
      </c>
      <c r="AG1538" s="15">
        <v>100</v>
      </c>
      <c r="AH1538" s="14">
        <v>100</v>
      </c>
      <c r="AI1538" s="14">
        <v>18.7</v>
      </c>
      <c r="AJ1538" s="16">
        <v>97.83</v>
      </c>
      <c r="AK1538" s="72">
        <f>(SUMIFS('Banco de Indicadores Mun. (2)'!I:I,'Banco de Indicadores Mun. (2)'!B:B,'Banco de Indicadores - Mun. (1)'!B1538,'Banco de Indicadores Mun. (2)'!A:A,'Banco de Indicadores - Mun. (1)'!A1538) / VLOOKUP(D1538,'Dados Base'!$B:$K,8,FALSE)) * 100</f>
        <v>11.854129870129869</v>
      </c>
      <c r="AL1538" s="72">
        <f>(SUMIFS('Banco de Indicadores Mun. (2)'!I:I,'Banco de Indicadores Mun. (2)'!B:B,'Banco de Indicadores - Mun. (1)'!B1538,'Banco de Indicadores Mun. (2)'!A:A,'Banco de Indicadores - Mun. (1)'!A1538) / VLOOKUP(D1538,'Dados Base'!$B:$K,9,FALSE)) * 100</f>
        <v>3.7459699042407659</v>
      </c>
      <c r="AM1538" s="72">
        <f>(SUMIFS('Banco de Indicadores Mun. (2)'!J:J,'Banco de Indicadores Mun. (2)'!B:B,'Banco de Indicadores - Mun. (1)'!B1538,'Banco de Indicadores Mun. (2)'!A:A,'Banco de Indicadores - Mun. (1)'!A1538) / VLOOKUP(D1538,'Dados Base'!$B:$K,7,FALSE)) * 100</f>
        <v>16.523725352112674</v>
      </c>
      <c r="AN1538" s="72">
        <f>(SUMIFS('Banco de Indicadores Mun. (2)'!K:K,'Banco de Indicadores Mun. (2)'!B:B,'Banco de Indicadores - Mun. (1)'!B1538,'Banco de Indicadores Mun. (2)'!A:A,'Banco de Indicadores - Mun. (1)'!A1538) / VLOOKUP(D1538,'Dados Base'!$B:$K,10,FALSE)) * 100</f>
        <v>4.4037640449438182</v>
      </c>
      <c r="AO1538" s="21">
        <v>0</v>
      </c>
      <c r="AP1538" s="125">
        <v>0</v>
      </c>
      <c r="AQ1538" s="5">
        <v>0</v>
      </c>
      <c r="AR1538" s="21">
        <v>7.8</v>
      </c>
      <c r="AS1538" s="20">
        <v>100</v>
      </c>
      <c r="AT1538" s="20">
        <v>100</v>
      </c>
      <c r="AU1538" s="20">
        <v>87.220843672456581</v>
      </c>
      <c r="AV1538" s="20">
        <v>9.6999999999999993</v>
      </c>
      <c r="AW1538" s="21">
        <v>1</v>
      </c>
      <c r="AX1538" s="21">
        <v>0</v>
      </c>
      <c r="AY1538" s="116">
        <v>109.46300405454399</v>
      </c>
    </row>
    <row r="1539" spans="1:51" ht="15" x14ac:dyDescent="0.25">
      <c r="A1539" s="144">
        <v>2015</v>
      </c>
      <c r="B1539" s="77" t="s">
        <v>249</v>
      </c>
      <c r="C1539" s="78">
        <v>5</v>
      </c>
      <c r="D1539" s="77">
        <v>3521408</v>
      </c>
      <c r="E1539" s="78">
        <v>35214085</v>
      </c>
      <c r="F1539" s="78" t="str">
        <f t="shared" ref="F1539:F1602" si="63">CONCATENATE(E1539,A1539)</f>
        <v>352140852015</v>
      </c>
      <c r="G1539" s="89">
        <v>2.2168839427415099</v>
      </c>
      <c r="H1539" s="80">
        <f t="shared" si="62"/>
        <v>22012</v>
      </c>
      <c r="I1539" s="90">
        <v>21609</v>
      </c>
      <c r="J1539" s="91">
        <v>403</v>
      </c>
      <c r="K1539" s="83">
        <f>(H1539)/VLOOKUP(D1539,'Dados Base'!$B:$K,6,FALSE)</f>
        <v>189.84044846916774</v>
      </c>
      <c r="L1539" s="88">
        <f t="shared" si="61"/>
        <v>98.169180447028893</v>
      </c>
      <c r="M1539" s="85" t="s">
        <v>702</v>
      </c>
      <c r="N1539" s="92">
        <v>0.77600000000000002</v>
      </c>
      <c r="O1539" s="91">
        <v>20</v>
      </c>
      <c r="P1539" s="91">
        <v>0</v>
      </c>
      <c r="Q1539" s="91">
        <v>0</v>
      </c>
      <c r="R1539" s="91">
        <v>0</v>
      </c>
      <c r="S1539" s="91">
        <v>121</v>
      </c>
      <c r="T1539" s="87" t="s">
        <v>691</v>
      </c>
      <c r="U1539" s="91">
        <v>193</v>
      </c>
      <c r="V1539" s="91">
        <v>211</v>
      </c>
      <c r="W1539" s="93">
        <v>0</v>
      </c>
      <c r="X1539" s="47">
        <v>5.3931988082200295E-2</v>
      </c>
      <c r="Y1539" s="21">
        <v>15.46</v>
      </c>
      <c r="Z1539" s="21">
        <v>954</v>
      </c>
      <c r="AA1539" s="21">
        <v>239</v>
      </c>
      <c r="AB1539" s="21">
        <v>2</v>
      </c>
      <c r="AC1539" s="21">
        <v>0</v>
      </c>
      <c r="AD1539" s="153">
        <f>VLOOKUP(D1539,'Dados Base'!$B:$K,9,FALSE)*31536000/VLOOKUP($F1539,F:H,MATCH(H1538,F1538:AF1538,0),FALSE)</f>
        <v>2077.3759767399602</v>
      </c>
      <c r="AE1539" s="153">
        <f>VLOOKUP(D1539,'Dados Base'!$B:$K,10,FALSE)*31536000/VLOOKUP($F1539,F:H,MATCH(H1538,F1538:AF1538,0),FALSE)</f>
        <v>272.20788660730517</v>
      </c>
      <c r="AF1539" s="14" t="s">
        <v>692</v>
      </c>
      <c r="AG1539" s="15" t="s">
        <v>692</v>
      </c>
      <c r="AH1539" s="14" t="s">
        <v>692</v>
      </c>
      <c r="AI1539" s="14" t="s">
        <v>692</v>
      </c>
      <c r="AJ1539" s="16" t="s">
        <v>692</v>
      </c>
      <c r="AK1539" s="72">
        <f>(SUMIFS('Banco de Indicadores Mun. (2)'!I:I,'Banco de Indicadores Mun. (2)'!B:B,'Banco de Indicadores - Mun. (1)'!B1539,'Banco de Indicadores Mun. (2)'!A:A,'Banco de Indicadores - Mun. (1)'!A1539) / VLOOKUP(D1539,'Dados Base'!$B:$K,8,FALSE)) * 100</f>
        <v>70.338163636363632</v>
      </c>
      <c r="AL1539" s="72">
        <f>(SUMIFS('Banco de Indicadores Mun. (2)'!I:I,'Banco de Indicadores Mun. (2)'!B:B,'Banco de Indicadores - Mun. (1)'!B1539,'Banco de Indicadores Mun. (2)'!A:A,'Banco de Indicadores - Mun. (1)'!A1539) / VLOOKUP(D1539,'Dados Base'!$B:$K,9,FALSE)) * 100</f>
        <v>26.679993103448275</v>
      </c>
      <c r="AM1539" s="72">
        <f>(SUMIFS('Banco de Indicadores Mun. (2)'!J:J,'Banco de Indicadores Mun. (2)'!B:B,'Banco de Indicadores - Mun. (1)'!B1539,'Banco de Indicadores Mun. (2)'!A:A,'Banco de Indicadores - Mun. (1)'!A1539) / VLOOKUP(D1539,'Dados Base'!$B:$K,7,FALSE)) * 100</f>
        <v>106.23650000000001</v>
      </c>
      <c r="AN1539" s="72">
        <f>(SUMIFS('Banco de Indicadores Mun. (2)'!K:K,'Banco de Indicadores Mun. (2)'!B:B,'Banco de Indicadores - Mun. (1)'!B1539,'Banco de Indicadores Mun. (2)'!A:A,'Banco de Indicadores - Mun. (1)'!A1539) / VLOOKUP(D1539,'Dados Base'!$B:$K,10,FALSE)) * 100</f>
        <v>2.3202631578947357</v>
      </c>
      <c r="AO1539" s="21">
        <v>0</v>
      </c>
      <c r="AP1539" s="125">
        <v>0</v>
      </c>
      <c r="AQ1539" s="5">
        <v>0</v>
      </c>
      <c r="AR1539" s="21">
        <v>7</v>
      </c>
      <c r="AS1539" s="20">
        <v>100</v>
      </c>
      <c r="AT1539" s="20">
        <v>100</v>
      </c>
      <c r="AU1539" s="20">
        <v>79.966471081307631</v>
      </c>
      <c r="AV1539" s="20">
        <v>10</v>
      </c>
      <c r="AW1539" s="21">
        <v>0</v>
      </c>
      <c r="AX1539" s="21">
        <v>0</v>
      </c>
      <c r="AY1539" s="116">
        <v>226.63840385353672</v>
      </c>
    </row>
    <row r="1540" spans="1:51" ht="15" x14ac:dyDescent="0.25">
      <c r="A1540" s="144">
        <v>2015</v>
      </c>
      <c r="B1540" s="77" t="s">
        <v>250</v>
      </c>
      <c r="C1540" s="78">
        <v>16</v>
      </c>
      <c r="D1540" s="77">
        <v>3521507</v>
      </c>
      <c r="E1540" s="78">
        <v>352150716</v>
      </c>
      <c r="F1540" s="78" t="str">
        <f t="shared" si="63"/>
        <v>3521507162015</v>
      </c>
      <c r="G1540" s="89">
        <v>0.77719233461639448</v>
      </c>
      <c r="H1540" s="80">
        <f t="shared" si="62"/>
        <v>7517</v>
      </c>
      <c r="I1540" s="90">
        <v>6846</v>
      </c>
      <c r="J1540" s="91">
        <v>671</v>
      </c>
      <c r="K1540" s="83">
        <f>(H1540)/VLOOKUP(D1540,'Dados Base'!$B:$K,6,FALSE)</f>
        <v>29.201305259886563</v>
      </c>
      <c r="L1540" s="88">
        <f t="shared" si="61"/>
        <v>91.073566582413207</v>
      </c>
      <c r="M1540" s="85" t="s">
        <v>702</v>
      </c>
      <c r="N1540" s="92">
        <v>0.71299999999999997</v>
      </c>
      <c r="O1540" s="91">
        <v>71</v>
      </c>
      <c r="P1540" s="91">
        <v>8680</v>
      </c>
      <c r="Q1540" s="91">
        <v>170000</v>
      </c>
      <c r="R1540" s="91">
        <v>2500</v>
      </c>
      <c r="S1540" s="91">
        <v>7</v>
      </c>
      <c r="T1540" s="87" t="s">
        <v>691</v>
      </c>
      <c r="U1540" s="91">
        <v>68</v>
      </c>
      <c r="V1540" s="91">
        <v>43</v>
      </c>
      <c r="W1540" s="93">
        <v>7.38</v>
      </c>
      <c r="X1540" s="47">
        <v>1.6662683333333334E-2</v>
      </c>
      <c r="Y1540" s="21">
        <v>4.8499999999999996</v>
      </c>
      <c r="Z1540" s="21">
        <v>310</v>
      </c>
      <c r="AA1540" s="21">
        <v>64</v>
      </c>
      <c r="AB1540" s="21">
        <v>0</v>
      </c>
      <c r="AC1540" s="21">
        <v>1</v>
      </c>
      <c r="AD1540" s="153">
        <f>VLOOKUP(D1540,'Dados Base'!$B:$K,9,FALSE)*31536000/VLOOKUP($F1540,F:H,MATCH(H1539,F1539:AF1539,0),FALSE)</f>
        <v>8054.9580949847013</v>
      </c>
      <c r="AE1540" s="153">
        <f>VLOOKUP(D1540,'Dados Base'!$B:$K,10,FALSE)*31536000/VLOOKUP($F1540,F:H,MATCH(H1539,F1539:AF1539,0),FALSE)</f>
        <v>755.15232140481601</v>
      </c>
      <c r="AF1540" s="14">
        <v>85.12</v>
      </c>
      <c r="AG1540" s="15">
        <v>89.19</v>
      </c>
      <c r="AH1540" s="14">
        <v>85.04</v>
      </c>
      <c r="AI1540" s="14">
        <v>14.41</v>
      </c>
      <c r="AJ1540" s="16">
        <v>95.43</v>
      </c>
      <c r="AK1540" s="72">
        <f>(SUMIFS('Banco de Indicadores Mun. (2)'!I:I,'Banco de Indicadores Mun. (2)'!B:B,'Banco de Indicadores - Mun. (1)'!B1540,'Banco de Indicadores Mun. (2)'!A:A,'Banco de Indicadores - Mun. (1)'!A1540) / VLOOKUP(D1540,'Dados Base'!$B:$K,8,FALSE)) * 100</f>
        <v>26.24083544303797</v>
      </c>
      <c r="AL1540" s="72">
        <f>(SUMIFS('Banco de Indicadores Mun. (2)'!I:I,'Banco de Indicadores Mun. (2)'!B:B,'Banco de Indicadores - Mun. (1)'!B1540,'Banco de Indicadores Mun. (2)'!A:A,'Banco de Indicadores - Mun. (1)'!A1540) / VLOOKUP(D1540,'Dados Base'!$B:$K,9,FALSE)) * 100</f>
        <v>10.797010416666666</v>
      </c>
      <c r="AM1540" s="72">
        <f>(SUMIFS('Banco de Indicadores Mun. (2)'!J:J,'Banco de Indicadores Mun. (2)'!B:B,'Banco de Indicadores - Mun. (1)'!B1540,'Banco de Indicadores Mun. (2)'!A:A,'Banco de Indicadores - Mun. (1)'!A1540) / VLOOKUP(D1540,'Dados Base'!$B:$K,7,FALSE)) * 100</f>
        <v>16.692590163934423</v>
      </c>
      <c r="AN1540" s="72">
        <f>(SUMIFS('Banco de Indicadores Mun. (2)'!K:K,'Banco de Indicadores Mun. (2)'!B:B,'Banco de Indicadores - Mun. (1)'!B1540,'Banco de Indicadores Mun. (2)'!A:A,'Banco de Indicadores - Mun. (1)'!A1540) / VLOOKUP(D1540,'Dados Base'!$B:$K,10,FALSE)) * 100</f>
        <v>58.598777777777755</v>
      </c>
      <c r="AO1540" s="21">
        <v>0</v>
      </c>
      <c r="AP1540" s="125">
        <v>0</v>
      </c>
      <c r="AQ1540" s="5">
        <v>0</v>
      </c>
      <c r="AR1540" s="21">
        <v>8.1</v>
      </c>
      <c r="AS1540" s="20">
        <v>100</v>
      </c>
      <c r="AT1540" s="20">
        <v>100</v>
      </c>
      <c r="AU1540" s="20">
        <v>82.887700534759361</v>
      </c>
      <c r="AV1540" s="20">
        <v>10</v>
      </c>
      <c r="AW1540" s="21">
        <v>0</v>
      </c>
      <c r="AX1540" s="21">
        <v>1</v>
      </c>
      <c r="AY1540" s="116">
        <v>97.023190685068315</v>
      </c>
    </row>
    <row r="1541" spans="1:51" ht="15" x14ac:dyDescent="0.25">
      <c r="A1541" s="144">
        <v>2015</v>
      </c>
      <c r="B1541" s="77" t="s">
        <v>251</v>
      </c>
      <c r="C1541" s="78">
        <v>21</v>
      </c>
      <c r="D1541" s="77">
        <v>3521606</v>
      </c>
      <c r="E1541" s="78">
        <v>352160621</v>
      </c>
      <c r="F1541" s="78" t="str">
        <f t="shared" si="63"/>
        <v>3521606212015</v>
      </c>
      <c r="G1541" s="89">
        <v>-0.1589931416987489</v>
      </c>
      <c r="H1541" s="80">
        <f t="shared" si="62"/>
        <v>7544</v>
      </c>
      <c r="I1541" s="90">
        <v>5333</v>
      </c>
      <c r="J1541" s="91">
        <v>2211</v>
      </c>
      <c r="K1541" s="83">
        <f>(H1541)/VLOOKUP(D1541,'Dados Base'!$B:$K,6,FALSE)</f>
        <v>35.351452671040299</v>
      </c>
      <c r="L1541" s="88">
        <f t="shared" si="61"/>
        <v>70.691940615058328</v>
      </c>
      <c r="M1541" s="85" t="s">
        <v>702</v>
      </c>
      <c r="N1541" s="92">
        <v>0.71199999999999997</v>
      </c>
      <c r="O1541" s="91">
        <v>48</v>
      </c>
      <c r="P1541" s="91">
        <v>21100</v>
      </c>
      <c r="Q1541" s="91">
        <v>0</v>
      </c>
      <c r="R1541" s="91">
        <v>200</v>
      </c>
      <c r="S1541" s="91">
        <v>5</v>
      </c>
      <c r="T1541" s="87" t="s">
        <v>691</v>
      </c>
      <c r="U1541" s="91">
        <v>56</v>
      </c>
      <c r="V1541" s="91">
        <v>47</v>
      </c>
      <c r="W1541" s="93">
        <v>0</v>
      </c>
      <c r="X1541" s="47">
        <v>1.3889604166666666E-2</v>
      </c>
      <c r="Y1541" s="21">
        <v>4.05</v>
      </c>
      <c r="Z1541" s="21">
        <v>246</v>
      </c>
      <c r="AA1541" s="21">
        <v>67</v>
      </c>
      <c r="AB1541" s="21">
        <v>1</v>
      </c>
      <c r="AC1541" s="21">
        <v>0</v>
      </c>
      <c r="AD1541" s="153">
        <f>VLOOKUP(D1541,'Dados Base'!$B:$K,9,FALSE)*31536000/VLOOKUP($F1541,F:H,MATCH(H1540,F1540:AF1540,0),FALSE)</f>
        <v>6646.6383881230113</v>
      </c>
      <c r="AE1541" s="153">
        <f>VLOOKUP(D1541,'Dados Base'!$B:$K,10,FALSE)*31536000/VLOOKUP($F1541,F:H,MATCH(H1540,F1540:AF1540,0),FALSE)</f>
        <v>836.05514316012705</v>
      </c>
      <c r="AF1541" s="14">
        <v>70.7</v>
      </c>
      <c r="AG1541" s="15">
        <v>70.7</v>
      </c>
      <c r="AH1541" s="14">
        <v>70.599999999999994</v>
      </c>
      <c r="AI1541" s="14">
        <v>62.96</v>
      </c>
      <c r="AJ1541" s="16">
        <v>100</v>
      </c>
      <c r="AK1541" s="72">
        <f>(SUMIFS('Banco de Indicadores Mun. (2)'!I:I,'Banco de Indicadores Mun. (2)'!B:B,'Banco de Indicadores - Mun. (1)'!B1541,'Banco de Indicadores Mun. (2)'!A:A,'Banco de Indicadores - Mun. (1)'!A1541) / VLOOKUP(D1541,'Dados Base'!$B:$K,8,FALSE)) * 100</f>
        <v>2.174376811594203</v>
      </c>
      <c r="AL1541" s="72">
        <f>(SUMIFS('Banco de Indicadores Mun. (2)'!I:I,'Banco de Indicadores Mun. (2)'!B:B,'Banco de Indicadores - Mun. (1)'!B1541,'Banco de Indicadores Mun. (2)'!A:A,'Banco de Indicadores - Mun. (1)'!A1541) / VLOOKUP(D1541,'Dados Base'!$B:$K,9,FALSE)) * 100</f>
        <v>0.94359748427672951</v>
      </c>
      <c r="AM1541" s="72">
        <f>(SUMIFS('Banco de Indicadores Mun. (2)'!J:J,'Banco de Indicadores Mun. (2)'!B:B,'Banco de Indicadores - Mun. (1)'!B1541,'Banco de Indicadores Mun. (2)'!A:A,'Banco de Indicadores - Mun. (1)'!A1541) / VLOOKUP(D1541,'Dados Base'!$B:$K,7,FALSE)) * 100</f>
        <v>2.5360612244897962</v>
      </c>
      <c r="AN1541" s="72">
        <f>(SUMIFS('Banco de Indicadores Mun. (2)'!K:K,'Banco de Indicadores Mun. (2)'!B:B,'Banco de Indicadores - Mun. (1)'!B1541,'Banco de Indicadores Mun. (2)'!A:A,'Banco de Indicadores - Mun. (1)'!A1541) / VLOOKUP(D1541,'Dados Base'!$B:$K,10,FALSE)) * 100</f>
        <v>1.2882500000000001</v>
      </c>
      <c r="AO1541" s="21">
        <v>0</v>
      </c>
      <c r="AP1541" s="125">
        <v>0</v>
      </c>
      <c r="AQ1541" s="5">
        <v>0</v>
      </c>
      <c r="AR1541" s="21">
        <v>7.9</v>
      </c>
      <c r="AS1541" s="20">
        <v>97</v>
      </c>
      <c r="AT1541" s="20">
        <v>97.000000000000014</v>
      </c>
      <c r="AU1541" s="20">
        <v>78.594249201277961</v>
      </c>
      <c r="AV1541" s="20">
        <v>8.56</v>
      </c>
      <c r="AW1541" s="21">
        <v>0</v>
      </c>
      <c r="AX1541" s="21">
        <v>0</v>
      </c>
      <c r="AY1541" s="116">
        <v>78.850734303419387</v>
      </c>
    </row>
    <row r="1542" spans="1:51" ht="15" x14ac:dyDescent="0.25">
      <c r="A1542" s="144">
        <v>2015</v>
      </c>
      <c r="B1542" s="77" t="s">
        <v>252</v>
      </c>
      <c r="C1542" s="78">
        <v>14</v>
      </c>
      <c r="D1542" s="77">
        <v>3521705</v>
      </c>
      <c r="E1542" s="78">
        <v>352170514</v>
      </c>
      <c r="F1542" s="78" t="str">
        <f t="shared" si="63"/>
        <v>3521705142015</v>
      </c>
      <c r="G1542" s="89">
        <v>-0.45508087925938412</v>
      </c>
      <c r="H1542" s="80">
        <f t="shared" si="62"/>
        <v>17678</v>
      </c>
      <c r="I1542" s="90">
        <v>12755</v>
      </c>
      <c r="J1542" s="91">
        <v>4923</v>
      </c>
      <c r="K1542" s="83">
        <f>(H1542)/VLOOKUP(D1542,'Dados Base'!$B:$K,6,FALSE)</f>
        <v>16.325437502885904</v>
      </c>
      <c r="L1542" s="88">
        <f t="shared" si="61"/>
        <v>72.151827129765806</v>
      </c>
      <c r="M1542" s="85" t="s">
        <v>702</v>
      </c>
      <c r="N1542" s="92">
        <v>0.69299999999999995</v>
      </c>
      <c r="O1542" s="91">
        <v>125</v>
      </c>
      <c r="P1542" s="91">
        <v>62000</v>
      </c>
      <c r="Q1542" s="91">
        <v>0</v>
      </c>
      <c r="R1542" s="91">
        <v>0</v>
      </c>
      <c r="S1542" s="91">
        <v>18</v>
      </c>
      <c r="T1542" s="87" t="s">
        <v>691</v>
      </c>
      <c r="U1542" s="91">
        <v>125</v>
      </c>
      <c r="V1542" s="91">
        <v>79</v>
      </c>
      <c r="W1542" s="93">
        <v>0</v>
      </c>
      <c r="X1542" s="47">
        <v>3.7232180053240742E-2</v>
      </c>
      <c r="Y1542" s="21">
        <v>8.57</v>
      </c>
      <c r="Z1542" s="21">
        <v>517</v>
      </c>
      <c r="AA1542" s="21">
        <v>144</v>
      </c>
      <c r="AB1542" s="21">
        <v>3</v>
      </c>
      <c r="AC1542" s="21">
        <v>0</v>
      </c>
      <c r="AD1542" s="153">
        <f>VLOOKUP(D1542,'Dados Base'!$B:$K,9,FALSE)*31536000/VLOOKUP($F1542,F:H,MATCH(H1541,F1541:AF1541,0),FALSE)</f>
        <v>21870.763661047629</v>
      </c>
      <c r="AE1542" s="153">
        <f>VLOOKUP(D1542,'Dados Base'!$B:$K,10,FALSE)*31536000/VLOOKUP($F1542,F:H,MATCH(H1541,F1541:AF1541,0),FALSE)</f>
        <v>2550.9944563864688</v>
      </c>
      <c r="AF1542" s="14">
        <v>69.19</v>
      </c>
      <c r="AG1542" s="15" t="s">
        <v>692</v>
      </c>
      <c r="AH1542" s="14">
        <v>61.3</v>
      </c>
      <c r="AI1542" s="14">
        <v>25.12</v>
      </c>
      <c r="AJ1542" s="16">
        <v>100</v>
      </c>
      <c r="AK1542" s="72">
        <f>(SUMIFS('Banco de Indicadores Mun. (2)'!I:I,'Banco de Indicadores Mun. (2)'!B:B,'Banco de Indicadores - Mun. (1)'!B1542,'Banco de Indicadores Mun. (2)'!A:A,'Banco de Indicadores - Mun. (1)'!A1542) / VLOOKUP(D1542,'Dados Base'!$B:$K,8,FALSE)) * 100</f>
        <v>10.491727605118824</v>
      </c>
      <c r="AL1542" s="72">
        <f>(SUMIFS('Banco de Indicadores Mun. (2)'!I:I,'Banco de Indicadores Mun. (2)'!B:B,'Banco de Indicadores - Mun. (1)'!B1542,'Banco de Indicadores Mun. (2)'!A:A,'Banco de Indicadores - Mun. (1)'!A1542) / VLOOKUP(D1542,'Dados Base'!$B:$K,9,FALSE)) * 100</f>
        <v>4.6810562805872733</v>
      </c>
      <c r="AM1542" s="72">
        <f>(SUMIFS('Banco de Indicadores Mun. (2)'!J:J,'Banco de Indicadores Mun. (2)'!B:B,'Banco de Indicadores - Mun. (1)'!B1542,'Banco de Indicadores Mun. (2)'!A:A,'Banco de Indicadores - Mun. (1)'!A1542) / VLOOKUP(D1542,'Dados Base'!$B:$K,7,FALSE)) * 100</f>
        <v>14.090868811881178</v>
      </c>
      <c r="AN1542" s="72">
        <f>(SUMIFS('Banco de Indicadores Mun. (2)'!K:K,'Banco de Indicadores Mun. (2)'!B:B,'Banco de Indicadores - Mun. (1)'!B1542,'Banco de Indicadores Mun. (2)'!A:A,'Banco de Indicadores - Mun. (1)'!A1542) / VLOOKUP(D1542,'Dados Base'!$B:$K,10,FALSE)) * 100</f>
        <v>0.32352447552447561</v>
      </c>
      <c r="AO1542" s="21">
        <v>0</v>
      </c>
      <c r="AP1542" s="125">
        <v>0</v>
      </c>
      <c r="AQ1542" s="5">
        <v>0</v>
      </c>
      <c r="AR1542" s="21">
        <v>7.4</v>
      </c>
      <c r="AS1542" s="20">
        <v>96</v>
      </c>
      <c r="AT1542" s="20">
        <v>96</v>
      </c>
      <c r="AU1542" s="20">
        <v>78.214826021180031</v>
      </c>
      <c r="AV1542" s="20">
        <v>8.33</v>
      </c>
      <c r="AW1542" s="21">
        <v>0</v>
      </c>
      <c r="AX1542" s="21">
        <v>0</v>
      </c>
      <c r="AY1542" s="116">
        <v>92.155065085591175</v>
      </c>
    </row>
    <row r="1543" spans="1:51" ht="15" x14ac:dyDescent="0.25">
      <c r="A1543" s="144">
        <v>2015</v>
      </c>
      <c r="B1543" s="77" t="s">
        <v>253</v>
      </c>
      <c r="C1543" s="78">
        <v>14</v>
      </c>
      <c r="D1543" s="77">
        <v>3521804</v>
      </c>
      <c r="E1543" s="78">
        <v>352180414</v>
      </c>
      <c r="F1543" s="78" t="str">
        <f t="shared" si="63"/>
        <v>3521804142015</v>
      </c>
      <c r="G1543" s="89">
        <v>1.1377471322707056</v>
      </c>
      <c r="H1543" s="80">
        <f t="shared" si="62"/>
        <v>25260</v>
      </c>
      <c r="I1543" s="90">
        <v>19835</v>
      </c>
      <c r="J1543" s="91">
        <v>5425</v>
      </c>
      <c r="K1543" s="83">
        <f>(H1543)/VLOOKUP(D1543,'Dados Base'!$B:$K,6,FALSE)</f>
        <v>22.710313143391442</v>
      </c>
      <c r="L1543" s="88">
        <f t="shared" ref="L1543:L1606" si="64">(I1543/H1543)*100</f>
        <v>78.523357086302454</v>
      </c>
      <c r="M1543" s="85" t="s">
        <v>702</v>
      </c>
      <c r="N1543" s="92">
        <v>0.71299999999999997</v>
      </c>
      <c r="O1543" s="91">
        <v>193</v>
      </c>
      <c r="P1543" s="91">
        <v>35000</v>
      </c>
      <c r="Q1543" s="91">
        <v>110000</v>
      </c>
      <c r="R1543" s="91">
        <v>2000</v>
      </c>
      <c r="S1543" s="91">
        <v>27</v>
      </c>
      <c r="T1543" s="87" t="s">
        <v>691</v>
      </c>
      <c r="U1543" s="91">
        <v>179</v>
      </c>
      <c r="V1543" s="91">
        <v>152</v>
      </c>
      <c r="W1543" s="93">
        <v>110.16</v>
      </c>
      <c r="X1543" s="47">
        <v>5.0824932638888876E-2</v>
      </c>
      <c r="Y1543" s="21">
        <v>14.31</v>
      </c>
      <c r="Z1543" s="21">
        <v>770</v>
      </c>
      <c r="AA1543" s="21">
        <v>334</v>
      </c>
      <c r="AB1543" s="21">
        <v>3</v>
      </c>
      <c r="AC1543" s="21">
        <v>0</v>
      </c>
      <c r="AD1543" s="153">
        <f>VLOOKUP(D1543,'Dados Base'!$B:$K,9,FALSE)*31536000/VLOOKUP($F1543,F:H,MATCH(H1542,F1542:AF1542,0),FALSE)</f>
        <v>15468.370546318291</v>
      </c>
      <c r="AE1543" s="153">
        <f>VLOOKUP(D1543,'Dados Base'!$B:$K,10,FALSE)*31536000/VLOOKUP($F1543,F:H,MATCH(H1542,F1542:AF1542,0),FALSE)</f>
        <v>1822.7458432304038</v>
      </c>
      <c r="AF1543" s="14">
        <v>66.099999999999994</v>
      </c>
      <c r="AG1543" s="15">
        <v>90</v>
      </c>
      <c r="AH1543" s="14">
        <v>65</v>
      </c>
      <c r="AI1543" s="14">
        <v>23.32</v>
      </c>
      <c r="AJ1543" s="16">
        <v>84.18</v>
      </c>
      <c r="AK1543" s="72">
        <f>(SUMIFS('Banco de Indicadores Mun. (2)'!I:I,'Banco de Indicadores Mun. (2)'!B:B,'Banco de Indicadores - Mun. (1)'!B1543,'Banco de Indicadores Mun. (2)'!A:A,'Banco de Indicadores - Mun. (1)'!A1543) / VLOOKUP(D1543,'Dados Base'!$B:$K,8,FALSE)) * 100</f>
        <v>28.523314647377923</v>
      </c>
      <c r="AL1543" s="72">
        <f>(SUMIFS('Banco de Indicadores Mun. (2)'!I:I,'Banco de Indicadores Mun. (2)'!B:B,'Banco de Indicadores - Mun. (1)'!B1543,'Banco de Indicadores Mun. (2)'!A:A,'Banco de Indicadores - Mun. (1)'!A1543) / VLOOKUP(D1543,'Dados Base'!$B:$K,9,FALSE)) * 100</f>
        <v>12.730744955609358</v>
      </c>
      <c r="AM1543" s="72">
        <f>(SUMIFS('Banco de Indicadores Mun. (2)'!J:J,'Banco de Indicadores Mun. (2)'!B:B,'Banco de Indicadores - Mun. (1)'!B1543,'Banco de Indicadores Mun. (2)'!A:A,'Banco de Indicadores - Mun. (1)'!A1543) / VLOOKUP(D1543,'Dados Base'!$B:$K,7,FALSE)) * 100</f>
        <v>38.609402948402924</v>
      </c>
      <c r="AN1543" s="72">
        <f>(SUMIFS('Banco de Indicadores Mun. (2)'!K:K,'Banco de Indicadores Mun. (2)'!B:B,'Banco de Indicadores - Mun. (1)'!B1543,'Banco de Indicadores Mun. (2)'!A:A,'Banco de Indicadores - Mun. (1)'!A1543) / VLOOKUP(D1543,'Dados Base'!$B:$K,10,FALSE)) * 100</f>
        <v>0.40661643835616429</v>
      </c>
      <c r="AO1543" s="21">
        <v>0</v>
      </c>
      <c r="AP1543" s="125">
        <v>0</v>
      </c>
      <c r="AQ1543" s="5">
        <v>0</v>
      </c>
      <c r="AR1543" s="21">
        <v>9.6999999999999993</v>
      </c>
      <c r="AS1543" s="20">
        <v>93</v>
      </c>
      <c r="AT1543" s="20">
        <v>93</v>
      </c>
      <c r="AU1543" s="20">
        <v>69.746376811594203</v>
      </c>
      <c r="AV1543" s="20">
        <v>7.43</v>
      </c>
      <c r="AW1543" s="21">
        <v>0</v>
      </c>
      <c r="AX1543" s="21">
        <v>0</v>
      </c>
      <c r="AY1543" s="116">
        <v>8.6710938880137522</v>
      </c>
    </row>
    <row r="1544" spans="1:51" ht="15" x14ac:dyDescent="0.25">
      <c r="A1544" s="144">
        <v>2015</v>
      </c>
      <c r="B1544" s="77" t="s">
        <v>254</v>
      </c>
      <c r="C1544" s="78">
        <v>16</v>
      </c>
      <c r="D1544" s="77">
        <v>3521903</v>
      </c>
      <c r="E1544" s="78">
        <v>352190316</v>
      </c>
      <c r="F1544" s="78" t="str">
        <f t="shared" si="63"/>
        <v>3521903162015</v>
      </c>
      <c r="G1544" s="89">
        <v>0.13297837151153846</v>
      </c>
      <c r="H1544" s="80">
        <f t="shared" si="62"/>
        <v>14620</v>
      </c>
      <c r="I1544" s="90">
        <v>12560</v>
      </c>
      <c r="J1544" s="91">
        <v>2060</v>
      </c>
      <c r="K1544" s="83">
        <f>(H1544)/VLOOKUP(D1544,'Dados Base'!$B:$K,6,FALSE)</f>
        <v>29.132791327913282</v>
      </c>
      <c r="L1544" s="88">
        <f t="shared" si="64"/>
        <v>85.909712722298224</v>
      </c>
      <c r="M1544" s="85" t="s">
        <v>702</v>
      </c>
      <c r="N1544" s="92">
        <v>0.73</v>
      </c>
      <c r="O1544" s="91">
        <v>147</v>
      </c>
      <c r="P1544" s="91">
        <v>9000</v>
      </c>
      <c r="Q1544" s="91">
        <v>2000000</v>
      </c>
      <c r="R1544" s="91">
        <v>0</v>
      </c>
      <c r="S1544" s="91">
        <v>61</v>
      </c>
      <c r="T1544" s="87" t="s">
        <v>691</v>
      </c>
      <c r="U1544" s="91">
        <v>194</v>
      </c>
      <c r="V1544" s="91">
        <v>85</v>
      </c>
      <c r="W1544" s="93">
        <v>0</v>
      </c>
      <c r="X1544" s="47">
        <v>4.4503009259259256E-2</v>
      </c>
      <c r="Y1544" s="21">
        <v>8.86</v>
      </c>
      <c r="Z1544" s="21">
        <v>535</v>
      </c>
      <c r="AA1544" s="21">
        <v>149</v>
      </c>
      <c r="AB1544" s="21">
        <v>2</v>
      </c>
      <c r="AC1544" s="21">
        <v>0</v>
      </c>
      <c r="AD1544" s="153">
        <f>VLOOKUP(D1544,'Dados Base'!$B:$K,9,FALSE)*31536000/VLOOKUP($F1544,F:H,MATCH(H1543,F1543:AF1543,0),FALSE)</f>
        <v>8088.9192886456913</v>
      </c>
      <c r="AE1544" s="153">
        <f>VLOOKUP(D1544,'Dados Base'!$B:$K,10,FALSE)*31536000/VLOOKUP($F1544,F:H,MATCH(H1543,F1543:AF1543,0),FALSE)</f>
        <v>733.39534883720944</v>
      </c>
      <c r="AF1544" s="14">
        <v>100</v>
      </c>
      <c r="AG1544" s="15">
        <v>97</v>
      </c>
      <c r="AH1544" s="14">
        <v>100</v>
      </c>
      <c r="AI1544" s="14">
        <v>16.670000000000002</v>
      </c>
      <c r="AJ1544" s="16">
        <v>99.76</v>
      </c>
      <c r="AK1544" s="72">
        <f>(SUMIFS('Banco de Indicadores Mun. (2)'!I:I,'Banco de Indicadores Mun. (2)'!B:B,'Banco de Indicadores - Mun. (1)'!B1544,'Banco de Indicadores Mun. (2)'!A:A,'Banco de Indicadores - Mun. (1)'!A1544) / VLOOKUP(D1544,'Dados Base'!$B:$K,8,FALSE)) * 100</f>
        <v>48.045006535947707</v>
      </c>
      <c r="AL1544" s="72">
        <f>(SUMIFS('Banco de Indicadores Mun. (2)'!I:I,'Banco de Indicadores Mun. (2)'!B:B,'Banco de Indicadores - Mun. (1)'!B1544,'Banco de Indicadores Mun. (2)'!A:A,'Banco de Indicadores - Mun. (1)'!A1544) / VLOOKUP(D1544,'Dados Base'!$B:$K,9,FALSE)) * 100</f>
        <v>19.602362666666664</v>
      </c>
      <c r="AM1544" s="72">
        <f>(SUMIFS('Banco de Indicadores Mun. (2)'!J:J,'Banco de Indicadores Mun. (2)'!B:B,'Banco de Indicadores - Mun. (1)'!B1544,'Banco de Indicadores Mun. (2)'!A:A,'Banco de Indicadores - Mun. (1)'!A1544) / VLOOKUP(D1544,'Dados Base'!$B:$K,7,FALSE)) * 100</f>
        <v>54.697394957983192</v>
      </c>
      <c r="AN1544" s="72">
        <f>(SUMIFS('Banco de Indicadores Mun. (2)'!K:K,'Banco de Indicadores Mun. (2)'!B:B,'Banco de Indicadores - Mun. (1)'!B1544,'Banco de Indicadores Mun. (2)'!A:A,'Banco de Indicadores - Mun. (1)'!A1544) / VLOOKUP(D1544,'Dados Base'!$B:$K,10,FALSE)) * 100</f>
        <v>24.76164705882352</v>
      </c>
      <c r="AO1544" s="21">
        <v>0</v>
      </c>
      <c r="AP1544" s="125">
        <v>0</v>
      </c>
      <c r="AQ1544" s="5">
        <v>0</v>
      </c>
      <c r="AR1544" s="21">
        <v>9.8000000000000007</v>
      </c>
      <c r="AS1544" s="20">
        <v>100</v>
      </c>
      <c r="AT1544" s="20">
        <v>95.4</v>
      </c>
      <c r="AU1544" s="20">
        <v>78.216374269005854</v>
      </c>
      <c r="AV1544" s="20">
        <v>8.52</v>
      </c>
      <c r="AW1544" s="21">
        <v>1</v>
      </c>
      <c r="AX1544" s="21">
        <v>0</v>
      </c>
      <c r="AY1544" s="116">
        <v>25.536555747138383</v>
      </c>
    </row>
    <row r="1545" spans="1:51" ht="15" x14ac:dyDescent="0.25">
      <c r="A1545" s="144">
        <v>2015</v>
      </c>
      <c r="B1545" s="77" t="s">
        <v>255</v>
      </c>
      <c r="C1545" s="78">
        <v>13</v>
      </c>
      <c r="D1545" s="77">
        <v>3522000</v>
      </c>
      <c r="E1545" s="78">
        <v>352200013</v>
      </c>
      <c r="F1545" s="78" t="str">
        <f t="shared" si="63"/>
        <v>3522000132015</v>
      </c>
      <c r="G1545" s="89">
        <v>1.6289821470983901</v>
      </c>
      <c r="H1545" s="80">
        <f t="shared" si="62"/>
        <v>3465</v>
      </c>
      <c r="I1545" s="90">
        <v>2673</v>
      </c>
      <c r="J1545" s="91">
        <v>792</v>
      </c>
      <c r="K1545" s="83">
        <f>(H1545)/VLOOKUP(D1545,'Dados Base'!$B:$K,6,FALSE)</f>
        <v>15.145554681353264</v>
      </c>
      <c r="L1545" s="88">
        <f t="shared" si="64"/>
        <v>77.142857142857153</v>
      </c>
      <c r="M1545" s="85" t="s">
        <v>702</v>
      </c>
      <c r="N1545" s="92">
        <v>0.70499999999999996</v>
      </c>
      <c r="O1545" s="91">
        <v>58</v>
      </c>
      <c r="P1545" s="91">
        <v>500</v>
      </c>
      <c r="Q1545" s="91">
        <v>4000000</v>
      </c>
      <c r="R1545" s="91">
        <v>0</v>
      </c>
      <c r="S1545" s="91">
        <v>16</v>
      </c>
      <c r="T1545" s="87" t="s">
        <v>691</v>
      </c>
      <c r="U1545" s="91">
        <v>24</v>
      </c>
      <c r="V1545" s="91">
        <v>14</v>
      </c>
      <c r="W1545" s="93">
        <v>25.44</v>
      </c>
      <c r="X1545" s="47">
        <v>6.5058984375000002E-3</v>
      </c>
      <c r="Y1545" s="21">
        <v>1.84</v>
      </c>
      <c r="Z1545" s="21">
        <v>133</v>
      </c>
      <c r="AA1545" s="21">
        <v>9</v>
      </c>
      <c r="AB1545" s="21">
        <v>0</v>
      </c>
      <c r="AC1545" s="21">
        <v>0</v>
      </c>
      <c r="AD1545" s="153">
        <f>VLOOKUP(D1545,'Dados Base'!$B:$K,9,FALSE)*31536000/VLOOKUP($F1545,F:H,MATCH(H1544,F1544:AF1544,0),FALSE)</f>
        <v>16837.402597402597</v>
      </c>
      <c r="AE1545" s="153">
        <f>VLOOKUP(D1545,'Dados Base'!$B:$K,10,FALSE)*31536000/VLOOKUP($F1545,F:H,MATCH(H1544,F1544:AF1544,0),FALSE)</f>
        <v>1729.2467532467526</v>
      </c>
      <c r="AF1545" s="14">
        <v>72.099999999999994</v>
      </c>
      <c r="AG1545" s="15">
        <v>98.61</v>
      </c>
      <c r="AH1545" s="14">
        <v>84.97</v>
      </c>
      <c r="AI1545" s="14">
        <v>44.74</v>
      </c>
      <c r="AJ1545" s="16">
        <v>99.12</v>
      </c>
      <c r="AK1545" s="72">
        <f>(SUMIFS('Banco de Indicadores Mun. (2)'!I:I,'Banco de Indicadores Mun. (2)'!B:B,'Banco de Indicadores - Mun. (1)'!B1545,'Banco de Indicadores Mun. (2)'!A:A,'Banco de Indicadores - Mun. (1)'!A1545) / VLOOKUP(D1545,'Dados Base'!$B:$K,8,FALSE)) * 100</f>
        <v>36.779336842105266</v>
      </c>
      <c r="AL1545" s="72">
        <f>(SUMIFS('Banco de Indicadores Mun. (2)'!I:I,'Banco de Indicadores Mun. (2)'!B:B,'Banco de Indicadores - Mun. (1)'!B1545,'Banco de Indicadores Mun. (2)'!A:A,'Banco de Indicadores - Mun. (1)'!A1545) / VLOOKUP(D1545,'Dados Base'!$B:$K,9,FALSE)) * 100</f>
        <v>18.886686486486486</v>
      </c>
      <c r="AM1545" s="72">
        <f>(SUMIFS('Banco de Indicadores Mun. (2)'!J:J,'Banco de Indicadores Mun. (2)'!B:B,'Banco de Indicadores - Mun. (1)'!B1545,'Banco de Indicadores Mun. (2)'!A:A,'Banco de Indicadores - Mun. (1)'!A1545) / VLOOKUP(D1545,'Dados Base'!$B:$K,7,FALSE)) * 100</f>
        <v>19.564197368421048</v>
      </c>
      <c r="AN1545" s="72">
        <f>(SUMIFS('Banco de Indicadores Mun. (2)'!K:K,'Banco de Indicadores Mun. (2)'!B:B,'Banco de Indicadores - Mun. (1)'!B1545,'Banco de Indicadores Mun. (2)'!A:A,'Banco de Indicadores - Mun. (1)'!A1545) / VLOOKUP(D1545,'Dados Base'!$B:$K,10,FALSE)) * 100</f>
        <v>105.63989473684212</v>
      </c>
      <c r="AO1545" s="21">
        <v>0</v>
      </c>
      <c r="AP1545" s="125">
        <v>0</v>
      </c>
      <c r="AQ1545" s="5">
        <v>0</v>
      </c>
      <c r="AR1545" s="21">
        <v>9.5</v>
      </c>
      <c r="AS1545" s="20">
        <v>100</v>
      </c>
      <c r="AT1545" s="20">
        <v>100</v>
      </c>
      <c r="AU1545" s="20">
        <v>93.661971830985919</v>
      </c>
      <c r="AV1545" s="20">
        <v>9.8000000000000007</v>
      </c>
      <c r="AW1545" s="21">
        <v>0</v>
      </c>
      <c r="AX1545" s="21">
        <v>0</v>
      </c>
      <c r="AY1545" s="116">
        <v>124.79016642066971</v>
      </c>
    </row>
    <row r="1546" spans="1:51" ht="15" x14ac:dyDescent="0.25">
      <c r="A1546" s="144">
        <v>2015</v>
      </c>
      <c r="B1546" s="77" t="s">
        <v>256</v>
      </c>
      <c r="C1546" s="78">
        <v>7</v>
      </c>
      <c r="D1546" s="77">
        <v>3522109</v>
      </c>
      <c r="E1546" s="78">
        <v>35221097</v>
      </c>
      <c r="F1546" s="78" t="str">
        <f t="shared" si="63"/>
        <v>352210972015</v>
      </c>
      <c r="G1546" s="89">
        <v>1.554541854330127</v>
      </c>
      <c r="H1546" s="80">
        <f t="shared" si="62"/>
        <v>92956</v>
      </c>
      <c r="I1546" s="90">
        <v>92179</v>
      </c>
      <c r="J1546" s="91">
        <v>777</v>
      </c>
      <c r="K1546" s="83">
        <f>(H1546)/VLOOKUP(D1546,'Dados Base'!$B:$K,6,FALSE)</f>
        <v>155.18012754165136</v>
      </c>
      <c r="L1546" s="88">
        <f t="shared" si="64"/>
        <v>99.16412065923663</v>
      </c>
      <c r="M1546" s="85" t="s">
        <v>702</v>
      </c>
      <c r="N1546" s="92">
        <v>0.745</v>
      </c>
      <c r="O1546" s="91">
        <v>21</v>
      </c>
      <c r="P1546" s="91">
        <v>20</v>
      </c>
      <c r="Q1546" s="91">
        <v>0</v>
      </c>
      <c r="R1546" s="91">
        <v>0</v>
      </c>
      <c r="S1546" s="91">
        <v>64</v>
      </c>
      <c r="T1546" s="87" t="s">
        <v>691</v>
      </c>
      <c r="U1546" s="91">
        <v>727</v>
      </c>
      <c r="V1546" s="91">
        <v>632</v>
      </c>
      <c r="W1546" s="93">
        <v>0</v>
      </c>
      <c r="X1546" s="47">
        <v>0.25768834119907408</v>
      </c>
      <c r="Y1546" s="21">
        <v>76.260000000000005</v>
      </c>
      <c r="Z1546" s="21">
        <v>1227</v>
      </c>
      <c r="AA1546" s="21">
        <v>3920</v>
      </c>
      <c r="AB1546" s="21">
        <v>12</v>
      </c>
      <c r="AC1546" s="21">
        <v>1</v>
      </c>
      <c r="AD1546" s="153">
        <f>VLOOKUP(D1546,'Dados Base'!$B:$K,9,FALSE)*31536000/VLOOKUP($F1546,F:H,MATCH(H1545,F1545:AF1545,0),FALSE)</f>
        <v>11544.925341021559</v>
      </c>
      <c r="AE1546" s="153">
        <f>VLOOKUP(D1546,'Dados Base'!$B:$K,10,FALSE)*31536000/VLOOKUP($F1546,F:H,MATCH(H1545,F1545:AF1545,0),FALSE)</f>
        <v>1462.1988897973238</v>
      </c>
      <c r="AF1546" s="14">
        <v>91.07</v>
      </c>
      <c r="AG1546" s="15">
        <v>95</v>
      </c>
      <c r="AH1546" s="14">
        <v>33.14</v>
      </c>
      <c r="AI1546" s="14">
        <v>39.270000000000003</v>
      </c>
      <c r="AJ1546" s="16">
        <v>91.93</v>
      </c>
      <c r="AK1546" s="72">
        <f>(SUMIFS('Banco de Indicadores Mun. (2)'!I:I,'Banco de Indicadores Mun. (2)'!B:B,'Banco de Indicadores - Mun. (1)'!B1546,'Banco de Indicadores Mun. (2)'!A:A,'Banco de Indicadores - Mun. (1)'!A1546) / VLOOKUP(D1546,'Dados Base'!$B:$K,8,FALSE)) * 100</f>
        <v>13.087778914240754</v>
      </c>
      <c r="AL1546" s="72">
        <f>(SUMIFS('Banco de Indicadores Mun. (2)'!I:I,'Banco de Indicadores Mun. (2)'!B:B,'Banco de Indicadores - Mun. (1)'!B1546,'Banco de Indicadores Mun. (2)'!A:A,'Banco de Indicadores - Mun. (1)'!A1546) / VLOOKUP(D1546,'Dados Base'!$B:$K,9,FALSE)) * 100</f>
        <v>4.8882065824272711</v>
      </c>
      <c r="AM1546" s="72">
        <f>(SUMIFS('Banco de Indicadores Mun. (2)'!J:J,'Banco de Indicadores Mun. (2)'!B:B,'Banco de Indicadores - Mun. (1)'!B1546,'Banco de Indicadores Mun. (2)'!A:A,'Banco de Indicadores - Mun. (1)'!A1546) / VLOOKUP(D1546,'Dados Base'!$B:$K,7,FALSE)) * 100</f>
        <v>19.79644166666667</v>
      </c>
      <c r="AN1546" s="72">
        <f>(SUMIFS('Banco de Indicadores Mun. (2)'!K:K,'Banco de Indicadores Mun. (2)'!B:B,'Banco de Indicadores - Mun. (1)'!B1546,'Banco de Indicadores Mun. (2)'!A:A,'Banco de Indicadores - Mun. (1)'!A1546) / VLOOKUP(D1546,'Dados Base'!$B:$K,10,FALSE)) * 100</f>
        <v>1.2890951276102087E-2</v>
      </c>
      <c r="AO1546" s="21">
        <v>0</v>
      </c>
      <c r="AP1546" s="125">
        <v>1.075777787340247</v>
      </c>
      <c r="AQ1546" s="5">
        <v>0</v>
      </c>
      <c r="AR1546" s="21">
        <v>8.3000000000000007</v>
      </c>
      <c r="AS1546" s="20">
        <v>30</v>
      </c>
      <c r="AT1546" s="20">
        <v>30</v>
      </c>
      <c r="AU1546" s="20">
        <v>23.839129590052451</v>
      </c>
      <c r="AV1546" s="20">
        <v>4</v>
      </c>
      <c r="AW1546" s="21">
        <v>1</v>
      </c>
      <c r="AX1546" s="21">
        <v>1</v>
      </c>
      <c r="AY1546" s="116">
        <v>383.21042381519987</v>
      </c>
    </row>
    <row r="1547" spans="1:51" ht="15" x14ac:dyDescent="0.25">
      <c r="A1547" s="144">
        <v>2015</v>
      </c>
      <c r="B1547" s="77" t="s">
        <v>257</v>
      </c>
      <c r="C1547" s="78">
        <v>11</v>
      </c>
      <c r="D1547" s="77">
        <v>3522158</v>
      </c>
      <c r="E1547" s="78">
        <v>352215811</v>
      </c>
      <c r="F1547" s="78" t="str">
        <f t="shared" si="63"/>
        <v>3522158112015</v>
      </c>
      <c r="G1547" s="89">
        <v>-0.2568487402537234</v>
      </c>
      <c r="H1547" s="80">
        <f t="shared" si="62"/>
        <v>3186</v>
      </c>
      <c r="I1547" s="90">
        <v>1737</v>
      </c>
      <c r="J1547" s="91">
        <v>1449</v>
      </c>
      <c r="K1547" s="83">
        <f>(H1547)/VLOOKUP(D1547,'Dados Base'!$B:$K,6,FALSE)</f>
        <v>17.457534246575342</v>
      </c>
      <c r="L1547" s="88">
        <f t="shared" si="64"/>
        <v>54.51977401129944</v>
      </c>
      <c r="M1547" s="85" t="s">
        <v>702</v>
      </c>
      <c r="N1547" s="92">
        <v>0.68</v>
      </c>
      <c r="O1547" s="91">
        <v>10</v>
      </c>
      <c r="P1547" s="91">
        <v>10500</v>
      </c>
      <c r="Q1547" s="91">
        <v>0</v>
      </c>
      <c r="R1547" s="91">
        <v>0</v>
      </c>
      <c r="S1547" s="91">
        <v>2</v>
      </c>
      <c r="T1547" s="87" t="s">
        <v>691</v>
      </c>
      <c r="U1547" s="91">
        <v>21</v>
      </c>
      <c r="V1547" s="91">
        <v>7</v>
      </c>
      <c r="W1547" s="93">
        <v>0</v>
      </c>
      <c r="X1547" s="47">
        <v>4.9972078125000005E-3</v>
      </c>
      <c r="Y1547" s="21">
        <v>1.27</v>
      </c>
      <c r="Z1547" s="21">
        <v>76</v>
      </c>
      <c r="AA1547" s="21">
        <v>22</v>
      </c>
      <c r="AB1547" s="21">
        <v>0</v>
      </c>
      <c r="AC1547" s="21">
        <v>0</v>
      </c>
      <c r="AD1547" s="153">
        <f>VLOOKUP(D1547,'Dados Base'!$B:$K,9,FALSE)*31536000/VLOOKUP($F1547,F:H,MATCH(H1546,F1546:AF1546,0),FALSE)</f>
        <v>57806.101694915254</v>
      </c>
      <c r="AE1547" s="153">
        <f>VLOOKUP(D1547,'Dados Base'!$B:$K,10,FALSE)*31536000/VLOOKUP($F1547,F:H,MATCH(H1546,F1546:AF1546,0),FALSE)</f>
        <v>7522.7118644067777</v>
      </c>
      <c r="AF1547" s="14">
        <v>60.23</v>
      </c>
      <c r="AG1547" s="15">
        <v>84.93</v>
      </c>
      <c r="AH1547" s="14">
        <v>20.53</v>
      </c>
      <c r="AI1547" s="14">
        <v>18.72</v>
      </c>
      <c r="AJ1547" s="16">
        <v>100</v>
      </c>
      <c r="AK1547" s="72">
        <f>(SUMIFS('Banco de Indicadores Mun. (2)'!I:I,'Banco de Indicadores Mun. (2)'!B:B,'Banco de Indicadores - Mun. (1)'!B1547,'Banco de Indicadores Mun. (2)'!A:A,'Banco de Indicadores - Mun. (1)'!A1547) / VLOOKUP(D1547,'Dados Base'!$B:$K,8,FALSE)) * 100</f>
        <v>0.46076470588235308</v>
      </c>
      <c r="AL1547" s="72">
        <f>(SUMIFS('Banco de Indicadores Mun. (2)'!I:I,'Banco de Indicadores Mun. (2)'!B:B,'Banco de Indicadores - Mun. (1)'!B1547,'Banco de Indicadores Mun. (2)'!A:A,'Banco de Indicadores - Mun. (1)'!A1547) / VLOOKUP(D1547,'Dados Base'!$B:$K,9,FALSE)) * 100</f>
        <v>0.20119006849315069</v>
      </c>
      <c r="AM1547" s="72">
        <f>(SUMIFS('Banco de Indicadores Mun. (2)'!J:J,'Banco de Indicadores Mun. (2)'!B:B,'Banco de Indicadores - Mun. (1)'!B1547,'Banco de Indicadores Mun. (2)'!A:A,'Banco de Indicadores - Mun. (1)'!A1547) / VLOOKUP(D1547,'Dados Base'!$B:$K,7,FALSE)) * 100</f>
        <v>0.65639664804469278</v>
      </c>
      <c r="AN1547" s="72">
        <f>(SUMIFS('Banco de Indicadores Mun. (2)'!K:K,'Banco de Indicadores Mun. (2)'!B:B,'Banco de Indicadores - Mun. (1)'!B1547,'Banco de Indicadores Mun. (2)'!A:A,'Banco de Indicadores - Mun. (1)'!A1547) / VLOOKUP(D1547,'Dados Base'!$B:$K,10,FALSE)) * 100</f>
        <v>0</v>
      </c>
      <c r="AO1547" s="21">
        <v>0</v>
      </c>
      <c r="AP1547" s="125">
        <v>0</v>
      </c>
      <c r="AQ1547" s="5">
        <v>0</v>
      </c>
      <c r="AR1547" s="21">
        <v>7.5</v>
      </c>
      <c r="AS1547" s="20">
        <v>79</v>
      </c>
      <c r="AT1547" s="20">
        <v>79</v>
      </c>
      <c r="AU1547" s="20">
        <v>77.551020408163268</v>
      </c>
      <c r="AV1547" s="20">
        <v>8.02</v>
      </c>
      <c r="AW1547" s="21">
        <v>0</v>
      </c>
      <c r="AX1547" s="21">
        <v>0</v>
      </c>
      <c r="AY1547" s="116">
        <v>101.91992913882845</v>
      </c>
    </row>
    <row r="1548" spans="1:51" ht="15" x14ac:dyDescent="0.25">
      <c r="A1548" s="144">
        <v>2015</v>
      </c>
      <c r="B1548" s="77" t="s">
        <v>258</v>
      </c>
      <c r="C1548" s="78">
        <v>6</v>
      </c>
      <c r="D1548" s="77">
        <v>3522208</v>
      </c>
      <c r="E1548" s="78">
        <v>35222086</v>
      </c>
      <c r="F1548" s="78" t="str">
        <f t="shared" si="63"/>
        <v>352220862015</v>
      </c>
      <c r="G1548" s="89">
        <v>1.2707431097806143</v>
      </c>
      <c r="H1548" s="80">
        <f t="shared" si="62"/>
        <v>161271</v>
      </c>
      <c r="I1548" s="90">
        <v>159934</v>
      </c>
      <c r="J1548" s="91">
        <v>1337</v>
      </c>
      <c r="K1548" s="83">
        <f>(H1548)/VLOOKUP(D1548,'Dados Base'!$B:$K,6,FALSE)</f>
        <v>1064.7761785289845</v>
      </c>
      <c r="L1548" s="88">
        <f t="shared" si="64"/>
        <v>99.170960681089596</v>
      </c>
      <c r="M1548" s="85" t="s">
        <v>702</v>
      </c>
      <c r="N1548" s="92">
        <v>0.74199999999999999</v>
      </c>
      <c r="O1548" s="91">
        <v>42</v>
      </c>
      <c r="P1548" s="91">
        <v>237</v>
      </c>
      <c r="Q1548" s="91">
        <v>0</v>
      </c>
      <c r="R1548" s="91">
        <v>0</v>
      </c>
      <c r="S1548" s="91">
        <v>117</v>
      </c>
      <c r="T1548" s="87" t="s">
        <v>691</v>
      </c>
      <c r="U1548" s="91">
        <v>754</v>
      </c>
      <c r="V1548" s="91">
        <v>658</v>
      </c>
      <c r="W1548" s="93">
        <v>0</v>
      </c>
      <c r="X1548" s="47">
        <v>0.50728110365625001</v>
      </c>
      <c r="Y1548" s="21">
        <v>149.27000000000001</v>
      </c>
      <c r="Z1548" s="21">
        <v>2290</v>
      </c>
      <c r="AA1548" s="21">
        <v>6666</v>
      </c>
      <c r="AB1548" s="21">
        <v>6</v>
      </c>
      <c r="AC1548" s="21">
        <v>1</v>
      </c>
      <c r="AD1548" s="153">
        <f>VLOOKUP(D1548,'Dados Base'!$B:$K,9,FALSE)*31536000/VLOOKUP($F1548,F:H,MATCH(H1547,F1547:AF1547,0),FALSE)</f>
        <v>439.97990959316928</v>
      </c>
      <c r="AE1548" s="153">
        <f>VLOOKUP(D1548,'Dados Base'!$B:$K,10,FALSE)*31536000/VLOOKUP($F1548,F:H,MATCH(H1547,F1547:AF1547,0),FALSE)</f>
        <v>62.57492047547295</v>
      </c>
      <c r="AF1548" s="14">
        <v>90.29</v>
      </c>
      <c r="AG1548" s="15">
        <v>99.17</v>
      </c>
      <c r="AH1548" s="14">
        <v>27.53</v>
      </c>
      <c r="AI1548" s="14">
        <v>44.08</v>
      </c>
      <c r="AJ1548" s="16">
        <v>91.05</v>
      </c>
      <c r="AK1548" s="72">
        <f>(SUMIFS('Banco de Indicadores Mun. (2)'!I:I,'Banco de Indicadores Mun. (2)'!B:B,'Banco de Indicadores - Mun. (1)'!B1548,'Banco de Indicadores Mun. (2)'!A:A,'Banco de Indicadores - Mun. (1)'!A1548) / VLOOKUP(D1548,'Dados Base'!$B:$K,8,FALSE)) * 100</f>
        <v>6.0956666666666663</v>
      </c>
      <c r="AL1548" s="72">
        <f>(SUMIFS('Banco de Indicadores Mun. (2)'!I:I,'Banco de Indicadores Mun. (2)'!B:B,'Banco de Indicadores - Mun. (1)'!B1548,'Banco de Indicadores Mun. (2)'!A:A,'Banco de Indicadores - Mun. (1)'!A1548) / VLOOKUP(D1548,'Dados Base'!$B:$K,9,FALSE)) * 100</f>
        <v>2.2757155555555553</v>
      </c>
      <c r="AM1548" s="72">
        <f>(SUMIFS('Banco de Indicadores Mun. (2)'!J:J,'Banco de Indicadores Mun. (2)'!B:B,'Banco de Indicadores - Mun. (1)'!B1548,'Banco de Indicadores Mun. (2)'!A:A,'Banco de Indicadores - Mun. (1)'!A1548) / VLOOKUP(D1548,'Dados Base'!$B:$K,7,FALSE)) * 100</f>
        <v>2.1392692307692305</v>
      </c>
      <c r="AN1548" s="72">
        <f>(SUMIFS('Banco de Indicadores Mun. (2)'!K:K,'Banco de Indicadores Mun. (2)'!B:B,'Banco de Indicadores - Mun. (1)'!B1548,'Banco de Indicadores Mun. (2)'!A:A,'Banco de Indicadores - Mun. (1)'!A1548) / VLOOKUP(D1548,'Dados Base'!$B:$K,10,FALSE)) * 100</f>
        <v>12.524812499999999</v>
      </c>
      <c r="AO1548" s="21">
        <v>0</v>
      </c>
      <c r="AP1548" s="125">
        <v>1.2401485697986618</v>
      </c>
      <c r="AQ1548" s="5">
        <v>0</v>
      </c>
      <c r="AR1548" s="21">
        <v>8.5</v>
      </c>
      <c r="AS1548" s="20">
        <v>29</v>
      </c>
      <c r="AT1548" s="20">
        <v>28.42</v>
      </c>
      <c r="AU1548" s="20">
        <v>25.569450647610537</v>
      </c>
      <c r="AV1548" s="20">
        <v>3.57</v>
      </c>
      <c r="AW1548" s="21">
        <v>4</v>
      </c>
      <c r="AX1548" s="21">
        <v>1</v>
      </c>
      <c r="AY1548" s="116">
        <v>5.3650766214280967</v>
      </c>
    </row>
    <row r="1549" spans="1:51" ht="15" x14ac:dyDescent="0.25">
      <c r="A1549" s="144">
        <v>2015</v>
      </c>
      <c r="B1549" s="77" t="s">
        <v>259</v>
      </c>
      <c r="C1549" s="78">
        <v>14</v>
      </c>
      <c r="D1549" s="77">
        <v>3522307</v>
      </c>
      <c r="E1549" s="78">
        <v>352230714</v>
      </c>
      <c r="F1549" s="78" t="str">
        <f t="shared" si="63"/>
        <v>3522307142015</v>
      </c>
      <c r="G1549" s="89">
        <v>1.1834158728000199</v>
      </c>
      <c r="H1549" s="80">
        <f t="shared" si="62"/>
        <v>152329</v>
      </c>
      <c r="I1549" s="90">
        <v>139261</v>
      </c>
      <c r="J1549" s="91">
        <v>13068</v>
      </c>
      <c r="K1549" s="83">
        <f>(H1549)/VLOOKUP(D1549,'Dados Base'!$B:$K,6,FALSE)</f>
        <v>85.001227623766795</v>
      </c>
      <c r="L1549" s="88">
        <f t="shared" si="64"/>
        <v>91.421200165431401</v>
      </c>
      <c r="M1549" s="85" t="s">
        <v>702</v>
      </c>
      <c r="N1549" s="92">
        <v>0.76300000000000001</v>
      </c>
      <c r="O1549" s="91">
        <v>493</v>
      </c>
      <c r="P1549" s="91">
        <v>96000</v>
      </c>
      <c r="Q1549" s="91">
        <v>1377573</v>
      </c>
      <c r="R1549" s="91">
        <v>0</v>
      </c>
      <c r="S1549" s="91">
        <v>219</v>
      </c>
      <c r="T1549" s="87" t="s">
        <v>691</v>
      </c>
      <c r="U1549" s="91">
        <v>1551</v>
      </c>
      <c r="V1549" s="91">
        <v>1214</v>
      </c>
      <c r="W1549" s="93">
        <v>0</v>
      </c>
      <c r="X1549" s="47">
        <v>0.48255023923263884</v>
      </c>
      <c r="Y1549" s="21">
        <v>128.27000000000001</v>
      </c>
      <c r="Z1549" s="21">
        <v>4457</v>
      </c>
      <c r="AA1549" s="21">
        <v>3237</v>
      </c>
      <c r="AB1549" s="21">
        <v>25</v>
      </c>
      <c r="AC1549" s="21">
        <v>1</v>
      </c>
      <c r="AD1549" s="153">
        <f>VLOOKUP(D1549,'Dados Base'!$B:$K,9,FALSE)*31536000/VLOOKUP($F1549,F:H,MATCH(H1548,F1548:AF1548,0),FALSE)</f>
        <v>4018.3665618496807</v>
      </c>
      <c r="AE1549" s="153">
        <f>VLOOKUP(D1549,'Dados Base'!$B:$K,10,FALSE)*31536000/VLOOKUP($F1549,F:H,MATCH(H1548,F1548:AF1548,0),FALSE)</f>
        <v>484.43986371603569</v>
      </c>
      <c r="AF1549" s="14">
        <v>90.93</v>
      </c>
      <c r="AG1549" s="15" t="s">
        <v>692</v>
      </c>
      <c r="AH1549" s="14">
        <v>84.71</v>
      </c>
      <c r="AI1549" s="14">
        <v>41.71</v>
      </c>
      <c r="AJ1549" s="16">
        <v>100</v>
      </c>
      <c r="AK1549" s="72">
        <f>(SUMIFS('Banco de Indicadores Mun. (2)'!I:I,'Banco de Indicadores Mun. (2)'!B:B,'Banco de Indicadores - Mun. (1)'!B1549,'Banco de Indicadores Mun. (2)'!A:A,'Banco de Indicadores - Mun. (1)'!A1549) / VLOOKUP(D1549,'Dados Base'!$B:$K,8,FALSE)) * 100</f>
        <v>12.967197183098596</v>
      </c>
      <c r="AL1549" s="72">
        <f>(SUMIFS('Banco de Indicadores Mun. (2)'!I:I,'Banco de Indicadores Mun. (2)'!B:B,'Banco de Indicadores - Mun. (1)'!B1549,'Banco de Indicadores Mun. (2)'!A:A,'Banco de Indicadores - Mun. (1)'!A1549) / VLOOKUP(D1549,'Dados Base'!$B:$K,9,FALSE)) * 100</f>
        <v>5.691938176197838</v>
      </c>
      <c r="AM1549" s="72">
        <f>(SUMIFS('Banco de Indicadores Mun. (2)'!J:J,'Banco de Indicadores Mun. (2)'!B:B,'Banco de Indicadores - Mun. (1)'!B1549,'Banco de Indicadores Mun. (2)'!A:A,'Banco de Indicadores - Mun. (1)'!A1549) / VLOOKUP(D1549,'Dados Base'!$B:$K,7,FALSE)) * 100</f>
        <v>15.931595469255669</v>
      </c>
      <c r="AN1549" s="72">
        <f>(SUMIFS('Banco de Indicadores Mun. (2)'!K:K,'Banco de Indicadores Mun. (2)'!B:B,'Banco de Indicadores - Mun. (1)'!B1549,'Banco de Indicadores Mun. (2)'!A:A,'Banco de Indicadores - Mun. (1)'!A1549) / VLOOKUP(D1549,'Dados Base'!$B:$K,10,FALSE)) * 100</f>
        <v>5.1381452991452985</v>
      </c>
      <c r="AO1549" s="21">
        <v>0</v>
      </c>
      <c r="AP1549" s="125">
        <v>0</v>
      </c>
      <c r="AQ1549" s="5">
        <v>69</v>
      </c>
      <c r="AR1549" s="21">
        <v>8.5</v>
      </c>
      <c r="AS1549" s="20">
        <v>91</v>
      </c>
      <c r="AT1549" s="20">
        <v>91</v>
      </c>
      <c r="AU1549" s="20">
        <v>57.928255783727579</v>
      </c>
      <c r="AV1549" s="20">
        <v>6.83</v>
      </c>
      <c r="AW1549" s="21">
        <v>2</v>
      </c>
      <c r="AX1549" s="21">
        <v>1</v>
      </c>
      <c r="AY1549" s="116">
        <v>64.712144315404046</v>
      </c>
    </row>
    <row r="1550" spans="1:51" ht="15" x14ac:dyDescent="0.25">
      <c r="A1550" s="144">
        <v>2015</v>
      </c>
      <c r="B1550" s="77" t="s">
        <v>260</v>
      </c>
      <c r="C1550" s="78">
        <v>14</v>
      </c>
      <c r="D1550" s="77">
        <v>3522406</v>
      </c>
      <c r="E1550" s="78">
        <v>352240614</v>
      </c>
      <c r="F1550" s="78" t="str">
        <f t="shared" si="63"/>
        <v>3522406142015</v>
      </c>
      <c r="G1550" s="89">
        <v>0.40159810909554672</v>
      </c>
      <c r="H1550" s="80">
        <f t="shared" si="62"/>
        <v>89572</v>
      </c>
      <c r="I1550" s="90">
        <v>78882</v>
      </c>
      <c r="J1550" s="91">
        <v>10690</v>
      </c>
      <c r="K1550" s="83">
        <f>(H1550)/VLOOKUP(D1550,'Dados Base'!$B:$K,6,FALSE)</f>
        <v>49.033529492267689</v>
      </c>
      <c r="L1550" s="88">
        <f t="shared" si="64"/>
        <v>88.06546688697361</v>
      </c>
      <c r="M1550" s="85" t="s">
        <v>702</v>
      </c>
      <c r="N1550" s="92">
        <v>0.73199999999999998</v>
      </c>
      <c r="O1550" s="91">
        <v>360</v>
      </c>
      <c r="P1550" s="91">
        <v>55800</v>
      </c>
      <c r="Q1550" s="91">
        <v>430000</v>
      </c>
      <c r="R1550" s="91">
        <v>15200</v>
      </c>
      <c r="S1550" s="91">
        <v>128</v>
      </c>
      <c r="T1550" s="87" t="s">
        <v>691</v>
      </c>
      <c r="U1550" s="91">
        <v>1029</v>
      </c>
      <c r="V1550" s="91">
        <v>738</v>
      </c>
      <c r="W1550" s="93">
        <v>0</v>
      </c>
      <c r="X1550" s="47">
        <v>0.23663771648611115</v>
      </c>
      <c r="Y1550" s="21">
        <v>62.51</v>
      </c>
      <c r="Z1550" s="21">
        <v>3426</v>
      </c>
      <c r="AA1550" s="21">
        <v>793</v>
      </c>
      <c r="AB1550" s="21">
        <v>11</v>
      </c>
      <c r="AC1550" s="21">
        <v>1</v>
      </c>
      <c r="AD1550" s="153">
        <f>VLOOKUP(D1550,'Dados Base'!$B:$K,9,FALSE)*31536000/VLOOKUP($F1550,F:H,MATCH(H1549,F1549:AF1549,0),FALSE)</f>
        <v>7217.5233331844775</v>
      </c>
      <c r="AE1550" s="153">
        <f>VLOOKUP(D1550,'Dados Base'!$B:$K,10,FALSE)*31536000/VLOOKUP($F1550,F:H,MATCH(H1549,F1549:AF1549,0),FALSE)</f>
        <v>852.01982762470413</v>
      </c>
      <c r="AF1550" s="14">
        <v>86.79</v>
      </c>
      <c r="AG1550" s="15">
        <v>84.28</v>
      </c>
      <c r="AH1550" s="14">
        <v>76.16</v>
      </c>
      <c r="AI1550" s="14">
        <v>46.7</v>
      </c>
      <c r="AJ1550" s="16">
        <v>100</v>
      </c>
      <c r="AK1550" s="72">
        <f>(SUMIFS('Banco de Indicadores Mun. (2)'!I:I,'Banco de Indicadores Mun. (2)'!B:B,'Banco de Indicadores - Mun. (1)'!B1550,'Banco de Indicadores Mun. (2)'!A:A,'Banco de Indicadores - Mun. (1)'!A1550) / VLOOKUP(D1550,'Dados Base'!$B:$K,8,FALSE)) * 100</f>
        <v>14.375402399127593</v>
      </c>
      <c r="AL1550" s="72">
        <f>(SUMIFS('Banco de Indicadores Mun. (2)'!I:I,'Banco de Indicadores Mun. (2)'!B:B,'Banco de Indicadores - Mun. (1)'!B1550,'Banco de Indicadores Mun. (2)'!A:A,'Banco de Indicadores - Mun. (1)'!A1550) / VLOOKUP(D1550,'Dados Base'!$B:$K,9,FALSE)) * 100</f>
        <v>6.4303629268292699</v>
      </c>
      <c r="AM1550" s="72">
        <f>(SUMIFS('Banco de Indicadores Mun. (2)'!J:J,'Banco de Indicadores Mun. (2)'!B:B,'Banco de Indicadores - Mun. (1)'!B1550,'Banco de Indicadores Mun. (2)'!A:A,'Banco de Indicadores - Mun. (1)'!A1550) / VLOOKUP(D1550,'Dados Base'!$B:$K,7,FALSE)) * 100</f>
        <v>19.217474074074079</v>
      </c>
      <c r="AN1550" s="72">
        <f>(SUMIFS('Banco de Indicadores Mun. (2)'!K:K,'Banco de Indicadores Mun. (2)'!B:B,'Banco de Indicadores - Mun. (1)'!B1550,'Banco de Indicadores Mun. (2)'!A:A,'Banco de Indicadores - Mun. (1)'!A1550) / VLOOKUP(D1550,'Dados Base'!$B:$K,10,FALSE)) * 100</f>
        <v>0.86962396694214872</v>
      </c>
      <c r="AO1550" s="21">
        <v>0</v>
      </c>
      <c r="AP1550" s="125">
        <v>0</v>
      </c>
      <c r="AQ1550" s="5">
        <v>0</v>
      </c>
      <c r="AR1550" s="21">
        <v>2.4</v>
      </c>
      <c r="AS1550" s="20">
        <v>92</v>
      </c>
      <c r="AT1550" s="20">
        <v>89.240000000000009</v>
      </c>
      <c r="AU1550" s="20">
        <v>81.204076795449154</v>
      </c>
      <c r="AV1550" s="20">
        <v>9.84</v>
      </c>
      <c r="AW1550" s="21">
        <v>3</v>
      </c>
      <c r="AX1550" s="21">
        <v>1</v>
      </c>
      <c r="AY1550" s="116">
        <v>178.40251218301174</v>
      </c>
    </row>
    <row r="1551" spans="1:51" ht="15" x14ac:dyDescent="0.25">
      <c r="A1551" s="144">
        <v>2015</v>
      </c>
      <c r="B1551" s="77" t="s">
        <v>261</v>
      </c>
      <c r="C1551" s="78">
        <v>6</v>
      </c>
      <c r="D1551" s="77">
        <v>3522505</v>
      </c>
      <c r="E1551" s="78">
        <v>35225056</v>
      </c>
      <c r="F1551" s="78" t="str">
        <f t="shared" si="63"/>
        <v>352250562015</v>
      </c>
      <c r="G1551" s="89">
        <v>1.9014259157987601</v>
      </c>
      <c r="H1551" s="80">
        <f t="shared" si="62"/>
        <v>218853</v>
      </c>
      <c r="I1551" s="90">
        <v>218853</v>
      </c>
      <c r="J1551" s="91">
        <v>0</v>
      </c>
      <c r="K1551" s="83">
        <f>(H1551)/VLOOKUP(D1551,'Dados Base'!$B:$K,6,FALSE)</f>
        <v>2395.7635467980299</v>
      </c>
      <c r="L1551" s="88">
        <f t="shared" si="64"/>
        <v>100</v>
      </c>
      <c r="M1551" s="85" t="s">
        <v>702</v>
      </c>
      <c r="N1551" s="92">
        <v>0.73499999999999999</v>
      </c>
      <c r="O1551" s="91">
        <v>7</v>
      </c>
      <c r="P1551" s="91">
        <v>0</v>
      </c>
      <c r="Q1551" s="91">
        <v>0</v>
      </c>
      <c r="R1551" s="91">
        <v>0</v>
      </c>
      <c r="S1551" s="91">
        <v>151</v>
      </c>
      <c r="T1551" s="87" t="s">
        <v>691</v>
      </c>
      <c r="U1551" s="91">
        <v>771</v>
      </c>
      <c r="V1551" s="91">
        <v>636</v>
      </c>
      <c r="W1551" s="93">
        <v>0</v>
      </c>
      <c r="X1551" s="47">
        <v>0.71631169494791669</v>
      </c>
      <c r="Y1551" s="21">
        <v>201.06</v>
      </c>
      <c r="Z1551" s="21">
        <v>2318</v>
      </c>
      <c r="AA1551" s="21">
        <v>9746</v>
      </c>
      <c r="AB1551" s="21">
        <v>7</v>
      </c>
      <c r="AC1551" s="21">
        <v>0</v>
      </c>
      <c r="AD1551" s="153">
        <f>VLOOKUP(D1551,'Dados Base'!$B:$K,9,FALSE)*31536000/VLOOKUP($F1551,F:H,MATCH(H1550,F1550:AF1550,0),FALSE)</f>
        <v>172.916066949048</v>
      </c>
      <c r="AE1551" s="153">
        <f>VLOOKUP(D1551,'Dados Base'!$B:$K,10,FALSE)*31536000/VLOOKUP($F1551,F:H,MATCH(H1550,F1550:AF1550,0),FALSE)</f>
        <v>25.9374100423572</v>
      </c>
      <c r="AF1551" s="14">
        <v>93.95</v>
      </c>
      <c r="AG1551" s="15">
        <v>100</v>
      </c>
      <c r="AH1551" s="14">
        <v>60.52</v>
      </c>
      <c r="AI1551" s="14">
        <v>52.58</v>
      </c>
      <c r="AJ1551" s="16">
        <v>93.95</v>
      </c>
      <c r="AK1551" s="72">
        <f>(SUMIFS('Banco de Indicadores Mun. (2)'!I:I,'Banco de Indicadores Mun. (2)'!B:B,'Banco de Indicadores - Mun. (1)'!B1551,'Banco de Indicadores Mun. (2)'!A:A,'Banco de Indicadores - Mun. (1)'!A1551) / VLOOKUP(D1551,'Dados Base'!$B:$K,8,FALSE)) * 100</f>
        <v>28.946533333333342</v>
      </c>
      <c r="AL1551" s="72">
        <f>(SUMIFS('Banco de Indicadores Mun. (2)'!I:I,'Banco de Indicadores Mun. (2)'!B:B,'Banco de Indicadores - Mun. (1)'!B1551,'Banco de Indicadores Mun. (2)'!A:A,'Banco de Indicadores - Mun. (1)'!A1551) / VLOOKUP(D1551,'Dados Base'!$B:$K,9,FALSE)) * 100</f>
        <v>10.854950000000002</v>
      </c>
      <c r="AM1551" s="72">
        <f>(SUMIFS('Banco de Indicadores Mun. (2)'!J:J,'Banco de Indicadores Mun. (2)'!B:B,'Banco de Indicadores - Mun. (1)'!B1551,'Banco de Indicadores Mun. (2)'!A:A,'Banco de Indicadores - Mun. (1)'!A1551) / VLOOKUP(D1551,'Dados Base'!$B:$K,7,FALSE)) * 100</f>
        <v>33.003925925925927</v>
      </c>
      <c r="AN1551" s="72">
        <f>(SUMIFS('Banco de Indicadores Mun. (2)'!K:K,'Banco de Indicadores Mun. (2)'!B:B,'Banco de Indicadores - Mun. (1)'!B1551,'Banco de Indicadores Mun. (2)'!A:A,'Banco de Indicadores - Mun. (1)'!A1551) / VLOOKUP(D1551,'Dados Base'!$B:$K,10,FALSE)) * 100</f>
        <v>22.860444444444461</v>
      </c>
      <c r="AO1551" s="21">
        <v>0</v>
      </c>
      <c r="AP1551" s="125">
        <v>0</v>
      </c>
      <c r="AQ1551" s="5">
        <v>0</v>
      </c>
      <c r="AR1551" s="21">
        <v>8.5</v>
      </c>
      <c r="AS1551" s="20">
        <v>61</v>
      </c>
      <c r="AT1551" s="20">
        <v>21.349999999999998</v>
      </c>
      <c r="AU1551" s="20">
        <v>19.214190981432367</v>
      </c>
      <c r="AV1551" s="20">
        <v>3.19</v>
      </c>
      <c r="AW1551" s="21">
        <v>1</v>
      </c>
      <c r="AX1551" s="21">
        <v>0</v>
      </c>
      <c r="AY1551" s="116">
        <v>9.1332751040840705</v>
      </c>
    </row>
    <row r="1552" spans="1:51" ht="15" x14ac:dyDescent="0.25">
      <c r="A1552" s="144">
        <v>2015</v>
      </c>
      <c r="B1552" s="77" t="s">
        <v>262</v>
      </c>
      <c r="C1552" s="78">
        <v>9</v>
      </c>
      <c r="D1552" s="77">
        <v>3522604</v>
      </c>
      <c r="E1552" s="78">
        <v>35226049</v>
      </c>
      <c r="F1552" s="78" t="str">
        <f t="shared" si="63"/>
        <v>352260492015</v>
      </c>
      <c r="G1552" s="89">
        <v>0.62440747591929746</v>
      </c>
      <c r="H1552" s="80">
        <f t="shared" si="62"/>
        <v>70341</v>
      </c>
      <c r="I1552" s="90">
        <v>65611</v>
      </c>
      <c r="J1552" s="91">
        <v>4730</v>
      </c>
      <c r="K1552" s="83">
        <f>(H1552)/VLOOKUP(D1552,'Dados Base'!$B:$K,6,FALSE)</f>
        <v>135.92463768115942</v>
      </c>
      <c r="L1552" s="88">
        <f t="shared" si="64"/>
        <v>93.275614506475605</v>
      </c>
      <c r="M1552" s="85" t="s">
        <v>702</v>
      </c>
      <c r="N1552" s="92">
        <v>0.76200000000000001</v>
      </c>
      <c r="O1552" s="91">
        <v>197</v>
      </c>
      <c r="P1552" s="91">
        <v>33000</v>
      </c>
      <c r="Q1552" s="91">
        <v>10402700</v>
      </c>
      <c r="R1552" s="91">
        <v>1500</v>
      </c>
      <c r="S1552" s="91">
        <v>304</v>
      </c>
      <c r="T1552" s="87" t="s">
        <v>691</v>
      </c>
      <c r="U1552" s="91">
        <v>736</v>
      </c>
      <c r="V1552" s="91">
        <v>611</v>
      </c>
      <c r="W1552" s="93">
        <v>0</v>
      </c>
      <c r="X1552" s="47">
        <v>0.21199694604513891</v>
      </c>
      <c r="Y1552" s="21">
        <v>54.15</v>
      </c>
      <c r="Z1552" s="21">
        <v>3020</v>
      </c>
      <c r="AA1552" s="21">
        <v>634</v>
      </c>
      <c r="AB1552" s="21">
        <v>3</v>
      </c>
      <c r="AC1552" s="21">
        <v>0</v>
      </c>
      <c r="AD1552" s="153">
        <f>VLOOKUP(D1552,'Dados Base'!$B:$K,9,FALSE)*31536000/VLOOKUP($F1552,F:H,MATCH(H1551,F1551:AF1551,0),FALSE)</f>
        <v>3165.2117541689768</v>
      </c>
      <c r="AE1552" s="153">
        <f>VLOOKUP(D1552,'Dados Base'!$B:$K,10,FALSE)*31536000/VLOOKUP($F1552,F:H,MATCH(H1551,F1551:AF1551,0),FALSE)</f>
        <v>376.59743250735698</v>
      </c>
      <c r="AF1552" s="14">
        <v>99.01</v>
      </c>
      <c r="AG1552" s="15" t="s">
        <v>692</v>
      </c>
      <c r="AH1552" s="14">
        <v>99.01</v>
      </c>
      <c r="AI1552" s="14">
        <v>40.65</v>
      </c>
      <c r="AJ1552" s="16">
        <v>99.02</v>
      </c>
      <c r="AK1552" s="72">
        <f>(SUMIFS('Banco de Indicadores Mun. (2)'!I:I,'Banco de Indicadores Mun. (2)'!B:B,'Banco de Indicadores - Mun. (1)'!B1552,'Banco de Indicadores Mun. (2)'!A:A,'Banco de Indicadores - Mun. (1)'!A1552) / VLOOKUP(D1552,'Dados Base'!$B:$K,8,FALSE)) * 100</f>
        <v>11.79660392156863</v>
      </c>
      <c r="AL1552" s="72">
        <f>(SUMIFS('Banco de Indicadores Mun. (2)'!I:I,'Banco de Indicadores Mun. (2)'!B:B,'Banco de Indicadores - Mun. (1)'!B1552,'Banco de Indicadores Mun. (2)'!A:A,'Banco de Indicadores - Mun. (1)'!A1552) / VLOOKUP(D1552,'Dados Base'!$B:$K,9,FALSE)) * 100</f>
        <v>4.260813031161474</v>
      </c>
      <c r="AM1552" s="72">
        <f>(SUMIFS('Banco de Indicadores Mun. (2)'!J:J,'Banco de Indicadores Mun. (2)'!B:B,'Banco de Indicadores - Mun. (1)'!B1552,'Banco de Indicadores Mun. (2)'!A:A,'Banco de Indicadores - Mun. (1)'!A1552) / VLOOKUP(D1552,'Dados Base'!$B:$K,7,FALSE)) * 100</f>
        <v>14.744064327485384</v>
      </c>
      <c r="AN1552" s="72">
        <f>(SUMIFS('Banco de Indicadores Mun. (2)'!K:K,'Banco de Indicadores Mun. (2)'!B:B,'Banco de Indicadores - Mun. (1)'!B1552,'Banco de Indicadores Mun. (2)'!A:A,'Banco de Indicadores - Mun. (1)'!A1552) / VLOOKUP(D1552,'Dados Base'!$B:$K,10,FALSE)) * 100</f>
        <v>5.7964166666666683</v>
      </c>
      <c r="AO1552" s="21">
        <v>0</v>
      </c>
      <c r="AP1552" s="125">
        <v>0</v>
      </c>
      <c r="AQ1552" s="5">
        <v>0</v>
      </c>
      <c r="AR1552" s="21">
        <v>7.2</v>
      </c>
      <c r="AS1552" s="20">
        <v>100</v>
      </c>
      <c r="AT1552" s="20">
        <v>100</v>
      </c>
      <c r="AU1552" s="20">
        <v>82.649151614668853</v>
      </c>
      <c r="AV1552" s="20">
        <v>9.6999999999999993</v>
      </c>
      <c r="AW1552" s="21">
        <v>0</v>
      </c>
      <c r="AX1552" s="21">
        <v>0</v>
      </c>
      <c r="AY1552" s="116">
        <v>132.99791685270384</v>
      </c>
    </row>
    <row r="1553" spans="1:51" ht="15" x14ac:dyDescent="0.25">
      <c r="A1553" s="144">
        <v>2015</v>
      </c>
      <c r="B1553" s="77" t="s">
        <v>263</v>
      </c>
      <c r="C1553" s="78">
        <v>11</v>
      </c>
      <c r="D1553" s="77">
        <v>3522653</v>
      </c>
      <c r="E1553" s="78">
        <v>352265311</v>
      </c>
      <c r="F1553" s="78" t="str">
        <f t="shared" si="63"/>
        <v>3522653112015</v>
      </c>
      <c r="G1553" s="89">
        <v>0.59036777714382982</v>
      </c>
      <c r="H1553" s="80">
        <f t="shared" si="62"/>
        <v>4006</v>
      </c>
      <c r="I1553" s="90">
        <v>2005</v>
      </c>
      <c r="J1553" s="91">
        <v>2001</v>
      </c>
      <c r="K1553" s="83">
        <f>(H1553)/VLOOKUP(D1553,'Dados Base'!$B:$K,6,FALSE)</f>
        <v>9.8594669095025971</v>
      </c>
      <c r="L1553" s="88">
        <f t="shared" si="64"/>
        <v>50.049925112331508</v>
      </c>
      <c r="M1553" s="85" t="s">
        <v>702</v>
      </c>
      <c r="N1553" s="92">
        <v>0.66100000000000003</v>
      </c>
      <c r="O1553" s="91">
        <v>42</v>
      </c>
      <c r="P1553" s="91">
        <v>8600</v>
      </c>
      <c r="Q1553" s="91">
        <v>0</v>
      </c>
      <c r="R1553" s="91">
        <v>0</v>
      </c>
      <c r="S1553" s="91" t="s">
        <v>693</v>
      </c>
      <c r="T1553" s="87" t="s">
        <v>691</v>
      </c>
      <c r="U1553" s="91">
        <v>21</v>
      </c>
      <c r="V1553" s="91">
        <v>9</v>
      </c>
      <c r="W1553" s="93">
        <v>0</v>
      </c>
      <c r="X1553" s="47">
        <v>6.2896286458333341E-3</v>
      </c>
      <c r="Y1553" s="21">
        <v>1.41</v>
      </c>
      <c r="Z1553" s="21">
        <v>66</v>
      </c>
      <c r="AA1553" s="21">
        <v>43</v>
      </c>
      <c r="AB1553" s="21">
        <v>0</v>
      </c>
      <c r="AC1553" s="21">
        <v>0</v>
      </c>
      <c r="AD1553" s="153">
        <f>VLOOKUP(D1553,'Dados Base'!$B:$K,9,FALSE)*31536000/VLOOKUP($F1553,F:H,MATCH(H1552,F1552:AF1552,0),FALSE)</f>
        <v>95489.685471792312</v>
      </c>
      <c r="AE1553" s="153">
        <f>VLOOKUP(D1553,'Dados Base'!$B:$K,10,FALSE)*31536000/VLOOKUP($F1553,F:H,MATCH(H1552,F1552:AF1552,0),FALSE)</f>
        <v>12280.61907139291</v>
      </c>
      <c r="AF1553" s="14">
        <v>60.29</v>
      </c>
      <c r="AG1553" s="15">
        <v>98.69</v>
      </c>
      <c r="AH1553" s="14">
        <v>36.44</v>
      </c>
      <c r="AI1553" s="14">
        <v>35.25</v>
      </c>
      <c r="AJ1553" s="16">
        <v>100</v>
      </c>
      <c r="AK1553" s="72">
        <f>(SUMIFS('Banco de Indicadores Mun. (2)'!I:I,'Banco de Indicadores Mun. (2)'!B:B,'Banco de Indicadores - Mun. (1)'!B1553,'Banco de Indicadores Mun. (2)'!A:A,'Banco de Indicadores - Mun. (1)'!A1553) / VLOOKUP(D1553,'Dados Base'!$B:$K,8,FALSE)) * 100</f>
        <v>0.13540264650283554</v>
      </c>
      <c r="AL1553" s="72">
        <f>(SUMIFS('Banco de Indicadores Mun. (2)'!I:I,'Banco de Indicadores Mun. (2)'!B:B,'Banco de Indicadores - Mun. (1)'!B1553,'Banco de Indicadores Mun. (2)'!A:A,'Banco de Indicadores - Mun. (1)'!A1553) / VLOOKUP(D1553,'Dados Base'!$B:$K,9,FALSE)) * 100</f>
        <v>5.9050288540807905E-2</v>
      </c>
      <c r="AM1553" s="72">
        <f>(SUMIFS('Banco de Indicadores Mun. (2)'!J:J,'Banco de Indicadores Mun. (2)'!B:B,'Banco de Indicadores - Mun. (1)'!B1553,'Banco de Indicadores Mun. (2)'!A:A,'Banco de Indicadores - Mun. (1)'!A1553) / VLOOKUP(D1553,'Dados Base'!$B:$K,7,FALSE)) * 100</f>
        <v>7.2195710455764076E-2</v>
      </c>
      <c r="AN1553" s="72">
        <f>(SUMIFS('Banco de Indicadores Mun. (2)'!K:K,'Banco de Indicadores Mun. (2)'!B:B,'Banco de Indicadores - Mun. (1)'!B1553,'Banco de Indicadores Mun. (2)'!A:A,'Banco de Indicadores - Mun. (1)'!A1553) / VLOOKUP(D1553,'Dados Base'!$B:$K,10,FALSE)) * 100</f>
        <v>0.28653205128205123</v>
      </c>
      <c r="AO1553" s="21">
        <v>0</v>
      </c>
      <c r="AP1553" s="125">
        <v>0</v>
      </c>
      <c r="AQ1553" s="5">
        <v>0</v>
      </c>
      <c r="AR1553" s="21">
        <v>7.5</v>
      </c>
      <c r="AS1553" s="20">
        <v>62</v>
      </c>
      <c r="AT1553" s="20">
        <v>62</v>
      </c>
      <c r="AU1553" s="20">
        <v>60.550458715596328</v>
      </c>
      <c r="AV1553" s="20">
        <v>6.64</v>
      </c>
      <c r="AW1553" s="21">
        <v>0</v>
      </c>
      <c r="AX1553" s="21">
        <v>0</v>
      </c>
      <c r="AY1553" s="116">
        <v>91.874083769446173</v>
      </c>
    </row>
    <row r="1554" spans="1:51" ht="15" x14ac:dyDescent="0.25">
      <c r="A1554" s="144">
        <v>2015</v>
      </c>
      <c r="B1554" s="77" t="s">
        <v>264</v>
      </c>
      <c r="C1554" s="78">
        <v>16</v>
      </c>
      <c r="D1554" s="77">
        <v>3522703</v>
      </c>
      <c r="E1554" s="78">
        <v>352270316</v>
      </c>
      <c r="F1554" s="78" t="str">
        <f t="shared" si="63"/>
        <v>3522703162015</v>
      </c>
      <c r="G1554" s="89">
        <v>0.4502599410321384</v>
      </c>
      <c r="H1554" s="80">
        <f t="shared" si="62"/>
        <v>40837</v>
      </c>
      <c r="I1554" s="90">
        <v>37765</v>
      </c>
      <c r="J1554" s="91">
        <v>3072</v>
      </c>
      <c r="K1554" s="83">
        <f>(H1554)/VLOOKUP(D1554,'Dados Base'!$B:$K,6,FALSE)</f>
        <v>40.954539528446645</v>
      </c>
      <c r="L1554" s="88">
        <f t="shared" si="64"/>
        <v>92.477410191737889</v>
      </c>
      <c r="M1554" s="85" t="s">
        <v>702</v>
      </c>
      <c r="N1554" s="92">
        <v>0.74399999999999999</v>
      </c>
      <c r="O1554" s="91">
        <v>400</v>
      </c>
      <c r="P1554" s="91">
        <v>28850</v>
      </c>
      <c r="Q1554" s="91">
        <v>720000</v>
      </c>
      <c r="R1554" s="91">
        <v>2000</v>
      </c>
      <c r="S1554" s="91">
        <v>152</v>
      </c>
      <c r="T1554" s="87" t="s">
        <v>691</v>
      </c>
      <c r="U1554" s="91">
        <v>534</v>
      </c>
      <c r="V1554" s="91">
        <v>357</v>
      </c>
      <c r="W1554" s="93">
        <v>0</v>
      </c>
      <c r="X1554" s="47">
        <v>0.10664303686226854</v>
      </c>
      <c r="Y1554" s="21">
        <v>30.72</v>
      </c>
      <c r="Z1554" s="21">
        <v>1950</v>
      </c>
      <c r="AA1554" s="21">
        <v>124</v>
      </c>
      <c r="AB1554" s="21">
        <v>2</v>
      </c>
      <c r="AC1554" s="21">
        <v>0</v>
      </c>
      <c r="AD1554" s="153">
        <f>VLOOKUP(D1554,'Dados Base'!$B:$K,9,FALSE)*31536000/VLOOKUP($F1554,F:H,MATCH(H1553,F1553:AF1553,0),FALSE)</f>
        <v>5660.5255038323094</v>
      </c>
      <c r="AE1554" s="153">
        <f>VLOOKUP(D1554,'Dados Base'!$B:$K,10,FALSE)*31536000/VLOOKUP($F1554,F:H,MATCH(H1553,F1553:AF1553,0),FALSE)</f>
        <v>517.40137620295343</v>
      </c>
      <c r="AF1554" s="14">
        <v>85.79</v>
      </c>
      <c r="AG1554" s="15">
        <v>90.7</v>
      </c>
      <c r="AH1554" s="14">
        <v>85.79</v>
      </c>
      <c r="AI1554" s="14">
        <v>10</v>
      </c>
      <c r="AJ1554" s="16">
        <v>94.59</v>
      </c>
      <c r="AK1554" s="72">
        <f>(SUMIFS('Banco de Indicadores Mun. (2)'!I:I,'Banco de Indicadores Mun. (2)'!B:B,'Banco de Indicadores - Mun. (1)'!B1554,'Banco de Indicadores Mun. (2)'!A:A,'Banco de Indicadores - Mun. (1)'!A1554) / VLOOKUP(D1554,'Dados Base'!$B:$K,8,FALSE)) * 100</f>
        <v>24.80715050167224</v>
      </c>
      <c r="AL1554" s="72">
        <f>(SUMIFS('Banco de Indicadores Mun. (2)'!I:I,'Banco de Indicadores Mun. (2)'!B:B,'Banco de Indicadores - Mun. (1)'!B1554,'Banco de Indicadores Mun. (2)'!A:A,'Banco de Indicadores - Mun. (1)'!A1554) / VLOOKUP(D1554,'Dados Base'!$B:$K,9,FALSE)) * 100</f>
        <v>10.119151432469305</v>
      </c>
      <c r="AM1554" s="72">
        <f>(SUMIFS('Banco de Indicadores Mun. (2)'!J:J,'Banco de Indicadores Mun. (2)'!B:B,'Banco de Indicadores - Mun. (1)'!B1554,'Banco de Indicadores Mun. (2)'!A:A,'Banco de Indicadores - Mun. (1)'!A1554) / VLOOKUP(D1554,'Dados Base'!$B:$K,7,FALSE)) * 100</f>
        <v>18.409331896551731</v>
      </c>
      <c r="AN1554" s="72">
        <f>(SUMIFS('Banco de Indicadores Mun. (2)'!K:K,'Banco de Indicadores Mun. (2)'!B:B,'Banco de Indicadores - Mun. (1)'!B1554,'Banco de Indicadores Mun. (2)'!A:A,'Banco de Indicadores - Mun. (1)'!A1554) / VLOOKUP(D1554,'Dados Base'!$B:$K,10,FALSE)) * 100</f>
        <v>46.960791044776059</v>
      </c>
      <c r="AO1554" s="21">
        <v>0</v>
      </c>
      <c r="AP1554" s="125">
        <v>0</v>
      </c>
      <c r="AQ1554" s="5">
        <v>4</v>
      </c>
      <c r="AR1554" s="21">
        <v>2.7</v>
      </c>
      <c r="AS1554" s="20">
        <v>100</v>
      </c>
      <c r="AT1554" s="20">
        <v>100</v>
      </c>
      <c r="AU1554" s="20">
        <v>94.021215043394406</v>
      </c>
      <c r="AV1554" s="20">
        <v>9.8000000000000007</v>
      </c>
      <c r="AW1554" s="21">
        <v>1</v>
      </c>
      <c r="AX1554" s="21">
        <v>0</v>
      </c>
      <c r="AY1554" s="116">
        <v>131.15962084348715</v>
      </c>
    </row>
    <row r="1555" spans="1:51" ht="15" x14ac:dyDescent="0.25">
      <c r="A1555" s="144">
        <v>2015</v>
      </c>
      <c r="B1555" s="77" t="s">
        <v>265</v>
      </c>
      <c r="C1555" s="78">
        <v>14</v>
      </c>
      <c r="D1555" s="77">
        <v>3522802</v>
      </c>
      <c r="E1555" s="78">
        <v>352280214</v>
      </c>
      <c r="F1555" s="78" t="str">
        <f t="shared" si="63"/>
        <v>3522802142015</v>
      </c>
      <c r="G1555" s="89">
        <v>5.6338562726510055E-2</v>
      </c>
      <c r="H1555" s="80">
        <f t="shared" si="62"/>
        <v>14600</v>
      </c>
      <c r="I1555" s="90">
        <v>11497</v>
      </c>
      <c r="J1555" s="91">
        <v>3103</v>
      </c>
      <c r="K1555" s="83">
        <f>(H1555)/VLOOKUP(D1555,'Dados Base'!$B:$K,6,FALSE)</f>
        <v>28.754874542088469</v>
      </c>
      <c r="L1555" s="88">
        <f t="shared" si="64"/>
        <v>78.746575342465746</v>
      </c>
      <c r="M1555" s="85" t="s">
        <v>702</v>
      </c>
      <c r="N1555" s="92">
        <v>0.71899999999999997</v>
      </c>
      <c r="O1555" s="91">
        <v>55</v>
      </c>
      <c r="P1555" s="91">
        <v>26700</v>
      </c>
      <c r="Q1555" s="91">
        <v>0</v>
      </c>
      <c r="R1555" s="91">
        <v>0</v>
      </c>
      <c r="S1555" s="91">
        <v>22</v>
      </c>
      <c r="T1555" s="87" t="s">
        <v>691</v>
      </c>
      <c r="U1555" s="91">
        <v>138</v>
      </c>
      <c r="V1555" s="91">
        <v>82</v>
      </c>
      <c r="W1555" s="93">
        <v>17.16</v>
      </c>
      <c r="X1555" s="47">
        <v>3.6482544212962958E-2</v>
      </c>
      <c r="Y1555" s="21">
        <v>8.02</v>
      </c>
      <c r="Z1555" s="21">
        <v>458</v>
      </c>
      <c r="AA1555" s="21">
        <v>161</v>
      </c>
      <c r="AB1555" s="21">
        <v>3</v>
      </c>
      <c r="AC1555" s="21">
        <v>1</v>
      </c>
      <c r="AD1555" s="153">
        <f>VLOOKUP(D1555,'Dados Base'!$B:$K,9,FALSE)*31536000/VLOOKUP($F1555,F:H,MATCH(H1554,F1554:AF1554,0),FALSE)</f>
        <v>12117.6</v>
      </c>
      <c r="AE1555" s="153">
        <f>VLOOKUP(D1555,'Dados Base'!$B:$K,10,FALSE)*31536000/VLOOKUP($F1555,F:H,MATCH(H1554,F1554:AF1554,0),FALSE)</f>
        <v>1425.5999999999992</v>
      </c>
      <c r="AF1555" s="14">
        <v>82.09</v>
      </c>
      <c r="AG1555" s="15">
        <v>89.06</v>
      </c>
      <c r="AH1555" s="14">
        <v>69.2</v>
      </c>
      <c r="AI1555" s="14">
        <v>15.5</v>
      </c>
      <c r="AJ1555" s="16">
        <v>100</v>
      </c>
      <c r="AK1555" s="72">
        <f>(SUMIFS('Banco de Indicadores Mun. (2)'!I:I,'Banco de Indicadores Mun. (2)'!B:B,'Banco de Indicadores - Mun. (1)'!B1555,'Banco de Indicadores Mun. (2)'!A:A,'Banco de Indicadores - Mun. (1)'!A1555) / VLOOKUP(D1555,'Dados Base'!$B:$K,8,FALSE)) * 100</f>
        <v>6.5579003984063746</v>
      </c>
      <c r="AL1555" s="72">
        <f>(SUMIFS('Banco de Indicadores Mun. (2)'!I:I,'Banco de Indicadores Mun. (2)'!B:B,'Banco de Indicadores - Mun. (1)'!B1555,'Banco de Indicadores Mun. (2)'!A:A,'Banco de Indicadores - Mun. (1)'!A1555) / VLOOKUP(D1555,'Dados Base'!$B:$K,9,FALSE)) * 100</f>
        <v>2.9341051693404627</v>
      </c>
      <c r="AM1555" s="72">
        <f>(SUMIFS('Banco de Indicadores Mun. (2)'!J:J,'Banco de Indicadores Mun. (2)'!B:B,'Banco de Indicadores - Mun. (1)'!B1555,'Banco de Indicadores Mun. (2)'!A:A,'Banco de Indicadores - Mun. (1)'!A1555) / VLOOKUP(D1555,'Dados Base'!$B:$K,7,FALSE)) * 100</f>
        <v>8.7763189189189177</v>
      </c>
      <c r="AN1555" s="72">
        <f>(SUMIFS('Banco de Indicadores Mun. (2)'!K:K,'Banco de Indicadores Mun. (2)'!B:B,'Banco de Indicadores - Mun. (1)'!B1555,'Banco de Indicadores Mun. (2)'!A:A,'Banco de Indicadores - Mun. (1)'!A1555) / VLOOKUP(D1555,'Dados Base'!$B:$K,10,FALSE)) * 100</f>
        <v>0.3396060606060608</v>
      </c>
      <c r="AO1555" s="21">
        <v>0</v>
      </c>
      <c r="AP1555" s="125">
        <v>0</v>
      </c>
      <c r="AQ1555" s="5">
        <v>0</v>
      </c>
      <c r="AR1555" s="21">
        <v>9.6999999999999993</v>
      </c>
      <c r="AS1555" s="20">
        <v>86</v>
      </c>
      <c r="AT1555" s="20">
        <v>86.000000000000014</v>
      </c>
      <c r="AU1555" s="20">
        <v>73.990306946688207</v>
      </c>
      <c r="AV1555" s="20">
        <v>7.9</v>
      </c>
      <c r="AW1555" s="21">
        <v>1</v>
      </c>
      <c r="AX1555" s="21">
        <v>1</v>
      </c>
      <c r="AY1555" s="116">
        <v>120.81099078480202</v>
      </c>
    </row>
    <row r="1556" spans="1:51" ht="15" x14ac:dyDescent="0.25">
      <c r="A1556" s="144">
        <v>2015</v>
      </c>
      <c r="B1556" s="77" t="s">
        <v>266</v>
      </c>
      <c r="C1556" s="78">
        <v>13</v>
      </c>
      <c r="D1556" s="77">
        <v>3522901</v>
      </c>
      <c r="E1556" s="78">
        <v>352290113</v>
      </c>
      <c r="F1556" s="78" t="str">
        <f t="shared" si="63"/>
        <v>3522901132015</v>
      </c>
      <c r="G1556" s="89">
        <v>1.4583420300081862</v>
      </c>
      <c r="H1556" s="80">
        <f t="shared" si="62"/>
        <v>13013</v>
      </c>
      <c r="I1556" s="90">
        <v>12547</v>
      </c>
      <c r="J1556" s="91">
        <v>466</v>
      </c>
      <c r="K1556" s="83">
        <f>(H1556)/VLOOKUP(D1556,'Dados Base'!$B:$K,6,FALSE)</f>
        <v>93.16961409035585</v>
      </c>
      <c r="L1556" s="88">
        <f t="shared" si="64"/>
        <v>96.418965649734872</v>
      </c>
      <c r="M1556" s="85" t="s">
        <v>702</v>
      </c>
      <c r="N1556" s="92">
        <v>0.72499999999999998</v>
      </c>
      <c r="O1556" s="91">
        <v>36</v>
      </c>
      <c r="P1556" s="91">
        <v>1738</v>
      </c>
      <c r="Q1556" s="91">
        <v>2350000</v>
      </c>
      <c r="R1556" s="91">
        <v>2000</v>
      </c>
      <c r="S1556" s="91">
        <v>40</v>
      </c>
      <c r="T1556" s="87" t="s">
        <v>691</v>
      </c>
      <c r="U1556" s="91">
        <v>103</v>
      </c>
      <c r="V1556" s="91">
        <v>104</v>
      </c>
      <c r="W1556" s="93">
        <v>12.27</v>
      </c>
      <c r="X1556" s="47">
        <v>3.1250236305378702E-2</v>
      </c>
      <c r="Y1556" s="21">
        <v>8.91</v>
      </c>
      <c r="Z1556" s="21">
        <v>0</v>
      </c>
      <c r="AA1556" s="21">
        <v>688</v>
      </c>
      <c r="AB1556" s="21">
        <v>1</v>
      </c>
      <c r="AC1556" s="21">
        <v>0</v>
      </c>
      <c r="AD1556" s="153">
        <f>VLOOKUP(D1556,'Dados Base'!$B:$K,9,FALSE)*31536000/VLOOKUP($F1556,F:H,MATCH(H1555,F1555:AF1555,0),FALSE)</f>
        <v>2786.9361407822948</v>
      </c>
      <c r="AE1556" s="153">
        <f>VLOOKUP(D1556,'Dados Base'!$B:$K,10,FALSE)*31536000/VLOOKUP($F1556,F:H,MATCH(H1555,F1555:AF1555,0),FALSE)</f>
        <v>290.81072773380464</v>
      </c>
      <c r="AF1556" s="14" t="s">
        <v>692</v>
      </c>
      <c r="AG1556" s="15">
        <v>95.54</v>
      </c>
      <c r="AH1556" s="14" t="s">
        <v>692</v>
      </c>
      <c r="AI1556" s="14" t="s">
        <v>692</v>
      </c>
      <c r="AJ1556" s="16" t="s">
        <v>692</v>
      </c>
      <c r="AK1556" s="72">
        <f>(SUMIFS('Banco de Indicadores Mun. (2)'!I:I,'Banco de Indicadores Mun. (2)'!B:B,'Banco de Indicadores - Mun. (1)'!B1556,'Banco de Indicadores Mun. (2)'!A:A,'Banco de Indicadores - Mun. (1)'!A1556) / VLOOKUP(D1556,'Dados Base'!$B:$K,8,FALSE)) * 100</f>
        <v>2.2106333333333335</v>
      </c>
      <c r="AL1556" s="72">
        <f>(SUMIFS('Banco de Indicadores Mun. (2)'!I:I,'Banco de Indicadores Mun. (2)'!B:B,'Banco de Indicadores - Mun. (1)'!B1556,'Banco de Indicadores Mun. (2)'!A:A,'Banco de Indicadores - Mun. (1)'!A1556) / VLOOKUP(D1556,'Dados Base'!$B:$K,9,FALSE)) * 100</f>
        <v>1.1533739130434784</v>
      </c>
      <c r="AM1556" s="72">
        <f>(SUMIFS('Banco de Indicadores Mun. (2)'!J:J,'Banco de Indicadores Mun. (2)'!B:B,'Banco de Indicadores - Mun. (1)'!B1556,'Banco de Indicadores Mun. (2)'!A:A,'Banco de Indicadores - Mun. (1)'!A1556) / VLOOKUP(D1556,'Dados Base'!$B:$K,7,FALSE)) * 100</f>
        <v>0</v>
      </c>
      <c r="AN1556" s="72">
        <f>(SUMIFS('Banco de Indicadores Mun. (2)'!K:K,'Banco de Indicadores Mun. (2)'!B:B,'Banco de Indicadores - Mun. (1)'!B1556,'Banco de Indicadores Mun. (2)'!A:A,'Banco de Indicadores - Mun. (1)'!A1556) / VLOOKUP(D1556,'Dados Base'!$B:$K,10,FALSE)) * 100</f>
        <v>11.053166666666668</v>
      </c>
      <c r="AO1556" s="21">
        <v>0</v>
      </c>
      <c r="AP1556" s="125">
        <v>0</v>
      </c>
      <c r="AQ1556" s="5">
        <v>0</v>
      </c>
      <c r="AR1556" s="21">
        <v>8.3000000000000007</v>
      </c>
      <c r="AS1556" s="20">
        <v>87</v>
      </c>
      <c r="AT1556" s="20">
        <v>0</v>
      </c>
      <c r="AU1556" s="20">
        <v>0</v>
      </c>
      <c r="AV1556" s="20">
        <v>1.31</v>
      </c>
      <c r="AW1556" s="21">
        <v>1</v>
      </c>
      <c r="AX1556" s="21">
        <v>0</v>
      </c>
      <c r="AY1556" s="116">
        <v>73.789396359287977</v>
      </c>
    </row>
    <row r="1557" spans="1:51" ht="15" x14ac:dyDescent="0.25">
      <c r="A1557" s="144">
        <v>2015</v>
      </c>
      <c r="B1557" s="77" t="s">
        <v>267</v>
      </c>
      <c r="C1557" s="78">
        <v>19</v>
      </c>
      <c r="D1557" s="77">
        <v>3523008</v>
      </c>
      <c r="E1557" s="78">
        <v>352300819</v>
      </c>
      <c r="F1557" s="78" t="str">
        <f t="shared" si="63"/>
        <v>3523008192015</v>
      </c>
      <c r="G1557" s="89">
        <v>1.3193411721838411</v>
      </c>
      <c r="H1557" s="80">
        <f t="shared" si="62"/>
        <v>4640</v>
      </c>
      <c r="I1557" s="90">
        <v>3708</v>
      </c>
      <c r="J1557" s="91">
        <v>932</v>
      </c>
      <c r="K1557" s="83">
        <f>(H1557)/VLOOKUP(D1557,'Dados Base'!$B:$K,6,FALSE)</f>
        <v>15.100725746086505</v>
      </c>
      <c r="L1557" s="88">
        <f t="shared" si="64"/>
        <v>79.91379310344827</v>
      </c>
      <c r="M1557" s="85" t="s">
        <v>702</v>
      </c>
      <c r="N1557" s="92">
        <v>0.72</v>
      </c>
      <c r="O1557" s="91">
        <v>26</v>
      </c>
      <c r="P1557" s="91">
        <v>14000</v>
      </c>
      <c r="Q1557" s="91">
        <v>0</v>
      </c>
      <c r="R1557" s="91">
        <v>0</v>
      </c>
      <c r="S1557" s="91">
        <v>3</v>
      </c>
      <c r="T1557" s="87" t="s">
        <v>691</v>
      </c>
      <c r="U1557" s="91">
        <v>17</v>
      </c>
      <c r="V1557" s="91">
        <v>16</v>
      </c>
      <c r="W1557" s="93">
        <v>49.18</v>
      </c>
      <c r="X1557" s="47">
        <v>9.6316249999999996E-3</v>
      </c>
      <c r="Y1557" s="21">
        <v>2.64</v>
      </c>
      <c r="Z1557" s="21">
        <v>122</v>
      </c>
      <c r="AA1557" s="21">
        <v>82</v>
      </c>
      <c r="AB1557" s="21">
        <v>0</v>
      </c>
      <c r="AC1557" s="21">
        <v>0</v>
      </c>
      <c r="AD1557" s="153">
        <f>VLOOKUP(D1557,'Dados Base'!$B:$K,9,FALSE)*31536000/VLOOKUP($F1557,F:H,MATCH(H1556,F1556:AF1556,0),FALSE)</f>
        <v>15088.344827586207</v>
      </c>
      <c r="AE1557" s="153">
        <f>VLOOKUP(D1557,'Dados Base'!$B:$K,10,FALSE)*31536000/VLOOKUP($F1557,F:H,MATCH(H1556,F1556:AF1556,0),FALSE)</f>
        <v>1291.3448275862065</v>
      </c>
      <c r="AF1557" s="14">
        <v>79.709999999999994</v>
      </c>
      <c r="AG1557" s="15">
        <v>93.28</v>
      </c>
      <c r="AH1557" s="14">
        <v>63.6</v>
      </c>
      <c r="AI1557" s="14">
        <v>29.52</v>
      </c>
      <c r="AJ1557" s="16">
        <v>98.14</v>
      </c>
      <c r="AK1557" s="72">
        <f>(SUMIFS('Banco de Indicadores Mun. (2)'!I:I,'Banco de Indicadores Mun. (2)'!B:B,'Banco de Indicadores - Mun. (1)'!B1557,'Banco de Indicadores Mun. (2)'!A:A,'Banco de Indicadores - Mun. (1)'!A1557) / VLOOKUP(D1557,'Dados Base'!$B:$K,8,FALSE)) * 100</f>
        <v>3.906380281690141</v>
      </c>
      <c r="AL1557" s="72">
        <f>(SUMIFS('Banco de Indicadores Mun. (2)'!I:I,'Banco de Indicadores Mun. (2)'!B:B,'Banco de Indicadores - Mun. (1)'!B1557,'Banco de Indicadores Mun. (2)'!A:A,'Banco de Indicadores - Mun. (1)'!A1557) / VLOOKUP(D1557,'Dados Base'!$B:$K,9,FALSE)) * 100</f>
        <v>1.2493378378378379</v>
      </c>
      <c r="AM1557" s="72">
        <f>(SUMIFS('Banco de Indicadores Mun. (2)'!J:J,'Banco de Indicadores Mun. (2)'!B:B,'Banco de Indicadores - Mun. (1)'!B1557,'Banco de Indicadores Mun. (2)'!A:A,'Banco de Indicadores - Mun. (1)'!A1557) / VLOOKUP(D1557,'Dados Base'!$B:$K,7,FALSE)) * 100</f>
        <v>5.0216538461538462</v>
      </c>
      <c r="AN1557" s="72">
        <f>(SUMIFS('Banco de Indicadores Mun. (2)'!K:K,'Banco de Indicadores Mun. (2)'!B:B,'Banco de Indicadores - Mun. (1)'!B1557,'Banco de Indicadores Mun. (2)'!A:A,'Banco de Indicadores - Mun. (1)'!A1557) / VLOOKUP(D1557,'Dados Base'!$B:$K,10,FALSE)) * 100</f>
        <v>0.85405263157894762</v>
      </c>
      <c r="AO1557" s="21">
        <v>0</v>
      </c>
      <c r="AP1557" s="125">
        <v>0</v>
      </c>
      <c r="AQ1557" s="5">
        <v>0</v>
      </c>
      <c r="AR1557" s="21">
        <v>8.4</v>
      </c>
      <c r="AS1557" s="20">
        <v>85</v>
      </c>
      <c r="AT1557" s="20">
        <v>85</v>
      </c>
      <c r="AU1557" s="20">
        <v>59.803921568627452</v>
      </c>
      <c r="AV1557" s="20">
        <v>7.14</v>
      </c>
      <c r="AW1557" s="21">
        <v>0</v>
      </c>
      <c r="AX1557" s="21">
        <v>0</v>
      </c>
      <c r="AY1557" s="116">
        <v>16.498161865998728</v>
      </c>
    </row>
    <row r="1558" spans="1:51" ht="15" x14ac:dyDescent="0.25">
      <c r="A1558" s="144">
        <v>2015</v>
      </c>
      <c r="B1558" s="77" t="s">
        <v>268</v>
      </c>
      <c r="C1558" s="78">
        <v>6</v>
      </c>
      <c r="D1558" s="77">
        <v>3523107</v>
      </c>
      <c r="E1558" s="78">
        <v>35231076</v>
      </c>
      <c r="F1558" s="78" t="str">
        <f t="shared" si="63"/>
        <v>352310762015</v>
      </c>
      <c r="G1558" s="89">
        <v>1.516786744095322</v>
      </c>
      <c r="H1558" s="80">
        <f t="shared" si="62"/>
        <v>345787</v>
      </c>
      <c r="I1558" s="90">
        <v>345787</v>
      </c>
      <c r="J1558" s="91">
        <v>0</v>
      </c>
      <c r="K1558" s="83">
        <f>(H1558)/VLOOKUP(D1558,'Dados Base'!$B:$K,6,FALSE)</f>
        <v>4228.2587429689411</v>
      </c>
      <c r="L1558" s="88">
        <f t="shared" si="64"/>
        <v>100</v>
      </c>
      <c r="M1558" s="85" t="s">
        <v>702</v>
      </c>
      <c r="N1558" s="92">
        <v>0.71399999999999997</v>
      </c>
      <c r="O1558" s="91">
        <v>16</v>
      </c>
      <c r="P1558" s="91">
        <v>963</v>
      </c>
      <c r="Q1558" s="91">
        <v>0</v>
      </c>
      <c r="R1558" s="91">
        <v>0</v>
      </c>
      <c r="S1558" s="91">
        <v>603</v>
      </c>
      <c r="T1558" s="87" t="s">
        <v>691</v>
      </c>
      <c r="U1558" s="91">
        <v>1372</v>
      </c>
      <c r="V1558" s="91">
        <v>774</v>
      </c>
      <c r="W1558" s="93">
        <v>0</v>
      </c>
      <c r="X1558" s="47">
        <v>1.1757398346296295</v>
      </c>
      <c r="Y1558" s="21">
        <v>317.52</v>
      </c>
      <c r="Z1558" s="21">
        <v>1602</v>
      </c>
      <c r="AA1558" s="21">
        <v>17449</v>
      </c>
      <c r="AB1558" s="21">
        <v>21</v>
      </c>
      <c r="AC1558" s="21">
        <v>1</v>
      </c>
      <c r="AD1558" s="153">
        <f>VLOOKUP(D1558,'Dados Base'!$B:$K,9,FALSE)*31536000/VLOOKUP($F1558,F:H,MATCH(H1557,F1557:AF1557,0),FALSE)</f>
        <v>109.44078290971031</v>
      </c>
      <c r="AE1558" s="153">
        <f>VLOOKUP(D1558,'Dados Base'!$B:$K,10,FALSE)*31536000/VLOOKUP($F1558,F:H,MATCH(H1557,F1557:AF1557,0),FALSE)</f>
        <v>13.680097863713792</v>
      </c>
      <c r="AF1558" s="14">
        <v>97.6</v>
      </c>
      <c r="AG1558" s="15" t="s">
        <v>692</v>
      </c>
      <c r="AH1558" s="14">
        <v>66.19</v>
      </c>
      <c r="AI1558" s="14">
        <v>43.38</v>
      </c>
      <c r="AJ1558" s="16">
        <v>97.6</v>
      </c>
      <c r="AK1558" s="72">
        <f>(SUMIFS('Banco de Indicadores Mun. (2)'!I:I,'Banco de Indicadores Mun. (2)'!B:B,'Banco de Indicadores - Mun. (1)'!B1558,'Banco de Indicadores Mun. (2)'!A:A,'Banco de Indicadores - Mun. (1)'!A1558) / VLOOKUP(D1558,'Dados Base'!$B:$K,8,FALSE)) * 100</f>
        <v>9.746488888888889</v>
      </c>
      <c r="AL1558" s="72">
        <f>(SUMIFS('Banco de Indicadores Mun. (2)'!I:I,'Banco de Indicadores Mun. (2)'!B:B,'Banco de Indicadores - Mun. (1)'!B1558,'Banco de Indicadores Mun. (2)'!A:A,'Banco de Indicadores - Mun. (1)'!A1558) / VLOOKUP(D1558,'Dados Base'!$B:$K,9,FALSE)) * 100</f>
        <v>3.6549333333333336</v>
      </c>
      <c r="AM1558" s="72">
        <f>(SUMIFS('Banco de Indicadores Mun. (2)'!J:J,'Banco de Indicadores Mun. (2)'!B:B,'Banco de Indicadores - Mun. (1)'!B1558,'Banco de Indicadores Mun. (2)'!A:A,'Banco de Indicadores - Mun. (1)'!A1558) / VLOOKUP(D1558,'Dados Base'!$B:$K,7,FALSE)) * 100</f>
        <v>5.3526333333333334</v>
      </c>
      <c r="AN1558" s="72">
        <f>(SUMIFS('Banco de Indicadores Mun. (2)'!K:K,'Banco de Indicadores Mun. (2)'!B:B,'Banco de Indicadores - Mun. (1)'!B1558,'Banco de Indicadores Mun. (2)'!A:A,'Banco de Indicadores - Mun. (1)'!A1558) / VLOOKUP(D1558,'Dados Base'!$B:$K,10,FALSE)) * 100</f>
        <v>18.534199999999995</v>
      </c>
      <c r="AO1558" s="21">
        <v>0</v>
      </c>
      <c r="AP1558" s="125">
        <v>0.28919537171727105</v>
      </c>
      <c r="AQ1558" s="5">
        <v>0</v>
      </c>
      <c r="AR1558" s="21">
        <v>9.6</v>
      </c>
      <c r="AS1558" s="20">
        <v>63</v>
      </c>
      <c r="AT1558" s="20">
        <v>9.4499999999999993</v>
      </c>
      <c r="AU1558" s="20">
        <v>8.4090074011862868</v>
      </c>
      <c r="AV1558" s="20">
        <v>1.92</v>
      </c>
      <c r="AW1558" s="21">
        <v>2</v>
      </c>
      <c r="AX1558" s="21">
        <v>1</v>
      </c>
      <c r="AY1558" s="116">
        <v>0.38642724024590125</v>
      </c>
    </row>
    <row r="1559" spans="1:51" ht="15" x14ac:dyDescent="0.25">
      <c r="A1559" s="144">
        <v>2015</v>
      </c>
      <c r="B1559" s="77" t="s">
        <v>269</v>
      </c>
      <c r="C1559" s="78">
        <v>14</v>
      </c>
      <c r="D1559" s="77">
        <v>3523206</v>
      </c>
      <c r="E1559" s="78">
        <v>352320614</v>
      </c>
      <c r="F1559" s="78" t="str">
        <f t="shared" si="63"/>
        <v>3523206142015</v>
      </c>
      <c r="G1559" s="89">
        <v>0.15027233426754272</v>
      </c>
      <c r="H1559" s="80">
        <f t="shared" si="62"/>
        <v>48377</v>
      </c>
      <c r="I1559" s="90">
        <v>44774</v>
      </c>
      <c r="J1559" s="91">
        <v>3603</v>
      </c>
      <c r="K1559" s="83">
        <f>(H1559)/VLOOKUP(D1559,'Dados Base'!$B:$K,6,FALSE)</f>
        <v>48.204428147232903</v>
      </c>
      <c r="L1559" s="88">
        <f t="shared" si="64"/>
        <v>92.55224590197821</v>
      </c>
      <c r="M1559" s="85" t="s">
        <v>702</v>
      </c>
      <c r="N1559" s="92">
        <v>0.70299999999999996</v>
      </c>
      <c r="O1559" s="91">
        <v>165</v>
      </c>
      <c r="P1559" s="91">
        <v>36200</v>
      </c>
      <c r="Q1559" s="91">
        <v>0</v>
      </c>
      <c r="R1559" s="91">
        <v>16000</v>
      </c>
      <c r="S1559" s="91">
        <v>68</v>
      </c>
      <c r="T1559" s="87" t="s">
        <v>691</v>
      </c>
      <c r="U1559" s="91">
        <v>484</v>
      </c>
      <c r="V1559" s="91">
        <v>326</v>
      </c>
      <c r="W1559" s="93">
        <v>0</v>
      </c>
      <c r="X1559" s="47">
        <v>0.12773218955324073</v>
      </c>
      <c r="Y1559" s="21">
        <v>37.020000000000003</v>
      </c>
      <c r="Z1559" s="21">
        <v>0</v>
      </c>
      <c r="AA1559" s="21">
        <v>2499</v>
      </c>
      <c r="AB1559" s="21">
        <v>8</v>
      </c>
      <c r="AC1559" s="21">
        <v>1</v>
      </c>
      <c r="AD1559" s="153">
        <f>VLOOKUP(D1559,'Dados Base'!$B:$K,9,FALSE)*31536000/VLOOKUP($F1559,F:H,MATCH(H1558,F1558:AF1558,0),FALSE)</f>
        <v>7359.7254893854515</v>
      </c>
      <c r="AE1559" s="153">
        <f>VLOOKUP(D1559,'Dados Base'!$B:$K,10,FALSE)*31536000/VLOOKUP($F1559,F:H,MATCH(H1558,F1558:AF1558,0),FALSE)</f>
        <v>867.00043409057992</v>
      </c>
      <c r="AF1559" s="14">
        <v>86.74</v>
      </c>
      <c r="AG1559" s="15">
        <v>92.36</v>
      </c>
      <c r="AH1559" s="14">
        <v>77.8</v>
      </c>
      <c r="AI1559" s="14">
        <v>30.85</v>
      </c>
      <c r="AJ1559" s="16">
        <v>93.92</v>
      </c>
      <c r="AK1559" s="72">
        <f>(SUMIFS('Banco de Indicadores Mun. (2)'!I:I,'Banco de Indicadores Mun. (2)'!B:B,'Banco de Indicadores - Mun. (1)'!B1559,'Banco de Indicadores Mun. (2)'!A:A,'Banco de Indicadores - Mun. (1)'!A1559) / VLOOKUP(D1559,'Dados Base'!$B:$K,8,FALSE)) * 100</f>
        <v>2.3978712871287127</v>
      </c>
      <c r="AL1559" s="72">
        <f>(SUMIFS('Banco de Indicadores Mun. (2)'!I:I,'Banco de Indicadores Mun. (2)'!B:B,'Banco de Indicadores - Mun. (1)'!B1559,'Banco de Indicadores Mun. (2)'!A:A,'Banco de Indicadores - Mun. (1)'!A1559) / VLOOKUP(D1559,'Dados Base'!$B:$K,9,FALSE)) * 100</f>
        <v>1.0725642161204605</v>
      </c>
      <c r="AM1559" s="72">
        <f>(SUMIFS('Banco de Indicadores Mun. (2)'!J:J,'Banco de Indicadores Mun. (2)'!B:B,'Banco de Indicadores - Mun. (1)'!B1559,'Banco de Indicadores Mun. (2)'!A:A,'Banco de Indicadores - Mun. (1)'!A1559) / VLOOKUP(D1559,'Dados Base'!$B:$K,7,FALSE)) * 100</f>
        <v>3.0500510752688164</v>
      </c>
      <c r="AN1559" s="72">
        <f>(SUMIFS('Banco de Indicadores Mun. (2)'!K:K,'Banco de Indicadores Mun. (2)'!B:B,'Banco de Indicadores - Mun. (1)'!B1559,'Banco de Indicadores Mun. (2)'!A:A,'Banco de Indicadores - Mun. (1)'!A1559) / VLOOKUP(D1559,'Dados Base'!$B:$K,10,FALSE)) * 100</f>
        <v>0.57372932330827076</v>
      </c>
      <c r="AO1559" s="21">
        <v>0</v>
      </c>
      <c r="AP1559" s="125">
        <v>0</v>
      </c>
      <c r="AQ1559" s="5">
        <v>0</v>
      </c>
      <c r="AR1559" s="21">
        <v>9.6</v>
      </c>
      <c r="AS1559" s="20">
        <v>94</v>
      </c>
      <c r="AT1559" s="20">
        <v>0</v>
      </c>
      <c r="AU1559" s="20">
        <v>0</v>
      </c>
      <c r="AV1559" s="20">
        <v>1.41</v>
      </c>
      <c r="AW1559" s="21">
        <v>0</v>
      </c>
      <c r="AX1559" s="21">
        <v>1</v>
      </c>
      <c r="AY1559" s="116">
        <v>90.605168948877335</v>
      </c>
    </row>
    <row r="1560" spans="1:51" ht="15" x14ac:dyDescent="0.25">
      <c r="A1560" s="144">
        <v>2015</v>
      </c>
      <c r="B1560" s="77" t="s">
        <v>270</v>
      </c>
      <c r="C1560" s="78">
        <v>11</v>
      </c>
      <c r="D1560" s="77">
        <v>3523305</v>
      </c>
      <c r="E1560" s="78">
        <v>352330511</v>
      </c>
      <c r="F1560" s="78" t="str">
        <f t="shared" si="63"/>
        <v>3523305112015</v>
      </c>
      <c r="G1560" s="89">
        <v>1.179383904715281</v>
      </c>
      <c r="H1560" s="80">
        <f t="shared" si="62"/>
        <v>16360</v>
      </c>
      <c r="I1560" s="90">
        <v>11097</v>
      </c>
      <c r="J1560" s="91">
        <v>5263</v>
      </c>
      <c r="K1560" s="83">
        <f>(H1560)/VLOOKUP(D1560,'Dados Base'!$B:$K,6,FALSE)</f>
        <v>59.975071486179345</v>
      </c>
      <c r="L1560" s="88">
        <f t="shared" si="64"/>
        <v>67.830073349633253</v>
      </c>
      <c r="M1560" s="85" t="s">
        <v>702</v>
      </c>
      <c r="N1560" s="92">
        <v>0.67700000000000005</v>
      </c>
      <c r="O1560" s="91">
        <v>86</v>
      </c>
      <c r="P1560" s="91">
        <v>1060</v>
      </c>
      <c r="Q1560" s="91">
        <v>0</v>
      </c>
      <c r="R1560" s="91">
        <v>0</v>
      </c>
      <c r="S1560" s="91">
        <v>9</v>
      </c>
      <c r="T1560" s="87" t="s">
        <v>691</v>
      </c>
      <c r="U1560" s="91">
        <v>85</v>
      </c>
      <c r="V1560" s="91">
        <v>65</v>
      </c>
      <c r="W1560" s="93">
        <v>0</v>
      </c>
      <c r="X1560" s="47">
        <v>1.6283312500000001E-2</v>
      </c>
      <c r="Y1560" s="21">
        <v>7.49</v>
      </c>
      <c r="Z1560" s="21">
        <v>239</v>
      </c>
      <c r="AA1560" s="21">
        <v>339</v>
      </c>
      <c r="AB1560" s="21">
        <v>1</v>
      </c>
      <c r="AC1560" s="21">
        <v>0</v>
      </c>
      <c r="AD1560" s="153">
        <f>VLOOKUP(D1560,'Dados Base'!$B:$K,9,FALSE)*31536000/VLOOKUP($F1560,F:H,MATCH(H1559,F1559:AF1559,0),FALSE)</f>
        <v>18910.034229828852</v>
      </c>
      <c r="AE1560" s="153">
        <f>VLOOKUP(D1560,'Dados Base'!$B:$K,10,FALSE)*31536000/VLOOKUP($F1560,F:H,MATCH(H1559,F1559:AF1559,0),FALSE)</f>
        <v>2409.5354523227375</v>
      </c>
      <c r="AF1560" s="14">
        <v>38.22</v>
      </c>
      <c r="AG1560" s="15">
        <v>79.290000000000006</v>
      </c>
      <c r="AH1560" s="14">
        <v>26.17</v>
      </c>
      <c r="AI1560" s="14">
        <v>25.03</v>
      </c>
      <c r="AJ1560" s="16">
        <v>59.85</v>
      </c>
      <c r="AK1560" s="72">
        <f>(SUMIFS('Banco de Indicadores Mun. (2)'!I:I,'Banco de Indicadores Mun. (2)'!B:B,'Banco de Indicadores - Mun. (1)'!B1560,'Banco de Indicadores Mun. (2)'!A:A,'Banco de Indicadores - Mun. (1)'!A1560) / VLOOKUP(D1560,'Dados Base'!$B:$K,8,FALSE)) * 100</f>
        <v>6.4927118226600991</v>
      </c>
      <c r="AL1560" s="72">
        <f>(SUMIFS('Banco de Indicadores Mun. (2)'!I:I,'Banco de Indicadores Mun. (2)'!B:B,'Banco de Indicadores - Mun. (1)'!B1560,'Banco de Indicadores Mun. (2)'!A:A,'Banco de Indicadores - Mun. (1)'!A1560) / VLOOKUP(D1560,'Dados Base'!$B:$K,9,FALSE)) * 100</f>
        <v>2.6870958205912334</v>
      </c>
      <c r="AM1560" s="72">
        <f>(SUMIFS('Banco de Indicadores Mun. (2)'!J:J,'Banco de Indicadores Mun. (2)'!B:B,'Banco de Indicadores - Mun. (1)'!B1560,'Banco de Indicadores Mun. (2)'!A:A,'Banco de Indicadores - Mun. (1)'!A1560) / VLOOKUP(D1560,'Dados Base'!$B:$K,7,FALSE)) * 100</f>
        <v>9.3696441281138778</v>
      </c>
      <c r="AN1560" s="72">
        <f>(SUMIFS('Banco de Indicadores Mun. (2)'!K:K,'Banco de Indicadores Mun. (2)'!B:B,'Banco de Indicadores - Mun. (1)'!B1560,'Banco de Indicadores Mun. (2)'!A:A,'Banco de Indicadores - Mun. (1)'!A1560) / VLOOKUP(D1560,'Dados Base'!$B:$K,10,FALSE)) * 100</f>
        <v>2.5368000000000012E-2</v>
      </c>
      <c r="AO1560" s="21">
        <v>0</v>
      </c>
      <c r="AP1560" s="125">
        <v>0</v>
      </c>
      <c r="AQ1560" s="5">
        <v>0</v>
      </c>
      <c r="AR1560" s="21">
        <v>6.4</v>
      </c>
      <c r="AS1560" s="20">
        <v>64</v>
      </c>
      <c r="AT1560" s="20">
        <v>63.359999999999992</v>
      </c>
      <c r="AU1560" s="20">
        <v>41.349480968858131</v>
      </c>
      <c r="AV1560" s="20">
        <v>5.64</v>
      </c>
      <c r="AW1560" s="21">
        <v>0</v>
      </c>
      <c r="AX1560" s="21">
        <v>0</v>
      </c>
      <c r="AY1560" s="116">
        <v>135.31235121832242</v>
      </c>
    </row>
    <row r="1561" spans="1:51" ht="15" x14ac:dyDescent="0.25">
      <c r="A1561" s="144">
        <v>2015</v>
      </c>
      <c r="B1561" s="77" t="s">
        <v>271</v>
      </c>
      <c r="C1561" s="78">
        <v>5</v>
      </c>
      <c r="D1561" s="77">
        <v>3523404</v>
      </c>
      <c r="E1561" s="78">
        <v>35234045</v>
      </c>
      <c r="F1561" s="78" t="str">
        <f t="shared" si="63"/>
        <v>352340452015</v>
      </c>
      <c r="G1561" s="89">
        <v>1.9089585801711273</v>
      </c>
      <c r="H1561" s="80">
        <f t="shared" si="62"/>
        <v>110364</v>
      </c>
      <c r="I1561" s="90">
        <v>94736</v>
      </c>
      <c r="J1561" s="91">
        <v>15628</v>
      </c>
      <c r="K1561" s="83">
        <f>(H1561)/VLOOKUP(D1561,'Dados Base'!$B:$K,6,FALSE)</f>
        <v>342.19273223365997</v>
      </c>
      <c r="L1561" s="88">
        <f t="shared" si="64"/>
        <v>85.839585372041611</v>
      </c>
      <c r="M1561" s="85" t="s">
        <v>702</v>
      </c>
      <c r="N1561" s="92">
        <v>0.77800000000000002</v>
      </c>
      <c r="O1561" s="91">
        <v>153</v>
      </c>
      <c r="P1561" s="91">
        <v>18100</v>
      </c>
      <c r="Q1561" s="91">
        <v>240000</v>
      </c>
      <c r="R1561" s="91">
        <v>1000</v>
      </c>
      <c r="S1561" s="91">
        <v>433</v>
      </c>
      <c r="T1561" s="87" t="s">
        <v>691</v>
      </c>
      <c r="U1561" s="91">
        <v>1054</v>
      </c>
      <c r="V1561" s="91">
        <v>1053</v>
      </c>
      <c r="W1561" s="93">
        <v>0</v>
      </c>
      <c r="X1561" s="47">
        <v>0.29190345526388889</v>
      </c>
      <c r="Y1561" s="21">
        <v>76.510000000000005</v>
      </c>
      <c r="Z1561" s="21">
        <v>4710</v>
      </c>
      <c r="AA1561" s="21">
        <v>454</v>
      </c>
      <c r="AB1561" s="21">
        <v>25</v>
      </c>
      <c r="AC1561" s="21">
        <v>2</v>
      </c>
      <c r="AD1561" s="153">
        <f>VLOOKUP(D1561,'Dados Base'!$B:$K,9,FALSE)*31536000/VLOOKUP($F1561,F:H,MATCH(H1560,F1560:AF1560,0),FALSE)</f>
        <v>1128.6941393932805</v>
      </c>
      <c r="AE1561" s="153">
        <f>VLOOKUP(D1561,'Dados Base'!$B:$K,10,FALSE)*31536000/VLOOKUP($F1561,F:H,MATCH(H1560,F1560:AF1560,0),FALSE)</f>
        <v>148.58758290746982</v>
      </c>
      <c r="AF1561" s="14">
        <v>86.89</v>
      </c>
      <c r="AG1561" s="15">
        <v>84.42</v>
      </c>
      <c r="AH1561" s="14">
        <v>81.61</v>
      </c>
      <c r="AI1561" s="14">
        <v>36.700000000000003</v>
      </c>
      <c r="AJ1561" s="16">
        <v>100</v>
      </c>
      <c r="AK1561" s="72">
        <f>(SUMIFS('Banco de Indicadores Mun. (2)'!I:I,'Banco de Indicadores Mun. (2)'!B:B,'Banco de Indicadores - Mun. (1)'!B1561,'Banco de Indicadores Mun. (2)'!A:A,'Banco de Indicadores - Mun. (1)'!A1561) / VLOOKUP(D1561,'Dados Base'!$B:$K,8,FALSE)) * 100</f>
        <v>123.46363333333335</v>
      </c>
      <c r="AL1561" s="72">
        <f>(SUMIFS('Banco de Indicadores Mun. (2)'!I:I,'Banco de Indicadores Mun. (2)'!B:B,'Banco de Indicadores - Mun. (1)'!B1561,'Banco de Indicadores Mun. (2)'!A:A,'Banco de Indicadores - Mun. (1)'!A1561) / VLOOKUP(D1561,'Dados Base'!$B:$K,9,FALSE)) * 100</f>
        <v>46.884924050632918</v>
      </c>
      <c r="AM1561" s="72">
        <f>(SUMIFS('Banco de Indicadores Mun. (2)'!J:J,'Banco de Indicadores Mun. (2)'!B:B,'Banco de Indicadores - Mun. (1)'!B1561,'Banco de Indicadores Mun. (2)'!A:A,'Banco de Indicadores - Mun. (1)'!A1561) / VLOOKUP(D1561,'Dados Base'!$B:$K,7,FALSE)) * 100</f>
        <v>183.82747959183675</v>
      </c>
      <c r="AN1561" s="72">
        <f>(SUMIFS('Banco de Indicadores Mun. (2)'!K:K,'Banco de Indicadores Mun. (2)'!B:B,'Banco de Indicadores - Mun. (1)'!B1561,'Banco de Indicadores Mun. (2)'!A:A,'Banco de Indicadores - Mun. (1)'!A1561) / VLOOKUP(D1561,'Dados Base'!$B:$K,10,FALSE)) * 100</f>
        <v>9.7009999999999934</v>
      </c>
      <c r="AO1561" s="21">
        <v>0</v>
      </c>
      <c r="AP1561" s="125">
        <v>0</v>
      </c>
      <c r="AQ1561" s="5">
        <v>3</v>
      </c>
      <c r="AR1561" s="21">
        <v>9.6</v>
      </c>
      <c r="AS1561" s="20">
        <v>96</v>
      </c>
      <c r="AT1561" s="20">
        <v>96</v>
      </c>
      <c r="AU1561" s="20">
        <v>91.208365608055772</v>
      </c>
      <c r="AV1561" s="20">
        <v>9.94</v>
      </c>
      <c r="AW1561" s="21">
        <v>2</v>
      </c>
      <c r="AX1561" s="21">
        <v>2</v>
      </c>
      <c r="AY1561" s="116">
        <v>14.427634658627793</v>
      </c>
    </row>
    <row r="1562" spans="1:51" ht="15" x14ac:dyDescent="0.25">
      <c r="A1562" s="144">
        <v>2015</v>
      </c>
      <c r="B1562" s="77" t="s">
        <v>272</v>
      </c>
      <c r="C1562" s="78">
        <v>17</v>
      </c>
      <c r="D1562" s="77">
        <v>3523503</v>
      </c>
      <c r="E1562" s="78">
        <v>352350317</v>
      </c>
      <c r="F1562" s="78" t="str">
        <f t="shared" si="63"/>
        <v>3523503172015</v>
      </c>
      <c r="G1562" s="89">
        <v>1.4256474600206737</v>
      </c>
      <c r="H1562" s="80">
        <f t="shared" si="62"/>
        <v>19281</v>
      </c>
      <c r="I1562" s="90">
        <v>17791</v>
      </c>
      <c r="J1562" s="91">
        <v>1490</v>
      </c>
      <c r="K1562" s="83">
        <f>(H1562)/VLOOKUP(D1562,'Dados Base'!$B:$K,6,FALSE)</f>
        <v>19.677100023472502</v>
      </c>
      <c r="L1562" s="88">
        <f t="shared" si="64"/>
        <v>92.272185052642499</v>
      </c>
      <c r="M1562" s="85" t="s">
        <v>702</v>
      </c>
      <c r="N1562" s="92">
        <v>0.70599999999999996</v>
      </c>
      <c r="O1562" s="91">
        <v>152</v>
      </c>
      <c r="P1562" s="91">
        <v>27000</v>
      </c>
      <c r="Q1562" s="91">
        <v>2753650</v>
      </c>
      <c r="R1562" s="91">
        <v>0</v>
      </c>
      <c r="S1562" s="91">
        <v>29</v>
      </c>
      <c r="T1562" s="87" t="s">
        <v>691</v>
      </c>
      <c r="U1562" s="91">
        <v>143</v>
      </c>
      <c r="V1562" s="91">
        <v>114</v>
      </c>
      <c r="W1562" s="93">
        <v>29.31</v>
      </c>
      <c r="X1562" s="47">
        <v>4.6858899944444442E-2</v>
      </c>
      <c r="Y1562" s="21">
        <v>12.57</v>
      </c>
      <c r="Z1562" s="21">
        <v>763</v>
      </c>
      <c r="AA1562" s="21">
        <v>206</v>
      </c>
      <c r="AB1562" s="21">
        <v>0</v>
      </c>
      <c r="AC1562" s="21">
        <v>1</v>
      </c>
      <c r="AD1562" s="153">
        <f>VLOOKUP(D1562,'Dados Base'!$B:$K,9,FALSE)*31536000/VLOOKUP($F1562,F:H,MATCH(H1561,F1561:AF1561,0),FALSE)</f>
        <v>16846.678076863234</v>
      </c>
      <c r="AE1562" s="153">
        <f>VLOOKUP(D1562,'Dados Base'!$B:$K,10,FALSE)*31536000/VLOOKUP($F1562,F:H,MATCH(H1561,F1561:AF1561,0),FALSE)</f>
        <v>1913.6517815466002</v>
      </c>
      <c r="AF1562" s="14">
        <v>79.84</v>
      </c>
      <c r="AG1562" s="15">
        <v>96.26</v>
      </c>
      <c r="AH1562" s="14">
        <v>78.98</v>
      </c>
      <c r="AI1562" s="14">
        <v>33.94</v>
      </c>
      <c r="AJ1562" s="16">
        <v>87.77</v>
      </c>
      <c r="AK1562" s="72">
        <f>(SUMIFS('Banco de Indicadores Mun. (2)'!I:I,'Banco de Indicadores Mun. (2)'!B:B,'Banco de Indicadores - Mun. (1)'!B1562,'Banco de Indicadores Mun. (2)'!A:A,'Banco de Indicadores - Mun. (1)'!A1562) / VLOOKUP(D1562,'Dados Base'!$B:$K,8,FALSE)) * 100</f>
        <v>4.1138545081967219</v>
      </c>
      <c r="AL1562" s="72">
        <f>(SUMIFS('Banco de Indicadores Mun. (2)'!I:I,'Banco de Indicadores Mun. (2)'!B:B,'Banco de Indicadores - Mun. (1)'!B1562,'Banco de Indicadores Mun. (2)'!A:A,'Banco de Indicadores - Mun. (1)'!A1562) / VLOOKUP(D1562,'Dados Base'!$B:$K,9,FALSE)) * 100</f>
        <v>1.9490883495145632</v>
      </c>
      <c r="AM1562" s="72">
        <f>(SUMIFS('Banco de Indicadores Mun. (2)'!J:J,'Banco de Indicadores Mun. (2)'!B:B,'Banco de Indicadores - Mun. (1)'!B1562,'Banco de Indicadores Mun. (2)'!A:A,'Banco de Indicadores - Mun. (1)'!A1562) / VLOOKUP(D1562,'Dados Base'!$B:$K,7,FALSE)) * 100</f>
        <v>5.0818463611859839</v>
      </c>
      <c r="AN1562" s="72">
        <f>(SUMIFS('Banco de Indicadores Mun. (2)'!K:K,'Banco de Indicadores Mun. (2)'!B:B,'Banco de Indicadores - Mun. (1)'!B1562,'Banco de Indicadores Mun. (2)'!A:A,'Banco de Indicadores - Mun. (1)'!A1562) / VLOOKUP(D1562,'Dados Base'!$B:$K,10,FALSE)) * 100</f>
        <v>1.0444102564102564</v>
      </c>
      <c r="AO1562" s="21">
        <v>0</v>
      </c>
      <c r="AP1562" s="125">
        <v>0</v>
      </c>
      <c r="AQ1562" s="5">
        <v>0</v>
      </c>
      <c r="AR1562" s="21">
        <v>7.7</v>
      </c>
      <c r="AS1562" s="20">
        <v>95</v>
      </c>
      <c r="AT1562" s="20">
        <v>95</v>
      </c>
      <c r="AU1562" s="20">
        <v>78.740970072239421</v>
      </c>
      <c r="AV1562" s="20">
        <v>8.24</v>
      </c>
      <c r="AW1562" s="21">
        <v>0</v>
      </c>
      <c r="AX1562" s="21">
        <v>1</v>
      </c>
      <c r="AY1562" s="116">
        <v>132.6604798452336</v>
      </c>
    </row>
    <row r="1563" spans="1:51" ht="15" x14ac:dyDescent="0.25">
      <c r="A1563" s="144">
        <v>2015</v>
      </c>
      <c r="B1563" s="77" t="s">
        <v>273</v>
      </c>
      <c r="C1563" s="78">
        <v>13</v>
      </c>
      <c r="D1563" s="77">
        <v>3523602</v>
      </c>
      <c r="E1563" s="78">
        <v>352360213</v>
      </c>
      <c r="F1563" s="78" t="str">
        <f t="shared" si="63"/>
        <v>3523602132015</v>
      </c>
      <c r="G1563" s="89">
        <v>1.4222490457948433</v>
      </c>
      <c r="H1563" s="80">
        <f t="shared" si="62"/>
        <v>16370</v>
      </c>
      <c r="I1563" s="90">
        <v>14967</v>
      </c>
      <c r="J1563" s="91">
        <v>1403</v>
      </c>
      <c r="K1563" s="83">
        <f>(H1563)/VLOOKUP(D1563,'Dados Base'!$B:$K,6,FALSE)</f>
        <v>29.011448622975223</v>
      </c>
      <c r="L1563" s="88">
        <f t="shared" si="64"/>
        <v>91.429444105070246</v>
      </c>
      <c r="M1563" s="85" t="s">
        <v>702</v>
      </c>
      <c r="N1563" s="92">
        <v>0.72399999999999998</v>
      </c>
      <c r="O1563" s="91">
        <v>121</v>
      </c>
      <c r="P1563" s="91">
        <v>23000</v>
      </c>
      <c r="Q1563" s="91">
        <v>1490000</v>
      </c>
      <c r="R1563" s="91">
        <v>0</v>
      </c>
      <c r="S1563" s="91">
        <v>22</v>
      </c>
      <c r="T1563" s="87" t="s">
        <v>691</v>
      </c>
      <c r="U1563" s="91">
        <v>103</v>
      </c>
      <c r="V1563" s="91">
        <v>111</v>
      </c>
      <c r="W1563" s="93">
        <v>0</v>
      </c>
      <c r="X1563" s="47">
        <v>3.6480526053240737E-2</v>
      </c>
      <c r="Y1563" s="21">
        <v>10.83</v>
      </c>
      <c r="Z1563" s="21">
        <v>794</v>
      </c>
      <c r="AA1563" s="21">
        <v>42</v>
      </c>
      <c r="AB1563" s="21">
        <v>1</v>
      </c>
      <c r="AC1563" s="21">
        <v>3</v>
      </c>
      <c r="AD1563" s="153">
        <f>VLOOKUP(D1563,'Dados Base'!$B:$K,9,FALSE)*31536000/VLOOKUP($F1563,F:H,MATCH(H1562,F1562:AF1562,0),FALSE)</f>
        <v>10980.769700671961</v>
      </c>
      <c r="AE1563" s="153">
        <f>VLOOKUP(D1563,'Dados Base'!$B:$K,10,FALSE)*31536000/VLOOKUP($F1563,F:H,MATCH(H1562,F1562:AF1562,0),FALSE)</f>
        <v>1329.2510690287111</v>
      </c>
      <c r="AF1563" s="14">
        <v>73.209999999999994</v>
      </c>
      <c r="AG1563" s="15">
        <v>100</v>
      </c>
      <c r="AH1563" s="14">
        <v>86.65</v>
      </c>
      <c r="AI1563" s="14">
        <v>28.79</v>
      </c>
      <c r="AJ1563" s="16">
        <v>81.17</v>
      </c>
      <c r="AK1563" s="72">
        <f>(SUMIFS('Banco de Indicadores Mun. (2)'!I:I,'Banco de Indicadores Mun. (2)'!B:B,'Banco de Indicadores - Mun. (1)'!B1563,'Banco de Indicadores Mun. (2)'!A:A,'Banco de Indicadores - Mun. (1)'!A1563) / VLOOKUP(D1563,'Dados Base'!$B:$K,8,FALSE)) * 100</f>
        <v>13.877620967741935</v>
      </c>
      <c r="AL1563" s="72">
        <f>(SUMIFS('Banco de Indicadores Mun. (2)'!I:I,'Banco de Indicadores Mun. (2)'!B:B,'Banco de Indicadores - Mun. (1)'!B1563,'Banco de Indicadores Mun. (2)'!A:A,'Banco de Indicadores - Mun. (1)'!A1563) / VLOOKUP(D1563,'Dados Base'!$B:$K,9,FALSE)) * 100</f>
        <v>6.0379824561403508</v>
      </c>
      <c r="AM1563" s="72">
        <f>(SUMIFS('Banco de Indicadores Mun. (2)'!J:J,'Banco de Indicadores Mun. (2)'!B:B,'Banco de Indicadores - Mun. (1)'!B1563,'Banco de Indicadores Mun. (2)'!A:A,'Banco de Indicadores - Mun. (1)'!A1563) / VLOOKUP(D1563,'Dados Base'!$B:$K,7,FALSE)) * 100</f>
        <v>7.3747988826815627</v>
      </c>
      <c r="AN1563" s="72">
        <f>(SUMIFS('Banco de Indicadores Mun. (2)'!K:K,'Banco de Indicadores Mun. (2)'!B:B,'Banco de Indicadores - Mun. (1)'!B1563,'Banco de Indicadores Mun. (2)'!A:A,'Banco de Indicadores - Mun. (1)'!A1563) / VLOOKUP(D1563,'Dados Base'!$B:$K,10,FALSE)) * 100</f>
        <v>30.747260869565224</v>
      </c>
      <c r="AO1563" s="21">
        <v>0</v>
      </c>
      <c r="AP1563" s="125">
        <v>0</v>
      </c>
      <c r="AQ1563" s="5">
        <v>0</v>
      </c>
      <c r="AR1563" s="21">
        <v>7.2</v>
      </c>
      <c r="AS1563" s="20">
        <v>100</v>
      </c>
      <c r="AT1563" s="20">
        <v>100</v>
      </c>
      <c r="AU1563" s="20">
        <v>94.976076555023923</v>
      </c>
      <c r="AV1563" s="20">
        <v>10</v>
      </c>
      <c r="AW1563" s="21">
        <v>0</v>
      </c>
      <c r="AX1563" s="21">
        <v>3</v>
      </c>
      <c r="AY1563" s="116">
        <v>350.49349476926199</v>
      </c>
    </row>
    <row r="1564" spans="1:51" ht="15" x14ac:dyDescent="0.25">
      <c r="A1564" s="144">
        <v>2015</v>
      </c>
      <c r="B1564" s="77" t="s">
        <v>274</v>
      </c>
      <c r="C1564" s="78">
        <v>8</v>
      </c>
      <c r="D1564" s="77">
        <v>3523701</v>
      </c>
      <c r="E1564" s="78">
        <v>35237018</v>
      </c>
      <c r="F1564" s="78" t="str">
        <f t="shared" si="63"/>
        <v>352370182015</v>
      </c>
      <c r="G1564" s="89">
        <v>0.67945875457562366</v>
      </c>
      <c r="H1564" s="80">
        <f t="shared" si="62"/>
        <v>6094</v>
      </c>
      <c r="I1564" s="90">
        <v>5177</v>
      </c>
      <c r="J1564" s="91">
        <v>917</v>
      </c>
      <c r="K1564" s="83">
        <f>(H1564)/VLOOKUP(D1564,'Dados Base'!$B:$K,6,FALSE)</f>
        <v>37.736082729580779</v>
      </c>
      <c r="L1564" s="88">
        <f t="shared" si="64"/>
        <v>84.952412208729896</v>
      </c>
      <c r="M1564" s="85" t="s">
        <v>702</v>
      </c>
      <c r="N1564" s="92">
        <v>0.70699999999999996</v>
      </c>
      <c r="O1564" s="91">
        <v>115</v>
      </c>
      <c r="P1564" s="91">
        <v>9700</v>
      </c>
      <c r="Q1564" s="91">
        <v>0</v>
      </c>
      <c r="R1564" s="91">
        <v>0</v>
      </c>
      <c r="S1564" s="91">
        <v>14</v>
      </c>
      <c r="T1564" s="87" t="s">
        <v>691</v>
      </c>
      <c r="U1564" s="91">
        <v>32</v>
      </c>
      <c r="V1564" s="91">
        <v>19</v>
      </c>
      <c r="W1564" s="93">
        <v>0</v>
      </c>
      <c r="X1564" s="47">
        <v>1.3614694270833333E-2</v>
      </c>
      <c r="Y1564" s="21">
        <v>3.69</v>
      </c>
      <c r="Z1564" s="21">
        <v>261</v>
      </c>
      <c r="AA1564" s="21">
        <v>23</v>
      </c>
      <c r="AB1564" s="21">
        <v>0</v>
      </c>
      <c r="AC1564" s="21">
        <v>1</v>
      </c>
      <c r="AD1564" s="153">
        <f>VLOOKUP(D1564,'Dados Base'!$B:$K,9,FALSE)*31536000/VLOOKUP($F1564,F:H,MATCH(H1563,F1563:AF1563,0),FALSE)</f>
        <v>13351.309484739088</v>
      </c>
      <c r="AE1564" s="153">
        <f>VLOOKUP(D1564,'Dados Base'!$B:$K,10,FALSE)*31536000/VLOOKUP($F1564,F:H,MATCH(H1563,F1563:AF1563,0),FALSE)</f>
        <v>1655.9763702001972</v>
      </c>
      <c r="AF1564" s="14">
        <v>85.79</v>
      </c>
      <c r="AG1564" s="15">
        <v>83.34</v>
      </c>
      <c r="AH1564" s="14">
        <v>84.83</v>
      </c>
      <c r="AI1564" s="14">
        <v>21.31</v>
      </c>
      <c r="AJ1564" s="16">
        <v>100</v>
      </c>
      <c r="AK1564" s="72">
        <f>(SUMIFS('Banco de Indicadores Mun. (2)'!I:I,'Banco de Indicadores Mun. (2)'!B:B,'Banco de Indicadores - Mun. (1)'!B1564,'Banco de Indicadores Mun. (2)'!A:A,'Banco de Indicadores - Mun. (1)'!A1564) / VLOOKUP(D1564,'Dados Base'!$B:$K,8,FALSE)) * 100</f>
        <v>13.643777777777776</v>
      </c>
      <c r="AL1564" s="72">
        <f>(SUMIFS('Banco de Indicadores Mun. (2)'!I:I,'Banco de Indicadores Mun. (2)'!B:B,'Banco de Indicadores - Mun. (1)'!B1564,'Banco de Indicadores Mun. (2)'!A:A,'Banco de Indicadores - Mun. (1)'!A1564) / VLOOKUP(D1564,'Dados Base'!$B:$K,9,FALSE)) * 100</f>
        <v>4.283511627906976</v>
      </c>
      <c r="AM1564" s="72">
        <f>(SUMIFS('Banco de Indicadores Mun. (2)'!J:J,'Banco de Indicadores Mun. (2)'!B:B,'Banco de Indicadores - Mun. (1)'!B1564,'Banco de Indicadores Mun. (2)'!A:A,'Banco de Indicadores - Mun. (1)'!A1564) / VLOOKUP(D1564,'Dados Base'!$B:$K,7,FALSE)) * 100</f>
        <v>19.38373469387755</v>
      </c>
      <c r="AN1564" s="72">
        <f>(SUMIFS('Banco de Indicadores Mun. (2)'!K:K,'Banco de Indicadores Mun. (2)'!B:B,'Banco de Indicadores - Mun. (1)'!B1564,'Banco de Indicadores Mun. (2)'!A:A,'Banco de Indicadores - Mun. (1)'!A1564) / VLOOKUP(D1564,'Dados Base'!$B:$K,10,FALSE)) * 100</f>
        <v>4.8544687499999988</v>
      </c>
      <c r="AO1564" s="21">
        <v>0</v>
      </c>
      <c r="AP1564" s="125">
        <v>0</v>
      </c>
      <c r="AQ1564" s="5">
        <v>0</v>
      </c>
      <c r="AR1564" s="21">
        <v>9.6</v>
      </c>
      <c r="AS1564" s="20">
        <v>100</v>
      </c>
      <c r="AT1564" s="20">
        <v>100</v>
      </c>
      <c r="AU1564" s="20">
        <v>91.901408450704224</v>
      </c>
      <c r="AV1564" s="20">
        <v>10</v>
      </c>
      <c r="AW1564" s="21">
        <v>0</v>
      </c>
      <c r="AX1564" s="21">
        <v>1</v>
      </c>
      <c r="AY1564" s="116">
        <v>136.01339583706681</v>
      </c>
    </row>
    <row r="1565" spans="1:51" ht="15" x14ac:dyDescent="0.25">
      <c r="A1565" s="144">
        <v>2015</v>
      </c>
      <c r="B1565" s="77" t="s">
        <v>275</v>
      </c>
      <c r="C1565" s="78">
        <v>4</v>
      </c>
      <c r="D1565" s="77">
        <v>3523800</v>
      </c>
      <c r="E1565" s="78">
        <v>35238004</v>
      </c>
      <c r="F1565" s="78" t="str">
        <f t="shared" si="63"/>
        <v>352380042015</v>
      </c>
      <c r="G1565" s="89">
        <v>5.8248991405607242E-2</v>
      </c>
      <c r="H1565" s="80">
        <f t="shared" si="62"/>
        <v>7578</v>
      </c>
      <c r="I1565" s="90">
        <v>7001</v>
      </c>
      <c r="J1565" s="91">
        <v>577</v>
      </c>
      <c r="K1565" s="83">
        <f>(H1565)/VLOOKUP(D1565,'Dados Base'!$B:$K,6,FALSE)</f>
        <v>54.67138013130365</v>
      </c>
      <c r="L1565" s="88">
        <f t="shared" si="64"/>
        <v>92.385853787278975</v>
      </c>
      <c r="M1565" s="85" t="s">
        <v>702</v>
      </c>
      <c r="N1565" s="92">
        <v>0.71699999999999997</v>
      </c>
      <c r="O1565" s="91">
        <v>70</v>
      </c>
      <c r="P1565" s="91">
        <v>12210</v>
      </c>
      <c r="Q1565" s="91">
        <v>743000</v>
      </c>
      <c r="R1565" s="91">
        <v>0</v>
      </c>
      <c r="S1565" s="91">
        <v>13</v>
      </c>
      <c r="T1565" s="87" t="s">
        <v>691</v>
      </c>
      <c r="U1565" s="91">
        <v>52</v>
      </c>
      <c r="V1565" s="91">
        <v>51</v>
      </c>
      <c r="W1565" s="93">
        <v>0</v>
      </c>
      <c r="X1565" s="47">
        <v>1.6932093749999998E-2</v>
      </c>
      <c r="Y1565" s="21">
        <v>4.9400000000000004</v>
      </c>
      <c r="Z1565" s="21">
        <v>355</v>
      </c>
      <c r="AA1565" s="21">
        <v>26</v>
      </c>
      <c r="AB1565" s="21">
        <v>0</v>
      </c>
      <c r="AC1565" s="21">
        <v>0</v>
      </c>
      <c r="AD1565" s="153">
        <f>VLOOKUP(D1565,'Dados Base'!$B:$K,9,FALSE)*31536000/VLOOKUP($F1565,F:H,MATCH(H1564,F1564:AF1564,0),FALSE)</f>
        <v>9113.7292161520181</v>
      </c>
      <c r="AE1565" s="153">
        <f>VLOOKUP(D1565,'Dados Base'!$B:$K,10,FALSE)*31536000/VLOOKUP($F1565,F:H,MATCH(H1564,F1564:AF1564,0),FALSE)</f>
        <v>915.53444180522558</v>
      </c>
      <c r="AF1565" s="14">
        <v>85.8</v>
      </c>
      <c r="AG1565" s="15">
        <v>90.13</v>
      </c>
      <c r="AH1565" s="14">
        <v>83.39</v>
      </c>
      <c r="AI1565" s="14">
        <v>12.52</v>
      </c>
      <c r="AJ1565" s="16">
        <v>95.21</v>
      </c>
      <c r="AK1565" s="72">
        <f>(SUMIFS('Banco de Indicadores Mun. (2)'!I:I,'Banco de Indicadores Mun. (2)'!B:B,'Banco de Indicadores - Mun. (1)'!B1565,'Banco de Indicadores Mun. (2)'!A:A,'Banco de Indicadores - Mun. (1)'!A1565) / VLOOKUP(D1565,'Dados Base'!$B:$K,8,FALSE)) * 100</f>
        <v>61.757115942028982</v>
      </c>
      <c r="AL1565" s="72">
        <f>(SUMIFS('Banco de Indicadores Mun. (2)'!I:I,'Banco de Indicadores Mun. (2)'!B:B,'Banco de Indicadores - Mun. (1)'!B1565,'Banco de Indicadores Mun. (2)'!A:A,'Banco de Indicadores - Mun. (1)'!A1565) / VLOOKUP(D1565,'Dados Base'!$B:$K,9,FALSE)) * 100</f>
        <v>19.457721461187212</v>
      </c>
      <c r="AM1565" s="72">
        <f>(SUMIFS('Banco de Indicadores Mun. (2)'!J:J,'Banco de Indicadores Mun. (2)'!B:B,'Banco de Indicadores - Mun. (1)'!B1565,'Banco de Indicadores Mun. (2)'!A:A,'Banco de Indicadores - Mun. (1)'!A1565) / VLOOKUP(D1565,'Dados Base'!$B:$K,7,FALSE)) * 100</f>
        <v>90.531276595744686</v>
      </c>
      <c r="AN1565" s="72">
        <f>(SUMIFS('Banco de Indicadores Mun. (2)'!K:K,'Banco de Indicadores Mun. (2)'!B:B,'Banco de Indicadores - Mun. (1)'!B1565,'Banco de Indicadores Mun. (2)'!A:A,'Banco de Indicadores - Mun. (1)'!A1565) / VLOOKUP(D1565,'Dados Base'!$B:$K,10,FALSE)) * 100</f>
        <v>0.2850454545454546</v>
      </c>
      <c r="AO1565" s="21">
        <v>0</v>
      </c>
      <c r="AP1565" s="125">
        <v>0</v>
      </c>
      <c r="AQ1565" s="5">
        <v>0</v>
      </c>
      <c r="AR1565" s="21">
        <v>8.4</v>
      </c>
      <c r="AS1565" s="20">
        <v>98</v>
      </c>
      <c r="AT1565" s="20">
        <v>98</v>
      </c>
      <c r="AU1565" s="20">
        <v>93.175853018372706</v>
      </c>
      <c r="AV1565" s="20">
        <v>9.9700000000000006</v>
      </c>
      <c r="AW1565" s="21">
        <v>0</v>
      </c>
      <c r="AX1565" s="21">
        <v>0</v>
      </c>
      <c r="AY1565" s="116">
        <v>113.61796368896022</v>
      </c>
    </row>
    <row r="1566" spans="1:51" ht="15" x14ac:dyDescent="0.25">
      <c r="A1566" s="144">
        <v>2015</v>
      </c>
      <c r="B1566" s="77" t="s">
        <v>276</v>
      </c>
      <c r="C1566" s="78">
        <v>10</v>
      </c>
      <c r="D1566" s="77">
        <v>3523909</v>
      </c>
      <c r="E1566" s="78">
        <v>352390910</v>
      </c>
      <c r="F1566" s="78" t="str">
        <f t="shared" si="63"/>
        <v>3523909102015</v>
      </c>
      <c r="G1566" s="89">
        <v>1.1362265648126924</v>
      </c>
      <c r="H1566" s="80">
        <f t="shared" si="62"/>
        <v>162309</v>
      </c>
      <c r="I1566" s="90">
        <v>153218</v>
      </c>
      <c r="J1566" s="91">
        <v>9091</v>
      </c>
      <c r="K1566" s="83">
        <f>(H1566)/VLOOKUP(D1566,'Dados Base'!$B:$K,6,FALSE)</f>
        <v>253.61573799181224</v>
      </c>
      <c r="L1566" s="88">
        <f t="shared" si="64"/>
        <v>94.398955079508838</v>
      </c>
      <c r="M1566" s="85" t="s">
        <v>702</v>
      </c>
      <c r="N1566" s="92">
        <v>0.77300000000000002</v>
      </c>
      <c r="O1566" s="91">
        <v>215</v>
      </c>
      <c r="P1566" s="91">
        <v>28874</v>
      </c>
      <c r="Q1566" s="91">
        <v>7705000</v>
      </c>
      <c r="R1566" s="91">
        <v>50000</v>
      </c>
      <c r="S1566" s="91">
        <v>490</v>
      </c>
      <c r="T1566" s="87" t="s">
        <v>691</v>
      </c>
      <c r="U1566" s="91">
        <v>1624</v>
      </c>
      <c r="V1566" s="91">
        <v>1624</v>
      </c>
      <c r="W1566" s="93">
        <v>0</v>
      </c>
      <c r="X1566" s="47">
        <v>0.5241735340625</v>
      </c>
      <c r="Y1566" s="21">
        <v>140.75</v>
      </c>
      <c r="Z1566" s="21">
        <v>5084</v>
      </c>
      <c r="AA1566" s="21">
        <v>3362</v>
      </c>
      <c r="AB1566" s="21">
        <v>25</v>
      </c>
      <c r="AC1566" s="21">
        <v>0</v>
      </c>
      <c r="AD1566" s="153">
        <f>VLOOKUP(D1566,'Dados Base'!$B:$K,9,FALSE)*31536000/VLOOKUP($F1566,F:H,MATCH(H1565,F1565:AF1565,0),FALSE)</f>
        <v>1148.2897436371366</v>
      </c>
      <c r="AE1566" s="153">
        <f>VLOOKUP(D1566,'Dados Base'!$B:$K,10,FALSE)*31536000/VLOOKUP($F1566,F:H,MATCH(H1565,F1565:AF1565,0),FALSE)</f>
        <v>169.03757647450237</v>
      </c>
      <c r="AF1566" s="14">
        <v>92.7</v>
      </c>
      <c r="AG1566" s="15">
        <v>100</v>
      </c>
      <c r="AH1566" s="14">
        <v>92.7</v>
      </c>
      <c r="AI1566" s="14">
        <v>55.05</v>
      </c>
      <c r="AJ1566" s="16">
        <v>99.05</v>
      </c>
      <c r="AK1566" s="72">
        <f>(SUMIFS('Banco de Indicadores Mun. (2)'!I:I,'Banco de Indicadores Mun. (2)'!B:B,'Banco de Indicadores - Mun. (1)'!B1566,'Banco de Indicadores Mun. (2)'!A:A,'Banco de Indicadores - Mun. (1)'!A1566) / VLOOKUP(D1566,'Dados Base'!$B:$K,8,FALSE)) * 100</f>
        <v>73.978018691588773</v>
      </c>
      <c r="AL1566" s="72">
        <f>(SUMIFS('Banco de Indicadores Mun. (2)'!I:I,'Banco de Indicadores Mun. (2)'!B:B,'Banco de Indicadores - Mun. (1)'!B1566,'Banco de Indicadores Mun. (2)'!A:A,'Banco de Indicadores - Mun. (1)'!A1566) / VLOOKUP(D1566,'Dados Base'!$B:$K,9,FALSE)) * 100</f>
        <v>26.787302876480538</v>
      </c>
      <c r="AM1566" s="72">
        <f>(SUMIFS('Banco de Indicadores Mun. (2)'!J:J,'Banco de Indicadores Mun. (2)'!B:B,'Banco de Indicadores - Mun. (1)'!B1566,'Banco de Indicadores Mun. (2)'!A:A,'Banco de Indicadores - Mun. (1)'!A1566) / VLOOKUP(D1566,'Dados Base'!$B:$K,7,FALSE)) * 100</f>
        <v>102.48105511811028</v>
      </c>
      <c r="AN1566" s="72">
        <f>(SUMIFS('Banco de Indicadores Mun. (2)'!K:K,'Banco de Indicadores Mun. (2)'!B:B,'Banco de Indicadores - Mun. (1)'!B1566,'Banco de Indicadores Mun. (2)'!A:A,'Banco de Indicadores - Mun. (1)'!A1566) / VLOOKUP(D1566,'Dados Base'!$B:$K,10,FALSE)) * 100</f>
        <v>32.370137931034435</v>
      </c>
      <c r="AO1566" s="21">
        <v>0</v>
      </c>
      <c r="AP1566" s="125">
        <v>0</v>
      </c>
      <c r="AQ1566" s="5">
        <v>0</v>
      </c>
      <c r="AR1566" s="21">
        <v>9.1</v>
      </c>
      <c r="AS1566" s="20">
        <v>98</v>
      </c>
      <c r="AT1566" s="20">
        <v>72.52000000000001</v>
      </c>
      <c r="AU1566" s="20">
        <v>60.194174757281552</v>
      </c>
      <c r="AV1566" s="20">
        <v>6.99</v>
      </c>
      <c r="AW1566" s="21">
        <v>2</v>
      </c>
      <c r="AX1566" s="21">
        <v>0</v>
      </c>
      <c r="AY1566" s="116">
        <v>211.32488006607369</v>
      </c>
    </row>
    <row r="1567" spans="1:51" ht="15" x14ac:dyDescent="0.25">
      <c r="A1567" s="144">
        <v>2015</v>
      </c>
      <c r="B1567" s="77" t="s">
        <v>277</v>
      </c>
      <c r="C1567" s="78">
        <v>5</v>
      </c>
      <c r="D1567" s="77">
        <v>3524006</v>
      </c>
      <c r="E1567" s="78">
        <v>35240065</v>
      </c>
      <c r="F1567" s="78" t="str">
        <f t="shared" si="63"/>
        <v>352400652015</v>
      </c>
      <c r="G1567" s="89">
        <v>4.0660768859737351</v>
      </c>
      <c r="H1567" s="80">
        <f t="shared" si="62"/>
        <v>52234</v>
      </c>
      <c r="I1567" s="90">
        <v>47419</v>
      </c>
      <c r="J1567" s="91">
        <v>4815</v>
      </c>
      <c r="K1567" s="83">
        <f>(H1567)/VLOOKUP(D1567,'Dados Base'!$B:$K,6,FALSE)</f>
        <v>260.49271893077997</v>
      </c>
      <c r="L1567" s="88">
        <f t="shared" si="64"/>
        <v>90.781866217406275</v>
      </c>
      <c r="M1567" s="85" t="s">
        <v>702</v>
      </c>
      <c r="N1567" s="92">
        <v>0.76200000000000001</v>
      </c>
      <c r="O1567" s="91">
        <v>80</v>
      </c>
      <c r="P1567" s="91">
        <v>7000</v>
      </c>
      <c r="Q1567" s="91">
        <v>861000</v>
      </c>
      <c r="R1567" s="91">
        <v>0</v>
      </c>
      <c r="S1567" s="91">
        <v>261</v>
      </c>
      <c r="T1567" s="87" t="s">
        <v>691</v>
      </c>
      <c r="U1567" s="91">
        <v>511</v>
      </c>
      <c r="V1567" s="91">
        <v>420</v>
      </c>
      <c r="W1567" s="93">
        <v>0</v>
      </c>
      <c r="X1567" s="47">
        <v>0.12425797538194443</v>
      </c>
      <c r="Y1567" s="21">
        <v>37.6</v>
      </c>
      <c r="Z1567" s="21">
        <v>2250</v>
      </c>
      <c r="AA1567" s="21">
        <v>289</v>
      </c>
      <c r="AB1567" s="21">
        <v>3</v>
      </c>
      <c r="AC1567" s="21">
        <v>2</v>
      </c>
      <c r="AD1567" s="153">
        <f>VLOOKUP(D1567,'Dados Base'!$B:$K,9,FALSE)*31536000/VLOOKUP($F1567,F:H,MATCH(H1566,F1566:AF1566,0),FALSE)</f>
        <v>1497.2868246735843</v>
      </c>
      <c r="AE1567" s="153">
        <f>VLOOKUP(D1567,'Dados Base'!$B:$K,10,FALSE)*31536000/VLOOKUP($F1567,F:H,MATCH(H1566,F1566:AF1566,0),FALSE)</f>
        <v>199.23574683156562</v>
      </c>
      <c r="AF1567" s="14">
        <v>78.150000000000006</v>
      </c>
      <c r="AG1567" s="15">
        <v>97.23</v>
      </c>
      <c r="AH1567" s="14">
        <v>68.819999999999993</v>
      </c>
      <c r="AI1567" s="14">
        <v>24.94</v>
      </c>
      <c r="AJ1567" s="16">
        <v>89.99</v>
      </c>
      <c r="AK1567" s="72">
        <f>(SUMIFS('Banco de Indicadores Mun. (2)'!I:I,'Banco de Indicadores Mun. (2)'!B:B,'Banco de Indicadores - Mun. (1)'!B1567,'Banco de Indicadores Mun. (2)'!A:A,'Banco de Indicadores - Mun. (1)'!A1567) / VLOOKUP(D1567,'Dados Base'!$B:$K,8,FALSE)) * 100</f>
        <v>20.304106382978716</v>
      </c>
      <c r="AL1567" s="72">
        <f>(SUMIFS('Banco de Indicadores Mun. (2)'!I:I,'Banco de Indicadores Mun. (2)'!B:B,'Banco de Indicadores - Mun. (1)'!B1567,'Banco de Indicadores Mun. (2)'!A:A,'Banco de Indicadores - Mun. (1)'!A1567) / VLOOKUP(D1567,'Dados Base'!$B:$K,9,FALSE)) * 100</f>
        <v>7.6959112903225781</v>
      </c>
      <c r="AM1567" s="72">
        <f>(SUMIFS('Banco de Indicadores Mun. (2)'!J:J,'Banco de Indicadores Mun. (2)'!B:B,'Banco de Indicadores - Mun. (1)'!B1567,'Banco de Indicadores Mun. (2)'!A:A,'Banco de Indicadores - Mun. (1)'!A1567) / VLOOKUP(D1567,'Dados Base'!$B:$K,7,FALSE)) * 100</f>
        <v>22.899540983606549</v>
      </c>
      <c r="AN1567" s="72">
        <f>(SUMIFS('Banco de Indicadores Mun. (2)'!K:K,'Banco de Indicadores Mun. (2)'!B:B,'Banco de Indicadores - Mun. (1)'!B1567,'Banco de Indicadores Mun. (2)'!A:A,'Banco de Indicadores - Mun. (1)'!A1567) / VLOOKUP(D1567,'Dados Base'!$B:$K,10,FALSE)) * 100</f>
        <v>15.506484848484844</v>
      </c>
      <c r="AO1567" s="21">
        <v>0</v>
      </c>
      <c r="AP1567" s="125">
        <v>0</v>
      </c>
      <c r="AQ1567" s="5">
        <v>0</v>
      </c>
      <c r="AR1567" s="21">
        <v>9.8000000000000007</v>
      </c>
      <c r="AS1567" s="20">
        <v>97</v>
      </c>
      <c r="AT1567" s="20">
        <v>94.089999999999989</v>
      </c>
      <c r="AU1567" s="20">
        <v>88.61756597085467</v>
      </c>
      <c r="AV1567" s="20">
        <v>9.91</v>
      </c>
      <c r="AW1567" s="21">
        <v>0</v>
      </c>
      <c r="AX1567" s="21">
        <v>2</v>
      </c>
      <c r="AY1567" s="116">
        <v>112.84815371926098</v>
      </c>
    </row>
    <row r="1568" spans="1:51" ht="15" x14ac:dyDescent="0.25">
      <c r="A1568" s="144">
        <v>2015</v>
      </c>
      <c r="B1568" s="77" t="s">
        <v>278</v>
      </c>
      <c r="C1568" s="78">
        <v>8</v>
      </c>
      <c r="D1568" s="77">
        <v>3524105</v>
      </c>
      <c r="E1568" s="78">
        <v>35241058</v>
      </c>
      <c r="F1568" s="78" t="str">
        <f t="shared" si="63"/>
        <v>352410582015</v>
      </c>
      <c r="G1568" s="89">
        <v>0.49487599543036609</v>
      </c>
      <c r="H1568" s="80">
        <f t="shared" si="62"/>
        <v>39550</v>
      </c>
      <c r="I1568" s="90">
        <v>37235</v>
      </c>
      <c r="J1568" s="91">
        <v>2315</v>
      </c>
      <c r="K1568" s="83">
        <f>(H1568)/VLOOKUP(D1568,'Dados Base'!$B:$K,6,FALSE)</f>
        <v>56.681380417335475</v>
      </c>
      <c r="L1568" s="88">
        <f t="shared" si="64"/>
        <v>94.146649810366625</v>
      </c>
      <c r="M1568" s="85" t="s">
        <v>702</v>
      </c>
      <c r="N1568" s="92">
        <v>0.76500000000000001</v>
      </c>
      <c r="O1568" s="91">
        <v>201</v>
      </c>
      <c r="P1568" s="91">
        <v>8500</v>
      </c>
      <c r="Q1568" s="91">
        <v>5900000</v>
      </c>
      <c r="R1568" s="91">
        <v>1000</v>
      </c>
      <c r="S1568" s="91">
        <v>66</v>
      </c>
      <c r="T1568" s="87" t="s">
        <v>691</v>
      </c>
      <c r="U1568" s="91">
        <v>501</v>
      </c>
      <c r="V1568" s="91">
        <v>414</v>
      </c>
      <c r="W1568" s="93">
        <v>0</v>
      </c>
      <c r="X1568" s="47">
        <v>0.12038946759259259</v>
      </c>
      <c r="Y1568" s="21">
        <v>30.88</v>
      </c>
      <c r="Z1568" s="21">
        <v>1778</v>
      </c>
      <c r="AA1568" s="21">
        <v>306</v>
      </c>
      <c r="AB1568" s="21">
        <v>4</v>
      </c>
      <c r="AC1568" s="21">
        <v>0</v>
      </c>
      <c r="AD1568" s="153">
        <f>VLOOKUP(D1568,'Dados Base'!$B:$K,9,FALSE)*31536000/VLOOKUP($F1568,F:H,MATCH(H1567,F1567:AF1567,0),FALSE)</f>
        <v>8922.5749683944377</v>
      </c>
      <c r="AE1568" s="153">
        <f>VLOOKUP(D1568,'Dados Base'!$B:$K,10,FALSE)*31536000/VLOOKUP($F1568,F:H,MATCH(H1567,F1567:AF1567,0),FALSE)</f>
        <v>1092.3974715549937</v>
      </c>
      <c r="AF1568" s="14">
        <v>100</v>
      </c>
      <c r="AG1568" s="15">
        <v>100</v>
      </c>
      <c r="AH1568" s="14">
        <v>100</v>
      </c>
      <c r="AI1568" s="14">
        <v>41.22</v>
      </c>
      <c r="AJ1568" s="16">
        <v>100</v>
      </c>
      <c r="AK1568" s="72">
        <f>(SUMIFS('Banco de Indicadores Mun. (2)'!I:I,'Banco de Indicadores Mun. (2)'!B:B,'Banco de Indicadores - Mun. (1)'!B1568,'Banco de Indicadores Mun. (2)'!A:A,'Banco de Indicadores - Mun. (1)'!A1568) / VLOOKUP(D1568,'Dados Base'!$B:$K,8,FALSE)) * 100</f>
        <v>7.2738685714285696</v>
      </c>
      <c r="AL1568" s="72">
        <f>(SUMIFS('Banco de Indicadores Mun. (2)'!I:I,'Banco de Indicadores Mun. (2)'!B:B,'Banco de Indicadores - Mun. (1)'!B1568,'Banco de Indicadores Mun. (2)'!A:A,'Banco de Indicadores - Mun. (1)'!A1568) / VLOOKUP(D1568,'Dados Base'!$B:$K,9,FALSE)) * 100</f>
        <v>2.27511528150134</v>
      </c>
      <c r="AM1568" s="72">
        <f>(SUMIFS('Banco de Indicadores Mun. (2)'!J:J,'Banco de Indicadores Mun. (2)'!B:B,'Banco de Indicadores - Mun. (1)'!B1568,'Banco de Indicadores Mun. (2)'!A:A,'Banco de Indicadores - Mun. (1)'!A1568) / VLOOKUP(D1568,'Dados Base'!$B:$K,7,FALSE)) * 100</f>
        <v>11.631849765258217</v>
      </c>
      <c r="AN1568" s="72">
        <f>(SUMIFS('Banco de Indicadores Mun. (2)'!K:K,'Banco de Indicadores Mun. (2)'!B:B,'Banco de Indicadores - Mun. (1)'!B1568,'Banco de Indicadores Mun. (2)'!A:A,'Banco de Indicadores - Mun. (1)'!A1568) / VLOOKUP(D1568,'Dados Base'!$B:$K,10,FALSE)) * 100</f>
        <v>0.49832116788321157</v>
      </c>
      <c r="AO1568" s="21">
        <v>0</v>
      </c>
      <c r="AP1568" s="125">
        <v>0</v>
      </c>
      <c r="AQ1568" s="5">
        <v>0</v>
      </c>
      <c r="AR1568" s="21" t="s">
        <v>692</v>
      </c>
      <c r="AS1568" s="20">
        <v>100</v>
      </c>
      <c r="AT1568" s="20">
        <v>100</v>
      </c>
      <c r="AU1568" s="20">
        <v>85.316698656429935</v>
      </c>
      <c r="AV1568" s="20">
        <v>10</v>
      </c>
      <c r="AW1568" s="21">
        <v>2</v>
      </c>
      <c r="AX1568" s="21">
        <v>0</v>
      </c>
      <c r="AY1568" s="116">
        <v>185.46635735571678</v>
      </c>
    </row>
    <row r="1569" spans="1:51" ht="15" x14ac:dyDescent="0.25">
      <c r="A1569" s="144">
        <v>2015</v>
      </c>
      <c r="B1569" s="77" t="s">
        <v>279</v>
      </c>
      <c r="C1569" s="78">
        <v>12</v>
      </c>
      <c r="D1569" s="77">
        <v>3524204</v>
      </c>
      <c r="E1569" s="78">
        <v>352420412</v>
      </c>
      <c r="F1569" s="78" t="str">
        <f t="shared" si="63"/>
        <v>3524204122015</v>
      </c>
      <c r="G1569" s="89">
        <v>0.22090235892482379</v>
      </c>
      <c r="H1569" s="80">
        <f t="shared" si="62"/>
        <v>6644</v>
      </c>
      <c r="I1569" s="90">
        <v>6268</v>
      </c>
      <c r="J1569" s="91">
        <v>376</v>
      </c>
      <c r="K1569" s="83">
        <f>(H1569)/VLOOKUP(D1569,'Dados Base'!$B:$K,6,FALSE)</f>
        <v>24.228721464517537</v>
      </c>
      <c r="L1569" s="88">
        <f t="shared" si="64"/>
        <v>94.340758579169176</v>
      </c>
      <c r="M1569" s="85" t="s">
        <v>702</v>
      </c>
      <c r="N1569" s="92">
        <v>0.71099999999999997</v>
      </c>
      <c r="O1569" s="91">
        <v>62</v>
      </c>
      <c r="P1569" s="91">
        <v>4780</v>
      </c>
      <c r="Q1569" s="91">
        <v>80000</v>
      </c>
      <c r="R1569" s="91">
        <v>200</v>
      </c>
      <c r="S1569" s="91">
        <v>5</v>
      </c>
      <c r="T1569" s="87" t="s">
        <v>691</v>
      </c>
      <c r="U1569" s="91">
        <v>35</v>
      </c>
      <c r="V1569" s="91">
        <v>25</v>
      </c>
      <c r="W1569" s="93">
        <v>0</v>
      </c>
      <c r="X1569" s="47">
        <v>1.3890112499999999E-2</v>
      </c>
      <c r="Y1569" s="21">
        <v>4.51</v>
      </c>
      <c r="Z1569" s="21">
        <v>251</v>
      </c>
      <c r="AA1569" s="21">
        <v>97</v>
      </c>
      <c r="AB1569" s="21">
        <v>1</v>
      </c>
      <c r="AC1569" s="21">
        <v>0</v>
      </c>
      <c r="AD1569" s="153">
        <f>VLOOKUP(D1569,'Dados Base'!$B:$K,9,FALSE)*31536000/VLOOKUP($F1569,F:H,MATCH(H1568,F1568:AF1568,0),FALSE)</f>
        <v>15758.506923540037</v>
      </c>
      <c r="AE1569" s="153">
        <f>VLOOKUP(D1569,'Dados Base'!$B:$K,10,FALSE)*31536000/VLOOKUP($F1569,F:H,MATCH(H1568,F1568:AF1568,0),FALSE)</f>
        <v>1851.1499096929556</v>
      </c>
      <c r="AF1569" s="14">
        <v>80.28</v>
      </c>
      <c r="AG1569" s="15">
        <v>93.53</v>
      </c>
      <c r="AH1569" s="14">
        <v>85.19</v>
      </c>
      <c r="AI1569" s="14">
        <v>16.11</v>
      </c>
      <c r="AJ1569" s="16">
        <v>85.83</v>
      </c>
      <c r="AK1569" s="72">
        <f>(SUMIFS('Banco de Indicadores Mun. (2)'!I:I,'Banco de Indicadores Mun. (2)'!B:B,'Banco de Indicadores - Mun. (1)'!B1569,'Banco de Indicadores Mun. (2)'!A:A,'Banco de Indicadores - Mun. (1)'!A1569) / VLOOKUP(D1569,'Dados Base'!$B:$K,8,FALSE)) * 100</f>
        <v>47.679566666666659</v>
      </c>
      <c r="AL1569" s="72">
        <f>(SUMIFS('Banco de Indicadores Mun. (2)'!I:I,'Banco de Indicadores Mun. (2)'!B:B,'Banco de Indicadores - Mun. (1)'!B1569,'Banco de Indicadores Mun. (2)'!A:A,'Banco de Indicadores - Mun. (1)'!A1569) / VLOOKUP(D1569,'Dados Base'!$B:$K,9,FALSE)) * 100</f>
        <v>17.233578313253009</v>
      </c>
      <c r="AM1569" s="72">
        <f>(SUMIFS('Banco de Indicadores Mun. (2)'!J:J,'Banco de Indicadores Mun. (2)'!B:B,'Banco de Indicadores - Mun. (1)'!B1569,'Banco de Indicadores Mun. (2)'!A:A,'Banco de Indicadores - Mun. (1)'!A1569) / VLOOKUP(D1569,'Dados Base'!$B:$K,7,FALSE)) * 100</f>
        <v>68.564061728395032</v>
      </c>
      <c r="AN1569" s="72">
        <f>(SUMIFS('Banco de Indicadores Mun. (2)'!K:K,'Banco de Indicadores Mun. (2)'!B:B,'Banco de Indicadores - Mun. (1)'!B1569,'Banco de Indicadores Mun. (2)'!A:A,'Banco de Indicadores - Mun. (1)'!A1569) / VLOOKUP(D1569,'Dados Base'!$B:$K,10,FALSE)) * 100</f>
        <v>4.3040769230769227</v>
      </c>
      <c r="AO1569" s="21">
        <v>0</v>
      </c>
      <c r="AP1569" s="125">
        <v>0</v>
      </c>
      <c r="AQ1569" s="5">
        <v>0</v>
      </c>
      <c r="AR1569" s="21">
        <v>9.1</v>
      </c>
      <c r="AS1569" s="20">
        <v>96</v>
      </c>
      <c r="AT1569" s="20">
        <v>96</v>
      </c>
      <c r="AU1569" s="20">
        <v>72.1264367816092</v>
      </c>
      <c r="AV1569" s="20">
        <v>8.1199999999999992</v>
      </c>
      <c r="AW1569" s="21">
        <v>1</v>
      </c>
      <c r="AX1569" s="21">
        <v>0</v>
      </c>
      <c r="AY1569" s="116">
        <v>118.24711747498088</v>
      </c>
    </row>
    <row r="1570" spans="1:51" ht="15" x14ac:dyDescent="0.25">
      <c r="A1570" s="144">
        <v>2015</v>
      </c>
      <c r="B1570" s="77" t="s">
        <v>280</v>
      </c>
      <c r="C1570" s="78">
        <v>9</v>
      </c>
      <c r="D1570" s="77">
        <v>3524303</v>
      </c>
      <c r="E1570" s="78">
        <v>35243039</v>
      </c>
      <c r="F1570" s="78" t="str">
        <f t="shared" si="63"/>
        <v>352430392015</v>
      </c>
      <c r="G1570" s="89">
        <v>0.4557322365923655</v>
      </c>
      <c r="H1570" s="80">
        <f t="shared" si="62"/>
        <v>73091</v>
      </c>
      <c r="I1570" s="90">
        <v>71445</v>
      </c>
      <c r="J1570" s="91">
        <v>1646</v>
      </c>
      <c r="K1570" s="83">
        <f>(H1570)/VLOOKUP(D1570,'Dados Base'!$B:$K,6,FALSE)</f>
        <v>103.4550601556971</v>
      </c>
      <c r="L1570" s="88">
        <f t="shared" si="64"/>
        <v>97.748012751227918</v>
      </c>
      <c r="M1570" s="85" t="s">
        <v>702</v>
      </c>
      <c r="N1570" s="92">
        <v>0.77800000000000002</v>
      </c>
      <c r="O1570" s="91">
        <v>248</v>
      </c>
      <c r="P1570" s="91">
        <v>5250</v>
      </c>
      <c r="Q1570" s="91">
        <v>75200</v>
      </c>
      <c r="R1570" s="91">
        <v>400</v>
      </c>
      <c r="S1570" s="91">
        <v>165</v>
      </c>
      <c r="T1570" s="87" t="s">
        <v>691</v>
      </c>
      <c r="U1570" s="91">
        <v>917</v>
      </c>
      <c r="V1570" s="91">
        <v>754</v>
      </c>
      <c r="W1570" s="93">
        <v>0</v>
      </c>
      <c r="X1570" s="47">
        <v>0.22019602766319446</v>
      </c>
      <c r="Y1570" s="21">
        <v>58.85</v>
      </c>
      <c r="Z1570" s="21">
        <v>3292</v>
      </c>
      <c r="AA1570" s="21">
        <v>680</v>
      </c>
      <c r="AB1570" s="21">
        <v>6</v>
      </c>
      <c r="AC1570" s="21">
        <v>1</v>
      </c>
      <c r="AD1570" s="153">
        <f>VLOOKUP(D1570,'Dados Base'!$B:$K,9,FALSE)*31536000/VLOOKUP($F1570,F:H,MATCH(H1569,F1569:AF1569,0),FALSE)</f>
        <v>4111.8342887633225</v>
      </c>
      <c r="AE1570" s="153">
        <f>VLOOKUP(D1570,'Dados Base'!$B:$K,10,FALSE)*31536000/VLOOKUP($F1570,F:H,MATCH(H1569,F1569:AF1569,0),FALSE)</f>
        <v>491.86685091187707</v>
      </c>
      <c r="AF1570" s="14">
        <v>98.97</v>
      </c>
      <c r="AG1570" s="15">
        <v>100</v>
      </c>
      <c r="AH1570" s="14">
        <v>98.97</v>
      </c>
      <c r="AI1570" s="14">
        <v>54.12</v>
      </c>
      <c r="AJ1570" s="16">
        <v>97.88</v>
      </c>
      <c r="AK1570" s="72">
        <f>(SUMIFS('Banco de Indicadores Mun. (2)'!I:I,'Banco de Indicadores Mun. (2)'!B:B,'Banco de Indicadores - Mun. (1)'!B1570,'Banco de Indicadores Mun. (2)'!A:A,'Banco de Indicadores - Mun. (1)'!A1570) / VLOOKUP(D1570,'Dados Base'!$B:$K,8,FALSE)) * 100</f>
        <v>37.976075362318838</v>
      </c>
      <c r="AL1570" s="72">
        <f>(SUMIFS('Banco de Indicadores Mun. (2)'!I:I,'Banco de Indicadores Mun. (2)'!B:B,'Banco de Indicadores - Mun. (1)'!B1570,'Banco de Indicadores Mun. (2)'!A:A,'Banco de Indicadores - Mun. (1)'!A1570) / VLOOKUP(D1570,'Dados Base'!$B:$K,9,FALSE)) * 100</f>
        <v>13.747897166841556</v>
      </c>
      <c r="AM1570" s="72">
        <f>(SUMIFS('Banco de Indicadores Mun. (2)'!J:J,'Banco de Indicadores Mun. (2)'!B:B,'Banco de Indicadores - Mun. (1)'!B1570,'Banco de Indicadores Mun. (2)'!A:A,'Banco de Indicadores - Mun. (1)'!A1570) / VLOOKUP(D1570,'Dados Base'!$B:$K,7,FALSE)) * 100</f>
        <v>51.471640692640683</v>
      </c>
      <c r="AN1570" s="72">
        <f>(SUMIFS('Banco de Indicadores Mun. (2)'!K:K,'Banco de Indicadores Mun. (2)'!B:B,'Banco de Indicadores - Mun. (1)'!B1570,'Banco de Indicadores Mun. (2)'!A:A,'Banco de Indicadores - Mun. (1)'!A1570) / VLOOKUP(D1570,'Dados Base'!$B:$K,10,FALSE)) * 100</f>
        <v>10.629798245614035</v>
      </c>
      <c r="AO1570" s="21">
        <v>0</v>
      </c>
      <c r="AP1570" s="125">
        <v>0</v>
      </c>
      <c r="AQ1570" s="5">
        <v>0</v>
      </c>
      <c r="AR1570" s="21">
        <v>10</v>
      </c>
      <c r="AS1570" s="20">
        <v>100</v>
      </c>
      <c r="AT1570" s="20">
        <v>99.000000000000014</v>
      </c>
      <c r="AU1570" s="20">
        <v>82.880161127895263</v>
      </c>
      <c r="AV1570" s="20">
        <v>9.99</v>
      </c>
      <c r="AW1570" s="21">
        <v>2</v>
      </c>
      <c r="AX1570" s="21">
        <v>1</v>
      </c>
      <c r="AY1570" s="116">
        <v>186.8922910274114</v>
      </c>
    </row>
    <row r="1571" spans="1:51" ht="15" x14ac:dyDescent="0.25">
      <c r="A1571" s="144">
        <v>2015</v>
      </c>
      <c r="B1571" s="77" t="s">
        <v>281</v>
      </c>
      <c r="C1571" s="78">
        <v>2</v>
      </c>
      <c r="D1571" s="77">
        <v>3524402</v>
      </c>
      <c r="E1571" s="78">
        <v>35244022</v>
      </c>
      <c r="F1571" s="78" t="str">
        <f t="shared" si="63"/>
        <v>352440222015</v>
      </c>
      <c r="G1571" s="89">
        <v>0.88026621410639549</v>
      </c>
      <c r="H1571" s="80">
        <f t="shared" si="62"/>
        <v>220103</v>
      </c>
      <c r="I1571" s="90">
        <v>217063</v>
      </c>
      <c r="J1571" s="91">
        <v>3040</v>
      </c>
      <c r="K1571" s="83">
        <f>(H1571)/VLOOKUP(D1571,'Dados Base'!$B:$K,6,FALSE)</f>
        <v>478.41198078553265</v>
      </c>
      <c r="L1571" s="88">
        <f t="shared" si="64"/>
        <v>98.618828457585778</v>
      </c>
      <c r="M1571" s="85" t="s">
        <v>702</v>
      </c>
      <c r="N1571" s="92">
        <v>0.77700000000000002</v>
      </c>
      <c r="O1571" s="91">
        <v>163</v>
      </c>
      <c r="P1571" s="91">
        <v>17509</v>
      </c>
      <c r="Q1571" s="91">
        <v>63460</v>
      </c>
      <c r="R1571" s="91">
        <v>815</v>
      </c>
      <c r="S1571" s="91">
        <v>335</v>
      </c>
      <c r="T1571" s="87" t="s">
        <v>691</v>
      </c>
      <c r="U1571" s="91">
        <v>1412</v>
      </c>
      <c r="V1571" s="91">
        <v>1546</v>
      </c>
      <c r="W1571" s="93">
        <v>19.48</v>
      </c>
      <c r="X1571" s="47">
        <v>0.75621225878009257</v>
      </c>
      <c r="Y1571" s="21">
        <v>201.07</v>
      </c>
      <c r="Z1571" s="21">
        <v>6576</v>
      </c>
      <c r="AA1571" s="21">
        <v>5488</v>
      </c>
      <c r="AB1571" s="21">
        <v>36</v>
      </c>
      <c r="AC1571" s="21">
        <v>1</v>
      </c>
      <c r="AD1571" s="153">
        <f>VLOOKUP(D1571,'Dados Base'!$B:$K,9,FALSE)*31536000/VLOOKUP($F1571,F:H,MATCH(H1570,F1570:AF1570,0),FALSE)</f>
        <v>987.18799834622882</v>
      </c>
      <c r="AE1571" s="153">
        <f>VLOOKUP(D1571,'Dados Base'!$B:$K,10,FALSE)*31536000/VLOOKUP($F1571,F:H,MATCH(H1570,F1570:AF1570,0),FALSE)</f>
        <v>98.862078208838582</v>
      </c>
      <c r="AF1571" s="14">
        <v>98.62</v>
      </c>
      <c r="AG1571" s="15">
        <v>99</v>
      </c>
      <c r="AH1571" s="14">
        <v>89.84</v>
      </c>
      <c r="AI1571" s="14">
        <v>52.93</v>
      </c>
      <c r="AJ1571" s="16">
        <v>100</v>
      </c>
      <c r="AK1571" s="72">
        <f>(SUMIFS('Banco de Indicadores Mun. (2)'!I:I,'Banco de Indicadores Mun. (2)'!B:B,'Banco de Indicadores - Mun. (1)'!B1571,'Banco de Indicadores Mun. (2)'!A:A,'Banco de Indicadores - Mun. (1)'!A1571) / VLOOKUP(D1571,'Dados Base'!$B:$K,8,FALSE)) * 100</f>
        <v>60.172573825503363</v>
      </c>
      <c r="AL1571" s="72">
        <f>(SUMIFS('Banco de Indicadores Mun. (2)'!I:I,'Banco de Indicadores Mun. (2)'!B:B,'Banco de Indicadores - Mun. (1)'!B1571,'Banco de Indicadores Mun. (2)'!A:A,'Banco de Indicadores - Mun. (1)'!A1571) / VLOOKUP(D1571,'Dados Base'!$B:$K,9,FALSE)) * 100</f>
        <v>26.025293178519597</v>
      </c>
      <c r="AM1571" s="72">
        <f>(SUMIFS('Banco de Indicadores Mun. (2)'!J:J,'Banco de Indicadores Mun. (2)'!B:B,'Banco de Indicadores - Mun. (1)'!B1571,'Banco de Indicadores Mun. (2)'!A:A,'Banco de Indicadores - Mun. (1)'!A1571) / VLOOKUP(D1571,'Dados Base'!$B:$K,7,FALSE)) * 100</f>
        <v>62.174144104803496</v>
      </c>
      <c r="AN1571" s="72">
        <f>(SUMIFS('Banco de Indicadores Mun. (2)'!K:K,'Banco de Indicadores Mun. (2)'!B:B,'Banco de Indicadores - Mun. (1)'!B1571,'Banco de Indicadores Mun. (2)'!A:A,'Banco de Indicadores - Mun. (1)'!A1571) / VLOOKUP(D1571,'Dados Base'!$B:$K,10,FALSE)) * 100</f>
        <v>53.529681159420285</v>
      </c>
      <c r="AO1571" s="21">
        <v>0</v>
      </c>
      <c r="AP1571" s="125">
        <v>0</v>
      </c>
      <c r="AQ1571" s="5">
        <v>0</v>
      </c>
      <c r="AR1571" s="21">
        <v>10</v>
      </c>
      <c r="AS1571" s="20">
        <v>93</v>
      </c>
      <c r="AT1571" s="20">
        <v>57.66</v>
      </c>
      <c r="AU1571" s="20">
        <v>54.509283819628649</v>
      </c>
      <c r="AV1571" s="20">
        <v>6.37</v>
      </c>
      <c r="AW1571" s="21">
        <v>1</v>
      </c>
      <c r="AX1571" s="21">
        <v>1</v>
      </c>
      <c r="AY1571" s="116">
        <v>21.266648496324731</v>
      </c>
    </row>
    <row r="1572" spans="1:51" ht="15" x14ac:dyDescent="0.25">
      <c r="A1572" s="144">
        <v>2015</v>
      </c>
      <c r="B1572" s="77" t="s">
        <v>282</v>
      </c>
      <c r="C1572" s="78">
        <v>16</v>
      </c>
      <c r="D1572" s="77">
        <v>3524501</v>
      </c>
      <c r="E1572" s="78">
        <v>352450116</v>
      </c>
      <c r="F1572" s="78" t="str">
        <f t="shared" si="63"/>
        <v>3524501162015</v>
      </c>
      <c r="G1572" s="89">
        <v>2.6625713890287672</v>
      </c>
      <c r="H1572" s="80">
        <f t="shared" si="62"/>
        <v>6344</v>
      </c>
      <c r="I1572" s="90">
        <v>5675</v>
      </c>
      <c r="J1572" s="91">
        <v>669</v>
      </c>
      <c r="K1572" s="83">
        <f>(H1572)/VLOOKUP(D1572,'Dados Base'!$B:$K,6,FALSE)</f>
        <v>43.921351426197731</v>
      </c>
      <c r="L1572" s="88">
        <f t="shared" si="64"/>
        <v>89.454602774274903</v>
      </c>
      <c r="M1572" s="85" t="s">
        <v>702</v>
      </c>
      <c r="N1572" s="92">
        <v>0.72299999999999998</v>
      </c>
      <c r="O1572" s="91">
        <v>66</v>
      </c>
      <c r="P1572" s="91">
        <v>7000</v>
      </c>
      <c r="Q1572" s="91">
        <v>4140000</v>
      </c>
      <c r="R1572" s="91">
        <v>0</v>
      </c>
      <c r="S1572" s="91">
        <v>54</v>
      </c>
      <c r="T1572" s="87" t="s">
        <v>691</v>
      </c>
      <c r="U1572" s="91">
        <v>40</v>
      </c>
      <c r="V1572" s="91">
        <v>34</v>
      </c>
      <c r="W1572" s="93">
        <v>0</v>
      </c>
      <c r="X1572" s="47">
        <v>1.5056480480163198E-2</v>
      </c>
      <c r="Y1572" s="21">
        <v>3.91</v>
      </c>
      <c r="Z1572" s="21">
        <v>253</v>
      </c>
      <c r="AA1572" s="21">
        <v>49</v>
      </c>
      <c r="AB1572" s="21">
        <v>0</v>
      </c>
      <c r="AC1572" s="21">
        <v>0</v>
      </c>
      <c r="AD1572" s="153">
        <f>VLOOKUP(D1572,'Dados Base'!$B:$K,9,FALSE)*31536000/VLOOKUP($F1572,F:H,MATCH(H1571,F1571:AF1571,0),FALSE)</f>
        <v>5070.4161412358135</v>
      </c>
      <c r="AE1572" s="153">
        <f>VLOOKUP(D1572,'Dados Base'!$B:$K,10,FALSE)*31536000/VLOOKUP($F1572,F:H,MATCH(H1571,F1571:AF1571,0),FALSE)</f>
        <v>497.09962168978547</v>
      </c>
      <c r="AF1572" s="14" t="s">
        <v>692</v>
      </c>
      <c r="AG1572" s="15" t="s">
        <v>692</v>
      </c>
      <c r="AH1572" s="14" t="s">
        <v>692</v>
      </c>
      <c r="AI1572" s="14" t="s">
        <v>692</v>
      </c>
      <c r="AJ1572" s="16" t="s">
        <v>692</v>
      </c>
      <c r="AK1572" s="72">
        <f>(SUMIFS('Banco de Indicadores Mun. (2)'!I:I,'Banco de Indicadores Mun. (2)'!B:B,'Banco de Indicadores - Mun. (1)'!B1572,'Banco de Indicadores Mun. (2)'!A:A,'Banco de Indicadores - Mun. (1)'!A1572) / VLOOKUP(D1572,'Dados Base'!$B:$K,8,FALSE)) * 100</f>
        <v>6.9098333333333333</v>
      </c>
      <c r="AL1572" s="72">
        <f>(SUMIFS('Banco de Indicadores Mun. (2)'!I:I,'Banco de Indicadores Mun. (2)'!B:B,'Banco de Indicadores - Mun. (1)'!B1572,'Banco de Indicadores Mun. (2)'!A:A,'Banco de Indicadores - Mun. (1)'!A1572) / VLOOKUP(D1572,'Dados Base'!$B:$K,9,FALSE)) * 100</f>
        <v>2.8452254901960785</v>
      </c>
      <c r="AM1572" s="72">
        <f>(SUMIFS('Banco de Indicadores Mun. (2)'!J:J,'Banco de Indicadores Mun. (2)'!B:B,'Banco de Indicadores - Mun. (1)'!B1572,'Banco de Indicadores Mun. (2)'!A:A,'Banco de Indicadores - Mun. (1)'!A1572) / VLOOKUP(D1572,'Dados Base'!$B:$K,7,FALSE)) * 100</f>
        <v>5.2967499999999994</v>
      </c>
      <c r="AN1572" s="72">
        <f>(SUMIFS('Banco de Indicadores Mun. (2)'!K:K,'Banco de Indicadores Mun. (2)'!B:B,'Banco de Indicadores - Mun. (1)'!B1572,'Banco de Indicadores Mun. (2)'!A:A,'Banco de Indicadores - Mun. (1)'!A1572) / VLOOKUP(D1572,'Dados Base'!$B:$K,10,FALSE)) * 100</f>
        <v>12.071700000000003</v>
      </c>
      <c r="AO1572" s="21">
        <v>0</v>
      </c>
      <c r="AP1572" s="125">
        <v>0</v>
      </c>
      <c r="AQ1572" s="5">
        <v>0</v>
      </c>
      <c r="AR1572" s="21">
        <v>10</v>
      </c>
      <c r="AS1572" s="20">
        <v>95</v>
      </c>
      <c r="AT1572" s="20">
        <v>95</v>
      </c>
      <c r="AU1572" s="20">
        <v>83.774834437086099</v>
      </c>
      <c r="AV1572" s="20">
        <v>9.93</v>
      </c>
      <c r="AW1572" s="21">
        <v>0</v>
      </c>
      <c r="AX1572" s="21">
        <v>0</v>
      </c>
      <c r="AY1572" s="116">
        <v>75.334046549409521</v>
      </c>
    </row>
    <row r="1573" spans="1:51" ht="15" x14ac:dyDescent="0.25">
      <c r="A1573" s="144">
        <v>2015</v>
      </c>
      <c r="B1573" s="77" t="s">
        <v>283</v>
      </c>
      <c r="C1573" s="78">
        <v>11</v>
      </c>
      <c r="D1573" s="77">
        <v>3524600</v>
      </c>
      <c r="E1573" s="78">
        <v>352460011</v>
      </c>
      <c r="F1573" s="78" t="str">
        <f t="shared" si="63"/>
        <v>3524600112015</v>
      </c>
      <c r="G1573" s="89">
        <v>-2.9099394694909186E-2</v>
      </c>
      <c r="H1573" s="80">
        <f t="shared" si="62"/>
        <v>17155</v>
      </c>
      <c r="I1573" s="90">
        <v>9340</v>
      </c>
      <c r="J1573" s="91">
        <v>7815</v>
      </c>
      <c r="K1573" s="83">
        <f>(H1573)/VLOOKUP(D1573,'Dados Base'!$B:$K,6,FALSE)</f>
        <v>24.217228041446681</v>
      </c>
      <c r="L1573" s="88">
        <f t="shared" si="64"/>
        <v>54.444768289128533</v>
      </c>
      <c r="M1573" s="85" t="s">
        <v>702</v>
      </c>
      <c r="N1573" s="92">
        <v>0.71699999999999997</v>
      </c>
      <c r="O1573" s="91">
        <v>147</v>
      </c>
      <c r="P1573" s="91">
        <v>9000</v>
      </c>
      <c r="Q1573" s="91">
        <v>0</v>
      </c>
      <c r="R1573" s="91">
        <v>0</v>
      </c>
      <c r="S1573" s="91">
        <v>16</v>
      </c>
      <c r="T1573" s="87" t="s">
        <v>691</v>
      </c>
      <c r="U1573" s="91">
        <v>142</v>
      </c>
      <c r="V1573" s="91">
        <v>106</v>
      </c>
      <c r="W1573" s="93">
        <v>0</v>
      </c>
      <c r="X1573" s="47">
        <v>3.4115000862268513E-2</v>
      </c>
      <c r="Y1573" s="21">
        <v>6.8</v>
      </c>
      <c r="Z1573" s="21">
        <v>325</v>
      </c>
      <c r="AA1573" s="21">
        <v>200</v>
      </c>
      <c r="AB1573" s="21">
        <v>2</v>
      </c>
      <c r="AC1573" s="21">
        <v>1</v>
      </c>
      <c r="AD1573" s="153">
        <f>VLOOKUP(D1573,'Dados Base'!$B:$K,9,FALSE)*31536000/VLOOKUP($F1573,F:H,MATCH(H1572,F1572:AF1572,0),FALSE)</f>
        <v>38916.765957446805</v>
      </c>
      <c r="AE1573" s="153">
        <f>VLOOKUP(D1573,'Dados Base'!$B:$K,10,FALSE)*31536000/VLOOKUP($F1573,F:H,MATCH(H1572,F1572:AF1572,0),FALSE)</f>
        <v>5036.9361702127662</v>
      </c>
      <c r="AF1573" s="14">
        <v>65.33</v>
      </c>
      <c r="AG1573" s="15">
        <v>100</v>
      </c>
      <c r="AH1573" s="14">
        <v>53.09</v>
      </c>
      <c r="AI1573" s="14">
        <v>27.58</v>
      </c>
      <c r="AJ1573" s="16">
        <v>100</v>
      </c>
      <c r="AK1573" s="72">
        <f>(SUMIFS('Banco de Indicadores Mun. (2)'!I:I,'Banco de Indicadores Mun. (2)'!B:B,'Banco de Indicadores - Mun. (1)'!B1573,'Banco de Indicadores Mun. (2)'!A:A,'Banco de Indicadores - Mun. (1)'!A1573) / VLOOKUP(D1573,'Dados Base'!$B:$K,8,FALSE)) * 100</f>
        <v>0.89266017316017277</v>
      </c>
      <c r="AL1573" s="72">
        <f>(SUMIFS('Banco de Indicadores Mun. (2)'!I:I,'Banco de Indicadores Mun. (2)'!B:B,'Banco de Indicadores - Mun. (1)'!B1573,'Banco de Indicadores Mun. (2)'!A:A,'Banco de Indicadores - Mun. (1)'!A1573) / VLOOKUP(D1573,'Dados Base'!$B:$K,9,FALSE)) * 100</f>
        <v>0.38961643835616416</v>
      </c>
      <c r="AM1573" s="72">
        <f>(SUMIFS('Banco de Indicadores Mun. (2)'!J:J,'Banco de Indicadores Mun. (2)'!B:B,'Banco de Indicadores - Mun. (1)'!B1573,'Banco de Indicadores Mun. (2)'!A:A,'Banco de Indicadores - Mun. (1)'!A1573) / VLOOKUP(D1573,'Dados Base'!$B:$K,7,FALSE)) * 100</f>
        <v>1.2313907692307688</v>
      </c>
      <c r="AN1573" s="72">
        <f>(SUMIFS('Banco de Indicadores Mun. (2)'!K:K,'Banco de Indicadores Mun. (2)'!B:B,'Banco de Indicadores - Mun. (1)'!B1573,'Banco de Indicadores Mun. (2)'!A:A,'Banco de Indicadores - Mun. (1)'!A1573) / VLOOKUP(D1573,'Dados Base'!$B:$K,10,FALSE)) * 100</f>
        <v>8.9102189781021884E-2</v>
      </c>
      <c r="AO1573" s="21">
        <v>0</v>
      </c>
      <c r="AP1573" s="125">
        <v>0</v>
      </c>
      <c r="AQ1573" s="5">
        <v>0</v>
      </c>
      <c r="AR1573" s="21">
        <v>7.3</v>
      </c>
      <c r="AS1573" s="20">
        <v>85</v>
      </c>
      <c r="AT1573" s="20">
        <v>77.349999999999994</v>
      </c>
      <c r="AU1573" s="20">
        <v>61.904761904761905</v>
      </c>
      <c r="AV1573" s="20">
        <v>7.16</v>
      </c>
      <c r="AW1573" s="21">
        <v>0</v>
      </c>
      <c r="AX1573" s="21">
        <v>1</v>
      </c>
      <c r="AY1573" s="116">
        <v>159.02965457770588</v>
      </c>
    </row>
    <row r="1574" spans="1:51" ht="15" x14ac:dyDescent="0.25">
      <c r="A1574" s="144">
        <v>2015</v>
      </c>
      <c r="B1574" s="77" t="s">
        <v>284</v>
      </c>
      <c r="C1574" s="78">
        <v>5</v>
      </c>
      <c r="D1574" s="77">
        <v>3524709</v>
      </c>
      <c r="E1574" s="78">
        <v>35247095</v>
      </c>
      <c r="F1574" s="78" t="str">
        <f t="shared" si="63"/>
        <v>352470952015</v>
      </c>
      <c r="G1574" s="89">
        <v>3.2055114623783076</v>
      </c>
      <c r="H1574" s="80">
        <f t="shared" si="62"/>
        <v>50386</v>
      </c>
      <c r="I1574" s="90">
        <v>49338</v>
      </c>
      <c r="J1574" s="91">
        <v>1048</v>
      </c>
      <c r="K1574" s="83">
        <f>(H1574)/VLOOKUP(D1574,'Dados Base'!$B:$K,6,FALSE)</f>
        <v>353.73490592530186</v>
      </c>
      <c r="L1574" s="88">
        <f t="shared" si="64"/>
        <v>97.920057158734565</v>
      </c>
      <c r="M1574" s="85" t="s">
        <v>702</v>
      </c>
      <c r="N1574" s="92">
        <v>0.78400000000000003</v>
      </c>
      <c r="O1574" s="91">
        <v>91</v>
      </c>
      <c r="P1574" s="91">
        <v>5453</v>
      </c>
      <c r="Q1574" s="91">
        <v>1715000</v>
      </c>
      <c r="R1574" s="91">
        <v>0</v>
      </c>
      <c r="S1574" s="91">
        <v>154</v>
      </c>
      <c r="T1574" s="87" t="s">
        <v>691</v>
      </c>
      <c r="U1574" s="91">
        <v>508</v>
      </c>
      <c r="V1574" s="91">
        <v>517</v>
      </c>
      <c r="W1574" s="93">
        <v>0</v>
      </c>
      <c r="X1574" s="47">
        <v>0.14895687825925927</v>
      </c>
      <c r="Y1574" s="21">
        <v>40.33</v>
      </c>
      <c r="Z1574" s="21">
        <v>1417</v>
      </c>
      <c r="AA1574" s="21">
        <v>1305</v>
      </c>
      <c r="AB1574" s="21">
        <v>10</v>
      </c>
      <c r="AC1574" s="21">
        <v>1</v>
      </c>
      <c r="AD1574" s="153">
        <f>VLOOKUP(D1574,'Dados Base'!$B:$K,9,FALSE)*31536000/VLOOKUP($F1574,F:H,MATCH(H1573,F1573:AF1573,0),FALSE)</f>
        <v>1139.116421228119</v>
      </c>
      <c r="AE1574" s="153">
        <f>VLOOKUP(D1574,'Dados Base'!$B:$K,10,FALSE)*31536000/VLOOKUP($F1574,F:H,MATCH(H1573,F1573:AF1573,0),FALSE)</f>
        <v>150.21315444766401</v>
      </c>
      <c r="AF1574" s="14">
        <v>97.12</v>
      </c>
      <c r="AG1574" s="15">
        <v>100</v>
      </c>
      <c r="AH1574" s="14">
        <v>92.18</v>
      </c>
      <c r="AI1574" s="14">
        <v>41.52</v>
      </c>
      <c r="AJ1574" s="16">
        <v>100</v>
      </c>
      <c r="AK1574" s="72">
        <f>(SUMIFS('Banco de Indicadores Mun. (2)'!I:I,'Banco de Indicadores Mun. (2)'!B:B,'Banco de Indicadores - Mun. (1)'!B1574,'Banco de Indicadores Mun. (2)'!A:A,'Banco de Indicadores - Mun. (1)'!A1574) / VLOOKUP(D1574,'Dados Base'!$B:$K,8,FALSE)) * 100</f>
        <v>488.0087681159419</v>
      </c>
      <c r="AL1574" s="72">
        <f>(SUMIFS('Banco de Indicadores Mun. (2)'!I:I,'Banco de Indicadores Mun. (2)'!B:B,'Banco de Indicadores - Mun. (1)'!B1574,'Banco de Indicadores Mun. (2)'!A:A,'Banco de Indicadores - Mun. (1)'!A1574) / VLOOKUP(D1574,'Dados Base'!$B:$K,9,FALSE)) * 100</f>
        <v>185.01431318681313</v>
      </c>
      <c r="AM1574" s="72">
        <f>(SUMIFS('Banco de Indicadores Mun. (2)'!J:J,'Banco de Indicadores Mun. (2)'!B:B,'Banco de Indicadores - Mun. (1)'!B1574,'Banco de Indicadores Mun. (2)'!A:A,'Banco de Indicadores - Mun. (1)'!A1574) / VLOOKUP(D1574,'Dados Base'!$B:$K,7,FALSE)) * 100</f>
        <v>738.72495555555531</v>
      </c>
      <c r="AN1574" s="72">
        <f>(SUMIFS('Banco de Indicadores Mun. (2)'!K:K,'Banco de Indicadores Mun. (2)'!B:B,'Banco de Indicadores - Mun. (1)'!B1574,'Banco de Indicadores Mun. (2)'!A:A,'Banco de Indicadores - Mun. (1)'!A1574) / VLOOKUP(D1574,'Dados Base'!$B:$K,10,FALSE)) * 100</f>
        <v>17.915916666666661</v>
      </c>
      <c r="AO1574" s="21">
        <v>0</v>
      </c>
      <c r="AP1574" s="125">
        <v>3.9693565673004407</v>
      </c>
      <c r="AQ1574" s="5">
        <v>0</v>
      </c>
      <c r="AR1574" s="21">
        <v>9.8000000000000007</v>
      </c>
      <c r="AS1574" s="20">
        <v>98</v>
      </c>
      <c r="AT1574" s="20">
        <v>59.143000000000001</v>
      </c>
      <c r="AU1574" s="20">
        <v>52.057310800881702</v>
      </c>
      <c r="AV1574" s="20">
        <v>6.26</v>
      </c>
      <c r="AW1574" s="21">
        <v>2</v>
      </c>
      <c r="AX1574" s="21">
        <v>1</v>
      </c>
      <c r="AY1574" s="116">
        <v>15.005747403525543</v>
      </c>
    </row>
    <row r="1575" spans="1:51" ht="15" x14ac:dyDescent="0.25">
      <c r="A1575" s="144">
        <v>2015</v>
      </c>
      <c r="B1575" s="77" t="s">
        <v>285</v>
      </c>
      <c r="C1575" s="78">
        <v>18</v>
      </c>
      <c r="D1575" s="77">
        <v>3524808</v>
      </c>
      <c r="E1575" s="78">
        <v>352480818</v>
      </c>
      <c r="F1575" s="78" t="str">
        <f t="shared" si="63"/>
        <v>3524808182015</v>
      </c>
      <c r="G1575" s="89">
        <v>9.226208627988175E-2</v>
      </c>
      <c r="H1575" s="80">
        <f t="shared" si="62"/>
        <v>47170</v>
      </c>
      <c r="I1575" s="90">
        <v>44388</v>
      </c>
      <c r="J1575" s="91">
        <v>2782</v>
      </c>
      <c r="K1575" s="83">
        <f>(H1575)/VLOOKUP(D1575,'Dados Base'!$B:$K,6,FALSE)</f>
        <v>127.91517518168999</v>
      </c>
      <c r="L1575" s="88">
        <f t="shared" si="64"/>
        <v>94.102183591265629</v>
      </c>
      <c r="M1575" s="85" t="s">
        <v>702</v>
      </c>
      <c r="N1575" s="92">
        <v>0.77600000000000002</v>
      </c>
      <c r="O1575" s="91">
        <v>122</v>
      </c>
      <c r="P1575" s="91">
        <v>34000</v>
      </c>
      <c r="Q1575" s="91">
        <v>351500</v>
      </c>
      <c r="R1575" s="91">
        <v>2500</v>
      </c>
      <c r="S1575" s="91">
        <v>133</v>
      </c>
      <c r="T1575" s="87" t="s">
        <v>691</v>
      </c>
      <c r="U1575" s="91">
        <v>883</v>
      </c>
      <c r="V1575" s="91">
        <v>606</v>
      </c>
      <c r="W1575" s="93">
        <v>0</v>
      </c>
      <c r="X1575" s="47">
        <v>0.1406698389699074</v>
      </c>
      <c r="Y1575" s="21">
        <v>36.83</v>
      </c>
      <c r="Z1575" s="21">
        <v>1657</v>
      </c>
      <c r="AA1575" s="21">
        <v>829</v>
      </c>
      <c r="AB1575" s="21">
        <v>7</v>
      </c>
      <c r="AC1575" s="21">
        <v>0</v>
      </c>
      <c r="AD1575" s="153">
        <f>VLOOKUP(D1575,'Dados Base'!$B:$K,9,FALSE)*31536000/VLOOKUP($F1575,F:H,MATCH(H1574,F1574:AF1574,0),FALSE)</f>
        <v>1858.5982616069537</v>
      </c>
      <c r="AE1575" s="153">
        <f>VLOOKUP(D1575,'Dados Base'!$B:$K,10,FALSE)*31536000/VLOOKUP($F1575,F:H,MATCH(H1574,F1574:AF1574,0),FALSE)</f>
        <v>173.8257366970532</v>
      </c>
      <c r="AF1575" s="14">
        <v>97.97</v>
      </c>
      <c r="AG1575" s="15" t="s">
        <v>692</v>
      </c>
      <c r="AH1575" s="14">
        <v>96.25</v>
      </c>
      <c r="AI1575" s="14">
        <v>17.79</v>
      </c>
      <c r="AJ1575" s="16">
        <v>100</v>
      </c>
      <c r="AK1575" s="72">
        <f>(SUMIFS('Banco de Indicadores Mun. (2)'!I:I,'Banco de Indicadores Mun. (2)'!B:B,'Banco de Indicadores - Mun. (1)'!B1575,'Banco de Indicadores Mun. (2)'!A:A,'Banco de Indicadores - Mun. (1)'!A1575) / VLOOKUP(D1575,'Dados Base'!$B:$K,8,FALSE)) * 100</f>
        <v>9.3971022727272722</v>
      </c>
      <c r="AL1575" s="72">
        <f>(SUMIFS('Banco de Indicadores Mun. (2)'!I:I,'Banco de Indicadores Mun. (2)'!B:B,'Banco de Indicadores - Mun. (1)'!B1575,'Banco de Indicadores Mun. (2)'!A:A,'Banco de Indicadores - Mun. (1)'!A1575) / VLOOKUP(D1575,'Dados Base'!$B:$K,9,FALSE)) * 100</f>
        <v>2.9746223021582736</v>
      </c>
      <c r="AM1575" s="72">
        <f>(SUMIFS('Banco de Indicadores Mun. (2)'!J:J,'Banco de Indicadores Mun. (2)'!B:B,'Banco de Indicadores - Mun. (1)'!B1575,'Banco de Indicadores Mun. (2)'!A:A,'Banco de Indicadores - Mun. (1)'!A1575) / VLOOKUP(D1575,'Dados Base'!$B:$K,7,FALSE)) * 100</f>
        <v>8.6309677419354838</v>
      </c>
      <c r="AN1575" s="72">
        <f>(SUMIFS('Banco de Indicadores Mun. (2)'!K:K,'Banco de Indicadores Mun. (2)'!B:B,'Banco de Indicadores - Mun. (1)'!B1575,'Banco de Indicadores Mun. (2)'!A:A,'Banco de Indicadores - Mun. (1)'!A1575) / VLOOKUP(D1575,'Dados Base'!$B:$K,10,FALSE)) * 100</f>
        <v>11.224038461538461</v>
      </c>
      <c r="AO1575" s="21">
        <v>0</v>
      </c>
      <c r="AP1575" s="125">
        <v>0</v>
      </c>
      <c r="AQ1575" s="5">
        <v>0</v>
      </c>
      <c r="AR1575" s="21">
        <v>9</v>
      </c>
      <c r="AS1575" s="20">
        <v>98</v>
      </c>
      <c r="AT1575" s="20">
        <v>98.000000000000014</v>
      </c>
      <c r="AU1575" s="20">
        <v>66.653258246178609</v>
      </c>
      <c r="AV1575" s="20">
        <v>7.8</v>
      </c>
      <c r="AW1575" s="21">
        <v>0</v>
      </c>
      <c r="AX1575" s="21">
        <v>0</v>
      </c>
      <c r="AY1575" s="116">
        <v>2.372211614891349</v>
      </c>
    </row>
    <row r="1576" spans="1:51" ht="15" x14ac:dyDescent="0.25">
      <c r="A1576" s="144">
        <v>2015</v>
      </c>
      <c r="B1576" s="77" t="s">
        <v>286</v>
      </c>
      <c r="C1576" s="78">
        <v>2</v>
      </c>
      <c r="D1576" s="77">
        <v>3524907</v>
      </c>
      <c r="E1576" s="78">
        <v>35249072</v>
      </c>
      <c r="F1576" s="78" t="str">
        <f t="shared" si="63"/>
        <v>352490722015</v>
      </c>
      <c r="G1576" s="89">
        <v>2.2329263346845263</v>
      </c>
      <c r="H1576" s="80">
        <f t="shared" si="62"/>
        <v>5844</v>
      </c>
      <c r="I1576" s="90">
        <v>2798</v>
      </c>
      <c r="J1576" s="91">
        <v>3046</v>
      </c>
      <c r="K1576" s="83">
        <f>(H1576)/VLOOKUP(D1576,'Dados Base'!$B:$K,6,FALSE)</f>
        <v>31.802350892468439</v>
      </c>
      <c r="L1576" s="88">
        <f t="shared" si="64"/>
        <v>47.878165639972622</v>
      </c>
      <c r="M1576" s="85" t="s">
        <v>702</v>
      </c>
      <c r="N1576" s="92">
        <v>0.75600000000000001</v>
      </c>
      <c r="O1576" s="91">
        <v>42</v>
      </c>
      <c r="P1576" s="91">
        <v>11645</v>
      </c>
      <c r="Q1576" s="91">
        <v>0</v>
      </c>
      <c r="R1576" s="91">
        <v>0</v>
      </c>
      <c r="S1576" s="91">
        <v>30</v>
      </c>
      <c r="T1576" s="87" t="s">
        <v>691</v>
      </c>
      <c r="U1576" s="91">
        <v>37</v>
      </c>
      <c r="V1576" s="91">
        <v>36</v>
      </c>
      <c r="W1576" s="93">
        <v>6.43</v>
      </c>
      <c r="X1576" s="47">
        <v>1.10366375E-2</v>
      </c>
      <c r="Y1576" s="21">
        <v>2.04</v>
      </c>
      <c r="Z1576" s="21">
        <v>149</v>
      </c>
      <c r="AA1576" s="21">
        <v>8</v>
      </c>
      <c r="AB1576" s="21">
        <v>1</v>
      </c>
      <c r="AC1576" s="21">
        <v>0</v>
      </c>
      <c r="AD1576" s="153">
        <f>VLOOKUP(D1576,'Dados Base'!$B:$K,9,FALSE)*31536000/VLOOKUP($F1576,F:H,MATCH(H1575,F1575:AF1575,0),FALSE)</f>
        <v>14300.205338809035</v>
      </c>
      <c r="AE1576" s="153">
        <f>VLOOKUP(D1576,'Dados Base'!$B:$K,10,FALSE)*31536000/VLOOKUP($F1576,F:H,MATCH(H1575,F1575:AF1575,0),FALSE)</f>
        <v>1457.0020533880897</v>
      </c>
      <c r="AF1576" s="14">
        <v>72.52</v>
      </c>
      <c r="AG1576" s="15" t="s">
        <v>692</v>
      </c>
      <c r="AH1576" s="14">
        <v>48.98</v>
      </c>
      <c r="AI1576" s="14">
        <v>23.96</v>
      </c>
      <c r="AJ1576" s="16">
        <v>100</v>
      </c>
      <c r="AK1576" s="72">
        <f>(SUMIFS('Banco de Indicadores Mun. (2)'!I:I,'Banco de Indicadores Mun. (2)'!B:B,'Banco de Indicadores - Mun. (1)'!B1576,'Banco de Indicadores Mun. (2)'!A:A,'Banco de Indicadores - Mun. (1)'!A1576) / VLOOKUP(D1576,'Dados Base'!$B:$K,8,FALSE)) * 100</f>
        <v>4.2609304347826091</v>
      </c>
      <c r="AL1576" s="72">
        <f>(SUMIFS('Banco de Indicadores Mun. (2)'!I:I,'Banco de Indicadores Mun. (2)'!B:B,'Banco de Indicadores - Mun. (1)'!B1576,'Banco de Indicadores Mun. (2)'!A:A,'Banco de Indicadores - Mun. (1)'!A1576) / VLOOKUP(D1576,'Dados Base'!$B:$K,9,FALSE)) * 100</f>
        <v>1.8490830188679246</v>
      </c>
      <c r="AM1576" s="72">
        <f>(SUMIFS('Banco de Indicadores Mun. (2)'!J:J,'Banco de Indicadores Mun. (2)'!B:B,'Banco de Indicadores - Mun. (1)'!B1576,'Banco de Indicadores Mun. (2)'!A:A,'Banco de Indicadores - Mun. (1)'!A1576) / VLOOKUP(D1576,'Dados Base'!$B:$K,7,FALSE)) * 100</f>
        <v>4.2581704545454544</v>
      </c>
      <c r="AN1576" s="72">
        <f>(SUMIFS('Banco de Indicadores Mun. (2)'!K:K,'Banco de Indicadores Mun. (2)'!B:B,'Banco de Indicadores - Mun. (1)'!B1576,'Banco de Indicadores Mun. (2)'!A:A,'Banco de Indicadores - Mun. (1)'!A1576) / VLOOKUP(D1576,'Dados Base'!$B:$K,10,FALSE)) * 100</f>
        <v>4.2699259259259268</v>
      </c>
      <c r="AO1576" s="21">
        <v>0</v>
      </c>
      <c r="AP1576" s="125">
        <v>0</v>
      </c>
      <c r="AQ1576" s="5">
        <v>0</v>
      </c>
      <c r="AR1576" s="21">
        <v>10</v>
      </c>
      <c r="AS1576" s="20">
        <v>99</v>
      </c>
      <c r="AT1576" s="20">
        <v>99</v>
      </c>
      <c r="AU1576" s="20">
        <v>94.904458598726109</v>
      </c>
      <c r="AV1576" s="20">
        <v>9.99</v>
      </c>
      <c r="AW1576" s="21">
        <v>0</v>
      </c>
      <c r="AX1576" s="21">
        <v>0</v>
      </c>
      <c r="AY1576" s="116">
        <v>92.065712045829201</v>
      </c>
    </row>
    <row r="1577" spans="1:51" ht="15" x14ac:dyDescent="0.25">
      <c r="A1577" s="144">
        <v>2015</v>
      </c>
      <c r="B1577" s="77" t="s">
        <v>287</v>
      </c>
      <c r="C1577" s="78">
        <v>6</v>
      </c>
      <c r="D1577" s="77">
        <v>3525003</v>
      </c>
      <c r="E1577" s="78">
        <v>35250036</v>
      </c>
      <c r="F1577" s="78" t="str">
        <f t="shared" si="63"/>
        <v>352500362015</v>
      </c>
      <c r="G1577" s="89">
        <v>1.457280356944568</v>
      </c>
      <c r="H1577" s="80">
        <f t="shared" si="62"/>
        <v>116045</v>
      </c>
      <c r="I1577" s="90">
        <v>116045</v>
      </c>
      <c r="J1577" s="91">
        <v>0</v>
      </c>
      <c r="K1577" s="83">
        <f>(H1577)/VLOOKUP(D1577,'Dados Base'!$B:$K,6,FALSE)</f>
        <v>6623.5730593607304</v>
      </c>
      <c r="L1577" s="88">
        <f t="shared" si="64"/>
        <v>100</v>
      </c>
      <c r="M1577" s="85" t="s">
        <v>702</v>
      </c>
      <c r="N1577" s="92">
        <v>0.76</v>
      </c>
      <c r="O1577" s="91">
        <v>2</v>
      </c>
      <c r="P1577" s="91">
        <v>0</v>
      </c>
      <c r="Q1577" s="91">
        <v>0</v>
      </c>
      <c r="R1577" s="91">
        <v>0</v>
      </c>
      <c r="S1577" s="91">
        <v>182</v>
      </c>
      <c r="T1577" s="87" t="s">
        <v>691</v>
      </c>
      <c r="U1577" s="91">
        <v>562</v>
      </c>
      <c r="V1577" s="91">
        <v>491</v>
      </c>
      <c r="W1577" s="93">
        <v>0</v>
      </c>
      <c r="X1577" s="47">
        <v>0.40427714120370373</v>
      </c>
      <c r="Y1577" s="21">
        <v>106.95</v>
      </c>
      <c r="Z1577" s="21">
        <v>1100</v>
      </c>
      <c r="AA1577" s="21">
        <v>5317</v>
      </c>
      <c r="AB1577" s="21">
        <v>3</v>
      </c>
      <c r="AC1577" s="21">
        <v>0</v>
      </c>
      <c r="AD1577" s="153">
        <f>VLOOKUP(D1577,'Dados Base'!$B:$K,9,FALSE)*31536000/VLOOKUP($F1577,F:H,MATCH(H1576,F1576:AF1576,0),FALSE)</f>
        <v>65.221595070877683</v>
      </c>
      <c r="AE1577" s="153">
        <f>VLOOKUP(D1577,'Dados Base'!$B:$K,10,FALSE)*31536000/VLOOKUP($F1577,F:H,MATCH(H1576,F1576:AF1576,0),FALSE)</f>
        <v>10.870265845146278</v>
      </c>
      <c r="AF1577" s="14">
        <v>100</v>
      </c>
      <c r="AG1577" s="15">
        <v>100</v>
      </c>
      <c r="AH1577" s="14">
        <v>70.989999999999995</v>
      </c>
      <c r="AI1577" s="14">
        <v>50.38</v>
      </c>
      <c r="AJ1577" s="16">
        <v>100</v>
      </c>
      <c r="AK1577" s="72">
        <f>(SUMIFS('Banco de Indicadores Mun. (2)'!I:I,'Banco de Indicadores Mun. (2)'!B:B,'Banco de Indicadores - Mun. (1)'!B1577,'Banco de Indicadores Mun. (2)'!A:A,'Banco de Indicadores - Mun. (1)'!A1577) / VLOOKUP(D1577,'Dados Base'!$B:$K,8,FALSE)) * 100</f>
        <v>13.123666666666667</v>
      </c>
      <c r="AL1577" s="72">
        <f>(SUMIFS('Banco de Indicadores Mun. (2)'!I:I,'Banco de Indicadores Mun. (2)'!B:B,'Banco de Indicadores - Mun. (1)'!B1577,'Banco de Indicadores Mun. (2)'!A:A,'Banco de Indicadores - Mun. (1)'!A1577) / VLOOKUP(D1577,'Dados Base'!$B:$K,9,FALSE)) * 100</f>
        <v>4.9213749999999994</v>
      </c>
      <c r="AM1577" s="72">
        <f>(SUMIFS('Banco de Indicadores Mun. (2)'!J:J,'Banco de Indicadores Mun. (2)'!B:B,'Banco de Indicadores - Mun. (1)'!B1577,'Banco de Indicadores Mun. (2)'!A:A,'Banco de Indicadores - Mun. (1)'!A1577) / VLOOKUP(D1577,'Dados Base'!$B:$K,7,FALSE)) * 100</f>
        <v>3.2408000000000001</v>
      </c>
      <c r="AN1577" s="72">
        <f>(SUMIFS('Banco de Indicadores Mun. (2)'!K:K,'Banco de Indicadores Mun. (2)'!B:B,'Banco de Indicadores - Mun. (1)'!B1577,'Banco de Indicadores Mun. (2)'!A:A,'Banco de Indicadores - Mun. (1)'!A1577) / VLOOKUP(D1577,'Dados Base'!$B:$K,10,FALSE)) * 100</f>
        <v>25.477250000000002</v>
      </c>
      <c r="AO1577" s="21">
        <v>0</v>
      </c>
      <c r="AP1577" s="125">
        <v>0</v>
      </c>
      <c r="AQ1577" s="5">
        <v>0</v>
      </c>
      <c r="AR1577" s="21">
        <v>8.5</v>
      </c>
      <c r="AS1577" s="20">
        <v>68</v>
      </c>
      <c r="AT1577" s="20">
        <v>19.040000000000003</v>
      </c>
      <c r="AU1577" s="20">
        <v>17.141966651083067</v>
      </c>
      <c r="AV1577" s="20">
        <v>3.05</v>
      </c>
      <c r="AW1577" s="21">
        <v>1</v>
      </c>
      <c r="AX1577" s="21">
        <v>0</v>
      </c>
      <c r="AY1577" s="116">
        <v>1.1081845952717584</v>
      </c>
    </row>
    <row r="1578" spans="1:51" ht="15" x14ac:dyDescent="0.25">
      <c r="A1578" s="144">
        <v>2015</v>
      </c>
      <c r="B1578" s="77" t="s">
        <v>288</v>
      </c>
      <c r="C1578" s="78">
        <v>4</v>
      </c>
      <c r="D1578" s="77">
        <v>3525102</v>
      </c>
      <c r="E1578" s="78">
        <v>35251024</v>
      </c>
      <c r="F1578" s="78" t="str">
        <f t="shared" si="63"/>
        <v>352510242015</v>
      </c>
      <c r="G1578" s="89">
        <v>1.7283931775264438</v>
      </c>
      <c r="H1578" s="80">
        <f t="shared" si="62"/>
        <v>40493</v>
      </c>
      <c r="I1578" s="90">
        <v>39373</v>
      </c>
      <c r="J1578" s="91">
        <v>1120</v>
      </c>
      <c r="K1578" s="83">
        <f>(H1578)/VLOOKUP(D1578,'Dados Base'!$B:$K,6,FALSE)</f>
        <v>80.445406865861415</v>
      </c>
      <c r="L1578" s="88">
        <f t="shared" si="64"/>
        <v>97.23408984268886</v>
      </c>
      <c r="M1578" s="85" t="s">
        <v>702</v>
      </c>
      <c r="N1578" s="92">
        <v>0.73499999999999999</v>
      </c>
      <c r="O1578" s="91">
        <v>161</v>
      </c>
      <c r="P1578" s="91">
        <v>3870</v>
      </c>
      <c r="Q1578" s="91">
        <v>1410000</v>
      </c>
      <c r="R1578" s="91">
        <v>1400</v>
      </c>
      <c r="S1578" s="91">
        <v>155</v>
      </c>
      <c r="T1578" s="87" t="s">
        <v>691</v>
      </c>
      <c r="U1578" s="91">
        <v>334</v>
      </c>
      <c r="V1578" s="91">
        <v>295</v>
      </c>
      <c r="W1578" s="93">
        <v>0</v>
      </c>
      <c r="X1578" s="47">
        <v>0.12325994212962962</v>
      </c>
      <c r="Y1578" s="21">
        <v>32.090000000000003</v>
      </c>
      <c r="Z1578" s="21">
        <v>0</v>
      </c>
      <c r="AA1578" s="21">
        <v>2166</v>
      </c>
      <c r="AB1578" s="21">
        <v>3</v>
      </c>
      <c r="AC1578" s="21">
        <v>1</v>
      </c>
      <c r="AD1578" s="153">
        <f>VLOOKUP(D1578,'Dados Base'!$B:$K,9,FALSE)*31536000/VLOOKUP($F1578,F:H,MATCH(H1577,F1577:AF1577,0),FALSE)</f>
        <v>6113.5900032104319</v>
      </c>
      <c r="AE1578" s="153">
        <f>VLOOKUP(D1578,'Dados Base'!$B:$K,10,FALSE)*31536000/VLOOKUP($F1578,F:H,MATCH(H1577,F1577:AF1577,0),FALSE)</f>
        <v>607.46499394957175</v>
      </c>
      <c r="AF1578" s="14">
        <v>100</v>
      </c>
      <c r="AG1578" s="15">
        <v>100</v>
      </c>
      <c r="AH1578" s="14">
        <v>100</v>
      </c>
      <c r="AI1578" s="14">
        <v>38.4</v>
      </c>
      <c r="AJ1578" s="16">
        <v>100</v>
      </c>
      <c r="AK1578" s="72">
        <f>(SUMIFS('Banco de Indicadores Mun. (2)'!I:I,'Banco de Indicadores Mun. (2)'!B:B,'Banco de Indicadores - Mun. (1)'!B1578,'Banco de Indicadores Mun. (2)'!A:A,'Banco de Indicadores - Mun. (1)'!A1578) / VLOOKUP(D1578,'Dados Base'!$B:$K,8,FALSE)) * 100</f>
        <v>24.257720647773279</v>
      </c>
      <c r="AL1578" s="72">
        <f>(SUMIFS('Banco de Indicadores Mun. (2)'!I:I,'Banco de Indicadores Mun. (2)'!B:B,'Banco de Indicadores - Mun. (1)'!B1578,'Banco de Indicadores Mun. (2)'!A:A,'Banco de Indicadores - Mun. (1)'!A1578) / VLOOKUP(D1578,'Dados Base'!$B:$K,9,FALSE)) * 100</f>
        <v>7.6326840764331214</v>
      </c>
      <c r="AM1578" s="72">
        <f>(SUMIFS('Banco de Indicadores Mun. (2)'!J:J,'Banco de Indicadores Mun. (2)'!B:B,'Banco de Indicadores - Mun. (1)'!B1578,'Banco de Indicadores Mun. (2)'!A:A,'Banco de Indicadores - Mun. (1)'!A1578) / VLOOKUP(D1578,'Dados Base'!$B:$K,7,FALSE)) * 100</f>
        <v>30.779301775147932</v>
      </c>
      <c r="AN1578" s="72">
        <f>(SUMIFS('Banco de Indicadores Mun. (2)'!K:K,'Banco de Indicadores Mun. (2)'!B:B,'Banco de Indicadores - Mun. (1)'!B1578,'Banco de Indicadores Mun. (2)'!A:A,'Banco de Indicadores - Mun. (1)'!A1578) / VLOOKUP(D1578,'Dados Base'!$B:$K,10,FALSE)) * 100</f>
        <v>10.1276282051282</v>
      </c>
      <c r="AO1578" s="21">
        <v>0</v>
      </c>
      <c r="AP1578" s="125">
        <v>0</v>
      </c>
      <c r="AQ1578" s="5">
        <v>0</v>
      </c>
      <c r="AR1578" s="21">
        <v>10</v>
      </c>
      <c r="AS1578" s="20">
        <v>100</v>
      </c>
      <c r="AT1578" s="20">
        <v>0</v>
      </c>
      <c r="AU1578" s="20">
        <v>0</v>
      </c>
      <c r="AV1578" s="20">
        <v>1.5</v>
      </c>
      <c r="AW1578" s="21">
        <v>1</v>
      </c>
      <c r="AX1578" s="21">
        <v>1</v>
      </c>
      <c r="AY1578" s="116">
        <v>93.463799336194029</v>
      </c>
    </row>
    <row r="1579" spans="1:51" ht="15" x14ac:dyDescent="0.25">
      <c r="A1579" s="144">
        <v>2015</v>
      </c>
      <c r="B1579" s="77" t="s">
        <v>289</v>
      </c>
      <c r="C1579" s="78">
        <v>5</v>
      </c>
      <c r="D1579" s="77">
        <v>3525201</v>
      </c>
      <c r="E1579" s="78">
        <v>35252015</v>
      </c>
      <c r="F1579" s="78" t="str">
        <f t="shared" si="63"/>
        <v>352520152015</v>
      </c>
      <c r="G1579" s="89">
        <v>2.8313382393979403</v>
      </c>
      <c r="H1579" s="80">
        <f t="shared" si="62"/>
        <v>26961</v>
      </c>
      <c r="I1579" s="90">
        <v>22163</v>
      </c>
      <c r="J1579" s="91">
        <v>4798</v>
      </c>
      <c r="K1579" s="83">
        <f>(H1579)/VLOOKUP(D1579,'Dados Base'!$B:$K,6,FALSE)</f>
        <v>129.82616651418115</v>
      </c>
      <c r="L1579" s="88">
        <f t="shared" si="64"/>
        <v>82.203924186788328</v>
      </c>
      <c r="M1579" s="85" t="s">
        <v>702</v>
      </c>
      <c r="N1579" s="92">
        <v>0.73299999999999998</v>
      </c>
      <c r="O1579" s="91">
        <v>90</v>
      </c>
      <c r="P1579" s="91">
        <v>2600</v>
      </c>
      <c r="Q1579" s="91">
        <v>150000</v>
      </c>
      <c r="R1579" s="91">
        <v>0</v>
      </c>
      <c r="S1579" s="91">
        <v>78</v>
      </c>
      <c r="T1579" s="87" t="s">
        <v>691</v>
      </c>
      <c r="U1579" s="91">
        <v>190</v>
      </c>
      <c r="V1579" s="91">
        <v>199</v>
      </c>
      <c r="W1579" s="93">
        <v>0</v>
      </c>
      <c r="X1579" s="47">
        <v>5.0357406305555553E-2</v>
      </c>
      <c r="Y1579" s="21">
        <v>14.86</v>
      </c>
      <c r="Z1579" s="21">
        <v>293</v>
      </c>
      <c r="AA1579" s="21">
        <v>854</v>
      </c>
      <c r="AB1579" s="21">
        <v>2</v>
      </c>
      <c r="AC1579" s="21">
        <v>0</v>
      </c>
      <c r="AD1579" s="153">
        <f>VLOOKUP(D1579,'Dados Base'!$B:$K,9,FALSE)*31536000/VLOOKUP($F1579,F:H,MATCH(H1578,F1578:AF1578,0),FALSE)</f>
        <v>2959.3145654834761</v>
      </c>
      <c r="AE1579" s="153">
        <f>VLOOKUP(D1579,'Dados Base'!$B:$K,10,FALSE)*31536000/VLOOKUP($F1579,F:H,MATCH(H1578,F1578:AF1578,0),FALSE)</f>
        <v>397.69444753532872</v>
      </c>
      <c r="AF1579" s="14">
        <v>61.36</v>
      </c>
      <c r="AG1579" s="15">
        <v>100</v>
      </c>
      <c r="AH1579" s="14">
        <v>15.37</v>
      </c>
      <c r="AI1579" s="14">
        <v>39.25</v>
      </c>
      <c r="AJ1579" s="16">
        <v>79.400000000000006</v>
      </c>
      <c r="AK1579" s="72">
        <f>(SUMIFS('Banco de Indicadores Mun. (2)'!I:I,'Banco de Indicadores Mun. (2)'!B:B,'Banco de Indicadores - Mun. (1)'!B1579,'Banco de Indicadores Mun. (2)'!A:A,'Banco de Indicadores - Mun. (1)'!A1579) / VLOOKUP(D1579,'Dados Base'!$B:$K,8,FALSE)) * 100</f>
        <v>15.55738144329897</v>
      </c>
      <c r="AL1579" s="72">
        <f>(SUMIFS('Banco de Indicadores Mun. (2)'!I:I,'Banco de Indicadores Mun. (2)'!B:B,'Banco de Indicadores - Mun. (1)'!B1579,'Banco de Indicadores Mun. (2)'!A:A,'Banco de Indicadores - Mun. (1)'!A1579) / VLOOKUP(D1579,'Dados Base'!$B:$K,9,FALSE)) * 100</f>
        <v>5.9646877470355735</v>
      </c>
      <c r="AM1579" s="72">
        <f>(SUMIFS('Banco de Indicadores Mun. (2)'!J:J,'Banco de Indicadores Mun. (2)'!B:B,'Banco de Indicadores - Mun. (1)'!B1579,'Banco de Indicadores Mun. (2)'!A:A,'Banco de Indicadores - Mun. (1)'!A1579) / VLOOKUP(D1579,'Dados Base'!$B:$K,7,FALSE)) * 100</f>
        <v>21.109015873015871</v>
      </c>
      <c r="AN1579" s="72">
        <f>(SUMIFS('Banco de Indicadores Mun. (2)'!K:K,'Banco de Indicadores Mun. (2)'!B:B,'Banco de Indicadores - Mun. (1)'!B1579,'Banco de Indicadores Mun. (2)'!A:A,'Banco de Indicadores - Mun. (1)'!A1579) / VLOOKUP(D1579,'Dados Base'!$B:$K,10,FALSE)) * 100</f>
        <v>5.2705294117647075</v>
      </c>
      <c r="AO1579" s="21">
        <v>0</v>
      </c>
      <c r="AP1579" s="125">
        <v>0</v>
      </c>
      <c r="AQ1579" s="5">
        <v>0</v>
      </c>
      <c r="AR1579" s="21">
        <v>8.3000000000000007</v>
      </c>
      <c r="AS1579" s="20">
        <v>29</v>
      </c>
      <c r="AT1579" s="20">
        <v>28.999999999999996</v>
      </c>
      <c r="AU1579" s="20">
        <v>25.544899738448123</v>
      </c>
      <c r="AV1579" s="20">
        <v>3.79</v>
      </c>
      <c r="AW1579" s="21">
        <v>1</v>
      </c>
      <c r="AX1579" s="21">
        <v>0</v>
      </c>
      <c r="AY1579" s="116">
        <v>141.30878076386455</v>
      </c>
    </row>
    <row r="1580" spans="1:51" ht="15" x14ac:dyDescent="0.25">
      <c r="A1580" s="144">
        <v>2015</v>
      </c>
      <c r="B1580" s="77" t="s">
        <v>290</v>
      </c>
      <c r="C1580" s="78">
        <v>13</v>
      </c>
      <c r="D1580" s="77">
        <v>3525300</v>
      </c>
      <c r="E1580" s="78">
        <v>352530013</v>
      </c>
      <c r="F1580" s="78" t="str">
        <f t="shared" si="63"/>
        <v>3525300132015</v>
      </c>
      <c r="G1580" s="89">
        <v>1.4194044773003567</v>
      </c>
      <c r="H1580" s="80">
        <f t="shared" si="62"/>
        <v>139844</v>
      </c>
      <c r="I1580" s="90">
        <v>136018</v>
      </c>
      <c r="J1580" s="91">
        <v>3826</v>
      </c>
      <c r="K1580" s="83">
        <f>(H1580)/VLOOKUP(D1580,'Dados Base'!$B:$K,6,FALSE)</f>
        <v>203.16122846267831</v>
      </c>
      <c r="L1580" s="88">
        <f t="shared" si="64"/>
        <v>97.264094276479511</v>
      </c>
      <c r="M1580" s="85" t="s">
        <v>702</v>
      </c>
      <c r="N1580" s="92">
        <v>0.77800000000000002</v>
      </c>
      <c r="O1580" s="91">
        <v>236</v>
      </c>
      <c r="P1580" s="91">
        <v>0</v>
      </c>
      <c r="Q1580" s="91">
        <v>0</v>
      </c>
      <c r="R1580" s="91">
        <v>2500</v>
      </c>
      <c r="S1580" s="91">
        <v>642</v>
      </c>
      <c r="T1580" s="87" t="s">
        <v>691</v>
      </c>
      <c r="U1580" s="91">
        <v>1920</v>
      </c>
      <c r="V1580" s="91">
        <v>1322</v>
      </c>
      <c r="W1580" s="93">
        <v>7.25</v>
      </c>
      <c r="X1580" s="47">
        <v>0.48299819237962971</v>
      </c>
      <c r="Y1580" s="21">
        <v>124.92</v>
      </c>
      <c r="Z1580" s="21">
        <v>7028</v>
      </c>
      <c r="AA1580" s="21">
        <v>467</v>
      </c>
      <c r="AB1580" s="21">
        <v>3</v>
      </c>
      <c r="AC1580" s="21">
        <v>1</v>
      </c>
      <c r="AD1580" s="153">
        <f>VLOOKUP(D1580,'Dados Base'!$B:$K,9,FALSE)*31536000/VLOOKUP($F1580,F:H,MATCH(H1579,F1579:AF1579,0),FALSE)</f>
        <v>1269.6124252738766</v>
      </c>
      <c r="AE1580" s="153">
        <f>VLOOKUP(D1580,'Dados Base'!$B:$K,10,FALSE)*31536000/VLOOKUP($F1580,F:H,MATCH(H1579,F1579:AF1579,0),FALSE)</f>
        <v>128.53980149309237</v>
      </c>
      <c r="AF1580" s="14">
        <v>99.14</v>
      </c>
      <c r="AG1580" s="15" t="s">
        <v>692</v>
      </c>
      <c r="AH1580" s="14">
        <v>99.14</v>
      </c>
      <c r="AI1580" s="14">
        <v>62.87</v>
      </c>
      <c r="AJ1580" s="16">
        <v>100</v>
      </c>
      <c r="AK1580" s="72">
        <f>(SUMIFS('Banco de Indicadores Mun. (2)'!I:I,'Banco de Indicadores Mun. (2)'!B:B,'Banco de Indicadores - Mun. (1)'!B1580,'Banco de Indicadores Mun. (2)'!A:A,'Banco de Indicadores - Mun. (1)'!A1580) / VLOOKUP(D1580,'Dados Base'!$B:$K,8,FALSE)) * 100</f>
        <v>37.354903780068732</v>
      </c>
      <c r="AL1580" s="72">
        <f>(SUMIFS('Banco de Indicadores Mun. (2)'!I:I,'Banco de Indicadores Mun. (2)'!B:B,'Banco de Indicadores - Mun. (1)'!B1580,'Banco de Indicadores Mun. (2)'!A:A,'Banco de Indicadores - Mun. (1)'!A1580) / VLOOKUP(D1580,'Dados Base'!$B:$K,9,FALSE)) * 100</f>
        <v>19.307774422735349</v>
      </c>
      <c r="AM1580" s="72">
        <f>(SUMIFS('Banco de Indicadores Mun. (2)'!J:J,'Banco de Indicadores Mun. (2)'!B:B,'Banco de Indicadores - Mun. (1)'!B1580,'Banco de Indicadores Mun. (2)'!A:A,'Banco de Indicadores - Mun. (1)'!A1580) / VLOOKUP(D1580,'Dados Base'!$B:$K,7,FALSE)) * 100</f>
        <v>39.850606837606847</v>
      </c>
      <c r="AN1580" s="72">
        <f>(SUMIFS('Banco de Indicadores Mun. (2)'!K:K,'Banco de Indicadores Mun. (2)'!B:B,'Banco de Indicadores - Mun. (1)'!B1580,'Banco de Indicadores Mun. (2)'!A:A,'Banco de Indicadores - Mun. (1)'!A1580) / VLOOKUP(D1580,'Dados Base'!$B:$K,10,FALSE)) * 100</f>
        <v>27.109385964912263</v>
      </c>
      <c r="AO1580" s="21">
        <v>0</v>
      </c>
      <c r="AP1580" s="125">
        <v>0</v>
      </c>
      <c r="AQ1580" s="5">
        <v>0</v>
      </c>
      <c r="AR1580" s="21">
        <v>10</v>
      </c>
      <c r="AS1580" s="20">
        <v>99.76</v>
      </c>
      <c r="AT1580" s="20">
        <v>99.76</v>
      </c>
      <c r="AU1580" s="20">
        <v>93.769179452968643</v>
      </c>
      <c r="AV1580" s="20">
        <v>9.8000000000000007</v>
      </c>
      <c r="AW1580" s="21">
        <v>0</v>
      </c>
      <c r="AX1580" s="21">
        <v>1</v>
      </c>
      <c r="AY1580" s="116">
        <v>48.427336173207827</v>
      </c>
    </row>
    <row r="1581" spans="1:51" ht="15" x14ac:dyDescent="0.25">
      <c r="A1581" s="144">
        <v>2015</v>
      </c>
      <c r="B1581" s="77" t="s">
        <v>291</v>
      </c>
      <c r="C1581" s="78">
        <v>8</v>
      </c>
      <c r="D1581" s="77">
        <v>3525409</v>
      </c>
      <c r="E1581" s="78">
        <v>35254098</v>
      </c>
      <c r="F1581" s="78" t="str">
        <f t="shared" si="63"/>
        <v>352540982015</v>
      </c>
      <c r="G1581" s="89">
        <v>-0.2814883235842558</v>
      </c>
      <c r="H1581" s="80">
        <f t="shared" si="62"/>
        <v>3148</v>
      </c>
      <c r="I1581" s="90">
        <v>2673</v>
      </c>
      <c r="J1581" s="91">
        <v>475</v>
      </c>
      <c r="K1581" s="83">
        <f>(H1581)/VLOOKUP(D1581,'Dados Base'!$B:$K,6,FALSE)</f>
        <v>22.327824668416199</v>
      </c>
      <c r="L1581" s="88">
        <f t="shared" si="64"/>
        <v>84.91105463786532</v>
      </c>
      <c r="M1581" s="85" t="s">
        <v>702</v>
      </c>
      <c r="N1581" s="92">
        <v>0.70299999999999996</v>
      </c>
      <c r="O1581" s="91">
        <v>59</v>
      </c>
      <c r="P1581" s="91">
        <v>2700</v>
      </c>
      <c r="Q1581" s="91">
        <v>1330560</v>
      </c>
      <c r="R1581" s="91">
        <v>140</v>
      </c>
      <c r="S1581" s="91">
        <v>8</v>
      </c>
      <c r="T1581" s="87" t="s">
        <v>691</v>
      </c>
      <c r="U1581" s="91">
        <v>27</v>
      </c>
      <c r="V1581" s="91">
        <v>21</v>
      </c>
      <c r="W1581" s="93">
        <v>0</v>
      </c>
      <c r="X1581" s="47">
        <v>7.7470312499999996E-3</v>
      </c>
      <c r="Y1581" s="21">
        <v>1.86</v>
      </c>
      <c r="Z1581" s="21">
        <v>123</v>
      </c>
      <c r="AA1581" s="21">
        <v>20</v>
      </c>
      <c r="AB1581" s="21">
        <v>0</v>
      </c>
      <c r="AC1581" s="21">
        <v>0</v>
      </c>
      <c r="AD1581" s="153">
        <f>VLOOKUP(D1581,'Dados Base'!$B:$K,9,FALSE)*31536000/VLOOKUP($F1581,F:H,MATCH(H1580,F1580:AF1580,0),FALSE)</f>
        <v>22740.38119440915</v>
      </c>
      <c r="AE1581" s="153">
        <f>VLOOKUP(D1581,'Dados Base'!$B:$K,10,FALSE)*31536000/VLOOKUP($F1581,F:H,MATCH(H1580,F1580:AF1580,0),FALSE)</f>
        <v>2804.9809402795427</v>
      </c>
      <c r="AF1581" s="14">
        <v>94.5</v>
      </c>
      <c r="AG1581" s="15" t="s">
        <v>692</v>
      </c>
      <c r="AH1581" s="14">
        <v>92.16</v>
      </c>
      <c r="AI1581" s="14">
        <v>24.66</v>
      </c>
      <c r="AJ1581" s="16">
        <v>100</v>
      </c>
      <c r="AK1581" s="72">
        <f>(SUMIFS('Banco de Indicadores Mun. (2)'!I:I,'Banco de Indicadores Mun. (2)'!B:B,'Banco de Indicadores - Mun. (1)'!B1581,'Banco de Indicadores Mun. (2)'!A:A,'Banco de Indicadores - Mun. (1)'!A1581) / VLOOKUP(D1581,'Dados Base'!$B:$K,8,FALSE)) * 100</f>
        <v>41.226464788732407</v>
      </c>
      <c r="AL1581" s="72">
        <f>(SUMIFS('Banco de Indicadores Mun. (2)'!I:I,'Banco de Indicadores Mun. (2)'!B:B,'Banco de Indicadores - Mun. (1)'!B1581,'Banco de Indicadores Mun. (2)'!A:A,'Banco de Indicadores - Mun. (1)'!A1581) / VLOOKUP(D1581,'Dados Base'!$B:$K,9,FALSE)) * 100</f>
        <v>12.894621145374451</v>
      </c>
      <c r="AM1581" s="72">
        <f>(SUMIFS('Banco de Indicadores Mun. (2)'!J:J,'Banco de Indicadores Mun. (2)'!B:B,'Banco de Indicadores - Mun. (1)'!B1581,'Banco de Indicadores Mun. (2)'!A:A,'Banco de Indicadores - Mun. (1)'!A1581) / VLOOKUP(D1581,'Dados Base'!$B:$K,7,FALSE)) * 100</f>
        <v>61.662883720930253</v>
      </c>
      <c r="AN1581" s="72">
        <f>(SUMIFS('Banco de Indicadores Mun. (2)'!K:K,'Banco de Indicadores Mun. (2)'!B:B,'Banco de Indicadores - Mun. (1)'!B1581,'Banco de Indicadores Mun. (2)'!A:A,'Banco de Indicadores - Mun. (1)'!A1581) / VLOOKUP(D1581,'Dados Base'!$B:$K,10,FALSE)) * 100</f>
        <v>9.8419642857142886</v>
      </c>
      <c r="AO1581" s="21">
        <v>0</v>
      </c>
      <c r="AP1581" s="125">
        <v>0</v>
      </c>
      <c r="AQ1581" s="5">
        <v>0</v>
      </c>
      <c r="AR1581" s="21">
        <v>8</v>
      </c>
      <c r="AS1581" s="20">
        <v>99</v>
      </c>
      <c r="AT1581" s="20">
        <v>99</v>
      </c>
      <c r="AU1581" s="20">
        <v>86.013986013986013</v>
      </c>
      <c r="AV1581" s="20">
        <v>9.69</v>
      </c>
      <c r="AW1581" s="21">
        <v>0</v>
      </c>
      <c r="AX1581" s="21">
        <v>0</v>
      </c>
      <c r="AY1581" s="116">
        <v>116.27874410439611</v>
      </c>
    </row>
    <row r="1582" spans="1:51" ht="15" x14ac:dyDescent="0.25">
      <c r="A1582" s="144">
        <v>2015</v>
      </c>
      <c r="B1582" s="77" t="s">
        <v>292</v>
      </c>
      <c r="C1582" s="78">
        <v>5</v>
      </c>
      <c r="D1582" s="77">
        <v>3525508</v>
      </c>
      <c r="E1582" s="78">
        <v>35255085</v>
      </c>
      <c r="F1582" s="78" t="str">
        <f t="shared" si="63"/>
        <v>352550852015</v>
      </c>
      <c r="G1582" s="89">
        <v>1.0002654971840164</v>
      </c>
      <c r="H1582" s="80">
        <f t="shared" si="62"/>
        <v>12255</v>
      </c>
      <c r="I1582" s="90">
        <v>12255</v>
      </c>
      <c r="J1582" s="91">
        <v>0</v>
      </c>
      <c r="K1582" s="83">
        <f>(H1582)/VLOOKUP(D1582,'Dados Base'!$B:$K,6,FALSE)</f>
        <v>32.716642639756529</v>
      </c>
      <c r="L1582" s="88">
        <f t="shared" si="64"/>
        <v>100</v>
      </c>
      <c r="M1582" s="85" t="s">
        <v>702</v>
      </c>
      <c r="N1582" s="92">
        <v>0.69899999999999995</v>
      </c>
      <c r="O1582" s="91">
        <v>61</v>
      </c>
      <c r="P1582" s="91">
        <v>19700</v>
      </c>
      <c r="Q1582" s="91">
        <v>0</v>
      </c>
      <c r="R1582" s="91">
        <v>0</v>
      </c>
      <c r="S1582" s="91">
        <v>77</v>
      </c>
      <c r="T1582" s="87" t="s">
        <v>691</v>
      </c>
      <c r="U1582" s="91">
        <v>164</v>
      </c>
      <c r="V1582" s="91">
        <v>87</v>
      </c>
      <c r="W1582" s="93">
        <v>0</v>
      </c>
      <c r="X1582" s="47">
        <v>2.1743050781249995E-2</v>
      </c>
      <c r="Y1582" s="21">
        <v>8.91</v>
      </c>
      <c r="Z1582" s="21">
        <v>556</v>
      </c>
      <c r="AA1582" s="21">
        <v>131</v>
      </c>
      <c r="AB1582" s="21">
        <v>0</v>
      </c>
      <c r="AC1582" s="21">
        <v>0</v>
      </c>
      <c r="AD1582" s="153">
        <f>VLOOKUP(D1582,'Dados Base'!$B:$K,9,FALSE)*31536000/VLOOKUP($F1582,F:H,MATCH(H1581,F1581:AF1581,0),FALSE)</f>
        <v>11476.99388004896</v>
      </c>
      <c r="AE1582" s="153">
        <f>VLOOKUP(D1582,'Dados Base'!$B:$K,10,FALSE)*31536000/VLOOKUP($F1582,F:H,MATCH(H1581,F1581:AF1581,0),FALSE)</f>
        <v>1518.2570379436961</v>
      </c>
      <c r="AF1582" s="14">
        <v>68.13</v>
      </c>
      <c r="AG1582" s="15">
        <v>94.99</v>
      </c>
      <c r="AH1582" s="14">
        <v>59.01</v>
      </c>
      <c r="AI1582" s="14">
        <v>19.59</v>
      </c>
      <c r="AJ1582" s="16">
        <v>68.13</v>
      </c>
      <c r="AK1582" s="72">
        <f>(SUMIFS('Banco de Indicadores Mun. (2)'!I:I,'Banco de Indicadores Mun. (2)'!B:B,'Banco de Indicadores - Mun. (1)'!B1582,'Banco de Indicadores Mun. (2)'!A:A,'Banco de Indicadores - Mun. (1)'!A1582) / VLOOKUP(D1582,'Dados Base'!$B:$K,8,FALSE)) * 100</f>
        <v>9.1520532544378703</v>
      </c>
      <c r="AL1582" s="72">
        <f>(SUMIFS('Banco de Indicadores Mun. (2)'!I:I,'Banco de Indicadores Mun. (2)'!B:B,'Banco de Indicadores - Mun. (1)'!B1582,'Banco de Indicadores Mun. (2)'!A:A,'Banco de Indicadores - Mun. (1)'!A1582) / VLOOKUP(D1582,'Dados Base'!$B:$K,9,FALSE)) * 100</f>
        <v>3.4679304932735424</v>
      </c>
      <c r="AM1582" s="72">
        <f>(SUMIFS('Banco de Indicadores Mun. (2)'!J:J,'Banco de Indicadores Mun. (2)'!B:B,'Banco de Indicadores - Mun. (1)'!B1582,'Banco de Indicadores Mun. (2)'!A:A,'Banco de Indicadores - Mun. (1)'!A1582) / VLOOKUP(D1582,'Dados Base'!$B:$K,7,FALSE)) * 100</f>
        <v>13.432372727272726</v>
      </c>
      <c r="AN1582" s="72">
        <f>(SUMIFS('Banco de Indicadores Mun. (2)'!K:K,'Banco de Indicadores Mun. (2)'!B:B,'Banco de Indicadores - Mun. (1)'!B1582,'Banco de Indicadores Mun. (2)'!A:A,'Banco de Indicadores - Mun. (1)'!A1582) / VLOOKUP(D1582,'Dados Base'!$B:$K,10,FALSE)) * 100</f>
        <v>1.1717966101694919</v>
      </c>
      <c r="AO1582" s="21">
        <v>0</v>
      </c>
      <c r="AP1582" s="125">
        <v>0</v>
      </c>
      <c r="AQ1582" s="5">
        <v>0</v>
      </c>
      <c r="AR1582" s="21">
        <v>7.1</v>
      </c>
      <c r="AS1582" s="20">
        <v>89</v>
      </c>
      <c r="AT1582" s="20">
        <v>88.999999999999986</v>
      </c>
      <c r="AU1582" s="20">
        <v>80.931586608442501</v>
      </c>
      <c r="AV1582" s="20">
        <v>9.84</v>
      </c>
      <c r="AW1582" s="21">
        <v>0</v>
      </c>
      <c r="AX1582" s="21">
        <v>0</v>
      </c>
      <c r="AY1582" s="116">
        <v>302.28626726181488</v>
      </c>
    </row>
    <row r="1583" spans="1:51" ht="15" x14ac:dyDescent="0.25">
      <c r="A1583" s="144">
        <v>2015</v>
      </c>
      <c r="B1583" s="77" t="s">
        <v>293</v>
      </c>
      <c r="C1583" s="78">
        <v>17</v>
      </c>
      <c r="D1583" s="77">
        <v>3525607</v>
      </c>
      <c r="E1583" s="78">
        <v>352560717</v>
      </c>
      <c r="F1583" s="78" t="str">
        <f t="shared" si="63"/>
        <v>3525607172015</v>
      </c>
      <c r="G1583" s="89">
        <v>0.68607973703862513</v>
      </c>
      <c r="H1583" s="80">
        <f t="shared" si="62"/>
        <v>4267</v>
      </c>
      <c r="I1583" s="90">
        <v>3728</v>
      </c>
      <c r="J1583" s="91">
        <v>539</v>
      </c>
      <c r="K1583" s="83">
        <f>(H1583)/VLOOKUP(D1583,'Dados Base'!$B:$K,6,FALSE)</f>
        <v>10.25622536294587</v>
      </c>
      <c r="L1583" s="88">
        <f t="shared" si="64"/>
        <v>87.36817436137801</v>
      </c>
      <c r="M1583" s="85" t="s">
        <v>702</v>
      </c>
      <c r="N1583" s="92">
        <v>0.74099999999999999</v>
      </c>
      <c r="O1583" s="91">
        <v>48</v>
      </c>
      <c r="P1583" s="91">
        <v>23800</v>
      </c>
      <c r="Q1583" s="91">
        <v>720000</v>
      </c>
      <c r="R1583" s="91">
        <v>0</v>
      </c>
      <c r="S1583" s="91">
        <v>3</v>
      </c>
      <c r="T1583" s="87" t="s">
        <v>691</v>
      </c>
      <c r="U1583" s="91">
        <v>27</v>
      </c>
      <c r="V1583" s="91">
        <v>24</v>
      </c>
      <c r="W1583" s="93">
        <v>0</v>
      </c>
      <c r="X1583" s="47">
        <v>9.4285143229166663E-3</v>
      </c>
      <c r="Y1583" s="21">
        <v>2.64</v>
      </c>
      <c r="Z1583" s="21">
        <v>182</v>
      </c>
      <c r="AA1583" s="21">
        <v>22</v>
      </c>
      <c r="AB1583" s="21">
        <v>0</v>
      </c>
      <c r="AC1583" s="21">
        <v>0</v>
      </c>
      <c r="AD1583" s="153">
        <f>VLOOKUP(D1583,'Dados Base'!$B:$K,9,FALSE)*31536000/VLOOKUP($F1583,F:H,MATCH(H1582,F1582:AF1582,0),FALSE)</f>
        <v>27049.86172955238</v>
      </c>
      <c r="AE1583" s="153">
        <f>VLOOKUP(D1583,'Dados Base'!$B:$K,10,FALSE)*31536000/VLOOKUP($F1583,F:H,MATCH(H1582,F1582:AF1582,0),FALSE)</f>
        <v>2956.269041481135</v>
      </c>
      <c r="AF1583" s="14">
        <v>84.85</v>
      </c>
      <c r="AG1583" s="15">
        <v>94.36</v>
      </c>
      <c r="AH1583" s="14">
        <v>84.85</v>
      </c>
      <c r="AI1583" s="14">
        <v>40</v>
      </c>
      <c r="AJ1583" s="16">
        <v>99.39</v>
      </c>
      <c r="AK1583" s="72">
        <f>(SUMIFS('Banco de Indicadores Mun. (2)'!I:I,'Banco de Indicadores Mun. (2)'!B:B,'Banco de Indicadores - Mun. (1)'!B1583,'Banco de Indicadores Mun. (2)'!A:A,'Banco de Indicadores - Mun. (1)'!A1583) / VLOOKUP(D1583,'Dados Base'!$B:$K,8,FALSE)) * 100</f>
        <v>5.3002887700534753</v>
      </c>
      <c r="AL1583" s="72">
        <f>(SUMIFS('Banco de Indicadores Mun. (2)'!I:I,'Banco de Indicadores Mun. (2)'!B:B,'Banco de Indicadores - Mun. (1)'!B1583,'Banco de Indicadores Mun. (2)'!A:A,'Banco de Indicadores - Mun. (1)'!A1583) / VLOOKUP(D1583,'Dados Base'!$B:$K,9,FALSE)) * 100</f>
        <v>2.7080710382513655</v>
      </c>
      <c r="AM1583" s="72">
        <f>(SUMIFS('Banco de Indicadores Mun. (2)'!J:J,'Banco de Indicadores Mun. (2)'!B:B,'Banco de Indicadores - Mun. (1)'!B1583,'Banco de Indicadores Mun. (2)'!A:A,'Banco de Indicadores - Mun. (1)'!A1583) / VLOOKUP(D1583,'Dados Base'!$B:$K,7,FALSE)) * 100</f>
        <v>5.1335238095238092</v>
      </c>
      <c r="AN1583" s="72">
        <f>(SUMIFS('Banco de Indicadores Mun. (2)'!K:K,'Banco de Indicadores Mun. (2)'!B:B,'Banco de Indicadores - Mun. (1)'!B1583,'Banco de Indicadores Mun. (2)'!A:A,'Banco de Indicadores - Mun. (1)'!A1583) / VLOOKUP(D1583,'Dados Base'!$B:$K,10,FALSE)) * 100</f>
        <v>5.9131499999999972</v>
      </c>
      <c r="AO1583" s="21">
        <v>0</v>
      </c>
      <c r="AP1583" s="125">
        <v>0</v>
      </c>
      <c r="AQ1583" s="5">
        <v>0</v>
      </c>
      <c r="AR1583" s="21">
        <v>9.4</v>
      </c>
      <c r="AS1583" s="20">
        <v>99</v>
      </c>
      <c r="AT1583" s="20">
        <v>99</v>
      </c>
      <c r="AU1583" s="20">
        <v>89.215686274509807</v>
      </c>
      <c r="AV1583" s="20">
        <v>9.49</v>
      </c>
      <c r="AW1583" s="21">
        <v>0</v>
      </c>
      <c r="AX1583" s="21">
        <v>0</v>
      </c>
      <c r="AY1583" s="116">
        <v>245.95796828175392</v>
      </c>
    </row>
    <row r="1584" spans="1:51" ht="15" x14ac:dyDescent="0.25">
      <c r="A1584" s="144">
        <v>2015</v>
      </c>
      <c r="B1584" s="77" t="s">
        <v>294</v>
      </c>
      <c r="C1584" s="78">
        <v>19</v>
      </c>
      <c r="D1584" s="77">
        <v>3525706</v>
      </c>
      <c r="E1584" s="78">
        <v>352570619</v>
      </c>
      <c r="F1584" s="78" t="str">
        <f t="shared" si="63"/>
        <v>3525706192015</v>
      </c>
      <c r="G1584" s="89">
        <v>1.1177909624170201</v>
      </c>
      <c r="H1584" s="80">
        <f t="shared" si="62"/>
        <v>34419</v>
      </c>
      <c r="I1584" s="90">
        <v>31535</v>
      </c>
      <c r="J1584" s="91">
        <v>2884</v>
      </c>
      <c r="K1584" s="83">
        <f>(H1584)/VLOOKUP(D1584,'Dados Base'!$B:$K,6,FALSE)</f>
        <v>40.085484021242898</v>
      </c>
      <c r="L1584" s="88">
        <f t="shared" si="64"/>
        <v>91.620907057148671</v>
      </c>
      <c r="M1584" s="85" t="s">
        <v>702</v>
      </c>
      <c r="N1584" s="92">
        <v>0.77700000000000002</v>
      </c>
      <c r="O1584" s="91">
        <v>231</v>
      </c>
      <c r="P1584" s="91">
        <v>58000</v>
      </c>
      <c r="Q1584" s="91">
        <v>2400000</v>
      </c>
      <c r="R1584" s="91">
        <v>3600</v>
      </c>
      <c r="S1584" s="91">
        <v>132</v>
      </c>
      <c r="T1584" s="87" t="s">
        <v>691</v>
      </c>
      <c r="U1584" s="91">
        <v>479</v>
      </c>
      <c r="V1584" s="91">
        <v>349</v>
      </c>
      <c r="W1584" s="93">
        <v>10.4</v>
      </c>
      <c r="X1584" s="47">
        <v>9.4733756104166664E-2</v>
      </c>
      <c r="Y1584" s="21">
        <v>25.76</v>
      </c>
      <c r="Z1584" s="21">
        <v>1083</v>
      </c>
      <c r="AA1584" s="21">
        <v>656</v>
      </c>
      <c r="AB1584" s="21">
        <v>1</v>
      </c>
      <c r="AC1584" s="21">
        <v>0</v>
      </c>
      <c r="AD1584" s="153">
        <f>VLOOKUP(D1584,'Dados Base'!$B:$K,9,FALSE)*31536000/VLOOKUP($F1584,F:H,MATCH(H1583,F1583:AF1583,0),FALSE)</f>
        <v>5799.7873267671921</v>
      </c>
      <c r="AE1584" s="153">
        <f>VLOOKUP(D1584,'Dados Base'!$B:$K,10,FALSE)*31536000/VLOOKUP($F1584,F:H,MATCH(H1583,F1583:AF1583,0),FALSE)</f>
        <v>467.28144338882595</v>
      </c>
      <c r="AF1584" s="14">
        <v>90.42</v>
      </c>
      <c r="AG1584" s="15" t="s">
        <v>692</v>
      </c>
      <c r="AH1584" s="14">
        <v>90.29</v>
      </c>
      <c r="AI1584" s="14">
        <v>58.34</v>
      </c>
      <c r="AJ1584" s="16">
        <v>99.8</v>
      </c>
      <c r="AK1584" s="72">
        <f>(SUMIFS('Banco de Indicadores Mun. (2)'!I:I,'Banco de Indicadores Mun. (2)'!B:B,'Banco de Indicadores - Mun. (1)'!B1584,'Banco de Indicadores Mun. (2)'!A:A,'Banco de Indicadores - Mun. (1)'!A1584) / VLOOKUP(D1584,'Dados Base'!$B:$K,8,FALSE)) * 100</f>
        <v>13.868423809523808</v>
      </c>
      <c r="AL1584" s="72">
        <f>(SUMIFS('Banco de Indicadores Mun. (2)'!I:I,'Banco de Indicadores Mun. (2)'!B:B,'Banco de Indicadores - Mun. (1)'!B1584,'Banco de Indicadores Mun. (2)'!A:A,'Banco de Indicadores - Mun. (1)'!A1584) / VLOOKUP(D1584,'Dados Base'!$B:$K,9,FALSE)) * 100</f>
        <v>4.6008988941548177</v>
      </c>
      <c r="AM1584" s="72">
        <f>(SUMIFS('Banco de Indicadores Mun. (2)'!J:J,'Banco de Indicadores Mun. (2)'!B:B,'Banco de Indicadores - Mun. (1)'!B1584,'Banco de Indicadores Mun. (2)'!A:A,'Banco de Indicadores - Mun. (1)'!A1584) / VLOOKUP(D1584,'Dados Base'!$B:$K,7,FALSE)) * 100</f>
        <v>14.3034213836478</v>
      </c>
      <c r="AN1584" s="72">
        <f>(SUMIFS('Banco de Indicadores Mun. (2)'!K:K,'Banco de Indicadores Mun. (2)'!B:B,'Banco de Indicadores - Mun. (1)'!B1584,'Banco de Indicadores Mun. (2)'!A:A,'Banco de Indicadores - Mun. (1)'!A1584) / VLOOKUP(D1584,'Dados Base'!$B:$K,10,FALSE)) * 100</f>
        <v>12.512254901960784</v>
      </c>
      <c r="AO1584" s="21">
        <v>0</v>
      </c>
      <c r="AP1584" s="125">
        <v>0</v>
      </c>
      <c r="AQ1584" s="5">
        <v>0</v>
      </c>
      <c r="AR1584" s="21">
        <v>10</v>
      </c>
      <c r="AS1584" s="20">
        <v>100</v>
      </c>
      <c r="AT1584" s="20">
        <v>77</v>
      </c>
      <c r="AU1584" s="20">
        <v>62.277170787809084</v>
      </c>
      <c r="AV1584" s="20">
        <v>6.9</v>
      </c>
      <c r="AW1584" s="21">
        <v>0</v>
      </c>
      <c r="AX1584" s="21">
        <v>0</v>
      </c>
      <c r="AY1584" s="116">
        <v>26.514250335792859</v>
      </c>
    </row>
    <row r="1585" spans="1:51" ht="15" x14ac:dyDescent="0.25">
      <c r="A1585" s="144">
        <v>2015</v>
      </c>
      <c r="B1585" s="77" t="s">
        <v>295</v>
      </c>
      <c r="C1585" s="78">
        <v>20</v>
      </c>
      <c r="D1585" s="77">
        <v>3525805</v>
      </c>
      <c r="E1585" s="78">
        <v>352580520</v>
      </c>
      <c r="F1585" s="78" t="str">
        <f t="shared" si="63"/>
        <v>3525805202015</v>
      </c>
      <c r="G1585" s="89">
        <v>0.42534497597297438</v>
      </c>
      <c r="H1585" s="80">
        <f t="shared" si="62"/>
        <v>4524</v>
      </c>
      <c r="I1585" s="90">
        <v>4315</v>
      </c>
      <c r="J1585" s="91">
        <v>209</v>
      </c>
      <c r="K1585" s="83">
        <f>(H1585)/VLOOKUP(D1585,'Dados Base'!$B:$K,6,FALSE)</f>
        <v>35.28585913735278</v>
      </c>
      <c r="L1585" s="88">
        <f t="shared" si="64"/>
        <v>95.380194518125549</v>
      </c>
      <c r="M1585" s="85" t="s">
        <v>702</v>
      </c>
      <c r="N1585" s="92">
        <v>0.71599999999999997</v>
      </c>
      <c r="O1585" s="91">
        <v>26</v>
      </c>
      <c r="P1585" s="91">
        <v>9500</v>
      </c>
      <c r="Q1585" s="91">
        <v>0</v>
      </c>
      <c r="R1585" s="91">
        <v>0</v>
      </c>
      <c r="S1585" s="91">
        <v>1</v>
      </c>
      <c r="T1585" s="87" t="s">
        <v>691</v>
      </c>
      <c r="U1585" s="91">
        <v>15</v>
      </c>
      <c r="V1585" s="91">
        <v>20</v>
      </c>
      <c r="W1585" s="93">
        <v>0</v>
      </c>
      <c r="X1585" s="47">
        <v>9.908792088643573E-3</v>
      </c>
      <c r="Y1585" s="21">
        <v>3.12</v>
      </c>
      <c r="Z1585" s="21">
        <v>186</v>
      </c>
      <c r="AA1585" s="21">
        <v>55</v>
      </c>
      <c r="AB1585" s="21">
        <v>0</v>
      </c>
      <c r="AC1585" s="21">
        <v>0</v>
      </c>
      <c r="AD1585" s="153">
        <f>VLOOKUP(D1585,'Dados Base'!$B:$K,9,FALSE)*31536000/VLOOKUP($F1585,F:H,MATCH(H1584,F1584:AF1584,0),FALSE)</f>
        <v>6552.5729442970824</v>
      </c>
      <c r="AE1585" s="153">
        <f>VLOOKUP(D1585,'Dados Base'!$B:$K,10,FALSE)*31536000/VLOOKUP($F1585,F:H,MATCH(H1584,F1584:AF1584,0),FALSE)</f>
        <v>836.49867374005305</v>
      </c>
      <c r="AF1585" s="14" t="s">
        <v>692</v>
      </c>
      <c r="AG1585" s="15" t="s">
        <v>692</v>
      </c>
      <c r="AH1585" s="14" t="s">
        <v>692</v>
      </c>
      <c r="AI1585" s="14" t="s">
        <v>692</v>
      </c>
      <c r="AJ1585" s="16" t="s">
        <v>692</v>
      </c>
      <c r="AK1585" s="72">
        <f>(SUMIFS('Banco de Indicadores Mun. (2)'!I:I,'Banco de Indicadores Mun. (2)'!B:B,'Banco de Indicadores - Mun. (1)'!B1585,'Banco de Indicadores Mun. (2)'!A:A,'Banco de Indicadores - Mun. (1)'!A1585) / VLOOKUP(D1585,'Dados Base'!$B:$K,8,FALSE)) * 100</f>
        <v>1.1356410256410254</v>
      </c>
      <c r="AL1585" s="72">
        <f>(SUMIFS('Banco de Indicadores Mun. (2)'!I:I,'Banco de Indicadores Mun. (2)'!B:B,'Banco de Indicadores - Mun. (1)'!B1585,'Banco de Indicadores Mun. (2)'!A:A,'Banco de Indicadores - Mun. (1)'!A1585) / VLOOKUP(D1585,'Dados Base'!$B:$K,9,FALSE)) * 100</f>
        <v>0.47117021276595744</v>
      </c>
      <c r="AM1585" s="72">
        <f>(SUMIFS('Banco de Indicadores Mun. (2)'!J:J,'Banco de Indicadores Mun. (2)'!B:B,'Banco de Indicadores - Mun. (1)'!B1585,'Banco de Indicadores Mun. (2)'!A:A,'Banco de Indicadores - Mun. (1)'!A1585) / VLOOKUP(D1585,'Dados Base'!$B:$K,7,FALSE)) * 100</f>
        <v>0</v>
      </c>
      <c r="AN1585" s="72">
        <f>(SUMIFS('Banco de Indicadores Mun. (2)'!K:K,'Banco de Indicadores Mun. (2)'!B:B,'Banco de Indicadores - Mun. (1)'!B1585,'Banco de Indicadores Mun. (2)'!A:A,'Banco de Indicadores - Mun. (1)'!A1585) / VLOOKUP(D1585,'Dados Base'!$B:$K,10,FALSE)) * 100</f>
        <v>3.6908333333333334</v>
      </c>
      <c r="AO1585" s="21">
        <v>0</v>
      </c>
      <c r="AP1585" s="125">
        <v>0</v>
      </c>
      <c r="AQ1585" s="5">
        <v>0</v>
      </c>
      <c r="AR1585" s="21">
        <v>8.1</v>
      </c>
      <c r="AS1585" s="20">
        <v>95</v>
      </c>
      <c r="AT1585" s="20">
        <v>95</v>
      </c>
      <c r="AU1585" s="20">
        <v>77.178423236514519</v>
      </c>
      <c r="AV1585" s="20">
        <v>7.93</v>
      </c>
      <c r="AW1585" s="21">
        <v>0</v>
      </c>
      <c r="AX1585" s="21">
        <v>0</v>
      </c>
      <c r="AY1585" s="116">
        <v>0</v>
      </c>
    </row>
    <row r="1586" spans="1:51" ht="15" x14ac:dyDescent="0.25">
      <c r="A1586" s="144">
        <v>2015</v>
      </c>
      <c r="B1586" s="77" t="s">
        <v>296</v>
      </c>
      <c r="C1586" s="78">
        <v>10</v>
      </c>
      <c r="D1586" s="77">
        <v>3525854</v>
      </c>
      <c r="E1586" s="78">
        <v>352585410</v>
      </c>
      <c r="F1586" s="78" t="str">
        <f t="shared" si="63"/>
        <v>3525854102015</v>
      </c>
      <c r="G1586" s="89">
        <v>2.1039768534124148</v>
      </c>
      <c r="H1586" s="80">
        <f t="shared" si="62"/>
        <v>3075</v>
      </c>
      <c r="I1586" s="90">
        <v>1906</v>
      </c>
      <c r="J1586" s="91">
        <v>1169</v>
      </c>
      <c r="K1586" s="83">
        <f>(H1586)/VLOOKUP(D1586,'Dados Base'!$B:$K,6,FALSE)</f>
        <v>54.194571730701441</v>
      </c>
      <c r="L1586" s="88">
        <f t="shared" si="64"/>
        <v>61.983739837398375</v>
      </c>
      <c r="M1586" s="85" t="s">
        <v>702</v>
      </c>
      <c r="N1586" s="92">
        <v>0.74099999999999999</v>
      </c>
      <c r="O1586" s="91">
        <v>31</v>
      </c>
      <c r="P1586" s="91">
        <v>5300</v>
      </c>
      <c r="Q1586" s="91">
        <v>18000000</v>
      </c>
      <c r="R1586" s="91">
        <v>1200</v>
      </c>
      <c r="S1586" s="91">
        <v>26</v>
      </c>
      <c r="T1586" s="87" t="s">
        <v>691</v>
      </c>
      <c r="U1586" s="91">
        <v>10</v>
      </c>
      <c r="V1586" s="91">
        <v>20</v>
      </c>
      <c r="W1586" s="93">
        <v>0</v>
      </c>
      <c r="X1586" s="47">
        <v>8.0078124999999993E-3</v>
      </c>
      <c r="Y1586" s="21">
        <v>1.28</v>
      </c>
      <c r="Z1586" s="21">
        <v>51</v>
      </c>
      <c r="AA1586" s="21">
        <v>48</v>
      </c>
      <c r="AB1586" s="21">
        <v>0</v>
      </c>
      <c r="AC1586" s="21">
        <v>1</v>
      </c>
      <c r="AD1586" s="153">
        <f>VLOOKUP(D1586,'Dados Base'!$B:$K,9,FALSE)*31536000/VLOOKUP($F1586,F:H,MATCH(H1585,F1585:AF1585,0),FALSE)</f>
        <v>5230.3609756097558</v>
      </c>
      <c r="AE1586" s="153">
        <f>VLOOKUP(D1586,'Dados Base'!$B:$K,10,FALSE)*31536000/VLOOKUP($F1586,F:H,MATCH(H1585,F1585:AF1585,0),FALSE)</f>
        <v>717.89268292682925</v>
      </c>
      <c r="AF1586" s="14">
        <v>100</v>
      </c>
      <c r="AG1586" s="15">
        <v>100</v>
      </c>
      <c r="AH1586" s="14">
        <v>58.02</v>
      </c>
      <c r="AI1586" s="14">
        <v>33.53</v>
      </c>
      <c r="AJ1586" s="16">
        <v>100</v>
      </c>
      <c r="AK1586" s="72">
        <f>(SUMIFS('Banco de Indicadores Mun. (2)'!I:I,'Banco de Indicadores Mun. (2)'!B:B,'Banco de Indicadores - Mun. (1)'!B1586,'Banco de Indicadores Mun. (2)'!A:A,'Banco de Indicadores - Mun. (1)'!A1586) / VLOOKUP(D1586,'Dados Base'!$B:$K,8,FALSE)) * 100</f>
        <v>6.2145555555555569</v>
      </c>
      <c r="AL1586" s="72">
        <f>(SUMIFS('Banco de Indicadores Mun. (2)'!I:I,'Banco de Indicadores Mun. (2)'!B:B,'Banco de Indicadores - Mun. (1)'!B1586,'Banco de Indicadores Mun. (2)'!A:A,'Banco de Indicadores - Mun. (1)'!A1586) / VLOOKUP(D1586,'Dados Base'!$B:$K,9,FALSE)) * 100</f>
        <v>2.1933725490196081</v>
      </c>
      <c r="AM1586" s="72">
        <f>(SUMIFS('Banco de Indicadores Mun. (2)'!J:J,'Banco de Indicadores Mun. (2)'!B:B,'Banco de Indicadores - Mun. (1)'!B1586,'Banco de Indicadores Mun. (2)'!A:A,'Banco de Indicadores - Mun. (1)'!A1586) / VLOOKUP(D1586,'Dados Base'!$B:$K,7,FALSE)) * 100</f>
        <v>0.29463636363636359</v>
      </c>
      <c r="AN1586" s="72">
        <f>(SUMIFS('Banco de Indicadores Mun. (2)'!K:K,'Banco de Indicadores Mun. (2)'!B:B,'Banco de Indicadores - Mun. (1)'!B1586,'Banco de Indicadores Mun. (2)'!A:A,'Banco de Indicadores - Mun. (1)'!A1586) / VLOOKUP(D1586,'Dados Base'!$B:$K,10,FALSE)) * 100</f>
        <v>15.517285714285716</v>
      </c>
      <c r="AO1586" s="21">
        <v>0</v>
      </c>
      <c r="AP1586" s="125">
        <v>0</v>
      </c>
      <c r="AQ1586" s="5">
        <v>0</v>
      </c>
      <c r="AR1586" s="21">
        <v>10</v>
      </c>
      <c r="AS1586" s="20">
        <v>95</v>
      </c>
      <c r="AT1586" s="20">
        <v>95</v>
      </c>
      <c r="AU1586" s="20">
        <v>51.515151515151516</v>
      </c>
      <c r="AV1586" s="20">
        <v>6.46</v>
      </c>
      <c r="AW1586" s="21">
        <v>0</v>
      </c>
      <c r="AX1586" s="21">
        <v>1</v>
      </c>
      <c r="AY1586" s="116">
        <v>60.796792450608706</v>
      </c>
    </row>
    <row r="1587" spans="1:51" ht="15" x14ac:dyDescent="0.25">
      <c r="A1587" s="144">
        <v>2015</v>
      </c>
      <c r="B1587" s="77" t="s">
        <v>297</v>
      </c>
      <c r="C1587" s="78">
        <v>5</v>
      </c>
      <c r="D1587" s="77">
        <v>3525904</v>
      </c>
      <c r="E1587" s="78">
        <v>35259045</v>
      </c>
      <c r="F1587" s="78" t="str">
        <f t="shared" si="63"/>
        <v>352590452015</v>
      </c>
      <c r="G1587" s="89">
        <v>1.210683663190748</v>
      </c>
      <c r="H1587" s="80">
        <f t="shared" si="62"/>
        <v>391040</v>
      </c>
      <c r="I1587" s="90">
        <v>377413</v>
      </c>
      <c r="J1587" s="91">
        <v>13627</v>
      </c>
      <c r="K1587" s="83">
        <f>(H1587)/VLOOKUP(D1587,'Dados Base'!$B:$K,6,FALSE)</f>
        <v>905.24804963307633</v>
      </c>
      <c r="L1587" s="88">
        <f t="shared" si="64"/>
        <v>96.515190261865797</v>
      </c>
      <c r="M1587" s="85" t="s">
        <v>702</v>
      </c>
      <c r="N1587" s="92">
        <v>0.82199999999999995</v>
      </c>
      <c r="O1587" s="91">
        <v>166</v>
      </c>
      <c r="P1587" s="91">
        <v>4572</v>
      </c>
      <c r="Q1587" s="91">
        <v>5582975</v>
      </c>
      <c r="R1587" s="91">
        <v>10384</v>
      </c>
      <c r="S1587" s="91">
        <v>877</v>
      </c>
      <c r="T1587" s="87" t="s">
        <v>691</v>
      </c>
      <c r="U1587" s="91">
        <v>4042</v>
      </c>
      <c r="V1587" s="91">
        <v>4833</v>
      </c>
      <c r="W1587" s="93">
        <v>0</v>
      </c>
      <c r="X1587" s="47">
        <v>1.3323330222222223</v>
      </c>
      <c r="Y1587" s="21">
        <v>346.15</v>
      </c>
      <c r="Z1587" s="21">
        <v>19214</v>
      </c>
      <c r="AA1587" s="21">
        <v>1553</v>
      </c>
      <c r="AB1587" s="21">
        <v>78</v>
      </c>
      <c r="AC1587" s="21">
        <v>1</v>
      </c>
      <c r="AD1587" s="153">
        <f>VLOOKUP(D1587,'Dados Base'!$B:$K,9,FALSE)*31536000/VLOOKUP($F1587,F:H,MATCH(H1586,F1586:AF1586,0),FALSE)</f>
        <v>418.55523731587562</v>
      </c>
      <c r="AE1587" s="153">
        <f>VLOOKUP(D1587,'Dados Base'!$B:$K,10,FALSE)*31536000/VLOOKUP($F1587,F:H,MATCH(H1586,F1586:AF1586,0),FALSE)</f>
        <v>56.452536824877249</v>
      </c>
      <c r="AF1587" s="14">
        <v>97.8</v>
      </c>
      <c r="AG1587" s="15">
        <v>100</v>
      </c>
      <c r="AH1587" s="14">
        <v>97.8</v>
      </c>
      <c r="AI1587" s="14">
        <v>37.5</v>
      </c>
      <c r="AJ1587" s="16">
        <v>99.5</v>
      </c>
      <c r="AK1587" s="72">
        <f>(SUMIFS('Banco de Indicadores Mun. (2)'!I:I,'Banco de Indicadores Mun. (2)'!B:B,'Banco de Indicadores - Mun. (1)'!B1587,'Banco de Indicadores Mun. (2)'!A:A,'Banco de Indicadores - Mun. (1)'!A1587) / VLOOKUP(D1587,'Dados Base'!$B:$K,8,FALSE)) * 100</f>
        <v>122.86973469387759</v>
      </c>
      <c r="AL1587" s="72">
        <f>(SUMIFS('Banco de Indicadores Mun. (2)'!I:I,'Banco de Indicadores Mun. (2)'!B:B,'Banco de Indicadores - Mun. (1)'!B1587,'Banco de Indicadores Mun. (2)'!A:A,'Banco de Indicadores - Mun. (1)'!A1587) / VLOOKUP(D1587,'Dados Base'!$B:$K,9,FALSE)) * 100</f>
        <v>46.401672447013496</v>
      </c>
      <c r="AM1587" s="72">
        <f>(SUMIFS('Banco de Indicadores Mun. (2)'!J:J,'Banco de Indicadores Mun. (2)'!B:B,'Banco de Indicadores - Mun. (1)'!B1587,'Banco de Indicadores Mun. (2)'!A:A,'Banco de Indicadores - Mun. (1)'!A1587) / VLOOKUP(D1587,'Dados Base'!$B:$K,7,FALSE)) * 100</f>
        <v>169.42585714285721</v>
      </c>
      <c r="AN1587" s="72">
        <f>(SUMIFS('Banco de Indicadores Mun. (2)'!K:K,'Banco de Indicadores Mun. (2)'!B:B,'Banco de Indicadores - Mun. (1)'!B1587,'Banco de Indicadores Mun. (2)'!A:A,'Banco de Indicadores - Mun. (1)'!A1587) / VLOOKUP(D1587,'Dados Base'!$B:$K,10,FALSE)) * 100</f>
        <v>39.068714285714286</v>
      </c>
      <c r="AO1587" s="21">
        <v>2</v>
      </c>
      <c r="AP1587" s="125">
        <v>0</v>
      </c>
      <c r="AQ1587" s="5">
        <v>0</v>
      </c>
      <c r="AR1587" s="21">
        <v>8.6</v>
      </c>
      <c r="AS1587" s="20">
        <v>99.5</v>
      </c>
      <c r="AT1587" s="20">
        <v>99.5</v>
      </c>
      <c r="AU1587" s="20">
        <v>92.521789377377573</v>
      </c>
      <c r="AV1587" s="20">
        <v>9.99</v>
      </c>
      <c r="AW1587" s="21">
        <v>9</v>
      </c>
      <c r="AX1587" s="21">
        <v>1</v>
      </c>
      <c r="AY1587" s="116">
        <v>148.47830546523807</v>
      </c>
    </row>
    <row r="1588" spans="1:51" ht="15" x14ac:dyDescent="0.25">
      <c r="A1588" s="144">
        <v>2015</v>
      </c>
      <c r="B1588" s="77" t="s">
        <v>298</v>
      </c>
      <c r="C1588" s="78">
        <v>21</v>
      </c>
      <c r="D1588" s="77">
        <v>3526001</v>
      </c>
      <c r="E1588" s="78">
        <v>352600121</v>
      </c>
      <c r="F1588" s="78" t="str">
        <f t="shared" si="63"/>
        <v>3526001212015</v>
      </c>
      <c r="G1588" s="89">
        <v>0.82592030106758418</v>
      </c>
      <c r="H1588" s="80">
        <f t="shared" si="62"/>
        <v>19402</v>
      </c>
      <c r="I1588" s="90">
        <v>16241</v>
      </c>
      <c r="J1588" s="91">
        <v>3161</v>
      </c>
      <c r="K1588" s="83">
        <f>(H1588)/VLOOKUP(D1588,'Dados Base'!$B:$K,6,FALSE)</f>
        <v>33.288724178162099</v>
      </c>
      <c r="L1588" s="88">
        <f t="shared" si="64"/>
        <v>83.707865168539328</v>
      </c>
      <c r="M1588" s="85" t="s">
        <v>702</v>
      </c>
      <c r="N1588" s="92">
        <v>0.745</v>
      </c>
      <c r="O1588" s="91">
        <v>88</v>
      </c>
      <c r="P1588" s="91">
        <v>37100</v>
      </c>
      <c r="Q1588" s="91">
        <v>0</v>
      </c>
      <c r="R1588" s="91">
        <v>600</v>
      </c>
      <c r="S1588" s="91">
        <v>34</v>
      </c>
      <c r="T1588" s="87" t="s">
        <v>691</v>
      </c>
      <c r="U1588" s="91">
        <v>212</v>
      </c>
      <c r="V1588" s="91">
        <v>186</v>
      </c>
      <c r="W1588" s="93">
        <v>0</v>
      </c>
      <c r="X1588" s="47">
        <v>4.8564485993055559E-2</v>
      </c>
      <c r="Y1588" s="21">
        <v>11.55</v>
      </c>
      <c r="Z1588" s="21">
        <v>338</v>
      </c>
      <c r="AA1588" s="21">
        <v>553</v>
      </c>
      <c r="AB1588" s="21">
        <v>2</v>
      </c>
      <c r="AC1588" s="21">
        <v>0</v>
      </c>
      <c r="AD1588" s="153">
        <f>VLOOKUP(D1588,'Dados Base'!$B:$K,9,FALSE)*31536000/VLOOKUP($F1588,F:H,MATCH(H1587,F1587:AF1587,0),FALSE)</f>
        <v>7021.7255952994537</v>
      </c>
      <c r="AE1588" s="153">
        <f>VLOOKUP(D1588,'Dados Base'!$B:$K,10,FALSE)*31536000/VLOOKUP($F1588,F:H,MATCH(H1587,F1587:AF1587,0),FALSE)</f>
        <v>845.20771054530462</v>
      </c>
      <c r="AF1588" s="14">
        <v>82.23</v>
      </c>
      <c r="AG1588" s="15">
        <v>79.98</v>
      </c>
      <c r="AH1588" s="14">
        <v>82.23</v>
      </c>
      <c r="AI1588" s="14">
        <v>0</v>
      </c>
      <c r="AJ1588" s="16">
        <v>100</v>
      </c>
      <c r="AK1588" s="72">
        <f>(SUMIFS('Banco de Indicadores Mun. (2)'!I:I,'Banco de Indicadores Mun. (2)'!B:B,'Banco de Indicadores - Mun. (1)'!B1588,'Banco de Indicadores Mun. (2)'!A:A,'Banco de Indicadores - Mun. (1)'!A1588) / VLOOKUP(D1588,'Dados Base'!$B:$K,8,FALSE)) * 100</f>
        <v>18.213117647058819</v>
      </c>
      <c r="AL1588" s="72">
        <f>(SUMIFS('Banco de Indicadores Mun. (2)'!I:I,'Banco de Indicadores Mun. (2)'!B:B,'Banco de Indicadores - Mun. (1)'!B1588,'Banco de Indicadores Mun. (2)'!A:A,'Banco de Indicadores - Mun. (1)'!A1588) / VLOOKUP(D1588,'Dados Base'!$B:$K,9,FALSE)) * 100</f>
        <v>7.8839189814814787</v>
      </c>
      <c r="AM1588" s="72">
        <f>(SUMIFS('Banco de Indicadores Mun. (2)'!J:J,'Banco de Indicadores Mun. (2)'!B:B,'Banco de Indicadores - Mun. (1)'!B1588,'Banco de Indicadores Mun. (2)'!A:A,'Banco de Indicadores - Mun. (1)'!A1588) / VLOOKUP(D1588,'Dados Base'!$B:$K,7,FALSE)) * 100</f>
        <v>18.136703703703702</v>
      </c>
      <c r="AN1588" s="72">
        <f>(SUMIFS('Banco de Indicadores Mun. (2)'!K:K,'Banco de Indicadores Mun. (2)'!B:B,'Banco de Indicadores - Mun. (1)'!B1588,'Banco de Indicadores Mun. (2)'!A:A,'Banco de Indicadores - Mun. (1)'!A1588) / VLOOKUP(D1588,'Dados Base'!$B:$K,10,FALSE)) * 100</f>
        <v>18.41149999999999</v>
      </c>
      <c r="AO1588" s="21">
        <v>0</v>
      </c>
      <c r="AP1588" s="125">
        <v>5.1541078239356768</v>
      </c>
      <c r="AQ1588" s="5">
        <v>0</v>
      </c>
      <c r="AR1588" s="21">
        <v>7.8</v>
      </c>
      <c r="AS1588" s="20">
        <v>92.4</v>
      </c>
      <c r="AT1588" s="20">
        <v>92.40000000000002</v>
      </c>
      <c r="AU1588" s="20">
        <v>37.934904601571269</v>
      </c>
      <c r="AV1588" s="20">
        <v>5.55</v>
      </c>
      <c r="AW1588" s="21">
        <v>0</v>
      </c>
      <c r="AX1588" s="21">
        <v>0</v>
      </c>
      <c r="AY1588" s="116">
        <v>23.115713392953971</v>
      </c>
    </row>
    <row r="1589" spans="1:51" ht="15" x14ac:dyDescent="0.25">
      <c r="A1589" s="144">
        <v>2015</v>
      </c>
      <c r="B1589" s="77" t="s">
        <v>299</v>
      </c>
      <c r="C1589" s="78">
        <v>11</v>
      </c>
      <c r="D1589" s="77">
        <v>3526100</v>
      </c>
      <c r="E1589" s="78">
        <v>352610011</v>
      </c>
      <c r="F1589" s="78" t="str">
        <f t="shared" si="63"/>
        <v>3526100112015</v>
      </c>
      <c r="G1589" s="89">
        <v>-0.62072107765511753</v>
      </c>
      <c r="H1589" s="80">
        <f t="shared" si="62"/>
        <v>18912</v>
      </c>
      <c r="I1589" s="90">
        <v>12150</v>
      </c>
      <c r="J1589" s="91">
        <v>6762</v>
      </c>
      <c r="K1589" s="83">
        <f>(H1589)/VLOOKUP(D1589,'Dados Base'!$B:$K,6,FALSE)</f>
        <v>23.036445137400115</v>
      </c>
      <c r="L1589" s="88">
        <f t="shared" si="64"/>
        <v>64.244923857868017</v>
      </c>
      <c r="M1589" s="85" t="s">
        <v>702</v>
      </c>
      <c r="N1589" s="92">
        <v>0.7</v>
      </c>
      <c r="O1589" s="91">
        <v>177</v>
      </c>
      <c r="P1589" s="91">
        <v>5150</v>
      </c>
      <c r="Q1589" s="91">
        <v>0</v>
      </c>
      <c r="R1589" s="91">
        <v>0</v>
      </c>
      <c r="S1589" s="91">
        <v>24</v>
      </c>
      <c r="T1589" s="87" t="s">
        <v>691</v>
      </c>
      <c r="U1589" s="91">
        <v>100</v>
      </c>
      <c r="V1589" s="91">
        <v>83</v>
      </c>
      <c r="W1589" s="93">
        <v>2.5599999999999996</v>
      </c>
      <c r="X1589" s="47">
        <v>3.7637813111111106E-2</v>
      </c>
      <c r="Y1589" s="21">
        <v>8.5500000000000007</v>
      </c>
      <c r="Z1589" s="21">
        <v>246</v>
      </c>
      <c r="AA1589" s="21">
        <v>413</v>
      </c>
      <c r="AB1589" s="21">
        <v>4</v>
      </c>
      <c r="AC1589" s="21">
        <v>3</v>
      </c>
      <c r="AD1589" s="153">
        <f>VLOOKUP(D1589,'Dados Base'!$B:$K,9,FALSE)*31536000/VLOOKUP($F1589,F:H,MATCH(H1588,F1588:AF1588,0),FALSE)</f>
        <v>41187.563451776652</v>
      </c>
      <c r="AE1589" s="153">
        <f>VLOOKUP(D1589,'Dados Base'!$B:$K,10,FALSE)*31536000/VLOOKUP($F1589,F:H,MATCH(H1588,F1588:AF1588,0),FALSE)</f>
        <v>5336.0406091370542</v>
      </c>
      <c r="AF1589" s="14">
        <v>65.38</v>
      </c>
      <c r="AG1589" s="15">
        <v>92.98</v>
      </c>
      <c r="AH1589" s="14">
        <v>46.54</v>
      </c>
      <c r="AI1589" s="14">
        <v>31.24</v>
      </c>
      <c r="AJ1589" s="16">
        <v>100</v>
      </c>
      <c r="AK1589" s="72">
        <f>(SUMIFS('Banco de Indicadores Mun. (2)'!I:I,'Banco de Indicadores Mun. (2)'!B:B,'Banco de Indicadores - Mun. (1)'!B1589,'Banco de Indicadores Mun. (2)'!A:A,'Banco de Indicadores - Mun. (1)'!A1589) / VLOOKUP(D1589,'Dados Base'!$B:$K,8,FALSE)) * 100</f>
        <v>1.6530649350649351</v>
      </c>
      <c r="AL1589" s="72">
        <f>(SUMIFS('Banco de Indicadores Mun. (2)'!I:I,'Banco de Indicadores Mun. (2)'!B:B,'Banco de Indicadores - Mun. (1)'!B1589,'Banco de Indicadores Mun. (2)'!A:A,'Banco de Indicadores - Mun. (1)'!A1589) / VLOOKUP(D1589,'Dados Base'!$B:$K,9,FALSE)) * 100</f>
        <v>0.72145910931174095</v>
      </c>
      <c r="AM1589" s="72">
        <f>(SUMIFS('Banco de Indicadores Mun. (2)'!J:J,'Banco de Indicadores Mun. (2)'!B:B,'Banco de Indicadores - Mun. (1)'!B1589,'Banco de Indicadores Mun. (2)'!A:A,'Banco de Indicadores - Mun. (1)'!A1589) / VLOOKUP(D1589,'Dados Base'!$B:$K,7,FALSE)) * 100</f>
        <v>2.3310026385224276</v>
      </c>
      <c r="AN1589" s="72">
        <f>(SUMIFS('Banco de Indicadores Mun. (2)'!K:K,'Banco de Indicadores Mun. (2)'!B:B,'Banco de Indicadores - Mun. (1)'!B1589,'Banco de Indicadores Mun. (2)'!A:A,'Banco de Indicadores - Mun. (1)'!A1589) / VLOOKUP(D1589,'Dados Base'!$B:$K,10,FALSE)) * 100</f>
        <v>4.7200000000000013E-2</v>
      </c>
      <c r="AO1589" s="21">
        <v>0</v>
      </c>
      <c r="AP1589" s="125">
        <v>5.2876480541455164</v>
      </c>
      <c r="AQ1589" s="5">
        <v>0</v>
      </c>
      <c r="AR1589" s="21">
        <v>6.1</v>
      </c>
      <c r="AS1589" s="20">
        <v>72</v>
      </c>
      <c r="AT1589" s="20">
        <v>68.399999999999991</v>
      </c>
      <c r="AU1589" s="20">
        <v>37.329286798179062</v>
      </c>
      <c r="AV1589" s="20">
        <v>5.43</v>
      </c>
      <c r="AW1589" s="21">
        <v>0</v>
      </c>
      <c r="AX1589" s="21">
        <v>3</v>
      </c>
      <c r="AY1589" s="116">
        <v>164.47985612005834</v>
      </c>
    </row>
    <row r="1590" spans="1:51" ht="15" x14ac:dyDescent="0.25">
      <c r="A1590" s="144">
        <v>2015</v>
      </c>
      <c r="B1590" s="77" t="s">
        <v>300</v>
      </c>
      <c r="C1590" s="78">
        <v>11</v>
      </c>
      <c r="D1590" s="77">
        <v>3526209</v>
      </c>
      <c r="E1590" s="78">
        <v>352620911</v>
      </c>
      <c r="F1590" s="78" t="str">
        <f t="shared" si="63"/>
        <v>3526209112015</v>
      </c>
      <c r="G1590" s="89">
        <v>0.57093549199671578</v>
      </c>
      <c r="H1590" s="80">
        <f t="shared" si="62"/>
        <v>29508</v>
      </c>
      <c r="I1590" s="90">
        <v>24199</v>
      </c>
      <c r="J1590" s="91">
        <v>5309</v>
      </c>
      <c r="K1590" s="83">
        <f>(H1590)/VLOOKUP(D1590,'Dados Base'!$B:$K,6,FALSE)</f>
        <v>56.572085889570552</v>
      </c>
      <c r="L1590" s="88">
        <f t="shared" si="64"/>
        <v>82.008268944015185</v>
      </c>
      <c r="M1590" s="85" t="s">
        <v>702</v>
      </c>
      <c r="N1590" s="92">
        <v>0.70899999999999996</v>
      </c>
      <c r="O1590" s="91">
        <v>21</v>
      </c>
      <c r="P1590" s="91">
        <v>240</v>
      </c>
      <c r="Q1590" s="91">
        <v>0</v>
      </c>
      <c r="R1590" s="91">
        <v>0</v>
      </c>
      <c r="S1590" s="91">
        <v>24</v>
      </c>
      <c r="T1590" s="87" t="s">
        <v>691</v>
      </c>
      <c r="U1590" s="91">
        <v>184</v>
      </c>
      <c r="V1590" s="91">
        <v>115</v>
      </c>
      <c r="W1590" s="93">
        <v>5.03</v>
      </c>
      <c r="X1590" s="47">
        <v>3.8794037819444446E-2</v>
      </c>
      <c r="Y1590" s="21">
        <v>16.600000000000001</v>
      </c>
      <c r="Z1590" s="21">
        <v>414</v>
      </c>
      <c r="AA1590" s="21">
        <v>867</v>
      </c>
      <c r="AB1590" s="21">
        <v>4</v>
      </c>
      <c r="AC1590" s="21">
        <v>0</v>
      </c>
      <c r="AD1590" s="153">
        <f>VLOOKUP(D1590,'Dados Base'!$B:$K,9,FALSE)*31536000/VLOOKUP($F1590,F:H,MATCH(H1589,F1589:AF1589,0),FALSE)</f>
        <v>16950.012200081335</v>
      </c>
      <c r="AE1590" s="153">
        <f>VLOOKUP(D1590,'Dados Base'!$B:$K,10,FALSE)*31536000/VLOOKUP($F1590,F:H,MATCH(H1589,F1589:AF1589,0),FALSE)</f>
        <v>2190.8906059373726</v>
      </c>
      <c r="AF1590" s="14">
        <v>43.19</v>
      </c>
      <c r="AG1590" s="15" t="s">
        <v>692</v>
      </c>
      <c r="AH1590" s="14">
        <v>13.52</v>
      </c>
      <c r="AI1590" s="14">
        <v>29.28</v>
      </c>
      <c r="AJ1590" s="16">
        <v>55.81</v>
      </c>
      <c r="AK1590" s="72">
        <f>(SUMIFS('Banco de Indicadores Mun. (2)'!I:I,'Banco de Indicadores Mun. (2)'!B:B,'Banco de Indicadores - Mun. (1)'!B1590,'Banco de Indicadores Mun. (2)'!A:A,'Banco de Indicadores - Mun. (1)'!A1590) / VLOOKUP(D1590,'Dados Base'!$B:$K,8,FALSE)) * 100</f>
        <v>0.88478757225433535</v>
      </c>
      <c r="AL1590" s="72">
        <f>(SUMIFS('Banco de Indicadores Mun. (2)'!I:I,'Banco de Indicadores Mun. (2)'!B:B,'Banco de Indicadores - Mun. (1)'!B1590,'Banco de Indicadores Mun. (2)'!A:A,'Banco de Indicadores - Mun. (1)'!A1590) / VLOOKUP(D1590,'Dados Base'!$B:$K,9,FALSE)) * 100</f>
        <v>0.38604854981084491</v>
      </c>
      <c r="AM1590" s="72">
        <f>(SUMIFS('Banco de Indicadores Mun. (2)'!J:J,'Banco de Indicadores Mun. (2)'!B:B,'Banco de Indicadores - Mun. (1)'!B1590,'Banco de Indicadores Mun. (2)'!A:A,'Banco de Indicadores - Mun. (1)'!A1590) / VLOOKUP(D1590,'Dados Base'!$B:$K,7,FALSE)) * 100</f>
        <v>0.9703675564681723</v>
      </c>
      <c r="AN1590" s="72">
        <f>(SUMIFS('Banco de Indicadores Mun. (2)'!K:K,'Banco de Indicadores Mun. (2)'!B:B,'Banco de Indicadores - Mun. (1)'!B1590,'Banco de Indicadores Mun. (2)'!A:A,'Banco de Indicadores - Mun. (1)'!A1590) / VLOOKUP(D1590,'Dados Base'!$B:$K,10,FALSE)) * 100</f>
        <v>0.68148292682926859</v>
      </c>
      <c r="AO1590" s="21">
        <v>0</v>
      </c>
      <c r="AP1590" s="125">
        <v>0</v>
      </c>
      <c r="AQ1590" s="5">
        <v>40</v>
      </c>
      <c r="AR1590" s="21">
        <v>8.5</v>
      </c>
      <c r="AS1590" s="20">
        <v>34</v>
      </c>
      <c r="AT1590" s="20">
        <v>34</v>
      </c>
      <c r="AU1590" s="20">
        <v>32.318501170960189</v>
      </c>
      <c r="AV1590" s="20">
        <v>4.41</v>
      </c>
      <c r="AW1590" s="21">
        <v>0</v>
      </c>
      <c r="AX1590" s="21">
        <v>0</v>
      </c>
      <c r="AY1590" s="116">
        <v>195.55475118665439</v>
      </c>
    </row>
    <row r="1591" spans="1:51" ht="15" x14ac:dyDescent="0.25">
      <c r="A1591" s="144">
        <v>2015</v>
      </c>
      <c r="B1591" s="77" t="s">
        <v>301</v>
      </c>
      <c r="C1591" s="78">
        <v>2</v>
      </c>
      <c r="D1591" s="77">
        <v>3526308</v>
      </c>
      <c r="E1591" s="78">
        <v>35263082</v>
      </c>
      <c r="F1591" s="78" t="str">
        <f t="shared" si="63"/>
        <v>352630822015</v>
      </c>
      <c r="G1591" s="89">
        <v>-0.17269452024522014</v>
      </c>
      <c r="H1591" s="80">
        <f t="shared" si="62"/>
        <v>4818</v>
      </c>
      <c r="I1591" s="90">
        <v>3276</v>
      </c>
      <c r="J1591" s="91">
        <v>1542</v>
      </c>
      <c r="K1591" s="83">
        <f>(H1591)/VLOOKUP(D1591,'Dados Base'!$B:$K,6,FALSE)</f>
        <v>18.826195686151923</v>
      </c>
      <c r="L1591" s="88">
        <f t="shared" si="64"/>
        <v>67.995018679950192</v>
      </c>
      <c r="M1591" s="85" t="s">
        <v>702</v>
      </c>
      <c r="N1591" s="92">
        <v>0.69299999999999995</v>
      </c>
      <c r="O1591" s="91">
        <v>94</v>
      </c>
      <c r="P1591" s="91">
        <v>19001</v>
      </c>
      <c r="Q1591" s="91">
        <v>0</v>
      </c>
      <c r="R1591" s="91">
        <v>73</v>
      </c>
      <c r="S1591" s="91">
        <v>8</v>
      </c>
      <c r="T1591" s="87" t="s">
        <v>691</v>
      </c>
      <c r="U1591" s="91">
        <v>33</v>
      </c>
      <c r="V1591" s="91">
        <v>40</v>
      </c>
      <c r="W1591" s="93">
        <v>0</v>
      </c>
      <c r="X1591" s="47">
        <v>7.8819468750000003E-3</v>
      </c>
      <c r="Y1591" s="21">
        <v>2.25</v>
      </c>
      <c r="Z1591" s="21">
        <v>166</v>
      </c>
      <c r="AA1591" s="21">
        <v>7</v>
      </c>
      <c r="AB1591" s="21">
        <v>0</v>
      </c>
      <c r="AC1591" s="21">
        <v>0</v>
      </c>
      <c r="AD1591" s="153">
        <f>VLOOKUP(D1591,'Dados Base'!$B:$K,9,FALSE)*31536000/VLOOKUP($F1591,F:H,MATCH(H1590,F1590:AF1590,0),FALSE)</f>
        <v>25330.909090909092</v>
      </c>
      <c r="AE1591" s="153">
        <f>VLOOKUP(D1591,'Dados Base'!$B:$K,10,FALSE)*31536000/VLOOKUP($F1591,F:H,MATCH(H1590,F1590:AF1590,0),FALSE)</f>
        <v>2552.7272727272721</v>
      </c>
      <c r="AF1591" s="14">
        <v>62.82</v>
      </c>
      <c r="AG1591" s="15">
        <v>64.59</v>
      </c>
      <c r="AH1591" s="14">
        <v>60.9</v>
      </c>
      <c r="AI1591" s="14">
        <v>25.46</v>
      </c>
      <c r="AJ1591" s="16">
        <v>96.92</v>
      </c>
      <c r="AK1591" s="72">
        <f>(SUMIFS('Banco de Indicadores Mun. (2)'!I:I,'Banco de Indicadores Mun. (2)'!B:B,'Banco de Indicadores - Mun. (1)'!B1591,'Banco de Indicadores Mun. (2)'!A:A,'Banco de Indicadores - Mun. (1)'!A1591) / VLOOKUP(D1591,'Dados Base'!$B:$K,8,FALSE)) * 100</f>
        <v>2.5792874251497002</v>
      </c>
      <c r="AL1591" s="72">
        <f>(SUMIFS('Banco de Indicadores Mun. (2)'!I:I,'Banco de Indicadores Mun. (2)'!B:B,'Banco de Indicadores - Mun. (1)'!B1591,'Banco de Indicadores Mun. (2)'!A:A,'Banco de Indicadores - Mun. (1)'!A1591) / VLOOKUP(D1591,'Dados Base'!$B:$K,9,FALSE)) * 100</f>
        <v>1.1130258397932815</v>
      </c>
      <c r="AM1591" s="72">
        <f>(SUMIFS('Banco de Indicadores Mun. (2)'!J:J,'Banco de Indicadores Mun. (2)'!B:B,'Banco de Indicadores - Mun. (1)'!B1591,'Banco de Indicadores Mun. (2)'!A:A,'Banco de Indicadores - Mun. (1)'!A1591) / VLOOKUP(D1591,'Dados Base'!$B:$K,7,FALSE)) * 100</f>
        <v>3.3651640624999999</v>
      </c>
      <c r="AN1591" s="72">
        <f>(SUMIFS('Banco de Indicadores Mun. (2)'!K:K,'Banco de Indicadores Mun. (2)'!B:B,'Banco de Indicadores - Mun. (1)'!B1591,'Banco de Indicadores Mun. (2)'!A:A,'Banco de Indicadores - Mun. (1)'!A1591) / VLOOKUP(D1591,'Dados Base'!$B:$K,10,FALSE)) * 100</f>
        <v>0</v>
      </c>
      <c r="AO1591" s="21">
        <v>0</v>
      </c>
      <c r="AP1591" s="125">
        <v>0</v>
      </c>
      <c r="AQ1591" s="5">
        <v>8</v>
      </c>
      <c r="AR1591" s="21">
        <v>6.1</v>
      </c>
      <c r="AS1591" s="20">
        <v>100</v>
      </c>
      <c r="AT1591" s="20">
        <v>100</v>
      </c>
      <c r="AU1591" s="20">
        <v>95.95375722543352</v>
      </c>
      <c r="AV1591" s="20">
        <v>9.6999999999999993</v>
      </c>
      <c r="AW1591" s="21">
        <v>0</v>
      </c>
      <c r="AX1591" s="21">
        <v>0</v>
      </c>
      <c r="AY1591" s="116">
        <v>200.21476609863603</v>
      </c>
    </row>
    <row r="1592" spans="1:51" ht="15" x14ac:dyDescent="0.25">
      <c r="A1592" s="144">
        <v>2015</v>
      </c>
      <c r="B1592" s="77" t="s">
        <v>302</v>
      </c>
      <c r="C1592" s="78">
        <v>10</v>
      </c>
      <c r="D1592" s="77">
        <v>3526407</v>
      </c>
      <c r="E1592" s="78">
        <v>352640710</v>
      </c>
      <c r="F1592" s="78" t="str">
        <f t="shared" si="63"/>
        <v>3526407102015</v>
      </c>
      <c r="G1592" s="89">
        <v>1.1391394103247077</v>
      </c>
      <c r="H1592" s="80">
        <f t="shared" si="62"/>
        <v>26585</v>
      </c>
      <c r="I1592" s="90">
        <v>23945</v>
      </c>
      <c r="J1592" s="91">
        <v>2640</v>
      </c>
      <c r="K1592" s="83">
        <f>(H1592)/VLOOKUP(D1592,'Dados Base'!$B:$K,6,FALSE)</f>
        <v>68.737718481745787</v>
      </c>
      <c r="L1592" s="88">
        <f t="shared" si="64"/>
        <v>90.069588113597902</v>
      </c>
      <c r="M1592" s="85" t="s">
        <v>702</v>
      </c>
      <c r="N1592" s="92">
        <v>0.72899999999999998</v>
      </c>
      <c r="O1592" s="91">
        <v>89</v>
      </c>
      <c r="P1592" s="91">
        <v>43000</v>
      </c>
      <c r="Q1592" s="91">
        <v>9000000</v>
      </c>
      <c r="R1592" s="91">
        <v>5500</v>
      </c>
      <c r="S1592" s="91">
        <v>126</v>
      </c>
      <c r="T1592" s="87" t="s">
        <v>691</v>
      </c>
      <c r="U1592" s="91">
        <v>290</v>
      </c>
      <c r="V1592" s="91">
        <v>217</v>
      </c>
      <c r="W1592" s="93">
        <v>1.07</v>
      </c>
      <c r="X1592" s="47">
        <v>7.1213337962962961E-2</v>
      </c>
      <c r="Y1592" s="21">
        <v>17.170000000000002</v>
      </c>
      <c r="Z1592" s="21">
        <v>1002</v>
      </c>
      <c r="AA1592" s="21">
        <v>322</v>
      </c>
      <c r="AB1592" s="21">
        <v>4</v>
      </c>
      <c r="AC1592" s="21">
        <v>0</v>
      </c>
      <c r="AD1592" s="153">
        <f>VLOOKUP(D1592,'Dados Base'!$B:$K,9,FALSE)*31536000/VLOOKUP($F1592,F:H,MATCH(H1591,F1591:AF1591,0),FALSE)</f>
        <v>4080.6409629490313</v>
      </c>
      <c r="AE1592" s="153">
        <f>VLOOKUP(D1592,'Dados Base'!$B:$K,10,FALSE)*31536000/VLOOKUP($F1592,F:H,MATCH(H1591,F1591:AF1591,0),FALSE)</f>
        <v>604.97874741395526</v>
      </c>
      <c r="AF1592" s="14">
        <v>88</v>
      </c>
      <c r="AG1592" s="15">
        <v>100</v>
      </c>
      <c r="AH1592" s="14">
        <v>83.55</v>
      </c>
      <c r="AI1592" s="14">
        <v>38.81</v>
      </c>
      <c r="AJ1592" s="16">
        <v>98.27</v>
      </c>
      <c r="AK1592" s="72">
        <f>(SUMIFS('Banco de Indicadores Mun. (2)'!I:I,'Banco de Indicadores Mun. (2)'!B:B,'Banco de Indicadores - Mun. (1)'!B1592,'Banco de Indicadores Mun. (2)'!A:A,'Banco de Indicadores - Mun. (1)'!A1592) / VLOOKUP(D1592,'Dados Base'!$B:$K,8,FALSE)) * 100</f>
        <v>18.159203252032519</v>
      </c>
      <c r="AL1592" s="72">
        <f>(SUMIFS('Banco de Indicadores Mun. (2)'!I:I,'Banco de Indicadores Mun. (2)'!B:B,'Banco de Indicadores - Mun. (1)'!B1592,'Banco de Indicadores Mun. (2)'!A:A,'Banco de Indicadores - Mun. (1)'!A1592) / VLOOKUP(D1592,'Dados Base'!$B:$K,9,FALSE)) * 100</f>
        <v>6.4929709302325573</v>
      </c>
      <c r="AM1592" s="72">
        <f>(SUMIFS('Banco de Indicadores Mun. (2)'!J:J,'Banco de Indicadores Mun. (2)'!B:B,'Banco de Indicadores - Mun. (1)'!B1592,'Banco de Indicadores Mun. (2)'!A:A,'Banco de Indicadores - Mun. (1)'!A1592) / VLOOKUP(D1592,'Dados Base'!$B:$K,7,FALSE)) * 100</f>
        <v>29.736305555555553</v>
      </c>
      <c r="AN1592" s="72">
        <f>(SUMIFS('Banco de Indicadores Mun. (2)'!K:K,'Banco de Indicadores Mun. (2)'!B:B,'Banco de Indicadores - Mun. (1)'!B1592,'Banco de Indicadores Mun. (2)'!A:A,'Banco de Indicadores - Mun. (1)'!A1592) / VLOOKUP(D1592,'Dados Base'!$B:$K,10,FALSE)) * 100</f>
        <v>1.8150588235294121</v>
      </c>
      <c r="AO1592" s="21">
        <v>0</v>
      </c>
      <c r="AP1592" s="125">
        <v>0</v>
      </c>
      <c r="AQ1592" s="5">
        <v>0</v>
      </c>
      <c r="AR1592" s="21">
        <v>9.5</v>
      </c>
      <c r="AS1592" s="20">
        <v>92</v>
      </c>
      <c r="AT1592" s="20">
        <v>92</v>
      </c>
      <c r="AU1592" s="20">
        <v>75.679758308157105</v>
      </c>
      <c r="AV1592" s="20">
        <v>8.1</v>
      </c>
      <c r="AW1592" s="21">
        <v>0</v>
      </c>
      <c r="AX1592" s="21">
        <v>0</v>
      </c>
      <c r="AY1592" s="116">
        <v>157.0094171836063</v>
      </c>
    </row>
    <row r="1593" spans="1:51" ht="15" x14ac:dyDescent="0.25">
      <c r="A1593" s="144">
        <v>2015</v>
      </c>
      <c r="B1593" s="77" t="s">
        <v>303</v>
      </c>
      <c r="C1593" s="78">
        <v>19</v>
      </c>
      <c r="D1593" s="77">
        <v>3526506</v>
      </c>
      <c r="E1593" s="78">
        <v>352650619</v>
      </c>
      <c r="F1593" s="78" t="str">
        <f t="shared" si="63"/>
        <v>3526506192015</v>
      </c>
      <c r="G1593" s="89">
        <v>2.183813870896123</v>
      </c>
      <c r="H1593" s="80">
        <f t="shared" si="62"/>
        <v>8616</v>
      </c>
      <c r="I1593" s="90">
        <v>4205</v>
      </c>
      <c r="J1593" s="91">
        <v>4411</v>
      </c>
      <c r="K1593" s="83">
        <f>(H1593)/VLOOKUP(D1593,'Dados Base'!$B:$K,6,FALSE)</f>
        <v>15.99940577880116</v>
      </c>
      <c r="L1593" s="88">
        <f t="shared" si="64"/>
        <v>48.80454967502321</v>
      </c>
      <c r="M1593" s="85" t="s">
        <v>702</v>
      </c>
      <c r="N1593" s="92">
        <v>0.72099999999999997</v>
      </c>
      <c r="O1593" s="91">
        <v>90</v>
      </c>
      <c r="P1593" s="91">
        <v>37926</v>
      </c>
      <c r="Q1593" s="91">
        <v>32000</v>
      </c>
      <c r="R1593" s="91">
        <v>0</v>
      </c>
      <c r="S1593" s="91" t="s">
        <v>693</v>
      </c>
      <c r="T1593" s="87" t="s">
        <v>691</v>
      </c>
      <c r="U1593" s="91">
        <v>33</v>
      </c>
      <c r="V1593" s="91">
        <v>31</v>
      </c>
      <c r="W1593" s="93">
        <v>6.76</v>
      </c>
      <c r="X1593" s="47">
        <v>1.0487287499999999E-2</v>
      </c>
      <c r="Y1593" s="21">
        <v>3.62</v>
      </c>
      <c r="Z1593" s="21">
        <v>207</v>
      </c>
      <c r="AA1593" s="21">
        <v>72</v>
      </c>
      <c r="AB1593" s="21">
        <v>0</v>
      </c>
      <c r="AC1593" s="21">
        <v>0</v>
      </c>
      <c r="AD1593" s="153">
        <f>VLOOKUP(D1593,'Dados Base'!$B:$K,9,FALSE)*31536000/VLOOKUP($F1593,F:H,MATCH(H1592,F1592:AF1592,0),FALSE)</f>
        <v>14091.643454038996</v>
      </c>
      <c r="AE1593" s="153">
        <f>VLOOKUP(D1593,'Dados Base'!$B:$K,10,FALSE)*31536000/VLOOKUP($F1593,F:H,MATCH(H1592,F1592:AF1592,0),FALSE)</f>
        <v>1390.8635097493031</v>
      </c>
      <c r="AF1593" s="14">
        <v>46.74</v>
      </c>
      <c r="AG1593" s="15">
        <v>100</v>
      </c>
      <c r="AH1593" s="14">
        <v>44</v>
      </c>
      <c r="AI1593" s="14">
        <v>1.94</v>
      </c>
      <c r="AJ1593" s="16">
        <v>95.76</v>
      </c>
      <c r="AK1593" s="72">
        <f>(SUMIFS('Banco de Indicadores Mun. (2)'!I:I,'Banco de Indicadores Mun. (2)'!B:B,'Banco de Indicadores - Mun. (1)'!B1593,'Banco de Indicadores Mun. (2)'!A:A,'Banco de Indicadores - Mun. (1)'!A1593) / VLOOKUP(D1593,'Dados Base'!$B:$K,8,FALSE)) * 100</f>
        <v>7.9649999999999999E-2</v>
      </c>
      <c r="AL1593" s="72">
        <f>(SUMIFS('Banco de Indicadores Mun. (2)'!I:I,'Banco de Indicadores Mun. (2)'!B:B,'Banco de Indicadores - Mun. (1)'!B1593,'Banco de Indicadores Mun. (2)'!A:A,'Banco de Indicadores - Mun. (1)'!A1593) / VLOOKUP(D1593,'Dados Base'!$B:$K,9,FALSE)) * 100</f>
        <v>2.8963636363636362E-2</v>
      </c>
      <c r="AM1593" s="72">
        <f>(SUMIFS('Banco de Indicadores Mun. (2)'!J:J,'Banco de Indicadores Mun. (2)'!B:B,'Banco de Indicadores - Mun. (1)'!B1593,'Banco de Indicadores Mun. (2)'!A:A,'Banco de Indicadores - Mun. (1)'!A1593) / VLOOKUP(D1593,'Dados Base'!$B:$K,7,FALSE)) * 100</f>
        <v>0</v>
      </c>
      <c r="AN1593" s="72">
        <f>(SUMIFS('Banco de Indicadores Mun. (2)'!K:K,'Banco de Indicadores Mun. (2)'!B:B,'Banco de Indicadores - Mun. (1)'!B1593,'Banco de Indicadores Mun. (2)'!A:A,'Banco de Indicadores - Mun. (1)'!A1593) / VLOOKUP(D1593,'Dados Base'!$B:$K,10,FALSE)) * 100</f>
        <v>0.29344736842105273</v>
      </c>
      <c r="AO1593" s="21">
        <v>0</v>
      </c>
      <c r="AP1593" s="125">
        <v>0</v>
      </c>
      <c r="AQ1593" s="5">
        <v>0</v>
      </c>
      <c r="AR1593" s="21">
        <v>8.4</v>
      </c>
      <c r="AS1593" s="20">
        <v>95</v>
      </c>
      <c r="AT1593" s="20">
        <v>95</v>
      </c>
      <c r="AU1593" s="20">
        <v>74.193548387096769</v>
      </c>
      <c r="AV1593" s="20">
        <v>7.94</v>
      </c>
      <c r="AW1593" s="21">
        <v>0</v>
      </c>
      <c r="AX1593" s="21">
        <v>0</v>
      </c>
      <c r="AY1593" s="116">
        <v>69.664687585231164</v>
      </c>
    </row>
    <row r="1594" spans="1:51" ht="15" x14ac:dyDescent="0.25">
      <c r="A1594" s="144">
        <v>2015</v>
      </c>
      <c r="B1594" s="77" t="s">
        <v>304</v>
      </c>
      <c r="C1594" s="78">
        <v>2</v>
      </c>
      <c r="D1594" s="77">
        <v>3526605</v>
      </c>
      <c r="E1594" s="78">
        <v>35266052</v>
      </c>
      <c r="F1594" s="78" t="str">
        <f t="shared" si="63"/>
        <v>352660522015</v>
      </c>
      <c r="G1594" s="89">
        <v>0.88911350781482046</v>
      </c>
      <c r="H1594" s="80">
        <f t="shared" si="62"/>
        <v>6882</v>
      </c>
      <c r="I1594" s="90">
        <v>6404</v>
      </c>
      <c r="J1594" s="91">
        <v>478</v>
      </c>
      <c r="K1594" s="83">
        <f>(H1594)/VLOOKUP(D1594,'Dados Base'!$B:$K,6,FALSE)</f>
        <v>41.244156778137359</v>
      </c>
      <c r="L1594" s="88">
        <f t="shared" si="64"/>
        <v>93.054344667247889</v>
      </c>
      <c r="M1594" s="85" t="s">
        <v>702</v>
      </c>
      <c r="N1594" s="92">
        <v>0.72899999999999998</v>
      </c>
      <c r="O1594" s="91">
        <v>38</v>
      </c>
      <c r="P1594" s="91">
        <v>4500</v>
      </c>
      <c r="Q1594" s="91">
        <v>0</v>
      </c>
      <c r="R1594" s="91">
        <v>0</v>
      </c>
      <c r="S1594" s="91">
        <v>7</v>
      </c>
      <c r="T1594" s="87" t="s">
        <v>691</v>
      </c>
      <c r="U1594" s="91">
        <v>17</v>
      </c>
      <c r="V1594" s="91">
        <v>20</v>
      </c>
      <c r="W1594" s="93">
        <v>0</v>
      </c>
      <c r="X1594" s="47">
        <v>1.6701395312499999E-2</v>
      </c>
      <c r="Y1594" s="21">
        <v>4.53</v>
      </c>
      <c r="Z1594" s="21">
        <v>64</v>
      </c>
      <c r="AA1594" s="21">
        <v>286</v>
      </c>
      <c r="AB1594" s="21">
        <v>1</v>
      </c>
      <c r="AC1594" s="21">
        <v>0</v>
      </c>
      <c r="AD1594" s="153">
        <f>VLOOKUP(D1594,'Dados Base'!$B:$K,9,FALSE)*31536000/VLOOKUP($F1594,F:H,MATCH(H1593,F1593:AF1593,0),FALSE)</f>
        <v>11455.972101133391</v>
      </c>
      <c r="AE1594" s="153">
        <f>VLOOKUP(D1594,'Dados Base'!$B:$K,10,FALSE)*31536000/VLOOKUP($F1594,F:H,MATCH(H1593,F1593:AF1593,0),FALSE)</f>
        <v>1145.5972101133398</v>
      </c>
      <c r="AF1594" s="14">
        <v>93.19</v>
      </c>
      <c r="AG1594" s="15" t="s">
        <v>692</v>
      </c>
      <c r="AH1594" s="14">
        <v>59.02</v>
      </c>
      <c r="AI1594" s="14">
        <v>27.34</v>
      </c>
      <c r="AJ1594" s="16">
        <v>100</v>
      </c>
      <c r="AK1594" s="72">
        <f>(SUMIFS('Banco de Indicadores Mun. (2)'!I:I,'Banco de Indicadores Mun. (2)'!B:B,'Banco de Indicadores - Mun. (1)'!B1594,'Banco de Indicadores Mun. (2)'!A:A,'Banco de Indicadores - Mun. (1)'!A1594) / VLOOKUP(D1594,'Dados Base'!$B:$K,8,FALSE)) * 100</f>
        <v>9.612620370370367</v>
      </c>
      <c r="AL1594" s="72">
        <f>(SUMIFS('Banco de Indicadores Mun. (2)'!I:I,'Banco de Indicadores Mun. (2)'!B:B,'Banco de Indicadores - Mun. (1)'!B1594,'Banco de Indicadores Mun. (2)'!A:A,'Banco de Indicadores - Mun. (1)'!A1594) / VLOOKUP(D1594,'Dados Base'!$B:$K,9,FALSE)) * 100</f>
        <v>4.1526519999999989</v>
      </c>
      <c r="AM1594" s="72">
        <f>(SUMIFS('Banco de Indicadores Mun. (2)'!J:J,'Banco de Indicadores Mun. (2)'!B:B,'Banco de Indicadores - Mun. (1)'!B1594,'Banco de Indicadores Mun. (2)'!A:A,'Banco de Indicadores - Mun. (1)'!A1594) / VLOOKUP(D1594,'Dados Base'!$B:$K,7,FALSE)) * 100</f>
        <v>12.422650602409636</v>
      </c>
      <c r="AN1594" s="72">
        <f>(SUMIFS('Banco de Indicadores Mun. (2)'!K:K,'Banco de Indicadores Mun. (2)'!B:B,'Banco de Indicadores - Mun. (1)'!B1594,'Banco de Indicadores Mun. (2)'!A:A,'Banco de Indicadores - Mun. (1)'!A1594) / VLOOKUP(D1594,'Dados Base'!$B:$K,10,FALSE)) * 100</f>
        <v>0.28331999999999985</v>
      </c>
      <c r="AO1594" s="21">
        <v>0</v>
      </c>
      <c r="AP1594" s="125">
        <v>0</v>
      </c>
      <c r="AQ1594" s="5">
        <v>104</v>
      </c>
      <c r="AR1594" s="21">
        <v>9.5</v>
      </c>
      <c r="AS1594" s="20">
        <v>61</v>
      </c>
      <c r="AT1594" s="20">
        <v>18.3</v>
      </c>
      <c r="AU1594" s="20">
        <v>18.285714285714292</v>
      </c>
      <c r="AV1594" s="20">
        <v>2.54</v>
      </c>
      <c r="AW1594" s="21">
        <v>0</v>
      </c>
      <c r="AX1594" s="21">
        <v>0</v>
      </c>
      <c r="AY1594" s="116">
        <v>129.01883229232681</v>
      </c>
    </row>
    <row r="1595" spans="1:51" ht="15" x14ac:dyDescent="0.25">
      <c r="A1595" s="144">
        <v>2015</v>
      </c>
      <c r="B1595" s="77" t="s">
        <v>305</v>
      </c>
      <c r="C1595" s="78">
        <v>9</v>
      </c>
      <c r="D1595" s="77">
        <v>3526704</v>
      </c>
      <c r="E1595" s="78">
        <v>35267049</v>
      </c>
      <c r="F1595" s="78" t="str">
        <f t="shared" si="63"/>
        <v>352670492015</v>
      </c>
      <c r="G1595" s="89">
        <v>1.1116830275110567</v>
      </c>
      <c r="H1595" s="80">
        <f t="shared" si="62"/>
        <v>96529</v>
      </c>
      <c r="I1595" s="90">
        <v>94726</v>
      </c>
      <c r="J1595" s="91">
        <v>1803</v>
      </c>
      <c r="K1595" s="83">
        <f>(H1595)/VLOOKUP(D1595,'Dados Base'!$B:$K,6,FALSE)</f>
        <v>239.47851543117991</v>
      </c>
      <c r="L1595" s="88">
        <f t="shared" si="64"/>
        <v>98.132167535144873</v>
      </c>
      <c r="M1595" s="85" t="s">
        <v>702</v>
      </c>
      <c r="N1595" s="92">
        <v>0.74399999999999999</v>
      </c>
      <c r="O1595" s="91">
        <v>120</v>
      </c>
      <c r="P1595" s="91">
        <v>3300</v>
      </c>
      <c r="Q1595" s="91">
        <v>563800</v>
      </c>
      <c r="R1595" s="91">
        <v>16500</v>
      </c>
      <c r="S1595" s="91">
        <v>373</v>
      </c>
      <c r="T1595" s="87" t="s">
        <v>691</v>
      </c>
      <c r="U1595" s="91">
        <v>969</v>
      </c>
      <c r="V1595" s="91">
        <v>816</v>
      </c>
      <c r="W1595" s="93">
        <v>0</v>
      </c>
      <c r="X1595" s="47">
        <v>0.28971883358796297</v>
      </c>
      <c r="Y1595" s="21">
        <v>77.87</v>
      </c>
      <c r="Z1595" s="21">
        <v>1356</v>
      </c>
      <c r="AA1595" s="21">
        <v>3900</v>
      </c>
      <c r="AB1595" s="21">
        <v>13</v>
      </c>
      <c r="AC1595" s="21">
        <v>0</v>
      </c>
      <c r="AD1595" s="153">
        <f>VLOOKUP(D1595,'Dados Base'!$B:$K,9,FALSE)*31536000/VLOOKUP($F1595,F:H,MATCH(H1594,F1594:AF1594,0),FALSE)</f>
        <v>1734.7756632721773</v>
      </c>
      <c r="AE1595" s="153">
        <f>VLOOKUP(D1595,'Dados Base'!$B:$K,10,FALSE)*31536000/VLOOKUP($F1595,F:H,MATCH(H1594,F1594:AF1594,0),FALSE)</f>
        <v>205.82084140517352</v>
      </c>
      <c r="AF1595" s="14">
        <v>98.6</v>
      </c>
      <c r="AG1595" s="15">
        <v>98.99</v>
      </c>
      <c r="AH1595" s="14">
        <v>98.6</v>
      </c>
      <c r="AI1595" s="14">
        <v>58.82</v>
      </c>
      <c r="AJ1595" s="16">
        <v>98.56</v>
      </c>
      <c r="AK1595" s="72">
        <f>(SUMIFS('Banco de Indicadores Mun. (2)'!I:I,'Banco de Indicadores Mun. (2)'!B:B,'Banco de Indicadores - Mun. (1)'!B1595,'Banco de Indicadores Mun. (2)'!A:A,'Banco de Indicadores - Mun. (1)'!A1595) / VLOOKUP(D1595,'Dados Base'!$B:$K,8,FALSE)) * 100</f>
        <v>11.175531249999995</v>
      </c>
      <c r="AL1595" s="72">
        <f>(SUMIFS('Banco de Indicadores Mun. (2)'!I:I,'Banco de Indicadores Mun. (2)'!B:B,'Banco de Indicadores - Mun. (1)'!B1595,'Banco de Indicadores Mun. (2)'!A:A,'Banco de Indicadores - Mun. (1)'!A1595) / VLOOKUP(D1595,'Dados Base'!$B:$K,9,FALSE)) * 100</f>
        <v>4.0408700564971731</v>
      </c>
      <c r="AM1595" s="72">
        <f>(SUMIFS('Banco de Indicadores Mun. (2)'!J:J,'Banco de Indicadores Mun. (2)'!B:B,'Banco de Indicadores - Mun. (1)'!B1595,'Banco de Indicadores Mun. (2)'!A:A,'Banco de Indicadores - Mun. (1)'!A1595) / VLOOKUP(D1595,'Dados Base'!$B:$K,7,FALSE)) * 100</f>
        <v>15.400403100775186</v>
      </c>
      <c r="AN1595" s="72">
        <f>(SUMIFS('Banco de Indicadores Mun. (2)'!K:K,'Banco de Indicadores Mun. (2)'!B:B,'Banco de Indicadores - Mun. (1)'!B1595,'Banco de Indicadores Mun. (2)'!A:A,'Banco de Indicadores - Mun. (1)'!A1595) / VLOOKUP(D1595,'Dados Base'!$B:$K,10,FALSE)) * 100</f>
        <v>2.524603174603175</v>
      </c>
      <c r="AO1595" s="21">
        <v>0</v>
      </c>
      <c r="AP1595" s="125">
        <v>0</v>
      </c>
      <c r="AQ1595" s="5">
        <v>0</v>
      </c>
      <c r="AR1595" s="21">
        <v>4.4000000000000004</v>
      </c>
      <c r="AS1595" s="20">
        <v>100</v>
      </c>
      <c r="AT1595" s="20">
        <v>60</v>
      </c>
      <c r="AU1595" s="20">
        <v>25.799086757990864</v>
      </c>
      <c r="AV1595" s="20">
        <v>4.28</v>
      </c>
      <c r="AW1595" s="21">
        <v>0</v>
      </c>
      <c r="AX1595" s="21">
        <v>0</v>
      </c>
      <c r="AY1595" s="116">
        <v>1.2956192485868494</v>
      </c>
    </row>
    <row r="1596" spans="1:51" ht="15" x14ac:dyDescent="0.25">
      <c r="A1596" s="144">
        <v>2015</v>
      </c>
      <c r="B1596" s="77" t="s">
        <v>306</v>
      </c>
      <c r="C1596" s="78">
        <v>13</v>
      </c>
      <c r="D1596" s="77">
        <v>3526803</v>
      </c>
      <c r="E1596" s="78">
        <v>352680313</v>
      </c>
      <c r="F1596" s="78" t="str">
        <f t="shared" si="63"/>
        <v>3526803132015</v>
      </c>
      <c r="G1596" s="89">
        <v>0.92421918616776289</v>
      </c>
      <c r="H1596" s="80">
        <f t="shared" si="62"/>
        <v>64010</v>
      </c>
      <c r="I1596" s="90">
        <v>62788</v>
      </c>
      <c r="J1596" s="91">
        <v>1222</v>
      </c>
      <c r="K1596" s="83">
        <f>(H1596)/VLOOKUP(D1596,'Dados Base'!$B:$K,6,FALSE)</f>
        <v>79.628293483939984</v>
      </c>
      <c r="L1596" s="88">
        <f t="shared" si="64"/>
        <v>98.090923293235434</v>
      </c>
      <c r="M1596" s="85" t="s">
        <v>702</v>
      </c>
      <c r="N1596" s="92">
        <v>0.76400000000000001</v>
      </c>
      <c r="O1596" s="91">
        <v>146</v>
      </c>
      <c r="P1596" s="91">
        <v>6150</v>
      </c>
      <c r="Q1596" s="91">
        <v>0</v>
      </c>
      <c r="R1596" s="91">
        <v>500</v>
      </c>
      <c r="S1596" s="91">
        <v>125</v>
      </c>
      <c r="T1596" s="87" t="s">
        <v>691</v>
      </c>
      <c r="U1596" s="91">
        <v>715</v>
      </c>
      <c r="V1596" s="91">
        <v>663</v>
      </c>
      <c r="W1596" s="93">
        <v>0</v>
      </c>
      <c r="X1596" s="47">
        <v>0.19048072092592597</v>
      </c>
      <c r="Y1596" s="21">
        <v>51.72</v>
      </c>
      <c r="Z1596" s="21">
        <v>2900</v>
      </c>
      <c r="AA1596" s="21">
        <v>591</v>
      </c>
      <c r="AB1596" s="21">
        <v>3</v>
      </c>
      <c r="AC1596" s="21">
        <v>0</v>
      </c>
      <c r="AD1596" s="153">
        <f>VLOOKUP(D1596,'Dados Base'!$B:$K,9,FALSE)*31536000/VLOOKUP($F1596,F:H,MATCH(H1595,F1595:AF1595,0),FALSE)</f>
        <v>3394.5171067020779</v>
      </c>
      <c r="AE1596" s="153">
        <f>VLOOKUP(D1596,'Dados Base'!$B:$K,10,FALSE)*31536000/VLOOKUP($F1596,F:H,MATCH(H1595,F1595:AF1595,0),FALSE)</f>
        <v>359.65130448367444</v>
      </c>
      <c r="AF1596" s="14">
        <v>97.76</v>
      </c>
      <c r="AG1596" s="15">
        <v>100</v>
      </c>
      <c r="AH1596" s="14">
        <v>97.76</v>
      </c>
      <c r="AI1596" s="14">
        <v>21.31</v>
      </c>
      <c r="AJ1596" s="16">
        <v>100</v>
      </c>
      <c r="AK1596" s="72">
        <f>(SUMIFS('Banco de Indicadores Mun. (2)'!I:I,'Banco de Indicadores Mun. (2)'!B:B,'Banco de Indicadores - Mun. (1)'!B1596,'Banco de Indicadores Mun. (2)'!A:A,'Banco de Indicadores - Mun. (1)'!A1596) / VLOOKUP(D1596,'Dados Base'!$B:$K,8,FALSE)) * 100</f>
        <v>27.703919220055717</v>
      </c>
      <c r="AL1596" s="72">
        <f>(SUMIFS('Banco de Indicadores Mun. (2)'!I:I,'Banco de Indicadores Mun. (2)'!B:B,'Banco de Indicadores - Mun. (1)'!B1596,'Banco de Indicadores Mun. (2)'!A:A,'Banco de Indicadores - Mun. (1)'!A1596) / VLOOKUP(D1596,'Dados Base'!$B:$K,9,FALSE)) * 100</f>
        <v>14.434988388969524</v>
      </c>
      <c r="AM1596" s="72">
        <f>(SUMIFS('Banco de Indicadores Mun. (2)'!J:J,'Banco de Indicadores Mun. (2)'!B:B,'Banco de Indicadores - Mun. (1)'!B1596,'Banco de Indicadores Mun. (2)'!A:A,'Banco de Indicadores - Mun. (1)'!A1596) / VLOOKUP(D1596,'Dados Base'!$B:$K,7,FALSE)) * 100</f>
        <v>25.1464965034965</v>
      </c>
      <c r="AN1596" s="72">
        <f>(SUMIFS('Banco de Indicadores Mun. (2)'!K:K,'Banco de Indicadores Mun. (2)'!B:B,'Banco de Indicadores - Mun. (1)'!B1596,'Banco de Indicadores Mun. (2)'!A:A,'Banco de Indicadores - Mun. (1)'!A1596) / VLOOKUP(D1596,'Dados Base'!$B:$K,10,FALSE)) * 100</f>
        <v>37.723410958904111</v>
      </c>
      <c r="AO1596" s="21">
        <v>0</v>
      </c>
      <c r="AP1596" s="125">
        <v>0</v>
      </c>
      <c r="AQ1596" s="5">
        <v>700</v>
      </c>
      <c r="AR1596" s="21">
        <v>8.5</v>
      </c>
      <c r="AS1596" s="20">
        <v>100</v>
      </c>
      <c r="AT1596" s="20">
        <v>100</v>
      </c>
      <c r="AU1596" s="20">
        <v>83.070753365797771</v>
      </c>
      <c r="AV1596" s="20">
        <v>9.8000000000000007</v>
      </c>
      <c r="AW1596" s="21">
        <v>0</v>
      </c>
      <c r="AX1596" s="21">
        <v>0</v>
      </c>
      <c r="AY1596" s="116">
        <v>6.3207857321804051</v>
      </c>
    </row>
    <row r="1597" spans="1:51" ht="15" x14ac:dyDescent="0.25">
      <c r="A1597" s="144">
        <v>2015</v>
      </c>
      <c r="B1597" s="77" t="s">
        <v>307</v>
      </c>
      <c r="C1597" s="78">
        <v>5</v>
      </c>
      <c r="D1597" s="77">
        <v>3526902</v>
      </c>
      <c r="E1597" s="78">
        <v>35269025</v>
      </c>
      <c r="F1597" s="78" t="str">
        <f t="shared" si="63"/>
        <v>352690252015</v>
      </c>
      <c r="G1597" s="89">
        <v>0.87648705245235714</v>
      </c>
      <c r="H1597" s="80">
        <f t="shared" si="62"/>
        <v>286882</v>
      </c>
      <c r="I1597" s="90">
        <v>279414</v>
      </c>
      <c r="J1597" s="91">
        <v>7468</v>
      </c>
      <c r="K1597" s="83">
        <f>(H1597)/VLOOKUP(D1597,'Dados Base'!$B:$K,6,FALSE)</f>
        <v>493.78980343557436</v>
      </c>
      <c r="L1597" s="88">
        <f t="shared" si="64"/>
        <v>97.396839118522593</v>
      </c>
      <c r="M1597" s="85" t="s">
        <v>702</v>
      </c>
      <c r="N1597" s="92">
        <v>0.77500000000000002</v>
      </c>
      <c r="O1597" s="91">
        <v>245</v>
      </c>
      <c r="P1597" s="91">
        <v>0</v>
      </c>
      <c r="Q1597" s="91">
        <v>0</v>
      </c>
      <c r="R1597" s="91">
        <v>0</v>
      </c>
      <c r="S1597" s="91">
        <v>1450</v>
      </c>
      <c r="T1597" s="87" t="s">
        <v>691</v>
      </c>
      <c r="U1597" s="91">
        <v>3030</v>
      </c>
      <c r="V1597" s="91">
        <v>2559</v>
      </c>
      <c r="W1597" s="93">
        <v>0</v>
      </c>
      <c r="X1597" s="47">
        <v>0.96965518329166667</v>
      </c>
      <c r="Y1597" s="21">
        <v>258.83</v>
      </c>
      <c r="Z1597" s="21">
        <v>8559</v>
      </c>
      <c r="AA1597" s="21">
        <v>6971</v>
      </c>
      <c r="AB1597" s="21">
        <v>45</v>
      </c>
      <c r="AC1597" s="21">
        <v>2</v>
      </c>
      <c r="AD1597" s="153">
        <f>VLOOKUP(D1597,'Dados Base'!$B:$K,9,FALSE)*31536000/VLOOKUP($F1597,F:H,MATCH(H1596,F1596:AF1596,0),FALSE)</f>
        <v>776.08270996437557</v>
      </c>
      <c r="AE1597" s="153">
        <f>VLOOKUP(D1597,'Dados Base'!$B:$K,10,FALSE)*31536000/VLOOKUP($F1597,F:H,MATCH(H1596,F1596:AF1596,0),FALSE)</f>
        <v>103.33112568930781</v>
      </c>
      <c r="AF1597" s="14">
        <v>97.02</v>
      </c>
      <c r="AG1597" s="15">
        <v>100</v>
      </c>
      <c r="AH1597" s="14">
        <v>97.02</v>
      </c>
      <c r="AI1597" s="14">
        <v>15.94</v>
      </c>
      <c r="AJ1597" s="16">
        <v>100</v>
      </c>
      <c r="AK1597" s="72">
        <f>(SUMIFS('Banco de Indicadores Mun. (2)'!I:I,'Banco de Indicadores Mun. (2)'!B:B,'Banco de Indicadores - Mun. (1)'!B1597,'Banco de Indicadores Mun. (2)'!A:A,'Banco de Indicadores - Mun. (1)'!A1597) / VLOOKUP(D1597,'Dados Base'!$B:$K,8,FALSE)) * 100</f>
        <v>99.174914179104476</v>
      </c>
      <c r="AL1597" s="72">
        <f>(SUMIFS('Banco de Indicadores Mun. (2)'!I:I,'Banco de Indicadores Mun. (2)'!B:B,'Banco de Indicadores - Mun. (1)'!B1597,'Banco de Indicadores Mun. (2)'!A:A,'Banco de Indicadores - Mun. (1)'!A1597) / VLOOKUP(D1597,'Dados Base'!$B:$K,9,FALSE)) * 100</f>
        <v>37.647134560906522</v>
      </c>
      <c r="AM1597" s="72">
        <f>(SUMIFS('Banco de Indicadores Mun. (2)'!J:J,'Banco de Indicadores Mun. (2)'!B:B,'Banco de Indicadores - Mun. (1)'!B1597,'Banco de Indicadores Mun. (2)'!A:A,'Banco de Indicadores - Mun. (1)'!A1597) / VLOOKUP(D1597,'Dados Base'!$B:$K,7,FALSE)) * 100</f>
        <v>140.95042528735635</v>
      </c>
      <c r="AN1597" s="72">
        <f>(SUMIFS('Banco de Indicadores Mun. (2)'!K:K,'Banco de Indicadores Mun. (2)'!B:B,'Banco de Indicadores - Mun. (1)'!B1597,'Banco de Indicadores Mun. (2)'!A:A,'Banco de Indicadores - Mun. (1)'!A1597) / VLOOKUP(D1597,'Dados Base'!$B:$K,10,FALSE)) * 100</f>
        <v>21.845776595744638</v>
      </c>
      <c r="AO1597" s="21">
        <v>0</v>
      </c>
      <c r="AP1597" s="125">
        <v>0</v>
      </c>
      <c r="AQ1597" s="5">
        <v>0</v>
      </c>
      <c r="AR1597" s="21">
        <v>8.8000000000000007</v>
      </c>
      <c r="AS1597" s="20">
        <v>100</v>
      </c>
      <c r="AT1597" s="20">
        <v>100</v>
      </c>
      <c r="AU1597" s="20">
        <v>55.112685125563424</v>
      </c>
      <c r="AV1597" s="20">
        <v>6.78</v>
      </c>
      <c r="AW1597" s="21">
        <v>6</v>
      </c>
      <c r="AX1597" s="21">
        <v>2</v>
      </c>
      <c r="AY1597" s="116">
        <v>125.7085182228185</v>
      </c>
    </row>
    <row r="1598" spans="1:51" ht="15" x14ac:dyDescent="0.25">
      <c r="A1598" s="144">
        <v>2015</v>
      </c>
      <c r="B1598" s="77" t="s">
        <v>308</v>
      </c>
      <c r="C1598" s="78">
        <v>9</v>
      </c>
      <c r="D1598" s="77">
        <v>3527009</v>
      </c>
      <c r="E1598" s="78">
        <v>35270099</v>
      </c>
      <c r="F1598" s="78" t="str">
        <f t="shared" si="63"/>
        <v>352700992015</v>
      </c>
      <c r="G1598" s="89">
        <v>1.9578321744201155</v>
      </c>
      <c r="H1598" s="80">
        <f t="shared" si="62"/>
        <v>7285</v>
      </c>
      <c r="I1598" s="90">
        <v>7285</v>
      </c>
      <c r="J1598" s="91">
        <v>0</v>
      </c>
      <c r="K1598" s="83">
        <f>(H1598)/VLOOKUP(D1598,'Dados Base'!$B:$K,6,FALSE)</f>
        <v>149.89711934156378</v>
      </c>
      <c r="L1598" s="88">
        <f t="shared" si="64"/>
        <v>100</v>
      </c>
      <c r="M1598" s="85" t="s">
        <v>702</v>
      </c>
      <c r="N1598" s="92">
        <v>0.74199999999999999</v>
      </c>
      <c r="O1598" s="91">
        <v>24</v>
      </c>
      <c r="P1598" s="91">
        <v>3700</v>
      </c>
      <c r="Q1598" s="91">
        <v>1000000</v>
      </c>
      <c r="R1598" s="91">
        <v>0</v>
      </c>
      <c r="S1598" s="91">
        <v>31</v>
      </c>
      <c r="T1598" s="87" t="s">
        <v>691</v>
      </c>
      <c r="U1598" s="91">
        <v>72</v>
      </c>
      <c r="V1598" s="91">
        <v>69</v>
      </c>
      <c r="W1598" s="93">
        <v>0</v>
      </c>
      <c r="X1598" s="47">
        <v>1.8971354166666666E-2</v>
      </c>
      <c r="Y1598" s="21">
        <v>5.24</v>
      </c>
      <c r="Z1598" s="21">
        <v>67</v>
      </c>
      <c r="AA1598" s="21">
        <v>337</v>
      </c>
      <c r="AB1598" s="21">
        <v>0</v>
      </c>
      <c r="AC1598" s="21">
        <v>0</v>
      </c>
      <c r="AD1598" s="153">
        <f>VLOOKUP(D1598,'Dados Base'!$B:$K,9,FALSE)*31536000/VLOOKUP($F1598,F:H,MATCH(H1597,F1597:AF1597,0),FALSE)</f>
        <v>2813.7817433081673</v>
      </c>
      <c r="AE1598" s="153">
        <f>VLOOKUP(D1598,'Dados Base'!$B:$K,10,FALSE)*31536000/VLOOKUP($F1598,F:H,MATCH(H1597,F1597:AF1597,0),FALSE)</f>
        <v>303.02264927934112</v>
      </c>
      <c r="AF1598" s="14">
        <v>100</v>
      </c>
      <c r="AG1598" s="15">
        <v>100</v>
      </c>
      <c r="AH1598" s="14">
        <v>64.14</v>
      </c>
      <c r="AI1598" s="14">
        <v>6.82</v>
      </c>
      <c r="AJ1598" s="16">
        <v>100</v>
      </c>
      <c r="AK1598" s="72">
        <f>(SUMIFS('Banco de Indicadores Mun. (2)'!I:I,'Banco de Indicadores Mun. (2)'!B:B,'Banco de Indicadores - Mun. (1)'!B1598,'Banco de Indicadores Mun. (2)'!A:A,'Banco de Indicadores - Mun. (1)'!A1598) / VLOOKUP(D1598,'Dados Base'!$B:$K,8,FALSE)) * 100</f>
        <v>2.0579130434782607</v>
      </c>
      <c r="AL1598" s="72">
        <f>(SUMIFS('Banco de Indicadores Mun. (2)'!I:I,'Banco de Indicadores Mun. (2)'!B:B,'Banco de Indicadores - Mun. (1)'!B1598,'Banco de Indicadores Mun. (2)'!A:A,'Banco de Indicadores - Mun. (1)'!A1598) / VLOOKUP(D1598,'Dados Base'!$B:$K,9,FALSE)) * 100</f>
        <v>0.72818461538461532</v>
      </c>
      <c r="AM1598" s="72">
        <f>(SUMIFS('Banco de Indicadores Mun. (2)'!J:J,'Banco de Indicadores Mun. (2)'!B:B,'Banco de Indicadores - Mun. (1)'!B1598,'Banco de Indicadores Mun. (2)'!A:A,'Banco de Indicadores - Mun. (1)'!A1598) / VLOOKUP(D1598,'Dados Base'!$B:$K,7,FALSE)) * 100</f>
        <v>1.3709374999999997</v>
      </c>
      <c r="AN1598" s="72">
        <f>(SUMIFS('Banco de Indicadores Mun. (2)'!K:K,'Banco de Indicadores Mun. (2)'!B:B,'Banco de Indicadores - Mun. (1)'!B1598,'Banco de Indicadores Mun. (2)'!A:A,'Banco de Indicadores - Mun. (1)'!A1598) / VLOOKUP(D1598,'Dados Base'!$B:$K,10,FALSE)) * 100</f>
        <v>3.6281428571428562</v>
      </c>
      <c r="AO1598" s="21">
        <v>0</v>
      </c>
      <c r="AP1598" s="125">
        <v>0</v>
      </c>
      <c r="AQ1598" s="5">
        <v>0</v>
      </c>
      <c r="AR1598" s="21">
        <v>9.8000000000000007</v>
      </c>
      <c r="AS1598" s="20">
        <v>100</v>
      </c>
      <c r="AT1598" s="20">
        <v>22</v>
      </c>
      <c r="AU1598" s="20">
        <v>16.584158415841586</v>
      </c>
      <c r="AV1598" s="20">
        <v>2.91</v>
      </c>
      <c r="AW1598" s="21">
        <v>0</v>
      </c>
      <c r="AX1598" s="21">
        <v>0</v>
      </c>
      <c r="AY1598" s="116">
        <v>7.8224161111676045</v>
      </c>
    </row>
    <row r="1599" spans="1:51" ht="15" x14ac:dyDescent="0.25">
      <c r="A1599" s="144">
        <v>2015</v>
      </c>
      <c r="B1599" s="77" t="s">
        <v>309</v>
      </c>
      <c r="C1599" s="78">
        <v>16</v>
      </c>
      <c r="D1599" s="77">
        <v>3527108</v>
      </c>
      <c r="E1599" s="78">
        <v>352710816</v>
      </c>
      <c r="F1599" s="78" t="str">
        <f t="shared" si="63"/>
        <v>3527108162015</v>
      </c>
      <c r="G1599" s="89">
        <v>0.65613260395493977</v>
      </c>
      <c r="H1599" s="80">
        <f t="shared" si="62"/>
        <v>73484</v>
      </c>
      <c r="I1599" s="90">
        <v>72625</v>
      </c>
      <c r="J1599" s="91">
        <v>859</v>
      </c>
      <c r="K1599" s="83">
        <f>(H1599)/VLOOKUP(D1599,'Dados Base'!$B:$K,6,FALSE)</f>
        <v>128.59442811143776</v>
      </c>
      <c r="L1599" s="88">
        <f t="shared" si="64"/>
        <v>98.831038049099135</v>
      </c>
      <c r="M1599" s="85" t="s">
        <v>702</v>
      </c>
      <c r="N1599" s="92">
        <v>0.78600000000000003</v>
      </c>
      <c r="O1599" s="91">
        <v>132</v>
      </c>
      <c r="P1599" s="91">
        <v>29793</v>
      </c>
      <c r="Q1599" s="91">
        <v>0</v>
      </c>
      <c r="R1599" s="91">
        <v>0</v>
      </c>
      <c r="S1599" s="91">
        <v>99</v>
      </c>
      <c r="T1599" s="87" t="s">
        <v>691</v>
      </c>
      <c r="U1599" s="91">
        <v>808</v>
      </c>
      <c r="V1599" s="91">
        <v>796</v>
      </c>
      <c r="W1599" s="93">
        <v>14.51</v>
      </c>
      <c r="X1599" s="47">
        <v>0.22368393518518517</v>
      </c>
      <c r="Y1599" s="21">
        <v>60.16</v>
      </c>
      <c r="Z1599" s="21">
        <v>2905</v>
      </c>
      <c r="AA1599" s="21">
        <v>1156</v>
      </c>
      <c r="AB1599" s="21">
        <v>3</v>
      </c>
      <c r="AC1599" s="21">
        <v>0</v>
      </c>
      <c r="AD1599" s="153">
        <f>VLOOKUP(D1599,'Dados Base'!$B:$K,9,FALSE)*31536000/VLOOKUP($F1599,F:H,MATCH(H1598,F1598:AF1598,0),FALSE)</f>
        <v>1836.7818844918622</v>
      </c>
      <c r="AE1599" s="153">
        <f>VLOOKUP(D1599,'Dados Base'!$B:$K,10,FALSE)*31536000/VLOOKUP($F1599,F:H,MATCH(H1598,F1598:AF1598,0),FALSE)</f>
        <v>175.95340482281856</v>
      </c>
      <c r="AF1599" s="14">
        <v>100</v>
      </c>
      <c r="AG1599" s="15">
        <v>98.83</v>
      </c>
      <c r="AH1599" s="14">
        <v>100</v>
      </c>
      <c r="AI1599" s="14">
        <v>15.3</v>
      </c>
      <c r="AJ1599" s="16">
        <v>100</v>
      </c>
      <c r="AK1599" s="72">
        <f>(SUMIFS('Banco de Indicadores Mun. (2)'!I:I,'Banco de Indicadores Mun. (2)'!B:B,'Banco de Indicadores - Mun. (1)'!B1599,'Banco de Indicadores Mun. (2)'!A:A,'Banco de Indicadores - Mun. (1)'!A1599) / VLOOKUP(D1599,'Dados Base'!$B:$K,8,FALSE)) * 100</f>
        <v>27.72690857142857</v>
      </c>
      <c r="AL1599" s="72">
        <f>(SUMIFS('Banco de Indicadores Mun. (2)'!I:I,'Banco de Indicadores Mun. (2)'!B:B,'Banco de Indicadores - Mun. (1)'!B1599,'Banco de Indicadores Mun. (2)'!A:A,'Banco de Indicadores - Mun. (1)'!A1599) / VLOOKUP(D1599,'Dados Base'!$B:$K,9,FALSE)) * 100</f>
        <v>11.336936915887849</v>
      </c>
      <c r="AM1599" s="72">
        <f>(SUMIFS('Banco de Indicadores Mun. (2)'!J:J,'Banco de Indicadores Mun. (2)'!B:B,'Banco de Indicadores - Mun. (1)'!B1599,'Banco de Indicadores Mun. (2)'!A:A,'Banco de Indicadores - Mun. (1)'!A1599) / VLOOKUP(D1599,'Dados Base'!$B:$K,7,FALSE)) * 100</f>
        <v>24.619611940298512</v>
      </c>
      <c r="AN1599" s="72">
        <f>(SUMIFS('Banco de Indicadores Mun. (2)'!K:K,'Banco de Indicadores Mun. (2)'!B:B,'Banco de Indicadores - Mun. (1)'!B1599,'Banco de Indicadores Mun. (2)'!A:A,'Banco de Indicadores - Mun. (1)'!A1599) / VLOOKUP(D1599,'Dados Base'!$B:$K,10,FALSE)) * 100</f>
        <v>37.882463414634138</v>
      </c>
      <c r="AO1599" s="21">
        <v>0</v>
      </c>
      <c r="AP1599" s="125">
        <v>0</v>
      </c>
      <c r="AQ1599" s="5">
        <v>0</v>
      </c>
      <c r="AR1599" s="21">
        <v>10</v>
      </c>
      <c r="AS1599" s="20">
        <v>98</v>
      </c>
      <c r="AT1599" s="20">
        <v>98.000000000000014</v>
      </c>
      <c r="AU1599" s="20">
        <v>71.534104900270876</v>
      </c>
      <c r="AV1599" s="20">
        <v>7.92</v>
      </c>
      <c r="AW1599" s="21">
        <v>0</v>
      </c>
      <c r="AX1599" s="21">
        <v>0</v>
      </c>
      <c r="AY1599" s="116">
        <v>6.9952543778229419</v>
      </c>
    </row>
    <row r="1600" spans="1:51" ht="15" x14ac:dyDescent="0.25">
      <c r="A1600" s="144">
        <v>2015</v>
      </c>
      <c r="B1600" s="77" t="s">
        <v>310</v>
      </c>
      <c r="C1600" s="78">
        <v>2</v>
      </c>
      <c r="D1600" s="77">
        <v>3527207</v>
      </c>
      <c r="E1600" s="78">
        <v>35272072</v>
      </c>
      <c r="F1600" s="78" t="str">
        <f t="shared" si="63"/>
        <v>352720722015</v>
      </c>
      <c r="G1600" s="89">
        <v>0.51904517111136528</v>
      </c>
      <c r="H1600" s="80">
        <f t="shared" si="62"/>
        <v>84653</v>
      </c>
      <c r="I1600" s="90">
        <v>82437</v>
      </c>
      <c r="J1600" s="91">
        <v>2216</v>
      </c>
      <c r="K1600" s="83">
        <f>(H1600)/VLOOKUP(D1600,'Dados Base'!$B:$K,6,FALSE)</f>
        <v>204.58456184445842</v>
      </c>
      <c r="L1600" s="88">
        <f t="shared" si="64"/>
        <v>97.382254615902568</v>
      </c>
      <c r="M1600" s="85" t="s">
        <v>702</v>
      </c>
      <c r="N1600" s="92">
        <v>0.76600000000000001</v>
      </c>
      <c r="O1600" s="91">
        <v>116</v>
      </c>
      <c r="P1600" s="91">
        <v>25000</v>
      </c>
      <c r="Q1600" s="91">
        <v>0</v>
      </c>
      <c r="R1600" s="91">
        <v>0</v>
      </c>
      <c r="S1600" s="91">
        <v>142</v>
      </c>
      <c r="T1600" s="87" t="s">
        <v>691</v>
      </c>
      <c r="U1600" s="91">
        <v>788</v>
      </c>
      <c r="V1600" s="91">
        <v>702</v>
      </c>
      <c r="W1600" s="93">
        <v>0</v>
      </c>
      <c r="X1600" s="47">
        <v>0.2513947195416667</v>
      </c>
      <c r="Y1600" s="21">
        <v>67.739999999999995</v>
      </c>
      <c r="Z1600" s="21">
        <v>3711</v>
      </c>
      <c r="AA1600" s="21">
        <v>861</v>
      </c>
      <c r="AB1600" s="21">
        <v>15</v>
      </c>
      <c r="AC1600" s="21">
        <v>0</v>
      </c>
      <c r="AD1600" s="153">
        <f>VLOOKUP(D1600,'Dados Base'!$B:$K,9,FALSE)*31536000/VLOOKUP($F1600,F:H,MATCH(H1599,F1599:AF1599,0),FALSE)</f>
        <v>2317.1526112482725</v>
      </c>
      <c r="AE1600" s="153">
        <f>VLOOKUP(D1600,'Dados Base'!$B:$K,10,FALSE)*31536000/VLOOKUP($F1600,F:H,MATCH(H1599,F1599:AF1599,0),FALSE)</f>
        <v>230.97019597651592</v>
      </c>
      <c r="AF1600" s="14">
        <v>97.56</v>
      </c>
      <c r="AG1600" s="15">
        <v>97.14</v>
      </c>
      <c r="AH1600" s="14">
        <v>95.97</v>
      </c>
      <c r="AI1600" s="14">
        <v>39.700000000000003</v>
      </c>
      <c r="AJ1600" s="16">
        <v>100</v>
      </c>
      <c r="AK1600" s="72">
        <f>(SUMIFS('Banco de Indicadores Mun. (2)'!I:I,'Banco de Indicadores Mun. (2)'!B:B,'Banco de Indicadores - Mun. (1)'!B1600,'Banco de Indicadores Mun. (2)'!A:A,'Banco de Indicadores - Mun. (1)'!A1600) / VLOOKUP(D1600,'Dados Base'!$B:$K,8,FALSE)) * 100</f>
        <v>12.673713754646835</v>
      </c>
      <c r="AL1600" s="72">
        <f>(SUMIFS('Banco de Indicadores Mun. (2)'!I:I,'Banco de Indicadores Mun. (2)'!B:B,'Banco de Indicadores - Mun. (1)'!B1600,'Banco de Indicadores Mun. (2)'!A:A,'Banco de Indicadores - Mun. (1)'!A1600) / VLOOKUP(D1600,'Dados Base'!$B:$K,9,FALSE)) * 100</f>
        <v>5.4810755627009629</v>
      </c>
      <c r="AM1600" s="72">
        <f>(SUMIFS('Banco de Indicadores Mun. (2)'!J:J,'Banco de Indicadores Mun. (2)'!B:B,'Banco de Indicadores - Mun. (1)'!B1600,'Banco de Indicadores Mun. (2)'!A:A,'Banco de Indicadores - Mun. (1)'!A1600) / VLOOKUP(D1600,'Dados Base'!$B:$K,7,FALSE)) * 100</f>
        <v>0.25400483091787451</v>
      </c>
      <c r="AN1600" s="72">
        <f>(SUMIFS('Banco de Indicadores Mun. (2)'!K:K,'Banco de Indicadores Mun. (2)'!B:B,'Banco de Indicadores - Mun. (1)'!B1600,'Banco de Indicadores Mun. (2)'!A:A,'Banco de Indicadores - Mun. (1)'!A1600) / VLOOKUP(D1600,'Dados Base'!$B:$K,10,FALSE)) * 100</f>
        <v>54.139516129032231</v>
      </c>
      <c r="AO1600" s="21">
        <v>0</v>
      </c>
      <c r="AP1600" s="125">
        <v>0</v>
      </c>
      <c r="AQ1600" s="5">
        <v>0</v>
      </c>
      <c r="AR1600" s="21">
        <v>9.5</v>
      </c>
      <c r="AS1600" s="20">
        <v>99</v>
      </c>
      <c r="AT1600" s="20">
        <v>99</v>
      </c>
      <c r="AU1600" s="20">
        <v>81.167979002624676</v>
      </c>
      <c r="AV1600" s="20">
        <v>9.99</v>
      </c>
      <c r="AW1600" s="21">
        <v>1</v>
      </c>
      <c r="AX1600" s="21">
        <v>0</v>
      </c>
      <c r="AY1600" s="116">
        <v>152.19212584844254</v>
      </c>
    </row>
    <row r="1601" spans="1:51" ht="15" x14ac:dyDescent="0.25">
      <c r="A1601" s="144">
        <v>2015</v>
      </c>
      <c r="B1601" s="77" t="s">
        <v>311</v>
      </c>
      <c r="C1601" s="78">
        <v>19</v>
      </c>
      <c r="D1601" s="77">
        <v>3527256</v>
      </c>
      <c r="E1601" s="78">
        <v>352725619</v>
      </c>
      <c r="F1601" s="78" t="str">
        <f t="shared" si="63"/>
        <v>3527256192015</v>
      </c>
      <c r="G1601" s="89">
        <v>0.46473576809116235</v>
      </c>
      <c r="H1601" s="80">
        <f t="shared" si="62"/>
        <v>2163</v>
      </c>
      <c r="I1601" s="90">
        <v>1816</v>
      </c>
      <c r="J1601" s="91">
        <v>347</v>
      </c>
      <c r="K1601" s="83">
        <f>(H1601)/VLOOKUP(D1601,'Dados Base'!$B:$K,6,FALSE)</f>
        <v>19.002020556970923</v>
      </c>
      <c r="L1601" s="88">
        <f t="shared" si="64"/>
        <v>83.957466481738336</v>
      </c>
      <c r="M1601" s="85" t="s">
        <v>702</v>
      </c>
      <c r="N1601" s="92">
        <v>0.74199999999999999</v>
      </c>
      <c r="O1601" s="91">
        <v>21</v>
      </c>
      <c r="P1601" s="91">
        <v>7455</v>
      </c>
      <c r="Q1601" s="91">
        <v>450000</v>
      </c>
      <c r="R1601" s="91">
        <v>0</v>
      </c>
      <c r="S1601" s="91">
        <v>1</v>
      </c>
      <c r="T1601" s="87" t="s">
        <v>691</v>
      </c>
      <c r="U1601" s="91">
        <v>12</v>
      </c>
      <c r="V1601" s="91">
        <v>7</v>
      </c>
      <c r="W1601" s="93">
        <v>0.14000000000000001</v>
      </c>
      <c r="X1601" s="47">
        <v>4.6183429687500005E-3</v>
      </c>
      <c r="Y1601" s="21">
        <v>1.29</v>
      </c>
      <c r="Z1601" s="21">
        <v>82</v>
      </c>
      <c r="AA1601" s="21">
        <v>18</v>
      </c>
      <c r="AB1601" s="21">
        <v>0</v>
      </c>
      <c r="AC1601" s="21">
        <v>0</v>
      </c>
      <c r="AD1601" s="153">
        <f>VLOOKUP(D1601,'Dados Base'!$B:$K,9,FALSE)*31536000/VLOOKUP($F1601,F:H,MATCH(H1600,F1600:AF1600,0),FALSE)</f>
        <v>11955.395284327324</v>
      </c>
      <c r="AE1601" s="153">
        <f>VLOOKUP(D1601,'Dados Base'!$B:$K,10,FALSE)*31536000/VLOOKUP($F1601,F:H,MATCH(H1600,F1600:AF1600,0),FALSE)</f>
        <v>1020.5825242718447</v>
      </c>
      <c r="AF1601" s="14">
        <v>81.99</v>
      </c>
      <c r="AG1601" s="15">
        <v>100</v>
      </c>
      <c r="AH1601" s="14">
        <v>81.010000000000005</v>
      </c>
      <c r="AI1601" s="14">
        <v>13.57</v>
      </c>
      <c r="AJ1601" s="16">
        <v>100</v>
      </c>
      <c r="AK1601" s="72">
        <f>(SUMIFS('Banco de Indicadores Mun. (2)'!I:I,'Banco de Indicadores Mun. (2)'!B:B,'Banco de Indicadores - Mun. (1)'!B1601,'Banco de Indicadores Mun. (2)'!A:A,'Banco de Indicadores - Mun. (1)'!A1601) / VLOOKUP(D1601,'Dados Base'!$B:$K,8,FALSE)) * 100</f>
        <v>4.0600769230769238</v>
      </c>
      <c r="AL1601" s="72">
        <f>(SUMIFS('Banco de Indicadores Mun. (2)'!I:I,'Banco de Indicadores Mun. (2)'!B:B,'Banco de Indicadores - Mun. (1)'!B1601,'Banco de Indicadores Mun. (2)'!A:A,'Banco de Indicadores - Mun. (1)'!A1601) / VLOOKUP(D1601,'Dados Base'!$B:$K,9,FALSE)) * 100</f>
        <v>1.2873414634146345</v>
      </c>
      <c r="AM1601" s="72">
        <f>(SUMIFS('Banco de Indicadores Mun. (2)'!J:J,'Banco de Indicadores Mun. (2)'!B:B,'Banco de Indicadores - Mun. (1)'!B1601,'Banco de Indicadores Mun. (2)'!A:A,'Banco de Indicadores - Mun. (1)'!A1601) / VLOOKUP(D1601,'Dados Base'!$B:$K,7,FALSE)) * 100</f>
        <v>0.87721052631578933</v>
      </c>
      <c r="AN1601" s="72">
        <f>(SUMIFS('Banco de Indicadores Mun. (2)'!K:K,'Banco de Indicadores Mun. (2)'!B:B,'Banco de Indicadores - Mun. (1)'!B1601,'Banco de Indicadores Mun. (2)'!A:A,'Banco de Indicadores - Mun. (1)'!A1601) / VLOOKUP(D1601,'Dados Base'!$B:$K,10,FALSE)) * 100</f>
        <v>12.699285714285717</v>
      </c>
      <c r="AO1601" s="21">
        <v>0</v>
      </c>
      <c r="AP1601" s="125">
        <v>0</v>
      </c>
      <c r="AQ1601" s="5">
        <v>0</v>
      </c>
      <c r="AR1601" s="21">
        <v>8.6999999999999993</v>
      </c>
      <c r="AS1601" s="20">
        <v>99</v>
      </c>
      <c r="AT1601" s="20">
        <v>99</v>
      </c>
      <c r="AU1601" s="20">
        <v>82</v>
      </c>
      <c r="AV1601" s="20">
        <v>9.99</v>
      </c>
      <c r="AW1601" s="21">
        <v>0</v>
      </c>
      <c r="AX1601" s="21">
        <v>0</v>
      </c>
      <c r="AY1601" s="116">
        <v>185.05388229305049</v>
      </c>
    </row>
    <row r="1602" spans="1:51" ht="15" x14ac:dyDescent="0.25">
      <c r="A1602" s="144">
        <v>2015</v>
      </c>
      <c r="B1602" s="77" t="s">
        <v>312</v>
      </c>
      <c r="C1602" s="78">
        <v>5</v>
      </c>
      <c r="D1602" s="77">
        <v>3527306</v>
      </c>
      <c r="E1602" s="78">
        <v>35273065</v>
      </c>
      <c r="F1602" s="78" t="str">
        <f t="shared" si="63"/>
        <v>352730652015</v>
      </c>
      <c r="G1602" s="89">
        <v>3.7067409858926093</v>
      </c>
      <c r="H1602" s="80">
        <f t="shared" ref="H1602:H1665" si="65">SUM(I1602:J1602)</f>
        <v>43322</v>
      </c>
      <c r="I1602" s="90">
        <v>42064</v>
      </c>
      <c r="J1602" s="91">
        <v>1258</v>
      </c>
      <c r="K1602" s="83">
        <f>(H1602)/VLOOKUP(D1602,'Dados Base'!$B:$K,6,FALSE)</f>
        <v>782.69196025293581</v>
      </c>
      <c r="L1602" s="88">
        <f t="shared" si="64"/>
        <v>97.096163612021599</v>
      </c>
      <c r="M1602" s="85" t="s">
        <v>702</v>
      </c>
      <c r="N1602" s="92">
        <v>0.77700000000000002</v>
      </c>
      <c r="O1602" s="91">
        <v>50</v>
      </c>
      <c r="P1602" s="91">
        <v>580</v>
      </c>
      <c r="Q1602" s="91">
        <v>3531900</v>
      </c>
      <c r="R1602" s="91">
        <v>3484</v>
      </c>
      <c r="S1602" s="91">
        <v>149</v>
      </c>
      <c r="T1602" s="87" t="s">
        <v>691</v>
      </c>
      <c r="U1602" s="91">
        <v>347</v>
      </c>
      <c r="V1602" s="91">
        <v>271</v>
      </c>
      <c r="W1602" s="93">
        <v>0</v>
      </c>
      <c r="X1602" s="47">
        <v>0.13187136574074074</v>
      </c>
      <c r="Y1602" s="21">
        <v>33.74</v>
      </c>
      <c r="Z1602" s="21">
        <v>0</v>
      </c>
      <c r="AA1602" s="21">
        <v>2279</v>
      </c>
      <c r="AB1602" s="21">
        <v>6</v>
      </c>
      <c r="AC1602" s="21">
        <v>0</v>
      </c>
      <c r="AD1602" s="153">
        <f>VLOOKUP(D1602,'Dados Base'!$B:$K,9,FALSE)*31536000/VLOOKUP($F1602,F:H,MATCH(H1601,F1601:AF1601,0),FALSE)</f>
        <v>531.39928904482713</v>
      </c>
      <c r="AE1602" s="153">
        <f>VLOOKUP(D1602,'Dados Base'!$B:$K,10,FALSE)*31536000/VLOOKUP($F1602,F:H,MATCH(H1601,F1601:AF1601,0),FALSE)</f>
        <v>65.514980841143085</v>
      </c>
      <c r="AF1602" s="14">
        <v>100</v>
      </c>
      <c r="AG1602" s="15">
        <v>100</v>
      </c>
      <c r="AH1602" s="14">
        <v>86.8</v>
      </c>
      <c r="AI1602" s="14">
        <v>47.2</v>
      </c>
      <c r="AJ1602" s="16">
        <v>99.94</v>
      </c>
      <c r="AK1602" s="72">
        <f>(SUMIFS('Banco de Indicadores Mun. (2)'!I:I,'Banco de Indicadores Mun. (2)'!B:B,'Banco de Indicadores - Mun. (1)'!B1602,'Banco de Indicadores Mun. (2)'!A:A,'Banco de Indicadores - Mun. (1)'!A1602) / VLOOKUP(D1602,'Dados Base'!$B:$K,8,FALSE)) * 100</f>
        <v>168.01414814814814</v>
      </c>
      <c r="AL1602" s="72">
        <f>(SUMIFS('Banco de Indicadores Mun. (2)'!I:I,'Banco de Indicadores Mun. (2)'!B:B,'Banco de Indicadores - Mun. (1)'!B1602,'Banco de Indicadores Mun. (2)'!A:A,'Banco de Indicadores - Mun. (1)'!A1602) / VLOOKUP(D1602,'Dados Base'!$B:$K,9,FALSE)) * 100</f>
        <v>62.142219178082193</v>
      </c>
      <c r="AM1602" s="72">
        <f>(SUMIFS('Banco de Indicadores Mun. (2)'!J:J,'Banco de Indicadores Mun. (2)'!B:B,'Banco de Indicadores - Mun. (1)'!B1602,'Banco de Indicadores Mun. (2)'!A:A,'Banco de Indicadores - Mun. (1)'!A1602) / VLOOKUP(D1602,'Dados Base'!$B:$K,7,FALSE)) * 100</f>
        <v>229.13605555555557</v>
      </c>
      <c r="AN1602" s="72">
        <f>(SUMIFS('Banco de Indicadores Mun. (2)'!K:K,'Banco de Indicadores Mun. (2)'!B:B,'Banco de Indicadores - Mun. (1)'!B1602,'Banco de Indicadores Mun. (2)'!A:A,'Banco de Indicadores - Mun. (1)'!A1602) / VLOOKUP(D1602,'Dados Base'!$B:$K,10,FALSE)) * 100</f>
        <v>45.770333333333326</v>
      </c>
      <c r="AO1602" s="21">
        <v>0</v>
      </c>
      <c r="AP1602" s="125">
        <v>0</v>
      </c>
      <c r="AQ1602" s="5">
        <v>80</v>
      </c>
      <c r="AR1602" s="21">
        <v>9.8000000000000007</v>
      </c>
      <c r="AS1602" s="20">
        <v>77.7</v>
      </c>
      <c r="AT1602" s="20">
        <v>55.788600000000002</v>
      </c>
      <c r="AU1602" s="20">
        <v>0</v>
      </c>
      <c r="AV1602" s="20">
        <v>2.2400000000000002</v>
      </c>
      <c r="AW1602" s="21">
        <v>2</v>
      </c>
      <c r="AX1602" s="21">
        <v>0</v>
      </c>
      <c r="AY1602" s="116">
        <v>109.07076319354067</v>
      </c>
    </row>
    <row r="1603" spans="1:51" ht="15" x14ac:dyDescent="0.25">
      <c r="A1603" s="144">
        <v>2015</v>
      </c>
      <c r="B1603" s="77" t="s">
        <v>313</v>
      </c>
      <c r="C1603" s="78">
        <v>20</v>
      </c>
      <c r="D1603" s="77">
        <v>3527405</v>
      </c>
      <c r="E1603" s="78">
        <v>352740520</v>
      </c>
      <c r="F1603" s="78" t="str">
        <f t="shared" ref="F1603:F1666" si="66">CONCATENATE(E1603,A1603)</f>
        <v>3527405202015</v>
      </c>
      <c r="G1603" s="89">
        <v>0.66494219979538194</v>
      </c>
      <c r="H1603" s="80">
        <f t="shared" si="65"/>
        <v>20491</v>
      </c>
      <c r="I1603" s="90">
        <v>17834</v>
      </c>
      <c r="J1603" s="91">
        <v>2657</v>
      </c>
      <c r="K1603" s="83">
        <f>(H1603)/VLOOKUP(D1603,'Dados Base'!$B:$K,6,FALSE)</f>
        <v>65.162500795013685</v>
      </c>
      <c r="L1603" s="88">
        <f t="shared" si="64"/>
        <v>87.033331706602894</v>
      </c>
      <c r="M1603" s="85" t="s">
        <v>702</v>
      </c>
      <c r="N1603" s="92">
        <v>0.752</v>
      </c>
      <c r="O1603" s="91">
        <v>74</v>
      </c>
      <c r="P1603" s="91">
        <v>24000</v>
      </c>
      <c r="Q1603" s="91">
        <v>180000</v>
      </c>
      <c r="R1603" s="91">
        <v>0</v>
      </c>
      <c r="S1603" s="91">
        <v>38</v>
      </c>
      <c r="T1603" s="87" t="s">
        <v>691</v>
      </c>
      <c r="U1603" s="91">
        <v>221</v>
      </c>
      <c r="V1603" s="91">
        <v>202</v>
      </c>
      <c r="W1603" s="93">
        <v>0</v>
      </c>
      <c r="X1603" s="47">
        <v>5.4752094298611109E-2</v>
      </c>
      <c r="Y1603" s="21">
        <v>12.85</v>
      </c>
      <c r="Z1603" s="21">
        <v>777</v>
      </c>
      <c r="AA1603" s="21">
        <v>214</v>
      </c>
      <c r="AB1603" s="21">
        <v>1</v>
      </c>
      <c r="AC1603" s="21">
        <v>0</v>
      </c>
      <c r="AD1603" s="153">
        <f>VLOOKUP(D1603,'Dados Base'!$B:$K,9,FALSE)*31536000/VLOOKUP($F1603,F:H,MATCH(H1602,F1602:AF1602,0),FALSE)</f>
        <v>3539.7393977843931</v>
      </c>
      <c r="AE1603" s="153">
        <f>VLOOKUP(D1603,'Dados Base'!$B:$K,10,FALSE)*31536000/VLOOKUP($F1603,F:H,MATCH(H1602,F1602:AF1602,0),FALSE)</f>
        <v>430.9247962520131</v>
      </c>
      <c r="AF1603" s="14">
        <v>87.78</v>
      </c>
      <c r="AG1603" s="15">
        <v>100</v>
      </c>
      <c r="AH1603" s="14">
        <v>86.04</v>
      </c>
      <c r="AI1603" s="14">
        <v>27.68</v>
      </c>
      <c r="AJ1603" s="16">
        <v>100</v>
      </c>
      <c r="AK1603" s="72">
        <f>(SUMIFS('Banco de Indicadores Mun. (2)'!I:I,'Banco de Indicadores Mun. (2)'!B:B,'Banco de Indicadores - Mun. (1)'!B1603,'Banco de Indicadores Mun. (2)'!A:A,'Banco de Indicadores - Mun. (1)'!A1603) / VLOOKUP(D1603,'Dados Base'!$B:$K,8,FALSE)) * 100</f>
        <v>6.6959100000000005</v>
      </c>
      <c r="AL1603" s="72">
        <f>(SUMIFS('Banco de Indicadores Mun. (2)'!I:I,'Banco de Indicadores Mun. (2)'!B:B,'Banco de Indicadores - Mun. (1)'!B1603,'Banco de Indicadores Mun. (2)'!A:A,'Banco de Indicadores - Mun. (1)'!A1603) / VLOOKUP(D1603,'Dados Base'!$B:$K,9,FALSE)) * 100</f>
        <v>2.9112652173913052</v>
      </c>
      <c r="AM1603" s="72">
        <f>(SUMIFS('Banco de Indicadores Mun. (2)'!J:J,'Banco de Indicadores Mun. (2)'!B:B,'Banco de Indicadores - Mun. (1)'!B1603,'Banco de Indicadores Mun. (2)'!A:A,'Banco de Indicadores - Mun. (1)'!A1603) / VLOOKUP(D1603,'Dados Base'!$B:$K,7,FALSE)) * 100</f>
        <v>7.3515416666666669</v>
      </c>
      <c r="AN1603" s="72">
        <f>(SUMIFS('Banco de Indicadores Mun. (2)'!K:K,'Banco de Indicadores Mun. (2)'!B:B,'Banco de Indicadores - Mun. (1)'!B1603,'Banco de Indicadores Mun. (2)'!A:A,'Banco de Indicadores - Mun. (1)'!A1603) / VLOOKUP(D1603,'Dados Base'!$B:$K,10,FALSE)) * 100</f>
        <v>5.01</v>
      </c>
      <c r="AO1603" s="21">
        <v>0</v>
      </c>
      <c r="AP1603" s="125">
        <v>0</v>
      </c>
      <c r="AQ1603" s="5">
        <v>0</v>
      </c>
      <c r="AR1603" s="21">
        <v>9.4</v>
      </c>
      <c r="AS1603" s="20">
        <v>98</v>
      </c>
      <c r="AT1603" s="20">
        <v>98</v>
      </c>
      <c r="AU1603" s="20">
        <v>78.405650857719479</v>
      </c>
      <c r="AV1603" s="20">
        <v>8.57</v>
      </c>
      <c r="AW1603" s="21">
        <v>0</v>
      </c>
      <c r="AX1603" s="21">
        <v>0</v>
      </c>
      <c r="AY1603" s="116">
        <v>108.8691843087348</v>
      </c>
    </row>
    <row r="1604" spans="1:51" ht="15" x14ac:dyDescent="0.25">
      <c r="A1604" s="144">
        <v>2015</v>
      </c>
      <c r="B1604" s="77" t="s">
        <v>314</v>
      </c>
      <c r="C1604" s="78">
        <v>17</v>
      </c>
      <c r="D1604" s="77">
        <v>3527504</v>
      </c>
      <c r="E1604" s="78">
        <v>352750417</v>
      </c>
      <c r="F1604" s="78" t="str">
        <f t="shared" si="66"/>
        <v>3527504172015</v>
      </c>
      <c r="G1604" s="89">
        <v>7.5905077915927599E-2</v>
      </c>
      <c r="H1604" s="80">
        <f t="shared" si="65"/>
        <v>2249</v>
      </c>
      <c r="I1604" s="90">
        <v>1807</v>
      </c>
      <c r="J1604" s="91">
        <v>442</v>
      </c>
      <c r="K1604" s="83">
        <f>(H1604)/VLOOKUP(D1604,'Dados Base'!$B:$K,6,FALSE)</f>
        <v>11.780420093237652</v>
      </c>
      <c r="L1604" s="88">
        <f t="shared" si="64"/>
        <v>80.346820809248555</v>
      </c>
      <c r="M1604" s="85" t="s">
        <v>702</v>
      </c>
      <c r="N1604" s="92">
        <v>0.73299999999999998</v>
      </c>
      <c r="O1604" s="91">
        <v>51</v>
      </c>
      <c r="P1604" s="91">
        <v>11000</v>
      </c>
      <c r="Q1604" s="91">
        <v>60000</v>
      </c>
      <c r="R1604" s="91">
        <v>0</v>
      </c>
      <c r="S1604" s="91">
        <v>8</v>
      </c>
      <c r="T1604" s="87" t="s">
        <v>691</v>
      </c>
      <c r="U1604" s="91">
        <v>13</v>
      </c>
      <c r="V1604" s="91">
        <v>12</v>
      </c>
      <c r="W1604" s="93">
        <v>0</v>
      </c>
      <c r="X1604" s="47">
        <v>4.6901020833333331E-3</v>
      </c>
      <c r="Y1604" s="21">
        <v>1.31</v>
      </c>
      <c r="Z1604" s="21">
        <v>89</v>
      </c>
      <c r="AA1604" s="21">
        <v>12</v>
      </c>
      <c r="AB1604" s="21">
        <v>1</v>
      </c>
      <c r="AC1604" s="21">
        <v>0</v>
      </c>
      <c r="AD1604" s="153">
        <f>VLOOKUP(D1604,'Dados Base'!$B:$K,9,FALSE)*31536000/VLOOKUP($F1604,F:H,MATCH(H1603,F1603:AF1603,0),FALSE)</f>
        <v>24538.906180524678</v>
      </c>
      <c r="AE1604" s="153">
        <f>VLOOKUP(D1604,'Dados Base'!$B:$K,10,FALSE)*31536000/VLOOKUP($F1604,F:H,MATCH(H1603,F1603:AF1603,0),FALSE)</f>
        <v>2664.2240995998231</v>
      </c>
      <c r="AF1604" s="14">
        <v>80.08</v>
      </c>
      <c r="AG1604" s="15">
        <v>100</v>
      </c>
      <c r="AH1604" s="14">
        <v>78.680000000000007</v>
      </c>
      <c r="AI1604" s="14">
        <v>23.69</v>
      </c>
      <c r="AJ1604" s="16">
        <v>100</v>
      </c>
      <c r="AK1604" s="72">
        <f>(SUMIFS('Banco de Indicadores Mun. (2)'!I:I,'Banco de Indicadores Mun. (2)'!B:B,'Banco de Indicadores - Mun. (1)'!B1604,'Banco de Indicadores Mun. (2)'!A:A,'Banco de Indicadores - Mun. (1)'!A1604) / VLOOKUP(D1604,'Dados Base'!$B:$K,8,FALSE)) * 100</f>
        <v>54.909510869565217</v>
      </c>
      <c r="AL1604" s="72">
        <f>(SUMIFS('Banco de Indicadores Mun. (2)'!I:I,'Banco de Indicadores Mun. (2)'!B:B,'Banco de Indicadores - Mun. (1)'!B1604,'Banco de Indicadores Mun. (2)'!A:A,'Banco de Indicadores - Mun. (1)'!A1604) / VLOOKUP(D1604,'Dados Base'!$B:$K,9,FALSE)) * 100</f>
        <v>28.866714285714284</v>
      </c>
      <c r="AM1604" s="72">
        <f>(SUMIFS('Banco de Indicadores Mun. (2)'!J:J,'Banco de Indicadores Mun. (2)'!B:B,'Banco de Indicadores - Mun. (1)'!B1604,'Banco de Indicadores Mun. (2)'!A:A,'Banco de Indicadores - Mun. (1)'!A1604) / VLOOKUP(D1604,'Dados Base'!$B:$K,7,FALSE)) * 100</f>
        <v>68.663657534246582</v>
      </c>
      <c r="AN1604" s="72">
        <f>(SUMIFS('Banco de Indicadores Mun. (2)'!K:K,'Banco de Indicadores Mun. (2)'!B:B,'Banco de Indicadores - Mun. (1)'!B1604,'Banco de Indicadores Mun. (2)'!A:A,'Banco de Indicadores - Mun. (1)'!A1604) / VLOOKUP(D1604,'Dados Base'!$B:$K,10,FALSE)) * 100</f>
        <v>2.0646315789473677</v>
      </c>
      <c r="AO1604" s="21">
        <v>0</v>
      </c>
      <c r="AP1604" s="125">
        <v>0</v>
      </c>
      <c r="AQ1604" s="5">
        <v>0</v>
      </c>
      <c r="AR1604" s="21">
        <v>10</v>
      </c>
      <c r="AS1604" s="20">
        <v>100</v>
      </c>
      <c r="AT1604" s="20">
        <v>100</v>
      </c>
      <c r="AU1604" s="20">
        <v>88.118811881188122</v>
      </c>
      <c r="AV1604" s="20">
        <v>9.8000000000000007</v>
      </c>
      <c r="AW1604" s="21">
        <v>1</v>
      </c>
      <c r="AX1604" s="21">
        <v>0</v>
      </c>
      <c r="AY1604" s="116">
        <v>79.736557039545602</v>
      </c>
    </row>
    <row r="1605" spans="1:51" ht="15" x14ac:dyDescent="0.25">
      <c r="A1605" s="144">
        <v>2015</v>
      </c>
      <c r="B1605" s="77" t="s">
        <v>315</v>
      </c>
      <c r="C1605" s="78">
        <v>9</v>
      </c>
      <c r="D1605" s="77">
        <v>3527603</v>
      </c>
      <c r="E1605" s="78">
        <v>35276039</v>
      </c>
      <c r="F1605" s="78" t="str">
        <f t="shared" si="66"/>
        <v>352760392015</v>
      </c>
      <c r="G1605" s="89">
        <v>3.4784883255908561</v>
      </c>
      <c r="H1605" s="80">
        <f t="shared" si="65"/>
        <v>12921</v>
      </c>
      <c r="I1605" s="90">
        <v>12637</v>
      </c>
      <c r="J1605" s="91">
        <v>284</v>
      </c>
      <c r="K1605" s="83">
        <f>(H1605)/VLOOKUP(D1605,'Dados Base'!$B:$K,6,FALSE)</f>
        <v>21.620762357350824</v>
      </c>
      <c r="L1605" s="88">
        <f t="shared" si="64"/>
        <v>97.80202770683384</v>
      </c>
      <c r="M1605" s="85" t="s">
        <v>702</v>
      </c>
      <c r="N1605" s="92">
        <v>0.73099999999999998</v>
      </c>
      <c r="O1605" s="91">
        <v>44</v>
      </c>
      <c r="P1605" s="91">
        <v>5420</v>
      </c>
      <c r="Q1605" s="91">
        <v>0</v>
      </c>
      <c r="R1605" s="91">
        <v>150</v>
      </c>
      <c r="S1605" s="91">
        <v>13</v>
      </c>
      <c r="T1605" s="87" t="s">
        <v>691</v>
      </c>
      <c r="U1605" s="91">
        <v>94</v>
      </c>
      <c r="V1605" s="91">
        <v>101</v>
      </c>
      <c r="W1605" s="93">
        <v>0</v>
      </c>
      <c r="X1605" s="47">
        <v>3.7860294673611107E-2</v>
      </c>
      <c r="Y1605" s="21">
        <v>9.0500000000000007</v>
      </c>
      <c r="Z1605" s="21">
        <v>558</v>
      </c>
      <c r="AA1605" s="21">
        <v>140</v>
      </c>
      <c r="AB1605" s="21">
        <v>2</v>
      </c>
      <c r="AC1605" s="21">
        <v>0</v>
      </c>
      <c r="AD1605" s="153">
        <f>VLOOKUP(D1605,'Dados Base'!$B:$K,9,FALSE)*31536000/VLOOKUP($F1605,F:H,MATCH(H1604,F1604:AF1604,0),FALSE)</f>
        <v>19745.084745762713</v>
      </c>
      <c r="AE1605" s="153">
        <f>VLOOKUP(D1605,'Dados Base'!$B:$K,10,FALSE)*31536000/VLOOKUP($F1605,F:H,MATCH(H1604,F1604:AF1604,0),FALSE)</f>
        <v>2367.4576271186447</v>
      </c>
      <c r="AF1605" s="14">
        <v>96.26</v>
      </c>
      <c r="AG1605" s="15">
        <v>96.59</v>
      </c>
      <c r="AH1605" s="14">
        <v>96.26</v>
      </c>
      <c r="AI1605" s="14">
        <v>0</v>
      </c>
      <c r="AJ1605" s="16">
        <v>99.66</v>
      </c>
      <c r="AK1605" s="72">
        <f>(SUMIFS('Banco de Indicadores Mun. (2)'!I:I,'Banco de Indicadores Mun. (2)'!B:B,'Banco de Indicadores - Mun. (1)'!B1605,'Banco de Indicadores Mun. (2)'!A:A,'Banco de Indicadores - Mun. (1)'!A1605) / VLOOKUP(D1605,'Dados Base'!$B:$K,8,FALSE)) * 100</f>
        <v>28.806177474402727</v>
      </c>
      <c r="AL1605" s="72">
        <f>(SUMIFS('Banco de Indicadores Mun. (2)'!I:I,'Banco de Indicadores Mun. (2)'!B:B,'Banco de Indicadores - Mun. (1)'!B1605,'Banco de Indicadores Mun. (2)'!A:A,'Banco de Indicadores - Mun. (1)'!A1605) / VLOOKUP(D1605,'Dados Base'!$B:$K,9,FALSE)) * 100</f>
        <v>10.432892459826947</v>
      </c>
      <c r="AM1605" s="72">
        <f>(SUMIFS('Banco de Indicadores Mun. (2)'!J:J,'Banco de Indicadores Mun. (2)'!B:B,'Banco de Indicadores - Mun. (1)'!B1605,'Banco de Indicadores Mun. (2)'!A:A,'Banco de Indicadores - Mun. (1)'!A1605) / VLOOKUP(D1605,'Dados Base'!$B:$K,7,FALSE)) * 100</f>
        <v>29.008658163265306</v>
      </c>
      <c r="AN1605" s="72">
        <f>(SUMIFS('Banco de Indicadores Mun. (2)'!K:K,'Banco de Indicadores Mun. (2)'!B:B,'Banco de Indicadores - Mun. (1)'!B1605,'Banco de Indicadores Mun. (2)'!A:A,'Banco de Indicadores - Mun. (1)'!A1605) / VLOOKUP(D1605,'Dados Base'!$B:$K,10,FALSE)) * 100</f>
        <v>28.397041237113395</v>
      </c>
      <c r="AO1605" s="21">
        <v>0</v>
      </c>
      <c r="AP1605" s="125">
        <v>0</v>
      </c>
      <c r="AQ1605" s="5">
        <v>0</v>
      </c>
      <c r="AR1605" s="21">
        <v>7.8</v>
      </c>
      <c r="AS1605" s="20">
        <v>100</v>
      </c>
      <c r="AT1605" s="20">
        <v>100</v>
      </c>
      <c r="AU1605" s="20">
        <v>79.94269340974212</v>
      </c>
      <c r="AV1605" s="20">
        <v>10</v>
      </c>
      <c r="AW1605" s="21">
        <v>2</v>
      </c>
      <c r="AX1605" s="21">
        <v>0</v>
      </c>
      <c r="AY1605" s="116">
        <v>216.21789079920583</v>
      </c>
    </row>
    <row r="1606" spans="1:51" ht="15" x14ac:dyDescent="0.25">
      <c r="A1606" s="144">
        <v>2015</v>
      </c>
      <c r="B1606" s="77" t="s">
        <v>316</v>
      </c>
      <c r="C1606" s="78">
        <v>20</v>
      </c>
      <c r="D1606" s="77">
        <v>3527702</v>
      </c>
      <c r="E1606" s="78">
        <v>352770220</v>
      </c>
      <c r="F1606" s="78" t="str">
        <f t="shared" si="66"/>
        <v>3527702202015</v>
      </c>
      <c r="G1606" s="89">
        <v>1.5299497065368595</v>
      </c>
      <c r="H1606" s="80">
        <f t="shared" si="65"/>
        <v>5395</v>
      </c>
      <c r="I1606" s="90">
        <v>5035</v>
      </c>
      <c r="J1606" s="91">
        <v>360</v>
      </c>
      <c r="K1606" s="83">
        <f>(H1606)/VLOOKUP(D1606,'Dados Base'!$B:$K,6,FALSE)</f>
        <v>32.303454882941146</v>
      </c>
      <c r="L1606" s="88">
        <f t="shared" si="64"/>
        <v>93.327154772937902</v>
      </c>
      <c r="M1606" s="85" t="s">
        <v>702</v>
      </c>
      <c r="N1606" s="92">
        <v>0.70199999999999996</v>
      </c>
      <c r="O1606" s="91">
        <v>28</v>
      </c>
      <c r="P1606" s="91">
        <v>8610</v>
      </c>
      <c r="Q1606" s="91">
        <v>0</v>
      </c>
      <c r="R1606" s="91">
        <v>0</v>
      </c>
      <c r="S1606" s="91">
        <v>3</v>
      </c>
      <c r="T1606" s="87" t="s">
        <v>691</v>
      </c>
      <c r="U1606" s="91">
        <v>34</v>
      </c>
      <c r="V1606" s="91">
        <v>24</v>
      </c>
      <c r="W1606" s="93">
        <v>0</v>
      </c>
      <c r="X1606" s="47">
        <v>1.2346682291666668E-2</v>
      </c>
      <c r="Y1606" s="21">
        <v>3.54</v>
      </c>
      <c r="Z1606" s="21">
        <v>240</v>
      </c>
      <c r="AA1606" s="21">
        <v>33</v>
      </c>
      <c r="AB1606" s="21">
        <v>0</v>
      </c>
      <c r="AC1606" s="21">
        <v>0</v>
      </c>
      <c r="AD1606" s="153">
        <f>VLOOKUP(D1606,'Dados Base'!$B:$K,9,FALSE)*31536000/VLOOKUP($F1606,F:H,MATCH(H1605,F1605:AF1605,0),FALSE)</f>
        <v>6780.6784059314177</v>
      </c>
      <c r="AE1606" s="153">
        <f>VLOOKUP(D1606,'Dados Base'!$B:$K,10,FALSE)*31536000/VLOOKUP($F1606,F:H,MATCH(H1605,F1605:AF1605,0),FALSE)</f>
        <v>876.811862835959</v>
      </c>
      <c r="AF1606" s="14">
        <v>87.88</v>
      </c>
      <c r="AG1606" s="15">
        <v>91.67</v>
      </c>
      <c r="AH1606" s="14">
        <v>87.41</v>
      </c>
      <c r="AI1606" s="14">
        <v>8.39</v>
      </c>
      <c r="AJ1606" s="16">
        <v>95.86</v>
      </c>
      <c r="AK1606" s="72">
        <f>(SUMIFS('Banco de Indicadores Mun. (2)'!I:I,'Banco de Indicadores Mun. (2)'!B:B,'Banco de Indicadores - Mun. (1)'!B1606,'Banco de Indicadores Mun. (2)'!A:A,'Banco de Indicadores - Mun. (1)'!A1606) / VLOOKUP(D1606,'Dados Base'!$B:$K,8,FALSE)) * 100</f>
        <v>2.3262708333333335</v>
      </c>
      <c r="AL1606" s="72">
        <f>(SUMIFS('Banco de Indicadores Mun. (2)'!I:I,'Banco de Indicadores Mun. (2)'!B:B,'Banco de Indicadores - Mun. (1)'!B1606,'Banco de Indicadores Mun. (2)'!A:A,'Banco de Indicadores - Mun. (1)'!A1606) / VLOOKUP(D1606,'Dados Base'!$B:$K,9,FALSE)) * 100</f>
        <v>0.96259482758620696</v>
      </c>
      <c r="AM1606" s="72">
        <f>(SUMIFS('Banco de Indicadores Mun. (2)'!J:J,'Banco de Indicadores Mun. (2)'!B:B,'Banco de Indicadores - Mun. (1)'!B1606,'Banco de Indicadores Mun. (2)'!A:A,'Banco de Indicadores - Mun. (1)'!A1606) / VLOOKUP(D1606,'Dados Base'!$B:$K,7,FALSE)) * 100</f>
        <v>0.41245454545454546</v>
      </c>
      <c r="AN1606" s="72">
        <f>(SUMIFS('Banco de Indicadores Mun. (2)'!K:K,'Banco de Indicadores Mun. (2)'!B:B,'Banco de Indicadores - Mun. (1)'!B1606,'Banco de Indicadores Mun. (2)'!A:A,'Banco de Indicadores - Mun. (1)'!A1606) / VLOOKUP(D1606,'Dados Base'!$B:$K,10,FALSE)) * 100</f>
        <v>6.5366666666666688</v>
      </c>
      <c r="AO1606" s="21">
        <v>0</v>
      </c>
      <c r="AP1606" s="125">
        <v>0</v>
      </c>
      <c r="AQ1606" s="5">
        <v>0</v>
      </c>
      <c r="AR1606" s="21">
        <v>7.7</v>
      </c>
      <c r="AS1606" s="20">
        <v>100</v>
      </c>
      <c r="AT1606" s="20">
        <v>100</v>
      </c>
      <c r="AU1606" s="20">
        <v>87.912087912087912</v>
      </c>
      <c r="AV1606" s="20">
        <v>9.5</v>
      </c>
      <c r="AW1606" s="21">
        <v>0</v>
      </c>
      <c r="AX1606" s="21">
        <v>0</v>
      </c>
      <c r="AY1606" s="116">
        <v>76.786566347211178</v>
      </c>
    </row>
    <row r="1607" spans="1:51" ht="15" x14ac:dyDescent="0.25">
      <c r="A1607" s="144">
        <v>2015</v>
      </c>
      <c r="B1607" s="77" t="s">
        <v>317</v>
      </c>
      <c r="C1607" s="78">
        <v>17</v>
      </c>
      <c r="D1607" s="77">
        <v>3527801</v>
      </c>
      <c r="E1607" s="78">
        <v>352780117</v>
      </c>
      <c r="F1607" s="78" t="str">
        <f t="shared" si="66"/>
        <v>3527801172015</v>
      </c>
      <c r="G1607" s="89">
        <v>0.18192572364896797</v>
      </c>
      <c r="H1607" s="80">
        <f t="shared" si="65"/>
        <v>4386</v>
      </c>
      <c r="I1607" s="90">
        <v>4100</v>
      </c>
      <c r="J1607" s="91">
        <v>286</v>
      </c>
      <c r="K1607" s="83">
        <f>(H1607)/VLOOKUP(D1607,'Dados Base'!$B:$K,6,FALSE)</f>
        <v>28.291298458362899</v>
      </c>
      <c r="L1607" s="88">
        <f t="shared" ref="L1607:L1670" si="67">(I1607/H1607)*100</f>
        <v>93.479252165982672</v>
      </c>
      <c r="M1607" s="85" t="s">
        <v>702</v>
      </c>
      <c r="N1607" s="92">
        <v>0.72399999999999998</v>
      </c>
      <c r="O1607" s="91">
        <v>43</v>
      </c>
      <c r="P1607" s="91">
        <v>12494</v>
      </c>
      <c r="Q1607" s="91">
        <v>0</v>
      </c>
      <c r="R1607" s="91">
        <v>150</v>
      </c>
      <c r="S1607" s="91">
        <v>6</v>
      </c>
      <c r="T1607" s="87" t="s">
        <v>691</v>
      </c>
      <c r="U1607" s="91">
        <v>21</v>
      </c>
      <c r="V1607" s="91">
        <v>10</v>
      </c>
      <c r="W1607" s="93">
        <v>0</v>
      </c>
      <c r="X1607" s="47">
        <v>1.03973328125E-2</v>
      </c>
      <c r="Y1607" s="21">
        <v>2.83</v>
      </c>
      <c r="Z1607" s="21">
        <v>177</v>
      </c>
      <c r="AA1607" s="21">
        <v>41</v>
      </c>
      <c r="AB1607" s="21">
        <v>0</v>
      </c>
      <c r="AC1607" s="21">
        <v>0</v>
      </c>
      <c r="AD1607" s="153">
        <f>VLOOKUP(D1607,'Dados Base'!$B:$K,9,FALSE)*31536000/VLOOKUP($F1607,F:H,MATCH(H1606,F1606:AF1606,0),FALSE)</f>
        <v>9634.8016415868678</v>
      </c>
      <c r="AE1607" s="153">
        <f>VLOOKUP(D1607,'Dados Base'!$B:$K,10,FALSE)*31536000/VLOOKUP($F1607,F:H,MATCH(H1606,F1606:AF1606,0),FALSE)</f>
        <v>1006.6210670314638</v>
      </c>
      <c r="AF1607" s="14">
        <v>91.03</v>
      </c>
      <c r="AG1607" s="15" t="s">
        <v>692</v>
      </c>
      <c r="AH1607" s="14">
        <v>90.04</v>
      </c>
      <c r="AI1607" s="14">
        <v>26</v>
      </c>
      <c r="AJ1607" s="16">
        <v>100</v>
      </c>
      <c r="AK1607" s="72">
        <f>(SUMIFS('Banco de Indicadores Mun. (2)'!I:I,'Banco de Indicadores Mun. (2)'!B:B,'Banco de Indicadores - Mun. (1)'!B1607,'Banco de Indicadores Mun. (2)'!A:A,'Banco de Indicadores - Mun. (1)'!A1607) / VLOOKUP(D1607,'Dados Base'!$B:$K,8,FALSE)) * 100</f>
        <v>2.3607794117647058</v>
      </c>
      <c r="AL1607" s="72">
        <f>(SUMIFS('Banco de Indicadores Mun. (2)'!I:I,'Banco de Indicadores Mun. (2)'!B:B,'Banco de Indicadores - Mun. (1)'!B1607,'Banco de Indicadores Mun. (2)'!A:A,'Banco de Indicadores - Mun. (1)'!A1607) / VLOOKUP(D1607,'Dados Base'!$B:$K,9,FALSE)) * 100</f>
        <v>1.1980074626865671</v>
      </c>
      <c r="AM1607" s="72">
        <f>(SUMIFS('Banco de Indicadores Mun. (2)'!J:J,'Banco de Indicadores Mun. (2)'!B:B,'Banco de Indicadores - Mun. (1)'!B1607,'Banco de Indicadores Mun. (2)'!A:A,'Banco de Indicadores - Mun. (1)'!A1607) / VLOOKUP(D1607,'Dados Base'!$B:$K,7,FALSE)) * 100</f>
        <v>0.67374074074074075</v>
      </c>
      <c r="AN1607" s="72">
        <f>(SUMIFS('Banco de Indicadores Mun. (2)'!K:K,'Banco de Indicadores Mun. (2)'!B:B,'Banco de Indicadores - Mun. (1)'!B1607,'Banco de Indicadores Mun. (2)'!A:A,'Banco de Indicadores - Mun. (1)'!A1607) / VLOOKUP(D1607,'Dados Base'!$B:$K,10,FALSE)) * 100</f>
        <v>8.8679285714285712</v>
      </c>
      <c r="AO1607" s="21">
        <v>0</v>
      </c>
      <c r="AP1607" s="125">
        <v>0</v>
      </c>
      <c r="AQ1607" s="5">
        <v>0</v>
      </c>
      <c r="AR1607" s="21">
        <v>10</v>
      </c>
      <c r="AS1607" s="20">
        <v>100</v>
      </c>
      <c r="AT1607" s="20">
        <v>100</v>
      </c>
      <c r="AU1607" s="20">
        <v>81.192660550458712</v>
      </c>
      <c r="AV1607" s="20">
        <v>9.5</v>
      </c>
      <c r="AW1607" s="21">
        <v>0</v>
      </c>
      <c r="AX1607" s="21">
        <v>0</v>
      </c>
      <c r="AY1607" s="116">
        <v>192.4799906328862</v>
      </c>
    </row>
    <row r="1608" spans="1:51" ht="15" x14ac:dyDescent="0.25">
      <c r="A1608" s="144">
        <v>2015</v>
      </c>
      <c r="B1608" s="77" t="s">
        <v>318</v>
      </c>
      <c r="C1608" s="78">
        <v>21</v>
      </c>
      <c r="D1608" s="77">
        <v>3527900</v>
      </c>
      <c r="E1608" s="78">
        <v>352790021</v>
      </c>
      <c r="F1608" s="78" t="str">
        <f t="shared" si="66"/>
        <v>3527900212015</v>
      </c>
      <c r="G1608" s="89">
        <v>-0.60353299304978236</v>
      </c>
      <c r="H1608" s="80">
        <f t="shared" si="65"/>
        <v>2660</v>
      </c>
      <c r="I1608" s="90">
        <v>2176</v>
      </c>
      <c r="J1608" s="91">
        <v>484</v>
      </c>
      <c r="K1608" s="83">
        <f>(H1608)/VLOOKUP(D1608,'Dados Base'!$B:$K,6,FALSE)</f>
        <v>5.6043655057623836</v>
      </c>
      <c r="L1608" s="88">
        <f t="shared" si="67"/>
        <v>81.804511278195491</v>
      </c>
      <c r="M1608" s="85" t="s">
        <v>702</v>
      </c>
      <c r="N1608" s="92">
        <v>0.72</v>
      </c>
      <c r="O1608" s="91">
        <v>76</v>
      </c>
      <c r="P1608" s="91">
        <v>33320</v>
      </c>
      <c r="Q1608" s="91">
        <v>0</v>
      </c>
      <c r="R1608" s="91">
        <v>300</v>
      </c>
      <c r="S1608" s="91">
        <v>2</v>
      </c>
      <c r="T1608" s="87" t="s">
        <v>691</v>
      </c>
      <c r="U1608" s="91">
        <v>15</v>
      </c>
      <c r="V1608" s="91">
        <v>10</v>
      </c>
      <c r="W1608" s="93">
        <v>0</v>
      </c>
      <c r="X1608" s="47">
        <v>6.0487291666666667E-3</v>
      </c>
      <c r="Y1608" s="21">
        <v>1.52</v>
      </c>
      <c r="Z1608" s="21">
        <v>108</v>
      </c>
      <c r="AA1608" s="21">
        <v>9</v>
      </c>
      <c r="AB1608" s="21">
        <v>0</v>
      </c>
      <c r="AC1608" s="21">
        <v>0</v>
      </c>
      <c r="AD1608" s="153">
        <f>VLOOKUP(D1608,'Dados Base'!$B:$K,9,FALSE)*31536000/VLOOKUP($F1608,F:H,MATCH(H1607,F1607:AF1607,0),FALSE)</f>
        <v>47066.887218045114</v>
      </c>
      <c r="AE1608" s="153">
        <f>VLOOKUP(D1608,'Dados Base'!$B:$K,10,FALSE)*31536000/VLOOKUP($F1608,F:H,MATCH(H1607,F1607:AF1607,0),FALSE)</f>
        <v>5097.9248120300745</v>
      </c>
      <c r="AF1608" s="14">
        <v>87.32</v>
      </c>
      <c r="AG1608" s="15">
        <v>79.52</v>
      </c>
      <c r="AH1608" s="14">
        <v>84.9</v>
      </c>
      <c r="AI1608" s="14">
        <v>19.84</v>
      </c>
      <c r="AJ1608" s="16">
        <v>100</v>
      </c>
      <c r="AK1608" s="72">
        <f>(SUMIFS('Banco de Indicadores Mun. (2)'!I:I,'Banco de Indicadores Mun. (2)'!B:B,'Banco de Indicadores - Mun. (1)'!B1608,'Banco de Indicadores Mun. (2)'!A:A,'Banco de Indicadores - Mun. (1)'!A1608) / VLOOKUP(D1608,'Dados Base'!$B:$K,8,FALSE)) * 100</f>
        <v>0</v>
      </c>
      <c r="AL1608" s="72">
        <f>(SUMIFS('Banco de Indicadores Mun. (2)'!I:I,'Banco de Indicadores Mun. (2)'!B:B,'Banco de Indicadores - Mun. (1)'!B1608,'Banco de Indicadores Mun. (2)'!A:A,'Banco de Indicadores - Mun. (1)'!A1608) / VLOOKUP(D1608,'Dados Base'!$B:$K,9,FALSE)) * 100</f>
        <v>0</v>
      </c>
      <c r="AM1608" s="72">
        <f>(SUMIFS('Banco de Indicadores Mun. (2)'!J:J,'Banco de Indicadores Mun. (2)'!B:B,'Banco de Indicadores - Mun. (1)'!B1608,'Banco de Indicadores Mun. (2)'!A:A,'Banco de Indicadores - Mun. (1)'!A1608) / VLOOKUP(D1608,'Dados Base'!$B:$K,7,FALSE)) * 100</f>
        <v>0</v>
      </c>
      <c r="AN1608" s="72">
        <f>(SUMIFS('Banco de Indicadores Mun. (2)'!K:K,'Banco de Indicadores Mun. (2)'!B:B,'Banco de Indicadores - Mun. (1)'!B1608,'Banco de Indicadores Mun. (2)'!A:A,'Banco de Indicadores - Mun. (1)'!A1608) / VLOOKUP(D1608,'Dados Base'!$B:$K,10,FALSE)) * 100</f>
        <v>0</v>
      </c>
      <c r="AO1608" s="21">
        <v>0</v>
      </c>
      <c r="AP1608" s="125">
        <v>0</v>
      </c>
      <c r="AQ1608" s="5">
        <v>0</v>
      </c>
      <c r="AR1608" s="21">
        <v>7.2</v>
      </c>
      <c r="AS1608" s="20">
        <v>100</v>
      </c>
      <c r="AT1608" s="20">
        <v>100</v>
      </c>
      <c r="AU1608" s="20">
        <v>92.307692307692307</v>
      </c>
      <c r="AV1608" s="20">
        <v>9.8000000000000007</v>
      </c>
      <c r="AW1608" s="21">
        <v>0</v>
      </c>
      <c r="AX1608" s="21">
        <v>0</v>
      </c>
      <c r="AY1608" s="116">
        <v>164.28598615798498</v>
      </c>
    </row>
    <row r="1609" spans="1:51" ht="15" x14ac:dyDescent="0.25">
      <c r="A1609" s="144">
        <v>2015</v>
      </c>
      <c r="B1609" s="77" t="s">
        <v>319</v>
      </c>
      <c r="C1609" s="78">
        <v>13</v>
      </c>
      <c r="D1609" s="77">
        <v>3528007</v>
      </c>
      <c r="E1609" s="78">
        <v>352800713</v>
      </c>
      <c r="F1609" s="78" t="str">
        <f t="shared" si="66"/>
        <v>3528007132015</v>
      </c>
      <c r="G1609" s="89">
        <v>0.33423792801154928</v>
      </c>
      <c r="H1609" s="80">
        <f t="shared" si="65"/>
        <v>16607</v>
      </c>
      <c r="I1609" s="90">
        <v>16191</v>
      </c>
      <c r="J1609" s="91">
        <v>416</v>
      </c>
      <c r="K1609" s="83">
        <f>(H1609)/VLOOKUP(D1609,'Dados Base'!$B:$K,6,FALSE)</f>
        <v>73.423821734901409</v>
      </c>
      <c r="L1609" s="88">
        <f t="shared" si="67"/>
        <v>97.49503221533088</v>
      </c>
      <c r="M1609" s="85" t="s">
        <v>702</v>
      </c>
      <c r="N1609" s="92">
        <v>0.77</v>
      </c>
      <c r="O1609" s="91">
        <v>39</v>
      </c>
      <c r="P1609" s="91">
        <v>800</v>
      </c>
      <c r="Q1609" s="91">
        <v>0</v>
      </c>
      <c r="R1609" s="91">
        <v>0</v>
      </c>
      <c r="S1609" s="91">
        <v>41</v>
      </c>
      <c r="T1609" s="87" t="s">
        <v>691</v>
      </c>
      <c r="U1609" s="91">
        <v>109</v>
      </c>
      <c r="V1609" s="91">
        <v>104</v>
      </c>
      <c r="W1609" s="93">
        <v>10.37</v>
      </c>
      <c r="X1609" s="47">
        <v>4.8883204247685184E-2</v>
      </c>
      <c r="Y1609" s="21">
        <v>11.56</v>
      </c>
      <c r="Z1609" s="21">
        <v>766</v>
      </c>
      <c r="AA1609" s="21">
        <v>125</v>
      </c>
      <c r="AB1609" s="21">
        <v>1</v>
      </c>
      <c r="AC1609" s="21">
        <v>0</v>
      </c>
      <c r="AD1609" s="153">
        <f>VLOOKUP(D1609,'Dados Base'!$B:$K,9,FALSE)*31536000/VLOOKUP($F1609,F:H,MATCH(H1608,F1608:AF1608,0),FALSE)</f>
        <v>3475.0936352140666</v>
      </c>
      <c r="AE1609" s="153">
        <f>VLOOKUP(D1609,'Dados Base'!$B:$K,10,FALSE)*31536000/VLOOKUP($F1609,F:H,MATCH(H1608,F1608:AF1608,0),FALSE)</f>
        <v>341.81248870958018</v>
      </c>
      <c r="AF1609" s="14">
        <v>96.7</v>
      </c>
      <c r="AG1609" s="15">
        <v>99.92</v>
      </c>
      <c r="AH1609" s="14">
        <v>96.7</v>
      </c>
      <c r="AI1609" s="14">
        <v>31.17</v>
      </c>
      <c r="AJ1609" s="16">
        <v>99.66</v>
      </c>
      <c r="AK1609" s="72">
        <f>(SUMIFS('Banco de Indicadores Mun. (2)'!I:I,'Banco de Indicadores Mun. (2)'!B:B,'Banco de Indicadores - Mun. (1)'!B1609,'Banco de Indicadores Mun. (2)'!A:A,'Banco de Indicadores - Mun. (1)'!A1609) / VLOOKUP(D1609,'Dados Base'!$B:$K,8,FALSE)) * 100</f>
        <v>72.515670212765968</v>
      </c>
      <c r="AL1609" s="72">
        <f>(SUMIFS('Banco de Indicadores Mun. (2)'!I:I,'Banco de Indicadores Mun. (2)'!B:B,'Banco de Indicadores - Mun. (1)'!B1609,'Banco de Indicadores Mun. (2)'!A:A,'Banco de Indicadores - Mun. (1)'!A1609) / VLOOKUP(D1609,'Dados Base'!$B:$K,9,FALSE)) * 100</f>
        <v>37.248486338797818</v>
      </c>
      <c r="AM1609" s="72">
        <f>(SUMIFS('Banco de Indicadores Mun. (2)'!J:J,'Banco de Indicadores Mun. (2)'!B:B,'Banco de Indicadores - Mun. (1)'!B1609,'Banco de Indicadores Mun. (2)'!A:A,'Banco de Indicadores - Mun. (1)'!A1609) / VLOOKUP(D1609,'Dados Base'!$B:$K,7,FALSE)) * 100</f>
        <v>70.224447368421053</v>
      </c>
      <c r="AN1609" s="72">
        <f>(SUMIFS('Banco de Indicadores Mun. (2)'!K:K,'Banco de Indicadores Mun. (2)'!B:B,'Banco de Indicadores - Mun. (1)'!B1609,'Banco de Indicadores Mun. (2)'!A:A,'Banco de Indicadores - Mun. (1)'!A1609) / VLOOKUP(D1609,'Dados Base'!$B:$K,10,FALSE)) * 100</f>
        <v>82.189722222222244</v>
      </c>
      <c r="AO1609" s="21">
        <v>0</v>
      </c>
      <c r="AP1609" s="125">
        <v>0</v>
      </c>
      <c r="AQ1609" s="5">
        <v>0</v>
      </c>
      <c r="AR1609" s="21">
        <v>9</v>
      </c>
      <c r="AS1609" s="20">
        <v>100</v>
      </c>
      <c r="AT1609" s="20">
        <v>100</v>
      </c>
      <c r="AU1609" s="20">
        <v>85.970819304152641</v>
      </c>
      <c r="AV1609" s="20">
        <v>9.5</v>
      </c>
      <c r="AW1609" s="21">
        <v>0</v>
      </c>
      <c r="AX1609" s="21">
        <v>0</v>
      </c>
      <c r="AY1609" s="116">
        <v>100.54718320294494</v>
      </c>
    </row>
    <row r="1610" spans="1:51" ht="15" x14ac:dyDescent="0.25">
      <c r="A1610" s="144">
        <v>2015</v>
      </c>
      <c r="B1610" s="77" t="s">
        <v>320</v>
      </c>
      <c r="C1610" s="78">
        <v>19</v>
      </c>
      <c r="D1610" s="77">
        <v>3528106</v>
      </c>
      <c r="E1610" s="78">
        <v>352810619</v>
      </c>
      <c r="F1610" s="78" t="str">
        <f t="shared" si="66"/>
        <v>3528106192015</v>
      </c>
      <c r="G1610" s="89">
        <v>0.3050698000650387</v>
      </c>
      <c r="H1610" s="80">
        <f t="shared" si="65"/>
        <v>7733</v>
      </c>
      <c r="I1610" s="90">
        <v>6935</v>
      </c>
      <c r="J1610" s="91">
        <v>798</v>
      </c>
      <c r="K1610" s="83">
        <f>(H1610)/VLOOKUP(D1610,'Dados Base'!$B:$K,6,FALSE)</f>
        <v>31.0999396742409</v>
      </c>
      <c r="L1610" s="88">
        <f t="shared" si="67"/>
        <v>89.680589680589691</v>
      </c>
      <c r="M1610" s="85" t="s">
        <v>702</v>
      </c>
      <c r="N1610" s="92">
        <v>0.74299999999999999</v>
      </c>
      <c r="O1610" s="91">
        <v>51</v>
      </c>
      <c r="P1610" s="91">
        <v>17860</v>
      </c>
      <c r="Q1610" s="91">
        <v>3000000</v>
      </c>
      <c r="R1610" s="91">
        <v>2000</v>
      </c>
      <c r="S1610" s="91">
        <v>23</v>
      </c>
      <c r="T1610" s="87" t="s">
        <v>691</v>
      </c>
      <c r="U1610" s="91">
        <v>83</v>
      </c>
      <c r="V1610" s="91">
        <v>48</v>
      </c>
      <c r="W1610" s="93">
        <v>0</v>
      </c>
      <c r="X1610" s="47">
        <v>1.8489650477991441E-2</v>
      </c>
      <c r="Y1610" s="21">
        <v>4.97</v>
      </c>
      <c r="Z1610" s="21">
        <v>221</v>
      </c>
      <c r="AA1610" s="21">
        <v>162</v>
      </c>
      <c r="AB1610" s="21">
        <v>1</v>
      </c>
      <c r="AC1610" s="21">
        <v>0</v>
      </c>
      <c r="AD1610" s="153">
        <f>VLOOKUP(D1610,'Dados Base'!$B:$K,9,FALSE)*31536000/VLOOKUP($F1610,F:H,MATCH(H1609,F1609:AF1609,0),FALSE)</f>
        <v>7340.5922669080564</v>
      </c>
      <c r="AE1610" s="153">
        <f>VLOOKUP(D1610,'Dados Base'!$B:$K,10,FALSE)*31536000/VLOOKUP($F1610,F:H,MATCH(H1609,F1609:AF1609,0),FALSE)</f>
        <v>570.93495409284867</v>
      </c>
      <c r="AF1610" s="14" t="s">
        <v>692</v>
      </c>
      <c r="AG1610" s="15">
        <v>88.39</v>
      </c>
      <c r="AH1610" s="14" t="s">
        <v>692</v>
      </c>
      <c r="AI1610" s="14" t="s">
        <v>692</v>
      </c>
      <c r="AJ1610" s="16" t="s">
        <v>692</v>
      </c>
      <c r="AK1610" s="72">
        <f>(SUMIFS('Banco de Indicadores Mun. (2)'!I:I,'Banco de Indicadores Mun. (2)'!B:B,'Banco de Indicadores - Mun. (1)'!B1610,'Banco de Indicadores Mun. (2)'!A:A,'Banco de Indicadores - Mun. (1)'!A1610) / VLOOKUP(D1610,'Dados Base'!$B:$K,8,FALSE)) * 100</f>
        <v>1.2018245614035084</v>
      </c>
      <c r="AL1610" s="72">
        <f>(SUMIFS('Banco de Indicadores Mun. (2)'!I:I,'Banco de Indicadores Mun. (2)'!B:B,'Banco de Indicadores - Mun. (1)'!B1610,'Banco de Indicadores Mun. (2)'!A:A,'Banco de Indicadores - Mun. (1)'!A1610) / VLOOKUP(D1610,'Dados Base'!$B:$K,9,FALSE)) * 100</f>
        <v>0.38057777777777757</v>
      </c>
      <c r="AM1610" s="72">
        <f>(SUMIFS('Banco de Indicadores Mun. (2)'!J:J,'Banco de Indicadores Mun. (2)'!B:B,'Banco de Indicadores - Mun. (1)'!B1610,'Banco de Indicadores Mun. (2)'!A:A,'Banco de Indicadores - Mun. (1)'!A1610) / VLOOKUP(D1610,'Dados Base'!$B:$K,7,FALSE)) * 100</f>
        <v>0.89039534883720917</v>
      </c>
      <c r="AN1610" s="72">
        <f>(SUMIFS('Banco de Indicadores Mun. (2)'!K:K,'Banco de Indicadores Mun. (2)'!B:B,'Banco de Indicadores - Mun. (1)'!B1610,'Banco de Indicadores Mun. (2)'!A:A,'Banco de Indicadores - Mun. (1)'!A1610) / VLOOKUP(D1610,'Dados Base'!$B:$K,10,FALSE)) * 100</f>
        <v>2.1583571428571418</v>
      </c>
      <c r="AO1610" s="21">
        <v>0</v>
      </c>
      <c r="AP1610" s="125">
        <v>0</v>
      </c>
      <c r="AQ1610" s="5">
        <v>0</v>
      </c>
      <c r="AR1610" s="21">
        <v>10</v>
      </c>
      <c r="AS1610" s="20">
        <v>99.5</v>
      </c>
      <c r="AT1610" s="20">
        <v>99.5</v>
      </c>
      <c r="AU1610" s="20">
        <v>57.702349869451695</v>
      </c>
      <c r="AV1610" s="20">
        <v>6.74</v>
      </c>
      <c r="AW1610" s="21">
        <v>0</v>
      </c>
      <c r="AX1610" s="21">
        <v>0</v>
      </c>
      <c r="AY1610" s="116">
        <v>6.224017554677503</v>
      </c>
    </row>
    <row r="1611" spans="1:51" ht="15" x14ac:dyDescent="0.25">
      <c r="A1611" s="144">
        <v>2015</v>
      </c>
      <c r="B1611" s="77" t="s">
        <v>321</v>
      </c>
      <c r="C1611" s="78">
        <v>15</v>
      </c>
      <c r="D1611" s="77">
        <v>3528205</v>
      </c>
      <c r="E1611" s="78">
        <v>352820515</v>
      </c>
      <c r="F1611" s="78" t="str">
        <f t="shared" si="66"/>
        <v>3528205152015</v>
      </c>
      <c r="G1611" s="89">
        <v>-0.32051391013259156</v>
      </c>
      <c r="H1611" s="80">
        <f t="shared" si="65"/>
        <v>3617</v>
      </c>
      <c r="I1611" s="90">
        <v>2813</v>
      </c>
      <c r="J1611" s="91">
        <v>804</v>
      </c>
      <c r="K1611" s="83">
        <f>(H1611)/VLOOKUP(D1611,'Dados Base'!$B:$K,6,FALSE)</f>
        <v>10.99058037070799</v>
      </c>
      <c r="L1611" s="88">
        <f t="shared" si="67"/>
        <v>77.771633950787944</v>
      </c>
      <c r="M1611" s="85" t="s">
        <v>702</v>
      </c>
      <c r="N1611" s="92">
        <v>0.74</v>
      </c>
      <c r="O1611" s="91">
        <v>69</v>
      </c>
      <c r="P1611" s="91">
        <v>25000</v>
      </c>
      <c r="Q1611" s="91">
        <v>0</v>
      </c>
      <c r="R1611" s="91">
        <v>160</v>
      </c>
      <c r="S1611" s="91">
        <v>2</v>
      </c>
      <c r="T1611" s="87" t="s">
        <v>691</v>
      </c>
      <c r="U1611" s="91">
        <v>19</v>
      </c>
      <c r="V1611" s="91">
        <v>12</v>
      </c>
      <c r="W1611" s="93">
        <v>4.83</v>
      </c>
      <c r="X1611" s="47">
        <v>7.2038583333333345E-3</v>
      </c>
      <c r="Y1611" s="21">
        <v>1.99</v>
      </c>
      <c r="Z1611" s="21">
        <v>118</v>
      </c>
      <c r="AA1611" s="21">
        <v>35</v>
      </c>
      <c r="AB1611" s="21">
        <v>1</v>
      </c>
      <c r="AC1611" s="21">
        <v>0</v>
      </c>
      <c r="AD1611" s="153">
        <f>VLOOKUP(D1611,'Dados Base'!$B:$K,9,FALSE)*31536000/VLOOKUP($F1611,F:H,MATCH(H1610,F1610:AF1610,0),FALSE)</f>
        <v>21971.445949682056</v>
      </c>
      <c r="AE1611" s="153">
        <f>VLOOKUP(D1611,'Dados Base'!$B:$K,10,FALSE)*31536000/VLOOKUP($F1611,F:H,MATCH(H1610,F1610:AF1610,0),FALSE)</f>
        <v>2266.8952170306884</v>
      </c>
      <c r="AF1611" s="14">
        <v>76.48</v>
      </c>
      <c r="AG1611" s="15">
        <v>75.790000000000006</v>
      </c>
      <c r="AH1611" s="14">
        <v>75.73</v>
      </c>
      <c r="AI1611" s="14">
        <v>10</v>
      </c>
      <c r="AJ1611" s="16">
        <v>100</v>
      </c>
      <c r="AK1611" s="72">
        <f>(SUMIFS('Banco de Indicadores Mun. (2)'!I:I,'Banco de Indicadores Mun. (2)'!B:B,'Banco de Indicadores - Mun. (1)'!B1611,'Banco de Indicadores Mun. (2)'!A:A,'Banco de Indicadores - Mun. (1)'!A1611) / VLOOKUP(D1611,'Dados Base'!$B:$K,8,FALSE)) * 100</f>
        <v>6.6383375000000004</v>
      </c>
      <c r="AL1611" s="72">
        <f>(SUMIFS('Banco de Indicadores Mun. (2)'!I:I,'Banco de Indicadores Mun. (2)'!B:B,'Banco de Indicadores - Mun. (1)'!B1611,'Banco de Indicadores Mun. (2)'!A:A,'Banco de Indicadores - Mun. (1)'!A1611) / VLOOKUP(D1611,'Dados Base'!$B:$K,9,FALSE)) * 100</f>
        <v>2.1074087301587308</v>
      </c>
      <c r="AM1611" s="72">
        <f>(SUMIFS('Banco de Indicadores Mun. (2)'!J:J,'Banco de Indicadores Mun. (2)'!B:B,'Banco de Indicadores - Mun. (1)'!B1611,'Banco de Indicadores Mun. (2)'!A:A,'Banco de Indicadores - Mun. (1)'!A1611) / VLOOKUP(D1611,'Dados Base'!$B:$K,7,FALSE)) * 100</f>
        <v>8.4013148148148158</v>
      </c>
      <c r="AN1611" s="72">
        <f>(SUMIFS('Banco de Indicadores Mun. (2)'!K:K,'Banco de Indicadores Mun. (2)'!B:B,'Banco de Indicadores - Mun. (1)'!B1611,'Banco de Indicadores Mun. (2)'!A:A,'Banco de Indicadores - Mun. (1)'!A1611) / VLOOKUP(D1611,'Dados Base'!$B:$K,10,FALSE)) * 100</f>
        <v>2.9767692307692308</v>
      </c>
      <c r="AO1611" s="21">
        <v>0</v>
      </c>
      <c r="AP1611" s="125">
        <v>0</v>
      </c>
      <c r="AQ1611" s="5">
        <v>0</v>
      </c>
      <c r="AR1611" s="21">
        <v>8.4</v>
      </c>
      <c r="AS1611" s="20">
        <v>98</v>
      </c>
      <c r="AT1611" s="20">
        <v>98</v>
      </c>
      <c r="AU1611" s="20">
        <v>77.124183006535944</v>
      </c>
      <c r="AV1611" s="20">
        <v>8.5</v>
      </c>
      <c r="AW1611" s="21">
        <v>0</v>
      </c>
      <c r="AX1611" s="21">
        <v>0</v>
      </c>
      <c r="AY1611" s="116">
        <v>105.25181933681371</v>
      </c>
    </row>
    <row r="1612" spans="1:51" ht="15" x14ac:dyDescent="0.25">
      <c r="A1612" s="144">
        <v>2015</v>
      </c>
      <c r="B1612" s="77" t="s">
        <v>322</v>
      </c>
      <c r="C1612" s="78">
        <v>19</v>
      </c>
      <c r="D1612" s="77">
        <v>3528304</v>
      </c>
      <c r="E1612" s="78">
        <v>352830419</v>
      </c>
      <c r="F1612" s="78" t="str">
        <f t="shared" si="66"/>
        <v>3528304192015</v>
      </c>
      <c r="G1612" s="89">
        <v>-0.50117117374172127</v>
      </c>
      <c r="H1612" s="80">
        <f t="shared" si="65"/>
        <v>3144</v>
      </c>
      <c r="I1612" s="90">
        <v>2651</v>
      </c>
      <c r="J1612" s="91">
        <v>493</v>
      </c>
      <c r="K1612" s="83">
        <f>(H1612)/VLOOKUP(D1612,'Dados Base'!$B:$K,6,FALSE)</f>
        <v>10.074339912842861</v>
      </c>
      <c r="L1612" s="88">
        <f t="shared" si="67"/>
        <v>84.319338422391851</v>
      </c>
      <c r="M1612" s="85" t="s">
        <v>702</v>
      </c>
      <c r="N1612" s="92">
        <v>0.753</v>
      </c>
      <c r="O1612" s="91">
        <v>38</v>
      </c>
      <c r="P1612" s="91">
        <v>16500</v>
      </c>
      <c r="Q1612" s="91">
        <v>0</v>
      </c>
      <c r="R1612" s="91">
        <v>50</v>
      </c>
      <c r="S1612" s="91">
        <v>10</v>
      </c>
      <c r="T1612" s="87" t="s">
        <v>691</v>
      </c>
      <c r="U1612" s="91">
        <v>23</v>
      </c>
      <c r="V1612" s="91">
        <v>19</v>
      </c>
      <c r="W1612" s="93">
        <v>0</v>
      </c>
      <c r="X1612" s="47">
        <v>7.1435937499999998E-3</v>
      </c>
      <c r="Y1612" s="21">
        <v>1.87</v>
      </c>
      <c r="Z1612" s="21">
        <v>95</v>
      </c>
      <c r="AA1612" s="21">
        <v>49</v>
      </c>
      <c r="AB1612" s="21">
        <v>1</v>
      </c>
      <c r="AC1612" s="21">
        <v>0</v>
      </c>
      <c r="AD1612" s="153">
        <f>VLOOKUP(D1612,'Dados Base'!$B:$K,9,FALSE)*31536000/VLOOKUP($F1612,F:H,MATCH(H1611,F1611:AF1611,0),FALSE)</f>
        <v>23371.145038167939</v>
      </c>
      <c r="AE1612" s="153">
        <f>VLOOKUP(D1612,'Dados Base'!$B:$K,10,FALSE)*31536000/VLOOKUP($F1612,F:H,MATCH(H1611,F1611:AF1611,0),FALSE)</f>
        <v>1905.8015267175567</v>
      </c>
      <c r="AF1612" s="14">
        <v>87.25</v>
      </c>
      <c r="AG1612" s="15" t="s">
        <v>692</v>
      </c>
      <c r="AH1612" s="14">
        <v>83.51</v>
      </c>
      <c r="AI1612" s="14">
        <v>21.28</v>
      </c>
      <c r="AJ1612" s="16">
        <v>100</v>
      </c>
      <c r="AK1612" s="72">
        <f>(SUMIFS('Banco de Indicadores Mun. (2)'!I:I,'Banco de Indicadores Mun. (2)'!B:B,'Banco de Indicadores - Mun. (1)'!B1612,'Banco de Indicadores Mun. (2)'!A:A,'Banco de Indicadores - Mun. (1)'!A1612) / VLOOKUP(D1612,'Dados Base'!$B:$K,8,FALSE)) * 100</f>
        <v>10.164608108108107</v>
      </c>
      <c r="AL1612" s="72">
        <f>(SUMIFS('Banco de Indicadores Mun. (2)'!I:I,'Banco de Indicadores Mun. (2)'!B:B,'Banco de Indicadores - Mun. (1)'!B1612,'Banco de Indicadores Mun. (2)'!A:A,'Banco de Indicadores - Mun. (1)'!A1612) / VLOOKUP(D1612,'Dados Base'!$B:$K,9,FALSE)) * 100</f>
        <v>3.2282446351931329</v>
      </c>
      <c r="AM1612" s="72">
        <f>(SUMIFS('Banco de Indicadores Mun. (2)'!J:J,'Banco de Indicadores Mun. (2)'!B:B,'Banco de Indicadores - Mun. (1)'!B1612,'Banco de Indicadores Mun. (2)'!A:A,'Banco de Indicadores - Mun. (1)'!A1612) / VLOOKUP(D1612,'Dados Base'!$B:$K,7,FALSE)) * 100</f>
        <v>12.286199999999999</v>
      </c>
      <c r="AN1612" s="72">
        <f>(SUMIFS('Banco de Indicadores Mun. (2)'!K:K,'Banco de Indicadores Mun. (2)'!B:B,'Banco de Indicadores - Mun. (1)'!B1612,'Banco de Indicadores Mun. (2)'!A:A,'Banco de Indicadores - Mun. (1)'!A1612) / VLOOKUP(D1612,'Dados Base'!$B:$K,10,FALSE)) * 100</f>
        <v>4.0231578947368432</v>
      </c>
      <c r="AO1612" s="21">
        <v>0</v>
      </c>
      <c r="AP1612" s="125">
        <v>0</v>
      </c>
      <c r="AQ1612" s="5">
        <v>0</v>
      </c>
      <c r="AR1612" s="21">
        <v>10</v>
      </c>
      <c r="AS1612" s="20">
        <v>96</v>
      </c>
      <c r="AT1612" s="20">
        <v>96.000000000000014</v>
      </c>
      <c r="AU1612" s="20">
        <v>65.972222222222229</v>
      </c>
      <c r="AV1612" s="20">
        <v>7.75</v>
      </c>
      <c r="AW1612" s="21">
        <v>1</v>
      </c>
      <c r="AX1612" s="21">
        <v>0</v>
      </c>
      <c r="AY1612" s="116">
        <v>46.645873371703146</v>
      </c>
    </row>
    <row r="1613" spans="1:51" ht="15" x14ac:dyDescent="0.25">
      <c r="A1613" s="144">
        <v>2015</v>
      </c>
      <c r="B1613" s="77" t="s">
        <v>323</v>
      </c>
      <c r="C1613" s="78">
        <v>10</v>
      </c>
      <c r="D1613" s="77">
        <v>3528403</v>
      </c>
      <c r="E1613" s="78">
        <v>352840310</v>
      </c>
      <c r="F1613" s="78" t="str">
        <f t="shared" si="66"/>
        <v>3528403102015</v>
      </c>
      <c r="G1613" s="89">
        <v>0.77137554403221564</v>
      </c>
      <c r="H1613" s="80">
        <f t="shared" si="65"/>
        <v>44860</v>
      </c>
      <c r="I1613" s="90">
        <v>36004</v>
      </c>
      <c r="J1613" s="91">
        <v>8856</v>
      </c>
      <c r="K1613" s="83">
        <f>(H1613)/VLOOKUP(D1613,'Dados Base'!$B:$K,6,FALSE)</f>
        <v>213.86346300533944</v>
      </c>
      <c r="L1613" s="88">
        <f t="shared" si="67"/>
        <v>80.258582255907257</v>
      </c>
      <c r="M1613" s="85" t="s">
        <v>702</v>
      </c>
      <c r="N1613" s="92">
        <v>0.74299999999999999</v>
      </c>
      <c r="O1613" s="91">
        <v>47</v>
      </c>
      <c r="P1613" s="91">
        <v>1860</v>
      </c>
      <c r="Q1613" s="91">
        <v>220000</v>
      </c>
      <c r="R1613" s="91">
        <v>200</v>
      </c>
      <c r="S1613" s="91">
        <v>94</v>
      </c>
      <c r="T1613" s="87" t="s">
        <v>691</v>
      </c>
      <c r="U1613" s="91">
        <v>330</v>
      </c>
      <c r="V1613" s="91">
        <v>235</v>
      </c>
      <c r="W1613" s="93">
        <v>3.24</v>
      </c>
      <c r="X1613" s="47">
        <v>0.13655300925925926</v>
      </c>
      <c r="Y1613" s="21">
        <v>29.54</v>
      </c>
      <c r="Z1613" s="21">
        <v>0</v>
      </c>
      <c r="AA1613" s="21">
        <v>1995</v>
      </c>
      <c r="AB1613" s="21">
        <v>7</v>
      </c>
      <c r="AC1613" s="21">
        <v>1</v>
      </c>
      <c r="AD1613" s="153">
        <f>VLOOKUP(D1613,'Dados Base'!$B:$K,9,FALSE)*31536000/VLOOKUP($F1613,F:H,MATCH(H1612,F1612:AF1612,0),FALSE)</f>
        <v>1307.5559518502007</v>
      </c>
      <c r="AE1613" s="153">
        <f>VLOOKUP(D1613,'Dados Base'!$B:$K,10,FALSE)*31536000/VLOOKUP($F1613,F:H,MATCH(H1612,F1612:AF1612,0),FALSE)</f>
        <v>203.86625055728939</v>
      </c>
      <c r="AF1613" s="14">
        <v>100</v>
      </c>
      <c r="AG1613" s="15" t="s">
        <v>692</v>
      </c>
      <c r="AH1613" s="14">
        <v>78.45</v>
      </c>
      <c r="AI1613" s="14">
        <v>39.08</v>
      </c>
      <c r="AJ1613" s="16">
        <v>100</v>
      </c>
      <c r="AK1613" s="72">
        <f>(SUMIFS('Banco de Indicadores Mun. (2)'!I:I,'Banco de Indicadores Mun. (2)'!B:B,'Banco de Indicadores - Mun. (1)'!B1613,'Banco de Indicadores Mun. (2)'!A:A,'Banco de Indicadores - Mun. (1)'!A1613) / VLOOKUP(D1613,'Dados Base'!$B:$K,8,FALSE)) * 100</f>
        <v>40.486522388059697</v>
      </c>
      <c r="AL1613" s="72">
        <f>(SUMIFS('Banco de Indicadores Mun. (2)'!I:I,'Banco de Indicadores Mun. (2)'!B:B,'Banco de Indicadores - Mun. (1)'!B1613,'Banco de Indicadores Mun. (2)'!A:A,'Banco de Indicadores - Mun. (1)'!A1613) / VLOOKUP(D1613,'Dados Base'!$B:$K,9,FALSE)) * 100</f>
        <v>14.583854838709676</v>
      </c>
      <c r="AM1613" s="72">
        <f>(SUMIFS('Banco de Indicadores Mun. (2)'!J:J,'Banco de Indicadores Mun. (2)'!B:B,'Banco de Indicadores - Mun. (1)'!B1613,'Banco de Indicadores Mun. (2)'!A:A,'Banco de Indicadores - Mun. (1)'!A1613) / VLOOKUP(D1613,'Dados Base'!$B:$K,7,FALSE)) * 100</f>
        <v>44.77986842105264</v>
      </c>
      <c r="AN1613" s="72">
        <f>(SUMIFS('Banco de Indicadores Mun. (2)'!K:K,'Banco de Indicadores Mun. (2)'!B:B,'Banco de Indicadores - Mun. (1)'!B1613,'Banco de Indicadores Mun. (2)'!A:A,'Banco de Indicadores - Mun. (1)'!A1613) / VLOOKUP(D1613,'Dados Base'!$B:$K,10,FALSE)) * 100</f>
        <v>34.860758620689651</v>
      </c>
      <c r="AO1613" s="21">
        <v>0</v>
      </c>
      <c r="AP1613" s="125">
        <v>0</v>
      </c>
      <c r="AQ1613" s="5">
        <v>16</v>
      </c>
      <c r="AR1613" s="21">
        <v>8.5</v>
      </c>
      <c r="AS1613" s="20">
        <v>75</v>
      </c>
      <c r="AT1613" s="20">
        <v>0</v>
      </c>
      <c r="AU1613" s="20">
        <v>0</v>
      </c>
      <c r="AV1613" s="20">
        <v>1.1299999999999999</v>
      </c>
      <c r="AW1613" s="21">
        <v>0</v>
      </c>
      <c r="AX1613" s="21">
        <v>1</v>
      </c>
      <c r="AY1613" s="116">
        <v>155.6925719696157</v>
      </c>
    </row>
    <row r="1614" spans="1:51" ht="15" x14ac:dyDescent="0.25">
      <c r="A1614" s="144">
        <v>2015</v>
      </c>
      <c r="B1614" s="77" t="s">
        <v>324</v>
      </c>
      <c r="C1614" s="78">
        <v>6</v>
      </c>
      <c r="D1614" s="77">
        <v>3528502</v>
      </c>
      <c r="E1614" s="78">
        <v>35285026</v>
      </c>
      <c r="F1614" s="78" t="str">
        <f t="shared" si="66"/>
        <v>352850262015</v>
      </c>
      <c r="G1614" s="89">
        <v>2.495242269075737</v>
      </c>
      <c r="H1614" s="80">
        <f t="shared" si="65"/>
        <v>90103</v>
      </c>
      <c r="I1614" s="90">
        <v>81154</v>
      </c>
      <c r="J1614" s="91">
        <v>8949</v>
      </c>
      <c r="K1614" s="83">
        <f>(H1614)/VLOOKUP(D1614,'Dados Base'!$B:$K,6,FALSE)</f>
        <v>280.27560034838871</v>
      </c>
      <c r="L1614" s="88">
        <f t="shared" si="67"/>
        <v>90.068033250835157</v>
      </c>
      <c r="M1614" s="85" t="s">
        <v>702</v>
      </c>
      <c r="N1614" s="92">
        <v>0.78800000000000003</v>
      </c>
      <c r="O1614" s="91">
        <v>18</v>
      </c>
      <c r="P1614" s="91">
        <v>386</v>
      </c>
      <c r="Q1614" s="91">
        <v>0</v>
      </c>
      <c r="R1614" s="91">
        <v>0</v>
      </c>
      <c r="S1614" s="91">
        <v>201</v>
      </c>
      <c r="T1614" s="87" t="s">
        <v>691</v>
      </c>
      <c r="U1614" s="91">
        <v>516</v>
      </c>
      <c r="V1614" s="91">
        <v>594</v>
      </c>
      <c r="W1614" s="93">
        <v>0</v>
      </c>
      <c r="X1614" s="47">
        <v>0.15441505910879627</v>
      </c>
      <c r="Y1614" s="21">
        <v>64.55</v>
      </c>
      <c r="Z1614" s="21">
        <v>991</v>
      </c>
      <c r="AA1614" s="21">
        <v>3362</v>
      </c>
      <c r="AB1614" s="21">
        <v>5</v>
      </c>
      <c r="AC1614" s="21">
        <v>1</v>
      </c>
      <c r="AD1614" s="153">
        <f>VLOOKUP(D1614,'Dados Base'!$B:$K,9,FALSE)*31536000/VLOOKUP($F1614,F:H,MATCH(H1613,F1613:AF1613,0),FALSE)</f>
        <v>1620.4974307181781</v>
      </c>
      <c r="AE1614" s="153">
        <f>VLOOKUP(D1614,'Dados Base'!$B:$K,10,FALSE)*31536000/VLOOKUP($F1614,F:H,MATCH(H1613,F1613:AF1613,0),FALSE)</f>
        <v>220.49965040009764</v>
      </c>
      <c r="AF1614" s="14">
        <v>56.3</v>
      </c>
      <c r="AG1614" s="15" t="s">
        <v>692</v>
      </c>
      <c r="AH1614" s="14">
        <v>23.15</v>
      </c>
      <c r="AI1614" s="14">
        <v>39.06</v>
      </c>
      <c r="AJ1614" s="16">
        <v>64.430000000000007</v>
      </c>
      <c r="AK1614" s="72">
        <f>(SUMIFS('Banco de Indicadores Mun. (2)'!I:I,'Banco de Indicadores Mun. (2)'!B:B,'Banco de Indicadores - Mun. (1)'!B1614,'Banco de Indicadores Mun. (2)'!A:A,'Banco de Indicadores - Mun. (1)'!A1614) / VLOOKUP(D1614,'Dados Base'!$B:$K,8,FALSE)) * 100</f>
        <v>135.06652906976748</v>
      </c>
      <c r="AL1614" s="72">
        <f>(SUMIFS('Banco de Indicadores Mun. (2)'!I:I,'Banco de Indicadores Mun. (2)'!B:B,'Banco de Indicadores - Mun. (1)'!B1614,'Banco de Indicadores Mun. (2)'!A:A,'Banco de Indicadores - Mun. (1)'!A1614) / VLOOKUP(D1614,'Dados Base'!$B:$K,9,FALSE)) * 100</f>
        <v>50.175902807775387</v>
      </c>
      <c r="AM1614" s="72">
        <f>(SUMIFS('Banco de Indicadores Mun. (2)'!J:J,'Banco de Indicadores Mun. (2)'!B:B,'Banco de Indicadores - Mun. (1)'!B1614,'Banco de Indicadores Mun. (2)'!A:A,'Banco de Indicadores - Mun. (1)'!A1614) / VLOOKUP(D1614,'Dados Base'!$B:$K,7,FALSE)) * 100</f>
        <v>207.49268807339453</v>
      </c>
      <c r="AN1614" s="72">
        <f>(SUMIFS('Banco de Indicadores Mun. (2)'!K:K,'Banco de Indicadores Mun. (2)'!B:B,'Banco de Indicadores - Mun. (1)'!B1614,'Banco de Indicadores Mun. (2)'!A:A,'Banco de Indicadores - Mun. (1)'!A1614) / VLOOKUP(D1614,'Dados Base'!$B:$K,10,FALSE)) * 100</f>
        <v>9.7577777777777737</v>
      </c>
      <c r="AO1614" s="21">
        <v>0</v>
      </c>
      <c r="AP1614" s="125">
        <v>0</v>
      </c>
      <c r="AQ1614" s="5">
        <v>60</v>
      </c>
      <c r="AR1614" s="21">
        <v>9.6</v>
      </c>
      <c r="AS1614" s="20">
        <v>37</v>
      </c>
      <c r="AT1614" s="20">
        <v>28.12</v>
      </c>
      <c r="AU1614" s="20">
        <v>22.765908568803127</v>
      </c>
      <c r="AV1614" s="20">
        <v>3.68</v>
      </c>
      <c r="AW1614" s="21">
        <v>0</v>
      </c>
      <c r="AX1614" s="21">
        <v>1</v>
      </c>
      <c r="AY1614" s="116">
        <v>248.83612482628493</v>
      </c>
    </row>
    <row r="1615" spans="1:51" ht="15" x14ac:dyDescent="0.25">
      <c r="A1615" s="144">
        <v>2015</v>
      </c>
      <c r="B1615" s="77" t="s">
        <v>325</v>
      </c>
      <c r="C1615" s="78">
        <v>14</v>
      </c>
      <c r="D1615" s="77">
        <v>3528601</v>
      </c>
      <c r="E1615" s="78">
        <v>352860114</v>
      </c>
      <c r="F1615" s="78" t="str">
        <f t="shared" si="66"/>
        <v>3528601142015</v>
      </c>
      <c r="G1615" s="89">
        <v>0.70549926124778839</v>
      </c>
      <c r="H1615" s="80">
        <f t="shared" si="65"/>
        <v>9280</v>
      </c>
      <c r="I1615" s="90">
        <v>8330</v>
      </c>
      <c r="J1615" s="91">
        <v>950</v>
      </c>
      <c r="K1615" s="83">
        <f>(H1615)/VLOOKUP(D1615,'Dados Base'!$B:$K,6,FALSE)</f>
        <v>40.547035434963078</v>
      </c>
      <c r="L1615" s="88">
        <f t="shared" si="67"/>
        <v>89.762931034482762</v>
      </c>
      <c r="M1615" s="85" t="s">
        <v>702</v>
      </c>
      <c r="N1615" s="92">
        <v>0.73899999999999999</v>
      </c>
      <c r="O1615" s="91">
        <v>66</v>
      </c>
      <c r="P1615" s="91">
        <v>9300</v>
      </c>
      <c r="Q1615" s="91">
        <v>0</v>
      </c>
      <c r="R1615" s="91">
        <v>530</v>
      </c>
      <c r="S1615" s="91">
        <v>36</v>
      </c>
      <c r="T1615" s="87" t="s">
        <v>691</v>
      </c>
      <c r="U1615" s="91">
        <v>95</v>
      </c>
      <c r="V1615" s="91">
        <v>55</v>
      </c>
      <c r="W1615" s="93">
        <v>0.08</v>
      </c>
      <c r="X1615" s="47">
        <v>2.1641250000000001E-2</v>
      </c>
      <c r="Y1615" s="21">
        <v>5.81</v>
      </c>
      <c r="Z1615" s="21">
        <v>390</v>
      </c>
      <c r="AA1615" s="21">
        <v>58</v>
      </c>
      <c r="AB1615" s="21">
        <v>0</v>
      </c>
      <c r="AC1615" s="21">
        <v>0</v>
      </c>
      <c r="AD1615" s="153">
        <f>VLOOKUP(D1615,'Dados Base'!$B:$K,9,FALSE)*31536000/VLOOKUP($F1615,F:H,MATCH(H1614,F1614:AF1614,0),FALSE)</f>
        <v>8325.7758620689656</v>
      </c>
      <c r="AE1615" s="153">
        <f>VLOOKUP(D1615,'Dados Base'!$B:$K,10,FALSE)*31536000/VLOOKUP($F1615,F:H,MATCH(H1614,F1614:AF1614,0),FALSE)</f>
        <v>985.49999999999977</v>
      </c>
      <c r="AF1615" s="14">
        <v>89.55</v>
      </c>
      <c r="AG1615" s="15">
        <v>78.19</v>
      </c>
      <c r="AH1615" s="14">
        <v>89.55</v>
      </c>
      <c r="AI1615" s="14">
        <v>15.47</v>
      </c>
      <c r="AJ1615" s="16">
        <v>99.64</v>
      </c>
      <c r="AK1615" s="72">
        <f>(SUMIFS('Banco de Indicadores Mun. (2)'!I:I,'Banco de Indicadores Mun. (2)'!B:B,'Banco de Indicadores - Mun. (1)'!B1615,'Banco de Indicadores Mun. (2)'!A:A,'Banco de Indicadores - Mun. (1)'!A1615) / VLOOKUP(D1615,'Dados Base'!$B:$K,8,FALSE)) * 100</f>
        <v>13.465561403508769</v>
      </c>
      <c r="AL1615" s="72">
        <f>(SUMIFS('Banco de Indicadores Mun. (2)'!I:I,'Banco de Indicadores Mun. (2)'!B:B,'Banco de Indicadores - Mun. (1)'!B1615,'Banco de Indicadores Mun. (2)'!A:A,'Banco de Indicadores - Mun. (1)'!A1615) / VLOOKUP(D1615,'Dados Base'!$B:$K,9,FALSE)) * 100</f>
        <v>6.2656081632653047</v>
      </c>
      <c r="AM1615" s="72">
        <f>(SUMIFS('Banco de Indicadores Mun. (2)'!J:J,'Banco de Indicadores Mun. (2)'!B:B,'Banco de Indicadores - Mun. (1)'!B1615,'Banco de Indicadores Mun. (2)'!A:A,'Banco de Indicadores - Mun. (1)'!A1615) / VLOOKUP(D1615,'Dados Base'!$B:$K,7,FALSE)) * 100</f>
        <v>16.951447058823526</v>
      </c>
      <c r="AN1615" s="72">
        <f>(SUMIFS('Banco de Indicadores Mun. (2)'!K:K,'Banco de Indicadores Mun. (2)'!B:B,'Banco de Indicadores - Mun. (1)'!B1615,'Banco de Indicadores Mun. (2)'!A:A,'Banco de Indicadores - Mun. (1)'!A1615) / VLOOKUP(D1615,'Dados Base'!$B:$K,10,FALSE)) * 100</f>
        <v>3.2483103448275865</v>
      </c>
      <c r="AO1615" s="21">
        <v>0</v>
      </c>
      <c r="AP1615" s="125">
        <v>0</v>
      </c>
      <c r="AQ1615" s="5">
        <v>0</v>
      </c>
      <c r="AR1615" s="21">
        <v>7.7</v>
      </c>
      <c r="AS1615" s="20">
        <v>99</v>
      </c>
      <c r="AT1615" s="20">
        <v>99</v>
      </c>
      <c r="AU1615" s="20">
        <v>87.053571428571431</v>
      </c>
      <c r="AV1615" s="20">
        <v>9.49</v>
      </c>
      <c r="AW1615" s="21">
        <v>0</v>
      </c>
      <c r="AX1615" s="21">
        <v>0</v>
      </c>
      <c r="AY1615" s="116">
        <v>44.066445634150057</v>
      </c>
    </row>
    <row r="1616" spans="1:51" ht="15" x14ac:dyDescent="0.25">
      <c r="A1616" s="144">
        <v>2015</v>
      </c>
      <c r="B1616" s="77" t="s">
        <v>326</v>
      </c>
      <c r="C1616" s="78">
        <v>22</v>
      </c>
      <c r="D1616" s="77">
        <v>3528700</v>
      </c>
      <c r="E1616" s="78">
        <v>352870022</v>
      </c>
      <c r="F1616" s="78" t="str">
        <f t="shared" si="66"/>
        <v>3528700222015</v>
      </c>
      <c r="G1616" s="89">
        <v>1.3314868185646533</v>
      </c>
      <c r="H1616" s="80">
        <f t="shared" si="65"/>
        <v>4867</v>
      </c>
      <c r="I1616" s="90">
        <v>2166</v>
      </c>
      <c r="J1616" s="91">
        <v>2701</v>
      </c>
      <c r="K1616" s="83">
        <f>(H1616)/VLOOKUP(D1616,'Dados Base'!$B:$K,6,FALSE)</f>
        <v>5.3068300767620373</v>
      </c>
      <c r="L1616" s="88">
        <f t="shared" si="67"/>
        <v>44.503801109513049</v>
      </c>
      <c r="M1616" s="85" t="s">
        <v>702</v>
      </c>
      <c r="N1616" s="92">
        <v>0.67700000000000005</v>
      </c>
      <c r="O1616" s="91">
        <v>81</v>
      </c>
      <c r="P1616" s="91">
        <v>77241</v>
      </c>
      <c r="Q1616" s="91">
        <v>0</v>
      </c>
      <c r="R1616" s="91">
        <v>0</v>
      </c>
      <c r="S1616" s="91">
        <v>7</v>
      </c>
      <c r="T1616" s="87" t="s">
        <v>691</v>
      </c>
      <c r="U1616" s="91">
        <v>18</v>
      </c>
      <c r="V1616" s="91">
        <v>8</v>
      </c>
      <c r="W1616" s="93">
        <v>0</v>
      </c>
      <c r="X1616" s="47">
        <v>5.10654765625E-3</v>
      </c>
      <c r="Y1616" s="21">
        <v>1.69</v>
      </c>
      <c r="Z1616" s="21">
        <v>106</v>
      </c>
      <c r="AA1616" s="21">
        <v>25</v>
      </c>
      <c r="AB1616" s="21">
        <v>0</v>
      </c>
      <c r="AC1616" s="21">
        <v>1</v>
      </c>
      <c r="AD1616" s="153">
        <f>VLOOKUP(D1616,'Dados Base'!$B:$K,9,FALSE)*31536000/VLOOKUP($F1616,F:H,MATCH(H1615,F1615:AF1615,0),FALSE)</f>
        <v>43996.186562564209</v>
      </c>
      <c r="AE1616" s="153">
        <f>VLOOKUP(D1616,'Dados Base'!$B:$K,10,FALSE)*31536000/VLOOKUP($F1616,F:H,MATCH(H1615,F1615:AF1615,0),FALSE)</f>
        <v>6220.3739469899347</v>
      </c>
      <c r="AF1616" s="14">
        <v>40.29</v>
      </c>
      <c r="AG1616" s="15">
        <v>44.51</v>
      </c>
      <c r="AH1616" s="14">
        <v>39.409999999999997</v>
      </c>
      <c r="AI1616" s="14">
        <v>14.39</v>
      </c>
      <c r="AJ1616" s="16">
        <v>90.53</v>
      </c>
      <c r="AK1616" s="72">
        <f>(SUMIFS('Banco de Indicadores Mun. (2)'!I:I,'Banco de Indicadores Mun. (2)'!B:B,'Banco de Indicadores - Mun. (1)'!B1616,'Banco de Indicadores Mun. (2)'!A:A,'Banco de Indicadores - Mun. (1)'!A1616) / VLOOKUP(D1616,'Dados Base'!$B:$K,8,FALSE)) * 100</f>
        <v>7.1250432276657047</v>
      </c>
      <c r="AL1616" s="72">
        <f>(SUMIFS('Banco de Indicadores Mun. (2)'!I:I,'Banco de Indicadores Mun. (2)'!B:B,'Banco de Indicadores - Mun. (1)'!B1616,'Banco de Indicadores Mun. (2)'!A:A,'Banco de Indicadores - Mun. (1)'!A1616) / VLOOKUP(D1616,'Dados Base'!$B:$K,9,FALSE)) * 100</f>
        <v>3.6412223858615609</v>
      </c>
      <c r="AM1616" s="72">
        <f>(SUMIFS('Banco de Indicadores Mun. (2)'!J:J,'Banco de Indicadores Mun. (2)'!B:B,'Banco de Indicadores - Mun. (1)'!B1616,'Banco de Indicadores Mun. (2)'!A:A,'Banco de Indicadores - Mun. (1)'!A1616) / VLOOKUP(D1616,'Dados Base'!$B:$K,7,FALSE)) * 100</f>
        <v>9.1973426294820726</v>
      </c>
      <c r="AN1616" s="72">
        <f>(SUMIFS('Banco de Indicadores Mun. (2)'!K:K,'Banco de Indicadores Mun. (2)'!B:B,'Banco de Indicadores - Mun. (1)'!B1616,'Banco de Indicadores Mun. (2)'!A:A,'Banco de Indicadores - Mun. (1)'!A1616) / VLOOKUP(D1616,'Dados Base'!$B:$K,10,FALSE)) * 100</f>
        <v>1.7068437499999991</v>
      </c>
      <c r="AO1616" s="21">
        <v>0</v>
      </c>
      <c r="AP1616" s="125">
        <v>0</v>
      </c>
      <c r="AQ1616" s="5">
        <v>0</v>
      </c>
      <c r="AR1616" s="21">
        <v>7.3</v>
      </c>
      <c r="AS1616" s="20">
        <v>97</v>
      </c>
      <c r="AT1616" s="20">
        <v>97</v>
      </c>
      <c r="AU1616" s="20">
        <v>80.916030534351137</v>
      </c>
      <c r="AV1616" s="20">
        <v>9.9600000000000009</v>
      </c>
      <c r="AW1616" s="21">
        <v>0</v>
      </c>
      <c r="AX1616" s="21">
        <v>1</v>
      </c>
      <c r="AY1616" s="116">
        <v>218.54608117366476</v>
      </c>
    </row>
    <row r="1617" spans="1:51" ht="15" x14ac:dyDescent="0.25">
      <c r="A1617" s="144">
        <v>2015</v>
      </c>
      <c r="B1617" s="77" t="s">
        <v>327</v>
      </c>
      <c r="C1617" s="78">
        <v>17</v>
      </c>
      <c r="D1617" s="77">
        <v>3528809</v>
      </c>
      <c r="E1617" s="78">
        <v>352880917</v>
      </c>
      <c r="F1617" s="78" t="str">
        <f t="shared" si="66"/>
        <v>3528809172015</v>
      </c>
      <c r="G1617" s="89">
        <v>0.18716645647960384</v>
      </c>
      <c r="H1617" s="80">
        <f t="shared" si="65"/>
        <v>13441</v>
      </c>
      <c r="I1617" s="90">
        <v>12320</v>
      </c>
      <c r="J1617" s="91">
        <v>1121</v>
      </c>
      <c r="K1617" s="83">
        <f>(H1617)/VLOOKUP(D1617,'Dados Base'!$B:$K,6,FALSE)</f>
        <v>25.216689805260593</v>
      </c>
      <c r="L1617" s="88">
        <f t="shared" si="67"/>
        <v>91.659846737593938</v>
      </c>
      <c r="M1617" s="85" t="s">
        <v>702</v>
      </c>
      <c r="N1617" s="92">
        <v>0.77100000000000002</v>
      </c>
      <c r="O1617" s="91">
        <v>92</v>
      </c>
      <c r="P1617" s="91">
        <v>7548</v>
      </c>
      <c r="Q1617" s="91">
        <v>0</v>
      </c>
      <c r="R1617" s="91">
        <v>800</v>
      </c>
      <c r="S1617" s="91">
        <v>20</v>
      </c>
      <c r="T1617" s="87" t="s">
        <v>691</v>
      </c>
      <c r="U1617" s="91">
        <v>133</v>
      </c>
      <c r="V1617" s="91">
        <v>110</v>
      </c>
      <c r="W1617" s="93">
        <v>33.57</v>
      </c>
      <c r="X1617" s="47">
        <v>3.6536340497685185E-2</v>
      </c>
      <c r="Y1617" s="21">
        <v>8.83</v>
      </c>
      <c r="Z1617" s="21">
        <v>575</v>
      </c>
      <c r="AA1617" s="21">
        <v>106</v>
      </c>
      <c r="AB1617" s="21">
        <v>0</v>
      </c>
      <c r="AC1617" s="21">
        <v>0</v>
      </c>
      <c r="AD1617" s="153">
        <f>VLOOKUP(D1617,'Dados Base'!$B:$K,9,FALSE)*31536000/VLOOKUP($F1617,F:H,MATCH(H1616,F1616:AF1616,0),FALSE)</f>
        <v>11637.419834833718</v>
      </c>
      <c r="AE1617" s="153">
        <f>VLOOKUP(D1617,'Dados Base'!$B:$K,10,FALSE)*31536000/VLOOKUP($F1617,F:H,MATCH(H1616,F1616:AF1616,0),FALSE)</f>
        <v>1266.9771594375418</v>
      </c>
      <c r="AF1617" s="14">
        <v>89.3</v>
      </c>
      <c r="AG1617" s="15">
        <v>100</v>
      </c>
      <c r="AH1617" s="14">
        <v>87.69</v>
      </c>
      <c r="AI1617" s="14">
        <v>22.87</v>
      </c>
      <c r="AJ1617" s="16">
        <v>98.51</v>
      </c>
      <c r="AK1617" s="72">
        <f>(SUMIFS('Banco de Indicadores Mun. (2)'!I:I,'Banco de Indicadores Mun. (2)'!B:B,'Banco de Indicadores - Mun. (1)'!B1617,'Banco de Indicadores Mun. (2)'!A:A,'Banco de Indicadores - Mun. (1)'!A1617) / VLOOKUP(D1617,'Dados Base'!$B:$K,8,FALSE)) * 100</f>
        <v>9.0313396946564879</v>
      </c>
      <c r="AL1617" s="72">
        <f>(SUMIFS('Banco de Indicadores Mun. (2)'!I:I,'Banco de Indicadores Mun. (2)'!B:B,'Banco de Indicadores - Mun. (1)'!B1617,'Banco de Indicadores Mun. (2)'!A:A,'Banco de Indicadores - Mun. (1)'!A1617) / VLOOKUP(D1617,'Dados Base'!$B:$K,9,FALSE)) * 100</f>
        <v>4.7705866935483874</v>
      </c>
      <c r="AM1617" s="72">
        <f>(SUMIFS('Banco de Indicadores Mun. (2)'!J:J,'Banco de Indicadores Mun. (2)'!B:B,'Banco de Indicadores - Mun. (1)'!B1617,'Banco de Indicadores Mun. (2)'!A:A,'Banco de Indicadores - Mun. (1)'!A1617) / VLOOKUP(D1617,'Dados Base'!$B:$K,7,FALSE)) * 100</f>
        <v>7.5547692307692316</v>
      </c>
      <c r="AN1617" s="72">
        <f>(SUMIFS('Banco de Indicadores Mun. (2)'!K:K,'Banco de Indicadores Mun. (2)'!B:B,'Banco de Indicadores - Mun. (1)'!B1617,'Banco de Indicadores Mun. (2)'!A:A,'Banco de Indicadores - Mun. (1)'!A1617) / VLOOKUP(D1617,'Dados Base'!$B:$K,10,FALSE)) * 100</f>
        <v>14.718870370370363</v>
      </c>
      <c r="AO1617" s="21">
        <v>0</v>
      </c>
      <c r="AP1617" s="125">
        <v>0</v>
      </c>
      <c r="AQ1617" s="5">
        <v>0</v>
      </c>
      <c r="AR1617" s="21">
        <v>9.4</v>
      </c>
      <c r="AS1617" s="20">
        <v>96</v>
      </c>
      <c r="AT1617" s="20">
        <v>96</v>
      </c>
      <c r="AU1617" s="20">
        <v>84.434654919236422</v>
      </c>
      <c r="AV1617" s="20">
        <v>9.74</v>
      </c>
      <c r="AW1617" s="21">
        <v>0</v>
      </c>
      <c r="AX1617" s="21">
        <v>0</v>
      </c>
      <c r="AY1617" s="116">
        <v>92.268489777929048</v>
      </c>
    </row>
    <row r="1618" spans="1:51" ht="15" x14ac:dyDescent="0.25">
      <c r="A1618" s="144">
        <v>2015</v>
      </c>
      <c r="B1618" s="77" t="s">
        <v>328</v>
      </c>
      <c r="C1618" s="78">
        <v>16</v>
      </c>
      <c r="D1618" s="77">
        <v>3528858</v>
      </c>
      <c r="E1618" s="78">
        <v>352885816</v>
      </c>
      <c r="F1618" s="78" t="str">
        <f t="shared" si="66"/>
        <v>3528858162015</v>
      </c>
      <c r="G1618" s="89">
        <v>1.2670251728016835</v>
      </c>
      <c r="H1618" s="80">
        <f t="shared" si="65"/>
        <v>2781</v>
      </c>
      <c r="I1618" s="90">
        <v>2434</v>
      </c>
      <c r="J1618" s="91">
        <v>347</v>
      </c>
      <c r="K1618" s="83">
        <f>(H1618)/VLOOKUP(D1618,'Dados Base'!$B:$K,6,FALSE)</f>
        <v>24.534627260696958</v>
      </c>
      <c r="L1618" s="88">
        <f t="shared" si="67"/>
        <v>87.52247393024092</v>
      </c>
      <c r="M1618" s="85" t="s">
        <v>702</v>
      </c>
      <c r="N1618" s="92">
        <v>0.752</v>
      </c>
      <c r="O1618" s="91">
        <v>48</v>
      </c>
      <c r="P1618" s="91">
        <v>2150</v>
      </c>
      <c r="Q1618" s="91">
        <v>0</v>
      </c>
      <c r="R1618" s="91">
        <v>0</v>
      </c>
      <c r="S1618" s="91">
        <v>8</v>
      </c>
      <c r="T1618" s="87" t="s">
        <v>691</v>
      </c>
      <c r="U1618" s="91">
        <v>48</v>
      </c>
      <c r="V1618" s="91">
        <v>16</v>
      </c>
      <c r="W1618" s="93">
        <v>0</v>
      </c>
      <c r="X1618" s="47">
        <v>6.60026359005893E-3</v>
      </c>
      <c r="Y1618" s="21">
        <v>1.69</v>
      </c>
      <c r="Z1618" s="21">
        <v>88</v>
      </c>
      <c r="AA1618" s="21">
        <v>42</v>
      </c>
      <c r="AB1618" s="21">
        <v>1</v>
      </c>
      <c r="AC1618" s="21">
        <v>0</v>
      </c>
      <c r="AD1618" s="153">
        <f>VLOOKUP(D1618,'Dados Base'!$B:$K,9,FALSE)*31536000/VLOOKUP($F1618,F:H,MATCH(H1617,F1617:AF1617,0),FALSE)</f>
        <v>9752.2330097087379</v>
      </c>
      <c r="AE1618" s="153">
        <f>VLOOKUP(D1618,'Dados Base'!$B:$K,10,FALSE)*31536000/VLOOKUP($F1618,F:H,MATCH(H1617,F1617:AF1617,0),FALSE)</f>
        <v>907.18446601941696</v>
      </c>
      <c r="AF1618" s="14" t="s">
        <v>692</v>
      </c>
      <c r="AG1618" s="15" t="s">
        <v>692</v>
      </c>
      <c r="AH1618" s="14" t="s">
        <v>692</v>
      </c>
      <c r="AI1618" s="14" t="s">
        <v>692</v>
      </c>
      <c r="AJ1618" s="16" t="s">
        <v>692</v>
      </c>
      <c r="AK1618" s="72">
        <f>(SUMIFS('Banco de Indicadores Mun. (2)'!I:I,'Banco de Indicadores Mun. (2)'!B:B,'Banco de Indicadores - Mun. (1)'!B1618,'Banco de Indicadores Mun. (2)'!A:A,'Banco de Indicadores - Mun. (1)'!A1618) / VLOOKUP(D1618,'Dados Base'!$B:$K,8,FALSE)) * 100</f>
        <v>46.784314285714288</v>
      </c>
      <c r="AL1618" s="72">
        <f>(SUMIFS('Banco de Indicadores Mun. (2)'!I:I,'Banco de Indicadores Mun. (2)'!B:B,'Banco de Indicadores - Mun. (1)'!B1618,'Banco de Indicadores Mun. (2)'!A:A,'Banco de Indicadores - Mun. (1)'!A1618) / VLOOKUP(D1618,'Dados Base'!$B:$K,9,FALSE)) * 100</f>
        <v>19.040127906976743</v>
      </c>
      <c r="AM1618" s="72">
        <f>(SUMIFS('Banco de Indicadores Mun. (2)'!J:J,'Banco de Indicadores Mun. (2)'!B:B,'Banco de Indicadores - Mun. (1)'!B1618,'Banco de Indicadores Mun. (2)'!A:A,'Banco de Indicadores - Mun. (1)'!A1618) / VLOOKUP(D1618,'Dados Base'!$B:$K,7,FALSE)) * 100</f>
        <v>44.026851851851845</v>
      </c>
      <c r="AN1618" s="72">
        <f>(SUMIFS('Banco de Indicadores Mun. (2)'!K:K,'Banco de Indicadores Mun. (2)'!B:B,'Banco de Indicadores - Mun. (1)'!B1618,'Banco de Indicadores Mun. (2)'!A:A,'Banco de Indicadores - Mun. (1)'!A1618) / VLOOKUP(D1618,'Dados Base'!$B:$K,10,FALSE)) * 100</f>
        <v>56.090750000000021</v>
      </c>
      <c r="AO1618" s="21">
        <v>0</v>
      </c>
      <c r="AP1618" s="125">
        <v>0</v>
      </c>
      <c r="AQ1618" s="5">
        <v>0</v>
      </c>
      <c r="AR1618" s="21">
        <v>7.5</v>
      </c>
      <c r="AS1618" s="20">
        <v>100</v>
      </c>
      <c r="AT1618" s="20">
        <v>100</v>
      </c>
      <c r="AU1618" s="20">
        <v>67.692307692307693</v>
      </c>
      <c r="AV1618" s="20">
        <v>7.92</v>
      </c>
      <c r="AW1618" s="21">
        <v>0</v>
      </c>
      <c r="AX1618" s="21">
        <v>0</v>
      </c>
      <c r="AY1618" s="116">
        <v>331.38291858025195</v>
      </c>
    </row>
    <row r="1619" spans="1:51" ht="15" x14ac:dyDescent="0.25">
      <c r="A1619" s="144">
        <v>2015</v>
      </c>
      <c r="B1619" s="77" t="s">
        <v>329</v>
      </c>
      <c r="C1619" s="78">
        <v>21</v>
      </c>
      <c r="D1619" s="77">
        <v>3528908</v>
      </c>
      <c r="E1619" s="78">
        <v>352890821</v>
      </c>
      <c r="F1619" s="78" t="str">
        <f t="shared" si="66"/>
        <v>3528908212015</v>
      </c>
      <c r="G1619" s="89">
        <v>0.16099082883320737</v>
      </c>
      <c r="H1619" s="80">
        <f t="shared" si="65"/>
        <v>3948</v>
      </c>
      <c r="I1619" s="90">
        <v>3281</v>
      </c>
      <c r="J1619" s="91">
        <v>667</v>
      </c>
      <c r="K1619" s="83">
        <f>(H1619)/VLOOKUP(D1619,'Dados Base'!$B:$K,6,FALSE)</f>
        <v>21.214400859752821</v>
      </c>
      <c r="L1619" s="88">
        <f t="shared" si="67"/>
        <v>83.105369807497468</v>
      </c>
      <c r="M1619" s="85" t="s">
        <v>702</v>
      </c>
      <c r="N1619" s="92">
        <v>0.71799999999999997</v>
      </c>
      <c r="O1619" s="91">
        <v>42</v>
      </c>
      <c r="P1619" s="91">
        <v>26000</v>
      </c>
      <c r="Q1619" s="91">
        <v>0</v>
      </c>
      <c r="R1619" s="91">
        <v>0</v>
      </c>
      <c r="S1619" s="91">
        <v>3</v>
      </c>
      <c r="T1619" s="87" t="s">
        <v>691</v>
      </c>
      <c r="U1619" s="91">
        <v>17</v>
      </c>
      <c r="V1619" s="91">
        <v>26</v>
      </c>
      <c r="W1619" s="93">
        <v>0</v>
      </c>
      <c r="X1619" s="47">
        <v>8.6198000000000004E-3</v>
      </c>
      <c r="Y1619" s="21">
        <v>2.2799999999999998</v>
      </c>
      <c r="Z1619" s="21">
        <v>146</v>
      </c>
      <c r="AA1619" s="21">
        <v>30</v>
      </c>
      <c r="AB1619" s="21">
        <v>0</v>
      </c>
      <c r="AC1619" s="21">
        <v>0</v>
      </c>
      <c r="AD1619" s="153">
        <f>VLOOKUP(D1619,'Dados Base'!$B:$K,9,FALSE)*31536000/VLOOKUP($F1619,F:H,MATCH(H1618,F1618:AF1618,0),FALSE)</f>
        <v>11422.613981762917</v>
      </c>
      <c r="AE1619" s="153">
        <f>VLOOKUP(D1619,'Dados Base'!$B:$K,10,FALSE)*31536000/VLOOKUP($F1619,F:H,MATCH(H1618,F1618:AF1618,0),FALSE)</f>
        <v>1198.1762917933133</v>
      </c>
      <c r="AF1619" s="14">
        <v>83.84</v>
      </c>
      <c r="AG1619" s="15">
        <v>100</v>
      </c>
      <c r="AH1619" s="14">
        <v>80.28</v>
      </c>
      <c r="AI1619" s="14">
        <v>4.6500000000000004</v>
      </c>
      <c r="AJ1619" s="16">
        <v>100</v>
      </c>
      <c r="AK1619" s="72">
        <f>(SUMIFS('Banco de Indicadores Mun. (2)'!I:I,'Banco de Indicadores Mun. (2)'!B:B,'Banco de Indicadores - Mun. (1)'!B1619,'Banco de Indicadores Mun. (2)'!A:A,'Banco de Indicadores - Mun. (1)'!A1619) / VLOOKUP(D1619,'Dados Base'!$B:$K,8,FALSE)) * 100</f>
        <v>2.4205757575757567</v>
      </c>
      <c r="AL1619" s="72">
        <f>(SUMIFS('Banco de Indicadores Mun. (2)'!I:I,'Banco de Indicadores Mun. (2)'!B:B,'Banco de Indicadores - Mun. (1)'!B1619,'Banco de Indicadores Mun. (2)'!A:A,'Banco de Indicadores - Mun. (1)'!A1619) / VLOOKUP(D1619,'Dados Base'!$B:$K,9,FALSE)) * 100</f>
        <v>1.1171888111888109</v>
      </c>
      <c r="AM1619" s="72">
        <f>(SUMIFS('Banco de Indicadores Mun. (2)'!J:J,'Banco de Indicadores Mun. (2)'!B:B,'Banco de Indicadores - Mun. (1)'!B1619,'Banco de Indicadores Mun. (2)'!A:A,'Banco de Indicadores - Mun. (1)'!A1619) / VLOOKUP(D1619,'Dados Base'!$B:$K,7,FALSE)) * 100</f>
        <v>0</v>
      </c>
      <c r="AN1619" s="72">
        <f>(SUMIFS('Banco de Indicadores Mun. (2)'!K:K,'Banco de Indicadores Mun. (2)'!B:B,'Banco de Indicadores - Mun. (1)'!B1619,'Banco de Indicadores Mun. (2)'!A:A,'Banco de Indicadores - Mun. (1)'!A1619) / VLOOKUP(D1619,'Dados Base'!$B:$K,10,FALSE)) * 100</f>
        <v>10.650533333333328</v>
      </c>
      <c r="AO1619" s="21">
        <v>0</v>
      </c>
      <c r="AP1619" s="125">
        <v>0</v>
      </c>
      <c r="AQ1619" s="5">
        <v>0</v>
      </c>
      <c r="AR1619" s="21">
        <v>8.1999999999999993</v>
      </c>
      <c r="AS1619" s="20">
        <v>100</v>
      </c>
      <c r="AT1619" s="20">
        <v>100</v>
      </c>
      <c r="AU1619" s="20">
        <v>82.954545454545453</v>
      </c>
      <c r="AV1619" s="20">
        <v>9.6999999999999993</v>
      </c>
      <c r="AW1619" s="21">
        <v>0</v>
      </c>
      <c r="AX1619" s="21">
        <v>0</v>
      </c>
      <c r="AY1619" s="116">
        <v>222.27682107995545</v>
      </c>
    </row>
    <row r="1620" spans="1:51" ht="15" x14ac:dyDescent="0.25">
      <c r="A1620" s="144">
        <v>2015</v>
      </c>
      <c r="B1620" s="77" t="s">
        <v>330</v>
      </c>
      <c r="C1620" s="78">
        <v>21</v>
      </c>
      <c r="D1620" s="77">
        <v>3529005</v>
      </c>
      <c r="E1620" s="78">
        <v>352900521</v>
      </c>
      <c r="F1620" s="78" t="str">
        <f t="shared" si="66"/>
        <v>3529005212015</v>
      </c>
      <c r="G1620" s="89">
        <v>0.80015076780828309</v>
      </c>
      <c r="H1620" s="80">
        <f t="shared" si="65"/>
        <v>224637</v>
      </c>
      <c r="I1620" s="90">
        <v>214559</v>
      </c>
      <c r="J1620" s="91">
        <v>10078</v>
      </c>
      <c r="K1620" s="83">
        <f>(H1620)/VLOOKUP(D1620,'Dados Base'!$B:$K,6,FALSE)</f>
        <v>191.98923122943464</v>
      </c>
      <c r="L1620" s="88">
        <f t="shared" si="67"/>
        <v>95.513650912360831</v>
      </c>
      <c r="M1620" s="85" t="s">
        <v>702</v>
      </c>
      <c r="N1620" s="92">
        <v>0.79800000000000004</v>
      </c>
      <c r="O1620" s="91">
        <v>348</v>
      </c>
      <c r="P1620" s="91">
        <v>115000</v>
      </c>
      <c r="Q1620" s="91">
        <v>570000</v>
      </c>
      <c r="R1620" s="91">
        <v>0</v>
      </c>
      <c r="S1620" s="91">
        <v>481</v>
      </c>
      <c r="T1620" s="87" t="s">
        <v>691</v>
      </c>
      <c r="U1620" s="91">
        <v>2667</v>
      </c>
      <c r="V1620" s="91">
        <v>2444</v>
      </c>
      <c r="W1620" s="93">
        <v>0</v>
      </c>
      <c r="X1620" s="47">
        <v>0.75958141588194439</v>
      </c>
      <c r="Y1620" s="21">
        <v>199.4</v>
      </c>
      <c r="Z1620" s="21">
        <v>0</v>
      </c>
      <c r="AA1620" s="21">
        <v>12011</v>
      </c>
      <c r="AB1620" s="21">
        <v>13</v>
      </c>
      <c r="AC1620" s="21">
        <v>1</v>
      </c>
      <c r="AD1620" s="153">
        <f>VLOOKUP(D1620,'Dados Base'!$B:$K,9,FALSE)*31536000/VLOOKUP($F1620,F:H,MATCH(H1619,F1619:AF1619,0),FALSE)</f>
        <v>1238.2088436010097</v>
      </c>
      <c r="AE1620" s="153">
        <f>VLOOKUP(D1620,'Dados Base'!$B:$K,10,FALSE)*31536000/VLOOKUP($F1620,F:H,MATCH(H1619,F1619:AF1619,0),FALSE)</f>
        <v>144.59808491032203</v>
      </c>
      <c r="AF1620" s="14">
        <v>97.06</v>
      </c>
      <c r="AG1620" s="15">
        <v>95.51</v>
      </c>
      <c r="AH1620" s="14">
        <v>96.99</v>
      </c>
      <c r="AI1620" s="14">
        <v>50.89</v>
      </c>
      <c r="AJ1620" s="16">
        <v>99.28</v>
      </c>
      <c r="AK1620" s="72">
        <f>(SUMIFS('Banco de Indicadores Mun. (2)'!I:I,'Banco de Indicadores Mun. (2)'!B:B,'Banco de Indicadores - Mun. (1)'!B1620,'Banco de Indicadores Mun. (2)'!A:A,'Banco de Indicadores - Mun. (1)'!A1620) / VLOOKUP(D1620,'Dados Base'!$B:$K,8,FALSE)) * 100</f>
        <v>10.989345268542197</v>
      </c>
      <c r="AL1620" s="72">
        <f>(SUMIFS('Banco de Indicadores Mun. (2)'!I:I,'Banco de Indicadores Mun. (2)'!B:B,'Banco de Indicadores - Mun. (1)'!B1620,'Banco de Indicadores Mun. (2)'!A:A,'Banco de Indicadores - Mun. (1)'!A1620) / VLOOKUP(D1620,'Dados Base'!$B:$K,9,FALSE)) * 100</f>
        <v>4.871693877551019</v>
      </c>
      <c r="AM1620" s="72">
        <f>(SUMIFS('Banco de Indicadores Mun. (2)'!J:J,'Banco de Indicadores Mun. (2)'!B:B,'Banco de Indicadores - Mun. (1)'!B1620,'Banco de Indicadores Mun. (2)'!A:A,'Banco de Indicadores - Mun. (1)'!A1620) / VLOOKUP(D1620,'Dados Base'!$B:$K,7,FALSE)) * 100</f>
        <v>9.6088576388888907</v>
      </c>
      <c r="AN1620" s="72">
        <f>(SUMIFS('Banco de Indicadores Mun. (2)'!K:K,'Banco de Indicadores Mun. (2)'!B:B,'Banco de Indicadores - Mun. (1)'!B1620,'Banco de Indicadores Mun. (2)'!A:A,'Banco de Indicadores - Mun. (1)'!A1620) / VLOOKUP(D1620,'Dados Base'!$B:$K,10,FALSE)) * 100</f>
        <v>14.849349514563098</v>
      </c>
      <c r="AO1620" s="21">
        <v>0</v>
      </c>
      <c r="AP1620" s="125">
        <v>0</v>
      </c>
      <c r="AQ1620" s="5">
        <v>0</v>
      </c>
      <c r="AR1620" s="21">
        <v>9.6999999999999993</v>
      </c>
      <c r="AS1620" s="20">
        <v>80</v>
      </c>
      <c r="AT1620" s="20">
        <v>0</v>
      </c>
      <c r="AU1620" s="20">
        <v>0</v>
      </c>
      <c r="AV1620" s="20">
        <v>1.2</v>
      </c>
      <c r="AW1620" s="21">
        <v>1</v>
      </c>
      <c r="AX1620" s="21">
        <v>1</v>
      </c>
      <c r="AY1620" s="116">
        <v>82.494203522769467</v>
      </c>
    </row>
    <row r="1621" spans="1:51" ht="15" x14ac:dyDescent="0.25">
      <c r="A1621" s="144">
        <v>2015</v>
      </c>
      <c r="B1621" s="77" t="s">
        <v>331</v>
      </c>
      <c r="C1621" s="78">
        <v>18</v>
      </c>
      <c r="D1621" s="77">
        <v>3529104</v>
      </c>
      <c r="E1621" s="78">
        <v>352910418</v>
      </c>
      <c r="F1621" s="78" t="str">
        <f t="shared" si="66"/>
        <v>3529104182015</v>
      </c>
      <c r="G1621" s="89">
        <v>-0.38213455753866032</v>
      </c>
      <c r="H1621" s="80">
        <f t="shared" si="65"/>
        <v>2101</v>
      </c>
      <c r="I1621" s="90">
        <v>1698</v>
      </c>
      <c r="J1621" s="91">
        <v>403</v>
      </c>
      <c r="K1621" s="83">
        <f>(H1621)/VLOOKUP(D1621,'Dados Base'!$B:$K,6,FALSE)</f>
        <v>26.901408450704228</v>
      </c>
      <c r="L1621" s="88">
        <f t="shared" si="67"/>
        <v>80.818657782008557</v>
      </c>
      <c r="M1621" s="85" t="s">
        <v>702</v>
      </c>
      <c r="N1621" s="92">
        <v>0.73099999999999998</v>
      </c>
      <c r="O1621" s="91">
        <v>19</v>
      </c>
      <c r="P1621" s="91">
        <v>8000</v>
      </c>
      <c r="Q1621" s="91">
        <v>0</v>
      </c>
      <c r="R1621" s="91">
        <v>100</v>
      </c>
      <c r="S1621" s="91">
        <v>2</v>
      </c>
      <c r="T1621" s="87" t="s">
        <v>691</v>
      </c>
      <c r="U1621" s="91">
        <v>17</v>
      </c>
      <c r="V1621" s="91">
        <v>8</v>
      </c>
      <c r="W1621" s="93">
        <v>1.87</v>
      </c>
      <c r="X1621" s="47">
        <v>4.3666877604166664E-3</v>
      </c>
      <c r="Y1621" s="21">
        <v>1.19</v>
      </c>
      <c r="Z1621" s="21">
        <v>83</v>
      </c>
      <c r="AA1621" s="21">
        <v>9</v>
      </c>
      <c r="AB1621" s="21">
        <v>0</v>
      </c>
      <c r="AC1621" s="21">
        <v>0</v>
      </c>
      <c r="AD1621" s="153">
        <f>VLOOKUP(D1621,'Dados Base'!$B:$K,9,FALSE)*31536000/VLOOKUP($F1621,F:H,MATCH(H1620,F1620:AF1620,0),FALSE)</f>
        <v>8705.7972394098051</v>
      </c>
      <c r="AE1621" s="153">
        <f>VLOOKUP(D1621,'Dados Base'!$B:$K,10,FALSE)*31536000/VLOOKUP($F1621,F:H,MATCH(H1620,F1620:AF1620,0),FALSE)</f>
        <v>600.39980961446895</v>
      </c>
      <c r="AF1621" s="14">
        <v>79.81</v>
      </c>
      <c r="AG1621" s="15">
        <v>100</v>
      </c>
      <c r="AH1621" s="14">
        <v>78.739999999999995</v>
      </c>
      <c r="AI1621" s="14">
        <v>11.08</v>
      </c>
      <c r="AJ1621" s="16">
        <v>100</v>
      </c>
      <c r="AK1621" s="72">
        <f>(SUMIFS('Banco de Indicadores Mun. (2)'!I:I,'Banco de Indicadores Mun. (2)'!B:B,'Banco de Indicadores - Mun. (1)'!B1621,'Banco de Indicadores Mun. (2)'!A:A,'Banco de Indicadores - Mun. (1)'!A1621) / VLOOKUP(D1621,'Dados Base'!$B:$K,8,FALSE)) * 100</f>
        <v>7.5108888888888909</v>
      </c>
      <c r="AL1621" s="72">
        <f>(SUMIFS('Banco de Indicadores Mun. (2)'!I:I,'Banco de Indicadores Mun. (2)'!B:B,'Banco de Indicadores - Mun. (1)'!B1621,'Banco de Indicadores Mun. (2)'!A:A,'Banco de Indicadores - Mun. (1)'!A1621) / VLOOKUP(D1621,'Dados Base'!$B:$K,9,FALSE)) * 100</f>
        <v>2.3309655172413799</v>
      </c>
      <c r="AM1621" s="72">
        <f>(SUMIFS('Banco de Indicadores Mun. (2)'!J:J,'Banco de Indicadores Mun. (2)'!B:B,'Banco de Indicadores - Mun. (1)'!B1621,'Banco de Indicadores Mun. (2)'!A:A,'Banco de Indicadores - Mun. (1)'!A1621) / VLOOKUP(D1621,'Dados Base'!$B:$K,7,FALSE)) * 100</f>
        <v>3.2316428571428579</v>
      </c>
      <c r="AN1621" s="72">
        <f>(SUMIFS('Banco de Indicadores Mun. (2)'!K:K,'Banco de Indicadores Mun. (2)'!B:B,'Banco de Indicadores - Mun. (1)'!B1621,'Banco de Indicadores Mun. (2)'!A:A,'Banco de Indicadores - Mun. (1)'!A1621) / VLOOKUP(D1621,'Dados Base'!$B:$K,10,FALSE)) * 100</f>
        <v>22.488250000000015</v>
      </c>
      <c r="AO1621" s="21">
        <v>0</v>
      </c>
      <c r="AP1621" s="125">
        <v>0</v>
      </c>
      <c r="AQ1621" s="5">
        <v>0</v>
      </c>
      <c r="AR1621" s="21">
        <v>9</v>
      </c>
      <c r="AS1621" s="20">
        <v>98</v>
      </c>
      <c r="AT1621" s="20">
        <v>98</v>
      </c>
      <c r="AU1621" s="20">
        <v>90.217391304347828</v>
      </c>
      <c r="AV1621" s="20">
        <v>9.9700000000000006</v>
      </c>
      <c r="AW1621" s="21">
        <v>0</v>
      </c>
      <c r="AX1621" s="21">
        <v>0</v>
      </c>
      <c r="AY1621" s="116">
        <v>0</v>
      </c>
    </row>
    <row r="1622" spans="1:51" ht="15" x14ac:dyDescent="0.25">
      <c r="A1622" s="144">
        <v>2015</v>
      </c>
      <c r="B1622" s="77" t="s">
        <v>332</v>
      </c>
      <c r="C1622" s="78">
        <v>21</v>
      </c>
      <c r="D1622" s="77">
        <v>3529203</v>
      </c>
      <c r="E1622" s="78">
        <v>352920321</v>
      </c>
      <c r="F1622" s="78" t="str">
        <f t="shared" si="66"/>
        <v>3529203212015</v>
      </c>
      <c r="G1622" s="89">
        <v>0.70526092486369318</v>
      </c>
      <c r="H1622" s="80">
        <f t="shared" si="65"/>
        <v>24961</v>
      </c>
      <c r="I1622" s="90">
        <v>21348</v>
      </c>
      <c r="J1622" s="91">
        <v>3613</v>
      </c>
      <c r="K1622" s="83">
        <f>(H1622)/VLOOKUP(D1622,'Dados Base'!$B:$K,6,FALSE)</f>
        <v>19.918446168087076</v>
      </c>
      <c r="L1622" s="88">
        <f t="shared" si="67"/>
        <v>85.525419654661277</v>
      </c>
      <c r="M1622" s="85" t="s">
        <v>702</v>
      </c>
      <c r="N1622" s="92">
        <v>0.72099999999999997</v>
      </c>
      <c r="O1622" s="91">
        <v>157</v>
      </c>
      <c r="P1622" s="91">
        <v>100000</v>
      </c>
      <c r="Q1622" s="91">
        <v>6939000</v>
      </c>
      <c r="R1622" s="91">
        <v>550</v>
      </c>
      <c r="S1622" s="91">
        <v>36</v>
      </c>
      <c r="T1622" s="87" t="s">
        <v>691</v>
      </c>
      <c r="U1622" s="91">
        <v>155</v>
      </c>
      <c r="V1622" s="91">
        <v>161</v>
      </c>
      <c r="W1622" s="93">
        <v>0</v>
      </c>
      <c r="X1622" s="47">
        <v>7.5980821759259257E-2</v>
      </c>
      <c r="Y1622" s="21">
        <v>15.17</v>
      </c>
      <c r="Z1622" s="21">
        <v>943</v>
      </c>
      <c r="AA1622" s="21">
        <v>228</v>
      </c>
      <c r="AB1622" s="21">
        <v>0</v>
      </c>
      <c r="AC1622" s="21">
        <v>0</v>
      </c>
      <c r="AD1622" s="153">
        <f>VLOOKUP(D1622,'Dados Base'!$B:$K,9,FALSE)*31536000/VLOOKUP($F1622,F:H,MATCH(H1621,F1621:AF1621,0),FALSE)</f>
        <v>11901.33087616682</v>
      </c>
      <c r="AE1622" s="153">
        <f>VLOOKUP(D1622,'Dados Base'!$B:$K,10,FALSE)*31536000/VLOOKUP($F1622,F:H,MATCH(H1621,F1621:AF1621,0),FALSE)</f>
        <v>1465.5566684027078</v>
      </c>
      <c r="AF1622" s="14">
        <v>100</v>
      </c>
      <c r="AG1622" s="15">
        <v>83.99</v>
      </c>
      <c r="AH1622" s="14">
        <v>100</v>
      </c>
      <c r="AI1622" s="14">
        <v>41.79</v>
      </c>
      <c r="AJ1622" s="16">
        <v>100</v>
      </c>
      <c r="AK1622" s="72">
        <f>(SUMIFS('Banco de Indicadores Mun. (2)'!I:I,'Banco de Indicadores Mun. (2)'!B:B,'Banco de Indicadores - Mun. (1)'!B1622,'Banco de Indicadores Mun. (2)'!A:A,'Banco de Indicadores - Mun. (1)'!A1622) / VLOOKUP(D1622,'Dados Base'!$B:$K,8,FALSE)) * 100</f>
        <v>5.5554342105263155</v>
      </c>
      <c r="AL1622" s="72">
        <f>(SUMIFS('Banco de Indicadores Mun. (2)'!I:I,'Banco de Indicadores Mun. (2)'!B:B,'Banco de Indicadores - Mun. (1)'!B1622,'Banco de Indicadores Mun. (2)'!A:A,'Banco de Indicadores - Mun. (1)'!A1622) / VLOOKUP(D1622,'Dados Base'!$B:$K,9,FALSE)) * 100</f>
        <v>2.6892547770700639</v>
      </c>
      <c r="AM1622" s="72">
        <f>(SUMIFS('Banco de Indicadores Mun. (2)'!J:J,'Banco de Indicadores Mun. (2)'!B:B,'Banco de Indicadores - Mun. (1)'!B1622,'Banco de Indicadores Mun. (2)'!A:A,'Banco de Indicadores - Mun. (1)'!A1622) / VLOOKUP(D1622,'Dados Base'!$B:$K,7,FALSE)) * 100</f>
        <v>7.2152882352941177</v>
      </c>
      <c r="AN1622" s="72">
        <f>(SUMIFS('Banco de Indicadores Mun. (2)'!K:K,'Banco de Indicadores Mun. (2)'!B:B,'Banco de Indicadores - Mun. (1)'!B1622,'Banco de Indicadores Mun. (2)'!A:A,'Banco de Indicadores - Mun. (1)'!A1622) / VLOOKUP(D1622,'Dados Base'!$B:$K,10,FALSE)) * 100</f>
        <v>0.69034482758620708</v>
      </c>
      <c r="AO1622" s="21">
        <v>0</v>
      </c>
      <c r="AP1622" s="125">
        <v>0</v>
      </c>
      <c r="AQ1622" s="5">
        <v>0</v>
      </c>
      <c r="AR1622" s="21">
        <v>7.1</v>
      </c>
      <c r="AS1622" s="20">
        <v>99</v>
      </c>
      <c r="AT1622" s="20">
        <v>99</v>
      </c>
      <c r="AU1622" s="20">
        <v>80.529461998292049</v>
      </c>
      <c r="AV1622" s="20">
        <v>9.99</v>
      </c>
      <c r="AW1622" s="21">
        <v>0</v>
      </c>
      <c r="AX1622" s="21">
        <v>0</v>
      </c>
      <c r="AY1622" s="116">
        <v>12.787112793821564</v>
      </c>
    </row>
    <row r="1623" spans="1:51" ht="15" x14ac:dyDescent="0.25">
      <c r="A1623" s="144">
        <v>2015</v>
      </c>
      <c r="B1623" s="77" t="s">
        <v>333</v>
      </c>
      <c r="C1623" s="78">
        <v>16</v>
      </c>
      <c r="D1623" s="77">
        <v>3529302</v>
      </c>
      <c r="E1623" s="78">
        <v>352930216</v>
      </c>
      <c r="F1623" s="78" t="str">
        <f t="shared" si="66"/>
        <v>3529302162015</v>
      </c>
      <c r="G1623" s="89">
        <v>0.52091553821207448</v>
      </c>
      <c r="H1623" s="80">
        <f t="shared" si="65"/>
        <v>78610</v>
      </c>
      <c r="I1623" s="90">
        <v>77168</v>
      </c>
      <c r="J1623" s="91">
        <v>1442</v>
      </c>
      <c r="K1623" s="83">
        <f>(H1623)/VLOOKUP(D1623,'Dados Base'!$B:$K,6,FALSE)</f>
        <v>149.16225498567391</v>
      </c>
      <c r="L1623" s="88">
        <f t="shared" si="67"/>
        <v>98.16562778272484</v>
      </c>
      <c r="M1623" s="85" t="s">
        <v>702</v>
      </c>
      <c r="N1623" s="92">
        <v>0.77300000000000002</v>
      </c>
      <c r="O1623" s="91">
        <v>166</v>
      </c>
      <c r="P1623" s="91">
        <v>5680</v>
      </c>
      <c r="Q1623" s="91">
        <v>400000</v>
      </c>
      <c r="R1623" s="91">
        <v>0</v>
      </c>
      <c r="S1623" s="91">
        <v>281</v>
      </c>
      <c r="T1623" s="87" t="s">
        <v>691</v>
      </c>
      <c r="U1623" s="91">
        <v>861</v>
      </c>
      <c r="V1623" s="91">
        <v>730</v>
      </c>
      <c r="W1623" s="93">
        <v>0</v>
      </c>
      <c r="X1623" s="47">
        <v>0.23928738425925927</v>
      </c>
      <c r="Y1623" s="21">
        <v>63.96</v>
      </c>
      <c r="Z1623" s="21">
        <v>4230</v>
      </c>
      <c r="AA1623" s="21">
        <v>87</v>
      </c>
      <c r="AB1623" s="21">
        <v>13</v>
      </c>
      <c r="AC1623" s="21">
        <v>0</v>
      </c>
      <c r="AD1623" s="153">
        <f>VLOOKUP(D1623,'Dados Base'!$B:$K,9,FALSE)*31536000/VLOOKUP($F1623,F:H,MATCH(H1622,F1622:AF1622,0),FALSE)</f>
        <v>1708.9856252385193</v>
      </c>
      <c r="AE1623" s="153">
        <f>VLOOKUP(D1623,'Dados Base'!$B:$K,10,FALSE)*31536000/VLOOKUP($F1623,F:H,MATCH(H1622,F1622:AF1622,0),FALSE)</f>
        <v>172.50324386210414</v>
      </c>
      <c r="AF1623" s="14">
        <v>100</v>
      </c>
      <c r="AG1623" s="15">
        <v>100</v>
      </c>
      <c r="AH1623" s="14">
        <v>100</v>
      </c>
      <c r="AI1623" s="14">
        <v>37.44</v>
      </c>
      <c r="AJ1623" s="16">
        <v>100</v>
      </c>
      <c r="AK1623" s="72">
        <f>(SUMIFS('Banco de Indicadores Mun. (2)'!I:I,'Banco de Indicadores Mun. (2)'!B:B,'Banco de Indicadores - Mun. (1)'!B1623,'Banco de Indicadores Mun. (2)'!A:A,'Banco de Indicadores - Mun. (1)'!A1623) / VLOOKUP(D1623,'Dados Base'!$B:$K,8,FALSE)) * 100</f>
        <v>53.854612903225849</v>
      </c>
      <c r="AL1623" s="72">
        <f>(SUMIFS('Banco de Indicadores Mun. (2)'!I:I,'Banco de Indicadores Mun. (2)'!B:B,'Banco de Indicadores - Mun. (1)'!B1623,'Banco de Indicadores Mun. (2)'!A:A,'Banco de Indicadores - Mun. (1)'!A1623) / VLOOKUP(D1623,'Dados Base'!$B:$K,9,FALSE)) * 100</f>
        <v>23.513985915492981</v>
      </c>
      <c r="AM1623" s="72">
        <f>(SUMIFS('Banco de Indicadores Mun. (2)'!J:J,'Banco de Indicadores Mun. (2)'!B:B,'Banco de Indicadores - Mun. (1)'!B1623,'Banco de Indicadores Mun. (2)'!A:A,'Banco de Indicadores - Mun. (1)'!A1623) / VLOOKUP(D1623,'Dados Base'!$B:$K,7,FALSE)) * 100</f>
        <v>12.29381818181818</v>
      </c>
      <c r="AN1623" s="72">
        <f>(SUMIFS('Banco de Indicadores Mun. (2)'!K:K,'Banco de Indicadores Mun. (2)'!B:B,'Banco de Indicadores - Mun. (1)'!B1623,'Banco de Indicadores Mun. (2)'!A:A,'Banco de Indicadores - Mun. (1)'!A1623) / VLOOKUP(D1623,'Dados Base'!$B:$K,10,FALSE)) * 100</f>
        <v>192.06841860465133</v>
      </c>
      <c r="AO1623" s="21">
        <v>0</v>
      </c>
      <c r="AP1623" s="125">
        <v>0</v>
      </c>
      <c r="AQ1623" s="5">
        <v>40</v>
      </c>
      <c r="AR1623" s="21">
        <v>7.2</v>
      </c>
      <c r="AS1623" s="20">
        <v>100</v>
      </c>
      <c r="AT1623" s="20">
        <v>100</v>
      </c>
      <c r="AU1623" s="20">
        <v>97.984711605281447</v>
      </c>
      <c r="AV1623" s="20">
        <v>10</v>
      </c>
      <c r="AW1623" s="21">
        <v>2</v>
      </c>
      <c r="AX1623" s="21">
        <v>0</v>
      </c>
      <c r="AY1623" s="116">
        <v>32.461858005357783</v>
      </c>
    </row>
    <row r="1624" spans="1:51" ht="15" x14ac:dyDescent="0.25">
      <c r="A1624" s="144">
        <v>2015</v>
      </c>
      <c r="B1624" s="77" t="s">
        <v>334</v>
      </c>
      <c r="C1624" s="78">
        <v>6</v>
      </c>
      <c r="D1624" s="77">
        <v>3529401</v>
      </c>
      <c r="E1624" s="78">
        <v>35294016</v>
      </c>
      <c r="F1624" s="78" t="str">
        <f t="shared" si="66"/>
        <v>352940162015</v>
      </c>
      <c r="G1624" s="89">
        <v>1.1712201422466872</v>
      </c>
      <c r="H1624" s="80">
        <f t="shared" si="65"/>
        <v>439947</v>
      </c>
      <c r="I1624" s="90">
        <v>439947</v>
      </c>
      <c r="J1624" s="91">
        <v>0</v>
      </c>
      <c r="K1624" s="83">
        <f>(H1624)/VLOOKUP(D1624,'Dados Base'!$B:$K,6,FALSE)</f>
        <v>7062.8832878471667</v>
      </c>
      <c r="L1624" s="88">
        <f t="shared" si="67"/>
        <v>100</v>
      </c>
      <c r="M1624" s="85" t="s">
        <v>702</v>
      </c>
      <c r="N1624" s="92">
        <v>0.76600000000000001</v>
      </c>
      <c r="O1624" s="91">
        <v>2</v>
      </c>
      <c r="P1624" s="91">
        <v>0</v>
      </c>
      <c r="Q1624" s="91">
        <v>0</v>
      </c>
      <c r="R1624" s="91">
        <v>0</v>
      </c>
      <c r="S1624" s="91">
        <v>771</v>
      </c>
      <c r="T1624" s="87" t="s">
        <v>691</v>
      </c>
      <c r="U1624" s="91">
        <v>1977</v>
      </c>
      <c r="V1624" s="91">
        <v>1619</v>
      </c>
      <c r="W1624" s="93">
        <v>0</v>
      </c>
      <c r="X1624" s="47">
        <v>0</v>
      </c>
      <c r="Y1624" s="21">
        <v>407.96</v>
      </c>
      <c r="Z1624" s="21">
        <v>6752</v>
      </c>
      <c r="AA1624" s="21">
        <v>17725</v>
      </c>
      <c r="AB1624" s="21">
        <v>42</v>
      </c>
      <c r="AC1624" s="21">
        <v>2</v>
      </c>
      <c r="AD1624" s="153">
        <f>VLOOKUP(D1624,'Dados Base'!$B:$K,9,FALSE)*31536000/VLOOKUP($F1624,F:H,MATCH(H1623,F1623:AF1623,0),FALSE)</f>
        <v>64.513225456702742</v>
      </c>
      <c r="AE1624" s="153">
        <f>VLOOKUP(D1624,'Dados Base'!$B:$K,10,FALSE)*31536000/VLOOKUP($F1624,F:H,MATCH(H1623,F1623:AF1623,0),FALSE)</f>
        <v>8.6017633942270333</v>
      </c>
      <c r="AF1624" s="14">
        <v>98</v>
      </c>
      <c r="AG1624" s="15">
        <v>100</v>
      </c>
      <c r="AH1624" s="14">
        <v>92.25</v>
      </c>
      <c r="AI1624" s="14">
        <v>48.53</v>
      </c>
      <c r="AJ1624" s="16">
        <v>98</v>
      </c>
      <c r="AK1624" s="72">
        <f>(SUMIFS('Banco de Indicadores Mun. (2)'!I:I,'Banco de Indicadores Mun. (2)'!B:B,'Banco de Indicadores - Mun. (1)'!B1624,'Banco de Indicadores Mun. (2)'!A:A,'Banco de Indicadores - Mun. (1)'!A1624) / VLOOKUP(D1624,'Dados Base'!$B:$K,8,FALSE)) * 100</f>
        <v>26.393636363636347</v>
      </c>
      <c r="AL1624" s="72">
        <f>(SUMIFS('Banco de Indicadores Mun. (2)'!I:I,'Banco de Indicadores Mun. (2)'!B:B,'Banco de Indicadores - Mun. (1)'!B1624,'Banco de Indicadores Mun. (2)'!A:A,'Banco de Indicadores - Mun. (1)'!A1624) / VLOOKUP(D1624,'Dados Base'!$B:$K,9,FALSE)) * 100</f>
        <v>9.67766666666666</v>
      </c>
      <c r="AM1624" s="72">
        <f>(SUMIFS('Banco de Indicadores Mun. (2)'!J:J,'Banco de Indicadores Mun. (2)'!B:B,'Banco de Indicadores - Mun. (1)'!B1624,'Banco de Indicadores Mun. (2)'!A:A,'Banco de Indicadores - Mun. (1)'!A1624) / VLOOKUP(D1624,'Dados Base'!$B:$K,7,FALSE)) * 100</f>
        <v>4.0897619047619047</v>
      </c>
      <c r="AN1624" s="72">
        <f>(SUMIFS('Banco de Indicadores Mun. (2)'!K:K,'Banco de Indicadores Mun. (2)'!B:B,'Banco de Indicadores - Mun. (1)'!B1624,'Banco de Indicadores Mun. (2)'!A:A,'Banco de Indicadores - Mun. (1)'!A1624) / VLOOKUP(D1624,'Dados Base'!$B:$K,10,FALSE)) * 100</f>
        <v>65.425416666666621</v>
      </c>
      <c r="AO1624" s="21">
        <v>0</v>
      </c>
      <c r="AP1624" s="125">
        <v>0</v>
      </c>
      <c r="AQ1624" s="5">
        <v>0</v>
      </c>
      <c r="AR1624" s="21">
        <v>8.3000000000000007</v>
      </c>
      <c r="AS1624" s="20">
        <v>88</v>
      </c>
      <c r="AT1624" s="20">
        <v>27.895999999999994</v>
      </c>
      <c r="AU1624" s="20">
        <v>27.585079870899207</v>
      </c>
      <c r="AV1624" s="20">
        <v>3.89</v>
      </c>
      <c r="AW1624" s="21">
        <v>6</v>
      </c>
      <c r="AX1624" s="21">
        <v>2</v>
      </c>
      <c r="AY1624" s="116">
        <v>0.27346009437766983</v>
      </c>
    </row>
    <row r="1625" spans="1:51" ht="15" x14ac:dyDescent="0.25">
      <c r="A1625" s="144">
        <v>2015</v>
      </c>
      <c r="B1625" s="77" t="s">
        <v>335</v>
      </c>
      <c r="C1625" s="78">
        <v>16</v>
      </c>
      <c r="D1625" s="77">
        <v>3529500</v>
      </c>
      <c r="E1625" s="78">
        <v>352950016</v>
      </c>
      <c r="F1625" s="78" t="str">
        <f t="shared" si="66"/>
        <v>3529500162015</v>
      </c>
      <c r="G1625" s="89">
        <v>1.510054404749539</v>
      </c>
      <c r="H1625" s="80">
        <f t="shared" si="65"/>
        <v>4864</v>
      </c>
      <c r="I1625" s="90">
        <v>4119</v>
      </c>
      <c r="J1625" s="91">
        <v>745</v>
      </c>
      <c r="K1625" s="83">
        <f>(H1625)/VLOOKUP(D1625,'Dados Base'!$B:$K,6,FALSE)</f>
        <v>24.947427809406577</v>
      </c>
      <c r="L1625" s="88">
        <f t="shared" si="67"/>
        <v>84.68338815789474</v>
      </c>
      <c r="M1625" s="85" t="s">
        <v>702</v>
      </c>
      <c r="N1625" s="92">
        <v>0.74399999999999999</v>
      </c>
      <c r="O1625" s="91">
        <v>28</v>
      </c>
      <c r="P1625" s="91">
        <v>9000</v>
      </c>
      <c r="Q1625" s="91">
        <v>0</v>
      </c>
      <c r="R1625" s="91">
        <v>0</v>
      </c>
      <c r="S1625" s="91">
        <v>16</v>
      </c>
      <c r="T1625" s="87" t="s">
        <v>691</v>
      </c>
      <c r="U1625" s="91">
        <v>50</v>
      </c>
      <c r="V1625" s="91">
        <v>41</v>
      </c>
      <c r="W1625" s="93">
        <v>13.75</v>
      </c>
      <c r="X1625" s="47">
        <v>1.1543934592609361E-2</v>
      </c>
      <c r="Y1625" s="21">
        <v>2.95</v>
      </c>
      <c r="Z1625" s="21">
        <v>189</v>
      </c>
      <c r="AA1625" s="21">
        <v>39</v>
      </c>
      <c r="AB1625" s="21">
        <v>0</v>
      </c>
      <c r="AC1625" s="21">
        <v>0</v>
      </c>
      <c r="AD1625" s="153">
        <f>VLOOKUP(D1625,'Dados Base'!$B:$K,9,FALSE)*31536000/VLOOKUP($F1625,F:H,MATCH(H1624,F1624:AF1624,0),FALSE)</f>
        <v>9206.644736842105</v>
      </c>
      <c r="AE1625" s="153">
        <f>VLOOKUP(D1625,'Dados Base'!$B:$K,10,FALSE)*31536000/VLOOKUP($F1625,F:H,MATCH(H1624,F1624:AF1624,0),FALSE)</f>
        <v>842.86184210526289</v>
      </c>
      <c r="AF1625" s="14" t="s">
        <v>692</v>
      </c>
      <c r="AG1625" s="15">
        <v>100</v>
      </c>
      <c r="AH1625" s="14" t="s">
        <v>692</v>
      </c>
      <c r="AI1625" s="14" t="s">
        <v>692</v>
      </c>
      <c r="AJ1625" s="16" t="s">
        <v>692</v>
      </c>
      <c r="AK1625" s="72">
        <f>(SUMIFS('Banco de Indicadores Mun. (2)'!I:I,'Banco de Indicadores Mun. (2)'!B:B,'Banco de Indicadores - Mun. (1)'!B1625,'Banco de Indicadores Mun. (2)'!A:A,'Banco de Indicadores - Mun. (1)'!A1625) / VLOOKUP(D1625,'Dados Base'!$B:$K,8,FALSE)) * 100</f>
        <v>18.200948275862068</v>
      </c>
      <c r="AL1625" s="72">
        <f>(SUMIFS('Banco de Indicadores Mun. (2)'!I:I,'Banco de Indicadores Mun. (2)'!B:B,'Banco de Indicadores - Mun. (1)'!B1625,'Banco de Indicadores Mun. (2)'!A:A,'Banco de Indicadores - Mun. (1)'!A1625) / VLOOKUP(D1625,'Dados Base'!$B:$K,9,FALSE)) * 100</f>
        <v>7.434190140845069</v>
      </c>
      <c r="AM1625" s="72">
        <f>(SUMIFS('Banco de Indicadores Mun. (2)'!J:J,'Banco de Indicadores Mun. (2)'!B:B,'Banco de Indicadores - Mun. (1)'!B1625,'Banco de Indicadores Mun. (2)'!A:A,'Banco de Indicadores - Mun. (1)'!A1625) / VLOOKUP(D1625,'Dados Base'!$B:$K,7,FALSE)) * 100</f>
        <v>12.579711111111108</v>
      </c>
      <c r="AN1625" s="72">
        <f>(SUMIFS('Banco de Indicadores Mun. (2)'!K:K,'Banco de Indicadores Mun. (2)'!B:B,'Banco de Indicadores - Mun. (1)'!B1625,'Banco de Indicadores Mun. (2)'!A:A,'Banco de Indicadores - Mun. (1)'!A1625) / VLOOKUP(D1625,'Dados Base'!$B:$K,10,FALSE)) * 100</f>
        <v>37.659076923076931</v>
      </c>
      <c r="AO1625" s="21">
        <v>0</v>
      </c>
      <c r="AP1625" s="125">
        <v>0</v>
      </c>
      <c r="AQ1625" s="5">
        <v>0</v>
      </c>
      <c r="AR1625" s="21">
        <v>9.8000000000000007</v>
      </c>
      <c r="AS1625" s="20">
        <v>100</v>
      </c>
      <c r="AT1625" s="20">
        <v>100</v>
      </c>
      <c r="AU1625" s="20">
        <v>82.89473684210526</v>
      </c>
      <c r="AV1625" s="20">
        <v>10</v>
      </c>
      <c r="AW1625" s="21">
        <v>0</v>
      </c>
      <c r="AX1625" s="21">
        <v>0</v>
      </c>
      <c r="AY1625" s="116">
        <v>192.70004597277222</v>
      </c>
    </row>
    <row r="1626" spans="1:51" ht="15" x14ac:dyDescent="0.25">
      <c r="A1626" s="144">
        <v>2015</v>
      </c>
      <c r="B1626" s="77" t="s">
        <v>336</v>
      </c>
      <c r="C1626" s="78">
        <v>15</v>
      </c>
      <c r="D1626" s="77">
        <v>3529609</v>
      </c>
      <c r="E1626" s="78">
        <v>352960915</v>
      </c>
      <c r="F1626" s="78" t="str">
        <f t="shared" si="66"/>
        <v>3529609152015</v>
      </c>
      <c r="G1626" s="89">
        <v>-0.42436403847672111</v>
      </c>
      <c r="H1626" s="80">
        <f t="shared" si="65"/>
        <v>3798</v>
      </c>
      <c r="I1626" s="90">
        <v>2694</v>
      </c>
      <c r="J1626" s="91">
        <v>1104</v>
      </c>
      <c r="K1626" s="83">
        <f>(H1626)/VLOOKUP(D1626,'Dados Base'!$B:$K,6,FALSE)</f>
        <v>16.646213183730715</v>
      </c>
      <c r="L1626" s="88">
        <f t="shared" si="67"/>
        <v>70.932069510268562</v>
      </c>
      <c r="M1626" s="85" t="s">
        <v>702</v>
      </c>
      <c r="N1626" s="92">
        <v>0.73099999999999998</v>
      </c>
      <c r="O1626" s="91">
        <v>43</v>
      </c>
      <c r="P1626" s="91">
        <v>13100</v>
      </c>
      <c r="Q1626" s="91">
        <v>400000</v>
      </c>
      <c r="R1626" s="91">
        <v>0</v>
      </c>
      <c r="S1626" s="91">
        <v>20</v>
      </c>
      <c r="T1626" s="87" t="s">
        <v>691</v>
      </c>
      <c r="U1626" s="91">
        <v>27</v>
      </c>
      <c r="V1626" s="91">
        <v>14</v>
      </c>
      <c r="W1626" s="93">
        <v>0</v>
      </c>
      <c r="X1626" s="47">
        <v>8.9935453125000002E-3</v>
      </c>
      <c r="Y1626" s="21">
        <v>1.9</v>
      </c>
      <c r="Z1626" s="21">
        <v>128</v>
      </c>
      <c r="AA1626" s="21">
        <v>19</v>
      </c>
      <c r="AB1626" s="21">
        <v>0</v>
      </c>
      <c r="AC1626" s="21">
        <v>0</v>
      </c>
      <c r="AD1626" s="153">
        <f>VLOOKUP(D1626,'Dados Base'!$B:$K,9,FALSE)*31536000/VLOOKUP($F1626,F:H,MATCH(H1625,F1625:AF1625,0),FALSE)</f>
        <v>14447.772511848341</v>
      </c>
      <c r="AE1626" s="153">
        <f>VLOOKUP(D1626,'Dados Base'!$B:$K,10,FALSE)*31536000/VLOOKUP($F1626,F:H,MATCH(H1625,F1625:AF1625,0),FALSE)</f>
        <v>1245.4976303317537</v>
      </c>
      <c r="AF1626" s="14">
        <v>90.93</v>
      </c>
      <c r="AG1626" s="15">
        <v>100</v>
      </c>
      <c r="AH1626" s="14">
        <v>86.61</v>
      </c>
      <c r="AI1626" s="14">
        <v>18.14</v>
      </c>
      <c r="AJ1626" s="16">
        <v>100</v>
      </c>
      <c r="AK1626" s="72">
        <f>(SUMIFS('Banco de Indicadores Mun. (2)'!I:I,'Banco de Indicadores Mun. (2)'!B:B,'Banco de Indicadores - Mun. (1)'!B1626,'Banco de Indicadores Mun. (2)'!A:A,'Banco de Indicadores - Mun. (1)'!A1626) / VLOOKUP(D1626,'Dados Base'!$B:$K,8,FALSE)) * 100</f>
        <v>49.936927272727274</v>
      </c>
      <c r="AL1626" s="72">
        <f>(SUMIFS('Banco de Indicadores Mun. (2)'!I:I,'Banco de Indicadores Mun. (2)'!B:B,'Banco de Indicadores - Mun. (1)'!B1626,'Banco de Indicadores Mun. (2)'!A:A,'Banco de Indicadores - Mun. (1)'!A1626) / VLOOKUP(D1626,'Dados Base'!$B:$K,9,FALSE)) * 100</f>
        <v>15.784660919540233</v>
      </c>
      <c r="AM1626" s="72">
        <f>(SUMIFS('Banco de Indicadores Mun. (2)'!J:J,'Banco de Indicadores Mun. (2)'!B:B,'Banco de Indicadores - Mun. (1)'!B1626,'Banco de Indicadores Mun. (2)'!A:A,'Banco de Indicadores - Mun. (1)'!A1626) / VLOOKUP(D1626,'Dados Base'!$B:$K,7,FALSE)) * 100</f>
        <v>39.104799999999997</v>
      </c>
      <c r="AN1626" s="72">
        <f>(SUMIFS('Banco de Indicadores Mun. (2)'!K:K,'Banco de Indicadores Mun. (2)'!B:B,'Banco de Indicadores - Mun. (1)'!B1626,'Banco de Indicadores Mun. (2)'!A:A,'Banco de Indicadores - Mun. (1)'!A1626) / VLOOKUP(D1626,'Dados Base'!$B:$K,10,FALSE)) * 100</f>
        <v>78.822599999999994</v>
      </c>
      <c r="AO1626" s="21">
        <v>0</v>
      </c>
      <c r="AP1626" s="125">
        <v>0</v>
      </c>
      <c r="AQ1626" s="5">
        <v>0</v>
      </c>
      <c r="AR1626" s="21">
        <v>10</v>
      </c>
      <c r="AS1626" s="20">
        <v>96</v>
      </c>
      <c r="AT1626" s="20">
        <v>96.000000000000014</v>
      </c>
      <c r="AU1626" s="20">
        <v>87.074829931972786</v>
      </c>
      <c r="AV1626" s="20">
        <v>9.94</v>
      </c>
      <c r="AW1626" s="21">
        <v>0</v>
      </c>
      <c r="AX1626" s="21">
        <v>0</v>
      </c>
      <c r="AY1626" s="116">
        <v>8.6058676187861813</v>
      </c>
    </row>
    <row r="1627" spans="1:51" ht="15" x14ac:dyDescent="0.25">
      <c r="A1627" s="144">
        <v>2015</v>
      </c>
      <c r="B1627" s="77" t="s">
        <v>337</v>
      </c>
      <c r="C1627" s="78">
        <v>15</v>
      </c>
      <c r="D1627" s="77">
        <v>3529658</v>
      </c>
      <c r="E1627" s="78">
        <v>352965815</v>
      </c>
      <c r="F1627" s="78" t="str">
        <f t="shared" si="66"/>
        <v>3529658152015</v>
      </c>
      <c r="G1627" s="89">
        <v>-0.14718513873450689</v>
      </c>
      <c r="H1627" s="80">
        <f t="shared" si="65"/>
        <v>1887</v>
      </c>
      <c r="I1627" s="90">
        <v>1563</v>
      </c>
      <c r="J1627" s="91">
        <v>324</v>
      </c>
      <c r="K1627" s="83">
        <f>(H1627)/VLOOKUP(D1627,'Dados Base'!$B:$K,6,FALSE)</f>
        <v>12.604368445661612</v>
      </c>
      <c r="L1627" s="88">
        <f t="shared" si="67"/>
        <v>82.829888712241655</v>
      </c>
      <c r="M1627" s="85" t="s">
        <v>702</v>
      </c>
      <c r="N1627" s="92">
        <v>0.72399999999999998</v>
      </c>
      <c r="O1627" s="91">
        <v>23</v>
      </c>
      <c r="P1627" s="91">
        <v>6800</v>
      </c>
      <c r="Q1627" s="91">
        <v>0</v>
      </c>
      <c r="R1627" s="91">
        <v>0</v>
      </c>
      <c r="S1627" s="91">
        <v>3</v>
      </c>
      <c r="T1627" s="87" t="s">
        <v>691</v>
      </c>
      <c r="U1627" s="91">
        <v>6</v>
      </c>
      <c r="V1627" s="91">
        <v>5</v>
      </c>
      <c r="W1627" s="93">
        <v>10.88</v>
      </c>
      <c r="X1627" s="47">
        <v>4.3769554687499998E-3</v>
      </c>
      <c r="Y1627" s="21">
        <v>1.05</v>
      </c>
      <c r="Z1627" s="21">
        <v>70</v>
      </c>
      <c r="AA1627" s="21">
        <v>11</v>
      </c>
      <c r="AB1627" s="21">
        <v>0</v>
      </c>
      <c r="AC1627" s="21">
        <v>0</v>
      </c>
      <c r="AD1627" s="153">
        <f>VLOOKUP(D1627,'Dados Base'!$B:$K,9,FALSE)*31536000/VLOOKUP($F1627,F:H,MATCH(H1626,F1626:AF1626,0),FALSE)</f>
        <v>19553.322734499205</v>
      </c>
      <c r="AE1627" s="153">
        <f>VLOOKUP(D1627,'Dados Base'!$B:$K,10,FALSE)*31536000/VLOOKUP($F1627,F:H,MATCH(H1626,F1626:AF1626,0),FALSE)</f>
        <v>2005.4689984101749</v>
      </c>
      <c r="AF1627" s="14">
        <v>89.07</v>
      </c>
      <c r="AG1627" s="15" t="s">
        <v>692</v>
      </c>
      <c r="AH1627" s="14">
        <v>83.27</v>
      </c>
      <c r="AI1627" s="14">
        <v>17.53</v>
      </c>
      <c r="AJ1627" s="16">
        <v>100</v>
      </c>
      <c r="AK1627" s="72">
        <f>(SUMIFS('Banco de Indicadores Mun. (2)'!I:I,'Banco de Indicadores Mun. (2)'!B:B,'Banco de Indicadores - Mun. (1)'!B1627,'Banco de Indicadores Mun. (2)'!A:A,'Banco de Indicadores - Mun. (1)'!A1627) / VLOOKUP(D1627,'Dados Base'!$B:$K,8,FALSE)) * 100</f>
        <v>26.741351351351351</v>
      </c>
      <c r="AL1627" s="72">
        <f>(SUMIFS('Banco de Indicadores Mun. (2)'!I:I,'Banco de Indicadores Mun. (2)'!B:B,'Banco de Indicadores - Mun. (1)'!B1627,'Banco de Indicadores Mun. (2)'!A:A,'Banco de Indicadores - Mun. (1)'!A1627) / VLOOKUP(D1627,'Dados Base'!$B:$K,9,FALSE)) * 100</f>
        <v>8.456666666666667</v>
      </c>
      <c r="AM1627" s="72">
        <f>(SUMIFS('Banco de Indicadores Mun. (2)'!J:J,'Banco de Indicadores Mun. (2)'!B:B,'Banco de Indicadores - Mun. (1)'!B1627,'Banco de Indicadores Mun. (2)'!A:A,'Banco de Indicadores - Mun. (1)'!A1627) / VLOOKUP(D1627,'Dados Base'!$B:$K,7,FALSE)) * 100</f>
        <v>36.531679999999994</v>
      </c>
      <c r="AN1627" s="72">
        <f>(SUMIFS('Banco de Indicadores Mun. (2)'!K:K,'Banco de Indicadores Mun. (2)'!B:B,'Banco de Indicadores - Mun. (1)'!B1627,'Banco de Indicadores Mun. (2)'!A:A,'Banco de Indicadores - Mun. (1)'!A1627) / VLOOKUP(D1627,'Dados Base'!$B:$K,10,FALSE)) * 100</f>
        <v>6.3448333333333347</v>
      </c>
      <c r="AO1627" s="21">
        <v>0</v>
      </c>
      <c r="AP1627" s="125">
        <v>0</v>
      </c>
      <c r="AQ1627" s="5">
        <v>0</v>
      </c>
      <c r="AR1627" s="21">
        <v>8.5</v>
      </c>
      <c r="AS1627" s="20">
        <v>93</v>
      </c>
      <c r="AT1627" s="20">
        <v>93</v>
      </c>
      <c r="AU1627" s="20">
        <v>86.419753086419746</v>
      </c>
      <c r="AV1627" s="20">
        <v>9.9</v>
      </c>
      <c r="AW1627" s="21">
        <v>0</v>
      </c>
      <c r="AX1627" s="21">
        <v>0</v>
      </c>
      <c r="AY1627" s="116">
        <v>117.26004827610804</v>
      </c>
    </row>
    <row r="1628" spans="1:51" ht="15" x14ac:dyDescent="0.25">
      <c r="A1628" s="144">
        <v>2015</v>
      </c>
      <c r="B1628" s="77" t="s">
        <v>338</v>
      </c>
      <c r="C1628" s="78">
        <v>8</v>
      </c>
      <c r="D1628" s="77">
        <v>3529708</v>
      </c>
      <c r="E1628" s="78">
        <v>35297088</v>
      </c>
      <c r="F1628" s="78" t="str">
        <f t="shared" si="66"/>
        <v>352970882015</v>
      </c>
      <c r="G1628" s="89">
        <v>0.60215292930902997</v>
      </c>
      <c r="H1628" s="80">
        <f t="shared" si="65"/>
        <v>20972</v>
      </c>
      <c r="I1628" s="90">
        <v>19904</v>
      </c>
      <c r="J1628" s="91">
        <v>1068</v>
      </c>
      <c r="K1628" s="83">
        <f>(H1628)/VLOOKUP(D1628,'Dados Base'!$B:$K,6,FALSE)</f>
        <v>25.362502872207912</v>
      </c>
      <c r="L1628" s="88">
        <f t="shared" si="67"/>
        <v>94.9074957085638</v>
      </c>
      <c r="M1628" s="85" t="s">
        <v>702</v>
      </c>
      <c r="N1628" s="92">
        <v>0.74099999999999999</v>
      </c>
      <c r="O1628" s="91">
        <v>111</v>
      </c>
      <c r="P1628" s="91">
        <v>7980</v>
      </c>
      <c r="Q1628" s="91">
        <v>1016000</v>
      </c>
      <c r="R1628" s="91">
        <v>6000</v>
      </c>
      <c r="S1628" s="91">
        <v>13</v>
      </c>
      <c r="T1628" s="87" t="s">
        <v>691</v>
      </c>
      <c r="U1628" s="91">
        <v>221</v>
      </c>
      <c r="V1628" s="91">
        <v>143</v>
      </c>
      <c r="W1628" s="93">
        <v>98.95</v>
      </c>
      <c r="X1628" s="47">
        <v>5.4007269166666663E-2</v>
      </c>
      <c r="Y1628" s="21">
        <v>14.33</v>
      </c>
      <c r="Z1628" s="21">
        <v>1040</v>
      </c>
      <c r="AA1628" s="21">
        <v>66</v>
      </c>
      <c r="AB1628" s="21">
        <v>1</v>
      </c>
      <c r="AC1628" s="21">
        <v>1</v>
      </c>
      <c r="AD1628" s="153">
        <f>VLOOKUP(D1628,'Dados Base'!$B:$K,9,FALSE)*31536000/VLOOKUP($F1628,F:H,MATCH(H1627,F1627:AF1627,0),FALSE)</f>
        <v>20375.395765782949</v>
      </c>
      <c r="AE1628" s="153">
        <f>VLOOKUP(D1628,'Dados Base'!$B:$K,10,FALSE)*31536000/VLOOKUP($F1628,F:H,MATCH(H1627,F1627:AF1627,0),FALSE)</f>
        <v>2481.136753766928</v>
      </c>
      <c r="AF1628" s="14">
        <v>84.6</v>
      </c>
      <c r="AG1628" s="15" t="s">
        <v>692</v>
      </c>
      <c r="AH1628" s="14">
        <v>84.84</v>
      </c>
      <c r="AI1628" s="14">
        <v>30.8</v>
      </c>
      <c r="AJ1628" s="16">
        <v>89.81</v>
      </c>
      <c r="AK1628" s="72">
        <f>(SUMIFS('Banco de Indicadores Mun. (2)'!I:I,'Banco de Indicadores Mun. (2)'!B:B,'Banco de Indicadores - Mun. (1)'!B1628,'Banco de Indicadores Mun. (2)'!A:A,'Banco de Indicadores - Mun. (1)'!A1628) / VLOOKUP(D1628,'Dados Base'!$B:$K,8,FALSE)) * 100</f>
        <v>11.515318396226416</v>
      </c>
      <c r="AL1628" s="72">
        <f>(SUMIFS('Banco de Indicadores Mun. (2)'!I:I,'Banco de Indicadores Mun. (2)'!B:B,'Banco de Indicadores - Mun. (1)'!B1628,'Banco de Indicadores Mun. (2)'!A:A,'Banco de Indicadores - Mun. (1)'!A1628) / VLOOKUP(D1628,'Dados Base'!$B:$K,9,FALSE)) * 100</f>
        <v>3.6033173431734316</v>
      </c>
      <c r="AM1628" s="72">
        <f>(SUMIFS('Banco de Indicadores Mun. (2)'!J:J,'Banco de Indicadores Mun. (2)'!B:B,'Banco de Indicadores - Mun. (1)'!B1628,'Banco de Indicadores Mun. (2)'!A:A,'Banco de Indicadores - Mun. (1)'!A1628) / VLOOKUP(D1628,'Dados Base'!$B:$K,7,FALSE)) * 100</f>
        <v>15.655567567567569</v>
      </c>
      <c r="AN1628" s="72">
        <f>(SUMIFS('Banco de Indicadores Mun. (2)'!K:K,'Banco de Indicadores Mun. (2)'!B:B,'Banco de Indicadores - Mun. (1)'!B1628,'Banco de Indicadores Mun. (2)'!A:A,'Banco de Indicadores - Mun. (1)'!A1628) / VLOOKUP(D1628,'Dados Base'!$B:$K,10,FALSE)) * 100</f>
        <v>5.0163818181818183</v>
      </c>
      <c r="AO1628" s="21">
        <v>0</v>
      </c>
      <c r="AP1628" s="125">
        <v>9.5365248903299644</v>
      </c>
      <c r="AQ1628" s="5">
        <v>0</v>
      </c>
      <c r="AR1628" s="21">
        <v>10</v>
      </c>
      <c r="AS1628" s="20">
        <v>99</v>
      </c>
      <c r="AT1628" s="20">
        <v>99.000000000000014</v>
      </c>
      <c r="AU1628" s="20">
        <v>94.032549728752258</v>
      </c>
      <c r="AV1628" s="20">
        <v>9.99</v>
      </c>
      <c r="AW1628" s="21">
        <v>0</v>
      </c>
      <c r="AX1628" s="21">
        <v>1</v>
      </c>
      <c r="AY1628" s="116">
        <v>150.72524112092182</v>
      </c>
    </row>
    <row r="1629" spans="1:51" ht="15" x14ac:dyDescent="0.25">
      <c r="A1629" s="144">
        <v>2015</v>
      </c>
      <c r="B1629" s="77" t="s">
        <v>339</v>
      </c>
      <c r="C1629" s="78">
        <v>13</v>
      </c>
      <c r="D1629" s="77">
        <v>3529807</v>
      </c>
      <c r="E1629" s="78">
        <v>352980713</v>
      </c>
      <c r="F1629" s="78" t="str">
        <f t="shared" si="66"/>
        <v>3529807132015</v>
      </c>
      <c r="G1629" s="89">
        <v>0.45340283156531935</v>
      </c>
      <c r="H1629" s="80">
        <f t="shared" si="65"/>
        <v>12322</v>
      </c>
      <c r="I1629" s="90">
        <v>11771</v>
      </c>
      <c r="J1629" s="91">
        <v>551</v>
      </c>
      <c r="K1629" s="83">
        <f>(H1629)/VLOOKUP(D1629,'Dados Base'!$B:$K,6,FALSE)</f>
        <v>58.1528151399311</v>
      </c>
      <c r="L1629" s="88">
        <f t="shared" si="67"/>
        <v>95.528323324135684</v>
      </c>
      <c r="M1629" s="85" t="s">
        <v>702</v>
      </c>
      <c r="N1629" s="92">
        <v>0.73</v>
      </c>
      <c r="O1629" s="91">
        <v>57</v>
      </c>
      <c r="P1629" s="91">
        <v>0</v>
      </c>
      <c r="Q1629" s="91">
        <v>0</v>
      </c>
      <c r="R1629" s="91">
        <v>0</v>
      </c>
      <c r="S1629" s="91">
        <v>44</v>
      </c>
      <c r="T1629" s="87" t="s">
        <v>691</v>
      </c>
      <c r="U1629" s="91">
        <v>102</v>
      </c>
      <c r="V1629" s="91">
        <v>138</v>
      </c>
      <c r="W1629" s="93">
        <v>12.93</v>
      </c>
      <c r="X1629" s="47">
        <v>3.5831334905092591E-2</v>
      </c>
      <c r="Y1629" s="21">
        <v>8.49</v>
      </c>
      <c r="Z1629" s="21">
        <v>469</v>
      </c>
      <c r="AA1629" s="21">
        <v>186</v>
      </c>
      <c r="AB1629" s="21">
        <v>1</v>
      </c>
      <c r="AC1629" s="21">
        <v>0</v>
      </c>
      <c r="AD1629" s="153">
        <f>VLOOKUP(D1629,'Dados Base'!$B:$K,9,FALSE)*31536000/VLOOKUP($F1629,F:H,MATCH(H1628,F1628:AF1628,0),FALSE)</f>
        <v>4632.3778607368931</v>
      </c>
      <c r="AE1629" s="153">
        <f>VLOOKUP(D1629,'Dados Base'!$B:$K,10,FALSE)*31536000/VLOOKUP($F1629,F:H,MATCH(H1628,F1628:AF1628,0),FALSE)</f>
        <v>614.23794838500248</v>
      </c>
      <c r="AF1629" s="14">
        <v>95.53</v>
      </c>
      <c r="AG1629" s="15">
        <v>98.43</v>
      </c>
      <c r="AH1629" s="14">
        <v>95.1</v>
      </c>
      <c r="AI1629" s="14">
        <v>16.86</v>
      </c>
      <c r="AJ1629" s="16">
        <v>100</v>
      </c>
      <c r="AK1629" s="72">
        <f>(SUMIFS('Banco de Indicadores Mun. (2)'!I:I,'Banco de Indicadores Mun. (2)'!B:B,'Banco de Indicadores - Mun. (1)'!B1629,'Banco de Indicadores Mun. (2)'!A:A,'Banco de Indicadores - Mun. (1)'!A1629) / VLOOKUP(D1629,'Dados Base'!$B:$K,8,FALSE)) * 100</f>
        <v>3.5836842105263158</v>
      </c>
      <c r="AL1629" s="72">
        <f>(SUMIFS('Banco de Indicadores Mun. (2)'!I:I,'Banco de Indicadores Mun. (2)'!B:B,'Banco de Indicadores - Mun. (1)'!B1629,'Banco de Indicadores Mun. (2)'!A:A,'Banco de Indicadores - Mun. (1)'!A1629) / VLOOKUP(D1629,'Dados Base'!$B:$K,9,FALSE)) * 100</f>
        <v>1.5047513812154696</v>
      </c>
      <c r="AM1629" s="72">
        <f>(SUMIFS('Banco de Indicadores Mun. (2)'!J:J,'Banco de Indicadores Mun. (2)'!B:B,'Banco de Indicadores - Mun. (1)'!B1629,'Banco de Indicadores Mun. (2)'!A:A,'Banco de Indicadores - Mun. (1)'!A1629) / VLOOKUP(D1629,'Dados Base'!$B:$K,7,FALSE)) * 100</f>
        <v>0</v>
      </c>
      <c r="AN1629" s="72">
        <f>(SUMIFS('Banco de Indicadores Mun. (2)'!K:K,'Banco de Indicadores Mun. (2)'!B:B,'Banco de Indicadores - Mun. (1)'!B1629,'Banco de Indicadores Mun. (2)'!A:A,'Banco de Indicadores - Mun. (1)'!A1629) / VLOOKUP(D1629,'Dados Base'!$B:$K,10,FALSE)) * 100</f>
        <v>11.348333333333334</v>
      </c>
      <c r="AO1629" s="21">
        <v>0</v>
      </c>
      <c r="AP1629" s="125">
        <v>0</v>
      </c>
      <c r="AQ1629" s="5">
        <v>0</v>
      </c>
      <c r="AR1629" s="21">
        <v>7.1</v>
      </c>
      <c r="AS1629" s="20">
        <v>99.53</v>
      </c>
      <c r="AT1629" s="20">
        <v>99.53</v>
      </c>
      <c r="AU1629" s="20">
        <v>71.603053435114504</v>
      </c>
      <c r="AV1629" s="20">
        <v>7.95</v>
      </c>
      <c r="AW1629" s="21">
        <v>0</v>
      </c>
      <c r="AX1629" s="21">
        <v>0</v>
      </c>
      <c r="AY1629" s="116">
        <v>63.718112341539069</v>
      </c>
    </row>
    <row r="1630" spans="1:51" ht="15" x14ac:dyDescent="0.25">
      <c r="A1630" s="144">
        <v>2015</v>
      </c>
      <c r="B1630" s="77" t="s">
        <v>340</v>
      </c>
      <c r="C1630" s="78">
        <v>15</v>
      </c>
      <c r="D1630" s="77">
        <v>3530003</v>
      </c>
      <c r="E1630" s="78">
        <v>353000315</v>
      </c>
      <c r="F1630" s="78" t="str">
        <f t="shared" si="66"/>
        <v>3530003152015</v>
      </c>
      <c r="G1630" s="89">
        <v>0.53593658815715983</v>
      </c>
      <c r="H1630" s="80">
        <f t="shared" si="65"/>
        <v>2882</v>
      </c>
      <c r="I1630" s="90">
        <v>1922</v>
      </c>
      <c r="J1630" s="91">
        <v>960</v>
      </c>
      <c r="K1630" s="83">
        <f>(H1630)/VLOOKUP(D1630,'Dados Base'!$B:$K,6,FALSE)</f>
        <v>13.273765659543109</v>
      </c>
      <c r="L1630" s="88">
        <f t="shared" si="67"/>
        <v>66.689798750867453</v>
      </c>
      <c r="M1630" s="85" t="s">
        <v>702</v>
      </c>
      <c r="N1630" s="92">
        <v>0.74299999999999999</v>
      </c>
      <c r="O1630" s="91">
        <v>40</v>
      </c>
      <c r="P1630" s="91">
        <v>16000</v>
      </c>
      <c r="Q1630" s="91">
        <v>645000</v>
      </c>
      <c r="R1630" s="91">
        <v>0</v>
      </c>
      <c r="S1630" s="91">
        <v>9</v>
      </c>
      <c r="T1630" s="87" t="s">
        <v>691</v>
      </c>
      <c r="U1630" s="91">
        <v>27</v>
      </c>
      <c r="V1630" s="91">
        <v>21</v>
      </c>
      <c r="W1630" s="93">
        <v>59.59</v>
      </c>
      <c r="X1630" s="47">
        <v>4.3207484374999999E-3</v>
      </c>
      <c r="Y1630" s="21">
        <v>1.4</v>
      </c>
      <c r="Z1630" s="21">
        <v>90</v>
      </c>
      <c r="AA1630" s="21">
        <v>18</v>
      </c>
      <c r="AB1630" s="21">
        <v>0</v>
      </c>
      <c r="AC1630" s="21">
        <v>0</v>
      </c>
      <c r="AD1630" s="153">
        <f>VLOOKUP(D1630,'Dados Base'!$B:$K,9,FALSE)*31536000/VLOOKUP($F1630,F:H,MATCH(H1629,F1629:AF1629,0),FALSE)</f>
        <v>18164.385843164469</v>
      </c>
      <c r="AE1630" s="153">
        <f>VLOOKUP(D1630,'Dados Base'!$B:$K,10,FALSE)*31536000/VLOOKUP($F1630,F:H,MATCH(H1629,F1629:AF1629,0),FALSE)</f>
        <v>1969.6321998612082</v>
      </c>
      <c r="AF1630" s="14">
        <v>57.57</v>
      </c>
      <c r="AG1630" s="15">
        <v>100</v>
      </c>
      <c r="AH1630" s="14">
        <v>56.87</v>
      </c>
      <c r="AI1630" s="14">
        <v>12.99</v>
      </c>
      <c r="AJ1630" s="16">
        <v>86.29</v>
      </c>
      <c r="AK1630" s="72">
        <f>(SUMIFS('Banco de Indicadores Mun. (2)'!I:I,'Banco de Indicadores Mun. (2)'!B:B,'Banco de Indicadores - Mun. (1)'!B1630,'Banco de Indicadores Mun. (2)'!A:A,'Banco de Indicadores - Mun. (1)'!A1630) / VLOOKUP(D1630,'Dados Base'!$B:$K,8,FALSE)) * 100</f>
        <v>0.12266037735849057</v>
      </c>
      <c r="AL1630" s="72">
        <f>(SUMIFS('Banco de Indicadores Mun. (2)'!I:I,'Banco de Indicadores Mun. (2)'!B:B,'Banco de Indicadores - Mun. (1)'!B1630,'Banco de Indicadores Mun. (2)'!A:A,'Banco de Indicadores - Mun. (1)'!A1630) / VLOOKUP(D1630,'Dados Base'!$B:$K,9,FALSE)) * 100</f>
        <v>3.9162650602409643E-2</v>
      </c>
      <c r="AM1630" s="72">
        <f>(SUMIFS('Banco de Indicadores Mun. (2)'!J:J,'Banco de Indicadores Mun. (2)'!B:B,'Banco de Indicadores - Mun. (1)'!B1630,'Banco de Indicadores Mun. (2)'!A:A,'Banco de Indicadores - Mun. (1)'!A1630) / VLOOKUP(D1630,'Dados Base'!$B:$K,7,FALSE)) * 100</f>
        <v>0</v>
      </c>
      <c r="AN1630" s="72">
        <f>(SUMIFS('Banco de Indicadores Mun. (2)'!K:K,'Banco de Indicadores Mun. (2)'!B:B,'Banco de Indicadores - Mun. (1)'!B1630,'Banco de Indicadores Mun. (2)'!A:A,'Banco de Indicadores - Mun. (1)'!A1630) / VLOOKUP(D1630,'Dados Base'!$B:$K,10,FALSE)) * 100</f>
        <v>0.36116666666666658</v>
      </c>
      <c r="AO1630" s="21">
        <v>0</v>
      </c>
      <c r="AP1630" s="125">
        <v>0</v>
      </c>
      <c r="AQ1630" s="5">
        <v>0</v>
      </c>
      <c r="AR1630" s="21">
        <v>8.1999999999999993</v>
      </c>
      <c r="AS1630" s="20">
        <v>99</v>
      </c>
      <c r="AT1630" s="20">
        <v>99</v>
      </c>
      <c r="AU1630" s="20">
        <v>83.333333333333329</v>
      </c>
      <c r="AV1630" s="20">
        <v>9.99</v>
      </c>
      <c r="AW1630" s="21">
        <v>0</v>
      </c>
      <c r="AX1630" s="21">
        <v>0</v>
      </c>
      <c r="AY1630" s="116">
        <v>236.40839057008859</v>
      </c>
    </row>
    <row r="1631" spans="1:51" ht="15" x14ac:dyDescent="0.25">
      <c r="A1631" s="144">
        <v>2015</v>
      </c>
      <c r="B1631" s="77" t="s">
        <v>341</v>
      </c>
      <c r="C1631" s="78">
        <v>11</v>
      </c>
      <c r="D1631" s="77">
        <v>3529906</v>
      </c>
      <c r="E1631" s="78">
        <v>352990611</v>
      </c>
      <c r="F1631" s="78" t="str">
        <f t="shared" si="66"/>
        <v>3529906112015</v>
      </c>
      <c r="G1631" s="89">
        <v>-0.79086666355326907</v>
      </c>
      <c r="H1631" s="80">
        <f t="shared" si="65"/>
        <v>20027</v>
      </c>
      <c r="I1631" s="90">
        <v>10558</v>
      </c>
      <c r="J1631" s="91">
        <v>9469</v>
      </c>
      <c r="K1631" s="83">
        <f>(H1631)/VLOOKUP(D1631,'Dados Base'!$B:$K,6,FALSE)</f>
        <v>20.012190978675779</v>
      </c>
      <c r="L1631" s="88">
        <f t="shared" si="67"/>
        <v>52.71882958006691</v>
      </c>
      <c r="M1631" s="85" t="s">
        <v>702</v>
      </c>
      <c r="N1631" s="92">
        <v>0.69699999999999995</v>
      </c>
      <c r="O1631" s="91">
        <v>159</v>
      </c>
      <c r="P1631" s="91">
        <v>5701</v>
      </c>
      <c r="Q1631" s="91">
        <v>0</v>
      </c>
      <c r="R1631" s="91">
        <v>67</v>
      </c>
      <c r="S1631" s="91">
        <v>24</v>
      </c>
      <c r="T1631" s="87" t="s">
        <v>691</v>
      </c>
      <c r="U1631" s="91">
        <v>115</v>
      </c>
      <c r="V1631" s="91">
        <v>112</v>
      </c>
      <c r="W1631" s="93">
        <v>3.68</v>
      </c>
      <c r="X1631" s="47">
        <v>3.2687726344907408E-2</v>
      </c>
      <c r="Y1631" s="21">
        <v>7.39</v>
      </c>
      <c r="Z1631" s="21">
        <v>225</v>
      </c>
      <c r="AA1631" s="21">
        <v>345</v>
      </c>
      <c r="AB1631" s="21">
        <v>9</v>
      </c>
      <c r="AC1631" s="21">
        <v>5</v>
      </c>
      <c r="AD1631" s="153">
        <f>VLOOKUP(D1631,'Dados Base'!$B:$K,9,FALSE)*31536000/VLOOKUP($F1631,F:H,MATCH(H1630,F1630:AF1630,0),FALSE)</f>
        <v>47287.465921006638</v>
      </c>
      <c r="AE1631" s="153">
        <f>VLOOKUP(D1631,'Dados Base'!$B:$K,10,FALSE)*31536000/VLOOKUP($F1631,F:H,MATCH(H1630,F1630:AF1630,0),FALSE)</f>
        <v>6125.4825984920335</v>
      </c>
      <c r="AF1631" s="14">
        <v>53.62</v>
      </c>
      <c r="AG1631" s="15" t="s">
        <v>692</v>
      </c>
      <c r="AH1631" s="14">
        <v>36.68</v>
      </c>
      <c r="AI1631" s="14">
        <v>37.369999999999997</v>
      </c>
      <c r="AJ1631" s="16">
        <v>100</v>
      </c>
      <c r="AK1631" s="72">
        <f>(SUMIFS('Banco de Indicadores Mun. (2)'!I:I,'Banco de Indicadores Mun. (2)'!B:B,'Banco de Indicadores - Mun. (1)'!B1631,'Banco de Indicadores Mun. (2)'!A:A,'Banco de Indicadores - Mun. (1)'!A1631) / VLOOKUP(D1631,'Dados Base'!$B:$K,8,FALSE)) * 100</f>
        <v>1.1154363081617091</v>
      </c>
      <c r="AL1631" s="72">
        <f>(SUMIFS('Banco de Indicadores Mun. (2)'!I:I,'Banco de Indicadores Mun. (2)'!B:B,'Banco de Indicadores - Mun. (1)'!B1631,'Banco de Indicadores Mun. (2)'!A:A,'Banco de Indicadores - Mun. (1)'!A1631) / VLOOKUP(D1631,'Dados Base'!$B:$K,9,FALSE)) * 100</f>
        <v>0.48695870795870816</v>
      </c>
      <c r="AM1631" s="72">
        <f>(SUMIFS('Banco de Indicadores Mun. (2)'!J:J,'Banco de Indicadores Mun. (2)'!B:B,'Banco de Indicadores - Mun. (1)'!B1631,'Banco de Indicadores Mun. (2)'!A:A,'Banco de Indicadores - Mun. (1)'!A1631) / VLOOKUP(D1631,'Dados Base'!$B:$K,7,FALSE)) * 100</f>
        <v>1.5069045553145344</v>
      </c>
      <c r="AN1631" s="72">
        <f>(SUMIFS('Banco de Indicadores Mun. (2)'!K:K,'Banco de Indicadores Mun. (2)'!B:B,'Banco de Indicadores - Mun. (1)'!B1631,'Banco de Indicadores Mun. (2)'!A:A,'Banco de Indicadores - Mun. (1)'!A1631) / VLOOKUP(D1631,'Dados Base'!$B:$K,10,FALSE)) * 100</f>
        <v>0.18758611825192809</v>
      </c>
      <c r="AO1631" s="21">
        <v>1</v>
      </c>
      <c r="AP1631" s="125">
        <v>4.9932591002147104</v>
      </c>
      <c r="AQ1631" s="5">
        <v>32</v>
      </c>
      <c r="AR1631" s="21">
        <v>8.5</v>
      </c>
      <c r="AS1631" s="20">
        <v>67</v>
      </c>
      <c r="AT1631" s="20">
        <v>61.639999999999993</v>
      </c>
      <c r="AU1631" s="20">
        <v>39.473684210526315</v>
      </c>
      <c r="AV1631" s="20">
        <v>5.45</v>
      </c>
      <c r="AW1631" s="21">
        <v>0</v>
      </c>
      <c r="AX1631" s="21">
        <v>5</v>
      </c>
      <c r="AY1631" s="116">
        <v>140.62932842784696</v>
      </c>
    </row>
    <row r="1632" spans="1:51" ht="15" x14ac:dyDescent="0.25">
      <c r="A1632" s="144">
        <v>2015</v>
      </c>
      <c r="B1632" s="77" t="s">
        <v>342</v>
      </c>
      <c r="C1632" s="78">
        <v>19</v>
      </c>
      <c r="D1632" s="77">
        <v>3530102</v>
      </c>
      <c r="E1632" s="78">
        <v>353010219</v>
      </c>
      <c r="F1632" s="78" t="str">
        <f t="shared" si="66"/>
        <v>3530102192015</v>
      </c>
      <c r="G1632" s="89">
        <v>0.50695623024406</v>
      </c>
      <c r="H1632" s="80">
        <f t="shared" si="65"/>
        <v>28128</v>
      </c>
      <c r="I1632" s="90">
        <v>25381</v>
      </c>
      <c r="J1632" s="91">
        <v>2747</v>
      </c>
      <c r="K1632" s="83">
        <f>(H1632)/VLOOKUP(D1632,'Dados Base'!$B:$K,6,FALSE)</f>
        <v>30.631513607109021</v>
      </c>
      <c r="L1632" s="88">
        <f t="shared" si="67"/>
        <v>90.233930602957898</v>
      </c>
      <c r="M1632" s="85" t="s">
        <v>702</v>
      </c>
      <c r="N1632" s="92">
        <v>0.751</v>
      </c>
      <c r="O1632" s="91">
        <v>176</v>
      </c>
      <c r="P1632" s="91">
        <v>66230</v>
      </c>
      <c r="Q1632" s="91">
        <v>364000</v>
      </c>
      <c r="R1632" s="91">
        <v>0</v>
      </c>
      <c r="S1632" s="91">
        <v>33</v>
      </c>
      <c r="T1632" s="87" t="s">
        <v>691</v>
      </c>
      <c r="U1632" s="91">
        <v>279</v>
      </c>
      <c r="V1632" s="91">
        <v>231</v>
      </c>
      <c r="W1632" s="93">
        <v>6.36</v>
      </c>
      <c r="X1632" s="47">
        <v>8.4567971444444445E-2</v>
      </c>
      <c r="Y1632" s="21">
        <v>20.67</v>
      </c>
      <c r="Z1632" s="21">
        <v>1047</v>
      </c>
      <c r="AA1632" s="21">
        <v>349</v>
      </c>
      <c r="AB1632" s="21">
        <v>0</v>
      </c>
      <c r="AC1632" s="21">
        <v>1</v>
      </c>
      <c r="AD1632" s="153">
        <f>VLOOKUP(D1632,'Dados Base'!$B:$K,9,FALSE)*31536000/VLOOKUP($F1632,F:H,MATCH(H1631,F1631:AF1631,0),FALSE)</f>
        <v>7511.7747440273033</v>
      </c>
      <c r="AE1632" s="153">
        <f>VLOOKUP(D1632,'Dados Base'!$B:$K,10,FALSE)*31536000/VLOOKUP($F1632,F:H,MATCH(H1631,F1631:AF1631,0),FALSE)</f>
        <v>739.96587030716739</v>
      </c>
      <c r="AF1632" s="14">
        <v>98.77</v>
      </c>
      <c r="AG1632" s="15">
        <v>90.21</v>
      </c>
      <c r="AH1632" s="14">
        <v>80.19</v>
      </c>
      <c r="AI1632" s="14">
        <v>21.57</v>
      </c>
      <c r="AJ1632" s="16">
        <v>99.4</v>
      </c>
      <c r="AK1632" s="72">
        <f>(SUMIFS('Banco de Indicadores Mun. (2)'!I:I,'Banco de Indicadores Mun. (2)'!B:B,'Banco de Indicadores - Mun. (1)'!B1632,'Banco de Indicadores Mun. (2)'!A:A,'Banco de Indicadores - Mun. (1)'!A1632) / VLOOKUP(D1632,'Dados Base'!$B:$K,8,FALSE)) * 100</f>
        <v>7.3171924686192487</v>
      </c>
      <c r="AL1632" s="72">
        <f>(SUMIFS('Banco de Indicadores Mun. (2)'!I:I,'Banco de Indicadores Mun. (2)'!B:B,'Banco de Indicadores - Mun. (1)'!B1632,'Banco de Indicadores Mun. (2)'!A:A,'Banco de Indicadores - Mun. (1)'!A1632) / VLOOKUP(D1632,'Dados Base'!$B:$K,9,FALSE)) * 100</f>
        <v>2.6101626865671652</v>
      </c>
      <c r="AM1632" s="72">
        <f>(SUMIFS('Banco de Indicadores Mun. (2)'!J:J,'Banco de Indicadores Mun. (2)'!B:B,'Banco de Indicadores - Mun. (1)'!B1632,'Banco de Indicadores Mun. (2)'!A:A,'Banco de Indicadores - Mun. (1)'!A1632) / VLOOKUP(D1632,'Dados Base'!$B:$K,7,FALSE)) * 100</f>
        <v>6.5740000000000016</v>
      </c>
      <c r="AN1632" s="72">
        <f>(SUMIFS('Banco de Indicadores Mun. (2)'!K:K,'Banco de Indicadores Mun. (2)'!B:B,'Banco de Indicadores - Mun. (1)'!B1632,'Banco de Indicadores Mun. (2)'!A:A,'Banco de Indicadores - Mun. (1)'!A1632) / VLOOKUP(D1632,'Dados Base'!$B:$K,10,FALSE)) * 100</f>
        <v>9.2652575757575732</v>
      </c>
      <c r="AO1632" s="21">
        <v>0</v>
      </c>
      <c r="AP1632" s="125">
        <v>0</v>
      </c>
      <c r="AQ1632" s="5">
        <v>0</v>
      </c>
      <c r="AR1632" s="21">
        <v>2.6</v>
      </c>
      <c r="AS1632" s="20">
        <v>100</v>
      </c>
      <c r="AT1632" s="20">
        <v>100</v>
      </c>
      <c r="AU1632" s="20">
        <v>75</v>
      </c>
      <c r="AV1632" s="20">
        <v>8.08</v>
      </c>
      <c r="AW1632" s="21">
        <v>0</v>
      </c>
      <c r="AX1632" s="21">
        <v>1</v>
      </c>
      <c r="AY1632" s="116">
        <v>42.047180345370286</v>
      </c>
    </row>
    <row r="1633" spans="1:51" ht="15" x14ac:dyDescent="0.25">
      <c r="A1633" s="144">
        <v>2015</v>
      </c>
      <c r="B1633" s="77" t="s">
        <v>343</v>
      </c>
      <c r="C1633" s="78">
        <v>22</v>
      </c>
      <c r="D1633" s="77">
        <v>3530201</v>
      </c>
      <c r="E1633" s="78">
        <v>353020122</v>
      </c>
      <c r="F1633" s="78" t="str">
        <f t="shared" si="66"/>
        <v>3530201222015</v>
      </c>
      <c r="G1633" s="89">
        <v>0.46425323189795975</v>
      </c>
      <c r="H1633" s="80">
        <f t="shared" si="65"/>
        <v>17432</v>
      </c>
      <c r="I1633" s="90">
        <v>10265</v>
      </c>
      <c r="J1633" s="91">
        <v>7167</v>
      </c>
      <c r="K1633" s="83">
        <f>(H1633)/VLOOKUP(D1633,'Dados Base'!$B:$K,6,FALSE)</f>
        <v>14.082481722341157</v>
      </c>
      <c r="L1633" s="88">
        <f t="shared" si="67"/>
        <v>58.885956860945385</v>
      </c>
      <c r="M1633" s="85" t="s">
        <v>702</v>
      </c>
      <c r="N1633" s="92">
        <v>0.72399999999999998</v>
      </c>
      <c r="O1633" s="91">
        <v>137</v>
      </c>
      <c r="P1633" s="91">
        <v>119629</v>
      </c>
      <c r="Q1633" s="91">
        <v>0</v>
      </c>
      <c r="R1633" s="91">
        <v>2800</v>
      </c>
      <c r="S1633" s="91">
        <v>11</v>
      </c>
      <c r="T1633" s="87" t="s">
        <v>691</v>
      </c>
      <c r="U1633" s="91">
        <v>110</v>
      </c>
      <c r="V1633" s="91">
        <v>68</v>
      </c>
      <c r="W1633" s="93">
        <v>12.02</v>
      </c>
      <c r="X1633" s="47">
        <v>2.5866545833333334E-2</v>
      </c>
      <c r="Y1633" s="21">
        <v>7.41</v>
      </c>
      <c r="Z1633" s="21">
        <v>500</v>
      </c>
      <c r="AA1633" s="21">
        <v>72</v>
      </c>
      <c r="AB1633" s="21">
        <v>0</v>
      </c>
      <c r="AC1633" s="21">
        <v>0</v>
      </c>
      <c r="AD1633" s="153">
        <f>VLOOKUP(D1633,'Dados Base'!$B:$K,9,FALSE)*31536000/VLOOKUP($F1633,F:H,MATCH(H1632,F1632:AF1632,0),FALSE)</f>
        <v>16661.688848095455</v>
      </c>
      <c r="AE1633" s="153">
        <f>VLOOKUP(D1633,'Dados Base'!$B:$K,10,FALSE)*31536000/VLOOKUP($F1633,F:H,MATCH(H1632,F1632:AF1632,0),FALSE)</f>
        <v>2351.812758145938</v>
      </c>
      <c r="AF1633" s="14">
        <v>56.98</v>
      </c>
      <c r="AG1633" s="15" t="s">
        <v>692</v>
      </c>
      <c r="AH1633" s="14">
        <v>42.38</v>
      </c>
      <c r="AI1633" s="14">
        <v>17.329999999999998</v>
      </c>
      <c r="AJ1633" s="16">
        <v>96.77</v>
      </c>
      <c r="AK1633" s="72">
        <f>(SUMIFS('Banco de Indicadores Mun. (2)'!I:I,'Banco de Indicadores Mun. (2)'!B:B,'Banco de Indicadores - Mun. (1)'!B1633,'Banco de Indicadores Mun. (2)'!A:A,'Banco de Indicadores - Mun. (1)'!A1633) / VLOOKUP(D1633,'Dados Base'!$B:$K,8,FALSE)) * 100</f>
        <v>5.7140891719745222</v>
      </c>
      <c r="AL1633" s="72">
        <f>(SUMIFS('Banco de Indicadores Mun. (2)'!I:I,'Banco de Indicadores Mun. (2)'!B:B,'Banco de Indicadores - Mun. (1)'!B1633,'Banco de Indicadores Mun. (2)'!A:A,'Banco de Indicadores - Mun. (1)'!A1633) / VLOOKUP(D1633,'Dados Base'!$B:$K,9,FALSE)) * 100</f>
        <v>2.9221889250814326</v>
      </c>
      <c r="AM1633" s="72">
        <f>(SUMIFS('Banco de Indicadores Mun. (2)'!J:J,'Banco de Indicadores Mun. (2)'!B:B,'Banco de Indicadores - Mun. (1)'!B1633,'Banco de Indicadores Mun. (2)'!A:A,'Banco de Indicadores - Mun. (1)'!A1633) / VLOOKUP(D1633,'Dados Base'!$B:$K,7,FALSE)) * 100</f>
        <v>6.7057565982404688</v>
      </c>
      <c r="AN1633" s="72">
        <f>(SUMIFS('Banco de Indicadores Mun. (2)'!K:K,'Banco de Indicadores Mun. (2)'!B:B,'Banco de Indicadores - Mun. (1)'!B1633,'Banco de Indicadores Mun. (2)'!A:A,'Banco de Indicadores - Mun. (1)'!A1633) / VLOOKUP(D1633,'Dados Base'!$B:$K,10,FALSE)) * 100</f>
        <v>3.1128692307692307</v>
      </c>
      <c r="AO1633" s="21">
        <v>0</v>
      </c>
      <c r="AP1633" s="125">
        <v>0</v>
      </c>
      <c r="AQ1633" s="5">
        <v>0</v>
      </c>
      <c r="AR1633" s="21">
        <v>7.2</v>
      </c>
      <c r="AS1633" s="20">
        <v>94</v>
      </c>
      <c r="AT1633" s="20">
        <v>94</v>
      </c>
      <c r="AU1633" s="20">
        <v>87.412587412587413</v>
      </c>
      <c r="AV1633" s="20">
        <v>9.91</v>
      </c>
      <c r="AW1633" s="21">
        <v>0</v>
      </c>
      <c r="AX1633" s="21">
        <v>0</v>
      </c>
      <c r="AY1633" s="116">
        <v>145.32213643726752</v>
      </c>
    </row>
    <row r="1634" spans="1:51" ht="15" x14ac:dyDescent="0.25">
      <c r="A1634" s="144">
        <v>2015</v>
      </c>
      <c r="B1634" s="77" t="s">
        <v>344</v>
      </c>
      <c r="C1634" s="78">
        <v>15</v>
      </c>
      <c r="D1634" s="77">
        <v>3530300</v>
      </c>
      <c r="E1634" s="78">
        <v>353030015</v>
      </c>
      <c r="F1634" s="78" t="str">
        <f t="shared" si="66"/>
        <v>3530300152015</v>
      </c>
      <c r="G1634" s="89">
        <v>0.91678092190357052</v>
      </c>
      <c r="H1634" s="80">
        <f t="shared" si="65"/>
        <v>55939</v>
      </c>
      <c r="I1634" s="90">
        <v>54526</v>
      </c>
      <c r="J1634" s="91">
        <v>1413</v>
      </c>
      <c r="K1634" s="83">
        <f>(H1634)/VLOOKUP(D1634,'Dados Base'!$B:$K,6,FALSE)</f>
        <v>229.44626743232158</v>
      </c>
      <c r="L1634" s="88">
        <f t="shared" si="67"/>
        <v>97.474034215842252</v>
      </c>
      <c r="M1634" s="85" t="s">
        <v>702</v>
      </c>
      <c r="N1634" s="92">
        <v>0.76200000000000001</v>
      </c>
      <c r="O1634" s="91">
        <v>136</v>
      </c>
      <c r="P1634" s="91">
        <v>18700</v>
      </c>
      <c r="Q1634" s="91">
        <v>225000</v>
      </c>
      <c r="R1634" s="91">
        <v>1000</v>
      </c>
      <c r="S1634" s="91">
        <v>291</v>
      </c>
      <c r="T1634" s="87" t="s">
        <v>691</v>
      </c>
      <c r="U1634" s="91">
        <v>723</v>
      </c>
      <c r="V1634" s="91">
        <v>516</v>
      </c>
      <c r="W1634" s="93">
        <v>0</v>
      </c>
      <c r="X1634" s="47">
        <v>0.16596926490625</v>
      </c>
      <c r="Y1634" s="21">
        <v>45.12</v>
      </c>
      <c r="Z1634" s="21">
        <v>2291</v>
      </c>
      <c r="AA1634" s="21">
        <v>755</v>
      </c>
      <c r="AB1634" s="21">
        <v>2</v>
      </c>
      <c r="AC1634" s="21">
        <v>0</v>
      </c>
      <c r="AD1634" s="153">
        <f>VLOOKUP(D1634,'Dados Base'!$B:$K,9,FALSE)*31536000/VLOOKUP($F1634,F:H,MATCH(H1633,F1633:AF1633,0),FALSE)</f>
        <v>1059.8630651245107</v>
      </c>
      <c r="AE1634" s="153">
        <f>VLOOKUP(D1634,'Dados Base'!$B:$K,10,FALSE)*31536000/VLOOKUP($F1634,F:H,MATCH(H1633,F1633:AF1633,0),FALSE)</f>
        <v>107.11382041151973</v>
      </c>
      <c r="AF1634" s="14">
        <v>97.47</v>
      </c>
      <c r="AG1634" s="15">
        <v>100</v>
      </c>
      <c r="AH1634" s="14">
        <v>97.47</v>
      </c>
      <c r="AI1634" s="14">
        <v>32.71</v>
      </c>
      <c r="AJ1634" s="16">
        <v>100</v>
      </c>
      <c r="AK1634" s="72">
        <f>(SUMIFS('Banco de Indicadores Mun. (2)'!I:I,'Banco de Indicadores Mun. (2)'!B:B,'Banco de Indicadores - Mun. (1)'!B1634,'Banco de Indicadores Mun. (2)'!A:A,'Banco de Indicadores - Mun. (1)'!A1634) / VLOOKUP(D1634,'Dados Base'!$B:$K,8,FALSE)) * 100</f>
        <v>36.079617647058811</v>
      </c>
      <c r="AL1634" s="72">
        <f>(SUMIFS('Banco de Indicadores Mun. (2)'!I:I,'Banco de Indicadores Mun. (2)'!B:B,'Banco de Indicadores - Mun. (1)'!B1634,'Banco de Indicadores Mun. (2)'!A:A,'Banco de Indicadores - Mun. (1)'!A1634) / VLOOKUP(D1634,'Dados Base'!$B:$K,9,FALSE)) * 100</f>
        <v>13.050074468085102</v>
      </c>
      <c r="AM1634" s="72">
        <f>(SUMIFS('Banco de Indicadores Mun. (2)'!J:J,'Banco de Indicadores Mun. (2)'!B:B,'Banco de Indicadores - Mun. (1)'!B1634,'Banco de Indicadores Mun. (2)'!A:A,'Banco de Indicadores - Mun. (1)'!A1634) / VLOOKUP(D1634,'Dados Base'!$B:$K,7,FALSE)) * 100</f>
        <v>13.68591836734694</v>
      </c>
      <c r="AN1634" s="72">
        <f>(SUMIFS('Banco de Indicadores Mun. (2)'!K:K,'Banco de Indicadores Mun. (2)'!B:B,'Banco de Indicadores - Mun. (1)'!B1634,'Banco de Indicadores Mun. (2)'!A:A,'Banco de Indicadores - Mun. (1)'!A1634) / VLOOKUP(D1634,'Dados Base'!$B:$K,10,FALSE)) * 100</f>
        <v>93.831789473684125</v>
      </c>
      <c r="AO1634" s="21">
        <v>0</v>
      </c>
      <c r="AP1634" s="125">
        <v>0</v>
      </c>
      <c r="AQ1634" s="5">
        <v>0</v>
      </c>
      <c r="AR1634" s="21">
        <v>9.3000000000000007</v>
      </c>
      <c r="AS1634" s="20">
        <v>100</v>
      </c>
      <c r="AT1634" s="20">
        <v>80</v>
      </c>
      <c r="AU1634" s="20">
        <v>75.213394615889683</v>
      </c>
      <c r="AV1634" s="20">
        <v>8.09</v>
      </c>
      <c r="AW1634" s="21">
        <v>1</v>
      </c>
      <c r="AX1634" s="21">
        <v>0</v>
      </c>
      <c r="AY1634" s="116">
        <v>128.32231915556338</v>
      </c>
    </row>
    <row r="1635" spans="1:51" ht="15" x14ac:dyDescent="0.25">
      <c r="A1635" s="144">
        <v>2015</v>
      </c>
      <c r="B1635" s="77" t="s">
        <v>345</v>
      </c>
      <c r="C1635" s="78">
        <v>15</v>
      </c>
      <c r="D1635" s="77">
        <v>3530409</v>
      </c>
      <c r="E1635" s="78">
        <v>353040915</v>
      </c>
      <c r="F1635" s="78" t="str">
        <f t="shared" si="66"/>
        <v>3530409152015</v>
      </c>
      <c r="G1635" s="89">
        <v>1.161780379625954</v>
      </c>
      <c r="H1635" s="80">
        <f t="shared" si="65"/>
        <v>4501</v>
      </c>
      <c r="I1635" s="90">
        <v>3659</v>
      </c>
      <c r="J1635" s="91">
        <v>842</v>
      </c>
      <c r="K1635" s="83">
        <f>(H1635)/VLOOKUP(D1635,'Dados Base'!$B:$K,6,FALSE)</f>
        <v>27.046028121620001</v>
      </c>
      <c r="L1635" s="88">
        <f t="shared" si="67"/>
        <v>81.29304598978004</v>
      </c>
      <c r="M1635" s="85" t="s">
        <v>702</v>
      </c>
      <c r="N1635" s="92">
        <v>0.73799999999999999</v>
      </c>
      <c r="O1635" s="91">
        <v>56</v>
      </c>
      <c r="P1635" s="91">
        <v>11800</v>
      </c>
      <c r="Q1635" s="91">
        <v>1200000</v>
      </c>
      <c r="R1635" s="91">
        <v>200</v>
      </c>
      <c r="S1635" s="91">
        <v>16</v>
      </c>
      <c r="T1635" s="87" t="s">
        <v>691</v>
      </c>
      <c r="U1635" s="91">
        <v>23</v>
      </c>
      <c r="V1635" s="91">
        <v>16</v>
      </c>
      <c r="W1635" s="93">
        <v>0</v>
      </c>
      <c r="X1635" s="47">
        <v>1.0738803531814226E-2</v>
      </c>
      <c r="Y1635" s="21">
        <v>2.66</v>
      </c>
      <c r="Z1635" s="21">
        <v>136</v>
      </c>
      <c r="AA1635" s="21">
        <v>69</v>
      </c>
      <c r="AB1635" s="21">
        <v>0</v>
      </c>
      <c r="AC1635" s="21">
        <v>0</v>
      </c>
      <c r="AD1635" s="153">
        <f>VLOOKUP(D1635,'Dados Base'!$B:$K,9,FALSE)*31536000/VLOOKUP($F1635,F:H,MATCH(H1634,F1634:AF1634,0),FALSE)</f>
        <v>8898.1826260830931</v>
      </c>
      <c r="AE1635" s="153">
        <f>VLOOKUP(D1635,'Dados Base'!$B:$K,10,FALSE)*31536000/VLOOKUP($F1635,F:H,MATCH(H1634,F1634:AF1634,0),FALSE)</f>
        <v>980.90202177293918</v>
      </c>
      <c r="AF1635" s="14" t="s">
        <v>692</v>
      </c>
      <c r="AG1635" s="15">
        <v>81.3</v>
      </c>
      <c r="AH1635" s="14" t="s">
        <v>692</v>
      </c>
      <c r="AI1635" s="14" t="s">
        <v>692</v>
      </c>
      <c r="AJ1635" s="16" t="s">
        <v>692</v>
      </c>
      <c r="AK1635" s="72">
        <f>(SUMIFS('Banco de Indicadores Mun. (2)'!I:I,'Banco de Indicadores Mun. (2)'!B:B,'Banco de Indicadores - Mun. (1)'!B1635,'Banco de Indicadores Mun. (2)'!A:A,'Banco de Indicadores - Mun. (1)'!A1635) / VLOOKUP(D1635,'Dados Base'!$B:$K,8,FALSE)) * 100</f>
        <v>14.756878048780489</v>
      </c>
      <c r="AL1635" s="72">
        <f>(SUMIFS('Banco de Indicadores Mun. (2)'!I:I,'Banco de Indicadores Mun. (2)'!B:B,'Banco de Indicadores - Mun. (1)'!B1635,'Banco de Indicadores Mun. (2)'!A:A,'Banco de Indicadores - Mun. (1)'!A1635) / VLOOKUP(D1635,'Dados Base'!$B:$K,9,FALSE)) * 100</f>
        <v>4.7640314960629917</v>
      </c>
      <c r="AM1635" s="72">
        <f>(SUMIFS('Banco de Indicadores Mun. (2)'!J:J,'Banco de Indicadores Mun. (2)'!B:B,'Banco de Indicadores - Mun. (1)'!B1635,'Banco de Indicadores Mun. (2)'!A:A,'Banco de Indicadores - Mun. (1)'!A1635) / VLOOKUP(D1635,'Dados Base'!$B:$K,7,FALSE)) * 100</f>
        <v>9.8868148148148141</v>
      </c>
      <c r="AN1635" s="72">
        <f>(SUMIFS('Banco de Indicadores Mun. (2)'!K:K,'Banco de Indicadores Mun. (2)'!B:B,'Banco de Indicadores - Mun. (1)'!B1635,'Banco de Indicadores Mun. (2)'!A:A,'Banco de Indicadores - Mun. (1)'!A1635) / VLOOKUP(D1635,'Dados Base'!$B:$K,10,FALSE)) * 100</f>
        <v>24.149142857142863</v>
      </c>
      <c r="AO1635" s="21">
        <v>0</v>
      </c>
      <c r="AP1635" s="125">
        <v>0</v>
      </c>
      <c r="AQ1635" s="5">
        <v>0</v>
      </c>
      <c r="AR1635" s="21">
        <v>9.1999999999999993</v>
      </c>
      <c r="AS1635" s="20">
        <v>100</v>
      </c>
      <c r="AT1635" s="20">
        <v>80</v>
      </c>
      <c r="AU1635" s="20">
        <v>66.341463414634148</v>
      </c>
      <c r="AV1635" s="20">
        <v>7.52</v>
      </c>
      <c r="AW1635" s="21">
        <v>0</v>
      </c>
      <c r="AX1635" s="21">
        <v>0</v>
      </c>
      <c r="AY1635" s="116">
        <v>168.412639246298</v>
      </c>
    </row>
    <row r="1636" spans="1:51" ht="15" x14ac:dyDescent="0.25">
      <c r="A1636" s="144">
        <v>2015</v>
      </c>
      <c r="B1636" s="77" t="s">
        <v>346</v>
      </c>
      <c r="C1636" s="78">
        <v>4</v>
      </c>
      <c r="D1636" s="77">
        <v>3530508</v>
      </c>
      <c r="E1636" s="78">
        <v>35305084</v>
      </c>
      <c r="F1636" s="78" t="str">
        <f t="shared" si="66"/>
        <v>353050842015</v>
      </c>
      <c r="G1636" s="89">
        <v>3.7214446444555627E-2</v>
      </c>
      <c r="H1636" s="80">
        <f t="shared" si="65"/>
        <v>66508</v>
      </c>
      <c r="I1636" s="90">
        <v>62410</v>
      </c>
      <c r="J1636" s="91">
        <v>4098</v>
      </c>
      <c r="K1636" s="83">
        <f>(H1636)/VLOOKUP(D1636,'Dados Base'!$B:$K,6,FALSE)</f>
        <v>77.871837203039561</v>
      </c>
      <c r="L1636" s="88">
        <f t="shared" si="67"/>
        <v>93.838335237866119</v>
      </c>
      <c r="M1636" s="85" t="s">
        <v>702</v>
      </c>
      <c r="N1636" s="92">
        <v>0.76200000000000001</v>
      </c>
      <c r="O1636" s="91">
        <v>316</v>
      </c>
      <c r="P1636" s="91">
        <v>49000</v>
      </c>
      <c r="Q1636" s="91">
        <v>27500000</v>
      </c>
      <c r="R1636" s="91">
        <v>3000</v>
      </c>
      <c r="S1636" s="91">
        <v>188</v>
      </c>
      <c r="T1636" s="87" t="s">
        <v>691</v>
      </c>
      <c r="U1636" s="91">
        <v>753</v>
      </c>
      <c r="V1636" s="91">
        <v>601</v>
      </c>
      <c r="W1636" s="93">
        <v>1.45</v>
      </c>
      <c r="X1636" s="47">
        <v>0.18912796825</v>
      </c>
      <c r="Y1636" s="21">
        <v>50.77</v>
      </c>
      <c r="Z1636" s="21">
        <v>2716</v>
      </c>
      <c r="AA1636" s="21">
        <v>711</v>
      </c>
      <c r="AB1636" s="21">
        <v>9</v>
      </c>
      <c r="AC1636" s="21">
        <v>0</v>
      </c>
      <c r="AD1636" s="153">
        <f>VLOOKUP(D1636,'Dados Base'!$B:$K,9,FALSE)*31536000/VLOOKUP($F1636,F:H,MATCH(H1635,F1635:AF1635,0),FALSE)</f>
        <v>6183.1575148854272</v>
      </c>
      <c r="AE1636" s="153">
        <f>VLOOKUP(D1636,'Dados Base'!$B:$K,10,FALSE)*31536000/VLOOKUP($F1636,F:H,MATCH(H1635,F1635:AF1635,0),FALSE)</f>
        <v>621.16076261502349</v>
      </c>
      <c r="AF1636" s="14">
        <v>93.42</v>
      </c>
      <c r="AG1636" s="15" t="s">
        <v>692</v>
      </c>
      <c r="AH1636" s="14">
        <v>92.72</v>
      </c>
      <c r="AI1636" s="14">
        <v>26.87</v>
      </c>
      <c r="AJ1636" s="16">
        <v>100</v>
      </c>
      <c r="AK1636" s="72">
        <f>(SUMIFS('Banco de Indicadores Mun. (2)'!I:I,'Banco de Indicadores Mun. (2)'!B:B,'Banco de Indicadores - Mun. (1)'!B1636,'Banco de Indicadores Mun. (2)'!A:A,'Banco de Indicadores - Mun. (1)'!A1636) / VLOOKUP(D1636,'Dados Base'!$B:$K,8,FALSE)) * 100</f>
        <v>36.319146341463423</v>
      </c>
      <c r="AL1636" s="72">
        <f>(SUMIFS('Banco de Indicadores Mun. (2)'!I:I,'Banco de Indicadores Mun. (2)'!B:B,'Banco de Indicadores - Mun. (1)'!B1636,'Banco de Indicadores Mun. (2)'!A:A,'Banco de Indicadores - Mun. (1)'!A1636) / VLOOKUP(D1636,'Dados Base'!$B:$K,9,FALSE)) * 100</f>
        <v>11.419363496932519</v>
      </c>
      <c r="AM1636" s="72">
        <f>(SUMIFS('Banco de Indicadores Mun. (2)'!J:J,'Banco de Indicadores Mun. (2)'!B:B,'Banco de Indicadores - Mun. (1)'!B1636,'Banco de Indicadores Mun. (2)'!A:A,'Banco de Indicadores - Mun. (1)'!A1636) / VLOOKUP(D1636,'Dados Base'!$B:$K,7,FALSE)) * 100</f>
        <v>50.940716845878157</v>
      </c>
      <c r="AN1636" s="72">
        <f>(SUMIFS('Banco de Indicadores Mun. (2)'!K:K,'Banco de Indicadores Mun. (2)'!B:B,'Banco de Indicadores - Mun. (1)'!B1636,'Banco de Indicadores Mun. (2)'!A:A,'Banco de Indicadores - Mun. (1)'!A1636) / VLOOKUP(D1636,'Dados Base'!$B:$K,10,FALSE)) * 100</f>
        <v>5.1785496183206128</v>
      </c>
      <c r="AO1636" s="21">
        <v>0</v>
      </c>
      <c r="AP1636" s="125">
        <v>0</v>
      </c>
      <c r="AQ1636" s="5">
        <v>0</v>
      </c>
      <c r="AR1636" s="21">
        <v>7.9</v>
      </c>
      <c r="AS1636" s="20">
        <v>100</v>
      </c>
      <c r="AT1636" s="20">
        <v>100</v>
      </c>
      <c r="AU1636" s="20">
        <v>79.252990954187339</v>
      </c>
      <c r="AV1636" s="20">
        <v>8.65</v>
      </c>
      <c r="AW1636" s="21">
        <v>0</v>
      </c>
      <c r="AX1636" s="21">
        <v>0</v>
      </c>
      <c r="AY1636" s="116">
        <v>358.49705490317456</v>
      </c>
    </row>
    <row r="1637" spans="1:51" ht="15" x14ac:dyDescent="0.25">
      <c r="A1637" s="144">
        <v>2015</v>
      </c>
      <c r="B1637" s="77" t="s">
        <v>347</v>
      </c>
      <c r="C1637" s="78">
        <v>6</v>
      </c>
      <c r="D1637" s="77">
        <v>3530607</v>
      </c>
      <c r="E1637" s="78">
        <v>35306076</v>
      </c>
      <c r="F1637" s="78" t="str">
        <f t="shared" si="66"/>
        <v>353060762015</v>
      </c>
      <c r="G1637" s="89">
        <v>1.344022345876339</v>
      </c>
      <c r="H1637" s="80">
        <f t="shared" si="65"/>
        <v>410774</v>
      </c>
      <c r="I1637" s="90">
        <v>379774</v>
      </c>
      <c r="J1637" s="91">
        <v>31000</v>
      </c>
      <c r="K1637" s="83">
        <f>(H1637)/VLOOKUP(D1637,'Dados Base'!$B:$K,6,FALSE)</f>
        <v>575.18483253052545</v>
      </c>
      <c r="L1637" s="88">
        <f t="shared" si="67"/>
        <v>92.453271141795739</v>
      </c>
      <c r="M1637" s="85" t="s">
        <v>702</v>
      </c>
      <c r="N1637" s="92">
        <v>0.78300000000000003</v>
      </c>
      <c r="O1637" s="91">
        <v>419</v>
      </c>
      <c r="P1637" s="91">
        <v>4051</v>
      </c>
      <c r="Q1637" s="91">
        <v>300000</v>
      </c>
      <c r="R1637" s="91">
        <v>0</v>
      </c>
      <c r="S1637" s="91">
        <v>556</v>
      </c>
      <c r="T1637" s="87" t="s">
        <v>691</v>
      </c>
      <c r="U1637" s="91">
        <v>3087</v>
      </c>
      <c r="V1637" s="91">
        <v>3278</v>
      </c>
      <c r="W1637" s="93">
        <v>0</v>
      </c>
      <c r="X1637" s="47">
        <v>1.3185721787453704</v>
      </c>
      <c r="Y1637" s="21">
        <v>352.14</v>
      </c>
      <c r="Z1637" s="21">
        <v>8658</v>
      </c>
      <c r="AA1637" s="21">
        <v>12499</v>
      </c>
      <c r="AB1637" s="21">
        <v>72</v>
      </c>
      <c r="AC1637" s="21">
        <v>1</v>
      </c>
      <c r="AD1637" s="153">
        <f>VLOOKUP(D1637,'Dados Base'!$B:$K,9,FALSE)*31536000/VLOOKUP($F1637,F:H,MATCH(H1636,F1636:AF1636,0),FALSE)</f>
        <v>881.34419413107935</v>
      </c>
      <c r="AE1637" s="153">
        <f>VLOOKUP(D1637,'Dados Base'!$B:$K,10,FALSE)*31536000/VLOOKUP($F1637,F:H,MATCH(H1636,F1636:AF1636,0),FALSE)</f>
        <v>112.85504924849189</v>
      </c>
      <c r="AF1637" s="14">
        <v>92.14</v>
      </c>
      <c r="AG1637" s="15">
        <v>92.14</v>
      </c>
      <c r="AH1637" s="14">
        <v>90.02</v>
      </c>
      <c r="AI1637" s="14">
        <v>48.83</v>
      </c>
      <c r="AJ1637" s="16">
        <v>100</v>
      </c>
      <c r="AK1637" s="72">
        <f>(SUMIFS('Banco de Indicadores Mun. (2)'!I:I,'Banco de Indicadores Mun. (2)'!B:B,'Banco de Indicadores - Mun. (1)'!B1637,'Banco de Indicadores Mun. (2)'!A:A,'Banco de Indicadores - Mun. (1)'!A1637) / VLOOKUP(D1637,'Dados Base'!$B:$K,8,FALSE)) * 100</f>
        <v>35.500346067415762</v>
      </c>
      <c r="AL1637" s="72">
        <f>(SUMIFS('Banco de Indicadores Mun. (2)'!I:I,'Banco de Indicadores Mun. (2)'!B:B,'Banco de Indicadores - Mun. (1)'!B1637,'Banco de Indicadores Mun. (2)'!A:A,'Banco de Indicadores - Mun. (1)'!A1637) / VLOOKUP(D1637,'Dados Base'!$B:$K,9,FALSE)) * 100</f>
        <v>13.761022648083635</v>
      </c>
      <c r="AM1637" s="72">
        <f>(SUMIFS('Banco de Indicadores Mun. (2)'!J:J,'Banco de Indicadores Mun. (2)'!B:B,'Banco de Indicadores - Mun. (1)'!B1637,'Banco de Indicadores Mun. (2)'!A:A,'Banco de Indicadores - Mun. (1)'!A1637) / VLOOKUP(D1637,'Dados Base'!$B:$K,7,FALSE)) * 100</f>
        <v>47.702291946308776</v>
      </c>
      <c r="AN1637" s="72">
        <f>(SUMIFS('Banco de Indicadores Mun. (2)'!K:K,'Banco de Indicadores Mun. (2)'!B:B,'Banco de Indicadores - Mun. (1)'!B1637,'Banco de Indicadores Mun. (2)'!A:A,'Banco de Indicadores - Mun. (1)'!A1637) / VLOOKUP(D1637,'Dados Base'!$B:$K,10,FALSE)) * 100</f>
        <v>10.764428571428571</v>
      </c>
      <c r="AO1637" s="21">
        <v>0</v>
      </c>
      <c r="AP1637" s="125">
        <v>0</v>
      </c>
      <c r="AQ1637" s="5">
        <v>0</v>
      </c>
      <c r="AR1637" s="21">
        <v>10</v>
      </c>
      <c r="AS1637" s="20">
        <v>85</v>
      </c>
      <c r="AT1637" s="20">
        <v>45.050000000000004</v>
      </c>
      <c r="AU1637" s="20">
        <v>40.922626081202438</v>
      </c>
      <c r="AV1637" s="20">
        <v>4.93</v>
      </c>
      <c r="AW1637" s="21">
        <v>6</v>
      </c>
      <c r="AX1637" s="21">
        <v>1</v>
      </c>
      <c r="AY1637" s="116">
        <v>88.656407876442231</v>
      </c>
    </row>
    <row r="1638" spans="1:51" ht="15" x14ac:dyDescent="0.25">
      <c r="A1638" s="144">
        <v>2015</v>
      </c>
      <c r="B1638" s="77" t="s">
        <v>348</v>
      </c>
      <c r="C1638" s="78">
        <v>9</v>
      </c>
      <c r="D1638" s="77">
        <v>3530706</v>
      </c>
      <c r="E1638" s="78">
        <v>35307069</v>
      </c>
      <c r="F1638" s="78" t="str">
        <f t="shared" si="66"/>
        <v>353070692015</v>
      </c>
      <c r="G1638" s="89">
        <v>0.88649472177559918</v>
      </c>
      <c r="H1638" s="80">
        <f t="shared" si="65"/>
        <v>143070</v>
      </c>
      <c r="I1638" s="90">
        <v>136604</v>
      </c>
      <c r="J1638" s="91">
        <v>6466</v>
      </c>
      <c r="K1638" s="83">
        <f>(H1638)/VLOOKUP(D1638,'Dados Base'!$B:$K,6,FALSE)</f>
        <v>175.94756130555623</v>
      </c>
      <c r="L1638" s="88">
        <f t="shared" si="67"/>
        <v>95.480534004333535</v>
      </c>
      <c r="M1638" s="85" t="s">
        <v>702</v>
      </c>
      <c r="N1638" s="92">
        <v>0.77400000000000002</v>
      </c>
      <c r="O1638" s="91">
        <v>277</v>
      </c>
      <c r="P1638" s="91">
        <v>18000</v>
      </c>
      <c r="Q1638" s="91">
        <v>2700000</v>
      </c>
      <c r="R1638" s="91">
        <v>3000</v>
      </c>
      <c r="S1638" s="91">
        <v>414</v>
      </c>
      <c r="T1638" s="87" t="s">
        <v>691</v>
      </c>
      <c r="U1638" s="91">
        <v>1399</v>
      </c>
      <c r="V1638" s="91">
        <v>1190</v>
      </c>
      <c r="W1638" s="93">
        <v>0</v>
      </c>
      <c r="X1638" s="47">
        <v>0.47320634326388888</v>
      </c>
      <c r="Y1638" s="21">
        <v>125.8</v>
      </c>
      <c r="Z1638" s="21">
        <v>3661</v>
      </c>
      <c r="AA1638" s="21">
        <v>3887</v>
      </c>
      <c r="AB1638" s="21">
        <v>5</v>
      </c>
      <c r="AC1638" s="21">
        <v>0</v>
      </c>
      <c r="AD1638" s="153">
        <f>VLOOKUP(D1638,'Dados Base'!$B:$K,9,FALSE)*31536000/VLOOKUP($F1638,F:H,MATCH(H1637,F1637:AF1637,0),FALSE)</f>
        <v>2400.412665128958</v>
      </c>
      <c r="AE1638" s="153">
        <f>VLOOKUP(D1638,'Dados Base'!$B:$K,10,FALSE)*31536000/VLOOKUP($F1638,F:H,MATCH(H1637,F1637:AF1637,0),FALSE)</f>
        <v>284.34640385825122</v>
      </c>
      <c r="AF1638" s="14">
        <v>94.94</v>
      </c>
      <c r="AG1638" s="15">
        <v>100</v>
      </c>
      <c r="AH1638" s="14">
        <v>92.09</v>
      </c>
      <c r="AI1638" s="14">
        <v>49.31</v>
      </c>
      <c r="AJ1638" s="16">
        <v>100</v>
      </c>
      <c r="AK1638" s="72">
        <f>(SUMIFS('Banco de Indicadores Mun. (2)'!I:I,'Banco de Indicadores Mun. (2)'!B:B,'Banco de Indicadores - Mun. (1)'!B1638,'Banco de Indicadores Mun. (2)'!A:A,'Banco de Indicadores - Mun. (1)'!A1638) / VLOOKUP(D1638,'Dados Base'!$B:$K,8,FALSE)) * 100</f>
        <v>83.169585241730289</v>
      </c>
      <c r="AL1638" s="72">
        <f>(SUMIFS('Banco de Indicadores Mun. (2)'!I:I,'Banco de Indicadores Mun. (2)'!B:B,'Banco de Indicadores - Mun. (1)'!B1638,'Banco de Indicadores Mun. (2)'!A:A,'Banco de Indicadores - Mun. (1)'!A1638) / VLOOKUP(D1638,'Dados Base'!$B:$K,9,FALSE)) * 100</f>
        <v>30.014368227731865</v>
      </c>
      <c r="AM1638" s="72">
        <f>(SUMIFS('Banco de Indicadores Mun. (2)'!J:J,'Banco de Indicadores Mun. (2)'!B:B,'Banco de Indicadores - Mun. (1)'!B1638,'Banco de Indicadores Mun. (2)'!A:A,'Banco de Indicadores - Mun. (1)'!A1638) / VLOOKUP(D1638,'Dados Base'!$B:$K,7,FALSE)) * 100</f>
        <v>120.18485227272728</v>
      </c>
      <c r="AN1638" s="72">
        <f>(SUMIFS('Banco de Indicadores Mun. (2)'!K:K,'Banco de Indicadores Mun. (2)'!B:B,'Banco de Indicadores - Mun. (1)'!B1638,'Banco de Indicadores Mun. (2)'!A:A,'Banco de Indicadores - Mun. (1)'!A1638) / VLOOKUP(D1638,'Dados Base'!$B:$K,10,FALSE)) * 100</f>
        <v>7.4174108527131759</v>
      </c>
      <c r="AO1638" s="21">
        <v>0</v>
      </c>
      <c r="AP1638" s="125">
        <v>0</v>
      </c>
      <c r="AQ1638" s="5">
        <v>64</v>
      </c>
      <c r="AR1638" s="21">
        <v>7.3</v>
      </c>
      <c r="AS1638" s="20">
        <v>100</v>
      </c>
      <c r="AT1638" s="20">
        <v>73</v>
      </c>
      <c r="AU1638" s="20">
        <v>48.50291467938527</v>
      </c>
      <c r="AV1638" s="20">
        <v>5.75</v>
      </c>
      <c r="AW1638" s="21">
        <v>0</v>
      </c>
      <c r="AX1638" s="21">
        <v>0</v>
      </c>
      <c r="AY1638" s="116">
        <v>12.637161065380525</v>
      </c>
    </row>
    <row r="1639" spans="1:51" ht="15" x14ac:dyDescent="0.25">
      <c r="A1639" s="144">
        <v>2015</v>
      </c>
      <c r="B1639" s="77" t="s">
        <v>349</v>
      </c>
      <c r="C1639" s="78">
        <v>9</v>
      </c>
      <c r="D1639" s="77">
        <v>3530805</v>
      </c>
      <c r="E1639" s="78">
        <v>35308059</v>
      </c>
      <c r="F1639" s="78" t="str">
        <f t="shared" si="66"/>
        <v>353080592015</v>
      </c>
      <c r="G1639" s="89">
        <v>0.54104076245091726</v>
      </c>
      <c r="H1639" s="80">
        <f t="shared" si="65"/>
        <v>88695</v>
      </c>
      <c r="I1639" s="90">
        <v>84096</v>
      </c>
      <c r="J1639" s="91">
        <v>4599</v>
      </c>
      <c r="K1639" s="83">
        <f>(H1639)/VLOOKUP(D1639,'Dados Base'!$B:$K,6,FALSE)</f>
        <v>177.70275685205962</v>
      </c>
      <c r="L1639" s="88">
        <f t="shared" si="67"/>
        <v>94.814814814814824</v>
      </c>
      <c r="M1639" s="85" t="s">
        <v>702</v>
      </c>
      <c r="N1639" s="92">
        <v>0.78400000000000003</v>
      </c>
      <c r="O1639" s="91">
        <v>283</v>
      </c>
      <c r="P1639" s="91">
        <v>13700</v>
      </c>
      <c r="Q1639" s="91">
        <v>6484700</v>
      </c>
      <c r="R1639" s="91">
        <v>33</v>
      </c>
      <c r="S1639" s="91">
        <v>340</v>
      </c>
      <c r="T1639" s="87" t="s">
        <v>691</v>
      </c>
      <c r="U1639" s="91">
        <v>953</v>
      </c>
      <c r="V1639" s="91">
        <v>927</v>
      </c>
      <c r="W1639" s="93">
        <v>0</v>
      </c>
      <c r="X1639" s="47">
        <v>0.25262584171874997</v>
      </c>
      <c r="Y1639" s="21">
        <v>68.48</v>
      </c>
      <c r="Z1639" s="21">
        <v>2653</v>
      </c>
      <c r="AA1639" s="21">
        <v>1968</v>
      </c>
      <c r="AB1639" s="21">
        <v>0</v>
      </c>
      <c r="AC1639" s="21">
        <v>0</v>
      </c>
      <c r="AD1639" s="153">
        <f>VLOOKUP(D1639,'Dados Base'!$B:$K,9,FALSE)*31536000/VLOOKUP($F1639,F:H,MATCH(H1638,F1638:AF1638,0),FALSE)</f>
        <v>2325.3333333333335</v>
      </c>
      <c r="AE1639" s="153">
        <f>VLOOKUP(D1639,'Dados Base'!$B:$K,10,FALSE)*31536000/VLOOKUP($F1639,F:H,MATCH(H1638,F1638:AF1638,0),FALSE)</f>
        <v>284.44444444444434</v>
      </c>
      <c r="AF1639" s="14">
        <v>93.57</v>
      </c>
      <c r="AG1639" s="15">
        <v>98.38</v>
      </c>
      <c r="AH1639" s="14">
        <v>92.63</v>
      </c>
      <c r="AI1639" s="14">
        <v>46.46</v>
      </c>
      <c r="AJ1639" s="16">
        <v>100</v>
      </c>
      <c r="AK1639" s="72">
        <f>(SUMIFS('Banco de Indicadores Mun. (2)'!I:I,'Banco de Indicadores Mun. (2)'!B:B,'Banco de Indicadores - Mun. (1)'!B1639,'Banco de Indicadores Mun. (2)'!A:A,'Banco de Indicadores - Mun. (1)'!A1639) / VLOOKUP(D1639,'Dados Base'!$B:$K,8,FALSE)) * 100</f>
        <v>13.246949999999998</v>
      </c>
      <c r="AL1639" s="72">
        <f>(SUMIFS('Banco de Indicadores Mun. (2)'!I:I,'Banco de Indicadores Mun. (2)'!B:B,'Banco de Indicadores - Mun. (1)'!B1639,'Banco de Indicadores Mun. (2)'!A:A,'Banco de Indicadores - Mun. (1)'!A1639) / VLOOKUP(D1639,'Dados Base'!$B:$K,9,FALSE)) * 100</f>
        <v>4.8612660550458706</v>
      </c>
      <c r="AM1639" s="72">
        <f>(SUMIFS('Banco de Indicadores Mun. (2)'!J:J,'Banco de Indicadores Mun. (2)'!B:B,'Banco de Indicadores - Mun. (1)'!B1639,'Banco de Indicadores Mun. (2)'!A:A,'Banco de Indicadores - Mun. (1)'!A1639) / VLOOKUP(D1639,'Dados Base'!$B:$K,7,FALSE)) * 100</f>
        <v>15.937868749999994</v>
      </c>
      <c r="AN1639" s="72">
        <f>(SUMIFS('Banco de Indicadores Mun. (2)'!K:K,'Banco de Indicadores Mun. (2)'!B:B,'Banco de Indicadores - Mun. (1)'!B1639,'Banco de Indicadores Mun. (2)'!A:A,'Banco de Indicadores - Mun. (1)'!A1639) / VLOOKUP(D1639,'Dados Base'!$B:$K,10,FALSE)) * 100</f>
        <v>7.8651125000000013</v>
      </c>
      <c r="AO1639" s="21">
        <v>0</v>
      </c>
      <c r="AP1639" s="156">
        <v>0</v>
      </c>
      <c r="AQ1639" s="5">
        <v>0</v>
      </c>
      <c r="AR1639" s="21">
        <v>9.8000000000000007</v>
      </c>
      <c r="AS1639" s="20">
        <v>92</v>
      </c>
      <c r="AT1639" s="20">
        <v>59.8</v>
      </c>
      <c r="AU1639" s="20">
        <v>57.411815624323737</v>
      </c>
      <c r="AV1639" s="20">
        <v>6.59</v>
      </c>
      <c r="AW1639" s="21">
        <v>0</v>
      </c>
      <c r="AX1639" s="21">
        <v>0</v>
      </c>
      <c r="AY1639" s="116">
        <v>6.2293200375521618</v>
      </c>
    </row>
    <row r="1640" spans="1:51" ht="15" x14ac:dyDescent="0.25">
      <c r="A1640" s="144">
        <v>2015</v>
      </c>
      <c r="B1640" s="77" t="s">
        <v>350</v>
      </c>
      <c r="C1640" s="78">
        <v>5</v>
      </c>
      <c r="D1640" s="77">
        <v>3530904</v>
      </c>
      <c r="E1640" s="78">
        <v>35309045</v>
      </c>
      <c r="F1640" s="78" t="str">
        <f t="shared" si="66"/>
        <v>353090452015</v>
      </c>
      <c r="G1640" s="89">
        <v>0.33948600861082312</v>
      </c>
      <c r="H1640" s="80">
        <f t="shared" si="65"/>
        <v>3301</v>
      </c>
      <c r="I1640" s="90">
        <v>2828</v>
      </c>
      <c r="J1640" s="91">
        <v>473</v>
      </c>
      <c r="K1640" s="83">
        <f>(H1640)/VLOOKUP(D1640,'Dados Base'!$B:$K,6,FALSE)</f>
        <v>24.782282282282285</v>
      </c>
      <c r="L1640" s="88">
        <f t="shared" si="67"/>
        <v>85.6710087852166</v>
      </c>
      <c r="M1640" s="85" t="s">
        <v>702</v>
      </c>
      <c r="N1640" s="92">
        <v>0.71899999999999997</v>
      </c>
      <c r="O1640" s="91">
        <v>36</v>
      </c>
      <c r="P1640" s="91">
        <v>2440</v>
      </c>
      <c r="Q1640" s="91">
        <v>2400220</v>
      </c>
      <c r="R1640" s="91">
        <v>6500</v>
      </c>
      <c r="S1640" s="91">
        <v>13</v>
      </c>
      <c r="T1640" s="87" t="s">
        <v>691</v>
      </c>
      <c r="U1640" s="91">
        <v>14</v>
      </c>
      <c r="V1640" s="91">
        <v>19</v>
      </c>
      <c r="W1640" s="93">
        <v>0</v>
      </c>
      <c r="X1640" s="47">
        <v>7.5123539062499998E-3</v>
      </c>
      <c r="Y1640" s="21">
        <v>1.98</v>
      </c>
      <c r="Z1640" s="21">
        <v>122</v>
      </c>
      <c r="AA1640" s="21">
        <v>31</v>
      </c>
      <c r="AB1640" s="21">
        <v>0</v>
      </c>
      <c r="AC1640" s="21">
        <v>0</v>
      </c>
      <c r="AD1640" s="153">
        <f>VLOOKUP(D1640,'Dados Base'!$B:$K,9,FALSE)*31536000/VLOOKUP($F1640,F:H,MATCH(H1639,F1639:AF1639,0),FALSE)</f>
        <v>15190.015146925174</v>
      </c>
      <c r="AE1640" s="153">
        <f>VLOOKUP(D1640,'Dados Base'!$B:$K,10,FALSE)*31536000/VLOOKUP($F1640,F:H,MATCH(H1639,F1639:AF1639,0),FALSE)</f>
        <v>2006.2284156316266</v>
      </c>
      <c r="AF1640" s="14">
        <v>87.39</v>
      </c>
      <c r="AG1640" s="15">
        <v>100</v>
      </c>
      <c r="AH1640" s="14">
        <v>79.63</v>
      </c>
      <c r="AI1640" s="14">
        <v>19.170000000000002</v>
      </c>
      <c r="AJ1640" s="16">
        <v>100</v>
      </c>
      <c r="AK1640" s="72">
        <f>(SUMIFS('Banco de Indicadores Mun. (2)'!I:I,'Banco de Indicadores Mun. (2)'!B:B,'Banco de Indicadores - Mun. (1)'!B1640,'Banco de Indicadores Mun. (2)'!A:A,'Banco de Indicadores - Mun. (1)'!A1640) / VLOOKUP(D1640,'Dados Base'!$B:$K,8,FALSE)) * 100</f>
        <v>2.4424833333333331</v>
      </c>
      <c r="AL1640" s="72">
        <f>(SUMIFS('Banco de Indicadores Mun. (2)'!I:I,'Banco de Indicadores Mun. (2)'!B:B,'Banco de Indicadores - Mun. (1)'!B1640,'Banco de Indicadores Mun. (2)'!A:A,'Banco de Indicadores - Mun. (1)'!A1640) / VLOOKUP(D1640,'Dados Base'!$B:$K,9,FALSE)) * 100</f>
        <v>0.92169182389937099</v>
      </c>
      <c r="AM1640" s="72">
        <f>(SUMIFS('Banco de Indicadores Mun. (2)'!J:J,'Banco de Indicadores Mun. (2)'!B:B,'Banco de Indicadores - Mun. (1)'!B1640,'Banco de Indicadores Mun. (2)'!A:A,'Banco de Indicadores - Mun. (1)'!A1640) / VLOOKUP(D1640,'Dados Base'!$B:$K,7,FALSE)) * 100</f>
        <v>1.0409999999999999</v>
      </c>
      <c r="AN1640" s="72">
        <f>(SUMIFS('Banco de Indicadores Mun. (2)'!K:K,'Banco de Indicadores Mun. (2)'!B:B,'Banco de Indicadores - Mun. (1)'!B1640,'Banco de Indicadores Mun. (2)'!A:A,'Banco de Indicadores - Mun. (1)'!A1640) / VLOOKUP(D1640,'Dados Base'!$B:$K,10,FALSE)) * 100</f>
        <v>5.045238095238096</v>
      </c>
      <c r="AO1640" s="21">
        <v>0</v>
      </c>
      <c r="AP1640" s="125">
        <v>0</v>
      </c>
      <c r="AQ1640" s="5">
        <v>0</v>
      </c>
      <c r="AR1640" s="21">
        <v>9.8000000000000007</v>
      </c>
      <c r="AS1640" s="20">
        <v>95</v>
      </c>
      <c r="AT1640" s="20">
        <v>95</v>
      </c>
      <c r="AU1640" s="20">
        <v>79.738562091503269</v>
      </c>
      <c r="AV1640" s="20">
        <v>8.1</v>
      </c>
      <c r="AW1640" s="21">
        <v>0</v>
      </c>
      <c r="AX1640" s="21">
        <v>0</v>
      </c>
      <c r="AY1640" s="116">
        <v>117.84394072051299</v>
      </c>
    </row>
    <row r="1641" spans="1:51" ht="15" x14ac:dyDescent="0.25">
      <c r="A1641" s="144">
        <v>2015</v>
      </c>
      <c r="B1641" s="77" t="s">
        <v>351</v>
      </c>
      <c r="C1641" s="78">
        <v>19</v>
      </c>
      <c r="D1641" s="77">
        <v>3531001</v>
      </c>
      <c r="E1641" s="78">
        <v>353100119</v>
      </c>
      <c r="F1641" s="78" t="str">
        <f t="shared" si="66"/>
        <v>3531001192015</v>
      </c>
      <c r="G1641" s="89">
        <v>0.25826046487986698</v>
      </c>
      <c r="H1641" s="80">
        <f t="shared" si="65"/>
        <v>2160</v>
      </c>
      <c r="I1641" s="90">
        <v>1873</v>
      </c>
      <c r="J1641" s="91">
        <v>287</v>
      </c>
      <c r="K1641" s="83">
        <f>(H1641)/VLOOKUP(D1641,'Dados Base'!$B:$K,6,FALSE)</f>
        <v>20.671834625322997</v>
      </c>
      <c r="L1641" s="88">
        <f t="shared" si="67"/>
        <v>86.712962962962962</v>
      </c>
      <c r="M1641" s="85" t="s">
        <v>702</v>
      </c>
      <c r="N1641" s="92">
        <v>0.77200000000000002</v>
      </c>
      <c r="O1641" s="91">
        <v>14</v>
      </c>
      <c r="P1641" s="91">
        <v>5320</v>
      </c>
      <c r="Q1641" s="91">
        <v>0</v>
      </c>
      <c r="R1641" s="91">
        <v>0</v>
      </c>
      <c r="S1641" s="91">
        <v>5</v>
      </c>
      <c r="T1641" s="87" t="s">
        <v>691</v>
      </c>
      <c r="U1641" s="91">
        <v>18</v>
      </c>
      <c r="V1641" s="91">
        <v>13</v>
      </c>
      <c r="W1641" s="93">
        <v>0</v>
      </c>
      <c r="X1641" s="47">
        <v>5.28525E-3</v>
      </c>
      <c r="Y1641" s="21">
        <v>1.35</v>
      </c>
      <c r="Z1641" s="21">
        <v>78</v>
      </c>
      <c r="AA1641" s="21">
        <v>26</v>
      </c>
      <c r="AB1641" s="21">
        <v>0</v>
      </c>
      <c r="AC1641" s="21">
        <v>0</v>
      </c>
      <c r="AD1641" s="153">
        <f>VLOOKUP(D1641,'Dados Base'!$B:$K,9,FALSE)*31536000/VLOOKUP($F1641,F:H,MATCH(H1640,F1640:AF1640,0),FALSE)</f>
        <v>11242</v>
      </c>
      <c r="AE1641" s="153">
        <f>VLOOKUP(D1641,'Dados Base'!$B:$K,10,FALSE)*31536000/VLOOKUP($F1641,F:H,MATCH(H1640,F1640:AF1640,0),FALSE)</f>
        <v>876</v>
      </c>
      <c r="AF1641" s="14">
        <v>93.96</v>
      </c>
      <c r="AG1641" s="15">
        <v>86.13</v>
      </c>
      <c r="AH1641" s="14">
        <v>91.5</v>
      </c>
      <c r="AI1641" s="14">
        <v>16.73</v>
      </c>
      <c r="AJ1641" s="16">
        <v>100</v>
      </c>
      <c r="AK1641" s="72">
        <f>(SUMIFS('Banco de Indicadores Mun. (2)'!I:I,'Banco de Indicadores Mun. (2)'!B:B,'Banco de Indicadores - Mun. (1)'!B1641,'Banco de Indicadores Mun. (2)'!A:A,'Banco de Indicadores - Mun. (1)'!A1641) / VLOOKUP(D1641,'Dados Base'!$B:$K,8,FALSE)) * 100</f>
        <v>63.856916666666663</v>
      </c>
      <c r="AL1641" s="72">
        <f>(SUMIFS('Banco de Indicadores Mun. (2)'!I:I,'Banco de Indicadores Mun. (2)'!B:B,'Banco de Indicadores - Mun. (1)'!B1641,'Banco de Indicadores Mun. (2)'!A:A,'Banco de Indicadores - Mun. (1)'!A1641) / VLOOKUP(D1641,'Dados Base'!$B:$K,9,FALSE)) * 100</f>
        <v>19.903454545454544</v>
      </c>
      <c r="AM1641" s="72">
        <f>(SUMIFS('Banco de Indicadores Mun. (2)'!J:J,'Banco de Indicadores Mun. (2)'!B:B,'Banco de Indicadores - Mun. (1)'!B1641,'Banco de Indicadores Mun. (2)'!A:A,'Banco de Indicadores - Mun. (1)'!A1641) / VLOOKUP(D1641,'Dados Base'!$B:$K,7,FALSE)) * 100</f>
        <v>78.004944444444448</v>
      </c>
      <c r="AN1641" s="72">
        <f>(SUMIFS('Banco de Indicadores Mun. (2)'!K:K,'Banco de Indicadores Mun. (2)'!B:B,'Banco de Indicadores - Mun. (1)'!B1641,'Banco de Indicadores Mun. (2)'!A:A,'Banco de Indicadores - Mun. (1)'!A1641) / VLOOKUP(D1641,'Dados Base'!$B:$K,10,FALSE)) * 100</f>
        <v>21.412833333333335</v>
      </c>
      <c r="AO1641" s="21">
        <v>0</v>
      </c>
      <c r="AP1641" s="125">
        <v>0</v>
      </c>
      <c r="AQ1641" s="5">
        <v>0</v>
      </c>
      <c r="AR1641" s="21">
        <v>10</v>
      </c>
      <c r="AS1641" s="20">
        <v>95</v>
      </c>
      <c r="AT1641" s="20">
        <v>95</v>
      </c>
      <c r="AU1641" s="20">
        <v>75</v>
      </c>
      <c r="AV1641" s="20">
        <v>8</v>
      </c>
      <c r="AW1641" s="21">
        <v>0</v>
      </c>
      <c r="AX1641" s="21">
        <v>0</v>
      </c>
      <c r="AY1641" s="116">
        <v>261.30272420122043</v>
      </c>
    </row>
    <row r="1642" spans="1:51" ht="15" x14ac:dyDescent="0.25">
      <c r="A1642" s="144">
        <v>2015</v>
      </c>
      <c r="B1642" s="77" t="s">
        <v>352</v>
      </c>
      <c r="C1642" s="78">
        <v>7</v>
      </c>
      <c r="D1642" s="77">
        <v>3531100</v>
      </c>
      <c r="E1642" s="78">
        <v>35311007</v>
      </c>
      <c r="F1642" s="78" t="str">
        <f t="shared" si="66"/>
        <v>353110072015</v>
      </c>
      <c r="G1642" s="89">
        <v>2.2140280079182562</v>
      </c>
      <c r="H1642" s="80">
        <f t="shared" si="65"/>
        <v>50603</v>
      </c>
      <c r="I1642" s="90">
        <v>50382</v>
      </c>
      <c r="J1642" s="91">
        <v>221</v>
      </c>
      <c r="K1642" s="83">
        <f>(H1642)/VLOOKUP(D1642,'Dados Base'!$B:$K,6,FALSE)</f>
        <v>353.4469511769226</v>
      </c>
      <c r="L1642" s="88">
        <f t="shared" si="67"/>
        <v>99.563266999980243</v>
      </c>
      <c r="M1642" s="85" t="s">
        <v>702</v>
      </c>
      <c r="N1642" s="92">
        <v>0.754</v>
      </c>
      <c r="O1642" s="91">
        <v>4</v>
      </c>
      <c r="P1642" s="91">
        <v>0</v>
      </c>
      <c r="Q1642" s="91">
        <v>0</v>
      </c>
      <c r="R1642" s="91">
        <v>0</v>
      </c>
      <c r="S1642" s="91">
        <v>29</v>
      </c>
      <c r="T1642" s="87" t="s">
        <v>691</v>
      </c>
      <c r="U1642" s="91">
        <v>325</v>
      </c>
      <c r="V1642" s="91">
        <v>408</v>
      </c>
      <c r="W1642" s="93">
        <v>0</v>
      </c>
      <c r="X1642" s="47">
        <v>0.14285168331712964</v>
      </c>
      <c r="Y1642" s="21">
        <v>41.81</v>
      </c>
      <c r="Z1642" s="21">
        <v>1690</v>
      </c>
      <c r="AA1642" s="21">
        <v>1132</v>
      </c>
      <c r="AB1642" s="21">
        <v>4</v>
      </c>
      <c r="AC1642" s="21">
        <v>0</v>
      </c>
      <c r="AD1642" s="153">
        <f>VLOOKUP(D1642,'Dados Base'!$B:$K,9,FALSE)*31536000/VLOOKUP($F1642,F:H,MATCH(H1641,F1641:AF1641,0),FALSE)</f>
        <v>5072.8818449499049</v>
      </c>
      <c r="AE1642" s="153">
        <f>VLOOKUP(D1642,'Dados Base'!$B:$K,10,FALSE)*31536000/VLOOKUP($F1642,F:H,MATCH(H1641,F1641:AF1641,0),FALSE)</f>
        <v>641.90028259194139</v>
      </c>
      <c r="AF1642" s="14">
        <v>92.74</v>
      </c>
      <c r="AG1642" s="15">
        <v>99.56</v>
      </c>
      <c r="AH1642" s="14">
        <v>75.88</v>
      </c>
      <c r="AI1642" s="14">
        <v>32.619999999999997</v>
      </c>
      <c r="AJ1642" s="16">
        <v>93.15</v>
      </c>
      <c r="AK1642" s="72">
        <f>(SUMIFS('Banco de Indicadores Mun. (2)'!I:I,'Banco de Indicadores Mun. (2)'!B:B,'Banco de Indicadores - Mun. (1)'!B1642,'Banco de Indicadores Mun. (2)'!A:A,'Banco de Indicadores - Mun. (1)'!A1642) / VLOOKUP(D1642,'Dados Base'!$B:$K,8,FALSE)) * 100</f>
        <v>3.0393388157894736</v>
      </c>
      <c r="AL1642" s="72">
        <f>(SUMIFS('Banco de Indicadores Mun. (2)'!I:I,'Banco de Indicadores Mun. (2)'!B:B,'Banco de Indicadores - Mun. (1)'!B1642,'Banco de Indicadores Mun. (2)'!A:A,'Banco de Indicadores - Mun. (1)'!A1642) / VLOOKUP(D1642,'Dados Base'!$B:$K,9,FALSE)) * 100</f>
        <v>1.1350847665847665</v>
      </c>
      <c r="AM1642" s="72">
        <f>(SUMIFS('Banco de Indicadores Mun. (2)'!J:J,'Banco de Indicadores Mun. (2)'!B:B,'Banco de Indicadores - Mun. (1)'!B1642,'Banco de Indicadores Mun. (2)'!A:A,'Banco de Indicadores - Mun. (1)'!A1642) / VLOOKUP(D1642,'Dados Base'!$B:$K,7,FALSE)) * 100</f>
        <v>4.5968109452736332</v>
      </c>
      <c r="AN1642" s="72">
        <f>(SUMIFS('Banco de Indicadores Mun. (2)'!K:K,'Banco de Indicadores Mun. (2)'!B:B,'Banco de Indicadores - Mun. (1)'!B1642,'Banco de Indicadores Mun. (2)'!A:A,'Banco de Indicadores - Mun. (1)'!A1642) / VLOOKUP(D1642,'Dados Base'!$B:$K,10,FALSE)) * 100</f>
        <v>0</v>
      </c>
      <c r="AO1642" s="21">
        <v>0</v>
      </c>
      <c r="AP1642" s="125">
        <v>0</v>
      </c>
      <c r="AQ1642" s="5">
        <v>10</v>
      </c>
      <c r="AR1642" s="21">
        <v>8.6999999999999993</v>
      </c>
      <c r="AS1642" s="20">
        <v>78</v>
      </c>
      <c r="AT1642" s="20">
        <v>77.999999999999986</v>
      </c>
      <c r="AU1642" s="20">
        <v>59.886605244507443</v>
      </c>
      <c r="AV1642" s="20">
        <v>7.06</v>
      </c>
      <c r="AW1642" s="21">
        <v>0</v>
      </c>
      <c r="AX1642" s="21">
        <v>0</v>
      </c>
      <c r="AY1642" s="116">
        <v>0</v>
      </c>
    </row>
    <row r="1643" spans="1:51" ht="15" x14ac:dyDescent="0.25">
      <c r="A1643" s="144">
        <v>2015</v>
      </c>
      <c r="B1643" s="77" t="s">
        <v>353</v>
      </c>
      <c r="C1643" s="78">
        <v>5</v>
      </c>
      <c r="D1643" s="77">
        <v>3531209</v>
      </c>
      <c r="E1643" s="78">
        <v>35312095</v>
      </c>
      <c r="F1643" s="78" t="str">
        <f t="shared" si="66"/>
        <v>353120952015</v>
      </c>
      <c r="G1643" s="89">
        <v>1.0660794332718826</v>
      </c>
      <c r="H1643" s="80">
        <f t="shared" si="65"/>
        <v>7484</v>
      </c>
      <c r="I1643" s="90">
        <v>4474</v>
      </c>
      <c r="J1643" s="91">
        <v>3010</v>
      </c>
      <c r="K1643" s="83">
        <f>(H1643)/VLOOKUP(D1643,'Dados Base'!$B:$K,6,FALSE)</f>
        <v>67.508569366768896</v>
      </c>
      <c r="L1643" s="88">
        <f t="shared" si="67"/>
        <v>59.780865847140561</v>
      </c>
      <c r="M1643" s="85" t="s">
        <v>702</v>
      </c>
      <c r="N1643" s="92">
        <v>0.75900000000000001</v>
      </c>
      <c r="O1643" s="91">
        <v>51</v>
      </c>
      <c r="P1643" s="91">
        <v>4988</v>
      </c>
      <c r="Q1643" s="91">
        <v>4336000</v>
      </c>
      <c r="R1643" s="91">
        <v>5000</v>
      </c>
      <c r="S1643" s="91">
        <v>29</v>
      </c>
      <c r="T1643" s="87" t="s">
        <v>691</v>
      </c>
      <c r="U1643" s="91">
        <v>62</v>
      </c>
      <c r="V1643" s="91">
        <v>79</v>
      </c>
      <c r="W1643" s="93">
        <v>0</v>
      </c>
      <c r="X1643" s="47">
        <v>1.6673338541666666E-2</v>
      </c>
      <c r="Y1643" s="21">
        <v>3.1</v>
      </c>
      <c r="Z1643" s="21">
        <v>0</v>
      </c>
      <c r="AA1643" s="21">
        <v>239</v>
      </c>
      <c r="AB1643" s="21">
        <v>2</v>
      </c>
      <c r="AC1643" s="21">
        <v>0</v>
      </c>
      <c r="AD1643" s="153">
        <f>VLOOKUP(D1643,'Dados Base'!$B:$K,9,FALSE)*31536000/VLOOKUP($F1643,F:H,MATCH(H1642,F1642:AF1642,0),FALSE)</f>
        <v>5941.4430785676113</v>
      </c>
      <c r="AE1643" s="153">
        <f>VLOOKUP(D1643,'Dados Base'!$B:$K,10,FALSE)*31536000/VLOOKUP($F1643,F:H,MATCH(H1642,F1642:AF1642,0),FALSE)</f>
        <v>758.48209513629104</v>
      </c>
      <c r="AF1643" s="14">
        <v>85.55</v>
      </c>
      <c r="AG1643" s="15">
        <v>71.099999999999994</v>
      </c>
      <c r="AH1643" s="14">
        <v>45.05</v>
      </c>
      <c r="AI1643" s="14">
        <v>18.89</v>
      </c>
      <c r="AJ1643" s="16">
        <v>100</v>
      </c>
      <c r="AK1643" s="72">
        <f>(SUMIFS('Banco de Indicadores Mun. (2)'!I:I,'Banco de Indicadores Mun. (2)'!B:B,'Banco de Indicadores - Mun. (1)'!B1643,'Banco de Indicadores Mun. (2)'!A:A,'Banco de Indicadores - Mun. (1)'!A1643) / VLOOKUP(D1643,'Dados Base'!$B:$K,8,FALSE)) * 100</f>
        <v>26.764301886792431</v>
      </c>
      <c r="AL1643" s="72">
        <f>(SUMIFS('Banco de Indicadores Mun. (2)'!I:I,'Banco de Indicadores Mun. (2)'!B:B,'Banco de Indicadores - Mun. (1)'!B1643,'Banco de Indicadores Mun. (2)'!A:A,'Banco de Indicadores - Mun. (1)'!A1643) / VLOOKUP(D1643,'Dados Base'!$B:$K,9,FALSE)) * 100</f>
        <v>10.060340425531908</v>
      </c>
      <c r="AM1643" s="72">
        <f>(SUMIFS('Banco de Indicadores Mun. (2)'!J:J,'Banco de Indicadores Mun. (2)'!B:B,'Banco de Indicadores - Mun. (1)'!B1643,'Banco de Indicadores Mun. (2)'!A:A,'Banco de Indicadores - Mun. (1)'!A1643) / VLOOKUP(D1643,'Dados Base'!$B:$K,7,FALSE)) * 100</f>
        <v>36.845999999999968</v>
      </c>
      <c r="AN1643" s="72">
        <f>(SUMIFS('Banco de Indicadores Mun. (2)'!K:K,'Banco de Indicadores Mun. (2)'!B:B,'Banco de Indicadores - Mun. (1)'!B1643,'Banco de Indicadores Mun. (2)'!A:A,'Banco de Indicadores - Mun. (1)'!A1643) / VLOOKUP(D1643,'Dados Base'!$B:$K,10,FALSE)) * 100</f>
        <v>7.1609999999999996</v>
      </c>
      <c r="AO1643" s="21">
        <v>0</v>
      </c>
      <c r="AP1643" s="125">
        <v>13.361838588989846</v>
      </c>
      <c r="AQ1643" s="5">
        <v>0</v>
      </c>
      <c r="AR1643" s="21">
        <v>9.8000000000000007</v>
      </c>
      <c r="AS1643" s="20">
        <v>92</v>
      </c>
      <c r="AT1643" s="20">
        <v>0</v>
      </c>
      <c r="AU1643" s="20">
        <v>0</v>
      </c>
      <c r="AV1643" s="20">
        <v>1.38</v>
      </c>
      <c r="AW1643" s="21">
        <v>1</v>
      </c>
      <c r="AX1643" s="21">
        <v>0</v>
      </c>
      <c r="AY1643" s="116">
        <v>150.39322034735255</v>
      </c>
    </row>
    <row r="1644" spans="1:51" ht="15" x14ac:dyDescent="0.25">
      <c r="A1644" s="144">
        <v>2015</v>
      </c>
      <c r="B1644" s="77" t="s">
        <v>354</v>
      </c>
      <c r="C1644" s="78">
        <v>15</v>
      </c>
      <c r="D1644" s="77">
        <v>3531308</v>
      </c>
      <c r="E1644" s="78">
        <v>353130815</v>
      </c>
      <c r="F1644" s="78" t="str">
        <f t="shared" si="66"/>
        <v>3531308152015</v>
      </c>
      <c r="G1644" s="89">
        <v>0.52575649360775412</v>
      </c>
      <c r="H1644" s="80">
        <f t="shared" si="65"/>
        <v>47664</v>
      </c>
      <c r="I1644" s="90">
        <v>45882</v>
      </c>
      <c r="J1644" s="91">
        <v>1782</v>
      </c>
      <c r="K1644" s="83">
        <f>(H1644)/VLOOKUP(D1644,'Dados Base'!$B:$K,6,FALSE)</f>
        <v>137.31274487209035</v>
      </c>
      <c r="L1644" s="88">
        <f t="shared" si="67"/>
        <v>96.261329305135959</v>
      </c>
      <c r="M1644" s="85" t="s">
        <v>702</v>
      </c>
      <c r="N1644" s="92">
        <v>0.76800000000000002</v>
      </c>
      <c r="O1644" s="91">
        <v>204</v>
      </c>
      <c r="P1644" s="91">
        <v>12716</v>
      </c>
      <c r="Q1644" s="91">
        <v>500000</v>
      </c>
      <c r="R1644" s="91">
        <v>4000</v>
      </c>
      <c r="S1644" s="91">
        <v>162</v>
      </c>
      <c r="T1644" s="87" t="s">
        <v>691</v>
      </c>
      <c r="U1644" s="91">
        <v>696</v>
      </c>
      <c r="V1644" s="91">
        <v>438</v>
      </c>
      <c r="W1644" s="93">
        <v>0</v>
      </c>
      <c r="X1644" s="47">
        <v>0.14508833333333335</v>
      </c>
      <c r="Y1644" s="21">
        <v>37.78</v>
      </c>
      <c r="Z1644" s="21">
        <v>2351</v>
      </c>
      <c r="AA1644" s="21">
        <v>199</v>
      </c>
      <c r="AB1644" s="21">
        <v>4</v>
      </c>
      <c r="AC1644" s="21">
        <v>0</v>
      </c>
      <c r="AD1644" s="153">
        <f>VLOOKUP(D1644,'Dados Base'!$B:$K,9,FALSE)*31536000/VLOOKUP($F1644,F:H,MATCH(H1643,F1643:AF1643,0),FALSE)</f>
        <v>2163.5347432024168</v>
      </c>
      <c r="AE1644" s="153">
        <f>VLOOKUP(D1644,'Dados Base'!$B:$K,10,FALSE)*31536000/VLOOKUP($F1644,F:H,MATCH(H1643,F1643:AF1643,0),FALSE)</f>
        <v>244.80362537764358</v>
      </c>
      <c r="AF1644" s="14">
        <v>100</v>
      </c>
      <c r="AG1644" s="15">
        <v>99.45</v>
      </c>
      <c r="AH1644" s="14">
        <v>99.18</v>
      </c>
      <c r="AI1644" s="14">
        <v>20.99</v>
      </c>
      <c r="AJ1644" s="16">
        <v>100</v>
      </c>
      <c r="AK1644" s="72">
        <f>(SUMIFS('Banco de Indicadores Mun. (2)'!I:I,'Banco de Indicadores Mun. (2)'!B:B,'Banco de Indicadores - Mun. (1)'!B1644,'Banco de Indicadores Mun. (2)'!A:A,'Banco de Indicadores - Mun. (1)'!A1644) / VLOOKUP(D1644,'Dados Base'!$B:$K,8,FALSE)) * 100</f>
        <v>31.777345454545447</v>
      </c>
      <c r="AL1644" s="72">
        <f>(SUMIFS('Banco de Indicadores Mun. (2)'!I:I,'Banco de Indicadores Mun. (2)'!B:B,'Banco de Indicadores - Mun. (1)'!B1644,'Banco de Indicadores Mun. (2)'!A:A,'Banco de Indicadores - Mun. (1)'!A1644) / VLOOKUP(D1644,'Dados Base'!$B:$K,9,FALSE)) * 100</f>
        <v>10.689626911314983</v>
      </c>
      <c r="AM1644" s="72">
        <f>(SUMIFS('Banco de Indicadores Mun. (2)'!J:J,'Banco de Indicadores Mun. (2)'!B:B,'Banco de Indicadores - Mun. (1)'!B1644,'Banco de Indicadores Mun. (2)'!A:A,'Banco de Indicadores - Mun. (1)'!A1644) / VLOOKUP(D1644,'Dados Base'!$B:$K,7,FALSE)) * 100</f>
        <v>9.5916849315068493</v>
      </c>
      <c r="AN1644" s="72">
        <f>(SUMIFS('Banco de Indicadores Mun. (2)'!K:K,'Banco de Indicadores Mun. (2)'!B:B,'Banco de Indicadores - Mun. (1)'!B1644,'Banco de Indicadores Mun. (2)'!A:A,'Banco de Indicadores - Mun. (1)'!A1644) / VLOOKUP(D1644,'Dados Base'!$B:$K,10,FALSE)) * 100</f>
        <v>75.549054054054011</v>
      </c>
      <c r="AO1644" s="21">
        <v>0</v>
      </c>
      <c r="AP1644" s="125">
        <v>0</v>
      </c>
      <c r="AQ1644" s="5">
        <v>0</v>
      </c>
      <c r="AR1644" s="21">
        <v>10</v>
      </c>
      <c r="AS1644" s="20">
        <v>99</v>
      </c>
      <c r="AT1644" s="20">
        <v>99</v>
      </c>
      <c r="AU1644" s="20">
        <v>92.196078431372555</v>
      </c>
      <c r="AV1644" s="20">
        <v>9.99</v>
      </c>
      <c r="AW1644" s="21">
        <v>0</v>
      </c>
      <c r="AX1644" s="21">
        <v>0</v>
      </c>
      <c r="AY1644" s="116">
        <v>175.10195721453843</v>
      </c>
    </row>
    <row r="1645" spans="1:51" ht="15" x14ac:dyDescent="0.25">
      <c r="A1645" s="144">
        <v>2015</v>
      </c>
      <c r="B1645" s="77" t="s">
        <v>355</v>
      </c>
      <c r="C1645" s="78">
        <v>18</v>
      </c>
      <c r="D1645" s="77">
        <v>3531407</v>
      </c>
      <c r="E1645" s="78">
        <v>353140718</v>
      </c>
      <c r="F1645" s="78" t="str">
        <f t="shared" si="66"/>
        <v>3531407182015</v>
      </c>
      <c r="G1645" s="89">
        <v>1.3160218895186482</v>
      </c>
      <c r="H1645" s="80">
        <f t="shared" si="65"/>
        <v>22773</v>
      </c>
      <c r="I1645" s="90">
        <v>20990</v>
      </c>
      <c r="J1645" s="91">
        <v>1783</v>
      </c>
      <c r="K1645" s="83">
        <f>(H1645)/VLOOKUP(D1645,'Dados Base'!$B:$K,6,FALSE)</f>
        <v>47.155902511751187</v>
      </c>
      <c r="L1645" s="88">
        <f t="shared" si="67"/>
        <v>92.170552847670479</v>
      </c>
      <c r="M1645" s="85" t="s">
        <v>702</v>
      </c>
      <c r="N1645" s="92">
        <v>0.78500000000000003</v>
      </c>
      <c r="O1645" s="91">
        <v>154</v>
      </c>
      <c r="P1645" s="91">
        <v>31000</v>
      </c>
      <c r="Q1645" s="91">
        <v>600000</v>
      </c>
      <c r="R1645" s="91">
        <v>240</v>
      </c>
      <c r="S1645" s="91">
        <v>45</v>
      </c>
      <c r="T1645" s="87" t="s">
        <v>691</v>
      </c>
      <c r="U1645" s="91">
        <v>268</v>
      </c>
      <c r="V1645" s="91">
        <v>216</v>
      </c>
      <c r="W1645" s="93">
        <v>0</v>
      </c>
      <c r="X1645" s="47">
        <v>6.3643233934027779E-2</v>
      </c>
      <c r="Y1645" s="21">
        <v>15.21</v>
      </c>
      <c r="Z1645" s="21">
        <v>1046</v>
      </c>
      <c r="AA1645" s="21">
        <v>127</v>
      </c>
      <c r="AB1645" s="21">
        <v>4</v>
      </c>
      <c r="AC1645" s="21">
        <v>0</v>
      </c>
      <c r="AD1645" s="153">
        <f>VLOOKUP(D1645,'Dados Base'!$B:$K,9,FALSE)*31536000/VLOOKUP($F1645,F:H,MATCH(H1644,F1644:AF1644,0),FALSE)</f>
        <v>4971.4240548017387</v>
      </c>
      <c r="AE1645" s="153">
        <f>VLOOKUP(D1645,'Dados Base'!$B:$K,10,FALSE)*31536000/VLOOKUP($F1645,F:H,MATCH(H1644,F1644:AF1644,0),FALSE)</f>
        <v>401.59135818732699</v>
      </c>
      <c r="AF1645" s="14">
        <v>91.81</v>
      </c>
      <c r="AG1645" s="15">
        <v>91.18</v>
      </c>
      <c r="AH1645" s="14">
        <v>87.36</v>
      </c>
      <c r="AI1645" s="14">
        <v>17.32</v>
      </c>
      <c r="AJ1645" s="16">
        <v>100</v>
      </c>
      <c r="AK1645" s="72">
        <f>(SUMIFS('Banco de Indicadores Mun. (2)'!I:I,'Banco de Indicadores Mun. (2)'!B:B,'Banco de Indicadores - Mun. (1)'!B1645,'Banco de Indicadores Mun. (2)'!A:A,'Banco de Indicadores - Mun. (1)'!A1645) / VLOOKUP(D1645,'Dados Base'!$B:$K,8,FALSE)) * 100</f>
        <v>8.4246283185840731</v>
      </c>
      <c r="AL1645" s="72">
        <f>(SUMIFS('Banco de Indicadores Mun. (2)'!I:I,'Banco de Indicadores Mun. (2)'!B:B,'Banco de Indicadores - Mun. (1)'!B1645,'Banco de Indicadores Mun. (2)'!A:A,'Banco de Indicadores - Mun. (1)'!A1645) / VLOOKUP(D1645,'Dados Base'!$B:$K,9,FALSE)) * 100</f>
        <v>2.6517632311977719</v>
      </c>
      <c r="AM1645" s="72">
        <f>(SUMIFS('Banco de Indicadores Mun. (2)'!J:J,'Banco de Indicadores Mun. (2)'!B:B,'Banco de Indicadores - Mun. (1)'!B1645,'Banco de Indicadores Mun. (2)'!A:A,'Banco de Indicadores - Mun. (1)'!A1645) / VLOOKUP(D1645,'Dados Base'!$B:$K,7,FALSE)) * 100</f>
        <v>8.4332023809523822</v>
      </c>
      <c r="AN1645" s="72">
        <f>(SUMIFS('Banco de Indicadores Mun. (2)'!K:K,'Banco de Indicadores Mun. (2)'!B:B,'Banco de Indicadores - Mun. (1)'!B1645,'Banco de Indicadores Mun. (2)'!A:A,'Banco de Indicadores - Mun. (1)'!A1645) / VLOOKUP(D1645,'Dados Base'!$B:$K,10,FALSE)) * 100</f>
        <v>8.3997931034482782</v>
      </c>
      <c r="AO1645" s="21">
        <v>0</v>
      </c>
      <c r="AP1645" s="125">
        <v>0</v>
      </c>
      <c r="AQ1645" s="5">
        <v>0</v>
      </c>
      <c r="AR1645" s="21">
        <v>10</v>
      </c>
      <c r="AS1645" s="20">
        <v>93</v>
      </c>
      <c r="AT1645" s="20">
        <v>93</v>
      </c>
      <c r="AU1645" s="20">
        <v>89.173060528559247</v>
      </c>
      <c r="AV1645" s="20">
        <v>9.9</v>
      </c>
      <c r="AW1645" s="21">
        <v>0</v>
      </c>
      <c r="AX1645" s="21">
        <v>0</v>
      </c>
      <c r="AY1645" s="116">
        <v>45.344093479799923</v>
      </c>
    </row>
    <row r="1646" spans="1:51" ht="15" x14ac:dyDescent="0.25">
      <c r="A1646" s="144">
        <v>2015</v>
      </c>
      <c r="B1646" s="77" t="s">
        <v>356</v>
      </c>
      <c r="C1646" s="78">
        <v>15</v>
      </c>
      <c r="D1646" s="77">
        <v>3531506</v>
      </c>
      <c r="E1646" s="78">
        <v>353150615</v>
      </c>
      <c r="F1646" s="78" t="str">
        <f t="shared" si="66"/>
        <v>3531506152015</v>
      </c>
      <c r="G1646" s="89">
        <v>-0.43769687131863799</v>
      </c>
      <c r="H1646" s="80">
        <f t="shared" si="65"/>
        <v>18554</v>
      </c>
      <c r="I1646" s="90">
        <v>17559</v>
      </c>
      <c r="J1646" s="91">
        <v>995</v>
      </c>
      <c r="K1646" s="83">
        <f>(H1646)/VLOOKUP(D1646,'Dados Base'!$B:$K,6,FALSE)</f>
        <v>70.416334585752779</v>
      </c>
      <c r="L1646" s="88">
        <f t="shared" si="67"/>
        <v>94.637274981136144</v>
      </c>
      <c r="M1646" s="85" t="s">
        <v>702</v>
      </c>
      <c r="N1646" s="92">
        <v>0.753</v>
      </c>
      <c r="O1646" s="91">
        <v>192</v>
      </c>
      <c r="P1646" s="91">
        <v>5650</v>
      </c>
      <c r="Q1646" s="91">
        <v>1644000</v>
      </c>
      <c r="R1646" s="91">
        <v>3000</v>
      </c>
      <c r="S1646" s="91">
        <v>35</v>
      </c>
      <c r="T1646" s="87" t="s">
        <v>691</v>
      </c>
      <c r="U1646" s="91">
        <v>238</v>
      </c>
      <c r="V1646" s="91">
        <v>160</v>
      </c>
      <c r="W1646" s="93">
        <v>0</v>
      </c>
      <c r="X1646" s="47">
        <v>5.6478032407407411E-2</v>
      </c>
      <c r="Y1646" s="21">
        <v>12.64</v>
      </c>
      <c r="Z1646" s="21">
        <v>185</v>
      </c>
      <c r="AA1646" s="21">
        <v>790</v>
      </c>
      <c r="AB1646" s="21">
        <v>1</v>
      </c>
      <c r="AC1646" s="21">
        <v>0</v>
      </c>
      <c r="AD1646" s="153">
        <f>VLOOKUP(D1646,'Dados Base'!$B:$K,9,FALSE)*31536000/VLOOKUP($F1646,F:H,MATCH(H1645,F1645:AF1645,0),FALSE)</f>
        <v>3518.3529158133015</v>
      </c>
      <c r="AE1646" s="153">
        <f>VLOOKUP(D1646,'Dados Base'!$B:$K,10,FALSE)*31536000/VLOOKUP($F1646,F:H,MATCH(H1645,F1645:AF1645,0),FALSE)</f>
        <v>356.9343537781611</v>
      </c>
      <c r="AF1646" s="14">
        <v>100</v>
      </c>
      <c r="AG1646" s="15">
        <v>100</v>
      </c>
      <c r="AH1646" s="14">
        <v>100</v>
      </c>
      <c r="AI1646" s="14">
        <v>0</v>
      </c>
      <c r="AJ1646" s="16">
        <v>95.97</v>
      </c>
      <c r="AK1646" s="72">
        <f>(SUMIFS('Banco de Indicadores Mun. (2)'!I:I,'Banco de Indicadores Mun. (2)'!B:B,'Banco de Indicadores - Mun. (1)'!B1646,'Banco de Indicadores Mun. (2)'!A:A,'Banco de Indicadores - Mun. (1)'!A1646) / VLOOKUP(D1646,'Dados Base'!$B:$K,8,FALSE)) * 100</f>
        <v>100.0746212121212</v>
      </c>
      <c r="AL1646" s="72">
        <f>(SUMIFS('Banco de Indicadores Mun. (2)'!I:I,'Banco de Indicadores Mun. (2)'!B:B,'Banco de Indicadores - Mun. (1)'!B1646,'Banco de Indicadores Mun. (2)'!A:A,'Banco de Indicadores - Mun. (1)'!A1646) / VLOOKUP(D1646,'Dados Base'!$B:$K,9,FALSE)) * 100</f>
        <v>31.907850241545898</v>
      </c>
      <c r="AM1646" s="72">
        <f>(SUMIFS('Banco de Indicadores Mun. (2)'!J:J,'Banco de Indicadores Mun. (2)'!B:B,'Banco de Indicadores - Mun. (1)'!B1646,'Banco de Indicadores Mun. (2)'!A:A,'Banco de Indicadores - Mun. (1)'!A1646) / VLOOKUP(D1646,'Dados Base'!$B:$K,7,FALSE)) * 100</f>
        <v>93.10382222222222</v>
      </c>
      <c r="AN1646" s="72">
        <f>(SUMIFS('Banco de Indicadores Mun. (2)'!K:K,'Banco de Indicadores Mun. (2)'!B:B,'Banco de Indicadores - Mun. (1)'!B1646,'Banco de Indicadores Mun. (2)'!A:A,'Banco de Indicadores - Mun. (1)'!A1646) / VLOOKUP(D1646,'Dados Base'!$B:$K,10,FALSE)) * 100</f>
        <v>115.01204761904764</v>
      </c>
      <c r="AO1646" s="21">
        <v>0</v>
      </c>
      <c r="AP1646" s="125">
        <v>0</v>
      </c>
      <c r="AQ1646" s="5">
        <v>0</v>
      </c>
      <c r="AR1646" s="21">
        <v>7.1</v>
      </c>
      <c r="AS1646" s="20">
        <v>100</v>
      </c>
      <c r="AT1646" s="20">
        <v>25</v>
      </c>
      <c r="AU1646" s="20">
        <v>18.974358974358978</v>
      </c>
      <c r="AV1646" s="20">
        <v>3.61</v>
      </c>
      <c r="AW1646" s="21">
        <v>0</v>
      </c>
      <c r="AX1646" s="21">
        <v>0</v>
      </c>
      <c r="AY1646" s="116">
        <v>144.99919806706657</v>
      </c>
    </row>
    <row r="1647" spans="1:51" ht="15" x14ac:dyDescent="0.25">
      <c r="A1647" s="144">
        <v>2015</v>
      </c>
      <c r="B1647" s="77" t="s">
        <v>357</v>
      </c>
      <c r="C1647" s="78">
        <v>20</v>
      </c>
      <c r="D1647" s="77">
        <v>3531605</v>
      </c>
      <c r="E1647" s="78">
        <v>353160520</v>
      </c>
      <c r="F1647" s="78" t="str">
        <f t="shared" si="66"/>
        <v>3531605202015</v>
      </c>
      <c r="G1647" s="89">
        <v>-0.15794215036245562</v>
      </c>
      <c r="H1647" s="80">
        <f t="shared" si="65"/>
        <v>4017</v>
      </c>
      <c r="I1647" s="90">
        <v>3271</v>
      </c>
      <c r="J1647" s="91">
        <v>746</v>
      </c>
      <c r="K1647" s="83">
        <f>(H1647)/VLOOKUP(D1647,'Dados Base'!$B:$K,6,FALSE)</f>
        <v>17.228512609366959</v>
      </c>
      <c r="L1647" s="88">
        <f t="shared" si="67"/>
        <v>81.428927059995033</v>
      </c>
      <c r="M1647" s="85" t="s">
        <v>702</v>
      </c>
      <c r="N1647" s="92">
        <v>0.74099999999999999</v>
      </c>
      <c r="O1647" s="91">
        <v>34</v>
      </c>
      <c r="P1647" s="91">
        <v>17200</v>
      </c>
      <c r="Q1647" s="91">
        <v>25000</v>
      </c>
      <c r="R1647" s="91">
        <v>0</v>
      </c>
      <c r="S1647" s="91">
        <v>3</v>
      </c>
      <c r="T1647" s="87" t="s">
        <v>691</v>
      </c>
      <c r="U1647" s="91">
        <v>18</v>
      </c>
      <c r="V1647" s="91">
        <v>23</v>
      </c>
      <c r="W1647" s="93">
        <v>0</v>
      </c>
      <c r="X1647" s="47">
        <v>8.2651867187500012E-3</v>
      </c>
      <c r="Y1647" s="21">
        <v>2.3199999999999998</v>
      </c>
      <c r="Z1647" s="21">
        <v>129</v>
      </c>
      <c r="AA1647" s="21">
        <v>50</v>
      </c>
      <c r="AB1647" s="21">
        <v>0</v>
      </c>
      <c r="AC1647" s="21">
        <v>0</v>
      </c>
      <c r="AD1647" s="153">
        <f>VLOOKUP(D1647,'Dados Base'!$B:$K,9,FALSE)*31536000/VLOOKUP($F1647,F:H,MATCH(H1646,F1646:AF1646,0),FALSE)</f>
        <v>13503.091859596714</v>
      </c>
      <c r="AE1647" s="153">
        <f>VLOOKUP(D1647,'Dados Base'!$B:$K,10,FALSE)*31536000/VLOOKUP($F1647,F:H,MATCH(H1646,F1646:AF1646,0),FALSE)</f>
        <v>1727.1396564600445</v>
      </c>
      <c r="AF1647" s="14">
        <v>79.010000000000005</v>
      </c>
      <c r="AG1647" s="15">
        <v>79.040000000000006</v>
      </c>
      <c r="AH1647" s="14">
        <v>79.010000000000005</v>
      </c>
      <c r="AI1647" s="14">
        <v>0</v>
      </c>
      <c r="AJ1647" s="16">
        <v>99.97</v>
      </c>
      <c r="AK1647" s="72">
        <f>(SUMIFS('Banco de Indicadores Mun. (2)'!I:I,'Banco de Indicadores Mun. (2)'!B:B,'Banco de Indicadores - Mun. (1)'!B1647,'Banco de Indicadores Mun. (2)'!A:A,'Banco de Indicadores - Mun. (1)'!A1647) / VLOOKUP(D1647,'Dados Base'!$B:$K,8,FALSE)) * 100</f>
        <v>23.250375000000005</v>
      </c>
      <c r="AL1647" s="72">
        <f>(SUMIFS('Banco de Indicadores Mun. (2)'!I:I,'Banco de Indicadores Mun. (2)'!B:B,'Banco de Indicadores - Mun. (1)'!B1647,'Banco de Indicadores Mun. (2)'!A:A,'Banco de Indicadores - Mun. (1)'!A1647) / VLOOKUP(D1647,'Dados Base'!$B:$K,9,FALSE)) * 100</f>
        <v>9.7327151162790724</v>
      </c>
      <c r="AM1647" s="72">
        <f>(SUMIFS('Banco de Indicadores Mun. (2)'!J:J,'Banco de Indicadores Mun. (2)'!B:B,'Banco de Indicadores - Mun. (1)'!B1647,'Banco de Indicadores Mun. (2)'!A:A,'Banco de Indicadores - Mun. (1)'!A1647) / VLOOKUP(D1647,'Dados Base'!$B:$K,7,FALSE)) * 100</f>
        <v>2.5</v>
      </c>
      <c r="AN1647" s="72">
        <f>(SUMIFS('Banco de Indicadores Mun. (2)'!K:K,'Banco de Indicadores Mun. (2)'!B:B,'Banco de Indicadores - Mun. (1)'!B1647,'Banco de Indicadores Mun. (2)'!A:A,'Banco de Indicadores - Mun. (1)'!A1647) / VLOOKUP(D1647,'Dados Base'!$B:$K,10,FALSE)) * 100</f>
        <v>70.410318181818212</v>
      </c>
      <c r="AO1647" s="21">
        <v>0</v>
      </c>
      <c r="AP1647" s="125">
        <v>0</v>
      </c>
      <c r="AQ1647" s="5">
        <v>0</v>
      </c>
      <c r="AR1647" s="21">
        <v>8.5</v>
      </c>
      <c r="AS1647" s="20">
        <v>100</v>
      </c>
      <c r="AT1647" s="20">
        <v>100</v>
      </c>
      <c r="AU1647" s="20">
        <v>72.067039106145245</v>
      </c>
      <c r="AV1647" s="20">
        <v>8.18</v>
      </c>
      <c r="AW1647" s="21">
        <v>0</v>
      </c>
      <c r="AX1647" s="21">
        <v>0</v>
      </c>
      <c r="AY1647" s="116">
        <v>209.65971747466759</v>
      </c>
    </row>
    <row r="1648" spans="1:51" ht="15" x14ac:dyDescent="0.25">
      <c r="A1648" s="144">
        <v>2015</v>
      </c>
      <c r="B1648" s="77" t="s">
        <v>358</v>
      </c>
      <c r="C1648" s="78">
        <v>5</v>
      </c>
      <c r="D1648" s="77">
        <v>3531803</v>
      </c>
      <c r="E1648" s="78">
        <v>35318035</v>
      </c>
      <c r="F1648" s="78" t="str">
        <f t="shared" si="66"/>
        <v>353180352015</v>
      </c>
      <c r="G1648" s="89">
        <v>2.3448532300706315</v>
      </c>
      <c r="H1648" s="80">
        <f t="shared" si="65"/>
        <v>54288</v>
      </c>
      <c r="I1648" s="90">
        <v>51467</v>
      </c>
      <c r="J1648" s="91">
        <v>2821</v>
      </c>
      <c r="K1648" s="83">
        <f>(H1648)/VLOOKUP(D1648,'Dados Base'!$B:$K,6,FALSE)</f>
        <v>225.45786785165498</v>
      </c>
      <c r="L1648" s="88">
        <f t="shared" si="67"/>
        <v>94.803639846743295</v>
      </c>
      <c r="M1648" s="85" t="s">
        <v>702</v>
      </c>
      <c r="N1648" s="92">
        <v>0.73299999999999998</v>
      </c>
      <c r="O1648" s="91">
        <v>98</v>
      </c>
      <c r="P1648" s="91">
        <v>9600</v>
      </c>
      <c r="Q1648" s="91">
        <v>1120000</v>
      </c>
      <c r="R1648" s="91">
        <v>3500</v>
      </c>
      <c r="S1648" s="91">
        <v>87</v>
      </c>
      <c r="T1648" s="87" t="s">
        <v>691</v>
      </c>
      <c r="U1648" s="91">
        <v>326</v>
      </c>
      <c r="V1648" s="91">
        <v>283</v>
      </c>
      <c r="W1648" s="93">
        <v>0</v>
      </c>
      <c r="X1648" s="47">
        <v>0.16525166666666666</v>
      </c>
      <c r="Y1648" s="21">
        <v>41.64</v>
      </c>
      <c r="Z1648" s="21">
        <v>1473</v>
      </c>
      <c r="AA1648" s="21">
        <v>1337</v>
      </c>
      <c r="AB1648" s="21">
        <v>2</v>
      </c>
      <c r="AC1648" s="21">
        <v>0</v>
      </c>
      <c r="AD1648" s="153">
        <f>VLOOKUP(D1648,'Dados Base'!$B:$K,9,FALSE)*31536000/VLOOKUP($F1648,F:H,MATCH(H1647,F1647:AF1647,0),FALSE)</f>
        <v>1713.6604774535808</v>
      </c>
      <c r="AE1648" s="153">
        <f>VLOOKUP(D1648,'Dados Base'!$B:$K,10,FALSE)*31536000/VLOOKUP($F1648,F:H,MATCH(H1647,F1647:AF1647,0),FALSE)</f>
        <v>220.74270557029183</v>
      </c>
      <c r="AF1648" s="14">
        <v>100</v>
      </c>
      <c r="AG1648" s="15">
        <v>100</v>
      </c>
      <c r="AH1648" s="14">
        <v>62</v>
      </c>
      <c r="AI1648" s="14">
        <v>29.58</v>
      </c>
      <c r="AJ1648" s="16">
        <v>100</v>
      </c>
      <c r="AK1648" s="72">
        <f>(SUMIFS('Banco de Indicadores Mun. (2)'!I:I,'Banco de Indicadores Mun. (2)'!B:B,'Banco de Indicadores - Mun. (1)'!B1648,'Banco de Indicadores Mun. (2)'!A:A,'Banco de Indicadores - Mun. (1)'!A1648) / VLOOKUP(D1648,'Dados Base'!$B:$K,8,FALSE)) * 100</f>
        <v>10.111918918918917</v>
      </c>
      <c r="AL1648" s="72">
        <f>(SUMIFS('Banco de Indicadores Mun. (2)'!I:I,'Banco de Indicadores Mun. (2)'!B:B,'Banco de Indicadores - Mun. (1)'!B1648,'Banco de Indicadores Mun. (2)'!A:A,'Banco de Indicadores - Mun. (1)'!A1648) / VLOOKUP(D1648,'Dados Base'!$B:$K,9,FALSE)) * 100</f>
        <v>3.8048237288135582</v>
      </c>
      <c r="AM1648" s="72">
        <f>(SUMIFS('Banco de Indicadores Mun. (2)'!J:J,'Banco de Indicadores Mun. (2)'!B:B,'Banco de Indicadores - Mun. (1)'!B1648,'Banco de Indicadores Mun. (2)'!A:A,'Banco de Indicadores - Mun. (1)'!A1648) / VLOOKUP(D1648,'Dados Base'!$B:$K,7,FALSE)) * 100</f>
        <v>4.2438904109589028</v>
      </c>
      <c r="AN1648" s="72">
        <f>(SUMIFS('Banco de Indicadores Mun. (2)'!K:K,'Banco de Indicadores Mun. (2)'!B:B,'Banco de Indicadores - Mun. (1)'!B1648,'Banco de Indicadores Mun. (2)'!A:A,'Banco de Indicadores - Mun. (1)'!A1648) / VLOOKUP(D1648,'Dados Base'!$B:$K,10,FALSE)) * 100</f>
        <v>21.384710526315779</v>
      </c>
      <c r="AO1648" s="21">
        <v>0</v>
      </c>
      <c r="AP1648" s="125">
        <v>0</v>
      </c>
      <c r="AQ1648" s="5">
        <v>0</v>
      </c>
      <c r="AR1648" s="21">
        <v>9.8000000000000007</v>
      </c>
      <c r="AS1648" s="20">
        <v>65</v>
      </c>
      <c r="AT1648" s="20">
        <v>64.349999999999994</v>
      </c>
      <c r="AU1648" s="20">
        <v>52.419928825622776</v>
      </c>
      <c r="AV1648" s="20">
        <v>6.07</v>
      </c>
      <c r="AW1648" s="21">
        <v>1</v>
      </c>
      <c r="AX1648" s="21">
        <v>0</v>
      </c>
      <c r="AY1648" s="116">
        <v>42.647013822755149</v>
      </c>
    </row>
    <row r="1649" spans="1:51" ht="15" x14ac:dyDescent="0.25">
      <c r="A1649" s="144">
        <v>2015</v>
      </c>
      <c r="B1649" s="77" t="s">
        <v>359</v>
      </c>
      <c r="C1649" s="78">
        <v>2</v>
      </c>
      <c r="D1649" s="77">
        <v>3531704</v>
      </c>
      <c r="E1649" s="78">
        <v>35317042</v>
      </c>
      <c r="F1649" s="78" t="str">
        <f t="shared" si="66"/>
        <v>353170422015</v>
      </c>
      <c r="G1649" s="89">
        <v>1.0701544440252064</v>
      </c>
      <c r="H1649" s="80">
        <f t="shared" si="65"/>
        <v>4298</v>
      </c>
      <c r="I1649" s="90">
        <v>1882</v>
      </c>
      <c r="J1649" s="91">
        <v>2416</v>
      </c>
      <c r="K1649" s="83">
        <f>(H1649)/VLOOKUP(D1649,'Dados Base'!$B:$K,6,FALSE)</f>
        <v>12.916992246198232</v>
      </c>
      <c r="L1649" s="88">
        <f t="shared" si="67"/>
        <v>43.787808282922292</v>
      </c>
      <c r="M1649" s="85" t="s">
        <v>702</v>
      </c>
      <c r="N1649" s="92">
        <v>0.71</v>
      </c>
      <c r="O1649" s="91">
        <v>83</v>
      </c>
      <c r="P1649" s="91">
        <v>14000</v>
      </c>
      <c r="Q1649" s="91">
        <v>1500</v>
      </c>
      <c r="R1649" s="91">
        <v>500</v>
      </c>
      <c r="S1649" s="91">
        <v>8</v>
      </c>
      <c r="T1649" s="87" t="s">
        <v>691</v>
      </c>
      <c r="U1649" s="91">
        <v>28</v>
      </c>
      <c r="V1649" s="91">
        <v>37</v>
      </c>
      <c r="W1649" s="93">
        <v>0</v>
      </c>
      <c r="X1649" s="47">
        <v>5.5471062499999994E-3</v>
      </c>
      <c r="Y1649" s="21">
        <v>1.35</v>
      </c>
      <c r="Z1649" s="21">
        <v>71</v>
      </c>
      <c r="AA1649" s="21">
        <v>34</v>
      </c>
      <c r="AB1649" s="21">
        <v>2</v>
      </c>
      <c r="AC1649" s="21">
        <v>0</v>
      </c>
      <c r="AD1649" s="153">
        <f>VLOOKUP(D1649,'Dados Base'!$B:$K,9,FALSE)*31536000/VLOOKUP($F1649,F:H,MATCH(H1648,F1648:AF1648,0),FALSE)</f>
        <v>37714.062354583526</v>
      </c>
      <c r="AE1649" s="153">
        <f>VLOOKUP(D1649,'Dados Base'!$B:$K,10,FALSE)*31536000/VLOOKUP($F1649,F:H,MATCH(H1648,F1648:AF1648,0),FALSE)</f>
        <v>3815.4304327594232</v>
      </c>
      <c r="AF1649" s="14">
        <v>49.56</v>
      </c>
      <c r="AG1649" s="15" t="s">
        <v>692</v>
      </c>
      <c r="AH1649" s="14">
        <v>36.89</v>
      </c>
      <c r="AI1649" s="14">
        <v>23.51</v>
      </c>
      <c r="AJ1649" s="16">
        <v>100</v>
      </c>
      <c r="AK1649" s="72">
        <f>(SUMIFS('Banco de Indicadores Mun. (2)'!I:I,'Banco de Indicadores Mun. (2)'!B:B,'Banco de Indicadores - Mun. (1)'!B1649,'Banco de Indicadores Mun. (2)'!A:A,'Banco de Indicadores - Mun. (1)'!A1649) / VLOOKUP(D1649,'Dados Base'!$B:$K,8,FALSE)) * 100</f>
        <v>2.2323318385650226</v>
      </c>
      <c r="AL1649" s="72">
        <f>(SUMIFS('Banco de Indicadores Mun. (2)'!I:I,'Banco de Indicadores Mun. (2)'!B:B,'Banco de Indicadores - Mun. (1)'!B1649,'Banco de Indicadores Mun. (2)'!A:A,'Banco de Indicadores - Mun. (1)'!A1649) / VLOOKUP(D1649,'Dados Base'!$B:$K,9,FALSE)) * 100</f>
        <v>0.96850194552529201</v>
      </c>
      <c r="AM1649" s="72">
        <f>(SUMIFS('Banco de Indicadores Mun. (2)'!J:J,'Banco de Indicadores Mun. (2)'!B:B,'Banco de Indicadores - Mun. (1)'!B1649,'Banco de Indicadores Mun. (2)'!A:A,'Banco de Indicadores - Mun. (1)'!A1649) / VLOOKUP(D1649,'Dados Base'!$B:$K,7,FALSE)) * 100</f>
        <v>2.874619883040936</v>
      </c>
      <c r="AN1649" s="72">
        <f>(SUMIFS('Banco de Indicadores Mun. (2)'!K:K,'Banco de Indicadores Mun. (2)'!B:B,'Banco de Indicadores - Mun. (1)'!B1649,'Banco de Indicadores Mun. (2)'!A:A,'Banco de Indicadores - Mun. (1)'!A1649) / VLOOKUP(D1649,'Dados Base'!$B:$K,10,FALSE)) * 100</f>
        <v>0.1201923076923077</v>
      </c>
      <c r="AO1649" s="21">
        <v>0</v>
      </c>
      <c r="AP1649" s="125">
        <v>0</v>
      </c>
      <c r="AQ1649" s="5">
        <v>0</v>
      </c>
      <c r="AR1649" s="21">
        <v>9.6</v>
      </c>
      <c r="AS1649" s="20">
        <v>87</v>
      </c>
      <c r="AT1649" s="20">
        <v>87</v>
      </c>
      <c r="AU1649" s="20">
        <v>67.61904761904762</v>
      </c>
      <c r="AV1649" s="20">
        <v>7.72</v>
      </c>
      <c r="AW1649" s="21">
        <v>0</v>
      </c>
      <c r="AX1649" s="21">
        <v>0</v>
      </c>
      <c r="AY1649" s="116">
        <v>288.23289192068387</v>
      </c>
    </row>
    <row r="1650" spans="1:51" ht="15" x14ac:dyDescent="0.25">
      <c r="A1650" s="144">
        <v>2015</v>
      </c>
      <c r="B1650" s="77" t="s">
        <v>360</v>
      </c>
      <c r="C1650" s="78">
        <v>12</v>
      </c>
      <c r="D1650" s="77">
        <v>3531902</v>
      </c>
      <c r="E1650" s="78">
        <v>353190212</v>
      </c>
      <c r="F1650" s="78" t="str">
        <f t="shared" si="66"/>
        <v>3531902122015</v>
      </c>
      <c r="G1650" s="89">
        <v>1.2328544100986605</v>
      </c>
      <c r="H1650" s="80">
        <f t="shared" si="65"/>
        <v>30766</v>
      </c>
      <c r="I1650" s="90">
        <v>29844</v>
      </c>
      <c r="J1650" s="91">
        <v>922</v>
      </c>
      <c r="K1650" s="83">
        <f>(H1650)/VLOOKUP(D1650,'Dados Base'!$B:$K,6,FALSE)</f>
        <v>22.194808754995744</v>
      </c>
      <c r="L1650" s="88">
        <f t="shared" si="67"/>
        <v>97.003185334460113</v>
      </c>
      <c r="M1650" s="85" t="s">
        <v>702</v>
      </c>
      <c r="N1650" s="92">
        <v>0.71199999999999997</v>
      </c>
      <c r="O1650" s="91">
        <v>202</v>
      </c>
      <c r="P1650" s="91">
        <v>12900</v>
      </c>
      <c r="Q1650" s="91">
        <v>1368000</v>
      </c>
      <c r="R1650" s="91">
        <v>600</v>
      </c>
      <c r="S1650" s="91">
        <v>40</v>
      </c>
      <c r="T1650" s="87" t="s">
        <v>691</v>
      </c>
      <c r="U1650" s="91">
        <v>283</v>
      </c>
      <c r="V1650" s="91">
        <v>250</v>
      </c>
      <c r="W1650" s="93">
        <v>0</v>
      </c>
      <c r="X1650" s="47">
        <v>8.9764612187499981E-2</v>
      </c>
      <c r="Y1650" s="21">
        <v>24.25</v>
      </c>
      <c r="Z1650" s="21">
        <v>0</v>
      </c>
      <c r="AA1650" s="21">
        <v>1637</v>
      </c>
      <c r="AB1650" s="21">
        <v>2</v>
      </c>
      <c r="AC1650" s="21">
        <v>0</v>
      </c>
      <c r="AD1650" s="153">
        <f>VLOOKUP(D1650,'Dados Base'!$B:$K,9,FALSE)*31536000/VLOOKUP($F1650,F:H,MATCH(H1649,F1649:AF1649,0),FALSE)</f>
        <v>17753.4785152441</v>
      </c>
      <c r="AE1650" s="153">
        <f>VLOOKUP(D1650,'Dados Base'!$B:$K,10,FALSE)*31536000/VLOOKUP($F1650,F:H,MATCH(H1649,F1649:AF1649,0),FALSE)</f>
        <v>2009.0541506858219</v>
      </c>
      <c r="AF1650" s="14">
        <v>95.85</v>
      </c>
      <c r="AG1650" s="15">
        <v>95.85</v>
      </c>
      <c r="AH1650" s="14">
        <v>95.85</v>
      </c>
      <c r="AI1650" s="14">
        <v>2.57</v>
      </c>
      <c r="AJ1650" s="16">
        <v>100</v>
      </c>
      <c r="AK1650" s="72">
        <f>(SUMIFS('Banco de Indicadores Mun. (2)'!I:I,'Banco de Indicadores Mun. (2)'!B:B,'Banco de Indicadores - Mun. (1)'!B1650,'Banco de Indicadores Mun. (2)'!A:A,'Banco de Indicadores - Mun. (1)'!A1650) / VLOOKUP(D1650,'Dados Base'!$B:$K,8,FALSE)) * 100</f>
        <v>22.695363486842101</v>
      </c>
      <c r="AL1650" s="72">
        <f>(SUMIFS('Banco de Indicadores Mun. (2)'!I:I,'Banco de Indicadores Mun. (2)'!B:B,'Banco de Indicadores - Mun. (1)'!B1650,'Banco de Indicadores Mun. (2)'!A:A,'Banco de Indicadores - Mun. (1)'!A1650) / VLOOKUP(D1650,'Dados Base'!$B:$K,9,FALSE)) * 100</f>
        <v>7.9669636258660494</v>
      </c>
      <c r="AM1650" s="72">
        <f>(SUMIFS('Banco de Indicadores Mun. (2)'!J:J,'Banco de Indicadores Mun. (2)'!B:B,'Banco de Indicadores - Mun. (1)'!B1650,'Banco de Indicadores Mun. (2)'!A:A,'Banco de Indicadores - Mun. (1)'!A1650) / VLOOKUP(D1650,'Dados Base'!$B:$K,7,FALSE)) * 100</f>
        <v>32.193191747572811</v>
      </c>
      <c r="AN1650" s="72">
        <f>(SUMIFS('Banco de Indicadores Mun. (2)'!K:K,'Banco de Indicadores Mun. (2)'!B:B,'Banco de Indicadores - Mun. (1)'!B1650,'Banco de Indicadores Mun. (2)'!A:A,'Banco de Indicadores - Mun. (1)'!A1650) / VLOOKUP(D1650,'Dados Base'!$B:$K,10,FALSE)) * 100</f>
        <v>2.7305408163265308</v>
      </c>
      <c r="AO1650" s="21">
        <v>0</v>
      </c>
      <c r="AP1650" s="125">
        <v>0</v>
      </c>
      <c r="AQ1650" s="5">
        <v>0</v>
      </c>
      <c r="AR1650" s="21">
        <v>10</v>
      </c>
      <c r="AS1650" s="20">
        <v>100</v>
      </c>
      <c r="AT1650" s="20">
        <v>0</v>
      </c>
      <c r="AU1650" s="20">
        <v>0</v>
      </c>
      <c r="AV1650" s="20">
        <v>1.5</v>
      </c>
      <c r="AW1650" s="21">
        <v>0</v>
      </c>
      <c r="AX1650" s="21">
        <v>0</v>
      </c>
      <c r="AY1650" s="116">
        <v>4.3759807942233815</v>
      </c>
    </row>
    <row r="1651" spans="1:51" ht="15" x14ac:dyDescent="0.25">
      <c r="A1651" s="144">
        <v>2015</v>
      </c>
      <c r="B1651" s="77" t="s">
        <v>361</v>
      </c>
      <c r="C1651" s="78">
        <v>5</v>
      </c>
      <c r="D1651" s="77">
        <v>3532009</v>
      </c>
      <c r="E1651" s="78">
        <v>35320095</v>
      </c>
      <c r="F1651" s="78" t="str">
        <f t="shared" si="66"/>
        <v>353200952015</v>
      </c>
      <c r="G1651" s="89">
        <v>1.4540666924445667</v>
      </c>
      <c r="H1651" s="80">
        <f t="shared" si="65"/>
        <v>12535</v>
      </c>
      <c r="I1651" s="90">
        <v>11030</v>
      </c>
      <c r="J1651" s="91">
        <v>1505</v>
      </c>
      <c r="K1651" s="83">
        <f>(H1651)/VLOOKUP(D1651,'Dados Base'!$B:$K,6,FALSE)</f>
        <v>85.563139931740608</v>
      </c>
      <c r="L1651" s="88">
        <f t="shared" si="67"/>
        <v>87.993617869964098</v>
      </c>
      <c r="M1651" s="85" t="s">
        <v>702</v>
      </c>
      <c r="N1651" s="92">
        <v>0.71499999999999997</v>
      </c>
      <c r="O1651" s="91">
        <v>63</v>
      </c>
      <c r="P1651" s="91">
        <v>0</v>
      </c>
      <c r="Q1651" s="91">
        <v>10200000</v>
      </c>
      <c r="R1651" s="91">
        <v>0</v>
      </c>
      <c r="S1651" s="91">
        <v>44</v>
      </c>
      <c r="T1651" s="87" t="s">
        <v>691</v>
      </c>
      <c r="U1651" s="91">
        <v>117</v>
      </c>
      <c r="V1651" s="91">
        <v>105</v>
      </c>
      <c r="W1651" s="93">
        <v>0</v>
      </c>
      <c r="X1651" s="47">
        <v>3.2677062060185183E-2</v>
      </c>
      <c r="Y1651" s="21">
        <v>7.73</v>
      </c>
      <c r="Z1651" s="21">
        <v>522</v>
      </c>
      <c r="AA1651" s="21">
        <v>75</v>
      </c>
      <c r="AB1651" s="21">
        <v>0</v>
      </c>
      <c r="AC1651" s="21">
        <v>0</v>
      </c>
      <c r="AD1651" s="153">
        <f>VLOOKUP(D1651,'Dados Base'!$B:$K,9,FALSE)*31536000/VLOOKUP($F1651,F:H,MATCH(H1650,F1650:AF1650,0),FALSE)</f>
        <v>4402.7124052652571</v>
      </c>
      <c r="AE1651" s="153">
        <f>VLOOKUP(D1651,'Dados Base'!$B:$K,10,FALSE)*31536000/VLOOKUP($F1651,F:H,MATCH(H1650,F1650:AF1650,0),FALSE)</f>
        <v>578.64220183486248</v>
      </c>
      <c r="AF1651" s="14">
        <v>85.64</v>
      </c>
      <c r="AG1651" s="15">
        <v>92.78</v>
      </c>
      <c r="AH1651" s="14">
        <v>82.41</v>
      </c>
      <c r="AI1651" s="14">
        <v>31.83</v>
      </c>
      <c r="AJ1651" s="16">
        <v>100</v>
      </c>
      <c r="AK1651" s="72">
        <f>(SUMIFS('Banco de Indicadores Mun. (2)'!I:I,'Banco de Indicadores Mun. (2)'!B:B,'Banco de Indicadores - Mun. (1)'!B1651,'Banco de Indicadores Mun. (2)'!A:A,'Banco de Indicadores - Mun. (1)'!A1651) / VLOOKUP(D1651,'Dados Base'!$B:$K,8,FALSE)) * 100</f>
        <v>9.7377424242424251</v>
      </c>
      <c r="AL1651" s="72">
        <f>(SUMIFS('Banco de Indicadores Mun. (2)'!I:I,'Banco de Indicadores Mun. (2)'!B:B,'Banco de Indicadores - Mun. (1)'!B1651,'Banco de Indicadores Mun. (2)'!A:A,'Banco de Indicadores - Mun. (1)'!A1651) / VLOOKUP(D1651,'Dados Base'!$B:$K,9,FALSE)) * 100</f>
        <v>3.6725200000000005</v>
      </c>
      <c r="AM1651" s="72">
        <f>(SUMIFS('Banco de Indicadores Mun. (2)'!J:J,'Banco de Indicadores Mun. (2)'!B:B,'Banco de Indicadores - Mun. (1)'!B1651,'Banco de Indicadores Mun. (2)'!A:A,'Banco de Indicadores - Mun. (1)'!A1651) / VLOOKUP(D1651,'Dados Base'!$B:$K,7,FALSE)) * 100</f>
        <v>12.53025581395349</v>
      </c>
      <c r="AN1651" s="72">
        <f>(SUMIFS('Banco de Indicadores Mun. (2)'!K:K,'Banco de Indicadores Mun. (2)'!B:B,'Banco de Indicadores - Mun. (1)'!B1651,'Banco de Indicadores Mun. (2)'!A:A,'Banco de Indicadores - Mun. (1)'!A1651) / VLOOKUP(D1651,'Dados Base'!$B:$K,10,FALSE)) * 100</f>
        <v>4.5169565217391305</v>
      </c>
      <c r="AO1651" s="21">
        <v>0</v>
      </c>
      <c r="AP1651" s="125">
        <v>0</v>
      </c>
      <c r="AQ1651" s="5">
        <v>0</v>
      </c>
      <c r="AR1651" s="21">
        <v>9.8000000000000007</v>
      </c>
      <c r="AS1651" s="20">
        <v>96</v>
      </c>
      <c r="AT1651" s="20">
        <v>96</v>
      </c>
      <c r="AU1651" s="20">
        <v>87.437185929648237</v>
      </c>
      <c r="AV1651" s="20">
        <v>9.94</v>
      </c>
      <c r="AW1651" s="21">
        <v>0</v>
      </c>
      <c r="AX1651" s="21">
        <v>0</v>
      </c>
      <c r="AY1651" s="116">
        <v>106.55424991179233</v>
      </c>
    </row>
    <row r="1652" spans="1:51" ht="15" x14ac:dyDescent="0.25">
      <c r="A1652" s="144">
        <v>2015</v>
      </c>
      <c r="B1652" s="77" t="s">
        <v>362</v>
      </c>
      <c r="C1652" s="78">
        <v>9</v>
      </c>
      <c r="D1652" s="77">
        <v>3532058</v>
      </c>
      <c r="E1652" s="78">
        <v>35320589</v>
      </c>
      <c r="F1652" s="78" t="str">
        <f t="shared" si="66"/>
        <v>353205892015</v>
      </c>
      <c r="G1652" s="89">
        <v>0.90000766679765309</v>
      </c>
      <c r="H1652" s="80">
        <f t="shared" si="65"/>
        <v>4469</v>
      </c>
      <c r="I1652" s="90">
        <v>3414</v>
      </c>
      <c r="J1652" s="91">
        <v>1055</v>
      </c>
      <c r="K1652" s="83">
        <f>(H1652)/VLOOKUP(D1652,'Dados Base'!$B:$K,6,FALSE)</f>
        <v>19.478708102689271</v>
      </c>
      <c r="L1652" s="88">
        <f t="shared" si="67"/>
        <v>76.392929066905353</v>
      </c>
      <c r="M1652" s="85" t="s">
        <v>702</v>
      </c>
      <c r="N1652" s="92">
        <v>0.74099999999999999</v>
      </c>
      <c r="O1652" s="91">
        <v>15</v>
      </c>
      <c r="P1652" s="91">
        <v>3600</v>
      </c>
      <c r="Q1652" s="91">
        <v>125000</v>
      </c>
      <c r="R1652" s="91">
        <v>0</v>
      </c>
      <c r="S1652" s="91">
        <v>7</v>
      </c>
      <c r="T1652" s="87" t="s">
        <v>691</v>
      </c>
      <c r="U1652" s="91">
        <v>20</v>
      </c>
      <c r="V1652" s="91">
        <v>20</v>
      </c>
      <c r="W1652" s="93">
        <v>0</v>
      </c>
      <c r="X1652" s="47">
        <v>1.1638020833333334E-2</v>
      </c>
      <c r="Y1652" s="21">
        <v>2.34</v>
      </c>
      <c r="Z1652" s="21">
        <v>170</v>
      </c>
      <c r="AA1652" s="21">
        <v>10</v>
      </c>
      <c r="AB1652" s="21">
        <v>0</v>
      </c>
      <c r="AC1652" s="21">
        <v>0</v>
      </c>
      <c r="AD1652" s="153">
        <f>VLOOKUP(D1652,'Dados Base'!$B:$K,9,FALSE)*31536000/VLOOKUP($F1652,F:H,MATCH(H1651,F1651:AF1651,0),FALSE)</f>
        <v>21946.06399641978</v>
      </c>
      <c r="AE1652" s="153">
        <f>VLOOKUP(D1652,'Dados Base'!$B:$K,10,FALSE)*31536000/VLOOKUP($F1652,F:H,MATCH(H1651,F1651:AF1651,0),FALSE)</f>
        <v>2610.9465204743783</v>
      </c>
      <c r="AF1652" s="14">
        <v>100</v>
      </c>
      <c r="AG1652" s="15">
        <v>100</v>
      </c>
      <c r="AH1652" s="14">
        <v>100</v>
      </c>
      <c r="AI1652" s="14">
        <v>9.09</v>
      </c>
      <c r="AJ1652" s="16">
        <v>100</v>
      </c>
      <c r="AK1652" s="72">
        <f>(SUMIFS('Banco de Indicadores Mun. (2)'!I:I,'Banco de Indicadores Mun. (2)'!B:B,'Banco de Indicadores - Mun. (1)'!B1652,'Banco de Indicadores Mun. (2)'!A:A,'Banco de Indicadores - Mun. (1)'!A1652) / VLOOKUP(D1652,'Dados Base'!$B:$K,8,FALSE)) * 100</f>
        <v>51.070796460176993</v>
      </c>
      <c r="AL1652" s="72">
        <f>(SUMIFS('Banco de Indicadores Mun. (2)'!I:I,'Banco de Indicadores Mun. (2)'!B:B,'Banco de Indicadores - Mun. (1)'!B1652,'Banco de Indicadores Mun. (2)'!A:A,'Banco de Indicadores - Mun. (1)'!A1652) / VLOOKUP(D1652,'Dados Base'!$B:$K,9,FALSE)) * 100</f>
        <v>18.55627009646302</v>
      </c>
      <c r="AM1652" s="72">
        <f>(SUMIFS('Banco de Indicadores Mun. (2)'!J:J,'Banco de Indicadores Mun. (2)'!B:B,'Banco de Indicadores - Mun. (1)'!B1652,'Banco de Indicadores Mun. (2)'!A:A,'Banco de Indicadores - Mun. (1)'!A1652) / VLOOKUP(D1652,'Dados Base'!$B:$K,7,FALSE)) * 100</f>
        <v>75.607249999999993</v>
      </c>
      <c r="AN1652" s="72">
        <f>(SUMIFS('Banco de Indicadores Mun. (2)'!K:K,'Banco de Indicadores Mun. (2)'!B:B,'Banco de Indicadores - Mun. (1)'!B1652,'Banco de Indicadores Mun. (2)'!A:A,'Banco de Indicadores - Mun. (1)'!A1652) / VLOOKUP(D1652,'Dados Base'!$B:$K,10,FALSE)) * 100</f>
        <v>0.6715945945945947</v>
      </c>
      <c r="AO1652" s="21">
        <v>0</v>
      </c>
      <c r="AP1652" s="125">
        <v>0</v>
      </c>
      <c r="AQ1652" s="5">
        <v>0</v>
      </c>
      <c r="AR1652" s="21">
        <v>7.9</v>
      </c>
      <c r="AS1652" s="20">
        <v>100</v>
      </c>
      <c r="AT1652" s="20">
        <v>100</v>
      </c>
      <c r="AU1652" s="20">
        <v>94.444444444444443</v>
      </c>
      <c r="AV1652" s="20">
        <v>10</v>
      </c>
      <c r="AW1652" s="21">
        <v>0</v>
      </c>
      <c r="AX1652" s="21">
        <v>0</v>
      </c>
      <c r="AY1652" s="116">
        <v>18.636757939792883</v>
      </c>
    </row>
    <row r="1653" spans="1:51" ht="15" x14ac:dyDescent="0.25">
      <c r="A1653" s="144">
        <v>2015</v>
      </c>
      <c r="B1653" s="77" t="s">
        <v>363</v>
      </c>
      <c r="C1653" s="78">
        <v>19</v>
      </c>
      <c r="D1653" s="77">
        <v>3532108</v>
      </c>
      <c r="E1653" s="78">
        <v>353210819</v>
      </c>
      <c r="F1653" s="78" t="str">
        <f t="shared" si="66"/>
        <v>3532108192015</v>
      </c>
      <c r="G1653" s="89">
        <v>0.37319958254251606</v>
      </c>
      <c r="H1653" s="80">
        <f t="shared" si="65"/>
        <v>4239</v>
      </c>
      <c r="I1653" s="90">
        <v>2606</v>
      </c>
      <c r="J1653" s="91">
        <v>1633</v>
      </c>
      <c r="K1653" s="83">
        <f>(H1653)/VLOOKUP(D1653,'Dados Base'!$B:$K,6,FALSE)</f>
        <v>17.073465442242629</v>
      </c>
      <c r="L1653" s="88">
        <f t="shared" si="67"/>
        <v>61.476763387591419</v>
      </c>
      <c r="M1653" s="85" t="s">
        <v>702</v>
      </c>
      <c r="N1653" s="92">
        <v>0.72599999999999998</v>
      </c>
      <c r="O1653" s="91">
        <v>46</v>
      </c>
      <c r="P1653" s="91">
        <v>26480</v>
      </c>
      <c r="Q1653" s="91">
        <v>0</v>
      </c>
      <c r="R1653" s="91">
        <v>0</v>
      </c>
      <c r="S1653" s="91">
        <v>2</v>
      </c>
      <c r="T1653" s="87" t="s">
        <v>691</v>
      </c>
      <c r="U1653" s="91">
        <v>25</v>
      </c>
      <c r="V1653" s="91">
        <v>24</v>
      </c>
      <c r="W1653" s="93">
        <v>0</v>
      </c>
      <c r="X1653" s="47">
        <v>7.7207203125000002E-3</v>
      </c>
      <c r="Y1653" s="21">
        <v>1.9</v>
      </c>
      <c r="Z1653" s="21">
        <v>55</v>
      </c>
      <c r="AA1653" s="21">
        <v>92</v>
      </c>
      <c r="AB1653" s="21">
        <v>1</v>
      </c>
      <c r="AC1653" s="21">
        <v>0</v>
      </c>
      <c r="AD1653" s="153">
        <f>VLOOKUP(D1653,'Dados Base'!$B:$K,9,FALSE)*31536000/VLOOKUP($F1653,F:H,MATCH(H1652,F1652:AF1652,0),FALSE)</f>
        <v>13837.452229299362</v>
      </c>
      <c r="AE1653" s="153">
        <f>VLOOKUP(D1653,'Dados Base'!$B:$K,10,FALSE)*31536000/VLOOKUP($F1653,F:H,MATCH(H1652,F1652:AF1652,0),FALSE)</f>
        <v>1115.9235668789806</v>
      </c>
      <c r="AF1653" s="14">
        <v>69.94</v>
      </c>
      <c r="AG1653" s="15">
        <v>62.72</v>
      </c>
      <c r="AH1653" s="14">
        <v>64.55</v>
      </c>
      <c r="AI1653" s="14">
        <v>1.64</v>
      </c>
      <c r="AJ1653" s="16">
        <v>100</v>
      </c>
      <c r="AK1653" s="72">
        <f>(SUMIFS('Banco de Indicadores Mun. (2)'!I:I,'Banco de Indicadores Mun. (2)'!B:B,'Banco de Indicadores - Mun. (1)'!B1653,'Banco de Indicadores Mun. (2)'!A:A,'Banco de Indicadores - Mun. (1)'!A1653) / VLOOKUP(D1653,'Dados Base'!$B:$K,8,FALSE)) * 100</f>
        <v>0.11385245901639343</v>
      </c>
      <c r="AL1653" s="72">
        <f>(SUMIFS('Banco de Indicadores Mun. (2)'!I:I,'Banco de Indicadores Mun. (2)'!B:B,'Banco de Indicadores - Mun. (1)'!B1653,'Banco de Indicadores Mun. (2)'!A:A,'Banco de Indicadores - Mun. (1)'!A1653) / VLOOKUP(D1653,'Dados Base'!$B:$K,9,FALSE)) * 100</f>
        <v>3.7338709677419347E-2</v>
      </c>
      <c r="AM1653" s="72">
        <f>(SUMIFS('Banco de Indicadores Mun. (2)'!J:J,'Banco de Indicadores Mun. (2)'!B:B,'Banco de Indicadores - Mun. (1)'!B1653,'Banco de Indicadores Mun. (2)'!A:A,'Banco de Indicadores - Mun. (1)'!A1653) / VLOOKUP(D1653,'Dados Base'!$B:$K,7,FALSE)) * 100</f>
        <v>0</v>
      </c>
      <c r="AN1653" s="72">
        <f>(SUMIFS('Banco de Indicadores Mun. (2)'!K:K,'Banco de Indicadores Mun. (2)'!B:B,'Banco de Indicadores - Mun. (1)'!B1653,'Banco de Indicadores Mun. (2)'!A:A,'Banco de Indicadores - Mun. (1)'!A1653) / VLOOKUP(D1653,'Dados Base'!$B:$K,10,FALSE)) * 100</f>
        <v>0.46300000000000002</v>
      </c>
      <c r="AO1653" s="21">
        <v>0</v>
      </c>
      <c r="AP1653" s="125">
        <v>0</v>
      </c>
      <c r="AQ1653" s="5">
        <v>0</v>
      </c>
      <c r="AR1653" s="21">
        <v>8.1999999999999993</v>
      </c>
      <c r="AS1653" s="20">
        <v>100</v>
      </c>
      <c r="AT1653" s="20">
        <v>100</v>
      </c>
      <c r="AU1653" s="20">
        <v>37.414965986394556</v>
      </c>
      <c r="AV1653" s="20">
        <v>5.6</v>
      </c>
      <c r="AW1653" s="21">
        <v>0</v>
      </c>
      <c r="AX1653" s="21">
        <v>0</v>
      </c>
      <c r="AY1653" s="116">
        <v>7.0970739137625003</v>
      </c>
    </row>
    <row r="1654" spans="1:51" ht="15" x14ac:dyDescent="0.25">
      <c r="A1654" s="144">
        <v>2015</v>
      </c>
      <c r="B1654" s="77" t="s">
        <v>364</v>
      </c>
      <c r="C1654" s="78">
        <v>22</v>
      </c>
      <c r="D1654" s="77">
        <v>3532157</v>
      </c>
      <c r="E1654" s="78">
        <v>353215722</v>
      </c>
      <c r="F1654" s="78" t="str">
        <f t="shared" si="66"/>
        <v>3532157222015</v>
      </c>
      <c r="G1654" s="89">
        <v>1.4488439728340019</v>
      </c>
      <c r="H1654" s="80">
        <f t="shared" si="65"/>
        <v>2896</v>
      </c>
      <c r="I1654" s="90">
        <v>2710</v>
      </c>
      <c r="J1654" s="91">
        <v>186</v>
      </c>
      <c r="K1654" s="83">
        <f>(H1654)/VLOOKUP(D1654,'Dados Base'!$B:$K,6,FALSE)</f>
        <v>10.146450844369701</v>
      </c>
      <c r="L1654" s="88">
        <f t="shared" si="67"/>
        <v>93.577348066298342</v>
      </c>
      <c r="M1654" s="85" t="s">
        <v>702</v>
      </c>
      <c r="N1654" s="92">
        <v>0.71399999999999997</v>
      </c>
      <c r="O1654" s="91">
        <v>36</v>
      </c>
      <c r="P1654" s="91">
        <v>26500</v>
      </c>
      <c r="Q1654" s="91">
        <v>0</v>
      </c>
      <c r="R1654" s="91">
        <v>0</v>
      </c>
      <c r="S1654" s="91" t="s">
        <v>693</v>
      </c>
      <c r="T1654" s="87" t="s">
        <v>691</v>
      </c>
      <c r="U1654" s="91">
        <v>18</v>
      </c>
      <c r="V1654" s="91">
        <v>13</v>
      </c>
      <c r="W1654" s="93">
        <v>35.770000000000003</v>
      </c>
      <c r="X1654" s="47">
        <v>6.7724166666666662E-3</v>
      </c>
      <c r="Y1654" s="21">
        <v>1.87</v>
      </c>
      <c r="Z1654" s="21">
        <v>120</v>
      </c>
      <c r="AA1654" s="21">
        <v>24</v>
      </c>
      <c r="AB1654" s="21">
        <v>0</v>
      </c>
      <c r="AC1654" s="21">
        <v>0</v>
      </c>
      <c r="AD1654" s="153">
        <f>VLOOKUP(D1654,'Dados Base'!$B:$K,9,FALSE)*31536000/VLOOKUP($F1654,F:H,MATCH(H1653,F1653:AF1653,0),FALSE)</f>
        <v>23085.745856353591</v>
      </c>
      <c r="AE1654" s="153">
        <f>VLOOKUP(D1654,'Dados Base'!$B:$K,10,FALSE)*31536000/VLOOKUP($F1654,F:H,MATCH(H1653,F1653:AF1653,0),FALSE)</f>
        <v>3266.8508287292825</v>
      </c>
      <c r="AF1654" s="14">
        <v>89.8</v>
      </c>
      <c r="AG1654" s="15">
        <v>97.35</v>
      </c>
      <c r="AH1654" s="14">
        <v>67.14</v>
      </c>
      <c r="AI1654" s="14">
        <v>0</v>
      </c>
      <c r="AJ1654" s="16">
        <v>100</v>
      </c>
      <c r="AK1654" s="72">
        <f>(SUMIFS('Banco de Indicadores Mun. (2)'!I:I,'Banco de Indicadores Mun. (2)'!B:B,'Banco de Indicadores - Mun. (1)'!B1654,'Banco de Indicadores Mun. (2)'!A:A,'Banco de Indicadores - Mun. (1)'!A1654) / VLOOKUP(D1654,'Dados Base'!$B:$K,8,FALSE)) * 100</f>
        <v>0.6534537037037037</v>
      </c>
      <c r="AL1654" s="72">
        <f>(SUMIFS('Banco de Indicadores Mun. (2)'!I:I,'Banco de Indicadores Mun. (2)'!B:B,'Banco de Indicadores - Mun. (1)'!B1654,'Banco de Indicadores Mun. (2)'!A:A,'Banco de Indicadores - Mun. (1)'!A1654) / VLOOKUP(D1654,'Dados Base'!$B:$K,9,FALSE)) * 100</f>
        <v>0.33289150943396228</v>
      </c>
      <c r="AM1654" s="72">
        <f>(SUMIFS('Banco de Indicadores Mun. (2)'!J:J,'Banco de Indicadores Mun. (2)'!B:B,'Banco de Indicadores - Mun. (1)'!B1654,'Banco de Indicadores Mun. (2)'!A:A,'Banco de Indicadores - Mun. (1)'!A1654) / VLOOKUP(D1654,'Dados Base'!$B:$K,7,FALSE)) * 100</f>
        <v>3.7987179487179487E-2</v>
      </c>
      <c r="AN1654" s="72">
        <f>(SUMIFS('Banco de Indicadores Mun. (2)'!K:K,'Banco de Indicadores Mun. (2)'!B:B,'Banco de Indicadores - Mun. (1)'!B1654,'Banco de Indicadores Mun. (2)'!A:A,'Banco de Indicadores - Mun. (1)'!A1654) / VLOOKUP(D1654,'Dados Base'!$B:$K,10,FALSE)) * 100</f>
        <v>2.2536666666666667</v>
      </c>
      <c r="AO1654" s="21">
        <v>0</v>
      </c>
      <c r="AP1654" s="125">
        <v>0</v>
      </c>
      <c r="AQ1654" s="5">
        <v>0</v>
      </c>
      <c r="AR1654" s="21">
        <v>9.5</v>
      </c>
      <c r="AS1654" s="20">
        <v>98</v>
      </c>
      <c r="AT1654" s="20">
        <v>98</v>
      </c>
      <c r="AU1654" s="20">
        <v>83.333333333333329</v>
      </c>
      <c r="AV1654" s="20">
        <v>9.9700000000000006</v>
      </c>
      <c r="AW1654" s="21">
        <v>0</v>
      </c>
      <c r="AX1654" s="21">
        <v>0</v>
      </c>
      <c r="AY1654" s="116">
        <v>98.463802794389011</v>
      </c>
    </row>
    <row r="1655" spans="1:51" ht="15" x14ac:dyDescent="0.25">
      <c r="A1655" s="144">
        <v>2015</v>
      </c>
      <c r="B1655" s="77" t="s">
        <v>365</v>
      </c>
      <c r="C1655" s="78">
        <v>22</v>
      </c>
      <c r="D1655" s="77">
        <v>3532207</v>
      </c>
      <c r="E1655" s="78">
        <v>353220722</v>
      </c>
      <c r="F1655" s="78" t="str">
        <f t="shared" si="66"/>
        <v>3532207222015</v>
      </c>
      <c r="G1655" s="89">
        <v>1.2806865922327049</v>
      </c>
      <c r="H1655" s="80">
        <f t="shared" si="65"/>
        <v>4561</v>
      </c>
      <c r="I1655" s="90">
        <v>3521</v>
      </c>
      <c r="J1655" s="91">
        <v>1040</v>
      </c>
      <c r="K1655" s="83">
        <f>(H1655)/VLOOKUP(D1655,'Dados Base'!$B:$K,6,FALSE)</f>
        <v>12.735243200982856</v>
      </c>
      <c r="L1655" s="88">
        <f t="shared" si="67"/>
        <v>77.197982898487169</v>
      </c>
      <c r="M1655" s="85" t="s">
        <v>702</v>
      </c>
      <c r="N1655" s="92">
        <v>0.71799999999999997</v>
      </c>
      <c r="O1655" s="91">
        <v>32</v>
      </c>
      <c r="P1655" s="91">
        <v>31220</v>
      </c>
      <c r="Q1655" s="91">
        <v>0</v>
      </c>
      <c r="R1655" s="91">
        <v>0</v>
      </c>
      <c r="S1655" s="91">
        <v>5</v>
      </c>
      <c r="T1655" s="87" t="s">
        <v>691</v>
      </c>
      <c r="U1655" s="91">
        <v>18</v>
      </c>
      <c r="V1655" s="91">
        <v>19</v>
      </c>
      <c r="W1655" s="93">
        <v>16.79</v>
      </c>
      <c r="X1655" s="47">
        <v>1.0303821614583333E-2</v>
      </c>
      <c r="Y1655" s="21">
        <v>2.36</v>
      </c>
      <c r="Z1655" s="21">
        <v>157</v>
      </c>
      <c r="AA1655" s="21">
        <v>25</v>
      </c>
      <c r="AB1655" s="21">
        <v>0</v>
      </c>
      <c r="AC1655" s="21">
        <v>0</v>
      </c>
      <c r="AD1655" s="153">
        <f>VLOOKUP(D1655,'Dados Base'!$B:$K,9,FALSE)*31536000/VLOOKUP($F1655,F:H,MATCH(H1654,F1654:AF1654,0),FALSE)</f>
        <v>18599.394869546151</v>
      </c>
      <c r="AE1655" s="153">
        <f>VLOOKUP(D1655,'Dados Base'!$B:$K,10,FALSE)*31536000/VLOOKUP($F1655,F:H,MATCH(H1654,F1654:AF1654,0),FALSE)</f>
        <v>2627.4238105678587</v>
      </c>
      <c r="AF1655" s="14">
        <v>86.75</v>
      </c>
      <c r="AG1655" s="15">
        <v>72.41</v>
      </c>
      <c r="AH1655" s="14">
        <v>85.38</v>
      </c>
      <c r="AI1655" s="14">
        <v>11.12</v>
      </c>
      <c r="AJ1655" s="16">
        <v>100</v>
      </c>
      <c r="AK1655" s="72">
        <f>(SUMIFS('Banco de Indicadores Mun. (2)'!I:I,'Banco de Indicadores Mun. (2)'!B:B,'Banco de Indicadores - Mun. (1)'!B1655,'Banco de Indicadores Mun. (2)'!A:A,'Banco de Indicadores - Mun. (1)'!A1655) / VLOOKUP(D1655,'Dados Base'!$B:$K,8,FALSE)) * 100</f>
        <v>5.0383138686131383</v>
      </c>
      <c r="AL1655" s="72">
        <f>(SUMIFS('Banco de Indicadores Mun. (2)'!I:I,'Banco de Indicadores Mun. (2)'!B:B,'Banco de Indicadores - Mun. (1)'!B1655,'Banco de Indicadores Mun. (2)'!A:A,'Banco de Indicadores - Mun. (1)'!A1655) / VLOOKUP(D1655,'Dados Base'!$B:$K,9,FALSE)) * 100</f>
        <v>2.5659814126394052</v>
      </c>
      <c r="AM1655" s="72">
        <f>(SUMIFS('Banco de Indicadores Mun. (2)'!J:J,'Banco de Indicadores Mun. (2)'!B:B,'Banco de Indicadores - Mun. (1)'!B1655,'Banco de Indicadores Mun. (2)'!A:A,'Banco de Indicadores - Mun. (1)'!A1655) / VLOOKUP(D1655,'Dados Base'!$B:$K,7,FALSE)) * 100</f>
        <v>2.300787878787879</v>
      </c>
      <c r="AN1655" s="72">
        <f>(SUMIFS('Banco de Indicadores Mun. (2)'!K:K,'Banco de Indicadores Mun. (2)'!B:B,'Banco de Indicadores - Mun. (1)'!B1655,'Banco de Indicadores Mun. (2)'!A:A,'Banco de Indicadores - Mun. (1)'!A1655) / VLOOKUP(D1655,'Dados Base'!$B:$K,10,FALSE)) * 100</f>
        <v>12.170289473684209</v>
      </c>
      <c r="AO1655" s="21">
        <v>0</v>
      </c>
      <c r="AP1655" s="125">
        <v>0</v>
      </c>
      <c r="AQ1655" s="5">
        <v>0</v>
      </c>
      <c r="AR1655" s="21">
        <v>7.4</v>
      </c>
      <c r="AS1655" s="20">
        <v>99</v>
      </c>
      <c r="AT1655" s="20">
        <v>99</v>
      </c>
      <c r="AU1655" s="20">
        <v>86.263736263736263</v>
      </c>
      <c r="AV1655" s="20">
        <v>9.99</v>
      </c>
      <c r="AW1655" s="21">
        <v>0</v>
      </c>
      <c r="AX1655" s="21">
        <v>0</v>
      </c>
      <c r="AY1655" s="116">
        <v>63.491832358673349</v>
      </c>
    </row>
    <row r="1656" spans="1:51" ht="15" x14ac:dyDescent="0.25">
      <c r="A1656" s="144">
        <v>2015</v>
      </c>
      <c r="B1656" s="77" t="s">
        <v>366</v>
      </c>
      <c r="C1656" s="78">
        <v>2</v>
      </c>
      <c r="D1656" s="77">
        <v>3532306</v>
      </c>
      <c r="E1656" s="78">
        <v>35323062</v>
      </c>
      <c r="F1656" s="78" t="str">
        <f t="shared" si="66"/>
        <v>353230622015</v>
      </c>
      <c r="G1656" s="89">
        <v>-0.22769577953906106</v>
      </c>
      <c r="H1656" s="80">
        <f t="shared" si="65"/>
        <v>6679</v>
      </c>
      <c r="I1656" s="90">
        <v>2812</v>
      </c>
      <c r="J1656" s="91">
        <v>3867</v>
      </c>
      <c r="K1656" s="83">
        <f>(H1656)/VLOOKUP(D1656,'Dados Base'!$B:$K,6,FALSE)</f>
        <v>8.0217628901886844</v>
      </c>
      <c r="L1656" s="88">
        <f t="shared" si="67"/>
        <v>42.102111094475219</v>
      </c>
      <c r="M1656" s="85" t="s">
        <v>702</v>
      </c>
      <c r="N1656" s="92">
        <v>0.65500000000000003</v>
      </c>
      <c r="O1656" s="91">
        <v>79</v>
      </c>
      <c r="P1656" s="91">
        <v>21850</v>
      </c>
      <c r="Q1656" s="91">
        <v>20140</v>
      </c>
      <c r="R1656" s="91">
        <v>0</v>
      </c>
      <c r="S1656" s="91">
        <v>5</v>
      </c>
      <c r="T1656" s="87" t="s">
        <v>691</v>
      </c>
      <c r="U1656" s="91">
        <v>33</v>
      </c>
      <c r="V1656" s="91">
        <v>27</v>
      </c>
      <c r="W1656" s="93">
        <v>91.19</v>
      </c>
      <c r="X1656" s="47">
        <v>1.7393229166666666E-2</v>
      </c>
      <c r="Y1656" s="21">
        <v>1.98</v>
      </c>
      <c r="Z1656" s="21">
        <v>140</v>
      </c>
      <c r="AA1656" s="21">
        <v>13</v>
      </c>
      <c r="AB1656" s="21">
        <v>1</v>
      </c>
      <c r="AC1656" s="21">
        <v>0</v>
      </c>
      <c r="AD1656" s="153">
        <f>VLOOKUP(D1656,'Dados Base'!$B:$K,9,FALSE)*31536000/VLOOKUP($F1656,F:H,MATCH(H1655,F1655:AF1655,0),FALSE)</f>
        <v>58926.378200329389</v>
      </c>
      <c r="AE1656" s="153">
        <f>VLOOKUP(D1656,'Dados Base'!$B:$K,10,FALSE)*31536000/VLOOKUP($F1656,F:H,MATCH(H1655,F1655:AF1655,0),FALSE)</f>
        <v>5949.2977990717209</v>
      </c>
      <c r="AF1656" s="14">
        <v>100</v>
      </c>
      <c r="AG1656" s="15">
        <v>84</v>
      </c>
      <c r="AH1656" s="14">
        <v>100</v>
      </c>
      <c r="AI1656" s="14">
        <v>94.91</v>
      </c>
      <c r="AJ1656" s="16">
        <v>100</v>
      </c>
      <c r="AK1656" s="72">
        <f>(SUMIFS('Banco de Indicadores Mun. (2)'!I:I,'Banco de Indicadores Mun. (2)'!B:B,'Banco de Indicadores - Mun. (1)'!B1656,'Banco de Indicadores Mun. (2)'!A:A,'Banco de Indicadores - Mun. (1)'!A1656) / VLOOKUP(D1656,'Dados Base'!$B:$K,8,FALSE)) * 100</f>
        <v>0.33085740740740749</v>
      </c>
      <c r="AL1656" s="72">
        <f>(SUMIFS('Banco de Indicadores Mun. (2)'!I:I,'Banco de Indicadores Mun. (2)'!B:B,'Banco de Indicadores - Mun. (1)'!B1656,'Banco de Indicadores Mun. (2)'!A:A,'Banco de Indicadores - Mun. (1)'!A1656) / VLOOKUP(D1656,'Dados Base'!$B:$K,9,FALSE)) * 100</f>
        <v>0.14315945512820516</v>
      </c>
      <c r="AM1656" s="72">
        <f>(SUMIFS('Banco de Indicadores Mun. (2)'!J:J,'Banco de Indicadores Mun. (2)'!B:B,'Banco de Indicadores - Mun. (1)'!B1656,'Banco de Indicadores Mun. (2)'!A:A,'Banco de Indicadores - Mun. (1)'!A1656) / VLOOKUP(D1656,'Dados Base'!$B:$K,7,FALSE)) * 100</f>
        <v>0.41715700483091805</v>
      </c>
      <c r="AN1656" s="72">
        <f>(SUMIFS('Banco de Indicadores Mun. (2)'!K:K,'Banco de Indicadores Mun. (2)'!B:B,'Banco de Indicadores - Mun. (1)'!B1656,'Banco de Indicadores Mun. (2)'!A:A,'Banco de Indicadores - Mun. (1)'!A1656) / VLOOKUP(D1656,'Dados Base'!$B:$K,10,FALSE)) * 100</f>
        <v>4.7301587301587275E-2</v>
      </c>
      <c r="AO1656" s="21">
        <v>0</v>
      </c>
      <c r="AP1656" s="125">
        <v>0</v>
      </c>
      <c r="AQ1656" s="5">
        <v>0</v>
      </c>
      <c r="AR1656" s="21">
        <v>3.5</v>
      </c>
      <c r="AS1656" s="20">
        <v>96</v>
      </c>
      <c r="AT1656" s="20">
        <v>96</v>
      </c>
      <c r="AU1656" s="20">
        <v>91.503267973856211</v>
      </c>
      <c r="AV1656" s="20">
        <v>9.94</v>
      </c>
      <c r="AW1656" s="21">
        <v>0</v>
      </c>
      <c r="AX1656" s="21">
        <v>0</v>
      </c>
      <c r="AY1656" s="116">
        <v>0</v>
      </c>
    </row>
    <row r="1657" spans="1:51" ht="15" x14ac:dyDescent="0.25">
      <c r="A1657" s="144">
        <v>2015</v>
      </c>
      <c r="B1657" s="77" t="s">
        <v>367</v>
      </c>
      <c r="C1657" s="78">
        <v>5</v>
      </c>
      <c r="D1657" s="77">
        <v>3532405</v>
      </c>
      <c r="E1657" s="78">
        <v>35324055</v>
      </c>
      <c r="F1657" s="78" t="str">
        <f t="shared" si="66"/>
        <v>353240552015</v>
      </c>
      <c r="G1657" s="89">
        <v>1.2154289178927025</v>
      </c>
      <c r="H1657" s="80">
        <f t="shared" si="65"/>
        <v>17452</v>
      </c>
      <c r="I1657" s="90">
        <v>16283</v>
      </c>
      <c r="J1657" s="91">
        <v>1169</v>
      </c>
      <c r="K1657" s="83">
        <f>(H1657)/VLOOKUP(D1657,'Dados Base'!$B:$K,6,FALSE)</f>
        <v>53.445213450113307</v>
      </c>
      <c r="L1657" s="88">
        <f t="shared" si="67"/>
        <v>93.301627320650923</v>
      </c>
      <c r="M1657" s="85" t="s">
        <v>702</v>
      </c>
      <c r="N1657" s="92">
        <v>0.67800000000000005</v>
      </c>
      <c r="O1657" s="91">
        <v>43</v>
      </c>
      <c r="P1657" s="91">
        <v>14580</v>
      </c>
      <c r="Q1657" s="91">
        <v>33600</v>
      </c>
      <c r="R1657" s="91">
        <v>0</v>
      </c>
      <c r="S1657" s="91">
        <v>29</v>
      </c>
      <c r="T1657" s="87" t="s">
        <v>691</v>
      </c>
      <c r="U1657" s="91">
        <v>83</v>
      </c>
      <c r="V1657" s="91">
        <v>94</v>
      </c>
      <c r="W1657" s="93">
        <v>0</v>
      </c>
      <c r="X1657" s="47">
        <v>1.7279297916666669E-2</v>
      </c>
      <c r="Y1657" s="21">
        <v>10.56</v>
      </c>
      <c r="Z1657" s="21">
        <v>272</v>
      </c>
      <c r="AA1657" s="21">
        <v>542</v>
      </c>
      <c r="AB1657" s="21">
        <v>1</v>
      </c>
      <c r="AC1657" s="21">
        <v>0</v>
      </c>
      <c r="AD1657" s="153">
        <f>VLOOKUP(D1657,'Dados Base'!$B:$K,9,FALSE)*31536000/VLOOKUP($F1657,F:H,MATCH(H1656,F1656:AF1656,0),FALSE)</f>
        <v>7481.0359844143932</v>
      </c>
      <c r="AE1657" s="153">
        <f>VLOOKUP(D1657,'Dados Base'!$B:$K,10,FALSE)*31536000/VLOOKUP($F1657,F:H,MATCH(H1656,F1656:AF1656,0),FALSE)</f>
        <v>993.85743754297505</v>
      </c>
      <c r="AF1657" s="14">
        <v>38.020000000000003</v>
      </c>
      <c r="AG1657" s="15">
        <v>100</v>
      </c>
      <c r="AH1657" s="14">
        <v>12.8</v>
      </c>
      <c r="AI1657" s="14">
        <v>26.95</v>
      </c>
      <c r="AJ1657" s="16">
        <v>44.86</v>
      </c>
      <c r="AK1657" s="72">
        <f>(SUMIFS('Banco de Indicadores Mun. (2)'!I:I,'Banco de Indicadores Mun. (2)'!B:B,'Banco de Indicadores - Mun. (1)'!B1657,'Banco de Indicadores Mun. (2)'!A:A,'Banco de Indicadores - Mun. (1)'!A1657) / VLOOKUP(D1657,'Dados Base'!$B:$K,8,FALSE)) * 100</f>
        <v>1977.2601783439491</v>
      </c>
      <c r="AL1657" s="72">
        <f>(SUMIFS('Banco de Indicadores Mun. (2)'!I:I,'Banco de Indicadores Mun. (2)'!B:B,'Banco de Indicadores - Mun. (1)'!B1657,'Banco de Indicadores Mun. (2)'!A:A,'Banco de Indicadores - Mun. (1)'!A1657) / VLOOKUP(D1657,'Dados Base'!$B:$K,9,FALSE)) * 100</f>
        <v>749.83055072463787</v>
      </c>
      <c r="AM1657" s="72">
        <f>(SUMIFS('Banco de Indicadores Mun. (2)'!J:J,'Banco de Indicadores Mun. (2)'!B:B,'Banco de Indicadores - Mun. (1)'!B1657,'Banco de Indicadores Mun. (2)'!A:A,'Banco de Indicadores - Mun. (1)'!A1657) / VLOOKUP(D1657,'Dados Base'!$B:$K,7,FALSE)) * 100</f>
        <v>3042.3335490196082</v>
      </c>
      <c r="AN1657" s="72">
        <f>(SUMIFS('Banco de Indicadores Mun. (2)'!K:K,'Banco de Indicadores Mun. (2)'!B:B,'Banco de Indicadores - Mun. (1)'!B1657,'Banco de Indicadores Mun. (2)'!A:A,'Banco de Indicadores - Mun. (1)'!A1657) / VLOOKUP(D1657,'Dados Base'!$B:$K,10,FALSE)) * 100</f>
        <v>2.0332000000000021</v>
      </c>
      <c r="AO1657" s="21">
        <v>0</v>
      </c>
      <c r="AP1657" s="125">
        <v>0</v>
      </c>
      <c r="AQ1657" s="5">
        <v>0</v>
      </c>
      <c r="AR1657" s="21">
        <v>9.6</v>
      </c>
      <c r="AS1657" s="20">
        <v>38</v>
      </c>
      <c r="AT1657" s="20">
        <v>38</v>
      </c>
      <c r="AU1657" s="20">
        <v>33.415233415233416</v>
      </c>
      <c r="AV1657" s="20">
        <v>4.74</v>
      </c>
      <c r="AW1657" s="21">
        <v>0</v>
      </c>
      <c r="AX1657" s="21">
        <v>0</v>
      </c>
      <c r="AY1657" s="116">
        <v>194.83419923202086</v>
      </c>
    </row>
    <row r="1658" spans="1:51" ht="15" x14ac:dyDescent="0.25">
      <c r="A1658" s="144">
        <v>2015</v>
      </c>
      <c r="B1658" s="77" t="s">
        <v>368</v>
      </c>
      <c r="C1658" s="78">
        <v>18</v>
      </c>
      <c r="D1658" s="77">
        <v>3532504</v>
      </c>
      <c r="E1658" s="78">
        <v>353250418</v>
      </c>
      <c r="F1658" s="78" t="str">
        <f t="shared" si="66"/>
        <v>3532504182015</v>
      </c>
      <c r="G1658" s="89">
        <v>-0.17161360831063899</v>
      </c>
      <c r="H1658" s="80">
        <f t="shared" si="65"/>
        <v>8716</v>
      </c>
      <c r="I1658" s="90">
        <v>7955</v>
      </c>
      <c r="J1658" s="91">
        <v>761</v>
      </c>
      <c r="K1658" s="83">
        <f>(H1658)/VLOOKUP(D1658,'Dados Base'!$B:$K,6,FALSE)</f>
        <v>37.546308262255536</v>
      </c>
      <c r="L1658" s="88">
        <f t="shared" si="67"/>
        <v>91.26893070215695</v>
      </c>
      <c r="M1658" s="85" t="s">
        <v>702</v>
      </c>
      <c r="N1658" s="92">
        <v>0.754</v>
      </c>
      <c r="O1658" s="91">
        <v>108</v>
      </c>
      <c r="P1658" s="91">
        <v>10500</v>
      </c>
      <c r="Q1658" s="91">
        <v>900000</v>
      </c>
      <c r="R1658" s="91">
        <v>4500</v>
      </c>
      <c r="S1658" s="91">
        <v>29</v>
      </c>
      <c r="T1658" s="87" t="s">
        <v>691</v>
      </c>
      <c r="U1658" s="91">
        <v>57</v>
      </c>
      <c r="V1658" s="91">
        <v>41</v>
      </c>
      <c r="W1658" s="93">
        <v>0</v>
      </c>
      <c r="X1658" s="47">
        <v>2.0315024903462198E-2</v>
      </c>
      <c r="Y1658" s="21">
        <v>5.69</v>
      </c>
      <c r="Z1658" s="21">
        <v>287</v>
      </c>
      <c r="AA1658" s="21">
        <v>152</v>
      </c>
      <c r="AB1658" s="21">
        <v>2</v>
      </c>
      <c r="AC1658" s="21">
        <v>0</v>
      </c>
      <c r="AD1658" s="153">
        <f>VLOOKUP(D1658,'Dados Base'!$B:$K,9,FALSE)*31536000/VLOOKUP($F1658,F:H,MATCH(H1657,F1657:AF1657,0),FALSE)</f>
        <v>6367.9853143643877</v>
      </c>
      <c r="AE1658" s="153">
        <f>VLOOKUP(D1658,'Dados Base'!$B:$K,10,FALSE)*31536000/VLOOKUP($F1658,F:H,MATCH(H1657,F1657:AF1657,0),FALSE)</f>
        <v>542.7260211106011</v>
      </c>
      <c r="AF1658" s="14" t="s">
        <v>692</v>
      </c>
      <c r="AG1658" s="15" t="s">
        <v>692</v>
      </c>
      <c r="AH1658" s="14" t="s">
        <v>692</v>
      </c>
      <c r="AI1658" s="14" t="s">
        <v>692</v>
      </c>
      <c r="AJ1658" s="16" t="s">
        <v>692</v>
      </c>
      <c r="AK1658" s="72">
        <f>(SUMIFS('Banco de Indicadores Mun. (2)'!I:I,'Banco de Indicadores Mun. (2)'!B:B,'Banco de Indicadores - Mun. (1)'!B1658,'Banco de Indicadores Mun. (2)'!A:A,'Banco de Indicadores - Mun. (1)'!A1658) / VLOOKUP(D1658,'Dados Base'!$B:$K,8,FALSE)) * 100</f>
        <v>4.2095666666666673</v>
      </c>
      <c r="AL1658" s="72">
        <f>(SUMIFS('Banco de Indicadores Mun. (2)'!I:I,'Banco de Indicadores Mun. (2)'!B:B,'Banco de Indicadores - Mun. (1)'!B1658,'Banco de Indicadores Mun. (2)'!A:A,'Banco de Indicadores - Mun. (1)'!A1658) / VLOOKUP(D1658,'Dados Base'!$B:$K,9,FALSE)) * 100</f>
        <v>1.4350795454545457</v>
      </c>
      <c r="AM1658" s="72">
        <f>(SUMIFS('Banco de Indicadores Mun. (2)'!J:J,'Banco de Indicadores Mun. (2)'!B:B,'Banco de Indicadores - Mun. (1)'!B1658,'Banco de Indicadores Mun. (2)'!A:A,'Banco de Indicadores - Mun. (1)'!A1658) / VLOOKUP(D1658,'Dados Base'!$B:$K,7,FALSE)) * 100</f>
        <v>3.6831111111111112</v>
      </c>
      <c r="AN1658" s="72">
        <f>(SUMIFS('Banco de Indicadores Mun. (2)'!K:K,'Banco de Indicadores Mun. (2)'!B:B,'Banco de Indicadores - Mun. (1)'!B1658,'Banco de Indicadores Mun. (2)'!A:A,'Banco de Indicadores - Mun. (1)'!A1658) / VLOOKUP(D1658,'Dados Base'!$B:$K,10,FALSE)) * 100</f>
        <v>5.7889333333333362</v>
      </c>
      <c r="AO1658" s="21">
        <v>0</v>
      </c>
      <c r="AP1658" s="125">
        <v>0</v>
      </c>
      <c r="AQ1658" s="5">
        <v>0</v>
      </c>
      <c r="AR1658" s="21">
        <v>10</v>
      </c>
      <c r="AS1658" s="20">
        <v>96</v>
      </c>
      <c r="AT1658" s="20">
        <v>96</v>
      </c>
      <c r="AU1658" s="20">
        <v>65.375854214123009</v>
      </c>
      <c r="AV1658" s="20">
        <v>7.38</v>
      </c>
      <c r="AW1658" s="21">
        <v>1</v>
      </c>
      <c r="AX1658" s="21">
        <v>0</v>
      </c>
      <c r="AY1658" s="116">
        <v>24.499940184280867</v>
      </c>
    </row>
    <row r="1659" spans="1:51" ht="15" x14ac:dyDescent="0.25">
      <c r="A1659" s="144">
        <v>2015</v>
      </c>
      <c r="B1659" s="77" t="s">
        <v>369</v>
      </c>
      <c r="C1659" s="78">
        <v>18</v>
      </c>
      <c r="D1659" s="77">
        <v>3532603</v>
      </c>
      <c r="E1659" s="78">
        <v>353260318</v>
      </c>
      <c r="F1659" s="78" t="str">
        <f t="shared" si="66"/>
        <v>3532603182015</v>
      </c>
      <c r="G1659" s="89">
        <v>0.28988605050903615</v>
      </c>
      <c r="H1659" s="80">
        <f t="shared" si="65"/>
        <v>10795</v>
      </c>
      <c r="I1659" s="90">
        <v>8915</v>
      </c>
      <c r="J1659" s="91">
        <v>1880</v>
      </c>
      <c r="K1659" s="83">
        <f>(H1659)/VLOOKUP(D1659,'Dados Base'!$B:$K,6,FALSE)</f>
        <v>24.678798408851904</v>
      </c>
      <c r="L1659" s="88">
        <f t="shared" si="67"/>
        <v>82.584529874942106</v>
      </c>
      <c r="M1659" s="85" t="s">
        <v>702</v>
      </c>
      <c r="N1659" s="92">
        <v>0.751</v>
      </c>
      <c r="O1659" s="91">
        <v>103</v>
      </c>
      <c r="P1659" s="91">
        <v>30705</v>
      </c>
      <c r="Q1659" s="91">
        <v>451000</v>
      </c>
      <c r="R1659" s="91">
        <v>0</v>
      </c>
      <c r="S1659" s="91">
        <v>29</v>
      </c>
      <c r="T1659" s="87" t="s">
        <v>691</v>
      </c>
      <c r="U1659" s="91">
        <v>132</v>
      </c>
      <c r="V1659" s="91">
        <v>101</v>
      </c>
      <c r="W1659" s="93">
        <v>0</v>
      </c>
      <c r="X1659" s="47">
        <v>2.2838171875E-2</v>
      </c>
      <c r="Y1659" s="21">
        <v>6.41</v>
      </c>
      <c r="Z1659" s="21">
        <v>240</v>
      </c>
      <c r="AA1659" s="21">
        <v>254</v>
      </c>
      <c r="AB1659" s="21">
        <v>1</v>
      </c>
      <c r="AC1659" s="21">
        <v>0</v>
      </c>
      <c r="AD1659" s="153">
        <f>VLOOKUP(D1659,'Dados Base'!$B:$K,9,FALSE)*31536000/VLOOKUP($F1659,F:H,MATCH(H1658,F1658:AF1658,0),FALSE)</f>
        <v>9465.1820287169994</v>
      </c>
      <c r="AE1659" s="153">
        <f>VLOOKUP(D1659,'Dados Base'!$B:$K,10,FALSE)*31536000/VLOOKUP($F1659,F:H,MATCH(H1658,F1658:AF1658,0),FALSE)</f>
        <v>759.5516442797591</v>
      </c>
      <c r="AF1659" s="14">
        <v>81.239999999999995</v>
      </c>
      <c r="AG1659" s="15">
        <v>100</v>
      </c>
      <c r="AH1659" s="14">
        <v>80.040000000000006</v>
      </c>
      <c r="AI1659" s="14">
        <v>16.54</v>
      </c>
      <c r="AJ1659" s="16">
        <v>100</v>
      </c>
      <c r="AK1659" s="72">
        <f>(SUMIFS('Banco de Indicadores Mun. (2)'!I:I,'Banco de Indicadores Mun. (2)'!B:B,'Banco de Indicadores - Mun. (1)'!B1659,'Banco de Indicadores Mun. (2)'!A:A,'Banco de Indicadores - Mun. (1)'!A1659) / VLOOKUP(D1659,'Dados Base'!$B:$K,8,FALSE)) * 100</f>
        <v>6.8130980392156886</v>
      </c>
      <c r="AL1659" s="72">
        <f>(SUMIFS('Banco de Indicadores Mun. (2)'!I:I,'Banco de Indicadores Mun. (2)'!B:B,'Banco de Indicadores - Mun. (1)'!B1659,'Banco de Indicadores Mun. (2)'!A:A,'Banco de Indicadores - Mun. (1)'!A1659) / VLOOKUP(D1659,'Dados Base'!$B:$K,9,FALSE)) * 100</f>
        <v>2.1448641975308647</v>
      </c>
      <c r="AM1659" s="72">
        <f>(SUMIFS('Banco de Indicadores Mun. (2)'!J:J,'Banco de Indicadores Mun. (2)'!B:B,'Banco de Indicadores - Mun. (1)'!B1659,'Banco de Indicadores Mun. (2)'!A:A,'Banco de Indicadores - Mun. (1)'!A1659) / VLOOKUP(D1659,'Dados Base'!$B:$K,7,FALSE)) * 100</f>
        <v>6.6305394736842116</v>
      </c>
      <c r="AN1659" s="72">
        <f>(SUMIFS('Banco de Indicadores Mun. (2)'!K:K,'Banco de Indicadores Mun. (2)'!B:B,'Banco de Indicadores - Mun. (1)'!B1659,'Banco de Indicadores Mun. (2)'!A:A,'Banco de Indicadores - Mun. (1)'!A1659) / VLOOKUP(D1659,'Dados Base'!$B:$K,10,FALSE)) * 100</f>
        <v>7.3467307692307688</v>
      </c>
      <c r="AO1659" s="21">
        <v>0</v>
      </c>
      <c r="AP1659" s="125">
        <v>0</v>
      </c>
      <c r="AQ1659" s="5">
        <v>0</v>
      </c>
      <c r="AR1659" s="21">
        <v>10</v>
      </c>
      <c r="AS1659" s="20">
        <v>99</v>
      </c>
      <c r="AT1659" s="20">
        <v>99</v>
      </c>
      <c r="AU1659" s="20">
        <v>48.582995951417004</v>
      </c>
      <c r="AV1659" s="20">
        <v>6.64</v>
      </c>
      <c r="AW1659" s="21">
        <v>0</v>
      </c>
      <c r="AX1659" s="21">
        <v>0</v>
      </c>
      <c r="AY1659" s="116">
        <v>38.846882627675292</v>
      </c>
    </row>
    <row r="1660" spans="1:51" ht="15" x14ac:dyDescent="0.25">
      <c r="A1660" s="144">
        <v>2015</v>
      </c>
      <c r="B1660" s="77" t="s">
        <v>370</v>
      </c>
      <c r="C1660" s="78">
        <v>19</v>
      </c>
      <c r="D1660" s="77">
        <v>3532702</v>
      </c>
      <c r="E1660" s="78">
        <v>353270219</v>
      </c>
      <c r="F1660" s="78" t="str">
        <f t="shared" si="66"/>
        <v>3532702192015</v>
      </c>
      <c r="G1660" s="89">
        <v>2.2894918488638449</v>
      </c>
      <c r="H1660" s="80">
        <f t="shared" si="65"/>
        <v>4660</v>
      </c>
      <c r="I1660" s="90">
        <v>4190</v>
      </c>
      <c r="J1660" s="91">
        <v>470</v>
      </c>
      <c r="K1660" s="83">
        <f>(H1660)/VLOOKUP(D1660,'Dados Base'!$B:$K,6,FALSE)</f>
        <v>33.755885548714232</v>
      </c>
      <c r="L1660" s="88">
        <f t="shared" si="67"/>
        <v>89.914163090128753</v>
      </c>
      <c r="M1660" s="85" t="s">
        <v>702</v>
      </c>
      <c r="N1660" s="92">
        <v>0.71299999999999997</v>
      </c>
      <c r="O1660" s="91">
        <v>40</v>
      </c>
      <c r="P1660" s="91">
        <v>7950</v>
      </c>
      <c r="Q1660" s="91">
        <v>20000</v>
      </c>
      <c r="R1660" s="91">
        <v>0</v>
      </c>
      <c r="S1660" s="91">
        <v>5</v>
      </c>
      <c r="T1660" s="87" t="s">
        <v>691</v>
      </c>
      <c r="U1660" s="91">
        <v>34</v>
      </c>
      <c r="V1660" s="91">
        <v>30</v>
      </c>
      <c r="W1660" s="93">
        <v>0</v>
      </c>
      <c r="X1660" s="47">
        <v>1.0277484375E-2</v>
      </c>
      <c r="Y1660" s="21">
        <v>3.01</v>
      </c>
      <c r="Z1660" s="21">
        <v>172</v>
      </c>
      <c r="AA1660" s="21">
        <v>60</v>
      </c>
      <c r="AB1660" s="21">
        <v>0</v>
      </c>
      <c r="AC1660" s="21">
        <v>0</v>
      </c>
      <c r="AD1660" s="153">
        <f>VLOOKUP(D1660,'Dados Base'!$B:$K,9,FALSE)*31536000/VLOOKUP($F1660,F:H,MATCH(H1659,F1659:AF1659,0),FALSE)</f>
        <v>6902.7296137339054</v>
      </c>
      <c r="AE1660" s="153">
        <f>VLOOKUP(D1660,'Dados Base'!$B:$K,10,FALSE)*31536000/VLOOKUP($F1660,F:H,MATCH(H1659,F1659:AF1659,0),FALSE)</f>
        <v>541.39055793991429</v>
      </c>
      <c r="AF1660" s="14">
        <v>84.69</v>
      </c>
      <c r="AG1660" s="15">
        <v>100</v>
      </c>
      <c r="AH1660" s="14">
        <v>79.92</v>
      </c>
      <c r="AI1660" s="14">
        <v>12.13</v>
      </c>
      <c r="AJ1660" s="16">
        <v>95.34</v>
      </c>
      <c r="AK1660" s="72">
        <f>(SUMIFS('Banco de Indicadores Mun. (2)'!I:I,'Banco de Indicadores Mun. (2)'!B:B,'Banco de Indicadores - Mun. (1)'!B1660,'Banco de Indicadores Mun. (2)'!A:A,'Banco de Indicadores - Mun. (1)'!A1660) / VLOOKUP(D1660,'Dados Base'!$B:$K,8,FALSE)) * 100</f>
        <v>3.3633750000000009</v>
      </c>
      <c r="AL1660" s="72">
        <f>(SUMIFS('Banco de Indicadores Mun. (2)'!I:I,'Banco de Indicadores Mun. (2)'!B:B,'Banco de Indicadores - Mun. (1)'!B1660,'Banco de Indicadores Mun. (2)'!A:A,'Banco de Indicadores - Mun. (1)'!A1660) / VLOOKUP(D1660,'Dados Base'!$B:$K,9,FALSE)) * 100</f>
        <v>1.0551764705882356</v>
      </c>
      <c r="AM1660" s="72">
        <f>(SUMIFS('Banco de Indicadores Mun. (2)'!J:J,'Banco de Indicadores Mun. (2)'!B:B,'Banco de Indicadores - Mun. (1)'!B1660,'Banco de Indicadores Mun. (2)'!A:A,'Banco de Indicadores - Mun. (1)'!A1660) / VLOOKUP(D1660,'Dados Base'!$B:$K,7,FALSE)) * 100</f>
        <v>0.35366666666666668</v>
      </c>
      <c r="AN1660" s="72">
        <f>(SUMIFS('Banco de Indicadores Mun. (2)'!K:K,'Banco de Indicadores Mun. (2)'!B:B,'Banco de Indicadores - Mun. (1)'!B1660,'Banco de Indicadores Mun. (2)'!A:A,'Banco de Indicadores - Mun. (1)'!A1660) / VLOOKUP(D1660,'Dados Base'!$B:$K,10,FALSE)) * 100</f>
        <v>12.3925</v>
      </c>
      <c r="AO1660" s="21">
        <v>0</v>
      </c>
      <c r="AP1660" s="125">
        <v>0</v>
      </c>
      <c r="AQ1660" s="5">
        <v>0</v>
      </c>
      <c r="AR1660" s="21">
        <v>2</v>
      </c>
      <c r="AS1660" s="20">
        <v>94</v>
      </c>
      <c r="AT1660" s="20">
        <v>94</v>
      </c>
      <c r="AU1660" s="20">
        <v>74.137931034482762</v>
      </c>
      <c r="AV1660" s="20">
        <v>7.94</v>
      </c>
      <c r="AW1660" s="21">
        <v>0</v>
      </c>
      <c r="AX1660" s="21">
        <v>0</v>
      </c>
      <c r="AY1660" s="116">
        <v>88.858515937369162</v>
      </c>
    </row>
    <row r="1661" spans="1:51" ht="15" x14ac:dyDescent="0.25">
      <c r="A1661" s="144">
        <v>2015</v>
      </c>
      <c r="B1661" s="77" t="s">
        <v>371</v>
      </c>
      <c r="C1661" s="78">
        <v>16</v>
      </c>
      <c r="D1661" s="77">
        <v>3532801</v>
      </c>
      <c r="E1661" s="78">
        <v>353280116</v>
      </c>
      <c r="F1661" s="78" t="str">
        <f t="shared" si="66"/>
        <v>3532801162015</v>
      </c>
      <c r="G1661" s="89">
        <v>1.514393017334803</v>
      </c>
      <c r="H1661" s="80">
        <f t="shared" si="65"/>
        <v>6184</v>
      </c>
      <c r="I1661" s="90">
        <v>5279</v>
      </c>
      <c r="J1661" s="91">
        <v>905</v>
      </c>
      <c r="K1661" s="83">
        <f>(H1661)/VLOOKUP(D1661,'Dados Base'!$B:$K,6,FALSE)</f>
        <v>28.389110774457144</v>
      </c>
      <c r="L1661" s="88">
        <f t="shared" si="67"/>
        <v>85.36545924967659</v>
      </c>
      <c r="M1661" s="85" t="s">
        <v>702</v>
      </c>
      <c r="N1661" s="92">
        <v>0.73799999999999999</v>
      </c>
      <c r="O1661" s="91">
        <v>72</v>
      </c>
      <c r="P1661" s="91">
        <v>10000</v>
      </c>
      <c r="Q1661" s="91">
        <v>800000</v>
      </c>
      <c r="R1661" s="91">
        <v>0</v>
      </c>
      <c r="S1661" s="91">
        <v>16</v>
      </c>
      <c r="T1661" s="87" t="s">
        <v>691</v>
      </c>
      <c r="U1661" s="91">
        <v>53</v>
      </c>
      <c r="V1661" s="91">
        <v>29</v>
      </c>
      <c r="W1661" s="93">
        <v>0</v>
      </c>
      <c r="X1661" s="47">
        <v>1.4676745789616837E-2</v>
      </c>
      <c r="Y1661" s="21">
        <v>3.8</v>
      </c>
      <c r="Z1661" s="21">
        <v>205</v>
      </c>
      <c r="AA1661" s="21">
        <v>88</v>
      </c>
      <c r="AB1661" s="21">
        <v>1</v>
      </c>
      <c r="AC1661" s="21">
        <v>0</v>
      </c>
      <c r="AD1661" s="153">
        <f>VLOOKUP(D1661,'Dados Base'!$B:$K,9,FALSE)*31536000/VLOOKUP($F1661,F:H,MATCH(H1660,F1660:AF1660,0),FALSE)</f>
        <v>8261.3712807244501</v>
      </c>
      <c r="AE1661" s="153">
        <f>VLOOKUP(D1661,'Dados Base'!$B:$K,10,FALSE)*31536000/VLOOKUP($F1661,F:H,MATCH(H1660,F1660:AF1660,0),FALSE)</f>
        <v>764.94178525226403</v>
      </c>
      <c r="AF1661" s="14" t="s">
        <v>692</v>
      </c>
      <c r="AG1661" s="15">
        <v>82.85</v>
      </c>
      <c r="AH1661" s="14" t="s">
        <v>692</v>
      </c>
      <c r="AI1661" s="14" t="s">
        <v>692</v>
      </c>
      <c r="AJ1661" s="16" t="s">
        <v>692</v>
      </c>
      <c r="AK1661" s="72">
        <f>(SUMIFS('Banco de Indicadores Mun. (2)'!I:I,'Banco de Indicadores Mun. (2)'!B:B,'Banco de Indicadores - Mun. (1)'!B1661,'Banco de Indicadores Mun. (2)'!A:A,'Banco de Indicadores - Mun. (1)'!A1661) / VLOOKUP(D1661,'Dados Base'!$B:$K,8,FALSE)) * 100</f>
        <v>15.695636363636362</v>
      </c>
      <c r="AL1661" s="72">
        <f>(SUMIFS('Banco de Indicadores Mun. (2)'!I:I,'Banco de Indicadores Mun. (2)'!B:B,'Banco de Indicadores - Mun. (1)'!B1661,'Banco de Indicadores Mun. (2)'!A:A,'Banco de Indicadores - Mun. (1)'!A1661) / VLOOKUP(D1661,'Dados Base'!$B:$K,9,FALSE)) * 100</f>
        <v>6.3945185185185176</v>
      </c>
      <c r="AM1661" s="72">
        <f>(SUMIFS('Banco de Indicadores Mun. (2)'!J:J,'Banco de Indicadores Mun. (2)'!B:B,'Banco de Indicadores - Mun. (1)'!B1661,'Banco de Indicadores Mun. (2)'!A:A,'Banco de Indicadores - Mun. (1)'!A1661) / VLOOKUP(D1661,'Dados Base'!$B:$K,7,FALSE)) * 100</f>
        <v>13.170921568627451</v>
      </c>
      <c r="AN1661" s="72">
        <f>(SUMIFS('Banco de Indicadores Mun. (2)'!K:K,'Banco de Indicadores Mun. (2)'!B:B,'Banco de Indicadores - Mun. (1)'!B1661,'Banco de Indicadores Mun. (2)'!A:A,'Banco de Indicadores - Mun. (1)'!A1661) / VLOOKUP(D1661,'Dados Base'!$B:$K,10,FALSE)) * 100</f>
        <v>24.279666666666664</v>
      </c>
      <c r="AO1661" s="21">
        <v>0</v>
      </c>
      <c r="AP1661" s="125">
        <v>0</v>
      </c>
      <c r="AQ1661" s="5">
        <v>0</v>
      </c>
      <c r="AR1661" s="21">
        <v>10</v>
      </c>
      <c r="AS1661" s="20">
        <v>100</v>
      </c>
      <c r="AT1661" s="20">
        <v>100</v>
      </c>
      <c r="AU1661" s="20">
        <v>69.965870307167236</v>
      </c>
      <c r="AV1661" s="20">
        <v>7.75</v>
      </c>
      <c r="AW1661" s="21">
        <v>0</v>
      </c>
      <c r="AX1661" s="21">
        <v>0</v>
      </c>
      <c r="AY1661" s="116">
        <v>143.43660984913464</v>
      </c>
    </row>
    <row r="1662" spans="1:51" ht="15" x14ac:dyDescent="0.25">
      <c r="A1662" s="144">
        <v>2015</v>
      </c>
      <c r="B1662" s="77" t="s">
        <v>372</v>
      </c>
      <c r="C1662" s="78">
        <v>14</v>
      </c>
      <c r="D1662" s="77">
        <v>3532827</v>
      </c>
      <c r="E1662" s="78">
        <v>353282714</v>
      </c>
      <c r="F1662" s="78" t="str">
        <f t="shared" si="66"/>
        <v>3532827142015</v>
      </c>
      <c r="G1662" s="89">
        <v>1.3212968808027359</v>
      </c>
      <c r="H1662" s="80">
        <f t="shared" si="65"/>
        <v>9064</v>
      </c>
      <c r="I1662" s="90">
        <v>6700</v>
      </c>
      <c r="J1662" s="91">
        <v>2364</v>
      </c>
      <c r="K1662" s="83">
        <f>(H1662)/VLOOKUP(D1662,'Dados Base'!$B:$K,6,FALSE)</f>
        <v>23.522694833000287</v>
      </c>
      <c r="L1662" s="88">
        <f t="shared" si="67"/>
        <v>73.918799646954994</v>
      </c>
      <c r="M1662" s="85" t="s">
        <v>702</v>
      </c>
      <c r="N1662" s="92">
        <v>0.65100000000000002</v>
      </c>
      <c r="O1662" s="91">
        <v>37</v>
      </c>
      <c r="P1662" s="91">
        <v>2430</v>
      </c>
      <c r="Q1662" s="91">
        <v>0</v>
      </c>
      <c r="R1662" s="91">
        <v>0</v>
      </c>
      <c r="S1662" s="91">
        <v>17</v>
      </c>
      <c r="T1662" s="87" t="s">
        <v>691</v>
      </c>
      <c r="U1662" s="91">
        <v>40</v>
      </c>
      <c r="V1662" s="91">
        <v>26</v>
      </c>
      <c r="W1662" s="93">
        <v>0</v>
      </c>
      <c r="X1662" s="47">
        <v>1.2328456249999998E-2</v>
      </c>
      <c r="Y1662" s="21">
        <v>4.41</v>
      </c>
      <c r="Z1662" s="21">
        <v>233</v>
      </c>
      <c r="AA1662" s="21">
        <v>107</v>
      </c>
      <c r="AB1662" s="21">
        <v>0</v>
      </c>
      <c r="AC1662" s="21">
        <v>0</v>
      </c>
      <c r="AD1662" s="153">
        <f>VLOOKUP(D1662,'Dados Base'!$B:$K,9,FALSE)*31536000/VLOOKUP($F1662,F:H,MATCH(H1661,F1661:AF1661,0),FALSE)</f>
        <v>15065.189761694615</v>
      </c>
      <c r="AE1662" s="153">
        <f>VLOOKUP(D1662,'Dados Base'!$B:$K,10,FALSE)*31536000/VLOOKUP($F1662,F:H,MATCH(H1661,F1661:AF1661,0),FALSE)</f>
        <v>1774.4218887908207</v>
      </c>
      <c r="AF1662" s="14">
        <v>52.23</v>
      </c>
      <c r="AG1662" s="15">
        <v>100</v>
      </c>
      <c r="AH1662" s="14">
        <v>51.11</v>
      </c>
      <c r="AI1662" s="14">
        <v>42.37</v>
      </c>
      <c r="AJ1662" s="16">
        <v>77.180000000000007</v>
      </c>
      <c r="AK1662" s="72">
        <f>(SUMIFS('Banco de Indicadores Mun. (2)'!I:I,'Banco de Indicadores Mun. (2)'!B:B,'Banco de Indicadores - Mun. (1)'!B1662,'Banco de Indicadores Mun. (2)'!A:A,'Banco de Indicadores - Mun. (1)'!A1662) / VLOOKUP(D1662,'Dados Base'!$B:$K,8,FALSE)) * 100</f>
        <v>25.233278350515466</v>
      </c>
      <c r="AL1662" s="72">
        <f>(SUMIFS('Banco de Indicadores Mun. (2)'!I:I,'Banco de Indicadores Mun. (2)'!B:B,'Banco de Indicadores - Mun. (1)'!B1662,'Banco de Indicadores Mun. (2)'!A:A,'Banco de Indicadores - Mun. (1)'!A1662) / VLOOKUP(D1662,'Dados Base'!$B:$K,9,FALSE)) * 100</f>
        <v>11.305441108545033</v>
      </c>
      <c r="AM1662" s="72">
        <f>(SUMIFS('Banco de Indicadores Mun. (2)'!J:J,'Banco de Indicadores Mun. (2)'!B:B,'Banco de Indicadores - Mun. (1)'!B1662,'Banco de Indicadores Mun. (2)'!A:A,'Banco de Indicadores - Mun. (1)'!A1662) / VLOOKUP(D1662,'Dados Base'!$B:$K,7,FALSE)) * 100</f>
        <v>34.22746153846154</v>
      </c>
      <c r="AN1662" s="72">
        <f>(SUMIFS('Banco de Indicadores Mun. (2)'!K:K,'Banco de Indicadores Mun. (2)'!B:B,'Banco de Indicadores - Mun. (1)'!B1662,'Banco de Indicadores Mun. (2)'!A:A,'Banco de Indicadores - Mun. (1)'!A1662) / VLOOKUP(D1662,'Dados Base'!$B:$K,10,FALSE)) * 100</f>
        <v>1.4294117647058825E-2</v>
      </c>
      <c r="AO1662" s="21">
        <v>0</v>
      </c>
      <c r="AP1662" s="125">
        <v>0</v>
      </c>
      <c r="AQ1662" s="5">
        <v>0</v>
      </c>
      <c r="AR1662" s="21">
        <v>7.1</v>
      </c>
      <c r="AS1662" s="20">
        <v>98</v>
      </c>
      <c r="AT1662" s="20">
        <v>98</v>
      </c>
      <c r="AU1662" s="20">
        <v>68.529411764705884</v>
      </c>
      <c r="AV1662" s="20">
        <v>7.43</v>
      </c>
      <c r="AW1662" s="21">
        <v>0</v>
      </c>
      <c r="AX1662" s="21">
        <v>0</v>
      </c>
      <c r="AY1662" s="116">
        <v>111.55837022644262</v>
      </c>
    </row>
    <row r="1663" spans="1:51" ht="15" x14ac:dyDescent="0.25">
      <c r="A1663" s="144">
        <v>2015</v>
      </c>
      <c r="B1663" s="77" t="s">
        <v>373</v>
      </c>
      <c r="C1663" s="78">
        <v>18</v>
      </c>
      <c r="D1663" s="77">
        <v>3532843</v>
      </c>
      <c r="E1663" s="78">
        <v>353284318</v>
      </c>
      <c r="F1663" s="78" t="str">
        <f t="shared" si="66"/>
        <v>3532843182015</v>
      </c>
      <c r="G1663" s="89">
        <v>-1.3496111422785173</v>
      </c>
      <c r="H1663" s="80">
        <f t="shared" si="65"/>
        <v>2020</v>
      </c>
      <c r="I1663" s="90">
        <v>931</v>
      </c>
      <c r="J1663" s="91">
        <v>1089</v>
      </c>
      <c r="K1663" s="83">
        <f>(H1663)/VLOOKUP(D1663,'Dados Base'!$B:$K,6,FALSE)</f>
        <v>16.278507534853734</v>
      </c>
      <c r="L1663" s="88">
        <f t="shared" si="67"/>
        <v>46.089108910891092</v>
      </c>
      <c r="M1663" s="85" t="s">
        <v>702</v>
      </c>
      <c r="N1663" s="92">
        <v>0.71499999999999997</v>
      </c>
      <c r="O1663" s="91">
        <v>15</v>
      </c>
      <c r="P1663" s="91">
        <v>14500</v>
      </c>
      <c r="Q1663" s="91">
        <v>0</v>
      </c>
      <c r="R1663" s="91">
        <v>0</v>
      </c>
      <c r="S1663" s="91">
        <v>2</v>
      </c>
      <c r="T1663" s="87" t="s">
        <v>691</v>
      </c>
      <c r="U1663" s="91">
        <v>11</v>
      </c>
      <c r="V1663" s="91">
        <v>8</v>
      </c>
      <c r="W1663" s="93">
        <v>3.43</v>
      </c>
      <c r="X1663" s="47">
        <v>3.6165364583333331E-3</v>
      </c>
      <c r="Y1663" s="21">
        <v>0.59</v>
      </c>
      <c r="Z1663" s="21">
        <v>27</v>
      </c>
      <c r="AA1663" s="21">
        <v>19</v>
      </c>
      <c r="AB1663" s="21">
        <v>0</v>
      </c>
      <c r="AC1663" s="21">
        <v>0</v>
      </c>
      <c r="AD1663" s="153">
        <f>VLOOKUP(D1663,'Dados Base'!$B:$K,9,FALSE)*31536000/VLOOKUP($F1663,F:H,MATCH(H1662,F1662:AF1662,0),FALSE)</f>
        <v>14519.049504950495</v>
      </c>
      <c r="AE1663" s="153">
        <f>VLOOKUP(D1663,'Dados Base'!$B:$K,10,FALSE)*31536000/VLOOKUP($F1663,F:H,MATCH(H1662,F1662:AF1662,0),FALSE)</f>
        <v>1092.8316831683167</v>
      </c>
      <c r="AF1663" s="14">
        <v>68.75</v>
      </c>
      <c r="AG1663" s="15" t="s">
        <v>692</v>
      </c>
      <c r="AH1663" s="14">
        <v>51.53</v>
      </c>
      <c r="AI1663" s="14">
        <v>10.52</v>
      </c>
      <c r="AJ1663" s="16">
        <v>100</v>
      </c>
      <c r="AK1663" s="72">
        <f>(SUMIFS('Banco de Indicadores Mun. (2)'!I:I,'Banco de Indicadores Mun. (2)'!B:B,'Banco de Indicadores - Mun. (1)'!B1663,'Banco de Indicadores Mun. (2)'!A:A,'Banco de Indicadores - Mun. (1)'!A1663) / VLOOKUP(D1663,'Dados Base'!$B:$K,8,FALSE)) * 100</f>
        <v>5.8728275862068973</v>
      </c>
      <c r="AL1663" s="72">
        <f>(SUMIFS('Banco de Indicadores Mun. (2)'!I:I,'Banco de Indicadores Mun. (2)'!B:B,'Banco de Indicadores - Mun. (1)'!B1663,'Banco de Indicadores Mun. (2)'!A:A,'Banco de Indicadores - Mun. (1)'!A1663) / VLOOKUP(D1663,'Dados Base'!$B:$K,9,FALSE)) * 100</f>
        <v>1.8313118279569891</v>
      </c>
      <c r="AM1663" s="72">
        <f>(SUMIFS('Banco de Indicadores Mun. (2)'!J:J,'Banco de Indicadores Mun. (2)'!B:B,'Banco de Indicadores - Mun. (1)'!B1663,'Banco de Indicadores Mun. (2)'!A:A,'Banco de Indicadores - Mun. (1)'!A1663) / VLOOKUP(D1663,'Dados Base'!$B:$K,7,FALSE)) * 100</f>
        <v>1.295590909090909</v>
      </c>
      <c r="AN1663" s="72">
        <f>(SUMIFS('Banco de Indicadores Mun. (2)'!K:K,'Banco de Indicadores Mun. (2)'!B:B,'Banco de Indicadores - Mun. (1)'!B1663,'Banco de Indicadores Mun. (2)'!A:A,'Banco de Indicadores - Mun. (1)'!A1663) / VLOOKUP(D1663,'Dados Base'!$B:$K,10,FALSE)) * 100</f>
        <v>20.258428571428578</v>
      </c>
      <c r="AO1663" s="21">
        <v>0</v>
      </c>
      <c r="AP1663" s="125">
        <v>0</v>
      </c>
      <c r="AQ1663" s="5">
        <v>0</v>
      </c>
      <c r="AR1663" s="21">
        <v>9.5</v>
      </c>
      <c r="AS1663" s="20">
        <v>74</v>
      </c>
      <c r="AT1663" s="20">
        <v>74</v>
      </c>
      <c r="AU1663" s="20">
        <v>58.695652173913047</v>
      </c>
      <c r="AV1663" s="20">
        <v>6.96</v>
      </c>
      <c r="AW1663" s="21">
        <v>0</v>
      </c>
      <c r="AX1663" s="21">
        <v>0</v>
      </c>
      <c r="AY1663" s="116">
        <v>293.42638084451778</v>
      </c>
    </row>
    <row r="1664" spans="1:51" ht="15" x14ac:dyDescent="0.25">
      <c r="A1664" s="144">
        <v>2015</v>
      </c>
      <c r="B1664" s="77" t="s">
        <v>374</v>
      </c>
      <c r="C1664" s="78">
        <v>19</v>
      </c>
      <c r="D1664" s="77">
        <v>3532868</v>
      </c>
      <c r="E1664" s="78">
        <v>353286819</v>
      </c>
      <c r="F1664" s="78" t="str">
        <f t="shared" si="66"/>
        <v>3532868192015</v>
      </c>
      <c r="G1664" s="89">
        <v>1.0058596852287272</v>
      </c>
      <c r="H1664" s="80">
        <f t="shared" si="65"/>
        <v>1155</v>
      </c>
      <c r="I1664" s="90">
        <v>851</v>
      </c>
      <c r="J1664" s="91">
        <v>304</v>
      </c>
      <c r="K1664" s="83">
        <f>(H1664)/VLOOKUP(D1664,'Dados Base'!$B:$K,6,FALSE)</f>
        <v>6.284004352557127</v>
      </c>
      <c r="L1664" s="88">
        <f t="shared" si="67"/>
        <v>73.679653679653683</v>
      </c>
      <c r="M1664" s="85" t="s">
        <v>702</v>
      </c>
      <c r="N1664" s="92">
        <v>0.75600000000000001</v>
      </c>
      <c r="O1664" s="91">
        <v>36</v>
      </c>
      <c r="P1664" s="91">
        <v>15000</v>
      </c>
      <c r="Q1664" s="91">
        <v>351000</v>
      </c>
      <c r="R1664" s="91">
        <v>460</v>
      </c>
      <c r="S1664" s="91">
        <v>2</v>
      </c>
      <c r="T1664" s="87" t="s">
        <v>691</v>
      </c>
      <c r="U1664" s="91">
        <v>7</v>
      </c>
      <c r="V1664" s="91">
        <v>7</v>
      </c>
      <c r="W1664" s="93">
        <v>0</v>
      </c>
      <c r="X1664" s="47">
        <v>2.7616120913073992E-3</v>
      </c>
      <c r="Y1664" s="21">
        <v>0.56000000000000005</v>
      </c>
      <c r="Z1664" s="21">
        <v>35</v>
      </c>
      <c r="AA1664" s="21">
        <v>9</v>
      </c>
      <c r="AB1664" s="21">
        <v>0</v>
      </c>
      <c r="AC1664" s="21">
        <v>0</v>
      </c>
      <c r="AD1664" s="153">
        <f>VLOOKUP(D1664,'Dados Base'!$B:$K,9,FALSE)*31536000/VLOOKUP($F1664,F:H,MATCH(H1663,F1663:AF1663,0),FALSE)</f>
        <v>37133.2987012987</v>
      </c>
      <c r="AE1664" s="153">
        <f>VLOOKUP(D1664,'Dados Base'!$B:$K,10,FALSE)*31536000/VLOOKUP($F1664,F:H,MATCH(H1663,F1663:AF1663,0),FALSE)</f>
        <v>3003.4285714285711</v>
      </c>
      <c r="AF1664" s="14" t="s">
        <v>692</v>
      </c>
      <c r="AG1664" s="15" t="s">
        <v>692</v>
      </c>
      <c r="AH1664" s="14" t="s">
        <v>692</v>
      </c>
      <c r="AI1664" s="14" t="s">
        <v>692</v>
      </c>
      <c r="AJ1664" s="16" t="s">
        <v>692</v>
      </c>
      <c r="AK1664" s="72">
        <f>(SUMIFS('Banco de Indicadores Mun. (2)'!I:I,'Banco de Indicadores Mun. (2)'!B:B,'Banco de Indicadores - Mun. (1)'!B1664,'Banco de Indicadores Mun. (2)'!A:A,'Banco de Indicadores - Mun. (1)'!A1664) / VLOOKUP(D1664,'Dados Base'!$B:$K,8,FALSE)) * 100</f>
        <v>0.58409302325581391</v>
      </c>
      <c r="AL1664" s="72">
        <f>(SUMIFS('Banco de Indicadores Mun. (2)'!I:I,'Banco de Indicadores Mun. (2)'!B:B,'Banco de Indicadores - Mun. (1)'!B1664,'Banco de Indicadores Mun. (2)'!A:A,'Banco de Indicadores - Mun. (1)'!A1664) / VLOOKUP(D1664,'Dados Base'!$B:$K,9,FALSE)) * 100</f>
        <v>0.18467647058823528</v>
      </c>
      <c r="AM1664" s="72">
        <f>(SUMIFS('Banco de Indicadores Mun. (2)'!J:J,'Banco de Indicadores Mun. (2)'!B:B,'Banco de Indicadores - Mun. (1)'!B1664,'Banco de Indicadores Mun. (2)'!A:A,'Banco de Indicadores - Mun. (1)'!A1664) / VLOOKUP(D1664,'Dados Base'!$B:$K,7,FALSE)) * 100</f>
        <v>0.7233750000000001</v>
      </c>
      <c r="AN1664" s="72">
        <f>(SUMIFS('Banco de Indicadores Mun. (2)'!K:K,'Banco de Indicadores Mun. (2)'!B:B,'Banco de Indicadores - Mun. (1)'!B1664,'Banco de Indicadores Mun. (2)'!A:A,'Banco de Indicadores - Mun. (1)'!A1664) / VLOOKUP(D1664,'Dados Base'!$B:$K,10,FALSE)) * 100</f>
        <v>0.17890909090909093</v>
      </c>
      <c r="AO1664" s="21">
        <v>0</v>
      </c>
      <c r="AP1664" s="125">
        <v>0</v>
      </c>
      <c r="AQ1664" s="5">
        <v>0</v>
      </c>
      <c r="AR1664" s="21">
        <v>10</v>
      </c>
      <c r="AS1664" s="20">
        <v>100</v>
      </c>
      <c r="AT1664" s="20">
        <v>100</v>
      </c>
      <c r="AU1664" s="20">
        <v>79.545454545454547</v>
      </c>
      <c r="AV1664" s="20">
        <v>10</v>
      </c>
      <c r="AW1664" s="21">
        <v>0</v>
      </c>
      <c r="AX1664" s="21">
        <v>0</v>
      </c>
      <c r="AY1664" s="116">
        <v>0</v>
      </c>
    </row>
    <row r="1665" spans="1:51" ht="15" x14ac:dyDescent="0.25">
      <c r="A1665" s="144">
        <v>2015</v>
      </c>
      <c r="B1665" s="77" t="s">
        <v>375</v>
      </c>
      <c r="C1665" s="78">
        <v>13</v>
      </c>
      <c r="D1665" s="77">
        <v>3532900</v>
      </c>
      <c r="E1665" s="78">
        <v>353290013</v>
      </c>
      <c r="F1665" s="78" t="str">
        <f t="shared" si="66"/>
        <v>3532900132015</v>
      </c>
      <c r="G1665" s="89">
        <v>2.0221266087369738</v>
      </c>
      <c r="H1665" s="80">
        <f t="shared" si="65"/>
        <v>10048</v>
      </c>
      <c r="I1665" s="90">
        <v>9446</v>
      </c>
      <c r="J1665" s="91">
        <v>602</v>
      </c>
      <c r="K1665" s="83">
        <f>(H1665)/VLOOKUP(D1665,'Dados Base'!$B:$K,6,FALSE)</f>
        <v>62.456489308801594</v>
      </c>
      <c r="L1665" s="88">
        <f t="shared" si="67"/>
        <v>94.008757961783445</v>
      </c>
      <c r="M1665" s="85" t="s">
        <v>702</v>
      </c>
      <c r="N1665" s="92">
        <v>0.76500000000000001</v>
      </c>
      <c r="O1665" s="91">
        <v>30</v>
      </c>
      <c r="P1665" s="91">
        <v>1450</v>
      </c>
      <c r="Q1665" s="91">
        <v>300000</v>
      </c>
      <c r="R1665" s="91">
        <v>0</v>
      </c>
      <c r="S1665" s="91">
        <v>5</v>
      </c>
      <c r="T1665" s="87" t="s">
        <v>691</v>
      </c>
      <c r="U1665" s="91">
        <v>77</v>
      </c>
      <c r="V1665" s="91">
        <v>54</v>
      </c>
      <c r="W1665" s="93">
        <v>0</v>
      </c>
      <c r="X1665" s="47">
        <v>2.5567449999999995E-2</v>
      </c>
      <c r="Y1665" s="21">
        <v>6.78</v>
      </c>
      <c r="Z1665" s="21">
        <v>293</v>
      </c>
      <c r="AA1665" s="21">
        <v>230</v>
      </c>
      <c r="AB1665" s="21">
        <v>0</v>
      </c>
      <c r="AC1665" s="21">
        <v>0</v>
      </c>
      <c r="AD1665" s="153">
        <f>VLOOKUP(D1665,'Dados Base'!$B:$K,9,FALSE)*31536000/VLOOKUP($F1665,F:H,MATCH(H1664,F1664:AF1664,0),FALSE)</f>
        <v>4142.8662420382161</v>
      </c>
      <c r="AE1665" s="153">
        <f>VLOOKUP(D1665,'Dados Base'!$B:$K,10,FALSE)*31536000/VLOOKUP($F1665,F:H,MATCH(H1664,F1664:AF1664,0),FALSE)</f>
        <v>408.00955414012736</v>
      </c>
      <c r="AF1665" s="14">
        <v>97.71</v>
      </c>
      <c r="AG1665" s="15">
        <v>100</v>
      </c>
      <c r="AH1665" s="14">
        <v>97.71</v>
      </c>
      <c r="AI1665" s="14">
        <v>36.67</v>
      </c>
      <c r="AJ1665" s="16">
        <v>95.03</v>
      </c>
      <c r="AK1665" s="72">
        <f>(SUMIFS('Banco de Indicadores Mun. (2)'!I:I,'Banco de Indicadores Mun. (2)'!B:B,'Banco de Indicadores - Mun. (1)'!B1665,'Banco de Indicadores Mun. (2)'!A:A,'Banco de Indicadores - Mun. (1)'!A1665) / VLOOKUP(D1665,'Dados Base'!$B:$K,8,FALSE)) * 100</f>
        <v>124.83888235294116</v>
      </c>
      <c r="AL1665" s="72">
        <f>(SUMIFS('Banco de Indicadores Mun. (2)'!I:I,'Banco de Indicadores Mun. (2)'!B:B,'Banco de Indicadores - Mun. (1)'!B1665,'Banco de Indicadores Mun. (2)'!A:A,'Banco de Indicadores - Mun. (1)'!A1665) / VLOOKUP(D1665,'Dados Base'!$B:$K,9,FALSE)) * 100</f>
        <v>64.310939393939378</v>
      </c>
      <c r="AM1665" s="72">
        <f>(SUMIFS('Banco de Indicadores Mun. (2)'!J:J,'Banco de Indicadores Mun. (2)'!B:B,'Banco de Indicadores - Mun. (1)'!B1665,'Banco de Indicadores Mun. (2)'!A:A,'Banco de Indicadores - Mun. (1)'!A1665) / VLOOKUP(D1665,'Dados Base'!$B:$K,7,FALSE)) * 100</f>
        <v>151.00239999999999</v>
      </c>
      <c r="AN1665" s="72">
        <f>(SUMIFS('Banco de Indicadores Mun. (2)'!K:K,'Banco de Indicadores Mun. (2)'!B:B,'Banco de Indicadores - Mun. (1)'!B1665,'Banco de Indicadores Mun. (2)'!A:A,'Banco de Indicadores - Mun. (1)'!A1665) / VLOOKUP(D1665,'Dados Base'!$B:$K,10,FALSE)) * 100</f>
        <v>14.14707692307692</v>
      </c>
      <c r="AO1665" s="21">
        <v>0</v>
      </c>
      <c r="AP1665" s="125">
        <v>0</v>
      </c>
      <c r="AQ1665" s="5">
        <v>0</v>
      </c>
      <c r="AR1665" s="21">
        <v>7.3</v>
      </c>
      <c r="AS1665" s="20">
        <v>100</v>
      </c>
      <c r="AT1665" s="20">
        <v>100</v>
      </c>
      <c r="AU1665" s="20">
        <v>56.022944550669216</v>
      </c>
      <c r="AV1665" s="20">
        <v>7.14</v>
      </c>
      <c r="AW1665" s="21">
        <v>0</v>
      </c>
      <c r="AX1665" s="21">
        <v>0</v>
      </c>
      <c r="AY1665" s="116">
        <v>14.376870148395717</v>
      </c>
    </row>
    <row r="1666" spans="1:51" ht="15" x14ac:dyDescent="0.25">
      <c r="A1666" s="144">
        <v>2015</v>
      </c>
      <c r="B1666" s="77" t="s">
        <v>376</v>
      </c>
      <c r="C1666" s="78">
        <v>15</v>
      </c>
      <c r="D1666" s="77">
        <v>3533007</v>
      </c>
      <c r="E1666" s="78">
        <v>353300715</v>
      </c>
      <c r="F1666" s="78" t="str">
        <f t="shared" si="66"/>
        <v>3533007152015</v>
      </c>
      <c r="G1666" s="89">
        <v>1.0687429489429023</v>
      </c>
      <c r="H1666" s="80">
        <f t="shared" ref="H1666:H1729" si="68">SUM(I1666:J1666)</f>
        <v>20079</v>
      </c>
      <c r="I1666" s="90">
        <v>18743</v>
      </c>
      <c r="J1666" s="91">
        <v>1336</v>
      </c>
      <c r="K1666" s="83">
        <f>(H1666)/VLOOKUP(D1666,'Dados Base'!$B:$K,6,FALSE)</f>
        <v>37.75241604933629</v>
      </c>
      <c r="L1666" s="88">
        <f t="shared" si="67"/>
        <v>93.346282185367798</v>
      </c>
      <c r="M1666" s="85" t="s">
        <v>702</v>
      </c>
      <c r="N1666" s="92">
        <v>0.73899999999999999</v>
      </c>
      <c r="O1666" s="91">
        <v>130</v>
      </c>
      <c r="P1666" s="91">
        <v>34000</v>
      </c>
      <c r="Q1666" s="91">
        <v>0</v>
      </c>
      <c r="R1666" s="91">
        <v>3000</v>
      </c>
      <c r="S1666" s="91">
        <v>33</v>
      </c>
      <c r="T1666" s="87" t="s">
        <v>691</v>
      </c>
      <c r="U1666" s="91">
        <v>154</v>
      </c>
      <c r="V1666" s="91">
        <v>138</v>
      </c>
      <c r="W1666" s="93">
        <v>0</v>
      </c>
      <c r="X1666" s="47">
        <v>5.6805024812500007E-2</v>
      </c>
      <c r="Y1666" s="21">
        <v>13.44</v>
      </c>
      <c r="Z1666" s="21">
        <v>836</v>
      </c>
      <c r="AA1666" s="21">
        <v>201</v>
      </c>
      <c r="AB1666" s="21">
        <v>1</v>
      </c>
      <c r="AC1666" s="21">
        <v>1</v>
      </c>
      <c r="AD1666" s="153">
        <f>VLOOKUP(D1666,'Dados Base'!$B:$K,9,FALSE)*31536000/VLOOKUP($F1666,F:H,MATCH(H1665,F1665:AF1665,0),FALSE)</f>
        <v>6408.0322725235319</v>
      </c>
      <c r="AE1666" s="153">
        <f>VLOOKUP(D1666,'Dados Base'!$B:$K,10,FALSE)*31536000/VLOOKUP($F1666,F:H,MATCH(H1665,F1665:AF1665,0),FALSE)</f>
        <v>691.06230389959671</v>
      </c>
      <c r="AF1666" s="14">
        <v>92.94</v>
      </c>
      <c r="AG1666" s="15">
        <v>92.67</v>
      </c>
      <c r="AH1666" s="14">
        <v>89.42</v>
      </c>
      <c r="AI1666" s="14">
        <v>18.190000000000001</v>
      </c>
      <c r="AJ1666" s="16">
        <v>100</v>
      </c>
      <c r="AK1666" s="72">
        <f>(SUMIFS('Banco de Indicadores Mun. (2)'!I:I,'Banco de Indicadores Mun. (2)'!B:B,'Banco de Indicadores - Mun. (1)'!B1666,'Banco de Indicadores Mun. (2)'!A:A,'Banco de Indicadores - Mun. (1)'!A1666) / VLOOKUP(D1666,'Dados Base'!$B:$K,8,FALSE)) * 100</f>
        <v>17.59411450381679</v>
      </c>
      <c r="AL1666" s="72">
        <f>(SUMIFS('Banco de Indicadores Mun. (2)'!I:I,'Banco de Indicadores Mun. (2)'!B:B,'Banco de Indicadores - Mun. (1)'!B1666,'Banco de Indicadores Mun. (2)'!A:A,'Banco de Indicadores - Mun. (1)'!A1666) / VLOOKUP(D1666,'Dados Base'!$B:$K,9,FALSE)) * 100</f>
        <v>5.6490906862745094</v>
      </c>
      <c r="AM1666" s="72">
        <f>(SUMIFS('Banco de Indicadores Mun. (2)'!J:J,'Banco de Indicadores Mun. (2)'!B:B,'Banco de Indicadores - Mun. (1)'!B1666,'Banco de Indicadores Mun. (2)'!A:A,'Banco de Indicadores - Mun. (1)'!A1666) / VLOOKUP(D1666,'Dados Base'!$B:$K,7,FALSE)) * 100</f>
        <v>22.686057471264363</v>
      </c>
      <c r="AN1666" s="72">
        <f>(SUMIFS('Banco de Indicadores Mun. (2)'!K:K,'Banco de Indicadores Mun. (2)'!B:B,'Banco de Indicadores - Mun. (1)'!B1666,'Banco de Indicadores Mun. (2)'!A:A,'Banco de Indicadores - Mun. (1)'!A1666) / VLOOKUP(D1666,'Dados Base'!$B:$K,10,FALSE)) * 100</f>
        <v>7.5259545454545451</v>
      </c>
      <c r="AO1666" s="21">
        <v>0</v>
      </c>
      <c r="AP1666" s="125">
        <v>0</v>
      </c>
      <c r="AQ1666" s="5">
        <v>0</v>
      </c>
      <c r="AR1666" s="21">
        <v>10</v>
      </c>
      <c r="AS1666" s="20">
        <v>96</v>
      </c>
      <c r="AT1666" s="20">
        <v>96</v>
      </c>
      <c r="AU1666" s="20">
        <v>80.617164898746381</v>
      </c>
      <c r="AV1666" s="20">
        <v>9.64</v>
      </c>
      <c r="AW1666" s="21">
        <v>1</v>
      </c>
      <c r="AX1666" s="21">
        <v>1</v>
      </c>
      <c r="AY1666" s="116">
        <v>58.978746922770554</v>
      </c>
    </row>
    <row r="1667" spans="1:51" ht="15" x14ac:dyDescent="0.25">
      <c r="A1667" s="144">
        <v>2015</v>
      </c>
      <c r="B1667" s="77" t="s">
        <v>377</v>
      </c>
      <c r="C1667" s="78">
        <v>20</v>
      </c>
      <c r="D1667" s="77">
        <v>3533106</v>
      </c>
      <c r="E1667" s="78">
        <v>353310620</v>
      </c>
      <c r="F1667" s="78" t="str">
        <f t="shared" ref="F1667:F1730" si="69">CONCATENATE(E1667,A1667)</f>
        <v>3533106202015</v>
      </c>
      <c r="G1667" s="89">
        <v>0.18484808929575269</v>
      </c>
      <c r="H1667" s="80">
        <f t="shared" si="68"/>
        <v>2186</v>
      </c>
      <c r="I1667" s="90">
        <v>1934</v>
      </c>
      <c r="J1667" s="91">
        <v>252</v>
      </c>
      <c r="K1667" s="83">
        <f>(H1667)/VLOOKUP(D1667,'Dados Base'!$B:$K,6,FALSE)</f>
        <v>64.067995310668238</v>
      </c>
      <c r="L1667" s="88">
        <f t="shared" si="67"/>
        <v>88.472095150960655</v>
      </c>
      <c r="M1667" s="85" t="s">
        <v>702</v>
      </c>
      <c r="N1667" s="92">
        <v>0.72599999999999998</v>
      </c>
      <c r="O1667" s="91">
        <v>5</v>
      </c>
      <c r="P1667" s="91">
        <v>2700</v>
      </c>
      <c r="Q1667" s="91">
        <v>0</v>
      </c>
      <c r="R1667" s="91">
        <v>0</v>
      </c>
      <c r="S1667" s="91">
        <v>1</v>
      </c>
      <c r="T1667" s="87" t="s">
        <v>691</v>
      </c>
      <c r="U1667" s="91">
        <v>11</v>
      </c>
      <c r="V1667" s="91">
        <v>13</v>
      </c>
      <c r="W1667" s="93">
        <v>0</v>
      </c>
      <c r="X1667" s="47">
        <v>5.3095890624999999E-3</v>
      </c>
      <c r="Y1667" s="21">
        <v>1.39</v>
      </c>
      <c r="Z1667" s="21">
        <v>96</v>
      </c>
      <c r="AA1667" s="21">
        <v>11</v>
      </c>
      <c r="AB1667" s="21">
        <v>0</v>
      </c>
      <c r="AC1667" s="21">
        <v>0</v>
      </c>
      <c r="AD1667" s="153">
        <f>VLOOKUP(D1667,'Dados Base'!$B:$K,9,FALSE)*31536000/VLOOKUP($F1667,F:H,MATCH(H1666,F1666:AF1666,0),FALSE)</f>
        <v>3895.114364135407</v>
      </c>
      <c r="AE1667" s="153">
        <f>VLOOKUP(D1667,'Dados Base'!$B:$K,10,FALSE)*31536000/VLOOKUP($F1667,F:H,MATCH(H1666,F1666:AF1666,0),FALSE)</f>
        <v>432.7904849039341</v>
      </c>
      <c r="AF1667" s="14">
        <v>93.27</v>
      </c>
      <c r="AG1667" s="15">
        <v>100</v>
      </c>
      <c r="AH1667" s="14">
        <v>90.52</v>
      </c>
      <c r="AI1667" s="14">
        <v>24.66</v>
      </c>
      <c r="AJ1667" s="16">
        <v>100</v>
      </c>
      <c r="AK1667" s="72">
        <f>(SUMIFS('Banco de Indicadores Mun. (2)'!I:I,'Banco de Indicadores Mun. (2)'!B:B,'Banco de Indicadores - Mun. (1)'!B1667,'Banco de Indicadores Mun. (2)'!A:A,'Banco de Indicadores - Mun. (1)'!A1667) / VLOOKUP(D1667,'Dados Base'!$B:$K,8,FALSE)) * 100</f>
        <v>3.9816363636363636</v>
      </c>
      <c r="AL1667" s="72">
        <f>(SUMIFS('Banco de Indicadores Mun. (2)'!I:I,'Banco de Indicadores Mun. (2)'!B:B,'Banco de Indicadores - Mun. (1)'!B1667,'Banco de Indicadores Mun. (2)'!A:A,'Banco de Indicadores - Mun. (1)'!A1667) / VLOOKUP(D1667,'Dados Base'!$B:$K,9,FALSE)) * 100</f>
        <v>1.6221481481481479</v>
      </c>
      <c r="AM1667" s="72">
        <f>(SUMIFS('Banco de Indicadores Mun. (2)'!J:J,'Banco de Indicadores Mun. (2)'!B:B,'Banco de Indicadores - Mun. (1)'!B1667,'Banco de Indicadores Mun. (2)'!A:A,'Banco de Indicadores - Mun. (1)'!A1667) / VLOOKUP(D1667,'Dados Base'!$B:$K,7,FALSE)) * 100</f>
        <v>0</v>
      </c>
      <c r="AN1667" s="72">
        <f>(SUMIFS('Banco de Indicadores Mun. (2)'!K:K,'Banco de Indicadores Mun. (2)'!B:B,'Banco de Indicadores - Mun. (1)'!B1667,'Banco de Indicadores Mun. (2)'!A:A,'Banco de Indicadores - Mun. (1)'!A1667) / VLOOKUP(D1667,'Dados Base'!$B:$K,10,FALSE)) * 100</f>
        <v>14.599333333333334</v>
      </c>
      <c r="AO1667" s="21">
        <v>0</v>
      </c>
      <c r="AP1667" s="125">
        <v>0</v>
      </c>
      <c r="AQ1667" s="5">
        <v>0</v>
      </c>
      <c r="AR1667" s="21">
        <v>7.9</v>
      </c>
      <c r="AS1667" s="20">
        <v>100</v>
      </c>
      <c r="AT1667" s="20">
        <v>100</v>
      </c>
      <c r="AU1667" s="20">
        <v>89.719626168224295</v>
      </c>
      <c r="AV1667" s="20">
        <v>10</v>
      </c>
      <c r="AW1667" s="21">
        <v>0</v>
      </c>
      <c r="AX1667" s="21">
        <v>0</v>
      </c>
      <c r="AY1667" s="116">
        <v>76.842533686976836</v>
      </c>
    </row>
    <row r="1668" spans="1:51" ht="15" x14ac:dyDescent="0.25">
      <c r="A1668" s="144">
        <v>2015</v>
      </c>
      <c r="B1668" s="77" t="s">
        <v>378</v>
      </c>
      <c r="C1668" s="78">
        <v>20</v>
      </c>
      <c r="D1668" s="77">
        <v>3533205</v>
      </c>
      <c r="E1668" s="78">
        <v>353320520</v>
      </c>
      <c r="F1668" s="78" t="str">
        <f t="shared" si="69"/>
        <v>3533205202015</v>
      </c>
      <c r="G1668" s="89">
        <v>3.030317418548667</v>
      </c>
      <c r="H1668" s="80">
        <f t="shared" si="68"/>
        <v>3429</v>
      </c>
      <c r="I1668" s="90">
        <v>2831</v>
      </c>
      <c r="J1668" s="91">
        <v>598</v>
      </c>
      <c r="K1668" s="83">
        <f>(H1668)/VLOOKUP(D1668,'Dados Base'!$B:$K,6,FALSE)</f>
        <v>12.925965018094091</v>
      </c>
      <c r="L1668" s="88">
        <f t="shared" si="67"/>
        <v>82.560513269174692</v>
      </c>
      <c r="M1668" s="85" t="s">
        <v>702</v>
      </c>
      <c r="N1668" s="92">
        <v>0.73499999999999999</v>
      </c>
      <c r="O1668" s="91">
        <v>27</v>
      </c>
      <c r="P1668" s="91">
        <v>16300</v>
      </c>
      <c r="Q1668" s="91">
        <v>0</v>
      </c>
      <c r="R1668" s="91">
        <v>0</v>
      </c>
      <c r="S1668" s="91">
        <v>4</v>
      </c>
      <c r="T1668" s="87" t="s">
        <v>691</v>
      </c>
      <c r="U1668" s="91">
        <v>21</v>
      </c>
      <c r="V1668" s="91">
        <v>15</v>
      </c>
      <c r="W1668" s="93">
        <v>0</v>
      </c>
      <c r="X1668" s="47">
        <v>7.1205328124999993E-3</v>
      </c>
      <c r="Y1668" s="21">
        <v>2</v>
      </c>
      <c r="Z1668" s="21">
        <v>85</v>
      </c>
      <c r="AA1668" s="21">
        <v>69</v>
      </c>
      <c r="AB1668" s="21">
        <v>0</v>
      </c>
      <c r="AC1668" s="21">
        <v>0</v>
      </c>
      <c r="AD1668" s="153">
        <f>VLOOKUP(D1668,'Dados Base'!$B:$K,9,FALSE)*31536000/VLOOKUP($F1668,F:H,MATCH(H1667,F1667:AF1667,0),FALSE)</f>
        <v>17841.889763779527</v>
      </c>
      <c r="AE1668" s="153">
        <f>VLOOKUP(D1668,'Dados Base'!$B:$K,10,FALSE)*31536000/VLOOKUP($F1668,F:H,MATCH(H1667,F1667:AF1667,0),FALSE)</f>
        <v>2207.2440944881896</v>
      </c>
      <c r="AF1668" s="14">
        <v>79.739999999999995</v>
      </c>
      <c r="AG1668" s="15">
        <v>79.739999999999995</v>
      </c>
      <c r="AH1668" s="14">
        <v>79.739999999999995</v>
      </c>
      <c r="AI1668" s="14">
        <v>0</v>
      </c>
      <c r="AJ1668" s="16">
        <v>100</v>
      </c>
      <c r="AK1668" s="72">
        <f>(SUMIFS('Banco de Indicadores Mun. (2)'!I:I,'Banco de Indicadores Mun. (2)'!B:B,'Banco de Indicadores - Mun. (1)'!B1668,'Banco de Indicadores Mun. (2)'!A:A,'Banco de Indicadores - Mun. (1)'!A1668) / VLOOKUP(D1668,'Dados Base'!$B:$K,8,FALSE)) * 100</f>
        <v>65.113703703703692</v>
      </c>
      <c r="AL1668" s="72">
        <f>(SUMIFS('Banco de Indicadores Mun. (2)'!I:I,'Banco de Indicadores Mun. (2)'!B:B,'Banco de Indicadores - Mun. (1)'!B1668,'Banco de Indicadores Mun. (2)'!A:A,'Banco de Indicadores - Mun. (1)'!A1668) / VLOOKUP(D1668,'Dados Base'!$B:$K,9,FALSE)) * 100</f>
        <v>27.18664948453608</v>
      </c>
      <c r="AM1668" s="72">
        <f>(SUMIFS('Banco de Indicadores Mun. (2)'!J:J,'Banco de Indicadores Mun. (2)'!B:B,'Banco de Indicadores - Mun. (1)'!B1668,'Banco de Indicadores Mun. (2)'!A:A,'Banco de Indicadores - Mun. (1)'!A1668) / VLOOKUP(D1668,'Dados Base'!$B:$K,7,FALSE)) * 100</f>
        <v>89.424929824561403</v>
      </c>
      <c r="AN1668" s="72">
        <f>(SUMIFS('Banco de Indicadores Mun. (2)'!K:K,'Banco de Indicadores Mun. (2)'!B:B,'Banco de Indicadores - Mun. (1)'!B1668,'Banco de Indicadores Mun. (2)'!A:A,'Banco de Indicadores - Mun. (1)'!A1668) / VLOOKUP(D1668,'Dados Base'!$B:$K,10,FALSE)) * 100</f>
        <v>7.374541666666663</v>
      </c>
      <c r="AO1668" s="21">
        <v>0</v>
      </c>
      <c r="AP1668" s="125">
        <v>0</v>
      </c>
      <c r="AQ1668" s="5">
        <v>0</v>
      </c>
      <c r="AR1668" s="21">
        <v>8.3000000000000007</v>
      </c>
      <c r="AS1668" s="20">
        <v>100</v>
      </c>
      <c r="AT1668" s="20">
        <v>100</v>
      </c>
      <c r="AU1668" s="20">
        <v>55.194805194805198</v>
      </c>
      <c r="AV1668" s="20">
        <v>7.08</v>
      </c>
      <c r="AW1668" s="21">
        <v>0</v>
      </c>
      <c r="AX1668" s="21">
        <v>0</v>
      </c>
      <c r="AY1668" s="116">
        <v>225.91856794512876</v>
      </c>
    </row>
    <row r="1669" spans="1:51" ht="15" x14ac:dyDescent="0.25">
      <c r="A1669" s="144">
        <v>2015</v>
      </c>
      <c r="B1669" s="77" t="s">
        <v>379</v>
      </c>
      <c r="C1669" s="78">
        <v>19</v>
      </c>
      <c r="D1669" s="77">
        <v>3533304</v>
      </c>
      <c r="E1669" s="78">
        <v>353330419</v>
      </c>
      <c r="F1669" s="78" t="str">
        <f t="shared" si="69"/>
        <v>3533304192015</v>
      </c>
      <c r="G1669" s="89">
        <v>2.0868819536098426</v>
      </c>
      <c r="H1669" s="80">
        <f t="shared" si="68"/>
        <v>3778</v>
      </c>
      <c r="I1669" s="90">
        <v>3471</v>
      </c>
      <c r="J1669" s="91">
        <v>307</v>
      </c>
      <c r="K1669" s="83">
        <f>(H1669)/VLOOKUP(D1669,'Dados Base'!$B:$K,6,FALSE)</f>
        <v>51.067856177345227</v>
      </c>
      <c r="L1669" s="88">
        <f t="shared" si="67"/>
        <v>91.874007411328748</v>
      </c>
      <c r="M1669" s="85" t="s">
        <v>702</v>
      </c>
      <c r="N1669" s="92">
        <v>0.74299999999999999</v>
      </c>
      <c r="O1669" s="91">
        <v>7</v>
      </c>
      <c r="P1669" s="91">
        <v>8285</v>
      </c>
      <c r="Q1669" s="91">
        <v>400000</v>
      </c>
      <c r="R1669" s="91">
        <v>0</v>
      </c>
      <c r="S1669" s="91">
        <v>2</v>
      </c>
      <c r="T1669" s="87" t="s">
        <v>691</v>
      </c>
      <c r="U1669" s="91">
        <v>25</v>
      </c>
      <c r="V1669" s="91">
        <v>19</v>
      </c>
      <c r="W1669" s="93">
        <v>0</v>
      </c>
      <c r="X1669" s="47">
        <v>8.1591026041666678E-3</v>
      </c>
      <c r="Y1669" s="21">
        <v>2.41</v>
      </c>
      <c r="Z1669" s="21">
        <v>160</v>
      </c>
      <c r="AA1669" s="21">
        <v>26</v>
      </c>
      <c r="AB1669" s="21">
        <v>0</v>
      </c>
      <c r="AC1669" s="21">
        <v>0</v>
      </c>
      <c r="AD1669" s="153">
        <f>VLOOKUP(D1669,'Dados Base'!$B:$K,9,FALSE)*31536000/VLOOKUP($F1669,F:H,MATCH(H1668,F1668:AF1668,0),FALSE)</f>
        <v>4757.9460031762837</v>
      </c>
      <c r="AE1669" s="153">
        <f>VLOOKUP(D1669,'Dados Base'!$B:$K,10,FALSE)*31536000/VLOOKUP($F1669,F:H,MATCH(H1668,F1668:AF1668,0),FALSE)</f>
        <v>417.3636844891476</v>
      </c>
      <c r="AF1669" s="14">
        <v>82.93</v>
      </c>
      <c r="AG1669" s="15">
        <v>100</v>
      </c>
      <c r="AH1669" s="14">
        <v>82.18</v>
      </c>
      <c r="AI1669" s="14">
        <v>9.25</v>
      </c>
      <c r="AJ1669" s="16">
        <v>92.43</v>
      </c>
      <c r="AK1669" s="72">
        <f>(SUMIFS('Banco de Indicadores Mun. (2)'!I:I,'Banco de Indicadores Mun. (2)'!B:B,'Banco de Indicadores - Mun. (1)'!B1669,'Banco de Indicadores Mun. (2)'!A:A,'Banco de Indicadores - Mun. (1)'!A1669) / VLOOKUP(D1669,'Dados Base'!$B:$K,8,FALSE)) * 100</f>
        <v>9.4007222222222229</v>
      </c>
      <c r="AL1669" s="72">
        <f>(SUMIFS('Banco de Indicadores Mun. (2)'!I:I,'Banco de Indicadores Mun. (2)'!B:B,'Banco de Indicadores - Mun. (1)'!B1669,'Banco de Indicadores Mun. (2)'!A:A,'Banco de Indicadores - Mun. (1)'!A1669) / VLOOKUP(D1669,'Dados Base'!$B:$K,9,FALSE)) * 100</f>
        <v>2.968649122807018</v>
      </c>
      <c r="AM1669" s="72">
        <f>(SUMIFS('Banco de Indicadores Mun. (2)'!J:J,'Banco de Indicadores Mun. (2)'!B:B,'Banco de Indicadores - Mun. (1)'!B1669,'Banco de Indicadores Mun. (2)'!A:A,'Banco de Indicadores - Mun. (1)'!A1669) / VLOOKUP(D1669,'Dados Base'!$B:$K,7,FALSE)) * 100</f>
        <v>0</v>
      </c>
      <c r="AN1669" s="72">
        <f>(SUMIFS('Banco de Indicadores Mun. (2)'!K:K,'Banco de Indicadores Mun. (2)'!B:B,'Banco de Indicadores - Mun. (1)'!B1669,'Banco de Indicadores Mun. (2)'!A:A,'Banco de Indicadores - Mun. (1)'!A1669) / VLOOKUP(D1669,'Dados Base'!$B:$K,10,FALSE)) * 100</f>
        <v>33.842600000000004</v>
      </c>
      <c r="AO1669" s="21">
        <v>0</v>
      </c>
      <c r="AP1669" s="125">
        <v>0</v>
      </c>
      <c r="AQ1669" s="5">
        <v>0</v>
      </c>
      <c r="AR1669" s="21">
        <v>8</v>
      </c>
      <c r="AS1669" s="20">
        <v>99</v>
      </c>
      <c r="AT1669" s="20">
        <v>98.999999999999986</v>
      </c>
      <c r="AU1669" s="20">
        <v>86.021505376344081</v>
      </c>
      <c r="AV1669" s="20">
        <v>9.69</v>
      </c>
      <c r="AW1669" s="21">
        <v>0</v>
      </c>
      <c r="AX1669" s="21">
        <v>0</v>
      </c>
      <c r="AY1669" s="116">
        <v>198.66038077413663</v>
      </c>
    </row>
    <row r="1670" spans="1:51" ht="15" x14ac:dyDescent="0.25">
      <c r="A1670" s="144">
        <v>2015</v>
      </c>
      <c r="B1670" s="77" t="s">
        <v>380</v>
      </c>
      <c r="C1670" s="78">
        <v>5</v>
      </c>
      <c r="D1670" s="77">
        <v>3533403</v>
      </c>
      <c r="E1670" s="78">
        <v>35334035</v>
      </c>
      <c r="F1670" s="78" t="str">
        <f t="shared" si="69"/>
        <v>353340352015</v>
      </c>
      <c r="G1670" s="89">
        <v>1.6209215866262117</v>
      </c>
      <c r="H1670" s="80">
        <f t="shared" si="68"/>
        <v>54911</v>
      </c>
      <c r="I1670" s="90">
        <v>54016</v>
      </c>
      <c r="J1670" s="91">
        <v>895</v>
      </c>
      <c r="K1670" s="83">
        <f>(H1670)/VLOOKUP(D1670,'Dados Base'!$B:$K,6,FALSE)</f>
        <v>749.12687585266031</v>
      </c>
      <c r="L1670" s="88">
        <f t="shared" si="67"/>
        <v>98.370089781646669</v>
      </c>
      <c r="M1670" s="85" t="s">
        <v>702</v>
      </c>
      <c r="N1670" s="92">
        <v>0.79100000000000004</v>
      </c>
      <c r="O1670" s="91">
        <v>24</v>
      </c>
      <c r="P1670" s="91">
        <v>1290</v>
      </c>
      <c r="Q1670" s="91">
        <v>160000</v>
      </c>
      <c r="R1670" s="91">
        <v>600</v>
      </c>
      <c r="S1670" s="91">
        <v>269</v>
      </c>
      <c r="T1670" s="87" t="s">
        <v>691</v>
      </c>
      <c r="U1670" s="91">
        <v>459</v>
      </c>
      <c r="V1670" s="91">
        <v>403</v>
      </c>
      <c r="W1670" s="93">
        <v>0.67</v>
      </c>
      <c r="X1670" s="47">
        <v>0.16714806712962962</v>
      </c>
      <c r="Y1670" s="21">
        <v>44.67</v>
      </c>
      <c r="Z1670" s="21">
        <v>2748</v>
      </c>
      <c r="AA1670" s="21">
        <v>267</v>
      </c>
      <c r="AB1670" s="21">
        <v>3</v>
      </c>
      <c r="AC1670" s="21">
        <v>0</v>
      </c>
      <c r="AD1670" s="153">
        <f>VLOOKUP(D1670,'Dados Base'!$B:$K,9,FALSE)*31536000/VLOOKUP($F1670,F:H,MATCH(H1669,F1669:AF1669,0),FALSE)</f>
        <v>522.62315383074429</v>
      </c>
      <c r="AE1670" s="153">
        <f>VLOOKUP(D1670,'Dados Base'!$B:$K,10,FALSE)*31536000/VLOOKUP($F1670,F:H,MATCH(H1669,F1669:AF1669,0),FALSE)</f>
        <v>68.917338966691545</v>
      </c>
      <c r="AF1670" s="14">
        <v>100</v>
      </c>
      <c r="AG1670" s="15">
        <v>100</v>
      </c>
      <c r="AH1670" s="14">
        <v>100</v>
      </c>
      <c r="AI1670" s="14">
        <v>29</v>
      </c>
      <c r="AJ1670" s="16">
        <v>100</v>
      </c>
      <c r="AK1670" s="72">
        <f>(SUMIFS('Banco de Indicadores Mun. (2)'!I:I,'Banco de Indicadores Mun. (2)'!B:B,'Banco de Indicadores - Mun. (1)'!B1670,'Banco de Indicadores Mun. (2)'!A:A,'Banco de Indicadores - Mun. (1)'!A1670) / VLOOKUP(D1670,'Dados Base'!$B:$K,8,FALSE)) * 100</f>
        <v>87.004628571428583</v>
      </c>
      <c r="AL1670" s="72">
        <f>(SUMIFS('Banco de Indicadores Mun. (2)'!I:I,'Banco de Indicadores Mun. (2)'!B:B,'Banco de Indicadores - Mun. (1)'!B1670,'Banco de Indicadores Mun. (2)'!A:A,'Banco de Indicadores - Mun. (1)'!A1670) / VLOOKUP(D1670,'Dados Base'!$B:$K,9,FALSE)) * 100</f>
        <v>33.463318681318682</v>
      </c>
      <c r="AM1670" s="72">
        <f>(SUMIFS('Banco de Indicadores Mun. (2)'!J:J,'Banco de Indicadores Mun. (2)'!B:B,'Banco de Indicadores - Mun. (1)'!B1670,'Banco de Indicadores Mun. (2)'!A:A,'Banco de Indicadores - Mun. (1)'!A1670) / VLOOKUP(D1670,'Dados Base'!$B:$K,7,FALSE)) * 100</f>
        <v>82.982130434782619</v>
      </c>
      <c r="AN1670" s="72">
        <f>(SUMIFS('Banco de Indicadores Mun. (2)'!K:K,'Banco de Indicadores Mun. (2)'!B:B,'Banco de Indicadores - Mun. (1)'!B1670,'Banco de Indicadores Mun. (2)'!A:A,'Banco de Indicadores - Mun. (1)'!A1670) / VLOOKUP(D1670,'Dados Base'!$B:$K,10,FALSE)) * 100</f>
        <v>94.714416666666679</v>
      </c>
      <c r="AO1670" s="21">
        <v>0</v>
      </c>
      <c r="AP1670" s="125">
        <v>0</v>
      </c>
      <c r="AQ1670" s="5">
        <v>240</v>
      </c>
      <c r="AR1670" s="21">
        <v>9.8000000000000007</v>
      </c>
      <c r="AS1670" s="20">
        <v>98</v>
      </c>
      <c r="AT1670" s="20">
        <v>92.11999999999999</v>
      </c>
      <c r="AU1670" s="20">
        <v>91.144278606965173</v>
      </c>
      <c r="AV1670" s="20">
        <v>9.8800000000000008</v>
      </c>
      <c r="AW1670" s="21">
        <v>0</v>
      </c>
      <c r="AX1670" s="21">
        <v>0</v>
      </c>
      <c r="AY1670" s="116">
        <v>114.18058861309079</v>
      </c>
    </row>
    <row r="1671" spans="1:51" ht="15" x14ac:dyDescent="0.25">
      <c r="A1671" s="144">
        <v>2015</v>
      </c>
      <c r="B1671" s="77" t="s">
        <v>381</v>
      </c>
      <c r="C1671" s="78">
        <v>15</v>
      </c>
      <c r="D1671" s="77">
        <v>3533254</v>
      </c>
      <c r="E1671" s="78">
        <v>353325415</v>
      </c>
      <c r="F1671" s="78" t="str">
        <f t="shared" si="69"/>
        <v>3533254152015</v>
      </c>
      <c r="G1671" s="89">
        <v>2.8207885392533605</v>
      </c>
      <c r="H1671" s="80">
        <f t="shared" si="68"/>
        <v>5094</v>
      </c>
      <c r="I1671" s="90">
        <v>4713</v>
      </c>
      <c r="J1671" s="91">
        <v>381</v>
      </c>
      <c r="K1671" s="83">
        <f>(H1671)/VLOOKUP(D1671,'Dados Base'!$B:$K,6,FALSE)</f>
        <v>43.564525784657484</v>
      </c>
      <c r="L1671" s="88">
        <f t="shared" ref="L1671:L1734" si="70">(I1671/H1671)*100</f>
        <v>92.5206124852768</v>
      </c>
      <c r="M1671" s="85" t="s">
        <v>702</v>
      </c>
      <c r="N1671" s="92">
        <v>0.71899999999999997</v>
      </c>
      <c r="O1671" s="91">
        <v>30</v>
      </c>
      <c r="P1671" s="91">
        <v>900</v>
      </c>
      <c r="Q1671" s="91">
        <v>0</v>
      </c>
      <c r="R1671" s="91">
        <v>0</v>
      </c>
      <c r="S1671" s="91">
        <v>2</v>
      </c>
      <c r="T1671" s="87" t="s">
        <v>691</v>
      </c>
      <c r="U1671" s="91">
        <v>23</v>
      </c>
      <c r="V1671" s="91">
        <v>23</v>
      </c>
      <c r="W1671" s="93">
        <v>0</v>
      </c>
      <c r="X1671" s="47">
        <v>1.2077025000000002E-2</v>
      </c>
      <c r="Y1671" s="21">
        <v>3.39</v>
      </c>
      <c r="Z1671" s="21">
        <v>237</v>
      </c>
      <c r="AA1671" s="21">
        <v>24</v>
      </c>
      <c r="AB1671" s="21">
        <v>1</v>
      </c>
      <c r="AC1671" s="21">
        <v>0</v>
      </c>
      <c r="AD1671" s="153">
        <f>VLOOKUP(D1671,'Dados Base'!$B:$K,9,FALSE)*31536000/VLOOKUP($F1671,F:H,MATCH(H1670,F1670:AF1670,0),FALSE)</f>
        <v>5509.8233215547707</v>
      </c>
      <c r="AE1671" s="153">
        <f>VLOOKUP(D1671,'Dados Base'!$B:$K,10,FALSE)*31536000/VLOOKUP($F1671,F:H,MATCH(H1670,F1670:AF1670,0),FALSE)</f>
        <v>619.08127208480551</v>
      </c>
      <c r="AF1671" s="14">
        <v>91.04</v>
      </c>
      <c r="AG1671" s="15">
        <v>91.04</v>
      </c>
      <c r="AH1671" s="14">
        <v>91.04</v>
      </c>
      <c r="AI1671" s="14">
        <v>17.82</v>
      </c>
      <c r="AJ1671" s="16">
        <v>100</v>
      </c>
      <c r="AK1671" s="72">
        <f>(SUMIFS('Banco de Indicadores Mun. (2)'!I:I,'Banco de Indicadores Mun. (2)'!B:B,'Banco de Indicadores - Mun. (1)'!B1671,'Banco de Indicadores Mun. (2)'!A:A,'Banco de Indicadores - Mun. (1)'!A1671) / VLOOKUP(D1671,'Dados Base'!$B:$K,8,FALSE)) * 100</f>
        <v>43.261034482758618</v>
      </c>
      <c r="AL1671" s="72">
        <f>(SUMIFS('Banco de Indicadores Mun. (2)'!I:I,'Banco de Indicadores Mun. (2)'!B:B,'Banco de Indicadores - Mun. (1)'!B1671,'Banco de Indicadores Mun. (2)'!A:A,'Banco de Indicadores - Mun. (1)'!A1671) / VLOOKUP(D1671,'Dados Base'!$B:$K,9,FALSE)) * 100</f>
        <v>14.09629213483146</v>
      </c>
      <c r="AM1671" s="72">
        <f>(SUMIFS('Banco de Indicadores Mun. (2)'!J:J,'Banco de Indicadores Mun. (2)'!B:B,'Banco de Indicadores - Mun. (1)'!B1671,'Banco de Indicadores Mun. (2)'!A:A,'Banco de Indicadores - Mun. (1)'!A1671) / VLOOKUP(D1671,'Dados Base'!$B:$K,7,FALSE)) * 100</f>
        <v>61.726263157894735</v>
      </c>
      <c r="AN1671" s="72">
        <f>(SUMIFS('Banco de Indicadores Mun. (2)'!K:K,'Banco de Indicadores Mun. (2)'!B:B,'Banco de Indicadores - Mun. (1)'!B1671,'Banco de Indicadores Mun. (2)'!A:A,'Banco de Indicadores - Mun. (1)'!A1671) / VLOOKUP(D1671,'Dados Base'!$B:$K,10,FALSE)) * 100</f>
        <v>8.1771000000000011</v>
      </c>
      <c r="AO1671" s="21">
        <v>0</v>
      </c>
      <c r="AP1671" s="125">
        <v>0</v>
      </c>
      <c r="AQ1671" s="5">
        <v>0</v>
      </c>
      <c r="AR1671" s="21">
        <v>9.8000000000000007</v>
      </c>
      <c r="AS1671" s="20">
        <v>100</v>
      </c>
      <c r="AT1671" s="20">
        <v>100</v>
      </c>
      <c r="AU1671" s="20">
        <v>90.804597701149419</v>
      </c>
      <c r="AV1671" s="20">
        <v>10</v>
      </c>
      <c r="AW1671" s="21">
        <v>0</v>
      </c>
      <c r="AX1671" s="21">
        <v>0</v>
      </c>
      <c r="AY1671" s="116">
        <v>38.754290040817168</v>
      </c>
    </row>
    <row r="1672" spans="1:51" ht="15" x14ac:dyDescent="0.25">
      <c r="A1672" s="144">
        <v>2015</v>
      </c>
      <c r="B1672" s="77" t="s">
        <v>382</v>
      </c>
      <c r="C1672" s="78">
        <v>16</v>
      </c>
      <c r="D1672" s="77">
        <v>3533502</v>
      </c>
      <c r="E1672" s="78">
        <v>353350216</v>
      </c>
      <c r="F1672" s="78" t="str">
        <f t="shared" si="69"/>
        <v>3533502162015</v>
      </c>
      <c r="G1672" s="89">
        <v>0.91759014269052752</v>
      </c>
      <c r="H1672" s="80">
        <f t="shared" si="68"/>
        <v>37838</v>
      </c>
      <c r="I1672" s="90">
        <v>35400</v>
      </c>
      <c r="J1672" s="91">
        <v>2438</v>
      </c>
      <c r="K1672" s="83">
        <f>(H1672)/VLOOKUP(D1672,'Dados Base'!$B:$K,6,FALSE)</f>
        <v>40.559980276345549</v>
      </c>
      <c r="L1672" s="88">
        <f t="shared" si="70"/>
        <v>93.556741899677576</v>
      </c>
      <c r="M1672" s="85" t="s">
        <v>702</v>
      </c>
      <c r="N1672" s="92">
        <v>0.753</v>
      </c>
      <c r="O1672" s="91">
        <v>249</v>
      </c>
      <c r="P1672" s="91">
        <v>29477</v>
      </c>
      <c r="Q1672" s="91">
        <v>167000</v>
      </c>
      <c r="R1672" s="91">
        <v>2486</v>
      </c>
      <c r="S1672" s="91">
        <v>72</v>
      </c>
      <c r="T1672" s="87" t="s">
        <v>691</v>
      </c>
      <c r="U1672" s="91">
        <v>476</v>
      </c>
      <c r="V1672" s="91">
        <v>386</v>
      </c>
      <c r="W1672" s="93">
        <v>112.78</v>
      </c>
      <c r="X1672" s="47">
        <v>0.1077146257962963</v>
      </c>
      <c r="Y1672" s="21">
        <v>29.43</v>
      </c>
      <c r="Z1672" s="21">
        <v>1675</v>
      </c>
      <c r="AA1672" s="21">
        <v>312</v>
      </c>
      <c r="AB1672" s="21">
        <v>5</v>
      </c>
      <c r="AC1672" s="21">
        <v>0</v>
      </c>
      <c r="AD1672" s="153">
        <f>VLOOKUP(D1672,'Dados Base'!$B:$K,9,FALSE)*31536000/VLOOKUP($F1672,F:H,MATCH(H1671,F1671:AF1671,0),FALSE)</f>
        <v>5759.1246894656169</v>
      </c>
      <c r="AE1672" s="153">
        <f>VLOOKUP(D1672,'Dados Base'!$B:$K,10,FALSE)*31536000/VLOOKUP($F1672,F:H,MATCH(H1671,F1671:AF1671,0),FALSE)</f>
        <v>525.07214969078689</v>
      </c>
      <c r="AF1672" s="14">
        <v>93.52</v>
      </c>
      <c r="AG1672" s="15">
        <v>98.1</v>
      </c>
      <c r="AH1672" s="14">
        <v>92.04</v>
      </c>
      <c r="AI1672" s="14">
        <v>14.72</v>
      </c>
      <c r="AJ1672" s="16">
        <v>100</v>
      </c>
      <c r="AK1672" s="72">
        <f>(SUMIFS('Banco de Indicadores Mun. (2)'!I:I,'Banco de Indicadores Mun. (2)'!B:B,'Banco de Indicadores - Mun. (1)'!B1672,'Banco de Indicadores Mun. (2)'!A:A,'Banco de Indicadores - Mun. (1)'!A1672) / VLOOKUP(D1672,'Dados Base'!$B:$K,8,FALSE)) * 100</f>
        <v>22.641141843971628</v>
      </c>
      <c r="AL1672" s="72">
        <f>(SUMIFS('Banco de Indicadores Mun. (2)'!I:I,'Banco de Indicadores Mun. (2)'!B:B,'Banco de Indicadores - Mun. (1)'!B1672,'Banco de Indicadores Mun. (2)'!A:A,'Banco de Indicadores - Mun. (1)'!A1672) / VLOOKUP(D1672,'Dados Base'!$B:$K,9,FALSE)) * 100</f>
        <v>9.2399450072358871</v>
      </c>
      <c r="AM1672" s="72">
        <f>(SUMIFS('Banco de Indicadores Mun. (2)'!J:J,'Banco de Indicadores Mun. (2)'!B:B,'Banco de Indicadores - Mun. (1)'!B1672,'Banco de Indicadores Mun. (2)'!A:A,'Banco de Indicadores - Mun. (1)'!A1672) / VLOOKUP(D1672,'Dados Base'!$B:$K,7,FALSE)) * 100</f>
        <v>19.070611872146113</v>
      </c>
      <c r="AN1672" s="72">
        <f>(SUMIFS('Banco de Indicadores Mun. (2)'!K:K,'Banco de Indicadores Mun. (2)'!B:B,'Banco de Indicadores - Mun. (1)'!B1672,'Banco de Indicadores Mun. (2)'!A:A,'Banco de Indicadores - Mun. (1)'!A1672) / VLOOKUP(D1672,'Dados Base'!$B:$K,10,FALSE)) * 100</f>
        <v>35.052984126984136</v>
      </c>
      <c r="AO1672" s="21">
        <v>0</v>
      </c>
      <c r="AP1672" s="125">
        <v>0</v>
      </c>
      <c r="AQ1672" s="5">
        <v>0</v>
      </c>
      <c r="AR1672" s="21">
        <v>9.8000000000000007</v>
      </c>
      <c r="AS1672" s="20">
        <v>98</v>
      </c>
      <c r="AT1672" s="20">
        <v>98</v>
      </c>
      <c r="AU1672" s="20">
        <v>84.297936587820828</v>
      </c>
      <c r="AV1672" s="20">
        <v>9.77</v>
      </c>
      <c r="AW1672" s="21">
        <v>1</v>
      </c>
      <c r="AX1672" s="21">
        <v>0</v>
      </c>
      <c r="AY1672" s="116">
        <v>136.04398531272022</v>
      </c>
    </row>
    <row r="1673" spans="1:51" ht="15" x14ac:dyDescent="0.25">
      <c r="A1673" s="144">
        <v>2015</v>
      </c>
      <c r="B1673" s="77" t="s">
        <v>383</v>
      </c>
      <c r="C1673" s="78">
        <v>8</v>
      </c>
      <c r="D1673" s="77">
        <v>3533601</v>
      </c>
      <c r="E1673" s="78">
        <v>35336018</v>
      </c>
      <c r="F1673" s="78" t="str">
        <f t="shared" si="69"/>
        <v>353360182015</v>
      </c>
      <c r="G1673" s="89">
        <v>0.71455919578984339</v>
      </c>
      <c r="H1673" s="80">
        <f t="shared" si="68"/>
        <v>7057</v>
      </c>
      <c r="I1673" s="90">
        <v>6599</v>
      </c>
      <c r="J1673" s="91">
        <v>458</v>
      </c>
      <c r="K1673" s="83">
        <f>(H1673)/VLOOKUP(D1673,'Dados Base'!$B:$K,6,FALSE)</f>
        <v>20.338348031586833</v>
      </c>
      <c r="L1673" s="88">
        <f t="shared" si="70"/>
        <v>93.509990080770862</v>
      </c>
      <c r="M1673" s="85" t="s">
        <v>702</v>
      </c>
      <c r="N1673" s="92">
        <v>0.746</v>
      </c>
      <c r="O1673" s="91">
        <v>101</v>
      </c>
      <c r="P1673" s="91">
        <v>4677</v>
      </c>
      <c r="Q1673" s="91">
        <v>5865600</v>
      </c>
      <c r="R1673" s="91">
        <v>600</v>
      </c>
      <c r="S1673" s="91">
        <v>5</v>
      </c>
      <c r="T1673" s="87" t="s">
        <v>691</v>
      </c>
      <c r="U1673" s="91">
        <v>79</v>
      </c>
      <c r="V1673" s="91">
        <v>79</v>
      </c>
      <c r="W1673" s="93">
        <v>0.09</v>
      </c>
      <c r="X1673" s="47">
        <v>1.8377604166666665E-2</v>
      </c>
      <c r="Y1673" s="21">
        <v>4.6100000000000003</v>
      </c>
      <c r="Z1673" s="21">
        <v>287</v>
      </c>
      <c r="AA1673" s="21">
        <v>68</v>
      </c>
      <c r="AB1673" s="21">
        <v>1</v>
      </c>
      <c r="AC1673" s="21">
        <v>0</v>
      </c>
      <c r="AD1673" s="153">
        <f>VLOOKUP(D1673,'Dados Base'!$B:$K,9,FALSE)*31536000/VLOOKUP($F1673,F:H,MATCH(H1672,F1672:AF1672,0),FALSE)</f>
        <v>23684.398469604646</v>
      </c>
      <c r="AE1673" s="153">
        <f>VLOOKUP(D1673,'Dados Base'!$B:$K,10,FALSE)*31536000/VLOOKUP($F1673,F:H,MATCH(H1672,F1672:AF1672,0),FALSE)</f>
        <v>2860.0028340654662</v>
      </c>
      <c r="AF1673" s="14">
        <v>100</v>
      </c>
      <c r="AG1673" s="15" t="s">
        <v>692</v>
      </c>
      <c r="AH1673" s="14">
        <v>100</v>
      </c>
      <c r="AI1673" s="14">
        <v>35.42</v>
      </c>
      <c r="AJ1673" s="16">
        <v>100</v>
      </c>
      <c r="AK1673" s="72">
        <f>(SUMIFS('Banco de Indicadores Mun. (2)'!I:I,'Banco de Indicadores Mun. (2)'!B:B,'Banco de Indicadores - Mun. (1)'!B1673,'Banco de Indicadores Mun. (2)'!A:A,'Banco de Indicadores - Mun. (1)'!A1673) / VLOOKUP(D1673,'Dados Base'!$B:$K,8,FALSE)) * 100</f>
        <v>10.119508875739644</v>
      </c>
      <c r="AL1673" s="72">
        <f>(SUMIFS('Banco de Indicadores Mun. (2)'!I:I,'Banco de Indicadores Mun. (2)'!B:B,'Banco de Indicadores - Mun. (1)'!B1673,'Banco de Indicadores Mun. (2)'!A:A,'Banco de Indicadores - Mun. (1)'!A1673) / VLOOKUP(D1673,'Dados Base'!$B:$K,9,FALSE)) * 100</f>
        <v>3.2267867924528302</v>
      </c>
      <c r="AM1673" s="72">
        <f>(SUMIFS('Banco de Indicadores Mun. (2)'!J:J,'Banco de Indicadores Mun. (2)'!B:B,'Banco de Indicadores - Mun. (1)'!B1673,'Banco de Indicadores Mun. (2)'!A:A,'Banco de Indicadores - Mun. (1)'!A1673) / VLOOKUP(D1673,'Dados Base'!$B:$K,7,FALSE)) * 100</f>
        <v>12.854504761904762</v>
      </c>
      <c r="AN1673" s="72">
        <f>(SUMIFS('Banco de Indicadores Mun. (2)'!K:K,'Banco de Indicadores Mun. (2)'!B:B,'Banco de Indicadores - Mun. (1)'!B1673,'Banco de Indicadores Mun. (2)'!A:A,'Banco de Indicadores - Mun. (1)'!A1673) / VLOOKUP(D1673,'Dados Base'!$B:$K,10,FALSE)) * 100</f>
        <v>5.6324062500000007</v>
      </c>
      <c r="AO1673" s="21">
        <v>0</v>
      </c>
      <c r="AP1673" s="125">
        <v>0</v>
      </c>
      <c r="AQ1673" s="5">
        <v>0</v>
      </c>
      <c r="AR1673" s="21">
        <v>9.6</v>
      </c>
      <c r="AS1673" s="20">
        <v>100</v>
      </c>
      <c r="AT1673" s="20">
        <v>100</v>
      </c>
      <c r="AU1673" s="20">
        <v>80.845070422535215</v>
      </c>
      <c r="AV1673" s="20">
        <v>10</v>
      </c>
      <c r="AW1673" s="21">
        <v>0</v>
      </c>
      <c r="AX1673" s="21">
        <v>0</v>
      </c>
      <c r="AY1673" s="116">
        <v>141.0976374375532</v>
      </c>
    </row>
    <row r="1674" spans="1:51" ht="15" x14ac:dyDescent="0.25">
      <c r="A1674" s="144">
        <v>2015</v>
      </c>
      <c r="B1674" s="77" t="s">
        <v>384</v>
      </c>
      <c r="C1674" s="78">
        <v>17</v>
      </c>
      <c r="D1674" s="77">
        <v>3533700</v>
      </c>
      <c r="E1674" s="78">
        <v>353370017</v>
      </c>
      <c r="F1674" s="78" t="str">
        <f t="shared" si="69"/>
        <v>3533700172015</v>
      </c>
      <c r="G1674" s="89">
        <v>-6.4812927976787282E-2</v>
      </c>
      <c r="H1674" s="80">
        <f t="shared" si="68"/>
        <v>4151</v>
      </c>
      <c r="I1674" s="90">
        <v>3466</v>
      </c>
      <c r="J1674" s="91">
        <v>685</v>
      </c>
      <c r="K1674" s="83">
        <f>(H1674)/VLOOKUP(D1674,'Dados Base'!$B:$K,6,FALSE)</f>
        <v>13.823764486479288</v>
      </c>
      <c r="L1674" s="88">
        <f t="shared" si="70"/>
        <v>83.497952300650439</v>
      </c>
      <c r="M1674" s="85" t="s">
        <v>702</v>
      </c>
      <c r="N1674" s="92">
        <v>0.71699999999999997</v>
      </c>
      <c r="O1674" s="91">
        <v>73</v>
      </c>
      <c r="P1674" s="91">
        <v>24000</v>
      </c>
      <c r="Q1674" s="91">
        <v>0</v>
      </c>
      <c r="R1674" s="91">
        <v>1000</v>
      </c>
      <c r="S1674" s="91">
        <v>7</v>
      </c>
      <c r="T1674" s="87" t="s">
        <v>691</v>
      </c>
      <c r="U1674" s="91">
        <v>35</v>
      </c>
      <c r="V1674" s="91">
        <v>16</v>
      </c>
      <c r="W1674" s="93">
        <v>0</v>
      </c>
      <c r="X1674" s="47">
        <v>8.6317018229166657E-3</v>
      </c>
      <c r="Y1674" s="21">
        <v>2.4</v>
      </c>
      <c r="Z1674" s="21">
        <v>139</v>
      </c>
      <c r="AA1674" s="21">
        <v>46</v>
      </c>
      <c r="AB1674" s="21">
        <v>0</v>
      </c>
      <c r="AC1674" s="21">
        <v>0</v>
      </c>
      <c r="AD1674" s="153">
        <f>VLOOKUP(D1674,'Dados Base'!$B:$K,9,FALSE)*31536000/VLOOKUP($F1674,F:H,MATCH(H1673,F1673:AF1673,0),FALSE)</f>
        <v>19980.650445675739</v>
      </c>
      <c r="AE1674" s="153">
        <f>VLOOKUP(D1674,'Dados Base'!$B:$K,10,FALSE)*31536000/VLOOKUP($F1674,F:H,MATCH(H1673,F1673:AF1673,0),FALSE)</f>
        <v>2203.1895928691888</v>
      </c>
      <c r="AF1674" s="14">
        <v>79.849999999999994</v>
      </c>
      <c r="AG1674" s="15">
        <v>79.849999999999994</v>
      </c>
      <c r="AH1674" s="14">
        <v>79.849999999999994</v>
      </c>
      <c r="AI1674" s="14">
        <v>50</v>
      </c>
      <c r="AJ1674" s="16">
        <v>100</v>
      </c>
      <c r="AK1674" s="72">
        <f>(SUMIFS('Banco de Indicadores Mun. (2)'!I:I,'Banco de Indicadores Mun. (2)'!B:B,'Banco de Indicadores - Mun. (1)'!B1674,'Banco de Indicadores Mun. (2)'!A:A,'Banco de Indicadores - Mun. (1)'!A1674) / VLOOKUP(D1674,'Dados Base'!$B:$K,8,FALSE)) * 100</f>
        <v>2.8735185185185181</v>
      </c>
      <c r="AL1674" s="72">
        <f>(SUMIFS('Banco de Indicadores Mun. (2)'!I:I,'Banco de Indicadores Mun. (2)'!B:B,'Banco de Indicadores - Mun. (1)'!B1674,'Banco de Indicadores Mun. (2)'!A:A,'Banco de Indicadores - Mun. (1)'!A1674) / VLOOKUP(D1674,'Dados Base'!$B:$K,9,FALSE)) * 100</f>
        <v>1.4749999999999996</v>
      </c>
      <c r="AM1674" s="72">
        <f>(SUMIFS('Banco de Indicadores Mun. (2)'!J:J,'Banco de Indicadores Mun. (2)'!B:B,'Banco de Indicadores - Mun. (1)'!B1674,'Banco de Indicadores Mun. (2)'!A:A,'Banco de Indicadores - Mun. (1)'!A1674) / VLOOKUP(D1674,'Dados Base'!$B:$K,7,FALSE)) * 100</f>
        <v>3.6292641509433956</v>
      </c>
      <c r="AN1674" s="72">
        <f>(SUMIFS('Banco de Indicadores Mun. (2)'!K:K,'Banco de Indicadores Mun. (2)'!B:B,'Banco de Indicadores - Mun. (1)'!B1674,'Banco de Indicadores Mun. (2)'!A:A,'Banco de Indicadores - Mun. (1)'!A1674) / VLOOKUP(D1674,'Dados Base'!$B:$K,10,FALSE)) * 100</f>
        <v>0.11113793103448273</v>
      </c>
      <c r="AO1674" s="21">
        <v>0</v>
      </c>
      <c r="AP1674" s="125">
        <v>0</v>
      </c>
      <c r="AQ1674" s="5">
        <v>0</v>
      </c>
      <c r="AR1674" s="21">
        <v>8.1999999999999993</v>
      </c>
      <c r="AS1674" s="20">
        <v>93.1</v>
      </c>
      <c r="AT1674" s="20">
        <v>93.100000000000009</v>
      </c>
      <c r="AU1674" s="20">
        <v>75.13513513513513</v>
      </c>
      <c r="AV1674" s="20">
        <v>7.8</v>
      </c>
      <c r="AW1674" s="21">
        <v>0</v>
      </c>
      <c r="AX1674" s="21">
        <v>0</v>
      </c>
      <c r="AY1674" s="116">
        <v>70.754366420089482</v>
      </c>
    </row>
    <row r="1675" spans="1:51" ht="15" x14ac:dyDescent="0.25">
      <c r="A1675" s="144">
        <v>2015</v>
      </c>
      <c r="B1675" s="77" t="s">
        <v>385</v>
      </c>
      <c r="C1675" s="78">
        <v>17</v>
      </c>
      <c r="D1675" s="77">
        <v>3533809</v>
      </c>
      <c r="E1675" s="78">
        <v>353380917</v>
      </c>
      <c r="F1675" s="78" t="str">
        <f t="shared" si="69"/>
        <v>3533809172015</v>
      </c>
      <c r="G1675" s="89">
        <v>-0.93357132671642029</v>
      </c>
      <c r="H1675" s="80">
        <f t="shared" si="68"/>
        <v>2583</v>
      </c>
      <c r="I1675" s="90">
        <v>1784</v>
      </c>
      <c r="J1675" s="91">
        <v>799</v>
      </c>
      <c r="K1675" s="83">
        <f>(H1675)/VLOOKUP(D1675,'Dados Base'!$B:$K,6,FALSE)</f>
        <v>13.047431429004394</v>
      </c>
      <c r="L1675" s="88">
        <f t="shared" si="70"/>
        <v>69.066976384049553</v>
      </c>
      <c r="M1675" s="85" t="s">
        <v>702</v>
      </c>
      <c r="N1675" s="92">
        <v>0.73</v>
      </c>
      <c r="O1675" s="91">
        <v>44</v>
      </c>
      <c r="P1675" s="91">
        <v>9300</v>
      </c>
      <c r="Q1675" s="91">
        <v>0</v>
      </c>
      <c r="R1675" s="91">
        <v>0</v>
      </c>
      <c r="S1675" s="91">
        <v>4</v>
      </c>
      <c r="T1675" s="87" t="s">
        <v>691</v>
      </c>
      <c r="U1675" s="91">
        <v>7</v>
      </c>
      <c r="V1675" s="91">
        <v>9</v>
      </c>
      <c r="W1675" s="93">
        <v>0</v>
      </c>
      <c r="X1675" s="47">
        <v>5.3139843749999997E-3</v>
      </c>
      <c r="Y1675" s="21">
        <v>1.21</v>
      </c>
      <c r="Z1675" s="21">
        <v>12</v>
      </c>
      <c r="AA1675" s="21">
        <v>82</v>
      </c>
      <c r="AB1675" s="21">
        <v>1</v>
      </c>
      <c r="AC1675" s="21">
        <v>0</v>
      </c>
      <c r="AD1675" s="153">
        <f>VLOOKUP(D1675,'Dados Base'!$B:$K,9,FALSE)*31536000/VLOOKUP($F1675,F:H,MATCH(H1674,F1674:AF1674,0),FALSE)</f>
        <v>22953.031358885019</v>
      </c>
      <c r="AE1675" s="153">
        <f>VLOOKUP(D1675,'Dados Base'!$B:$K,10,FALSE)*31536000/VLOOKUP($F1675,F:H,MATCH(H1674,F1674:AF1674,0),FALSE)</f>
        <v>2441.8118466898945</v>
      </c>
      <c r="AF1675" s="14">
        <v>79</v>
      </c>
      <c r="AG1675" s="15" t="s">
        <v>692</v>
      </c>
      <c r="AH1675" s="14">
        <v>64.31</v>
      </c>
      <c r="AI1675" s="14">
        <v>32.200000000000003</v>
      </c>
      <c r="AJ1675" s="16">
        <v>100</v>
      </c>
      <c r="AK1675" s="72">
        <f>(SUMIFS('Banco de Indicadores Mun. (2)'!I:I,'Banco de Indicadores Mun. (2)'!B:B,'Banco de Indicadores - Mun. (1)'!B1675,'Banco de Indicadores Mun. (2)'!A:A,'Banco de Indicadores - Mun. (1)'!A1675) / VLOOKUP(D1675,'Dados Base'!$B:$K,8,FALSE)) * 100</f>
        <v>5.1775979381443298</v>
      </c>
      <c r="AL1675" s="72">
        <f>(SUMIFS('Banco de Indicadores Mun. (2)'!I:I,'Banco de Indicadores Mun. (2)'!B:B,'Banco de Indicadores - Mun. (1)'!B1675,'Banco de Indicadores Mun. (2)'!A:A,'Banco de Indicadores - Mun. (1)'!A1675) / VLOOKUP(D1675,'Dados Base'!$B:$K,9,FALSE)) * 100</f>
        <v>2.6714202127659576</v>
      </c>
      <c r="AM1675" s="72">
        <f>(SUMIFS('Banco de Indicadores Mun. (2)'!J:J,'Banco de Indicadores Mun. (2)'!B:B,'Banco de Indicadores - Mun. (1)'!B1675,'Banco de Indicadores Mun. (2)'!A:A,'Banco de Indicadores - Mun. (1)'!A1675) / VLOOKUP(D1675,'Dados Base'!$B:$K,7,FALSE)) * 100</f>
        <v>5.6884935064935069</v>
      </c>
      <c r="AN1675" s="72">
        <f>(SUMIFS('Banco de Indicadores Mun. (2)'!K:K,'Banco de Indicadores Mun. (2)'!B:B,'Banco de Indicadores - Mun. (1)'!B1675,'Banco de Indicadores Mun. (2)'!A:A,'Banco de Indicadores - Mun. (1)'!A1675) / VLOOKUP(D1675,'Dados Base'!$B:$K,10,FALSE)) * 100</f>
        <v>3.2106500000000002</v>
      </c>
      <c r="AO1675" s="21">
        <v>0</v>
      </c>
      <c r="AP1675" s="125">
        <v>0</v>
      </c>
      <c r="AQ1675" s="5">
        <v>0</v>
      </c>
      <c r="AR1675" s="21">
        <v>9.5</v>
      </c>
      <c r="AS1675" s="20">
        <v>89</v>
      </c>
      <c r="AT1675" s="20">
        <v>15.130000000000003</v>
      </c>
      <c r="AU1675" s="20">
        <v>12.765957446808514</v>
      </c>
      <c r="AV1675" s="20">
        <v>2.38</v>
      </c>
      <c r="AW1675" s="21">
        <v>0</v>
      </c>
      <c r="AX1675" s="21">
        <v>0</v>
      </c>
      <c r="AY1675" s="116">
        <v>134.39167239226217</v>
      </c>
    </row>
    <row r="1676" spans="1:51" ht="15" x14ac:dyDescent="0.25">
      <c r="A1676" s="144">
        <v>2015</v>
      </c>
      <c r="B1676" s="77" t="s">
        <v>386</v>
      </c>
      <c r="C1676" s="78">
        <v>15</v>
      </c>
      <c r="D1676" s="77">
        <v>3533908</v>
      </c>
      <c r="E1676" s="78">
        <v>353390815</v>
      </c>
      <c r="F1676" s="78" t="str">
        <f t="shared" si="69"/>
        <v>3533908152015</v>
      </c>
      <c r="G1676" s="89">
        <v>0.66929798849988398</v>
      </c>
      <c r="H1676" s="80">
        <f t="shared" si="68"/>
        <v>51371</v>
      </c>
      <c r="I1676" s="90">
        <v>48821</v>
      </c>
      <c r="J1676" s="91">
        <v>2550</v>
      </c>
      <c r="K1676" s="83">
        <f>(H1676)/VLOOKUP(D1676,'Dados Base'!$B:$K,6,FALSE)</f>
        <v>63.933242896790333</v>
      </c>
      <c r="L1676" s="88">
        <f t="shared" si="70"/>
        <v>95.036109867434931</v>
      </c>
      <c r="M1676" s="85" t="s">
        <v>702</v>
      </c>
      <c r="N1676" s="92">
        <v>0.77300000000000002</v>
      </c>
      <c r="O1676" s="91">
        <v>282</v>
      </c>
      <c r="P1676" s="91">
        <v>3700</v>
      </c>
      <c r="Q1676" s="91">
        <v>502000</v>
      </c>
      <c r="R1676" s="91">
        <v>1200</v>
      </c>
      <c r="S1676" s="91">
        <v>115</v>
      </c>
      <c r="T1676" s="87" t="s">
        <v>691</v>
      </c>
      <c r="U1676" s="91">
        <v>629</v>
      </c>
      <c r="V1676" s="91">
        <v>637</v>
      </c>
      <c r="W1676" s="93">
        <v>0</v>
      </c>
      <c r="X1676" s="47">
        <v>0.14767806876388889</v>
      </c>
      <c r="Y1676" s="21">
        <v>40.32</v>
      </c>
      <c r="Z1676" s="21">
        <v>511</v>
      </c>
      <c r="AA1676" s="21">
        <v>2214</v>
      </c>
      <c r="AB1676" s="21">
        <v>9</v>
      </c>
      <c r="AC1676" s="21">
        <v>1</v>
      </c>
      <c r="AD1676" s="153">
        <f>VLOOKUP(D1676,'Dados Base'!$B:$K,9,FALSE)*31536000/VLOOKUP($F1676,F:H,MATCH(H1675,F1675:AF1675,0),FALSE)</f>
        <v>4039.3778591033852</v>
      </c>
      <c r="AE1676" s="153">
        <f>VLOOKUP(D1676,'Dados Base'!$B:$K,10,FALSE)*31536000/VLOOKUP($F1676,F:H,MATCH(H1675,F1675:AF1675,0),FALSE)</f>
        <v>429.72104884078567</v>
      </c>
      <c r="AF1676" s="14">
        <v>94.44</v>
      </c>
      <c r="AG1676" s="15">
        <v>100</v>
      </c>
      <c r="AH1676" s="14">
        <v>94.44</v>
      </c>
      <c r="AI1676" s="14">
        <v>27.1</v>
      </c>
      <c r="AJ1676" s="16">
        <v>100</v>
      </c>
      <c r="AK1676" s="72">
        <f>(SUMIFS('Banco de Indicadores Mun. (2)'!I:I,'Banco de Indicadores Mun. (2)'!B:B,'Banco de Indicadores - Mun. (1)'!B1676,'Banco de Indicadores Mun. (2)'!A:A,'Banco de Indicadores - Mun. (1)'!A1676) / VLOOKUP(D1676,'Dados Base'!$B:$K,8,FALSE)) * 100</f>
        <v>40.275223255813955</v>
      </c>
      <c r="AL1676" s="72">
        <f>(SUMIFS('Banco de Indicadores Mun. (2)'!I:I,'Banco de Indicadores Mun. (2)'!B:B,'Banco de Indicadores - Mun. (1)'!B1676,'Banco de Indicadores Mun. (2)'!A:A,'Banco de Indicadores - Mun. (1)'!A1676) / VLOOKUP(D1676,'Dados Base'!$B:$K,9,FALSE)) * 100</f>
        <v>13.159837386018236</v>
      </c>
      <c r="AM1676" s="72">
        <f>(SUMIFS('Banco de Indicadores Mun. (2)'!J:J,'Banco de Indicadores Mun. (2)'!B:B,'Banco de Indicadores - Mun. (1)'!B1676,'Banco de Indicadores Mun. (2)'!A:A,'Banco de Indicadores - Mun. (1)'!A1676) / VLOOKUP(D1676,'Dados Base'!$B:$K,7,FALSE)) * 100</f>
        <v>51.097296551724135</v>
      </c>
      <c r="AN1676" s="72">
        <f>(SUMIFS('Banco de Indicadores Mun. (2)'!K:K,'Banco de Indicadores Mun. (2)'!B:B,'Banco de Indicadores - Mun. (1)'!B1676,'Banco de Indicadores Mun. (2)'!A:A,'Banco de Indicadores - Mun. (1)'!A1676) / VLOOKUP(D1676,'Dados Base'!$B:$K,10,FALSE)) * 100</f>
        <v>17.858071428571424</v>
      </c>
      <c r="AO1676" s="21">
        <v>0</v>
      </c>
      <c r="AP1676" s="125">
        <v>0</v>
      </c>
      <c r="AQ1676" s="5">
        <v>0</v>
      </c>
      <c r="AR1676" s="21">
        <v>10</v>
      </c>
      <c r="AS1676" s="20">
        <v>100</v>
      </c>
      <c r="AT1676" s="20">
        <v>26.74</v>
      </c>
      <c r="AU1676" s="20">
        <v>18.752293577981646</v>
      </c>
      <c r="AV1676" s="20">
        <v>3.62</v>
      </c>
      <c r="AW1676" s="21">
        <v>0</v>
      </c>
      <c r="AX1676" s="21">
        <v>1</v>
      </c>
      <c r="AY1676" s="116">
        <v>106.00266843754811</v>
      </c>
    </row>
    <row r="1677" spans="1:51" ht="15" x14ac:dyDescent="0.25">
      <c r="A1677" s="144">
        <v>2015</v>
      </c>
      <c r="B1677" s="77" t="s">
        <v>387</v>
      </c>
      <c r="C1677" s="78">
        <v>15</v>
      </c>
      <c r="D1677" s="77">
        <v>3534005</v>
      </c>
      <c r="E1677" s="78">
        <v>353400515</v>
      </c>
      <c r="F1677" s="78" t="str">
        <f t="shared" si="69"/>
        <v>3534005152015</v>
      </c>
      <c r="G1677" s="89">
        <v>1.0122779079412725</v>
      </c>
      <c r="H1677" s="80">
        <f t="shared" si="68"/>
        <v>4060</v>
      </c>
      <c r="I1677" s="90">
        <v>3335</v>
      </c>
      <c r="J1677" s="91">
        <v>725</v>
      </c>
      <c r="K1677" s="83">
        <f>(H1677)/VLOOKUP(D1677,'Dados Base'!$B:$K,6,FALSE)</f>
        <v>16.677620768977981</v>
      </c>
      <c r="L1677" s="88">
        <f t="shared" si="70"/>
        <v>82.142857142857139</v>
      </c>
      <c r="M1677" s="85" t="s">
        <v>702</v>
      </c>
      <c r="N1677" s="92">
        <v>0.73799999999999999</v>
      </c>
      <c r="O1677" s="91">
        <v>46</v>
      </c>
      <c r="P1677" s="91">
        <v>6100</v>
      </c>
      <c r="Q1677" s="91">
        <v>116000</v>
      </c>
      <c r="R1677" s="91">
        <v>0</v>
      </c>
      <c r="S1677" s="91">
        <v>8</v>
      </c>
      <c r="T1677" s="87" t="s">
        <v>691</v>
      </c>
      <c r="U1677" s="91">
        <v>18</v>
      </c>
      <c r="V1677" s="91">
        <v>18</v>
      </c>
      <c r="W1677" s="93">
        <v>0</v>
      </c>
      <c r="X1677" s="47">
        <v>9.643557291666667E-3</v>
      </c>
      <c r="Y1677" s="21">
        <v>2.31</v>
      </c>
      <c r="Z1677" s="21">
        <v>162</v>
      </c>
      <c r="AA1677" s="21">
        <v>16</v>
      </c>
      <c r="AB1677" s="21">
        <v>0</v>
      </c>
      <c r="AC1677" s="21">
        <v>0</v>
      </c>
      <c r="AD1677" s="153">
        <f>VLOOKUP(D1677,'Dados Base'!$B:$K,9,FALSE)*31536000/VLOOKUP($F1677,F:H,MATCH(H1676,F1676:AF1676,0),FALSE)</f>
        <v>14602.876847290639</v>
      </c>
      <c r="AE1677" s="153">
        <f>VLOOKUP(D1677,'Dados Base'!$B:$K,10,FALSE)*31536000/VLOOKUP($F1677,F:H,MATCH(H1676,F1676:AF1676,0),FALSE)</f>
        <v>1553.4975369458123</v>
      </c>
      <c r="AF1677" s="14">
        <v>91.21</v>
      </c>
      <c r="AG1677" s="15">
        <v>96.67</v>
      </c>
      <c r="AH1677" s="14">
        <v>90.71</v>
      </c>
      <c r="AI1677" s="14">
        <v>17.02</v>
      </c>
      <c r="AJ1677" s="16">
        <v>100</v>
      </c>
      <c r="AK1677" s="72">
        <f>(SUMIFS('Banco de Indicadores Mun. (2)'!I:I,'Banco de Indicadores Mun. (2)'!B:B,'Banco de Indicadores - Mun. (1)'!B1677,'Banco de Indicadores Mun. (2)'!A:A,'Banco de Indicadores - Mun. (1)'!A1677) / VLOOKUP(D1677,'Dados Base'!$B:$K,8,FALSE)) * 100</f>
        <v>16.293800000000005</v>
      </c>
      <c r="AL1677" s="72">
        <f>(SUMIFS('Banco de Indicadores Mun. (2)'!I:I,'Banco de Indicadores Mun. (2)'!B:B,'Banco de Indicadores - Mun. (1)'!B1677,'Banco de Indicadores Mun. (2)'!A:A,'Banco de Indicadores - Mun. (1)'!A1677) / VLOOKUP(D1677,'Dados Base'!$B:$K,9,FALSE)) * 100</f>
        <v>5.2001489361702138</v>
      </c>
      <c r="AM1677" s="72">
        <f>(SUMIFS('Banco de Indicadores Mun. (2)'!J:J,'Banco de Indicadores Mun. (2)'!B:B,'Banco de Indicadores - Mun. (1)'!B1677,'Banco de Indicadores Mun. (2)'!A:A,'Banco de Indicadores - Mun. (1)'!A1677) / VLOOKUP(D1677,'Dados Base'!$B:$K,7,FALSE)) * 100</f>
        <v>21.969350000000002</v>
      </c>
      <c r="AN1677" s="72">
        <f>(SUMIFS('Banco de Indicadores Mun. (2)'!K:K,'Banco de Indicadores Mun. (2)'!B:B,'Banco de Indicadores - Mun. (1)'!B1677,'Banco de Indicadores Mun. (2)'!A:A,'Banco de Indicadores - Mun. (1)'!A1677) / VLOOKUP(D1677,'Dados Base'!$B:$K,10,FALSE)) * 100</f>
        <v>4.942700000000003</v>
      </c>
      <c r="AO1677" s="21">
        <v>0</v>
      </c>
      <c r="AP1677" s="125">
        <v>0</v>
      </c>
      <c r="AQ1677" s="5">
        <v>0</v>
      </c>
      <c r="AR1677" s="21">
        <v>10</v>
      </c>
      <c r="AS1677" s="20">
        <v>99</v>
      </c>
      <c r="AT1677" s="20">
        <v>99</v>
      </c>
      <c r="AU1677" s="20">
        <v>91.011235955056179</v>
      </c>
      <c r="AV1677" s="20">
        <v>9.69</v>
      </c>
      <c r="AW1677" s="21">
        <v>0</v>
      </c>
      <c r="AX1677" s="21">
        <v>0</v>
      </c>
      <c r="AY1677" s="116">
        <v>9.0103609151351591</v>
      </c>
    </row>
    <row r="1678" spans="1:51" ht="15" x14ac:dyDescent="0.25">
      <c r="A1678" s="144">
        <v>2015</v>
      </c>
      <c r="B1678" s="77" t="s">
        <v>388</v>
      </c>
      <c r="C1678" s="78">
        <v>21</v>
      </c>
      <c r="D1678" s="77">
        <v>3534104</v>
      </c>
      <c r="E1678" s="78">
        <v>353410421</v>
      </c>
      <c r="F1678" s="78" t="str">
        <f t="shared" si="69"/>
        <v>3534104212015</v>
      </c>
      <c r="G1678" s="89">
        <v>0.27427530948349599</v>
      </c>
      <c r="H1678" s="80">
        <f t="shared" si="68"/>
        <v>6181</v>
      </c>
      <c r="I1678" s="90">
        <v>5844</v>
      </c>
      <c r="J1678" s="91">
        <v>337</v>
      </c>
      <c r="K1678" s="83">
        <f>(H1678)/VLOOKUP(D1678,'Dados Base'!$B:$K,6,FALSE)</f>
        <v>28.376641263428521</v>
      </c>
      <c r="L1678" s="88">
        <f t="shared" si="70"/>
        <v>94.547807798090915</v>
      </c>
      <c r="M1678" s="85" t="s">
        <v>702</v>
      </c>
      <c r="N1678" s="92">
        <v>0.77</v>
      </c>
      <c r="O1678" s="91">
        <v>45</v>
      </c>
      <c r="P1678" s="91">
        <v>23350</v>
      </c>
      <c r="Q1678" s="91">
        <v>0</v>
      </c>
      <c r="R1678" s="91">
        <v>0</v>
      </c>
      <c r="S1678" s="91">
        <v>19</v>
      </c>
      <c r="T1678" s="87" t="s">
        <v>691</v>
      </c>
      <c r="U1678" s="91">
        <v>39</v>
      </c>
      <c r="V1678" s="91">
        <v>26</v>
      </c>
      <c r="W1678" s="93">
        <v>0</v>
      </c>
      <c r="X1678" s="47">
        <v>1.5351092968750001E-2</v>
      </c>
      <c r="Y1678" s="21">
        <v>4.2</v>
      </c>
      <c r="Z1678" s="21">
        <v>272</v>
      </c>
      <c r="AA1678" s="21">
        <v>52</v>
      </c>
      <c r="AB1678" s="21">
        <v>0</v>
      </c>
      <c r="AC1678" s="21">
        <v>0</v>
      </c>
      <c r="AD1678" s="153">
        <f>VLOOKUP(D1678,'Dados Base'!$B:$K,9,FALSE)*31536000/VLOOKUP($F1678,F:H,MATCH(H1677,F1677:AF1677,0),FALSE)</f>
        <v>8469.4644879469342</v>
      </c>
      <c r="AE1678" s="153">
        <f>VLOOKUP(D1678,'Dados Base'!$B:$K,10,FALSE)*31536000/VLOOKUP($F1678,F:H,MATCH(H1677,F1677:AF1677,0),FALSE)</f>
        <v>969.39653777705848</v>
      </c>
      <c r="AF1678" s="14">
        <v>95.37</v>
      </c>
      <c r="AG1678" s="15">
        <v>100</v>
      </c>
      <c r="AH1678" s="14">
        <v>94.7</v>
      </c>
      <c r="AI1678" s="14">
        <v>29.57</v>
      </c>
      <c r="AJ1678" s="16">
        <v>100</v>
      </c>
      <c r="AK1678" s="72">
        <f>(SUMIFS('Banco de Indicadores Mun. (2)'!I:I,'Banco de Indicadores Mun. (2)'!B:B,'Banco de Indicadores - Mun. (1)'!B1678,'Banco de Indicadores Mun. (2)'!A:A,'Banco de Indicadores - Mun. (1)'!A1678) / VLOOKUP(D1678,'Dados Base'!$B:$K,8,FALSE)) * 100</f>
        <v>7.4587808219178084</v>
      </c>
      <c r="AL1678" s="72">
        <f>(SUMIFS('Banco de Indicadores Mun. (2)'!I:I,'Banco de Indicadores Mun. (2)'!B:B,'Banco de Indicadores - Mun. (1)'!B1678,'Banco de Indicadores Mun. (2)'!A:A,'Banco de Indicadores - Mun. (1)'!A1678) / VLOOKUP(D1678,'Dados Base'!$B:$K,9,FALSE)) * 100</f>
        <v>3.2800662650602415</v>
      </c>
      <c r="AM1678" s="72">
        <f>(SUMIFS('Banco de Indicadores Mun. (2)'!J:J,'Banco de Indicadores Mun. (2)'!B:B,'Banco de Indicadores - Mun. (1)'!B1678,'Banco de Indicadores Mun. (2)'!A:A,'Banco de Indicadores - Mun. (1)'!A1678) / VLOOKUP(D1678,'Dados Base'!$B:$K,7,FALSE)) * 100</f>
        <v>8.2407407407407405</v>
      </c>
      <c r="AN1678" s="72">
        <f>(SUMIFS('Banco de Indicadores Mun. (2)'!K:K,'Banco de Indicadores Mun. (2)'!B:B,'Banco de Indicadores - Mun. (1)'!B1678,'Banco de Indicadores Mun. (2)'!A:A,'Banco de Indicadores - Mun. (1)'!A1678) / VLOOKUP(D1678,'Dados Base'!$B:$K,10,FALSE)) * 100</f>
        <v>5.2363684210526324</v>
      </c>
      <c r="AO1678" s="21">
        <v>0</v>
      </c>
      <c r="AP1678" s="125">
        <v>0</v>
      </c>
      <c r="AQ1678" s="5">
        <v>0</v>
      </c>
      <c r="AR1678" s="21">
        <v>8.6999999999999993</v>
      </c>
      <c r="AS1678" s="20">
        <v>100</v>
      </c>
      <c r="AT1678" s="20">
        <v>100</v>
      </c>
      <c r="AU1678" s="20">
        <v>83.950617283950621</v>
      </c>
      <c r="AV1678" s="20">
        <v>9.5</v>
      </c>
      <c r="AW1678" s="21">
        <v>0</v>
      </c>
      <c r="AX1678" s="21">
        <v>0</v>
      </c>
      <c r="AY1678" s="116">
        <v>90.217127670986358</v>
      </c>
    </row>
    <row r="1679" spans="1:51" ht="15" x14ac:dyDescent="0.25">
      <c r="A1679" s="144">
        <v>2015</v>
      </c>
      <c r="B1679" s="77" t="s">
        <v>389</v>
      </c>
      <c r="C1679" s="78">
        <v>15</v>
      </c>
      <c r="D1679" s="77">
        <v>3534203</v>
      </c>
      <c r="E1679" s="78">
        <v>353420315</v>
      </c>
      <c r="F1679" s="78" t="str">
        <f t="shared" si="69"/>
        <v>3534203152015</v>
      </c>
      <c r="G1679" s="89">
        <v>2.6076112092422665</v>
      </c>
      <c r="H1679" s="80">
        <f t="shared" si="68"/>
        <v>6314</v>
      </c>
      <c r="I1679" s="90">
        <v>5861</v>
      </c>
      <c r="J1679" s="91">
        <v>453</v>
      </c>
      <c r="K1679" s="83">
        <f>(H1679)/VLOOKUP(D1679,'Dados Base'!$B:$K,6,FALSE)</f>
        <v>25.428916633105114</v>
      </c>
      <c r="L1679" s="88">
        <f t="shared" si="70"/>
        <v>92.825467215711114</v>
      </c>
      <c r="M1679" s="85" t="s">
        <v>702</v>
      </c>
      <c r="N1679" s="92">
        <v>0.76700000000000002</v>
      </c>
      <c r="O1679" s="91">
        <v>41</v>
      </c>
      <c r="P1679" s="91">
        <v>5700</v>
      </c>
      <c r="Q1679" s="91">
        <v>0</v>
      </c>
      <c r="R1679" s="91">
        <v>0</v>
      </c>
      <c r="S1679" s="91">
        <v>6</v>
      </c>
      <c r="T1679" s="87" t="s">
        <v>691</v>
      </c>
      <c r="U1679" s="91">
        <v>34</v>
      </c>
      <c r="V1679" s="91">
        <v>37</v>
      </c>
      <c r="W1679" s="93">
        <v>5.65</v>
      </c>
      <c r="X1679" s="47">
        <v>1.4444919270833332E-2</v>
      </c>
      <c r="Y1679" s="21">
        <v>4.18</v>
      </c>
      <c r="Z1679" s="21">
        <v>195</v>
      </c>
      <c r="AA1679" s="21">
        <v>128</v>
      </c>
      <c r="AB1679" s="21">
        <v>2</v>
      </c>
      <c r="AC1679" s="21">
        <v>0</v>
      </c>
      <c r="AD1679" s="153">
        <f>VLOOKUP(D1679,'Dados Base'!$B:$K,9,FALSE)*31536000/VLOOKUP($F1679,F:H,MATCH(H1678,F1678:AF1678,0),FALSE)</f>
        <v>9439.8226164079824</v>
      </c>
      <c r="AE1679" s="153">
        <f>VLOOKUP(D1679,'Dados Base'!$B:$K,10,FALSE)*31536000/VLOOKUP($F1679,F:H,MATCH(H1678,F1678:AF1678,0),FALSE)</f>
        <v>998.92302819132055</v>
      </c>
      <c r="AF1679" s="14">
        <v>87.85</v>
      </c>
      <c r="AG1679" s="15">
        <v>92.85</v>
      </c>
      <c r="AH1679" s="14">
        <v>87.43</v>
      </c>
      <c r="AI1679" s="14">
        <v>17.8</v>
      </c>
      <c r="AJ1679" s="16">
        <v>95.45</v>
      </c>
      <c r="AK1679" s="72">
        <f>(SUMIFS('Banco de Indicadores Mun. (2)'!I:I,'Banco de Indicadores Mun. (2)'!B:B,'Banco de Indicadores - Mun. (1)'!B1679,'Banco de Indicadores Mun. (2)'!A:A,'Banco de Indicadores - Mun. (1)'!A1679) / VLOOKUP(D1679,'Dados Base'!$B:$K,8,FALSE)) * 100</f>
        <v>82.092333333333357</v>
      </c>
      <c r="AL1679" s="72">
        <f>(SUMIFS('Banco de Indicadores Mun. (2)'!I:I,'Banco de Indicadores Mun. (2)'!B:B,'Banco de Indicadores - Mun. (1)'!B1679,'Banco de Indicadores Mun. (2)'!A:A,'Banco de Indicadores - Mun. (1)'!A1679) / VLOOKUP(D1679,'Dados Base'!$B:$K,9,FALSE)) * 100</f>
        <v>26.061058201058206</v>
      </c>
      <c r="AM1679" s="72">
        <f>(SUMIFS('Banco de Indicadores Mun. (2)'!J:J,'Banco de Indicadores Mun. (2)'!B:B,'Banco de Indicadores - Mun. (1)'!B1679,'Banco de Indicadores Mun. (2)'!A:A,'Banco de Indicadores - Mun. (1)'!A1679) / VLOOKUP(D1679,'Dados Base'!$B:$K,7,FALSE)) * 100</f>
        <v>96.504525000000015</v>
      </c>
      <c r="AN1679" s="72">
        <f>(SUMIFS('Banco de Indicadores Mun. (2)'!K:K,'Banco de Indicadores Mun. (2)'!B:B,'Banco de Indicadores - Mun. (1)'!B1679,'Banco de Indicadores Mun. (2)'!A:A,'Banco de Indicadores - Mun. (1)'!A1679) / VLOOKUP(D1679,'Dados Base'!$B:$K,10,FALSE)) * 100</f>
        <v>53.267950000000006</v>
      </c>
      <c r="AO1679" s="21">
        <v>0</v>
      </c>
      <c r="AP1679" s="125">
        <v>0</v>
      </c>
      <c r="AQ1679" s="5">
        <v>0</v>
      </c>
      <c r="AR1679" s="21">
        <v>7.5</v>
      </c>
      <c r="AS1679" s="20">
        <v>99</v>
      </c>
      <c r="AT1679" s="20">
        <v>99</v>
      </c>
      <c r="AU1679" s="20">
        <v>60.371517027863774</v>
      </c>
      <c r="AV1679" s="20">
        <v>7.41</v>
      </c>
      <c r="AW1679" s="21">
        <v>0</v>
      </c>
      <c r="AX1679" s="21">
        <v>0</v>
      </c>
      <c r="AY1679" s="116">
        <v>145.00840793222793</v>
      </c>
    </row>
    <row r="1680" spans="1:51" ht="15" x14ac:dyDescent="0.25">
      <c r="A1680" s="144">
        <v>2015</v>
      </c>
      <c r="B1680" s="77" t="s">
        <v>390</v>
      </c>
      <c r="C1680" s="78">
        <v>12</v>
      </c>
      <c r="D1680" s="77">
        <v>3534302</v>
      </c>
      <c r="E1680" s="78">
        <v>353430212</v>
      </c>
      <c r="F1680" s="78" t="str">
        <f t="shared" si="69"/>
        <v>3534302122015</v>
      </c>
      <c r="G1680" s="89">
        <v>0.78412663483276024</v>
      </c>
      <c r="H1680" s="80">
        <f t="shared" si="68"/>
        <v>41113</v>
      </c>
      <c r="I1680" s="90">
        <v>40054</v>
      </c>
      <c r="J1680" s="91">
        <v>1059</v>
      </c>
      <c r="K1680" s="83">
        <f>(H1680)/VLOOKUP(D1680,'Dados Base'!$B:$K,6,FALSE)</f>
        <v>138.69378942752084</v>
      </c>
      <c r="L1680" s="88">
        <f t="shared" si="70"/>
        <v>97.424172402889596</v>
      </c>
      <c r="M1680" s="85" t="s">
        <v>702</v>
      </c>
      <c r="N1680" s="92">
        <v>0.78</v>
      </c>
      <c r="O1680" s="91">
        <v>100</v>
      </c>
      <c r="P1680" s="91">
        <v>3480</v>
      </c>
      <c r="Q1680" s="91">
        <v>1120000</v>
      </c>
      <c r="R1680" s="91">
        <v>500</v>
      </c>
      <c r="S1680" s="91">
        <v>76</v>
      </c>
      <c r="T1680" s="87" t="s">
        <v>691</v>
      </c>
      <c r="U1680" s="91">
        <v>611</v>
      </c>
      <c r="V1680" s="91">
        <v>453</v>
      </c>
      <c r="W1680" s="93">
        <v>0</v>
      </c>
      <c r="X1680" s="47">
        <v>0.12419609184722222</v>
      </c>
      <c r="Y1680" s="21">
        <v>33.26</v>
      </c>
      <c r="Z1680" s="21">
        <v>1055</v>
      </c>
      <c r="AA1680" s="21">
        <v>1190</v>
      </c>
      <c r="AB1680" s="21">
        <v>2</v>
      </c>
      <c r="AC1680" s="21">
        <v>0</v>
      </c>
      <c r="AD1680" s="153">
        <f>VLOOKUP(D1680,'Dados Base'!$B:$K,9,FALSE)*31536000/VLOOKUP($F1680,F:H,MATCH(H1679,F1679:AF1679,0),FALSE)</f>
        <v>2968.50923065697</v>
      </c>
      <c r="AE1680" s="153">
        <f>VLOOKUP(D1680,'Dados Base'!$B:$K,10,FALSE)*31536000/VLOOKUP($F1680,F:H,MATCH(H1679,F1679:AF1679,0),FALSE)</f>
        <v>345.17549193685699</v>
      </c>
      <c r="AF1680" s="14">
        <v>99.24</v>
      </c>
      <c r="AG1680" s="15">
        <v>97.42</v>
      </c>
      <c r="AH1680" s="14">
        <v>99.24</v>
      </c>
      <c r="AI1680" s="14">
        <v>64.400000000000006</v>
      </c>
      <c r="AJ1680" s="16">
        <v>99.24</v>
      </c>
      <c r="AK1680" s="72">
        <f>(SUMIFS('Banco de Indicadores Mun. (2)'!I:I,'Banco de Indicadores Mun. (2)'!B:B,'Banco de Indicadores - Mun. (1)'!B1680,'Banco de Indicadores Mun. (2)'!A:A,'Banco de Indicadores - Mun. (1)'!A1680) / VLOOKUP(D1680,'Dados Base'!$B:$K,8,FALSE)) * 100</f>
        <v>6.5916842105263163</v>
      </c>
      <c r="AL1680" s="72">
        <f>(SUMIFS('Banco de Indicadores Mun. (2)'!I:I,'Banco de Indicadores Mun. (2)'!B:B,'Banco de Indicadores - Mun. (1)'!B1680,'Banco de Indicadores Mun. (2)'!A:A,'Banco de Indicadores - Mun. (1)'!A1680) / VLOOKUP(D1680,'Dados Base'!$B:$K,9,FALSE)) * 100</f>
        <v>2.2653591731266154</v>
      </c>
      <c r="AM1680" s="72">
        <f>(SUMIFS('Banco de Indicadores Mun. (2)'!J:J,'Banco de Indicadores Mun. (2)'!B:B,'Banco de Indicadores - Mun. (1)'!B1680,'Banco de Indicadores Mun. (2)'!A:A,'Banco de Indicadores - Mun. (1)'!A1680) / VLOOKUP(D1680,'Dados Base'!$B:$K,7,FALSE)) * 100</f>
        <v>3.9346818181818177</v>
      </c>
      <c r="AN1680" s="72">
        <f>(SUMIFS('Banco de Indicadores Mun. (2)'!K:K,'Banco de Indicadores Mun. (2)'!B:B,'Banco de Indicadores - Mun. (1)'!B1680,'Banco de Indicadores Mun. (2)'!A:A,'Banco de Indicadores - Mun. (1)'!A1680) / VLOOKUP(D1680,'Dados Base'!$B:$K,10,FALSE)) * 100</f>
        <v>11.787599999999999</v>
      </c>
      <c r="AO1680" s="21">
        <v>0</v>
      </c>
      <c r="AP1680" s="125">
        <v>0</v>
      </c>
      <c r="AQ1680" s="5">
        <v>0</v>
      </c>
      <c r="AR1680" s="21">
        <v>10</v>
      </c>
      <c r="AS1680" s="20">
        <v>100</v>
      </c>
      <c r="AT1680" s="20">
        <v>50</v>
      </c>
      <c r="AU1680" s="20">
        <v>46.993318485523382</v>
      </c>
      <c r="AV1680" s="20">
        <v>5.51</v>
      </c>
      <c r="AW1680" s="21">
        <v>0</v>
      </c>
      <c r="AX1680" s="21">
        <v>0</v>
      </c>
      <c r="AY1680" s="116">
        <v>65.788215583500929</v>
      </c>
    </row>
    <row r="1681" spans="1:51" ht="15" x14ac:dyDescent="0.25">
      <c r="A1681" s="144">
        <v>2015</v>
      </c>
      <c r="B1681" s="77" t="s">
        <v>391</v>
      </c>
      <c r="C1681" s="78">
        <v>6</v>
      </c>
      <c r="D1681" s="77">
        <v>3534401</v>
      </c>
      <c r="E1681" s="78">
        <v>35344016</v>
      </c>
      <c r="F1681" s="78" t="str">
        <f t="shared" si="69"/>
        <v>353440162015</v>
      </c>
      <c r="G1681" s="89">
        <v>0.1691969678712324</v>
      </c>
      <c r="H1681" s="80">
        <f t="shared" si="68"/>
        <v>672958</v>
      </c>
      <c r="I1681" s="90">
        <v>672958</v>
      </c>
      <c r="J1681" s="91">
        <v>0</v>
      </c>
      <c r="K1681" s="83">
        <f>(H1681)/VLOOKUP(D1681,'Dados Base'!$B:$K,6,FALSE)</f>
        <v>10362.765629812135</v>
      </c>
      <c r="L1681" s="88">
        <f t="shared" si="70"/>
        <v>100</v>
      </c>
      <c r="M1681" s="85" t="s">
        <v>702</v>
      </c>
      <c r="N1681" s="92">
        <v>0.77600000000000002</v>
      </c>
      <c r="O1681" s="91">
        <v>6</v>
      </c>
      <c r="P1681" s="91">
        <v>0</v>
      </c>
      <c r="Q1681" s="91">
        <v>0</v>
      </c>
      <c r="R1681" s="91">
        <v>0</v>
      </c>
      <c r="S1681" s="91">
        <v>704</v>
      </c>
      <c r="T1681" s="87" t="s">
        <v>691</v>
      </c>
      <c r="U1681" s="91">
        <v>4400</v>
      </c>
      <c r="V1681" s="91">
        <v>4641</v>
      </c>
      <c r="W1681" s="93">
        <v>0</v>
      </c>
      <c r="X1681" s="47">
        <v>2.7494696064814814</v>
      </c>
      <c r="Y1681" s="21">
        <v>764.33</v>
      </c>
      <c r="Z1681" s="21">
        <v>10385</v>
      </c>
      <c r="AA1681" s="21">
        <v>27137</v>
      </c>
      <c r="AB1681" s="21">
        <v>80</v>
      </c>
      <c r="AC1681" s="21">
        <v>1</v>
      </c>
      <c r="AD1681" s="153">
        <f>VLOOKUP(D1681,'Dados Base'!$B:$K,9,FALSE)*31536000/VLOOKUP($F1681,F:H,MATCH(H1680,F1680:AF1680,0),FALSE)</f>
        <v>44.518677242859141</v>
      </c>
      <c r="AE1681" s="153">
        <f>VLOOKUP(D1681,'Dados Base'!$B:$K,10,FALSE)*31536000/VLOOKUP($F1681,F:H,MATCH(H1680,F1680:AF1680,0),FALSE)</f>
        <v>6.0920295174438808</v>
      </c>
      <c r="AF1681" s="14">
        <v>100</v>
      </c>
      <c r="AG1681" s="15">
        <v>100</v>
      </c>
      <c r="AH1681" s="14">
        <v>81.239999999999995</v>
      </c>
      <c r="AI1681" s="14">
        <v>35.71</v>
      </c>
      <c r="AJ1681" s="16">
        <v>100</v>
      </c>
      <c r="AK1681" s="72">
        <f>(SUMIFS('Banco de Indicadores Mun. (2)'!I:I,'Banco de Indicadores Mun. (2)'!B:B,'Banco de Indicadores - Mun. (1)'!B1681,'Banco de Indicadores Mun. (2)'!A:A,'Banco de Indicadores - Mun. (1)'!A1681) / VLOOKUP(D1681,'Dados Base'!$B:$K,8,FALSE)) * 100</f>
        <v>37.816228571428567</v>
      </c>
      <c r="AL1681" s="72">
        <f>(SUMIFS('Banco de Indicadores Mun. (2)'!I:I,'Banco de Indicadores Mun. (2)'!B:B,'Banco de Indicadores - Mun. (1)'!B1681,'Banco de Indicadores Mun. (2)'!A:A,'Banco de Indicadores - Mun. (1)'!A1681) / VLOOKUP(D1681,'Dados Base'!$B:$K,9,FALSE)) * 100</f>
        <v>13.932294736842103</v>
      </c>
      <c r="AM1681" s="72">
        <f>(SUMIFS('Banco de Indicadores Mun. (2)'!J:J,'Banco de Indicadores Mun. (2)'!B:B,'Banco de Indicadores - Mun. (1)'!B1681,'Banco de Indicadores Mun. (2)'!A:A,'Banco de Indicadores - Mun. (1)'!A1681) / VLOOKUP(D1681,'Dados Base'!$B:$K,7,FALSE)) * 100</f>
        <v>14.22559090909091</v>
      </c>
      <c r="AN1681" s="72">
        <f>(SUMIFS('Banco de Indicadores Mun. (2)'!K:K,'Banco de Indicadores Mun. (2)'!B:B,'Banco de Indicadores - Mun. (1)'!B1681,'Banco de Indicadores Mun. (2)'!A:A,'Banco de Indicadores - Mun. (1)'!A1681) / VLOOKUP(D1681,'Dados Base'!$B:$K,10,FALSE)) * 100</f>
        <v>77.73884615384614</v>
      </c>
      <c r="AO1681" s="21">
        <v>0</v>
      </c>
      <c r="AP1681" s="125">
        <v>0</v>
      </c>
      <c r="AQ1681" s="5">
        <v>0</v>
      </c>
      <c r="AR1681" s="21">
        <v>5.3</v>
      </c>
      <c r="AS1681" s="20">
        <v>75</v>
      </c>
      <c r="AT1681" s="20">
        <v>30.75</v>
      </c>
      <c r="AU1681" s="20">
        <v>27.677096103619206</v>
      </c>
      <c r="AV1681" s="20">
        <v>4.04</v>
      </c>
      <c r="AW1681" s="21">
        <v>10</v>
      </c>
      <c r="AX1681" s="21">
        <v>1</v>
      </c>
      <c r="AY1681" s="116">
        <v>1.6587092881935539</v>
      </c>
    </row>
    <row r="1682" spans="1:51" ht="15" x14ac:dyDescent="0.25">
      <c r="A1682" s="144">
        <v>2015</v>
      </c>
      <c r="B1682" s="77" t="s">
        <v>392</v>
      </c>
      <c r="C1682" s="78">
        <v>21</v>
      </c>
      <c r="D1682" s="77">
        <v>3534500</v>
      </c>
      <c r="E1682" s="78">
        <v>353450021</v>
      </c>
      <c r="F1682" s="78" t="str">
        <f t="shared" si="69"/>
        <v>3534500212015</v>
      </c>
      <c r="G1682" s="89">
        <v>-1.9788271951748371E-2</v>
      </c>
      <c r="H1682" s="80">
        <f t="shared" si="68"/>
        <v>2524</v>
      </c>
      <c r="I1682" s="90">
        <v>2156</v>
      </c>
      <c r="J1682" s="91">
        <v>368</v>
      </c>
      <c r="K1682" s="83">
        <f>(H1682)/VLOOKUP(D1682,'Dados Base'!$B:$K,6,FALSE)</f>
        <v>11.398636137831369</v>
      </c>
      <c r="L1682" s="88">
        <f t="shared" si="70"/>
        <v>85.419968304278925</v>
      </c>
      <c r="M1682" s="85" t="s">
        <v>702</v>
      </c>
      <c r="N1682" s="92">
        <v>0.749</v>
      </c>
      <c r="O1682" s="91">
        <v>41</v>
      </c>
      <c r="P1682" s="91">
        <v>28590</v>
      </c>
      <c r="Q1682" s="91">
        <v>0</v>
      </c>
      <c r="R1682" s="91">
        <v>0</v>
      </c>
      <c r="S1682" s="91">
        <v>8</v>
      </c>
      <c r="T1682" s="87" t="s">
        <v>691</v>
      </c>
      <c r="U1682" s="91">
        <v>17</v>
      </c>
      <c r="V1682" s="91">
        <v>16</v>
      </c>
      <c r="W1682" s="93">
        <v>0</v>
      </c>
      <c r="X1682" s="47">
        <v>5.3740166666666669E-3</v>
      </c>
      <c r="Y1682" s="21">
        <v>1.51</v>
      </c>
      <c r="Z1682" s="21">
        <v>102</v>
      </c>
      <c r="AA1682" s="21">
        <v>15</v>
      </c>
      <c r="AB1682" s="21">
        <v>0</v>
      </c>
      <c r="AC1682" s="21">
        <v>0</v>
      </c>
      <c r="AD1682" s="153">
        <f>VLOOKUP(D1682,'Dados Base'!$B:$K,9,FALSE)*31536000/VLOOKUP($F1682,F:H,MATCH(H1681,F1681:AF1681,0),FALSE)</f>
        <v>20490.903328050714</v>
      </c>
      <c r="AE1682" s="153">
        <f>VLOOKUP(D1682,'Dados Base'!$B:$K,10,FALSE)*31536000/VLOOKUP($F1682,F:H,MATCH(H1681,F1681:AF1681,0),FALSE)</f>
        <v>2249.0015847860545</v>
      </c>
      <c r="AF1682" s="14">
        <v>81.760000000000005</v>
      </c>
      <c r="AG1682" s="15" t="s">
        <v>692</v>
      </c>
      <c r="AH1682" s="14">
        <v>80.27</v>
      </c>
      <c r="AI1682" s="14">
        <v>19.25</v>
      </c>
      <c r="AJ1682" s="16">
        <v>98.8</v>
      </c>
      <c r="AK1682" s="72">
        <f>(SUMIFS('Banco de Indicadores Mun. (2)'!I:I,'Banco de Indicadores Mun. (2)'!B:B,'Banco de Indicadores - Mun. (1)'!B1682,'Banco de Indicadores Mun. (2)'!A:A,'Banco de Indicadores - Mun. (1)'!A1682) / VLOOKUP(D1682,'Dados Base'!$B:$K,8,FALSE)) * 100</f>
        <v>1.8894210526315791</v>
      </c>
      <c r="AL1682" s="72">
        <f>(SUMIFS('Banco de Indicadores Mun. (2)'!I:I,'Banco de Indicadores Mun. (2)'!B:B,'Banco de Indicadores - Mun. (1)'!B1682,'Banco de Indicadores Mun. (2)'!A:A,'Banco de Indicadores - Mun. (1)'!A1682) / VLOOKUP(D1682,'Dados Base'!$B:$K,9,FALSE)) * 100</f>
        <v>0.87558536585365854</v>
      </c>
      <c r="AM1682" s="72">
        <f>(SUMIFS('Banco de Indicadores Mun. (2)'!J:J,'Banco de Indicadores Mun. (2)'!B:B,'Banco de Indicadores - Mun. (1)'!B1682,'Banco de Indicadores Mun. (2)'!A:A,'Banco de Indicadores - Mun. (1)'!A1682) / VLOOKUP(D1682,'Dados Base'!$B:$K,7,FALSE)) * 100</f>
        <v>1.9525862068965518</v>
      </c>
      <c r="AN1682" s="72">
        <f>(SUMIFS('Banco de Indicadores Mun. (2)'!K:K,'Banco de Indicadores Mun. (2)'!B:B,'Banco de Indicadores - Mun. (1)'!B1682,'Banco de Indicadores Mun. (2)'!A:A,'Banco de Indicadores - Mun. (1)'!A1682) / VLOOKUP(D1682,'Dados Base'!$B:$K,10,FALSE)) * 100</f>
        <v>1.6858888888888881</v>
      </c>
      <c r="AO1682" s="21">
        <v>0</v>
      </c>
      <c r="AP1682" s="125">
        <v>0</v>
      </c>
      <c r="AQ1682" s="5">
        <v>0</v>
      </c>
      <c r="AR1682" s="21">
        <v>7.2</v>
      </c>
      <c r="AS1682" s="20">
        <v>99</v>
      </c>
      <c r="AT1682" s="20">
        <v>99</v>
      </c>
      <c r="AU1682" s="20">
        <v>87.179487179487182</v>
      </c>
      <c r="AV1682" s="20">
        <v>9.49</v>
      </c>
      <c r="AW1682" s="21">
        <v>0</v>
      </c>
      <c r="AX1682" s="21">
        <v>0</v>
      </c>
      <c r="AY1682" s="116">
        <v>206.85105008122417</v>
      </c>
    </row>
    <row r="1683" spans="1:51" ht="15" x14ac:dyDescent="0.25">
      <c r="A1683" s="144">
        <v>2015</v>
      </c>
      <c r="B1683" s="77" t="s">
        <v>393</v>
      </c>
      <c r="C1683" s="78">
        <v>21</v>
      </c>
      <c r="D1683" s="77">
        <v>3534609</v>
      </c>
      <c r="E1683" s="78">
        <v>353460921</v>
      </c>
      <c r="F1683" s="78" t="str">
        <f t="shared" si="69"/>
        <v>3534609212015</v>
      </c>
      <c r="G1683" s="89">
        <v>0.22107522365697463</v>
      </c>
      <c r="H1683" s="80">
        <f t="shared" si="68"/>
        <v>31134</v>
      </c>
      <c r="I1683" s="90">
        <v>28208</v>
      </c>
      <c r="J1683" s="91">
        <v>2926</v>
      </c>
      <c r="K1683" s="83">
        <f>(H1683)/VLOOKUP(D1683,'Dados Base'!$B:$K,6,FALSE)</f>
        <v>125.57070258933614</v>
      </c>
      <c r="L1683" s="88">
        <f t="shared" si="70"/>
        <v>90.60191430590352</v>
      </c>
      <c r="M1683" s="85" t="s">
        <v>702</v>
      </c>
      <c r="N1683" s="92">
        <v>0.76200000000000001</v>
      </c>
      <c r="O1683" s="91">
        <v>128</v>
      </c>
      <c r="P1683" s="91">
        <v>21400</v>
      </c>
      <c r="Q1683" s="91">
        <v>546000</v>
      </c>
      <c r="R1683" s="91">
        <v>0</v>
      </c>
      <c r="S1683" s="91">
        <v>83</v>
      </c>
      <c r="T1683" s="87" t="s">
        <v>691</v>
      </c>
      <c r="U1683" s="91">
        <v>452</v>
      </c>
      <c r="V1683" s="91">
        <v>425</v>
      </c>
      <c r="W1683" s="93">
        <v>0</v>
      </c>
      <c r="X1683" s="47">
        <v>8.7530790638888883E-2</v>
      </c>
      <c r="Y1683" s="21">
        <v>23.35</v>
      </c>
      <c r="Z1683" s="21">
        <v>1166</v>
      </c>
      <c r="AA1683" s="21">
        <v>410</v>
      </c>
      <c r="AB1683" s="21">
        <v>1</v>
      </c>
      <c r="AC1683" s="21">
        <v>0</v>
      </c>
      <c r="AD1683" s="153">
        <f>VLOOKUP(D1683,'Dados Base'!$B:$K,9,FALSE)*31536000/VLOOKUP($F1683,F:H,MATCH(H1682,F1682:AF1682,0),FALSE)</f>
        <v>1762.466756600501</v>
      </c>
      <c r="AE1683" s="153">
        <f>VLOOKUP(D1683,'Dados Base'!$B:$K,10,FALSE)*31536000/VLOOKUP($F1683,F:H,MATCH(H1682,F1682:AF1682,0),FALSE)</f>
        <v>212.71150510695699</v>
      </c>
      <c r="AF1683" s="14">
        <v>92.36</v>
      </c>
      <c r="AG1683" s="15">
        <v>89.86</v>
      </c>
      <c r="AH1683" s="14">
        <v>90.55</v>
      </c>
      <c r="AI1683" s="14">
        <v>22.46</v>
      </c>
      <c r="AJ1683" s="16">
        <v>100</v>
      </c>
      <c r="AK1683" s="72">
        <f>(SUMIFS('Banco de Indicadores Mun. (2)'!I:I,'Banco de Indicadores Mun. (2)'!B:B,'Banco de Indicadores - Mun. (1)'!B1683,'Banco de Indicadores Mun. (2)'!A:A,'Banco de Indicadores - Mun. (1)'!A1683) / VLOOKUP(D1683,'Dados Base'!$B:$K,8,FALSE)) * 100</f>
        <v>0.40427999999999981</v>
      </c>
      <c r="AL1683" s="72">
        <f>(SUMIFS('Banco de Indicadores Mun. (2)'!I:I,'Banco de Indicadores Mun. (2)'!B:B,'Banco de Indicadores - Mun. (1)'!B1683,'Banco de Indicadores Mun. (2)'!A:A,'Banco de Indicadores - Mun. (1)'!A1683) / VLOOKUP(D1683,'Dados Base'!$B:$K,9,FALSE)) * 100</f>
        <v>0.17425862068965511</v>
      </c>
      <c r="AM1683" s="72">
        <f>(SUMIFS('Banco de Indicadores Mun. (2)'!J:J,'Banco de Indicadores Mun. (2)'!B:B,'Banco de Indicadores - Mun. (1)'!B1683,'Banco de Indicadores Mun. (2)'!A:A,'Banco de Indicadores - Mun. (1)'!A1683) / VLOOKUP(D1683,'Dados Base'!$B:$K,7,FALSE)) * 100</f>
        <v>0.10003703703703705</v>
      </c>
      <c r="AN1683" s="72">
        <f>(SUMIFS('Banco de Indicadores Mun. (2)'!K:K,'Banco de Indicadores Mun. (2)'!B:B,'Banco de Indicadores - Mun. (1)'!B1683,'Banco de Indicadores Mun. (2)'!A:A,'Banco de Indicadores - Mun. (1)'!A1683) / VLOOKUP(D1683,'Dados Base'!$B:$K,10,FALSE)) * 100</f>
        <v>1.1866190476190472</v>
      </c>
      <c r="AO1683" s="21">
        <v>0</v>
      </c>
      <c r="AP1683" s="125">
        <v>0</v>
      </c>
      <c r="AQ1683" s="5">
        <v>0</v>
      </c>
      <c r="AR1683" s="21">
        <v>9.3000000000000007</v>
      </c>
      <c r="AS1683" s="20">
        <v>100</v>
      </c>
      <c r="AT1683" s="20">
        <v>100</v>
      </c>
      <c r="AU1683" s="20">
        <v>73.984771573604064</v>
      </c>
      <c r="AV1683" s="20">
        <v>8.01</v>
      </c>
      <c r="AW1683" s="21">
        <v>0</v>
      </c>
      <c r="AX1683" s="21">
        <v>0</v>
      </c>
      <c r="AY1683" s="116">
        <v>77.421418830703061</v>
      </c>
    </row>
    <row r="1684" spans="1:51" ht="15" x14ac:dyDescent="0.25">
      <c r="A1684" s="144">
        <v>2015</v>
      </c>
      <c r="B1684" s="77" t="s">
        <v>394</v>
      </c>
      <c r="C1684" s="78">
        <v>17</v>
      </c>
      <c r="D1684" s="77">
        <v>3534708</v>
      </c>
      <c r="E1684" s="78">
        <v>353470817</v>
      </c>
      <c r="F1684" s="78" t="str">
        <f t="shared" si="69"/>
        <v>3534708172015</v>
      </c>
      <c r="G1684" s="89">
        <v>0.80672755003126095</v>
      </c>
      <c r="H1684" s="80">
        <f t="shared" si="68"/>
        <v>106909</v>
      </c>
      <c r="I1684" s="90">
        <v>104148</v>
      </c>
      <c r="J1684" s="91">
        <v>2761</v>
      </c>
      <c r="K1684" s="83">
        <f>(H1684)/VLOOKUP(D1684,'Dados Base'!$B:$K,6,FALSE)</f>
        <v>360.93517893315328</v>
      </c>
      <c r="L1684" s="88">
        <f t="shared" si="70"/>
        <v>97.41742977672601</v>
      </c>
      <c r="M1684" s="85" t="s">
        <v>702</v>
      </c>
      <c r="N1684" s="92">
        <v>0.77800000000000002</v>
      </c>
      <c r="O1684" s="91">
        <v>93</v>
      </c>
      <c r="P1684" s="91">
        <v>5410</v>
      </c>
      <c r="Q1684" s="91">
        <v>850000</v>
      </c>
      <c r="R1684" s="91">
        <v>4200</v>
      </c>
      <c r="S1684" s="91">
        <v>239</v>
      </c>
      <c r="T1684" s="87" t="s">
        <v>691</v>
      </c>
      <c r="U1684" s="91">
        <v>1276</v>
      </c>
      <c r="V1684" s="91">
        <v>1065</v>
      </c>
      <c r="W1684" s="93">
        <v>2.1599999999999997</v>
      </c>
      <c r="X1684" s="47">
        <v>0.37244917824074075</v>
      </c>
      <c r="Y1684" s="21">
        <v>96.69</v>
      </c>
      <c r="Z1684" s="21">
        <v>4186</v>
      </c>
      <c r="AA1684" s="21">
        <v>1616</v>
      </c>
      <c r="AB1684" s="21">
        <v>12</v>
      </c>
      <c r="AC1684" s="21">
        <v>0</v>
      </c>
      <c r="AD1684" s="153">
        <f>VLOOKUP(D1684,'Dados Base'!$B:$K,9,FALSE)*31536000/VLOOKUP($F1684,F:H,MATCH(H1683,F1683:AF1683,0),FALSE)</f>
        <v>822.99376104911653</v>
      </c>
      <c r="AE1684" s="153">
        <f>VLOOKUP(D1684,'Dados Base'!$B:$K,10,FALSE)*31536000/VLOOKUP($F1684,F:H,MATCH(H1683,F1683:AF1683,0),FALSE)</f>
        <v>88.493952800980296</v>
      </c>
      <c r="AF1684" s="14">
        <v>100</v>
      </c>
      <c r="AG1684" s="15">
        <v>100</v>
      </c>
      <c r="AH1684" s="14">
        <v>97.42</v>
      </c>
      <c r="AI1684" s="14">
        <v>61.7</v>
      </c>
      <c r="AJ1684" s="16">
        <v>100</v>
      </c>
      <c r="AK1684" s="72">
        <f>(SUMIFS('Banco de Indicadores Mun. (2)'!I:I,'Banco de Indicadores Mun. (2)'!B:B,'Banco de Indicadores - Mun. (1)'!B1684,'Banco de Indicadores Mun. (2)'!A:A,'Banco de Indicadores - Mun. (1)'!A1684) / VLOOKUP(D1684,'Dados Base'!$B:$K,8,FALSE)) * 100</f>
        <v>59.64304081632654</v>
      </c>
      <c r="AL1684" s="72">
        <f>(SUMIFS('Banco de Indicadores Mun. (2)'!I:I,'Banco de Indicadores Mun. (2)'!B:B,'Banco de Indicadores - Mun. (1)'!B1684,'Banco de Indicadores Mun. (2)'!A:A,'Banco de Indicadores - Mun. (1)'!A1684) / VLOOKUP(D1684,'Dados Base'!$B:$K,9,FALSE)) * 100</f>
        <v>31.424827956989255</v>
      </c>
      <c r="AM1684" s="72">
        <f>(SUMIFS('Banco de Indicadores Mun. (2)'!J:J,'Banco de Indicadores Mun. (2)'!B:B,'Banco de Indicadores - Mun. (1)'!B1684,'Banco de Indicadores Mun. (2)'!A:A,'Banco de Indicadores - Mun. (1)'!A1684) / VLOOKUP(D1684,'Dados Base'!$B:$K,7,FALSE)) * 100</f>
        <v>72.196700854700865</v>
      </c>
      <c r="AN1684" s="72">
        <f>(SUMIFS('Banco de Indicadores Mun. (2)'!K:K,'Banco de Indicadores Mun. (2)'!B:B,'Banco de Indicadores - Mun. (1)'!B1684,'Banco de Indicadores Mun. (2)'!A:A,'Banco de Indicadores - Mun. (1)'!A1684) / VLOOKUP(D1684,'Dados Base'!$B:$K,10,FALSE)) * 100</f>
        <v>10.68376666666666</v>
      </c>
      <c r="AO1684" s="21">
        <v>0</v>
      </c>
      <c r="AP1684" s="125">
        <v>1.8707498900934441</v>
      </c>
      <c r="AQ1684" s="5">
        <v>4</v>
      </c>
      <c r="AR1684" s="21">
        <v>3.7</v>
      </c>
      <c r="AS1684" s="20">
        <v>98</v>
      </c>
      <c r="AT1684" s="20">
        <v>85.26</v>
      </c>
      <c r="AU1684" s="20">
        <v>72.147535332643912</v>
      </c>
      <c r="AV1684" s="20">
        <v>7.76</v>
      </c>
      <c r="AW1684" s="21">
        <v>5</v>
      </c>
      <c r="AX1684" s="21">
        <v>0</v>
      </c>
      <c r="AY1684" s="116">
        <v>176.55852265077652</v>
      </c>
    </row>
    <row r="1685" spans="1:51" ht="15" x14ac:dyDescent="0.25">
      <c r="A1685" s="144">
        <v>2015</v>
      </c>
      <c r="B1685" s="77" t="s">
        <v>395</v>
      </c>
      <c r="C1685" s="78">
        <v>21</v>
      </c>
      <c r="D1685" s="77">
        <v>3534807</v>
      </c>
      <c r="E1685" s="78">
        <v>353480721</v>
      </c>
      <c r="F1685" s="78" t="str">
        <f t="shared" si="69"/>
        <v>3534807212015</v>
      </c>
      <c r="G1685" s="89">
        <v>0.70467215823803997</v>
      </c>
      <c r="H1685" s="80">
        <f t="shared" si="68"/>
        <v>8037</v>
      </c>
      <c r="I1685" s="90">
        <v>7489</v>
      </c>
      <c r="J1685" s="91">
        <v>548</v>
      </c>
      <c r="K1685" s="83">
        <f>(H1685)/VLOOKUP(D1685,'Dados Base'!$B:$K,6,FALSE)</f>
        <v>30.163257646838058</v>
      </c>
      <c r="L1685" s="88">
        <f t="shared" si="70"/>
        <v>93.181535398780639</v>
      </c>
      <c r="M1685" s="85" t="s">
        <v>702</v>
      </c>
      <c r="N1685" s="92">
        <v>0.69199999999999995</v>
      </c>
      <c r="O1685" s="91">
        <v>44</v>
      </c>
      <c r="P1685" s="91">
        <v>4800</v>
      </c>
      <c r="Q1685" s="91">
        <v>0</v>
      </c>
      <c r="R1685" s="91">
        <v>0</v>
      </c>
      <c r="S1685" s="91">
        <v>5</v>
      </c>
      <c r="T1685" s="87" t="s">
        <v>691</v>
      </c>
      <c r="U1685" s="91">
        <v>59</v>
      </c>
      <c r="V1685" s="91">
        <v>36</v>
      </c>
      <c r="W1685" s="93">
        <v>10.220000000000001</v>
      </c>
      <c r="X1685" s="47">
        <v>1.8030925781250002E-2</v>
      </c>
      <c r="Y1685" s="21">
        <v>5.36</v>
      </c>
      <c r="Z1685" s="21">
        <v>338</v>
      </c>
      <c r="AA1685" s="21">
        <v>76</v>
      </c>
      <c r="AB1685" s="21">
        <v>1</v>
      </c>
      <c r="AC1685" s="21">
        <v>0</v>
      </c>
      <c r="AD1685" s="153">
        <f>VLOOKUP(D1685,'Dados Base'!$B:$K,9,FALSE)*31536000/VLOOKUP($F1685,F:H,MATCH(H1684,F1684:AF1684,0),FALSE)</f>
        <v>7847.7043673012322</v>
      </c>
      <c r="AE1685" s="153">
        <f>VLOOKUP(D1685,'Dados Base'!$B:$K,10,FALSE)*31536000/VLOOKUP($F1685,F:H,MATCH(H1684,F1684:AF1684,0),FALSE)</f>
        <v>941.72452407614787</v>
      </c>
      <c r="AF1685" s="14">
        <v>86.15</v>
      </c>
      <c r="AG1685" s="15" t="s">
        <v>692</v>
      </c>
      <c r="AH1685" s="14">
        <v>86.15</v>
      </c>
      <c r="AI1685" s="14">
        <v>21.28</v>
      </c>
      <c r="AJ1685" s="16">
        <v>93.63</v>
      </c>
      <c r="AK1685" s="72">
        <f>(SUMIFS('Banco de Indicadores Mun. (2)'!I:I,'Banco de Indicadores Mun. (2)'!B:B,'Banco de Indicadores - Mun. (1)'!B1685,'Banco de Indicadores Mun. (2)'!A:A,'Banco de Indicadores - Mun. (1)'!A1685) / VLOOKUP(D1685,'Dados Base'!$B:$K,8,FALSE)) * 100</f>
        <v>2.0580329670329673</v>
      </c>
      <c r="AL1685" s="72">
        <f>(SUMIFS('Banco de Indicadores Mun. (2)'!I:I,'Banco de Indicadores Mun. (2)'!B:B,'Banco de Indicadores - Mun. (1)'!B1685,'Banco de Indicadores Mun. (2)'!A:A,'Banco de Indicadores - Mun. (1)'!A1685) / VLOOKUP(D1685,'Dados Base'!$B:$K,9,FALSE)) * 100</f>
        <v>0.93640500000000026</v>
      </c>
      <c r="AM1685" s="72">
        <f>(SUMIFS('Banco de Indicadores Mun. (2)'!J:J,'Banco de Indicadores Mun. (2)'!B:B,'Banco de Indicadores - Mun. (1)'!B1685,'Banco de Indicadores Mun. (2)'!A:A,'Banco de Indicadores - Mun. (1)'!A1685) / VLOOKUP(D1685,'Dados Base'!$B:$K,7,FALSE)) * 100</f>
        <v>1.2956119402985073</v>
      </c>
      <c r="AN1685" s="72">
        <f>(SUMIFS('Banco de Indicadores Mun. (2)'!K:K,'Banco de Indicadores Mun. (2)'!B:B,'Banco de Indicadores - Mun. (1)'!B1685,'Banco de Indicadores Mun. (2)'!A:A,'Banco de Indicadores - Mun. (1)'!A1685) / VLOOKUP(D1685,'Dados Base'!$B:$K,10,FALSE)) * 100</f>
        <v>4.1864583333333343</v>
      </c>
      <c r="AO1685" s="21">
        <v>0</v>
      </c>
      <c r="AP1685" s="125">
        <v>12.442453651860147</v>
      </c>
      <c r="AQ1685" s="5">
        <v>0</v>
      </c>
      <c r="AR1685" s="21">
        <v>9</v>
      </c>
      <c r="AS1685" s="20">
        <v>95</v>
      </c>
      <c r="AT1685" s="20">
        <v>95</v>
      </c>
      <c r="AU1685" s="20">
        <v>81.642512077294683</v>
      </c>
      <c r="AV1685" s="20">
        <v>9.93</v>
      </c>
      <c r="AW1685" s="21">
        <v>0</v>
      </c>
      <c r="AX1685" s="21">
        <v>0</v>
      </c>
      <c r="AY1685" s="116">
        <v>51.534999121256497</v>
      </c>
    </row>
    <row r="1686" spans="1:51" ht="15" x14ac:dyDescent="0.25">
      <c r="A1686" s="144">
        <v>2015</v>
      </c>
      <c r="B1686" s="77" t="s">
        <v>396</v>
      </c>
      <c r="C1686" s="78">
        <v>15</v>
      </c>
      <c r="D1686" s="77">
        <v>3534757</v>
      </c>
      <c r="E1686" s="78">
        <v>353475715</v>
      </c>
      <c r="F1686" s="78" t="str">
        <f t="shared" si="69"/>
        <v>3534757152015</v>
      </c>
      <c r="G1686" s="89">
        <v>2.2539996883701008</v>
      </c>
      <c r="H1686" s="80">
        <f t="shared" si="68"/>
        <v>9134</v>
      </c>
      <c r="I1686" s="90">
        <v>8418</v>
      </c>
      <c r="J1686" s="91">
        <v>716</v>
      </c>
      <c r="K1686" s="83">
        <f>(H1686)/VLOOKUP(D1686,'Dados Base'!$B:$K,6,FALSE)</f>
        <v>31.76491045035646</v>
      </c>
      <c r="L1686" s="88">
        <f t="shared" si="70"/>
        <v>92.161156119991233</v>
      </c>
      <c r="M1686" s="85" t="s">
        <v>702</v>
      </c>
      <c r="N1686" s="92">
        <v>0.77</v>
      </c>
      <c r="O1686" s="91">
        <v>43</v>
      </c>
      <c r="P1686" s="91">
        <v>18400</v>
      </c>
      <c r="Q1686" s="91">
        <v>0</v>
      </c>
      <c r="R1686" s="91">
        <v>0</v>
      </c>
      <c r="S1686" s="91">
        <v>17</v>
      </c>
      <c r="T1686" s="87" t="s">
        <v>691</v>
      </c>
      <c r="U1686" s="91">
        <v>85</v>
      </c>
      <c r="V1686" s="91">
        <v>57</v>
      </c>
      <c r="W1686" s="93">
        <v>8.4700000000000006</v>
      </c>
      <c r="X1686" s="47">
        <v>2.3786458333333333E-2</v>
      </c>
      <c r="Y1686" s="21">
        <v>6.01</v>
      </c>
      <c r="Z1686" s="21">
        <v>396</v>
      </c>
      <c r="AA1686" s="21">
        <v>68</v>
      </c>
      <c r="AB1686" s="21">
        <v>1</v>
      </c>
      <c r="AC1686" s="21">
        <v>0</v>
      </c>
      <c r="AD1686" s="153">
        <f>VLOOKUP(D1686,'Dados Base'!$B:$K,9,FALSE)*31536000/VLOOKUP($F1686,F:H,MATCH(H1685,F1685:AF1685,0),FALSE)</f>
        <v>7595.7083424567554</v>
      </c>
      <c r="AE1686" s="153">
        <f>VLOOKUP(D1686,'Dados Base'!$B:$K,10,FALSE)*31536000/VLOOKUP($F1686,F:H,MATCH(H1685,F1685:AF1685,0),FALSE)</f>
        <v>794.09678125684252</v>
      </c>
      <c r="AF1686" s="14">
        <v>100</v>
      </c>
      <c r="AG1686" s="15">
        <v>100</v>
      </c>
      <c r="AH1686" s="14">
        <v>99.1</v>
      </c>
      <c r="AI1686" s="14">
        <v>14.01</v>
      </c>
      <c r="AJ1686" s="16">
        <v>100</v>
      </c>
      <c r="AK1686" s="72">
        <f>(SUMIFS('Banco de Indicadores Mun. (2)'!I:I,'Banco de Indicadores Mun. (2)'!B:B,'Banco de Indicadores - Mun. (1)'!B1686,'Banco de Indicadores Mun. (2)'!A:A,'Banco de Indicadores - Mun. (1)'!A1686) / VLOOKUP(D1686,'Dados Base'!$B:$K,8,FALSE)) * 100</f>
        <v>22.176000000000005</v>
      </c>
      <c r="AL1686" s="72">
        <f>(SUMIFS('Banco de Indicadores Mun. (2)'!I:I,'Banco de Indicadores Mun. (2)'!B:B,'Banco de Indicadores - Mun. (1)'!B1686,'Banco de Indicadores Mun. (2)'!A:A,'Banco de Indicadores - Mun. (1)'!A1686) / VLOOKUP(D1686,'Dados Base'!$B:$K,9,FALSE)) * 100</f>
        <v>7.0560000000000009</v>
      </c>
      <c r="AM1686" s="72">
        <f>(SUMIFS('Banco de Indicadores Mun. (2)'!J:J,'Banco de Indicadores Mun. (2)'!B:B,'Banco de Indicadores - Mun. (1)'!B1686,'Banco de Indicadores Mun. (2)'!A:A,'Banco de Indicadores - Mun. (1)'!A1686) / VLOOKUP(D1686,'Dados Base'!$B:$K,7,FALSE)) * 100</f>
        <v>31.974276595744687</v>
      </c>
      <c r="AN1686" s="72">
        <f>(SUMIFS('Banco de Indicadores Mun. (2)'!K:K,'Banco de Indicadores Mun. (2)'!B:B,'Banco de Indicadores - Mun. (1)'!B1686,'Banco de Indicadores Mun. (2)'!A:A,'Banco de Indicadores - Mun. (1)'!A1686) / VLOOKUP(D1686,'Dados Base'!$B:$K,10,FALSE)) * 100</f>
        <v>2.1534347826086959</v>
      </c>
      <c r="AO1686" s="21">
        <v>0</v>
      </c>
      <c r="AP1686" s="125">
        <v>0</v>
      </c>
      <c r="AQ1686" s="5">
        <v>0</v>
      </c>
      <c r="AR1686" s="21">
        <v>10</v>
      </c>
      <c r="AS1686" s="20">
        <v>96</v>
      </c>
      <c r="AT1686" s="20">
        <v>96</v>
      </c>
      <c r="AU1686" s="20">
        <v>85.34482758620689</v>
      </c>
      <c r="AV1686" s="20">
        <v>9.64</v>
      </c>
      <c r="AW1686" s="21">
        <v>0</v>
      </c>
      <c r="AX1686" s="21">
        <v>0</v>
      </c>
      <c r="AY1686" s="116">
        <v>16.381230009016473</v>
      </c>
    </row>
    <row r="1687" spans="1:51" ht="15" x14ac:dyDescent="0.25">
      <c r="A1687" s="144">
        <v>2015</v>
      </c>
      <c r="B1687" s="77" t="s">
        <v>397</v>
      </c>
      <c r="C1687" s="78">
        <v>20</v>
      </c>
      <c r="D1687" s="77">
        <v>3534906</v>
      </c>
      <c r="E1687" s="78">
        <v>353490620</v>
      </c>
      <c r="F1687" s="78" t="str">
        <f t="shared" si="69"/>
        <v>3534906202015</v>
      </c>
      <c r="G1687" s="89">
        <v>0.188405458185259</v>
      </c>
      <c r="H1687" s="80">
        <f t="shared" si="68"/>
        <v>13139</v>
      </c>
      <c r="I1687" s="90">
        <v>9681</v>
      </c>
      <c r="J1687" s="91">
        <v>3458</v>
      </c>
      <c r="K1687" s="83">
        <f>(H1687)/VLOOKUP(D1687,'Dados Base'!$B:$K,6,FALSE)</f>
        <v>38.67596844460143</v>
      </c>
      <c r="L1687" s="88">
        <f t="shared" si="70"/>
        <v>73.681406499733612</v>
      </c>
      <c r="M1687" s="85" t="s">
        <v>702</v>
      </c>
      <c r="N1687" s="92">
        <v>0.72499999999999998</v>
      </c>
      <c r="O1687" s="91">
        <v>79</v>
      </c>
      <c r="P1687" s="91">
        <v>31200</v>
      </c>
      <c r="Q1687" s="91">
        <v>880000</v>
      </c>
      <c r="R1687" s="91">
        <v>250</v>
      </c>
      <c r="S1687" s="91">
        <v>12</v>
      </c>
      <c r="T1687" s="87" t="s">
        <v>691</v>
      </c>
      <c r="U1687" s="91">
        <v>103</v>
      </c>
      <c r="V1687" s="91">
        <v>94</v>
      </c>
      <c r="W1687" s="93">
        <v>0</v>
      </c>
      <c r="X1687" s="47">
        <v>2.8777988340558776E-2</v>
      </c>
      <c r="Y1687" s="21">
        <v>7.2</v>
      </c>
      <c r="Z1687" s="21">
        <v>353</v>
      </c>
      <c r="AA1687" s="21">
        <v>215</v>
      </c>
      <c r="AB1687" s="21">
        <v>2</v>
      </c>
      <c r="AC1687" s="21">
        <v>0</v>
      </c>
      <c r="AD1687" s="153">
        <f>VLOOKUP(D1687,'Dados Base'!$B:$K,9,FALSE)*31536000/VLOOKUP($F1687,F:H,MATCH(H1686,F1686:AF1686,0),FALSE)</f>
        <v>6048.460309003729</v>
      </c>
      <c r="AE1687" s="153">
        <f>VLOOKUP(D1687,'Dados Base'!$B:$K,10,FALSE)*31536000/VLOOKUP($F1687,F:H,MATCH(H1686,F1686:AF1686,0),FALSE)</f>
        <v>720.05479869092028</v>
      </c>
      <c r="AF1687" s="14" t="s">
        <v>692</v>
      </c>
      <c r="AG1687" s="15">
        <v>94.2</v>
      </c>
      <c r="AH1687" s="14" t="s">
        <v>692</v>
      </c>
      <c r="AI1687" s="14" t="s">
        <v>692</v>
      </c>
      <c r="AJ1687" s="16" t="s">
        <v>692</v>
      </c>
      <c r="AK1687" s="72">
        <f>(SUMIFS('Banco de Indicadores Mun. (2)'!I:I,'Banco de Indicadores Mun. (2)'!B:B,'Banco de Indicadores - Mun. (1)'!B1687,'Banco de Indicadores Mun. (2)'!A:A,'Banco de Indicadores - Mun. (1)'!A1687) / VLOOKUP(D1687,'Dados Base'!$B:$K,8,FALSE)) * 100</f>
        <v>4.4830277777777772</v>
      </c>
      <c r="AL1687" s="72">
        <f>(SUMIFS('Banco de Indicadores Mun. (2)'!I:I,'Banco de Indicadores Mun. (2)'!B:B,'Banco de Indicadores - Mun. (1)'!B1687,'Banco de Indicadores Mun. (2)'!A:A,'Banco de Indicadores - Mun. (1)'!A1687) / VLOOKUP(D1687,'Dados Base'!$B:$K,9,FALSE)) * 100</f>
        <v>1.921297619047619</v>
      </c>
      <c r="AM1687" s="72">
        <f>(SUMIFS('Banco de Indicadores Mun. (2)'!J:J,'Banco de Indicadores Mun. (2)'!B:B,'Banco de Indicadores - Mun. (1)'!B1687,'Banco de Indicadores Mun. (2)'!A:A,'Banco de Indicadores - Mun. (1)'!A1687) / VLOOKUP(D1687,'Dados Base'!$B:$K,7,FALSE)) * 100</f>
        <v>5.3632435897435888</v>
      </c>
      <c r="AN1687" s="72">
        <f>(SUMIFS('Banco de Indicadores Mun. (2)'!K:K,'Banco de Indicadores Mun. (2)'!B:B,'Banco de Indicadores - Mun. (1)'!B1687,'Banco de Indicadores Mun. (2)'!A:A,'Banco de Indicadores - Mun. (1)'!A1687) / VLOOKUP(D1687,'Dados Base'!$B:$K,10,FALSE)) * 100</f>
        <v>2.1944666666666661</v>
      </c>
      <c r="AO1687" s="21">
        <v>0</v>
      </c>
      <c r="AP1687" s="125">
        <v>0</v>
      </c>
      <c r="AQ1687" s="5">
        <v>0</v>
      </c>
      <c r="AR1687" s="21">
        <v>8.1999999999999993</v>
      </c>
      <c r="AS1687" s="20">
        <v>83.55</v>
      </c>
      <c r="AT1687" s="20">
        <v>66.171599999999998</v>
      </c>
      <c r="AU1687" s="20">
        <v>62.147887323943664</v>
      </c>
      <c r="AV1687" s="20">
        <v>6.98</v>
      </c>
      <c r="AW1687" s="21">
        <v>0</v>
      </c>
      <c r="AX1687" s="21">
        <v>0</v>
      </c>
      <c r="AY1687" s="116">
        <v>1.0710240564230327</v>
      </c>
    </row>
    <row r="1688" spans="1:51" ht="15" x14ac:dyDescent="0.25">
      <c r="A1688" s="144">
        <v>2015</v>
      </c>
      <c r="B1688" s="77" t="s">
        <v>398</v>
      </c>
      <c r="C1688" s="78">
        <v>15</v>
      </c>
      <c r="D1688" s="77">
        <v>3535002</v>
      </c>
      <c r="E1688" s="78">
        <v>353500215</v>
      </c>
      <c r="F1688" s="78" t="str">
        <f t="shared" si="69"/>
        <v>3535002152015</v>
      </c>
      <c r="G1688" s="89">
        <v>1.5360614954473828</v>
      </c>
      <c r="H1688" s="80">
        <f t="shared" si="68"/>
        <v>11670</v>
      </c>
      <c r="I1688" s="90">
        <v>9881</v>
      </c>
      <c r="J1688" s="91">
        <v>1789</v>
      </c>
      <c r="K1688" s="83">
        <f>(H1688)/VLOOKUP(D1688,'Dados Base'!$B:$K,6,FALSE)</f>
        <v>16.782673722963644</v>
      </c>
      <c r="L1688" s="88">
        <f t="shared" si="70"/>
        <v>84.670094258783195</v>
      </c>
      <c r="M1688" s="85" t="s">
        <v>702</v>
      </c>
      <c r="N1688" s="92">
        <v>0.73199999999999998</v>
      </c>
      <c r="O1688" s="91">
        <v>118</v>
      </c>
      <c r="P1688" s="91">
        <v>29000</v>
      </c>
      <c r="Q1688" s="91">
        <v>475000</v>
      </c>
      <c r="R1688" s="91">
        <v>0</v>
      </c>
      <c r="S1688" s="91">
        <v>12</v>
      </c>
      <c r="T1688" s="87" t="s">
        <v>691</v>
      </c>
      <c r="U1688" s="91">
        <v>85</v>
      </c>
      <c r="V1688" s="91">
        <v>53</v>
      </c>
      <c r="W1688" s="93">
        <v>0</v>
      </c>
      <c r="X1688" s="47">
        <v>2.5364015624999996E-2</v>
      </c>
      <c r="Y1688" s="21">
        <v>7.12</v>
      </c>
      <c r="Z1688" s="21">
        <v>351</v>
      </c>
      <c r="AA1688" s="21">
        <v>198</v>
      </c>
      <c r="AB1688" s="21">
        <v>0</v>
      </c>
      <c r="AC1688" s="21">
        <v>0</v>
      </c>
      <c r="AD1688" s="153">
        <f>VLOOKUP(D1688,'Dados Base'!$B:$K,9,FALSE)*31536000/VLOOKUP($F1688,F:H,MATCH(H1687,F1687:AF1687,0),FALSE)</f>
        <v>14349.285347043702</v>
      </c>
      <c r="AE1688" s="153">
        <f>VLOOKUP(D1688,'Dados Base'!$B:$K,10,FALSE)*31536000/VLOOKUP($F1688,F:H,MATCH(H1687,F1687:AF1687,0),FALSE)</f>
        <v>1540.3187660668384</v>
      </c>
      <c r="AF1688" s="14">
        <v>83.46</v>
      </c>
      <c r="AG1688" s="15">
        <v>97.78</v>
      </c>
      <c r="AH1688" s="14">
        <v>69.02</v>
      </c>
      <c r="AI1688" s="14">
        <v>15.32</v>
      </c>
      <c r="AJ1688" s="16">
        <v>100</v>
      </c>
      <c r="AK1688" s="72">
        <f>(SUMIFS('Banco de Indicadores Mun. (2)'!I:I,'Banco de Indicadores Mun. (2)'!B:B,'Banco de Indicadores - Mun. (1)'!B1688,'Banco de Indicadores Mun. (2)'!A:A,'Banco de Indicadores - Mun. (1)'!A1688) / VLOOKUP(D1688,'Dados Base'!$B:$K,8,FALSE)) * 100</f>
        <v>32.507182352941172</v>
      </c>
      <c r="AL1688" s="72">
        <f>(SUMIFS('Banco de Indicadores Mun. (2)'!I:I,'Banco de Indicadores Mun. (2)'!B:B,'Banco de Indicadores - Mun. (1)'!B1688,'Banco de Indicadores Mun. (2)'!A:A,'Banco de Indicadores - Mun. (1)'!A1688) / VLOOKUP(D1688,'Dados Base'!$B:$K,9,FALSE)) * 100</f>
        <v>10.407195856873821</v>
      </c>
      <c r="AM1688" s="72">
        <f>(SUMIFS('Banco de Indicadores Mun. (2)'!J:J,'Banco de Indicadores Mun. (2)'!B:B,'Banco de Indicadores - Mun. (1)'!B1688,'Banco de Indicadores Mun. (2)'!A:A,'Banco de Indicadores - Mun. (1)'!A1688) / VLOOKUP(D1688,'Dados Base'!$B:$K,7,FALSE)) * 100</f>
        <v>42.237938053097338</v>
      </c>
      <c r="AN1688" s="72">
        <f>(SUMIFS('Banco de Indicadores Mun. (2)'!K:K,'Banco de Indicadores Mun. (2)'!B:B,'Banco de Indicadores - Mun. (1)'!B1688,'Banco de Indicadores Mun. (2)'!A:A,'Banco de Indicadores - Mun. (1)'!A1688) / VLOOKUP(D1688,'Dados Base'!$B:$K,10,FALSE)) * 100</f>
        <v>13.216385964912275</v>
      </c>
      <c r="AO1688" s="21">
        <v>0</v>
      </c>
      <c r="AP1688" s="125">
        <v>0</v>
      </c>
      <c r="AQ1688" s="5">
        <v>0</v>
      </c>
      <c r="AR1688" s="21">
        <v>10</v>
      </c>
      <c r="AS1688" s="20">
        <v>90</v>
      </c>
      <c r="AT1688" s="20">
        <v>90</v>
      </c>
      <c r="AU1688" s="20">
        <v>63.934426229508198</v>
      </c>
      <c r="AV1688" s="20">
        <v>7.5</v>
      </c>
      <c r="AW1688" s="21">
        <v>0</v>
      </c>
      <c r="AX1688" s="21">
        <v>0</v>
      </c>
      <c r="AY1688" s="116">
        <v>119.5001857796731</v>
      </c>
    </row>
    <row r="1689" spans="1:51" ht="15" x14ac:dyDescent="0.25">
      <c r="A1689" s="144">
        <v>2015</v>
      </c>
      <c r="B1689" s="77" t="s">
        <v>399</v>
      </c>
      <c r="C1689" s="78">
        <v>15</v>
      </c>
      <c r="D1689" s="77">
        <v>3535101</v>
      </c>
      <c r="E1689" s="78">
        <v>353510115</v>
      </c>
      <c r="F1689" s="78" t="str">
        <f t="shared" si="69"/>
        <v>3535101152015</v>
      </c>
      <c r="G1689" s="89">
        <v>2.2110931996545347</v>
      </c>
      <c r="H1689" s="80">
        <f t="shared" si="68"/>
        <v>12014</v>
      </c>
      <c r="I1689" s="90">
        <v>11668</v>
      </c>
      <c r="J1689" s="91">
        <v>346</v>
      </c>
      <c r="K1689" s="83">
        <f>(H1689)/VLOOKUP(D1689,'Dados Base'!$B:$K,6,FALSE)</f>
        <v>146.10239571932385</v>
      </c>
      <c r="L1689" s="88">
        <f t="shared" si="70"/>
        <v>97.120026635591799</v>
      </c>
      <c r="M1689" s="85" t="s">
        <v>702</v>
      </c>
      <c r="N1689" s="92">
        <v>0.72199999999999998</v>
      </c>
      <c r="O1689" s="91">
        <v>16</v>
      </c>
      <c r="P1689" s="91">
        <v>800</v>
      </c>
      <c r="Q1689" s="91">
        <v>0</v>
      </c>
      <c r="R1689" s="91">
        <v>0</v>
      </c>
      <c r="S1689" s="91">
        <v>4</v>
      </c>
      <c r="T1689" s="87" t="s">
        <v>691</v>
      </c>
      <c r="U1689" s="91">
        <v>61</v>
      </c>
      <c r="V1689" s="91">
        <v>51</v>
      </c>
      <c r="W1689" s="93">
        <v>0</v>
      </c>
      <c r="X1689" s="47">
        <v>3.1084834490740738E-2</v>
      </c>
      <c r="Y1689" s="21">
        <v>8.39</v>
      </c>
      <c r="Z1689" s="21">
        <v>388</v>
      </c>
      <c r="AA1689" s="21">
        <v>259</v>
      </c>
      <c r="AB1689" s="21">
        <v>1</v>
      </c>
      <c r="AC1689" s="21">
        <v>0</v>
      </c>
      <c r="AD1689" s="153">
        <f>VLOOKUP(D1689,'Dados Base'!$B:$K,9,FALSE)*31536000/VLOOKUP($F1689,F:H,MATCH(H1688,F1688:AF1688,0),FALSE)</f>
        <v>1627.4612951556517</v>
      </c>
      <c r="AE1689" s="153">
        <f>VLOOKUP(D1689,'Dados Base'!$B:$K,10,FALSE)*31536000/VLOOKUP($F1689,F:H,MATCH(H1688,F1688:AF1688,0),FALSE)</f>
        <v>183.74563009821875</v>
      </c>
      <c r="AF1689" s="14">
        <v>85</v>
      </c>
      <c r="AG1689" s="15" t="s">
        <v>692</v>
      </c>
      <c r="AH1689" s="14">
        <v>84.9</v>
      </c>
      <c r="AI1689" s="14">
        <v>18.13</v>
      </c>
      <c r="AJ1689" s="16">
        <v>87.52</v>
      </c>
      <c r="AK1689" s="72">
        <f>(SUMIFS('Banco de Indicadores Mun. (2)'!I:I,'Banco de Indicadores Mun. (2)'!B:B,'Banco de Indicadores - Mun. (1)'!B1689,'Banco de Indicadores Mun. (2)'!A:A,'Banco de Indicadores - Mun. (1)'!A1689) / VLOOKUP(D1689,'Dados Base'!$B:$K,8,FALSE)) * 100</f>
        <v>26.4544</v>
      </c>
      <c r="AL1689" s="72">
        <f>(SUMIFS('Banco de Indicadores Mun. (2)'!I:I,'Banco de Indicadores Mun. (2)'!B:B,'Banco de Indicadores - Mun. (1)'!B1689,'Banco de Indicadores Mun. (2)'!A:A,'Banco de Indicadores - Mun. (1)'!A1689) / VLOOKUP(D1689,'Dados Base'!$B:$K,9,FALSE)) * 100</f>
        <v>8.5336774193548397</v>
      </c>
      <c r="AM1689" s="72">
        <f>(SUMIFS('Banco de Indicadores Mun. (2)'!J:J,'Banco de Indicadores Mun. (2)'!B:B,'Banco de Indicadores - Mun. (1)'!B1689,'Banco de Indicadores Mun. (2)'!A:A,'Banco de Indicadores - Mun. (1)'!A1689) / VLOOKUP(D1689,'Dados Base'!$B:$K,7,FALSE)) * 100</f>
        <v>13.259692307692305</v>
      </c>
      <c r="AN1689" s="72">
        <f>(SUMIFS('Banco de Indicadores Mun. (2)'!K:K,'Banco de Indicadores Mun. (2)'!B:B,'Banco de Indicadores - Mun. (1)'!B1689,'Banco de Indicadores Mun. (2)'!A:A,'Banco de Indicadores - Mun. (1)'!A1689) / VLOOKUP(D1689,'Dados Base'!$B:$K,10,FALSE)) * 100</f>
        <v>50.958857142857148</v>
      </c>
      <c r="AO1689" s="21">
        <v>0</v>
      </c>
      <c r="AP1689" s="125">
        <v>0</v>
      </c>
      <c r="AQ1689" s="5">
        <v>88</v>
      </c>
      <c r="AR1689" s="21">
        <v>9.8000000000000007</v>
      </c>
      <c r="AS1689" s="20">
        <v>100</v>
      </c>
      <c r="AT1689" s="20">
        <v>100</v>
      </c>
      <c r="AU1689" s="20">
        <v>59.969088098918085</v>
      </c>
      <c r="AV1689" s="20">
        <v>7.4</v>
      </c>
      <c r="AW1689" s="21">
        <v>1</v>
      </c>
      <c r="AX1689" s="21">
        <v>0</v>
      </c>
      <c r="AY1689" s="116">
        <v>188.53986525981793</v>
      </c>
    </row>
    <row r="1690" spans="1:51" ht="15" x14ac:dyDescent="0.25">
      <c r="A1690" s="144">
        <v>2015</v>
      </c>
      <c r="B1690" s="77" t="s">
        <v>400</v>
      </c>
      <c r="C1690" s="78">
        <v>18</v>
      </c>
      <c r="D1690" s="77">
        <v>3535200</v>
      </c>
      <c r="E1690" s="78">
        <v>353520018</v>
      </c>
      <c r="F1690" s="78" t="str">
        <f t="shared" si="69"/>
        <v>3535200182015</v>
      </c>
      <c r="G1690" s="89">
        <v>-0.73795983146291988</v>
      </c>
      <c r="H1690" s="80">
        <f t="shared" si="68"/>
        <v>9313</v>
      </c>
      <c r="I1690" s="90">
        <v>7339</v>
      </c>
      <c r="J1690" s="91">
        <v>1974</v>
      </c>
      <c r="K1690" s="83">
        <f>(H1690)/VLOOKUP(D1690,'Dados Base'!$B:$K,6,FALSE)</f>
        <v>29.094942047549129</v>
      </c>
      <c r="L1690" s="88">
        <f t="shared" si="70"/>
        <v>78.803822613550949</v>
      </c>
      <c r="M1690" s="85" t="s">
        <v>702</v>
      </c>
      <c r="N1690" s="92">
        <v>0.753</v>
      </c>
      <c r="O1690" s="91">
        <v>62</v>
      </c>
      <c r="P1690" s="91">
        <v>40000</v>
      </c>
      <c r="Q1690" s="91">
        <v>1000</v>
      </c>
      <c r="R1690" s="91">
        <v>400</v>
      </c>
      <c r="S1690" s="91">
        <v>12</v>
      </c>
      <c r="T1690" s="87" t="s">
        <v>691</v>
      </c>
      <c r="U1690" s="91">
        <v>125</v>
      </c>
      <c r="V1690" s="91">
        <v>75</v>
      </c>
      <c r="W1690" s="93">
        <v>4.28</v>
      </c>
      <c r="X1690" s="47">
        <v>1.9877434374999999E-2</v>
      </c>
      <c r="Y1690" s="21">
        <v>5.09</v>
      </c>
      <c r="Z1690" s="21">
        <v>325</v>
      </c>
      <c r="AA1690" s="21">
        <v>68</v>
      </c>
      <c r="AB1690" s="21">
        <v>1</v>
      </c>
      <c r="AC1690" s="21">
        <v>0</v>
      </c>
      <c r="AD1690" s="153">
        <f>VLOOKUP(D1690,'Dados Base'!$B:$K,9,FALSE)*31536000/VLOOKUP($F1690,F:H,MATCH(H1689,F1689:AF1689,0),FALSE)</f>
        <v>8126.9623107484158</v>
      </c>
      <c r="AE1690" s="153">
        <f>VLOOKUP(D1690,'Dados Base'!$B:$K,10,FALSE)*31536000/VLOOKUP($F1690,F:H,MATCH(H1689,F1689:AF1689,0),FALSE)</f>
        <v>643.38451626758274</v>
      </c>
      <c r="AF1690" s="14">
        <v>81.96</v>
      </c>
      <c r="AG1690" s="15">
        <v>24.17</v>
      </c>
      <c r="AH1690" s="14">
        <v>77.03</v>
      </c>
      <c r="AI1690" s="14">
        <v>15.92</v>
      </c>
      <c r="AJ1690" s="16">
        <v>100</v>
      </c>
      <c r="AK1690" s="72">
        <f>(SUMIFS('Banco de Indicadores Mun. (2)'!I:I,'Banco de Indicadores Mun. (2)'!B:B,'Banco de Indicadores - Mun. (1)'!B1690,'Banco de Indicadores Mun. (2)'!A:A,'Banco de Indicadores - Mun. (1)'!A1690) / VLOOKUP(D1690,'Dados Base'!$B:$K,8,FALSE)) * 100</f>
        <v>9.8567600000000031</v>
      </c>
      <c r="AL1690" s="72">
        <f>(SUMIFS('Banco de Indicadores Mun. (2)'!I:I,'Banco de Indicadores Mun. (2)'!B:B,'Banco de Indicadores - Mun. (1)'!B1690,'Banco de Indicadores Mun. (2)'!A:A,'Banco de Indicadores - Mun. (1)'!A1690) / VLOOKUP(D1690,'Dados Base'!$B:$K,9,FALSE)) * 100</f>
        <v>3.0802375000000008</v>
      </c>
      <c r="AM1690" s="72">
        <f>(SUMIFS('Banco de Indicadores Mun. (2)'!J:J,'Banco de Indicadores Mun. (2)'!B:B,'Banco de Indicadores - Mun. (1)'!B1690,'Banco de Indicadores Mun. (2)'!A:A,'Banco de Indicadores - Mun. (1)'!A1690) / VLOOKUP(D1690,'Dados Base'!$B:$K,7,FALSE)) * 100</f>
        <v>12.450232142857146</v>
      </c>
      <c r="AN1690" s="72">
        <f>(SUMIFS('Banco de Indicadores Mun. (2)'!K:K,'Banco de Indicadores Mun. (2)'!B:B,'Banco de Indicadores - Mun. (1)'!B1690,'Banco de Indicadores Mun. (2)'!A:A,'Banco de Indicadores - Mun. (1)'!A1690) / VLOOKUP(D1690,'Dados Base'!$B:$K,10,FALSE)) * 100</f>
        <v>2.2128421052631584</v>
      </c>
      <c r="AO1690" s="21">
        <v>0</v>
      </c>
      <c r="AP1690" s="125">
        <v>0</v>
      </c>
      <c r="AQ1690" s="5">
        <v>0</v>
      </c>
      <c r="AR1690" s="21">
        <v>9.5</v>
      </c>
      <c r="AS1690" s="20">
        <v>93</v>
      </c>
      <c r="AT1690" s="20">
        <v>93</v>
      </c>
      <c r="AU1690" s="20">
        <v>82.697201017811707</v>
      </c>
      <c r="AV1690" s="20">
        <v>9.9</v>
      </c>
      <c r="AW1690" s="21">
        <v>0</v>
      </c>
      <c r="AX1690" s="21">
        <v>0</v>
      </c>
      <c r="AY1690" s="116">
        <v>118.39335693153359</v>
      </c>
    </row>
    <row r="1691" spans="1:51" ht="15" x14ac:dyDescent="0.25">
      <c r="A1691" s="144">
        <v>2015</v>
      </c>
      <c r="B1691" s="77" t="s">
        <v>401</v>
      </c>
      <c r="C1691" s="78">
        <v>17</v>
      </c>
      <c r="D1691" s="77">
        <v>3535309</v>
      </c>
      <c r="E1691" s="78">
        <v>353530917</v>
      </c>
      <c r="F1691" s="78" t="str">
        <f t="shared" si="69"/>
        <v>3535309172015</v>
      </c>
      <c r="G1691" s="89">
        <v>0.20358780441409596</v>
      </c>
      <c r="H1691" s="80">
        <f t="shared" si="68"/>
        <v>21408</v>
      </c>
      <c r="I1691" s="90">
        <v>20044</v>
      </c>
      <c r="J1691" s="91">
        <v>1364</v>
      </c>
      <c r="K1691" s="83">
        <f>(H1691)/VLOOKUP(D1691,'Dados Base'!$B:$K,6,FALSE)</f>
        <v>38.991694594200787</v>
      </c>
      <c r="L1691" s="88">
        <f t="shared" si="70"/>
        <v>93.628550074738413</v>
      </c>
      <c r="M1691" s="85" t="s">
        <v>702</v>
      </c>
      <c r="N1691" s="92">
        <v>0.746</v>
      </c>
      <c r="O1691" s="91">
        <v>130</v>
      </c>
      <c r="P1691" s="91">
        <v>4290</v>
      </c>
      <c r="Q1691" s="91">
        <v>72000</v>
      </c>
      <c r="R1691" s="91">
        <v>1800</v>
      </c>
      <c r="S1691" s="91">
        <v>50</v>
      </c>
      <c r="T1691" s="87" t="s">
        <v>691</v>
      </c>
      <c r="U1691" s="91">
        <v>238</v>
      </c>
      <c r="V1691" s="91">
        <v>230</v>
      </c>
      <c r="W1691" s="93">
        <v>10.79</v>
      </c>
      <c r="X1691" s="47">
        <v>5.9613450222222225E-2</v>
      </c>
      <c r="Y1691" s="21">
        <v>14.18</v>
      </c>
      <c r="Z1691" s="21">
        <v>952</v>
      </c>
      <c r="AA1691" s="21">
        <v>142</v>
      </c>
      <c r="AB1691" s="21">
        <v>0</v>
      </c>
      <c r="AC1691" s="21">
        <v>1</v>
      </c>
      <c r="AD1691" s="153">
        <f>VLOOKUP(D1691,'Dados Base'!$B:$K,9,FALSE)*31536000/VLOOKUP($F1691,F:H,MATCH(H1690,F1690:AF1690,0),FALSE)</f>
        <v>7601.1659192825109</v>
      </c>
      <c r="AE1691" s="153">
        <f>VLOOKUP(D1691,'Dados Base'!$B:$K,10,FALSE)*31536000/VLOOKUP($F1691,F:H,MATCH(H1690,F1690:AF1690,0),FALSE)</f>
        <v>839.66367713004468</v>
      </c>
      <c r="AF1691" s="14">
        <v>91.48</v>
      </c>
      <c r="AG1691" s="15">
        <v>100</v>
      </c>
      <c r="AH1691" s="14">
        <v>91.48</v>
      </c>
      <c r="AI1691" s="14">
        <v>29.79</v>
      </c>
      <c r="AJ1691" s="16">
        <v>99.76</v>
      </c>
      <c r="AK1691" s="72">
        <f>(SUMIFS('Banco de Indicadores Mun. (2)'!I:I,'Banco de Indicadores Mun. (2)'!B:B,'Banco de Indicadores - Mun. (1)'!B1691,'Banco de Indicadores Mun. (2)'!A:A,'Banco de Indicadores - Mun. (1)'!A1691) / VLOOKUP(D1691,'Dados Base'!$B:$K,8,FALSE)) * 100</f>
        <v>29.68646153846154</v>
      </c>
      <c r="AL1691" s="72">
        <f>(SUMIFS('Banco de Indicadores Mun. (2)'!I:I,'Banco de Indicadores Mun. (2)'!B:B,'Banco de Indicadores - Mun. (1)'!B1691,'Banco de Indicadores Mun. (2)'!A:A,'Banco de Indicadores - Mun. (1)'!A1691) / VLOOKUP(D1691,'Dados Base'!$B:$K,9,FALSE)) * 100</f>
        <v>15.706209302325579</v>
      </c>
      <c r="AM1691" s="72">
        <f>(SUMIFS('Banco de Indicadores Mun. (2)'!J:J,'Banco de Indicadores Mun. (2)'!B:B,'Banco de Indicadores - Mun. (1)'!B1691,'Banco de Indicadores Mun. (2)'!A:A,'Banco de Indicadores - Mun. (1)'!A1691) / VLOOKUP(D1691,'Dados Base'!$B:$K,7,FALSE)) * 100</f>
        <v>29.626407407407406</v>
      </c>
      <c r="AN1691" s="72">
        <f>(SUMIFS('Banco de Indicadores Mun. (2)'!K:K,'Banco de Indicadores Mun. (2)'!B:B,'Banco de Indicadores - Mun. (1)'!B1691,'Banco de Indicadores Mun. (2)'!A:A,'Banco de Indicadores - Mun. (1)'!A1691) / VLOOKUP(D1691,'Dados Base'!$B:$K,10,FALSE)) * 100</f>
        <v>29.914035087719299</v>
      </c>
      <c r="AO1691" s="21">
        <v>0</v>
      </c>
      <c r="AP1691" s="125">
        <v>0</v>
      </c>
      <c r="AQ1691" s="5">
        <v>0</v>
      </c>
      <c r="AR1691" s="21">
        <v>7.6</v>
      </c>
      <c r="AS1691" s="20">
        <v>100</v>
      </c>
      <c r="AT1691" s="20">
        <v>100</v>
      </c>
      <c r="AU1691" s="20">
        <v>87.020109689213896</v>
      </c>
      <c r="AV1691" s="20">
        <v>9.8000000000000007</v>
      </c>
      <c r="AW1691" s="21">
        <v>0</v>
      </c>
      <c r="AX1691" s="21">
        <v>1</v>
      </c>
      <c r="AY1691" s="116">
        <v>131.31192012383906</v>
      </c>
    </row>
    <row r="1692" spans="1:51" ht="15" x14ac:dyDescent="0.25">
      <c r="A1692" s="144">
        <v>2015</v>
      </c>
      <c r="B1692" s="77" t="s">
        <v>402</v>
      </c>
      <c r="C1692" s="78">
        <v>20</v>
      </c>
      <c r="D1692" s="77">
        <v>3535408</v>
      </c>
      <c r="E1692" s="78">
        <v>353540820</v>
      </c>
      <c r="F1692" s="78" t="str">
        <f t="shared" si="69"/>
        <v>3535408202015</v>
      </c>
      <c r="G1692" s="89">
        <v>0.51222673675459518</v>
      </c>
      <c r="H1692" s="80">
        <f t="shared" si="68"/>
        <v>14897</v>
      </c>
      <c r="I1692" s="90">
        <v>14545</v>
      </c>
      <c r="J1692" s="91">
        <v>352</v>
      </c>
      <c r="K1692" s="83">
        <f>(H1692)/VLOOKUP(D1692,'Dados Base'!$B:$K,6,FALSE)</f>
        <v>42.184402786430311</v>
      </c>
      <c r="L1692" s="88">
        <f t="shared" si="70"/>
        <v>97.637108142579038</v>
      </c>
      <c r="M1692" s="85" t="s">
        <v>702</v>
      </c>
      <c r="N1692" s="92">
        <v>0.72199999999999998</v>
      </c>
      <c r="O1692" s="91">
        <v>48</v>
      </c>
      <c r="P1692" s="91">
        <v>25000</v>
      </c>
      <c r="Q1692" s="91">
        <v>0</v>
      </c>
      <c r="R1692" s="91">
        <v>0</v>
      </c>
      <c r="S1692" s="91">
        <v>91</v>
      </c>
      <c r="T1692" s="87" t="s">
        <v>691</v>
      </c>
      <c r="U1692" s="91">
        <v>170</v>
      </c>
      <c r="V1692" s="91">
        <v>136</v>
      </c>
      <c r="W1692" s="93">
        <v>50.36</v>
      </c>
      <c r="X1692" s="47">
        <v>4.4271487376157402E-2</v>
      </c>
      <c r="Y1692" s="21">
        <v>10.51</v>
      </c>
      <c r="Z1692" s="21">
        <v>556</v>
      </c>
      <c r="AA1692" s="21">
        <v>254</v>
      </c>
      <c r="AB1692" s="21">
        <v>0</v>
      </c>
      <c r="AC1692" s="21">
        <v>0</v>
      </c>
      <c r="AD1692" s="153">
        <f>VLOOKUP(D1692,'Dados Base'!$B:$K,9,FALSE)*31536000/VLOOKUP($F1692,F:H,MATCH(H1691,F1691:AF1691,0),FALSE)</f>
        <v>5609.8811841310335</v>
      </c>
      <c r="AE1692" s="153">
        <f>VLOOKUP(D1692,'Dados Base'!$B:$K,10,FALSE)*31536000/VLOOKUP($F1692,F:H,MATCH(H1691,F1691:AF1691,0),FALSE)</f>
        <v>656.25025172853577</v>
      </c>
      <c r="AF1692" s="14">
        <v>97.63</v>
      </c>
      <c r="AG1692" s="15">
        <v>100</v>
      </c>
      <c r="AH1692" s="14">
        <v>96.07</v>
      </c>
      <c r="AI1692" s="14">
        <v>20.27</v>
      </c>
      <c r="AJ1692" s="16">
        <v>99.89</v>
      </c>
      <c r="AK1692" s="72">
        <f>(SUMIFS('Banco de Indicadores Mun. (2)'!I:I,'Banco de Indicadores Mun. (2)'!B:B,'Banco de Indicadores - Mun. (1)'!B1692,'Banco de Indicadores Mun. (2)'!A:A,'Banco de Indicadores - Mun. (1)'!A1692) / VLOOKUP(D1692,'Dados Base'!$B:$K,8,FALSE)) * 100</f>
        <v>0.5355130434782609</v>
      </c>
      <c r="AL1692" s="72">
        <f>(SUMIFS('Banco de Indicadores Mun. (2)'!I:I,'Banco de Indicadores Mun. (2)'!B:B,'Banco de Indicadores - Mun. (1)'!B1692,'Banco de Indicadores Mun. (2)'!A:A,'Banco de Indicadores - Mun. (1)'!A1692) / VLOOKUP(D1692,'Dados Base'!$B:$K,9,FALSE)) * 100</f>
        <v>0.23239245283018869</v>
      </c>
      <c r="AM1692" s="72">
        <f>(SUMIFS('Banco de Indicadores Mun. (2)'!J:J,'Banco de Indicadores Mun. (2)'!B:B,'Banco de Indicadores - Mun. (1)'!B1692,'Banco de Indicadores Mun. (2)'!A:A,'Banco de Indicadores - Mun. (1)'!A1692) / VLOOKUP(D1692,'Dados Base'!$B:$K,7,FALSE)) * 100</f>
        <v>0</v>
      </c>
      <c r="AN1692" s="72">
        <f>(SUMIFS('Banco de Indicadores Mun. (2)'!K:K,'Banco de Indicadores Mun. (2)'!B:B,'Banco de Indicadores - Mun. (1)'!B1692,'Banco de Indicadores Mun. (2)'!A:A,'Banco de Indicadores - Mun. (1)'!A1692) / VLOOKUP(D1692,'Dados Base'!$B:$K,10,FALSE)) * 100</f>
        <v>1.9865806451612906</v>
      </c>
      <c r="AO1692" s="21">
        <v>0</v>
      </c>
      <c r="AP1692" s="125">
        <v>0</v>
      </c>
      <c r="AQ1692" s="5">
        <v>0</v>
      </c>
      <c r="AR1692" s="21">
        <v>8.6</v>
      </c>
      <c r="AS1692" s="20">
        <v>94</v>
      </c>
      <c r="AT1692" s="20">
        <v>94</v>
      </c>
      <c r="AU1692" s="20">
        <v>68.641975308641975</v>
      </c>
      <c r="AV1692" s="20">
        <v>7.57</v>
      </c>
      <c r="AW1692" s="21">
        <v>0</v>
      </c>
      <c r="AX1692" s="21">
        <v>0</v>
      </c>
      <c r="AY1692" s="116">
        <v>3.9786680831659114</v>
      </c>
    </row>
    <row r="1693" spans="1:51" ht="15" x14ac:dyDescent="0.25">
      <c r="A1693" s="144">
        <v>2015</v>
      </c>
      <c r="B1693" s="77" t="s">
        <v>403</v>
      </c>
      <c r="C1693" s="78">
        <v>17</v>
      </c>
      <c r="D1693" s="77">
        <v>3535507</v>
      </c>
      <c r="E1693" s="78">
        <v>353550717</v>
      </c>
      <c r="F1693" s="78" t="str">
        <f t="shared" si="69"/>
        <v>3535507172015</v>
      </c>
      <c r="G1693" s="89">
        <v>0.52129660999933325</v>
      </c>
      <c r="H1693" s="80">
        <f t="shared" si="68"/>
        <v>43264</v>
      </c>
      <c r="I1693" s="90">
        <v>39207</v>
      </c>
      <c r="J1693" s="91">
        <v>4057</v>
      </c>
      <c r="K1693" s="83">
        <f>(H1693)/VLOOKUP(D1693,'Dados Base'!$B:$K,6,FALSE)</f>
        <v>43.216893585991265</v>
      </c>
      <c r="L1693" s="88">
        <f t="shared" si="70"/>
        <v>90.62268860946746</v>
      </c>
      <c r="M1693" s="85" t="s">
        <v>702</v>
      </c>
      <c r="N1693" s="92">
        <v>0.76200000000000001</v>
      </c>
      <c r="O1693" s="91">
        <v>128</v>
      </c>
      <c r="P1693" s="91">
        <v>40118</v>
      </c>
      <c r="Q1693" s="91">
        <v>320000</v>
      </c>
      <c r="R1693" s="91">
        <v>4000</v>
      </c>
      <c r="S1693" s="91">
        <v>51</v>
      </c>
      <c r="T1693" s="87" t="s">
        <v>691</v>
      </c>
      <c r="U1693" s="91">
        <v>462</v>
      </c>
      <c r="V1693" s="91">
        <v>361</v>
      </c>
      <c r="W1693" s="93">
        <v>0</v>
      </c>
      <c r="X1693" s="47">
        <v>0.12150163614814814</v>
      </c>
      <c r="Y1693" s="21">
        <v>32.479999999999997</v>
      </c>
      <c r="Z1693" s="21">
        <v>1688</v>
      </c>
      <c r="AA1693" s="21">
        <v>504</v>
      </c>
      <c r="AB1693" s="21">
        <v>1</v>
      </c>
      <c r="AC1693" s="21">
        <v>0</v>
      </c>
      <c r="AD1693" s="153">
        <f>VLOOKUP(D1693,'Dados Base'!$B:$K,9,FALSE)*31536000/VLOOKUP($F1693,F:H,MATCH(H1692,F1692:AF1692,0),FALSE)</f>
        <v>6749.8002958579882</v>
      </c>
      <c r="AE1693" s="153">
        <f>VLOOKUP(D1693,'Dados Base'!$B:$K,10,FALSE)*31536000/VLOOKUP($F1693,F:H,MATCH(H1692,F1692:AF1692,0),FALSE)</f>
        <v>743.49852071005955</v>
      </c>
      <c r="AF1693" s="14">
        <v>92.26</v>
      </c>
      <c r="AG1693" s="15">
        <v>100</v>
      </c>
      <c r="AH1693" s="14">
        <v>91.01</v>
      </c>
      <c r="AI1693" s="14">
        <v>17.72</v>
      </c>
      <c r="AJ1693" s="16">
        <v>100</v>
      </c>
      <c r="AK1693" s="72">
        <f>(SUMIFS('Banco de Indicadores Mun. (2)'!I:I,'Banco de Indicadores Mun. (2)'!B:B,'Banco de Indicadores - Mun. (1)'!B1693,'Banco de Indicadores Mun. (2)'!A:A,'Banco de Indicadores - Mun. (1)'!A1693) / VLOOKUP(D1693,'Dados Base'!$B:$K,8,FALSE)) * 100</f>
        <v>7.6458020408163252</v>
      </c>
      <c r="AL1693" s="72">
        <f>(SUMIFS('Banco de Indicadores Mun. (2)'!I:I,'Banco de Indicadores Mun. (2)'!B:B,'Banco de Indicadores - Mun. (1)'!B1693,'Banco de Indicadores Mun. (2)'!A:A,'Banco de Indicadores - Mun. (1)'!A1693) / VLOOKUP(D1693,'Dados Base'!$B:$K,9,FALSE)) * 100</f>
        <v>4.0458347732181421</v>
      </c>
      <c r="AM1693" s="72">
        <f>(SUMIFS('Banco de Indicadores Mun. (2)'!J:J,'Banco de Indicadores Mun. (2)'!B:B,'Banco de Indicadores - Mun. (1)'!B1693,'Banco de Indicadores Mun. (2)'!A:A,'Banco de Indicadores - Mun. (1)'!A1693) / VLOOKUP(D1693,'Dados Base'!$B:$K,7,FALSE)) * 100</f>
        <v>8.7690979381443306</v>
      </c>
      <c r="AN1693" s="72">
        <f>(SUMIFS('Banco de Indicadores Mun. (2)'!K:K,'Banco de Indicadores Mun. (2)'!B:B,'Banco de Indicadores - Mun. (1)'!B1693,'Banco de Indicadores Mun. (2)'!A:A,'Banco de Indicadores - Mun. (1)'!A1693) / VLOOKUP(D1693,'Dados Base'!$B:$K,10,FALSE)) * 100</f>
        <v>3.372872549019605</v>
      </c>
      <c r="AO1693" s="21">
        <v>0</v>
      </c>
      <c r="AP1693" s="125">
        <v>0</v>
      </c>
      <c r="AQ1693" s="5">
        <v>0</v>
      </c>
      <c r="AR1693" s="21">
        <v>9.4</v>
      </c>
      <c r="AS1693" s="20">
        <v>100</v>
      </c>
      <c r="AT1693" s="20">
        <v>100</v>
      </c>
      <c r="AU1693" s="20">
        <v>77.007299270072991</v>
      </c>
      <c r="AV1693" s="20">
        <v>8.51</v>
      </c>
      <c r="AW1693" s="21">
        <v>0</v>
      </c>
      <c r="AX1693" s="21">
        <v>0</v>
      </c>
      <c r="AY1693" s="116">
        <v>97.024232581079488</v>
      </c>
    </row>
    <row r="1694" spans="1:51" ht="15" x14ac:dyDescent="0.25">
      <c r="A1694" s="144">
        <v>2015</v>
      </c>
      <c r="B1694" s="77" t="s">
        <v>404</v>
      </c>
      <c r="C1694" s="78">
        <v>2</v>
      </c>
      <c r="D1694" s="77">
        <v>3535606</v>
      </c>
      <c r="E1694" s="78">
        <v>35356062</v>
      </c>
      <c r="F1694" s="78" t="str">
        <f t="shared" si="69"/>
        <v>353560622015</v>
      </c>
      <c r="G1694" s="89">
        <v>0.28807673427402314</v>
      </c>
      <c r="H1694" s="80">
        <f t="shared" si="68"/>
        <v>17809</v>
      </c>
      <c r="I1694" s="90">
        <v>5369</v>
      </c>
      <c r="J1694" s="91">
        <v>12440</v>
      </c>
      <c r="K1694" s="83">
        <f>(H1694)/VLOOKUP(D1694,'Dados Base'!$B:$K,6,FALSE)</f>
        <v>21.992121414193804</v>
      </c>
      <c r="L1694" s="88">
        <f t="shared" si="70"/>
        <v>30.147678140266159</v>
      </c>
      <c r="M1694" s="85" t="s">
        <v>702</v>
      </c>
      <c r="N1694" s="92">
        <v>0.71899999999999997</v>
      </c>
      <c r="O1694" s="91">
        <v>179</v>
      </c>
      <c r="P1694" s="91">
        <v>17500</v>
      </c>
      <c r="Q1694" s="91">
        <v>0</v>
      </c>
      <c r="R1694" s="91">
        <v>0</v>
      </c>
      <c r="S1694" s="91">
        <v>27</v>
      </c>
      <c r="T1694" s="87" t="s">
        <v>691</v>
      </c>
      <c r="U1694" s="91">
        <v>123</v>
      </c>
      <c r="V1694" s="91">
        <v>105</v>
      </c>
      <c r="W1694" s="93">
        <v>96.9</v>
      </c>
      <c r="X1694" s="47">
        <v>4.3678408615785126E-2</v>
      </c>
      <c r="Y1694" s="21">
        <v>3.82</v>
      </c>
      <c r="Z1694" s="21">
        <v>0</v>
      </c>
      <c r="AA1694" s="21">
        <v>295</v>
      </c>
      <c r="AB1694" s="21">
        <v>5</v>
      </c>
      <c r="AC1694" s="21">
        <v>0</v>
      </c>
      <c r="AD1694" s="153">
        <f>VLOOKUP(D1694,'Dados Base'!$B:$K,9,FALSE)*31536000/VLOOKUP($F1694,F:H,MATCH(H1693,F1693:AF1693,0),FALSE)</f>
        <v>21125.52529619855</v>
      </c>
      <c r="AE1694" s="153">
        <f>VLOOKUP(D1694,'Dados Base'!$B:$K,10,FALSE)*31536000/VLOOKUP($F1694,F:H,MATCH(H1693,F1693:AF1693,0),FALSE)</f>
        <v>2213.487562468415</v>
      </c>
      <c r="AF1694" s="14" t="s">
        <v>692</v>
      </c>
      <c r="AG1694" s="15">
        <v>100</v>
      </c>
      <c r="AH1694" s="14" t="s">
        <v>692</v>
      </c>
      <c r="AI1694" s="14" t="s">
        <v>692</v>
      </c>
      <c r="AJ1694" s="16" t="s">
        <v>692</v>
      </c>
      <c r="AK1694" s="72">
        <f>(SUMIFS('Banco de Indicadores Mun. (2)'!I:I,'Banco de Indicadores Mun. (2)'!B:B,'Banco de Indicadores - Mun. (1)'!B1694,'Banco de Indicadores Mun. (2)'!A:A,'Banco de Indicadores - Mun. (1)'!A1694) / VLOOKUP(D1694,'Dados Base'!$B:$K,8,FALSE)) * 100</f>
        <v>0.75820628683693581</v>
      </c>
      <c r="AL1694" s="72">
        <f>(SUMIFS('Banco de Indicadores Mun. (2)'!I:I,'Banco de Indicadores Mun. (2)'!B:B,'Banco de Indicadores - Mun. (1)'!B1694,'Banco de Indicadores Mun. (2)'!A:A,'Banco de Indicadores - Mun. (1)'!A1694) / VLOOKUP(D1694,'Dados Base'!$B:$K,9,FALSE)) * 100</f>
        <v>0.32349287510477809</v>
      </c>
      <c r="AM1694" s="72">
        <f>(SUMIFS('Banco de Indicadores Mun. (2)'!J:J,'Banco de Indicadores Mun. (2)'!B:B,'Banco de Indicadores - Mun. (1)'!B1694,'Banco de Indicadores Mun. (2)'!A:A,'Banco de Indicadores - Mun. (1)'!A1694) / VLOOKUP(D1694,'Dados Base'!$B:$K,7,FALSE)) * 100</f>
        <v>0.8816041666666673</v>
      </c>
      <c r="AN1694" s="72">
        <f>(SUMIFS('Banco de Indicadores Mun. (2)'!K:K,'Banco de Indicadores Mun. (2)'!B:B,'Banco de Indicadores - Mun. (1)'!B1694,'Banco de Indicadores Mun. (2)'!A:A,'Banco de Indicadores - Mun. (1)'!A1694) / VLOOKUP(D1694,'Dados Base'!$B:$K,10,FALSE)) * 100</f>
        <v>0.3791280000000003</v>
      </c>
      <c r="AO1694" s="21">
        <v>0</v>
      </c>
      <c r="AP1694" s="125">
        <v>0</v>
      </c>
      <c r="AQ1694" s="5">
        <v>14</v>
      </c>
      <c r="AR1694" s="21">
        <v>10</v>
      </c>
      <c r="AS1694" s="20">
        <v>86</v>
      </c>
      <c r="AT1694" s="20">
        <v>0</v>
      </c>
      <c r="AU1694" s="20">
        <v>0</v>
      </c>
      <c r="AV1694" s="20">
        <v>1.29</v>
      </c>
      <c r="AW1694" s="21">
        <v>0</v>
      </c>
      <c r="AX1694" s="21">
        <v>0</v>
      </c>
      <c r="AY1694" s="116">
        <v>9.1016516225303672</v>
      </c>
    </row>
    <row r="1695" spans="1:51" ht="15" x14ac:dyDescent="0.25">
      <c r="A1695" s="144">
        <v>2015</v>
      </c>
      <c r="B1695" s="77" t="s">
        <v>405</v>
      </c>
      <c r="C1695" s="78">
        <v>15</v>
      </c>
      <c r="D1695" s="77">
        <v>3535705</v>
      </c>
      <c r="E1695" s="78">
        <v>353570515</v>
      </c>
      <c r="F1695" s="78" t="str">
        <f t="shared" si="69"/>
        <v>3535705152015</v>
      </c>
      <c r="G1695" s="89">
        <v>0.75463208894666067</v>
      </c>
      <c r="H1695" s="80">
        <f t="shared" si="68"/>
        <v>6103</v>
      </c>
      <c r="I1695" s="90">
        <v>5478</v>
      </c>
      <c r="J1695" s="91">
        <v>625</v>
      </c>
      <c r="K1695" s="83">
        <f>(H1695)/VLOOKUP(D1695,'Dados Base'!$B:$K,6,FALSE)</f>
        <v>39.486283643892342</v>
      </c>
      <c r="L1695" s="88">
        <f t="shared" si="70"/>
        <v>89.759134851712275</v>
      </c>
      <c r="M1695" s="85" t="s">
        <v>702</v>
      </c>
      <c r="N1695" s="92">
        <v>0.749</v>
      </c>
      <c r="O1695" s="91">
        <v>58</v>
      </c>
      <c r="P1695" s="91">
        <v>1550</v>
      </c>
      <c r="Q1695" s="91">
        <v>0</v>
      </c>
      <c r="R1695" s="91">
        <v>0</v>
      </c>
      <c r="S1695" s="91">
        <v>16</v>
      </c>
      <c r="T1695" s="87" t="s">
        <v>691</v>
      </c>
      <c r="U1695" s="91">
        <v>58</v>
      </c>
      <c r="V1695" s="91">
        <v>47</v>
      </c>
      <c r="W1695" s="93">
        <v>0</v>
      </c>
      <c r="X1695" s="47">
        <v>1.4560968219209559E-2</v>
      </c>
      <c r="Y1695" s="21">
        <v>3.87</v>
      </c>
      <c r="Z1695" s="21">
        <v>194</v>
      </c>
      <c r="AA1695" s="21">
        <v>105</v>
      </c>
      <c r="AB1695" s="21">
        <v>2</v>
      </c>
      <c r="AC1695" s="21">
        <v>0</v>
      </c>
      <c r="AD1695" s="153">
        <f>VLOOKUP(D1695,'Dados Base'!$B:$K,9,FALSE)*31536000/VLOOKUP($F1695,F:H,MATCH(H1694,F1694:AF1694,0),FALSE)</f>
        <v>6252.4266754055379</v>
      </c>
      <c r="AE1695" s="153">
        <f>VLOOKUP(D1695,'Dados Base'!$B:$K,10,FALSE)*31536000/VLOOKUP($F1695,F:H,MATCH(H1694,F1694:AF1694,0),FALSE)</f>
        <v>671.74832049811573</v>
      </c>
      <c r="AF1695" s="14" t="s">
        <v>692</v>
      </c>
      <c r="AG1695" s="15" t="s">
        <v>692</v>
      </c>
      <c r="AH1695" s="14" t="s">
        <v>692</v>
      </c>
      <c r="AI1695" s="14" t="s">
        <v>692</v>
      </c>
      <c r="AJ1695" s="16" t="s">
        <v>692</v>
      </c>
      <c r="AK1695" s="72">
        <f>(SUMIFS('Banco de Indicadores Mun. (2)'!I:I,'Banco de Indicadores Mun. (2)'!B:B,'Banco de Indicadores - Mun. (1)'!B1695,'Banco de Indicadores Mun. (2)'!A:A,'Banco de Indicadores - Mun. (1)'!A1695) / VLOOKUP(D1695,'Dados Base'!$B:$K,8,FALSE)) * 100</f>
        <v>94.627615384615368</v>
      </c>
      <c r="AL1695" s="72">
        <f>(SUMIFS('Banco de Indicadores Mun. (2)'!I:I,'Banco de Indicadores Mun. (2)'!B:B,'Banco de Indicadores - Mun. (1)'!B1695,'Banco de Indicadores Mun. (2)'!A:A,'Banco de Indicadores - Mun. (1)'!A1695) / VLOOKUP(D1695,'Dados Base'!$B:$K,9,FALSE)) * 100</f>
        <v>30.499809917355371</v>
      </c>
      <c r="AM1695" s="72">
        <f>(SUMIFS('Banco de Indicadores Mun. (2)'!J:J,'Banco de Indicadores Mun. (2)'!B:B,'Banco de Indicadores - Mun. (1)'!B1695,'Banco de Indicadores Mun. (2)'!A:A,'Banco de Indicadores - Mun. (1)'!A1695) / VLOOKUP(D1695,'Dados Base'!$B:$K,7,FALSE)) * 100</f>
        <v>102.40346153846151</v>
      </c>
      <c r="AN1695" s="72">
        <f>(SUMIFS('Banco de Indicadores Mun. (2)'!K:K,'Banco de Indicadores Mun. (2)'!B:B,'Banco de Indicadores - Mun. (1)'!B1695,'Banco de Indicadores Mun. (2)'!A:A,'Banco de Indicadores - Mun. (1)'!A1695) / VLOOKUP(D1695,'Dados Base'!$B:$K,10,FALSE)) * 100</f>
        <v>79.075923076923075</v>
      </c>
      <c r="AO1695" s="21">
        <v>0</v>
      </c>
      <c r="AP1695" s="125">
        <v>0</v>
      </c>
      <c r="AQ1695" s="5">
        <v>0</v>
      </c>
      <c r="AR1695" s="21">
        <v>9.8000000000000007</v>
      </c>
      <c r="AS1695" s="20">
        <v>100</v>
      </c>
      <c r="AT1695" s="20">
        <v>100</v>
      </c>
      <c r="AU1695" s="20">
        <v>64.88294314381271</v>
      </c>
      <c r="AV1695" s="20">
        <v>7.43</v>
      </c>
      <c r="AW1695" s="21">
        <v>0</v>
      </c>
      <c r="AX1695" s="21">
        <v>0</v>
      </c>
      <c r="AY1695" s="116">
        <v>195.2309134608027</v>
      </c>
    </row>
    <row r="1696" spans="1:51" ht="15" x14ac:dyDescent="0.25">
      <c r="A1696" s="144">
        <v>2015</v>
      </c>
      <c r="B1696" s="77" t="s">
        <v>406</v>
      </c>
      <c r="C1696" s="78">
        <v>14</v>
      </c>
      <c r="D1696" s="77">
        <v>3535804</v>
      </c>
      <c r="E1696" s="78">
        <v>353580414</v>
      </c>
      <c r="F1696" s="78" t="str">
        <f t="shared" si="69"/>
        <v>3535804142015</v>
      </c>
      <c r="G1696" s="89">
        <v>1.2121820618017809</v>
      </c>
      <c r="H1696" s="80">
        <f t="shared" si="68"/>
        <v>18870</v>
      </c>
      <c r="I1696" s="90">
        <v>15821</v>
      </c>
      <c r="J1696" s="91">
        <v>3049</v>
      </c>
      <c r="K1696" s="83">
        <f>(H1696)/VLOOKUP(D1696,'Dados Base'!$B:$K,6,FALSE)</f>
        <v>18.502902416065265</v>
      </c>
      <c r="L1696" s="88">
        <f t="shared" si="70"/>
        <v>83.842077371489125</v>
      </c>
      <c r="M1696" s="85" t="s">
        <v>702</v>
      </c>
      <c r="N1696" s="92">
        <v>0.71699999999999997</v>
      </c>
      <c r="O1696" s="91">
        <v>207</v>
      </c>
      <c r="P1696" s="91">
        <v>35000</v>
      </c>
      <c r="Q1696" s="91">
        <v>0</v>
      </c>
      <c r="R1696" s="91">
        <v>0</v>
      </c>
      <c r="S1696" s="91">
        <v>19</v>
      </c>
      <c r="T1696" s="87" t="s">
        <v>691</v>
      </c>
      <c r="U1696" s="91">
        <v>191</v>
      </c>
      <c r="V1696" s="91">
        <v>112</v>
      </c>
      <c r="W1696" s="93">
        <v>105.93</v>
      </c>
      <c r="X1696" s="47">
        <v>3.9311888472222223E-2</v>
      </c>
      <c r="Y1696" s="21">
        <v>11.02</v>
      </c>
      <c r="Z1696" s="21">
        <v>695</v>
      </c>
      <c r="AA1696" s="21">
        <v>155</v>
      </c>
      <c r="AB1696" s="21">
        <v>3</v>
      </c>
      <c r="AC1696" s="21">
        <v>1</v>
      </c>
      <c r="AD1696" s="153">
        <f>VLOOKUP(D1696,'Dados Base'!$B:$K,9,FALSE)*31536000/VLOOKUP($F1696,F:H,MATCH(H1695,F1695:AF1695,0),FALSE)</f>
        <v>19085.379968203499</v>
      </c>
      <c r="AE1696" s="153">
        <f>VLOOKUP(D1696,'Dados Base'!$B:$K,10,FALSE)*31536000/VLOOKUP($F1696,F:H,MATCH(H1695,F1695:AF1695,0),FALSE)</f>
        <v>2239.4403815580281</v>
      </c>
      <c r="AF1696" s="14">
        <v>68.44</v>
      </c>
      <c r="AG1696" s="15">
        <v>89.43</v>
      </c>
      <c r="AH1696" s="14">
        <v>59.15</v>
      </c>
      <c r="AI1696" s="14">
        <v>18.649999999999999</v>
      </c>
      <c r="AJ1696" s="16">
        <v>84.18</v>
      </c>
      <c r="AK1696" s="72">
        <f>(SUMIFS('Banco de Indicadores Mun. (2)'!I:I,'Banco de Indicadores Mun. (2)'!B:B,'Banco de Indicadores - Mun. (1)'!B1696,'Banco de Indicadores Mun. (2)'!A:A,'Banco de Indicadores - Mun. (1)'!A1696) / VLOOKUP(D1696,'Dados Base'!$B:$K,8,FALSE)) * 100</f>
        <v>15.030911764705882</v>
      </c>
      <c r="AL1696" s="72">
        <f>(SUMIFS('Banco de Indicadores Mun. (2)'!I:I,'Banco de Indicadores Mun. (2)'!B:B,'Banco de Indicadores - Mun. (1)'!B1696,'Banco de Indicadores Mun. (2)'!A:A,'Banco de Indicadores - Mun. (1)'!A1696) / VLOOKUP(D1696,'Dados Base'!$B:$K,9,FALSE)) * 100</f>
        <v>6.7125788091068301</v>
      </c>
      <c r="AM1696" s="72">
        <f>(SUMIFS('Banco de Indicadores Mun. (2)'!J:J,'Banco de Indicadores Mun. (2)'!B:B,'Banco de Indicadores - Mun. (1)'!B1696,'Banco de Indicadores Mun. (2)'!A:A,'Banco de Indicadores - Mun. (1)'!A1696) / VLOOKUP(D1696,'Dados Base'!$B:$K,7,FALSE)) * 100</f>
        <v>19.982154255319148</v>
      </c>
      <c r="AN1696" s="72">
        <f>(SUMIFS('Banco de Indicadores Mun. (2)'!K:K,'Banco de Indicadores Mun. (2)'!B:B,'Banco de Indicadores - Mun. (1)'!B1696,'Banco de Indicadores Mun. (2)'!A:A,'Banco de Indicadores - Mun. (1)'!A1696) / VLOOKUP(D1696,'Dados Base'!$B:$K,10,FALSE)) * 100</f>
        <v>1.1378731343283583</v>
      </c>
      <c r="AO1696" s="21">
        <v>0</v>
      </c>
      <c r="AP1696" s="125">
        <v>0</v>
      </c>
      <c r="AQ1696" s="5">
        <v>0</v>
      </c>
      <c r="AR1696" s="21">
        <v>9.1999999999999993</v>
      </c>
      <c r="AS1696" s="20">
        <v>88</v>
      </c>
      <c r="AT1696" s="20">
        <v>88</v>
      </c>
      <c r="AU1696" s="20">
        <v>81.764705882352942</v>
      </c>
      <c r="AV1696" s="20">
        <v>9.32</v>
      </c>
      <c r="AW1696" s="21">
        <v>0</v>
      </c>
      <c r="AX1696" s="21">
        <v>1</v>
      </c>
      <c r="AY1696" s="116">
        <v>30.481269198667526</v>
      </c>
    </row>
    <row r="1697" spans="1:51" ht="15" x14ac:dyDescent="0.25">
      <c r="A1697" s="144">
        <v>2015</v>
      </c>
      <c r="B1697" s="77" t="s">
        <v>407</v>
      </c>
      <c r="C1697" s="78">
        <v>15</v>
      </c>
      <c r="D1697" s="77">
        <v>3535903</v>
      </c>
      <c r="E1697" s="78">
        <v>353590315</v>
      </c>
      <c r="F1697" s="78" t="str">
        <f t="shared" si="69"/>
        <v>3535903152015</v>
      </c>
      <c r="G1697" s="89">
        <v>0.26816173694037548</v>
      </c>
      <c r="H1697" s="80">
        <f t="shared" si="68"/>
        <v>3860</v>
      </c>
      <c r="I1697" s="90">
        <v>3496</v>
      </c>
      <c r="J1697" s="91">
        <v>364</v>
      </c>
      <c r="K1697" s="83">
        <f>(H1697)/VLOOKUP(D1697,'Dados Base'!$B:$K,6,FALSE)</f>
        <v>27.668267507705544</v>
      </c>
      <c r="L1697" s="88">
        <f t="shared" si="70"/>
        <v>90.569948186528492</v>
      </c>
      <c r="M1697" s="85" t="s">
        <v>702</v>
      </c>
      <c r="N1697" s="92">
        <v>0.73199999999999998</v>
      </c>
      <c r="O1697" s="91">
        <v>31</v>
      </c>
      <c r="P1697" s="91">
        <v>18300</v>
      </c>
      <c r="Q1697" s="91">
        <v>0</v>
      </c>
      <c r="R1697" s="91">
        <v>200</v>
      </c>
      <c r="S1697" s="91">
        <v>1</v>
      </c>
      <c r="T1697" s="87" t="s">
        <v>691</v>
      </c>
      <c r="U1697" s="91">
        <v>32</v>
      </c>
      <c r="V1697" s="91">
        <v>22</v>
      </c>
      <c r="W1697" s="93">
        <v>0</v>
      </c>
      <c r="X1697" s="47">
        <v>9.6188385416666657E-3</v>
      </c>
      <c r="Y1697" s="21">
        <v>2.5</v>
      </c>
      <c r="Z1697" s="21">
        <v>152</v>
      </c>
      <c r="AA1697" s="21">
        <v>41</v>
      </c>
      <c r="AB1697" s="21">
        <v>0</v>
      </c>
      <c r="AC1697" s="21">
        <v>0</v>
      </c>
      <c r="AD1697" s="153">
        <f>VLOOKUP(D1697,'Dados Base'!$B:$K,9,FALSE)*31536000/VLOOKUP($F1697,F:H,MATCH(H1696,F1696:AF1696,0),FALSE)</f>
        <v>8169.948186528497</v>
      </c>
      <c r="AE1697" s="153">
        <f>VLOOKUP(D1697,'Dados Base'!$B:$K,10,FALSE)*31536000/VLOOKUP($F1697,F:H,MATCH(H1696,F1696:AF1696,0),FALSE)</f>
        <v>898.69430051813481</v>
      </c>
      <c r="AF1697" s="14">
        <v>95.69</v>
      </c>
      <c r="AG1697" s="15">
        <v>100</v>
      </c>
      <c r="AH1697" s="14">
        <v>93.5</v>
      </c>
      <c r="AI1697" s="14">
        <v>14.19</v>
      </c>
      <c r="AJ1697" s="16">
        <v>100</v>
      </c>
      <c r="AK1697" s="72">
        <f>(SUMIFS('Banco de Indicadores Mun. (2)'!I:I,'Banco de Indicadores Mun. (2)'!B:B,'Banco de Indicadores - Mun. (1)'!B1697,'Banco de Indicadores Mun. (2)'!A:A,'Banco de Indicadores - Mun. (1)'!A1697) / VLOOKUP(D1697,'Dados Base'!$B:$K,8,FALSE)) * 100</f>
        <v>72.92271875000003</v>
      </c>
      <c r="AL1697" s="72">
        <f>(SUMIFS('Banco de Indicadores Mun. (2)'!I:I,'Banco de Indicadores Mun. (2)'!B:B,'Banco de Indicadores - Mun. (1)'!B1697,'Banco de Indicadores Mun. (2)'!A:A,'Banco de Indicadores - Mun. (1)'!A1697) / VLOOKUP(D1697,'Dados Base'!$B:$K,9,FALSE)) * 100</f>
        <v>23.335270000000008</v>
      </c>
      <c r="AM1697" s="72">
        <f>(SUMIFS('Banco de Indicadores Mun. (2)'!J:J,'Banco de Indicadores Mun. (2)'!B:B,'Banco de Indicadores - Mun. (1)'!B1697,'Banco de Indicadores Mun. (2)'!A:A,'Banco de Indicadores - Mun. (1)'!A1697) / VLOOKUP(D1697,'Dados Base'!$B:$K,7,FALSE)) * 100</f>
        <v>94.95223809523813</v>
      </c>
      <c r="AN1697" s="72">
        <f>(SUMIFS('Banco de Indicadores Mun. (2)'!K:K,'Banco de Indicadores Mun. (2)'!B:B,'Banco de Indicadores - Mun. (1)'!B1697,'Banco de Indicadores Mun. (2)'!A:A,'Banco de Indicadores - Mun. (1)'!A1697) / VLOOKUP(D1697,'Dados Base'!$B:$K,10,FALSE)) * 100</f>
        <v>30.866363636363637</v>
      </c>
      <c r="AO1697" s="21">
        <v>0</v>
      </c>
      <c r="AP1697" s="125">
        <v>0</v>
      </c>
      <c r="AQ1697" s="5">
        <v>0</v>
      </c>
      <c r="AR1697" s="21">
        <v>8.4</v>
      </c>
      <c r="AS1697" s="20">
        <v>97</v>
      </c>
      <c r="AT1697" s="20">
        <v>97.000000000000014</v>
      </c>
      <c r="AU1697" s="20">
        <v>78.756476683937819</v>
      </c>
      <c r="AV1697" s="20">
        <v>8.56</v>
      </c>
      <c r="AW1697" s="21">
        <v>0</v>
      </c>
      <c r="AX1697" s="21">
        <v>0</v>
      </c>
      <c r="AY1697" s="116">
        <v>142.41459691479992</v>
      </c>
    </row>
    <row r="1698" spans="1:51" ht="15" x14ac:dyDescent="0.25">
      <c r="A1698" s="144">
        <v>2015</v>
      </c>
      <c r="B1698" s="77" t="s">
        <v>408</v>
      </c>
      <c r="C1698" s="78">
        <v>20</v>
      </c>
      <c r="D1698" s="77">
        <v>3536000</v>
      </c>
      <c r="E1698" s="78">
        <v>353600020</v>
      </c>
      <c r="F1698" s="78" t="str">
        <f t="shared" si="69"/>
        <v>3536000202015</v>
      </c>
      <c r="G1698" s="89">
        <v>-0.34507570444933799</v>
      </c>
      <c r="H1698" s="80">
        <f t="shared" si="68"/>
        <v>10662</v>
      </c>
      <c r="I1698" s="90">
        <v>8984</v>
      </c>
      <c r="J1698" s="91">
        <v>1678</v>
      </c>
      <c r="K1698" s="83">
        <f>(H1698)/VLOOKUP(D1698,'Dados Base'!$B:$K,6,FALSE)</f>
        <v>29.193362904550678</v>
      </c>
      <c r="L1698" s="88">
        <f t="shared" si="70"/>
        <v>84.261864565747516</v>
      </c>
      <c r="M1698" s="85" t="s">
        <v>702</v>
      </c>
      <c r="N1698" s="92">
        <v>0.73699999999999999</v>
      </c>
      <c r="O1698" s="91">
        <v>116</v>
      </c>
      <c r="P1698" s="91">
        <v>23550</v>
      </c>
      <c r="Q1698" s="91">
        <v>950000</v>
      </c>
      <c r="R1698" s="91">
        <v>0</v>
      </c>
      <c r="S1698" s="91">
        <v>29</v>
      </c>
      <c r="T1698" s="87" t="s">
        <v>691</v>
      </c>
      <c r="U1698" s="91">
        <v>101</v>
      </c>
      <c r="V1698" s="91">
        <v>96</v>
      </c>
      <c r="W1698" s="93">
        <v>0</v>
      </c>
      <c r="X1698" s="47">
        <v>2.4708629687500001E-2</v>
      </c>
      <c r="Y1698" s="21">
        <v>6.37</v>
      </c>
      <c r="Z1698" s="21">
        <v>438</v>
      </c>
      <c r="AA1698" s="21">
        <v>54</v>
      </c>
      <c r="AB1698" s="21">
        <v>0</v>
      </c>
      <c r="AC1698" s="21">
        <v>1</v>
      </c>
      <c r="AD1698" s="153">
        <f>VLOOKUP(D1698,'Dados Base'!$B:$K,9,FALSE)*31536000/VLOOKUP($F1698,F:H,MATCH(H1697,F1697:AF1697,0),FALSE)</f>
        <v>8045.199774901519</v>
      </c>
      <c r="AE1698" s="153">
        <f>VLOOKUP(D1698,'Dados Base'!$B:$K,10,FALSE)*31536000/VLOOKUP($F1698,F:H,MATCH(H1697,F1697:AF1697,0),FALSE)</f>
        <v>916.91615081598184</v>
      </c>
      <c r="AF1698" s="14">
        <v>88.99</v>
      </c>
      <c r="AG1698" s="15">
        <v>100</v>
      </c>
      <c r="AH1698" s="14">
        <v>86.96</v>
      </c>
      <c r="AI1698" s="14">
        <v>8.33</v>
      </c>
      <c r="AJ1698" s="16">
        <v>100</v>
      </c>
      <c r="AK1698" s="72">
        <f>(SUMIFS('Banco de Indicadores Mun. (2)'!I:I,'Banco de Indicadores Mun. (2)'!B:B,'Banco de Indicadores - Mun. (1)'!B1698,'Banco de Indicadores Mun. (2)'!A:A,'Banco de Indicadores - Mun. (1)'!A1698) / VLOOKUP(D1698,'Dados Base'!$B:$K,8,FALSE)) * 100</f>
        <v>16.23750406504065</v>
      </c>
      <c r="AL1698" s="72">
        <f>(SUMIFS('Banco de Indicadores Mun. (2)'!I:I,'Banco de Indicadores Mun. (2)'!B:B,'Banco de Indicadores - Mun. (1)'!B1698,'Banco de Indicadores Mun. (2)'!A:A,'Banco de Indicadores - Mun. (1)'!A1698) / VLOOKUP(D1698,'Dados Base'!$B:$K,9,FALSE)) * 100</f>
        <v>7.3426948529411753</v>
      </c>
      <c r="AM1698" s="72">
        <f>(SUMIFS('Banco de Indicadores Mun. (2)'!J:J,'Banco de Indicadores Mun. (2)'!B:B,'Banco de Indicadores - Mun. (1)'!B1698,'Banco de Indicadores Mun. (2)'!A:A,'Banco de Indicadores - Mun. (1)'!A1698) / VLOOKUP(D1698,'Dados Base'!$B:$K,7,FALSE)) * 100</f>
        <v>21.412836956521737</v>
      </c>
      <c r="AN1698" s="72">
        <f>(SUMIFS('Banco de Indicadores Mun. (2)'!K:K,'Banco de Indicadores Mun. (2)'!B:B,'Banco de Indicadores - Mun. (1)'!B1698,'Banco de Indicadores Mun. (2)'!A:A,'Banco de Indicadores - Mun. (1)'!A1698) / VLOOKUP(D1698,'Dados Base'!$B:$K,10,FALSE)) * 100</f>
        <v>0.87845161290322593</v>
      </c>
      <c r="AO1698" s="21">
        <v>0</v>
      </c>
      <c r="AP1698" s="125">
        <v>0</v>
      </c>
      <c r="AQ1698" s="5">
        <v>0</v>
      </c>
      <c r="AR1698" s="21">
        <v>9.4</v>
      </c>
      <c r="AS1698" s="20">
        <v>100</v>
      </c>
      <c r="AT1698" s="20">
        <v>100</v>
      </c>
      <c r="AU1698" s="20">
        <v>89.024390243902445</v>
      </c>
      <c r="AV1698" s="20">
        <v>9.5</v>
      </c>
      <c r="AW1698" s="21">
        <v>0</v>
      </c>
      <c r="AX1698" s="21">
        <v>1</v>
      </c>
      <c r="AY1698" s="116">
        <v>67.043478673046508</v>
      </c>
    </row>
    <row r="1699" spans="1:51" ht="15" x14ac:dyDescent="0.25">
      <c r="A1699" s="144">
        <v>2015</v>
      </c>
      <c r="B1699" s="77" t="s">
        <v>409</v>
      </c>
      <c r="C1699" s="78">
        <v>17</v>
      </c>
      <c r="D1699" s="77">
        <v>3536109</v>
      </c>
      <c r="E1699" s="78">
        <v>353610917</v>
      </c>
      <c r="F1699" s="78" t="str">
        <f t="shared" si="69"/>
        <v>3536109172015</v>
      </c>
      <c r="G1699" s="89">
        <v>1.5198573052015441</v>
      </c>
      <c r="H1699" s="80">
        <f t="shared" si="68"/>
        <v>5985</v>
      </c>
      <c r="I1699" s="90">
        <v>5041</v>
      </c>
      <c r="J1699" s="91">
        <v>944</v>
      </c>
      <c r="K1699" s="83">
        <f>(H1699)/VLOOKUP(D1699,'Dados Base'!$B:$K,6,FALSE)</f>
        <v>28.494572462388117</v>
      </c>
      <c r="L1699" s="88">
        <f t="shared" si="70"/>
        <v>84.227234753550533</v>
      </c>
      <c r="M1699" s="85" t="s">
        <v>702</v>
      </c>
      <c r="N1699" s="92">
        <v>0.72699999999999998</v>
      </c>
      <c r="O1699" s="91">
        <v>76</v>
      </c>
      <c r="P1699" s="91">
        <v>14400</v>
      </c>
      <c r="Q1699" s="91">
        <v>451850</v>
      </c>
      <c r="R1699" s="91">
        <v>0</v>
      </c>
      <c r="S1699" s="91">
        <v>11</v>
      </c>
      <c r="T1699" s="87" t="s">
        <v>691</v>
      </c>
      <c r="U1699" s="91">
        <v>40</v>
      </c>
      <c r="V1699" s="91">
        <v>44</v>
      </c>
      <c r="W1699" s="93">
        <v>0</v>
      </c>
      <c r="X1699" s="47">
        <v>9.9905859374999993E-3</v>
      </c>
      <c r="Y1699" s="21">
        <v>3.37</v>
      </c>
      <c r="Z1699" s="21">
        <v>215</v>
      </c>
      <c r="AA1699" s="21">
        <v>45</v>
      </c>
      <c r="AB1699" s="21">
        <v>1</v>
      </c>
      <c r="AC1699" s="21">
        <v>0</v>
      </c>
      <c r="AD1699" s="153">
        <f>VLOOKUP(D1699,'Dados Base'!$B:$K,9,FALSE)*31536000/VLOOKUP($F1699,F:H,MATCH(H1698,F1698:AF1698,0),FALSE)</f>
        <v>11170.646616541353</v>
      </c>
      <c r="AE1699" s="153">
        <f>VLOOKUP(D1699,'Dados Base'!$B:$K,10,FALSE)*31536000/VLOOKUP($F1699,F:H,MATCH(H1698,F1698:AF1698,0),FALSE)</f>
        <v>1264.6015037593984</v>
      </c>
      <c r="AF1699" s="14">
        <v>64.099999999999994</v>
      </c>
      <c r="AG1699" s="15">
        <v>100</v>
      </c>
      <c r="AH1699" s="14">
        <v>53.35</v>
      </c>
      <c r="AI1699" s="14">
        <v>36.6</v>
      </c>
      <c r="AJ1699" s="16">
        <v>81.510000000000005</v>
      </c>
      <c r="AK1699" s="72">
        <f>(SUMIFS('Banco de Indicadores Mun. (2)'!I:I,'Banco de Indicadores Mun. (2)'!B:B,'Banco de Indicadores - Mun. (1)'!B1699,'Banco de Indicadores Mun. (2)'!A:A,'Banco de Indicadores - Mun. (1)'!A1699) / VLOOKUP(D1699,'Dados Base'!$B:$K,8,FALSE)) * 100</f>
        <v>0.19391089108910892</v>
      </c>
      <c r="AL1699" s="72">
        <f>(SUMIFS('Banco de Indicadores Mun. (2)'!I:I,'Banco de Indicadores Mun. (2)'!B:B,'Banco de Indicadores - Mun. (1)'!B1699,'Banco de Indicadores Mun. (2)'!A:A,'Banco de Indicadores - Mun. (1)'!A1699) / VLOOKUP(D1699,'Dados Base'!$B:$K,9,FALSE)) * 100</f>
        <v>9.2382075471698119E-2</v>
      </c>
      <c r="AM1699" s="72">
        <f>(SUMIFS('Banco de Indicadores Mun. (2)'!J:J,'Banco de Indicadores Mun. (2)'!B:B,'Banco de Indicadores - Mun. (1)'!B1699,'Banco de Indicadores Mun. (2)'!A:A,'Banco de Indicadores - Mun. (1)'!A1699) / VLOOKUP(D1699,'Dados Base'!$B:$K,7,FALSE)) * 100</f>
        <v>0</v>
      </c>
      <c r="AN1699" s="72">
        <f>(SUMIFS('Banco de Indicadores Mun. (2)'!K:K,'Banco de Indicadores Mun. (2)'!B:B,'Banco de Indicadores - Mun. (1)'!B1699,'Banco de Indicadores Mun. (2)'!A:A,'Banco de Indicadores - Mun. (1)'!A1699) / VLOOKUP(D1699,'Dados Base'!$B:$K,10,FALSE)) * 100</f>
        <v>0.81604166666666678</v>
      </c>
      <c r="AO1699" s="21">
        <v>0</v>
      </c>
      <c r="AP1699" s="125">
        <v>0</v>
      </c>
      <c r="AQ1699" s="5">
        <v>0</v>
      </c>
      <c r="AR1699" s="21">
        <v>7.7</v>
      </c>
      <c r="AS1699" s="20">
        <v>88</v>
      </c>
      <c r="AT1699" s="20">
        <v>88</v>
      </c>
      <c r="AU1699" s="20">
        <v>82.692307692307693</v>
      </c>
      <c r="AV1699" s="20">
        <v>9.52</v>
      </c>
      <c r="AW1699" s="21">
        <v>0</v>
      </c>
      <c r="AX1699" s="21">
        <v>0</v>
      </c>
      <c r="AY1699" s="116">
        <v>132.87623199696844</v>
      </c>
    </row>
    <row r="1700" spans="1:51" ht="15" x14ac:dyDescent="0.25">
      <c r="A1700" s="144">
        <v>2015</v>
      </c>
      <c r="B1700" s="77" t="s">
        <v>410</v>
      </c>
      <c r="C1700" s="78">
        <v>11</v>
      </c>
      <c r="D1700" s="77">
        <v>3536208</v>
      </c>
      <c r="E1700" s="78">
        <v>353620811</v>
      </c>
      <c r="F1700" s="78" t="str">
        <f t="shared" si="69"/>
        <v>3536208112015</v>
      </c>
      <c r="G1700" s="89">
        <v>0.40552769778159359</v>
      </c>
      <c r="H1700" s="80">
        <f t="shared" si="68"/>
        <v>18859</v>
      </c>
      <c r="I1700" s="90">
        <v>13143</v>
      </c>
      <c r="J1700" s="91">
        <v>5716</v>
      </c>
      <c r="K1700" s="83">
        <f>(H1700)/VLOOKUP(D1700,'Dados Base'!$B:$K,6,FALSE)</f>
        <v>52.431260251883565</v>
      </c>
      <c r="L1700" s="88">
        <f t="shared" si="70"/>
        <v>69.690863778567262</v>
      </c>
      <c r="M1700" s="85" t="s">
        <v>702</v>
      </c>
      <c r="N1700" s="92">
        <v>0.73599999999999999</v>
      </c>
      <c r="O1700" s="91">
        <v>107</v>
      </c>
      <c r="P1700" s="91">
        <v>3777</v>
      </c>
      <c r="Q1700" s="91">
        <v>0</v>
      </c>
      <c r="R1700" s="91">
        <v>0</v>
      </c>
      <c r="S1700" s="91">
        <v>26</v>
      </c>
      <c r="T1700" s="87" t="s">
        <v>691</v>
      </c>
      <c r="U1700" s="91">
        <v>120</v>
      </c>
      <c r="V1700" s="91">
        <v>85</v>
      </c>
      <c r="W1700" s="93">
        <v>0</v>
      </c>
      <c r="X1700" s="47">
        <v>4.103412814351852E-2</v>
      </c>
      <c r="Y1700" s="21">
        <v>9.32</v>
      </c>
      <c r="Z1700" s="21">
        <v>385</v>
      </c>
      <c r="AA1700" s="21">
        <v>333</v>
      </c>
      <c r="AB1700" s="21">
        <v>5</v>
      </c>
      <c r="AC1700" s="21">
        <v>0</v>
      </c>
      <c r="AD1700" s="153">
        <f>VLOOKUP(D1700,'Dados Base'!$B:$K,9,FALSE)*31536000/VLOOKUP($F1700,F:H,MATCH(H1699,F1699:AF1699,0),FALSE)</f>
        <v>18210.246566626014</v>
      </c>
      <c r="AE1700" s="153">
        <f>VLOOKUP(D1700,'Dados Base'!$B:$K,10,FALSE)*31536000/VLOOKUP($F1700,F:H,MATCH(H1699,F1699:AF1699,0),FALSE)</f>
        <v>2341.0785301447586</v>
      </c>
      <c r="AF1700" s="14">
        <v>71.48</v>
      </c>
      <c r="AG1700" s="15">
        <v>100</v>
      </c>
      <c r="AH1700" s="14">
        <v>58.88</v>
      </c>
      <c r="AI1700" s="14">
        <v>23.67</v>
      </c>
      <c r="AJ1700" s="16">
        <v>100</v>
      </c>
      <c r="AK1700" s="72">
        <f>(SUMIFS('Banco de Indicadores Mun. (2)'!I:I,'Banco de Indicadores Mun. (2)'!B:B,'Banco de Indicadores - Mun. (1)'!B1700,'Banco de Indicadores Mun. (2)'!A:A,'Banco de Indicadores - Mun. (1)'!A1700) / VLOOKUP(D1700,'Dados Base'!$B:$K,8,FALSE)) * 100</f>
        <v>0.77112421052631575</v>
      </c>
      <c r="AL1700" s="72">
        <f>(SUMIFS('Banco de Indicadores Mun. (2)'!I:I,'Banco de Indicadores Mun. (2)'!B:B,'Banco de Indicadores - Mun. (1)'!B1700,'Banco de Indicadores Mun. (2)'!A:A,'Banco de Indicadores - Mun. (1)'!A1700) / VLOOKUP(D1700,'Dados Base'!$B:$K,9,FALSE)) * 100</f>
        <v>0.33634894398530757</v>
      </c>
      <c r="AM1700" s="72">
        <f>(SUMIFS('Banco de Indicadores Mun. (2)'!J:J,'Banco de Indicadores Mun. (2)'!B:B,'Banco de Indicadores - Mun. (1)'!B1700,'Banco de Indicadores Mun. (2)'!A:A,'Banco de Indicadores - Mun. (1)'!A1700) / VLOOKUP(D1700,'Dados Base'!$B:$K,7,FALSE)) * 100</f>
        <v>0.96160597014925375</v>
      </c>
      <c r="AN1700" s="72">
        <f>(SUMIFS('Banco de Indicadores Mun. (2)'!K:K,'Banco de Indicadores Mun. (2)'!B:B,'Banco de Indicadores - Mun. (1)'!B1700,'Banco de Indicadores Mun. (2)'!A:A,'Banco de Indicadores - Mun. (1)'!A1700) / VLOOKUP(D1700,'Dados Base'!$B:$K,10,FALSE)) * 100</f>
        <v>0.3153285714285714</v>
      </c>
      <c r="AO1700" s="21">
        <v>0</v>
      </c>
      <c r="AP1700" s="125">
        <v>0</v>
      </c>
      <c r="AQ1700" s="5">
        <v>0</v>
      </c>
      <c r="AR1700" s="21">
        <v>8.6</v>
      </c>
      <c r="AS1700" s="20">
        <v>80</v>
      </c>
      <c r="AT1700" s="20">
        <v>80</v>
      </c>
      <c r="AU1700" s="20">
        <v>53.621169916434539</v>
      </c>
      <c r="AV1700" s="20">
        <v>6.68</v>
      </c>
      <c r="AW1700" s="21">
        <v>0</v>
      </c>
      <c r="AX1700" s="21">
        <v>0</v>
      </c>
      <c r="AY1700" s="116">
        <v>141.0280595844832</v>
      </c>
    </row>
    <row r="1701" spans="1:51" ht="15" x14ac:dyDescent="0.25">
      <c r="A1701" s="144">
        <v>2015</v>
      </c>
      <c r="B1701" s="77" t="s">
        <v>411</v>
      </c>
      <c r="C1701" s="78">
        <v>15</v>
      </c>
      <c r="D1701" s="77">
        <v>3536257</v>
      </c>
      <c r="E1701" s="78">
        <v>353625715</v>
      </c>
      <c r="F1701" s="78" t="str">
        <f t="shared" si="69"/>
        <v>3536257152015</v>
      </c>
      <c r="G1701" s="89">
        <v>0.24747598704870644</v>
      </c>
      <c r="H1701" s="80">
        <f t="shared" si="68"/>
        <v>2048</v>
      </c>
      <c r="I1701" s="90">
        <v>1687</v>
      </c>
      <c r="J1701" s="91">
        <v>361</v>
      </c>
      <c r="K1701" s="83">
        <f>(H1701)/VLOOKUP(D1701,'Dados Base'!$B:$K,6,FALSE)</f>
        <v>24.23381848301976</v>
      </c>
      <c r="L1701" s="88">
        <f t="shared" si="70"/>
        <v>82.373046875</v>
      </c>
      <c r="M1701" s="85" t="s">
        <v>702</v>
      </c>
      <c r="N1701" s="92">
        <v>0.72099999999999997</v>
      </c>
      <c r="O1701" s="91">
        <v>28</v>
      </c>
      <c r="P1701" s="91">
        <v>6500</v>
      </c>
      <c r="Q1701" s="91">
        <v>1530000</v>
      </c>
      <c r="R1701" s="91">
        <v>0</v>
      </c>
      <c r="S1701" s="91">
        <v>3</v>
      </c>
      <c r="T1701" s="87" t="s">
        <v>691</v>
      </c>
      <c r="U1701" s="91">
        <v>9</v>
      </c>
      <c r="V1701" s="91">
        <v>5</v>
      </c>
      <c r="W1701" s="93">
        <v>0</v>
      </c>
      <c r="X1701" s="47">
        <v>4.3109333333333335E-3</v>
      </c>
      <c r="Y1701" s="21">
        <v>1.21</v>
      </c>
      <c r="Z1701" s="21">
        <v>86</v>
      </c>
      <c r="AA1701" s="21">
        <v>7</v>
      </c>
      <c r="AB1701" s="21">
        <v>0</v>
      </c>
      <c r="AC1701" s="21">
        <v>0</v>
      </c>
      <c r="AD1701" s="153">
        <f>VLOOKUP(D1701,'Dados Base'!$B:$K,9,FALSE)*31536000/VLOOKUP($F1701,F:H,MATCH(H1700,F1700:AF1700,0),FALSE)</f>
        <v>10008.984375</v>
      </c>
      <c r="AE1701" s="153">
        <f>VLOOKUP(D1701,'Dados Base'!$B:$K,10,FALSE)*31536000/VLOOKUP($F1701,F:H,MATCH(H1700,F1700:AF1700,0),FALSE)</f>
        <v>1077.8906249999998</v>
      </c>
      <c r="AF1701" s="14">
        <v>80.83</v>
      </c>
      <c r="AG1701" s="15">
        <v>80.83</v>
      </c>
      <c r="AH1701" s="14">
        <v>80.83</v>
      </c>
      <c r="AI1701" s="14">
        <v>19.73</v>
      </c>
      <c r="AJ1701" s="16">
        <v>100</v>
      </c>
      <c r="AK1701" s="72">
        <f>(SUMIFS('Banco de Indicadores Mun. (2)'!I:I,'Banco de Indicadores Mun. (2)'!B:B,'Banco de Indicadores - Mun. (1)'!B1701,'Banco de Indicadores Mun. (2)'!A:A,'Banco de Indicadores - Mun. (1)'!A1701) / VLOOKUP(D1701,'Dados Base'!$B:$K,8,FALSE)) * 100</f>
        <v>11.317714285714285</v>
      </c>
      <c r="AL1701" s="72">
        <f>(SUMIFS('Banco de Indicadores Mun. (2)'!I:I,'Banco de Indicadores Mun. (2)'!B:B,'Banco de Indicadores - Mun. (1)'!B1701,'Banco de Indicadores Mun. (2)'!A:A,'Banco de Indicadores - Mun. (1)'!A1701) / VLOOKUP(D1701,'Dados Base'!$B:$K,9,FALSE)) * 100</f>
        <v>3.6564923076923073</v>
      </c>
      <c r="AM1701" s="72">
        <f>(SUMIFS('Banco de Indicadores Mun. (2)'!J:J,'Banco de Indicadores Mun. (2)'!B:B,'Banco de Indicadores - Mun. (1)'!B1701,'Banco de Indicadores Mun. (2)'!A:A,'Banco de Indicadores - Mun. (1)'!A1701) / VLOOKUP(D1701,'Dados Base'!$B:$K,7,FALSE)) * 100</f>
        <v>11.007714285714282</v>
      </c>
      <c r="AN1701" s="72">
        <f>(SUMIFS('Banco de Indicadores Mun. (2)'!K:K,'Banco de Indicadores Mun. (2)'!B:B,'Banco de Indicadores - Mun. (1)'!B1701,'Banco de Indicadores Mun. (2)'!A:A,'Banco de Indicadores - Mun. (1)'!A1701) / VLOOKUP(D1701,'Dados Base'!$B:$K,10,FALSE)) * 100</f>
        <v>11.937714285714289</v>
      </c>
      <c r="AO1701" s="21">
        <v>0</v>
      </c>
      <c r="AP1701" s="125">
        <v>0</v>
      </c>
      <c r="AQ1701" s="5">
        <v>0</v>
      </c>
      <c r="AR1701" s="21">
        <v>8.6999999999999993</v>
      </c>
      <c r="AS1701" s="20">
        <v>100</v>
      </c>
      <c r="AT1701" s="20">
        <v>100</v>
      </c>
      <c r="AU1701" s="20">
        <v>92.473118279569889</v>
      </c>
      <c r="AV1701" s="20">
        <v>10</v>
      </c>
      <c r="AW1701" s="21">
        <v>0</v>
      </c>
      <c r="AX1701" s="21">
        <v>0</v>
      </c>
      <c r="AY1701" s="116">
        <v>132.40201403593963</v>
      </c>
    </row>
    <row r="1702" spans="1:51" ht="15" x14ac:dyDescent="0.25">
      <c r="A1702" s="144">
        <v>2015</v>
      </c>
      <c r="B1702" s="77" t="s">
        <v>412</v>
      </c>
      <c r="C1702" s="78">
        <v>8</v>
      </c>
      <c r="D1702" s="77">
        <v>3536307</v>
      </c>
      <c r="E1702" s="78">
        <v>35363078</v>
      </c>
      <c r="F1702" s="78" t="str">
        <f t="shared" si="69"/>
        <v>353630782015</v>
      </c>
      <c r="G1702" s="89">
        <v>1.2231401463075997</v>
      </c>
      <c r="H1702" s="80">
        <f t="shared" si="68"/>
        <v>13750</v>
      </c>
      <c r="I1702" s="90">
        <v>11420</v>
      </c>
      <c r="J1702" s="91">
        <v>2330</v>
      </c>
      <c r="K1702" s="83">
        <f>(H1702)/VLOOKUP(D1702,'Dados Base'!$B:$K,6,FALSE)</f>
        <v>22.912466047891218</v>
      </c>
      <c r="L1702" s="88">
        <f t="shared" si="70"/>
        <v>83.054545454545462</v>
      </c>
      <c r="M1702" s="85" t="s">
        <v>702</v>
      </c>
      <c r="N1702" s="92">
        <v>0.73</v>
      </c>
      <c r="O1702" s="91">
        <v>251</v>
      </c>
      <c r="P1702" s="91">
        <v>23000</v>
      </c>
      <c r="Q1702" s="91">
        <v>0</v>
      </c>
      <c r="R1702" s="91">
        <v>2500</v>
      </c>
      <c r="S1702" s="91">
        <v>31</v>
      </c>
      <c r="T1702" s="87" t="s">
        <v>691</v>
      </c>
      <c r="U1702" s="91">
        <v>97</v>
      </c>
      <c r="V1702" s="91">
        <v>100</v>
      </c>
      <c r="W1702" s="93">
        <v>0</v>
      </c>
      <c r="X1702" s="47">
        <v>4.1854745370370372E-2</v>
      </c>
      <c r="Y1702" s="21">
        <v>7.97</v>
      </c>
      <c r="Z1702" s="21">
        <v>492</v>
      </c>
      <c r="AA1702" s="21">
        <v>123</v>
      </c>
      <c r="AB1702" s="21">
        <v>0</v>
      </c>
      <c r="AC1702" s="21">
        <v>1</v>
      </c>
      <c r="AD1702" s="153">
        <f>VLOOKUP(D1702,'Dados Base'!$B:$K,9,FALSE)*31536000/VLOOKUP($F1702,F:H,MATCH(H1701,F1701:AF1701,0),FALSE)</f>
        <v>22109.602909090911</v>
      </c>
      <c r="AE1702" s="153">
        <f>VLOOKUP(D1702,'Dados Base'!$B:$K,10,FALSE)*31536000/VLOOKUP($F1702,F:H,MATCH(H1701,F1701:AF1701,0),FALSE)</f>
        <v>2706.3621818181819</v>
      </c>
      <c r="AF1702" s="14">
        <v>100</v>
      </c>
      <c r="AG1702" s="15">
        <v>80.760000000000005</v>
      </c>
      <c r="AH1702" s="14">
        <v>100</v>
      </c>
      <c r="AI1702" s="14">
        <v>52.12</v>
      </c>
      <c r="AJ1702" s="16">
        <v>100</v>
      </c>
      <c r="AK1702" s="72">
        <f>(SUMIFS('Banco de Indicadores Mun. (2)'!I:I,'Banco de Indicadores Mun. (2)'!B:B,'Banco de Indicadores - Mun. (1)'!B1702,'Banco de Indicadores Mun. (2)'!A:A,'Banco de Indicadores - Mun. (1)'!A1702) / VLOOKUP(D1702,'Dados Base'!$B:$K,8,FALSE)) * 100</f>
        <v>7.7984569536423836</v>
      </c>
      <c r="AL1702" s="72">
        <f>(SUMIFS('Banco de Indicadores Mun. (2)'!I:I,'Banco de Indicadores Mun. (2)'!B:B,'Banco de Indicadores - Mun. (1)'!B1702,'Banco de Indicadores Mun. (2)'!A:A,'Banco de Indicadores - Mun. (1)'!A1702) / VLOOKUP(D1702,'Dados Base'!$B:$K,9,FALSE)) * 100</f>
        <v>2.4430850622406637</v>
      </c>
      <c r="AM1702" s="72">
        <f>(SUMIFS('Banco de Indicadores Mun. (2)'!J:J,'Banco de Indicadores Mun. (2)'!B:B,'Banco de Indicadores - Mun. (1)'!B1702,'Banco de Indicadores Mun. (2)'!A:A,'Banco de Indicadores - Mun. (1)'!A1702) / VLOOKUP(D1702,'Dados Base'!$B:$K,7,FALSE)) * 100</f>
        <v>11.473739130434783</v>
      </c>
      <c r="AN1702" s="72">
        <f>(SUMIFS('Banco de Indicadores Mun. (2)'!K:K,'Banco de Indicadores Mun. (2)'!B:B,'Banco de Indicadores - Mun. (1)'!B1702,'Banco de Indicadores Mun. (2)'!A:A,'Banco de Indicadores - Mun. (1)'!A1702) / VLOOKUP(D1702,'Dados Base'!$B:$K,10,FALSE)) * 100</f>
        <v>2.0675084745762717</v>
      </c>
      <c r="AO1702" s="21">
        <v>0</v>
      </c>
      <c r="AP1702" s="125">
        <v>0</v>
      </c>
      <c r="AQ1702" s="5">
        <v>0</v>
      </c>
      <c r="AR1702" s="21">
        <v>9</v>
      </c>
      <c r="AS1702" s="20">
        <v>100</v>
      </c>
      <c r="AT1702" s="20">
        <v>100</v>
      </c>
      <c r="AU1702" s="20">
        <v>80</v>
      </c>
      <c r="AV1702" s="20">
        <v>10</v>
      </c>
      <c r="AW1702" s="21">
        <v>0</v>
      </c>
      <c r="AX1702" s="21">
        <v>1</v>
      </c>
      <c r="AY1702" s="116">
        <v>89.241011605658898</v>
      </c>
    </row>
    <row r="1703" spans="1:51" ht="15" x14ac:dyDescent="0.25">
      <c r="A1703" s="144">
        <v>2015</v>
      </c>
      <c r="B1703" s="77" t="s">
        <v>413</v>
      </c>
      <c r="C1703" s="78">
        <v>20</v>
      </c>
      <c r="D1703" s="77">
        <v>3536406</v>
      </c>
      <c r="E1703" s="78">
        <v>353640620</v>
      </c>
      <c r="F1703" s="78" t="str">
        <f t="shared" si="69"/>
        <v>3536406202015</v>
      </c>
      <c r="G1703" s="89">
        <v>1.4917848359123465</v>
      </c>
      <c r="H1703" s="80">
        <f t="shared" si="68"/>
        <v>6757</v>
      </c>
      <c r="I1703" s="90">
        <v>5842</v>
      </c>
      <c r="J1703" s="91">
        <v>915</v>
      </c>
      <c r="K1703" s="83">
        <f>(H1703)/VLOOKUP(D1703,'Dados Base'!$B:$K,6,FALSE)</f>
        <v>18.072160261039343</v>
      </c>
      <c r="L1703" s="88">
        <f t="shared" si="70"/>
        <v>86.458487494450196</v>
      </c>
      <c r="M1703" s="85" t="s">
        <v>702</v>
      </c>
      <c r="N1703" s="92">
        <v>0.71099999999999997</v>
      </c>
      <c r="O1703" s="91">
        <v>40</v>
      </c>
      <c r="P1703" s="91">
        <v>17000</v>
      </c>
      <c r="Q1703" s="91">
        <v>0</v>
      </c>
      <c r="R1703" s="91">
        <v>0</v>
      </c>
      <c r="S1703" s="91">
        <v>25</v>
      </c>
      <c r="T1703" s="87" t="s">
        <v>691</v>
      </c>
      <c r="U1703" s="91">
        <v>67</v>
      </c>
      <c r="V1703" s="91">
        <v>62</v>
      </c>
      <c r="W1703" s="93">
        <v>94.53</v>
      </c>
      <c r="X1703" s="47">
        <v>1.7596354166666668E-2</v>
      </c>
      <c r="Y1703" s="21">
        <v>4.0599999999999996</v>
      </c>
      <c r="Z1703" s="21">
        <v>120</v>
      </c>
      <c r="AA1703" s="21">
        <v>193</v>
      </c>
      <c r="AB1703" s="21">
        <v>0</v>
      </c>
      <c r="AC1703" s="21">
        <v>0</v>
      </c>
      <c r="AD1703" s="153">
        <f>VLOOKUP(D1703,'Dados Base'!$B:$K,9,FALSE)*31536000/VLOOKUP($F1703,F:H,MATCH(H1702,F1702:AF1702,0),FALSE)</f>
        <v>12648.003551872132</v>
      </c>
      <c r="AE1703" s="153">
        <f>VLOOKUP(D1703,'Dados Base'!$B:$K,10,FALSE)*31536000/VLOOKUP($F1703,F:H,MATCH(H1702,F1702:AF1702,0),FALSE)</f>
        <v>1586.8343939618169</v>
      </c>
      <c r="AF1703" s="14">
        <v>100</v>
      </c>
      <c r="AG1703" s="15">
        <v>83.14</v>
      </c>
      <c r="AH1703" s="14">
        <v>45.72</v>
      </c>
      <c r="AI1703" s="14">
        <v>30.56</v>
      </c>
      <c r="AJ1703" s="16">
        <v>100</v>
      </c>
      <c r="AK1703" s="72">
        <f>(SUMIFS('Banco de Indicadores Mun. (2)'!I:I,'Banco de Indicadores Mun. (2)'!B:B,'Banco de Indicadores - Mun. (1)'!B1703,'Banco de Indicadores Mun. (2)'!A:A,'Banco de Indicadores - Mun. (1)'!A1703) / VLOOKUP(D1703,'Dados Base'!$B:$K,8,FALSE)) * 100</f>
        <v>10.890035398230086</v>
      </c>
      <c r="AL1703" s="72">
        <f>(SUMIFS('Banco de Indicadores Mun. (2)'!I:I,'Banco de Indicadores Mun. (2)'!B:B,'Banco de Indicadores - Mun. (1)'!B1703,'Banco de Indicadores Mun. (2)'!A:A,'Banco de Indicadores - Mun. (1)'!A1703) / VLOOKUP(D1703,'Dados Base'!$B:$K,9,FALSE)) * 100</f>
        <v>4.5408634686346847</v>
      </c>
      <c r="AM1703" s="72">
        <f>(SUMIFS('Banco de Indicadores Mun. (2)'!J:J,'Banco de Indicadores Mun. (2)'!B:B,'Banco de Indicadores - Mun. (1)'!B1703,'Banco de Indicadores Mun. (2)'!A:A,'Banco de Indicadores - Mun. (1)'!A1703) / VLOOKUP(D1703,'Dados Base'!$B:$K,7,FALSE)) * 100</f>
        <v>0</v>
      </c>
      <c r="AN1703" s="72">
        <f>(SUMIFS('Banco de Indicadores Mun. (2)'!K:K,'Banco de Indicadores Mun. (2)'!B:B,'Banco de Indicadores - Mun. (1)'!B1703,'Banco de Indicadores Mun. (2)'!A:A,'Banco de Indicadores - Mun. (1)'!A1703) / VLOOKUP(D1703,'Dados Base'!$B:$K,10,FALSE)) * 100</f>
        <v>36.193352941176478</v>
      </c>
      <c r="AO1703" s="21">
        <v>0</v>
      </c>
      <c r="AP1703" s="125">
        <v>0</v>
      </c>
      <c r="AQ1703" s="5">
        <v>0</v>
      </c>
      <c r="AR1703" s="21">
        <v>8.6999999999999993</v>
      </c>
      <c r="AS1703" s="20">
        <v>55</v>
      </c>
      <c r="AT1703" s="20">
        <v>55.000000000000007</v>
      </c>
      <c r="AU1703" s="20">
        <v>38.338658146964853</v>
      </c>
      <c r="AV1703" s="20">
        <v>5.33</v>
      </c>
      <c r="AW1703" s="21">
        <v>0</v>
      </c>
      <c r="AX1703" s="21">
        <v>0</v>
      </c>
      <c r="AY1703" s="116">
        <v>31.587334064093291</v>
      </c>
    </row>
    <row r="1704" spans="1:51" ht="15" x14ac:dyDescent="0.25">
      <c r="A1704" s="144">
        <v>2015</v>
      </c>
      <c r="B1704" s="77" t="s">
        <v>414</v>
      </c>
      <c r="C1704" s="78">
        <v>5</v>
      </c>
      <c r="D1704" s="77">
        <v>3536505</v>
      </c>
      <c r="E1704" s="78">
        <v>35365055</v>
      </c>
      <c r="F1704" s="78" t="str">
        <f t="shared" si="69"/>
        <v>353650552015</v>
      </c>
      <c r="G1704" s="89">
        <v>3.6793967147685347</v>
      </c>
      <c r="H1704" s="80">
        <f t="shared" si="68"/>
        <v>95033</v>
      </c>
      <c r="I1704" s="90">
        <v>94945</v>
      </c>
      <c r="J1704" s="91">
        <v>88</v>
      </c>
      <c r="K1704" s="83">
        <f>(H1704)/VLOOKUP(D1704,'Dados Base'!$B:$K,6,FALSE)</f>
        <v>682.07134141965116</v>
      </c>
      <c r="L1704" s="88">
        <f t="shared" si="70"/>
        <v>99.90740058716446</v>
      </c>
      <c r="M1704" s="85" t="s">
        <v>702</v>
      </c>
      <c r="N1704" s="92">
        <v>0.79500000000000004</v>
      </c>
      <c r="O1704" s="91">
        <v>33</v>
      </c>
      <c r="P1704" s="91">
        <v>0</v>
      </c>
      <c r="Q1704" s="91">
        <v>0</v>
      </c>
      <c r="R1704" s="91">
        <v>0</v>
      </c>
      <c r="S1704" s="91">
        <v>205</v>
      </c>
      <c r="T1704" s="87" t="s">
        <v>691</v>
      </c>
      <c r="U1704" s="91">
        <v>871</v>
      </c>
      <c r="V1704" s="91">
        <v>1050</v>
      </c>
      <c r="W1704" s="93">
        <v>1.1100000000000001</v>
      </c>
      <c r="X1704" s="47">
        <v>0.28927869212962964</v>
      </c>
      <c r="Y1704" s="21">
        <v>78.09</v>
      </c>
      <c r="Z1704" s="21">
        <v>4089</v>
      </c>
      <c r="AA1704" s="21">
        <v>1182</v>
      </c>
      <c r="AB1704" s="21">
        <v>71</v>
      </c>
      <c r="AC1704" s="21">
        <v>1</v>
      </c>
      <c r="AD1704" s="153">
        <f>VLOOKUP(D1704,'Dados Base'!$B:$K,9,FALSE)*31536000/VLOOKUP($F1704,F:H,MATCH(H1703,F1703:AF1703,0),FALSE)</f>
        <v>537.58504940389128</v>
      </c>
      <c r="AE1704" s="153">
        <f>VLOOKUP(D1704,'Dados Base'!$B:$K,10,FALSE)*31536000/VLOOKUP($F1704,F:H,MATCH(H1703,F1703:AF1703,0),FALSE)</f>
        <v>69.686950848652558</v>
      </c>
      <c r="AF1704" s="14">
        <v>100</v>
      </c>
      <c r="AG1704" s="15" t="s">
        <v>692</v>
      </c>
      <c r="AH1704" s="14">
        <v>100</v>
      </c>
      <c r="AI1704" s="14">
        <v>29.75</v>
      </c>
      <c r="AJ1704" s="16">
        <v>100</v>
      </c>
      <c r="AK1704" s="72">
        <f>(SUMIFS('Banco de Indicadores Mun. (2)'!I:I,'Banco de Indicadores Mun. (2)'!B:B,'Banco de Indicadores - Mun. (1)'!B1704,'Banco de Indicadores Mun. (2)'!A:A,'Banco de Indicadores - Mun. (1)'!A1704) / VLOOKUP(D1704,'Dados Base'!$B:$K,8,FALSE)) * 100</f>
        <v>552.48549180327893</v>
      </c>
      <c r="AL1704" s="72">
        <f>(SUMIFS('Banco de Indicadores Mun. (2)'!I:I,'Banco de Indicadores Mun. (2)'!B:B,'Banco de Indicadores - Mun. (1)'!B1704,'Banco de Indicadores Mun. (2)'!A:A,'Banco de Indicadores - Mun. (1)'!A1704) / VLOOKUP(D1704,'Dados Base'!$B:$K,9,FALSE)) * 100</f>
        <v>208.0346604938272</v>
      </c>
      <c r="AM1704" s="72">
        <f>(SUMIFS('Banco de Indicadores Mun. (2)'!J:J,'Banco de Indicadores Mun. (2)'!B:B,'Banco de Indicadores - Mun. (1)'!B1704,'Banco de Indicadores Mun. (2)'!A:A,'Banco de Indicadores - Mun. (1)'!A1704) / VLOOKUP(D1704,'Dados Base'!$B:$K,7,FALSE)) * 100</f>
        <v>818.65225000000009</v>
      </c>
      <c r="AN1704" s="72">
        <f>(SUMIFS('Banco de Indicadores Mun. (2)'!K:K,'Banco de Indicadores Mun. (2)'!B:B,'Banco de Indicadores - Mun. (1)'!B1704,'Banco de Indicadores Mun. (2)'!A:A,'Banco de Indicadores - Mun. (1)'!A1704) / VLOOKUP(D1704,'Dados Base'!$B:$K,10,FALSE)) * 100</f>
        <v>45.501190476190452</v>
      </c>
      <c r="AO1704" s="21">
        <v>0</v>
      </c>
      <c r="AP1704" s="125">
        <v>0</v>
      </c>
      <c r="AQ1704" s="5">
        <v>12</v>
      </c>
      <c r="AR1704" s="21">
        <v>9.8000000000000007</v>
      </c>
      <c r="AS1704" s="20">
        <v>93</v>
      </c>
      <c r="AT1704" s="20">
        <v>90.21</v>
      </c>
      <c r="AU1704" s="20">
        <v>77.575412635173592</v>
      </c>
      <c r="AV1704" s="20">
        <v>8.39</v>
      </c>
      <c r="AW1704" s="21">
        <v>5</v>
      </c>
      <c r="AX1704" s="21">
        <v>1</v>
      </c>
      <c r="AY1704" s="116">
        <v>6.266662819960624</v>
      </c>
    </row>
    <row r="1705" spans="1:51" ht="15" x14ac:dyDescent="0.25">
      <c r="A1705" s="144">
        <v>2015</v>
      </c>
      <c r="B1705" s="77" t="s">
        <v>415</v>
      </c>
      <c r="C1705" s="78">
        <v>17</v>
      </c>
      <c r="D1705" s="77">
        <v>3536570</v>
      </c>
      <c r="E1705" s="78">
        <v>353657017</v>
      </c>
      <c r="F1705" s="78" t="str">
        <f t="shared" si="69"/>
        <v>3536570172015</v>
      </c>
      <c r="G1705" s="89">
        <v>-6.7279910452189284E-2</v>
      </c>
      <c r="H1705" s="80">
        <f t="shared" si="68"/>
        <v>1777</v>
      </c>
      <c r="I1705" s="90">
        <v>1303</v>
      </c>
      <c r="J1705" s="91">
        <v>474</v>
      </c>
      <c r="K1705" s="83">
        <f>(H1705)/VLOOKUP(D1705,'Dados Base'!$B:$K,6,FALSE)</f>
        <v>6.9265250438511012</v>
      </c>
      <c r="L1705" s="88">
        <f t="shared" si="70"/>
        <v>73.325830050647156</v>
      </c>
      <c r="M1705" s="85" t="s">
        <v>702</v>
      </c>
      <c r="N1705" s="92">
        <v>0.71799999999999997</v>
      </c>
      <c r="O1705" s="91">
        <v>24</v>
      </c>
      <c r="P1705" s="91">
        <v>0</v>
      </c>
      <c r="Q1705" s="91">
        <v>0</v>
      </c>
      <c r="R1705" s="91">
        <v>0</v>
      </c>
      <c r="S1705" s="91">
        <v>1</v>
      </c>
      <c r="T1705" s="87" t="s">
        <v>691</v>
      </c>
      <c r="U1705" s="91">
        <v>14</v>
      </c>
      <c r="V1705" s="91">
        <v>7</v>
      </c>
      <c r="W1705" s="93">
        <v>0</v>
      </c>
      <c r="X1705" s="47">
        <v>2.9945226562499996E-3</v>
      </c>
      <c r="Y1705" s="21">
        <v>0.88</v>
      </c>
      <c r="Z1705" s="21">
        <v>47</v>
      </c>
      <c r="AA1705" s="21">
        <v>21</v>
      </c>
      <c r="AB1705" s="21">
        <v>0</v>
      </c>
      <c r="AC1705" s="21">
        <v>0</v>
      </c>
      <c r="AD1705" s="153">
        <f>VLOOKUP(D1705,'Dados Base'!$B:$K,9,FALSE)*31536000/VLOOKUP($F1705,F:H,MATCH(H1704,F1704:AF1704,0),FALSE)</f>
        <v>42769.701744513222</v>
      </c>
      <c r="AE1705" s="153">
        <f>VLOOKUP(D1705,'Dados Base'!$B:$K,10,FALSE)*31536000/VLOOKUP($F1705,F:H,MATCH(H1704,F1704:AF1704,0),FALSE)</f>
        <v>4614.1586944288129</v>
      </c>
      <c r="AF1705" s="14">
        <v>64.709999999999994</v>
      </c>
      <c r="AG1705" s="15">
        <v>100</v>
      </c>
      <c r="AH1705" s="14">
        <v>63.78</v>
      </c>
      <c r="AI1705" s="14">
        <v>13.89</v>
      </c>
      <c r="AJ1705" s="16">
        <v>94.97</v>
      </c>
      <c r="AK1705" s="72">
        <f>(SUMIFS('Banco de Indicadores Mun. (2)'!I:I,'Banco de Indicadores Mun. (2)'!B:B,'Banco de Indicadores - Mun. (1)'!B1705,'Banco de Indicadores Mun. (2)'!A:A,'Banco de Indicadores - Mun. (1)'!A1705) / VLOOKUP(D1705,'Dados Base'!$B:$K,8,FALSE)) * 100</f>
        <v>7.965291338582678</v>
      </c>
      <c r="AL1705" s="72">
        <f>(SUMIFS('Banco de Indicadores Mun. (2)'!I:I,'Banco de Indicadores Mun. (2)'!B:B,'Banco de Indicadores - Mun. (1)'!B1705,'Banco de Indicadores Mun. (2)'!A:A,'Banco de Indicadores - Mun. (1)'!A1705) / VLOOKUP(D1705,'Dados Base'!$B:$K,9,FALSE)) * 100</f>
        <v>4.1974771784232363</v>
      </c>
      <c r="AM1705" s="72">
        <f>(SUMIFS('Banco de Indicadores Mun. (2)'!J:J,'Banco de Indicadores Mun. (2)'!B:B,'Banco de Indicadores - Mun. (1)'!B1705,'Banco de Indicadores Mun. (2)'!A:A,'Banco de Indicadores - Mun. (1)'!A1705) / VLOOKUP(D1705,'Dados Base'!$B:$K,7,FALSE)) * 100</f>
        <v>0.54866336633663348</v>
      </c>
      <c r="AN1705" s="72">
        <f>(SUMIFS('Banco de Indicadores Mun. (2)'!K:K,'Banco de Indicadores Mun. (2)'!B:B,'Banco de Indicadores - Mun. (1)'!B1705,'Banco de Indicadores Mun. (2)'!A:A,'Banco de Indicadores - Mun. (1)'!A1705) / VLOOKUP(D1705,'Dados Base'!$B:$K,10,FALSE)) * 100</f>
        <v>36.776038461538462</v>
      </c>
      <c r="AO1705" s="21">
        <v>0</v>
      </c>
      <c r="AP1705" s="125">
        <v>0</v>
      </c>
      <c r="AQ1705" s="5">
        <v>0</v>
      </c>
      <c r="AR1705" s="21">
        <v>8.6</v>
      </c>
      <c r="AS1705" s="20">
        <v>86</v>
      </c>
      <c r="AT1705" s="20">
        <v>86</v>
      </c>
      <c r="AU1705" s="20">
        <v>69.117647058823536</v>
      </c>
      <c r="AV1705" s="20">
        <v>7.56</v>
      </c>
      <c r="AW1705" s="21">
        <v>0</v>
      </c>
      <c r="AX1705" s="21">
        <v>0</v>
      </c>
      <c r="AY1705" s="116">
        <v>96.203045749889725</v>
      </c>
    </row>
    <row r="1706" spans="1:51" ht="15" x14ac:dyDescent="0.25">
      <c r="A1706" s="144">
        <v>2015</v>
      </c>
      <c r="B1706" s="77" t="s">
        <v>416</v>
      </c>
      <c r="C1706" s="78">
        <v>15</v>
      </c>
      <c r="D1706" s="77">
        <v>3536604</v>
      </c>
      <c r="E1706" s="78">
        <v>353660415</v>
      </c>
      <c r="F1706" s="78" t="str">
        <f t="shared" si="69"/>
        <v>3536604152015</v>
      </c>
      <c r="G1706" s="89">
        <v>-4.0901046848851319E-2</v>
      </c>
      <c r="H1706" s="80">
        <f t="shared" si="68"/>
        <v>8538</v>
      </c>
      <c r="I1706" s="90">
        <v>7774</v>
      </c>
      <c r="J1706" s="91">
        <v>764</v>
      </c>
      <c r="K1706" s="83">
        <f>(H1706)/VLOOKUP(D1706,'Dados Base'!$B:$K,6,FALSE)</f>
        <v>11.524911248194591</v>
      </c>
      <c r="L1706" s="88">
        <f t="shared" si="70"/>
        <v>91.051768564066521</v>
      </c>
      <c r="M1706" s="85" t="s">
        <v>702</v>
      </c>
      <c r="N1706" s="92">
        <v>0.72499999999999998</v>
      </c>
      <c r="O1706" s="91">
        <v>109</v>
      </c>
      <c r="P1706" s="91">
        <v>28100</v>
      </c>
      <c r="Q1706" s="91">
        <v>0</v>
      </c>
      <c r="R1706" s="91">
        <v>0</v>
      </c>
      <c r="S1706" s="91">
        <v>5</v>
      </c>
      <c r="T1706" s="87" t="s">
        <v>691</v>
      </c>
      <c r="U1706" s="91">
        <v>53</v>
      </c>
      <c r="V1706" s="91">
        <v>43</v>
      </c>
      <c r="W1706" s="93">
        <v>65.400000000000006</v>
      </c>
      <c r="X1706" s="47">
        <v>1.9777476562499997E-2</v>
      </c>
      <c r="Y1706" s="21">
        <v>5.64</v>
      </c>
      <c r="Z1706" s="21">
        <v>321</v>
      </c>
      <c r="AA1706" s="21">
        <v>114</v>
      </c>
      <c r="AB1706" s="21">
        <v>0</v>
      </c>
      <c r="AC1706" s="21">
        <v>0</v>
      </c>
      <c r="AD1706" s="153">
        <f>VLOOKUP(D1706,'Dados Base'!$B:$K,9,FALSE)*31536000/VLOOKUP($F1706,F:H,MATCH(H1705,F1705:AF1705,0),FALSE)</f>
        <v>21090.484891075193</v>
      </c>
      <c r="AE1706" s="153">
        <f>VLOOKUP(D1706,'Dados Base'!$B:$K,10,FALSE)*31536000/VLOOKUP($F1706,F:H,MATCH(H1705,F1705:AF1705,0),FALSE)</f>
        <v>2253.0990864371051</v>
      </c>
      <c r="AF1706" s="14">
        <v>88.95</v>
      </c>
      <c r="AG1706" s="15" t="s">
        <v>692</v>
      </c>
      <c r="AH1706" s="14">
        <v>87.27</v>
      </c>
      <c r="AI1706" s="14">
        <v>18.12</v>
      </c>
      <c r="AJ1706" s="16">
        <v>98.58</v>
      </c>
      <c r="AK1706" s="72">
        <f>(SUMIFS('Banco de Indicadores Mun. (2)'!I:I,'Banco de Indicadores Mun. (2)'!B:B,'Banco de Indicadores - Mun. (1)'!B1706,'Banco de Indicadores Mun. (2)'!A:A,'Banco de Indicadores - Mun. (1)'!A1706) / VLOOKUP(D1706,'Dados Base'!$B:$K,8,FALSE)) * 100</f>
        <v>13.098797814207652</v>
      </c>
      <c r="AL1706" s="72">
        <f>(SUMIFS('Banco de Indicadores Mun. (2)'!I:I,'Banco de Indicadores Mun. (2)'!B:B,'Banco de Indicadores - Mun. (1)'!B1706,'Banco de Indicadores Mun. (2)'!A:A,'Banco de Indicadores - Mun. (1)'!A1706) / VLOOKUP(D1706,'Dados Base'!$B:$K,9,FALSE)) * 100</f>
        <v>4.1980385288966726</v>
      </c>
      <c r="AM1706" s="72">
        <f>(SUMIFS('Banco de Indicadores Mun. (2)'!J:J,'Banco de Indicadores Mun. (2)'!B:B,'Banco de Indicadores - Mun. (1)'!B1706,'Banco de Indicadores Mun. (2)'!A:A,'Banco de Indicadores - Mun. (1)'!A1706) / VLOOKUP(D1706,'Dados Base'!$B:$K,7,FALSE)) * 100</f>
        <v>18.453319672131151</v>
      </c>
      <c r="AN1706" s="72">
        <f>(SUMIFS('Banco de Indicadores Mun. (2)'!K:K,'Banco de Indicadores Mun. (2)'!B:B,'Banco de Indicadores - Mun. (1)'!B1706,'Banco de Indicadores Mun. (2)'!A:A,'Banco de Indicadores - Mun. (1)'!A1706) / VLOOKUP(D1706,'Dados Base'!$B:$K,10,FALSE)) * 100</f>
        <v>2.3897540983606556</v>
      </c>
      <c r="AO1706" s="21">
        <v>0</v>
      </c>
      <c r="AP1706" s="125">
        <v>0</v>
      </c>
      <c r="AQ1706" s="5">
        <v>0</v>
      </c>
      <c r="AR1706" s="21">
        <v>7.2</v>
      </c>
      <c r="AS1706" s="20">
        <v>97</v>
      </c>
      <c r="AT1706" s="20">
        <v>97</v>
      </c>
      <c r="AU1706" s="20">
        <v>73.793103448275858</v>
      </c>
      <c r="AV1706" s="20">
        <v>8.25</v>
      </c>
      <c r="AW1706" s="21">
        <v>0</v>
      </c>
      <c r="AX1706" s="21">
        <v>0</v>
      </c>
      <c r="AY1706" s="116">
        <v>126.89126397679181</v>
      </c>
    </row>
    <row r="1707" spans="1:51" ht="15" x14ac:dyDescent="0.25">
      <c r="A1707" s="144">
        <v>2015</v>
      </c>
      <c r="B1707" s="77" t="s">
        <v>417</v>
      </c>
      <c r="C1707" s="78">
        <v>13</v>
      </c>
      <c r="D1707" s="77">
        <v>3536703</v>
      </c>
      <c r="E1707" s="78">
        <v>353670313</v>
      </c>
      <c r="F1707" s="78" t="str">
        <f t="shared" si="69"/>
        <v>3536703132015</v>
      </c>
      <c r="G1707" s="89">
        <v>1.0994839657942235</v>
      </c>
      <c r="H1707" s="80">
        <f t="shared" si="68"/>
        <v>43608</v>
      </c>
      <c r="I1707" s="90">
        <v>40555</v>
      </c>
      <c r="J1707" s="91">
        <v>3053</v>
      </c>
      <c r="K1707" s="83">
        <f>(H1707)/VLOOKUP(D1707,'Dados Base'!$B:$K,6,FALSE)</f>
        <v>59.804163581008808</v>
      </c>
      <c r="L1707" s="88">
        <f t="shared" si="70"/>
        <v>92.998991010823701</v>
      </c>
      <c r="M1707" s="85" t="s">
        <v>702</v>
      </c>
      <c r="N1707" s="92">
        <v>0.73899999999999999</v>
      </c>
      <c r="O1707" s="91">
        <v>131</v>
      </c>
      <c r="P1707" s="91">
        <v>12550</v>
      </c>
      <c r="Q1707" s="91">
        <v>3567480</v>
      </c>
      <c r="R1707" s="91">
        <v>480</v>
      </c>
      <c r="S1707" s="91">
        <v>157</v>
      </c>
      <c r="T1707" s="87" t="s">
        <v>691</v>
      </c>
      <c r="U1707" s="91">
        <v>488</v>
      </c>
      <c r="V1707" s="91">
        <v>336</v>
      </c>
      <c r="W1707" s="93">
        <v>15.86</v>
      </c>
      <c r="X1707" s="47">
        <v>0.13274194444444445</v>
      </c>
      <c r="Y1707" s="21">
        <v>33.409999999999997</v>
      </c>
      <c r="Z1707" s="21">
        <v>1778</v>
      </c>
      <c r="AA1707" s="21">
        <v>477</v>
      </c>
      <c r="AB1707" s="21">
        <v>1</v>
      </c>
      <c r="AC1707" s="21">
        <v>0</v>
      </c>
      <c r="AD1707" s="153">
        <f>VLOOKUP(D1707,'Dados Base'!$B:$K,9,FALSE)*31536000/VLOOKUP($F1707,F:H,MATCH(H1706,F1706:AF1706,0),FALSE)</f>
        <v>4324.5569620253164</v>
      </c>
      <c r="AE1707" s="153">
        <f>VLOOKUP(D1707,'Dados Base'!$B:$K,10,FALSE)*31536000/VLOOKUP($F1707,F:H,MATCH(H1706,F1706:AF1706,0),FALSE)</f>
        <v>455.59713813979079</v>
      </c>
      <c r="AF1707" s="14">
        <v>100</v>
      </c>
      <c r="AG1707" s="15">
        <v>92.4</v>
      </c>
      <c r="AH1707" s="14">
        <v>97.25</v>
      </c>
      <c r="AI1707" s="14">
        <v>42.35</v>
      </c>
      <c r="AJ1707" s="16">
        <v>100</v>
      </c>
      <c r="AK1707" s="72">
        <f>(SUMIFS('Banco de Indicadores Mun. (2)'!I:I,'Banco de Indicadores Mun. (2)'!B:B,'Banco de Indicadores - Mun. (1)'!B1707,'Banco de Indicadores Mun. (2)'!A:A,'Banco de Indicadores - Mun. (1)'!A1707) / VLOOKUP(D1707,'Dados Base'!$B:$K,8,FALSE)) * 100</f>
        <v>23.042779935275096</v>
      </c>
      <c r="AL1707" s="72">
        <f>(SUMIFS('Banco de Indicadores Mun. (2)'!I:I,'Banco de Indicadores Mun. (2)'!B:B,'Banco de Indicadores - Mun. (1)'!B1707,'Banco de Indicadores Mun. (2)'!A:A,'Banco de Indicadores - Mun. (1)'!A1707) / VLOOKUP(D1707,'Dados Base'!$B:$K,9,FALSE)) * 100</f>
        <v>11.90672073578596</v>
      </c>
      <c r="AM1707" s="72">
        <f>(SUMIFS('Banco de Indicadores Mun. (2)'!J:J,'Banco de Indicadores Mun. (2)'!B:B,'Banco de Indicadores - Mun. (1)'!B1707,'Banco de Indicadores Mun. (2)'!A:A,'Banco de Indicadores - Mun. (1)'!A1707) / VLOOKUP(D1707,'Dados Base'!$B:$K,7,FALSE)) * 100</f>
        <v>5.0796056910569112</v>
      </c>
      <c r="AN1707" s="72">
        <f>(SUMIFS('Banco de Indicadores Mun. (2)'!K:K,'Banco de Indicadores Mun. (2)'!B:B,'Banco de Indicadores - Mun. (1)'!B1707,'Banco de Indicadores Mun. (2)'!A:A,'Banco de Indicadores - Mun. (1)'!A1707) / VLOOKUP(D1707,'Dados Base'!$B:$K,10,FALSE)) * 100</f>
        <v>93.184698412698495</v>
      </c>
      <c r="AO1707" s="21">
        <v>0</v>
      </c>
      <c r="AP1707" s="125">
        <v>0</v>
      </c>
      <c r="AQ1707" s="5">
        <v>200</v>
      </c>
      <c r="AR1707" s="21">
        <v>8</v>
      </c>
      <c r="AS1707" s="20">
        <v>97</v>
      </c>
      <c r="AT1707" s="20">
        <v>97</v>
      </c>
      <c r="AU1707" s="20">
        <v>78.847006651884698</v>
      </c>
      <c r="AV1707" s="20">
        <v>8.3800000000000008</v>
      </c>
      <c r="AW1707" s="21">
        <v>0</v>
      </c>
      <c r="AX1707" s="21">
        <v>0</v>
      </c>
      <c r="AY1707" s="116">
        <v>160.66982942661616</v>
      </c>
    </row>
    <row r="1708" spans="1:51" ht="15" x14ac:dyDescent="0.25">
      <c r="A1708" s="144">
        <v>2015</v>
      </c>
      <c r="B1708" s="77" t="s">
        <v>418</v>
      </c>
      <c r="C1708" s="78">
        <v>5</v>
      </c>
      <c r="D1708" s="77">
        <v>3536802</v>
      </c>
      <c r="E1708" s="78">
        <v>35368025</v>
      </c>
      <c r="F1708" s="78" t="str">
        <f t="shared" si="69"/>
        <v>353680252015</v>
      </c>
      <c r="G1708" s="89">
        <v>0.33788423806697665</v>
      </c>
      <c r="H1708" s="80">
        <f t="shared" si="68"/>
        <v>5879</v>
      </c>
      <c r="I1708" s="90">
        <v>1573</v>
      </c>
      <c r="J1708" s="91">
        <v>4306</v>
      </c>
      <c r="K1708" s="83">
        <f>(H1708)/VLOOKUP(D1708,'Dados Base'!$B:$K,6,FALSE)</f>
        <v>37.402977478050644</v>
      </c>
      <c r="L1708" s="88">
        <f t="shared" si="70"/>
        <v>26.756251063105967</v>
      </c>
      <c r="M1708" s="85" t="s">
        <v>702</v>
      </c>
      <c r="N1708" s="92">
        <v>0.67700000000000005</v>
      </c>
      <c r="O1708" s="91">
        <v>68</v>
      </c>
      <c r="P1708" s="91">
        <v>4700</v>
      </c>
      <c r="Q1708" s="91">
        <v>1202000</v>
      </c>
      <c r="R1708" s="91">
        <v>2500</v>
      </c>
      <c r="S1708" s="91">
        <v>18</v>
      </c>
      <c r="T1708" s="87" t="s">
        <v>691</v>
      </c>
      <c r="U1708" s="91">
        <v>42</v>
      </c>
      <c r="V1708" s="91">
        <v>23</v>
      </c>
      <c r="W1708" s="93">
        <v>0</v>
      </c>
      <c r="X1708" s="47">
        <v>3.7509244791666665E-3</v>
      </c>
      <c r="Y1708" s="21">
        <v>1.05</v>
      </c>
      <c r="Z1708" s="21">
        <v>0</v>
      </c>
      <c r="AA1708" s="21">
        <v>81</v>
      </c>
      <c r="AB1708" s="21">
        <v>0</v>
      </c>
      <c r="AC1708" s="21">
        <v>0</v>
      </c>
      <c r="AD1708" s="153">
        <f>VLOOKUP(D1708,'Dados Base'!$B:$K,9,FALSE)*31536000/VLOOKUP($F1708,F:H,MATCH(H1707,F1707:AF1707,0),FALSE)</f>
        <v>9977.3703010716108</v>
      </c>
      <c r="AE1708" s="153">
        <f>VLOOKUP(D1708,'Dados Base'!$B:$K,10,FALSE)*31536000/VLOOKUP($F1708,F:H,MATCH(H1707,F1707:AF1707,0),FALSE)</f>
        <v>1341.0443953053236</v>
      </c>
      <c r="AF1708" s="14">
        <v>24.5</v>
      </c>
      <c r="AG1708" s="15">
        <v>100</v>
      </c>
      <c r="AH1708" s="14">
        <v>20.23</v>
      </c>
      <c r="AI1708" s="14">
        <v>12.5</v>
      </c>
      <c r="AJ1708" s="16">
        <v>98.34</v>
      </c>
      <c r="AK1708" s="72">
        <f>(SUMIFS('Banco de Indicadores Mun. (2)'!I:I,'Banco de Indicadores Mun. (2)'!B:B,'Banco de Indicadores - Mun. (1)'!B1708,'Banco de Indicadores Mun. (2)'!A:A,'Banco de Indicadores - Mun. (1)'!A1708) / VLOOKUP(D1708,'Dados Base'!$B:$K,8,FALSE)) * 100</f>
        <v>3.1742676056338044</v>
      </c>
      <c r="AL1708" s="72">
        <f>(SUMIFS('Banco de Indicadores Mun. (2)'!I:I,'Banco de Indicadores Mun. (2)'!B:B,'Banco de Indicadores - Mun. (1)'!B1708,'Banco de Indicadores Mun. (2)'!A:A,'Banco de Indicadores - Mun. (1)'!A1708) / VLOOKUP(D1708,'Dados Base'!$B:$K,9,FALSE)) * 100</f>
        <v>1.2116827956989251</v>
      </c>
      <c r="AM1708" s="72">
        <f>(SUMIFS('Banco de Indicadores Mun. (2)'!J:J,'Banco de Indicadores Mun. (2)'!B:B,'Banco de Indicadores - Mun. (1)'!B1708,'Banco de Indicadores Mun. (2)'!A:A,'Banco de Indicadores - Mun. (1)'!A1708) / VLOOKUP(D1708,'Dados Base'!$B:$K,7,FALSE)) * 100</f>
        <v>4.4336521739130452</v>
      </c>
      <c r="AN1708" s="72">
        <f>(SUMIFS('Banco de Indicadores Mun. (2)'!K:K,'Banco de Indicadores Mun. (2)'!B:B,'Banco de Indicadores - Mun. (1)'!B1708,'Banco de Indicadores Mun. (2)'!A:A,'Banco de Indicadores - Mun. (1)'!A1708) / VLOOKUP(D1708,'Dados Base'!$B:$K,10,FALSE)) * 100</f>
        <v>0.85700000000000087</v>
      </c>
      <c r="AO1708" s="21">
        <v>0</v>
      </c>
      <c r="AP1708" s="125">
        <v>0</v>
      </c>
      <c r="AQ1708" s="5">
        <v>0</v>
      </c>
      <c r="AR1708" s="21">
        <v>7.3</v>
      </c>
      <c r="AS1708" s="20">
        <v>84</v>
      </c>
      <c r="AT1708" s="20">
        <v>0</v>
      </c>
      <c r="AU1708" s="20">
        <v>0</v>
      </c>
      <c r="AV1708" s="20">
        <v>1.26</v>
      </c>
      <c r="AW1708" s="21">
        <v>0</v>
      </c>
      <c r="AX1708" s="21">
        <v>0</v>
      </c>
      <c r="AY1708" s="116">
        <v>25.41839117080864</v>
      </c>
    </row>
    <row r="1709" spans="1:51" ht="15" x14ac:dyDescent="0.25">
      <c r="A1709" s="144">
        <v>2015</v>
      </c>
      <c r="B1709" s="77" t="s">
        <v>419</v>
      </c>
      <c r="C1709" s="78">
        <v>15</v>
      </c>
      <c r="D1709" s="77">
        <v>3536901</v>
      </c>
      <c r="E1709" s="78">
        <v>353690115</v>
      </c>
      <c r="F1709" s="78" t="str">
        <f t="shared" si="69"/>
        <v>3536901152015</v>
      </c>
      <c r="G1709" s="89">
        <v>-0.70623773292873837</v>
      </c>
      <c r="H1709" s="80">
        <f t="shared" si="68"/>
        <v>2478</v>
      </c>
      <c r="I1709" s="90">
        <v>1563</v>
      </c>
      <c r="J1709" s="91">
        <v>915</v>
      </c>
      <c r="K1709" s="83">
        <f>(H1709)/VLOOKUP(D1709,'Dados Base'!$B:$K,6,FALSE)</f>
        <v>9.5311358129158812</v>
      </c>
      <c r="L1709" s="88">
        <f t="shared" si="70"/>
        <v>63.075060532687658</v>
      </c>
      <c r="M1709" s="85" t="s">
        <v>702</v>
      </c>
      <c r="N1709" s="92">
        <v>0.74199999999999999</v>
      </c>
      <c r="O1709" s="91">
        <v>56</v>
      </c>
      <c r="P1709" s="91">
        <v>20480</v>
      </c>
      <c r="Q1709" s="91">
        <v>2100000</v>
      </c>
      <c r="R1709" s="91">
        <v>0</v>
      </c>
      <c r="S1709" s="91">
        <v>4</v>
      </c>
      <c r="T1709" s="87" t="s">
        <v>691</v>
      </c>
      <c r="U1709" s="91">
        <v>12</v>
      </c>
      <c r="V1709" s="91">
        <v>8</v>
      </c>
      <c r="W1709" s="93">
        <v>4.25</v>
      </c>
      <c r="X1709" s="47">
        <v>4.7733765624999999E-3</v>
      </c>
      <c r="Y1709" s="21">
        <v>1.1200000000000001</v>
      </c>
      <c r="Z1709" s="21">
        <v>60</v>
      </c>
      <c r="AA1709" s="21">
        <v>26</v>
      </c>
      <c r="AB1709" s="21">
        <v>0</v>
      </c>
      <c r="AC1709" s="21">
        <v>0</v>
      </c>
      <c r="AD1709" s="153">
        <f>VLOOKUP(D1709,'Dados Base'!$B:$K,9,FALSE)*31536000/VLOOKUP($F1709,F:H,MATCH(H1708,F1708:AF1708,0),FALSE)</f>
        <v>25452.78450363196</v>
      </c>
      <c r="AE1709" s="153">
        <f>VLOOKUP(D1709,'Dados Base'!$B:$K,10,FALSE)*31536000/VLOOKUP($F1709,F:H,MATCH(H1708,F1708:AF1708,0),FALSE)</f>
        <v>2672.5423728813562</v>
      </c>
      <c r="AF1709" s="14">
        <v>73.97</v>
      </c>
      <c r="AG1709" s="15">
        <v>77.819999999999993</v>
      </c>
      <c r="AH1709" s="14">
        <v>64.510000000000005</v>
      </c>
      <c r="AI1709" s="14">
        <v>17.670000000000002</v>
      </c>
      <c r="AJ1709" s="16">
        <v>100</v>
      </c>
      <c r="AK1709" s="72">
        <f>(SUMIFS('Banco de Indicadores Mun. (2)'!I:I,'Banco de Indicadores Mun. (2)'!B:B,'Banco de Indicadores - Mun. (1)'!B1709,'Banco de Indicadores Mun. (2)'!A:A,'Banco de Indicadores - Mun. (1)'!A1709) / VLOOKUP(D1709,'Dados Base'!$B:$K,8,FALSE)) * 100</f>
        <v>4.6615625000000005</v>
      </c>
      <c r="AL1709" s="72">
        <f>(SUMIFS('Banco de Indicadores Mun. (2)'!I:I,'Banco de Indicadores Mun. (2)'!B:B,'Banco de Indicadores - Mun. (1)'!B1709,'Banco de Indicadores Mun. (2)'!A:A,'Banco de Indicadores - Mun. (1)'!A1709) / VLOOKUP(D1709,'Dados Base'!$B:$K,9,FALSE)) * 100</f>
        <v>1.4917</v>
      </c>
      <c r="AM1709" s="72">
        <f>(SUMIFS('Banco de Indicadores Mun. (2)'!J:J,'Banco de Indicadores Mun. (2)'!B:B,'Banco de Indicadores - Mun. (1)'!B1709,'Banco de Indicadores Mun. (2)'!A:A,'Banco de Indicadores - Mun. (1)'!A1709) / VLOOKUP(D1709,'Dados Base'!$B:$K,7,FALSE)) * 100</f>
        <v>6.2782558139534883</v>
      </c>
      <c r="AN1709" s="72">
        <f>(SUMIFS('Banco de Indicadores Mun. (2)'!K:K,'Banco de Indicadores Mun. (2)'!B:B,'Banco de Indicadores - Mun. (1)'!B1709,'Banco de Indicadores Mun. (2)'!A:A,'Banco de Indicadores - Mun. (1)'!A1709) / VLOOKUP(D1709,'Dados Base'!$B:$K,10,FALSE)) * 100</f>
        <v>1.3511904761904763</v>
      </c>
      <c r="AO1709" s="21">
        <v>0</v>
      </c>
      <c r="AP1709" s="125">
        <v>0</v>
      </c>
      <c r="AQ1709" s="5">
        <v>0</v>
      </c>
      <c r="AR1709" s="21">
        <v>10</v>
      </c>
      <c r="AS1709" s="20">
        <v>88</v>
      </c>
      <c r="AT1709" s="20">
        <v>88.000000000000014</v>
      </c>
      <c r="AU1709" s="20">
        <v>69.767441860465112</v>
      </c>
      <c r="AV1709" s="20">
        <v>7.9</v>
      </c>
      <c r="AW1709" s="21">
        <v>0</v>
      </c>
      <c r="AX1709" s="21">
        <v>0</v>
      </c>
      <c r="AY1709" s="116">
        <v>177.70431733067363</v>
      </c>
    </row>
    <row r="1710" spans="1:51" ht="15" x14ac:dyDescent="0.25">
      <c r="A1710" s="144">
        <v>2015</v>
      </c>
      <c r="B1710" s="77" t="s">
        <v>420</v>
      </c>
      <c r="C1710" s="78">
        <v>8</v>
      </c>
      <c r="D1710" s="77">
        <v>3537008</v>
      </c>
      <c r="E1710" s="78">
        <v>35370088</v>
      </c>
      <c r="F1710" s="78" t="str">
        <f t="shared" si="69"/>
        <v>353700882015</v>
      </c>
      <c r="G1710" s="89">
        <v>0.39920297976154817</v>
      </c>
      <c r="H1710" s="80">
        <f t="shared" si="68"/>
        <v>16002</v>
      </c>
      <c r="I1710" s="90">
        <v>11886</v>
      </c>
      <c r="J1710" s="91">
        <v>4116</v>
      </c>
      <c r="K1710" s="83">
        <f>(H1710)/VLOOKUP(D1710,'Dados Base'!$B:$K,6,FALSE)</f>
        <v>22.798444200658224</v>
      </c>
      <c r="L1710" s="88">
        <f t="shared" si="70"/>
        <v>74.278215223097106</v>
      </c>
      <c r="M1710" s="85" t="s">
        <v>702</v>
      </c>
      <c r="N1710" s="92">
        <v>0.71499999999999997</v>
      </c>
      <c r="O1710" s="91">
        <v>251</v>
      </c>
      <c r="P1710" s="91">
        <v>36500</v>
      </c>
      <c r="Q1710" s="91">
        <v>440000</v>
      </c>
      <c r="R1710" s="91">
        <v>0</v>
      </c>
      <c r="S1710" s="91">
        <v>42</v>
      </c>
      <c r="T1710" s="87" t="s">
        <v>691</v>
      </c>
      <c r="U1710" s="91">
        <v>153</v>
      </c>
      <c r="V1710" s="91">
        <v>102</v>
      </c>
      <c r="W1710" s="93">
        <v>9.56</v>
      </c>
      <c r="X1710" s="47">
        <v>3.8261541354166657E-2</v>
      </c>
      <c r="Y1710" s="21">
        <v>8.5299999999999994</v>
      </c>
      <c r="Z1710" s="21">
        <v>501</v>
      </c>
      <c r="AA1710" s="21">
        <v>157</v>
      </c>
      <c r="AB1710" s="21">
        <v>2</v>
      </c>
      <c r="AC1710" s="21">
        <v>0</v>
      </c>
      <c r="AD1710" s="153">
        <f>VLOOKUP(D1710,'Dados Base'!$B:$K,9,FALSE)*31536000/VLOOKUP($F1710,F:H,MATCH(H1709,F1709:AF1709,0),FALSE)</f>
        <v>22486.299212598424</v>
      </c>
      <c r="AE1710" s="153">
        <f>VLOOKUP(D1710,'Dados Base'!$B:$K,10,FALSE)*31536000/VLOOKUP($F1710,F:H,MATCH(H1709,F1709:AF1709,0),FALSE)</f>
        <v>2759.0551181102364</v>
      </c>
      <c r="AF1710" s="14">
        <v>78.55</v>
      </c>
      <c r="AG1710" s="15" t="s">
        <v>692</v>
      </c>
      <c r="AH1710" s="14">
        <v>74.64</v>
      </c>
      <c r="AI1710" s="14">
        <v>26.86</v>
      </c>
      <c r="AJ1710" s="16">
        <v>100</v>
      </c>
      <c r="AK1710" s="72">
        <f>(SUMIFS('Banco de Indicadores Mun. (2)'!I:I,'Banco de Indicadores Mun. (2)'!B:B,'Banco de Indicadores - Mun. (1)'!B1710,'Banco de Indicadores Mun. (2)'!A:A,'Banco de Indicadores - Mun. (1)'!A1710) / VLOOKUP(D1710,'Dados Base'!$B:$K,8,FALSE)) * 100</f>
        <v>10.288232492997205</v>
      </c>
      <c r="AL1710" s="72">
        <f>(SUMIFS('Banco de Indicadores Mun. (2)'!I:I,'Banco de Indicadores Mun. (2)'!B:B,'Banco de Indicadores - Mun. (1)'!B1710,'Banco de Indicadores Mun. (2)'!A:A,'Banco de Indicadores - Mun. (1)'!A1710) / VLOOKUP(D1710,'Dados Base'!$B:$K,9,FALSE)) * 100</f>
        <v>3.2190175284837879</v>
      </c>
      <c r="AM1710" s="72">
        <f>(SUMIFS('Banco de Indicadores Mun. (2)'!J:J,'Banco de Indicadores Mun. (2)'!B:B,'Banco de Indicadores - Mun. (1)'!B1710,'Banco de Indicadores Mun. (2)'!A:A,'Banco de Indicadores - Mun. (1)'!A1710) / VLOOKUP(D1710,'Dados Base'!$B:$K,7,FALSE)) * 100</f>
        <v>15.558649769585262</v>
      </c>
      <c r="AN1710" s="72">
        <f>(SUMIFS('Banco de Indicadores Mun. (2)'!K:K,'Banco de Indicadores Mun. (2)'!B:B,'Banco de Indicadores - Mun. (1)'!B1710,'Banco de Indicadores Mun. (2)'!A:A,'Banco de Indicadores - Mun. (1)'!A1710) / VLOOKUP(D1710,'Dados Base'!$B:$K,10,FALSE)) * 100</f>
        <v>2.1190857142857138</v>
      </c>
      <c r="AO1710" s="21">
        <v>0</v>
      </c>
      <c r="AP1710" s="125">
        <v>0</v>
      </c>
      <c r="AQ1710" s="5">
        <v>0</v>
      </c>
      <c r="AR1710" s="21">
        <v>10</v>
      </c>
      <c r="AS1710" s="20">
        <v>94</v>
      </c>
      <c r="AT1710" s="20">
        <v>94</v>
      </c>
      <c r="AU1710" s="20">
        <v>76.139817629179333</v>
      </c>
      <c r="AV1710" s="20">
        <v>8.36</v>
      </c>
      <c r="AW1710" s="21">
        <v>0</v>
      </c>
      <c r="AX1710" s="21">
        <v>0</v>
      </c>
      <c r="AY1710" s="116">
        <v>90.426648963416454</v>
      </c>
    </row>
    <row r="1711" spans="1:51" ht="15" x14ac:dyDescent="0.25">
      <c r="A1711" s="144">
        <v>2015</v>
      </c>
      <c r="B1711" s="77" t="s">
        <v>421</v>
      </c>
      <c r="C1711" s="78">
        <v>5</v>
      </c>
      <c r="D1711" s="77">
        <v>3537107</v>
      </c>
      <c r="E1711" s="78">
        <v>35371075</v>
      </c>
      <c r="F1711" s="78" t="str">
        <f t="shared" si="69"/>
        <v>353710752015</v>
      </c>
      <c r="G1711" s="89">
        <v>1.4106171401543133</v>
      </c>
      <c r="H1711" s="80">
        <f t="shared" si="68"/>
        <v>44259</v>
      </c>
      <c r="I1711" s="90">
        <v>43887</v>
      </c>
      <c r="J1711" s="91">
        <v>372</v>
      </c>
      <c r="K1711" s="83">
        <f>(H1711)/VLOOKUP(D1711,'Dados Base'!$B:$K,6,FALSE)</f>
        <v>403.41810226961991</v>
      </c>
      <c r="L1711" s="88">
        <f t="shared" si="70"/>
        <v>99.159492984477737</v>
      </c>
      <c r="M1711" s="85" t="s">
        <v>702</v>
      </c>
      <c r="N1711" s="92">
        <v>0.76900000000000002</v>
      </c>
      <c r="O1711" s="91">
        <v>50</v>
      </c>
      <c r="P1711" s="91">
        <v>6400</v>
      </c>
      <c r="Q1711" s="91">
        <v>1600000</v>
      </c>
      <c r="R1711" s="91">
        <v>2500</v>
      </c>
      <c r="S1711" s="91">
        <v>353</v>
      </c>
      <c r="T1711" s="87" t="s">
        <v>691</v>
      </c>
      <c r="U1711" s="91">
        <v>635</v>
      </c>
      <c r="V1711" s="91">
        <v>348</v>
      </c>
      <c r="W1711" s="93">
        <v>0.61</v>
      </c>
      <c r="X1711" s="47">
        <v>0.13359189834722221</v>
      </c>
      <c r="Y1711" s="21">
        <v>36.159999999999997</v>
      </c>
      <c r="Z1711" s="21">
        <v>1420</v>
      </c>
      <c r="AA1711" s="21">
        <v>1020</v>
      </c>
      <c r="AB1711" s="21">
        <v>10</v>
      </c>
      <c r="AC1711" s="21">
        <v>0</v>
      </c>
      <c r="AD1711" s="153">
        <f>VLOOKUP(D1711,'Dados Base'!$B:$K,9,FALSE)*31536000/VLOOKUP($F1711,F:H,MATCH(H1710,F1710:AF1710,0),FALSE)</f>
        <v>912.04229648207149</v>
      </c>
      <c r="AE1711" s="153">
        <f>VLOOKUP(D1711,'Dados Base'!$B:$K,10,FALSE)*31536000/VLOOKUP($F1711,F:H,MATCH(H1710,F1710:AF1710,0),FALSE)</f>
        <v>121.13061750152509</v>
      </c>
      <c r="AF1711" s="14">
        <v>99.16</v>
      </c>
      <c r="AG1711" s="15">
        <v>99.16</v>
      </c>
      <c r="AH1711" s="14">
        <v>98</v>
      </c>
      <c r="AI1711" s="14">
        <v>57.84</v>
      </c>
      <c r="AJ1711" s="16">
        <v>100</v>
      </c>
      <c r="AK1711" s="72">
        <f>(SUMIFS('Banco de Indicadores Mun. (2)'!I:I,'Banco de Indicadores Mun. (2)'!B:B,'Banco de Indicadores - Mun. (1)'!B1711,'Banco de Indicadores Mun. (2)'!A:A,'Banco de Indicadores - Mun. (1)'!A1711) / VLOOKUP(D1711,'Dados Base'!$B:$K,8,FALSE)) * 100</f>
        <v>57.997937499999985</v>
      </c>
      <c r="AL1711" s="72">
        <f>(SUMIFS('Banco de Indicadores Mun. (2)'!I:I,'Banco de Indicadores Mun. (2)'!B:B,'Banco de Indicadores - Mun. (1)'!B1711,'Banco de Indicadores Mun. (2)'!A:A,'Banco de Indicadores - Mun. (1)'!A1711) / VLOOKUP(D1711,'Dados Base'!$B:$K,9,FALSE)) * 100</f>
        <v>21.749226562499992</v>
      </c>
      <c r="AM1711" s="72">
        <f>(SUMIFS('Banco de Indicadores Mun. (2)'!J:J,'Banco de Indicadores Mun. (2)'!B:B,'Banco de Indicadores - Mun. (1)'!B1711,'Banco de Indicadores Mun. (2)'!A:A,'Banco de Indicadores - Mun. (1)'!A1711) / VLOOKUP(D1711,'Dados Base'!$B:$K,7,FALSE)) * 100</f>
        <v>84.025129032258036</v>
      </c>
      <c r="AN1711" s="72">
        <f>(SUMIFS('Banco de Indicadores Mun. (2)'!K:K,'Banco de Indicadores Mun. (2)'!B:B,'Banco de Indicadores - Mun. (1)'!B1711,'Banco de Indicadores Mun. (2)'!A:A,'Banco de Indicadores - Mun. (1)'!A1711) / VLOOKUP(D1711,'Dados Base'!$B:$K,10,FALSE)) * 100</f>
        <v>10.53658823529412</v>
      </c>
      <c r="AO1711" s="21">
        <v>0</v>
      </c>
      <c r="AP1711" s="125">
        <v>0</v>
      </c>
      <c r="AQ1711" s="5">
        <v>0</v>
      </c>
      <c r="AR1711" s="21">
        <v>7.7</v>
      </c>
      <c r="AS1711" s="20">
        <v>98</v>
      </c>
      <c r="AT1711" s="20">
        <v>88.2</v>
      </c>
      <c r="AU1711" s="20">
        <v>58.196721311475407</v>
      </c>
      <c r="AV1711" s="20">
        <v>7.1</v>
      </c>
      <c r="AW1711" s="21">
        <v>1</v>
      </c>
      <c r="AX1711" s="21">
        <v>0</v>
      </c>
      <c r="AY1711" s="116">
        <v>6.9497077974188013</v>
      </c>
    </row>
    <row r="1712" spans="1:51" ht="15" x14ac:dyDescent="0.25">
      <c r="A1712" s="144">
        <v>2015</v>
      </c>
      <c r="B1712" s="77" t="s">
        <v>422</v>
      </c>
      <c r="C1712" s="78">
        <v>17</v>
      </c>
      <c r="D1712" s="77">
        <v>3537156</v>
      </c>
      <c r="E1712" s="78">
        <v>353715617</v>
      </c>
      <c r="F1712" s="78" t="str">
        <f t="shared" si="69"/>
        <v>3537156172015</v>
      </c>
      <c r="G1712" s="89">
        <v>0.21412265845501821</v>
      </c>
      <c r="H1712" s="80">
        <f t="shared" si="68"/>
        <v>2977</v>
      </c>
      <c r="I1712" s="90">
        <v>2554</v>
      </c>
      <c r="J1712" s="91">
        <v>423</v>
      </c>
      <c r="K1712" s="83">
        <f>(H1712)/VLOOKUP(D1712,'Dados Base'!$B:$K,6,FALSE)</f>
        <v>19.563645922323719</v>
      </c>
      <c r="L1712" s="88">
        <f t="shared" si="70"/>
        <v>85.791064830366139</v>
      </c>
      <c r="M1712" s="85" t="s">
        <v>702</v>
      </c>
      <c r="N1712" s="92">
        <v>0.77400000000000002</v>
      </c>
      <c r="O1712" s="91">
        <v>11</v>
      </c>
      <c r="P1712" s="91">
        <v>1690</v>
      </c>
      <c r="Q1712" s="91">
        <v>0</v>
      </c>
      <c r="R1712" s="91">
        <v>380</v>
      </c>
      <c r="S1712" s="91">
        <v>8</v>
      </c>
      <c r="T1712" s="87" t="s">
        <v>691</v>
      </c>
      <c r="U1712" s="91">
        <v>19</v>
      </c>
      <c r="V1712" s="91">
        <v>23</v>
      </c>
      <c r="W1712" s="93">
        <v>27.35</v>
      </c>
      <c r="X1712" s="47">
        <v>6.6873963541666673E-3</v>
      </c>
      <c r="Y1712" s="21">
        <v>1.81</v>
      </c>
      <c r="Z1712" s="21">
        <v>123</v>
      </c>
      <c r="AA1712" s="21">
        <v>17</v>
      </c>
      <c r="AB1712" s="21">
        <v>1</v>
      </c>
      <c r="AC1712" s="21">
        <v>0</v>
      </c>
      <c r="AD1712" s="153">
        <f>VLOOKUP(D1712,'Dados Base'!$B:$K,9,FALSE)*31536000/VLOOKUP($F1712,F:H,MATCH(H1711,F1711:AF1711,0),FALSE)</f>
        <v>15148.29694323144</v>
      </c>
      <c r="AE1712" s="153">
        <f>VLOOKUP(D1712,'Dados Base'!$B:$K,10,FALSE)*31536000/VLOOKUP($F1712,F:H,MATCH(H1711,F1711:AF1711,0),FALSE)</f>
        <v>1694.9143432986232</v>
      </c>
      <c r="AF1712" s="14">
        <v>86.26</v>
      </c>
      <c r="AG1712" s="15">
        <v>91.18</v>
      </c>
      <c r="AH1712" s="14">
        <v>85.35</v>
      </c>
      <c r="AI1712" s="14">
        <v>14.66</v>
      </c>
      <c r="AJ1712" s="16">
        <v>100</v>
      </c>
      <c r="AK1712" s="72">
        <f>(SUMIFS('Banco de Indicadores Mun. (2)'!I:I,'Banco de Indicadores Mun. (2)'!B:B,'Banco de Indicadores - Mun. (1)'!B1712,'Banco de Indicadores Mun. (2)'!A:A,'Banco de Indicadores - Mun. (1)'!A1712) / VLOOKUP(D1712,'Dados Base'!$B:$K,8,FALSE)) * 100</f>
        <v>7.0535394736842116</v>
      </c>
      <c r="AL1712" s="72">
        <f>(SUMIFS('Banco de Indicadores Mun. (2)'!I:I,'Banco de Indicadores Mun. (2)'!B:B,'Banco de Indicadores - Mun. (1)'!B1712,'Banco de Indicadores Mun. (2)'!A:A,'Banco de Indicadores - Mun. (1)'!A1712) / VLOOKUP(D1712,'Dados Base'!$B:$K,9,FALSE)) * 100</f>
        <v>3.7487342657342668</v>
      </c>
      <c r="AM1712" s="72">
        <f>(SUMIFS('Banco de Indicadores Mun. (2)'!J:J,'Banco de Indicadores Mun. (2)'!B:B,'Banco de Indicadores - Mun. (1)'!B1712,'Banco de Indicadores Mun. (2)'!A:A,'Banco de Indicadores - Mun. (1)'!A1712) / VLOOKUP(D1712,'Dados Base'!$B:$K,7,FALSE)) * 100</f>
        <v>7.5760000000000005</v>
      </c>
      <c r="AN1712" s="72">
        <f>(SUMIFS('Banco de Indicadores Mun. (2)'!K:K,'Banco de Indicadores Mun. (2)'!B:B,'Banco de Indicadores - Mun. (1)'!B1712,'Banco de Indicadores Mun. (2)'!A:A,'Banco de Indicadores - Mun. (1)'!A1712) / VLOOKUP(D1712,'Dados Base'!$B:$K,10,FALSE)) * 100</f>
        <v>5.0943125000000018</v>
      </c>
      <c r="AO1712" s="21">
        <v>0</v>
      </c>
      <c r="AP1712" s="125">
        <v>0</v>
      </c>
      <c r="AQ1712" s="5">
        <v>0</v>
      </c>
      <c r="AR1712" s="21">
        <v>9.5</v>
      </c>
      <c r="AS1712" s="20">
        <v>98</v>
      </c>
      <c r="AT1712" s="20">
        <v>97.999999999999986</v>
      </c>
      <c r="AU1712" s="20">
        <v>87.857142857142861</v>
      </c>
      <c r="AV1712" s="20">
        <v>9.9700000000000006</v>
      </c>
      <c r="AW1712" s="21">
        <v>1</v>
      </c>
      <c r="AX1712" s="21">
        <v>0</v>
      </c>
      <c r="AY1712" s="116">
        <v>100.91907176032772</v>
      </c>
    </row>
    <row r="1713" spans="1:51" ht="15" x14ac:dyDescent="0.25">
      <c r="A1713" s="144">
        <v>2015</v>
      </c>
      <c r="B1713" s="77" t="s">
        <v>423</v>
      </c>
      <c r="C1713" s="78">
        <v>11</v>
      </c>
      <c r="D1713" s="77">
        <v>3537206</v>
      </c>
      <c r="E1713" s="78">
        <v>353720611</v>
      </c>
      <c r="F1713" s="78" t="str">
        <f t="shared" si="69"/>
        <v>3537206112015</v>
      </c>
      <c r="G1713" s="89">
        <v>0.8022091958825639</v>
      </c>
      <c r="H1713" s="80">
        <f t="shared" si="68"/>
        <v>10574</v>
      </c>
      <c r="I1713" s="90">
        <v>7383</v>
      </c>
      <c r="J1713" s="91">
        <v>3191</v>
      </c>
      <c r="K1713" s="83">
        <f>(H1713)/VLOOKUP(D1713,'Dados Base'!$B:$K,6,FALSE)</f>
        <v>15.75598635097078</v>
      </c>
      <c r="L1713" s="88">
        <f t="shared" si="70"/>
        <v>69.822205409494984</v>
      </c>
      <c r="M1713" s="85" t="s">
        <v>702</v>
      </c>
      <c r="N1713" s="92">
        <v>0.69599999999999995</v>
      </c>
      <c r="O1713" s="91">
        <v>17</v>
      </c>
      <c r="P1713" s="91">
        <v>1700</v>
      </c>
      <c r="Q1713" s="91">
        <v>0</v>
      </c>
      <c r="R1713" s="91">
        <v>150</v>
      </c>
      <c r="S1713" s="91">
        <v>5</v>
      </c>
      <c r="T1713" s="87" t="s">
        <v>691</v>
      </c>
      <c r="U1713" s="91">
        <v>38</v>
      </c>
      <c r="V1713" s="91">
        <v>35</v>
      </c>
      <c r="W1713" s="93">
        <v>0</v>
      </c>
      <c r="X1713" s="47">
        <v>1.6117089062499999E-2</v>
      </c>
      <c r="Y1713" s="21">
        <v>5.29</v>
      </c>
      <c r="Z1713" s="21">
        <v>220</v>
      </c>
      <c r="AA1713" s="21">
        <v>188</v>
      </c>
      <c r="AB1713" s="21">
        <v>1</v>
      </c>
      <c r="AC1713" s="21">
        <v>0</v>
      </c>
      <c r="AD1713" s="153">
        <f>VLOOKUP(D1713,'Dados Base'!$B:$K,9,FALSE)*31536000/VLOOKUP($F1713,F:H,MATCH(H1712,F1712:AF1712,0),FALSE)</f>
        <v>60632.388878380938</v>
      </c>
      <c r="AE1713" s="153">
        <f>VLOOKUP(D1713,'Dados Base'!$B:$K,10,FALSE)*31536000/VLOOKUP($F1713,F:H,MATCH(H1712,F1712:AF1712,0),FALSE)</f>
        <v>7813.9133724229214</v>
      </c>
      <c r="AF1713" s="14">
        <v>58.53</v>
      </c>
      <c r="AG1713" s="15">
        <v>72.95</v>
      </c>
      <c r="AH1713" s="14">
        <v>33.25</v>
      </c>
      <c r="AI1713" s="14">
        <v>23.1</v>
      </c>
      <c r="AJ1713" s="16">
        <v>84.92</v>
      </c>
      <c r="AK1713" s="72">
        <f>(SUMIFS('Banco de Indicadores Mun. (2)'!I:I,'Banco de Indicadores Mun. (2)'!B:B,'Banco de Indicadores - Mun. (1)'!B1713,'Banco de Indicadores Mun. (2)'!A:A,'Banco de Indicadores - Mun. (1)'!A1713) / VLOOKUP(D1713,'Dados Base'!$B:$K,8,FALSE)) * 100</f>
        <v>0.31200901916572721</v>
      </c>
      <c r="AL1713" s="72">
        <f>(SUMIFS('Banco de Indicadores Mun. (2)'!I:I,'Banco de Indicadores Mun. (2)'!B:B,'Banco de Indicadores - Mun. (1)'!B1713,'Banco de Indicadores Mun. (2)'!A:A,'Banco de Indicadores - Mun. (1)'!A1713) / VLOOKUP(D1713,'Dados Base'!$B:$K,9,FALSE)) * 100</f>
        <v>0.13612985735366454</v>
      </c>
      <c r="AM1713" s="72">
        <f>(SUMIFS('Banco de Indicadores Mun. (2)'!J:J,'Banco de Indicadores Mun. (2)'!B:B,'Banco de Indicadores - Mun. (1)'!B1713,'Banco de Indicadores Mun. (2)'!A:A,'Banco de Indicadores - Mun. (1)'!A1713) / VLOOKUP(D1713,'Dados Base'!$B:$K,7,FALSE)) * 100</f>
        <v>0.44187680000000001</v>
      </c>
      <c r="AN1713" s="72">
        <f>(SUMIFS('Banco de Indicadores Mun. (2)'!K:K,'Banco de Indicadores Mun. (2)'!B:B,'Banco de Indicadores - Mun. (1)'!B1713,'Banco de Indicadores Mun. (2)'!A:A,'Banco de Indicadores - Mun. (1)'!A1713) / VLOOKUP(D1713,'Dados Base'!$B:$K,10,FALSE)) * 100</f>
        <v>2.2099236641221378E-3</v>
      </c>
      <c r="AO1713" s="21">
        <v>1</v>
      </c>
      <c r="AP1713" s="125">
        <v>0</v>
      </c>
      <c r="AQ1713" s="5">
        <v>0</v>
      </c>
      <c r="AR1713" s="21">
        <v>7.7</v>
      </c>
      <c r="AS1713" s="20">
        <v>62</v>
      </c>
      <c r="AT1713" s="20">
        <v>62</v>
      </c>
      <c r="AU1713" s="20">
        <v>53.921568627450981</v>
      </c>
      <c r="AV1713" s="20">
        <v>6.44</v>
      </c>
      <c r="AW1713" s="21">
        <v>0</v>
      </c>
      <c r="AX1713" s="21">
        <v>0</v>
      </c>
      <c r="AY1713" s="116">
        <v>183.19135436148181</v>
      </c>
    </row>
    <row r="1714" spans="1:51" ht="15" x14ac:dyDescent="0.25">
      <c r="A1714" s="144">
        <v>2015</v>
      </c>
      <c r="B1714" s="77" t="s">
        <v>424</v>
      </c>
      <c r="C1714" s="78">
        <v>19</v>
      </c>
      <c r="D1714" s="77">
        <v>3537305</v>
      </c>
      <c r="E1714" s="78">
        <v>353730519</v>
      </c>
      <c r="F1714" s="78" t="str">
        <f t="shared" si="69"/>
        <v>3537305192015</v>
      </c>
      <c r="G1714" s="89">
        <v>0.52941259764309745</v>
      </c>
      <c r="H1714" s="80">
        <f t="shared" si="68"/>
        <v>59749</v>
      </c>
      <c r="I1714" s="90">
        <v>57551</v>
      </c>
      <c r="J1714" s="91">
        <v>2198</v>
      </c>
      <c r="K1714" s="83">
        <f>(H1714)/VLOOKUP(D1714,'Dados Base'!$B:$K,6,FALSE)</f>
        <v>84.331686661961896</v>
      </c>
      <c r="L1714" s="88">
        <f t="shared" si="70"/>
        <v>96.321277343553874</v>
      </c>
      <c r="M1714" s="85" t="s">
        <v>702</v>
      </c>
      <c r="N1714" s="92">
        <v>0.75900000000000001</v>
      </c>
      <c r="O1714" s="91">
        <v>219</v>
      </c>
      <c r="P1714" s="91">
        <v>22780</v>
      </c>
      <c r="Q1714" s="91">
        <v>0</v>
      </c>
      <c r="R1714" s="91">
        <v>500</v>
      </c>
      <c r="S1714" s="91">
        <v>186</v>
      </c>
      <c r="T1714" s="87" t="s">
        <v>691</v>
      </c>
      <c r="U1714" s="91">
        <v>814</v>
      </c>
      <c r="V1714" s="91">
        <v>670</v>
      </c>
      <c r="W1714" s="93">
        <v>36.04</v>
      </c>
      <c r="X1714" s="47">
        <v>0.17370866879282407</v>
      </c>
      <c r="Y1714" s="21">
        <v>47.43</v>
      </c>
      <c r="Z1714" s="21">
        <v>2241</v>
      </c>
      <c r="AA1714" s="21">
        <v>960</v>
      </c>
      <c r="AB1714" s="21">
        <v>4</v>
      </c>
      <c r="AC1714" s="21">
        <v>2</v>
      </c>
      <c r="AD1714" s="153">
        <f>VLOOKUP(D1714,'Dados Base'!$B:$K,9,FALSE)*31536000/VLOOKUP($F1714,F:H,MATCH(H1713,F1713:AF1713,0),FALSE)</f>
        <v>2765.7139031615593</v>
      </c>
      <c r="AE1714" s="153">
        <f>VLOOKUP(D1714,'Dados Base'!$B:$K,10,FALSE)*31536000/VLOOKUP($F1714,F:H,MATCH(H1713,F1713:AF1713,0),FALSE)</f>
        <v>216.40127868248837</v>
      </c>
      <c r="AF1714" s="14">
        <v>95.51</v>
      </c>
      <c r="AG1714" s="15">
        <v>95.51</v>
      </c>
      <c r="AH1714" s="14">
        <v>95.51</v>
      </c>
      <c r="AI1714" s="14">
        <v>24.36</v>
      </c>
      <c r="AJ1714" s="16">
        <v>100</v>
      </c>
      <c r="AK1714" s="72">
        <f>(SUMIFS('Banco de Indicadores Mun. (2)'!I:I,'Banco de Indicadores Mun. (2)'!B:B,'Banco de Indicadores - Mun. (1)'!B1714,'Banco de Indicadores Mun. (2)'!A:A,'Banco de Indicadores - Mun. (1)'!A1714) / VLOOKUP(D1714,'Dados Base'!$B:$K,8,FALSE)) * 100</f>
        <v>55.278533333333343</v>
      </c>
      <c r="AL1714" s="72">
        <f>(SUMIFS('Banco de Indicadores Mun. (2)'!I:I,'Banco de Indicadores Mun. (2)'!B:B,'Banco de Indicadores - Mun. (1)'!B1714,'Banco de Indicadores Mun. (2)'!A:A,'Banco de Indicadores - Mun. (1)'!A1714) / VLOOKUP(D1714,'Dados Base'!$B:$K,9,FALSE)) * 100</f>
        <v>17.406408396946567</v>
      </c>
      <c r="AM1714" s="72">
        <f>(SUMIFS('Banco de Indicadores Mun. (2)'!J:J,'Banco de Indicadores Mun. (2)'!B:B,'Banco de Indicadores - Mun. (1)'!B1714,'Banco de Indicadores Mun. (2)'!A:A,'Banco de Indicadores - Mun. (1)'!A1714) / VLOOKUP(D1714,'Dados Base'!$B:$K,7,FALSE)) * 100</f>
        <v>71.694669354838723</v>
      </c>
      <c r="AN1714" s="72">
        <f>(SUMIFS('Banco de Indicadores Mun. (2)'!K:K,'Banco de Indicadores Mun. (2)'!B:B,'Banco de Indicadores - Mun. (1)'!B1714,'Banco de Indicadores Mun. (2)'!A:A,'Banco de Indicadores - Mun. (1)'!A1714) / VLOOKUP(D1714,'Dados Base'!$B:$K,10,FALSE)) * 100</f>
        <v>5.629731707317073</v>
      </c>
      <c r="AO1714" s="21">
        <v>0</v>
      </c>
      <c r="AP1714" s="125">
        <v>0</v>
      </c>
      <c r="AQ1714" s="5">
        <v>0</v>
      </c>
      <c r="AR1714" s="21">
        <v>8.4</v>
      </c>
      <c r="AS1714" s="20">
        <v>100</v>
      </c>
      <c r="AT1714" s="20">
        <v>100</v>
      </c>
      <c r="AU1714" s="20">
        <v>70.009372071227745</v>
      </c>
      <c r="AV1714" s="20">
        <v>7.75</v>
      </c>
      <c r="AW1714" s="21">
        <v>0</v>
      </c>
      <c r="AX1714" s="21">
        <v>2</v>
      </c>
      <c r="AY1714" s="116">
        <v>111.35485077627303</v>
      </c>
    </row>
    <row r="1715" spans="1:51" ht="15" x14ac:dyDescent="0.25">
      <c r="A1715" s="144">
        <v>2015</v>
      </c>
      <c r="B1715" s="77" t="s">
        <v>425</v>
      </c>
      <c r="C1715" s="78">
        <v>19</v>
      </c>
      <c r="D1715" s="77">
        <v>3537404</v>
      </c>
      <c r="E1715" s="78">
        <v>353740419</v>
      </c>
      <c r="F1715" s="78" t="str">
        <f t="shared" si="69"/>
        <v>3537404192015</v>
      </c>
      <c r="G1715" s="89">
        <v>6.2518494104768507E-2</v>
      </c>
      <c r="H1715" s="80">
        <f t="shared" si="68"/>
        <v>25199</v>
      </c>
      <c r="I1715" s="90">
        <v>23527</v>
      </c>
      <c r="J1715" s="91">
        <v>1672</v>
      </c>
      <c r="K1715" s="83">
        <f>(H1715)/VLOOKUP(D1715,'Dados Base'!$B:$K,6,FALSE)</f>
        <v>25.714314869994691</v>
      </c>
      <c r="L1715" s="88">
        <f t="shared" si="70"/>
        <v>93.364816064129528</v>
      </c>
      <c r="M1715" s="85" t="s">
        <v>702</v>
      </c>
      <c r="N1715" s="92">
        <v>0.76600000000000001</v>
      </c>
      <c r="O1715" s="91">
        <v>122</v>
      </c>
      <c r="P1715" s="91">
        <v>68650</v>
      </c>
      <c r="Q1715" s="91">
        <v>200000</v>
      </c>
      <c r="R1715" s="91">
        <v>1141</v>
      </c>
      <c r="S1715" s="91">
        <v>30</v>
      </c>
      <c r="T1715" s="87" t="s">
        <v>691</v>
      </c>
      <c r="U1715" s="91">
        <v>258</v>
      </c>
      <c r="V1715" s="91">
        <v>224</v>
      </c>
      <c r="W1715" s="93">
        <v>241.76</v>
      </c>
      <c r="X1715" s="47">
        <v>7.1366601212962968E-2</v>
      </c>
      <c r="Y1715" s="21">
        <v>16.79</v>
      </c>
      <c r="Z1715" s="21">
        <v>1079</v>
      </c>
      <c r="AA1715" s="21">
        <v>216</v>
      </c>
      <c r="AB1715" s="21">
        <v>1</v>
      </c>
      <c r="AC1715" s="21">
        <v>0</v>
      </c>
      <c r="AD1715" s="153">
        <f>VLOOKUP(D1715,'Dados Base'!$B:$K,9,FALSE)*31536000/VLOOKUP($F1715,F:H,MATCH(H1714,F1714:AF1714,0),FALSE)</f>
        <v>9060.7024088257476</v>
      </c>
      <c r="AE1715" s="153">
        <f>VLOOKUP(D1715,'Dados Base'!$B:$K,10,FALSE)*31536000/VLOOKUP($F1715,F:H,MATCH(H1714,F1714:AF1714,0),FALSE)</f>
        <v>713.3425929600379</v>
      </c>
      <c r="AF1715" s="14">
        <v>93.04</v>
      </c>
      <c r="AG1715" s="15">
        <v>92.99</v>
      </c>
      <c r="AH1715" s="14">
        <v>89.3</v>
      </c>
      <c r="AI1715" s="14">
        <v>20</v>
      </c>
      <c r="AJ1715" s="16">
        <v>99.95</v>
      </c>
      <c r="AK1715" s="72">
        <f>(SUMIFS('Banco de Indicadores Mun. (2)'!I:I,'Banco de Indicadores Mun. (2)'!B:B,'Banco de Indicadores - Mun. (1)'!B1715,'Banco de Indicadores Mun. (2)'!A:A,'Banco de Indicadores - Mun. (1)'!A1715) / VLOOKUP(D1715,'Dados Base'!$B:$K,8,FALSE)) * 100</f>
        <v>42.263815789473696</v>
      </c>
      <c r="AL1715" s="72">
        <f>(SUMIFS('Banco de Indicadores Mun. (2)'!I:I,'Banco de Indicadores Mun. (2)'!B:B,'Banco de Indicadores - Mun. (1)'!B1715,'Banco de Indicadores Mun. (2)'!A:A,'Banco de Indicadores - Mun. (1)'!A1715) / VLOOKUP(D1715,'Dados Base'!$B:$K,9,FALSE)) * 100</f>
        <v>13.309599447513815</v>
      </c>
      <c r="AM1715" s="72">
        <f>(SUMIFS('Banco de Indicadores Mun. (2)'!J:J,'Banco de Indicadores Mun. (2)'!B:B,'Banco de Indicadores - Mun. (1)'!B1715,'Banco de Indicadores Mun. (2)'!A:A,'Banco de Indicadores - Mun. (1)'!A1715) / VLOOKUP(D1715,'Dados Base'!$B:$K,7,FALSE)) * 100</f>
        <v>55.398643274853811</v>
      </c>
      <c r="AN1715" s="72">
        <f>(SUMIFS('Banco de Indicadores Mun. (2)'!K:K,'Banco de Indicadores Mun. (2)'!B:B,'Banco de Indicadores - Mun. (1)'!B1715,'Banco de Indicadores Mun. (2)'!A:A,'Banco de Indicadores - Mun. (1)'!A1715) / VLOOKUP(D1715,'Dados Base'!$B:$K,10,FALSE)) * 100</f>
        <v>2.8593333333333355</v>
      </c>
      <c r="AO1715" s="21">
        <v>0</v>
      </c>
      <c r="AP1715" s="125">
        <v>0</v>
      </c>
      <c r="AQ1715" s="5">
        <v>0</v>
      </c>
      <c r="AR1715" s="21">
        <v>9</v>
      </c>
      <c r="AS1715" s="20">
        <v>98</v>
      </c>
      <c r="AT1715" s="20">
        <v>98</v>
      </c>
      <c r="AU1715" s="20">
        <v>83.320463320463318</v>
      </c>
      <c r="AV1715" s="20">
        <v>9.9700000000000006</v>
      </c>
      <c r="AW1715" s="21">
        <v>0</v>
      </c>
      <c r="AX1715" s="21">
        <v>0</v>
      </c>
      <c r="AY1715" s="116">
        <v>13.948174255434775</v>
      </c>
    </row>
    <row r="1716" spans="1:51" ht="15" x14ac:dyDescent="0.25">
      <c r="A1716" s="144">
        <v>2015</v>
      </c>
      <c r="B1716" s="77" t="s">
        <v>426</v>
      </c>
      <c r="C1716" s="78">
        <v>10</v>
      </c>
      <c r="D1716" s="77">
        <v>3537503</v>
      </c>
      <c r="E1716" s="78">
        <v>353750310</v>
      </c>
      <c r="F1716" s="78" t="str">
        <f t="shared" si="69"/>
        <v>3537503102015</v>
      </c>
      <c r="G1716" s="89">
        <v>1.61934617519357</v>
      </c>
      <c r="H1716" s="80">
        <f t="shared" si="68"/>
        <v>7965</v>
      </c>
      <c r="I1716" s="90">
        <v>5319</v>
      </c>
      <c r="J1716" s="91">
        <v>2646</v>
      </c>
      <c r="K1716" s="83">
        <f>(H1716)/VLOOKUP(D1716,'Dados Base'!$B:$K,6,FALSE)</f>
        <v>35.852538710839035</v>
      </c>
      <c r="L1716" s="88">
        <f t="shared" si="70"/>
        <v>66.779661016949149</v>
      </c>
      <c r="M1716" s="85" t="s">
        <v>702</v>
      </c>
      <c r="N1716" s="92">
        <v>0.73599999999999999</v>
      </c>
      <c r="O1716" s="91">
        <v>68</v>
      </c>
      <c r="P1716" s="91">
        <v>31050</v>
      </c>
      <c r="Q1716" s="91">
        <v>9000000</v>
      </c>
      <c r="R1716" s="91">
        <v>200</v>
      </c>
      <c r="S1716" s="91">
        <v>24</v>
      </c>
      <c r="T1716" s="87" t="s">
        <v>691</v>
      </c>
      <c r="U1716" s="91">
        <v>55</v>
      </c>
      <c r="V1716" s="91">
        <v>43</v>
      </c>
      <c r="W1716" s="93">
        <v>0</v>
      </c>
      <c r="X1716" s="47">
        <v>1.44987890625E-2</v>
      </c>
      <c r="Y1716" s="21">
        <v>3.84</v>
      </c>
      <c r="Z1716" s="21">
        <v>216</v>
      </c>
      <c r="AA1716" s="21">
        <v>80</v>
      </c>
      <c r="AB1716" s="21">
        <v>0</v>
      </c>
      <c r="AC1716" s="21">
        <v>0</v>
      </c>
      <c r="AD1716" s="153">
        <f>VLOOKUP(D1716,'Dados Base'!$B:$K,9,FALSE)*31536000/VLOOKUP($F1716,F:H,MATCH(H1715,F1715:AF1715,0),FALSE)</f>
        <v>7918.6440677966102</v>
      </c>
      <c r="AE1716" s="153">
        <f>VLOOKUP(D1716,'Dados Base'!$B:$K,10,FALSE)*31536000/VLOOKUP($F1716,F:H,MATCH(H1715,F1715:AF1715,0),FALSE)</f>
        <v>1187.7966101694915</v>
      </c>
      <c r="AF1716" s="14">
        <v>69.900000000000006</v>
      </c>
      <c r="AG1716" s="15">
        <v>97.41</v>
      </c>
      <c r="AH1716" s="14">
        <v>69.900000000000006</v>
      </c>
      <c r="AI1716" s="14">
        <v>23.96</v>
      </c>
      <c r="AJ1716" s="16">
        <v>99.98</v>
      </c>
      <c r="AK1716" s="72">
        <f>(SUMIFS('Banco de Indicadores Mun. (2)'!I:I,'Banco de Indicadores Mun. (2)'!B:B,'Banco de Indicadores - Mun. (1)'!B1716,'Banco de Indicadores Mun. (2)'!A:A,'Banco de Indicadores - Mun. (1)'!A1716) / VLOOKUP(D1716,'Dados Base'!$B:$K,8,FALSE)) * 100</f>
        <v>5.4816944444444449</v>
      </c>
      <c r="AL1716" s="72">
        <f>(SUMIFS('Banco de Indicadores Mun. (2)'!I:I,'Banco de Indicadores Mun. (2)'!B:B,'Banco de Indicadores - Mun. (1)'!B1716,'Banco de Indicadores Mun. (2)'!A:A,'Banco de Indicadores - Mun. (1)'!A1716) / VLOOKUP(D1716,'Dados Base'!$B:$K,9,FALSE)) * 100</f>
        <v>1.9734100000000001</v>
      </c>
      <c r="AM1716" s="72">
        <f>(SUMIFS('Banco de Indicadores Mun. (2)'!J:J,'Banco de Indicadores Mun. (2)'!B:B,'Banco de Indicadores - Mun. (1)'!B1716,'Banco de Indicadores Mun. (2)'!A:A,'Banco de Indicadores - Mun. (1)'!A1716) / VLOOKUP(D1716,'Dados Base'!$B:$K,7,FALSE)) * 100</f>
        <v>6.7528571428571427</v>
      </c>
      <c r="AN1716" s="72">
        <f>(SUMIFS('Banco de Indicadores Mun. (2)'!K:K,'Banco de Indicadores Mun. (2)'!B:B,'Banco de Indicadores - Mun. (1)'!B1716,'Banco de Indicadores Mun. (2)'!A:A,'Banco de Indicadores - Mun. (1)'!A1716) / VLOOKUP(D1716,'Dados Base'!$B:$K,10,FALSE)) * 100</f>
        <v>3.7020666666666675</v>
      </c>
      <c r="AO1716" s="21">
        <v>0</v>
      </c>
      <c r="AP1716" s="125">
        <v>0</v>
      </c>
      <c r="AQ1716" s="5">
        <v>0</v>
      </c>
      <c r="AR1716" s="21">
        <v>10</v>
      </c>
      <c r="AS1716" s="20">
        <v>100</v>
      </c>
      <c r="AT1716" s="20">
        <v>100</v>
      </c>
      <c r="AU1716" s="20">
        <v>72.972972972972968</v>
      </c>
      <c r="AV1716" s="20">
        <v>8.0500000000000007</v>
      </c>
      <c r="AW1716" s="21">
        <v>0</v>
      </c>
      <c r="AX1716" s="21">
        <v>0</v>
      </c>
      <c r="AY1716" s="116">
        <v>99.677667784436053</v>
      </c>
    </row>
    <row r="1717" spans="1:51" ht="15" x14ac:dyDescent="0.25">
      <c r="A1717" s="144">
        <v>2015</v>
      </c>
      <c r="B1717" s="77" t="s">
        <v>427</v>
      </c>
      <c r="C1717" s="78">
        <v>7</v>
      </c>
      <c r="D1717" s="77">
        <v>3537602</v>
      </c>
      <c r="E1717" s="78">
        <v>35376027</v>
      </c>
      <c r="F1717" s="78" t="str">
        <f t="shared" si="69"/>
        <v>353760272015</v>
      </c>
      <c r="G1717" s="89">
        <v>1.2205723570779758</v>
      </c>
      <c r="H1717" s="80">
        <f t="shared" si="68"/>
        <v>62977</v>
      </c>
      <c r="I1717" s="90">
        <v>62460</v>
      </c>
      <c r="J1717" s="91">
        <v>517</v>
      </c>
      <c r="K1717" s="83">
        <f>(H1717)/VLOOKUP(D1717,'Dados Base'!$B:$K,6,FALSE)</f>
        <v>193.05661996873181</v>
      </c>
      <c r="L1717" s="88">
        <f t="shared" si="70"/>
        <v>99.179065373072703</v>
      </c>
      <c r="M1717" s="85" t="s">
        <v>702</v>
      </c>
      <c r="N1717" s="92">
        <v>0.749</v>
      </c>
      <c r="O1717" s="91">
        <v>13</v>
      </c>
      <c r="P1717" s="91">
        <v>880</v>
      </c>
      <c r="Q1717" s="91">
        <v>15000</v>
      </c>
      <c r="R1717" s="91">
        <v>0</v>
      </c>
      <c r="S1717" s="91">
        <v>34</v>
      </c>
      <c r="T1717" s="87" t="s">
        <v>691</v>
      </c>
      <c r="U1717" s="91">
        <v>647</v>
      </c>
      <c r="V1717" s="91">
        <v>541</v>
      </c>
      <c r="W1717" s="93">
        <v>0</v>
      </c>
      <c r="X1717" s="47">
        <v>0.17732326012731481</v>
      </c>
      <c r="Y1717" s="21">
        <v>51.6</v>
      </c>
      <c r="Z1717" s="21">
        <v>2205</v>
      </c>
      <c r="AA1717" s="21">
        <v>1278</v>
      </c>
      <c r="AB1717" s="21">
        <v>7</v>
      </c>
      <c r="AC1717" s="21">
        <v>0</v>
      </c>
      <c r="AD1717" s="153">
        <f>VLOOKUP(D1717,'Dados Base'!$B:$K,9,FALSE)*31536000/VLOOKUP($F1717,F:H,MATCH(H1716,F1716:AF1716,0),FALSE)</f>
        <v>8763.1992632230813</v>
      </c>
      <c r="AE1717" s="153">
        <f>VLOOKUP(D1717,'Dados Base'!$B:$K,10,FALSE)*31536000/VLOOKUP($F1717,F:H,MATCH(H1716,F1716:AF1716,0),FALSE)</f>
        <v>1116.6819632564268</v>
      </c>
      <c r="AF1717" s="14">
        <v>92.5</v>
      </c>
      <c r="AG1717" s="15" t="s">
        <v>692</v>
      </c>
      <c r="AH1717" s="14">
        <v>70.819999999999993</v>
      </c>
      <c r="AI1717" s="14">
        <v>33.18</v>
      </c>
      <c r="AJ1717" s="16">
        <v>93.55</v>
      </c>
      <c r="AK1717" s="72">
        <f>(SUMIFS('Banco de Indicadores Mun. (2)'!I:I,'Banco de Indicadores Mun. (2)'!B:B,'Banco de Indicadores - Mun. (1)'!B1717,'Banco de Indicadores Mun. (2)'!A:A,'Banco de Indicadores - Mun. (1)'!A1717) / VLOOKUP(D1717,'Dados Base'!$B:$K,8,FALSE)) * 100</f>
        <v>2.2514382530120485</v>
      </c>
      <c r="AL1717" s="72">
        <f>(SUMIFS('Banco de Indicadores Mun. (2)'!I:I,'Banco de Indicadores Mun. (2)'!B:B,'Banco de Indicadores - Mun. (1)'!B1717,'Banco de Indicadores Mun. (2)'!A:A,'Banco de Indicadores - Mun. (1)'!A1717) / VLOOKUP(D1717,'Dados Base'!$B:$K,9,FALSE)) * 100</f>
        <v>0.85426000000000013</v>
      </c>
      <c r="AM1717" s="72">
        <f>(SUMIFS('Banco de Indicadores Mun. (2)'!J:J,'Banco de Indicadores Mun. (2)'!B:B,'Banco de Indicadores - Mun. (1)'!B1717,'Banco de Indicadores Mun. (2)'!A:A,'Banco de Indicadores - Mun. (1)'!A1717) / VLOOKUP(D1717,'Dados Base'!$B:$K,7,FALSE)) * 100</f>
        <v>3.3855895691609974</v>
      </c>
      <c r="AN1717" s="72">
        <f>(SUMIFS('Banco de Indicadores Mun. (2)'!K:K,'Banco de Indicadores Mun. (2)'!B:B,'Banco de Indicadores - Mun. (1)'!B1717,'Banco de Indicadores Mun. (2)'!A:A,'Banco de Indicadores - Mun. (1)'!A1717) / VLOOKUP(D1717,'Dados Base'!$B:$K,10,FALSE)) * 100</f>
        <v>8.5650224215246644E-3</v>
      </c>
      <c r="AO1717" s="21">
        <v>0</v>
      </c>
      <c r="AP1717" s="125">
        <v>1.5878812899947601</v>
      </c>
      <c r="AQ1717" s="5">
        <v>0</v>
      </c>
      <c r="AR1717" s="21">
        <v>7.1</v>
      </c>
      <c r="AS1717" s="20">
        <v>74</v>
      </c>
      <c r="AT1717" s="20">
        <v>74</v>
      </c>
      <c r="AU1717" s="20">
        <v>63.307493540051681</v>
      </c>
      <c r="AV1717" s="20">
        <v>7.23</v>
      </c>
      <c r="AW1717" s="21">
        <v>0</v>
      </c>
      <c r="AX1717" s="21">
        <v>0</v>
      </c>
      <c r="AY1717" s="116">
        <v>6.411941110002517</v>
      </c>
    </row>
    <row r="1718" spans="1:51" ht="15" x14ac:dyDescent="0.25">
      <c r="A1718" s="144">
        <v>2015</v>
      </c>
      <c r="B1718" s="77" t="s">
        <v>428</v>
      </c>
      <c r="C1718" s="78">
        <v>20</v>
      </c>
      <c r="D1718" s="77">
        <v>3537701</v>
      </c>
      <c r="E1718" s="78">
        <v>353770120</v>
      </c>
      <c r="F1718" s="78" t="str">
        <f t="shared" si="69"/>
        <v>3537701202015</v>
      </c>
      <c r="G1718" s="89">
        <v>1.2478093916777899</v>
      </c>
      <c r="H1718" s="80">
        <f t="shared" si="68"/>
        <v>5599</v>
      </c>
      <c r="I1718" s="90">
        <v>5058</v>
      </c>
      <c r="J1718" s="91">
        <v>541</v>
      </c>
      <c r="K1718" s="83">
        <f>(H1718)/VLOOKUP(D1718,'Dados Base'!$B:$K,6,FALSE)</f>
        <v>24.077578051087986</v>
      </c>
      <c r="L1718" s="88">
        <f t="shared" si="70"/>
        <v>90.337560278621183</v>
      </c>
      <c r="M1718" s="85" t="s">
        <v>702</v>
      </c>
      <c r="N1718" s="92">
        <v>0.73199999999999998</v>
      </c>
      <c r="O1718" s="91">
        <v>25</v>
      </c>
      <c r="P1718" s="91">
        <v>21222</v>
      </c>
      <c r="Q1718" s="91">
        <v>0</v>
      </c>
      <c r="R1718" s="91">
        <v>0</v>
      </c>
      <c r="S1718" s="91">
        <v>14</v>
      </c>
      <c r="T1718" s="87" t="s">
        <v>691</v>
      </c>
      <c r="U1718" s="91">
        <v>44</v>
      </c>
      <c r="V1718" s="91">
        <v>36</v>
      </c>
      <c r="W1718" s="93">
        <v>0</v>
      </c>
      <c r="X1718" s="47">
        <v>1.4026661458333334E-2</v>
      </c>
      <c r="Y1718" s="21">
        <v>3.54</v>
      </c>
      <c r="Z1718" s="21">
        <v>216</v>
      </c>
      <c r="AA1718" s="21">
        <v>57</v>
      </c>
      <c r="AB1718" s="21">
        <v>1</v>
      </c>
      <c r="AC1718" s="21">
        <v>0</v>
      </c>
      <c r="AD1718" s="153">
        <f>VLOOKUP(D1718,'Dados Base'!$B:$K,9,FALSE)*31536000/VLOOKUP($F1718,F:H,MATCH(H1717,F1717:AF1717,0),FALSE)</f>
        <v>9575.1384175745661</v>
      </c>
      <c r="AE1718" s="153">
        <f>VLOOKUP(D1718,'Dados Base'!$B:$K,10,FALSE)*31536000/VLOOKUP($F1718,F:H,MATCH(H1717,F1717:AF1717,0),FALSE)</f>
        <v>1182.8112162886227</v>
      </c>
      <c r="AF1718" s="14">
        <v>96.2</v>
      </c>
      <c r="AG1718" s="15">
        <v>92.35</v>
      </c>
      <c r="AH1718" s="14">
        <v>94.91</v>
      </c>
      <c r="AI1718" s="14">
        <v>23.91</v>
      </c>
      <c r="AJ1718" s="16">
        <v>100</v>
      </c>
      <c r="AK1718" s="72">
        <f>(SUMIFS('Banco de Indicadores Mun. (2)'!I:I,'Banco de Indicadores Mun. (2)'!B:B,'Banco de Indicadores - Mun. (1)'!B1718,'Banco de Indicadores Mun. (2)'!A:A,'Banco de Indicadores - Mun. (1)'!A1718) / VLOOKUP(D1718,'Dados Base'!$B:$K,8,FALSE)) * 100</f>
        <v>3.6185211267605633</v>
      </c>
      <c r="AL1718" s="72">
        <f>(SUMIFS('Banco de Indicadores Mun. (2)'!I:I,'Banco de Indicadores Mun. (2)'!B:B,'Banco de Indicadores - Mun. (1)'!B1718,'Banco de Indicadores Mun. (2)'!A:A,'Banco de Indicadores - Mun. (1)'!A1718) / VLOOKUP(D1718,'Dados Base'!$B:$K,9,FALSE)) * 100</f>
        <v>1.511264705882353</v>
      </c>
      <c r="AM1718" s="72">
        <f>(SUMIFS('Banco de Indicadores Mun. (2)'!J:J,'Banco de Indicadores Mun. (2)'!B:B,'Banco de Indicadores - Mun. (1)'!B1718,'Banco de Indicadores Mun. (2)'!A:A,'Banco de Indicadores - Mun. (1)'!A1718) / VLOOKUP(D1718,'Dados Base'!$B:$K,7,FALSE)) * 100</f>
        <v>2.6144599999999998</v>
      </c>
      <c r="AN1718" s="72">
        <f>(SUMIFS('Banco de Indicadores Mun. (2)'!K:K,'Banco de Indicadores Mun. (2)'!B:B,'Banco de Indicadores - Mun. (1)'!B1718,'Banco de Indicadores Mun. (2)'!A:A,'Banco de Indicadores - Mun. (1)'!A1718) / VLOOKUP(D1718,'Dados Base'!$B:$K,10,FALSE)) * 100</f>
        <v>6.0091428571428569</v>
      </c>
      <c r="AO1718" s="21">
        <v>0</v>
      </c>
      <c r="AP1718" s="125">
        <v>0</v>
      </c>
      <c r="AQ1718" s="5">
        <v>0</v>
      </c>
      <c r="AR1718" s="21">
        <v>8</v>
      </c>
      <c r="AS1718" s="20">
        <v>100</v>
      </c>
      <c r="AT1718" s="20">
        <v>100</v>
      </c>
      <c r="AU1718" s="20">
        <v>79.120879120879124</v>
      </c>
      <c r="AV1718" s="20">
        <v>8.34</v>
      </c>
      <c r="AW1718" s="21">
        <v>0</v>
      </c>
      <c r="AX1718" s="21">
        <v>0</v>
      </c>
      <c r="AY1718" s="116">
        <v>87.992896791825387</v>
      </c>
    </row>
    <row r="1719" spans="1:51" ht="15" x14ac:dyDescent="0.25">
      <c r="A1719" s="144">
        <v>2015</v>
      </c>
      <c r="B1719" s="77" t="s">
        <v>429</v>
      </c>
      <c r="C1719" s="78">
        <v>10</v>
      </c>
      <c r="D1719" s="77">
        <v>3537800</v>
      </c>
      <c r="E1719" s="78">
        <v>353780010</v>
      </c>
      <c r="F1719" s="78" t="str">
        <f t="shared" si="69"/>
        <v>3537800102015</v>
      </c>
      <c r="G1719" s="89">
        <v>0.26921578233216614</v>
      </c>
      <c r="H1719" s="80">
        <f t="shared" si="68"/>
        <v>52776</v>
      </c>
      <c r="I1719" s="90">
        <v>24464</v>
      </c>
      <c r="J1719" s="91">
        <v>28312</v>
      </c>
      <c r="K1719" s="83">
        <f>(H1719)/VLOOKUP(D1719,'Dados Base'!$B:$K,6,FALSE)</f>
        <v>70.788958338922129</v>
      </c>
      <c r="L1719" s="88">
        <f t="shared" si="70"/>
        <v>46.35440351675004</v>
      </c>
      <c r="M1719" s="85" t="s">
        <v>702</v>
      </c>
      <c r="N1719" s="92">
        <v>0.71599999999999997</v>
      </c>
      <c r="O1719" s="91">
        <v>334</v>
      </c>
      <c r="P1719" s="91">
        <v>8524</v>
      </c>
      <c r="Q1719" s="91">
        <v>8000</v>
      </c>
      <c r="R1719" s="91">
        <v>1000</v>
      </c>
      <c r="S1719" s="91">
        <v>86</v>
      </c>
      <c r="T1719" s="87" t="s">
        <v>691</v>
      </c>
      <c r="U1719" s="91">
        <v>422</v>
      </c>
      <c r="V1719" s="91">
        <v>302</v>
      </c>
      <c r="W1719" s="93">
        <v>1.37</v>
      </c>
      <c r="X1719" s="47">
        <v>8.6429251666666665E-2</v>
      </c>
      <c r="Y1719" s="21">
        <v>17.45</v>
      </c>
      <c r="Z1719" s="21">
        <v>651</v>
      </c>
      <c r="AA1719" s="21">
        <v>695</v>
      </c>
      <c r="AB1719" s="21">
        <v>5</v>
      </c>
      <c r="AC1719" s="21">
        <v>0</v>
      </c>
      <c r="AD1719" s="153">
        <f>VLOOKUP(D1719,'Dados Base'!$B:$K,9,FALSE)*31536000/VLOOKUP($F1719,F:H,MATCH(H1718,F1718:AF1718,0),FALSE)</f>
        <v>5736.4256480218282</v>
      </c>
      <c r="AE1719" s="153">
        <f>VLOOKUP(D1719,'Dados Base'!$B:$K,10,FALSE)*31536000/VLOOKUP($F1719,F:H,MATCH(H1718,F1718:AF1718,0),FALSE)</f>
        <v>794.73396998635747</v>
      </c>
      <c r="AF1719" s="14">
        <v>53.8</v>
      </c>
      <c r="AG1719" s="15">
        <v>47.34</v>
      </c>
      <c r="AH1719" s="14">
        <v>31.39</v>
      </c>
      <c r="AI1719" s="14">
        <v>40.369999999999997</v>
      </c>
      <c r="AJ1719" s="16">
        <v>100</v>
      </c>
      <c r="AK1719" s="72">
        <f>(SUMIFS('Banco de Indicadores Mun. (2)'!I:I,'Banco de Indicadores Mun. (2)'!B:B,'Banco de Indicadores - Mun. (1)'!B1719,'Banco de Indicadores Mun. (2)'!A:A,'Banco de Indicadores - Mun. (1)'!A1719) / VLOOKUP(D1719,'Dados Base'!$B:$K,8,FALSE)) * 100</f>
        <v>8.7352113402061686</v>
      </c>
      <c r="AL1719" s="72">
        <f>(SUMIFS('Banco de Indicadores Mun. (2)'!I:I,'Banco de Indicadores Mun. (2)'!B:B,'Banco de Indicadores - Mun. (1)'!B1719,'Banco de Indicadores Mun. (2)'!A:A,'Banco de Indicadores - Mun. (1)'!A1719) / VLOOKUP(D1719,'Dados Base'!$B:$K,9,FALSE)) * 100</f>
        <v>3.5304812499999936</v>
      </c>
      <c r="AM1719" s="72">
        <f>(SUMIFS('Banco de Indicadores Mun. (2)'!J:J,'Banco de Indicadores Mun. (2)'!B:B,'Banco de Indicadores - Mun. (1)'!B1719,'Banco de Indicadores Mun. (2)'!A:A,'Banco de Indicadores - Mun. (1)'!A1719) / VLOOKUP(D1719,'Dados Base'!$B:$K,7,FALSE)) * 100</f>
        <v>13.17939215686272</v>
      </c>
      <c r="AN1719" s="72">
        <f>(SUMIFS('Banco de Indicadores Mun. (2)'!K:K,'Banco de Indicadores Mun. (2)'!B:B,'Banco de Indicadores - Mun. (1)'!B1719,'Banco de Indicadores Mun. (2)'!A:A,'Banco de Indicadores - Mun. (1)'!A1719) / VLOOKUP(D1719,'Dados Base'!$B:$K,10,FALSE)) * 100</f>
        <v>0.21441353383458644</v>
      </c>
      <c r="AO1719" s="21">
        <v>0</v>
      </c>
      <c r="AP1719" s="125">
        <v>0</v>
      </c>
      <c r="AQ1719" s="5">
        <v>0</v>
      </c>
      <c r="AR1719" s="21">
        <v>9.5</v>
      </c>
      <c r="AS1719" s="20">
        <v>56</v>
      </c>
      <c r="AT1719" s="20">
        <v>53.76</v>
      </c>
      <c r="AU1719" s="20">
        <v>48.365527488855868</v>
      </c>
      <c r="AV1719" s="20">
        <v>5.92</v>
      </c>
      <c r="AW1719" s="21">
        <v>1</v>
      </c>
      <c r="AX1719" s="21">
        <v>0</v>
      </c>
      <c r="AY1719" s="116">
        <v>95.970223161584414</v>
      </c>
    </row>
    <row r="1720" spans="1:51" ht="15" x14ac:dyDescent="0.25">
      <c r="A1720" s="144">
        <v>2015</v>
      </c>
      <c r="B1720" s="77" t="s">
        <v>430</v>
      </c>
      <c r="C1720" s="78">
        <v>14</v>
      </c>
      <c r="D1720" s="77">
        <v>3537909</v>
      </c>
      <c r="E1720" s="78">
        <v>353790914</v>
      </c>
      <c r="F1720" s="78" t="str">
        <f t="shared" si="69"/>
        <v>3537909142015</v>
      </c>
      <c r="G1720" s="89">
        <v>0.7647996256710865</v>
      </c>
      <c r="H1720" s="80">
        <f t="shared" si="68"/>
        <v>27345</v>
      </c>
      <c r="I1720" s="90">
        <v>22156</v>
      </c>
      <c r="J1720" s="91">
        <v>5189</v>
      </c>
      <c r="K1720" s="83">
        <f>(H1720)/VLOOKUP(D1720,'Dados Base'!$B:$K,6,FALSE)</f>
        <v>40.071805392731534</v>
      </c>
      <c r="L1720" s="88">
        <f t="shared" si="70"/>
        <v>81.023953190711282</v>
      </c>
      <c r="M1720" s="85" t="s">
        <v>702</v>
      </c>
      <c r="N1720" s="92">
        <v>0.69</v>
      </c>
      <c r="O1720" s="91">
        <v>227</v>
      </c>
      <c r="P1720" s="91">
        <v>17500</v>
      </c>
      <c r="Q1720" s="91">
        <v>1600000</v>
      </c>
      <c r="R1720" s="91">
        <v>2500</v>
      </c>
      <c r="S1720" s="91">
        <v>47</v>
      </c>
      <c r="T1720" s="87" t="s">
        <v>691</v>
      </c>
      <c r="U1720" s="91">
        <v>363</v>
      </c>
      <c r="V1720" s="91">
        <v>176</v>
      </c>
      <c r="W1720" s="93">
        <v>0</v>
      </c>
      <c r="X1720" s="47">
        <v>7.0344157968750001E-2</v>
      </c>
      <c r="Y1720" s="21">
        <v>15.57</v>
      </c>
      <c r="Z1720" s="21">
        <v>1053</v>
      </c>
      <c r="AA1720" s="21">
        <v>139</v>
      </c>
      <c r="AB1720" s="21">
        <v>3</v>
      </c>
      <c r="AC1720" s="21">
        <v>0</v>
      </c>
      <c r="AD1720" s="153">
        <f>VLOOKUP(D1720,'Dados Base'!$B:$K,9,FALSE)*31536000/VLOOKUP($F1720,F:H,MATCH(H1719,F1719:AF1719,0),FALSE)</f>
        <v>8764.8052660449812</v>
      </c>
      <c r="AE1720" s="153">
        <f>VLOOKUP(D1720,'Dados Base'!$B:$K,10,FALSE)*31536000/VLOOKUP($F1720,F:H,MATCH(H1719,F1719:AF1719,0),FALSE)</f>
        <v>1049.4701042238064</v>
      </c>
      <c r="AF1720" s="14">
        <v>84.51</v>
      </c>
      <c r="AG1720" s="15">
        <v>90</v>
      </c>
      <c r="AH1720" s="14">
        <v>61.2</v>
      </c>
      <c r="AI1720" s="14">
        <v>34.39</v>
      </c>
      <c r="AJ1720" s="16">
        <v>100</v>
      </c>
      <c r="AK1720" s="72">
        <f>(SUMIFS('Banco de Indicadores Mun. (2)'!I:I,'Banco de Indicadores Mun. (2)'!B:B,'Banco de Indicadores - Mun. (1)'!B1720,'Banco de Indicadores Mun. (2)'!A:A,'Banco de Indicadores - Mun. (1)'!A1720) / VLOOKUP(D1720,'Dados Base'!$B:$K,8,FALSE)) * 100</f>
        <v>1.5523862275449105</v>
      </c>
      <c r="AL1720" s="72">
        <f>(SUMIFS('Banco de Indicadores Mun. (2)'!I:I,'Banco de Indicadores Mun. (2)'!B:B,'Banco de Indicadores - Mun. (1)'!B1720,'Banco de Indicadores Mun. (2)'!A:A,'Banco de Indicadores - Mun. (1)'!A1720) / VLOOKUP(D1720,'Dados Base'!$B:$K,9,FALSE)) * 100</f>
        <v>0.68223289473684234</v>
      </c>
      <c r="AM1720" s="72">
        <f>(SUMIFS('Banco de Indicadores Mun. (2)'!J:J,'Banco de Indicadores Mun. (2)'!B:B,'Banco de Indicadores - Mun. (1)'!B1720,'Banco de Indicadores Mun. (2)'!A:A,'Banco de Indicadores - Mun. (1)'!A1720) / VLOOKUP(D1720,'Dados Base'!$B:$K,7,FALSE)) * 100</f>
        <v>2.0585308641975315</v>
      </c>
      <c r="AN1720" s="72">
        <f>(SUMIFS('Banco de Indicadores Mun. (2)'!K:K,'Banco de Indicadores Mun. (2)'!B:B,'Banco de Indicadores - Mun. (1)'!B1720,'Banco de Indicadores Mun. (2)'!A:A,'Banco de Indicadores - Mun. (1)'!A1720) / VLOOKUP(D1720,'Dados Base'!$B:$K,10,FALSE)) * 100</f>
        <v>0.20081318681318688</v>
      </c>
      <c r="AO1720" s="21">
        <v>0</v>
      </c>
      <c r="AP1720" s="125">
        <v>0</v>
      </c>
      <c r="AQ1720" s="5">
        <v>0</v>
      </c>
      <c r="AR1720" s="21">
        <v>9.5</v>
      </c>
      <c r="AS1720" s="20">
        <v>93</v>
      </c>
      <c r="AT1720" s="20">
        <v>93</v>
      </c>
      <c r="AU1720" s="20">
        <v>88.338926174496649</v>
      </c>
      <c r="AV1720" s="20">
        <v>9.9</v>
      </c>
      <c r="AW1720" s="21">
        <v>0</v>
      </c>
      <c r="AX1720" s="21">
        <v>0</v>
      </c>
      <c r="AY1720" s="116">
        <v>45.163093742432757</v>
      </c>
    </row>
    <row r="1721" spans="1:51" ht="15" x14ac:dyDescent="0.25">
      <c r="A1721" s="144">
        <v>2015</v>
      </c>
      <c r="B1721" s="77" t="s">
        <v>431</v>
      </c>
      <c r="C1721" s="78">
        <v>2</v>
      </c>
      <c r="D1721" s="77">
        <v>3538006</v>
      </c>
      <c r="E1721" s="78">
        <v>35380062</v>
      </c>
      <c r="F1721" s="78" t="str">
        <f t="shared" si="69"/>
        <v>353800622015</v>
      </c>
      <c r="G1721" s="89">
        <v>1.3089401636926734</v>
      </c>
      <c r="H1721" s="80">
        <f t="shared" si="68"/>
        <v>155957</v>
      </c>
      <c r="I1721" s="90">
        <v>151159</v>
      </c>
      <c r="J1721" s="91">
        <v>4798</v>
      </c>
      <c r="K1721" s="83">
        <f>(H1721)/VLOOKUP(D1721,'Dados Base'!$B:$K,6,FALSE)</f>
        <v>213.589985893696</v>
      </c>
      <c r="L1721" s="88">
        <f t="shared" si="70"/>
        <v>96.923510967766759</v>
      </c>
      <c r="M1721" s="85" t="s">
        <v>702</v>
      </c>
      <c r="N1721" s="92">
        <v>0.77300000000000002</v>
      </c>
      <c r="O1721" s="91">
        <v>194</v>
      </c>
      <c r="P1721" s="91">
        <v>48569</v>
      </c>
      <c r="Q1721" s="91">
        <v>124800</v>
      </c>
      <c r="R1721" s="91">
        <v>0</v>
      </c>
      <c r="S1721" s="91">
        <v>252</v>
      </c>
      <c r="T1721" s="87" t="s">
        <v>691</v>
      </c>
      <c r="U1721" s="91">
        <v>1143</v>
      </c>
      <c r="V1721" s="91">
        <v>1165</v>
      </c>
      <c r="W1721" s="93">
        <v>0</v>
      </c>
      <c r="X1721" s="47">
        <v>0.54332241898148148</v>
      </c>
      <c r="Y1721" s="21">
        <v>139.35</v>
      </c>
      <c r="Z1721" s="21">
        <v>4799</v>
      </c>
      <c r="AA1721" s="21">
        <v>3562</v>
      </c>
      <c r="AB1721" s="21">
        <v>26</v>
      </c>
      <c r="AC1721" s="21">
        <v>0</v>
      </c>
      <c r="AD1721" s="153">
        <f>VLOOKUP(D1721,'Dados Base'!$B:$K,9,FALSE)*31536000/VLOOKUP($F1721,F:H,MATCH(H1720,F1720:AF1720,0),FALSE)</f>
        <v>2254.6368550305533</v>
      </c>
      <c r="AE1721" s="153">
        <f>VLOOKUP(D1721,'Dados Base'!$B:$K,10,FALSE)*31536000/VLOOKUP($F1721,F:H,MATCH(H1720,F1720:AF1720,0),FALSE)</f>
        <v>228.49682925421754</v>
      </c>
      <c r="AF1721" s="14">
        <v>100</v>
      </c>
      <c r="AG1721" s="15">
        <v>100</v>
      </c>
      <c r="AH1721" s="14">
        <v>96.69</v>
      </c>
      <c r="AI1721" s="14">
        <v>34.99</v>
      </c>
      <c r="AJ1721" s="16">
        <v>100</v>
      </c>
      <c r="AK1721" s="72">
        <f>(SUMIFS('Banco de Indicadores Mun. (2)'!I:I,'Banco de Indicadores Mun. (2)'!B:B,'Banco de Indicadores - Mun. (1)'!B1721,'Banco de Indicadores Mun. (2)'!A:A,'Banco de Indicadores - Mun. (1)'!A1721) / VLOOKUP(D1721,'Dados Base'!$B:$K,8,FALSE)) * 100</f>
        <v>45.724487551867213</v>
      </c>
      <c r="AL1721" s="72">
        <f>(SUMIFS('Banco de Indicadores Mun. (2)'!I:I,'Banco de Indicadores Mun. (2)'!B:B,'Banco de Indicadores - Mun. (1)'!B1721,'Banco de Indicadores Mun. (2)'!A:A,'Banco de Indicadores - Mun. (1)'!A1721) / VLOOKUP(D1721,'Dados Base'!$B:$K,9,FALSE)) * 100</f>
        <v>19.766101345291474</v>
      </c>
      <c r="AM1721" s="72">
        <f>(SUMIFS('Banco de Indicadores Mun. (2)'!J:J,'Banco de Indicadores Mun. (2)'!B:B,'Banco de Indicadores - Mun. (1)'!B1721,'Banco de Indicadores Mun. (2)'!A:A,'Banco de Indicadores - Mun. (1)'!A1721) / VLOOKUP(D1721,'Dados Base'!$B:$K,7,FALSE)) * 100</f>
        <v>58.136875338753377</v>
      </c>
      <c r="AN1721" s="72">
        <f>(SUMIFS('Banco de Indicadores Mun. (2)'!K:K,'Banco de Indicadores Mun. (2)'!B:B,'Banco de Indicadores - Mun. (1)'!B1721,'Banco de Indicadores Mun. (2)'!A:A,'Banco de Indicadores - Mun. (1)'!A1721) / VLOOKUP(D1721,'Dados Base'!$B:$K,10,FALSE)) * 100</f>
        <v>5.1919999999999975</v>
      </c>
      <c r="AO1721" s="21">
        <v>0</v>
      </c>
      <c r="AP1721" s="125">
        <v>0</v>
      </c>
      <c r="AQ1721" s="5">
        <v>0</v>
      </c>
      <c r="AR1721" s="21">
        <v>9.4</v>
      </c>
      <c r="AS1721" s="20">
        <v>99</v>
      </c>
      <c r="AT1721" s="20">
        <v>98.999999999999986</v>
      </c>
      <c r="AU1721" s="20">
        <v>57.397440497548139</v>
      </c>
      <c r="AV1721" s="20">
        <v>6.92</v>
      </c>
      <c r="AW1721" s="21">
        <v>0</v>
      </c>
      <c r="AX1721" s="21">
        <v>0</v>
      </c>
      <c r="AY1721" s="116">
        <v>0.65292512094011568</v>
      </c>
    </row>
    <row r="1722" spans="1:51" ht="15" x14ac:dyDescent="0.25">
      <c r="A1722" s="144">
        <v>2015</v>
      </c>
      <c r="B1722" s="77" t="s">
        <v>432</v>
      </c>
      <c r="C1722" s="78">
        <v>15</v>
      </c>
      <c r="D1722" s="77">
        <v>3538105</v>
      </c>
      <c r="E1722" s="78">
        <v>353810515</v>
      </c>
      <c r="F1722" s="78" t="str">
        <f t="shared" si="69"/>
        <v>3538105152015</v>
      </c>
      <c r="G1722" s="89">
        <v>1.1047222607255103</v>
      </c>
      <c r="H1722" s="80">
        <f t="shared" si="68"/>
        <v>15743</v>
      </c>
      <c r="I1722" s="90">
        <v>14901</v>
      </c>
      <c r="J1722" s="91">
        <v>842</v>
      </c>
      <c r="K1722" s="83">
        <f>(H1722)/VLOOKUP(D1722,'Dados Base'!$B:$K,6,FALSE)</f>
        <v>85.314041077331595</v>
      </c>
      <c r="L1722" s="88">
        <f t="shared" si="70"/>
        <v>94.65159118338309</v>
      </c>
      <c r="M1722" s="85" t="s">
        <v>702</v>
      </c>
      <c r="N1722" s="92">
        <v>0.73699999999999999</v>
      </c>
      <c r="O1722" s="91">
        <v>58</v>
      </c>
      <c r="P1722" s="91">
        <v>2573</v>
      </c>
      <c r="Q1722" s="91">
        <v>200000</v>
      </c>
      <c r="R1722" s="91">
        <v>600</v>
      </c>
      <c r="S1722" s="91">
        <v>36</v>
      </c>
      <c r="T1722" s="87" t="s">
        <v>691</v>
      </c>
      <c r="U1722" s="91">
        <v>157</v>
      </c>
      <c r="V1722" s="91">
        <v>104</v>
      </c>
      <c r="W1722" s="93">
        <v>0</v>
      </c>
      <c r="X1722" s="47">
        <v>4.535760553819445E-2</v>
      </c>
      <c r="Y1722" s="21">
        <v>10.83</v>
      </c>
      <c r="Z1722" s="21">
        <v>753</v>
      </c>
      <c r="AA1722" s="21">
        <v>82</v>
      </c>
      <c r="AB1722" s="21">
        <v>6</v>
      </c>
      <c r="AC1722" s="21">
        <v>0</v>
      </c>
      <c r="AD1722" s="153">
        <f>VLOOKUP(D1722,'Dados Base'!$B:$K,9,FALSE)*31536000/VLOOKUP($F1722,F:H,MATCH(H1721,F1721:AF1721,0),FALSE)</f>
        <v>2824.478180778759</v>
      </c>
      <c r="AE1722" s="153">
        <f>VLOOKUP(D1722,'Dados Base'!$B:$K,10,FALSE)*31536000/VLOOKUP($F1722,F:H,MATCH(H1721,F1721:AF1721,0),FALSE)</f>
        <v>320.50816235787329</v>
      </c>
      <c r="AF1722" s="14">
        <v>94.65</v>
      </c>
      <c r="AG1722" s="15">
        <v>94.65</v>
      </c>
      <c r="AH1722" s="14">
        <v>94.65</v>
      </c>
      <c r="AI1722" s="14">
        <v>43.99</v>
      </c>
      <c r="AJ1722" s="16">
        <v>100</v>
      </c>
      <c r="AK1722" s="72">
        <f>(SUMIFS('Banco de Indicadores Mun. (2)'!I:I,'Banco de Indicadores Mun. (2)'!B:B,'Banco de Indicadores - Mun. (1)'!B1722,'Banco de Indicadores Mun. (2)'!A:A,'Banco de Indicadores - Mun. (1)'!A1722) / VLOOKUP(D1722,'Dados Base'!$B:$K,8,FALSE)) * 100</f>
        <v>19.4870612244898</v>
      </c>
      <c r="AL1722" s="72">
        <f>(SUMIFS('Banco de Indicadores Mun. (2)'!I:I,'Banco de Indicadores Mun. (2)'!B:B,'Banco de Indicadores - Mun. (1)'!B1722,'Banco de Indicadores Mun. (2)'!A:A,'Banco de Indicadores - Mun. (1)'!A1722) / VLOOKUP(D1722,'Dados Base'!$B:$K,9,FALSE)) * 100</f>
        <v>6.7720992907801438</v>
      </c>
      <c r="AM1722" s="72">
        <f>(SUMIFS('Banco de Indicadores Mun. (2)'!J:J,'Banco de Indicadores Mun. (2)'!B:B,'Banco de Indicadores - Mun. (1)'!B1722,'Banco de Indicadores Mun. (2)'!A:A,'Banco de Indicadores - Mun. (1)'!A1722) / VLOOKUP(D1722,'Dados Base'!$B:$K,7,FALSE)) * 100</f>
        <v>4.7185454545454544</v>
      </c>
      <c r="AN1722" s="72">
        <f>(SUMIFS('Banco de Indicadores Mun. (2)'!K:K,'Banco de Indicadores Mun. (2)'!B:B,'Banco de Indicadores - Mun. (1)'!B1722,'Banco de Indicadores Mun. (2)'!A:A,'Banco de Indicadores - Mun. (1)'!A1722) / VLOOKUP(D1722,'Dados Base'!$B:$K,10,FALSE)) * 100</f>
        <v>49.947125000000014</v>
      </c>
      <c r="AO1722" s="21">
        <v>0</v>
      </c>
      <c r="AP1722" s="125">
        <v>0</v>
      </c>
      <c r="AQ1722" s="5">
        <v>0</v>
      </c>
      <c r="AR1722" s="21">
        <v>9.8000000000000007</v>
      </c>
      <c r="AS1722" s="20">
        <v>98</v>
      </c>
      <c r="AT1722" s="20">
        <v>98</v>
      </c>
      <c r="AU1722" s="20">
        <v>90.179640718562879</v>
      </c>
      <c r="AV1722" s="20">
        <v>9.9700000000000006</v>
      </c>
      <c r="AW1722" s="21">
        <v>1</v>
      </c>
      <c r="AX1722" s="21">
        <v>0</v>
      </c>
      <c r="AY1722" s="116">
        <v>205.26101954106721</v>
      </c>
    </row>
    <row r="1723" spans="1:51" ht="15" x14ac:dyDescent="0.25">
      <c r="A1723" s="144">
        <v>2015</v>
      </c>
      <c r="B1723" s="77" t="s">
        <v>433</v>
      </c>
      <c r="C1723" s="78">
        <v>5</v>
      </c>
      <c r="D1723" s="77">
        <v>3538204</v>
      </c>
      <c r="E1723" s="78">
        <v>35382045</v>
      </c>
      <c r="F1723" s="78" t="str">
        <f t="shared" si="69"/>
        <v>353820452015</v>
      </c>
      <c r="G1723" s="89">
        <v>1.5061779683901877</v>
      </c>
      <c r="H1723" s="80">
        <f t="shared" si="68"/>
        <v>13964</v>
      </c>
      <c r="I1723" s="90">
        <v>6955</v>
      </c>
      <c r="J1723" s="91">
        <v>7009</v>
      </c>
      <c r="K1723" s="83">
        <f>(H1723)/VLOOKUP(D1723,'Dados Base'!$B:$K,6,FALSE)</f>
        <v>90.119393352694431</v>
      </c>
      <c r="L1723" s="88">
        <f t="shared" si="70"/>
        <v>49.806645660269268</v>
      </c>
      <c r="M1723" s="85" t="s">
        <v>702</v>
      </c>
      <c r="N1723" s="92">
        <v>0.72499999999999998</v>
      </c>
      <c r="O1723" s="91">
        <v>44</v>
      </c>
      <c r="P1723" s="91">
        <v>8500</v>
      </c>
      <c r="Q1723" s="91">
        <v>1387500</v>
      </c>
      <c r="R1723" s="91">
        <v>0</v>
      </c>
      <c r="S1723" s="91">
        <v>48</v>
      </c>
      <c r="T1723" s="87" t="s">
        <v>691</v>
      </c>
      <c r="U1723" s="91">
        <v>135</v>
      </c>
      <c r="V1723" s="91">
        <v>59</v>
      </c>
      <c r="W1723" s="93">
        <v>0</v>
      </c>
      <c r="X1723" s="47">
        <v>2.0080522916666666E-2</v>
      </c>
      <c r="Y1723" s="21">
        <v>4.97</v>
      </c>
      <c r="Z1723" s="21">
        <v>297</v>
      </c>
      <c r="AA1723" s="21">
        <v>87</v>
      </c>
      <c r="AB1723" s="21">
        <v>2</v>
      </c>
      <c r="AC1723" s="21">
        <v>0</v>
      </c>
      <c r="AD1723" s="153">
        <f>VLOOKUP(D1723,'Dados Base'!$B:$K,9,FALSE)*31536000/VLOOKUP($F1723,F:H,MATCH(H1722,F1722:AF1722,0),FALSE)</f>
        <v>4336.087081065597</v>
      </c>
      <c r="AE1723" s="153">
        <f>VLOOKUP(D1723,'Dados Base'!$B:$K,10,FALSE)*31536000/VLOOKUP($F1723,F:H,MATCH(H1722,F1722:AF1722,0),FALSE)</f>
        <v>564.59467201374969</v>
      </c>
      <c r="AF1723" s="14">
        <v>55.22</v>
      </c>
      <c r="AG1723" s="15">
        <v>97.07</v>
      </c>
      <c r="AH1723" s="14">
        <v>43.71</v>
      </c>
      <c r="AI1723" s="14">
        <v>28.07</v>
      </c>
      <c r="AJ1723" s="16">
        <v>100</v>
      </c>
      <c r="AK1723" s="72">
        <f>(SUMIFS('Banco de Indicadores Mun. (2)'!I:I,'Banco de Indicadores Mun. (2)'!B:B,'Banco de Indicadores - Mun. (1)'!B1723,'Banco de Indicadores Mun. (2)'!A:A,'Banco de Indicadores - Mun. (1)'!A1723) / VLOOKUP(D1723,'Dados Base'!$B:$K,8,FALSE)) * 100</f>
        <v>6.8645342465753449</v>
      </c>
      <c r="AL1723" s="72">
        <f>(SUMIFS('Banco de Indicadores Mun. (2)'!I:I,'Banco de Indicadores Mun. (2)'!B:B,'Banco de Indicadores - Mun. (1)'!B1723,'Banco de Indicadores Mun. (2)'!A:A,'Banco de Indicadores - Mun. (1)'!A1723) / VLOOKUP(D1723,'Dados Base'!$B:$K,9,FALSE)) * 100</f>
        <v>2.6099531250000014</v>
      </c>
      <c r="AM1723" s="72">
        <f>(SUMIFS('Banco de Indicadores Mun. (2)'!J:J,'Banco de Indicadores Mun. (2)'!B:B,'Banco de Indicadores - Mun. (1)'!B1723,'Banco de Indicadores Mun. (2)'!A:A,'Banco de Indicadores - Mun. (1)'!A1723) / VLOOKUP(D1723,'Dados Base'!$B:$K,7,FALSE)) * 100</f>
        <v>8.6033541666666693</v>
      </c>
      <c r="AN1723" s="72">
        <f>(SUMIFS('Banco de Indicadores Mun. (2)'!K:K,'Banco de Indicadores Mun. (2)'!B:B,'Banco de Indicadores - Mun. (1)'!B1723,'Banco de Indicadores Mun. (2)'!A:A,'Banco de Indicadores - Mun. (1)'!A1723) / VLOOKUP(D1723,'Dados Base'!$B:$K,10,FALSE)) * 100</f>
        <v>3.5260000000000056</v>
      </c>
      <c r="AO1723" s="21">
        <v>0</v>
      </c>
      <c r="AP1723" s="125">
        <v>0</v>
      </c>
      <c r="AQ1723" s="5">
        <v>0</v>
      </c>
      <c r="AR1723" s="21">
        <v>9.8000000000000007</v>
      </c>
      <c r="AS1723" s="20">
        <v>88</v>
      </c>
      <c r="AT1723" s="20">
        <v>88</v>
      </c>
      <c r="AU1723" s="20">
        <v>77.34375</v>
      </c>
      <c r="AV1723" s="20">
        <v>8.35</v>
      </c>
      <c r="AW1723" s="21">
        <v>0</v>
      </c>
      <c r="AX1723" s="21">
        <v>0</v>
      </c>
      <c r="AY1723" s="116">
        <v>139.43859792253235</v>
      </c>
    </row>
    <row r="1724" spans="1:51" ht="15" x14ac:dyDescent="0.25">
      <c r="A1724" s="144">
        <v>2015</v>
      </c>
      <c r="B1724" s="77" t="s">
        <v>434</v>
      </c>
      <c r="C1724" s="78">
        <v>21</v>
      </c>
      <c r="D1724" s="77">
        <v>3538303</v>
      </c>
      <c r="E1724" s="78">
        <v>353830321</v>
      </c>
      <c r="F1724" s="78" t="str">
        <f t="shared" si="69"/>
        <v>3538303212015</v>
      </c>
      <c r="G1724" s="89">
        <v>5.6786068119585309E-2</v>
      </c>
      <c r="H1724" s="80">
        <f t="shared" si="68"/>
        <v>3533</v>
      </c>
      <c r="I1724" s="90">
        <v>2744</v>
      </c>
      <c r="J1724" s="91">
        <v>789</v>
      </c>
      <c r="K1724" s="83">
        <f>(H1724)/VLOOKUP(D1724,'Dados Base'!$B:$K,6,FALSE)</f>
        <v>7.3221280387971239</v>
      </c>
      <c r="L1724" s="88">
        <f t="shared" si="70"/>
        <v>77.667704500424577</v>
      </c>
      <c r="M1724" s="85" t="s">
        <v>702</v>
      </c>
      <c r="N1724" s="92">
        <v>0.71099999999999997</v>
      </c>
      <c r="O1724" s="91">
        <v>79</v>
      </c>
      <c r="P1724" s="91">
        <v>59274</v>
      </c>
      <c r="Q1724" s="91">
        <v>0</v>
      </c>
      <c r="R1724" s="91">
        <v>0</v>
      </c>
      <c r="S1724" s="91">
        <v>5</v>
      </c>
      <c r="T1724" s="87" t="s">
        <v>691</v>
      </c>
      <c r="U1724" s="91">
        <v>12</v>
      </c>
      <c r="V1724" s="91">
        <v>10</v>
      </c>
      <c r="W1724" s="93">
        <v>0</v>
      </c>
      <c r="X1724" s="47">
        <v>7.1294835937500004E-3</v>
      </c>
      <c r="Y1724" s="21">
        <v>1.94</v>
      </c>
      <c r="Z1724" s="21">
        <v>117</v>
      </c>
      <c r="AA1724" s="21">
        <v>33</v>
      </c>
      <c r="AB1724" s="21">
        <v>0</v>
      </c>
      <c r="AC1724" s="21">
        <v>1</v>
      </c>
      <c r="AD1724" s="153">
        <f>VLOOKUP(D1724,'Dados Base'!$B:$K,9,FALSE)*31536000/VLOOKUP($F1724,F:H,MATCH(H1723,F1723:AF1723,0),FALSE)</f>
        <v>32044.7891310501</v>
      </c>
      <c r="AE1724" s="153">
        <f>VLOOKUP(D1724,'Dados Base'!$B:$K,10,FALSE)*31536000/VLOOKUP($F1724,F:H,MATCH(H1723,F1723:AF1723,0),FALSE)</f>
        <v>3838.2337956410979</v>
      </c>
      <c r="AF1724" s="14">
        <v>77.489999999999995</v>
      </c>
      <c r="AG1724" s="15" t="s">
        <v>692</v>
      </c>
      <c r="AH1724" s="14">
        <v>74.150000000000006</v>
      </c>
      <c r="AI1724" s="14">
        <v>3.98</v>
      </c>
      <c r="AJ1724" s="16">
        <v>100</v>
      </c>
      <c r="AK1724" s="72">
        <f>(SUMIFS('Banco de Indicadores Mun. (2)'!I:I,'Banco de Indicadores Mun. (2)'!B:B,'Banco de Indicadores - Mun. (1)'!B1724,'Banco de Indicadores Mun. (2)'!A:A,'Banco de Indicadores - Mun. (1)'!A1724) / VLOOKUP(D1724,'Dados Base'!$B:$K,8,FALSE)) * 100</f>
        <v>0.47058381502890179</v>
      </c>
      <c r="AL1724" s="72">
        <f>(SUMIFS('Banco de Indicadores Mun. (2)'!I:I,'Banco de Indicadores Mun. (2)'!B:B,'Banco de Indicadores - Mun. (1)'!B1724,'Banco de Indicadores Mun. (2)'!A:A,'Banco de Indicadores - Mun. (1)'!A1724) / VLOOKUP(D1724,'Dados Base'!$B:$K,9,FALSE)) * 100</f>
        <v>0.2267715877437326</v>
      </c>
      <c r="AM1724" s="72">
        <f>(SUMIFS('Banco de Indicadores Mun. (2)'!J:J,'Banco de Indicadores Mun. (2)'!B:B,'Banco de Indicadores - Mun. (1)'!B1724,'Banco de Indicadores Mun. (2)'!A:A,'Banco de Indicadores - Mun. (1)'!A1724) / VLOOKUP(D1724,'Dados Base'!$B:$K,7,FALSE)) * 100</f>
        <v>0</v>
      </c>
      <c r="AN1724" s="72">
        <f>(SUMIFS('Banco de Indicadores Mun. (2)'!K:K,'Banco de Indicadores Mun. (2)'!B:B,'Banco de Indicadores - Mun. (1)'!B1724,'Banco de Indicadores Mun. (2)'!A:A,'Banco de Indicadores - Mun. (1)'!A1724) / VLOOKUP(D1724,'Dados Base'!$B:$K,10,FALSE)) * 100</f>
        <v>1.8932790697674422</v>
      </c>
      <c r="AO1724" s="21">
        <v>0</v>
      </c>
      <c r="AP1724" s="125">
        <v>0</v>
      </c>
      <c r="AQ1724" s="5">
        <v>0</v>
      </c>
      <c r="AR1724" s="21">
        <v>7.1</v>
      </c>
      <c r="AS1724" s="20">
        <v>92</v>
      </c>
      <c r="AT1724" s="20">
        <v>92</v>
      </c>
      <c r="AU1724" s="20">
        <v>78</v>
      </c>
      <c r="AV1724" s="20">
        <v>8.4600000000000009</v>
      </c>
      <c r="AW1724" s="21">
        <v>0</v>
      </c>
      <c r="AX1724" s="21">
        <v>1</v>
      </c>
      <c r="AY1724" s="116">
        <v>83.324958465235952</v>
      </c>
    </row>
    <row r="1725" spans="1:51" ht="15" x14ac:dyDescent="0.25">
      <c r="A1725" s="144">
        <v>2015</v>
      </c>
      <c r="B1725" s="77" t="s">
        <v>435</v>
      </c>
      <c r="C1725" s="78">
        <v>2</v>
      </c>
      <c r="D1725" s="77">
        <v>3538501</v>
      </c>
      <c r="E1725" s="78">
        <v>35385012</v>
      </c>
      <c r="F1725" s="78" t="str">
        <f t="shared" si="69"/>
        <v>353850122015</v>
      </c>
      <c r="G1725" s="89">
        <v>-0.61311947506504927</v>
      </c>
      <c r="H1725" s="80">
        <f t="shared" si="68"/>
        <v>13826</v>
      </c>
      <c r="I1725" s="90">
        <v>12961</v>
      </c>
      <c r="J1725" s="91">
        <v>865</v>
      </c>
      <c r="K1725" s="83">
        <f>(H1725)/VLOOKUP(D1725,'Dados Base'!$B:$K,6,FALSE)</f>
        <v>78.610416192858764</v>
      </c>
      <c r="L1725" s="88">
        <f t="shared" si="70"/>
        <v>93.743671343844923</v>
      </c>
      <c r="M1725" s="85" t="s">
        <v>702</v>
      </c>
      <c r="N1725" s="92">
        <v>0.75700000000000001</v>
      </c>
      <c r="O1725" s="91">
        <v>41</v>
      </c>
      <c r="P1725" s="91">
        <v>7521</v>
      </c>
      <c r="Q1725" s="91">
        <v>700</v>
      </c>
      <c r="R1725" s="91">
        <v>0</v>
      </c>
      <c r="S1725" s="91">
        <v>12</v>
      </c>
      <c r="T1725" s="87" t="s">
        <v>691</v>
      </c>
      <c r="U1725" s="91">
        <v>60</v>
      </c>
      <c r="V1725" s="91">
        <v>56</v>
      </c>
      <c r="W1725" s="93">
        <v>0</v>
      </c>
      <c r="X1725" s="47">
        <v>3.9417829986111111E-2</v>
      </c>
      <c r="Y1725" s="21">
        <v>9.26</v>
      </c>
      <c r="Z1725" s="21">
        <v>0</v>
      </c>
      <c r="AA1725" s="21">
        <v>714</v>
      </c>
      <c r="AB1725" s="21">
        <v>0</v>
      </c>
      <c r="AC1725" s="21">
        <v>0</v>
      </c>
      <c r="AD1725" s="153">
        <f>VLOOKUP(D1725,'Dados Base'!$B:$K,9,FALSE)*31536000/VLOOKUP($F1725,F:H,MATCH(H1724,F1724:AF1724,0),FALSE)</f>
        <v>5907.5828149862582</v>
      </c>
      <c r="AE1725" s="153">
        <f>VLOOKUP(D1725,'Dados Base'!$B:$K,10,FALSE)*31536000/VLOOKUP($F1725,F:H,MATCH(H1724,F1724:AF1724,0),FALSE)</f>
        <v>593.03920150441229</v>
      </c>
      <c r="AF1725" s="14">
        <v>93.66</v>
      </c>
      <c r="AG1725" s="15">
        <v>93.66</v>
      </c>
      <c r="AH1725" s="14">
        <v>73.05</v>
      </c>
      <c r="AI1725" s="14">
        <v>56.45</v>
      </c>
      <c r="AJ1725" s="16">
        <v>100</v>
      </c>
      <c r="AK1725" s="72">
        <f>(SUMIFS('Banco de Indicadores Mun. (2)'!I:I,'Banco de Indicadores Mun. (2)'!B:B,'Banco de Indicadores - Mun. (1)'!B1725,'Banco de Indicadores Mun. (2)'!A:A,'Banco de Indicadores - Mun. (1)'!A1725) / VLOOKUP(D1725,'Dados Base'!$B:$K,8,FALSE)) * 100</f>
        <v>13.298785714285716</v>
      </c>
      <c r="AL1725" s="72">
        <f>(SUMIFS('Banco de Indicadores Mun. (2)'!I:I,'Banco de Indicadores Mun. (2)'!B:B,'Banco de Indicadores - Mun. (1)'!B1725,'Banco de Indicadores Mun. (2)'!A:A,'Banco de Indicadores - Mun. (1)'!A1725) / VLOOKUP(D1725,'Dados Base'!$B:$K,9,FALSE)) * 100</f>
        <v>5.7508262548262561</v>
      </c>
      <c r="AM1725" s="72">
        <f>(SUMIFS('Banco de Indicadores Mun. (2)'!J:J,'Banco de Indicadores Mun. (2)'!B:B,'Banco de Indicadores - Mun. (1)'!B1725,'Banco de Indicadores Mun. (2)'!A:A,'Banco de Indicadores - Mun. (1)'!A1725) / VLOOKUP(D1725,'Dados Base'!$B:$K,7,FALSE)) * 100</f>
        <v>16.431104651162794</v>
      </c>
      <c r="AN1725" s="72">
        <f>(SUMIFS('Banco de Indicadores Mun. (2)'!K:K,'Banco de Indicadores Mun. (2)'!B:B,'Banco de Indicadores - Mun. (1)'!B1725,'Banco de Indicadores Mun. (2)'!A:A,'Banco de Indicadores - Mun. (1)'!A1725) / VLOOKUP(D1725,'Dados Base'!$B:$K,10,FALSE)) * 100</f>
        <v>2.9380384615384605</v>
      </c>
      <c r="AO1725" s="21">
        <v>0</v>
      </c>
      <c r="AP1725" s="125">
        <v>0</v>
      </c>
      <c r="AQ1725" s="5">
        <v>0</v>
      </c>
      <c r="AR1725" s="21">
        <v>8.4</v>
      </c>
      <c r="AS1725" s="20">
        <v>76</v>
      </c>
      <c r="AT1725" s="20">
        <v>0</v>
      </c>
      <c r="AU1725" s="20">
        <v>0</v>
      </c>
      <c r="AV1725" s="20">
        <v>1.1399999999999999</v>
      </c>
      <c r="AW1725" s="21">
        <v>0</v>
      </c>
      <c r="AX1725" s="21">
        <v>0</v>
      </c>
      <c r="AY1725" s="116">
        <v>203.71839308543676</v>
      </c>
    </row>
    <row r="1726" spans="1:51" ht="15" x14ac:dyDescent="0.25">
      <c r="A1726" s="144">
        <v>2015</v>
      </c>
      <c r="B1726" s="77" t="s">
        <v>436</v>
      </c>
      <c r="C1726" s="78">
        <v>5</v>
      </c>
      <c r="D1726" s="77">
        <v>3538600</v>
      </c>
      <c r="E1726" s="78">
        <v>35386005</v>
      </c>
      <c r="F1726" s="78" t="str">
        <f t="shared" si="69"/>
        <v>353860052015</v>
      </c>
      <c r="G1726" s="89">
        <v>0.54946582150718903</v>
      </c>
      <c r="H1726" s="80">
        <f t="shared" si="68"/>
        <v>25693</v>
      </c>
      <c r="I1726" s="90">
        <v>25693</v>
      </c>
      <c r="J1726" s="91">
        <v>0</v>
      </c>
      <c r="K1726" s="83">
        <f>(H1726)/VLOOKUP(D1726,'Dados Base'!$B:$K,6,FALSE)</f>
        <v>66.781898994099748</v>
      </c>
      <c r="L1726" s="88">
        <f t="shared" si="70"/>
        <v>100</v>
      </c>
      <c r="M1726" s="85" t="s">
        <v>702</v>
      </c>
      <c r="N1726" s="92">
        <v>0.73899999999999999</v>
      </c>
      <c r="O1726" s="91">
        <v>104</v>
      </c>
      <c r="P1726" s="91">
        <v>20000</v>
      </c>
      <c r="Q1726" s="91">
        <v>0</v>
      </c>
      <c r="R1726" s="91">
        <v>900</v>
      </c>
      <c r="S1726" s="91">
        <v>99</v>
      </c>
      <c r="T1726" s="87" t="s">
        <v>691</v>
      </c>
      <c r="U1726" s="91">
        <v>207</v>
      </c>
      <c r="V1726" s="91">
        <v>152</v>
      </c>
      <c r="W1726" s="93">
        <v>0</v>
      </c>
      <c r="X1726" s="47">
        <v>5.1524099875E-2</v>
      </c>
      <c r="Y1726" s="21">
        <v>21.35</v>
      </c>
      <c r="Z1726" s="21">
        <v>926</v>
      </c>
      <c r="AA1726" s="21">
        <v>515</v>
      </c>
      <c r="AB1726" s="21">
        <v>2</v>
      </c>
      <c r="AC1726" s="21">
        <v>0</v>
      </c>
      <c r="AD1726" s="153">
        <f>VLOOKUP(D1726,'Dados Base'!$B:$K,9,FALSE)*31536000/VLOOKUP($F1726,F:H,MATCH(H1725,F1725:AF1725,0),FALSE)</f>
        <v>5916.1452535710114</v>
      </c>
      <c r="AE1726" s="153">
        <f>VLOOKUP(D1726,'Dados Base'!$B:$K,10,FALSE)*31536000/VLOOKUP($F1726,F:H,MATCH(H1725,F1725:AF1725,0),FALSE)</f>
        <v>773.27209745845187</v>
      </c>
      <c r="AF1726" s="14">
        <v>65.88</v>
      </c>
      <c r="AG1726" s="15">
        <v>100</v>
      </c>
      <c r="AH1726" s="14">
        <v>46.8</v>
      </c>
      <c r="AI1726" s="14">
        <v>30.37</v>
      </c>
      <c r="AJ1726" s="16">
        <v>65.88</v>
      </c>
      <c r="AK1726" s="72">
        <f>(SUMIFS('Banco de Indicadores Mun. (2)'!I:I,'Banco de Indicadores Mun. (2)'!B:B,'Banco de Indicadores - Mun. (1)'!B1726,'Banco de Indicadores Mun. (2)'!A:A,'Banco de Indicadores - Mun. (1)'!A1726) / VLOOKUP(D1726,'Dados Base'!$B:$K,8,FALSE)) * 100</f>
        <v>9.0509945054945007</v>
      </c>
      <c r="AL1726" s="72">
        <f>(SUMIFS('Banco de Indicadores Mun. (2)'!I:I,'Banco de Indicadores Mun. (2)'!B:B,'Banco de Indicadores - Mun. (1)'!B1726,'Banco de Indicadores Mun. (2)'!A:A,'Banco de Indicadores - Mun. (1)'!A1726) / VLOOKUP(D1726,'Dados Base'!$B:$K,9,FALSE)) * 100</f>
        <v>3.4175954356846456</v>
      </c>
      <c r="AM1726" s="72">
        <f>(SUMIFS('Banco de Indicadores Mun. (2)'!J:J,'Banco de Indicadores Mun. (2)'!B:B,'Banco de Indicadores - Mun. (1)'!B1726,'Banco de Indicadores Mun. (2)'!A:A,'Banco de Indicadores - Mun. (1)'!A1726) / VLOOKUP(D1726,'Dados Base'!$B:$K,7,FALSE)) * 100</f>
        <v>13.328882352941172</v>
      </c>
      <c r="AN1726" s="72">
        <f>(SUMIFS('Banco de Indicadores Mun. (2)'!K:K,'Banco de Indicadores Mun. (2)'!B:B,'Banco de Indicadores - Mun. (1)'!B1726,'Banco de Indicadores Mun. (2)'!A:A,'Banco de Indicadores - Mun. (1)'!A1726) / VLOOKUP(D1726,'Dados Base'!$B:$K,10,FALSE)) * 100</f>
        <v>0.97053968253968204</v>
      </c>
      <c r="AO1726" s="21">
        <v>0</v>
      </c>
      <c r="AP1726" s="125">
        <v>0</v>
      </c>
      <c r="AQ1726" s="5">
        <v>0</v>
      </c>
      <c r="AR1726" s="21">
        <v>9.6</v>
      </c>
      <c r="AS1726" s="20">
        <v>85</v>
      </c>
      <c r="AT1726" s="20">
        <v>76.499999999999986</v>
      </c>
      <c r="AU1726" s="20">
        <v>64.260929909784863</v>
      </c>
      <c r="AV1726" s="20">
        <v>7.3</v>
      </c>
      <c r="AW1726" s="21">
        <v>0</v>
      </c>
      <c r="AX1726" s="21">
        <v>0</v>
      </c>
      <c r="AY1726" s="116">
        <v>9.3995558873640395</v>
      </c>
    </row>
    <row r="1727" spans="1:51" ht="15" x14ac:dyDescent="0.25">
      <c r="A1727" s="144">
        <v>2015</v>
      </c>
      <c r="B1727" s="77" t="s">
        <v>437</v>
      </c>
      <c r="C1727" s="78">
        <v>5</v>
      </c>
      <c r="D1727" s="77">
        <v>3538709</v>
      </c>
      <c r="E1727" s="78">
        <v>35387095</v>
      </c>
      <c r="F1727" s="78" t="str">
        <f t="shared" si="69"/>
        <v>353870952015</v>
      </c>
      <c r="G1727" s="89">
        <v>0.85384249482653995</v>
      </c>
      <c r="H1727" s="80">
        <f t="shared" si="68"/>
        <v>378185</v>
      </c>
      <c r="I1727" s="90">
        <v>370911</v>
      </c>
      <c r="J1727" s="91">
        <v>7274</v>
      </c>
      <c r="K1727" s="83">
        <f>(H1727)/VLOOKUP(D1727,'Dados Base'!$B:$K,6,FALSE)</f>
        <v>276.14621287905891</v>
      </c>
      <c r="L1727" s="88">
        <f t="shared" si="70"/>
        <v>98.076602720890577</v>
      </c>
      <c r="M1727" s="85" t="s">
        <v>702</v>
      </c>
      <c r="N1727" s="92">
        <v>0.78500000000000003</v>
      </c>
      <c r="O1727" s="91">
        <v>294</v>
      </c>
      <c r="P1727" s="91">
        <v>54000</v>
      </c>
      <c r="Q1727" s="91">
        <v>24010000</v>
      </c>
      <c r="R1727" s="91">
        <v>2000</v>
      </c>
      <c r="S1727" s="91">
        <v>1255</v>
      </c>
      <c r="T1727" s="87" t="s">
        <v>691</v>
      </c>
      <c r="U1727" s="91">
        <v>4582</v>
      </c>
      <c r="V1727" s="91">
        <v>4442</v>
      </c>
      <c r="W1727" s="93">
        <v>22.71</v>
      </c>
      <c r="X1727" s="47">
        <v>1.3171242464641204</v>
      </c>
      <c r="Y1727" s="21">
        <v>344.7</v>
      </c>
      <c r="Z1727" s="21">
        <v>18932</v>
      </c>
      <c r="AA1727" s="21">
        <v>1642</v>
      </c>
      <c r="AB1727" s="21">
        <v>46</v>
      </c>
      <c r="AC1727" s="21">
        <v>0</v>
      </c>
      <c r="AD1727" s="153">
        <f>VLOOKUP(D1727,'Dados Base'!$B:$K,9,FALSE)*31536000/VLOOKUP($F1727,F:H,MATCH(H1726,F1726:AF1726,0),FALSE)</f>
        <v>1323.363750545368</v>
      </c>
      <c r="AE1727" s="153">
        <f>VLOOKUP(D1727,'Dados Base'!$B:$K,10,FALSE)*31536000/VLOOKUP($F1727,F:H,MATCH(H1726,F1726:AF1726,0),FALSE)</f>
        <v>180.11756151090074</v>
      </c>
      <c r="AF1727" s="14">
        <v>99.97</v>
      </c>
      <c r="AG1727" s="15">
        <v>100</v>
      </c>
      <c r="AH1727" s="14">
        <v>99.95</v>
      </c>
      <c r="AI1727" s="14">
        <v>54.43</v>
      </c>
      <c r="AJ1727" s="16">
        <v>100</v>
      </c>
      <c r="AK1727" s="72">
        <f>(SUMIFS('Banco de Indicadores Mun. (2)'!I:I,'Banco de Indicadores Mun. (2)'!B:B,'Banco de Indicadores - Mun. (1)'!B1727,'Banco de Indicadores Mun. (2)'!A:A,'Banco de Indicadores - Mun. (1)'!A1727) / VLOOKUP(D1727,'Dados Base'!$B:$K,8,FALSE)) * 100</f>
        <v>60.580157983193295</v>
      </c>
      <c r="AL1727" s="72">
        <f>(SUMIFS('Banco de Indicadores Mun. (2)'!I:I,'Banco de Indicadores Mun. (2)'!B:B,'Banco de Indicadores - Mun. (1)'!B1727,'Banco de Indicadores Mun. (2)'!A:A,'Banco de Indicadores - Mun. (1)'!A1727) / VLOOKUP(D1727,'Dados Base'!$B:$K,9,FALSE)) * 100</f>
        <v>22.712787649653439</v>
      </c>
      <c r="AM1727" s="72">
        <f>(SUMIFS('Banco de Indicadores Mun. (2)'!J:J,'Banco de Indicadores Mun. (2)'!B:B,'Banco de Indicadores - Mun. (1)'!B1727,'Banco de Indicadores Mun. (2)'!A:A,'Banco de Indicadores - Mun. (1)'!A1727) / VLOOKUP(D1727,'Dados Base'!$B:$K,7,FALSE)) * 100</f>
        <v>92.36360422163591</v>
      </c>
      <c r="AN1727" s="72">
        <f>(SUMIFS('Banco de Indicadores Mun. (2)'!K:K,'Banco de Indicadores Mun. (2)'!B:B,'Banco de Indicadores - Mun. (1)'!B1727,'Banco de Indicadores Mun. (2)'!A:A,'Banco de Indicadores - Mun. (1)'!A1727) / VLOOKUP(D1727,'Dados Base'!$B:$K,10,FALSE)) * 100</f>
        <v>4.8119814814814781</v>
      </c>
      <c r="AO1727" s="21">
        <v>0</v>
      </c>
      <c r="AP1727" s="125">
        <v>0</v>
      </c>
      <c r="AQ1727" s="5">
        <v>0</v>
      </c>
      <c r="AR1727" s="21">
        <v>9.8000000000000007</v>
      </c>
      <c r="AS1727" s="20">
        <v>99.9</v>
      </c>
      <c r="AT1727" s="20">
        <v>98.900999999999996</v>
      </c>
      <c r="AU1727" s="20">
        <v>92.019053173908816</v>
      </c>
      <c r="AV1727" s="20">
        <v>9.98</v>
      </c>
      <c r="AW1727" s="21">
        <v>10</v>
      </c>
      <c r="AX1727" s="21">
        <v>0</v>
      </c>
      <c r="AY1727" s="116">
        <v>155.53976374299114</v>
      </c>
    </row>
    <row r="1728" spans="1:51" ht="15" x14ac:dyDescent="0.25">
      <c r="A1728" s="144">
        <v>2015</v>
      </c>
      <c r="B1728" s="77" t="s">
        <v>438</v>
      </c>
      <c r="C1728" s="78">
        <v>14</v>
      </c>
      <c r="D1728" s="77">
        <v>3538808</v>
      </c>
      <c r="E1728" s="78">
        <v>353880814</v>
      </c>
      <c r="F1728" s="78" t="str">
        <f t="shared" si="69"/>
        <v>3538808142015</v>
      </c>
      <c r="G1728" s="89">
        <v>4.6326599725521334E-2</v>
      </c>
      <c r="H1728" s="80">
        <f t="shared" si="68"/>
        <v>28566</v>
      </c>
      <c r="I1728" s="90">
        <v>26021</v>
      </c>
      <c r="J1728" s="91">
        <v>2545</v>
      </c>
      <c r="K1728" s="83">
        <f>(H1728)/VLOOKUP(D1728,'Dados Base'!$B:$K,6,FALSE)</f>
        <v>56.540585475921858</v>
      </c>
      <c r="L1728" s="88">
        <f t="shared" si="70"/>
        <v>91.090807253378131</v>
      </c>
      <c r="M1728" s="85" t="s">
        <v>702</v>
      </c>
      <c r="N1728" s="92">
        <v>0.75800000000000001</v>
      </c>
      <c r="O1728" s="91">
        <v>185</v>
      </c>
      <c r="P1728" s="91">
        <v>27700</v>
      </c>
      <c r="Q1728" s="91">
        <v>0</v>
      </c>
      <c r="R1728" s="91">
        <v>0</v>
      </c>
      <c r="S1728" s="91">
        <v>70</v>
      </c>
      <c r="T1728" s="87" t="s">
        <v>691</v>
      </c>
      <c r="U1728" s="91">
        <v>369</v>
      </c>
      <c r="V1728" s="91">
        <v>284</v>
      </c>
      <c r="W1728" s="93">
        <v>45.05</v>
      </c>
      <c r="X1728" s="47">
        <v>7.8450237125000002E-2</v>
      </c>
      <c r="Y1728" s="21">
        <v>21.34</v>
      </c>
      <c r="Z1728" s="21">
        <v>948</v>
      </c>
      <c r="AA1728" s="21">
        <v>492</v>
      </c>
      <c r="AB1728" s="21">
        <v>2</v>
      </c>
      <c r="AC1728" s="21">
        <v>0</v>
      </c>
      <c r="AD1728" s="153">
        <f>VLOOKUP(D1728,'Dados Base'!$B:$K,9,FALSE)*31536000/VLOOKUP($F1728,F:H,MATCH(H1727,F1727:AF1727,0),FALSE)</f>
        <v>6237.4291115311908</v>
      </c>
      <c r="AE1728" s="153">
        <f>VLOOKUP(D1728,'Dados Base'!$B:$K,10,FALSE)*31536000/VLOOKUP($F1728,F:H,MATCH(H1727,F1727:AF1727,0),FALSE)</f>
        <v>761.73913043478262</v>
      </c>
      <c r="AF1728" s="14">
        <v>90.22</v>
      </c>
      <c r="AG1728" s="15">
        <v>100</v>
      </c>
      <c r="AH1728" s="14">
        <v>88.03</v>
      </c>
      <c r="AI1728" s="14">
        <v>37.17</v>
      </c>
      <c r="AJ1728" s="16">
        <v>100</v>
      </c>
      <c r="AK1728" s="72">
        <f>(SUMIFS('Banco de Indicadores Mun. (2)'!I:I,'Banco de Indicadores Mun. (2)'!B:B,'Banco de Indicadores - Mun. (1)'!B1728,'Banco de Indicadores Mun. (2)'!A:A,'Banco de Indicadores - Mun. (1)'!A1728) / VLOOKUP(D1728,'Dados Base'!$B:$K,8,FALSE)) * 100</f>
        <v>2.7758740157480299</v>
      </c>
      <c r="AL1728" s="72">
        <f>(SUMIFS('Banco de Indicadores Mun. (2)'!I:I,'Banco de Indicadores Mun. (2)'!B:B,'Banco de Indicadores - Mun. (1)'!B1728,'Banco de Indicadores Mun. (2)'!A:A,'Banco de Indicadores - Mun. (1)'!A1728) / VLOOKUP(D1728,'Dados Base'!$B:$K,9,FALSE)) * 100</f>
        <v>1.2479150442477869</v>
      </c>
      <c r="AM1728" s="72">
        <f>(SUMIFS('Banco de Indicadores Mun. (2)'!J:J,'Banco de Indicadores Mun. (2)'!B:B,'Banco de Indicadores - Mun. (1)'!B1728,'Banco de Indicadores Mun. (2)'!A:A,'Banco de Indicadores - Mun. (1)'!A1728) / VLOOKUP(D1728,'Dados Base'!$B:$K,7,FALSE)) * 100</f>
        <v>3.6547081081081059</v>
      </c>
      <c r="AN1728" s="72">
        <f>(SUMIFS('Banco de Indicadores Mun. (2)'!K:K,'Banco de Indicadores Mun. (2)'!B:B,'Banco de Indicadores - Mun. (1)'!B1728,'Banco de Indicadores Mun. (2)'!A:A,'Banco de Indicadores - Mun. (1)'!A1728) / VLOOKUP(D1728,'Dados Base'!$B:$K,10,FALSE)) * 100</f>
        <v>0.41957971014492762</v>
      </c>
      <c r="AO1728" s="21">
        <v>0</v>
      </c>
      <c r="AP1728" s="125">
        <v>0</v>
      </c>
      <c r="AQ1728" s="5">
        <v>0</v>
      </c>
      <c r="AR1728" s="21">
        <v>7.5</v>
      </c>
      <c r="AS1728" s="20">
        <v>99</v>
      </c>
      <c r="AT1728" s="20">
        <v>94.05</v>
      </c>
      <c r="AU1728" s="20">
        <v>65.833333333333343</v>
      </c>
      <c r="AV1728" s="20">
        <v>7.49</v>
      </c>
      <c r="AW1728" s="21">
        <v>0</v>
      </c>
      <c r="AX1728" s="21">
        <v>0</v>
      </c>
      <c r="AY1728" s="116">
        <v>2.5057329569314541</v>
      </c>
    </row>
    <row r="1729" spans="1:51" ht="15" x14ac:dyDescent="0.25">
      <c r="A1729" s="144">
        <v>2015</v>
      </c>
      <c r="B1729" s="77" t="s">
        <v>439</v>
      </c>
      <c r="C1729" s="78">
        <v>16</v>
      </c>
      <c r="D1729" s="77">
        <v>3538907</v>
      </c>
      <c r="E1729" s="78">
        <v>353890716</v>
      </c>
      <c r="F1729" s="78" t="str">
        <f t="shared" si="69"/>
        <v>3538907162015</v>
      </c>
      <c r="G1729" s="89">
        <v>0.73220437697003593</v>
      </c>
      <c r="H1729" s="80">
        <f t="shared" si="68"/>
        <v>23111</v>
      </c>
      <c r="I1729" s="90">
        <v>18894</v>
      </c>
      <c r="J1729" s="91">
        <v>4217</v>
      </c>
      <c r="K1729" s="83">
        <f>(H1729)/VLOOKUP(D1729,'Dados Base'!$B:$K,6,FALSE)</f>
        <v>28.203751388160065</v>
      </c>
      <c r="L1729" s="88">
        <f t="shared" si="70"/>
        <v>81.753277659988754</v>
      </c>
      <c r="M1729" s="85" t="s">
        <v>702</v>
      </c>
      <c r="N1729" s="92">
        <v>0.749</v>
      </c>
      <c r="O1729" s="91">
        <v>156</v>
      </c>
      <c r="P1729" s="91">
        <v>57900</v>
      </c>
      <c r="Q1729" s="91">
        <v>0</v>
      </c>
      <c r="R1729" s="91">
        <v>1000</v>
      </c>
      <c r="S1729" s="91">
        <v>28</v>
      </c>
      <c r="T1729" s="87" t="s">
        <v>691</v>
      </c>
      <c r="U1729" s="91">
        <v>203</v>
      </c>
      <c r="V1729" s="91">
        <v>151</v>
      </c>
      <c r="W1729" s="93">
        <v>19.239999999999998</v>
      </c>
      <c r="X1729" s="47">
        <v>6.8787698094907396E-2</v>
      </c>
      <c r="Y1729" s="21">
        <v>14</v>
      </c>
      <c r="Z1729" s="21">
        <v>329</v>
      </c>
      <c r="AA1729" s="21">
        <v>751</v>
      </c>
      <c r="AB1729" s="21">
        <v>1</v>
      </c>
      <c r="AC1729" s="21">
        <v>0</v>
      </c>
      <c r="AD1729" s="153">
        <f>VLOOKUP(D1729,'Dados Base'!$B:$K,9,FALSE)*31536000/VLOOKUP($F1729,F:H,MATCH(H1728,F1728:AF1728,0),FALSE)</f>
        <v>8310.0791830729959</v>
      </c>
      <c r="AE1729" s="153">
        <f>VLOOKUP(D1729,'Dados Base'!$B:$K,10,FALSE)*31536000/VLOOKUP($F1729,F:H,MATCH(H1728,F1728:AF1728,0),FALSE)</f>
        <v>846.01791354766112</v>
      </c>
      <c r="AF1729" s="14">
        <v>97.78</v>
      </c>
      <c r="AG1729" s="15">
        <v>100</v>
      </c>
      <c r="AH1729" s="14">
        <v>79.239999999999995</v>
      </c>
      <c r="AI1729" s="14">
        <v>27.17</v>
      </c>
      <c r="AJ1729" s="16">
        <v>99.99</v>
      </c>
      <c r="AK1729" s="72">
        <f>(SUMIFS('Banco de Indicadores Mun. (2)'!I:I,'Banco de Indicadores Mun. (2)'!B:B,'Banco de Indicadores - Mun. (1)'!B1729,'Banco de Indicadores Mun. (2)'!A:A,'Banco de Indicadores - Mun. (1)'!A1729) / VLOOKUP(D1729,'Dados Base'!$B:$K,8,FALSE)) * 100</f>
        <v>10.687621513944226</v>
      </c>
      <c r="AL1729" s="72">
        <f>(SUMIFS('Banco de Indicadores Mun. (2)'!I:I,'Banco de Indicadores Mun. (2)'!B:B,'Banco de Indicadores - Mun. (1)'!B1729,'Banco de Indicadores Mun. (2)'!A:A,'Banco de Indicadores - Mun. (1)'!A1729) / VLOOKUP(D1729,'Dados Base'!$B:$K,9,FALSE)) * 100</f>
        <v>4.4049146141215116</v>
      </c>
      <c r="AM1729" s="72">
        <f>(SUMIFS('Banco de Indicadores Mun. (2)'!J:J,'Banco de Indicadores Mun. (2)'!B:B,'Banco de Indicadores - Mun. (1)'!B1729,'Banco de Indicadores Mun. (2)'!A:A,'Banco de Indicadores - Mun. (1)'!A1729) / VLOOKUP(D1729,'Dados Base'!$B:$K,7,FALSE)) * 100</f>
        <v>13.623238095238097</v>
      </c>
      <c r="AN1729" s="72">
        <f>(SUMIFS('Banco de Indicadores Mun. (2)'!K:K,'Banco de Indicadores Mun. (2)'!B:B,'Banco de Indicadores - Mun. (1)'!B1729,'Banco de Indicadores Mun. (2)'!A:A,'Banco de Indicadores - Mun. (1)'!A1729) / VLOOKUP(D1729,'Dados Base'!$B:$K,10,FALSE)) * 100</f>
        <v>1.7387258064516136</v>
      </c>
      <c r="AO1729" s="21">
        <v>0</v>
      </c>
      <c r="AP1729" s="125">
        <v>0</v>
      </c>
      <c r="AQ1729" s="5">
        <v>0</v>
      </c>
      <c r="AR1729" s="21">
        <v>7.2</v>
      </c>
      <c r="AS1729" s="20">
        <v>95</v>
      </c>
      <c r="AT1729" s="20">
        <v>38</v>
      </c>
      <c r="AU1729" s="20">
        <v>30.462962962962962</v>
      </c>
      <c r="AV1729" s="20">
        <v>4</v>
      </c>
      <c r="AW1729" s="21">
        <v>0</v>
      </c>
      <c r="AX1729" s="21">
        <v>0</v>
      </c>
      <c r="AY1729" s="116">
        <v>44.807311243246644</v>
      </c>
    </row>
    <row r="1730" spans="1:51" ht="15" x14ac:dyDescent="0.25">
      <c r="A1730" s="144">
        <v>2015</v>
      </c>
      <c r="B1730" s="77" t="s">
        <v>440</v>
      </c>
      <c r="C1730" s="78">
        <v>15</v>
      </c>
      <c r="D1730" s="77">
        <v>3539004</v>
      </c>
      <c r="E1730" s="78">
        <v>353900415</v>
      </c>
      <c r="F1730" s="78" t="str">
        <f t="shared" si="69"/>
        <v>3539004152015</v>
      </c>
      <c r="G1730" s="89">
        <v>0.37721804912209667</v>
      </c>
      <c r="H1730" s="80">
        <f t="shared" ref="H1730:H1793" si="71">SUM(I1730:J1730)</f>
        <v>10744</v>
      </c>
      <c r="I1730" s="90">
        <v>9768</v>
      </c>
      <c r="J1730" s="91">
        <v>976</v>
      </c>
      <c r="K1730" s="83">
        <f>(H1730)/VLOOKUP(D1730,'Dados Base'!$B:$K,6,FALSE)</f>
        <v>49.789146855739375</v>
      </c>
      <c r="L1730" s="88">
        <f t="shared" si="70"/>
        <v>90.915860014892033</v>
      </c>
      <c r="M1730" s="85" t="s">
        <v>702</v>
      </c>
      <c r="N1730" s="92">
        <v>0.75600000000000001</v>
      </c>
      <c r="O1730" s="91">
        <v>103</v>
      </c>
      <c r="P1730" s="91">
        <v>2800</v>
      </c>
      <c r="Q1730" s="91">
        <v>2160000</v>
      </c>
      <c r="R1730" s="91">
        <v>0</v>
      </c>
      <c r="S1730" s="91">
        <v>17</v>
      </c>
      <c r="T1730" s="87" t="s">
        <v>691</v>
      </c>
      <c r="U1730" s="91">
        <v>158</v>
      </c>
      <c r="V1730" s="91">
        <v>146</v>
      </c>
      <c r="W1730" s="93">
        <v>0</v>
      </c>
      <c r="X1730" s="47">
        <v>3.2704537037037039E-2</v>
      </c>
      <c r="Y1730" s="21">
        <v>7.04</v>
      </c>
      <c r="Z1730" s="21">
        <v>336</v>
      </c>
      <c r="AA1730" s="21">
        <v>207</v>
      </c>
      <c r="AB1730" s="21">
        <v>2</v>
      </c>
      <c r="AC1730" s="21">
        <v>0</v>
      </c>
      <c r="AD1730" s="153">
        <f>VLOOKUP(D1730,'Dados Base'!$B:$K,9,FALSE)*31536000/VLOOKUP($F1730,F:H,MATCH(H1729,F1729:AF1729,0),FALSE)</f>
        <v>4784.4080416976922</v>
      </c>
      <c r="AE1730" s="153">
        <f>VLOOKUP(D1730,'Dados Base'!$B:$K,10,FALSE)*31536000/VLOOKUP($F1730,F:H,MATCH(H1729,F1729:AF1729,0),FALSE)</f>
        <v>528.33953834698457</v>
      </c>
      <c r="AF1730" s="14">
        <v>100</v>
      </c>
      <c r="AG1730" s="15">
        <v>100</v>
      </c>
      <c r="AH1730" s="14">
        <v>100</v>
      </c>
      <c r="AI1730" s="14">
        <v>16.87</v>
      </c>
      <c r="AJ1730" s="16">
        <v>100</v>
      </c>
      <c r="AK1730" s="72">
        <f>(SUMIFS('Banco de Indicadores Mun. (2)'!I:I,'Banco de Indicadores Mun. (2)'!B:B,'Banco de Indicadores - Mun. (1)'!B1730,'Banco de Indicadores Mun. (2)'!A:A,'Banco de Indicadores - Mun. (1)'!A1730) / VLOOKUP(D1730,'Dados Base'!$B:$K,8,FALSE)) * 100</f>
        <v>90.54664150943394</v>
      </c>
      <c r="AL1730" s="72">
        <f>(SUMIFS('Banco de Indicadores Mun. (2)'!I:I,'Banco de Indicadores Mun. (2)'!B:B,'Banco de Indicadores - Mun. (1)'!B1730,'Banco de Indicadores Mun. (2)'!A:A,'Banco de Indicadores - Mun. (1)'!A1730) / VLOOKUP(D1730,'Dados Base'!$B:$K,9,FALSE)) * 100</f>
        <v>29.441546012269939</v>
      </c>
      <c r="AM1730" s="72">
        <f>(SUMIFS('Banco de Indicadores Mun. (2)'!J:J,'Banco de Indicadores Mun. (2)'!B:B,'Banco de Indicadores - Mun. (1)'!B1730,'Banco de Indicadores Mun. (2)'!A:A,'Banco de Indicadores - Mun. (1)'!A1730) / VLOOKUP(D1730,'Dados Base'!$B:$K,7,FALSE)) * 100</f>
        <v>89.949942857142872</v>
      </c>
      <c r="AN1730" s="72">
        <f>(SUMIFS('Banco de Indicadores Mun. (2)'!K:K,'Banco de Indicadores Mun. (2)'!B:B,'Banco de Indicadores - Mun. (1)'!B1730,'Banco de Indicadores Mun. (2)'!A:A,'Banco de Indicadores - Mun. (1)'!A1730) / VLOOKUP(D1730,'Dados Base'!$B:$K,10,FALSE)) * 100</f>
        <v>91.706888888888798</v>
      </c>
      <c r="AO1730" s="21">
        <v>0</v>
      </c>
      <c r="AP1730" s="125">
        <v>0</v>
      </c>
      <c r="AQ1730" s="5">
        <v>0</v>
      </c>
      <c r="AR1730" s="21">
        <v>8</v>
      </c>
      <c r="AS1730" s="20">
        <v>100</v>
      </c>
      <c r="AT1730" s="20">
        <v>100</v>
      </c>
      <c r="AU1730" s="20">
        <v>61.878453038674031</v>
      </c>
      <c r="AV1730" s="20">
        <v>7.53</v>
      </c>
      <c r="AW1730" s="21">
        <v>0</v>
      </c>
      <c r="AX1730" s="21">
        <v>0</v>
      </c>
      <c r="AY1730" s="116">
        <v>77.174998649054317</v>
      </c>
    </row>
    <row r="1731" spans="1:51" ht="15" x14ac:dyDescent="0.25">
      <c r="A1731" s="144">
        <v>2015</v>
      </c>
      <c r="B1731" s="77" t="s">
        <v>441</v>
      </c>
      <c r="C1731" s="78">
        <v>6</v>
      </c>
      <c r="D1731" s="77">
        <v>3539103</v>
      </c>
      <c r="E1731" s="78">
        <v>35391036</v>
      </c>
      <c r="F1731" s="78" t="str">
        <f t="shared" ref="F1731:F1794" si="72">CONCATENATE(E1731,A1731)</f>
        <v>353910362015</v>
      </c>
      <c r="G1731" s="89">
        <v>2.0220451445927656</v>
      </c>
      <c r="H1731" s="80">
        <f t="shared" si="71"/>
        <v>17236</v>
      </c>
      <c r="I1731" s="90">
        <v>17236</v>
      </c>
      <c r="J1731" s="91">
        <v>0</v>
      </c>
      <c r="K1731" s="83">
        <f>(H1731)/VLOOKUP(D1731,'Dados Base'!$B:$K,6,FALSE)</f>
        <v>159.20931091815999</v>
      </c>
      <c r="L1731" s="88">
        <f t="shared" si="70"/>
        <v>100</v>
      </c>
      <c r="M1731" s="85" t="s">
        <v>702</v>
      </c>
      <c r="N1731" s="92">
        <v>0.72699999999999998</v>
      </c>
      <c r="O1731" s="91">
        <v>1</v>
      </c>
      <c r="P1731" s="91">
        <v>0</v>
      </c>
      <c r="Q1731" s="91">
        <v>0</v>
      </c>
      <c r="R1731" s="91">
        <v>0</v>
      </c>
      <c r="S1731" s="91">
        <v>17</v>
      </c>
      <c r="T1731" s="87" t="s">
        <v>691</v>
      </c>
      <c r="U1731" s="91">
        <v>61</v>
      </c>
      <c r="V1731" s="91">
        <v>62</v>
      </c>
      <c r="W1731" s="93">
        <v>6.16</v>
      </c>
      <c r="X1731" s="47">
        <v>4.339992881481481E-2</v>
      </c>
      <c r="Y1731" s="21">
        <v>12.35</v>
      </c>
      <c r="Z1731" s="21">
        <v>206</v>
      </c>
      <c r="AA1731" s="21">
        <v>747</v>
      </c>
      <c r="AB1731" s="21">
        <v>1</v>
      </c>
      <c r="AC1731" s="21">
        <v>0</v>
      </c>
      <c r="AD1731" s="153">
        <f>VLOOKUP(D1731,'Dados Base'!$B:$K,9,FALSE)*31536000/VLOOKUP($F1731,F:H,MATCH(H1730,F1730:AF1730,0),FALSE)</f>
        <v>2598.115572058482</v>
      </c>
      <c r="AE1731" s="153">
        <f>VLOOKUP(D1731,'Dados Base'!$B:$K,10,FALSE)*31536000/VLOOKUP($F1731,F:H,MATCH(H1730,F1730:AF1730,0),FALSE)</f>
        <v>384.22835924808544</v>
      </c>
      <c r="AF1731" s="14">
        <v>82.72</v>
      </c>
      <c r="AG1731" s="15" t="s">
        <v>692</v>
      </c>
      <c r="AH1731" s="14">
        <v>48.01</v>
      </c>
      <c r="AI1731" s="14">
        <v>59.54</v>
      </c>
      <c r="AJ1731" s="16">
        <v>82.72</v>
      </c>
      <c r="AK1731" s="72">
        <f>(SUMIFS('Banco de Indicadores Mun. (2)'!I:I,'Banco de Indicadores Mun. (2)'!B:B,'Banco de Indicadores - Mun. (1)'!B1731,'Banco de Indicadores Mun. (2)'!A:A,'Banco de Indicadores - Mun. (1)'!A1731) / VLOOKUP(D1731,'Dados Base'!$B:$K,8,FALSE)) * 100</f>
        <v>12.607129629629632</v>
      </c>
      <c r="AL1731" s="72">
        <f>(SUMIFS('Banco de Indicadores Mun. (2)'!I:I,'Banco de Indicadores Mun. (2)'!B:B,'Banco de Indicadores - Mun. (1)'!B1731,'Banco de Indicadores Mun. (2)'!A:A,'Banco de Indicadores - Mun. (1)'!A1731) / VLOOKUP(D1731,'Dados Base'!$B:$K,9,FALSE)) * 100</f>
        <v>4.7942605633802833</v>
      </c>
      <c r="AM1731" s="72">
        <f>(SUMIFS('Banco de Indicadores Mun. (2)'!J:J,'Banco de Indicadores Mun. (2)'!B:B,'Banco de Indicadores - Mun. (1)'!B1731,'Banco de Indicadores Mun. (2)'!A:A,'Banco de Indicadores - Mun. (1)'!A1731) / VLOOKUP(D1731,'Dados Base'!$B:$K,7,FALSE)) * 100</f>
        <v>4.7593333333333332</v>
      </c>
      <c r="AN1731" s="72">
        <f>(SUMIFS('Banco de Indicadores Mun. (2)'!K:K,'Banco de Indicadores Mun. (2)'!B:B,'Banco de Indicadores - Mun. (1)'!B1731,'Banco de Indicadores Mun. (2)'!A:A,'Banco de Indicadores - Mun. (1)'!A1731) / VLOOKUP(D1731,'Dados Base'!$B:$K,10,FALSE)) * 100</f>
        <v>24.939380952380954</v>
      </c>
      <c r="AO1731" s="21">
        <v>0</v>
      </c>
      <c r="AP1731" s="125">
        <v>0</v>
      </c>
      <c r="AQ1731" s="5">
        <v>0</v>
      </c>
      <c r="AR1731" s="21">
        <v>8.6</v>
      </c>
      <c r="AS1731" s="20">
        <v>45</v>
      </c>
      <c r="AT1731" s="20">
        <v>22.5</v>
      </c>
      <c r="AU1731" s="20">
        <v>21.615949632738719</v>
      </c>
      <c r="AV1731" s="20">
        <v>2.83</v>
      </c>
      <c r="AW1731" s="21">
        <v>0</v>
      </c>
      <c r="AX1731" s="21">
        <v>0</v>
      </c>
      <c r="AY1731" s="116">
        <v>146.38199138370425</v>
      </c>
    </row>
    <row r="1732" spans="1:51" ht="15" x14ac:dyDescent="0.25">
      <c r="A1732" s="144">
        <v>2015</v>
      </c>
      <c r="B1732" s="77" t="s">
        <v>442</v>
      </c>
      <c r="C1732" s="78">
        <v>22</v>
      </c>
      <c r="D1732" s="77">
        <v>3539202</v>
      </c>
      <c r="E1732" s="78">
        <v>353920222</v>
      </c>
      <c r="F1732" s="78" t="str">
        <f t="shared" si="72"/>
        <v>3539202222015</v>
      </c>
      <c r="G1732" s="89">
        <v>1.0000891389147393</v>
      </c>
      <c r="H1732" s="80">
        <f t="shared" si="71"/>
        <v>25971</v>
      </c>
      <c r="I1732" s="90">
        <v>24804</v>
      </c>
      <c r="J1732" s="91">
        <v>1167</v>
      </c>
      <c r="K1732" s="83">
        <f>(H1732)/VLOOKUP(D1732,'Dados Base'!$B:$K,6,FALSE)</f>
        <v>54.016222961730449</v>
      </c>
      <c r="L1732" s="88">
        <f t="shared" si="70"/>
        <v>95.506526510338446</v>
      </c>
      <c r="M1732" s="85" t="s">
        <v>702</v>
      </c>
      <c r="N1732" s="92">
        <v>0.77600000000000002</v>
      </c>
      <c r="O1732" s="91">
        <v>89</v>
      </c>
      <c r="P1732" s="91">
        <v>33600</v>
      </c>
      <c r="Q1732" s="91">
        <v>10400</v>
      </c>
      <c r="R1732" s="91">
        <v>1200</v>
      </c>
      <c r="S1732" s="91">
        <v>38</v>
      </c>
      <c r="T1732" s="87" t="s">
        <v>691</v>
      </c>
      <c r="U1732" s="91">
        <v>275</v>
      </c>
      <c r="V1732" s="91">
        <v>194</v>
      </c>
      <c r="W1732" s="93">
        <v>31.2</v>
      </c>
      <c r="X1732" s="47">
        <v>7.5363363204861117E-2</v>
      </c>
      <c r="Y1732" s="21">
        <v>20.21</v>
      </c>
      <c r="Z1732" s="21">
        <v>1076</v>
      </c>
      <c r="AA1732" s="21">
        <v>288</v>
      </c>
      <c r="AB1732" s="21">
        <v>2</v>
      </c>
      <c r="AC1732" s="21">
        <v>0</v>
      </c>
      <c r="AD1732" s="153">
        <f>VLOOKUP(D1732,'Dados Base'!$B:$K,9,FALSE)*31536000/VLOOKUP($F1732,F:H,MATCH(H1731,F1731:AF1731,0),FALSE)</f>
        <v>4395.6844172346082</v>
      </c>
      <c r="AE1732" s="153">
        <f>VLOOKUP(D1732,'Dados Base'!$B:$K,10,FALSE)*31536000/VLOOKUP($F1732,F:H,MATCH(H1731,F1731:AF1731,0),FALSE)</f>
        <v>607.13873166223868</v>
      </c>
      <c r="AF1732" s="14">
        <v>95.33</v>
      </c>
      <c r="AG1732" s="15">
        <v>100</v>
      </c>
      <c r="AH1732" s="14">
        <v>90.43</v>
      </c>
      <c r="AI1732" s="14">
        <v>18.07</v>
      </c>
      <c r="AJ1732" s="16">
        <v>100</v>
      </c>
      <c r="AK1732" s="72">
        <f>(SUMIFS('Banco de Indicadores Mun. (2)'!I:I,'Banco de Indicadores Mun. (2)'!B:B,'Banco de Indicadores - Mun. (1)'!B1732,'Banco de Indicadores Mun. (2)'!A:A,'Banco de Indicadores - Mun. (1)'!A1732) / VLOOKUP(D1732,'Dados Base'!$B:$K,8,FALSE)) * 100</f>
        <v>4.8195543478260863</v>
      </c>
      <c r="AL1732" s="72">
        <f>(SUMIFS('Banco de Indicadores Mun. (2)'!I:I,'Banco de Indicadores Mun. (2)'!B:B,'Banco de Indicadores - Mun. (1)'!B1732,'Banco de Indicadores Mun. (2)'!A:A,'Banco de Indicadores - Mun. (1)'!A1732) / VLOOKUP(D1732,'Dados Base'!$B:$K,9,FALSE)) * 100</f>
        <v>2.4497182320441984</v>
      </c>
      <c r="AM1732" s="72">
        <f>(SUMIFS('Banco de Indicadores Mun. (2)'!J:J,'Banco de Indicadores Mun. (2)'!B:B,'Banco de Indicadores - Mun. (1)'!B1732,'Banco de Indicadores Mun. (2)'!A:A,'Banco de Indicadores - Mun. (1)'!A1732) / VLOOKUP(D1732,'Dados Base'!$B:$K,7,FALSE)) * 100</f>
        <v>8.7059701492537306E-2</v>
      </c>
      <c r="AN1732" s="72">
        <f>(SUMIFS('Banco de Indicadores Mun. (2)'!K:K,'Banco de Indicadores Mun. (2)'!B:B,'Banco de Indicadores - Mun. (1)'!B1732,'Banco de Indicadores Mun. (2)'!A:A,'Banco de Indicadores - Mun. (1)'!A1732) / VLOOKUP(D1732,'Dados Base'!$B:$K,10,FALSE)) * 100</f>
        <v>17.502639999999996</v>
      </c>
      <c r="AO1732" s="21">
        <v>0</v>
      </c>
      <c r="AP1732" s="125">
        <v>0</v>
      </c>
      <c r="AQ1732" s="5">
        <v>0</v>
      </c>
      <c r="AR1732" s="21">
        <v>3.6</v>
      </c>
      <c r="AS1732" s="20">
        <v>95</v>
      </c>
      <c r="AT1732" s="20">
        <v>95</v>
      </c>
      <c r="AU1732" s="20">
        <v>78.885630498533729</v>
      </c>
      <c r="AV1732" s="20">
        <v>8.5500000000000007</v>
      </c>
      <c r="AW1732" s="21">
        <v>0</v>
      </c>
      <c r="AX1732" s="21">
        <v>0</v>
      </c>
      <c r="AY1732" s="116">
        <v>93.097358446916218</v>
      </c>
    </row>
    <row r="1733" spans="1:51" ht="15" x14ac:dyDescent="0.25">
      <c r="A1733" s="144">
        <v>2015</v>
      </c>
      <c r="B1733" s="77" t="s">
        <v>443</v>
      </c>
      <c r="C1733" s="78">
        <v>9</v>
      </c>
      <c r="D1733" s="77">
        <v>3539301</v>
      </c>
      <c r="E1733" s="78">
        <v>35393019</v>
      </c>
      <c r="F1733" s="78" t="str">
        <f t="shared" si="72"/>
        <v>353930192015</v>
      </c>
      <c r="G1733" s="89">
        <v>0.64026428371715127</v>
      </c>
      <c r="H1733" s="80">
        <f t="shared" si="71"/>
        <v>72022</v>
      </c>
      <c r="I1733" s="90">
        <v>66790</v>
      </c>
      <c r="J1733" s="91">
        <v>5232</v>
      </c>
      <c r="K1733" s="83">
        <f>(H1733)/VLOOKUP(D1733,'Dados Base'!$B:$K,6,FALSE)</f>
        <v>99.075577076512502</v>
      </c>
      <c r="L1733" s="88">
        <f t="shared" si="70"/>
        <v>92.735553025464441</v>
      </c>
      <c r="M1733" s="85" t="s">
        <v>702</v>
      </c>
      <c r="N1733" s="92">
        <v>0.80100000000000005</v>
      </c>
      <c r="O1733" s="91">
        <v>212</v>
      </c>
      <c r="P1733" s="91">
        <v>10500</v>
      </c>
      <c r="Q1733" s="91">
        <v>0</v>
      </c>
      <c r="R1733" s="91">
        <v>0</v>
      </c>
      <c r="S1733" s="91">
        <v>138</v>
      </c>
      <c r="T1733" s="87" t="s">
        <v>691</v>
      </c>
      <c r="U1733" s="91">
        <v>735</v>
      </c>
      <c r="V1733" s="91">
        <v>652</v>
      </c>
      <c r="W1733" s="93">
        <v>0</v>
      </c>
      <c r="X1733" s="47">
        <v>0.20088377907175925</v>
      </c>
      <c r="Y1733" s="21">
        <v>54.68</v>
      </c>
      <c r="Z1733" s="21">
        <v>3176</v>
      </c>
      <c r="AA1733" s="21">
        <v>514</v>
      </c>
      <c r="AB1733" s="21">
        <v>12</v>
      </c>
      <c r="AC1733" s="21">
        <v>0</v>
      </c>
      <c r="AD1733" s="153">
        <f>VLOOKUP(D1733,'Dados Base'!$B:$K,9,FALSE)*31536000/VLOOKUP($F1733,F:H,MATCH(H1732,F1732:AF1732,0),FALSE)</f>
        <v>4295.4674960428756</v>
      </c>
      <c r="AE1733" s="153">
        <f>VLOOKUP(D1733,'Dados Base'!$B:$K,10,FALSE)*31536000/VLOOKUP($F1733,F:H,MATCH(H1732,F1732:AF1732,0),FALSE)</f>
        <v>507.92480075532484</v>
      </c>
      <c r="AF1733" s="14">
        <v>91.63</v>
      </c>
      <c r="AG1733" s="15">
        <v>98.54</v>
      </c>
      <c r="AH1733" s="14">
        <v>91.63</v>
      </c>
      <c r="AI1733" s="14">
        <v>45.42</v>
      </c>
      <c r="AJ1733" s="16">
        <v>100</v>
      </c>
      <c r="AK1733" s="72">
        <f>(SUMIFS('Banco de Indicadores Mun. (2)'!I:I,'Banco de Indicadores Mun. (2)'!B:B,'Banco de Indicadores - Mun. (1)'!B1733,'Banco de Indicadores Mun. (2)'!A:A,'Banco de Indicadores - Mun. (1)'!A1733) / VLOOKUP(D1733,'Dados Base'!$B:$K,8,FALSE)) * 100</f>
        <v>47.730101694915277</v>
      </c>
      <c r="AL1733" s="72">
        <f>(SUMIFS('Banco de Indicadores Mun. (2)'!I:I,'Banco de Indicadores Mun. (2)'!B:B,'Banco de Indicadores - Mun. (1)'!B1733,'Banco de Indicadores Mun. (2)'!A:A,'Banco de Indicadores - Mun. (1)'!A1733) / VLOOKUP(D1733,'Dados Base'!$B:$K,9,FALSE)) * 100</f>
        <v>17.223706422018356</v>
      </c>
      <c r="AM1733" s="72">
        <f>(SUMIFS('Banco de Indicadores Mun. (2)'!J:J,'Banco de Indicadores Mun. (2)'!B:B,'Banco de Indicadores - Mun. (1)'!B1733,'Banco de Indicadores Mun. (2)'!A:A,'Banco de Indicadores - Mun. (1)'!A1733) / VLOOKUP(D1733,'Dados Base'!$B:$K,7,FALSE)) * 100</f>
        <v>68.515739495798371</v>
      </c>
      <c r="AN1733" s="72">
        <f>(SUMIFS('Banco de Indicadores Mun. (2)'!K:K,'Banco de Indicadores Mun. (2)'!B:B,'Banco de Indicadores - Mun. (1)'!B1733,'Banco de Indicadores Mun. (2)'!A:A,'Banco de Indicadores - Mun. (1)'!A1733) / VLOOKUP(D1733,'Dados Base'!$B:$K,10,FALSE)) * 100</f>
        <v>5.0837068965517238</v>
      </c>
      <c r="AO1733" s="21">
        <v>0</v>
      </c>
      <c r="AP1733" s="125">
        <v>1.388464635805726</v>
      </c>
      <c r="AQ1733" s="5">
        <v>0</v>
      </c>
      <c r="AR1733" s="21">
        <v>7.1</v>
      </c>
      <c r="AS1733" s="20">
        <v>99</v>
      </c>
      <c r="AT1733" s="20">
        <v>97.02</v>
      </c>
      <c r="AU1733" s="20">
        <v>86.070460704607044</v>
      </c>
      <c r="AV1733" s="20">
        <v>9.66</v>
      </c>
      <c r="AW1733" s="21">
        <v>0</v>
      </c>
      <c r="AX1733" s="21">
        <v>0</v>
      </c>
      <c r="AY1733" s="116">
        <v>252.34195074390229</v>
      </c>
    </row>
    <row r="1734" spans="1:51" ht="15" x14ac:dyDescent="0.25">
      <c r="A1734" s="144">
        <v>2015</v>
      </c>
      <c r="B1734" s="77" t="s">
        <v>444</v>
      </c>
      <c r="C1734" s="78">
        <v>16</v>
      </c>
      <c r="D1734" s="77">
        <v>3539400</v>
      </c>
      <c r="E1734" s="78">
        <v>353940016</v>
      </c>
      <c r="F1734" s="78" t="str">
        <f t="shared" si="72"/>
        <v>3539400162015</v>
      </c>
      <c r="G1734" s="89">
        <v>1.0730285527156269</v>
      </c>
      <c r="H1734" s="80">
        <f t="shared" si="71"/>
        <v>12654</v>
      </c>
      <c r="I1734" s="90">
        <v>10970</v>
      </c>
      <c r="J1734" s="91">
        <v>1684</v>
      </c>
      <c r="K1734" s="83">
        <f>(H1734)/VLOOKUP(D1734,'Dados Base'!$B:$K,6,FALSE)</f>
        <v>31.85720399788525</v>
      </c>
      <c r="L1734" s="88">
        <f t="shared" si="70"/>
        <v>86.691955113007751</v>
      </c>
      <c r="M1734" s="85" t="s">
        <v>702</v>
      </c>
      <c r="N1734" s="92">
        <v>0.77900000000000003</v>
      </c>
      <c r="O1734" s="91">
        <v>118</v>
      </c>
      <c r="P1734" s="91">
        <v>27822</v>
      </c>
      <c r="Q1734" s="91">
        <v>2484000</v>
      </c>
      <c r="R1734" s="91">
        <v>400</v>
      </c>
      <c r="S1734" s="91">
        <v>31</v>
      </c>
      <c r="T1734" s="87" t="s">
        <v>691</v>
      </c>
      <c r="U1734" s="91">
        <v>100</v>
      </c>
      <c r="V1734" s="91">
        <v>102</v>
      </c>
      <c r="W1734" s="93">
        <v>0</v>
      </c>
      <c r="X1734" s="47">
        <v>3.3045056895833341E-2</v>
      </c>
      <c r="Y1734" s="21">
        <v>7.86</v>
      </c>
      <c r="Z1734" s="21">
        <v>491</v>
      </c>
      <c r="AA1734" s="21">
        <v>115</v>
      </c>
      <c r="AB1734" s="21">
        <v>0</v>
      </c>
      <c r="AC1734" s="21">
        <v>0</v>
      </c>
      <c r="AD1734" s="153">
        <f>VLOOKUP(D1734,'Dados Base'!$B:$K,9,FALSE)*31536000/VLOOKUP($F1734,F:H,MATCH(H1733,F1733:AF1733,0),FALSE)</f>
        <v>8124.4950213371267</v>
      </c>
      <c r="AE1734" s="153">
        <f>VLOOKUP(D1734,'Dados Base'!$B:$K,10,FALSE)*31536000/VLOOKUP($F1734,F:H,MATCH(H1733,F1733:AF1733,0),FALSE)</f>
        <v>822.41820768136574</v>
      </c>
      <c r="AF1734" s="14">
        <v>85.79</v>
      </c>
      <c r="AG1734" s="15">
        <v>91.65</v>
      </c>
      <c r="AH1734" s="14">
        <v>77.67</v>
      </c>
      <c r="AI1734" s="14">
        <v>19.100000000000001</v>
      </c>
      <c r="AJ1734" s="16">
        <v>100</v>
      </c>
      <c r="AK1734" s="72">
        <f>(SUMIFS('Banco de Indicadores Mun. (2)'!I:I,'Banco de Indicadores Mun. (2)'!B:B,'Banco de Indicadores - Mun. (1)'!B1734,'Banco de Indicadores Mun. (2)'!A:A,'Banco de Indicadores - Mun. (1)'!A1734) / VLOOKUP(D1734,'Dados Base'!$B:$K,8,FALSE)) * 100</f>
        <v>3.281046357615895</v>
      </c>
      <c r="AL1734" s="72">
        <f>(SUMIFS('Banco de Indicadores Mun. (2)'!I:I,'Banco de Indicadores Mun. (2)'!B:B,'Banco de Indicadores - Mun. (1)'!B1734,'Banco de Indicadores Mun. (2)'!A:A,'Banco de Indicadores - Mun. (1)'!A1734) / VLOOKUP(D1734,'Dados Base'!$B:$K,9,FALSE)) * 100</f>
        <v>1.5197484662576692</v>
      </c>
      <c r="AM1734" s="72">
        <f>(SUMIFS('Banco de Indicadores Mun. (2)'!J:J,'Banco de Indicadores Mun. (2)'!B:B,'Banco de Indicadores - Mun. (1)'!B1734,'Banco de Indicadores Mun. (2)'!A:A,'Banco de Indicadores - Mun. (1)'!A1734) / VLOOKUP(D1734,'Dados Base'!$B:$K,7,FALSE)) * 100</f>
        <v>3.8511525423728821</v>
      </c>
      <c r="AN1734" s="72">
        <f>(SUMIFS('Banco de Indicadores Mun. (2)'!K:K,'Banco de Indicadores Mun. (2)'!B:B,'Banco de Indicadores - Mun. (1)'!B1734,'Banco de Indicadores Mun. (2)'!A:A,'Banco de Indicadores - Mun. (1)'!A1734) / VLOOKUP(D1734,'Dados Base'!$B:$K,10,FALSE)) * 100</f>
        <v>1.2424848484848483</v>
      </c>
      <c r="AO1734" s="21">
        <v>0</v>
      </c>
      <c r="AP1734" s="125">
        <v>0</v>
      </c>
      <c r="AQ1734" s="5">
        <v>0</v>
      </c>
      <c r="AR1734" s="21">
        <v>10</v>
      </c>
      <c r="AS1734" s="20">
        <v>91</v>
      </c>
      <c r="AT1734" s="20">
        <v>91</v>
      </c>
      <c r="AU1734" s="20">
        <v>81.023102310231025</v>
      </c>
      <c r="AV1734" s="20">
        <v>9.3699999999999992</v>
      </c>
      <c r="AW1734" s="21">
        <v>0</v>
      </c>
      <c r="AX1734" s="21">
        <v>0</v>
      </c>
      <c r="AY1734" s="116">
        <v>4.1592581417597803</v>
      </c>
    </row>
    <row r="1735" spans="1:51" ht="15" x14ac:dyDescent="0.25">
      <c r="A1735" s="144">
        <v>2015</v>
      </c>
      <c r="B1735" s="77" t="s">
        <v>445</v>
      </c>
      <c r="C1735" s="78">
        <v>9</v>
      </c>
      <c r="D1735" s="77">
        <v>3539509</v>
      </c>
      <c r="E1735" s="78">
        <v>35395099</v>
      </c>
      <c r="F1735" s="78" t="str">
        <f t="shared" si="72"/>
        <v>353950992015</v>
      </c>
      <c r="G1735" s="89">
        <v>1.0370357244464889</v>
      </c>
      <c r="H1735" s="80">
        <f t="shared" si="71"/>
        <v>36980</v>
      </c>
      <c r="I1735" s="90">
        <v>35832</v>
      </c>
      <c r="J1735" s="91">
        <v>1148</v>
      </c>
      <c r="K1735" s="83">
        <f>(H1735)/VLOOKUP(D1735,'Dados Base'!$B:$K,6,FALSE)</f>
        <v>86.084082126728433</v>
      </c>
      <c r="L1735" s="88">
        <f t="shared" ref="L1735:L1798" si="73">(I1735/H1735)*100</f>
        <v>96.895619253650622</v>
      </c>
      <c r="M1735" s="85" t="s">
        <v>702</v>
      </c>
      <c r="N1735" s="92">
        <v>0.72299999999999998</v>
      </c>
      <c r="O1735" s="91">
        <v>100</v>
      </c>
      <c r="P1735" s="91">
        <v>4400</v>
      </c>
      <c r="Q1735" s="91">
        <v>1800000</v>
      </c>
      <c r="R1735" s="91">
        <v>0</v>
      </c>
      <c r="S1735" s="91">
        <v>33</v>
      </c>
      <c r="T1735" s="87" t="s">
        <v>691</v>
      </c>
      <c r="U1735" s="91">
        <v>309</v>
      </c>
      <c r="V1735" s="91">
        <v>217</v>
      </c>
      <c r="W1735" s="93">
        <v>0</v>
      </c>
      <c r="X1735" s="47">
        <v>0.11256643518518518</v>
      </c>
      <c r="Y1735" s="21">
        <v>29.39</v>
      </c>
      <c r="Z1735" s="21">
        <v>152</v>
      </c>
      <c r="AA1735" s="21">
        <v>1832</v>
      </c>
      <c r="AB1735" s="21">
        <v>3</v>
      </c>
      <c r="AC1735" s="21">
        <v>0</v>
      </c>
      <c r="AD1735" s="153">
        <f>VLOOKUP(D1735,'Dados Base'!$B:$K,9,FALSE)*31536000/VLOOKUP($F1735,F:H,MATCH(H1734,F1734:AF1734,0),FALSE)</f>
        <v>4673.2633856138455</v>
      </c>
      <c r="AE1735" s="153">
        <f>VLOOKUP(D1735,'Dados Base'!$B:$K,10,FALSE)*31536000/VLOOKUP($F1735,F:H,MATCH(H1734,F1734:AF1734,0),FALSE)</f>
        <v>562.83829096809075</v>
      </c>
      <c r="AF1735" s="14">
        <v>100</v>
      </c>
      <c r="AG1735" s="15">
        <v>100</v>
      </c>
      <c r="AH1735" s="14">
        <v>100</v>
      </c>
      <c r="AI1735" s="14">
        <v>29.08</v>
      </c>
      <c r="AJ1735" s="16">
        <v>100</v>
      </c>
      <c r="AK1735" s="72">
        <f>(SUMIFS('Banco de Indicadores Mun. (2)'!I:I,'Banco de Indicadores Mun. (2)'!B:B,'Banco de Indicadores - Mun. (1)'!B1735,'Banco de Indicadores Mun. (2)'!A:A,'Banco de Indicadores - Mun. (1)'!A1735) / VLOOKUP(D1735,'Dados Base'!$B:$K,8,FALSE)) * 100</f>
        <v>25.332201005025123</v>
      </c>
      <c r="AL1735" s="72">
        <f>(SUMIFS('Banco de Indicadores Mun. (2)'!I:I,'Banco de Indicadores Mun. (2)'!B:B,'Banco de Indicadores - Mun. (1)'!B1735,'Banco de Indicadores Mun. (2)'!A:A,'Banco de Indicadores - Mun. (1)'!A1735) / VLOOKUP(D1735,'Dados Base'!$B:$K,9,FALSE)) * 100</f>
        <v>9.199102189781021</v>
      </c>
      <c r="AM1735" s="72">
        <f>(SUMIFS('Banco de Indicadores Mun. (2)'!J:J,'Banco de Indicadores Mun. (2)'!B:B,'Banco de Indicadores - Mun. (1)'!B1735,'Banco de Indicadores Mun. (2)'!A:A,'Banco de Indicadores - Mun. (1)'!A1735) / VLOOKUP(D1735,'Dados Base'!$B:$K,7,FALSE)) * 100</f>
        <v>28.93754887218045</v>
      </c>
      <c r="AN1735" s="72">
        <f>(SUMIFS('Banco de Indicadores Mun. (2)'!K:K,'Banco de Indicadores Mun. (2)'!B:B,'Banco de Indicadores - Mun. (1)'!B1735,'Banco de Indicadores Mun. (2)'!A:A,'Banco de Indicadores - Mun. (1)'!A1735) / VLOOKUP(D1735,'Dados Base'!$B:$K,10,FALSE)) * 100</f>
        <v>18.066878787878789</v>
      </c>
      <c r="AO1735" s="21">
        <v>0</v>
      </c>
      <c r="AP1735" s="125">
        <v>0</v>
      </c>
      <c r="AQ1735" s="5">
        <v>0</v>
      </c>
      <c r="AR1735" s="21">
        <v>10</v>
      </c>
      <c r="AS1735" s="20">
        <v>100</v>
      </c>
      <c r="AT1735" s="20">
        <v>9.6</v>
      </c>
      <c r="AU1735" s="20">
        <v>7.6612903225806406</v>
      </c>
      <c r="AV1735" s="20">
        <v>2.14</v>
      </c>
      <c r="AW1735" s="21">
        <v>1</v>
      </c>
      <c r="AX1735" s="21">
        <v>0</v>
      </c>
      <c r="AY1735" s="116">
        <v>102.81031683656956</v>
      </c>
    </row>
    <row r="1736" spans="1:51" ht="15" x14ac:dyDescent="0.25">
      <c r="A1736" s="144">
        <v>2015</v>
      </c>
      <c r="B1736" s="77" t="s">
        <v>446</v>
      </c>
      <c r="C1736" s="78">
        <v>19</v>
      </c>
      <c r="D1736" s="77">
        <v>3539608</v>
      </c>
      <c r="E1736" s="78">
        <v>353960819</v>
      </c>
      <c r="F1736" s="78" t="str">
        <f t="shared" si="72"/>
        <v>3539608192015</v>
      </c>
      <c r="G1736" s="89">
        <v>1.7911696463493554</v>
      </c>
      <c r="H1736" s="80">
        <f t="shared" si="71"/>
        <v>4832</v>
      </c>
      <c r="I1736" s="90">
        <v>4197</v>
      </c>
      <c r="J1736" s="91">
        <v>635</v>
      </c>
      <c r="K1736" s="83">
        <f>(H1736)/VLOOKUP(D1736,'Dados Base'!$B:$K,6,FALSE)</f>
        <v>16.688540443462042</v>
      </c>
      <c r="L1736" s="88">
        <f t="shared" si="73"/>
        <v>86.858443708609272</v>
      </c>
      <c r="M1736" s="85" t="s">
        <v>702</v>
      </c>
      <c r="N1736" s="92">
        <v>0.71899999999999997</v>
      </c>
      <c r="O1736" s="91">
        <v>43</v>
      </c>
      <c r="P1736" s="91">
        <v>8500</v>
      </c>
      <c r="Q1736" s="91">
        <v>0</v>
      </c>
      <c r="R1736" s="91">
        <v>0</v>
      </c>
      <c r="S1736" s="91">
        <v>10</v>
      </c>
      <c r="T1736" s="87" t="s">
        <v>691</v>
      </c>
      <c r="U1736" s="91">
        <v>38</v>
      </c>
      <c r="V1736" s="91">
        <v>32</v>
      </c>
      <c r="W1736" s="93">
        <v>0.86</v>
      </c>
      <c r="X1736" s="47">
        <v>1.0700866666666668E-2</v>
      </c>
      <c r="Y1736" s="21">
        <v>2.92</v>
      </c>
      <c r="Z1736" s="21">
        <v>172</v>
      </c>
      <c r="AA1736" s="21">
        <v>53</v>
      </c>
      <c r="AB1736" s="21">
        <v>0</v>
      </c>
      <c r="AC1736" s="21">
        <v>0</v>
      </c>
      <c r="AD1736" s="153">
        <f>VLOOKUP(D1736,'Dados Base'!$B:$K,9,FALSE)*31536000/VLOOKUP($F1736,F:H,MATCH(H1735,F1735:AF1735,0),FALSE)</f>
        <v>13770.894039735098</v>
      </c>
      <c r="AE1736" s="153">
        <f>VLOOKUP(D1736,'Dados Base'!$B:$K,10,FALSE)*31536000/VLOOKUP($F1736,F:H,MATCH(H1735,F1735:AF1735,0),FALSE)</f>
        <v>1109.5033112582782</v>
      </c>
      <c r="AF1736" s="14">
        <v>85.04</v>
      </c>
      <c r="AG1736" s="15" t="s">
        <v>692</v>
      </c>
      <c r="AH1736" s="14">
        <v>83.73</v>
      </c>
      <c r="AI1736" s="14">
        <v>7.71</v>
      </c>
      <c r="AJ1736" s="16">
        <v>100</v>
      </c>
      <c r="AK1736" s="72">
        <f>(SUMIFS('Banco de Indicadores Mun. (2)'!I:I,'Banco de Indicadores Mun. (2)'!B:B,'Banco de Indicadores - Mun. (1)'!B1736,'Banco de Indicadores Mun. (2)'!A:A,'Banco de Indicadores - Mun. (1)'!A1736) / VLOOKUP(D1736,'Dados Base'!$B:$K,8,FALSE)) * 100</f>
        <v>42.054149253731346</v>
      </c>
      <c r="AL1736" s="72">
        <f>(SUMIFS('Banco de Indicadores Mun. (2)'!I:I,'Banco de Indicadores Mun. (2)'!B:B,'Banco de Indicadores - Mun. (1)'!B1736,'Banco de Indicadores Mun. (2)'!A:A,'Banco de Indicadores - Mun. (1)'!A1736) / VLOOKUP(D1736,'Dados Base'!$B:$K,9,FALSE)) * 100</f>
        <v>13.353687203791473</v>
      </c>
      <c r="AM1736" s="72">
        <f>(SUMIFS('Banco de Indicadores Mun. (2)'!J:J,'Banco de Indicadores Mun. (2)'!B:B,'Banco de Indicadores - Mun. (1)'!B1736,'Banco de Indicadores Mun. (2)'!A:A,'Banco de Indicadores - Mun. (1)'!A1736) / VLOOKUP(D1736,'Dados Base'!$B:$K,7,FALSE)) * 100</f>
        <v>51.93056</v>
      </c>
      <c r="AN1736" s="72">
        <f>(SUMIFS('Banco de Indicadores Mun. (2)'!K:K,'Banco de Indicadores Mun. (2)'!B:B,'Banco de Indicadores - Mun. (1)'!B1736,'Banco de Indicadores Mun. (2)'!A:A,'Banco de Indicadores - Mun. (1)'!A1736) / VLOOKUP(D1736,'Dados Base'!$B:$K,10,FALSE)) * 100</f>
        <v>13.005882352941178</v>
      </c>
      <c r="AO1736" s="21">
        <v>0</v>
      </c>
      <c r="AP1736" s="125">
        <v>20.695364238410598</v>
      </c>
      <c r="AQ1736" s="5">
        <v>0</v>
      </c>
      <c r="AR1736" s="21">
        <v>7.1</v>
      </c>
      <c r="AS1736" s="20">
        <v>97</v>
      </c>
      <c r="AT1736" s="20">
        <v>97</v>
      </c>
      <c r="AU1736" s="20">
        <v>76.444444444444443</v>
      </c>
      <c r="AV1736" s="20">
        <v>8.14</v>
      </c>
      <c r="AW1736" s="21">
        <v>0</v>
      </c>
      <c r="AX1736" s="21">
        <v>0</v>
      </c>
      <c r="AY1736" s="116">
        <v>130.47436065934968</v>
      </c>
    </row>
    <row r="1737" spans="1:51" ht="15" x14ac:dyDescent="0.25">
      <c r="A1737" s="144">
        <v>2015</v>
      </c>
      <c r="B1737" s="77" t="s">
        <v>447</v>
      </c>
      <c r="C1737" s="78">
        <v>17</v>
      </c>
      <c r="D1737" s="77">
        <v>3539707</v>
      </c>
      <c r="E1737" s="78">
        <v>353970717</v>
      </c>
      <c r="F1737" s="78" t="str">
        <f t="shared" si="72"/>
        <v>3539707172015</v>
      </c>
      <c r="G1737" s="89">
        <v>0.97003370392441113</v>
      </c>
      <c r="H1737" s="80">
        <f t="shared" si="71"/>
        <v>3347</v>
      </c>
      <c r="I1737" s="90">
        <v>2704</v>
      </c>
      <c r="J1737" s="91">
        <v>643</v>
      </c>
      <c r="K1737" s="83">
        <f>(H1737)/VLOOKUP(D1737,'Dados Base'!$B:$K,6,FALSE)</f>
        <v>10.209559832840192</v>
      </c>
      <c r="L1737" s="88">
        <f t="shared" si="73"/>
        <v>80.788766059157453</v>
      </c>
      <c r="M1737" s="85" t="s">
        <v>702</v>
      </c>
      <c r="N1737" s="92">
        <v>0.71899999999999997</v>
      </c>
      <c r="O1737" s="91">
        <v>45</v>
      </c>
      <c r="P1737" s="91">
        <v>13858</v>
      </c>
      <c r="Q1737" s="91">
        <v>0</v>
      </c>
      <c r="R1737" s="91">
        <v>1500</v>
      </c>
      <c r="S1737" s="91">
        <v>3</v>
      </c>
      <c r="T1737" s="87" t="s">
        <v>691</v>
      </c>
      <c r="U1737" s="91">
        <v>12</v>
      </c>
      <c r="V1737" s="91">
        <v>9</v>
      </c>
      <c r="W1737" s="93">
        <v>0</v>
      </c>
      <c r="X1737" s="47">
        <v>6.7672156250000006E-3</v>
      </c>
      <c r="Y1737" s="21">
        <v>1.89</v>
      </c>
      <c r="Z1737" s="21">
        <v>117</v>
      </c>
      <c r="AA1737" s="21">
        <v>29</v>
      </c>
      <c r="AB1737" s="21">
        <v>0</v>
      </c>
      <c r="AC1737" s="21">
        <v>0</v>
      </c>
      <c r="AD1737" s="153">
        <f>VLOOKUP(D1737,'Dados Base'!$B:$K,9,FALSE)*31536000/VLOOKUP($F1737,F:H,MATCH(H1736,F1736:AF1736,0),FALSE)</f>
        <v>28360.729011054675</v>
      </c>
      <c r="AE1737" s="153">
        <f>VLOOKUP(D1737,'Dados Base'!$B:$K,10,FALSE)*31536000/VLOOKUP($F1737,F:H,MATCH(H1736,F1736:AF1736,0),FALSE)</f>
        <v>3109.3158051986861</v>
      </c>
      <c r="AF1737" s="14">
        <v>77.64</v>
      </c>
      <c r="AG1737" s="15">
        <v>100</v>
      </c>
      <c r="AH1737" s="14">
        <v>77.290000000000006</v>
      </c>
      <c r="AI1737" s="14">
        <v>22.5</v>
      </c>
      <c r="AJ1737" s="16">
        <v>98.59</v>
      </c>
      <c r="AK1737" s="72">
        <f>(SUMIFS('Banco de Indicadores Mun. (2)'!I:I,'Banco de Indicadores Mun. (2)'!B:B,'Banco de Indicadores - Mun. (1)'!B1737,'Banco de Indicadores Mun. (2)'!A:A,'Banco de Indicadores - Mun. (1)'!A1737) / VLOOKUP(D1737,'Dados Base'!$B:$K,8,FALSE)) * 100</f>
        <v>10.42211320754717</v>
      </c>
      <c r="AL1737" s="72">
        <f>(SUMIFS('Banco de Indicadores Mun. (2)'!I:I,'Banco de Indicadores Mun. (2)'!B:B,'Banco de Indicadores - Mun. (1)'!B1737,'Banco de Indicadores Mun. (2)'!A:A,'Banco de Indicadores - Mun. (1)'!A1737) / VLOOKUP(D1737,'Dados Base'!$B:$K,9,FALSE)) * 100</f>
        <v>5.5053687707641208</v>
      </c>
      <c r="AM1737" s="72">
        <f>(SUMIFS('Banco de Indicadores Mun. (2)'!J:J,'Banco de Indicadores Mun. (2)'!B:B,'Banco de Indicadores - Mun. (1)'!B1737,'Banco de Indicadores Mun. (2)'!A:A,'Banco de Indicadores - Mun. (1)'!A1737) / VLOOKUP(D1737,'Dados Base'!$B:$K,7,FALSE)) * 100</f>
        <v>12.707952380952383</v>
      </c>
      <c r="AN1737" s="72">
        <f>(SUMIFS('Banco de Indicadores Mun. (2)'!K:K,'Banco de Indicadores Mun. (2)'!B:B,'Banco de Indicadores - Mun. (1)'!B1737,'Banco de Indicadores Mun. (2)'!A:A,'Banco de Indicadores - Mun. (1)'!A1737) / VLOOKUP(D1737,'Dados Base'!$B:$K,10,FALSE)) * 100</f>
        <v>1.6943636363636358</v>
      </c>
      <c r="AO1737" s="21">
        <v>0</v>
      </c>
      <c r="AP1737" s="125">
        <v>0</v>
      </c>
      <c r="AQ1737" s="5">
        <v>0</v>
      </c>
      <c r="AR1737" s="21">
        <v>9.4</v>
      </c>
      <c r="AS1737" s="20">
        <v>100</v>
      </c>
      <c r="AT1737" s="20">
        <v>100</v>
      </c>
      <c r="AU1737" s="20">
        <v>80.136986301369859</v>
      </c>
      <c r="AV1737" s="20">
        <v>9.8000000000000007</v>
      </c>
      <c r="AW1737" s="21">
        <v>0</v>
      </c>
      <c r="AX1737" s="21">
        <v>0</v>
      </c>
      <c r="AY1737" s="116">
        <v>79.789733194765745</v>
      </c>
    </row>
    <row r="1738" spans="1:51" ht="15" x14ac:dyDescent="0.25">
      <c r="A1738" s="144">
        <v>2015</v>
      </c>
      <c r="B1738" s="77" t="s">
        <v>448</v>
      </c>
      <c r="C1738" s="78">
        <v>6</v>
      </c>
      <c r="D1738" s="77">
        <v>3539806</v>
      </c>
      <c r="E1738" s="78">
        <v>35398066</v>
      </c>
      <c r="F1738" s="78" t="str">
        <f t="shared" si="72"/>
        <v>353980662015</v>
      </c>
      <c r="G1738" s="89">
        <v>0.97617835311507584</v>
      </c>
      <c r="H1738" s="80">
        <f t="shared" si="71"/>
        <v>111045</v>
      </c>
      <c r="I1738" s="90">
        <v>109290</v>
      </c>
      <c r="J1738" s="91">
        <v>1755</v>
      </c>
      <c r="K1738" s="83">
        <f>(H1738)/VLOOKUP(D1738,'Dados Base'!$B:$K,6,FALSE)</f>
        <v>6463.620488940629</v>
      </c>
      <c r="L1738" s="88">
        <f t="shared" si="73"/>
        <v>98.419559637984605</v>
      </c>
      <c r="M1738" s="85" t="s">
        <v>702</v>
      </c>
      <c r="N1738" s="92">
        <v>0.77100000000000002</v>
      </c>
      <c r="O1738" s="91">
        <v>2</v>
      </c>
      <c r="P1738" s="91">
        <v>0</v>
      </c>
      <c r="Q1738" s="91">
        <v>0</v>
      </c>
      <c r="R1738" s="91">
        <v>0</v>
      </c>
      <c r="S1738" s="91">
        <v>218</v>
      </c>
      <c r="T1738" s="87" t="s">
        <v>691</v>
      </c>
      <c r="U1738" s="91">
        <v>685</v>
      </c>
      <c r="V1738" s="91">
        <v>613</v>
      </c>
      <c r="W1738" s="93">
        <v>0</v>
      </c>
      <c r="X1738" s="47">
        <v>0.38685815972222221</v>
      </c>
      <c r="Y1738" s="21">
        <v>100.8</v>
      </c>
      <c r="Z1738" s="21">
        <v>4856</v>
      </c>
      <c r="AA1738" s="21">
        <v>1192</v>
      </c>
      <c r="AB1738" s="21">
        <v>7</v>
      </c>
      <c r="AC1738" s="21">
        <v>0</v>
      </c>
      <c r="AD1738" s="153">
        <f>VLOOKUP(D1738,'Dados Base'!$B:$K,9,FALSE)*31536000/VLOOKUP($F1738,F:H,MATCH(H1737,F1737:AF1737,0),FALSE)</f>
        <v>73.838173713359453</v>
      </c>
      <c r="AE1738" s="153">
        <f>VLOOKUP(D1738,'Dados Base'!$B:$K,10,FALSE)*31536000/VLOOKUP($F1738,F:H,MATCH(H1737,F1737:AF1737,0),FALSE)</f>
        <v>11.359719032824533</v>
      </c>
      <c r="AF1738" s="14">
        <v>100</v>
      </c>
      <c r="AG1738" s="15">
        <v>100</v>
      </c>
      <c r="AH1738" s="14">
        <v>98.56</v>
      </c>
      <c r="AI1738" s="14">
        <v>4.8899999999999997</v>
      </c>
      <c r="AJ1738" s="16">
        <v>100</v>
      </c>
      <c r="AK1738" s="72">
        <f>(SUMIFS('Banco de Indicadores Mun. (2)'!I:I,'Banco de Indicadores Mun. (2)'!B:B,'Banco de Indicadores - Mun. (1)'!B1738,'Banco de Indicadores Mun. (2)'!A:A,'Banco de Indicadores - Mun. (1)'!A1738) / VLOOKUP(D1738,'Dados Base'!$B:$K,8,FALSE)) * 100</f>
        <v>19.071699999999996</v>
      </c>
      <c r="AL1738" s="72">
        <f>(SUMIFS('Banco de Indicadores Mun. (2)'!I:I,'Banco de Indicadores Mun. (2)'!B:B,'Banco de Indicadores - Mun. (1)'!B1738,'Banco de Indicadores Mun. (2)'!A:A,'Banco de Indicadores - Mun. (1)'!A1738) / VLOOKUP(D1738,'Dados Base'!$B:$K,9,FALSE)) * 100</f>
        <v>7.3352692307692298</v>
      </c>
      <c r="AM1738" s="72">
        <f>(SUMIFS('Banco de Indicadores Mun. (2)'!J:J,'Banco de Indicadores Mun. (2)'!B:B,'Banco de Indicadores - Mun. (1)'!B1738,'Banco de Indicadores Mun. (2)'!A:A,'Banco de Indicadores - Mun. (1)'!A1738) / VLOOKUP(D1738,'Dados Base'!$B:$K,7,FALSE)) * 100</f>
        <v>25.094333333333331</v>
      </c>
      <c r="AN1738" s="72">
        <f>(SUMIFS('Banco de Indicadores Mun. (2)'!K:K,'Banco de Indicadores Mun. (2)'!B:B,'Banco de Indicadores - Mun. (1)'!B1738,'Banco de Indicadores Mun. (2)'!A:A,'Banco de Indicadores - Mun. (1)'!A1738) / VLOOKUP(D1738,'Dados Base'!$B:$K,10,FALSE)) * 100</f>
        <v>10.037749999999997</v>
      </c>
      <c r="AO1738" s="21">
        <v>0</v>
      </c>
      <c r="AP1738" s="125">
        <v>0</v>
      </c>
      <c r="AQ1738" s="5">
        <v>9</v>
      </c>
      <c r="AR1738" s="21">
        <v>9.6</v>
      </c>
      <c r="AS1738" s="20">
        <v>97</v>
      </c>
      <c r="AT1738" s="20">
        <v>90.210000000000008</v>
      </c>
      <c r="AU1738" s="20">
        <v>80.291005291005291</v>
      </c>
      <c r="AV1738" s="20">
        <v>9.5500000000000007</v>
      </c>
      <c r="AW1738" s="21">
        <v>1</v>
      </c>
      <c r="AX1738" s="21">
        <v>0</v>
      </c>
      <c r="AY1738" s="116">
        <v>3.9552918971521565</v>
      </c>
    </row>
    <row r="1739" spans="1:51" ht="15" x14ac:dyDescent="0.25">
      <c r="A1739" s="144">
        <v>2015</v>
      </c>
      <c r="B1739" s="77" t="s">
        <v>449</v>
      </c>
      <c r="C1739" s="78">
        <v>19</v>
      </c>
      <c r="D1739" s="77">
        <v>3539905</v>
      </c>
      <c r="E1739" s="78">
        <v>353990519</v>
      </c>
      <c r="F1739" s="78" t="str">
        <f t="shared" si="72"/>
        <v>3539905192015</v>
      </c>
      <c r="G1739" s="89">
        <v>0.91291367817840641</v>
      </c>
      <c r="H1739" s="80">
        <f t="shared" si="71"/>
        <v>5537</v>
      </c>
      <c r="I1739" s="90">
        <v>4928</v>
      </c>
      <c r="J1739" s="91">
        <v>609</v>
      </c>
      <c r="K1739" s="83">
        <f>(H1739)/VLOOKUP(D1739,'Dados Base'!$B:$K,6,FALSE)</f>
        <v>41.084811159753649</v>
      </c>
      <c r="L1739" s="88">
        <f t="shared" si="73"/>
        <v>89.001264222503167</v>
      </c>
      <c r="M1739" s="85" t="s">
        <v>702</v>
      </c>
      <c r="N1739" s="92">
        <v>0.76600000000000001</v>
      </c>
      <c r="O1739" s="91">
        <v>41</v>
      </c>
      <c r="P1739" s="91">
        <v>9500</v>
      </c>
      <c r="Q1739" s="91">
        <v>3600000</v>
      </c>
      <c r="R1739" s="91">
        <v>4000</v>
      </c>
      <c r="S1739" s="91">
        <v>10</v>
      </c>
      <c r="T1739" s="87" t="s">
        <v>691</v>
      </c>
      <c r="U1739" s="91">
        <v>44</v>
      </c>
      <c r="V1739" s="91">
        <v>36</v>
      </c>
      <c r="W1739" s="93">
        <v>0</v>
      </c>
      <c r="X1739" s="47">
        <v>1.2834592968750003E-2</v>
      </c>
      <c r="Y1739" s="21">
        <v>3.63</v>
      </c>
      <c r="Z1739" s="21">
        <v>222</v>
      </c>
      <c r="AA1739" s="21">
        <v>58</v>
      </c>
      <c r="AB1739" s="21">
        <v>0</v>
      </c>
      <c r="AC1739" s="21">
        <v>0</v>
      </c>
      <c r="AD1739" s="153">
        <f>VLOOKUP(D1739,'Dados Base'!$B:$K,9,FALSE)*31536000/VLOOKUP($F1739,F:H,MATCH(H1738,F1738:AF1738,0),FALSE)</f>
        <v>5695.502979953043</v>
      </c>
      <c r="AE1739" s="153">
        <f>VLOOKUP(D1739,'Dados Base'!$B:$K,10,FALSE)*31536000/VLOOKUP($F1739,F:H,MATCH(H1738,F1738:AF1738,0),FALSE)</f>
        <v>512.59526819577388</v>
      </c>
      <c r="AF1739" s="14">
        <v>89.01</v>
      </c>
      <c r="AG1739" s="15" t="s">
        <v>692</v>
      </c>
      <c r="AH1739" s="14">
        <v>88.38</v>
      </c>
      <c r="AI1739" s="14">
        <v>14.21</v>
      </c>
      <c r="AJ1739" s="16">
        <v>100</v>
      </c>
      <c r="AK1739" s="72">
        <f>(SUMIFS('Banco de Indicadores Mun. (2)'!I:I,'Banco de Indicadores Mun. (2)'!B:B,'Banco de Indicadores - Mun. (1)'!B1739,'Banco de Indicadores Mun. (2)'!A:A,'Banco de Indicadores - Mun. (1)'!A1739) / VLOOKUP(D1739,'Dados Base'!$B:$K,8,FALSE)) * 100</f>
        <v>6.6413749999999991</v>
      </c>
      <c r="AL1739" s="72">
        <f>(SUMIFS('Banco de Indicadores Mun. (2)'!I:I,'Banco de Indicadores Mun. (2)'!B:B,'Banco de Indicadores - Mun. (1)'!B1739,'Banco de Indicadores Mun. (2)'!A:A,'Banco de Indicadores - Mun. (1)'!A1739) / VLOOKUP(D1739,'Dados Base'!$B:$K,9,FALSE)) * 100</f>
        <v>2.1252399999999998</v>
      </c>
      <c r="AM1739" s="72">
        <f>(SUMIFS('Banco de Indicadores Mun. (2)'!J:J,'Banco de Indicadores Mun. (2)'!B:B,'Banco de Indicadores - Mun. (1)'!B1739,'Banco de Indicadores Mun. (2)'!A:A,'Banco de Indicadores - Mun. (1)'!A1739) / VLOOKUP(D1739,'Dados Base'!$B:$K,7,FALSE)) * 100</f>
        <v>1.8019130434782611</v>
      </c>
      <c r="AN1739" s="72">
        <f>(SUMIFS('Banco de Indicadores Mun. (2)'!K:K,'Banco de Indicadores Mun. (2)'!B:B,'Banco de Indicadores - Mun. (1)'!B1739,'Banco de Indicadores Mun. (2)'!A:A,'Banco de Indicadores - Mun. (1)'!A1739) / VLOOKUP(D1739,'Dados Base'!$B:$K,10,FALSE)) * 100</f>
        <v>19.008888888888887</v>
      </c>
      <c r="AO1739" s="21">
        <v>0</v>
      </c>
      <c r="AP1739" s="125">
        <v>0</v>
      </c>
      <c r="AQ1739" s="5">
        <v>0</v>
      </c>
      <c r="AR1739" s="21">
        <v>9.5</v>
      </c>
      <c r="AS1739" s="20">
        <v>99</v>
      </c>
      <c r="AT1739" s="20">
        <v>99</v>
      </c>
      <c r="AU1739" s="20">
        <v>79.285714285714278</v>
      </c>
      <c r="AV1739" s="20">
        <v>8.6300000000000008</v>
      </c>
      <c r="AW1739" s="21">
        <v>0</v>
      </c>
      <c r="AX1739" s="21">
        <v>0</v>
      </c>
      <c r="AY1739" s="116">
        <v>102.53396955993743</v>
      </c>
    </row>
    <row r="1740" spans="1:51" ht="15" x14ac:dyDescent="0.25">
      <c r="A1740" s="144">
        <v>2015</v>
      </c>
      <c r="B1740" s="77" t="s">
        <v>450</v>
      </c>
      <c r="C1740" s="78">
        <v>20</v>
      </c>
      <c r="D1740" s="77">
        <v>3540002</v>
      </c>
      <c r="E1740" s="78">
        <v>354000220</v>
      </c>
      <c r="F1740" s="78" t="str">
        <f t="shared" si="72"/>
        <v>3540002202015</v>
      </c>
      <c r="G1740" s="89">
        <v>0.76750570041157484</v>
      </c>
      <c r="H1740" s="80">
        <f t="shared" si="71"/>
        <v>20650</v>
      </c>
      <c r="I1740" s="90">
        <v>19293</v>
      </c>
      <c r="J1740" s="91">
        <v>1357</v>
      </c>
      <c r="K1740" s="83">
        <f>(H1740)/VLOOKUP(D1740,'Dados Base'!$B:$K,6,FALSE)</f>
        <v>26.25856741394438</v>
      </c>
      <c r="L1740" s="88">
        <f t="shared" si="73"/>
        <v>93.428571428571431</v>
      </c>
      <c r="M1740" s="85" t="s">
        <v>702</v>
      </c>
      <c r="N1740" s="92">
        <v>0.78600000000000003</v>
      </c>
      <c r="O1740" s="91">
        <v>140</v>
      </c>
      <c r="P1740" s="91">
        <v>66150</v>
      </c>
      <c r="Q1740" s="91">
        <v>180000</v>
      </c>
      <c r="R1740" s="91">
        <v>0</v>
      </c>
      <c r="S1740" s="91">
        <v>93</v>
      </c>
      <c r="T1740" s="87" t="s">
        <v>691</v>
      </c>
      <c r="U1740" s="91">
        <v>225</v>
      </c>
      <c r="V1740" s="91">
        <v>181</v>
      </c>
      <c r="W1740" s="93">
        <v>0</v>
      </c>
      <c r="X1740" s="47">
        <v>6.2851931770833341E-2</v>
      </c>
      <c r="Y1740" s="21">
        <v>13.92</v>
      </c>
      <c r="Z1740" s="21">
        <v>807</v>
      </c>
      <c r="AA1740" s="21">
        <v>267</v>
      </c>
      <c r="AB1740" s="21">
        <v>2</v>
      </c>
      <c r="AC1740" s="21">
        <v>0</v>
      </c>
      <c r="AD1740" s="153">
        <f>VLOOKUP(D1740,'Dados Base'!$B:$K,9,FALSE)*31536000/VLOOKUP($F1740,F:H,MATCH(H1739,F1739:AF1739,0),FALSE)</f>
        <v>8781.2106537530271</v>
      </c>
      <c r="AE1740" s="153">
        <f>VLOOKUP(D1740,'Dados Base'!$B:$K,10,FALSE)*31536000/VLOOKUP($F1740,F:H,MATCH(H1739,F1739:AF1739,0),FALSE)</f>
        <v>1069.0169491525423</v>
      </c>
      <c r="AF1740" s="14">
        <v>99.99</v>
      </c>
      <c r="AG1740" s="15">
        <v>100</v>
      </c>
      <c r="AH1740" s="14">
        <v>100</v>
      </c>
      <c r="AI1740" s="14">
        <v>26.7</v>
      </c>
      <c r="AJ1740" s="16">
        <v>100</v>
      </c>
      <c r="AK1740" s="72">
        <f>(SUMIFS('Banco de Indicadores Mun. (2)'!I:I,'Banco de Indicadores Mun. (2)'!B:B,'Banco de Indicadores - Mun. (1)'!B1740,'Banco de Indicadores Mun. (2)'!A:A,'Banco de Indicadores - Mun. (1)'!A1740) / VLOOKUP(D1740,'Dados Base'!$B:$K,8,FALSE)) * 100</f>
        <v>0.42754032258064523</v>
      </c>
      <c r="AL1740" s="72">
        <f>(SUMIFS('Banco de Indicadores Mun. (2)'!I:I,'Banco de Indicadores Mun. (2)'!B:B,'Banco de Indicadores - Mun. (1)'!B1740,'Banco de Indicadores Mun. (2)'!A:A,'Banco de Indicadores - Mun. (1)'!A1740) / VLOOKUP(D1740,'Dados Base'!$B:$K,9,FALSE)) * 100</f>
        <v>0.18440000000000001</v>
      </c>
      <c r="AM1740" s="72">
        <f>(SUMIFS('Banco de Indicadores Mun. (2)'!J:J,'Banco de Indicadores Mun. (2)'!B:B,'Banco de Indicadores - Mun. (1)'!B1740,'Banco de Indicadores Mun. (2)'!A:A,'Banco de Indicadores - Mun. (1)'!A1740) / VLOOKUP(D1740,'Dados Base'!$B:$K,7,FALSE)) * 100</f>
        <v>0</v>
      </c>
      <c r="AN1740" s="72">
        <f>(SUMIFS('Banco de Indicadores Mun. (2)'!K:K,'Banco de Indicadores Mun. (2)'!B:B,'Banco de Indicadores - Mun. (1)'!B1740,'Banco de Indicadores Mun. (2)'!A:A,'Banco de Indicadores - Mun. (1)'!A1740) / VLOOKUP(D1740,'Dados Base'!$B:$K,10,FALSE)) * 100</f>
        <v>1.5147142857142861</v>
      </c>
      <c r="AO1740" s="21">
        <v>0</v>
      </c>
      <c r="AP1740" s="125">
        <v>0</v>
      </c>
      <c r="AQ1740" s="5">
        <v>0</v>
      </c>
      <c r="AR1740" s="21">
        <v>8</v>
      </c>
      <c r="AS1740" s="20">
        <v>99.13</v>
      </c>
      <c r="AT1740" s="20">
        <v>93.182199999999995</v>
      </c>
      <c r="AU1740" s="20">
        <v>75.139664804469277</v>
      </c>
      <c r="AV1740" s="20">
        <v>7.78</v>
      </c>
      <c r="AW1740" s="21">
        <v>0</v>
      </c>
      <c r="AX1740" s="21">
        <v>0</v>
      </c>
      <c r="AY1740" s="116">
        <v>10.92478487282772</v>
      </c>
    </row>
    <row r="1741" spans="1:51" ht="15" x14ac:dyDescent="0.25">
      <c r="A1741" s="144">
        <v>2015</v>
      </c>
      <c r="B1741" s="77" t="s">
        <v>451</v>
      </c>
      <c r="C1741" s="78">
        <v>16</v>
      </c>
      <c r="D1741" s="77">
        <v>3540101</v>
      </c>
      <c r="E1741" s="78">
        <v>354010116</v>
      </c>
      <c r="F1741" s="78" t="str">
        <f t="shared" si="72"/>
        <v>3540101162015</v>
      </c>
      <c r="G1741" s="89">
        <v>-0.59596465278926036</v>
      </c>
      <c r="H1741" s="80">
        <f t="shared" si="71"/>
        <v>3393</v>
      </c>
      <c r="I1741" s="90">
        <v>2924</v>
      </c>
      <c r="J1741" s="91">
        <v>469</v>
      </c>
      <c r="K1741" s="83">
        <f>(H1741)/VLOOKUP(D1741,'Dados Base'!$B:$K,6,FALSE)</f>
        <v>18.502562983967717</v>
      </c>
      <c r="L1741" s="88">
        <f t="shared" si="73"/>
        <v>86.177424108458595</v>
      </c>
      <c r="M1741" s="85" t="s">
        <v>702</v>
      </c>
      <c r="N1741" s="92">
        <v>0.755</v>
      </c>
      <c r="O1741" s="91">
        <v>27</v>
      </c>
      <c r="P1741" s="91">
        <v>7600</v>
      </c>
      <c r="Q1741" s="91">
        <v>0</v>
      </c>
      <c r="R1741" s="91">
        <v>0</v>
      </c>
      <c r="S1741" s="91">
        <v>6</v>
      </c>
      <c r="T1741" s="87" t="s">
        <v>691</v>
      </c>
      <c r="U1741" s="91">
        <v>40</v>
      </c>
      <c r="V1741" s="91">
        <v>22</v>
      </c>
      <c r="W1741" s="93">
        <v>10.49</v>
      </c>
      <c r="X1741" s="47">
        <v>7.8489632812499995E-3</v>
      </c>
      <c r="Y1741" s="21">
        <v>2.06</v>
      </c>
      <c r="Z1741" s="21">
        <v>143</v>
      </c>
      <c r="AA1741" s="21">
        <v>16</v>
      </c>
      <c r="AB1741" s="21">
        <v>0</v>
      </c>
      <c r="AC1741" s="21">
        <v>0</v>
      </c>
      <c r="AD1741" s="153">
        <f>VLOOKUP(D1741,'Dados Base'!$B:$K,9,FALSE)*31536000/VLOOKUP($F1741,F:H,MATCH(H1740,F1740:AF1740,0),FALSE)</f>
        <v>12733.368700265251</v>
      </c>
      <c r="AE1741" s="153">
        <f>VLOOKUP(D1741,'Dados Base'!$B:$K,10,FALSE)*31536000/VLOOKUP($F1741,F:H,MATCH(H1740,F1740:AF1740,0),FALSE)</f>
        <v>1208.275862068966</v>
      </c>
      <c r="AF1741" s="14">
        <v>88.83</v>
      </c>
      <c r="AG1741" s="15">
        <v>94.07</v>
      </c>
      <c r="AH1741" s="14">
        <v>88.91</v>
      </c>
      <c r="AI1741" s="14">
        <v>14.84</v>
      </c>
      <c r="AJ1741" s="16">
        <v>100</v>
      </c>
      <c r="AK1741" s="72">
        <f>(SUMIFS('Banco de Indicadores Mun. (2)'!I:I,'Banco de Indicadores Mun. (2)'!B:B,'Banco de Indicadores - Mun. (1)'!B1741,'Banco de Indicadores Mun. (2)'!A:A,'Banco de Indicadores - Mun. (1)'!A1741) / VLOOKUP(D1741,'Dados Base'!$B:$K,8,FALSE)) * 100</f>
        <v>5.3570714285714285</v>
      </c>
      <c r="AL1741" s="72">
        <f>(SUMIFS('Banco de Indicadores Mun. (2)'!I:I,'Banco de Indicadores Mun. (2)'!B:B,'Banco de Indicadores - Mun. (1)'!B1741,'Banco de Indicadores Mun. (2)'!A:A,'Banco de Indicadores - Mun. (1)'!A1741) / VLOOKUP(D1741,'Dados Base'!$B:$K,9,FALSE)) * 100</f>
        <v>2.1897518248175185</v>
      </c>
      <c r="AM1741" s="72">
        <f>(SUMIFS('Banco de Indicadores Mun. (2)'!J:J,'Banco de Indicadores Mun. (2)'!B:B,'Banco de Indicadores - Mun. (1)'!B1741,'Banco de Indicadores Mun. (2)'!A:A,'Banco de Indicadores - Mun. (1)'!A1741) / VLOOKUP(D1741,'Dados Base'!$B:$K,7,FALSE)) * 100</f>
        <v>4.6712558139534881</v>
      </c>
      <c r="AN1741" s="72">
        <f>(SUMIFS('Banco de Indicadores Mun. (2)'!K:K,'Banco de Indicadores Mun. (2)'!B:B,'Banco de Indicadores - Mun. (1)'!B1741,'Banco de Indicadores Mun. (2)'!A:A,'Banco de Indicadores - Mun. (1)'!A1741) / VLOOKUP(D1741,'Dados Base'!$B:$K,10,FALSE)) * 100</f>
        <v>7.6255384615384596</v>
      </c>
      <c r="AO1741" s="21">
        <v>0</v>
      </c>
      <c r="AP1741" s="125">
        <v>0</v>
      </c>
      <c r="AQ1741" s="5">
        <v>0</v>
      </c>
      <c r="AR1741" s="21">
        <v>8.6</v>
      </c>
      <c r="AS1741" s="20">
        <v>100</v>
      </c>
      <c r="AT1741" s="20">
        <v>100</v>
      </c>
      <c r="AU1741" s="20">
        <v>89.937106918238996</v>
      </c>
      <c r="AV1741" s="20">
        <v>9.6999999999999993</v>
      </c>
      <c r="AW1741" s="21">
        <v>0</v>
      </c>
      <c r="AX1741" s="21">
        <v>0</v>
      </c>
      <c r="AY1741" s="116">
        <v>234.37641459484308</v>
      </c>
    </row>
    <row r="1742" spans="1:51" ht="15" x14ac:dyDescent="0.25">
      <c r="A1742" s="144">
        <v>2015</v>
      </c>
      <c r="B1742" s="77" t="s">
        <v>452</v>
      </c>
      <c r="C1742" s="78">
        <v>9</v>
      </c>
      <c r="D1742" s="77">
        <v>3540200</v>
      </c>
      <c r="E1742" s="78">
        <v>35402009</v>
      </c>
      <c r="F1742" s="78" t="str">
        <f t="shared" si="72"/>
        <v>354020092015</v>
      </c>
      <c r="G1742" s="89">
        <v>2.6952167796267634</v>
      </c>
      <c r="H1742" s="80">
        <f t="shared" si="71"/>
        <v>45327</v>
      </c>
      <c r="I1742" s="90">
        <v>44711</v>
      </c>
      <c r="J1742" s="91">
        <v>616</v>
      </c>
      <c r="K1742" s="83">
        <f>(H1742)/VLOOKUP(D1742,'Dados Base'!$B:$K,6,FALSE)</f>
        <v>127.58824522884649</v>
      </c>
      <c r="L1742" s="88">
        <f t="shared" si="73"/>
        <v>98.640986608423233</v>
      </c>
      <c r="M1742" s="85" t="s">
        <v>702</v>
      </c>
      <c r="N1742" s="92">
        <v>0.72499999999999998</v>
      </c>
      <c r="O1742" s="91">
        <v>41</v>
      </c>
      <c r="P1742" s="91">
        <v>640</v>
      </c>
      <c r="Q1742" s="91">
        <v>0</v>
      </c>
      <c r="R1742" s="91">
        <v>500</v>
      </c>
      <c r="S1742" s="91">
        <v>50</v>
      </c>
      <c r="T1742" s="87" t="s">
        <v>691</v>
      </c>
      <c r="U1742" s="91">
        <v>246</v>
      </c>
      <c r="V1742" s="91">
        <v>266</v>
      </c>
      <c r="W1742" s="93">
        <v>0</v>
      </c>
      <c r="X1742" s="47">
        <v>0.13539442455208331</v>
      </c>
      <c r="Y1742" s="21">
        <v>36.1</v>
      </c>
      <c r="Z1742" s="21">
        <v>0</v>
      </c>
      <c r="AA1742" s="21">
        <v>2436</v>
      </c>
      <c r="AB1742" s="21">
        <v>1</v>
      </c>
      <c r="AC1742" s="21">
        <v>0</v>
      </c>
      <c r="AD1742" s="153">
        <f>VLOOKUP(D1742,'Dados Base'!$B:$K,9,FALSE)*31536000/VLOOKUP($F1742,F:H,MATCH(H1741,F1741:AF1741,0),FALSE)</f>
        <v>3701.3594546296908</v>
      </c>
      <c r="AE1742" s="153">
        <f>VLOOKUP(D1742,'Dados Base'!$B:$K,10,FALSE)*31536000/VLOOKUP($F1742,F:H,MATCH(H1741,F1741:AF1741,0),FALSE)</f>
        <v>396.57422728175266</v>
      </c>
      <c r="AF1742" s="14">
        <v>98.13</v>
      </c>
      <c r="AG1742" s="15">
        <v>98.13</v>
      </c>
      <c r="AH1742" s="14">
        <v>98.13</v>
      </c>
      <c r="AI1742" s="14">
        <v>0</v>
      </c>
      <c r="AJ1742" s="16">
        <v>100</v>
      </c>
      <c r="AK1742" s="72">
        <f>(SUMIFS('Banco de Indicadores Mun. (2)'!I:I,'Banco de Indicadores Mun. (2)'!B:B,'Banco de Indicadores - Mun. (1)'!B1742,'Banco de Indicadores Mun. (2)'!A:A,'Banco de Indicadores - Mun. (1)'!A1742) / VLOOKUP(D1742,'Dados Base'!$B:$K,8,FALSE)) * 100</f>
        <v>37.069649717514118</v>
      </c>
      <c r="AL1742" s="72">
        <f>(SUMIFS('Banco de Indicadores Mun. (2)'!I:I,'Banco de Indicadores Mun. (2)'!B:B,'Banco de Indicadores - Mun. (1)'!B1742,'Banco de Indicadores Mun. (2)'!A:A,'Banco de Indicadores - Mun. (1)'!A1742) / VLOOKUP(D1742,'Dados Base'!$B:$K,9,FALSE)) * 100</f>
        <v>12.333323308270677</v>
      </c>
      <c r="AM1742" s="72">
        <f>(SUMIFS('Banco de Indicadores Mun. (2)'!J:J,'Banco de Indicadores Mun. (2)'!B:B,'Banco de Indicadores - Mun. (1)'!B1742,'Banco de Indicadores Mun. (2)'!A:A,'Banco de Indicadores - Mun. (1)'!A1742) / VLOOKUP(D1742,'Dados Base'!$B:$K,7,FALSE)) * 100</f>
        <v>45.782091666666673</v>
      </c>
      <c r="AN1742" s="72">
        <f>(SUMIFS('Banco de Indicadores Mun. (2)'!K:K,'Banco de Indicadores Mun. (2)'!B:B,'Banco de Indicadores - Mun. (1)'!B1742,'Banco de Indicadores Mun. (2)'!A:A,'Banco de Indicadores - Mun. (1)'!A1742) / VLOOKUP(D1742,'Dados Base'!$B:$K,10,FALSE)) * 100</f>
        <v>18.727666666666664</v>
      </c>
      <c r="AO1742" s="21">
        <v>0</v>
      </c>
      <c r="AP1742" s="125">
        <v>2.2061905707415006</v>
      </c>
      <c r="AQ1742" s="5">
        <v>0</v>
      </c>
      <c r="AR1742" s="21">
        <v>10</v>
      </c>
      <c r="AS1742" s="20">
        <v>100</v>
      </c>
      <c r="AT1742" s="20">
        <v>0</v>
      </c>
      <c r="AU1742" s="20">
        <v>0</v>
      </c>
      <c r="AV1742" s="20">
        <v>1.5</v>
      </c>
      <c r="AW1742" s="21">
        <v>0</v>
      </c>
      <c r="AX1742" s="21">
        <v>0</v>
      </c>
      <c r="AY1742" s="116">
        <v>34.467199680561095</v>
      </c>
    </row>
    <row r="1743" spans="1:51" ht="15" x14ac:dyDescent="0.25">
      <c r="A1743" s="144">
        <v>2015</v>
      </c>
      <c r="B1743" s="77" t="s">
        <v>453</v>
      </c>
      <c r="C1743" s="78">
        <v>18</v>
      </c>
      <c r="D1743" s="77">
        <v>3540259</v>
      </c>
      <c r="E1743" s="78">
        <v>354025918</v>
      </c>
      <c r="F1743" s="78" t="str">
        <f t="shared" si="72"/>
        <v>3540259182015</v>
      </c>
      <c r="G1743" s="89">
        <v>1.2160625030328331</v>
      </c>
      <c r="H1743" s="80">
        <f t="shared" si="71"/>
        <v>4295</v>
      </c>
      <c r="I1743" s="90">
        <v>3675</v>
      </c>
      <c r="J1743" s="91">
        <v>620</v>
      </c>
      <c r="K1743" s="83">
        <f>(H1743)/VLOOKUP(D1743,'Dados Base'!$B:$K,6,FALSE)</f>
        <v>20.427090269190526</v>
      </c>
      <c r="L1743" s="88">
        <f t="shared" si="73"/>
        <v>85.564610011641435</v>
      </c>
      <c r="M1743" s="85" t="s">
        <v>702</v>
      </c>
      <c r="N1743" s="92">
        <v>0.70199999999999996</v>
      </c>
      <c r="O1743" s="91">
        <v>41</v>
      </c>
      <c r="P1743" s="91">
        <v>17450</v>
      </c>
      <c r="Q1743" s="91">
        <v>17400</v>
      </c>
      <c r="R1743" s="91">
        <v>1300</v>
      </c>
      <c r="S1743" s="91">
        <v>2</v>
      </c>
      <c r="T1743" s="87" t="s">
        <v>691</v>
      </c>
      <c r="U1743" s="91">
        <v>15</v>
      </c>
      <c r="V1743" s="91">
        <v>18</v>
      </c>
      <c r="W1743" s="93">
        <v>0</v>
      </c>
      <c r="X1743" s="47">
        <v>8.8539635416666658E-3</v>
      </c>
      <c r="Y1743" s="21">
        <v>2.58</v>
      </c>
      <c r="Z1743" s="21">
        <v>175</v>
      </c>
      <c r="AA1743" s="21">
        <v>24</v>
      </c>
      <c r="AB1743" s="21">
        <v>0</v>
      </c>
      <c r="AC1743" s="21">
        <v>0</v>
      </c>
      <c r="AD1743" s="153">
        <f>VLOOKUP(D1743,'Dados Base'!$B:$K,9,FALSE)*31536000/VLOOKUP($F1743,F:H,MATCH(H1742,F1742:AF1742,0),FALSE)</f>
        <v>11601.136204889406</v>
      </c>
      <c r="AE1743" s="153">
        <f>VLOOKUP(D1743,'Dados Base'!$B:$K,10,FALSE)*31536000/VLOOKUP($F1743,F:H,MATCH(H1742,F1742:AF1742,0),FALSE)</f>
        <v>954.52386495925498</v>
      </c>
      <c r="AF1743" s="14">
        <v>79.16</v>
      </c>
      <c r="AG1743" s="15" t="s">
        <v>692</v>
      </c>
      <c r="AH1743" s="14">
        <v>78.19</v>
      </c>
      <c r="AI1743" s="14">
        <v>15.39</v>
      </c>
      <c r="AJ1743" s="16">
        <v>95.38</v>
      </c>
      <c r="AK1743" s="72">
        <f>(SUMIFS('Banco de Indicadores Mun. (2)'!I:I,'Banco de Indicadores Mun. (2)'!B:B,'Banco de Indicadores - Mun. (1)'!B1743,'Banco de Indicadores Mun. (2)'!A:A,'Banco de Indicadores - Mun. (1)'!A1743) / VLOOKUP(D1743,'Dados Base'!$B:$K,8,FALSE)) * 100</f>
        <v>57.932299999999984</v>
      </c>
      <c r="AL1743" s="72">
        <f>(SUMIFS('Banco de Indicadores Mun. (2)'!I:I,'Banco de Indicadores Mun. (2)'!B:B,'Banco de Indicadores - Mun. (1)'!B1743,'Banco de Indicadores Mun. (2)'!A:A,'Banco de Indicadores - Mun. (1)'!A1743) / VLOOKUP(D1743,'Dados Base'!$B:$K,9,FALSE)) * 100</f>
        <v>18.333006329113918</v>
      </c>
      <c r="AM1743" s="72">
        <f>(SUMIFS('Banco de Indicadores Mun. (2)'!J:J,'Banco de Indicadores Mun. (2)'!B:B,'Banco de Indicadores - Mun. (1)'!B1743,'Banco de Indicadores Mun. (2)'!A:A,'Banco de Indicadores - Mun. (1)'!A1743) / VLOOKUP(D1743,'Dados Base'!$B:$K,7,FALSE)) * 100</f>
        <v>78.115459459459444</v>
      </c>
      <c r="AN1743" s="72">
        <f>(SUMIFS('Banco de Indicadores Mun. (2)'!K:K,'Banco de Indicadores Mun. (2)'!B:B,'Banco de Indicadores - Mun. (1)'!B1743,'Banco de Indicadores Mun. (2)'!A:A,'Banco de Indicadores - Mun. (1)'!A1743) / VLOOKUP(D1743,'Dados Base'!$B:$K,10,FALSE)) * 100</f>
        <v>0.48792307692307685</v>
      </c>
      <c r="AO1743" s="21">
        <v>0</v>
      </c>
      <c r="AP1743" s="125">
        <v>0</v>
      </c>
      <c r="AQ1743" s="5">
        <v>0</v>
      </c>
      <c r="AR1743" s="21">
        <v>8.5</v>
      </c>
      <c r="AS1743" s="20">
        <v>99</v>
      </c>
      <c r="AT1743" s="20">
        <v>99</v>
      </c>
      <c r="AU1743" s="20">
        <v>87.939698492462313</v>
      </c>
      <c r="AV1743" s="20">
        <v>9.69</v>
      </c>
      <c r="AW1743" s="21">
        <v>0</v>
      </c>
      <c r="AX1743" s="21">
        <v>0</v>
      </c>
      <c r="AY1743" s="116">
        <v>3.0943497954411896</v>
      </c>
    </row>
    <row r="1744" spans="1:51" ht="15" x14ac:dyDescent="0.25">
      <c r="A1744" s="144">
        <v>2015</v>
      </c>
      <c r="B1744" s="77" t="s">
        <v>454</v>
      </c>
      <c r="C1744" s="78">
        <v>15</v>
      </c>
      <c r="D1744" s="77">
        <v>3540309</v>
      </c>
      <c r="E1744" s="78">
        <v>354030915</v>
      </c>
      <c r="F1744" s="78" t="str">
        <f t="shared" si="72"/>
        <v>3540309152015</v>
      </c>
      <c r="G1744" s="89">
        <v>1.5886888683902534E-2</v>
      </c>
      <c r="H1744" s="80">
        <f t="shared" si="71"/>
        <v>2520</v>
      </c>
      <c r="I1744" s="90">
        <v>2192</v>
      </c>
      <c r="J1744" s="91">
        <v>328</v>
      </c>
      <c r="K1744" s="83">
        <f>(H1744)/VLOOKUP(D1744,'Dados Base'!$B:$K,6,FALSE)</f>
        <v>11.605950352323493</v>
      </c>
      <c r="L1744" s="88">
        <f t="shared" si="73"/>
        <v>86.984126984126988</v>
      </c>
      <c r="M1744" s="85" t="s">
        <v>702</v>
      </c>
      <c r="N1744" s="92">
        <v>0.73199999999999998</v>
      </c>
      <c r="O1744" s="91">
        <v>14</v>
      </c>
      <c r="P1744" s="91">
        <v>11035</v>
      </c>
      <c r="Q1744" s="91">
        <v>0</v>
      </c>
      <c r="R1744" s="91">
        <v>0</v>
      </c>
      <c r="S1744" s="91">
        <v>3</v>
      </c>
      <c r="T1744" s="87" t="s">
        <v>691</v>
      </c>
      <c r="U1744" s="91">
        <v>19</v>
      </c>
      <c r="V1744" s="91">
        <v>5</v>
      </c>
      <c r="W1744" s="93">
        <v>8.01</v>
      </c>
      <c r="X1744" s="47">
        <v>6.5624999999999998E-3</v>
      </c>
      <c r="Y1744" s="21">
        <v>1.53</v>
      </c>
      <c r="Z1744" s="21">
        <v>79</v>
      </c>
      <c r="AA1744" s="21">
        <v>39</v>
      </c>
      <c r="AB1744" s="21">
        <v>1</v>
      </c>
      <c r="AC1744" s="21">
        <v>0</v>
      </c>
      <c r="AD1744" s="153">
        <f>VLOOKUP(D1744,'Dados Base'!$B:$K,9,FALSE)*31536000/VLOOKUP($F1744,F:H,MATCH(H1743,F1743:AF1743,0),FALSE)</f>
        <v>20773.714285714286</v>
      </c>
      <c r="AE1744" s="153">
        <f>VLOOKUP(D1744,'Dados Base'!$B:$K,10,FALSE)*31536000/VLOOKUP($F1744,F:H,MATCH(H1743,F1743:AF1743,0),FALSE)</f>
        <v>2252.5714285714294</v>
      </c>
      <c r="AF1744" s="14">
        <v>100</v>
      </c>
      <c r="AG1744" s="15" t="s">
        <v>692</v>
      </c>
      <c r="AH1744" s="14">
        <v>100</v>
      </c>
      <c r="AI1744" s="14">
        <v>10.74</v>
      </c>
      <c r="AJ1744" s="16">
        <v>100</v>
      </c>
      <c r="AK1744" s="72">
        <f>(SUMIFS('Banco de Indicadores Mun. (2)'!I:I,'Banco de Indicadores Mun. (2)'!B:B,'Banco de Indicadores - Mun. (1)'!B1744,'Banco de Indicadores Mun. (2)'!A:A,'Banco de Indicadores - Mun. (1)'!A1744) / VLOOKUP(D1744,'Dados Base'!$B:$K,8,FALSE)) * 100</f>
        <v>28.386075471698106</v>
      </c>
      <c r="AL1744" s="72">
        <f>(SUMIFS('Banco de Indicadores Mun. (2)'!I:I,'Banco de Indicadores Mun. (2)'!B:B,'Banco de Indicadores - Mun. (1)'!B1744,'Banco de Indicadores Mun. (2)'!A:A,'Banco de Indicadores - Mun. (1)'!A1744) / VLOOKUP(D1744,'Dados Base'!$B:$K,9,FALSE)) * 100</f>
        <v>9.0630240963855417</v>
      </c>
      <c r="AM1744" s="72">
        <f>(SUMIFS('Banco de Indicadores Mun. (2)'!J:J,'Banco de Indicadores Mun. (2)'!B:B,'Banco de Indicadores - Mun. (1)'!B1744,'Banco de Indicadores Mun. (2)'!A:A,'Banco de Indicadores - Mun. (1)'!A1744) / VLOOKUP(D1744,'Dados Base'!$B:$K,7,FALSE)) * 100</f>
        <v>13.545828571428572</v>
      </c>
      <c r="AN1744" s="72">
        <f>(SUMIFS('Banco de Indicadores Mun. (2)'!K:K,'Banco de Indicadores Mun. (2)'!B:B,'Banco de Indicadores - Mun. (1)'!B1744,'Banco de Indicadores Mun. (2)'!A:A,'Banco de Indicadores - Mun. (1)'!A1744) / VLOOKUP(D1744,'Dados Base'!$B:$K,10,FALSE)) * 100</f>
        <v>57.242111111111086</v>
      </c>
      <c r="AO1744" s="21">
        <v>0</v>
      </c>
      <c r="AP1744" s="125">
        <v>0</v>
      </c>
      <c r="AQ1744" s="5">
        <v>0</v>
      </c>
      <c r="AR1744" s="21">
        <v>9</v>
      </c>
      <c r="AS1744" s="20">
        <v>99</v>
      </c>
      <c r="AT1744" s="20">
        <v>99</v>
      </c>
      <c r="AU1744" s="20">
        <v>66.949152542372872</v>
      </c>
      <c r="AV1744" s="20">
        <v>7.86</v>
      </c>
      <c r="AW1744" s="21">
        <v>0</v>
      </c>
      <c r="AX1744" s="21">
        <v>0</v>
      </c>
      <c r="AY1744" s="116">
        <v>142.25700761633524</v>
      </c>
    </row>
    <row r="1745" spans="1:51" ht="15" x14ac:dyDescent="0.25">
      <c r="A1745" s="144">
        <v>2015</v>
      </c>
      <c r="B1745" s="77" t="s">
        <v>455</v>
      </c>
      <c r="C1745" s="78">
        <v>15</v>
      </c>
      <c r="D1745" s="77">
        <v>3540408</v>
      </c>
      <c r="E1745" s="78">
        <v>354040815</v>
      </c>
      <c r="F1745" s="78" t="str">
        <f t="shared" si="72"/>
        <v>3540408152015</v>
      </c>
      <c r="G1745" s="89">
        <v>-0.57183971424377145</v>
      </c>
      <c r="H1745" s="80">
        <f t="shared" si="71"/>
        <v>4100</v>
      </c>
      <c r="I1745" s="90">
        <v>3379</v>
      </c>
      <c r="J1745" s="91">
        <v>721</v>
      </c>
      <c r="K1745" s="83">
        <f>(H1745)/VLOOKUP(D1745,'Dados Base'!$B:$K,6,FALSE)</f>
        <v>12.998129537456805</v>
      </c>
      <c r="L1745" s="88">
        <f t="shared" si="73"/>
        <v>82.414634146341456</v>
      </c>
      <c r="M1745" s="85" t="s">
        <v>702</v>
      </c>
      <c r="N1745" s="92">
        <v>0.71399999999999997</v>
      </c>
      <c r="O1745" s="91">
        <v>28</v>
      </c>
      <c r="P1745" s="91">
        <v>36400</v>
      </c>
      <c r="Q1745" s="91">
        <v>1500</v>
      </c>
      <c r="R1745" s="91">
        <v>0</v>
      </c>
      <c r="S1745" s="91">
        <v>1</v>
      </c>
      <c r="T1745" s="87" t="s">
        <v>691</v>
      </c>
      <c r="U1745" s="91">
        <v>21</v>
      </c>
      <c r="V1745" s="91">
        <v>13</v>
      </c>
      <c r="W1745" s="93">
        <v>21.39</v>
      </c>
      <c r="X1745" s="47">
        <v>1.0153906250000001E-2</v>
      </c>
      <c r="Y1745" s="21">
        <v>2.41</v>
      </c>
      <c r="Z1745" s="21">
        <v>144</v>
      </c>
      <c r="AA1745" s="21">
        <v>42</v>
      </c>
      <c r="AB1745" s="21">
        <v>0</v>
      </c>
      <c r="AC1745" s="21">
        <v>0</v>
      </c>
      <c r="AD1745" s="153">
        <f>VLOOKUP(D1745,'Dados Base'!$B:$K,9,FALSE)*31536000/VLOOKUP($F1745,F:H,MATCH(H1744,F1744:AF1744,0),FALSE)</f>
        <v>19229.268292682926</v>
      </c>
      <c r="AE1745" s="153">
        <f>VLOOKUP(D1745,'Dados Base'!$B:$K,10,FALSE)*31536000/VLOOKUP($F1745,F:H,MATCH(H1744,F1744:AF1744,0),FALSE)</f>
        <v>1999.8439024390243</v>
      </c>
      <c r="AF1745" s="14">
        <v>95.1</v>
      </c>
      <c r="AG1745" s="15">
        <v>93.7</v>
      </c>
      <c r="AH1745" s="14">
        <v>92.97</v>
      </c>
      <c r="AI1745" s="14">
        <v>10.46</v>
      </c>
      <c r="AJ1745" s="16">
        <v>100</v>
      </c>
      <c r="AK1745" s="72">
        <f>(SUMIFS('Banco de Indicadores Mun. (2)'!I:I,'Banco de Indicadores Mun. (2)'!B:B,'Banco de Indicadores - Mun. (1)'!B1745,'Banco de Indicadores Mun. (2)'!A:A,'Banco de Indicadores - Mun. (1)'!A1745) / VLOOKUP(D1745,'Dados Base'!$B:$K,8,FALSE)) * 100</f>
        <v>6.4237468354430378</v>
      </c>
      <c r="AL1745" s="72">
        <f>(SUMIFS('Banco de Indicadores Mun. (2)'!I:I,'Banco de Indicadores Mun. (2)'!B:B,'Banco de Indicadores - Mun. (1)'!B1745,'Banco de Indicadores Mun. (2)'!A:A,'Banco de Indicadores - Mun. (1)'!A1745) / VLOOKUP(D1745,'Dados Base'!$B:$K,9,FALSE)) * 100</f>
        <v>2.0299039999999997</v>
      </c>
      <c r="AM1745" s="72">
        <f>(SUMIFS('Banco de Indicadores Mun. (2)'!J:J,'Banco de Indicadores Mun. (2)'!B:B,'Banco de Indicadores - Mun. (1)'!B1745,'Banco de Indicadores Mun. (2)'!A:A,'Banco de Indicadores - Mun. (1)'!A1745) / VLOOKUP(D1745,'Dados Base'!$B:$K,7,FALSE)) * 100</f>
        <v>8.4292641509433963</v>
      </c>
      <c r="AN1745" s="72">
        <f>(SUMIFS('Banco de Indicadores Mun. (2)'!K:K,'Banco de Indicadores Mun. (2)'!B:B,'Banco de Indicadores - Mun. (1)'!B1745,'Banco de Indicadores Mun. (2)'!A:A,'Banco de Indicadores - Mun. (1)'!A1745) / VLOOKUP(D1745,'Dados Base'!$B:$K,10,FALSE)) * 100</f>
        <v>2.335576923076923</v>
      </c>
      <c r="AO1745" s="21">
        <v>0</v>
      </c>
      <c r="AP1745" s="125">
        <v>0</v>
      </c>
      <c r="AQ1745" s="5">
        <v>0</v>
      </c>
      <c r="AR1745" s="21">
        <v>8.5</v>
      </c>
      <c r="AS1745" s="20">
        <v>97</v>
      </c>
      <c r="AT1745" s="20">
        <v>97</v>
      </c>
      <c r="AU1745" s="20">
        <v>77.41935483870968</v>
      </c>
      <c r="AV1745" s="20">
        <v>8.5</v>
      </c>
      <c r="AW1745" s="21">
        <v>0</v>
      </c>
      <c r="AX1745" s="21">
        <v>0</v>
      </c>
      <c r="AY1745" s="116">
        <v>0</v>
      </c>
    </row>
    <row r="1746" spans="1:51" ht="15" x14ac:dyDescent="0.25">
      <c r="A1746" s="144">
        <v>2015</v>
      </c>
      <c r="B1746" s="77" t="s">
        <v>456</v>
      </c>
      <c r="C1746" s="78">
        <v>10</v>
      </c>
      <c r="D1746" s="77">
        <v>3540507</v>
      </c>
      <c r="E1746" s="78">
        <v>354050710</v>
      </c>
      <c r="F1746" s="78" t="str">
        <f t="shared" si="72"/>
        <v>3540507102015</v>
      </c>
      <c r="G1746" s="89">
        <v>1.6447529139145933</v>
      </c>
      <c r="H1746" s="80">
        <f t="shared" si="71"/>
        <v>8849</v>
      </c>
      <c r="I1746" s="90">
        <v>4273</v>
      </c>
      <c r="J1746" s="91">
        <v>4576</v>
      </c>
      <c r="K1746" s="83">
        <f>(H1746)/VLOOKUP(D1746,'Dados Base'!$B:$K,6,FALSE)</f>
        <v>33.19578347150842</v>
      </c>
      <c r="L1746" s="88">
        <f t="shared" si="73"/>
        <v>48.287942140354843</v>
      </c>
      <c r="M1746" s="85" t="s">
        <v>702</v>
      </c>
      <c r="N1746" s="92">
        <v>0.70299999999999996</v>
      </c>
      <c r="O1746" s="91">
        <v>76</v>
      </c>
      <c r="P1746" s="91">
        <v>0</v>
      </c>
      <c r="Q1746" s="91">
        <v>0</v>
      </c>
      <c r="R1746" s="91">
        <v>0</v>
      </c>
      <c r="S1746" s="91">
        <v>15</v>
      </c>
      <c r="T1746" s="87" t="s">
        <v>691</v>
      </c>
      <c r="U1746" s="91">
        <v>68</v>
      </c>
      <c r="V1746" s="91">
        <v>44</v>
      </c>
      <c r="W1746" s="93">
        <v>0</v>
      </c>
      <c r="X1746" s="47">
        <v>1.6359127864583333E-2</v>
      </c>
      <c r="Y1746" s="21">
        <v>3.14</v>
      </c>
      <c r="Z1746" s="21">
        <v>161</v>
      </c>
      <c r="AA1746" s="21">
        <v>82</v>
      </c>
      <c r="AB1746" s="21">
        <v>0</v>
      </c>
      <c r="AC1746" s="21">
        <v>0</v>
      </c>
      <c r="AD1746" s="153">
        <f>VLOOKUP(D1746,'Dados Base'!$B:$K,9,FALSE)*31536000/VLOOKUP($F1746,F:H,MATCH(H1745,F1745:AF1745,0),FALSE)</f>
        <v>8410.5503446717139</v>
      </c>
      <c r="AE1746" s="153">
        <f>VLOOKUP(D1746,'Dados Base'!$B:$K,10,FALSE)*31536000/VLOOKUP($F1746,F:H,MATCH(H1745,F1745:AF1745,0),FALSE)</f>
        <v>1282.9653068143293</v>
      </c>
      <c r="AF1746" s="14">
        <v>70.989999999999995</v>
      </c>
      <c r="AG1746" s="15">
        <v>73.05</v>
      </c>
      <c r="AH1746" s="14">
        <v>35.630000000000003</v>
      </c>
      <c r="AI1746" s="14">
        <v>34.369999999999997</v>
      </c>
      <c r="AJ1746" s="16">
        <v>100</v>
      </c>
      <c r="AK1746" s="72">
        <f>(SUMIFS('Banco de Indicadores Mun. (2)'!I:I,'Banco de Indicadores Mun. (2)'!B:B,'Banco de Indicadores - Mun. (1)'!B1746,'Banco de Indicadores Mun. (2)'!A:A,'Banco de Indicadores - Mun. (1)'!A1746) / VLOOKUP(D1746,'Dados Base'!$B:$K,8,FALSE)) * 100</f>
        <v>4.7037176470588244</v>
      </c>
      <c r="AL1746" s="72">
        <f>(SUMIFS('Banco de Indicadores Mun. (2)'!I:I,'Banco de Indicadores Mun. (2)'!B:B,'Banco de Indicadores - Mun. (1)'!B1746,'Banco de Indicadores Mun. (2)'!A:A,'Banco de Indicadores - Mun. (1)'!A1746) / VLOOKUP(D1746,'Dados Base'!$B:$K,9,FALSE)) * 100</f>
        <v>1.6941355932203392</v>
      </c>
      <c r="AM1746" s="72">
        <f>(SUMIFS('Banco de Indicadores Mun. (2)'!J:J,'Banco de Indicadores Mun. (2)'!B:B,'Banco de Indicadores - Mun. (1)'!B1746,'Banco de Indicadores Mun. (2)'!A:A,'Banco de Indicadores - Mun. (1)'!A1746) / VLOOKUP(D1746,'Dados Base'!$B:$K,7,FALSE)) * 100</f>
        <v>6.4812857142857148</v>
      </c>
      <c r="AN1746" s="72">
        <f>(SUMIFS('Banco de Indicadores Mun. (2)'!K:K,'Banco de Indicadores Mun. (2)'!B:B,'Banco de Indicadores - Mun. (1)'!B1746,'Banco de Indicadores Mun. (2)'!A:A,'Banco de Indicadores - Mun. (1)'!A1746) / VLOOKUP(D1746,'Dados Base'!$B:$K,10,FALSE)) * 100</f>
        <v>2.2842499999999997</v>
      </c>
      <c r="AO1746" s="21">
        <v>0</v>
      </c>
      <c r="AP1746" s="125">
        <v>0</v>
      </c>
      <c r="AQ1746" s="5">
        <v>0</v>
      </c>
      <c r="AR1746" s="21">
        <v>9.8000000000000007</v>
      </c>
      <c r="AS1746" s="20">
        <v>81</v>
      </c>
      <c r="AT1746" s="20">
        <v>81</v>
      </c>
      <c r="AU1746" s="20">
        <v>66.255144032921805</v>
      </c>
      <c r="AV1746" s="20">
        <v>7.23</v>
      </c>
      <c r="AW1746" s="21">
        <v>0</v>
      </c>
      <c r="AX1746" s="21">
        <v>0</v>
      </c>
      <c r="AY1746" s="116">
        <v>327.85936055060648</v>
      </c>
    </row>
    <row r="1747" spans="1:51" ht="15" x14ac:dyDescent="0.25">
      <c r="A1747" s="144">
        <v>2015</v>
      </c>
      <c r="B1747" s="77" t="s">
        <v>457</v>
      </c>
      <c r="C1747" s="78">
        <v>10</v>
      </c>
      <c r="D1747" s="77">
        <v>3540606</v>
      </c>
      <c r="E1747" s="78">
        <v>354060610</v>
      </c>
      <c r="F1747" s="78" t="str">
        <f t="shared" si="72"/>
        <v>3540606102015</v>
      </c>
      <c r="G1747" s="89">
        <v>0.61528544144771047</v>
      </c>
      <c r="H1747" s="80">
        <f t="shared" si="71"/>
        <v>50339</v>
      </c>
      <c r="I1747" s="90">
        <v>43109</v>
      </c>
      <c r="J1747" s="91">
        <v>7230</v>
      </c>
      <c r="K1747" s="83">
        <f>(H1747)/VLOOKUP(D1747,'Dados Base'!$B:$K,6,FALSE)</f>
        <v>90.446672416271397</v>
      </c>
      <c r="L1747" s="88">
        <f t="shared" si="73"/>
        <v>85.63737857327321</v>
      </c>
      <c r="M1747" s="85" t="s">
        <v>702</v>
      </c>
      <c r="N1747" s="92">
        <v>0.75800000000000001</v>
      </c>
      <c r="O1747" s="91">
        <v>288</v>
      </c>
      <c r="P1747" s="91">
        <v>24174</v>
      </c>
      <c r="Q1747" s="91">
        <v>1275000</v>
      </c>
      <c r="R1747" s="91">
        <v>262</v>
      </c>
      <c r="S1747" s="91">
        <v>165</v>
      </c>
      <c r="T1747" s="87" t="s">
        <v>691</v>
      </c>
      <c r="U1747" s="91">
        <v>456</v>
      </c>
      <c r="V1747" s="91">
        <v>344</v>
      </c>
      <c r="W1747" s="93">
        <v>0</v>
      </c>
      <c r="X1747" s="47">
        <v>0.15323098379629629</v>
      </c>
      <c r="Y1747" s="21">
        <v>34.92</v>
      </c>
      <c r="Z1747" s="21">
        <v>2121</v>
      </c>
      <c r="AA1747" s="21">
        <v>236</v>
      </c>
      <c r="AB1747" s="21">
        <v>7</v>
      </c>
      <c r="AC1747" s="21">
        <v>0</v>
      </c>
      <c r="AD1747" s="153">
        <f>VLOOKUP(D1747,'Dados Base'!$B:$K,9,FALSE)*31536000/VLOOKUP($F1747,F:H,MATCH(H1746,F1746:AF1746,0),FALSE)</f>
        <v>3151.156757186277</v>
      </c>
      <c r="AE1747" s="153">
        <f>VLOOKUP(D1747,'Dados Base'!$B:$K,10,FALSE)*31536000/VLOOKUP($F1747,F:H,MATCH(H1746,F1746:AF1746,0),FALSE)</f>
        <v>476.11911241780729</v>
      </c>
      <c r="AF1747" s="14">
        <v>100</v>
      </c>
      <c r="AG1747" s="15">
        <v>98</v>
      </c>
      <c r="AH1747" s="14">
        <v>100</v>
      </c>
      <c r="AI1747" s="14">
        <v>28.6</v>
      </c>
      <c r="AJ1747" s="16">
        <v>100</v>
      </c>
      <c r="AK1747" s="72">
        <f>(SUMIFS('Banco de Indicadores Mun. (2)'!I:I,'Banco de Indicadores Mun. (2)'!B:B,'Banco de Indicadores - Mun. (1)'!B1747,'Banco de Indicadores Mun. (2)'!A:A,'Banco de Indicadores - Mun. (1)'!A1747) / VLOOKUP(D1747,'Dados Base'!$B:$K,8,FALSE)) * 100</f>
        <v>30.10302762430938</v>
      </c>
      <c r="AL1747" s="72">
        <f>(SUMIFS('Banco de Indicadores Mun. (2)'!I:I,'Banco de Indicadores Mun. (2)'!B:B,'Banco de Indicadores - Mun. (1)'!B1747,'Banco de Indicadores Mun. (2)'!A:A,'Banco de Indicadores - Mun. (1)'!A1747) / VLOOKUP(D1747,'Dados Base'!$B:$K,9,FALSE)) * 100</f>
        <v>10.832302186878723</v>
      </c>
      <c r="AM1747" s="72">
        <f>(SUMIFS('Banco de Indicadores Mun. (2)'!J:J,'Banco de Indicadores Mun. (2)'!B:B,'Banco de Indicadores - Mun. (1)'!B1747,'Banco de Indicadores Mun. (2)'!A:A,'Banco de Indicadores - Mun. (1)'!A1747) / VLOOKUP(D1747,'Dados Base'!$B:$K,7,FALSE)) * 100</f>
        <v>37.036609523809524</v>
      </c>
      <c r="AN1747" s="72">
        <f>(SUMIFS('Banco de Indicadores Mun. (2)'!K:K,'Banco de Indicadores Mun. (2)'!B:B,'Banco de Indicadores - Mun. (1)'!B1747,'Banco de Indicadores Mun. (2)'!A:A,'Banco de Indicadores - Mun. (1)'!A1747) / VLOOKUP(D1747,'Dados Base'!$B:$K,10,FALSE)) * 100</f>
        <v>20.52373684210524</v>
      </c>
      <c r="AO1747" s="21">
        <v>0</v>
      </c>
      <c r="AP1747" s="125">
        <v>0</v>
      </c>
      <c r="AQ1747" s="5">
        <v>0</v>
      </c>
      <c r="AR1747" s="21">
        <v>9.5</v>
      </c>
      <c r="AS1747" s="20">
        <v>99</v>
      </c>
      <c r="AT1747" s="20">
        <v>98.999999999999986</v>
      </c>
      <c r="AU1747" s="20">
        <v>89.98727195587611</v>
      </c>
      <c r="AV1747" s="20">
        <v>9.99</v>
      </c>
      <c r="AW1747" s="21">
        <v>0</v>
      </c>
      <c r="AX1747" s="21">
        <v>0</v>
      </c>
      <c r="AY1747" s="116">
        <v>300.91956921661887</v>
      </c>
    </row>
    <row r="1748" spans="1:51" ht="15" x14ac:dyDescent="0.25">
      <c r="A1748" s="144">
        <v>2015</v>
      </c>
      <c r="B1748" s="77" t="s">
        <v>458</v>
      </c>
      <c r="C1748" s="78">
        <v>9</v>
      </c>
      <c r="D1748" s="77">
        <v>3540705</v>
      </c>
      <c r="E1748" s="78">
        <v>35407059</v>
      </c>
      <c r="F1748" s="78" t="str">
        <f t="shared" si="72"/>
        <v>354070592015</v>
      </c>
      <c r="G1748" s="89">
        <v>0.67236676996000888</v>
      </c>
      <c r="H1748" s="80">
        <f t="shared" si="71"/>
        <v>52873</v>
      </c>
      <c r="I1748" s="90">
        <v>51925</v>
      </c>
      <c r="J1748" s="91">
        <v>948</v>
      </c>
      <c r="K1748" s="83">
        <f>(H1748)/VLOOKUP(D1748,'Dados Base'!$B:$K,6,FALSE)</f>
        <v>216.77258005001846</v>
      </c>
      <c r="L1748" s="88">
        <f t="shared" si="73"/>
        <v>98.207024379172736</v>
      </c>
      <c r="M1748" s="85" t="s">
        <v>702</v>
      </c>
      <c r="N1748" s="92">
        <v>0.751</v>
      </c>
      <c r="O1748" s="91">
        <v>74</v>
      </c>
      <c r="P1748" s="91">
        <v>1950</v>
      </c>
      <c r="Q1748" s="91">
        <v>105000</v>
      </c>
      <c r="R1748" s="91">
        <v>1500</v>
      </c>
      <c r="S1748" s="91">
        <v>241</v>
      </c>
      <c r="T1748" s="87" t="s">
        <v>691</v>
      </c>
      <c r="U1748" s="91">
        <v>715</v>
      </c>
      <c r="V1748" s="91">
        <v>502</v>
      </c>
      <c r="W1748" s="93">
        <v>0</v>
      </c>
      <c r="X1748" s="47">
        <v>0.15806352752199077</v>
      </c>
      <c r="Y1748" s="21">
        <v>43.02</v>
      </c>
      <c r="Z1748" s="21">
        <v>424</v>
      </c>
      <c r="AA1748" s="21">
        <v>2480</v>
      </c>
      <c r="AB1748" s="21">
        <v>2</v>
      </c>
      <c r="AC1748" s="21">
        <v>0</v>
      </c>
      <c r="AD1748" s="153">
        <f>VLOOKUP(D1748,'Dados Base'!$B:$K,9,FALSE)*31536000/VLOOKUP($F1748,F:H,MATCH(H1747,F1747:AF1747,0),FALSE)</f>
        <v>1980.2076674295008</v>
      </c>
      <c r="AE1748" s="153">
        <f>VLOOKUP(D1748,'Dados Base'!$B:$K,10,FALSE)*31536000/VLOOKUP($F1748,F:H,MATCH(H1747,F1747:AF1747,0),FALSE)</f>
        <v>232.61475611370636</v>
      </c>
      <c r="AF1748" s="14">
        <v>98.21</v>
      </c>
      <c r="AG1748" s="15">
        <v>100</v>
      </c>
      <c r="AH1748" s="14">
        <v>96.24</v>
      </c>
      <c r="AI1748" s="14">
        <v>43.5</v>
      </c>
      <c r="AJ1748" s="16">
        <v>100</v>
      </c>
      <c r="AK1748" s="72">
        <f>(SUMIFS('Banco de Indicadores Mun. (2)'!I:I,'Banco de Indicadores Mun. (2)'!B:B,'Banco de Indicadores - Mun. (1)'!B1748,'Banco de Indicadores Mun. (2)'!A:A,'Banco de Indicadores - Mun. (1)'!A1748) / VLOOKUP(D1748,'Dados Base'!$B:$K,8,FALSE)) * 100</f>
        <v>38.496133333333333</v>
      </c>
      <c r="AL1748" s="72">
        <f>(SUMIFS('Banco de Indicadores Mun. (2)'!I:I,'Banco de Indicadores Mun. (2)'!B:B,'Banco de Indicadores - Mun. (1)'!B1748,'Banco de Indicadores Mun. (2)'!A:A,'Banco de Indicadores - Mun. (1)'!A1748) / VLOOKUP(D1748,'Dados Base'!$B:$K,9,FALSE)) * 100</f>
        <v>13.914265060240963</v>
      </c>
      <c r="AM1748" s="72">
        <f>(SUMIFS('Banco de Indicadores Mun. (2)'!J:J,'Banco de Indicadores Mun. (2)'!B:B,'Banco de Indicadores - Mun. (1)'!B1748,'Banco de Indicadores Mun. (2)'!A:A,'Banco de Indicadores - Mun. (1)'!A1748) / VLOOKUP(D1748,'Dados Base'!$B:$K,7,FALSE)) * 100</f>
        <v>55.011641975308635</v>
      </c>
      <c r="AN1748" s="72">
        <f>(SUMIFS('Banco de Indicadores Mun. (2)'!K:K,'Banco de Indicadores Mun. (2)'!B:B,'Banco de Indicadores - Mun. (1)'!B1748,'Banco de Indicadores Mun. (2)'!A:A,'Banco de Indicadores - Mun. (1)'!A1748) / VLOOKUP(D1748,'Dados Base'!$B:$K,10,FALSE)) * 100</f>
        <v>4.1946923076923097</v>
      </c>
      <c r="AO1748" s="21">
        <v>0</v>
      </c>
      <c r="AP1748" s="125">
        <v>0</v>
      </c>
      <c r="AQ1748" s="5">
        <v>0</v>
      </c>
      <c r="AR1748" s="21">
        <v>7.9</v>
      </c>
      <c r="AS1748" s="20">
        <v>96</v>
      </c>
      <c r="AT1748" s="20">
        <v>24.000000000000004</v>
      </c>
      <c r="AU1748" s="20">
        <v>14.600550964187335</v>
      </c>
      <c r="AV1748" s="20">
        <v>3.26</v>
      </c>
      <c r="AW1748" s="21">
        <v>0</v>
      </c>
      <c r="AX1748" s="21">
        <v>0</v>
      </c>
      <c r="AY1748" s="116">
        <v>2.1666336237899923E-2</v>
      </c>
    </row>
    <row r="1749" spans="1:51" ht="15" x14ac:dyDescent="0.25">
      <c r="A1749" s="144">
        <v>2015</v>
      </c>
      <c r="B1749" s="77" t="s">
        <v>459</v>
      </c>
      <c r="C1749" s="78">
        <v>2</v>
      </c>
      <c r="D1749" s="77">
        <v>3540754</v>
      </c>
      <c r="E1749" s="78">
        <v>35407542</v>
      </c>
      <c r="F1749" s="78" t="str">
        <f t="shared" si="72"/>
        <v>354075422015</v>
      </c>
      <c r="G1749" s="89">
        <v>1.990959593157382</v>
      </c>
      <c r="H1749" s="80">
        <f t="shared" si="71"/>
        <v>20042</v>
      </c>
      <c r="I1749" s="90">
        <v>15198</v>
      </c>
      <c r="J1749" s="91">
        <v>4844</v>
      </c>
      <c r="K1749" s="83">
        <f>(H1749)/VLOOKUP(D1749,'Dados Base'!$B:$K,6,FALSE)</f>
        <v>448.86898096304594</v>
      </c>
      <c r="L1749" s="88">
        <f t="shared" si="73"/>
        <v>75.83075541363138</v>
      </c>
      <c r="M1749" s="85" t="s">
        <v>702</v>
      </c>
      <c r="N1749" s="92">
        <v>0.69699999999999995</v>
      </c>
      <c r="O1749" s="91">
        <v>15</v>
      </c>
      <c r="P1749" s="91">
        <v>4570</v>
      </c>
      <c r="Q1749" s="91">
        <v>0</v>
      </c>
      <c r="R1749" s="91">
        <v>0</v>
      </c>
      <c r="S1749" s="91">
        <v>24</v>
      </c>
      <c r="T1749" s="87" t="s">
        <v>691</v>
      </c>
      <c r="U1749" s="91">
        <v>95</v>
      </c>
      <c r="V1749" s="91">
        <v>38</v>
      </c>
      <c r="W1749" s="93">
        <v>0</v>
      </c>
      <c r="X1749" s="47">
        <v>4.9155071339073805E-2</v>
      </c>
      <c r="Y1749" s="21">
        <v>11.92</v>
      </c>
      <c r="Z1749" s="21">
        <v>70</v>
      </c>
      <c r="AA1749" s="21">
        <v>849</v>
      </c>
      <c r="AB1749" s="21">
        <v>0</v>
      </c>
      <c r="AC1749" s="21">
        <v>0</v>
      </c>
      <c r="AD1749" s="153">
        <f>VLOOKUP(D1749,'Dados Base'!$B:$K,9,FALSE)*31536000/VLOOKUP($F1749,F:H,MATCH(H1748,F1748:AF1748,0),FALSE)</f>
        <v>1054.2420916076239</v>
      </c>
      <c r="AE1749" s="153">
        <f>VLOOKUP(D1749,'Dados Base'!$B:$K,10,FALSE)*31536000/VLOOKUP($F1749,F:H,MATCH(H1748,F1748:AF1748,0),FALSE)</f>
        <v>94.409739546951357</v>
      </c>
      <c r="AF1749" s="14" t="s">
        <v>692</v>
      </c>
      <c r="AG1749" s="15" t="s">
        <v>692</v>
      </c>
      <c r="AH1749" s="14" t="s">
        <v>692</v>
      </c>
      <c r="AI1749" s="14" t="s">
        <v>692</v>
      </c>
      <c r="AJ1749" s="16" t="s">
        <v>692</v>
      </c>
      <c r="AK1749" s="72">
        <f>(SUMIFS('Banco de Indicadores Mun. (2)'!I:I,'Banco de Indicadores Mun. (2)'!B:B,'Banco de Indicadores - Mun. (1)'!B1749,'Banco de Indicadores Mun. (2)'!A:A,'Banco de Indicadores - Mun. (1)'!A1749) / VLOOKUP(D1749,'Dados Base'!$B:$K,8,FALSE)) * 100</f>
        <v>34.732965517241382</v>
      </c>
      <c r="AL1749" s="72">
        <f>(SUMIFS('Banco de Indicadores Mun. (2)'!I:I,'Banco de Indicadores Mun. (2)'!B:B,'Banco de Indicadores - Mun. (1)'!B1749,'Banco de Indicadores Mun. (2)'!A:A,'Banco de Indicadores - Mun. (1)'!A1749) / VLOOKUP(D1749,'Dados Base'!$B:$K,9,FALSE)) * 100</f>
        <v>15.033671641791043</v>
      </c>
      <c r="AM1749" s="72">
        <f>(SUMIFS('Banco de Indicadores Mun. (2)'!J:J,'Banco de Indicadores Mun. (2)'!B:B,'Banco de Indicadores - Mun. (1)'!B1749,'Banco de Indicadores Mun. (2)'!A:A,'Banco de Indicadores - Mun. (1)'!A1749) / VLOOKUP(D1749,'Dados Base'!$B:$K,7,FALSE)) * 100</f>
        <v>24.154608695652172</v>
      </c>
      <c r="AN1749" s="72">
        <f>(SUMIFS('Banco de Indicadores Mun. (2)'!K:K,'Banco de Indicadores Mun. (2)'!B:B,'Banco de Indicadores - Mun. (1)'!B1749,'Banco de Indicadores Mun. (2)'!A:A,'Banco de Indicadores - Mun. (1)'!A1749) / VLOOKUP(D1749,'Dados Base'!$B:$K,10,FALSE)) * 100</f>
        <v>75.283333333333388</v>
      </c>
      <c r="AO1749" s="21">
        <v>0</v>
      </c>
      <c r="AP1749" s="125">
        <v>0</v>
      </c>
      <c r="AQ1749" s="5">
        <v>0</v>
      </c>
      <c r="AR1749" s="21">
        <v>9.5</v>
      </c>
      <c r="AS1749" s="20">
        <v>100</v>
      </c>
      <c r="AT1749" s="20">
        <v>10</v>
      </c>
      <c r="AU1749" s="20">
        <v>7.6169749727965126</v>
      </c>
      <c r="AV1749" s="20">
        <v>2.14</v>
      </c>
      <c r="AW1749" s="21">
        <v>0</v>
      </c>
      <c r="AX1749" s="21">
        <v>0</v>
      </c>
      <c r="AY1749" s="116">
        <v>53.014592459604835</v>
      </c>
    </row>
    <row r="1750" spans="1:51" ht="15" x14ac:dyDescent="0.25">
      <c r="A1750" s="144">
        <v>2015</v>
      </c>
      <c r="B1750" s="77" t="s">
        <v>460</v>
      </c>
      <c r="C1750" s="78">
        <v>16</v>
      </c>
      <c r="D1750" s="77">
        <v>3540804</v>
      </c>
      <c r="E1750" s="78">
        <v>354080416</v>
      </c>
      <c r="F1750" s="78" t="str">
        <f t="shared" si="72"/>
        <v>3540804162015</v>
      </c>
      <c r="G1750" s="89">
        <v>1.0402148784601106</v>
      </c>
      <c r="H1750" s="80">
        <f t="shared" si="71"/>
        <v>16092</v>
      </c>
      <c r="I1750" s="90">
        <v>14665</v>
      </c>
      <c r="J1750" s="91">
        <v>1427</v>
      </c>
      <c r="K1750" s="83">
        <f>(H1750)/VLOOKUP(D1750,'Dados Base'!$B:$K,6,FALSE)</f>
        <v>46.999036186804524</v>
      </c>
      <c r="L1750" s="88">
        <f t="shared" si="73"/>
        <v>91.132239622172506</v>
      </c>
      <c r="M1750" s="85" t="s">
        <v>702</v>
      </c>
      <c r="N1750" s="92">
        <v>0.747</v>
      </c>
      <c r="O1750" s="91">
        <v>69</v>
      </c>
      <c r="P1750" s="91">
        <v>22000</v>
      </c>
      <c r="Q1750" s="91">
        <v>0</v>
      </c>
      <c r="R1750" s="91">
        <v>0</v>
      </c>
      <c r="S1750" s="91">
        <v>42</v>
      </c>
      <c r="T1750" s="87" t="s">
        <v>691</v>
      </c>
      <c r="U1750" s="91">
        <v>172</v>
      </c>
      <c r="V1750" s="91">
        <v>130</v>
      </c>
      <c r="W1750" s="93">
        <v>0.48</v>
      </c>
      <c r="X1750" s="47">
        <v>4.898375E-2</v>
      </c>
      <c r="Y1750" s="21">
        <v>10.51</v>
      </c>
      <c r="Z1750" s="21">
        <v>673</v>
      </c>
      <c r="AA1750" s="21">
        <v>138</v>
      </c>
      <c r="AB1750" s="21">
        <v>1</v>
      </c>
      <c r="AC1750" s="21">
        <v>0</v>
      </c>
      <c r="AD1750" s="153">
        <f>VLOOKUP(D1750,'Dados Base'!$B:$K,9,FALSE)*31536000/VLOOKUP($F1750,F:H,MATCH(H1749,F1749:AF1749,0),FALSE)</f>
        <v>4938.5234899328862</v>
      </c>
      <c r="AE1750" s="153">
        <f>VLOOKUP(D1750,'Dados Base'!$B:$K,10,FALSE)*31536000/VLOOKUP($F1750,F:H,MATCH(H1749,F1749:AF1749,0),FALSE)</f>
        <v>450.73825503355698</v>
      </c>
      <c r="AF1750" s="14">
        <v>100</v>
      </c>
      <c r="AG1750" s="15">
        <v>100</v>
      </c>
      <c r="AH1750" s="14">
        <v>100</v>
      </c>
      <c r="AI1750" s="14">
        <v>0</v>
      </c>
      <c r="AJ1750" s="16">
        <v>100</v>
      </c>
      <c r="AK1750" s="72">
        <f>(SUMIFS('Banco de Indicadores Mun. (2)'!I:I,'Banco de Indicadores Mun. (2)'!B:B,'Banco de Indicadores - Mun. (1)'!B1750,'Banco de Indicadores Mun. (2)'!A:A,'Banco de Indicadores - Mun. (1)'!A1750) / VLOOKUP(D1750,'Dados Base'!$B:$K,8,FALSE)) * 100</f>
        <v>20.855611650485432</v>
      </c>
      <c r="AL1750" s="72">
        <f>(SUMIFS('Banco de Indicadores Mun. (2)'!I:I,'Banco de Indicadores Mun. (2)'!B:B,'Banco de Indicadores - Mun. (1)'!B1750,'Banco de Indicadores Mun. (2)'!A:A,'Banco de Indicadores - Mun. (1)'!A1750) / VLOOKUP(D1750,'Dados Base'!$B:$K,9,FALSE)) * 100</f>
        <v>8.5243174603174587</v>
      </c>
      <c r="AM1750" s="72">
        <f>(SUMIFS('Banco de Indicadores Mun. (2)'!J:J,'Banco de Indicadores Mun. (2)'!B:B,'Banco de Indicadores - Mun. (1)'!B1750,'Banco de Indicadores Mun. (2)'!A:A,'Banco de Indicadores - Mun. (1)'!A1750) / VLOOKUP(D1750,'Dados Base'!$B:$K,7,FALSE)) * 100</f>
        <v>13.964274999999999</v>
      </c>
      <c r="AN1750" s="72">
        <f>(SUMIFS('Banco de Indicadores Mun. (2)'!K:K,'Banco de Indicadores Mun. (2)'!B:B,'Banco de Indicadores - Mun. (1)'!B1750,'Banco de Indicadores Mun. (2)'!A:A,'Banco de Indicadores - Mun. (1)'!A1750) / VLOOKUP(D1750,'Dados Base'!$B:$K,10,FALSE)) * 100</f>
        <v>44.825478260869559</v>
      </c>
      <c r="AO1750" s="21">
        <v>0</v>
      </c>
      <c r="AP1750" s="125">
        <v>0</v>
      </c>
      <c r="AQ1750" s="5">
        <v>0</v>
      </c>
      <c r="AR1750" s="21">
        <v>5.8</v>
      </c>
      <c r="AS1750" s="20">
        <v>100</v>
      </c>
      <c r="AT1750" s="20">
        <v>100</v>
      </c>
      <c r="AU1750" s="20">
        <v>82.983970406905058</v>
      </c>
      <c r="AV1750" s="20">
        <v>9.6999999999999993</v>
      </c>
      <c r="AW1750" s="21">
        <v>1</v>
      </c>
      <c r="AX1750" s="21">
        <v>0</v>
      </c>
      <c r="AY1750" s="116">
        <v>133.64090899318262</v>
      </c>
    </row>
    <row r="1751" spans="1:51" ht="15" x14ac:dyDescent="0.25">
      <c r="A1751" s="144">
        <v>2015</v>
      </c>
      <c r="B1751" s="77" t="s">
        <v>461</v>
      </c>
      <c r="C1751" s="78">
        <v>21</v>
      </c>
      <c r="D1751" s="77">
        <v>3540853</v>
      </c>
      <c r="E1751" s="78">
        <v>354085321</v>
      </c>
      <c r="F1751" s="78" t="str">
        <f t="shared" si="72"/>
        <v>3540853212015</v>
      </c>
      <c r="G1751" s="89">
        <v>2.9508520118239678</v>
      </c>
      <c r="H1751" s="80">
        <f t="shared" si="71"/>
        <v>2877</v>
      </c>
      <c r="I1751" s="90">
        <v>1378</v>
      </c>
      <c r="J1751" s="91">
        <v>1499</v>
      </c>
      <c r="K1751" s="83">
        <f>(H1751)/VLOOKUP(D1751,'Dados Base'!$B:$K,6,FALSE)</f>
        <v>45.630452022204601</v>
      </c>
      <c r="L1751" s="88">
        <f t="shared" si="73"/>
        <v>47.897115050399726</v>
      </c>
      <c r="M1751" s="85" t="s">
        <v>702</v>
      </c>
      <c r="N1751" s="92">
        <v>0.69599999999999995</v>
      </c>
      <c r="O1751" s="91">
        <v>9</v>
      </c>
      <c r="P1751" s="91">
        <v>8200</v>
      </c>
      <c r="Q1751" s="91">
        <v>0</v>
      </c>
      <c r="R1751" s="91">
        <v>0</v>
      </c>
      <c r="S1751" s="91">
        <v>3</v>
      </c>
      <c r="T1751" s="87" t="s">
        <v>691</v>
      </c>
      <c r="U1751" s="91">
        <v>6</v>
      </c>
      <c r="V1751" s="91">
        <v>12</v>
      </c>
      <c r="W1751" s="93">
        <v>0</v>
      </c>
      <c r="X1751" s="47">
        <v>3.0568124999999996E-3</v>
      </c>
      <c r="Y1751" s="21">
        <v>1.19</v>
      </c>
      <c r="Z1751" s="21">
        <v>77</v>
      </c>
      <c r="AA1751" s="21">
        <v>15</v>
      </c>
      <c r="AB1751" s="21">
        <v>0</v>
      </c>
      <c r="AC1751" s="21">
        <v>0</v>
      </c>
      <c r="AD1751" s="153">
        <f>VLOOKUP(D1751,'Dados Base'!$B:$K,9,FALSE)*31536000/VLOOKUP($F1751,F:H,MATCH(H1750,F1750:AF1750,0),FALSE)</f>
        <v>5371.094890510949</v>
      </c>
      <c r="AE1751" s="153">
        <f>VLOOKUP(D1751,'Dados Base'!$B:$K,10,FALSE)*31536000/VLOOKUP($F1751,F:H,MATCH(H1750,F1750:AF1750,0),FALSE)</f>
        <v>657.6850886339937</v>
      </c>
      <c r="AF1751" s="14">
        <v>40.799999999999997</v>
      </c>
      <c r="AG1751" s="15">
        <v>100</v>
      </c>
      <c r="AH1751" s="14">
        <v>87.03</v>
      </c>
      <c r="AI1751" s="14">
        <v>15.01</v>
      </c>
      <c r="AJ1751" s="16">
        <v>85.17</v>
      </c>
      <c r="AK1751" s="72">
        <f>(SUMIFS('Banco de Indicadores Mun. (2)'!I:I,'Banco de Indicadores Mun. (2)'!B:B,'Banco de Indicadores - Mun. (1)'!B1751,'Banco de Indicadores Mun. (2)'!A:A,'Banco de Indicadores - Mun. (1)'!A1751) / VLOOKUP(D1751,'Dados Base'!$B:$K,8,FALSE)) * 100</f>
        <v>0.38773913043478259</v>
      </c>
      <c r="AL1751" s="72">
        <f>(SUMIFS('Banco de Indicadores Mun. (2)'!I:I,'Banco de Indicadores Mun. (2)'!B:B,'Banco de Indicadores - Mun. (1)'!B1751,'Banco de Indicadores Mun. (2)'!A:A,'Banco de Indicadores - Mun. (1)'!A1751) / VLOOKUP(D1751,'Dados Base'!$B:$K,9,FALSE)) * 100</f>
        <v>0.182</v>
      </c>
      <c r="AM1751" s="72">
        <f>(SUMIFS('Banco de Indicadores Mun. (2)'!J:J,'Banco de Indicadores Mun. (2)'!B:B,'Banco de Indicadores - Mun. (1)'!B1751,'Banco de Indicadores Mun. (2)'!A:A,'Banco de Indicadores - Mun. (1)'!A1751) / VLOOKUP(D1751,'Dados Base'!$B:$K,7,FALSE)) * 100</f>
        <v>0</v>
      </c>
      <c r="AN1751" s="72">
        <f>(SUMIFS('Banco de Indicadores Mun. (2)'!K:K,'Banco de Indicadores Mun. (2)'!B:B,'Banco de Indicadores - Mun. (1)'!B1751,'Banco de Indicadores Mun. (2)'!A:A,'Banco de Indicadores - Mun. (1)'!A1751) / VLOOKUP(D1751,'Dados Base'!$B:$K,10,FALSE)) * 100</f>
        <v>1.4863333333333335</v>
      </c>
      <c r="AO1751" s="21">
        <v>0</v>
      </c>
      <c r="AP1751" s="125">
        <v>0</v>
      </c>
      <c r="AQ1751" s="5">
        <v>0</v>
      </c>
      <c r="AR1751" s="21">
        <v>8.5</v>
      </c>
      <c r="AS1751" s="20">
        <v>100</v>
      </c>
      <c r="AT1751" s="20">
        <v>100</v>
      </c>
      <c r="AU1751" s="20">
        <v>83.695652173913047</v>
      </c>
      <c r="AV1751" s="20">
        <v>10</v>
      </c>
      <c r="AW1751" s="21">
        <v>0</v>
      </c>
      <c r="AX1751" s="21">
        <v>0</v>
      </c>
      <c r="AY1751" s="116">
        <v>0</v>
      </c>
    </row>
    <row r="1752" spans="1:51" ht="15" x14ac:dyDescent="0.25">
      <c r="A1752" s="144">
        <v>2015</v>
      </c>
      <c r="B1752" s="77" t="s">
        <v>462</v>
      </c>
      <c r="C1752" s="78">
        <v>9</v>
      </c>
      <c r="D1752" s="77">
        <v>3540903</v>
      </c>
      <c r="E1752" s="78">
        <v>35409039</v>
      </c>
      <c r="F1752" s="78" t="str">
        <f t="shared" si="72"/>
        <v>354090392015</v>
      </c>
      <c r="G1752" s="89">
        <v>2.5257275197118068</v>
      </c>
      <c r="H1752" s="80">
        <f t="shared" si="71"/>
        <v>19297</v>
      </c>
      <c r="I1752" s="90">
        <v>17941</v>
      </c>
      <c r="J1752" s="91">
        <v>1356</v>
      </c>
      <c r="K1752" s="83">
        <f>(H1752)/VLOOKUP(D1752,'Dados Base'!$B:$K,6,FALSE)</f>
        <v>115.41267942583733</v>
      </c>
      <c r="L1752" s="88">
        <f t="shared" si="73"/>
        <v>92.973000984609016</v>
      </c>
      <c r="M1752" s="85" t="s">
        <v>702</v>
      </c>
      <c r="N1752" s="92">
        <v>0.73299999999999998</v>
      </c>
      <c r="O1752" s="91">
        <v>7</v>
      </c>
      <c r="P1752" s="91">
        <v>1090</v>
      </c>
      <c r="Q1752" s="91">
        <v>0</v>
      </c>
      <c r="R1752" s="91">
        <v>0</v>
      </c>
      <c r="S1752" s="91">
        <v>42</v>
      </c>
      <c r="T1752" s="87" t="s">
        <v>691</v>
      </c>
      <c r="U1752" s="91">
        <v>158</v>
      </c>
      <c r="V1752" s="91">
        <v>106</v>
      </c>
      <c r="W1752" s="93">
        <v>0</v>
      </c>
      <c r="X1752" s="47">
        <v>5.7658899972222226E-2</v>
      </c>
      <c r="Y1752" s="21">
        <v>12.85</v>
      </c>
      <c r="Z1752" s="21">
        <v>981</v>
      </c>
      <c r="AA1752" s="21">
        <v>10</v>
      </c>
      <c r="AB1752" s="21">
        <v>1</v>
      </c>
      <c r="AC1752" s="21">
        <v>0</v>
      </c>
      <c r="AD1752" s="153">
        <f>VLOOKUP(D1752,'Dados Base'!$B:$K,9,FALSE)*31536000/VLOOKUP($F1752,F:H,MATCH(H1751,F1751:AF1751,0),FALSE)</f>
        <v>3644.3633725449554</v>
      </c>
      <c r="AE1752" s="153">
        <f>VLOOKUP(D1752,'Dados Base'!$B:$K,10,FALSE)*31536000/VLOOKUP($F1752,F:H,MATCH(H1751,F1751:AF1751,0),FALSE)</f>
        <v>424.90335285277501</v>
      </c>
      <c r="AF1752" s="14">
        <v>98.16</v>
      </c>
      <c r="AG1752" s="15">
        <v>100</v>
      </c>
      <c r="AH1752" s="14">
        <v>91.35</v>
      </c>
      <c r="AI1752" s="14">
        <v>15.71</v>
      </c>
      <c r="AJ1752" s="16">
        <v>98.16</v>
      </c>
      <c r="AK1752" s="72">
        <f>(SUMIFS('Banco de Indicadores Mun. (2)'!I:I,'Banco de Indicadores Mun. (2)'!B:B,'Banco de Indicadores - Mun. (1)'!B1752,'Banco de Indicadores Mun. (2)'!A:A,'Banco de Indicadores - Mun. (1)'!A1752) / VLOOKUP(D1752,'Dados Base'!$B:$K,8,FALSE)) * 100</f>
        <v>21.077074999999994</v>
      </c>
      <c r="AL1752" s="72">
        <f>(SUMIFS('Banco de Indicadores Mun. (2)'!I:I,'Banco de Indicadores Mun. (2)'!B:B,'Banco de Indicadores - Mun. (1)'!B1752,'Banco de Indicadores Mun. (2)'!A:A,'Banco de Indicadores - Mun. (1)'!A1752) / VLOOKUP(D1752,'Dados Base'!$B:$K,9,FALSE)) * 100</f>
        <v>7.5612825112107593</v>
      </c>
      <c r="AM1752" s="72">
        <f>(SUMIFS('Banco de Indicadores Mun. (2)'!J:J,'Banco de Indicadores Mun. (2)'!B:B,'Banco de Indicadores - Mun. (1)'!B1752,'Banco de Indicadores Mun. (2)'!A:A,'Banco de Indicadores - Mun. (1)'!A1752) / VLOOKUP(D1752,'Dados Base'!$B:$K,7,FALSE)) * 100</f>
        <v>3.0016296296296292</v>
      </c>
      <c r="AN1752" s="72">
        <f>(SUMIFS('Banco de Indicadores Mun. (2)'!K:K,'Banco de Indicadores Mun. (2)'!B:B,'Banco de Indicadores - Mun. (1)'!B1752,'Banco de Indicadores Mun. (2)'!A:A,'Banco de Indicadores - Mun. (1)'!A1752) / VLOOKUP(D1752,'Dados Base'!$B:$K,10,FALSE)) * 100</f>
        <v>58.618384615384599</v>
      </c>
      <c r="AO1752" s="21">
        <v>0</v>
      </c>
      <c r="AP1752" s="125">
        <v>0</v>
      </c>
      <c r="AQ1752" s="5">
        <v>0</v>
      </c>
      <c r="AR1752" s="21">
        <v>10</v>
      </c>
      <c r="AS1752" s="20">
        <v>100</v>
      </c>
      <c r="AT1752" s="20">
        <v>100</v>
      </c>
      <c r="AU1752" s="20">
        <v>98.990918264379417</v>
      </c>
      <c r="AV1752" s="20">
        <v>10</v>
      </c>
      <c r="AW1752" s="21">
        <v>0</v>
      </c>
      <c r="AX1752" s="21">
        <v>0</v>
      </c>
      <c r="AY1752" s="116">
        <v>334.2520018269006</v>
      </c>
    </row>
    <row r="1753" spans="1:51" ht="15" x14ac:dyDescent="0.25">
      <c r="A1753" s="144">
        <v>2015</v>
      </c>
      <c r="B1753" s="77" t="s">
        <v>463</v>
      </c>
      <c r="C1753" s="78">
        <v>7</v>
      </c>
      <c r="D1753" s="77">
        <v>3541000</v>
      </c>
      <c r="E1753" s="78">
        <v>35410007</v>
      </c>
      <c r="F1753" s="78" t="str">
        <f t="shared" si="72"/>
        <v>354100072015</v>
      </c>
      <c r="G1753" s="89">
        <v>2.4972797168973049</v>
      </c>
      <c r="H1753" s="80">
        <f t="shared" si="71"/>
        <v>290918</v>
      </c>
      <c r="I1753" s="90">
        <v>290918</v>
      </c>
      <c r="J1753" s="91">
        <v>0</v>
      </c>
      <c r="K1753" s="83">
        <f>(H1753)/VLOOKUP(D1753,'Dados Base'!$B:$K,6,FALSE)</f>
        <v>1951.4220552723368</v>
      </c>
      <c r="L1753" s="88">
        <f t="shared" si="73"/>
        <v>100</v>
      </c>
      <c r="M1753" s="85" t="s">
        <v>702</v>
      </c>
      <c r="N1753" s="92">
        <v>0.754</v>
      </c>
      <c r="O1753" s="91">
        <v>1</v>
      </c>
      <c r="P1753" s="91">
        <v>20</v>
      </c>
      <c r="Q1753" s="91">
        <v>380</v>
      </c>
      <c r="R1753" s="91">
        <v>0</v>
      </c>
      <c r="S1753" s="91">
        <v>178</v>
      </c>
      <c r="T1753" s="87" t="s">
        <v>691</v>
      </c>
      <c r="U1753" s="91">
        <v>1885</v>
      </c>
      <c r="V1753" s="91">
        <v>3284</v>
      </c>
      <c r="W1753" s="93">
        <v>0</v>
      </c>
      <c r="X1753" s="47">
        <v>0.92289223577314827</v>
      </c>
      <c r="Y1753" s="21">
        <v>269.33</v>
      </c>
      <c r="Z1753" s="21">
        <v>0</v>
      </c>
      <c r="AA1753" s="21">
        <v>16160</v>
      </c>
      <c r="AB1753" s="21">
        <v>29</v>
      </c>
      <c r="AC1753" s="21">
        <v>0</v>
      </c>
      <c r="AD1753" s="153">
        <f>VLOOKUP(D1753,'Dados Base'!$B:$K,9,FALSE)*31536000/VLOOKUP($F1753,F:H,MATCH(H1752,F1752:AF1752,0),FALSE)</f>
        <v>908.40608006379819</v>
      </c>
      <c r="AE1753" s="153">
        <f>VLOOKUP(D1753,'Dados Base'!$B:$K,10,FALSE)*31536000/VLOOKUP($F1753,F:H,MATCH(H1752,F1752:AF1752,0),FALSE)</f>
        <v>114.90578101045655</v>
      </c>
      <c r="AF1753" s="14">
        <v>91.06</v>
      </c>
      <c r="AG1753" s="15">
        <v>100</v>
      </c>
      <c r="AH1753" s="14">
        <v>67.64</v>
      </c>
      <c r="AI1753" s="14">
        <v>27.65</v>
      </c>
      <c r="AJ1753" s="16">
        <v>91.06</v>
      </c>
      <c r="AK1753" s="72">
        <f>(SUMIFS('Banco de Indicadores Mun. (2)'!I:I,'Banco de Indicadores Mun. (2)'!B:B,'Banco de Indicadores - Mun. (1)'!B1753,'Banco de Indicadores Mun. (2)'!A:A,'Banco de Indicadores - Mun. (1)'!A1753) / VLOOKUP(D1753,'Dados Base'!$B:$K,8,FALSE)) * 100</f>
        <v>36.853060702875403</v>
      </c>
      <c r="AL1753" s="72">
        <f>(SUMIFS('Banco de Indicadores Mun. (2)'!I:I,'Banco de Indicadores Mun. (2)'!B:B,'Banco de Indicadores - Mun. (1)'!B1753,'Banco de Indicadores Mun. (2)'!A:A,'Banco de Indicadores - Mun. (1)'!A1753) / VLOOKUP(D1753,'Dados Base'!$B:$K,9,FALSE)) * 100</f>
        <v>13.764926014319808</v>
      </c>
      <c r="AM1753" s="72">
        <f>(SUMIFS('Banco de Indicadores Mun. (2)'!J:J,'Banco de Indicadores Mun. (2)'!B:B,'Banco de Indicadores - Mun. (1)'!B1753,'Banco de Indicadores Mun. (2)'!A:A,'Banco de Indicadores - Mun. (1)'!A1753) / VLOOKUP(D1753,'Dados Base'!$B:$K,7,FALSE)) * 100</f>
        <v>55.47370048309179</v>
      </c>
      <c r="AN1753" s="72">
        <f>(SUMIFS('Banco de Indicadores Mun. (2)'!K:K,'Banco de Indicadores Mun. (2)'!B:B,'Banco de Indicadores - Mun. (1)'!B1753,'Banco de Indicadores Mun. (2)'!A:A,'Banco de Indicadores - Mun. (1)'!A1753) / VLOOKUP(D1753,'Dados Base'!$B:$K,10,FALSE)) * 100</f>
        <v>0.49011320754716975</v>
      </c>
      <c r="AO1753" s="21">
        <v>0</v>
      </c>
      <c r="AP1753" s="125">
        <v>0</v>
      </c>
      <c r="AQ1753" s="5">
        <v>8</v>
      </c>
      <c r="AR1753" s="21">
        <v>8.6999999999999993</v>
      </c>
      <c r="AS1753" s="20">
        <v>70</v>
      </c>
      <c r="AT1753" s="20">
        <v>0</v>
      </c>
      <c r="AU1753" s="20">
        <v>0</v>
      </c>
      <c r="AV1753" s="20">
        <v>1.25</v>
      </c>
      <c r="AW1753" s="21">
        <v>4</v>
      </c>
      <c r="AX1753" s="21">
        <v>0</v>
      </c>
      <c r="AY1753" s="116">
        <v>0.48982403066181762</v>
      </c>
    </row>
    <row r="1754" spans="1:51" ht="15" x14ac:dyDescent="0.25">
      <c r="A1754" s="144">
        <v>2015</v>
      </c>
      <c r="B1754" s="77" t="s">
        <v>464</v>
      </c>
      <c r="C1754" s="78">
        <v>17</v>
      </c>
      <c r="D1754" s="77">
        <v>3541059</v>
      </c>
      <c r="E1754" s="78">
        <v>354105917</v>
      </c>
      <c r="F1754" s="78" t="str">
        <f t="shared" si="72"/>
        <v>3541059172015</v>
      </c>
      <c r="G1754" s="89">
        <v>1.2785072195790281</v>
      </c>
      <c r="H1754" s="80">
        <f t="shared" si="71"/>
        <v>4870</v>
      </c>
      <c r="I1754" s="90">
        <v>3837</v>
      </c>
      <c r="J1754" s="91">
        <v>1033</v>
      </c>
      <c r="K1754" s="83">
        <f>(H1754)/VLOOKUP(D1754,'Dados Base'!$B:$K,6,FALSE)</f>
        <v>27.082638193749307</v>
      </c>
      <c r="L1754" s="88">
        <f t="shared" si="73"/>
        <v>78.78850102669405</v>
      </c>
      <c r="M1754" s="85" t="s">
        <v>702</v>
      </c>
      <c r="N1754" s="92">
        <v>0.70099999999999996</v>
      </c>
      <c r="O1754" s="91">
        <v>70</v>
      </c>
      <c r="P1754" s="91">
        <v>8300</v>
      </c>
      <c r="Q1754" s="91">
        <v>2250000</v>
      </c>
      <c r="R1754" s="91">
        <v>0</v>
      </c>
      <c r="S1754" s="91">
        <v>12</v>
      </c>
      <c r="T1754" s="87" t="s">
        <v>691</v>
      </c>
      <c r="U1754" s="91">
        <v>45</v>
      </c>
      <c r="V1754" s="91">
        <v>33</v>
      </c>
      <c r="W1754" s="93">
        <v>0</v>
      </c>
      <c r="X1754" s="47">
        <v>1.0762192708333333E-2</v>
      </c>
      <c r="Y1754" s="21">
        <v>2.66</v>
      </c>
      <c r="Z1754" s="21">
        <v>163</v>
      </c>
      <c r="AA1754" s="21">
        <v>42</v>
      </c>
      <c r="AB1754" s="21">
        <v>0</v>
      </c>
      <c r="AC1754" s="21">
        <v>0</v>
      </c>
      <c r="AD1754" s="153">
        <f>VLOOKUP(D1754,'Dados Base'!$B:$K,9,FALSE)*31536000/VLOOKUP($F1754,F:H,MATCH(H1753,F1753:AF1753,0),FALSE)</f>
        <v>10296.147843942505</v>
      </c>
      <c r="AE1754" s="153">
        <f>VLOOKUP(D1754,'Dados Base'!$B:$K,10,FALSE)*31536000/VLOOKUP($F1754,F:H,MATCH(H1753,F1753:AF1753,0),FALSE)</f>
        <v>1100.8459958932235</v>
      </c>
      <c r="AF1754" s="14">
        <v>84.86</v>
      </c>
      <c r="AG1754" s="15">
        <v>69.709999999999994</v>
      </c>
      <c r="AH1754" s="14">
        <v>84.01</v>
      </c>
      <c r="AI1754" s="14">
        <v>26.65</v>
      </c>
      <c r="AJ1754" s="16">
        <v>100</v>
      </c>
      <c r="AK1754" s="72">
        <f>(SUMIFS('Banco de Indicadores Mun. (2)'!I:I,'Banco de Indicadores Mun. (2)'!B:B,'Banco de Indicadores - Mun. (1)'!B1754,'Banco de Indicadores Mun. (2)'!A:A,'Banco de Indicadores - Mun. (1)'!A1754) / VLOOKUP(D1754,'Dados Base'!$B:$K,8,FALSE)) * 100</f>
        <v>12.371523809523811</v>
      </c>
      <c r="AL1754" s="72">
        <f>(SUMIFS('Banco de Indicadores Mun. (2)'!I:I,'Banco de Indicadores Mun. (2)'!B:B,'Banco de Indicadores - Mun. (1)'!B1754,'Banco de Indicadores Mun. (2)'!A:A,'Banco de Indicadores - Mun. (1)'!A1754) / VLOOKUP(D1754,'Dados Base'!$B:$K,9,FALSE)) * 100</f>
        <v>6.5358993710691831</v>
      </c>
      <c r="AM1754" s="72">
        <f>(SUMIFS('Banco de Indicadores Mun. (2)'!J:J,'Banco de Indicadores Mun. (2)'!B:B,'Banco de Indicadores - Mun. (1)'!B1754,'Banco de Indicadores Mun. (2)'!A:A,'Banco de Indicadores - Mun. (1)'!A1754) / VLOOKUP(D1754,'Dados Base'!$B:$K,7,FALSE)) * 100</f>
        <v>13.881985074626865</v>
      </c>
      <c r="AN1754" s="72">
        <f>(SUMIFS('Banco de Indicadores Mun. (2)'!K:K,'Banco de Indicadores Mun. (2)'!B:B,'Banco de Indicadores - Mun. (1)'!B1754,'Banco de Indicadores Mun. (2)'!A:A,'Banco de Indicadores - Mun. (1)'!A1754) / VLOOKUP(D1754,'Dados Base'!$B:$K,10,FALSE)) * 100</f>
        <v>6.4185294117647089</v>
      </c>
      <c r="AO1754" s="21">
        <v>0</v>
      </c>
      <c r="AP1754" s="125">
        <v>0</v>
      </c>
      <c r="AQ1754" s="5">
        <v>0</v>
      </c>
      <c r="AR1754" s="21">
        <v>8</v>
      </c>
      <c r="AS1754" s="20">
        <v>95</v>
      </c>
      <c r="AT1754" s="20">
        <v>95</v>
      </c>
      <c r="AU1754" s="20">
        <v>79.512195121951223</v>
      </c>
      <c r="AV1754" s="20">
        <v>8.61</v>
      </c>
      <c r="AW1754" s="21">
        <v>0</v>
      </c>
      <c r="AX1754" s="21">
        <v>0</v>
      </c>
      <c r="AY1754" s="116">
        <v>97.58497538208843</v>
      </c>
    </row>
    <row r="1755" spans="1:51" ht="15" x14ac:dyDescent="0.25">
      <c r="A1755" s="144">
        <v>2015</v>
      </c>
      <c r="B1755" s="77" t="s">
        <v>465</v>
      </c>
      <c r="C1755" s="78">
        <v>16</v>
      </c>
      <c r="D1755" s="77">
        <v>3541109</v>
      </c>
      <c r="E1755" s="78">
        <v>354110916</v>
      </c>
      <c r="F1755" s="78" t="str">
        <f t="shared" si="72"/>
        <v>3541109162015</v>
      </c>
      <c r="G1755" s="89">
        <v>-0.35266769816812982</v>
      </c>
      <c r="H1755" s="80">
        <f t="shared" si="71"/>
        <v>4060</v>
      </c>
      <c r="I1755" s="90">
        <v>3483</v>
      </c>
      <c r="J1755" s="91">
        <v>577</v>
      </c>
      <c r="K1755" s="83">
        <f>(H1755)/VLOOKUP(D1755,'Dados Base'!$B:$K,6,FALSE)</f>
        <v>14.069376581072184</v>
      </c>
      <c r="L1755" s="88">
        <f t="shared" si="73"/>
        <v>85.788177339901466</v>
      </c>
      <c r="M1755" s="85" t="s">
        <v>702</v>
      </c>
      <c r="N1755" s="92">
        <v>0.73499999999999999</v>
      </c>
      <c r="O1755" s="91">
        <v>55</v>
      </c>
      <c r="P1755" s="91">
        <v>0</v>
      </c>
      <c r="Q1755" s="91">
        <v>0</v>
      </c>
      <c r="R1755" s="91">
        <v>0</v>
      </c>
      <c r="S1755" s="91">
        <v>4</v>
      </c>
      <c r="T1755" s="87" t="s">
        <v>691</v>
      </c>
      <c r="U1755" s="91">
        <v>27</v>
      </c>
      <c r="V1755" s="91">
        <v>33</v>
      </c>
      <c r="W1755" s="93">
        <v>0</v>
      </c>
      <c r="X1755" s="47">
        <v>9.2090104166666666E-3</v>
      </c>
      <c r="Y1755" s="21">
        <v>2.4300000000000002</v>
      </c>
      <c r="Z1755" s="21">
        <v>149</v>
      </c>
      <c r="AA1755" s="21">
        <v>39</v>
      </c>
      <c r="AB1755" s="21">
        <v>0</v>
      </c>
      <c r="AC1755" s="21">
        <v>0</v>
      </c>
      <c r="AD1755" s="153">
        <f>VLOOKUP(D1755,'Dados Base'!$B:$K,9,FALSE)*31536000/VLOOKUP($F1755,F:H,MATCH(H1754,F1754:AF1754,0),FALSE)</f>
        <v>16933.123152709359</v>
      </c>
      <c r="AE1755" s="153">
        <f>VLOOKUP(D1755,'Dados Base'!$B:$K,10,FALSE)*31536000/VLOOKUP($F1755,F:H,MATCH(H1754,F1754:AF1754,0),FALSE)</f>
        <v>1631.1724137931033</v>
      </c>
      <c r="AF1755" s="14">
        <v>87.1</v>
      </c>
      <c r="AG1755" s="15">
        <v>83.23</v>
      </c>
      <c r="AH1755" s="14">
        <v>85.12</v>
      </c>
      <c r="AI1755" s="14">
        <v>19.170000000000002</v>
      </c>
      <c r="AJ1755" s="16">
        <v>100</v>
      </c>
      <c r="AK1755" s="72">
        <f>(SUMIFS('Banco de Indicadores Mun. (2)'!I:I,'Banco de Indicadores Mun. (2)'!B:B,'Banco de Indicadores - Mun. (1)'!B1755,'Banco de Indicadores Mun. (2)'!A:A,'Banco de Indicadores - Mun. (1)'!A1755) / VLOOKUP(D1755,'Dados Base'!$B:$K,8,FALSE)) * 100</f>
        <v>22.676359550561795</v>
      </c>
      <c r="AL1755" s="72">
        <f>(SUMIFS('Banco de Indicadores Mun. (2)'!I:I,'Banco de Indicadores Mun. (2)'!B:B,'Banco de Indicadores - Mun. (1)'!B1755,'Banco de Indicadores Mun. (2)'!A:A,'Banco de Indicadores - Mun. (1)'!A1755) / VLOOKUP(D1755,'Dados Base'!$B:$K,9,FALSE)) * 100</f>
        <v>9.2577798165137608</v>
      </c>
      <c r="AM1755" s="72">
        <f>(SUMIFS('Banco de Indicadores Mun. (2)'!J:J,'Banco de Indicadores Mun. (2)'!B:B,'Banco de Indicadores - Mun. (1)'!B1755,'Banco de Indicadores Mun. (2)'!A:A,'Banco de Indicadores - Mun. (1)'!A1755) / VLOOKUP(D1755,'Dados Base'!$B:$K,7,FALSE)) * 100</f>
        <v>28.186308823529409</v>
      </c>
      <c r="AN1755" s="72">
        <f>(SUMIFS('Banco de Indicadores Mun. (2)'!K:K,'Banco de Indicadores Mun. (2)'!B:B,'Banco de Indicadores - Mun. (1)'!B1755,'Banco de Indicadores Mun. (2)'!A:A,'Banco de Indicadores - Mun. (1)'!A1755) / VLOOKUP(D1755,'Dados Base'!$B:$K,10,FALSE)) * 100</f>
        <v>4.8346190476190483</v>
      </c>
      <c r="AO1755" s="21">
        <v>0</v>
      </c>
      <c r="AP1755" s="125">
        <v>0</v>
      </c>
      <c r="AQ1755" s="5">
        <v>0</v>
      </c>
      <c r="AR1755" s="21">
        <v>8.6999999999999993</v>
      </c>
      <c r="AS1755" s="20">
        <v>98</v>
      </c>
      <c r="AT1755" s="20">
        <v>98.000000000000014</v>
      </c>
      <c r="AU1755" s="20">
        <v>79.255319148936167</v>
      </c>
      <c r="AV1755" s="20">
        <v>8.4</v>
      </c>
      <c r="AW1755" s="21">
        <v>0</v>
      </c>
      <c r="AX1755" s="21">
        <v>0</v>
      </c>
      <c r="AY1755" s="116">
        <v>105.76300568258488</v>
      </c>
    </row>
    <row r="1756" spans="1:51" ht="15" x14ac:dyDescent="0.25">
      <c r="A1756" s="144">
        <v>2015</v>
      </c>
      <c r="B1756" s="77" t="s">
        <v>466</v>
      </c>
      <c r="C1756" s="78">
        <v>22</v>
      </c>
      <c r="D1756" s="77">
        <v>3541208</v>
      </c>
      <c r="E1756" s="78">
        <v>354120822</v>
      </c>
      <c r="F1756" s="78" t="str">
        <f t="shared" si="72"/>
        <v>3541208222015</v>
      </c>
      <c r="G1756" s="89">
        <v>-0.40846628479775937</v>
      </c>
      <c r="H1756" s="80">
        <f t="shared" si="71"/>
        <v>13667</v>
      </c>
      <c r="I1756" s="90">
        <v>11036</v>
      </c>
      <c r="J1756" s="91">
        <v>2631</v>
      </c>
      <c r="K1756" s="83">
        <f>(H1756)/VLOOKUP(D1756,'Dados Base'!$B:$K,6,FALSE)</f>
        <v>18.132247193992622</v>
      </c>
      <c r="L1756" s="88">
        <f t="shared" si="73"/>
        <v>80.749250018292244</v>
      </c>
      <c r="M1756" s="85" t="s">
        <v>702</v>
      </c>
      <c r="N1756" s="92">
        <v>0.75700000000000001</v>
      </c>
      <c r="O1756" s="91">
        <v>135</v>
      </c>
      <c r="P1756" s="91">
        <v>98700</v>
      </c>
      <c r="Q1756" s="91">
        <v>0</v>
      </c>
      <c r="R1756" s="91">
        <v>0</v>
      </c>
      <c r="S1756" s="91">
        <v>15</v>
      </c>
      <c r="T1756" s="87" t="s">
        <v>691</v>
      </c>
      <c r="U1756" s="91">
        <v>113</v>
      </c>
      <c r="V1756" s="91">
        <v>97</v>
      </c>
      <c r="W1756" s="93">
        <v>0</v>
      </c>
      <c r="X1756" s="47">
        <v>3.3473045562499991E-2</v>
      </c>
      <c r="Y1756" s="21">
        <v>7.35</v>
      </c>
      <c r="Z1756" s="21">
        <v>433</v>
      </c>
      <c r="AA1756" s="21">
        <v>134</v>
      </c>
      <c r="AB1756" s="21">
        <v>1</v>
      </c>
      <c r="AC1756" s="21">
        <v>0</v>
      </c>
      <c r="AD1756" s="153">
        <f>VLOOKUP(D1756,'Dados Base'!$B:$K,9,FALSE)*31536000/VLOOKUP($F1756,F:H,MATCH(H1755,F1755:AF1755,0),FALSE)</f>
        <v>12944.827687129582</v>
      </c>
      <c r="AE1756" s="153">
        <f>VLOOKUP(D1756,'Dados Base'!$B:$K,10,FALSE)*31536000/VLOOKUP($F1756,F:H,MATCH(H1755,F1755:AF1755,0),FALSE)</f>
        <v>1707.5173776249364</v>
      </c>
      <c r="AF1756" s="14">
        <v>80.459999999999994</v>
      </c>
      <c r="AG1756" s="15">
        <v>81.96</v>
      </c>
      <c r="AH1756" s="14">
        <v>73.16</v>
      </c>
      <c r="AI1756" s="14">
        <v>11.56</v>
      </c>
      <c r="AJ1756" s="16">
        <v>100</v>
      </c>
      <c r="AK1756" s="72">
        <f>(SUMIFS('Banco de Indicadores Mun. (2)'!I:I,'Banco de Indicadores Mun. (2)'!B:B,'Banco de Indicadores - Mun. (1)'!B1756,'Banco de Indicadores Mun. (2)'!A:A,'Banco de Indicadores - Mun. (1)'!A1756) / VLOOKUP(D1756,'Dados Base'!$B:$K,8,FALSE)) * 100</f>
        <v>2.8169677419354842</v>
      </c>
      <c r="AL1756" s="72">
        <f>(SUMIFS('Banco de Indicadores Mun. (2)'!I:I,'Banco de Indicadores Mun. (2)'!B:B,'Banco de Indicadores - Mun. (1)'!B1756,'Banco de Indicadores Mun. (2)'!A:A,'Banco de Indicadores - Mun. (1)'!A1756) / VLOOKUP(D1756,'Dados Base'!$B:$K,9,FALSE)) * 100</f>
        <v>1.400951871657754</v>
      </c>
      <c r="AM1756" s="72">
        <f>(SUMIFS('Banco de Indicadores Mun. (2)'!J:J,'Banco de Indicadores Mun. (2)'!B:B,'Banco de Indicadores - Mun. (1)'!B1756,'Banco de Indicadores Mun. (2)'!A:A,'Banco de Indicadores - Mun. (1)'!A1756) / VLOOKUP(D1756,'Dados Base'!$B:$K,7,FALSE)) * 100</f>
        <v>1.711268292682927</v>
      </c>
      <c r="AN1756" s="72">
        <f>(SUMIFS('Banco de Indicadores Mun. (2)'!K:K,'Banco de Indicadores Mun. (2)'!B:B,'Banco de Indicadores - Mun. (1)'!B1756,'Banco de Indicadores Mun. (2)'!A:A,'Banco de Indicadores - Mun. (1)'!A1756) / VLOOKUP(D1756,'Dados Base'!$B:$K,10,FALSE)) * 100</f>
        <v>5.8800540540540522</v>
      </c>
      <c r="AO1756" s="21">
        <v>0</v>
      </c>
      <c r="AP1756" s="125">
        <v>0</v>
      </c>
      <c r="AQ1756" s="5">
        <v>0</v>
      </c>
      <c r="AR1756" s="21">
        <v>7.2</v>
      </c>
      <c r="AS1756" s="20">
        <v>92</v>
      </c>
      <c r="AT1756" s="20">
        <v>92</v>
      </c>
      <c r="AU1756" s="20">
        <v>76.366843033509696</v>
      </c>
      <c r="AV1756" s="20">
        <v>8.34</v>
      </c>
      <c r="AW1756" s="21">
        <v>0</v>
      </c>
      <c r="AX1756" s="21">
        <v>0</v>
      </c>
      <c r="AY1756" s="116">
        <v>118.5141092478412</v>
      </c>
    </row>
    <row r="1757" spans="1:51" ht="15" x14ac:dyDescent="0.25">
      <c r="A1757" s="144">
        <v>2015</v>
      </c>
      <c r="B1757" s="77" t="s">
        <v>467</v>
      </c>
      <c r="C1757" s="78">
        <v>22</v>
      </c>
      <c r="D1757" s="77">
        <v>3541307</v>
      </c>
      <c r="E1757" s="78">
        <v>354130722</v>
      </c>
      <c r="F1757" s="78" t="str">
        <f t="shared" si="72"/>
        <v>3541307222015</v>
      </c>
      <c r="G1757" s="89">
        <v>0.34815486559445219</v>
      </c>
      <c r="H1757" s="80">
        <f t="shared" si="71"/>
        <v>41835</v>
      </c>
      <c r="I1757" s="90">
        <v>39173</v>
      </c>
      <c r="J1757" s="91">
        <v>2662</v>
      </c>
      <c r="K1757" s="83">
        <f>(H1757)/VLOOKUP(D1757,'Dados Base'!$B:$K,6,FALSE)</f>
        <v>32.638206244441328</v>
      </c>
      <c r="L1757" s="88">
        <f t="shared" si="73"/>
        <v>93.636906896139593</v>
      </c>
      <c r="M1757" s="85" t="s">
        <v>702</v>
      </c>
      <c r="N1757" s="92">
        <v>0.75</v>
      </c>
      <c r="O1757" s="91">
        <v>108</v>
      </c>
      <c r="P1757" s="91">
        <v>91569</v>
      </c>
      <c r="Q1757" s="91">
        <v>0</v>
      </c>
      <c r="R1757" s="91">
        <v>4000</v>
      </c>
      <c r="S1757" s="91">
        <v>58</v>
      </c>
      <c r="T1757" s="87" t="s">
        <v>691</v>
      </c>
      <c r="U1757" s="91">
        <v>424</v>
      </c>
      <c r="V1757" s="91">
        <v>351</v>
      </c>
      <c r="W1757" s="93">
        <v>267.11</v>
      </c>
      <c r="X1757" s="47">
        <v>0.1182270657638889</v>
      </c>
      <c r="Y1757" s="21">
        <v>32.49</v>
      </c>
      <c r="Z1757" s="21">
        <v>1735</v>
      </c>
      <c r="AA1757" s="21">
        <v>458</v>
      </c>
      <c r="AB1757" s="21">
        <v>1</v>
      </c>
      <c r="AC1757" s="21">
        <v>0</v>
      </c>
      <c r="AD1757" s="153">
        <f>VLOOKUP(D1757,'Dados Base'!$B:$K,9,FALSE)*31536000/VLOOKUP($F1757,F:H,MATCH(H1756,F1756:AF1756,0),FALSE)</f>
        <v>7168.8146288992466</v>
      </c>
      <c r="AE1757" s="153">
        <f>VLOOKUP(D1757,'Dados Base'!$B:$K,10,FALSE)*31536000/VLOOKUP($F1757,F:H,MATCH(H1756,F1756:AF1756,0),FALSE)</f>
        <v>957.34958766583009</v>
      </c>
      <c r="AF1757" s="14">
        <v>92.84</v>
      </c>
      <c r="AG1757" s="15">
        <v>93.29</v>
      </c>
      <c r="AH1757" s="14">
        <v>81.59</v>
      </c>
      <c r="AI1757" s="14">
        <v>15.16</v>
      </c>
      <c r="AJ1757" s="16">
        <v>99.52</v>
      </c>
      <c r="AK1757" s="72">
        <f>(SUMIFS('Banco de Indicadores Mun. (2)'!I:I,'Banco de Indicadores Mun. (2)'!B:B,'Banco de Indicadores - Mun. (1)'!B1757,'Banco de Indicadores Mun. (2)'!A:A,'Banco de Indicadores - Mun. (1)'!A1757) / VLOOKUP(D1757,'Dados Base'!$B:$K,8,FALSE)) * 100</f>
        <v>5.8299621052631574</v>
      </c>
      <c r="AL1757" s="72">
        <f>(SUMIFS('Banco de Indicadores Mun. (2)'!I:I,'Banco de Indicadores Mun. (2)'!B:B,'Banco de Indicadores - Mun. (1)'!B1757,'Banco de Indicadores Mun. (2)'!A:A,'Banco de Indicadores - Mun. (1)'!A1757) / VLOOKUP(D1757,'Dados Base'!$B:$K,9,FALSE)) * 100</f>
        <v>2.9119158780231333</v>
      </c>
      <c r="AM1757" s="72">
        <f>(SUMIFS('Banco de Indicadores Mun. (2)'!J:J,'Banco de Indicadores Mun. (2)'!B:B,'Banco de Indicadores - Mun. (1)'!B1757,'Banco de Indicadores Mun. (2)'!A:A,'Banco de Indicadores - Mun. (1)'!A1757) / VLOOKUP(D1757,'Dados Base'!$B:$K,7,FALSE)) * 100</f>
        <v>4.2879770114942533</v>
      </c>
      <c r="AN1757" s="72">
        <f>(SUMIFS('Banco de Indicadores Mun. (2)'!K:K,'Banco de Indicadores Mun. (2)'!B:B,'Banco de Indicadores - Mun. (1)'!B1757,'Banco de Indicadores Mun. (2)'!A:A,'Banco de Indicadores - Mun. (1)'!A1757) / VLOOKUP(D1757,'Dados Base'!$B:$K,10,FALSE)) * 100</f>
        <v>10.055244094488188</v>
      </c>
      <c r="AO1757" s="21">
        <v>0</v>
      </c>
      <c r="AP1757" s="125">
        <v>0</v>
      </c>
      <c r="AQ1757" s="5">
        <v>0</v>
      </c>
      <c r="AR1757" s="21">
        <v>6.1</v>
      </c>
      <c r="AS1757" s="20">
        <v>92</v>
      </c>
      <c r="AT1757" s="20">
        <v>92</v>
      </c>
      <c r="AU1757" s="20">
        <v>79.115367077063382</v>
      </c>
      <c r="AV1757" s="20">
        <v>8.52</v>
      </c>
      <c r="AW1757" s="21">
        <v>0</v>
      </c>
      <c r="AX1757" s="21">
        <v>0</v>
      </c>
      <c r="AY1757" s="116">
        <v>6.3925823302462703</v>
      </c>
    </row>
    <row r="1758" spans="1:51" ht="15" x14ac:dyDescent="0.25">
      <c r="A1758" s="144">
        <v>2015</v>
      </c>
      <c r="B1758" s="77" t="s">
        <v>468</v>
      </c>
      <c r="C1758" s="78">
        <v>22</v>
      </c>
      <c r="D1758" s="77">
        <v>3541406</v>
      </c>
      <c r="E1758" s="78">
        <v>354140622</v>
      </c>
      <c r="F1758" s="78" t="str">
        <f t="shared" si="72"/>
        <v>3541406222015</v>
      </c>
      <c r="G1758" s="89">
        <v>0.77666003229073244</v>
      </c>
      <c r="H1758" s="80">
        <f t="shared" si="71"/>
        <v>214805</v>
      </c>
      <c r="I1758" s="90">
        <v>210423</v>
      </c>
      <c r="J1758" s="91">
        <v>4382</v>
      </c>
      <c r="K1758" s="83">
        <f>(H1758)/VLOOKUP(D1758,'Dados Base'!$B:$K,6,FALSE)</f>
        <v>382.14050630659477</v>
      </c>
      <c r="L1758" s="88">
        <f t="shared" si="73"/>
        <v>97.960010241847257</v>
      </c>
      <c r="M1758" s="85" t="s">
        <v>702</v>
      </c>
      <c r="N1758" s="92">
        <v>0.80600000000000005</v>
      </c>
      <c r="O1758" s="91">
        <v>208</v>
      </c>
      <c r="P1758" s="91">
        <v>53500</v>
      </c>
      <c r="Q1758" s="91">
        <v>0</v>
      </c>
      <c r="R1758" s="91">
        <v>0</v>
      </c>
      <c r="S1758" s="91">
        <v>512</v>
      </c>
      <c r="T1758" s="87" t="s">
        <v>691</v>
      </c>
      <c r="U1758" s="91">
        <v>3145</v>
      </c>
      <c r="V1758" s="91">
        <v>3000</v>
      </c>
      <c r="W1758" s="93">
        <v>0</v>
      </c>
      <c r="X1758" s="47">
        <v>0.74833686342592598</v>
      </c>
      <c r="Y1758" s="21">
        <v>195.89</v>
      </c>
      <c r="Z1758" s="21">
        <v>10394</v>
      </c>
      <c r="AA1758" s="21">
        <v>1358</v>
      </c>
      <c r="AB1758" s="21">
        <v>20</v>
      </c>
      <c r="AC1758" s="21">
        <v>0</v>
      </c>
      <c r="AD1758" s="153">
        <f>VLOOKUP(D1758,'Dados Base'!$B:$K,9,FALSE)*31536000/VLOOKUP($F1758,F:H,MATCH(H1757,F1757:AF1757,0),FALSE)</f>
        <v>625.42007867600853</v>
      </c>
      <c r="AE1758" s="153">
        <f>VLOOKUP(D1758,'Dados Base'!$B:$K,10,FALSE)*31536000/VLOOKUP($F1758,F:H,MATCH(H1757,F1757:AF1757,0),FALSE)</f>
        <v>71.937990270245066</v>
      </c>
      <c r="AF1758" s="14">
        <v>100</v>
      </c>
      <c r="AG1758" s="15">
        <v>100</v>
      </c>
      <c r="AH1758" s="14">
        <v>100</v>
      </c>
      <c r="AI1758" s="14">
        <v>27.74</v>
      </c>
      <c r="AJ1758" s="16">
        <v>100</v>
      </c>
      <c r="AK1758" s="72">
        <f>(SUMIFS('Banco de Indicadores Mun. (2)'!I:I,'Banco de Indicadores Mun. (2)'!B:B,'Banco de Indicadores - Mun. (1)'!B1758,'Banco de Indicadores Mun. (2)'!A:A,'Banco de Indicadores - Mun. (1)'!A1758) / VLOOKUP(D1758,'Dados Base'!$B:$K,8,FALSE)) * 100</f>
        <v>17.398606965174132</v>
      </c>
      <c r="AL1758" s="72">
        <f>(SUMIFS('Banco de Indicadores Mun. (2)'!I:I,'Banco de Indicadores Mun. (2)'!B:B,'Banco de Indicadores - Mun. (1)'!B1758,'Banco de Indicadores Mun. (2)'!A:A,'Banco de Indicadores - Mun. (1)'!A1758) / VLOOKUP(D1758,'Dados Base'!$B:$K,9,FALSE)) * 100</f>
        <v>8.209201877934273</v>
      </c>
      <c r="AM1758" s="72">
        <f>(SUMIFS('Banco de Indicadores Mun. (2)'!J:J,'Banco de Indicadores Mun. (2)'!B:B,'Banco de Indicadores - Mun. (1)'!B1758,'Banco de Indicadores Mun. (2)'!A:A,'Banco de Indicadores - Mun. (1)'!A1758) / VLOOKUP(D1758,'Dados Base'!$B:$K,7,FALSE)) * 100</f>
        <v>15.703986842105261</v>
      </c>
      <c r="AN1758" s="72">
        <f>(SUMIFS('Banco de Indicadores Mun. (2)'!K:K,'Banco de Indicadores Mun. (2)'!B:B,'Banco de Indicadores - Mun. (1)'!B1758,'Banco de Indicadores Mun. (2)'!A:A,'Banco de Indicadores - Mun. (1)'!A1758) / VLOOKUP(D1758,'Dados Base'!$B:$K,10,FALSE)) * 100</f>
        <v>22.655387755102051</v>
      </c>
      <c r="AO1758" s="21">
        <v>0</v>
      </c>
      <c r="AP1758" s="125">
        <v>0</v>
      </c>
      <c r="AQ1758" s="5">
        <v>0</v>
      </c>
      <c r="AR1758" s="21">
        <v>5.0999999999999996</v>
      </c>
      <c r="AS1758" s="20">
        <v>100</v>
      </c>
      <c r="AT1758" s="20">
        <v>100</v>
      </c>
      <c r="AU1758" s="20">
        <v>88.444520081688225</v>
      </c>
      <c r="AV1758" s="20">
        <v>9.6999999999999993</v>
      </c>
      <c r="AW1758" s="21">
        <v>1</v>
      </c>
      <c r="AX1758" s="21">
        <v>0</v>
      </c>
      <c r="AY1758" s="116">
        <v>65.529379722175534</v>
      </c>
    </row>
    <row r="1759" spans="1:51" ht="15" x14ac:dyDescent="0.25">
      <c r="A1759" s="144">
        <v>2015</v>
      </c>
      <c r="B1759" s="77" t="s">
        <v>469</v>
      </c>
      <c r="C1759" s="78">
        <v>22</v>
      </c>
      <c r="D1759" s="77">
        <v>3541505</v>
      </c>
      <c r="E1759" s="78">
        <v>354150522</v>
      </c>
      <c r="F1759" s="78" t="str">
        <f t="shared" si="72"/>
        <v>3541505222015</v>
      </c>
      <c r="G1759" s="89">
        <v>5.1469293634909263E-2</v>
      </c>
      <c r="H1759" s="80">
        <f t="shared" si="71"/>
        <v>37994</v>
      </c>
      <c r="I1759" s="90">
        <v>36662</v>
      </c>
      <c r="J1759" s="91">
        <v>1332</v>
      </c>
      <c r="K1759" s="83">
        <f>(H1759)/VLOOKUP(D1759,'Dados Base'!$B:$K,6,FALSE)</f>
        <v>50.322512284605502</v>
      </c>
      <c r="L1759" s="88">
        <f t="shared" si="73"/>
        <v>96.494183292098754</v>
      </c>
      <c r="M1759" s="85" t="s">
        <v>702</v>
      </c>
      <c r="N1759" s="92">
        <v>0.76300000000000001</v>
      </c>
      <c r="O1759" s="91">
        <v>158</v>
      </c>
      <c r="P1759" s="91">
        <v>74463</v>
      </c>
      <c r="Q1759" s="91">
        <v>800</v>
      </c>
      <c r="R1759" s="91">
        <v>800</v>
      </c>
      <c r="S1759" s="91">
        <v>74</v>
      </c>
      <c r="T1759" s="87" t="s">
        <v>691</v>
      </c>
      <c r="U1759" s="91">
        <v>422</v>
      </c>
      <c r="V1759" s="91">
        <v>345</v>
      </c>
      <c r="W1759" s="93">
        <v>14.48</v>
      </c>
      <c r="X1759" s="47">
        <v>0.11562990180092592</v>
      </c>
      <c r="Y1759" s="21">
        <v>30.16</v>
      </c>
      <c r="Z1759" s="21">
        <v>0</v>
      </c>
      <c r="AA1759" s="21">
        <v>2036</v>
      </c>
      <c r="AB1759" s="21">
        <v>2</v>
      </c>
      <c r="AC1759" s="21">
        <v>0</v>
      </c>
      <c r="AD1759" s="153">
        <f>VLOOKUP(D1759,'Dados Base'!$B:$K,9,FALSE)*31536000/VLOOKUP($F1759,F:H,MATCH(H1758,F1758:AF1758,0),FALSE)</f>
        <v>4747.7475390851187</v>
      </c>
      <c r="AE1759" s="153">
        <f>VLOOKUP(D1759,'Dados Base'!$B:$K,10,FALSE)*31536000/VLOOKUP($F1759,F:H,MATCH(H1758,F1758:AF1758,0),FALSE)</f>
        <v>564.41753961151767</v>
      </c>
      <c r="AF1759" s="14">
        <v>99.98</v>
      </c>
      <c r="AG1759" s="15">
        <v>95.68</v>
      </c>
      <c r="AH1759" s="14">
        <v>99.22</v>
      </c>
      <c r="AI1759" s="14">
        <v>20.2</v>
      </c>
      <c r="AJ1759" s="16">
        <v>99.99</v>
      </c>
      <c r="AK1759" s="72">
        <f>(SUMIFS('Banco de Indicadores Mun. (2)'!I:I,'Banco de Indicadores Mun. (2)'!B:B,'Banco de Indicadores - Mun. (1)'!B1759,'Banco de Indicadores Mun. (2)'!A:A,'Banco de Indicadores - Mun. (1)'!A1759) / VLOOKUP(D1759,'Dados Base'!$B:$K,8,FALSE)) * 100</f>
        <v>0.97872161172161187</v>
      </c>
      <c r="AL1759" s="72">
        <f>(SUMIFS('Banco de Indicadores Mun. (2)'!I:I,'Banco de Indicadores Mun. (2)'!B:B,'Banco de Indicadores - Mun. (1)'!B1759,'Banco de Indicadores Mun. (2)'!A:A,'Banco de Indicadores - Mun. (1)'!A1759) / VLOOKUP(D1759,'Dados Base'!$B:$K,9,FALSE)) * 100</f>
        <v>0.46711713286713297</v>
      </c>
      <c r="AM1759" s="72">
        <f>(SUMIFS('Banco de Indicadores Mun. (2)'!J:J,'Banco de Indicadores Mun. (2)'!B:B,'Banco de Indicadores - Mun. (1)'!B1759,'Banco de Indicadores Mun. (2)'!A:A,'Banco de Indicadores - Mun. (1)'!A1759) / VLOOKUP(D1759,'Dados Base'!$B:$K,7,FALSE)) * 100</f>
        <v>0</v>
      </c>
      <c r="AN1759" s="72">
        <f>(SUMIFS('Banco de Indicadores Mun. (2)'!K:K,'Banco de Indicadores Mun. (2)'!B:B,'Banco de Indicadores - Mun. (1)'!B1759,'Banco de Indicadores Mun. (2)'!A:A,'Banco de Indicadores - Mun. (1)'!A1759) / VLOOKUP(D1759,'Dados Base'!$B:$K,10,FALSE)) * 100</f>
        <v>3.9292794117647052</v>
      </c>
      <c r="AO1759" s="21">
        <v>0</v>
      </c>
      <c r="AP1759" s="125">
        <v>0</v>
      </c>
      <c r="AQ1759" s="5">
        <v>0</v>
      </c>
      <c r="AR1759" s="21">
        <v>9.4</v>
      </c>
      <c r="AS1759" s="20">
        <v>98</v>
      </c>
      <c r="AT1759" s="20">
        <v>0</v>
      </c>
      <c r="AU1759" s="20">
        <v>0</v>
      </c>
      <c r="AV1759" s="20">
        <v>1.47</v>
      </c>
      <c r="AW1759" s="21">
        <v>0</v>
      </c>
      <c r="AX1759" s="21">
        <v>0</v>
      </c>
      <c r="AY1759" s="116">
        <v>6.338519273740931</v>
      </c>
    </row>
    <row r="1760" spans="1:51" ht="15" x14ac:dyDescent="0.25">
      <c r="A1760" s="144">
        <v>2015</v>
      </c>
      <c r="B1760" s="77" t="s">
        <v>470</v>
      </c>
      <c r="C1760" s="78">
        <v>19</v>
      </c>
      <c r="D1760" s="77">
        <v>3541604</v>
      </c>
      <c r="E1760" s="78">
        <v>354160419</v>
      </c>
      <c r="F1760" s="78" t="str">
        <f t="shared" si="72"/>
        <v>3541604192015</v>
      </c>
      <c r="G1760" s="89">
        <v>1.2210546313610182</v>
      </c>
      <c r="H1760" s="80">
        <f t="shared" si="71"/>
        <v>37711</v>
      </c>
      <c r="I1760" s="90">
        <v>32114</v>
      </c>
      <c r="J1760" s="91">
        <v>5597</v>
      </c>
      <c r="K1760" s="83">
        <f>(H1760)/VLOOKUP(D1760,'Dados Base'!$B:$K,6,FALSE)</f>
        <v>48.214536853544715</v>
      </c>
      <c r="L1760" s="88">
        <f t="shared" si="73"/>
        <v>85.158176659330167</v>
      </c>
      <c r="M1760" s="85" t="s">
        <v>702</v>
      </c>
      <c r="N1760" s="92">
        <v>0.74299999999999999</v>
      </c>
      <c r="O1760" s="91">
        <v>95</v>
      </c>
      <c r="P1760" s="91">
        <v>58000</v>
      </c>
      <c r="Q1760" s="91">
        <v>70000</v>
      </c>
      <c r="R1760" s="91">
        <v>0</v>
      </c>
      <c r="S1760" s="91">
        <v>49</v>
      </c>
      <c r="T1760" s="87" t="s">
        <v>691</v>
      </c>
      <c r="U1760" s="91">
        <v>305</v>
      </c>
      <c r="V1760" s="91">
        <v>229</v>
      </c>
      <c r="W1760" s="93">
        <v>50.519999999999996</v>
      </c>
      <c r="X1760" s="47">
        <v>0.10302544811921295</v>
      </c>
      <c r="Y1760" s="21">
        <v>26.14</v>
      </c>
      <c r="Z1760" s="21">
        <v>1394</v>
      </c>
      <c r="AA1760" s="21">
        <v>371</v>
      </c>
      <c r="AB1760" s="21">
        <v>5</v>
      </c>
      <c r="AC1760" s="21">
        <v>0</v>
      </c>
      <c r="AD1760" s="153">
        <f>VLOOKUP(D1760,'Dados Base'!$B:$K,9,FALSE)*31536000/VLOOKUP($F1760,F:H,MATCH(H1759,F1759:AF1759,0),FALSE)</f>
        <v>4875.3647476863516</v>
      </c>
      <c r="AE1760" s="153">
        <f>VLOOKUP(D1760,'Dados Base'!$B:$K,10,FALSE)*31536000/VLOOKUP($F1760,F:H,MATCH(H1759,F1759:AF1759,0),FALSE)</f>
        <v>451.5775237994219</v>
      </c>
      <c r="AF1760" s="14">
        <v>89.75</v>
      </c>
      <c r="AG1760" s="15" t="s">
        <v>692</v>
      </c>
      <c r="AH1760" s="14">
        <v>83.53</v>
      </c>
      <c r="AI1760" s="14">
        <v>5.51</v>
      </c>
      <c r="AJ1760" s="16">
        <v>99.1</v>
      </c>
      <c r="AK1760" s="72">
        <f>(SUMIFS('Banco de Indicadores Mun. (2)'!I:I,'Banco de Indicadores Mun. (2)'!B:B,'Banco de Indicadores - Mun. (1)'!B1760,'Banco de Indicadores Mun. (2)'!A:A,'Banco de Indicadores - Mun. (1)'!A1760) / VLOOKUP(D1760,'Dados Base'!$B:$K,8,FALSE)) * 100</f>
        <v>22.384552380952378</v>
      </c>
      <c r="AL1760" s="72">
        <f>(SUMIFS('Banco de Indicadores Mun. (2)'!I:I,'Banco de Indicadores Mun. (2)'!B:B,'Banco de Indicadores - Mun. (1)'!B1760,'Banco de Indicadores Mun. (2)'!A:A,'Banco de Indicadores - Mun. (1)'!A1760) / VLOOKUP(D1760,'Dados Base'!$B:$K,9,FALSE)) * 100</f>
        <v>8.063046312178388</v>
      </c>
      <c r="AM1760" s="72">
        <f>(SUMIFS('Banco de Indicadores Mun. (2)'!J:J,'Banco de Indicadores Mun. (2)'!B:B,'Banco de Indicadores - Mun. (1)'!B1760,'Banco de Indicadores Mun. (2)'!A:A,'Banco de Indicadores - Mun. (1)'!A1760) / VLOOKUP(D1760,'Dados Base'!$B:$K,7,FALSE)) * 100</f>
        <v>22.441833333333335</v>
      </c>
      <c r="AN1760" s="72">
        <f>(SUMIFS('Banco de Indicadores Mun. (2)'!K:K,'Banco de Indicadores Mun. (2)'!B:B,'Banco de Indicadores - Mun. (1)'!B1760,'Banco de Indicadores Mun. (2)'!A:A,'Banco de Indicadores - Mun. (1)'!A1760) / VLOOKUP(D1760,'Dados Base'!$B:$K,10,FALSE)) * 100</f>
        <v>22.219074074074069</v>
      </c>
      <c r="AO1760" s="21">
        <v>0</v>
      </c>
      <c r="AP1760" s="125">
        <v>0</v>
      </c>
      <c r="AQ1760" s="5">
        <v>0</v>
      </c>
      <c r="AR1760" s="21">
        <v>4.5</v>
      </c>
      <c r="AS1760" s="20">
        <v>100</v>
      </c>
      <c r="AT1760" s="20">
        <v>100</v>
      </c>
      <c r="AU1760" s="20">
        <v>78.980169971671387</v>
      </c>
      <c r="AV1760" s="20">
        <v>8.14</v>
      </c>
      <c r="AW1760" s="21">
        <v>0</v>
      </c>
      <c r="AX1760" s="21">
        <v>0</v>
      </c>
      <c r="AY1760" s="116">
        <v>185.56172635414029</v>
      </c>
    </row>
    <row r="1761" spans="1:51" ht="15" x14ac:dyDescent="0.25">
      <c r="A1761" s="144">
        <v>2015</v>
      </c>
      <c r="B1761" s="77" t="s">
        <v>471</v>
      </c>
      <c r="C1761" s="78">
        <v>10</v>
      </c>
      <c r="D1761" s="77">
        <v>3541653</v>
      </c>
      <c r="E1761" s="78">
        <v>354165310</v>
      </c>
      <c r="F1761" s="78" t="str">
        <f t="shared" si="72"/>
        <v>3541653102015</v>
      </c>
      <c r="G1761" s="89">
        <v>1.7688473173751218</v>
      </c>
      <c r="H1761" s="80">
        <f t="shared" si="71"/>
        <v>3482</v>
      </c>
      <c r="I1761" s="90">
        <v>896</v>
      </c>
      <c r="J1761" s="91">
        <v>2586</v>
      </c>
      <c r="K1761" s="83">
        <f>(H1761)/VLOOKUP(D1761,'Dados Base'!$B:$K,6,FALSE)</f>
        <v>16.982880554065257</v>
      </c>
      <c r="L1761" s="88">
        <f t="shared" si="73"/>
        <v>25.732337736932799</v>
      </c>
      <c r="M1761" s="85" t="s">
        <v>702</v>
      </c>
      <c r="N1761" s="92">
        <v>0.67800000000000005</v>
      </c>
      <c r="O1761" s="91">
        <v>53</v>
      </c>
      <c r="P1761" s="91">
        <v>0</v>
      </c>
      <c r="Q1761" s="91">
        <v>7600000</v>
      </c>
      <c r="R1761" s="91">
        <v>0</v>
      </c>
      <c r="S1761" s="91">
        <v>3</v>
      </c>
      <c r="T1761" s="87" t="s">
        <v>691</v>
      </c>
      <c r="U1761" s="91">
        <v>13</v>
      </c>
      <c r="V1761" s="91">
        <v>22</v>
      </c>
      <c r="W1761" s="93">
        <v>0</v>
      </c>
      <c r="X1761" s="47">
        <v>2.7937609375000001E-3</v>
      </c>
      <c r="Y1761" s="21">
        <v>0.64</v>
      </c>
      <c r="Z1761" s="21">
        <v>43</v>
      </c>
      <c r="AA1761" s="21">
        <v>7</v>
      </c>
      <c r="AB1761" s="21">
        <v>0</v>
      </c>
      <c r="AC1761" s="21">
        <v>0</v>
      </c>
      <c r="AD1761" s="153">
        <f>VLOOKUP(D1761,'Dados Base'!$B:$K,9,FALSE)*31536000/VLOOKUP($F1761,F:H,MATCH(H1760,F1760:AF1760,0),FALSE)</f>
        <v>16302.354968408961</v>
      </c>
      <c r="AE1761" s="153">
        <f>VLOOKUP(D1761,'Dados Base'!$B:$K,10,FALSE)*31536000/VLOOKUP($F1761,F:H,MATCH(H1760,F1760:AF1760,0),FALSE)</f>
        <v>2535.9218839747273</v>
      </c>
      <c r="AF1761" s="14">
        <v>30.81</v>
      </c>
      <c r="AG1761" s="15">
        <v>100</v>
      </c>
      <c r="AH1761" s="14">
        <v>17.84</v>
      </c>
      <c r="AI1761" s="14">
        <v>22.23</v>
      </c>
      <c r="AJ1761" s="16">
        <v>100</v>
      </c>
      <c r="AK1761" s="72">
        <f>(SUMIFS('Banco de Indicadores Mun. (2)'!I:I,'Banco de Indicadores Mun. (2)'!B:B,'Banco de Indicadores - Mun. (1)'!B1761,'Banco de Indicadores Mun. (2)'!A:A,'Banco de Indicadores - Mun. (1)'!A1761) / VLOOKUP(D1761,'Dados Base'!$B:$K,8,FALSE)) * 100</f>
        <v>37.268815384615387</v>
      </c>
      <c r="AL1761" s="72">
        <f>(SUMIFS('Banco de Indicadores Mun. (2)'!I:I,'Banco de Indicadores Mun. (2)'!B:B,'Banco de Indicadores - Mun. (1)'!B1761,'Banco de Indicadores Mun. (2)'!A:A,'Banco de Indicadores - Mun. (1)'!A1761) / VLOOKUP(D1761,'Dados Base'!$B:$K,9,FALSE)) * 100</f>
        <v>13.458183333333332</v>
      </c>
      <c r="AM1761" s="72">
        <f>(SUMIFS('Banco de Indicadores Mun. (2)'!J:J,'Banco de Indicadores Mun. (2)'!B:B,'Banco de Indicadores - Mun. (1)'!B1761,'Banco de Indicadores Mun. (2)'!A:A,'Banco de Indicadores - Mun. (1)'!A1761) / VLOOKUP(D1761,'Dados Base'!$B:$K,7,FALSE)) * 100</f>
        <v>65.279864864864862</v>
      </c>
      <c r="AN1761" s="72">
        <f>(SUMIFS('Banco de Indicadores Mun. (2)'!K:K,'Banco de Indicadores Mun. (2)'!B:B,'Banco de Indicadores - Mun. (1)'!B1761,'Banco de Indicadores Mun. (2)'!A:A,'Banco de Indicadores - Mun. (1)'!A1761) / VLOOKUP(D1761,'Dados Base'!$B:$K,10,FALSE)) * 100</f>
        <v>0.25421428571428567</v>
      </c>
      <c r="AO1761" s="21">
        <v>0</v>
      </c>
      <c r="AP1761" s="125">
        <v>0</v>
      </c>
      <c r="AQ1761" s="5">
        <v>0</v>
      </c>
      <c r="AR1761" s="21">
        <v>10</v>
      </c>
      <c r="AS1761" s="20">
        <v>89</v>
      </c>
      <c r="AT1761" s="20">
        <v>89</v>
      </c>
      <c r="AU1761" s="20">
        <v>86</v>
      </c>
      <c r="AV1761" s="20">
        <v>9.5399999999999991</v>
      </c>
      <c r="AW1761" s="21">
        <v>0</v>
      </c>
      <c r="AX1761" s="21">
        <v>0</v>
      </c>
      <c r="AY1761" s="116">
        <v>16.589476460993723</v>
      </c>
    </row>
    <row r="1762" spans="1:51" ht="15" x14ac:dyDescent="0.25">
      <c r="A1762" s="144">
        <v>2015</v>
      </c>
      <c r="B1762" s="77" t="s">
        <v>472</v>
      </c>
      <c r="C1762" s="78">
        <v>17</v>
      </c>
      <c r="D1762" s="77">
        <v>3541703</v>
      </c>
      <c r="E1762" s="78">
        <v>354170317</v>
      </c>
      <c r="F1762" s="78" t="str">
        <f t="shared" si="72"/>
        <v>3541703172015</v>
      </c>
      <c r="G1762" s="89">
        <v>0.9507940040623275</v>
      </c>
      <c r="H1762" s="80">
        <f t="shared" si="71"/>
        <v>13379</v>
      </c>
      <c r="I1762" s="90">
        <v>12651</v>
      </c>
      <c r="J1762" s="91">
        <v>728</v>
      </c>
      <c r="K1762" s="83">
        <f>(H1762)/VLOOKUP(D1762,'Dados Base'!$B:$K,6,FALSE)</f>
        <v>20.496675552287282</v>
      </c>
      <c r="L1762" s="88">
        <f t="shared" si="73"/>
        <v>94.558636669407278</v>
      </c>
      <c r="M1762" s="85" t="s">
        <v>702</v>
      </c>
      <c r="N1762" s="92">
        <v>0.73799999999999999</v>
      </c>
      <c r="O1762" s="91">
        <v>58</v>
      </c>
      <c r="P1762" s="91">
        <v>33300</v>
      </c>
      <c r="Q1762" s="91">
        <v>0</v>
      </c>
      <c r="R1762" s="91">
        <v>200</v>
      </c>
      <c r="S1762" s="91">
        <v>14</v>
      </c>
      <c r="T1762" s="87" t="s">
        <v>691</v>
      </c>
      <c r="U1762" s="91">
        <v>117</v>
      </c>
      <c r="V1762" s="91">
        <v>98</v>
      </c>
      <c r="W1762" s="93">
        <v>0</v>
      </c>
      <c r="X1762" s="47">
        <v>3.6437040646990736E-2</v>
      </c>
      <c r="Y1762" s="21">
        <v>9</v>
      </c>
      <c r="Z1762" s="21">
        <v>577</v>
      </c>
      <c r="AA1762" s="21">
        <v>117</v>
      </c>
      <c r="AB1762" s="21">
        <v>0</v>
      </c>
      <c r="AC1762" s="21">
        <v>0</v>
      </c>
      <c r="AD1762" s="153">
        <f>VLOOKUP(D1762,'Dados Base'!$B:$K,9,FALSE)*31536000/VLOOKUP($F1762,F:H,MATCH(H1761,F1761:AF1761,0),FALSE)</f>
        <v>12209.917034158008</v>
      </c>
      <c r="AE1762" s="153">
        <f>VLOOKUP(D1762,'Dados Base'!$B:$K,10,FALSE)*31536000/VLOOKUP($F1762,F:H,MATCH(H1761,F1761:AF1761,0),FALSE)</f>
        <v>1343.5622991254957</v>
      </c>
      <c r="AF1762" s="14">
        <v>89.47</v>
      </c>
      <c r="AG1762" s="15">
        <v>97.07</v>
      </c>
      <c r="AH1762" s="14">
        <v>88.15</v>
      </c>
      <c r="AI1762" s="14">
        <v>24.38</v>
      </c>
      <c r="AJ1762" s="16">
        <v>95.34</v>
      </c>
      <c r="AK1762" s="72">
        <f>(SUMIFS('Banco de Indicadores Mun. (2)'!I:I,'Banco de Indicadores Mun. (2)'!B:B,'Banco de Indicadores - Mun. (1)'!B1762,'Banco de Indicadores Mun. (2)'!A:A,'Banco de Indicadores - Mun. (1)'!A1762) / VLOOKUP(D1762,'Dados Base'!$B:$K,8,FALSE)) * 100</f>
        <v>18.290317269076304</v>
      </c>
      <c r="AL1762" s="72">
        <f>(SUMIFS('Banco de Indicadores Mun. (2)'!I:I,'Banco de Indicadores Mun. (2)'!B:B,'Banco de Indicadores - Mun. (1)'!B1762,'Banco de Indicadores Mun. (2)'!A:A,'Banco de Indicadores - Mun. (1)'!A1762) / VLOOKUP(D1762,'Dados Base'!$B:$K,9,FALSE)) * 100</f>
        <v>8.7920637065637059</v>
      </c>
      <c r="AM1762" s="72">
        <f>(SUMIFS('Banco de Indicadores Mun. (2)'!J:J,'Banco de Indicadores Mun. (2)'!B:B,'Banco de Indicadores - Mun. (1)'!B1762,'Banco de Indicadores Mun. (2)'!A:A,'Banco de Indicadores - Mun. (1)'!A1762) / VLOOKUP(D1762,'Dados Base'!$B:$K,7,FALSE)) * 100</f>
        <v>18.147572916666668</v>
      </c>
      <c r="AN1762" s="72">
        <f>(SUMIFS('Banco de Indicadores Mun. (2)'!K:K,'Banco de Indicadores Mun. (2)'!B:B,'Banco de Indicadores - Mun. (1)'!B1762,'Banco de Indicadores Mun. (2)'!A:A,'Banco de Indicadores - Mun. (1)'!A1762) / VLOOKUP(D1762,'Dados Base'!$B:$K,10,FALSE)) * 100</f>
        <v>18.771140350877179</v>
      </c>
      <c r="AO1762" s="21">
        <v>0</v>
      </c>
      <c r="AP1762" s="125">
        <v>0</v>
      </c>
      <c r="AQ1762" s="5">
        <v>0</v>
      </c>
      <c r="AR1762" s="21">
        <v>9.4</v>
      </c>
      <c r="AS1762" s="20">
        <v>99</v>
      </c>
      <c r="AT1762" s="20">
        <v>98.999999999999986</v>
      </c>
      <c r="AU1762" s="20">
        <v>83.141210374639769</v>
      </c>
      <c r="AV1762" s="20">
        <v>9.49</v>
      </c>
      <c r="AW1762" s="21">
        <v>0</v>
      </c>
      <c r="AX1762" s="21">
        <v>0</v>
      </c>
      <c r="AY1762" s="116">
        <v>79.675493492190753</v>
      </c>
    </row>
    <row r="1763" spans="1:51" ht="15" x14ac:dyDescent="0.25">
      <c r="A1763" s="144">
        <v>2015</v>
      </c>
      <c r="B1763" s="77" t="s">
        <v>473</v>
      </c>
      <c r="C1763" s="78">
        <v>20</v>
      </c>
      <c r="D1763" s="77">
        <v>3541802</v>
      </c>
      <c r="E1763" s="78">
        <v>354180220</v>
      </c>
      <c r="F1763" s="78" t="str">
        <f t="shared" si="72"/>
        <v>3541802202015</v>
      </c>
      <c r="G1763" s="89">
        <v>1.9516828239495965</v>
      </c>
      <c r="H1763" s="80">
        <f t="shared" si="71"/>
        <v>3044</v>
      </c>
      <c r="I1763" s="90">
        <v>2672</v>
      </c>
      <c r="J1763" s="91">
        <v>372</v>
      </c>
      <c r="K1763" s="83">
        <f>(H1763)/VLOOKUP(D1763,'Dados Base'!$B:$K,6,FALSE)</f>
        <v>12.925690021231423</v>
      </c>
      <c r="L1763" s="88">
        <f t="shared" si="73"/>
        <v>87.779237844940866</v>
      </c>
      <c r="M1763" s="85" t="s">
        <v>702</v>
      </c>
      <c r="N1763" s="92">
        <v>0.71499999999999997</v>
      </c>
      <c r="O1763" s="91">
        <v>23</v>
      </c>
      <c r="P1763" s="91">
        <v>11035</v>
      </c>
      <c r="Q1763" s="91">
        <v>900000</v>
      </c>
      <c r="R1763" s="91">
        <v>0</v>
      </c>
      <c r="S1763" s="91">
        <v>4</v>
      </c>
      <c r="T1763" s="87" t="s">
        <v>691</v>
      </c>
      <c r="U1763" s="91">
        <v>19</v>
      </c>
      <c r="V1763" s="91">
        <v>15</v>
      </c>
      <c r="W1763" s="93">
        <v>0</v>
      </c>
      <c r="X1763" s="47">
        <v>7.7843958333333341E-3</v>
      </c>
      <c r="Y1763" s="21">
        <v>1.88</v>
      </c>
      <c r="Z1763" s="21">
        <v>87</v>
      </c>
      <c r="AA1763" s="21">
        <v>58</v>
      </c>
      <c r="AB1763" s="21">
        <v>0</v>
      </c>
      <c r="AC1763" s="21">
        <v>0</v>
      </c>
      <c r="AD1763" s="153">
        <f>VLOOKUP(D1763,'Dados Base'!$B:$K,9,FALSE)*31536000/VLOOKUP($F1763,F:H,MATCH(H1762,F1762:AF1762,0),FALSE)</f>
        <v>18233.692509855453</v>
      </c>
      <c r="AE1763" s="153">
        <f>VLOOKUP(D1763,'Dados Base'!$B:$K,10,FALSE)*31536000/VLOOKUP($F1763,F:H,MATCH(H1762,F1762:AF1762,0),FALSE)</f>
        <v>2279.2115637319312</v>
      </c>
      <c r="AF1763" s="14">
        <v>98.2</v>
      </c>
      <c r="AG1763" s="15" t="s">
        <v>692</v>
      </c>
      <c r="AH1763" s="14">
        <v>97.66</v>
      </c>
      <c r="AI1763" s="14">
        <v>7.87</v>
      </c>
      <c r="AJ1763" s="16">
        <v>100</v>
      </c>
      <c r="AK1763" s="72">
        <f>(SUMIFS('Banco de Indicadores Mun. (2)'!I:I,'Banco de Indicadores Mun. (2)'!B:B,'Banco de Indicadores - Mun. (1)'!B1763,'Banco de Indicadores Mun. (2)'!A:A,'Banco de Indicadores - Mun. (1)'!A1763) / VLOOKUP(D1763,'Dados Base'!$B:$K,8,FALSE)) * 100</f>
        <v>23.491743243243242</v>
      </c>
      <c r="AL1763" s="72">
        <f>(SUMIFS('Banco de Indicadores Mun. (2)'!I:I,'Banco de Indicadores Mun. (2)'!B:B,'Banco de Indicadores - Mun. (1)'!B1763,'Banco de Indicadores Mun. (2)'!A:A,'Banco de Indicadores - Mun. (1)'!A1763) / VLOOKUP(D1763,'Dados Base'!$B:$K,9,FALSE)) * 100</f>
        <v>9.8772102272727267</v>
      </c>
      <c r="AM1763" s="72">
        <f>(SUMIFS('Banco de Indicadores Mun. (2)'!J:J,'Banco de Indicadores Mun. (2)'!B:B,'Banco de Indicadores - Mun. (1)'!B1763,'Banco de Indicadores Mun. (2)'!A:A,'Banco de Indicadores - Mun. (1)'!A1763) / VLOOKUP(D1763,'Dados Base'!$B:$K,7,FALSE)) * 100</f>
        <v>32.051288461538462</v>
      </c>
      <c r="AN1763" s="72">
        <f>(SUMIFS('Banco de Indicadores Mun. (2)'!K:K,'Banco de Indicadores Mun. (2)'!B:B,'Banco de Indicadores - Mun. (1)'!B1763,'Banco de Indicadores Mun. (2)'!A:A,'Banco de Indicadores - Mun. (1)'!A1763) / VLOOKUP(D1763,'Dados Base'!$B:$K,10,FALSE)) * 100</f>
        <v>3.2600909090909096</v>
      </c>
      <c r="AO1763" s="21">
        <v>0</v>
      </c>
      <c r="AP1763" s="125">
        <v>0</v>
      </c>
      <c r="AQ1763" s="5">
        <v>0</v>
      </c>
      <c r="AR1763" s="21">
        <v>8.5</v>
      </c>
      <c r="AS1763" s="20">
        <v>100</v>
      </c>
      <c r="AT1763" s="20">
        <v>100</v>
      </c>
      <c r="AU1763" s="20">
        <v>60</v>
      </c>
      <c r="AV1763" s="20">
        <v>6.9</v>
      </c>
      <c r="AW1763" s="21">
        <v>0</v>
      </c>
      <c r="AX1763" s="21">
        <v>0</v>
      </c>
      <c r="AY1763" s="116">
        <v>117.27007850636235</v>
      </c>
    </row>
    <row r="1764" spans="1:51" ht="15" x14ac:dyDescent="0.25">
      <c r="A1764" s="144">
        <v>2015</v>
      </c>
      <c r="B1764" s="77" t="s">
        <v>474</v>
      </c>
      <c r="C1764" s="78">
        <v>2</v>
      </c>
      <c r="D1764" s="77">
        <v>3541901</v>
      </c>
      <c r="E1764" s="78">
        <v>35419012</v>
      </c>
      <c r="F1764" s="78" t="str">
        <f t="shared" si="72"/>
        <v>354190122015</v>
      </c>
      <c r="G1764" s="89">
        <v>1.6150306388236224</v>
      </c>
      <c r="H1764" s="80">
        <f t="shared" si="71"/>
        <v>12051</v>
      </c>
      <c r="I1764" s="90">
        <v>9884</v>
      </c>
      <c r="J1764" s="91">
        <v>2167</v>
      </c>
      <c r="K1764" s="83">
        <f>(H1764)/VLOOKUP(D1764,'Dados Base'!$B:$K,6,FALSE)</f>
        <v>48.318030552102961</v>
      </c>
      <c r="L1764" s="88">
        <f t="shared" si="73"/>
        <v>82.018089785080079</v>
      </c>
      <c r="M1764" s="85" t="s">
        <v>702</v>
      </c>
      <c r="N1764" s="92">
        <v>0.72199999999999998</v>
      </c>
      <c r="O1764" s="91">
        <v>21</v>
      </c>
      <c r="P1764" s="91">
        <v>8092</v>
      </c>
      <c r="Q1764" s="91">
        <v>0</v>
      </c>
      <c r="R1764" s="91">
        <v>0</v>
      </c>
      <c r="S1764" s="91">
        <v>13</v>
      </c>
      <c r="T1764" s="87" t="s">
        <v>691</v>
      </c>
      <c r="U1764" s="91">
        <v>51</v>
      </c>
      <c r="V1764" s="91">
        <v>44</v>
      </c>
      <c r="W1764" s="93">
        <v>4.63</v>
      </c>
      <c r="X1764" s="47">
        <v>2.4899123437500007E-2</v>
      </c>
      <c r="Y1764" s="21">
        <v>7.23</v>
      </c>
      <c r="Z1764" s="21">
        <v>0</v>
      </c>
      <c r="AA1764" s="21">
        <v>558</v>
      </c>
      <c r="AB1764" s="21">
        <v>2</v>
      </c>
      <c r="AC1764" s="21">
        <v>0</v>
      </c>
      <c r="AD1764" s="153">
        <f>VLOOKUP(D1764,'Dados Base'!$B:$K,9,FALSE)*31536000/VLOOKUP($F1764,F:H,MATCH(H1763,F1763:AF1763,0),FALSE)</f>
        <v>10362.837938760269</v>
      </c>
      <c r="AE1764" s="153">
        <f>VLOOKUP(D1764,'Dados Base'!$B:$K,10,FALSE)*31536000/VLOOKUP($F1764,F:H,MATCH(H1763,F1763:AF1763,0),FALSE)</f>
        <v>1072.9200896191187</v>
      </c>
      <c r="AF1764" s="14">
        <v>79.34</v>
      </c>
      <c r="AG1764" s="15">
        <v>100</v>
      </c>
      <c r="AH1764" s="14">
        <v>54.19</v>
      </c>
      <c r="AI1764" s="14">
        <v>25.15</v>
      </c>
      <c r="AJ1764" s="16">
        <v>96.74</v>
      </c>
      <c r="AK1764" s="72">
        <f>(SUMIFS('Banco de Indicadores Mun. (2)'!I:I,'Banco de Indicadores Mun. (2)'!B:B,'Banco de Indicadores - Mun. (1)'!B1764,'Banco de Indicadores Mun. (2)'!A:A,'Banco de Indicadores - Mun. (1)'!A1764) / VLOOKUP(D1764,'Dados Base'!$B:$K,8,FALSE)) * 100</f>
        <v>2.0386453488372083</v>
      </c>
      <c r="AL1764" s="72">
        <f>(SUMIFS('Banco de Indicadores Mun. (2)'!I:I,'Banco de Indicadores Mun. (2)'!B:B,'Banco de Indicadores - Mun. (1)'!B1764,'Banco de Indicadores Mun. (2)'!A:A,'Banco de Indicadores - Mun. (1)'!A1764) / VLOOKUP(D1764,'Dados Base'!$B:$K,9,FALSE)) * 100</f>
        <v>0.88547222222222188</v>
      </c>
      <c r="AM1764" s="72">
        <f>(SUMIFS('Banco de Indicadores Mun. (2)'!J:J,'Banco de Indicadores Mun. (2)'!B:B,'Banco de Indicadores - Mun. (1)'!B1764,'Banco de Indicadores Mun. (2)'!A:A,'Banco de Indicadores - Mun. (1)'!A1764) / VLOOKUP(D1764,'Dados Base'!$B:$K,7,FALSE)) * 100</f>
        <v>2.6245725190839684</v>
      </c>
      <c r="AN1764" s="72">
        <f>(SUMIFS('Banco de Indicadores Mun. (2)'!K:K,'Banco de Indicadores Mun. (2)'!B:B,'Banco de Indicadores - Mun. (1)'!B1764,'Banco de Indicadores Mun. (2)'!A:A,'Banco de Indicadores - Mun. (1)'!A1764) / VLOOKUP(D1764,'Dados Base'!$B:$K,10,FALSE)) * 100</f>
        <v>0.1665365853658537</v>
      </c>
      <c r="AO1764" s="21">
        <v>0</v>
      </c>
      <c r="AP1764" s="125">
        <v>0</v>
      </c>
      <c r="AQ1764" s="5">
        <v>0</v>
      </c>
      <c r="AR1764" s="21">
        <v>9.5</v>
      </c>
      <c r="AS1764" s="20">
        <v>100</v>
      </c>
      <c r="AT1764" s="20">
        <v>0</v>
      </c>
      <c r="AU1764" s="20">
        <v>0</v>
      </c>
      <c r="AV1764" s="20">
        <v>1.5</v>
      </c>
      <c r="AW1764" s="21">
        <v>0</v>
      </c>
      <c r="AX1764" s="21">
        <v>0</v>
      </c>
      <c r="AY1764" s="116">
        <v>390.61542527730592</v>
      </c>
    </row>
    <row r="1765" spans="1:51" ht="15" x14ac:dyDescent="0.25">
      <c r="A1765" s="144">
        <v>2015</v>
      </c>
      <c r="B1765" s="77" t="s">
        <v>475</v>
      </c>
      <c r="C1765" s="78">
        <v>20</v>
      </c>
      <c r="D1765" s="77">
        <v>3542008</v>
      </c>
      <c r="E1765" s="78">
        <v>354200820</v>
      </c>
      <c r="F1765" s="78" t="str">
        <f t="shared" si="72"/>
        <v>3542008202015</v>
      </c>
      <c r="G1765" s="89">
        <v>0.90090435027330162</v>
      </c>
      <c r="H1765" s="80">
        <f t="shared" si="71"/>
        <v>6260</v>
      </c>
      <c r="I1765" s="90">
        <v>5759</v>
      </c>
      <c r="J1765" s="91">
        <v>501</v>
      </c>
      <c r="K1765" s="83">
        <f>(H1765)/VLOOKUP(D1765,'Dados Base'!$B:$K,6,FALSE)</f>
        <v>19.577182887165375</v>
      </c>
      <c r="L1765" s="88">
        <f t="shared" si="73"/>
        <v>91.996805111821089</v>
      </c>
      <c r="M1765" s="85" t="s">
        <v>702</v>
      </c>
      <c r="N1765" s="92">
        <v>0.73199999999999998</v>
      </c>
      <c r="O1765" s="91">
        <v>80</v>
      </c>
      <c r="P1765" s="91">
        <v>29500</v>
      </c>
      <c r="Q1765" s="91">
        <v>0</v>
      </c>
      <c r="R1765" s="91">
        <v>0</v>
      </c>
      <c r="S1765" s="91">
        <v>15</v>
      </c>
      <c r="T1765" s="87" t="s">
        <v>691</v>
      </c>
      <c r="U1765" s="91">
        <v>43</v>
      </c>
      <c r="V1765" s="91">
        <v>32</v>
      </c>
      <c r="W1765" s="93">
        <v>0</v>
      </c>
      <c r="X1765" s="47">
        <v>1.6271109374999999E-2</v>
      </c>
      <c r="Y1765" s="21">
        <v>4.12</v>
      </c>
      <c r="Z1765" s="21">
        <v>243</v>
      </c>
      <c r="AA1765" s="21">
        <v>75</v>
      </c>
      <c r="AB1765" s="21">
        <v>0</v>
      </c>
      <c r="AC1765" s="21">
        <v>0</v>
      </c>
      <c r="AD1765" s="153">
        <f>VLOOKUP(D1765,'Dados Base'!$B:$K,9,FALSE)*31536000/VLOOKUP($F1765,F:H,MATCH(H1764,F1764:AF1764,0),FALSE)</f>
        <v>12090.479233226837</v>
      </c>
      <c r="AE1765" s="153">
        <f>VLOOKUP(D1765,'Dados Base'!$B:$K,10,FALSE)*31536000/VLOOKUP($F1765,F:H,MATCH(H1764,F1764:AF1764,0),FALSE)</f>
        <v>1309.8019169329079</v>
      </c>
      <c r="AF1765" s="14">
        <v>99.81</v>
      </c>
      <c r="AG1765" s="15">
        <v>100</v>
      </c>
      <c r="AH1765" s="14">
        <v>96.91</v>
      </c>
      <c r="AI1765" s="14">
        <v>12.84</v>
      </c>
      <c r="AJ1765" s="16">
        <v>100</v>
      </c>
      <c r="AK1765" s="72">
        <f>(SUMIFS('Banco de Indicadores Mun. (2)'!I:I,'Banco de Indicadores Mun. (2)'!B:B,'Banco de Indicadores - Mun. (1)'!B1765,'Banco de Indicadores Mun. (2)'!A:A,'Banco de Indicadores - Mun. (1)'!A1765) / VLOOKUP(D1765,'Dados Base'!$B:$K,8,FALSE)) * 100</f>
        <v>1.4552037037037036</v>
      </c>
      <c r="AL1765" s="72">
        <f>(SUMIFS('Banco de Indicadores Mun. (2)'!I:I,'Banco de Indicadores Mun. (2)'!B:B,'Banco de Indicadores - Mun. (1)'!B1765,'Banco de Indicadores Mun. (2)'!A:A,'Banco de Indicadores - Mun. (1)'!A1765) / VLOOKUP(D1765,'Dados Base'!$B:$K,9,FALSE)) * 100</f>
        <v>0.65484166666666666</v>
      </c>
      <c r="AM1765" s="72">
        <f>(SUMIFS('Banco de Indicadores Mun. (2)'!J:J,'Banco de Indicadores Mun. (2)'!B:B,'Banco de Indicadores - Mun. (1)'!B1765,'Banco de Indicadores Mun. (2)'!A:A,'Banco de Indicadores - Mun. (1)'!A1765) / VLOOKUP(D1765,'Dados Base'!$B:$K,7,FALSE)) * 100</f>
        <v>0.35000000000000003</v>
      </c>
      <c r="AN1765" s="72">
        <f>(SUMIFS('Banco de Indicadores Mun. (2)'!K:K,'Banco de Indicadores Mun. (2)'!B:B,'Banco de Indicadores - Mun. (1)'!B1765,'Banco de Indicadores Mun. (2)'!A:A,'Banco de Indicadores - Mun. (1)'!A1765) / VLOOKUP(D1765,'Dados Base'!$B:$K,10,FALSE)) * 100</f>
        <v>4.9408461538461523</v>
      </c>
      <c r="AO1765" s="21">
        <v>0</v>
      </c>
      <c r="AP1765" s="125">
        <v>0</v>
      </c>
      <c r="AQ1765" s="5">
        <v>0</v>
      </c>
      <c r="AR1765" s="21">
        <v>7.2</v>
      </c>
      <c r="AS1765" s="20">
        <v>98</v>
      </c>
      <c r="AT1765" s="20">
        <v>98</v>
      </c>
      <c r="AU1765" s="20">
        <v>76.415094339622641</v>
      </c>
      <c r="AV1765" s="20">
        <v>7.94</v>
      </c>
      <c r="AW1765" s="21">
        <v>0</v>
      </c>
      <c r="AX1765" s="21">
        <v>0</v>
      </c>
      <c r="AY1765" s="116">
        <v>71.68067923124633</v>
      </c>
    </row>
    <row r="1766" spans="1:51" ht="15" x14ac:dyDescent="0.25">
      <c r="A1766" s="144">
        <v>2015</v>
      </c>
      <c r="B1766" s="77" t="s">
        <v>476</v>
      </c>
      <c r="C1766" s="78">
        <v>5</v>
      </c>
      <c r="D1766" s="77">
        <v>3542107</v>
      </c>
      <c r="E1766" s="78">
        <v>35421075</v>
      </c>
      <c r="F1766" s="78" t="str">
        <f t="shared" si="72"/>
        <v>354210752015</v>
      </c>
      <c r="G1766" s="89">
        <v>0.30729699752665152</v>
      </c>
      <c r="H1766" s="80">
        <f t="shared" si="71"/>
        <v>8770</v>
      </c>
      <c r="I1766" s="90">
        <v>7821</v>
      </c>
      <c r="J1766" s="91">
        <v>949</v>
      </c>
      <c r="K1766" s="83">
        <f>(H1766)/VLOOKUP(D1766,'Dados Base'!$B:$K,6,FALSE)</f>
        <v>66.203668755189852</v>
      </c>
      <c r="L1766" s="88">
        <f t="shared" si="73"/>
        <v>89.179019384264535</v>
      </c>
      <c r="M1766" s="85" t="s">
        <v>702</v>
      </c>
      <c r="N1766" s="92">
        <v>0.745</v>
      </c>
      <c r="O1766" s="91">
        <v>42</v>
      </c>
      <c r="P1766" s="91">
        <v>2895</v>
      </c>
      <c r="Q1766" s="91">
        <v>3139000</v>
      </c>
      <c r="R1766" s="91">
        <v>10400</v>
      </c>
      <c r="S1766" s="91">
        <v>64</v>
      </c>
      <c r="T1766" s="87" t="s">
        <v>691</v>
      </c>
      <c r="U1766" s="91">
        <v>59</v>
      </c>
      <c r="V1766" s="91">
        <v>60</v>
      </c>
      <c r="W1766" s="93">
        <v>0</v>
      </c>
      <c r="X1766" s="47">
        <v>1.9481276041666665E-2</v>
      </c>
      <c r="Y1766" s="21">
        <v>5.56</v>
      </c>
      <c r="Z1766" s="21">
        <v>0</v>
      </c>
      <c r="AA1766" s="21">
        <v>429</v>
      </c>
      <c r="AB1766" s="21">
        <v>3</v>
      </c>
      <c r="AC1766" s="21">
        <v>0</v>
      </c>
      <c r="AD1766" s="153">
        <f>VLOOKUP(D1766,'Dados Base'!$B:$K,9,FALSE)*31536000/VLOOKUP($F1766,F:H,MATCH(H1765,F1765:AF1765,0),FALSE)</f>
        <v>5429.8015963511971</v>
      </c>
      <c r="AE1766" s="153">
        <f>VLOOKUP(D1766,'Dados Base'!$B:$K,10,FALSE)*31536000/VLOOKUP($F1766,F:H,MATCH(H1765,F1765:AF1765,0),FALSE)</f>
        <v>719.17901938426428</v>
      </c>
      <c r="AF1766" s="14">
        <v>85.3</v>
      </c>
      <c r="AG1766" s="15">
        <v>77.739999999999995</v>
      </c>
      <c r="AH1766" s="14">
        <v>85.3</v>
      </c>
      <c r="AI1766" s="14">
        <v>34.340000000000003</v>
      </c>
      <c r="AJ1766" s="16">
        <v>96.76</v>
      </c>
      <c r="AK1766" s="72">
        <f>(SUMIFS('Banco de Indicadores Mun. (2)'!I:I,'Banco de Indicadores Mun. (2)'!B:B,'Banco de Indicadores - Mun. (1)'!B1766,'Banco de Indicadores Mun. (2)'!A:A,'Banco de Indicadores - Mun. (1)'!A1766) / VLOOKUP(D1766,'Dados Base'!$B:$K,8,FALSE)) * 100</f>
        <v>110.34950877192983</v>
      </c>
      <c r="AL1766" s="72">
        <f>(SUMIFS('Banco de Indicadores Mun. (2)'!I:I,'Banco de Indicadores Mun. (2)'!B:B,'Banco de Indicadores - Mun. (1)'!B1766,'Banco de Indicadores Mun. (2)'!A:A,'Banco de Indicadores - Mun. (1)'!A1766) / VLOOKUP(D1766,'Dados Base'!$B:$K,9,FALSE)) * 100</f>
        <v>41.655112582781456</v>
      </c>
      <c r="AM1766" s="72">
        <f>(SUMIFS('Banco de Indicadores Mun. (2)'!J:J,'Banco de Indicadores Mun. (2)'!B:B,'Banco de Indicadores - Mun. (1)'!B1766,'Banco de Indicadores Mun. (2)'!A:A,'Banco de Indicadores - Mun. (1)'!A1766) / VLOOKUP(D1766,'Dados Base'!$B:$K,7,FALSE)) * 100</f>
        <v>161.89105405405405</v>
      </c>
      <c r="AN1766" s="72">
        <f>(SUMIFS('Banco de Indicadores Mun. (2)'!K:K,'Banco de Indicadores Mun. (2)'!B:B,'Banco de Indicadores - Mun. (1)'!B1766,'Banco de Indicadores Mun. (2)'!A:A,'Banco de Indicadores - Mun. (1)'!A1766) / VLOOKUP(D1766,'Dados Base'!$B:$K,10,FALSE)) * 100</f>
        <v>14.997650000000004</v>
      </c>
      <c r="AO1766" s="21">
        <v>0</v>
      </c>
      <c r="AP1766" s="125">
        <v>0</v>
      </c>
      <c r="AQ1766" s="5">
        <v>0</v>
      </c>
      <c r="AR1766" s="21">
        <v>9.5</v>
      </c>
      <c r="AS1766" s="20">
        <v>100</v>
      </c>
      <c r="AT1766" s="20">
        <v>0</v>
      </c>
      <c r="AU1766" s="20">
        <v>0</v>
      </c>
      <c r="AV1766" s="20">
        <v>1.5</v>
      </c>
      <c r="AW1766" s="21">
        <v>0</v>
      </c>
      <c r="AX1766" s="21">
        <v>0</v>
      </c>
      <c r="AY1766" s="116">
        <v>268.22968936084288</v>
      </c>
    </row>
    <row r="1767" spans="1:51" ht="15" x14ac:dyDescent="0.25">
      <c r="A1767" s="144">
        <v>2015</v>
      </c>
      <c r="B1767" s="77" t="s">
        <v>477</v>
      </c>
      <c r="C1767" s="78">
        <v>17</v>
      </c>
      <c r="D1767" s="77">
        <v>3542206</v>
      </c>
      <c r="E1767" s="78">
        <v>354220617</v>
      </c>
      <c r="F1767" s="78" t="str">
        <f t="shared" si="72"/>
        <v>3542206172015</v>
      </c>
      <c r="G1767" s="89">
        <v>-6.0563770766242087E-2</v>
      </c>
      <c r="H1767" s="80">
        <f t="shared" si="71"/>
        <v>28799</v>
      </c>
      <c r="I1767" s="90">
        <v>26155</v>
      </c>
      <c r="J1767" s="91">
        <v>2644</v>
      </c>
      <c r="K1767" s="83">
        <f>(H1767)/VLOOKUP(D1767,'Dados Base'!$B:$K,6,FALSE)</f>
        <v>18.172811772352389</v>
      </c>
      <c r="L1767" s="88">
        <f t="shared" si="73"/>
        <v>90.819125664085547</v>
      </c>
      <c r="M1767" s="85" t="s">
        <v>702</v>
      </c>
      <c r="N1767" s="92">
        <v>0.751</v>
      </c>
      <c r="O1767" s="91">
        <v>220</v>
      </c>
      <c r="P1767" s="91">
        <v>120890</v>
      </c>
      <c r="Q1767" s="91">
        <v>1600000</v>
      </c>
      <c r="R1767" s="91">
        <v>0</v>
      </c>
      <c r="S1767" s="91">
        <v>40</v>
      </c>
      <c r="T1767" s="87" t="s">
        <v>691</v>
      </c>
      <c r="U1767" s="91">
        <v>326</v>
      </c>
      <c r="V1767" s="91">
        <v>285</v>
      </c>
      <c r="W1767" s="93">
        <v>6.11</v>
      </c>
      <c r="X1767" s="47">
        <v>7.8607970461805551E-2</v>
      </c>
      <c r="Y1767" s="21">
        <v>21.36</v>
      </c>
      <c r="Z1767" s="21">
        <v>1100</v>
      </c>
      <c r="AA1767" s="21">
        <v>342</v>
      </c>
      <c r="AB1767" s="21">
        <v>0</v>
      </c>
      <c r="AC1767" s="21">
        <v>0</v>
      </c>
      <c r="AD1767" s="153">
        <f>VLOOKUP(D1767,'Dados Base'!$B:$K,9,FALSE)*31536000/VLOOKUP($F1767,F:H,MATCH(H1766,F1766:AF1766,0),FALSE)</f>
        <v>14432.601131983749</v>
      </c>
      <c r="AE1767" s="153">
        <f>VLOOKUP(D1767,'Dados Base'!$B:$K,10,FALSE)*31536000/VLOOKUP($F1767,F:H,MATCH(H1766,F1766:AF1766,0),FALSE)</f>
        <v>1620.6562727872501</v>
      </c>
      <c r="AF1767" s="14">
        <v>89.67</v>
      </c>
      <c r="AG1767" s="15">
        <v>100</v>
      </c>
      <c r="AH1767" s="14">
        <v>100</v>
      </c>
      <c r="AI1767" s="14">
        <v>65.569999999999993</v>
      </c>
      <c r="AJ1767" s="16">
        <v>100</v>
      </c>
      <c r="AK1767" s="72">
        <f>(SUMIFS('Banco de Indicadores Mun. (2)'!I:I,'Banco de Indicadores Mun. (2)'!B:B,'Banco de Indicadores - Mun. (1)'!B1767,'Banco de Indicadores Mun. (2)'!A:A,'Banco de Indicadores - Mun. (1)'!A1767) / VLOOKUP(D1767,'Dados Base'!$B:$K,8,FALSE)) * 100</f>
        <v>3.0450770392749247</v>
      </c>
      <c r="AL1767" s="72">
        <f>(SUMIFS('Banco de Indicadores Mun. (2)'!I:I,'Banco de Indicadores Mun. (2)'!B:B,'Banco de Indicadores - Mun. (1)'!B1767,'Banco de Indicadores Mun. (2)'!A:A,'Banco de Indicadores - Mun. (1)'!A1767) / VLOOKUP(D1767,'Dados Base'!$B:$K,9,FALSE)) * 100</f>
        <v>1.529469650986343</v>
      </c>
      <c r="AM1767" s="72">
        <f>(SUMIFS('Banco de Indicadores Mun. (2)'!J:J,'Banco de Indicadores Mun. (2)'!B:B,'Banco de Indicadores - Mun. (1)'!B1767,'Banco de Indicadores Mun. (2)'!A:A,'Banco de Indicadores - Mun. (1)'!A1767) / VLOOKUP(D1767,'Dados Base'!$B:$K,7,FALSE)) * 100</f>
        <v>3.7026887159533084</v>
      </c>
      <c r="AN1767" s="72">
        <f>(SUMIFS('Banco de Indicadores Mun. (2)'!K:K,'Banco de Indicadores Mun. (2)'!B:B,'Banco de Indicadores - Mun. (1)'!B1767,'Banco de Indicadores Mun. (2)'!A:A,'Banco de Indicadores - Mun. (1)'!A1767) / VLOOKUP(D1767,'Dados Base'!$B:$K,10,FALSE)) * 100</f>
        <v>0.76120945945945917</v>
      </c>
      <c r="AO1767" s="21">
        <v>0</v>
      </c>
      <c r="AP1767" s="125">
        <v>0</v>
      </c>
      <c r="AQ1767" s="5">
        <v>0</v>
      </c>
      <c r="AR1767" s="21">
        <v>9.4</v>
      </c>
      <c r="AS1767" s="20">
        <v>93</v>
      </c>
      <c r="AT1767" s="20">
        <v>93</v>
      </c>
      <c r="AU1767" s="20">
        <v>76.282940360610269</v>
      </c>
      <c r="AV1767" s="20">
        <v>8.35</v>
      </c>
      <c r="AW1767" s="21">
        <v>0</v>
      </c>
      <c r="AX1767" s="21">
        <v>0</v>
      </c>
      <c r="AY1767" s="116">
        <v>2.0911818569755791</v>
      </c>
    </row>
    <row r="1768" spans="1:51" ht="15" x14ac:dyDescent="0.25">
      <c r="A1768" s="144">
        <v>2015</v>
      </c>
      <c r="B1768" s="77" t="s">
        <v>478</v>
      </c>
      <c r="C1768" s="78">
        <v>2</v>
      </c>
      <c r="D1768" s="77">
        <v>3542305</v>
      </c>
      <c r="E1768" s="78">
        <v>35423052</v>
      </c>
      <c r="F1768" s="78" t="str">
        <f t="shared" si="72"/>
        <v>354230522015</v>
      </c>
      <c r="G1768" s="89">
        <v>-0.28656705403024008</v>
      </c>
      <c r="H1768" s="80">
        <f t="shared" si="71"/>
        <v>3847</v>
      </c>
      <c r="I1768" s="90">
        <v>2506</v>
      </c>
      <c r="J1768" s="91">
        <v>1341</v>
      </c>
      <c r="K1768" s="83">
        <f>(H1768)/VLOOKUP(D1768,'Dados Base'!$B:$K,6,FALSE)</f>
        <v>12.445407783636892</v>
      </c>
      <c r="L1768" s="88">
        <f t="shared" si="73"/>
        <v>65.141668832856766</v>
      </c>
      <c r="M1768" s="85" t="s">
        <v>702</v>
      </c>
      <c r="N1768" s="92">
        <v>0.65700000000000003</v>
      </c>
      <c r="O1768" s="91">
        <v>52</v>
      </c>
      <c r="P1768" s="91">
        <v>12000</v>
      </c>
      <c r="Q1768" s="91">
        <v>33550</v>
      </c>
      <c r="R1768" s="91">
        <v>0</v>
      </c>
      <c r="S1768" s="91">
        <v>10</v>
      </c>
      <c r="T1768" s="87" t="s">
        <v>691</v>
      </c>
      <c r="U1768" s="91">
        <v>25</v>
      </c>
      <c r="V1768" s="91">
        <v>23</v>
      </c>
      <c r="W1768" s="93">
        <v>16.670000000000002</v>
      </c>
      <c r="X1768" s="47">
        <v>4.4130299479166659E-3</v>
      </c>
      <c r="Y1768" s="21">
        <v>1.57</v>
      </c>
      <c r="Z1768" s="21">
        <v>79</v>
      </c>
      <c r="AA1768" s="21">
        <v>42</v>
      </c>
      <c r="AB1768" s="21">
        <v>0</v>
      </c>
      <c r="AC1768" s="21">
        <v>0</v>
      </c>
      <c r="AD1768" s="153">
        <f>VLOOKUP(D1768,'Dados Base'!$B:$K,9,FALSE)*31536000/VLOOKUP($F1768,F:H,MATCH(H1767,F1767:AF1767,0),FALSE)</f>
        <v>37954.68676891084</v>
      </c>
      <c r="AE1768" s="153">
        <f>VLOOKUP(D1768,'Dados Base'!$B:$K,10,FALSE)*31536000/VLOOKUP($F1768,F:H,MATCH(H1767,F1767:AF1767,0),FALSE)</f>
        <v>3852.8515726540163</v>
      </c>
      <c r="AF1768" s="14">
        <v>44.05</v>
      </c>
      <c r="AG1768" s="15">
        <v>78.88</v>
      </c>
      <c r="AH1768" s="14">
        <v>36.36</v>
      </c>
      <c r="AI1768" s="14">
        <v>33.1</v>
      </c>
      <c r="AJ1768" s="16">
        <v>77.069999999999993</v>
      </c>
      <c r="AK1768" s="72">
        <f>(SUMIFS('Banco de Indicadores Mun. (2)'!I:I,'Banco de Indicadores Mun. (2)'!B:B,'Banco de Indicadores - Mun. (1)'!B1768,'Banco de Indicadores Mun. (2)'!A:A,'Banco de Indicadores - Mun. (1)'!A1768) / VLOOKUP(D1768,'Dados Base'!$B:$K,8,FALSE)) * 100</f>
        <v>0.42566999999999994</v>
      </c>
      <c r="AL1768" s="72">
        <f>(SUMIFS('Banco de Indicadores Mun. (2)'!I:I,'Banco de Indicadores Mun. (2)'!B:B,'Banco de Indicadores - Mun. (1)'!B1768,'Banco de Indicadores Mun. (2)'!A:A,'Banco de Indicadores - Mun. (1)'!A1768) / VLOOKUP(D1768,'Dados Base'!$B:$K,9,FALSE)) * 100</f>
        <v>0.18387473002159826</v>
      </c>
      <c r="AM1768" s="72">
        <f>(SUMIFS('Banco de Indicadores Mun. (2)'!J:J,'Banco de Indicadores Mun. (2)'!B:B,'Banco de Indicadores - Mun. (1)'!B1768,'Banco de Indicadores Mun. (2)'!A:A,'Banco de Indicadores - Mun. (1)'!A1768) / VLOOKUP(D1768,'Dados Base'!$B:$K,7,FALSE)) * 100</f>
        <v>0.49689542483660132</v>
      </c>
      <c r="AN1768" s="72">
        <f>(SUMIFS('Banco de Indicadores Mun. (2)'!K:K,'Banco de Indicadores Mun. (2)'!B:B,'Banco de Indicadores - Mun. (1)'!B1768,'Banco de Indicadores Mun. (2)'!A:A,'Banco de Indicadores - Mun. (1)'!A1768) / VLOOKUP(D1768,'Dados Base'!$B:$K,10,FALSE)) * 100</f>
        <v>0.19380851063829788</v>
      </c>
      <c r="AO1768" s="21">
        <v>0</v>
      </c>
      <c r="AP1768" s="125">
        <v>0</v>
      </c>
      <c r="AQ1768" s="5">
        <v>0</v>
      </c>
      <c r="AR1768" s="21">
        <v>3.5</v>
      </c>
      <c r="AS1768" s="20">
        <v>76</v>
      </c>
      <c r="AT1768" s="20">
        <v>75.999999999999986</v>
      </c>
      <c r="AU1768" s="20">
        <v>65.289256198347104</v>
      </c>
      <c r="AV1768" s="20">
        <v>7.39</v>
      </c>
      <c r="AW1768" s="21">
        <v>0</v>
      </c>
      <c r="AX1768" s="21">
        <v>0</v>
      </c>
      <c r="AY1768" s="116">
        <v>111.74877368888241</v>
      </c>
    </row>
    <row r="1769" spans="1:51" ht="15" x14ac:dyDescent="0.25">
      <c r="A1769" s="144">
        <v>2015</v>
      </c>
      <c r="B1769" s="77" t="s">
        <v>479</v>
      </c>
      <c r="C1769" s="78">
        <v>22</v>
      </c>
      <c r="D1769" s="77">
        <v>3542404</v>
      </c>
      <c r="E1769" s="78">
        <v>354240422</v>
      </c>
      <c r="F1769" s="78" t="str">
        <f t="shared" si="72"/>
        <v>3542404222015</v>
      </c>
      <c r="G1769" s="89">
        <v>0.67496834277160911</v>
      </c>
      <c r="H1769" s="80">
        <f t="shared" si="71"/>
        <v>19014</v>
      </c>
      <c r="I1769" s="90">
        <v>17705</v>
      </c>
      <c r="J1769" s="91">
        <v>1309</v>
      </c>
      <c r="K1769" s="83">
        <f>(H1769)/VLOOKUP(D1769,'Dados Base'!$B:$K,6,FALSE)</f>
        <v>71.726583424497349</v>
      </c>
      <c r="L1769" s="88">
        <f t="shared" si="73"/>
        <v>93.115599032291996</v>
      </c>
      <c r="M1769" s="85" t="s">
        <v>702</v>
      </c>
      <c r="N1769" s="92">
        <v>0.76800000000000002</v>
      </c>
      <c r="O1769" s="91">
        <v>133</v>
      </c>
      <c r="P1769" s="91">
        <v>27100</v>
      </c>
      <c r="Q1769" s="91">
        <v>300000</v>
      </c>
      <c r="R1769" s="91">
        <v>0</v>
      </c>
      <c r="S1769" s="91">
        <v>45</v>
      </c>
      <c r="T1769" s="87" t="s">
        <v>691</v>
      </c>
      <c r="U1769" s="91">
        <v>221</v>
      </c>
      <c r="V1769" s="91">
        <v>162</v>
      </c>
      <c r="W1769" s="93">
        <v>0</v>
      </c>
      <c r="X1769" s="47">
        <v>5.5702041166666667E-2</v>
      </c>
      <c r="Y1769" s="21">
        <v>12.73</v>
      </c>
      <c r="Z1769" s="21">
        <v>848</v>
      </c>
      <c r="AA1769" s="21">
        <v>134</v>
      </c>
      <c r="AB1769" s="21">
        <v>1</v>
      </c>
      <c r="AC1769" s="21">
        <v>1</v>
      </c>
      <c r="AD1769" s="153">
        <f>VLOOKUP(D1769,'Dados Base'!$B:$K,9,FALSE)*31536000/VLOOKUP($F1769,F:H,MATCH(H1768,F1768:AF1768,0),FALSE)</f>
        <v>3300.549069106974</v>
      </c>
      <c r="AE1769" s="153">
        <f>VLOOKUP(D1769,'Dados Base'!$B:$K,10,FALSE)*31536000/VLOOKUP($F1769,F:H,MATCH(H1768,F1768:AF1768,0),FALSE)</f>
        <v>431.22751656674029</v>
      </c>
      <c r="AF1769" s="14">
        <v>96.24</v>
      </c>
      <c r="AG1769" s="15">
        <v>100</v>
      </c>
      <c r="AH1769" s="14">
        <v>94.31</v>
      </c>
      <c r="AI1769" s="14">
        <v>13.31</v>
      </c>
      <c r="AJ1769" s="16">
        <v>100</v>
      </c>
      <c r="AK1769" s="72">
        <f>(SUMIFS('Banco de Indicadores Mun. (2)'!I:I,'Banco de Indicadores Mun. (2)'!B:B,'Banco de Indicadores - Mun. (1)'!B1769,'Banco de Indicadores Mun. (2)'!A:A,'Banco de Indicadores - Mun. (1)'!A1769) / VLOOKUP(D1769,'Dados Base'!$B:$K,8,FALSE)) * 100</f>
        <v>4.0897500000000004</v>
      </c>
      <c r="AL1769" s="72">
        <f>(SUMIFS('Banco de Indicadores Mun. (2)'!I:I,'Banco de Indicadores Mun. (2)'!B:B,'Banco de Indicadores - Mun. (1)'!B1769,'Banco de Indicadores Mun. (2)'!A:A,'Banco de Indicadores - Mun. (1)'!A1769) / VLOOKUP(D1769,'Dados Base'!$B:$K,9,FALSE)) * 100</f>
        <v>2.055150753768844</v>
      </c>
      <c r="AM1769" s="72">
        <f>(SUMIFS('Banco de Indicadores Mun. (2)'!J:J,'Banco de Indicadores Mun. (2)'!B:B,'Banco de Indicadores - Mun. (1)'!B1769,'Banco de Indicadores Mun. (2)'!A:A,'Banco de Indicadores - Mun. (1)'!A1769) / VLOOKUP(D1769,'Dados Base'!$B:$K,7,FALSE)) * 100</f>
        <v>6.5175675675675671E-2</v>
      </c>
      <c r="AN1769" s="72">
        <f>(SUMIFS('Banco de Indicadores Mun. (2)'!K:K,'Banco de Indicadores Mun. (2)'!B:B,'Banco de Indicadores - Mun. (1)'!B1769,'Banco de Indicadores Mun. (2)'!A:A,'Banco de Indicadores - Mun. (1)'!A1769) / VLOOKUP(D1769,'Dados Base'!$B:$K,10,FALSE)) * 100</f>
        <v>15.544307692307694</v>
      </c>
      <c r="AO1769" s="21">
        <v>0</v>
      </c>
      <c r="AP1769" s="125">
        <v>0</v>
      </c>
      <c r="AQ1769" s="5">
        <v>0</v>
      </c>
      <c r="AR1769" s="21">
        <v>7.3</v>
      </c>
      <c r="AS1769" s="20">
        <v>100</v>
      </c>
      <c r="AT1769" s="20">
        <v>100</v>
      </c>
      <c r="AU1769" s="20">
        <v>86.354378818737274</v>
      </c>
      <c r="AV1769" s="20">
        <v>10</v>
      </c>
      <c r="AW1769" s="21">
        <v>0</v>
      </c>
      <c r="AX1769" s="21">
        <v>1</v>
      </c>
      <c r="AY1769" s="116">
        <v>89.150508045032169</v>
      </c>
    </row>
    <row r="1770" spans="1:51" ht="15" x14ac:dyDescent="0.25">
      <c r="A1770" s="144">
        <v>2015</v>
      </c>
      <c r="B1770" s="77" t="s">
        <v>480</v>
      </c>
      <c r="C1770" s="78">
        <v>16</v>
      </c>
      <c r="D1770" s="77">
        <v>3542503</v>
      </c>
      <c r="E1770" s="78">
        <v>354250316</v>
      </c>
      <c r="F1770" s="78" t="str">
        <f t="shared" si="72"/>
        <v>3542503162015</v>
      </c>
      <c r="G1770" s="89">
        <v>1.8624151247259801</v>
      </c>
      <c r="H1770" s="80">
        <f t="shared" si="71"/>
        <v>7258</v>
      </c>
      <c r="I1770" s="90">
        <v>4323</v>
      </c>
      <c r="J1770" s="91">
        <v>2935</v>
      </c>
      <c r="K1770" s="83">
        <f>(H1770)/VLOOKUP(D1770,'Dados Base'!$B:$K,6,FALSE)</f>
        <v>17.706325778829498</v>
      </c>
      <c r="L1770" s="88">
        <f t="shared" si="73"/>
        <v>59.561862772113528</v>
      </c>
      <c r="M1770" s="85" t="s">
        <v>702</v>
      </c>
      <c r="N1770" s="92">
        <v>0.72799999999999998</v>
      </c>
      <c r="O1770" s="91">
        <v>54</v>
      </c>
      <c r="P1770" s="91">
        <v>23500</v>
      </c>
      <c r="Q1770" s="91">
        <v>0</v>
      </c>
      <c r="R1770" s="91">
        <v>0</v>
      </c>
      <c r="S1770" s="91">
        <v>9</v>
      </c>
      <c r="T1770" s="87" t="s">
        <v>691</v>
      </c>
      <c r="U1770" s="91">
        <v>54</v>
      </c>
      <c r="V1770" s="91">
        <v>21</v>
      </c>
      <c r="W1770" s="93">
        <v>26.59</v>
      </c>
      <c r="X1770" s="47">
        <v>1.8901041666666667E-2</v>
      </c>
      <c r="Y1770" s="21">
        <v>3.6</v>
      </c>
      <c r="Z1770" s="21">
        <v>0</v>
      </c>
      <c r="AA1770" s="21">
        <v>278</v>
      </c>
      <c r="AB1770" s="21">
        <v>0</v>
      </c>
      <c r="AC1770" s="21">
        <v>0</v>
      </c>
      <c r="AD1770" s="153">
        <f>VLOOKUP(D1770,'Dados Base'!$B:$K,9,FALSE)*31536000/VLOOKUP($F1770,F:H,MATCH(H1769,F1769:AF1769,0),FALSE)</f>
        <v>13121.895839074125</v>
      </c>
      <c r="AE1770" s="153">
        <f>VLOOKUP(D1770,'Dados Base'!$B:$K,10,FALSE)*31536000/VLOOKUP($F1770,F:H,MATCH(H1769,F1769:AF1769,0),FALSE)</f>
        <v>1216.599614218793</v>
      </c>
      <c r="AF1770" s="14">
        <v>100</v>
      </c>
      <c r="AG1770" s="15">
        <v>100</v>
      </c>
      <c r="AH1770" s="14">
        <v>100</v>
      </c>
      <c r="AI1770" s="14">
        <v>25.45</v>
      </c>
      <c r="AJ1770" s="16">
        <v>100</v>
      </c>
      <c r="AK1770" s="72">
        <f>(SUMIFS('Banco de Indicadores Mun. (2)'!I:I,'Banco de Indicadores Mun. (2)'!B:B,'Banco de Indicadores - Mun. (1)'!B1770,'Banco de Indicadores Mun. (2)'!A:A,'Banco de Indicadores - Mun. (1)'!A1770) / VLOOKUP(D1770,'Dados Base'!$B:$K,8,FALSE)) * 100</f>
        <v>15.398089430894309</v>
      </c>
      <c r="AL1770" s="72">
        <f>(SUMIFS('Banco de Indicadores Mun. (2)'!I:I,'Banco de Indicadores Mun. (2)'!B:B,'Banco de Indicadores - Mun. (1)'!B1770,'Banco de Indicadores Mun. (2)'!A:A,'Banco de Indicadores - Mun. (1)'!A1770) / VLOOKUP(D1770,'Dados Base'!$B:$K,9,FALSE)) * 100</f>
        <v>6.2714072847682125</v>
      </c>
      <c r="AM1770" s="72">
        <f>(SUMIFS('Banco de Indicadores Mun. (2)'!J:J,'Banco de Indicadores Mun. (2)'!B:B,'Banco de Indicadores - Mun. (1)'!B1770,'Banco de Indicadores Mun. (2)'!A:A,'Banco de Indicadores - Mun. (1)'!A1770) / VLOOKUP(D1770,'Dados Base'!$B:$K,7,FALSE)) * 100</f>
        <v>15.154094736842104</v>
      </c>
      <c r="AN1770" s="72">
        <f>(SUMIFS('Banco de Indicadores Mun. (2)'!K:K,'Banco de Indicadores Mun. (2)'!B:B,'Banco de Indicadores - Mun. (1)'!B1770,'Banco de Indicadores Mun. (2)'!A:A,'Banco de Indicadores - Mun. (1)'!A1770) / VLOOKUP(D1770,'Dados Base'!$B:$K,10,FALSE)) * 100</f>
        <v>16.225928571428572</v>
      </c>
      <c r="AO1770" s="21">
        <v>0</v>
      </c>
      <c r="AP1770" s="125">
        <v>0</v>
      </c>
      <c r="AQ1770" s="5">
        <v>0</v>
      </c>
      <c r="AR1770" s="21">
        <v>7.8</v>
      </c>
      <c r="AS1770" s="20">
        <v>100</v>
      </c>
      <c r="AT1770" s="20">
        <v>0</v>
      </c>
      <c r="AU1770" s="20">
        <v>0</v>
      </c>
      <c r="AV1770" s="20">
        <v>1.5</v>
      </c>
      <c r="AW1770" s="21">
        <v>0</v>
      </c>
      <c r="AX1770" s="21">
        <v>0</v>
      </c>
      <c r="AY1770" s="116">
        <v>53.994269817033889</v>
      </c>
    </row>
    <row r="1771" spans="1:51" ht="15" x14ac:dyDescent="0.25">
      <c r="A1771" s="144">
        <v>2015</v>
      </c>
      <c r="B1771" s="77" t="s">
        <v>481</v>
      </c>
      <c r="C1771" s="78">
        <v>11</v>
      </c>
      <c r="D1771" s="77">
        <v>3542602</v>
      </c>
      <c r="E1771" s="78">
        <v>354260211</v>
      </c>
      <c r="F1771" s="78" t="str">
        <f t="shared" si="72"/>
        <v>3542602112015</v>
      </c>
      <c r="G1771" s="89">
        <v>-7.3946622148790553E-2</v>
      </c>
      <c r="H1771" s="80">
        <f t="shared" si="71"/>
        <v>54008</v>
      </c>
      <c r="I1771" s="90">
        <v>47944</v>
      </c>
      <c r="J1771" s="91">
        <v>6064</v>
      </c>
      <c r="K1771" s="83">
        <f>(H1771)/VLOOKUP(D1771,'Dados Base'!$B:$K,6,FALSE)</f>
        <v>75.395418312788792</v>
      </c>
      <c r="L1771" s="88">
        <f t="shared" si="73"/>
        <v>88.772033772774407</v>
      </c>
      <c r="M1771" s="85" t="s">
        <v>702</v>
      </c>
      <c r="N1771" s="92">
        <v>0.754</v>
      </c>
      <c r="O1771" s="91">
        <v>259</v>
      </c>
      <c r="P1771" s="91">
        <v>2325</v>
      </c>
      <c r="Q1771" s="91">
        <v>500</v>
      </c>
      <c r="R1771" s="91">
        <v>0</v>
      </c>
      <c r="S1771" s="91">
        <v>108</v>
      </c>
      <c r="T1771" s="87" t="s">
        <v>691</v>
      </c>
      <c r="U1771" s="91">
        <v>619</v>
      </c>
      <c r="V1771" s="91">
        <v>493</v>
      </c>
      <c r="W1771" s="93">
        <v>0</v>
      </c>
      <c r="X1771" s="47">
        <v>0.14680862120370367</v>
      </c>
      <c r="Y1771" s="21">
        <v>39.97</v>
      </c>
      <c r="Z1771" s="21">
        <v>1920</v>
      </c>
      <c r="AA1771" s="21">
        <v>778</v>
      </c>
      <c r="AB1771" s="21">
        <v>12</v>
      </c>
      <c r="AC1771" s="21">
        <v>0</v>
      </c>
      <c r="AD1771" s="153">
        <f>VLOOKUP(D1771,'Dados Base'!$B:$K,9,FALSE)*31536000/VLOOKUP($F1771,F:H,MATCH(H1770,F1770:AF1770,0),FALSE)</f>
        <v>12694.279366019849</v>
      </c>
      <c r="AE1771" s="153">
        <f>VLOOKUP(D1771,'Dados Base'!$B:$K,10,FALSE)*31536000/VLOOKUP($F1771,F:H,MATCH(H1770,F1770:AF1770,0),FALSE)</f>
        <v>1646.6360539179384</v>
      </c>
      <c r="AF1771" s="14">
        <v>89.3</v>
      </c>
      <c r="AG1771" s="15">
        <v>99.86</v>
      </c>
      <c r="AH1771" s="14">
        <v>78.03</v>
      </c>
      <c r="AI1771" s="14">
        <v>34</v>
      </c>
      <c r="AJ1771" s="16">
        <v>100</v>
      </c>
      <c r="AK1771" s="72">
        <f>(SUMIFS('Banco de Indicadores Mun. (2)'!I:I,'Banco de Indicadores Mun. (2)'!B:B,'Banco de Indicadores - Mun. (1)'!B1771,'Banco de Indicadores Mun. (2)'!A:A,'Banco de Indicadores - Mun. (1)'!A1771) / VLOOKUP(D1771,'Dados Base'!$B:$K,8,FALSE)) * 100</f>
        <v>1.008</v>
      </c>
      <c r="AL1771" s="72">
        <f>(SUMIFS('Banco de Indicadores Mun. (2)'!I:I,'Banco de Indicadores Mun. (2)'!B:B,'Banco de Indicadores - Mun. (1)'!B1771,'Banco de Indicadores Mun. (2)'!A:A,'Banco de Indicadores - Mun. (1)'!A1771) / VLOOKUP(D1771,'Dados Base'!$B:$K,9,FALSE)) * 100</f>
        <v>0.44001471941122366</v>
      </c>
      <c r="AM1771" s="72">
        <f>(SUMIFS('Banco de Indicadores Mun. (2)'!J:J,'Banco de Indicadores Mun. (2)'!B:B,'Banco de Indicadores - Mun. (1)'!B1771,'Banco de Indicadores Mun. (2)'!A:A,'Banco de Indicadores - Mun. (1)'!A1771) / VLOOKUP(D1771,'Dados Base'!$B:$K,7,FALSE)) * 100</f>
        <v>1.2372848575712148</v>
      </c>
      <c r="AN1771" s="72">
        <f>(SUMIFS('Banco de Indicadores Mun. (2)'!K:K,'Banco de Indicadores Mun. (2)'!B:B,'Banco de Indicadores - Mun. (1)'!B1771,'Banco de Indicadores Mun. (2)'!A:A,'Banco de Indicadores - Mun. (1)'!A1771) / VLOOKUP(D1771,'Dados Base'!$B:$K,10,FALSE)) * 100</f>
        <v>0.4656843971631206</v>
      </c>
      <c r="AO1771" s="21">
        <v>1</v>
      </c>
      <c r="AP1771" s="125">
        <v>1.8515775440675455</v>
      </c>
      <c r="AQ1771" s="5">
        <v>120</v>
      </c>
      <c r="AR1771" s="21">
        <v>8.9</v>
      </c>
      <c r="AS1771" s="20">
        <v>86</v>
      </c>
      <c r="AT1771" s="20">
        <v>86.000000000000014</v>
      </c>
      <c r="AU1771" s="20">
        <v>71.163825055596732</v>
      </c>
      <c r="AV1771" s="20">
        <v>7.92</v>
      </c>
      <c r="AW1771" s="21">
        <v>1</v>
      </c>
      <c r="AX1771" s="21">
        <v>0</v>
      </c>
      <c r="AY1771" s="116">
        <v>7.7718987196093607</v>
      </c>
    </row>
    <row r="1772" spans="1:51" ht="15" x14ac:dyDescent="0.25">
      <c r="A1772" s="144">
        <v>2015</v>
      </c>
      <c r="B1772" s="77" t="s">
        <v>482</v>
      </c>
      <c r="C1772" s="78">
        <v>8</v>
      </c>
      <c r="D1772" s="77">
        <v>3542701</v>
      </c>
      <c r="E1772" s="78">
        <v>35427018</v>
      </c>
      <c r="F1772" s="78" t="str">
        <f t="shared" si="72"/>
        <v>354270182015</v>
      </c>
      <c r="G1772" s="89">
        <v>1.4699335987488293</v>
      </c>
      <c r="H1772" s="80">
        <f t="shared" si="71"/>
        <v>7041</v>
      </c>
      <c r="I1772" s="90">
        <v>5675</v>
      </c>
      <c r="J1772" s="91">
        <v>1366</v>
      </c>
      <c r="K1772" s="83">
        <f>(H1772)/VLOOKUP(D1772,'Dados Base'!$B:$K,6,FALSE)</f>
        <v>28.668566775244301</v>
      </c>
      <c r="L1772" s="88">
        <f t="shared" si="73"/>
        <v>80.599346683709712</v>
      </c>
      <c r="M1772" s="85" t="s">
        <v>702</v>
      </c>
      <c r="N1772" s="92">
        <v>0.70499999999999996</v>
      </c>
      <c r="O1772" s="91">
        <v>112</v>
      </c>
      <c r="P1772" s="91">
        <v>11200</v>
      </c>
      <c r="Q1772" s="91">
        <v>0</v>
      </c>
      <c r="R1772" s="91">
        <v>1000</v>
      </c>
      <c r="S1772" s="91">
        <v>19</v>
      </c>
      <c r="T1772" s="87" t="s">
        <v>691</v>
      </c>
      <c r="U1772" s="91">
        <v>46</v>
      </c>
      <c r="V1772" s="91">
        <v>23</v>
      </c>
      <c r="W1772" s="93">
        <v>0</v>
      </c>
      <c r="X1772" s="47">
        <v>1.7074425000000001E-2</v>
      </c>
      <c r="Y1772" s="21">
        <v>3.98</v>
      </c>
      <c r="Z1772" s="21">
        <v>233</v>
      </c>
      <c r="AA1772" s="21">
        <v>74</v>
      </c>
      <c r="AB1772" s="21">
        <v>0</v>
      </c>
      <c r="AC1772" s="21">
        <v>0</v>
      </c>
      <c r="AD1772" s="153">
        <f>VLOOKUP(D1772,'Dados Base'!$B:$K,9,FALSE)*31536000/VLOOKUP($F1772,F:H,MATCH(H1771,F1771:AF1771,0),FALSE)</f>
        <v>17736.480613549211</v>
      </c>
      <c r="AE1772" s="153">
        <f>VLOOKUP(D1772,'Dados Base'!$B:$K,10,FALSE)*31536000/VLOOKUP($F1772,F:H,MATCH(H1771,F1771:AF1771,0),FALSE)</f>
        <v>2194.6655304644228</v>
      </c>
      <c r="AF1772" s="14">
        <v>93.12</v>
      </c>
      <c r="AG1772" s="15">
        <v>100</v>
      </c>
      <c r="AH1772" s="14">
        <v>89.31</v>
      </c>
      <c r="AI1772" s="14">
        <v>23.64</v>
      </c>
      <c r="AJ1772" s="16">
        <v>100</v>
      </c>
      <c r="AK1772" s="72">
        <f>(SUMIFS('Banco de Indicadores Mun. (2)'!I:I,'Banco de Indicadores Mun. (2)'!B:B,'Banco de Indicadores - Mun. (1)'!B1772,'Banco de Indicadores Mun. (2)'!A:A,'Banco de Indicadores - Mun. (1)'!A1772) / VLOOKUP(D1772,'Dados Base'!$B:$K,8,FALSE)) * 100</f>
        <v>7.7103387096774183</v>
      </c>
      <c r="AL1772" s="72">
        <f>(SUMIFS('Banco de Indicadores Mun. (2)'!I:I,'Banco de Indicadores Mun. (2)'!B:B,'Banco de Indicadores - Mun. (1)'!B1772,'Banco de Indicadores Mun. (2)'!A:A,'Banco de Indicadores - Mun. (1)'!A1772) / VLOOKUP(D1772,'Dados Base'!$B:$K,9,FALSE)) * 100</f>
        <v>2.4143484848484844</v>
      </c>
      <c r="AM1772" s="72">
        <f>(SUMIFS('Banco de Indicadores Mun. (2)'!J:J,'Banco de Indicadores Mun. (2)'!B:B,'Banco de Indicadores - Mun. (1)'!B1772,'Banco de Indicadores Mun. (2)'!A:A,'Banco de Indicadores - Mun. (1)'!A1772) / VLOOKUP(D1772,'Dados Base'!$B:$K,7,FALSE)) * 100</f>
        <v>3.6833999999999998</v>
      </c>
      <c r="AN1772" s="72">
        <f>(SUMIFS('Banco de Indicadores Mun. (2)'!K:K,'Banco de Indicadores Mun. (2)'!B:B,'Banco de Indicadores - Mun. (1)'!B1772,'Banco de Indicadores Mun. (2)'!A:A,'Banco de Indicadores - Mun. (1)'!A1772) / VLOOKUP(D1772,'Dados Base'!$B:$K,10,FALSE)) * 100</f>
        <v>13.874020408163265</v>
      </c>
      <c r="AO1772" s="21">
        <v>0</v>
      </c>
      <c r="AP1772" s="125">
        <v>0</v>
      </c>
      <c r="AQ1772" s="5">
        <v>0</v>
      </c>
      <c r="AR1772" s="21">
        <v>9.5</v>
      </c>
      <c r="AS1772" s="20">
        <v>100</v>
      </c>
      <c r="AT1772" s="20">
        <v>100</v>
      </c>
      <c r="AU1772" s="20">
        <v>75.895765472312704</v>
      </c>
      <c r="AV1772" s="20">
        <v>8.44</v>
      </c>
      <c r="AW1772" s="21">
        <v>0</v>
      </c>
      <c r="AX1772" s="21">
        <v>0</v>
      </c>
      <c r="AY1772" s="116">
        <v>402.655676989884</v>
      </c>
    </row>
    <row r="1773" spans="1:51" ht="15" x14ac:dyDescent="0.25">
      <c r="A1773" s="144">
        <v>2015</v>
      </c>
      <c r="B1773" s="77" t="s">
        <v>483</v>
      </c>
      <c r="C1773" s="78">
        <v>11</v>
      </c>
      <c r="D1773" s="77">
        <v>3542800</v>
      </c>
      <c r="E1773" s="78">
        <v>354280011</v>
      </c>
      <c r="F1773" s="78" t="str">
        <f t="shared" si="72"/>
        <v>3542800112015</v>
      </c>
      <c r="G1773" s="89">
        <v>-0.58173840638440222</v>
      </c>
      <c r="H1773" s="80">
        <f t="shared" si="71"/>
        <v>3279</v>
      </c>
      <c r="I1773" s="90">
        <v>1351</v>
      </c>
      <c r="J1773" s="91">
        <v>1928</v>
      </c>
      <c r="K1773" s="83">
        <f>(H1773)/VLOOKUP(D1773,'Dados Base'!$B:$K,6,FALSE)</f>
        <v>9.7871832373220311</v>
      </c>
      <c r="L1773" s="88">
        <f t="shared" si="73"/>
        <v>41.201585849344312</v>
      </c>
      <c r="M1773" s="85" t="s">
        <v>702</v>
      </c>
      <c r="N1773" s="92">
        <v>0.69799999999999995</v>
      </c>
      <c r="O1773" s="91">
        <v>15</v>
      </c>
      <c r="P1773" s="91">
        <v>2100</v>
      </c>
      <c r="Q1773" s="91">
        <v>0</v>
      </c>
      <c r="R1773" s="91">
        <v>0</v>
      </c>
      <c r="S1773" s="91">
        <v>4</v>
      </c>
      <c r="T1773" s="87" t="s">
        <v>691</v>
      </c>
      <c r="U1773" s="91">
        <v>16</v>
      </c>
      <c r="V1773" s="91">
        <v>14</v>
      </c>
      <c r="W1773" s="93">
        <v>0</v>
      </c>
      <c r="X1773" s="47">
        <v>5.6853078124999993E-3</v>
      </c>
      <c r="Y1773" s="21">
        <v>0.88</v>
      </c>
      <c r="Z1773" s="21">
        <v>0</v>
      </c>
      <c r="AA1773" s="21">
        <v>68</v>
      </c>
      <c r="AB1773" s="21">
        <v>1</v>
      </c>
      <c r="AC1773" s="21">
        <v>2</v>
      </c>
      <c r="AD1773" s="153">
        <f>VLOOKUP(D1773,'Dados Base'!$B:$K,9,FALSE)*31536000/VLOOKUP($F1773,F:H,MATCH(H1772,F1772:AF1772,0),FALSE)</f>
        <v>94829.204025617568</v>
      </c>
      <c r="AE1773" s="153">
        <f>VLOOKUP(D1773,'Dados Base'!$B:$K,10,FALSE)*31536000/VLOOKUP($F1773,F:H,MATCH(H1772,F1772:AF1772,0),FALSE)</f>
        <v>12214.30924062214</v>
      </c>
      <c r="AF1773" s="14">
        <v>66.58</v>
      </c>
      <c r="AG1773" s="15">
        <v>99.5</v>
      </c>
      <c r="AH1773" s="14">
        <v>17.809999999999999</v>
      </c>
      <c r="AI1773" s="14">
        <v>21.91</v>
      </c>
      <c r="AJ1773" s="16">
        <v>100</v>
      </c>
      <c r="AK1773" s="72">
        <f>(SUMIFS('Banco de Indicadores Mun. (2)'!I:I,'Banco de Indicadores Mun. (2)'!B:B,'Banco de Indicadores - Mun. (1)'!B1773,'Banco de Indicadores Mun. (2)'!A:A,'Banco de Indicadores - Mun. (1)'!A1773) / VLOOKUP(D1773,'Dados Base'!$B:$K,8,FALSE)) * 100</f>
        <v>0</v>
      </c>
      <c r="AL1773" s="72">
        <f>(SUMIFS('Banco de Indicadores Mun. (2)'!I:I,'Banco de Indicadores Mun. (2)'!B:B,'Banco de Indicadores - Mun. (1)'!B1773,'Banco de Indicadores Mun. (2)'!A:A,'Banco de Indicadores - Mun. (1)'!A1773) / VLOOKUP(D1773,'Dados Base'!$B:$K,9,FALSE)) * 100</f>
        <v>0</v>
      </c>
      <c r="AM1773" s="72">
        <f>(SUMIFS('Banco de Indicadores Mun. (2)'!J:J,'Banco de Indicadores Mun. (2)'!B:B,'Banco de Indicadores - Mun. (1)'!B1773,'Banco de Indicadores Mun. (2)'!A:A,'Banco de Indicadores - Mun. (1)'!A1773) / VLOOKUP(D1773,'Dados Base'!$B:$K,7,FALSE)) * 100</f>
        <v>0</v>
      </c>
      <c r="AN1773" s="72">
        <f>(SUMIFS('Banco de Indicadores Mun. (2)'!K:K,'Banco de Indicadores Mun. (2)'!B:B,'Banco de Indicadores - Mun. (1)'!B1773,'Banco de Indicadores Mun. (2)'!A:A,'Banco de Indicadores - Mun. (1)'!A1773) / VLOOKUP(D1773,'Dados Base'!$B:$K,10,FALSE)) * 100</f>
        <v>0</v>
      </c>
      <c r="AO1773" s="21">
        <v>0</v>
      </c>
      <c r="AP1773" s="125">
        <v>0</v>
      </c>
      <c r="AQ1773" s="5">
        <v>0</v>
      </c>
      <c r="AR1773" s="21">
        <v>4.4000000000000004</v>
      </c>
      <c r="AS1773" s="20">
        <v>42</v>
      </c>
      <c r="AT1773" s="20">
        <v>0</v>
      </c>
      <c r="AU1773" s="20">
        <v>0</v>
      </c>
      <c r="AV1773" s="20">
        <v>0.63</v>
      </c>
      <c r="AW1773" s="21">
        <v>0</v>
      </c>
      <c r="AX1773" s="21">
        <v>2</v>
      </c>
      <c r="AY1773" s="116">
        <v>0</v>
      </c>
    </row>
    <row r="1774" spans="1:51" ht="15" x14ac:dyDescent="0.25">
      <c r="A1774" s="144">
        <v>2015</v>
      </c>
      <c r="B1774" s="77" t="s">
        <v>484</v>
      </c>
      <c r="C1774" s="78">
        <v>13</v>
      </c>
      <c r="D1774" s="77">
        <v>3542909</v>
      </c>
      <c r="E1774" s="78">
        <v>354290913</v>
      </c>
      <c r="F1774" s="78" t="str">
        <f t="shared" si="72"/>
        <v>3542909132015</v>
      </c>
      <c r="G1774" s="89">
        <v>0.70338863817980268</v>
      </c>
      <c r="H1774" s="80">
        <f t="shared" si="71"/>
        <v>12542</v>
      </c>
      <c r="I1774" s="90">
        <v>11754</v>
      </c>
      <c r="J1774" s="91">
        <v>788</v>
      </c>
      <c r="K1774" s="83">
        <f>(H1774)/VLOOKUP(D1774,'Dados Base'!$B:$K,6,FALSE)</f>
        <v>26.600212089077413</v>
      </c>
      <c r="L1774" s="88">
        <f t="shared" si="73"/>
        <v>93.717110508690809</v>
      </c>
      <c r="M1774" s="85" t="s">
        <v>702</v>
      </c>
      <c r="N1774" s="92">
        <v>0.71199999999999997</v>
      </c>
      <c r="O1774" s="91">
        <v>117</v>
      </c>
      <c r="P1774" s="91">
        <v>14300</v>
      </c>
      <c r="Q1774" s="91">
        <v>2000000</v>
      </c>
      <c r="R1774" s="91">
        <v>0</v>
      </c>
      <c r="S1774" s="91">
        <v>14</v>
      </c>
      <c r="T1774" s="87" t="s">
        <v>691</v>
      </c>
      <c r="U1774" s="91">
        <v>89</v>
      </c>
      <c r="V1774" s="91">
        <v>119</v>
      </c>
      <c r="W1774" s="93">
        <v>0</v>
      </c>
      <c r="X1774" s="47">
        <v>3.5299023513888889E-2</v>
      </c>
      <c r="Y1774" s="21">
        <v>8.36</v>
      </c>
      <c r="Z1774" s="21">
        <v>0</v>
      </c>
      <c r="AA1774" s="21">
        <v>644</v>
      </c>
      <c r="AB1774" s="21">
        <v>3</v>
      </c>
      <c r="AC1774" s="21">
        <v>0</v>
      </c>
      <c r="AD1774" s="153">
        <f>VLOOKUP(D1774,'Dados Base'!$B:$K,9,FALSE)*31536000/VLOOKUP($F1774,F:H,MATCH(H1773,F1773:AF1773,0),FALSE)</f>
        <v>9630.2726837824903</v>
      </c>
      <c r="AE1774" s="153">
        <f>VLOOKUP(D1774,'Dados Base'!$B:$K,10,FALSE)*31536000/VLOOKUP($F1774,F:H,MATCH(H1773,F1773:AF1773,0),FALSE)</f>
        <v>980.62828894913059</v>
      </c>
      <c r="AF1774" s="14">
        <v>92.46</v>
      </c>
      <c r="AG1774" s="15">
        <v>92.46</v>
      </c>
      <c r="AH1774" s="14">
        <v>91.9</v>
      </c>
      <c r="AI1774" s="14">
        <v>5.73</v>
      </c>
      <c r="AJ1774" s="16">
        <v>100</v>
      </c>
      <c r="AK1774" s="72">
        <f>(SUMIFS('Banco de Indicadores Mun. (2)'!I:I,'Banco de Indicadores Mun. (2)'!B:B,'Banco de Indicadores - Mun. (1)'!B1774,'Banco de Indicadores Mun. (2)'!A:A,'Banco de Indicadores - Mun. (1)'!A1774) / VLOOKUP(D1774,'Dados Base'!$B:$K,8,FALSE)) * 100</f>
        <v>11.1020303030303</v>
      </c>
      <c r="AL1774" s="72">
        <f>(SUMIFS('Banco de Indicadores Mun. (2)'!I:I,'Banco de Indicadores Mun. (2)'!B:B,'Banco de Indicadores - Mun. (1)'!B1774,'Banco de Indicadores Mun. (2)'!A:A,'Banco de Indicadores - Mun. (1)'!A1774) / VLOOKUP(D1774,'Dados Base'!$B:$K,9,FALSE)) * 100</f>
        <v>5.7394308093994768</v>
      </c>
      <c r="AM1774" s="72">
        <f>(SUMIFS('Banco de Indicadores Mun. (2)'!J:J,'Banco de Indicadores Mun. (2)'!B:B,'Banco de Indicadores - Mun. (1)'!B1774,'Banco de Indicadores Mun. (2)'!A:A,'Banco de Indicadores - Mun. (1)'!A1774) / VLOOKUP(D1774,'Dados Base'!$B:$K,7,FALSE)) * 100</f>
        <v>7.2670251572327009</v>
      </c>
      <c r="AN1774" s="72">
        <f>(SUMIFS('Banco de Indicadores Mun. (2)'!K:K,'Banco de Indicadores Mun. (2)'!B:B,'Banco de Indicadores - Mun. (1)'!B1774,'Banco de Indicadores Mun. (2)'!A:A,'Banco de Indicadores - Mun. (1)'!A1774) / VLOOKUP(D1774,'Dados Base'!$B:$K,10,FALSE)) * 100</f>
        <v>26.73705128205129</v>
      </c>
      <c r="AO1774" s="21">
        <v>0</v>
      </c>
      <c r="AP1774" s="125">
        <v>0</v>
      </c>
      <c r="AQ1774" s="5">
        <v>0</v>
      </c>
      <c r="AR1774" s="21">
        <v>9.6</v>
      </c>
      <c r="AS1774" s="20">
        <v>96</v>
      </c>
      <c r="AT1774" s="20">
        <v>0</v>
      </c>
      <c r="AU1774" s="20">
        <v>0</v>
      </c>
      <c r="AV1774" s="20">
        <v>1.44</v>
      </c>
      <c r="AW1774" s="21">
        <v>0</v>
      </c>
      <c r="AX1774" s="21">
        <v>0</v>
      </c>
      <c r="AY1774" s="116">
        <v>130.50214202489087</v>
      </c>
    </row>
    <row r="1775" spans="1:51" ht="15" x14ac:dyDescent="0.25">
      <c r="A1775" s="144">
        <v>2015</v>
      </c>
      <c r="B1775" s="77" t="s">
        <v>485</v>
      </c>
      <c r="C1775" s="78">
        <v>14</v>
      </c>
      <c r="D1775" s="77">
        <v>3543006</v>
      </c>
      <c r="E1775" s="78">
        <v>354300614</v>
      </c>
      <c r="F1775" s="78" t="str">
        <f t="shared" si="72"/>
        <v>3543006142015</v>
      </c>
      <c r="G1775" s="89">
        <v>-1.2539394412614535</v>
      </c>
      <c r="H1775" s="80">
        <f t="shared" si="71"/>
        <v>17748</v>
      </c>
      <c r="I1775" s="90">
        <v>9787</v>
      </c>
      <c r="J1775" s="91">
        <v>7961</v>
      </c>
      <c r="K1775" s="83">
        <f>(H1775)/VLOOKUP(D1775,'Dados Base'!$B:$K,6,FALSE)</f>
        <v>25.433857353720928</v>
      </c>
      <c r="L1775" s="88">
        <f t="shared" si="73"/>
        <v>55.144241604687849</v>
      </c>
      <c r="M1775" s="85" t="s">
        <v>702</v>
      </c>
      <c r="N1775" s="92">
        <v>0.63900000000000001</v>
      </c>
      <c r="O1775" s="91">
        <v>246</v>
      </c>
      <c r="P1775" s="91">
        <v>18000</v>
      </c>
      <c r="Q1775" s="91">
        <v>0</v>
      </c>
      <c r="R1775" s="91">
        <v>0</v>
      </c>
      <c r="S1775" s="91">
        <v>10</v>
      </c>
      <c r="T1775" s="87" t="s">
        <v>691</v>
      </c>
      <c r="U1775" s="91">
        <v>122</v>
      </c>
      <c r="V1775" s="91">
        <v>51</v>
      </c>
      <c r="W1775" s="93">
        <v>0</v>
      </c>
      <c r="X1775" s="47">
        <v>3.6174861000000003E-2</v>
      </c>
      <c r="Y1775" s="21">
        <v>6.28</v>
      </c>
      <c r="Z1775" s="21">
        <v>293</v>
      </c>
      <c r="AA1775" s="21">
        <v>192</v>
      </c>
      <c r="AB1775" s="21">
        <v>2</v>
      </c>
      <c r="AC1775" s="21">
        <v>1</v>
      </c>
      <c r="AD1775" s="153">
        <f>VLOOKUP(D1775,'Dados Base'!$B:$K,9,FALSE)*31536000/VLOOKUP($F1775,F:H,MATCH(H1774,F1774:AF1774,0),FALSE)</f>
        <v>13912.941176470587</v>
      </c>
      <c r="AE1775" s="153">
        <f>VLOOKUP(D1775,'Dados Base'!$B:$K,10,FALSE)*31536000/VLOOKUP($F1775,F:H,MATCH(H1774,F1774:AF1774,0),FALSE)</f>
        <v>1634.7261663286001</v>
      </c>
      <c r="AF1775" s="14">
        <v>66.959999999999994</v>
      </c>
      <c r="AG1775" s="15" t="s">
        <v>692</v>
      </c>
      <c r="AH1775" s="14">
        <v>46.64</v>
      </c>
      <c r="AI1775" s="14">
        <v>44.55</v>
      </c>
      <c r="AJ1775" s="16">
        <v>100</v>
      </c>
      <c r="AK1775" s="72">
        <f>(SUMIFS('Banco de Indicadores Mun. (2)'!I:I,'Banco de Indicadores Mun. (2)'!B:B,'Banco de Indicadores - Mun. (1)'!B1775,'Banco de Indicadores Mun. (2)'!A:A,'Banco de Indicadores - Mun. (1)'!A1775) / VLOOKUP(D1775,'Dados Base'!$B:$K,8,FALSE)) * 100</f>
        <v>6.7065657142857029</v>
      </c>
      <c r="AL1775" s="72">
        <f>(SUMIFS('Banco de Indicadores Mun. (2)'!I:I,'Banco de Indicadores Mun. (2)'!B:B,'Banco de Indicadores - Mun. (1)'!B1775,'Banco de Indicadores Mun. (2)'!A:A,'Banco de Indicadores - Mun. (1)'!A1775) / VLOOKUP(D1775,'Dados Base'!$B:$K,9,FALSE)) * 100</f>
        <v>2.9978263090676833</v>
      </c>
      <c r="AM1775" s="72">
        <f>(SUMIFS('Banco de Indicadores Mun. (2)'!J:J,'Banco de Indicadores Mun. (2)'!B:B,'Banco de Indicadores - Mun. (1)'!B1775,'Banco de Indicadores Mun. (2)'!A:A,'Banco de Indicadores - Mun. (1)'!A1775) / VLOOKUP(D1775,'Dados Base'!$B:$K,7,FALSE)) * 100</f>
        <v>8.4522364341085119</v>
      </c>
      <c r="AN1775" s="72">
        <f>(SUMIFS('Banco de Indicadores Mun. (2)'!K:K,'Banco de Indicadores Mun. (2)'!B:B,'Banco de Indicadores - Mun. (1)'!B1775,'Banco de Indicadores Mun. (2)'!A:A,'Banco de Indicadores - Mun. (1)'!A1775) / VLOOKUP(D1775,'Dados Base'!$B:$K,10,FALSE)) * 100</f>
        <v>1.8110978260869566</v>
      </c>
      <c r="AO1775" s="21">
        <v>0</v>
      </c>
      <c r="AP1775" s="125">
        <v>0</v>
      </c>
      <c r="AQ1775" s="5">
        <v>0</v>
      </c>
      <c r="AR1775" s="21">
        <v>8.1999999999999993</v>
      </c>
      <c r="AS1775" s="20">
        <v>76</v>
      </c>
      <c r="AT1775" s="20">
        <v>68.400000000000006</v>
      </c>
      <c r="AU1775" s="20">
        <v>60.412371134020617</v>
      </c>
      <c r="AV1775" s="20">
        <v>6.91</v>
      </c>
      <c r="AW1775" s="21">
        <v>0</v>
      </c>
      <c r="AX1775" s="21">
        <v>1</v>
      </c>
      <c r="AY1775" s="116">
        <v>114.58990924485045</v>
      </c>
    </row>
    <row r="1776" spans="1:51" ht="15" x14ac:dyDescent="0.25">
      <c r="A1776" s="144">
        <v>2015</v>
      </c>
      <c r="B1776" s="77" t="s">
        <v>486</v>
      </c>
      <c r="C1776" s="78">
        <v>8</v>
      </c>
      <c r="D1776" s="77">
        <v>3543105</v>
      </c>
      <c r="E1776" s="78">
        <v>35431058</v>
      </c>
      <c r="F1776" s="78" t="str">
        <f t="shared" si="72"/>
        <v>354310582015</v>
      </c>
      <c r="G1776" s="89">
        <v>0.93871864958754436</v>
      </c>
      <c r="H1776" s="80">
        <f t="shared" si="71"/>
        <v>4473</v>
      </c>
      <c r="I1776" s="90">
        <v>3632</v>
      </c>
      <c r="J1776" s="91">
        <v>841</v>
      </c>
      <c r="K1776" s="83">
        <f>(H1776)/VLOOKUP(D1776,'Dados Base'!$B:$K,6,FALSE)</f>
        <v>30.129327765054558</v>
      </c>
      <c r="L1776" s="88">
        <f t="shared" si="73"/>
        <v>81.198300916610776</v>
      </c>
      <c r="M1776" s="85" t="s">
        <v>702</v>
      </c>
      <c r="N1776" s="92">
        <v>0.71099999999999997</v>
      </c>
      <c r="O1776" s="91">
        <v>122</v>
      </c>
      <c r="P1776" s="91">
        <v>1200</v>
      </c>
      <c r="Q1776" s="91">
        <v>770000</v>
      </c>
      <c r="R1776" s="91">
        <v>0</v>
      </c>
      <c r="S1776" s="91">
        <v>6</v>
      </c>
      <c r="T1776" s="87" t="s">
        <v>691</v>
      </c>
      <c r="U1776" s="91">
        <v>30</v>
      </c>
      <c r="V1776" s="91">
        <v>14</v>
      </c>
      <c r="W1776" s="93">
        <v>0</v>
      </c>
      <c r="X1776" s="47">
        <v>8.6641078124999986E-3</v>
      </c>
      <c r="Y1776" s="21">
        <v>2.5499999999999998</v>
      </c>
      <c r="Z1776" s="21">
        <v>168</v>
      </c>
      <c r="AA1776" s="21">
        <v>29</v>
      </c>
      <c r="AB1776" s="21">
        <v>1</v>
      </c>
      <c r="AC1776" s="21">
        <v>0</v>
      </c>
      <c r="AD1776" s="153">
        <f>VLOOKUP(D1776,'Dados Base'!$B:$K,9,FALSE)*31536000/VLOOKUP($F1776,F:H,MATCH(H1775,F1775:AF1775,0),FALSE)</f>
        <v>16850.221327967807</v>
      </c>
      <c r="AE1776" s="153">
        <f>VLOOKUP(D1776,'Dados Base'!$B:$K,10,FALSE)*31536000/VLOOKUP($F1776,F:H,MATCH(H1775,F1775:AF1775,0),FALSE)</f>
        <v>1974.0845070422536</v>
      </c>
      <c r="AF1776" s="14">
        <v>74.38</v>
      </c>
      <c r="AG1776" s="15">
        <v>100</v>
      </c>
      <c r="AH1776" s="14">
        <v>73.84</v>
      </c>
      <c r="AI1776" s="14">
        <v>19.78</v>
      </c>
      <c r="AJ1776" s="16">
        <v>93.57</v>
      </c>
      <c r="AK1776" s="72">
        <f>(SUMIFS('Banco de Indicadores Mun. (2)'!I:I,'Banco de Indicadores Mun. (2)'!B:B,'Banco de Indicadores - Mun. (1)'!B1776,'Banco de Indicadores Mun. (2)'!A:A,'Banco de Indicadores - Mun. (1)'!A1776) / VLOOKUP(D1776,'Dados Base'!$B:$K,8,FALSE)) * 100</f>
        <v>17.295554054054051</v>
      </c>
      <c r="AL1776" s="72">
        <f>(SUMIFS('Banco de Indicadores Mun. (2)'!I:I,'Banco de Indicadores Mun. (2)'!B:B,'Banco de Indicadores - Mun. (1)'!B1776,'Banco de Indicadores Mun. (2)'!A:A,'Banco de Indicadores - Mun. (1)'!A1776) / VLOOKUP(D1776,'Dados Base'!$B:$K,9,FALSE)) * 100</f>
        <v>5.3551087866108782</v>
      </c>
      <c r="AM1776" s="72">
        <f>(SUMIFS('Banco de Indicadores Mun. (2)'!J:J,'Banco de Indicadores Mun. (2)'!B:B,'Banco de Indicadores - Mun. (1)'!B1776,'Banco de Indicadores Mun. (2)'!A:A,'Banco de Indicadores - Mun. (1)'!A1776) / VLOOKUP(D1776,'Dados Base'!$B:$K,7,FALSE)) * 100</f>
        <v>22.02593478260869</v>
      </c>
      <c r="AN1776" s="72">
        <f>(SUMIFS('Banco de Indicadores Mun. (2)'!K:K,'Banco de Indicadores Mun. (2)'!B:B,'Banco de Indicadores - Mun. (1)'!B1776,'Banco de Indicadores Mun. (2)'!A:A,'Banco de Indicadores - Mun. (1)'!A1776) / VLOOKUP(D1776,'Dados Base'!$B:$K,10,FALSE)) * 100</f>
        <v>9.5242142857142866</v>
      </c>
      <c r="AO1776" s="21">
        <v>0</v>
      </c>
      <c r="AP1776" s="125">
        <v>0</v>
      </c>
      <c r="AQ1776" s="5">
        <v>0</v>
      </c>
      <c r="AR1776" s="21">
        <v>8.6</v>
      </c>
      <c r="AS1776" s="20">
        <v>100</v>
      </c>
      <c r="AT1776" s="20">
        <v>100</v>
      </c>
      <c r="AU1776" s="20">
        <v>85.279187817258887</v>
      </c>
      <c r="AV1776" s="20">
        <v>10</v>
      </c>
      <c r="AW1776" s="21">
        <v>0</v>
      </c>
      <c r="AX1776" s="21">
        <v>0</v>
      </c>
      <c r="AY1776" s="116">
        <v>231.49616453540642</v>
      </c>
    </row>
    <row r="1777" spans="1:51" ht="15" x14ac:dyDescent="0.25">
      <c r="A1777" s="144">
        <v>2015</v>
      </c>
      <c r="B1777" s="77" t="s">
        <v>487</v>
      </c>
      <c r="C1777" s="78">
        <v>17</v>
      </c>
      <c r="D1777" s="77">
        <v>3543204</v>
      </c>
      <c r="E1777" s="78">
        <v>354320417</v>
      </c>
      <c r="F1777" s="78" t="str">
        <f t="shared" si="72"/>
        <v>3543204172015</v>
      </c>
      <c r="G1777" s="89">
        <v>-0.20277809206007413</v>
      </c>
      <c r="H1777" s="80">
        <f t="shared" si="71"/>
        <v>4389</v>
      </c>
      <c r="I1777" s="90">
        <v>3439</v>
      </c>
      <c r="J1777" s="91">
        <v>950</v>
      </c>
      <c r="K1777" s="83">
        <f>(H1777)/VLOOKUP(D1777,'Dados Base'!$B:$K,6,FALSE)</f>
        <v>21.582415420928402</v>
      </c>
      <c r="L1777" s="88">
        <f t="shared" si="73"/>
        <v>78.354978354978357</v>
      </c>
      <c r="M1777" s="85" t="s">
        <v>702</v>
      </c>
      <c r="N1777" s="92">
        <v>0.747</v>
      </c>
      <c r="O1777" s="91">
        <v>43</v>
      </c>
      <c r="P1777" s="91">
        <v>4700</v>
      </c>
      <c r="Q1777" s="91">
        <v>0</v>
      </c>
      <c r="R1777" s="91">
        <v>0</v>
      </c>
      <c r="S1777" s="91">
        <v>13</v>
      </c>
      <c r="T1777" s="87" t="s">
        <v>691</v>
      </c>
      <c r="U1777" s="91">
        <v>33</v>
      </c>
      <c r="V1777" s="91">
        <v>25</v>
      </c>
      <c r="W1777" s="93">
        <v>0</v>
      </c>
      <c r="X1777" s="47">
        <v>7.75047109375E-3</v>
      </c>
      <c r="Y1777" s="21">
        <v>2.37</v>
      </c>
      <c r="Z1777" s="21">
        <v>131</v>
      </c>
      <c r="AA1777" s="21">
        <v>52</v>
      </c>
      <c r="AB1777" s="21">
        <v>0</v>
      </c>
      <c r="AC1777" s="21">
        <v>0</v>
      </c>
      <c r="AD1777" s="153">
        <f>VLOOKUP(D1777,'Dados Base'!$B:$K,9,FALSE)*31536000/VLOOKUP($F1777,F:H,MATCH(H1776,F1776:AF1776,0),FALSE)</f>
        <v>13364.538619275461</v>
      </c>
      <c r="AE1777" s="153">
        <f>VLOOKUP(D1777,'Dados Base'!$B:$K,10,FALSE)*31536000/VLOOKUP($F1777,F:H,MATCH(H1776,F1776:AF1776,0),FALSE)</f>
        <v>1437.0471633629525</v>
      </c>
      <c r="AF1777" s="14">
        <v>67.81</v>
      </c>
      <c r="AG1777" s="15">
        <v>100</v>
      </c>
      <c r="AH1777" s="14">
        <v>64.55</v>
      </c>
      <c r="AI1777" s="14">
        <v>25.22</v>
      </c>
      <c r="AJ1777" s="16">
        <v>91.5</v>
      </c>
      <c r="AK1777" s="72">
        <f>(SUMIFS('Banco de Indicadores Mun. (2)'!I:I,'Banco de Indicadores Mun. (2)'!B:B,'Banco de Indicadores - Mun. (1)'!B1777,'Banco de Indicadores Mun. (2)'!A:A,'Banco de Indicadores - Mun. (1)'!A1777) / VLOOKUP(D1777,'Dados Base'!$B:$K,8,FALSE)) * 100</f>
        <v>9.5312929292929276</v>
      </c>
      <c r="AL1777" s="72">
        <f>(SUMIFS('Banco de Indicadores Mun. (2)'!I:I,'Banco de Indicadores Mun. (2)'!B:B,'Banco de Indicadores - Mun. (1)'!B1777,'Banco de Indicadores Mun. (2)'!A:A,'Banco de Indicadores - Mun. (1)'!A1777) / VLOOKUP(D1777,'Dados Base'!$B:$K,9,FALSE)) * 100</f>
        <v>5.0731075268817198</v>
      </c>
      <c r="AM1777" s="72">
        <f>(SUMIFS('Banco de Indicadores Mun. (2)'!J:J,'Banco de Indicadores Mun. (2)'!B:B,'Banco de Indicadores - Mun. (1)'!B1777,'Banco de Indicadores Mun. (2)'!A:A,'Banco de Indicadores - Mun. (1)'!A1777) / VLOOKUP(D1777,'Dados Base'!$B:$K,7,FALSE)) * 100</f>
        <v>10.189177215189872</v>
      </c>
      <c r="AN1777" s="72">
        <f>(SUMIFS('Banco de Indicadores Mun. (2)'!K:K,'Banco de Indicadores Mun. (2)'!B:B,'Banco de Indicadores - Mun. (1)'!B1777,'Banco de Indicadores Mun. (2)'!A:A,'Banco de Indicadores - Mun. (1)'!A1777) / VLOOKUP(D1777,'Dados Base'!$B:$K,10,FALSE)) * 100</f>
        <v>6.9326500000000015</v>
      </c>
      <c r="AO1777" s="21">
        <v>0</v>
      </c>
      <c r="AP1777" s="125">
        <v>0</v>
      </c>
      <c r="AQ1777" s="5">
        <v>0</v>
      </c>
      <c r="AR1777" s="21">
        <v>7.3</v>
      </c>
      <c r="AS1777" s="20">
        <v>93</v>
      </c>
      <c r="AT1777" s="20">
        <v>93</v>
      </c>
      <c r="AU1777" s="20">
        <v>71.584699453551906</v>
      </c>
      <c r="AV1777" s="20">
        <v>7.85</v>
      </c>
      <c r="AW1777" s="21">
        <v>0</v>
      </c>
      <c r="AX1777" s="21">
        <v>0</v>
      </c>
      <c r="AY1777" s="116">
        <v>128.17014390711859</v>
      </c>
    </row>
    <row r="1778" spans="1:51" ht="15" x14ac:dyDescent="0.25">
      <c r="A1778" s="144">
        <v>2015</v>
      </c>
      <c r="B1778" s="77" t="s">
        <v>488</v>
      </c>
      <c r="C1778" s="78">
        <v>21</v>
      </c>
      <c r="D1778" s="77">
        <v>3543238</v>
      </c>
      <c r="E1778" s="78">
        <v>354323821</v>
      </c>
      <c r="F1778" s="78" t="str">
        <f t="shared" si="72"/>
        <v>3543238212015</v>
      </c>
      <c r="G1778" s="89">
        <v>-0.25112596785294983</v>
      </c>
      <c r="H1778" s="80">
        <f t="shared" si="71"/>
        <v>2160</v>
      </c>
      <c r="I1778" s="90">
        <v>1874</v>
      </c>
      <c r="J1778" s="91">
        <v>286</v>
      </c>
      <c r="K1778" s="83">
        <f>(H1778)/VLOOKUP(D1778,'Dados Base'!$B:$K,6,FALSE)</f>
        <v>10.96502360525915</v>
      </c>
      <c r="L1778" s="88">
        <f t="shared" si="73"/>
        <v>86.759259259259252</v>
      </c>
      <c r="M1778" s="85" t="s">
        <v>702</v>
      </c>
      <c r="N1778" s="92">
        <v>0.72099999999999997</v>
      </c>
      <c r="O1778" s="91">
        <v>26</v>
      </c>
      <c r="P1778" s="91">
        <v>18220</v>
      </c>
      <c r="Q1778" s="91">
        <v>7500</v>
      </c>
      <c r="R1778" s="91">
        <v>300</v>
      </c>
      <c r="S1778" s="91">
        <v>5</v>
      </c>
      <c r="T1778" s="87" t="s">
        <v>691</v>
      </c>
      <c r="U1778" s="91">
        <v>7</v>
      </c>
      <c r="V1778" s="91">
        <v>5</v>
      </c>
      <c r="W1778" s="93">
        <v>0</v>
      </c>
      <c r="X1778" s="47">
        <v>5.0186250000000005E-3</v>
      </c>
      <c r="Y1778" s="21">
        <v>1.33</v>
      </c>
      <c r="Z1778" s="21">
        <v>90</v>
      </c>
      <c r="AA1778" s="21">
        <v>13</v>
      </c>
      <c r="AB1778" s="21">
        <v>0</v>
      </c>
      <c r="AC1778" s="21">
        <v>0</v>
      </c>
      <c r="AD1778" s="153">
        <f>VLOOKUP(D1778,'Dados Base'!$B:$K,9,FALSE)*31536000/VLOOKUP($F1778,F:H,MATCH(H1777,F1777:AF1777,0),FALSE)</f>
        <v>21900</v>
      </c>
      <c r="AE1778" s="153">
        <f>VLOOKUP(D1778,'Dados Base'!$B:$K,10,FALSE)*31536000/VLOOKUP($F1778,F:H,MATCH(H1777,F1777:AF1777,0),FALSE)</f>
        <v>2335.9999999999986</v>
      </c>
      <c r="AF1778" s="14">
        <v>89.22</v>
      </c>
      <c r="AG1778" s="15">
        <v>84.59</v>
      </c>
      <c r="AH1778" s="14">
        <v>87.8</v>
      </c>
      <c r="AI1778" s="14">
        <v>13.5</v>
      </c>
      <c r="AJ1778" s="16">
        <v>100</v>
      </c>
      <c r="AK1778" s="72">
        <f>(SUMIFS('Banco de Indicadores Mun. (2)'!I:I,'Banco de Indicadores Mun. (2)'!B:B,'Banco de Indicadores - Mun. (1)'!B1778,'Banco de Indicadores Mun. (2)'!A:A,'Banco de Indicadores - Mun. (1)'!A1778) / VLOOKUP(D1778,'Dados Base'!$B:$K,8,FALSE)) * 100</f>
        <v>7.5507246376811605E-3</v>
      </c>
      <c r="AL1778" s="72">
        <f>(SUMIFS('Banco de Indicadores Mun. (2)'!I:I,'Banco de Indicadores Mun. (2)'!B:B,'Banco de Indicadores - Mun. (1)'!B1778,'Banco de Indicadores Mun. (2)'!A:A,'Banco de Indicadores - Mun. (1)'!A1778) / VLOOKUP(D1778,'Dados Base'!$B:$K,9,FALSE)) * 100</f>
        <v>3.4733333333333335E-3</v>
      </c>
      <c r="AM1778" s="72">
        <f>(SUMIFS('Banco de Indicadores Mun. (2)'!J:J,'Banco de Indicadores Mun. (2)'!B:B,'Banco de Indicadores - Mun. (1)'!B1778,'Banco de Indicadores Mun. (2)'!A:A,'Banco de Indicadores - Mun. (1)'!A1778) / VLOOKUP(D1778,'Dados Base'!$B:$K,7,FALSE)) * 100</f>
        <v>0</v>
      </c>
      <c r="AN1778" s="72">
        <f>(SUMIFS('Banco de Indicadores Mun. (2)'!K:K,'Banco de Indicadores Mun. (2)'!B:B,'Banco de Indicadores - Mun. (1)'!B1778,'Banco de Indicadores Mun. (2)'!A:A,'Banco de Indicadores - Mun. (1)'!A1778) / VLOOKUP(D1778,'Dados Base'!$B:$K,10,FALSE)) * 100</f>
        <v>3.2562500000000015E-2</v>
      </c>
      <c r="AO1778" s="21">
        <v>0</v>
      </c>
      <c r="AP1778" s="125">
        <v>0</v>
      </c>
      <c r="AQ1778" s="5">
        <v>0</v>
      </c>
      <c r="AR1778" s="21">
        <v>9.5</v>
      </c>
      <c r="AS1778" s="20">
        <v>100</v>
      </c>
      <c r="AT1778" s="20">
        <v>100</v>
      </c>
      <c r="AU1778" s="20">
        <v>87.378640776699029</v>
      </c>
      <c r="AV1778" s="20">
        <v>10</v>
      </c>
      <c r="AW1778" s="21">
        <v>0</v>
      </c>
      <c r="AX1778" s="21">
        <v>0</v>
      </c>
      <c r="AY1778" s="116">
        <v>0</v>
      </c>
    </row>
    <row r="1779" spans="1:51" ht="15" x14ac:dyDescent="0.25">
      <c r="A1779" s="144">
        <v>2015</v>
      </c>
      <c r="B1779" s="77" t="s">
        <v>489</v>
      </c>
      <c r="C1779" s="78">
        <v>14</v>
      </c>
      <c r="D1779" s="77">
        <v>3543253</v>
      </c>
      <c r="E1779" s="78">
        <v>354325314</v>
      </c>
      <c r="F1779" s="78" t="str">
        <f t="shared" si="72"/>
        <v>3543253142015</v>
      </c>
      <c r="G1779" s="89">
        <v>2.5484384356477818E-2</v>
      </c>
      <c r="H1779" s="80">
        <f t="shared" si="71"/>
        <v>7466</v>
      </c>
      <c r="I1779" s="90">
        <v>2362</v>
      </c>
      <c r="J1779" s="91">
        <v>5104</v>
      </c>
      <c r="K1779" s="83">
        <f>(H1779)/VLOOKUP(D1779,'Dados Base'!$B:$K,6,FALSE)</f>
        <v>22.483211371096456</v>
      </c>
      <c r="L1779" s="88">
        <f t="shared" si="73"/>
        <v>31.636753281542994</v>
      </c>
      <c r="M1779" s="85" t="s">
        <v>702</v>
      </c>
      <c r="N1779" s="92">
        <v>0.70499999999999996</v>
      </c>
      <c r="O1779" s="91">
        <v>30</v>
      </c>
      <c r="P1779" s="91">
        <v>0</v>
      </c>
      <c r="Q1779" s="91">
        <v>0</v>
      </c>
      <c r="R1779" s="91">
        <v>0</v>
      </c>
      <c r="S1779" s="91">
        <v>4</v>
      </c>
      <c r="T1779" s="87" t="s">
        <v>691</v>
      </c>
      <c r="U1779" s="91">
        <v>33</v>
      </c>
      <c r="V1779" s="91">
        <v>28</v>
      </c>
      <c r="W1779" s="93">
        <v>0</v>
      </c>
      <c r="X1779" s="47">
        <v>1.6329930729166667E-2</v>
      </c>
      <c r="Y1779" s="21">
        <v>1.7</v>
      </c>
      <c r="Z1779" s="21">
        <v>130</v>
      </c>
      <c r="AA1779" s="21">
        <v>1</v>
      </c>
      <c r="AB1779" s="21">
        <v>0</v>
      </c>
      <c r="AC1779" s="21">
        <v>0</v>
      </c>
      <c r="AD1779" s="153">
        <f>VLOOKUP(D1779,'Dados Base'!$B:$K,9,FALSE)*31536000/VLOOKUP($F1779,F:H,MATCH(H1778,F1778:AF1778,0),FALSE)</f>
        <v>15924.286096972945</v>
      </c>
      <c r="AE1779" s="153">
        <f>VLOOKUP(D1779,'Dados Base'!$B:$K,10,FALSE)*31536000/VLOOKUP($F1779,F:H,MATCH(H1778,F1778:AF1778,0),FALSE)</f>
        <v>1858.5373694079826</v>
      </c>
      <c r="AF1779" s="14">
        <v>83.99</v>
      </c>
      <c r="AG1779" s="15">
        <v>98.93</v>
      </c>
      <c r="AH1779" s="14">
        <v>37.270000000000003</v>
      </c>
      <c r="AI1779" s="14">
        <v>18.510000000000002</v>
      </c>
      <c r="AJ1779" s="16">
        <v>100</v>
      </c>
      <c r="AK1779" s="72">
        <f>(SUMIFS('Banco de Indicadores Mun. (2)'!I:I,'Banco de Indicadores Mun. (2)'!B:B,'Banco de Indicadores - Mun. (1)'!B1779,'Banco de Indicadores Mun. (2)'!A:A,'Banco de Indicadores - Mun. (1)'!A1779) / VLOOKUP(D1779,'Dados Base'!$B:$K,8,FALSE)) * 100</f>
        <v>8.481535714285716</v>
      </c>
      <c r="AL1779" s="72">
        <f>(SUMIFS('Banco de Indicadores Mun. (2)'!I:I,'Banco de Indicadores Mun. (2)'!B:B,'Banco de Indicadores - Mun. (1)'!B1779,'Banco de Indicadores Mun. (2)'!A:A,'Banco de Indicadores - Mun. (1)'!A1779) / VLOOKUP(D1779,'Dados Base'!$B:$K,9,FALSE)) * 100</f>
        <v>3.7795702917771878</v>
      </c>
      <c r="AM1779" s="72">
        <f>(SUMIFS('Banco de Indicadores Mun. (2)'!J:J,'Banco de Indicadores Mun. (2)'!B:B,'Banco de Indicadores - Mun. (1)'!B1779,'Banco de Indicadores Mun. (2)'!A:A,'Banco de Indicadores - Mun. (1)'!A1779) / VLOOKUP(D1779,'Dados Base'!$B:$K,7,FALSE)) * 100</f>
        <v>11.301129032258066</v>
      </c>
      <c r="AN1779" s="72">
        <f>(SUMIFS('Banco de Indicadores Mun. (2)'!K:K,'Banco de Indicadores Mun. (2)'!B:B,'Banco de Indicadores - Mun. (1)'!B1779,'Banco de Indicadores Mun. (2)'!A:A,'Banco de Indicadores - Mun. (1)'!A1779) / VLOOKUP(D1779,'Dados Base'!$B:$K,10,FALSE)) * 100</f>
        <v>0.53540909090909095</v>
      </c>
      <c r="AO1779" s="21">
        <v>0</v>
      </c>
      <c r="AP1779" s="125">
        <v>0</v>
      </c>
      <c r="AQ1779" s="5">
        <v>0</v>
      </c>
      <c r="AR1779" s="21">
        <v>7.3</v>
      </c>
      <c r="AS1779" s="20">
        <v>100</v>
      </c>
      <c r="AT1779" s="20">
        <v>100</v>
      </c>
      <c r="AU1779" s="20">
        <v>99.236641221374043</v>
      </c>
      <c r="AV1779" s="20">
        <v>9.8000000000000007</v>
      </c>
      <c r="AW1779" s="21">
        <v>0</v>
      </c>
      <c r="AX1779" s="21">
        <v>0</v>
      </c>
      <c r="AY1779" s="116">
        <v>22.442472527163133</v>
      </c>
    </row>
    <row r="1780" spans="1:51" ht="15" x14ac:dyDescent="0.25">
      <c r="A1780" s="144">
        <v>2015</v>
      </c>
      <c r="B1780" s="77" t="s">
        <v>490</v>
      </c>
      <c r="C1780" s="78">
        <v>6</v>
      </c>
      <c r="D1780" s="77">
        <v>3543303</v>
      </c>
      <c r="E1780" s="78">
        <v>35433036</v>
      </c>
      <c r="F1780" s="78" t="str">
        <f t="shared" si="72"/>
        <v>354330362015</v>
      </c>
      <c r="G1780" s="89">
        <v>0.6296480058851639</v>
      </c>
      <c r="H1780" s="80">
        <f t="shared" si="71"/>
        <v>116358</v>
      </c>
      <c r="I1780" s="90">
        <v>116358</v>
      </c>
      <c r="J1780" s="91">
        <v>0</v>
      </c>
      <c r="K1780" s="83">
        <f>(H1780)/VLOOKUP(D1780,'Dados Base'!$B:$K,6,FALSE)</f>
        <v>1173.2002419842709</v>
      </c>
      <c r="L1780" s="88">
        <f t="shared" si="73"/>
        <v>100</v>
      </c>
      <c r="M1780" s="85" t="s">
        <v>702</v>
      </c>
      <c r="N1780" s="92">
        <v>0.78400000000000003</v>
      </c>
      <c r="O1780" s="91">
        <v>6</v>
      </c>
      <c r="P1780" s="91">
        <v>147</v>
      </c>
      <c r="Q1780" s="91">
        <v>0</v>
      </c>
      <c r="R1780" s="91">
        <v>0</v>
      </c>
      <c r="S1780" s="91">
        <v>242</v>
      </c>
      <c r="T1780" s="87" t="s">
        <v>691</v>
      </c>
      <c r="U1780" s="91">
        <v>685</v>
      </c>
      <c r="V1780" s="91">
        <v>793</v>
      </c>
      <c r="W1780" s="93">
        <v>7.48</v>
      </c>
      <c r="X1780" s="47">
        <v>0.36219592329861111</v>
      </c>
      <c r="Y1780" s="21">
        <v>108.36</v>
      </c>
      <c r="Z1780" s="21">
        <v>3343</v>
      </c>
      <c r="AA1780" s="21">
        <v>3158</v>
      </c>
      <c r="AB1780" s="21">
        <v>16</v>
      </c>
      <c r="AC1780" s="21">
        <v>0</v>
      </c>
      <c r="AD1780" s="153">
        <f>VLOOKUP(D1780,'Dados Base'!$B:$K,9,FALSE)*31536000/VLOOKUP($F1780,F:H,MATCH(H1779,F1779:AF1779,0),FALSE)</f>
        <v>395.69741659361625</v>
      </c>
      <c r="AE1780" s="153">
        <f>VLOOKUP(D1780,'Dados Base'!$B:$K,10,FALSE)*31536000/VLOOKUP($F1780,F:H,MATCH(H1779,F1779:AF1779,0),FALSE)</f>
        <v>56.915381838807825</v>
      </c>
      <c r="AF1780" s="14">
        <v>89.35</v>
      </c>
      <c r="AG1780" s="15">
        <v>100</v>
      </c>
      <c r="AH1780" s="14">
        <v>72.63</v>
      </c>
      <c r="AI1780" s="14">
        <v>33.46</v>
      </c>
      <c r="AJ1780" s="16">
        <v>89.35</v>
      </c>
      <c r="AK1780" s="72">
        <f>(SUMIFS('Banco de Indicadores Mun. (2)'!I:I,'Banco de Indicadores Mun. (2)'!B:B,'Banco de Indicadores - Mun. (1)'!B1780,'Banco de Indicadores Mun. (2)'!A:A,'Banco de Indicadores - Mun. (1)'!A1780) / VLOOKUP(D1780,'Dados Base'!$B:$K,8,FALSE)) * 100</f>
        <v>2.3750727272727268</v>
      </c>
      <c r="AL1780" s="72">
        <f>(SUMIFS('Banco de Indicadores Mun. (2)'!I:I,'Banco de Indicadores Mun. (2)'!B:B,'Banco de Indicadores - Mun. (1)'!B1780,'Banco de Indicadores Mun. (2)'!A:A,'Banco de Indicadores - Mun. (1)'!A1780) / VLOOKUP(D1780,'Dados Base'!$B:$K,9,FALSE)) * 100</f>
        <v>0.89471917808219181</v>
      </c>
      <c r="AM1780" s="72">
        <f>(SUMIFS('Banco de Indicadores Mun. (2)'!J:J,'Banco de Indicadores Mun. (2)'!B:B,'Banco de Indicadores - Mun. (1)'!B1780,'Banco de Indicadores Mun. (2)'!A:A,'Banco de Indicadores - Mun. (1)'!A1780) / VLOOKUP(D1780,'Dados Base'!$B:$K,7,FALSE)) * 100</f>
        <v>0.5544411764705881</v>
      </c>
      <c r="AN1780" s="72">
        <f>(SUMIFS('Banco de Indicadores Mun. (2)'!K:K,'Banco de Indicadores Mun. (2)'!B:B,'Banco de Indicadores - Mun. (1)'!B1780,'Banco de Indicadores Mun. (2)'!A:A,'Banco de Indicadores - Mun. (1)'!A1780) / VLOOKUP(D1780,'Dados Base'!$B:$K,10,FALSE)) * 100</f>
        <v>5.3227619047619044</v>
      </c>
      <c r="AO1780" s="21">
        <v>0</v>
      </c>
      <c r="AP1780" s="125">
        <v>0</v>
      </c>
      <c r="AQ1780" s="5">
        <v>0</v>
      </c>
      <c r="AR1780" s="21">
        <v>8.3000000000000007</v>
      </c>
      <c r="AS1780" s="20">
        <v>79</v>
      </c>
      <c r="AT1780" s="20">
        <v>55.3</v>
      </c>
      <c r="AU1780" s="20">
        <v>51.422858021842792</v>
      </c>
      <c r="AV1780" s="20">
        <v>5.78</v>
      </c>
      <c r="AW1780" s="21">
        <v>0</v>
      </c>
      <c r="AX1780" s="21">
        <v>0</v>
      </c>
      <c r="AY1780" s="116">
        <v>0.3172660826600755</v>
      </c>
    </row>
    <row r="1781" spans="1:51" ht="15" x14ac:dyDescent="0.25">
      <c r="A1781" s="144">
        <v>2015</v>
      </c>
      <c r="B1781" s="77" t="s">
        <v>491</v>
      </c>
      <c r="C1781" s="78">
        <v>4</v>
      </c>
      <c r="D1781" s="77">
        <v>3543402</v>
      </c>
      <c r="E1781" s="78">
        <v>35434024</v>
      </c>
      <c r="F1781" s="78" t="str">
        <f t="shared" si="72"/>
        <v>354340242015</v>
      </c>
      <c r="G1781" s="89">
        <v>1.5591986512162315</v>
      </c>
      <c r="H1781" s="80">
        <f t="shared" si="71"/>
        <v>647862</v>
      </c>
      <c r="I1781" s="90">
        <v>646023</v>
      </c>
      <c r="J1781" s="91">
        <v>1839</v>
      </c>
      <c r="K1781" s="83">
        <f>(H1781)/VLOOKUP(D1781,'Dados Base'!$B:$K,6,FALSE)</f>
        <v>996.14373356704641</v>
      </c>
      <c r="L1781" s="88">
        <f t="shared" si="73"/>
        <v>99.716143252729751</v>
      </c>
      <c r="M1781" s="85" t="s">
        <v>702</v>
      </c>
      <c r="N1781" s="92">
        <v>0.8</v>
      </c>
      <c r="O1781" s="91">
        <v>195</v>
      </c>
      <c r="P1781" s="91">
        <v>4700</v>
      </c>
      <c r="Q1781" s="91">
        <v>90000</v>
      </c>
      <c r="R1781" s="91">
        <v>0</v>
      </c>
      <c r="S1781" s="91">
        <v>1447</v>
      </c>
      <c r="T1781" s="87" t="s">
        <v>691</v>
      </c>
      <c r="U1781" s="91">
        <v>9029</v>
      </c>
      <c r="V1781" s="91">
        <v>9863</v>
      </c>
      <c r="W1781" s="93">
        <v>0</v>
      </c>
      <c r="X1781" s="47">
        <v>2.63952475925</v>
      </c>
      <c r="Y1781" s="21">
        <v>730.88</v>
      </c>
      <c r="Z1781" s="21">
        <v>32736</v>
      </c>
      <c r="AA1781" s="21">
        <v>3144</v>
      </c>
      <c r="AB1781" s="21">
        <v>43</v>
      </c>
      <c r="AC1781" s="21">
        <v>4</v>
      </c>
      <c r="AD1781" s="153">
        <f>VLOOKUP(D1781,'Dados Base'!$B:$K,9,FALSE)*31536000/VLOOKUP($F1781,F:H,MATCH(H1780,F1780:AF1780,0),FALSE)</f>
        <v>474.60107245061448</v>
      </c>
      <c r="AE1781" s="153">
        <f>VLOOKUP(D1781,'Dados Base'!$B:$K,10,FALSE)*31536000/VLOOKUP($F1781,F:H,MATCH(H1780,F1780:AF1780,0),FALSE)</f>
        <v>49.163803402576463</v>
      </c>
      <c r="AF1781" s="14">
        <v>99.72</v>
      </c>
      <c r="AG1781" s="15">
        <v>100</v>
      </c>
      <c r="AH1781" s="14">
        <v>97.72</v>
      </c>
      <c r="AI1781" s="14">
        <v>23.06</v>
      </c>
      <c r="AJ1781" s="16">
        <v>100</v>
      </c>
      <c r="AK1781" s="72">
        <f>(SUMIFS('Banco de Indicadores Mun. (2)'!I:I,'Banco de Indicadores Mun. (2)'!B:B,'Banco de Indicadores - Mun. (1)'!B1781,'Banco de Indicadores Mun. (2)'!A:A,'Banco de Indicadores - Mun. (1)'!A1781) / VLOOKUP(D1781,'Dados Base'!$B:$K,8,FALSE)) * 100</f>
        <v>128.592761904762</v>
      </c>
      <c r="AL1781" s="72">
        <f>(SUMIFS('Banco de Indicadores Mun. (2)'!I:I,'Banco de Indicadores Mun. (2)'!B:B,'Banco de Indicadores - Mun. (1)'!B1781,'Banco de Indicadores Mun. (2)'!A:A,'Banco de Indicadores - Mun. (1)'!A1781) / VLOOKUP(D1781,'Dados Base'!$B:$K,9,FALSE)) * 100</f>
        <v>41.545353846153873</v>
      </c>
      <c r="AM1781" s="72">
        <f>(SUMIFS('Banco de Indicadores Mun. (2)'!J:J,'Banco de Indicadores Mun. (2)'!B:B,'Banco de Indicadores - Mun. (1)'!B1781,'Banco de Indicadores Mun. (2)'!A:A,'Banco de Indicadores - Mun. (1)'!A1781) / VLOOKUP(D1781,'Dados Base'!$B:$K,7,FALSE)) * 100</f>
        <v>6.8099252336448561</v>
      </c>
      <c r="AN1781" s="72">
        <f>(SUMIFS('Banco de Indicadores Mun. (2)'!K:K,'Banco de Indicadores Mun. (2)'!B:B,'Banco de Indicadores - Mun. (1)'!B1781,'Banco de Indicadores Mun. (2)'!A:A,'Banco de Indicadores - Mun. (1)'!A1781) / VLOOKUP(D1781,'Dados Base'!$B:$K,10,FALSE)) * 100</f>
        <v>386.62768316831722</v>
      </c>
      <c r="AO1781" s="21">
        <v>0</v>
      </c>
      <c r="AP1781" s="125">
        <v>0</v>
      </c>
      <c r="AQ1781" s="5">
        <v>0</v>
      </c>
      <c r="AR1781" s="21">
        <v>10</v>
      </c>
      <c r="AS1781" s="20">
        <v>98</v>
      </c>
      <c r="AT1781" s="20">
        <v>96.04</v>
      </c>
      <c r="AU1781" s="20">
        <v>91.237458193979933</v>
      </c>
      <c r="AV1781" s="20">
        <v>9.94</v>
      </c>
      <c r="AW1781" s="21">
        <v>16</v>
      </c>
      <c r="AX1781" s="21">
        <v>4</v>
      </c>
      <c r="AY1781" s="116">
        <v>169.37747211125463</v>
      </c>
    </row>
    <row r="1782" spans="1:51" ht="15" x14ac:dyDescent="0.25">
      <c r="A1782" s="144">
        <v>2015</v>
      </c>
      <c r="B1782" s="77" t="s">
        <v>492</v>
      </c>
      <c r="C1782" s="78">
        <v>8</v>
      </c>
      <c r="D1782" s="77">
        <v>3543600</v>
      </c>
      <c r="E1782" s="78">
        <v>35436008</v>
      </c>
      <c r="F1782" s="78" t="str">
        <f t="shared" si="72"/>
        <v>354360082015</v>
      </c>
      <c r="G1782" s="89">
        <v>0.12549960857717313</v>
      </c>
      <c r="H1782" s="80">
        <f t="shared" si="71"/>
        <v>3450</v>
      </c>
      <c r="I1782" s="90">
        <v>3042</v>
      </c>
      <c r="J1782" s="91">
        <v>408</v>
      </c>
      <c r="K1782" s="83">
        <f>(H1782)/VLOOKUP(D1782,'Dados Base'!$B:$K,6,FALSE)</f>
        <v>20.107238605898122</v>
      </c>
      <c r="L1782" s="88">
        <f t="shared" si="73"/>
        <v>88.173913043478251</v>
      </c>
      <c r="M1782" s="85" t="s">
        <v>702</v>
      </c>
      <c r="N1782" s="92">
        <v>0.74</v>
      </c>
      <c r="O1782" s="91">
        <v>36</v>
      </c>
      <c r="P1782" s="91">
        <v>7500</v>
      </c>
      <c r="Q1782" s="91">
        <v>900000</v>
      </c>
      <c r="R1782" s="91">
        <v>0</v>
      </c>
      <c r="S1782" s="91">
        <v>3</v>
      </c>
      <c r="T1782" s="87" t="s">
        <v>691</v>
      </c>
      <c r="U1782" s="91">
        <v>29</v>
      </c>
      <c r="V1782" s="91">
        <v>38</v>
      </c>
      <c r="W1782" s="93">
        <v>26.55</v>
      </c>
      <c r="X1782" s="47">
        <v>7.5082421874999999E-3</v>
      </c>
      <c r="Y1782" s="21">
        <v>2.2000000000000002</v>
      </c>
      <c r="Z1782" s="21">
        <v>146</v>
      </c>
      <c r="AA1782" s="21">
        <v>24</v>
      </c>
      <c r="AB1782" s="21">
        <v>0</v>
      </c>
      <c r="AC1782" s="21">
        <v>0</v>
      </c>
      <c r="AD1782" s="153">
        <f>VLOOKUP(D1782,'Dados Base'!$B:$K,9,FALSE)*31536000/VLOOKUP($F1782,F:H,MATCH(H1781,F1781:AF1781,0),FALSE)</f>
        <v>24406.121739130434</v>
      </c>
      <c r="AE1782" s="153">
        <f>VLOOKUP(D1782,'Dados Base'!$B:$K,10,FALSE)*31536000/VLOOKUP($F1782,F:H,MATCH(H1781,F1781:AF1781,0),FALSE)</f>
        <v>2925.0782608695645</v>
      </c>
      <c r="AF1782" s="14">
        <v>83.57</v>
      </c>
      <c r="AG1782" s="15">
        <v>86.99</v>
      </c>
      <c r="AH1782" s="14">
        <v>78.400000000000006</v>
      </c>
      <c r="AI1782" s="14">
        <v>10.66</v>
      </c>
      <c r="AJ1782" s="16">
        <v>95.46</v>
      </c>
      <c r="AK1782" s="72">
        <f>(SUMIFS('Banco de Indicadores Mun. (2)'!I:I,'Banco de Indicadores Mun. (2)'!B:B,'Banco de Indicadores - Mun. (1)'!B1782,'Banco de Indicadores Mun. (2)'!A:A,'Banco de Indicadores - Mun. (1)'!A1782) / VLOOKUP(D1782,'Dados Base'!$B:$K,8,FALSE)) * 100</f>
        <v>3.5044096385542169</v>
      </c>
      <c r="AL1782" s="72">
        <f>(SUMIFS('Banco de Indicadores Mun. (2)'!I:I,'Banco de Indicadores Mun. (2)'!B:B,'Banco de Indicadores - Mun. (1)'!B1782,'Banco de Indicadores Mun. (2)'!A:A,'Banco de Indicadores - Mun. (1)'!A1782) / VLOOKUP(D1782,'Dados Base'!$B:$K,9,FALSE)) * 100</f>
        <v>1.0893857677902623</v>
      </c>
      <c r="AM1782" s="72">
        <f>(SUMIFS('Banco de Indicadores Mun. (2)'!J:J,'Banco de Indicadores Mun. (2)'!B:B,'Banco de Indicadores - Mun. (1)'!B1782,'Banco de Indicadores Mun. (2)'!A:A,'Banco de Indicadores - Mun. (1)'!A1782) / VLOOKUP(D1782,'Dados Base'!$B:$K,7,FALSE)) * 100</f>
        <v>2.966764705882353</v>
      </c>
      <c r="AN1782" s="72">
        <f>(SUMIFS('Banco de Indicadores Mun. (2)'!K:K,'Banco de Indicadores Mun. (2)'!B:B,'Banco de Indicadores - Mun. (1)'!B1782,'Banco de Indicadores Mun. (2)'!A:A,'Banco de Indicadores - Mun. (1)'!A1782) / VLOOKUP(D1782,'Dados Base'!$B:$K,10,FALSE)) * 100</f>
        <v>4.3612812500000011</v>
      </c>
      <c r="AO1782" s="21">
        <v>0</v>
      </c>
      <c r="AP1782" s="125">
        <v>0</v>
      </c>
      <c r="AQ1782" s="5">
        <v>0</v>
      </c>
      <c r="AR1782" s="21">
        <v>7.4</v>
      </c>
      <c r="AS1782" s="20">
        <v>100</v>
      </c>
      <c r="AT1782" s="20">
        <v>100</v>
      </c>
      <c r="AU1782" s="20">
        <v>85.882352941176464</v>
      </c>
      <c r="AV1782" s="20">
        <v>10</v>
      </c>
      <c r="AW1782" s="21">
        <v>0</v>
      </c>
      <c r="AX1782" s="21">
        <v>0</v>
      </c>
      <c r="AY1782" s="116">
        <v>183.32973217894084</v>
      </c>
    </row>
    <row r="1783" spans="1:51" ht="15" x14ac:dyDescent="0.25">
      <c r="A1783" s="144">
        <v>2015</v>
      </c>
      <c r="B1783" s="77" t="s">
        <v>493</v>
      </c>
      <c r="C1783" s="78">
        <v>9</v>
      </c>
      <c r="D1783" s="77">
        <v>3543709</v>
      </c>
      <c r="E1783" s="78">
        <v>35437099</v>
      </c>
      <c r="F1783" s="78" t="str">
        <f t="shared" si="72"/>
        <v>354370992015</v>
      </c>
      <c r="G1783" s="89">
        <v>2.1085124515596299E-2</v>
      </c>
      <c r="H1783" s="80">
        <f t="shared" si="71"/>
        <v>10446</v>
      </c>
      <c r="I1783" s="90">
        <v>8551</v>
      </c>
      <c r="J1783" s="91">
        <v>1895</v>
      </c>
      <c r="K1783" s="83">
        <f>(H1783)/VLOOKUP(D1783,'Dados Base'!$B:$K,6,FALSE)</f>
        <v>33.329079190862103</v>
      </c>
      <c r="L1783" s="88">
        <f t="shared" si="73"/>
        <v>81.859084817154894</v>
      </c>
      <c r="M1783" s="85" t="s">
        <v>702</v>
      </c>
      <c r="N1783" s="92">
        <v>0.73399999999999999</v>
      </c>
      <c r="O1783" s="91">
        <v>39</v>
      </c>
      <c r="P1783" s="91">
        <v>0</v>
      </c>
      <c r="Q1783" s="91">
        <v>0</v>
      </c>
      <c r="R1783" s="91">
        <v>0</v>
      </c>
      <c r="S1783" s="91">
        <v>38</v>
      </c>
      <c r="T1783" s="87" t="s">
        <v>691</v>
      </c>
      <c r="U1783" s="91">
        <v>74</v>
      </c>
      <c r="V1783" s="91">
        <v>68</v>
      </c>
      <c r="W1783" s="93">
        <v>0</v>
      </c>
      <c r="X1783" s="47">
        <v>2.2097098437500004E-2</v>
      </c>
      <c r="Y1783" s="21">
        <v>6.14</v>
      </c>
      <c r="Z1783" s="21">
        <v>46</v>
      </c>
      <c r="AA1783" s="21">
        <v>428</v>
      </c>
      <c r="AB1783" s="21">
        <v>1</v>
      </c>
      <c r="AC1783" s="21">
        <v>0</v>
      </c>
      <c r="AD1783" s="153">
        <f>VLOOKUP(D1783,'Dados Base'!$B:$K,9,FALSE)*31536000/VLOOKUP($F1783,F:H,MATCH(H1782,F1782:AF1782,0),FALSE)</f>
        <v>12800.367604824813</v>
      </c>
      <c r="AE1783" s="153">
        <f>VLOOKUP(D1783,'Dados Base'!$B:$K,10,FALSE)*31536000/VLOOKUP($F1783,F:H,MATCH(H1782,F1782:AF1782,0),FALSE)</f>
        <v>1509.4773118897185</v>
      </c>
      <c r="AF1783" s="14">
        <v>81.23</v>
      </c>
      <c r="AG1783" s="15">
        <v>100</v>
      </c>
      <c r="AH1783" s="14">
        <v>81.23</v>
      </c>
      <c r="AI1783" s="14">
        <v>46.58</v>
      </c>
      <c r="AJ1783" s="16">
        <v>100</v>
      </c>
      <c r="AK1783" s="72">
        <f>(SUMIFS('Banco de Indicadores Mun. (2)'!I:I,'Banco de Indicadores Mun. (2)'!B:B,'Banco de Indicadores - Mun. (1)'!B1783,'Banco de Indicadores Mun. (2)'!A:A,'Banco de Indicadores - Mun. (1)'!A1783) / VLOOKUP(D1783,'Dados Base'!$B:$K,8,FALSE)) * 100</f>
        <v>18.284405228758168</v>
      </c>
      <c r="AL1783" s="72">
        <f>(SUMIFS('Banco de Indicadores Mun. (2)'!I:I,'Banco de Indicadores Mun. (2)'!B:B,'Banco de Indicadores - Mun. (1)'!B1783,'Banco de Indicadores Mun. (2)'!A:A,'Banco de Indicadores - Mun. (1)'!A1783) / VLOOKUP(D1783,'Dados Base'!$B:$K,9,FALSE)) * 100</f>
        <v>6.59791037735849</v>
      </c>
      <c r="AM1783" s="72">
        <f>(SUMIFS('Banco de Indicadores Mun. (2)'!J:J,'Banco de Indicadores Mun. (2)'!B:B,'Banco de Indicadores - Mun. (1)'!B1783,'Banco de Indicadores Mun. (2)'!A:A,'Banco de Indicadores - Mun. (1)'!A1783) / VLOOKUP(D1783,'Dados Base'!$B:$K,7,FALSE)) * 100</f>
        <v>10.139330097087377</v>
      </c>
      <c r="AN1783" s="72">
        <f>(SUMIFS('Banco de Indicadores Mun. (2)'!K:K,'Banco de Indicadores Mun. (2)'!B:B,'Banco de Indicadores - Mun. (1)'!B1783,'Banco de Indicadores Mun. (2)'!A:A,'Banco de Indicadores - Mun. (1)'!A1783) / VLOOKUP(D1783,'Dados Base'!$B:$K,10,FALSE)) * 100</f>
        <v>35.06326</v>
      </c>
      <c r="AO1783" s="21">
        <v>0</v>
      </c>
      <c r="AP1783" s="125">
        <v>0</v>
      </c>
      <c r="AQ1783" s="5">
        <v>0</v>
      </c>
      <c r="AR1783" s="21">
        <v>10</v>
      </c>
      <c r="AS1783" s="20">
        <v>100</v>
      </c>
      <c r="AT1783" s="20">
        <v>12.000000000000002</v>
      </c>
      <c r="AU1783" s="20">
        <v>9.7046413502109772</v>
      </c>
      <c r="AV1783" s="20">
        <v>2.2999999999999998</v>
      </c>
      <c r="AW1783" s="21">
        <v>0</v>
      </c>
      <c r="AX1783" s="21">
        <v>0</v>
      </c>
      <c r="AY1783" s="116">
        <v>9.0406299298810353</v>
      </c>
    </row>
    <row r="1784" spans="1:51" ht="15" x14ac:dyDescent="0.25">
      <c r="A1784" s="144">
        <v>2015</v>
      </c>
      <c r="B1784" s="77" t="s">
        <v>494</v>
      </c>
      <c r="C1784" s="78">
        <v>20</v>
      </c>
      <c r="D1784" s="77">
        <v>3543808</v>
      </c>
      <c r="E1784" s="78">
        <v>354380820</v>
      </c>
      <c r="F1784" s="78" t="str">
        <f t="shared" si="72"/>
        <v>3543808202015</v>
      </c>
      <c r="G1784" s="89">
        <v>-0.28785875609930178</v>
      </c>
      <c r="H1784" s="80">
        <f t="shared" si="71"/>
        <v>9813</v>
      </c>
      <c r="I1784" s="90">
        <v>8805</v>
      </c>
      <c r="J1784" s="91">
        <v>1008</v>
      </c>
      <c r="K1784" s="83">
        <f>(H1784)/VLOOKUP(D1784,'Dados Base'!$B:$K,6,FALSE)</f>
        <v>27.372384937238493</v>
      </c>
      <c r="L1784" s="88">
        <f t="shared" si="73"/>
        <v>89.72791195353102</v>
      </c>
      <c r="M1784" s="85" t="s">
        <v>702</v>
      </c>
      <c r="N1784" s="92">
        <v>0.72299999999999998</v>
      </c>
      <c r="O1784" s="91">
        <v>82</v>
      </c>
      <c r="P1784" s="91">
        <v>35000</v>
      </c>
      <c r="Q1784" s="91">
        <v>1000000</v>
      </c>
      <c r="R1784" s="91">
        <v>0</v>
      </c>
      <c r="S1784" s="91">
        <v>19</v>
      </c>
      <c r="T1784" s="87" t="s">
        <v>691</v>
      </c>
      <c r="U1784" s="91">
        <v>92</v>
      </c>
      <c r="V1784" s="91">
        <v>70</v>
      </c>
      <c r="W1784" s="93">
        <v>0</v>
      </c>
      <c r="X1784" s="47">
        <v>2.1493142521189074E-2</v>
      </c>
      <c r="Y1784" s="21">
        <v>6.17</v>
      </c>
      <c r="Z1784" s="21">
        <v>314</v>
      </c>
      <c r="AA1784" s="21">
        <v>162</v>
      </c>
      <c r="AB1784" s="21">
        <v>1</v>
      </c>
      <c r="AC1784" s="21">
        <v>0</v>
      </c>
      <c r="AD1784" s="153">
        <f>VLOOKUP(D1784,'Dados Base'!$B:$K,9,FALSE)*31536000/VLOOKUP($F1784,F:H,MATCH(H1783,F1783:AF1783,0),FALSE)</f>
        <v>8291.335982879853</v>
      </c>
      <c r="AE1784" s="153">
        <f>VLOOKUP(D1784,'Dados Base'!$B:$K,10,FALSE)*31536000/VLOOKUP($F1784,F:H,MATCH(H1783,F1783:AF1783,0),FALSE)</f>
        <v>1028.3827575664936</v>
      </c>
      <c r="AF1784" s="14" t="s">
        <v>692</v>
      </c>
      <c r="AG1784" s="15">
        <v>86.92</v>
      </c>
      <c r="AH1784" s="14" t="s">
        <v>692</v>
      </c>
      <c r="AI1784" s="14" t="s">
        <v>692</v>
      </c>
      <c r="AJ1784" s="16" t="s">
        <v>692</v>
      </c>
      <c r="AK1784" s="72">
        <f>(SUMIFS('Banco de Indicadores Mun. (2)'!I:I,'Banco de Indicadores Mun. (2)'!B:B,'Banco de Indicadores - Mun. (1)'!B1784,'Banco de Indicadores Mun. (2)'!A:A,'Banco de Indicadores - Mun. (1)'!A1784) / VLOOKUP(D1784,'Dados Base'!$B:$K,8,FALSE)) * 100</f>
        <v>1.3843084112149533</v>
      </c>
      <c r="AL1784" s="72">
        <f>(SUMIFS('Banco de Indicadores Mun. (2)'!I:I,'Banco de Indicadores Mun. (2)'!B:B,'Banco de Indicadores - Mun. (1)'!B1784,'Banco de Indicadores Mun. (2)'!A:A,'Banco de Indicadores - Mun. (1)'!A1784) / VLOOKUP(D1784,'Dados Base'!$B:$K,9,FALSE)) * 100</f>
        <v>0.57411240310077516</v>
      </c>
      <c r="AM1784" s="72">
        <f>(SUMIFS('Banco de Indicadores Mun. (2)'!J:J,'Banco de Indicadores Mun. (2)'!B:B,'Banco de Indicadores - Mun. (1)'!B1784,'Banco de Indicadores Mun. (2)'!A:A,'Banco de Indicadores - Mun. (1)'!A1784) / VLOOKUP(D1784,'Dados Base'!$B:$K,7,FALSE)) * 100</f>
        <v>1.2088933333333336</v>
      </c>
      <c r="AN1784" s="72">
        <f>(SUMIFS('Banco de Indicadores Mun. (2)'!K:K,'Banco de Indicadores Mun. (2)'!B:B,'Banco de Indicadores - Mun. (1)'!B1784,'Banco de Indicadores Mun. (2)'!A:A,'Banco de Indicadores - Mun. (1)'!A1784) / VLOOKUP(D1784,'Dados Base'!$B:$K,10,FALSE)) * 100</f>
        <v>1.7954374999999994</v>
      </c>
      <c r="AO1784" s="21">
        <v>0</v>
      </c>
      <c r="AP1784" s="125">
        <v>0</v>
      </c>
      <c r="AQ1784" s="5">
        <v>0</v>
      </c>
      <c r="AR1784" s="21">
        <v>8.9</v>
      </c>
      <c r="AS1784" s="20">
        <v>100</v>
      </c>
      <c r="AT1784" s="20">
        <v>100</v>
      </c>
      <c r="AU1784" s="20">
        <v>65.966386554621849</v>
      </c>
      <c r="AV1784" s="20">
        <v>7.29</v>
      </c>
      <c r="AW1784" s="21">
        <v>0</v>
      </c>
      <c r="AX1784" s="21">
        <v>0</v>
      </c>
      <c r="AY1784" s="116">
        <v>24.367971925349455</v>
      </c>
    </row>
    <row r="1785" spans="1:51" ht="15" x14ac:dyDescent="0.25">
      <c r="A1785" s="144">
        <v>2015</v>
      </c>
      <c r="B1785" s="77" t="s">
        <v>495</v>
      </c>
      <c r="C1785" s="78">
        <v>5</v>
      </c>
      <c r="D1785" s="77">
        <v>3543907</v>
      </c>
      <c r="E1785" s="78">
        <v>35439075</v>
      </c>
      <c r="F1785" s="78" t="str">
        <f t="shared" si="72"/>
        <v>354390752015</v>
      </c>
      <c r="G1785" s="89">
        <v>0.92200774542250397</v>
      </c>
      <c r="H1785" s="80">
        <f t="shared" si="71"/>
        <v>194087</v>
      </c>
      <c r="I1785" s="90">
        <v>189633</v>
      </c>
      <c r="J1785" s="91">
        <v>4454</v>
      </c>
      <c r="K1785" s="83">
        <f>(H1785)/VLOOKUP(D1785,'Dados Base'!$B:$K,6,FALSE)</f>
        <v>389.72510592156783</v>
      </c>
      <c r="L1785" s="88">
        <f t="shared" si="73"/>
        <v>97.705152843827776</v>
      </c>
      <c r="M1785" s="85" t="s">
        <v>702</v>
      </c>
      <c r="N1785" s="92">
        <v>0.80300000000000005</v>
      </c>
      <c r="O1785" s="91">
        <v>193</v>
      </c>
      <c r="P1785" s="91">
        <v>14487</v>
      </c>
      <c r="Q1785" s="91">
        <v>9484600</v>
      </c>
      <c r="R1785" s="91">
        <v>450</v>
      </c>
      <c r="S1785" s="91">
        <v>625</v>
      </c>
      <c r="T1785" s="87" t="s">
        <v>691</v>
      </c>
      <c r="U1785" s="91">
        <v>1996</v>
      </c>
      <c r="V1785" s="91">
        <v>1983</v>
      </c>
      <c r="W1785" s="93">
        <v>0</v>
      </c>
      <c r="X1785" s="47">
        <v>0.67615957175925923</v>
      </c>
      <c r="Y1785" s="21">
        <v>175.58</v>
      </c>
      <c r="Z1785" s="21">
        <v>5432</v>
      </c>
      <c r="AA1785" s="21">
        <v>5103</v>
      </c>
      <c r="AB1785" s="21">
        <v>26</v>
      </c>
      <c r="AC1785" s="21">
        <v>2</v>
      </c>
      <c r="AD1785" s="153">
        <f>VLOOKUP(D1785,'Dados Base'!$B:$K,9,FALSE)*31536000/VLOOKUP($F1785,F:H,MATCH(H1784,F1784:AF1784,0),FALSE)</f>
        <v>989.52655252541388</v>
      </c>
      <c r="AE1785" s="153">
        <f>VLOOKUP(D1785,'Dados Base'!$B:$K,10,FALSE)*31536000/VLOOKUP($F1785,F:H,MATCH(H1784,F1784:AF1784,0),FALSE)</f>
        <v>129.98706765522675</v>
      </c>
      <c r="AF1785" s="14">
        <v>100</v>
      </c>
      <c r="AG1785" s="15">
        <v>100</v>
      </c>
      <c r="AH1785" s="14">
        <v>100</v>
      </c>
      <c r="AI1785" s="14">
        <v>37.32</v>
      </c>
      <c r="AJ1785" s="16">
        <v>99.61</v>
      </c>
      <c r="AK1785" s="72">
        <f>(SUMIFS('Banco de Indicadores Mun. (2)'!I:I,'Banco de Indicadores Mun. (2)'!B:B,'Banco de Indicadores - Mun. (1)'!B1785,'Banco de Indicadores Mun. (2)'!A:A,'Banco de Indicadores - Mun. (1)'!A1785) / VLOOKUP(D1785,'Dados Base'!$B:$K,8,FALSE)) * 100</f>
        <v>50.298126086956493</v>
      </c>
      <c r="AL1785" s="72">
        <f>(SUMIFS('Banco de Indicadores Mun. (2)'!I:I,'Banco de Indicadores Mun. (2)'!B:B,'Banco de Indicadores - Mun. (1)'!B1785,'Banco de Indicadores Mun. (2)'!A:A,'Banco de Indicadores - Mun. (1)'!A1785) / VLOOKUP(D1785,'Dados Base'!$B:$K,9,FALSE)) * 100</f>
        <v>18.996008210180612</v>
      </c>
      <c r="AM1785" s="72">
        <f>(SUMIFS('Banco de Indicadores Mun. (2)'!J:J,'Banco de Indicadores Mun. (2)'!B:B,'Banco de Indicadores - Mun. (1)'!B1785,'Banco de Indicadores Mun. (2)'!A:A,'Banco de Indicadores - Mun. (1)'!A1785) / VLOOKUP(D1785,'Dados Base'!$B:$K,7,FALSE)) * 100</f>
        <v>69.9230533333333</v>
      </c>
      <c r="AN1785" s="72">
        <f>(SUMIFS('Banco de Indicadores Mun. (2)'!K:K,'Banco de Indicadores Mun. (2)'!B:B,'Banco de Indicadores - Mun. (1)'!B1785,'Banco de Indicadores Mun. (2)'!A:A,'Banco de Indicadores - Mun. (1)'!A1785) / VLOOKUP(D1785,'Dados Base'!$B:$K,10,FALSE)) * 100</f>
        <v>13.501387499999989</v>
      </c>
      <c r="AO1785" s="21">
        <v>0</v>
      </c>
      <c r="AP1785" s="125">
        <v>0</v>
      </c>
      <c r="AQ1785" s="5">
        <v>4</v>
      </c>
      <c r="AR1785" s="21">
        <v>9</v>
      </c>
      <c r="AS1785" s="20">
        <v>99.5</v>
      </c>
      <c r="AT1785" s="20">
        <v>54.725000000000001</v>
      </c>
      <c r="AU1785" s="20">
        <v>51.561461794019934</v>
      </c>
      <c r="AV1785" s="20">
        <v>6.17</v>
      </c>
      <c r="AW1785" s="21">
        <v>1</v>
      </c>
      <c r="AX1785" s="21">
        <v>2</v>
      </c>
      <c r="AY1785" s="116">
        <v>139.87692495073924</v>
      </c>
    </row>
    <row r="1786" spans="1:51" ht="15" x14ac:dyDescent="0.25">
      <c r="A1786" s="144">
        <v>2015</v>
      </c>
      <c r="B1786" s="77" t="s">
        <v>496</v>
      </c>
      <c r="C1786" s="78">
        <v>5</v>
      </c>
      <c r="D1786" s="77">
        <v>3544004</v>
      </c>
      <c r="E1786" s="78">
        <v>35440045</v>
      </c>
      <c r="F1786" s="78" t="str">
        <f t="shared" si="72"/>
        <v>354400452015</v>
      </c>
      <c r="G1786" s="89">
        <v>2.0009587533298401</v>
      </c>
      <c r="H1786" s="80">
        <f t="shared" si="71"/>
        <v>32154</v>
      </c>
      <c r="I1786" s="90">
        <v>31345</v>
      </c>
      <c r="J1786" s="91">
        <v>809</v>
      </c>
      <c r="K1786" s="83">
        <f>(H1786)/VLOOKUP(D1786,'Dados Base'!$B:$K,6,FALSE)</f>
        <v>141.68502687935137</v>
      </c>
      <c r="L1786" s="88">
        <f t="shared" si="73"/>
        <v>97.483983330223296</v>
      </c>
      <c r="M1786" s="85" t="s">
        <v>702</v>
      </c>
      <c r="N1786" s="92">
        <v>0.75900000000000001</v>
      </c>
      <c r="O1786" s="91">
        <v>44</v>
      </c>
      <c r="P1786" s="91">
        <v>1420</v>
      </c>
      <c r="Q1786" s="91">
        <v>127900</v>
      </c>
      <c r="R1786" s="91">
        <v>0</v>
      </c>
      <c r="S1786" s="91">
        <v>79</v>
      </c>
      <c r="T1786" s="87" t="s">
        <v>691</v>
      </c>
      <c r="U1786" s="91">
        <v>210</v>
      </c>
      <c r="V1786" s="91">
        <v>242</v>
      </c>
      <c r="W1786" s="93">
        <v>0</v>
      </c>
      <c r="X1786" s="47">
        <v>9.4763718013888887E-2</v>
      </c>
      <c r="Y1786" s="21">
        <v>25.55</v>
      </c>
      <c r="Z1786" s="21">
        <v>0</v>
      </c>
      <c r="AA1786" s="21">
        <v>1724</v>
      </c>
      <c r="AB1786" s="21">
        <v>1</v>
      </c>
      <c r="AC1786" s="21">
        <v>0</v>
      </c>
      <c r="AD1786" s="153">
        <f>VLOOKUP(D1786,'Dados Base'!$B:$K,9,FALSE)*31536000/VLOOKUP($F1786,F:H,MATCH(H1785,F1785:AF1785,0),FALSE)</f>
        <v>2746.1839895502894</v>
      </c>
      <c r="AE1786" s="153">
        <f>VLOOKUP(D1786,'Dados Base'!$B:$K,10,FALSE)*31536000/VLOOKUP($F1786,F:H,MATCH(H1785,F1785:AF1785,0),FALSE)</f>
        <v>362.88859861914545</v>
      </c>
      <c r="AF1786" s="14">
        <v>96.82</v>
      </c>
      <c r="AG1786" s="15">
        <v>100</v>
      </c>
      <c r="AH1786" s="14">
        <v>96.82</v>
      </c>
      <c r="AI1786" s="14">
        <v>42.65</v>
      </c>
      <c r="AJ1786" s="16">
        <v>100</v>
      </c>
      <c r="AK1786" s="72">
        <f>(SUMIFS('Banco de Indicadores Mun. (2)'!I:I,'Banco de Indicadores Mun. (2)'!B:B,'Banco de Indicadores - Mun. (1)'!B1786,'Banco de Indicadores Mun. (2)'!A:A,'Banco de Indicadores - Mun. (1)'!A1786) / VLOOKUP(D1786,'Dados Base'!$B:$K,8,FALSE)) * 100</f>
        <v>21.730471698113206</v>
      </c>
      <c r="AL1786" s="72">
        <f>(SUMIFS('Banco de Indicadores Mun. (2)'!I:I,'Banco de Indicadores Mun. (2)'!B:B,'Banco de Indicadores - Mun. (1)'!B1786,'Banco de Indicadores Mun. (2)'!A:A,'Banco de Indicadores - Mun. (1)'!A1786) / VLOOKUP(D1786,'Dados Base'!$B:$K,9,FALSE)) * 100</f>
        <v>8.2265357142857134</v>
      </c>
      <c r="AM1786" s="72">
        <f>(SUMIFS('Banco de Indicadores Mun. (2)'!J:J,'Banco de Indicadores Mun. (2)'!B:B,'Banco de Indicadores - Mun. (1)'!B1786,'Banco de Indicadores Mun. (2)'!A:A,'Banco de Indicadores - Mun. (1)'!A1786) / VLOOKUP(D1786,'Dados Base'!$B:$K,7,FALSE)) * 100</f>
        <v>28.08697101449275</v>
      </c>
      <c r="AN1786" s="72">
        <f>(SUMIFS('Banco de Indicadores Mun. (2)'!K:K,'Banco de Indicadores Mun. (2)'!B:B,'Banco de Indicadores - Mun. (1)'!B1786,'Banco de Indicadores Mun. (2)'!A:A,'Banco de Indicadores - Mun. (1)'!A1786) / VLOOKUP(D1786,'Dados Base'!$B:$K,10,FALSE)) * 100</f>
        <v>9.8764594594594595</v>
      </c>
      <c r="AO1786" s="21">
        <v>0</v>
      </c>
      <c r="AP1786" s="125">
        <v>0</v>
      </c>
      <c r="AQ1786" s="5">
        <v>0</v>
      </c>
      <c r="AR1786" s="21">
        <v>9.8000000000000007</v>
      </c>
      <c r="AS1786" s="20">
        <v>99</v>
      </c>
      <c r="AT1786" s="20">
        <v>0</v>
      </c>
      <c r="AU1786" s="20">
        <v>0</v>
      </c>
      <c r="AV1786" s="20">
        <v>1.49</v>
      </c>
      <c r="AW1786" s="21">
        <v>0</v>
      </c>
      <c r="AX1786" s="21">
        <v>0</v>
      </c>
      <c r="AY1786" s="116">
        <v>86.871034970766004</v>
      </c>
    </row>
    <row r="1787" spans="1:51" ht="15" x14ac:dyDescent="0.25">
      <c r="A1787" s="144">
        <v>2015</v>
      </c>
      <c r="B1787" s="77" t="s">
        <v>497</v>
      </c>
      <c r="C1787" s="78">
        <v>6</v>
      </c>
      <c r="D1787" s="77">
        <v>3544103</v>
      </c>
      <c r="E1787" s="78">
        <v>35441036</v>
      </c>
      <c r="F1787" s="78" t="str">
        <f t="shared" si="72"/>
        <v>354410362015</v>
      </c>
      <c r="G1787" s="89">
        <v>1.4483129131286798</v>
      </c>
      <c r="H1787" s="80">
        <f t="shared" si="71"/>
        <v>46949</v>
      </c>
      <c r="I1787" s="90">
        <v>46949</v>
      </c>
      <c r="J1787" s="91">
        <v>0</v>
      </c>
      <c r="K1787" s="83">
        <f>(H1787)/VLOOKUP(D1787,'Dados Base'!$B:$K,6,FALSE)</f>
        <v>1280.3108808290156</v>
      </c>
      <c r="L1787" s="88">
        <f t="shared" si="73"/>
        <v>100</v>
      </c>
      <c r="M1787" s="85" t="s">
        <v>702</v>
      </c>
      <c r="N1787" s="92">
        <v>0.749</v>
      </c>
      <c r="O1787" s="91">
        <v>3</v>
      </c>
      <c r="P1787" s="91">
        <v>6</v>
      </c>
      <c r="Q1787" s="91">
        <v>0</v>
      </c>
      <c r="R1787" s="91">
        <v>0</v>
      </c>
      <c r="S1787" s="91">
        <v>23</v>
      </c>
      <c r="T1787" s="87" t="s">
        <v>691</v>
      </c>
      <c r="U1787" s="91">
        <v>121</v>
      </c>
      <c r="V1787" s="91">
        <v>192</v>
      </c>
      <c r="W1787" s="93">
        <v>1.83</v>
      </c>
      <c r="X1787" s="47">
        <v>0.12191813043634259</v>
      </c>
      <c r="Y1787" s="21">
        <v>38.64</v>
      </c>
      <c r="Z1787" s="21">
        <v>1237</v>
      </c>
      <c r="AA1787" s="21">
        <v>1371</v>
      </c>
      <c r="AB1787" s="21">
        <v>2</v>
      </c>
      <c r="AC1787" s="21">
        <v>0</v>
      </c>
      <c r="AD1787" s="153">
        <f>VLOOKUP(D1787,'Dados Base'!$B:$K,9,FALSE)*31536000/VLOOKUP($F1787,F:H,MATCH(H1786,F1786:AF1786,0),FALSE)</f>
        <v>362.7221027071929</v>
      </c>
      <c r="AE1787" s="153">
        <f>VLOOKUP(D1787,'Dados Base'!$B:$K,10,FALSE)*31536000/VLOOKUP($F1787,F:H,MATCH(H1786,F1786:AF1786,0),FALSE)</f>
        <v>53.736607808473032</v>
      </c>
      <c r="AF1787" s="14">
        <v>85.31</v>
      </c>
      <c r="AG1787" s="15">
        <v>76</v>
      </c>
      <c r="AH1787" s="14">
        <v>52.31</v>
      </c>
      <c r="AI1787" s="14">
        <v>26.01</v>
      </c>
      <c r="AJ1787" s="16">
        <v>85.31</v>
      </c>
      <c r="AK1787" s="72">
        <f>(SUMIFS('Banco de Indicadores Mun. (2)'!I:I,'Banco de Indicadores Mun. (2)'!B:B,'Banco de Indicadores - Mun. (1)'!B1787,'Banco de Indicadores Mun. (2)'!A:A,'Banco de Indicadores - Mun. (1)'!A1787) / VLOOKUP(D1787,'Dados Base'!$B:$K,8,FALSE)) * 100</f>
        <v>53.118949999999998</v>
      </c>
      <c r="AL1787" s="72">
        <f>(SUMIFS('Banco de Indicadores Mun. (2)'!I:I,'Banco de Indicadores Mun. (2)'!B:B,'Banco de Indicadores - Mun. (1)'!B1787,'Banco de Indicadores Mun. (2)'!A:A,'Banco de Indicadores - Mun. (1)'!A1787) / VLOOKUP(D1787,'Dados Base'!$B:$K,9,FALSE)) * 100</f>
        <v>19.673685185185185</v>
      </c>
      <c r="AM1787" s="72">
        <f>(SUMIFS('Banco de Indicadores Mun. (2)'!J:J,'Banco de Indicadores Mun. (2)'!B:B,'Banco de Indicadores - Mun. (1)'!B1787,'Banco de Indicadores Mun. (2)'!A:A,'Banco de Indicadores - Mun. (1)'!A1787) / VLOOKUP(D1787,'Dados Base'!$B:$K,7,FALSE)) * 100</f>
        <v>83.333333333333343</v>
      </c>
      <c r="AN1787" s="72">
        <f>(SUMIFS('Banco de Indicadores Mun. (2)'!K:K,'Banco de Indicadores Mun. (2)'!B:B,'Banco de Indicadores - Mun. (1)'!B1787,'Banco de Indicadores Mun. (2)'!A:A,'Banco de Indicadores - Mun. (1)'!A1787) / VLOOKUP(D1787,'Dados Base'!$B:$K,10,FALSE)) * 100</f>
        <v>7.7973749999999979</v>
      </c>
      <c r="AO1787" s="21">
        <v>0</v>
      </c>
      <c r="AP1787" s="125">
        <v>0</v>
      </c>
      <c r="AQ1787" s="5">
        <v>0</v>
      </c>
      <c r="AR1787" s="21">
        <v>8.3000000000000007</v>
      </c>
      <c r="AS1787" s="20">
        <v>60</v>
      </c>
      <c r="AT1787" s="20">
        <v>51</v>
      </c>
      <c r="AU1787" s="20">
        <v>47.430981595092021</v>
      </c>
      <c r="AV1787" s="20">
        <v>5.26</v>
      </c>
      <c r="AW1787" s="21">
        <v>0</v>
      </c>
      <c r="AX1787" s="21">
        <v>0</v>
      </c>
      <c r="AY1787" s="116">
        <v>80.922070774861737</v>
      </c>
    </row>
    <row r="1788" spans="1:51" ht="15" x14ac:dyDescent="0.25">
      <c r="A1788" s="144">
        <v>2015</v>
      </c>
      <c r="B1788" s="77" t="s">
        <v>498</v>
      </c>
      <c r="C1788" s="78">
        <v>15</v>
      </c>
      <c r="D1788" s="77">
        <v>3544202</v>
      </c>
      <c r="E1788" s="78">
        <v>354420215</v>
      </c>
      <c r="F1788" s="78" t="str">
        <f t="shared" si="72"/>
        <v>3544202152015</v>
      </c>
      <c r="G1788" s="89">
        <v>1.4830986991574147</v>
      </c>
      <c r="H1788" s="80">
        <f t="shared" si="71"/>
        <v>11001</v>
      </c>
      <c r="I1788" s="90">
        <v>8703</v>
      </c>
      <c r="J1788" s="91">
        <v>2298</v>
      </c>
      <c r="K1788" s="83">
        <f>(H1788)/VLOOKUP(D1788,'Dados Base'!$B:$K,6,FALSE)</f>
        <v>17.44307731337604</v>
      </c>
      <c r="L1788" s="88">
        <f t="shared" si="73"/>
        <v>79.110989910008172</v>
      </c>
      <c r="M1788" s="85" t="s">
        <v>702</v>
      </c>
      <c r="N1788" s="92">
        <v>0.70299999999999996</v>
      </c>
      <c r="O1788" s="91">
        <v>116</v>
      </c>
      <c r="P1788" s="91">
        <v>36500</v>
      </c>
      <c r="Q1788" s="91">
        <v>200000</v>
      </c>
      <c r="R1788" s="91">
        <v>400</v>
      </c>
      <c r="S1788" s="91">
        <v>7</v>
      </c>
      <c r="T1788" s="87" t="s">
        <v>691</v>
      </c>
      <c r="U1788" s="91">
        <v>59</v>
      </c>
      <c r="V1788" s="91">
        <v>42</v>
      </c>
      <c r="W1788" s="93">
        <v>68.349999999999994</v>
      </c>
      <c r="X1788" s="47">
        <v>2.1411842187500002E-2</v>
      </c>
      <c r="Y1788" s="21">
        <v>6.52</v>
      </c>
      <c r="Z1788" s="21">
        <v>378</v>
      </c>
      <c r="AA1788" s="21">
        <v>125</v>
      </c>
      <c r="AB1788" s="21">
        <v>2</v>
      </c>
      <c r="AC1788" s="21">
        <v>0</v>
      </c>
      <c r="AD1788" s="153">
        <f>VLOOKUP(D1788,'Dados Base'!$B:$K,9,FALSE)*31536000/VLOOKUP($F1788,F:H,MATCH(H1787,F1787:AF1787,0),FALSE)</f>
        <v>13903.245159530952</v>
      </c>
      <c r="AE1788" s="153">
        <f>VLOOKUP(D1788,'Dados Base'!$B:$K,10,FALSE)*31536000/VLOOKUP($F1788,F:H,MATCH(H1787,F1787:AF1787,0),FALSE)</f>
        <v>1490.6572129806382</v>
      </c>
      <c r="AF1788" s="14">
        <v>74.739999999999995</v>
      </c>
      <c r="AG1788" s="15">
        <v>79.11</v>
      </c>
      <c r="AH1788" s="14">
        <v>73.97</v>
      </c>
      <c r="AI1788" s="14">
        <v>13.18</v>
      </c>
      <c r="AJ1788" s="16">
        <v>94.48</v>
      </c>
      <c r="AK1788" s="72">
        <f>(SUMIFS('Banco de Indicadores Mun. (2)'!I:I,'Banco de Indicadores Mun. (2)'!B:B,'Banco de Indicadores - Mun. (1)'!B1788,'Banco de Indicadores Mun. (2)'!A:A,'Banco de Indicadores - Mun. (1)'!A1788) / VLOOKUP(D1788,'Dados Base'!$B:$K,8,FALSE)) * 100</f>
        <v>8.2034129032258072</v>
      </c>
      <c r="AL1788" s="72">
        <f>(SUMIFS('Banco de Indicadores Mun. (2)'!I:I,'Banco de Indicadores Mun. (2)'!B:B,'Banco de Indicadores - Mun. (1)'!B1788,'Banco de Indicadores Mun. (2)'!A:A,'Banco de Indicadores - Mun. (1)'!A1788) / VLOOKUP(D1788,'Dados Base'!$B:$K,9,FALSE)) * 100</f>
        <v>2.621709278350516</v>
      </c>
      <c r="AM1788" s="72">
        <f>(SUMIFS('Banco de Indicadores Mun. (2)'!J:J,'Banco de Indicadores Mun. (2)'!B:B,'Banco de Indicadores - Mun. (1)'!B1788,'Banco de Indicadores Mun. (2)'!A:A,'Banco de Indicadores - Mun. (1)'!A1788) / VLOOKUP(D1788,'Dados Base'!$B:$K,7,FALSE)) * 100</f>
        <v>12.103533980582526</v>
      </c>
      <c r="AN1788" s="72">
        <f>(SUMIFS('Banco de Indicadores Mun. (2)'!K:K,'Banco de Indicadores Mun. (2)'!B:B,'Banco de Indicadores - Mun. (1)'!B1788,'Banco de Indicadores Mun. (2)'!A:A,'Banco de Indicadores - Mun. (1)'!A1788) / VLOOKUP(D1788,'Dados Base'!$B:$K,10,FALSE)) * 100</f>
        <v>0.47817307692307692</v>
      </c>
      <c r="AO1788" s="21">
        <v>0</v>
      </c>
      <c r="AP1788" s="125">
        <v>0</v>
      </c>
      <c r="AQ1788" s="5">
        <v>0</v>
      </c>
      <c r="AR1788" s="21">
        <v>8.5</v>
      </c>
      <c r="AS1788" s="20">
        <v>98</v>
      </c>
      <c r="AT1788" s="20">
        <v>98</v>
      </c>
      <c r="AU1788" s="20">
        <v>75.14910536779324</v>
      </c>
      <c r="AV1788" s="20">
        <v>8.35</v>
      </c>
      <c r="AW1788" s="21">
        <v>1</v>
      </c>
      <c r="AX1788" s="21">
        <v>0</v>
      </c>
      <c r="AY1788" s="116">
        <v>104.97540928386313</v>
      </c>
    </row>
    <row r="1789" spans="1:51" ht="15" x14ac:dyDescent="0.25">
      <c r="A1789" s="144">
        <v>2015</v>
      </c>
      <c r="B1789" s="77" t="s">
        <v>499</v>
      </c>
      <c r="C1789" s="78">
        <v>14</v>
      </c>
      <c r="D1789" s="77">
        <v>3543501</v>
      </c>
      <c r="E1789" s="78">
        <v>354350114</v>
      </c>
      <c r="F1789" s="78" t="str">
        <f t="shared" si="72"/>
        <v>3543501142015</v>
      </c>
      <c r="G1789" s="89">
        <v>-1.3310416333502717</v>
      </c>
      <c r="H1789" s="80">
        <f t="shared" si="71"/>
        <v>5893</v>
      </c>
      <c r="I1789" s="90">
        <v>4373</v>
      </c>
      <c r="J1789" s="91">
        <v>1520</v>
      </c>
      <c r="K1789" s="83">
        <f>(H1789)/VLOOKUP(D1789,'Dados Base'!$B:$K,6,FALSE)</f>
        <v>15.258933195235629</v>
      </c>
      <c r="L1789" s="88">
        <f t="shared" si="73"/>
        <v>74.206685898523673</v>
      </c>
      <c r="M1789" s="85" t="s">
        <v>702</v>
      </c>
      <c r="N1789" s="92">
        <v>0.66400000000000003</v>
      </c>
      <c r="O1789" s="91">
        <v>26</v>
      </c>
      <c r="P1789" s="91">
        <v>34000</v>
      </c>
      <c r="Q1789" s="91">
        <v>0</v>
      </c>
      <c r="R1789" s="91">
        <v>100</v>
      </c>
      <c r="S1789" s="91">
        <v>10</v>
      </c>
      <c r="T1789" s="87" t="s">
        <v>691</v>
      </c>
      <c r="U1789" s="91">
        <v>26</v>
      </c>
      <c r="V1789" s="91">
        <v>13</v>
      </c>
      <c r="W1789" s="93">
        <v>0</v>
      </c>
      <c r="X1789" s="47">
        <v>1.1812088802083332E-2</v>
      </c>
      <c r="Y1789" s="21">
        <v>3.03</v>
      </c>
      <c r="Z1789" s="21">
        <v>165</v>
      </c>
      <c r="AA1789" s="21">
        <v>69</v>
      </c>
      <c r="AB1789" s="21">
        <v>1</v>
      </c>
      <c r="AC1789" s="21">
        <v>0</v>
      </c>
      <c r="AD1789" s="153">
        <f>VLOOKUP(D1789,'Dados Base'!$B:$K,9,FALSE)*31536000/VLOOKUP($F1789,F:H,MATCH(H1788,F1788:AF1788,0),FALSE)</f>
        <v>23492.794841337181</v>
      </c>
      <c r="AE1789" s="153">
        <f>VLOOKUP(D1789,'Dados Base'!$B:$K,10,FALSE)*31536000/VLOOKUP($F1789,F:H,MATCH(H1788,F1788:AF1788,0),FALSE)</f>
        <v>2729.2312913626338</v>
      </c>
      <c r="AF1789" s="14">
        <v>76.97</v>
      </c>
      <c r="AG1789" s="15">
        <v>100</v>
      </c>
      <c r="AH1789" s="14">
        <v>67.41</v>
      </c>
      <c r="AI1789" s="14">
        <v>43.01</v>
      </c>
      <c r="AJ1789" s="16">
        <v>100</v>
      </c>
      <c r="AK1789" s="72">
        <f>(SUMIFS('Banco de Indicadores Mun. (2)'!I:I,'Banco de Indicadores Mun. (2)'!B:B,'Banco de Indicadores - Mun. (1)'!B1789,'Banco de Indicadores Mun. (2)'!A:A,'Banco de Indicadores - Mun. (1)'!A1789) / VLOOKUP(D1789,'Dados Base'!$B:$K,8,FALSE)) * 100</f>
        <v>1.3987091836734693</v>
      </c>
      <c r="AL1789" s="72">
        <f>(SUMIFS('Banco de Indicadores Mun. (2)'!I:I,'Banco de Indicadores Mun. (2)'!B:B,'Banco de Indicadores - Mun. (1)'!B1789,'Banco de Indicadores Mun. (2)'!A:A,'Banco de Indicadores - Mun. (1)'!A1789) / VLOOKUP(D1789,'Dados Base'!$B:$K,9,FALSE)) * 100</f>
        <v>0.62448063781321184</v>
      </c>
      <c r="AM1789" s="72">
        <f>(SUMIFS('Banco de Indicadores Mun. (2)'!J:J,'Banco de Indicadores Mun. (2)'!B:B,'Banco de Indicadores - Mun. (1)'!B1789,'Banco de Indicadores Mun. (2)'!A:A,'Banco de Indicadores - Mun. (1)'!A1789) / VLOOKUP(D1789,'Dados Base'!$B:$K,7,FALSE)) * 100</f>
        <v>1.7546551724137931</v>
      </c>
      <c r="AN1789" s="72">
        <f>(SUMIFS('Banco de Indicadores Mun. (2)'!K:K,'Banco de Indicadores Mun. (2)'!B:B,'Banco de Indicadores - Mun. (1)'!B1789,'Banco de Indicadores Mun. (2)'!A:A,'Banco de Indicadores - Mun. (1)'!A1789) / VLOOKUP(D1789,'Dados Base'!$B:$K,10,FALSE)) * 100</f>
        <v>0.38670588235294112</v>
      </c>
      <c r="AO1789" s="21">
        <v>0</v>
      </c>
      <c r="AP1789" s="125">
        <v>0</v>
      </c>
      <c r="AQ1789" s="5">
        <v>0</v>
      </c>
      <c r="AR1789" s="21">
        <v>7.8</v>
      </c>
      <c r="AS1789" s="20">
        <v>88</v>
      </c>
      <c r="AT1789" s="20">
        <v>87.999999999999986</v>
      </c>
      <c r="AU1789" s="20">
        <v>70.512820512820511</v>
      </c>
      <c r="AV1789" s="20">
        <v>7.9</v>
      </c>
      <c r="AW1789" s="21">
        <v>0</v>
      </c>
      <c r="AX1789" s="21">
        <v>0</v>
      </c>
      <c r="AY1789" s="116">
        <v>150.12867882646057</v>
      </c>
    </row>
    <row r="1790" spans="1:51" ht="15" x14ac:dyDescent="0.25">
      <c r="A1790" s="144">
        <v>2015</v>
      </c>
      <c r="B1790" s="77" t="s">
        <v>500</v>
      </c>
      <c r="C1790" s="78">
        <v>22</v>
      </c>
      <c r="D1790" s="77">
        <v>3544251</v>
      </c>
      <c r="E1790" s="78">
        <v>354425122</v>
      </c>
      <c r="F1790" s="78" t="str">
        <f t="shared" si="72"/>
        <v>3544251222015</v>
      </c>
      <c r="G1790" s="89">
        <v>-1.5964446768092277</v>
      </c>
      <c r="H1790" s="80">
        <f t="shared" si="71"/>
        <v>18894</v>
      </c>
      <c r="I1790" s="90">
        <v>17464</v>
      </c>
      <c r="J1790" s="91">
        <v>1430</v>
      </c>
      <c r="K1790" s="83">
        <f>(H1790)/VLOOKUP(D1790,'Dados Base'!$B:$K,6,FALSE)</f>
        <v>25.490407706214079</v>
      </c>
      <c r="L1790" s="88">
        <f t="shared" si="73"/>
        <v>92.431459722663277</v>
      </c>
      <c r="M1790" s="85" t="s">
        <v>702</v>
      </c>
      <c r="N1790" s="92">
        <v>0.76400000000000001</v>
      </c>
      <c r="O1790" s="91">
        <v>47</v>
      </c>
      <c r="P1790" s="91">
        <v>51857</v>
      </c>
      <c r="Q1790" s="91">
        <v>0</v>
      </c>
      <c r="R1790" s="91">
        <v>900</v>
      </c>
      <c r="S1790" s="91">
        <v>22</v>
      </c>
      <c r="T1790" s="87" t="s">
        <v>691</v>
      </c>
      <c r="U1790" s="91">
        <v>146</v>
      </c>
      <c r="V1790" s="91">
        <v>126</v>
      </c>
      <c r="W1790" s="93">
        <v>66.59</v>
      </c>
      <c r="X1790" s="47">
        <v>4.6597021347222219E-2</v>
      </c>
      <c r="Y1790" s="21">
        <v>10.41</v>
      </c>
      <c r="Z1790" s="21">
        <v>670</v>
      </c>
      <c r="AA1790" s="21">
        <v>133</v>
      </c>
      <c r="AB1790" s="21">
        <v>0</v>
      </c>
      <c r="AC1790" s="21">
        <v>1</v>
      </c>
      <c r="AD1790" s="153">
        <f>VLOOKUP(D1790,'Dados Base'!$B:$K,9,FALSE)*31536000/VLOOKUP($F1790,F:H,MATCH(H1789,F1789:AF1789,0),FALSE)</f>
        <v>9263.5122261035249</v>
      </c>
      <c r="AE1790" s="153">
        <f>VLOOKUP(D1790,'Dados Base'!$B:$K,10,FALSE)*31536000/VLOOKUP($F1790,F:H,MATCH(H1789,F1789:AF1789,0),FALSE)</f>
        <v>1318.5900285805017</v>
      </c>
      <c r="AF1790" s="14">
        <v>81.02</v>
      </c>
      <c r="AG1790" s="15">
        <v>80.540000000000006</v>
      </c>
      <c r="AH1790" s="14">
        <v>80.59</v>
      </c>
      <c r="AI1790" s="14">
        <v>17.59</v>
      </c>
      <c r="AJ1790" s="16">
        <v>100</v>
      </c>
      <c r="AK1790" s="72">
        <f>(SUMIFS('Banco de Indicadores Mun. (2)'!I:I,'Banco de Indicadores Mun. (2)'!B:B,'Banco de Indicadores - Mun. (1)'!B1790,'Banco de Indicadores Mun. (2)'!A:A,'Banco de Indicadores - Mun. (1)'!A1790) / VLOOKUP(D1790,'Dados Base'!$B:$K,8,FALSE)) * 100</f>
        <v>3.2897007042253601</v>
      </c>
      <c r="AL1790" s="72">
        <f>(SUMIFS('Banco de Indicadores Mun. (2)'!I:I,'Banco de Indicadores Mun. (2)'!B:B,'Banco de Indicadores - Mun. (1)'!B1790,'Banco de Indicadores Mun. (2)'!A:A,'Banco de Indicadores - Mun. (1)'!A1790) / VLOOKUP(D1790,'Dados Base'!$B:$K,9,FALSE)) * 100</f>
        <v>1.6833783783783824</v>
      </c>
      <c r="AM1790" s="72">
        <f>(SUMIFS('Banco de Indicadores Mun. (2)'!J:J,'Banco de Indicadores Mun. (2)'!B:B,'Banco de Indicadores - Mun. (1)'!B1790,'Banco de Indicadores Mun. (2)'!A:A,'Banco de Indicadores - Mun. (1)'!A1790) / VLOOKUP(D1790,'Dados Base'!$B:$K,7,FALSE)) * 100</f>
        <v>0.13559512195121953</v>
      </c>
      <c r="AN1790" s="72">
        <f>(SUMIFS('Banco de Indicadores Mun. (2)'!K:K,'Banco de Indicadores Mun. (2)'!B:B,'Banco de Indicadores - Mun. (1)'!B1790,'Banco de Indicadores Mun. (2)'!A:A,'Banco de Indicadores - Mun. (1)'!A1790) / VLOOKUP(D1790,'Dados Base'!$B:$K,10,FALSE)) * 100</f>
        <v>11.474405063291167</v>
      </c>
      <c r="AO1790" s="21">
        <v>0</v>
      </c>
      <c r="AP1790" s="125">
        <v>0</v>
      </c>
      <c r="AQ1790" s="5">
        <v>0</v>
      </c>
      <c r="AR1790" s="21">
        <v>7.4</v>
      </c>
      <c r="AS1790" s="20">
        <v>97</v>
      </c>
      <c r="AT1790" s="20">
        <v>97</v>
      </c>
      <c r="AU1790" s="20">
        <v>83.437110834371111</v>
      </c>
      <c r="AV1790" s="20">
        <v>9.9600000000000009</v>
      </c>
      <c r="AW1790" s="21">
        <v>0</v>
      </c>
      <c r="AX1790" s="21">
        <v>1</v>
      </c>
      <c r="AY1790" s="116">
        <v>133.22753155609047</v>
      </c>
    </row>
    <row r="1791" spans="1:51" ht="15" x14ac:dyDescent="0.25">
      <c r="A1791" s="144">
        <v>2015</v>
      </c>
      <c r="B1791" s="77" t="s">
        <v>501</v>
      </c>
      <c r="C1791" s="78">
        <v>2</v>
      </c>
      <c r="D1791" s="77">
        <v>3544301</v>
      </c>
      <c r="E1791" s="78">
        <v>35443012</v>
      </c>
      <c r="F1791" s="78" t="str">
        <f t="shared" si="72"/>
        <v>354430122015</v>
      </c>
      <c r="G1791" s="89">
        <v>1.1144776764910658</v>
      </c>
      <c r="H1791" s="80">
        <f t="shared" si="71"/>
        <v>10142</v>
      </c>
      <c r="I1791" s="90">
        <v>9689</v>
      </c>
      <c r="J1791" s="91">
        <v>453</v>
      </c>
      <c r="K1791" s="83">
        <f>(H1791)/VLOOKUP(D1791,'Dados Base'!$B:$K,6,FALSE)</f>
        <v>77.901528535217764</v>
      </c>
      <c r="L1791" s="88">
        <f t="shared" si="73"/>
        <v>95.533425359889563</v>
      </c>
      <c r="M1791" s="85" t="s">
        <v>702</v>
      </c>
      <c r="N1791" s="92">
        <v>0.73699999999999999</v>
      </c>
      <c r="O1791" s="91">
        <v>39</v>
      </c>
      <c r="P1791" s="91">
        <v>6281</v>
      </c>
      <c r="Q1791" s="91">
        <v>0</v>
      </c>
      <c r="R1791" s="91">
        <v>0</v>
      </c>
      <c r="S1791" s="91">
        <v>26</v>
      </c>
      <c r="T1791" s="87" t="s">
        <v>691</v>
      </c>
      <c r="U1791" s="91">
        <v>57</v>
      </c>
      <c r="V1791" s="91">
        <v>61</v>
      </c>
      <c r="W1791" s="93">
        <v>0</v>
      </c>
      <c r="X1791" s="47">
        <v>2.414799635416667E-2</v>
      </c>
      <c r="Y1791" s="21">
        <v>6.88</v>
      </c>
      <c r="Z1791" s="21">
        <v>377</v>
      </c>
      <c r="AA1791" s="21">
        <v>153</v>
      </c>
      <c r="AB1791" s="21">
        <v>3</v>
      </c>
      <c r="AC1791" s="21">
        <v>0</v>
      </c>
      <c r="AD1791" s="153">
        <f>VLOOKUP(D1791,'Dados Base'!$B:$K,9,FALSE)*31536000/VLOOKUP($F1791,F:H,MATCH(H1790,F1790:AF1790,0),FALSE)</f>
        <v>6032.324985210018</v>
      </c>
      <c r="AE1791" s="153">
        <f>VLOOKUP(D1791,'Dados Base'!$B:$K,10,FALSE)*31536000/VLOOKUP($F1791,F:H,MATCH(H1790,F1790:AF1790,0),FALSE)</f>
        <v>621.88917373299137</v>
      </c>
      <c r="AF1791" s="14">
        <v>91.43</v>
      </c>
      <c r="AG1791" s="15">
        <v>94.97</v>
      </c>
      <c r="AH1791" s="14">
        <v>89.05</v>
      </c>
      <c r="AI1791" s="14">
        <v>32.33</v>
      </c>
      <c r="AJ1791" s="16">
        <v>96.27</v>
      </c>
      <c r="AK1791" s="72">
        <f>(SUMIFS('Banco de Indicadores Mun. (2)'!I:I,'Banco de Indicadores Mun. (2)'!B:B,'Banco de Indicadores - Mun. (1)'!B1791,'Banco de Indicadores Mun. (2)'!A:A,'Banco de Indicadores - Mun. (1)'!A1791) / VLOOKUP(D1791,'Dados Base'!$B:$K,8,FALSE)) * 100</f>
        <v>61.750309523809534</v>
      </c>
      <c r="AL1791" s="72">
        <f>(SUMIFS('Banco de Indicadores Mun. (2)'!I:I,'Banco de Indicadores Mun. (2)'!B:B,'Banco de Indicadores - Mun. (1)'!B1791,'Banco de Indicadores Mun. (2)'!A:A,'Banco de Indicadores - Mun. (1)'!A1791) / VLOOKUP(D1791,'Dados Base'!$B:$K,9,FALSE)) * 100</f>
        <v>26.737247422680415</v>
      </c>
      <c r="AM1791" s="72">
        <f>(SUMIFS('Banco de Indicadores Mun. (2)'!J:J,'Banco de Indicadores Mun. (2)'!B:B,'Banco de Indicadores - Mun. (1)'!B1791,'Banco de Indicadores Mun. (2)'!A:A,'Banco de Indicadores - Mun. (1)'!A1791) / VLOOKUP(D1791,'Dados Base'!$B:$K,7,FALSE)) * 100</f>
        <v>74.795890624999998</v>
      </c>
      <c r="AN1791" s="72">
        <f>(SUMIFS('Banco de Indicadores Mun. (2)'!K:K,'Banco de Indicadores Mun. (2)'!B:B,'Banco de Indicadores - Mun. (1)'!B1791,'Banco de Indicadores Mun. (2)'!A:A,'Banco de Indicadores - Mun. (1)'!A1791) / VLOOKUP(D1791,'Dados Base'!$B:$K,10,FALSE)) * 100</f>
        <v>20.004450000000006</v>
      </c>
      <c r="AO1791" s="21">
        <v>0</v>
      </c>
      <c r="AP1791" s="125">
        <v>0</v>
      </c>
      <c r="AQ1791" s="5">
        <v>0</v>
      </c>
      <c r="AR1791" s="21">
        <v>9.5</v>
      </c>
      <c r="AS1791" s="20">
        <v>89</v>
      </c>
      <c r="AT1791" s="20">
        <v>89</v>
      </c>
      <c r="AU1791" s="20">
        <v>71.132075471698116</v>
      </c>
      <c r="AV1791" s="20">
        <v>1.84</v>
      </c>
      <c r="AW1791" s="21">
        <v>0</v>
      </c>
      <c r="AX1791" s="21">
        <v>0</v>
      </c>
      <c r="AY1791" s="116">
        <v>158.24109891028544</v>
      </c>
    </row>
    <row r="1792" spans="1:51" ht="15" x14ac:dyDescent="0.25">
      <c r="A1792" s="144">
        <v>2015</v>
      </c>
      <c r="B1792" s="77" t="s">
        <v>502</v>
      </c>
      <c r="C1792" s="78">
        <v>19</v>
      </c>
      <c r="D1792" s="77">
        <v>3544400</v>
      </c>
      <c r="E1792" s="78">
        <v>354440019</v>
      </c>
      <c r="F1792" s="78" t="str">
        <f t="shared" si="72"/>
        <v>3544400192015</v>
      </c>
      <c r="G1792" s="89">
        <v>1.5551824569230543</v>
      </c>
      <c r="H1792" s="80">
        <f t="shared" si="71"/>
        <v>2930</v>
      </c>
      <c r="I1792" s="90">
        <v>1722</v>
      </c>
      <c r="J1792" s="91">
        <v>1208</v>
      </c>
      <c r="K1792" s="83">
        <f>(H1792)/VLOOKUP(D1792,'Dados Base'!$B:$K,6,FALSE)</f>
        <v>12.367565742264995</v>
      </c>
      <c r="L1792" s="88">
        <f t="shared" si="73"/>
        <v>58.771331058020479</v>
      </c>
      <c r="M1792" s="85" t="s">
        <v>702</v>
      </c>
      <c r="N1792" s="92">
        <v>0.72099999999999997</v>
      </c>
      <c r="O1792" s="91">
        <v>41</v>
      </c>
      <c r="P1792" s="91">
        <v>15676</v>
      </c>
      <c r="Q1792" s="91">
        <v>2500</v>
      </c>
      <c r="R1792" s="91">
        <v>0</v>
      </c>
      <c r="S1792" s="91">
        <v>2</v>
      </c>
      <c r="T1792" s="87" t="s">
        <v>691</v>
      </c>
      <c r="U1792" s="91">
        <v>8</v>
      </c>
      <c r="V1792" s="91">
        <v>10</v>
      </c>
      <c r="W1792" s="93">
        <v>0</v>
      </c>
      <c r="X1792" s="47">
        <v>6.8297994791666674E-3</v>
      </c>
      <c r="Y1792" s="21">
        <v>1.2</v>
      </c>
      <c r="Z1792" s="21">
        <v>75</v>
      </c>
      <c r="AA1792" s="21">
        <v>17</v>
      </c>
      <c r="AB1792" s="21">
        <v>0</v>
      </c>
      <c r="AC1792" s="21">
        <v>0</v>
      </c>
      <c r="AD1792" s="153">
        <f>VLOOKUP(D1792,'Dados Base'!$B:$K,9,FALSE)*31536000/VLOOKUP($F1792,F:H,MATCH(H1791,F1791:AF1791,0),FALSE)</f>
        <v>18727.863481228669</v>
      </c>
      <c r="AE1792" s="153">
        <f>VLOOKUP(D1792,'Dados Base'!$B:$K,10,FALSE)*31536000/VLOOKUP($F1792,F:H,MATCH(H1791,F1791:AF1791,0),FALSE)</f>
        <v>2044.9965870307174</v>
      </c>
      <c r="AF1792" s="14">
        <v>89.51</v>
      </c>
      <c r="AG1792" s="15">
        <v>100</v>
      </c>
      <c r="AH1792" s="14">
        <v>87.06</v>
      </c>
      <c r="AI1792" s="14">
        <v>17.46</v>
      </c>
      <c r="AJ1792" s="16">
        <v>100</v>
      </c>
      <c r="AK1792" s="72">
        <f>(SUMIFS('Banco de Indicadores Mun. (2)'!I:I,'Banco de Indicadores Mun. (2)'!B:B,'Banco de Indicadores - Mun. (1)'!B1792,'Banco de Indicadores Mun. (2)'!A:A,'Banco de Indicadores - Mun. (1)'!A1792) / VLOOKUP(D1792,'Dados Base'!$B:$K,8,FALSE)) * 100</f>
        <v>21.779409090909091</v>
      </c>
      <c r="AL1792" s="72">
        <f>(SUMIFS('Banco de Indicadores Mun. (2)'!I:I,'Banco de Indicadores Mun. (2)'!B:B,'Banco de Indicadores - Mun. (1)'!B1792,'Banco de Indicadores Mun. (2)'!A:A,'Banco de Indicadores - Mun. (1)'!A1792) / VLOOKUP(D1792,'Dados Base'!$B:$K,9,FALSE)) * 100</f>
        <v>8.2611551724137939</v>
      </c>
      <c r="AM1792" s="72">
        <f>(SUMIFS('Banco de Indicadores Mun. (2)'!J:J,'Banco de Indicadores Mun. (2)'!B:B,'Banco de Indicadores - Mun. (1)'!B1792,'Banco de Indicadores Mun. (2)'!A:A,'Banco de Indicadores - Mun. (1)'!A1792) / VLOOKUP(D1792,'Dados Base'!$B:$K,7,FALSE)) * 100</f>
        <v>30.565808510638306</v>
      </c>
      <c r="AN1792" s="72">
        <f>(SUMIFS('Banco de Indicadores Mun. (2)'!K:K,'Banco de Indicadores Mun. (2)'!B:B,'Banco de Indicadores - Mun. (1)'!B1792,'Banco de Indicadores Mun. (2)'!A:A,'Banco de Indicadores - Mun. (1)'!A1792) / VLOOKUP(D1792,'Dados Base'!$B:$K,10,FALSE)) * 100</f>
        <v>4.4631578947368411E-2</v>
      </c>
      <c r="AO1792" s="21">
        <v>0</v>
      </c>
      <c r="AP1792" s="125">
        <v>0</v>
      </c>
      <c r="AQ1792" s="5">
        <v>0</v>
      </c>
      <c r="AR1792" s="21">
        <v>7.7</v>
      </c>
      <c r="AS1792" s="20">
        <v>96</v>
      </c>
      <c r="AT1792" s="20">
        <v>96</v>
      </c>
      <c r="AU1792" s="20">
        <v>81.521739130434781</v>
      </c>
      <c r="AV1792" s="20">
        <v>9.64</v>
      </c>
      <c r="AW1792" s="21">
        <v>0</v>
      </c>
      <c r="AX1792" s="21">
        <v>0</v>
      </c>
      <c r="AY1792" s="116">
        <v>0</v>
      </c>
    </row>
    <row r="1793" spans="1:51" ht="15" x14ac:dyDescent="0.25">
      <c r="A1793" s="144">
        <v>2015</v>
      </c>
      <c r="B1793" s="77" t="s">
        <v>503</v>
      </c>
      <c r="C1793" s="78">
        <v>18</v>
      </c>
      <c r="D1793" s="77">
        <v>3544509</v>
      </c>
      <c r="E1793" s="78">
        <v>354450918</v>
      </c>
      <c r="F1793" s="78" t="str">
        <f t="shared" si="72"/>
        <v>3544509182015</v>
      </c>
      <c r="G1793" s="89">
        <v>0.65708242989357402</v>
      </c>
      <c r="H1793" s="80">
        <f t="shared" si="71"/>
        <v>2934</v>
      </c>
      <c r="I1793" s="90">
        <v>2505</v>
      </c>
      <c r="J1793" s="91">
        <v>429</v>
      </c>
      <c r="K1793" s="83">
        <f>(H1793)/VLOOKUP(D1793,'Dados Base'!$B:$K,6,FALSE)</f>
        <v>12.518132946497142</v>
      </c>
      <c r="L1793" s="88">
        <f t="shared" si="73"/>
        <v>85.378323108384464</v>
      </c>
      <c r="M1793" s="85" t="s">
        <v>702</v>
      </c>
      <c r="N1793" s="92">
        <v>0.75900000000000001</v>
      </c>
      <c r="O1793" s="91">
        <v>33</v>
      </c>
      <c r="P1793" s="91">
        <v>18700</v>
      </c>
      <c r="Q1793" s="91">
        <v>0</v>
      </c>
      <c r="R1793" s="91">
        <v>200</v>
      </c>
      <c r="S1793" s="91">
        <v>3</v>
      </c>
      <c r="T1793" s="87" t="s">
        <v>691</v>
      </c>
      <c r="U1793" s="91">
        <v>16</v>
      </c>
      <c r="V1793" s="91">
        <v>21</v>
      </c>
      <c r="W1793" s="93">
        <v>88.76</v>
      </c>
      <c r="X1793" s="47">
        <v>7.3235390624999987E-3</v>
      </c>
      <c r="Y1793" s="21">
        <v>1.76</v>
      </c>
      <c r="Z1793" s="21">
        <v>87</v>
      </c>
      <c r="AA1793" s="21">
        <v>49</v>
      </c>
      <c r="AB1793" s="21">
        <v>0</v>
      </c>
      <c r="AC1793" s="21">
        <v>0</v>
      </c>
      <c r="AD1793" s="153">
        <f>VLOOKUP(D1793,'Dados Base'!$B:$K,9,FALSE)*31536000/VLOOKUP($F1793,F:H,MATCH(H1792,F1792:AF1792,0),FALSE)</f>
        <v>19454.723926380368</v>
      </c>
      <c r="AE1793" s="153">
        <f>VLOOKUP(D1793,'Dados Base'!$B:$K,10,FALSE)*31536000/VLOOKUP($F1793,F:H,MATCH(H1792,F1792:AF1792,0),FALSE)</f>
        <v>1504.7852760736193</v>
      </c>
      <c r="AF1793" s="14">
        <v>95.85</v>
      </c>
      <c r="AG1793" s="15">
        <v>82.29</v>
      </c>
      <c r="AH1793" s="14">
        <v>67.48</v>
      </c>
      <c r="AI1793" s="14">
        <v>10</v>
      </c>
      <c r="AJ1793" s="16">
        <v>100</v>
      </c>
      <c r="AK1793" s="72">
        <f>(SUMIFS('Banco de Indicadores Mun. (2)'!I:I,'Banco de Indicadores Mun. (2)'!B:B,'Banco de Indicadores - Mun. (1)'!B1793,'Banco de Indicadores Mun. (2)'!A:A,'Banco de Indicadores - Mun. (1)'!A1793) / VLOOKUP(D1793,'Dados Base'!$B:$K,8,FALSE)) * 100</f>
        <v>0.20785964912280702</v>
      </c>
      <c r="AL1793" s="72">
        <f>(SUMIFS('Banco de Indicadores Mun. (2)'!I:I,'Banco de Indicadores Mun. (2)'!B:B,'Banco de Indicadores - Mun. (1)'!B1793,'Banco de Indicadores Mun. (2)'!A:A,'Banco de Indicadores - Mun. (1)'!A1793) / VLOOKUP(D1793,'Dados Base'!$B:$K,9,FALSE)) * 100</f>
        <v>6.545856353591159E-2</v>
      </c>
      <c r="AM1793" s="72">
        <f>(SUMIFS('Banco de Indicadores Mun. (2)'!J:J,'Banco de Indicadores Mun. (2)'!B:B,'Banco de Indicadores - Mun. (1)'!B1793,'Banco de Indicadores Mun. (2)'!A:A,'Banco de Indicadores - Mun. (1)'!A1793) / VLOOKUP(D1793,'Dados Base'!$B:$K,7,FALSE)) * 100</f>
        <v>0</v>
      </c>
      <c r="AN1793" s="72">
        <f>(SUMIFS('Banco de Indicadores Mun. (2)'!K:K,'Banco de Indicadores Mun. (2)'!B:B,'Banco de Indicadores - Mun. (1)'!B1793,'Banco de Indicadores Mun. (2)'!A:A,'Banco de Indicadores - Mun. (1)'!A1793) / VLOOKUP(D1793,'Dados Base'!$B:$K,10,FALSE)) * 100</f>
        <v>0.84628571428571453</v>
      </c>
      <c r="AO1793" s="21">
        <v>0</v>
      </c>
      <c r="AP1793" s="125">
        <v>0</v>
      </c>
      <c r="AQ1793" s="5">
        <v>0</v>
      </c>
      <c r="AR1793" s="21">
        <v>9.6999999999999993</v>
      </c>
      <c r="AS1793" s="20">
        <v>73</v>
      </c>
      <c r="AT1793" s="20">
        <v>73</v>
      </c>
      <c r="AU1793" s="20">
        <v>63.970588235294116</v>
      </c>
      <c r="AV1793" s="20">
        <v>7.25</v>
      </c>
      <c r="AW1793" s="21">
        <v>0</v>
      </c>
      <c r="AX1793" s="21">
        <v>0</v>
      </c>
      <c r="AY1793" s="116">
        <v>14.553995876348209</v>
      </c>
    </row>
    <row r="1794" spans="1:51" ht="15" x14ac:dyDescent="0.25">
      <c r="A1794" s="144">
        <v>2015</v>
      </c>
      <c r="B1794" s="77" t="s">
        <v>504</v>
      </c>
      <c r="C1794" s="78">
        <v>16</v>
      </c>
      <c r="D1794" s="77">
        <v>3544608</v>
      </c>
      <c r="E1794" s="78">
        <v>354460816</v>
      </c>
      <c r="F1794" s="78" t="str">
        <f t="shared" si="72"/>
        <v>3544608162015</v>
      </c>
      <c r="G1794" s="89">
        <v>0.61020186419769029</v>
      </c>
      <c r="H1794" s="80">
        <f t="shared" ref="H1794:H1857" si="74">SUM(I1794:J1794)</f>
        <v>5354</v>
      </c>
      <c r="I1794" s="90">
        <v>4800</v>
      </c>
      <c r="J1794" s="91">
        <v>554</v>
      </c>
      <c r="K1794" s="83">
        <f>(H1794)/VLOOKUP(D1794,'Dados Base'!$B:$K,6,FALSE)</f>
        <v>17.178977090419046</v>
      </c>
      <c r="L1794" s="88">
        <f t="shared" si="73"/>
        <v>89.652596189764665</v>
      </c>
      <c r="M1794" s="85" t="s">
        <v>702</v>
      </c>
      <c r="N1794" s="92">
        <v>0.72799999999999998</v>
      </c>
      <c r="O1794" s="91">
        <v>55</v>
      </c>
      <c r="P1794" s="91">
        <v>18050</v>
      </c>
      <c r="Q1794" s="91">
        <v>600</v>
      </c>
      <c r="R1794" s="91">
        <v>0</v>
      </c>
      <c r="S1794" s="91">
        <v>2</v>
      </c>
      <c r="T1794" s="87" t="s">
        <v>691</v>
      </c>
      <c r="U1794" s="91">
        <v>24</v>
      </c>
      <c r="V1794" s="91">
        <v>32</v>
      </c>
      <c r="W1794" s="93">
        <v>72.63</v>
      </c>
      <c r="X1794" s="47">
        <v>1.2227755208333331E-2</v>
      </c>
      <c r="Y1794" s="21">
        <v>3.38</v>
      </c>
      <c r="Z1794" s="21">
        <v>232</v>
      </c>
      <c r="AA1794" s="21">
        <v>29</v>
      </c>
      <c r="AB1794" s="21">
        <v>2</v>
      </c>
      <c r="AC1794" s="21">
        <v>0</v>
      </c>
      <c r="AD1794" s="153">
        <f>VLOOKUP(D1794,'Dados Base'!$B:$K,9,FALSE)*31536000/VLOOKUP($F1794,F:H,MATCH(H1793,F1793:AF1793,0),FALSE)</f>
        <v>13783.010833022039</v>
      </c>
      <c r="AE1794" s="153">
        <f>VLOOKUP(D1794,'Dados Base'!$B:$K,10,FALSE)*31536000/VLOOKUP($F1794,F:H,MATCH(H1793,F1793:AF1793,0),FALSE)</f>
        <v>1236.9368696301829</v>
      </c>
      <c r="AF1794" s="14">
        <v>87.7</v>
      </c>
      <c r="AG1794" s="15">
        <v>100</v>
      </c>
      <c r="AH1794" s="14">
        <v>87.7</v>
      </c>
      <c r="AI1794" s="14">
        <v>14.53</v>
      </c>
      <c r="AJ1794" s="16">
        <v>100</v>
      </c>
      <c r="AK1794" s="72">
        <f>(SUMIFS('Banco de Indicadores Mun. (2)'!I:I,'Banco de Indicadores Mun. (2)'!B:B,'Banco de Indicadores - Mun. (1)'!B1794,'Banco de Indicadores Mun. (2)'!A:A,'Banco de Indicadores - Mun. (1)'!A1794) / VLOOKUP(D1794,'Dados Base'!$B:$K,8,FALSE)) * 100</f>
        <v>10.051873684210525</v>
      </c>
      <c r="AL1794" s="72">
        <f>(SUMIFS('Banco de Indicadores Mun. (2)'!I:I,'Banco de Indicadores Mun. (2)'!B:B,'Banco de Indicadores - Mun. (1)'!B1794,'Banco de Indicadores Mun. (2)'!A:A,'Banco de Indicadores - Mun. (1)'!A1794) / VLOOKUP(D1794,'Dados Base'!$B:$K,9,FALSE)) * 100</f>
        <v>4.0808888888888886</v>
      </c>
      <c r="AM1794" s="72">
        <f>(SUMIFS('Banco de Indicadores Mun. (2)'!J:J,'Banco de Indicadores Mun. (2)'!B:B,'Banco de Indicadores - Mun. (1)'!B1794,'Banco de Indicadores Mun. (2)'!A:A,'Banco de Indicadores - Mun. (1)'!A1794) / VLOOKUP(D1794,'Dados Base'!$B:$K,7,FALSE)) * 100</f>
        <v>8.9138648648648644</v>
      </c>
      <c r="AN1794" s="72">
        <f>(SUMIFS('Banco de Indicadores Mun. (2)'!K:K,'Banco de Indicadores Mun. (2)'!B:B,'Banco de Indicadores - Mun. (1)'!B1794,'Banco de Indicadores Mun. (2)'!A:A,'Banco de Indicadores - Mun. (1)'!A1794) / VLOOKUP(D1794,'Dados Base'!$B:$K,10,FALSE)) * 100</f>
        <v>14.061999999999999</v>
      </c>
      <c r="AO1794" s="21">
        <v>0</v>
      </c>
      <c r="AP1794" s="125">
        <v>0</v>
      </c>
      <c r="AQ1794" s="5">
        <v>0</v>
      </c>
      <c r="AR1794" s="21">
        <v>8.5</v>
      </c>
      <c r="AS1794" s="20">
        <v>100</v>
      </c>
      <c r="AT1794" s="20">
        <v>100</v>
      </c>
      <c r="AU1794" s="20">
        <v>88.888888888888886</v>
      </c>
      <c r="AV1794" s="20">
        <v>9.5</v>
      </c>
      <c r="AW1794" s="21">
        <v>0</v>
      </c>
      <c r="AX1794" s="21">
        <v>0</v>
      </c>
      <c r="AY1794" s="116">
        <v>216.19166734639924</v>
      </c>
    </row>
    <row r="1795" spans="1:51" ht="15" x14ac:dyDescent="0.25">
      <c r="A1795" s="144">
        <v>2015</v>
      </c>
      <c r="B1795" s="77" t="s">
        <v>505</v>
      </c>
      <c r="C1795" s="78">
        <v>21</v>
      </c>
      <c r="D1795" s="77">
        <v>3544707</v>
      </c>
      <c r="E1795" s="78">
        <v>354470721</v>
      </c>
      <c r="F1795" s="78" t="str">
        <f t="shared" ref="F1795:F1858" si="75">CONCATENATE(E1795,A1795)</f>
        <v>3544707212015</v>
      </c>
      <c r="G1795" s="89">
        <v>-0.18823095933744316</v>
      </c>
      <c r="H1795" s="80">
        <f t="shared" si="74"/>
        <v>2366</v>
      </c>
      <c r="I1795" s="90">
        <v>1904</v>
      </c>
      <c r="J1795" s="91">
        <v>462</v>
      </c>
      <c r="K1795" s="83">
        <f>(H1795)/VLOOKUP(D1795,'Dados Base'!$B:$K,6,FALSE)</f>
        <v>15.886658161552406</v>
      </c>
      <c r="L1795" s="88">
        <f t="shared" si="73"/>
        <v>80.473372781065095</v>
      </c>
      <c r="M1795" s="85" t="s">
        <v>702</v>
      </c>
      <c r="N1795" s="92">
        <v>0.73</v>
      </c>
      <c r="O1795" s="91">
        <v>24</v>
      </c>
      <c r="P1795" s="91">
        <v>9230</v>
      </c>
      <c r="Q1795" s="91">
        <v>0</v>
      </c>
      <c r="R1795" s="91">
        <v>0</v>
      </c>
      <c r="S1795" s="91">
        <v>6</v>
      </c>
      <c r="T1795" s="87" t="s">
        <v>691</v>
      </c>
      <c r="U1795" s="91">
        <v>9</v>
      </c>
      <c r="V1795" s="91">
        <v>15</v>
      </c>
      <c r="W1795" s="93">
        <v>0</v>
      </c>
      <c r="X1795" s="47">
        <v>5.2532593749999995E-3</v>
      </c>
      <c r="Y1795" s="21">
        <v>1.31</v>
      </c>
      <c r="Z1795" s="21">
        <v>93</v>
      </c>
      <c r="AA1795" s="21">
        <v>8</v>
      </c>
      <c r="AB1795" s="21">
        <v>1</v>
      </c>
      <c r="AC1795" s="21">
        <v>0</v>
      </c>
      <c r="AD1795" s="153">
        <f>VLOOKUP(D1795,'Dados Base'!$B:$K,9,FALSE)*31536000/VLOOKUP($F1795,F:H,MATCH(H1794,F1794:AF1794,0),FALSE)</f>
        <v>15861.301775147929</v>
      </c>
      <c r="AE1795" s="153">
        <f>VLOOKUP(D1795,'Dados Base'!$B:$K,10,FALSE)*31536000/VLOOKUP($F1795,F:H,MATCH(H1794,F1794:AF1794,0),FALSE)</f>
        <v>1732.7472527472535</v>
      </c>
      <c r="AF1795" s="14">
        <v>85.26</v>
      </c>
      <c r="AG1795" s="15">
        <v>100</v>
      </c>
      <c r="AH1795" s="14">
        <v>80.290000000000006</v>
      </c>
      <c r="AI1795" s="14">
        <v>20.420000000000002</v>
      </c>
      <c r="AJ1795" s="16">
        <v>100</v>
      </c>
      <c r="AK1795" s="72">
        <f>(SUMIFS('Banco de Indicadores Mun. (2)'!I:I,'Banco de Indicadores Mun. (2)'!B:B,'Banco de Indicadores - Mun. (1)'!B1795,'Banco de Indicadores Mun. (2)'!A:A,'Banco de Indicadores - Mun. (1)'!A1795) / VLOOKUP(D1795,'Dados Base'!$B:$K,8,FALSE)) * 100</f>
        <v>0.75967272727272728</v>
      </c>
      <c r="AL1795" s="72">
        <f>(SUMIFS('Banco de Indicadores Mun. (2)'!I:I,'Banco de Indicadores Mun. (2)'!B:B,'Banco de Indicadores - Mun. (1)'!B1795,'Banco de Indicadores Mun. (2)'!A:A,'Banco de Indicadores - Mun. (1)'!A1795) / VLOOKUP(D1795,'Dados Base'!$B:$K,9,FALSE)) * 100</f>
        <v>0.35110924369747909</v>
      </c>
      <c r="AM1795" s="72">
        <f>(SUMIFS('Banco de Indicadores Mun. (2)'!J:J,'Banco de Indicadores Mun. (2)'!B:B,'Banco de Indicadores - Mun. (1)'!B1795,'Banco de Indicadores Mun. (2)'!A:A,'Banco de Indicadores - Mun. (1)'!A1795) / VLOOKUP(D1795,'Dados Base'!$B:$K,7,FALSE)) * 100</f>
        <v>0</v>
      </c>
      <c r="AN1795" s="72">
        <f>(SUMIFS('Banco de Indicadores Mun. (2)'!K:K,'Banco de Indicadores Mun. (2)'!B:B,'Banco de Indicadores - Mun. (1)'!B1795,'Banco de Indicadores Mun. (2)'!A:A,'Banco de Indicadores - Mun. (1)'!A1795) / VLOOKUP(D1795,'Dados Base'!$B:$K,10,FALSE)) * 100</f>
        <v>3.2139999999999995</v>
      </c>
      <c r="AO1795" s="21">
        <v>0</v>
      </c>
      <c r="AP1795" s="125">
        <v>0</v>
      </c>
      <c r="AQ1795" s="5">
        <v>0</v>
      </c>
      <c r="AR1795" s="21">
        <v>7.2</v>
      </c>
      <c r="AS1795" s="20">
        <v>100</v>
      </c>
      <c r="AT1795" s="20">
        <v>100</v>
      </c>
      <c r="AU1795" s="20">
        <v>92.079207920792072</v>
      </c>
      <c r="AV1795" s="20">
        <v>10</v>
      </c>
      <c r="AW1795" s="21">
        <v>0</v>
      </c>
      <c r="AX1795" s="21">
        <v>0</v>
      </c>
      <c r="AY1795" s="116">
        <v>72.449041731734411</v>
      </c>
    </row>
    <row r="1796" spans="1:51" ht="15" x14ac:dyDescent="0.25">
      <c r="A1796" s="144">
        <v>2015</v>
      </c>
      <c r="B1796" s="77" t="s">
        <v>506</v>
      </c>
      <c r="C1796" s="78">
        <v>16</v>
      </c>
      <c r="D1796" s="77">
        <v>3544806</v>
      </c>
      <c r="E1796" s="78">
        <v>354480616</v>
      </c>
      <c r="F1796" s="78" t="str">
        <f t="shared" si="75"/>
        <v>3544806162015</v>
      </c>
      <c r="G1796" s="89">
        <v>1.4977259840013524</v>
      </c>
      <c r="H1796" s="80">
        <f t="shared" si="74"/>
        <v>5784</v>
      </c>
      <c r="I1796" s="90">
        <v>5326</v>
      </c>
      <c r="J1796" s="91">
        <v>458</v>
      </c>
      <c r="K1796" s="83">
        <f>(H1796)/VLOOKUP(D1796,'Dados Base'!$B:$K,6,FALSE)</f>
        <v>18.739065638566707</v>
      </c>
      <c r="L1796" s="88">
        <f t="shared" si="73"/>
        <v>92.081604426002755</v>
      </c>
      <c r="M1796" s="85" t="s">
        <v>702</v>
      </c>
      <c r="N1796" s="92">
        <v>0.751</v>
      </c>
      <c r="O1796" s="91">
        <v>57</v>
      </c>
      <c r="P1796" s="91">
        <v>35000</v>
      </c>
      <c r="Q1796" s="91">
        <v>200000</v>
      </c>
      <c r="R1796" s="91">
        <v>0</v>
      </c>
      <c r="S1796" s="91">
        <v>16</v>
      </c>
      <c r="T1796" s="87" t="s">
        <v>691</v>
      </c>
      <c r="U1796" s="91">
        <v>45</v>
      </c>
      <c r="V1796" s="91">
        <v>33</v>
      </c>
      <c r="W1796" s="93">
        <v>58.5</v>
      </c>
      <c r="X1796" s="47">
        <v>1.4859156250000002E-2</v>
      </c>
      <c r="Y1796" s="21">
        <v>3.78</v>
      </c>
      <c r="Z1796" s="21">
        <v>220</v>
      </c>
      <c r="AA1796" s="21">
        <v>72</v>
      </c>
      <c r="AB1796" s="21">
        <v>1</v>
      </c>
      <c r="AC1796" s="21">
        <v>0</v>
      </c>
      <c r="AD1796" s="153">
        <f>VLOOKUP(D1796,'Dados Base'!$B:$K,9,FALSE)*31536000/VLOOKUP($F1796,F:H,MATCH(H1795,F1795:AF1795,0),FALSE)</f>
        <v>12376.680497925312</v>
      </c>
      <c r="AE1796" s="153">
        <f>VLOOKUP(D1796,'Dados Base'!$B:$K,10,FALSE)*31536000/VLOOKUP($F1796,F:H,MATCH(H1795,F1795:AF1795,0),FALSE)</f>
        <v>1090.45643153527</v>
      </c>
      <c r="AF1796" s="14">
        <v>98.65</v>
      </c>
      <c r="AG1796" s="15">
        <v>90.97</v>
      </c>
      <c r="AH1796" s="14">
        <v>98.65</v>
      </c>
      <c r="AI1796" s="14">
        <v>59.01</v>
      </c>
      <c r="AJ1796" s="16">
        <v>98.22</v>
      </c>
      <c r="AK1796" s="72">
        <f>(SUMIFS('Banco de Indicadores Mun. (2)'!I:I,'Banco de Indicadores Mun. (2)'!B:B,'Banco de Indicadores - Mun. (1)'!B1796,'Banco de Indicadores Mun. (2)'!A:A,'Banco de Indicadores - Mun. (1)'!A1796) / VLOOKUP(D1796,'Dados Base'!$B:$K,8,FALSE)) * 100</f>
        <v>5.0649456521739129</v>
      </c>
      <c r="AL1796" s="72">
        <f>(SUMIFS('Banco de Indicadores Mun. (2)'!I:I,'Banco de Indicadores Mun. (2)'!B:B,'Banco de Indicadores - Mun. (1)'!B1796,'Banco de Indicadores Mun. (2)'!A:A,'Banco de Indicadores - Mun. (1)'!A1796) / VLOOKUP(D1796,'Dados Base'!$B:$K,9,FALSE)) * 100</f>
        <v>2.0527533039647579</v>
      </c>
      <c r="AM1796" s="72">
        <f>(SUMIFS('Banco de Indicadores Mun. (2)'!J:J,'Banco de Indicadores Mun. (2)'!B:B,'Banco de Indicadores - Mun. (1)'!B1796,'Banco de Indicadores Mun. (2)'!A:A,'Banco de Indicadores - Mun. (1)'!A1796) / VLOOKUP(D1796,'Dados Base'!$B:$K,7,FALSE)) * 100</f>
        <v>3.6907916666666667</v>
      </c>
      <c r="AN1796" s="72">
        <f>(SUMIFS('Banco de Indicadores Mun. (2)'!K:K,'Banco de Indicadores Mun. (2)'!B:B,'Banco de Indicadores - Mun. (1)'!B1796,'Banco de Indicadores Mun. (2)'!A:A,'Banco de Indicadores - Mun. (1)'!A1796) / VLOOKUP(D1796,'Dados Base'!$B:$K,10,FALSE)) * 100</f>
        <v>10.011899999999995</v>
      </c>
      <c r="AO1796" s="21">
        <v>0</v>
      </c>
      <c r="AP1796" s="125">
        <v>0</v>
      </c>
      <c r="AQ1796" s="5">
        <v>0</v>
      </c>
      <c r="AR1796" s="21">
        <v>8.1</v>
      </c>
      <c r="AS1796" s="20">
        <v>100</v>
      </c>
      <c r="AT1796" s="20">
        <v>93</v>
      </c>
      <c r="AU1796" s="20">
        <v>75.342465753424662</v>
      </c>
      <c r="AV1796" s="20">
        <v>7.79</v>
      </c>
      <c r="AW1796" s="21">
        <v>0</v>
      </c>
      <c r="AX1796" s="21">
        <v>0</v>
      </c>
      <c r="AY1796" s="116">
        <v>133.62147021498615</v>
      </c>
    </row>
    <row r="1797" spans="1:51" ht="15" x14ac:dyDescent="0.25">
      <c r="A1797" s="144">
        <v>2015</v>
      </c>
      <c r="B1797" s="77" t="s">
        <v>507</v>
      </c>
      <c r="C1797" s="78">
        <v>4</v>
      </c>
      <c r="D1797" s="77">
        <v>3544905</v>
      </c>
      <c r="E1797" s="78">
        <v>35449054</v>
      </c>
      <c r="F1797" s="78" t="str">
        <f t="shared" si="75"/>
        <v>354490542015</v>
      </c>
      <c r="G1797" s="89">
        <v>1.1178209126074812</v>
      </c>
      <c r="H1797" s="80">
        <f t="shared" si="74"/>
        <v>11083</v>
      </c>
      <c r="I1797" s="90">
        <v>10268</v>
      </c>
      <c r="J1797" s="91">
        <v>815</v>
      </c>
      <c r="K1797" s="83">
        <f>(H1797)/VLOOKUP(D1797,'Dados Base'!$B:$K,6,FALSE)</f>
        <v>36.487242798353911</v>
      </c>
      <c r="L1797" s="88">
        <f t="shared" si="73"/>
        <v>92.646395380312185</v>
      </c>
      <c r="M1797" s="85" t="s">
        <v>702</v>
      </c>
      <c r="N1797" s="92">
        <v>0.77200000000000002</v>
      </c>
      <c r="O1797" s="91">
        <v>92</v>
      </c>
      <c r="P1797" s="91">
        <v>6268</v>
      </c>
      <c r="Q1797" s="91">
        <v>4818500</v>
      </c>
      <c r="R1797" s="91">
        <v>1796</v>
      </c>
      <c r="S1797" s="91">
        <v>34</v>
      </c>
      <c r="T1797" s="87" t="s">
        <v>691</v>
      </c>
      <c r="U1797" s="91">
        <v>96</v>
      </c>
      <c r="V1797" s="91">
        <v>106</v>
      </c>
      <c r="W1797" s="93">
        <v>0</v>
      </c>
      <c r="X1797" s="47">
        <v>3.3108948849537044E-2</v>
      </c>
      <c r="Y1797" s="21">
        <v>7.25</v>
      </c>
      <c r="Z1797" s="21">
        <v>451</v>
      </c>
      <c r="AA1797" s="21">
        <v>108</v>
      </c>
      <c r="AB1797" s="21">
        <v>0</v>
      </c>
      <c r="AC1797" s="21">
        <v>0</v>
      </c>
      <c r="AD1797" s="153">
        <f>VLOOKUP(D1797,'Dados Base'!$B:$K,9,FALSE)*31536000/VLOOKUP($F1797,F:H,MATCH(H1796,F1796:AF1796,0),FALSE)</f>
        <v>13430.471893891545</v>
      </c>
      <c r="AE1797" s="153">
        <f>VLOOKUP(D1797,'Dados Base'!$B:$K,10,FALSE)*31536000/VLOOKUP($F1797,F:H,MATCH(H1796,F1796:AF1796,0),FALSE)</f>
        <v>1337.3563114680142</v>
      </c>
      <c r="AF1797" s="14">
        <v>98.14</v>
      </c>
      <c r="AG1797" s="15">
        <v>88.86</v>
      </c>
      <c r="AH1797" s="14">
        <v>88.86</v>
      </c>
      <c r="AI1797" s="14">
        <v>50</v>
      </c>
      <c r="AJ1797" s="16">
        <v>98.14</v>
      </c>
      <c r="AK1797" s="72">
        <f>(SUMIFS('Banco de Indicadores Mun. (2)'!I:I,'Banco de Indicadores Mun. (2)'!B:B,'Banco de Indicadores - Mun. (1)'!B1797,'Banco de Indicadores Mun. (2)'!A:A,'Banco de Indicadores - Mun. (1)'!A1797) / VLOOKUP(D1797,'Dados Base'!$B:$K,8,FALSE)) * 100</f>
        <v>2.9544026845637585</v>
      </c>
      <c r="AL1797" s="72">
        <f>(SUMIFS('Banco de Indicadores Mun. (2)'!I:I,'Banco de Indicadores Mun. (2)'!B:B,'Banco de Indicadores - Mun. (1)'!B1797,'Banco de Indicadores Mun. (2)'!A:A,'Banco de Indicadores - Mun. (1)'!A1797) / VLOOKUP(D1797,'Dados Base'!$B:$K,9,FALSE)) * 100</f>
        <v>0.93263983050847465</v>
      </c>
      <c r="AM1797" s="72">
        <f>(SUMIFS('Banco de Indicadores Mun. (2)'!J:J,'Banco de Indicadores Mun. (2)'!B:B,'Banco de Indicadores - Mun. (1)'!B1797,'Banco de Indicadores Mun. (2)'!A:A,'Banco de Indicadores - Mun. (1)'!A1797) / VLOOKUP(D1797,'Dados Base'!$B:$K,7,FALSE)) * 100</f>
        <v>3.2973921568627453</v>
      </c>
      <c r="AN1797" s="72">
        <f>(SUMIFS('Banco de Indicadores Mun. (2)'!K:K,'Banco de Indicadores Mun. (2)'!B:B,'Banco de Indicadores - Mun. (1)'!B1797,'Banco de Indicadores Mun. (2)'!A:A,'Banco de Indicadores - Mun. (1)'!A1797) / VLOOKUP(D1797,'Dados Base'!$B:$K,10,FALSE)) * 100</f>
        <v>2.2100425531914896</v>
      </c>
      <c r="AO1797" s="21">
        <v>0</v>
      </c>
      <c r="AP1797" s="125">
        <v>0</v>
      </c>
      <c r="AQ1797" s="5">
        <v>0</v>
      </c>
      <c r="AR1797" s="21">
        <v>9.1</v>
      </c>
      <c r="AS1797" s="20">
        <v>95</v>
      </c>
      <c r="AT1797" s="20">
        <v>95</v>
      </c>
      <c r="AU1797" s="20">
        <v>80.679785330948121</v>
      </c>
      <c r="AV1797" s="20">
        <v>9.93</v>
      </c>
      <c r="AW1797" s="21">
        <v>0</v>
      </c>
      <c r="AX1797" s="21">
        <v>0</v>
      </c>
      <c r="AY1797" s="116">
        <v>12.12270026731405</v>
      </c>
    </row>
    <row r="1798" spans="1:51" ht="15" x14ac:dyDescent="0.25">
      <c r="A1798" s="144">
        <v>2015</v>
      </c>
      <c r="B1798" s="77" t="s">
        <v>508</v>
      </c>
      <c r="C1798" s="78">
        <v>6</v>
      </c>
      <c r="D1798" s="77">
        <v>3545001</v>
      </c>
      <c r="E1798" s="78">
        <v>35450016</v>
      </c>
      <c r="F1798" s="78" t="str">
        <f t="shared" si="75"/>
        <v>354500162015</v>
      </c>
      <c r="G1798" s="89">
        <v>0.75119049666771964</v>
      </c>
      <c r="H1798" s="80">
        <f t="shared" si="74"/>
        <v>16226</v>
      </c>
      <c r="I1798" s="90">
        <v>10550</v>
      </c>
      <c r="J1798" s="91">
        <v>5676</v>
      </c>
      <c r="K1798" s="83">
        <f>(H1798)/VLOOKUP(D1798,'Dados Base'!$B:$K,6,FALSE)</f>
        <v>38.103513056547065</v>
      </c>
      <c r="L1798" s="88">
        <f t="shared" si="73"/>
        <v>65.019105139898926</v>
      </c>
      <c r="M1798" s="85" t="s">
        <v>702</v>
      </c>
      <c r="N1798" s="92">
        <v>0.73199999999999998</v>
      </c>
      <c r="O1798" s="91">
        <v>119</v>
      </c>
      <c r="P1798" s="91">
        <v>5000</v>
      </c>
      <c r="Q1798" s="91">
        <v>0</v>
      </c>
      <c r="R1798" s="91">
        <v>1000</v>
      </c>
      <c r="S1798" s="91">
        <v>13</v>
      </c>
      <c r="T1798" s="87" t="s">
        <v>691</v>
      </c>
      <c r="U1798" s="91">
        <v>118</v>
      </c>
      <c r="V1798" s="91">
        <v>68</v>
      </c>
      <c r="W1798" s="93">
        <v>40.049999999999997</v>
      </c>
      <c r="X1798" s="47">
        <v>3.0790750569444452E-2</v>
      </c>
      <c r="Y1798" s="21">
        <v>7.44</v>
      </c>
      <c r="Z1798" s="21">
        <v>445</v>
      </c>
      <c r="AA1798" s="21">
        <v>129</v>
      </c>
      <c r="AB1798" s="21">
        <v>1</v>
      </c>
      <c r="AC1798" s="21">
        <v>0</v>
      </c>
      <c r="AD1798" s="153">
        <f>VLOOKUP(D1798,'Dados Base'!$B:$K,9,FALSE)*31536000/VLOOKUP($F1798,F:H,MATCH(H1797,F1797:AF1797,0),FALSE)</f>
        <v>12030.558363120917</v>
      </c>
      <c r="AE1798" s="153">
        <f>VLOOKUP(D1798,'Dados Base'!$B:$K,10,FALSE)*31536000/VLOOKUP($F1798,F:H,MATCH(H1797,F1797:AF1797,0),FALSE)</f>
        <v>1671.4507580426477</v>
      </c>
      <c r="AF1798" s="14">
        <v>62.34</v>
      </c>
      <c r="AG1798" s="15" t="s">
        <v>692</v>
      </c>
      <c r="AH1798" s="14">
        <v>51.28</v>
      </c>
      <c r="AI1798" s="14">
        <v>24.77</v>
      </c>
      <c r="AJ1798" s="16">
        <v>97.92</v>
      </c>
      <c r="AK1798" s="72">
        <f>(SUMIFS('Banco de Indicadores Mun. (2)'!I:I,'Banco de Indicadores Mun. (2)'!B:B,'Banco de Indicadores - Mun. (1)'!B1798,'Banco de Indicadores Mun. (2)'!A:A,'Banco de Indicadores - Mun. (1)'!A1798) / VLOOKUP(D1798,'Dados Base'!$B:$K,8,FALSE)) * 100</f>
        <v>110.54377489177489</v>
      </c>
      <c r="AL1798" s="72">
        <f>(SUMIFS('Banco de Indicadores Mun. (2)'!I:I,'Banco de Indicadores Mun. (2)'!B:B,'Banco de Indicadores - Mun. (1)'!B1798,'Banco de Indicadores Mun. (2)'!A:A,'Banco de Indicadores - Mun. (1)'!A1798) / VLOOKUP(D1798,'Dados Base'!$B:$K,9,FALSE)) * 100</f>
        <v>41.253008077544429</v>
      </c>
      <c r="AM1798" s="72">
        <f>(SUMIFS('Banco de Indicadores Mun. (2)'!J:J,'Banco de Indicadores Mun. (2)'!B:B,'Banco de Indicadores - Mun. (1)'!B1798,'Banco de Indicadores Mun. (2)'!A:A,'Banco de Indicadores - Mun. (1)'!A1798) / VLOOKUP(D1798,'Dados Base'!$B:$K,7,FALSE)) * 100</f>
        <v>175.66186896551724</v>
      </c>
      <c r="AN1798" s="72">
        <f>(SUMIFS('Banco de Indicadores Mun. (2)'!K:K,'Banco de Indicadores Mun. (2)'!B:B,'Banco de Indicadores - Mun. (1)'!B1798,'Banco de Indicadores Mun. (2)'!A:A,'Banco de Indicadores - Mun. (1)'!A1798) / VLOOKUP(D1798,'Dados Base'!$B:$K,10,FALSE)) * 100</f>
        <v>0.75163953488372104</v>
      </c>
      <c r="AO1798" s="21">
        <v>0</v>
      </c>
      <c r="AP1798" s="125">
        <v>0</v>
      </c>
      <c r="AQ1798" s="5">
        <v>0</v>
      </c>
      <c r="AR1798" s="21">
        <v>9.6</v>
      </c>
      <c r="AS1798" s="20">
        <v>100</v>
      </c>
      <c r="AT1798" s="20">
        <v>98</v>
      </c>
      <c r="AU1798" s="20">
        <v>77.526132404181183</v>
      </c>
      <c r="AV1798" s="20">
        <v>8.2100000000000009</v>
      </c>
      <c r="AW1798" s="21">
        <v>0</v>
      </c>
      <c r="AX1798" s="21">
        <v>0</v>
      </c>
      <c r="AY1798" s="116">
        <v>148.33518227722396</v>
      </c>
    </row>
    <row r="1799" spans="1:51" ht="15" x14ac:dyDescent="0.25">
      <c r="A1799" s="144">
        <v>2015</v>
      </c>
      <c r="B1799" s="77" t="s">
        <v>509</v>
      </c>
      <c r="C1799" s="78">
        <v>20</v>
      </c>
      <c r="D1799" s="77">
        <v>3545100</v>
      </c>
      <c r="E1799" s="78">
        <v>354510020</v>
      </c>
      <c r="F1799" s="78" t="str">
        <f t="shared" si="75"/>
        <v>3545100202015</v>
      </c>
      <c r="G1799" s="89">
        <v>0.72790983889177152</v>
      </c>
      <c r="H1799" s="80">
        <f t="shared" si="74"/>
        <v>4960</v>
      </c>
      <c r="I1799" s="90">
        <v>4579</v>
      </c>
      <c r="J1799" s="91">
        <v>381</v>
      </c>
      <c r="K1799" s="83">
        <f>(H1799)/VLOOKUP(D1799,'Dados Base'!$B:$K,6,FALSE)</f>
        <v>28.712011577424022</v>
      </c>
      <c r="L1799" s="88">
        <f t="shared" ref="L1799:L1862" si="76">(I1799/H1799)*100</f>
        <v>92.318548387096783</v>
      </c>
      <c r="M1799" s="85" t="s">
        <v>702</v>
      </c>
      <c r="N1799" s="92">
        <v>0.71899999999999997</v>
      </c>
      <c r="O1799" s="91">
        <v>26</v>
      </c>
      <c r="P1799" s="91">
        <v>10780</v>
      </c>
      <c r="Q1799" s="91">
        <v>0</v>
      </c>
      <c r="R1799" s="91">
        <v>900</v>
      </c>
      <c r="S1799" s="91">
        <v>2</v>
      </c>
      <c r="T1799" s="87" t="s">
        <v>691</v>
      </c>
      <c r="U1799" s="91">
        <v>21</v>
      </c>
      <c r="V1799" s="91">
        <v>22</v>
      </c>
      <c r="W1799" s="93">
        <v>0</v>
      </c>
      <c r="X1799" s="47">
        <v>1.1073458333333334E-2</v>
      </c>
      <c r="Y1799" s="21">
        <v>3.23</v>
      </c>
      <c r="Z1799" s="21">
        <v>218</v>
      </c>
      <c r="AA1799" s="21">
        <v>32</v>
      </c>
      <c r="AB1799" s="21">
        <v>1</v>
      </c>
      <c r="AC1799" s="21">
        <v>0</v>
      </c>
      <c r="AD1799" s="153">
        <f>VLOOKUP(D1799,'Dados Base'!$B:$K,9,FALSE)*31536000/VLOOKUP($F1799,F:H,MATCH(H1798,F1798:AF1798,0),FALSE)</f>
        <v>8138.322580645161</v>
      </c>
      <c r="AE1799" s="153">
        <f>VLOOKUP(D1799,'Dados Base'!$B:$K,10,FALSE)*31536000/VLOOKUP($F1799,F:H,MATCH(H1798,F1798:AF1798,0),FALSE)</f>
        <v>1017.2903225806454</v>
      </c>
      <c r="AF1799" s="14">
        <v>85.73</v>
      </c>
      <c r="AG1799" s="15" t="s">
        <v>692</v>
      </c>
      <c r="AH1799" s="14">
        <v>84.41</v>
      </c>
      <c r="AI1799" s="14">
        <v>18.93</v>
      </c>
      <c r="AJ1799" s="16">
        <v>95.59</v>
      </c>
      <c r="AK1799" s="72">
        <f>(SUMIFS('Banco de Indicadores Mun. (2)'!I:I,'Banco de Indicadores Mun. (2)'!B:B,'Banco de Indicadores - Mun. (1)'!B1799,'Banco de Indicadores Mun. (2)'!A:A,'Banco de Indicadores - Mun. (1)'!A1799) / VLOOKUP(D1799,'Dados Base'!$B:$K,8,FALSE)) * 100</f>
        <v>10.598981132075469</v>
      </c>
      <c r="AL1799" s="72">
        <f>(SUMIFS('Banco de Indicadores Mun. (2)'!I:I,'Banco de Indicadores Mun. (2)'!B:B,'Banco de Indicadores - Mun. (1)'!B1799,'Banco de Indicadores Mun. (2)'!A:A,'Banco de Indicadores - Mun. (1)'!A1799) / VLOOKUP(D1799,'Dados Base'!$B:$K,9,FALSE)) * 100</f>
        <v>4.388640624999999</v>
      </c>
      <c r="AM1799" s="72">
        <f>(SUMIFS('Banco de Indicadores Mun. (2)'!J:J,'Banco de Indicadores Mun. (2)'!B:B,'Banco de Indicadores - Mun. (1)'!B1799,'Banco de Indicadores Mun. (2)'!A:A,'Banco de Indicadores - Mun. (1)'!A1799) / VLOOKUP(D1799,'Dados Base'!$B:$K,7,FALSE)) * 100</f>
        <v>11.758648648648649</v>
      </c>
      <c r="AN1799" s="72">
        <f>(SUMIFS('Banco de Indicadores Mun. (2)'!K:K,'Banco de Indicadores Mun. (2)'!B:B,'Banco de Indicadores - Mun. (1)'!B1799,'Banco de Indicadores Mun. (2)'!A:A,'Banco de Indicadores - Mun. (1)'!A1799) / VLOOKUP(D1799,'Dados Base'!$B:$K,10,FALSE)) * 100</f>
        <v>7.9172499999999966</v>
      </c>
      <c r="AO1799" s="21">
        <v>0</v>
      </c>
      <c r="AP1799" s="125">
        <v>0</v>
      </c>
      <c r="AQ1799" s="5">
        <v>0</v>
      </c>
      <c r="AR1799" s="21">
        <v>8.3000000000000007</v>
      </c>
      <c r="AS1799" s="20">
        <v>100</v>
      </c>
      <c r="AT1799" s="20">
        <v>100</v>
      </c>
      <c r="AU1799" s="20">
        <v>87.2</v>
      </c>
      <c r="AV1799" s="20">
        <v>10</v>
      </c>
      <c r="AW1799" s="21">
        <v>0</v>
      </c>
      <c r="AX1799" s="21">
        <v>0</v>
      </c>
      <c r="AY1799" s="116">
        <v>125.43877960814709</v>
      </c>
    </row>
    <row r="1800" spans="1:51" ht="15" x14ac:dyDescent="0.25">
      <c r="A1800" s="144">
        <v>2015</v>
      </c>
      <c r="B1800" s="77" t="s">
        <v>510</v>
      </c>
      <c r="C1800" s="78">
        <v>5</v>
      </c>
      <c r="D1800" s="77">
        <v>3545159</v>
      </c>
      <c r="E1800" s="78">
        <v>35451595</v>
      </c>
      <c r="F1800" s="78" t="str">
        <f t="shared" si="75"/>
        <v>354515952015</v>
      </c>
      <c r="G1800" s="89">
        <v>1.6471408410585919</v>
      </c>
      <c r="H1800" s="80">
        <f t="shared" si="74"/>
        <v>7517</v>
      </c>
      <c r="I1800" s="90">
        <v>6290</v>
      </c>
      <c r="J1800" s="91">
        <v>1227</v>
      </c>
      <c r="K1800" s="83">
        <f>(H1800)/VLOOKUP(D1800,'Dados Base'!$B:$K,6,FALSE)</f>
        <v>74.132149901380672</v>
      </c>
      <c r="L1800" s="88">
        <f t="shared" si="76"/>
        <v>83.676998802713854</v>
      </c>
      <c r="M1800" s="85" t="s">
        <v>702</v>
      </c>
      <c r="N1800" s="92">
        <v>0.79100000000000004</v>
      </c>
      <c r="O1800" s="91">
        <v>24</v>
      </c>
      <c r="P1800" s="91">
        <v>6600</v>
      </c>
      <c r="Q1800" s="91">
        <v>530000</v>
      </c>
      <c r="R1800" s="91">
        <v>0</v>
      </c>
      <c r="S1800" s="91">
        <v>40</v>
      </c>
      <c r="T1800" s="87" t="s">
        <v>691</v>
      </c>
      <c r="U1800" s="91">
        <v>106</v>
      </c>
      <c r="V1800" s="91">
        <v>62</v>
      </c>
      <c r="W1800" s="93">
        <v>0</v>
      </c>
      <c r="X1800" s="47">
        <v>1.9565733072916664E-2</v>
      </c>
      <c r="Y1800" s="21">
        <v>4.57</v>
      </c>
      <c r="Z1800" s="21">
        <v>313</v>
      </c>
      <c r="AA1800" s="21">
        <v>39</v>
      </c>
      <c r="AB1800" s="21">
        <v>3</v>
      </c>
      <c r="AC1800" s="21">
        <v>0</v>
      </c>
      <c r="AD1800" s="153">
        <f>VLOOKUP(D1800,'Dados Base'!$B:$K,9,FALSE)*31536000/VLOOKUP($F1800,F:H,MATCH(H1799,F1799:AF1799,0),FALSE)</f>
        <v>4111.3848609817751</v>
      </c>
      <c r="AE1800" s="153">
        <f>VLOOKUP(D1800,'Dados Base'!$B:$K,10,FALSE)*31536000/VLOOKUP($F1800,F:H,MATCH(H1799,F1799:AF1799,0),FALSE)</f>
        <v>629.29360117067984</v>
      </c>
      <c r="AF1800" s="14">
        <v>99.95</v>
      </c>
      <c r="AG1800" s="15">
        <v>93.68</v>
      </c>
      <c r="AH1800" s="14">
        <v>98.67</v>
      </c>
      <c r="AI1800" s="14">
        <v>14.92</v>
      </c>
      <c r="AJ1800" s="16">
        <v>99.91</v>
      </c>
      <c r="AK1800" s="72">
        <f>(SUMIFS('Banco de Indicadores Mun. (2)'!I:I,'Banco de Indicadores Mun. (2)'!B:B,'Banco de Indicadores - Mun. (1)'!B1800,'Banco de Indicadores Mun. (2)'!A:A,'Banco de Indicadores - Mun. (1)'!A1800) / VLOOKUP(D1800,'Dados Base'!$B:$K,8,FALSE)) * 100</f>
        <v>3.8885277777777776</v>
      </c>
      <c r="AL1800" s="72">
        <f>(SUMIFS('Banco de Indicadores Mun. (2)'!I:I,'Banco de Indicadores Mun. (2)'!B:B,'Banco de Indicadores - Mun. (1)'!B1800,'Banco de Indicadores Mun. (2)'!A:A,'Banco de Indicadores - Mun. (1)'!A1800) / VLOOKUP(D1800,'Dados Base'!$B:$K,9,FALSE)) * 100</f>
        <v>1.4284387755102039</v>
      </c>
      <c r="AM1800" s="72">
        <f>(SUMIFS('Banco de Indicadores Mun. (2)'!J:J,'Banco de Indicadores Mun. (2)'!B:B,'Banco de Indicadores - Mun. (1)'!B1800,'Banco de Indicadores Mun. (2)'!A:A,'Banco de Indicadores - Mun. (1)'!A1800) / VLOOKUP(D1800,'Dados Base'!$B:$K,7,FALSE)) * 100</f>
        <v>6.5530476190476179</v>
      </c>
      <c r="AN1800" s="72">
        <f>(SUMIFS('Banco de Indicadores Mun. (2)'!K:K,'Banco de Indicadores Mun. (2)'!B:B,'Banco de Indicadores - Mun. (1)'!B1800,'Banco de Indicadores Mun. (2)'!A:A,'Banco de Indicadores - Mun. (1)'!A1800) / VLOOKUP(D1800,'Dados Base'!$B:$K,10,FALSE)) * 100</f>
        <v>0.15820000000000004</v>
      </c>
      <c r="AO1800" s="21">
        <v>0</v>
      </c>
      <c r="AP1800" s="125">
        <v>0</v>
      </c>
      <c r="AQ1800" s="5">
        <v>0</v>
      </c>
      <c r="AR1800" s="21">
        <v>9.8000000000000007</v>
      </c>
      <c r="AS1800" s="20">
        <v>100</v>
      </c>
      <c r="AT1800" s="20">
        <v>100</v>
      </c>
      <c r="AU1800" s="20">
        <v>88.920454545454547</v>
      </c>
      <c r="AV1800" s="20">
        <v>9.6999999999999993</v>
      </c>
      <c r="AW1800" s="21">
        <v>0</v>
      </c>
      <c r="AX1800" s="21">
        <v>0</v>
      </c>
      <c r="AY1800" s="116">
        <v>102.72945762633428</v>
      </c>
    </row>
    <row r="1801" spans="1:51" ht="15" x14ac:dyDescent="0.25">
      <c r="A1801" s="144">
        <v>2015</v>
      </c>
      <c r="B1801" s="77" t="s">
        <v>511</v>
      </c>
      <c r="C1801" s="78">
        <v>5</v>
      </c>
      <c r="D1801" s="77">
        <v>3545209</v>
      </c>
      <c r="E1801" s="78">
        <v>35452095</v>
      </c>
      <c r="F1801" s="78" t="str">
        <f t="shared" si="75"/>
        <v>354520952015</v>
      </c>
      <c r="G1801" s="89">
        <v>1.0652515813630137</v>
      </c>
      <c r="H1801" s="80">
        <f t="shared" si="74"/>
        <v>110542</v>
      </c>
      <c r="I1801" s="90">
        <v>109765</v>
      </c>
      <c r="J1801" s="91">
        <v>777</v>
      </c>
      <c r="K1801" s="83">
        <f>(H1801)/VLOOKUP(D1801,'Dados Base'!$B:$K,6,FALSE)</f>
        <v>823.34276776403999</v>
      </c>
      <c r="L1801" s="88">
        <f t="shared" si="76"/>
        <v>99.297099744893345</v>
      </c>
      <c r="M1801" s="85" t="s">
        <v>702</v>
      </c>
      <c r="N1801" s="92">
        <v>0.78</v>
      </c>
      <c r="O1801" s="91">
        <v>29</v>
      </c>
      <c r="P1801" s="91">
        <v>3500</v>
      </c>
      <c r="Q1801" s="91">
        <v>1080000</v>
      </c>
      <c r="R1801" s="91">
        <v>1200</v>
      </c>
      <c r="S1801" s="91">
        <v>396</v>
      </c>
      <c r="T1801" s="87" t="s">
        <v>691</v>
      </c>
      <c r="U1801" s="91">
        <v>1016</v>
      </c>
      <c r="V1801" s="91">
        <v>937</v>
      </c>
      <c r="W1801" s="93">
        <v>0.16</v>
      </c>
      <c r="X1801" s="47">
        <v>0.38241006951388884</v>
      </c>
      <c r="Y1801" s="21">
        <v>102.03</v>
      </c>
      <c r="Z1801" s="21">
        <v>4492</v>
      </c>
      <c r="AA1801" s="21">
        <v>1630</v>
      </c>
      <c r="AB1801" s="21">
        <v>14</v>
      </c>
      <c r="AC1801" s="21">
        <v>0</v>
      </c>
      <c r="AD1801" s="153">
        <f>VLOOKUP(D1801,'Dados Base'!$B:$K,9,FALSE)*31536000/VLOOKUP($F1801,F:H,MATCH(H1800,F1800:AF1800,0),FALSE)</f>
        <v>399.39932333411735</v>
      </c>
      <c r="AE1801" s="153">
        <f>VLOOKUP(D1801,'Dados Base'!$B:$K,10,FALSE)*31536000/VLOOKUP($F1801,F:H,MATCH(H1800,F1800:AF1800,0),FALSE)</f>
        <v>54.204193881058785</v>
      </c>
      <c r="AF1801" s="14">
        <v>99.3</v>
      </c>
      <c r="AG1801" s="15">
        <v>100</v>
      </c>
      <c r="AH1801" s="14">
        <v>95.7</v>
      </c>
      <c r="AI1801" s="14">
        <v>43.71</v>
      </c>
      <c r="AJ1801" s="16">
        <v>100</v>
      </c>
      <c r="AK1801" s="72">
        <f>(SUMIFS('Banco de Indicadores Mun. (2)'!I:I,'Banco de Indicadores Mun. (2)'!B:B,'Banco de Indicadores - Mun. (1)'!B1801,'Banco de Indicadores Mun. (2)'!A:A,'Banco de Indicadores - Mun. (1)'!A1801) / VLOOKUP(D1801,'Dados Base'!$B:$K,8,FALSE)) * 100</f>
        <v>81.572607843137234</v>
      </c>
      <c r="AL1801" s="72">
        <f>(SUMIFS('Banco de Indicadores Mun. (2)'!I:I,'Banco de Indicadores Mun. (2)'!B:B,'Banco de Indicadores - Mun. (1)'!B1801,'Banco de Indicadores Mun. (2)'!A:A,'Banco de Indicadores - Mun. (1)'!A1801) / VLOOKUP(D1801,'Dados Base'!$B:$K,9,FALSE)) * 100</f>
        <v>29.715735714285707</v>
      </c>
      <c r="AM1801" s="72">
        <f>(SUMIFS('Banco de Indicadores Mun. (2)'!J:J,'Banco de Indicadores Mun. (2)'!B:B,'Banco de Indicadores - Mun. (1)'!B1801,'Banco de Indicadores Mun. (2)'!A:A,'Banco de Indicadores - Mun. (1)'!A1801) / VLOOKUP(D1801,'Dados Base'!$B:$K,7,FALSE)) * 100</f>
        <v>122.36706249999997</v>
      </c>
      <c r="AN1801" s="72">
        <f>(SUMIFS('Banco de Indicadores Mun. (2)'!K:K,'Banco de Indicadores Mun. (2)'!B:B,'Banco de Indicadores - Mun. (1)'!B1801,'Banco de Indicadores Mun. (2)'!A:A,'Banco de Indicadores - Mun. (1)'!A1801) / VLOOKUP(D1801,'Dados Base'!$B:$K,10,FALSE)) * 100</f>
        <v>12.866157894736837</v>
      </c>
      <c r="AO1801" s="21">
        <v>1</v>
      </c>
      <c r="AP1801" s="125">
        <v>0</v>
      </c>
      <c r="AQ1801" s="5">
        <v>0</v>
      </c>
      <c r="AR1801" s="21">
        <v>9.6</v>
      </c>
      <c r="AS1801" s="20">
        <v>96</v>
      </c>
      <c r="AT1801" s="20">
        <v>94.080000000000013</v>
      </c>
      <c r="AU1801" s="20">
        <v>73.374714145704019</v>
      </c>
      <c r="AV1801" s="20">
        <v>8.18</v>
      </c>
      <c r="AW1801" s="21">
        <v>0</v>
      </c>
      <c r="AX1801" s="21">
        <v>0</v>
      </c>
      <c r="AY1801" s="116">
        <v>123.35126221345558</v>
      </c>
    </row>
    <row r="1802" spans="1:51" ht="15" x14ac:dyDescent="0.25">
      <c r="A1802" s="144">
        <v>2015</v>
      </c>
      <c r="B1802" s="77" t="s">
        <v>512</v>
      </c>
      <c r="C1802" s="78">
        <v>10</v>
      </c>
      <c r="D1802" s="77">
        <v>3545308</v>
      </c>
      <c r="E1802" s="78">
        <v>354530810</v>
      </c>
      <c r="F1802" s="78" t="str">
        <f t="shared" si="75"/>
        <v>3545308102015</v>
      </c>
      <c r="G1802" s="89">
        <v>1.1619336918366585</v>
      </c>
      <c r="H1802" s="80">
        <f t="shared" si="74"/>
        <v>42273</v>
      </c>
      <c r="I1802" s="90">
        <v>33208</v>
      </c>
      <c r="J1802" s="91">
        <v>9065</v>
      </c>
      <c r="K1802" s="83">
        <f>(H1802)/VLOOKUP(D1802,'Dados Base'!$B:$K,6,FALSE)</f>
        <v>150.80803396239878</v>
      </c>
      <c r="L1802" s="88">
        <f t="shared" si="76"/>
        <v>78.556052326544133</v>
      </c>
      <c r="M1802" s="85" t="s">
        <v>702</v>
      </c>
      <c r="N1802" s="92">
        <v>0.72899999999999998</v>
      </c>
      <c r="O1802" s="91">
        <v>72</v>
      </c>
      <c r="P1802" s="91">
        <v>8000</v>
      </c>
      <c r="Q1802" s="91">
        <v>600000</v>
      </c>
      <c r="R1802" s="91">
        <v>0</v>
      </c>
      <c r="S1802" s="91">
        <v>56</v>
      </c>
      <c r="T1802" s="87" t="s">
        <v>691</v>
      </c>
      <c r="U1802" s="91">
        <v>245</v>
      </c>
      <c r="V1802" s="91">
        <v>152</v>
      </c>
      <c r="W1802" s="93">
        <v>0</v>
      </c>
      <c r="X1802" s="47">
        <v>0.12867822916666666</v>
      </c>
      <c r="Y1802" s="21">
        <v>27.33</v>
      </c>
      <c r="Z1802" s="21">
        <v>1543</v>
      </c>
      <c r="AA1802" s="21">
        <v>301</v>
      </c>
      <c r="AB1802" s="21">
        <v>5</v>
      </c>
      <c r="AC1802" s="21">
        <v>0</v>
      </c>
      <c r="AD1802" s="153">
        <f>VLOOKUP(D1802,'Dados Base'!$B:$K,9,FALSE)*31536000/VLOOKUP($F1802,F:H,MATCH(H1801,F1801:AF1801,0),FALSE)</f>
        <v>1872.4803065786673</v>
      </c>
      <c r="AE1802" s="153">
        <f>VLOOKUP(D1802,'Dados Base'!$B:$K,10,FALSE)*31536000/VLOOKUP($F1802,F:H,MATCH(H1801,F1801:AF1801,0),FALSE)</f>
        <v>283.48307430274645</v>
      </c>
      <c r="AF1802" s="14">
        <v>100</v>
      </c>
      <c r="AG1802" s="15">
        <v>100</v>
      </c>
      <c r="AH1802" s="14">
        <v>73.97</v>
      </c>
      <c r="AI1802" s="14">
        <v>41.92</v>
      </c>
      <c r="AJ1802" s="16">
        <v>100</v>
      </c>
      <c r="AK1802" s="72">
        <f>(SUMIFS('Banco de Indicadores Mun. (2)'!I:I,'Banco de Indicadores Mun. (2)'!B:B,'Banco de Indicadores - Mun. (1)'!B1802,'Banco de Indicadores Mun. (2)'!A:A,'Banco de Indicadores - Mun. (1)'!A1802) / VLOOKUP(D1802,'Dados Base'!$B:$K,8,FALSE)) * 100</f>
        <v>37.232922222222207</v>
      </c>
      <c r="AL1802" s="72">
        <f>(SUMIFS('Banco de Indicadores Mun. (2)'!I:I,'Banco de Indicadores Mun. (2)'!B:B,'Banco de Indicadores - Mun. (1)'!B1802,'Banco de Indicadores Mun. (2)'!A:A,'Banco de Indicadores - Mun. (1)'!A1802) / VLOOKUP(D1802,'Dados Base'!$B:$K,9,FALSE)) * 100</f>
        <v>13.350450199203184</v>
      </c>
      <c r="AM1802" s="72">
        <f>(SUMIFS('Banco de Indicadores Mun. (2)'!J:J,'Banco de Indicadores Mun. (2)'!B:B,'Banco de Indicadores - Mun. (1)'!B1802,'Banco de Indicadores Mun. (2)'!A:A,'Banco de Indicadores - Mun. (1)'!A1802) / VLOOKUP(D1802,'Dados Base'!$B:$K,7,FALSE)) * 100</f>
        <v>62.421288461538438</v>
      </c>
      <c r="AN1802" s="72">
        <f>(SUMIFS('Banco de Indicadores Mun. (2)'!K:K,'Banco de Indicadores Mun. (2)'!B:B,'Banco de Indicadores - Mun. (1)'!B1802,'Banco de Indicadores Mun. (2)'!A:A,'Banco de Indicadores - Mun. (1)'!A1802) / VLOOKUP(D1802,'Dados Base'!$B:$K,10,FALSE)) * 100</f>
        <v>2.7646315789473688</v>
      </c>
      <c r="AO1802" s="21">
        <v>0</v>
      </c>
      <c r="AP1802" s="125">
        <v>0</v>
      </c>
      <c r="AQ1802" s="5">
        <v>0</v>
      </c>
      <c r="AR1802" s="21">
        <v>7.3</v>
      </c>
      <c r="AS1802" s="20">
        <v>90</v>
      </c>
      <c r="AT1802" s="20">
        <v>89.999999999999986</v>
      </c>
      <c r="AU1802" s="20">
        <v>83.676789587852497</v>
      </c>
      <c r="AV1802" s="20">
        <v>9.65</v>
      </c>
      <c r="AW1802" s="21">
        <v>0</v>
      </c>
      <c r="AX1802" s="21">
        <v>0</v>
      </c>
      <c r="AY1802" s="116">
        <v>122.24085508023137</v>
      </c>
    </row>
    <row r="1803" spans="1:51" ht="15" x14ac:dyDescent="0.25">
      <c r="A1803" s="144">
        <v>2015</v>
      </c>
      <c r="B1803" s="77" t="s">
        <v>513</v>
      </c>
      <c r="C1803" s="78">
        <v>17</v>
      </c>
      <c r="D1803" s="77">
        <v>3545407</v>
      </c>
      <c r="E1803" s="78">
        <v>354540717</v>
      </c>
      <c r="F1803" s="78" t="str">
        <f t="shared" si="75"/>
        <v>3545407172015</v>
      </c>
      <c r="G1803" s="89">
        <v>0.29128691303879073</v>
      </c>
      <c r="H1803" s="80">
        <f t="shared" si="74"/>
        <v>8930</v>
      </c>
      <c r="I1803" s="90">
        <v>8154</v>
      </c>
      <c r="J1803" s="91">
        <v>776</v>
      </c>
      <c r="K1803" s="83">
        <f>(H1803)/VLOOKUP(D1803,'Dados Base'!$B:$K,6,FALSE)</f>
        <v>47.231184217485591</v>
      </c>
      <c r="L1803" s="88">
        <f t="shared" si="76"/>
        <v>91.310190369540877</v>
      </c>
      <c r="M1803" s="85" t="s">
        <v>702</v>
      </c>
      <c r="N1803" s="92">
        <v>0.70399999999999996</v>
      </c>
      <c r="O1803" s="91">
        <v>44</v>
      </c>
      <c r="P1803" s="91">
        <v>8000</v>
      </c>
      <c r="Q1803" s="91">
        <v>0</v>
      </c>
      <c r="R1803" s="91">
        <v>9000</v>
      </c>
      <c r="S1803" s="91">
        <v>22</v>
      </c>
      <c r="T1803" s="87" t="s">
        <v>691</v>
      </c>
      <c r="U1803" s="91">
        <v>75</v>
      </c>
      <c r="V1803" s="91">
        <v>47</v>
      </c>
      <c r="W1803" s="93">
        <v>6.83</v>
      </c>
      <c r="X1803" s="47">
        <v>2.0997127604166669E-2</v>
      </c>
      <c r="Y1803" s="21">
        <v>5.83</v>
      </c>
      <c r="Z1803" s="21">
        <v>189</v>
      </c>
      <c r="AA1803" s="21">
        <v>261</v>
      </c>
      <c r="AB1803" s="21">
        <v>0</v>
      </c>
      <c r="AC1803" s="21">
        <v>0</v>
      </c>
      <c r="AD1803" s="153">
        <f>VLOOKUP(D1803,'Dados Base'!$B:$K,9,FALSE)*31536000/VLOOKUP($F1803,F:H,MATCH(H1802,F1802:AF1802,0),FALSE)</f>
        <v>6250.6965285554315</v>
      </c>
      <c r="AE1803" s="153">
        <f>VLOOKUP(D1803,'Dados Base'!$B:$K,10,FALSE)*31536000/VLOOKUP($F1803,F:H,MATCH(H1802,F1802:AF1802,0),FALSE)</f>
        <v>670.97872340425556</v>
      </c>
      <c r="AF1803" s="14">
        <v>90.29</v>
      </c>
      <c r="AG1803" s="15">
        <v>90.29</v>
      </c>
      <c r="AH1803" s="14">
        <v>59.58</v>
      </c>
      <c r="AI1803" s="14">
        <v>15.23</v>
      </c>
      <c r="AJ1803" s="16">
        <v>100</v>
      </c>
      <c r="AK1803" s="72">
        <f>(SUMIFS('Banco de Indicadores Mun. (2)'!I:I,'Banco de Indicadores Mun. (2)'!B:B,'Banco de Indicadores - Mun. (1)'!B1803,'Banco de Indicadores Mun. (2)'!A:A,'Banco de Indicadores - Mun. (1)'!A1803) / VLOOKUP(D1803,'Dados Base'!$B:$K,8,FALSE)) * 100</f>
        <v>9.5836666666666659</v>
      </c>
      <c r="AL1803" s="72">
        <f>(SUMIFS('Banco de Indicadores Mun. (2)'!I:I,'Banco de Indicadores Mun. (2)'!B:B,'Banco de Indicadores - Mun. (1)'!B1803,'Banco de Indicadores Mun. (2)'!A:A,'Banco de Indicadores - Mun. (1)'!A1803) / VLOOKUP(D1803,'Dados Base'!$B:$K,9,FALSE)) * 100</f>
        <v>5.0354858757062138</v>
      </c>
      <c r="AM1803" s="72">
        <f>(SUMIFS('Banco de Indicadores Mun. (2)'!J:J,'Banco de Indicadores Mun. (2)'!B:B,'Banco de Indicadores - Mun. (1)'!B1803,'Banco de Indicadores Mun. (2)'!A:A,'Banco de Indicadores - Mun. (1)'!A1803) / VLOOKUP(D1803,'Dados Base'!$B:$K,7,FALSE)) * 100</f>
        <v>11.522040540540541</v>
      </c>
      <c r="AN1803" s="72">
        <f>(SUMIFS('Banco de Indicadores Mun. (2)'!K:K,'Banco de Indicadores Mun. (2)'!B:B,'Banco de Indicadores - Mun. (1)'!B1803,'Banco de Indicadores Mun. (2)'!A:A,'Banco de Indicadores - Mun. (1)'!A1803) / VLOOKUP(D1803,'Dados Base'!$B:$K,10,FALSE)) * 100</f>
        <v>2.0342105263157886</v>
      </c>
      <c r="AO1803" s="21">
        <v>0</v>
      </c>
      <c r="AP1803" s="125">
        <v>0</v>
      </c>
      <c r="AQ1803" s="5">
        <v>0</v>
      </c>
      <c r="AR1803" s="21">
        <v>7.7</v>
      </c>
      <c r="AS1803" s="20">
        <v>67.7</v>
      </c>
      <c r="AT1803" s="20">
        <v>67.699999999999989</v>
      </c>
      <c r="AU1803" s="20">
        <v>42</v>
      </c>
      <c r="AV1803" s="20">
        <v>5.24</v>
      </c>
      <c r="AW1803" s="21">
        <v>0</v>
      </c>
      <c r="AX1803" s="21">
        <v>0</v>
      </c>
      <c r="AY1803" s="116">
        <v>4.1563631862713359</v>
      </c>
    </row>
    <row r="1804" spans="1:51" ht="15" x14ac:dyDescent="0.25">
      <c r="A1804" s="144">
        <v>2015</v>
      </c>
      <c r="B1804" s="77" t="s">
        <v>514</v>
      </c>
      <c r="C1804" s="78">
        <v>22</v>
      </c>
      <c r="D1804" s="77">
        <v>3545506</v>
      </c>
      <c r="E1804" s="78">
        <v>354550622</v>
      </c>
      <c r="F1804" s="78" t="str">
        <f t="shared" si="75"/>
        <v>3545506222015</v>
      </c>
      <c r="G1804" s="89">
        <v>1.545332013274292</v>
      </c>
      <c r="H1804" s="80">
        <f t="shared" si="74"/>
        <v>3960</v>
      </c>
      <c r="I1804" s="90">
        <v>2983</v>
      </c>
      <c r="J1804" s="91">
        <v>977</v>
      </c>
      <c r="K1804" s="83">
        <f>(H1804)/VLOOKUP(D1804,'Dados Base'!$B:$K,6,FALSE)</f>
        <v>8.6958431234765801</v>
      </c>
      <c r="L1804" s="88">
        <f t="shared" si="76"/>
        <v>75.328282828282838</v>
      </c>
      <c r="M1804" s="85" t="s">
        <v>702</v>
      </c>
      <c r="N1804" s="92">
        <v>0.70899999999999996</v>
      </c>
      <c r="O1804" s="91">
        <v>43</v>
      </c>
      <c r="P1804" s="91">
        <v>46000</v>
      </c>
      <c r="Q1804" s="91">
        <v>0</v>
      </c>
      <c r="R1804" s="91">
        <v>0</v>
      </c>
      <c r="S1804" s="91">
        <v>7</v>
      </c>
      <c r="T1804" s="87" t="s">
        <v>691</v>
      </c>
      <c r="U1804" s="91">
        <v>25</v>
      </c>
      <c r="V1804" s="91">
        <v>15</v>
      </c>
      <c r="W1804" s="93">
        <v>24.46</v>
      </c>
      <c r="X1804" s="47">
        <v>7.5374062500000007E-3</v>
      </c>
      <c r="Y1804" s="21">
        <v>1.99</v>
      </c>
      <c r="Z1804" s="21">
        <v>123</v>
      </c>
      <c r="AA1804" s="21">
        <v>31</v>
      </c>
      <c r="AB1804" s="21">
        <v>0</v>
      </c>
      <c r="AC1804" s="21">
        <v>0</v>
      </c>
      <c r="AD1804" s="153">
        <f>VLOOKUP(D1804,'Dados Base'!$B:$K,9,FALSE)*31536000/VLOOKUP($F1804,F:H,MATCH(H1803,F1803:AF1803,0),FALSE)</f>
        <v>26837.454545454544</v>
      </c>
      <c r="AE1804" s="153">
        <f>VLOOKUP(D1804,'Dados Base'!$B:$K,10,FALSE)*31536000/VLOOKUP($F1804,F:H,MATCH(H1803,F1803:AF1803,0),FALSE)</f>
        <v>3822.5454545454545</v>
      </c>
      <c r="AF1804" s="14">
        <v>73.09</v>
      </c>
      <c r="AG1804" s="15">
        <v>69.77</v>
      </c>
      <c r="AH1804" s="14">
        <v>71.790000000000006</v>
      </c>
      <c r="AI1804" s="14">
        <v>19.43</v>
      </c>
      <c r="AJ1804" s="16">
        <v>100</v>
      </c>
      <c r="AK1804" s="72">
        <f>(SUMIFS('Banco de Indicadores Mun. (2)'!I:I,'Banco de Indicadores Mun. (2)'!B:B,'Banco de Indicadores - Mun. (1)'!B1804,'Banco de Indicadores Mun. (2)'!A:A,'Banco de Indicadores - Mun. (1)'!A1804) / VLOOKUP(D1804,'Dados Base'!$B:$K,8,FALSE)) * 100</f>
        <v>1.183656976744186</v>
      </c>
      <c r="AL1804" s="72">
        <f>(SUMIFS('Banco de Indicadores Mun. (2)'!I:I,'Banco de Indicadores Mun. (2)'!B:B,'Banco de Indicadores - Mun. (1)'!B1804,'Banco de Indicadores Mun. (2)'!A:A,'Banco de Indicadores - Mun. (1)'!A1804) / VLOOKUP(D1804,'Dados Base'!$B:$K,9,FALSE)) * 100</f>
        <v>0.60412166172106818</v>
      </c>
      <c r="AM1804" s="72">
        <f>(SUMIFS('Banco de Indicadores Mun. (2)'!J:J,'Banco de Indicadores Mun. (2)'!B:B,'Banco de Indicadores - Mun. (1)'!B1804,'Banco de Indicadores Mun. (2)'!A:A,'Banco de Indicadores - Mun. (1)'!A1804) / VLOOKUP(D1804,'Dados Base'!$B:$K,7,FALSE)) * 100</f>
        <v>0.21953225806451612</v>
      </c>
      <c r="AN1804" s="72">
        <f>(SUMIFS('Banco de Indicadores Mun. (2)'!K:K,'Banco de Indicadores Mun. (2)'!B:B,'Banco de Indicadores - Mun. (1)'!B1804,'Banco de Indicadores Mun. (2)'!A:A,'Banco de Indicadores - Mun. (1)'!A1804) / VLOOKUP(D1804,'Dados Base'!$B:$K,10,FALSE)) * 100</f>
        <v>3.6743124999999996</v>
      </c>
      <c r="AO1804" s="21">
        <v>0</v>
      </c>
      <c r="AP1804" s="125">
        <v>0</v>
      </c>
      <c r="AQ1804" s="5">
        <v>0</v>
      </c>
      <c r="AR1804" s="21">
        <v>7.2</v>
      </c>
      <c r="AS1804" s="20">
        <v>97</v>
      </c>
      <c r="AT1804" s="20">
        <v>97</v>
      </c>
      <c r="AU1804" s="20">
        <v>79.870129870129873</v>
      </c>
      <c r="AV1804" s="20">
        <v>8.6300000000000008</v>
      </c>
      <c r="AW1804" s="21">
        <v>0</v>
      </c>
      <c r="AX1804" s="21">
        <v>0</v>
      </c>
      <c r="AY1804" s="116">
        <v>153.75218576867871</v>
      </c>
    </row>
    <row r="1805" spans="1:51" ht="15" x14ac:dyDescent="0.25">
      <c r="A1805" s="144">
        <v>2015</v>
      </c>
      <c r="B1805" s="77" t="s">
        <v>515</v>
      </c>
      <c r="C1805" s="78">
        <v>15</v>
      </c>
      <c r="D1805" s="77">
        <v>3545605</v>
      </c>
      <c r="E1805" s="78">
        <v>354560515</v>
      </c>
      <c r="F1805" s="78" t="str">
        <f t="shared" si="75"/>
        <v>3545605152015</v>
      </c>
      <c r="G1805" s="89">
        <v>0.48857871701759592</v>
      </c>
      <c r="H1805" s="80">
        <f t="shared" si="74"/>
        <v>14631</v>
      </c>
      <c r="I1805" s="90">
        <v>13842</v>
      </c>
      <c r="J1805" s="91">
        <v>789</v>
      </c>
      <c r="K1805" s="83">
        <f>(H1805)/VLOOKUP(D1805,'Dados Base'!$B:$K,6,FALSE)</f>
        <v>44.199746238897951</v>
      </c>
      <c r="L1805" s="88">
        <f t="shared" si="76"/>
        <v>94.607340578224324</v>
      </c>
      <c r="M1805" s="85" t="s">
        <v>702</v>
      </c>
      <c r="N1805" s="92">
        <v>0.76</v>
      </c>
      <c r="O1805" s="91">
        <v>55</v>
      </c>
      <c r="P1805" s="91">
        <v>2400</v>
      </c>
      <c r="Q1805" s="91">
        <v>200000</v>
      </c>
      <c r="R1805" s="91">
        <v>0</v>
      </c>
      <c r="S1805" s="91">
        <v>17</v>
      </c>
      <c r="T1805" s="87" t="s">
        <v>691</v>
      </c>
      <c r="U1805" s="91">
        <v>142</v>
      </c>
      <c r="V1805" s="91">
        <v>131</v>
      </c>
      <c r="W1805" s="93">
        <v>0</v>
      </c>
      <c r="X1805" s="47">
        <v>4.4144571916666667E-2</v>
      </c>
      <c r="Y1805" s="21">
        <v>10.050000000000001</v>
      </c>
      <c r="Z1805" s="21">
        <v>721</v>
      </c>
      <c r="AA1805" s="21">
        <v>54</v>
      </c>
      <c r="AB1805" s="21">
        <v>6</v>
      </c>
      <c r="AC1805" s="21">
        <v>1</v>
      </c>
      <c r="AD1805" s="153">
        <f>VLOOKUP(D1805,'Dados Base'!$B:$K,9,FALSE)*31536000/VLOOKUP($F1805,F:H,MATCH(H1804,F1804:AF1804,0),FALSE)</f>
        <v>5323.895837605085</v>
      </c>
      <c r="AE1805" s="153">
        <f>VLOOKUP(D1805,'Dados Base'!$B:$K,10,FALSE)*31536000/VLOOKUP($F1805,F:H,MATCH(H1804,F1804:AF1804,0),FALSE)</f>
        <v>538.8558540086118</v>
      </c>
      <c r="AF1805" s="14">
        <v>99.12</v>
      </c>
      <c r="AG1805" s="15">
        <v>90.18</v>
      </c>
      <c r="AH1805" s="14">
        <v>99.12</v>
      </c>
      <c r="AI1805" s="14">
        <v>21.1</v>
      </c>
      <c r="AJ1805" s="16">
        <v>97.85</v>
      </c>
      <c r="AK1805" s="72">
        <f>(SUMIFS('Banco de Indicadores Mun. (2)'!I:I,'Banco de Indicadores Mun. (2)'!B:B,'Banco de Indicadores - Mun. (1)'!B1805,'Banco de Indicadores Mun. (2)'!A:A,'Banco de Indicadores - Mun. (1)'!A1805) / VLOOKUP(D1805,'Dados Base'!$B:$K,8,FALSE)) * 100</f>
        <v>86.250437500000004</v>
      </c>
      <c r="AL1805" s="72">
        <f>(SUMIFS('Banco de Indicadores Mun. (2)'!I:I,'Banco de Indicadores Mun. (2)'!B:B,'Banco de Indicadores - Mun. (1)'!B1805,'Banco de Indicadores Mun. (2)'!A:A,'Banco de Indicadores - Mun. (1)'!A1805) / VLOOKUP(D1805,'Dados Base'!$B:$K,9,FALSE)) * 100</f>
        <v>33.522437246963563</v>
      </c>
      <c r="AM1805" s="72">
        <f>(SUMIFS('Banco de Indicadores Mun. (2)'!J:J,'Banco de Indicadores Mun. (2)'!B:B,'Banco de Indicadores - Mun. (1)'!B1805,'Banco de Indicadores Mun. (2)'!A:A,'Banco de Indicadores - Mun. (1)'!A1805) / VLOOKUP(D1805,'Dados Base'!$B:$K,7,FALSE)) * 100</f>
        <v>104.48328169014086</v>
      </c>
      <c r="AN1805" s="72">
        <f>(SUMIFS('Banco de Indicadores Mun. (2)'!K:K,'Banco de Indicadores Mun. (2)'!B:B,'Banco de Indicadores - Mun. (1)'!B1805,'Banco de Indicadores Mun. (2)'!A:A,'Banco de Indicadores - Mun. (1)'!A1805) / VLOOKUP(D1805,'Dados Base'!$B:$K,10,FALSE)) * 100</f>
        <v>34.469160000000009</v>
      </c>
      <c r="AO1805" s="21">
        <v>0</v>
      </c>
      <c r="AP1805" s="125">
        <v>0</v>
      </c>
      <c r="AQ1805" s="5">
        <v>0</v>
      </c>
      <c r="AR1805" s="21">
        <v>9.8000000000000007</v>
      </c>
      <c r="AS1805" s="20">
        <v>99</v>
      </c>
      <c r="AT1805" s="20">
        <v>99</v>
      </c>
      <c r="AU1805" s="20">
        <v>93.032258064516128</v>
      </c>
      <c r="AV1805" s="20">
        <v>9.99</v>
      </c>
      <c r="AW1805" s="21">
        <v>1</v>
      </c>
      <c r="AX1805" s="21">
        <v>1</v>
      </c>
      <c r="AY1805" s="116">
        <v>112.22517741800641</v>
      </c>
    </row>
    <row r="1806" spans="1:51" ht="15" x14ac:dyDescent="0.25">
      <c r="A1806" s="144">
        <v>2015</v>
      </c>
      <c r="B1806" s="77" t="s">
        <v>516</v>
      </c>
      <c r="C1806" s="78">
        <v>15</v>
      </c>
      <c r="D1806" s="77">
        <v>3545704</v>
      </c>
      <c r="E1806" s="78">
        <v>354570415</v>
      </c>
      <c r="F1806" s="78" t="str">
        <f t="shared" si="75"/>
        <v>3545704152015</v>
      </c>
      <c r="G1806" s="89">
        <v>3.689101103048209E-2</v>
      </c>
      <c r="H1806" s="80">
        <f t="shared" si="74"/>
        <v>5704</v>
      </c>
      <c r="I1806" s="90">
        <v>4994</v>
      </c>
      <c r="J1806" s="91">
        <v>710</v>
      </c>
      <c r="K1806" s="83">
        <f>(H1806)/VLOOKUP(D1806,'Dados Base'!$B:$K,6,FALSE)</f>
        <v>20.796266588887271</v>
      </c>
      <c r="L1806" s="88">
        <f t="shared" si="76"/>
        <v>87.552594670406734</v>
      </c>
      <c r="M1806" s="85" t="s">
        <v>702</v>
      </c>
      <c r="N1806" s="92">
        <v>0.72799999999999998</v>
      </c>
      <c r="O1806" s="91">
        <v>47</v>
      </c>
      <c r="P1806" s="91">
        <v>19500</v>
      </c>
      <c r="Q1806" s="91">
        <v>0</v>
      </c>
      <c r="R1806" s="91">
        <v>100</v>
      </c>
      <c r="S1806" s="91">
        <v>6</v>
      </c>
      <c r="T1806" s="87" t="s">
        <v>691</v>
      </c>
      <c r="U1806" s="91">
        <v>47</v>
      </c>
      <c r="V1806" s="91">
        <v>26</v>
      </c>
      <c r="W1806" s="93">
        <v>36.74</v>
      </c>
      <c r="X1806" s="47">
        <v>1.4854166666666667E-2</v>
      </c>
      <c r="Y1806" s="21">
        <v>3.57</v>
      </c>
      <c r="Z1806" s="21">
        <v>220</v>
      </c>
      <c r="AA1806" s="21">
        <v>56</v>
      </c>
      <c r="AB1806" s="21">
        <v>1</v>
      </c>
      <c r="AC1806" s="21">
        <v>0</v>
      </c>
      <c r="AD1806" s="153">
        <f>VLOOKUP(D1806,'Dados Base'!$B:$K,9,FALSE)*31536000/VLOOKUP($F1806,F:H,MATCH(H1805,F1805:AF1805,0),FALSE)</f>
        <v>11665.666199158484</v>
      </c>
      <c r="AE1806" s="153">
        <f>VLOOKUP(D1806,'Dados Base'!$B:$K,10,FALSE)*31536000/VLOOKUP($F1806,F:H,MATCH(H1805,F1805:AF1805,0),FALSE)</f>
        <v>1271.6129032258066</v>
      </c>
      <c r="AF1806" s="14">
        <v>100</v>
      </c>
      <c r="AG1806" s="15" t="s">
        <v>692</v>
      </c>
      <c r="AH1806" s="14">
        <v>98.68</v>
      </c>
      <c r="AI1806" s="14">
        <v>16.62</v>
      </c>
      <c r="AJ1806" s="16">
        <v>100</v>
      </c>
      <c r="AK1806" s="72">
        <f>(SUMIFS('Banco de Indicadores Mun. (2)'!I:I,'Banco de Indicadores Mun. (2)'!B:B,'Banco de Indicadores - Mun. (1)'!B1806,'Banco de Indicadores Mun. (2)'!A:A,'Banco de Indicadores - Mun. (1)'!A1806) / VLOOKUP(D1806,'Dados Base'!$B:$K,8,FALSE)) * 100</f>
        <v>18.06830882352941</v>
      </c>
      <c r="AL1806" s="72">
        <f>(SUMIFS('Banco de Indicadores Mun. (2)'!I:I,'Banco de Indicadores Mun. (2)'!B:B,'Banco de Indicadores - Mun. (1)'!B1806,'Banco de Indicadores Mun. (2)'!A:A,'Banco de Indicadores - Mun. (1)'!A1806) / VLOOKUP(D1806,'Dados Base'!$B:$K,9,FALSE)) * 100</f>
        <v>5.822962085308057</v>
      </c>
      <c r="AM1806" s="72">
        <f>(SUMIFS('Banco de Indicadores Mun. (2)'!J:J,'Banco de Indicadores Mun. (2)'!B:B,'Banco de Indicadores - Mun. (1)'!B1806,'Banco de Indicadores Mun. (2)'!A:A,'Banco de Indicadores - Mun. (1)'!A1806) / VLOOKUP(D1806,'Dados Base'!$B:$K,7,FALSE)) * 100</f>
        <v>1.889444444444444</v>
      </c>
      <c r="AN1806" s="72">
        <f>(SUMIFS('Banco de Indicadores Mun. (2)'!K:K,'Banco de Indicadores Mun. (2)'!B:B,'Banco de Indicadores - Mun. (1)'!B1806,'Banco de Indicadores Mun. (2)'!A:A,'Banco de Indicadores - Mun. (1)'!A1806) / VLOOKUP(D1806,'Dados Base'!$B:$K,10,FALSE)) * 100</f>
        <v>49.72260869565217</v>
      </c>
      <c r="AO1806" s="21">
        <v>0</v>
      </c>
      <c r="AP1806" s="125">
        <v>0</v>
      </c>
      <c r="AQ1806" s="5">
        <v>0</v>
      </c>
      <c r="AR1806" s="21">
        <v>7.2</v>
      </c>
      <c r="AS1806" s="20">
        <v>97</v>
      </c>
      <c r="AT1806" s="20">
        <v>97.000000000000014</v>
      </c>
      <c r="AU1806" s="20">
        <v>79.710144927536234</v>
      </c>
      <c r="AV1806" s="20">
        <v>8.6300000000000008</v>
      </c>
      <c r="AW1806" s="21">
        <v>0</v>
      </c>
      <c r="AX1806" s="21">
        <v>0</v>
      </c>
      <c r="AY1806" s="116">
        <v>81.912556757713546</v>
      </c>
    </row>
    <row r="1807" spans="1:51" ht="15" x14ac:dyDescent="0.25">
      <c r="A1807" s="144">
        <v>2015</v>
      </c>
      <c r="B1807" s="77" t="s">
        <v>517</v>
      </c>
      <c r="C1807" s="78">
        <v>5</v>
      </c>
      <c r="D1807" s="77">
        <v>3545803</v>
      </c>
      <c r="E1807" s="78">
        <v>35458035</v>
      </c>
      <c r="F1807" s="78" t="str">
        <f t="shared" si="75"/>
        <v>354580352015</v>
      </c>
      <c r="G1807" s="89">
        <v>0.52209707734665045</v>
      </c>
      <c r="H1807" s="80">
        <f t="shared" si="74"/>
        <v>184682</v>
      </c>
      <c r="I1807" s="90">
        <v>183232</v>
      </c>
      <c r="J1807" s="91">
        <v>1450</v>
      </c>
      <c r="K1807" s="83">
        <f>(H1807)/VLOOKUP(D1807,'Dados Base'!$B:$K,6,FALSE)</f>
        <v>680.25341633209325</v>
      </c>
      <c r="L1807" s="88">
        <f t="shared" si="76"/>
        <v>99.214866635622315</v>
      </c>
      <c r="M1807" s="85" t="s">
        <v>702</v>
      </c>
      <c r="N1807" s="92">
        <v>0.78100000000000003</v>
      </c>
      <c r="O1807" s="91">
        <v>29</v>
      </c>
      <c r="P1807" s="91">
        <v>2500</v>
      </c>
      <c r="Q1807" s="91">
        <v>720000</v>
      </c>
      <c r="R1807" s="91">
        <v>500</v>
      </c>
      <c r="S1807" s="91">
        <v>856</v>
      </c>
      <c r="T1807" s="87" t="s">
        <v>691</v>
      </c>
      <c r="U1807" s="91">
        <v>1566</v>
      </c>
      <c r="V1807" s="91">
        <v>1074</v>
      </c>
      <c r="W1807" s="93">
        <v>0</v>
      </c>
      <c r="X1807" s="47">
        <v>0.63831165129861112</v>
      </c>
      <c r="Y1807" s="21">
        <v>169.78</v>
      </c>
      <c r="Z1807" s="21">
        <v>5244</v>
      </c>
      <c r="AA1807" s="21">
        <v>4943</v>
      </c>
      <c r="AB1807" s="21">
        <v>14</v>
      </c>
      <c r="AC1807" s="21">
        <v>0</v>
      </c>
      <c r="AD1807" s="153">
        <f>VLOOKUP(D1807,'Dados Base'!$B:$K,9,FALSE)*31536000/VLOOKUP($F1807,F:H,MATCH(H1806,F1806:AF1806,0),FALSE)</f>
        <v>573.74817253441051</v>
      </c>
      <c r="AE1807" s="153">
        <f>VLOOKUP(D1807,'Dados Base'!$B:$K,10,FALSE)*31536000/VLOOKUP($F1807,F:H,MATCH(H1806,F1806:AF1806,0),FALSE)</f>
        <v>75.133689260458524</v>
      </c>
      <c r="AF1807" s="14">
        <v>99.21</v>
      </c>
      <c r="AG1807" s="15">
        <v>100</v>
      </c>
      <c r="AH1807" s="14">
        <v>99.21</v>
      </c>
      <c r="AI1807" s="14">
        <v>51.94</v>
      </c>
      <c r="AJ1807" s="16">
        <v>100</v>
      </c>
      <c r="AK1807" s="72">
        <f>(SUMIFS('Banco de Indicadores Mun. (2)'!I:I,'Banco de Indicadores Mun. (2)'!B:B,'Banco de Indicadores - Mun. (1)'!B1807,'Banco de Indicadores Mun. (2)'!A:A,'Banco de Indicadores - Mun. (1)'!A1807) / VLOOKUP(D1807,'Dados Base'!$B:$K,8,FALSE)) * 100</f>
        <v>72.359212598425202</v>
      </c>
      <c r="AL1807" s="72">
        <f>(SUMIFS('Banco de Indicadores Mun. (2)'!I:I,'Banco de Indicadores Mun. (2)'!B:B,'Banco de Indicadores - Mun. (1)'!B1807,'Banco de Indicadores Mun. (2)'!A:A,'Banco de Indicadores - Mun. (1)'!A1807) / VLOOKUP(D1807,'Dados Base'!$B:$K,9,FALSE)) * 100</f>
        <v>27.350059523809527</v>
      </c>
      <c r="AM1807" s="72">
        <f>(SUMIFS('Banco de Indicadores Mun. (2)'!J:J,'Banco de Indicadores Mun. (2)'!B:B,'Banco de Indicadores - Mun. (1)'!B1807,'Banco de Indicadores Mun. (2)'!A:A,'Banco de Indicadores - Mun. (1)'!A1807) / VLOOKUP(D1807,'Dados Base'!$B:$K,7,FALSE)) * 100</f>
        <v>105.80137349397592</v>
      </c>
      <c r="AN1807" s="72">
        <f>(SUMIFS('Banco de Indicadores Mun. (2)'!K:K,'Banco de Indicadores Mun. (2)'!B:B,'Banco de Indicadores - Mun. (1)'!B1807,'Banco de Indicadores Mun. (2)'!A:A,'Banco de Indicadores - Mun. (1)'!A1807) / VLOOKUP(D1807,'Dados Base'!$B:$K,10,FALSE)) * 100</f>
        <v>9.2751363636363635</v>
      </c>
      <c r="AO1807" s="21">
        <v>0</v>
      </c>
      <c r="AP1807" s="125">
        <v>0</v>
      </c>
      <c r="AQ1807" s="5">
        <v>0</v>
      </c>
      <c r="AR1807" s="21">
        <v>7.3</v>
      </c>
      <c r="AS1807" s="20">
        <v>99</v>
      </c>
      <c r="AT1807" s="20">
        <v>53.459999999999987</v>
      </c>
      <c r="AU1807" s="20">
        <v>51.477373122607247</v>
      </c>
      <c r="AV1807" s="20">
        <v>6.14</v>
      </c>
      <c r="AW1807" s="21">
        <v>1</v>
      </c>
      <c r="AX1807" s="21">
        <v>0</v>
      </c>
      <c r="AY1807" s="116">
        <v>132.25588001040757</v>
      </c>
    </row>
    <row r="1808" spans="1:51" ht="15" x14ac:dyDescent="0.25">
      <c r="A1808" s="144">
        <v>2015</v>
      </c>
      <c r="B1808" s="77" t="s">
        <v>518</v>
      </c>
      <c r="C1808" s="78">
        <v>2</v>
      </c>
      <c r="D1808" s="77">
        <v>3546009</v>
      </c>
      <c r="E1808" s="78">
        <v>35460092</v>
      </c>
      <c r="F1808" s="78" t="str">
        <f t="shared" si="75"/>
        <v>354600922015</v>
      </c>
      <c r="G1808" s="89">
        <v>0.39248892771948096</v>
      </c>
      <c r="H1808" s="80">
        <f t="shared" si="74"/>
        <v>13979</v>
      </c>
      <c r="I1808" s="90">
        <v>12331</v>
      </c>
      <c r="J1808" s="91">
        <v>1648</v>
      </c>
      <c r="K1808" s="83">
        <f>(H1808)/VLOOKUP(D1808,'Dados Base'!$B:$K,6,FALSE)</f>
        <v>50.832727272727276</v>
      </c>
      <c r="L1808" s="88">
        <f t="shared" si="76"/>
        <v>88.210887760211747</v>
      </c>
      <c r="M1808" s="85" t="s">
        <v>702</v>
      </c>
      <c r="N1808" s="92">
        <v>0.73499999999999999</v>
      </c>
      <c r="O1808" s="91">
        <v>89</v>
      </c>
      <c r="P1808" s="91">
        <v>9400</v>
      </c>
      <c r="Q1808" s="91">
        <v>0</v>
      </c>
      <c r="R1808" s="91">
        <v>0</v>
      </c>
      <c r="S1808" s="91">
        <v>29</v>
      </c>
      <c r="T1808" s="87" t="s">
        <v>691</v>
      </c>
      <c r="U1808" s="91">
        <v>77</v>
      </c>
      <c r="V1808" s="91">
        <v>61</v>
      </c>
      <c r="W1808" s="93">
        <v>7.25</v>
      </c>
      <c r="X1808" s="47">
        <v>4.2551817129629632E-2</v>
      </c>
      <c r="Y1808" s="21">
        <v>8.9700000000000006</v>
      </c>
      <c r="Z1808" s="21">
        <v>14</v>
      </c>
      <c r="AA1808" s="21">
        <v>678</v>
      </c>
      <c r="AB1808" s="21">
        <v>3</v>
      </c>
      <c r="AC1808" s="21">
        <v>0</v>
      </c>
      <c r="AD1808" s="153">
        <f>VLOOKUP(D1808,'Dados Base'!$B:$K,9,FALSE)*31536000/VLOOKUP($F1808,F:H,MATCH(H1807,F1807:AF1807,0),FALSE)</f>
        <v>9475.0125187781669</v>
      </c>
      <c r="AE1808" s="153">
        <f>VLOOKUP(D1808,'Dados Base'!$B:$K,10,FALSE)*31536000/VLOOKUP($F1808,F:H,MATCH(H1807,F1807:AF1807,0),FALSE)</f>
        <v>947.50125187781714</v>
      </c>
      <c r="AF1808" s="14">
        <v>100</v>
      </c>
      <c r="AG1808" s="15">
        <v>96.33</v>
      </c>
      <c r="AH1808" s="14">
        <v>88.21</v>
      </c>
      <c r="AI1808" s="14">
        <v>55</v>
      </c>
      <c r="AJ1808" s="16">
        <v>99.04</v>
      </c>
      <c r="AK1808" s="72">
        <f>(SUMIFS('Banco de Indicadores Mun. (2)'!I:I,'Banco de Indicadores Mun. (2)'!B:B,'Banco de Indicadores - Mun. (1)'!B1808,'Banco de Indicadores Mun. (2)'!A:A,'Banco de Indicadores - Mun. (1)'!A1808) / VLOOKUP(D1808,'Dados Base'!$B:$K,8,FALSE)) * 100</f>
        <v>0.74096703296703303</v>
      </c>
      <c r="AL1808" s="72">
        <f>(SUMIFS('Banco de Indicadores Mun. (2)'!I:I,'Banco de Indicadores Mun. (2)'!B:B,'Banco de Indicadores - Mun. (1)'!B1808,'Banco de Indicadores Mun. (2)'!A:A,'Banco de Indicadores - Mun. (1)'!A1808) / VLOOKUP(D1808,'Dados Base'!$B:$K,9,FALSE)) * 100</f>
        <v>0.32108571428571431</v>
      </c>
      <c r="AM1808" s="72">
        <f>(SUMIFS('Banco de Indicadores Mun. (2)'!J:J,'Banco de Indicadores Mun. (2)'!B:B,'Banco de Indicadores - Mun. (1)'!B1808,'Banco de Indicadores Mun. (2)'!A:A,'Banco de Indicadores - Mun. (1)'!A1808) / VLOOKUP(D1808,'Dados Base'!$B:$K,7,FALSE)) * 100</f>
        <v>0.86500714285714309</v>
      </c>
      <c r="AN1808" s="72">
        <f>(SUMIFS('Banco de Indicadores Mun. (2)'!K:K,'Banco de Indicadores Mun. (2)'!B:B,'Banco de Indicadores - Mun. (1)'!B1808,'Banco de Indicadores Mun. (2)'!A:A,'Banco de Indicadores - Mun. (1)'!A1808) / VLOOKUP(D1808,'Dados Base'!$B:$K,10,FALSE)) * 100</f>
        <v>0.32749999999999996</v>
      </c>
      <c r="AO1808" s="21">
        <v>0</v>
      </c>
      <c r="AP1808" s="125">
        <v>0</v>
      </c>
      <c r="AQ1808" s="5">
        <v>6</v>
      </c>
      <c r="AR1808" s="21">
        <v>10</v>
      </c>
      <c r="AS1808" s="20">
        <v>99</v>
      </c>
      <c r="AT1808" s="20">
        <v>3.9600000000000004</v>
      </c>
      <c r="AU1808" s="20">
        <v>2.0231213872832399</v>
      </c>
      <c r="AV1808" s="20">
        <v>1.68</v>
      </c>
      <c r="AW1808" s="21">
        <v>0</v>
      </c>
      <c r="AX1808" s="21">
        <v>0</v>
      </c>
      <c r="AY1808" s="116">
        <v>4.630400701929906</v>
      </c>
    </row>
    <row r="1809" spans="1:51" ht="15" x14ac:dyDescent="0.25">
      <c r="A1809" s="144">
        <v>2015</v>
      </c>
      <c r="B1809" s="77" t="s">
        <v>519</v>
      </c>
      <c r="C1809" s="78">
        <v>15</v>
      </c>
      <c r="D1809" s="77">
        <v>3546108</v>
      </c>
      <c r="E1809" s="78">
        <v>354610815</v>
      </c>
      <c r="F1809" s="78" t="str">
        <f t="shared" si="75"/>
        <v>3546108152015</v>
      </c>
      <c r="G1809" s="89">
        <v>-0.3159213275399142</v>
      </c>
      <c r="H1809" s="80">
        <f t="shared" si="74"/>
        <v>2053</v>
      </c>
      <c r="I1809" s="90">
        <v>1603</v>
      </c>
      <c r="J1809" s="91">
        <v>450</v>
      </c>
      <c r="K1809" s="83">
        <f>(H1809)/VLOOKUP(D1809,'Dados Base'!$B:$K,6,FALSE)</f>
        <v>11.194111232279171</v>
      </c>
      <c r="L1809" s="88">
        <f t="shared" si="76"/>
        <v>78.080857282026301</v>
      </c>
      <c r="M1809" s="85" t="s">
        <v>702</v>
      </c>
      <c r="N1809" s="92">
        <v>0.73299999999999998</v>
      </c>
      <c r="O1809" s="91">
        <v>31</v>
      </c>
      <c r="P1809" s="91">
        <v>19590</v>
      </c>
      <c r="Q1809" s="91">
        <v>0</v>
      </c>
      <c r="R1809" s="91">
        <v>0</v>
      </c>
      <c r="S1809" s="91">
        <v>4</v>
      </c>
      <c r="T1809" s="87" t="s">
        <v>691</v>
      </c>
      <c r="U1809" s="91">
        <v>15</v>
      </c>
      <c r="V1809" s="91">
        <v>18</v>
      </c>
      <c r="W1809" s="93">
        <v>36.76</v>
      </c>
      <c r="X1809" s="47">
        <v>4.778571354166667E-3</v>
      </c>
      <c r="Y1809" s="21">
        <v>1.1299999999999999</v>
      </c>
      <c r="Z1809" s="21">
        <v>65</v>
      </c>
      <c r="AA1809" s="21">
        <v>22</v>
      </c>
      <c r="AB1809" s="21">
        <v>0</v>
      </c>
      <c r="AC1809" s="21">
        <v>0</v>
      </c>
      <c r="AD1809" s="153">
        <f>VLOOKUP(D1809,'Dados Base'!$B:$K,9,FALSE)*31536000/VLOOKUP($F1809,F:H,MATCH(H1808,F1808:AF1808,0),FALSE)</f>
        <v>21198.090599123236</v>
      </c>
      <c r="AE1809" s="153">
        <f>VLOOKUP(D1809,'Dados Base'!$B:$K,10,FALSE)*31536000/VLOOKUP($F1809,F:H,MATCH(H1808,F1808:AF1808,0),FALSE)</f>
        <v>2304.1402825133955</v>
      </c>
      <c r="AF1809" s="14">
        <v>89.38</v>
      </c>
      <c r="AG1809" s="15">
        <v>100</v>
      </c>
      <c r="AH1809" s="14">
        <v>86.15</v>
      </c>
      <c r="AI1809" s="14">
        <v>15.67</v>
      </c>
      <c r="AJ1809" s="16">
        <v>100</v>
      </c>
      <c r="AK1809" s="72">
        <f>(SUMIFS('Banco de Indicadores Mun. (2)'!I:I,'Banco de Indicadores Mun. (2)'!B:B,'Banco de Indicadores - Mun. (1)'!B1809,'Banco de Indicadores Mun. (2)'!A:A,'Banco de Indicadores - Mun. (1)'!A1809) / VLOOKUP(D1809,'Dados Base'!$B:$K,8,FALSE)) * 100</f>
        <v>0.71449999999999991</v>
      </c>
      <c r="AL1809" s="72">
        <f>(SUMIFS('Banco de Indicadores Mun. (2)'!I:I,'Banco de Indicadores Mun. (2)'!B:B,'Banco de Indicadores - Mun. (1)'!B1809,'Banco de Indicadores Mun. (2)'!A:A,'Banco de Indicadores - Mun. (1)'!A1809) / VLOOKUP(D1809,'Dados Base'!$B:$K,9,FALSE)) * 100</f>
        <v>0.22781159420289854</v>
      </c>
      <c r="AM1809" s="72">
        <f>(SUMIFS('Banco de Indicadores Mun. (2)'!J:J,'Banco de Indicadores Mun. (2)'!B:B,'Banco de Indicadores - Mun. (1)'!B1809,'Banco de Indicadores Mun. (2)'!A:A,'Banco de Indicadores - Mun. (1)'!A1809) / VLOOKUP(D1809,'Dados Base'!$B:$K,7,FALSE)) * 100</f>
        <v>2.3931034482758625E-2</v>
      </c>
      <c r="AN1809" s="72">
        <f>(SUMIFS('Banco de Indicadores Mun. (2)'!K:K,'Banco de Indicadores Mun. (2)'!B:B,'Banco de Indicadores - Mun. (1)'!B1809,'Banco de Indicadores Mun. (2)'!A:A,'Banco de Indicadores - Mun. (1)'!A1809) / VLOOKUP(D1809,'Dados Base'!$B:$K,10,FALSE)) * 100</f>
        <v>2.0495999999999994</v>
      </c>
      <c r="AO1809" s="21">
        <v>0</v>
      </c>
      <c r="AP1809" s="125">
        <v>0</v>
      </c>
      <c r="AQ1809" s="5">
        <v>0</v>
      </c>
      <c r="AR1809" s="21">
        <v>9.5</v>
      </c>
      <c r="AS1809" s="20">
        <v>98</v>
      </c>
      <c r="AT1809" s="20">
        <v>98.000000000000014</v>
      </c>
      <c r="AU1809" s="20">
        <v>74.712643678160916</v>
      </c>
      <c r="AV1809" s="20">
        <v>8.31</v>
      </c>
      <c r="AW1809" s="21">
        <v>0</v>
      </c>
      <c r="AX1809" s="21">
        <v>0</v>
      </c>
      <c r="AY1809" s="116">
        <v>126.61165570405292</v>
      </c>
    </row>
    <row r="1810" spans="1:51" ht="15" x14ac:dyDescent="0.25">
      <c r="A1810" s="144">
        <v>2015</v>
      </c>
      <c r="B1810" s="77" t="s">
        <v>520</v>
      </c>
      <c r="C1810" s="78">
        <v>9</v>
      </c>
      <c r="D1810" s="77">
        <v>3546207</v>
      </c>
      <c r="E1810" s="78">
        <v>35462079</v>
      </c>
      <c r="F1810" s="78" t="str">
        <f t="shared" si="75"/>
        <v>354620792015</v>
      </c>
      <c r="G1810" s="89">
        <v>1.0484361389216046</v>
      </c>
      <c r="H1810" s="80">
        <f t="shared" si="74"/>
        <v>4180</v>
      </c>
      <c r="I1810" s="90">
        <v>3062</v>
      </c>
      <c r="J1810" s="91">
        <v>1118</v>
      </c>
      <c r="K1810" s="83">
        <f>(H1810)/VLOOKUP(D1810,'Dados Base'!$B:$K,6,FALSE)</f>
        <v>27.972963929599143</v>
      </c>
      <c r="L1810" s="88">
        <f t="shared" si="76"/>
        <v>73.253588516746419</v>
      </c>
      <c r="M1810" s="85" t="s">
        <v>702</v>
      </c>
      <c r="N1810" s="92">
        <v>0.79</v>
      </c>
      <c r="O1810" s="91">
        <v>71</v>
      </c>
      <c r="P1810" s="91">
        <v>7500</v>
      </c>
      <c r="Q1810" s="91">
        <v>1440150</v>
      </c>
      <c r="R1810" s="91">
        <v>6782</v>
      </c>
      <c r="S1810" s="91">
        <v>20</v>
      </c>
      <c r="T1810" s="87" t="s">
        <v>691</v>
      </c>
      <c r="U1810" s="91">
        <v>30</v>
      </c>
      <c r="V1810" s="91">
        <v>24</v>
      </c>
      <c r="W1810" s="93">
        <v>0</v>
      </c>
      <c r="X1810" s="47">
        <v>8.2925104166666676E-3</v>
      </c>
      <c r="Y1810" s="21">
        <v>2.0499999999999998</v>
      </c>
      <c r="Z1810" s="21">
        <v>114</v>
      </c>
      <c r="AA1810" s="21">
        <v>44</v>
      </c>
      <c r="AB1810" s="21">
        <v>0</v>
      </c>
      <c r="AC1810" s="21">
        <v>0</v>
      </c>
      <c r="AD1810" s="153">
        <f>VLOOKUP(D1810,'Dados Base'!$B:$K,9,FALSE)*31536000/VLOOKUP($F1810,F:H,MATCH(H1809,F1809:AF1809,0),FALSE)</f>
        <v>15315.330143540668</v>
      </c>
      <c r="AE1810" s="153">
        <f>VLOOKUP(D1810,'Dados Base'!$B:$K,10,FALSE)*31536000/VLOOKUP($F1810,F:H,MATCH(H1809,F1809:AF1809,0),FALSE)</f>
        <v>1810.6794258373207</v>
      </c>
      <c r="AF1810" s="14">
        <v>76.180000000000007</v>
      </c>
      <c r="AG1810" s="15">
        <v>100</v>
      </c>
      <c r="AH1810" s="14">
        <v>76.180000000000007</v>
      </c>
      <c r="AI1810" s="14">
        <v>29.62</v>
      </c>
      <c r="AJ1810" s="16">
        <v>95.53</v>
      </c>
      <c r="AK1810" s="72">
        <f>(SUMIFS('Banco de Indicadores Mun. (2)'!I:I,'Banco de Indicadores Mun. (2)'!B:B,'Banco de Indicadores - Mun. (1)'!B1810,'Banco de Indicadores Mun. (2)'!A:A,'Banco de Indicadores - Mun. (1)'!A1810) / VLOOKUP(D1810,'Dados Base'!$B:$K,8,FALSE)) * 100</f>
        <v>65.348630136986301</v>
      </c>
      <c r="AL1810" s="72">
        <f>(SUMIFS('Banco de Indicadores Mun. (2)'!I:I,'Banco de Indicadores Mun. (2)'!B:B,'Banco de Indicadores - Mun. (1)'!B1810,'Banco de Indicadores Mun. (2)'!A:A,'Banco de Indicadores - Mun. (1)'!A1810) / VLOOKUP(D1810,'Dados Base'!$B:$K,9,FALSE)) * 100</f>
        <v>23.499753694581283</v>
      </c>
      <c r="AM1810" s="72">
        <f>(SUMIFS('Banco de Indicadores Mun. (2)'!J:J,'Banco de Indicadores Mun. (2)'!B:B,'Banco de Indicadores - Mun. (1)'!B1810,'Banco de Indicadores Mun. (2)'!A:A,'Banco de Indicadores - Mun. (1)'!A1810) / VLOOKUP(D1810,'Dados Base'!$B:$K,7,FALSE)) * 100</f>
        <v>95.774693877551016</v>
      </c>
      <c r="AN1810" s="72">
        <f>(SUMIFS('Banco de Indicadores Mun. (2)'!K:K,'Banco de Indicadores Mun. (2)'!B:B,'Banco de Indicadores - Mun. (1)'!B1810,'Banco de Indicadores Mun. (2)'!A:A,'Banco de Indicadores - Mun. (1)'!A1810) / VLOOKUP(D1810,'Dados Base'!$B:$K,10,FALSE)) * 100</f>
        <v>3.2287500000000002</v>
      </c>
      <c r="AO1810" s="21">
        <v>0</v>
      </c>
      <c r="AP1810" s="125">
        <v>0</v>
      </c>
      <c r="AQ1810" s="5">
        <v>0</v>
      </c>
      <c r="AR1810" s="21">
        <v>4.4000000000000004</v>
      </c>
      <c r="AS1810" s="20">
        <v>98</v>
      </c>
      <c r="AT1810" s="20">
        <v>98</v>
      </c>
      <c r="AU1810" s="20">
        <v>72.151898734177223</v>
      </c>
      <c r="AV1810" s="20">
        <v>8.18</v>
      </c>
      <c r="AW1810" s="21">
        <v>0</v>
      </c>
      <c r="AX1810" s="21">
        <v>0</v>
      </c>
      <c r="AY1810" s="116">
        <v>5068.4454769672893</v>
      </c>
    </row>
    <row r="1811" spans="1:51" ht="15" x14ac:dyDescent="0.25">
      <c r="A1811" s="144">
        <v>2015</v>
      </c>
      <c r="B1811" s="77" t="s">
        <v>521</v>
      </c>
      <c r="C1811" s="78">
        <v>4</v>
      </c>
      <c r="D1811" s="77">
        <v>3546256</v>
      </c>
      <c r="E1811" s="78">
        <v>35462564</v>
      </c>
      <c r="F1811" s="78" t="str">
        <f t="shared" si="75"/>
        <v>354625642015</v>
      </c>
      <c r="G1811" s="89">
        <v>0.66811050903659019</v>
      </c>
      <c r="H1811" s="80">
        <f t="shared" si="74"/>
        <v>2018</v>
      </c>
      <c r="I1811" s="90">
        <v>1378</v>
      </c>
      <c r="J1811" s="91">
        <v>640</v>
      </c>
      <c r="K1811" s="83">
        <f>(H1811)/VLOOKUP(D1811,'Dados Base'!$B:$K,6,FALSE)</f>
        <v>13.651738601001218</v>
      </c>
      <c r="L1811" s="88">
        <f t="shared" si="76"/>
        <v>68.285431119920716</v>
      </c>
      <c r="M1811" s="85" t="s">
        <v>702</v>
      </c>
      <c r="N1811" s="92">
        <v>0.74299999999999999</v>
      </c>
      <c r="O1811" s="91">
        <v>27</v>
      </c>
      <c r="P1811" s="91">
        <v>2200</v>
      </c>
      <c r="Q1811" s="91">
        <v>0</v>
      </c>
      <c r="R1811" s="91">
        <v>0</v>
      </c>
      <c r="S1811" s="91">
        <v>4</v>
      </c>
      <c r="T1811" s="87" t="s">
        <v>691</v>
      </c>
      <c r="U1811" s="91">
        <v>10</v>
      </c>
      <c r="V1811" s="91">
        <v>9</v>
      </c>
      <c r="W1811" s="93">
        <v>0</v>
      </c>
      <c r="X1811" s="47">
        <v>4.0423062499999997E-3</v>
      </c>
      <c r="Y1811" s="21">
        <v>0.99</v>
      </c>
      <c r="Z1811" s="21">
        <v>43</v>
      </c>
      <c r="AA1811" s="21">
        <v>33</v>
      </c>
      <c r="AB1811" s="21">
        <v>0</v>
      </c>
      <c r="AC1811" s="21">
        <v>0</v>
      </c>
      <c r="AD1811" s="153">
        <f>VLOOKUP(D1811,'Dados Base'!$B:$K,9,FALSE)*31536000/VLOOKUP($F1811,F:H,MATCH(H1810,F1810:AF1810,0),FALSE)</f>
        <v>36568.007928642219</v>
      </c>
      <c r="AE1811" s="153">
        <f>VLOOKUP(D1811,'Dados Base'!$B:$K,10,FALSE)*31536000/VLOOKUP($F1811,F:H,MATCH(H1810,F1810:AF1810,0),FALSE)</f>
        <v>3750.5649157581765</v>
      </c>
      <c r="AF1811" s="14">
        <v>76.92</v>
      </c>
      <c r="AG1811" s="15">
        <v>100</v>
      </c>
      <c r="AH1811" s="14">
        <v>75.48</v>
      </c>
      <c r="AI1811" s="14">
        <v>23.99</v>
      </c>
      <c r="AJ1811" s="16">
        <v>100</v>
      </c>
      <c r="AK1811" s="72">
        <f>(SUMIFS('Banco de Indicadores Mun. (2)'!I:I,'Banco de Indicadores Mun. (2)'!B:B,'Banco de Indicadores - Mun. (1)'!B1811,'Banco de Indicadores Mun. (2)'!A:A,'Banco de Indicadores - Mun. (1)'!A1811) / VLOOKUP(D1811,'Dados Base'!$B:$K,8,FALSE)) * 100</f>
        <v>3.7932567567567568</v>
      </c>
      <c r="AL1811" s="72">
        <f>(SUMIFS('Banco de Indicadores Mun. (2)'!I:I,'Banco de Indicadores Mun. (2)'!B:B,'Banco de Indicadores - Mun. (1)'!B1811,'Banco de Indicadores Mun. (2)'!A:A,'Banco de Indicadores - Mun. (1)'!A1811) / VLOOKUP(D1811,'Dados Base'!$B:$K,9,FALSE)) * 100</f>
        <v>1.1995769230769231</v>
      </c>
      <c r="AM1811" s="72">
        <f>(SUMIFS('Banco de Indicadores Mun. (2)'!J:J,'Banco de Indicadores Mun. (2)'!B:B,'Banco de Indicadores - Mun. (1)'!B1811,'Banco de Indicadores Mun. (2)'!A:A,'Banco de Indicadores - Mun. (1)'!A1811) / VLOOKUP(D1811,'Dados Base'!$B:$K,7,FALSE)) * 100</f>
        <v>4.0027800000000004</v>
      </c>
      <c r="AN1811" s="72">
        <f>(SUMIFS('Banco de Indicadores Mun. (2)'!K:K,'Banco de Indicadores Mun. (2)'!B:B,'Banco de Indicadores - Mun. (1)'!B1811,'Banco de Indicadores Mun. (2)'!A:A,'Banco de Indicadores - Mun. (1)'!A1811) / VLOOKUP(D1811,'Dados Base'!$B:$K,10,FALSE)) * 100</f>
        <v>3.3567500000000008</v>
      </c>
      <c r="AO1811" s="21">
        <v>0</v>
      </c>
      <c r="AP1811" s="125">
        <v>0</v>
      </c>
      <c r="AQ1811" s="5">
        <v>0</v>
      </c>
      <c r="AR1811" s="21">
        <v>9.5</v>
      </c>
      <c r="AS1811" s="20">
        <v>100</v>
      </c>
      <c r="AT1811" s="20">
        <v>100</v>
      </c>
      <c r="AU1811" s="20">
        <v>56.578947368421055</v>
      </c>
      <c r="AV1811" s="20">
        <v>6.91</v>
      </c>
      <c r="AW1811" s="21">
        <v>0</v>
      </c>
      <c r="AX1811" s="21">
        <v>0</v>
      </c>
      <c r="AY1811" s="116">
        <v>196.05992203018511</v>
      </c>
    </row>
    <row r="1812" spans="1:51" ht="15" x14ac:dyDescent="0.25">
      <c r="A1812" s="144">
        <v>2015</v>
      </c>
      <c r="B1812" s="77" t="s">
        <v>522</v>
      </c>
      <c r="C1812" s="78">
        <v>9</v>
      </c>
      <c r="D1812" s="77">
        <v>3546306</v>
      </c>
      <c r="E1812" s="78">
        <v>35463069</v>
      </c>
      <c r="F1812" s="78" t="str">
        <f t="shared" si="75"/>
        <v>354630692015</v>
      </c>
      <c r="G1812" s="89">
        <v>1.4141883978382008</v>
      </c>
      <c r="H1812" s="80">
        <f t="shared" si="74"/>
        <v>31905</v>
      </c>
      <c r="I1812" s="90">
        <v>31104</v>
      </c>
      <c r="J1812" s="91">
        <v>801</v>
      </c>
      <c r="K1812" s="83">
        <f>(H1812)/VLOOKUP(D1812,'Dados Base'!$B:$K,6,FALSE)</f>
        <v>107.89651673993913</v>
      </c>
      <c r="L1812" s="88">
        <f t="shared" si="76"/>
        <v>97.489421720733432</v>
      </c>
      <c r="M1812" s="85" t="s">
        <v>702</v>
      </c>
      <c r="N1812" s="92">
        <v>0.72799999999999998</v>
      </c>
      <c r="O1812" s="91">
        <v>79</v>
      </c>
      <c r="P1812" s="91">
        <v>1473</v>
      </c>
      <c r="Q1812" s="91">
        <v>0</v>
      </c>
      <c r="R1812" s="91">
        <v>0</v>
      </c>
      <c r="S1812" s="91">
        <v>44</v>
      </c>
      <c r="T1812" s="87" t="s">
        <v>691</v>
      </c>
      <c r="U1812" s="91">
        <v>313</v>
      </c>
      <c r="V1812" s="91">
        <v>332</v>
      </c>
      <c r="W1812" s="93">
        <v>0</v>
      </c>
      <c r="X1812" s="47">
        <v>9.4097852239583335E-2</v>
      </c>
      <c r="Y1812" s="21">
        <v>25.38</v>
      </c>
      <c r="Z1812" s="21">
        <v>0</v>
      </c>
      <c r="AA1812" s="21">
        <v>1713</v>
      </c>
      <c r="AB1812" s="21">
        <v>2</v>
      </c>
      <c r="AC1812" s="21">
        <v>0</v>
      </c>
      <c r="AD1812" s="153">
        <f>VLOOKUP(D1812,'Dados Base'!$B:$K,9,FALSE)*31536000/VLOOKUP($F1812,F:H,MATCH(H1811,F1811:AF1811,0),FALSE)</f>
        <v>3924.0846262341324</v>
      </c>
      <c r="AE1812" s="153">
        <f>VLOOKUP(D1812,'Dados Base'!$B:$K,10,FALSE)*31536000/VLOOKUP($F1812,F:H,MATCH(H1811,F1811:AF1811,0),FALSE)</f>
        <v>454.6798307475317</v>
      </c>
      <c r="AF1812" s="14">
        <v>96.89</v>
      </c>
      <c r="AG1812" s="15">
        <v>96.89</v>
      </c>
      <c r="AH1812" s="14">
        <v>96.89</v>
      </c>
      <c r="AI1812" s="14">
        <v>33.35</v>
      </c>
      <c r="AJ1812" s="16">
        <v>100</v>
      </c>
      <c r="AK1812" s="72">
        <f>(SUMIFS('Banco de Indicadores Mun. (2)'!I:I,'Banco de Indicadores Mun. (2)'!B:B,'Banco de Indicadores - Mun. (1)'!B1812,'Banco de Indicadores Mun. (2)'!A:A,'Banco de Indicadores - Mun. (1)'!A1812) / VLOOKUP(D1812,'Dados Base'!$B:$K,8,FALSE)) * 100</f>
        <v>24.446566433566439</v>
      </c>
      <c r="AL1812" s="72">
        <f>(SUMIFS('Banco de Indicadores Mun. (2)'!I:I,'Banco de Indicadores Mun. (2)'!B:B,'Banco de Indicadores - Mun. (1)'!B1812,'Banco de Indicadores Mun. (2)'!A:A,'Banco de Indicadores - Mun. (1)'!A1812) / VLOOKUP(D1812,'Dados Base'!$B:$K,9,FALSE)) * 100</f>
        <v>8.80569017632242</v>
      </c>
      <c r="AM1812" s="72">
        <f>(SUMIFS('Banco de Indicadores Mun. (2)'!J:J,'Banco de Indicadores Mun. (2)'!B:B,'Banco de Indicadores - Mun. (1)'!B1812,'Banco de Indicadores Mun. (2)'!A:A,'Banco de Indicadores - Mun. (1)'!A1812) / VLOOKUP(D1812,'Dados Base'!$B:$K,7,FALSE)) * 100</f>
        <v>34.995092783505157</v>
      </c>
      <c r="AN1812" s="72">
        <f>(SUMIFS('Banco de Indicadores Mun. (2)'!K:K,'Banco de Indicadores Mun. (2)'!B:B,'Banco de Indicadores - Mun. (1)'!B1812,'Banco de Indicadores Mun. (2)'!A:A,'Banco de Indicadores - Mun. (1)'!A1812) / VLOOKUP(D1812,'Dados Base'!$B:$K,10,FALSE)) * 100</f>
        <v>2.2029347826086956</v>
      </c>
      <c r="AO1812" s="21">
        <v>0</v>
      </c>
      <c r="AP1812" s="125">
        <v>0</v>
      </c>
      <c r="AQ1812" s="5">
        <v>0</v>
      </c>
      <c r="AR1812" s="21">
        <v>9</v>
      </c>
      <c r="AS1812" s="20">
        <v>100</v>
      </c>
      <c r="AT1812" s="20">
        <v>0</v>
      </c>
      <c r="AU1812" s="20">
        <v>0</v>
      </c>
      <c r="AV1812" s="20">
        <v>1.5</v>
      </c>
      <c r="AW1812" s="21">
        <v>0</v>
      </c>
      <c r="AX1812" s="21">
        <v>0</v>
      </c>
      <c r="AY1812" s="116">
        <v>82.13688105616238</v>
      </c>
    </row>
    <row r="1813" spans="1:51" ht="15" x14ac:dyDescent="0.25">
      <c r="A1813" s="144">
        <v>2015</v>
      </c>
      <c r="B1813" s="77" t="s">
        <v>523</v>
      </c>
      <c r="C1813" s="78">
        <v>17</v>
      </c>
      <c r="D1813" s="77">
        <v>3546405</v>
      </c>
      <c r="E1813" s="78">
        <v>354640517</v>
      </c>
      <c r="F1813" s="78" t="str">
        <f t="shared" si="75"/>
        <v>3546405172015</v>
      </c>
      <c r="G1813" s="89">
        <v>0.57202501927196003</v>
      </c>
      <c r="H1813" s="80">
        <f t="shared" si="74"/>
        <v>45019</v>
      </c>
      <c r="I1813" s="90">
        <v>41821</v>
      </c>
      <c r="J1813" s="91">
        <v>3198</v>
      </c>
      <c r="K1813" s="83">
        <f>(H1813)/VLOOKUP(D1813,'Dados Base'!$B:$K,6,FALSE)</f>
        <v>40.325874702162345</v>
      </c>
      <c r="L1813" s="88">
        <f t="shared" si="76"/>
        <v>92.896332659543745</v>
      </c>
      <c r="M1813" s="85" t="s">
        <v>702</v>
      </c>
      <c r="N1813" s="92">
        <v>0.76200000000000001</v>
      </c>
      <c r="O1813" s="91">
        <v>266</v>
      </c>
      <c r="P1813" s="91">
        <v>53950</v>
      </c>
      <c r="Q1813" s="91">
        <v>200000</v>
      </c>
      <c r="R1813" s="91">
        <v>3300</v>
      </c>
      <c r="S1813" s="91">
        <v>149</v>
      </c>
      <c r="T1813" s="87" t="s">
        <v>691</v>
      </c>
      <c r="U1813" s="91">
        <v>543</v>
      </c>
      <c r="V1813" s="91">
        <v>472</v>
      </c>
      <c r="W1813" s="93">
        <v>0</v>
      </c>
      <c r="X1813" s="47">
        <v>0.12929441168402778</v>
      </c>
      <c r="Y1813" s="21">
        <v>34.11</v>
      </c>
      <c r="Z1813" s="21">
        <v>1990</v>
      </c>
      <c r="AA1813" s="21">
        <v>312</v>
      </c>
      <c r="AB1813" s="21">
        <v>3</v>
      </c>
      <c r="AC1813" s="21">
        <v>0</v>
      </c>
      <c r="AD1813" s="153">
        <f>VLOOKUP(D1813,'Dados Base'!$B:$K,9,FALSE)*31536000/VLOOKUP($F1813,F:H,MATCH(H1812,F1812:AF1812,0),FALSE)</f>
        <v>7187.1734156689399</v>
      </c>
      <c r="AE1813" s="153">
        <f>VLOOKUP(D1813,'Dados Base'!$B:$K,10,FALSE)*31536000/VLOOKUP($F1813,F:H,MATCH(H1812,F1812:AF1812,0),FALSE)</f>
        <v>784.56473933228187</v>
      </c>
      <c r="AF1813" s="14">
        <v>94.35</v>
      </c>
      <c r="AG1813" s="15">
        <v>90.36</v>
      </c>
      <c r="AH1813" s="14">
        <v>90.08</v>
      </c>
      <c r="AI1813" s="14">
        <v>37.33</v>
      </c>
      <c r="AJ1813" s="16">
        <v>100</v>
      </c>
      <c r="AK1813" s="72">
        <f>(SUMIFS('Banco de Indicadores Mun. (2)'!I:I,'Banco de Indicadores Mun. (2)'!B:B,'Banco de Indicadores - Mun. (1)'!B1813,'Banco de Indicadores Mun. (2)'!A:A,'Banco de Indicadores - Mun. (1)'!A1813) / VLOOKUP(D1813,'Dados Base'!$B:$K,8,FALSE)) * 100</f>
        <v>12.174913443830571</v>
      </c>
      <c r="AL1813" s="72">
        <f>(SUMIFS('Banco de Indicadores Mun. (2)'!I:I,'Banco de Indicadores Mun. (2)'!B:B,'Banco de Indicadores - Mun. (1)'!B1813,'Banco de Indicadores Mun. (2)'!A:A,'Banco de Indicadores - Mun. (1)'!A1813) / VLOOKUP(D1813,'Dados Base'!$B:$K,9,FALSE)) * 100</f>
        <v>6.4434483430799219</v>
      </c>
      <c r="AM1813" s="72">
        <f>(SUMIFS('Banco de Indicadores Mun. (2)'!J:J,'Banco de Indicadores Mun. (2)'!B:B,'Banco de Indicadores - Mun. (1)'!B1813,'Banco de Indicadores Mun. (2)'!A:A,'Banco de Indicadores - Mun. (1)'!A1813) / VLOOKUP(D1813,'Dados Base'!$B:$K,7,FALSE)) * 100</f>
        <v>12.835948955916473</v>
      </c>
      <c r="AN1813" s="72">
        <f>(SUMIFS('Banco de Indicadores Mun. (2)'!K:K,'Banco de Indicadores Mun. (2)'!B:B,'Banco de Indicadores - Mun. (1)'!B1813,'Banco de Indicadores Mun. (2)'!A:A,'Banco de Indicadores - Mun. (1)'!A1813) / VLOOKUP(D1813,'Dados Base'!$B:$K,10,FALSE)) * 100</f>
        <v>9.6311071428571431</v>
      </c>
      <c r="AO1813" s="21">
        <v>0</v>
      </c>
      <c r="AP1813" s="125">
        <v>0</v>
      </c>
      <c r="AQ1813" s="5">
        <v>0</v>
      </c>
      <c r="AR1813" s="21">
        <v>4</v>
      </c>
      <c r="AS1813" s="20">
        <v>95</v>
      </c>
      <c r="AT1813" s="20">
        <v>95</v>
      </c>
      <c r="AU1813" s="20">
        <v>86.446568201563863</v>
      </c>
      <c r="AV1813" s="20">
        <v>9.93</v>
      </c>
      <c r="AW1813" s="21">
        <v>0</v>
      </c>
      <c r="AX1813" s="21">
        <v>0</v>
      </c>
      <c r="AY1813" s="116">
        <v>147.85280018950832</v>
      </c>
    </row>
    <row r="1814" spans="1:51" ht="15" x14ac:dyDescent="0.25">
      <c r="A1814" s="144">
        <v>2015</v>
      </c>
      <c r="B1814" s="77" t="s">
        <v>524</v>
      </c>
      <c r="C1814" s="78">
        <v>16</v>
      </c>
      <c r="D1814" s="77">
        <v>3546504</v>
      </c>
      <c r="E1814" s="78">
        <v>354650416</v>
      </c>
      <c r="F1814" s="78" t="str">
        <f t="shared" si="75"/>
        <v>3546504162015</v>
      </c>
      <c r="G1814" s="89">
        <v>-0.23339520230689637</v>
      </c>
      <c r="H1814" s="80">
        <f t="shared" si="74"/>
        <v>5541</v>
      </c>
      <c r="I1814" s="90">
        <v>5265</v>
      </c>
      <c r="J1814" s="91">
        <v>276</v>
      </c>
      <c r="K1814" s="83">
        <f>(H1814)/VLOOKUP(D1814,'Dados Base'!$B:$K,6,FALSE)</f>
        <v>41.056609365737991</v>
      </c>
      <c r="L1814" s="88">
        <f t="shared" si="76"/>
        <v>95.018949648077964</v>
      </c>
      <c r="M1814" s="85" t="s">
        <v>702</v>
      </c>
      <c r="N1814" s="92">
        <v>0.73799999999999999</v>
      </c>
      <c r="O1814" s="91">
        <v>10</v>
      </c>
      <c r="P1814" s="91">
        <v>371</v>
      </c>
      <c r="Q1814" s="91">
        <v>0</v>
      </c>
      <c r="R1814" s="91">
        <v>0</v>
      </c>
      <c r="S1814" s="91">
        <v>2</v>
      </c>
      <c r="T1814" s="87" t="s">
        <v>691</v>
      </c>
      <c r="U1814" s="91">
        <v>42</v>
      </c>
      <c r="V1814" s="91">
        <v>39</v>
      </c>
      <c r="W1814" s="93">
        <v>0</v>
      </c>
      <c r="X1814" s="47">
        <v>1.44296875E-2</v>
      </c>
      <c r="Y1814" s="21">
        <v>3.67</v>
      </c>
      <c r="Z1814" s="21">
        <v>258</v>
      </c>
      <c r="AA1814" s="21">
        <v>25</v>
      </c>
      <c r="AB1814" s="21">
        <v>1</v>
      </c>
      <c r="AC1814" s="21">
        <v>0</v>
      </c>
      <c r="AD1814" s="153">
        <f>VLOOKUP(D1814,'Dados Base'!$B:$K,9,FALSE)*31536000/VLOOKUP($F1814,F:H,MATCH(H1813,F1813:AF1813,0),FALSE)</f>
        <v>7854.1201949106662</v>
      </c>
      <c r="AE1814" s="153">
        <f>VLOOKUP(D1814,'Dados Base'!$B:$K,10,FALSE)*31536000/VLOOKUP($F1814,F:H,MATCH(H1813,F1813:AF1813,0),FALSE)</f>
        <v>796.79480238224153</v>
      </c>
      <c r="AF1814" s="14">
        <v>100</v>
      </c>
      <c r="AG1814" s="15">
        <v>100</v>
      </c>
      <c r="AH1814" s="14">
        <v>100</v>
      </c>
      <c r="AI1814" s="14">
        <v>14.06</v>
      </c>
      <c r="AJ1814" s="16">
        <v>100</v>
      </c>
      <c r="AK1814" s="72">
        <f>(SUMIFS('Banco de Indicadores Mun. (2)'!I:I,'Banco de Indicadores Mun. (2)'!B:B,'Banco de Indicadores - Mun. (1)'!B1814,'Banco de Indicadores Mun. (2)'!A:A,'Banco de Indicadores - Mun. (1)'!A1814) / VLOOKUP(D1814,'Dados Base'!$B:$K,8,FALSE)) * 100</f>
        <v>8.9775000000000009</v>
      </c>
      <c r="AL1814" s="72">
        <f>(SUMIFS('Banco de Indicadores Mun. (2)'!I:I,'Banco de Indicadores Mun. (2)'!B:B,'Banco de Indicadores - Mun. (1)'!B1814,'Banco de Indicadores Mun. (2)'!A:A,'Banco de Indicadores - Mun. (1)'!A1814) / VLOOKUP(D1814,'Dados Base'!$B:$K,9,FALSE)) * 100</f>
        <v>3.3828260869565225</v>
      </c>
      <c r="AM1814" s="72">
        <f>(SUMIFS('Banco de Indicadores Mun. (2)'!J:J,'Banco de Indicadores Mun. (2)'!B:B,'Banco de Indicadores - Mun. (1)'!B1814,'Banco de Indicadores Mun. (2)'!A:A,'Banco de Indicadores - Mun. (1)'!A1814) / VLOOKUP(D1814,'Dados Base'!$B:$K,7,FALSE)) * 100</f>
        <v>5.5190263157894739</v>
      </c>
      <c r="AN1814" s="72">
        <f>(SUMIFS('Banco de Indicadores Mun. (2)'!K:K,'Banco de Indicadores Mun. (2)'!B:B,'Banco de Indicadores - Mun. (1)'!B1814,'Banco de Indicadores Mun. (2)'!A:A,'Banco de Indicadores - Mun. (1)'!A1814) / VLOOKUP(D1814,'Dados Base'!$B:$K,10,FALSE)) * 100</f>
        <v>18.364785714285713</v>
      </c>
      <c r="AO1814" s="21">
        <v>0</v>
      </c>
      <c r="AP1814" s="125">
        <v>0</v>
      </c>
      <c r="AQ1814" s="5">
        <v>0</v>
      </c>
      <c r="AR1814" s="21">
        <v>8.5</v>
      </c>
      <c r="AS1814" s="20">
        <v>98</v>
      </c>
      <c r="AT1814" s="20">
        <v>97.999999999999986</v>
      </c>
      <c r="AU1814" s="20">
        <v>91.166077738515895</v>
      </c>
      <c r="AV1814" s="20">
        <v>9.4700000000000006</v>
      </c>
      <c r="AW1814" s="21">
        <v>1</v>
      </c>
      <c r="AX1814" s="21">
        <v>0</v>
      </c>
      <c r="AY1814" s="116">
        <v>184.64596360381955</v>
      </c>
    </row>
    <row r="1815" spans="1:51" ht="15" x14ac:dyDescent="0.25">
      <c r="A1815" s="144">
        <v>2015</v>
      </c>
      <c r="B1815" s="77" t="s">
        <v>525</v>
      </c>
      <c r="C1815" s="78">
        <v>18</v>
      </c>
      <c r="D1815" s="77">
        <v>3546603</v>
      </c>
      <c r="E1815" s="78">
        <v>354660318</v>
      </c>
      <c r="F1815" s="78" t="str">
        <f t="shared" si="75"/>
        <v>3546603182015</v>
      </c>
      <c r="G1815" s="89">
        <v>0.72405206868071392</v>
      </c>
      <c r="H1815" s="80">
        <f t="shared" si="74"/>
        <v>30056</v>
      </c>
      <c r="I1815" s="90">
        <v>28873</v>
      </c>
      <c r="J1815" s="91">
        <v>1183</v>
      </c>
      <c r="K1815" s="83">
        <f>(H1815)/VLOOKUP(D1815,'Dados Base'!$B:$K,6,FALSE)</f>
        <v>144.32653061224491</v>
      </c>
      <c r="L1815" s="88">
        <f t="shared" si="76"/>
        <v>96.064013840830455</v>
      </c>
      <c r="M1815" s="85" t="s">
        <v>702</v>
      </c>
      <c r="N1815" s="92">
        <v>0.78400000000000003</v>
      </c>
      <c r="O1815" s="91">
        <v>48</v>
      </c>
      <c r="P1815" s="91">
        <v>26570</v>
      </c>
      <c r="Q1815" s="91">
        <v>3600</v>
      </c>
      <c r="R1815" s="91">
        <v>800</v>
      </c>
      <c r="S1815" s="91">
        <v>87</v>
      </c>
      <c r="T1815" s="87" t="s">
        <v>691</v>
      </c>
      <c r="U1815" s="91">
        <v>524</v>
      </c>
      <c r="V1815" s="91">
        <v>369</v>
      </c>
      <c r="W1815" s="93">
        <v>32.229999999999997</v>
      </c>
      <c r="X1815" s="47">
        <v>9.1489907407407409E-2</v>
      </c>
      <c r="Y1815" s="21">
        <v>24.09</v>
      </c>
      <c r="Z1815" s="21">
        <v>1392</v>
      </c>
      <c r="AA1815" s="21">
        <v>234</v>
      </c>
      <c r="AB1815" s="21">
        <v>8</v>
      </c>
      <c r="AC1815" s="21">
        <v>0</v>
      </c>
      <c r="AD1815" s="153">
        <f>VLOOKUP(D1815,'Dados Base'!$B:$K,9,FALSE)*31536000/VLOOKUP($F1815,F:H,MATCH(H1814,F1814:AF1814,0),FALSE)</f>
        <v>1636.8166089965398</v>
      </c>
      <c r="AE1815" s="153">
        <f>VLOOKUP(D1815,'Dados Base'!$B:$K,10,FALSE)*31536000/VLOOKUP($F1815,F:H,MATCH(H1814,F1814:AF1814,0),FALSE)</f>
        <v>125.90896992281075</v>
      </c>
      <c r="AF1815" s="14">
        <v>100</v>
      </c>
      <c r="AG1815" s="15">
        <v>100</v>
      </c>
      <c r="AH1815" s="14">
        <v>100</v>
      </c>
      <c r="AI1815" s="14">
        <v>35.479999999999997</v>
      </c>
      <c r="AJ1815" s="16">
        <v>99.33</v>
      </c>
      <c r="AK1815" s="72">
        <f>(SUMIFS('Banco de Indicadores Mun. (2)'!I:I,'Banco de Indicadores Mun. (2)'!B:B,'Banco de Indicadores - Mun. (1)'!B1815,'Banco de Indicadores Mun. (2)'!A:A,'Banco de Indicadores - Mun. (1)'!A1815) / VLOOKUP(D1815,'Dados Base'!$B:$K,8,FALSE)) * 100</f>
        <v>11.000541666666667</v>
      </c>
      <c r="AL1815" s="72">
        <f>(SUMIFS('Banco de Indicadores Mun. (2)'!I:I,'Banco de Indicadores Mun. (2)'!B:B,'Banco de Indicadores - Mun. (1)'!B1815,'Banco de Indicadores Mun. (2)'!A:A,'Banco de Indicadores - Mun. (1)'!A1815) / VLOOKUP(D1815,'Dados Base'!$B:$K,9,FALSE)) * 100</f>
        <v>3.384782051282051</v>
      </c>
      <c r="AM1815" s="72">
        <f>(SUMIFS('Banco de Indicadores Mun. (2)'!J:J,'Banco de Indicadores Mun. (2)'!B:B,'Banco de Indicadores - Mun. (1)'!B1815,'Banco de Indicadores Mun. (2)'!A:A,'Banco de Indicadores - Mun. (1)'!A1815) / VLOOKUP(D1815,'Dados Base'!$B:$K,7,FALSE)) * 100</f>
        <v>1.4936111111111108</v>
      </c>
      <c r="AN1815" s="72">
        <f>(SUMIFS('Banco de Indicadores Mun. (2)'!K:K,'Banco de Indicadores Mun. (2)'!B:B,'Banco de Indicadores - Mun. (1)'!B1815,'Banco de Indicadores Mun. (2)'!A:A,'Banco de Indicadores - Mun. (1)'!A1815) / VLOOKUP(D1815,'Dados Base'!$B:$K,10,FALSE)) * 100</f>
        <v>39.521333333333338</v>
      </c>
      <c r="AO1815" s="21">
        <v>0</v>
      </c>
      <c r="AP1815" s="125">
        <v>0</v>
      </c>
      <c r="AQ1815" s="5">
        <v>0</v>
      </c>
      <c r="AR1815" s="21">
        <v>9.6999999999999993</v>
      </c>
      <c r="AS1815" s="20">
        <v>100</v>
      </c>
      <c r="AT1815" s="20">
        <v>100</v>
      </c>
      <c r="AU1815" s="20">
        <v>85.608856088560884</v>
      </c>
      <c r="AV1815" s="20">
        <v>9.6999999999999993</v>
      </c>
      <c r="AW1815" s="21">
        <v>2</v>
      </c>
      <c r="AX1815" s="21">
        <v>0</v>
      </c>
      <c r="AY1815" s="116">
        <v>68.111828699539231</v>
      </c>
    </row>
    <row r="1816" spans="1:51" ht="15" x14ac:dyDescent="0.25">
      <c r="A1816" s="144">
        <v>2015</v>
      </c>
      <c r="B1816" s="77" t="s">
        <v>526</v>
      </c>
      <c r="C1816" s="78">
        <v>5</v>
      </c>
      <c r="D1816" s="77">
        <v>3546702</v>
      </c>
      <c r="E1816" s="78">
        <v>35467025</v>
      </c>
      <c r="F1816" s="78" t="str">
        <f t="shared" si="75"/>
        <v>354670252015</v>
      </c>
      <c r="G1816" s="89">
        <v>2.5078031934641309</v>
      </c>
      <c r="H1816" s="80">
        <f t="shared" si="74"/>
        <v>23943</v>
      </c>
      <c r="I1816" s="90">
        <v>23688</v>
      </c>
      <c r="J1816" s="91">
        <v>255</v>
      </c>
      <c r="K1816" s="83">
        <f>(H1816)/VLOOKUP(D1816,'Dados Base'!$B:$K,6,FALSE)</f>
        <v>245.09161633739382</v>
      </c>
      <c r="L1816" s="88">
        <f t="shared" si="76"/>
        <v>98.93497055506829</v>
      </c>
      <c r="M1816" s="85" t="s">
        <v>702</v>
      </c>
      <c r="N1816" s="92">
        <v>0.73699999999999999</v>
      </c>
      <c r="O1816" s="91">
        <v>5</v>
      </c>
      <c r="P1816" s="91">
        <v>0</v>
      </c>
      <c r="Q1816" s="91">
        <v>0</v>
      </c>
      <c r="R1816" s="91">
        <v>0</v>
      </c>
      <c r="S1816" s="91">
        <v>79</v>
      </c>
      <c r="T1816" s="87" t="s">
        <v>691</v>
      </c>
      <c r="U1816" s="91">
        <v>164</v>
      </c>
      <c r="V1816" s="91">
        <v>166</v>
      </c>
      <c r="W1816" s="93">
        <v>0</v>
      </c>
      <c r="X1816" s="47">
        <v>7.2109498895833332E-2</v>
      </c>
      <c r="Y1816" s="21">
        <v>17.13</v>
      </c>
      <c r="Z1816" s="21">
        <v>1057</v>
      </c>
      <c r="AA1816" s="21">
        <v>265</v>
      </c>
      <c r="AB1816" s="21">
        <v>4</v>
      </c>
      <c r="AC1816" s="21">
        <v>0</v>
      </c>
      <c r="AD1816" s="153">
        <f>VLOOKUP(D1816,'Dados Base'!$B:$K,9,FALSE)*31536000/VLOOKUP($F1816,F:H,MATCH(H1815,F1815:AF1815,0),FALSE)</f>
        <v>1633.23894248841</v>
      </c>
      <c r="AE1816" s="153">
        <f>VLOOKUP(D1816,'Dados Base'!$B:$K,10,FALSE)*31536000/VLOOKUP($F1816,F:H,MATCH(H1815,F1815:AF1815,0),FALSE)</f>
        <v>210.74050870818189</v>
      </c>
      <c r="AF1816" s="14">
        <v>98.94</v>
      </c>
      <c r="AG1816" s="15">
        <v>98.94</v>
      </c>
      <c r="AH1816" s="14">
        <v>98.94</v>
      </c>
      <c r="AI1816" s="14">
        <v>23.67</v>
      </c>
      <c r="AJ1816" s="16">
        <v>100</v>
      </c>
      <c r="AK1816" s="72">
        <f>(SUMIFS('Banco de Indicadores Mun. (2)'!I:I,'Banco de Indicadores Mun. (2)'!B:B,'Banco de Indicadores - Mun. (1)'!B1816,'Banco de Indicadores Mun. (2)'!A:A,'Banco de Indicadores - Mun. (1)'!A1816) / VLOOKUP(D1816,'Dados Base'!$B:$K,8,FALSE)) * 100</f>
        <v>48.244446808510638</v>
      </c>
      <c r="AL1816" s="72">
        <f>(SUMIFS('Banco de Indicadores Mun. (2)'!I:I,'Banco de Indicadores Mun. (2)'!B:B,'Banco de Indicadores - Mun. (1)'!B1816,'Banco de Indicadores Mun. (2)'!A:A,'Banco de Indicadores - Mun. (1)'!A1816) / VLOOKUP(D1816,'Dados Base'!$B:$K,9,FALSE)) * 100</f>
        <v>18.286201612903223</v>
      </c>
      <c r="AM1816" s="72">
        <f>(SUMIFS('Banco de Indicadores Mun. (2)'!J:J,'Banco de Indicadores Mun. (2)'!B:B,'Banco de Indicadores - Mun. (1)'!B1816,'Banco de Indicadores Mun. (2)'!A:A,'Banco de Indicadores - Mun. (1)'!A1816) / VLOOKUP(D1816,'Dados Base'!$B:$K,7,FALSE)) * 100</f>
        <v>47.520935483870971</v>
      </c>
      <c r="AN1816" s="72">
        <f>(SUMIFS('Banco de Indicadores Mun. (2)'!K:K,'Banco de Indicadores Mun. (2)'!B:B,'Banco de Indicadores - Mun. (1)'!B1816,'Banco de Indicadores Mun. (2)'!A:A,'Banco de Indicadores - Mun. (1)'!A1816) / VLOOKUP(D1816,'Dados Base'!$B:$K,10,FALSE)) * 100</f>
        <v>49.646250000000002</v>
      </c>
      <c r="AO1816" s="21">
        <v>0</v>
      </c>
      <c r="AP1816" s="125">
        <v>0</v>
      </c>
      <c r="AQ1816" s="5">
        <v>0</v>
      </c>
      <c r="AR1816" s="21">
        <v>8.8000000000000007</v>
      </c>
      <c r="AS1816" s="20">
        <v>99.9</v>
      </c>
      <c r="AT1816" s="20">
        <v>99.9</v>
      </c>
      <c r="AU1816" s="20">
        <v>79.95461422087746</v>
      </c>
      <c r="AV1816" s="20">
        <v>10</v>
      </c>
      <c r="AW1816" s="21">
        <v>1</v>
      </c>
      <c r="AX1816" s="21">
        <v>0</v>
      </c>
      <c r="AY1816" s="116">
        <v>337.56501170174965</v>
      </c>
    </row>
    <row r="1817" spans="1:51" ht="15" x14ac:dyDescent="0.25">
      <c r="A1817" s="144">
        <v>2015</v>
      </c>
      <c r="B1817" s="77" t="s">
        <v>527</v>
      </c>
      <c r="C1817" s="78">
        <v>2</v>
      </c>
      <c r="D1817" s="77">
        <v>3546801</v>
      </c>
      <c r="E1817" s="78">
        <v>35468012</v>
      </c>
      <c r="F1817" s="78" t="str">
        <f t="shared" si="75"/>
        <v>354680122015</v>
      </c>
      <c r="G1817" s="89">
        <v>1.1217165842529964</v>
      </c>
      <c r="H1817" s="80">
        <f t="shared" si="74"/>
        <v>52875</v>
      </c>
      <c r="I1817" s="90">
        <v>42225</v>
      </c>
      <c r="J1817" s="91">
        <v>10650</v>
      </c>
      <c r="K1817" s="83">
        <f>(H1817)/VLOOKUP(D1817,'Dados Base'!$B:$K,6,FALSE)</f>
        <v>146.26960635148967</v>
      </c>
      <c r="L1817" s="88">
        <f t="shared" si="76"/>
        <v>79.858156028368796</v>
      </c>
      <c r="M1817" s="85" t="s">
        <v>702</v>
      </c>
      <c r="N1817" s="92">
        <v>0.73799999999999999</v>
      </c>
      <c r="O1817" s="91">
        <v>90</v>
      </c>
      <c r="P1817" s="91">
        <v>11457</v>
      </c>
      <c r="Q1817" s="91">
        <v>0</v>
      </c>
      <c r="R1817" s="91">
        <v>985</v>
      </c>
      <c r="S1817" s="91">
        <v>103</v>
      </c>
      <c r="T1817" s="87" t="s">
        <v>691</v>
      </c>
      <c r="U1817" s="91">
        <v>336</v>
      </c>
      <c r="V1817" s="91">
        <v>264</v>
      </c>
      <c r="W1817" s="93">
        <v>5.18</v>
      </c>
      <c r="X1817" s="47">
        <v>0.12893746223958333</v>
      </c>
      <c r="Y1817" s="21">
        <v>34.479999999999997</v>
      </c>
      <c r="Z1817" s="21">
        <v>0</v>
      </c>
      <c r="AA1817" s="21">
        <v>2327</v>
      </c>
      <c r="AB1817" s="21">
        <v>3</v>
      </c>
      <c r="AC1817" s="21">
        <v>2</v>
      </c>
      <c r="AD1817" s="153">
        <f>VLOOKUP(D1817,'Dados Base'!$B:$K,9,FALSE)*31536000/VLOOKUP($F1817,F:H,MATCH(H1816,F1816:AF1816,0),FALSE)</f>
        <v>3214.7336170212766</v>
      </c>
      <c r="AE1817" s="153">
        <f>VLOOKUP(D1817,'Dados Base'!$B:$K,10,FALSE)*31536000/VLOOKUP($F1817,F:H,MATCH(H1816,F1816:AF1816,0),FALSE)</f>
        <v>328.03404255319134</v>
      </c>
      <c r="AF1817" s="14">
        <v>80.11</v>
      </c>
      <c r="AG1817" s="15">
        <v>100</v>
      </c>
      <c r="AH1817" s="14">
        <v>74.650000000000006</v>
      </c>
      <c r="AI1817" s="14">
        <v>64.44</v>
      </c>
      <c r="AJ1817" s="16">
        <v>90.25</v>
      </c>
      <c r="AK1817" s="72">
        <f>(SUMIFS('Banco de Indicadores Mun. (2)'!I:I,'Banco de Indicadores Mun. (2)'!B:B,'Banco de Indicadores - Mun. (1)'!B1817,'Banco de Indicadores Mun. (2)'!A:A,'Banco de Indicadores - Mun. (1)'!A1817) / VLOOKUP(D1817,'Dados Base'!$B:$K,8,FALSE)) * 100</f>
        <v>6.2772478632478643</v>
      </c>
      <c r="AL1817" s="72">
        <f>(SUMIFS('Banco de Indicadores Mun. (2)'!I:I,'Banco de Indicadores Mun. (2)'!B:B,'Banco de Indicadores - Mun. (1)'!B1817,'Banco de Indicadores Mun. (2)'!A:A,'Banco de Indicadores - Mun. (1)'!A1817) / VLOOKUP(D1817,'Dados Base'!$B:$K,9,FALSE)) * 100</f>
        <v>2.7251873840445273</v>
      </c>
      <c r="AM1817" s="72">
        <f>(SUMIFS('Banco de Indicadores Mun. (2)'!J:J,'Banco de Indicadores Mun. (2)'!B:B,'Banco de Indicadores - Mun. (1)'!B1817,'Banco de Indicadores Mun. (2)'!A:A,'Banco de Indicadores - Mun. (1)'!A1817) / VLOOKUP(D1817,'Dados Base'!$B:$K,7,FALSE)) * 100</f>
        <v>6.9672513966480443</v>
      </c>
      <c r="AN1817" s="72">
        <f>(SUMIFS('Banco de Indicadores Mun. (2)'!K:K,'Banco de Indicadores Mun. (2)'!B:B,'Banco de Indicadores - Mun. (1)'!B1817,'Banco de Indicadores Mun. (2)'!A:A,'Banco de Indicadores - Mun. (1)'!A1817) / VLOOKUP(D1817,'Dados Base'!$B:$K,10,FALSE)) * 100</f>
        <v>4.0316000000000001</v>
      </c>
      <c r="AO1817" s="21">
        <v>0</v>
      </c>
      <c r="AP1817" s="125">
        <v>0</v>
      </c>
      <c r="AQ1817" s="5">
        <v>0</v>
      </c>
      <c r="AR1817" s="21">
        <v>9.6</v>
      </c>
      <c r="AS1817" s="20">
        <v>82</v>
      </c>
      <c r="AT1817" s="20">
        <v>0</v>
      </c>
      <c r="AU1817" s="20">
        <v>0</v>
      </c>
      <c r="AV1817" s="20">
        <v>1.23</v>
      </c>
      <c r="AW1817" s="21">
        <v>0</v>
      </c>
      <c r="AX1817" s="21">
        <v>2</v>
      </c>
      <c r="AY1817" s="116">
        <v>12.349366974775327</v>
      </c>
    </row>
    <row r="1818" spans="1:51" ht="15" x14ac:dyDescent="0.25">
      <c r="A1818" s="144">
        <v>2015</v>
      </c>
      <c r="B1818" s="77" t="s">
        <v>528</v>
      </c>
      <c r="C1818" s="78">
        <v>9</v>
      </c>
      <c r="D1818" s="77">
        <v>3546900</v>
      </c>
      <c r="E1818" s="78">
        <v>35469009</v>
      </c>
      <c r="F1818" s="78" t="str">
        <f t="shared" si="75"/>
        <v>354690092015</v>
      </c>
      <c r="G1818" s="89">
        <v>0.49196026862017295</v>
      </c>
      <c r="H1818" s="80">
        <f t="shared" si="74"/>
        <v>8415</v>
      </c>
      <c r="I1818" s="90">
        <v>8006</v>
      </c>
      <c r="J1818" s="91">
        <v>409</v>
      </c>
      <c r="K1818" s="83">
        <f>(H1818)/VLOOKUP(D1818,'Dados Base'!$B:$K,6,FALSE)</f>
        <v>55.249162891471343</v>
      </c>
      <c r="L1818" s="88">
        <f t="shared" si="76"/>
        <v>95.139631610219837</v>
      </c>
      <c r="M1818" s="85" t="s">
        <v>702</v>
      </c>
      <c r="N1818" s="92">
        <v>0.73699999999999999</v>
      </c>
      <c r="O1818" s="91">
        <v>20</v>
      </c>
      <c r="P1818" s="91">
        <v>800</v>
      </c>
      <c r="Q1818" s="91">
        <v>200000</v>
      </c>
      <c r="R1818" s="91">
        <v>0</v>
      </c>
      <c r="S1818" s="91">
        <v>7</v>
      </c>
      <c r="T1818" s="87" t="s">
        <v>691</v>
      </c>
      <c r="U1818" s="91">
        <v>36</v>
      </c>
      <c r="V1818" s="91">
        <v>29</v>
      </c>
      <c r="W1818" s="93">
        <v>0</v>
      </c>
      <c r="X1818" s="47">
        <v>2.08841015625E-2</v>
      </c>
      <c r="Y1818" s="21">
        <v>5.72</v>
      </c>
      <c r="Z1818" s="21">
        <v>334</v>
      </c>
      <c r="AA1818" s="21">
        <v>107</v>
      </c>
      <c r="AB1818" s="21">
        <v>0</v>
      </c>
      <c r="AC1818" s="21">
        <v>0</v>
      </c>
      <c r="AD1818" s="153">
        <f>VLOOKUP(D1818,'Dados Base'!$B:$K,9,FALSE)*31536000/VLOOKUP($F1818,F:H,MATCH(H1817,F1817:AF1817,0),FALSE)</f>
        <v>7907.4224598930468</v>
      </c>
      <c r="AE1818" s="153">
        <f>VLOOKUP(D1818,'Dados Base'!$B:$K,10,FALSE)*31536000/VLOOKUP($F1818,F:H,MATCH(H1817,F1817:AF1817,0),FALSE)</f>
        <v>936.89839572192511</v>
      </c>
      <c r="AF1818" s="14">
        <v>95.3</v>
      </c>
      <c r="AG1818" s="15">
        <v>94.01</v>
      </c>
      <c r="AH1818" s="14">
        <v>95.3</v>
      </c>
      <c r="AI1818" s="14">
        <v>10.199999999999999</v>
      </c>
      <c r="AJ1818" s="16">
        <v>95.3</v>
      </c>
      <c r="AK1818" s="72">
        <f>(SUMIFS('Banco de Indicadores Mun. (2)'!I:I,'Banco de Indicadores Mun. (2)'!B:B,'Banco de Indicadores - Mun. (1)'!B1818,'Banco de Indicadores Mun. (2)'!A:A,'Banco de Indicadores - Mun. (1)'!A1818) / VLOOKUP(D1818,'Dados Base'!$B:$K,8,FALSE)) * 100</f>
        <v>4.1522763157894742</v>
      </c>
      <c r="AL1818" s="72">
        <f>(SUMIFS('Banco de Indicadores Mun. (2)'!I:I,'Banco de Indicadores Mun. (2)'!B:B,'Banco de Indicadores - Mun. (1)'!B1818,'Banco de Indicadores Mun. (2)'!A:A,'Banco de Indicadores - Mun. (1)'!A1818) / VLOOKUP(D1818,'Dados Base'!$B:$K,9,FALSE)) * 100</f>
        <v>1.4956066350710904</v>
      </c>
      <c r="AM1818" s="72">
        <f>(SUMIFS('Banco de Indicadores Mun. (2)'!J:J,'Banco de Indicadores Mun. (2)'!B:B,'Banco de Indicadores - Mun. (1)'!B1818,'Banco de Indicadores Mun. (2)'!A:A,'Banco de Indicadores - Mun. (1)'!A1818) / VLOOKUP(D1818,'Dados Base'!$B:$K,7,FALSE)) * 100</f>
        <v>3.8467843137254909</v>
      </c>
      <c r="AN1818" s="72">
        <f>(SUMIFS('Banco de Indicadores Mun. (2)'!K:K,'Banco de Indicadores Mun. (2)'!B:B,'Banco de Indicadores - Mun. (1)'!B1818,'Banco de Indicadores Mun. (2)'!A:A,'Banco de Indicadores - Mun. (1)'!A1818) / VLOOKUP(D1818,'Dados Base'!$B:$K,10,FALSE)) * 100</f>
        <v>4.7754800000000008</v>
      </c>
      <c r="AO1818" s="21">
        <v>0</v>
      </c>
      <c r="AP1818" s="125">
        <v>0</v>
      </c>
      <c r="AQ1818" s="5">
        <v>0</v>
      </c>
      <c r="AR1818" s="21">
        <v>7.9</v>
      </c>
      <c r="AS1818" s="20">
        <v>100</v>
      </c>
      <c r="AT1818" s="20">
        <v>100</v>
      </c>
      <c r="AU1818" s="20">
        <v>75.736961451247168</v>
      </c>
      <c r="AV1818" s="20">
        <v>8.1199999999999992</v>
      </c>
      <c r="AW1818" s="21">
        <v>0</v>
      </c>
      <c r="AX1818" s="21">
        <v>0</v>
      </c>
      <c r="AY1818" s="116">
        <v>54.661317749469262</v>
      </c>
    </row>
    <row r="1819" spans="1:51" ht="15" x14ac:dyDescent="0.25">
      <c r="A1819" s="144">
        <v>2015</v>
      </c>
      <c r="B1819" s="77" t="s">
        <v>529</v>
      </c>
      <c r="C1819" s="78">
        <v>5</v>
      </c>
      <c r="D1819" s="77">
        <v>3547007</v>
      </c>
      <c r="E1819" s="78">
        <v>35470075</v>
      </c>
      <c r="F1819" s="78" t="str">
        <f t="shared" si="75"/>
        <v>354700752015</v>
      </c>
      <c r="G1819" s="89">
        <v>1.4253632356533874</v>
      </c>
      <c r="H1819" s="80">
        <f t="shared" si="74"/>
        <v>5774</v>
      </c>
      <c r="I1819" s="90">
        <v>5175</v>
      </c>
      <c r="J1819" s="91">
        <v>599</v>
      </c>
      <c r="K1819" s="83">
        <f>(H1819)/VLOOKUP(D1819,'Dados Base'!$B:$K,6,FALSE)</f>
        <v>22.512476606363066</v>
      </c>
      <c r="L1819" s="88">
        <f t="shared" si="76"/>
        <v>89.625909248354702</v>
      </c>
      <c r="M1819" s="85" t="s">
        <v>702</v>
      </c>
      <c r="N1819" s="92">
        <v>0.68600000000000005</v>
      </c>
      <c r="O1819" s="91">
        <v>56</v>
      </c>
      <c r="P1819" s="91">
        <v>10149</v>
      </c>
      <c r="Q1819" s="91">
        <v>1600000</v>
      </c>
      <c r="R1819" s="91">
        <v>50</v>
      </c>
      <c r="S1819" s="91">
        <v>15</v>
      </c>
      <c r="T1819" s="87" t="s">
        <v>691</v>
      </c>
      <c r="U1819" s="91">
        <v>42</v>
      </c>
      <c r="V1819" s="91">
        <v>48</v>
      </c>
      <c r="W1819" s="93">
        <v>28.35</v>
      </c>
      <c r="X1819" s="47">
        <v>1.2371997916666669E-2</v>
      </c>
      <c r="Y1819" s="21">
        <v>3.64</v>
      </c>
      <c r="Z1819" s="21">
        <v>244</v>
      </c>
      <c r="AA1819" s="21">
        <v>37</v>
      </c>
      <c r="AB1819" s="21">
        <v>0</v>
      </c>
      <c r="AC1819" s="21">
        <v>1</v>
      </c>
      <c r="AD1819" s="153">
        <f>VLOOKUP(D1819,'Dados Base'!$B:$K,9,FALSE)*31536000/VLOOKUP($F1819,F:H,MATCH(H1818,F1818:AF1818,0),FALSE)</f>
        <v>16822.112919986146</v>
      </c>
      <c r="AE1819" s="153">
        <f>VLOOKUP(D1819,'Dados Base'!$B:$K,10,FALSE)*31536000/VLOOKUP($F1819,F:H,MATCH(H1818,F1818:AF1818,0),FALSE)</f>
        <v>2239.3072393488046</v>
      </c>
      <c r="AF1819" s="14">
        <v>82.28</v>
      </c>
      <c r="AG1819" s="15">
        <v>86.28</v>
      </c>
      <c r="AH1819" s="14">
        <v>80.849999999999994</v>
      </c>
      <c r="AI1819" s="14">
        <v>19</v>
      </c>
      <c r="AJ1819" s="16">
        <v>93.33</v>
      </c>
      <c r="AK1819" s="72">
        <f>(SUMIFS('Banco de Indicadores Mun. (2)'!I:I,'Banco de Indicadores Mun. (2)'!B:B,'Banco de Indicadores - Mun. (1)'!B1819,'Banco de Indicadores Mun. (2)'!A:A,'Banco de Indicadores - Mun. (1)'!A1819) / VLOOKUP(D1819,'Dados Base'!$B:$K,8,FALSE)) * 100</f>
        <v>3.2265555555555556</v>
      </c>
      <c r="AL1819" s="72">
        <f>(SUMIFS('Banco de Indicadores Mun. (2)'!I:I,'Banco de Indicadores Mun. (2)'!B:B,'Banco de Indicadores - Mun. (1)'!B1819,'Banco de Indicadores Mun. (2)'!A:A,'Banco de Indicadores - Mun. (1)'!A1819) / VLOOKUP(D1819,'Dados Base'!$B:$K,9,FALSE)) * 100</f>
        <v>1.2256720779220778</v>
      </c>
      <c r="AM1819" s="72">
        <f>(SUMIFS('Banco de Indicadores Mun. (2)'!J:J,'Banco de Indicadores Mun. (2)'!B:B,'Banco de Indicadores - Mun. (1)'!B1819,'Banco de Indicadores Mun. (2)'!A:A,'Banco de Indicadores - Mun. (1)'!A1819) / VLOOKUP(D1819,'Dados Base'!$B:$K,7,FALSE)) * 100</f>
        <v>4.6994868421052631</v>
      </c>
      <c r="AN1819" s="72">
        <f>(SUMIFS('Banco de Indicadores Mun. (2)'!K:K,'Banco de Indicadores Mun. (2)'!B:B,'Banco de Indicadores - Mun. (1)'!B1819,'Banco de Indicadores Mun. (2)'!A:A,'Banco de Indicadores - Mun. (1)'!A1819) / VLOOKUP(D1819,'Dados Base'!$B:$K,10,FALSE)) * 100</f>
        <v>0.49624390243902439</v>
      </c>
      <c r="AO1819" s="21">
        <v>0</v>
      </c>
      <c r="AP1819" s="125">
        <v>0</v>
      </c>
      <c r="AQ1819" s="5">
        <v>0</v>
      </c>
      <c r="AR1819" s="21">
        <v>7.7</v>
      </c>
      <c r="AS1819" s="20">
        <v>100</v>
      </c>
      <c r="AT1819" s="20">
        <v>100</v>
      </c>
      <c r="AU1819" s="20">
        <v>86.832740213523124</v>
      </c>
      <c r="AV1819" s="20">
        <v>10</v>
      </c>
      <c r="AW1819" s="21">
        <v>0</v>
      </c>
      <c r="AX1819" s="21">
        <v>1</v>
      </c>
      <c r="AY1819" s="116">
        <v>13.840357706626133</v>
      </c>
    </row>
    <row r="1820" spans="1:51" ht="15" x14ac:dyDescent="0.25">
      <c r="A1820" s="144">
        <v>2015</v>
      </c>
      <c r="B1820" s="77" t="s">
        <v>530</v>
      </c>
      <c r="C1820" s="78">
        <v>20</v>
      </c>
      <c r="D1820" s="77">
        <v>3547106</v>
      </c>
      <c r="E1820" s="78">
        <v>354710620</v>
      </c>
      <c r="F1820" s="78" t="str">
        <f t="shared" si="75"/>
        <v>3547106202015</v>
      </c>
      <c r="G1820" s="89">
        <v>-9.8891806243972535E-2</v>
      </c>
      <c r="H1820" s="80">
        <f t="shared" si="74"/>
        <v>2816</v>
      </c>
      <c r="I1820" s="90">
        <v>2518</v>
      </c>
      <c r="J1820" s="91">
        <v>298</v>
      </c>
      <c r="K1820" s="83">
        <f>(H1820)/VLOOKUP(D1820,'Dados Base'!$B:$K,6,FALSE)</f>
        <v>16.875411997363216</v>
      </c>
      <c r="L1820" s="88">
        <f t="shared" si="76"/>
        <v>89.41761363636364</v>
      </c>
      <c r="M1820" s="85" t="s">
        <v>702</v>
      </c>
      <c r="N1820" s="92">
        <v>0.73899999999999999</v>
      </c>
      <c r="O1820" s="91">
        <v>27</v>
      </c>
      <c r="P1820" s="91">
        <v>12170</v>
      </c>
      <c r="Q1820" s="91">
        <v>0</v>
      </c>
      <c r="R1820" s="91">
        <v>150</v>
      </c>
      <c r="S1820" s="91">
        <v>6</v>
      </c>
      <c r="T1820" s="87" t="s">
        <v>691</v>
      </c>
      <c r="U1820" s="91">
        <v>10</v>
      </c>
      <c r="V1820" s="91">
        <v>12</v>
      </c>
      <c r="W1820" s="93">
        <v>0.01</v>
      </c>
      <c r="X1820" s="47">
        <v>7.3333333333333332E-3</v>
      </c>
      <c r="Y1820" s="21">
        <v>1.79</v>
      </c>
      <c r="Z1820" s="21">
        <v>113</v>
      </c>
      <c r="AA1820" s="21">
        <v>25</v>
      </c>
      <c r="AB1820" s="21">
        <v>0</v>
      </c>
      <c r="AC1820" s="21">
        <v>0</v>
      </c>
      <c r="AD1820" s="153">
        <f>VLOOKUP(D1820,'Dados Base'!$B:$K,9,FALSE)*31536000/VLOOKUP($F1820,F:H,MATCH(H1819,F1819:AF1819,0),FALSE)</f>
        <v>13550.625</v>
      </c>
      <c r="AE1820" s="153">
        <f>VLOOKUP(D1820,'Dados Base'!$B:$K,10,FALSE)*31536000/VLOOKUP($F1820,F:H,MATCH(H1819,F1819:AF1819,0),FALSE)</f>
        <v>1679.8295454545457</v>
      </c>
      <c r="AF1820" s="14">
        <v>100</v>
      </c>
      <c r="AG1820" s="15">
        <v>86.82</v>
      </c>
      <c r="AH1820" s="14">
        <v>83.86</v>
      </c>
      <c r="AI1820" s="14">
        <v>17.36</v>
      </c>
      <c r="AJ1820" s="16">
        <v>100</v>
      </c>
      <c r="AK1820" s="72">
        <f>(SUMIFS('Banco de Indicadores Mun. (2)'!I:I,'Banco de Indicadores Mun. (2)'!B:B,'Banco de Indicadores - Mun. (1)'!B1820,'Banco de Indicadores Mun. (2)'!A:A,'Banco de Indicadores - Mun. (1)'!A1820) / VLOOKUP(D1820,'Dados Base'!$B:$K,8,FALSE)) * 100</f>
        <v>36.929740000000002</v>
      </c>
      <c r="AL1820" s="72">
        <f>(SUMIFS('Banco de Indicadores Mun. (2)'!I:I,'Banco de Indicadores Mun. (2)'!B:B,'Banco de Indicadores - Mun. (1)'!B1820,'Banco de Indicadores Mun. (2)'!A:A,'Banco de Indicadores - Mun. (1)'!A1820) / VLOOKUP(D1820,'Dados Base'!$B:$K,9,FALSE)) * 100</f>
        <v>15.260223140495869</v>
      </c>
      <c r="AM1820" s="72">
        <f>(SUMIFS('Banco de Indicadores Mun. (2)'!J:J,'Banco de Indicadores Mun. (2)'!B:B,'Banco de Indicadores - Mun. (1)'!B1820,'Banco de Indicadores Mun. (2)'!A:A,'Banco de Indicadores - Mun. (1)'!A1820) / VLOOKUP(D1820,'Dados Base'!$B:$K,7,FALSE)) * 100</f>
        <v>22.673800000000004</v>
      </c>
      <c r="AN1820" s="72">
        <f>(SUMIFS('Banco de Indicadores Mun. (2)'!K:K,'Banco de Indicadores Mun. (2)'!B:B,'Banco de Indicadores - Mun. (1)'!B1820,'Banco de Indicadores Mun. (2)'!A:A,'Banco de Indicadores - Mun. (1)'!A1820) / VLOOKUP(D1820,'Dados Base'!$B:$K,10,FALSE)) * 100</f>
        <v>70.193599999999989</v>
      </c>
      <c r="AO1820" s="21">
        <v>0</v>
      </c>
      <c r="AP1820" s="125">
        <v>0</v>
      </c>
      <c r="AQ1820" s="5">
        <v>0</v>
      </c>
      <c r="AR1820" s="21">
        <v>7.2</v>
      </c>
      <c r="AS1820" s="20">
        <v>100</v>
      </c>
      <c r="AT1820" s="20">
        <v>100</v>
      </c>
      <c r="AU1820" s="20">
        <v>81.884057971014499</v>
      </c>
      <c r="AV1820" s="20">
        <v>10</v>
      </c>
      <c r="AW1820" s="21">
        <v>0</v>
      </c>
      <c r="AX1820" s="21">
        <v>0</v>
      </c>
      <c r="AY1820" s="116">
        <v>105.63511806887729</v>
      </c>
    </row>
    <row r="1821" spans="1:51" ht="15" x14ac:dyDescent="0.25">
      <c r="A1821" s="144">
        <v>2015</v>
      </c>
      <c r="B1821" s="77" t="s">
        <v>531</v>
      </c>
      <c r="C1821" s="78">
        <v>9</v>
      </c>
      <c r="D1821" s="77">
        <v>3547502</v>
      </c>
      <c r="E1821" s="78">
        <v>35475029</v>
      </c>
      <c r="F1821" s="78" t="str">
        <f t="shared" si="75"/>
        <v>354750292015</v>
      </c>
      <c r="G1821" s="89">
        <v>1.7792150738671353E-2</v>
      </c>
      <c r="H1821" s="80">
        <f t="shared" si="74"/>
        <v>26442</v>
      </c>
      <c r="I1821" s="90">
        <v>24021</v>
      </c>
      <c r="J1821" s="91">
        <v>2421</v>
      </c>
      <c r="K1821" s="83">
        <f>(H1821)/VLOOKUP(D1821,'Dados Base'!$B:$K,6,FALSE)</f>
        <v>35.116004196602873</v>
      </c>
      <c r="L1821" s="88">
        <f t="shared" si="76"/>
        <v>90.844111640571825</v>
      </c>
      <c r="M1821" s="85" t="s">
        <v>702</v>
      </c>
      <c r="N1821" s="92">
        <v>0.77500000000000002</v>
      </c>
      <c r="O1821" s="91">
        <v>182</v>
      </c>
      <c r="P1821" s="91">
        <v>21385</v>
      </c>
      <c r="Q1821" s="91">
        <v>5700000</v>
      </c>
      <c r="R1821" s="91">
        <v>0</v>
      </c>
      <c r="S1821" s="91">
        <v>69</v>
      </c>
      <c r="T1821" s="87" t="s">
        <v>691</v>
      </c>
      <c r="U1821" s="91">
        <v>303</v>
      </c>
      <c r="V1821" s="91">
        <v>236</v>
      </c>
      <c r="W1821" s="93">
        <v>0</v>
      </c>
      <c r="X1821" s="47">
        <v>6.2666139191634551E-2</v>
      </c>
      <c r="Y1821" s="21">
        <v>17.23</v>
      </c>
      <c r="Z1821" s="21">
        <v>648</v>
      </c>
      <c r="AA1821" s="21">
        <v>681</v>
      </c>
      <c r="AB1821" s="21">
        <v>0</v>
      </c>
      <c r="AC1821" s="21">
        <v>2</v>
      </c>
      <c r="AD1821" s="153">
        <f>VLOOKUP(D1821,'Dados Base'!$B:$K,9,FALSE)*31536000/VLOOKUP($F1821,F:H,MATCH(H1820,F1820:AF1820,0),FALSE)</f>
        <v>12117.304288631722</v>
      </c>
      <c r="AE1821" s="153">
        <f>VLOOKUP(D1821,'Dados Base'!$B:$K,10,FALSE)*31536000/VLOOKUP($F1821,F:H,MATCH(H1820,F1820:AF1820,0),FALSE)</f>
        <v>1419.2511912865896</v>
      </c>
      <c r="AF1821" s="14" t="s">
        <v>692</v>
      </c>
      <c r="AG1821" s="15">
        <v>89.51</v>
      </c>
      <c r="AH1821" s="14" t="s">
        <v>692</v>
      </c>
      <c r="AI1821" s="14" t="s">
        <v>692</v>
      </c>
      <c r="AJ1821" s="16" t="s">
        <v>692</v>
      </c>
      <c r="AK1821" s="72">
        <f>(SUMIFS('Banco de Indicadores Mun. (2)'!I:I,'Banco de Indicadores Mun. (2)'!B:B,'Banco de Indicadores - Mun. (1)'!B1821,'Banco de Indicadores Mun. (2)'!A:A,'Banco de Indicadores - Mun. (1)'!A1821) / VLOOKUP(D1821,'Dados Base'!$B:$K,8,FALSE)) * 100</f>
        <v>8.3917923497267726</v>
      </c>
      <c r="AL1821" s="72">
        <f>(SUMIFS('Banco de Indicadores Mun. (2)'!I:I,'Banco de Indicadores Mun. (2)'!B:B,'Banco de Indicadores - Mun. (1)'!B1821,'Banco de Indicadores Mun. (2)'!A:A,'Banco de Indicadores - Mun. (1)'!A1821) / VLOOKUP(D1821,'Dados Base'!$B:$K,9,FALSE)) * 100</f>
        <v>3.0230275590551163</v>
      </c>
      <c r="AM1821" s="72">
        <f>(SUMIFS('Banco de Indicadores Mun. (2)'!J:J,'Banco de Indicadores Mun. (2)'!B:B,'Banco de Indicadores - Mun. (1)'!B1821,'Banco de Indicadores Mun. (2)'!A:A,'Banco de Indicadores - Mun. (1)'!A1821) / VLOOKUP(D1821,'Dados Base'!$B:$K,7,FALSE)) * 100</f>
        <v>11.991615384615379</v>
      </c>
      <c r="AN1821" s="72">
        <f>(SUMIFS('Banco de Indicadores Mun. (2)'!K:K,'Banco de Indicadores Mun. (2)'!B:B,'Banco de Indicadores - Mun. (1)'!B1821,'Banco de Indicadores Mun. (2)'!A:A,'Banco de Indicadores - Mun. (1)'!A1821) / VLOOKUP(D1821,'Dados Base'!$B:$K,10,FALSE)) * 100</f>
        <v>0.91989075630252182</v>
      </c>
      <c r="AO1821" s="21">
        <v>0</v>
      </c>
      <c r="AP1821" s="125">
        <v>0</v>
      </c>
      <c r="AQ1821" s="5">
        <v>0</v>
      </c>
      <c r="AR1821" s="21">
        <v>9.1</v>
      </c>
      <c r="AS1821" s="20">
        <v>100</v>
      </c>
      <c r="AT1821" s="20">
        <v>65</v>
      </c>
      <c r="AU1821" s="20">
        <v>48.758465011286681</v>
      </c>
      <c r="AV1821" s="20">
        <v>5.84</v>
      </c>
      <c r="AW1821" s="21">
        <v>0</v>
      </c>
      <c r="AX1821" s="21">
        <v>2</v>
      </c>
      <c r="AY1821" s="116">
        <v>241.24182939243502</v>
      </c>
    </row>
    <row r="1822" spans="1:51" ht="15" x14ac:dyDescent="0.25">
      <c r="A1822" s="144">
        <v>2015</v>
      </c>
      <c r="B1822" s="77" t="s">
        <v>532</v>
      </c>
      <c r="C1822" s="78">
        <v>15</v>
      </c>
      <c r="D1822" s="77">
        <v>3547403</v>
      </c>
      <c r="E1822" s="78">
        <v>354740315</v>
      </c>
      <c r="F1822" s="78" t="str">
        <f t="shared" si="75"/>
        <v>3547403152015</v>
      </c>
      <c r="G1822" s="89">
        <v>-0.6658599591547909</v>
      </c>
      <c r="H1822" s="80">
        <f t="shared" si="74"/>
        <v>2475</v>
      </c>
      <c r="I1822" s="90">
        <v>1848</v>
      </c>
      <c r="J1822" s="91">
        <v>627</v>
      </c>
      <c r="K1822" s="83">
        <f>(H1822)/VLOOKUP(D1822,'Dados Base'!$B:$K,6,FALSE)</f>
        <v>11.770580681980311</v>
      </c>
      <c r="L1822" s="88">
        <f t="shared" si="76"/>
        <v>74.666666666666671</v>
      </c>
      <c r="M1822" s="85" t="s">
        <v>702</v>
      </c>
      <c r="N1822" s="92">
        <v>0.76100000000000001</v>
      </c>
      <c r="O1822" s="91">
        <v>28</v>
      </c>
      <c r="P1822" s="91">
        <v>18800</v>
      </c>
      <c r="Q1822" s="91">
        <v>12000</v>
      </c>
      <c r="R1822" s="91">
        <v>0</v>
      </c>
      <c r="S1822" s="91">
        <v>4</v>
      </c>
      <c r="T1822" s="87" t="s">
        <v>691</v>
      </c>
      <c r="U1822" s="91">
        <v>15</v>
      </c>
      <c r="V1822" s="91">
        <v>13</v>
      </c>
      <c r="W1822" s="93">
        <v>10.23</v>
      </c>
      <c r="X1822" s="47">
        <v>4.5774609374999997E-3</v>
      </c>
      <c r="Y1822" s="21">
        <v>1.25</v>
      </c>
      <c r="Z1822" s="21">
        <v>49</v>
      </c>
      <c r="AA1822" s="21">
        <v>48</v>
      </c>
      <c r="AB1822" s="21">
        <v>0</v>
      </c>
      <c r="AC1822" s="21">
        <v>0</v>
      </c>
      <c r="AD1822" s="153">
        <f>VLOOKUP(D1822,'Dados Base'!$B:$K,9,FALSE)*31536000/VLOOKUP($F1822,F:H,MATCH(H1821,F1821:AF1821,0),FALSE)</f>
        <v>20259.49090909091</v>
      </c>
      <c r="AE1822" s="153">
        <f>VLOOKUP(D1822,'Dados Base'!$B:$K,10,FALSE)*31536000/VLOOKUP($F1822,F:H,MATCH(H1821,F1821:AF1821,0),FALSE)</f>
        <v>2166.1090909090904</v>
      </c>
      <c r="AF1822" s="14">
        <v>71.02</v>
      </c>
      <c r="AG1822" s="15">
        <v>69.150000000000006</v>
      </c>
      <c r="AH1822" s="14">
        <v>69.150000000000006</v>
      </c>
      <c r="AI1822" s="14">
        <v>54.78</v>
      </c>
      <c r="AJ1822" s="16">
        <v>99.16</v>
      </c>
      <c r="AK1822" s="72">
        <f>(SUMIFS('Banco de Indicadores Mun. (2)'!I:I,'Banco de Indicadores Mun. (2)'!B:B,'Banco de Indicadores - Mun. (1)'!B1822,'Banco de Indicadores Mun. (2)'!A:A,'Banco de Indicadores - Mun. (1)'!A1822) / VLOOKUP(D1822,'Dados Base'!$B:$K,8,FALSE)) * 100</f>
        <v>1.7738235294117646</v>
      </c>
      <c r="AL1822" s="72">
        <f>(SUMIFS('Banco de Indicadores Mun. (2)'!I:I,'Banco de Indicadores Mun. (2)'!B:B,'Banco de Indicadores - Mun. (1)'!B1822,'Banco de Indicadores Mun. (2)'!A:A,'Banco de Indicadores - Mun. (1)'!A1822) / VLOOKUP(D1822,'Dados Base'!$B:$K,9,FALSE)) * 100</f>
        <v>0.56896226415094331</v>
      </c>
      <c r="AM1822" s="72">
        <f>(SUMIFS('Banco de Indicadores Mun. (2)'!J:J,'Banco de Indicadores Mun. (2)'!B:B,'Banco de Indicadores - Mun. (1)'!B1822,'Banco de Indicadores Mun. (2)'!A:A,'Banco de Indicadores - Mun. (1)'!A1822) / VLOOKUP(D1822,'Dados Base'!$B:$K,7,FALSE)) * 100</f>
        <v>0.73567647058823515</v>
      </c>
      <c r="AN1822" s="72">
        <f>(SUMIFS('Banco de Indicadores Mun. (2)'!K:K,'Banco de Indicadores Mun. (2)'!B:B,'Banco de Indicadores - Mun. (1)'!B1822,'Banco de Indicadores Mun. (2)'!A:A,'Banco de Indicadores - Mun. (1)'!A1822) / VLOOKUP(D1822,'Dados Base'!$B:$K,10,FALSE)) * 100</f>
        <v>3.8501176470588234</v>
      </c>
      <c r="AO1822" s="21">
        <v>0</v>
      </c>
      <c r="AP1822" s="125">
        <v>0</v>
      </c>
      <c r="AQ1822" s="5">
        <v>0</v>
      </c>
      <c r="AR1822" s="21">
        <v>8.1999999999999993</v>
      </c>
      <c r="AS1822" s="20">
        <v>100</v>
      </c>
      <c r="AT1822" s="20">
        <v>100</v>
      </c>
      <c r="AU1822" s="20">
        <v>50.515463917525771</v>
      </c>
      <c r="AV1822" s="20">
        <v>6.75</v>
      </c>
      <c r="AW1822" s="21">
        <v>0</v>
      </c>
      <c r="AX1822" s="21">
        <v>0</v>
      </c>
      <c r="AY1822" s="116">
        <v>141.02751591329991</v>
      </c>
    </row>
    <row r="1823" spans="1:51" ht="15" x14ac:dyDescent="0.25">
      <c r="A1823" s="144">
        <v>2015</v>
      </c>
      <c r="B1823" s="77" t="s">
        <v>533</v>
      </c>
      <c r="C1823" s="78">
        <v>4</v>
      </c>
      <c r="D1823" s="77">
        <v>3547601</v>
      </c>
      <c r="E1823" s="78">
        <v>35476014</v>
      </c>
      <c r="F1823" s="78" t="str">
        <f t="shared" si="75"/>
        <v>354760142015</v>
      </c>
      <c r="G1823" s="89">
        <v>0.90744752581581878</v>
      </c>
      <c r="H1823" s="80">
        <f t="shared" si="74"/>
        <v>24764</v>
      </c>
      <c r="I1823" s="90">
        <v>23723</v>
      </c>
      <c r="J1823" s="91">
        <v>1041</v>
      </c>
      <c r="K1823" s="83">
        <f>(H1823)/VLOOKUP(D1823,'Dados Base'!$B:$K,6,FALSE)</f>
        <v>85.490385611212758</v>
      </c>
      <c r="L1823" s="88">
        <f t="shared" si="76"/>
        <v>95.796317234695522</v>
      </c>
      <c r="M1823" s="85" t="s">
        <v>702</v>
      </c>
      <c r="N1823" s="92">
        <v>0.77</v>
      </c>
      <c r="O1823" s="91">
        <v>98</v>
      </c>
      <c r="P1823" s="91">
        <v>7650</v>
      </c>
      <c r="Q1823" s="91">
        <v>1308600</v>
      </c>
      <c r="R1823" s="91">
        <v>150</v>
      </c>
      <c r="S1823" s="91">
        <v>33</v>
      </c>
      <c r="T1823" s="87" t="s">
        <v>691</v>
      </c>
      <c r="U1823" s="91">
        <v>265</v>
      </c>
      <c r="V1823" s="91">
        <v>188</v>
      </c>
      <c r="W1823" s="93">
        <v>0</v>
      </c>
      <c r="X1823" s="47">
        <v>7.2124691407407404E-2</v>
      </c>
      <c r="Y1823" s="21">
        <v>17.13</v>
      </c>
      <c r="Z1823" s="21">
        <v>1025</v>
      </c>
      <c r="AA1823" s="21">
        <v>296</v>
      </c>
      <c r="AB1823" s="21">
        <v>2</v>
      </c>
      <c r="AC1823" s="21">
        <v>0</v>
      </c>
      <c r="AD1823" s="153">
        <f>VLOOKUP(D1823,'Dados Base'!$B:$K,9,FALSE)*31536000/VLOOKUP($F1823,F:H,MATCH(H1822,F1822:AF1822,0),FALSE)</f>
        <v>5654.1689549345829</v>
      </c>
      <c r="AE1823" s="153">
        <f>VLOOKUP(D1823,'Dados Base'!$B:$K,10,FALSE)*31536000/VLOOKUP($F1823,F:H,MATCH(H1822,F1822:AF1822,0),FALSE)</f>
        <v>573.05766435147791</v>
      </c>
      <c r="AF1823" s="14">
        <v>95.68</v>
      </c>
      <c r="AG1823" s="15">
        <v>100</v>
      </c>
      <c r="AH1823" s="14">
        <v>94.2</v>
      </c>
      <c r="AI1823" s="14">
        <v>24.58</v>
      </c>
      <c r="AJ1823" s="16">
        <v>100</v>
      </c>
      <c r="AK1823" s="72">
        <f>(SUMIFS('Banco de Indicadores Mun. (2)'!I:I,'Banco de Indicadores Mun. (2)'!B:B,'Banco de Indicadores - Mun. (1)'!B1823,'Banco de Indicadores Mun. (2)'!A:A,'Banco de Indicadores - Mun. (1)'!A1823) / VLOOKUP(D1823,'Dados Base'!$B:$K,8,FALSE)) * 100</f>
        <v>8.1476499999999987</v>
      </c>
      <c r="AL1823" s="72">
        <f>(SUMIFS('Banco de Indicadores Mun. (2)'!I:I,'Banco de Indicadores Mun. (2)'!B:B,'Banco de Indicadores - Mun. (1)'!B1823,'Banco de Indicadores Mun. (2)'!A:A,'Banco de Indicadores - Mun. (1)'!A1823) / VLOOKUP(D1823,'Dados Base'!$B:$K,9,FALSE)) * 100</f>
        <v>2.5690788288288284</v>
      </c>
      <c r="AM1823" s="72">
        <f>(SUMIFS('Banco de Indicadores Mun. (2)'!J:J,'Banco de Indicadores Mun. (2)'!B:B,'Banco de Indicadores - Mun. (1)'!B1823,'Banco de Indicadores Mun. (2)'!A:A,'Banco de Indicadores - Mun. (1)'!A1823) / VLOOKUP(D1823,'Dados Base'!$B:$K,7,FALSE)) * 100</f>
        <v>11.874578947368422</v>
      </c>
      <c r="AN1823" s="72">
        <f>(SUMIFS('Banco de Indicadores Mun. (2)'!K:K,'Banco de Indicadores Mun. (2)'!B:B,'Banco de Indicadores - Mun. (1)'!B1823,'Banco de Indicadores Mun. (2)'!A:A,'Banco de Indicadores - Mun. (1)'!A1823) / VLOOKUP(D1823,'Dados Base'!$B:$K,10,FALSE)) * 100</f>
        <v>0.27968888888888893</v>
      </c>
      <c r="AO1823" s="21">
        <v>0</v>
      </c>
      <c r="AP1823" s="125">
        <v>0</v>
      </c>
      <c r="AQ1823" s="5">
        <v>0</v>
      </c>
      <c r="AR1823" s="21">
        <v>8.1999999999999993</v>
      </c>
      <c r="AS1823" s="20">
        <v>100</v>
      </c>
      <c r="AT1823" s="20">
        <v>100</v>
      </c>
      <c r="AU1823" s="20">
        <v>77.592732778198339</v>
      </c>
      <c r="AV1823" s="20">
        <v>8.24</v>
      </c>
      <c r="AW1823" s="21">
        <v>0</v>
      </c>
      <c r="AX1823" s="21">
        <v>0</v>
      </c>
      <c r="AY1823" s="116">
        <v>126.43311888921554</v>
      </c>
    </row>
    <row r="1824" spans="1:51" ht="15" x14ac:dyDescent="0.25">
      <c r="A1824" s="144">
        <v>2015</v>
      </c>
      <c r="B1824" s="77" t="s">
        <v>534</v>
      </c>
      <c r="C1824" s="78">
        <v>18</v>
      </c>
      <c r="D1824" s="77">
        <v>3547650</v>
      </c>
      <c r="E1824" s="78">
        <v>354765018</v>
      </c>
      <c r="F1824" s="78" t="str">
        <f t="shared" si="75"/>
        <v>3547650182015</v>
      </c>
      <c r="G1824" s="89">
        <v>0.15332376015706473</v>
      </c>
      <c r="H1824" s="80">
        <f t="shared" si="74"/>
        <v>1447</v>
      </c>
      <c r="I1824" s="90">
        <v>935</v>
      </c>
      <c r="J1824" s="91">
        <v>512</v>
      </c>
      <c r="K1824" s="83">
        <f>(H1824)/VLOOKUP(D1824,'Dados Base'!$B:$K,6,FALSE)</f>
        <v>18.277125173676897</v>
      </c>
      <c r="L1824" s="88">
        <f t="shared" si="76"/>
        <v>64.61644782308224</v>
      </c>
      <c r="M1824" s="85" t="s">
        <v>702</v>
      </c>
      <c r="N1824" s="92">
        <v>0.77200000000000002</v>
      </c>
      <c r="O1824" s="91">
        <v>12</v>
      </c>
      <c r="P1824" s="91">
        <v>8900</v>
      </c>
      <c r="Q1824" s="91">
        <v>1800</v>
      </c>
      <c r="R1824" s="91">
        <v>100</v>
      </c>
      <c r="S1824" s="91">
        <v>1</v>
      </c>
      <c r="T1824" s="87" t="s">
        <v>691</v>
      </c>
      <c r="U1824" s="91">
        <v>8</v>
      </c>
      <c r="V1824" s="91">
        <v>9</v>
      </c>
      <c r="W1824" s="93">
        <v>0</v>
      </c>
      <c r="X1824" s="47">
        <v>2.6769500000000004E-3</v>
      </c>
      <c r="Y1824" s="21">
        <v>0.6</v>
      </c>
      <c r="Z1824" s="21">
        <v>35</v>
      </c>
      <c r="AA1824" s="21">
        <v>12</v>
      </c>
      <c r="AB1824" s="21">
        <v>0</v>
      </c>
      <c r="AC1824" s="21">
        <v>0</v>
      </c>
      <c r="AD1824" s="153">
        <f>VLOOKUP(D1824,'Dados Base'!$B:$K,9,FALSE)*31536000/VLOOKUP($F1824,F:H,MATCH(H1823,F1823:AF1823,0),FALSE)</f>
        <v>13730.255701451279</v>
      </c>
      <c r="AE1824" s="153">
        <f>VLOOKUP(D1824,'Dados Base'!$B:$K,10,FALSE)*31536000/VLOOKUP($F1824,F:H,MATCH(H1823,F1823:AF1823,0),FALSE)</f>
        <v>871.76226675881151</v>
      </c>
      <c r="AF1824" s="14">
        <v>71.040000000000006</v>
      </c>
      <c r="AG1824" s="15" t="s">
        <v>692</v>
      </c>
      <c r="AH1824" s="14">
        <v>68.61</v>
      </c>
      <c r="AI1824" s="14">
        <v>9.3800000000000008</v>
      </c>
      <c r="AJ1824" s="16">
        <v>100</v>
      </c>
      <c r="AK1824" s="72">
        <f>(SUMIFS('Banco de Indicadores Mun. (2)'!I:I,'Banco de Indicadores Mun. (2)'!B:B,'Banco de Indicadores - Mun. (1)'!B1824,'Banco de Indicadores Mun. (2)'!A:A,'Banco de Indicadores - Mun. (1)'!A1824) / VLOOKUP(D1824,'Dados Base'!$B:$K,8,FALSE)) * 100</f>
        <v>10.369263157894737</v>
      </c>
      <c r="AL1824" s="72">
        <f>(SUMIFS('Banco de Indicadores Mun. (2)'!I:I,'Banco de Indicadores Mun. (2)'!B:B,'Banco de Indicadores - Mun. (1)'!B1824,'Banco de Indicadores Mun. (2)'!A:A,'Banco de Indicadores - Mun. (1)'!A1824) / VLOOKUP(D1824,'Dados Base'!$B:$K,9,FALSE)) * 100</f>
        <v>3.1272380952380954</v>
      </c>
      <c r="AM1824" s="72">
        <f>(SUMIFS('Banco de Indicadores Mun. (2)'!J:J,'Banco de Indicadores Mun. (2)'!B:B,'Banco de Indicadores - Mun. (1)'!B1824,'Banco de Indicadores Mun. (2)'!A:A,'Banco de Indicadores - Mun. (1)'!A1824) / VLOOKUP(D1824,'Dados Base'!$B:$K,7,FALSE)) * 100</f>
        <v>11.366800000000001</v>
      </c>
      <c r="AN1824" s="72">
        <f>(SUMIFS('Banco de Indicadores Mun. (2)'!K:K,'Banco de Indicadores Mun. (2)'!B:B,'Banco de Indicadores - Mun. (1)'!B1824,'Banco de Indicadores Mun. (2)'!A:A,'Banco de Indicadores - Mun. (1)'!A1824) / VLOOKUP(D1824,'Dados Base'!$B:$K,10,FALSE)) * 100</f>
        <v>6.6284999999999998</v>
      </c>
      <c r="AO1824" s="21">
        <v>0</v>
      </c>
      <c r="AP1824" s="125">
        <v>0</v>
      </c>
      <c r="AQ1824" s="5">
        <v>0</v>
      </c>
      <c r="AR1824" s="21">
        <v>9</v>
      </c>
      <c r="AS1824" s="20">
        <v>94</v>
      </c>
      <c r="AT1824" s="20">
        <v>94</v>
      </c>
      <c r="AU1824" s="20">
        <v>74.468085106382972</v>
      </c>
      <c r="AV1824" s="20">
        <v>8.3000000000000007</v>
      </c>
      <c r="AW1824" s="21">
        <v>0</v>
      </c>
      <c r="AX1824" s="21">
        <v>0</v>
      </c>
      <c r="AY1824" s="116">
        <v>0</v>
      </c>
    </row>
    <row r="1825" spans="1:51" ht="15" x14ac:dyDescent="0.25">
      <c r="A1825" s="144">
        <v>2015</v>
      </c>
      <c r="B1825" s="77" t="s">
        <v>535</v>
      </c>
      <c r="C1825" s="78">
        <v>18</v>
      </c>
      <c r="D1825" s="77">
        <v>3547205</v>
      </c>
      <c r="E1825" s="78">
        <v>354720518</v>
      </c>
      <c r="F1825" s="78" t="str">
        <f t="shared" si="75"/>
        <v>3547205182015</v>
      </c>
      <c r="G1825" s="89">
        <v>-1.2114997027327767</v>
      </c>
      <c r="H1825" s="80">
        <f t="shared" si="74"/>
        <v>1566</v>
      </c>
      <c r="I1825" s="90">
        <v>1106</v>
      </c>
      <c r="J1825" s="91">
        <v>460</v>
      </c>
      <c r="K1825" s="83">
        <f>(H1825)/VLOOKUP(D1825,'Dados Base'!$B:$K,6,FALSE)</f>
        <v>12.054499268724502</v>
      </c>
      <c r="L1825" s="88">
        <f t="shared" si="76"/>
        <v>70.625798212005108</v>
      </c>
      <c r="M1825" s="85" t="s">
        <v>702</v>
      </c>
      <c r="N1825" s="92">
        <v>0.77300000000000002</v>
      </c>
      <c r="O1825" s="91">
        <v>24</v>
      </c>
      <c r="P1825" s="91">
        <v>17150</v>
      </c>
      <c r="Q1825" s="91">
        <v>90</v>
      </c>
      <c r="R1825" s="91">
        <v>300</v>
      </c>
      <c r="S1825" s="91">
        <v>3</v>
      </c>
      <c r="T1825" s="87" t="s">
        <v>691</v>
      </c>
      <c r="U1825" s="91">
        <v>9</v>
      </c>
      <c r="V1825" s="91">
        <v>13</v>
      </c>
      <c r="W1825" s="93">
        <v>0.63</v>
      </c>
      <c r="X1825" s="47">
        <v>3.3089906249999996E-3</v>
      </c>
      <c r="Y1825" s="21">
        <v>0.74</v>
      </c>
      <c r="Z1825" s="21">
        <v>41</v>
      </c>
      <c r="AA1825" s="21">
        <v>16</v>
      </c>
      <c r="AB1825" s="21">
        <v>0</v>
      </c>
      <c r="AC1825" s="21">
        <v>0</v>
      </c>
      <c r="AD1825" s="153">
        <f>VLOOKUP(D1825,'Dados Base'!$B:$K,9,FALSE)*31536000/VLOOKUP($F1825,F:H,MATCH(H1824,F1824:AF1824,0),FALSE)</f>
        <v>19533.793103448275</v>
      </c>
      <c r="AE1825" s="153">
        <f>VLOOKUP(D1825,'Dados Base'!$B:$K,10,FALSE)*31536000/VLOOKUP($F1825,F:H,MATCH(H1824,F1824:AF1824,0),FALSE)</f>
        <v>1611.0344827586205</v>
      </c>
      <c r="AF1825" s="14">
        <v>81.14</v>
      </c>
      <c r="AG1825" s="15">
        <v>66.88</v>
      </c>
      <c r="AH1825" s="14">
        <v>79.2</v>
      </c>
      <c r="AI1825" s="14">
        <v>18.72</v>
      </c>
      <c r="AJ1825" s="16">
        <v>100</v>
      </c>
      <c r="AK1825" s="72">
        <f>(SUMIFS('Banco de Indicadores Mun. (2)'!I:I,'Banco de Indicadores Mun. (2)'!B:B,'Banco de Indicadores - Mun. (1)'!B1825,'Banco de Indicadores Mun. (2)'!A:A,'Banco de Indicadores - Mun. (1)'!A1825) / VLOOKUP(D1825,'Dados Base'!$B:$K,8,FALSE)) * 100</f>
        <v>4.1260333333333339</v>
      </c>
      <c r="AL1825" s="72">
        <f>(SUMIFS('Banco de Indicadores Mun. (2)'!I:I,'Banco de Indicadores Mun. (2)'!B:B,'Banco de Indicadores - Mun. (1)'!B1825,'Banco de Indicadores Mun. (2)'!A:A,'Banco de Indicadores - Mun. (1)'!A1825) / VLOOKUP(D1825,'Dados Base'!$B:$K,9,FALSE)) * 100</f>
        <v>1.2760927835051548</v>
      </c>
      <c r="AM1825" s="72">
        <f>(SUMIFS('Banco de Indicadores Mun. (2)'!J:J,'Banco de Indicadores Mun. (2)'!B:B,'Banco de Indicadores - Mun. (1)'!B1825,'Banco de Indicadores Mun. (2)'!A:A,'Banco de Indicadores - Mun. (1)'!A1825) / VLOOKUP(D1825,'Dados Base'!$B:$K,7,FALSE)) * 100</f>
        <v>3.9738636363636366</v>
      </c>
      <c r="AN1825" s="72">
        <f>(SUMIFS('Banco de Indicadores Mun. (2)'!K:K,'Banco de Indicadores Mun. (2)'!B:B,'Banco de Indicadores - Mun. (1)'!B1825,'Banco de Indicadores Mun. (2)'!A:A,'Banco de Indicadores - Mun. (1)'!A1825) / VLOOKUP(D1825,'Dados Base'!$B:$K,10,FALSE)) * 100</f>
        <v>4.5445000000000002</v>
      </c>
      <c r="AO1825" s="21">
        <v>0</v>
      </c>
      <c r="AP1825" s="125">
        <v>0</v>
      </c>
      <c r="AQ1825" s="5">
        <v>0</v>
      </c>
      <c r="AR1825" s="21">
        <v>8.6</v>
      </c>
      <c r="AS1825" s="20">
        <v>97</v>
      </c>
      <c r="AT1825" s="20">
        <v>97</v>
      </c>
      <c r="AU1825" s="20">
        <v>71.929824561403507</v>
      </c>
      <c r="AV1825" s="20">
        <v>8.18</v>
      </c>
      <c r="AW1825" s="21">
        <v>0</v>
      </c>
      <c r="AX1825" s="21">
        <v>0</v>
      </c>
      <c r="AY1825" s="116">
        <v>107.26277265092887</v>
      </c>
    </row>
    <row r="1826" spans="1:51" ht="15" x14ac:dyDescent="0.25">
      <c r="A1826" s="144">
        <v>2015</v>
      </c>
      <c r="B1826" s="77" t="s">
        <v>536</v>
      </c>
      <c r="C1826" s="78">
        <v>6</v>
      </c>
      <c r="D1826" s="77">
        <v>3547304</v>
      </c>
      <c r="E1826" s="78">
        <v>35473046</v>
      </c>
      <c r="F1826" s="78" t="str">
        <f t="shared" si="75"/>
        <v>354730462015</v>
      </c>
      <c r="G1826" s="89">
        <v>3.1289686234130754</v>
      </c>
      <c r="H1826" s="80">
        <f t="shared" si="74"/>
        <v>124050</v>
      </c>
      <c r="I1826" s="90">
        <v>124050</v>
      </c>
      <c r="J1826" s="91">
        <v>0</v>
      </c>
      <c r="K1826" s="83">
        <f>(H1826)/VLOOKUP(D1826,'Dados Base'!$B:$K,6,FALSE)</f>
        <v>674.84495702317486</v>
      </c>
      <c r="L1826" s="88">
        <f t="shared" si="76"/>
        <v>100</v>
      </c>
      <c r="M1826" s="85" t="s">
        <v>702</v>
      </c>
      <c r="N1826" s="92">
        <v>0.81399999999999995</v>
      </c>
      <c r="O1826" s="91">
        <v>6</v>
      </c>
      <c r="P1826" s="91">
        <v>0</v>
      </c>
      <c r="Q1826" s="91">
        <v>0</v>
      </c>
      <c r="R1826" s="91">
        <v>0</v>
      </c>
      <c r="S1826" s="91">
        <v>404</v>
      </c>
      <c r="T1826" s="87" t="s">
        <v>691</v>
      </c>
      <c r="U1826" s="91">
        <v>826</v>
      </c>
      <c r="V1826" s="91">
        <v>1602</v>
      </c>
      <c r="W1826" s="93">
        <v>9.27</v>
      </c>
      <c r="X1826" s="47">
        <v>0.43216493055555555</v>
      </c>
      <c r="Y1826" s="21">
        <v>113.92</v>
      </c>
      <c r="Z1826" s="21">
        <v>584</v>
      </c>
      <c r="AA1826" s="21">
        <v>6251</v>
      </c>
      <c r="AB1826" s="21">
        <v>7</v>
      </c>
      <c r="AC1826" s="21">
        <v>0</v>
      </c>
      <c r="AD1826" s="153">
        <f>VLOOKUP(D1826,'Dados Base'!$B:$K,9,FALSE)*31536000/VLOOKUP($F1826,F:H,MATCH(H1825,F1825:AF1825,0),FALSE)</f>
        <v>627.92357920193467</v>
      </c>
      <c r="AE1826" s="153">
        <f>VLOOKUP(D1826,'Dados Base'!$B:$K,10,FALSE)*31536000/VLOOKUP($F1826,F:H,MATCH(H1825,F1825:AF1825,0),FALSE)</f>
        <v>86.434824667472782</v>
      </c>
      <c r="AF1826" s="14">
        <v>100</v>
      </c>
      <c r="AG1826" s="15">
        <v>100</v>
      </c>
      <c r="AH1826" s="14">
        <v>35.86</v>
      </c>
      <c r="AI1826" s="14">
        <v>33.94</v>
      </c>
      <c r="AJ1826" s="16">
        <v>100</v>
      </c>
      <c r="AK1826" s="72">
        <f>(SUMIFS('Banco de Indicadores Mun. (2)'!I:I,'Banco de Indicadores Mun. (2)'!B:B,'Banco de Indicadores - Mun. (1)'!B1826,'Banco de Indicadores Mun. (2)'!A:A,'Banco de Indicadores - Mun. (1)'!A1826) / VLOOKUP(D1826,'Dados Base'!$B:$K,8,FALSE)) * 100</f>
        <v>33.330899999999993</v>
      </c>
      <c r="AL1826" s="72">
        <f>(SUMIFS('Banco de Indicadores Mun. (2)'!I:I,'Banco de Indicadores Mun. (2)'!B:B,'Banco de Indicadores - Mun. (1)'!B1826,'Banco de Indicadores Mun. (2)'!A:A,'Banco de Indicadores - Mun. (1)'!A1826) / VLOOKUP(D1826,'Dados Base'!$B:$K,9,FALSE)) * 100</f>
        <v>12.144862348178133</v>
      </c>
      <c r="AM1826" s="72">
        <f>(SUMIFS('Banco de Indicadores Mun. (2)'!J:J,'Banco de Indicadores Mun. (2)'!B:B,'Banco de Indicadores - Mun. (1)'!B1826,'Banco de Indicadores Mun. (2)'!A:A,'Banco de Indicadores - Mun. (1)'!A1826) / VLOOKUP(D1826,'Dados Base'!$B:$K,7,FALSE)) * 100</f>
        <v>32.802857142857142</v>
      </c>
      <c r="AN1826" s="72">
        <f>(SUMIFS('Banco de Indicadores Mun. (2)'!K:K,'Banco de Indicadores Mun. (2)'!B:B,'Banco de Indicadores - Mun. (1)'!B1826,'Banco de Indicadores Mun. (2)'!A:A,'Banco de Indicadores - Mun. (1)'!A1826) / VLOOKUP(D1826,'Dados Base'!$B:$K,10,FALSE)) * 100</f>
        <v>34.200617647058813</v>
      </c>
      <c r="AO1826" s="21">
        <v>0</v>
      </c>
      <c r="AP1826" s="125">
        <v>0</v>
      </c>
      <c r="AQ1826" s="5">
        <v>0</v>
      </c>
      <c r="AR1826" s="21">
        <v>8.6</v>
      </c>
      <c r="AS1826" s="20">
        <v>32</v>
      </c>
      <c r="AT1826" s="20">
        <v>9.6</v>
      </c>
      <c r="AU1826" s="20">
        <v>8.5442574981711772</v>
      </c>
      <c r="AV1826" s="20">
        <v>1.99</v>
      </c>
      <c r="AW1826" s="21">
        <v>2</v>
      </c>
      <c r="AX1826" s="21">
        <v>0</v>
      </c>
      <c r="AY1826" s="116">
        <v>52.927292289999151</v>
      </c>
    </row>
    <row r="1827" spans="1:51" ht="15" x14ac:dyDescent="0.25">
      <c r="A1827" s="144">
        <v>2015</v>
      </c>
      <c r="B1827" s="77" t="s">
        <v>537</v>
      </c>
      <c r="C1827" s="78">
        <v>22</v>
      </c>
      <c r="D1827" s="77">
        <v>3547700</v>
      </c>
      <c r="E1827" s="78">
        <v>354770022</v>
      </c>
      <c r="F1827" s="78" t="str">
        <f t="shared" si="75"/>
        <v>3547700222015</v>
      </c>
      <c r="G1827" s="89">
        <v>-0.2185089624887393</v>
      </c>
      <c r="H1827" s="80">
        <f t="shared" si="74"/>
        <v>20257</v>
      </c>
      <c r="I1827" s="90">
        <v>18995</v>
      </c>
      <c r="J1827" s="91">
        <v>1262</v>
      </c>
      <c r="K1827" s="83">
        <f>(H1827)/VLOOKUP(D1827,'Dados Base'!$B:$K,6,FALSE)</f>
        <v>36.660935661931049</v>
      </c>
      <c r="L1827" s="88">
        <f t="shared" si="76"/>
        <v>93.770054795873037</v>
      </c>
      <c r="M1827" s="85" t="s">
        <v>702</v>
      </c>
      <c r="N1827" s="92">
        <v>0.753</v>
      </c>
      <c r="O1827" s="91">
        <v>127</v>
      </c>
      <c r="P1827" s="91">
        <v>68900</v>
      </c>
      <c r="Q1827" s="91">
        <v>0</v>
      </c>
      <c r="R1827" s="91">
        <v>0</v>
      </c>
      <c r="S1827" s="91">
        <v>39</v>
      </c>
      <c r="T1827" s="87" t="s">
        <v>691</v>
      </c>
      <c r="U1827" s="91">
        <v>201</v>
      </c>
      <c r="V1827" s="91">
        <v>153</v>
      </c>
      <c r="W1827" s="93">
        <v>0</v>
      </c>
      <c r="X1827" s="47">
        <v>5.5341584751157413E-2</v>
      </c>
      <c r="Y1827" s="21">
        <v>13.73</v>
      </c>
      <c r="Z1827" s="21">
        <v>877</v>
      </c>
      <c r="AA1827" s="21">
        <v>182</v>
      </c>
      <c r="AB1827" s="21">
        <v>1</v>
      </c>
      <c r="AC1827" s="21">
        <v>0</v>
      </c>
      <c r="AD1827" s="153">
        <f>VLOOKUP(D1827,'Dados Base'!$B:$K,9,FALSE)*31536000/VLOOKUP($F1827,F:H,MATCH(H1826,F1826:AF1826,0),FALSE)</f>
        <v>6367.2922940218195</v>
      </c>
      <c r="AE1827" s="153">
        <f>VLOOKUP(D1827,'Dados Base'!$B:$K,10,FALSE)*31536000/VLOOKUP($F1827,F:H,MATCH(H1826,F1826:AF1826,0),FALSE)</f>
        <v>856.23735005183357</v>
      </c>
      <c r="AF1827" s="14">
        <v>89.75</v>
      </c>
      <c r="AG1827" s="15">
        <v>93.19</v>
      </c>
      <c r="AH1827" s="14">
        <v>88.57</v>
      </c>
      <c r="AI1827" s="14">
        <v>20.91</v>
      </c>
      <c r="AJ1827" s="16">
        <v>96.31</v>
      </c>
      <c r="AK1827" s="72">
        <f>(SUMIFS('Banco de Indicadores Mun. (2)'!I:I,'Banco de Indicadores Mun. (2)'!B:B,'Banco de Indicadores - Mun. (1)'!B1827,'Banco de Indicadores Mun. (2)'!A:A,'Banco de Indicadores - Mun. (1)'!A1827) / VLOOKUP(D1827,'Dados Base'!$B:$K,8,FALSE)) * 100</f>
        <v>4.6863073170731715</v>
      </c>
      <c r="AL1827" s="72">
        <f>(SUMIFS('Banco de Indicadores Mun. (2)'!I:I,'Banco de Indicadores Mun. (2)'!B:B,'Banco de Indicadores - Mun. (1)'!B1827,'Banco de Indicadores Mun. (2)'!A:A,'Banco de Indicadores - Mun. (1)'!A1827) / VLOOKUP(D1827,'Dados Base'!$B:$K,9,FALSE)) * 100</f>
        <v>2.3488826405867971</v>
      </c>
      <c r="AM1827" s="72">
        <f>(SUMIFS('Banco de Indicadores Mun. (2)'!J:J,'Banco de Indicadores Mun. (2)'!B:B,'Banco de Indicadores - Mun. (1)'!B1827,'Banco de Indicadores Mun. (2)'!A:A,'Banco de Indicadores - Mun. (1)'!A1827) / VLOOKUP(D1827,'Dados Base'!$B:$K,7,FALSE)) * 100</f>
        <v>3.8249666666666666</v>
      </c>
      <c r="AN1827" s="72">
        <f>(SUMIFS('Banco de Indicadores Mun. (2)'!K:K,'Banco de Indicadores Mun. (2)'!B:B,'Banco de Indicadores - Mun. (1)'!B1827,'Banco de Indicadores Mun. (2)'!A:A,'Banco de Indicadores - Mun. (1)'!A1827) / VLOOKUP(D1827,'Dados Base'!$B:$K,10,FALSE)) * 100</f>
        <v>7.0354181818181827</v>
      </c>
      <c r="AO1827" s="21">
        <v>0</v>
      </c>
      <c r="AP1827" s="125">
        <v>0</v>
      </c>
      <c r="AQ1827" s="5">
        <v>0</v>
      </c>
      <c r="AR1827" s="21">
        <v>7.2</v>
      </c>
      <c r="AS1827" s="20">
        <v>98</v>
      </c>
      <c r="AT1827" s="20">
        <v>98</v>
      </c>
      <c r="AU1827" s="20">
        <v>82.813975448536354</v>
      </c>
      <c r="AV1827" s="20">
        <v>9.9700000000000006</v>
      </c>
      <c r="AW1827" s="21">
        <v>0</v>
      </c>
      <c r="AX1827" s="21">
        <v>0</v>
      </c>
      <c r="AY1827" s="116">
        <v>62.198459780341054</v>
      </c>
    </row>
    <row r="1828" spans="1:51" ht="15" x14ac:dyDescent="0.25">
      <c r="A1828" s="144">
        <v>2015</v>
      </c>
      <c r="B1828" s="77" t="s">
        <v>538</v>
      </c>
      <c r="C1828" s="78">
        <v>6</v>
      </c>
      <c r="D1828" s="77">
        <v>3547809</v>
      </c>
      <c r="E1828" s="78">
        <v>35478096</v>
      </c>
      <c r="F1828" s="78" t="str">
        <f t="shared" si="75"/>
        <v>354780962015</v>
      </c>
      <c r="G1828" s="89">
        <v>0.31587435805975339</v>
      </c>
      <c r="H1828" s="80">
        <f t="shared" si="74"/>
        <v>685606</v>
      </c>
      <c r="I1828" s="90">
        <v>685606</v>
      </c>
      <c r="J1828" s="91">
        <v>0</v>
      </c>
      <c r="K1828" s="83">
        <f>(H1828)/VLOOKUP(D1828,'Dados Base'!$B:$K,6,FALSE)</f>
        <v>3921.3337908945323</v>
      </c>
      <c r="L1828" s="88">
        <f t="shared" si="76"/>
        <v>100</v>
      </c>
      <c r="M1828" s="85" t="s">
        <v>702</v>
      </c>
      <c r="N1828" s="92">
        <v>0.81499999999999995</v>
      </c>
      <c r="O1828" s="91">
        <v>8</v>
      </c>
      <c r="P1828" s="91">
        <v>0</v>
      </c>
      <c r="Q1828" s="91">
        <v>0</v>
      </c>
      <c r="R1828" s="91">
        <v>0</v>
      </c>
      <c r="S1828" s="91">
        <v>1314</v>
      </c>
      <c r="T1828" s="87" t="s">
        <v>691</v>
      </c>
      <c r="U1828" s="91">
        <v>5816</v>
      </c>
      <c r="V1828" s="91">
        <v>7035</v>
      </c>
      <c r="W1828" s="93">
        <v>8.91</v>
      </c>
      <c r="X1828" s="47">
        <v>2.7924613351180558</v>
      </c>
      <c r="Y1828" s="21">
        <v>781.23</v>
      </c>
      <c r="Z1828" s="21">
        <v>13978</v>
      </c>
      <c r="AA1828" s="21">
        <v>24373</v>
      </c>
      <c r="AB1828" s="21">
        <v>136</v>
      </c>
      <c r="AC1828" s="21">
        <v>2</v>
      </c>
      <c r="AD1828" s="153">
        <f>VLOOKUP(D1828,'Dados Base'!$B:$K,9,FALSE)*31536000/VLOOKUP($F1828,F:H,MATCH(H1827,F1827:AF1827,0),FALSE)</f>
        <v>131.09220164350953</v>
      </c>
      <c r="AE1828" s="153">
        <f>VLOOKUP(D1828,'Dados Base'!$B:$K,10,FALSE)*31536000/VLOOKUP($F1828,F:H,MATCH(H1827,F1827:AF1827,0),FALSE)</f>
        <v>17.478960219134606</v>
      </c>
      <c r="AF1828" s="14">
        <v>99.69</v>
      </c>
      <c r="AG1828" s="15">
        <v>100</v>
      </c>
      <c r="AH1828" s="14">
        <v>98.56</v>
      </c>
      <c r="AI1828" s="14">
        <v>36.42</v>
      </c>
      <c r="AJ1828" s="16">
        <v>99.69</v>
      </c>
      <c r="AK1828" s="72">
        <f>(SUMIFS('Banco de Indicadores Mun. (2)'!I:I,'Banco de Indicadores Mun. (2)'!B:B,'Banco de Indicadores - Mun. (1)'!B1828,'Banco de Indicadores Mun. (2)'!A:A,'Banco de Indicadores - Mun. (1)'!A1828) / VLOOKUP(D1828,'Dados Base'!$B:$K,8,FALSE)) * 100</f>
        <v>65.467361904761873</v>
      </c>
      <c r="AL1828" s="72">
        <f>(SUMIFS('Banco de Indicadores Mun. (2)'!I:I,'Banco de Indicadores Mun. (2)'!B:B,'Banco de Indicadores - Mun. (1)'!B1828,'Banco de Indicadores Mun. (2)'!A:A,'Banco de Indicadores - Mun. (1)'!A1828) / VLOOKUP(D1828,'Dados Base'!$B:$K,9,FALSE)) * 100</f>
        <v>24.119554385964896</v>
      </c>
      <c r="AM1828" s="72">
        <f>(SUMIFS('Banco de Indicadores Mun. (2)'!J:J,'Banco de Indicadores Mun. (2)'!B:B,'Banco de Indicadores - Mun. (1)'!B1828,'Banco de Indicadores Mun. (2)'!A:A,'Banco de Indicadores - Mun. (1)'!A1828) / VLOOKUP(D1828,'Dados Base'!$B:$K,7,FALSE)) * 100</f>
        <v>72.255373134328352</v>
      </c>
      <c r="AN1828" s="72">
        <f>(SUMIFS('Banco de Indicadores Mun. (2)'!K:K,'Banco de Indicadores Mun. (2)'!B:B,'Banco de Indicadores - Mun. (1)'!B1828,'Banco de Indicadores Mun. (2)'!A:A,'Banco de Indicadores - Mun. (1)'!A1828) / VLOOKUP(D1828,'Dados Base'!$B:$K,10,FALSE)) * 100</f>
        <v>53.499026315789379</v>
      </c>
      <c r="AO1828" s="21">
        <v>0</v>
      </c>
      <c r="AP1828" s="125">
        <v>0</v>
      </c>
      <c r="AQ1828" s="5">
        <v>20</v>
      </c>
      <c r="AR1828" s="21">
        <v>9.1999999999999993</v>
      </c>
      <c r="AS1828" s="20">
        <v>98</v>
      </c>
      <c r="AT1828" s="20">
        <v>39.20000000000001</v>
      </c>
      <c r="AU1828" s="20">
        <v>36.447550259445649</v>
      </c>
      <c r="AV1828" s="20">
        <v>4.74</v>
      </c>
      <c r="AW1828" s="21">
        <v>44</v>
      </c>
      <c r="AX1828" s="21">
        <v>2</v>
      </c>
      <c r="AY1828" s="116">
        <v>6.7266206260985895</v>
      </c>
    </row>
    <row r="1829" spans="1:51" ht="15" x14ac:dyDescent="0.25">
      <c r="A1829" s="144">
        <v>2015</v>
      </c>
      <c r="B1829" s="77" t="s">
        <v>539</v>
      </c>
      <c r="C1829" s="78">
        <v>8</v>
      </c>
      <c r="D1829" s="77">
        <v>3547908</v>
      </c>
      <c r="E1829" s="78">
        <v>35479088</v>
      </c>
      <c r="F1829" s="78" t="str">
        <f t="shared" si="75"/>
        <v>354790882015</v>
      </c>
      <c r="G1829" s="89">
        <v>0.64612567670168097</v>
      </c>
      <c r="H1829" s="80">
        <f t="shared" si="74"/>
        <v>6477</v>
      </c>
      <c r="I1829" s="90">
        <v>4838</v>
      </c>
      <c r="J1829" s="91">
        <v>1639</v>
      </c>
      <c r="K1829" s="83">
        <f>(H1829)/VLOOKUP(D1829,'Dados Base'!$B:$K,6,FALSE)</f>
        <v>20.915138207181606</v>
      </c>
      <c r="L1829" s="88">
        <f t="shared" si="76"/>
        <v>74.695074880345828</v>
      </c>
      <c r="M1829" s="85" t="s">
        <v>702</v>
      </c>
      <c r="N1829" s="92">
        <v>0.70199999999999996</v>
      </c>
      <c r="O1829" s="91">
        <v>153</v>
      </c>
      <c r="P1829" s="91">
        <v>16700</v>
      </c>
      <c r="Q1829" s="91">
        <v>300000</v>
      </c>
      <c r="R1829" s="91">
        <v>2000</v>
      </c>
      <c r="S1829" s="91">
        <v>25</v>
      </c>
      <c r="T1829" s="87" t="s">
        <v>691</v>
      </c>
      <c r="U1829" s="91">
        <v>74</v>
      </c>
      <c r="V1829" s="91">
        <v>29</v>
      </c>
      <c r="W1829" s="93">
        <v>0</v>
      </c>
      <c r="X1829" s="47">
        <v>1.6825019531249999E-2</v>
      </c>
      <c r="Y1829" s="21">
        <v>3.49</v>
      </c>
      <c r="Z1829" s="21">
        <v>224</v>
      </c>
      <c r="AA1829" s="21">
        <v>46</v>
      </c>
      <c r="AB1829" s="21">
        <v>1</v>
      </c>
      <c r="AC1829" s="21">
        <v>0</v>
      </c>
      <c r="AD1829" s="153">
        <f>VLOOKUP(D1829,'Dados Base'!$B:$K,9,FALSE)*31536000/VLOOKUP($F1829,F:H,MATCH(H1828,F1828:AF1828,0),FALSE)</f>
        <v>23857.711903659103</v>
      </c>
      <c r="AE1829" s="153">
        <f>VLOOKUP(D1829,'Dados Base'!$B:$K,10,FALSE)*31536000/VLOOKUP($F1829,F:H,MATCH(H1828,F1828:AF1828,0),FALSE)</f>
        <v>2823.9740620657717</v>
      </c>
      <c r="AF1829" s="14">
        <v>99.75</v>
      </c>
      <c r="AG1829" s="15">
        <v>74.06</v>
      </c>
      <c r="AH1829" s="14">
        <v>99.75</v>
      </c>
      <c r="AI1829" s="14">
        <v>52.63</v>
      </c>
      <c r="AJ1829" s="16">
        <v>99.78</v>
      </c>
      <c r="AK1829" s="72">
        <f>(SUMIFS('Banco de Indicadores Mun. (2)'!I:I,'Banco de Indicadores Mun. (2)'!B:B,'Banco de Indicadores - Mun. (1)'!B1829,'Banco de Indicadores Mun. (2)'!A:A,'Banco de Indicadores - Mun. (1)'!A1829) / VLOOKUP(D1829,'Dados Base'!$B:$K,8,FALSE)) * 100</f>
        <v>6.849448051948051</v>
      </c>
      <c r="AL1829" s="72">
        <f>(SUMIFS('Banco de Indicadores Mun. (2)'!I:I,'Banco de Indicadores Mun. (2)'!B:B,'Banco de Indicadores - Mun. (1)'!B1829,'Banco de Indicadores Mun. (2)'!A:A,'Banco de Indicadores - Mun. (1)'!A1829) / VLOOKUP(D1829,'Dados Base'!$B:$K,9,FALSE)) * 100</f>
        <v>2.1526836734693875</v>
      </c>
      <c r="AM1829" s="72">
        <f>(SUMIFS('Banco de Indicadores Mun. (2)'!J:J,'Banco de Indicadores Mun. (2)'!B:B,'Banco de Indicadores - Mun. (1)'!B1829,'Banco de Indicadores Mun. (2)'!A:A,'Banco de Indicadores - Mun. (1)'!A1829) / VLOOKUP(D1829,'Dados Base'!$B:$K,7,FALSE)) * 100</f>
        <v>6.6288124999999987</v>
      </c>
      <c r="AN1829" s="72">
        <f>(SUMIFS('Banco de Indicadores Mun. (2)'!K:K,'Banco de Indicadores Mun. (2)'!B:B,'Banco de Indicadores - Mun. (1)'!B1829,'Banco de Indicadores Mun. (2)'!A:A,'Banco de Indicadores - Mun. (1)'!A1829) / VLOOKUP(D1829,'Dados Base'!$B:$K,10,FALSE)) * 100</f>
        <v>7.214637931034483</v>
      </c>
      <c r="AO1829" s="21">
        <v>0</v>
      </c>
      <c r="AP1829" s="125">
        <v>0</v>
      </c>
      <c r="AQ1829" s="5">
        <v>0</v>
      </c>
      <c r="AR1829" s="21">
        <v>9.1</v>
      </c>
      <c r="AS1829" s="20">
        <v>100</v>
      </c>
      <c r="AT1829" s="20">
        <v>90</v>
      </c>
      <c r="AU1829" s="20">
        <v>82.962962962962962</v>
      </c>
      <c r="AV1829" s="20">
        <v>9.35</v>
      </c>
      <c r="AW1829" s="21">
        <v>0</v>
      </c>
      <c r="AX1829" s="21">
        <v>0</v>
      </c>
      <c r="AY1829" s="116">
        <v>188.33932284979028</v>
      </c>
    </row>
    <row r="1830" spans="1:51" ht="15" x14ac:dyDescent="0.25">
      <c r="A1830" s="144">
        <v>2015</v>
      </c>
      <c r="B1830" s="77" t="s">
        <v>540</v>
      </c>
      <c r="C1830" s="78">
        <v>5</v>
      </c>
      <c r="D1830" s="77">
        <v>3548005</v>
      </c>
      <c r="E1830" s="78">
        <v>35480055</v>
      </c>
      <c r="F1830" s="78" t="str">
        <f t="shared" si="75"/>
        <v>354800552015</v>
      </c>
      <c r="G1830" s="89">
        <v>1.1700691081868886</v>
      </c>
      <c r="H1830" s="80">
        <f t="shared" si="74"/>
        <v>21800</v>
      </c>
      <c r="I1830" s="90">
        <v>20469</v>
      </c>
      <c r="J1830" s="91">
        <v>1331</v>
      </c>
      <c r="K1830" s="83">
        <f>(H1830)/VLOOKUP(D1830,'Dados Base'!$B:$K,6,FALSE)</f>
        <v>141.45740055804293</v>
      </c>
      <c r="L1830" s="88">
        <f t="shared" si="76"/>
        <v>93.894495412844037</v>
      </c>
      <c r="M1830" s="85" t="s">
        <v>702</v>
      </c>
      <c r="N1830" s="92">
        <v>0.70199999999999996</v>
      </c>
      <c r="O1830" s="91">
        <v>95</v>
      </c>
      <c r="P1830" s="91">
        <v>2450</v>
      </c>
      <c r="Q1830" s="91">
        <v>1210000</v>
      </c>
      <c r="R1830" s="91">
        <v>0</v>
      </c>
      <c r="S1830" s="91">
        <v>54</v>
      </c>
      <c r="T1830" s="87" t="s">
        <v>691</v>
      </c>
      <c r="U1830" s="91">
        <v>321</v>
      </c>
      <c r="V1830" s="91">
        <v>210</v>
      </c>
      <c r="W1830" s="93">
        <v>0</v>
      </c>
      <c r="X1830" s="47">
        <v>5.994853657407407E-2</v>
      </c>
      <c r="Y1830" s="21">
        <v>14.29</v>
      </c>
      <c r="Z1830" s="21">
        <v>0</v>
      </c>
      <c r="AA1830" s="21">
        <v>1102</v>
      </c>
      <c r="AB1830" s="21">
        <v>3</v>
      </c>
      <c r="AC1830" s="21">
        <v>0</v>
      </c>
      <c r="AD1830" s="153">
        <f>VLOOKUP(D1830,'Dados Base'!$B:$K,9,FALSE)*31536000/VLOOKUP($F1830,F:H,MATCH(H1829,F1829:AF1829,0),FALSE)</f>
        <v>2777.4825688073392</v>
      </c>
      <c r="AE1830" s="153">
        <f>VLOOKUP(D1830,'Dados Base'!$B:$K,10,FALSE)*31536000/VLOOKUP($F1830,F:H,MATCH(H1829,F1829:AF1829,0),FALSE)</f>
        <v>361.651376146789</v>
      </c>
      <c r="AF1830" s="14">
        <v>90.34</v>
      </c>
      <c r="AG1830" s="15">
        <v>91.21</v>
      </c>
      <c r="AH1830" s="14">
        <v>88.47</v>
      </c>
      <c r="AI1830" s="14">
        <v>11.82</v>
      </c>
      <c r="AJ1830" s="16">
        <v>97</v>
      </c>
      <c r="AK1830" s="72">
        <f>(SUMIFS('Banco de Indicadores Mun. (2)'!I:I,'Banco de Indicadores Mun. (2)'!B:B,'Banco de Indicadores - Mun. (1)'!B1830,'Banco de Indicadores Mun. (2)'!A:A,'Banco de Indicadores - Mun. (1)'!A1830) / VLOOKUP(D1830,'Dados Base'!$B:$K,8,FALSE)) * 100</f>
        <v>37.660875000000004</v>
      </c>
      <c r="AL1830" s="72">
        <f>(SUMIFS('Banco de Indicadores Mun. (2)'!I:I,'Banco de Indicadores Mun. (2)'!B:B,'Banco de Indicadores - Mun. (1)'!B1830,'Banco de Indicadores Mun. (2)'!A:A,'Banco de Indicadores - Mun. (1)'!A1830) / VLOOKUP(D1830,'Dados Base'!$B:$K,9,FALSE)) * 100</f>
        <v>14.122828125</v>
      </c>
      <c r="AM1830" s="72">
        <f>(SUMIFS('Banco de Indicadores Mun. (2)'!J:J,'Banco de Indicadores Mun. (2)'!B:B,'Banco de Indicadores - Mun. (1)'!B1830,'Banco de Indicadores Mun. (2)'!A:A,'Banco de Indicadores - Mun. (1)'!A1830) / VLOOKUP(D1830,'Dados Base'!$B:$K,7,FALSE)) * 100</f>
        <v>46.076851063829785</v>
      </c>
      <c r="AN1830" s="72">
        <f>(SUMIFS('Banco de Indicadores Mun. (2)'!K:K,'Banco de Indicadores Mun. (2)'!B:B,'Banco de Indicadores - Mun. (1)'!B1830,'Banco de Indicadores Mun. (2)'!A:A,'Banco de Indicadores - Mun. (1)'!A1830) / VLOOKUP(D1830,'Dados Base'!$B:$K,10,FALSE)) * 100</f>
        <v>21.838840000000019</v>
      </c>
      <c r="AO1830" s="21">
        <v>0</v>
      </c>
      <c r="AP1830" s="125">
        <v>0</v>
      </c>
      <c r="AQ1830" s="5">
        <v>0</v>
      </c>
      <c r="AR1830" s="21">
        <v>9.8000000000000007</v>
      </c>
      <c r="AS1830" s="20">
        <v>98</v>
      </c>
      <c r="AT1830" s="20">
        <v>0</v>
      </c>
      <c r="AU1830" s="20">
        <v>0</v>
      </c>
      <c r="AV1830" s="20">
        <v>1.47</v>
      </c>
      <c r="AW1830" s="21">
        <v>0</v>
      </c>
      <c r="AX1830" s="21">
        <v>0</v>
      </c>
      <c r="AY1830" s="116">
        <v>135.17987365947238</v>
      </c>
    </row>
    <row r="1831" spans="1:51" ht="15" x14ac:dyDescent="0.25">
      <c r="A1831" s="144">
        <v>2015</v>
      </c>
      <c r="B1831" s="77" t="s">
        <v>541</v>
      </c>
      <c r="C1831" s="78">
        <v>19</v>
      </c>
      <c r="D1831" s="77">
        <v>3548054</v>
      </c>
      <c r="E1831" s="78">
        <v>354805419</v>
      </c>
      <c r="F1831" s="78" t="str">
        <f t="shared" si="75"/>
        <v>3548054192015</v>
      </c>
      <c r="G1831" s="89">
        <v>0.8912030363790846</v>
      </c>
      <c r="H1831" s="80">
        <f t="shared" si="74"/>
        <v>7962</v>
      </c>
      <c r="I1831" s="90">
        <v>6618</v>
      </c>
      <c r="J1831" s="91">
        <v>1344</v>
      </c>
      <c r="K1831" s="83">
        <f>(H1831)/VLOOKUP(D1831,'Dados Base'!$B:$K,6,FALSE)</f>
        <v>6.0961043733921354</v>
      </c>
      <c r="L1831" s="88">
        <f t="shared" si="76"/>
        <v>83.119819140919375</v>
      </c>
      <c r="M1831" s="85" t="s">
        <v>702</v>
      </c>
      <c r="N1831" s="92">
        <v>0.75700000000000001</v>
      </c>
      <c r="O1831" s="91">
        <v>165</v>
      </c>
      <c r="P1831" s="91">
        <v>75000</v>
      </c>
      <c r="Q1831" s="91">
        <v>0</v>
      </c>
      <c r="R1831" s="91">
        <v>0</v>
      </c>
      <c r="S1831" s="91">
        <v>10</v>
      </c>
      <c r="T1831" s="87" t="s">
        <v>691</v>
      </c>
      <c r="U1831" s="91">
        <v>48</v>
      </c>
      <c r="V1831" s="91">
        <v>36</v>
      </c>
      <c r="W1831" s="93">
        <v>164.52</v>
      </c>
      <c r="X1831" s="47">
        <v>1.6235015625000002E-2</v>
      </c>
      <c r="Y1831" s="21">
        <v>4.4800000000000004</v>
      </c>
      <c r="Z1831" s="21">
        <v>194</v>
      </c>
      <c r="AA1831" s="21">
        <v>152</v>
      </c>
      <c r="AB1831" s="21">
        <v>1</v>
      </c>
      <c r="AC1831" s="21">
        <v>1</v>
      </c>
      <c r="AD1831" s="153">
        <f>VLOOKUP(D1831,'Dados Base'!$B:$K,9,FALSE)*31536000/VLOOKUP($F1831,F:H,MATCH(H1830,F1830:AF1830,0),FALSE)</f>
        <v>37825.7724189902</v>
      </c>
      <c r="AE1831" s="153">
        <f>VLOOKUP(D1831,'Dados Base'!$B:$K,10,FALSE)*31536000/VLOOKUP($F1831,F:H,MATCH(H1830,F1830:AF1830,0),FALSE)</f>
        <v>2970.6103993971365</v>
      </c>
      <c r="AF1831" s="14">
        <v>78.3</v>
      </c>
      <c r="AG1831" s="15">
        <v>89.36</v>
      </c>
      <c r="AH1831" s="14">
        <v>78.3</v>
      </c>
      <c r="AI1831" s="14">
        <v>23.34</v>
      </c>
      <c r="AJ1831" s="16">
        <v>100</v>
      </c>
      <c r="AK1831" s="72">
        <f>(SUMIFS('Banco de Indicadores Mun. (2)'!I:I,'Banco de Indicadores Mun. (2)'!B:B,'Banco de Indicadores - Mun. (1)'!B1831,'Banco de Indicadores Mun. (2)'!A:A,'Banco de Indicadores - Mun. (1)'!A1831) / VLOOKUP(D1831,'Dados Base'!$B:$K,8,FALSE)) * 100</f>
        <v>10.731528239202657</v>
      </c>
      <c r="AL1831" s="72">
        <f>(SUMIFS('Banco de Indicadores Mun. (2)'!I:I,'Banco de Indicadores Mun. (2)'!B:B,'Banco de Indicadores - Mun. (1)'!B1831,'Banco de Indicadores Mun. (2)'!A:A,'Banco de Indicadores - Mun. (1)'!A1831) / VLOOKUP(D1831,'Dados Base'!$B:$K,9,FALSE)) * 100</f>
        <v>3.3823979057591615</v>
      </c>
      <c r="AM1831" s="72">
        <f>(SUMIFS('Banco de Indicadores Mun. (2)'!J:J,'Banco de Indicadores Mun. (2)'!B:B,'Banco de Indicadores - Mun. (1)'!B1831,'Banco de Indicadores Mun. (2)'!A:A,'Banco de Indicadores - Mun. (1)'!A1831) / VLOOKUP(D1831,'Dados Base'!$B:$K,7,FALSE)) * 100</f>
        <v>11.892743362831858</v>
      </c>
      <c r="AN1831" s="72">
        <f>(SUMIFS('Banco de Indicadores Mun. (2)'!K:K,'Banco de Indicadores Mun. (2)'!B:B,'Banco de Indicadores - Mun. (1)'!B1831,'Banco de Indicadores Mun. (2)'!A:A,'Banco de Indicadores - Mun. (1)'!A1831) / VLOOKUP(D1831,'Dados Base'!$B:$K,10,FALSE)) * 100</f>
        <v>7.2324000000000011</v>
      </c>
      <c r="AO1831" s="21">
        <v>0</v>
      </c>
      <c r="AP1831" s="125">
        <v>0</v>
      </c>
      <c r="AQ1831" s="5">
        <v>0</v>
      </c>
      <c r="AR1831" s="21">
        <v>7.3</v>
      </c>
      <c r="AS1831" s="20">
        <v>100</v>
      </c>
      <c r="AT1831" s="20">
        <v>80</v>
      </c>
      <c r="AU1831" s="20">
        <v>56.069364161849713</v>
      </c>
      <c r="AV1831" s="20">
        <v>6.84</v>
      </c>
      <c r="AW1831" s="21">
        <v>0</v>
      </c>
      <c r="AX1831" s="21">
        <v>1</v>
      </c>
      <c r="AY1831" s="116">
        <v>18.816085872137865</v>
      </c>
    </row>
    <row r="1832" spans="1:51" ht="15" x14ac:dyDescent="0.25">
      <c r="A1832" s="144">
        <v>2015</v>
      </c>
      <c r="B1832" s="77" t="s">
        <v>542</v>
      </c>
      <c r="C1832" s="78">
        <v>9</v>
      </c>
      <c r="D1832" s="77">
        <v>3548104</v>
      </c>
      <c r="E1832" s="78">
        <v>35481049</v>
      </c>
      <c r="F1832" s="78" t="str">
        <f t="shared" si="75"/>
        <v>354810492015</v>
      </c>
      <c r="G1832" s="89">
        <v>-0.33963070868878731</v>
      </c>
      <c r="H1832" s="80">
        <f t="shared" si="74"/>
        <v>5866</v>
      </c>
      <c r="I1832" s="90">
        <v>3662</v>
      </c>
      <c r="J1832" s="91">
        <v>2204</v>
      </c>
      <c r="K1832" s="83">
        <f>(H1832)/VLOOKUP(D1832,'Dados Base'!$B:$K,6,FALSE)</f>
        <v>53.59524897213339</v>
      </c>
      <c r="L1832" s="88">
        <f t="shared" si="76"/>
        <v>62.427548585066482</v>
      </c>
      <c r="M1832" s="85" t="s">
        <v>702</v>
      </c>
      <c r="N1832" s="92">
        <v>0.71399999999999997</v>
      </c>
      <c r="O1832" s="91">
        <v>104</v>
      </c>
      <c r="P1832" s="91">
        <v>5555</v>
      </c>
      <c r="Q1832" s="91">
        <v>872080</v>
      </c>
      <c r="R1832" s="91">
        <v>1350</v>
      </c>
      <c r="S1832" s="91">
        <v>28</v>
      </c>
      <c r="T1832" s="87" t="s">
        <v>691</v>
      </c>
      <c r="U1832" s="91">
        <v>54</v>
      </c>
      <c r="V1832" s="91">
        <v>38</v>
      </c>
      <c r="W1832" s="93">
        <v>0</v>
      </c>
      <c r="X1832" s="47">
        <v>8.7928895833333329E-3</v>
      </c>
      <c r="Y1832" s="21">
        <v>2.52</v>
      </c>
      <c r="Z1832" s="21">
        <v>121</v>
      </c>
      <c r="AA1832" s="21">
        <v>73</v>
      </c>
      <c r="AB1832" s="21">
        <v>0</v>
      </c>
      <c r="AC1832" s="21">
        <v>0</v>
      </c>
      <c r="AD1832" s="153">
        <f>VLOOKUP(D1832,'Dados Base'!$B:$K,9,FALSE)*31536000/VLOOKUP($F1832,F:H,MATCH(H1831,F1831:AF1831,0),FALSE)</f>
        <v>7902.8162291169447</v>
      </c>
      <c r="AE1832" s="153">
        <f>VLOOKUP(D1832,'Dados Base'!$B:$K,10,FALSE)*31536000/VLOOKUP($F1832,F:H,MATCH(H1831,F1831:AF1831,0),FALSE)</f>
        <v>913.93112853733396</v>
      </c>
      <c r="AF1832" s="14">
        <v>57.56</v>
      </c>
      <c r="AG1832" s="15">
        <v>100</v>
      </c>
      <c r="AH1832" s="14">
        <v>55.48</v>
      </c>
      <c r="AI1832" s="14">
        <v>33.78</v>
      </c>
      <c r="AJ1832" s="16">
        <v>96.86</v>
      </c>
      <c r="AK1832" s="72">
        <f>(SUMIFS('Banco de Indicadores Mun. (2)'!I:I,'Banco de Indicadores Mun. (2)'!B:B,'Banco de Indicadores - Mun. (1)'!B1832,'Banco de Indicadores Mun. (2)'!A:A,'Banco de Indicadores - Mun. (1)'!A1832) / VLOOKUP(D1832,'Dados Base'!$B:$K,8,FALSE)) * 100</f>
        <v>4.7630943396226426</v>
      </c>
      <c r="AL1832" s="72">
        <f>(SUMIFS('Banco de Indicadores Mun. (2)'!I:I,'Banco de Indicadores Mun. (2)'!B:B,'Banco de Indicadores - Mun. (1)'!B1832,'Banco de Indicadores Mun. (2)'!A:A,'Banco de Indicadores - Mun. (1)'!A1832) / VLOOKUP(D1832,'Dados Base'!$B:$K,9,FALSE)) * 100</f>
        <v>1.7173061224489801</v>
      </c>
      <c r="AM1832" s="72">
        <f>(SUMIFS('Banco de Indicadores Mun. (2)'!J:J,'Banco de Indicadores Mun. (2)'!B:B,'Banco de Indicadores - Mun. (1)'!B1832,'Banco de Indicadores Mun. (2)'!A:A,'Banco de Indicadores - Mun. (1)'!A1832) / VLOOKUP(D1832,'Dados Base'!$B:$K,7,FALSE)) * 100</f>
        <v>6.8559722222222241</v>
      </c>
      <c r="AN1832" s="72">
        <f>(SUMIFS('Banco de Indicadores Mun. (2)'!K:K,'Banco de Indicadores Mun. (2)'!B:B,'Banco de Indicadores - Mun. (1)'!B1832,'Banco de Indicadores Mun. (2)'!A:A,'Banco de Indicadores - Mun. (1)'!A1832) / VLOOKUP(D1832,'Dados Base'!$B:$K,10,FALSE)) * 100</f>
        <v>0.33111764705882346</v>
      </c>
      <c r="AO1832" s="21">
        <v>0</v>
      </c>
      <c r="AP1832" s="125">
        <v>0</v>
      </c>
      <c r="AQ1832" s="5">
        <v>0</v>
      </c>
      <c r="AR1832" s="21">
        <v>9.8000000000000007</v>
      </c>
      <c r="AS1832" s="20">
        <v>92</v>
      </c>
      <c r="AT1832" s="20">
        <v>92</v>
      </c>
      <c r="AU1832" s="20">
        <v>62.371134020618555</v>
      </c>
      <c r="AV1832" s="20">
        <v>7.45</v>
      </c>
      <c r="AW1832" s="21">
        <v>0</v>
      </c>
      <c r="AX1832" s="21">
        <v>0</v>
      </c>
      <c r="AY1832" s="116">
        <v>280.3600603964785</v>
      </c>
    </row>
    <row r="1833" spans="1:51" ht="15" x14ac:dyDescent="0.25">
      <c r="A1833" s="144">
        <v>2015</v>
      </c>
      <c r="B1833" s="77" t="s">
        <v>543</v>
      </c>
      <c r="C1833" s="78">
        <v>1</v>
      </c>
      <c r="D1833" s="77">
        <v>3548203</v>
      </c>
      <c r="E1833" s="78">
        <v>35482031</v>
      </c>
      <c r="F1833" s="78" t="str">
        <f t="shared" si="75"/>
        <v>354820312015</v>
      </c>
      <c r="G1833" s="89">
        <v>0.20226251069694889</v>
      </c>
      <c r="H1833" s="80">
        <f t="shared" si="74"/>
        <v>6549</v>
      </c>
      <c r="I1833" s="90">
        <v>4247</v>
      </c>
      <c r="J1833" s="91">
        <v>2302</v>
      </c>
      <c r="K1833" s="83">
        <f>(H1833)/VLOOKUP(D1833,'Dados Base'!$B:$K,6,FALSE)</f>
        <v>49.281360523741448</v>
      </c>
      <c r="L1833" s="88">
        <f t="shared" si="76"/>
        <v>64.849595358069934</v>
      </c>
      <c r="M1833" s="85" t="s">
        <v>702</v>
      </c>
      <c r="N1833" s="92">
        <v>0.70599999999999996</v>
      </c>
      <c r="O1833" s="91">
        <v>54</v>
      </c>
      <c r="P1833" s="91">
        <v>4900</v>
      </c>
      <c r="Q1833" s="91">
        <v>1800</v>
      </c>
      <c r="R1833" s="91">
        <v>400</v>
      </c>
      <c r="S1833" s="91">
        <v>19</v>
      </c>
      <c r="T1833" s="87" t="s">
        <v>691</v>
      </c>
      <c r="U1833" s="91">
        <v>71</v>
      </c>
      <c r="V1833" s="91">
        <v>97</v>
      </c>
      <c r="W1833" s="93">
        <v>0</v>
      </c>
      <c r="X1833" s="47">
        <v>9.7160554687500001E-3</v>
      </c>
      <c r="Y1833" s="21">
        <v>2.82</v>
      </c>
      <c r="Z1833" s="21">
        <v>88</v>
      </c>
      <c r="AA1833" s="21">
        <v>129</v>
      </c>
      <c r="AB1833" s="21">
        <v>3</v>
      </c>
      <c r="AC1833" s="21">
        <v>0</v>
      </c>
      <c r="AD1833" s="153">
        <f>VLOOKUP(D1833,'Dados Base'!$B:$K,9,FALSE)*31536000/VLOOKUP($F1833,F:H,MATCH(H1832,F1832:AF1832,0),FALSE)</f>
        <v>20946.95373339441</v>
      </c>
      <c r="AE1833" s="153">
        <f>VLOOKUP(D1833,'Dados Base'!$B:$K,10,FALSE)*31536000/VLOOKUP($F1833,F:H,MATCH(H1832,F1832:AF1832,0),FALSE)</f>
        <v>2889.2349977095746</v>
      </c>
      <c r="AF1833" s="14">
        <v>56.97</v>
      </c>
      <c r="AG1833" s="15" t="s">
        <v>692</v>
      </c>
      <c r="AH1833" s="14">
        <v>29.14</v>
      </c>
      <c r="AI1833" s="14">
        <v>28.04</v>
      </c>
      <c r="AJ1833" s="16">
        <v>95.85</v>
      </c>
      <c r="AK1833" s="72">
        <f>(SUMIFS('Banco de Indicadores Mun. (2)'!I:I,'Banco de Indicadores Mun. (2)'!B:B,'Banco de Indicadores - Mun. (1)'!B1833,'Banco de Indicadores Mun. (2)'!A:A,'Banco de Indicadores - Mun. (1)'!A1833) / VLOOKUP(D1833,'Dados Base'!$B:$K,8,FALSE)) * 100</f>
        <v>1.4798131313131313</v>
      </c>
      <c r="AL1833" s="72">
        <f>(SUMIFS('Banco de Indicadores Mun. (2)'!I:I,'Banco de Indicadores Mun. (2)'!B:B,'Banco de Indicadores - Mun. (1)'!B1833,'Banco de Indicadores Mun. (2)'!A:A,'Banco de Indicadores - Mun. (1)'!A1833) / VLOOKUP(D1833,'Dados Base'!$B:$K,9,FALSE)) * 100</f>
        <v>0.67357011494252883</v>
      </c>
      <c r="AM1833" s="72">
        <f>(SUMIFS('Banco de Indicadores Mun. (2)'!J:J,'Banco de Indicadores Mun. (2)'!B:B,'Banco de Indicadores - Mun. (1)'!B1833,'Banco de Indicadores Mun. (2)'!A:A,'Banco de Indicadores - Mun. (1)'!A1833) / VLOOKUP(D1833,'Dados Base'!$B:$K,7,FALSE)) * 100</f>
        <v>1.9999855072463772</v>
      </c>
      <c r="AN1833" s="72">
        <f>(SUMIFS('Banco de Indicadores Mun. (2)'!K:K,'Banco de Indicadores Mun. (2)'!B:B,'Banco de Indicadores - Mun. (1)'!B1833,'Banco de Indicadores Mun. (2)'!A:A,'Banco de Indicadores - Mun. (1)'!A1833) / VLOOKUP(D1833,'Dados Base'!$B:$K,10,FALSE)) * 100</f>
        <v>0.28341666666666665</v>
      </c>
      <c r="AO1833" s="21">
        <v>0</v>
      </c>
      <c r="AP1833" s="125">
        <v>0</v>
      </c>
      <c r="AQ1833" s="5">
        <v>0</v>
      </c>
      <c r="AR1833" s="21">
        <v>9.6</v>
      </c>
      <c r="AS1833" s="20">
        <v>46</v>
      </c>
      <c r="AT1833" s="20">
        <v>46</v>
      </c>
      <c r="AU1833" s="20">
        <v>40.552995391705068</v>
      </c>
      <c r="AV1833" s="20">
        <v>5.32</v>
      </c>
      <c r="AW1833" s="21">
        <v>0</v>
      </c>
      <c r="AX1833" s="21">
        <v>0</v>
      </c>
      <c r="AY1833" s="116">
        <v>18.077219667931406</v>
      </c>
    </row>
    <row r="1834" spans="1:51" ht="15" x14ac:dyDescent="0.25">
      <c r="A1834" s="144">
        <v>2015</v>
      </c>
      <c r="B1834" s="77" t="s">
        <v>544</v>
      </c>
      <c r="C1834" s="78">
        <v>21</v>
      </c>
      <c r="D1834" s="77">
        <v>3548302</v>
      </c>
      <c r="E1834" s="78">
        <v>354830221</v>
      </c>
      <c r="F1834" s="78" t="str">
        <f t="shared" si="75"/>
        <v>3548302212015</v>
      </c>
      <c r="G1834" s="89">
        <v>0.83624052218631562</v>
      </c>
      <c r="H1834" s="80">
        <f t="shared" si="74"/>
        <v>2891</v>
      </c>
      <c r="I1834" s="90">
        <v>2639</v>
      </c>
      <c r="J1834" s="91">
        <v>252</v>
      </c>
      <c r="K1834" s="83">
        <f>(H1834)/VLOOKUP(D1834,'Dados Base'!$B:$K,6,FALSE)</f>
        <v>30.784793951655843</v>
      </c>
      <c r="L1834" s="88">
        <f t="shared" si="76"/>
        <v>91.283292978208237</v>
      </c>
      <c r="M1834" s="85" t="s">
        <v>702</v>
      </c>
      <c r="N1834" s="92">
        <v>0.73199999999999998</v>
      </c>
      <c r="O1834" s="91">
        <v>14</v>
      </c>
      <c r="P1834" s="91">
        <v>12831</v>
      </c>
      <c r="Q1834" s="91">
        <v>0</v>
      </c>
      <c r="R1834" s="91">
        <v>0</v>
      </c>
      <c r="S1834" s="91">
        <v>2</v>
      </c>
      <c r="T1834" s="87" t="s">
        <v>691</v>
      </c>
      <c r="U1834" s="91">
        <v>14</v>
      </c>
      <c r="V1834" s="91">
        <v>11</v>
      </c>
      <c r="W1834" s="93">
        <v>0</v>
      </c>
      <c r="X1834" s="47">
        <v>7.1032773437499988E-3</v>
      </c>
      <c r="Y1834" s="21">
        <v>1.86</v>
      </c>
      <c r="Z1834" s="21">
        <v>128</v>
      </c>
      <c r="AA1834" s="21">
        <v>16</v>
      </c>
      <c r="AB1834" s="21">
        <v>1</v>
      </c>
      <c r="AC1834" s="21">
        <v>0</v>
      </c>
      <c r="AD1834" s="153">
        <f>VLOOKUP(D1834,'Dados Base'!$B:$K,9,FALSE)*31536000/VLOOKUP($F1834,F:H,MATCH(H1833,F1833:AF1833,0),FALSE)</f>
        <v>7744.918713248011</v>
      </c>
      <c r="AE1834" s="153">
        <f>VLOOKUP(D1834,'Dados Base'!$B:$K,10,FALSE)*31536000/VLOOKUP($F1834,F:H,MATCH(H1833,F1833:AF1833,0),FALSE)</f>
        <v>872.66689726738173</v>
      </c>
      <c r="AF1834" s="14">
        <v>94.35</v>
      </c>
      <c r="AG1834" s="15">
        <v>100</v>
      </c>
      <c r="AH1834" s="14">
        <v>85.82</v>
      </c>
      <c r="AI1834" s="14">
        <v>17.61</v>
      </c>
      <c r="AJ1834" s="16">
        <v>100</v>
      </c>
      <c r="AK1834" s="72">
        <f>(SUMIFS('Banco de Indicadores Mun. (2)'!I:I,'Banco de Indicadores Mun. (2)'!B:B,'Banco de Indicadores - Mun. (1)'!B1834,'Banco de Indicadores Mun. (2)'!A:A,'Banco de Indicadores - Mun. (1)'!A1834) / VLOOKUP(D1834,'Dados Base'!$B:$K,8,FALSE)) * 100</f>
        <v>1.9680303030303028</v>
      </c>
      <c r="AL1834" s="72">
        <f>(SUMIFS('Banco de Indicadores Mun. (2)'!I:I,'Banco de Indicadores Mun. (2)'!B:B,'Banco de Indicadores - Mun. (1)'!B1834,'Banco de Indicadores Mun. (2)'!A:A,'Banco de Indicadores - Mun. (1)'!A1834) / VLOOKUP(D1834,'Dados Base'!$B:$K,9,FALSE)) * 100</f>
        <v>0.91471830985915492</v>
      </c>
      <c r="AM1834" s="72">
        <f>(SUMIFS('Banco de Indicadores Mun. (2)'!J:J,'Banco de Indicadores Mun. (2)'!B:B,'Banco de Indicadores - Mun. (1)'!B1834,'Banco de Indicadores Mun. (2)'!A:A,'Banco de Indicadores - Mun. (1)'!A1834) / VLOOKUP(D1834,'Dados Base'!$B:$K,7,FALSE)) * 100</f>
        <v>0</v>
      </c>
      <c r="AN1834" s="72">
        <f>(SUMIFS('Banco de Indicadores Mun. (2)'!K:K,'Banco de Indicadores Mun. (2)'!B:B,'Banco de Indicadores - Mun. (1)'!B1834,'Banco de Indicadores Mun. (2)'!A:A,'Banco de Indicadores - Mun. (1)'!A1834) / VLOOKUP(D1834,'Dados Base'!$B:$K,10,FALSE)) * 100</f>
        <v>8.1181249999999991</v>
      </c>
      <c r="AO1834" s="21">
        <v>0</v>
      </c>
      <c r="AP1834" s="125">
        <v>0</v>
      </c>
      <c r="AQ1834" s="5">
        <v>0</v>
      </c>
      <c r="AR1834" s="21">
        <v>7.1</v>
      </c>
      <c r="AS1834" s="20">
        <v>99</v>
      </c>
      <c r="AT1834" s="20">
        <v>99</v>
      </c>
      <c r="AU1834" s="20">
        <v>88.888888888888886</v>
      </c>
      <c r="AV1834" s="20">
        <v>9.99</v>
      </c>
      <c r="AW1834" s="21">
        <v>0</v>
      </c>
      <c r="AX1834" s="21">
        <v>0</v>
      </c>
      <c r="AY1834" s="116">
        <v>86.460831315615224</v>
      </c>
    </row>
    <row r="1835" spans="1:51" ht="15" x14ac:dyDescent="0.25">
      <c r="A1835" s="144">
        <v>2015</v>
      </c>
      <c r="B1835" s="77" t="s">
        <v>545</v>
      </c>
      <c r="C1835" s="78">
        <v>20</v>
      </c>
      <c r="D1835" s="77">
        <v>3548401</v>
      </c>
      <c r="E1835" s="78">
        <v>354840120</v>
      </c>
      <c r="F1835" s="78" t="str">
        <f t="shared" si="75"/>
        <v>3548401202015</v>
      </c>
      <c r="G1835" s="89">
        <v>1.0812483375127302</v>
      </c>
      <c r="H1835" s="80">
        <f t="shared" si="74"/>
        <v>4482</v>
      </c>
      <c r="I1835" s="90">
        <v>4358</v>
      </c>
      <c r="J1835" s="91">
        <v>124</v>
      </c>
      <c r="K1835" s="83">
        <f>(H1835)/VLOOKUP(D1835,'Dados Base'!$B:$K,6,FALSE)</f>
        <v>35.139161113288907</v>
      </c>
      <c r="L1835" s="88">
        <f t="shared" si="76"/>
        <v>97.233377956269521</v>
      </c>
      <c r="M1835" s="85" t="s">
        <v>702</v>
      </c>
      <c r="N1835" s="92">
        <v>0.74</v>
      </c>
      <c r="O1835" s="91">
        <v>20</v>
      </c>
      <c r="P1835" s="91">
        <v>6716</v>
      </c>
      <c r="Q1835" s="91">
        <v>0</v>
      </c>
      <c r="R1835" s="91">
        <v>30</v>
      </c>
      <c r="S1835" s="91">
        <v>11</v>
      </c>
      <c r="T1835" s="87" t="s">
        <v>691</v>
      </c>
      <c r="U1835" s="91">
        <v>35</v>
      </c>
      <c r="V1835" s="91">
        <v>27</v>
      </c>
      <c r="W1835" s="93">
        <v>0</v>
      </c>
      <c r="X1835" s="47">
        <v>1.0671595312500001E-2</v>
      </c>
      <c r="Y1835" s="21">
        <v>3.12</v>
      </c>
      <c r="Z1835" s="21">
        <v>163</v>
      </c>
      <c r="AA1835" s="21">
        <v>77</v>
      </c>
      <c r="AB1835" s="21">
        <v>0</v>
      </c>
      <c r="AC1835" s="21">
        <v>0</v>
      </c>
      <c r="AD1835" s="153">
        <f>VLOOKUP(D1835,'Dados Base'!$B:$K,9,FALSE)*31536000/VLOOKUP($F1835,F:H,MATCH(H1834,F1834:AF1834,0),FALSE)</f>
        <v>6473.2530120481924</v>
      </c>
      <c r="AE1835" s="153">
        <f>VLOOKUP(D1835,'Dados Base'!$B:$K,10,FALSE)*31536000/VLOOKUP($F1835,F:H,MATCH(H1834,F1834:AF1834,0),FALSE)</f>
        <v>773.97590361445771</v>
      </c>
      <c r="AF1835" s="14">
        <v>91.43</v>
      </c>
      <c r="AG1835" s="15">
        <v>96.64</v>
      </c>
      <c r="AH1835" s="14">
        <v>91.37</v>
      </c>
      <c r="AI1835" s="14">
        <v>14.68</v>
      </c>
      <c r="AJ1835" s="16">
        <v>94.61</v>
      </c>
      <c r="AK1835" s="72">
        <f>(SUMIFS('Banco de Indicadores Mun. (2)'!I:I,'Banco de Indicadores Mun. (2)'!B:B,'Banco de Indicadores - Mun. (1)'!B1835,'Banco de Indicadores Mun. (2)'!A:A,'Banco de Indicadores - Mun. (1)'!A1835) / VLOOKUP(D1835,'Dados Base'!$B:$K,8,FALSE)) * 100</f>
        <v>5.7449473684210526</v>
      </c>
      <c r="AL1835" s="72">
        <f>(SUMIFS('Banco de Indicadores Mun. (2)'!I:I,'Banco de Indicadores Mun. (2)'!B:B,'Banco de Indicadores - Mun. (1)'!B1835,'Banco de Indicadores Mun. (2)'!A:A,'Banco de Indicadores - Mun. (1)'!A1835) / VLOOKUP(D1835,'Dados Base'!$B:$K,9,FALSE)) * 100</f>
        <v>2.372913043478261</v>
      </c>
      <c r="AM1835" s="72">
        <f>(SUMIFS('Banco de Indicadores Mun. (2)'!J:J,'Banco de Indicadores Mun. (2)'!B:B,'Banco de Indicadores - Mun. (1)'!B1835,'Banco de Indicadores Mun. (2)'!A:A,'Banco de Indicadores - Mun. (1)'!A1835) / VLOOKUP(D1835,'Dados Base'!$B:$K,7,FALSE)) * 100</f>
        <v>5.3120370370370376</v>
      </c>
      <c r="AN1835" s="72">
        <f>(SUMIFS('Banco de Indicadores Mun. (2)'!K:K,'Banco de Indicadores Mun. (2)'!B:B,'Banco de Indicadores - Mun. (1)'!B1835,'Banco de Indicadores Mun. (2)'!A:A,'Banco de Indicadores - Mun. (1)'!A1835) / VLOOKUP(D1835,'Dados Base'!$B:$K,10,FALSE)) * 100</f>
        <v>6.8075454545454548</v>
      </c>
      <c r="AO1835" s="21">
        <v>0</v>
      </c>
      <c r="AP1835" s="125">
        <v>0</v>
      </c>
      <c r="AQ1835" s="5">
        <v>0</v>
      </c>
      <c r="AR1835" s="21">
        <v>8</v>
      </c>
      <c r="AS1835" s="20">
        <v>100</v>
      </c>
      <c r="AT1835" s="20">
        <v>100</v>
      </c>
      <c r="AU1835" s="20">
        <v>67.916666666666657</v>
      </c>
      <c r="AV1835" s="20">
        <v>7.42</v>
      </c>
      <c r="AW1835" s="21">
        <v>0</v>
      </c>
      <c r="AX1835" s="21">
        <v>0</v>
      </c>
      <c r="AY1835" s="116">
        <v>175.025075436392</v>
      </c>
    </row>
    <row r="1836" spans="1:51" ht="15" x14ac:dyDescent="0.25">
      <c r="A1836" s="144">
        <v>2015</v>
      </c>
      <c r="B1836" s="77" t="s">
        <v>546</v>
      </c>
      <c r="C1836" s="78">
        <v>7</v>
      </c>
      <c r="D1836" s="77">
        <v>3548500</v>
      </c>
      <c r="E1836" s="78">
        <v>35485007</v>
      </c>
      <c r="F1836" s="78" t="str">
        <f t="shared" si="75"/>
        <v>354850072015</v>
      </c>
      <c r="G1836" s="89">
        <v>8.9656467814580587E-2</v>
      </c>
      <c r="H1836" s="80">
        <f t="shared" si="74"/>
        <v>423579</v>
      </c>
      <c r="I1836" s="90">
        <v>423262</v>
      </c>
      <c r="J1836" s="91">
        <v>317</v>
      </c>
      <c r="K1836" s="83">
        <f>(H1836)/VLOOKUP(D1836,'Dados Base'!$B:$K,6,FALSE)</f>
        <v>1511.163039600428</v>
      </c>
      <c r="L1836" s="88">
        <f t="shared" si="76"/>
        <v>99.925161540114132</v>
      </c>
      <c r="M1836" s="85" t="s">
        <v>702</v>
      </c>
      <c r="N1836" s="92">
        <v>0.84</v>
      </c>
      <c r="O1836" s="91">
        <v>55</v>
      </c>
      <c r="P1836" s="91">
        <v>32</v>
      </c>
      <c r="Q1836" s="91">
        <v>165</v>
      </c>
      <c r="R1836" s="91">
        <v>58</v>
      </c>
      <c r="S1836" s="91">
        <v>407</v>
      </c>
      <c r="T1836" s="87" t="s">
        <v>691</v>
      </c>
      <c r="U1836" s="91">
        <v>4194</v>
      </c>
      <c r="V1836" s="91">
        <v>10257</v>
      </c>
      <c r="W1836" s="93">
        <v>0</v>
      </c>
      <c r="X1836" s="47">
        <v>1.4756629513888888</v>
      </c>
      <c r="Y1836" s="21">
        <v>390.28</v>
      </c>
      <c r="Z1836" s="21">
        <v>0</v>
      </c>
      <c r="AA1836" s="21">
        <v>23417</v>
      </c>
      <c r="AB1836" s="21">
        <v>87</v>
      </c>
      <c r="AC1836" s="21">
        <v>16</v>
      </c>
      <c r="AD1836" s="153">
        <f>VLOOKUP(D1836,'Dados Base'!$B:$K,9,FALSE)*31536000/VLOOKUP($F1836,F:H,MATCH(H1835,F1835:AF1835,0),FALSE)</f>
        <v>1078.0545777765187</v>
      </c>
      <c r="AE1836" s="153">
        <f>VLOOKUP(D1836,'Dados Base'!$B:$K,10,FALSE)*31536000/VLOOKUP($F1836,F:H,MATCH(H1835,F1835:AF1835,0),FALSE)</f>
        <v>136.99036071193333</v>
      </c>
      <c r="AF1836" s="14">
        <v>100</v>
      </c>
      <c r="AG1836" s="15">
        <v>100</v>
      </c>
      <c r="AH1836" s="14">
        <v>99.88</v>
      </c>
      <c r="AI1836" s="14">
        <v>16.46</v>
      </c>
      <c r="AJ1836" s="16">
        <v>100</v>
      </c>
      <c r="AK1836" s="72">
        <f>(SUMIFS('Banco de Indicadores Mun. (2)'!I:I,'Banco de Indicadores Mun. (2)'!B:B,'Banco de Indicadores - Mun. (1)'!B1836,'Banco de Indicadores Mun. (2)'!A:A,'Banco de Indicadores - Mun. (1)'!A1836) / VLOOKUP(D1836,'Dados Base'!$B:$K,8,FALSE)) * 100</f>
        <v>54.659717190388157</v>
      </c>
      <c r="AL1836" s="72">
        <f>(SUMIFS('Banco de Indicadores Mun. (2)'!I:I,'Banco de Indicadores Mun. (2)'!B:B,'Banco de Indicadores - Mun. (1)'!B1836,'Banco de Indicadores Mun. (2)'!A:A,'Banco de Indicadores - Mun. (1)'!A1836) / VLOOKUP(D1836,'Dados Base'!$B:$K,9,FALSE)) * 100</f>
        <v>20.421897099447509</v>
      </c>
      <c r="AM1836" s="72">
        <f>(SUMIFS('Banco de Indicadores Mun. (2)'!J:J,'Banco de Indicadores Mun. (2)'!B:B,'Banco de Indicadores - Mun. (1)'!B1836,'Banco de Indicadores Mun. (2)'!A:A,'Banco de Indicadores - Mun. (1)'!A1836) / VLOOKUP(D1836,'Dados Base'!$B:$K,7,FALSE)) * 100</f>
        <v>82.807711484593824</v>
      </c>
      <c r="AN1836" s="72">
        <f>(SUMIFS('Banco de Indicadores Mun. (2)'!K:K,'Banco de Indicadores Mun. (2)'!B:B,'Banco de Indicadores - Mun. (1)'!B1836,'Banco de Indicadores Mun. (2)'!A:A,'Banco de Indicadores - Mun. (1)'!A1836) / VLOOKUP(D1836,'Dados Base'!$B:$K,10,FALSE)) * 100</f>
        <v>4.6489130434782595E-2</v>
      </c>
      <c r="AO1836" s="21">
        <v>0</v>
      </c>
      <c r="AP1836" s="125">
        <v>0</v>
      </c>
      <c r="AQ1836" s="5">
        <v>4</v>
      </c>
      <c r="AR1836" s="21">
        <v>8.6999999999999993</v>
      </c>
      <c r="AS1836" s="20">
        <v>98</v>
      </c>
      <c r="AT1836" s="20">
        <v>0</v>
      </c>
      <c r="AU1836" s="20">
        <v>0</v>
      </c>
      <c r="AV1836" s="20">
        <v>1.67</v>
      </c>
      <c r="AW1836" s="21">
        <v>20</v>
      </c>
      <c r="AX1836" s="21">
        <v>16</v>
      </c>
      <c r="AY1836" s="116">
        <v>134.09406816853311</v>
      </c>
    </row>
    <row r="1837" spans="1:51" ht="15" x14ac:dyDescent="0.25">
      <c r="A1837" s="144">
        <v>2015</v>
      </c>
      <c r="B1837" s="77" t="s">
        <v>547</v>
      </c>
      <c r="C1837" s="78">
        <v>1</v>
      </c>
      <c r="D1837" s="77">
        <v>3548609</v>
      </c>
      <c r="E1837" s="78">
        <v>35486091</v>
      </c>
      <c r="F1837" s="78" t="str">
        <f t="shared" si="75"/>
        <v>354860912015</v>
      </c>
      <c r="G1837" s="89">
        <v>3.7286541700276565E-2</v>
      </c>
      <c r="H1837" s="80">
        <f t="shared" si="74"/>
        <v>10481</v>
      </c>
      <c r="I1837" s="90">
        <v>5228</v>
      </c>
      <c r="J1837" s="91">
        <v>5253</v>
      </c>
      <c r="K1837" s="83">
        <f>(H1837)/VLOOKUP(D1837,'Dados Base'!$B:$K,6,FALSE)</f>
        <v>41.558287073750996</v>
      </c>
      <c r="L1837" s="88">
        <f t="shared" si="76"/>
        <v>49.880736570937891</v>
      </c>
      <c r="M1837" s="85" t="s">
        <v>702</v>
      </c>
      <c r="N1837" s="92">
        <v>0.72</v>
      </c>
      <c r="O1837" s="91">
        <v>39</v>
      </c>
      <c r="P1837" s="91">
        <v>10000</v>
      </c>
      <c r="Q1837" s="91">
        <v>0</v>
      </c>
      <c r="R1837" s="91">
        <v>0</v>
      </c>
      <c r="S1837" s="91">
        <v>23</v>
      </c>
      <c r="T1837" s="87" t="s">
        <v>691</v>
      </c>
      <c r="U1837" s="91">
        <v>99</v>
      </c>
      <c r="V1837" s="91">
        <v>73</v>
      </c>
      <c r="W1837" s="93">
        <v>0</v>
      </c>
      <c r="X1837" s="47">
        <v>1.8052430729166666E-2</v>
      </c>
      <c r="Y1837" s="21">
        <v>3.66</v>
      </c>
      <c r="Z1837" s="21">
        <v>201</v>
      </c>
      <c r="AA1837" s="21">
        <v>81</v>
      </c>
      <c r="AB1837" s="21">
        <v>1</v>
      </c>
      <c r="AC1837" s="21">
        <v>0</v>
      </c>
      <c r="AD1837" s="153">
        <f>VLOOKUP(D1837,'Dados Base'!$B:$K,9,FALSE)*31536000/VLOOKUP($F1837,F:H,MATCH(H1836,F1836:AF1836,0),FALSE)</f>
        <v>24883.381356740771</v>
      </c>
      <c r="AE1837" s="153">
        <f>VLOOKUP(D1837,'Dados Base'!$B:$K,10,FALSE)*31536000/VLOOKUP($F1837,F:H,MATCH(H1836,F1836:AF1836,0),FALSE)</f>
        <v>3369.9379830168878</v>
      </c>
      <c r="AF1837" s="14">
        <v>66.14</v>
      </c>
      <c r="AG1837" s="15">
        <v>94.03</v>
      </c>
      <c r="AH1837" s="14">
        <v>46.19</v>
      </c>
      <c r="AI1837" s="14">
        <v>20.73</v>
      </c>
      <c r="AJ1837" s="16">
        <v>100</v>
      </c>
      <c r="AK1837" s="72">
        <f>(SUMIFS('Banco de Indicadores Mun. (2)'!I:I,'Banco de Indicadores Mun. (2)'!B:B,'Banco de Indicadores - Mun. (1)'!B1837,'Banco de Indicadores Mun. (2)'!A:A,'Banco de Indicadores - Mun. (1)'!A1837) / VLOOKUP(D1837,'Dados Base'!$B:$K,8,FALSE)) * 100</f>
        <v>2.5050479999999999</v>
      </c>
      <c r="AL1837" s="72">
        <f>(SUMIFS('Banco de Indicadores Mun. (2)'!I:I,'Banco de Indicadores Mun. (2)'!B:B,'Banco de Indicadores - Mun. (1)'!B1837,'Banco de Indicadores Mun. (2)'!A:A,'Banco de Indicadores - Mun. (1)'!A1837) / VLOOKUP(D1837,'Dados Base'!$B:$K,9,FALSE)) * 100</f>
        <v>1.1359044740024185</v>
      </c>
      <c r="AM1837" s="72">
        <f>(SUMIFS('Banco de Indicadores Mun. (2)'!J:J,'Banco de Indicadores Mun. (2)'!B:B,'Banco de Indicadores - Mun. (1)'!B1837,'Banco de Indicadores Mun. (2)'!A:A,'Banco de Indicadores - Mun. (1)'!A1837) / VLOOKUP(D1837,'Dados Base'!$B:$K,7,FALSE)) * 100</f>
        <v>3.4949695817490496</v>
      </c>
      <c r="AN1837" s="72">
        <f>(SUMIFS('Banco de Indicadores Mun. (2)'!K:K,'Banco de Indicadores Mun. (2)'!B:B,'Banco de Indicadores - Mun. (1)'!B1837,'Banco de Indicadores Mun. (2)'!A:A,'Banco de Indicadores - Mun. (1)'!A1837) / VLOOKUP(D1837,'Dados Base'!$B:$K,10,FALSE)) * 100</f>
        <v>0.18049999999999999</v>
      </c>
      <c r="AO1837" s="21">
        <v>0</v>
      </c>
      <c r="AP1837" s="125">
        <v>0</v>
      </c>
      <c r="AQ1837" s="5">
        <v>0</v>
      </c>
      <c r="AR1837" s="21">
        <v>9.6</v>
      </c>
      <c r="AS1837" s="20">
        <v>92</v>
      </c>
      <c r="AT1837" s="20">
        <v>92</v>
      </c>
      <c r="AU1837" s="20">
        <v>71.276595744680847</v>
      </c>
      <c r="AV1837" s="20">
        <v>7.73</v>
      </c>
      <c r="AW1837" s="21">
        <v>0</v>
      </c>
      <c r="AX1837" s="21">
        <v>0</v>
      </c>
      <c r="AY1837" s="116">
        <v>350.99857569262139</v>
      </c>
    </row>
    <row r="1838" spans="1:51" ht="15" x14ac:dyDescent="0.25">
      <c r="A1838" s="144">
        <v>2015</v>
      </c>
      <c r="B1838" s="77" t="s">
        <v>548</v>
      </c>
      <c r="C1838" s="78">
        <v>6</v>
      </c>
      <c r="D1838" s="77">
        <v>3548708</v>
      </c>
      <c r="E1838" s="78">
        <v>35487086</v>
      </c>
      <c r="F1838" s="78" t="str">
        <f t="shared" si="75"/>
        <v>354870862015</v>
      </c>
      <c r="G1838" s="89">
        <v>0.74836021624635762</v>
      </c>
      <c r="H1838" s="80">
        <f t="shared" si="74"/>
        <v>791459</v>
      </c>
      <c r="I1838" s="90">
        <v>778481</v>
      </c>
      <c r="J1838" s="91">
        <v>12978</v>
      </c>
      <c r="K1838" s="83">
        <f>(H1838)/VLOOKUP(D1838,'Dados Base'!$B:$K,6,FALSE)</f>
        <v>1948.5425180954257</v>
      </c>
      <c r="L1838" s="88">
        <f t="shared" si="76"/>
        <v>98.360243550202853</v>
      </c>
      <c r="M1838" s="85" t="s">
        <v>702</v>
      </c>
      <c r="N1838" s="92">
        <v>0.80500000000000005</v>
      </c>
      <c r="O1838" s="91">
        <v>12</v>
      </c>
      <c r="P1838" s="91">
        <v>0</v>
      </c>
      <c r="Q1838" s="91">
        <v>0</v>
      </c>
      <c r="R1838" s="91">
        <v>0</v>
      </c>
      <c r="S1838" s="91">
        <v>1432</v>
      </c>
      <c r="T1838" s="87" t="s">
        <v>691</v>
      </c>
      <c r="U1838" s="91">
        <v>5656</v>
      </c>
      <c r="V1838" s="91">
        <v>7791</v>
      </c>
      <c r="W1838" s="93">
        <v>79.209999999999994</v>
      </c>
      <c r="X1838" s="47">
        <v>3.2336229976851851</v>
      </c>
      <c r="Y1838" s="21">
        <v>883.58</v>
      </c>
      <c r="Z1838" s="21">
        <v>10262</v>
      </c>
      <c r="AA1838" s="21">
        <v>33115</v>
      </c>
      <c r="AB1838" s="21">
        <v>110</v>
      </c>
      <c r="AC1838" s="21">
        <v>2</v>
      </c>
      <c r="AD1838" s="153">
        <f>VLOOKUP(D1838,'Dados Base'!$B:$K,9,FALSE)*31536000/VLOOKUP($F1838,F:H,MATCH(H1837,F1837:AF1837,0),FALSE)</f>
        <v>378.53129473541901</v>
      </c>
      <c r="AE1838" s="153">
        <f>VLOOKUP(D1838,'Dados Base'!$B:$K,10,FALSE)*31536000/VLOOKUP($F1838,F:H,MATCH(H1837,F1837:AF1837,0),FALSE)</f>
        <v>50.205203301750302</v>
      </c>
      <c r="AF1838" s="14">
        <v>100</v>
      </c>
      <c r="AG1838" s="15">
        <v>100</v>
      </c>
      <c r="AH1838" s="14">
        <v>93.73</v>
      </c>
      <c r="AI1838" s="14">
        <v>38.04</v>
      </c>
      <c r="AJ1838" s="16">
        <v>100</v>
      </c>
      <c r="AK1838" s="72">
        <f>(SUMIFS('Banco de Indicadores Mun. (2)'!I:I,'Banco de Indicadores Mun. (2)'!B:B,'Banco de Indicadores - Mun. (1)'!B1838,'Banco de Indicadores Mun. (2)'!A:A,'Banco de Indicadores - Mun. (1)'!A1838) / VLOOKUP(D1838,'Dados Base'!$B:$K,8,FALSE)) * 100</f>
        <v>176.28811048158641</v>
      </c>
      <c r="AL1838" s="72">
        <f>(SUMIFS('Banco de Indicadores Mun. (2)'!I:I,'Banco de Indicadores Mun. (2)'!B:B,'Banco de Indicadores - Mun. (1)'!B1838,'Banco de Indicadores Mun. (2)'!A:A,'Banco de Indicadores - Mun. (1)'!A1838) / VLOOKUP(D1838,'Dados Base'!$B:$K,9,FALSE)) * 100</f>
        <v>65.504950526315781</v>
      </c>
      <c r="AM1838" s="72">
        <f>(SUMIFS('Banco de Indicadores Mun. (2)'!J:J,'Banco de Indicadores Mun. (2)'!B:B,'Banco de Indicadores - Mun. (1)'!B1838,'Banco de Indicadores Mun. (2)'!A:A,'Banco de Indicadores - Mun. (1)'!A1838) / VLOOKUP(D1838,'Dados Base'!$B:$K,7,FALSE)) * 100</f>
        <v>257.45494273127758</v>
      </c>
      <c r="AN1838" s="72">
        <f>(SUMIFS('Banco de Indicadores Mun. (2)'!K:K,'Banco de Indicadores Mun. (2)'!B:B,'Banco de Indicadores - Mun. (1)'!B1838,'Banco de Indicadores Mun. (2)'!A:A,'Banco de Indicadores - Mun. (1)'!A1838) / VLOOKUP(D1838,'Dados Base'!$B:$K,10,FALSE)) * 100</f>
        <v>30.058976190476145</v>
      </c>
      <c r="AO1838" s="21">
        <v>0</v>
      </c>
      <c r="AP1838" s="125">
        <v>0</v>
      </c>
      <c r="AQ1838" s="5">
        <v>0</v>
      </c>
      <c r="AR1838" s="21">
        <v>8.3000000000000007</v>
      </c>
      <c r="AS1838" s="20">
        <v>89</v>
      </c>
      <c r="AT1838" s="20">
        <v>25.81</v>
      </c>
      <c r="AU1838" s="20">
        <v>23.657698780459697</v>
      </c>
      <c r="AV1838" s="20">
        <v>3.51</v>
      </c>
      <c r="AW1838" s="21">
        <v>5</v>
      </c>
      <c r="AX1838" s="21">
        <v>2</v>
      </c>
      <c r="AY1838" s="116">
        <v>172.97587349953261</v>
      </c>
    </row>
    <row r="1839" spans="1:51" ht="15" x14ac:dyDescent="0.25">
      <c r="A1839" s="144">
        <v>2015</v>
      </c>
      <c r="B1839" s="77" t="s">
        <v>549</v>
      </c>
      <c r="C1839" s="78">
        <v>6</v>
      </c>
      <c r="D1839" s="77">
        <v>3548807</v>
      </c>
      <c r="E1839" s="78">
        <v>35488076</v>
      </c>
      <c r="F1839" s="78" t="str">
        <f t="shared" si="75"/>
        <v>354880762015</v>
      </c>
      <c r="G1839" s="89">
        <v>0.40445797101495984</v>
      </c>
      <c r="H1839" s="80">
        <f t="shared" si="74"/>
        <v>150605</v>
      </c>
      <c r="I1839" s="90">
        <v>150605</v>
      </c>
      <c r="J1839" s="91">
        <v>0</v>
      </c>
      <c r="K1839" s="83">
        <f>(H1839)/VLOOKUP(D1839,'Dados Base'!$B:$K,6,FALSE)</f>
        <v>9805.0130208333339</v>
      </c>
      <c r="L1839" s="88">
        <f t="shared" si="76"/>
        <v>100</v>
      </c>
      <c r="M1839" s="85" t="s">
        <v>702</v>
      </c>
      <c r="N1839" s="92">
        <v>0.86199999999999999</v>
      </c>
      <c r="O1839" s="91">
        <v>3</v>
      </c>
      <c r="P1839" s="91">
        <v>0</v>
      </c>
      <c r="Q1839" s="91">
        <v>0</v>
      </c>
      <c r="R1839" s="91">
        <v>0</v>
      </c>
      <c r="S1839" s="91">
        <v>604</v>
      </c>
      <c r="T1839" s="87" t="s">
        <v>691</v>
      </c>
      <c r="U1839" s="91">
        <v>2004</v>
      </c>
      <c r="V1839" s="91">
        <v>2972</v>
      </c>
      <c r="W1839" s="93">
        <v>0</v>
      </c>
      <c r="X1839" s="47">
        <v>0.52467714120370368</v>
      </c>
      <c r="Y1839" s="21">
        <v>142.22</v>
      </c>
      <c r="Z1839" s="21">
        <v>7936</v>
      </c>
      <c r="AA1839" s="21">
        <v>597</v>
      </c>
      <c r="AB1839" s="21">
        <v>54</v>
      </c>
      <c r="AC1839" s="21">
        <v>0</v>
      </c>
      <c r="AD1839" s="153">
        <f>VLOOKUP(D1839,'Dados Base'!$B:$K,9,FALSE)*31536000/VLOOKUP($F1839,F:H,MATCH(H1838,F1838:AF1838,0),FALSE)</f>
        <v>48.160950831645692</v>
      </c>
      <c r="AE1839" s="153">
        <f>VLOOKUP(D1839,'Dados Base'!$B:$K,10,FALSE)*31536000/VLOOKUP($F1839,F:H,MATCH(H1838,F1838:AF1838,0),FALSE)</f>
        <v>8.3758175359383795</v>
      </c>
      <c r="AF1839" s="14">
        <v>100</v>
      </c>
      <c r="AG1839" s="15">
        <v>100</v>
      </c>
      <c r="AH1839" s="14">
        <v>100</v>
      </c>
      <c r="AI1839" s="14">
        <v>15.95</v>
      </c>
      <c r="AJ1839" s="16">
        <v>100</v>
      </c>
      <c r="AK1839" s="72">
        <f>(SUMIFS('Banco de Indicadores Mun. (2)'!I:I,'Banco de Indicadores Mun. (2)'!B:B,'Banco de Indicadores - Mun. (1)'!B1839,'Banco de Indicadores Mun. (2)'!A:A,'Banco de Indicadores - Mun. (1)'!A1839) / VLOOKUP(D1839,'Dados Base'!$B:$K,8,FALSE)) * 100</f>
        <v>37.63966666666667</v>
      </c>
      <c r="AL1839" s="72">
        <f>(SUMIFS('Banco de Indicadores Mun. (2)'!I:I,'Banco de Indicadores Mun. (2)'!B:B,'Banco de Indicadores - Mun. (1)'!B1839,'Banco de Indicadores Mun. (2)'!A:A,'Banco de Indicadores - Mun. (1)'!A1839) / VLOOKUP(D1839,'Dados Base'!$B:$K,9,FALSE)) * 100</f>
        <v>14.728565217391305</v>
      </c>
      <c r="AM1839" s="72">
        <f>(SUMIFS('Banco de Indicadores Mun. (2)'!J:J,'Banco de Indicadores Mun. (2)'!B:B,'Banco de Indicadores - Mun. (1)'!B1839,'Banco de Indicadores Mun. (2)'!A:A,'Banco de Indicadores - Mun. (1)'!A1839) / VLOOKUP(D1839,'Dados Base'!$B:$K,7,FALSE)) * 100</f>
        <v>0</v>
      </c>
      <c r="AN1839" s="72">
        <f>(SUMIFS('Banco de Indicadores Mun. (2)'!K:K,'Banco de Indicadores Mun. (2)'!B:B,'Banco de Indicadores - Mun. (1)'!B1839,'Banco de Indicadores Mun. (2)'!A:A,'Banco de Indicadores - Mun. (1)'!A1839) / VLOOKUP(D1839,'Dados Base'!$B:$K,10,FALSE)) * 100</f>
        <v>84.689250000000015</v>
      </c>
      <c r="AO1839" s="21">
        <v>0</v>
      </c>
      <c r="AP1839" s="125">
        <v>0</v>
      </c>
      <c r="AQ1839" s="5">
        <v>0</v>
      </c>
      <c r="AR1839" s="21">
        <v>8.3000000000000007</v>
      </c>
      <c r="AS1839" s="20">
        <v>100</v>
      </c>
      <c r="AT1839" s="20">
        <v>100</v>
      </c>
      <c r="AU1839" s="20">
        <v>93.003632954412282</v>
      </c>
      <c r="AV1839" s="20">
        <v>10</v>
      </c>
      <c r="AW1839" s="21">
        <v>17</v>
      </c>
      <c r="AX1839" s="21">
        <v>0</v>
      </c>
      <c r="AY1839" s="116">
        <v>3.1393953055645003</v>
      </c>
    </row>
    <row r="1840" spans="1:51" ht="15" x14ac:dyDescent="0.25">
      <c r="A1840" s="144">
        <v>2015</v>
      </c>
      <c r="B1840" s="77" t="s">
        <v>550</v>
      </c>
      <c r="C1840" s="78">
        <v>13</v>
      </c>
      <c r="D1840" s="77">
        <v>3548906</v>
      </c>
      <c r="E1840" s="78">
        <v>354890613</v>
      </c>
      <c r="F1840" s="78" t="str">
        <f t="shared" si="75"/>
        <v>3548906132015</v>
      </c>
      <c r="G1840" s="89">
        <v>1.1793026639818516</v>
      </c>
      <c r="H1840" s="80">
        <f t="shared" si="74"/>
        <v>233249</v>
      </c>
      <c r="I1840" s="90">
        <v>223907</v>
      </c>
      <c r="J1840" s="91">
        <v>9342</v>
      </c>
      <c r="K1840" s="83">
        <f>(H1840)/VLOOKUP(D1840,'Dados Base'!$B:$K,6,FALSE)</f>
        <v>204.43939978263154</v>
      </c>
      <c r="L1840" s="88">
        <f t="shared" si="76"/>
        <v>95.994838134354282</v>
      </c>
      <c r="M1840" s="85" t="s">
        <v>702</v>
      </c>
      <c r="N1840" s="92">
        <v>0.80500000000000005</v>
      </c>
      <c r="O1840" s="91">
        <v>340</v>
      </c>
      <c r="P1840" s="91">
        <v>37000</v>
      </c>
      <c r="Q1840" s="91">
        <v>15000000</v>
      </c>
      <c r="R1840" s="91">
        <v>4000</v>
      </c>
      <c r="S1840" s="91">
        <v>769</v>
      </c>
      <c r="T1840" s="87" t="s">
        <v>691</v>
      </c>
      <c r="U1840" s="91">
        <v>2814</v>
      </c>
      <c r="V1840" s="91">
        <v>2846</v>
      </c>
      <c r="W1840" s="93">
        <v>0</v>
      </c>
      <c r="X1840" s="47">
        <v>0.78000706302199063</v>
      </c>
      <c r="Y1840" s="21">
        <v>208.55</v>
      </c>
      <c r="Z1840" s="21">
        <v>10249</v>
      </c>
      <c r="AA1840" s="21">
        <v>2265</v>
      </c>
      <c r="AB1840" s="21">
        <v>25</v>
      </c>
      <c r="AC1840" s="21">
        <v>1</v>
      </c>
      <c r="AD1840" s="153">
        <f>VLOOKUP(D1840,'Dados Base'!$B:$K,9,FALSE)*31536000/VLOOKUP($F1840,F:H,MATCH(H1839,F1839:AF1839,0),FALSE)</f>
        <v>1760.3450389926645</v>
      </c>
      <c r="AE1840" s="153">
        <f>VLOOKUP(D1840,'Dados Base'!$B:$K,10,FALSE)*31536000/VLOOKUP($F1840,F:H,MATCH(H1839,F1839:AF1839,0),FALSE)</f>
        <v>200.10066495461925</v>
      </c>
      <c r="AF1840" s="14">
        <v>95.99</v>
      </c>
      <c r="AG1840" s="15">
        <v>100</v>
      </c>
      <c r="AH1840" s="14">
        <v>95.99</v>
      </c>
      <c r="AI1840" s="14">
        <v>38.22</v>
      </c>
      <c r="AJ1840" s="16">
        <v>100</v>
      </c>
      <c r="AK1840" s="72">
        <f>(SUMIFS('Banco de Indicadores Mun. (2)'!I:I,'Banco de Indicadores Mun. (2)'!B:B,'Banco de Indicadores - Mun. (1)'!B1840,'Banco de Indicadores Mun. (2)'!A:A,'Banco de Indicadores - Mun. (1)'!A1840) / VLOOKUP(D1840,'Dados Base'!$B:$K,8,FALSE)) * 100</f>
        <v>20.530081593927878</v>
      </c>
      <c r="AL1840" s="72">
        <f>(SUMIFS('Banco de Indicadores Mun. (2)'!I:I,'Banco de Indicadores Mun. (2)'!B:B,'Banco de Indicadores - Mun. (1)'!B1840,'Banco de Indicadores Mun. (2)'!A:A,'Banco de Indicadores - Mun. (1)'!A1840) / VLOOKUP(D1840,'Dados Base'!$B:$K,9,FALSE)) * 100</f>
        <v>8.3097949308755688</v>
      </c>
      <c r="AM1840" s="72">
        <f>(SUMIFS('Banco de Indicadores Mun. (2)'!J:J,'Banco de Indicadores Mun. (2)'!B:B,'Banco de Indicadores - Mun. (1)'!B1840,'Banco de Indicadores Mun. (2)'!A:A,'Banco de Indicadores - Mun. (1)'!A1840) / VLOOKUP(D1840,'Dados Base'!$B:$K,7,FALSE)) * 100</f>
        <v>18.946538258575206</v>
      </c>
      <c r="AN1840" s="72">
        <f>(SUMIFS('Banco de Indicadores Mun. (2)'!K:K,'Banco de Indicadores Mun. (2)'!B:B,'Banco de Indicadores - Mun. (1)'!B1840,'Banco de Indicadores Mun. (2)'!A:A,'Banco de Indicadores - Mun. (1)'!A1840) / VLOOKUP(D1840,'Dados Base'!$B:$K,10,FALSE)) * 100</f>
        <v>24.585236486486423</v>
      </c>
      <c r="AO1840" s="21">
        <v>1</v>
      </c>
      <c r="AP1840" s="125">
        <v>0</v>
      </c>
      <c r="AQ1840" s="5">
        <v>0</v>
      </c>
      <c r="AR1840" s="21">
        <v>9.6</v>
      </c>
      <c r="AS1840" s="20">
        <v>100</v>
      </c>
      <c r="AT1840" s="20">
        <v>90.7</v>
      </c>
      <c r="AU1840" s="20">
        <v>81.900271695700809</v>
      </c>
      <c r="AV1840" s="20">
        <v>9.86</v>
      </c>
      <c r="AW1840" s="21">
        <v>1</v>
      </c>
      <c r="AX1840" s="21">
        <v>1</v>
      </c>
      <c r="AY1840" s="116">
        <v>96.104791584715485</v>
      </c>
    </row>
    <row r="1841" spans="1:51" ht="15" x14ac:dyDescent="0.25">
      <c r="A1841" s="144">
        <v>2015</v>
      </c>
      <c r="B1841" s="77" t="s">
        <v>551</v>
      </c>
      <c r="C1841" s="78">
        <v>18</v>
      </c>
      <c r="D1841" s="77">
        <v>3549003</v>
      </c>
      <c r="E1841" s="78">
        <v>354900318</v>
      </c>
      <c r="F1841" s="78" t="str">
        <f t="shared" si="75"/>
        <v>3549003182015</v>
      </c>
      <c r="G1841" s="89">
        <v>-0.40403714143389946</v>
      </c>
      <c r="H1841" s="80">
        <f t="shared" si="74"/>
        <v>2735</v>
      </c>
      <c r="I1841" s="90">
        <v>2188</v>
      </c>
      <c r="J1841" s="91">
        <v>547</v>
      </c>
      <c r="K1841" s="83">
        <f>(H1841)/VLOOKUP(D1841,'Dados Base'!$B:$K,6,FALSE)</f>
        <v>36.311736590547</v>
      </c>
      <c r="L1841" s="88">
        <f t="shared" si="76"/>
        <v>80</v>
      </c>
      <c r="M1841" s="85" t="s">
        <v>702</v>
      </c>
      <c r="N1841" s="92">
        <v>0.72299999999999998</v>
      </c>
      <c r="O1841" s="91">
        <v>16</v>
      </c>
      <c r="P1841" s="91">
        <v>11900</v>
      </c>
      <c r="Q1841" s="91">
        <v>0</v>
      </c>
      <c r="R1841" s="91">
        <v>0</v>
      </c>
      <c r="S1841" s="91">
        <v>4</v>
      </c>
      <c r="T1841" s="87" t="s">
        <v>691</v>
      </c>
      <c r="U1841" s="91">
        <v>16</v>
      </c>
      <c r="V1841" s="91">
        <v>9</v>
      </c>
      <c r="W1841" s="93">
        <v>0</v>
      </c>
      <c r="X1841" s="47">
        <v>6.2919244791666672E-3</v>
      </c>
      <c r="Y1841" s="21">
        <v>1.55</v>
      </c>
      <c r="Z1841" s="21">
        <v>93</v>
      </c>
      <c r="AA1841" s="21">
        <v>27</v>
      </c>
      <c r="AB1841" s="21">
        <v>0</v>
      </c>
      <c r="AC1841" s="21">
        <v>0</v>
      </c>
      <c r="AD1841" s="153">
        <f>VLOOKUP(D1841,'Dados Base'!$B:$K,9,FALSE)*31536000/VLOOKUP($F1841,F:H,MATCH(H1840,F1840:AF1840,0),FALSE)</f>
        <v>6457.0968921389394</v>
      </c>
      <c r="AE1841" s="153">
        <f>VLOOKUP(D1841,'Dados Base'!$B:$K,10,FALSE)*31536000/VLOOKUP($F1841,F:H,MATCH(H1840,F1840:AF1840,0),FALSE)</f>
        <v>576.52650822669091</v>
      </c>
      <c r="AF1841" s="14">
        <v>88.34</v>
      </c>
      <c r="AG1841" s="15" t="s">
        <v>692</v>
      </c>
      <c r="AH1841" s="14">
        <v>85.68</v>
      </c>
      <c r="AI1841" s="14">
        <v>18.2</v>
      </c>
      <c r="AJ1841" s="16">
        <v>100</v>
      </c>
      <c r="AK1841" s="72">
        <f>(SUMIFS('Banco de Indicadores Mun. (2)'!I:I,'Banco de Indicadores Mun. (2)'!B:B,'Banco de Indicadores - Mun. (1)'!B1841,'Banco de Indicadores Mun. (2)'!A:A,'Banco de Indicadores - Mun. (1)'!A1841) / VLOOKUP(D1841,'Dados Base'!$B:$K,8,FALSE)) * 100</f>
        <v>10.641277777777782</v>
      </c>
      <c r="AL1841" s="72">
        <f>(SUMIFS('Banco de Indicadores Mun. (2)'!I:I,'Banco de Indicadores Mun. (2)'!B:B,'Banco de Indicadores - Mun. (1)'!B1841,'Banco de Indicadores Mun. (2)'!A:A,'Banco de Indicadores - Mun. (1)'!A1841) / VLOOKUP(D1841,'Dados Base'!$B:$K,9,FALSE)) * 100</f>
        <v>3.4204107142857145</v>
      </c>
      <c r="AM1841" s="72">
        <f>(SUMIFS('Banco de Indicadores Mun. (2)'!J:J,'Banco de Indicadores Mun. (2)'!B:B,'Banco de Indicadores - Mun. (1)'!B1841,'Banco de Indicadores Mun. (2)'!A:A,'Banco de Indicadores - Mun. (1)'!A1841) / VLOOKUP(D1841,'Dados Base'!$B:$K,7,FALSE)) * 100</f>
        <v>8.6803076923076947</v>
      </c>
      <c r="AN1841" s="72">
        <f>(SUMIFS('Banco de Indicadores Mun. (2)'!K:K,'Banco de Indicadores Mun. (2)'!B:B,'Banco de Indicadores - Mun. (1)'!B1841,'Banco de Indicadores Mun. (2)'!A:A,'Banco de Indicadores - Mun. (1)'!A1841) / VLOOKUP(D1841,'Dados Base'!$B:$K,10,FALSE)) * 100</f>
        <v>15.739800000000006</v>
      </c>
      <c r="AO1841" s="21">
        <v>0</v>
      </c>
      <c r="AP1841" s="125">
        <v>0</v>
      </c>
      <c r="AQ1841" s="5">
        <v>0</v>
      </c>
      <c r="AR1841" s="21">
        <v>9.5</v>
      </c>
      <c r="AS1841" s="20">
        <v>97</v>
      </c>
      <c r="AT1841" s="20">
        <v>97.000000000000014</v>
      </c>
      <c r="AU1841" s="20">
        <v>77.5</v>
      </c>
      <c r="AV1841" s="20">
        <v>8.5</v>
      </c>
      <c r="AW1841" s="21">
        <v>0</v>
      </c>
      <c r="AX1841" s="21">
        <v>0</v>
      </c>
      <c r="AY1841" s="116">
        <v>6.7976288951094794</v>
      </c>
    </row>
    <row r="1842" spans="1:51" ht="15" x14ac:dyDescent="0.25">
      <c r="A1842" s="144">
        <v>2015</v>
      </c>
      <c r="B1842" s="77" t="s">
        <v>552</v>
      </c>
      <c r="C1842" s="78">
        <v>9</v>
      </c>
      <c r="D1842" s="77">
        <v>3549102</v>
      </c>
      <c r="E1842" s="78">
        <v>35491029</v>
      </c>
      <c r="F1842" s="78" t="str">
        <f t="shared" si="75"/>
        <v>354910292015</v>
      </c>
      <c r="G1842" s="89">
        <v>0.59625962013241107</v>
      </c>
      <c r="H1842" s="80">
        <f t="shared" si="74"/>
        <v>85695</v>
      </c>
      <c r="I1842" s="90">
        <v>82990</v>
      </c>
      <c r="J1842" s="91">
        <v>2705</v>
      </c>
      <c r="K1842" s="83">
        <f>(H1842)/VLOOKUP(D1842,'Dados Base'!$B:$K,6,FALSE)</f>
        <v>166.02731764022087</v>
      </c>
      <c r="L1842" s="88">
        <f t="shared" si="76"/>
        <v>96.843456444366652</v>
      </c>
      <c r="M1842" s="85" t="s">
        <v>702</v>
      </c>
      <c r="N1842" s="92">
        <v>0.79700000000000004</v>
      </c>
      <c r="O1842" s="91">
        <v>321</v>
      </c>
      <c r="P1842" s="91">
        <v>36200</v>
      </c>
      <c r="Q1842" s="91">
        <v>1300000</v>
      </c>
      <c r="R1842" s="91">
        <v>1500</v>
      </c>
      <c r="S1842" s="91">
        <v>265</v>
      </c>
      <c r="T1842" s="87" t="s">
        <v>691</v>
      </c>
      <c r="U1842" s="91">
        <v>1156</v>
      </c>
      <c r="V1842" s="91">
        <v>1065</v>
      </c>
      <c r="W1842" s="93">
        <v>0</v>
      </c>
      <c r="X1842" s="47">
        <v>0.25735854954861109</v>
      </c>
      <c r="Y1842" s="21">
        <v>68.38</v>
      </c>
      <c r="Z1842" s="21">
        <v>3486</v>
      </c>
      <c r="AA1842" s="21">
        <v>1130</v>
      </c>
      <c r="AB1842" s="21">
        <v>12</v>
      </c>
      <c r="AC1842" s="21">
        <v>0</v>
      </c>
      <c r="AD1842" s="153">
        <f>VLOOKUP(D1842,'Dados Base'!$B:$K,9,FALSE)*31536000/VLOOKUP($F1842,F:H,MATCH(H1841,F1841:AF1841,0),FALSE)</f>
        <v>2564.979520392088</v>
      </c>
      <c r="AE1842" s="153">
        <f>VLOOKUP(D1842,'Dados Base'!$B:$K,10,FALSE)*31536000/VLOOKUP($F1842,F:H,MATCH(H1841,F1841:AF1841,0),FALSE)</f>
        <v>305.4423245230177</v>
      </c>
      <c r="AF1842" s="14">
        <v>98.66</v>
      </c>
      <c r="AG1842" s="15">
        <v>100</v>
      </c>
      <c r="AH1842" s="14">
        <v>96.91</v>
      </c>
      <c r="AI1842" s="14">
        <v>32.54</v>
      </c>
      <c r="AJ1842" s="16">
        <v>100</v>
      </c>
      <c r="AK1842" s="72">
        <f>(SUMIFS('Banco de Indicadores Mun. (2)'!I:I,'Banco de Indicadores Mun. (2)'!B:B,'Banco de Indicadores - Mun. (1)'!B1842,'Banco de Indicadores Mun. (2)'!A:A,'Banco de Indicadores - Mun. (1)'!A1842) / VLOOKUP(D1842,'Dados Base'!$B:$K,8,FALSE)) * 100</f>
        <v>36.750575396825411</v>
      </c>
      <c r="AL1842" s="72">
        <f>(SUMIFS('Banco de Indicadores Mun. (2)'!I:I,'Banco de Indicadores Mun. (2)'!B:B,'Banco de Indicadores - Mun. (1)'!B1842,'Banco de Indicadores Mun. (2)'!A:A,'Banco de Indicadores - Mun. (1)'!A1842) / VLOOKUP(D1842,'Dados Base'!$B:$K,9,FALSE)) * 100</f>
        <v>13.287152080344336</v>
      </c>
      <c r="AM1842" s="72">
        <f>(SUMIFS('Banco de Indicadores Mun. (2)'!J:J,'Banco de Indicadores Mun. (2)'!B:B,'Banco de Indicadores - Mun. (1)'!B1842,'Banco de Indicadores Mun. (2)'!A:A,'Banco de Indicadores - Mun. (1)'!A1842) / VLOOKUP(D1842,'Dados Base'!$B:$K,7,FALSE)) * 100</f>
        <v>53.972136094674575</v>
      </c>
      <c r="AN1842" s="72">
        <f>(SUMIFS('Banco de Indicadores Mun. (2)'!K:K,'Banco de Indicadores Mun. (2)'!B:B,'Banco de Indicadores - Mun. (1)'!B1842,'Banco de Indicadores Mun. (2)'!A:A,'Banco de Indicadores - Mun. (1)'!A1842) / VLOOKUP(D1842,'Dados Base'!$B:$K,10,FALSE)) * 100</f>
        <v>1.6849879518072295</v>
      </c>
      <c r="AO1842" s="21">
        <v>0</v>
      </c>
      <c r="AP1842" s="125">
        <v>0</v>
      </c>
      <c r="AQ1842" s="5">
        <v>0</v>
      </c>
      <c r="AR1842" s="21">
        <v>10</v>
      </c>
      <c r="AS1842" s="20">
        <v>100</v>
      </c>
      <c r="AT1842" s="20">
        <v>100</v>
      </c>
      <c r="AU1842" s="20">
        <v>75.519930675909876</v>
      </c>
      <c r="AV1842" s="20">
        <v>8.41</v>
      </c>
      <c r="AW1842" s="21">
        <v>0</v>
      </c>
      <c r="AX1842" s="21">
        <v>0</v>
      </c>
      <c r="AY1842" s="116">
        <v>2.4870986653543032</v>
      </c>
    </row>
    <row r="1843" spans="1:51" ht="15" x14ac:dyDescent="0.25">
      <c r="A1843" s="144">
        <v>2015</v>
      </c>
      <c r="B1843" s="77" t="s">
        <v>553</v>
      </c>
      <c r="C1843" s="78">
        <v>18</v>
      </c>
      <c r="D1843" s="77">
        <v>3549201</v>
      </c>
      <c r="E1843" s="78">
        <v>354920118</v>
      </c>
      <c r="F1843" s="78" t="str">
        <f t="shared" si="75"/>
        <v>3549201182015</v>
      </c>
      <c r="G1843" s="89">
        <v>-0.43819839720796727</v>
      </c>
      <c r="H1843" s="80">
        <f t="shared" si="74"/>
        <v>2517</v>
      </c>
      <c r="I1843" s="90">
        <v>1932</v>
      </c>
      <c r="J1843" s="91">
        <v>585</v>
      </c>
      <c r="K1843" s="83">
        <f>(H1843)/VLOOKUP(D1843,'Dados Base'!$B:$K,6,FALSE)</f>
        <v>19.431791862888907</v>
      </c>
      <c r="L1843" s="88">
        <f t="shared" si="76"/>
        <v>76.758045292014302</v>
      </c>
      <c r="M1843" s="85" t="s">
        <v>702</v>
      </c>
      <c r="N1843" s="92">
        <v>0.72</v>
      </c>
      <c r="O1843" s="91">
        <v>32</v>
      </c>
      <c r="P1843" s="91">
        <v>8500</v>
      </c>
      <c r="Q1843" s="91">
        <v>0</v>
      </c>
      <c r="R1843" s="91">
        <v>0</v>
      </c>
      <c r="S1843" s="91">
        <v>3</v>
      </c>
      <c r="T1843" s="87" t="s">
        <v>691</v>
      </c>
      <c r="U1843" s="91">
        <v>15</v>
      </c>
      <c r="V1843" s="91">
        <v>6</v>
      </c>
      <c r="W1843" s="93">
        <v>0</v>
      </c>
      <c r="X1843" s="47">
        <v>6.1056914062500005E-3</v>
      </c>
      <c r="Y1843" s="21">
        <v>1.4</v>
      </c>
      <c r="Z1843" s="21">
        <v>77</v>
      </c>
      <c r="AA1843" s="21">
        <v>31</v>
      </c>
      <c r="AB1843" s="21">
        <v>0</v>
      </c>
      <c r="AC1843" s="21">
        <v>0</v>
      </c>
      <c r="AD1843" s="153">
        <f>VLOOKUP(D1843,'Dados Base'!$B:$K,9,FALSE)*31536000/VLOOKUP($F1843,F:H,MATCH(H1842,F1842:AF1842,0),FALSE)</f>
        <v>12028.03337306317</v>
      </c>
      <c r="AE1843" s="153">
        <f>VLOOKUP(D1843,'Dados Base'!$B:$K,10,FALSE)*31536000/VLOOKUP($F1843,F:H,MATCH(H1842,F1842:AF1842,0),FALSE)</f>
        <v>877.04410011918935</v>
      </c>
      <c r="AF1843" s="14">
        <v>93.15</v>
      </c>
      <c r="AG1843" s="15" t="s">
        <v>692</v>
      </c>
      <c r="AH1843" s="14">
        <v>83.81</v>
      </c>
      <c r="AI1843" s="14">
        <v>17.3</v>
      </c>
      <c r="AJ1843" s="16">
        <v>100</v>
      </c>
      <c r="AK1843" s="72">
        <f>(SUMIFS('Banco de Indicadores Mun. (2)'!I:I,'Banco de Indicadores Mun. (2)'!B:B,'Banco de Indicadores - Mun. (1)'!B1843,'Banco de Indicadores Mun. (2)'!A:A,'Banco de Indicadores - Mun. (1)'!A1843) / VLOOKUP(D1843,'Dados Base'!$B:$K,8,FALSE)) * 100</f>
        <v>4.4249666666666663</v>
      </c>
      <c r="AL1843" s="72">
        <f>(SUMIFS('Banco de Indicadores Mun. (2)'!I:I,'Banco de Indicadores Mun. (2)'!B:B,'Banco de Indicadores - Mun. (1)'!B1843,'Banco de Indicadores Mun. (2)'!A:A,'Banco de Indicadores - Mun. (1)'!A1843) / VLOOKUP(D1843,'Dados Base'!$B:$K,9,FALSE)) * 100</f>
        <v>1.3828020833333332</v>
      </c>
      <c r="AM1843" s="72">
        <f>(SUMIFS('Banco de Indicadores Mun. (2)'!J:J,'Banco de Indicadores Mun. (2)'!B:B,'Banco de Indicadores - Mun. (1)'!B1843,'Banco de Indicadores Mun. (2)'!A:A,'Banco de Indicadores - Mun. (1)'!A1843) / VLOOKUP(D1843,'Dados Base'!$B:$K,7,FALSE)) * 100</f>
        <v>1.350782608695652</v>
      </c>
      <c r="AN1843" s="72">
        <f>(SUMIFS('Banco de Indicadores Mun. (2)'!K:K,'Banco de Indicadores Mun. (2)'!B:B,'Banco de Indicadores - Mun. (1)'!B1843,'Banco de Indicadores Mun. (2)'!A:A,'Banco de Indicadores - Mun. (1)'!A1843) / VLOOKUP(D1843,'Dados Base'!$B:$K,10,FALSE)) * 100</f>
        <v>14.525857142857145</v>
      </c>
      <c r="AO1843" s="21">
        <v>0</v>
      </c>
      <c r="AP1843" s="125">
        <v>39.729837107667862</v>
      </c>
      <c r="AQ1843" s="5">
        <v>0</v>
      </c>
      <c r="AR1843" s="21">
        <v>8.5</v>
      </c>
      <c r="AS1843" s="20">
        <v>89</v>
      </c>
      <c r="AT1843" s="20">
        <v>89</v>
      </c>
      <c r="AU1843" s="20">
        <v>71.296296296296305</v>
      </c>
      <c r="AV1843" s="20">
        <v>7.96</v>
      </c>
      <c r="AW1843" s="21">
        <v>0</v>
      </c>
      <c r="AX1843" s="21">
        <v>0</v>
      </c>
      <c r="AY1843" s="116">
        <v>41.715701033297698</v>
      </c>
    </row>
    <row r="1844" spans="1:51" ht="15" x14ac:dyDescent="0.25">
      <c r="A1844" s="144">
        <v>2015</v>
      </c>
      <c r="B1844" s="77" t="s">
        <v>554</v>
      </c>
      <c r="C1844" s="78">
        <v>18</v>
      </c>
      <c r="D1844" s="77">
        <v>3549250</v>
      </c>
      <c r="E1844" s="78">
        <v>354925018</v>
      </c>
      <c r="F1844" s="78" t="str">
        <f t="shared" si="75"/>
        <v>3549250182015</v>
      </c>
      <c r="G1844" s="89">
        <v>0.50843911286138077</v>
      </c>
      <c r="H1844" s="80">
        <f t="shared" si="74"/>
        <v>1820</v>
      </c>
      <c r="I1844" s="90">
        <v>1564</v>
      </c>
      <c r="J1844" s="91">
        <v>256</v>
      </c>
      <c r="K1844" s="83">
        <f>(H1844)/VLOOKUP(D1844,'Dados Base'!$B:$K,6,FALSE)</f>
        <v>10.229891518183351</v>
      </c>
      <c r="L1844" s="88">
        <f t="shared" si="76"/>
        <v>85.934065934065927</v>
      </c>
      <c r="M1844" s="85" t="s">
        <v>702</v>
      </c>
      <c r="N1844" s="92">
        <v>0.748</v>
      </c>
      <c r="O1844" s="91">
        <v>28</v>
      </c>
      <c r="P1844" s="91">
        <v>10780</v>
      </c>
      <c r="Q1844" s="91">
        <v>0</v>
      </c>
      <c r="R1844" s="91">
        <v>0</v>
      </c>
      <c r="S1844" s="91" t="s">
        <v>693</v>
      </c>
      <c r="T1844" s="87" t="s">
        <v>691</v>
      </c>
      <c r="U1844" s="91">
        <v>14</v>
      </c>
      <c r="V1844" s="91">
        <v>16</v>
      </c>
      <c r="W1844" s="93">
        <v>0</v>
      </c>
      <c r="X1844" s="47">
        <v>3.867026041666667E-3</v>
      </c>
      <c r="Y1844" s="21">
        <v>1.08</v>
      </c>
      <c r="Z1844" s="21">
        <v>67</v>
      </c>
      <c r="AA1844" s="21">
        <v>16</v>
      </c>
      <c r="AB1844" s="21">
        <v>0</v>
      </c>
      <c r="AC1844" s="21">
        <v>0</v>
      </c>
      <c r="AD1844" s="153">
        <f>VLOOKUP(D1844,'Dados Base'!$B:$K,9,FALSE)*31536000/VLOOKUP($F1844,F:H,MATCH(H1843,F1843:AF1843,0),FALSE)</f>
        <v>23392.087912087911</v>
      </c>
      <c r="AE1844" s="153">
        <f>VLOOKUP(D1844,'Dados Base'!$B:$K,10,FALSE)*31536000/VLOOKUP($F1844,F:H,MATCH(H1843,F1843:AF1843,0),FALSE)</f>
        <v>1906.0219780219777</v>
      </c>
      <c r="AF1844" s="14">
        <v>81.59</v>
      </c>
      <c r="AG1844" s="15">
        <v>100</v>
      </c>
      <c r="AH1844" s="14">
        <v>81.59</v>
      </c>
      <c r="AI1844" s="14">
        <v>67.599999999999994</v>
      </c>
      <c r="AJ1844" s="16">
        <v>100</v>
      </c>
      <c r="AK1844" s="72">
        <f>(SUMIFS('Banco de Indicadores Mun. (2)'!I:I,'Banco de Indicadores Mun. (2)'!B:B,'Banco de Indicadores - Mun. (1)'!B1844,'Banco de Indicadores Mun. (2)'!A:A,'Banco de Indicadores - Mun. (1)'!A1844) / VLOOKUP(D1844,'Dados Base'!$B:$K,8,FALSE)) * 100</f>
        <v>3.3688809523809522</v>
      </c>
      <c r="AL1844" s="72">
        <f>(SUMIFS('Banco de Indicadores Mun. (2)'!I:I,'Banco de Indicadores Mun. (2)'!B:B,'Banco de Indicadores - Mun. (1)'!B1844,'Banco de Indicadores Mun. (2)'!A:A,'Banco de Indicadores - Mun. (1)'!A1844) / VLOOKUP(D1844,'Dados Base'!$B:$K,9,FALSE)) * 100</f>
        <v>1.0480962962962963</v>
      </c>
      <c r="AM1844" s="72">
        <f>(SUMIFS('Banco de Indicadores Mun. (2)'!J:J,'Banco de Indicadores Mun. (2)'!B:B,'Banco de Indicadores - Mun. (1)'!B1844,'Banco de Indicadores Mun. (2)'!A:A,'Banco de Indicadores - Mun. (1)'!A1844) / VLOOKUP(D1844,'Dados Base'!$B:$K,7,FALSE)) * 100</f>
        <v>4.5549677419354841</v>
      </c>
      <c r="AN1844" s="72">
        <f>(SUMIFS('Banco de Indicadores Mun. (2)'!K:K,'Banco de Indicadores Mun. (2)'!B:B,'Banco de Indicadores - Mun. (1)'!B1844,'Banco de Indicadores Mun. (2)'!A:A,'Banco de Indicadores - Mun. (1)'!A1844) / VLOOKUP(D1844,'Dados Base'!$B:$K,10,FALSE)) * 100</f>
        <v>2.6272727272727277E-2</v>
      </c>
      <c r="AO1844" s="21">
        <v>0</v>
      </c>
      <c r="AP1844" s="125">
        <v>0</v>
      </c>
      <c r="AQ1844" s="5">
        <v>0</v>
      </c>
      <c r="AR1844" s="21">
        <v>10</v>
      </c>
      <c r="AS1844" s="20">
        <v>100</v>
      </c>
      <c r="AT1844" s="20">
        <v>100</v>
      </c>
      <c r="AU1844" s="20">
        <v>80.722891566265062</v>
      </c>
      <c r="AV1844" s="20">
        <v>9.5</v>
      </c>
      <c r="AW1844" s="21">
        <v>0</v>
      </c>
      <c r="AX1844" s="21">
        <v>0</v>
      </c>
      <c r="AY1844" s="116">
        <v>0</v>
      </c>
    </row>
    <row r="1845" spans="1:51" ht="15" x14ac:dyDescent="0.25">
      <c r="A1845" s="144">
        <v>2015</v>
      </c>
      <c r="B1845" s="77" t="s">
        <v>555</v>
      </c>
      <c r="C1845" s="78">
        <v>20</v>
      </c>
      <c r="D1845" s="77">
        <v>3549300</v>
      </c>
      <c r="E1845" s="78">
        <v>354930020</v>
      </c>
      <c r="F1845" s="78" t="str">
        <f t="shared" si="75"/>
        <v>3549300202015</v>
      </c>
      <c r="G1845" s="89">
        <v>-0.56154328145761045</v>
      </c>
      <c r="H1845" s="80">
        <f t="shared" si="74"/>
        <v>2037</v>
      </c>
      <c r="I1845" s="90">
        <v>1711</v>
      </c>
      <c r="J1845" s="91">
        <v>326</v>
      </c>
      <c r="K1845" s="83">
        <f>(H1845)/VLOOKUP(D1845,'Dados Base'!$B:$K,6,FALSE)</f>
        <v>17.28468392023759</v>
      </c>
      <c r="L1845" s="88">
        <f t="shared" si="76"/>
        <v>83.99607265586647</v>
      </c>
      <c r="M1845" s="85" t="s">
        <v>702</v>
      </c>
      <c r="N1845" s="92">
        <v>0.75</v>
      </c>
      <c r="O1845" s="91">
        <v>14</v>
      </c>
      <c r="P1845" s="91">
        <v>4000</v>
      </c>
      <c r="Q1845" s="91">
        <v>0</v>
      </c>
      <c r="R1845" s="91">
        <v>120</v>
      </c>
      <c r="S1845" s="91">
        <v>2</v>
      </c>
      <c r="T1845" s="87" t="s">
        <v>691</v>
      </c>
      <c r="U1845" s="91">
        <v>10</v>
      </c>
      <c r="V1845" s="91">
        <v>11</v>
      </c>
      <c r="W1845" s="93">
        <v>0</v>
      </c>
      <c r="X1845" s="47">
        <v>4.3036929687499999E-3</v>
      </c>
      <c r="Y1845" s="21">
        <v>1.22</v>
      </c>
      <c r="Z1845" s="21">
        <v>75</v>
      </c>
      <c r="AA1845" s="21">
        <v>19</v>
      </c>
      <c r="AB1845" s="21">
        <v>0</v>
      </c>
      <c r="AC1845" s="21">
        <v>0</v>
      </c>
      <c r="AD1845" s="153">
        <f>VLOOKUP(D1845,'Dados Base'!$B:$K,9,FALSE)*31536000/VLOOKUP($F1845,F:H,MATCH(H1844,F1844:AF1844,0),FALSE)</f>
        <v>13314.167893961709</v>
      </c>
      <c r="AE1845" s="153">
        <f>VLOOKUP(D1845,'Dados Base'!$B:$K,10,FALSE)*31536000/VLOOKUP($F1845,F:H,MATCH(H1844,F1844:AF1844,0),FALSE)</f>
        <v>1702.9749631811485</v>
      </c>
      <c r="AF1845" s="14">
        <v>81.13</v>
      </c>
      <c r="AG1845" s="15">
        <v>81.08</v>
      </c>
      <c r="AH1845" s="14">
        <v>81.13</v>
      </c>
      <c r="AI1845" s="14">
        <v>93.88</v>
      </c>
      <c r="AJ1845" s="16">
        <v>100</v>
      </c>
      <c r="AK1845" s="72">
        <f>(SUMIFS('Banco de Indicadores Mun. (2)'!I:I,'Banco de Indicadores Mun. (2)'!B:B,'Banco de Indicadores - Mun. (1)'!B1845,'Banco de Indicadores Mun. (2)'!A:A,'Banco de Indicadores - Mun. (1)'!A1845) / VLOOKUP(D1845,'Dados Base'!$B:$K,8,FALSE)) * 100</f>
        <v>13.066472222222226</v>
      </c>
      <c r="AL1845" s="72">
        <f>(SUMIFS('Banco de Indicadores Mun. (2)'!I:I,'Banco de Indicadores Mun. (2)'!B:B,'Banco de Indicadores - Mun. (1)'!B1845,'Banco de Indicadores Mun. (2)'!A:A,'Banco de Indicadores - Mun. (1)'!A1845) / VLOOKUP(D1845,'Dados Base'!$B:$K,9,FALSE)) * 100</f>
        <v>5.4696860465116286</v>
      </c>
      <c r="AM1845" s="72">
        <f>(SUMIFS('Banco de Indicadores Mun. (2)'!J:J,'Banco de Indicadores Mun. (2)'!B:B,'Banco de Indicadores - Mun. (1)'!B1845,'Banco de Indicadores Mun. (2)'!A:A,'Banco de Indicadores - Mun. (1)'!A1845) / VLOOKUP(D1845,'Dados Base'!$B:$K,7,FALSE)) * 100</f>
        <v>0</v>
      </c>
      <c r="AN1845" s="72">
        <f>(SUMIFS('Banco de Indicadores Mun. (2)'!K:K,'Banco de Indicadores Mun. (2)'!B:B,'Banco de Indicadores - Mun. (1)'!B1845,'Banco de Indicadores Mun. (2)'!A:A,'Banco de Indicadores - Mun. (1)'!A1845) / VLOOKUP(D1845,'Dados Base'!$B:$K,10,FALSE)) * 100</f>
        <v>42.763000000000012</v>
      </c>
      <c r="AO1845" s="21">
        <v>0</v>
      </c>
      <c r="AP1845" s="125">
        <v>0</v>
      </c>
      <c r="AQ1845" s="5">
        <v>0</v>
      </c>
      <c r="AR1845" s="21">
        <v>9</v>
      </c>
      <c r="AS1845" s="20">
        <v>100</v>
      </c>
      <c r="AT1845" s="20">
        <v>100</v>
      </c>
      <c r="AU1845" s="20">
        <v>79.787234042553195</v>
      </c>
      <c r="AV1845" s="20">
        <v>10</v>
      </c>
      <c r="AW1845" s="21">
        <v>0</v>
      </c>
      <c r="AX1845" s="21">
        <v>0</v>
      </c>
      <c r="AY1845" s="116">
        <v>79.041705596926477</v>
      </c>
    </row>
    <row r="1846" spans="1:51" ht="15" x14ac:dyDescent="0.25">
      <c r="A1846" s="144">
        <v>2015</v>
      </c>
      <c r="B1846" s="77" t="s">
        <v>556</v>
      </c>
      <c r="C1846" s="78">
        <v>8</v>
      </c>
      <c r="D1846" s="77">
        <v>3549409</v>
      </c>
      <c r="E1846" s="78">
        <v>35494098</v>
      </c>
      <c r="F1846" s="78" t="str">
        <f t="shared" si="75"/>
        <v>354940982015</v>
      </c>
      <c r="G1846" s="89">
        <v>0.9650255467332558</v>
      </c>
      <c r="H1846" s="80">
        <f t="shared" si="74"/>
        <v>48530</v>
      </c>
      <c r="I1846" s="90">
        <v>47669</v>
      </c>
      <c r="J1846" s="91">
        <v>861</v>
      </c>
      <c r="K1846" s="83">
        <f>(H1846)/VLOOKUP(D1846,'Dados Base'!$B:$K,6,FALSE)</f>
        <v>117.71411938777986</v>
      </c>
      <c r="L1846" s="88">
        <f t="shared" si="76"/>
        <v>98.225839686791673</v>
      </c>
      <c r="M1846" s="85" t="s">
        <v>702</v>
      </c>
      <c r="N1846" s="92">
        <v>0.76200000000000001</v>
      </c>
      <c r="O1846" s="91">
        <v>91</v>
      </c>
      <c r="P1846" s="91">
        <v>5000</v>
      </c>
      <c r="Q1846" s="91">
        <v>700000</v>
      </c>
      <c r="R1846" s="91">
        <v>800</v>
      </c>
      <c r="S1846" s="91">
        <v>97</v>
      </c>
      <c r="T1846" s="87" t="s">
        <v>691</v>
      </c>
      <c r="U1846" s="91">
        <v>552</v>
      </c>
      <c r="V1846" s="91">
        <v>453</v>
      </c>
      <c r="W1846" s="93">
        <v>0</v>
      </c>
      <c r="X1846" s="47">
        <v>0.14447448402777777</v>
      </c>
      <c r="Y1846" s="21">
        <v>39.369999999999997</v>
      </c>
      <c r="Z1846" s="21">
        <v>0</v>
      </c>
      <c r="AA1846" s="21">
        <v>2657</v>
      </c>
      <c r="AB1846" s="21">
        <v>4</v>
      </c>
      <c r="AC1846" s="21">
        <v>0</v>
      </c>
      <c r="AD1846" s="153">
        <f>VLOOKUP(D1846,'Dados Base'!$B:$K,9,FALSE)*31536000/VLOOKUP($F1846,F:H,MATCH(H1845,F1845:AF1845,0),FALSE)</f>
        <v>3983.4263342262516</v>
      </c>
      <c r="AE1846" s="153">
        <f>VLOOKUP(D1846,'Dados Base'!$B:$K,10,FALSE)*31536000/VLOOKUP($F1846,F:H,MATCH(H1845,F1845:AF1845,0),FALSE)</f>
        <v>480.87038944982487</v>
      </c>
      <c r="AF1846" s="14">
        <v>97.8</v>
      </c>
      <c r="AG1846" s="15">
        <v>98.21</v>
      </c>
      <c r="AH1846" s="14">
        <v>97.8</v>
      </c>
      <c r="AI1846" s="14">
        <v>17.510000000000002</v>
      </c>
      <c r="AJ1846" s="16">
        <v>99.59</v>
      </c>
      <c r="AK1846" s="72">
        <f>(SUMIFS('Banco de Indicadores Mun. (2)'!I:I,'Banco de Indicadores Mun. (2)'!B:B,'Banco de Indicadores - Mun. (1)'!B1846,'Banco de Indicadores Mun. (2)'!A:A,'Banco de Indicadores - Mun. (1)'!A1846) / VLOOKUP(D1846,'Dados Base'!$B:$K,8,FALSE)) * 100</f>
        <v>20.691494949494949</v>
      </c>
      <c r="AL1846" s="72">
        <f>(SUMIFS('Banco de Indicadores Mun. (2)'!I:I,'Banco de Indicadores Mun. (2)'!B:B,'Banco de Indicadores - Mun. (1)'!B1846,'Banco de Indicadores Mun. (2)'!A:A,'Banco de Indicadores - Mun. (1)'!A1846) / VLOOKUP(D1846,'Dados Base'!$B:$K,9,FALSE)) * 100</f>
        <v>6.6833866231647638</v>
      </c>
      <c r="AM1846" s="72">
        <f>(SUMIFS('Banco de Indicadores Mun. (2)'!J:J,'Banco de Indicadores Mun. (2)'!B:B,'Banco de Indicadores - Mun. (1)'!B1846,'Banco de Indicadores Mun. (2)'!A:A,'Banco de Indicadores - Mun. (1)'!A1846) / VLOOKUP(D1846,'Dados Base'!$B:$K,7,FALSE)) * 100</f>
        <v>28.126983870967742</v>
      </c>
      <c r="AN1846" s="72">
        <f>(SUMIFS('Banco de Indicadores Mun. (2)'!K:K,'Banco de Indicadores Mun. (2)'!B:B,'Banco de Indicadores - Mun. (1)'!B1846,'Banco de Indicadores Mun. (2)'!A:A,'Banco de Indicadores - Mun. (1)'!A1846) / VLOOKUP(D1846,'Dados Base'!$B:$K,10,FALSE)) * 100</f>
        <v>8.2320270270270299</v>
      </c>
      <c r="AO1846" s="21">
        <v>0</v>
      </c>
      <c r="AP1846" s="125">
        <v>0</v>
      </c>
      <c r="AQ1846" s="5">
        <v>0</v>
      </c>
      <c r="AR1846" s="21">
        <v>10</v>
      </c>
      <c r="AS1846" s="20">
        <v>100</v>
      </c>
      <c r="AT1846" s="20">
        <v>0</v>
      </c>
      <c r="AU1846" s="20">
        <v>0</v>
      </c>
      <c r="AV1846" s="20">
        <v>1.5</v>
      </c>
      <c r="AW1846" s="21">
        <v>0</v>
      </c>
      <c r="AX1846" s="21">
        <v>0</v>
      </c>
      <c r="AY1846" s="116">
        <v>34.753573243713561</v>
      </c>
    </row>
    <row r="1847" spans="1:51" ht="15" x14ac:dyDescent="0.25">
      <c r="A1847" s="144">
        <v>2015</v>
      </c>
      <c r="B1847" s="77" t="s">
        <v>557</v>
      </c>
      <c r="C1847" s="78">
        <v>8</v>
      </c>
      <c r="D1847" s="77">
        <v>3549508</v>
      </c>
      <c r="E1847" s="78">
        <v>35495088</v>
      </c>
      <c r="F1847" s="78" t="str">
        <f t="shared" si="75"/>
        <v>354950882015</v>
      </c>
      <c r="G1847" s="89">
        <v>0.33938860644606716</v>
      </c>
      <c r="H1847" s="80">
        <f t="shared" si="74"/>
        <v>8555</v>
      </c>
      <c r="I1847" s="90">
        <v>7717</v>
      </c>
      <c r="J1847" s="91">
        <v>838</v>
      </c>
      <c r="K1847" s="83">
        <f>(H1847)/VLOOKUP(D1847,'Dados Base'!$B:$K,6,FALSE)</f>
        <v>30.888937030618141</v>
      </c>
      <c r="L1847" s="88">
        <f t="shared" si="76"/>
        <v>90.204558737580371</v>
      </c>
      <c r="M1847" s="85" t="s">
        <v>702</v>
      </c>
      <c r="N1847" s="92">
        <v>0.69299999999999995</v>
      </c>
      <c r="O1847" s="91">
        <v>93</v>
      </c>
      <c r="P1847" s="91">
        <v>5000</v>
      </c>
      <c r="Q1847" s="91">
        <v>4368000</v>
      </c>
      <c r="R1847" s="91">
        <v>800</v>
      </c>
      <c r="S1847" s="91">
        <v>3</v>
      </c>
      <c r="T1847" s="87" t="s">
        <v>691</v>
      </c>
      <c r="U1847" s="91">
        <v>45</v>
      </c>
      <c r="V1847" s="91">
        <v>29</v>
      </c>
      <c r="W1847" s="93">
        <v>0.11</v>
      </c>
      <c r="X1847" s="47">
        <v>2.135185416666667E-2</v>
      </c>
      <c r="Y1847" s="21">
        <v>5.5</v>
      </c>
      <c r="Z1847" s="21">
        <v>356</v>
      </c>
      <c r="AA1847" s="21">
        <v>68</v>
      </c>
      <c r="AB1847" s="21">
        <v>1</v>
      </c>
      <c r="AC1847" s="21">
        <v>0</v>
      </c>
      <c r="AD1847" s="153">
        <f>VLOOKUP(D1847,'Dados Base'!$B:$K,9,FALSE)*31536000/VLOOKUP($F1847,F:H,MATCH(H1846,F1846:AF1846,0),FALSE)</f>
        <v>16403.880771478667</v>
      </c>
      <c r="AE1847" s="153">
        <f>VLOOKUP(D1847,'Dados Base'!$B:$K,10,FALSE)*31536000/VLOOKUP($F1847,F:H,MATCH(H1846,F1846:AF1846,0),FALSE)</f>
        <v>1990.5832846288715</v>
      </c>
      <c r="AF1847" s="14">
        <v>95.84</v>
      </c>
      <c r="AG1847" s="15">
        <v>100</v>
      </c>
      <c r="AH1847" s="14">
        <v>95.84</v>
      </c>
      <c r="AI1847" s="14">
        <v>41.81</v>
      </c>
      <c r="AJ1847" s="16">
        <v>95.85</v>
      </c>
      <c r="AK1847" s="72">
        <f>(SUMIFS('Banco de Indicadores Mun. (2)'!I:I,'Banco de Indicadores Mun. (2)'!B:B,'Banco de Indicadores - Mun. (1)'!B1847,'Banco de Indicadores Mun. (2)'!A:A,'Banco de Indicadores - Mun. (1)'!A1847) / VLOOKUP(D1847,'Dados Base'!$B:$K,8,FALSE)) * 100</f>
        <v>6.6843812949640311</v>
      </c>
      <c r="AL1847" s="72">
        <f>(SUMIFS('Banco de Indicadores Mun. (2)'!I:I,'Banco de Indicadores Mun. (2)'!B:B,'Banco de Indicadores - Mun. (1)'!B1847,'Banco de Indicadores Mun. (2)'!A:A,'Banco de Indicadores - Mun. (1)'!A1847) / VLOOKUP(D1847,'Dados Base'!$B:$K,9,FALSE)) * 100</f>
        <v>2.0879303370786522</v>
      </c>
      <c r="AM1847" s="72">
        <f>(SUMIFS('Banco de Indicadores Mun. (2)'!J:J,'Banco de Indicadores Mun. (2)'!B:B,'Banco de Indicadores - Mun. (1)'!B1847,'Banco de Indicadores Mun. (2)'!A:A,'Banco de Indicadores - Mun. (1)'!A1847) / VLOOKUP(D1847,'Dados Base'!$B:$K,7,FALSE)) * 100</f>
        <v>9.5232470588235323</v>
      </c>
      <c r="AN1847" s="72">
        <f>(SUMIFS('Banco de Indicadores Mun. (2)'!K:K,'Banco de Indicadores Mun. (2)'!B:B,'Banco de Indicadores - Mun. (1)'!B1847,'Banco de Indicadores Mun. (2)'!A:A,'Banco de Indicadores - Mun. (1)'!A1847) / VLOOKUP(D1847,'Dados Base'!$B:$K,10,FALSE)) * 100</f>
        <v>2.2157962962962965</v>
      </c>
      <c r="AO1847" s="21">
        <v>0</v>
      </c>
      <c r="AP1847" s="125">
        <v>0</v>
      </c>
      <c r="AQ1847" s="5">
        <v>0</v>
      </c>
      <c r="AR1847" s="21">
        <v>9.5</v>
      </c>
      <c r="AS1847" s="20">
        <v>100</v>
      </c>
      <c r="AT1847" s="20">
        <v>100</v>
      </c>
      <c r="AU1847" s="20">
        <v>83.962264150943398</v>
      </c>
      <c r="AV1847" s="20">
        <v>10</v>
      </c>
      <c r="AW1847" s="21">
        <v>0</v>
      </c>
      <c r="AX1847" s="21">
        <v>0</v>
      </c>
      <c r="AY1847" s="116">
        <v>430.3127763596267</v>
      </c>
    </row>
    <row r="1848" spans="1:51" ht="15" x14ac:dyDescent="0.25">
      <c r="A1848" s="144">
        <v>2015</v>
      </c>
      <c r="B1848" s="77" t="s">
        <v>558</v>
      </c>
      <c r="C1848" s="78">
        <v>2</v>
      </c>
      <c r="D1848" s="77">
        <v>3549607</v>
      </c>
      <c r="E1848" s="78">
        <v>35496072</v>
      </c>
      <c r="F1848" s="78" t="str">
        <f t="shared" si="75"/>
        <v>354960722015</v>
      </c>
      <c r="G1848" s="89">
        <v>-0.12451179233967657</v>
      </c>
      <c r="H1848" s="80">
        <f t="shared" si="74"/>
        <v>4068</v>
      </c>
      <c r="I1848" s="90">
        <v>3051</v>
      </c>
      <c r="J1848" s="91">
        <v>1017</v>
      </c>
      <c r="K1848" s="83">
        <f>(H1848)/VLOOKUP(D1848,'Dados Base'!$B:$K,6,FALSE)</f>
        <v>7.1289627254087584</v>
      </c>
      <c r="L1848" s="88">
        <f t="shared" si="76"/>
        <v>75</v>
      </c>
      <c r="M1848" s="85" t="s">
        <v>702</v>
      </c>
      <c r="N1848" s="92">
        <v>0.68400000000000005</v>
      </c>
      <c r="O1848" s="91">
        <v>54</v>
      </c>
      <c r="P1848" s="91">
        <v>12900</v>
      </c>
      <c r="Q1848" s="91">
        <v>0</v>
      </c>
      <c r="R1848" s="91">
        <v>0</v>
      </c>
      <c r="S1848" s="91">
        <v>5</v>
      </c>
      <c r="T1848" s="87" t="s">
        <v>691</v>
      </c>
      <c r="U1848" s="91">
        <v>21</v>
      </c>
      <c r="V1848" s="91">
        <v>22</v>
      </c>
      <c r="W1848" s="93">
        <v>2.15</v>
      </c>
      <c r="X1848" s="47">
        <v>9.9771894126011503E-3</v>
      </c>
      <c r="Y1848" s="21">
        <v>2.06</v>
      </c>
      <c r="Z1848" s="21">
        <v>0</v>
      </c>
      <c r="AA1848" s="21">
        <v>158</v>
      </c>
      <c r="AB1848" s="21">
        <v>0</v>
      </c>
      <c r="AC1848" s="21">
        <v>0</v>
      </c>
      <c r="AD1848" s="153">
        <f>VLOOKUP(D1848,'Dados Base'!$B:$K,9,FALSE)*31536000/VLOOKUP($F1848,F:H,MATCH(H1847,F1847:AF1847,0),FALSE)</f>
        <v>66358.938053097343</v>
      </c>
      <c r="AE1848" s="153">
        <f>VLOOKUP(D1848,'Dados Base'!$B:$K,10,FALSE)*31536000/VLOOKUP($F1848,F:H,MATCH(H1847,F1847:AF1847,0),FALSE)</f>
        <v>6666.9026548672591</v>
      </c>
      <c r="AF1848" s="14" t="s">
        <v>692</v>
      </c>
      <c r="AG1848" s="15">
        <v>100</v>
      </c>
      <c r="AH1848" s="14" t="s">
        <v>692</v>
      </c>
      <c r="AI1848" s="14" t="s">
        <v>692</v>
      </c>
      <c r="AJ1848" s="16" t="s">
        <v>692</v>
      </c>
      <c r="AK1848" s="72">
        <f>(SUMIFS('Banco de Indicadores Mun. (2)'!I:I,'Banco de Indicadores Mun. (2)'!B:B,'Banco de Indicadores - Mun. (1)'!B1848,'Banco de Indicadores Mun. (2)'!A:A,'Banco de Indicadores - Mun. (1)'!A1848) / VLOOKUP(D1848,'Dados Base'!$B:$K,8,FALSE)) * 100</f>
        <v>0.34784324324324323</v>
      </c>
      <c r="AL1848" s="72">
        <f>(SUMIFS('Banco de Indicadores Mun. (2)'!I:I,'Banco de Indicadores Mun. (2)'!B:B,'Banco de Indicadores - Mun. (1)'!B1848,'Banco de Indicadores Mun. (2)'!A:A,'Banco de Indicadores - Mun. (1)'!A1848) / VLOOKUP(D1848,'Dados Base'!$B:$K,9,FALSE)) * 100</f>
        <v>0.15035280373831775</v>
      </c>
      <c r="AM1848" s="72">
        <f>(SUMIFS('Banco de Indicadores Mun. (2)'!J:J,'Banco de Indicadores Mun. (2)'!B:B,'Banco de Indicadores - Mun. (1)'!B1848,'Banco de Indicadores Mun. (2)'!A:A,'Banco de Indicadores - Mun. (1)'!A1848) / VLOOKUP(D1848,'Dados Base'!$B:$K,7,FALSE)) * 100</f>
        <v>0.45073239436619722</v>
      </c>
      <c r="AN1848" s="72">
        <f>(SUMIFS('Banco de Indicadores Mun. (2)'!K:K,'Banco de Indicadores Mun. (2)'!B:B,'Banco de Indicadores - Mun. (1)'!B1848,'Banco de Indicadores Mun. (2)'!A:A,'Banco de Indicadores - Mun. (1)'!A1848) / VLOOKUP(D1848,'Dados Base'!$B:$K,10,FALSE)) * 100</f>
        <v>8.0697674418604617E-3</v>
      </c>
      <c r="AO1848" s="21">
        <v>0</v>
      </c>
      <c r="AP1848" s="125">
        <v>0</v>
      </c>
      <c r="AQ1848" s="5">
        <v>0</v>
      </c>
      <c r="AR1848" s="21">
        <v>9.5</v>
      </c>
      <c r="AS1848" s="20">
        <v>50</v>
      </c>
      <c r="AT1848" s="20">
        <v>0</v>
      </c>
      <c r="AU1848" s="20">
        <v>0</v>
      </c>
      <c r="AV1848" s="20">
        <v>0.75</v>
      </c>
      <c r="AW1848" s="21">
        <v>0</v>
      </c>
      <c r="AX1848" s="21">
        <v>0</v>
      </c>
      <c r="AY1848" s="116">
        <v>118.07756103067332</v>
      </c>
    </row>
    <row r="1849" spans="1:51" ht="15" x14ac:dyDescent="0.25">
      <c r="A1849" s="144">
        <v>2015</v>
      </c>
      <c r="B1849" s="77" t="s">
        <v>559</v>
      </c>
      <c r="C1849" s="78">
        <v>4</v>
      </c>
      <c r="D1849" s="77">
        <v>3549706</v>
      </c>
      <c r="E1849" s="78">
        <v>35497064</v>
      </c>
      <c r="F1849" s="78" t="str">
        <f t="shared" si="75"/>
        <v>354970642015</v>
      </c>
      <c r="G1849" s="89">
        <v>0.26800193996134869</v>
      </c>
      <c r="H1849" s="80">
        <f t="shared" si="74"/>
        <v>52595</v>
      </c>
      <c r="I1849" s="90">
        <v>47627</v>
      </c>
      <c r="J1849" s="91">
        <v>4968</v>
      </c>
      <c r="K1849" s="83">
        <f>(H1849)/VLOOKUP(D1849,'Dados Base'!$B:$K,6,FALSE)</f>
        <v>125.51906830222902</v>
      </c>
      <c r="L1849" s="88">
        <f t="shared" si="76"/>
        <v>90.554235193459448</v>
      </c>
      <c r="M1849" s="85" t="s">
        <v>702</v>
      </c>
      <c r="N1849" s="92">
        <v>0.77400000000000002</v>
      </c>
      <c r="O1849" s="91">
        <v>297</v>
      </c>
      <c r="P1849" s="91">
        <v>40000</v>
      </c>
      <c r="Q1849" s="91">
        <v>18021000</v>
      </c>
      <c r="R1849" s="91">
        <v>13000</v>
      </c>
      <c r="S1849" s="91">
        <v>146</v>
      </c>
      <c r="T1849" s="87" t="s">
        <v>691</v>
      </c>
      <c r="U1849" s="91">
        <v>765</v>
      </c>
      <c r="V1849" s="91">
        <v>645</v>
      </c>
      <c r="W1849" s="93">
        <v>3.15</v>
      </c>
      <c r="X1849" s="47">
        <v>0.14589749514467593</v>
      </c>
      <c r="Y1849" s="21">
        <v>38.53</v>
      </c>
      <c r="Z1849" s="21">
        <v>208</v>
      </c>
      <c r="AA1849" s="21">
        <v>2393</v>
      </c>
      <c r="AB1849" s="21">
        <v>6</v>
      </c>
      <c r="AC1849" s="21">
        <v>0</v>
      </c>
      <c r="AD1849" s="153">
        <f>VLOOKUP(D1849,'Dados Base'!$B:$K,9,FALSE)*31536000/VLOOKUP($F1849,F:H,MATCH(H1848,F1848:AF1848,0),FALSE)</f>
        <v>3885.4126818138607</v>
      </c>
      <c r="AE1849" s="153">
        <f>VLOOKUP(D1849,'Dados Base'!$B:$K,10,FALSE)*31536000/VLOOKUP($F1849,F:H,MATCH(H1848,F1848:AF1848,0),FALSE)</f>
        <v>395.73647685141179</v>
      </c>
      <c r="AF1849" s="14">
        <v>91.13</v>
      </c>
      <c r="AG1849" s="15">
        <v>91.93</v>
      </c>
      <c r="AH1849" s="14">
        <v>88.55</v>
      </c>
      <c r="AI1849" s="14">
        <v>52.15</v>
      </c>
      <c r="AJ1849" s="16">
        <v>100</v>
      </c>
      <c r="AK1849" s="72">
        <f>(SUMIFS('Banco de Indicadores Mun. (2)'!I:I,'Banco de Indicadores Mun. (2)'!B:B,'Banco de Indicadores - Mun. (1)'!B1849,'Banco de Indicadores Mun. (2)'!A:A,'Banco de Indicadores - Mun. (1)'!A1849) / VLOOKUP(D1849,'Dados Base'!$B:$K,8,FALSE)) * 100</f>
        <v>17.363063725490193</v>
      </c>
      <c r="AL1849" s="72">
        <f>(SUMIFS('Banco de Indicadores Mun. (2)'!I:I,'Banco de Indicadores Mun. (2)'!B:B,'Banco de Indicadores - Mun. (1)'!B1849,'Banco de Indicadores Mun. (2)'!A:A,'Banco de Indicadores - Mun. (1)'!A1849) / VLOOKUP(D1849,'Dados Base'!$B:$K,9,FALSE)) * 100</f>
        <v>5.466149691358023</v>
      </c>
      <c r="AM1849" s="72">
        <f>(SUMIFS('Banco de Indicadores Mun. (2)'!J:J,'Banco de Indicadores Mun. (2)'!B:B,'Banco de Indicadores - Mun. (1)'!B1849,'Banco de Indicadores Mun. (2)'!A:A,'Banco de Indicadores - Mun. (1)'!A1849) / VLOOKUP(D1849,'Dados Base'!$B:$K,7,FALSE)) * 100</f>
        <v>25.338971014492749</v>
      </c>
      <c r="AN1849" s="72">
        <f>(SUMIFS('Banco de Indicadores Mun. (2)'!K:K,'Banco de Indicadores Mun. (2)'!B:B,'Banco de Indicadores - Mun. (1)'!B1849,'Banco de Indicadores Mun. (2)'!A:A,'Banco de Indicadores - Mun. (1)'!A1849) / VLOOKUP(D1849,'Dados Base'!$B:$K,10,FALSE)) * 100</f>
        <v>0.68616666666666626</v>
      </c>
      <c r="AO1849" s="21">
        <v>0</v>
      </c>
      <c r="AP1849" s="125">
        <v>0</v>
      </c>
      <c r="AQ1849" s="5">
        <v>0</v>
      </c>
      <c r="AR1849" s="21">
        <v>10</v>
      </c>
      <c r="AS1849" s="20">
        <v>92</v>
      </c>
      <c r="AT1849" s="20">
        <v>11.959999999999999</v>
      </c>
      <c r="AU1849" s="20">
        <v>7.996924259900041</v>
      </c>
      <c r="AV1849" s="20">
        <v>2.09</v>
      </c>
      <c r="AW1849" s="21">
        <v>0</v>
      </c>
      <c r="AX1849" s="21">
        <v>0</v>
      </c>
      <c r="AY1849" s="116">
        <v>38.942083989922367</v>
      </c>
    </row>
    <row r="1850" spans="1:51" ht="15" x14ac:dyDescent="0.25">
      <c r="A1850" s="144">
        <v>2015</v>
      </c>
      <c r="B1850" s="77" t="s">
        <v>560</v>
      </c>
      <c r="C1850" s="78">
        <v>15</v>
      </c>
      <c r="D1850" s="77">
        <v>3549805</v>
      </c>
      <c r="E1850" s="78">
        <v>354980515</v>
      </c>
      <c r="F1850" s="78" t="str">
        <f t="shared" si="75"/>
        <v>3549805152015</v>
      </c>
      <c r="G1850" s="89">
        <v>1.1667850938374524</v>
      </c>
      <c r="H1850" s="80">
        <f t="shared" si="74"/>
        <v>430312</v>
      </c>
      <c r="I1850" s="90">
        <v>404206</v>
      </c>
      <c r="J1850" s="91">
        <v>26106</v>
      </c>
      <c r="K1850" s="83">
        <f>(H1850)/VLOOKUP(D1850,'Dados Base'!$B:$K,6,FALSE)</f>
        <v>997.68611903271426</v>
      </c>
      <c r="L1850" s="88">
        <f t="shared" si="76"/>
        <v>93.933239138113748</v>
      </c>
      <c r="M1850" s="85" t="s">
        <v>702</v>
      </c>
      <c r="N1850" s="92">
        <v>0.79700000000000004</v>
      </c>
      <c r="O1850" s="91">
        <v>204</v>
      </c>
      <c r="P1850" s="91">
        <v>19812</v>
      </c>
      <c r="Q1850" s="91">
        <v>1148178</v>
      </c>
      <c r="R1850" s="91">
        <v>2013</v>
      </c>
      <c r="S1850" s="91">
        <v>1556</v>
      </c>
      <c r="T1850" s="87" t="s">
        <v>691</v>
      </c>
      <c r="U1850" s="91">
        <v>6291</v>
      </c>
      <c r="V1850" s="91">
        <v>6288</v>
      </c>
      <c r="W1850" s="93">
        <v>0</v>
      </c>
      <c r="X1850" s="47">
        <v>1.3453097063518515</v>
      </c>
      <c r="Y1850" s="21">
        <v>374.13</v>
      </c>
      <c r="Z1850" s="21">
        <v>20885</v>
      </c>
      <c r="AA1850" s="21">
        <v>1557</v>
      </c>
      <c r="AB1850" s="21">
        <v>51</v>
      </c>
      <c r="AC1850" s="21">
        <v>2</v>
      </c>
      <c r="AD1850" s="153">
        <f>VLOOKUP(D1850,'Dados Base'!$B:$K,9,FALSE)*31536000/VLOOKUP($F1850,F:H,MATCH(H1849,F1849:AF1849,0),FALSE)</f>
        <v>244.77644127981557</v>
      </c>
      <c r="AE1850" s="153">
        <f>VLOOKUP(D1850,'Dados Base'!$B:$K,10,FALSE)*31536000/VLOOKUP($F1850,F:H,MATCH(H1849,F1849:AF1849,0),FALSE)</f>
        <v>26.383089479261567</v>
      </c>
      <c r="AF1850" s="14">
        <v>89.74</v>
      </c>
      <c r="AG1850" s="15">
        <v>100</v>
      </c>
      <c r="AH1850" s="14">
        <v>92.81</v>
      </c>
      <c r="AI1850" s="14">
        <v>34.07</v>
      </c>
      <c r="AJ1850" s="16">
        <v>95.54</v>
      </c>
      <c r="AK1850" s="72">
        <f>(SUMIFS('Banco de Indicadores Mun. (2)'!I:I,'Banco de Indicadores Mun. (2)'!B:B,'Banco de Indicadores - Mun. (1)'!B1850,'Banco de Indicadores Mun. (2)'!A:A,'Banco de Indicadores - Mun. (1)'!A1850) / VLOOKUP(D1850,'Dados Base'!$B:$K,8,FALSE)) * 100</f>
        <v>208.40733644859856</v>
      </c>
      <c r="AL1850" s="72">
        <f>(SUMIFS('Banco de Indicadores Mun. (2)'!I:I,'Banco de Indicadores Mun. (2)'!B:B,'Banco de Indicadores - Mun. (1)'!B1850,'Banco de Indicadores Mun. (2)'!A:A,'Banco de Indicadores - Mun. (1)'!A1850) / VLOOKUP(D1850,'Dados Base'!$B:$K,9,FALSE)) * 100</f>
        <v>66.765224550898338</v>
      </c>
      <c r="AM1850" s="72">
        <f>(SUMIFS('Banco de Indicadores Mun. (2)'!J:J,'Banco de Indicadores Mun. (2)'!B:B,'Banco de Indicadores - Mun. (1)'!B1850,'Banco de Indicadores Mun. (2)'!A:A,'Banco de Indicadores - Mun. (1)'!A1850) / VLOOKUP(D1850,'Dados Base'!$B:$K,7,FALSE)) * 100</f>
        <v>84.299028169014107</v>
      </c>
      <c r="AN1850" s="72">
        <f>(SUMIFS('Banco de Indicadores Mun. (2)'!K:K,'Banco de Indicadores Mun. (2)'!B:B,'Banco de Indicadores - Mun. (1)'!B1850,'Banco de Indicadores Mun. (2)'!A:A,'Banco de Indicadores - Mun. (1)'!A1850) / VLOOKUP(D1850,'Dados Base'!$B:$K,10,FALSE)) * 100</f>
        <v>453.17650000000106</v>
      </c>
      <c r="AO1850" s="21">
        <v>0</v>
      </c>
      <c r="AP1850" s="125">
        <v>0</v>
      </c>
      <c r="AQ1850" s="5">
        <v>0</v>
      </c>
      <c r="AR1850" s="21">
        <v>10</v>
      </c>
      <c r="AS1850" s="20">
        <v>99</v>
      </c>
      <c r="AT1850" s="20">
        <v>99.000000000000014</v>
      </c>
      <c r="AU1850" s="20">
        <v>93.062115675964705</v>
      </c>
      <c r="AV1850" s="20">
        <v>9.99</v>
      </c>
      <c r="AW1850" s="21">
        <v>15</v>
      </c>
      <c r="AX1850" s="21">
        <v>2</v>
      </c>
      <c r="AY1850" s="116">
        <v>153.60156785737121</v>
      </c>
    </row>
    <row r="1851" spans="1:51" ht="15" x14ac:dyDescent="0.25">
      <c r="A1851" s="144">
        <v>2015</v>
      </c>
      <c r="B1851" s="77" t="s">
        <v>561</v>
      </c>
      <c r="C1851" s="78">
        <v>2</v>
      </c>
      <c r="D1851" s="77">
        <v>3549904</v>
      </c>
      <c r="E1851" s="78">
        <v>35499042</v>
      </c>
      <c r="F1851" s="78" t="str">
        <f t="shared" si="75"/>
        <v>354990422015</v>
      </c>
      <c r="G1851" s="89">
        <v>1.4164580724876252</v>
      </c>
      <c r="H1851" s="80">
        <f t="shared" si="74"/>
        <v>672556</v>
      </c>
      <c r="I1851" s="90">
        <v>658874</v>
      </c>
      <c r="J1851" s="91">
        <v>13682</v>
      </c>
      <c r="K1851" s="83">
        <f>(H1851)/VLOOKUP(D1851,'Dados Base'!$B:$K,6,FALSE)</f>
        <v>611.63139658606235</v>
      </c>
      <c r="L1851" s="88">
        <f t="shared" si="76"/>
        <v>97.965671260088385</v>
      </c>
      <c r="M1851" s="85" t="s">
        <v>702</v>
      </c>
      <c r="N1851" s="92">
        <v>0.80700000000000005</v>
      </c>
      <c r="O1851" s="91">
        <v>217</v>
      </c>
      <c r="P1851" s="91">
        <v>38000</v>
      </c>
      <c r="Q1851" s="91">
        <v>0</v>
      </c>
      <c r="R1851" s="91">
        <v>0</v>
      </c>
      <c r="S1851" s="91">
        <v>888</v>
      </c>
      <c r="T1851" s="87" t="s">
        <v>691</v>
      </c>
      <c r="U1851" s="91">
        <v>5552</v>
      </c>
      <c r="V1851" s="91">
        <v>6795</v>
      </c>
      <c r="W1851" s="93">
        <v>14.16</v>
      </c>
      <c r="X1851" s="47">
        <v>2.7467280450555549</v>
      </c>
      <c r="Y1851" s="21">
        <v>742.05</v>
      </c>
      <c r="Z1851" s="21">
        <v>26542</v>
      </c>
      <c r="AA1851" s="21">
        <v>9935</v>
      </c>
      <c r="AB1851" s="21">
        <v>64</v>
      </c>
      <c r="AC1851" s="21">
        <v>2</v>
      </c>
      <c r="AD1851" s="153">
        <f>VLOOKUP(D1851,'Dados Base'!$B:$K,9,FALSE)*31536000/VLOOKUP($F1851,F:H,MATCH(H1850,F1850:AF1850,0),FALSE)</f>
        <v>773.21240164387791</v>
      </c>
      <c r="AE1851" s="153">
        <f>VLOOKUP(D1851,'Dados Base'!$B:$K,10,FALSE)*31536000/VLOOKUP($F1851,F:H,MATCH(H1850,F1850:AF1850,0),FALSE)</f>
        <v>78.305925454534645</v>
      </c>
      <c r="AF1851" s="14">
        <v>99.96</v>
      </c>
      <c r="AG1851" s="15">
        <v>100</v>
      </c>
      <c r="AH1851" s="14">
        <v>96.12</v>
      </c>
      <c r="AI1851" s="14">
        <v>35.96</v>
      </c>
      <c r="AJ1851" s="16">
        <v>100</v>
      </c>
      <c r="AK1851" s="72">
        <f>(SUMIFS('Banco de Indicadores Mun. (2)'!I:I,'Banco de Indicadores Mun. (2)'!B:B,'Banco de Indicadores - Mun. (1)'!B1851,'Banco de Indicadores Mun. (2)'!A:A,'Banco de Indicadores - Mun. (1)'!A1851) / VLOOKUP(D1851,'Dados Base'!$B:$K,8,FALSE)) * 100</f>
        <v>49.143338935574256</v>
      </c>
      <c r="AL1851" s="72">
        <f>(SUMIFS('Banco de Indicadores Mun. (2)'!I:I,'Banco de Indicadores Mun. (2)'!B:B,'Banco de Indicadores - Mun. (1)'!B1851,'Banco de Indicadores Mun. (2)'!A:A,'Banco de Indicadores - Mun. (1)'!A1851) / VLOOKUP(D1851,'Dados Base'!$B:$K,9,FALSE)) * 100</f>
        <v>21.278559126743492</v>
      </c>
      <c r="AM1851" s="72">
        <f>(SUMIFS('Banco de Indicadores Mun. (2)'!J:J,'Banco de Indicadores Mun. (2)'!B:B,'Banco de Indicadores - Mun. (1)'!B1851,'Banco de Indicadores Mun. (2)'!A:A,'Banco de Indicadores - Mun. (1)'!A1851) / VLOOKUP(D1851,'Dados Base'!$B:$K,7,FALSE)) * 100</f>
        <v>34.651246800731279</v>
      </c>
      <c r="AN1851" s="72">
        <f>(SUMIFS('Banco de Indicadores Mun. (2)'!K:K,'Banco de Indicadores Mun. (2)'!B:B,'Banco de Indicadores - Mun. (1)'!B1851,'Banco de Indicadores Mun. (2)'!A:A,'Banco de Indicadores - Mun. (1)'!A1851) / VLOOKUP(D1851,'Dados Base'!$B:$K,10,FALSE)) * 100</f>
        <v>96.611449101796467</v>
      </c>
      <c r="AO1851" s="21">
        <v>0</v>
      </c>
      <c r="AP1851" s="125">
        <v>0</v>
      </c>
      <c r="AQ1851" s="5">
        <v>140</v>
      </c>
      <c r="AR1851" s="21">
        <v>8.6</v>
      </c>
      <c r="AS1851" s="20">
        <v>92</v>
      </c>
      <c r="AT1851" s="20">
        <v>83.719999999999985</v>
      </c>
      <c r="AU1851" s="20">
        <v>72.763659292156703</v>
      </c>
      <c r="AV1851" s="20">
        <v>7.67</v>
      </c>
      <c r="AW1851" s="21">
        <v>4</v>
      </c>
      <c r="AX1851" s="21">
        <v>2</v>
      </c>
      <c r="AY1851" s="116">
        <v>44.708015740273467</v>
      </c>
    </row>
    <row r="1852" spans="1:51" ht="15" x14ac:dyDescent="0.25">
      <c r="A1852" s="144">
        <v>2015</v>
      </c>
      <c r="B1852" s="77" t="s">
        <v>562</v>
      </c>
      <c r="C1852" s="78">
        <v>11</v>
      </c>
      <c r="D1852" s="77">
        <v>3549953</v>
      </c>
      <c r="E1852" s="78">
        <v>354995311</v>
      </c>
      <c r="F1852" s="78" t="str">
        <f t="shared" si="75"/>
        <v>3549953112015</v>
      </c>
      <c r="G1852" s="89">
        <v>1.1725475004130903</v>
      </c>
      <c r="H1852" s="80">
        <f t="shared" si="74"/>
        <v>14759</v>
      </c>
      <c r="I1852" s="90">
        <v>13595</v>
      </c>
      <c r="J1852" s="91">
        <v>1164</v>
      </c>
      <c r="K1852" s="83">
        <f>(H1852)/VLOOKUP(D1852,'Dados Base'!$B:$K,6,FALSE)</f>
        <v>79.047721064752821</v>
      </c>
      <c r="L1852" s="88">
        <f t="shared" si="76"/>
        <v>92.113286808049324</v>
      </c>
      <c r="M1852" s="85" t="s">
        <v>702</v>
      </c>
      <c r="N1852" s="92">
        <v>0.72799999999999998</v>
      </c>
      <c r="O1852" s="91">
        <v>21</v>
      </c>
      <c r="P1852" s="91">
        <v>318</v>
      </c>
      <c r="Q1852" s="91">
        <v>0</v>
      </c>
      <c r="R1852" s="91">
        <v>50</v>
      </c>
      <c r="S1852" s="91">
        <v>14</v>
      </c>
      <c r="T1852" s="87" t="s">
        <v>691</v>
      </c>
      <c r="U1852" s="91">
        <v>101</v>
      </c>
      <c r="V1852" s="91">
        <v>83</v>
      </c>
      <c r="W1852" s="93">
        <v>0</v>
      </c>
      <c r="X1852" s="47">
        <v>1.7833791666666664E-2</v>
      </c>
      <c r="Y1852" s="21">
        <v>9.67</v>
      </c>
      <c r="Z1852" s="21">
        <v>353</v>
      </c>
      <c r="AA1852" s="21">
        <v>393</v>
      </c>
      <c r="AB1852" s="21">
        <v>2</v>
      </c>
      <c r="AC1852" s="21">
        <v>2</v>
      </c>
      <c r="AD1852" s="153">
        <f>VLOOKUP(D1852,'Dados Base'!$B:$K,9,FALSE)*31536000/VLOOKUP($F1852,F:H,MATCH(H1851,F1851:AF1851,0),FALSE)</f>
        <v>10448.610339453893</v>
      </c>
      <c r="AE1852" s="153">
        <f>VLOOKUP(D1852,'Dados Base'!$B:$K,10,FALSE)*31536000/VLOOKUP($F1852,F:H,MATCH(H1851,F1851:AF1851,0),FALSE)</f>
        <v>1346.13998238363</v>
      </c>
      <c r="AF1852" s="14">
        <v>46.4</v>
      </c>
      <c r="AG1852" s="15">
        <v>100</v>
      </c>
      <c r="AH1852" s="14">
        <v>27.42</v>
      </c>
      <c r="AI1852" s="14">
        <v>26.78</v>
      </c>
      <c r="AJ1852" s="16">
        <v>50.97</v>
      </c>
      <c r="AK1852" s="72">
        <f>(SUMIFS('Banco de Indicadores Mun. (2)'!I:I,'Banco de Indicadores Mun. (2)'!B:B,'Banco de Indicadores - Mun. (1)'!B1852,'Banco de Indicadores Mun. (2)'!A:A,'Banco de Indicadores - Mun. (1)'!A1852) / VLOOKUP(D1852,'Dados Base'!$B:$K,8,FALSE)) * 100</f>
        <v>2.1049617224880377</v>
      </c>
      <c r="AL1852" s="72">
        <f>(SUMIFS('Banco de Indicadores Mun. (2)'!I:I,'Banco de Indicadores Mun. (2)'!B:B,'Banco de Indicadores - Mun. (1)'!B1852,'Banco de Indicadores Mun. (2)'!A:A,'Banco de Indicadores - Mun. (1)'!A1852) / VLOOKUP(D1852,'Dados Base'!$B:$K,9,FALSE)) * 100</f>
        <v>0.8996666666666665</v>
      </c>
      <c r="AM1852" s="72">
        <f>(SUMIFS('Banco de Indicadores Mun. (2)'!J:J,'Banco de Indicadores Mun. (2)'!B:B,'Banco de Indicadores - Mun. (1)'!B1852,'Banco de Indicadores Mun. (2)'!A:A,'Banco de Indicadores - Mun. (1)'!A1852) / VLOOKUP(D1852,'Dados Base'!$B:$K,7,FALSE)) * 100</f>
        <v>2.9316164383561638</v>
      </c>
      <c r="AN1852" s="72">
        <f>(SUMIFS('Banco de Indicadores Mun. (2)'!K:K,'Banco de Indicadores Mun. (2)'!B:B,'Banco de Indicadores - Mun. (1)'!B1852,'Banco de Indicadores Mun. (2)'!A:A,'Banco de Indicadores - Mun. (1)'!A1852) / VLOOKUP(D1852,'Dados Base'!$B:$K,10,FALSE)) * 100</f>
        <v>0.18922222222222224</v>
      </c>
      <c r="AO1852" s="21">
        <v>0</v>
      </c>
      <c r="AP1852" s="125">
        <v>0</v>
      </c>
      <c r="AQ1852" s="5">
        <v>0</v>
      </c>
      <c r="AR1852" s="21">
        <v>8.5</v>
      </c>
      <c r="AS1852" s="20">
        <v>63</v>
      </c>
      <c r="AT1852" s="20">
        <v>63</v>
      </c>
      <c r="AU1852" s="20">
        <v>47.31903485254692</v>
      </c>
      <c r="AV1852" s="20">
        <v>5.82</v>
      </c>
      <c r="AW1852" s="21">
        <v>0</v>
      </c>
      <c r="AX1852" s="21">
        <v>2</v>
      </c>
      <c r="AY1852" s="116">
        <v>230.65511032322252</v>
      </c>
    </row>
    <row r="1853" spans="1:51" ht="15" x14ac:dyDescent="0.25">
      <c r="A1853" s="144">
        <v>2015</v>
      </c>
      <c r="B1853" s="77" t="s">
        <v>563</v>
      </c>
      <c r="C1853" s="78">
        <v>2</v>
      </c>
      <c r="D1853" s="77">
        <v>3550001</v>
      </c>
      <c r="E1853" s="78">
        <v>35500012</v>
      </c>
      <c r="F1853" s="78" t="str">
        <f t="shared" si="75"/>
        <v>355000122015</v>
      </c>
      <c r="G1853" s="89">
        <v>-5.7272130068564131E-3</v>
      </c>
      <c r="H1853" s="80">
        <f t="shared" si="74"/>
        <v>10473</v>
      </c>
      <c r="I1853" s="90">
        <v>6252</v>
      </c>
      <c r="J1853" s="91">
        <v>4221</v>
      </c>
      <c r="K1853" s="83">
        <f>(H1853)/VLOOKUP(D1853,'Dados Base'!$B:$K,6,FALSE)</f>
        <v>16.969942477517623</v>
      </c>
      <c r="L1853" s="88">
        <f t="shared" si="76"/>
        <v>59.696362073904332</v>
      </c>
      <c r="M1853" s="85" t="s">
        <v>702</v>
      </c>
      <c r="N1853" s="92">
        <v>0.69699999999999995</v>
      </c>
      <c r="O1853" s="91">
        <v>154</v>
      </c>
      <c r="P1853" s="91">
        <v>30360</v>
      </c>
      <c r="Q1853" s="91">
        <v>0</v>
      </c>
      <c r="R1853" s="91">
        <v>0</v>
      </c>
      <c r="S1853" s="91">
        <v>17</v>
      </c>
      <c r="T1853" s="87" t="s">
        <v>691</v>
      </c>
      <c r="U1853" s="91">
        <v>83</v>
      </c>
      <c r="V1853" s="91">
        <v>98</v>
      </c>
      <c r="W1853" s="93">
        <v>0</v>
      </c>
      <c r="X1853" s="47">
        <v>1.5376764062499998E-2</v>
      </c>
      <c r="Y1853" s="21">
        <v>4.47</v>
      </c>
      <c r="Z1853" s="21">
        <v>264</v>
      </c>
      <c r="AA1853" s="21">
        <v>80</v>
      </c>
      <c r="AB1853" s="21">
        <v>1</v>
      </c>
      <c r="AC1853" s="21">
        <v>0</v>
      </c>
      <c r="AD1853" s="153">
        <f>VLOOKUP(D1853,'Dados Base'!$B:$K,9,FALSE)*31536000/VLOOKUP($F1853,F:H,MATCH(H1852,F1852:AF1852,0),FALSE)</f>
        <v>27702.77857347465</v>
      </c>
      <c r="AE1853" s="153">
        <f>VLOOKUP(D1853,'Dados Base'!$B:$K,10,FALSE)*31536000/VLOOKUP($F1853,F:H,MATCH(H1852,F1852:AF1852,0),FALSE)</f>
        <v>2830.5012890289327</v>
      </c>
      <c r="AF1853" s="14">
        <v>56.38</v>
      </c>
      <c r="AG1853" s="15">
        <v>100</v>
      </c>
      <c r="AH1853" s="14">
        <v>50.4</v>
      </c>
      <c r="AI1853" s="14">
        <v>30.41</v>
      </c>
      <c r="AJ1853" s="16">
        <v>94.84</v>
      </c>
      <c r="AK1853" s="72">
        <f>(SUMIFS('Banco de Indicadores Mun. (2)'!I:I,'Banco de Indicadores Mun. (2)'!B:B,'Banco de Indicadores - Mun. (1)'!B1853,'Banco de Indicadores Mun. (2)'!A:A,'Banco de Indicadores - Mun. (1)'!A1853) / VLOOKUP(D1853,'Dados Base'!$B:$K,8,FALSE)) * 100</f>
        <v>0.12923558897243101</v>
      </c>
      <c r="AL1853" s="72">
        <f>(SUMIFS('Banco de Indicadores Mun. (2)'!I:I,'Banco de Indicadores Mun. (2)'!B:B,'Banco de Indicadores - Mun. (1)'!B1853,'Banco de Indicadores Mun. (2)'!A:A,'Banco de Indicadores - Mun. (1)'!A1853) / VLOOKUP(D1853,'Dados Base'!$B:$K,9,FALSE)) * 100</f>
        <v>5.6048913043478241E-2</v>
      </c>
      <c r="AM1853" s="72">
        <f>(SUMIFS('Banco de Indicadores Mun. (2)'!J:J,'Banco de Indicadores Mun. (2)'!B:B,'Banco de Indicadores - Mun. (1)'!B1853,'Banco de Indicadores Mun. (2)'!A:A,'Banco de Indicadores - Mun. (1)'!A1853) / VLOOKUP(D1853,'Dados Base'!$B:$K,7,FALSE)) * 100</f>
        <v>0.1132065573770491</v>
      </c>
      <c r="AN1853" s="72">
        <f>(SUMIFS('Banco de Indicadores Mun. (2)'!K:K,'Banco de Indicadores Mun. (2)'!B:B,'Banco de Indicadores - Mun. (1)'!B1853,'Banco de Indicadores Mun. (2)'!A:A,'Banco de Indicadores - Mun. (1)'!A1853) / VLOOKUP(D1853,'Dados Base'!$B:$K,10,FALSE)) * 100</f>
        <v>0.18124468085106374</v>
      </c>
      <c r="AO1853" s="21">
        <v>1</v>
      </c>
      <c r="AP1853" s="125">
        <v>0</v>
      </c>
      <c r="AQ1853" s="5">
        <v>0</v>
      </c>
      <c r="AR1853" s="21">
        <v>4.3</v>
      </c>
      <c r="AS1853" s="20">
        <v>84</v>
      </c>
      <c r="AT1853" s="20">
        <v>84</v>
      </c>
      <c r="AU1853" s="20">
        <v>76.744186046511629</v>
      </c>
      <c r="AV1853" s="20">
        <v>8.25</v>
      </c>
      <c r="AW1853" s="21">
        <v>0</v>
      </c>
      <c r="AX1853" s="21">
        <v>0</v>
      </c>
      <c r="AY1853" s="116">
        <v>99.123646059390154</v>
      </c>
    </row>
    <row r="1854" spans="1:51" ht="15" x14ac:dyDescent="0.25">
      <c r="A1854" s="144">
        <v>2015</v>
      </c>
      <c r="B1854" s="77" t="s">
        <v>564</v>
      </c>
      <c r="C1854" s="78">
        <v>13</v>
      </c>
      <c r="D1854" s="77">
        <v>3550100</v>
      </c>
      <c r="E1854" s="78">
        <v>355010013</v>
      </c>
      <c r="F1854" s="78" t="str">
        <f t="shared" si="75"/>
        <v>3550100132015</v>
      </c>
      <c r="G1854" s="89">
        <v>0.34983700504622739</v>
      </c>
      <c r="H1854" s="80">
        <f t="shared" si="74"/>
        <v>38957</v>
      </c>
      <c r="I1854" s="90">
        <v>38296</v>
      </c>
      <c r="J1854" s="91">
        <v>661</v>
      </c>
      <c r="K1854" s="83">
        <f>(H1854)/VLOOKUP(D1854,'Dados Base'!$B:$K,6,FALSE)</f>
        <v>59.838105185549281</v>
      </c>
      <c r="L1854" s="88">
        <f t="shared" si="76"/>
        <v>98.303257437687705</v>
      </c>
      <c r="M1854" s="85" t="s">
        <v>702</v>
      </c>
      <c r="N1854" s="92">
        <v>0.74399999999999999</v>
      </c>
      <c r="O1854" s="91">
        <v>154</v>
      </c>
      <c r="P1854" s="91">
        <v>9000</v>
      </c>
      <c r="Q1854" s="91">
        <v>9350000</v>
      </c>
      <c r="R1854" s="91">
        <v>4000</v>
      </c>
      <c r="S1854" s="91">
        <v>71</v>
      </c>
      <c r="T1854" s="87" t="s">
        <v>691</v>
      </c>
      <c r="U1854" s="91">
        <v>429</v>
      </c>
      <c r="V1854" s="91">
        <v>394</v>
      </c>
      <c r="W1854" s="93">
        <v>48.02</v>
      </c>
      <c r="X1854" s="47">
        <v>0.11473039401041667</v>
      </c>
      <c r="Y1854" s="21">
        <v>31.51</v>
      </c>
      <c r="Z1854" s="21">
        <v>1661</v>
      </c>
      <c r="AA1854" s="21">
        <v>466</v>
      </c>
      <c r="AB1854" s="21">
        <v>2</v>
      </c>
      <c r="AC1854" s="21">
        <v>0</v>
      </c>
      <c r="AD1854" s="153">
        <f>VLOOKUP(D1854,'Dados Base'!$B:$K,9,FALSE)*31536000/VLOOKUP($F1854,F:H,MATCH(H1853,F1853:AF1853,0),FALSE)</f>
        <v>4638.4803757989575</v>
      </c>
      <c r="AE1854" s="153">
        <f>VLOOKUP(D1854,'Dados Base'!$B:$K,10,FALSE)*31536000/VLOOKUP($F1854,F:H,MATCH(H1853,F1853:AF1853,0),FALSE)</f>
        <v>615.22601843057748</v>
      </c>
      <c r="AF1854" s="14">
        <v>96.75</v>
      </c>
      <c r="AG1854" s="15">
        <v>97.58</v>
      </c>
      <c r="AH1854" s="14">
        <v>93.91</v>
      </c>
      <c r="AI1854" s="14">
        <v>37.93</v>
      </c>
      <c r="AJ1854" s="16">
        <v>99.16</v>
      </c>
      <c r="AK1854" s="72">
        <f>(SUMIFS('Banco de Indicadores Mun. (2)'!I:I,'Banco de Indicadores Mun. (2)'!B:B,'Banco de Indicadores - Mun. (1)'!B1854,'Banco de Indicadores Mun. (2)'!A:A,'Banco de Indicadores - Mun. (1)'!A1854) / VLOOKUP(D1854,'Dados Base'!$B:$K,8,FALSE)) * 100</f>
        <v>3.5036831275720175</v>
      </c>
      <c r="AL1854" s="72">
        <f>(SUMIFS('Banco de Indicadores Mun. (2)'!I:I,'Banco de Indicadores Mun. (2)'!B:B,'Banco de Indicadores - Mun. (1)'!B1854,'Banco de Indicadores Mun. (2)'!A:A,'Banco de Indicadores - Mun. (1)'!A1854) / VLOOKUP(D1854,'Dados Base'!$B:$K,9,FALSE)) * 100</f>
        <v>1.4858551483420597</v>
      </c>
      <c r="AM1854" s="72">
        <f>(SUMIFS('Banco de Indicadores Mun. (2)'!J:J,'Banco de Indicadores Mun. (2)'!B:B,'Banco de Indicadores - Mun. (1)'!B1854,'Banco de Indicadores Mun. (2)'!A:A,'Banco de Indicadores - Mun. (1)'!A1854) / VLOOKUP(D1854,'Dados Base'!$B:$K,7,FALSE)) * 100</f>
        <v>4.5186706586826348</v>
      </c>
      <c r="AN1854" s="72">
        <f>(SUMIFS('Banco de Indicadores Mun. (2)'!K:K,'Banco de Indicadores Mun. (2)'!B:B,'Banco de Indicadores - Mun. (1)'!B1854,'Banco de Indicadores Mun. (2)'!A:A,'Banco de Indicadores - Mun. (1)'!A1854) / VLOOKUP(D1854,'Dados Base'!$B:$K,10,FALSE)) * 100</f>
        <v>1.273381578947369</v>
      </c>
      <c r="AO1854" s="21">
        <v>0</v>
      </c>
      <c r="AP1854" s="125">
        <v>0</v>
      </c>
      <c r="AQ1854" s="5">
        <v>0</v>
      </c>
      <c r="AR1854" s="21">
        <v>8.9</v>
      </c>
      <c r="AS1854" s="20">
        <v>94</v>
      </c>
      <c r="AT1854" s="20">
        <v>94</v>
      </c>
      <c r="AU1854" s="20">
        <v>78.091208274565119</v>
      </c>
      <c r="AV1854" s="20">
        <v>8.19</v>
      </c>
      <c r="AW1854" s="21">
        <v>1</v>
      </c>
      <c r="AX1854" s="21">
        <v>0</v>
      </c>
      <c r="AY1854" s="116">
        <v>15.513008303194498</v>
      </c>
    </row>
    <row r="1855" spans="1:51" ht="15" x14ac:dyDescent="0.25">
      <c r="A1855" s="144">
        <v>2015</v>
      </c>
      <c r="B1855" s="77" t="s">
        <v>565</v>
      </c>
      <c r="C1855" s="78">
        <v>14</v>
      </c>
      <c r="D1855" s="77">
        <v>3550209</v>
      </c>
      <c r="E1855" s="78">
        <v>355020914</v>
      </c>
      <c r="F1855" s="78" t="str">
        <f t="shared" si="75"/>
        <v>3550209142015</v>
      </c>
      <c r="G1855" s="89">
        <v>0.13675098334116065</v>
      </c>
      <c r="H1855" s="80">
        <f t="shared" si="74"/>
        <v>31681</v>
      </c>
      <c r="I1855" s="90">
        <v>23068</v>
      </c>
      <c r="J1855" s="91">
        <v>8613</v>
      </c>
      <c r="K1855" s="83">
        <f>(H1855)/VLOOKUP(D1855,'Dados Base'!$B:$K,6,FALSE)</f>
        <v>34.0652251051064</v>
      </c>
      <c r="L1855" s="88">
        <f t="shared" si="76"/>
        <v>72.813358164199357</v>
      </c>
      <c r="M1855" s="85" t="s">
        <v>702</v>
      </c>
      <c r="N1855" s="92">
        <v>0.71</v>
      </c>
      <c r="O1855" s="91">
        <v>291</v>
      </c>
      <c r="P1855" s="91">
        <v>34000</v>
      </c>
      <c r="Q1855" s="91">
        <v>20000</v>
      </c>
      <c r="R1855" s="91">
        <v>800</v>
      </c>
      <c r="S1855" s="91">
        <v>38</v>
      </c>
      <c r="T1855" s="87" t="s">
        <v>691</v>
      </c>
      <c r="U1855" s="91">
        <v>269</v>
      </c>
      <c r="V1855" s="91">
        <v>175</v>
      </c>
      <c r="W1855" s="93">
        <v>0</v>
      </c>
      <c r="X1855" s="47">
        <v>6.7360809554398132E-2</v>
      </c>
      <c r="Y1855" s="21">
        <v>15.68</v>
      </c>
      <c r="Z1855" s="21">
        <v>779</v>
      </c>
      <c r="AA1855" s="21">
        <v>431</v>
      </c>
      <c r="AB1855" s="21">
        <v>5</v>
      </c>
      <c r="AC1855" s="21">
        <v>0</v>
      </c>
      <c r="AD1855" s="153">
        <f>VLOOKUP(D1855,'Dados Base'!$B:$K,9,FALSE)*31536000/VLOOKUP($F1855,F:H,MATCH(H1854,F1854:AF1854,0),FALSE)</f>
        <v>10800.340898330229</v>
      </c>
      <c r="AE1855" s="153">
        <f>VLOOKUP(D1855,'Dados Base'!$B:$K,10,FALSE)*31536000/VLOOKUP($F1855,F:H,MATCH(H1854,F1854:AF1854,0),FALSE)</f>
        <v>1274.1415990656858</v>
      </c>
      <c r="AF1855" s="14">
        <v>69.849999999999994</v>
      </c>
      <c r="AG1855" s="15">
        <v>99.78</v>
      </c>
      <c r="AH1855" s="14">
        <v>56.02</v>
      </c>
      <c r="AI1855" s="14">
        <v>36.479999999999997</v>
      </c>
      <c r="AJ1855" s="16">
        <v>100</v>
      </c>
      <c r="AK1855" s="72">
        <f>(SUMIFS('Banco de Indicadores Mun. (2)'!I:I,'Banco de Indicadores Mun. (2)'!B:B,'Banco de Indicadores - Mun. (1)'!B1855,'Banco de Indicadores Mun. (2)'!A:A,'Banco de Indicadores - Mun. (1)'!A1855) / VLOOKUP(D1855,'Dados Base'!$B:$K,8,FALSE)) * 100</f>
        <v>3.0000907216494843</v>
      </c>
      <c r="AL1855" s="72">
        <f>(SUMIFS('Banco de Indicadores Mun. (2)'!I:I,'Banco de Indicadores Mun. (2)'!B:B,'Banco de Indicadores - Mun. (1)'!B1855,'Banco de Indicadores Mun. (2)'!A:A,'Banco de Indicadores - Mun. (1)'!A1855) / VLOOKUP(D1855,'Dados Base'!$B:$K,9,FALSE)) * 100</f>
        <v>1.3410543778801842</v>
      </c>
      <c r="AM1855" s="72">
        <f>(SUMIFS('Banco de Indicadores Mun. (2)'!J:J,'Banco de Indicadores Mun. (2)'!B:B,'Banco de Indicadores - Mun. (1)'!B1855,'Banco de Indicadores Mun. (2)'!A:A,'Banco de Indicadores - Mun. (1)'!A1855) / VLOOKUP(D1855,'Dados Base'!$B:$K,7,FALSE)) * 100</f>
        <v>3.7626778711484588</v>
      </c>
      <c r="AN1855" s="72">
        <f>(SUMIFS('Banco de Indicadores Mun. (2)'!K:K,'Banco de Indicadores Mun. (2)'!B:B,'Banco de Indicadores - Mun. (1)'!B1855,'Banco de Indicadores Mun. (2)'!A:A,'Banco de Indicadores - Mun. (1)'!A1855) / VLOOKUP(D1855,'Dados Base'!$B:$K,10,FALSE)) * 100</f>
        <v>0.87318750000000056</v>
      </c>
      <c r="AO1855" s="21">
        <v>0</v>
      </c>
      <c r="AP1855" s="125">
        <v>0</v>
      </c>
      <c r="AQ1855" s="5">
        <v>0</v>
      </c>
      <c r="AR1855" s="21">
        <v>8.3000000000000007</v>
      </c>
      <c r="AS1855" s="20">
        <v>76</v>
      </c>
      <c r="AT1855" s="20">
        <v>76</v>
      </c>
      <c r="AU1855" s="20">
        <v>64.380165289256198</v>
      </c>
      <c r="AV1855" s="20">
        <v>7.03</v>
      </c>
      <c r="AW1855" s="21">
        <v>1</v>
      </c>
      <c r="AX1855" s="21">
        <v>0</v>
      </c>
      <c r="AY1855" s="116">
        <v>88.883435116380937</v>
      </c>
    </row>
    <row r="1856" spans="1:51" ht="15" x14ac:dyDescent="0.25">
      <c r="A1856" s="144">
        <v>2015</v>
      </c>
      <c r="B1856" s="77" t="s">
        <v>566</v>
      </c>
      <c r="C1856" s="78">
        <v>6</v>
      </c>
      <c r="D1856" s="77">
        <v>3550308</v>
      </c>
      <c r="E1856" s="78">
        <v>35503086</v>
      </c>
      <c r="F1856" s="78" t="str">
        <f t="shared" si="75"/>
        <v>355030862015</v>
      </c>
      <c r="G1856" s="89">
        <v>0.64039559333748386</v>
      </c>
      <c r="H1856" s="80">
        <f t="shared" si="74"/>
        <v>11581798</v>
      </c>
      <c r="I1856" s="90">
        <v>11477688</v>
      </c>
      <c r="J1856" s="91">
        <v>104110</v>
      </c>
      <c r="K1856" s="83">
        <f>(H1856)/VLOOKUP(D1856,'Dados Base'!$B:$K,6,FALSE)</f>
        <v>7604.6448105371674</v>
      </c>
      <c r="L1856" s="88">
        <f t="shared" si="76"/>
        <v>99.10108948541496</v>
      </c>
      <c r="M1856" s="85" t="s">
        <v>702</v>
      </c>
      <c r="N1856" s="92">
        <v>0.80500000000000005</v>
      </c>
      <c r="O1856" s="91">
        <v>436</v>
      </c>
      <c r="P1856" s="91">
        <v>190</v>
      </c>
      <c r="Q1856" s="91">
        <v>0</v>
      </c>
      <c r="R1856" s="91">
        <v>3000</v>
      </c>
      <c r="S1856" s="91">
        <v>25095</v>
      </c>
      <c r="T1856" s="87" t="s">
        <v>691</v>
      </c>
      <c r="U1856" s="91">
        <v>106833</v>
      </c>
      <c r="V1856" s="91">
        <v>154455</v>
      </c>
      <c r="W1856" s="93">
        <v>37.270000000000003</v>
      </c>
      <c r="X1856" s="47">
        <v>46.940598338518527</v>
      </c>
      <c r="Y1856" s="21">
        <v>11735</v>
      </c>
      <c r="Z1856" s="21">
        <v>419216</v>
      </c>
      <c r="AA1856" s="21">
        <v>220200</v>
      </c>
      <c r="AB1856" s="21">
        <v>1919</v>
      </c>
      <c r="AC1856" s="21">
        <v>17</v>
      </c>
      <c r="AD1856" s="153">
        <f>VLOOKUP(D1856,'Dados Base'!$B:$K,9,FALSE)*31536000/VLOOKUP($F1856,F:H,MATCH(H1855,F1855:AF1855,0),FALSE)</f>
        <v>81.795714275106505</v>
      </c>
      <c r="AE1856" s="153">
        <f>VLOOKUP(D1856,'Dados Base'!$B:$K,10,FALSE)*31536000/VLOOKUP($F1856,F:H,MATCH(H1855,F1855:AF1855,0),FALSE)</f>
        <v>11.109404601945227</v>
      </c>
      <c r="AF1856" s="14">
        <v>99.2</v>
      </c>
      <c r="AG1856" s="15">
        <v>100</v>
      </c>
      <c r="AH1856" s="14">
        <v>96.34</v>
      </c>
      <c r="AI1856" s="14">
        <v>30.63</v>
      </c>
      <c r="AJ1856" s="16">
        <v>100</v>
      </c>
      <c r="AK1856" s="72">
        <f>(SUMIFS('Banco de Indicadores Mun. (2)'!I:I,'Banco de Indicadores Mun. (2)'!B:B,'Banco de Indicadores - Mun. (1)'!B1856,'Banco de Indicadores Mun. (2)'!A:A,'Banco de Indicadores - Mun. (1)'!A1856) / VLOOKUP(D1856,'Dados Base'!$B:$K,8,FALSE)) * 100</f>
        <v>150.29627386262268</v>
      </c>
      <c r="AL1856" s="72">
        <f>(SUMIFS('Banco de Indicadores Mun. (2)'!I:I,'Banco de Indicadores Mun. (2)'!B:B,'Banco de Indicadores - Mun. (1)'!B1856,'Banco de Indicadores Mun. (2)'!A:A,'Banco de Indicadores - Mun. (1)'!A1856) / VLOOKUP(D1856,'Dados Base'!$B:$K,9,FALSE)) * 100</f>
        <v>56.085926431424781</v>
      </c>
      <c r="AM1856" s="72">
        <f>(SUMIFS('Banco de Indicadores Mun. (2)'!J:J,'Banco de Indicadores Mun. (2)'!B:B,'Banco de Indicadores - Mun. (1)'!B1856,'Banco de Indicadores Mun. (2)'!A:A,'Banco de Indicadores - Mun. (1)'!A1856) / VLOOKUP(D1856,'Dados Base'!$B:$K,7,FALSE)) * 100</f>
        <v>216.43586676016832</v>
      </c>
      <c r="AN1856" s="72">
        <f>(SUMIFS('Banco de Indicadores Mun. (2)'!K:K,'Banco de Indicadores Mun. (2)'!B:B,'Banco de Indicadores - Mun. (1)'!B1856,'Banco de Indicadores Mun. (2)'!A:A,'Banco de Indicadores - Mun. (1)'!A1856) / VLOOKUP(D1856,'Dados Base'!$B:$K,10,FALSE)) * 100</f>
        <v>34.714093137254956</v>
      </c>
      <c r="AO1856" s="21">
        <v>3</v>
      </c>
      <c r="AP1856" s="125">
        <v>3.453695186187844E-2</v>
      </c>
      <c r="AQ1856" s="5">
        <v>37</v>
      </c>
      <c r="AR1856" s="20">
        <v>9.1</v>
      </c>
      <c r="AS1856" s="20">
        <v>97</v>
      </c>
      <c r="AT1856" s="20">
        <v>72.75</v>
      </c>
      <c r="AU1856" s="20">
        <v>65.562325622130203</v>
      </c>
      <c r="AV1856" s="20">
        <v>7.34</v>
      </c>
      <c r="AW1856" s="21">
        <v>264</v>
      </c>
      <c r="AX1856" s="21">
        <v>17</v>
      </c>
      <c r="AY1856" s="116">
        <v>6.5146288969123294</v>
      </c>
    </row>
    <row r="1857" spans="1:51" ht="15" x14ac:dyDescent="0.25">
      <c r="A1857" s="144">
        <v>2015</v>
      </c>
      <c r="B1857" s="77" t="s">
        <v>567</v>
      </c>
      <c r="C1857" s="78">
        <v>5</v>
      </c>
      <c r="D1857" s="77">
        <v>3550407</v>
      </c>
      <c r="E1857" s="78">
        <v>35504075</v>
      </c>
      <c r="F1857" s="78" t="str">
        <f t="shared" si="75"/>
        <v>355040752015</v>
      </c>
      <c r="G1857" s="89">
        <v>1.0244452901591927</v>
      </c>
      <c r="H1857" s="80">
        <f t="shared" si="74"/>
        <v>33013</v>
      </c>
      <c r="I1857" s="90">
        <v>28261</v>
      </c>
      <c r="J1857" s="91">
        <v>4752</v>
      </c>
      <c r="K1857" s="83">
        <f>(H1857)/VLOOKUP(D1857,'Dados Base'!$B:$K,6,FALSE)</f>
        <v>53.401811711420251</v>
      </c>
      <c r="L1857" s="88">
        <f t="shared" si="76"/>
        <v>85.605670493441977</v>
      </c>
      <c r="M1857" s="85" t="s">
        <v>702</v>
      </c>
      <c r="N1857" s="92">
        <v>0.755</v>
      </c>
      <c r="O1857" s="91">
        <v>134</v>
      </c>
      <c r="P1857" s="91">
        <v>35500</v>
      </c>
      <c r="Q1857" s="91">
        <v>3553000</v>
      </c>
      <c r="R1857" s="91">
        <v>0</v>
      </c>
      <c r="S1857" s="91">
        <v>100</v>
      </c>
      <c r="T1857" s="87" t="s">
        <v>691</v>
      </c>
      <c r="U1857" s="91">
        <v>379</v>
      </c>
      <c r="V1857" s="91">
        <v>296</v>
      </c>
      <c r="W1857" s="93">
        <v>23.6</v>
      </c>
      <c r="X1857" s="47">
        <v>0.10049096064814815</v>
      </c>
      <c r="Y1857" s="21">
        <v>23.05</v>
      </c>
      <c r="Z1857" s="21">
        <v>125</v>
      </c>
      <c r="AA1857" s="21">
        <v>1431</v>
      </c>
      <c r="AB1857" s="21">
        <v>4</v>
      </c>
      <c r="AC1857" s="21">
        <v>0</v>
      </c>
      <c r="AD1857" s="153">
        <f>VLOOKUP(D1857,'Dados Base'!$B:$K,9,FALSE)*31536000/VLOOKUP($F1857,F:H,MATCH(H1856,F1856:AF1856,0),FALSE)</f>
        <v>6935.187956259655</v>
      </c>
      <c r="AE1857" s="153">
        <f>VLOOKUP(D1857,'Dados Base'!$B:$K,10,FALSE)*31536000/VLOOKUP($F1857,F:H,MATCH(H1856,F1856:AF1856,0),FALSE)</f>
        <v>907.49704661799922</v>
      </c>
      <c r="AF1857" s="14">
        <v>100</v>
      </c>
      <c r="AG1857" s="15" t="s">
        <v>692</v>
      </c>
      <c r="AH1857" s="14">
        <v>81.510000000000005</v>
      </c>
      <c r="AI1857" s="14">
        <v>60.14</v>
      </c>
      <c r="AJ1857" s="16">
        <v>100</v>
      </c>
      <c r="AK1857" s="72">
        <f>(SUMIFS('Banco de Indicadores Mun. (2)'!I:I,'Banco de Indicadores Mun. (2)'!B:B,'Banco de Indicadores - Mun. (1)'!B1857,'Banco de Indicadores Mun. (2)'!A:A,'Banco de Indicadores - Mun. (1)'!A1857) / VLOOKUP(D1857,'Dados Base'!$B:$K,8,FALSE)) * 100</f>
        <v>10.773554770318022</v>
      </c>
      <c r="AL1857" s="72">
        <f>(SUMIFS('Banco de Indicadores Mun. (2)'!I:I,'Banco de Indicadores Mun. (2)'!B:B,'Banco de Indicadores - Mun. (1)'!B1857,'Banco de Indicadores Mun. (2)'!A:A,'Banco de Indicadores - Mun. (1)'!A1857) / VLOOKUP(D1857,'Dados Base'!$B:$K,9,FALSE)) * 100</f>
        <v>4.1996088154269984</v>
      </c>
      <c r="AM1857" s="72">
        <f>(SUMIFS('Banco de Indicadores Mun. (2)'!J:J,'Banco de Indicadores Mun. (2)'!B:B,'Banco de Indicadores - Mun. (1)'!B1857,'Banco de Indicadores Mun. (2)'!A:A,'Banco de Indicadores - Mun. (1)'!A1857) / VLOOKUP(D1857,'Dados Base'!$B:$K,7,FALSE)) * 100</f>
        <v>15.394579787234045</v>
      </c>
      <c r="AN1857" s="72">
        <f>(SUMIFS('Banco de Indicadores Mun. (2)'!K:K,'Banco de Indicadores Mun. (2)'!B:B,'Banco de Indicadores - Mun. (1)'!B1857,'Banco de Indicadores Mun. (2)'!A:A,'Banco de Indicadores - Mun. (1)'!A1857) / VLOOKUP(D1857,'Dados Base'!$B:$K,10,FALSE)) * 100</f>
        <v>1.6287894736842112</v>
      </c>
      <c r="AO1857" s="21">
        <v>0</v>
      </c>
      <c r="AP1857" s="125">
        <v>0</v>
      </c>
      <c r="AQ1857" s="5">
        <v>0</v>
      </c>
      <c r="AR1857" s="21">
        <v>8.8000000000000007</v>
      </c>
      <c r="AS1857" s="20">
        <v>95</v>
      </c>
      <c r="AT1857" s="20">
        <v>11.97</v>
      </c>
      <c r="AU1857" s="20">
        <v>8.033419023136247</v>
      </c>
      <c r="AV1857" s="20">
        <v>2.34</v>
      </c>
      <c r="AW1857" s="21">
        <v>0</v>
      </c>
      <c r="AX1857" s="21">
        <v>0</v>
      </c>
      <c r="AY1857" s="116">
        <v>56.414578965318604</v>
      </c>
    </row>
    <row r="1858" spans="1:51" ht="15" x14ac:dyDescent="0.25">
      <c r="A1858" s="144">
        <v>2015</v>
      </c>
      <c r="B1858" s="77" t="s">
        <v>568</v>
      </c>
      <c r="C1858" s="78">
        <v>17</v>
      </c>
      <c r="D1858" s="77">
        <v>3550506</v>
      </c>
      <c r="E1858" s="78">
        <v>355050617</v>
      </c>
      <c r="F1858" s="78" t="str">
        <f t="shared" si="75"/>
        <v>3550506172015</v>
      </c>
      <c r="G1858" s="89">
        <v>0.27233448326078324</v>
      </c>
      <c r="H1858" s="80">
        <f t="shared" ref="H1858:H1921" si="77">SUM(I1858:J1858)</f>
        <v>7268</v>
      </c>
      <c r="I1858" s="90">
        <v>5443</v>
      </c>
      <c r="J1858" s="91">
        <v>1825</v>
      </c>
      <c r="K1858" s="83">
        <f>(H1858)/VLOOKUP(D1858,'Dados Base'!$B:$K,6,FALSE)</f>
        <v>9.9422724412464785</v>
      </c>
      <c r="L1858" s="88">
        <f t="shared" si="76"/>
        <v>74.889928453494775</v>
      </c>
      <c r="M1858" s="85" t="s">
        <v>702</v>
      </c>
      <c r="N1858" s="92">
        <v>0.70299999999999996</v>
      </c>
      <c r="O1858" s="91">
        <v>118</v>
      </c>
      <c r="P1858" s="91">
        <v>44652</v>
      </c>
      <c r="Q1858" s="91">
        <v>0</v>
      </c>
      <c r="R1858" s="91">
        <v>380</v>
      </c>
      <c r="S1858" s="91">
        <v>11</v>
      </c>
      <c r="T1858" s="87" t="s">
        <v>691</v>
      </c>
      <c r="U1858" s="91">
        <v>40</v>
      </c>
      <c r="V1858" s="91">
        <v>31</v>
      </c>
      <c r="W1858" s="93">
        <v>0</v>
      </c>
      <c r="X1858" s="47">
        <v>1.320731875E-2</v>
      </c>
      <c r="Y1858" s="21">
        <v>3.79</v>
      </c>
      <c r="Z1858" s="21">
        <v>242</v>
      </c>
      <c r="AA1858" s="21">
        <v>50</v>
      </c>
      <c r="AB1858" s="21">
        <v>0</v>
      </c>
      <c r="AC1858" s="21">
        <v>0</v>
      </c>
      <c r="AD1858" s="153">
        <f>VLOOKUP(D1858,'Dados Base'!$B:$K,9,FALSE)*31536000/VLOOKUP($F1858,F:H,MATCH(H1857,F1857:AF1857,0),FALSE)</f>
        <v>29765.679691799669</v>
      </c>
      <c r="AE1858" s="153">
        <f>VLOOKUP(D1858,'Dados Base'!$B:$K,10,FALSE)*31536000/VLOOKUP($F1858,F:H,MATCH(H1857,F1857:AF1857,0),FALSE)</f>
        <v>3254.2652724270774</v>
      </c>
      <c r="AF1858" s="14">
        <v>69.78</v>
      </c>
      <c r="AG1858" s="15">
        <v>100</v>
      </c>
      <c r="AH1858" s="14">
        <v>69.78</v>
      </c>
      <c r="AI1858" s="14">
        <v>5.04</v>
      </c>
      <c r="AJ1858" s="16">
        <v>97.52</v>
      </c>
      <c r="AK1858" s="72">
        <f>(SUMIFS('Banco de Indicadores Mun. (2)'!I:I,'Banco de Indicadores Mun. (2)'!B:B,'Banco de Indicadores - Mun. (1)'!B1858,'Banco de Indicadores Mun. (2)'!A:A,'Banco de Indicadores - Mun. (1)'!A1858) / VLOOKUP(D1858,'Dados Base'!$B:$K,8,FALSE)) * 100</f>
        <v>4.5266639118457306</v>
      </c>
      <c r="AL1858" s="72">
        <f>(SUMIFS('Banco de Indicadores Mun. (2)'!I:I,'Banco de Indicadores Mun. (2)'!B:B,'Banco de Indicadores - Mun. (1)'!B1858,'Banco de Indicadores Mun. (2)'!A:A,'Banco de Indicadores - Mun. (1)'!A1858) / VLOOKUP(D1858,'Dados Base'!$B:$K,9,FALSE)) * 100</f>
        <v>2.3953046647230325</v>
      </c>
      <c r="AM1858" s="72">
        <f>(SUMIFS('Banco de Indicadores Mun. (2)'!J:J,'Banco de Indicadores Mun. (2)'!B:B,'Banco de Indicadores - Mun. (1)'!B1858,'Banco de Indicadores Mun. (2)'!A:A,'Banco de Indicadores - Mun. (1)'!A1858) / VLOOKUP(D1858,'Dados Base'!$B:$K,7,FALSE)) * 100</f>
        <v>5.440809027777779</v>
      </c>
      <c r="AN1858" s="72">
        <f>(SUMIFS('Banco de Indicadores Mun. (2)'!K:K,'Banco de Indicadores Mun. (2)'!B:B,'Banco de Indicadores - Mun. (1)'!B1858,'Banco de Indicadores Mun. (2)'!A:A,'Banco de Indicadores - Mun. (1)'!A1858) / VLOOKUP(D1858,'Dados Base'!$B:$K,10,FALSE)) * 100</f>
        <v>1.0163466666666667</v>
      </c>
      <c r="AO1858" s="21">
        <v>0</v>
      </c>
      <c r="AP1858" s="125">
        <v>0</v>
      </c>
      <c r="AQ1858" s="5">
        <v>60</v>
      </c>
      <c r="AR1858" s="21">
        <v>8.4</v>
      </c>
      <c r="AS1858" s="20">
        <v>100</v>
      </c>
      <c r="AT1858" s="20">
        <v>100</v>
      </c>
      <c r="AU1858" s="20">
        <v>82.876712328767127</v>
      </c>
      <c r="AV1858" s="20">
        <v>9.8000000000000007</v>
      </c>
      <c r="AW1858" s="21">
        <v>0</v>
      </c>
      <c r="AX1858" s="21">
        <v>0</v>
      </c>
      <c r="AY1858" s="116">
        <v>1.3224298912373869</v>
      </c>
    </row>
    <row r="1859" spans="1:51" ht="15" x14ac:dyDescent="0.25">
      <c r="A1859" s="144">
        <v>2015</v>
      </c>
      <c r="B1859" s="77" t="s">
        <v>569</v>
      </c>
      <c r="C1859" s="78">
        <v>10</v>
      </c>
      <c r="D1859" s="77">
        <v>3550605</v>
      </c>
      <c r="E1859" s="78">
        <v>355060510</v>
      </c>
      <c r="F1859" s="78" t="str">
        <f t="shared" ref="F1859:F1922" si="78">CONCATENATE(E1859,A1859)</f>
        <v>3550605102015</v>
      </c>
      <c r="G1859" s="89">
        <v>1.3427782353113704</v>
      </c>
      <c r="H1859" s="80">
        <f t="shared" si="77"/>
        <v>83510</v>
      </c>
      <c r="I1859" s="90">
        <v>78992</v>
      </c>
      <c r="J1859" s="91">
        <v>4518</v>
      </c>
      <c r="K1859" s="83">
        <f>(H1859)/VLOOKUP(D1859,'Dados Base'!$B:$K,6,FALSE)</f>
        <v>271.53308405137375</v>
      </c>
      <c r="L1859" s="88">
        <f t="shared" si="76"/>
        <v>94.589869476709382</v>
      </c>
      <c r="M1859" s="85" t="s">
        <v>702</v>
      </c>
      <c r="N1859" s="92">
        <v>0.76800000000000002</v>
      </c>
      <c r="O1859" s="91">
        <v>113</v>
      </c>
      <c r="P1859" s="91">
        <v>2200</v>
      </c>
      <c r="Q1859" s="91">
        <v>10000</v>
      </c>
      <c r="R1859" s="91">
        <v>0</v>
      </c>
      <c r="S1859" s="91">
        <v>186</v>
      </c>
      <c r="T1859" s="87" t="s">
        <v>691</v>
      </c>
      <c r="U1859" s="91">
        <v>808</v>
      </c>
      <c r="V1859" s="91">
        <v>814</v>
      </c>
      <c r="W1859" s="93">
        <v>0</v>
      </c>
      <c r="X1859" s="47">
        <v>0.1669858807523148</v>
      </c>
      <c r="Y1859" s="21">
        <v>62.77</v>
      </c>
      <c r="Z1859" s="21">
        <v>0</v>
      </c>
      <c r="AA1859" s="21">
        <v>4237</v>
      </c>
      <c r="AB1859" s="21">
        <v>11</v>
      </c>
      <c r="AC1859" s="21">
        <v>1</v>
      </c>
      <c r="AD1859" s="153">
        <f>VLOOKUP(D1859,'Dados Base'!$B:$K,9,FALSE)*31536000/VLOOKUP($F1859,F:H,MATCH(H1858,F1858:AF1858,0),FALSE)</f>
        <v>1102.6837504490479</v>
      </c>
      <c r="AE1859" s="153">
        <f>VLOOKUP(D1859,'Dados Base'!$B:$K,10,FALSE)*31536000/VLOOKUP($F1859,F:H,MATCH(H1858,F1858:AF1858,0),FALSE)</f>
        <v>169.93413962399714</v>
      </c>
      <c r="AF1859" s="14">
        <v>65.69</v>
      </c>
      <c r="AG1859" s="15">
        <v>100</v>
      </c>
      <c r="AH1859" s="14">
        <v>42.42</v>
      </c>
      <c r="AI1859" s="14">
        <v>53.46</v>
      </c>
      <c r="AJ1859" s="16">
        <v>72.430000000000007</v>
      </c>
      <c r="AK1859" s="72">
        <f>(SUMIFS('Banco de Indicadores Mun. (2)'!I:I,'Banco de Indicadores Mun. (2)'!B:B,'Banco de Indicadores - Mun. (1)'!B1859,'Banco de Indicadores Mun. (2)'!A:A,'Banco de Indicadores - Mun. (1)'!A1859) / VLOOKUP(D1859,'Dados Base'!$B:$K,8,FALSE)) * 100</f>
        <v>40.702566037735821</v>
      </c>
      <c r="AL1859" s="72">
        <f>(SUMIFS('Banco de Indicadores Mun. (2)'!I:I,'Banco de Indicadores Mun. (2)'!B:B,'Banco de Indicadores - Mun. (1)'!B1859,'Banco de Indicadores Mun. (2)'!A:A,'Banco de Indicadores - Mun. (1)'!A1859) / VLOOKUP(D1859,'Dados Base'!$B:$K,9,FALSE)) * 100</f>
        <v>14.775589041095882</v>
      </c>
      <c r="AM1859" s="72">
        <f>(SUMIFS('Banco de Indicadores Mun. (2)'!J:J,'Banco de Indicadores Mun. (2)'!B:B,'Banco de Indicadores - Mun. (1)'!B1859,'Banco de Indicadores Mun. (2)'!A:A,'Banco de Indicadores - Mun. (1)'!A1859) / VLOOKUP(D1859,'Dados Base'!$B:$K,7,FALSE)) * 100</f>
        <v>58.165704918032759</v>
      </c>
      <c r="AN1859" s="72">
        <f>(SUMIFS('Banco de Indicadores Mun. (2)'!K:K,'Banco de Indicadores Mun. (2)'!B:B,'Banco de Indicadores - Mun. (1)'!B1859,'Banco de Indicadores Mun. (2)'!A:A,'Banco de Indicadores - Mun. (1)'!A1859) / VLOOKUP(D1859,'Dados Base'!$B:$K,10,FALSE)) * 100</f>
        <v>17.0303111111111</v>
      </c>
      <c r="AO1859" s="21">
        <v>0</v>
      </c>
      <c r="AP1859" s="125">
        <v>0</v>
      </c>
      <c r="AQ1859" s="5">
        <v>100</v>
      </c>
      <c r="AR1859" s="21">
        <v>8.5</v>
      </c>
      <c r="AS1859" s="20">
        <v>61</v>
      </c>
      <c r="AT1859" s="20">
        <v>0</v>
      </c>
      <c r="AU1859" s="20">
        <v>0</v>
      </c>
      <c r="AV1859" s="20">
        <v>0.92</v>
      </c>
      <c r="AW1859" s="21">
        <v>0</v>
      </c>
      <c r="AX1859" s="21">
        <v>1</v>
      </c>
      <c r="AY1859" s="116">
        <v>119.35499236107796</v>
      </c>
    </row>
    <row r="1860" spans="1:51" ht="15" x14ac:dyDescent="0.25">
      <c r="A1860" s="144">
        <v>2015</v>
      </c>
      <c r="B1860" s="77" t="s">
        <v>570</v>
      </c>
      <c r="C1860" s="78">
        <v>3</v>
      </c>
      <c r="D1860" s="77">
        <v>3550704</v>
      </c>
      <c r="E1860" s="78">
        <v>35507043</v>
      </c>
      <c r="F1860" s="78" t="str">
        <f t="shared" si="78"/>
        <v>355070432015</v>
      </c>
      <c r="G1860" s="89">
        <v>2.0800237360507179</v>
      </c>
      <c r="H1860" s="80">
        <f t="shared" si="77"/>
        <v>80861</v>
      </c>
      <c r="I1860" s="90">
        <v>79950</v>
      </c>
      <c r="J1860" s="91">
        <v>911</v>
      </c>
      <c r="K1860" s="83">
        <f>(H1860)/VLOOKUP(D1860,'Dados Base'!$B:$K,6,FALSE)</f>
        <v>200.47850448752914</v>
      </c>
      <c r="L1860" s="88">
        <f t="shared" si="76"/>
        <v>98.87337529835149</v>
      </c>
      <c r="M1860" s="85" t="s">
        <v>702</v>
      </c>
      <c r="N1860" s="92">
        <v>0.77200000000000002</v>
      </c>
      <c r="O1860" s="91">
        <v>6</v>
      </c>
      <c r="P1860" s="91">
        <v>210</v>
      </c>
      <c r="Q1860" s="91">
        <v>0</v>
      </c>
      <c r="R1860" s="91">
        <v>0</v>
      </c>
      <c r="S1860" s="91">
        <v>49</v>
      </c>
      <c r="T1860" s="87" t="s">
        <v>691</v>
      </c>
      <c r="U1860" s="91">
        <v>754</v>
      </c>
      <c r="V1860" s="91">
        <v>1326</v>
      </c>
      <c r="W1860" s="93">
        <v>0</v>
      </c>
      <c r="X1860" s="47">
        <v>0.16203355818171297</v>
      </c>
      <c r="Y1860" s="21">
        <v>65.67</v>
      </c>
      <c r="Z1860" s="21">
        <v>722</v>
      </c>
      <c r="AA1860" s="21">
        <v>3711</v>
      </c>
      <c r="AB1860" s="21">
        <v>19</v>
      </c>
      <c r="AC1860" s="21">
        <v>1</v>
      </c>
      <c r="AD1860" s="153">
        <f>VLOOKUP(D1860,'Dados Base'!$B:$K,9,FALSE)*31536000/VLOOKUP($F1860,F:H,MATCH(H1859,F1859:AF1859,0),FALSE)</f>
        <v>8915.4593685460241</v>
      </c>
      <c r="AE1860" s="153">
        <f>VLOOKUP(D1860,'Dados Base'!$B:$K,10,FALSE)*31536000/VLOOKUP($F1860,F:H,MATCH(H1859,F1859:AF1859,0),FALSE)</f>
        <v>982.80654456412879</v>
      </c>
      <c r="AF1860" s="14">
        <v>65.83</v>
      </c>
      <c r="AG1860" s="15" t="s">
        <v>692</v>
      </c>
      <c r="AH1860" s="14">
        <v>47.08</v>
      </c>
      <c r="AI1860" s="14">
        <v>41.65</v>
      </c>
      <c r="AJ1860" s="16">
        <v>66.58</v>
      </c>
      <c r="AK1860" s="72">
        <f>(SUMIFS('Banco de Indicadores Mun. (2)'!I:I,'Banco de Indicadores Mun. (2)'!B:B,'Banco de Indicadores - Mun. (1)'!B1860,'Banco de Indicadores Mun. (2)'!A:A,'Banco de Indicadores - Mun. (1)'!A1860) / VLOOKUP(D1860,'Dados Base'!$B:$K,8,FALSE)) * 100</f>
        <v>13.957951132300355</v>
      </c>
      <c r="AL1860" s="72">
        <f>(SUMIFS('Banco de Indicadores Mun. (2)'!I:I,'Banco de Indicadores Mun. (2)'!B:B,'Banco de Indicadores - Mun. (1)'!B1860,'Banco de Indicadores Mun. (2)'!A:A,'Banco de Indicadores - Mun. (1)'!A1860) / VLOOKUP(D1860,'Dados Base'!$B:$K,9,FALSE)) * 100</f>
        <v>5.1228000874890638</v>
      </c>
      <c r="AM1860" s="72">
        <f>(SUMIFS('Banco de Indicadores Mun. (2)'!J:J,'Banco de Indicadores Mun. (2)'!B:B,'Banco de Indicadores - Mun. (1)'!B1860,'Banco de Indicadores Mun. (2)'!A:A,'Banco de Indicadores - Mun. (1)'!A1860) / VLOOKUP(D1860,'Dados Base'!$B:$K,7,FALSE)) * 100</f>
        <v>19.833930153321973</v>
      </c>
      <c r="AN1860" s="72">
        <f>(SUMIFS('Banco de Indicadores Mun. (2)'!K:K,'Banco de Indicadores Mun. (2)'!B:B,'Banco de Indicadores - Mun. (1)'!B1860,'Banco de Indicadores Mun. (2)'!A:A,'Banco de Indicadores - Mun. (1)'!A1860) / VLOOKUP(D1860,'Dados Base'!$B:$K,10,FALSE)) * 100</f>
        <v>0.27065079365079353</v>
      </c>
      <c r="AO1860" s="21">
        <v>1</v>
      </c>
      <c r="AP1860" s="125">
        <v>2.4733802451119824</v>
      </c>
      <c r="AQ1860" s="5">
        <v>18</v>
      </c>
      <c r="AR1860" s="21">
        <v>10</v>
      </c>
      <c r="AS1860" s="20">
        <v>53</v>
      </c>
      <c r="AT1860" s="20">
        <v>18.019999999999996</v>
      </c>
      <c r="AU1860" s="20">
        <v>16.286938867584027</v>
      </c>
      <c r="AV1860" s="20">
        <v>2.86</v>
      </c>
      <c r="AW1860" s="21">
        <v>3</v>
      </c>
      <c r="AX1860" s="21">
        <v>1</v>
      </c>
      <c r="AY1860" s="116">
        <v>289.76841357455265</v>
      </c>
    </row>
    <row r="1861" spans="1:51" ht="15" x14ac:dyDescent="0.25">
      <c r="A1861" s="144">
        <v>2015</v>
      </c>
      <c r="B1861" s="77" t="s">
        <v>571</v>
      </c>
      <c r="C1861" s="78">
        <v>4</v>
      </c>
      <c r="D1861" s="77">
        <v>3550803</v>
      </c>
      <c r="E1861" s="78">
        <v>35508034</v>
      </c>
      <c r="F1861" s="78" t="str">
        <f t="shared" si="78"/>
        <v>355080342015</v>
      </c>
      <c r="G1861" s="89">
        <v>-0.30946318687131713</v>
      </c>
      <c r="H1861" s="80">
        <f t="shared" si="77"/>
        <v>11976</v>
      </c>
      <c r="I1861" s="90">
        <v>8212</v>
      </c>
      <c r="J1861" s="91">
        <v>3764</v>
      </c>
      <c r="K1861" s="83">
        <f>(H1861)/VLOOKUP(D1861,'Dados Base'!$B:$K,6,FALSE)</f>
        <v>47.489888175113016</v>
      </c>
      <c r="L1861" s="88">
        <f t="shared" si="76"/>
        <v>68.570474281897134</v>
      </c>
      <c r="M1861" s="85" t="s">
        <v>702</v>
      </c>
      <c r="N1861" s="92">
        <v>0.70099999999999996</v>
      </c>
      <c r="O1861" s="91">
        <v>137</v>
      </c>
      <c r="P1861" s="91">
        <v>12000</v>
      </c>
      <c r="Q1861" s="91">
        <v>95000</v>
      </c>
      <c r="R1861" s="91">
        <v>5000</v>
      </c>
      <c r="S1861" s="91">
        <v>36</v>
      </c>
      <c r="T1861" s="87" t="s">
        <v>691</v>
      </c>
      <c r="U1861" s="91">
        <v>143</v>
      </c>
      <c r="V1861" s="91">
        <v>89</v>
      </c>
      <c r="W1861" s="93">
        <v>0</v>
      </c>
      <c r="X1861" s="47">
        <v>3.6454722222222222E-2</v>
      </c>
      <c r="Y1861" s="21">
        <v>5.7</v>
      </c>
      <c r="Z1861" s="21">
        <v>0</v>
      </c>
      <c r="AA1861" s="21">
        <v>439</v>
      </c>
      <c r="AB1861" s="21">
        <v>0</v>
      </c>
      <c r="AC1861" s="21">
        <v>0</v>
      </c>
      <c r="AD1861" s="153">
        <f>VLOOKUP(D1861,'Dados Base'!$B:$K,9,FALSE)*31536000/VLOOKUP($F1861,F:H,MATCH(H1860,F1860:AF1860,0),FALSE)</f>
        <v>10559.39879759519</v>
      </c>
      <c r="AE1861" s="153">
        <f>VLOOKUP(D1861,'Dados Base'!$B:$K,10,FALSE)*31536000/VLOOKUP($F1861,F:H,MATCH(H1860,F1860:AF1860,0),FALSE)</f>
        <v>1053.306613226453</v>
      </c>
      <c r="AF1861" s="14">
        <v>100</v>
      </c>
      <c r="AG1861" s="15">
        <v>100</v>
      </c>
      <c r="AH1861" s="14">
        <v>100</v>
      </c>
      <c r="AI1861" s="14">
        <v>46.4</v>
      </c>
      <c r="AJ1861" s="16">
        <v>100</v>
      </c>
      <c r="AK1861" s="72">
        <f>(SUMIFS('Banco de Indicadores Mun. (2)'!I:I,'Banco de Indicadores Mun. (2)'!B:B,'Banco de Indicadores - Mun. (1)'!B1861,'Banco de Indicadores Mun. (2)'!A:A,'Banco de Indicadores - Mun. (1)'!A1861) / VLOOKUP(D1861,'Dados Base'!$B:$K,8,FALSE)) * 100</f>
        <v>6.1818650793650782</v>
      </c>
      <c r="AL1861" s="72">
        <f>(SUMIFS('Banco de Indicadores Mun. (2)'!I:I,'Banco de Indicadores Mun. (2)'!B:B,'Banco de Indicadores - Mun. (1)'!B1861,'Banco de Indicadores Mun. (2)'!A:A,'Banco de Indicadores - Mun. (1)'!A1861) / VLOOKUP(D1861,'Dados Base'!$B:$K,9,FALSE)) * 100</f>
        <v>1.9424314214463838</v>
      </c>
      <c r="AM1861" s="72">
        <f>(SUMIFS('Banco de Indicadores Mun. (2)'!J:J,'Banco de Indicadores Mun. (2)'!B:B,'Banco de Indicadores - Mun. (1)'!B1861,'Banco de Indicadores Mun. (2)'!A:A,'Banco de Indicadores - Mun. (1)'!A1861) / VLOOKUP(D1861,'Dados Base'!$B:$K,7,FALSE)) * 100</f>
        <v>9.0208139534883713</v>
      </c>
      <c r="AN1861" s="72">
        <f>(SUMIFS('Banco de Indicadores Mun. (2)'!K:K,'Banco de Indicadores Mun. (2)'!B:B,'Banco de Indicadores - Mun. (1)'!B1861,'Banco de Indicadores Mun. (2)'!A:A,'Banco de Indicadores - Mun. (1)'!A1861) / VLOOKUP(D1861,'Dados Base'!$B:$K,10,FALSE)) * 100</f>
        <v>7.8124999999999986E-2</v>
      </c>
      <c r="AO1861" s="21">
        <v>0</v>
      </c>
      <c r="AP1861" s="125">
        <v>0</v>
      </c>
      <c r="AQ1861" s="5">
        <v>0</v>
      </c>
      <c r="AR1861" s="21">
        <v>9.3000000000000007</v>
      </c>
      <c r="AS1861" s="20">
        <v>100</v>
      </c>
      <c r="AT1861" s="20">
        <v>0</v>
      </c>
      <c r="AU1861" s="20">
        <v>0</v>
      </c>
      <c r="AV1861" s="20">
        <v>1.5</v>
      </c>
      <c r="AW1861" s="21">
        <v>0</v>
      </c>
      <c r="AX1861" s="21">
        <v>0</v>
      </c>
      <c r="AY1861" s="116">
        <v>54.808298820722811</v>
      </c>
    </row>
    <row r="1862" spans="1:51" ht="15" x14ac:dyDescent="0.25">
      <c r="A1862" s="144">
        <v>2015</v>
      </c>
      <c r="B1862" s="77" t="s">
        <v>572</v>
      </c>
      <c r="C1862" s="78">
        <v>4</v>
      </c>
      <c r="D1862" s="77">
        <v>3550902</v>
      </c>
      <c r="E1862" s="78">
        <v>35509024</v>
      </c>
      <c r="F1862" s="78" t="str">
        <f t="shared" si="78"/>
        <v>355090242015</v>
      </c>
      <c r="G1862" s="89">
        <v>0.36795809151657366</v>
      </c>
      <c r="H1862" s="80">
        <f t="shared" si="77"/>
        <v>14586</v>
      </c>
      <c r="I1862" s="90">
        <v>13316</v>
      </c>
      <c r="J1862" s="91">
        <v>1270</v>
      </c>
      <c r="K1862" s="83">
        <f>(H1862)/VLOOKUP(D1862,'Dados Base'!$B:$K,6,FALSE)</f>
        <v>23.603469480225257</v>
      </c>
      <c r="L1862" s="88">
        <f t="shared" si="76"/>
        <v>91.293020704785405</v>
      </c>
      <c r="M1862" s="85" t="s">
        <v>702</v>
      </c>
      <c r="N1862" s="92">
        <v>0.76600000000000001</v>
      </c>
      <c r="O1862" s="91">
        <v>97</v>
      </c>
      <c r="P1862" s="91">
        <v>9509</v>
      </c>
      <c r="Q1862" s="91">
        <v>1530000</v>
      </c>
      <c r="R1862" s="91">
        <v>0</v>
      </c>
      <c r="S1862" s="91">
        <v>36</v>
      </c>
      <c r="T1862" s="87" t="s">
        <v>691</v>
      </c>
      <c r="U1862" s="91">
        <v>140</v>
      </c>
      <c r="V1862" s="91">
        <v>124</v>
      </c>
      <c r="W1862" s="93">
        <v>0</v>
      </c>
      <c r="X1862" s="47">
        <v>3.9670965659722217E-2</v>
      </c>
      <c r="Y1862" s="21">
        <v>9.5299999999999994</v>
      </c>
      <c r="Z1862" s="21">
        <v>0</v>
      </c>
      <c r="AA1862" s="21">
        <v>735</v>
      </c>
      <c r="AB1862" s="21">
        <v>1</v>
      </c>
      <c r="AC1862" s="21">
        <v>0</v>
      </c>
      <c r="AD1862" s="153">
        <f>VLOOKUP(D1862,'Dados Base'!$B:$K,9,FALSE)*31536000/VLOOKUP($F1862,F:H,MATCH(H1861,F1861:AF1861,0),FALSE)</f>
        <v>20020.798025503907</v>
      </c>
      <c r="AE1862" s="153">
        <f>VLOOKUP(D1862,'Dados Base'!$B:$K,10,FALSE)*31536000/VLOOKUP($F1862,F:H,MATCH(H1861,F1861:AF1861,0),FALSE)</f>
        <v>2097.2110242698482</v>
      </c>
      <c r="AF1862" s="14">
        <v>89.35</v>
      </c>
      <c r="AG1862" s="15">
        <v>83.42</v>
      </c>
      <c r="AH1862" s="14">
        <v>89.35</v>
      </c>
      <c r="AI1862" s="14">
        <v>0</v>
      </c>
      <c r="AJ1862" s="16">
        <v>99.16</v>
      </c>
      <c r="AK1862" s="72">
        <f>(SUMIFS('Banco de Indicadores Mun. (2)'!I:I,'Banco de Indicadores Mun. (2)'!B:B,'Banco de Indicadores - Mun. (1)'!B1862,'Banco de Indicadores Mun. (2)'!A:A,'Banco de Indicadores - Mun. (1)'!A1862) / VLOOKUP(D1862,'Dados Base'!$B:$K,8,FALSE)) * 100</f>
        <v>4.8180033112582787</v>
      </c>
      <c r="AL1862" s="72">
        <f>(SUMIFS('Banco de Indicadores Mun. (2)'!I:I,'Banco de Indicadores Mun. (2)'!B:B,'Banco de Indicadores - Mun. (1)'!B1862,'Banco de Indicadores Mun. (2)'!A:A,'Banco de Indicadores - Mun. (1)'!A1862) / VLOOKUP(D1862,'Dados Base'!$B:$K,9,FALSE)) * 100</f>
        <v>1.5713142548596115</v>
      </c>
      <c r="AM1862" s="72">
        <f>(SUMIFS('Banco de Indicadores Mun. (2)'!J:J,'Banco de Indicadores Mun. (2)'!B:B,'Banco de Indicadores - Mun. (1)'!B1862,'Banco de Indicadores Mun. (2)'!A:A,'Banco de Indicadores - Mun. (1)'!A1862) / VLOOKUP(D1862,'Dados Base'!$B:$K,7,FALSE)) * 100</f>
        <v>2.3640292682926836</v>
      </c>
      <c r="AN1862" s="72">
        <f>(SUMIFS('Banco de Indicadores Mun. (2)'!K:K,'Banco de Indicadores Mun. (2)'!B:B,'Banco de Indicadores - Mun. (1)'!B1862,'Banco de Indicadores Mun. (2)'!A:A,'Banco de Indicadores - Mun. (1)'!A1862) / VLOOKUP(D1862,'Dados Base'!$B:$K,10,FALSE)) * 100</f>
        <v>10.004237113402059</v>
      </c>
      <c r="AO1862" s="21">
        <v>0</v>
      </c>
      <c r="AP1862" s="125">
        <v>0</v>
      </c>
      <c r="AQ1862" s="5">
        <v>0</v>
      </c>
      <c r="AR1862" s="21">
        <v>7.4</v>
      </c>
      <c r="AS1862" s="20">
        <v>99</v>
      </c>
      <c r="AT1862" s="20">
        <v>0</v>
      </c>
      <c r="AU1862" s="20">
        <v>0</v>
      </c>
      <c r="AV1862" s="20">
        <v>1.49</v>
      </c>
      <c r="AW1862" s="21">
        <v>1</v>
      </c>
      <c r="AX1862" s="21">
        <v>0</v>
      </c>
      <c r="AY1862" s="116">
        <v>18.387554793871075</v>
      </c>
    </row>
    <row r="1863" spans="1:51" ht="15" x14ac:dyDescent="0.25">
      <c r="A1863" s="144">
        <v>2015</v>
      </c>
      <c r="B1863" s="77" t="s">
        <v>573</v>
      </c>
      <c r="C1863" s="78">
        <v>7</v>
      </c>
      <c r="D1863" s="77">
        <v>3551009</v>
      </c>
      <c r="E1863" s="78">
        <v>35510097</v>
      </c>
      <c r="F1863" s="78" t="str">
        <f t="shared" si="78"/>
        <v>355100972015</v>
      </c>
      <c r="G1863" s="89">
        <v>0.81480470223700419</v>
      </c>
      <c r="H1863" s="80">
        <f t="shared" si="77"/>
        <v>345231</v>
      </c>
      <c r="I1863" s="90">
        <v>344579</v>
      </c>
      <c r="J1863" s="91">
        <v>652</v>
      </c>
      <c r="K1863" s="83">
        <f>(H1863)/VLOOKUP(D1863,'Dados Base'!$B:$K,6,FALSE)</f>
        <v>2326.0409648295381</v>
      </c>
      <c r="L1863" s="88">
        <f t="shared" ref="L1863:L1926" si="79">(I1863/H1863)*100</f>
        <v>99.811140946207033</v>
      </c>
      <c r="M1863" s="85" t="s">
        <v>702</v>
      </c>
      <c r="N1863" s="92">
        <v>0.76800000000000002</v>
      </c>
      <c r="O1863" s="91">
        <v>2</v>
      </c>
      <c r="P1863" s="91">
        <v>47</v>
      </c>
      <c r="Q1863" s="91">
        <v>0</v>
      </c>
      <c r="R1863" s="91">
        <v>750</v>
      </c>
      <c r="S1863" s="91">
        <v>136</v>
      </c>
      <c r="T1863" s="87" t="s">
        <v>691</v>
      </c>
      <c r="U1863" s="91">
        <v>1542</v>
      </c>
      <c r="V1863" s="91">
        <v>2095</v>
      </c>
      <c r="W1863" s="93">
        <v>0</v>
      </c>
      <c r="X1863" s="47">
        <v>1.1004837484374999</v>
      </c>
      <c r="Y1863" s="21">
        <v>319.38</v>
      </c>
      <c r="Z1863" s="21">
        <v>1751</v>
      </c>
      <c r="AA1863" s="21">
        <v>17412</v>
      </c>
      <c r="AB1863" s="21">
        <v>23</v>
      </c>
      <c r="AC1863" s="21">
        <v>1</v>
      </c>
      <c r="AD1863" s="153">
        <f>VLOOKUP(D1863,'Dados Base'!$B:$K,9,FALSE)*31536000/VLOOKUP($F1863,F:H,MATCH(H1862,F1862:AF1862,0),FALSE)</f>
        <v>727.12635887275474</v>
      </c>
      <c r="AE1863" s="153">
        <f>VLOOKUP(D1863,'Dados Base'!$B:$K,10,FALSE)*31536000/VLOOKUP($F1863,F:H,MATCH(H1862,F1862:AF1862,0),FALSE)</f>
        <v>91.347532521702888</v>
      </c>
      <c r="AF1863" s="14">
        <v>91.5</v>
      </c>
      <c r="AG1863" s="15">
        <v>82.84</v>
      </c>
      <c r="AH1863" s="14">
        <v>71.680000000000007</v>
      </c>
      <c r="AI1863" s="14">
        <v>56.64</v>
      </c>
      <c r="AJ1863" s="16">
        <v>91.67</v>
      </c>
      <c r="AK1863" s="72">
        <f>(SUMIFS('Banco de Indicadores Mun. (2)'!I:I,'Banco de Indicadores Mun. (2)'!B:B,'Banco de Indicadores - Mun. (1)'!B1863,'Banco de Indicadores Mun. (2)'!A:A,'Banco de Indicadores - Mun. (1)'!A1863) / VLOOKUP(D1863,'Dados Base'!$B:$K,8,FALSE)) * 100</f>
        <v>6.1295016835016831</v>
      </c>
      <c r="AL1863" s="72">
        <f>(SUMIFS('Banco de Indicadores Mun. (2)'!I:I,'Banco de Indicadores Mun. (2)'!B:B,'Banco de Indicadores - Mun. (1)'!B1863,'Banco de Indicadores Mun. (2)'!A:A,'Banco de Indicadores - Mun. (1)'!A1863) / VLOOKUP(D1863,'Dados Base'!$B:$K,9,FALSE)) * 100</f>
        <v>2.2870125628140707</v>
      </c>
      <c r="AM1863" s="72">
        <f>(SUMIFS('Banco de Indicadores Mun. (2)'!J:J,'Banco de Indicadores Mun. (2)'!B:B,'Banco de Indicadores - Mun. (1)'!B1863,'Banco de Indicadores Mun. (2)'!A:A,'Banco de Indicadores - Mun. (1)'!A1863) / VLOOKUP(D1863,'Dados Base'!$B:$K,7,FALSE)) * 100</f>
        <v>9.177279187817259</v>
      </c>
      <c r="AN1863" s="72">
        <f>(SUMIFS('Banco de Indicadores Mun. (2)'!K:K,'Banco de Indicadores Mun. (2)'!B:B,'Banco de Indicadores - Mun. (1)'!B1863,'Banco de Indicadores Mun. (2)'!A:A,'Banco de Indicadores - Mun. (1)'!A1863) / VLOOKUP(D1863,'Dados Base'!$B:$K,10,FALSE)) * 100</f>
        <v>0.12537999999999999</v>
      </c>
      <c r="AO1863" s="21">
        <v>0</v>
      </c>
      <c r="AP1863" s="125">
        <v>0.57932225089867362</v>
      </c>
      <c r="AQ1863" s="5">
        <v>0</v>
      </c>
      <c r="AR1863" s="21">
        <v>8.6999999999999993</v>
      </c>
      <c r="AS1863" s="20">
        <v>71</v>
      </c>
      <c r="AT1863" s="20">
        <v>12.78</v>
      </c>
      <c r="AU1863" s="20">
        <v>9.1374001982988062</v>
      </c>
      <c r="AV1863" s="20">
        <v>2.13</v>
      </c>
      <c r="AW1863" s="21">
        <v>5</v>
      </c>
      <c r="AX1863" s="21">
        <v>1</v>
      </c>
      <c r="AY1863" s="116">
        <v>3.4395763449228136</v>
      </c>
    </row>
    <row r="1864" spans="1:51" ht="15" x14ac:dyDescent="0.25">
      <c r="A1864" s="144">
        <v>2015</v>
      </c>
      <c r="B1864" s="77" t="s">
        <v>574</v>
      </c>
      <c r="C1864" s="78">
        <v>10</v>
      </c>
      <c r="D1864" s="77">
        <v>3551108</v>
      </c>
      <c r="E1864" s="78">
        <v>355110810</v>
      </c>
      <c r="F1864" s="78" t="str">
        <f t="shared" si="78"/>
        <v>3551108102015</v>
      </c>
      <c r="G1864" s="89">
        <v>1.2214804095252996</v>
      </c>
      <c r="H1864" s="80">
        <f t="shared" si="77"/>
        <v>9569</v>
      </c>
      <c r="I1864" s="90">
        <v>7388</v>
      </c>
      <c r="J1864" s="91">
        <v>2181</v>
      </c>
      <c r="K1864" s="83">
        <f>(H1864)/VLOOKUP(D1864,'Dados Base'!$B:$K,6,FALSE)</f>
        <v>26.995993906223553</v>
      </c>
      <c r="L1864" s="88">
        <f t="shared" si="79"/>
        <v>77.207649702163238</v>
      </c>
      <c r="M1864" s="85" t="s">
        <v>702</v>
      </c>
      <c r="N1864" s="92">
        <v>0.70699999999999996</v>
      </c>
      <c r="O1864" s="91">
        <v>123</v>
      </c>
      <c r="P1864" s="91">
        <v>26000</v>
      </c>
      <c r="Q1864" s="91">
        <v>2400000</v>
      </c>
      <c r="R1864" s="91">
        <v>0</v>
      </c>
      <c r="S1864" s="91">
        <v>28</v>
      </c>
      <c r="T1864" s="87" t="s">
        <v>691</v>
      </c>
      <c r="U1864" s="91">
        <v>101</v>
      </c>
      <c r="V1864" s="91">
        <v>44</v>
      </c>
      <c r="W1864" s="93">
        <v>0</v>
      </c>
      <c r="X1864" s="47">
        <v>2.1101638541666669E-2</v>
      </c>
      <c r="Y1864" s="21">
        <v>5.07</v>
      </c>
      <c r="Z1864" s="21">
        <v>0</v>
      </c>
      <c r="AA1864" s="21">
        <v>391</v>
      </c>
      <c r="AB1864" s="21">
        <v>1</v>
      </c>
      <c r="AC1864" s="21">
        <v>0</v>
      </c>
      <c r="AD1864" s="153">
        <f>VLOOKUP(D1864,'Dados Base'!$B:$K,9,FALSE)*31536000/VLOOKUP($F1864,F:H,MATCH(H1863,F1863:AF1863,0),FALSE)</f>
        <v>10809.706343400565</v>
      </c>
      <c r="AE1864" s="153">
        <f>VLOOKUP(D1864,'Dados Base'!$B:$K,10,FALSE)*31536000/VLOOKUP($F1864,F:H,MATCH(H1863,F1863:AF1863,0),FALSE)</f>
        <v>1548.951823597032</v>
      </c>
      <c r="AF1864" s="14">
        <v>84.68</v>
      </c>
      <c r="AG1864" s="15">
        <v>91.5</v>
      </c>
      <c r="AH1864" s="14">
        <v>46.07</v>
      </c>
      <c r="AI1864" s="14">
        <v>10.89</v>
      </c>
      <c r="AJ1864" s="16">
        <v>100</v>
      </c>
      <c r="AK1864" s="72">
        <f>(SUMIFS('Banco de Indicadores Mun. (2)'!I:I,'Banco de Indicadores Mun. (2)'!B:B,'Banco de Indicadores - Mun. (1)'!B1864,'Banco de Indicadores Mun. (2)'!A:A,'Banco de Indicadores - Mun. (1)'!A1864) / VLOOKUP(D1864,'Dados Base'!$B:$K,8,FALSE)) * 100</f>
        <v>1.286138211382114</v>
      </c>
      <c r="AL1864" s="72">
        <f>(SUMIFS('Banco de Indicadores Mun. (2)'!I:I,'Banco de Indicadores Mun. (2)'!B:B,'Banco de Indicadores - Mun. (1)'!B1864,'Banco de Indicadores Mun. (2)'!A:A,'Banco de Indicadores - Mun. (1)'!A1864) / VLOOKUP(D1864,'Dados Base'!$B:$K,9,FALSE)) * 100</f>
        <v>0.48230182926829274</v>
      </c>
      <c r="AM1864" s="72">
        <f>(SUMIFS('Banco de Indicadores Mun. (2)'!J:J,'Banco de Indicadores Mun. (2)'!B:B,'Banco de Indicadores - Mun. (1)'!B1864,'Banco de Indicadores Mun. (2)'!A:A,'Banco de Indicadores - Mun. (1)'!A1864) / VLOOKUP(D1864,'Dados Base'!$B:$K,7,FALSE)) * 100</f>
        <v>0.28935526315789473</v>
      </c>
      <c r="AN1864" s="72">
        <f>(SUMIFS('Banco de Indicadores Mun. (2)'!K:K,'Banco de Indicadores Mun. (2)'!B:B,'Banco de Indicadores - Mun. (1)'!B1864,'Banco de Indicadores Mun. (2)'!A:A,'Banco de Indicadores - Mun. (1)'!A1864) / VLOOKUP(D1864,'Dados Base'!$B:$K,10,FALSE)) * 100</f>
        <v>2.897957446808511</v>
      </c>
      <c r="AO1864" s="21">
        <v>0</v>
      </c>
      <c r="AP1864" s="125">
        <v>0</v>
      </c>
      <c r="AQ1864" s="5">
        <v>0</v>
      </c>
      <c r="AR1864" s="21">
        <v>9.5</v>
      </c>
      <c r="AS1864" s="20">
        <v>57</v>
      </c>
      <c r="AT1864" s="20">
        <v>0</v>
      </c>
      <c r="AU1864" s="20">
        <v>0</v>
      </c>
      <c r="AV1864" s="20">
        <v>0.86</v>
      </c>
      <c r="AW1864" s="21">
        <v>0</v>
      </c>
      <c r="AX1864" s="21">
        <v>0</v>
      </c>
      <c r="AY1864" s="116">
        <v>50.891976768531542</v>
      </c>
    </row>
    <row r="1865" spans="1:51" ht="15" x14ac:dyDescent="0.25">
      <c r="A1865" s="144">
        <v>2015</v>
      </c>
      <c r="B1865" s="77" t="s">
        <v>575</v>
      </c>
      <c r="C1865" s="78">
        <v>14</v>
      </c>
      <c r="D1865" s="77">
        <v>3551207</v>
      </c>
      <c r="E1865" s="78">
        <v>355120714</v>
      </c>
      <c r="F1865" s="78" t="str">
        <f t="shared" si="78"/>
        <v>3551207142015</v>
      </c>
      <c r="G1865" s="89">
        <v>-8.5024025897251221E-2</v>
      </c>
      <c r="H1865" s="80">
        <f t="shared" si="77"/>
        <v>3629</v>
      </c>
      <c r="I1865" s="90">
        <v>3054</v>
      </c>
      <c r="J1865" s="91">
        <v>575</v>
      </c>
      <c r="K1865" s="83">
        <f>(H1865)/VLOOKUP(D1865,'Dados Base'!$B:$K,6,FALSE)</f>
        <v>25.644830754010318</v>
      </c>
      <c r="L1865" s="88">
        <f t="shared" si="79"/>
        <v>84.155414714797459</v>
      </c>
      <c r="M1865" s="85" t="s">
        <v>702</v>
      </c>
      <c r="N1865" s="92">
        <v>0.68799999999999994</v>
      </c>
      <c r="O1865" s="91">
        <v>24</v>
      </c>
      <c r="P1865" s="91">
        <v>8500</v>
      </c>
      <c r="Q1865" s="91">
        <v>0</v>
      </c>
      <c r="R1865" s="91">
        <v>0</v>
      </c>
      <c r="S1865" s="91">
        <v>4</v>
      </c>
      <c r="T1865" s="87" t="s">
        <v>691</v>
      </c>
      <c r="U1865" s="91">
        <v>25</v>
      </c>
      <c r="V1865" s="91">
        <v>13</v>
      </c>
      <c r="W1865" s="93">
        <v>0</v>
      </c>
      <c r="X1865" s="47">
        <v>8.0612942708333333E-3</v>
      </c>
      <c r="Y1865" s="21">
        <v>2.11</v>
      </c>
      <c r="Z1865" s="21">
        <v>130</v>
      </c>
      <c r="AA1865" s="21">
        <v>33</v>
      </c>
      <c r="AB1865" s="21">
        <v>1</v>
      </c>
      <c r="AC1865" s="21">
        <v>0</v>
      </c>
      <c r="AD1865" s="153">
        <f>VLOOKUP(D1865,'Dados Base'!$B:$K,9,FALSE)*31536000/VLOOKUP($F1865,F:H,MATCH(H1864,F1864:AF1864,0),FALSE)</f>
        <v>13469.495728850923</v>
      </c>
      <c r="AE1865" s="153">
        <f>VLOOKUP(D1865,'Dados Base'!$B:$K,10,FALSE)*31536000/VLOOKUP($F1865,F:H,MATCH(H1864,F1864:AF1864,0),FALSE)</f>
        <v>1651.0994764397901</v>
      </c>
      <c r="AF1865" s="14">
        <v>85.3</v>
      </c>
      <c r="AG1865" s="15" t="s">
        <v>692</v>
      </c>
      <c r="AH1865" s="14">
        <v>77.88</v>
      </c>
      <c r="AI1865" s="14">
        <v>16.78</v>
      </c>
      <c r="AJ1865" s="16">
        <v>100</v>
      </c>
      <c r="AK1865" s="72">
        <f>(SUMIFS('Banco de Indicadores Mun. (2)'!I:I,'Banco de Indicadores Mun. (2)'!B:B,'Banco de Indicadores - Mun. (1)'!B1865,'Banco de Indicadores Mun. (2)'!A:A,'Banco de Indicadores - Mun. (1)'!A1865) / VLOOKUP(D1865,'Dados Base'!$B:$K,8,FALSE)) * 100</f>
        <v>3.2957000000000001</v>
      </c>
      <c r="AL1865" s="72">
        <f>(SUMIFS('Banco de Indicadores Mun. (2)'!I:I,'Banco de Indicadores Mun. (2)'!B:B,'Banco de Indicadores - Mun. (1)'!B1865,'Banco de Indicadores Mun. (2)'!A:A,'Banco de Indicadores - Mun. (1)'!A1865) / VLOOKUP(D1865,'Dados Base'!$B:$K,9,FALSE)) * 100</f>
        <v>1.4883806451612902</v>
      </c>
      <c r="AM1865" s="72">
        <f>(SUMIFS('Banco de Indicadores Mun. (2)'!J:J,'Banco de Indicadores Mun. (2)'!B:B,'Banco de Indicadores - Mun. (1)'!B1865,'Banco de Indicadores Mun. (2)'!A:A,'Banco de Indicadores - Mun. (1)'!A1865) / VLOOKUP(D1865,'Dados Base'!$B:$K,7,FALSE)) * 100</f>
        <v>2.9222549019607844</v>
      </c>
      <c r="AN1865" s="72">
        <f>(SUMIFS('Banco de Indicadores Mun. (2)'!K:K,'Banco de Indicadores Mun. (2)'!B:B,'Banco de Indicadores - Mun. (1)'!B1865,'Banco de Indicadores Mun. (2)'!A:A,'Banco de Indicadores - Mun. (1)'!A1865) / VLOOKUP(D1865,'Dados Base'!$B:$K,10,FALSE)) * 100</f>
        <v>4.2981052631578951</v>
      </c>
      <c r="AO1865" s="21">
        <v>0</v>
      </c>
      <c r="AP1865" s="125">
        <v>0</v>
      </c>
      <c r="AQ1865" s="5">
        <v>0</v>
      </c>
      <c r="AR1865" s="21">
        <v>8.9</v>
      </c>
      <c r="AS1865" s="20">
        <v>92</v>
      </c>
      <c r="AT1865" s="20">
        <v>92</v>
      </c>
      <c r="AU1865" s="20">
        <v>79.75460122699387</v>
      </c>
      <c r="AV1865" s="20">
        <v>9.8800000000000008</v>
      </c>
      <c r="AW1865" s="21">
        <v>0</v>
      </c>
      <c r="AX1865" s="21">
        <v>0</v>
      </c>
      <c r="AY1865" s="116">
        <v>116.43665542059037</v>
      </c>
    </row>
    <row r="1866" spans="1:51" ht="15" x14ac:dyDescent="0.25">
      <c r="A1866" s="144">
        <v>2015</v>
      </c>
      <c r="B1866" s="77" t="s">
        <v>576</v>
      </c>
      <c r="C1866" s="78">
        <v>18</v>
      </c>
      <c r="D1866" s="77">
        <v>3551306</v>
      </c>
      <c r="E1866" s="78">
        <v>355130618</v>
      </c>
      <c r="F1866" s="78" t="str">
        <f t="shared" si="78"/>
        <v>3551306182015</v>
      </c>
      <c r="G1866" s="89">
        <v>1.4053631261443877</v>
      </c>
      <c r="H1866" s="80">
        <f t="shared" si="77"/>
        <v>3186</v>
      </c>
      <c r="I1866" s="90">
        <v>2610</v>
      </c>
      <c r="J1866" s="91">
        <v>576</v>
      </c>
      <c r="K1866" s="83">
        <f>(H1866)/VLOOKUP(D1866,'Dados Base'!$B:$K,6,FALSE)</f>
        <v>18.951876747367795</v>
      </c>
      <c r="L1866" s="88">
        <f t="shared" si="79"/>
        <v>81.920903954802256</v>
      </c>
      <c r="M1866" s="85" t="s">
        <v>702</v>
      </c>
      <c r="N1866" s="92">
        <v>0.77300000000000002</v>
      </c>
      <c r="O1866" s="91">
        <v>22</v>
      </c>
      <c r="P1866" s="91">
        <v>6000</v>
      </c>
      <c r="Q1866" s="91">
        <v>960000</v>
      </c>
      <c r="R1866" s="91">
        <v>0</v>
      </c>
      <c r="S1866" s="91">
        <v>11</v>
      </c>
      <c r="T1866" s="87" t="s">
        <v>691</v>
      </c>
      <c r="U1866" s="91">
        <v>26</v>
      </c>
      <c r="V1866" s="91">
        <v>28</v>
      </c>
      <c r="W1866" s="93">
        <v>0</v>
      </c>
      <c r="X1866" s="47">
        <v>7.0822125000000007E-3</v>
      </c>
      <c r="Y1866" s="21">
        <v>1.81</v>
      </c>
      <c r="Z1866" s="21">
        <v>111</v>
      </c>
      <c r="AA1866" s="21">
        <v>28</v>
      </c>
      <c r="AB1866" s="21">
        <v>0</v>
      </c>
      <c r="AC1866" s="21">
        <v>0</v>
      </c>
      <c r="AD1866" s="153">
        <f>VLOOKUP(D1866,'Dados Base'!$B:$K,9,FALSE)*31536000/VLOOKUP($F1866,F:H,MATCH(H1865,F1865:AF1865,0),FALSE)</f>
        <v>12471.864406779661</v>
      </c>
      <c r="AE1866" s="153">
        <f>VLOOKUP(D1866,'Dados Base'!$B:$K,10,FALSE)*31536000/VLOOKUP($F1866,F:H,MATCH(H1865,F1865:AF1865,0),FALSE)</f>
        <v>890.84745762711896</v>
      </c>
      <c r="AF1866" s="14">
        <v>85.36</v>
      </c>
      <c r="AG1866" s="15">
        <v>83.98</v>
      </c>
      <c r="AH1866" s="14">
        <v>84.79</v>
      </c>
      <c r="AI1866" s="14">
        <v>9.41</v>
      </c>
      <c r="AJ1866" s="16">
        <v>100</v>
      </c>
      <c r="AK1866" s="72">
        <f>(SUMIFS('Banco de Indicadores Mun. (2)'!I:I,'Banco de Indicadores Mun. (2)'!B:B,'Banco de Indicadores - Mun. (1)'!B1866,'Banco de Indicadores Mun. (2)'!A:A,'Banco de Indicadores - Mun. (1)'!A1866) / VLOOKUP(D1866,'Dados Base'!$B:$K,8,FALSE)) * 100</f>
        <v>29.710666666666661</v>
      </c>
      <c r="AL1866" s="72">
        <f>(SUMIFS('Banco de Indicadores Mun. (2)'!I:I,'Banco de Indicadores Mun. (2)'!B:B,'Banco de Indicadores - Mun. (1)'!B1866,'Banco de Indicadores Mun. (2)'!A:A,'Banco de Indicadores - Mun. (1)'!A1866) / VLOOKUP(D1866,'Dados Base'!$B:$K,9,FALSE)) * 100</f>
        <v>9.1961587301587286</v>
      </c>
      <c r="AM1866" s="72">
        <f>(SUMIFS('Banco de Indicadores Mun. (2)'!J:J,'Banco de Indicadores Mun. (2)'!B:B,'Banco de Indicadores - Mun. (1)'!B1866,'Banco de Indicadores Mun. (2)'!A:A,'Banco de Indicadores - Mun. (1)'!A1866) / VLOOKUP(D1866,'Dados Base'!$B:$K,7,FALSE)) * 100</f>
        <v>4.7314999999999996</v>
      </c>
      <c r="AN1866" s="72">
        <f>(SUMIFS('Banco de Indicadores Mun. (2)'!K:K,'Banco de Indicadores Mun. (2)'!B:B,'Banco de Indicadores - Mun. (1)'!B1866,'Banco de Indicadores Mun. (2)'!A:A,'Banco de Indicadores - Mun. (1)'!A1866) / VLOOKUP(D1866,'Dados Base'!$B:$K,10,FALSE)) * 100</f>
        <v>112.97455555555551</v>
      </c>
      <c r="AO1866" s="21">
        <v>0</v>
      </c>
      <c r="AP1866" s="125">
        <v>0</v>
      </c>
      <c r="AQ1866" s="5">
        <v>0</v>
      </c>
      <c r="AR1866" s="21">
        <v>10</v>
      </c>
      <c r="AS1866" s="20">
        <v>99</v>
      </c>
      <c r="AT1866" s="20">
        <v>99.000000000000014</v>
      </c>
      <c r="AU1866" s="20">
        <v>79.856115107913666</v>
      </c>
      <c r="AV1866" s="20">
        <v>9.99</v>
      </c>
      <c r="AW1866" s="21">
        <v>0</v>
      </c>
      <c r="AX1866" s="21">
        <v>0</v>
      </c>
      <c r="AY1866" s="116">
        <v>116.52126078719043</v>
      </c>
    </row>
    <row r="1867" spans="1:51" ht="15" x14ac:dyDescent="0.25">
      <c r="A1867" s="144">
        <v>2015</v>
      </c>
      <c r="B1867" s="77" t="s">
        <v>577</v>
      </c>
      <c r="C1867" s="78">
        <v>4</v>
      </c>
      <c r="D1867" s="77">
        <v>3551405</v>
      </c>
      <c r="E1867" s="78">
        <v>35514054</v>
      </c>
      <c r="F1867" s="78" t="str">
        <f t="shared" si="78"/>
        <v>355140542015</v>
      </c>
      <c r="G1867" s="89">
        <v>2.3258921536234656</v>
      </c>
      <c r="H1867" s="80">
        <f t="shared" si="77"/>
        <v>11762</v>
      </c>
      <c r="I1867" s="90">
        <v>8378</v>
      </c>
      <c r="J1867" s="91">
        <v>3384</v>
      </c>
      <c r="K1867" s="83">
        <f>(H1867)/VLOOKUP(D1867,'Dados Base'!$B:$K,6,FALSE)</f>
        <v>41.583878380767189</v>
      </c>
      <c r="L1867" s="88">
        <f t="shared" si="79"/>
        <v>71.229382758034347</v>
      </c>
      <c r="M1867" s="85" t="s">
        <v>702</v>
      </c>
      <c r="N1867" s="92">
        <v>0.68600000000000005</v>
      </c>
      <c r="O1867" s="91">
        <v>31</v>
      </c>
      <c r="P1867" s="91">
        <v>1150</v>
      </c>
      <c r="Q1867" s="91">
        <v>920000</v>
      </c>
      <c r="R1867" s="91">
        <v>0</v>
      </c>
      <c r="S1867" s="91">
        <v>7</v>
      </c>
      <c r="T1867" s="87" t="s">
        <v>691</v>
      </c>
      <c r="U1867" s="91">
        <v>47</v>
      </c>
      <c r="V1867" s="91">
        <v>30</v>
      </c>
      <c r="W1867" s="93">
        <v>0</v>
      </c>
      <c r="X1867" s="47">
        <v>1.7100845312499998E-2</v>
      </c>
      <c r="Y1867" s="21">
        <v>6.59</v>
      </c>
      <c r="Z1867" s="21">
        <v>463</v>
      </c>
      <c r="AA1867" s="21">
        <v>45</v>
      </c>
      <c r="AB1867" s="21">
        <v>1</v>
      </c>
      <c r="AC1867" s="21">
        <v>0</v>
      </c>
      <c r="AD1867" s="153">
        <f>VLOOKUP(D1867,'Dados Base'!$B:$K,9,FALSE)*31536000/VLOOKUP($F1867,F:H,MATCH(H1866,F1866:AF1866,0),FALSE)</f>
        <v>11904.424417616052</v>
      </c>
      <c r="AE1867" s="153">
        <f>VLOOKUP(D1867,'Dados Base'!$B:$K,10,FALSE)*31536000/VLOOKUP($F1867,F:H,MATCH(H1866,F1866:AF1866,0),FALSE)</f>
        <v>1206.5295017854105</v>
      </c>
      <c r="AF1867" s="14">
        <v>55.83</v>
      </c>
      <c r="AG1867" s="15">
        <v>100</v>
      </c>
      <c r="AH1867" s="14">
        <v>53.84</v>
      </c>
      <c r="AI1867" s="14">
        <v>24.83</v>
      </c>
      <c r="AJ1867" s="16">
        <v>78.38</v>
      </c>
      <c r="AK1867" s="72">
        <f>(SUMIFS('Banco de Indicadores Mun. (2)'!I:I,'Banco de Indicadores Mun. (2)'!B:B,'Banco de Indicadores - Mun. (1)'!B1867,'Banco de Indicadores Mun. (2)'!A:A,'Banco de Indicadores - Mun. (1)'!A1867) / VLOOKUP(D1867,'Dados Base'!$B:$K,8,FALSE)) * 100</f>
        <v>18.377914285714287</v>
      </c>
      <c r="AL1867" s="72">
        <f>(SUMIFS('Banco de Indicadores Mun. (2)'!I:I,'Banco de Indicadores Mun. (2)'!B:B,'Banco de Indicadores - Mun. (1)'!B1867,'Banco de Indicadores Mun. (2)'!A:A,'Banco de Indicadores - Mun. (1)'!A1867) / VLOOKUP(D1867,'Dados Base'!$B:$K,9,FALSE)) * 100</f>
        <v>5.7948378378378376</v>
      </c>
      <c r="AM1867" s="72">
        <f>(SUMIFS('Banco de Indicadores Mun. (2)'!J:J,'Banco de Indicadores Mun. (2)'!B:B,'Banco de Indicadores - Mun. (1)'!B1867,'Banco de Indicadores Mun. (2)'!A:A,'Banco de Indicadores - Mun. (1)'!A1867) / VLOOKUP(D1867,'Dados Base'!$B:$K,7,FALSE)) * 100</f>
        <v>23.688031578947371</v>
      </c>
      <c r="AN1867" s="72">
        <f>(SUMIFS('Banco de Indicadores Mun. (2)'!K:K,'Banco de Indicadores Mun. (2)'!B:B,'Banco de Indicadores - Mun. (1)'!B1867,'Banco de Indicadores Mun. (2)'!A:A,'Banco de Indicadores - Mun. (1)'!A1867) / VLOOKUP(D1867,'Dados Base'!$B:$K,10,FALSE)) * 100</f>
        <v>7.1676666666666637</v>
      </c>
      <c r="AO1867" s="21">
        <v>0</v>
      </c>
      <c r="AP1867" s="125">
        <v>0</v>
      </c>
      <c r="AQ1867" s="5">
        <v>0</v>
      </c>
      <c r="AR1867" s="21">
        <v>3.4</v>
      </c>
      <c r="AS1867" s="20">
        <v>97</v>
      </c>
      <c r="AT1867" s="20">
        <v>97</v>
      </c>
      <c r="AU1867" s="20">
        <v>91.141732283464563</v>
      </c>
      <c r="AV1867" s="20">
        <v>9.9600000000000009</v>
      </c>
      <c r="AW1867" s="21">
        <v>0</v>
      </c>
      <c r="AX1867" s="21">
        <v>0</v>
      </c>
      <c r="AY1867" s="116">
        <v>187.2698876525979</v>
      </c>
    </row>
    <row r="1868" spans="1:51" ht="15" x14ac:dyDescent="0.25">
      <c r="A1868" s="144">
        <v>2015</v>
      </c>
      <c r="B1868" s="77" t="s">
        <v>578</v>
      </c>
      <c r="C1868" s="78">
        <v>9</v>
      </c>
      <c r="D1868" s="77">
        <v>3551603</v>
      </c>
      <c r="E1868" s="78">
        <v>35516039</v>
      </c>
      <c r="F1868" s="78" t="str">
        <f t="shared" si="78"/>
        <v>355160392015</v>
      </c>
      <c r="G1868" s="89">
        <v>0.6984206807972182</v>
      </c>
      <c r="H1868" s="80">
        <f t="shared" si="77"/>
        <v>26981</v>
      </c>
      <c r="I1868" s="90">
        <v>23453</v>
      </c>
      <c r="J1868" s="91">
        <v>3528</v>
      </c>
      <c r="K1868" s="83">
        <f>(H1868)/VLOOKUP(D1868,'Dados Base'!$B:$K,6,FALSE)</f>
        <v>132.90478301561501</v>
      </c>
      <c r="L1868" s="88">
        <f t="shared" si="79"/>
        <v>86.924131796449359</v>
      </c>
      <c r="M1868" s="85" t="s">
        <v>702</v>
      </c>
      <c r="N1868" s="92">
        <v>0.76700000000000002</v>
      </c>
      <c r="O1868" s="91">
        <v>151</v>
      </c>
      <c r="P1868" s="91">
        <v>6550</v>
      </c>
      <c r="Q1868" s="91">
        <v>3600000</v>
      </c>
      <c r="R1868" s="91">
        <v>0</v>
      </c>
      <c r="S1868" s="91">
        <v>143</v>
      </c>
      <c r="T1868" s="87" t="s">
        <v>691</v>
      </c>
      <c r="U1868" s="91">
        <v>481</v>
      </c>
      <c r="V1868" s="91">
        <v>478</v>
      </c>
      <c r="W1868" s="93">
        <v>0</v>
      </c>
      <c r="X1868" s="47">
        <v>6.2402118974537041E-2</v>
      </c>
      <c r="Y1868" s="21">
        <v>17.2</v>
      </c>
      <c r="Z1868" s="21">
        <v>1082</v>
      </c>
      <c r="AA1868" s="21">
        <v>244</v>
      </c>
      <c r="AB1868" s="21">
        <v>1</v>
      </c>
      <c r="AC1868" s="21">
        <v>0</v>
      </c>
      <c r="AD1868" s="153">
        <f>VLOOKUP(D1868,'Dados Base'!$B:$K,9,FALSE)*31536000/VLOOKUP($F1868,F:H,MATCH(H1867,F1867:AF1867,0),FALSE)</f>
        <v>3050.6267373336791</v>
      </c>
      <c r="AE1868" s="153">
        <f>VLOOKUP(D1868,'Dados Base'!$B:$K,10,FALSE)*31536000/VLOOKUP($F1868,F:H,MATCH(H1867,F1867:AF1867,0),FALSE)</f>
        <v>362.33497646491969</v>
      </c>
      <c r="AF1868" s="14">
        <v>75.98</v>
      </c>
      <c r="AG1868" s="15">
        <v>100</v>
      </c>
      <c r="AH1868" s="14">
        <v>62.47</v>
      </c>
      <c r="AI1868" s="14">
        <v>29.12</v>
      </c>
      <c r="AJ1868" s="16">
        <v>87.57</v>
      </c>
      <c r="AK1868" s="72">
        <f>(SUMIFS('Banco de Indicadores Mun. (2)'!I:I,'Banco de Indicadores Mun. (2)'!B:B,'Banco de Indicadores - Mun. (1)'!B1868,'Banco de Indicadores Mun. (2)'!A:A,'Banco de Indicadores - Mun. (1)'!A1868) / VLOOKUP(D1868,'Dados Base'!$B:$K,8,FALSE)) * 100</f>
        <v>17.538810526315789</v>
      </c>
      <c r="AL1868" s="72">
        <f>(SUMIFS('Banco de Indicadores Mun. (2)'!I:I,'Banco de Indicadores Mun. (2)'!B:B,'Banco de Indicadores - Mun. (1)'!B1868,'Banco de Indicadores Mun. (2)'!A:A,'Banco de Indicadores - Mun. (1)'!A1868) / VLOOKUP(D1868,'Dados Base'!$B:$K,9,FALSE)) * 100</f>
        <v>6.3838582375478934</v>
      </c>
      <c r="AM1868" s="72">
        <f>(SUMIFS('Banco de Indicadores Mun. (2)'!J:J,'Banco de Indicadores Mun. (2)'!B:B,'Banco de Indicadores - Mun. (1)'!B1868,'Banco de Indicadores Mun. (2)'!A:A,'Banco de Indicadores - Mun. (1)'!A1868) / VLOOKUP(D1868,'Dados Base'!$B:$K,7,FALSE)) * 100</f>
        <v>25.393000000000001</v>
      </c>
      <c r="AN1868" s="72">
        <f>(SUMIFS('Banco de Indicadores Mun. (2)'!K:K,'Banco de Indicadores Mun. (2)'!B:B,'Banco de Indicadores - Mun. (1)'!B1868,'Banco de Indicadores Mun. (2)'!A:A,'Banco de Indicadores - Mun. (1)'!A1868) / VLOOKUP(D1868,'Dados Base'!$B:$K,10,FALSE)) * 100</f>
        <v>1.3237096774193551</v>
      </c>
      <c r="AO1868" s="21">
        <v>0</v>
      </c>
      <c r="AP1868" s="125">
        <v>0</v>
      </c>
      <c r="AQ1868" s="5">
        <v>0</v>
      </c>
      <c r="AR1868" s="21">
        <v>9.8000000000000007</v>
      </c>
      <c r="AS1868" s="20">
        <v>85</v>
      </c>
      <c r="AT1868" s="20">
        <v>85</v>
      </c>
      <c r="AU1868" s="20">
        <v>81.598793363499254</v>
      </c>
      <c r="AV1868" s="20">
        <v>9.7799999999999994</v>
      </c>
      <c r="AW1868" s="21">
        <v>0</v>
      </c>
      <c r="AX1868" s="21">
        <v>0</v>
      </c>
      <c r="AY1868" s="116">
        <v>180.21209339932565</v>
      </c>
    </row>
    <row r="1869" spans="1:51" ht="15" x14ac:dyDescent="0.25">
      <c r="A1869" s="144">
        <v>2015</v>
      </c>
      <c r="B1869" s="77" t="s">
        <v>579</v>
      </c>
      <c r="C1869" s="78">
        <v>4</v>
      </c>
      <c r="D1869" s="77">
        <v>3551504</v>
      </c>
      <c r="E1869" s="78">
        <v>35515044</v>
      </c>
      <c r="F1869" s="78" t="str">
        <f t="shared" si="78"/>
        <v>355150442015</v>
      </c>
      <c r="G1869" s="89">
        <v>1.5820553243288904</v>
      </c>
      <c r="H1869" s="80">
        <f t="shared" si="77"/>
        <v>41778</v>
      </c>
      <c r="I1869" s="90">
        <v>41464</v>
      </c>
      <c r="J1869" s="91">
        <v>314</v>
      </c>
      <c r="K1869" s="83">
        <f>(H1869)/VLOOKUP(D1869,'Dados Base'!$B:$K,6,FALSE)</f>
        <v>332.25703833306824</v>
      </c>
      <c r="L1869" s="88">
        <f t="shared" si="79"/>
        <v>99.248408253147588</v>
      </c>
      <c r="M1869" s="85" t="s">
        <v>702</v>
      </c>
      <c r="N1869" s="92">
        <v>0.72899999999999998</v>
      </c>
      <c r="O1869" s="91">
        <v>27</v>
      </c>
      <c r="P1869" s="91">
        <v>1000</v>
      </c>
      <c r="Q1869" s="91">
        <v>0</v>
      </c>
      <c r="R1869" s="91">
        <v>0</v>
      </c>
      <c r="S1869" s="91">
        <v>52</v>
      </c>
      <c r="T1869" s="87" t="s">
        <v>691</v>
      </c>
      <c r="U1869" s="91">
        <v>332</v>
      </c>
      <c r="V1869" s="91">
        <v>241</v>
      </c>
      <c r="W1869" s="93">
        <v>0</v>
      </c>
      <c r="X1869" s="47">
        <v>0.12717145833333332</v>
      </c>
      <c r="Y1869" s="21">
        <v>33.86</v>
      </c>
      <c r="Z1869" s="21">
        <v>0</v>
      </c>
      <c r="AA1869" s="21">
        <v>2286</v>
      </c>
      <c r="AB1869" s="21">
        <v>2</v>
      </c>
      <c r="AC1869" s="21">
        <v>0</v>
      </c>
      <c r="AD1869" s="153">
        <f>VLOOKUP(D1869,'Dados Base'!$B:$K,9,FALSE)*31536000/VLOOKUP($F1869,F:H,MATCH(H1868,F1868:AF1868,0),FALSE)</f>
        <v>1464.4032744506678</v>
      </c>
      <c r="AE1869" s="153">
        <f>VLOOKUP(D1869,'Dados Base'!$B:$K,10,FALSE)*31536000/VLOOKUP($F1869,F:H,MATCH(H1868,F1868:AF1868,0),FALSE)</f>
        <v>150.96940973718225</v>
      </c>
      <c r="AF1869" s="14">
        <v>100</v>
      </c>
      <c r="AG1869" s="15" t="s">
        <v>692</v>
      </c>
      <c r="AH1869" s="14">
        <v>100</v>
      </c>
      <c r="AI1869" s="14">
        <v>41.22</v>
      </c>
      <c r="AJ1869" s="16">
        <v>100</v>
      </c>
      <c r="AK1869" s="72">
        <f>(SUMIFS('Banco de Indicadores Mun. (2)'!I:I,'Banco de Indicadores Mun. (2)'!B:B,'Banco de Indicadores - Mun. (1)'!B1869,'Banco de Indicadores Mun. (2)'!A:A,'Banco de Indicadores - Mun. (1)'!A1869) / VLOOKUP(D1869,'Dados Base'!$B:$K,8,FALSE)) * 100</f>
        <v>38.053163934426244</v>
      </c>
      <c r="AL1869" s="72">
        <f>(SUMIFS('Banco de Indicadores Mun. (2)'!I:I,'Banco de Indicadores Mun. (2)'!B:B,'Banco de Indicadores - Mun. (1)'!B1869,'Banco de Indicadores Mun. (2)'!A:A,'Banco de Indicadores - Mun. (1)'!A1869) / VLOOKUP(D1869,'Dados Base'!$B:$K,9,FALSE)) * 100</f>
        <v>11.965170103092788</v>
      </c>
      <c r="AM1869" s="72">
        <f>(SUMIFS('Banco de Indicadores Mun. (2)'!J:J,'Banco de Indicadores Mun. (2)'!B:B,'Banco de Indicadores - Mun. (1)'!B1869,'Banco de Indicadores Mun. (2)'!A:A,'Banco de Indicadores - Mun. (1)'!A1869) / VLOOKUP(D1869,'Dados Base'!$B:$K,7,FALSE)) * 100</f>
        <v>0</v>
      </c>
      <c r="AN1869" s="72">
        <f>(SUMIFS('Banco de Indicadores Mun. (2)'!K:K,'Banco de Indicadores Mun. (2)'!B:B,'Banco de Indicadores - Mun. (1)'!B1869,'Banco de Indicadores Mun. (2)'!A:A,'Banco de Indicadores - Mun. (1)'!A1869) / VLOOKUP(D1869,'Dados Base'!$B:$K,10,FALSE)) * 100</f>
        <v>116.06215000000005</v>
      </c>
      <c r="AO1869" s="21">
        <v>0</v>
      </c>
      <c r="AP1869" s="125">
        <v>2.3936042893388865</v>
      </c>
      <c r="AQ1869" s="5">
        <v>0</v>
      </c>
      <c r="AR1869" s="21">
        <v>10</v>
      </c>
      <c r="AS1869" s="20">
        <v>100</v>
      </c>
      <c r="AT1869" s="20">
        <v>0</v>
      </c>
      <c r="AU1869" s="20">
        <v>0</v>
      </c>
      <c r="AV1869" s="20">
        <v>1.5</v>
      </c>
      <c r="AW1869" s="21">
        <v>1</v>
      </c>
      <c r="AX1869" s="21">
        <v>0</v>
      </c>
      <c r="AY1869" s="116">
        <v>58.42972687411789</v>
      </c>
    </row>
    <row r="1870" spans="1:51" ht="15" x14ac:dyDescent="0.25">
      <c r="A1870" s="144">
        <v>2015</v>
      </c>
      <c r="B1870" s="77" t="s">
        <v>580</v>
      </c>
      <c r="C1870" s="78">
        <v>9</v>
      </c>
      <c r="D1870" s="77">
        <v>3551702</v>
      </c>
      <c r="E1870" s="78">
        <v>35517029</v>
      </c>
      <c r="F1870" s="78" t="str">
        <f t="shared" si="78"/>
        <v>355170292015</v>
      </c>
      <c r="G1870" s="89">
        <v>1.3403044899337857</v>
      </c>
      <c r="H1870" s="80">
        <f t="shared" si="77"/>
        <v>116832</v>
      </c>
      <c r="I1870" s="90">
        <v>116013</v>
      </c>
      <c r="J1870" s="91">
        <v>819</v>
      </c>
      <c r="K1870" s="83">
        <f>(H1870)/VLOOKUP(D1870,'Dados Base'!$B:$K,6,FALSE)</f>
        <v>290.0496524329692</v>
      </c>
      <c r="L1870" s="88">
        <f t="shared" si="79"/>
        <v>99.298993426458509</v>
      </c>
      <c r="M1870" s="85" t="s">
        <v>702</v>
      </c>
      <c r="N1870" s="92">
        <v>0.76100000000000001</v>
      </c>
      <c r="O1870" s="91">
        <v>86</v>
      </c>
      <c r="P1870" s="91">
        <v>2710</v>
      </c>
      <c r="Q1870" s="91">
        <v>0</v>
      </c>
      <c r="R1870" s="91">
        <v>0</v>
      </c>
      <c r="S1870" s="91">
        <v>451</v>
      </c>
      <c r="T1870" s="87" t="s">
        <v>691</v>
      </c>
      <c r="U1870" s="91">
        <v>1280</v>
      </c>
      <c r="V1870" s="91">
        <v>1185</v>
      </c>
      <c r="W1870" s="93">
        <v>0</v>
      </c>
      <c r="X1870" s="47">
        <v>0.40648976433333328</v>
      </c>
      <c r="Y1870" s="21">
        <v>106.86</v>
      </c>
      <c r="Z1870" s="21">
        <v>4680</v>
      </c>
      <c r="AA1870" s="21">
        <v>1731</v>
      </c>
      <c r="AB1870" s="21">
        <v>9</v>
      </c>
      <c r="AC1870" s="21">
        <v>1</v>
      </c>
      <c r="AD1870" s="153">
        <f>VLOOKUP(D1870,'Dados Base'!$B:$K,9,FALSE)*31536000/VLOOKUP($F1870,F:H,MATCH(H1869,F1869:AF1869,0),FALSE)</f>
        <v>1516.9843878389481</v>
      </c>
      <c r="AE1870" s="153">
        <f>VLOOKUP(D1870,'Dados Base'!$B:$K,10,FALSE)*31536000/VLOOKUP($F1870,F:H,MATCH(H1869,F1869:AF1869,0),FALSE)</f>
        <v>172.7526705012325</v>
      </c>
      <c r="AF1870" s="14">
        <v>99.87</v>
      </c>
      <c r="AG1870" s="15">
        <v>100</v>
      </c>
      <c r="AH1870" s="14">
        <v>99.87</v>
      </c>
      <c r="AI1870" s="14">
        <v>35.9</v>
      </c>
      <c r="AJ1870" s="16">
        <v>99.38</v>
      </c>
      <c r="AK1870" s="72">
        <f>(SUMIFS('Banco de Indicadores Mun. (2)'!I:I,'Banco de Indicadores Mun. (2)'!B:B,'Banco de Indicadores - Mun. (1)'!B1870,'Banco de Indicadores Mun. (2)'!A:A,'Banco de Indicadores - Mun. (1)'!A1870) / VLOOKUP(D1870,'Dados Base'!$B:$K,8,FALSE)) * 100</f>
        <v>174.04767692307698</v>
      </c>
      <c r="AL1870" s="72">
        <f>(SUMIFS('Banco de Indicadores Mun. (2)'!I:I,'Banco de Indicadores Mun. (2)'!B:B,'Banco de Indicadores - Mun. (1)'!B1870,'Banco de Indicadores Mun. (2)'!A:A,'Banco de Indicadores - Mun. (1)'!A1870) / VLOOKUP(D1870,'Dados Base'!$B:$K,9,FALSE)) * 100</f>
        <v>60.390208185053396</v>
      </c>
      <c r="AM1870" s="72">
        <f>(SUMIFS('Banco de Indicadores Mun. (2)'!J:J,'Banco de Indicadores Mun. (2)'!B:B,'Banco de Indicadores - Mun. (1)'!B1870,'Banco de Indicadores Mun. (2)'!A:A,'Banco de Indicadores - Mun. (1)'!A1870) / VLOOKUP(D1870,'Dados Base'!$B:$K,7,FALSE)) * 100</f>
        <v>191.06029770992365</v>
      </c>
      <c r="AN1870" s="72">
        <f>(SUMIFS('Banco de Indicadores Mun. (2)'!K:K,'Banco de Indicadores Mun. (2)'!B:B,'Banco de Indicadores - Mun. (1)'!B1870,'Banco de Indicadores Mun. (2)'!A:A,'Banco de Indicadores - Mun. (1)'!A1870) / VLOOKUP(D1870,'Dados Base'!$B:$K,10,FALSE)) * 100</f>
        <v>139.2249687500001</v>
      </c>
      <c r="AO1870" s="21">
        <v>0</v>
      </c>
      <c r="AP1870" s="125">
        <v>0</v>
      </c>
      <c r="AQ1870" s="5">
        <v>39</v>
      </c>
      <c r="AR1870" s="21">
        <v>10</v>
      </c>
      <c r="AS1870" s="20">
        <v>100</v>
      </c>
      <c r="AT1870" s="20">
        <v>100</v>
      </c>
      <c r="AU1870" s="20">
        <v>72.999532054281701</v>
      </c>
      <c r="AV1870" s="20">
        <v>8.25</v>
      </c>
      <c r="AW1870" s="21">
        <v>0</v>
      </c>
      <c r="AX1870" s="21">
        <v>1</v>
      </c>
      <c r="AY1870" s="116">
        <v>181.13094884691782</v>
      </c>
    </row>
    <row r="1871" spans="1:51" ht="15" x14ac:dyDescent="0.25">
      <c r="A1871" s="144">
        <v>2015</v>
      </c>
      <c r="B1871" s="77" t="s">
        <v>581</v>
      </c>
      <c r="C1871" s="78">
        <v>11</v>
      </c>
      <c r="D1871" s="77">
        <v>3551801</v>
      </c>
      <c r="E1871" s="78">
        <v>355180111</v>
      </c>
      <c r="F1871" s="78" t="str">
        <f t="shared" si="78"/>
        <v>3551801112015</v>
      </c>
      <c r="G1871" s="89">
        <v>-0.57834900887127061</v>
      </c>
      <c r="H1871" s="80">
        <f t="shared" si="77"/>
        <v>12693</v>
      </c>
      <c r="I1871" s="90">
        <v>8225</v>
      </c>
      <c r="J1871" s="91">
        <v>4468</v>
      </c>
      <c r="K1871" s="83">
        <f>(H1871)/VLOOKUP(D1871,'Dados Base'!$B:$K,6,FALSE)</f>
        <v>12.064327874461798</v>
      </c>
      <c r="L1871" s="88">
        <f t="shared" si="79"/>
        <v>64.799495785078392</v>
      </c>
      <c r="M1871" s="85" t="s">
        <v>702</v>
      </c>
      <c r="N1871" s="92">
        <v>0.67300000000000004</v>
      </c>
      <c r="O1871" s="91">
        <v>258</v>
      </c>
      <c r="P1871" s="91">
        <v>13398</v>
      </c>
      <c r="Q1871" s="91">
        <v>0</v>
      </c>
      <c r="R1871" s="91">
        <v>386</v>
      </c>
      <c r="S1871" s="91">
        <v>18</v>
      </c>
      <c r="T1871" s="87" t="s">
        <v>691</v>
      </c>
      <c r="U1871" s="91">
        <v>58</v>
      </c>
      <c r="V1871" s="91">
        <v>33</v>
      </c>
      <c r="W1871" s="93">
        <v>0</v>
      </c>
      <c r="X1871" s="47">
        <v>2.1508685156249995E-2</v>
      </c>
      <c r="Y1871" s="21">
        <v>5.09</v>
      </c>
      <c r="Z1871" s="21">
        <v>255</v>
      </c>
      <c r="AA1871" s="21">
        <v>129</v>
      </c>
      <c r="AB1871" s="21">
        <v>1</v>
      </c>
      <c r="AC1871" s="21">
        <v>0</v>
      </c>
      <c r="AD1871" s="153">
        <f>VLOOKUP(D1871,'Dados Base'!$B:$K,9,FALSE)*31536000/VLOOKUP($F1871,F:H,MATCH(H1870,F1870:AF1870,0),FALSE)</f>
        <v>79082.240605057901</v>
      </c>
      <c r="AE1871" s="153">
        <f>VLOOKUP(D1871,'Dados Base'!$B:$K,10,FALSE)*31536000/VLOOKUP($F1871,F:H,MATCH(H1870,F1870:AF1870,0),FALSE)</f>
        <v>10211.373197825576</v>
      </c>
      <c r="AF1871" s="14">
        <v>65.069999999999993</v>
      </c>
      <c r="AG1871" s="15">
        <v>91.3</v>
      </c>
      <c r="AH1871" s="14">
        <v>48.98</v>
      </c>
      <c r="AI1871" s="14">
        <v>29.34</v>
      </c>
      <c r="AJ1871" s="16">
        <v>100</v>
      </c>
      <c r="AK1871" s="72">
        <f>(SUMIFS('Banco de Indicadores Mun. (2)'!I:I,'Banco de Indicadores Mun. (2)'!B:B,'Banco de Indicadores - Mun. (1)'!B1871,'Banco de Indicadores Mun. (2)'!A:A,'Banco de Indicadores - Mun. (1)'!A1871) / VLOOKUP(D1871,'Dados Base'!$B:$K,8,FALSE)) * 100</f>
        <v>1.1212116630669546</v>
      </c>
      <c r="AL1871" s="72">
        <f>(SUMIFS('Banco de Indicadores Mun. (2)'!I:I,'Banco de Indicadores Mun. (2)'!B:B,'Banco de Indicadores - Mun. (1)'!B1871,'Banco de Indicadores Mun. (2)'!A:A,'Banco de Indicadores - Mun. (1)'!A1871) / VLOOKUP(D1871,'Dados Base'!$B:$K,9,FALSE)) * 100</f>
        <v>0.48927521206409053</v>
      </c>
      <c r="AM1871" s="72">
        <f>(SUMIFS('Banco de Indicadores Mun. (2)'!J:J,'Banco de Indicadores Mun. (2)'!B:B,'Banco de Indicadores - Mun. (1)'!B1871,'Banco de Indicadores Mun. (2)'!A:A,'Banco de Indicadores - Mun. (1)'!A1871) / VLOOKUP(D1871,'Dados Base'!$B:$K,7,FALSE)) * 100</f>
        <v>1.5528752556237222</v>
      </c>
      <c r="AN1871" s="72">
        <f>(SUMIFS('Banco de Indicadores Mun. (2)'!K:K,'Banco de Indicadores Mun. (2)'!B:B,'Banco de Indicadores - Mun. (1)'!B1871,'Banco de Indicadores Mun. (2)'!A:A,'Banco de Indicadores - Mun. (1)'!A1871) / VLOOKUP(D1871,'Dados Base'!$B:$K,10,FALSE)) * 100</f>
        <v>9.4041362530413578E-2</v>
      </c>
      <c r="AO1871" s="21">
        <v>0</v>
      </c>
      <c r="AP1871" s="125">
        <v>0</v>
      </c>
      <c r="AQ1871" s="5">
        <v>0</v>
      </c>
      <c r="AR1871" s="21">
        <v>8.5</v>
      </c>
      <c r="AS1871" s="20">
        <v>81</v>
      </c>
      <c r="AT1871" s="20">
        <v>80.190000000000012</v>
      </c>
      <c r="AU1871" s="20">
        <v>66.40625</v>
      </c>
      <c r="AV1871" s="20">
        <v>7.51</v>
      </c>
      <c r="AW1871" s="21">
        <v>0</v>
      </c>
      <c r="AX1871" s="21">
        <v>0</v>
      </c>
      <c r="AY1871" s="116">
        <v>14.884079691113735</v>
      </c>
    </row>
    <row r="1872" spans="1:51" ht="15" x14ac:dyDescent="0.25">
      <c r="A1872" s="144">
        <v>2015</v>
      </c>
      <c r="B1872" s="77" t="s">
        <v>582</v>
      </c>
      <c r="C1872" s="78">
        <v>15</v>
      </c>
      <c r="D1872" s="77">
        <v>3551900</v>
      </c>
      <c r="E1872" s="78">
        <v>355190015</v>
      </c>
      <c r="F1872" s="78" t="str">
        <f t="shared" si="78"/>
        <v>3551900152015</v>
      </c>
      <c r="G1872" s="89">
        <v>1.1629888654975939</v>
      </c>
      <c r="H1872" s="80">
        <f t="shared" si="77"/>
        <v>16338</v>
      </c>
      <c r="I1872" s="90">
        <v>15718</v>
      </c>
      <c r="J1872" s="91">
        <v>620</v>
      </c>
      <c r="K1872" s="83">
        <f>(H1872)/VLOOKUP(D1872,'Dados Base'!$B:$K,6,FALSE)</f>
        <v>116.36752136752136</v>
      </c>
      <c r="L1872" s="88">
        <f t="shared" si="79"/>
        <v>96.205165870975634</v>
      </c>
      <c r="M1872" s="85" t="s">
        <v>702</v>
      </c>
      <c r="N1872" s="92">
        <v>0.71499999999999997</v>
      </c>
      <c r="O1872" s="91">
        <v>45</v>
      </c>
      <c r="P1872" s="91">
        <v>0</v>
      </c>
      <c r="Q1872" s="91">
        <v>0</v>
      </c>
      <c r="R1872" s="91">
        <v>0</v>
      </c>
      <c r="S1872" s="91">
        <v>14</v>
      </c>
      <c r="T1872" s="87" t="s">
        <v>691</v>
      </c>
      <c r="U1872" s="91">
        <v>120</v>
      </c>
      <c r="V1872" s="91">
        <v>99</v>
      </c>
      <c r="W1872" s="93">
        <v>0</v>
      </c>
      <c r="X1872" s="47">
        <v>4.7937223687500002E-2</v>
      </c>
      <c r="Y1872" s="21">
        <v>11.21</v>
      </c>
      <c r="Z1872" s="21">
        <v>750</v>
      </c>
      <c r="AA1872" s="21">
        <v>115</v>
      </c>
      <c r="AB1872" s="21">
        <v>4</v>
      </c>
      <c r="AC1872" s="21">
        <v>0</v>
      </c>
      <c r="AD1872" s="153">
        <f>VLOOKUP(D1872,'Dados Base'!$B:$K,9,FALSE)*31536000/VLOOKUP($F1872,F:H,MATCH(H1871,F1871:AF1871,0),FALSE)</f>
        <v>2026.7352185089974</v>
      </c>
      <c r="AE1872" s="153">
        <f>VLOOKUP(D1872,'Dados Base'!$B:$K,10,FALSE)*31536000/VLOOKUP($F1872,F:H,MATCH(H1871,F1871:AF1871,0),FALSE)</f>
        <v>212.32464193903786</v>
      </c>
      <c r="AF1872" s="14">
        <v>96.39</v>
      </c>
      <c r="AG1872" s="15">
        <v>95.31</v>
      </c>
      <c r="AH1872" s="14">
        <v>96.39</v>
      </c>
      <c r="AI1872" s="14">
        <v>0</v>
      </c>
      <c r="AJ1872" s="16">
        <v>96.77</v>
      </c>
      <c r="AK1872" s="72">
        <f>(SUMIFS('Banco de Indicadores Mun. (2)'!I:I,'Banco de Indicadores Mun. (2)'!B:B,'Banco de Indicadores - Mun. (1)'!B1872,'Banco de Indicadores Mun. (2)'!A:A,'Banco de Indicadores - Mun. (1)'!A1872) / VLOOKUP(D1872,'Dados Base'!$B:$K,8,FALSE)) * 100</f>
        <v>86.595499999999987</v>
      </c>
      <c r="AL1872" s="72">
        <f>(SUMIFS('Banco de Indicadores Mun. (2)'!I:I,'Banco de Indicadores Mun. (2)'!B:B,'Banco de Indicadores - Mun. (1)'!B1872,'Banco de Indicadores Mun. (2)'!A:A,'Banco de Indicadores - Mun. (1)'!A1872) / VLOOKUP(D1872,'Dados Base'!$B:$K,9,FALSE)) * 100</f>
        <v>28.040447619047615</v>
      </c>
      <c r="AM1872" s="72">
        <f>(SUMIFS('Banco de Indicadores Mun. (2)'!J:J,'Banco de Indicadores Mun. (2)'!B:B,'Banco de Indicadores - Mun. (1)'!B1872,'Banco de Indicadores Mun. (2)'!A:A,'Banco de Indicadores - Mun. (1)'!A1872) / VLOOKUP(D1872,'Dados Base'!$B:$K,7,FALSE)) * 100</f>
        <v>102.46804347826087</v>
      </c>
      <c r="AN1872" s="72">
        <f>(SUMIFS('Banco de Indicadores Mun. (2)'!K:K,'Banco de Indicadores Mun. (2)'!B:B,'Banco de Indicadores - Mun. (1)'!B1872,'Banco de Indicadores Mun. (2)'!A:A,'Banco de Indicadores - Mun. (1)'!A1872) / VLOOKUP(D1872,'Dados Base'!$B:$K,10,FALSE)) * 100</f>
        <v>53.407454545454534</v>
      </c>
      <c r="AO1872" s="21">
        <v>0</v>
      </c>
      <c r="AP1872" s="125">
        <v>0</v>
      </c>
      <c r="AQ1872" s="5">
        <v>0</v>
      </c>
      <c r="AR1872" s="21">
        <v>7.3</v>
      </c>
      <c r="AS1872" s="20">
        <v>99.6</v>
      </c>
      <c r="AT1872" s="20">
        <v>99.6</v>
      </c>
      <c r="AU1872" s="20">
        <v>86.705202312138724</v>
      </c>
      <c r="AV1872" s="20">
        <v>9.99</v>
      </c>
      <c r="AW1872" s="21">
        <v>0</v>
      </c>
      <c r="AX1872" s="21">
        <v>0</v>
      </c>
      <c r="AY1872" s="116">
        <v>12.228226199190646</v>
      </c>
    </row>
    <row r="1873" spans="1:51" ht="15" x14ac:dyDescent="0.25">
      <c r="A1873" s="144">
        <v>2015</v>
      </c>
      <c r="B1873" s="77" t="s">
        <v>583</v>
      </c>
      <c r="C1873" s="78">
        <v>2</v>
      </c>
      <c r="D1873" s="77">
        <v>3552007</v>
      </c>
      <c r="E1873" s="78">
        <v>35520072</v>
      </c>
      <c r="F1873" s="78" t="str">
        <f t="shared" si="78"/>
        <v>355200722015</v>
      </c>
      <c r="G1873" s="89">
        <v>0.65844192788100386</v>
      </c>
      <c r="H1873" s="80">
        <f t="shared" si="77"/>
        <v>5998</v>
      </c>
      <c r="I1873" s="90">
        <v>3105</v>
      </c>
      <c r="J1873" s="91">
        <v>2893</v>
      </c>
      <c r="K1873" s="83">
        <f>(H1873)/VLOOKUP(D1873,'Dados Base'!$B:$K,6,FALSE)</f>
        <v>14.463467566915844</v>
      </c>
      <c r="L1873" s="88">
        <f t="shared" si="79"/>
        <v>51.767255751917304</v>
      </c>
      <c r="M1873" s="85" t="s">
        <v>702</v>
      </c>
      <c r="N1873" s="92">
        <v>0.67800000000000005</v>
      </c>
      <c r="O1873" s="91">
        <v>95</v>
      </c>
      <c r="P1873" s="91">
        <v>15200</v>
      </c>
      <c r="Q1873" s="91">
        <v>0</v>
      </c>
      <c r="R1873" s="91">
        <v>0</v>
      </c>
      <c r="S1873" s="91">
        <v>6</v>
      </c>
      <c r="T1873" s="87" t="s">
        <v>691</v>
      </c>
      <c r="U1873" s="91">
        <v>40</v>
      </c>
      <c r="V1873" s="91">
        <v>10</v>
      </c>
      <c r="W1873" s="93">
        <v>0</v>
      </c>
      <c r="X1873" s="47">
        <v>9.9326255208333335E-3</v>
      </c>
      <c r="Y1873" s="21">
        <v>2.14</v>
      </c>
      <c r="Z1873" s="21">
        <v>147</v>
      </c>
      <c r="AA1873" s="21">
        <v>18</v>
      </c>
      <c r="AB1873" s="21">
        <v>1</v>
      </c>
      <c r="AC1873" s="21">
        <v>1</v>
      </c>
      <c r="AD1873" s="153">
        <f>VLOOKUP(D1873,'Dados Base'!$B:$K,9,FALSE)*31536000/VLOOKUP($F1873,F:H,MATCH(H1872,F1872:AF1872,0),FALSE)</f>
        <v>32545.488496165388</v>
      </c>
      <c r="AE1873" s="153">
        <f>VLOOKUP(D1873,'Dados Base'!$B:$K,10,FALSE)*31536000/VLOOKUP($F1873,F:H,MATCH(H1872,F1872:AF1872,0),FALSE)</f>
        <v>3259.8066022007342</v>
      </c>
      <c r="AF1873" s="14">
        <v>63.59</v>
      </c>
      <c r="AG1873" s="15" t="s">
        <v>692</v>
      </c>
      <c r="AH1873" s="14">
        <v>51.56</v>
      </c>
      <c r="AI1873" s="14">
        <v>9.16</v>
      </c>
      <c r="AJ1873" s="16">
        <v>100</v>
      </c>
      <c r="AK1873" s="72">
        <f>(SUMIFS('Banco de Indicadores Mun. (2)'!I:I,'Banco de Indicadores Mun. (2)'!B:B,'Banco de Indicadores - Mun. (1)'!B1873,'Banco de Indicadores Mun. (2)'!A:A,'Banco de Indicadores - Mun. (1)'!A1873) / VLOOKUP(D1873,'Dados Base'!$B:$K,8,FALSE)) * 100</f>
        <v>0.5901492537313433</v>
      </c>
      <c r="AL1873" s="72">
        <f>(SUMIFS('Banco de Indicadores Mun. (2)'!I:I,'Banco de Indicadores Mun. (2)'!B:B,'Banco de Indicadores - Mun. (1)'!B1873,'Banco de Indicadores Mun. (2)'!A:A,'Banco de Indicadores - Mun. (1)'!A1873) / VLOOKUP(D1873,'Dados Base'!$B:$K,9,FALSE)) * 100</f>
        <v>0.25550888529886917</v>
      </c>
      <c r="AM1873" s="72">
        <f>(SUMIFS('Banco de Indicadores Mun. (2)'!J:J,'Banco de Indicadores Mun. (2)'!B:B,'Banco de Indicadores - Mun. (1)'!B1873,'Banco de Indicadores Mun. (2)'!A:A,'Banco de Indicadores - Mun. (1)'!A1873) / VLOOKUP(D1873,'Dados Base'!$B:$K,7,FALSE)) * 100</f>
        <v>0.60932524271844657</v>
      </c>
      <c r="AN1873" s="72">
        <f>(SUMIFS('Banco de Indicadores Mun. (2)'!K:K,'Banco de Indicadores Mun. (2)'!B:B,'Banco de Indicadores - Mun. (1)'!B1873,'Banco de Indicadores Mun. (2)'!A:A,'Banco de Indicadores - Mun. (1)'!A1873) / VLOOKUP(D1873,'Dados Base'!$B:$K,10,FALSE)) * 100</f>
        <v>0.52643548387096772</v>
      </c>
      <c r="AO1873" s="21">
        <v>0</v>
      </c>
      <c r="AP1873" s="125">
        <v>0</v>
      </c>
      <c r="AQ1873" s="5">
        <v>0</v>
      </c>
      <c r="AR1873" s="21">
        <v>9.5</v>
      </c>
      <c r="AS1873" s="20">
        <v>96</v>
      </c>
      <c r="AT1873" s="20">
        <v>96.000000000000014</v>
      </c>
      <c r="AU1873" s="20">
        <v>89.090909090909093</v>
      </c>
      <c r="AV1873" s="20">
        <v>9.64</v>
      </c>
      <c r="AW1873" s="21">
        <v>0</v>
      </c>
      <c r="AX1873" s="21">
        <v>1</v>
      </c>
      <c r="AY1873" s="116">
        <v>181.9105463197215</v>
      </c>
    </row>
    <row r="1874" spans="1:51" ht="15" x14ac:dyDescent="0.25">
      <c r="A1874" s="144">
        <v>2015</v>
      </c>
      <c r="B1874" s="77" t="s">
        <v>584</v>
      </c>
      <c r="C1874" s="78">
        <v>9</v>
      </c>
      <c r="D1874" s="77">
        <v>3552106</v>
      </c>
      <c r="E1874" s="78">
        <v>35521069</v>
      </c>
      <c r="F1874" s="78" t="str">
        <f t="shared" si="78"/>
        <v>355210692015</v>
      </c>
      <c r="G1874" s="89">
        <v>0.86686276590437483</v>
      </c>
      <c r="H1874" s="80">
        <f t="shared" si="77"/>
        <v>37851</v>
      </c>
      <c r="I1874" s="90">
        <v>26428</v>
      </c>
      <c r="J1874" s="91">
        <v>11423</v>
      </c>
      <c r="K1874" s="83">
        <f>(H1874)/VLOOKUP(D1874,'Dados Base'!$B:$K,6,FALSE)</f>
        <v>84.475639966969453</v>
      </c>
      <c r="L1874" s="88">
        <f t="shared" si="79"/>
        <v>69.82114078888273</v>
      </c>
      <c r="M1874" s="85" t="s">
        <v>702</v>
      </c>
      <c r="N1874" s="92">
        <v>0.72899999999999998</v>
      </c>
      <c r="O1874" s="91">
        <v>120</v>
      </c>
      <c r="P1874" s="91">
        <v>48500</v>
      </c>
      <c r="Q1874" s="91">
        <v>30000000</v>
      </c>
      <c r="R1874" s="91">
        <v>16000</v>
      </c>
      <c r="S1874" s="91">
        <v>190</v>
      </c>
      <c r="T1874" s="87" t="s">
        <v>691</v>
      </c>
      <c r="U1874" s="91">
        <v>480</v>
      </c>
      <c r="V1874" s="91">
        <v>375</v>
      </c>
      <c r="W1874" s="93">
        <v>0</v>
      </c>
      <c r="X1874" s="47">
        <v>6.9338037770833347E-2</v>
      </c>
      <c r="Y1874" s="21">
        <v>21.52</v>
      </c>
      <c r="Z1874" s="21">
        <v>1107</v>
      </c>
      <c r="AA1874" s="21">
        <v>346</v>
      </c>
      <c r="AB1874" s="21">
        <v>0</v>
      </c>
      <c r="AC1874" s="21">
        <v>0</v>
      </c>
      <c r="AD1874" s="153">
        <f>VLOOKUP(D1874,'Dados Base'!$B:$K,9,FALSE)*31536000/VLOOKUP($F1874,F:H,MATCH(H1873,F1873:AF1873,0),FALSE)</f>
        <v>4840.6689387334545</v>
      </c>
      <c r="AE1874" s="153">
        <f>VLOOKUP(D1874,'Dados Base'!$B:$K,10,FALSE)*31536000/VLOOKUP($F1874,F:H,MATCH(H1873,F1873:AF1873,0),FALSE)</f>
        <v>591.54474122216072</v>
      </c>
      <c r="AF1874" s="14">
        <v>60.18</v>
      </c>
      <c r="AG1874" s="15">
        <v>83.27</v>
      </c>
      <c r="AH1874" s="14">
        <v>53.46</v>
      </c>
      <c r="AI1874" s="14">
        <v>20.38</v>
      </c>
      <c r="AJ1874" s="16">
        <v>88.5</v>
      </c>
      <c r="AK1874" s="72">
        <f>(SUMIFS('Banco de Indicadores Mun. (2)'!I:I,'Banco de Indicadores Mun. (2)'!B:B,'Banco de Indicadores - Mun. (1)'!B1874,'Banco de Indicadores Mun. (2)'!A:A,'Banco de Indicadores - Mun. (1)'!A1874) / VLOOKUP(D1874,'Dados Base'!$B:$K,8,FALSE)) * 100</f>
        <v>6.034627358490563</v>
      </c>
      <c r="AL1874" s="72">
        <f>(SUMIFS('Banco de Indicadores Mun. (2)'!I:I,'Banco de Indicadores Mun. (2)'!B:B,'Banco de Indicadores - Mun. (1)'!B1874,'Banco de Indicadores Mun. (2)'!A:A,'Banco de Indicadores - Mun. (1)'!A1874) / VLOOKUP(D1874,'Dados Base'!$B:$K,9,FALSE)) * 100</f>
        <v>2.2019638554216856</v>
      </c>
      <c r="AM1874" s="72">
        <f>(SUMIFS('Banco de Indicadores Mun. (2)'!J:J,'Banco de Indicadores Mun. (2)'!B:B,'Banco de Indicadores - Mun. (1)'!B1874,'Banco de Indicadores Mun. (2)'!A:A,'Banco de Indicadores - Mun. (1)'!A1874) / VLOOKUP(D1874,'Dados Base'!$B:$K,7,FALSE)) * 100</f>
        <v>8.1080567375886492</v>
      </c>
      <c r="AN1874" s="72">
        <f>(SUMIFS('Banco de Indicadores Mun. (2)'!K:K,'Banco de Indicadores Mun. (2)'!B:B,'Banco de Indicadores - Mun. (1)'!B1874,'Banco de Indicadores Mun. (2)'!A:A,'Banco de Indicadores - Mun. (1)'!A1874) / VLOOKUP(D1874,'Dados Base'!$B:$K,10,FALSE)) * 100</f>
        <v>1.9169718309859165</v>
      </c>
      <c r="AO1874" s="21">
        <v>0</v>
      </c>
      <c r="AP1874" s="125">
        <v>0</v>
      </c>
      <c r="AQ1874" s="5">
        <v>0</v>
      </c>
      <c r="AR1874" s="21">
        <v>7.2</v>
      </c>
      <c r="AS1874" s="20">
        <v>90</v>
      </c>
      <c r="AT1874" s="20">
        <v>82.800000000000011</v>
      </c>
      <c r="AU1874" s="20">
        <v>76.187198898830005</v>
      </c>
      <c r="AV1874" s="20">
        <v>7.98</v>
      </c>
      <c r="AW1874" s="21">
        <v>0</v>
      </c>
      <c r="AX1874" s="21">
        <v>0</v>
      </c>
      <c r="AY1874" s="116">
        <v>6.0566227599734788</v>
      </c>
    </row>
    <row r="1875" spans="1:51" ht="15" x14ac:dyDescent="0.25">
      <c r="A1875" s="144">
        <v>2015</v>
      </c>
      <c r="B1875" s="77" t="s">
        <v>585</v>
      </c>
      <c r="C1875" s="78">
        <v>10</v>
      </c>
      <c r="D1875" s="77">
        <v>3552205</v>
      </c>
      <c r="E1875" s="78">
        <v>355220510</v>
      </c>
      <c r="F1875" s="78" t="str">
        <f t="shared" si="78"/>
        <v>3552205102015</v>
      </c>
      <c r="G1875" s="89">
        <v>1.4472619776131124</v>
      </c>
      <c r="H1875" s="80">
        <f t="shared" si="77"/>
        <v>623739</v>
      </c>
      <c r="I1875" s="90">
        <v>617391</v>
      </c>
      <c r="J1875" s="91">
        <v>6348</v>
      </c>
      <c r="K1875" s="83">
        <f>(H1875)/VLOOKUP(D1875,'Dados Base'!$B:$K,6,FALSE)</f>
        <v>1388.8025472034201</v>
      </c>
      <c r="L1875" s="88">
        <f t="shared" si="79"/>
        <v>98.982266621134812</v>
      </c>
      <c r="M1875" s="85" t="s">
        <v>702</v>
      </c>
      <c r="N1875" s="92">
        <v>0.79800000000000004</v>
      </c>
      <c r="O1875" s="91">
        <v>112</v>
      </c>
      <c r="P1875" s="91">
        <v>10176</v>
      </c>
      <c r="Q1875" s="91">
        <v>13000</v>
      </c>
      <c r="R1875" s="91">
        <v>120</v>
      </c>
      <c r="S1875" s="91">
        <v>1481</v>
      </c>
      <c r="T1875" s="87" t="s">
        <v>691</v>
      </c>
      <c r="U1875" s="91">
        <v>6493</v>
      </c>
      <c r="V1875" s="91">
        <v>6622</v>
      </c>
      <c r="W1875" s="93">
        <v>0</v>
      </c>
      <c r="X1875" s="47">
        <v>2.5042911493159723</v>
      </c>
      <c r="Y1875" s="21">
        <v>702.19</v>
      </c>
      <c r="Z1875" s="21">
        <v>27988</v>
      </c>
      <c r="AA1875" s="21">
        <v>6483</v>
      </c>
      <c r="AB1875" s="21">
        <v>48</v>
      </c>
      <c r="AC1875" s="21">
        <v>3</v>
      </c>
      <c r="AD1875" s="153">
        <f>VLOOKUP(D1875,'Dados Base'!$B:$K,9,FALSE)*31536000/VLOOKUP($F1875,F:H,MATCH(H1874,F1874:AF1874,0),FALSE)</f>
        <v>204.26082063170654</v>
      </c>
      <c r="AE1875" s="153">
        <f>VLOOKUP(D1875,'Dados Base'!$B:$K,10,FALSE)*31536000/VLOOKUP($F1875,F:H,MATCH(H1874,F1874:AF1874,0),FALSE)</f>
        <v>30.335765440352453</v>
      </c>
      <c r="AF1875" s="14">
        <v>98.27</v>
      </c>
      <c r="AG1875" s="15">
        <v>100</v>
      </c>
      <c r="AH1875" s="14">
        <v>96.11</v>
      </c>
      <c r="AI1875" s="14">
        <v>41.3</v>
      </c>
      <c r="AJ1875" s="16">
        <v>99.1</v>
      </c>
      <c r="AK1875" s="72">
        <f>(SUMIFS('Banco de Indicadores Mun. (2)'!I:I,'Banco de Indicadores Mun. (2)'!B:B,'Banco de Indicadores - Mun. (1)'!B1875,'Banco de Indicadores Mun. (2)'!A:A,'Banco de Indicadores - Mun. (1)'!A1875) / VLOOKUP(D1875,'Dados Base'!$B:$K,8,FALSE)) * 100</f>
        <v>65.767388888888831</v>
      </c>
      <c r="AL1875" s="72">
        <f>(SUMIFS('Banco de Indicadores Mun. (2)'!I:I,'Banco de Indicadores Mun. (2)'!B:B,'Banco de Indicadores - Mun. (1)'!B1875,'Banco de Indicadores Mun. (2)'!A:A,'Banco de Indicadores - Mun. (1)'!A1875) / VLOOKUP(D1875,'Dados Base'!$B:$K,9,FALSE)) * 100</f>
        <v>23.441841584158396</v>
      </c>
      <c r="AM1875" s="72">
        <f>(SUMIFS('Banco de Indicadores Mun. (2)'!J:J,'Banco de Indicadores Mun. (2)'!B:B,'Banco de Indicadores - Mun. (1)'!B1875,'Banco de Indicadores Mun. (2)'!A:A,'Banco de Indicadores - Mun. (1)'!A1875) / VLOOKUP(D1875,'Dados Base'!$B:$K,7,FALSE)) * 100</f>
        <v>68.381904761904792</v>
      </c>
      <c r="AN1875" s="72">
        <f>(SUMIFS('Banco de Indicadores Mun. (2)'!K:K,'Banco de Indicadores Mun. (2)'!B:B,'Banco de Indicadores - Mun. (1)'!B1875,'Banco de Indicadores Mun. (2)'!A:A,'Banco de Indicadores - Mun. (1)'!A1875) / VLOOKUP(D1875,'Dados Base'!$B:$K,10,FALSE)) * 100</f>
        <v>62.107066666666491</v>
      </c>
      <c r="AO1875" s="21">
        <v>0</v>
      </c>
      <c r="AP1875" s="125">
        <v>0</v>
      </c>
      <c r="AQ1875" s="5">
        <v>5</v>
      </c>
      <c r="AR1875" s="21">
        <v>9.5</v>
      </c>
      <c r="AS1875" s="20">
        <v>98</v>
      </c>
      <c r="AT1875" s="20">
        <v>89.866000000000014</v>
      </c>
      <c r="AU1875" s="20">
        <v>81.192886774390075</v>
      </c>
      <c r="AV1875" s="20">
        <v>9.85</v>
      </c>
      <c r="AW1875" s="21">
        <v>3</v>
      </c>
      <c r="AX1875" s="21">
        <v>3</v>
      </c>
      <c r="AY1875" s="116">
        <v>96.800605130222721</v>
      </c>
    </row>
    <row r="1876" spans="1:51" ht="15" x14ac:dyDescent="0.25">
      <c r="A1876" s="144">
        <v>2015</v>
      </c>
      <c r="B1876" s="77" t="s">
        <v>586</v>
      </c>
      <c r="C1876" s="78">
        <v>19</v>
      </c>
      <c r="D1876" s="77">
        <v>3552304</v>
      </c>
      <c r="E1876" s="78">
        <v>355230419</v>
      </c>
      <c r="F1876" s="78" t="str">
        <f t="shared" si="78"/>
        <v>3552304192015</v>
      </c>
      <c r="G1876" s="89">
        <v>0.27961480118872117</v>
      </c>
      <c r="H1876" s="80">
        <f t="shared" si="77"/>
        <v>7590</v>
      </c>
      <c r="I1876" s="90">
        <v>6530</v>
      </c>
      <c r="J1876" s="91">
        <v>1060</v>
      </c>
      <c r="K1876" s="83">
        <f>(H1876)/VLOOKUP(D1876,'Dados Base'!$B:$K,6,FALSE)</f>
        <v>12.849597074558137</v>
      </c>
      <c r="L1876" s="88">
        <f t="shared" si="79"/>
        <v>86.034255599472985</v>
      </c>
      <c r="M1876" s="85" t="s">
        <v>702</v>
      </c>
      <c r="N1876" s="92">
        <v>0.747</v>
      </c>
      <c r="O1876" s="91">
        <v>70</v>
      </c>
      <c r="P1876" s="91">
        <v>36200</v>
      </c>
      <c r="Q1876" s="91">
        <v>0</v>
      </c>
      <c r="R1876" s="91">
        <v>0</v>
      </c>
      <c r="S1876" s="91">
        <v>9</v>
      </c>
      <c r="T1876" s="87" t="s">
        <v>691</v>
      </c>
      <c r="U1876" s="91">
        <v>59</v>
      </c>
      <c r="V1876" s="91">
        <v>43</v>
      </c>
      <c r="W1876" s="93">
        <v>84.92</v>
      </c>
      <c r="X1876" s="47">
        <v>1.8279250000000004E-2</v>
      </c>
      <c r="Y1876" s="21">
        <v>4.6399999999999997</v>
      </c>
      <c r="Z1876" s="21">
        <v>306</v>
      </c>
      <c r="AA1876" s="21">
        <v>52</v>
      </c>
      <c r="AB1876" s="21">
        <v>1</v>
      </c>
      <c r="AC1876" s="21">
        <v>0</v>
      </c>
      <c r="AD1876" s="153">
        <f>VLOOKUP(D1876,'Dados Base'!$B:$K,9,FALSE)*31536000/VLOOKUP($F1876,F:H,MATCH(H1875,F1875:AF1875,0),FALSE)</f>
        <v>17990.893280632412</v>
      </c>
      <c r="AE1876" s="153">
        <f>VLOOKUP(D1876,'Dados Base'!$B:$K,10,FALSE)*31536000/VLOOKUP($F1876,F:H,MATCH(H1875,F1875:AF1875,0),FALSE)</f>
        <v>1412.6798418972335</v>
      </c>
      <c r="AF1876" s="14">
        <v>92.48</v>
      </c>
      <c r="AG1876" s="15">
        <v>85.93</v>
      </c>
      <c r="AH1876" s="14">
        <v>91.09</v>
      </c>
      <c r="AI1876" s="14">
        <v>18.22</v>
      </c>
      <c r="AJ1876" s="16">
        <v>100</v>
      </c>
      <c r="AK1876" s="72">
        <f>(SUMIFS('Banco de Indicadores Mun. (2)'!I:I,'Banco de Indicadores Mun. (2)'!B:B,'Banco de Indicadores - Mun. (1)'!B1876,'Banco de Indicadores Mun. (2)'!A:A,'Banco de Indicadores - Mun. (1)'!A1876) / VLOOKUP(D1876,'Dados Base'!$B:$K,8,FALSE)) * 100</f>
        <v>33.535058823529411</v>
      </c>
      <c r="AL1876" s="72">
        <f>(SUMIFS('Banco de Indicadores Mun. (2)'!I:I,'Banco de Indicadores Mun. (2)'!B:B,'Banco de Indicadores - Mun. (1)'!B1876,'Banco de Indicadores Mun. (2)'!A:A,'Banco de Indicadores - Mun. (1)'!A1876) / VLOOKUP(D1876,'Dados Base'!$B:$K,9,FALSE)) * 100</f>
        <v>10.532951501154734</v>
      </c>
      <c r="AM1876" s="72">
        <f>(SUMIFS('Banco de Indicadores Mun. (2)'!J:J,'Banco de Indicadores Mun. (2)'!B:B,'Banco de Indicadores - Mun. (1)'!B1876,'Banco de Indicadores Mun. (2)'!A:A,'Banco de Indicadores - Mun. (1)'!A1876) / VLOOKUP(D1876,'Dados Base'!$B:$K,7,FALSE)) * 100</f>
        <v>44.507274509803921</v>
      </c>
      <c r="AN1876" s="72">
        <f>(SUMIFS('Banco de Indicadores Mun. (2)'!K:K,'Banco de Indicadores Mun. (2)'!B:B,'Banco de Indicadores - Mun. (1)'!B1876,'Banco de Indicadores Mun. (2)'!A:A,'Banco de Indicadores - Mun. (1)'!A1876) / VLOOKUP(D1876,'Dados Base'!$B:$K,10,FALSE)) * 100</f>
        <v>0.61841176470588222</v>
      </c>
      <c r="AO1876" s="21">
        <v>0</v>
      </c>
      <c r="AP1876" s="125">
        <v>0</v>
      </c>
      <c r="AQ1876" s="5">
        <v>0</v>
      </c>
      <c r="AR1876" s="21">
        <v>8.6999999999999993</v>
      </c>
      <c r="AS1876" s="20">
        <v>98</v>
      </c>
      <c r="AT1876" s="20">
        <v>98</v>
      </c>
      <c r="AU1876" s="20">
        <v>85.47486033519553</v>
      </c>
      <c r="AV1876" s="20">
        <v>9.9700000000000006</v>
      </c>
      <c r="AW1876" s="21">
        <v>0</v>
      </c>
      <c r="AX1876" s="21">
        <v>0</v>
      </c>
      <c r="AY1876" s="116">
        <v>5.0553866040100104</v>
      </c>
    </row>
    <row r="1877" spans="1:51" ht="15" x14ac:dyDescent="0.25">
      <c r="A1877" s="144">
        <v>2015</v>
      </c>
      <c r="B1877" s="77" t="s">
        <v>587</v>
      </c>
      <c r="C1877" s="78">
        <v>5</v>
      </c>
      <c r="D1877" s="77">
        <v>3552403</v>
      </c>
      <c r="E1877" s="78">
        <v>35524035</v>
      </c>
      <c r="F1877" s="78" t="str">
        <f t="shared" si="78"/>
        <v>355240352015</v>
      </c>
      <c r="G1877" s="89">
        <v>1.8999959678530853</v>
      </c>
      <c r="H1877" s="80">
        <f t="shared" si="77"/>
        <v>263480</v>
      </c>
      <c r="I1877" s="90">
        <v>260378</v>
      </c>
      <c r="J1877" s="91">
        <v>3102</v>
      </c>
      <c r="K1877" s="83">
        <f>(H1877)/VLOOKUP(D1877,'Dados Base'!$B:$K,6,FALSE)</f>
        <v>1721.7539044631772</v>
      </c>
      <c r="L1877" s="88">
        <f t="shared" si="79"/>
        <v>98.822681038408987</v>
      </c>
      <c r="M1877" s="85" t="s">
        <v>702</v>
      </c>
      <c r="N1877" s="92">
        <v>0.76200000000000001</v>
      </c>
      <c r="O1877" s="91">
        <v>53</v>
      </c>
      <c r="P1877" s="91">
        <v>3100</v>
      </c>
      <c r="Q1877" s="91">
        <v>2300000</v>
      </c>
      <c r="R1877" s="91">
        <v>400</v>
      </c>
      <c r="S1877" s="91">
        <v>428</v>
      </c>
      <c r="T1877" s="87" t="s">
        <v>691</v>
      </c>
      <c r="U1877" s="91">
        <v>1719</v>
      </c>
      <c r="V1877" s="91">
        <v>1561</v>
      </c>
      <c r="W1877" s="93">
        <v>0</v>
      </c>
      <c r="X1877" s="47">
        <v>0.85999048624999996</v>
      </c>
      <c r="Y1877" s="21">
        <v>236.54</v>
      </c>
      <c r="Z1877" s="21">
        <v>2253</v>
      </c>
      <c r="AA1877" s="21">
        <v>11940</v>
      </c>
      <c r="AB1877" s="21">
        <v>21</v>
      </c>
      <c r="AC1877" s="21">
        <v>1</v>
      </c>
      <c r="AD1877" s="153">
        <f>VLOOKUP(D1877,'Dados Base'!$B:$K,9,FALSE)*31536000/VLOOKUP($F1877,F:H,MATCH(H1876,F1876:AF1876,0),FALSE)</f>
        <v>217.83634431455897</v>
      </c>
      <c r="AE1877" s="153">
        <f>VLOOKUP(D1877,'Dados Base'!$B:$K,10,FALSE)*31536000/VLOOKUP($F1877,F:H,MATCH(H1876,F1876:AF1876,0),FALSE)</f>
        <v>28.725671777744033</v>
      </c>
      <c r="AF1877" s="14">
        <v>93.69</v>
      </c>
      <c r="AG1877" s="15">
        <v>98.63</v>
      </c>
      <c r="AH1877" s="14">
        <v>89.74</v>
      </c>
      <c r="AI1877" s="14">
        <v>75.64</v>
      </c>
      <c r="AJ1877" s="16">
        <v>94.8</v>
      </c>
      <c r="AK1877" s="72">
        <f>(SUMIFS('Banco de Indicadores Mun. (2)'!I:I,'Banco de Indicadores Mun. (2)'!B:B,'Banco de Indicadores - Mun. (1)'!B1877,'Banco de Indicadores Mun. (2)'!A:A,'Banco de Indicadores - Mun. (1)'!A1877) / VLOOKUP(D1877,'Dados Base'!$B:$K,8,FALSE)) * 100</f>
        <v>74.015159420289805</v>
      </c>
      <c r="AL1877" s="72">
        <f>(SUMIFS('Banco de Indicadores Mun. (2)'!I:I,'Banco de Indicadores Mun. (2)'!B:B,'Banco de Indicadores - Mun. (1)'!B1877,'Banco de Indicadores Mun. (2)'!A:A,'Banco de Indicadores - Mun. (1)'!A1877) / VLOOKUP(D1877,'Dados Base'!$B:$K,9,FALSE)) * 100</f>
        <v>28.060692307692285</v>
      </c>
      <c r="AM1877" s="72">
        <f>(SUMIFS('Banco de Indicadores Mun. (2)'!J:J,'Banco de Indicadores Mun. (2)'!B:B,'Banco de Indicadores - Mun. (1)'!B1877,'Banco de Indicadores Mun. (2)'!A:A,'Banco de Indicadores - Mun. (1)'!A1877) / VLOOKUP(D1877,'Dados Base'!$B:$K,7,FALSE)) * 100</f>
        <v>62.528644444444424</v>
      </c>
      <c r="AN1877" s="72">
        <f>(SUMIFS('Banco de Indicadores Mun. (2)'!K:K,'Banco de Indicadores Mun. (2)'!B:B,'Banco de Indicadores - Mun. (1)'!B1877,'Banco de Indicadores Mun. (2)'!A:A,'Banco de Indicadores - Mun. (1)'!A1877) / VLOOKUP(D1877,'Dados Base'!$B:$K,10,FALSE)) * 100</f>
        <v>95.552374999999913</v>
      </c>
      <c r="AO1877" s="21">
        <v>0</v>
      </c>
      <c r="AP1877" s="125">
        <v>0</v>
      </c>
      <c r="AQ1877" s="5">
        <v>0</v>
      </c>
      <c r="AR1877" s="21">
        <v>9.8000000000000007</v>
      </c>
      <c r="AS1877" s="20">
        <v>93</v>
      </c>
      <c r="AT1877" s="20">
        <v>15.809999999999999</v>
      </c>
      <c r="AU1877" s="20">
        <v>15.874022405411125</v>
      </c>
      <c r="AV1877" s="20">
        <v>3.18</v>
      </c>
      <c r="AW1877" s="21">
        <v>0</v>
      </c>
      <c r="AX1877" s="21">
        <v>1</v>
      </c>
      <c r="AY1877" s="116">
        <v>27.272429126385177</v>
      </c>
    </row>
    <row r="1878" spans="1:51" ht="15" x14ac:dyDescent="0.25">
      <c r="A1878" s="144">
        <v>2015</v>
      </c>
      <c r="B1878" s="77" t="s">
        <v>588</v>
      </c>
      <c r="C1878" s="78">
        <v>18</v>
      </c>
      <c r="D1878" s="77">
        <v>3552551</v>
      </c>
      <c r="E1878" s="78">
        <v>355255118</v>
      </c>
      <c r="F1878" s="78" t="str">
        <f t="shared" si="78"/>
        <v>3552551182015</v>
      </c>
      <c r="G1878" s="89">
        <v>1.8311053919944476</v>
      </c>
      <c r="H1878" s="80">
        <f t="shared" si="77"/>
        <v>3688</v>
      </c>
      <c r="I1878" s="90">
        <v>2462</v>
      </c>
      <c r="J1878" s="91">
        <v>1226</v>
      </c>
      <c r="K1878" s="83">
        <f>(H1878)/VLOOKUP(D1878,'Dados Base'!$B:$K,6,FALSE)</f>
        <v>11.247674524993139</v>
      </c>
      <c r="L1878" s="88">
        <f t="shared" si="79"/>
        <v>66.757049891540134</v>
      </c>
      <c r="M1878" s="85" t="s">
        <v>702</v>
      </c>
      <c r="N1878" s="92">
        <v>0.69899999999999995</v>
      </c>
      <c r="O1878" s="91">
        <v>36</v>
      </c>
      <c r="P1878" s="91">
        <v>21420</v>
      </c>
      <c r="Q1878" s="91">
        <v>0</v>
      </c>
      <c r="R1878" s="91">
        <v>0</v>
      </c>
      <c r="S1878" s="91">
        <v>4</v>
      </c>
      <c r="T1878" s="87" t="s">
        <v>691</v>
      </c>
      <c r="U1878" s="91">
        <v>20</v>
      </c>
      <c r="V1878" s="91">
        <v>19</v>
      </c>
      <c r="W1878" s="93">
        <v>33.159999999999997</v>
      </c>
      <c r="X1878" s="47">
        <v>6.4117416666666666E-3</v>
      </c>
      <c r="Y1878" s="21">
        <v>1.75</v>
      </c>
      <c r="Z1878" s="21">
        <v>118</v>
      </c>
      <c r="AA1878" s="21">
        <v>17</v>
      </c>
      <c r="AB1878" s="21">
        <v>0</v>
      </c>
      <c r="AC1878" s="21">
        <v>0</v>
      </c>
      <c r="AD1878" s="153">
        <f>VLOOKUP(D1878,'Dados Base'!$B:$K,9,FALSE)*31536000/VLOOKUP($F1878,F:H,MATCH(H1877,F1877:AF1877,0),FALSE)</f>
        <v>21120.911062906725</v>
      </c>
      <c r="AE1878" s="153">
        <f>VLOOKUP(D1878,'Dados Base'!$B:$K,10,FALSE)*31536000/VLOOKUP($F1878,F:H,MATCH(H1877,F1877:AF1877,0),FALSE)</f>
        <v>1710.1952277657272</v>
      </c>
      <c r="AF1878" s="14">
        <v>66.760000000000005</v>
      </c>
      <c r="AG1878" s="15">
        <v>66.760000000000005</v>
      </c>
      <c r="AH1878" s="14">
        <v>66.760000000000005</v>
      </c>
      <c r="AI1878" s="14">
        <v>16.95</v>
      </c>
      <c r="AJ1878" s="16">
        <v>100</v>
      </c>
      <c r="AK1878" s="72">
        <f>(SUMIFS('Banco de Indicadores Mun. (2)'!I:I,'Banco de Indicadores Mun. (2)'!B:B,'Banco de Indicadores - Mun. (1)'!B1878,'Banco de Indicadores Mun. (2)'!A:A,'Banco de Indicadores - Mun. (1)'!A1878) / VLOOKUP(D1878,'Dados Base'!$B:$K,8,FALSE)) * 100</f>
        <v>14.21832051282051</v>
      </c>
      <c r="AL1878" s="72">
        <f>(SUMIFS('Banco de Indicadores Mun. (2)'!I:I,'Banco de Indicadores Mun. (2)'!B:B,'Banco de Indicadores - Mun. (1)'!B1878,'Banco de Indicadores Mun. (2)'!A:A,'Banco de Indicadores - Mun. (1)'!A1878) / VLOOKUP(D1878,'Dados Base'!$B:$K,9,FALSE)) * 100</f>
        <v>4.4899959514170025</v>
      </c>
      <c r="AM1878" s="72">
        <f>(SUMIFS('Banco de Indicadores Mun. (2)'!J:J,'Banco de Indicadores Mun. (2)'!B:B,'Banco de Indicadores - Mun. (1)'!B1878,'Banco de Indicadores Mun. (2)'!A:A,'Banco de Indicadores - Mun. (1)'!A1878) / VLOOKUP(D1878,'Dados Base'!$B:$K,7,FALSE)) * 100</f>
        <v>3.2086206896551728E-2</v>
      </c>
      <c r="AN1878" s="72">
        <f>(SUMIFS('Banco de Indicadores Mun. (2)'!K:K,'Banco de Indicadores Mun. (2)'!B:B,'Banco de Indicadores - Mun. (1)'!B1878,'Banco de Indicadores Mun. (2)'!A:A,'Banco de Indicadores - Mun. (1)'!A1878) / VLOOKUP(D1878,'Dados Base'!$B:$K,10,FALSE)) * 100</f>
        <v>55.358399999999975</v>
      </c>
      <c r="AO1878" s="21">
        <v>0</v>
      </c>
      <c r="AP1878" s="125">
        <v>0</v>
      </c>
      <c r="AQ1878" s="5">
        <v>0</v>
      </c>
      <c r="AR1878" s="21">
        <v>9.1999999999999993</v>
      </c>
      <c r="AS1878" s="20">
        <v>95</v>
      </c>
      <c r="AT1878" s="20">
        <v>95</v>
      </c>
      <c r="AU1878" s="20">
        <v>87.407407407407405</v>
      </c>
      <c r="AV1878" s="20">
        <v>9.93</v>
      </c>
      <c r="AW1878" s="21">
        <v>0</v>
      </c>
      <c r="AX1878" s="21">
        <v>0</v>
      </c>
      <c r="AY1878" s="116">
        <v>0</v>
      </c>
    </row>
    <row r="1879" spans="1:51" ht="15" x14ac:dyDescent="0.25">
      <c r="A1879" s="144">
        <v>2015</v>
      </c>
      <c r="B1879" s="77" t="s">
        <v>589</v>
      </c>
      <c r="C1879" s="78">
        <v>6</v>
      </c>
      <c r="D1879" s="77">
        <v>3552502</v>
      </c>
      <c r="E1879" s="78">
        <v>35525026</v>
      </c>
      <c r="F1879" s="78" t="str">
        <f t="shared" si="78"/>
        <v>355250262015</v>
      </c>
      <c r="G1879" s="89">
        <v>1.1768071807294556</v>
      </c>
      <c r="H1879" s="80">
        <f t="shared" si="77"/>
        <v>276852</v>
      </c>
      <c r="I1879" s="90">
        <v>267106</v>
      </c>
      <c r="J1879" s="91">
        <v>9746</v>
      </c>
      <c r="K1879" s="83">
        <f>(H1879)/VLOOKUP(D1879,'Dados Base'!$B:$K,6,FALSE)</f>
        <v>1344.7904017098169</v>
      </c>
      <c r="L1879" s="88">
        <f t="shared" si="79"/>
        <v>96.479707569387259</v>
      </c>
      <c r="M1879" s="85" t="s">
        <v>702</v>
      </c>
      <c r="N1879" s="92">
        <v>0.76500000000000001</v>
      </c>
      <c r="O1879" s="91">
        <v>100</v>
      </c>
      <c r="P1879" s="91">
        <v>103</v>
      </c>
      <c r="Q1879" s="91">
        <v>622000</v>
      </c>
      <c r="R1879" s="91">
        <v>0</v>
      </c>
      <c r="S1879" s="91">
        <v>349</v>
      </c>
      <c r="T1879" s="87" t="s">
        <v>691</v>
      </c>
      <c r="U1879" s="91">
        <v>1978</v>
      </c>
      <c r="V1879" s="91">
        <v>1496</v>
      </c>
      <c r="W1879" s="93">
        <v>0</v>
      </c>
      <c r="X1879" s="47">
        <v>0.96449597222222228</v>
      </c>
      <c r="Y1879" s="21">
        <v>247.7</v>
      </c>
      <c r="Z1879" s="21">
        <v>7871</v>
      </c>
      <c r="AA1879" s="21">
        <v>6992</v>
      </c>
      <c r="AB1879" s="21">
        <v>30</v>
      </c>
      <c r="AC1879" s="21">
        <v>0</v>
      </c>
      <c r="AD1879" s="153">
        <f>VLOOKUP(D1879,'Dados Base'!$B:$K,9,FALSE)*31536000/VLOOKUP($F1879,F:H,MATCH(H1878,F1878:AF1878,0),FALSE)</f>
        <v>325.78041697368991</v>
      </c>
      <c r="AE1879" s="153">
        <f>VLOOKUP(D1879,'Dados Base'!$B:$K,10,FALSE)*31536000/VLOOKUP($F1879,F:H,MATCH(H1878,F1878:AF1878,0),FALSE)</f>
        <v>45.563694681634956</v>
      </c>
      <c r="AF1879" s="14">
        <v>100</v>
      </c>
      <c r="AG1879" s="15">
        <v>99.8</v>
      </c>
      <c r="AH1879" s="14">
        <v>90.74</v>
      </c>
      <c r="AI1879" s="14">
        <v>29.5</v>
      </c>
      <c r="AJ1879" s="16">
        <v>100</v>
      </c>
      <c r="AK1879" s="72">
        <f>(SUMIFS('Banco de Indicadores Mun. (2)'!I:I,'Banco de Indicadores Mun. (2)'!B:B,'Banco de Indicadores - Mun. (1)'!B1879,'Banco de Indicadores Mun. (2)'!A:A,'Banco de Indicadores - Mun. (1)'!A1879) / VLOOKUP(D1879,'Dados Base'!$B:$K,8,FALSE)) * 100</f>
        <v>1608.7911226415074</v>
      </c>
      <c r="AL1879" s="72">
        <f>(SUMIFS('Banco de Indicadores Mun. (2)'!I:I,'Banco de Indicadores Mun. (2)'!B:B,'Banco de Indicadores - Mun. (1)'!B1879,'Banco de Indicadores Mun. (2)'!A:A,'Banco de Indicadores - Mun. (1)'!A1879) / VLOOKUP(D1879,'Dados Base'!$B:$K,9,FALSE)) * 100</f>
        <v>596.2652412587405</v>
      </c>
      <c r="AM1879" s="72">
        <f>(SUMIFS('Banco de Indicadores Mun. (2)'!J:J,'Banco de Indicadores Mun. (2)'!B:B,'Banco de Indicadores - Mun. (1)'!B1879,'Banco de Indicadores Mun. (2)'!A:A,'Banco de Indicadores - Mun. (1)'!A1879) / VLOOKUP(D1879,'Dados Base'!$B:$K,7,FALSE)) * 100</f>
        <v>2574.3862878787845</v>
      </c>
      <c r="AN1879" s="72">
        <f>(SUMIFS('Banco de Indicadores Mun. (2)'!K:K,'Banco de Indicadores Mun. (2)'!B:B,'Banco de Indicadores - Mun. (1)'!B1879,'Banco de Indicadores Mun. (2)'!A:A,'Banco de Indicadores - Mun. (1)'!A1879) / VLOOKUP(D1879,'Dados Base'!$B:$K,10,FALSE)) * 100</f>
        <v>15.559100000000001</v>
      </c>
      <c r="AO1879" s="21">
        <v>1</v>
      </c>
      <c r="AP1879" s="125">
        <v>0</v>
      </c>
      <c r="AQ1879" s="5">
        <v>0</v>
      </c>
      <c r="AR1879" s="21">
        <v>9.8000000000000007</v>
      </c>
      <c r="AS1879" s="20">
        <v>85</v>
      </c>
      <c r="AT1879" s="20">
        <v>59.500000000000007</v>
      </c>
      <c r="AU1879" s="20">
        <v>52.957007333647311</v>
      </c>
      <c r="AV1879" s="20">
        <v>5.97</v>
      </c>
      <c r="AW1879" s="21">
        <v>3</v>
      </c>
      <c r="AX1879" s="21">
        <v>0</v>
      </c>
      <c r="AY1879" s="116">
        <v>0.8948649150227006</v>
      </c>
    </row>
    <row r="1880" spans="1:51" ht="15" x14ac:dyDescent="0.25">
      <c r="A1880" s="144">
        <v>2015</v>
      </c>
      <c r="B1880" s="77" t="s">
        <v>590</v>
      </c>
      <c r="C1880" s="78">
        <v>15</v>
      </c>
      <c r="D1880" s="77">
        <v>3552601</v>
      </c>
      <c r="E1880" s="78">
        <v>355260115</v>
      </c>
      <c r="F1880" s="78" t="str">
        <f t="shared" si="78"/>
        <v>3552601152015</v>
      </c>
      <c r="G1880" s="89">
        <v>0.68030409286770066</v>
      </c>
      <c r="H1880" s="80">
        <f t="shared" si="77"/>
        <v>11670</v>
      </c>
      <c r="I1880" s="90">
        <v>10898</v>
      </c>
      <c r="J1880" s="91">
        <v>772</v>
      </c>
      <c r="K1880" s="83">
        <f>(H1880)/VLOOKUP(D1880,'Dados Base'!$B:$K,6,FALSE)</f>
        <v>33.767361111111107</v>
      </c>
      <c r="L1880" s="88">
        <f t="shared" si="79"/>
        <v>93.384747215081404</v>
      </c>
      <c r="M1880" s="85" t="s">
        <v>702</v>
      </c>
      <c r="N1880" s="92">
        <v>0.73499999999999999</v>
      </c>
      <c r="O1880" s="91">
        <v>125</v>
      </c>
      <c r="P1880" s="91">
        <v>6597</v>
      </c>
      <c r="Q1880" s="91">
        <v>599265</v>
      </c>
      <c r="R1880" s="91">
        <v>2279</v>
      </c>
      <c r="S1880" s="91">
        <v>26</v>
      </c>
      <c r="T1880" s="87" t="s">
        <v>691</v>
      </c>
      <c r="U1880" s="91">
        <v>119</v>
      </c>
      <c r="V1880" s="91">
        <v>128</v>
      </c>
      <c r="W1880" s="93">
        <v>0</v>
      </c>
      <c r="X1880" s="47">
        <v>3.5523263888888885E-2</v>
      </c>
      <c r="Y1880" s="21">
        <v>7.84</v>
      </c>
      <c r="Z1880" s="21">
        <v>458</v>
      </c>
      <c r="AA1880" s="21">
        <v>147</v>
      </c>
      <c r="AB1880" s="21">
        <v>1</v>
      </c>
      <c r="AC1880" s="21">
        <v>0</v>
      </c>
      <c r="AD1880" s="153">
        <f>VLOOKUP(D1880,'Dados Base'!$B:$K,9,FALSE)*31536000/VLOOKUP($F1880,F:H,MATCH(H1879,F1879:AF1879,0),FALSE)</f>
        <v>7242.2005141388172</v>
      </c>
      <c r="AE1880" s="153">
        <f>VLOOKUP(D1880,'Dados Base'!$B:$K,10,FALSE)*31536000/VLOOKUP($F1880,F:H,MATCH(H1879,F1879:AF1879,0),FALSE)</f>
        <v>783.67095115681252</v>
      </c>
      <c r="AF1880" s="14">
        <v>100</v>
      </c>
      <c r="AG1880" s="15">
        <v>92.57</v>
      </c>
      <c r="AH1880" s="14">
        <v>100</v>
      </c>
      <c r="AI1880" s="14">
        <v>6.96</v>
      </c>
      <c r="AJ1880" s="16">
        <v>100</v>
      </c>
      <c r="AK1880" s="72">
        <f>(SUMIFS('Banco de Indicadores Mun. (2)'!I:I,'Banco de Indicadores Mun. (2)'!B:B,'Banco de Indicadores - Mun. (1)'!B1880,'Banco de Indicadores Mun. (2)'!A:A,'Banco de Indicadores - Mun. (1)'!A1880) / VLOOKUP(D1880,'Dados Base'!$B:$K,8,FALSE)) * 100</f>
        <v>44.347825581395327</v>
      </c>
      <c r="AL1880" s="72">
        <f>(SUMIFS('Banco de Indicadores Mun. (2)'!I:I,'Banco de Indicadores Mun. (2)'!B:B,'Banco de Indicadores - Mun. (1)'!B1880,'Banco de Indicadores Mun. (2)'!A:A,'Banco de Indicadores - Mun. (1)'!A1880) / VLOOKUP(D1880,'Dados Base'!$B:$K,9,FALSE)) * 100</f>
        <v>14.23101865671641</v>
      </c>
      <c r="AM1880" s="72">
        <f>(SUMIFS('Banco de Indicadores Mun. (2)'!J:J,'Banco de Indicadores Mun. (2)'!B:B,'Banco de Indicadores - Mun. (1)'!B1880,'Banco de Indicadores Mun. (2)'!A:A,'Banco de Indicadores - Mun. (1)'!A1880) / VLOOKUP(D1880,'Dados Base'!$B:$K,7,FALSE)) * 100</f>
        <v>52.18622807017541</v>
      </c>
      <c r="AN1880" s="72">
        <f>(SUMIFS('Banco de Indicadores Mun. (2)'!K:K,'Banco de Indicadores Mun. (2)'!B:B,'Banco de Indicadores - Mun. (1)'!B1880,'Banco de Indicadores Mun. (2)'!A:A,'Banco de Indicadores - Mun. (1)'!A1880) / VLOOKUP(D1880,'Dados Base'!$B:$K,10,FALSE)) * 100</f>
        <v>28.941310344827585</v>
      </c>
      <c r="AO1880" s="21">
        <v>0</v>
      </c>
      <c r="AP1880" s="125">
        <v>0</v>
      </c>
      <c r="AQ1880" s="5">
        <v>0</v>
      </c>
      <c r="AR1880" s="21">
        <v>9.8000000000000007</v>
      </c>
      <c r="AS1880" s="20">
        <v>100</v>
      </c>
      <c r="AT1880" s="20">
        <v>100</v>
      </c>
      <c r="AU1880" s="20">
        <v>75.702479338842977</v>
      </c>
      <c r="AV1880" s="20">
        <v>8.1199999999999992</v>
      </c>
      <c r="AW1880" s="21">
        <v>0</v>
      </c>
      <c r="AX1880" s="21">
        <v>0</v>
      </c>
      <c r="AY1880" s="116">
        <v>138.2816234982046</v>
      </c>
    </row>
    <row r="1881" spans="1:51" ht="15" x14ac:dyDescent="0.25">
      <c r="A1881" s="144">
        <v>2015</v>
      </c>
      <c r="B1881" s="77" t="s">
        <v>591</v>
      </c>
      <c r="C1881" s="78">
        <v>13</v>
      </c>
      <c r="D1881" s="77">
        <v>3552700</v>
      </c>
      <c r="E1881" s="78">
        <v>355270013</v>
      </c>
      <c r="F1881" s="78" t="str">
        <f t="shared" si="78"/>
        <v>3552700132015</v>
      </c>
      <c r="G1881" s="89">
        <v>0.96089065269524543</v>
      </c>
      <c r="H1881" s="80">
        <f t="shared" si="77"/>
        <v>15307</v>
      </c>
      <c r="I1881" s="90">
        <v>13511</v>
      </c>
      <c r="J1881" s="91">
        <v>1796</v>
      </c>
      <c r="K1881" s="83">
        <f>(H1881)/VLOOKUP(D1881,'Dados Base'!$B:$K,6,FALSE)</f>
        <v>41.769906674671184</v>
      </c>
      <c r="L1881" s="88">
        <f t="shared" si="79"/>
        <v>88.266806036453914</v>
      </c>
      <c r="M1881" s="85" t="s">
        <v>702</v>
      </c>
      <c r="N1881" s="92">
        <v>0.70399999999999996</v>
      </c>
      <c r="O1881" s="91">
        <v>122</v>
      </c>
      <c r="P1881" s="91">
        <v>3800</v>
      </c>
      <c r="Q1881" s="91">
        <v>0</v>
      </c>
      <c r="R1881" s="91">
        <v>0</v>
      </c>
      <c r="S1881" s="91">
        <v>77</v>
      </c>
      <c r="T1881" s="87" t="s">
        <v>691</v>
      </c>
      <c r="U1881" s="91">
        <v>156</v>
      </c>
      <c r="V1881" s="91">
        <v>84</v>
      </c>
      <c r="W1881" s="93">
        <v>0</v>
      </c>
      <c r="X1881" s="47">
        <v>3.6759192125292536E-2</v>
      </c>
      <c r="Y1881" s="21">
        <v>9.52</v>
      </c>
      <c r="Z1881" s="21">
        <v>598</v>
      </c>
      <c r="AA1881" s="21">
        <v>136</v>
      </c>
      <c r="AB1881" s="21">
        <v>2</v>
      </c>
      <c r="AC1881" s="21">
        <v>1</v>
      </c>
      <c r="AD1881" s="153">
        <f>VLOOKUP(D1881,'Dados Base'!$B:$K,9,FALSE)*31536000/VLOOKUP($F1881,F:H,MATCH(H1880,F1880:AF1880,0),FALSE)</f>
        <v>6221.9063173711374</v>
      </c>
      <c r="AE1881" s="153">
        <f>VLOOKUP(D1881,'Dados Base'!$B:$K,10,FALSE)*31536000/VLOOKUP($F1881,F:H,MATCH(H1880,F1880:AF1880,0),FALSE)</f>
        <v>618.07016397726545</v>
      </c>
      <c r="AF1881" s="14" t="s">
        <v>692</v>
      </c>
      <c r="AG1881" s="15" t="s">
        <v>692</v>
      </c>
      <c r="AH1881" s="14" t="s">
        <v>692</v>
      </c>
      <c r="AI1881" s="14" t="s">
        <v>692</v>
      </c>
      <c r="AJ1881" s="16" t="s">
        <v>692</v>
      </c>
      <c r="AK1881" s="72">
        <f>(SUMIFS('Banco de Indicadores Mun. (2)'!I:I,'Banco de Indicadores Mun. (2)'!B:B,'Banco de Indicadores - Mun. (1)'!B1881,'Banco de Indicadores Mun. (2)'!A:A,'Banco de Indicadores - Mun. (1)'!A1881) / VLOOKUP(D1881,'Dados Base'!$B:$K,8,FALSE)) * 100</f>
        <v>10.755275167785234</v>
      </c>
      <c r="AL1881" s="72">
        <f>(SUMIFS('Banco de Indicadores Mun. (2)'!I:I,'Banco de Indicadores Mun. (2)'!B:B,'Banco de Indicadores - Mun. (1)'!B1881,'Banco de Indicadores Mun. (2)'!A:A,'Banco de Indicadores - Mun. (1)'!A1881) / VLOOKUP(D1881,'Dados Base'!$B:$K,9,FALSE)) * 100</f>
        <v>5.30641059602649</v>
      </c>
      <c r="AM1881" s="72">
        <f>(SUMIFS('Banco de Indicadores Mun. (2)'!J:J,'Banco de Indicadores Mun. (2)'!B:B,'Banco de Indicadores - Mun. (1)'!B1881,'Banco de Indicadores Mun. (2)'!A:A,'Banco de Indicadores - Mun. (1)'!A1881) / VLOOKUP(D1881,'Dados Base'!$B:$K,7,FALSE)) * 100</f>
        <v>4.0037142857142856</v>
      </c>
      <c r="AN1881" s="72">
        <f>(SUMIFS('Banco de Indicadores Mun. (2)'!K:K,'Banco de Indicadores Mun. (2)'!B:B,'Banco de Indicadores - Mun. (1)'!B1881,'Banco de Indicadores Mun. (2)'!A:A,'Banco de Indicadores - Mun. (1)'!A1881) / VLOOKUP(D1881,'Dados Base'!$B:$K,10,FALSE)) * 100</f>
        <v>37.536466666666662</v>
      </c>
      <c r="AO1881" s="21">
        <v>0</v>
      </c>
      <c r="AP1881" s="125">
        <v>0</v>
      </c>
      <c r="AQ1881" s="5">
        <v>0</v>
      </c>
      <c r="AR1881" s="21">
        <v>9.1</v>
      </c>
      <c r="AS1881" s="20">
        <v>100</v>
      </c>
      <c r="AT1881" s="20">
        <v>100</v>
      </c>
      <c r="AU1881" s="20">
        <v>81.471389645776568</v>
      </c>
      <c r="AV1881" s="20">
        <v>10</v>
      </c>
      <c r="AW1881" s="21">
        <v>2</v>
      </c>
      <c r="AX1881" s="21">
        <v>1</v>
      </c>
      <c r="AY1881" s="116">
        <v>61.61289331191405</v>
      </c>
    </row>
    <row r="1882" spans="1:51" ht="15" x14ac:dyDescent="0.25">
      <c r="A1882" s="144">
        <v>2015</v>
      </c>
      <c r="B1882" s="77" t="s">
        <v>592</v>
      </c>
      <c r="C1882" s="78">
        <v>6</v>
      </c>
      <c r="D1882" s="77">
        <v>3552809</v>
      </c>
      <c r="E1882" s="78">
        <v>35528096</v>
      </c>
      <c r="F1882" s="78" t="str">
        <f t="shared" si="78"/>
        <v>355280962015</v>
      </c>
      <c r="G1882" s="89">
        <v>1.7931419951518368</v>
      </c>
      <c r="H1882" s="80">
        <f t="shared" si="77"/>
        <v>264574</v>
      </c>
      <c r="I1882" s="90">
        <v>264574</v>
      </c>
      <c r="J1882" s="91">
        <v>0</v>
      </c>
      <c r="K1882" s="83">
        <f>(H1882)/VLOOKUP(D1882,'Dados Base'!$B:$K,6,FALSE)</f>
        <v>12918.65234375</v>
      </c>
      <c r="L1882" s="88">
        <f t="shared" si="79"/>
        <v>100</v>
      </c>
      <c r="M1882" s="85" t="s">
        <v>702</v>
      </c>
      <c r="N1882" s="92">
        <v>0.76900000000000002</v>
      </c>
      <c r="O1882" s="91" t="s">
        <v>693</v>
      </c>
      <c r="P1882" s="91">
        <v>0</v>
      </c>
      <c r="Q1882" s="91">
        <v>0</v>
      </c>
      <c r="R1882" s="91">
        <v>0</v>
      </c>
      <c r="S1882" s="91">
        <v>436</v>
      </c>
      <c r="T1882" s="87" t="s">
        <v>691</v>
      </c>
      <c r="U1882" s="91">
        <v>1511</v>
      </c>
      <c r="V1882" s="91">
        <v>1337</v>
      </c>
      <c r="W1882" s="93">
        <v>0</v>
      </c>
      <c r="X1882" s="47">
        <v>0.92172192129629626</v>
      </c>
      <c r="Y1882" s="21">
        <v>244.96</v>
      </c>
      <c r="Z1882" s="21">
        <v>4258</v>
      </c>
      <c r="AA1882" s="21">
        <v>10440</v>
      </c>
      <c r="AB1882" s="21">
        <v>8</v>
      </c>
      <c r="AC1882" s="21">
        <v>0</v>
      </c>
      <c r="AD1882" s="153">
        <f>VLOOKUP(D1882,'Dados Base'!$B:$K,9,FALSE)*31536000/VLOOKUP($F1882,F:H,MATCH(H1881,F1881:AF1881,0),FALSE)</f>
        <v>38.142523452795814</v>
      </c>
      <c r="AE1882" s="153">
        <f>VLOOKUP(D1882,'Dados Base'!$B:$K,10,FALSE)*31536000/VLOOKUP($F1882,F:H,MATCH(H1881,F1881:AF1881,0),FALSE)</f>
        <v>5.9597692894993441</v>
      </c>
      <c r="AF1882" s="14">
        <v>100</v>
      </c>
      <c r="AG1882" s="15">
        <v>100</v>
      </c>
      <c r="AH1882" s="14">
        <v>94.56</v>
      </c>
      <c r="AI1882" s="14">
        <v>31.38</v>
      </c>
      <c r="AJ1882" s="16">
        <v>100</v>
      </c>
      <c r="AK1882" s="72">
        <f>(SUMIFS('Banco de Indicadores Mun. (2)'!I:I,'Banco de Indicadores Mun. (2)'!B:B,'Banco de Indicadores - Mun. (1)'!B1882,'Banco de Indicadores Mun. (2)'!A:A,'Banco de Indicadores - Mun. (1)'!A1882) / VLOOKUP(D1882,'Dados Base'!$B:$K,8,FALSE)) * 100</f>
        <v>83.628083333333322</v>
      </c>
      <c r="AL1882" s="72">
        <f>(SUMIFS('Banco de Indicadores Mun. (2)'!I:I,'Banco de Indicadores Mun. (2)'!B:B,'Banco de Indicadores - Mun. (1)'!B1882,'Banco de Indicadores Mun. (2)'!A:A,'Banco de Indicadores - Mun. (1)'!A1882) / VLOOKUP(D1882,'Dados Base'!$B:$K,9,FALSE)) * 100</f>
        <v>31.360531249999994</v>
      </c>
      <c r="AM1882" s="72">
        <f>(SUMIFS('Banco de Indicadores Mun. (2)'!J:J,'Banco de Indicadores Mun. (2)'!B:B,'Banco de Indicadores - Mun. (1)'!B1882,'Banco de Indicadores Mun. (2)'!A:A,'Banco de Indicadores - Mun. (1)'!A1882) / VLOOKUP(D1882,'Dados Base'!$B:$K,7,FALSE)) * 100</f>
        <v>0.38485714285714284</v>
      </c>
      <c r="AN1882" s="72">
        <f>(SUMIFS('Banco de Indicadores Mun. (2)'!K:K,'Banco de Indicadores Mun. (2)'!B:B,'Banco de Indicadores - Mun. (1)'!B1882,'Banco de Indicadores Mun. (2)'!A:A,'Banco de Indicadores - Mun. (1)'!A1882) / VLOOKUP(D1882,'Dados Base'!$B:$K,10,FALSE)) * 100</f>
        <v>200.16860000000003</v>
      </c>
      <c r="AO1882" s="21">
        <v>0</v>
      </c>
      <c r="AP1882" s="125">
        <v>0</v>
      </c>
      <c r="AQ1882" s="5">
        <v>0</v>
      </c>
      <c r="AR1882" s="21">
        <v>8.5</v>
      </c>
      <c r="AS1882" s="20">
        <v>87</v>
      </c>
      <c r="AT1882" s="20">
        <v>32.19</v>
      </c>
      <c r="AU1882" s="20">
        <v>28.969927881344404</v>
      </c>
      <c r="AV1882" s="20">
        <v>4.24</v>
      </c>
      <c r="AW1882" s="21">
        <v>0</v>
      </c>
      <c r="AX1882" s="21">
        <v>0</v>
      </c>
      <c r="AY1882" s="116">
        <v>2.0959241377906701</v>
      </c>
    </row>
    <row r="1883" spans="1:51" ht="15" x14ac:dyDescent="0.25">
      <c r="A1883" s="144">
        <v>2015</v>
      </c>
      <c r="B1883" s="77" t="s">
        <v>593</v>
      </c>
      <c r="C1883" s="78">
        <v>22</v>
      </c>
      <c r="D1883" s="77">
        <v>3552908</v>
      </c>
      <c r="E1883" s="78">
        <v>355290822</v>
      </c>
      <c r="F1883" s="78" t="str">
        <f t="shared" si="78"/>
        <v>3552908222015</v>
      </c>
      <c r="G1883" s="89">
        <v>0.71163787642833931</v>
      </c>
      <c r="H1883" s="80">
        <f t="shared" si="77"/>
        <v>5887</v>
      </c>
      <c r="I1883" s="90">
        <v>5091</v>
      </c>
      <c r="J1883" s="91">
        <v>796</v>
      </c>
      <c r="K1883" s="83">
        <f>(H1883)/VLOOKUP(D1883,'Dados Base'!$B:$K,6,FALSE)</f>
        <v>9.6776314707961415</v>
      </c>
      <c r="L1883" s="88">
        <f t="shared" si="79"/>
        <v>86.478681841345335</v>
      </c>
      <c r="M1883" s="85" t="s">
        <v>702</v>
      </c>
      <c r="N1883" s="92">
        <v>0.72299999999999998</v>
      </c>
      <c r="O1883" s="91">
        <v>74</v>
      </c>
      <c r="P1883" s="91">
        <v>34000</v>
      </c>
      <c r="Q1883" s="91">
        <v>0</v>
      </c>
      <c r="R1883" s="91">
        <v>450</v>
      </c>
      <c r="S1883" s="91">
        <v>4</v>
      </c>
      <c r="T1883" s="87" t="s">
        <v>691</v>
      </c>
      <c r="U1883" s="91">
        <v>36</v>
      </c>
      <c r="V1883" s="91">
        <v>26</v>
      </c>
      <c r="W1883" s="93">
        <v>21.869999999999997</v>
      </c>
      <c r="X1883" s="47">
        <v>1.3261080729166666E-2</v>
      </c>
      <c r="Y1883" s="21">
        <v>3.63</v>
      </c>
      <c r="Z1883" s="21">
        <v>222</v>
      </c>
      <c r="AA1883" s="21">
        <v>58</v>
      </c>
      <c r="AB1883" s="21">
        <v>1</v>
      </c>
      <c r="AC1883" s="21">
        <v>0</v>
      </c>
      <c r="AD1883" s="153">
        <f>VLOOKUP(D1883,'Dados Base'!$B:$K,9,FALSE)*31536000/VLOOKUP($F1883,F:H,MATCH(H1882,F1882:AF1882,0),FALSE)</f>
        <v>24266.702904705282</v>
      </c>
      <c r="AE1883" s="153">
        <f>VLOOKUP(D1883,'Dados Base'!$B:$K,10,FALSE)*31536000/VLOOKUP($F1883,F:H,MATCH(H1882,F1882:AF1882,0),FALSE)</f>
        <v>3428.4083573976563</v>
      </c>
      <c r="AF1883" s="14">
        <v>86.5</v>
      </c>
      <c r="AG1883" s="15">
        <v>84.91</v>
      </c>
      <c r="AH1883" s="14">
        <v>85.5</v>
      </c>
      <c r="AI1883" s="14">
        <v>16.95</v>
      </c>
      <c r="AJ1883" s="16">
        <v>100</v>
      </c>
      <c r="AK1883" s="72">
        <f>(SUMIFS('Banco de Indicadores Mun. (2)'!I:I,'Banco de Indicadores Mun. (2)'!B:B,'Banco de Indicadores - Mun. (1)'!B1883,'Banco de Indicadores Mun. (2)'!A:A,'Banco de Indicadores - Mun. (1)'!A1883) / VLOOKUP(D1883,'Dados Base'!$B:$K,8,FALSE)) * 100</f>
        <v>5.0444242424242409</v>
      </c>
      <c r="AL1883" s="72">
        <f>(SUMIFS('Banco de Indicadores Mun. (2)'!I:I,'Banco de Indicadores Mun. (2)'!B:B,'Banco de Indicadores - Mun. (1)'!B1883,'Banco de Indicadores Mun. (2)'!A:A,'Banco de Indicadores - Mun. (1)'!A1883) / VLOOKUP(D1883,'Dados Base'!$B:$K,9,FALSE)) * 100</f>
        <v>2.5723222958057392</v>
      </c>
      <c r="AM1883" s="72">
        <f>(SUMIFS('Banco de Indicadores Mun. (2)'!J:J,'Banco de Indicadores Mun. (2)'!B:B,'Banco de Indicadores - Mun. (1)'!B1883,'Banco de Indicadores Mun. (2)'!A:A,'Banco de Indicadores - Mun. (1)'!A1883) / VLOOKUP(D1883,'Dados Base'!$B:$K,7,FALSE)) * 100</f>
        <v>6.0756347305389218</v>
      </c>
      <c r="AN1883" s="72">
        <f>(SUMIFS('Banco de Indicadores Mun. (2)'!K:K,'Banco de Indicadores Mun. (2)'!B:B,'Banco de Indicadores - Mun. (1)'!B1883,'Banco de Indicadores Mun. (2)'!A:A,'Banco de Indicadores - Mun. (1)'!A1883) / VLOOKUP(D1883,'Dados Base'!$B:$K,10,FALSE)) * 100</f>
        <v>2.3536093749999996</v>
      </c>
      <c r="AO1883" s="21">
        <v>0</v>
      </c>
      <c r="AP1883" s="125">
        <v>0</v>
      </c>
      <c r="AQ1883" s="5">
        <v>0</v>
      </c>
      <c r="AR1883" s="21">
        <v>7.1</v>
      </c>
      <c r="AS1883" s="20">
        <v>98</v>
      </c>
      <c r="AT1883" s="20">
        <v>97.999999999999986</v>
      </c>
      <c r="AU1883" s="20">
        <v>79.285714285714278</v>
      </c>
      <c r="AV1883" s="20">
        <v>8.6300000000000008</v>
      </c>
      <c r="AW1883" s="21">
        <v>0</v>
      </c>
      <c r="AX1883" s="21">
        <v>0</v>
      </c>
      <c r="AY1883" s="116">
        <v>104.69404188529852</v>
      </c>
    </row>
    <row r="1884" spans="1:51" ht="15" x14ac:dyDescent="0.25">
      <c r="A1884" s="144">
        <v>2015</v>
      </c>
      <c r="B1884" s="77" t="s">
        <v>594</v>
      </c>
      <c r="C1884" s="78">
        <v>14</v>
      </c>
      <c r="D1884" s="77">
        <v>3553005</v>
      </c>
      <c r="E1884" s="78">
        <v>355300514</v>
      </c>
      <c r="F1884" s="78" t="str">
        <f t="shared" si="78"/>
        <v>3553005142015</v>
      </c>
      <c r="G1884" s="89">
        <v>2.9505906067057053</v>
      </c>
      <c r="H1884" s="80">
        <f t="shared" si="77"/>
        <v>12139</v>
      </c>
      <c r="I1884" s="90">
        <v>8696</v>
      </c>
      <c r="J1884" s="91">
        <v>3443</v>
      </c>
      <c r="K1884" s="83">
        <f>(H1884)/VLOOKUP(D1884,'Dados Base'!$B:$K,6,FALSE)</f>
        <v>83.25788751714677</v>
      </c>
      <c r="L1884" s="88">
        <f t="shared" si="79"/>
        <v>71.636872889035345</v>
      </c>
      <c r="M1884" s="85" t="s">
        <v>702</v>
      </c>
      <c r="N1884" s="92">
        <v>0.70899999999999996</v>
      </c>
      <c r="O1884" s="91">
        <v>44</v>
      </c>
      <c r="P1884" s="91">
        <v>20000</v>
      </c>
      <c r="Q1884" s="91">
        <v>0</v>
      </c>
      <c r="R1884" s="91">
        <v>5000</v>
      </c>
      <c r="S1884" s="91">
        <v>67</v>
      </c>
      <c r="T1884" s="87" t="s">
        <v>691</v>
      </c>
      <c r="U1884" s="91">
        <v>120</v>
      </c>
      <c r="V1884" s="91">
        <v>64</v>
      </c>
      <c r="W1884" s="93">
        <v>0.5</v>
      </c>
      <c r="X1884" s="47">
        <v>3.257221059606482E-2</v>
      </c>
      <c r="Y1884" s="21">
        <v>6.31</v>
      </c>
      <c r="Z1884" s="21">
        <v>404</v>
      </c>
      <c r="AA1884" s="21">
        <v>83</v>
      </c>
      <c r="AB1884" s="21">
        <v>1</v>
      </c>
      <c r="AC1884" s="21">
        <v>0</v>
      </c>
      <c r="AD1884" s="153">
        <f>VLOOKUP(D1884,'Dados Base'!$B:$K,9,FALSE)*31536000/VLOOKUP($F1884,F:H,MATCH(H1883,F1883:AF1883,0),FALSE)</f>
        <v>4286.5474915561417</v>
      </c>
      <c r="AE1884" s="153">
        <f>VLOOKUP(D1884,'Dados Base'!$B:$K,10,FALSE)*31536000/VLOOKUP($F1884,F:H,MATCH(H1883,F1883:AF1883,0),FALSE)</f>
        <v>519.58151412801703</v>
      </c>
      <c r="AF1884" s="14">
        <v>88.15</v>
      </c>
      <c r="AG1884" s="15">
        <v>88.24</v>
      </c>
      <c r="AH1884" s="14">
        <v>85.35</v>
      </c>
      <c r="AI1884" s="14">
        <v>17.87</v>
      </c>
      <c r="AJ1884" s="16">
        <v>100</v>
      </c>
      <c r="AK1884" s="72">
        <f>(SUMIFS('Banco de Indicadores Mun. (2)'!I:I,'Banco de Indicadores Mun. (2)'!B:B,'Banco de Indicadores - Mun. (1)'!B1884,'Banco de Indicadores Mun. (2)'!A:A,'Banco de Indicadores - Mun. (1)'!A1884) / VLOOKUP(D1884,'Dados Base'!$B:$K,8,FALSE)) * 100</f>
        <v>4.8443513513513512</v>
      </c>
      <c r="AL1884" s="72">
        <f>(SUMIFS('Banco de Indicadores Mun. (2)'!I:I,'Banco de Indicadores Mun. (2)'!B:B,'Banco de Indicadores - Mun. (1)'!B1884,'Banco de Indicadores Mun. (2)'!A:A,'Banco de Indicadores - Mun. (1)'!A1884) / VLOOKUP(D1884,'Dados Base'!$B:$K,9,FALSE)) * 100</f>
        <v>2.1726181818181818</v>
      </c>
      <c r="AM1884" s="72">
        <f>(SUMIFS('Banco de Indicadores Mun. (2)'!J:J,'Banco de Indicadores Mun. (2)'!B:B,'Banco de Indicadores - Mun. (1)'!B1884,'Banco de Indicadores Mun. (2)'!A:A,'Banco de Indicadores - Mun. (1)'!A1884) / VLOOKUP(D1884,'Dados Base'!$B:$K,7,FALSE)) * 100</f>
        <v>5.2619814814814809</v>
      </c>
      <c r="AN1884" s="72">
        <f>(SUMIFS('Banco de Indicadores Mun. (2)'!K:K,'Banco de Indicadores Mun. (2)'!B:B,'Banco de Indicadores - Mun. (1)'!B1884,'Banco de Indicadores Mun. (2)'!A:A,'Banco de Indicadores - Mun. (1)'!A1884) / VLOOKUP(D1884,'Dados Base'!$B:$K,10,FALSE)) * 100</f>
        <v>3.7167500000000007</v>
      </c>
      <c r="AO1884" s="21">
        <v>0</v>
      </c>
      <c r="AP1884" s="125">
        <v>0</v>
      </c>
      <c r="AQ1884" s="5">
        <v>0</v>
      </c>
      <c r="AR1884" s="21">
        <v>9.6999999999999993</v>
      </c>
      <c r="AS1884" s="20">
        <v>100</v>
      </c>
      <c r="AT1884" s="20">
        <v>100</v>
      </c>
      <c r="AU1884" s="20">
        <v>82.956878850102669</v>
      </c>
      <c r="AV1884" s="20">
        <v>9.5</v>
      </c>
      <c r="AW1884" s="21">
        <v>0</v>
      </c>
      <c r="AX1884" s="21">
        <v>0</v>
      </c>
      <c r="AY1884" s="116">
        <v>84.543101169572196</v>
      </c>
    </row>
    <row r="1885" spans="1:51" ht="15" x14ac:dyDescent="0.25">
      <c r="A1885" s="144">
        <v>2015</v>
      </c>
      <c r="B1885" s="77" t="s">
        <v>595</v>
      </c>
      <c r="C1885" s="78">
        <v>15</v>
      </c>
      <c r="D1885" s="77">
        <v>3553104</v>
      </c>
      <c r="E1885" s="78">
        <v>355310415</v>
      </c>
      <c r="F1885" s="78" t="str">
        <f t="shared" si="78"/>
        <v>3553104152015</v>
      </c>
      <c r="G1885" s="89">
        <v>0.33275226350497622</v>
      </c>
      <c r="H1885" s="80">
        <f t="shared" si="77"/>
        <v>5968</v>
      </c>
      <c r="I1885" s="90">
        <v>5495</v>
      </c>
      <c r="J1885" s="91">
        <v>473</v>
      </c>
      <c r="K1885" s="83">
        <f>(H1885)/VLOOKUP(D1885,'Dados Base'!$B:$K,6,FALSE)</f>
        <v>55.812213597680724</v>
      </c>
      <c r="L1885" s="88">
        <f t="shared" si="79"/>
        <v>92.074396782841831</v>
      </c>
      <c r="M1885" s="85" t="s">
        <v>702</v>
      </c>
      <c r="N1885" s="92">
        <v>0.71</v>
      </c>
      <c r="O1885" s="91">
        <v>61</v>
      </c>
      <c r="P1885" s="91">
        <v>3500</v>
      </c>
      <c r="Q1885" s="91">
        <v>62000</v>
      </c>
      <c r="R1885" s="91">
        <v>600</v>
      </c>
      <c r="S1885" s="91">
        <v>5</v>
      </c>
      <c r="T1885" s="87" t="s">
        <v>691</v>
      </c>
      <c r="U1885" s="91">
        <v>65</v>
      </c>
      <c r="V1885" s="91">
        <v>25</v>
      </c>
      <c r="W1885" s="93">
        <v>0</v>
      </c>
      <c r="X1885" s="47">
        <v>1.5541666666666667E-2</v>
      </c>
      <c r="Y1885" s="21">
        <v>3.93</v>
      </c>
      <c r="Z1885" s="21">
        <v>177</v>
      </c>
      <c r="AA1885" s="21">
        <v>127</v>
      </c>
      <c r="AB1885" s="21">
        <v>1</v>
      </c>
      <c r="AC1885" s="21">
        <v>0</v>
      </c>
      <c r="AD1885" s="153">
        <f>VLOOKUP(D1885,'Dados Base'!$B:$K,9,FALSE)*31536000/VLOOKUP($F1885,F:H,MATCH(H1884,F1884:AF1884,0),FALSE)</f>
        <v>4280.1876675603216</v>
      </c>
      <c r="AE1885" s="153">
        <f>VLOOKUP(D1885,'Dados Base'!$B:$K,10,FALSE)*31536000/VLOOKUP($F1885,F:H,MATCH(H1884,F1884:AF1884,0),FALSE)</f>
        <v>475.57640750670242</v>
      </c>
      <c r="AF1885" s="14">
        <v>100</v>
      </c>
      <c r="AG1885" s="15">
        <v>90.59</v>
      </c>
      <c r="AH1885" s="14">
        <v>100</v>
      </c>
      <c r="AI1885" s="14">
        <v>0</v>
      </c>
      <c r="AJ1885" s="16">
        <v>100</v>
      </c>
      <c r="AK1885" s="72">
        <f>(SUMIFS('Banco de Indicadores Mun. (2)'!I:I,'Banco de Indicadores Mun. (2)'!B:B,'Banco de Indicadores - Mun. (1)'!B1885,'Banco de Indicadores Mun. (2)'!A:A,'Banco de Indicadores - Mun. (1)'!A1885) / VLOOKUP(D1885,'Dados Base'!$B:$K,8,FALSE)) * 100</f>
        <v>38.300538461538444</v>
      </c>
      <c r="AL1885" s="72">
        <f>(SUMIFS('Banco de Indicadores Mun. (2)'!I:I,'Banco de Indicadores Mun. (2)'!B:B,'Banco de Indicadores - Mun. (1)'!B1885,'Banco de Indicadores Mun. (2)'!A:A,'Banco de Indicadores - Mun. (1)'!A1885) / VLOOKUP(D1885,'Dados Base'!$B:$K,9,FALSE)) * 100</f>
        <v>12.293999999999995</v>
      </c>
      <c r="AM1885" s="72">
        <f>(SUMIFS('Banco de Indicadores Mun. (2)'!J:J,'Banco de Indicadores Mun. (2)'!B:B,'Banco de Indicadores - Mun. (1)'!B1885,'Banco de Indicadores Mun. (2)'!A:A,'Banco de Indicadores - Mun. (1)'!A1885) / VLOOKUP(D1885,'Dados Base'!$B:$K,7,FALSE)) * 100</f>
        <v>17.001999999999999</v>
      </c>
      <c r="AN1885" s="72">
        <f>(SUMIFS('Banco de Indicadores Mun. (2)'!K:K,'Banco de Indicadores Mun. (2)'!B:B,'Banco de Indicadores - Mun. (1)'!B1885,'Banco de Indicadores Mun. (2)'!A:A,'Banco de Indicadores - Mun. (1)'!A1885) / VLOOKUP(D1885,'Dados Base'!$B:$K,10,FALSE)) * 100</f>
        <v>78.531111111111088</v>
      </c>
      <c r="AO1885" s="21">
        <v>0</v>
      </c>
      <c r="AP1885" s="125">
        <v>0</v>
      </c>
      <c r="AQ1885" s="5">
        <v>0</v>
      </c>
      <c r="AR1885" s="21">
        <v>8.3000000000000007</v>
      </c>
      <c r="AS1885" s="20">
        <v>100</v>
      </c>
      <c r="AT1885" s="20">
        <v>100</v>
      </c>
      <c r="AU1885" s="20">
        <v>58.223684210526315</v>
      </c>
      <c r="AV1885" s="20">
        <v>7.27</v>
      </c>
      <c r="AW1885" s="21">
        <v>1</v>
      </c>
      <c r="AX1885" s="21">
        <v>0</v>
      </c>
      <c r="AY1885" s="116">
        <v>186.98593364387258</v>
      </c>
    </row>
    <row r="1886" spans="1:51" ht="15" x14ac:dyDescent="0.25">
      <c r="A1886" s="144">
        <v>2015</v>
      </c>
      <c r="B1886" s="77" t="s">
        <v>596</v>
      </c>
      <c r="C1886" s="78">
        <v>15</v>
      </c>
      <c r="D1886" s="77">
        <v>3553203</v>
      </c>
      <c r="E1886" s="78">
        <v>355320315</v>
      </c>
      <c r="F1886" s="78" t="str">
        <f t="shared" si="78"/>
        <v>3553203152015</v>
      </c>
      <c r="G1886" s="89">
        <v>1.4487930282678141</v>
      </c>
      <c r="H1886" s="80">
        <f t="shared" si="77"/>
        <v>6352</v>
      </c>
      <c r="I1886" s="90">
        <v>5891</v>
      </c>
      <c r="J1886" s="91">
        <v>461</v>
      </c>
      <c r="K1886" s="83">
        <f>(H1886)/VLOOKUP(D1886,'Dados Base'!$B:$K,6,FALSE)</f>
        <v>48.062953995157386</v>
      </c>
      <c r="L1886" s="88">
        <f t="shared" si="79"/>
        <v>92.742443324937028</v>
      </c>
      <c r="M1886" s="85" t="s">
        <v>702</v>
      </c>
      <c r="N1886" s="92">
        <v>0.76</v>
      </c>
      <c r="O1886" s="91">
        <v>47</v>
      </c>
      <c r="P1886" s="91">
        <v>979</v>
      </c>
      <c r="Q1886" s="91">
        <v>0</v>
      </c>
      <c r="R1886" s="91">
        <v>0</v>
      </c>
      <c r="S1886" s="91">
        <v>4</v>
      </c>
      <c r="T1886" s="87" t="s">
        <v>691</v>
      </c>
      <c r="U1886" s="91">
        <v>53</v>
      </c>
      <c r="V1886" s="91">
        <v>30</v>
      </c>
      <c r="W1886" s="93">
        <v>0</v>
      </c>
      <c r="X1886" s="47">
        <v>1.6541666666666666E-2</v>
      </c>
      <c r="Y1886" s="21">
        <v>3.58</v>
      </c>
      <c r="Z1886" s="21">
        <v>213</v>
      </c>
      <c r="AA1886" s="21">
        <v>63</v>
      </c>
      <c r="AB1886" s="21">
        <v>4</v>
      </c>
      <c r="AC1886" s="21">
        <v>0</v>
      </c>
      <c r="AD1886" s="153">
        <f>VLOOKUP(D1886,'Dados Base'!$B:$K,9,FALSE)*31536000/VLOOKUP($F1886,F:H,MATCH(H1885,F1885:AF1885,0),FALSE)</f>
        <v>7645.6926952141057</v>
      </c>
      <c r="AE1886" s="153">
        <f>VLOOKUP(D1886,'Dados Base'!$B:$K,10,FALSE)*31536000/VLOOKUP($F1886,F:H,MATCH(H1885,F1885:AF1885,0),FALSE)</f>
        <v>893.65239294710352</v>
      </c>
      <c r="AF1886" s="14">
        <v>100</v>
      </c>
      <c r="AG1886" s="15">
        <v>91.19</v>
      </c>
      <c r="AH1886" s="14">
        <v>100</v>
      </c>
      <c r="AI1886" s="14">
        <v>0</v>
      </c>
      <c r="AJ1886" s="16">
        <v>100</v>
      </c>
      <c r="AK1886" s="72">
        <f>(SUMIFS('Banco de Indicadores Mun. (2)'!I:I,'Banco de Indicadores Mun. (2)'!B:B,'Banco de Indicadores - Mun. (1)'!B1886,'Banco de Indicadores Mun. (2)'!A:A,'Banco de Indicadores - Mun. (1)'!A1886) / VLOOKUP(D1886,'Dados Base'!$B:$K,8,FALSE)) * 100</f>
        <v>9.9877272727272715</v>
      </c>
      <c r="AL1886" s="72">
        <f>(SUMIFS('Banco de Indicadores Mun. (2)'!I:I,'Banco de Indicadores Mun. (2)'!B:B,'Banco de Indicadores - Mun. (1)'!B1886,'Banco de Indicadores Mun. (2)'!A:A,'Banco de Indicadores - Mun. (1)'!A1886) / VLOOKUP(D1886,'Dados Base'!$B:$K,9,FALSE)) * 100</f>
        <v>3.5670454545454549</v>
      </c>
      <c r="AM1886" s="72">
        <f>(SUMIFS('Banco de Indicadores Mun. (2)'!J:J,'Banco de Indicadores Mun. (2)'!B:B,'Banco de Indicadores - Mun. (1)'!B1886,'Banco de Indicadores Mun. (2)'!A:A,'Banco de Indicadores - Mun. (1)'!A1886) / VLOOKUP(D1886,'Dados Base'!$B:$K,7,FALSE)) * 100</f>
        <v>9.4791621621621633</v>
      </c>
      <c r="AN1886" s="72">
        <f>(SUMIFS('Banco de Indicadores Mun. (2)'!K:K,'Banco de Indicadores Mun. (2)'!B:B,'Banco de Indicadores - Mun. (1)'!B1886,'Banco de Indicadores Mun. (2)'!A:A,'Banco de Indicadores - Mun. (1)'!A1886) / VLOOKUP(D1886,'Dados Base'!$B:$K,10,FALSE)) * 100</f>
        <v>11.03311111111111</v>
      </c>
      <c r="AO1886" s="21">
        <v>0</v>
      </c>
      <c r="AP1886" s="125">
        <v>0</v>
      </c>
      <c r="AQ1886" s="5">
        <v>0</v>
      </c>
      <c r="AR1886" s="21">
        <v>8.3000000000000007</v>
      </c>
      <c r="AS1886" s="20">
        <v>100</v>
      </c>
      <c r="AT1886" s="20">
        <v>100</v>
      </c>
      <c r="AU1886" s="20">
        <v>77.173913043478265</v>
      </c>
      <c r="AV1886" s="20">
        <v>8.23</v>
      </c>
      <c r="AW1886" s="21">
        <v>1</v>
      </c>
      <c r="AX1886" s="21">
        <v>0</v>
      </c>
      <c r="AY1886" s="116">
        <v>112.11483361971264</v>
      </c>
    </row>
    <row r="1887" spans="1:51" ht="15" x14ac:dyDescent="0.25">
      <c r="A1887" s="144">
        <v>2015</v>
      </c>
      <c r="B1887" s="77" t="s">
        <v>597</v>
      </c>
      <c r="C1887" s="78">
        <v>4</v>
      </c>
      <c r="D1887" s="77">
        <v>3553302</v>
      </c>
      <c r="E1887" s="78">
        <v>35533024</v>
      </c>
      <c r="F1887" s="78" t="str">
        <f t="shared" si="78"/>
        <v>355330242015</v>
      </c>
      <c r="G1887" s="89">
        <v>5.8660576037095069E-2</v>
      </c>
      <c r="H1887" s="80">
        <f t="shared" si="77"/>
        <v>22575</v>
      </c>
      <c r="I1887" s="90">
        <v>20362</v>
      </c>
      <c r="J1887" s="91">
        <v>2213</v>
      </c>
      <c r="K1887" s="83">
        <f>(H1887)/VLOOKUP(D1887,'Dados Base'!$B:$K,6,FALSE)</f>
        <v>40.199796997702862</v>
      </c>
      <c r="L1887" s="88">
        <f t="shared" si="79"/>
        <v>90.197120708748614</v>
      </c>
      <c r="M1887" s="85" t="s">
        <v>702</v>
      </c>
      <c r="N1887" s="92">
        <v>0.73099999999999998</v>
      </c>
      <c r="O1887" s="91">
        <v>159</v>
      </c>
      <c r="P1887" s="91">
        <v>9000</v>
      </c>
      <c r="Q1887" s="91">
        <v>3000200</v>
      </c>
      <c r="R1887" s="91">
        <v>0</v>
      </c>
      <c r="S1887" s="91">
        <v>134</v>
      </c>
      <c r="T1887" s="87" t="s">
        <v>691</v>
      </c>
      <c r="U1887" s="91">
        <v>267</v>
      </c>
      <c r="V1887" s="91">
        <v>195</v>
      </c>
      <c r="W1887" s="93">
        <v>0</v>
      </c>
      <c r="X1887" s="47">
        <v>6.8717881944444448E-2</v>
      </c>
      <c r="Y1887" s="21">
        <v>14.44</v>
      </c>
      <c r="Z1887" s="21">
        <v>947</v>
      </c>
      <c r="AA1887" s="21">
        <v>167</v>
      </c>
      <c r="AB1887" s="21">
        <v>3</v>
      </c>
      <c r="AC1887" s="21">
        <v>0</v>
      </c>
      <c r="AD1887" s="153">
        <f>VLOOKUP(D1887,'Dados Base'!$B:$K,9,FALSE)*31536000/VLOOKUP($F1887,F:H,MATCH(H1886,F1886:AF1886,0),FALSE)</f>
        <v>12069.592026578073</v>
      </c>
      <c r="AE1887" s="153">
        <f>VLOOKUP(D1887,'Dados Base'!$B:$K,10,FALSE)*31536000/VLOOKUP($F1887,F:H,MATCH(H1886,F1886:AF1886,0),FALSE)</f>
        <v>1187.4019933554816</v>
      </c>
      <c r="AF1887" s="14">
        <v>100</v>
      </c>
      <c r="AG1887" s="15">
        <v>100</v>
      </c>
      <c r="AH1887" s="14">
        <v>100</v>
      </c>
      <c r="AI1887" s="14">
        <v>3.13</v>
      </c>
      <c r="AJ1887" s="16">
        <v>100</v>
      </c>
      <c r="AK1887" s="72">
        <f>(SUMIFS('Banco de Indicadores Mun. (2)'!I:I,'Banco de Indicadores Mun. (2)'!B:B,'Banco de Indicadores - Mun. (1)'!B1887,'Banco de Indicadores Mun. (2)'!A:A,'Banco de Indicadores - Mun. (1)'!A1887) / VLOOKUP(D1887,'Dados Base'!$B:$K,8,FALSE)) * 100</f>
        <v>23.330077490774901</v>
      </c>
      <c r="AL1887" s="72">
        <f>(SUMIFS('Banco de Indicadores Mun. (2)'!I:I,'Banco de Indicadores Mun. (2)'!B:B,'Banco de Indicadores - Mun. (1)'!B1887,'Banco de Indicadores Mun. (2)'!A:A,'Banco de Indicadores - Mun. (1)'!A1887) / VLOOKUP(D1887,'Dados Base'!$B:$K,9,FALSE)) * 100</f>
        <v>7.3176516203703672</v>
      </c>
      <c r="AM1887" s="72">
        <f>(SUMIFS('Banco de Indicadores Mun. (2)'!J:J,'Banco de Indicadores Mun. (2)'!B:B,'Banco de Indicadores - Mun. (1)'!B1887,'Banco de Indicadores Mun. (2)'!A:A,'Banco de Indicadores - Mun. (1)'!A1887) / VLOOKUP(D1887,'Dados Base'!$B:$K,7,FALSE)) * 100</f>
        <v>33.312768817204294</v>
      </c>
      <c r="AN1887" s="72">
        <f>(SUMIFS('Banco de Indicadores Mun. (2)'!K:K,'Banco de Indicadores Mun. (2)'!B:B,'Banco de Indicadores - Mun. (1)'!B1887,'Banco de Indicadores Mun. (2)'!A:A,'Banco de Indicadores - Mun. (1)'!A1887) / VLOOKUP(D1887,'Dados Base'!$B:$K,10,FALSE)) * 100</f>
        <v>1.4856000000000003</v>
      </c>
      <c r="AO1887" s="21">
        <v>0</v>
      </c>
      <c r="AP1887" s="125">
        <v>0</v>
      </c>
      <c r="AQ1887" s="5">
        <v>0</v>
      </c>
      <c r="AR1887" s="21">
        <v>8.3000000000000007</v>
      </c>
      <c r="AS1887" s="20">
        <v>100</v>
      </c>
      <c r="AT1887" s="20">
        <v>100</v>
      </c>
      <c r="AU1887" s="20">
        <v>85.008976660682222</v>
      </c>
      <c r="AV1887" s="20">
        <v>9.6999999999999993</v>
      </c>
      <c r="AW1887" s="21">
        <v>0</v>
      </c>
      <c r="AX1887" s="21">
        <v>0</v>
      </c>
      <c r="AY1887" s="116">
        <v>270.27321298041642</v>
      </c>
    </row>
    <row r="1888" spans="1:51" ht="15" x14ac:dyDescent="0.25">
      <c r="A1888" s="144">
        <v>2015</v>
      </c>
      <c r="B1888" s="77" t="s">
        <v>598</v>
      </c>
      <c r="C1888" s="78">
        <v>15</v>
      </c>
      <c r="D1888" s="77">
        <v>3553401</v>
      </c>
      <c r="E1888" s="78">
        <v>355340115</v>
      </c>
      <c r="F1888" s="78" t="str">
        <f t="shared" si="78"/>
        <v>3553401152015</v>
      </c>
      <c r="G1888" s="89">
        <v>0.54345026716609013</v>
      </c>
      <c r="H1888" s="80">
        <f t="shared" si="77"/>
        <v>24661</v>
      </c>
      <c r="I1888" s="90">
        <v>22742</v>
      </c>
      <c r="J1888" s="91">
        <v>1919</v>
      </c>
      <c r="K1888" s="83">
        <f>(H1888)/VLOOKUP(D1888,'Dados Base'!$B:$K,6,FALSE)</f>
        <v>33.091797163291872</v>
      </c>
      <c r="L1888" s="88">
        <f t="shared" si="79"/>
        <v>92.218482624386695</v>
      </c>
      <c r="M1888" s="85" t="s">
        <v>702</v>
      </c>
      <c r="N1888" s="92">
        <v>0.748</v>
      </c>
      <c r="O1888" s="91">
        <v>232</v>
      </c>
      <c r="P1888" s="91">
        <v>15000</v>
      </c>
      <c r="Q1888" s="91">
        <v>1200000</v>
      </c>
      <c r="R1888" s="91">
        <v>0</v>
      </c>
      <c r="S1888" s="91">
        <v>62</v>
      </c>
      <c r="T1888" s="87" t="s">
        <v>691</v>
      </c>
      <c r="U1888" s="91">
        <v>217</v>
      </c>
      <c r="V1888" s="91">
        <v>173</v>
      </c>
      <c r="W1888" s="93">
        <v>0</v>
      </c>
      <c r="X1888" s="47">
        <v>7.4872451483796301E-2</v>
      </c>
      <c r="Y1888" s="21">
        <v>16.11</v>
      </c>
      <c r="Z1888" s="21">
        <v>1061</v>
      </c>
      <c r="AA1888" s="21">
        <v>182</v>
      </c>
      <c r="AB1888" s="21">
        <v>2</v>
      </c>
      <c r="AC1888" s="21">
        <v>0</v>
      </c>
      <c r="AD1888" s="153">
        <f>VLOOKUP(D1888,'Dados Base'!$B:$K,9,FALSE)*31536000/VLOOKUP($F1888,F:H,MATCH(H1887,F1887:AF1887,0),FALSE)</f>
        <v>7327.4108916913347</v>
      </c>
      <c r="AE1888" s="153">
        <f>VLOOKUP(D1888,'Dados Base'!$B:$K,10,FALSE)*31536000/VLOOKUP($F1888,F:H,MATCH(H1887,F1887:AF1887,0),FALSE)</f>
        <v>741.69255099144414</v>
      </c>
      <c r="AF1888" s="14">
        <v>99.74</v>
      </c>
      <c r="AG1888" s="15">
        <v>90.36</v>
      </c>
      <c r="AH1888" s="14">
        <v>95.93</v>
      </c>
      <c r="AI1888" s="14">
        <v>21.91</v>
      </c>
      <c r="AJ1888" s="16">
        <v>99.82</v>
      </c>
      <c r="AK1888" s="72">
        <f>(SUMIFS('Banco de Indicadores Mun. (2)'!I:I,'Banco de Indicadores Mun. (2)'!B:B,'Banco de Indicadores - Mun. (1)'!B1888,'Banco de Indicadores Mun. (2)'!A:A,'Banco de Indicadores - Mun. (1)'!A1888) / VLOOKUP(D1888,'Dados Base'!$B:$K,8,FALSE)) * 100</f>
        <v>12.594670329670329</v>
      </c>
      <c r="AL1888" s="72">
        <f>(SUMIFS('Banco de Indicadores Mun. (2)'!I:I,'Banco de Indicadores Mun. (2)'!B:B,'Banco de Indicadores - Mun. (1)'!B1888,'Banco de Indicadores Mun. (2)'!A:A,'Banco de Indicadores - Mun. (1)'!A1888) / VLOOKUP(D1888,'Dados Base'!$B:$K,9,FALSE)) * 100</f>
        <v>4.0004013961605587</v>
      </c>
      <c r="AM1888" s="72">
        <f>(SUMIFS('Banco de Indicadores Mun. (2)'!J:J,'Banco de Indicadores Mun. (2)'!B:B,'Banco de Indicadores - Mun. (1)'!B1888,'Banco de Indicadores Mun. (2)'!A:A,'Banco de Indicadores - Mun. (1)'!A1888) / VLOOKUP(D1888,'Dados Base'!$B:$K,7,FALSE)) * 100</f>
        <v>9.8121209677419383</v>
      </c>
      <c r="AN1888" s="72">
        <f>(SUMIFS('Banco de Indicadores Mun. (2)'!K:K,'Banco de Indicadores Mun. (2)'!B:B,'Banco de Indicadores - Mun. (1)'!B1888,'Banco de Indicadores Mun. (2)'!A:A,'Banco de Indicadores - Mun. (1)'!A1888) / VLOOKUP(D1888,'Dados Base'!$B:$K,10,FALSE)) * 100</f>
        <v>18.543568965517242</v>
      </c>
      <c r="AO1888" s="21">
        <v>1</v>
      </c>
      <c r="AP1888" s="125">
        <v>0</v>
      </c>
      <c r="AQ1888" s="5">
        <v>0</v>
      </c>
      <c r="AR1888" s="21">
        <v>8.6</v>
      </c>
      <c r="AS1888" s="20">
        <v>97</v>
      </c>
      <c r="AT1888" s="20">
        <v>97.000000000000014</v>
      </c>
      <c r="AU1888" s="20">
        <v>85.35800482703138</v>
      </c>
      <c r="AV1888" s="20">
        <v>9.9600000000000009</v>
      </c>
      <c r="AW1888" s="21">
        <v>2</v>
      </c>
      <c r="AX1888" s="21">
        <v>0</v>
      </c>
      <c r="AY1888" s="116">
        <v>32.453212729225811</v>
      </c>
    </row>
    <row r="1889" spans="1:51" ht="15" x14ac:dyDescent="0.25">
      <c r="A1889" s="144">
        <v>2015</v>
      </c>
      <c r="B1889" s="77" t="s">
        <v>599</v>
      </c>
      <c r="C1889" s="78">
        <v>11</v>
      </c>
      <c r="D1889" s="77">
        <v>3553500</v>
      </c>
      <c r="E1889" s="78">
        <v>355350011</v>
      </c>
      <c r="F1889" s="78" t="str">
        <f t="shared" si="78"/>
        <v>3553500112015</v>
      </c>
      <c r="G1889" s="89">
        <v>-0.73287228766301116</v>
      </c>
      <c r="H1889" s="80">
        <f t="shared" si="77"/>
        <v>7782</v>
      </c>
      <c r="I1889" s="90">
        <v>5709</v>
      </c>
      <c r="J1889" s="91">
        <v>2073</v>
      </c>
      <c r="K1889" s="83">
        <f>(H1889)/VLOOKUP(D1889,'Dados Base'!$B:$K,6,FALSE)</f>
        <v>10.303327198824293</v>
      </c>
      <c r="L1889" s="88">
        <f t="shared" si="79"/>
        <v>73.361603700848107</v>
      </c>
      <c r="M1889" s="85" t="s">
        <v>702</v>
      </c>
      <c r="N1889" s="92">
        <v>0.68100000000000005</v>
      </c>
      <c r="O1889" s="91">
        <v>57</v>
      </c>
      <c r="P1889" s="91">
        <v>1447</v>
      </c>
      <c r="Q1889" s="91">
        <v>0</v>
      </c>
      <c r="R1889" s="91">
        <v>0</v>
      </c>
      <c r="S1889" s="91">
        <v>16</v>
      </c>
      <c r="T1889" s="87" t="s">
        <v>691</v>
      </c>
      <c r="U1889" s="91">
        <v>41</v>
      </c>
      <c r="V1889" s="91">
        <v>35</v>
      </c>
      <c r="W1889" s="93">
        <v>4.54</v>
      </c>
      <c r="X1889" s="47">
        <v>1.3176709375E-2</v>
      </c>
      <c r="Y1889" s="21">
        <v>4.03</v>
      </c>
      <c r="Z1889" s="21">
        <v>153</v>
      </c>
      <c r="AA1889" s="21">
        <v>158</v>
      </c>
      <c r="AB1889" s="21">
        <v>3</v>
      </c>
      <c r="AC1889" s="21">
        <v>0</v>
      </c>
      <c r="AD1889" s="153">
        <f>VLOOKUP(D1889,'Dados Base'!$B:$K,9,FALSE)*31536000/VLOOKUP($F1889,F:H,MATCH(H1888,F1888:AF1888,0),FALSE)</f>
        <v>87005.643793369309</v>
      </c>
      <c r="AE1889" s="153">
        <f>VLOOKUP(D1889,'Dados Base'!$B:$K,10,FALSE)*31536000/VLOOKUP($F1889,F:H,MATCH(H1888,F1888:AF1888,0),FALSE)</f>
        <v>11184.703161141097</v>
      </c>
      <c r="AF1889" s="14">
        <v>65.02</v>
      </c>
      <c r="AG1889" s="15">
        <v>90</v>
      </c>
      <c r="AH1889" s="14">
        <v>58.73</v>
      </c>
      <c r="AI1889" s="14">
        <v>39.17</v>
      </c>
      <c r="AJ1889" s="16">
        <v>90.94</v>
      </c>
      <c r="AK1889" s="72">
        <f>(SUMIFS('Banco de Indicadores Mun. (2)'!I:I,'Banco de Indicadores Mun. (2)'!B:B,'Banco de Indicadores - Mun. (1)'!B1889,'Banco de Indicadores Mun. (2)'!A:A,'Banco de Indicadores - Mun. (1)'!A1889) / VLOOKUP(D1889,'Dados Base'!$B:$K,8,FALSE)) * 100</f>
        <v>0.21256609808102345</v>
      </c>
      <c r="AL1889" s="72">
        <f>(SUMIFS('Banco de Indicadores Mun. (2)'!I:I,'Banco de Indicadores Mun. (2)'!B:B,'Banco de Indicadores - Mun. (1)'!B1889,'Banco de Indicadores Mun. (2)'!A:A,'Banco de Indicadores - Mun. (1)'!A1889) / VLOOKUP(D1889,'Dados Base'!$B:$K,9,FALSE)) * 100</f>
        <v>9.2867722403353531E-2</v>
      </c>
      <c r="AM1889" s="72">
        <f>(SUMIFS('Banco de Indicadores Mun. (2)'!J:J,'Banco de Indicadores Mun. (2)'!B:B,'Banco de Indicadores - Mun. (1)'!B1889,'Banco de Indicadores Mun. (2)'!A:A,'Banco de Indicadores - Mun. (1)'!A1889) / VLOOKUP(D1889,'Dados Base'!$B:$K,7,FALSE)) * 100</f>
        <v>0.29955438066465256</v>
      </c>
      <c r="AN1889" s="72">
        <f>(SUMIFS('Banco de Indicadores Mun. (2)'!K:K,'Banco de Indicadores Mun. (2)'!B:B,'Banco de Indicadores - Mun. (1)'!B1889,'Banco de Indicadores Mun. (2)'!A:A,'Banco de Indicadores - Mun. (1)'!A1889) / VLOOKUP(D1889,'Dados Base'!$B:$K,10,FALSE)) * 100</f>
        <v>3.9202898550724629E-3</v>
      </c>
      <c r="AO1889" s="21">
        <v>0</v>
      </c>
      <c r="AP1889" s="125">
        <v>0</v>
      </c>
      <c r="AQ1889" s="5">
        <v>0</v>
      </c>
      <c r="AR1889" s="21">
        <v>9</v>
      </c>
      <c r="AS1889" s="20">
        <v>82</v>
      </c>
      <c r="AT1889" s="20">
        <v>82</v>
      </c>
      <c r="AU1889" s="20">
        <v>49.19614147909968</v>
      </c>
      <c r="AV1889" s="20">
        <v>6.43</v>
      </c>
      <c r="AW1889" s="21">
        <v>0</v>
      </c>
      <c r="AX1889" s="21">
        <v>0</v>
      </c>
      <c r="AY1889" s="116">
        <v>19.14613867873063</v>
      </c>
    </row>
    <row r="1890" spans="1:51" ht="15" x14ac:dyDescent="0.25">
      <c r="A1890" s="144">
        <v>2015</v>
      </c>
      <c r="B1890" s="77" t="s">
        <v>600</v>
      </c>
      <c r="C1890" s="78">
        <v>4</v>
      </c>
      <c r="D1890" s="77">
        <v>3553609</v>
      </c>
      <c r="E1890" s="78">
        <v>35536094</v>
      </c>
      <c r="F1890" s="78" t="str">
        <f t="shared" si="78"/>
        <v>355360942015</v>
      </c>
      <c r="G1890" s="89">
        <v>-0.18928843749178581</v>
      </c>
      <c r="H1890" s="80">
        <f t="shared" si="77"/>
        <v>12652</v>
      </c>
      <c r="I1890" s="90">
        <v>10943</v>
      </c>
      <c r="J1890" s="91">
        <v>1709</v>
      </c>
      <c r="K1890" s="83">
        <f>(H1890)/VLOOKUP(D1890,'Dados Base'!$B:$K,6,FALSE)</f>
        <v>57.35787469398857</v>
      </c>
      <c r="L1890" s="88">
        <f t="shared" si="79"/>
        <v>86.492254189061015</v>
      </c>
      <c r="M1890" s="85" t="s">
        <v>702</v>
      </c>
      <c r="N1890" s="92">
        <v>0.751</v>
      </c>
      <c r="O1890" s="91">
        <v>74</v>
      </c>
      <c r="P1890" s="91">
        <v>11789</v>
      </c>
      <c r="Q1890" s="91">
        <v>120000</v>
      </c>
      <c r="R1890" s="91">
        <v>1400</v>
      </c>
      <c r="S1890" s="91">
        <v>28</v>
      </c>
      <c r="T1890" s="87" t="s">
        <v>691</v>
      </c>
      <c r="U1890" s="91">
        <v>98</v>
      </c>
      <c r="V1890" s="91">
        <v>77</v>
      </c>
      <c r="W1890" s="93">
        <v>0</v>
      </c>
      <c r="X1890" s="47">
        <v>3.145966184906266E-2</v>
      </c>
      <c r="Y1890" s="21">
        <v>7.55</v>
      </c>
      <c r="Z1890" s="21">
        <v>423</v>
      </c>
      <c r="AA1890" s="21">
        <v>159</v>
      </c>
      <c r="AB1890" s="21">
        <v>2</v>
      </c>
      <c r="AC1890" s="21">
        <v>0</v>
      </c>
      <c r="AD1890" s="153">
        <f>VLOOKUP(D1890,'Dados Base'!$B:$K,9,FALSE)*31536000/VLOOKUP($F1890,F:H,MATCH(H1889,F1889:AF1889,0),FALSE)</f>
        <v>8674.1447992412268</v>
      </c>
      <c r="AE1890" s="153">
        <f>VLOOKUP(D1890,'Dados Base'!$B:$K,10,FALSE)*31536000/VLOOKUP($F1890,F:H,MATCH(H1889,F1889:AF1889,0),FALSE)</f>
        <v>847.47391716724644</v>
      </c>
      <c r="AF1890" s="14" t="s">
        <v>692</v>
      </c>
      <c r="AG1890" s="15">
        <v>82.47</v>
      </c>
      <c r="AH1890" s="14" t="s">
        <v>692</v>
      </c>
      <c r="AI1890" s="14" t="s">
        <v>692</v>
      </c>
      <c r="AJ1890" s="16" t="s">
        <v>692</v>
      </c>
      <c r="AK1890" s="72">
        <f>(SUMIFS('Banco de Indicadores Mun. (2)'!I:I,'Banco de Indicadores Mun. (2)'!B:B,'Banco de Indicadores - Mun. (1)'!B1890,'Banco de Indicadores Mun. (2)'!A:A,'Banco de Indicadores - Mun. (1)'!A1890) / VLOOKUP(D1890,'Dados Base'!$B:$K,8,FALSE)) * 100</f>
        <v>5.2350000000000003</v>
      </c>
      <c r="AL1890" s="72">
        <f>(SUMIFS('Banco de Indicadores Mun. (2)'!I:I,'Banco de Indicadores Mun. (2)'!B:B,'Banco de Indicadores - Mun. (1)'!B1890,'Banco de Indicadores Mun. (2)'!A:A,'Banco de Indicadores - Mun. (1)'!A1890) / VLOOKUP(D1890,'Dados Base'!$B:$K,9,FALSE)) * 100</f>
        <v>1.6396982758620691</v>
      </c>
      <c r="AM1890" s="72">
        <f>(SUMIFS('Banco de Indicadores Mun. (2)'!J:J,'Banco de Indicadores Mun. (2)'!B:B,'Banco de Indicadores - Mun. (1)'!B1890,'Banco de Indicadores Mun. (2)'!A:A,'Banco de Indicadores - Mun. (1)'!A1890) / VLOOKUP(D1890,'Dados Base'!$B:$K,7,FALSE)) * 100</f>
        <v>7.5790266666666675</v>
      </c>
      <c r="AN1890" s="72">
        <f>(SUMIFS('Banco de Indicadores Mun. (2)'!K:K,'Banco de Indicadores Mun. (2)'!B:B,'Banco de Indicadores - Mun. (1)'!B1890,'Banco de Indicadores Mun. (2)'!A:A,'Banco de Indicadores - Mun. (1)'!A1890) / VLOOKUP(D1890,'Dados Base'!$B:$K,10,FALSE)) * 100</f>
        <v>6.4352941176470571E-2</v>
      </c>
      <c r="AO1890" s="21">
        <v>0</v>
      </c>
      <c r="AP1890" s="125">
        <v>0</v>
      </c>
      <c r="AQ1890" s="5">
        <v>0</v>
      </c>
      <c r="AR1890" s="21">
        <v>8.4</v>
      </c>
      <c r="AS1890" s="20">
        <v>100</v>
      </c>
      <c r="AT1890" s="20">
        <v>85</v>
      </c>
      <c r="AU1890" s="20">
        <v>72.680412371134025</v>
      </c>
      <c r="AV1890" s="20">
        <v>7.8</v>
      </c>
      <c r="AW1890" s="21">
        <v>0</v>
      </c>
      <c r="AX1890" s="21">
        <v>0</v>
      </c>
      <c r="AY1890" s="116">
        <v>76.636516809249628</v>
      </c>
    </row>
    <row r="1891" spans="1:51" ht="15" x14ac:dyDescent="0.25">
      <c r="A1891" s="144">
        <v>2015</v>
      </c>
      <c r="B1891" s="77" t="s">
        <v>601</v>
      </c>
      <c r="C1891" s="78">
        <v>9</v>
      </c>
      <c r="D1891" s="77">
        <v>3553658</v>
      </c>
      <c r="E1891" s="78">
        <v>35536589</v>
      </c>
      <c r="F1891" s="78" t="str">
        <f t="shared" si="78"/>
        <v>355365892015</v>
      </c>
      <c r="G1891" s="89">
        <v>-4.0189308418570047E-2</v>
      </c>
      <c r="H1891" s="80">
        <f t="shared" si="77"/>
        <v>2731</v>
      </c>
      <c r="I1891" s="90">
        <v>2630</v>
      </c>
      <c r="J1891" s="91">
        <v>101</v>
      </c>
      <c r="K1891" s="83">
        <f>(H1891)/VLOOKUP(D1891,'Dados Base'!$B:$K,6,FALSE)</f>
        <v>50.378159011252535</v>
      </c>
      <c r="L1891" s="88">
        <f t="shared" si="79"/>
        <v>96.301720981325516</v>
      </c>
      <c r="M1891" s="85" t="s">
        <v>702</v>
      </c>
      <c r="N1891" s="92">
        <v>0.75900000000000001</v>
      </c>
      <c r="O1891" s="91">
        <v>23</v>
      </c>
      <c r="P1891" s="91">
        <v>185</v>
      </c>
      <c r="Q1891" s="91">
        <v>0</v>
      </c>
      <c r="R1891" s="91">
        <v>0</v>
      </c>
      <c r="S1891" s="91">
        <v>3</v>
      </c>
      <c r="T1891" s="87" t="s">
        <v>691</v>
      </c>
      <c r="U1891" s="91">
        <v>25</v>
      </c>
      <c r="V1891" s="91">
        <v>13</v>
      </c>
      <c r="W1891" s="93">
        <v>0</v>
      </c>
      <c r="X1891" s="47">
        <v>6.4723253207909373E-3</v>
      </c>
      <c r="Y1891" s="21">
        <v>1.89</v>
      </c>
      <c r="Z1891" s="21">
        <v>126</v>
      </c>
      <c r="AA1891" s="21">
        <v>20</v>
      </c>
      <c r="AB1891" s="21">
        <v>1</v>
      </c>
      <c r="AC1891" s="21">
        <v>0</v>
      </c>
      <c r="AD1891" s="153">
        <f>VLOOKUP(D1891,'Dados Base'!$B:$K,9,FALSE)*31536000/VLOOKUP($F1891,F:H,MATCH(H1890,F1890:AF1890,0),FALSE)</f>
        <v>7967.7187843280853</v>
      </c>
      <c r="AE1891" s="153">
        <f>VLOOKUP(D1891,'Dados Base'!$B:$K,10,FALSE)*31536000/VLOOKUP($F1891,F:H,MATCH(H1890,F1890:AF1890,0),FALSE)</f>
        <v>923.79348224093724</v>
      </c>
      <c r="AF1891" s="14" t="s">
        <v>692</v>
      </c>
      <c r="AG1891" s="15">
        <v>100</v>
      </c>
      <c r="AH1891" s="14" t="s">
        <v>692</v>
      </c>
      <c r="AI1891" s="14" t="s">
        <v>692</v>
      </c>
      <c r="AJ1891" s="16" t="s">
        <v>692</v>
      </c>
      <c r="AK1891" s="72">
        <f>(SUMIFS('Banco de Indicadores Mun. (2)'!I:I,'Banco de Indicadores Mun. (2)'!B:B,'Banco de Indicadores - Mun. (1)'!B1891,'Banco de Indicadores Mun. (2)'!A:A,'Banco de Indicadores - Mun. (1)'!A1891) / VLOOKUP(D1891,'Dados Base'!$B:$K,8,FALSE)) * 100</f>
        <v>34.032560000000004</v>
      </c>
      <c r="AL1891" s="72">
        <f>(SUMIFS('Banco de Indicadores Mun. (2)'!I:I,'Banco de Indicadores Mun. (2)'!B:B,'Banco de Indicadores - Mun. (1)'!B1891,'Banco de Indicadores Mun. (2)'!A:A,'Banco de Indicadores - Mun. (1)'!A1891) / VLOOKUP(D1891,'Dados Base'!$B:$K,9,FALSE)) * 100</f>
        <v>12.330637681159422</v>
      </c>
      <c r="AM1891" s="72">
        <f>(SUMIFS('Banco de Indicadores Mun. (2)'!J:J,'Banco de Indicadores Mun. (2)'!B:B,'Banco de Indicadores - Mun. (1)'!B1891,'Banco de Indicadores Mun. (2)'!A:A,'Banco de Indicadores - Mun. (1)'!A1891) / VLOOKUP(D1891,'Dados Base'!$B:$K,7,FALSE)) * 100</f>
        <v>3.4041176470588228</v>
      </c>
      <c r="AN1891" s="72">
        <f>(SUMIFS('Banco de Indicadores Mun. (2)'!K:K,'Banco de Indicadores Mun. (2)'!B:B,'Banco de Indicadores - Mun. (1)'!B1891,'Banco de Indicadores Mun. (2)'!A:A,'Banco de Indicadores - Mun. (1)'!A1891) / VLOOKUP(D1891,'Dados Base'!$B:$K,10,FALSE)) * 100</f>
        <v>99.118000000000023</v>
      </c>
      <c r="AO1891" s="21">
        <v>0</v>
      </c>
      <c r="AP1891" s="125">
        <v>0</v>
      </c>
      <c r="AQ1891" s="5">
        <v>0</v>
      </c>
      <c r="AR1891" s="21">
        <v>8.3000000000000007</v>
      </c>
      <c r="AS1891" s="20">
        <v>100</v>
      </c>
      <c r="AT1891" s="20">
        <v>100</v>
      </c>
      <c r="AU1891" s="20">
        <v>86.301369863013704</v>
      </c>
      <c r="AV1891" s="20">
        <v>10</v>
      </c>
      <c r="AW1891" s="21">
        <v>0</v>
      </c>
      <c r="AX1891" s="21">
        <v>0</v>
      </c>
      <c r="AY1891" s="116">
        <v>0</v>
      </c>
    </row>
    <row r="1892" spans="1:51" ht="15" x14ac:dyDescent="0.25">
      <c r="A1892" s="144">
        <v>2015</v>
      </c>
      <c r="B1892" s="77" t="s">
        <v>602</v>
      </c>
      <c r="C1892" s="78">
        <v>16</v>
      </c>
      <c r="D1892" s="77">
        <v>3553708</v>
      </c>
      <c r="E1892" s="78">
        <v>355370816</v>
      </c>
      <c r="F1892" s="78" t="str">
        <f t="shared" si="78"/>
        <v>3553708162015</v>
      </c>
      <c r="G1892" s="89">
        <v>0.1807406661470834</v>
      </c>
      <c r="H1892" s="80">
        <f t="shared" si="77"/>
        <v>54203</v>
      </c>
      <c r="I1892" s="90">
        <v>51839</v>
      </c>
      <c r="J1892" s="91">
        <v>2364</v>
      </c>
      <c r="K1892" s="83">
        <f>(H1892)/VLOOKUP(D1892,'Dados Base'!$B:$K,6,FALSE)</f>
        <v>91.217057655413811</v>
      </c>
      <c r="L1892" s="88">
        <f t="shared" si="79"/>
        <v>95.638617788683277</v>
      </c>
      <c r="M1892" s="85" t="s">
        <v>702</v>
      </c>
      <c r="N1892" s="92">
        <v>0.748</v>
      </c>
      <c r="O1892" s="91">
        <v>284</v>
      </c>
      <c r="P1892" s="91">
        <v>6550</v>
      </c>
      <c r="Q1892" s="91">
        <v>829000</v>
      </c>
      <c r="R1892" s="91">
        <v>1200</v>
      </c>
      <c r="S1892" s="91">
        <v>107</v>
      </c>
      <c r="T1892" s="87" t="s">
        <v>691</v>
      </c>
      <c r="U1892" s="91">
        <v>678</v>
      </c>
      <c r="V1892" s="91">
        <v>514</v>
      </c>
      <c r="W1892" s="93">
        <v>0</v>
      </c>
      <c r="X1892" s="47">
        <v>0.1587891941388889</v>
      </c>
      <c r="Y1892" s="21">
        <v>42.9</v>
      </c>
      <c r="Z1892" s="21">
        <v>2471</v>
      </c>
      <c r="AA1892" s="21">
        <v>425</v>
      </c>
      <c r="AB1892" s="21">
        <v>7</v>
      </c>
      <c r="AC1892" s="21">
        <v>1</v>
      </c>
      <c r="AD1892" s="153">
        <f>VLOOKUP(D1892,'Dados Base'!$B:$K,9,FALSE)*31536000/VLOOKUP($F1892,F:H,MATCH(H1891,F1891:AF1891,0),FALSE)</f>
        <v>3054.5172776414588</v>
      </c>
      <c r="AE1892" s="153">
        <f>VLOOKUP(D1892,'Dados Base'!$B:$K,10,FALSE)*31536000/VLOOKUP($F1892,F:H,MATCH(H1891,F1891:AF1891,0),FALSE)</f>
        <v>302.54266369020166</v>
      </c>
      <c r="AF1892" s="14">
        <v>96.24</v>
      </c>
      <c r="AG1892" s="15">
        <v>96.6</v>
      </c>
      <c r="AH1892" s="14">
        <v>96.24</v>
      </c>
      <c r="AI1892" s="14">
        <v>55.37</v>
      </c>
      <c r="AJ1892" s="16">
        <v>100</v>
      </c>
      <c r="AK1892" s="72">
        <f>(SUMIFS('Banco de Indicadores Mun. (2)'!I:I,'Banco de Indicadores Mun. (2)'!B:B,'Banco de Indicadores - Mun. (1)'!B1892,'Banco de Indicadores Mun. (2)'!A:A,'Banco de Indicadores - Mun. (1)'!A1892) / VLOOKUP(D1892,'Dados Base'!$B:$K,8,FALSE)) * 100</f>
        <v>15.076606796116506</v>
      </c>
      <c r="AL1892" s="72">
        <f>(SUMIFS('Banco de Indicadores Mun. (2)'!I:I,'Banco de Indicadores Mun. (2)'!B:B,'Banco de Indicadores - Mun. (1)'!B1892,'Banco de Indicadores Mun. (2)'!A:A,'Banco de Indicadores - Mun. (1)'!A1892) / VLOOKUP(D1892,'Dados Base'!$B:$K,9,FALSE)) * 100</f>
        <v>5.915773333333334</v>
      </c>
      <c r="AM1892" s="72">
        <f>(SUMIFS('Banco de Indicadores Mun. (2)'!J:J,'Banco de Indicadores Mun. (2)'!B:B,'Banco de Indicadores - Mun. (1)'!B1892,'Banco de Indicadores Mun. (2)'!A:A,'Banco de Indicadores - Mun. (1)'!A1892) / VLOOKUP(D1892,'Dados Base'!$B:$K,7,FALSE)) * 100</f>
        <v>11.098344155844153</v>
      </c>
      <c r="AN1892" s="72">
        <f>(SUMIFS('Banco de Indicadores Mun. (2)'!K:K,'Banco de Indicadores Mun. (2)'!B:B,'Banco de Indicadores - Mun. (1)'!B1892,'Banco de Indicadores Mun. (2)'!A:A,'Banco de Indicadores - Mun. (1)'!A1892) / VLOOKUP(D1892,'Dados Base'!$B:$K,10,FALSE)) * 100</f>
        <v>26.858384615384622</v>
      </c>
      <c r="AO1892" s="21">
        <v>0</v>
      </c>
      <c r="AP1892" s="125">
        <v>0</v>
      </c>
      <c r="AQ1892" s="5">
        <v>9</v>
      </c>
      <c r="AR1892" s="21">
        <v>7.6</v>
      </c>
      <c r="AS1892" s="20">
        <v>100</v>
      </c>
      <c r="AT1892" s="20">
        <v>100</v>
      </c>
      <c r="AU1892" s="20">
        <v>85.324585635359114</v>
      </c>
      <c r="AV1892" s="20">
        <v>9.6999999999999993</v>
      </c>
      <c r="AW1892" s="21">
        <v>1</v>
      </c>
      <c r="AX1892" s="21">
        <v>1</v>
      </c>
      <c r="AY1892" s="116">
        <v>48.959640131168435</v>
      </c>
    </row>
    <row r="1893" spans="1:51" ht="15" x14ac:dyDescent="0.25">
      <c r="A1893" s="144">
        <v>2015</v>
      </c>
      <c r="B1893" s="77" t="s">
        <v>603</v>
      </c>
      <c r="C1893" s="78">
        <v>14</v>
      </c>
      <c r="D1893" s="77">
        <v>3553807</v>
      </c>
      <c r="E1893" s="78">
        <v>355380714</v>
      </c>
      <c r="F1893" s="78" t="str">
        <f t="shared" si="78"/>
        <v>3553807142015</v>
      </c>
      <c r="G1893" s="89">
        <v>0.26225826634163063</v>
      </c>
      <c r="H1893" s="80">
        <f t="shared" si="77"/>
        <v>22784</v>
      </c>
      <c r="I1893" s="90">
        <v>20418</v>
      </c>
      <c r="J1893" s="91">
        <v>2366</v>
      </c>
      <c r="K1893" s="83">
        <f>(H1893)/VLOOKUP(D1893,'Dados Base'!$B:$K,6,FALSE)</f>
        <v>50.960656691046552</v>
      </c>
      <c r="L1893" s="88">
        <f t="shared" si="79"/>
        <v>89.615519662921344</v>
      </c>
      <c r="M1893" s="85" t="s">
        <v>702</v>
      </c>
      <c r="N1893" s="92">
        <v>0.70099999999999996</v>
      </c>
      <c r="O1893" s="91">
        <v>107</v>
      </c>
      <c r="P1893" s="91">
        <v>22679</v>
      </c>
      <c r="Q1893" s="91">
        <v>0</v>
      </c>
      <c r="R1893" s="91">
        <v>18000</v>
      </c>
      <c r="S1893" s="91">
        <v>61</v>
      </c>
      <c r="T1893" s="87" t="s">
        <v>691</v>
      </c>
      <c r="U1893" s="91">
        <v>283</v>
      </c>
      <c r="V1893" s="91">
        <v>164</v>
      </c>
      <c r="W1893" s="93">
        <v>13.33</v>
      </c>
      <c r="X1893" s="47">
        <v>6.3611556740740732E-2</v>
      </c>
      <c r="Y1893" s="21">
        <v>14.24</v>
      </c>
      <c r="Z1893" s="21">
        <v>858</v>
      </c>
      <c r="AA1893" s="21">
        <v>241</v>
      </c>
      <c r="AB1893" s="21">
        <v>3</v>
      </c>
      <c r="AC1893" s="21">
        <v>0</v>
      </c>
      <c r="AD1893" s="153">
        <f>VLOOKUP(D1893,'Dados Base'!$B:$K,9,FALSE)*31536000/VLOOKUP($F1893,F:H,MATCH(H1892,F1892:AF1892,0),FALSE)</f>
        <v>7003.6938202247193</v>
      </c>
      <c r="AE1893" s="153">
        <f>VLOOKUP(D1893,'Dados Base'!$B:$K,10,FALSE)*31536000/VLOOKUP($F1893,F:H,MATCH(H1892,F1892:AF1892,0),FALSE)</f>
        <v>816.63623595505601</v>
      </c>
      <c r="AF1893" s="14">
        <v>91.72</v>
      </c>
      <c r="AG1893" s="15">
        <v>77.709999999999994</v>
      </c>
      <c r="AH1893" s="14">
        <v>89.74</v>
      </c>
      <c r="AI1893" s="14">
        <v>31.47</v>
      </c>
      <c r="AJ1893" s="16">
        <v>100</v>
      </c>
      <c r="AK1893" s="72">
        <f>(SUMIFS('Banco de Indicadores Mun. (2)'!I:I,'Banco de Indicadores Mun. (2)'!B:B,'Banco de Indicadores - Mun. (1)'!B1893,'Banco de Indicadores Mun. (2)'!A:A,'Banco de Indicadores - Mun. (1)'!A1893) / VLOOKUP(D1893,'Dados Base'!$B:$K,8,FALSE)) * 100</f>
        <v>20.09924336283186</v>
      </c>
      <c r="AL1893" s="72">
        <f>(SUMIFS('Banco de Indicadores Mun. (2)'!I:I,'Banco de Indicadores Mun. (2)'!B:B,'Banco de Indicadores - Mun. (1)'!B1893,'Banco de Indicadores Mun. (2)'!A:A,'Banco de Indicadores - Mun. (1)'!A1893) / VLOOKUP(D1893,'Dados Base'!$B:$K,9,FALSE)) * 100</f>
        <v>8.9771324110671937</v>
      </c>
      <c r="AM1893" s="72">
        <f>(SUMIFS('Banco de Indicadores Mun. (2)'!J:J,'Banco de Indicadores Mun. (2)'!B:B,'Banco de Indicadores - Mun. (1)'!B1893,'Banco de Indicadores Mun. (2)'!A:A,'Banco de Indicadores - Mun. (1)'!A1893) / VLOOKUP(D1893,'Dados Base'!$B:$K,7,FALSE)) * 100</f>
        <v>26.247005988023954</v>
      </c>
      <c r="AN1893" s="72">
        <f>(SUMIFS('Banco de Indicadores Mun. (2)'!K:K,'Banco de Indicadores Mun. (2)'!B:B,'Banco de Indicadores - Mun. (1)'!B1893,'Banco de Indicadores Mun. (2)'!A:A,'Banco de Indicadores - Mun. (1)'!A1893) / VLOOKUP(D1893,'Dados Base'!$B:$K,10,FALSE)) * 100</f>
        <v>2.6979491525423742</v>
      </c>
      <c r="AO1893" s="21">
        <v>0</v>
      </c>
      <c r="AP1893" s="125">
        <v>0</v>
      </c>
      <c r="AQ1893" s="5">
        <v>0</v>
      </c>
      <c r="AR1893" s="21">
        <v>9.6999999999999993</v>
      </c>
      <c r="AS1893" s="20">
        <v>96</v>
      </c>
      <c r="AT1893" s="20">
        <v>96</v>
      </c>
      <c r="AU1893" s="20">
        <v>78.070973612374885</v>
      </c>
      <c r="AV1893" s="20">
        <v>8.02</v>
      </c>
      <c r="AW1893" s="21">
        <v>0</v>
      </c>
      <c r="AX1893" s="21">
        <v>0</v>
      </c>
      <c r="AY1893" s="116">
        <v>79.664453569567669</v>
      </c>
    </row>
    <row r="1894" spans="1:51" ht="15" x14ac:dyDescent="0.25">
      <c r="A1894" s="144">
        <v>2015</v>
      </c>
      <c r="B1894" s="77" t="s">
        <v>604</v>
      </c>
      <c r="C1894" s="78">
        <v>14</v>
      </c>
      <c r="D1894" s="77">
        <v>3553856</v>
      </c>
      <c r="E1894" s="78">
        <v>355385614</v>
      </c>
      <c r="F1894" s="78" t="str">
        <f t="shared" si="78"/>
        <v>3553856142015</v>
      </c>
      <c r="G1894" s="89">
        <v>1.1608775250055769</v>
      </c>
      <c r="H1894" s="80">
        <f t="shared" si="77"/>
        <v>5440</v>
      </c>
      <c r="I1894" s="90">
        <v>3064</v>
      </c>
      <c r="J1894" s="91">
        <v>2376</v>
      </c>
      <c r="K1894" s="83">
        <f>(H1894)/VLOOKUP(D1894,'Dados Base'!$B:$K,6,FALSE)</f>
        <v>23.35164835164835</v>
      </c>
      <c r="L1894" s="88">
        <f t="shared" si="79"/>
        <v>56.323529411764703</v>
      </c>
      <c r="M1894" s="85" t="s">
        <v>702</v>
      </c>
      <c r="N1894" s="92">
        <v>0.67900000000000005</v>
      </c>
      <c r="O1894" s="91">
        <v>34</v>
      </c>
      <c r="P1894" s="91">
        <v>8500</v>
      </c>
      <c r="Q1894" s="91">
        <v>200000</v>
      </c>
      <c r="R1894" s="91">
        <v>149</v>
      </c>
      <c r="S1894" s="91">
        <v>4</v>
      </c>
      <c r="T1894" s="87" t="s">
        <v>691</v>
      </c>
      <c r="U1894" s="91">
        <v>34</v>
      </c>
      <c r="V1894" s="91">
        <v>22</v>
      </c>
      <c r="W1894" s="93">
        <v>0</v>
      </c>
      <c r="X1894" s="47">
        <v>1.1729999999999999E-2</v>
      </c>
      <c r="Y1894" s="21">
        <v>2.14</v>
      </c>
      <c r="Z1894" s="21">
        <v>42</v>
      </c>
      <c r="AA1894" s="21">
        <v>123</v>
      </c>
      <c r="AB1894" s="21">
        <v>3</v>
      </c>
      <c r="AC1894" s="21">
        <v>0</v>
      </c>
      <c r="AD1894" s="153">
        <f>VLOOKUP(D1894,'Dados Base'!$B:$K,9,FALSE)*31536000/VLOOKUP($F1894,F:H,MATCH(H1893,F1893:AF1893,0),FALSE)</f>
        <v>15304.235294117647</v>
      </c>
      <c r="AE1894" s="153">
        <f>VLOOKUP(D1894,'Dados Base'!$B:$K,10,FALSE)*31536000/VLOOKUP($F1894,F:H,MATCH(H1893,F1893:AF1893,0),FALSE)</f>
        <v>1797.0882352941173</v>
      </c>
      <c r="AF1894" s="14">
        <v>82.8</v>
      </c>
      <c r="AG1894" s="15">
        <v>85.64</v>
      </c>
      <c r="AH1894" s="14">
        <v>47.23</v>
      </c>
      <c r="AI1894" s="14">
        <v>36.68</v>
      </c>
      <c r="AJ1894" s="16">
        <v>100</v>
      </c>
      <c r="AK1894" s="72">
        <f>(SUMIFS('Banco de Indicadores Mun. (2)'!I:I,'Banco de Indicadores Mun. (2)'!B:B,'Banco de Indicadores - Mun. (1)'!B1894,'Banco de Indicadores Mun. (2)'!A:A,'Banco de Indicadores - Mun. (1)'!A1894) / VLOOKUP(D1894,'Dados Base'!$B:$K,8,FALSE)) * 100</f>
        <v>11.188483050847456</v>
      </c>
      <c r="AL1894" s="72">
        <f>(SUMIFS('Banco de Indicadores Mun. (2)'!I:I,'Banco de Indicadores Mun. (2)'!B:B,'Banco de Indicadores - Mun. (1)'!B1894,'Banco de Indicadores Mun. (2)'!A:A,'Banco de Indicadores - Mun. (1)'!A1894) / VLOOKUP(D1894,'Dados Base'!$B:$K,9,FALSE)) * 100</f>
        <v>5.0009128787878776</v>
      </c>
      <c r="AM1894" s="72">
        <f>(SUMIFS('Banco de Indicadores Mun. (2)'!J:J,'Banco de Indicadores Mun. (2)'!B:B,'Banco de Indicadores - Mun. (1)'!B1894,'Banco de Indicadores Mun. (2)'!A:A,'Banco de Indicadores - Mun. (1)'!A1894) / VLOOKUP(D1894,'Dados Base'!$B:$K,7,FALSE)) * 100</f>
        <v>14.879712643678159</v>
      </c>
      <c r="AN1894" s="72">
        <f>(SUMIFS('Banco de Indicadores Mun. (2)'!K:K,'Banco de Indicadores Mun. (2)'!B:B,'Banco de Indicadores - Mun. (1)'!B1894,'Banco de Indicadores Mun. (2)'!A:A,'Banco de Indicadores - Mun. (1)'!A1894) / VLOOKUP(D1894,'Dados Base'!$B:$K,10,FALSE)) * 100</f>
        <v>0.82922580645161292</v>
      </c>
      <c r="AO1894" s="21">
        <v>0</v>
      </c>
      <c r="AP1894" s="125">
        <v>0</v>
      </c>
      <c r="AQ1894" s="5">
        <v>0</v>
      </c>
      <c r="AR1894" s="21">
        <v>9.5</v>
      </c>
      <c r="AS1894" s="20">
        <v>86</v>
      </c>
      <c r="AT1894" s="20">
        <v>86</v>
      </c>
      <c r="AU1894" s="20">
        <v>25.454545454545453</v>
      </c>
      <c r="AV1894" s="20">
        <v>4.47</v>
      </c>
      <c r="AW1894" s="21">
        <v>0</v>
      </c>
      <c r="AX1894" s="21">
        <v>0</v>
      </c>
      <c r="AY1894" s="116">
        <v>86.757989419260866</v>
      </c>
    </row>
    <row r="1895" spans="1:51" ht="15" x14ac:dyDescent="0.25">
      <c r="A1895" s="144">
        <v>2015</v>
      </c>
      <c r="B1895" s="77" t="s">
        <v>605</v>
      </c>
      <c r="C1895" s="78">
        <v>22</v>
      </c>
      <c r="D1895" s="77">
        <v>3553906</v>
      </c>
      <c r="E1895" s="78">
        <v>355390622</v>
      </c>
      <c r="F1895" s="78" t="str">
        <f t="shared" si="78"/>
        <v>3553906222015</v>
      </c>
      <c r="G1895" s="89">
        <v>1.1176078776429677</v>
      </c>
      <c r="H1895" s="80">
        <f t="shared" si="77"/>
        <v>6940</v>
      </c>
      <c r="I1895" s="90">
        <v>6475</v>
      </c>
      <c r="J1895" s="91">
        <v>465</v>
      </c>
      <c r="K1895" s="83">
        <f>(H1895)/VLOOKUP(D1895,'Dados Base'!$B:$K,6,FALSE)</f>
        <v>35.189128891593143</v>
      </c>
      <c r="L1895" s="88">
        <f t="shared" si="79"/>
        <v>93.299711815561963</v>
      </c>
      <c r="M1895" s="85" t="s">
        <v>702</v>
      </c>
      <c r="N1895" s="92">
        <v>0.72599999999999998</v>
      </c>
      <c r="O1895" s="91">
        <v>48</v>
      </c>
      <c r="P1895" s="91">
        <v>27000</v>
      </c>
      <c r="Q1895" s="91">
        <v>0</v>
      </c>
      <c r="R1895" s="91">
        <v>0</v>
      </c>
      <c r="S1895" s="91">
        <v>16</v>
      </c>
      <c r="T1895" s="87" t="s">
        <v>691</v>
      </c>
      <c r="U1895" s="91">
        <v>44</v>
      </c>
      <c r="V1895" s="91">
        <v>24</v>
      </c>
      <c r="W1895" s="93">
        <v>0</v>
      </c>
      <c r="X1895" s="47">
        <v>1.6045135416666665E-2</v>
      </c>
      <c r="Y1895" s="21">
        <v>4.6399999999999997</v>
      </c>
      <c r="Z1895" s="21">
        <v>262</v>
      </c>
      <c r="AA1895" s="21">
        <v>96</v>
      </c>
      <c r="AB1895" s="21">
        <v>0</v>
      </c>
      <c r="AC1895" s="21">
        <v>0</v>
      </c>
      <c r="AD1895" s="153">
        <f>VLOOKUP(D1895,'Dados Base'!$B:$K,9,FALSE)*31536000/VLOOKUP($F1895,F:H,MATCH(H1894,F1894:AF1894,0),FALSE)</f>
        <v>6679.8155619596546</v>
      </c>
      <c r="AE1895" s="153">
        <f>VLOOKUP(D1895,'Dados Base'!$B:$K,10,FALSE)*31536000/VLOOKUP($F1895,F:H,MATCH(H1894,F1894:AF1894,0),FALSE)</f>
        <v>908.81844380403436</v>
      </c>
      <c r="AF1895" s="14">
        <v>88.78</v>
      </c>
      <c r="AG1895" s="15" t="s">
        <v>692</v>
      </c>
      <c r="AH1895" s="14">
        <v>87.28</v>
      </c>
      <c r="AI1895" s="14">
        <v>13.41</v>
      </c>
      <c r="AJ1895" s="16">
        <v>96.02</v>
      </c>
      <c r="AK1895" s="72">
        <f>(SUMIFS('Banco de Indicadores Mun. (2)'!I:I,'Banco de Indicadores Mun. (2)'!B:B,'Banco de Indicadores - Mun. (1)'!B1895,'Banco de Indicadores Mun. (2)'!A:A,'Banco de Indicadores - Mun. (1)'!A1895) / VLOOKUP(D1895,'Dados Base'!$B:$K,8,FALSE)) * 100</f>
        <v>1.846653333333333</v>
      </c>
      <c r="AL1895" s="72">
        <f>(SUMIFS('Banco de Indicadores Mun. (2)'!I:I,'Banco de Indicadores Mun. (2)'!B:B,'Banco de Indicadores - Mun. (1)'!B1895,'Banco de Indicadores Mun. (2)'!A:A,'Banco de Indicadores - Mun. (1)'!A1895) / VLOOKUP(D1895,'Dados Base'!$B:$K,9,FALSE)) * 100</f>
        <v>0.94217006802721071</v>
      </c>
      <c r="AM1895" s="72">
        <f>(SUMIFS('Banco de Indicadores Mun. (2)'!J:J,'Banco de Indicadores Mun. (2)'!B:B,'Banco de Indicadores - Mun. (1)'!B1895,'Banco de Indicadores Mun. (2)'!A:A,'Banco de Indicadores - Mun. (1)'!A1895) / VLOOKUP(D1895,'Dados Base'!$B:$K,7,FALSE)) * 100</f>
        <v>0</v>
      </c>
      <c r="AN1895" s="72">
        <f>(SUMIFS('Banco de Indicadores Mun. (2)'!K:K,'Banco de Indicadores Mun. (2)'!B:B,'Banco de Indicadores - Mun. (1)'!B1895,'Banco de Indicadores Mun. (2)'!A:A,'Banco de Indicadores - Mun. (1)'!A1895) / VLOOKUP(D1895,'Dados Base'!$B:$K,10,FALSE)) * 100</f>
        <v>6.9249500000000008</v>
      </c>
      <c r="AO1895" s="21">
        <v>0</v>
      </c>
      <c r="AP1895" s="125">
        <v>0</v>
      </c>
      <c r="AQ1895" s="5">
        <v>0</v>
      </c>
      <c r="AR1895" s="21">
        <v>9</v>
      </c>
      <c r="AS1895" s="20">
        <v>99</v>
      </c>
      <c r="AT1895" s="20">
        <v>99</v>
      </c>
      <c r="AU1895" s="20">
        <v>73.184357541899445</v>
      </c>
      <c r="AV1895" s="20">
        <v>7.95</v>
      </c>
      <c r="AW1895" s="21">
        <v>0</v>
      </c>
      <c r="AX1895" s="21">
        <v>0</v>
      </c>
      <c r="AY1895" s="116">
        <v>77.762937890380854</v>
      </c>
    </row>
    <row r="1896" spans="1:51" ht="15" x14ac:dyDescent="0.25">
      <c r="A1896" s="144">
        <v>2015</v>
      </c>
      <c r="B1896" s="77" t="s">
        <v>606</v>
      </c>
      <c r="C1896" s="78">
        <v>17</v>
      </c>
      <c r="D1896" s="77">
        <v>3553955</v>
      </c>
      <c r="E1896" s="78">
        <v>355395517</v>
      </c>
      <c r="F1896" s="78" t="str">
        <f t="shared" si="78"/>
        <v>3553955172015</v>
      </c>
      <c r="G1896" s="89">
        <v>1.6689324362269664</v>
      </c>
      <c r="H1896" s="80">
        <f t="shared" si="77"/>
        <v>13878</v>
      </c>
      <c r="I1896" s="90">
        <v>13160</v>
      </c>
      <c r="J1896" s="91">
        <v>718</v>
      </c>
      <c r="K1896" s="83">
        <f>(H1896)/VLOOKUP(D1896,'Dados Base'!$B:$K,6,FALSE)</f>
        <v>45.726523887973642</v>
      </c>
      <c r="L1896" s="88">
        <f t="shared" si="79"/>
        <v>94.826343853581207</v>
      </c>
      <c r="M1896" s="85" t="s">
        <v>702</v>
      </c>
      <c r="N1896" s="92">
        <v>0.753</v>
      </c>
      <c r="O1896" s="91">
        <v>49</v>
      </c>
      <c r="P1896" s="91">
        <v>2650</v>
      </c>
      <c r="Q1896" s="91">
        <v>70000</v>
      </c>
      <c r="R1896" s="91">
        <v>110</v>
      </c>
      <c r="S1896" s="91">
        <v>20</v>
      </c>
      <c r="T1896" s="87" t="s">
        <v>691</v>
      </c>
      <c r="U1896" s="91">
        <v>130</v>
      </c>
      <c r="V1896" s="91">
        <v>91</v>
      </c>
      <c r="W1896" s="93">
        <v>0</v>
      </c>
      <c r="X1896" s="47">
        <v>4.1158694562500001E-2</v>
      </c>
      <c r="Y1896" s="21">
        <v>9.36</v>
      </c>
      <c r="Z1896" s="21">
        <v>601</v>
      </c>
      <c r="AA1896" s="21">
        <v>121</v>
      </c>
      <c r="AB1896" s="21">
        <v>0</v>
      </c>
      <c r="AC1896" s="21">
        <v>0</v>
      </c>
      <c r="AD1896" s="153">
        <f>VLOOKUP(D1896,'Dados Base'!$B:$K,9,FALSE)*31536000/VLOOKUP($F1896,F:H,MATCH(H1895,F1895:AF1895,0),FALSE)</f>
        <v>6294.4747081712067</v>
      </c>
      <c r="AE1896" s="153">
        <f>VLOOKUP(D1896,'Dados Base'!$B:$K,10,FALSE)*31536000/VLOOKUP($F1896,F:H,MATCH(H1895,F1895:AF1895,0),FALSE)</f>
        <v>681.71206225680942</v>
      </c>
      <c r="AF1896" s="14">
        <v>97.43</v>
      </c>
      <c r="AG1896" s="15">
        <v>100</v>
      </c>
      <c r="AH1896" s="14">
        <v>97.26</v>
      </c>
      <c r="AI1896" s="14">
        <v>10.08</v>
      </c>
      <c r="AJ1896" s="16">
        <v>100</v>
      </c>
      <c r="AK1896" s="72">
        <f>(SUMIFS('Banco de Indicadores Mun. (2)'!I:I,'Banco de Indicadores Mun. (2)'!B:B,'Banco de Indicadores - Mun. (1)'!B1896,'Banco de Indicadores Mun. (2)'!A:A,'Banco de Indicadores - Mun. (1)'!A1896) / VLOOKUP(D1896,'Dados Base'!$B:$K,8,FALSE)) * 100</f>
        <v>40.63089726027399</v>
      </c>
      <c r="AL1896" s="72">
        <f>(SUMIFS('Banco de Indicadores Mun. (2)'!I:I,'Banco de Indicadores Mun. (2)'!B:B,'Banco de Indicadores - Mun. (1)'!B1896,'Banco de Indicadores Mun. (2)'!A:A,'Banco de Indicadores - Mun. (1)'!A1896) / VLOOKUP(D1896,'Dados Base'!$B:$K,9,FALSE)) * 100</f>
        <v>21.415563176895315</v>
      </c>
      <c r="AM1896" s="72">
        <f>(SUMIFS('Banco de Indicadores Mun. (2)'!J:J,'Banco de Indicadores Mun. (2)'!B:B,'Banco de Indicadores - Mun. (1)'!B1896,'Banco de Indicadores Mun. (2)'!A:A,'Banco de Indicadores - Mun. (1)'!A1896) / VLOOKUP(D1896,'Dados Base'!$B:$K,7,FALSE)) * 100</f>
        <v>44.583965517241403</v>
      </c>
      <c r="AN1896" s="72">
        <f>(SUMIFS('Banco de Indicadores Mun. (2)'!K:K,'Banco de Indicadores Mun. (2)'!B:B,'Banco de Indicadores - Mun. (1)'!B1896,'Banco de Indicadores Mun. (2)'!A:A,'Banco de Indicadores - Mun. (1)'!A1896) / VLOOKUP(D1896,'Dados Base'!$B:$K,10,FALSE)) * 100</f>
        <v>25.345699999999997</v>
      </c>
      <c r="AO1896" s="21">
        <v>0</v>
      </c>
      <c r="AP1896" s="125">
        <v>0</v>
      </c>
      <c r="AQ1896" s="5">
        <v>0</v>
      </c>
      <c r="AR1896" s="21">
        <v>5.0999999999999996</v>
      </c>
      <c r="AS1896" s="20">
        <v>98</v>
      </c>
      <c r="AT1896" s="20">
        <v>97.999999999999986</v>
      </c>
      <c r="AU1896" s="20">
        <v>83.2409972299169</v>
      </c>
      <c r="AV1896" s="20">
        <v>9.77</v>
      </c>
      <c r="AW1896" s="21">
        <v>0</v>
      </c>
      <c r="AX1896" s="21">
        <v>0</v>
      </c>
      <c r="AY1896" s="116">
        <v>66.839798094472187</v>
      </c>
    </row>
    <row r="1897" spans="1:51" ht="15" x14ac:dyDescent="0.25">
      <c r="A1897" s="144">
        <v>2015</v>
      </c>
      <c r="B1897" s="77" t="s">
        <v>607</v>
      </c>
      <c r="C1897" s="78">
        <v>10</v>
      </c>
      <c r="D1897" s="77">
        <v>3554003</v>
      </c>
      <c r="E1897" s="78">
        <v>355400310</v>
      </c>
      <c r="F1897" s="78" t="str">
        <f t="shared" si="78"/>
        <v>3554003102015</v>
      </c>
      <c r="G1897" s="89">
        <v>1.2541664361551241</v>
      </c>
      <c r="H1897" s="80">
        <f t="shared" si="77"/>
        <v>113814</v>
      </c>
      <c r="I1897" s="90">
        <v>109684</v>
      </c>
      <c r="J1897" s="91">
        <v>4130</v>
      </c>
      <c r="K1897" s="83">
        <f>(H1897)/VLOOKUP(D1897,'Dados Base'!$B:$K,6,FALSE)</f>
        <v>217.13598901098902</v>
      </c>
      <c r="L1897" s="88">
        <f t="shared" si="79"/>
        <v>96.371272426942198</v>
      </c>
      <c r="M1897" s="85" t="s">
        <v>702</v>
      </c>
      <c r="N1897" s="92">
        <v>0.752</v>
      </c>
      <c r="O1897" s="91">
        <v>267</v>
      </c>
      <c r="P1897" s="91">
        <v>21700</v>
      </c>
      <c r="Q1897" s="91">
        <v>12200000</v>
      </c>
      <c r="R1897" s="91">
        <v>0</v>
      </c>
      <c r="S1897" s="91">
        <v>209</v>
      </c>
      <c r="T1897" s="87" t="s">
        <v>691</v>
      </c>
      <c r="U1897" s="91">
        <v>1112</v>
      </c>
      <c r="V1897" s="91">
        <v>919</v>
      </c>
      <c r="W1897" s="93">
        <v>0</v>
      </c>
      <c r="X1897" s="47">
        <v>0.38345978402083331</v>
      </c>
      <c r="Y1897" s="21">
        <v>100.05</v>
      </c>
      <c r="Z1897" s="21">
        <v>3961</v>
      </c>
      <c r="AA1897" s="21">
        <v>2018</v>
      </c>
      <c r="AB1897" s="21">
        <v>7</v>
      </c>
      <c r="AC1897" s="21">
        <v>1</v>
      </c>
      <c r="AD1897" s="153">
        <f>VLOOKUP(D1897,'Dados Base'!$B:$K,9,FALSE)*31536000/VLOOKUP($F1897,F:H,MATCH(H1896,F1896:AF1896,0),FALSE)</f>
        <v>1310.605725130476</v>
      </c>
      <c r="AE1897" s="153">
        <f>VLOOKUP(D1897,'Dados Base'!$B:$K,10,FALSE)*31536000/VLOOKUP($F1897,F:H,MATCH(H1896,F1896:AF1896,0),FALSE)</f>
        <v>199.50023722916336</v>
      </c>
      <c r="AF1897" s="14">
        <v>96.71</v>
      </c>
      <c r="AG1897" s="15">
        <v>100</v>
      </c>
      <c r="AH1897" s="14">
        <v>89.01</v>
      </c>
      <c r="AI1897" s="14">
        <v>45.5</v>
      </c>
      <c r="AJ1897" s="16">
        <v>100</v>
      </c>
      <c r="AK1897" s="72">
        <f>(SUMIFS('Banco de Indicadores Mun. (2)'!I:I,'Banco de Indicadores Mun. (2)'!B:B,'Banco de Indicadores - Mun. (1)'!B1897,'Banco de Indicadores Mun. (2)'!A:A,'Banco de Indicadores - Mun. (1)'!A1897) / VLOOKUP(D1897,'Dados Base'!$B:$K,8,FALSE)) * 100</f>
        <v>62.31481176470588</v>
      </c>
      <c r="AL1897" s="72">
        <f>(SUMIFS('Banco de Indicadores Mun. (2)'!I:I,'Banco de Indicadores Mun. (2)'!B:B,'Banco de Indicadores - Mun. (1)'!B1897,'Banco de Indicadores Mun. (2)'!A:A,'Banco de Indicadores - Mun. (1)'!A1897) / VLOOKUP(D1897,'Dados Base'!$B:$K,9,FALSE)) * 100</f>
        <v>22.396443974630017</v>
      </c>
      <c r="AM1897" s="72">
        <f>(SUMIFS('Banco de Indicadores Mun. (2)'!J:J,'Banco de Indicadores Mun. (2)'!B:B,'Banco de Indicadores - Mun. (1)'!B1897,'Banco de Indicadores Mun. (2)'!A:A,'Banco de Indicadores - Mun. (1)'!A1897) / VLOOKUP(D1897,'Dados Base'!$B:$K,7,FALSE)) * 100</f>
        <v>92.233989795918376</v>
      </c>
      <c r="AN1897" s="72">
        <f>(SUMIFS('Banco de Indicadores Mun. (2)'!K:K,'Banco de Indicadores Mun. (2)'!B:B,'Banco de Indicadores - Mun. (1)'!B1897,'Banco de Indicadores Mun. (2)'!A:A,'Banco de Indicadores - Mun. (1)'!A1897) / VLOOKUP(D1897,'Dados Base'!$B:$K,10,FALSE)) * 100</f>
        <v>21.591486111111095</v>
      </c>
      <c r="AO1897" s="21">
        <v>0</v>
      </c>
      <c r="AP1897" s="125">
        <v>0</v>
      </c>
      <c r="AQ1897" s="5">
        <v>12</v>
      </c>
      <c r="AR1897" s="21">
        <v>10</v>
      </c>
      <c r="AS1897" s="20">
        <v>93</v>
      </c>
      <c r="AT1897" s="20">
        <v>79.050000000000011</v>
      </c>
      <c r="AU1897" s="20">
        <v>66.248536544572673</v>
      </c>
      <c r="AV1897" s="20">
        <v>7.48</v>
      </c>
      <c r="AW1897" s="21">
        <v>1</v>
      </c>
      <c r="AX1897" s="21">
        <v>1</v>
      </c>
      <c r="AY1897" s="116">
        <v>135.82703290615075</v>
      </c>
    </row>
    <row r="1898" spans="1:51" ht="15" x14ac:dyDescent="0.25">
      <c r="A1898" s="144">
        <v>2015</v>
      </c>
      <c r="B1898" s="77" t="s">
        <v>608</v>
      </c>
      <c r="C1898" s="78">
        <v>2</v>
      </c>
      <c r="D1898" s="77">
        <v>3554102</v>
      </c>
      <c r="E1898" s="78">
        <v>35541022</v>
      </c>
      <c r="F1898" s="78" t="str">
        <f t="shared" si="78"/>
        <v>355410222015</v>
      </c>
      <c r="G1898" s="89">
        <v>1.1642636770526016</v>
      </c>
      <c r="H1898" s="80">
        <f t="shared" si="77"/>
        <v>293782</v>
      </c>
      <c r="I1898" s="90">
        <v>287742</v>
      </c>
      <c r="J1898" s="91">
        <v>6040</v>
      </c>
      <c r="K1898" s="83">
        <f>(H1898)/VLOOKUP(D1898,'Dados Base'!$B:$K,6,FALSE)</f>
        <v>469.36030163599185</v>
      </c>
      <c r="L1898" s="88">
        <f t="shared" si="79"/>
        <v>97.944053754144235</v>
      </c>
      <c r="M1898" s="85" t="s">
        <v>702</v>
      </c>
      <c r="N1898" s="92">
        <v>0.8</v>
      </c>
      <c r="O1898" s="91">
        <v>170</v>
      </c>
      <c r="P1898" s="91">
        <v>33942</v>
      </c>
      <c r="Q1898" s="91">
        <v>0</v>
      </c>
      <c r="R1898" s="91">
        <v>0</v>
      </c>
      <c r="S1898" s="91">
        <v>408</v>
      </c>
      <c r="T1898" s="87" t="s">
        <v>691</v>
      </c>
      <c r="U1898" s="91">
        <v>2708</v>
      </c>
      <c r="V1898" s="91">
        <v>2908</v>
      </c>
      <c r="W1898" s="93">
        <v>0</v>
      </c>
      <c r="X1898" s="47">
        <v>1.0234766435185185</v>
      </c>
      <c r="Y1898" s="21">
        <v>266.23</v>
      </c>
      <c r="Z1898" s="21">
        <v>11822</v>
      </c>
      <c r="AA1898" s="21">
        <v>4152</v>
      </c>
      <c r="AB1898" s="21">
        <v>36</v>
      </c>
      <c r="AC1898" s="21">
        <v>1</v>
      </c>
      <c r="AD1898" s="153">
        <f>VLOOKUP(D1898,'Dados Base'!$B:$K,9,FALSE)*31536000/VLOOKUP($F1898,F:H,MATCH(H1897,F1897:AF1897,0),FALSE)</f>
        <v>1003.6748337202415</v>
      </c>
      <c r="AE1898" s="153">
        <f>VLOOKUP(D1898,'Dados Base'!$B:$K,10,FALSE)*31536000/VLOOKUP($F1898,F:H,MATCH(H1897,F1897:AF1897,0),FALSE)</f>
        <v>101.97765690205661</v>
      </c>
      <c r="AF1898" s="14">
        <v>100</v>
      </c>
      <c r="AG1898" s="15">
        <v>100</v>
      </c>
      <c r="AH1898" s="14">
        <v>96.58</v>
      </c>
      <c r="AI1898" s="14">
        <v>38.54</v>
      </c>
      <c r="AJ1898" s="16">
        <v>100</v>
      </c>
      <c r="AK1898" s="72">
        <f>(SUMIFS('Banco de Indicadores Mun. (2)'!I:I,'Banco de Indicadores Mun. (2)'!B:B,'Banco de Indicadores - Mun. (1)'!B1898,'Banco de Indicadores Mun. (2)'!A:A,'Banco de Indicadores - Mun. (1)'!A1898) / VLOOKUP(D1898,'Dados Base'!$B:$K,8,FALSE)) * 100</f>
        <v>21.365044444444457</v>
      </c>
      <c r="AL1898" s="72">
        <f>(SUMIFS('Banco de Indicadores Mun. (2)'!I:I,'Banco de Indicadores Mun. (2)'!B:B,'Banco de Indicadores - Mun. (1)'!B1898,'Banco de Indicadores Mun. (2)'!A:A,'Banco de Indicadores - Mun. (1)'!A1898) / VLOOKUP(D1898,'Dados Base'!$B:$K,9,FALSE)) * 100</f>
        <v>9.2543775401069581</v>
      </c>
      <c r="AM1898" s="72">
        <f>(SUMIFS('Banco de Indicadores Mun. (2)'!J:J,'Banco de Indicadores Mun. (2)'!B:B,'Banco de Indicadores - Mun. (1)'!B1898,'Banco de Indicadores Mun. (2)'!A:A,'Banco de Indicadores - Mun. (1)'!A1898) / VLOOKUP(D1898,'Dados Base'!$B:$K,7,FALSE)) * 100</f>
        <v>25.984490322580662</v>
      </c>
      <c r="AN1898" s="72">
        <f>(SUMIFS('Banco de Indicadores Mun. (2)'!K:K,'Banco de Indicadores Mun. (2)'!B:B,'Banco de Indicadores - Mun. (1)'!B1898,'Banco de Indicadores Mun. (2)'!A:A,'Banco de Indicadores - Mun. (1)'!A1898) / VLOOKUP(D1898,'Dados Base'!$B:$K,10,FALSE)) * 100</f>
        <v>6.2910631578947429</v>
      </c>
      <c r="AO1898" s="21">
        <v>0</v>
      </c>
      <c r="AP1898" s="125">
        <v>0</v>
      </c>
      <c r="AQ1898" s="5">
        <v>0</v>
      </c>
      <c r="AR1898" s="21">
        <v>9.6</v>
      </c>
      <c r="AS1898" s="20">
        <v>93</v>
      </c>
      <c r="AT1898" s="20">
        <v>93</v>
      </c>
      <c r="AU1898" s="20">
        <v>74.007762614248151</v>
      </c>
      <c r="AV1898" s="20">
        <v>8.2100000000000009</v>
      </c>
      <c r="AW1898" s="21">
        <v>1</v>
      </c>
      <c r="AX1898" s="21">
        <v>1</v>
      </c>
      <c r="AY1898" s="116">
        <v>50.015235557004857</v>
      </c>
    </row>
    <row r="1899" spans="1:51" ht="15" x14ac:dyDescent="0.25">
      <c r="A1899" s="144">
        <v>2015</v>
      </c>
      <c r="B1899" s="77" t="s">
        <v>609</v>
      </c>
      <c r="C1899" s="78">
        <v>14</v>
      </c>
      <c r="D1899" s="77">
        <v>3554201</v>
      </c>
      <c r="E1899" s="78">
        <v>355420114</v>
      </c>
      <c r="F1899" s="78" t="str">
        <f t="shared" si="78"/>
        <v>3554201142015</v>
      </c>
      <c r="G1899" s="89">
        <v>-0.79060254970033661</v>
      </c>
      <c r="H1899" s="80">
        <f t="shared" si="77"/>
        <v>4721</v>
      </c>
      <c r="I1899" s="90">
        <v>3354</v>
      </c>
      <c r="J1899" s="91">
        <v>1367</v>
      </c>
      <c r="K1899" s="83">
        <f>(H1899)/VLOOKUP(D1899,'Dados Base'!$B:$K,6,FALSE)</f>
        <v>15.931025173786868</v>
      </c>
      <c r="L1899" s="88">
        <f t="shared" si="79"/>
        <v>71.044270281719974</v>
      </c>
      <c r="M1899" s="85" t="s">
        <v>702</v>
      </c>
      <c r="N1899" s="92">
        <v>0.66800000000000004</v>
      </c>
      <c r="O1899" s="91">
        <v>96</v>
      </c>
      <c r="P1899" s="91">
        <v>19150</v>
      </c>
      <c r="Q1899" s="91">
        <v>0</v>
      </c>
      <c r="R1899" s="91">
        <v>500</v>
      </c>
      <c r="S1899" s="91">
        <v>6</v>
      </c>
      <c r="T1899" s="87" t="s">
        <v>691</v>
      </c>
      <c r="U1899" s="91">
        <v>13</v>
      </c>
      <c r="V1899" s="91">
        <v>16</v>
      </c>
      <c r="W1899" s="93">
        <v>19.55</v>
      </c>
      <c r="X1899" s="47">
        <v>1.0039539426993154E-2</v>
      </c>
      <c r="Y1899" s="21">
        <v>2.16</v>
      </c>
      <c r="Z1899" s="21">
        <v>0</v>
      </c>
      <c r="AA1899" s="21">
        <v>166</v>
      </c>
      <c r="AB1899" s="21">
        <v>0</v>
      </c>
      <c r="AC1899" s="21">
        <v>0</v>
      </c>
      <c r="AD1899" s="153">
        <f>VLOOKUP(D1899,'Dados Base'!$B:$K,9,FALSE)*31536000/VLOOKUP($F1899,F:H,MATCH(H1898,F1898:AF1898,0),FALSE)</f>
        <v>22377.801313281085</v>
      </c>
      <c r="AE1899" s="153">
        <f>VLOOKUP(D1899,'Dados Base'!$B:$K,10,FALSE)*31536000/VLOOKUP($F1899,F:H,MATCH(H1898,F1898:AF1898,0),FALSE)</f>
        <v>2671.9762762126661</v>
      </c>
      <c r="AF1899" s="14" t="s">
        <v>692</v>
      </c>
      <c r="AG1899" s="15">
        <v>94.74</v>
      </c>
      <c r="AH1899" s="14" t="s">
        <v>692</v>
      </c>
      <c r="AI1899" s="14" t="s">
        <v>692</v>
      </c>
      <c r="AJ1899" s="16" t="s">
        <v>692</v>
      </c>
      <c r="AK1899" s="72">
        <f>(SUMIFS('Banco de Indicadores Mun. (2)'!I:I,'Banco de Indicadores Mun. (2)'!B:B,'Banco de Indicadores - Mun. (1)'!B1899,'Banco de Indicadores Mun. (2)'!A:A,'Banco de Indicadores - Mun. (1)'!A1899) / VLOOKUP(D1899,'Dados Base'!$B:$K,8,FALSE)) * 100</f>
        <v>1.5399799999999999</v>
      </c>
      <c r="AL1899" s="72">
        <f>(SUMIFS('Banco de Indicadores Mun. (2)'!I:I,'Banco de Indicadores Mun. (2)'!B:B,'Banco de Indicadores - Mun. (1)'!B1899,'Banco de Indicadores Mun. (2)'!A:A,'Banco de Indicadores - Mun. (1)'!A1899) / VLOOKUP(D1899,'Dados Base'!$B:$K,9,FALSE)) * 100</f>
        <v>0.68954328358208961</v>
      </c>
      <c r="AM1899" s="72">
        <f>(SUMIFS('Banco de Indicadores Mun. (2)'!J:J,'Banco de Indicadores Mun. (2)'!B:B,'Banco de Indicadores - Mun. (1)'!B1899,'Banco de Indicadores Mun. (2)'!A:A,'Banco de Indicadores - Mun. (1)'!A1899) / VLOOKUP(D1899,'Dados Base'!$B:$K,7,FALSE)) * 100</f>
        <v>1.9105818181818182</v>
      </c>
      <c r="AN1899" s="72">
        <f>(SUMIFS('Banco de Indicadores Mun. (2)'!K:K,'Banco de Indicadores Mun. (2)'!B:B,'Banco de Indicadores - Mun. (1)'!B1899,'Banco de Indicadores Mun. (2)'!A:A,'Banco de Indicadores - Mun. (1)'!A1899) / VLOOKUP(D1899,'Dados Base'!$B:$K,10,FALSE)) * 100</f>
        <v>0.5208250000000002</v>
      </c>
      <c r="AO1899" s="21">
        <v>0</v>
      </c>
      <c r="AP1899" s="125">
        <v>0</v>
      </c>
      <c r="AQ1899" s="5">
        <v>0</v>
      </c>
      <c r="AR1899" s="21">
        <v>7.6</v>
      </c>
      <c r="AS1899" s="20">
        <v>100</v>
      </c>
      <c r="AT1899" s="20">
        <v>0</v>
      </c>
      <c r="AU1899" s="20">
        <v>0</v>
      </c>
      <c r="AV1899" s="20">
        <v>1.5</v>
      </c>
      <c r="AW1899" s="21">
        <v>0</v>
      </c>
      <c r="AX1899" s="21">
        <v>0</v>
      </c>
      <c r="AY1899" s="116">
        <v>20.467019782055992</v>
      </c>
    </row>
    <row r="1900" spans="1:51" ht="15" x14ac:dyDescent="0.25">
      <c r="A1900" s="144">
        <v>2015</v>
      </c>
      <c r="B1900" s="77" t="s">
        <v>610</v>
      </c>
      <c r="C1900" s="78">
        <v>22</v>
      </c>
      <c r="D1900" s="77">
        <v>3554300</v>
      </c>
      <c r="E1900" s="78">
        <v>355430022</v>
      </c>
      <c r="F1900" s="78" t="str">
        <f t="shared" si="78"/>
        <v>3554300222015</v>
      </c>
      <c r="G1900" s="89">
        <v>0.52897772629572071</v>
      </c>
      <c r="H1900" s="80">
        <f t="shared" si="77"/>
        <v>21930</v>
      </c>
      <c r="I1900" s="90">
        <v>17973</v>
      </c>
      <c r="J1900" s="91">
        <v>3957</v>
      </c>
      <c r="K1900" s="83">
        <f>(H1900)/VLOOKUP(D1900,'Dados Base'!$B:$K,6,FALSE)</f>
        <v>14.087764266029408</v>
      </c>
      <c r="L1900" s="88">
        <f t="shared" si="79"/>
        <v>81.956224350205204</v>
      </c>
      <c r="M1900" s="85" t="s">
        <v>702</v>
      </c>
      <c r="N1900" s="92">
        <v>0.74099999999999999</v>
      </c>
      <c r="O1900" s="91">
        <v>69</v>
      </c>
      <c r="P1900" s="91">
        <v>71048</v>
      </c>
      <c r="Q1900" s="91">
        <v>0</v>
      </c>
      <c r="R1900" s="91">
        <v>0</v>
      </c>
      <c r="S1900" s="91">
        <v>21</v>
      </c>
      <c r="T1900" s="87" t="s">
        <v>691</v>
      </c>
      <c r="U1900" s="91">
        <v>207</v>
      </c>
      <c r="V1900" s="91">
        <v>140</v>
      </c>
      <c r="W1900" s="93">
        <v>73.83</v>
      </c>
      <c r="X1900" s="47">
        <v>5.6961626701388879E-2</v>
      </c>
      <c r="Y1900" s="21">
        <v>12.89</v>
      </c>
      <c r="Z1900" s="21">
        <v>805</v>
      </c>
      <c r="AA1900" s="21">
        <v>189</v>
      </c>
      <c r="AB1900" s="21">
        <v>0</v>
      </c>
      <c r="AC1900" s="21">
        <v>0</v>
      </c>
      <c r="AD1900" s="153">
        <f>VLOOKUP(D1900,'Dados Base'!$B:$K,9,FALSE)*31536000/VLOOKUP($F1900,F:H,MATCH(H1899,F1899:AF1899,0),FALSE)</f>
        <v>16623.627906976744</v>
      </c>
      <c r="AE1900" s="153">
        <f>VLOOKUP(D1900,'Dados Base'!$B:$K,10,FALSE)*31536000/VLOOKUP($F1900,F:H,MATCH(H1899,F1899:AF1899,0),FALSE)</f>
        <v>2329.6087551299588</v>
      </c>
      <c r="AF1900" s="14">
        <v>85.33</v>
      </c>
      <c r="AG1900" s="15">
        <v>100</v>
      </c>
      <c r="AH1900" s="14">
        <v>83.35</v>
      </c>
      <c r="AI1900" s="14">
        <v>20.38</v>
      </c>
      <c r="AJ1900" s="16">
        <v>100</v>
      </c>
      <c r="AK1900" s="72">
        <f>(SUMIFS('Banco de Indicadores Mun. (2)'!I:I,'Banco de Indicadores Mun. (2)'!B:B,'Banco de Indicadores - Mun. (1)'!B1900,'Banco de Indicadores Mun. (2)'!A:A,'Banco de Indicadores - Mun. (1)'!A1900) / VLOOKUP(D1900,'Dados Base'!$B:$K,8,FALSE)) * 100</f>
        <v>3.975091525423728</v>
      </c>
      <c r="AL1900" s="72">
        <f>(SUMIFS('Banco de Indicadores Mun. (2)'!I:I,'Banco de Indicadores Mun. (2)'!B:B,'Banco de Indicadores - Mun. (1)'!B1900,'Banco de Indicadores Mun. (2)'!A:A,'Banco de Indicadores - Mun. (1)'!A1900) / VLOOKUP(D1900,'Dados Base'!$B:$K,9,FALSE)) * 100</f>
        <v>2.0288096885813145</v>
      </c>
      <c r="AM1900" s="72">
        <f>(SUMIFS('Banco de Indicadores Mun. (2)'!J:J,'Banco de Indicadores Mun. (2)'!B:B,'Banco de Indicadores - Mun. (1)'!B1900,'Banco de Indicadores Mun. (2)'!A:A,'Banco de Indicadores - Mun. (1)'!A1900) / VLOOKUP(D1900,'Dados Base'!$B:$K,7,FALSE)) * 100</f>
        <v>3.1126682242990649</v>
      </c>
      <c r="AN1900" s="72">
        <f>(SUMIFS('Banco de Indicadores Mun. (2)'!K:K,'Banco de Indicadores Mun. (2)'!B:B,'Banco de Indicadores - Mun. (1)'!B1900,'Banco de Indicadores Mun. (2)'!A:A,'Banco de Indicadores - Mun. (1)'!A1900) / VLOOKUP(D1900,'Dados Base'!$B:$K,10,FALSE)) * 100</f>
        <v>6.2535925925925921</v>
      </c>
      <c r="AO1900" s="21">
        <v>0</v>
      </c>
      <c r="AP1900" s="125">
        <v>0</v>
      </c>
      <c r="AQ1900" s="5">
        <v>0</v>
      </c>
      <c r="AR1900" s="21">
        <v>7.8</v>
      </c>
      <c r="AS1900" s="20">
        <v>97</v>
      </c>
      <c r="AT1900" s="20">
        <v>97</v>
      </c>
      <c r="AU1900" s="20">
        <v>80.985915492957744</v>
      </c>
      <c r="AV1900" s="20">
        <v>9.9600000000000009</v>
      </c>
      <c r="AW1900" s="21">
        <v>0</v>
      </c>
      <c r="AX1900" s="21">
        <v>0</v>
      </c>
      <c r="AY1900" s="116">
        <v>193.77861669682238</v>
      </c>
    </row>
    <row r="1901" spans="1:51" ht="15" x14ac:dyDescent="0.25">
      <c r="A1901" s="144">
        <v>2015</v>
      </c>
      <c r="B1901" s="77" t="s">
        <v>611</v>
      </c>
      <c r="C1901" s="78">
        <v>12</v>
      </c>
      <c r="D1901" s="77">
        <v>3554409</v>
      </c>
      <c r="E1901" s="78">
        <v>355440912</v>
      </c>
      <c r="F1901" s="78" t="str">
        <f t="shared" si="78"/>
        <v>3554409122015</v>
      </c>
      <c r="G1901" s="89">
        <v>0.84401503199105221</v>
      </c>
      <c r="H1901" s="80">
        <f t="shared" si="77"/>
        <v>8820</v>
      </c>
      <c r="I1901" s="90">
        <v>8456</v>
      </c>
      <c r="J1901" s="91">
        <v>364</v>
      </c>
      <c r="K1901" s="83">
        <f>(H1901)/VLOOKUP(D1901,'Dados Base'!$B:$K,6,FALSE)</f>
        <v>40.110964573195695</v>
      </c>
      <c r="L1901" s="88">
        <f t="shared" si="79"/>
        <v>95.873015873015873</v>
      </c>
      <c r="M1901" s="85" t="s">
        <v>702</v>
      </c>
      <c r="N1901" s="92">
        <v>0.749</v>
      </c>
      <c r="O1901" s="91">
        <v>49</v>
      </c>
      <c r="P1901" s="91">
        <v>1250</v>
      </c>
      <c r="Q1901" s="91">
        <v>0</v>
      </c>
      <c r="R1901" s="91">
        <v>0</v>
      </c>
      <c r="S1901" s="91">
        <v>8</v>
      </c>
      <c r="T1901" s="87" t="s">
        <v>691</v>
      </c>
      <c r="U1901" s="91">
        <v>82</v>
      </c>
      <c r="V1901" s="91">
        <v>66</v>
      </c>
      <c r="W1901" s="93">
        <v>0</v>
      </c>
      <c r="X1901" s="47">
        <v>1.8528890624999999E-2</v>
      </c>
      <c r="Y1901" s="21">
        <v>6.07</v>
      </c>
      <c r="Z1901" s="21">
        <v>278</v>
      </c>
      <c r="AA1901" s="21">
        <v>190</v>
      </c>
      <c r="AB1901" s="21">
        <v>3</v>
      </c>
      <c r="AC1901" s="21">
        <v>0</v>
      </c>
      <c r="AD1901" s="153">
        <f>VLOOKUP(D1901,'Dados Base'!$B:$K,9,FALSE)*31536000/VLOOKUP($F1901,F:H,MATCH(H1900,F1900:AF1900,0),FALSE)</f>
        <v>9510.8571428571431</v>
      </c>
      <c r="AE1901" s="153">
        <f>VLOOKUP(D1901,'Dados Base'!$B:$K,10,FALSE)*31536000/VLOOKUP($F1901,F:H,MATCH(H1900,F1900:AF1900,0),FALSE)</f>
        <v>1108.4081632653058</v>
      </c>
      <c r="AF1901" s="14">
        <v>80.67</v>
      </c>
      <c r="AG1901" s="15">
        <v>95.32</v>
      </c>
      <c r="AH1901" s="14">
        <v>86.13</v>
      </c>
      <c r="AI1901" s="14">
        <v>43.65</v>
      </c>
      <c r="AJ1901" s="16">
        <v>84.63</v>
      </c>
      <c r="AK1901" s="72">
        <f>(SUMIFS('Banco de Indicadores Mun. (2)'!I:I,'Banco de Indicadores Mun. (2)'!B:B,'Banco de Indicadores - Mun. (1)'!B1901,'Banco de Indicadores Mun. (2)'!A:A,'Banco de Indicadores - Mun. (1)'!A1901) / VLOOKUP(D1901,'Dados Base'!$B:$K,8,FALSE)) * 100</f>
        <v>15.093020833333338</v>
      </c>
      <c r="AL1901" s="72">
        <f>(SUMIFS('Banco de Indicadores Mun. (2)'!I:I,'Banco de Indicadores Mun. (2)'!B:B,'Banco de Indicadores - Mun. (1)'!B1901,'Banco de Indicadores Mun. (2)'!A:A,'Banco de Indicadores - Mun. (1)'!A1901) / VLOOKUP(D1901,'Dados Base'!$B:$K,9,FALSE)) * 100</f>
        <v>5.4471052631578951</v>
      </c>
      <c r="AM1901" s="72">
        <f>(SUMIFS('Banco de Indicadores Mun. (2)'!J:J,'Banco de Indicadores Mun. (2)'!B:B,'Banco de Indicadores - Mun. (1)'!B1901,'Banco de Indicadores Mun. (2)'!A:A,'Banco de Indicadores - Mun. (1)'!A1901) / VLOOKUP(D1901,'Dados Base'!$B:$K,7,FALSE)) * 100</f>
        <v>13.281538461538462</v>
      </c>
      <c r="AN1901" s="72">
        <f>(SUMIFS('Banco de Indicadores Mun. (2)'!K:K,'Banco de Indicadores Mun. (2)'!B:B,'Banco de Indicadores - Mun. (1)'!B1901,'Banco de Indicadores Mun. (2)'!A:A,'Banco de Indicadores - Mun. (1)'!A1901) / VLOOKUP(D1901,'Dados Base'!$B:$K,10,FALSE)) * 100</f>
        <v>18.891290322580652</v>
      </c>
      <c r="AO1901" s="21">
        <v>0</v>
      </c>
      <c r="AP1901" s="125">
        <v>0</v>
      </c>
      <c r="AQ1901" s="5">
        <v>0</v>
      </c>
      <c r="AR1901" s="21">
        <v>8</v>
      </c>
      <c r="AS1901" s="20">
        <v>99</v>
      </c>
      <c r="AT1901" s="20">
        <v>99</v>
      </c>
      <c r="AU1901" s="20">
        <v>59.401709401709404</v>
      </c>
      <c r="AV1901" s="20">
        <v>7.35</v>
      </c>
      <c r="AW1901" s="21">
        <v>1</v>
      </c>
      <c r="AX1901" s="21">
        <v>0</v>
      </c>
      <c r="AY1901" s="116">
        <v>197.64272319365588</v>
      </c>
    </row>
    <row r="1902" spans="1:51" ht="15" x14ac:dyDescent="0.25">
      <c r="A1902" s="144">
        <v>2015</v>
      </c>
      <c r="B1902" s="77" t="s">
        <v>612</v>
      </c>
      <c r="C1902" s="78">
        <v>10</v>
      </c>
      <c r="D1902" s="77">
        <v>3554508</v>
      </c>
      <c r="E1902" s="78">
        <v>355450810</v>
      </c>
      <c r="F1902" s="78" t="str">
        <f t="shared" si="78"/>
        <v>3554508102015</v>
      </c>
      <c r="G1902" s="89">
        <v>1.3268148193199769</v>
      </c>
      <c r="H1902" s="80">
        <f t="shared" si="77"/>
        <v>39031</v>
      </c>
      <c r="I1902" s="90">
        <v>35575</v>
      </c>
      <c r="J1902" s="91">
        <v>3456</v>
      </c>
      <c r="K1902" s="83">
        <f>(H1902)/VLOOKUP(D1902,'Dados Base'!$B:$K,6,FALSE)</f>
        <v>99.43950472599424</v>
      </c>
      <c r="L1902" s="88">
        <f t="shared" si="79"/>
        <v>91.145499730983062</v>
      </c>
      <c r="M1902" s="85" t="s">
        <v>702</v>
      </c>
      <c r="N1902" s="92">
        <v>0.77800000000000002</v>
      </c>
      <c r="O1902" s="91">
        <v>170</v>
      </c>
      <c r="P1902" s="91">
        <v>28700</v>
      </c>
      <c r="Q1902" s="91">
        <v>7507000</v>
      </c>
      <c r="R1902" s="91">
        <v>10000</v>
      </c>
      <c r="S1902" s="91">
        <v>245</v>
      </c>
      <c r="T1902" s="87" t="s">
        <v>691</v>
      </c>
      <c r="U1902" s="91">
        <v>505</v>
      </c>
      <c r="V1902" s="91">
        <v>452</v>
      </c>
      <c r="W1902" s="93">
        <v>0</v>
      </c>
      <c r="X1902" s="47">
        <v>0.11800173564351851</v>
      </c>
      <c r="Y1902" s="21">
        <v>29.23</v>
      </c>
      <c r="Z1902" s="21">
        <v>689</v>
      </c>
      <c r="AA1902" s="21">
        <v>1284</v>
      </c>
      <c r="AB1902" s="21">
        <v>8</v>
      </c>
      <c r="AC1902" s="21">
        <v>0</v>
      </c>
      <c r="AD1902" s="153">
        <f>VLOOKUP(D1902,'Dados Base'!$B:$K,9,FALSE)*31536000/VLOOKUP($F1902,F:H,MATCH(H1901,F1901:AF1901,0),FALSE)</f>
        <v>3005.6601163177988</v>
      </c>
      <c r="AE1902" s="153">
        <f>VLOOKUP(D1902,'Dados Base'!$B:$K,10,FALSE)*31536000/VLOOKUP($F1902,F:H,MATCH(H1901,F1901:AF1901,0),FALSE)</f>
        <v>428.2257692603315</v>
      </c>
      <c r="AF1902" s="14">
        <v>99.32</v>
      </c>
      <c r="AG1902" s="15">
        <v>100</v>
      </c>
      <c r="AH1902" s="14">
        <v>89.97</v>
      </c>
      <c r="AI1902" s="14">
        <v>40</v>
      </c>
      <c r="AJ1902" s="16">
        <v>98.96</v>
      </c>
      <c r="AK1902" s="72">
        <f>(SUMIFS('Banco de Indicadores Mun. (2)'!I:I,'Banco de Indicadores Mun. (2)'!B:B,'Banco de Indicadores - Mun. (1)'!B1902,'Banco de Indicadores Mun. (2)'!A:A,'Banco de Indicadores - Mun. (1)'!A1902) / VLOOKUP(D1902,'Dados Base'!$B:$K,8,FALSE)) * 100</f>
        <v>8.1770671641791033</v>
      </c>
      <c r="AL1902" s="72">
        <f>(SUMIFS('Banco de Indicadores Mun. (2)'!I:I,'Banco de Indicadores Mun. (2)'!B:B,'Banco de Indicadores - Mun. (1)'!B1902,'Banco de Indicadores Mun. (2)'!A:A,'Banco de Indicadores - Mun. (1)'!A1902) / VLOOKUP(D1902,'Dados Base'!$B:$K,9,FALSE)) * 100</f>
        <v>2.9455026881720427</v>
      </c>
      <c r="AM1902" s="72">
        <f>(SUMIFS('Banco de Indicadores Mun. (2)'!J:J,'Banco de Indicadores Mun. (2)'!B:B,'Banco de Indicadores - Mun. (1)'!B1902,'Banco de Indicadores Mun. (2)'!A:A,'Banco de Indicadores - Mun. (1)'!A1902) / VLOOKUP(D1902,'Dados Base'!$B:$K,7,FALSE)) * 100</f>
        <v>8.3034691358024695</v>
      </c>
      <c r="AN1902" s="72">
        <f>(SUMIFS('Banco de Indicadores Mun. (2)'!K:K,'Banco de Indicadores Mun. (2)'!B:B,'Banco de Indicadores - Mun. (1)'!B1902,'Banco de Indicadores Mun. (2)'!A:A,'Banco de Indicadores - Mun. (1)'!A1902) / VLOOKUP(D1902,'Dados Base'!$B:$K,10,FALSE)) * 100</f>
        <v>7.9838867924528296</v>
      </c>
      <c r="AO1902" s="21">
        <v>0</v>
      </c>
      <c r="AP1902" s="125">
        <v>0</v>
      </c>
      <c r="AQ1902" s="5">
        <v>12</v>
      </c>
      <c r="AR1902" s="21">
        <v>9.5</v>
      </c>
      <c r="AS1902" s="20">
        <v>97</v>
      </c>
      <c r="AT1902" s="20">
        <v>38.799999999999997</v>
      </c>
      <c r="AU1902" s="20">
        <v>34.921439432336541</v>
      </c>
      <c r="AV1902" s="20">
        <v>4.82</v>
      </c>
      <c r="AW1902" s="21">
        <v>0</v>
      </c>
      <c r="AX1902" s="21">
        <v>0</v>
      </c>
      <c r="AY1902" s="116">
        <v>13.995098963090962</v>
      </c>
    </row>
    <row r="1903" spans="1:51" ht="15" x14ac:dyDescent="0.25">
      <c r="A1903" s="144">
        <v>2015</v>
      </c>
      <c r="B1903" s="77" t="s">
        <v>613</v>
      </c>
      <c r="C1903" s="78">
        <v>14</v>
      </c>
      <c r="D1903" s="77">
        <v>3554607</v>
      </c>
      <c r="E1903" s="78">
        <v>355460714</v>
      </c>
      <c r="F1903" s="78" t="str">
        <f t="shared" si="78"/>
        <v>3554607142015</v>
      </c>
      <c r="G1903" s="89">
        <v>-0.39955522741060845</v>
      </c>
      <c r="H1903" s="80">
        <f t="shared" si="77"/>
        <v>2595</v>
      </c>
      <c r="I1903" s="90">
        <v>1960</v>
      </c>
      <c r="J1903" s="91">
        <v>635</v>
      </c>
      <c r="K1903" s="83">
        <f>(H1903)/VLOOKUP(D1903,'Dados Base'!$B:$K,6,FALSE)</f>
        <v>13.157894736842106</v>
      </c>
      <c r="L1903" s="88">
        <f t="shared" si="79"/>
        <v>75.529865125240846</v>
      </c>
      <c r="M1903" s="85" t="s">
        <v>702</v>
      </c>
      <c r="N1903" s="92">
        <v>0.71</v>
      </c>
      <c r="O1903" s="91">
        <v>32</v>
      </c>
      <c r="P1903" s="91">
        <v>11129</v>
      </c>
      <c r="Q1903" s="91">
        <v>0</v>
      </c>
      <c r="R1903" s="91">
        <v>107</v>
      </c>
      <c r="S1903" s="91">
        <v>3</v>
      </c>
      <c r="T1903" s="87" t="s">
        <v>691</v>
      </c>
      <c r="U1903" s="91">
        <v>12</v>
      </c>
      <c r="V1903" s="91">
        <v>12</v>
      </c>
      <c r="W1903" s="93">
        <v>26.92</v>
      </c>
      <c r="X1903" s="47">
        <v>4.5594960937499996E-3</v>
      </c>
      <c r="Y1903" s="21">
        <v>1.37</v>
      </c>
      <c r="Z1903" s="21">
        <v>85</v>
      </c>
      <c r="AA1903" s="21">
        <v>21</v>
      </c>
      <c r="AB1903" s="21">
        <v>0</v>
      </c>
      <c r="AC1903" s="21">
        <v>0</v>
      </c>
      <c r="AD1903" s="153">
        <f>VLOOKUP(D1903,'Dados Base'!$B:$K,9,FALSE)*31536000/VLOOKUP($F1903,F:H,MATCH(H1902,F1902:AF1902,0),FALSE)</f>
        <v>27586.404624277457</v>
      </c>
      <c r="AE1903" s="153">
        <f>VLOOKUP(D1903,'Dados Base'!$B:$K,10,FALSE)*31536000/VLOOKUP($F1903,F:H,MATCH(H1902,F1902:AF1902,0),FALSE)</f>
        <v>3159.6763005780349</v>
      </c>
      <c r="AF1903" s="14">
        <v>67.47</v>
      </c>
      <c r="AG1903" s="15">
        <v>92.63</v>
      </c>
      <c r="AH1903" s="14">
        <v>64.47</v>
      </c>
      <c r="AI1903" s="14">
        <v>16.07</v>
      </c>
      <c r="AJ1903" s="16">
        <v>92.77</v>
      </c>
      <c r="AK1903" s="72">
        <f>(SUMIFS('Banco de Indicadores Mun. (2)'!I:I,'Banco de Indicadores Mun. (2)'!B:B,'Banco de Indicadores - Mun. (1)'!B1903,'Banco de Indicadores Mun. (2)'!A:A,'Banco de Indicadores - Mun. (1)'!A1903) / VLOOKUP(D1903,'Dados Base'!$B:$K,8,FALSE)) * 100</f>
        <v>2.1224455445544557</v>
      </c>
      <c r="AL1903" s="72">
        <f>(SUMIFS('Banco de Indicadores Mun. (2)'!I:I,'Banco de Indicadores Mun. (2)'!B:B,'Banco de Indicadores - Mun. (1)'!B1903,'Banco de Indicadores Mun. (2)'!A:A,'Banco de Indicadores - Mun. (1)'!A1903) / VLOOKUP(D1903,'Dados Base'!$B:$K,9,FALSE)) * 100</f>
        <v>0.94434801762114562</v>
      </c>
      <c r="AM1903" s="72">
        <f>(SUMIFS('Banco de Indicadores Mun. (2)'!J:J,'Banco de Indicadores Mun. (2)'!B:B,'Banco de Indicadores - Mun. (1)'!B1903,'Banco de Indicadores Mun. (2)'!A:A,'Banco de Indicadores - Mun. (1)'!A1903) / VLOOKUP(D1903,'Dados Base'!$B:$K,7,FALSE)) * 100</f>
        <v>1.1915600000000006</v>
      </c>
      <c r="AN1903" s="72">
        <f>(SUMIFS('Banco de Indicadores Mun. (2)'!K:K,'Banco de Indicadores Mun. (2)'!B:B,'Banco de Indicadores - Mun. (1)'!B1903,'Banco de Indicadores Mun. (2)'!A:A,'Banco de Indicadores - Mun. (1)'!A1903) / VLOOKUP(D1903,'Dados Base'!$B:$K,10,FALSE)) * 100</f>
        <v>4.8076923076923084</v>
      </c>
      <c r="AO1903" s="21">
        <v>0</v>
      </c>
      <c r="AP1903" s="125">
        <v>0</v>
      </c>
      <c r="AQ1903" s="5">
        <v>0</v>
      </c>
      <c r="AR1903" s="21">
        <v>9</v>
      </c>
      <c r="AS1903" s="20">
        <v>100</v>
      </c>
      <c r="AT1903" s="20">
        <v>100</v>
      </c>
      <c r="AU1903" s="20">
        <v>80.188679245283026</v>
      </c>
      <c r="AV1903" s="20">
        <v>10</v>
      </c>
      <c r="AW1903" s="21">
        <v>0</v>
      </c>
      <c r="AX1903" s="21">
        <v>0</v>
      </c>
      <c r="AY1903" s="116">
        <v>270.39758056114687</v>
      </c>
    </row>
    <row r="1904" spans="1:51" ht="15" x14ac:dyDescent="0.25">
      <c r="A1904" s="144">
        <v>2015</v>
      </c>
      <c r="B1904" s="77" t="s">
        <v>614</v>
      </c>
      <c r="C1904" s="78">
        <v>10</v>
      </c>
      <c r="D1904" s="77">
        <v>3554656</v>
      </c>
      <c r="E1904" s="78">
        <v>355465610</v>
      </c>
      <c r="F1904" s="78" t="str">
        <f t="shared" si="78"/>
        <v>3554656102015</v>
      </c>
      <c r="G1904" s="89">
        <v>0.33868273672614801</v>
      </c>
      <c r="H1904" s="80">
        <f t="shared" si="77"/>
        <v>2286</v>
      </c>
      <c r="I1904" s="90">
        <v>1560</v>
      </c>
      <c r="J1904" s="91">
        <v>726</v>
      </c>
      <c r="K1904" s="83">
        <f>(H1904)/VLOOKUP(D1904,'Dados Base'!$B:$K,6,FALSE)</f>
        <v>32.061711079943898</v>
      </c>
      <c r="L1904" s="88">
        <f t="shared" si="79"/>
        <v>68.241469816272968</v>
      </c>
      <c r="M1904" s="85" t="s">
        <v>702</v>
      </c>
      <c r="N1904" s="92">
        <v>0.71399999999999997</v>
      </c>
      <c r="O1904" s="91">
        <v>10</v>
      </c>
      <c r="P1904" s="91">
        <v>0</v>
      </c>
      <c r="Q1904" s="91">
        <v>0</v>
      </c>
      <c r="R1904" s="91">
        <v>0</v>
      </c>
      <c r="S1904" s="91">
        <v>4</v>
      </c>
      <c r="T1904" s="87" t="s">
        <v>691</v>
      </c>
      <c r="U1904" s="91">
        <v>18</v>
      </c>
      <c r="V1904" s="91">
        <v>10</v>
      </c>
      <c r="W1904" s="93">
        <v>0</v>
      </c>
      <c r="X1904" s="47">
        <v>5.3863875E-3</v>
      </c>
      <c r="Y1904" s="21">
        <v>1.08</v>
      </c>
      <c r="Z1904" s="21">
        <v>49</v>
      </c>
      <c r="AA1904" s="21">
        <v>35</v>
      </c>
      <c r="AB1904" s="21">
        <v>0</v>
      </c>
      <c r="AC1904" s="21">
        <v>0</v>
      </c>
      <c r="AD1904" s="153">
        <f>VLOOKUP(D1904,'Dados Base'!$B:$K,9,FALSE)*31536000/VLOOKUP($F1904,F:H,MATCH(H1903,F1903:AF1903,0),FALSE)</f>
        <v>9104.8818897637793</v>
      </c>
      <c r="AE1904" s="153">
        <f>VLOOKUP(D1904,'Dados Base'!$B:$K,10,FALSE)*31536000/VLOOKUP($F1904,F:H,MATCH(H1903,F1903:AF1903,0),FALSE)</f>
        <v>1379.5275590551178</v>
      </c>
      <c r="AF1904" s="14">
        <v>90.48</v>
      </c>
      <c r="AG1904" s="15">
        <v>100</v>
      </c>
      <c r="AH1904" s="14">
        <v>56.17</v>
      </c>
      <c r="AI1904" s="14">
        <v>31.58</v>
      </c>
      <c r="AJ1904" s="16">
        <v>100</v>
      </c>
      <c r="AK1904" s="72">
        <f>(SUMIFS('Banco de Indicadores Mun. (2)'!I:I,'Banco de Indicadores Mun. (2)'!B:B,'Banco de Indicadores - Mun. (1)'!B1904,'Banco de Indicadores Mun. (2)'!A:A,'Banco de Indicadores - Mun. (1)'!A1904) / VLOOKUP(D1904,'Dados Base'!$B:$K,8,FALSE)) * 100</f>
        <v>7.296333333333334</v>
      </c>
      <c r="AL1904" s="72">
        <f>(SUMIFS('Banco de Indicadores Mun. (2)'!I:I,'Banco de Indicadores Mun. (2)'!B:B,'Banco de Indicadores - Mun. (1)'!B1904,'Banco de Indicadores Mun. (2)'!A:A,'Banco de Indicadores - Mun. (1)'!A1904) / VLOOKUP(D1904,'Dados Base'!$B:$K,9,FALSE)) * 100</f>
        <v>2.6532121212121211</v>
      </c>
      <c r="AM1904" s="72">
        <f>(SUMIFS('Banco de Indicadores Mun. (2)'!J:J,'Banco de Indicadores Mun. (2)'!B:B,'Banco de Indicadores - Mun. (1)'!B1904,'Banco de Indicadores Mun. (2)'!A:A,'Banco de Indicadores - Mun. (1)'!A1904) / VLOOKUP(D1904,'Dados Base'!$B:$K,7,FALSE)) * 100</f>
        <v>12.507999999999999</v>
      </c>
      <c r="AN1904" s="72">
        <f>(SUMIFS('Banco de Indicadores Mun. (2)'!K:K,'Banco de Indicadores Mun. (2)'!B:B,'Banco de Indicadores - Mun. (1)'!B1904,'Banco de Indicadores Mun. (2)'!A:A,'Banco de Indicadores - Mun. (1)'!A1904) / VLOOKUP(D1904,'Dados Base'!$B:$K,10,FALSE)) * 100</f>
        <v>0</v>
      </c>
      <c r="AO1904" s="21">
        <v>0</v>
      </c>
      <c r="AP1904" s="125">
        <v>0</v>
      </c>
      <c r="AQ1904" s="5">
        <v>0</v>
      </c>
      <c r="AR1904" s="21">
        <v>7.5</v>
      </c>
      <c r="AS1904" s="20">
        <v>96</v>
      </c>
      <c r="AT1904" s="20">
        <v>96</v>
      </c>
      <c r="AU1904" s="20">
        <v>58.333333333333336</v>
      </c>
      <c r="AV1904" s="20">
        <v>7.05</v>
      </c>
      <c r="AW1904" s="21">
        <v>0</v>
      </c>
      <c r="AX1904" s="21">
        <v>0</v>
      </c>
      <c r="AY1904" s="116">
        <v>320.64594549760852</v>
      </c>
    </row>
    <row r="1905" spans="1:51" ht="15" x14ac:dyDescent="0.25">
      <c r="A1905" s="144">
        <v>2015</v>
      </c>
      <c r="B1905" s="77" t="s">
        <v>615</v>
      </c>
      <c r="C1905" s="78">
        <v>13</v>
      </c>
      <c r="D1905" s="77">
        <v>3554706</v>
      </c>
      <c r="E1905" s="78">
        <v>355470613</v>
      </c>
      <c r="F1905" s="78" t="str">
        <f t="shared" si="78"/>
        <v>3554706132015</v>
      </c>
      <c r="G1905" s="89">
        <v>0.48540011472022471</v>
      </c>
      <c r="H1905" s="80">
        <f t="shared" si="77"/>
        <v>9520</v>
      </c>
      <c r="I1905" s="90">
        <v>8211</v>
      </c>
      <c r="J1905" s="91">
        <v>1309</v>
      </c>
      <c r="K1905" s="83">
        <f>(H1905)/VLOOKUP(D1905,'Dados Base'!$B:$K,6,FALSE)</f>
        <v>30.594208953305266</v>
      </c>
      <c r="L1905" s="88">
        <f t="shared" si="79"/>
        <v>86.25</v>
      </c>
      <c r="M1905" s="85" t="s">
        <v>702</v>
      </c>
      <c r="N1905" s="92">
        <v>0.74399999999999999</v>
      </c>
      <c r="O1905" s="91">
        <v>113</v>
      </c>
      <c r="P1905" s="91">
        <v>16500</v>
      </c>
      <c r="Q1905" s="91">
        <v>6000000</v>
      </c>
      <c r="R1905" s="91">
        <v>4000</v>
      </c>
      <c r="S1905" s="91">
        <v>31</v>
      </c>
      <c r="T1905" s="87" t="s">
        <v>691</v>
      </c>
      <c r="U1905" s="91">
        <v>106</v>
      </c>
      <c r="V1905" s="91">
        <v>110</v>
      </c>
      <c r="W1905" s="93">
        <v>0</v>
      </c>
      <c r="X1905" s="47">
        <v>2.2364562500000001E-2</v>
      </c>
      <c r="Y1905" s="21">
        <v>5.86</v>
      </c>
      <c r="Z1905" s="21">
        <v>351</v>
      </c>
      <c r="AA1905" s="21">
        <v>101</v>
      </c>
      <c r="AB1905" s="21">
        <v>0</v>
      </c>
      <c r="AC1905" s="21">
        <v>0</v>
      </c>
      <c r="AD1905" s="153">
        <f>VLOOKUP(D1905,'Dados Base'!$B:$K,9,FALSE)*31536000/VLOOKUP($F1905,F:H,MATCH(H1904,F1904:AF1904,0),FALSE)</f>
        <v>10103.44537815126</v>
      </c>
      <c r="AE1905" s="153">
        <f>VLOOKUP(D1905,'Dados Base'!$B:$K,10,FALSE)*31536000/VLOOKUP($F1905,F:H,MATCH(H1904,F1904:AF1904,0),FALSE)</f>
        <v>1159.4117647058827</v>
      </c>
      <c r="AF1905" s="14">
        <v>90.21</v>
      </c>
      <c r="AG1905" s="15">
        <v>85.09</v>
      </c>
      <c r="AH1905" s="14">
        <v>87.57</v>
      </c>
      <c r="AI1905" s="14">
        <v>40.26</v>
      </c>
      <c r="AJ1905" s="16">
        <v>100</v>
      </c>
      <c r="AK1905" s="72">
        <f>(SUMIFS('Banco de Indicadores Mun. (2)'!I:I,'Banco de Indicadores Mun. (2)'!B:B,'Banco de Indicadores - Mun. (1)'!B1905,'Banco de Indicadores Mun. (2)'!A:A,'Banco de Indicadores - Mun. (1)'!A1905) / VLOOKUP(D1905,'Dados Base'!$B:$K,8,FALSE)) * 100</f>
        <v>2.9666642335766422</v>
      </c>
      <c r="AL1905" s="72">
        <f>(SUMIFS('Banco de Indicadores Mun. (2)'!I:I,'Banco de Indicadores Mun. (2)'!B:B,'Banco de Indicadores - Mun. (1)'!B1905,'Banco de Indicadores Mun. (2)'!A:A,'Banco de Indicadores - Mun. (1)'!A1905) / VLOOKUP(D1905,'Dados Base'!$B:$K,9,FALSE)) * 100</f>
        <v>1.3325672131147543</v>
      </c>
      <c r="AM1905" s="72">
        <f>(SUMIFS('Banco de Indicadores Mun. (2)'!J:J,'Banco de Indicadores Mun. (2)'!B:B,'Banco de Indicadores - Mun. (1)'!B1905,'Banco de Indicadores Mun. (2)'!A:A,'Banco de Indicadores - Mun. (1)'!A1905) / VLOOKUP(D1905,'Dados Base'!$B:$K,7,FALSE)) * 100</f>
        <v>3.695441176470589</v>
      </c>
      <c r="AN1905" s="72">
        <f>(SUMIFS('Banco de Indicadores Mun. (2)'!K:K,'Banco de Indicadores Mun. (2)'!B:B,'Banco de Indicadores - Mun. (1)'!B1905,'Banco de Indicadores Mun. (2)'!A:A,'Banco de Indicadores - Mun. (1)'!A1905) / VLOOKUP(D1905,'Dados Base'!$B:$K,10,FALSE)) * 100</f>
        <v>0.84279999999999933</v>
      </c>
      <c r="AO1905" s="21">
        <v>0</v>
      </c>
      <c r="AP1905" s="125">
        <v>0</v>
      </c>
      <c r="AQ1905" s="5">
        <v>0</v>
      </c>
      <c r="AR1905" s="21">
        <v>9.1999999999999993</v>
      </c>
      <c r="AS1905" s="20">
        <v>96</v>
      </c>
      <c r="AT1905" s="20">
        <v>96.000000000000014</v>
      </c>
      <c r="AU1905" s="20">
        <v>77.654867256637175</v>
      </c>
      <c r="AV1905" s="20">
        <v>8.19</v>
      </c>
      <c r="AW1905" s="21">
        <v>0</v>
      </c>
      <c r="AX1905" s="21">
        <v>0</v>
      </c>
      <c r="AY1905" s="116">
        <v>120.06314975882223</v>
      </c>
    </row>
    <row r="1906" spans="1:51" ht="15" x14ac:dyDescent="0.25">
      <c r="A1906" s="144">
        <v>2015</v>
      </c>
      <c r="B1906" s="77" t="s">
        <v>616</v>
      </c>
      <c r="C1906" s="78">
        <v>13</v>
      </c>
      <c r="D1906" s="77">
        <v>3554755</v>
      </c>
      <c r="E1906" s="78">
        <v>355475513</v>
      </c>
      <c r="F1906" s="78" t="str">
        <f t="shared" si="78"/>
        <v>3554755132015</v>
      </c>
      <c r="G1906" s="89">
        <v>1.0446397566630017</v>
      </c>
      <c r="H1906" s="80">
        <f t="shared" si="77"/>
        <v>1621</v>
      </c>
      <c r="I1906" s="90">
        <v>1505</v>
      </c>
      <c r="J1906" s="91">
        <v>116</v>
      </c>
      <c r="K1906" s="83">
        <f>(H1906)/VLOOKUP(D1906,'Dados Base'!$B:$K,6,FALSE)</f>
        <v>25.575891448406438</v>
      </c>
      <c r="L1906" s="88">
        <f t="shared" si="79"/>
        <v>92.843923504009879</v>
      </c>
      <c r="M1906" s="85" t="s">
        <v>702</v>
      </c>
      <c r="N1906" s="92">
        <v>0.72199999999999998</v>
      </c>
      <c r="O1906" s="91">
        <v>11</v>
      </c>
      <c r="P1906" s="91">
        <v>1200</v>
      </c>
      <c r="Q1906" s="91">
        <v>0</v>
      </c>
      <c r="R1906" s="91">
        <v>0</v>
      </c>
      <c r="S1906" s="91">
        <v>4</v>
      </c>
      <c r="T1906" s="87" t="s">
        <v>691</v>
      </c>
      <c r="U1906" s="91">
        <v>8</v>
      </c>
      <c r="V1906" s="91">
        <v>12</v>
      </c>
      <c r="W1906" s="93">
        <v>0</v>
      </c>
      <c r="X1906" s="47">
        <v>4.2213541666666667E-3</v>
      </c>
      <c r="Y1906" s="21">
        <v>1.07</v>
      </c>
      <c r="Z1906" s="21">
        <v>73</v>
      </c>
      <c r="AA1906" s="21">
        <v>10</v>
      </c>
      <c r="AB1906" s="21">
        <v>0</v>
      </c>
      <c r="AC1906" s="21">
        <v>0</v>
      </c>
      <c r="AD1906" s="153">
        <f>VLOOKUP(D1906,'Dados Base'!$B:$K,9,FALSE)*31536000/VLOOKUP($F1906,F:H,MATCH(H1905,F1905:AF1905,0),FALSE)</f>
        <v>14396.446637877852</v>
      </c>
      <c r="AE1906" s="153">
        <f>VLOOKUP(D1906,'Dados Base'!$B:$K,10,FALSE)*31536000/VLOOKUP($F1906,F:H,MATCH(H1905,F1905:AF1905,0),FALSE)</f>
        <v>1750.9191856878476</v>
      </c>
      <c r="AF1906" s="14">
        <v>100</v>
      </c>
      <c r="AG1906" s="15">
        <v>91.83</v>
      </c>
      <c r="AH1906" s="14">
        <v>100</v>
      </c>
      <c r="AI1906" s="14">
        <v>28.89</v>
      </c>
      <c r="AJ1906" s="16">
        <v>100</v>
      </c>
      <c r="AK1906" s="72">
        <f>(SUMIFS('Banco de Indicadores Mun. (2)'!I:I,'Banco de Indicadores Mun. (2)'!B:B,'Banco de Indicadores - Mun. (1)'!B1906,'Banco de Indicadores Mun. (2)'!A:A,'Banco de Indicadores - Mun. (1)'!A1906) / VLOOKUP(D1906,'Dados Base'!$B:$K,8,FALSE)) * 100</f>
        <v>19.787384615384614</v>
      </c>
      <c r="AL1906" s="72">
        <f>(SUMIFS('Banco de Indicadores Mun. (2)'!I:I,'Banco de Indicadores Mun. (2)'!B:B,'Banco de Indicadores - Mun. (1)'!B1906,'Banco de Indicadores Mun. (2)'!A:A,'Banco de Indicadores - Mun. (1)'!A1906) / VLOOKUP(D1906,'Dados Base'!$B:$K,9,FALSE)) * 100</f>
        <v>10.428486486486486</v>
      </c>
      <c r="AM1906" s="72">
        <f>(SUMIFS('Banco de Indicadores Mun. (2)'!J:J,'Banco de Indicadores Mun. (2)'!B:B,'Banco de Indicadores - Mun. (1)'!B1906,'Banco de Indicadores Mun. (2)'!A:A,'Banco de Indicadores - Mun. (1)'!A1906) / VLOOKUP(D1906,'Dados Base'!$B:$K,7,FALSE)) * 100</f>
        <v>22.823133333333335</v>
      </c>
      <c r="AN1906" s="72">
        <f>(SUMIFS('Banco de Indicadores Mun. (2)'!K:K,'Banco de Indicadores Mun. (2)'!B:B,'Banco de Indicadores - Mun. (1)'!B1906,'Banco de Indicadores Mun. (2)'!A:A,'Banco de Indicadores - Mun. (1)'!A1906) / VLOOKUP(D1906,'Dados Base'!$B:$K,10,FALSE)) * 100</f>
        <v>9.6682222222222176</v>
      </c>
      <c r="AO1906" s="21">
        <v>0</v>
      </c>
      <c r="AP1906" s="125">
        <v>0</v>
      </c>
      <c r="AQ1906" s="5">
        <v>0</v>
      </c>
      <c r="AR1906" s="21">
        <v>8.1</v>
      </c>
      <c r="AS1906" s="20">
        <v>90</v>
      </c>
      <c r="AT1906" s="20">
        <v>90</v>
      </c>
      <c r="AU1906" s="20">
        <v>87.951807228915669</v>
      </c>
      <c r="AV1906" s="20">
        <v>9.85</v>
      </c>
      <c r="AW1906" s="21">
        <v>0</v>
      </c>
      <c r="AX1906" s="21">
        <v>0</v>
      </c>
      <c r="AY1906" s="116">
        <v>172.20555220765058</v>
      </c>
    </row>
    <row r="1907" spans="1:51" ht="15" x14ac:dyDescent="0.25">
      <c r="A1907" s="144">
        <v>2015</v>
      </c>
      <c r="B1907" s="77" t="s">
        <v>617</v>
      </c>
      <c r="C1907" s="78">
        <v>2</v>
      </c>
      <c r="D1907" s="77">
        <v>3554805</v>
      </c>
      <c r="E1907" s="78">
        <v>35548052</v>
      </c>
      <c r="F1907" s="78" t="str">
        <f t="shared" si="78"/>
        <v>355480522015</v>
      </c>
      <c r="G1907" s="89">
        <v>1.4363555940985817</v>
      </c>
      <c r="H1907" s="80">
        <f t="shared" si="77"/>
        <v>43736</v>
      </c>
      <c r="I1907" s="90">
        <v>40116</v>
      </c>
      <c r="J1907" s="91">
        <v>3620</v>
      </c>
      <c r="K1907" s="83">
        <f>(H1907)/VLOOKUP(D1907,'Dados Base'!$B:$K,6,FALSE)</f>
        <v>227.29446003533937</v>
      </c>
      <c r="L1907" s="88">
        <f t="shared" si="79"/>
        <v>91.723065666727649</v>
      </c>
      <c r="M1907" s="85" t="s">
        <v>702</v>
      </c>
      <c r="N1907" s="92">
        <v>0.78500000000000003</v>
      </c>
      <c r="O1907" s="91">
        <v>57</v>
      </c>
      <c r="P1907" s="91">
        <v>0</v>
      </c>
      <c r="Q1907" s="91">
        <v>0</v>
      </c>
      <c r="R1907" s="91">
        <v>0</v>
      </c>
      <c r="S1907" s="91">
        <v>95</v>
      </c>
      <c r="T1907" s="87" t="s">
        <v>691</v>
      </c>
      <c r="U1907" s="91">
        <v>224</v>
      </c>
      <c r="V1907" s="91">
        <v>221</v>
      </c>
      <c r="W1907" s="93">
        <v>0</v>
      </c>
      <c r="X1907" s="47">
        <v>0.13168043991666667</v>
      </c>
      <c r="Y1907" s="21">
        <v>32.380000000000003</v>
      </c>
      <c r="Z1907" s="21">
        <v>1467</v>
      </c>
      <c r="AA1907" s="21">
        <v>718</v>
      </c>
      <c r="AB1907" s="21">
        <v>4</v>
      </c>
      <c r="AC1907" s="21">
        <v>0</v>
      </c>
      <c r="AD1907" s="153">
        <f>VLOOKUP(D1907,'Dados Base'!$B:$K,9,FALSE)*31536000/VLOOKUP($F1907,F:H,MATCH(H1906,F1906:AF1906,0),FALSE)</f>
        <v>2091.0554234497895</v>
      </c>
      <c r="AE1907" s="153">
        <f>VLOOKUP(D1907,'Dados Base'!$B:$K,10,FALSE)*31536000/VLOOKUP($F1907,F:H,MATCH(H1906,F1906:AF1906,0),FALSE)</f>
        <v>216.31607828790931</v>
      </c>
      <c r="AF1907" s="14">
        <v>98.91</v>
      </c>
      <c r="AG1907" s="15">
        <v>100</v>
      </c>
      <c r="AH1907" s="14">
        <v>79.680000000000007</v>
      </c>
      <c r="AI1907" s="14">
        <v>37.31</v>
      </c>
      <c r="AJ1907" s="16">
        <v>100</v>
      </c>
      <c r="AK1907" s="72">
        <f>(SUMIFS('Banco de Indicadores Mun. (2)'!I:I,'Banco de Indicadores Mun. (2)'!B:B,'Banco de Indicadores - Mun. (1)'!B1907,'Banco de Indicadores Mun. (2)'!A:A,'Banco de Indicadores - Mun. (1)'!A1907) / VLOOKUP(D1907,'Dados Base'!$B:$K,8,FALSE)) * 100</f>
        <v>30.774761904761906</v>
      </c>
      <c r="AL1907" s="72">
        <f>(SUMIFS('Banco de Indicadores Mun. (2)'!I:I,'Banco de Indicadores Mun. (2)'!B:B,'Banco de Indicadores - Mun. (1)'!B1907,'Banco de Indicadores Mun. (2)'!A:A,'Banco de Indicadores - Mun. (1)'!A1907) / VLOOKUP(D1907,'Dados Base'!$B:$K,9,FALSE)) * 100</f>
        <v>13.371103448275862</v>
      </c>
      <c r="AM1907" s="72">
        <f>(SUMIFS('Banco de Indicadores Mun. (2)'!J:J,'Banco de Indicadores Mun. (2)'!B:B,'Banco de Indicadores - Mun. (1)'!B1907,'Banco de Indicadores Mun. (2)'!A:A,'Banco de Indicadores - Mun. (1)'!A1907) / VLOOKUP(D1907,'Dados Base'!$B:$K,7,FALSE)) * 100</f>
        <v>38.838822916666665</v>
      </c>
      <c r="AN1907" s="72">
        <f>(SUMIFS('Banco de Indicadores Mun. (2)'!K:K,'Banco de Indicadores Mun. (2)'!B:B,'Banco de Indicadores - Mun. (1)'!B1907,'Banco de Indicadores Mun. (2)'!A:A,'Banco de Indicadores - Mun. (1)'!A1907) / VLOOKUP(D1907,'Dados Base'!$B:$K,10,FALSE)) * 100</f>
        <v>4.9697666666666676</v>
      </c>
      <c r="AO1907" s="21">
        <v>0</v>
      </c>
      <c r="AP1907" s="125">
        <v>0</v>
      </c>
      <c r="AQ1907" s="5">
        <v>0</v>
      </c>
      <c r="AR1907" s="21">
        <v>9.6</v>
      </c>
      <c r="AS1907" s="20">
        <v>85</v>
      </c>
      <c r="AT1907" s="20">
        <v>85</v>
      </c>
      <c r="AU1907" s="20">
        <v>67.139588100686495</v>
      </c>
      <c r="AV1907" s="20">
        <v>7.14</v>
      </c>
      <c r="AW1907" s="21">
        <v>0</v>
      </c>
      <c r="AX1907" s="21">
        <v>0</v>
      </c>
      <c r="AY1907" s="116">
        <v>11.562572798121327</v>
      </c>
    </row>
    <row r="1908" spans="1:51" ht="15" x14ac:dyDescent="0.25">
      <c r="A1908" s="144">
        <v>2015</v>
      </c>
      <c r="B1908" s="77" t="s">
        <v>618</v>
      </c>
      <c r="C1908" s="78">
        <v>18</v>
      </c>
      <c r="D1908" s="77">
        <v>3554904</v>
      </c>
      <c r="E1908" s="78">
        <v>355490418</v>
      </c>
      <c r="F1908" s="78" t="str">
        <f t="shared" si="78"/>
        <v>3554904182015</v>
      </c>
      <c r="G1908" s="89">
        <v>0.30174317692244212</v>
      </c>
      <c r="H1908" s="80">
        <f t="shared" si="77"/>
        <v>5492</v>
      </c>
      <c r="I1908" s="90">
        <v>4768</v>
      </c>
      <c r="J1908" s="91">
        <v>724</v>
      </c>
      <c r="K1908" s="83">
        <f>(H1908)/VLOOKUP(D1908,'Dados Base'!$B:$K,6,FALSE)</f>
        <v>35.965946299934515</v>
      </c>
      <c r="L1908" s="88">
        <f t="shared" si="79"/>
        <v>86.817188638018933</v>
      </c>
      <c r="M1908" s="85" t="s">
        <v>702</v>
      </c>
      <c r="N1908" s="92">
        <v>0.753</v>
      </c>
      <c r="O1908" s="91">
        <v>39</v>
      </c>
      <c r="P1908" s="91">
        <v>18000</v>
      </c>
      <c r="Q1908" s="91">
        <v>0</v>
      </c>
      <c r="R1908" s="91">
        <v>0</v>
      </c>
      <c r="S1908" s="91">
        <v>15</v>
      </c>
      <c r="T1908" s="87" t="s">
        <v>691</v>
      </c>
      <c r="U1908" s="91">
        <v>33</v>
      </c>
      <c r="V1908" s="91">
        <v>26</v>
      </c>
      <c r="W1908" s="93">
        <v>7.28</v>
      </c>
      <c r="X1908" s="47">
        <v>1.3262321875000002E-2</v>
      </c>
      <c r="Y1908" s="21">
        <v>3.39</v>
      </c>
      <c r="Z1908" s="21">
        <v>189</v>
      </c>
      <c r="AA1908" s="21">
        <v>73</v>
      </c>
      <c r="AB1908" s="21">
        <v>0</v>
      </c>
      <c r="AC1908" s="21">
        <v>0</v>
      </c>
      <c r="AD1908" s="153">
        <f>VLOOKUP(D1908,'Dados Base'!$B:$K,9,FALSE)*31536000/VLOOKUP($F1908,F:H,MATCH(H1907,F1907:AF1907,0),FALSE)</f>
        <v>6488.6525855790242</v>
      </c>
      <c r="AE1908" s="153">
        <f>VLOOKUP(D1908,'Dados Base'!$B:$K,10,FALSE)*31536000/VLOOKUP($F1908,F:H,MATCH(H1907,F1907:AF1907,0),FALSE)</f>
        <v>516.79533867443536</v>
      </c>
      <c r="AF1908" s="14">
        <v>92.73</v>
      </c>
      <c r="AG1908" s="15">
        <v>84.72</v>
      </c>
      <c r="AH1908" s="14">
        <v>83.23</v>
      </c>
      <c r="AI1908" s="14">
        <v>16.829999999999998</v>
      </c>
      <c r="AJ1908" s="16">
        <v>100</v>
      </c>
      <c r="AK1908" s="72">
        <f>(SUMIFS('Banco de Indicadores Mun. (2)'!I:I,'Banco de Indicadores Mun. (2)'!B:B,'Banco de Indicadores - Mun. (1)'!B1908,'Banco de Indicadores Mun. (2)'!A:A,'Banco de Indicadores - Mun. (1)'!A1908) / VLOOKUP(D1908,'Dados Base'!$B:$K,8,FALSE)) * 100</f>
        <v>6.9182571428571453</v>
      </c>
      <c r="AL1908" s="72">
        <f>(SUMIFS('Banco de Indicadores Mun. (2)'!I:I,'Banco de Indicadores Mun. (2)'!B:B,'Banco de Indicadores - Mun. (1)'!B1908,'Banco de Indicadores Mun. (2)'!A:A,'Banco de Indicadores - Mun. (1)'!A1908) / VLOOKUP(D1908,'Dados Base'!$B:$K,9,FALSE)) * 100</f>
        <v>2.1428230088495583</v>
      </c>
      <c r="AM1908" s="72">
        <f>(SUMIFS('Banco de Indicadores Mun. (2)'!J:J,'Banco de Indicadores Mun. (2)'!B:B,'Banco de Indicadores - Mun. (1)'!B1908,'Banco de Indicadores Mun. (2)'!A:A,'Banco de Indicadores - Mun. (1)'!A1908) / VLOOKUP(D1908,'Dados Base'!$B:$K,7,FALSE)) * 100</f>
        <v>8.3484615384615406</v>
      </c>
      <c r="AN1908" s="72">
        <f>(SUMIFS('Banco de Indicadores Mun. (2)'!K:K,'Banco de Indicadores Mun. (2)'!B:B,'Banco de Indicadores - Mun. (1)'!B1908,'Banco de Indicadores Mun. (2)'!A:A,'Banco de Indicadores - Mun. (1)'!A1908) / VLOOKUP(D1908,'Dados Base'!$B:$K,10,FALSE)) * 100</f>
        <v>2.7865555555555566</v>
      </c>
      <c r="AO1908" s="21">
        <v>0</v>
      </c>
      <c r="AP1908" s="125">
        <v>0</v>
      </c>
      <c r="AQ1908" s="5">
        <v>0</v>
      </c>
      <c r="AR1908" s="21">
        <v>9</v>
      </c>
      <c r="AS1908" s="20">
        <v>90</v>
      </c>
      <c r="AT1908" s="20">
        <v>90</v>
      </c>
      <c r="AU1908" s="20">
        <v>72.137404580152676</v>
      </c>
      <c r="AV1908" s="20">
        <v>8.0299999999999994</v>
      </c>
      <c r="AW1908" s="21">
        <v>0</v>
      </c>
      <c r="AX1908" s="21">
        <v>0</v>
      </c>
      <c r="AY1908" s="116">
        <v>0.74598212833150668</v>
      </c>
    </row>
    <row r="1909" spans="1:51" ht="15" x14ac:dyDescent="0.25">
      <c r="A1909" s="144">
        <v>2015</v>
      </c>
      <c r="B1909" s="77" t="s">
        <v>619</v>
      </c>
      <c r="C1909" s="78">
        <v>5</v>
      </c>
      <c r="D1909" s="77">
        <v>3554953</v>
      </c>
      <c r="E1909" s="78">
        <v>35549535</v>
      </c>
      <c r="F1909" s="78" t="str">
        <f t="shared" si="78"/>
        <v>355495352015</v>
      </c>
      <c r="G1909" s="89">
        <v>1.4287312206216374</v>
      </c>
      <c r="H1909" s="80">
        <f t="shared" si="77"/>
        <v>6268</v>
      </c>
      <c r="I1909" s="90">
        <v>3271</v>
      </c>
      <c r="J1909" s="91">
        <v>2997</v>
      </c>
      <c r="K1909" s="83">
        <f>(H1909)/VLOOKUP(D1909,'Dados Base'!$B:$K,6,FALSE)</f>
        <v>49.561160749584879</v>
      </c>
      <c r="L1909" s="88">
        <f t="shared" si="79"/>
        <v>52.18570516911295</v>
      </c>
      <c r="M1909" s="85" t="s">
        <v>702</v>
      </c>
      <c r="N1909" s="92">
        <v>0.72799999999999998</v>
      </c>
      <c r="O1909" s="91">
        <v>42</v>
      </c>
      <c r="P1909" s="91">
        <v>10500</v>
      </c>
      <c r="Q1909" s="91">
        <v>10000000</v>
      </c>
      <c r="R1909" s="91">
        <v>800</v>
      </c>
      <c r="S1909" s="91">
        <v>9</v>
      </c>
      <c r="T1909" s="87" t="s">
        <v>691</v>
      </c>
      <c r="U1909" s="91">
        <v>25</v>
      </c>
      <c r="V1909" s="91">
        <v>25</v>
      </c>
      <c r="W1909" s="93">
        <v>0</v>
      </c>
      <c r="X1909" s="47">
        <v>1.5357336966165341E-2</v>
      </c>
      <c r="Y1909" s="21">
        <v>2.29</v>
      </c>
      <c r="Z1909" s="21">
        <v>0</v>
      </c>
      <c r="AA1909" s="21">
        <v>177</v>
      </c>
      <c r="AB1909" s="21">
        <v>1</v>
      </c>
      <c r="AC1909" s="21">
        <v>0</v>
      </c>
      <c r="AD1909" s="153">
        <f>VLOOKUP(D1909,'Dados Base'!$B:$K,9,FALSE)*31536000/VLOOKUP($F1909,F:H,MATCH(H1908,F1908:AF1908,0),FALSE)</f>
        <v>7647.5303126994258</v>
      </c>
      <c r="AE1909" s="153">
        <f>VLOOKUP(D1909,'Dados Base'!$B:$K,10,FALSE)*31536000/VLOOKUP($F1909,F:H,MATCH(H1908,F1908:AF1908,0),FALSE)</f>
        <v>1006.253988513082</v>
      </c>
      <c r="AF1909" s="14" t="s">
        <v>692</v>
      </c>
      <c r="AG1909" s="15" t="s">
        <v>692</v>
      </c>
      <c r="AH1909" s="14" t="s">
        <v>692</v>
      </c>
      <c r="AI1909" s="14" t="s">
        <v>692</v>
      </c>
      <c r="AJ1909" s="16" t="s">
        <v>692</v>
      </c>
      <c r="AK1909" s="72">
        <f>(SUMIFS('Banco de Indicadores Mun. (2)'!I:I,'Banco de Indicadores Mun. (2)'!B:B,'Banco de Indicadores - Mun. (1)'!B1909,'Banco de Indicadores Mun. (2)'!A:A,'Banco de Indicadores - Mun. (1)'!A1909) / VLOOKUP(D1909,'Dados Base'!$B:$K,8,FALSE)) * 100</f>
        <v>3.7889827586206906</v>
      </c>
      <c r="AL1909" s="72">
        <f>(SUMIFS('Banco de Indicadores Mun. (2)'!I:I,'Banco de Indicadores Mun. (2)'!B:B,'Banco de Indicadores - Mun. (1)'!B1909,'Banco de Indicadores Mun. (2)'!A:A,'Banco de Indicadores - Mun. (1)'!A1909) / VLOOKUP(D1909,'Dados Base'!$B:$K,9,FALSE)) * 100</f>
        <v>1.445796052631579</v>
      </c>
      <c r="AM1909" s="72">
        <f>(SUMIFS('Banco de Indicadores Mun. (2)'!J:J,'Banco de Indicadores Mun. (2)'!B:B,'Banco de Indicadores - Mun. (1)'!B1909,'Banco de Indicadores Mun. (2)'!A:A,'Banco de Indicadores - Mun. (1)'!A1909) / VLOOKUP(D1909,'Dados Base'!$B:$K,7,FALSE)) * 100</f>
        <v>4.6676315789473684</v>
      </c>
      <c r="AN1909" s="72">
        <f>(SUMIFS('Banco de Indicadores Mun. (2)'!K:K,'Banco de Indicadores Mun. (2)'!B:B,'Banco de Indicadores - Mun. (1)'!B1909,'Banco de Indicadores Mun. (2)'!A:A,'Banco de Indicadores - Mun. (1)'!A1909) / VLOOKUP(D1909,'Dados Base'!$B:$K,10,FALSE)) * 100</f>
        <v>2.1195500000000012</v>
      </c>
      <c r="AO1909" s="21">
        <v>0</v>
      </c>
      <c r="AP1909" s="125">
        <v>0</v>
      </c>
      <c r="AQ1909" s="5">
        <v>0</v>
      </c>
      <c r="AR1909" s="21">
        <v>9.8000000000000007</v>
      </c>
      <c r="AS1909" s="20">
        <v>70</v>
      </c>
      <c r="AT1909" s="20">
        <v>0</v>
      </c>
      <c r="AU1909" s="20">
        <v>0</v>
      </c>
      <c r="AV1909" s="20">
        <v>1.05</v>
      </c>
      <c r="AW1909" s="21">
        <v>0</v>
      </c>
      <c r="AX1909" s="21">
        <v>0</v>
      </c>
      <c r="AY1909" s="116">
        <v>67.063717041019416</v>
      </c>
    </row>
    <row r="1910" spans="1:51" ht="15" x14ac:dyDescent="0.25">
      <c r="A1910" s="144">
        <v>2015</v>
      </c>
      <c r="B1910" s="77" t="s">
        <v>620</v>
      </c>
      <c r="C1910" s="78">
        <v>20</v>
      </c>
      <c r="D1910" s="77">
        <v>3555000</v>
      </c>
      <c r="E1910" s="78">
        <v>355500020</v>
      </c>
      <c r="F1910" s="78" t="str">
        <f t="shared" si="78"/>
        <v>3555000202015</v>
      </c>
      <c r="G1910" s="89">
        <v>-8.9557444113996798E-2</v>
      </c>
      <c r="H1910" s="80">
        <f t="shared" si="77"/>
        <v>63111</v>
      </c>
      <c r="I1910" s="90">
        <v>60580</v>
      </c>
      <c r="J1910" s="91">
        <v>2531</v>
      </c>
      <c r="K1910" s="83">
        <f>(H1910)/VLOOKUP(D1910,'Dados Base'!$B:$K,6,FALSE)</f>
        <v>100.31790942760408</v>
      </c>
      <c r="L1910" s="88">
        <f t="shared" si="79"/>
        <v>95.989605615502853</v>
      </c>
      <c r="M1910" s="85" t="s">
        <v>702</v>
      </c>
      <c r="N1910" s="92">
        <v>0.77100000000000002</v>
      </c>
      <c r="O1910" s="91">
        <v>231</v>
      </c>
      <c r="P1910" s="91">
        <v>55463</v>
      </c>
      <c r="Q1910" s="91">
        <v>919600</v>
      </c>
      <c r="R1910" s="91">
        <v>15000</v>
      </c>
      <c r="S1910" s="91">
        <v>164</v>
      </c>
      <c r="T1910" s="87" t="s">
        <v>691</v>
      </c>
      <c r="U1910" s="91">
        <v>934</v>
      </c>
      <c r="V1910" s="91">
        <v>779</v>
      </c>
      <c r="W1910" s="93">
        <v>0</v>
      </c>
      <c r="X1910" s="47">
        <v>0.18822811922916666</v>
      </c>
      <c r="Y1910" s="21">
        <v>50.41</v>
      </c>
      <c r="Z1910" s="21">
        <v>2893</v>
      </c>
      <c r="AA1910" s="21">
        <v>510</v>
      </c>
      <c r="AB1910" s="21">
        <v>0</v>
      </c>
      <c r="AC1910" s="21">
        <v>0</v>
      </c>
      <c r="AD1910" s="153">
        <f>VLOOKUP(D1910,'Dados Base'!$B:$K,9,FALSE)*31536000/VLOOKUP($F1910,F:H,MATCH(H1909,F1909:AF1909,0),FALSE)</f>
        <v>2358.5416171507345</v>
      </c>
      <c r="AE1910" s="153">
        <f>VLOOKUP(D1910,'Dados Base'!$B:$K,10,FALSE)*31536000/VLOOKUP($F1910,F:H,MATCH(H1909,F1909:AF1909,0),FALSE)</f>
        <v>269.83315111470256</v>
      </c>
      <c r="AF1910" s="14">
        <v>97.98</v>
      </c>
      <c r="AG1910" s="15">
        <v>100</v>
      </c>
      <c r="AH1910" s="14">
        <v>97.1</v>
      </c>
      <c r="AI1910" s="14">
        <v>19.25</v>
      </c>
      <c r="AJ1910" s="16">
        <v>100</v>
      </c>
      <c r="AK1910" s="72">
        <f>(SUMIFS('Banco de Indicadores Mun. (2)'!I:I,'Banco de Indicadores Mun. (2)'!B:B,'Banco de Indicadores - Mun. (1)'!B1910,'Banco de Indicadores Mun. (2)'!A:A,'Banco de Indicadores - Mun. (1)'!A1910) / VLOOKUP(D1910,'Dados Base'!$B:$K,8,FALSE)) * 100</f>
        <v>11.974947368421057</v>
      </c>
      <c r="AL1910" s="72">
        <f>(SUMIFS('Banco de Indicadores Mun. (2)'!I:I,'Banco de Indicadores Mun. (2)'!B:B,'Banco de Indicadores - Mun. (1)'!B1910,'Banco de Indicadores Mun. (2)'!A:A,'Banco de Indicadores - Mun. (1)'!A1910) / VLOOKUP(D1910,'Dados Base'!$B:$K,9,FALSE)) * 100</f>
        <v>5.3024661016949173</v>
      </c>
      <c r="AM1910" s="72">
        <f>(SUMIFS('Banco de Indicadores Mun. (2)'!J:J,'Banco de Indicadores Mun. (2)'!B:B,'Banco de Indicadores - Mun. (1)'!B1910,'Banco de Indicadores Mun. (2)'!A:A,'Banco de Indicadores - Mun. (1)'!A1910) / VLOOKUP(D1910,'Dados Base'!$B:$K,7,FALSE)) * 100</f>
        <v>1.7195354838709682</v>
      </c>
      <c r="AN1910" s="72">
        <f>(SUMIFS('Banco de Indicadores Mun. (2)'!K:K,'Banco de Indicadores Mun. (2)'!B:B,'Banco de Indicadores - Mun. (1)'!B1910,'Banco de Indicadores Mun. (2)'!A:A,'Banco de Indicadores - Mun. (1)'!A1910) / VLOOKUP(D1910,'Dados Base'!$B:$K,10,FALSE)) * 100</f>
        <v>41.4117777777778</v>
      </c>
      <c r="AO1910" s="21">
        <v>0</v>
      </c>
      <c r="AP1910" s="125">
        <v>0</v>
      </c>
      <c r="AQ1910" s="5">
        <v>4</v>
      </c>
      <c r="AR1910" s="21">
        <v>7.1</v>
      </c>
      <c r="AS1910" s="20">
        <v>100</v>
      </c>
      <c r="AT1910" s="20">
        <v>100</v>
      </c>
      <c r="AU1910" s="20">
        <v>85.013223626212167</v>
      </c>
      <c r="AV1910" s="20">
        <v>9.5</v>
      </c>
      <c r="AW1910" s="21">
        <v>0</v>
      </c>
      <c r="AX1910" s="21">
        <v>0</v>
      </c>
      <c r="AY1910" s="116">
        <v>131.76310828834082</v>
      </c>
    </row>
    <row r="1911" spans="1:51" ht="15" x14ac:dyDescent="0.25">
      <c r="A1911" s="144">
        <v>2015</v>
      </c>
      <c r="B1911" s="77" t="s">
        <v>621</v>
      </c>
      <c r="C1911" s="78">
        <v>20</v>
      </c>
      <c r="D1911" s="77">
        <v>3555109</v>
      </c>
      <c r="E1911" s="78">
        <v>355510920</v>
      </c>
      <c r="F1911" s="78" t="str">
        <f t="shared" si="78"/>
        <v>3555109202015</v>
      </c>
      <c r="G1911" s="89">
        <v>0.64556346541930765</v>
      </c>
      <c r="H1911" s="80">
        <f t="shared" si="77"/>
        <v>14762</v>
      </c>
      <c r="I1911" s="90">
        <v>11594</v>
      </c>
      <c r="J1911" s="91">
        <v>3168</v>
      </c>
      <c r="K1911" s="83">
        <f>(H1911)/VLOOKUP(D1911,'Dados Base'!$B:$K,6,FALSE)</f>
        <v>60.339260167586346</v>
      </c>
      <c r="L1911" s="88">
        <f t="shared" si="79"/>
        <v>78.539493293591661</v>
      </c>
      <c r="M1911" s="85" t="s">
        <v>702</v>
      </c>
      <c r="N1911" s="92">
        <v>0.76900000000000002</v>
      </c>
      <c r="O1911" s="91">
        <v>101</v>
      </c>
      <c r="P1911" s="91">
        <v>8500</v>
      </c>
      <c r="Q1911" s="91">
        <v>117000</v>
      </c>
      <c r="R1911" s="91">
        <v>1000</v>
      </c>
      <c r="S1911" s="91">
        <v>16</v>
      </c>
      <c r="T1911" s="87" t="s">
        <v>691</v>
      </c>
      <c r="U1911" s="91">
        <v>189</v>
      </c>
      <c r="V1911" s="91">
        <v>150</v>
      </c>
      <c r="W1911" s="93">
        <v>0</v>
      </c>
      <c r="X1911" s="47">
        <v>4.4679123678240742E-2</v>
      </c>
      <c r="Y1911" s="21">
        <v>8.33</v>
      </c>
      <c r="Z1911" s="21">
        <v>487</v>
      </c>
      <c r="AA1911" s="21">
        <v>156</v>
      </c>
      <c r="AB1911" s="21">
        <v>1</v>
      </c>
      <c r="AC1911" s="21">
        <v>0</v>
      </c>
      <c r="AD1911" s="153">
        <f>VLOOKUP(D1911,'Dados Base'!$B:$K,9,FALSE)*31536000/VLOOKUP($F1911,F:H,MATCH(H1910,F1910:AF1910,0),FALSE)</f>
        <v>3717.1548570654381</v>
      </c>
      <c r="AE1911" s="153">
        <f>VLOOKUP(D1911,'Dados Base'!$B:$K,10,FALSE)*31536000/VLOOKUP($F1911,F:H,MATCH(H1910,F1910:AF1910,0),FALSE)</f>
        <v>448.62213792169075</v>
      </c>
      <c r="AF1911" s="14">
        <v>99.43</v>
      </c>
      <c r="AG1911" s="15">
        <v>78.53</v>
      </c>
      <c r="AH1911" s="14">
        <v>99.43</v>
      </c>
      <c r="AI1911" s="14">
        <v>9.86</v>
      </c>
      <c r="AJ1911" s="16">
        <v>100</v>
      </c>
      <c r="AK1911" s="72">
        <f>(SUMIFS('Banco de Indicadores Mun. (2)'!I:I,'Banco de Indicadores Mun. (2)'!B:B,'Banco de Indicadores - Mun. (1)'!B1911,'Banco de Indicadores Mun. (2)'!A:A,'Banco de Indicadores - Mun. (1)'!A1911) / VLOOKUP(D1911,'Dados Base'!$B:$K,8,FALSE)) * 100</f>
        <v>17.453291666666672</v>
      </c>
      <c r="AL1911" s="72">
        <f>(SUMIFS('Banco de Indicadores Mun. (2)'!I:I,'Banco de Indicadores Mun. (2)'!B:B,'Banco de Indicadores - Mun. (1)'!B1911,'Banco de Indicadores Mun. (2)'!A:A,'Banco de Indicadores - Mun. (1)'!A1911) / VLOOKUP(D1911,'Dados Base'!$B:$K,9,FALSE)) * 100</f>
        <v>7.2220517241379332</v>
      </c>
      <c r="AM1911" s="72">
        <f>(SUMIFS('Banco de Indicadores Mun. (2)'!J:J,'Banco de Indicadores Mun. (2)'!B:B,'Banco de Indicadores - Mun. (1)'!B1911,'Banco de Indicadores Mun. (2)'!A:A,'Banco de Indicadores - Mun. (1)'!A1911) / VLOOKUP(D1911,'Dados Base'!$B:$K,7,FALSE)) * 100</f>
        <v>1.0373137254901961</v>
      </c>
      <c r="AN1911" s="72">
        <f>(SUMIFS('Banco de Indicadores Mun. (2)'!K:K,'Banco de Indicadores Mun. (2)'!B:B,'Banco de Indicadores - Mun. (1)'!B1911,'Banco de Indicadores Mun. (2)'!A:A,'Banco de Indicadores - Mun. (1)'!A1911) / VLOOKUP(D1911,'Dados Base'!$B:$K,10,FALSE)) * 100</f>
        <v>57.320666666666696</v>
      </c>
      <c r="AO1911" s="21">
        <v>0</v>
      </c>
      <c r="AP1911" s="125">
        <v>0</v>
      </c>
      <c r="AQ1911" s="5">
        <v>0</v>
      </c>
      <c r="AR1911" s="21">
        <v>7.3</v>
      </c>
      <c r="AS1911" s="20">
        <v>100</v>
      </c>
      <c r="AT1911" s="20">
        <v>100</v>
      </c>
      <c r="AU1911" s="20">
        <v>75.73872472783826</v>
      </c>
      <c r="AV1911" s="20">
        <v>8.1199999999999992</v>
      </c>
      <c r="AW1911" s="21">
        <v>0</v>
      </c>
      <c r="AX1911" s="21">
        <v>0</v>
      </c>
      <c r="AY1911" s="116">
        <v>76.685064052085011</v>
      </c>
    </row>
    <row r="1912" spans="1:51" ht="15" x14ac:dyDescent="0.25">
      <c r="A1912" s="144">
        <v>2015</v>
      </c>
      <c r="B1912" s="77" t="s">
        <v>622</v>
      </c>
      <c r="C1912" s="78">
        <v>19</v>
      </c>
      <c r="D1912" s="77">
        <v>3555208</v>
      </c>
      <c r="E1912" s="78">
        <v>355520819</v>
      </c>
      <c r="F1912" s="78" t="str">
        <f t="shared" si="78"/>
        <v>3555208192015</v>
      </c>
      <c r="G1912" s="89">
        <v>6.2519738898547672E-2</v>
      </c>
      <c r="H1912" s="80">
        <f t="shared" si="77"/>
        <v>1926</v>
      </c>
      <c r="I1912" s="90">
        <v>1604</v>
      </c>
      <c r="J1912" s="91">
        <v>322</v>
      </c>
      <c r="K1912" s="83">
        <f>(H1912)/VLOOKUP(D1912,'Dados Base'!$B:$K,6,FALSE)</f>
        <v>12.580834803057025</v>
      </c>
      <c r="L1912" s="88">
        <f t="shared" si="79"/>
        <v>83.281412253374882</v>
      </c>
      <c r="M1912" s="85" t="s">
        <v>702</v>
      </c>
      <c r="N1912" s="92">
        <v>0.751</v>
      </c>
      <c r="O1912" s="91">
        <v>39</v>
      </c>
      <c r="P1912" s="91">
        <v>12700</v>
      </c>
      <c r="Q1912" s="91">
        <v>300000</v>
      </c>
      <c r="R1912" s="91">
        <v>0</v>
      </c>
      <c r="S1912" s="91">
        <v>3</v>
      </c>
      <c r="T1912" s="87" t="s">
        <v>691</v>
      </c>
      <c r="U1912" s="91">
        <v>10</v>
      </c>
      <c r="V1912" s="91">
        <v>7</v>
      </c>
      <c r="W1912" s="93">
        <v>2.29</v>
      </c>
      <c r="X1912" s="47">
        <v>3.9869203124999995E-3</v>
      </c>
      <c r="Y1912" s="21">
        <v>1.1499999999999999</v>
      </c>
      <c r="Z1912" s="21">
        <v>74</v>
      </c>
      <c r="AA1912" s="21">
        <v>15</v>
      </c>
      <c r="AB1912" s="21">
        <v>0</v>
      </c>
      <c r="AC1912" s="21">
        <v>0</v>
      </c>
      <c r="AD1912" s="153">
        <f>VLOOKUP(D1912,'Dados Base'!$B:$K,9,FALSE)*31536000/VLOOKUP($F1912,F:H,MATCH(H1911,F1911:AF1911,0),FALSE)</f>
        <v>18338.691588785048</v>
      </c>
      <c r="AE1912" s="153">
        <f>VLOOKUP(D1912,'Dados Base'!$B:$K,10,FALSE)*31536000/VLOOKUP($F1912,F:H,MATCH(H1911,F1911:AF1911,0),FALSE)</f>
        <v>1309.9065420560739</v>
      </c>
      <c r="AF1912" s="14">
        <v>79.489999999999995</v>
      </c>
      <c r="AG1912" s="15">
        <v>96.07</v>
      </c>
      <c r="AH1912" s="14">
        <v>77.8</v>
      </c>
      <c r="AI1912" s="14">
        <v>17.559999999999999</v>
      </c>
      <c r="AJ1912" s="16">
        <v>97.08</v>
      </c>
      <c r="AK1912" s="72">
        <f>(SUMIFS('Banco de Indicadores Mun. (2)'!I:I,'Banco de Indicadores Mun. (2)'!B:B,'Banco de Indicadores - Mun. (1)'!B1912,'Banco de Indicadores Mun. (2)'!A:A,'Banco de Indicadores - Mun. (1)'!A1912) / VLOOKUP(D1912,'Dados Base'!$B:$K,8,FALSE)) * 100</f>
        <v>17.606685714285714</v>
      </c>
      <c r="AL1912" s="72">
        <f>(SUMIFS('Banco de Indicadores Mun. (2)'!I:I,'Banco de Indicadores Mun. (2)'!B:B,'Banco de Indicadores - Mun. (1)'!B1912,'Banco de Indicadores Mun. (2)'!A:A,'Banco de Indicadores - Mun. (1)'!A1912) / VLOOKUP(D1912,'Dados Base'!$B:$K,9,FALSE)) * 100</f>
        <v>5.502089285714284</v>
      </c>
      <c r="AM1912" s="72">
        <f>(SUMIFS('Banco de Indicadores Mun. (2)'!J:J,'Banco de Indicadores Mun. (2)'!B:B,'Banco de Indicadores - Mun. (1)'!B1912,'Banco de Indicadores Mun. (2)'!A:A,'Banco de Indicadores - Mun. (1)'!A1912) / VLOOKUP(D1912,'Dados Base'!$B:$K,7,FALSE)) * 100</f>
        <v>20.770074074074071</v>
      </c>
      <c r="AN1912" s="72">
        <f>(SUMIFS('Banco de Indicadores Mun. (2)'!K:K,'Banco de Indicadores Mun. (2)'!B:B,'Banco de Indicadores - Mun. (1)'!B1912,'Banco de Indicadores Mun. (2)'!A:A,'Banco de Indicadores - Mun. (1)'!A1912) / VLOOKUP(D1912,'Dados Base'!$B:$K,10,FALSE)) * 100</f>
        <v>6.9302500000000018</v>
      </c>
      <c r="AO1912" s="21">
        <v>0</v>
      </c>
      <c r="AP1912" s="125">
        <v>0</v>
      </c>
      <c r="AQ1912" s="5">
        <v>0</v>
      </c>
      <c r="AR1912" s="21">
        <v>9.1</v>
      </c>
      <c r="AS1912" s="20">
        <v>97</v>
      </c>
      <c r="AT1912" s="20">
        <v>97</v>
      </c>
      <c r="AU1912" s="20">
        <v>83.146067415730329</v>
      </c>
      <c r="AV1912" s="20">
        <v>9.66</v>
      </c>
      <c r="AW1912" s="21">
        <v>0</v>
      </c>
      <c r="AX1912" s="21">
        <v>0</v>
      </c>
      <c r="AY1912" s="116">
        <v>125.98272994025388</v>
      </c>
    </row>
    <row r="1913" spans="1:51" ht="15" x14ac:dyDescent="0.25">
      <c r="A1913" s="144">
        <v>2015</v>
      </c>
      <c r="B1913" s="77" t="s">
        <v>623</v>
      </c>
      <c r="C1913" s="78">
        <v>15</v>
      </c>
      <c r="D1913" s="77">
        <v>3555307</v>
      </c>
      <c r="E1913" s="78">
        <v>355530715</v>
      </c>
      <c r="F1913" s="78" t="str">
        <f t="shared" si="78"/>
        <v>3555307152015</v>
      </c>
      <c r="G1913" s="89">
        <v>-1.4930442913050457</v>
      </c>
      <c r="H1913" s="80">
        <f t="shared" si="77"/>
        <v>1885</v>
      </c>
      <c r="I1913" s="90">
        <v>1389</v>
      </c>
      <c r="J1913" s="91">
        <v>496</v>
      </c>
      <c r="K1913" s="83">
        <f>(H1913)/VLOOKUP(D1913,'Dados Base'!$B:$K,6,FALSE)</f>
        <v>12.791802388707925</v>
      </c>
      <c r="L1913" s="88">
        <f t="shared" si="79"/>
        <v>73.687002652519894</v>
      </c>
      <c r="M1913" s="85" t="s">
        <v>702</v>
      </c>
      <c r="N1913" s="92">
        <v>0.73599999999999999</v>
      </c>
      <c r="O1913" s="91">
        <v>28</v>
      </c>
      <c r="P1913" s="91">
        <v>9500</v>
      </c>
      <c r="Q1913" s="91">
        <v>0</v>
      </c>
      <c r="R1913" s="91">
        <v>400</v>
      </c>
      <c r="S1913" s="91">
        <v>2</v>
      </c>
      <c r="T1913" s="87" t="s">
        <v>691</v>
      </c>
      <c r="U1913" s="91">
        <v>11</v>
      </c>
      <c r="V1913" s="91">
        <v>13</v>
      </c>
      <c r="W1913" s="93">
        <v>0</v>
      </c>
      <c r="X1913" s="47">
        <v>4.2338867187499997E-3</v>
      </c>
      <c r="Y1913" s="21">
        <v>0.94</v>
      </c>
      <c r="Z1913" s="21">
        <v>58</v>
      </c>
      <c r="AA1913" s="21">
        <v>14</v>
      </c>
      <c r="AB1913" s="21">
        <v>0</v>
      </c>
      <c r="AC1913" s="21">
        <v>0</v>
      </c>
      <c r="AD1913" s="153">
        <f>VLOOKUP(D1913,'Dados Base'!$B:$K,9,FALSE)*31536000/VLOOKUP($F1913,F:H,MATCH(H1912,F1912:AF1912,0),FALSE)</f>
        <v>18737.570291777189</v>
      </c>
      <c r="AE1913" s="153">
        <f>VLOOKUP(D1913,'Dados Base'!$B:$K,10,FALSE)*31536000/VLOOKUP($F1913,F:H,MATCH(H1912,F1912:AF1912,0),FALSE)</f>
        <v>2007.5968169761272</v>
      </c>
      <c r="AF1913" s="14">
        <v>86.25</v>
      </c>
      <c r="AG1913" s="15">
        <v>71.11</v>
      </c>
      <c r="AH1913" s="14">
        <v>83.54</v>
      </c>
      <c r="AI1913" s="14">
        <v>11.19</v>
      </c>
      <c r="AJ1913" s="16">
        <v>100</v>
      </c>
      <c r="AK1913" s="72">
        <f>(SUMIFS('Banco de Indicadores Mun. (2)'!I:I,'Banco de Indicadores Mun. (2)'!B:B,'Banco de Indicadores - Mun. (1)'!B1913,'Banco de Indicadores Mun. (2)'!A:A,'Banco de Indicadores - Mun. (1)'!A1913) / VLOOKUP(D1913,'Dados Base'!$B:$K,8,FALSE)) * 100</f>
        <v>21.639194444444453</v>
      </c>
      <c r="AL1913" s="72">
        <f>(SUMIFS('Banco de Indicadores Mun. (2)'!I:I,'Banco de Indicadores Mun. (2)'!B:B,'Banco de Indicadores - Mun. (1)'!B1913,'Banco de Indicadores Mun. (2)'!A:A,'Banco de Indicadores - Mun. (1)'!A1913) / VLOOKUP(D1913,'Dados Base'!$B:$K,9,FALSE)) * 100</f>
        <v>6.955455357142859</v>
      </c>
      <c r="AM1913" s="72">
        <f>(SUMIFS('Banco de Indicadores Mun. (2)'!J:J,'Banco de Indicadores Mun. (2)'!B:B,'Banco de Indicadores - Mun. (1)'!B1913,'Banco de Indicadores Mun. (2)'!A:A,'Banco de Indicadores - Mun. (1)'!A1913) / VLOOKUP(D1913,'Dados Base'!$B:$K,7,FALSE)) * 100</f>
        <v>30.364416666666678</v>
      </c>
      <c r="AN1913" s="72">
        <f>(SUMIFS('Banco de Indicadores Mun. (2)'!K:K,'Banco de Indicadores Mun. (2)'!B:B,'Banco de Indicadores - Mun. (1)'!B1913,'Banco de Indicadores Mun. (2)'!A:A,'Banco de Indicadores - Mun. (1)'!A1913) / VLOOKUP(D1913,'Dados Base'!$B:$K,10,FALSE)) * 100</f>
        <v>4.1887500000000006</v>
      </c>
      <c r="AO1913" s="21">
        <v>0</v>
      </c>
      <c r="AP1913" s="125">
        <v>0</v>
      </c>
      <c r="AQ1913" s="5">
        <v>0</v>
      </c>
      <c r="AR1913" s="21">
        <v>8.6999999999999993</v>
      </c>
      <c r="AS1913" s="20">
        <v>96</v>
      </c>
      <c r="AT1913" s="20">
        <v>96.000000000000014</v>
      </c>
      <c r="AU1913" s="20">
        <v>80.555555555555557</v>
      </c>
      <c r="AV1913" s="20">
        <v>9.64</v>
      </c>
      <c r="AW1913" s="21">
        <v>0</v>
      </c>
      <c r="AX1913" s="21">
        <v>0</v>
      </c>
      <c r="AY1913" s="116">
        <v>75.494391897752053</v>
      </c>
    </row>
    <row r="1914" spans="1:51" ht="15" x14ac:dyDescent="0.25">
      <c r="A1914" s="144">
        <v>2015</v>
      </c>
      <c r="B1914" s="77" t="s">
        <v>624</v>
      </c>
      <c r="C1914" s="78">
        <v>19</v>
      </c>
      <c r="D1914" s="77">
        <v>3555356</v>
      </c>
      <c r="E1914" s="78">
        <v>355535619</v>
      </c>
      <c r="F1914" s="78" t="str">
        <f t="shared" si="78"/>
        <v>3555356192015</v>
      </c>
      <c r="G1914" s="89">
        <v>1.7555020484080419</v>
      </c>
      <c r="H1914" s="80">
        <f t="shared" si="77"/>
        <v>5691</v>
      </c>
      <c r="I1914" s="90">
        <v>5240</v>
      </c>
      <c r="J1914" s="91">
        <v>451</v>
      </c>
      <c r="K1914" s="83">
        <f>(H1914)/VLOOKUP(D1914,'Dados Base'!$B:$K,6,FALSE)</f>
        <v>27.06906392694064</v>
      </c>
      <c r="L1914" s="88">
        <f t="shared" si="79"/>
        <v>92.07520646635038</v>
      </c>
      <c r="M1914" s="85" t="s">
        <v>702</v>
      </c>
      <c r="N1914" s="92">
        <v>0.7</v>
      </c>
      <c r="O1914" s="91">
        <v>29</v>
      </c>
      <c r="P1914" s="91">
        <v>4591</v>
      </c>
      <c r="Q1914" s="91">
        <v>2264000</v>
      </c>
      <c r="R1914" s="91">
        <v>0</v>
      </c>
      <c r="S1914" s="91">
        <v>11</v>
      </c>
      <c r="T1914" s="87" t="s">
        <v>691</v>
      </c>
      <c r="U1914" s="91">
        <v>27</v>
      </c>
      <c r="V1914" s="91">
        <v>27</v>
      </c>
      <c r="W1914" s="93">
        <v>23.85</v>
      </c>
      <c r="X1914" s="47">
        <v>1.3607215940805547E-2</v>
      </c>
      <c r="Y1914" s="21">
        <v>3.79</v>
      </c>
      <c r="Z1914" s="21">
        <v>198</v>
      </c>
      <c r="AA1914" s="21">
        <v>94</v>
      </c>
      <c r="AB1914" s="21">
        <v>0</v>
      </c>
      <c r="AC1914" s="21">
        <v>0</v>
      </c>
      <c r="AD1914" s="153">
        <f>VLOOKUP(D1914,'Dados Base'!$B:$K,9,FALSE)*31536000/VLOOKUP($F1914,F:H,MATCH(H1913,F1913:AF1913,0),FALSE)</f>
        <v>8699.9683711122834</v>
      </c>
      <c r="AE1914" s="153">
        <f>VLOOKUP(D1914,'Dados Base'!$B:$K,10,FALSE)*31536000/VLOOKUP($F1914,F:H,MATCH(H1913,F1913:AF1913,0),FALSE)</f>
        <v>720.37954665260918</v>
      </c>
      <c r="AF1914" s="14" t="s">
        <v>692</v>
      </c>
      <c r="AG1914" s="15">
        <v>89.49</v>
      </c>
      <c r="AH1914" s="14" t="s">
        <v>692</v>
      </c>
      <c r="AI1914" s="14" t="s">
        <v>692</v>
      </c>
      <c r="AJ1914" s="16" t="s">
        <v>692</v>
      </c>
      <c r="AK1914" s="72">
        <f>(SUMIFS('Banco de Indicadores Mun. (2)'!I:I,'Banco de Indicadores Mun. (2)'!B:B,'Banco de Indicadores - Mun. (1)'!B1914,'Banco de Indicadores Mun. (2)'!A:A,'Banco de Indicadores - Mun. (1)'!A1914) / VLOOKUP(D1914,'Dados Base'!$B:$K,8,FALSE)) * 100</f>
        <v>25.729298245614036</v>
      </c>
      <c r="AL1914" s="72">
        <f>(SUMIFS('Banco de Indicadores Mun. (2)'!I:I,'Banco de Indicadores Mun. (2)'!B:B,'Banco de Indicadores - Mun. (1)'!B1914,'Banco de Indicadores Mun. (2)'!A:A,'Banco de Indicadores - Mun. (1)'!A1914) / VLOOKUP(D1914,'Dados Base'!$B:$K,9,FALSE)) * 100</f>
        <v>9.3412101910828014</v>
      </c>
      <c r="AM1914" s="72">
        <f>(SUMIFS('Banco de Indicadores Mun. (2)'!J:J,'Banco de Indicadores Mun. (2)'!B:B,'Banco de Indicadores - Mun. (1)'!B1914,'Banco de Indicadores Mun. (2)'!A:A,'Banco de Indicadores - Mun. (1)'!A1914) / VLOOKUP(D1914,'Dados Base'!$B:$K,7,FALSE)) * 100</f>
        <v>31.27631818181818</v>
      </c>
      <c r="AN1914" s="72">
        <f>(SUMIFS('Banco de Indicadores Mun. (2)'!K:K,'Banco de Indicadores Mun. (2)'!B:B,'Banco de Indicadores - Mun. (1)'!B1914,'Banco de Indicadores Mun. (2)'!A:A,'Banco de Indicadores - Mun. (1)'!A1914) / VLOOKUP(D1914,'Dados Base'!$B:$K,10,FALSE)) * 100</f>
        <v>6.9547692307692337</v>
      </c>
      <c r="AO1914" s="21">
        <v>0</v>
      </c>
      <c r="AP1914" s="125">
        <v>0</v>
      </c>
      <c r="AQ1914" s="5">
        <v>0</v>
      </c>
      <c r="AR1914" s="21">
        <v>5.0999999999999996</v>
      </c>
      <c r="AS1914" s="20">
        <v>100</v>
      </c>
      <c r="AT1914" s="20">
        <v>100</v>
      </c>
      <c r="AU1914" s="20">
        <v>67.808219178082197</v>
      </c>
      <c r="AV1914" s="20">
        <v>7.92</v>
      </c>
      <c r="AW1914" s="21">
        <v>0</v>
      </c>
      <c r="AX1914" s="21">
        <v>0</v>
      </c>
      <c r="AY1914" s="116">
        <v>64.094382355418048</v>
      </c>
    </row>
    <row r="1915" spans="1:51" ht="15" x14ac:dyDescent="0.25">
      <c r="A1915" s="144">
        <v>2015</v>
      </c>
      <c r="B1915" s="77" t="s">
        <v>625</v>
      </c>
      <c r="C1915" s="78">
        <v>3</v>
      </c>
      <c r="D1915" s="77">
        <v>3555406</v>
      </c>
      <c r="E1915" s="78">
        <v>35554063</v>
      </c>
      <c r="F1915" s="78" t="str">
        <f t="shared" si="78"/>
        <v>355540632015</v>
      </c>
      <c r="G1915" s="89">
        <v>1.3897698053880081</v>
      </c>
      <c r="H1915" s="80">
        <f t="shared" si="77"/>
        <v>83890</v>
      </c>
      <c r="I1915" s="90">
        <v>81905</v>
      </c>
      <c r="J1915" s="91">
        <v>1985</v>
      </c>
      <c r="K1915" s="83">
        <f>(H1915)/VLOOKUP(D1915,'Dados Base'!$B:$K,6,FALSE)</f>
        <v>117.80317923945402</v>
      </c>
      <c r="L1915" s="88">
        <f t="shared" si="79"/>
        <v>97.633806174752664</v>
      </c>
      <c r="M1915" s="85" t="s">
        <v>702</v>
      </c>
      <c r="N1915" s="92">
        <v>0.751</v>
      </c>
      <c r="O1915" s="91">
        <v>17</v>
      </c>
      <c r="P1915" s="91">
        <v>0</v>
      </c>
      <c r="Q1915" s="91">
        <v>0</v>
      </c>
      <c r="R1915" s="91">
        <v>0</v>
      </c>
      <c r="S1915" s="91">
        <v>79</v>
      </c>
      <c r="T1915" s="87" t="s">
        <v>691</v>
      </c>
      <c r="U1915" s="91">
        <v>862</v>
      </c>
      <c r="V1915" s="91">
        <v>1583</v>
      </c>
      <c r="W1915" s="93">
        <v>0</v>
      </c>
      <c r="X1915" s="47">
        <v>0.18431856395833335</v>
      </c>
      <c r="Y1915" s="21">
        <v>67.45</v>
      </c>
      <c r="Z1915" s="21">
        <v>1411</v>
      </c>
      <c r="AA1915" s="21">
        <v>3141</v>
      </c>
      <c r="AB1915" s="21">
        <v>17</v>
      </c>
      <c r="AC1915" s="21">
        <v>0</v>
      </c>
      <c r="AD1915" s="153">
        <f>VLOOKUP(D1915,'Dados Base'!$B:$K,9,FALSE)*31536000/VLOOKUP($F1915,F:H,MATCH(H1914,F1914:AF1914,0),FALSE)</f>
        <v>14792.485397544404</v>
      </c>
      <c r="AE1915" s="153">
        <f>VLOOKUP(D1915,'Dados Base'!$B:$K,10,FALSE)*31536000/VLOOKUP($F1915,F:H,MATCH(H1914,F1914:AF1914,0),FALSE)</f>
        <v>1631.4964834902848</v>
      </c>
      <c r="AF1915" s="14">
        <v>72.180000000000007</v>
      </c>
      <c r="AG1915" s="15">
        <v>97.6</v>
      </c>
      <c r="AH1915" s="14">
        <v>29.68</v>
      </c>
      <c r="AI1915" s="14">
        <v>32.03</v>
      </c>
      <c r="AJ1915" s="16">
        <v>73.959999999999994</v>
      </c>
      <c r="AK1915" s="72">
        <f>(SUMIFS('Banco de Indicadores Mun. (2)'!I:I,'Banco de Indicadores Mun. (2)'!B:B,'Banco de Indicadores - Mun. (1)'!B1915,'Banco de Indicadores Mun. (2)'!A:A,'Banco de Indicadores - Mun. (1)'!A1915) / VLOOKUP(D1915,'Dados Base'!$B:$K,8,FALSE)) * 100</f>
        <v>5.6371792387543254</v>
      </c>
      <c r="AL1915" s="72">
        <f>(SUMIFS('Banco de Indicadores Mun. (2)'!I:I,'Banco de Indicadores Mun. (2)'!B:B,'Banco de Indicadores - Mun. (1)'!B1915,'Banco de Indicadores Mun. (2)'!A:A,'Banco de Indicadores - Mun. (1)'!A1915) / VLOOKUP(D1915,'Dados Base'!$B:$K,9,FALSE)) * 100</f>
        <v>2.0700696315120712</v>
      </c>
      <c r="AM1915" s="72">
        <f>(SUMIFS('Banco de Indicadores Mun. (2)'!J:J,'Banco de Indicadores Mun. (2)'!B:B,'Banco de Indicadores - Mun. (1)'!B1915,'Banco de Indicadores Mun. (2)'!A:A,'Banco de Indicadores - Mun. (1)'!A1915) / VLOOKUP(D1915,'Dados Base'!$B:$K,7,FALSE)) * 100</f>
        <v>8.0074797230464885</v>
      </c>
      <c r="AN1915" s="72">
        <f>(SUMIFS('Banco de Indicadores Mun. (2)'!K:K,'Banco de Indicadores Mun. (2)'!B:B,'Banco de Indicadores - Mun. (1)'!B1915,'Banco de Indicadores Mun. (2)'!A:A,'Banco de Indicadores - Mun. (1)'!A1915) / VLOOKUP(D1915,'Dados Base'!$B:$K,10,FALSE)) * 100</f>
        <v>0.11558064516129032</v>
      </c>
      <c r="AO1915" s="21">
        <v>1</v>
      </c>
      <c r="AP1915" s="125">
        <v>0</v>
      </c>
      <c r="AQ1915" s="5">
        <v>0</v>
      </c>
      <c r="AR1915" s="21">
        <v>10</v>
      </c>
      <c r="AS1915" s="20">
        <v>47</v>
      </c>
      <c r="AT1915" s="20">
        <v>46.059999999999995</v>
      </c>
      <c r="AU1915" s="20">
        <v>30.99736379613357</v>
      </c>
      <c r="AV1915" s="20">
        <v>4.6900000000000004</v>
      </c>
      <c r="AW1915" s="21">
        <v>2</v>
      </c>
      <c r="AX1915" s="21">
        <v>0</v>
      </c>
      <c r="AY1915" s="116">
        <v>610.29290005882069</v>
      </c>
    </row>
    <row r="1916" spans="1:51" ht="15" x14ac:dyDescent="0.25">
      <c r="A1916" s="144">
        <v>2015</v>
      </c>
      <c r="B1916" s="77" t="s">
        <v>626</v>
      </c>
      <c r="C1916" s="78">
        <v>17</v>
      </c>
      <c r="D1916" s="77">
        <v>3555505</v>
      </c>
      <c r="E1916" s="78">
        <v>355550517</v>
      </c>
      <c r="F1916" s="78" t="str">
        <f t="shared" si="78"/>
        <v>3555505172015</v>
      </c>
      <c r="G1916" s="89">
        <v>0.63287491433381415</v>
      </c>
      <c r="H1916" s="80">
        <f t="shared" si="77"/>
        <v>4547</v>
      </c>
      <c r="I1916" s="90">
        <v>3335</v>
      </c>
      <c r="J1916" s="91">
        <v>1212</v>
      </c>
      <c r="K1916" s="83">
        <f>(H1916)/VLOOKUP(D1916,'Dados Base'!$B:$K,6,FALSE)</f>
        <v>16.048424099107049</v>
      </c>
      <c r="L1916" s="88">
        <f t="shared" si="79"/>
        <v>73.345062678689246</v>
      </c>
      <c r="M1916" s="85" t="s">
        <v>702</v>
      </c>
      <c r="N1916" s="92">
        <v>0.72699999999999998</v>
      </c>
      <c r="O1916" s="91">
        <v>93</v>
      </c>
      <c r="P1916" s="91">
        <v>21500</v>
      </c>
      <c r="Q1916" s="91">
        <v>0</v>
      </c>
      <c r="R1916" s="91">
        <v>500</v>
      </c>
      <c r="S1916" s="91">
        <v>9</v>
      </c>
      <c r="T1916" s="87" t="s">
        <v>691</v>
      </c>
      <c r="U1916" s="91">
        <v>30</v>
      </c>
      <c r="V1916" s="91">
        <v>17</v>
      </c>
      <c r="W1916" s="93">
        <v>0</v>
      </c>
      <c r="X1916" s="47">
        <v>8.2769609375000011E-3</v>
      </c>
      <c r="Y1916" s="21">
        <v>2.39</v>
      </c>
      <c r="Z1916" s="21">
        <v>141</v>
      </c>
      <c r="AA1916" s="21">
        <v>44</v>
      </c>
      <c r="AB1916" s="21">
        <v>0</v>
      </c>
      <c r="AC1916" s="21">
        <v>0</v>
      </c>
      <c r="AD1916" s="153">
        <f>VLOOKUP(D1916,'Dados Base'!$B:$K,9,FALSE)*31536000/VLOOKUP($F1916,F:H,MATCH(H1915,F1915:AF1915,0),FALSE)</f>
        <v>17963.105344182979</v>
      </c>
      <c r="AE1916" s="153">
        <f>VLOOKUP(D1916,'Dados Base'!$B:$K,10,FALSE)*31536000/VLOOKUP($F1916,F:H,MATCH(H1915,F1915:AF1915,0),FALSE)</f>
        <v>1941.9573345062679</v>
      </c>
      <c r="AF1916" s="14">
        <v>69.900000000000006</v>
      </c>
      <c r="AG1916" s="15">
        <v>72.95</v>
      </c>
      <c r="AH1916" s="14">
        <v>66.59</v>
      </c>
      <c r="AI1916" s="14">
        <v>14.09</v>
      </c>
      <c r="AJ1916" s="16">
        <v>95.82</v>
      </c>
      <c r="AK1916" s="72">
        <f>(SUMIFS('Banco de Indicadores Mun. (2)'!I:I,'Banco de Indicadores Mun. (2)'!B:B,'Banco de Indicadores - Mun. (1)'!B1916,'Banco de Indicadores Mun. (2)'!A:A,'Banco de Indicadores - Mun. (1)'!A1916) / VLOOKUP(D1916,'Dados Base'!$B:$K,8,FALSE)) * 100</f>
        <v>30.902160583941608</v>
      </c>
      <c r="AL1916" s="72">
        <f>(SUMIFS('Banco de Indicadores Mun. (2)'!I:I,'Banco de Indicadores Mun. (2)'!B:B,'Banco de Indicadores - Mun. (1)'!B1916,'Banco de Indicadores Mun. (2)'!A:A,'Banco de Indicadores - Mun. (1)'!A1916) / VLOOKUP(D1916,'Dados Base'!$B:$K,9,FALSE)) * 100</f>
        <v>16.345930501930507</v>
      </c>
      <c r="AM1916" s="72">
        <f>(SUMIFS('Banco de Indicadores Mun. (2)'!J:J,'Banco de Indicadores Mun. (2)'!B:B,'Banco de Indicadores - Mun. (1)'!B1916,'Banco de Indicadores Mun. (2)'!A:A,'Banco de Indicadores - Mun. (1)'!A1916) / VLOOKUP(D1916,'Dados Base'!$B:$K,7,FALSE)) * 100</f>
        <v>38.723834862385324</v>
      </c>
      <c r="AN1916" s="72">
        <f>(SUMIFS('Banco de Indicadores Mun. (2)'!K:K,'Banco de Indicadores Mun. (2)'!B:B,'Banco de Indicadores - Mun. (1)'!B1916,'Banco de Indicadores Mun. (2)'!A:A,'Banco de Indicadores - Mun. (1)'!A1916) / VLOOKUP(D1916,'Dados Base'!$B:$K,10,FALSE)) * 100</f>
        <v>0.45350000000000001</v>
      </c>
      <c r="AO1916" s="21">
        <v>0</v>
      </c>
      <c r="AP1916" s="125">
        <v>0</v>
      </c>
      <c r="AQ1916" s="5">
        <v>0</v>
      </c>
      <c r="AR1916" s="21">
        <v>7.1</v>
      </c>
      <c r="AS1916" s="20">
        <v>92</v>
      </c>
      <c r="AT1916" s="20">
        <v>92</v>
      </c>
      <c r="AU1916" s="20">
        <v>76.216216216216225</v>
      </c>
      <c r="AV1916" s="20">
        <v>8.14</v>
      </c>
      <c r="AW1916" s="21">
        <v>0</v>
      </c>
      <c r="AX1916" s="21">
        <v>0</v>
      </c>
      <c r="AY1916" s="116">
        <v>0</v>
      </c>
    </row>
    <row r="1917" spans="1:51" ht="15" x14ac:dyDescent="0.25">
      <c r="A1917" s="144">
        <v>2015</v>
      </c>
      <c r="B1917" s="77" t="s">
        <v>627</v>
      </c>
      <c r="C1917" s="78">
        <v>15</v>
      </c>
      <c r="D1917" s="77">
        <v>3555604</v>
      </c>
      <c r="E1917" s="78">
        <v>355560415</v>
      </c>
      <c r="F1917" s="78" t="str">
        <f t="shared" si="78"/>
        <v>3555604152015</v>
      </c>
      <c r="G1917" s="89">
        <v>0.3443555033534329</v>
      </c>
      <c r="H1917" s="80">
        <f t="shared" si="77"/>
        <v>9588</v>
      </c>
      <c r="I1917" s="90">
        <v>8970</v>
      </c>
      <c r="J1917" s="91">
        <v>618</v>
      </c>
      <c r="K1917" s="83">
        <f>(H1917)/VLOOKUP(D1917,'Dados Base'!$B:$K,6,FALSE)</f>
        <v>38.015939098370403</v>
      </c>
      <c r="L1917" s="88">
        <f t="shared" si="79"/>
        <v>93.554443053817266</v>
      </c>
      <c r="M1917" s="85" t="s">
        <v>702</v>
      </c>
      <c r="N1917" s="92">
        <v>0.72099999999999997</v>
      </c>
      <c r="O1917" s="91">
        <v>69</v>
      </c>
      <c r="P1917" s="91">
        <v>7500</v>
      </c>
      <c r="Q1917" s="91">
        <v>600000</v>
      </c>
      <c r="R1917" s="91">
        <v>300</v>
      </c>
      <c r="S1917" s="91">
        <v>20</v>
      </c>
      <c r="T1917" s="87" t="s">
        <v>691</v>
      </c>
      <c r="U1917" s="91">
        <v>71</v>
      </c>
      <c r="V1917" s="91">
        <v>65</v>
      </c>
      <c r="W1917" s="93">
        <v>0</v>
      </c>
      <c r="X1917" s="47">
        <v>2.4968750000000001E-2</v>
      </c>
      <c r="Y1917" s="21">
        <v>6.48</v>
      </c>
      <c r="Z1917" s="21">
        <v>475</v>
      </c>
      <c r="AA1917" s="21">
        <v>25</v>
      </c>
      <c r="AB1917" s="21">
        <v>2</v>
      </c>
      <c r="AC1917" s="21">
        <v>0</v>
      </c>
      <c r="AD1917" s="153">
        <f>VLOOKUP(D1917,'Dados Base'!$B:$K,9,FALSE)*31536000/VLOOKUP($F1917,F:H,MATCH(H1916,F1916:AF1916,0),FALSE)</f>
        <v>6479.5494367959946</v>
      </c>
      <c r="AE1917" s="153">
        <f>VLOOKUP(D1917,'Dados Base'!$B:$K,10,FALSE)*31536000/VLOOKUP($F1917,F:H,MATCH(H1916,F1916:AF1916,0),FALSE)</f>
        <v>690.71339173967465</v>
      </c>
      <c r="AF1917" s="14">
        <v>100</v>
      </c>
      <c r="AG1917" s="15">
        <v>100</v>
      </c>
      <c r="AH1917" s="14">
        <v>100</v>
      </c>
      <c r="AI1917" s="14">
        <v>9.06</v>
      </c>
      <c r="AJ1917" s="16">
        <v>100</v>
      </c>
      <c r="AK1917" s="72">
        <f>(SUMIFS('Banco de Indicadores Mun. (2)'!I:I,'Banco de Indicadores Mun. (2)'!B:B,'Banco de Indicadores - Mun. (1)'!B1917,'Banco de Indicadores Mun. (2)'!A:A,'Banco de Indicadores - Mun. (1)'!A1917) / VLOOKUP(D1917,'Dados Base'!$B:$K,8,FALSE)) * 100</f>
        <v>7.6141587301587323</v>
      </c>
      <c r="AL1917" s="72">
        <f>(SUMIFS('Banco de Indicadores Mun. (2)'!I:I,'Banco de Indicadores Mun. (2)'!B:B,'Banco de Indicadores - Mun. (1)'!B1917,'Banco de Indicadores Mun. (2)'!A:A,'Banco de Indicadores - Mun. (1)'!A1917) / VLOOKUP(D1917,'Dados Base'!$B:$K,9,FALSE)) * 100</f>
        <v>2.4349847715736046</v>
      </c>
      <c r="AM1917" s="72">
        <f>(SUMIFS('Banco de Indicadores Mun. (2)'!J:J,'Banco de Indicadores Mun. (2)'!B:B,'Banco de Indicadores - Mun. (1)'!B1917,'Banco de Indicadores Mun. (2)'!A:A,'Banco de Indicadores - Mun. (1)'!A1917) / VLOOKUP(D1917,'Dados Base'!$B:$K,7,FALSE)) * 100</f>
        <v>2.2030476190476187</v>
      </c>
      <c r="AN1917" s="72">
        <f>(SUMIFS('Banco de Indicadores Mun. (2)'!K:K,'Banco de Indicadores Mun. (2)'!B:B,'Banco de Indicadores - Mun. (1)'!B1917,'Banco de Indicadores Mun. (2)'!A:A,'Banco de Indicadores - Mun. (1)'!A1917) / VLOOKUP(D1917,'Dados Base'!$B:$K,10,FALSE)) * 100</f>
        <v>18.436380952380958</v>
      </c>
      <c r="AO1917" s="21">
        <v>0</v>
      </c>
      <c r="AP1917" s="125">
        <v>0</v>
      </c>
      <c r="AQ1917" s="5">
        <v>0</v>
      </c>
      <c r="AR1917" s="21">
        <v>10</v>
      </c>
      <c r="AS1917" s="20">
        <v>100</v>
      </c>
      <c r="AT1917" s="20">
        <v>100</v>
      </c>
      <c r="AU1917" s="20">
        <v>95</v>
      </c>
      <c r="AV1917" s="20">
        <v>10</v>
      </c>
      <c r="AW1917" s="21">
        <v>2</v>
      </c>
      <c r="AX1917" s="21">
        <v>0</v>
      </c>
      <c r="AY1917" s="116">
        <v>8.2294646953091355E-2</v>
      </c>
    </row>
    <row r="1918" spans="1:51" ht="15" x14ac:dyDescent="0.25">
      <c r="A1918" s="144">
        <v>2015</v>
      </c>
      <c r="B1918" s="77" t="s">
        <v>628</v>
      </c>
      <c r="C1918" s="78">
        <v>19</v>
      </c>
      <c r="D1918" s="77">
        <v>3555703</v>
      </c>
      <c r="E1918" s="78">
        <v>355570319</v>
      </c>
      <c r="F1918" s="78" t="str">
        <f t="shared" si="78"/>
        <v>3555703192015</v>
      </c>
      <c r="G1918" s="89">
        <v>1.1795003584831543</v>
      </c>
      <c r="H1918" s="80">
        <f t="shared" si="77"/>
        <v>1672</v>
      </c>
      <c r="I1918" s="90">
        <v>1314</v>
      </c>
      <c r="J1918" s="91">
        <v>358</v>
      </c>
      <c r="K1918" s="83">
        <f>(H1918)/VLOOKUP(D1918,'Dados Base'!$B:$K,6,FALSE)</f>
        <v>21.124447252053063</v>
      </c>
      <c r="L1918" s="88">
        <f t="shared" si="79"/>
        <v>78.588516746411486</v>
      </c>
      <c r="M1918" s="85" t="s">
        <v>702</v>
      </c>
      <c r="N1918" s="92">
        <v>0.749</v>
      </c>
      <c r="O1918" s="91">
        <v>19</v>
      </c>
      <c r="P1918" s="91">
        <v>4330</v>
      </c>
      <c r="Q1918" s="91">
        <v>2088000</v>
      </c>
      <c r="R1918" s="91">
        <v>0</v>
      </c>
      <c r="S1918" s="91">
        <v>3</v>
      </c>
      <c r="T1918" s="87" t="s">
        <v>691</v>
      </c>
      <c r="U1918" s="91">
        <v>12</v>
      </c>
      <c r="V1918" s="91">
        <v>12</v>
      </c>
      <c r="W1918" s="93">
        <v>0</v>
      </c>
      <c r="X1918" s="47">
        <v>3.3609812500000002E-3</v>
      </c>
      <c r="Y1918" s="21">
        <v>0.94</v>
      </c>
      <c r="Z1918" s="21">
        <v>54</v>
      </c>
      <c r="AA1918" s="21">
        <v>19</v>
      </c>
      <c r="AB1918" s="21">
        <v>0</v>
      </c>
      <c r="AC1918" s="21">
        <v>0</v>
      </c>
      <c r="AD1918" s="153">
        <f>VLOOKUP(D1918,'Dados Base'!$B:$K,9,FALSE)*31536000/VLOOKUP($F1918,F:H,MATCH(H1917,F1917:AF1917,0),FALSE)</f>
        <v>11128.133971291865</v>
      </c>
      <c r="AE1918" s="153">
        <f>VLOOKUP(D1918,'Dados Base'!$B:$K,10,FALSE)*31536000/VLOOKUP($F1918,F:H,MATCH(H1917,F1917:AF1917,0),FALSE)</f>
        <v>943.06220095693755</v>
      </c>
      <c r="AF1918" s="14">
        <v>77.19</v>
      </c>
      <c r="AG1918" s="15">
        <v>76.569999999999993</v>
      </c>
      <c r="AH1918" s="14">
        <v>76.34</v>
      </c>
      <c r="AI1918" s="14">
        <v>9.9</v>
      </c>
      <c r="AJ1918" s="16">
        <v>100</v>
      </c>
      <c r="AK1918" s="72">
        <f>(SUMIFS('Banco de Indicadores Mun. (2)'!I:I,'Banco de Indicadores Mun. (2)'!B:B,'Banco de Indicadores - Mun. (1)'!B1918,'Banco de Indicadores Mun. (2)'!A:A,'Banco de Indicadores - Mun. (1)'!A1918) / VLOOKUP(D1918,'Dados Base'!$B:$K,8,FALSE)) * 100</f>
        <v>2.1765789473684203</v>
      </c>
      <c r="AL1918" s="72">
        <f>(SUMIFS('Banco de Indicadores Mun. (2)'!I:I,'Banco de Indicadores Mun. (2)'!B:B,'Banco de Indicadores - Mun. (1)'!B1918,'Banco de Indicadores Mun. (2)'!A:A,'Banco de Indicadores - Mun. (1)'!A1918) / VLOOKUP(D1918,'Dados Base'!$B:$K,9,FALSE)) * 100</f>
        <v>0.70093220338983031</v>
      </c>
      <c r="AM1918" s="72">
        <f>(SUMIFS('Banco de Indicadores Mun. (2)'!J:J,'Banco de Indicadores Mun. (2)'!B:B,'Banco de Indicadores - Mun. (1)'!B1918,'Banco de Indicadores Mun. (2)'!A:A,'Banco de Indicadores - Mun. (1)'!A1918) / VLOOKUP(D1918,'Dados Base'!$B:$K,7,FALSE)) * 100</f>
        <v>0</v>
      </c>
      <c r="AN1918" s="72">
        <f>(SUMIFS('Banco de Indicadores Mun. (2)'!K:K,'Banco de Indicadores Mun. (2)'!B:B,'Banco de Indicadores - Mun. (1)'!B1918,'Banco de Indicadores Mun. (2)'!A:A,'Banco de Indicadores - Mun. (1)'!A1918) / VLOOKUP(D1918,'Dados Base'!$B:$K,10,FALSE)) * 100</f>
        <v>8.270999999999999</v>
      </c>
      <c r="AO1918" s="21">
        <v>0</v>
      </c>
      <c r="AP1918" s="125">
        <v>0</v>
      </c>
      <c r="AQ1918" s="5">
        <v>0</v>
      </c>
      <c r="AR1918" s="21">
        <v>9</v>
      </c>
      <c r="AS1918" s="20">
        <v>98</v>
      </c>
      <c r="AT1918" s="20">
        <v>98.000000000000014</v>
      </c>
      <c r="AU1918" s="20">
        <v>73.972602739726028</v>
      </c>
      <c r="AV1918" s="20">
        <v>7.95</v>
      </c>
      <c r="AW1918" s="21">
        <v>0</v>
      </c>
      <c r="AX1918" s="21">
        <v>0</v>
      </c>
      <c r="AY1918" s="116">
        <v>119.01286255762361</v>
      </c>
    </row>
    <row r="1919" spans="1:51" ht="15" x14ac:dyDescent="0.25">
      <c r="A1919" s="144">
        <v>2015</v>
      </c>
      <c r="B1919" s="77" t="s">
        <v>629</v>
      </c>
      <c r="C1919" s="78">
        <v>15</v>
      </c>
      <c r="D1919" s="77">
        <v>3555802</v>
      </c>
      <c r="E1919" s="78">
        <v>355580215</v>
      </c>
      <c r="F1919" s="78" t="str">
        <f t="shared" si="78"/>
        <v>3555802152015</v>
      </c>
      <c r="G1919" s="89">
        <v>-0.15775253338274897</v>
      </c>
      <c r="H1919" s="80">
        <f t="shared" si="77"/>
        <v>8735</v>
      </c>
      <c r="I1919" s="90">
        <v>7492</v>
      </c>
      <c r="J1919" s="91">
        <v>1243</v>
      </c>
      <c r="K1919" s="83">
        <f>(H1919)/VLOOKUP(D1919,'Dados Base'!$B:$K,6,FALSE)</f>
        <v>41.740335451808669</v>
      </c>
      <c r="L1919" s="88">
        <f t="shared" si="79"/>
        <v>85.769891242129361</v>
      </c>
      <c r="M1919" s="85" t="s">
        <v>702</v>
      </c>
      <c r="N1919" s="92">
        <v>0.746</v>
      </c>
      <c r="O1919" s="91">
        <v>58</v>
      </c>
      <c r="P1919" s="91">
        <v>21300</v>
      </c>
      <c r="Q1919" s="91">
        <v>2000</v>
      </c>
      <c r="R1919" s="91">
        <v>1000</v>
      </c>
      <c r="S1919" s="91">
        <v>17</v>
      </c>
      <c r="T1919" s="87" t="s">
        <v>691</v>
      </c>
      <c r="U1919" s="91">
        <v>103</v>
      </c>
      <c r="V1919" s="91">
        <v>74</v>
      </c>
      <c r="W1919" s="93">
        <v>0</v>
      </c>
      <c r="X1919" s="47">
        <v>2.1105033854166667E-2</v>
      </c>
      <c r="Y1919" s="21">
        <v>5.38</v>
      </c>
      <c r="Z1919" s="21">
        <v>329</v>
      </c>
      <c r="AA1919" s="21">
        <v>86</v>
      </c>
      <c r="AB1919" s="21">
        <v>2</v>
      </c>
      <c r="AC1919" s="21">
        <v>0</v>
      </c>
      <c r="AD1919" s="153">
        <f>VLOOKUP(D1919,'Dados Base'!$B:$K,9,FALSE)*31536000/VLOOKUP($F1919,F:H,MATCH(H1918,F1918:AF1918,0),FALSE)</f>
        <v>5668.1763022323985</v>
      </c>
      <c r="AE1919" s="153">
        <f>VLOOKUP(D1919,'Dados Base'!$B:$K,10,FALSE)*31536000/VLOOKUP($F1919,F:H,MATCH(H1918,F1918:AF1918,0),FALSE)</f>
        <v>505.44247281053237</v>
      </c>
      <c r="AF1919" s="14">
        <v>92.78</v>
      </c>
      <c r="AG1919" s="15">
        <v>84.16</v>
      </c>
      <c r="AH1919" s="14">
        <v>92.18</v>
      </c>
      <c r="AI1919" s="14">
        <v>18.18</v>
      </c>
      <c r="AJ1919" s="16">
        <v>100</v>
      </c>
      <c r="AK1919" s="72">
        <f>(SUMIFS('Banco de Indicadores Mun. (2)'!I:I,'Banco de Indicadores Mun. (2)'!B:B,'Banco de Indicadores - Mun. (1)'!B1919,'Banco de Indicadores Mun. (2)'!A:A,'Banco de Indicadores - Mun. (1)'!A1919) / VLOOKUP(D1919,'Dados Base'!$B:$K,8,FALSE)) * 100</f>
        <v>38.289877551020382</v>
      </c>
      <c r="AL1919" s="72">
        <f>(SUMIFS('Banco de Indicadores Mun. (2)'!I:I,'Banco de Indicadores Mun. (2)'!B:B,'Banco de Indicadores - Mun. (1)'!B1919,'Banco de Indicadores Mun. (2)'!A:A,'Banco de Indicadores - Mun. (1)'!A1919) / VLOOKUP(D1919,'Dados Base'!$B:$K,9,FALSE)) * 100</f>
        <v>11.950343949044576</v>
      </c>
      <c r="AM1919" s="72">
        <f>(SUMIFS('Banco de Indicadores Mun. (2)'!J:J,'Banco de Indicadores Mun. (2)'!B:B,'Banco de Indicadores - Mun. (1)'!B1919,'Banco de Indicadores Mun. (2)'!A:A,'Banco de Indicadores - Mun. (1)'!A1919) / VLOOKUP(D1919,'Dados Base'!$B:$K,7,FALSE)) * 100</f>
        <v>52.890314285714247</v>
      </c>
      <c r="AN1919" s="72">
        <f>(SUMIFS('Banco de Indicadores Mun. (2)'!K:K,'Banco de Indicadores Mun. (2)'!B:B,'Banco de Indicadores - Mun. (1)'!B1919,'Banco de Indicadores Mun. (2)'!A:A,'Banco de Indicadores - Mun. (1)'!A1919) / VLOOKUP(D1919,'Dados Base'!$B:$K,10,FALSE)) * 100</f>
        <v>1.788785714285714</v>
      </c>
      <c r="AO1919" s="21">
        <v>0</v>
      </c>
      <c r="AP1919" s="125">
        <v>0</v>
      </c>
      <c r="AQ1919" s="5">
        <v>0</v>
      </c>
      <c r="AR1919" s="21">
        <v>7.1</v>
      </c>
      <c r="AS1919" s="20">
        <v>99</v>
      </c>
      <c r="AT1919" s="20">
        <v>99.000000000000014</v>
      </c>
      <c r="AU1919" s="20">
        <v>79.277108433734938</v>
      </c>
      <c r="AV1919" s="20">
        <v>8.33</v>
      </c>
      <c r="AW1919" s="21">
        <v>0</v>
      </c>
      <c r="AX1919" s="21">
        <v>0</v>
      </c>
      <c r="AY1919" s="116">
        <v>111.61324085125241</v>
      </c>
    </row>
    <row r="1920" spans="1:51" ht="15" x14ac:dyDescent="0.25">
      <c r="A1920" s="144">
        <v>2015</v>
      </c>
      <c r="B1920" s="77" t="s">
        <v>630</v>
      </c>
      <c r="C1920" s="78">
        <v>16</v>
      </c>
      <c r="D1920" s="77">
        <v>3555901</v>
      </c>
      <c r="E1920" s="78">
        <v>355590116</v>
      </c>
      <c r="F1920" s="78" t="str">
        <f t="shared" si="78"/>
        <v>3555901162015</v>
      </c>
      <c r="G1920" s="89">
        <v>-0.78286977074902842</v>
      </c>
      <c r="H1920" s="80">
        <f t="shared" si="77"/>
        <v>1223</v>
      </c>
      <c r="I1920" s="90">
        <v>1112</v>
      </c>
      <c r="J1920" s="91">
        <v>111</v>
      </c>
      <c r="K1920" s="83">
        <f>(H1920)/VLOOKUP(D1920,'Dados Base'!$B:$K,6,FALSE)</f>
        <v>8.2870307629760127</v>
      </c>
      <c r="L1920" s="88">
        <f t="shared" si="79"/>
        <v>90.923957481602613</v>
      </c>
      <c r="M1920" s="85" t="s">
        <v>702</v>
      </c>
      <c r="N1920" s="92">
        <v>0.71199999999999997</v>
      </c>
      <c r="O1920" s="91">
        <v>26</v>
      </c>
      <c r="P1920" s="91">
        <v>11500</v>
      </c>
      <c r="Q1920" s="91">
        <v>0</v>
      </c>
      <c r="R1920" s="91">
        <v>0</v>
      </c>
      <c r="S1920" s="91">
        <v>1</v>
      </c>
      <c r="T1920" s="87" t="s">
        <v>691</v>
      </c>
      <c r="U1920" s="91">
        <v>7</v>
      </c>
      <c r="V1920" s="91">
        <v>8</v>
      </c>
      <c r="W1920" s="93">
        <v>14.74</v>
      </c>
      <c r="X1920" s="47">
        <v>2.8711835937500004E-3</v>
      </c>
      <c r="Y1920" s="21">
        <v>0.74</v>
      </c>
      <c r="Z1920" s="21">
        <v>55</v>
      </c>
      <c r="AA1920" s="21">
        <v>2</v>
      </c>
      <c r="AB1920" s="21">
        <v>0</v>
      </c>
      <c r="AC1920" s="21">
        <v>0</v>
      </c>
      <c r="AD1920" s="153">
        <f>VLOOKUP(D1920,'Dados Base'!$B:$K,9,FALSE)*31536000/VLOOKUP($F1920,F:H,MATCH(H1919,F1919:AF1919,0),FALSE)</f>
        <v>28364.349959116924</v>
      </c>
      <c r="AE1920" s="153">
        <f>VLOOKUP(D1920,'Dados Base'!$B:$K,10,FALSE)*31536000/VLOOKUP($F1920,F:H,MATCH(H1919,F1919:AF1919,0),FALSE)</f>
        <v>2578.5772690106305</v>
      </c>
      <c r="AF1920" s="14">
        <v>90.15</v>
      </c>
      <c r="AG1920" s="15">
        <v>86.41</v>
      </c>
      <c r="AH1920" s="14">
        <v>89.99</v>
      </c>
      <c r="AI1920" s="14">
        <v>7.26</v>
      </c>
      <c r="AJ1920" s="16">
        <v>100</v>
      </c>
      <c r="AK1920" s="72">
        <f>(SUMIFS('Banco de Indicadores Mun. (2)'!I:I,'Banco de Indicadores Mun. (2)'!B:B,'Banco de Indicadores - Mun. (1)'!B1920,'Banco de Indicadores Mun. (2)'!A:A,'Banco de Indicadores - Mun. (1)'!A1920) / VLOOKUP(D1920,'Dados Base'!$B:$K,8,FALSE)) * 100</f>
        <v>1.7023333333333335</v>
      </c>
      <c r="AL1920" s="72">
        <f>(SUMIFS('Banco de Indicadores Mun. (2)'!I:I,'Banco de Indicadores Mun. (2)'!B:B,'Banco de Indicadores - Mun. (1)'!B1920,'Banco de Indicadores Mun. (2)'!A:A,'Banco de Indicadores - Mun. (1)'!A1920) / VLOOKUP(D1920,'Dados Base'!$B:$K,9,FALSE)) * 100</f>
        <v>0.69640909090909098</v>
      </c>
      <c r="AM1920" s="72">
        <f>(SUMIFS('Banco de Indicadores Mun. (2)'!J:J,'Banco de Indicadores Mun. (2)'!B:B,'Banco de Indicadores - Mun. (1)'!B1920,'Banco de Indicadores Mun. (2)'!A:A,'Banco de Indicadores - Mun. (1)'!A1920) / VLOOKUP(D1920,'Dados Base'!$B:$K,7,FALSE)) * 100</f>
        <v>1.3838285714285716</v>
      </c>
      <c r="AN1920" s="72">
        <f>(SUMIFS('Banco de Indicadores Mun. (2)'!K:K,'Banco de Indicadores Mun. (2)'!B:B,'Banco de Indicadores - Mun. (1)'!B1920,'Banco de Indicadores Mun. (2)'!A:A,'Banco de Indicadores - Mun. (1)'!A1920) / VLOOKUP(D1920,'Dados Base'!$B:$K,10,FALSE)) * 100</f>
        <v>2.817099999999999</v>
      </c>
      <c r="AO1920" s="21">
        <v>0</v>
      </c>
      <c r="AP1920" s="125">
        <v>0</v>
      </c>
      <c r="AQ1920" s="5">
        <v>0</v>
      </c>
      <c r="AR1920" s="21">
        <v>9.8000000000000007</v>
      </c>
      <c r="AS1920" s="20">
        <v>99</v>
      </c>
      <c r="AT1920" s="20">
        <v>99</v>
      </c>
      <c r="AU1920" s="20">
        <v>96.491228070175438</v>
      </c>
      <c r="AV1920" s="20">
        <v>9.49</v>
      </c>
      <c r="AW1920" s="21">
        <v>0</v>
      </c>
      <c r="AX1920" s="21">
        <v>0</v>
      </c>
      <c r="AY1920" s="116">
        <v>96.773290159790903</v>
      </c>
    </row>
    <row r="1921" spans="1:51" ht="15" x14ac:dyDescent="0.25">
      <c r="A1921" s="144">
        <v>2015</v>
      </c>
      <c r="B1921" s="77" t="s">
        <v>631</v>
      </c>
      <c r="C1921" s="78">
        <v>16</v>
      </c>
      <c r="D1921" s="77">
        <v>3556008</v>
      </c>
      <c r="E1921" s="78">
        <v>355600816</v>
      </c>
      <c r="F1921" s="78" t="str">
        <f t="shared" si="78"/>
        <v>3556008162015</v>
      </c>
      <c r="G1921" s="89">
        <v>0.4989106625783668</v>
      </c>
      <c r="H1921" s="80">
        <f t="shared" si="77"/>
        <v>12956</v>
      </c>
      <c r="I1921" s="90">
        <v>11752</v>
      </c>
      <c r="J1921" s="91">
        <v>1204</v>
      </c>
      <c r="K1921" s="83">
        <f>(H1921)/VLOOKUP(D1921,'Dados Base'!$B:$K,6,FALSE)</f>
        <v>39.890390713999814</v>
      </c>
      <c r="L1921" s="88">
        <f t="shared" si="79"/>
        <v>90.707008335906153</v>
      </c>
      <c r="M1921" s="85" t="s">
        <v>702</v>
      </c>
      <c r="N1921" s="92">
        <v>0.745</v>
      </c>
      <c r="O1921" s="91">
        <v>94</v>
      </c>
      <c r="P1921" s="91">
        <v>9000</v>
      </c>
      <c r="Q1921" s="91">
        <v>652320</v>
      </c>
      <c r="R1921" s="91">
        <v>0</v>
      </c>
      <c r="S1921" s="91">
        <v>79</v>
      </c>
      <c r="T1921" s="87" t="s">
        <v>691</v>
      </c>
      <c r="U1921" s="91">
        <v>165</v>
      </c>
      <c r="V1921" s="91">
        <v>116</v>
      </c>
      <c r="W1921" s="93">
        <v>0.44</v>
      </c>
      <c r="X1921" s="47">
        <v>3.9209084694444445E-2</v>
      </c>
      <c r="Y1921" s="21">
        <v>8.41</v>
      </c>
      <c r="Z1921" s="21">
        <v>498</v>
      </c>
      <c r="AA1921" s="21">
        <v>151</v>
      </c>
      <c r="AB1921" s="21">
        <v>3</v>
      </c>
      <c r="AC1921" s="21">
        <v>0</v>
      </c>
      <c r="AD1921" s="153">
        <f>VLOOKUP(D1921,'Dados Base'!$B:$K,9,FALSE)*31536000/VLOOKUP($F1921,F:H,MATCH(H1920,F1920:AF1920,0),FALSE)</f>
        <v>5939.1664093856125</v>
      </c>
      <c r="AE1921" s="153">
        <f>VLOOKUP(D1921,'Dados Base'!$B:$K,10,FALSE)*31536000/VLOOKUP($F1921,F:H,MATCH(H1920,F1920:AF1920,0),FALSE)</f>
        <v>559.83945662241422</v>
      </c>
      <c r="AF1921" s="14">
        <v>99.42</v>
      </c>
      <c r="AG1921" s="15">
        <v>88.99</v>
      </c>
      <c r="AH1921" s="14">
        <v>95.57</v>
      </c>
      <c r="AI1921" s="14">
        <v>7.9</v>
      </c>
      <c r="AJ1921" s="16">
        <v>99.43</v>
      </c>
      <c r="AK1921" s="72">
        <f>(SUMIFS('Banco de Indicadores Mun. (2)'!I:I,'Banco de Indicadores Mun. (2)'!B:B,'Banco de Indicadores - Mun. (1)'!B1921,'Banco de Indicadores Mun. (2)'!A:A,'Banco de Indicadores - Mun. (1)'!A1921) / VLOOKUP(D1921,'Dados Base'!$B:$K,8,FALSE)) * 100</f>
        <v>8.3558299999999974</v>
      </c>
      <c r="AL1921" s="72">
        <f>(SUMIFS('Banco de Indicadores Mun. (2)'!I:I,'Banco de Indicadores Mun. (2)'!B:B,'Banco de Indicadores - Mun. (1)'!B1921,'Banco de Indicadores Mun. (2)'!A:A,'Banco de Indicadores - Mun. (1)'!A1921) / VLOOKUP(D1921,'Dados Base'!$B:$K,9,FALSE)) * 100</f>
        <v>3.4245204918032774</v>
      </c>
      <c r="AM1921" s="72">
        <f>(SUMIFS('Banco de Indicadores Mun. (2)'!J:J,'Banco de Indicadores Mun. (2)'!B:B,'Banco de Indicadores - Mun. (1)'!B1921,'Banco de Indicadores Mun. (2)'!A:A,'Banco de Indicadores - Mun. (1)'!A1921) / VLOOKUP(D1921,'Dados Base'!$B:$K,7,FALSE)) * 100</f>
        <v>1.0624935064935066</v>
      </c>
      <c r="AN1921" s="72">
        <f>(SUMIFS('Banco de Indicadores Mun. (2)'!K:K,'Banco de Indicadores Mun. (2)'!B:B,'Banco de Indicadores - Mun. (1)'!B1921,'Banco de Indicadores Mun. (2)'!A:A,'Banco de Indicadores - Mun. (1)'!A1921) / VLOOKUP(D1921,'Dados Base'!$B:$K,10,FALSE)) * 100</f>
        <v>32.772652173913038</v>
      </c>
      <c r="AO1921" s="21">
        <v>0</v>
      </c>
      <c r="AP1921" s="125">
        <v>0</v>
      </c>
      <c r="AQ1921" s="5">
        <v>0</v>
      </c>
      <c r="AR1921" s="21">
        <v>9.8000000000000007</v>
      </c>
      <c r="AS1921" s="20">
        <v>96</v>
      </c>
      <c r="AT1921" s="20">
        <v>96</v>
      </c>
      <c r="AU1921" s="20">
        <v>76.733436055469951</v>
      </c>
      <c r="AV1921" s="20">
        <v>8.23</v>
      </c>
      <c r="AW1921" s="21">
        <v>0</v>
      </c>
      <c r="AX1921" s="21">
        <v>0</v>
      </c>
      <c r="AY1921" s="116">
        <v>130.13682270706263</v>
      </c>
    </row>
    <row r="1922" spans="1:51" ht="15" x14ac:dyDescent="0.25">
      <c r="A1922" s="144">
        <v>2015</v>
      </c>
      <c r="B1922" s="77" t="s">
        <v>632</v>
      </c>
      <c r="C1922" s="78">
        <v>15</v>
      </c>
      <c r="D1922" s="77">
        <v>3556107</v>
      </c>
      <c r="E1922" s="78">
        <v>355610715</v>
      </c>
      <c r="F1922" s="78" t="str">
        <f t="shared" si="78"/>
        <v>3556107152015</v>
      </c>
      <c r="G1922" s="89">
        <v>2.0083940421021573</v>
      </c>
      <c r="H1922" s="80">
        <f t="shared" ref="H1922:H1985" si="80">SUM(I1922:J1922)</f>
        <v>11945</v>
      </c>
      <c r="I1922" s="90">
        <v>11019</v>
      </c>
      <c r="J1922" s="91">
        <v>926</v>
      </c>
      <c r="K1922" s="83">
        <f>(H1922)/VLOOKUP(D1922,'Dados Base'!$B:$K,6,FALSE)</f>
        <v>80.054956102137922</v>
      </c>
      <c r="L1922" s="88">
        <f t="shared" si="79"/>
        <v>92.247802427794056</v>
      </c>
      <c r="M1922" s="85" t="s">
        <v>702</v>
      </c>
      <c r="N1922" s="92">
        <v>0.73499999999999999</v>
      </c>
      <c r="O1922" s="91">
        <v>51</v>
      </c>
      <c r="P1922" s="91">
        <v>11500</v>
      </c>
      <c r="Q1922" s="91">
        <v>350000</v>
      </c>
      <c r="R1922" s="91">
        <v>0</v>
      </c>
      <c r="S1922" s="91">
        <v>102</v>
      </c>
      <c r="T1922" s="87" t="s">
        <v>691</v>
      </c>
      <c r="U1922" s="91">
        <v>103</v>
      </c>
      <c r="V1922" s="91">
        <v>83</v>
      </c>
      <c r="W1922" s="93">
        <v>0</v>
      </c>
      <c r="X1922" s="47">
        <v>3.6360358796296295E-2</v>
      </c>
      <c r="Y1922" s="21">
        <v>7.93</v>
      </c>
      <c r="Z1922" s="21">
        <v>539</v>
      </c>
      <c r="AA1922" s="21">
        <v>73</v>
      </c>
      <c r="AB1922" s="21">
        <v>0</v>
      </c>
      <c r="AC1922" s="21">
        <v>0</v>
      </c>
      <c r="AD1922" s="153">
        <f>VLOOKUP(D1922,'Dados Base'!$B:$K,9,FALSE)*31536000/VLOOKUP($F1922,F:H,MATCH(H1921,F1921:AF1921,0),FALSE)</f>
        <v>2983.3135203013812</v>
      </c>
      <c r="AE1922" s="153">
        <f>VLOOKUP(D1922,'Dados Base'!$B:$K,10,FALSE)*31536000/VLOOKUP($F1922,F:H,MATCH(H1921,F1921:AF1921,0),FALSE)</f>
        <v>264.01004604436997</v>
      </c>
      <c r="AF1922" s="14">
        <v>100</v>
      </c>
      <c r="AG1922" s="15">
        <v>100</v>
      </c>
      <c r="AH1922" s="14">
        <v>100</v>
      </c>
      <c r="AI1922" s="14">
        <v>10.75</v>
      </c>
      <c r="AJ1922" s="16">
        <v>100</v>
      </c>
      <c r="AK1922" s="72">
        <f>(SUMIFS('Banco de Indicadores Mun. (2)'!I:I,'Banco de Indicadores Mun. (2)'!B:B,'Banco de Indicadores - Mun. (1)'!B1922,'Banco de Indicadores Mun. (2)'!A:A,'Banco de Indicadores - Mun. (1)'!A1922) / VLOOKUP(D1922,'Dados Base'!$B:$K,8,FALSE)) * 100</f>
        <v>25.567944444444439</v>
      </c>
      <c r="AL1922" s="72">
        <f>(SUMIFS('Banco de Indicadores Mun. (2)'!I:I,'Banco de Indicadores Mun. (2)'!B:B,'Banco de Indicadores - Mun. (1)'!B1922,'Banco de Indicadores Mun. (2)'!A:A,'Banco de Indicadores - Mun. (1)'!A1922) / VLOOKUP(D1922,'Dados Base'!$B:$K,9,FALSE)) * 100</f>
        <v>8.145539823008848</v>
      </c>
      <c r="AM1922" s="72">
        <f>(SUMIFS('Banco de Indicadores Mun. (2)'!J:J,'Banco de Indicadores Mun. (2)'!B:B,'Banco de Indicadores - Mun. (1)'!B1922,'Banco de Indicadores Mun. (2)'!A:A,'Banco de Indicadores - Mun. (1)'!A1922) / VLOOKUP(D1922,'Dados Base'!$B:$K,7,FALSE)) * 100</f>
        <v>25.620307692307691</v>
      </c>
      <c r="AN1922" s="72">
        <f>(SUMIFS('Banco de Indicadores Mun. (2)'!K:K,'Banco de Indicadores Mun. (2)'!B:B,'Banco de Indicadores - Mun. (1)'!B1922,'Banco de Indicadores Mun. (2)'!A:A,'Banco de Indicadores - Mun. (1)'!A1922) / VLOOKUP(D1922,'Dados Base'!$B:$K,10,FALSE)) * 100</f>
        <v>25.431799999999999</v>
      </c>
      <c r="AO1922" s="21">
        <v>0</v>
      </c>
      <c r="AP1922" s="125">
        <v>0</v>
      </c>
      <c r="AQ1922" s="5">
        <v>0</v>
      </c>
      <c r="AR1922" s="21">
        <v>8.6</v>
      </c>
      <c r="AS1922" s="20">
        <v>100</v>
      </c>
      <c r="AT1922" s="20">
        <v>100</v>
      </c>
      <c r="AU1922" s="20">
        <v>88.071895424836597</v>
      </c>
      <c r="AV1922" s="20">
        <v>10</v>
      </c>
      <c r="AW1922" s="21">
        <v>0</v>
      </c>
      <c r="AX1922" s="21">
        <v>0</v>
      </c>
      <c r="AY1922" s="116">
        <v>48.089569873997497</v>
      </c>
    </row>
    <row r="1923" spans="1:51" ht="15" x14ac:dyDescent="0.25">
      <c r="A1923" s="144">
        <v>2015</v>
      </c>
      <c r="B1923" s="77" t="s">
        <v>633</v>
      </c>
      <c r="C1923" s="78">
        <v>5</v>
      </c>
      <c r="D1923" s="77">
        <v>3556206</v>
      </c>
      <c r="E1923" s="78">
        <v>35562065</v>
      </c>
      <c r="F1923" s="78" t="str">
        <f t="shared" ref="F1923:F1986" si="81">CONCATENATE(E1923,A1923)</f>
        <v>355620652015</v>
      </c>
      <c r="G1923" s="89">
        <v>2.1762844294989758</v>
      </c>
      <c r="H1923" s="80">
        <f t="shared" si="80"/>
        <v>117540</v>
      </c>
      <c r="I1923" s="90">
        <v>112138</v>
      </c>
      <c r="J1923" s="91">
        <v>5402</v>
      </c>
      <c r="K1923" s="83">
        <f>(H1923)/VLOOKUP(D1923,'Dados Base'!$B:$K,6,FALSE)</f>
        <v>791.35528176126036</v>
      </c>
      <c r="L1923" s="88">
        <f t="shared" si="79"/>
        <v>95.404117747149911</v>
      </c>
      <c r="M1923" s="85" t="s">
        <v>702</v>
      </c>
      <c r="N1923" s="92">
        <v>0.81899999999999995</v>
      </c>
      <c r="O1923" s="91">
        <v>93</v>
      </c>
      <c r="P1923" s="91">
        <v>854</v>
      </c>
      <c r="Q1923" s="91">
        <v>1656400</v>
      </c>
      <c r="R1923" s="91">
        <v>1800</v>
      </c>
      <c r="S1923" s="91">
        <v>546</v>
      </c>
      <c r="T1923" s="87" t="s">
        <v>691</v>
      </c>
      <c r="U1923" s="91">
        <v>1243</v>
      </c>
      <c r="V1923" s="91">
        <v>1377</v>
      </c>
      <c r="W1923" s="93">
        <v>0</v>
      </c>
      <c r="X1923" s="47">
        <v>0.36956058854166668</v>
      </c>
      <c r="Y1923" s="21">
        <v>103</v>
      </c>
      <c r="Z1923" s="21">
        <v>5062</v>
      </c>
      <c r="AA1923" s="21">
        <v>1119</v>
      </c>
      <c r="AB1923" s="21">
        <v>18</v>
      </c>
      <c r="AC1923" s="21">
        <v>2</v>
      </c>
      <c r="AD1923" s="153">
        <f>VLOOKUP(D1923,'Dados Base'!$B:$K,9,FALSE)*31536000/VLOOKUP($F1923,F:H,MATCH(H1922,F1922:AF1922,0),FALSE)</f>
        <v>493.67228177641653</v>
      </c>
      <c r="AE1923" s="153">
        <f>VLOOKUP(D1923,'Dados Base'!$B:$K,10,FALSE)*31536000/VLOOKUP($F1923,F:H,MATCH(H1922,F1922:AF1922,0),FALSE)</f>
        <v>67.075038284839181</v>
      </c>
      <c r="AF1923" s="14">
        <v>90.25</v>
      </c>
      <c r="AG1923" s="15">
        <v>100</v>
      </c>
      <c r="AH1923" s="14">
        <v>86.45</v>
      </c>
      <c r="AI1923" s="14">
        <v>37.840000000000003</v>
      </c>
      <c r="AJ1923" s="16">
        <v>94.84</v>
      </c>
      <c r="AK1923" s="72">
        <f>(SUMIFS('Banco de Indicadores Mun. (2)'!I:I,'Banco de Indicadores Mun. (2)'!B:B,'Banco de Indicadores - Mun. (1)'!B1923,'Banco de Indicadores Mun. (2)'!A:A,'Banco de Indicadores - Mun. (1)'!A1923) / VLOOKUP(D1923,'Dados Base'!$B:$K,8,FALSE)) * 100</f>
        <v>59.667814285714272</v>
      </c>
      <c r="AL1923" s="72">
        <f>(SUMIFS('Banco de Indicadores Mun. (2)'!I:I,'Banco de Indicadores Mun. (2)'!B:B,'Banco de Indicadores - Mun. (1)'!B1923,'Banco de Indicadores Mun. (2)'!A:A,'Banco de Indicadores - Mun. (1)'!A1923) / VLOOKUP(D1923,'Dados Base'!$B:$K,9,FALSE)) * 100</f>
        <v>22.699711956521728</v>
      </c>
      <c r="AM1923" s="72">
        <f>(SUMIFS('Banco de Indicadores Mun. (2)'!J:J,'Banco de Indicadores Mun. (2)'!B:B,'Banco de Indicadores - Mun. (1)'!B1923,'Banco de Indicadores Mun. (2)'!A:A,'Banco de Indicadores - Mun. (1)'!A1923) / VLOOKUP(D1923,'Dados Base'!$B:$K,7,FALSE)) * 100</f>
        <v>67.604088888888853</v>
      </c>
      <c r="AN1923" s="72">
        <f>(SUMIFS('Banco de Indicadores Mun. (2)'!K:K,'Banco de Indicadores Mun. (2)'!B:B,'Banco de Indicadores - Mun. (1)'!B1923,'Banco de Indicadores Mun. (2)'!A:A,'Banco de Indicadores - Mun. (1)'!A1923) / VLOOKUP(D1923,'Dados Base'!$B:$K,10,FALSE)) * 100</f>
        <v>45.382520000000007</v>
      </c>
      <c r="AO1923" s="21">
        <v>0</v>
      </c>
      <c r="AP1923" s="125">
        <v>0</v>
      </c>
      <c r="AQ1923" s="5">
        <v>2</v>
      </c>
      <c r="AR1923" s="21">
        <v>9.8000000000000007</v>
      </c>
      <c r="AS1923" s="20">
        <v>91</v>
      </c>
      <c r="AT1923" s="20">
        <v>91</v>
      </c>
      <c r="AU1923" s="20">
        <v>81.896133311761844</v>
      </c>
      <c r="AV1923" s="20">
        <v>9.57</v>
      </c>
      <c r="AW1923" s="21">
        <v>4</v>
      </c>
      <c r="AX1923" s="21">
        <v>2</v>
      </c>
      <c r="AY1923" s="116">
        <v>140.26104507913973</v>
      </c>
    </row>
    <row r="1924" spans="1:51" ht="15" x14ac:dyDescent="0.25">
      <c r="A1924" s="144">
        <v>2015</v>
      </c>
      <c r="B1924" s="77" t="s">
        <v>634</v>
      </c>
      <c r="C1924" s="78">
        <v>19</v>
      </c>
      <c r="D1924" s="77">
        <v>3556305</v>
      </c>
      <c r="E1924" s="78">
        <v>355630519</v>
      </c>
      <c r="F1924" s="78" t="str">
        <f t="shared" si="81"/>
        <v>3556305192015</v>
      </c>
      <c r="G1924" s="89">
        <v>1.2943271449167737</v>
      </c>
      <c r="H1924" s="80">
        <f t="shared" si="80"/>
        <v>23302</v>
      </c>
      <c r="I1924" s="90">
        <v>22510</v>
      </c>
      <c r="J1924" s="91">
        <v>792</v>
      </c>
      <c r="K1924" s="83">
        <f>(H1924)/VLOOKUP(D1924,'Dados Base'!$B:$K,6,FALSE)</f>
        <v>27.134472961013554</v>
      </c>
      <c r="L1924" s="88">
        <f t="shared" si="79"/>
        <v>96.601150115869885</v>
      </c>
      <c r="M1924" s="85" t="s">
        <v>702</v>
      </c>
      <c r="N1924" s="92">
        <v>0.72499999999999998</v>
      </c>
      <c r="O1924" s="91">
        <v>99</v>
      </c>
      <c r="P1924" s="91">
        <v>24640</v>
      </c>
      <c r="Q1924" s="91">
        <v>0</v>
      </c>
      <c r="R1924" s="91">
        <v>0</v>
      </c>
      <c r="S1924" s="91">
        <v>19</v>
      </c>
      <c r="T1924" s="87" t="s">
        <v>691</v>
      </c>
      <c r="U1924" s="91">
        <v>158</v>
      </c>
      <c r="V1924" s="91">
        <v>159</v>
      </c>
      <c r="W1924" s="93">
        <v>5.92</v>
      </c>
      <c r="X1924" s="47">
        <v>6.7873736567129625E-2</v>
      </c>
      <c r="Y1924" s="21">
        <v>16.64</v>
      </c>
      <c r="Z1924" s="21">
        <v>717</v>
      </c>
      <c r="AA1924" s="21">
        <v>567</v>
      </c>
      <c r="AB1924" s="21">
        <v>2</v>
      </c>
      <c r="AC1924" s="21">
        <v>1</v>
      </c>
      <c r="AD1924" s="153">
        <f>VLOOKUP(D1924,'Dados Base'!$B:$K,9,FALSE)*31536000/VLOOKUP($F1924,F:H,MATCH(H1923,F1923:AF1923,0),FALSE)</f>
        <v>8417.9006093897515</v>
      </c>
      <c r="AE1924" s="153">
        <f>VLOOKUP(D1924,'Dados Base'!$B:$K,10,FALSE)*31536000/VLOOKUP($F1924,F:H,MATCH(H1923,F1923:AF1923,0),FALSE)</f>
        <v>866.15054501759494</v>
      </c>
      <c r="AF1924" s="14">
        <v>95.69</v>
      </c>
      <c r="AG1924" s="15">
        <v>96.03</v>
      </c>
      <c r="AH1924" s="14">
        <v>95.61</v>
      </c>
      <c r="AI1924" s="14">
        <v>34</v>
      </c>
      <c r="AJ1924" s="16">
        <v>100</v>
      </c>
      <c r="AK1924" s="72">
        <f>(SUMIFS('Banco de Indicadores Mun. (2)'!I:I,'Banco de Indicadores Mun. (2)'!B:B,'Banco de Indicadores - Mun. (1)'!B1924,'Banco de Indicadores Mun. (2)'!A:A,'Banco de Indicadores - Mun. (1)'!A1924) / VLOOKUP(D1924,'Dados Base'!$B:$K,8,FALSE)) * 100</f>
        <v>5.8857017543859644</v>
      </c>
      <c r="AL1924" s="72">
        <f>(SUMIFS('Banco de Indicadores Mun. (2)'!I:I,'Banco de Indicadores Mun. (2)'!B:B,'Banco de Indicadores - Mun. (1)'!B1924,'Banco de Indicadores Mun. (2)'!A:A,'Banco de Indicadores - Mun. (1)'!A1924) / VLOOKUP(D1924,'Dados Base'!$B:$K,9,FALSE)) * 100</f>
        <v>2.1574598070739546</v>
      </c>
      <c r="AM1924" s="72">
        <f>(SUMIFS('Banco de Indicadores Mun. (2)'!J:J,'Banco de Indicadores Mun. (2)'!B:B,'Banco de Indicadores - Mun. (1)'!B1924,'Banco de Indicadores Mun. (2)'!A:A,'Banco de Indicadores - Mun. (1)'!A1924) / VLOOKUP(D1924,'Dados Base'!$B:$K,7,FALSE)) * 100</f>
        <v>2.9816158536585364</v>
      </c>
      <c r="AN1924" s="72">
        <f>(SUMIFS('Banco de Indicadores Mun. (2)'!K:K,'Banco de Indicadores Mun. (2)'!B:B,'Banco de Indicadores - Mun. (1)'!B1924,'Banco de Indicadores Mun. (2)'!A:A,'Banco de Indicadores - Mun. (1)'!A1924) / VLOOKUP(D1924,'Dados Base'!$B:$K,10,FALSE)) * 100</f>
        <v>13.327421875000001</v>
      </c>
      <c r="AO1924" s="21">
        <v>1</v>
      </c>
      <c r="AP1924" s="125">
        <v>0</v>
      </c>
      <c r="AQ1924" s="5">
        <v>0</v>
      </c>
      <c r="AR1924" s="21">
        <v>9</v>
      </c>
      <c r="AS1924" s="20">
        <v>100</v>
      </c>
      <c r="AT1924" s="20">
        <v>100</v>
      </c>
      <c r="AU1924" s="20">
        <v>55.841121495327101</v>
      </c>
      <c r="AV1924" s="20">
        <v>6.83</v>
      </c>
      <c r="AW1924" s="21">
        <v>0</v>
      </c>
      <c r="AX1924" s="21">
        <v>1</v>
      </c>
      <c r="AY1924" s="116">
        <v>104.75349917912855</v>
      </c>
    </row>
    <row r="1925" spans="1:51" ht="15" x14ac:dyDescent="0.25">
      <c r="A1925" s="144">
        <v>2015</v>
      </c>
      <c r="B1925" s="77" t="s">
        <v>635</v>
      </c>
      <c r="C1925" s="78">
        <v>5</v>
      </c>
      <c r="D1925" s="77">
        <v>3556354</v>
      </c>
      <c r="E1925" s="78">
        <v>35563545</v>
      </c>
      <c r="F1925" s="78" t="str">
        <f t="shared" si="81"/>
        <v>355635452015</v>
      </c>
      <c r="G1925" s="89">
        <v>1.7862375818799903</v>
      </c>
      <c r="H1925" s="80">
        <f t="shared" si="80"/>
        <v>9417</v>
      </c>
      <c r="I1925" s="90">
        <v>5339</v>
      </c>
      <c r="J1925" s="91">
        <v>4078</v>
      </c>
      <c r="K1925" s="83">
        <f>(H1925)/VLOOKUP(D1925,'Dados Base'!$B:$K,6,FALSE)</f>
        <v>66.037868162692845</v>
      </c>
      <c r="L1925" s="88">
        <f t="shared" si="79"/>
        <v>56.695338218116177</v>
      </c>
      <c r="M1925" s="85" t="s">
        <v>702</v>
      </c>
      <c r="N1925" s="92">
        <v>0.69899999999999995</v>
      </c>
      <c r="O1925" s="91">
        <v>32</v>
      </c>
      <c r="P1925" s="91">
        <v>14500</v>
      </c>
      <c r="Q1925" s="91">
        <v>0</v>
      </c>
      <c r="R1925" s="91">
        <v>0</v>
      </c>
      <c r="S1925" s="91">
        <v>38</v>
      </c>
      <c r="T1925" s="87" t="s">
        <v>691</v>
      </c>
      <c r="U1925" s="91">
        <v>54</v>
      </c>
      <c r="V1925" s="91">
        <v>42</v>
      </c>
      <c r="W1925" s="93">
        <v>0</v>
      </c>
      <c r="X1925" s="47">
        <v>1.1822749218749999E-2</v>
      </c>
      <c r="Y1925" s="21">
        <v>3.47</v>
      </c>
      <c r="Z1925" s="21">
        <v>183</v>
      </c>
      <c r="AA1925" s="21">
        <v>84</v>
      </c>
      <c r="AB1925" s="21">
        <v>1</v>
      </c>
      <c r="AC1925" s="21">
        <v>0</v>
      </c>
      <c r="AD1925" s="153">
        <f>VLOOKUP(D1925,'Dados Base'!$B:$K,9,FALSE)*31536000/VLOOKUP($F1925,F:H,MATCH(H1924,F1924:AF1924,0),FALSE)</f>
        <v>5760</v>
      </c>
      <c r="AE1925" s="153">
        <f>VLOOKUP(D1925,'Dados Base'!$B:$K,10,FALSE)*31536000/VLOOKUP($F1925,F:H,MATCH(H1924,F1924:AF1924,0),FALSE)</f>
        <v>736.74418604651169</v>
      </c>
      <c r="AF1925" s="14">
        <v>48.21</v>
      </c>
      <c r="AG1925" s="15">
        <v>100</v>
      </c>
      <c r="AH1925" s="14">
        <v>31.39</v>
      </c>
      <c r="AI1925" s="14">
        <v>22.7</v>
      </c>
      <c r="AJ1925" s="16">
        <v>95.98</v>
      </c>
      <c r="AK1925" s="72">
        <f>(SUMIFS('Banco de Indicadores Mun. (2)'!I:I,'Banco de Indicadores Mun. (2)'!B:B,'Banco de Indicadores - Mun. (1)'!B1925,'Banco de Indicadores Mun. (2)'!A:A,'Banco de Indicadores - Mun. (1)'!A1925) / VLOOKUP(D1925,'Dados Base'!$B:$K,8,FALSE)) * 100</f>
        <v>6.9547846153846171</v>
      </c>
      <c r="AL1925" s="72">
        <f>(SUMIFS('Banco de Indicadores Mun. (2)'!I:I,'Banco de Indicadores Mun. (2)'!B:B,'Banco de Indicadores - Mun. (1)'!B1925,'Banco de Indicadores Mun. (2)'!A:A,'Banco de Indicadores - Mun. (1)'!A1925) / VLOOKUP(D1925,'Dados Base'!$B:$K,9,FALSE)) * 100</f>
        <v>2.6282616279069777</v>
      </c>
      <c r="AM1925" s="72">
        <f>(SUMIFS('Banco de Indicadores Mun. (2)'!J:J,'Banco de Indicadores Mun. (2)'!B:B,'Banco de Indicadores - Mun. (1)'!B1925,'Banco de Indicadores Mun. (2)'!A:A,'Banco de Indicadores - Mun. (1)'!A1925) / VLOOKUP(D1925,'Dados Base'!$B:$K,7,FALSE)) * 100</f>
        <v>9.6833023255813977</v>
      </c>
      <c r="AN1925" s="72">
        <f>(SUMIFS('Banco de Indicadores Mun. (2)'!K:K,'Banco de Indicadores Mun. (2)'!B:B,'Banco de Indicadores - Mun. (1)'!B1925,'Banco de Indicadores Mun. (2)'!A:A,'Banco de Indicadores - Mun. (1)'!A1925) / VLOOKUP(D1925,'Dados Base'!$B:$K,10,FALSE)) * 100</f>
        <v>1.6217727272727251</v>
      </c>
      <c r="AO1925" s="21">
        <v>0</v>
      </c>
      <c r="AP1925" s="125">
        <v>0</v>
      </c>
      <c r="AQ1925" s="5">
        <v>0</v>
      </c>
      <c r="AR1925" s="21">
        <v>7.1</v>
      </c>
      <c r="AS1925" s="20">
        <v>70</v>
      </c>
      <c r="AT1925" s="20">
        <v>70</v>
      </c>
      <c r="AU1925" s="20">
        <v>68.539325842696627</v>
      </c>
      <c r="AV1925" s="20">
        <v>7.51</v>
      </c>
      <c r="AW1925" s="21">
        <v>0</v>
      </c>
      <c r="AX1925" s="21">
        <v>0</v>
      </c>
      <c r="AY1925" s="116">
        <v>164.67941673191382</v>
      </c>
    </row>
    <row r="1926" spans="1:51" ht="15" x14ac:dyDescent="0.25">
      <c r="A1926" s="144">
        <v>2015</v>
      </c>
      <c r="B1926" s="77" t="s">
        <v>636</v>
      </c>
      <c r="C1926" s="78">
        <v>4</v>
      </c>
      <c r="D1926" s="77">
        <v>3556404</v>
      </c>
      <c r="E1926" s="78">
        <v>35564044</v>
      </c>
      <c r="F1926" s="78" t="str">
        <f t="shared" si="81"/>
        <v>355640442015</v>
      </c>
      <c r="G1926" s="89">
        <v>0.6781337117476971</v>
      </c>
      <c r="H1926" s="80">
        <f t="shared" si="80"/>
        <v>40443</v>
      </c>
      <c r="I1926" s="90">
        <v>38684</v>
      </c>
      <c r="J1926" s="91">
        <v>1759</v>
      </c>
      <c r="K1926" s="83">
        <f>(H1926)/VLOOKUP(D1926,'Dados Base'!$B:$K,6,FALSE)</f>
        <v>151.73901624582601</v>
      </c>
      <c r="L1926" s="88">
        <f t="shared" si="79"/>
        <v>95.65066884256855</v>
      </c>
      <c r="M1926" s="85" t="s">
        <v>702</v>
      </c>
      <c r="N1926" s="92">
        <v>0.73699999999999999</v>
      </c>
      <c r="O1926" s="91">
        <v>148</v>
      </c>
      <c r="P1926" s="91">
        <v>18035</v>
      </c>
      <c r="Q1926" s="91">
        <v>81120</v>
      </c>
      <c r="R1926" s="91">
        <v>940</v>
      </c>
      <c r="S1926" s="91">
        <v>151</v>
      </c>
      <c r="T1926" s="87" t="s">
        <v>691</v>
      </c>
      <c r="U1926" s="91">
        <v>486</v>
      </c>
      <c r="V1926" s="91">
        <v>338</v>
      </c>
      <c r="W1926" s="93">
        <v>0</v>
      </c>
      <c r="X1926" s="47">
        <v>0.1168661804826389</v>
      </c>
      <c r="Y1926" s="21">
        <v>31.75</v>
      </c>
      <c r="Z1926" s="21">
        <v>1582</v>
      </c>
      <c r="AA1926" s="21">
        <v>561</v>
      </c>
      <c r="AB1926" s="21">
        <v>6</v>
      </c>
      <c r="AC1926" s="21">
        <v>0</v>
      </c>
      <c r="AD1926" s="153">
        <f>VLOOKUP(D1926,'Dados Base'!$B:$K,9,FALSE)*31536000/VLOOKUP($F1926,F:H,MATCH(H1925,F1925:AF1925,0),FALSE)</f>
        <v>3002.0918329500778</v>
      </c>
      <c r="AE1926" s="153">
        <f>VLOOKUP(D1926,'Dados Base'!$B:$K,10,FALSE)*31536000/VLOOKUP($F1926,F:H,MATCH(H1925,F1925:AF1925,0),FALSE)</f>
        <v>327.50092723091763</v>
      </c>
      <c r="AF1926" s="14">
        <v>94.93</v>
      </c>
      <c r="AG1926" s="15">
        <v>94.93</v>
      </c>
      <c r="AH1926" s="14">
        <v>94.93</v>
      </c>
      <c r="AI1926" s="14">
        <v>31.23</v>
      </c>
      <c r="AJ1926" s="16">
        <v>100</v>
      </c>
      <c r="AK1926" s="72">
        <f>(SUMIFS('Banco de Indicadores Mun. (2)'!I:I,'Banco de Indicadores Mun. (2)'!B:B,'Banco de Indicadores - Mun. (1)'!B1926,'Banco de Indicadores Mun. (2)'!A:A,'Banco de Indicadores - Mun. (1)'!A1926) / VLOOKUP(D1926,'Dados Base'!$B:$K,8,FALSE)) * 100</f>
        <v>20.264969230769228</v>
      </c>
      <c r="AL1926" s="72">
        <f>(SUMIFS('Banco de Indicadores Mun. (2)'!I:I,'Banco de Indicadores Mun. (2)'!B:B,'Banco de Indicadores - Mun. (1)'!B1926,'Banco de Indicadores Mun. (2)'!A:A,'Banco de Indicadores - Mun. (1)'!A1926) / VLOOKUP(D1926,'Dados Base'!$B:$K,9,FALSE)) * 100</f>
        <v>6.8427168831168821</v>
      </c>
      <c r="AM1926" s="72">
        <f>(SUMIFS('Banco de Indicadores Mun. (2)'!J:J,'Banco de Indicadores Mun. (2)'!B:B,'Banco de Indicadores - Mun. (1)'!B1926,'Banco de Indicadores Mun. (2)'!A:A,'Banco de Indicadores - Mun. (1)'!A1926) / VLOOKUP(D1926,'Dados Base'!$B:$K,7,FALSE)) * 100</f>
        <v>28.751170454545449</v>
      </c>
      <c r="AN1926" s="72">
        <f>(SUMIFS('Banco de Indicadores Mun. (2)'!K:K,'Banco de Indicadores Mun. (2)'!B:B,'Banco de Indicadores - Mun. (1)'!B1926,'Banco de Indicadores Mun. (2)'!A:A,'Banco de Indicadores - Mun. (1)'!A1926) / VLOOKUP(D1926,'Dados Base'!$B:$K,10,FALSE)) * 100</f>
        <v>2.4843571428571445</v>
      </c>
      <c r="AO1926" s="21">
        <v>0</v>
      </c>
      <c r="AP1926" s="125">
        <v>0</v>
      </c>
      <c r="AQ1926" s="5">
        <v>0</v>
      </c>
      <c r="AR1926" s="21">
        <v>6.4</v>
      </c>
      <c r="AS1926" s="20">
        <v>100</v>
      </c>
      <c r="AT1926" s="20">
        <v>90</v>
      </c>
      <c r="AU1926" s="20">
        <v>73.821745216985533</v>
      </c>
      <c r="AV1926" s="20">
        <v>7.85</v>
      </c>
      <c r="AW1926" s="21">
        <v>0</v>
      </c>
      <c r="AX1926" s="21">
        <v>0</v>
      </c>
      <c r="AY1926" s="116">
        <v>162.03112677170137</v>
      </c>
    </row>
    <row r="1927" spans="1:51" ht="15" x14ac:dyDescent="0.25">
      <c r="A1927" s="144">
        <v>2015</v>
      </c>
      <c r="B1927" s="77" t="s">
        <v>637</v>
      </c>
      <c r="C1927" s="78">
        <v>10</v>
      </c>
      <c r="D1927" s="77">
        <v>3556453</v>
      </c>
      <c r="E1927" s="78">
        <v>355645310</v>
      </c>
      <c r="F1927" s="78" t="str">
        <f t="shared" si="81"/>
        <v>3556453102015</v>
      </c>
      <c r="G1927" s="89">
        <v>2.435638505055171</v>
      </c>
      <c r="H1927" s="80">
        <f t="shared" si="80"/>
        <v>47985</v>
      </c>
      <c r="I1927" s="90">
        <v>47985</v>
      </c>
      <c r="J1927" s="91">
        <v>0</v>
      </c>
      <c r="K1927" s="83">
        <f>(H1927)/VLOOKUP(D1927,'Dados Base'!$B:$K,6,FALSE)</f>
        <v>1431.9606087735006</v>
      </c>
      <c r="L1927" s="88">
        <f t="shared" ref="L1927:L1990" si="82">(I1927/H1927)*100</f>
        <v>100</v>
      </c>
      <c r="M1927" s="85" t="s">
        <v>702</v>
      </c>
      <c r="N1927" s="92">
        <v>0.77</v>
      </c>
      <c r="O1927" s="91">
        <v>20</v>
      </c>
      <c r="P1927" s="91">
        <v>0</v>
      </c>
      <c r="Q1927" s="91">
        <v>0</v>
      </c>
      <c r="R1927" s="91">
        <v>0</v>
      </c>
      <c r="S1927" s="91">
        <v>142</v>
      </c>
      <c r="T1927" s="87" t="s">
        <v>691</v>
      </c>
      <c r="U1927" s="91">
        <v>340</v>
      </c>
      <c r="V1927" s="91">
        <v>290</v>
      </c>
      <c r="W1927" s="93">
        <v>0</v>
      </c>
      <c r="X1927" s="47">
        <v>0.13506672289930555</v>
      </c>
      <c r="Y1927" s="21">
        <v>38.979999999999997</v>
      </c>
      <c r="Z1927" s="21">
        <v>19</v>
      </c>
      <c r="AA1927" s="21">
        <v>2612</v>
      </c>
      <c r="AB1927" s="21">
        <v>2</v>
      </c>
      <c r="AC1927" s="21">
        <v>0</v>
      </c>
      <c r="AD1927" s="153">
        <f>VLOOKUP(D1927,'Dados Base'!$B:$K,9,FALSE)*31536000/VLOOKUP($F1927,F:H,MATCH(H1926,F1926:AF1926,0),FALSE)</f>
        <v>282.59831197249139</v>
      </c>
      <c r="AE1927" s="153">
        <f>VLOOKUP(D1927,'Dados Base'!$B:$K,10,FALSE)*31536000/VLOOKUP($F1927,F:H,MATCH(H1926,F1926:AF1926,0),FALSE)</f>
        <v>39.432322600812753</v>
      </c>
      <c r="AF1927" s="14">
        <v>92.47</v>
      </c>
      <c r="AG1927" s="15">
        <v>100</v>
      </c>
      <c r="AH1927" s="14">
        <v>30.42</v>
      </c>
      <c r="AI1927" s="14">
        <v>36.270000000000003</v>
      </c>
      <c r="AJ1927" s="16">
        <v>92.47</v>
      </c>
      <c r="AK1927" s="72">
        <f>(SUMIFS('Banco de Indicadores Mun. (2)'!I:I,'Banco de Indicadores Mun. (2)'!B:B,'Banco de Indicadores - Mun. (1)'!B1927,'Banco de Indicadores Mun. (2)'!A:A,'Banco de Indicadores - Mun. (1)'!A1927) / VLOOKUP(D1927,'Dados Base'!$B:$K,8,FALSE)) * 100</f>
        <v>5.2652000000000001</v>
      </c>
      <c r="AL1927" s="72">
        <f>(SUMIFS('Banco de Indicadores Mun. (2)'!I:I,'Banco de Indicadores Mun. (2)'!B:B,'Banco de Indicadores - Mun. (1)'!B1927,'Banco de Indicadores Mun. (2)'!A:A,'Banco de Indicadores - Mun. (1)'!A1927) / VLOOKUP(D1927,'Dados Base'!$B:$K,9,FALSE)) * 100</f>
        <v>1.8366976744186045</v>
      </c>
      <c r="AM1927" s="72">
        <f>(SUMIFS('Banco de Indicadores Mun. (2)'!J:J,'Banco de Indicadores Mun. (2)'!B:B,'Banco de Indicadores - Mun. (1)'!B1927,'Banco de Indicadores Mun. (2)'!A:A,'Banco de Indicadores - Mun. (1)'!A1927) / VLOOKUP(D1927,'Dados Base'!$B:$K,7,FALSE)) * 100</f>
        <v>1.9320000000000004</v>
      </c>
      <c r="AN1927" s="72">
        <f>(SUMIFS('Banco de Indicadores Mun. (2)'!K:K,'Banco de Indicadores Mun. (2)'!B:B,'Banco de Indicadores - Mun. (1)'!B1927,'Banco de Indicadores Mun. (2)'!A:A,'Banco de Indicadores - Mun. (1)'!A1927) / VLOOKUP(D1927,'Dados Base'!$B:$K,10,FALSE)) * 100</f>
        <v>10.265000000000001</v>
      </c>
      <c r="AO1927" s="21">
        <v>0</v>
      </c>
      <c r="AP1927" s="125">
        <v>0</v>
      </c>
      <c r="AQ1927" s="5">
        <v>0</v>
      </c>
      <c r="AR1927" s="21">
        <v>8.5</v>
      </c>
      <c r="AS1927" s="20">
        <v>27</v>
      </c>
      <c r="AT1927" s="20">
        <v>7.2900000000000009</v>
      </c>
      <c r="AU1927" s="20">
        <v>0.7221588749524841</v>
      </c>
      <c r="AV1927" s="20">
        <v>0.86</v>
      </c>
      <c r="AW1927" s="21">
        <v>0</v>
      </c>
      <c r="AX1927" s="21">
        <v>0</v>
      </c>
      <c r="AY1927" s="116">
        <v>0.75220729113197693</v>
      </c>
    </row>
    <row r="1928" spans="1:51" ht="15" x14ac:dyDescent="0.25">
      <c r="A1928" s="144">
        <v>2015</v>
      </c>
      <c r="B1928" s="77" t="s">
        <v>638</v>
      </c>
      <c r="C1928" s="78">
        <v>5</v>
      </c>
      <c r="D1928" s="77">
        <v>3556503</v>
      </c>
      <c r="E1928" s="78">
        <v>35565035</v>
      </c>
      <c r="F1928" s="78" t="str">
        <f t="shared" si="81"/>
        <v>355650352015</v>
      </c>
      <c r="G1928" s="89">
        <v>1.3725840892026886</v>
      </c>
      <c r="H1928" s="80">
        <f t="shared" si="80"/>
        <v>114351</v>
      </c>
      <c r="I1928" s="90">
        <v>114351</v>
      </c>
      <c r="J1928" s="91">
        <v>0</v>
      </c>
      <c r="K1928" s="83">
        <f>(H1928)/VLOOKUP(D1928,'Dados Base'!$B:$K,6,FALSE)</f>
        <v>3302.079122148426</v>
      </c>
      <c r="L1928" s="88">
        <f t="shared" si="82"/>
        <v>100</v>
      </c>
      <c r="M1928" s="85" t="s">
        <v>702</v>
      </c>
      <c r="N1928" s="92">
        <v>0.75900000000000001</v>
      </c>
      <c r="O1928" s="91">
        <v>7</v>
      </c>
      <c r="P1928" s="91">
        <v>0</v>
      </c>
      <c r="Q1928" s="91">
        <v>0</v>
      </c>
      <c r="R1928" s="91">
        <v>0</v>
      </c>
      <c r="S1928" s="91">
        <v>322</v>
      </c>
      <c r="T1928" s="87" t="s">
        <v>691</v>
      </c>
      <c r="U1928" s="91">
        <v>541</v>
      </c>
      <c r="V1928" s="91">
        <v>383</v>
      </c>
      <c r="W1928" s="93">
        <v>0</v>
      </c>
      <c r="X1928" s="47">
        <v>0.36809904541666671</v>
      </c>
      <c r="Y1928" s="21">
        <v>104.94</v>
      </c>
      <c r="Z1928" s="21">
        <v>5503</v>
      </c>
      <c r="AA1928" s="21">
        <v>793</v>
      </c>
      <c r="AB1928" s="21">
        <v>9</v>
      </c>
      <c r="AC1928" s="21">
        <v>0</v>
      </c>
      <c r="AD1928" s="153">
        <f>VLOOKUP(D1928,'Dados Base'!$B:$K,9,FALSE)*31536000/VLOOKUP($F1928,F:H,MATCH(H1927,F1927:AF1927,0),FALSE)</f>
        <v>115.82863289345961</v>
      </c>
      <c r="AE1928" s="153">
        <f>VLOOKUP(D1928,'Dados Base'!$B:$K,10,FALSE)*31536000/VLOOKUP($F1928,F:H,MATCH(H1927,F1927:AF1927,0),FALSE)</f>
        <v>16.546947556208515</v>
      </c>
      <c r="AF1928" s="14">
        <v>92.4</v>
      </c>
      <c r="AG1928" s="15">
        <v>100</v>
      </c>
      <c r="AH1928" s="14">
        <v>84.79</v>
      </c>
      <c r="AI1928" s="14">
        <v>35.49</v>
      </c>
      <c r="AJ1928" s="16">
        <v>92.4</v>
      </c>
      <c r="AK1928" s="72">
        <f>(SUMIFS('Banco de Indicadores Mun. (2)'!I:I,'Banco de Indicadores Mun. (2)'!B:B,'Banco de Indicadores - Mun. (1)'!B1928,'Banco de Indicadores Mun. (2)'!A:A,'Banco de Indicadores - Mun. (1)'!A1928) / VLOOKUP(D1928,'Dados Base'!$B:$K,8,FALSE)) * 100</f>
        <v>112.60524999999998</v>
      </c>
      <c r="AL1928" s="72">
        <f>(SUMIFS('Banco de Indicadores Mun. (2)'!I:I,'Banco de Indicadores Mun. (2)'!B:B,'Banco de Indicadores - Mun. (1)'!B1928,'Banco de Indicadores Mun. (2)'!A:A,'Banco de Indicadores - Mun. (1)'!A1928) / VLOOKUP(D1928,'Dados Base'!$B:$K,9,FALSE)) * 100</f>
        <v>42.897238095238095</v>
      </c>
      <c r="AM1928" s="72">
        <f>(SUMIFS('Banco de Indicadores Mun. (2)'!J:J,'Banco de Indicadores Mun. (2)'!B:B,'Banco de Indicadores - Mun. (1)'!B1928,'Banco de Indicadores Mun. (2)'!A:A,'Banco de Indicadores - Mun. (1)'!A1928) / VLOOKUP(D1928,'Dados Base'!$B:$K,7,FALSE)) * 100</f>
        <v>142.79859999999999</v>
      </c>
      <c r="AN1928" s="72">
        <f>(SUMIFS('Banco de Indicadores Mun. (2)'!K:K,'Banco de Indicadores Mun. (2)'!B:B,'Banco de Indicadores - Mun. (1)'!B1928,'Banco de Indicadores Mun. (2)'!A:A,'Banco de Indicadores - Mun. (1)'!A1928) / VLOOKUP(D1928,'Dados Base'!$B:$K,10,FALSE)) * 100</f>
        <v>62.28299999999998</v>
      </c>
      <c r="AO1928" s="21">
        <v>0</v>
      </c>
      <c r="AP1928" s="125">
        <v>0</v>
      </c>
      <c r="AQ1928" s="5">
        <v>0</v>
      </c>
      <c r="AR1928" s="21">
        <v>8.5</v>
      </c>
      <c r="AS1928" s="20">
        <v>92</v>
      </c>
      <c r="AT1928" s="20">
        <v>92</v>
      </c>
      <c r="AU1928" s="20">
        <v>87.404701397712842</v>
      </c>
      <c r="AV1928" s="20">
        <v>9.8800000000000008</v>
      </c>
      <c r="AW1928" s="21">
        <v>0</v>
      </c>
      <c r="AX1928" s="21">
        <v>0</v>
      </c>
      <c r="AY1928" s="116">
        <v>25.553868605576181</v>
      </c>
    </row>
    <row r="1929" spans="1:51" ht="15" x14ac:dyDescent="0.25">
      <c r="A1929" s="144">
        <v>2015</v>
      </c>
      <c r="B1929" s="77" t="s">
        <v>639</v>
      </c>
      <c r="C1929" s="78">
        <v>20</v>
      </c>
      <c r="D1929" s="77">
        <v>3556602</v>
      </c>
      <c r="E1929" s="78">
        <v>355660220</v>
      </c>
      <c r="F1929" s="78" t="str">
        <f t="shared" si="81"/>
        <v>3556602202015</v>
      </c>
      <c r="G1929" s="89">
        <v>-0.33177869479781297</v>
      </c>
      <c r="H1929" s="80">
        <f t="shared" si="80"/>
        <v>10624</v>
      </c>
      <c r="I1929" s="90">
        <v>9409</v>
      </c>
      <c r="J1929" s="91">
        <v>1215</v>
      </c>
      <c r="K1929" s="83">
        <f>(H1929)/VLOOKUP(D1929,'Dados Base'!$B:$K,6,FALSE)</f>
        <v>42.864635868468831</v>
      </c>
      <c r="L1929" s="88">
        <f t="shared" si="82"/>
        <v>88.56362951807229</v>
      </c>
      <c r="M1929" s="85" t="s">
        <v>702</v>
      </c>
      <c r="N1929" s="92">
        <v>0.754</v>
      </c>
      <c r="O1929" s="91">
        <v>123</v>
      </c>
      <c r="P1929" s="91">
        <v>25000</v>
      </c>
      <c r="Q1929" s="91">
        <v>0</v>
      </c>
      <c r="R1929" s="91">
        <v>0</v>
      </c>
      <c r="S1929" s="91">
        <v>11</v>
      </c>
      <c r="T1929" s="87" t="s">
        <v>691</v>
      </c>
      <c r="U1929" s="91">
        <v>68</v>
      </c>
      <c r="V1929" s="91">
        <v>49</v>
      </c>
      <c r="W1929" s="93">
        <v>0</v>
      </c>
      <c r="X1929" s="47">
        <v>2.4053399999999999E-2</v>
      </c>
      <c r="Y1929" s="21">
        <v>6.69</v>
      </c>
      <c r="Z1929" s="21">
        <v>412</v>
      </c>
      <c r="AA1929" s="21">
        <v>104</v>
      </c>
      <c r="AB1929" s="21">
        <v>0</v>
      </c>
      <c r="AC1929" s="21">
        <v>0</v>
      </c>
      <c r="AD1929" s="153">
        <f>VLOOKUP(D1929,'Dados Base'!$B:$K,9,FALSE)*31536000/VLOOKUP($F1929,F:H,MATCH(H1928,F1928:AF1928,0),FALSE)</f>
        <v>5610.2259036144578</v>
      </c>
      <c r="AE1929" s="153">
        <f>VLOOKUP(D1929,'Dados Base'!$B:$K,10,FALSE)*31536000/VLOOKUP($F1929,F:H,MATCH(H1928,F1928:AF1928,0),FALSE)</f>
        <v>653.0421686746987</v>
      </c>
      <c r="AF1929" s="14">
        <v>86.94</v>
      </c>
      <c r="AG1929" s="15">
        <v>90.93</v>
      </c>
      <c r="AH1929" s="14">
        <v>83.15</v>
      </c>
      <c r="AI1929" s="14">
        <v>39.58</v>
      </c>
      <c r="AJ1929" s="16">
        <v>100</v>
      </c>
      <c r="AK1929" s="72">
        <f>(SUMIFS('Banco de Indicadores Mun. (2)'!I:I,'Banco de Indicadores Mun. (2)'!B:B,'Banco de Indicadores - Mun. (1)'!B1929,'Banco de Indicadores Mun. (2)'!A:A,'Banco de Indicadores - Mun. (1)'!A1929) / VLOOKUP(D1929,'Dados Base'!$B:$K,8,FALSE)) * 100</f>
        <v>3.2229761904761913</v>
      </c>
      <c r="AL1929" s="72">
        <f>(SUMIFS('Banco de Indicadores Mun. (2)'!I:I,'Banco de Indicadores Mun. (2)'!B:B,'Banco de Indicadores - Mun. (1)'!B1929,'Banco de Indicadores Mun. (2)'!A:A,'Banco de Indicadores - Mun. (1)'!A1929) / VLOOKUP(D1929,'Dados Base'!$B:$K,9,FALSE)) * 100</f>
        <v>1.4324338624338628</v>
      </c>
      <c r="AM1929" s="72">
        <f>(SUMIFS('Banco de Indicadores Mun. (2)'!J:J,'Banco de Indicadores Mun. (2)'!B:B,'Banco de Indicadores - Mun. (1)'!B1929,'Banco de Indicadores Mun. (2)'!A:A,'Banco de Indicadores - Mun. (1)'!A1929) / VLOOKUP(D1929,'Dados Base'!$B:$K,7,FALSE)) * 100</f>
        <v>2.2449677419354845</v>
      </c>
      <c r="AN1929" s="72">
        <f>(SUMIFS('Banco de Indicadores Mun. (2)'!K:K,'Banco de Indicadores Mun. (2)'!B:B,'Banco de Indicadores - Mun. (1)'!B1929,'Banco de Indicadores Mun. (2)'!A:A,'Banco de Indicadores - Mun. (1)'!A1929) / VLOOKUP(D1929,'Dados Base'!$B:$K,10,FALSE)) * 100</f>
        <v>5.9791818181818197</v>
      </c>
      <c r="AO1929" s="21">
        <v>0</v>
      </c>
      <c r="AP1929" s="125">
        <v>0</v>
      </c>
      <c r="AQ1929" s="5">
        <v>0</v>
      </c>
      <c r="AR1929" s="21">
        <v>10</v>
      </c>
      <c r="AS1929" s="20">
        <v>95</v>
      </c>
      <c r="AT1929" s="20">
        <v>95</v>
      </c>
      <c r="AU1929" s="20">
        <v>79.844961240310084</v>
      </c>
      <c r="AV1929" s="20">
        <v>8.11</v>
      </c>
      <c r="AW1929" s="21">
        <v>0</v>
      </c>
      <c r="AX1929" s="21">
        <v>0</v>
      </c>
      <c r="AY1929" s="116">
        <v>5.6571238444789511</v>
      </c>
    </row>
    <row r="1930" spans="1:51" ht="15" x14ac:dyDescent="0.25">
      <c r="A1930" s="144">
        <v>2015</v>
      </c>
      <c r="B1930" s="77" t="s">
        <v>640</v>
      </c>
      <c r="C1930" s="78">
        <v>5</v>
      </c>
      <c r="D1930" s="77">
        <v>3556701</v>
      </c>
      <c r="E1930" s="78">
        <v>35567015</v>
      </c>
      <c r="F1930" s="78" t="str">
        <f t="shared" si="81"/>
        <v>355670152015</v>
      </c>
      <c r="G1930" s="89">
        <v>2.5606763574219427</v>
      </c>
      <c r="H1930" s="80">
        <f t="shared" si="80"/>
        <v>71035</v>
      </c>
      <c r="I1930" s="90">
        <v>68803</v>
      </c>
      <c r="J1930" s="91">
        <v>2232</v>
      </c>
      <c r="K1930" s="83">
        <f>(H1930)/VLOOKUP(D1930,'Dados Base'!$B:$K,6,FALSE)</f>
        <v>869.03596770247134</v>
      </c>
      <c r="L1930" s="88">
        <f t="shared" si="82"/>
        <v>96.857886957133815</v>
      </c>
      <c r="M1930" s="85" t="s">
        <v>702</v>
      </c>
      <c r="N1930" s="92">
        <v>0.81699999999999995</v>
      </c>
      <c r="O1930" s="91">
        <v>29</v>
      </c>
      <c r="P1930" s="91">
        <v>1692</v>
      </c>
      <c r="Q1930" s="91">
        <v>1290000</v>
      </c>
      <c r="R1930" s="91">
        <v>0</v>
      </c>
      <c r="S1930" s="91">
        <v>294</v>
      </c>
      <c r="T1930" s="87" t="s">
        <v>691</v>
      </c>
      <c r="U1930" s="91">
        <v>852</v>
      </c>
      <c r="V1930" s="91">
        <v>865</v>
      </c>
      <c r="W1930" s="93">
        <v>0</v>
      </c>
      <c r="X1930" s="47">
        <v>0.19929847625578706</v>
      </c>
      <c r="Y1930" s="21">
        <v>56.22</v>
      </c>
      <c r="Z1930" s="21">
        <v>3019</v>
      </c>
      <c r="AA1930" s="21">
        <v>776</v>
      </c>
      <c r="AB1930" s="21">
        <v>9</v>
      </c>
      <c r="AC1930" s="21">
        <v>1</v>
      </c>
      <c r="AD1930" s="153">
        <f>VLOOKUP(D1930,'Dados Base'!$B:$K,9,FALSE)*31536000/VLOOKUP($F1930,F:H,MATCH(H1929,F1929:AF1929,0),FALSE)</f>
        <v>448.38966706553106</v>
      </c>
      <c r="AE1930" s="153">
        <f>VLOOKUP(D1930,'Dados Base'!$B:$K,10,FALSE)*31536000/VLOOKUP($F1930,F:H,MATCH(H1929,F1929:AF1929,0),FALSE)</f>
        <v>62.153023157598369</v>
      </c>
      <c r="AF1930" s="14">
        <v>92.17</v>
      </c>
      <c r="AG1930" s="15">
        <v>100</v>
      </c>
      <c r="AH1930" s="14">
        <v>82.33</v>
      </c>
      <c r="AI1930" s="14">
        <v>30.15</v>
      </c>
      <c r="AJ1930" s="16">
        <v>95</v>
      </c>
      <c r="AK1930" s="72">
        <f>(SUMIFS('Banco de Indicadores Mun. (2)'!I:I,'Banco de Indicadores Mun. (2)'!B:B,'Banco de Indicadores - Mun. (1)'!B1930,'Banco de Indicadores Mun. (2)'!A:A,'Banco de Indicadores - Mun. (1)'!A1930) / VLOOKUP(D1930,'Dados Base'!$B:$K,8,FALSE)) * 100</f>
        <v>116.31069230769229</v>
      </c>
      <c r="AL1930" s="72">
        <f>(SUMIFS('Banco de Indicadores Mun. (2)'!I:I,'Banco de Indicadores Mun. (2)'!B:B,'Banco de Indicadores - Mun. (1)'!B1930,'Banco de Indicadores Mun. (2)'!A:A,'Banco de Indicadores - Mun. (1)'!A1930) / VLOOKUP(D1930,'Dados Base'!$B:$K,9,FALSE)) * 100</f>
        <v>44.912049504950488</v>
      </c>
      <c r="AM1930" s="72">
        <f>(SUMIFS('Banco de Indicadores Mun. (2)'!J:J,'Banco de Indicadores Mun. (2)'!B:B,'Banco de Indicadores - Mun. (1)'!B1930,'Banco de Indicadores Mun. (2)'!A:A,'Banco de Indicadores - Mun. (1)'!A1930) / VLOOKUP(D1930,'Dados Base'!$B:$K,7,FALSE)) * 100</f>
        <v>129.94019999999998</v>
      </c>
      <c r="AN1930" s="72">
        <f>(SUMIFS('Banco de Indicadores Mun. (2)'!K:K,'Banco de Indicadores Mun. (2)'!B:B,'Banco de Indicadores - Mun. (1)'!B1930,'Banco de Indicadores Mun. (2)'!A:A,'Banco de Indicadores - Mun. (1)'!A1930) / VLOOKUP(D1930,'Dados Base'!$B:$K,10,FALSE)) * 100</f>
        <v>91.97228571428569</v>
      </c>
      <c r="AO1930" s="21">
        <v>0</v>
      </c>
      <c r="AP1930" s="125">
        <v>0</v>
      </c>
      <c r="AQ1930" s="5">
        <v>0</v>
      </c>
      <c r="AR1930" s="21">
        <v>9.8000000000000007</v>
      </c>
      <c r="AS1930" s="20">
        <v>85</v>
      </c>
      <c r="AT1930" s="20">
        <v>85</v>
      </c>
      <c r="AU1930" s="20">
        <v>79.552042160737813</v>
      </c>
      <c r="AV1930" s="20">
        <v>8.15</v>
      </c>
      <c r="AW1930" s="21">
        <v>0</v>
      </c>
      <c r="AX1930" s="21">
        <v>1</v>
      </c>
      <c r="AY1930" s="116">
        <v>306.61231327046312</v>
      </c>
    </row>
    <row r="1931" spans="1:51" ht="15" x14ac:dyDescent="0.25">
      <c r="A1931" s="144">
        <v>2015</v>
      </c>
      <c r="B1931" s="77" t="s">
        <v>641</v>
      </c>
      <c r="C1931" s="78">
        <v>12</v>
      </c>
      <c r="D1931" s="77">
        <v>3556800</v>
      </c>
      <c r="E1931" s="78">
        <v>355680012</v>
      </c>
      <c r="F1931" s="78" t="str">
        <f t="shared" si="81"/>
        <v>3556800122015</v>
      </c>
      <c r="G1931" s="89">
        <v>0.70727178899667731</v>
      </c>
      <c r="H1931" s="80">
        <f t="shared" si="80"/>
        <v>17854</v>
      </c>
      <c r="I1931" s="90">
        <v>17332</v>
      </c>
      <c r="J1931" s="91">
        <v>522</v>
      </c>
      <c r="K1931" s="83">
        <f>(H1931)/VLOOKUP(D1931,'Dados Base'!$B:$K,6,FALSE)</f>
        <v>81.510226442658876</v>
      </c>
      <c r="L1931" s="88">
        <f t="shared" si="82"/>
        <v>97.076285426235017</v>
      </c>
      <c r="M1931" s="85" t="s">
        <v>702</v>
      </c>
      <c r="N1931" s="92">
        <v>0.73899999999999999</v>
      </c>
      <c r="O1931" s="91">
        <v>65</v>
      </c>
      <c r="P1931" s="91">
        <v>650</v>
      </c>
      <c r="Q1931" s="91">
        <v>8000</v>
      </c>
      <c r="R1931" s="91">
        <v>300</v>
      </c>
      <c r="S1931" s="91">
        <v>30</v>
      </c>
      <c r="T1931" s="87" t="s">
        <v>691</v>
      </c>
      <c r="U1931" s="91">
        <v>201</v>
      </c>
      <c r="V1931" s="91">
        <v>156</v>
      </c>
      <c r="W1931" s="93">
        <v>0</v>
      </c>
      <c r="X1931" s="47">
        <v>5.4184203634259263E-2</v>
      </c>
      <c r="Y1931" s="21">
        <v>12.52</v>
      </c>
      <c r="Z1931" s="21">
        <v>555</v>
      </c>
      <c r="AA1931" s="21">
        <v>411</v>
      </c>
      <c r="AB1931" s="21">
        <v>3</v>
      </c>
      <c r="AC1931" s="21">
        <v>0</v>
      </c>
      <c r="AD1931" s="153">
        <f>VLOOKUP(D1931,'Dados Base'!$B:$K,9,FALSE)*31536000/VLOOKUP($F1931,F:H,MATCH(H1930,F1930:AF1930,0),FALSE)</f>
        <v>4610.1131399126243</v>
      </c>
      <c r="AE1931" s="153">
        <f>VLOOKUP(D1931,'Dados Base'!$B:$K,10,FALSE)*31536000/VLOOKUP($F1931,F:H,MATCH(H1930,F1930:AF1930,0),FALSE)</f>
        <v>529.89806205892228</v>
      </c>
      <c r="AF1931" s="14">
        <v>99.7</v>
      </c>
      <c r="AG1931" s="15">
        <v>97.08</v>
      </c>
      <c r="AH1931" s="14">
        <v>99.7</v>
      </c>
      <c r="AI1931" s="14">
        <v>40.81</v>
      </c>
      <c r="AJ1931" s="16">
        <v>99.25</v>
      </c>
      <c r="AK1931" s="72">
        <f>(SUMIFS('Banco de Indicadores Mun. (2)'!I:I,'Banco de Indicadores Mun. (2)'!B:B,'Banco de Indicadores - Mun. (1)'!B1931,'Banco de Indicadores Mun. (2)'!A:A,'Banco de Indicadores - Mun. (1)'!A1931) / VLOOKUP(D1931,'Dados Base'!$B:$K,8,FALSE)) * 100</f>
        <v>22.708904255319155</v>
      </c>
      <c r="AL1931" s="72">
        <f>(SUMIFS('Banco de Indicadores Mun. (2)'!I:I,'Banco de Indicadores Mun. (2)'!B:B,'Banco de Indicadores - Mun. (1)'!B1931,'Banco de Indicadores Mun. (2)'!A:A,'Banco de Indicadores - Mun. (1)'!A1931) / VLOOKUP(D1931,'Dados Base'!$B:$K,9,FALSE)) * 100</f>
        <v>8.1786858237547921</v>
      </c>
      <c r="AM1931" s="72">
        <f>(SUMIFS('Banco de Indicadores Mun. (2)'!J:J,'Banco de Indicadores Mun. (2)'!B:B,'Banco de Indicadores - Mun. (1)'!B1931,'Banco de Indicadores Mun. (2)'!A:A,'Banco de Indicadores - Mun. (1)'!A1931) / VLOOKUP(D1931,'Dados Base'!$B:$K,7,FALSE)) * 100</f>
        <v>23.306734375000001</v>
      </c>
      <c r="AN1931" s="72">
        <f>(SUMIFS('Banco de Indicadores Mun. (2)'!K:K,'Banco de Indicadores Mun. (2)'!B:B,'Banco de Indicadores - Mun. (1)'!B1931,'Banco de Indicadores Mun. (2)'!A:A,'Banco de Indicadores - Mun. (1)'!A1931) / VLOOKUP(D1931,'Dados Base'!$B:$K,10,FALSE)) * 100</f>
        <v>21.433533333333344</v>
      </c>
      <c r="AO1931" s="21">
        <v>0</v>
      </c>
      <c r="AP1931" s="125">
        <v>0</v>
      </c>
      <c r="AQ1931" s="5">
        <v>0</v>
      </c>
      <c r="AR1931" s="21">
        <v>5.5</v>
      </c>
      <c r="AS1931" s="20">
        <v>97</v>
      </c>
      <c r="AT1931" s="20">
        <v>97</v>
      </c>
      <c r="AU1931" s="20">
        <v>57.453416149068325</v>
      </c>
      <c r="AV1931" s="20">
        <v>7.19</v>
      </c>
      <c r="AW1931" s="21">
        <v>0</v>
      </c>
      <c r="AX1931" s="21">
        <v>0</v>
      </c>
      <c r="AY1931" s="116">
        <v>104.18207620441797</v>
      </c>
    </row>
    <row r="1932" spans="1:51" ht="15" x14ac:dyDescent="0.25">
      <c r="A1932" s="144">
        <v>2015</v>
      </c>
      <c r="B1932" s="77" t="s">
        <v>642</v>
      </c>
      <c r="C1932" s="78">
        <v>15</v>
      </c>
      <c r="D1932" s="77">
        <v>3556909</v>
      </c>
      <c r="E1932" s="78">
        <v>355690915</v>
      </c>
      <c r="F1932" s="78" t="str">
        <f t="shared" si="81"/>
        <v>3556909152015</v>
      </c>
      <c r="G1932" s="89">
        <v>2.6065819167923943</v>
      </c>
      <c r="H1932" s="80">
        <f t="shared" si="80"/>
        <v>7493</v>
      </c>
      <c r="I1932" s="90">
        <v>7023</v>
      </c>
      <c r="J1932" s="91">
        <v>470</v>
      </c>
      <c r="K1932" s="83">
        <f>(H1932)/VLOOKUP(D1932,'Dados Base'!$B:$K,6,FALSE)</f>
        <v>78.62539349422876</v>
      </c>
      <c r="L1932" s="88">
        <f t="shared" si="82"/>
        <v>93.72747898038169</v>
      </c>
      <c r="M1932" s="85" t="s">
        <v>702</v>
      </c>
      <c r="N1932" s="92">
        <v>0.74399999999999999</v>
      </c>
      <c r="O1932" s="91">
        <v>62</v>
      </c>
      <c r="P1932" s="91">
        <v>2000</v>
      </c>
      <c r="Q1932" s="91">
        <v>198000</v>
      </c>
      <c r="R1932" s="91">
        <v>0</v>
      </c>
      <c r="S1932" s="91">
        <v>18</v>
      </c>
      <c r="T1932" s="87" t="s">
        <v>691</v>
      </c>
      <c r="U1932" s="91">
        <v>84</v>
      </c>
      <c r="V1932" s="91">
        <v>38</v>
      </c>
      <c r="W1932" s="93">
        <v>0</v>
      </c>
      <c r="X1932" s="47">
        <v>1.7877328341231725E-2</v>
      </c>
      <c r="Y1932" s="21">
        <v>5.17</v>
      </c>
      <c r="Z1932" s="21">
        <v>283</v>
      </c>
      <c r="AA1932" s="21">
        <v>116</v>
      </c>
      <c r="AB1932" s="21">
        <v>0</v>
      </c>
      <c r="AC1932" s="21">
        <v>0</v>
      </c>
      <c r="AD1932" s="153">
        <f>VLOOKUP(D1932,'Dados Base'!$B:$K,9,FALSE)*31536000/VLOOKUP($F1932,F:H,MATCH(H1931,F1931:AF1931,0),FALSE)</f>
        <v>2946.1097023888965</v>
      </c>
      <c r="AE1932" s="153">
        <f>VLOOKUP(D1932,'Dados Base'!$B:$K,10,FALSE)*31536000/VLOOKUP($F1932,F:H,MATCH(H1931,F1931:AF1931,0),FALSE)</f>
        <v>294.61097023888965</v>
      </c>
      <c r="AF1932" s="14" t="s">
        <v>692</v>
      </c>
      <c r="AG1932" s="15">
        <v>100</v>
      </c>
      <c r="AH1932" s="14" t="s">
        <v>692</v>
      </c>
      <c r="AI1932" s="14" t="s">
        <v>692</v>
      </c>
      <c r="AJ1932" s="16" t="s">
        <v>692</v>
      </c>
      <c r="AK1932" s="72">
        <f>(SUMIFS('Banco de Indicadores Mun. (2)'!I:I,'Banco de Indicadores Mun. (2)'!B:B,'Banco de Indicadores - Mun. (1)'!B1932,'Banco de Indicadores Mun. (2)'!A:A,'Banco de Indicadores - Mun. (1)'!A1932) / VLOOKUP(D1932,'Dados Base'!$B:$K,8,FALSE)) * 100</f>
        <v>139.57645454545451</v>
      </c>
      <c r="AL1932" s="72">
        <f>(SUMIFS('Banco de Indicadores Mun. (2)'!I:I,'Banco de Indicadores Mun. (2)'!B:B,'Banco de Indicadores - Mun. (1)'!B1932,'Banco de Indicadores Mun. (2)'!A:A,'Banco de Indicadores - Mun. (1)'!A1932) / VLOOKUP(D1932,'Dados Base'!$B:$K,9,FALSE)) * 100</f>
        <v>43.866885714285701</v>
      </c>
      <c r="AM1932" s="72">
        <f>(SUMIFS('Banco de Indicadores Mun. (2)'!J:J,'Banco de Indicadores Mun. (2)'!B:B,'Banco de Indicadores - Mun. (1)'!B1932,'Banco de Indicadores Mun. (2)'!A:A,'Banco de Indicadores - Mun. (1)'!A1932) / VLOOKUP(D1932,'Dados Base'!$B:$K,7,FALSE)) * 100</f>
        <v>87.530933333333323</v>
      </c>
      <c r="AN1932" s="72">
        <f>(SUMIFS('Banco de Indicadores Mun. (2)'!K:K,'Banco de Indicadores Mun. (2)'!B:B,'Banco de Indicadores - Mun. (1)'!B1932,'Banco de Indicadores Mun. (2)'!A:A,'Banco de Indicadores - Mun. (1)'!A1932) / VLOOKUP(D1932,'Dados Base'!$B:$K,10,FALSE)) * 100</f>
        <v>251.10257142857134</v>
      </c>
      <c r="AO1932" s="21">
        <v>0</v>
      </c>
      <c r="AP1932" s="125">
        <v>0</v>
      </c>
      <c r="AQ1932" s="5">
        <v>0</v>
      </c>
      <c r="AR1932" s="21">
        <v>7.3</v>
      </c>
      <c r="AS1932" s="20">
        <v>100</v>
      </c>
      <c r="AT1932" s="20">
        <v>100</v>
      </c>
      <c r="AU1932" s="20">
        <v>70.927318295739354</v>
      </c>
      <c r="AV1932" s="20">
        <v>7.82</v>
      </c>
      <c r="AW1932" s="21">
        <v>0</v>
      </c>
      <c r="AX1932" s="21">
        <v>0</v>
      </c>
      <c r="AY1932" s="116">
        <v>83.969009454774778</v>
      </c>
    </row>
    <row r="1933" spans="1:51" ht="15" x14ac:dyDescent="0.25">
      <c r="A1933" s="144">
        <v>2015</v>
      </c>
      <c r="B1933" s="77" t="s">
        <v>643</v>
      </c>
      <c r="C1933" s="78">
        <v>15</v>
      </c>
      <c r="D1933" s="77">
        <v>3556958</v>
      </c>
      <c r="E1933" s="78">
        <v>355695815</v>
      </c>
      <c r="F1933" s="78" t="str">
        <f t="shared" si="81"/>
        <v>3556958152015</v>
      </c>
      <c r="G1933" s="89">
        <v>0.25482021112179787</v>
      </c>
      <c r="H1933" s="80">
        <f t="shared" si="80"/>
        <v>1751</v>
      </c>
      <c r="I1933" s="90">
        <v>1510</v>
      </c>
      <c r="J1933" s="91">
        <v>241</v>
      </c>
      <c r="K1933" s="83">
        <f>(H1933)/VLOOKUP(D1933,'Dados Base'!$B:$K,6,FALSE)</f>
        <v>35.146527498996385</v>
      </c>
      <c r="L1933" s="88">
        <f t="shared" si="82"/>
        <v>86.236436322101667</v>
      </c>
      <c r="M1933" s="85" t="s">
        <v>702</v>
      </c>
      <c r="N1933" s="92">
        <v>0.72499999999999998</v>
      </c>
      <c r="O1933" s="91">
        <v>5</v>
      </c>
      <c r="P1933" s="91">
        <v>2700</v>
      </c>
      <c r="Q1933" s="91">
        <v>0</v>
      </c>
      <c r="R1933" s="91">
        <v>200</v>
      </c>
      <c r="S1933" s="91" t="s">
        <v>693</v>
      </c>
      <c r="T1933" s="87" t="s">
        <v>691</v>
      </c>
      <c r="U1933" s="91">
        <v>12</v>
      </c>
      <c r="V1933" s="91">
        <v>9</v>
      </c>
      <c r="W1933" s="93">
        <v>0</v>
      </c>
      <c r="X1933" s="47">
        <v>3.8914151041666667E-3</v>
      </c>
      <c r="Y1933" s="21">
        <v>1.05</v>
      </c>
      <c r="Z1933" s="21">
        <v>65</v>
      </c>
      <c r="AA1933" s="21">
        <v>16</v>
      </c>
      <c r="AB1933" s="21">
        <v>0</v>
      </c>
      <c r="AC1933" s="21">
        <v>0</v>
      </c>
      <c r="AD1933" s="153">
        <f>VLOOKUP(D1933,'Dados Base'!$B:$K,9,FALSE)*31536000/VLOOKUP($F1933,F:H,MATCH(H1932,F1932:AF1932,0),FALSE)</f>
        <v>6663.8035408338092</v>
      </c>
      <c r="AE1933" s="153">
        <f>VLOOKUP(D1933,'Dados Base'!$B:$K,10,FALSE)*31536000/VLOOKUP($F1933,F:H,MATCH(H1932,F1932:AF1932,0),FALSE)</f>
        <v>900.51399200456854</v>
      </c>
      <c r="AF1933" s="14">
        <v>85.34</v>
      </c>
      <c r="AG1933" s="15">
        <v>82.59</v>
      </c>
      <c r="AH1933" s="14">
        <v>85.34</v>
      </c>
      <c r="AI1933" s="14">
        <v>11.54</v>
      </c>
      <c r="AJ1933" s="16">
        <v>100</v>
      </c>
      <c r="AK1933" s="72">
        <f>(SUMIFS('Banco de Indicadores Mun. (2)'!I:I,'Banco de Indicadores Mun. (2)'!B:B,'Banco de Indicadores - Mun. (1)'!B1933,'Banco de Indicadores Mun. (2)'!A:A,'Banco de Indicadores - Mun. (1)'!A1933) / VLOOKUP(D1933,'Dados Base'!$B:$K,8,FALSE)) * 100</f>
        <v>8.6195833333333312</v>
      </c>
      <c r="AL1933" s="72">
        <f>(SUMIFS('Banco de Indicadores Mun. (2)'!I:I,'Banco de Indicadores Mun. (2)'!B:B,'Banco de Indicadores - Mun. (1)'!B1933,'Banco de Indicadores Mun. (2)'!A:A,'Banco de Indicadores - Mun. (1)'!A1933) / VLOOKUP(D1933,'Dados Base'!$B:$K,9,FALSE)) * 100</f>
        <v>2.7955405405405402</v>
      </c>
      <c r="AM1933" s="72">
        <f>(SUMIFS('Banco de Indicadores Mun. (2)'!J:J,'Banco de Indicadores Mun. (2)'!B:B,'Banco de Indicadores - Mun. (1)'!B1933,'Banco de Indicadores Mun. (2)'!A:A,'Banco de Indicadores - Mun. (1)'!A1933) / VLOOKUP(D1933,'Dados Base'!$B:$K,7,FALSE)) * 100</f>
        <v>6.8895714285714265</v>
      </c>
      <c r="AN1933" s="72">
        <f>(SUMIFS('Banco de Indicadores Mun. (2)'!K:K,'Banco de Indicadores Mun. (2)'!B:B,'Banco de Indicadores - Mun. (1)'!B1933,'Banco de Indicadores Mun. (2)'!A:A,'Banco de Indicadores - Mun. (1)'!A1933) / VLOOKUP(D1933,'Dados Base'!$B:$K,10,FALSE)) * 100</f>
        <v>11.041600000000003</v>
      </c>
      <c r="AO1933" s="21">
        <v>0</v>
      </c>
      <c r="AP1933" s="125">
        <v>0</v>
      </c>
      <c r="AQ1933" s="5">
        <v>0</v>
      </c>
      <c r="AR1933" s="21">
        <v>9</v>
      </c>
      <c r="AS1933" s="20">
        <v>100</v>
      </c>
      <c r="AT1933" s="20">
        <v>100</v>
      </c>
      <c r="AU1933" s="20">
        <v>80.246913580246911</v>
      </c>
      <c r="AV1933" s="20">
        <v>10</v>
      </c>
      <c r="AW1933" s="21">
        <v>0</v>
      </c>
      <c r="AX1933" s="21">
        <v>0</v>
      </c>
      <c r="AY1933" s="116">
        <v>126.72785617575654</v>
      </c>
    </row>
    <row r="1934" spans="1:51" ht="15" x14ac:dyDescent="0.25">
      <c r="A1934" s="144">
        <v>2015</v>
      </c>
      <c r="B1934" s="77" t="s">
        <v>644</v>
      </c>
      <c r="C1934" s="78">
        <v>10</v>
      </c>
      <c r="D1934" s="77">
        <v>3557006</v>
      </c>
      <c r="E1934" s="78">
        <v>355700610</v>
      </c>
      <c r="F1934" s="78" t="str">
        <f t="shared" si="81"/>
        <v>3557006102015</v>
      </c>
      <c r="G1934" s="89">
        <v>1.0900667647982809</v>
      </c>
      <c r="H1934" s="80">
        <f t="shared" si="80"/>
        <v>114437</v>
      </c>
      <c r="I1934" s="90">
        <v>110072</v>
      </c>
      <c r="J1934" s="91">
        <v>4365</v>
      </c>
      <c r="K1934" s="83">
        <f>(H1934)/VLOOKUP(D1934,'Dados Base'!$B:$K,6,FALSE)</f>
        <v>621.94021739130437</v>
      </c>
      <c r="L1934" s="88">
        <f t="shared" si="82"/>
        <v>96.185674213759526</v>
      </c>
      <c r="M1934" s="85" t="s">
        <v>702</v>
      </c>
      <c r="N1934" s="92">
        <v>0.76700000000000002</v>
      </c>
      <c r="O1934" s="91">
        <v>11</v>
      </c>
      <c r="P1934" s="91">
        <v>1911</v>
      </c>
      <c r="Q1934" s="91">
        <v>0</v>
      </c>
      <c r="R1934" s="91">
        <v>100</v>
      </c>
      <c r="S1934" s="91">
        <v>163</v>
      </c>
      <c r="T1934" s="87" t="s">
        <v>691</v>
      </c>
      <c r="U1934" s="91">
        <v>976</v>
      </c>
      <c r="V1934" s="91">
        <v>606</v>
      </c>
      <c r="W1934" s="93">
        <v>9.19</v>
      </c>
      <c r="X1934" s="47">
        <v>0.38444249223495375</v>
      </c>
      <c r="Y1934" s="21">
        <v>101.97</v>
      </c>
      <c r="Z1934" s="21">
        <v>4801</v>
      </c>
      <c r="AA1934" s="21">
        <v>1316</v>
      </c>
      <c r="AB1934" s="21">
        <v>5</v>
      </c>
      <c r="AC1934" s="21">
        <v>0</v>
      </c>
      <c r="AD1934" s="153">
        <f>VLOOKUP(D1934,'Dados Base'!$B:$K,9,FALSE)*31536000/VLOOKUP($F1934,F:H,MATCH(H1933,F1933:AF1933,0),FALSE)</f>
        <v>454.69909207686328</v>
      </c>
      <c r="AE1934" s="153">
        <f>VLOOKUP(D1934,'Dados Base'!$B:$K,10,FALSE)*31536000/VLOOKUP($F1934,F:H,MATCH(H1933,F1933:AF1933,0),FALSE)</f>
        <v>71.649553903020859</v>
      </c>
      <c r="AF1934" s="14">
        <v>96.43</v>
      </c>
      <c r="AG1934" s="15">
        <v>100</v>
      </c>
      <c r="AH1934" s="14">
        <v>95.45</v>
      </c>
      <c r="AI1934" s="14">
        <v>34.17</v>
      </c>
      <c r="AJ1934" s="16">
        <v>100</v>
      </c>
      <c r="AK1934" s="72">
        <f>(SUMIFS('Banco de Indicadores Mun. (2)'!I:I,'Banco de Indicadores Mun. (2)'!B:B,'Banco de Indicadores - Mun. (1)'!B1934,'Banco de Indicadores Mun. (2)'!A:A,'Banco de Indicadores - Mun. (1)'!A1934) / VLOOKUP(D1934,'Dados Base'!$B:$K,8,FALSE)) * 100</f>
        <v>420.26091666666679</v>
      </c>
      <c r="AL1934" s="72">
        <f>(SUMIFS('Banco de Indicadores Mun. (2)'!I:I,'Banco de Indicadores Mun. (2)'!B:B,'Banco de Indicadores - Mun. (1)'!B1934,'Banco de Indicadores Mun. (2)'!A:A,'Banco de Indicadores - Mun. (1)'!A1934) / VLOOKUP(D1934,'Dados Base'!$B:$K,9,FALSE)) * 100</f>
        <v>152.82215151515155</v>
      </c>
      <c r="AM1934" s="72">
        <f>(SUMIFS('Banco de Indicadores Mun. (2)'!J:J,'Banco de Indicadores Mun. (2)'!B:B,'Banco de Indicadores - Mun. (1)'!B1934,'Banco de Indicadores Mun. (2)'!A:A,'Banco de Indicadores - Mun. (1)'!A1934) / VLOOKUP(D1934,'Dados Base'!$B:$K,7,FALSE)) * 100</f>
        <v>733.27367647058827</v>
      </c>
      <c r="AN1934" s="72">
        <f>(SUMIFS('Banco de Indicadores Mun. (2)'!K:K,'Banco de Indicadores Mun. (2)'!B:B,'Banco de Indicadores - Mun. (1)'!B1934,'Banco de Indicadores Mun. (2)'!A:A,'Banco de Indicadores - Mun. (1)'!A1934) / VLOOKUP(D1934,'Dados Base'!$B:$K,10,FALSE)) * 100</f>
        <v>10.93653846153846</v>
      </c>
      <c r="AO1934" s="21">
        <v>0</v>
      </c>
      <c r="AP1934" s="125">
        <v>0</v>
      </c>
      <c r="AQ1934" s="5">
        <v>7</v>
      </c>
      <c r="AR1934" s="21">
        <v>8.1</v>
      </c>
      <c r="AS1934" s="20">
        <v>98</v>
      </c>
      <c r="AT1934" s="20">
        <v>96.039999999999992</v>
      </c>
      <c r="AU1934" s="20">
        <v>78.48618603890796</v>
      </c>
      <c r="AV1934" s="20">
        <v>8.5399999999999991</v>
      </c>
      <c r="AW1934" s="21">
        <v>0</v>
      </c>
      <c r="AX1934" s="21">
        <v>0</v>
      </c>
      <c r="AY1934" s="116">
        <v>133.67767313101854</v>
      </c>
    </row>
    <row r="1935" spans="1:51" ht="15" x14ac:dyDescent="0.25">
      <c r="A1935" s="144">
        <v>2015</v>
      </c>
      <c r="B1935" s="77" t="s">
        <v>645</v>
      </c>
      <c r="C1935" s="78">
        <v>15</v>
      </c>
      <c r="D1935" s="77">
        <v>3557105</v>
      </c>
      <c r="E1935" s="78">
        <v>355710515</v>
      </c>
      <c r="F1935" s="78" t="str">
        <f t="shared" si="81"/>
        <v>3557105152015</v>
      </c>
      <c r="G1935" s="89">
        <v>0.97947845950152601</v>
      </c>
      <c r="H1935" s="80">
        <f t="shared" si="80"/>
        <v>88477</v>
      </c>
      <c r="I1935" s="90">
        <v>85998</v>
      </c>
      <c r="J1935" s="91">
        <v>2479</v>
      </c>
      <c r="K1935" s="83">
        <f>(H1935)/VLOOKUP(D1935,'Dados Base'!$B:$K,6,FALSE)</f>
        <v>209.81526713936779</v>
      </c>
      <c r="L1935" s="88">
        <f t="shared" si="82"/>
        <v>97.198141889982708</v>
      </c>
      <c r="M1935" s="85" t="s">
        <v>702</v>
      </c>
      <c r="N1935" s="92">
        <v>0.79</v>
      </c>
      <c r="O1935" s="91">
        <v>177</v>
      </c>
      <c r="P1935" s="91">
        <v>32000</v>
      </c>
      <c r="Q1935" s="91">
        <v>2750000</v>
      </c>
      <c r="R1935" s="91">
        <v>0</v>
      </c>
      <c r="S1935" s="91">
        <v>361</v>
      </c>
      <c r="T1935" s="87" t="s">
        <v>691</v>
      </c>
      <c r="U1935" s="91">
        <v>1172</v>
      </c>
      <c r="V1935" s="91">
        <v>993</v>
      </c>
      <c r="W1935" s="93">
        <v>0</v>
      </c>
      <c r="X1935" s="47">
        <v>0.26932234953703704</v>
      </c>
      <c r="Y1935" s="21">
        <v>70.98</v>
      </c>
      <c r="Z1935" s="21">
        <v>4116</v>
      </c>
      <c r="AA1935" s="21">
        <v>675</v>
      </c>
      <c r="AB1935" s="21">
        <v>8</v>
      </c>
      <c r="AC1935" s="21">
        <v>1</v>
      </c>
      <c r="AD1935" s="153">
        <f>VLOOKUP(D1935,'Dados Base'!$B:$K,9,FALSE)*31536000/VLOOKUP($F1935,F:H,MATCH(H1934,F1934:AF1934,0),FALSE)</f>
        <v>1144.1454841371203</v>
      </c>
      <c r="AE1935" s="153">
        <f>VLOOKUP(D1935,'Dados Base'!$B:$K,10,FALSE)*31536000/VLOOKUP($F1935,F:H,MATCH(H1934,F1934:AF1934,0),FALSE)</f>
        <v>103.36516834883645</v>
      </c>
      <c r="AF1935" s="14">
        <v>100</v>
      </c>
      <c r="AG1935" s="15">
        <v>100</v>
      </c>
      <c r="AH1935" s="14">
        <v>100</v>
      </c>
      <c r="AI1935" s="14">
        <v>22.9</v>
      </c>
      <c r="AJ1935" s="16">
        <v>100</v>
      </c>
      <c r="AK1935" s="72">
        <f>(SUMIFS('Banco de Indicadores Mun. (2)'!I:I,'Banco de Indicadores Mun. (2)'!B:B,'Banco de Indicadores - Mun. (1)'!B1935,'Banco de Indicadores Mun. (2)'!A:A,'Banco de Indicadores - Mun. (1)'!A1935) / VLOOKUP(D1935,'Dados Base'!$B:$K,8,FALSE)) * 100</f>
        <v>61.025127450980378</v>
      </c>
      <c r="AL1935" s="72">
        <f>(SUMIFS('Banco de Indicadores Mun. (2)'!I:I,'Banco de Indicadores Mun. (2)'!B:B,'Banco de Indicadores - Mun. (1)'!B1935,'Banco de Indicadores Mun. (2)'!A:A,'Banco de Indicadores - Mun. (1)'!A1935) / VLOOKUP(D1935,'Dados Base'!$B:$K,9,FALSE)) * 100</f>
        <v>19.391161993769465</v>
      </c>
      <c r="AM1935" s="72">
        <f>(SUMIFS('Banco de Indicadores Mun. (2)'!J:J,'Banco de Indicadores Mun. (2)'!B:B,'Banco de Indicadores - Mun. (1)'!B1935,'Banco de Indicadores Mun. (2)'!A:A,'Banco de Indicadores - Mun. (1)'!A1935) / VLOOKUP(D1935,'Dados Base'!$B:$K,7,FALSE)) * 100</f>
        <v>45.479493150684931</v>
      </c>
      <c r="AN1935" s="72">
        <f>(SUMIFS('Banco de Indicadores Mun. (2)'!K:K,'Banco de Indicadores Mun. (2)'!B:B,'Banco de Indicadores - Mun. (1)'!B1935,'Banco de Indicadores Mun. (2)'!A:A,'Banco de Indicadores - Mun. (1)'!A1935) / VLOOKUP(D1935,'Dados Base'!$B:$K,10,FALSE)) * 100</f>
        <v>100.15724137931028</v>
      </c>
      <c r="AO1935" s="21">
        <v>0</v>
      </c>
      <c r="AP1935" s="125">
        <v>1.1302372367960034</v>
      </c>
      <c r="AQ1935" s="5">
        <v>0</v>
      </c>
      <c r="AR1935" s="21">
        <v>10</v>
      </c>
      <c r="AS1935" s="20">
        <v>99.79</v>
      </c>
      <c r="AT1935" s="20">
        <v>99.79</v>
      </c>
      <c r="AU1935" s="20">
        <v>85.911083281152159</v>
      </c>
      <c r="AV1935" s="20">
        <v>10</v>
      </c>
      <c r="AW1935" s="21">
        <v>0</v>
      </c>
      <c r="AX1935" s="21">
        <v>1</v>
      </c>
      <c r="AY1935" s="116">
        <v>141.40992595559914</v>
      </c>
    </row>
    <row r="1936" spans="1:51" ht="15" x14ac:dyDescent="0.25">
      <c r="A1936" s="144">
        <v>2015</v>
      </c>
      <c r="B1936" s="77" t="s">
        <v>646</v>
      </c>
      <c r="C1936" s="78">
        <v>19</v>
      </c>
      <c r="D1936" s="77">
        <v>3557154</v>
      </c>
      <c r="E1936" s="78">
        <v>355715419</v>
      </c>
      <c r="F1936" s="78" t="str">
        <f t="shared" si="81"/>
        <v>3557154192015</v>
      </c>
      <c r="G1936" s="89">
        <v>1.4092884942042527</v>
      </c>
      <c r="H1936" s="80">
        <f t="shared" si="80"/>
        <v>2458</v>
      </c>
      <c r="I1936" s="90">
        <v>2024</v>
      </c>
      <c r="J1936" s="91">
        <v>434</v>
      </c>
      <c r="K1936" s="83">
        <f>(H1936)/VLOOKUP(D1936,'Dados Base'!$B:$K,6,FALSE)</f>
        <v>7.7101631116687575</v>
      </c>
      <c r="L1936" s="88">
        <f t="shared" si="82"/>
        <v>82.34336859235151</v>
      </c>
      <c r="M1936" s="85" t="s">
        <v>702</v>
      </c>
      <c r="N1936" s="92">
        <v>0.72899999999999998</v>
      </c>
      <c r="O1936" s="91">
        <v>59</v>
      </c>
      <c r="P1936" s="91">
        <v>10500</v>
      </c>
      <c r="Q1936" s="91">
        <v>0</v>
      </c>
      <c r="R1936" s="91">
        <v>300</v>
      </c>
      <c r="S1936" s="91">
        <v>5</v>
      </c>
      <c r="T1936" s="87" t="s">
        <v>691</v>
      </c>
      <c r="U1936" s="91">
        <v>14</v>
      </c>
      <c r="V1936" s="91">
        <v>14</v>
      </c>
      <c r="W1936" s="93">
        <v>71.5</v>
      </c>
      <c r="X1936" s="47">
        <v>5.2322114583333327E-3</v>
      </c>
      <c r="Y1936" s="21">
        <v>1.42</v>
      </c>
      <c r="Z1936" s="21">
        <v>83</v>
      </c>
      <c r="AA1936" s="21">
        <v>26</v>
      </c>
      <c r="AB1936" s="21">
        <v>0</v>
      </c>
      <c r="AC1936" s="21">
        <v>0</v>
      </c>
      <c r="AD1936" s="153">
        <f>VLOOKUP(D1936,'Dados Base'!$B:$K,9,FALSE)*31536000/VLOOKUP($F1936,F:H,MATCH(H1935,F1935:AF1935,0),FALSE)</f>
        <v>29765.467860048819</v>
      </c>
      <c r="AE1936" s="153">
        <f>VLOOKUP(D1936,'Dados Base'!$B:$K,10,FALSE)*31536000/VLOOKUP($F1936,F:H,MATCH(H1935,F1935:AF1935,0),FALSE)</f>
        <v>2309.3897477624078</v>
      </c>
      <c r="AF1936" s="14">
        <v>81.739999999999995</v>
      </c>
      <c r="AG1936" s="15" t="s">
        <v>692</v>
      </c>
      <c r="AH1936" s="14">
        <v>76.959999999999994</v>
      </c>
      <c r="AI1936" s="14">
        <v>10.71</v>
      </c>
      <c r="AJ1936" s="16">
        <v>100</v>
      </c>
      <c r="AK1936" s="72">
        <f>(SUMIFS('Banco de Indicadores Mun. (2)'!I:I,'Banco de Indicadores Mun. (2)'!B:B,'Banco de Indicadores - Mun. (1)'!B1936,'Banco de Indicadores Mun. (2)'!A:A,'Banco de Indicadores - Mun. (1)'!A1936) / VLOOKUP(D1936,'Dados Base'!$B:$K,8,FALSE)) * 100</f>
        <v>3.4342876712328767</v>
      </c>
      <c r="AL1936" s="72">
        <f>(SUMIFS('Banco de Indicadores Mun. (2)'!I:I,'Banco de Indicadores Mun. (2)'!B:B,'Banco de Indicadores - Mun. (1)'!B1936,'Banco de Indicadores Mun. (2)'!A:A,'Banco de Indicadores - Mun. (1)'!A1936) / VLOOKUP(D1936,'Dados Base'!$B:$K,9,FALSE)) * 100</f>
        <v>1.0806163793103449</v>
      </c>
      <c r="AM1936" s="72">
        <f>(SUMIFS('Banco de Indicadores Mun. (2)'!J:J,'Banco de Indicadores Mun. (2)'!B:B,'Banco de Indicadores - Mun. (1)'!B1936,'Banco de Indicadores Mun. (2)'!A:A,'Banco de Indicadores - Mun. (1)'!A1936) / VLOOKUP(D1936,'Dados Base'!$B:$K,7,FALSE)) * 100</f>
        <v>3.1293999999999995</v>
      </c>
      <c r="AN1936" s="72">
        <f>(SUMIFS('Banco de Indicadores Mun. (2)'!K:K,'Banco de Indicadores Mun. (2)'!B:B,'Banco de Indicadores - Mun. (1)'!B1936,'Banco de Indicadores Mun. (2)'!A:A,'Banco de Indicadores - Mun. (1)'!A1936) / VLOOKUP(D1936,'Dados Base'!$B:$K,10,FALSE)) * 100</f>
        <v>4.3658888888888905</v>
      </c>
      <c r="AO1936" s="21">
        <v>0</v>
      </c>
      <c r="AP1936" s="125">
        <v>0</v>
      </c>
      <c r="AQ1936" s="5">
        <v>0</v>
      </c>
      <c r="AR1936" s="21">
        <v>7.2</v>
      </c>
      <c r="AS1936" s="20">
        <v>95</v>
      </c>
      <c r="AT1936" s="20">
        <v>95</v>
      </c>
      <c r="AU1936" s="20">
        <v>76.146788990825684</v>
      </c>
      <c r="AV1936" s="20">
        <v>8.07</v>
      </c>
      <c r="AW1936" s="21">
        <v>0</v>
      </c>
      <c r="AX1936" s="21">
        <v>0</v>
      </c>
      <c r="AY1936" s="116">
        <v>122.17958151802846</v>
      </c>
    </row>
    <row r="1937" spans="1:51" ht="15.75" x14ac:dyDescent="0.25">
      <c r="A1937" s="144">
        <v>2014</v>
      </c>
      <c r="B1937" s="77" t="s">
        <v>2</v>
      </c>
      <c r="C1937" s="78">
        <v>21</v>
      </c>
      <c r="D1937" s="77">
        <v>3500105</v>
      </c>
      <c r="E1937" s="78">
        <v>350010521</v>
      </c>
      <c r="F1937" s="78" t="str">
        <f t="shared" si="81"/>
        <v>3500105212014</v>
      </c>
      <c r="G1937" s="89">
        <v>4.351546042562493E-2</v>
      </c>
      <c r="H1937" s="80">
        <f t="shared" si="80"/>
        <v>33862</v>
      </c>
      <c r="I1937" s="94">
        <v>32318</v>
      </c>
      <c r="J1937" s="95">
        <v>1544</v>
      </c>
      <c r="K1937" s="83">
        <f>(H1937)/VLOOKUP(D1937,'Dados Base'!$B:$K,6,FALSE)</f>
        <v>82.233231337121765</v>
      </c>
      <c r="L1937" s="88">
        <f t="shared" si="82"/>
        <v>95.440316579056173</v>
      </c>
      <c r="M1937" s="85">
        <v>3</v>
      </c>
      <c r="N1937" s="92">
        <v>0.79</v>
      </c>
      <c r="O1937" s="91">
        <v>107</v>
      </c>
      <c r="P1937" s="91" t="s">
        <v>691</v>
      </c>
      <c r="Q1937" s="91" t="s">
        <v>691</v>
      </c>
      <c r="R1937" s="91" t="s">
        <v>691</v>
      </c>
      <c r="S1937" s="91">
        <v>109</v>
      </c>
      <c r="T1937" s="87" t="s">
        <v>691</v>
      </c>
      <c r="U1937" s="91">
        <v>526</v>
      </c>
      <c r="V1937" s="91">
        <v>463</v>
      </c>
      <c r="W1937" s="93">
        <v>0</v>
      </c>
      <c r="X1937" s="146">
        <v>9.9045056659722228E-2</v>
      </c>
      <c r="Y1937" s="21">
        <v>26.47</v>
      </c>
      <c r="Z1937" s="147">
        <v>1559</v>
      </c>
      <c r="AA1937" s="147">
        <v>228</v>
      </c>
      <c r="AB1937" s="21">
        <v>3</v>
      </c>
      <c r="AC1937" s="21">
        <v>0</v>
      </c>
      <c r="AD1937" s="153">
        <f>VLOOKUP(D1937,'Dados Base'!$B:$K,9,FALSE)*31536000/VLOOKUP($F1937,F:H,MATCH(H1936,F1936:AF1936,0),FALSE)</f>
        <v>2775.3021085582659</v>
      </c>
      <c r="AE1937" s="153">
        <f>VLOOKUP(D1937,'Dados Base'!$B:$K,10,FALSE)*31536000/VLOOKUP($F1937,F:H,MATCH(H1936,F1936:AF1936,0),FALSE)</f>
        <v>335.27139566475694</v>
      </c>
      <c r="AF1937" s="148">
        <v>96.09</v>
      </c>
      <c r="AG1937" s="21">
        <v>91.4</v>
      </c>
      <c r="AH1937" s="148">
        <v>95.13</v>
      </c>
      <c r="AI1937" s="148">
        <v>26.62</v>
      </c>
      <c r="AJ1937" s="148">
        <v>100</v>
      </c>
      <c r="AK1937" s="72">
        <f>(SUMIFS('Banco de Indicadores Mun. (2)'!I:I,'Banco de Indicadores Mun. (2)'!B:B,'Banco de Indicadores - Mun. (1)'!B1937,'Banco de Indicadores Mun. (2)'!A:A,'Banco de Indicadores - Mun. (1)'!A1937) / VLOOKUP(D1937,'Dados Base'!$B:$K,8,FALSE)) * 100</f>
        <v>16.389617187499997</v>
      </c>
      <c r="AL1937" s="72">
        <f>(SUMIFS('Banco de Indicadores Mun. (2)'!I:I,'Banco de Indicadores Mun. (2)'!B:B,'Banco de Indicadores - Mun. (1)'!B1937,'Banco de Indicadores Mun. (2)'!A:A,'Banco de Indicadores - Mun. (1)'!A1937) / VLOOKUP(D1937,'Dados Base'!$B:$K,9,FALSE)) * 100</f>
        <v>7.0398355704697977</v>
      </c>
      <c r="AM1937" s="72">
        <f>(SUMIFS('Banco de Indicadores Mun. (2)'!J:J,'Banco de Indicadores Mun. (2)'!B:B,'Banco de Indicadores - Mun. (1)'!B1937,'Banco de Indicadores Mun. (2)'!A:A,'Banco de Indicadores - Mun. (1)'!A1937) / VLOOKUP(D1937,'Dados Base'!$B:$K,7,FALSE)) * 100</f>
        <v>9.8429999999999982</v>
      </c>
      <c r="AN1937" s="72">
        <f>(SUMIFS('Banco de Indicadores Mun. (2)'!K:K,'Banco de Indicadores Mun. (2)'!B:B,'Banco de Indicadores - Mun. (1)'!B1937,'Banco de Indicadores Mun. (2)'!A:A,'Banco de Indicadores - Mun. (1)'!A1937) / VLOOKUP(D1937,'Dados Base'!$B:$K,10,FALSE)) * 100</f>
        <v>33.119861111111106</v>
      </c>
      <c r="AO1937" s="21"/>
      <c r="AP1937" s="21">
        <v>2.9531628373988541</v>
      </c>
      <c r="AQ1937" s="5">
        <v>1</v>
      </c>
      <c r="AR1937" s="9">
        <v>8.1</v>
      </c>
      <c r="AS1937" s="22">
        <v>98</v>
      </c>
      <c r="AT1937" s="22">
        <v>98</v>
      </c>
      <c r="AU1937" s="22">
        <v>87.241186345830997</v>
      </c>
      <c r="AV1937" s="23">
        <v>9.9700000000000006</v>
      </c>
      <c r="AW1937" s="12">
        <v>0</v>
      </c>
      <c r="AX1937" s="21">
        <v>0</v>
      </c>
      <c r="AY1937" s="116">
        <v>297.08409373584101</v>
      </c>
    </row>
    <row r="1938" spans="1:51" ht="15.75" x14ac:dyDescent="0.25">
      <c r="A1938" s="144">
        <v>2014</v>
      </c>
      <c r="B1938" s="77" t="s">
        <v>3</v>
      </c>
      <c r="C1938" s="78">
        <v>16</v>
      </c>
      <c r="D1938" s="77">
        <v>3500204</v>
      </c>
      <c r="E1938" s="78">
        <v>350020416</v>
      </c>
      <c r="F1938" s="78" t="str">
        <f t="shared" si="81"/>
        <v>3500204162014</v>
      </c>
      <c r="G1938" s="89">
        <v>-0.39830881203883894</v>
      </c>
      <c r="H1938" s="80">
        <f t="shared" si="80"/>
        <v>3512</v>
      </c>
      <c r="I1938" s="94">
        <v>3206</v>
      </c>
      <c r="J1938" s="95">
        <v>306</v>
      </c>
      <c r="K1938" s="83">
        <f>(H1938)/VLOOKUP(D1938,'Dados Base'!$B:$K,6,FALSE)</f>
        <v>16.657180800607094</v>
      </c>
      <c r="L1938" s="88">
        <f t="shared" si="82"/>
        <v>91.287015945330296</v>
      </c>
      <c r="M1938" s="85">
        <v>1</v>
      </c>
      <c r="N1938" s="92">
        <v>0.73</v>
      </c>
      <c r="O1938" s="91">
        <v>26</v>
      </c>
      <c r="P1938" s="91" t="s">
        <v>691</v>
      </c>
      <c r="Q1938" s="91" t="s">
        <v>691</v>
      </c>
      <c r="R1938" s="91" t="s">
        <v>691</v>
      </c>
      <c r="S1938" s="91">
        <v>4</v>
      </c>
      <c r="T1938" s="87" t="s">
        <v>691</v>
      </c>
      <c r="U1938" s="91">
        <v>21</v>
      </c>
      <c r="V1938" s="91">
        <v>18</v>
      </c>
      <c r="W1938" s="93">
        <v>63.15</v>
      </c>
      <c r="X1938" s="146">
        <v>8.4955645833333336E-3</v>
      </c>
      <c r="Y1938" s="21">
        <v>2.29</v>
      </c>
      <c r="Z1938" s="147">
        <v>158</v>
      </c>
      <c r="AA1938" s="147">
        <v>18</v>
      </c>
      <c r="AB1938" s="21">
        <v>1</v>
      </c>
      <c r="AC1938" s="21">
        <v>0</v>
      </c>
      <c r="AD1938" s="153">
        <f>VLOOKUP(D1938,'Dados Base'!$B:$K,9,FALSE)*31536000/VLOOKUP($F1938,F:H,MATCH(H1937,F1937:AF1937,0),FALSE)</f>
        <v>13918.223234624145</v>
      </c>
      <c r="AE1938" s="153">
        <f>VLOOKUP(D1938,'Dados Base'!$B:$K,10,FALSE)*31536000/VLOOKUP($F1938,F:H,MATCH(H1937,F1937:AF1937,0),FALSE)</f>
        <v>1257.1298405466971</v>
      </c>
      <c r="AF1938" s="148">
        <v>92.89</v>
      </c>
      <c r="AG1938" s="21">
        <v>100</v>
      </c>
      <c r="AH1938" s="148">
        <v>92.7</v>
      </c>
      <c r="AI1938" s="148">
        <v>8.5299999999999994</v>
      </c>
      <c r="AJ1938" s="148">
        <v>100</v>
      </c>
      <c r="AK1938" s="72">
        <f>(SUMIFS('Banco de Indicadores Mun. (2)'!I:I,'Banco de Indicadores Mun. (2)'!B:B,'Banco de Indicadores - Mun. (1)'!B1938,'Banco de Indicadores Mun. (2)'!A:A,'Banco de Indicadores - Mun. (1)'!A1938) / VLOOKUP(D1938,'Dados Base'!$B:$K,8,FALSE)) * 100</f>
        <v>43.714174603174591</v>
      </c>
      <c r="AL1938" s="72">
        <f>(SUMIFS('Banco de Indicadores Mun. (2)'!I:I,'Banco de Indicadores Mun. (2)'!B:B,'Banco de Indicadores - Mun. (1)'!B1938,'Banco de Indicadores Mun. (2)'!A:A,'Banco de Indicadores - Mun. (1)'!A1938) / VLOOKUP(D1938,'Dados Base'!$B:$K,9,FALSE)) * 100</f>
        <v>17.767696774193546</v>
      </c>
      <c r="AM1938" s="72">
        <f>(SUMIFS('Banco de Indicadores Mun. (2)'!J:J,'Banco de Indicadores Mun. (2)'!B:B,'Banco de Indicadores - Mun. (1)'!B1938,'Banco de Indicadores Mun. (2)'!A:A,'Banco de Indicadores - Mun. (1)'!A1938) / VLOOKUP(D1938,'Dados Base'!$B:$K,7,FALSE)) * 100</f>
        <v>53.579306122448969</v>
      </c>
      <c r="AN1938" s="72">
        <f>(SUMIFS('Banco de Indicadores Mun. (2)'!K:K,'Banco de Indicadores Mun. (2)'!B:B,'Banco de Indicadores - Mun. (1)'!B1938,'Banco de Indicadores Mun. (2)'!A:A,'Banco de Indicadores - Mun. (1)'!A1938) / VLOOKUP(D1938,'Dados Base'!$B:$K,10,FALSE)) * 100</f>
        <v>9.1862142857142892</v>
      </c>
      <c r="AO1938" s="21"/>
      <c r="AP1938" s="21">
        <v>0</v>
      </c>
      <c r="AQ1938" s="5">
        <v>0</v>
      </c>
      <c r="AR1938" s="9">
        <v>7.3</v>
      </c>
      <c r="AS1938" s="22">
        <v>100</v>
      </c>
      <c r="AT1938" s="22">
        <v>100</v>
      </c>
      <c r="AU1938" s="22">
        <v>89.77272727272728</v>
      </c>
      <c r="AV1938" s="23">
        <v>10</v>
      </c>
      <c r="AW1938" s="12">
        <v>0</v>
      </c>
      <c r="AX1938" s="21">
        <v>0</v>
      </c>
      <c r="AY1938" s="116">
        <v>144.51537749116633</v>
      </c>
    </row>
    <row r="1939" spans="1:51" ht="15.75" x14ac:dyDescent="0.25">
      <c r="A1939" s="144">
        <v>2014</v>
      </c>
      <c r="B1939" s="77" t="s">
        <v>4</v>
      </c>
      <c r="C1939" s="78">
        <v>9</v>
      </c>
      <c r="D1939" s="77">
        <v>3500303</v>
      </c>
      <c r="E1939" s="78">
        <v>35003039</v>
      </c>
      <c r="F1939" s="78" t="str">
        <f t="shared" si="81"/>
        <v>350030392014</v>
      </c>
      <c r="G1939" s="89">
        <v>1.1906029951166186</v>
      </c>
      <c r="H1939" s="80">
        <f t="shared" si="80"/>
        <v>33542</v>
      </c>
      <c r="I1939" s="94">
        <v>30548</v>
      </c>
      <c r="J1939" s="95">
        <v>2994</v>
      </c>
      <c r="K1939" s="83">
        <f>(H1939)/VLOOKUP(D1939,'Dados Base'!$B:$K,6,FALSE)</f>
        <v>70.857891290111326</v>
      </c>
      <c r="L1939" s="88">
        <f t="shared" si="82"/>
        <v>91.073877526682963</v>
      </c>
      <c r="M1939" s="85">
        <v>5</v>
      </c>
      <c r="N1939" s="92">
        <v>0.71499999999999997</v>
      </c>
      <c r="O1939" s="91">
        <v>275</v>
      </c>
      <c r="P1939" s="91" t="s">
        <v>691</v>
      </c>
      <c r="Q1939" s="91" t="s">
        <v>691</v>
      </c>
      <c r="R1939" s="91" t="s">
        <v>691</v>
      </c>
      <c r="S1939" s="91">
        <v>70</v>
      </c>
      <c r="T1939" s="87" t="s">
        <v>691</v>
      </c>
      <c r="U1939" s="91">
        <v>316</v>
      </c>
      <c r="V1939" s="91">
        <v>218</v>
      </c>
      <c r="W1939" s="93">
        <v>0</v>
      </c>
      <c r="X1939" s="146">
        <v>8.1066146242552109E-2</v>
      </c>
      <c r="Y1939" s="21">
        <v>24.92</v>
      </c>
      <c r="Z1939" s="147">
        <v>18</v>
      </c>
      <c r="AA1939" s="147">
        <v>1664</v>
      </c>
      <c r="AB1939" s="21">
        <v>6</v>
      </c>
      <c r="AC1939" s="21">
        <v>0</v>
      </c>
      <c r="AD1939" s="153">
        <f>VLOOKUP(D1939,'Dados Base'!$B:$K,9,FALSE)*31536000/VLOOKUP($F1939,F:H,MATCH(H1938,F1938:AF1938,0),FALSE)</f>
        <v>5989.038220738179</v>
      </c>
      <c r="AE1939" s="153">
        <f>VLOOKUP(D1939,'Dados Base'!$B:$K,10,FALSE)*31536000/VLOOKUP($F1939,F:H,MATCH(H1938,F1938:AF1938,0),FALSE)</f>
        <v>705.14578737105694</v>
      </c>
      <c r="AF1939" s="148" t="s">
        <v>692</v>
      </c>
      <c r="AG1939" s="21">
        <v>90.21</v>
      </c>
      <c r="AH1939" s="148" t="s">
        <v>692</v>
      </c>
      <c r="AI1939" s="148" t="s">
        <v>692</v>
      </c>
      <c r="AJ1939" s="148" t="s">
        <v>692</v>
      </c>
      <c r="AK1939" s="72">
        <f>(SUMIFS('Banco de Indicadores Mun. (2)'!I:I,'Banco de Indicadores Mun. (2)'!B:B,'Banco de Indicadores - Mun. (1)'!B1939,'Banco de Indicadores Mun. (2)'!A:A,'Banco de Indicadores - Mun. (1)'!A1939) / VLOOKUP(D1939,'Dados Base'!$B:$K,8,FALSE)) * 100</f>
        <v>56.809347826086935</v>
      </c>
      <c r="AL1939" s="72">
        <f>(SUMIFS('Banco de Indicadores Mun. (2)'!I:I,'Banco de Indicadores Mun. (2)'!B:B,'Banco de Indicadores - Mun. (1)'!B1939,'Banco de Indicadores Mun. (2)'!A:A,'Banco de Indicadores - Mun. (1)'!A1939) / VLOOKUP(D1939,'Dados Base'!$B:$K,9,FALSE)) * 100</f>
        <v>20.512009419152264</v>
      </c>
      <c r="AM1939" s="72">
        <f>(SUMIFS('Banco de Indicadores Mun. (2)'!J:J,'Banco de Indicadores Mun. (2)'!B:B,'Banco de Indicadores - Mun. (1)'!B1939,'Banco de Indicadores Mun. (2)'!A:A,'Banco de Indicadores - Mun. (1)'!A1939) / VLOOKUP(D1939,'Dados Base'!$B:$K,7,FALSE)) * 100</f>
        <v>82.407741935483813</v>
      </c>
      <c r="AN1939" s="72">
        <f>(SUMIFS('Banco de Indicadores Mun. (2)'!K:K,'Banco de Indicadores Mun. (2)'!B:B,'Banco de Indicadores - Mun. (1)'!B1939,'Banco de Indicadores Mun. (2)'!A:A,'Banco de Indicadores - Mun. (1)'!A1939) / VLOOKUP(D1939,'Dados Base'!$B:$K,10,FALSE)) * 100</f>
        <v>3.906000000000001</v>
      </c>
      <c r="AO1939" s="21"/>
      <c r="AP1939" s="21">
        <v>0</v>
      </c>
      <c r="AQ1939" s="5">
        <v>0</v>
      </c>
      <c r="AR1939" s="9">
        <v>7.5</v>
      </c>
      <c r="AS1939" s="22">
        <v>100</v>
      </c>
      <c r="AT1939" s="22">
        <v>4</v>
      </c>
      <c r="AU1939" s="22">
        <v>1.0701545778834713</v>
      </c>
      <c r="AV1939" s="23">
        <v>1.83</v>
      </c>
      <c r="AW1939" s="12">
        <v>0</v>
      </c>
      <c r="AX1939" s="21">
        <v>0</v>
      </c>
      <c r="AY1939" s="116">
        <v>112.94978895480274</v>
      </c>
    </row>
    <row r="1940" spans="1:51" ht="15.75" x14ac:dyDescent="0.25">
      <c r="A1940" s="144">
        <v>2014</v>
      </c>
      <c r="B1940" s="77" t="s">
        <v>5</v>
      </c>
      <c r="C1940" s="78">
        <v>9</v>
      </c>
      <c r="D1940" s="77">
        <v>3500402</v>
      </c>
      <c r="E1940" s="78">
        <v>35004029</v>
      </c>
      <c r="F1940" s="78" t="str">
        <f t="shared" si="81"/>
        <v>350040292014</v>
      </c>
      <c r="G1940" s="89">
        <v>0.50763686557147025</v>
      </c>
      <c r="H1940" s="80">
        <f t="shared" si="80"/>
        <v>7676</v>
      </c>
      <c r="I1940" s="94">
        <v>6952</v>
      </c>
      <c r="J1940" s="95">
        <v>724</v>
      </c>
      <c r="K1940" s="83">
        <f>(H1940)/VLOOKUP(D1940,'Dados Base'!$B:$K,6,FALSE)</f>
        <v>53.832667087453537</v>
      </c>
      <c r="L1940" s="88">
        <f t="shared" si="82"/>
        <v>90.56800416883793</v>
      </c>
      <c r="M1940" s="85">
        <v>3</v>
      </c>
      <c r="N1940" s="92">
        <v>0.78100000000000003</v>
      </c>
      <c r="O1940" s="91">
        <v>54</v>
      </c>
      <c r="P1940" s="91" t="s">
        <v>691</v>
      </c>
      <c r="Q1940" s="91" t="s">
        <v>691</v>
      </c>
      <c r="R1940" s="91" t="s">
        <v>691</v>
      </c>
      <c r="S1940" s="91">
        <v>19</v>
      </c>
      <c r="T1940" s="87" t="s">
        <v>691</v>
      </c>
      <c r="U1940" s="91">
        <v>38</v>
      </c>
      <c r="V1940" s="91">
        <v>46</v>
      </c>
      <c r="W1940" s="93">
        <v>0</v>
      </c>
      <c r="X1940" s="146">
        <v>1.9243971874999998E-2</v>
      </c>
      <c r="Y1940" s="21">
        <v>4.99</v>
      </c>
      <c r="Z1940" s="147">
        <v>230</v>
      </c>
      <c r="AA1940" s="147">
        <v>155</v>
      </c>
      <c r="AB1940" s="21">
        <v>0</v>
      </c>
      <c r="AC1940" s="21">
        <v>0</v>
      </c>
      <c r="AD1940" s="153">
        <f>VLOOKUP(D1940,'Dados Base'!$B:$K,9,FALSE)*31536000/VLOOKUP($F1940,F:H,MATCH(H1939,F1939:AF1939,0),FALSE)</f>
        <v>8093.5278791036999</v>
      </c>
      <c r="AE1940" s="153">
        <f>VLOOKUP(D1940,'Dados Base'!$B:$K,10,FALSE)*31536000/VLOOKUP($F1940,F:H,MATCH(H1939,F1939:AF1939,0),FALSE)</f>
        <v>944.92965085982269</v>
      </c>
      <c r="AF1940" s="148">
        <v>96.27</v>
      </c>
      <c r="AG1940" s="21">
        <v>98.95</v>
      </c>
      <c r="AH1940" s="148">
        <v>82.89</v>
      </c>
      <c r="AI1940" s="148">
        <v>27.22</v>
      </c>
      <c r="AJ1940" s="148">
        <v>100</v>
      </c>
      <c r="AK1940" s="72">
        <f>(SUMIFS('Banco de Indicadores Mun. (2)'!I:I,'Banco de Indicadores Mun. (2)'!B:B,'Banco de Indicadores - Mun. (1)'!B1940,'Banco de Indicadores Mun. (2)'!A:A,'Banco de Indicadores - Mun. (1)'!A1940) / VLOOKUP(D1940,'Dados Base'!$B:$K,8,FALSE)) * 100</f>
        <v>4.4511714285714286</v>
      </c>
      <c r="AL1940" s="72">
        <f>(SUMIFS('Banco de Indicadores Mun. (2)'!I:I,'Banco de Indicadores Mun. (2)'!B:B,'Banco de Indicadores - Mun. (1)'!B1940,'Banco de Indicadores Mun. (2)'!A:A,'Banco de Indicadores - Mun. (1)'!A1940) / VLOOKUP(D1940,'Dados Base'!$B:$K,9,FALSE)) * 100</f>
        <v>1.5816345177664974</v>
      </c>
      <c r="AM1940" s="72">
        <f>(SUMIFS('Banco de Indicadores Mun. (2)'!J:J,'Banco de Indicadores Mun. (2)'!B:B,'Banco de Indicadores - Mun. (1)'!B1940,'Banco de Indicadores Mun. (2)'!A:A,'Banco de Indicadores - Mun. (1)'!A1940) / VLOOKUP(D1940,'Dados Base'!$B:$K,7,FALSE)) * 100</f>
        <v>6.6195531914893619</v>
      </c>
      <c r="AN1940" s="72">
        <f>(SUMIFS('Banco de Indicadores Mun. (2)'!K:K,'Banco de Indicadores Mun. (2)'!B:B,'Banco de Indicadores - Mun. (1)'!B1940,'Banco de Indicadores Mun. (2)'!A:A,'Banco de Indicadores - Mun. (1)'!A1940) / VLOOKUP(D1940,'Dados Base'!$B:$K,10,FALSE)) * 100</f>
        <v>2.0130434782608696E-2</v>
      </c>
      <c r="AO1940" s="21"/>
      <c r="AP1940" s="21">
        <v>0</v>
      </c>
      <c r="AQ1940" s="5">
        <v>0</v>
      </c>
      <c r="AR1940" s="9">
        <v>8.3000000000000007</v>
      </c>
      <c r="AS1940" s="22">
        <v>93</v>
      </c>
      <c r="AT1940" s="22">
        <v>88.35</v>
      </c>
      <c r="AU1940" s="22">
        <v>59.740259740259738</v>
      </c>
      <c r="AV1940" s="23">
        <v>7.2</v>
      </c>
      <c r="AW1940" s="12">
        <v>0</v>
      </c>
      <c r="AX1940" s="21">
        <v>0</v>
      </c>
      <c r="AY1940" s="116">
        <v>268.56301871338553</v>
      </c>
    </row>
    <row r="1941" spans="1:51" ht="15.75" x14ac:dyDescent="0.25">
      <c r="A1941" s="144">
        <v>2014</v>
      </c>
      <c r="B1941" s="77" t="s">
        <v>6</v>
      </c>
      <c r="C1941" s="78">
        <v>9</v>
      </c>
      <c r="D1941" s="77">
        <v>3500501</v>
      </c>
      <c r="E1941" s="78">
        <v>35005019</v>
      </c>
      <c r="F1941" s="78" t="str">
        <f t="shared" si="81"/>
        <v>350050192014</v>
      </c>
      <c r="G1941" s="89">
        <v>0.68619117092385551</v>
      </c>
      <c r="H1941" s="80">
        <f t="shared" si="80"/>
        <v>17731</v>
      </c>
      <c r="I1941" s="94">
        <v>17572</v>
      </c>
      <c r="J1941" s="95">
        <v>159</v>
      </c>
      <c r="K1941" s="83">
        <f>(H1941)/VLOOKUP(D1941,'Dados Base'!$B:$K,6,FALSE)</f>
        <v>295.51666666666665</v>
      </c>
      <c r="L1941" s="88">
        <f t="shared" si="82"/>
        <v>99.103265467260726</v>
      </c>
      <c r="M1941" s="85">
        <v>3</v>
      </c>
      <c r="N1941" s="92">
        <v>0.745</v>
      </c>
      <c r="O1941" s="91">
        <v>29</v>
      </c>
      <c r="P1941" s="91" t="s">
        <v>691</v>
      </c>
      <c r="Q1941" s="91" t="s">
        <v>691</v>
      </c>
      <c r="R1941" s="91" t="s">
        <v>691</v>
      </c>
      <c r="S1941" s="91">
        <v>125</v>
      </c>
      <c r="T1941" s="87" t="s">
        <v>691</v>
      </c>
      <c r="U1941" s="91">
        <v>291</v>
      </c>
      <c r="V1941" s="91">
        <v>260</v>
      </c>
      <c r="W1941" s="93">
        <v>0</v>
      </c>
      <c r="X1941" s="146">
        <v>5.3325161620370369E-2</v>
      </c>
      <c r="Y1941" s="21">
        <v>12.63</v>
      </c>
      <c r="Z1941" s="147">
        <v>85</v>
      </c>
      <c r="AA1941" s="147">
        <v>890</v>
      </c>
      <c r="AB1941" s="21">
        <v>0</v>
      </c>
      <c r="AC1941" s="21">
        <v>0</v>
      </c>
      <c r="AD1941" s="153">
        <f>VLOOKUP(D1941,'Dados Base'!$B:$K,9,FALSE)*31536000/VLOOKUP($F1941,F:H,MATCH(H1940,F1940:AF1940,0),FALSE)</f>
        <v>1316.1491173650668</v>
      </c>
      <c r="AE1941" s="153">
        <f>VLOOKUP(D1941,'Dados Base'!$B:$K,10,FALSE)*31536000/VLOOKUP($F1941,F:H,MATCH(H1940,F1940:AF1940,0),FALSE)</f>
        <v>160.07218994980548</v>
      </c>
      <c r="AF1941" s="148">
        <v>98.8</v>
      </c>
      <c r="AG1941" s="21">
        <v>99.1</v>
      </c>
      <c r="AH1941" s="148">
        <v>98.22</v>
      </c>
      <c r="AI1941" s="148">
        <v>33.99</v>
      </c>
      <c r="AJ1941" s="148">
        <v>99.69</v>
      </c>
      <c r="AK1941" s="72">
        <f>(SUMIFS('Banco de Indicadores Mun. (2)'!I:I,'Banco de Indicadores Mun. (2)'!B:B,'Banco de Indicadores - Mun. (1)'!B1941,'Banco de Indicadores Mun. (2)'!A:A,'Banco de Indicadores - Mun. (1)'!A1941) / VLOOKUP(D1941,'Dados Base'!$B:$K,8,FALSE)) * 100</f>
        <v>3.6052592592592587</v>
      </c>
      <c r="AL1941" s="72">
        <f>(SUMIFS('Banco de Indicadores Mun. (2)'!I:I,'Banco de Indicadores Mun. (2)'!B:B,'Banco de Indicadores - Mun. (1)'!B1941,'Banco de Indicadores Mun. (2)'!A:A,'Banco de Indicadores - Mun. (1)'!A1941) / VLOOKUP(D1941,'Dados Base'!$B:$K,9,FALSE)) * 100</f>
        <v>1.3154324324324322</v>
      </c>
      <c r="AM1941" s="72">
        <f>(SUMIFS('Banco de Indicadores Mun. (2)'!J:J,'Banco de Indicadores Mun. (2)'!B:B,'Banco de Indicadores - Mun. (1)'!B1941,'Banco de Indicadores Mun. (2)'!A:A,'Banco de Indicadores - Mun. (1)'!A1941) / VLOOKUP(D1941,'Dados Base'!$B:$K,7,FALSE)) * 100</f>
        <v>3.1527777777777772</v>
      </c>
      <c r="AN1941" s="72">
        <f>(SUMIFS('Banco de Indicadores Mun. (2)'!K:K,'Banco de Indicadores Mun. (2)'!B:B,'Banco de Indicadores - Mun. (1)'!B1941,'Banco de Indicadores Mun. (2)'!A:A,'Banco de Indicadores - Mun. (1)'!A1941) / VLOOKUP(D1941,'Dados Base'!$B:$K,10,FALSE)) * 100</f>
        <v>4.5102222222222217</v>
      </c>
      <c r="AO1941" s="21"/>
      <c r="AP1941" s="21">
        <v>0</v>
      </c>
      <c r="AQ1941" s="5">
        <v>0</v>
      </c>
      <c r="AR1941" s="9">
        <v>9.8000000000000007</v>
      </c>
      <c r="AS1941" s="22">
        <v>37</v>
      </c>
      <c r="AT1941" s="22">
        <v>8.8800000000000008</v>
      </c>
      <c r="AU1941" s="22">
        <v>8.7179487179487154</v>
      </c>
      <c r="AV1941" s="23">
        <v>1.98</v>
      </c>
      <c r="AW1941" s="12">
        <v>0</v>
      </c>
      <c r="AX1941" s="21">
        <v>0</v>
      </c>
      <c r="AY1941" s="116">
        <v>118.62719434811031</v>
      </c>
    </row>
    <row r="1942" spans="1:51" ht="15.75" x14ac:dyDescent="0.25">
      <c r="A1942" s="144">
        <v>2014</v>
      </c>
      <c r="B1942" s="77" t="s">
        <v>7</v>
      </c>
      <c r="C1942" s="78">
        <v>17</v>
      </c>
      <c r="D1942" s="77">
        <v>3500550</v>
      </c>
      <c r="E1942" s="78">
        <v>350055017</v>
      </c>
      <c r="F1942" s="78" t="str">
        <f t="shared" si="81"/>
        <v>3500550172014</v>
      </c>
      <c r="G1942" s="89">
        <v>0.61126835391991374</v>
      </c>
      <c r="H1942" s="80">
        <f t="shared" si="80"/>
        <v>5734</v>
      </c>
      <c r="I1942" s="94">
        <v>4400</v>
      </c>
      <c r="J1942" s="95">
        <v>1334</v>
      </c>
      <c r="K1942" s="83">
        <f>(H1942)/VLOOKUP(D1942,'Dados Base'!$B:$K,6,FALSE)</f>
        <v>14.037750630401252</v>
      </c>
      <c r="L1942" s="88">
        <f t="shared" si="82"/>
        <v>76.735263341471921</v>
      </c>
      <c r="M1942" s="85">
        <v>1</v>
      </c>
      <c r="N1942" s="92">
        <v>0.75700000000000001</v>
      </c>
      <c r="O1942" s="91">
        <v>70</v>
      </c>
      <c r="P1942" s="91" t="s">
        <v>691</v>
      </c>
      <c r="Q1942" s="91" t="s">
        <v>691</v>
      </c>
      <c r="R1942" s="91" t="s">
        <v>691</v>
      </c>
      <c r="S1942" s="91">
        <v>12</v>
      </c>
      <c r="T1942" s="87" t="s">
        <v>691</v>
      </c>
      <c r="U1942" s="91">
        <v>40</v>
      </c>
      <c r="V1942" s="91">
        <v>35</v>
      </c>
      <c r="W1942" s="93">
        <v>0</v>
      </c>
      <c r="X1942" s="146">
        <v>1.1332116145833335E-2</v>
      </c>
      <c r="Y1942" s="21">
        <v>3.15</v>
      </c>
      <c r="Z1942" s="147">
        <v>98</v>
      </c>
      <c r="AA1942" s="147">
        <v>145</v>
      </c>
      <c r="AB1942" s="21">
        <v>0</v>
      </c>
      <c r="AC1942" s="21">
        <v>0</v>
      </c>
      <c r="AD1942" s="153">
        <f>VLOOKUP(D1942,'Dados Base'!$B:$K,9,FALSE)*31536000/VLOOKUP($F1942,F:H,MATCH(H1941,F1941:AF1941,0),FALSE)</f>
        <v>20789.340774328568</v>
      </c>
      <c r="AE1942" s="153">
        <f>VLOOKUP(D1942,'Dados Base'!$B:$K,10,FALSE)*31536000/VLOOKUP($F1942,F:H,MATCH(H1941,F1941:AF1941,0),FALSE)</f>
        <v>2254.9284966864316</v>
      </c>
      <c r="AF1942" s="148">
        <v>75.89</v>
      </c>
      <c r="AG1942" s="21">
        <v>100</v>
      </c>
      <c r="AH1942" s="148">
        <v>59.09</v>
      </c>
      <c r="AI1942" s="148">
        <v>46.24</v>
      </c>
      <c r="AJ1942" s="148">
        <v>99.8</v>
      </c>
      <c r="AK1942" s="72">
        <f>(SUMIFS('Banco de Indicadores Mun. (2)'!I:I,'Banco de Indicadores Mun. (2)'!B:B,'Banco de Indicadores - Mun. (1)'!B1942,'Banco de Indicadores Mun. (2)'!A:A,'Banco de Indicadores - Mun. (1)'!A1942) / VLOOKUP(D1942,'Dados Base'!$B:$K,8,FALSE)) * 100</f>
        <v>11.332105</v>
      </c>
      <c r="AL1942" s="72">
        <f>(SUMIFS('Banco de Indicadores Mun. (2)'!I:I,'Banco de Indicadores Mun. (2)'!B:B,'Banco de Indicadores - Mun. (1)'!B1942,'Banco de Indicadores Mun. (2)'!A:A,'Banco de Indicadores - Mun. (1)'!A1942) / VLOOKUP(D1942,'Dados Base'!$B:$K,9,FALSE)) * 100</f>
        <v>5.995822751322752</v>
      </c>
      <c r="AM1942" s="72">
        <f>(SUMIFS('Banco de Indicadores Mun. (2)'!J:J,'Banco de Indicadores Mun. (2)'!B:B,'Banco de Indicadores - Mun. (1)'!B1942,'Banco de Indicadores Mun. (2)'!A:A,'Banco de Indicadores - Mun. (1)'!A1942) / VLOOKUP(D1942,'Dados Base'!$B:$K,7,FALSE)) * 100</f>
        <v>12.110264150943397</v>
      </c>
      <c r="AN1942" s="72">
        <f>(SUMIFS('Banco de Indicadores Mun. (2)'!K:K,'Banco de Indicadores Mun. (2)'!B:B,'Banco de Indicadores - Mun. (1)'!B1942,'Banco de Indicadores Mun. (2)'!A:A,'Banco de Indicadores - Mun. (1)'!A1942) / VLOOKUP(D1942,'Dados Base'!$B:$K,10,FALSE)) * 100</f>
        <v>8.3143658536585363</v>
      </c>
      <c r="AO1942" s="21"/>
      <c r="AP1942" s="21">
        <v>0</v>
      </c>
      <c r="AQ1942" s="5">
        <v>0</v>
      </c>
      <c r="AR1942" s="9">
        <v>10</v>
      </c>
      <c r="AS1942" s="22">
        <v>66</v>
      </c>
      <c r="AT1942" s="22">
        <v>66</v>
      </c>
      <c r="AU1942" s="22">
        <v>40.329218106995881</v>
      </c>
      <c r="AV1942" s="23">
        <v>5.61</v>
      </c>
      <c r="AW1942" s="12">
        <v>0</v>
      </c>
      <c r="AX1942" s="21">
        <v>0</v>
      </c>
      <c r="AY1942" s="116">
        <v>296.29290291181792</v>
      </c>
    </row>
    <row r="1943" spans="1:51" ht="15.75" x14ac:dyDescent="0.25">
      <c r="A1943" s="144">
        <v>2014</v>
      </c>
      <c r="B1943" s="77" t="s">
        <v>8</v>
      </c>
      <c r="C1943" s="78">
        <v>5</v>
      </c>
      <c r="D1943" s="77">
        <v>3500600</v>
      </c>
      <c r="E1943" s="78">
        <v>35006005</v>
      </c>
      <c r="F1943" s="78" t="str">
        <f t="shared" si="81"/>
        <v>350060052014</v>
      </c>
      <c r="G1943" s="89">
        <v>2.6787030789204636</v>
      </c>
      <c r="H1943" s="80">
        <f t="shared" si="80"/>
        <v>2880</v>
      </c>
      <c r="I1943" s="94">
        <v>2880</v>
      </c>
      <c r="J1943" s="95">
        <v>0</v>
      </c>
      <c r="K1943" s="83">
        <f>(H1943)/VLOOKUP(D1943,'Dados Base'!$B:$K,6,FALSE)</f>
        <v>791.20879120879113</v>
      </c>
      <c r="L1943" s="88">
        <f t="shared" si="82"/>
        <v>100</v>
      </c>
      <c r="M1943" s="85">
        <v>1</v>
      </c>
      <c r="N1943" s="92">
        <v>0.85399999999999998</v>
      </c>
      <c r="O1943" s="91">
        <v>4</v>
      </c>
      <c r="P1943" s="91" t="s">
        <v>691</v>
      </c>
      <c r="Q1943" s="91" t="s">
        <v>691</v>
      </c>
      <c r="R1943" s="91" t="s">
        <v>691</v>
      </c>
      <c r="S1943" s="91">
        <v>9</v>
      </c>
      <c r="T1943" s="87" t="s">
        <v>691</v>
      </c>
      <c r="U1943" s="91">
        <v>59</v>
      </c>
      <c r="V1943" s="91">
        <v>70</v>
      </c>
      <c r="W1943" s="93">
        <v>0</v>
      </c>
      <c r="X1943" s="146">
        <v>7.4999999999999997E-3</v>
      </c>
      <c r="Y1943" s="21">
        <v>2.15</v>
      </c>
      <c r="Z1943" s="147">
        <v>0</v>
      </c>
      <c r="AA1943" s="147">
        <v>166</v>
      </c>
      <c r="AB1943" s="21">
        <v>3</v>
      </c>
      <c r="AC1943" s="21">
        <v>0</v>
      </c>
      <c r="AD1943" s="153">
        <f>VLOOKUP(D1943,'Dados Base'!$B:$K,9,FALSE)*31536000/VLOOKUP($F1943,F:H,MATCH(H1942,F1942:AF1942,0),FALSE)</f>
        <v>547.5</v>
      </c>
      <c r="AE1943" s="153">
        <f>VLOOKUP(D1943,'Dados Base'!$B:$K,10,FALSE)*31536000/VLOOKUP($F1943,F:H,MATCH(H1942,F1942:AF1942,0),FALSE)</f>
        <v>109.5</v>
      </c>
      <c r="AF1943" s="148">
        <v>100</v>
      </c>
      <c r="AG1943" s="21">
        <v>100</v>
      </c>
      <c r="AH1943" s="148">
        <v>96.58</v>
      </c>
      <c r="AI1943" s="148">
        <v>34.090000000000003</v>
      </c>
      <c r="AJ1943" s="148">
        <v>100</v>
      </c>
      <c r="AK1943" s="72">
        <f>(SUMIFS('Banco de Indicadores Mun. (2)'!I:I,'Banco de Indicadores Mun. (2)'!B:B,'Banco de Indicadores - Mun. (1)'!B1943,'Banco de Indicadores Mun. (2)'!A:A,'Banco de Indicadores - Mun. (1)'!A1943) / VLOOKUP(D1943,'Dados Base'!$B:$K,8,FALSE)) * 100</f>
        <v>0.91999999999999993</v>
      </c>
      <c r="AL1943" s="72">
        <f>(SUMIFS('Banco de Indicadores Mun. (2)'!I:I,'Banco de Indicadores Mun. (2)'!B:B,'Banco de Indicadores - Mun. (1)'!B1943,'Banco de Indicadores Mun. (2)'!A:A,'Banco de Indicadores - Mun. (1)'!A1943) / VLOOKUP(D1943,'Dados Base'!$B:$K,9,FALSE)) * 100</f>
        <v>0.36799999999999999</v>
      </c>
      <c r="AM1943" s="72">
        <f>(SUMIFS('Banco de Indicadores Mun. (2)'!J:J,'Banco de Indicadores Mun. (2)'!B:B,'Banco de Indicadores - Mun. (1)'!B1943,'Banco de Indicadores Mun. (2)'!A:A,'Banco de Indicadores - Mun. (1)'!A1943) / VLOOKUP(D1943,'Dados Base'!$B:$K,7,FALSE)) * 100</f>
        <v>0</v>
      </c>
      <c r="AN1943" s="72">
        <f>(SUMIFS('Banco de Indicadores Mun. (2)'!K:K,'Banco de Indicadores Mun. (2)'!B:B,'Banco de Indicadores - Mun. (1)'!B1943,'Banco de Indicadores Mun. (2)'!A:A,'Banco de Indicadores - Mun. (1)'!A1943) / VLOOKUP(D1943,'Dados Base'!$B:$K,10,FALSE)) * 100</f>
        <v>1.8399999999999999</v>
      </c>
      <c r="AO1943" s="21"/>
      <c r="AP1943" s="21">
        <v>0</v>
      </c>
      <c r="AQ1943" s="5">
        <v>0</v>
      </c>
      <c r="AR1943" s="9">
        <v>7.3</v>
      </c>
      <c r="AS1943" s="22">
        <v>90</v>
      </c>
      <c r="AT1943" s="22">
        <v>0</v>
      </c>
      <c r="AU1943" s="22">
        <v>0</v>
      </c>
      <c r="AV1943" s="23">
        <v>1.35</v>
      </c>
      <c r="AW1943" s="12">
        <v>0</v>
      </c>
      <c r="AX1943" s="21">
        <v>0</v>
      </c>
      <c r="AY1943" s="116">
        <v>483.25722141415059</v>
      </c>
    </row>
    <row r="1944" spans="1:51" ht="15.75" x14ac:dyDescent="0.25">
      <c r="A1944" s="144">
        <v>2014</v>
      </c>
      <c r="B1944" s="77" t="s">
        <v>9</v>
      </c>
      <c r="C1944" s="78">
        <v>13</v>
      </c>
      <c r="D1944" s="77">
        <v>3500709</v>
      </c>
      <c r="E1944" s="78">
        <v>350070913</v>
      </c>
      <c r="F1944" s="78" t="str">
        <f t="shared" si="81"/>
        <v>3500709132014</v>
      </c>
      <c r="G1944" s="89">
        <v>0.52930759594447263</v>
      </c>
      <c r="H1944" s="80">
        <f t="shared" si="80"/>
        <v>35199</v>
      </c>
      <c r="I1944" s="94">
        <v>33759</v>
      </c>
      <c r="J1944" s="95">
        <v>1440</v>
      </c>
      <c r="K1944" s="83">
        <f>(H1944)/VLOOKUP(D1944,'Dados Base'!$B:$K,6,FALSE)</f>
        <v>36.378011347781602</v>
      </c>
      <c r="L1944" s="88">
        <f t="shared" si="82"/>
        <v>95.90897468678088</v>
      </c>
      <c r="M1944" s="85">
        <v>2</v>
      </c>
      <c r="N1944" s="92">
        <v>0.745</v>
      </c>
      <c r="O1944" s="91">
        <v>133</v>
      </c>
      <c r="P1944" s="91" t="s">
        <v>691</v>
      </c>
      <c r="Q1944" s="91" t="s">
        <v>691</v>
      </c>
      <c r="R1944" s="91" t="s">
        <v>691</v>
      </c>
      <c r="S1944" s="91">
        <v>85</v>
      </c>
      <c r="T1944" s="87" t="s">
        <v>691</v>
      </c>
      <c r="U1944" s="91">
        <v>318</v>
      </c>
      <c r="V1944" s="91">
        <v>228</v>
      </c>
      <c r="W1944" s="93">
        <v>0</v>
      </c>
      <c r="X1944" s="146">
        <v>0.10142355560416666</v>
      </c>
      <c r="Y1944" s="21">
        <v>27.78</v>
      </c>
      <c r="Z1944" s="147">
        <v>0</v>
      </c>
      <c r="AA1944" s="147">
        <v>1875</v>
      </c>
      <c r="AB1944" s="21">
        <v>0</v>
      </c>
      <c r="AC1944" s="21">
        <v>1</v>
      </c>
      <c r="AD1944" s="153">
        <f>VLOOKUP(D1944,'Dados Base'!$B:$K,9,FALSE)*31536000/VLOOKUP($F1944,F:H,MATCH(H1943,F1943:AF1943,0),FALSE)</f>
        <v>7669.1996931731019</v>
      </c>
      <c r="AE1944" s="153">
        <f>VLOOKUP(D1944,'Dados Base'!$B:$K,10,FALSE)*31536000/VLOOKUP($F1944,F:H,MATCH(H1943,F1943:AF1943,0),FALSE)</f>
        <v>815.30043467143969</v>
      </c>
      <c r="AF1944" s="148">
        <v>94.66</v>
      </c>
      <c r="AG1944" s="21">
        <v>95.57</v>
      </c>
      <c r="AH1944" s="148">
        <v>94.43</v>
      </c>
      <c r="AI1944" s="148">
        <v>30.79</v>
      </c>
      <c r="AJ1944" s="148">
        <v>99.05</v>
      </c>
      <c r="AK1944" s="72">
        <f>(SUMIFS('Banco de Indicadores Mun. (2)'!I:I,'Banco de Indicadores Mun. (2)'!B:B,'Banco de Indicadores - Mun. (1)'!B1944,'Banco de Indicadores Mun. (2)'!A:A,'Banco de Indicadores - Mun. (1)'!A1944) / VLOOKUP(D1944,'Dados Base'!$B:$K,8,FALSE)) * 100</f>
        <v>7.3986044943820222</v>
      </c>
      <c r="AL1944" s="72">
        <f>(SUMIFS('Banco de Indicadores Mun. (2)'!I:I,'Banco de Indicadores Mun. (2)'!B:B,'Banco de Indicadores - Mun. (1)'!B1944,'Banco de Indicadores Mun. (2)'!A:A,'Banco de Indicadores - Mun. (1)'!A1944) / VLOOKUP(D1944,'Dados Base'!$B:$K,9,FALSE)) * 100</f>
        <v>3.8462371495327092</v>
      </c>
      <c r="AM1944" s="72">
        <f>(SUMIFS('Banco de Indicadores Mun. (2)'!J:J,'Banco de Indicadores Mun. (2)'!B:B,'Banco de Indicadores - Mun. (1)'!B1944,'Banco de Indicadores Mun. (2)'!A:A,'Banco de Indicadores - Mun. (1)'!A1944) / VLOOKUP(D1944,'Dados Base'!$B:$K,7,FALSE)) * 100</f>
        <v>0.23006214689265536</v>
      </c>
      <c r="AN1944" s="72">
        <f>(SUMIFS('Banco de Indicadores Mun. (2)'!K:K,'Banco de Indicadores Mun. (2)'!B:B,'Banco de Indicadores - Mun. (1)'!B1944,'Banco de Indicadores Mun. (2)'!A:A,'Banco de Indicadores - Mun. (1)'!A1944) / VLOOKUP(D1944,'Dados Base'!$B:$K,10,FALSE)) * 100</f>
        <v>35.285021978021966</v>
      </c>
      <c r="AO1944" s="21"/>
      <c r="AP1944" s="21">
        <v>0</v>
      </c>
      <c r="AQ1944" s="5">
        <v>0</v>
      </c>
      <c r="AR1944" s="9">
        <v>7.2</v>
      </c>
      <c r="AS1944" s="22">
        <v>94</v>
      </c>
      <c r="AT1944" s="22">
        <v>0</v>
      </c>
      <c r="AU1944" s="22">
        <v>0</v>
      </c>
      <c r="AV1944" s="23">
        <v>1.41</v>
      </c>
      <c r="AW1944" s="12">
        <v>0</v>
      </c>
      <c r="AX1944" s="21">
        <v>1</v>
      </c>
      <c r="AY1944" s="116">
        <v>0.9017370885416166</v>
      </c>
    </row>
    <row r="1945" spans="1:51" ht="15.75" x14ac:dyDescent="0.25">
      <c r="A1945" s="144">
        <v>2014</v>
      </c>
      <c r="B1945" s="77" t="s">
        <v>10</v>
      </c>
      <c r="C1945" s="78">
        <v>10</v>
      </c>
      <c r="D1945" s="77">
        <v>3500758</v>
      </c>
      <c r="E1945" s="78">
        <v>350075810</v>
      </c>
      <c r="F1945" s="78" t="str">
        <f t="shared" si="81"/>
        <v>3500758102014</v>
      </c>
      <c r="G1945" s="89">
        <v>2.3994717427925361</v>
      </c>
      <c r="H1945" s="80">
        <f t="shared" si="80"/>
        <v>5244</v>
      </c>
      <c r="I1945" s="94">
        <v>4092</v>
      </c>
      <c r="J1945" s="95">
        <v>1152</v>
      </c>
      <c r="K1945" s="83">
        <f>(H1945)/VLOOKUP(D1945,'Dados Base'!$B:$K,6,FALSE)</f>
        <v>32.941767698976065</v>
      </c>
      <c r="L1945" s="88">
        <f t="shared" si="82"/>
        <v>78.032036613272311</v>
      </c>
      <c r="M1945" s="85">
        <v>4</v>
      </c>
      <c r="N1945" s="92">
        <v>0.71199999999999997</v>
      </c>
      <c r="O1945" s="91">
        <v>47</v>
      </c>
      <c r="P1945" s="91" t="s">
        <v>691</v>
      </c>
      <c r="Q1945" s="91" t="s">
        <v>691</v>
      </c>
      <c r="R1945" s="91" t="s">
        <v>691</v>
      </c>
      <c r="S1945" s="91">
        <v>18</v>
      </c>
      <c r="T1945" s="87" t="s">
        <v>691</v>
      </c>
      <c r="U1945" s="91">
        <v>26</v>
      </c>
      <c r="V1945" s="91">
        <v>18</v>
      </c>
      <c r="W1945" s="93">
        <v>0</v>
      </c>
      <c r="X1945" s="146">
        <v>9.8365968749999991E-3</v>
      </c>
      <c r="Y1945" s="21">
        <v>2.87</v>
      </c>
      <c r="Z1945" s="147">
        <v>92</v>
      </c>
      <c r="AA1945" s="147">
        <v>130</v>
      </c>
      <c r="AB1945" s="21">
        <v>0</v>
      </c>
      <c r="AC1945" s="21">
        <v>0</v>
      </c>
      <c r="AD1945" s="153">
        <f>VLOOKUP(D1945,'Dados Base'!$B:$K,9,FALSE)*31536000/VLOOKUP($F1945,F:H,MATCH(H1944,F1944:AF1944,0),FALSE)</f>
        <v>8599.633867276887</v>
      </c>
      <c r="AE1945" s="153">
        <f>VLOOKUP(D1945,'Dados Base'!$B:$K,10,FALSE)*31536000/VLOOKUP($F1945,F:H,MATCH(H1944,F1944:AF1944,0),FALSE)</f>
        <v>1262.8832951945083</v>
      </c>
      <c r="AF1945" s="148">
        <v>72.03</v>
      </c>
      <c r="AG1945" s="21">
        <v>100</v>
      </c>
      <c r="AH1945" s="148">
        <v>48.37</v>
      </c>
      <c r="AI1945" s="148">
        <v>25.64</v>
      </c>
      <c r="AJ1945" s="148">
        <v>95.81</v>
      </c>
      <c r="AK1945" s="72">
        <f>(SUMIFS('Banco de Indicadores Mun. (2)'!I:I,'Banco de Indicadores Mun. (2)'!B:B,'Banco de Indicadores - Mun. (1)'!B1945,'Banco de Indicadores Mun. (2)'!A:A,'Banco de Indicadores - Mun. (1)'!A1945) / VLOOKUP(D1945,'Dados Base'!$B:$K,8,FALSE)) * 100</f>
        <v>2.1056862745098033</v>
      </c>
      <c r="AL1945" s="72">
        <f>(SUMIFS('Banco de Indicadores Mun. (2)'!I:I,'Banco de Indicadores Mun. (2)'!B:B,'Banco de Indicadores - Mun. (1)'!B1945,'Banco de Indicadores Mun. (2)'!A:A,'Banco de Indicadores - Mun. (1)'!A1945) / VLOOKUP(D1945,'Dados Base'!$B:$K,9,FALSE)) * 100</f>
        <v>0.75097902097902092</v>
      </c>
      <c r="AM1945" s="72">
        <f>(SUMIFS('Banco de Indicadores Mun. (2)'!J:J,'Banco de Indicadores Mun. (2)'!B:B,'Banco de Indicadores - Mun. (1)'!B1945,'Banco de Indicadores Mun. (2)'!A:A,'Banco de Indicadores - Mun. (1)'!A1945) / VLOOKUP(D1945,'Dados Base'!$B:$K,7,FALSE)) * 100</f>
        <v>5.786666666666667E-2</v>
      </c>
      <c r="AN1945" s="72">
        <f>(SUMIFS('Banco de Indicadores Mun. (2)'!K:K,'Banco de Indicadores Mun. (2)'!B:B,'Banco de Indicadores - Mun. (1)'!B1945,'Banco de Indicadores Mun. (2)'!A:A,'Banco de Indicadores - Mun. (1)'!A1945) / VLOOKUP(D1945,'Dados Base'!$B:$K,10,FALSE)) * 100</f>
        <v>5.0311428571428563</v>
      </c>
      <c r="AO1945" s="21"/>
      <c r="AP1945" s="21">
        <v>0</v>
      </c>
      <c r="AQ1945" s="5">
        <v>0</v>
      </c>
      <c r="AR1945" s="9">
        <v>8.6999999999999993</v>
      </c>
      <c r="AS1945" s="22">
        <v>74</v>
      </c>
      <c r="AT1945" s="22">
        <v>74</v>
      </c>
      <c r="AU1945" s="22">
        <v>41.441441441441441</v>
      </c>
      <c r="AV1945" s="23">
        <v>5.3</v>
      </c>
      <c r="AW1945" s="12">
        <v>0</v>
      </c>
      <c r="AX1945" s="21">
        <v>0</v>
      </c>
      <c r="AY1945" s="116">
        <v>87.089740023018877</v>
      </c>
    </row>
    <row r="1946" spans="1:51" ht="15.75" x14ac:dyDescent="0.25">
      <c r="A1946" s="144">
        <v>2014</v>
      </c>
      <c r="B1946" s="77" t="s">
        <v>11</v>
      </c>
      <c r="C1946" s="78">
        <v>21</v>
      </c>
      <c r="D1946" s="77">
        <v>3500808</v>
      </c>
      <c r="E1946" s="78">
        <v>350080821</v>
      </c>
      <c r="F1946" s="78" t="str">
        <f t="shared" si="81"/>
        <v>3500808212014</v>
      </c>
      <c r="G1946" s="89">
        <v>0.30690789692997544</v>
      </c>
      <c r="H1946" s="80">
        <f t="shared" si="80"/>
        <v>3910</v>
      </c>
      <c r="I1946" s="94">
        <v>3397</v>
      </c>
      <c r="J1946" s="95">
        <v>513</v>
      </c>
      <c r="K1946" s="83">
        <f>(H1946)/VLOOKUP(D1946,'Dados Base'!$B:$K,6,FALSE)</f>
        <v>32.719665271966527</v>
      </c>
      <c r="L1946" s="88">
        <f t="shared" si="82"/>
        <v>86.879795396419439</v>
      </c>
      <c r="M1946" s="85">
        <v>3</v>
      </c>
      <c r="N1946" s="92">
        <v>0.74099999999999999</v>
      </c>
      <c r="O1946" s="91">
        <v>31</v>
      </c>
      <c r="P1946" s="91" t="s">
        <v>691</v>
      </c>
      <c r="Q1946" s="91" t="s">
        <v>691</v>
      </c>
      <c r="R1946" s="91" t="s">
        <v>691</v>
      </c>
      <c r="S1946" s="91">
        <v>8</v>
      </c>
      <c r="T1946" s="87" t="s">
        <v>691</v>
      </c>
      <c r="U1946" s="91">
        <v>32</v>
      </c>
      <c r="V1946" s="91">
        <v>15</v>
      </c>
      <c r="W1946" s="93">
        <v>0</v>
      </c>
      <c r="X1946" s="146">
        <v>8.8952500000000004E-3</v>
      </c>
      <c r="Y1946" s="21">
        <v>2.39</v>
      </c>
      <c r="Z1946" s="147">
        <v>150</v>
      </c>
      <c r="AA1946" s="147">
        <v>34</v>
      </c>
      <c r="AB1946" s="21">
        <v>1</v>
      </c>
      <c r="AC1946" s="21">
        <v>0</v>
      </c>
      <c r="AD1946" s="153">
        <f>VLOOKUP(D1946,'Dados Base'!$B:$K,9,FALSE)*31536000/VLOOKUP($F1946,F:H,MATCH(H1945,F1945:AF1945,0),FALSE)</f>
        <v>7258.9258312020456</v>
      </c>
      <c r="AE1946" s="153">
        <f>VLOOKUP(D1946,'Dados Base'!$B:$K,10,FALSE)*31536000/VLOOKUP($F1946,F:H,MATCH(H1945,F1945:AF1945,0),FALSE)</f>
        <v>806.54731457800483</v>
      </c>
      <c r="AF1946" s="148">
        <v>87.36</v>
      </c>
      <c r="AG1946" s="21">
        <v>83.66</v>
      </c>
      <c r="AH1946" s="148">
        <v>82.95</v>
      </c>
      <c r="AI1946" s="148">
        <v>17.27</v>
      </c>
      <c r="AJ1946" s="148">
        <v>100</v>
      </c>
      <c r="AK1946" s="72">
        <f>(SUMIFS('Banco de Indicadores Mun. (2)'!I:I,'Banco de Indicadores Mun. (2)'!B:B,'Banco de Indicadores - Mun. (1)'!B1946,'Banco de Indicadores Mun. (2)'!A:A,'Banco de Indicadores - Mun. (1)'!A1946) / VLOOKUP(D1946,'Dados Base'!$B:$K,8,FALSE)) * 100</f>
        <v>2.0357619047619053</v>
      </c>
      <c r="AL1946" s="72">
        <f>(SUMIFS('Banco de Indicadores Mun. (2)'!I:I,'Banco de Indicadores Mun. (2)'!B:B,'Banco de Indicadores - Mun. (1)'!B1946,'Banco de Indicadores Mun. (2)'!A:A,'Banco de Indicadores - Mun. (1)'!A1946) / VLOOKUP(D1946,'Dados Base'!$B:$K,9,FALSE)) * 100</f>
        <v>0.95002222222222243</v>
      </c>
      <c r="AM1946" s="72">
        <f>(SUMIFS('Banco de Indicadores Mun. (2)'!J:J,'Banco de Indicadores Mun. (2)'!B:B,'Banco de Indicadores - Mun. (1)'!B1946,'Banco de Indicadores Mun. (2)'!A:A,'Banco de Indicadores - Mun. (1)'!A1946) / VLOOKUP(D1946,'Dados Base'!$B:$K,7,FALSE)) * 100</f>
        <v>0</v>
      </c>
      <c r="AN1946" s="72">
        <f>(SUMIFS('Banco de Indicadores Mun. (2)'!K:K,'Banco de Indicadores Mun. (2)'!B:B,'Banco de Indicadores - Mun. (1)'!B1946,'Banco de Indicadores Mun. (2)'!A:A,'Banco de Indicadores - Mun. (1)'!A1946) / VLOOKUP(D1946,'Dados Base'!$B:$K,10,FALSE)) * 100</f>
        <v>8.5502000000000056</v>
      </c>
      <c r="AO1946" s="21"/>
      <c r="AP1946" s="21">
        <v>0</v>
      </c>
      <c r="AQ1946" s="5">
        <v>0</v>
      </c>
      <c r="AR1946" s="9">
        <v>8.6999999999999993</v>
      </c>
      <c r="AS1946" s="22">
        <v>98</v>
      </c>
      <c r="AT1946" s="22">
        <v>98</v>
      </c>
      <c r="AU1946" s="22">
        <v>81.521739130434781</v>
      </c>
      <c r="AV1946" s="23">
        <v>9.9700000000000006</v>
      </c>
      <c r="AW1946" s="12">
        <v>0</v>
      </c>
      <c r="AX1946" s="21">
        <v>0</v>
      </c>
      <c r="AY1946" s="116">
        <v>92.427864326096497</v>
      </c>
    </row>
    <row r="1947" spans="1:51" ht="15.75" x14ac:dyDescent="0.25">
      <c r="A1947" s="144">
        <v>2014</v>
      </c>
      <c r="B1947" s="77" t="s">
        <v>12</v>
      </c>
      <c r="C1947" s="78">
        <v>12</v>
      </c>
      <c r="D1947" s="77">
        <v>3500907</v>
      </c>
      <c r="E1947" s="78">
        <v>350090712</v>
      </c>
      <c r="F1947" s="78" t="str">
        <f t="shared" si="81"/>
        <v>3500907122014</v>
      </c>
      <c r="G1947" s="89">
        <v>0.73530744210681398</v>
      </c>
      <c r="H1947" s="80">
        <f t="shared" si="80"/>
        <v>3907</v>
      </c>
      <c r="I1947" s="94">
        <v>3186</v>
      </c>
      <c r="J1947" s="95">
        <v>721</v>
      </c>
      <c r="K1947" s="83">
        <f>(H1947)/VLOOKUP(D1947,'Dados Base'!$B:$K,6,FALSE)</f>
        <v>12.360403682495493</v>
      </c>
      <c r="L1947" s="88">
        <f t="shared" si="82"/>
        <v>81.545943178909653</v>
      </c>
      <c r="M1947" s="85">
        <v>2</v>
      </c>
      <c r="N1947" s="92">
        <v>0.68700000000000006</v>
      </c>
      <c r="O1947" s="91">
        <v>54</v>
      </c>
      <c r="P1947" s="91" t="s">
        <v>691</v>
      </c>
      <c r="Q1947" s="91" t="s">
        <v>691</v>
      </c>
      <c r="R1947" s="91" t="s">
        <v>691</v>
      </c>
      <c r="S1947" s="91">
        <v>4</v>
      </c>
      <c r="T1947" s="87" t="s">
        <v>691</v>
      </c>
      <c r="U1947" s="91">
        <v>16</v>
      </c>
      <c r="V1947" s="91">
        <v>28</v>
      </c>
      <c r="W1947" s="93">
        <v>0</v>
      </c>
      <c r="X1947" s="146">
        <v>8.0439432291666661E-3</v>
      </c>
      <c r="Y1947" s="21">
        <v>2.2400000000000002</v>
      </c>
      <c r="Z1947" s="147">
        <v>133</v>
      </c>
      <c r="AA1947" s="147">
        <v>40</v>
      </c>
      <c r="AB1947" s="21">
        <v>0</v>
      </c>
      <c r="AC1947" s="21">
        <v>0</v>
      </c>
      <c r="AD1947" s="153">
        <f>VLOOKUP(D1947,'Dados Base'!$B:$K,9,FALSE)*31536000/VLOOKUP($F1947,F:H,MATCH(H1946,F1946:AF1946,0),FALSE)</f>
        <v>22277.798822626057</v>
      </c>
      <c r="AE1947" s="153">
        <f>VLOOKUP(D1947,'Dados Base'!$B:$K,10,FALSE)*31536000/VLOOKUP($F1947,F:H,MATCH(H1946,F1946:AF1946,0),FALSE)</f>
        <v>2421.4998720245717</v>
      </c>
      <c r="AF1947" s="148">
        <v>79.06</v>
      </c>
      <c r="AG1947" s="21">
        <v>100</v>
      </c>
      <c r="AH1947" s="148">
        <v>75.239999999999995</v>
      </c>
      <c r="AI1947" s="148">
        <v>17.57</v>
      </c>
      <c r="AJ1947" s="148">
        <v>99.81</v>
      </c>
      <c r="AK1947" s="72">
        <f>(SUMIFS('Banco de Indicadores Mun. (2)'!I:I,'Banco de Indicadores Mun. (2)'!B:B,'Banco de Indicadores - Mun. (1)'!B1947,'Banco de Indicadores Mun. (2)'!A:A,'Banco de Indicadores - Mun. (1)'!A1947) / VLOOKUP(D1947,'Dados Base'!$B:$K,8,FALSE)) * 100</f>
        <v>42.17201086956522</v>
      </c>
      <c r="AL1947" s="72">
        <f>(SUMIFS('Banco de Indicadores Mun. (2)'!I:I,'Banco de Indicadores Mun. (2)'!B:B,'Banco de Indicadores - Mun. (1)'!B1947,'Banco de Indicadores Mun. (2)'!A:A,'Banco de Indicadores - Mun. (1)'!A1947) / VLOOKUP(D1947,'Dados Base'!$B:$K,9,FALSE)) * 100</f>
        <v>14.057336956521741</v>
      </c>
      <c r="AM1947" s="72">
        <f>(SUMIFS('Banco de Indicadores Mun. (2)'!J:J,'Banco de Indicadores Mun. (2)'!B:B,'Banco de Indicadores - Mun. (1)'!B1947,'Banco de Indicadores Mun. (2)'!A:A,'Banco de Indicadores - Mun. (1)'!A1947) / VLOOKUP(D1947,'Dados Base'!$B:$K,7,FALSE)) * 100</f>
        <v>59.958354838709674</v>
      </c>
      <c r="AN1947" s="72">
        <f>(SUMIFS('Banco de Indicadores Mun. (2)'!K:K,'Banco de Indicadores Mun. (2)'!B:B,'Banco de Indicadores - Mun. (1)'!B1947,'Banco de Indicadores Mun. (2)'!A:A,'Banco de Indicadores - Mun. (1)'!A1947) / VLOOKUP(D1947,'Dados Base'!$B:$K,10,FALSE)) * 100</f>
        <v>5.4135666666666662</v>
      </c>
      <c r="AO1947" s="21"/>
      <c r="AP1947" s="21">
        <v>0</v>
      </c>
      <c r="AQ1947" s="5">
        <v>0</v>
      </c>
      <c r="AR1947" s="9">
        <v>8</v>
      </c>
      <c r="AS1947" s="22">
        <v>92</v>
      </c>
      <c r="AT1947" s="22">
        <v>92</v>
      </c>
      <c r="AU1947" s="22">
        <v>76.878612716763001</v>
      </c>
      <c r="AV1947" s="23">
        <v>8.36</v>
      </c>
      <c r="AW1947" s="12">
        <v>0</v>
      </c>
      <c r="AX1947" s="21">
        <v>0</v>
      </c>
      <c r="AY1947" s="116">
        <v>181.13971930094661</v>
      </c>
    </row>
    <row r="1948" spans="1:51" ht="15.75" x14ac:dyDescent="0.25">
      <c r="A1948" s="144">
        <v>2014</v>
      </c>
      <c r="B1948" s="77" t="s">
        <v>13</v>
      </c>
      <c r="C1948" s="78">
        <v>4</v>
      </c>
      <c r="D1948" s="77">
        <v>3501004</v>
      </c>
      <c r="E1948" s="78">
        <v>35010044</v>
      </c>
      <c r="F1948" s="78" t="str">
        <f t="shared" si="81"/>
        <v>350100442014</v>
      </c>
      <c r="G1948" s="89">
        <v>-5.5702066899721014E-2</v>
      </c>
      <c r="H1948" s="80">
        <f t="shared" si="80"/>
        <v>15571</v>
      </c>
      <c r="I1948" s="94">
        <v>13910</v>
      </c>
      <c r="J1948" s="95">
        <v>1661</v>
      </c>
      <c r="K1948" s="83">
        <f>(H1948)/VLOOKUP(D1948,'Dados Base'!$B:$K,6,FALSE)</f>
        <v>16.753278891363525</v>
      </c>
      <c r="L1948" s="88">
        <f t="shared" si="82"/>
        <v>89.332733928456747</v>
      </c>
      <c r="M1948" s="85">
        <v>3</v>
      </c>
      <c r="N1948" s="92">
        <v>0.73</v>
      </c>
      <c r="O1948" s="91">
        <v>232</v>
      </c>
      <c r="P1948" s="91" t="s">
        <v>691</v>
      </c>
      <c r="Q1948" s="91" t="s">
        <v>691</v>
      </c>
      <c r="R1948" s="91" t="s">
        <v>691</v>
      </c>
      <c r="S1948" s="91">
        <v>16</v>
      </c>
      <c r="T1948" s="87" t="s">
        <v>691</v>
      </c>
      <c r="U1948" s="91">
        <v>186</v>
      </c>
      <c r="V1948" s="91">
        <v>140</v>
      </c>
      <c r="W1948" s="93">
        <v>0</v>
      </c>
      <c r="X1948" s="146">
        <v>4.135461160300926E-2</v>
      </c>
      <c r="Y1948" s="21">
        <v>9.8800000000000008</v>
      </c>
      <c r="Z1948" s="147">
        <v>588</v>
      </c>
      <c r="AA1948" s="147">
        <v>175</v>
      </c>
      <c r="AB1948" s="21">
        <v>0</v>
      </c>
      <c r="AC1948" s="21">
        <v>0</v>
      </c>
      <c r="AD1948" s="153">
        <f>VLOOKUP(D1948,'Dados Base'!$B:$K,9,FALSE)*31536000/VLOOKUP($F1948,F:H,MATCH(H1947,F1947:AF1947,0),FALSE)</f>
        <v>29933.984972063452</v>
      </c>
      <c r="AE1948" s="153">
        <f>VLOOKUP(D1948,'Dados Base'!$B:$K,10,FALSE)*31536000/VLOOKUP($F1948,F:H,MATCH(H1947,F1947:AF1947,0),FALSE)</f>
        <v>3341.750690385973</v>
      </c>
      <c r="AF1948" s="148">
        <v>87.25</v>
      </c>
      <c r="AG1948" s="21">
        <v>88.81</v>
      </c>
      <c r="AH1948" s="148">
        <v>87.25</v>
      </c>
      <c r="AI1948" s="148">
        <v>44.12</v>
      </c>
      <c r="AJ1948" s="148">
        <v>99.87</v>
      </c>
      <c r="AK1948" s="72">
        <f>(SUMIFS('Banco de Indicadores Mun. (2)'!I:I,'Banco de Indicadores Mun. (2)'!B:B,'Banco de Indicadores - Mun. (1)'!B1948,'Banco de Indicadores Mun. (2)'!A:A,'Banco de Indicadores - Mun. (1)'!A1948) / VLOOKUP(D1948,'Dados Base'!$B:$K,8,FALSE)) * 100</f>
        <v>4.8287672413793077</v>
      </c>
      <c r="AL1948" s="72">
        <f>(SUMIFS('Banco de Indicadores Mun. (2)'!I:I,'Banco de Indicadores Mun. (2)'!B:B,'Banco de Indicadores - Mun. (1)'!B1948,'Banco de Indicadores Mun. (2)'!A:A,'Banco de Indicadores - Mun. (1)'!A1948) / VLOOKUP(D1948,'Dados Base'!$B:$K,9,FALSE)) * 100</f>
        <v>1.5159323410013525</v>
      </c>
      <c r="AM1948" s="72">
        <f>(SUMIFS('Banco de Indicadores Mun. (2)'!J:J,'Banco de Indicadores Mun. (2)'!B:B,'Banco de Indicadores - Mun. (1)'!B1948,'Banco de Indicadores Mun. (2)'!A:A,'Banco de Indicadores - Mun. (1)'!A1948) / VLOOKUP(D1948,'Dados Base'!$B:$K,7,FALSE)) * 100</f>
        <v>6.1724749163879569</v>
      </c>
      <c r="AN1948" s="72">
        <f>(SUMIFS('Banco de Indicadores Mun. (2)'!K:K,'Banco de Indicadores Mun. (2)'!B:B,'Banco de Indicadores - Mun. (1)'!B1948,'Banco de Indicadores Mun. (2)'!A:A,'Banco de Indicadores - Mun. (1)'!A1948) / VLOOKUP(D1948,'Dados Base'!$B:$K,10,FALSE)) * 100</f>
        <v>2.3938060606060607</v>
      </c>
      <c r="AO1948" s="21"/>
      <c r="AP1948" s="21">
        <v>0</v>
      </c>
      <c r="AQ1948" s="5">
        <v>0</v>
      </c>
      <c r="AR1948" s="9">
        <v>10</v>
      </c>
      <c r="AS1948" s="22">
        <v>100</v>
      </c>
      <c r="AT1948" s="22">
        <v>100</v>
      </c>
      <c r="AU1948" s="22">
        <v>77.064220183486242</v>
      </c>
      <c r="AV1948" s="23">
        <v>8.51</v>
      </c>
      <c r="AW1948" s="12">
        <v>0</v>
      </c>
      <c r="AX1948" s="21">
        <v>0</v>
      </c>
      <c r="AY1948" s="116">
        <v>300.5799100589947</v>
      </c>
    </row>
    <row r="1949" spans="1:51" ht="15.75" x14ac:dyDescent="0.25">
      <c r="A1949" s="144">
        <v>2014</v>
      </c>
      <c r="B1949" s="77" t="s">
        <v>14</v>
      </c>
      <c r="C1949" s="78">
        <v>19</v>
      </c>
      <c r="D1949" s="77">
        <v>3501103</v>
      </c>
      <c r="E1949" s="78">
        <v>350110319</v>
      </c>
      <c r="F1949" s="78" t="str">
        <f t="shared" si="81"/>
        <v>3501103192014</v>
      </c>
      <c r="G1949" s="89">
        <v>-0.31124700128728477</v>
      </c>
      <c r="H1949" s="80">
        <f t="shared" si="80"/>
        <v>4074</v>
      </c>
      <c r="I1949" s="94">
        <v>3321</v>
      </c>
      <c r="J1949" s="95">
        <v>753</v>
      </c>
      <c r="K1949" s="83">
        <f>(H1949)/VLOOKUP(D1949,'Dados Base'!$B:$K,6,FALSE)</f>
        <v>12.802463704355477</v>
      </c>
      <c r="L1949" s="88">
        <f t="shared" si="82"/>
        <v>81.516936671575849</v>
      </c>
      <c r="M1949" s="85">
        <v>2</v>
      </c>
      <c r="N1949" s="92">
        <v>0.7</v>
      </c>
      <c r="O1949" s="91">
        <v>67</v>
      </c>
      <c r="P1949" s="91" t="s">
        <v>691</v>
      </c>
      <c r="Q1949" s="91" t="s">
        <v>691</v>
      </c>
      <c r="R1949" s="91" t="s">
        <v>691</v>
      </c>
      <c r="S1949" s="91">
        <v>6</v>
      </c>
      <c r="T1949" s="87" t="s">
        <v>691</v>
      </c>
      <c r="U1949" s="91">
        <v>29</v>
      </c>
      <c r="V1949" s="91">
        <v>37</v>
      </c>
      <c r="W1949" s="93">
        <v>0</v>
      </c>
      <c r="X1949" s="146">
        <v>8.3347249999999994E-3</v>
      </c>
      <c r="Y1949" s="21">
        <v>2.31</v>
      </c>
      <c r="Z1949" s="147">
        <v>140</v>
      </c>
      <c r="AA1949" s="147">
        <v>38</v>
      </c>
      <c r="AB1949" s="21">
        <v>0</v>
      </c>
      <c r="AC1949" s="21">
        <v>0</v>
      </c>
      <c r="AD1949" s="153">
        <f>VLOOKUP(D1949,'Dados Base'!$B:$K,9,FALSE)*31536000/VLOOKUP($F1949,F:H,MATCH(H1948,F1948:AF1948,0),FALSE)</f>
        <v>17803.829160530193</v>
      </c>
      <c r="AE1949" s="153">
        <f>VLOOKUP(D1949,'Dados Base'!$B:$K,10,FALSE)*31536000/VLOOKUP($F1949,F:H,MATCH(H1948,F1948:AF1948,0),FALSE)</f>
        <v>2090.0147275405006</v>
      </c>
      <c r="AF1949" s="148">
        <v>78.56</v>
      </c>
      <c r="AG1949" s="21" t="s">
        <v>692</v>
      </c>
      <c r="AH1949" s="148">
        <v>74.680000000000007</v>
      </c>
      <c r="AI1949" s="148">
        <v>13.57</v>
      </c>
      <c r="AJ1949" s="148">
        <v>99.64</v>
      </c>
      <c r="AK1949" s="72">
        <f>(SUMIFS('Banco de Indicadores Mun. (2)'!I:I,'Banco de Indicadores Mun. (2)'!B:B,'Banco de Indicadores - Mun. (1)'!B1949,'Banco de Indicadores Mun. (2)'!A:A,'Banco de Indicadores - Mun. (1)'!A1949) / VLOOKUP(D1949,'Dados Base'!$B:$K,8,FALSE)) * 100</f>
        <v>1.8115869565217386</v>
      </c>
      <c r="AL1949" s="72">
        <f>(SUMIFS('Banco de Indicadores Mun. (2)'!I:I,'Banco de Indicadores Mun. (2)'!B:B,'Banco de Indicadores - Mun. (1)'!B1949,'Banco de Indicadores Mun. (2)'!A:A,'Banco de Indicadores - Mun. (1)'!A1949) / VLOOKUP(D1949,'Dados Base'!$B:$K,9,FALSE)) * 100</f>
        <v>0.72463478260869563</v>
      </c>
      <c r="AM1949" s="72">
        <f>(SUMIFS('Banco de Indicadores Mun. (2)'!J:J,'Banco de Indicadores Mun. (2)'!B:B,'Banco de Indicadores - Mun. (1)'!B1949,'Banco de Indicadores Mun. (2)'!A:A,'Banco de Indicadores - Mun. (1)'!A1949) / VLOOKUP(D1949,'Dados Base'!$B:$K,7,FALSE)) * 100</f>
        <v>2.5640923076923072</v>
      </c>
      <c r="AN1949" s="72">
        <f>(SUMIFS('Banco de Indicadores Mun. (2)'!K:K,'Banco de Indicadores Mun. (2)'!B:B,'Banco de Indicadores - Mun. (1)'!B1949,'Banco de Indicadores Mun. (2)'!A:A,'Banco de Indicadores - Mun. (1)'!A1949) / VLOOKUP(D1949,'Dados Base'!$B:$K,10,FALSE)) * 100</f>
        <v>0</v>
      </c>
      <c r="AO1949" s="21"/>
      <c r="AP1949" s="21">
        <v>0</v>
      </c>
      <c r="AQ1949" s="5">
        <v>0</v>
      </c>
      <c r="AR1949" s="9">
        <v>7.3</v>
      </c>
      <c r="AS1949" s="22">
        <v>94</v>
      </c>
      <c r="AT1949" s="22">
        <v>94</v>
      </c>
      <c r="AU1949" s="22">
        <v>78.651685393258418</v>
      </c>
      <c r="AV1949" s="23">
        <v>8.23</v>
      </c>
      <c r="AW1949" s="12">
        <v>0</v>
      </c>
      <c r="AX1949" s="21">
        <v>0</v>
      </c>
      <c r="AY1949" s="116">
        <v>211.17021444429787</v>
      </c>
    </row>
    <row r="1950" spans="1:51" ht="15.75" x14ac:dyDescent="0.25">
      <c r="A1950" s="144">
        <v>2014</v>
      </c>
      <c r="B1950" s="77" t="s">
        <v>15</v>
      </c>
      <c r="C1950" s="78">
        <v>10</v>
      </c>
      <c r="D1950" s="77">
        <v>3501152</v>
      </c>
      <c r="E1950" s="78">
        <v>350115210</v>
      </c>
      <c r="F1950" s="78" t="str">
        <f t="shared" si="81"/>
        <v>3501152102014</v>
      </c>
      <c r="G1950" s="89">
        <v>0.80650501235071115</v>
      </c>
      <c r="H1950" s="80">
        <f t="shared" si="80"/>
        <v>17296</v>
      </c>
      <c r="I1950" s="94">
        <v>14506</v>
      </c>
      <c r="J1950" s="95">
        <v>2790</v>
      </c>
      <c r="K1950" s="83">
        <f>(H1950)/VLOOKUP(D1950,'Dados Base'!$B:$K,6,FALSE)</f>
        <v>206.54406496298066</v>
      </c>
      <c r="L1950" s="88">
        <f t="shared" si="82"/>
        <v>83.869102682701197</v>
      </c>
      <c r="M1950" s="85">
        <v>2</v>
      </c>
      <c r="N1950" s="92">
        <v>0.76600000000000001</v>
      </c>
      <c r="O1950" s="91">
        <v>5</v>
      </c>
      <c r="P1950" s="91" t="s">
        <v>691</v>
      </c>
      <c r="Q1950" s="91" t="s">
        <v>691</v>
      </c>
      <c r="R1950" s="91" t="s">
        <v>691</v>
      </c>
      <c r="S1950" s="91">
        <v>16</v>
      </c>
      <c r="T1950" s="87" t="s">
        <v>691</v>
      </c>
      <c r="U1950" s="91">
        <v>76</v>
      </c>
      <c r="V1950" s="91">
        <v>73</v>
      </c>
      <c r="W1950" s="93">
        <v>1.36</v>
      </c>
      <c r="X1950" s="146">
        <v>3.9607619796296303E-2</v>
      </c>
      <c r="Y1950" s="21">
        <v>10.52</v>
      </c>
      <c r="Z1950" s="147">
        <v>0</v>
      </c>
      <c r="AA1950" s="147">
        <v>812</v>
      </c>
      <c r="AB1950" s="21">
        <v>3</v>
      </c>
      <c r="AC1950" s="21">
        <v>0</v>
      </c>
      <c r="AD1950" s="153">
        <f>VLOOKUP(D1950,'Dados Base'!$B:$K,9,FALSE)*31536000/VLOOKUP($F1950,F:H,MATCH(H1949,F1949:AF1949,0),FALSE)</f>
        <v>1367.4838112858465</v>
      </c>
      <c r="AE1950" s="153">
        <f>VLOOKUP(D1950,'Dados Base'!$B:$K,10,FALSE)*31536000/VLOOKUP($F1950,F:H,MATCH(H1949,F1949:AF1949,0),FALSE)</f>
        <v>200.56429232192417</v>
      </c>
      <c r="AF1950" s="148">
        <v>75.23</v>
      </c>
      <c r="AG1950" s="21">
        <v>100</v>
      </c>
      <c r="AH1950" s="148">
        <v>63.77</v>
      </c>
      <c r="AI1950" s="148">
        <v>38.9</v>
      </c>
      <c r="AJ1950" s="148">
        <v>89.7</v>
      </c>
      <c r="AK1950" s="72">
        <f>(SUMIFS('Banco de Indicadores Mun. (2)'!I:I,'Banco de Indicadores Mun. (2)'!B:B,'Banco de Indicadores - Mun. (1)'!B1950,'Banco de Indicadores Mun. (2)'!A:A,'Banco de Indicadores - Mun. (1)'!A1950) / VLOOKUP(D1950,'Dados Base'!$B:$K,8,FALSE)) * 100</f>
        <v>41.190962962962956</v>
      </c>
      <c r="AL1950" s="72">
        <f>(SUMIFS('Banco de Indicadores Mun. (2)'!I:I,'Banco de Indicadores Mun. (2)'!B:B,'Banco de Indicadores - Mun. (1)'!B1950,'Banco de Indicadores Mun. (2)'!A:A,'Banco de Indicadores - Mun. (1)'!A1950) / VLOOKUP(D1950,'Dados Base'!$B:$K,9,FALSE)) * 100</f>
        <v>14.828746666666667</v>
      </c>
      <c r="AM1950" s="72">
        <f>(SUMIFS('Banco de Indicadores Mun. (2)'!J:J,'Banco de Indicadores Mun. (2)'!B:B,'Banco de Indicadores - Mun. (1)'!B1950,'Banco de Indicadores Mun. (2)'!A:A,'Banco de Indicadores - Mun. (1)'!A1950) / VLOOKUP(D1950,'Dados Base'!$B:$K,7,FALSE)) * 100</f>
        <v>68.508375000000001</v>
      </c>
      <c r="AN1950" s="72">
        <f>(SUMIFS('Banco de Indicadores Mun. (2)'!K:K,'Banco de Indicadores Mun. (2)'!B:B,'Banco de Indicadores - Mun. (1)'!B1950,'Banco de Indicadores Mun. (2)'!A:A,'Banco de Indicadores - Mun. (1)'!A1950) / VLOOKUP(D1950,'Dados Base'!$B:$K,10,FALSE)) * 100</f>
        <v>1.4565454545454544</v>
      </c>
      <c r="AO1950" s="21"/>
      <c r="AP1950" s="21">
        <v>0</v>
      </c>
      <c r="AQ1950" s="5">
        <v>0</v>
      </c>
      <c r="AR1950" s="9">
        <v>7.5</v>
      </c>
      <c r="AS1950" s="22">
        <v>86</v>
      </c>
      <c r="AT1950" s="22">
        <v>0</v>
      </c>
      <c r="AU1950" s="22">
        <v>0</v>
      </c>
      <c r="AV1950" s="23">
        <v>1.29</v>
      </c>
      <c r="AW1950" s="12">
        <v>1</v>
      </c>
      <c r="AX1950" s="21">
        <v>0</v>
      </c>
      <c r="AY1950" s="116">
        <v>30.098331470276712</v>
      </c>
    </row>
    <row r="1951" spans="1:51" ht="15.75" x14ac:dyDescent="0.25">
      <c r="A1951" s="144">
        <v>2014</v>
      </c>
      <c r="B1951" s="77" t="s">
        <v>16</v>
      </c>
      <c r="C1951" s="78">
        <v>15</v>
      </c>
      <c r="D1951" s="77">
        <v>3501202</v>
      </c>
      <c r="E1951" s="78">
        <v>350120215</v>
      </c>
      <c r="F1951" s="78" t="str">
        <f t="shared" si="81"/>
        <v>3501202152014</v>
      </c>
      <c r="G1951" s="89">
        <v>-0.97638070741058458</v>
      </c>
      <c r="H1951" s="80">
        <f t="shared" si="80"/>
        <v>3783</v>
      </c>
      <c r="I1951" s="94">
        <v>2659</v>
      </c>
      <c r="J1951" s="95">
        <v>1124</v>
      </c>
      <c r="K1951" s="83">
        <f>(H1951)/VLOOKUP(D1951,'Dados Base'!$B:$K,6,FALSE)</f>
        <v>10.454897192129119</v>
      </c>
      <c r="L1951" s="88">
        <f t="shared" si="82"/>
        <v>70.288131112873373</v>
      </c>
      <c r="M1951" s="85">
        <v>3</v>
      </c>
      <c r="N1951" s="92">
        <v>0.72799999999999998</v>
      </c>
      <c r="O1951" s="91">
        <v>80</v>
      </c>
      <c r="P1951" s="91" t="s">
        <v>691</v>
      </c>
      <c r="Q1951" s="91" t="s">
        <v>691</v>
      </c>
      <c r="R1951" s="91" t="s">
        <v>691</v>
      </c>
      <c r="S1951" s="91">
        <v>9</v>
      </c>
      <c r="T1951" s="87" t="s">
        <v>691</v>
      </c>
      <c r="U1951" s="91">
        <v>19</v>
      </c>
      <c r="V1951" s="91">
        <v>16</v>
      </c>
      <c r="W1951" s="93">
        <v>0</v>
      </c>
      <c r="X1951" s="146">
        <v>9.0496453125000001E-3</v>
      </c>
      <c r="Y1951" s="21">
        <v>1.85</v>
      </c>
      <c r="Z1951" s="147">
        <v>80</v>
      </c>
      <c r="AA1951" s="147">
        <v>63</v>
      </c>
      <c r="AB1951" s="21">
        <v>0</v>
      </c>
      <c r="AC1951" s="21">
        <v>0</v>
      </c>
      <c r="AD1951" s="153">
        <f>VLOOKUP(D1951,'Dados Base'!$B:$K,9,FALSE)*31536000/VLOOKUP($F1951,F:H,MATCH(H1950,F1950:AF1950,0),FALSE)</f>
        <v>23008.025376685171</v>
      </c>
      <c r="AE1951" s="153">
        <f>VLOOKUP(D1951,'Dados Base'!$B:$K,10,FALSE)*31536000/VLOOKUP($F1951,F:H,MATCH(H1950,F1950:AF1950,0),FALSE)</f>
        <v>2417.5099127676453</v>
      </c>
      <c r="AF1951" s="148">
        <v>91.86</v>
      </c>
      <c r="AG1951" s="21">
        <v>69.53</v>
      </c>
      <c r="AH1951" s="148">
        <v>91.86</v>
      </c>
      <c r="AI1951" s="148">
        <v>7.36</v>
      </c>
      <c r="AJ1951" s="148">
        <v>98.56</v>
      </c>
      <c r="AK1951" s="72">
        <f>(SUMIFS('Banco de Indicadores Mun. (2)'!I:I,'Banco de Indicadores Mun. (2)'!B:B,'Banco de Indicadores - Mun. (1)'!B1951,'Banco de Indicadores Mun. (2)'!A:A,'Banco de Indicadores - Mun. (1)'!A1951) / VLOOKUP(D1951,'Dados Base'!$B:$K,8,FALSE)) * 100</f>
        <v>20.94518390804598</v>
      </c>
      <c r="AL1951" s="72">
        <f>(SUMIFS('Banco de Indicadores Mun. (2)'!I:I,'Banco de Indicadores Mun. (2)'!B:B,'Banco de Indicadores - Mun. (1)'!B1951,'Banco de Indicadores Mun. (2)'!A:A,'Banco de Indicadores - Mun. (1)'!A1951) / VLOOKUP(D1951,'Dados Base'!$B:$K,9,FALSE)) * 100</f>
        <v>6.6022862318840598</v>
      </c>
      <c r="AM1951" s="72">
        <f>(SUMIFS('Banco de Indicadores Mun. (2)'!J:J,'Banco de Indicadores Mun. (2)'!B:B,'Banco de Indicadores - Mun. (1)'!B1951,'Banco de Indicadores Mun. (2)'!A:A,'Banco de Indicadores - Mun. (1)'!A1951) / VLOOKUP(D1951,'Dados Base'!$B:$K,7,FALSE)) * 100</f>
        <v>25.260172413793107</v>
      </c>
      <c r="AN1951" s="72">
        <f>(SUMIFS('Banco de Indicadores Mun. (2)'!K:K,'Banco de Indicadores Mun. (2)'!B:B,'Banco de Indicadores - Mun. (1)'!B1951,'Banco de Indicadores Mun. (2)'!A:A,'Banco de Indicadores - Mun. (1)'!A1951) / VLOOKUP(D1951,'Dados Base'!$B:$K,10,FALSE)) * 100</f>
        <v>12.315206896551722</v>
      </c>
      <c r="AO1951" s="21"/>
      <c r="AP1951" s="21">
        <v>0</v>
      </c>
      <c r="AQ1951" s="5">
        <v>0</v>
      </c>
      <c r="AR1951" s="9">
        <v>7.6</v>
      </c>
      <c r="AS1951" s="22">
        <v>99.25</v>
      </c>
      <c r="AT1951" s="22">
        <v>87.042249999999996</v>
      </c>
      <c r="AU1951" s="22">
        <v>55.944055944055947</v>
      </c>
      <c r="AV1951" s="23">
        <v>6.63</v>
      </c>
      <c r="AW1951" s="12">
        <v>0</v>
      </c>
      <c r="AX1951" s="21">
        <v>0</v>
      </c>
      <c r="AY1951" s="116">
        <v>185.9731304621227</v>
      </c>
    </row>
    <row r="1952" spans="1:51" ht="15.75" x14ac:dyDescent="0.25">
      <c r="A1952" s="144">
        <v>2014</v>
      </c>
      <c r="B1952" s="77" t="s">
        <v>17</v>
      </c>
      <c r="C1952" s="78">
        <v>21</v>
      </c>
      <c r="D1952" s="77">
        <v>3501301</v>
      </c>
      <c r="E1952" s="78">
        <v>350130121</v>
      </c>
      <c r="F1952" s="78" t="str">
        <f t="shared" si="81"/>
        <v>3501301212014</v>
      </c>
      <c r="G1952" s="89">
        <v>0.1954442170635895</v>
      </c>
      <c r="H1952" s="80">
        <f t="shared" si="80"/>
        <v>23583</v>
      </c>
      <c r="I1952" s="94">
        <v>21366</v>
      </c>
      <c r="J1952" s="95">
        <v>2217</v>
      </c>
      <c r="K1952" s="83">
        <f>(H1952)/VLOOKUP(D1952,'Dados Base'!$B:$K,6,FALSE)</f>
        <v>68.103846598128683</v>
      </c>
      <c r="L1952" s="88">
        <f t="shared" si="82"/>
        <v>90.599160412161311</v>
      </c>
      <c r="M1952" s="85">
        <v>3</v>
      </c>
      <c r="N1952" s="92">
        <v>0.75800000000000001</v>
      </c>
      <c r="O1952" s="91">
        <v>101</v>
      </c>
      <c r="P1952" s="91" t="s">
        <v>691</v>
      </c>
      <c r="Q1952" s="91" t="s">
        <v>691</v>
      </c>
      <c r="R1952" s="91" t="s">
        <v>691</v>
      </c>
      <c r="S1952" s="91">
        <v>43</v>
      </c>
      <c r="T1952" s="87" t="s">
        <v>691</v>
      </c>
      <c r="U1952" s="91">
        <v>205</v>
      </c>
      <c r="V1952" s="91">
        <v>120</v>
      </c>
      <c r="W1952" s="93">
        <v>0</v>
      </c>
      <c r="X1952" s="146">
        <v>6.824715486458334E-2</v>
      </c>
      <c r="Y1952" s="21">
        <v>15.49</v>
      </c>
      <c r="Z1952" s="147">
        <v>1077</v>
      </c>
      <c r="AA1952" s="147">
        <v>118</v>
      </c>
      <c r="AB1952" s="21">
        <v>1</v>
      </c>
      <c r="AC1952" s="21">
        <v>0</v>
      </c>
      <c r="AD1952" s="153">
        <f>VLOOKUP(D1952,'Dados Base'!$B:$K,9,FALSE)*31536000/VLOOKUP($F1952,F:H,MATCH(H1951,F1951:AF1951,0),FALSE)</f>
        <v>3450.0648772420814</v>
      </c>
      <c r="AE1952" s="153">
        <f>VLOOKUP(D1952,'Dados Base'!$B:$K,10,FALSE)*31536000/VLOOKUP($F1952,F:H,MATCH(H1951,F1951:AF1951,0),FALSE)</f>
        <v>441.28736801933604</v>
      </c>
      <c r="AF1952" s="148">
        <v>95.07</v>
      </c>
      <c r="AG1952" s="21">
        <v>90.09</v>
      </c>
      <c r="AH1952" s="148">
        <v>92.03</v>
      </c>
      <c r="AI1952" s="148">
        <v>19.77</v>
      </c>
      <c r="AJ1952" s="148">
        <v>100</v>
      </c>
      <c r="AK1952" s="72">
        <f>(SUMIFS('Banco de Indicadores Mun. (2)'!I:I,'Banco de Indicadores Mun. (2)'!B:B,'Banco de Indicadores - Mun. (1)'!B1952,'Banco de Indicadores Mun. (2)'!A:A,'Banco de Indicadores - Mun. (1)'!A1952) / VLOOKUP(D1952,'Dados Base'!$B:$K,8,FALSE)) * 100</f>
        <v>0.62054687499999994</v>
      </c>
      <c r="AL1952" s="72">
        <f>(SUMIFS('Banco de Indicadores Mun. (2)'!I:I,'Banco de Indicadores Mun. (2)'!B:B,'Banco de Indicadores - Mun. (1)'!B1952,'Banco de Indicadores Mun. (2)'!A:A,'Banco de Indicadores - Mun. (1)'!A1952) / VLOOKUP(D1952,'Dados Base'!$B:$K,9,FALSE)) * 100</f>
        <v>0.30786821705426354</v>
      </c>
      <c r="AM1952" s="72">
        <f>(SUMIFS('Banco de Indicadores Mun. (2)'!J:J,'Banco de Indicadores Mun. (2)'!B:B,'Banco de Indicadores - Mun. (1)'!B1952,'Banco de Indicadores Mun. (2)'!A:A,'Banco de Indicadores - Mun. (1)'!A1952) / VLOOKUP(D1952,'Dados Base'!$B:$K,7,FALSE)) * 100</f>
        <v>0.17754736842105265</v>
      </c>
      <c r="AN1952" s="72">
        <f>(SUMIFS('Banco de Indicadores Mun. (2)'!K:K,'Banco de Indicadores Mun. (2)'!B:B,'Banco de Indicadores - Mun. (1)'!B1952,'Banco de Indicadores Mun. (2)'!A:A,'Banco de Indicadores - Mun. (1)'!A1952) / VLOOKUP(D1952,'Dados Base'!$B:$K,10,FALSE)) * 100</f>
        <v>1.895848484848484</v>
      </c>
      <c r="AO1952" s="21"/>
      <c r="AP1952" s="21">
        <v>0</v>
      </c>
      <c r="AQ1952" s="5">
        <v>0</v>
      </c>
      <c r="AR1952" s="9">
        <v>7.5</v>
      </c>
      <c r="AS1952" s="22">
        <v>98</v>
      </c>
      <c r="AT1952" s="22">
        <v>97.999999999999986</v>
      </c>
      <c r="AU1952" s="22">
        <v>90.125523012552307</v>
      </c>
      <c r="AV1952" s="23">
        <v>9.9700000000000006</v>
      </c>
      <c r="AW1952" s="12">
        <v>0</v>
      </c>
      <c r="AX1952" s="21">
        <v>0</v>
      </c>
      <c r="AY1952" s="116">
        <v>13.085530630165151</v>
      </c>
    </row>
    <row r="1953" spans="1:51" ht="15.75" x14ac:dyDescent="0.25">
      <c r="A1953" s="144">
        <v>2014</v>
      </c>
      <c r="B1953" s="77" t="s">
        <v>18</v>
      </c>
      <c r="C1953" s="78">
        <v>20</v>
      </c>
      <c r="D1953" s="77">
        <v>3501400</v>
      </c>
      <c r="E1953" s="78">
        <v>350140020</v>
      </c>
      <c r="F1953" s="78" t="str">
        <f t="shared" si="81"/>
        <v>3501400202014</v>
      </c>
      <c r="G1953" s="89">
        <v>1.0654895430461941</v>
      </c>
      <c r="H1953" s="80">
        <f t="shared" si="80"/>
        <v>4803</v>
      </c>
      <c r="I1953" s="94">
        <v>3126</v>
      </c>
      <c r="J1953" s="95">
        <v>1677</v>
      </c>
      <c r="K1953" s="83">
        <f>(H1953)/VLOOKUP(D1953,'Dados Base'!$B:$K,6,FALSE)</f>
        <v>31.470318437950464</v>
      </c>
      <c r="L1953" s="88">
        <f t="shared" si="82"/>
        <v>65.084322298563407</v>
      </c>
      <c r="M1953" s="85">
        <v>5</v>
      </c>
      <c r="N1953" s="92">
        <v>0.68799999999999994</v>
      </c>
      <c r="O1953" s="91">
        <v>36</v>
      </c>
      <c r="P1953" s="91" t="s">
        <v>691</v>
      </c>
      <c r="Q1953" s="91" t="s">
        <v>691</v>
      </c>
      <c r="R1953" s="91" t="s">
        <v>691</v>
      </c>
      <c r="S1953" s="91">
        <v>2</v>
      </c>
      <c r="T1953" s="87" t="s">
        <v>691</v>
      </c>
      <c r="U1953" s="91">
        <v>17</v>
      </c>
      <c r="V1953" s="91">
        <v>8</v>
      </c>
      <c r="W1953" s="93">
        <v>0</v>
      </c>
      <c r="X1953" s="146">
        <v>7.9099406250000021E-3</v>
      </c>
      <c r="Y1953" s="21">
        <v>2.21</v>
      </c>
      <c r="Z1953" s="147">
        <v>156</v>
      </c>
      <c r="AA1953" s="147">
        <v>15</v>
      </c>
      <c r="AB1953" s="21">
        <v>0</v>
      </c>
      <c r="AC1953" s="21">
        <v>0</v>
      </c>
      <c r="AD1953" s="153">
        <f>VLOOKUP(D1953,'Dados Base'!$B:$K,9,FALSE)*31536000/VLOOKUP($F1953,F:H,MATCH(H1952,F1952:AF1952,0),FALSE)</f>
        <v>7288.1449094316049</v>
      </c>
      <c r="AE1953" s="153">
        <f>VLOOKUP(D1953,'Dados Base'!$B:$K,10,FALSE)*31536000/VLOOKUP($F1953,F:H,MATCH(H1952,F1952:AF1952,0),FALSE)</f>
        <v>919.22548407245472</v>
      </c>
      <c r="AF1953" s="148">
        <v>63.24</v>
      </c>
      <c r="AG1953" s="21">
        <v>95.99</v>
      </c>
      <c r="AH1953" s="148">
        <v>63.2</v>
      </c>
      <c r="AI1953" s="148">
        <v>21.34</v>
      </c>
      <c r="AJ1953" s="148">
        <v>99.62</v>
      </c>
      <c r="AK1953" s="72">
        <f>(SUMIFS('Banco de Indicadores Mun. (2)'!I:I,'Banco de Indicadores Mun. (2)'!B:B,'Banco de Indicadores - Mun. (1)'!B1953,'Banco de Indicadores Mun. (2)'!A:A,'Banco de Indicadores - Mun. (1)'!A1953) / VLOOKUP(D1953,'Dados Base'!$B:$K,8,FALSE)) * 100</f>
        <v>4.9737173913043486</v>
      </c>
      <c r="AL1953" s="72">
        <f>(SUMIFS('Banco de Indicadores Mun. (2)'!I:I,'Banco de Indicadores Mun. (2)'!B:B,'Banco de Indicadores - Mun. (1)'!B1953,'Banco de Indicadores Mun. (2)'!A:A,'Banco de Indicadores - Mun. (1)'!A1953) / VLOOKUP(D1953,'Dados Base'!$B:$K,9,FALSE)) * 100</f>
        <v>2.0611801801801799</v>
      </c>
      <c r="AM1953" s="72">
        <f>(SUMIFS('Banco de Indicadores Mun. (2)'!J:J,'Banco de Indicadores Mun. (2)'!B:B,'Banco de Indicadores - Mun. (1)'!B1953,'Banco de Indicadores Mun. (2)'!A:A,'Banco de Indicadores - Mun. (1)'!A1953) / VLOOKUP(D1953,'Dados Base'!$B:$K,7,FALSE)) * 100</f>
        <v>3.6718437499999999</v>
      </c>
      <c r="AN1953" s="72">
        <f>(SUMIFS('Banco de Indicadores Mun. (2)'!K:K,'Banco de Indicadores Mun. (2)'!B:B,'Banco de Indicadores - Mun. (1)'!B1953,'Banco de Indicadores Mun. (2)'!A:A,'Banco de Indicadores - Mun. (1)'!A1953) / VLOOKUP(D1953,'Dados Base'!$B:$K,10,FALSE)) * 100</f>
        <v>7.9494285714285722</v>
      </c>
      <c r="AO1953" s="21"/>
      <c r="AP1953" s="21">
        <v>0</v>
      </c>
      <c r="AQ1953" s="5">
        <v>0</v>
      </c>
      <c r="AR1953" s="9">
        <v>5.3</v>
      </c>
      <c r="AS1953" s="22">
        <v>100</v>
      </c>
      <c r="AT1953" s="22">
        <v>100</v>
      </c>
      <c r="AU1953" s="22">
        <v>91.228070175438603</v>
      </c>
      <c r="AV1953" s="23">
        <v>9.5</v>
      </c>
      <c r="AW1953" s="12">
        <v>0</v>
      </c>
      <c r="AX1953" s="21">
        <v>0</v>
      </c>
      <c r="AY1953" s="116">
        <v>145.98704333182016</v>
      </c>
    </row>
    <row r="1954" spans="1:51" ht="15.75" x14ac:dyDescent="0.25">
      <c r="A1954" s="144">
        <v>2014</v>
      </c>
      <c r="B1954" s="77" t="s">
        <v>19</v>
      </c>
      <c r="C1954" s="78">
        <v>17</v>
      </c>
      <c r="D1954" s="77">
        <v>3501509</v>
      </c>
      <c r="E1954" s="78">
        <v>350150917</v>
      </c>
      <c r="F1954" s="78" t="str">
        <f t="shared" si="81"/>
        <v>3501509172014</v>
      </c>
      <c r="G1954" s="89">
        <v>0.59827426020588881</v>
      </c>
      <c r="H1954" s="80">
        <f t="shared" si="80"/>
        <v>3074</v>
      </c>
      <c r="I1954" s="94">
        <v>2794</v>
      </c>
      <c r="J1954" s="95">
        <v>280</v>
      </c>
      <c r="K1954" s="83">
        <f>(H1954)/VLOOKUP(D1954,'Dados Base'!$B:$K,6,FALSE)</f>
        <v>36.147695202257758</v>
      </c>
      <c r="L1954" s="88">
        <f t="shared" si="82"/>
        <v>90.891346779440468</v>
      </c>
      <c r="M1954" s="85">
        <v>3</v>
      </c>
      <c r="N1954" s="92">
        <v>0.72199999999999998</v>
      </c>
      <c r="O1954" s="91">
        <v>27</v>
      </c>
      <c r="P1954" s="91" t="s">
        <v>691</v>
      </c>
      <c r="Q1954" s="91" t="s">
        <v>691</v>
      </c>
      <c r="R1954" s="91" t="s">
        <v>691</v>
      </c>
      <c r="S1954" s="91">
        <v>3</v>
      </c>
      <c r="T1954" s="87" t="s">
        <v>691</v>
      </c>
      <c r="U1954" s="91">
        <v>17</v>
      </c>
      <c r="V1954" s="91">
        <v>15</v>
      </c>
      <c r="W1954" s="93">
        <v>0</v>
      </c>
      <c r="X1954" s="146">
        <v>7.1822729166666653E-3</v>
      </c>
      <c r="Y1954" s="21">
        <v>1.98</v>
      </c>
      <c r="Z1954" s="147">
        <v>51</v>
      </c>
      <c r="AA1954" s="147">
        <v>102</v>
      </c>
      <c r="AB1954" s="21">
        <v>0</v>
      </c>
      <c r="AC1954" s="21">
        <v>0</v>
      </c>
      <c r="AD1954" s="153">
        <f>VLOOKUP(D1954,'Dados Base'!$B:$K,9,FALSE)*31536000/VLOOKUP($F1954,F:H,MATCH(H1953,F1953:AF1953,0),FALSE)</f>
        <v>7899.3884189980481</v>
      </c>
      <c r="AE1954" s="153">
        <f>VLOOKUP(D1954,'Dados Base'!$B:$K,10,FALSE)*31536000/VLOOKUP($F1954,F:H,MATCH(H1953,F1953:AF1953,0),FALSE)</f>
        <v>923.3051398828884</v>
      </c>
      <c r="AF1954" s="148">
        <v>89.72</v>
      </c>
      <c r="AG1954" s="21">
        <v>89.76</v>
      </c>
      <c r="AH1954" s="148">
        <v>88.93</v>
      </c>
      <c r="AI1954" s="148">
        <v>14.88</v>
      </c>
      <c r="AJ1954" s="148">
        <v>99.96</v>
      </c>
      <c r="AK1954" s="72">
        <f>(SUMIFS('Banco de Indicadores Mun. (2)'!I:I,'Banco de Indicadores Mun. (2)'!B:B,'Banco de Indicadores - Mun. (1)'!B1954,'Banco de Indicadores Mun. (2)'!A:A,'Banco de Indicadores - Mun. (1)'!A1954) / VLOOKUP(D1954,'Dados Base'!$B:$K,8,FALSE)) * 100</f>
        <v>21.622804878048782</v>
      </c>
      <c r="AL1954" s="72">
        <f>(SUMIFS('Banco de Indicadores Mun. (2)'!I:I,'Banco de Indicadores Mun. (2)'!B:B,'Banco de Indicadores - Mun. (1)'!B1954,'Banco de Indicadores Mun. (2)'!A:A,'Banco de Indicadores - Mun. (1)'!A1954) / VLOOKUP(D1954,'Dados Base'!$B:$K,9,FALSE)) * 100</f>
        <v>11.513441558441558</v>
      </c>
      <c r="AM1954" s="72">
        <f>(SUMIFS('Banco de Indicadores Mun. (2)'!J:J,'Banco de Indicadores Mun. (2)'!B:B,'Banco de Indicadores - Mun. (1)'!B1954,'Banco de Indicadores Mun. (2)'!A:A,'Banco de Indicadores - Mun. (1)'!A1954) / VLOOKUP(D1954,'Dados Base'!$B:$K,7,FALSE)) * 100</f>
        <v>24.750656249999999</v>
      </c>
      <c r="AN1954" s="72">
        <f>(SUMIFS('Banco de Indicadores Mun. (2)'!K:K,'Banco de Indicadores Mun. (2)'!B:B,'Banco de Indicadores - Mun. (1)'!B1954,'Banco de Indicadores Mun. (2)'!A:A,'Banco de Indicadores - Mun. (1)'!A1954) / VLOOKUP(D1954,'Dados Base'!$B:$K,10,FALSE)) * 100</f>
        <v>10.50155555555556</v>
      </c>
      <c r="AO1954" s="21"/>
      <c r="AP1954" s="21">
        <v>0</v>
      </c>
      <c r="AQ1954" s="5">
        <v>0</v>
      </c>
      <c r="AR1954" s="9">
        <v>8.6999999999999993</v>
      </c>
      <c r="AS1954" s="22">
        <v>97</v>
      </c>
      <c r="AT1954" s="22">
        <v>97</v>
      </c>
      <c r="AU1954" s="22">
        <v>33.333333333333329</v>
      </c>
      <c r="AV1954" s="23">
        <v>5.3</v>
      </c>
      <c r="AW1954" s="12">
        <v>0</v>
      </c>
      <c r="AX1954" s="21">
        <v>0</v>
      </c>
      <c r="AY1954" s="116">
        <v>125.35620398268775</v>
      </c>
    </row>
    <row r="1955" spans="1:51" ht="15.75" x14ac:dyDescent="0.25">
      <c r="A1955" s="144">
        <v>2014</v>
      </c>
      <c r="B1955" s="77" t="s">
        <v>20</v>
      </c>
      <c r="C1955" s="78">
        <v>5</v>
      </c>
      <c r="D1955" s="77">
        <v>3501608</v>
      </c>
      <c r="E1955" s="78">
        <v>35016085</v>
      </c>
      <c r="F1955" s="78" t="str">
        <f t="shared" si="81"/>
        <v>350160852014</v>
      </c>
      <c r="G1955" s="89">
        <v>1.2945589182961736</v>
      </c>
      <c r="H1955" s="80">
        <f t="shared" si="80"/>
        <v>220545</v>
      </c>
      <c r="I1955" s="94">
        <v>219515</v>
      </c>
      <c r="J1955" s="95">
        <v>1030</v>
      </c>
      <c r="K1955" s="83">
        <f>(H1955)/VLOOKUP(D1955,'Dados Base'!$B:$K,6,FALSE)</f>
        <v>1650.4153258998729</v>
      </c>
      <c r="L1955" s="88">
        <f t="shared" si="82"/>
        <v>99.532975129792106</v>
      </c>
      <c r="M1955" s="85">
        <v>1</v>
      </c>
      <c r="N1955" s="92">
        <v>0.81100000000000005</v>
      </c>
      <c r="O1955" s="91">
        <v>11</v>
      </c>
      <c r="P1955" s="91" t="s">
        <v>691</v>
      </c>
      <c r="Q1955" s="91" t="s">
        <v>691</v>
      </c>
      <c r="R1955" s="91" t="s">
        <v>691</v>
      </c>
      <c r="S1955" s="91">
        <v>1312</v>
      </c>
      <c r="T1955" s="87" t="s">
        <v>691</v>
      </c>
      <c r="U1955" s="91">
        <v>2741</v>
      </c>
      <c r="V1955" s="91">
        <v>2783</v>
      </c>
      <c r="W1955" s="93">
        <v>10.14</v>
      </c>
      <c r="X1955" s="146">
        <v>0.76833385416666666</v>
      </c>
      <c r="Y1955" s="21">
        <v>203.32</v>
      </c>
      <c r="Z1955" s="147">
        <v>6778</v>
      </c>
      <c r="AA1955" s="147">
        <v>5421</v>
      </c>
      <c r="AB1955" s="21">
        <v>25</v>
      </c>
      <c r="AC1955" s="21">
        <v>2</v>
      </c>
      <c r="AD1955" s="153">
        <f>VLOOKUP(D1955,'Dados Base'!$B:$K,9,FALSE)*31536000/VLOOKUP($F1955,F:H,MATCH(H1954,F1954:AF1954,0),FALSE)</f>
        <v>233.07569883697204</v>
      </c>
      <c r="AE1955" s="153">
        <f>VLOOKUP(D1955,'Dados Base'!$B:$K,10,FALSE)*31536000/VLOOKUP($F1955,F:H,MATCH(H1954,F1954:AF1954,0),FALSE)</f>
        <v>30.028157518873705</v>
      </c>
      <c r="AF1955" s="148">
        <v>100</v>
      </c>
      <c r="AG1955" s="21">
        <v>99.53</v>
      </c>
      <c r="AH1955" s="148">
        <v>100</v>
      </c>
      <c r="AI1955" s="148">
        <v>17.39</v>
      </c>
      <c r="AJ1955" s="148">
        <v>100</v>
      </c>
      <c r="AK1955" s="72">
        <f>(SUMIFS('Banco de Indicadores Mun. (2)'!I:I,'Banco de Indicadores Mun. (2)'!B:B,'Banco de Indicadores - Mun. (1)'!B1955,'Banco de Indicadores Mun. (2)'!A:A,'Banco de Indicadores - Mun. (1)'!A1955) / VLOOKUP(D1955,'Dados Base'!$B:$K,8,FALSE)) * 100</f>
        <v>411.16030645161283</v>
      </c>
      <c r="AL1955" s="72">
        <f>(SUMIFS('Banco de Indicadores Mun. (2)'!I:I,'Banco de Indicadores Mun. (2)'!B:B,'Banco de Indicadores - Mun. (1)'!B1955,'Banco de Indicadores Mun. (2)'!A:A,'Banco de Indicadores - Mun. (1)'!A1955) / VLOOKUP(D1955,'Dados Base'!$B:$K,9,FALSE)) * 100</f>
        <v>156.39226380368095</v>
      </c>
      <c r="AM1955" s="72">
        <f>(SUMIFS('Banco de Indicadores Mun. (2)'!J:J,'Banco de Indicadores Mun. (2)'!B:B,'Banco de Indicadores - Mun. (1)'!B1955,'Banco de Indicadores Mun. (2)'!A:A,'Banco de Indicadores - Mun. (1)'!A1955) / VLOOKUP(D1955,'Dados Base'!$B:$K,7,FALSE)) * 100</f>
        <v>589.94921951219499</v>
      </c>
      <c r="AN1955" s="72">
        <f>(SUMIFS('Banco de Indicadores Mun. (2)'!K:K,'Banco de Indicadores Mun. (2)'!B:B,'Banco de Indicadores - Mun. (1)'!B1955,'Banco de Indicadores Mun. (2)'!A:A,'Banco de Indicadores - Mun. (1)'!A1955) / VLOOKUP(D1955,'Dados Base'!$B:$K,10,FALSE)) * 100</f>
        <v>62.0962380952381</v>
      </c>
      <c r="AO1955" s="21"/>
      <c r="AP1955" s="21">
        <v>0.45342220408533407</v>
      </c>
      <c r="AQ1955" s="5">
        <v>1</v>
      </c>
      <c r="AR1955" s="9">
        <v>9.8000000000000007</v>
      </c>
      <c r="AS1955" s="22">
        <v>97.7</v>
      </c>
      <c r="AT1955" s="22">
        <v>89.884</v>
      </c>
      <c r="AU1955" s="22">
        <v>55.561931305844745</v>
      </c>
      <c r="AV1955" s="23">
        <v>6.96</v>
      </c>
      <c r="AW1955" s="12">
        <v>1</v>
      </c>
      <c r="AX1955" s="21">
        <v>2</v>
      </c>
      <c r="AY1955" s="116">
        <v>4.8558233361577043</v>
      </c>
    </row>
    <row r="1956" spans="1:51" ht="15.75" x14ac:dyDescent="0.25">
      <c r="A1956" s="144">
        <v>2014</v>
      </c>
      <c r="B1956" s="77" t="s">
        <v>21</v>
      </c>
      <c r="C1956" s="78">
        <v>9</v>
      </c>
      <c r="D1956" s="77">
        <v>3501707</v>
      </c>
      <c r="E1956" s="78">
        <v>35017079</v>
      </c>
      <c r="F1956" s="78" t="str">
        <f t="shared" si="81"/>
        <v>350170792014</v>
      </c>
      <c r="G1956" s="89">
        <v>1.8723190478972418</v>
      </c>
      <c r="H1956" s="80">
        <f t="shared" si="80"/>
        <v>36861</v>
      </c>
      <c r="I1956" s="94">
        <v>36582</v>
      </c>
      <c r="J1956" s="95">
        <v>279</v>
      </c>
      <c r="K1956" s="83">
        <f>(H1956)/VLOOKUP(D1956,'Dados Base'!$B:$K,6,FALSE)</f>
        <v>298.63890464230735</v>
      </c>
      <c r="L1956" s="88">
        <f t="shared" si="82"/>
        <v>99.243102466021</v>
      </c>
      <c r="M1956" s="85">
        <v>4</v>
      </c>
      <c r="N1956" s="92">
        <v>0.751</v>
      </c>
      <c r="O1956" s="91">
        <v>17</v>
      </c>
      <c r="P1956" s="91" t="s">
        <v>691</v>
      </c>
      <c r="Q1956" s="91" t="s">
        <v>691</v>
      </c>
      <c r="R1956" s="91" t="s">
        <v>691</v>
      </c>
      <c r="S1956" s="91">
        <v>72</v>
      </c>
      <c r="T1956" s="87" t="s">
        <v>691</v>
      </c>
      <c r="U1956" s="91">
        <v>295</v>
      </c>
      <c r="V1956" s="91">
        <v>189</v>
      </c>
      <c r="W1956" s="93">
        <v>0</v>
      </c>
      <c r="X1956" s="146">
        <v>0.11135144945833332</v>
      </c>
      <c r="Y1956" s="21">
        <v>29.92</v>
      </c>
      <c r="Z1956" s="147">
        <v>0</v>
      </c>
      <c r="AA1956" s="147">
        <v>2020</v>
      </c>
      <c r="AB1956" s="21">
        <v>3</v>
      </c>
      <c r="AC1956" s="21">
        <v>0</v>
      </c>
      <c r="AD1956" s="153">
        <f>VLOOKUP(D1956,'Dados Base'!$B:$K,9,FALSE)*31536000/VLOOKUP($F1956,F:H,MATCH(H1955,F1955:AF1955,0),FALSE)</f>
        <v>1377.4167819646782</v>
      </c>
      <c r="AE1956" s="153">
        <f>VLOOKUP(D1956,'Dados Base'!$B:$K,10,FALSE)*31536000/VLOOKUP($F1956,F:H,MATCH(H1955,F1955:AF1955,0),FALSE)</f>
        <v>162.55229103930978</v>
      </c>
      <c r="AF1956" s="148">
        <v>99.24</v>
      </c>
      <c r="AG1956" s="21">
        <v>99.24</v>
      </c>
      <c r="AH1956" s="148">
        <v>99.24</v>
      </c>
      <c r="AI1956" s="148">
        <v>11.26</v>
      </c>
      <c r="AJ1956" s="148">
        <v>100</v>
      </c>
      <c r="AK1956" s="72">
        <f>(SUMIFS('Banco de Indicadores Mun. (2)'!I:I,'Banco de Indicadores Mun. (2)'!B:B,'Banco de Indicadores - Mun. (1)'!B1956,'Banco de Indicadores Mun. (2)'!A:A,'Banco de Indicadores - Mun. (1)'!A1956) / VLOOKUP(D1956,'Dados Base'!$B:$K,8,FALSE)) * 100</f>
        <v>44.447775862068966</v>
      </c>
      <c r="AL1956" s="72">
        <f>(SUMIFS('Banco de Indicadores Mun. (2)'!I:I,'Banco de Indicadores Mun. (2)'!B:B,'Banco de Indicadores - Mun. (1)'!B1956,'Banco de Indicadores Mun. (2)'!A:A,'Banco de Indicadores - Mun. (1)'!A1956) / VLOOKUP(D1956,'Dados Base'!$B:$K,9,FALSE)) * 100</f>
        <v>16.012242236024843</v>
      </c>
      <c r="AM1956" s="72">
        <f>(SUMIFS('Banco de Indicadores Mun. (2)'!J:J,'Banco de Indicadores Mun. (2)'!B:B,'Banco de Indicadores - Mun. (1)'!B1956,'Banco de Indicadores Mun. (2)'!A:A,'Banco de Indicadores - Mun. (1)'!A1956) / VLOOKUP(D1956,'Dados Base'!$B:$K,7,FALSE)) * 100</f>
        <v>30.956205128205127</v>
      </c>
      <c r="AN1956" s="72">
        <f>(SUMIFS('Banco de Indicadores Mun. (2)'!K:K,'Banco de Indicadores Mun. (2)'!B:B,'Banco de Indicadores - Mun. (1)'!B1956,'Banco de Indicadores Mun. (2)'!A:A,'Banco de Indicadores - Mun. (1)'!A1956) / VLOOKUP(D1956,'Dados Base'!$B:$K,10,FALSE)) * 100</f>
        <v>72.141000000000034</v>
      </c>
      <c r="AO1956" s="21"/>
      <c r="AP1956" s="21">
        <v>0</v>
      </c>
      <c r="AQ1956" s="5">
        <v>0</v>
      </c>
      <c r="AR1956" s="9">
        <v>10</v>
      </c>
      <c r="AS1956" s="22">
        <v>95</v>
      </c>
      <c r="AT1956" s="22">
        <v>0</v>
      </c>
      <c r="AU1956" s="22">
        <v>0</v>
      </c>
      <c r="AV1956" s="23">
        <v>1.43</v>
      </c>
      <c r="AW1956" s="12">
        <v>1</v>
      </c>
      <c r="AX1956" s="21">
        <v>0</v>
      </c>
      <c r="AY1956" s="116">
        <v>102.44457214294481</v>
      </c>
    </row>
    <row r="1957" spans="1:51" ht="15.75" x14ac:dyDescent="0.25">
      <c r="A1957" s="144">
        <v>2014</v>
      </c>
      <c r="B1957" s="77" t="s">
        <v>22</v>
      </c>
      <c r="C1957" s="78">
        <v>15</v>
      </c>
      <c r="D1957" s="77">
        <v>3501806</v>
      </c>
      <c r="E1957" s="78">
        <v>350180615</v>
      </c>
      <c r="F1957" s="78" t="str">
        <f t="shared" si="81"/>
        <v>3501806152014</v>
      </c>
      <c r="G1957" s="89">
        <v>0.12307846026304858</v>
      </c>
      <c r="H1957" s="80">
        <f t="shared" si="80"/>
        <v>5726</v>
      </c>
      <c r="I1957" s="94">
        <v>4900</v>
      </c>
      <c r="J1957" s="95">
        <v>826</v>
      </c>
      <c r="K1957" s="83">
        <f>(H1957)/VLOOKUP(D1957,'Dados Base'!$B:$K,6,FALSE)</f>
        <v>22.556627929879852</v>
      </c>
      <c r="L1957" s="88">
        <f t="shared" si="82"/>
        <v>85.574572127139362</v>
      </c>
      <c r="M1957" s="85">
        <v>3</v>
      </c>
      <c r="N1957" s="92">
        <v>0.745</v>
      </c>
      <c r="O1957" s="91">
        <v>34</v>
      </c>
      <c r="P1957" s="91" t="s">
        <v>691</v>
      </c>
      <c r="Q1957" s="91" t="s">
        <v>691</v>
      </c>
      <c r="R1957" s="91" t="s">
        <v>691</v>
      </c>
      <c r="S1957" s="91">
        <v>14</v>
      </c>
      <c r="T1957" s="87" t="s">
        <v>691</v>
      </c>
      <c r="U1957" s="91">
        <v>38</v>
      </c>
      <c r="V1957" s="91">
        <v>29</v>
      </c>
      <c r="W1957" s="93">
        <v>0</v>
      </c>
      <c r="X1957" s="146">
        <v>1.25122046875E-2</v>
      </c>
      <c r="Y1957" s="21">
        <v>3.48</v>
      </c>
      <c r="Z1957" s="147">
        <v>129</v>
      </c>
      <c r="AA1957" s="147">
        <v>140</v>
      </c>
      <c r="AB1957" s="21">
        <v>0</v>
      </c>
      <c r="AC1957" s="21">
        <v>0</v>
      </c>
      <c r="AD1957" s="153">
        <f>VLOOKUP(D1957,'Dados Base'!$B:$K,9,FALSE)*31536000/VLOOKUP($F1957,F:H,MATCH(H1956,F1956:AF1956,0),FALSE)</f>
        <v>10464.268250087322</v>
      </c>
      <c r="AE1957" s="153">
        <f>VLOOKUP(D1957,'Dados Base'!$B:$K,10,FALSE)*31536000/VLOOKUP($F1957,F:H,MATCH(H1956,F1956:AF1956,0),FALSE)</f>
        <v>1156.5770171149143</v>
      </c>
      <c r="AF1957" s="148">
        <v>83.91</v>
      </c>
      <c r="AG1957" s="21">
        <v>100</v>
      </c>
      <c r="AH1957" s="148">
        <v>83.91</v>
      </c>
      <c r="AI1957" s="148">
        <v>14.38</v>
      </c>
      <c r="AJ1957" s="148">
        <v>100</v>
      </c>
      <c r="AK1957" s="72">
        <f>(SUMIFS('Banco de Indicadores Mun. (2)'!I:I,'Banco de Indicadores Mun. (2)'!B:B,'Banco de Indicadores - Mun. (1)'!B1957,'Banco de Indicadores Mun. (2)'!A:A,'Banco de Indicadores - Mun. (1)'!A1957) / VLOOKUP(D1957,'Dados Base'!$B:$K,8,FALSE)) * 100</f>
        <v>4.855688524590164</v>
      </c>
      <c r="AL1957" s="72">
        <f>(SUMIFS('Banco de Indicadores Mun. (2)'!I:I,'Banco de Indicadores Mun. (2)'!B:B,'Banco de Indicadores - Mun. (1)'!B1957,'Banco de Indicadores Mun. (2)'!A:A,'Banco de Indicadores - Mun. (1)'!A1957) / VLOOKUP(D1957,'Dados Base'!$B:$K,9,FALSE)) * 100</f>
        <v>1.5589315789473683</v>
      </c>
      <c r="AM1957" s="72">
        <f>(SUMIFS('Banco de Indicadores Mun. (2)'!J:J,'Banco de Indicadores Mun. (2)'!B:B,'Banco de Indicadores - Mun. (1)'!B1957,'Banco de Indicadores Mun. (2)'!A:A,'Banco de Indicadores - Mun. (1)'!A1957) / VLOOKUP(D1957,'Dados Base'!$B:$K,7,FALSE)) * 100</f>
        <v>7.122774999999999</v>
      </c>
      <c r="AN1957" s="72">
        <f>(SUMIFS('Banco de Indicadores Mun. (2)'!K:K,'Banco de Indicadores Mun. (2)'!B:B,'Banco de Indicadores - Mun. (1)'!B1957,'Banco de Indicadores Mun. (2)'!A:A,'Banco de Indicadores - Mun. (1)'!A1957) / VLOOKUP(D1957,'Dados Base'!$B:$K,10,FALSE)) * 100</f>
        <v>0.53742857142857148</v>
      </c>
      <c r="AO1957" s="21"/>
      <c r="AP1957" s="21">
        <v>0</v>
      </c>
      <c r="AQ1957" s="5">
        <v>0</v>
      </c>
      <c r="AR1957" s="9">
        <v>8.6999999999999993</v>
      </c>
      <c r="AS1957" s="22">
        <v>99</v>
      </c>
      <c r="AT1957" s="22">
        <v>96.029999999999987</v>
      </c>
      <c r="AU1957" s="22">
        <v>47.955390334572492</v>
      </c>
      <c r="AV1957" s="23">
        <v>6.56</v>
      </c>
      <c r="AW1957" s="12">
        <v>0</v>
      </c>
      <c r="AX1957" s="21">
        <v>0</v>
      </c>
      <c r="AY1957" s="116">
        <v>0</v>
      </c>
    </row>
    <row r="1958" spans="1:51" ht="15.75" x14ac:dyDescent="0.25">
      <c r="A1958" s="144">
        <v>2014</v>
      </c>
      <c r="B1958" s="77" t="s">
        <v>23</v>
      </c>
      <c r="C1958" s="78">
        <v>5</v>
      </c>
      <c r="D1958" s="77">
        <v>3501905</v>
      </c>
      <c r="E1958" s="78">
        <v>35019055</v>
      </c>
      <c r="F1958" s="78" t="str">
        <f t="shared" si="81"/>
        <v>350190552014</v>
      </c>
      <c r="G1958" s="89">
        <v>0.73444410190945941</v>
      </c>
      <c r="H1958" s="80">
        <f t="shared" si="80"/>
        <v>67486</v>
      </c>
      <c r="I1958" s="94">
        <v>54708</v>
      </c>
      <c r="J1958" s="95">
        <v>12778</v>
      </c>
      <c r="K1958" s="83">
        <f>(H1958)/VLOOKUP(D1958,'Dados Base'!$B:$K,6,FALSE)</f>
        <v>151.31050873298804</v>
      </c>
      <c r="L1958" s="88">
        <f t="shared" si="82"/>
        <v>81.065702516077408</v>
      </c>
      <c r="M1958" s="85">
        <v>1</v>
      </c>
      <c r="N1958" s="92">
        <v>0.78500000000000003</v>
      </c>
      <c r="O1958" s="91">
        <v>315</v>
      </c>
      <c r="P1958" s="91" t="s">
        <v>691</v>
      </c>
      <c r="Q1958" s="91" t="s">
        <v>691</v>
      </c>
      <c r="R1958" s="91" t="s">
        <v>691</v>
      </c>
      <c r="S1958" s="91">
        <v>243</v>
      </c>
      <c r="T1958" s="87" t="s">
        <v>691</v>
      </c>
      <c r="U1958" s="91">
        <v>669</v>
      </c>
      <c r="V1958" s="91">
        <v>697</v>
      </c>
      <c r="W1958" s="93">
        <v>0</v>
      </c>
      <c r="X1958" s="146">
        <v>0.1961203303773148</v>
      </c>
      <c r="Y1958" s="21">
        <v>43.95</v>
      </c>
      <c r="Z1958" s="147">
        <v>1604</v>
      </c>
      <c r="AA1958" s="147">
        <v>1363</v>
      </c>
      <c r="AB1958" s="21">
        <v>15</v>
      </c>
      <c r="AC1958" s="21">
        <v>1</v>
      </c>
      <c r="AD1958" s="153">
        <f>VLOOKUP(D1958,'Dados Base'!$B:$K,9,FALSE)*31536000/VLOOKUP($F1958,F:H,MATCH(H1957,F1957:AF1957,0),FALSE)</f>
        <v>2598.1708798861987</v>
      </c>
      <c r="AE1958" s="153">
        <f>VLOOKUP(D1958,'Dados Base'!$B:$K,10,FALSE)*31536000/VLOOKUP($F1958,F:H,MATCH(H1957,F1957:AF1957,0),FALSE)</f>
        <v>336.45378300684575</v>
      </c>
      <c r="AF1958" s="148">
        <v>95.47</v>
      </c>
      <c r="AG1958" s="21">
        <v>100</v>
      </c>
      <c r="AH1958" s="148">
        <v>94.55</v>
      </c>
      <c r="AI1958" s="148">
        <v>35.19</v>
      </c>
      <c r="AJ1958" s="148">
        <v>92.57</v>
      </c>
      <c r="AK1958" s="72">
        <f>(SUMIFS('Banco de Indicadores Mun. (2)'!I:I,'Banco de Indicadores Mun. (2)'!B:B,'Banco de Indicadores - Mun. (1)'!B1958,'Banco de Indicadores Mun. (2)'!A:A,'Banco de Indicadores - Mun. (1)'!A1958) / VLOOKUP(D1958,'Dados Base'!$B:$K,8,FALSE)) * 100</f>
        <v>17.682229665071763</v>
      </c>
      <c r="AL1958" s="72">
        <f>(SUMIFS('Banco de Indicadores Mun. (2)'!I:I,'Banco de Indicadores Mun. (2)'!B:B,'Banco de Indicadores - Mun. (1)'!B1958,'Banco de Indicadores Mun. (2)'!A:A,'Banco de Indicadores - Mun. (1)'!A1958) / VLOOKUP(D1958,'Dados Base'!$B:$K,9,FALSE)) * 100</f>
        <v>6.6467374100719399</v>
      </c>
      <c r="AM1958" s="72">
        <f>(SUMIFS('Banco de Indicadores Mun. (2)'!J:J,'Banco de Indicadores Mun. (2)'!B:B,'Banco de Indicadores - Mun. (1)'!B1958,'Banco de Indicadores Mun. (2)'!A:A,'Banco de Indicadores - Mun. (1)'!A1958) / VLOOKUP(D1958,'Dados Base'!$B:$K,7,FALSE)) * 100</f>
        <v>22.024029197080278</v>
      </c>
      <c r="AN1958" s="72">
        <f>(SUMIFS('Banco de Indicadores Mun. (2)'!K:K,'Banco de Indicadores Mun. (2)'!B:B,'Banco de Indicadores - Mun. (1)'!B1958,'Banco de Indicadores Mun. (2)'!A:A,'Banco de Indicadores - Mun. (1)'!A1958) / VLOOKUP(D1958,'Dados Base'!$B:$K,10,FALSE)) * 100</f>
        <v>9.4207500000000071</v>
      </c>
      <c r="AO1958" s="21"/>
      <c r="AP1958" s="21">
        <v>0</v>
      </c>
      <c r="AQ1958" s="5">
        <v>0</v>
      </c>
      <c r="AR1958" s="9">
        <v>9.8000000000000007</v>
      </c>
      <c r="AS1958" s="22">
        <v>89</v>
      </c>
      <c r="AT1958" s="22">
        <v>55.179999999999993</v>
      </c>
      <c r="AU1958" s="22">
        <v>54.061341422312097</v>
      </c>
      <c r="AV1958" s="23">
        <v>6.28</v>
      </c>
      <c r="AW1958" s="12">
        <v>2</v>
      </c>
      <c r="AX1958" s="21">
        <v>1</v>
      </c>
      <c r="AY1958" s="116">
        <v>24.560663801442047</v>
      </c>
    </row>
    <row r="1959" spans="1:51" ht="15.75" x14ac:dyDescent="0.25">
      <c r="A1959" s="144">
        <v>2014</v>
      </c>
      <c r="B1959" s="77" t="s">
        <v>24</v>
      </c>
      <c r="C1959" s="78">
        <v>5</v>
      </c>
      <c r="D1959" s="77">
        <v>3502002</v>
      </c>
      <c r="E1959" s="78">
        <v>35020025</v>
      </c>
      <c r="F1959" s="78" t="str">
        <f t="shared" si="81"/>
        <v>350200252014</v>
      </c>
      <c r="G1959" s="89">
        <v>1.6397872327032603</v>
      </c>
      <c r="H1959" s="80">
        <f t="shared" si="80"/>
        <v>4530</v>
      </c>
      <c r="I1959" s="94">
        <v>3682</v>
      </c>
      <c r="J1959" s="95">
        <v>848</v>
      </c>
      <c r="K1959" s="83">
        <f>(H1959)/VLOOKUP(D1959,'Dados Base'!$B:$K,6,FALSE)</f>
        <v>13.868903652450786</v>
      </c>
      <c r="L1959" s="88">
        <f t="shared" si="82"/>
        <v>81.280353200882999</v>
      </c>
      <c r="M1959" s="85">
        <v>2</v>
      </c>
      <c r="N1959" s="92">
        <v>0.754</v>
      </c>
      <c r="O1959" s="91">
        <v>75</v>
      </c>
      <c r="P1959" s="91" t="s">
        <v>691</v>
      </c>
      <c r="Q1959" s="91" t="s">
        <v>691</v>
      </c>
      <c r="R1959" s="91" t="s">
        <v>691</v>
      </c>
      <c r="S1959" s="91">
        <v>10</v>
      </c>
      <c r="T1959" s="87" t="s">
        <v>691</v>
      </c>
      <c r="U1959" s="91">
        <v>25</v>
      </c>
      <c r="V1959" s="91">
        <v>27</v>
      </c>
      <c r="W1959" s="93">
        <v>0</v>
      </c>
      <c r="X1959" s="146">
        <v>1.1175330074674979E-2</v>
      </c>
      <c r="Y1959" s="21">
        <v>2.6</v>
      </c>
      <c r="Z1959" s="147">
        <v>143</v>
      </c>
      <c r="AA1959" s="147">
        <v>57</v>
      </c>
      <c r="AB1959" s="21">
        <v>0</v>
      </c>
      <c r="AC1959" s="21">
        <v>0</v>
      </c>
      <c r="AD1959" s="153">
        <f>VLOOKUP(D1959,'Dados Base'!$B:$K,9,FALSE)*31536000/VLOOKUP($F1959,F:H,MATCH(H1958,F1958:AF1958,0),FALSE)</f>
        <v>27567.8940397351</v>
      </c>
      <c r="AE1959" s="153">
        <f>VLOOKUP(D1959,'Dados Base'!$B:$K,10,FALSE)*31536000/VLOOKUP($F1959,F:H,MATCH(H1958,F1958:AF1958,0),FALSE)</f>
        <v>3411.1788079470198</v>
      </c>
      <c r="AF1959" s="148" t="s">
        <v>692</v>
      </c>
      <c r="AG1959" s="21" t="s">
        <v>692</v>
      </c>
      <c r="AH1959" s="148" t="s">
        <v>692</v>
      </c>
      <c r="AI1959" s="148" t="s">
        <v>692</v>
      </c>
      <c r="AJ1959" s="148" t="s">
        <v>692</v>
      </c>
      <c r="AK1959" s="72">
        <f>(SUMIFS('Banco de Indicadores Mun. (2)'!I:I,'Banco de Indicadores Mun. (2)'!B:B,'Banco de Indicadores - Mun. (1)'!B1959,'Banco de Indicadores Mun. (2)'!A:A,'Banco de Indicadores - Mun. (1)'!A1959) / VLOOKUP(D1959,'Dados Base'!$B:$K,8,FALSE)) * 100</f>
        <v>11.25234868421053</v>
      </c>
      <c r="AL1959" s="72">
        <f>(SUMIFS('Banco de Indicadores Mun. (2)'!I:I,'Banco de Indicadores Mun. (2)'!B:B,'Banco de Indicadores - Mun. (1)'!B1959,'Banco de Indicadores Mun. (2)'!A:A,'Banco de Indicadores - Mun. (1)'!A1959) / VLOOKUP(D1959,'Dados Base'!$B:$K,9,FALSE)) * 100</f>
        <v>4.3190833333333343</v>
      </c>
      <c r="AM1959" s="72">
        <f>(SUMIFS('Banco de Indicadores Mun. (2)'!J:J,'Banco de Indicadores Mun. (2)'!B:B,'Banco de Indicadores - Mun. (1)'!B1959,'Banco de Indicadores Mun. (2)'!A:A,'Banco de Indicadores - Mun. (1)'!A1959) / VLOOKUP(D1959,'Dados Base'!$B:$K,7,FALSE)) * 100</f>
        <v>15.340116504854375</v>
      </c>
      <c r="AN1959" s="72">
        <f>(SUMIFS('Banco de Indicadores Mun. (2)'!K:K,'Banco de Indicadores Mun. (2)'!B:B,'Banco de Indicadores - Mun. (1)'!B1959,'Banco de Indicadores Mun. (2)'!A:A,'Banco de Indicadores - Mun. (1)'!A1959) / VLOOKUP(D1959,'Dados Base'!$B:$K,10,FALSE)) * 100</f>
        <v>2.6596938775510206</v>
      </c>
      <c r="AO1959" s="21"/>
      <c r="AP1959" s="21">
        <v>0</v>
      </c>
      <c r="AQ1959" s="5">
        <v>0</v>
      </c>
      <c r="AR1959" s="9">
        <v>10</v>
      </c>
      <c r="AS1959" s="22">
        <v>94</v>
      </c>
      <c r="AT1959" s="22">
        <v>89.3</v>
      </c>
      <c r="AU1959" s="22">
        <v>71.5</v>
      </c>
      <c r="AV1959" s="23">
        <v>7.98</v>
      </c>
      <c r="AW1959" s="12">
        <v>0</v>
      </c>
      <c r="AX1959" s="21">
        <v>0</v>
      </c>
      <c r="AY1959" s="116">
        <v>23.187898652562755</v>
      </c>
    </row>
    <row r="1960" spans="1:51" ht="15.75" x14ac:dyDescent="0.25">
      <c r="A1960" s="144">
        <v>2014</v>
      </c>
      <c r="B1960" s="77" t="s">
        <v>25</v>
      </c>
      <c r="C1960" s="78">
        <v>19</v>
      </c>
      <c r="D1960" s="77">
        <v>3502101</v>
      </c>
      <c r="E1960" s="78">
        <v>350210119</v>
      </c>
      <c r="F1960" s="78" t="str">
        <f t="shared" si="81"/>
        <v>3502101192014</v>
      </c>
      <c r="G1960" s="89">
        <v>5.1323489302457226E-2</v>
      </c>
      <c r="H1960" s="80">
        <f t="shared" si="80"/>
        <v>55687</v>
      </c>
      <c r="I1960" s="94">
        <v>52205</v>
      </c>
      <c r="J1960" s="95">
        <v>3482</v>
      </c>
      <c r="K1960" s="83">
        <f>(H1960)/VLOOKUP(D1960,'Dados Base'!$B:$K,6,FALSE)</f>
        <v>58.001249869805228</v>
      </c>
      <c r="L1960" s="88">
        <f t="shared" si="82"/>
        <v>93.747194138667908</v>
      </c>
      <c r="M1960" s="85">
        <v>3</v>
      </c>
      <c r="N1960" s="92">
        <v>0.77900000000000003</v>
      </c>
      <c r="O1960" s="91">
        <v>140</v>
      </c>
      <c r="P1960" s="91" t="s">
        <v>691</v>
      </c>
      <c r="Q1960" s="91" t="s">
        <v>691</v>
      </c>
      <c r="R1960" s="91" t="s">
        <v>691</v>
      </c>
      <c r="S1960" s="91">
        <v>75</v>
      </c>
      <c r="T1960" s="87" t="s">
        <v>691</v>
      </c>
      <c r="U1960" s="91">
        <v>754</v>
      </c>
      <c r="V1960" s="91">
        <v>611</v>
      </c>
      <c r="W1960" s="93">
        <v>30.97</v>
      </c>
      <c r="X1960" s="146">
        <v>0.1582208176550926</v>
      </c>
      <c r="Y1960" s="21">
        <v>42.71</v>
      </c>
      <c r="Z1960" s="147">
        <v>1884</v>
      </c>
      <c r="AA1960" s="147">
        <v>999</v>
      </c>
      <c r="AB1960" s="21">
        <v>4</v>
      </c>
      <c r="AC1960" s="21">
        <v>0</v>
      </c>
      <c r="AD1960" s="153">
        <f>VLOOKUP(D1960,'Dados Base'!$B:$K,9,FALSE)*31536000/VLOOKUP($F1960,F:H,MATCH(H1959,F1959:AF1959,0),FALSE)</f>
        <v>3969.8198861493706</v>
      </c>
      <c r="AE1960" s="153">
        <f>VLOOKUP(D1960,'Dados Base'!$B:$K,10,FALSE)*31536000/VLOOKUP($F1960,F:H,MATCH(H1959,F1959:AF1959,0),FALSE)</f>
        <v>311.46946324995059</v>
      </c>
      <c r="AF1960" s="148">
        <v>93.34</v>
      </c>
      <c r="AG1960" s="21" t="s">
        <v>692</v>
      </c>
      <c r="AH1960" s="148">
        <v>91.47</v>
      </c>
      <c r="AI1960" s="148">
        <v>35.64</v>
      </c>
      <c r="AJ1960" s="148">
        <v>100</v>
      </c>
      <c r="AK1960" s="72">
        <f>(SUMIFS('Banco de Indicadores Mun. (2)'!I:I,'Banco de Indicadores Mun. (2)'!B:B,'Banco de Indicadores - Mun. (1)'!B1960,'Banco de Indicadores Mun. (2)'!A:A,'Banco de Indicadores - Mun. (1)'!A1960) / VLOOKUP(D1960,'Dados Base'!$B:$K,8,FALSE)) * 100</f>
        <v>109.61154298642531</v>
      </c>
      <c r="AL1960" s="72">
        <f>(SUMIFS('Banco de Indicadores Mun. (2)'!I:I,'Banco de Indicadores Mun. (2)'!B:B,'Banco de Indicadores - Mun. (1)'!B1960,'Banco de Indicadores Mun. (2)'!A:A,'Banco de Indicadores - Mun. (1)'!A1960) / VLOOKUP(D1960,'Dados Base'!$B:$K,9,FALSE)) * 100</f>
        <v>34.556563480741794</v>
      </c>
      <c r="AM1960" s="72">
        <f>(SUMIFS('Banco de Indicadores Mun. (2)'!J:J,'Banco de Indicadores Mun. (2)'!B:B,'Banco de Indicadores - Mun. (1)'!B1960,'Banco de Indicadores Mun. (2)'!A:A,'Banco de Indicadores - Mun. (1)'!A1960) / VLOOKUP(D1960,'Dados Base'!$B:$K,7,FALSE)) * 100</f>
        <v>127.25973493975901</v>
      </c>
      <c r="AN1960" s="72">
        <f>(SUMIFS('Banco de Indicadores Mun. (2)'!K:K,'Banco de Indicadores Mun. (2)'!B:B,'Banco de Indicadores - Mun. (1)'!B1960,'Banco de Indicadores Mun. (2)'!A:A,'Banco de Indicadores - Mun. (1)'!A1960) / VLOOKUP(D1960,'Dados Base'!$B:$K,10,FALSE)) * 100</f>
        <v>56.346090909090933</v>
      </c>
      <c r="AO1960" s="21"/>
      <c r="AP1960" s="21">
        <v>0</v>
      </c>
      <c r="AQ1960" s="5">
        <v>0</v>
      </c>
      <c r="AR1960" s="9">
        <v>9.5</v>
      </c>
      <c r="AS1960" s="22">
        <v>94</v>
      </c>
      <c r="AT1960" s="22">
        <v>88.36</v>
      </c>
      <c r="AU1960" s="22">
        <v>65.348595213319456</v>
      </c>
      <c r="AV1960" s="23">
        <v>7.27</v>
      </c>
      <c r="AW1960" s="12">
        <v>0</v>
      </c>
      <c r="AX1960" s="21">
        <v>0</v>
      </c>
      <c r="AY1960" s="116">
        <v>115.68001844862457</v>
      </c>
    </row>
    <row r="1961" spans="1:51" ht="15.75" x14ac:dyDescent="0.25">
      <c r="A1961" s="144">
        <v>2014</v>
      </c>
      <c r="B1961" s="77" t="s">
        <v>26</v>
      </c>
      <c r="C1961" s="78">
        <v>14</v>
      </c>
      <c r="D1961" s="77">
        <v>3502200</v>
      </c>
      <c r="E1961" s="78">
        <v>350220014</v>
      </c>
      <c r="F1961" s="78" t="str">
        <f t="shared" si="81"/>
        <v>3502200142014</v>
      </c>
      <c r="G1961" s="89">
        <v>1.1847393903638315</v>
      </c>
      <c r="H1961" s="80">
        <f t="shared" si="80"/>
        <v>23122</v>
      </c>
      <c r="I1961" s="94">
        <v>16891</v>
      </c>
      <c r="J1961" s="95">
        <v>6231</v>
      </c>
      <c r="K1961" s="83">
        <f>(H1961)/VLOOKUP(D1961,'Dados Base'!$B:$K,6,FALSE)</f>
        <v>22.476912608146204</v>
      </c>
      <c r="L1961" s="88">
        <f t="shared" si="82"/>
        <v>73.051639131563022</v>
      </c>
      <c r="M1961" s="85">
        <v>3</v>
      </c>
      <c r="N1961" s="92">
        <v>0.71899999999999997</v>
      </c>
      <c r="O1961" s="91">
        <v>159</v>
      </c>
      <c r="P1961" s="91" t="s">
        <v>691</v>
      </c>
      <c r="Q1961" s="91" t="s">
        <v>691</v>
      </c>
      <c r="R1961" s="91" t="s">
        <v>691</v>
      </c>
      <c r="S1961" s="91">
        <v>35</v>
      </c>
      <c r="T1961" s="87" t="s">
        <v>691</v>
      </c>
      <c r="U1961" s="91">
        <v>250</v>
      </c>
      <c r="V1961" s="91">
        <v>137</v>
      </c>
      <c r="W1961" s="93">
        <v>14.16</v>
      </c>
      <c r="X1961" s="146">
        <v>5.4032982895833331E-2</v>
      </c>
      <c r="Y1961" s="21">
        <v>12.03</v>
      </c>
      <c r="Z1961" s="147">
        <v>668</v>
      </c>
      <c r="AA1961" s="147">
        <v>260</v>
      </c>
      <c r="AB1961" s="21">
        <v>3</v>
      </c>
      <c r="AC1961" s="21">
        <v>0</v>
      </c>
      <c r="AD1961" s="153">
        <f>VLOOKUP(D1961,'Dados Base'!$B:$K,9,FALSE)*31536000/VLOOKUP($F1961,F:H,MATCH(H1960,F1960:AF1960,0),FALSE)</f>
        <v>15903.02568981922</v>
      </c>
      <c r="AE1961" s="153">
        <f>VLOOKUP(D1961,'Dados Base'!$B:$K,10,FALSE)*31536000/VLOOKUP($F1961,F:H,MATCH(H1960,F1960:AF1960,0),FALSE)</f>
        <v>1882.1762823285183</v>
      </c>
      <c r="AF1961" s="148">
        <v>76.77</v>
      </c>
      <c r="AG1961" s="21">
        <v>100</v>
      </c>
      <c r="AH1961" s="148">
        <v>64.489999999999995</v>
      </c>
      <c r="AI1961" s="148">
        <v>30.93</v>
      </c>
      <c r="AJ1961" s="148">
        <v>100</v>
      </c>
      <c r="AK1961" s="72">
        <f>(SUMIFS('Banco de Indicadores Mun. (2)'!I:I,'Banco de Indicadores Mun. (2)'!B:B,'Banco de Indicadores - Mun. (1)'!B1961,'Banco de Indicadores Mun. (2)'!A:A,'Banco de Indicadores - Mun. (1)'!A1961) / VLOOKUP(D1961,'Dados Base'!$B:$K,8,FALSE)) * 100</f>
        <v>9.8438563218390822</v>
      </c>
      <c r="AL1961" s="72">
        <f>(SUMIFS('Banco de Indicadores Mun. (2)'!I:I,'Banco de Indicadores Mun. (2)'!B:B,'Banco de Indicadores - Mun. (1)'!B1961,'Banco de Indicadores Mun. (2)'!A:A,'Banco de Indicadores - Mun. (1)'!A1961) / VLOOKUP(D1961,'Dados Base'!$B:$K,9,FALSE)) * 100</f>
        <v>4.4069408233276164</v>
      </c>
      <c r="AM1961" s="72">
        <f>(SUMIFS('Banco de Indicadores Mun. (2)'!J:J,'Banco de Indicadores Mun. (2)'!B:B,'Banco de Indicadores - Mun. (1)'!B1961,'Banco de Indicadores Mun. (2)'!A:A,'Banco de Indicadores - Mun. (1)'!A1961) / VLOOKUP(D1961,'Dados Base'!$B:$K,7,FALSE)) * 100</f>
        <v>13.040210937500001</v>
      </c>
      <c r="AN1961" s="72">
        <f>(SUMIFS('Banco de Indicadores Mun. (2)'!K:K,'Banco de Indicadores Mun. (2)'!B:B,'Banco de Indicadores - Mun. (1)'!B1961,'Banco de Indicadores Mun. (2)'!A:A,'Banco de Indicadores - Mun. (1)'!A1961) / VLOOKUP(D1961,'Dados Base'!$B:$K,10,FALSE)) * 100</f>
        <v>0.9496521739130438</v>
      </c>
      <c r="AO1961" s="21"/>
      <c r="AP1961" s="21">
        <v>0</v>
      </c>
      <c r="AQ1961" s="5">
        <v>0</v>
      </c>
      <c r="AR1961" s="9">
        <v>9.5</v>
      </c>
      <c r="AS1961" s="22">
        <v>90</v>
      </c>
      <c r="AT1961" s="22">
        <v>90</v>
      </c>
      <c r="AU1961" s="22">
        <v>71.982758620689651</v>
      </c>
      <c r="AV1961" s="23">
        <v>7.73</v>
      </c>
      <c r="AW1961" s="12">
        <v>0</v>
      </c>
      <c r="AX1961" s="21">
        <v>0</v>
      </c>
      <c r="AY1961" s="116">
        <v>128.04795452772672</v>
      </c>
    </row>
    <row r="1962" spans="1:51" ht="15.75" x14ac:dyDescent="0.25">
      <c r="A1962" s="144">
        <v>2014</v>
      </c>
      <c r="B1962" s="77" t="s">
        <v>27</v>
      </c>
      <c r="C1962" s="78">
        <v>10</v>
      </c>
      <c r="D1962" s="77">
        <v>3502309</v>
      </c>
      <c r="E1962" s="78">
        <v>350230910</v>
      </c>
      <c r="F1962" s="78" t="str">
        <f t="shared" si="81"/>
        <v>3502309102014</v>
      </c>
      <c r="G1962" s="89">
        <v>2.0468172941552121</v>
      </c>
      <c r="H1962" s="80">
        <f t="shared" si="80"/>
        <v>6063</v>
      </c>
      <c r="I1962" s="94">
        <v>4661</v>
      </c>
      <c r="J1962" s="95">
        <v>1402</v>
      </c>
      <c r="K1962" s="83">
        <f>(H1962)/VLOOKUP(D1962,'Dados Base'!$B:$K,6,FALSE)</f>
        <v>8.2326263476631443</v>
      </c>
      <c r="L1962" s="88">
        <f t="shared" si="82"/>
        <v>76.876133927098806</v>
      </c>
      <c r="M1962" s="85">
        <v>4</v>
      </c>
      <c r="N1962" s="92">
        <v>0.72099999999999997</v>
      </c>
      <c r="O1962" s="91">
        <v>93</v>
      </c>
      <c r="P1962" s="91" t="s">
        <v>691</v>
      </c>
      <c r="Q1962" s="91" t="s">
        <v>691</v>
      </c>
      <c r="R1962" s="91" t="s">
        <v>691</v>
      </c>
      <c r="S1962" s="91">
        <v>10</v>
      </c>
      <c r="T1962" s="87" t="s">
        <v>691</v>
      </c>
      <c r="U1962" s="91">
        <v>29</v>
      </c>
      <c r="V1962" s="91">
        <v>26</v>
      </c>
      <c r="W1962" s="93">
        <v>82.02</v>
      </c>
      <c r="X1962" s="146">
        <v>1.2130736718750002E-2</v>
      </c>
      <c r="Y1962" s="21">
        <v>3.29</v>
      </c>
      <c r="Z1962" s="147">
        <v>166</v>
      </c>
      <c r="AA1962" s="147">
        <v>87</v>
      </c>
      <c r="AB1962" s="21">
        <v>1</v>
      </c>
      <c r="AC1962" s="21">
        <v>0</v>
      </c>
      <c r="AD1962" s="153">
        <f>VLOOKUP(D1962,'Dados Base'!$B:$K,9,FALSE)*31536000/VLOOKUP($F1962,F:H,MATCH(H1961,F1961:AF1961,0),FALSE)</f>
        <v>35629.490351311229</v>
      </c>
      <c r="AE1962" s="153">
        <f>VLOOKUP(D1962,'Dados Base'!$B:$K,10,FALSE)*31536000/VLOOKUP($F1962,F:H,MATCH(H1961,F1961:AF1961,0),FALSE)</f>
        <v>5253.3993072736284</v>
      </c>
      <c r="AF1962" s="148">
        <v>76.83</v>
      </c>
      <c r="AG1962" s="21">
        <v>94.13</v>
      </c>
      <c r="AH1962" s="148">
        <v>74.19</v>
      </c>
      <c r="AI1962" s="148">
        <v>32.68</v>
      </c>
      <c r="AJ1962" s="148">
        <v>100</v>
      </c>
      <c r="AK1962" s="72">
        <f>(SUMIFS('Banco de Indicadores Mun. (2)'!I:I,'Banco de Indicadores Mun. (2)'!B:B,'Banco de Indicadores - Mun. (1)'!B1962,'Banco de Indicadores Mun. (2)'!A:A,'Banco de Indicadores - Mun. (1)'!A1962) / VLOOKUP(D1962,'Dados Base'!$B:$K,8,FALSE)) * 100</f>
        <v>5.4779757085020231</v>
      </c>
      <c r="AL1962" s="72">
        <f>(SUMIFS('Banco de Indicadores Mun. (2)'!I:I,'Banco de Indicadores Mun. (2)'!B:B,'Banco de Indicadores - Mun. (1)'!B1962,'Banco de Indicadores Mun. (2)'!A:A,'Banco de Indicadores - Mun. (1)'!A1962) / VLOOKUP(D1962,'Dados Base'!$B:$K,9,FALSE)) * 100</f>
        <v>1.9752700729927006</v>
      </c>
      <c r="AM1962" s="72">
        <f>(SUMIFS('Banco de Indicadores Mun. (2)'!J:J,'Banco de Indicadores Mun. (2)'!B:B,'Banco de Indicadores - Mun. (1)'!B1962,'Banco de Indicadores Mun. (2)'!A:A,'Banco de Indicadores - Mun. (1)'!A1962) / VLOOKUP(D1962,'Dados Base'!$B:$K,7,FALSE)) * 100</f>
        <v>9.1887328767123275</v>
      </c>
      <c r="AN1962" s="72">
        <f>(SUMIFS('Banco de Indicadores Mun. (2)'!K:K,'Banco de Indicadores Mun. (2)'!B:B,'Banco de Indicadores - Mun. (1)'!B1962,'Banco de Indicadores Mun. (2)'!A:A,'Banco de Indicadores - Mun. (1)'!A1962) / VLOOKUP(D1962,'Dados Base'!$B:$K,10,FALSE)) * 100</f>
        <v>0.11391089108910889</v>
      </c>
      <c r="AO1962" s="21"/>
      <c r="AP1962" s="21">
        <v>0</v>
      </c>
      <c r="AQ1962" s="5">
        <v>0</v>
      </c>
      <c r="AR1962" s="9">
        <v>9.1</v>
      </c>
      <c r="AS1962" s="22">
        <v>90</v>
      </c>
      <c r="AT1962" s="22">
        <v>74.7</v>
      </c>
      <c r="AU1962" s="22">
        <v>65.612648221343875</v>
      </c>
      <c r="AV1962" s="23">
        <v>7.37</v>
      </c>
      <c r="AW1962" s="12">
        <v>0</v>
      </c>
      <c r="AX1962" s="21">
        <v>0</v>
      </c>
      <c r="AY1962" s="116">
        <v>13.767434895585573</v>
      </c>
    </row>
    <row r="1963" spans="1:51" ht="15.75" x14ac:dyDescent="0.25">
      <c r="A1963" s="144">
        <v>2014</v>
      </c>
      <c r="B1963" s="77" t="s">
        <v>28</v>
      </c>
      <c r="C1963" s="78">
        <v>22</v>
      </c>
      <c r="D1963" s="77">
        <v>3502408</v>
      </c>
      <c r="E1963" s="78">
        <v>350240822</v>
      </c>
      <c r="F1963" s="78" t="str">
        <f t="shared" si="81"/>
        <v>3502408222014</v>
      </c>
      <c r="G1963" s="89">
        <v>0.7931200509779357</v>
      </c>
      <c r="H1963" s="80">
        <f t="shared" si="80"/>
        <v>3831</v>
      </c>
      <c r="I1963" s="94">
        <v>3236</v>
      </c>
      <c r="J1963" s="95">
        <v>595</v>
      </c>
      <c r="K1963" s="83">
        <f>(H1963)/VLOOKUP(D1963,'Dados Base'!$B:$K,6,FALSE)</f>
        <v>11.937182563175771</v>
      </c>
      <c r="L1963" s="88">
        <f t="shared" si="82"/>
        <v>84.468807099973901</v>
      </c>
      <c r="M1963" s="85">
        <v>1</v>
      </c>
      <c r="N1963" s="92">
        <v>0.74099999999999999</v>
      </c>
      <c r="O1963" s="91">
        <v>60</v>
      </c>
      <c r="P1963" s="91" t="s">
        <v>691</v>
      </c>
      <c r="Q1963" s="91" t="s">
        <v>691</v>
      </c>
      <c r="R1963" s="91" t="s">
        <v>691</v>
      </c>
      <c r="S1963" s="91">
        <v>10</v>
      </c>
      <c r="T1963" s="87" t="s">
        <v>691</v>
      </c>
      <c r="U1963" s="91">
        <v>17</v>
      </c>
      <c r="V1963" s="91">
        <v>14</v>
      </c>
      <c r="W1963" s="93">
        <v>0</v>
      </c>
      <c r="X1963" s="146">
        <v>8.1648187500000004E-3</v>
      </c>
      <c r="Y1963" s="21">
        <v>2.27</v>
      </c>
      <c r="Z1963" s="147">
        <v>144</v>
      </c>
      <c r="AA1963" s="147">
        <v>31</v>
      </c>
      <c r="AB1963" s="21">
        <v>0</v>
      </c>
      <c r="AC1963" s="21">
        <v>0</v>
      </c>
      <c r="AD1963" s="153">
        <f>VLOOKUP(D1963,'Dados Base'!$B:$K,9,FALSE)*31536000/VLOOKUP($F1963,F:H,MATCH(H1962,F1962:AF1962,0),FALSE)</f>
        <v>19591.667971808925</v>
      </c>
      <c r="AE1963" s="153">
        <f>VLOOKUP(D1963,'Dados Base'!$B:$K,10,FALSE)*31536000/VLOOKUP($F1963,F:H,MATCH(H1962,F1962:AF1962,0),FALSE)</f>
        <v>2798.8097102584179</v>
      </c>
      <c r="AF1963" s="148">
        <v>81.84</v>
      </c>
      <c r="AG1963" s="21">
        <v>93.2</v>
      </c>
      <c r="AH1963" s="148">
        <v>81.81</v>
      </c>
      <c r="AI1963" s="148">
        <v>11.48</v>
      </c>
      <c r="AJ1963" s="148">
        <v>100</v>
      </c>
      <c r="AK1963" s="72">
        <f>(SUMIFS('Banco de Indicadores Mun. (2)'!I:I,'Banco de Indicadores Mun. (2)'!B:B,'Banco de Indicadores - Mun. (1)'!B1963,'Banco de Indicadores Mun. (2)'!A:A,'Banco de Indicadores - Mun. (1)'!A1963) / VLOOKUP(D1963,'Dados Base'!$B:$K,8,FALSE)) * 100</f>
        <v>23.742483606557386</v>
      </c>
      <c r="AL1963" s="72">
        <f>(SUMIFS('Banco de Indicadores Mun. (2)'!I:I,'Banco de Indicadores Mun. (2)'!B:B,'Banco de Indicadores - Mun. (1)'!B1963,'Banco de Indicadores Mun. (2)'!A:A,'Banco de Indicadores - Mun. (1)'!A1963) / VLOOKUP(D1963,'Dados Base'!$B:$K,9,FALSE)) * 100</f>
        <v>12.170516806722693</v>
      </c>
      <c r="AM1963" s="72">
        <f>(SUMIFS('Banco de Indicadores Mun. (2)'!J:J,'Banco de Indicadores Mun. (2)'!B:B,'Banco de Indicadores - Mun. (1)'!B1963,'Banco de Indicadores Mun. (2)'!A:A,'Banco de Indicadores - Mun. (1)'!A1963) / VLOOKUP(D1963,'Dados Base'!$B:$K,7,FALSE)) * 100</f>
        <v>31.928272727272734</v>
      </c>
      <c r="AN1963" s="72">
        <f>(SUMIFS('Banco de Indicadores Mun. (2)'!K:K,'Banco de Indicadores Mun. (2)'!B:B,'Banco de Indicadores - Mun. (1)'!B1963,'Banco de Indicadores Mun. (2)'!A:A,'Banco de Indicadores - Mun. (1)'!A1963) / VLOOKUP(D1963,'Dados Base'!$B:$K,10,FALSE)) * 100</f>
        <v>2.5557352941176474</v>
      </c>
      <c r="AO1963" s="21"/>
      <c r="AP1963" s="21">
        <v>0</v>
      </c>
      <c r="AQ1963" s="5">
        <v>0</v>
      </c>
      <c r="AR1963" s="9">
        <v>8.4</v>
      </c>
      <c r="AS1963" s="22">
        <v>97</v>
      </c>
      <c r="AT1963" s="22">
        <v>97</v>
      </c>
      <c r="AU1963" s="22">
        <v>82.285714285714278</v>
      </c>
      <c r="AV1963" s="23">
        <v>9.9600000000000009</v>
      </c>
      <c r="AW1963" s="12">
        <v>0</v>
      </c>
      <c r="AX1963" s="21">
        <v>0</v>
      </c>
      <c r="AY1963" s="116">
        <v>89.956055373060181</v>
      </c>
    </row>
    <row r="1964" spans="1:51" ht="15.75" x14ac:dyDescent="0.25">
      <c r="A1964" s="144">
        <v>2014</v>
      </c>
      <c r="B1964" s="77" t="s">
        <v>29</v>
      </c>
      <c r="C1964" s="78">
        <v>2</v>
      </c>
      <c r="D1964" s="77">
        <v>3502507</v>
      </c>
      <c r="E1964" s="78">
        <v>35025072</v>
      </c>
      <c r="F1964" s="78" t="str">
        <f t="shared" si="81"/>
        <v>350250722014</v>
      </c>
      <c r="G1964" s="89">
        <v>0.12352578885999055</v>
      </c>
      <c r="H1964" s="80">
        <f t="shared" si="80"/>
        <v>35292</v>
      </c>
      <c r="I1964" s="94">
        <v>34779</v>
      </c>
      <c r="J1964" s="95">
        <v>513</v>
      </c>
      <c r="K1964" s="83">
        <f>(H1964)/VLOOKUP(D1964,'Dados Base'!$B:$K,6,FALSE)</f>
        <v>291.81412270547378</v>
      </c>
      <c r="L1964" s="88">
        <f t="shared" si="82"/>
        <v>98.546412784767085</v>
      </c>
      <c r="M1964" s="85">
        <v>4</v>
      </c>
      <c r="N1964" s="92">
        <v>0.755</v>
      </c>
      <c r="O1964" s="91">
        <v>40</v>
      </c>
      <c r="P1964" s="91" t="s">
        <v>691</v>
      </c>
      <c r="Q1964" s="91" t="s">
        <v>691</v>
      </c>
      <c r="R1964" s="91" t="s">
        <v>691</v>
      </c>
      <c r="S1964" s="91">
        <v>62</v>
      </c>
      <c r="T1964" s="87" t="s">
        <v>691</v>
      </c>
      <c r="U1964" s="91">
        <v>797</v>
      </c>
      <c r="V1964" s="91">
        <v>506</v>
      </c>
      <c r="W1964" s="93">
        <v>0</v>
      </c>
      <c r="X1964" s="146">
        <v>0.10742819444444444</v>
      </c>
      <c r="Y1964" s="21">
        <v>28.53</v>
      </c>
      <c r="Z1964" s="147">
        <v>0</v>
      </c>
      <c r="AA1964" s="147">
        <v>1926</v>
      </c>
      <c r="AB1964" s="21">
        <v>10</v>
      </c>
      <c r="AC1964" s="21">
        <v>0</v>
      </c>
      <c r="AD1964" s="153">
        <f>VLOOKUP(D1964,'Dados Base'!$B:$K,9,FALSE)*31536000/VLOOKUP($F1964,F:H,MATCH(H1963,F1963:AF1963,0),FALSE)</f>
        <v>1644.1754505270317</v>
      </c>
      <c r="AE1964" s="153">
        <f>VLOOKUP(D1964,'Dados Base'!$B:$K,10,FALSE)*31536000/VLOOKUP($F1964,F:H,MATCH(H1963,F1963:AF1963,0),FALSE)</f>
        <v>169.77898673920441</v>
      </c>
      <c r="AF1964" s="148">
        <v>100</v>
      </c>
      <c r="AG1964" s="21" t="s">
        <v>692</v>
      </c>
      <c r="AH1964" s="148">
        <v>80.459999999999994</v>
      </c>
      <c r="AI1964" s="148">
        <v>0.62</v>
      </c>
      <c r="AJ1964" s="148">
        <v>100</v>
      </c>
      <c r="AK1964" s="72">
        <f>(SUMIFS('Banco de Indicadores Mun. (2)'!I:I,'Banco de Indicadores Mun. (2)'!B:B,'Banco de Indicadores - Mun. (1)'!B1964,'Banco de Indicadores Mun. (2)'!A:A,'Banco de Indicadores - Mun. (1)'!A1964) / VLOOKUP(D1964,'Dados Base'!$B:$K,8,FALSE)) * 100</f>
        <v>1.4522875</v>
      </c>
      <c r="AL1964" s="72">
        <f>(SUMIFS('Banco de Indicadores Mun. (2)'!I:I,'Banco de Indicadores Mun. (2)'!B:B,'Banco de Indicadores - Mun. (1)'!B1964,'Banco de Indicadores Mun. (2)'!A:A,'Banco de Indicadores - Mun. (1)'!A1964) / VLOOKUP(D1964,'Dados Base'!$B:$K,9,FALSE)) * 100</f>
        <v>0.63142934782608695</v>
      </c>
      <c r="AM1964" s="72">
        <f>(SUMIFS('Banco de Indicadores Mun. (2)'!J:J,'Banco de Indicadores Mun. (2)'!B:B,'Banco de Indicadores - Mun. (1)'!B1964,'Banco de Indicadores Mun. (2)'!A:A,'Banco de Indicadores - Mun. (1)'!A1964) / VLOOKUP(D1964,'Dados Base'!$B:$K,7,FALSE)) * 100</f>
        <v>1.0088360655737707</v>
      </c>
      <c r="AN1964" s="72">
        <f>(SUMIFS('Banco de Indicadores Mun. (2)'!K:K,'Banco de Indicadores Mun. (2)'!B:B,'Banco de Indicadores - Mun. (1)'!B1964,'Banco de Indicadores Mun. (2)'!A:A,'Banco de Indicadores - Mun. (1)'!A1964) / VLOOKUP(D1964,'Dados Base'!$B:$K,10,FALSE)) * 100</f>
        <v>2.8759999999999986</v>
      </c>
      <c r="AO1964" s="21"/>
      <c r="AP1964" s="21">
        <v>0</v>
      </c>
      <c r="AQ1964" s="5">
        <v>38</v>
      </c>
      <c r="AR1964" s="9">
        <v>9.6</v>
      </c>
      <c r="AS1964" s="22">
        <v>79</v>
      </c>
      <c r="AT1964" s="22">
        <v>0</v>
      </c>
      <c r="AU1964" s="22">
        <v>0</v>
      </c>
      <c r="AV1964" s="23">
        <v>1.19</v>
      </c>
      <c r="AW1964" s="12">
        <v>0</v>
      </c>
      <c r="AX1964" s="21">
        <v>0</v>
      </c>
      <c r="AY1964" s="116">
        <v>3.8613806939642932</v>
      </c>
    </row>
    <row r="1965" spans="1:51" ht="15.75" x14ac:dyDescent="0.25">
      <c r="A1965" s="144">
        <v>2014</v>
      </c>
      <c r="B1965" s="77" t="s">
        <v>30</v>
      </c>
      <c r="C1965" s="78">
        <v>18</v>
      </c>
      <c r="D1965" s="77">
        <v>3502606</v>
      </c>
      <c r="E1965" s="78">
        <v>350260618</v>
      </c>
      <c r="F1965" s="78" t="str">
        <f t="shared" si="81"/>
        <v>3502606182014</v>
      </c>
      <c r="G1965" s="89">
        <v>-0.99496920129501509</v>
      </c>
      <c r="H1965" s="80">
        <f t="shared" si="80"/>
        <v>4317</v>
      </c>
      <c r="I1965" s="94">
        <v>3634</v>
      </c>
      <c r="J1965" s="95">
        <v>683</v>
      </c>
      <c r="K1965" s="83">
        <f>(H1965)/VLOOKUP(D1965,'Dados Base'!$B:$K,6,FALSE)</f>
        <v>24.107890768973029</v>
      </c>
      <c r="L1965" s="88">
        <f t="shared" si="82"/>
        <v>84.178827889738244</v>
      </c>
      <c r="M1965" s="85">
        <v>4</v>
      </c>
      <c r="N1965" s="92">
        <v>0.72099999999999997</v>
      </c>
      <c r="O1965" s="91">
        <v>35</v>
      </c>
      <c r="P1965" s="91" t="s">
        <v>691</v>
      </c>
      <c r="Q1965" s="91" t="s">
        <v>691</v>
      </c>
      <c r="R1965" s="91" t="s">
        <v>691</v>
      </c>
      <c r="S1965" s="91">
        <v>7</v>
      </c>
      <c r="T1965" s="87" t="s">
        <v>691</v>
      </c>
      <c r="U1965" s="91">
        <v>50</v>
      </c>
      <c r="V1965" s="91">
        <v>19</v>
      </c>
      <c r="W1965" s="93">
        <v>6.36</v>
      </c>
      <c r="X1965" s="146">
        <v>9.3883507812500006E-3</v>
      </c>
      <c r="Y1965" s="21">
        <v>2.54</v>
      </c>
      <c r="Z1965" s="147">
        <v>167</v>
      </c>
      <c r="AA1965" s="147">
        <v>29</v>
      </c>
      <c r="AB1965" s="21">
        <v>0</v>
      </c>
      <c r="AC1965" s="21">
        <v>0</v>
      </c>
      <c r="AD1965" s="153">
        <f>VLOOKUP(D1965,'Dados Base'!$B:$K,9,FALSE)*31536000/VLOOKUP($F1965,F:H,MATCH(H1964,F1964:AF1964,0),FALSE)</f>
        <v>10154.051424600417</v>
      </c>
      <c r="AE1965" s="153">
        <f>VLOOKUP(D1965,'Dados Base'!$B:$K,10,FALSE)*31536000/VLOOKUP($F1965,F:H,MATCH(H1964,F1964:AF1964,0),FALSE)</f>
        <v>803.55802640722709</v>
      </c>
      <c r="AF1965" s="148">
        <v>83.51</v>
      </c>
      <c r="AG1965" s="21">
        <v>81.900000000000006</v>
      </c>
      <c r="AH1965" s="148">
        <v>82.15</v>
      </c>
      <c r="AI1965" s="148">
        <v>12.8</v>
      </c>
      <c r="AJ1965" s="148">
        <v>100</v>
      </c>
      <c r="AK1965" s="72">
        <f>(SUMIFS('Banco de Indicadores Mun. (2)'!I:I,'Banco de Indicadores Mun. (2)'!B:B,'Banco de Indicadores - Mun. (1)'!B1965,'Banco de Indicadores Mun. (2)'!A:A,'Banco de Indicadores - Mun. (1)'!A1965) / VLOOKUP(D1965,'Dados Base'!$B:$K,8,FALSE)) * 100</f>
        <v>4.2079545454545455</v>
      </c>
      <c r="AL1965" s="72">
        <f>(SUMIFS('Banco de Indicadores Mun. (2)'!I:I,'Banco de Indicadores Mun. (2)'!B:B,'Banco de Indicadores - Mun. (1)'!B1965,'Banco de Indicadores Mun. (2)'!A:A,'Banco de Indicadores - Mun. (1)'!A1965) / VLOOKUP(D1965,'Dados Base'!$B:$K,9,FALSE)) * 100</f>
        <v>1.3320143884892088</v>
      </c>
      <c r="AM1965" s="72">
        <f>(SUMIFS('Banco de Indicadores Mun. (2)'!J:J,'Banco de Indicadores Mun. (2)'!B:B,'Banco de Indicadores - Mun. (1)'!B1965,'Banco de Indicadores Mun. (2)'!A:A,'Banco de Indicadores - Mun. (1)'!A1965) / VLOOKUP(D1965,'Dados Base'!$B:$K,7,FALSE)) * 100</f>
        <v>1.1416666666666666</v>
      </c>
      <c r="AN1965" s="72">
        <f>(SUMIFS('Banco de Indicadores Mun. (2)'!K:K,'Banco de Indicadores Mun. (2)'!B:B,'Banco de Indicadores - Mun. (1)'!B1965,'Banco de Indicadores Mun. (2)'!A:A,'Banco de Indicadores - Mun. (1)'!A1965) / VLOOKUP(D1965,'Dados Base'!$B:$K,10,FALSE)) * 100</f>
        <v>13.406818181818183</v>
      </c>
      <c r="AO1965" s="21"/>
      <c r="AP1965" s="21">
        <v>0</v>
      </c>
      <c r="AQ1965" s="5">
        <v>0</v>
      </c>
      <c r="AR1965" s="9">
        <v>7.5</v>
      </c>
      <c r="AS1965" s="22">
        <v>96</v>
      </c>
      <c r="AT1965" s="22">
        <v>96</v>
      </c>
      <c r="AU1965" s="22">
        <v>85.204081632653057</v>
      </c>
      <c r="AV1965" s="23">
        <v>9.64</v>
      </c>
      <c r="AW1965" s="12">
        <v>0</v>
      </c>
      <c r="AX1965" s="21">
        <v>0</v>
      </c>
      <c r="AY1965" s="116">
        <v>2.4318488689107318</v>
      </c>
    </row>
    <row r="1966" spans="1:51" ht="15.75" x14ac:dyDescent="0.25">
      <c r="A1966" s="144">
        <v>2014</v>
      </c>
      <c r="B1966" s="77" t="s">
        <v>31</v>
      </c>
      <c r="C1966" s="78">
        <v>11</v>
      </c>
      <c r="D1966" s="77">
        <v>3502705</v>
      </c>
      <c r="E1966" s="78">
        <v>350270511</v>
      </c>
      <c r="F1966" s="78" t="str">
        <f t="shared" si="81"/>
        <v>3502705112014</v>
      </c>
      <c r="G1966" s="89">
        <v>-0.71492702354780668</v>
      </c>
      <c r="H1966" s="80">
        <f t="shared" si="80"/>
        <v>24803</v>
      </c>
      <c r="I1966" s="94">
        <v>18878</v>
      </c>
      <c r="J1966" s="95">
        <v>5925</v>
      </c>
      <c r="K1966" s="83">
        <f>(H1966)/VLOOKUP(D1966,'Dados Base'!$B:$K,6,FALSE)</f>
        <v>25.600718384872632</v>
      </c>
      <c r="L1966" s="88">
        <f t="shared" si="82"/>
        <v>76.111760674112006</v>
      </c>
      <c r="M1966" s="85">
        <v>3</v>
      </c>
      <c r="N1966" s="92">
        <v>0.71</v>
      </c>
      <c r="O1966" s="91">
        <v>168</v>
      </c>
      <c r="P1966" s="91" t="s">
        <v>691</v>
      </c>
      <c r="Q1966" s="91" t="s">
        <v>691</v>
      </c>
      <c r="R1966" s="91" t="s">
        <v>691</v>
      </c>
      <c r="S1966" s="91">
        <v>24</v>
      </c>
      <c r="T1966" s="87" t="s">
        <v>691</v>
      </c>
      <c r="U1966" s="91">
        <v>241</v>
      </c>
      <c r="V1966" s="91">
        <v>173</v>
      </c>
      <c r="W1966" s="93">
        <v>0</v>
      </c>
      <c r="X1966" s="146">
        <v>5.7017503851851843E-2</v>
      </c>
      <c r="Y1966" s="21">
        <v>12.83</v>
      </c>
      <c r="Z1966" s="147">
        <v>230</v>
      </c>
      <c r="AA1966" s="147">
        <v>760</v>
      </c>
      <c r="AB1966" s="21">
        <v>7</v>
      </c>
      <c r="AC1966" s="21">
        <v>3</v>
      </c>
      <c r="AD1966" s="153">
        <f>VLOOKUP(D1966,'Dados Base'!$B:$K,9,FALSE)*31536000/VLOOKUP($F1966,F:H,MATCH(H1965,F1965:AF1965,0),FALSE)</f>
        <v>26090.340684594605</v>
      </c>
      <c r="AE1966" s="153">
        <f>VLOOKUP(D1966,'Dados Base'!$B:$K,10,FALSE)*31536000/VLOOKUP($F1966,F:H,MATCH(H1965,F1965:AF1965,0),FALSE)</f>
        <v>3293.0790630165707</v>
      </c>
      <c r="AF1966" s="148">
        <v>75.52</v>
      </c>
      <c r="AG1966" s="21">
        <v>100</v>
      </c>
      <c r="AH1966" s="148">
        <v>48.07</v>
      </c>
      <c r="AI1966" s="148">
        <v>31.86</v>
      </c>
      <c r="AJ1966" s="148">
        <v>100</v>
      </c>
      <c r="AK1966" s="72">
        <f>(SUMIFS('Banco de Indicadores Mun. (2)'!I:I,'Banco de Indicadores Mun. (2)'!B:B,'Banco de Indicadores - Mun. (1)'!B1966,'Banco de Indicadores Mun. (2)'!A:A,'Banco de Indicadores - Mun. (1)'!A1966) / VLOOKUP(D1966,'Dados Base'!$B:$K,8,FALSE)) * 100</f>
        <v>0.7553651498335181</v>
      </c>
      <c r="AL1966" s="72">
        <f>(SUMIFS('Banco de Indicadores Mun. (2)'!I:I,'Banco de Indicadores Mun. (2)'!B:B,'Banco de Indicadores - Mun. (1)'!B1966,'Banco de Indicadores Mun. (2)'!A:A,'Banco de Indicadores - Mun. (1)'!A1966) / VLOOKUP(D1966,'Dados Base'!$B:$K,9,FALSE)) * 100</f>
        <v>0.33166861598440533</v>
      </c>
      <c r="AM1966" s="72">
        <f>(SUMIFS('Banco de Indicadores Mun. (2)'!J:J,'Banco de Indicadores Mun. (2)'!B:B,'Banco de Indicadores - Mun. (1)'!B1966,'Banco de Indicadores Mun. (2)'!A:A,'Banco de Indicadores - Mun. (1)'!A1966) / VLOOKUP(D1966,'Dados Base'!$B:$K,7,FALSE)) * 100</f>
        <v>1.0337429906542053</v>
      </c>
      <c r="AN1966" s="72">
        <f>(SUMIFS('Banco de Indicadores Mun. (2)'!K:K,'Banco de Indicadores Mun. (2)'!B:B,'Banco de Indicadores - Mun. (1)'!B1966,'Banco de Indicadores Mun. (2)'!A:A,'Banco de Indicadores - Mun. (1)'!A1966) / VLOOKUP(D1966,'Dados Base'!$B:$K,10,FALSE)) * 100</f>
        <v>6.533204633204634E-2</v>
      </c>
      <c r="AO1966" s="21"/>
      <c r="AP1966" s="21">
        <v>0</v>
      </c>
      <c r="AQ1966" s="5">
        <v>0</v>
      </c>
      <c r="AR1966" s="9">
        <v>7.5</v>
      </c>
      <c r="AS1966" s="22">
        <v>57</v>
      </c>
      <c r="AT1966" s="22">
        <v>24.509999999999998</v>
      </c>
      <c r="AU1966" s="22">
        <v>23.232323232323239</v>
      </c>
      <c r="AV1966" s="23">
        <v>3.31</v>
      </c>
      <c r="AW1966" s="12">
        <v>0</v>
      </c>
      <c r="AX1966" s="21">
        <v>3</v>
      </c>
      <c r="AY1966" s="116">
        <v>99.282176632249119</v>
      </c>
    </row>
    <row r="1967" spans="1:51" ht="15.75" x14ac:dyDescent="0.25">
      <c r="A1967" s="144">
        <v>2014</v>
      </c>
      <c r="B1967" s="77" t="s">
        <v>32</v>
      </c>
      <c r="C1967" s="78">
        <v>10</v>
      </c>
      <c r="D1967" s="77">
        <v>3502754</v>
      </c>
      <c r="E1967" s="78">
        <v>350275410</v>
      </c>
      <c r="F1967" s="78" t="str">
        <f t="shared" si="81"/>
        <v>3502754102014</v>
      </c>
      <c r="G1967" s="89">
        <v>3.3770435110846764</v>
      </c>
      <c r="H1967" s="80">
        <f t="shared" si="80"/>
        <v>18694</v>
      </c>
      <c r="I1967" s="94">
        <v>18694</v>
      </c>
      <c r="J1967" s="95">
        <v>0</v>
      </c>
      <c r="K1967" s="83">
        <f>(H1967)/VLOOKUP(D1967,'Dados Base'!$B:$K,6,FALSE)</f>
        <v>127.75234060001365</v>
      </c>
      <c r="L1967" s="88">
        <f t="shared" si="82"/>
        <v>100</v>
      </c>
      <c r="M1967" s="85">
        <v>2</v>
      </c>
      <c r="N1967" s="92">
        <v>0.70399999999999996</v>
      </c>
      <c r="O1967" s="91">
        <v>6</v>
      </c>
      <c r="P1967" s="91" t="s">
        <v>691</v>
      </c>
      <c r="Q1967" s="91" t="s">
        <v>691</v>
      </c>
      <c r="R1967" s="91" t="s">
        <v>691</v>
      </c>
      <c r="S1967" s="91">
        <v>85</v>
      </c>
      <c r="T1967" s="87" t="s">
        <v>691</v>
      </c>
      <c r="U1967" s="91">
        <v>153</v>
      </c>
      <c r="V1967" s="91">
        <v>154</v>
      </c>
      <c r="W1967" s="93">
        <v>0</v>
      </c>
      <c r="X1967" s="146">
        <v>3.1502159481481481E-2</v>
      </c>
      <c r="Y1967" s="21">
        <v>13.75</v>
      </c>
      <c r="Z1967" s="147">
        <v>0</v>
      </c>
      <c r="AA1967" s="147">
        <v>700</v>
      </c>
      <c r="AB1967" s="21">
        <v>5</v>
      </c>
      <c r="AC1967" s="21">
        <v>0</v>
      </c>
      <c r="AD1967" s="153">
        <f>VLOOKUP(D1967,'Dados Base'!$B:$K,9,FALSE)*31536000/VLOOKUP($F1967,F:H,MATCH(H1966,F1966:AF1966,0),FALSE)</f>
        <v>2193.045897079277</v>
      </c>
      <c r="AE1967" s="153">
        <f>VLOOKUP(D1967,'Dados Base'!$B:$K,10,FALSE)*31536000/VLOOKUP($F1967,F:H,MATCH(H1966,F1966:AF1966,0),FALSE)</f>
        <v>320.52209265004814</v>
      </c>
      <c r="AF1967" s="148">
        <v>55.36</v>
      </c>
      <c r="AG1967" s="21">
        <v>95</v>
      </c>
      <c r="AH1967" s="148">
        <v>45.06</v>
      </c>
      <c r="AI1967" s="148">
        <v>31.63</v>
      </c>
      <c r="AJ1967" s="148">
        <v>55.36</v>
      </c>
      <c r="AK1967" s="72">
        <f>(SUMIFS('Banco de Indicadores Mun. (2)'!I:I,'Banco de Indicadores Mun. (2)'!B:B,'Banco de Indicadores - Mun. (1)'!B1967,'Banco de Indicadores Mun. (2)'!A:A,'Banco de Indicadores - Mun. (1)'!A1967) / VLOOKUP(D1967,'Dados Base'!$B:$K,8,FALSE)) * 100</f>
        <v>62.923065217391304</v>
      </c>
      <c r="AL1967" s="72">
        <f>(SUMIFS('Banco de Indicadores Mun. (2)'!I:I,'Banco de Indicadores Mun. (2)'!B:B,'Banco de Indicadores - Mun. (1)'!B1967,'Banco de Indicadores Mun. (2)'!A:A,'Banco de Indicadores - Mun. (1)'!A1967) / VLOOKUP(D1967,'Dados Base'!$B:$K,9,FALSE)) * 100</f>
        <v>22.265084615384616</v>
      </c>
      <c r="AM1967" s="72">
        <f>(SUMIFS('Banco de Indicadores Mun. (2)'!J:J,'Banco de Indicadores Mun. (2)'!B:B,'Banco de Indicadores - Mun. (1)'!B1967,'Banco de Indicadores Mun. (2)'!A:A,'Banco de Indicadores - Mun. (1)'!A1967) / VLOOKUP(D1967,'Dados Base'!$B:$K,7,FALSE)) * 100</f>
        <v>100.94774074074076</v>
      </c>
      <c r="AN1967" s="72">
        <f>(SUMIFS('Banco de Indicadores Mun. (2)'!K:K,'Banco de Indicadores Mun. (2)'!B:B,'Banco de Indicadores - Mun. (1)'!B1967,'Banco de Indicadores Mun. (2)'!A:A,'Banco de Indicadores - Mun. (1)'!A1967) / VLOOKUP(D1967,'Dados Base'!$B:$K,10,FALSE)) * 100</f>
        <v>8.8879999999999999</v>
      </c>
      <c r="AO1967" s="21"/>
      <c r="AP1967" s="21">
        <v>0</v>
      </c>
      <c r="AQ1967" s="5">
        <v>0</v>
      </c>
      <c r="AR1967" s="9">
        <v>9.1</v>
      </c>
      <c r="AS1967" s="22">
        <v>60</v>
      </c>
      <c r="AT1967" s="22">
        <v>0</v>
      </c>
      <c r="AU1967" s="22">
        <v>0</v>
      </c>
      <c r="AV1967" s="23">
        <v>0.9</v>
      </c>
      <c r="AW1967" s="12">
        <v>1</v>
      </c>
      <c r="AX1967" s="21">
        <v>0</v>
      </c>
      <c r="AY1967" s="116">
        <v>391.78984451759692</v>
      </c>
    </row>
    <row r="1968" spans="1:51" ht="15.75" x14ac:dyDescent="0.25">
      <c r="A1968" s="144">
        <v>2014</v>
      </c>
      <c r="B1968" s="77" t="s">
        <v>33</v>
      </c>
      <c r="C1968" s="78">
        <v>19</v>
      </c>
      <c r="D1968" s="77">
        <v>3502804</v>
      </c>
      <c r="E1968" s="78">
        <v>350280419</v>
      </c>
      <c r="F1968" s="78" t="str">
        <f t="shared" si="81"/>
        <v>3502804192014</v>
      </c>
      <c r="G1968" s="89">
        <v>0.61216281180649368</v>
      </c>
      <c r="H1968" s="80">
        <f t="shared" si="80"/>
        <v>185509</v>
      </c>
      <c r="I1968" s="94">
        <v>181931</v>
      </c>
      <c r="J1968" s="95">
        <v>3578</v>
      </c>
      <c r="K1968" s="83">
        <f>(H1968)/VLOOKUP(D1968,'Dados Base'!$B:$K,6,FALSE)</f>
        <v>158.92008121236006</v>
      </c>
      <c r="L1968" s="88">
        <f t="shared" si="82"/>
        <v>98.071252607690198</v>
      </c>
      <c r="M1968" s="85">
        <v>1</v>
      </c>
      <c r="N1968" s="92">
        <v>0.78800000000000003</v>
      </c>
      <c r="O1968" s="91">
        <v>378</v>
      </c>
      <c r="P1968" s="91" t="s">
        <v>691</v>
      </c>
      <c r="Q1968" s="91" t="s">
        <v>691</v>
      </c>
      <c r="R1968" s="91" t="s">
        <v>691</v>
      </c>
      <c r="S1968" s="91">
        <v>432</v>
      </c>
      <c r="T1968" s="87" t="s">
        <v>691</v>
      </c>
      <c r="U1968" s="91">
        <v>2597</v>
      </c>
      <c r="V1968" s="91">
        <v>2503</v>
      </c>
      <c r="W1968" s="93">
        <v>142.97999999999999</v>
      </c>
      <c r="X1968" s="146">
        <v>0.6338024486840278</v>
      </c>
      <c r="Y1968" s="21">
        <v>169.17</v>
      </c>
      <c r="Z1968" s="147">
        <v>7876</v>
      </c>
      <c r="AA1968" s="147">
        <v>2274</v>
      </c>
      <c r="AB1968" s="21">
        <v>20</v>
      </c>
      <c r="AC1968" s="21">
        <v>0</v>
      </c>
      <c r="AD1968" s="153">
        <f>VLOOKUP(D1968,'Dados Base'!$B:$K,9,FALSE)*31536000/VLOOKUP($F1968,F:H,MATCH(H1967,F1967:AF1967,0),FALSE)</f>
        <v>1450.0756297538126</v>
      </c>
      <c r="AE1968" s="153">
        <f>VLOOKUP(D1968,'Dados Base'!$B:$K,10,FALSE)*31536000/VLOOKUP($F1968,F:H,MATCH(H1967,F1967:AF1967,0),FALSE)</f>
        <v>115.5980572371152</v>
      </c>
      <c r="AF1968" s="148">
        <v>98.07</v>
      </c>
      <c r="AG1968" s="21">
        <v>100</v>
      </c>
      <c r="AH1968" s="148">
        <v>97.09</v>
      </c>
      <c r="AI1968" s="148">
        <v>42</v>
      </c>
      <c r="AJ1968" s="148">
        <v>100</v>
      </c>
      <c r="AK1968" s="72">
        <f>(SUMIFS('Banco de Indicadores Mun. (2)'!I:I,'Banco de Indicadores Mun. (2)'!B:B,'Banco de Indicadores - Mun. (1)'!B1968,'Banco de Indicadores Mun. (2)'!A:A,'Banco de Indicadores - Mun. (1)'!A1968) / VLOOKUP(D1968,'Dados Base'!$B:$K,8,FALSE)) * 100</f>
        <v>53.071695970696013</v>
      </c>
      <c r="AL1968" s="72">
        <f>(SUMIFS('Banco de Indicadores Mun. (2)'!I:I,'Banco de Indicadores Mun. (2)'!B:B,'Banco de Indicadores - Mun. (1)'!B1968,'Banco de Indicadores Mun. (2)'!A:A,'Banco de Indicadores - Mun. (1)'!A1968) / VLOOKUP(D1968,'Dados Base'!$B:$K,9,FALSE)) * 100</f>
        <v>16.985431418522875</v>
      </c>
      <c r="AM1968" s="72">
        <f>(SUMIFS('Banco de Indicadores Mun. (2)'!J:J,'Banco de Indicadores Mun. (2)'!B:B,'Banco de Indicadores - Mun. (1)'!B1968,'Banco de Indicadores Mun. (2)'!A:A,'Banco de Indicadores - Mun. (1)'!A1968) / VLOOKUP(D1968,'Dados Base'!$B:$K,7,FALSE)) * 100</f>
        <v>45.621717073170736</v>
      </c>
      <c r="AN1968" s="72">
        <f>(SUMIFS('Banco de Indicadores Mun. (2)'!K:K,'Banco de Indicadores Mun. (2)'!B:B,'Banco de Indicadores - Mun. (1)'!B1968,'Banco de Indicadores Mun. (2)'!A:A,'Banco de Indicadores - Mun. (1)'!A1968) / VLOOKUP(D1968,'Dados Base'!$B:$K,10,FALSE)) * 100</f>
        <v>75.531191176470742</v>
      </c>
      <c r="AO1968" s="21"/>
      <c r="AP1968" s="21">
        <v>0</v>
      </c>
      <c r="AQ1968" s="5">
        <v>1</v>
      </c>
      <c r="AR1968" s="9">
        <v>9.6</v>
      </c>
      <c r="AS1968" s="22">
        <v>100</v>
      </c>
      <c r="AT1968" s="22">
        <v>100</v>
      </c>
      <c r="AU1968" s="22">
        <v>77.596059113300498</v>
      </c>
      <c r="AV1968" s="23">
        <v>8.24</v>
      </c>
      <c r="AW1968" s="12">
        <v>1</v>
      </c>
      <c r="AX1968" s="21">
        <v>0</v>
      </c>
      <c r="AY1968" s="116">
        <v>45.722681725388767</v>
      </c>
    </row>
    <row r="1969" spans="1:51" ht="15.75" x14ac:dyDescent="0.25">
      <c r="A1969" s="144">
        <v>2014</v>
      </c>
      <c r="B1969" s="77" t="s">
        <v>34</v>
      </c>
      <c r="C1969" s="78">
        <v>10</v>
      </c>
      <c r="D1969" s="77">
        <v>3502903</v>
      </c>
      <c r="E1969" s="78">
        <v>350290310</v>
      </c>
      <c r="F1969" s="78" t="str">
        <f t="shared" si="81"/>
        <v>3502903102014</v>
      </c>
      <c r="G1969" s="89">
        <v>2.5735826802998352</v>
      </c>
      <c r="H1969" s="80">
        <f t="shared" si="80"/>
        <v>29351</v>
      </c>
      <c r="I1969" s="94">
        <v>20174</v>
      </c>
      <c r="J1969" s="95">
        <v>9177</v>
      </c>
      <c r="K1969" s="83">
        <f>(H1969)/VLOOKUP(D1969,'Dados Base'!$B:$K,6,FALSE)</f>
        <v>114.85423596165134</v>
      </c>
      <c r="L1969" s="88">
        <f t="shared" si="82"/>
        <v>68.73360362508943</v>
      </c>
      <c r="M1969" s="85">
        <v>3</v>
      </c>
      <c r="N1969" s="92">
        <v>0.77600000000000002</v>
      </c>
      <c r="O1969" s="91">
        <v>116</v>
      </c>
      <c r="P1969" s="91" t="s">
        <v>691</v>
      </c>
      <c r="Q1969" s="91" t="s">
        <v>691</v>
      </c>
      <c r="R1969" s="91" t="s">
        <v>691</v>
      </c>
      <c r="S1969" s="91">
        <v>47</v>
      </c>
      <c r="T1969" s="87" t="s">
        <v>691</v>
      </c>
      <c r="U1969" s="91">
        <v>221</v>
      </c>
      <c r="V1969" s="91">
        <v>192</v>
      </c>
      <c r="W1969" s="93">
        <v>0</v>
      </c>
      <c r="X1969" s="146">
        <v>8.6082848096064812E-2</v>
      </c>
      <c r="Y1969" s="21">
        <v>14.78</v>
      </c>
      <c r="Z1969" s="147">
        <v>192</v>
      </c>
      <c r="AA1969" s="147">
        <v>950</v>
      </c>
      <c r="AB1969" s="21">
        <v>3</v>
      </c>
      <c r="AC1969" s="21">
        <v>0</v>
      </c>
      <c r="AD1969" s="153">
        <f>VLOOKUP(D1969,'Dados Base'!$B:$K,9,FALSE)*31536000/VLOOKUP($F1969,F:H,MATCH(H1968,F1968:AF1968,0),FALSE)</f>
        <v>2471.2207420530817</v>
      </c>
      <c r="AE1969" s="153">
        <f>VLOOKUP(D1969,'Dados Base'!$B:$K,10,FALSE)*31536000/VLOOKUP($F1969,F:H,MATCH(H1968,F1968:AF1968,0),FALSE)</f>
        <v>386.79976832135191</v>
      </c>
      <c r="AF1969" s="148">
        <v>96.35</v>
      </c>
      <c r="AG1969" s="21">
        <v>100</v>
      </c>
      <c r="AH1969" s="148">
        <v>27.51</v>
      </c>
      <c r="AI1969" s="148">
        <v>19.190000000000001</v>
      </c>
      <c r="AJ1969" s="148">
        <v>100</v>
      </c>
      <c r="AK1969" s="72">
        <f>(SUMIFS('Banco de Indicadores Mun. (2)'!I:I,'Banco de Indicadores Mun. (2)'!B:B,'Banco de Indicadores - Mun. (1)'!B1969,'Banco de Indicadores Mun. (2)'!A:A,'Banco de Indicadores - Mun. (1)'!A1969) / VLOOKUP(D1969,'Dados Base'!$B:$K,8,FALSE)) * 100</f>
        <v>2.1666385542168678</v>
      </c>
      <c r="AL1969" s="72">
        <f>(SUMIFS('Banco de Indicadores Mun. (2)'!I:I,'Banco de Indicadores Mun. (2)'!B:B,'Banco de Indicadores - Mun. (1)'!B1969,'Banco de Indicadores Mun. (2)'!A:A,'Banco de Indicadores - Mun. (1)'!A1969) / VLOOKUP(D1969,'Dados Base'!$B:$K,9,FALSE)) * 100</f>
        <v>0.78187391304347842</v>
      </c>
      <c r="AM1969" s="72">
        <f>(SUMIFS('Banco de Indicadores Mun. (2)'!J:J,'Banco de Indicadores Mun. (2)'!B:B,'Banco de Indicadores - Mun. (1)'!B1969,'Banco de Indicadores Mun. (2)'!A:A,'Banco de Indicadores - Mun. (1)'!A1969) / VLOOKUP(D1969,'Dados Base'!$B:$K,7,FALSE)) * 100</f>
        <v>1.6791276595744684</v>
      </c>
      <c r="AN1969" s="72">
        <f>(SUMIFS('Banco de Indicadores Mun. (2)'!K:K,'Banco de Indicadores Mun. (2)'!B:B,'Banco de Indicadores - Mun. (1)'!B1969,'Banco de Indicadores Mun. (2)'!A:A,'Banco de Indicadores - Mun. (1)'!A1969) / VLOOKUP(D1969,'Dados Base'!$B:$K,10,FALSE)) * 100</f>
        <v>2.8031111111111122</v>
      </c>
      <c r="AO1969" s="21"/>
      <c r="AP1969" s="21">
        <v>0</v>
      </c>
      <c r="AQ1969" s="5">
        <v>0</v>
      </c>
      <c r="AR1969" s="9">
        <v>7.4</v>
      </c>
      <c r="AS1969" s="22">
        <v>21</v>
      </c>
      <c r="AT1969" s="22">
        <v>21</v>
      </c>
      <c r="AU1969" s="22">
        <v>16.812609457092819</v>
      </c>
      <c r="AV1969" s="23">
        <v>2.91</v>
      </c>
      <c r="AW1969" s="12">
        <v>0</v>
      </c>
      <c r="AX1969" s="21">
        <v>0</v>
      </c>
      <c r="AY1969" s="116">
        <v>11.863902827416286</v>
      </c>
    </row>
    <row r="1970" spans="1:51" ht="15.75" x14ac:dyDescent="0.25">
      <c r="A1970" s="144">
        <v>2014</v>
      </c>
      <c r="B1970" s="77" t="s">
        <v>35</v>
      </c>
      <c r="C1970" s="78">
        <v>8</v>
      </c>
      <c r="D1970" s="77">
        <v>3503000</v>
      </c>
      <c r="E1970" s="78">
        <v>35030008</v>
      </c>
      <c r="F1970" s="78" t="str">
        <f t="shared" si="81"/>
        <v>350300082014</v>
      </c>
      <c r="G1970" s="89">
        <v>0.77737132429553935</v>
      </c>
      <c r="H1970" s="80">
        <f t="shared" si="80"/>
        <v>5301</v>
      </c>
      <c r="I1970" s="94">
        <v>5031</v>
      </c>
      <c r="J1970" s="95">
        <v>270</v>
      </c>
      <c r="K1970" s="83">
        <f>(H1970)/VLOOKUP(D1970,'Dados Base'!$B:$K,6,FALSE)</f>
        <v>26.151948692649238</v>
      </c>
      <c r="L1970" s="88">
        <f t="shared" si="82"/>
        <v>94.906621392190146</v>
      </c>
      <c r="M1970" s="85">
        <v>3</v>
      </c>
      <c r="N1970" s="92">
        <v>0.74</v>
      </c>
      <c r="O1970" s="91">
        <v>32</v>
      </c>
      <c r="P1970" s="91" t="s">
        <v>691</v>
      </c>
      <c r="Q1970" s="91" t="s">
        <v>691</v>
      </c>
      <c r="R1970" s="91" t="s">
        <v>691</v>
      </c>
      <c r="S1970" s="91">
        <v>3</v>
      </c>
      <c r="T1970" s="87" t="s">
        <v>691</v>
      </c>
      <c r="U1970" s="91">
        <v>55</v>
      </c>
      <c r="V1970" s="91">
        <v>37</v>
      </c>
      <c r="W1970" s="93">
        <v>3.87</v>
      </c>
      <c r="X1970" s="146">
        <v>1.3143559788127916E-2</v>
      </c>
      <c r="Y1970" s="21">
        <v>3.57</v>
      </c>
      <c r="Z1970" s="147">
        <v>230</v>
      </c>
      <c r="AA1970" s="147">
        <v>45</v>
      </c>
      <c r="AB1970" s="21">
        <v>0</v>
      </c>
      <c r="AC1970" s="21">
        <v>0</v>
      </c>
      <c r="AD1970" s="153">
        <f>VLOOKUP(D1970,'Dados Base'!$B:$K,9,FALSE)*31536000/VLOOKUP($F1970,F:H,MATCH(H1969,F1969:AF1969,0),FALSE)</f>
        <v>19512.937181663838</v>
      </c>
      <c r="AE1970" s="153">
        <f>VLOOKUP(D1970,'Dados Base'!$B:$K,10,FALSE)*31536000/VLOOKUP($F1970,F:H,MATCH(H1969,F1969:AF1969,0),FALSE)</f>
        <v>2439.1171477079802</v>
      </c>
      <c r="AF1970" s="148" t="s">
        <v>692</v>
      </c>
      <c r="AG1970" s="21">
        <v>93.49</v>
      </c>
      <c r="AH1970" s="148" t="s">
        <v>692</v>
      </c>
      <c r="AI1970" s="148" t="s">
        <v>692</v>
      </c>
      <c r="AJ1970" s="148" t="s">
        <v>692</v>
      </c>
      <c r="AK1970" s="72">
        <f>(SUMIFS('Banco de Indicadores Mun. (2)'!I:I,'Banco de Indicadores Mun. (2)'!B:B,'Banco de Indicadores - Mun. (1)'!B1970,'Banco de Indicadores Mun. (2)'!A:A,'Banco de Indicadores - Mun. (1)'!A1970) / VLOOKUP(D1970,'Dados Base'!$B:$K,8,FALSE)) * 100</f>
        <v>4.9924077669902909</v>
      </c>
      <c r="AL1970" s="72">
        <f>(SUMIFS('Banco de Indicadores Mun. (2)'!I:I,'Banco de Indicadores Mun. (2)'!B:B,'Banco de Indicadores - Mun. (1)'!B1970,'Banco de Indicadores Mun. (2)'!A:A,'Banco de Indicadores - Mun. (1)'!A1970) / VLOOKUP(D1970,'Dados Base'!$B:$K,9,FALSE)) * 100</f>
        <v>1.5677378048780488</v>
      </c>
      <c r="AM1970" s="72">
        <f>(SUMIFS('Banco de Indicadores Mun. (2)'!J:J,'Banco de Indicadores Mun. (2)'!B:B,'Banco de Indicadores - Mun. (1)'!B1970,'Banco de Indicadores Mun. (2)'!A:A,'Banco de Indicadores - Mun. (1)'!A1970) / VLOOKUP(D1970,'Dados Base'!$B:$K,7,FALSE)) * 100</f>
        <v>6.946016129032258</v>
      </c>
      <c r="AN1970" s="72">
        <f>(SUMIFS('Banco de Indicadores Mun. (2)'!K:K,'Banco de Indicadores Mun. (2)'!B:B,'Banco de Indicadores - Mun. (1)'!B1970,'Banco de Indicadores Mun. (2)'!A:A,'Banco de Indicadores - Mun. (1)'!A1970) / VLOOKUP(D1970,'Dados Base'!$B:$K,10,FALSE)) * 100</f>
        <v>2.038170731707317</v>
      </c>
      <c r="AO1970" s="21"/>
      <c r="AP1970" s="21">
        <v>0</v>
      </c>
      <c r="AQ1970" s="5">
        <v>0</v>
      </c>
      <c r="AR1970" s="9">
        <v>7.6</v>
      </c>
      <c r="AS1970" s="22">
        <v>98.5</v>
      </c>
      <c r="AT1970" s="22">
        <v>98.5</v>
      </c>
      <c r="AU1970" s="22">
        <v>83.63636363636364</v>
      </c>
      <c r="AV1970" s="23">
        <v>9.98</v>
      </c>
      <c r="AW1970" s="12">
        <v>0</v>
      </c>
      <c r="AX1970" s="21">
        <v>0</v>
      </c>
      <c r="AY1970" s="116">
        <v>62.533881343272583</v>
      </c>
    </row>
    <row r="1971" spans="1:51" ht="15.75" x14ac:dyDescent="0.25">
      <c r="A1971" s="144">
        <v>2014</v>
      </c>
      <c r="B1971" s="77" t="s">
        <v>36</v>
      </c>
      <c r="C1971" s="78">
        <v>14</v>
      </c>
      <c r="D1971" s="77">
        <v>3503109</v>
      </c>
      <c r="E1971" s="78">
        <v>350310914</v>
      </c>
      <c r="F1971" s="78" t="str">
        <f t="shared" si="81"/>
        <v>3503109142014</v>
      </c>
      <c r="G1971" s="89">
        <v>-2.4417055107284202E-2</v>
      </c>
      <c r="H1971" s="80">
        <f t="shared" si="80"/>
        <v>6135</v>
      </c>
      <c r="I1971" s="94">
        <v>4813</v>
      </c>
      <c r="J1971" s="95">
        <v>1322</v>
      </c>
      <c r="K1971" s="83">
        <f>(H1971)/VLOOKUP(D1971,'Dados Base'!$B:$K,6,FALSE)</f>
        <v>21.426326266894844</v>
      </c>
      <c r="L1971" s="88">
        <f t="shared" si="82"/>
        <v>78.451507742461288</v>
      </c>
      <c r="M1971" s="85">
        <v>3</v>
      </c>
      <c r="N1971" s="92">
        <v>0.68500000000000005</v>
      </c>
      <c r="O1971" s="91">
        <v>86</v>
      </c>
      <c r="P1971" s="91" t="s">
        <v>691</v>
      </c>
      <c r="Q1971" s="91" t="s">
        <v>691</v>
      </c>
      <c r="R1971" s="91" t="s">
        <v>691</v>
      </c>
      <c r="S1971" s="91">
        <v>2</v>
      </c>
      <c r="T1971" s="87" t="s">
        <v>691</v>
      </c>
      <c r="U1971" s="91">
        <v>33</v>
      </c>
      <c r="V1971" s="91">
        <v>23</v>
      </c>
      <c r="W1971" s="93">
        <v>63.03</v>
      </c>
      <c r="X1971" s="146">
        <v>9.7281289062499995E-3</v>
      </c>
      <c r="Y1971" s="21">
        <v>3.35</v>
      </c>
      <c r="Z1971" s="147">
        <v>222</v>
      </c>
      <c r="AA1971" s="147">
        <v>36</v>
      </c>
      <c r="AB1971" s="21">
        <v>0</v>
      </c>
      <c r="AC1971" s="21">
        <v>0</v>
      </c>
      <c r="AD1971" s="153">
        <f>VLOOKUP(D1971,'Dados Base'!$B:$K,9,FALSE)*31536000/VLOOKUP($F1971,F:H,MATCH(H1970,F1970:AF1970,0),FALSE)</f>
        <v>17014.533007334965</v>
      </c>
      <c r="AE1971" s="153">
        <f>VLOOKUP(D1971,'Dados Base'!$B:$K,10,FALSE)*31536000/VLOOKUP($F1971,F:H,MATCH(H1970,F1970:AF1970,0),FALSE)</f>
        <v>2004.7334963325177</v>
      </c>
      <c r="AF1971" s="148">
        <v>60.89</v>
      </c>
      <c r="AG1971" s="21">
        <v>100</v>
      </c>
      <c r="AH1971" s="148">
        <v>59.39</v>
      </c>
      <c r="AI1971" s="148">
        <v>40.409999999999997</v>
      </c>
      <c r="AJ1971" s="148">
        <v>80.790000000000006</v>
      </c>
      <c r="AK1971" s="72">
        <f>(SUMIFS('Banco de Indicadores Mun. (2)'!I:I,'Banco de Indicadores Mun. (2)'!B:B,'Banco de Indicadores - Mun. (1)'!B1971,'Banco de Indicadores Mun. (2)'!A:A,'Banco de Indicadores - Mun. (1)'!A1971) / VLOOKUP(D1971,'Dados Base'!$B:$K,8,FALSE)) * 100</f>
        <v>1.6919999999999997</v>
      </c>
      <c r="AL1971" s="72">
        <f>(SUMIFS('Banco de Indicadores Mun. (2)'!I:I,'Banco de Indicadores Mun. (2)'!B:B,'Banco de Indicadores - Mun. (1)'!B1971,'Banco de Indicadores Mun. (2)'!A:A,'Banco de Indicadores - Mun. (1)'!A1971) / VLOOKUP(D1971,'Dados Base'!$B:$K,9,FALSE)) * 100</f>
        <v>0.75654380664652554</v>
      </c>
      <c r="AM1971" s="72">
        <f>(SUMIFS('Banco de Indicadores Mun. (2)'!J:J,'Banco de Indicadores Mun. (2)'!B:B,'Banco de Indicadores - Mun. (1)'!B1971,'Banco de Indicadores Mun. (2)'!A:A,'Banco de Indicadores - Mun. (1)'!A1971) / VLOOKUP(D1971,'Dados Base'!$B:$K,7,FALSE)) * 100</f>
        <v>0.21289908256880732</v>
      </c>
      <c r="AN1971" s="72">
        <f>(SUMIFS('Banco de Indicadores Mun. (2)'!K:K,'Banco de Indicadores Mun. (2)'!B:B,'Banco de Indicadores - Mun. (1)'!B1971,'Banco de Indicadores Mun. (2)'!A:A,'Banco de Indicadores - Mun. (1)'!A1971) / VLOOKUP(D1971,'Dados Base'!$B:$K,10,FALSE)) * 100</f>
        <v>5.8258974358974367</v>
      </c>
      <c r="AO1971" s="21"/>
      <c r="AP1971" s="21">
        <v>0</v>
      </c>
      <c r="AQ1971" s="5">
        <v>0</v>
      </c>
      <c r="AR1971" s="9">
        <v>9</v>
      </c>
      <c r="AS1971" s="22">
        <v>98</v>
      </c>
      <c r="AT1971" s="22">
        <v>98</v>
      </c>
      <c r="AU1971" s="22">
        <v>86.04651162790698</v>
      </c>
      <c r="AV1971" s="23">
        <v>9.77</v>
      </c>
      <c r="AW1971" s="12">
        <v>0</v>
      </c>
      <c r="AX1971" s="21">
        <v>0</v>
      </c>
      <c r="AY1971" s="116">
        <v>234.11607460885665</v>
      </c>
    </row>
    <row r="1972" spans="1:51" ht="15.75" x14ac:dyDescent="0.25">
      <c r="A1972" s="144">
        <v>2014</v>
      </c>
      <c r="B1972" s="77" t="s">
        <v>37</v>
      </c>
      <c r="C1972" s="78">
        <v>2</v>
      </c>
      <c r="D1972" s="77">
        <v>3503158</v>
      </c>
      <c r="E1972" s="78">
        <v>35031582</v>
      </c>
      <c r="F1972" s="78" t="str">
        <f t="shared" si="81"/>
        <v>350315822014</v>
      </c>
      <c r="G1972" s="89">
        <v>-0.36789907093903729</v>
      </c>
      <c r="H1972" s="80">
        <f t="shared" si="80"/>
        <v>2477</v>
      </c>
      <c r="I1972" s="94">
        <v>1888</v>
      </c>
      <c r="J1972" s="95">
        <v>589</v>
      </c>
      <c r="K1972" s="83">
        <f>(H1972)/VLOOKUP(D1972,'Dados Base'!$B:$K,6,FALSE)</f>
        <v>15.907777278273713</v>
      </c>
      <c r="L1972" s="88">
        <f t="shared" si="82"/>
        <v>76.221235365361323</v>
      </c>
      <c r="M1972" s="85">
        <v>4</v>
      </c>
      <c r="N1972" s="92">
        <v>0.68</v>
      </c>
      <c r="O1972" s="91">
        <v>16</v>
      </c>
      <c r="P1972" s="91" t="s">
        <v>691</v>
      </c>
      <c r="Q1972" s="91" t="s">
        <v>691</v>
      </c>
      <c r="R1972" s="91" t="s">
        <v>691</v>
      </c>
      <c r="S1972" s="91">
        <v>1</v>
      </c>
      <c r="T1972" s="87" t="s">
        <v>691</v>
      </c>
      <c r="U1972" s="91">
        <v>13</v>
      </c>
      <c r="V1972" s="91">
        <v>6</v>
      </c>
      <c r="W1972" s="93">
        <v>0</v>
      </c>
      <c r="X1972" s="146">
        <v>4.8404708333333341E-3</v>
      </c>
      <c r="Y1972" s="21">
        <v>1.33</v>
      </c>
      <c r="Z1972" s="147">
        <v>76</v>
      </c>
      <c r="AA1972" s="147">
        <v>27</v>
      </c>
      <c r="AB1972" s="21">
        <v>1</v>
      </c>
      <c r="AC1972" s="21">
        <v>0</v>
      </c>
      <c r="AD1972" s="153">
        <f>VLOOKUP(D1972,'Dados Base'!$B:$K,9,FALSE)*31536000/VLOOKUP($F1972,F:H,MATCH(H1971,F1971:AF1971,0),FALSE)</f>
        <v>28645.942672587807</v>
      </c>
      <c r="AE1972" s="153">
        <f>VLOOKUP(D1972,'Dados Base'!$B:$K,10,FALSE)*31536000/VLOOKUP($F1972,F:H,MATCH(H1971,F1971:AF1971,0),FALSE)</f>
        <v>2800.9366168752517</v>
      </c>
      <c r="AF1972" s="148">
        <v>75.040000000000006</v>
      </c>
      <c r="AG1972" s="21" t="s">
        <v>692</v>
      </c>
      <c r="AH1972" s="148">
        <v>59.36</v>
      </c>
      <c r="AI1972" s="148">
        <v>26.42</v>
      </c>
      <c r="AJ1972" s="148">
        <v>99.79</v>
      </c>
      <c r="AK1972" s="72">
        <f>(SUMIFS('Banco de Indicadores Mun. (2)'!I:I,'Banco de Indicadores Mun. (2)'!B:B,'Banco de Indicadores - Mun. (1)'!B1972,'Banco de Indicadores Mun. (2)'!A:A,'Banco de Indicadores - Mun. (1)'!A1972) / VLOOKUP(D1972,'Dados Base'!$B:$K,8,FALSE)) * 100</f>
        <v>0.80697938144329906</v>
      </c>
      <c r="AL1972" s="72">
        <f>(SUMIFS('Banco de Indicadores Mun. (2)'!I:I,'Banco de Indicadores Mun. (2)'!B:B,'Banco de Indicadores - Mun. (1)'!B1972,'Banco de Indicadores Mun. (2)'!A:A,'Banco de Indicadores - Mun. (1)'!A1972) / VLOOKUP(D1972,'Dados Base'!$B:$K,9,FALSE)) * 100</f>
        <v>0.34789777777777781</v>
      </c>
      <c r="AM1972" s="72">
        <f>(SUMIFS('Banco de Indicadores Mun. (2)'!J:J,'Banco de Indicadores Mun. (2)'!B:B,'Banco de Indicadores - Mun. (1)'!B1972,'Banco de Indicadores Mun. (2)'!A:A,'Banco de Indicadores - Mun. (1)'!A1972) / VLOOKUP(D1972,'Dados Base'!$B:$K,7,FALSE)) * 100</f>
        <v>0.95122666666666666</v>
      </c>
      <c r="AN1972" s="72">
        <f>(SUMIFS('Banco de Indicadores Mun. (2)'!K:K,'Banco de Indicadores Mun. (2)'!B:B,'Banco de Indicadores - Mun. (1)'!B1972,'Banco de Indicadores Mun. (2)'!A:A,'Banco de Indicadores - Mun. (1)'!A1972) / VLOOKUP(D1972,'Dados Base'!$B:$K,10,FALSE)) * 100</f>
        <v>0.31522727272727274</v>
      </c>
      <c r="AO1972" s="21"/>
      <c r="AP1972" s="21">
        <v>0</v>
      </c>
      <c r="AQ1972" s="5">
        <v>0</v>
      </c>
      <c r="AR1972" s="9" t="s">
        <v>692</v>
      </c>
      <c r="AS1972" s="22">
        <v>74</v>
      </c>
      <c r="AT1972" s="22">
        <v>74</v>
      </c>
      <c r="AU1972" s="22">
        <v>73.786407766990294</v>
      </c>
      <c r="AV1972" s="23">
        <v>7.87</v>
      </c>
      <c r="AW1972" s="12">
        <v>0</v>
      </c>
      <c r="AX1972" s="21">
        <v>0</v>
      </c>
      <c r="AY1972" s="116">
        <v>272.22907620132679</v>
      </c>
    </row>
    <row r="1973" spans="1:51" ht="15.75" x14ac:dyDescent="0.25">
      <c r="A1973" s="144">
        <v>2014</v>
      </c>
      <c r="B1973" s="77" t="s">
        <v>38</v>
      </c>
      <c r="C1973" s="78">
        <v>13</v>
      </c>
      <c r="D1973" s="77">
        <v>3503208</v>
      </c>
      <c r="E1973" s="78">
        <v>350320813</v>
      </c>
      <c r="F1973" s="78" t="str">
        <f t="shared" si="81"/>
        <v>3503208132014</v>
      </c>
      <c r="G1973" s="89">
        <v>1.2148422145856319</v>
      </c>
      <c r="H1973" s="80">
        <f t="shared" si="80"/>
        <v>217343</v>
      </c>
      <c r="I1973" s="94">
        <v>211164</v>
      </c>
      <c r="J1973" s="95">
        <v>6179</v>
      </c>
      <c r="K1973" s="83">
        <f>(H1973)/VLOOKUP(D1973,'Dados Base'!$B:$K,6,FALSE)</f>
        <v>216.0531626191636</v>
      </c>
      <c r="L1973" s="88">
        <f t="shared" si="82"/>
        <v>97.157028291686416</v>
      </c>
      <c r="M1973" s="85">
        <v>1</v>
      </c>
      <c r="N1973" s="92">
        <v>0.81499999999999995</v>
      </c>
      <c r="O1973" s="91">
        <v>193</v>
      </c>
      <c r="P1973" s="91" t="s">
        <v>691</v>
      </c>
      <c r="Q1973" s="91" t="s">
        <v>691</v>
      </c>
      <c r="R1973" s="91" t="s">
        <v>691</v>
      </c>
      <c r="S1973" s="91">
        <v>503</v>
      </c>
      <c r="T1973" s="87" t="s">
        <v>691</v>
      </c>
      <c r="U1973" s="91">
        <v>2729</v>
      </c>
      <c r="V1973" s="91">
        <v>2668</v>
      </c>
      <c r="W1973" s="93">
        <v>0</v>
      </c>
      <c r="X1973" s="146">
        <v>0.7353719907592593</v>
      </c>
      <c r="Y1973" s="21">
        <v>196.13</v>
      </c>
      <c r="Z1973" s="147">
        <v>5144</v>
      </c>
      <c r="AA1973" s="147">
        <v>6625</v>
      </c>
      <c r="AB1973" s="21">
        <v>32</v>
      </c>
      <c r="AC1973" s="21">
        <v>2</v>
      </c>
      <c r="AD1973" s="153">
        <f>VLOOKUP(D1973,'Dados Base'!$B:$K,9,FALSE)*31536000/VLOOKUP($F1973,F:H,MATCH(H1972,F1972:AF1972,0),FALSE)</f>
        <v>1449.5274289947226</v>
      </c>
      <c r="AE1973" s="153">
        <f>VLOOKUP(D1973,'Dados Base'!$B:$K,10,FALSE)*31536000/VLOOKUP($F1973,F:H,MATCH(H1972,F1972:AF1972,0),FALSE)</f>
        <v>159.60762481423373</v>
      </c>
      <c r="AF1973" s="148">
        <v>97.12</v>
      </c>
      <c r="AG1973" s="21">
        <v>100</v>
      </c>
      <c r="AH1973" s="148">
        <v>97.18</v>
      </c>
      <c r="AI1973" s="148">
        <v>45.47</v>
      </c>
      <c r="AJ1973" s="148">
        <v>99.51</v>
      </c>
      <c r="AK1973" s="72">
        <f>(SUMIFS('Banco de Indicadores Mun. (2)'!I:I,'Banco de Indicadores Mun. (2)'!B:B,'Banco de Indicadores - Mun. (1)'!B1973,'Banco de Indicadores Mun. (2)'!A:A,'Banco de Indicadores - Mun. (1)'!A1973) / VLOOKUP(D1973,'Dados Base'!$B:$K,8,FALSE)) * 100</f>
        <v>96.468613333333352</v>
      </c>
      <c r="AL1973" s="72">
        <f>(SUMIFS('Banco de Indicadores Mun. (2)'!I:I,'Banco de Indicadores Mun. (2)'!B:B,'Banco de Indicadores - Mun. (1)'!B1973,'Banco de Indicadores Mun. (2)'!A:A,'Banco de Indicadores - Mun. (1)'!A1973) / VLOOKUP(D1973,'Dados Base'!$B:$K,9,FALSE)) * 100</f>
        <v>43.454330330330336</v>
      </c>
      <c r="AM1973" s="72">
        <f>(SUMIFS('Banco de Indicadores Mun. (2)'!J:J,'Banco de Indicadores Mun. (2)'!B:B,'Banco de Indicadores - Mun. (1)'!B1973,'Banco de Indicadores Mun. (2)'!A:A,'Banco de Indicadores - Mun. (1)'!A1973) / VLOOKUP(D1973,'Dados Base'!$B:$K,7,FALSE)) * 100</f>
        <v>80.68906764705882</v>
      </c>
      <c r="AN1973" s="72">
        <f>(SUMIFS('Banco de Indicadores Mun. (2)'!K:K,'Banco de Indicadores Mun. (2)'!B:B,'Banco de Indicadores - Mun. (1)'!B1973,'Banco de Indicadores Mun. (2)'!A:A,'Banco de Indicadores - Mun. (1)'!A1973) / VLOOKUP(D1973,'Dados Base'!$B:$K,10,FALSE)) * 100</f>
        <v>145.2417545454546</v>
      </c>
      <c r="AO1973" s="21"/>
      <c r="AP1973" s="21">
        <v>0</v>
      </c>
      <c r="AQ1973" s="5">
        <v>0</v>
      </c>
      <c r="AR1973" s="9">
        <v>10</v>
      </c>
      <c r="AS1973" s="22">
        <v>99</v>
      </c>
      <c r="AT1973" s="22">
        <v>99</v>
      </c>
      <c r="AU1973" s="22">
        <v>43.708046563004501</v>
      </c>
      <c r="AV1973" s="23">
        <v>6.33</v>
      </c>
      <c r="AW1973" s="12">
        <v>4</v>
      </c>
      <c r="AX1973" s="21">
        <v>2</v>
      </c>
      <c r="AY1973" s="116">
        <v>211.16462700337854</v>
      </c>
    </row>
    <row r="1974" spans="1:51" ht="15.75" x14ac:dyDescent="0.25">
      <c r="A1974" s="144">
        <v>2014</v>
      </c>
      <c r="B1974" s="77" t="s">
        <v>39</v>
      </c>
      <c r="C1974" s="78">
        <v>9</v>
      </c>
      <c r="D1974" s="77">
        <v>3503307</v>
      </c>
      <c r="E1974" s="78">
        <v>35033079</v>
      </c>
      <c r="F1974" s="78" t="str">
        <f t="shared" si="81"/>
        <v>350330792014</v>
      </c>
      <c r="G1974" s="89">
        <v>1.2098664869972575</v>
      </c>
      <c r="H1974" s="80">
        <f t="shared" si="80"/>
        <v>123863</v>
      </c>
      <c r="I1974" s="94">
        <v>117500</v>
      </c>
      <c r="J1974" s="95">
        <v>6363</v>
      </c>
      <c r="K1974" s="83">
        <f>(H1974)/VLOOKUP(D1974,'Dados Base'!$B:$K,6,FALSE)</f>
        <v>192.49526000062164</v>
      </c>
      <c r="L1974" s="88">
        <f t="shared" si="82"/>
        <v>94.862872689988137</v>
      </c>
      <c r="M1974" s="85">
        <v>1</v>
      </c>
      <c r="N1974" s="92">
        <v>0.78100000000000003</v>
      </c>
      <c r="O1974" s="91">
        <v>182</v>
      </c>
      <c r="P1974" s="91" t="s">
        <v>691</v>
      </c>
      <c r="Q1974" s="91" t="s">
        <v>691</v>
      </c>
      <c r="R1974" s="91" t="s">
        <v>691</v>
      </c>
      <c r="S1974" s="91">
        <v>420</v>
      </c>
      <c r="T1974" s="87" t="s">
        <v>691</v>
      </c>
      <c r="U1974" s="91">
        <v>1322</v>
      </c>
      <c r="V1974" s="91">
        <v>1226</v>
      </c>
      <c r="W1974" s="93">
        <v>0</v>
      </c>
      <c r="X1974" s="146">
        <v>0.43151346064814816</v>
      </c>
      <c r="Y1974" s="21">
        <v>108.71</v>
      </c>
      <c r="Z1974" s="147">
        <v>2557</v>
      </c>
      <c r="AA1974" s="147">
        <v>3966</v>
      </c>
      <c r="AB1974" s="21">
        <v>16</v>
      </c>
      <c r="AC1974" s="21">
        <v>0</v>
      </c>
      <c r="AD1974" s="153">
        <f>VLOOKUP(D1974,'Dados Base'!$B:$K,9,FALSE)*31536000/VLOOKUP($F1974,F:H,MATCH(H1973,F1973:AF1973,0),FALSE)</f>
        <v>2179.409185955451</v>
      </c>
      <c r="AE1974" s="153">
        <f>VLOOKUP(D1974,'Dados Base'!$B:$K,10,FALSE)*31536000/VLOOKUP($F1974,F:H,MATCH(H1973,F1973:AF1973,0),FALSE)</f>
        <v>257.149915632594</v>
      </c>
      <c r="AF1974" s="148">
        <v>100</v>
      </c>
      <c r="AG1974" s="21">
        <v>97.13</v>
      </c>
      <c r="AH1974" s="148">
        <v>100</v>
      </c>
      <c r="AI1974" s="148">
        <v>38.46</v>
      </c>
      <c r="AJ1974" s="148">
        <v>100</v>
      </c>
      <c r="AK1974" s="72">
        <f>(SUMIFS('Banco de Indicadores Mun. (2)'!I:I,'Banco de Indicadores Mun. (2)'!B:B,'Banco de Indicadores - Mun. (1)'!B1974,'Banco de Indicadores Mun. (2)'!A:A,'Banco de Indicadores - Mun. (1)'!A1974) / VLOOKUP(D1974,'Dados Base'!$B:$K,8,FALSE)) * 100</f>
        <v>22.024689320388358</v>
      </c>
      <c r="AL1974" s="72">
        <f>(SUMIFS('Banco de Indicadores Mun. (2)'!I:I,'Banco de Indicadores Mun. (2)'!B:B,'Banco de Indicadores - Mun. (1)'!B1974,'Banco de Indicadores Mun. (2)'!A:A,'Banco de Indicadores - Mun. (1)'!A1974) / VLOOKUP(D1974,'Dados Base'!$B:$K,9,FALSE)) * 100</f>
        <v>7.9505011682243012</v>
      </c>
      <c r="AM1974" s="72">
        <f>(SUMIFS('Banco de Indicadores Mun. (2)'!J:J,'Banco de Indicadores Mun. (2)'!B:B,'Banco de Indicadores - Mun. (1)'!B1974,'Banco de Indicadores Mun. (2)'!A:A,'Banco de Indicadores - Mun. (1)'!A1974) / VLOOKUP(D1974,'Dados Base'!$B:$K,7,FALSE)) * 100</f>
        <v>27.846524038461546</v>
      </c>
      <c r="AN1974" s="72">
        <f>(SUMIFS('Banco de Indicadores Mun. (2)'!K:K,'Banco de Indicadores Mun. (2)'!B:B,'Banco de Indicadores - Mun. (1)'!B1974,'Banco de Indicadores Mun. (2)'!A:A,'Banco de Indicadores - Mun. (1)'!A1974) / VLOOKUP(D1974,'Dados Base'!$B:$K,10,FALSE)) * 100</f>
        <v>10.035168316831678</v>
      </c>
      <c r="AO1974" s="21"/>
      <c r="AP1974" s="21">
        <v>0</v>
      </c>
      <c r="AQ1974" s="5">
        <v>0</v>
      </c>
      <c r="AR1974" s="9">
        <v>9.8000000000000007</v>
      </c>
      <c r="AS1974" s="22">
        <v>100</v>
      </c>
      <c r="AT1974" s="22">
        <v>70</v>
      </c>
      <c r="AU1974" s="22">
        <v>39.199754714088613</v>
      </c>
      <c r="AV1974" s="23">
        <v>5.6</v>
      </c>
      <c r="AW1974" s="12">
        <v>1</v>
      </c>
      <c r="AX1974" s="21">
        <v>0</v>
      </c>
      <c r="AY1974" s="116">
        <v>107.94825789187725</v>
      </c>
    </row>
    <row r="1975" spans="1:51" ht="15.75" x14ac:dyDescent="0.25">
      <c r="A1975" s="144">
        <v>2014</v>
      </c>
      <c r="B1975" s="77" t="s">
        <v>40</v>
      </c>
      <c r="C1975" s="78">
        <v>20</v>
      </c>
      <c r="D1975" s="77">
        <v>3503356</v>
      </c>
      <c r="E1975" s="78">
        <v>350335620</v>
      </c>
      <c r="F1975" s="78" t="str">
        <f t="shared" si="81"/>
        <v>3503356202014</v>
      </c>
      <c r="G1975" s="89">
        <v>-1.0533613439294043</v>
      </c>
      <c r="H1975" s="80">
        <f t="shared" si="80"/>
        <v>1871</v>
      </c>
      <c r="I1975" s="94">
        <v>1121</v>
      </c>
      <c r="J1975" s="95">
        <v>750</v>
      </c>
      <c r="K1975" s="83">
        <f>(H1975)/VLOOKUP(D1975,'Dados Base'!$B:$K,6,FALSE)</f>
        <v>7.108392538277422</v>
      </c>
      <c r="L1975" s="88">
        <f t="shared" si="82"/>
        <v>59.914484233030464</v>
      </c>
      <c r="M1975" s="85">
        <v>4</v>
      </c>
      <c r="N1975" s="92">
        <v>0.72199999999999998</v>
      </c>
      <c r="O1975" s="91">
        <v>29</v>
      </c>
      <c r="P1975" s="91" t="s">
        <v>691</v>
      </c>
      <c r="Q1975" s="91" t="s">
        <v>691</v>
      </c>
      <c r="R1975" s="91" t="s">
        <v>691</v>
      </c>
      <c r="S1975" s="91">
        <v>2</v>
      </c>
      <c r="T1975" s="87" t="s">
        <v>691</v>
      </c>
      <c r="U1975" s="91">
        <v>8</v>
      </c>
      <c r="V1975" s="91">
        <v>9</v>
      </c>
      <c r="W1975" s="93">
        <v>0</v>
      </c>
      <c r="X1975" s="146">
        <v>2.7490057291666668E-3</v>
      </c>
      <c r="Y1975" s="21">
        <v>0.76</v>
      </c>
      <c r="Z1975" s="147">
        <v>46</v>
      </c>
      <c r="AA1975" s="147">
        <v>13</v>
      </c>
      <c r="AB1975" s="21">
        <v>0</v>
      </c>
      <c r="AC1975" s="21">
        <v>0</v>
      </c>
      <c r="AD1975" s="153">
        <f>VLOOKUP(D1975,'Dados Base'!$B:$K,9,FALSE)*31536000/VLOOKUP($F1975,F:H,MATCH(H1974,F1974:AF1974,0),FALSE)</f>
        <v>32024.799572421165</v>
      </c>
      <c r="AE1975" s="153">
        <f>VLOOKUP(D1975,'Dados Base'!$B:$K,10,FALSE)*31536000/VLOOKUP($F1975,F:H,MATCH(H1974,F1974:AF1974,0),FALSE)</f>
        <v>4045.2378407268839</v>
      </c>
      <c r="AF1975" s="148">
        <v>56.42</v>
      </c>
      <c r="AG1975" s="21">
        <v>75.349999999999994</v>
      </c>
      <c r="AH1975" s="148">
        <v>54.22</v>
      </c>
      <c r="AI1975" s="148">
        <v>5.96</v>
      </c>
      <c r="AJ1975" s="148">
        <v>98.99</v>
      </c>
      <c r="AK1975" s="72">
        <f>(SUMIFS('Banco de Indicadores Mun. (2)'!I:I,'Banco de Indicadores Mun. (2)'!B:B,'Banco de Indicadores - Mun. (1)'!B1975,'Banco de Indicadores Mun. (2)'!A:A,'Banco de Indicadores - Mun. (1)'!A1975) / VLOOKUP(D1975,'Dados Base'!$B:$K,8,FALSE)) * 100</f>
        <v>2.9701012658227843</v>
      </c>
      <c r="AL1975" s="72">
        <f>(SUMIFS('Banco de Indicadores Mun. (2)'!I:I,'Banco de Indicadores Mun. (2)'!B:B,'Banco de Indicadores - Mun. (1)'!B1975,'Banco de Indicadores Mun. (2)'!A:A,'Banco de Indicadores - Mun. (1)'!A1975) / VLOOKUP(D1975,'Dados Base'!$B:$K,9,FALSE)) * 100</f>
        <v>1.2349368421052629</v>
      </c>
      <c r="AM1975" s="72">
        <f>(SUMIFS('Banco de Indicadores Mun. (2)'!J:J,'Banco de Indicadores Mun. (2)'!B:B,'Banco de Indicadores - Mun. (1)'!B1975,'Banco de Indicadores Mun. (2)'!A:A,'Banco de Indicadores - Mun. (1)'!A1975) / VLOOKUP(D1975,'Dados Base'!$B:$K,7,FALSE)) * 100</f>
        <v>3.7126545454545448</v>
      </c>
      <c r="AN1975" s="72">
        <f>(SUMIFS('Banco de Indicadores Mun. (2)'!K:K,'Banco de Indicadores Mun. (2)'!B:B,'Banco de Indicadores - Mun. (1)'!B1975,'Banco de Indicadores Mun. (2)'!A:A,'Banco de Indicadores - Mun. (1)'!A1975) / VLOOKUP(D1975,'Dados Base'!$B:$K,10,FALSE)) * 100</f>
        <v>1.2684166666666665</v>
      </c>
      <c r="AO1975" s="21"/>
      <c r="AP1975" s="21">
        <v>0</v>
      </c>
      <c r="AQ1975" s="5">
        <v>0</v>
      </c>
      <c r="AR1975" s="9">
        <v>8.1999999999999993</v>
      </c>
      <c r="AS1975" s="22">
        <v>99</v>
      </c>
      <c r="AT1975" s="22">
        <v>99</v>
      </c>
      <c r="AU1975" s="22">
        <v>77.966101694915253</v>
      </c>
      <c r="AV1975" s="23">
        <v>8.27</v>
      </c>
      <c r="AW1975" s="12">
        <v>0</v>
      </c>
      <c r="AX1975" s="21">
        <v>0</v>
      </c>
      <c r="AY1975" s="116">
        <v>106.93779451791643</v>
      </c>
    </row>
    <row r="1976" spans="1:51" ht="15.75" x14ac:dyDescent="0.25">
      <c r="A1976" s="144">
        <v>2014</v>
      </c>
      <c r="B1976" s="77" t="s">
        <v>41</v>
      </c>
      <c r="C1976" s="78">
        <v>13</v>
      </c>
      <c r="D1976" s="77">
        <v>3503406</v>
      </c>
      <c r="E1976" s="78">
        <v>350340613</v>
      </c>
      <c r="F1976" s="78" t="str">
        <f t="shared" si="81"/>
        <v>3503406132014</v>
      </c>
      <c r="G1976" s="89">
        <v>0.63236498816101605</v>
      </c>
      <c r="H1976" s="80">
        <f t="shared" si="80"/>
        <v>7988</v>
      </c>
      <c r="I1976" s="94">
        <v>6467</v>
      </c>
      <c r="J1976" s="95">
        <v>1521</v>
      </c>
      <c r="K1976" s="83">
        <f>(H1976)/VLOOKUP(D1976,'Dados Base'!$B:$K,6,FALSE)</f>
        <v>15.771911465634686</v>
      </c>
      <c r="L1976" s="88">
        <f t="shared" si="82"/>
        <v>80.958938407611413</v>
      </c>
      <c r="M1976" s="85">
        <v>4</v>
      </c>
      <c r="N1976" s="92">
        <v>0.74399999999999999</v>
      </c>
      <c r="O1976" s="91">
        <v>174</v>
      </c>
      <c r="P1976" s="91" t="s">
        <v>691</v>
      </c>
      <c r="Q1976" s="91" t="s">
        <v>691</v>
      </c>
      <c r="R1976" s="91" t="s">
        <v>691</v>
      </c>
      <c r="S1976" s="91">
        <v>34</v>
      </c>
      <c r="T1976" s="87" t="s">
        <v>691</v>
      </c>
      <c r="U1976" s="91">
        <v>58</v>
      </c>
      <c r="V1976" s="91">
        <v>47</v>
      </c>
      <c r="W1976" s="93">
        <v>12.53</v>
      </c>
      <c r="X1976" s="146">
        <v>1.6385801041666665E-2</v>
      </c>
      <c r="Y1976" s="21">
        <v>4.58</v>
      </c>
      <c r="Z1976" s="147">
        <v>247</v>
      </c>
      <c r="AA1976" s="147">
        <v>106</v>
      </c>
      <c r="AB1976" s="21">
        <v>0</v>
      </c>
      <c r="AC1976" s="21">
        <v>0</v>
      </c>
      <c r="AD1976" s="153">
        <f>VLOOKUP(D1976,'Dados Base'!$B:$K,9,FALSE)*31536000/VLOOKUP($F1976,F:H,MATCH(H1975,F1975:AF1975,0),FALSE)</f>
        <v>16462.834251377066</v>
      </c>
      <c r="AE1976" s="153">
        <f>VLOOKUP(D1976,'Dados Base'!$B:$K,10,FALSE)*31536000/VLOOKUP($F1976,F:H,MATCH(H1975,F1975:AF1975,0),FALSE)</f>
        <v>1697.6064096144214</v>
      </c>
      <c r="AF1976" s="148">
        <v>78.77</v>
      </c>
      <c r="AG1976" s="21">
        <v>78.77</v>
      </c>
      <c r="AH1976" s="148">
        <v>75.5</v>
      </c>
      <c r="AI1976" s="148">
        <v>26.2</v>
      </c>
      <c r="AJ1976" s="148">
        <v>100</v>
      </c>
      <c r="AK1976" s="72">
        <f>(SUMIFS('Banco de Indicadores Mun. (2)'!I:I,'Banco de Indicadores Mun. (2)'!B:B,'Banco de Indicadores - Mun. (1)'!B1976,'Banco de Indicadores Mun. (2)'!A:A,'Banco de Indicadores - Mun. (1)'!A1976) / VLOOKUP(D1976,'Dados Base'!$B:$K,8,FALSE)) * 100</f>
        <v>4.9145534883720945</v>
      </c>
      <c r="AL1976" s="72">
        <f>(SUMIFS('Banco de Indicadores Mun. (2)'!I:I,'Banco de Indicadores Mun. (2)'!B:B,'Banco de Indicadores - Mun. (1)'!B1976,'Banco de Indicadores Mun. (2)'!A:A,'Banco de Indicadores - Mun. (1)'!A1976) / VLOOKUP(D1976,'Dados Base'!$B:$K,9,FALSE)) * 100</f>
        <v>2.5338824940047968</v>
      </c>
      <c r="AM1976" s="72">
        <f>(SUMIFS('Banco de Indicadores Mun. (2)'!J:J,'Banco de Indicadores Mun. (2)'!B:B,'Banco de Indicadores - Mun. (1)'!B1976,'Banco de Indicadores Mun. (2)'!A:A,'Banco de Indicadores - Mun. (1)'!A1976) / VLOOKUP(D1976,'Dados Base'!$B:$K,7,FALSE)) * 100</f>
        <v>5.2072209302325598</v>
      </c>
      <c r="AN1976" s="72">
        <f>(SUMIFS('Banco de Indicadores Mun. (2)'!K:K,'Banco de Indicadores Mun. (2)'!B:B,'Banco de Indicadores - Mun. (1)'!B1976,'Banco de Indicadores Mun. (2)'!A:A,'Banco de Indicadores - Mun. (1)'!A1976) / VLOOKUP(D1976,'Dados Base'!$B:$K,10,FALSE)) * 100</f>
        <v>3.743883720930234</v>
      </c>
      <c r="AO1976" s="21"/>
      <c r="AP1976" s="21">
        <v>0</v>
      </c>
      <c r="AQ1976" s="5">
        <v>0</v>
      </c>
      <c r="AR1976" s="9">
        <v>7.1</v>
      </c>
      <c r="AS1976" s="22">
        <v>88</v>
      </c>
      <c r="AT1976" s="22">
        <v>88</v>
      </c>
      <c r="AU1976" s="22">
        <v>69.971671388101981</v>
      </c>
      <c r="AV1976" s="23">
        <v>7.67</v>
      </c>
      <c r="AW1976" s="12">
        <v>0</v>
      </c>
      <c r="AX1976" s="21">
        <v>0</v>
      </c>
      <c r="AY1976" s="116">
        <v>95.055288284372736</v>
      </c>
    </row>
    <row r="1977" spans="1:51" ht="15.75" x14ac:dyDescent="0.25">
      <c r="A1977" s="144">
        <v>2014</v>
      </c>
      <c r="B1977" s="77" t="s">
        <v>42</v>
      </c>
      <c r="C1977" s="78">
        <v>2</v>
      </c>
      <c r="D1977" s="77">
        <v>3503505</v>
      </c>
      <c r="E1977" s="78">
        <v>35035052</v>
      </c>
      <c r="F1977" s="78" t="str">
        <f t="shared" si="81"/>
        <v>350350522014</v>
      </c>
      <c r="G1977" s="89">
        <v>0.24368323722911978</v>
      </c>
      <c r="H1977" s="80">
        <f t="shared" si="80"/>
        <v>3743</v>
      </c>
      <c r="I1977" s="94">
        <v>2510</v>
      </c>
      <c r="J1977" s="95">
        <v>1233</v>
      </c>
      <c r="K1977" s="83">
        <f>(H1977)/VLOOKUP(D1977,'Dados Base'!$B:$K,6,FALSE)</f>
        <v>12.209283361059464</v>
      </c>
      <c r="L1977" s="88">
        <f t="shared" si="82"/>
        <v>67.058509217205454</v>
      </c>
      <c r="M1977" s="85">
        <v>5</v>
      </c>
      <c r="N1977" s="92">
        <v>0.69699999999999995</v>
      </c>
      <c r="O1977" s="91">
        <v>48</v>
      </c>
      <c r="P1977" s="91" t="s">
        <v>691</v>
      </c>
      <c r="Q1977" s="91" t="s">
        <v>691</v>
      </c>
      <c r="R1977" s="91" t="s">
        <v>691</v>
      </c>
      <c r="S1977" s="91">
        <v>1</v>
      </c>
      <c r="T1977" s="87" t="s">
        <v>691</v>
      </c>
      <c r="U1977" s="91">
        <v>16</v>
      </c>
      <c r="V1977" s="91">
        <v>13</v>
      </c>
      <c r="W1977" s="93">
        <v>1.05</v>
      </c>
      <c r="X1977" s="146">
        <v>9.0633829677869322E-3</v>
      </c>
      <c r="Y1977" s="21">
        <v>1.81</v>
      </c>
      <c r="Z1977" s="147">
        <v>0</v>
      </c>
      <c r="AA1977" s="147">
        <v>139</v>
      </c>
      <c r="AB1977" s="21">
        <v>0</v>
      </c>
      <c r="AC1977" s="21">
        <v>0</v>
      </c>
      <c r="AD1977" s="153">
        <f>VLOOKUP(D1977,'Dados Base'!$B:$K,9,FALSE)*31536000/VLOOKUP($F1977,F:H,MATCH(H1976,F1976:AF1976,0),FALSE)</f>
        <v>38082.479294683406</v>
      </c>
      <c r="AE1977" s="153">
        <f>VLOOKUP(D1977,'Dados Base'!$B:$K,10,FALSE)*31536000/VLOOKUP($F1977,F:H,MATCH(H1976,F1976:AF1976,0),FALSE)</f>
        <v>3875.6505476890188</v>
      </c>
      <c r="AF1977" s="148" t="s">
        <v>692</v>
      </c>
      <c r="AG1977" s="21">
        <v>67.06</v>
      </c>
      <c r="AH1977" s="148" t="s">
        <v>692</v>
      </c>
      <c r="AI1977" s="148" t="s">
        <v>692</v>
      </c>
      <c r="AJ1977" s="148" t="s">
        <v>692</v>
      </c>
      <c r="AK1977" s="72">
        <f>(SUMIFS('Banco de Indicadores Mun. (2)'!I:I,'Banco de Indicadores Mun. (2)'!B:B,'Banco de Indicadores - Mun. (1)'!B1977,'Banco de Indicadores Mun. (2)'!A:A,'Banco de Indicadores - Mun. (1)'!A1977) / VLOOKUP(D1977,'Dados Base'!$B:$K,8,FALSE)) * 100</f>
        <v>0.49896428571428575</v>
      </c>
      <c r="AL1977" s="72">
        <f>(SUMIFS('Banco de Indicadores Mun. (2)'!I:I,'Banco de Indicadores Mun. (2)'!B:B,'Banco de Indicadores - Mun. (1)'!B1977,'Banco de Indicadores Mun. (2)'!A:A,'Banco de Indicadores - Mun. (1)'!A1977) / VLOOKUP(D1977,'Dados Base'!$B:$K,9,FALSE)) * 100</f>
        <v>0.21636504424778763</v>
      </c>
      <c r="AM1977" s="72">
        <f>(SUMIFS('Banco de Indicadores Mun. (2)'!J:J,'Banco de Indicadores Mun. (2)'!B:B,'Banco de Indicadores - Mun. (1)'!B1977,'Banco de Indicadores Mun. (2)'!A:A,'Banco de Indicadores - Mun. (1)'!A1977) / VLOOKUP(D1977,'Dados Base'!$B:$K,7,FALSE)) * 100</f>
        <v>0.65198</v>
      </c>
      <c r="AN1977" s="72">
        <f>(SUMIFS('Banco de Indicadores Mun. (2)'!K:K,'Banco de Indicadores Mun. (2)'!B:B,'Banco de Indicadores - Mun. (1)'!B1977,'Banco de Indicadores Mun. (2)'!A:A,'Banco de Indicadores - Mun. (1)'!A1977) / VLOOKUP(D1977,'Dados Base'!$B:$K,10,FALSE)) * 100</f>
        <v>0</v>
      </c>
      <c r="AO1977" s="21"/>
      <c r="AP1977" s="21">
        <v>0</v>
      </c>
      <c r="AQ1977" s="5">
        <v>0</v>
      </c>
      <c r="AR1977" s="9">
        <v>7.7</v>
      </c>
      <c r="AS1977" s="22">
        <v>90</v>
      </c>
      <c r="AT1977" s="22">
        <v>0</v>
      </c>
      <c r="AU1977" s="22">
        <v>0</v>
      </c>
      <c r="AV1977" s="23">
        <v>1.35</v>
      </c>
      <c r="AW1977" s="12">
        <v>0</v>
      </c>
      <c r="AX1977" s="21">
        <v>0</v>
      </c>
      <c r="AY1977" s="116">
        <v>0</v>
      </c>
    </row>
    <row r="1978" spans="1:51" ht="15.75" x14ac:dyDescent="0.25">
      <c r="A1978" s="144">
        <v>2014</v>
      </c>
      <c r="B1978" s="77" t="s">
        <v>43</v>
      </c>
      <c r="C1978" s="78">
        <v>13</v>
      </c>
      <c r="D1978" s="77">
        <v>3503604</v>
      </c>
      <c r="E1978" s="78">
        <v>350360413</v>
      </c>
      <c r="F1978" s="78" t="str">
        <f t="shared" si="81"/>
        <v>3503604132014</v>
      </c>
      <c r="G1978" s="89">
        <v>0.17710216689550418</v>
      </c>
      <c r="H1978" s="80">
        <f t="shared" si="80"/>
        <v>10662</v>
      </c>
      <c r="I1978" s="94">
        <v>9659</v>
      </c>
      <c r="J1978" s="95">
        <v>1003</v>
      </c>
      <c r="K1978" s="83">
        <f>(H1978)/VLOOKUP(D1978,'Dados Base'!$B:$K,6,FALSE)</f>
        <v>124.04886561954625</v>
      </c>
      <c r="L1978" s="88">
        <f t="shared" si="82"/>
        <v>90.592759332207834</v>
      </c>
      <c r="M1978" s="85">
        <v>4</v>
      </c>
      <c r="N1978" s="92">
        <v>0.69499999999999995</v>
      </c>
      <c r="O1978" s="91">
        <v>21</v>
      </c>
      <c r="P1978" s="91" t="s">
        <v>691</v>
      </c>
      <c r="Q1978" s="91" t="s">
        <v>691</v>
      </c>
      <c r="R1978" s="91" t="s">
        <v>691</v>
      </c>
      <c r="S1978" s="91">
        <v>8</v>
      </c>
      <c r="T1978" s="87" t="s">
        <v>691</v>
      </c>
      <c r="U1978" s="91">
        <v>79</v>
      </c>
      <c r="V1978" s="91">
        <v>57</v>
      </c>
      <c r="W1978" s="93">
        <v>0</v>
      </c>
      <c r="X1978" s="146">
        <v>2.4675310937500004E-2</v>
      </c>
      <c r="Y1978" s="21">
        <v>6.86</v>
      </c>
      <c r="Z1978" s="147">
        <v>471</v>
      </c>
      <c r="AA1978" s="147">
        <v>58</v>
      </c>
      <c r="AB1978" s="21">
        <v>1</v>
      </c>
      <c r="AC1978" s="21">
        <v>0</v>
      </c>
      <c r="AD1978" s="153">
        <f>VLOOKUP(D1978,'Dados Base'!$B:$K,9,FALSE)*31536000/VLOOKUP($F1978,F:H,MATCH(H1977,F1977:AF1977,0),FALSE)</f>
        <v>2188.7675858187959</v>
      </c>
      <c r="AE1978" s="153">
        <f>VLOOKUP(D1978,'Dados Base'!$B:$K,10,FALSE)*31536000/VLOOKUP($F1978,F:H,MATCH(H1977,F1977:AF1977,0),FALSE)</f>
        <v>236.62352279122121</v>
      </c>
      <c r="AF1978" s="148">
        <v>88.87</v>
      </c>
      <c r="AG1978" s="21">
        <v>100</v>
      </c>
      <c r="AH1978" s="148">
        <v>88.87</v>
      </c>
      <c r="AI1978" s="148">
        <v>19.63</v>
      </c>
      <c r="AJ1978" s="148">
        <v>100</v>
      </c>
      <c r="AK1978" s="72">
        <f>(SUMIFS('Banco de Indicadores Mun. (2)'!I:I,'Banco de Indicadores Mun. (2)'!B:B,'Banco de Indicadores - Mun. (1)'!B1978,'Banco de Indicadores Mun. (2)'!A:A,'Banco de Indicadores - Mun. (1)'!A1978) / VLOOKUP(D1978,'Dados Base'!$B:$K,8,FALSE)) * 100</f>
        <v>7.4951052631578943</v>
      </c>
      <c r="AL1978" s="72">
        <f>(SUMIFS('Banco de Indicadores Mun. (2)'!I:I,'Banco de Indicadores Mun. (2)'!B:B,'Banco de Indicadores - Mun. (1)'!B1978,'Banco de Indicadores Mun. (2)'!A:A,'Banco de Indicadores - Mun. (1)'!A1978) / VLOOKUP(D1978,'Dados Base'!$B:$K,9,FALSE)) * 100</f>
        <v>3.8488378378378383</v>
      </c>
      <c r="AM1978" s="72">
        <f>(SUMIFS('Banco de Indicadores Mun. (2)'!J:J,'Banco de Indicadores Mun. (2)'!B:B,'Banco de Indicadores - Mun. (1)'!B1978,'Banco de Indicadores Mun. (2)'!A:A,'Banco de Indicadores - Mun. (1)'!A1978) / VLOOKUP(D1978,'Dados Base'!$B:$K,7,FALSE)) * 100</f>
        <v>0</v>
      </c>
      <c r="AN1978" s="72">
        <f>(SUMIFS('Banco de Indicadores Mun. (2)'!K:K,'Banco de Indicadores Mun. (2)'!B:B,'Banco de Indicadores - Mun. (1)'!B1978,'Banco de Indicadores Mun. (2)'!A:A,'Banco de Indicadores - Mun. (1)'!A1978) / VLOOKUP(D1978,'Dados Base'!$B:$K,10,FALSE)) * 100</f>
        <v>35.601749999999996</v>
      </c>
      <c r="AO1978" s="21"/>
      <c r="AP1978" s="21">
        <v>0</v>
      </c>
      <c r="AQ1978" s="5">
        <v>0</v>
      </c>
      <c r="AR1978" s="9">
        <v>7.2</v>
      </c>
      <c r="AS1978" s="22">
        <v>100</v>
      </c>
      <c r="AT1978" s="22">
        <v>100</v>
      </c>
      <c r="AU1978" s="22">
        <v>89.03591682419659</v>
      </c>
      <c r="AV1978" s="23">
        <v>10</v>
      </c>
      <c r="AW1978" s="12">
        <v>0</v>
      </c>
      <c r="AX1978" s="21">
        <v>0</v>
      </c>
      <c r="AY1978" s="116">
        <v>126.29783527590854</v>
      </c>
    </row>
    <row r="1979" spans="1:51" ht="15.75" x14ac:dyDescent="0.25">
      <c r="A1979" s="144">
        <v>2014</v>
      </c>
      <c r="B1979" s="77" t="s">
        <v>44</v>
      </c>
      <c r="C1979" s="78">
        <v>15</v>
      </c>
      <c r="D1979" s="77">
        <v>3503703</v>
      </c>
      <c r="E1979" s="78">
        <v>350370315</v>
      </c>
      <c r="F1979" s="78" t="str">
        <f t="shared" si="81"/>
        <v>3503703152014</v>
      </c>
      <c r="G1979" s="89">
        <v>1.1676948407571386</v>
      </c>
      <c r="H1979" s="80">
        <f t="shared" si="80"/>
        <v>8868</v>
      </c>
      <c r="I1979" s="94">
        <v>8398</v>
      </c>
      <c r="J1979" s="95">
        <v>470</v>
      </c>
      <c r="K1979" s="83">
        <f>(H1979)/VLOOKUP(D1979,'Dados Base'!$B:$K,6,FALSE)</f>
        <v>66.621591165201707</v>
      </c>
      <c r="L1979" s="88">
        <f t="shared" si="82"/>
        <v>94.700045105999095</v>
      </c>
      <c r="M1979" s="85">
        <v>1</v>
      </c>
      <c r="N1979" s="92">
        <v>0.73299999999999998</v>
      </c>
      <c r="O1979" s="91">
        <v>36</v>
      </c>
      <c r="P1979" s="91" t="s">
        <v>691</v>
      </c>
      <c r="Q1979" s="91" t="s">
        <v>691</v>
      </c>
      <c r="R1979" s="91" t="s">
        <v>691</v>
      </c>
      <c r="S1979" s="91">
        <v>14</v>
      </c>
      <c r="T1979" s="87" t="s">
        <v>691</v>
      </c>
      <c r="U1979" s="91">
        <v>67</v>
      </c>
      <c r="V1979" s="91">
        <v>49</v>
      </c>
      <c r="W1979" s="93">
        <v>0</v>
      </c>
      <c r="X1979" s="146">
        <v>2.136333849502468E-2</v>
      </c>
      <c r="Y1979" s="21">
        <v>6.09</v>
      </c>
      <c r="Z1979" s="147">
        <v>0</v>
      </c>
      <c r="AA1979" s="147">
        <v>470</v>
      </c>
      <c r="AB1979" s="21">
        <v>2</v>
      </c>
      <c r="AC1979" s="21">
        <v>0</v>
      </c>
      <c r="AD1979" s="153">
        <f>VLOOKUP(D1979,'Dados Base'!$B:$K,9,FALSE)*31536000/VLOOKUP($F1979,F:H,MATCH(H1978,F1978:AF1978,0),FALSE)</f>
        <v>3627.2801082543979</v>
      </c>
      <c r="AE1979" s="153">
        <f>VLOOKUP(D1979,'Dados Base'!$B:$K,10,FALSE)*31536000/VLOOKUP($F1979,F:H,MATCH(H1978,F1978:AF1978,0),FALSE)</f>
        <v>426.73883626522337</v>
      </c>
      <c r="AF1979" s="148" t="s">
        <v>692</v>
      </c>
      <c r="AG1979" s="21" t="s">
        <v>692</v>
      </c>
      <c r="AH1979" s="148" t="s">
        <v>692</v>
      </c>
      <c r="AI1979" s="148" t="s">
        <v>692</v>
      </c>
      <c r="AJ1979" s="148" t="s">
        <v>692</v>
      </c>
      <c r="AK1979" s="72">
        <f>(SUMIFS('Banco de Indicadores Mun. (2)'!I:I,'Banco de Indicadores Mun. (2)'!B:B,'Banco de Indicadores - Mun. (1)'!B1979,'Banco de Indicadores Mun. (2)'!A:A,'Banco de Indicadores - Mun. (1)'!A1979) / VLOOKUP(D1979,'Dados Base'!$B:$K,8,FALSE)) * 100</f>
        <v>194.88969696969693</v>
      </c>
      <c r="AL1979" s="72">
        <f>(SUMIFS('Banco de Indicadores Mun. (2)'!I:I,'Banco de Indicadores Mun. (2)'!B:B,'Banco de Indicadores - Mun. (1)'!B1979,'Banco de Indicadores Mun. (2)'!A:A,'Banco de Indicadores - Mun. (1)'!A1979) / VLOOKUP(D1979,'Dados Base'!$B:$K,9,FALSE)) * 100</f>
        <v>63.052549019607838</v>
      </c>
      <c r="AM1979" s="72">
        <f>(SUMIFS('Banco de Indicadores Mun. (2)'!J:J,'Banco de Indicadores Mun. (2)'!B:B,'Banco de Indicadores - Mun. (1)'!B1979,'Banco de Indicadores Mun. (2)'!A:A,'Banco de Indicadores - Mun. (1)'!A1979) / VLOOKUP(D1979,'Dados Base'!$B:$K,7,FALSE)) * 100</f>
        <v>192.61061904761908</v>
      </c>
      <c r="AN1979" s="72">
        <f>(SUMIFS('Banco de Indicadores Mun. (2)'!K:K,'Banco de Indicadores Mun. (2)'!B:B,'Banco de Indicadores - Mun. (1)'!B1979,'Banco de Indicadores Mun. (2)'!A:A,'Banco de Indicadores - Mun. (1)'!A1979) / VLOOKUP(D1979,'Dados Base'!$B:$K,10,FALSE)) * 100</f>
        <v>198.87808333333328</v>
      </c>
      <c r="AO1979" s="21"/>
      <c r="AP1979" s="21">
        <v>0</v>
      </c>
      <c r="AQ1979" s="5">
        <v>0</v>
      </c>
      <c r="AR1979" s="9">
        <v>9.6</v>
      </c>
      <c r="AS1979" s="22">
        <v>100</v>
      </c>
      <c r="AT1979" s="22">
        <v>0</v>
      </c>
      <c r="AU1979" s="22">
        <v>0</v>
      </c>
      <c r="AV1979" s="23">
        <v>1.5</v>
      </c>
      <c r="AW1979" s="12">
        <v>1</v>
      </c>
      <c r="AX1979" s="21">
        <v>0</v>
      </c>
      <c r="AY1979" s="116">
        <v>227.8473413380874</v>
      </c>
    </row>
    <row r="1980" spans="1:51" ht="15.75" x14ac:dyDescent="0.25">
      <c r="A1980" s="144">
        <v>2014</v>
      </c>
      <c r="B1980" s="77" t="s">
        <v>45</v>
      </c>
      <c r="C1980" s="78">
        <v>5</v>
      </c>
      <c r="D1980" s="77">
        <v>3503802</v>
      </c>
      <c r="E1980" s="78">
        <v>35038025</v>
      </c>
      <c r="F1980" s="78" t="str">
        <f t="shared" si="81"/>
        <v>350380252014</v>
      </c>
      <c r="G1980" s="89">
        <v>2.4677106950142358</v>
      </c>
      <c r="H1980" s="80">
        <f t="shared" si="80"/>
        <v>47893</v>
      </c>
      <c r="I1980" s="94">
        <v>43362</v>
      </c>
      <c r="J1980" s="95">
        <v>4531</v>
      </c>
      <c r="K1980" s="83">
        <f>(H1980)/VLOOKUP(D1980,'Dados Base'!$B:$K,6,FALSE)</f>
        <v>269.44022503516175</v>
      </c>
      <c r="L1980" s="88">
        <f t="shared" si="82"/>
        <v>90.539327250328867</v>
      </c>
      <c r="M1980" s="85">
        <v>3</v>
      </c>
      <c r="N1980" s="92">
        <v>0.749</v>
      </c>
      <c r="O1980" s="91">
        <v>111</v>
      </c>
      <c r="P1980" s="91" t="s">
        <v>691</v>
      </c>
      <c r="Q1980" s="91" t="s">
        <v>691</v>
      </c>
      <c r="R1980" s="91" t="s">
        <v>691</v>
      </c>
      <c r="S1980" s="91">
        <v>127</v>
      </c>
      <c r="T1980" s="87" t="s">
        <v>691</v>
      </c>
      <c r="U1980" s="91">
        <v>448</v>
      </c>
      <c r="V1980" s="91">
        <v>377</v>
      </c>
      <c r="W1980" s="93">
        <v>0</v>
      </c>
      <c r="X1980" s="146">
        <v>0.13199410577083337</v>
      </c>
      <c r="Y1980" s="21">
        <v>35.74</v>
      </c>
      <c r="Z1980" s="147">
        <v>0</v>
      </c>
      <c r="AA1980" s="147">
        <v>2409</v>
      </c>
      <c r="AB1980" s="21">
        <v>6</v>
      </c>
      <c r="AC1980" s="21">
        <v>0</v>
      </c>
      <c r="AD1980" s="153">
        <f>VLOOKUP(D1980,'Dados Base'!$B:$K,9,FALSE)*31536000/VLOOKUP($F1980,F:H,MATCH(H1979,F1979:AF1979,0),FALSE)</f>
        <v>1415.7058442778693</v>
      </c>
      <c r="AE1980" s="153">
        <f>VLOOKUP(D1980,'Dados Base'!$B:$K,10,FALSE)*31536000/VLOOKUP($F1980,F:H,MATCH(H1979,F1979:AF1979,0),FALSE)</f>
        <v>190.95567201887536</v>
      </c>
      <c r="AF1980" s="148">
        <v>90.54</v>
      </c>
      <c r="AG1980" s="21">
        <v>100</v>
      </c>
      <c r="AH1980" s="148">
        <v>87.82</v>
      </c>
      <c r="AI1980" s="148">
        <v>42.25</v>
      </c>
      <c r="AJ1980" s="148">
        <v>100</v>
      </c>
      <c r="AK1980" s="72">
        <f>(SUMIFS('Banco de Indicadores Mun. (2)'!I:I,'Banco de Indicadores Mun. (2)'!B:B,'Banco de Indicadores - Mun. (1)'!B1980,'Banco de Indicadores Mun. (2)'!A:A,'Banco de Indicadores - Mun. (1)'!A1980) / VLOOKUP(D1980,'Dados Base'!$B:$K,8,FALSE)) * 100</f>
        <v>29.805207317073172</v>
      </c>
      <c r="AL1980" s="72">
        <f>(SUMIFS('Banco de Indicadores Mun. (2)'!I:I,'Banco de Indicadores Mun. (2)'!B:B,'Banco de Indicadores - Mun. (1)'!B1980,'Banco de Indicadores Mun. (2)'!A:A,'Banco de Indicadores - Mun. (1)'!A1980) / VLOOKUP(D1980,'Dados Base'!$B:$K,9,FALSE)) * 100</f>
        <v>11.367567441860468</v>
      </c>
      <c r="AM1980" s="72">
        <f>(SUMIFS('Banco de Indicadores Mun. (2)'!J:J,'Banco de Indicadores Mun. (2)'!B:B,'Banco de Indicadores - Mun. (1)'!B1980,'Banco de Indicadores Mun. (2)'!A:A,'Banco de Indicadores - Mun. (1)'!A1980) / VLOOKUP(D1980,'Dados Base'!$B:$K,7,FALSE)) * 100</f>
        <v>41.639150943396231</v>
      </c>
      <c r="AN1980" s="72">
        <f>(SUMIFS('Banco de Indicadores Mun. (2)'!K:K,'Banco de Indicadores Mun. (2)'!B:B,'Banco de Indicadores - Mun. (1)'!B1980,'Banco de Indicadores Mun. (2)'!A:A,'Banco de Indicadores - Mun. (1)'!A1980) / VLOOKUP(D1980,'Dados Base'!$B:$K,10,FALSE)) * 100</f>
        <v>8.1776551724137914</v>
      </c>
      <c r="AO1980" s="21"/>
      <c r="AP1980" s="21">
        <v>0</v>
      </c>
      <c r="AQ1980" s="5">
        <v>0</v>
      </c>
      <c r="AR1980" s="9">
        <v>9.8000000000000007</v>
      </c>
      <c r="AS1980" s="22">
        <v>98</v>
      </c>
      <c r="AT1980" s="22">
        <v>0</v>
      </c>
      <c r="AU1980" s="22">
        <v>0</v>
      </c>
      <c r="AV1980" s="23">
        <v>1.47</v>
      </c>
      <c r="AW1980" s="12">
        <v>1</v>
      </c>
      <c r="AX1980" s="21">
        <v>0</v>
      </c>
      <c r="AY1980" s="116">
        <v>102.91166257496033</v>
      </c>
    </row>
    <row r="1981" spans="1:51" ht="15.75" x14ac:dyDescent="0.25">
      <c r="A1981" s="144">
        <v>2014</v>
      </c>
      <c r="B1981" s="77" t="s">
        <v>46</v>
      </c>
      <c r="C1981" s="78">
        <v>6</v>
      </c>
      <c r="D1981" s="77">
        <v>3503901</v>
      </c>
      <c r="E1981" s="78">
        <v>35039016</v>
      </c>
      <c r="F1981" s="78" t="str">
        <f t="shared" si="81"/>
        <v>350390162014</v>
      </c>
      <c r="G1981" s="89">
        <v>2.1428682922972841</v>
      </c>
      <c r="H1981" s="80">
        <f t="shared" si="80"/>
        <v>80841</v>
      </c>
      <c r="I1981" s="94">
        <v>77714</v>
      </c>
      <c r="J1981" s="95">
        <v>3127</v>
      </c>
      <c r="K1981" s="83">
        <f>(H1981)/VLOOKUP(D1981,'Dados Base'!$B:$K,6,FALSE)</f>
        <v>829.56387891226268</v>
      </c>
      <c r="L1981" s="88">
        <f t="shared" si="82"/>
        <v>96.131913261834953</v>
      </c>
      <c r="M1981" s="85">
        <v>2</v>
      </c>
      <c r="N1981" s="92">
        <v>0.78400000000000003</v>
      </c>
      <c r="O1981" s="91">
        <v>34</v>
      </c>
      <c r="P1981" s="91" t="s">
        <v>691</v>
      </c>
      <c r="Q1981" s="91" t="s">
        <v>691</v>
      </c>
      <c r="R1981" s="91" t="s">
        <v>691</v>
      </c>
      <c r="S1981" s="91">
        <v>244</v>
      </c>
      <c r="T1981" s="87" t="s">
        <v>691</v>
      </c>
      <c r="U1981" s="91">
        <v>605</v>
      </c>
      <c r="V1981" s="91">
        <v>481</v>
      </c>
      <c r="W1981" s="93">
        <v>0</v>
      </c>
      <c r="X1981" s="146">
        <v>0.24455282020138888</v>
      </c>
      <c r="Y1981" s="21">
        <v>63.48</v>
      </c>
      <c r="Z1981" s="147">
        <v>2211</v>
      </c>
      <c r="AA1981" s="147">
        <v>2074</v>
      </c>
      <c r="AB1981" s="21">
        <v>11</v>
      </c>
      <c r="AC1981" s="21">
        <v>1</v>
      </c>
      <c r="AD1981" s="153">
        <f>VLOOKUP(D1981,'Dados Base'!$B:$K,9,FALSE)*31536000/VLOOKUP($F1981,F:H,MATCH(H1980,F1980:AF1980,0),FALSE)</f>
        <v>573.44565257728129</v>
      </c>
      <c r="AE1981" s="153">
        <f>VLOOKUP(D1981,'Dados Base'!$B:$K,10,FALSE)*31536000/VLOOKUP($F1981,F:H,MATCH(H1980,F1980:AF1980,0),FALSE)</f>
        <v>70.217835009463016</v>
      </c>
      <c r="AF1981" s="148">
        <v>99.38</v>
      </c>
      <c r="AG1981" s="21">
        <v>96.01</v>
      </c>
      <c r="AH1981" s="148">
        <v>66.930000000000007</v>
      </c>
      <c r="AI1981" s="148">
        <v>30.05</v>
      </c>
      <c r="AJ1981" s="148">
        <v>100</v>
      </c>
      <c r="AK1981" s="72">
        <f>(SUMIFS('Banco de Indicadores Mun. (2)'!I:I,'Banco de Indicadores Mun. (2)'!B:B,'Banco de Indicadores - Mun. (1)'!B1981,'Banco de Indicadores Mun. (2)'!A:A,'Banco de Indicadores - Mun. (1)'!A1981) / VLOOKUP(D1981,'Dados Base'!$B:$K,8,FALSE)) * 100</f>
        <v>3.1794333333333342</v>
      </c>
      <c r="AL1981" s="72">
        <f>(SUMIFS('Banco de Indicadores Mun. (2)'!I:I,'Banco de Indicadores Mun. (2)'!B:B,'Banco de Indicadores - Mun. (1)'!B1981,'Banco de Indicadores Mun. (2)'!A:A,'Banco de Indicadores - Mun. (1)'!A1981) / VLOOKUP(D1981,'Dados Base'!$B:$K,9,FALSE)) * 100</f>
        <v>1.2977278911564627</v>
      </c>
      <c r="AM1981" s="72">
        <f>(SUMIFS('Banco de Indicadores Mun. (2)'!J:J,'Banco de Indicadores Mun. (2)'!B:B,'Banco de Indicadores - Mun. (1)'!B1981,'Banco de Indicadores Mun. (2)'!A:A,'Banco de Indicadores - Mun. (1)'!A1981) / VLOOKUP(D1981,'Dados Base'!$B:$K,7,FALSE)) * 100</f>
        <v>1.5686666666666671</v>
      </c>
      <c r="AN1981" s="72">
        <f>(SUMIFS('Banco de Indicadores Mun. (2)'!K:K,'Banco de Indicadores Mun. (2)'!B:B,'Banco de Indicadores - Mun. (1)'!B1981,'Banco de Indicadores Mun. (2)'!A:A,'Banco de Indicadores - Mun. (1)'!A1981) / VLOOKUP(D1981,'Dados Base'!$B:$K,10,FALSE)) * 100</f>
        <v>6.9378888888888897</v>
      </c>
      <c r="AO1981" s="21"/>
      <c r="AP1981" s="21">
        <v>0</v>
      </c>
      <c r="AQ1981" s="5">
        <v>1</v>
      </c>
      <c r="AR1981" s="9">
        <v>10</v>
      </c>
      <c r="AS1981" s="22">
        <v>56</v>
      </c>
      <c r="AT1981" s="22">
        <v>54.319999999999993</v>
      </c>
      <c r="AU1981" s="22">
        <v>51.598599766627771</v>
      </c>
      <c r="AV1981" s="23">
        <v>6.15</v>
      </c>
      <c r="AW1981" s="12">
        <v>1</v>
      </c>
      <c r="AX1981" s="21">
        <v>1</v>
      </c>
      <c r="AY1981" s="116">
        <v>2.0915696061283247</v>
      </c>
    </row>
    <row r="1982" spans="1:51" ht="15.75" x14ac:dyDescent="0.25">
      <c r="A1982" s="144">
        <v>2014</v>
      </c>
      <c r="B1982" s="77" t="s">
        <v>47</v>
      </c>
      <c r="C1982" s="78">
        <v>15</v>
      </c>
      <c r="D1982" s="77">
        <v>3503950</v>
      </c>
      <c r="E1982" s="78">
        <v>350395015</v>
      </c>
      <c r="F1982" s="78" t="str">
        <f t="shared" si="81"/>
        <v>3503950152014</v>
      </c>
      <c r="G1982" s="89">
        <v>-0.35586042346312796</v>
      </c>
      <c r="H1982" s="80">
        <f t="shared" si="80"/>
        <v>1791</v>
      </c>
      <c r="I1982" s="94">
        <v>1285</v>
      </c>
      <c r="J1982" s="95">
        <v>506</v>
      </c>
      <c r="K1982" s="83">
        <f>(H1982)/VLOOKUP(D1982,'Dados Base'!$B:$K,6,FALSE)</f>
        <v>25.810635538261998</v>
      </c>
      <c r="L1982" s="88">
        <f t="shared" si="82"/>
        <v>71.747627024008935</v>
      </c>
      <c r="M1982" s="85">
        <v>3</v>
      </c>
      <c r="N1982" s="92">
        <v>0.73499999999999999</v>
      </c>
      <c r="O1982" s="91">
        <v>15</v>
      </c>
      <c r="P1982" s="91" t="s">
        <v>691</v>
      </c>
      <c r="Q1982" s="91" t="s">
        <v>691</v>
      </c>
      <c r="R1982" s="91" t="s">
        <v>691</v>
      </c>
      <c r="S1982" s="91">
        <v>1</v>
      </c>
      <c r="T1982" s="87" t="s">
        <v>691</v>
      </c>
      <c r="U1982" s="91">
        <v>5</v>
      </c>
      <c r="V1982" s="91">
        <v>7</v>
      </c>
      <c r="W1982" s="93">
        <v>0</v>
      </c>
      <c r="X1982" s="146">
        <v>3.3665203125000003E-3</v>
      </c>
      <c r="Y1982" s="21">
        <v>0.9</v>
      </c>
      <c r="Z1982" s="147">
        <v>52</v>
      </c>
      <c r="AA1982" s="147">
        <v>17</v>
      </c>
      <c r="AB1982" s="21">
        <v>0</v>
      </c>
      <c r="AC1982" s="21">
        <v>0</v>
      </c>
      <c r="AD1982" s="153">
        <f>VLOOKUP(D1982,'Dados Base'!$B:$K,9,FALSE)*31536000/VLOOKUP($F1982,F:H,MATCH(H1981,F1981:AF1981,0),FALSE)</f>
        <v>9332.2613065326641</v>
      </c>
      <c r="AE1982" s="153">
        <f>VLOOKUP(D1982,'Dados Base'!$B:$K,10,FALSE)*31536000/VLOOKUP($F1982,F:H,MATCH(H1981,F1981:AF1981,0),FALSE)</f>
        <v>1056.4824120603018</v>
      </c>
      <c r="AF1982" s="148">
        <v>72.180000000000007</v>
      </c>
      <c r="AG1982" s="21">
        <v>69.48</v>
      </c>
      <c r="AH1982" s="148">
        <v>72.02</v>
      </c>
      <c r="AI1982" s="148">
        <v>14.68</v>
      </c>
      <c r="AJ1982" s="148">
        <v>100</v>
      </c>
      <c r="AK1982" s="72">
        <f>(SUMIFS('Banco de Indicadores Mun. (2)'!I:I,'Banco de Indicadores Mun. (2)'!B:B,'Banco de Indicadores - Mun. (1)'!B1982,'Banco de Indicadores Mun. (2)'!A:A,'Banco de Indicadores - Mun. (1)'!A1982) / VLOOKUP(D1982,'Dados Base'!$B:$K,8,FALSE)) * 100</f>
        <v>9.5492941176470598</v>
      </c>
      <c r="AL1982" s="72">
        <f>(SUMIFS('Banco de Indicadores Mun. (2)'!I:I,'Banco de Indicadores Mun. (2)'!B:B,'Banco de Indicadores - Mun. (1)'!B1982,'Banco de Indicadores Mun. (2)'!A:A,'Banco de Indicadores - Mun. (1)'!A1982) / VLOOKUP(D1982,'Dados Base'!$B:$K,9,FALSE)) * 100</f>
        <v>3.0629811320754721</v>
      </c>
      <c r="AM1982" s="72">
        <f>(SUMIFS('Banco de Indicadores Mun. (2)'!J:J,'Banco de Indicadores Mun. (2)'!B:B,'Banco de Indicadores - Mun. (1)'!B1982,'Banco de Indicadores Mun. (2)'!A:A,'Banco de Indicadores - Mun. (1)'!A1982) / VLOOKUP(D1982,'Dados Base'!$B:$K,7,FALSE)) * 100</f>
        <v>12.924090909090911</v>
      </c>
      <c r="AN1982" s="72">
        <f>(SUMIFS('Banco de Indicadores Mun. (2)'!K:K,'Banco de Indicadores Mun. (2)'!B:B,'Banco de Indicadores - Mun. (1)'!B1982,'Banco de Indicadores Mun. (2)'!A:A,'Banco de Indicadores - Mun. (1)'!A1982) / VLOOKUP(D1982,'Dados Base'!$B:$K,10,FALSE)) * 100</f>
        <v>3.3621666666666661</v>
      </c>
      <c r="AO1982" s="21"/>
      <c r="AP1982" s="21">
        <v>0</v>
      </c>
      <c r="AQ1982" s="5">
        <v>0</v>
      </c>
      <c r="AR1982" s="9">
        <v>8.6999999999999993</v>
      </c>
      <c r="AS1982" s="22">
        <v>100</v>
      </c>
      <c r="AT1982" s="22">
        <v>100</v>
      </c>
      <c r="AU1982" s="22">
        <v>75.362318840579718</v>
      </c>
      <c r="AV1982" s="23">
        <v>8.44</v>
      </c>
      <c r="AW1982" s="12">
        <v>0</v>
      </c>
      <c r="AX1982" s="21">
        <v>0</v>
      </c>
      <c r="AY1982" s="116">
        <v>76.973371920238478</v>
      </c>
    </row>
    <row r="1983" spans="1:51" ht="15.75" x14ac:dyDescent="0.25">
      <c r="A1983" s="144">
        <v>2014</v>
      </c>
      <c r="B1983" s="77" t="s">
        <v>48</v>
      </c>
      <c r="C1983" s="78">
        <v>17</v>
      </c>
      <c r="D1983" s="77">
        <v>3504008</v>
      </c>
      <c r="E1983" s="78">
        <v>350400817</v>
      </c>
      <c r="F1983" s="78" t="str">
        <f t="shared" si="81"/>
        <v>3504008172014</v>
      </c>
      <c r="G1983" s="89">
        <v>0.77727405784244752</v>
      </c>
      <c r="H1983" s="80">
        <f t="shared" si="80"/>
        <v>97738</v>
      </c>
      <c r="I1983" s="94">
        <v>93472</v>
      </c>
      <c r="J1983" s="95">
        <v>4266</v>
      </c>
      <c r="K1983" s="83">
        <f>(H1983)/VLOOKUP(D1983,'Dados Base'!$B:$K,6,FALSE)</f>
        <v>211.68698966883974</v>
      </c>
      <c r="L1983" s="88">
        <f t="shared" si="82"/>
        <v>95.63526980294256</v>
      </c>
      <c r="M1983" s="85">
        <v>3</v>
      </c>
      <c r="N1983" s="92">
        <v>0.80500000000000005</v>
      </c>
      <c r="O1983" s="91">
        <v>109</v>
      </c>
      <c r="P1983" s="91" t="s">
        <v>691</v>
      </c>
      <c r="Q1983" s="91" t="s">
        <v>691</v>
      </c>
      <c r="R1983" s="91" t="s">
        <v>691</v>
      </c>
      <c r="S1983" s="91">
        <v>165</v>
      </c>
      <c r="T1983" s="87" t="s">
        <v>691</v>
      </c>
      <c r="U1983" s="91">
        <v>1495</v>
      </c>
      <c r="V1983" s="91">
        <v>1134</v>
      </c>
      <c r="W1983" s="93">
        <v>0</v>
      </c>
      <c r="X1983" s="146">
        <v>0.28492787643287038</v>
      </c>
      <c r="Y1983" s="21">
        <v>77.2</v>
      </c>
      <c r="Z1983" s="147">
        <v>4075</v>
      </c>
      <c r="AA1983" s="147">
        <v>1136</v>
      </c>
      <c r="AB1983" s="21">
        <v>3</v>
      </c>
      <c r="AC1983" s="21">
        <v>1</v>
      </c>
      <c r="AD1983" s="153">
        <f>VLOOKUP(D1983,'Dados Base'!$B:$K,9,FALSE)*31536000/VLOOKUP($F1983,F:H,MATCH(H1982,F1982:AF1982,0),FALSE)</f>
        <v>1368.072193005791</v>
      </c>
      <c r="AE1983" s="153">
        <f>VLOOKUP(D1983,'Dados Base'!$B:$K,10,FALSE)*31536000/VLOOKUP($F1983,F:H,MATCH(H1982,F1982:AF1982,0),FALSE)</f>
        <v>148.42292659968493</v>
      </c>
      <c r="AF1983" s="148">
        <v>95.77</v>
      </c>
      <c r="AG1983" s="21">
        <v>96.12</v>
      </c>
      <c r="AH1983" s="148">
        <v>95.64</v>
      </c>
      <c r="AI1983" s="148">
        <v>23.85</v>
      </c>
      <c r="AJ1983" s="148">
        <v>100</v>
      </c>
      <c r="AK1983" s="72">
        <f>(SUMIFS('Banco de Indicadores Mun. (2)'!I:I,'Banco de Indicadores Mun. (2)'!B:B,'Banco de Indicadores - Mun. (1)'!B1983,'Banco de Indicadores Mun. (2)'!A:A,'Banco de Indicadores - Mun. (1)'!A1983) / VLOOKUP(D1983,'Dados Base'!$B:$K,8,FALSE)) * 100</f>
        <v>14.152986607142855</v>
      </c>
      <c r="AL1983" s="72">
        <f>(SUMIFS('Banco de Indicadores Mun. (2)'!I:I,'Banco de Indicadores Mun. (2)'!B:B,'Banco de Indicadores - Mun. (1)'!B1983,'Banco de Indicadores Mun. (2)'!A:A,'Banco de Indicadores - Mun. (1)'!A1983) / VLOOKUP(D1983,'Dados Base'!$B:$K,9,FALSE)) * 100</f>
        <v>7.4770495283018867</v>
      </c>
      <c r="AM1983" s="72">
        <f>(SUMIFS('Banco de Indicadores Mun. (2)'!J:J,'Banco de Indicadores Mun. (2)'!B:B,'Banco de Indicadores - Mun. (1)'!B1983,'Banco de Indicadores Mun. (2)'!A:A,'Banco de Indicadores - Mun. (1)'!A1983) / VLOOKUP(D1983,'Dados Base'!$B:$K,7,FALSE)) * 100</f>
        <v>14.907264044943821</v>
      </c>
      <c r="AN1983" s="72">
        <f>(SUMIFS('Banco de Indicadores Mun. (2)'!K:K,'Banco de Indicadores Mun. (2)'!B:B,'Banco de Indicadores - Mun. (1)'!B1983,'Banco de Indicadores Mun. (2)'!A:A,'Banco de Indicadores - Mun. (1)'!A1983) / VLOOKUP(D1983,'Dados Base'!$B:$K,10,FALSE)) * 100</f>
        <v>11.23426086956521</v>
      </c>
      <c r="AO1983" s="21"/>
      <c r="AP1983" s="21">
        <v>0</v>
      </c>
      <c r="AQ1983" s="5">
        <v>0</v>
      </c>
      <c r="AR1983" s="9">
        <v>8.9</v>
      </c>
      <c r="AS1983" s="22">
        <v>99</v>
      </c>
      <c r="AT1983" s="22">
        <v>99.000000000000014</v>
      </c>
      <c r="AU1983" s="22">
        <v>78.199961619650736</v>
      </c>
      <c r="AV1983" s="23">
        <v>8.3699999999999992</v>
      </c>
      <c r="AW1983" s="12">
        <v>1</v>
      </c>
      <c r="AX1983" s="21">
        <v>1</v>
      </c>
      <c r="AY1983" s="116">
        <v>159.46389974062342</v>
      </c>
    </row>
    <row r="1984" spans="1:51" ht="15.75" x14ac:dyDescent="0.25">
      <c r="A1984" s="144">
        <v>2014</v>
      </c>
      <c r="B1984" s="77" t="s">
        <v>49</v>
      </c>
      <c r="C1984" s="78">
        <v>5</v>
      </c>
      <c r="D1984" s="77">
        <v>3504107</v>
      </c>
      <c r="E1984" s="78">
        <v>35041075</v>
      </c>
      <c r="F1984" s="78" t="str">
        <f t="shared" si="81"/>
        <v>350410752014</v>
      </c>
      <c r="G1984" s="89">
        <v>1.1474861273497172</v>
      </c>
      <c r="H1984" s="80">
        <f t="shared" si="80"/>
        <v>132017</v>
      </c>
      <c r="I1984" s="94">
        <v>121732</v>
      </c>
      <c r="J1984" s="95">
        <v>10285</v>
      </c>
      <c r="K1984" s="83">
        <f>(H1984)/VLOOKUP(D1984,'Dados Base'!$B:$K,6,FALSE)</f>
        <v>276.12842501568707</v>
      </c>
      <c r="L1984" s="88">
        <f t="shared" si="82"/>
        <v>92.209336676337145</v>
      </c>
      <c r="M1984" s="85">
        <v>1</v>
      </c>
      <c r="N1984" s="92">
        <v>0.76500000000000001</v>
      </c>
      <c r="O1984" s="91">
        <v>388</v>
      </c>
      <c r="P1984" s="91" t="s">
        <v>691</v>
      </c>
      <c r="Q1984" s="91" t="s">
        <v>691</v>
      </c>
      <c r="R1984" s="91" t="s">
        <v>691</v>
      </c>
      <c r="S1984" s="91">
        <v>417</v>
      </c>
      <c r="T1984" s="87" t="s">
        <v>691</v>
      </c>
      <c r="U1984" s="91">
        <v>1572</v>
      </c>
      <c r="V1984" s="91">
        <v>1448</v>
      </c>
      <c r="W1984" s="93">
        <v>0</v>
      </c>
      <c r="X1984" s="146">
        <v>0.41576798342592591</v>
      </c>
      <c r="Y1984" s="21">
        <v>111.32</v>
      </c>
      <c r="Z1984" s="147">
        <v>3153</v>
      </c>
      <c r="AA1984" s="147">
        <v>3528</v>
      </c>
      <c r="AB1984" s="21">
        <v>23</v>
      </c>
      <c r="AC1984" s="21">
        <v>0</v>
      </c>
      <c r="AD1984" s="153">
        <f>VLOOKUP(D1984,'Dados Base'!$B:$K,9,FALSE)*31536000/VLOOKUP($F1984,F:H,MATCH(H1983,F1983:AF1983,0),FALSE)</f>
        <v>1411.770908292114</v>
      </c>
      <c r="AE1984" s="153">
        <f>VLOOKUP(D1984,'Dados Base'!$B:$K,10,FALSE)*31536000/VLOOKUP($F1984,F:H,MATCH(H1983,F1983:AF1983,0),FALSE)</f>
        <v>186.32509449540595</v>
      </c>
      <c r="AF1984" s="148">
        <v>90.4</v>
      </c>
      <c r="AG1984" s="21">
        <v>91.02</v>
      </c>
      <c r="AH1984" s="148">
        <v>55.79</v>
      </c>
      <c r="AI1984" s="148">
        <v>54.33</v>
      </c>
      <c r="AJ1984" s="148">
        <v>99.32</v>
      </c>
      <c r="AK1984" s="72">
        <f>(SUMIFS('Banco de Indicadores Mun. (2)'!I:I,'Banco de Indicadores Mun. (2)'!B:B,'Banco de Indicadores - Mun. (1)'!B1984,'Banco de Indicadores Mun. (2)'!A:A,'Banco de Indicadores - Mun. (1)'!A1984) / VLOOKUP(D1984,'Dados Base'!$B:$K,8,FALSE)) * 100</f>
        <v>30.253897321428585</v>
      </c>
      <c r="AL1984" s="72">
        <f>(SUMIFS('Banco de Indicadores Mun. (2)'!I:I,'Banco de Indicadores Mun. (2)'!B:B,'Banco de Indicadores - Mun. (1)'!B1984,'Banco de Indicadores Mun. (2)'!A:A,'Banco de Indicadores - Mun. (1)'!A1984) / VLOOKUP(D1984,'Dados Base'!$B:$K,9,FALSE)) * 100</f>
        <v>11.466790186125218</v>
      </c>
      <c r="AM1984" s="72">
        <f>(SUMIFS('Banco de Indicadores Mun. (2)'!J:J,'Banco de Indicadores Mun. (2)'!B:B,'Banco de Indicadores - Mun. (1)'!B1984,'Banco de Indicadores Mun. (2)'!A:A,'Banco de Indicadores - Mun. (1)'!A1984) / VLOOKUP(D1984,'Dados Base'!$B:$K,7,FALSE)) * 100</f>
        <v>38.147890410958958</v>
      </c>
      <c r="AN1984" s="72">
        <f>(SUMIFS('Banco de Indicadores Mun. (2)'!K:K,'Banco de Indicadores Mun. (2)'!B:B,'Banco de Indicadores - Mun. (1)'!B1984,'Banco de Indicadores Mun. (2)'!A:A,'Banco de Indicadores - Mun. (1)'!A1984) / VLOOKUP(D1984,'Dados Base'!$B:$K,10,FALSE)) * 100</f>
        <v>15.477961538461491</v>
      </c>
      <c r="AO1984" s="21"/>
      <c r="AP1984" s="21">
        <v>0</v>
      </c>
      <c r="AQ1984" s="5">
        <v>4</v>
      </c>
      <c r="AR1984" s="9">
        <v>9.5</v>
      </c>
      <c r="AS1984" s="22">
        <v>64.92</v>
      </c>
      <c r="AT1984" s="22">
        <v>51.286799999999999</v>
      </c>
      <c r="AU1984" s="22">
        <v>47.19353390211046</v>
      </c>
      <c r="AV1984" s="23">
        <v>5.73</v>
      </c>
      <c r="AW1984" s="12">
        <v>0</v>
      </c>
      <c r="AX1984" s="21">
        <v>0</v>
      </c>
      <c r="AY1984" s="116">
        <v>37.301805704269363</v>
      </c>
    </row>
    <row r="1985" spans="1:51" ht="15.75" x14ac:dyDescent="0.25">
      <c r="A1985" s="144">
        <v>2014</v>
      </c>
      <c r="B1985" s="77" t="s">
        <v>50</v>
      </c>
      <c r="C1985" s="78">
        <v>18</v>
      </c>
      <c r="D1985" s="77">
        <v>3504206</v>
      </c>
      <c r="E1985" s="78">
        <v>350420618</v>
      </c>
      <c r="F1985" s="78" t="str">
        <f t="shared" si="81"/>
        <v>3504206182014</v>
      </c>
      <c r="G1985" s="89">
        <v>0.33763542119844558</v>
      </c>
      <c r="H1985" s="80">
        <f t="shared" si="80"/>
        <v>14331</v>
      </c>
      <c r="I1985" s="94">
        <v>13208</v>
      </c>
      <c r="J1985" s="95">
        <v>1123</v>
      </c>
      <c r="K1985" s="83">
        <f>(H1985)/VLOOKUP(D1985,'Dados Base'!$B:$K,6,FALSE)</f>
        <v>33.10464310464311</v>
      </c>
      <c r="L1985" s="88">
        <f t="shared" si="82"/>
        <v>92.163840625218057</v>
      </c>
      <c r="M1985" s="85">
        <v>3</v>
      </c>
      <c r="N1985" s="92">
        <v>0.77300000000000002</v>
      </c>
      <c r="O1985" s="91">
        <v>106</v>
      </c>
      <c r="P1985" s="91" t="s">
        <v>691</v>
      </c>
      <c r="Q1985" s="91" t="s">
        <v>691</v>
      </c>
      <c r="R1985" s="91" t="s">
        <v>691</v>
      </c>
      <c r="S1985" s="91">
        <v>90</v>
      </c>
      <c r="T1985" s="87" t="s">
        <v>691</v>
      </c>
      <c r="U1985" s="91">
        <v>231</v>
      </c>
      <c r="V1985" s="91">
        <v>115</v>
      </c>
      <c r="W1985" s="93">
        <v>0.62</v>
      </c>
      <c r="X1985" s="146">
        <v>4.1533742607638889E-2</v>
      </c>
      <c r="Y1985" s="21">
        <v>9.51</v>
      </c>
      <c r="Z1985" s="147">
        <v>570</v>
      </c>
      <c r="AA1985" s="147">
        <v>163</v>
      </c>
      <c r="AB1985" s="21">
        <v>0</v>
      </c>
      <c r="AC1985" s="21">
        <v>0</v>
      </c>
      <c r="AD1985" s="153">
        <f>VLOOKUP(D1985,'Dados Base'!$B:$K,9,FALSE)*31536000/VLOOKUP($F1985,F:H,MATCH(H1984,F1984:AF1984,0),FALSE)</f>
        <v>7063.7471216244503</v>
      </c>
      <c r="AE1985" s="153">
        <f>VLOOKUP(D1985,'Dados Base'!$B:$K,10,FALSE)*31536000/VLOOKUP($F1985,F:H,MATCH(H1984,F1984:AF1984,0),FALSE)</f>
        <v>550.13606866234034</v>
      </c>
      <c r="AF1985" s="148">
        <v>95.21</v>
      </c>
      <c r="AG1985" s="21">
        <v>91.17</v>
      </c>
      <c r="AH1985" s="148">
        <v>89.56</v>
      </c>
      <c r="AI1985" s="148">
        <v>12.74</v>
      </c>
      <c r="AJ1985" s="148">
        <v>100</v>
      </c>
      <c r="AK1985" s="72">
        <f>(SUMIFS('Banco de Indicadores Mun. (2)'!I:I,'Banco de Indicadores Mun. (2)'!B:B,'Banco de Indicadores - Mun. (1)'!B1985,'Banco de Indicadores Mun. (2)'!A:A,'Banco de Indicadores - Mun. (1)'!A1985) / VLOOKUP(D1985,'Dados Base'!$B:$K,8,FALSE)) * 100</f>
        <v>0.53921782178217814</v>
      </c>
      <c r="AL1985" s="72">
        <f>(SUMIFS('Banco de Indicadores Mun. (2)'!I:I,'Banco de Indicadores Mun. (2)'!B:B,'Banco de Indicadores - Mun. (1)'!B1985,'Banco de Indicadores Mun. (2)'!A:A,'Banco de Indicadores - Mun. (1)'!A1985) / VLOOKUP(D1985,'Dados Base'!$B:$K,9,FALSE)) * 100</f>
        <v>0.16966043613707166</v>
      </c>
      <c r="AM1985" s="72">
        <f>(SUMIFS('Banco de Indicadores Mun. (2)'!J:J,'Banco de Indicadores Mun. (2)'!B:B,'Banco de Indicadores - Mun. (1)'!B1985,'Banco de Indicadores Mun. (2)'!A:A,'Banco de Indicadores - Mun. (1)'!A1985) / VLOOKUP(D1985,'Dados Base'!$B:$K,7,FALSE)) * 100</f>
        <v>0.67465789473684212</v>
      </c>
      <c r="AN1985" s="72">
        <f>(SUMIFS('Banco de Indicadores Mun. (2)'!K:K,'Banco de Indicadores Mun. (2)'!B:B,'Banco de Indicadores - Mun. (1)'!B1985,'Banco de Indicadores Mun. (2)'!A:A,'Banco de Indicadores - Mun. (1)'!A1985) / VLOOKUP(D1985,'Dados Base'!$B:$K,10,FALSE)) * 100</f>
        <v>0.12748000000000001</v>
      </c>
      <c r="AO1985" s="21"/>
      <c r="AP1985" s="21">
        <v>0</v>
      </c>
      <c r="AQ1985" s="5">
        <v>0</v>
      </c>
      <c r="AR1985" s="9">
        <v>9.5</v>
      </c>
      <c r="AS1985" s="22">
        <v>96</v>
      </c>
      <c r="AT1985" s="22">
        <v>96</v>
      </c>
      <c r="AU1985" s="22">
        <v>77.762619372442018</v>
      </c>
      <c r="AV1985" s="23">
        <v>8.49</v>
      </c>
      <c r="AW1985" s="12">
        <v>0</v>
      </c>
      <c r="AX1985" s="21">
        <v>0</v>
      </c>
      <c r="AY1985" s="116">
        <v>1.2643073373171549</v>
      </c>
    </row>
    <row r="1986" spans="1:51" ht="15.75" x14ac:dyDescent="0.25">
      <c r="A1986" s="144">
        <v>2014</v>
      </c>
      <c r="B1986" s="77" t="s">
        <v>51</v>
      </c>
      <c r="C1986" s="78">
        <v>16</v>
      </c>
      <c r="D1986" s="77">
        <v>3504305</v>
      </c>
      <c r="E1986" s="78">
        <v>350430516</v>
      </c>
      <c r="F1986" s="78" t="str">
        <f t="shared" si="81"/>
        <v>3504305162014</v>
      </c>
      <c r="G1986" s="89">
        <v>0.70828907161573085</v>
      </c>
      <c r="H1986" s="80">
        <f t="shared" ref="H1986:H2049" si="83">SUM(I1986:J1986)</f>
        <v>5092</v>
      </c>
      <c r="I1986" s="94">
        <v>3419</v>
      </c>
      <c r="J1986" s="95">
        <v>1673</v>
      </c>
      <c r="K1986" s="83">
        <f>(H1986)/VLOOKUP(D1986,'Dados Base'!$B:$K,6,FALSE)</f>
        <v>9.3920613840932567</v>
      </c>
      <c r="L1986" s="88">
        <f t="shared" si="82"/>
        <v>67.144540455616649</v>
      </c>
      <c r="M1986" s="85">
        <v>4</v>
      </c>
      <c r="N1986" s="92">
        <v>0.71399999999999997</v>
      </c>
      <c r="O1986" s="91">
        <v>98</v>
      </c>
      <c r="P1986" s="91" t="s">
        <v>691</v>
      </c>
      <c r="Q1986" s="91" t="s">
        <v>691</v>
      </c>
      <c r="R1986" s="91" t="s">
        <v>691</v>
      </c>
      <c r="S1986" s="91">
        <v>1</v>
      </c>
      <c r="T1986" s="87" t="s">
        <v>691</v>
      </c>
      <c r="U1986" s="91">
        <v>20</v>
      </c>
      <c r="V1986" s="91">
        <v>13</v>
      </c>
      <c r="W1986" s="93">
        <v>0</v>
      </c>
      <c r="X1986" s="146">
        <v>8.9985187500000001E-3</v>
      </c>
      <c r="Y1986" s="21">
        <v>2.46</v>
      </c>
      <c r="Z1986" s="147">
        <v>151</v>
      </c>
      <c r="AA1986" s="147">
        <v>39</v>
      </c>
      <c r="AB1986" s="21">
        <v>0</v>
      </c>
      <c r="AC1986" s="21">
        <v>0</v>
      </c>
      <c r="AD1986" s="153">
        <f>VLOOKUP(D1986,'Dados Base'!$B:$K,9,FALSE)*31536000/VLOOKUP($F1986,F:H,MATCH(H1985,F1985:AF1985,0),FALSE)</f>
        <v>24958.774548311078</v>
      </c>
      <c r="AE1986" s="153">
        <f>VLOOKUP(D1986,'Dados Base'!$B:$K,10,FALSE)*31536000/VLOOKUP($F1986,F:H,MATCH(H1985,F1985:AF1985,0),FALSE)</f>
        <v>2291.5003927729763</v>
      </c>
      <c r="AF1986" s="148">
        <v>67.86</v>
      </c>
      <c r="AG1986" s="21">
        <v>100</v>
      </c>
      <c r="AH1986" s="148">
        <v>65.78</v>
      </c>
      <c r="AI1986" s="148">
        <v>17.25</v>
      </c>
      <c r="AJ1986" s="148">
        <v>100</v>
      </c>
      <c r="AK1986" s="72">
        <f>(SUMIFS('Banco de Indicadores Mun. (2)'!I:I,'Banco de Indicadores Mun. (2)'!B:B,'Banco de Indicadores - Mun. (1)'!B1986,'Banco de Indicadores Mun. (2)'!A:A,'Banco de Indicadores - Mun. (1)'!A1986) / VLOOKUP(D1986,'Dados Base'!$B:$K,8,FALSE)) * 100</f>
        <v>12.054654545454548</v>
      </c>
      <c r="AL1986" s="72">
        <f>(SUMIFS('Banco de Indicadores Mun. (2)'!I:I,'Banco de Indicadores Mun. (2)'!B:B,'Banco de Indicadores - Mun. (1)'!B1986,'Banco de Indicadores Mun. (2)'!A:A,'Banco de Indicadores - Mun. (1)'!A1986) / VLOOKUP(D1986,'Dados Base'!$B:$K,9,FALSE)) * 100</f>
        <v>4.9355285359801497</v>
      </c>
      <c r="AM1986" s="72">
        <f>(SUMIFS('Banco de Indicadores Mun. (2)'!J:J,'Banco de Indicadores Mun. (2)'!B:B,'Banco de Indicadores - Mun. (1)'!B1986,'Banco de Indicadores Mun. (2)'!A:A,'Banco de Indicadores - Mun. (1)'!A1986) / VLOOKUP(D1986,'Dados Base'!$B:$K,7,FALSE)) * 100</f>
        <v>14.716257812500002</v>
      </c>
      <c r="AN1986" s="72">
        <f>(SUMIFS('Banco de Indicadores Mun. (2)'!K:K,'Banco de Indicadores Mun. (2)'!B:B,'Banco de Indicadores - Mun. (1)'!B1986,'Banco de Indicadores Mun. (2)'!A:A,'Banco de Indicadores - Mun. (1)'!A1986) / VLOOKUP(D1986,'Dados Base'!$B:$K,10,FALSE)) * 100</f>
        <v>2.8469459459459476</v>
      </c>
      <c r="AO1986" s="21"/>
      <c r="AP1986" s="21">
        <v>0</v>
      </c>
      <c r="AQ1986" s="5">
        <v>0</v>
      </c>
      <c r="AR1986" s="9">
        <v>10</v>
      </c>
      <c r="AS1986" s="22">
        <v>96</v>
      </c>
      <c r="AT1986" s="22">
        <v>96.000000000000014</v>
      </c>
      <c r="AU1986" s="22">
        <v>79.473684210526315</v>
      </c>
      <c r="AV1986" s="23">
        <v>8.42</v>
      </c>
      <c r="AW1986" s="12">
        <v>0</v>
      </c>
      <c r="AX1986" s="21">
        <v>0</v>
      </c>
      <c r="AY1986" s="116">
        <v>110.75135900232802</v>
      </c>
    </row>
    <row r="1987" spans="1:51" ht="15.75" x14ac:dyDescent="0.25">
      <c r="A1987" s="144">
        <v>2014</v>
      </c>
      <c r="B1987" s="77" t="s">
        <v>52</v>
      </c>
      <c r="C1987" s="78">
        <v>19</v>
      </c>
      <c r="D1987" s="77">
        <v>3504404</v>
      </c>
      <c r="E1987" s="78">
        <v>350440419</v>
      </c>
      <c r="F1987" s="78" t="str">
        <f t="shared" ref="F1987:F2050" si="84">CONCATENATE(E1987,A1987)</f>
        <v>3504404192014</v>
      </c>
      <c r="G1987" s="89">
        <v>1.7095836831523714</v>
      </c>
      <c r="H1987" s="80">
        <f t="shared" si="83"/>
        <v>11621</v>
      </c>
      <c r="I1987" s="94">
        <v>9826</v>
      </c>
      <c r="J1987" s="95">
        <v>1795</v>
      </c>
      <c r="K1987" s="83">
        <f>(H1987)/VLOOKUP(D1987,'Dados Base'!$B:$K,6,FALSE)</f>
        <v>34.145266498207675</v>
      </c>
      <c r="L1987" s="88">
        <f t="shared" si="82"/>
        <v>84.553824972033382</v>
      </c>
      <c r="M1987" s="85">
        <v>4</v>
      </c>
      <c r="N1987" s="92">
        <v>0.70499999999999996</v>
      </c>
      <c r="O1987" s="91">
        <v>61</v>
      </c>
      <c r="P1987" s="91" t="s">
        <v>691</v>
      </c>
      <c r="Q1987" s="91" t="s">
        <v>691</v>
      </c>
      <c r="R1987" s="91" t="s">
        <v>691</v>
      </c>
      <c r="S1987" s="91">
        <v>20</v>
      </c>
      <c r="T1987" s="87" t="s">
        <v>691</v>
      </c>
      <c r="U1987" s="91">
        <v>64</v>
      </c>
      <c r="V1987" s="91">
        <v>61</v>
      </c>
      <c r="W1987" s="93">
        <v>0</v>
      </c>
      <c r="X1987" s="146">
        <v>2.5590410416666667E-2</v>
      </c>
      <c r="Y1987" s="21">
        <v>7.41</v>
      </c>
      <c r="Z1987" s="147">
        <v>477</v>
      </c>
      <c r="AA1987" s="147">
        <v>94</v>
      </c>
      <c r="AB1987" s="21">
        <v>0</v>
      </c>
      <c r="AC1987" s="21">
        <v>0</v>
      </c>
      <c r="AD1987" s="153">
        <f>VLOOKUP(D1987,'Dados Base'!$B:$K,9,FALSE)*31536000/VLOOKUP($F1987,F:H,MATCH(H1986,F1986:AF1986,0),FALSE)</f>
        <v>6648.5844591687464</v>
      </c>
      <c r="AE1987" s="153">
        <f>VLOOKUP(D1987,'Dados Base'!$B:$K,10,FALSE)*31536000/VLOOKUP($F1987,F:H,MATCH(H1986,F1986:AF1986,0),FALSE)</f>
        <v>515.60450907839277</v>
      </c>
      <c r="AF1987" s="148">
        <v>84.56</v>
      </c>
      <c r="AG1987" s="21">
        <v>84.56</v>
      </c>
      <c r="AH1987" s="148">
        <v>84.56</v>
      </c>
      <c r="AI1987" s="148">
        <v>54.43</v>
      </c>
      <c r="AJ1987" s="148">
        <v>100</v>
      </c>
      <c r="AK1987" s="72">
        <f>(SUMIFS('Banco de Indicadores Mun. (2)'!I:I,'Banco de Indicadores Mun. (2)'!B:B,'Banco de Indicadores - Mun. (1)'!B1987,'Banco de Indicadores Mun. (2)'!A:A,'Banco de Indicadores - Mun. (1)'!A1987) / VLOOKUP(D1987,'Dados Base'!$B:$K,8,FALSE)) * 100</f>
        <v>0.1280649350649351</v>
      </c>
      <c r="AL1987" s="72">
        <f>(SUMIFS('Banco de Indicadores Mun. (2)'!I:I,'Banco de Indicadores Mun. (2)'!B:B,'Banco de Indicadores - Mun. (1)'!B1987,'Banco de Indicadores Mun. (2)'!A:A,'Banco de Indicadores - Mun. (1)'!A1987) / VLOOKUP(D1987,'Dados Base'!$B:$K,9,FALSE)) * 100</f>
        <v>4.0248979591836737E-2</v>
      </c>
      <c r="AM1987" s="72">
        <f>(SUMIFS('Banco de Indicadores Mun. (2)'!J:J,'Banco de Indicadores Mun. (2)'!B:B,'Banco de Indicadores - Mun. (1)'!B1987,'Banco de Indicadores Mun. (2)'!A:A,'Banco de Indicadores - Mun. (1)'!A1987) / VLOOKUP(D1987,'Dados Base'!$B:$K,7,FALSE)) * 100</f>
        <v>0</v>
      </c>
      <c r="AN1987" s="72">
        <f>(SUMIFS('Banco de Indicadores Mun. (2)'!K:K,'Banco de Indicadores Mun. (2)'!B:B,'Banco de Indicadores - Mun. (1)'!B1987,'Banco de Indicadores Mun. (2)'!A:A,'Banco de Indicadores - Mun. (1)'!A1987) / VLOOKUP(D1987,'Dados Base'!$B:$K,10,FALSE)) * 100</f>
        <v>0.51899999999999991</v>
      </c>
      <c r="AO1987" s="21"/>
      <c r="AP1987" s="21">
        <v>0</v>
      </c>
      <c r="AQ1987" s="5">
        <v>0</v>
      </c>
      <c r="AR1987" s="9">
        <v>8.1999999999999993</v>
      </c>
      <c r="AS1987" s="22">
        <v>100</v>
      </c>
      <c r="AT1987" s="22">
        <v>100</v>
      </c>
      <c r="AU1987" s="22">
        <v>83.537653239929952</v>
      </c>
      <c r="AV1987" s="23">
        <v>9.6999999999999993</v>
      </c>
      <c r="AW1987" s="12">
        <v>0</v>
      </c>
      <c r="AX1987" s="21">
        <v>0</v>
      </c>
      <c r="AY1987" s="116">
        <v>2.3226213952742878</v>
      </c>
    </row>
    <row r="1988" spans="1:51" ht="15.75" x14ac:dyDescent="0.25">
      <c r="A1988" s="144">
        <v>2014</v>
      </c>
      <c r="B1988" s="77" t="s">
        <v>53</v>
      </c>
      <c r="C1988" s="78">
        <v>17</v>
      </c>
      <c r="D1988" s="77">
        <v>3504503</v>
      </c>
      <c r="E1988" s="78">
        <v>350450317</v>
      </c>
      <c r="F1988" s="78" t="str">
        <f t="shared" si="84"/>
        <v>3504503172014</v>
      </c>
      <c r="G1988" s="89">
        <v>0.71784774911431981</v>
      </c>
      <c r="H1988" s="80">
        <f t="shared" si="83"/>
        <v>84876</v>
      </c>
      <c r="I1988" s="94">
        <v>81549</v>
      </c>
      <c r="J1988" s="95">
        <v>3327</v>
      </c>
      <c r="K1988" s="83">
        <f>(H1988)/VLOOKUP(D1988,'Dados Base'!$B:$K,6,FALSE)</f>
        <v>69.762624934245125</v>
      </c>
      <c r="L1988" s="88">
        <f t="shared" si="82"/>
        <v>96.080164003958714</v>
      </c>
      <c r="M1988" s="85">
        <v>3</v>
      </c>
      <c r="N1988" s="92">
        <v>0.76700000000000002</v>
      </c>
      <c r="O1988" s="91">
        <v>302</v>
      </c>
      <c r="P1988" s="91" t="s">
        <v>691</v>
      </c>
      <c r="Q1988" s="91" t="s">
        <v>691</v>
      </c>
      <c r="R1988" s="91" t="s">
        <v>691</v>
      </c>
      <c r="S1988" s="91">
        <v>183</v>
      </c>
      <c r="T1988" s="87" t="s">
        <v>691</v>
      </c>
      <c r="U1988" s="91">
        <v>1091</v>
      </c>
      <c r="V1988" s="91">
        <v>825</v>
      </c>
      <c r="W1988" s="93">
        <v>68.94</v>
      </c>
      <c r="X1988" s="146">
        <v>0.24732895870833335</v>
      </c>
      <c r="Y1988" s="21">
        <v>67.25</v>
      </c>
      <c r="Z1988" s="147">
        <v>3109</v>
      </c>
      <c r="AA1988" s="147">
        <v>1431</v>
      </c>
      <c r="AB1988" s="21">
        <v>8</v>
      </c>
      <c r="AC1988" s="21">
        <v>0</v>
      </c>
      <c r="AD1988" s="153">
        <f>VLOOKUP(D1988,'Dados Base'!$B:$K,9,FALSE)*31536000/VLOOKUP($F1988,F:H,MATCH(H1987,F1987:AF1987,0),FALSE)</f>
        <v>4544.1029266223668</v>
      </c>
      <c r="AE1988" s="153">
        <f>VLOOKUP(D1988,'Dados Base'!$B:$K,10,FALSE)*31536000/VLOOKUP($F1988,F:H,MATCH(H1987,F1987:AF1987,0),FALSE)</f>
        <v>512.74423865403651</v>
      </c>
      <c r="AF1988" s="148">
        <v>95.73</v>
      </c>
      <c r="AG1988" s="21">
        <v>100</v>
      </c>
      <c r="AH1988" s="148">
        <v>92.98</v>
      </c>
      <c r="AI1988" s="148">
        <v>29.54</v>
      </c>
      <c r="AJ1988" s="148">
        <v>100</v>
      </c>
      <c r="AK1988" s="72">
        <f>(SUMIFS('Banco de Indicadores Mun. (2)'!I:I,'Banco de Indicadores Mun. (2)'!B:B,'Banco de Indicadores - Mun. (1)'!B1988,'Banco de Indicadores Mun. (2)'!A:A,'Banco de Indicadores - Mun. (1)'!A1988) / VLOOKUP(D1988,'Dados Base'!$B:$K,8,FALSE)) * 100</f>
        <v>9.4459318936877068</v>
      </c>
      <c r="AL1988" s="72">
        <f>(SUMIFS('Banco de Indicadores Mun. (2)'!I:I,'Banco de Indicadores Mun. (2)'!B:B,'Banco de Indicadores - Mun. (1)'!B1988,'Banco de Indicadores Mun. (2)'!A:A,'Banco de Indicadores - Mun. (1)'!A1988) / VLOOKUP(D1988,'Dados Base'!$B:$K,9,FALSE)) * 100</f>
        <v>4.6495919869174154</v>
      </c>
      <c r="AM1988" s="72">
        <f>(SUMIFS('Banco de Indicadores Mun. (2)'!J:J,'Banco de Indicadores Mun. (2)'!B:B,'Banco de Indicadores - Mun. (1)'!B1988,'Banco de Indicadores Mun. (2)'!A:A,'Banco de Indicadores - Mun. (1)'!A1988) / VLOOKUP(D1988,'Dados Base'!$B:$K,7,FALSE)) * 100</f>
        <v>9.5154978448275855</v>
      </c>
      <c r="AN1988" s="72">
        <f>(SUMIFS('Banco de Indicadores Mun. (2)'!K:K,'Banco de Indicadores Mun. (2)'!B:B,'Banco de Indicadores - Mun. (1)'!B1988,'Banco de Indicadores Mun. (2)'!A:A,'Banco de Indicadores - Mun. (1)'!A1988) / VLOOKUP(D1988,'Dados Base'!$B:$K,10,FALSE)) * 100</f>
        <v>9.2120289855072421</v>
      </c>
      <c r="AO1988" s="21"/>
      <c r="AP1988" s="21">
        <v>0</v>
      </c>
      <c r="AQ1988" s="5">
        <v>0</v>
      </c>
      <c r="AR1988" s="9">
        <v>9</v>
      </c>
      <c r="AS1988" s="22">
        <v>98</v>
      </c>
      <c r="AT1988" s="22">
        <v>98</v>
      </c>
      <c r="AU1988" s="22">
        <v>68.480176211453738</v>
      </c>
      <c r="AV1988" s="23">
        <v>7.42</v>
      </c>
      <c r="AW1988" s="12">
        <v>0</v>
      </c>
      <c r="AX1988" s="21">
        <v>0</v>
      </c>
      <c r="AY1988" s="116">
        <v>122.2924379582022</v>
      </c>
    </row>
    <row r="1989" spans="1:51" ht="15.75" x14ac:dyDescent="0.25">
      <c r="A1989" s="144">
        <v>2014</v>
      </c>
      <c r="B1989" s="77" t="s">
        <v>54</v>
      </c>
      <c r="C1989" s="78">
        <v>16</v>
      </c>
      <c r="D1989" s="77">
        <v>3504602</v>
      </c>
      <c r="E1989" s="78">
        <v>350460216</v>
      </c>
      <c r="F1989" s="78" t="str">
        <f t="shared" si="84"/>
        <v>3504602162014</v>
      </c>
      <c r="G1989" s="89">
        <v>1.9044567536683488</v>
      </c>
      <c r="H1989" s="80">
        <f t="shared" si="83"/>
        <v>15396</v>
      </c>
      <c r="I1989" s="94">
        <v>14440</v>
      </c>
      <c r="J1989" s="95">
        <v>956</v>
      </c>
      <c r="K1989" s="83">
        <f>(H1989)/VLOOKUP(D1989,'Dados Base'!$B:$K,6,FALSE)</f>
        <v>140.48727073638105</v>
      </c>
      <c r="L1989" s="88">
        <f t="shared" si="82"/>
        <v>93.790594959729802</v>
      </c>
      <c r="M1989" s="85">
        <v>3</v>
      </c>
      <c r="N1989" s="92">
        <v>0.746</v>
      </c>
      <c r="O1989" s="91">
        <v>59</v>
      </c>
      <c r="P1989" s="91" t="s">
        <v>691</v>
      </c>
      <c r="Q1989" s="91" t="s">
        <v>691</v>
      </c>
      <c r="R1989" s="91" t="s">
        <v>691</v>
      </c>
      <c r="S1989" s="91">
        <v>72</v>
      </c>
      <c r="T1989" s="87" t="s">
        <v>691</v>
      </c>
      <c r="U1989" s="91">
        <v>158</v>
      </c>
      <c r="V1989" s="91">
        <v>125</v>
      </c>
      <c r="W1989" s="93">
        <v>0</v>
      </c>
      <c r="X1989" s="146">
        <v>4.3837650916666665E-2</v>
      </c>
      <c r="Y1989" s="21">
        <v>10.55</v>
      </c>
      <c r="Z1989" s="147">
        <v>632</v>
      </c>
      <c r="AA1989" s="147">
        <v>182</v>
      </c>
      <c r="AB1989" s="21">
        <v>2</v>
      </c>
      <c r="AC1989" s="21">
        <v>0</v>
      </c>
      <c r="AD1989" s="153">
        <f>VLOOKUP(D1989,'Dados Base'!$B:$K,9,FALSE)*31536000/VLOOKUP($F1989,F:H,MATCH(H1988,F1988:AF1988,0),FALSE)</f>
        <v>1700.1091192517538</v>
      </c>
      <c r="AE1989" s="153">
        <f>VLOOKUP(D1989,'Dados Base'!$B:$K,10,FALSE)*31536000/VLOOKUP($F1989,F:H,MATCH(H1988,F1988:AF1988,0),FALSE)</f>
        <v>143.38269680436477</v>
      </c>
      <c r="AF1989" s="148">
        <v>93.54</v>
      </c>
      <c r="AG1989" s="21">
        <v>93.54</v>
      </c>
      <c r="AH1989" s="148">
        <v>89.83</v>
      </c>
      <c r="AI1989" s="148">
        <v>0</v>
      </c>
      <c r="AJ1989" s="148">
        <v>100</v>
      </c>
      <c r="AK1989" s="72">
        <f>(SUMIFS('Banco de Indicadores Mun. (2)'!I:I,'Banco de Indicadores Mun. (2)'!B:B,'Banco de Indicadores - Mun. (1)'!B1989,'Banco de Indicadores Mun. (2)'!A:A,'Banco de Indicadores - Mun. (1)'!A1989) / VLOOKUP(D1989,'Dados Base'!$B:$K,8,FALSE)) * 100</f>
        <v>59.070705882352939</v>
      </c>
      <c r="AL1989" s="72">
        <f>(SUMIFS('Banco de Indicadores Mun. (2)'!I:I,'Banco de Indicadores Mun. (2)'!B:B,'Banco de Indicadores - Mun. (1)'!B1989,'Banco de Indicadores Mun. (2)'!A:A,'Banco de Indicadores - Mun. (1)'!A1989) / VLOOKUP(D1989,'Dados Base'!$B:$K,9,FALSE)) * 100</f>
        <v>24.197638554216869</v>
      </c>
      <c r="AM1989" s="72">
        <f>(SUMIFS('Banco de Indicadores Mun. (2)'!J:J,'Banco de Indicadores Mun. (2)'!B:B,'Banco de Indicadores - Mun. (1)'!B1989,'Banco de Indicadores Mun. (2)'!A:A,'Banco de Indicadores - Mun. (1)'!A1989) / VLOOKUP(D1989,'Dados Base'!$B:$K,7,FALSE)) * 100</f>
        <v>65.349777777777774</v>
      </c>
      <c r="AN1989" s="72">
        <f>(SUMIFS('Banco de Indicadores Mun. (2)'!K:K,'Banco de Indicadores Mun. (2)'!B:B,'Banco de Indicadores - Mun. (1)'!B1989,'Banco de Indicadores Mun. (2)'!A:A,'Banco de Indicadores - Mun. (1)'!A1989) / VLOOKUP(D1989,'Dados Base'!$B:$K,10,FALSE)) * 100</f>
        <v>34.851428571428571</v>
      </c>
      <c r="AO1989" s="21"/>
      <c r="AP1989" s="21">
        <v>0</v>
      </c>
      <c r="AQ1989" s="5">
        <v>0</v>
      </c>
      <c r="AR1989" s="9">
        <v>10</v>
      </c>
      <c r="AS1989" s="22">
        <v>97</v>
      </c>
      <c r="AT1989" s="22">
        <v>97.000000000000014</v>
      </c>
      <c r="AU1989" s="22">
        <v>77.64127764127764</v>
      </c>
      <c r="AV1989" s="23">
        <v>8.1999999999999993</v>
      </c>
      <c r="AW1989" s="12">
        <v>0</v>
      </c>
      <c r="AX1989" s="21">
        <v>0</v>
      </c>
      <c r="AY1989" s="116">
        <v>75.518196257279229</v>
      </c>
    </row>
    <row r="1990" spans="1:51" ht="15.75" x14ac:dyDescent="0.25">
      <c r="A1990" s="144">
        <v>2014</v>
      </c>
      <c r="B1990" s="77" t="s">
        <v>55</v>
      </c>
      <c r="C1990" s="78">
        <v>16</v>
      </c>
      <c r="D1990" s="77">
        <v>3504701</v>
      </c>
      <c r="E1990" s="78">
        <v>350470116</v>
      </c>
      <c r="F1990" s="78" t="str">
        <f t="shared" si="84"/>
        <v>3504701162014</v>
      </c>
      <c r="G1990" s="89">
        <v>4.9958830838944479</v>
      </c>
      <c r="H1990" s="80">
        <f t="shared" si="83"/>
        <v>3688</v>
      </c>
      <c r="I1990" s="94">
        <v>1186</v>
      </c>
      <c r="J1990" s="95">
        <v>2502</v>
      </c>
      <c r="K1990" s="83">
        <f>(H1990)/VLOOKUP(D1990,'Dados Base'!$B:$K,6,FALSE)</f>
        <v>40.589918556020251</v>
      </c>
      <c r="L1990" s="88">
        <f t="shared" si="82"/>
        <v>32.158351409978309</v>
      </c>
      <c r="M1990" s="85">
        <v>4</v>
      </c>
      <c r="N1990" s="92">
        <v>0.66900000000000004</v>
      </c>
      <c r="O1990" s="91">
        <v>20</v>
      </c>
      <c r="P1990" s="91" t="s">
        <v>691</v>
      </c>
      <c r="Q1990" s="91" t="s">
        <v>691</v>
      </c>
      <c r="R1990" s="91" t="s">
        <v>691</v>
      </c>
      <c r="S1990" s="91">
        <v>3</v>
      </c>
      <c r="T1990" s="87" t="s">
        <v>691</v>
      </c>
      <c r="U1990" s="91">
        <v>5</v>
      </c>
      <c r="V1990" s="91">
        <v>5</v>
      </c>
      <c r="W1990" s="93">
        <v>0</v>
      </c>
      <c r="X1990" s="146">
        <v>9.3141208333333333E-3</v>
      </c>
      <c r="Y1990" s="21">
        <v>1.04</v>
      </c>
      <c r="Z1990" s="147">
        <v>55</v>
      </c>
      <c r="AA1990" s="147">
        <v>21</v>
      </c>
      <c r="AB1990" s="21">
        <v>0</v>
      </c>
      <c r="AC1990" s="21">
        <v>0</v>
      </c>
      <c r="AD1990" s="153">
        <f>VLOOKUP(D1990,'Dados Base'!$B:$K,9,FALSE)*31536000/VLOOKUP($F1990,F:H,MATCH(H1989,F1989:AF1989,0),FALSE)</f>
        <v>5814.6637744034706</v>
      </c>
      <c r="AE1990" s="153">
        <f>VLOOKUP(D1990,'Dados Base'!$B:$K,10,FALSE)*31536000/VLOOKUP($F1990,F:H,MATCH(H1989,F1989:AF1989,0),FALSE)</f>
        <v>598.56832971800463</v>
      </c>
      <c r="AF1990" s="148">
        <v>96.98</v>
      </c>
      <c r="AG1990" s="21">
        <v>100</v>
      </c>
      <c r="AH1990" s="148">
        <v>32.17</v>
      </c>
      <c r="AI1990" s="148">
        <v>7.66</v>
      </c>
      <c r="AJ1990" s="148">
        <v>100</v>
      </c>
      <c r="AK1990" s="72">
        <f>(SUMIFS('Banco de Indicadores Mun. (2)'!I:I,'Banco de Indicadores Mun. (2)'!B:B,'Banco de Indicadores - Mun. (1)'!B1990,'Banco de Indicadores Mun. (2)'!A:A,'Banco de Indicadores - Mun. (1)'!A1990) / VLOOKUP(D1990,'Dados Base'!$B:$K,8,FALSE)) * 100</f>
        <v>4.8066071428571426</v>
      </c>
      <c r="AL1990" s="72">
        <f>(SUMIFS('Banco de Indicadores Mun. (2)'!I:I,'Banco de Indicadores Mun. (2)'!B:B,'Banco de Indicadores - Mun. (1)'!B1990,'Banco de Indicadores Mun. (2)'!A:A,'Banco de Indicadores - Mun. (1)'!A1990) / VLOOKUP(D1990,'Dados Base'!$B:$K,9,FALSE)) * 100</f>
        <v>1.9791911764705881</v>
      </c>
      <c r="AM1990" s="72">
        <f>(SUMIFS('Banco de Indicadores Mun. (2)'!J:J,'Banco de Indicadores Mun. (2)'!B:B,'Banco de Indicadores - Mun. (1)'!B1990,'Banco de Indicadores Mun. (2)'!A:A,'Banco de Indicadores - Mun. (1)'!A1990) / VLOOKUP(D1990,'Dados Base'!$B:$K,7,FALSE)) * 100</f>
        <v>0</v>
      </c>
      <c r="AN1990" s="72">
        <f>(SUMIFS('Banco de Indicadores Mun. (2)'!K:K,'Banco de Indicadores Mun. (2)'!B:B,'Banco de Indicadores - Mun. (1)'!B1990,'Banco de Indicadores Mun. (2)'!A:A,'Banco de Indicadores - Mun. (1)'!A1990) / VLOOKUP(D1990,'Dados Base'!$B:$K,10,FALSE)) * 100</f>
        <v>19.22642857142856</v>
      </c>
      <c r="AO1990" s="21"/>
      <c r="AP1990" s="21">
        <v>0</v>
      </c>
      <c r="AQ1990" s="5">
        <v>0</v>
      </c>
      <c r="AR1990" s="9">
        <v>8.1999999999999993</v>
      </c>
      <c r="AS1990" s="22">
        <v>98</v>
      </c>
      <c r="AT1990" s="22">
        <v>98.000000000000014</v>
      </c>
      <c r="AU1990" s="22">
        <v>72.368421052631575</v>
      </c>
      <c r="AV1990" s="23">
        <v>7.98</v>
      </c>
      <c r="AW1990" s="12">
        <v>0</v>
      </c>
      <c r="AX1990" s="21">
        <v>0</v>
      </c>
      <c r="AY1990" s="116">
        <v>142.26937434069865</v>
      </c>
    </row>
    <row r="1991" spans="1:51" ht="15.75" x14ac:dyDescent="0.25">
      <c r="A1991" s="144">
        <v>2014</v>
      </c>
      <c r="B1991" s="77" t="s">
        <v>56</v>
      </c>
      <c r="C1991" s="78">
        <v>15</v>
      </c>
      <c r="D1991" s="77">
        <v>3504800</v>
      </c>
      <c r="E1991" s="78">
        <v>350480015</v>
      </c>
      <c r="F1991" s="78" t="str">
        <f t="shared" si="84"/>
        <v>3504800152014</v>
      </c>
      <c r="G1991" s="89">
        <v>0.83224650793727317</v>
      </c>
      <c r="H1991" s="80">
        <f t="shared" si="83"/>
        <v>8323</v>
      </c>
      <c r="I1991" s="94">
        <v>7698</v>
      </c>
      <c r="J1991" s="95">
        <v>625</v>
      </c>
      <c r="K1991" s="83">
        <f>(H1991)/VLOOKUP(D1991,'Dados Base'!$B:$K,6,FALSE)</f>
        <v>55.335416528156372</v>
      </c>
      <c r="L1991" s="88">
        <f t="shared" ref="L1991:L2054" si="85">(I1991/H1991)*100</f>
        <v>92.490688453682566</v>
      </c>
      <c r="M1991" s="85">
        <v>3</v>
      </c>
      <c r="N1991" s="92">
        <v>0.75600000000000001</v>
      </c>
      <c r="O1991" s="91">
        <v>61</v>
      </c>
      <c r="P1991" s="91" t="s">
        <v>691</v>
      </c>
      <c r="Q1991" s="91" t="s">
        <v>691</v>
      </c>
      <c r="R1991" s="91" t="s">
        <v>691</v>
      </c>
      <c r="S1991" s="91">
        <v>34</v>
      </c>
      <c r="T1991" s="87" t="s">
        <v>691</v>
      </c>
      <c r="U1991" s="91">
        <v>92</v>
      </c>
      <c r="V1991" s="91">
        <v>43</v>
      </c>
      <c r="W1991" s="93">
        <v>0</v>
      </c>
      <c r="X1991" s="146">
        <v>2.1674479166666667E-2</v>
      </c>
      <c r="Y1991" s="21">
        <v>5.58</v>
      </c>
      <c r="Z1991" s="147">
        <v>382</v>
      </c>
      <c r="AA1991" s="147">
        <v>48</v>
      </c>
      <c r="AB1991" s="21">
        <v>0</v>
      </c>
      <c r="AC1991" s="21">
        <v>1</v>
      </c>
      <c r="AD1991" s="153">
        <f>VLOOKUP(D1991,'Dados Base'!$B:$K,9,FALSE)*31536000/VLOOKUP($F1991,F:H,MATCH(H1990,F1990:AF1990,0),FALSE)</f>
        <v>4395.2613240418123</v>
      </c>
      <c r="AE1991" s="153">
        <f>VLOOKUP(D1991,'Dados Base'!$B:$K,10,FALSE)*31536000/VLOOKUP($F1991,F:H,MATCH(H1990,F1990:AF1990,0),FALSE)</f>
        <v>454.68220593535983</v>
      </c>
      <c r="AF1991" s="148">
        <v>100</v>
      </c>
      <c r="AG1991" s="21">
        <v>91.59</v>
      </c>
      <c r="AH1991" s="148">
        <v>100</v>
      </c>
      <c r="AI1991" s="148">
        <v>7.63</v>
      </c>
      <c r="AJ1991" s="148">
        <v>100</v>
      </c>
      <c r="AK1991" s="72">
        <f>(SUMIFS('Banco de Indicadores Mun. (2)'!I:I,'Banco de Indicadores Mun. (2)'!B:B,'Banco de Indicadores - Mun. (1)'!B1991,'Banco de Indicadores Mun. (2)'!A:A,'Banco de Indicadores - Mun. (1)'!A1991) / VLOOKUP(D1991,'Dados Base'!$B:$K,8,FALSE)) * 100</f>
        <v>5.1639729729729726</v>
      </c>
      <c r="AL1991" s="72">
        <f>(SUMIFS('Banco de Indicadores Mun. (2)'!I:I,'Banco de Indicadores Mun. (2)'!B:B,'Banco de Indicadores - Mun. (1)'!B1991,'Banco de Indicadores Mun. (2)'!A:A,'Banco de Indicadores - Mun. (1)'!A1991) / VLOOKUP(D1991,'Dados Base'!$B:$K,9,FALSE)) * 100</f>
        <v>1.6471293103448279</v>
      </c>
      <c r="AM1991" s="72">
        <f>(SUMIFS('Banco de Indicadores Mun. (2)'!J:J,'Banco de Indicadores Mun. (2)'!B:B,'Banco de Indicadores - Mun. (1)'!B1991,'Banco de Indicadores Mun. (2)'!A:A,'Banco de Indicadores - Mun. (1)'!A1991) / VLOOKUP(D1991,'Dados Base'!$B:$K,7,FALSE)) * 100</f>
        <v>1.8286799999999999</v>
      </c>
      <c r="AN1991" s="72">
        <f>(SUMIFS('Banco de Indicadores Mun. (2)'!K:K,'Banco de Indicadores Mun. (2)'!B:B,'Banco de Indicadores - Mun. (1)'!B1991,'Banco de Indicadores Mun. (2)'!A:A,'Banco de Indicadores - Mun. (1)'!A1991) / VLOOKUP(D1991,'Dados Base'!$B:$K,10,FALSE)) * 100</f>
        <v>12.112499999999999</v>
      </c>
      <c r="AO1991" s="21"/>
      <c r="AP1991" s="21">
        <v>0</v>
      </c>
      <c r="AQ1991" s="5">
        <v>0</v>
      </c>
      <c r="AR1991" s="9">
        <v>9.5</v>
      </c>
      <c r="AS1991" s="22">
        <v>99.9</v>
      </c>
      <c r="AT1991" s="22">
        <v>99.9</v>
      </c>
      <c r="AU1991" s="22">
        <v>88.837209302325576</v>
      </c>
      <c r="AV1991" s="23">
        <v>9.6999999999999993</v>
      </c>
      <c r="AW1991" s="12">
        <v>0</v>
      </c>
      <c r="AX1991" s="21">
        <v>1</v>
      </c>
      <c r="AY1991" s="116">
        <v>60.262781184984107</v>
      </c>
    </row>
    <row r="1992" spans="1:51" ht="15.75" x14ac:dyDescent="0.25">
      <c r="A1992" s="144">
        <v>2014</v>
      </c>
      <c r="B1992" s="77" t="s">
        <v>57</v>
      </c>
      <c r="C1992" s="78">
        <v>2</v>
      </c>
      <c r="D1992" s="77">
        <v>3504909</v>
      </c>
      <c r="E1992" s="78">
        <v>35049092</v>
      </c>
      <c r="F1992" s="78" t="str">
        <f t="shared" si="84"/>
        <v>350490922014</v>
      </c>
      <c r="G1992" s="89">
        <v>0.41381066917438591</v>
      </c>
      <c r="H1992" s="80">
        <f t="shared" si="83"/>
        <v>10382</v>
      </c>
      <c r="I1992" s="94">
        <v>8491</v>
      </c>
      <c r="J1992" s="95">
        <v>1891</v>
      </c>
      <c r="K1992" s="83">
        <f>(H1992)/VLOOKUP(D1992,'Dados Base'!$B:$K,6,FALSE)</f>
        <v>16.845145379023883</v>
      </c>
      <c r="L1992" s="88">
        <f t="shared" si="85"/>
        <v>81.78578308611057</v>
      </c>
      <c r="M1992" s="85">
        <v>4</v>
      </c>
      <c r="N1992" s="92">
        <v>0.73299999999999998</v>
      </c>
      <c r="O1992" s="91">
        <v>102</v>
      </c>
      <c r="P1992" s="91" t="s">
        <v>691</v>
      </c>
      <c r="Q1992" s="91" t="s">
        <v>691</v>
      </c>
      <c r="R1992" s="91" t="s">
        <v>691</v>
      </c>
      <c r="S1992" s="91">
        <v>14</v>
      </c>
      <c r="T1992" s="87" t="s">
        <v>691</v>
      </c>
      <c r="U1992" s="91">
        <v>65</v>
      </c>
      <c r="V1992" s="91">
        <v>59</v>
      </c>
      <c r="W1992" s="93">
        <v>0</v>
      </c>
      <c r="X1992" s="146">
        <v>2.1356098437500002E-2</v>
      </c>
      <c r="Y1992" s="21">
        <v>5.99</v>
      </c>
      <c r="Z1992" s="147">
        <v>363</v>
      </c>
      <c r="AA1992" s="147">
        <v>99</v>
      </c>
      <c r="AB1992" s="21">
        <v>1</v>
      </c>
      <c r="AC1992" s="21">
        <v>0</v>
      </c>
      <c r="AD1992" s="153">
        <f>VLOOKUP(D1992,'Dados Base'!$B:$K,9,FALSE)*31536000/VLOOKUP($F1992,F:H,MATCH(H1991,F1991:AF1991,0),FALSE)</f>
        <v>28401.232903101522</v>
      </c>
      <c r="AE1992" s="153">
        <f>VLOOKUP(D1992,'Dados Base'!$B:$K,10,FALSE)*31536000/VLOOKUP($F1992,F:H,MATCH(H1991,F1991:AF1991,0),FALSE)</f>
        <v>2885.6867655557689</v>
      </c>
      <c r="AF1992" s="148">
        <v>78.989999999999995</v>
      </c>
      <c r="AG1992" s="21">
        <v>87.87</v>
      </c>
      <c r="AH1992" s="148">
        <v>69.58</v>
      </c>
      <c r="AI1992" s="148">
        <v>12.72</v>
      </c>
      <c r="AJ1992" s="148">
        <v>99</v>
      </c>
      <c r="AK1992" s="72">
        <f>(SUMIFS('Banco de Indicadores Mun. (2)'!I:I,'Banco de Indicadores Mun. (2)'!B:B,'Banco de Indicadores - Mun. (1)'!B1992,'Banco de Indicadores Mun. (2)'!A:A,'Banco de Indicadores - Mun. (1)'!A1992) / VLOOKUP(D1992,'Dados Base'!$B:$K,8,FALSE)) * 100</f>
        <v>6.4496296296296302E-2</v>
      </c>
      <c r="AL1992" s="72">
        <f>(SUMIFS('Banco de Indicadores Mun. (2)'!I:I,'Banco de Indicadores Mun. (2)'!B:B,'Banco de Indicadores - Mun. (1)'!B1992,'Banco de Indicadores Mun. (2)'!A:A,'Banco de Indicadores - Mun. (1)'!A1992) / VLOOKUP(D1992,'Dados Base'!$B:$K,9,FALSE)) * 100</f>
        <v>2.7936898395721926E-2</v>
      </c>
      <c r="AM1992" s="72">
        <f>(SUMIFS('Banco de Indicadores Mun. (2)'!J:J,'Banco de Indicadores Mun. (2)'!B:B,'Banco de Indicadores - Mun. (1)'!B1992,'Banco de Indicadores Mun. (2)'!A:A,'Banco de Indicadores - Mun. (1)'!A1992) / VLOOKUP(D1992,'Dados Base'!$B:$K,7,FALSE)) * 100</f>
        <v>2.7961290322580643E-2</v>
      </c>
      <c r="AN1992" s="72">
        <f>(SUMIFS('Banco de Indicadores Mun. (2)'!K:K,'Banco de Indicadores Mun. (2)'!B:B,'Banco de Indicadores - Mun. (1)'!B1992,'Banco de Indicadores Mun. (2)'!A:A,'Banco de Indicadores - Mun. (1)'!A1992) / VLOOKUP(D1992,'Dados Base'!$B:$K,10,FALSE)) * 100</f>
        <v>0.18371578947368428</v>
      </c>
      <c r="AO1992" s="21"/>
      <c r="AP1992" s="21">
        <v>0</v>
      </c>
      <c r="AQ1992" s="5">
        <v>0</v>
      </c>
      <c r="AR1992" s="9" t="s">
        <v>692</v>
      </c>
      <c r="AS1992" s="22">
        <v>97</v>
      </c>
      <c r="AT1992" s="22">
        <v>97</v>
      </c>
      <c r="AU1992" s="22">
        <v>78.571428571428569</v>
      </c>
      <c r="AV1992" s="23">
        <v>8.56</v>
      </c>
      <c r="AW1992" s="12">
        <v>0</v>
      </c>
      <c r="AX1992" s="21">
        <v>0</v>
      </c>
      <c r="AY1992" s="116">
        <v>6.5255705982461238</v>
      </c>
    </row>
    <row r="1993" spans="1:51" ht="15.75" x14ac:dyDescent="0.25">
      <c r="A1993" s="144">
        <v>2014</v>
      </c>
      <c r="B1993" s="77" t="s">
        <v>58</v>
      </c>
      <c r="C1993" s="78">
        <v>14</v>
      </c>
      <c r="D1993" s="77">
        <v>3505005</v>
      </c>
      <c r="E1993" s="78">
        <v>350500514</v>
      </c>
      <c r="F1993" s="78" t="str">
        <f t="shared" si="84"/>
        <v>3505005142014</v>
      </c>
      <c r="G1993" s="89">
        <v>0.92417140744274207</v>
      </c>
      <c r="H1993" s="80">
        <f t="shared" si="83"/>
        <v>3220</v>
      </c>
      <c r="I1993" s="94">
        <v>2007</v>
      </c>
      <c r="J1993" s="95">
        <v>1213</v>
      </c>
      <c r="K1993" s="83">
        <f>(H1993)/VLOOKUP(D1993,'Dados Base'!$B:$K,6,FALSE)</f>
        <v>20.784921249677254</v>
      </c>
      <c r="L1993" s="88">
        <f t="shared" si="85"/>
        <v>62.329192546583855</v>
      </c>
      <c r="M1993" s="85">
        <v>4</v>
      </c>
      <c r="N1993" s="92">
        <v>0.71099999999999997</v>
      </c>
      <c r="O1993" s="91">
        <v>22</v>
      </c>
      <c r="P1993" s="91" t="s">
        <v>691</v>
      </c>
      <c r="Q1993" s="91" t="s">
        <v>691</v>
      </c>
      <c r="R1993" s="91" t="s">
        <v>691</v>
      </c>
      <c r="S1993" s="91">
        <v>15</v>
      </c>
      <c r="T1993" s="87" t="s">
        <v>691</v>
      </c>
      <c r="U1993" s="91">
        <v>13</v>
      </c>
      <c r="V1993" s="91">
        <v>12</v>
      </c>
      <c r="W1993" s="93">
        <v>26.43</v>
      </c>
      <c r="X1993" s="146">
        <v>6.0433697916666652E-3</v>
      </c>
      <c r="Y1993" s="21">
        <v>1.43</v>
      </c>
      <c r="Z1993" s="147">
        <v>0</v>
      </c>
      <c r="AA1993" s="147">
        <v>110</v>
      </c>
      <c r="AB1993" s="21">
        <v>0</v>
      </c>
      <c r="AC1993" s="21">
        <v>0</v>
      </c>
      <c r="AD1993" s="153">
        <f>VLOOKUP(D1993,'Dados Base'!$B:$K,9,FALSE)*31536000/VLOOKUP($F1993,F:H,MATCH(H1992,F1992:AF1992,0),FALSE)</f>
        <v>17335.006211180124</v>
      </c>
      <c r="AE1993" s="153">
        <f>VLOOKUP(D1993,'Dados Base'!$B:$K,10,FALSE)*31536000/VLOOKUP($F1993,F:H,MATCH(H1992,F1992:AF1992,0),FALSE)</f>
        <v>2056.6956521739139</v>
      </c>
      <c r="AF1993" s="148">
        <v>72.069999999999993</v>
      </c>
      <c r="AG1993" s="21">
        <v>100</v>
      </c>
      <c r="AH1993" s="148">
        <v>58.81</v>
      </c>
      <c r="AI1993" s="148">
        <v>28.28</v>
      </c>
      <c r="AJ1993" s="148">
        <v>100</v>
      </c>
      <c r="AK1993" s="72">
        <f>(SUMIFS('Banco de Indicadores Mun. (2)'!I:I,'Banco de Indicadores Mun. (2)'!B:B,'Banco de Indicadores - Mun. (1)'!B1993,'Banco de Indicadores Mun. (2)'!A:A,'Banco de Indicadores - Mun. (1)'!A1993) / VLOOKUP(D1993,'Dados Base'!$B:$K,8,FALSE)) * 100</f>
        <v>0.50926582278481003</v>
      </c>
      <c r="AL1993" s="72">
        <f>(SUMIFS('Banco de Indicadores Mun. (2)'!I:I,'Banco de Indicadores Mun. (2)'!B:B,'Banco de Indicadores - Mun. (1)'!B1993,'Banco de Indicadores Mun. (2)'!A:A,'Banco de Indicadores - Mun. (1)'!A1993) / VLOOKUP(D1993,'Dados Base'!$B:$K,9,FALSE)) * 100</f>
        <v>0.22729943502824854</v>
      </c>
      <c r="AM1993" s="72">
        <f>(SUMIFS('Banco de Indicadores Mun. (2)'!J:J,'Banco de Indicadores Mun. (2)'!B:B,'Banco de Indicadores - Mun. (1)'!B1993,'Banco de Indicadores Mun. (2)'!A:A,'Banco de Indicadores - Mun. (1)'!A1993) / VLOOKUP(D1993,'Dados Base'!$B:$K,7,FALSE)) * 100</f>
        <v>0</v>
      </c>
      <c r="AN1993" s="72">
        <f>(SUMIFS('Banco de Indicadores Mun. (2)'!K:K,'Banco de Indicadores Mun. (2)'!B:B,'Banco de Indicadores - Mun. (1)'!B1993,'Banco de Indicadores Mun. (2)'!A:A,'Banco de Indicadores - Mun. (1)'!A1993) / VLOOKUP(D1993,'Dados Base'!$B:$K,10,FALSE)) * 100</f>
        <v>1.9158095238095227</v>
      </c>
      <c r="AO1993" s="21"/>
      <c r="AP1993" s="21">
        <v>0</v>
      </c>
      <c r="AQ1993" s="5">
        <v>0</v>
      </c>
      <c r="AR1993" s="9">
        <v>9</v>
      </c>
      <c r="AS1993" s="22">
        <v>87</v>
      </c>
      <c r="AT1993" s="22">
        <v>0</v>
      </c>
      <c r="AU1993" s="22">
        <v>0</v>
      </c>
      <c r="AV1993" s="23">
        <v>1.31</v>
      </c>
      <c r="AW1993" s="12">
        <v>0</v>
      </c>
      <c r="AX1993" s="21">
        <v>0</v>
      </c>
      <c r="AY1993" s="116">
        <v>89.45990316851028</v>
      </c>
    </row>
    <row r="1994" spans="1:51" ht="15.75" x14ac:dyDescent="0.25">
      <c r="A1994" s="144">
        <v>2014</v>
      </c>
      <c r="B1994" s="77" t="s">
        <v>59</v>
      </c>
      <c r="C1994" s="78">
        <v>19</v>
      </c>
      <c r="D1994" s="77">
        <v>3505104</v>
      </c>
      <c r="E1994" s="78">
        <v>350510419</v>
      </c>
      <c r="F1994" s="78" t="str">
        <f t="shared" si="84"/>
        <v>3505104192014</v>
      </c>
      <c r="G1994" s="89">
        <v>1.0963906593933315</v>
      </c>
      <c r="H1994" s="80">
        <f t="shared" si="83"/>
        <v>6863</v>
      </c>
      <c r="I1994" s="94">
        <v>5831</v>
      </c>
      <c r="J1994" s="95">
        <v>1032</v>
      </c>
      <c r="K1994" s="83">
        <f>(H1994)/VLOOKUP(D1994,'Dados Base'!$B:$K,6,FALSE)</f>
        <v>33.456832252717788</v>
      </c>
      <c r="L1994" s="88">
        <f t="shared" si="85"/>
        <v>84.962844237214043</v>
      </c>
      <c r="M1994" s="85">
        <v>5</v>
      </c>
      <c r="N1994" s="92">
        <v>0.69899999999999995</v>
      </c>
      <c r="O1994" s="91">
        <v>35</v>
      </c>
      <c r="P1994" s="91" t="s">
        <v>691</v>
      </c>
      <c r="Q1994" s="91" t="s">
        <v>691</v>
      </c>
      <c r="R1994" s="91" t="s">
        <v>691</v>
      </c>
      <c r="S1994" s="91">
        <v>30</v>
      </c>
      <c r="T1994" s="87" t="s">
        <v>691</v>
      </c>
      <c r="U1994" s="91">
        <v>38</v>
      </c>
      <c r="V1994" s="91">
        <v>23</v>
      </c>
      <c r="W1994" s="93">
        <v>29.32</v>
      </c>
      <c r="X1994" s="146">
        <v>1.7736565624999999E-2</v>
      </c>
      <c r="Y1994" s="21">
        <v>4.18</v>
      </c>
      <c r="Z1994" s="147">
        <v>207</v>
      </c>
      <c r="AA1994" s="147">
        <v>116</v>
      </c>
      <c r="AB1994" s="21">
        <v>0</v>
      </c>
      <c r="AC1994" s="21">
        <v>0</v>
      </c>
      <c r="AD1994" s="153">
        <f>VLOOKUP(D1994,'Dados Base'!$B:$K,9,FALSE)*31536000/VLOOKUP($F1994,F:H,MATCH(H1993,F1993:AF1993,0),FALSE)</f>
        <v>6984.5140609063092</v>
      </c>
      <c r="AE1994" s="153">
        <f>VLOOKUP(D1994,'Dados Base'!$B:$K,10,FALSE)*31536000/VLOOKUP($F1994,F:H,MATCH(H1993,F1993:AF1993,0),FALSE)</f>
        <v>551.40900480839287</v>
      </c>
      <c r="AF1994" s="148">
        <v>99.24</v>
      </c>
      <c r="AG1994" s="21">
        <v>84.58</v>
      </c>
      <c r="AH1994" s="148">
        <v>99.24</v>
      </c>
      <c r="AI1994" s="148">
        <v>16.559999999999999</v>
      </c>
      <c r="AJ1994" s="148">
        <v>99.78</v>
      </c>
      <c r="AK1994" s="72">
        <f>(SUMIFS('Banco de Indicadores Mun. (2)'!I:I,'Banco de Indicadores Mun. (2)'!B:B,'Banco de Indicadores - Mun. (1)'!B1994,'Banco de Indicadores Mun. (2)'!A:A,'Banco de Indicadores - Mun. (1)'!A1994) / VLOOKUP(D1994,'Dados Base'!$B:$K,8,FALSE)) * 100</f>
        <v>0.3523750000000001</v>
      </c>
      <c r="AL1994" s="72">
        <f>(SUMIFS('Banco de Indicadores Mun. (2)'!I:I,'Banco de Indicadores Mun. (2)'!B:B,'Banco de Indicadores - Mun. (1)'!B1994,'Banco de Indicadores Mun. (2)'!A:A,'Banco de Indicadores - Mun. (1)'!A1994) / VLOOKUP(D1994,'Dados Base'!$B:$K,9,FALSE)) * 100</f>
        <v>0.1112763157894737</v>
      </c>
      <c r="AM1994" s="72">
        <f>(SUMIFS('Banco de Indicadores Mun. (2)'!J:J,'Banco de Indicadores Mun. (2)'!B:B,'Banco de Indicadores - Mun. (1)'!B1994,'Banco de Indicadores Mun. (2)'!A:A,'Banco de Indicadores - Mun. (1)'!A1994) / VLOOKUP(D1994,'Dados Base'!$B:$K,7,FALSE)) * 100</f>
        <v>0</v>
      </c>
      <c r="AN1994" s="72">
        <f>(SUMIFS('Banco de Indicadores Mun. (2)'!K:K,'Banco de Indicadores Mun. (2)'!B:B,'Banco de Indicadores - Mun. (1)'!B1994,'Banco de Indicadores Mun. (2)'!A:A,'Banco de Indicadores - Mun. (1)'!A1994) / VLOOKUP(D1994,'Dados Base'!$B:$K,10,FALSE)) * 100</f>
        <v>1.4095000000000004</v>
      </c>
      <c r="AO1994" s="21"/>
      <c r="AP1994" s="21">
        <v>0</v>
      </c>
      <c r="AQ1994" s="5">
        <v>0</v>
      </c>
      <c r="AR1994" s="9">
        <v>7.5</v>
      </c>
      <c r="AS1994" s="22">
        <v>100</v>
      </c>
      <c r="AT1994" s="22">
        <v>80</v>
      </c>
      <c r="AU1994" s="22">
        <v>64.086687306501545</v>
      </c>
      <c r="AV1994" s="23">
        <v>7.06</v>
      </c>
      <c r="AW1994" s="12">
        <v>0</v>
      </c>
      <c r="AX1994" s="21">
        <v>0</v>
      </c>
      <c r="AY1994" s="116">
        <v>4.8914763264717438</v>
      </c>
    </row>
    <row r="1995" spans="1:51" ht="15.75" x14ac:dyDescent="0.25">
      <c r="A1995" s="144">
        <v>2014</v>
      </c>
      <c r="B1995" s="77" t="s">
        <v>60</v>
      </c>
      <c r="C1995" s="78">
        <v>13</v>
      </c>
      <c r="D1995" s="77">
        <v>3505203</v>
      </c>
      <c r="E1995" s="78">
        <v>350520313</v>
      </c>
      <c r="F1995" s="78" t="str">
        <f t="shared" si="84"/>
        <v>3505203132014</v>
      </c>
      <c r="G1995" s="89">
        <v>0.95964011776661362</v>
      </c>
      <c r="H1995" s="80">
        <f t="shared" si="83"/>
        <v>32606</v>
      </c>
      <c r="I1995" s="94">
        <v>31165</v>
      </c>
      <c r="J1995" s="95">
        <v>1441</v>
      </c>
      <c r="K1995" s="83">
        <f>(H1995)/VLOOKUP(D1995,'Dados Base'!$B:$K,6,FALSE)</f>
        <v>74.003631411711297</v>
      </c>
      <c r="L1995" s="88">
        <f t="shared" si="85"/>
        <v>95.580567993620804</v>
      </c>
      <c r="M1995" s="85">
        <v>3</v>
      </c>
      <c r="N1995" s="92">
        <v>0.75</v>
      </c>
      <c r="O1995" s="91">
        <v>137</v>
      </c>
      <c r="P1995" s="91" t="s">
        <v>691</v>
      </c>
      <c r="Q1995" s="91" t="s">
        <v>691</v>
      </c>
      <c r="R1995" s="91" t="s">
        <v>691</v>
      </c>
      <c r="S1995" s="91">
        <v>140</v>
      </c>
      <c r="T1995" s="87" t="s">
        <v>691</v>
      </c>
      <c r="U1995" s="91">
        <v>387</v>
      </c>
      <c r="V1995" s="91">
        <v>227</v>
      </c>
      <c r="W1995" s="93">
        <v>13.079999999999998</v>
      </c>
      <c r="X1995" s="146">
        <v>9.417035470370369E-2</v>
      </c>
      <c r="Y1995" s="21">
        <v>25.63</v>
      </c>
      <c r="Z1995" s="147">
        <v>1678</v>
      </c>
      <c r="AA1995" s="147">
        <v>52</v>
      </c>
      <c r="AB1995" s="21">
        <v>2</v>
      </c>
      <c r="AC1995" s="21">
        <v>0</v>
      </c>
      <c r="AD1995" s="153">
        <f>VLOOKUP(D1995,'Dados Base'!$B:$K,9,FALSE)*31536000/VLOOKUP($F1995,F:H,MATCH(H1994,F1994:AF1994,0),FALSE)</f>
        <v>3510.8777525608784</v>
      </c>
      <c r="AE1995" s="153">
        <f>VLOOKUP(D1995,'Dados Base'!$B:$K,10,FALSE)*31536000/VLOOKUP($F1995,F:H,MATCH(H1994,F1994:AF1994,0),FALSE)</f>
        <v>357.85806293320258</v>
      </c>
      <c r="AF1995" s="148">
        <v>94.88</v>
      </c>
      <c r="AG1995" s="21">
        <v>94.88</v>
      </c>
      <c r="AH1995" s="148">
        <v>94.88</v>
      </c>
      <c r="AI1995" s="148">
        <v>51.9</v>
      </c>
      <c r="AJ1995" s="148">
        <v>100</v>
      </c>
      <c r="AK1995" s="72">
        <f>(SUMIFS('Banco de Indicadores Mun. (2)'!I:I,'Banco de Indicadores Mun. (2)'!B:B,'Banco de Indicadores - Mun. (1)'!B1995,'Banco de Indicadores Mun. (2)'!A:A,'Banco de Indicadores - Mun. (1)'!A1995) / VLOOKUP(D1995,'Dados Base'!$B:$K,8,FALSE)) * 100</f>
        <v>31.86627956989247</v>
      </c>
      <c r="AL1995" s="72">
        <f>(SUMIFS('Banco de Indicadores Mun. (2)'!I:I,'Banco de Indicadores Mun. (2)'!B:B,'Banco de Indicadores - Mun. (1)'!B1995,'Banco de Indicadores Mun. (2)'!A:A,'Banco de Indicadores - Mun. (1)'!A1995) / VLOOKUP(D1995,'Dados Base'!$B:$K,9,FALSE)) * 100</f>
        <v>16.328176308539945</v>
      </c>
      <c r="AM1995" s="72">
        <f>(SUMIFS('Banco de Indicadores Mun. (2)'!J:J,'Banco de Indicadores Mun. (2)'!B:B,'Banco de Indicadores - Mun. (1)'!B1995,'Banco de Indicadores Mun. (2)'!A:A,'Banco de Indicadores - Mun. (1)'!A1995) / VLOOKUP(D1995,'Dados Base'!$B:$K,7,FALSE)) * 100</f>
        <v>20.471469798657711</v>
      </c>
      <c r="AN1995" s="72">
        <f>(SUMIFS('Banco de Indicadores Mun. (2)'!K:K,'Banco de Indicadores Mun. (2)'!B:B,'Banco de Indicadores - Mun. (1)'!B1995,'Banco de Indicadores Mun. (2)'!A:A,'Banco de Indicadores - Mun. (1)'!A1995) / VLOOKUP(D1995,'Dados Base'!$B:$K,10,FALSE)) * 100</f>
        <v>77.753486486486452</v>
      </c>
      <c r="AO1995" s="21"/>
      <c r="AP1995" s="21">
        <v>0</v>
      </c>
      <c r="AQ1995" s="5">
        <v>0</v>
      </c>
      <c r="AR1995" s="9">
        <v>10</v>
      </c>
      <c r="AS1995" s="22">
        <v>100</v>
      </c>
      <c r="AT1995" s="22">
        <v>100</v>
      </c>
      <c r="AU1995" s="22">
        <v>96.994219653179186</v>
      </c>
      <c r="AV1995" s="23">
        <v>9.8000000000000007</v>
      </c>
      <c r="AW1995" s="12">
        <v>0</v>
      </c>
      <c r="AX1995" s="21">
        <v>0</v>
      </c>
      <c r="AY1995" s="116">
        <v>95.548445982723692</v>
      </c>
    </row>
    <row r="1996" spans="1:51" ht="15.75" x14ac:dyDescent="0.25">
      <c r="A1996" s="144">
        <v>2014</v>
      </c>
      <c r="B1996" s="77" t="s">
        <v>61</v>
      </c>
      <c r="C1996" s="78">
        <v>13</v>
      </c>
      <c r="D1996" s="77">
        <v>3505302</v>
      </c>
      <c r="E1996" s="78">
        <v>350530213</v>
      </c>
      <c r="F1996" s="78" t="str">
        <f t="shared" si="84"/>
        <v>3505302132014</v>
      </c>
      <c r="G1996" s="89">
        <v>-0.10847920160129698</v>
      </c>
      <c r="H1996" s="80">
        <f t="shared" si="83"/>
        <v>35096</v>
      </c>
      <c r="I1996" s="94">
        <v>34404</v>
      </c>
      <c r="J1996" s="95">
        <v>692</v>
      </c>
      <c r="K1996" s="83">
        <f>(H1996)/VLOOKUP(D1996,'Dados Base'!$B:$K,6,FALSE)</f>
        <v>233.692901851112</v>
      </c>
      <c r="L1996" s="88">
        <f t="shared" si="85"/>
        <v>98.028265329382265</v>
      </c>
      <c r="M1996" s="85">
        <v>4</v>
      </c>
      <c r="N1996" s="92">
        <v>0.78800000000000003</v>
      </c>
      <c r="O1996" s="91">
        <v>39</v>
      </c>
      <c r="P1996" s="91" t="s">
        <v>691</v>
      </c>
      <c r="Q1996" s="91" t="s">
        <v>691</v>
      </c>
      <c r="R1996" s="91" t="s">
        <v>691</v>
      </c>
      <c r="S1996" s="91">
        <v>131</v>
      </c>
      <c r="T1996" s="87" t="s">
        <v>691</v>
      </c>
      <c r="U1996" s="91">
        <v>533</v>
      </c>
      <c r="V1996" s="91">
        <v>377</v>
      </c>
      <c r="W1996" s="93">
        <v>9.7800000000000011</v>
      </c>
      <c r="X1996" s="146">
        <v>0.10683157407407408</v>
      </c>
      <c r="Y1996" s="21">
        <v>28.44</v>
      </c>
      <c r="Z1996" s="147">
        <v>484</v>
      </c>
      <c r="AA1996" s="147">
        <v>1436</v>
      </c>
      <c r="AB1996" s="21">
        <v>0</v>
      </c>
      <c r="AC1996" s="21">
        <v>0</v>
      </c>
      <c r="AD1996" s="153">
        <f>VLOOKUP(D1996,'Dados Base'!$B:$K,9,FALSE)*31536000/VLOOKUP($F1996,F:H,MATCH(H1995,F1995:AF1995,0),FALSE)</f>
        <v>1186.1043993617507</v>
      </c>
      <c r="AE1996" s="153">
        <f>VLOOKUP(D1996,'Dados Base'!$B:$K,10,FALSE)*31536000/VLOOKUP($F1996,F:H,MATCH(H1995,F1995:AF1995,0),FALSE)</f>
        <v>134.78459083656256</v>
      </c>
      <c r="AF1996" s="148">
        <v>100</v>
      </c>
      <c r="AG1996" s="21">
        <v>52.34</v>
      </c>
      <c r="AH1996" s="148">
        <v>100</v>
      </c>
      <c r="AI1996" s="148">
        <v>30</v>
      </c>
      <c r="AJ1996" s="148">
        <v>100</v>
      </c>
      <c r="AK1996" s="72">
        <f>(SUMIFS('Banco de Indicadores Mun. (2)'!I:I,'Banco de Indicadores Mun. (2)'!B:B,'Banco de Indicadores - Mun. (1)'!B1996,'Banco de Indicadores Mun. (2)'!A:A,'Banco de Indicadores - Mun. (1)'!A1996) / VLOOKUP(D1996,'Dados Base'!$B:$K,8,FALSE)) * 100</f>
        <v>61.874950819672137</v>
      </c>
      <c r="AL1996" s="72">
        <f>(SUMIFS('Banco de Indicadores Mun. (2)'!I:I,'Banco de Indicadores Mun. (2)'!B:B,'Banco de Indicadores - Mun. (1)'!B1996,'Banco de Indicadores Mun. (2)'!A:A,'Banco de Indicadores - Mun. (1)'!A1996) / VLOOKUP(D1996,'Dados Base'!$B:$K,9,FALSE)) * 100</f>
        <v>28.593727272727275</v>
      </c>
      <c r="AM1996" s="72">
        <f>(SUMIFS('Banco de Indicadores Mun. (2)'!J:J,'Banco de Indicadores Mun. (2)'!B:B,'Banco de Indicadores - Mun. (1)'!B1996,'Banco de Indicadores Mun. (2)'!A:A,'Banco de Indicadores - Mun. (1)'!A1996) / VLOOKUP(D1996,'Dados Base'!$B:$K,7,FALSE)) * 100</f>
        <v>80.41745652173914</v>
      </c>
      <c r="AN1996" s="72">
        <f>(SUMIFS('Banco de Indicadores Mun. (2)'!K:K,'Banco de Indicadores Mun. (2)'!B:B,'Banco de Indicadores - Mun. (1)'!B1996,'Banco de Indicadores Mun. (2)'!A:A,'Banco de Indicadores - Mun. (1)'!A1996) / VLOOKUP(D1996,'Dados Base'!$B:$K,10,FALSE)) * 100</f>
        <v>5.0112666666666676</v>
      </c>
      <c r="AO1996" s="21"/>
      <c r="AP1996" s="21">
        <v>0</v>
      </c>
      <c r="AQ1996" s="5">
        <v>0</v>
      </c>
      <c r="AR1996" s="9">
        <v>7.1</v>
      </c>
      <c r="AS1996" s="22">
        <v>100</v>
      </c>
      <c r="AT1996" s="22">
        <v>28.000000000000004</v>
      </c>
      <c r="AU1996" s="22">
        <v>25.208333333333329</v>
      </c>
      <c r="AV1996" s="23">
        <v>3.86</v>
      </c>
      <c r="AW1996" s="12">
        <v>0</v>
      </c>
      <c r="AX1996" s="21">
        <v>0</v>
      </c>
      <c r="AY1996" s="116">
        <v>1.3356918604271417</v>
      </c>
    </row>
    <row r="1997" spans="1:51" ht="15.75" x14ac:dyDescent="0.25">
      <c r="A1997" s="144">
        <v>2014</v>
      </c>
      <c r="B1997" s="77" t="s">
        <v>62</v>
      </c>
      <c r="C1997" s="78">
        <v>11</v>
      </c>
      <c r="D1997" s="77">
        <v>3505351</v>
      </c>
      <c r="E1997" s="78">
        <v>350535111</v>
      </c>
      <c r="F1997" s="78" t="str">
        <f t="shared" si="84"/>
        <v>3505351112014</v>
      </c>
      <c r="G1997" s="89">
        <v>0.63644634777717535</v>
      </c>
      <c r="H1997" s="80">
        <f t="shared" si="83"/>
        <v>5352</v>
      </c>
      <c r="I1997" s="94">
        <v>1576</v>
      </c>
      <c r="J1997" s="95">
        <v>3776</v>
      </c>
      <c r="K1997" s="83">
        <f>(H1997)/VLOOKUP(D1997,'Dados Base'!$B:$K,6,FALSE)</f>
        <v>13.140514129981094</v>
      </c>
      <c r="L1997" s="88">
        <f t="shared" si="85"/>
        <v>29.446935724962632</v>
      </c>
      <c r="M1997" s="85">
        <v>3</v>
      </c>
      <c r="N1997" s="92">
        <v>0.66</v>
      </c>
      <c r="O1997" s="91">
        <v>47</v>
      </c>
      <c r="P1997" s="91" t="s">
        <v>691</v>
      </c>
      <c r="Q1997" s="91" t="s">
        <v>691</v>
      </c>
      <c r="R1997" s="91" t="s">
        <v>691</v>
      </c>
      <c r="S1997" s="91">
        <v>2</v>
      </c>
      <c r="T1997" s="87" t="s">
        <v>691</v>
      </c>
      <c r="U1997" s="91">
        <v>19</v>
      </c>
      <c r="V1997" s="91">
        <v>9</v>
      </c>
      <c r="W1997" s="93">
        <v>0</v>
      </c>
      <c r="X1997" s="146">
        <v>5.6307500000000003E-3</v>
      </c>
      <c r="Y1997" s="21">
        <v>1.1399999999999999</v>
      </c>
      <c r="Z1997" s="147">
        <v>0</v>
      </c>
      <c r="AA1997" s="147">
        <v>88</v>
      </c>
      <c r="AB1997" s="21">
        <v>0</v>
      </c>
      <c r="AC1997" s="21">
        <v>0</v>
      </c>
      <c r="AD1997" s="153">
        <f>VLOOKUP(D1997,'Dados Base'!$B:$K,9,FALSE)*31536000/VLOOKUP($F1997,F:H,MATCH(H1996,F1996:AF1996,0),FALSE)</f>
        <v>72004.843049327348</v>
      </c>
      <c r="AE1997" s="153">
        <f>VLOOKUP(D1997,'Dados Base'!$B:$K,10,FALSE)*31536000/VLOOKUP($F1997,F:H,MATCH(H1996,F1996:AF1996,0),FALSE)</f>
        <v>9251.0313901345307</v>
      </c>
      <c r="AF1997" s="148">
        <v>40.4</v>
      </c>
      <c r="AG1997" s="21">
        <v>95.93</v>
      </c>
      <c r="AH1997" s="148">
        <v>21.23</v>
      </c>
      <c r="AI1997" s="148">
        <v>30.64</v>
      </c>
      <c r="AJ1997" s="148">
        <v>100</v>
      </c>
      <c r="AK1997" s="72">
        <f>(SUMIFS('Banco de Indicadores Mun. (2)'!I:I,'Banco de Indicadores Mun. (2)'!B:B,'Banco de Indicadores - Mun. (1)'!B1997,'Banco de Indicadores Mun. (2)'!A:A,'Banco de Indicadores - Mun. (1)'!A1997) / VLOOKUP(D1997,'Dados Base'!$B:$K,8,FALSE)) * 100</f>
        <v>0.15498499061913701</v>
      </c>
      <c r="AL1997" s="72">
        <f>(SUMIFS('Banco de Indicadores Mun. (2)'!I:I,'Banco de Indicadores Mun. (2)'!B:B,'Banco de Indicadores - Mun. (1)'!B1997,'Banco de Indicadores Mun. (2)'!A:A,'Banco de Indicadores - Mun. (1)'!A1997) / VLOOKUP(D1997,'Dados Base'!$B:$K,9,FALSE)) * 100</f>
        <v>6.7599836333878907E-2</v>
      </c>
      <c r="AM1997" s="72">
        <f>(SUMIFS('Banco de Indicadores Mun. (2)'!J:J,'Banco de Indicadores Mun. (2)'!B:B,'Banco de Indicadores - Mun. (1)'!B1997,'Banco de Indicadores Mun. (2)'!A:A,'Banco de Indicadores - Mun. (1)'!A1997) / VLOOKUP(D1997,'Dados Base'!$B:$K,7,FALSE)) * 100</f>
        <v>0.17955851063829795</v>
      </c>
      <c r="AN1997" s="72">
        <f>(SUMIFS('Banco de Indicadores Mun. (2)'!K:K,'Banco de Indicadores Mun. (2)'!B:B,'Banco de Indicadores - Mun. (1)'!B1997,'Banco de Indicadores Mun. (2)'!A:A,'Banco de Indicadores - Mun. (1)'!A1997) / VLOOKUP(D1997,'Dados Base'!$B:$K,10,FALSE)) * 100</f>
        <v>9.6133757961783417E-2</v>
      </c>
      <c r="AO1997" s="21"/>
      <c r="AP1997" s="21">
        <v>0</v>
      </c>
      <c r="AQ1997" s="5">
        <v>0</v>
      </c>
      <c r="AR1997" s="9">
        <v>7.5</v>
      </c>
      <c r="AS1997" s="22">
        <v>41</v>
      </c>
      <c r="AT1997" s="22">
        <v>0</v>
      </c>
      <c r="AU1997" s="22">
        <v>0</v>
      </c>
      <c r="AV1997" s="23">
        <v>0.62</v>
      </c>
      <c r="AW1997" s="12">
        <v>0</v>
      </c>
      <c r="AX1997" s="21">
        <v>0</v>
      </c>
      <c r="AY1997" s="116">
        <v>159.85282827188206</v>
      </c>
    </row>
    <row r="1998" spans="1:51" ht="15.75" x14ac:dyDescent="0.25">
      <c r="A1998" s="144">
        <v>2014</v>
      </c>
      <c r="B1998" s="77" t="s">
        <v>63</v>
      </c>
      <c r="C1998" s="78">
        <v>11</v>
      </c>
      <c r="D1998" s="77">
        <v>3505401</v>
      </c>
      <c r="E1998" s="78">
        <v>350540111</v>
      </c>
      <c r="F1998" s="78" t="str">
        <f t="shared" si="84"/>
        <v>3505401112014</v>
      </c>
      <c r="G1998" s="89">
        <v>-0.4164159945712731</v>
      </c>
      <c r="H1998" s="80">
        <f t="shared" si="83"/>
        <v>7674</v>
      </c>
      <c r="I1998" s="94">
        <v>3325</v>
      </c>
      <c r="J1998" s="95">
        <v>4349</v>
      </c>
      <c r="K1998" s="83">
        <f>(H1998)/VLOOKUP(D1998,'Dados Base'!$B:$K,6,FALSE)</f>
        <v>7.6184614162753528</v>
      </c>
      <c r="L1998" s="88">
        <f t="shared" si="85"/>
        <v>43.328120927808186</v>
      </c>
      <c r="M1998" s="85">
        <v>5</v>
      </c>
      <c r="N1998" s="92">
        <v>0.64100000000000001</v>
      </c>
      <c r="O1998" s="91">
        <v>17</v>
      </c>
      <c r="P1998" s="91" t="s">
        <v>691</v>
      </c>
      <c r="Q1998" s="91" t="s">
        <v>691</v>
      </c>
      <c r="R1998" s="91" t="s">
        <v>691</v>
      </c>
      <c r="S1998" s="91">
        <v>4</v>
      </c>
      <c r="T1998" s="87" t="s">
        <v>691</v>
      </c>
      <c r="U1998" s="91">
        <v>31</v>
      </c>
      <c r="V1998" s="91">
        <v>20</v>
      </c>
      <c r="W1998" s="93">
        <v>0</v>
      </c>
      <c r="X1998" s="146">
        <v>8.207582812500001E-3</v>
      </c>
      <c r="Y1998" s="21">
        <v>2.2599999999999998</v>
      </c>
      <c r="Z1998" s="147">
        <v>96</v>
      </c>
      <c r="AA1998" s="147">
        <v>78</v>
      </c>
      <c r="AB1998" s="21">
        <v>4</v>
      </c>
      <c r="AC1998" s="21">
        <v>2</v>
      </c>
      <c r="AD1998" s="153">
        <f>VLOOKUP(D1998,'Dados Base'!$B:$K,9,FALSE)*31536000/VLOOKUP($F1998,F:H,MATCH(H1997,F1997:AF1997,0),FALSE)</f>
        <v>126859.0461297889</v>
      </c>
      <c r="AE1998" s="153">
        <f>VLOOKUP(D1998,'Dados Base'!$B:$K,10,FALSE)*31536000/VLOOKUP($F1998,F:H,MATCH(H1997,F1997:AF1997,0),FALSE)</f>
        <v>16396.747458952308</v>
      </c>
      <c r="AF1998" s="148">
        <v>41.07</v>
      </c>
      <c r="AG1998" s="21">
        <v>100</v>
      </c>
      <c r="AH1998" s="148">
        <v>32.270000000000003</v>
      </c>
      <c r="AI1998" s="148">
        <v>28.53</v>
      </c>
      <c r="AJ1998" s="148">
        <v>100</v>
      </c>
      <c r="AK1998" s="72">
        <f>(SUMIFS('Banco de Indicadores Mun. (2)'!I:I,'Banco de Indicadores Mun. (2)'!B:B,'Banco de Indicadores - Mun. (1)'!B1998,'Banco de Indicadores Mun. (2)'!A:A,'Banco de Indicadores - Mun. (1)'!A1998) / VLOOKUP(D1998,'Dados Base'!$B:$K,8,FALSE)) * 100</f>
        <v>1.0994803266518188E-3</v>
      </c>
      <c r="AL1998" s="72">
        <f>(SUMIFS('Banco de Indicadores Mun. (2)'!I:I,'Banco de Indicadores Mun. (2)'!B:B,'Banco de Indicadores - Mun. (1)'!B1998,'Banco de Indicadores Mun. (2)'!A:A,'Banco de Indicadores - Mun. (1)'!A1998) / VLOOKUP(D1998,'Dados Base'!$B:$K,9,FALSE)) * 100</f>
        <v>4.7975380628441849E-4</v>
      </c>
      <c r="AM1998" s="72">
        <f>(SUMIFS('Banco de Indicadores Mun. (2)'!J:J,'Banco de Indicadores Mun. (2)'!B:B,'Banco de Indicadores - Mun. (1)'!B1998,'Banco de Indicadores Mun. (2)'!A:A,'Banco de Indicadores - Mun. (1)'!A1998) / VLOOKUP(D1998,'Dados Base'!$B:$K,7,FALSE)) * 100</f>
        <v>0</v>
      </c>
      <c r="AN1998" s="72">
        <f>(SUMIFS('Banco de Indicadores Mun. (2)'!K:K,'Banco de Indicadores Mun. (2)'!B:B,'Banco de Indicadores - Mun. (1)'!B1998,'Banco de Indicadores Mun. (2)'!A:A,'Banco de Indicadores - Mun. (1)'!A1998) / VLOOKUP(D1998,'Dados Base'!$B:$K,10,FALSE)) * 100</f>
        <v>3.7117794486215537E-3</v>
      </c>
      <c r="AO1998" s="21"/>
      <c r="AP1998" s="21">
        <v>0</v>
      </c>
      <c r="AQ1998" s="5">
        <v>0</v>
      </c>
      <c r="AR1998" s="9">
        <v>9.1</v>
      </c>
      <c r="AS1998" s="22">
        <v>70</v>
      </c>
      <c r="AT1998" s="22">
        <v>70</v>
      </c>
      <c r="AU1998" s="22">
        <v>55.172413793103445</v>
      </c>
      <c r="AV1998" s="23">
        <v>6.64</v>
      </c>
      <c r="AW1998" s="12">
        <v>0</v>
      </c>
      <c r="AX1998" s="21">
        <v>2</v>
      </c>
      <c r="AY1998" s="116">
        <v>1.502119086501754</v>
      </c>
    </row>
    <row r="1999" spans="1:51" ht="15.75" x14ac:dyDescent="0.25">
      <c r="A1999" s="144">
        <v>2014</v>
      </c>
      <c r="B1999" s="77" t="s">
        <v>64</v>
      </c>
      <c r="C1999" s="78">
        <v>12</v>
      </c>
      <c r="D1999" s="77">
        <v>3505500</v>
      </c>
      <c r="E1999" s="78">
        <v>350550012</v>
      </c>
      <c r="F1999" s="78" t="str">
        <f t="shared" si="84"/>
        <v>3505500122014</v>
      </c>
      <c r="G1999" s="89">
        <v>0.68509972235974992</v>
      </c>
      <c r="H1999" s="80">
        <f t="shared" si="83"/>
        <v>114701</v>
      </c>
      <c r="I1999" s="94">
        <v>111207</v>
      </c>
      <c r="J1999" s="95">
        <v>3494</v>
      </c>
      <c r="K1999" s="83">
        <f>(H1999)/VLOOKUP(D1999,'Dados Base'!$B:$K,6,FALSE)</f>
        <v>73.35652752284777</v>
      </c>
      <c r="L1999" s="88">
        <f t="shared" si="85"/>
        <v>96.953819059990749</v>
      </c>
      <c r="M1999" s="85">
        <v>2</v>
      </c>
      <c r="N1999" s="92">
        <v>0.78900000000000003</v>
      </c>
      <c r="O1999" s="91">
        <v>435</v>
      </c>
      <c r="P1999" s="91" t="s">
        <v>691</v>
      </c>
      <c r="Q1999" s="91" t="s">
        <v>691</v>
      </c>
      <c r="R1999" s="91" t="s">
        <v>691</v>
      </c>
      <c r="S1999" s="91">
        <v>175</v>
      </c>
      <c r="T1999" s="87" t="s">
        <v>691</v>
      </c>
      <c r="U1999" s="91">
        <v>1383</v>
      </c>
      <c r="V1999" s="91">
        <v>1242</v>
      </c>
      <c r="W1999" s="93">
        <v>25</v>
      </c>
      <c r="X1999" s="146">
        <v>0.37877602370254632</v>
      </c>
      <c r="Y1999" s="21">
        <v>103.42</v>
      </c>
      <c r="Z1999" s="147">
        <v>5311</v>
      </c>
      <c r="AA1999" s="147">
        <v>894</v>
      </c>
      <c r="AB1999" s="21">
        <v>15</v>
      </c>
      <c r="AC1999" s="21">
        <v>4</v>
      </c>
      <c r="AD1999" s="153">
        <f>VLOOKUP(D1999,'Dados Base'!$B:$K,9,FALSE)*31536000/VLOOKUP($F1999,F:H,MATCH(H1998,F1998:AF1998,0),FALSE)</f>
        <v>5012.1732155778936</v>
      </c>
      <c r="AE1999" s="153">
        <f>VLOOKUP(D1999,'Dados Base'!$B:$K,10,FALSE)*31536000/VLOOKUP($F1999,F:H,MATCH(H1998,F1998:AF1998,0),FALSE)</f>
        <v>582.87477877263495</v>
      </c>
      <c r="AF1999" s="148">
        <v>94.79</v>
      </c>
      <c r="AG1999" s="21">
        <v>100</v>
      </c>
      <c r="AH1999" s="148">
        <v>94.79</v>
      </c>
      <c r="AI1999" s="148">
        <v>32.630000000000003</v>
      </c>
      <c r="AJ1999" s="148">
        <v>97.47</v>
      </c>
      <c r="AK1999" s="72">
        <f>(SUMIFS('Banco de Indicadores Mun. (2)'!I:I,'Banco de Indicadores Mun. (2)'!B:B,'Banco de Indicadores - Mun. (1)'!B1999,'Banco de Indicadores Mun. (2)'!A:A,'Banco de Indicadores - Mun. (1)'!A1999) / VLOOKUP(D1999,'Dados Base'!$B:$K,8,FALSE)) * 100</f>
        <v>44.73420305343511</v>
      </c>
      <c r="AL1999" s="72">
        <f>(SUMIFS('Banco de Indicadores Mun. (2)'!I:I,'Banco de Indicadores Mun. (2)'!B:B,'Banco de Indicadores - Mun. (1)'!B1999,'Banco de Indicadores Mun. (2)'!A:A,'Banco de Indicadores - Mun. (1)'!A1999) / VLOOKUP(D1999,'Dados Base'!$B:$K,9,FALSE)) * 100</f>
        <v>16.072903455842017</v>
      </c>
      <c r="AM1999" s="72">
        <f>(SUMIFS('Banco de Indicadores Mun. (2)'!J:J,'Banco de Indicadores Mun. (2)'!B:B,'Banco de Indicadores - Mun. (1)'!B1999,'Banco de Indicadores Mun. (2)'!A:A,'Banco de Indicadores - Mun. (1)'!A1999) / VLOOKUP(D1999,'Dados Base'!$B:$K,7,FALSE)) * 100</f>
        <v>55.181345372460498</v>
      </c>
      <c r="AN1999" s="72">
        <f>(SUMIFS('Banco de Indicadores Mun. (2)'!K:K,'Banco de Indicadores Mun. (2)'!B:B,'Banco de Indicadores - Mun. (1)'!B1999,'Banco de Indicadores Mun. (2)'!A:A,'Banco de Indicadores - Mun. (1)'!A1999) / VLOOKUP(D1999,'Dados Base'!$B:$K,10,FALSE)) * 100</f>
        <v>22.903617924528284</v>
      </c>
      <c r="AO1999" s="21"/>
      <c r="AP1999" s="21">
        <v>0</v>
      </c>
      <c r="AQ1999" s="5">
        <v>0</v>
      </c>
      <c r="AR1999" s="9">
        <v>7.9</v>
      </c>
      <c r="AS1999" s="22">
        <v>100</v>
      </c>
      <c r="AT1999" s="22">
        <v>100</v>
      </c>
      <c r="AU1999" s="22">
        <v>85.592264302981462</v>
      </c>
      <c r="AV1999" s="23">
        <v>10</v>
      </c>
      <c r="AW1999" s="12">
        <v>0</v>
      </c>
      <c r="AX1999" s="21">
        <v>4</v>
      </c>
      <c r="AY1999" s="116">
        <v>166.05053849893173</v>
      </c>
    </row>
    <row r="2000" spans="1:51" ht="15.75" x14ac:dyDescent="0.25">
      <c r="A2000" s="144">
        <v>2014</v>
      </c>
      <c r="B2000" s="77" t="s">
        <v>65</v>
      </c>
      <c r="C2000" s="78">
        <v>9</v>
      </c>
      <c r="D2000" s="77">
        <v>3505609</v>
      </c>
      <c r="E2000" s="78">
        <v>35056099</v>
      </c>
      <c r="F2000" s="78" t="str">
        <f t="shared" si="84"/>
        <v>350560992014</v>
      </c>
      <c r="G2000" s="89">
        <v>1.5199978972233241</v>
      </c>
      <c r="H2000" s="80">
        <f t="shared" si="83"/>
        <v>30051</v>
      </c>
      <c r="I2000" s="94">
        <v>29718</v>
      </c>
      <c r="J2000" s="95">
        <v>333</v>
      </c>
      <c r="K2000" s="83">
        <f>(H2000)/VLOOKUP(D2000,'Dados Base'!$B:$K,6,FALSE)</f>
        <v>205.028314116122</v>
      </c>
      <c r="L2000" s="88">
        <f t="shared" si="85"/>
        <v>98.891883797544182</v>
      </c>
      <c r="M2000" s="85">
        <v>3</v>
      </c>
      <c r="N2000" s="92">
        <v>0.72499999999999998</v>
      </c>
      <c r="O2000" s="91">
        <v>10</v>
      </c>
      <c r="P2000" s="91" t="s">
        <v>691</v>
      </c>
      <c r="Q2000" s="91" t="s">
        <v>691</v>
      </c>
      <c r="R2000" s="91" t="s">
        <v>691</v>
      </c>
      <c r="S2000" s="91">
        <v>25</v>
      </c>
      <c r="T2000" s="87" t="s">
        <v>691</v>
      </c>
      <c r="U2000" s="91">
        <v>291</v>
      </c>
      <c r="V2000" s="91">
        <v>132</v>
      </c>
      <c r="W2000" s="93">
        <v>0</v>
      </c>
      <c r="X2000" s="146">
        <v>8.8199893687499989E-2</v>
      </c>
      <c r="Y2000" s="21">
        <v>24.42</v>
      </c>
      <c r="Z2000" s="147">
        <v>0</v>
      </c>
      <c r="AA2000" s="147">
        <v>1649</v>
      </c>
      <c r="AB2000" s="21">
        <v>1</v>
      </c>
      <c r="AC2000" s="21">
        <v>0</v>
      </c>
      <c r="AD2000" s="153">
        <f>VLOOKUP(D2000,'Dados Base'!$B:$K,9,FALSE)*31536000/VLOOKUP($F2000,F:H,MATCH(H1999,F1999:AF1999,0),FALSE)</f>
        <v>2119.8203054806827</v>
      </c>
      <c r="AE2000" s="153">
        <f>VLOOKUP(D2000,'Dados Base'!$B:$K,10,FALSE)*31536000/VLOOKUP($F2000,F:H,MATCH(H1999,F1999:AF1999,0),FALSE)</f>
        <v>251.85983827493263</v>
      </c>
      <c r="AF2000" s="148">
        <v>96.42</v>
      </c>
      <c r="AG2000" s="21">
        <v>100</v>
      </c>
      <c r="AH2000" s="148">
        <v>96.42</v>
      </c>
      <c r="AI2000" s="148">
        <v>19.600000000000001</v>
      </c>
      <c r="AJ2000" s="148">
        <v>97.5</v>
      </c>
      <c r="AK2000" s="72">
        <f>(SUMIFS('Banco de Indicadores Mun. (2)'!I:I,'Banco de Indicadores Mun. (2)'!B:B,'Banco de Indicadores - Mun. (1)'!B2000,'Banco de Indicadores Mun. (2)'!A:A,'Banco de Indicadores - Mun. (1)'!A2000) / VLOOKUP(D2000,'Dados Base'!$B:$K,8,FALSE)) * 100</f>
        <v>0</v>
      </c>
      <c r="AL2000" s="72">
        <f>(SUMIFS('Banco de Indicadores Mun. (2)'!I:I,'Banco de Indicadores Mun. (2)'!B:B,'Banco de Indicadores - Mun. (1)'!B2000,'Banco de Indicadores Mun. (2)'!A:A,'Banco de Indicadores - Mun. (1)'!A2000) / VLOOKUP(D2000,'Dados Base'!$B:$K,9,FALSE)) * 100</f>
        <v>0</v>
      </c>
      <c r="AM2000" s="72">
        <f>(SUMIFS('Banco de Indicadores Mun. (2)'!J:J,'Banco de Indicadores Mun. (2)'!B:B,'Banco de Indicadores - Mun. (1)'!B2000,'Banco de Indicadores Mun. (2)'!A:A,'Banco de Indicadores - Mun. (1)'!A2000) / VLOOKUP(D2000,'Dados Base'!$B:$K,7,FALSE)) * 100</f>
        <v>0</v>
      </c>
      <c r="AN2000" s="72">
        <f>(SUMIFS('Banco de Indicadores Mun. (2)'!K:K,'Banco de Indicadores Mun. (2)'!B:B,'Banco de Indicadores - Mun. (1)'!B2000,'Banco de Indicadores Mun. (2)'!A:A,'Banco de Indicadores - Mun. (1)'!A2000) / VLOOKUP(D2000,'Dados Base'!$B:$K,10,FALSE)) * 100</f>
        <v>0</v>
      </c>
      <c r="AO2000" s="21"/>
      <c r="AP2000" s="21">
        <v>0</v>
      </c>
      <c r="AQ2000" s="5">
        <v>0</v>
      </c>
      <c r="AR2000" s="9">
        <v>8.6999999999999993</v>
      </c>
      <c r="AS2000" s="22">
        <v>100</v>
      </c>
      <c r="AT2000" s="22">
        <v>0</v>
      </c>
      <c r="AU2000" s="22">
        <v>0</v>
      </c>
      <c r="AV2000" s="23">
        <v>1.5</v>
      </c>
      <c r="AW2000" s="12">
        <v>0</v>
      </c>
      <c r="AX2000" s="21">
        <v>0</v>
      </c>
      <c r="AY2000" s="116">
        <v>0</v>
      </c>
    </row>
    <row r="2001" spans="1:51" ht="15.75" x14ac:dyDescent="0.25">
      <c r="A2001" s="144">
        <v>2014</v>
      </c>
      <c r="B2001" s="77" t="s">
        <v>66</v>
      </c>
      <c r="C2001" s="78">
        <v>6</v>
      </c>
      <c r="D2001" s="77">
        <v>3505708</v>
      </c>
      <c r="E2001" s="78">
        <v>35057086</v>
      </c>
      <c r="F2001" s="78" t="str">
        <f t="shared" si="84"/>
        <v>350570862014</v>
      </c>
      <c r="G2001" s="89">
        <v>1.2490164099079548</v>
      </c>
      <c r="H2001" s="80">
        <f t="shared" si="83"/>
        <v>250477</v>
      </c>
      <c r="I2001" s="94">
        <v>250477</v>
      </c>
      <c r="J2001" s="95">
        <v>0</v>
      </c>
      <c r="K2001" s="83">
        <f>(H2001)/VLOOKUP(D2001,'Dados Base'!$B:$K,6,FALSE)</f>
        <v>3903.3348916939381</v>
      </c>
      <c r="L2001" s="88">
        <f t="shared" si="85"/>
        <v>100</v>
      </c>
      <c r="M2001" s="85">
        <v>2</v>
      </c>
      <c r="N2001" s="92">
        <v>0.78600000000000003</v>
      </c>
      <c r="O2001" s="91">
        <v>5</v>
      </c>
      <c r="P2001" s="91" t="s">
        <v>691</v>
      </c>
      <c r="Q2001" s="91" t="s">
        <v>691</v>
      </c>
      <c r="R2001" s="91" t="s">
        <v>691</v>
      </c>
      <c r="S2001" s="91">
        <v>720</v>
      </c>
      <c r="T2001" s="87" t="s">
        <v>691</v>
      </c>
      <c r="U2001" s="91">
        <v>2829</v>
      </c>
      <c r="V2001" s="91">
        <v>4078</v>
      </c>
      <c r="W2001" s="93">
        <v>0</v>
      </c>
      <c r="X2001" s="146">
        <v>0.76903193761689803</v>
      </c>
      <c r="Y2001" s="21">
        <v>233.6</v>
      </c>
      <c r="Z2001" s="147">
        <v>2972</v>
      </c>
      <c r="AA2001" s="147">
        <v>11044</v>
      </c>
      <c r="AB2001" s="21">
        <v>27</v>
      </c>
      <c r="AC2001" s="21">
        <v>1</v>
      </c>
      <c r="AD2001" s="153">
        <f>VLOOKUP(D2001,'Dados Base'!$B:$K,9,FALSE)*31536000/VLOOKUP($F2001,F:H,MATCH(H2000,F2000:AF2000,0),FALSE)</f>
        <v>124.6447378402009</v>
      </c>
      <c r="AE2001" s="153">
        <f>VLOOKUP(D2001,'Dados Base'!$B:$K,10,FALSE)*31536000/VLOOKUP($F2001,F:H,MATCH(H2000,F2000:AF2000,0),FALSE)</f>
        <v>17.626528583462754</v>
      </c>
      <c r="AF2001" s="148">
        <v>88.13</v>
      </c>
      <c r="AG2001" s="21">
        <v>100</v>
      </c>
      <c r="AH2001" s="148">
        <v>88.13</v>
      </c>
      <c r="AI2001" s="148">
        <v>44.86</v>
      </c>
      <c r="AJ2001" s="148">
        <v>88.13</v>
      </c>
      <c r="AK2001" s="72">
        <f>(SUMIFS('Banco de Indicadores Mun. (2)'!I:I,'Banco de Indicadores Mun. (2)'!B:B,'Banco de Indicadores - Mun. (1)'!B2001,'Banco de Indicadores Mun. (2)'!A:A,'Banco de Indicadores - Mun. (1)'!A2001) / VLOOKUP(D2001,'Dados Base'!$B:$K,8,FALSE)) * 100</f>
        <v>29.916216216216217</v>
      </c>
      <c r="AL2001" s="72">
        <f>(SUMIFS('Banco de Indicadores Mun. (2)'!I:I,'Banco de Indicadores Mun. (2)'!B:B,'Banco de Indicadores - Mun. (1)'!B2001,'Banco de Indicadores Mun. (2)'!A:A,'Banco de Indicadores - Mun. (1)'!A2001) / VLOOKUP(D2001,'Dados Base'!$B:$K,9,FALSE)) * 100</f>
        <v>11.180808080808081</v>
      </c>
      <c r="AM2001" s="72">
        <f>(SUMIFS('Banco de Indicadores Mun. (2)'!J:J,'Banco de Indicadores Mun. (2)'!B:B,'Banco de Indicadores - Mun. (1)'!B2001,'Banco de Indicadores Mun. (2)'!A:A,'Banco de Indicadores - Mun. (1)'!A2001) / VLOOKUP(D2001,'Dados Base'!$B:$K,7,FALSE)) * 100</f>
        <v>27.115956521739133</v>
      </c>
      <c r="AN2001" s="72">
        <f>(SUMIFS('Banco de Indicadores Mun. (2)'!K:K,'Banco de Indicadores Mun. (2)'!B:B,'Banco de Indicadores - Mun. (1)'!B2001,'Banco de Indicadores Mun. (2)'!A:A,'Banco de Indicadores - Mun. (1)'!A2001) / VLOOKUP(D2001,'Dados Base'!$B:$K,10,FALSE)) * 100</f>
        <v>34.516642857142855</v>
      </c>
      <c r="AO2001" s="21"/>
      <c r="AP2001" s="21">
        <v>0</v>
      </c>
      <c r="AQ2001" s="5">
        <v>0</v>
      </c>
      <c r="AR2001" s="9">
        <v>8.6</v>
      </c>
      <c r="AS2001" s="22">
        <v>76</v>
      </c>
      <c r="AT2001" s="22">
        <v>22.799999999999997</v>
      </c>
      <c r="AU2001" s="22">
        <v>21.204337899543376</v>
      </c>
      <c r="AV2001" s="23">
        <v>3.47</v>
      </c>
      <c r="AW2001" s="12">
        <v>2</v>
      </c>
      <c r="AX2001" s="21">
        <v>1</v>
      </c>
      <c r="AY2001" s="116">
        <v>16.281044349212955</v>
      </c>
    </row>
    <row r="2002" spans="1:51" ht="15.75" x14ac:dyDescent="0.25">
      <c r="A2002" s="144">
        <v>2014</v>
      </c>
      <c r="B2002" s="77" t="s">
        <v>67</v>
      </c>
      <c r="C2002" s="78">
        <v>21</v>
      </c>
      <c r="D2002" s="77">
        <v>3505807</v>
      </c>
      <c r="E2002" s="78">
        <v>350580721</v>
      </c>
      <c r="F2002" s="78" t="str">
        <f t="shared" si="84"/>
        <v>3505807212014</v>
      </c>
      <c r="G2002" s="89">
        <v>-0.17759852080054817</v>
      </c>
      <c r="H2002" s="80">
        <f t="shared" si="83"/>
        <v>20296</v>
      </c>
      <c r="I2002" s="94">
        <v>17704</v>
      </c>
      <c r="J2002" s="95">
        <v>2592</v>
      </c>
      <c r="K2002" s="83">
        <f>(H2002)/VLOOKUP(D2002,'Dados Base'!$B:$K,6,FALSE)</f>
        <v>119.07304194778528</v>
      </c>
      <c r="L2002" s="88">
        <f t="shared" si="85"/>
        <v>87.229010642491133</v>
      </c>
      <c r="M2002" s="85">
        <v>1</v>
      </c>
      <c r="N2002" s="92">
        <v>0.751</v>
      </c>
      <c r="O2002" s="91">
        <v>132</v>
      </c>
      <c r="P2002" s="91" t="s">
        <v>691</v>
      </c>
      <c r="Q2002" s="91" t="s">
        <v>691</v>
      </c>
      <c r="R2002" s="91" t="s">
        <v>691</v>
      </c>
      <c r="S2002" s="91">
        <v>32</v>
      </c>
      <c r="T2002" s="87" t="s">
        <v>691</v>
      </c>
      <c r="U2002" s="91">
        <v>253</v>
      </c>
      <c r="V2002" s="91">
        <v>188</v>
      </c>
      <c r="W2002" s="93">
        <v>0</v>
      </c>
      <c r="X2002" s="146">
        <v>5.3186959990740738E-2</v>
      </c>
      <c r="Y2002" s="21">
        <v>12.7</v>
      </c>
      <c r="Z2002" s="147">
        <v>813</v>
      </c>
      <c r="AA2002" s="147">
        <v>167</v>
      </c>
      <c r="AB2002" s="21">
        <v>0</v>
      </c>
      <c r="AC2002" s="21">
        <v>0</v>
      </c>
      <c r="AD2002" s="153">
        <f>VLOOKUP(D2002,'Dados Base'!$B:$K,9,FALSE)*31536000/VLOOKUP($F2002,F:H,MATCH(H2001,F2001:AF2001,0),FALSE)</f>
        <v>2051.0208908159243</v>
      </c>
      <c r="AE2002" s="153">
        <f>VLOOKUP(D2002,'Dados Base'!$B:$K,10,FALSE)*31536000/VLOOKUP($F2002,F:H,MATCH(H2001,F2001:AF2001,0),FALSE)</f>
        <v>217.53251872290107</v>
      </c>
      <c r="AF2002" s="148">
        <v>86.09</v>
      </c>
      <c r="AG2002" s="21">
        <v>86.12</v>
      </c>
      <c r="AH2002" s="148">
        <v>85.99</v>
      </c>
      <c r="AI2002" s="148">
        <v>12.42</v>
      </c>
      <c r="AJ2002" s="148">
        <v>99.97</v>
      </c>
      <c r="AK2002" s="72">
        <f>(SUMIFS('Banco de Indicadores Mun. (2)'!I:I,'Banco de Indicadores Mun. (2)'!B:B,'Banco de Indicadores - Mun. (1)'!B2002,'Banco de Indicadores Mun. (2)'!A:A,'Banco de Indicadores - Mun. (1)'!A2002) / VLOOKUP(D2002,'Dados Base'!$B:$K,8,FALSE)) * 100</f>
        <v>19.410737704918038</v>
      </c>
      <c r="AL2002" s="72">
        <f>(SUMIFS('Banco de Indicadores Mun. (2)'!I:I,'Banco de Indicadores Mun. (2)'!B:B,'Banco de Indicadores - Mun. (1)'!B2002,'Banco de Indicadores Mun. (2)'!A:A,'Banco de Indicadores - Mun. (1)'!A2002) / VLOOKUP(D2002,'Dados Base'!$B:$K,9,FALSE)) * 100</f>
        <v>8.9701136363636369</v>
      </c>
      <c r="AM2002" s="72">
        <f>(SUMIFS('Banco de Indicadores Mun. (2)'!J:J,'Banco de Indicadores Mun. (2)'!B:B,'Banco de Indicadores - Mun. (1)'!B2002,'Banco de Indicadores Mun. (2)'!A:A,'Banco de Indicadores - Mun. (1)'!A2002) / VLOOKUP(D2002,'Dados Base'!$B:$K,7,FALSE)) * 100</f>
        <v>7.8880638297872343</v>
      </c>
      <c r="AN2002" s="72">
        <f>(SUMIFS('Banco de Indicadores Mun. (2)'!K:K,'Banco de Indicadores Mun. (2)'!B:B,'Banco de Indicadores - Mun. (1)'!B2002,'Banco de Indicadores Mun. (2)'!A:A,'Banco de Indicadores - Mun. (1)'!A2002) / VLOOKUP(D2002,'Dados Base'!$B:$K,10,FALSE)) * 100</f>
        <v>58.094000000000015</v>
      </c>
      <c r="AO2002" s="21"/>
      <c r="AP2002" s="21">
        <v>0</v>
      </c>
      <c r="AQ2002" s="5">
        <v>0</v>
      </c>
      <c r="AR2002" s="9">
        <v>8.9</v>
      </c>
      <c r="AS2002" s="22">
        <v>100</v>
      </c>
      <c r="AT2002" s="22">
        <v>100</v>
      </c>
      <c r="AU2002" s="22">
        <v>82.959183673469383</v>
      </c>
      <c r="AV2002" s="23">
        <v>9.6999999999999993</v>
      </c>
      <c r="AW2002" s="12">
        <v>0</v>
      </c>
      <c r="AX2002" s="21">
        <v>0</v>
      </c>
      <c r="AY2002" s="116">
        <v>106.15929021775538</v>
      </c>
    </row>
    <row r="2003" spans="1:51" ht="15.75" x14ac:dyDescent="0.25">
      <c r="A2003" s="144">
        <v>2014</v>
      </c>
      <c r="B2003" s="77" t="s">
        <v>68</v>
      </c>
      <c r="C2003" s="78">
        <v>8</v>
      </c>
      <c r="D2003" s="77">
        <v>3505906</v>
      </c>
      <c r="E2003" s="78">
        <v>35059068</v>
      </c>
      <c r="F2003" s="78" t="str">
        <f t="shared" si="84"/>
        <v>350590682014</v>
      </c>
      <c r="G2003" s="89">
        <v>0.86021077253430889</v>
      </c>
      <c r="H2003" s="80">
        <f t="shared" si="83"/>
        <v>58060</v>
      </c>
      <c r="I2003" s="94">
        <v>51346</v>
      </c>
      <c r="J2003" s="95">
        <v>6714</v>
      </c>
      <c r="K2003" s="83">
        <f>(H2003)/VLOOKUP(D2003,'Dados Base'!$B:$K,6,FALSE)</f>
        <v>68.248072221177353</v>
      </c>
      <c r="L2003" s="88">
        <f t="shared" si="85"/>
        <v>88.43610058560111</v>
      </c>
      <c r="M2003" s="85">
        <v>4</v>
      </c>
      <c r="N2003" s="92">
        <v>0.76100000000000001</v>
      </c>
      <c r="O2003" s="91">
        <v>311</v>
      </c>
      <c r="P2003" s="91" t="s">
        <v>691</v>
      </c>
      <c r="Q2003" s="91" t="s">
        <v>691</v>
      </c>
      <c r="R2003" s="91" t="s">
        <v>691</v>
      </c>
      <c r="S2003" s="91">
        <v>244</v>
      </c>
      <c r="T2003" s="87" t="s">
        <v>691</v>
      </c>
      <c r="U2003" s="91">
        <v>649</v>
      </c>
      <c r="V2003" s="91">
        <v>509</v>
      </c>
      <c r="W2003" s="93">
        <v>0</v>
      </c>
      <c r="X2003" s="146">
        <v>0.15506602976851852</v>
      </c>
      <c r="Y2003" s="21">
        <v>42.54</v>
      </c>
      <c r="Z2003" s="147">
        <v>2477</v>
      </c>
      <c r="AA2003" s="147">
        <v>395</v>
      </c>
      <c r="AB2003" s="21">
        <v>4</v>
      </c>
      <c r="AC2003" s="21">
        <v>0</v>
      </c>
      <c r="AD2003" s="153">
        <f>VLOOKUP(D2003,'Dados Base'!$B:$K,9,FALSE)*31536000/VLOOKUP($F2003,F:H,MATCH(H2002,F2002:AF2002,0),FALSE)</f>
        <v>7338.1219428177747</v>
      </c>
      <c r="AE2003" s="153">
        <f>VLOOKUP(D2003,'Dados Base'!$B:$K,10,FALSE)*31536000/VLOOKUP($F2003,F:H,MATCH(H2002,F2002:AF2002,0),FALSE)</f>
        <v>858.19634860489145</v>
      </c>
      <c r="AF2003" s="148">
        <v>87.74</v>
      </c>
      <c r="AG2003" s="21" t="s">
        <v>692</v>
      </c>
      <c r="AH2003" s="148">
        <v>87.74</v>
      </c>
      <c r="AI2003" s="148">
        <v>19.41</v>
      </c>
      <c r="AJ2003" s="148">
        <v>99.21</v>
      </c>
      <c r="AK2003" s="72">
        <f>(SUMIFS('Banco de Indicadores Mun. (2)'!I:I,'Banco de Indicadores Mun. (2)'!B:B,'Banco de Indicadores - Mun. (1)'!B2003,'Banco de Indicadores Mun. (2)'!A:A,'Banco de Indicadores - Mun. (1)'!A2003) / VLOOKUP(D2003,'Dados Base'!$B:$K,8,FALSE)) * 100</f>
        <v>15.793922169811312</v>
      </c>
      <c r="AL2003" s="72">
        <f>(SUMIFS('Banco de Indicadores Mun. (2)'!I:I,'Banco de Indicadores Mun. (2)'!B:B,'Banco de Indicadores - Mun. (1)'!B2003,'Banco de Indicadores Mun. (2)'!A:A,'Banco de Indicadores - Mun. (1)'!A2003) / VLOOKUP(D2003,'Dados Base'!$B:$K,9,FALSE)) * 100</f>
        <v>4.9567897853441867</v>
      </c>
      <c r="AM2003" s="72">
        <f>(SUMIFS('Banco de Indicadores Mun. (2)'!J:J,'Banco de Indicadores Mun. (2)'!B:B,'Banco de Indicadores - Mun. (1)'!B2003,'Banco de Indicadores Mun. (2)'!A:A,'Banco de Indicadores - Mun. (1)'!A2003) / VLOOKUP(D2003,'Dados Base'!$B:$K,7,FALSE)) * 100</f>
        <v>18.168462406015028</v>
      </c>
      <c r="AN2003" s="72">
        <f>(SUMIFS('Banco de Indicadores Mun. (2)'!K:K,'Banco de Indicadores Mun. (2)'!B:B,'Banco de Indicadores - Mun. (1)'!B2003,'Banco de Indicadores Mun. (2)'!A:A,'Banco de Indicadores - Mun. (1)'!A2003) / VLOOKUP(D2003,'Dados Base'!$B:$K,10,FALSE)) * 100</f>
        <v>11.796278481012648</v>
      </c>
      <c r="AO2003" s="21"/>
      <c r="AP2003" s="21">
        <v>0</v>
      </c>
      <c r="AQ2003" s="5">
        <v>0</v>
      </c>
      <c r="AR2003" s="9">
        <v>7.9</v>
      </c>
      <c r="AS2003" s="22">
        <v>98</v>
      </c>
      <c r="AT2003" s="22">
        <v>98</v>
      </c>
      <c r="AU2003" s="22">
        <v>86.246518105849589</v>
      </c>
      <c r="AV2003" s="23">
        <v>9.9700000000000006</v>
      </c>
      <c r="AW2003" s="12">
        <v>0</v>
      </c>
      <c r="AX2003" s="21">
        <v>0</v>
      </c>
      <c r="AY2003" s="116">
        <v>170.01626578861217</v>
      </c>
    </row>
    <row r="2004" spans="1:51" ht="15.75" x14ac:dyDescent="0.25">
      <c r="A2004" s="144">
        <v>2014</v>
      </c>
      <c r="B2004" s="77" t="s">
        <v>69</v>
      </c>
      <c r="C2004" s="78">
        <v>13</v>
      </c>
      <c r="D2004" s="77">
        <v>3506003</v>
      </c>
      <c r="E2004" s="78">
        <v>350600313</v>
      </c>
      <c r="F2004" s="78" t="str">
        <f t="shared" si="84"/>
        <v>3506003132014</v>
      </c>
      <c r="G2004" s="89">
        <v>0.73578884945606493</v>
      </c>
      <c r="H2004" s="80">
        <f t="shared" si="83"/>
        <v>352654</v>
      </c>
      <c r="I2004" s="94">
        <v>346755</v>
      </c>
      <c r="J2004" s="95">
        <v>5899</v>
      </c>
      <c r="K2004" s="83">
        <f>(H2004)/VLOOKUP(D2004,'Dados Base'!$B:$K,6,FALSE)</f>
        <v>523.62173157730626</v>
      </c>
      <c r="L2004" s="88">
        <f t="shared" si="85"/>
        <v>98.327255610314921</v>
      </c>
      <c r="M2004" s="85">
        <v>2</v>
      </c>
      <c r="N2004" s="92">
        <v>0.80100000000000005</v>
      </c>
      <c r="O2004" s="91">
        <v>259</v>
      </c>
      <c r="P2004" s="91" t="s">
        <v>691</v>
      </c>
      <c r="Q2004" s="91" t="s">
        <v>691</v>
      </c>
      <c r="R2004" s="91" t="s">
        <v>691</v>
      </c>
      <c r="S2004" s="91">
        <v>646</v>
      </c>
      <c r="T2004" s="87" t="s">
        <v>691</v>
      </c>
      <c r="U2004" s="91">
        <v>4329</v>
      </c>
      <c r="V2004" s="91">
        <v>3904</v>
      </c>
      <c r="W2004" s="93">
        <v>0</v>
      </c>
      <c r="X2004" s="146">
        <v>1.1981060465370368</v>
      </c>
      <c r="Y2004" s="21">
        <v>322.62</v>
      </c>
      <c r="Z2004" s="147">
        <v>1817</v>
      </c>
      <c r="AA2004" s="147">
        <v>17575</v>
      </c>
      <c r="AB2004" s="21">
        <v>16</v>
      </c>
      <c r="AC2004" s="21">
        <v>0</v>
      </c>
      <c r="AD2004" s="153">
        <f>VLOOKUP(D2004,'Dados Base'!$B:$K,9,FALSE)*31536000/VLOOKUP($F2004,F:H,MATCH(H2003,F2003:AF2003,0),FALSE)</f>
        <v>464.11451450997293</v>
      </c>
      <c r="AE2004" s="153">
        <f>VLOOKUP(D2004,'Dados Base'!$B:$K,10,FALSE)*31536000/VLOOKUP($F2004,F:H,MATCH(H2003,F2003:AF2003,0),FALSE)</f>
        <v>43.818133354506116</v>
      </c>
      <c r="AF2004" s="148">
        <v>97.52</v>
      </c>
      <c r="AG2004" s="21">
        <v>99.31</v>
      </c>
      <c r="AH2004" s="148">
        <v>93.58</v>
      </c>
      <c r="AI2004" s="148">
        <v>44.87</v>
      </c>
      <c r="AJ2004" s="148">
        <v>99.18</v>
      </c>
      <c r="AK2004" s="72">
        <f>(SUMIFS('Banco de Indicadores Mun. (2)'!I:I,'Banco de Indicadores Mun. (2)'!B:B,'Banco de Indicadores - Mun. (1)'!B2004,'Banco de Indicadores Mun. (2)'!A:A,'Banco de Indicadores - Mun. (1)'!A2004) / VLOOKUP(D2004,'Dados Base'!$B:$K,8,FALSE)) * 100</f>
        <v>28.380955947136538</v>
      </c>
      <c r="AL2004" s="72">
        <f>(SUMIFS('Banco de Indicadores Mun. (2)'!I:I,'Banco de Indicadores Mun. (2)'!B:B,'Banco de Indicadores - Mun. (1)'!B2004,'Banco de Indicadores Mun. (2)'!A:A,'Banco de Indicadores - Mun. (1)'!A2004) / VLOOKUP(D2004,'Dados Base'!$B:$K,9,FALSE)) * 100</f>
        <v>12.413250481695556</v>
      </c>
      <c r="AM2004" s="72">
        <f>(SUMIFS('Banco de Indicadores Mun. (2)'!J:J,'Banco de Indicadores Mun. (2)'!B:B,'Banco de Indicadores - Mun. (1)'!B2004,'Banco de Indicadores Mun. (2)'!A:A,'Banco de Indicadores - Mun. (1)'!A2004) / VLOOKUP(D2004,'Dados Base'!$B:$K,7,FALSE)) * 100</f>
        <v>24.440432584269665</v>
      </c>
      <c r="AN2004" s="72">
        <f>(SUMIFS('Banco de Indicadores Mun. (2)'!K:K,'Banco de Indicadores Mun. (2)'!B:B,'Banco de Indicadores - Mun. (1)'!B2004,'Banco de Indicadores Mun. (2)'!A:A,'Banco de Indicadores - Mun. (1)'!A2004) / VLOOKUP(D2004,'Dados Base'!$B:$K,10,FALSE)) * 100</f>
        <v>42.695510204081508</v>
      </c>
      <c r="AO2004" s="21"/>
      <c r="AP2004" s="21">
        <v>0</v>
      </c>
      <c r="AQ2004" s="5">
        <v>3</v>
      </c>
      <c r="AR2004" s="9">
        <v>3.7</v>
      </c>
      <c r="AS2004" s="22">
        <v>98</v>
      </c>
      <c r="AT2004" s="22">
        <v>10.780000000000001</v>
      </c>
      <c r="AU2004" s="22">
        <v>9.3698432343234259</v>
      </c>
      <c r="AV2004" s="23">
        <v>2.2400000000000002</v>
      </c>
      <c r="AW2004" s="12">
        <v>3</v>
      </c>
      <c r="AX2004" s="21">
        <v>0</v>
      </c>
      <c r="AY2004" s="116">
        <v>83.348948334228709</v>
      </c>
    </row>
    <row r="2005" spans="1:51" ht="15.75" x14ac:dyDescent="0.25">
      <c r="A2005" s="144">
        <v>2014</v>
      </c>
      <c r="B2005" s="77" t="s">
        <v>70</v>
      </c>
      <c r="C2005" s="78">
        <v>12</v>
      </c>
      <c r="D2005" s="77">
        <v>3506102</v>
      </c>
      <c r="E2005" s="78">
        <v>350610212</v>
      </c>
      <c r="F2005" s="78" t="str">
        <f t="shared" si="84"/>
        <v>3506102122014</v>
      </c>
      <c r="G2005" s="89">
        <v>-5.5069631386228668E-2</v>
      </c>
      <c r="H2005" s="80">
        <f t="shared" si="83"/>
        <v>74769</v>
      </c>
      <c r="I2005" s="94">
        <v>71566</v>
      </c>
      <c r="J2005" s="95">
        <v>3203</v>
      </c>
      <c r="K2005" s="83">
        <f>(H2005)/VLOOKUP(D2005,'Dados Base'!$B:$K,6,FALSE)</f>
        <v>109.55004322280992</v>
      </c>
      <c r="L2005" s="88">
        <f t="shared" si="85"/>
        <v>95.7161390415814</v>
      </c>
      <c r="M2005" s="85">
        <v>2</v>
      </c>
      <c r="N2005" s="92">
        <v>0.78</v>
      </c>
      <c r="O2005" s="91">
        <v>323</v>
      </c>
      <c r="P2005" s="91" t="s">
        <v>691</v>
      </c>
      <c r="Q2005" s="91" t="s">
        <v>691</v>
      </c>
      <c r="R2005" s="91" t="s">
        <v>691</v>
      </c>
      <c r="S2005" s="91">
        <v>113</v>
      </c>
      <c r="T2005" s="87" t="s">
        <v>691</v>
      </c>
      <c r="U2005" s="91">
        <v>1018</v>
      </c>
      <c r="V2005" s="91">
        <v>828</v>
      </c>
      <c r="W2005" s="93">
        <v>0</v>
      </c>
      <c r="X2005" s="146">
        <v>0.22709474139583333</v>
      </c>
      <c r="Y2005" s="21">
        <v>59.13</v>
      </c>
      <c r="Z2005" s="147">
        <v>935</v>
      </c>
      <c r="AA2005" s="147">
        <v>3056</v>
      </c>
      <c r="AB2005" s="21">
        <v>10</v>
      </c>
      <c r="AC2005" s="21">
        <v>1</v>
      </c>
      <c r="AD2005" s="153">
        <f>VLOOKUP(D2005,'Dados Base'!$B:$K,9,FALSE)*31536000/VLOOKUP($F2005,F:H,MATCH(H2004,F2004:AF2004,0),FALSE)</f>
        <v>3146.4719335553505</v>
      </c>
      <c r="AE2005" s="153">
        <f>VLOOKUP(D2005,'Dados Base'!$B:$K,10,FALSE)*31536000/VLOOKUP($F2005,F:H,MATCH(H2004,F2004:AF2004,0),FALSE)</f>
        <v>358.51221763030128</v>
      </c>
      <c r="AF2005" s="148">
        <v>99.78</v>
      </c>
      <c r="AG2005" s="21">
        <v>95.29</v>
      </c>
      <c r="AH2005" s="148">
        <v>99.78</v>
      </c>
      <c r="AI2005" s="148">
        <v>39.11</v>
      </c>
      <c r="AJ2005" s="148">
        <v>99.91</v>
      </c>
      <c r="AK2005" s="72">
        <f>(SUMIFS('Banco de Indicadores Mun. (2)'!I:I,'Banco de Indicadores Mun. (2)'!B:B,'Banco de Indicadores - Mun. (1)'!B2005,'Banco de Indicadores Mun. (2)'!A:A,'Banco de Indicadores - Mun. (1)'!A2005) / VLOOKUP(D2005,'Dados Base'!$B:$K,8,FALSE)) * 100</f>
        <v>50.376589353612154</v>
      </c>
      <c r="AL2005" s="72">
        <f>(SUMIFS('Banco de Indicadores Mun. (2)'!I:I,'Banco de Indicadores Mun. (2)'!B:B,'Banco de Indicadores - Mun. (1)'!B2005,'Banco de Indicadores Mun. (2)'!A:A,'Banco de Indicadores - Mun. (1)'!A2005) / VLOOKUP(D2005,'Dados Base'!$B:$K,9,FALSE)) * 100</f>
        <v>17.760111260053613</v>
      </c>
      <c r="AM2005" s="72">
        <f>(SUMIFS('Banco de Indicadores Mun. (2)'!J:J,'Banco de Indicadores Mun. (2)'!B:B,'Banco de Indicadores - Mun. (1)'!B2005,'Banco de Indicadores Mun. (2)'!A:A,'Banco de Indicadores - Mun. (1)'!A2005) / VLOOKUP(D2005,'Dados Base'!$B:$K,7,FALSE)) * 100</f>
        <v>49.078162921348301</v>
      </c>
      <c r="AN2005" s="72">
        <f>(SUMIFS('Banco de Indicadores Mun. (2)'!K:K,'Banco de Indicadores Mun. (2)'!B:B,'Banco de Indicadores - Mun. (1)'!B2005,'Banco de Indicadores Mun. (2)'!A:A,'Banco de Indicadores - Mun. (1)'!A2005) / VLOOKUP(D2005,'Dados Base'!$B:$K,10,FALSE)) * 100</f>
        <v>53.095647058823523</v>
      </c>
      <c r="AO2005" s="21"/>
      <c r="AP2005" s="21">
        <v>0</v>
      </c>
      <c r="AQ2005" s="5">
        <v>0</v>
      </c>
      <c r="AR2005" s="9">
        <v>10</v>
      </c>
      <c r="AS2005" s="22">
        <v>100</v>
      </c>
      <c r="AT2005" s="22">
        <v>33</v>
      </c>
      <c r="AU2005" s="22">
        <v>23.42771235279379</v>
      </c>
      <c r="AV2005" s="23">
        <v>4.0199999999999996</v>
      </c>
      <c r="AW2005" s="12">
        <v>1</v>
      </c>
      <c r="AX2005" s="21">
        <v>1</v>
      </c>
      <c r="AY2005" s="116">
        <v>263.16506523393485</v>
      </c>
    </row>
    <row r="2006" spans="1:51" ht="15.75" x14ac:dyDescent="0.25">
      <c r="A2006" s="144">
        <v>2014</v>
      </c>
      <c r="B2006" s="77" t="s">
        <v>71</v>
      </c>
      <c r="C2006" s="78">
        <v>19</v>
      </c>
      <c r="D2006" s="77">
        <v>3506201</v>
      </c>
      <c r="E2006" s="78">
        <v>350620119</v>
      </c>
      <c r="F2006" s="78" t="str">
        <f t="shared" si="84"/>
        <v>3506201192014</v>
      </c>
      <c r="G2006" s="89">
        <v>1.1584909919574615</v>
      </c>
      <c r="H2006" s="80">
        <f t="shared" si="83"/>
        <v>2785</v>
      </c>
      <c r="I2006" s="94">
        <v>2605</v>
      </c>
      <c r="J2006" s="95">
        <v>180</v>
      </c>
      <c r="K2006" s="83">
        <f>(H2006)/VLOOKUP(D2006,'Dados Base'!$B:$K,6,FALSE)</f>
        <v>9.2264369720059634</v>
      </c>
      <c r="L2006" s="88">
        <f t="shared" si="85"/>
        <v>93.53680430879713</v>
      </c>
      <c r="M2006" s="85">
        <v>3</v>
      </c>
      <c r="N2006" s="92">
        <v>0.74399999999999999</v>
      </c>
      <c r="O2006" s="91">
        <v>30</v>
      </c>
      <c r="P2006" s="91" t="s">
        <v>691</v>
      </c>
      <c r="Q2006" s="91" t="s">
        <v>691</v>
      </c>
      <c r="R2006" s="91" t="s">
        <v>691</v>
      </c>
      <c r="S2006" s="91">
        <v>4</v>
      </c>
      <c r="T2006" s="87" t="s">
        <v>691</v>
      </c>
      <c r="U2006" s="91">
        <v>16</v>
      </c>
      <c r="V2006" s="91">
        <v>14</v>
      </c>
      <c r="W2006" s="93">
        <v>0</v>
      </c>
      <c r="X2006" s="146">
        <v>6.6477369791666666E-3</v>
      </c>
      <c r="Y2006" s="21">
        <v>1.83</v>
      </c>
      <c r="Z2006" s="147">
        <v>113</v>
      </c>
      <c r="AA2006" s="147">
        <v>28</v>
      </c>
      <c r="AB2006" s="21">
        <v>1</v>
      </c>
      <c r="AC2006" s="21">
        <v>0</v>
      </c>
      <c r="AD2006" s="153">
        <f>VLOOKUP(D2006,'Dados Base'!$B:$K,9,FALSE)*31536000/VLOOKUP($F2006,F:H,MATCH(H2005,F2005:AF2005,0),FALSE)</f>
        <v>24345.565529622982</v>
      </c>
      <c r="AE2006" s="153">
        <f>VLOOKUP(D2006,'Dados Base'!$B:$K,10,FALSE)*31536000/VLOOKUP($F2006,F:H,MATCH(H2005,F2005:AF2005,0),FALSE)</f>
        <v>2830.8797127468583</v>
      </c>
      <c r="AF2006" s="148">
        <v>91.66</v>
      </c>
      <c r="AG2006" s="21">
        <v>91.38</v>
      </c>
      <c r="AH2006" s="148">
        <v>91.56</v>
      </c>
      <c r="AI2006" s="148">
        <v>19.57</v>
      </c>
      <c r="AJ2006" s="148">
        <v>100</v>
      </c>
      <c r="AK2006" s="72">
        <f>(SUMIFS('Banco de Indicadores Mun. (2)'!I:I,'Banco de Indicadores Mun. (2)'!B:B,'Banco de Indicadores - Mun. (1)'!B2006,'Banco de Indicadores Mun. (2)'!A:A,'Banco de Indicadores - Mun. (1)'!A2006) / VLOOKUP(D2006,'Dados Base'!$B:$K,8,FALSE)) * 100</f>
        <v>19.870953488372091</v>
      </c>
      <c r="AL2006" s="72">
        <f>(SUMIFS('Banco de Indicadores Mun. (2)'!I:I,'Banco de Indicadores Mun. (2)'!B:B,'Banco de Indicadores - Mun. (1)'!B2006,'Banco de Indicadores Mun. (2)'!A:A,'Banco de Indicadores - Mun. (1)'!A2006) / VLOOKUP(D2006,'Dados Base'!$B:$K,9,FALSE)) * 100</f>
        <v>7.9483813953488376</v>
      </c>
      <c r="AM2006" s="72">
        <f>(SUMIFS('Banco de Indicadores Mun. (2)'!J:J,'Banco de Indicadores Mun. (2)'!B:B,'Banco de Indicadores - Mun. (1)'!B2006,'Banco de Indicadores Mun. (2)'!A:A,'Banco de Indicadores - Mun. (1)'!A2006) / VLOOKUP(D2006,'Dados Base'!$B:$K,7,FALSE)) * 100</f>
        <v>27.025147540983603</v>
      </c>
      <c r="AN2006" s="72">
        <f>(SUMIFS('Banco de Indicadores Mun. (2)'!K:K,'Banco de Indicadores Mun. (2)'!B:B,'Banco de Indicadores - Mun. (1)'!B2006,'Banco de Indicadores Mun. (2)'!A:A,'Banco de Indicadores - Mun. (1)'!A2006) / VLOOKUP(D2006,'Dados Base'!$B:$K,10,FALSE)) * 100</f>
        <v>2.4147200000000004</v>
      </c>
      <c r="AO2006" s="21"/>
      <c r="AP2006" s="21">
        <v>0</v>
      </c>
      <c r="AQ2006" s="5">
        <v>0</v>
      </c>
      <c r="AR2006" s="9">
        <v>9.5</v>
      </c>
      <c r="AS2006" s="22">
        <v>99</v>
      </c>
      <c r="AT2006" s="22">
        <v>99</v>
      </c>
      <c r="AU2006" s="22">
        <v>80.141843971631204</v>
      </c>
      <c r="AV2006" s="23">
        <v>9.69</v>
      </c>
      <c r="AW2006" s="12">
        <v>0</v>
      </c>
      <c r="AX2006" s="21">
        <v>0</v>
      </c>
      <c r="AY2006" s="116">
        <v>143.70942589775234</v>
      </c>
    </row>
    <row r="2007" spans="1:51" ht="15.75" x14ac:dyDescent="0.25">
      <c r="A2007" s="144">
        <v>2014</v>
      </c>
      <c r="B2007" s="77" t="s">
        <v>72</v>
      </c>
      <c r="C2007" s="78">
        <v>14</v>
      </c>
      <c r="D2007" s="77">
        <v>3506300</v>
      </c>
      <c r="E2007" s="78">
        <v>350630014</v>
      </c>
      <c r="F2007" s="78" t="str">
        <f t="shared" si="84"/>
        <v>3506300142014</v>
      </c>
      <c r="G2007" s="89">
        <v>-1.0206875671436855E-2</v>
      </c>
      <c r="H2007" s="80">
        <f t="shared" si="83"/>
        <v>10771</v>
      </c>
      <c r="I2007" s="94">
        <v>9743</v>
      </c>
      <c r="J2007" s="95">
        <v>1028</v>
      </c>
      <c r="K2007" s="83">
        <f>(H2007)/VLOOKUP(D2007,'Dados Base'!$B:$K,6,FALSE)</f>
        <v>44.139824604540607</v>
      </c>
      <c r="L2007" s="88">
        <f t="shared" si="85"/>
        <v>90.455853681180955</v>
      </c>
      <c r="M2007" s="85">
        <v>3</v>
      </c>
      <c r="N2007" s="92">
        <v>0.73399999999999999</v>
      </c>
      <c r="O2007" s="91">
        <v>64</v>
      </c>
      <c r="P2007" s="91" t="s">
        <v>691</v>
      </c>
      <c r="Q2007" s="91" t="s">
        <v>691</v>
      </c>
      <c r="R2007" s="91" t="s">
        <v>691</v>
      </c>
      <c r="S2007" s="91">
        <v>39</v>
      </c>
      <c r="T2007" s="87" t="s">
        <v>691</v>
      </c>
      <c r="U2007" s="91">
        <v>100</v>
      </c>
      <c r="V2007" s="91">
        <v>95</v>
      </c>
      <c r="W2007" s="93">
        <v>2.7</v>
      </c>
      <c r="X2007" s="146">
        <v>2.5143553125000002E-2</v>
      </c>
      <c r="Y2007" s="21">
        <v>6.99</v>
      </c>
      <c r="Z2007" s="147">
        <v>467</v>
      </c>
      <c r="AA2007" s="147">
        <v>73</v>
      </c>
      <c r="AB2007" s="21">
        <v>0</v>
      </c>
      <c r="AC2007" s="21">
        <v>0</v>
      </c>
      <c r="AD2007" s="153">
        <f>VLOOKUP(D2007,'Dados Base'!$B:$K,9,FALSE)*31536000/VLOOKUP($F2007,F:H,MATCH(H2006,F2006:AF2006,0),FALSE)</f>
        <v>7407.4904837062486</v>
      </c>
      <c r="AE2007" s="153">
        <f>VLOOKUP(D2007,'Dados Base'!$B:$K,10,FALSE)*31536000/VLOOKUP($F2007,F:H,MATCH(H2006,F2006:AF2006,0),FALSE)</f>
        <v>849.07993686751445</v>
      </c>
      <c r="AF2007" s="148">
        <v>89.64</v>
      </c>
      <c r="AG2007" s="21">
        <v>89.64</v>
      </c>
      <c r="AH2007" s="148">
        <v>89.31</v>
      </c>
      <c r="AI2007" s="148">
        <v>14.28</v>
      </c>
      <c r="AJ2007" s="148">
        <v>100</v>
      </c>
      <c r="AK2007" s="72">
        <f>(SUMIFS('Banco de Indicadores Mun. (2)'!I:I,'Banco de Indicadores Mun. (2)'!B:B,'Banco de Indicadores - Mun. (1)'!B2007,'Banco de Indicadores Mun. (2)'!A:A,'Banco de Indicadores - Mun. (1)'!A2007) / VLOOKUP(D2007,'Dados Base'!$B:$K,8,FALSE)) * 100</f>
        <v>19.108710743801652</v>
      </c>
      <c r="AL2007" s="72">
        <f>(SUMIFS('Banco de Indicadores Mun. (2)'!I:I,'Banco de Indicadores Mun. (2)'!B:B,'Banco de Indicadores - Mun. (1)'!B2007,'Banco de Indicadores Mun. (2)'!A:A,'Banco de Indicadores - Mun. (1)'!A2007) / VLOOKUP(D2007,'Dados Base'!$B:$K,9,FALSE)) * 100</f>
        <v>9.1389486166007909</v>
      </c>
      <c r="AM2007" s="72">
        <f>(SUMIFS('Banco de Indicadores Mun. (2)'!J:J,'Banco de Indicadores Mun. (2)'!B:B,'Banco de Indicadores - Mun. (1)'!B2007,'Banco de Indicadores Mun. (2)'!A:A,'Banco de Indicadores - Mun. (1)'!A2007) / VLOOKUP(D2007,'Dados Base'!$B:$K,7,FALSE)) * 100</f>
        <v>21.583652173913041</v>
      </c>
      <c r="AN2007" s="72">
        <f>(SUMIFS('Banco de Indicadores Mun. (2)'!K:K,'Banco de Indicadores Mun. (2)'!B:B,'Banco de Indicadores - Mun. (1)'!B2007,'Banco de Indicadores Mun. (2)'!A:A,'Banco de Indicadores - Mun. (1)'!A2007) / VLOOKUP(D2007,'Dados Base'!$B:$K,10,FALSE)) * 100</f>
        <v>11.257172413793109</v>
      </c>
      <c r="AO2007" s="21"/>
      <c r="AP2007" s="21">
        <v>0</v>
      </c>
      <c r="AQ2007" s="5">
        <v>0</v>
      </c>
      <c r="AR2007" s="9">
        <v>5.2</v>
      </c>
      <c r="AS2007" s="22">
        <v>100</v>
      </c>
      <c r="AT2007" s="22">
        <v>100</v>
      </c>
      <c r="AU2007" s="22">
        <v>86.481481481481481</v>
      </c>
      <c r="AV2007" s="23">
        <v>9.6999999999999993</v>
      </c>
      <c r="AW2007" s="12">
        <v>0</v>
      </c>
      <c r="AX2007" s="21">
        <v>0</v>
      </c>
      <c r="AY2007" s="116">
        <v>208.92816369510149</v>
      </c>
    </row>
    <row r="2008" spans="1:51" ht="15.75" x14ac:dyDescent="0.25">
      <c r="A2008" s="144">
        <v>2014</v>
      </c>
      <c r="B2008" s="77" t="s">
        <v>73</v>
      </c>
      <c r="C2008" s="78">
        <v>7</v>
      </c>
      <c r="D2008" s="77">
        <v>3506359</v>
      </c>
      <c r="E2008" s="78">
        <v>35063597</v>
      </c>
      <c r="F2008" s="78" t="str">
        <f t="shared" si="84"/>
        <v>350635972014</v>
      </c>
      <c r="G2008" s="89">
        <v>3.9266298789251142</v>
      </c>
      <c r="H2008" s="80">
        <f t="shared" si="83"/>
        <v>53915</v>
      </c>
      <c r="I2008" s="94">
        <v>53211</v>
      </c>
      <c r="J2008" s="95">
        <v>704</v>
      </c>
      <c r="K2008" s="83">
        <f>(H2008)/VLOOKUP(D2008,'Dados Base'!$B:$K,6,FALSE)</f>
        <v>109.65019320724019</v>
      </c>
      <c r="L2008" s="88">
        <f t="shared" si="85"/>
        <v>98.694240934804782</v>
      </c>
      <c r="M2008" s="85">
        <v>2</v>
      </c>
      <c r="N2008" s="92">
        <v>0.73</v>
      </c>
      <c r="O2008" s="91">
        <v>3</v>
      </c>
      <c r="P2008" s="91" t="s">
        <v>691</v>
      </c>
      <c r="Q2008" s="91" t="s">
        <v>691</v>
      </c>
      <c r="R2008" s="91" t="s">
        <v>691</v>
      </c>
      <c r="S2008" s="91">
        <v>37</v>
      </c>
      <c r="T2008" s="87" t="s">
        <v>691</v>
      </c>
      <c r="U2008" s="91">
        <v>498</v>
      </c>
      <c r="V2008" s="91">
        <v>872</v>
      </c>
      <c r="W2008" s="93">
        <v>0</v>
      </c>
      <c r="X2008" s="146">
        <v>0.14916527014467593</v>
      </c>
      <c r="Y2008" s="21">
        <v>43.39</v>
      </c>
      <c r="Z2008" s="147">
        <v>807</v>
      </c>
      <c r="AA2008" s="147">
        <v>2123</v>
      </c>
      <c r="AB2008" s="21">
        <v>6</v>
      </c>
      <c r="AC2008" s="21">
        <v>0</v>
      </c>
      <c r="AD2008" s="153">
        <f>VLOOKUP(D2008,'Dados Base'!$B:$K,9,FALSE)*31536000/VLOOKUP($F2008,F:H,MATCH(H2007,F2007:AF2007,0),FALSE)</f>
        <v>16085.319484373551</v>
      </c>
      <c r="AE2008" s="153">
        <f>VLOOKUP(D2008,'Dados Base'!$B:$K,10,FALSE)*31536000/VLOOKUP($F2008,F:H,MATCH(H2007,F2007:AF2007,0),FALSE)</f>
        <v>2041.3732727441341</v>
      </c>
      <c r="AF2008" s="148">
        <v>90.89</v>
      </c>
      <c r="AG2008" s="21">
        <v>100</v>
      </c>
      <c r="AH2008" s="148">
        <v>43.05</v>
      </c>
      <c r="AI2008" s="148">
        <v>41.33</v>
      </c>
      <c r="AJ2008" s="148">
        <v>92.4</v>
      </c>
      <c r="AK2008" s="72">
        <f>(SUMIFS('Banco de Indicadores Mun. (2)'!I:I,'Banco de Indicadores Mun. (2)'!B:B,'Banco de Indicadores - Mun. (1)'!B2008,'Banco de Indicadores Mun. (2)'!A:A,'Banco de Indicadores - Mun. (1)'!A2008) / VLOOKUP(D2008,'Dados Base'!$B:$K,8,FALSE)) * 100</f>
        <v>17.106122687439143</v>
      </c>
      <c r="AL2008" s="72">
        <f>(SUMIFS('Banco de Indicadores Mun. (2)'!I:I,'Banco de Indicadores Mun. (2)'!B:B,'Banco de Indicadores - Mun. (1)'!B2008,'Banco de Indicadores Mun. (2)'!A:A,'Banco de Indicadores - Mun. (1)'!A2008) / VLOOKUP(D2008,'Dados Base'!$B:$K,9,FALSE)) * 100</f>
        <v>6.3883592727272713</v>
      </c>
      <c r="AM2008" s="72">
        <f>(SUMIFS('Banco de Indicadores Mun. (2)'!J:J,'Banco de Indicadores Mun. (2)'!B:B,'Banco de Indicadores - Mun. (1)'!B2008,'Banco de Indicadores Mun. (2)'!A:A,'Banco de Indicadores - Mun. (1)'!A2008) / VLOOKUP(D2008,'Dados Base'!$B:$K,7,FALSE)) * 100</f>
        <v>25.911486725663714</v>
      </c>
      <c r="AN2008" s="72">
        <f>(SUMIFS('Banco de Indicadores Mun. (2)'!K:K,'Banco de Indicadores Mun. (2)'!B:B,'Banco de Indicadores - Mun. (1)'!B2008,'Banco de Indicadores Mun. (2)'!A:A,'Banco de Indicadores - Mun. (1)'!A2008) / VLOOKUP(D2008,'Dados Base'!$B:$K,10,FALSE)) * 100</f>
        <v>0</v>
      </c>
      <c r="AO2008" s="21"/>
      <c r="AP2008" s="21">
        <v>1.8547713994250208</v>
      </c>
      <c r="AQ2008" s="5">
        <v>0</v>
      </c>
      <c r="AR2008" s="9">
        <v>9.5</v>
      </c>
      <c r="AS2008" s="22">
        <v>34</v>
      </c>
      <c r="AT2008" s="22">
        <v>34</v>
      </c>
      <c r="AU2008" s="22">
        <v>27.542662116040958</v>
      </c>
      <c r="AV2008" s="23">
        <v>4.3</v>
      </c>
      <c r="AW2008" s="12">
        <v>0</v>
      </c>
      <c r="AX2008" s="21">
        <v>0</v>
      </c>
      <c r="AY2008" s="116">
        <v>687.71287481762511</v>
      </c>
    </row>
    <row r="2009" spans="1:51" ht="15.75" x14ac:dyDescent="0.25">
      <c r="A2009" s="144">
        <v>2014</v>
      </c>
      <c r="B2009" s="77" t="s">
        <v>74</v>
      </c>
      <c r="C2009" s="78">
        <v>19</v>
      </c>
      <c r="D2009" s="77">
        <v>3506409</v>
      </c>
      <c r="E2009" s="78">
        <v>350640919</v>
      </c>
      <c r="F2009" s="78" t="str">
        <f t="shared" si="84"/>
        <v>3506409192014</v>
      </c>
      <c r="G2009" s="89">
        <v>1.2620583430302812</v>
      </c>
      <c r="H2009" s="80">
        <f t="shared" si="83"/>
        <v>7381</v>
      </c>
      <c r="I2009" s="94">
        <v>6867</v>
      </c>
      <c r="J2009" s="95">
        <v>514</v>
      </c>
      <c r="K2009" s="83">
        <f>(H2009)/VLOOKUP(D2009,'Dados Base'!$B:$K,6,FALSE)</f>
        <v>46.929043743641913</v>
      </c>
      <c r="L2009" s="88">
        <f t="shared" si="85"/>
        <v>93.036173960168</v>
      </c>
      <c r="M2009" s="85">
        <v>3</v>
      </c>
      <c r="N2009" s="92">
        <v>0.76800000000000002</v>
      </c>
      <c r="O2009" s="91">
        <v>45</v>
      </c>
      <c r="P2009" s="91" t="s">
        <v>691</v>
      </c>
      <c r="Q2009" s="91" t="s">
        <v>691</v>
      </c>
      <c r="R2009" s="91" t="s">
        <v>691</v>
      </c>
      <c r="S2009" s="91">
        <v>36</v>
      </c>
      <c r="T2009" s="87" t="s">
        <v>691</v>
      </c>
      <c r="U2009" s="91">
        <v>96</v>
      </c>
      <c r="V2009" s="91">
        <v>72</v>
      </c>
      <c r="W2009" s="93">
        <v>0</v>
      </c>
      <c r="X2009" s="146">
        <v>1.9221354166666666E-2</v>
      </c>
      <c r="Y2009" s="21">
        <v>4.8899999999999997</v>
      </c>
      <c r="Z2009" s="147">
        <v>310</v>
      </c>
      <c r="AA2009" s="147">
        <v>68</v>
      </c>
      <c r="AB2009" s="21">
        <v>1</v>
      </c>
      <c r="AC2009" s="21">
        <v>0</v>
      </c>
      <c r="AD2009" s="153">
        <f>VLOOKUP(D2009,'Dados Base'!$B:$K,9,FALSE)*31536000/VLOOKUP($F2009,F:H,MATCH(H2008,F2008:AF2008,0),FALSE)</f>
        <v>4913.4805581899473</v>
      </c>
      <c r="AE2009" s="153">
        <f>VLOOKUP(D2009,'Dados Base'!$B:$K,10,FALSE)*31536000/VLOOKUP($F2009,F:H,MATCH(H2008,F2008:AF2008,0),FALSE)</f>
        <v>427.25917897303901</v>
      </c>
      <c r="AF2009" s="148">
        <v>100</v>
      </c>
      <c r="AG2009" s="21">
        <v>91.95</v>
      </c>
      <c r="AH2009" s="148">
        <v>100</v>
      </c>
      <c r="AI2009" s="148">
        <v>0</v>
      </c>
      <c r="AJ2009" s="148">
        <v>100</v>
      </c>
      <c r="AK2009" s="72">
        <f>(SUMIFS('Banco de Indicadores Mun. (2)'!I:I,'Banco de Indicadores Mun. (2)'!B:B,'Banco de Indicadores - Mun. (1)'!B2009,'Banco de Indicadores Mun. (2)'!A:A,'Banco de Indicadores - Mun. (1)'!A2009) / VLOOKUP(D2009,'Dados Base'!$B:$K,8,FALSE)) * 100</f>
        <v>1.3931794871794869</v>
      </c>
      <c r="AL2009" s="72">
        <f>(SUMIFS('Banco de Indicadores Mun. (2)'!I:I,'Banco de Indicadores Mun. (2)'!B:B,'Banco de Indicadores - Mun. (1)'!B2009,'Banco de Indicadores Mun. (2)'!A:A,'Banco de Indicadores - Mun. (1)'!A2009) / VLOOKUP(D2009,'Dados Base'!$B:$K,9,FALSE)) * 100</f>
        <v>0.47246956521739131</v>
      </c>
      <c r="AM2009" s="72">
        <f>(SUMIFS('Banco de Indicadores Mun. (2)'!J:J,'Banco de Indicadores Mun. (2)'!B:B,'Banco de Indicadores - Mun. (1)'!B2009,'Banco de Indicadores Mun. (2)'!A:A,'Banco de Indicadores - Mun. (1)'!A2009) / VLOOKUP(D2009,'Dados Base'!$B:$K,7,FALSE)) * 100</f>
        <v>1.5900344827586208</v>
      </c>
      <c r="AN2009" s="72">
        <f>(SUMIFS('Banco de Indicadores Mun. (2)'!K:K,'Banco de Indicadores Mun. (2)'!B:B,'Banco de Indicadores - Mun. (1)'!B2009,'Banco de Indicadores Mun. (2)'!A:A,'Banco de Indicadores - Mun. (1)'!A2009) / VLOOKUP(D2009,'Dados Base'!$B:$K,10,FALSE)) * 100</f>
        <v>0.82229999999999981</v>
      </c>
      <c r="AO2009" s="21"/>
      <c r="AP2009" s="21">
        <v>0</v>
      </c>
      <c r="AQ2009" s="5">
        <v>0</v>
      </c>
      <c r="AR2009" s="9">
        <v>4.8</v>
      </c>
      <c r="AS2009" s="22">
        <v>100</v>
      </c>
      <c r="AT2009" s="22">
        <v>100</v>
      </c>
      <c r="AU2009" s="22">
        <v>82.010582010582013</v>
      </c>
      <c r="AV2009" s="23">
        <v>10</v>
      </c>
      <c r="AW2009" s="12">
        <v>0</v>
      </c>
      <c r="AX2009" s="21">
        <v>0</v>
      </c>
      <c r="AY2009" s="116">
        <v>0</v>
      </c>
    </row>
    <row r="2010" spans="1:51" ht="15.75" x14ac:dyDescent="0.25">
      <c r="A2010" s="144">
        <v>2014</v>
      </c>
      <c r="B2010" s="77" t="s">
        <v>75</v>
      </c>
      <c r="C2010" s="78">
        <v>19</v>
      </c>
      <c r="D2010" s="77">
        <v>3506508</v>
      </c>
      <c r="E2010" s="78">
        <v>350650819</v>
      </c>
      <c r="F2010" s="78" t="str">
        <f t="shared" si="84"/>
        <v>3506508192014</v>
      </c>
      <c r="G2010" s="89">
        <v>1.321846402991711</v>
      </c>
      <c r="H2010" s="80">
        <f t="shared" si="83"/>
        <v>114081</v>
      </c>
      <c r="I2010" s="94">
        <v>110854</v>
      </c>
      <c r="J2010" s="95">
        <v>3227</v>
      </c>
      <c r="K2010" s="83">
        <f>(H2010)/VLOOKUP(D2010,'Dados Base'!$B:$K,6,FALSE)</f>
        <v>214.98351078865542</v>
      </c>
      <c r="L2010" s="88">
        <f t="shared" si="85"/>
        <v>97.171308105644243</v>
      </c>
      <c r="M2010" s="85">
        <v>3</v>
      </c>
      <c r="N2010" s="92">
        <v>0.78</v>
      </c>
      <c r="O2010" s="91">
        <v>192</v>
      </c>
      <c r="P2010" s="91" t="s">
        <v>691</v>
      </c>
      <c r="Q2010" s="91" t="s">
        <v>691</v>
      </c>
      <c r="R2010" s="91" t="s">
        <v>691</v>
      </c>
      <c r="S2010" s="91">
        <v>867</v>
      </c>
      <c r="T2010" s="87" t="s">
        <v>691</v>
      </c>
      <c r="U2010" s="91">
        <v>1452</v>
      </c>
      <c r="V2010" s="91">
        <v>1050</v>
      </c>
      <c r="W2010" s="93">
        <v>9.5299999999999994</v>
      </c>
      <c r="X2010" s="146">
        <v>0.39743496527777777</v>
      </c>
      <c r="Y2010" s="21">
        <v>102.29</v>
      </c>
      <c r="Z2010" s="147">
        <v>5216</v>
      </c>
      <c r="AA2010" s="147">
        <v>921</v>
      </c>
      <c r="AB2010" s="21">
        <v>7</v>
      </c>
      <c r="AC2010" s="21">
        <v>0</v>
      </c>
      <c r="AD2010" s="153">
        <f>VLOOKUP(D2010,'Dados Base'!$B:$K,9,FALSE)*31536000/VLOOKUP($F2010,F:H,MATCH(H2009,F2009:AF2009,0),FALSE)</f>
        <v>1061.5110316354169</v>
      </c>
      <c r="AE2010" s="153">
        <f>VLOOKUP(D2010,'Dados Base'!$B:$K,10,FALSE)*31536000/VLOOKUP($F2010,F:H,MATCH(H2009,F2009:AF2009,0),FALSE)</f>
        <v>82.930549346516926</v>
      </c>
      <c r="AF2010" s="148">
        <v>100</v>
      </c>
      <c r="AG2010" s="21">
        <v>100</v>
      </c>
      <c r="AH2010" s="148">
        <v>100</v>
      </c>
      <c r="AI2010" s="148">
        <v>28.14</v>
      </c>
      <c r="AJ2010" s="148">
        <v>100</v>
      </c>
      <c r="AK2010" s="72">
        <f>(SUMIFS('Banco de Indicadores Mun. (2)'!I:I,'Banco de Indicadores Mun. (2)'!B:B,'Banco de Indicadores - Mun. (1)'!B2010,'Banco de Indicadores Mun. (2)'!A:A,'Banco de Indicadores - Mun. (1)'!A2010) / VLOOKUP(D2010,'Dados Base'!$B:$K,8,FALSE)) * 100</f>
        <v>24.356702479338832</v>
      </c>
      <c r="AL2010" s="72">
        <f>(SUMIFS('Banco de Indicadores Mun. (2)'!I:I,'Banco de Indicadores Mun. (2)'!B:B,'Banco de Indicadores - Mun. (1)'!B2010,'Banco de Indicadores Mun. (2)'!A:A,'Banco de Indicadores - Mun. (1)'!A2010) / VLOOKUP(D2010,'Dados Base'!$B:$K,9,FALSE)) * 100</f>
        <v>7.6748984374999969</v>
      </c>
      <c r="AM2010" s="72">
        <f>(SUMIFS('Banco de Indicadores Mun. (2)'!J:J,'Banco de Indicadores Mun. (2)'!B:B,'Banco de Indicadores - Mun. (1)'!B2010,'Banco de Indicadores Mun. (2)'!A:A,'Banco de Indicadores - Mun. (1)'!A2010) / VLOOKUP(D2010,'Dados Base'!$B:$K,7,FALSE)) * 100</f>
        <v>6.6677912087912077</v>
      </c>
      <c r="AN2010" s="72">
        <f>(SUMIFS('Banco de Indicadores Mun. (2)'!K:K,'Banco de Indicadores Mun. (2)'!B:B,'Banco de Indicadores - Mun. (1)'!B2010,'Banco de Indicadores Mun. (2)'!A:A,'Banco de Indicadores - Mun. (1)'!A2010) / VLOOKUP(D2010,'Dados Base'!$B:$K,10,FALSE)) * 100</f>
        <v>78.013066666666646</v>
      </c>
      <c r="AO2010" s="21"/>
      <c r="AP2010" s="21">
        <v>0</v>
      </c>
      <c r="AQ2010" s="5">
        <v>0</v>
      </c>
      <c r="AR2010" s="9">
        <v>7.7</v>
      </c>
      <c r="AS2010" s="22">
        <v>100</v>
      </c>
      <c r="AT2010" s="22">
        <v>100</v>
      </c>
      <c r="AU2010" s="22">
        <v>84.992667427081642</v>
      </c>
      <c r="AV2010" s="23">
        <v>9.6999999999999993</v>
      </c>
      <c r="AW2010" s="12">
        <v>1</v>
      </c>
      <c r="AX2010" s="21">
        <v>0</v>
      </c>
      <c r="AY2010" s="116">
        <v>54.974216428648084</v>
      </c>
    </row>
    <row r="2011" spans="1:51" ht="15.75" x14ac:dyDescent="0.25">
      <c r="A2011" s="144">
        <v>2014</v>
      </c>
      <c r="B2011" s="77" t="s">
        <v>76</v>
      </c>
      <c r="C2011" s="78">
        <v>6</v>
      </c>
      <c r="D2011" s="77">
        <v>3506607</v>
      </c>
      <c r="E2011" s="78">
        <v>35066076</v>
      </c>
      <c r="F2011" s="78" t="str">
        <f t="shared" si="84"/>
        <v>350660762014</v>
      </c>
      <c r="G2011" s="89">
        <v>1.3663526195111686</v>
      </c>
      <c r="H2011" s="80">
        <f t="shared" si="83"/>
        <v>30062</v>
      </c>
      <c r="I2011" s="94">
        <v>25975</v>
      </c>
      <c r="J2011" s="95">
        <v>4087</v>
      </c>
      <c r="K2011" s="83">
        <f>(H2011)/VLOOKUP(D2011,'Dados Base'!$B:$K,6,FALSE)</f>
        <v>94.916645617580187</v>
      </c>
      <c r="L2011" s="88">
        <f t="shared" si="85"/>
        <v>86.40476348878984</v>
      </c>
      <c r="M2011" s="85">
        <v>5</v>
      </c>
      <c r="N2011" s="92">
        <v>0.71199999999999997</v>
      </c>
      <c r="O2011" s="91">
        <v>133</v>
      </c>
      <c r="P2011" s="91" t="s">
        <v>691</v>
      </c>
      <c r="Q2011" s="91" t="s">
        <v>691</v>
      </c>
      <c r="R2011" s="91" t="s">
        <v>691</v>
      </c>
      <c r="S2011" s="91">
        <v>14</v>
      </c>
      <c r="T2011" s="87" t="s">
        <v>691</v>
      </c>
      <c r="U2011" s="91">
        <v>165</v>
      </c>
      <c r="V2011" s="91">
        <v>109</v>
      </c>
      <c r="W2011" s="93">
        <v>13.95</v>
      </c>
      <c r="X2011" s="146">
        <v>5.1839379039351846E-2</v>
      </c>
      <c r="Y2011" s="21">
        <v>21.17</v>
      </c>
      <c r="Z2011" s="147">
        <v>1015</v>
      </c>
      <c r="AA2011" s="147">
        <v>414</v>
      </c>
      <c r="AB2011" s="21">
        <v>1</v>
      </c>
      <c r="AC2011" s="21">
        <v>0</v>
      </c>
      <c r="AD2011" s="153">
        <f>VLOOKUP(D2011,'Dados Base'!$B:$K,9,FALSE)*31536000/VLOOKUP($F2011,F:H,MATCH(H2010,F2010:AF2010,0),FALSE)</f>
        <v>9965.8040050562176</v>
      </c>
      <c r="AE2011" s="153">
        <f>VLOOKUP(D2011,'Dados Base'!$B:$K,10,FALSE)*31536000/VLOOKUP($F2011,F:H,MATCH(H2010,F2010:AF2010,0),FALSE)</f>
        <v>1311.2900006652917</v>
      </c>
      <c r="AF2011" s="148">
        <v>56.65</v>
      </c>
      <c r="AG2011" s="21">
        <v>100</v>
      </c>
      <c r="AH2011" s="148">
        <v>52.53</v>
      </c>
      <c r="AI2011" s="148">
        <v>27.21</v>
      </c>
      <c r="AJ2011" s="148">
        <v>66</v>
      </c>
      <c r="AK2011" s="72">
        <f>(SUMIFS('Banco de Indicadores Mun. (2)'!I:I,'Banco de Indicadores Mun. (2)'!B:B,'Banco de Indicadores - Mun. (1)'!B2011,'Banco de Indicadores Mun. (2)'!A:A,'Banco de Indicadores - Mun. (1)'!A2011) / VLOOKUP(D2011,'Dados Base'!$B:$K,8,FALSE)) * 100</f>
        <v>21.278912676056368</v>
      </c>
      <c r="AL2011" s="72">
        <f>(SUMIFS('Banco de Indicadores Mun. (2)'!I:I,'Banco de Indicadores Mun. (2)'!B:B,'Banco de Indicadores - Mun. (1)'!B2011,'Banco de Indicadores Mun. (2)'!A:A,'Banco de Indicadores - Mun. (1)'!A2011) / VLOOKUP(D2011,'Dados Base'!$B:$K,9,FALSE)) * 100</f>
        <v>7.9515936842105379</v>
      </c>
      <c r="AM2011" s="72">
        <f>(SUMIFS('Banco de Indicadores Mun. (2)'!J:J,'Banco de Indicadores Mun. (2)'!B:B,'Banco de Indicadores - Mun. (1)'!B2011,'Banco de Indicadores Mun. (2)'!A:A,'Banco de Indicadores - Mun. (1)'!A2011) / VLOOKUP(D2011,'Dados Base'!$B:$K,7,FALSE)) * 100</f>
        <v>32.389113043478311</v>
      </c>
      <c r="AN2011" s="72">
        <f>(SUMIFS('Banco de Indicadores Mun. (2)'!K:K,'Banco de Indicadores Mun. (2)'!B:B,'Banco de Indicadores - Mun. (1)'!B2011,'Banco de Indicadores Mun. (2)'!A:A,'Banco de Indicadores - Mun. (1)'!A2011) / VLOOKUP(D2011,'Dados Base'!$B:$K,10,FALSE)) * 100</f>
        <v>0.836144</v>
      </c>
      <c r="AO2011" s="21"/>
      <c r="AP2011" s="21">
        <v>0</v>
      </c>
      <c r="AQ2011" s="5">
        <v>0</v>
      </c>
      <c r="AR2011" s="9">
        <v>10</v>
      </c>
      <c r="AS2011" s="22">
        <v>97</v>
      </c>
      <c r="AT2011" s="22">
        <v>96.03000000000003</v>
      </c>
      <c r="AU2011" s="22">
        <v>71.028691392582232</v>
      </c>
      <c r="AV2011" s="23">
        <v>7.76</v>
      </c>
      <c r="AW2011" s="12">
        <v>0</v>
      </c>
      <c r="AX2011" s="21">
        <v>0</v>
      </c>
      <c r="AY2011" s="116">
        <v>210.78822895787707</v>
      </c>
    </row>
    <row r="2012" spans="1:51" ht="15.75" x14ac:dyDescent="0.25">
      <c r="A2012" s="144">
        <v>2014</v>
      </c>
      <c r="B2012" s="77" t="s">
        <v>77</v>
      </c>
      <c r="C2012" s="78">
        <v>13</v>
      </c>
      <c r="D2012" s="77">
        <v>3506706</v>
      </c>
      <c r="E2012" s="78">
        <v>350670613</v>
      </c>
      <c r="F2012" s="78" t="str">
        <f t="shared" si="84"/>
        <v>3506706132014</v>
      </c>
      <c r="G2012" s="89">
        <v>0.7364297404921949</v>
      </c>
      <c r="H2012" s="80">
        <f t="shared" si="83"/>
        <v>14022</v>
      </c>
      <c r="I2012" s="94">
        <v>12684</v>
      </c>
      <c r="J2012" s="95">
        <v>1338</v>
      </c>
      <c r="K2012" s="83">
        <f>(H2012)/VLOOKUP(D2012,'Dados Base'!$B:$K,6,FALSE)</f>
        <v>20.291742641312844</v>
      </c>
      <c r="L2012" s="88">
        <f t="shared" si="85"/>
        <v>90.457851946940522</v>
      </c>
      <c r="M2012" s="85">
        <v>2</v>
      </c>
      <c r="N2012" s="92">
        <v>0.68100000000000005</v>
      </c>
      <c r="O2012" s="91">
        <v>139</v>
      </c>
      <c r="P2012" s="91" t="s">
        <v>691</v>
      </c>
      <c r="Q2012" s="91" t="s">
        <v>691</v>
      </c>
      <c r="R2012" s="91" t="s">
        <v>691</v>
      </c>
      <c r="S2012" s="91">
        <v>33</v>
      </c>
      <c r="T2012" s="87" t="s">
        <v>691</v>
      </c>
      <c r="U2012" s="91">
        <v>105</v>
      </c>
      <c r="V2012" s="91">
        <v>79</v>
      </c>
      <c r="W2012" s="93">
        <v>0</v>
      </c>
      <c r="X2012" s="146">
        <v>3.3647357500427529E-2</v>
      </c>
      <c r="Y2012" s="21">
        <v>9.0299999999999994</v>
      </c>
      <c r="Z2012" s="147">
        <v>512</v>
      </c>
      <c r="AA2012" s="147">
        <v>185</v>
      </c>
      <c r="AB2012" s="21">
        <v>2</v>
      </c>
      <c r="AC2012" s="21">
        <v>0</v>
      </c>
      <c r="AD2012" s="153">
        <f>VLOOKUP(D2012,'Dados Base'!$B:$K,9,FALSE)*31536000/VLOOKUP($F2012,F:H,MATCH(H2011,F2011:AF2011,0),FALSE)</f>
        <v>12369.704749679076</v>
      </c>
      <c r="AE2012" s="153">
        <f>VLOOKUP(D2012,'Dados Base'!$B:$K,10,FALSE)*31536000/VLOOKUP($F2012,F:H,MATCH(H2011,F2011:AF2011,0),FALSE)</f>
        <v>1259.4608472400514</v>
      </c>
      <c r="AF2012" s="148" t="s">
        <v>692</v>
      </c>
      <c r="AG2012" s="21" t="s">
        <v>692</v>
      </c>
      <c r="AH2012" s="148" t="s">
        <v>692</v>
      </c>
      <c r="AI2012" s="148" t="s">
        <v>692</v>
      </c>
      <c r="AJ2012" s="148" t="s">
        <v>692</v>
      </c>
      <c r="AK2012" s="72">
        <f>(SUMIFS('Banco de Indicadores Mun. (2)'!I:I,'Banco de Indicadores Mun. (2)'!B:B,'Banco de Indicadores - Mun. (1)'!B2012,'Banco de Indicadores Mun. (2)'!A:A,'Banco de Indicadores - Mun. (1)'!A2012) / VLOOKUP(D2012,'Dados Base'!$B:$K,8,FALSE)) * 100</f>
        <v>57.931045936395762</v>
      </c>
      <c r="AL2012" s="72">
        <f>(SUMIFS('Banco de Indicadores Mun. (2)'!I:I,'Banco de Indicadores Mun. (2)'!B:B,'Banco de Indicadores - Mun. (1)'!B2012,'Banco de Indicadores Mun. (2)'!A:A,'Banco de Indicadores - Mun. (1)'!A2012) / VLOOKUP(D2012,'Dados Base'!$B:$K,9,FALSE)) * 100</f>
        <v>29.808156363636368</v>
      </c>
      <c r="AM2012" s="72">
        <f>(SUMIFS('Banco de Indicadores Mun. (2)'!J:J,'Banco de Indicadores Mun. (2)'!B:B,'Banco de Indicadores - Mun. (1)'!B2012,'Banco de Indicadores Mun. (2)'!A:A,'Banco de Indicadores - Mun. (1)'!A2012) / VLOOKUP(D2012,'Dados Base'!$B:$K,7,FALSE)) * 100</f>
        <v>67.052528634361238</v>
      </c>
      <c r="AN2012" s="72">
        <f>(SUMIFS('Banco de Indicadores Mun. (2)'!K:K,'Banco de Indicadores Mun. (2)'!B:B,'Banco de Indicadores - Mun. (1)'!B2012,'Banco de Indicadores Mun. (2)'!A:A,'Banco de Indicadores - Mun. (1)'!A2012) / VLOOKUP(D2012,'Dados Base'!$B:$K,10,FALSE)) * 100</f>
        <v>20.956464285714276</v>
      </c>
      <c r="AO2012" s="21"/>
      <c r="AP2012" s="21">
        <v>0</v>
      </c>
      <c r="AQ2012" s="5">
        <v>0</v>
      </c>
      <c r="AR2012" s="9">
        <v>7.1</v>
      </c>
      <c r="AS2012" s="22">
        <v>98</v>
      </c>
      <c r="AT2012" s="22">
        <v>97.999999999999986</v>
      </c>
      <c r="AU2012" s="22">
        <v>73.457675753228116</v>
      </c>
      <c r="AV2012" s="23">
        <v>8.25</v>
      </c>
      <c r="AW2012" s="12">
        <v>1</v>
      </c>
      <c r="AX2012" s="21">
        <v>0</v>
      </c>
      <c r="AY2012" s="116">
        <v>23.432219539788285</v>
      </c>
    </row>
    <row r="2013" spans="1:51" ht="15.75" x14ac:dyDescent="0.25">
      <c r="A2013" s="144">
        <v>2014</v>
      </c>
      <c r="B2013" s="77" t="s">
        <v>78</v>
      </c>
      <c r="C2013" s="78">
        <v>13</v>
      </c>
      <c r="D2013" s="77">
        <v>3506805</v>
      </c>
      <c r="E2013" s="78">
        <v>350680513</v>
      </c>
      <c r="F2013" s="78" t="str">
        <f t="shared" si="84"/>
        <v>3506805132014</v>
      </c>
      <c r="G2013" s="89">
        <v>1.3276283867797778</v>
      </c>
      <c r="H2013" s="80">
        <f t="shared" si="83"/>
        <v>11387</v>
      </c>
      <c r="I2013" s="94">
        <v>10556</v>
      </c>
      <c r="J2013" s="95">
        <v>831</v>
      </c>
      <c r="K2013" s="83">
        <f>(H2013)/VLOOKUP(D2013,'Dados Base'!$B:$K,6,FALSE)</f>
        <v>31.279529722008569</v>
      </c>
      <c r="L2013" s="88">
        <f t="shared" si="85"/>
        <v>92.702204268024943</v>
      </c>
      <c r="M2013" s="85">
        <v>3</v>
      </c>
      <c r="N2013" s="92">
        <v>0.74199999999999999</v>
      </c>
      <c r="O2013" s="91">
        <v>74</v>
      </c>
      <c r="P2013" s="91" t="s">
        <v>691</v>
      </c>
      <c r="Q2013" s="91" t="s">
        <v>691</v>
      </c>
      <c r="R2013" s="91" t="s">
        <v>691</v>
      </c>
      <c r="S2013" s="91">
        <v>158</v>
      </c>
      <c r="T2013" s="87" t="s">
        <v>691</v>
      </c>
      <c r="U2013" s="91">
        <v>93</v>
      </c>
      <c r="V2013" s="91">
        <v>78</v>
      </c>
      <c r="W2013" s="93">
        <v>0</v>
      </c>
      <c r="X2013" s="146">
        <v>3.4561297859953703E-2</v>
      </c>
      <c r="Y2013" s="21">
        <v>7.54</v>
      </c>
      <c r="Z2013" s="147">
        <v>458</v>
      </c>
      <c r="AA2013" s="147">
        <v>124</v>
      </c>
      <c r="AB2013" s="21">
        <v>0</v>
      </c>
      <c r="AC2013" s="21">
        <v>0</v>
      </c>
      <c r="AD2013" s="153">
        <f>VLOOKUP(D2013,'Dados Base'!$B:$K,9,FALSE)*31536000/VLOOKUP($F2013,F:H,MATCH(H2012,F2012:AF2012,0),FALSE)</f>
        <v>8197.6429261438479</v>
      </c>
      <c r="AE2013" s="153">
        <f>VLOOKUP(D2013,'Dados Base'!$B:$K,10,FALSE)*31536000/VLOOKUP($F2013,F:H,MATCH(H2012,F2012:AF2012,0),FALSE)</f>
        <v>830.84218846052534</v>
      </c>
      <c r="AF2013" s="148">
        <v>99.71</v>
      </c>
      <c r="AG2013" s="21">
        <v>100</v>
      </c>
      <c r="AH2013" s="148">
        <v>98.02</v>
      </c>
      <c r="AI2013" s="148">
        <v>26.75</v>
      </c>
      <c r="AJ2013" s="148">
        <v>100</v>
      </c>
      <c r="AK2013" s="72">
        <f>(SUMIFS('Banco de Indicadores Mun. (2)'!I:I,'Banco de Indicadores Mun. (2)'!B:B,'Banco de Indicadores - Mun. (1)'!B2013,'Banco de Indicadores Mun. (2)'!A:A,'Banco de Indicadores - Mun. (1)'!A2013) / VLOOKUP(D2013,'Dados Base'!$B:$K,8,FALSE)) * 100</f>
        <v>178.52405921052633</v>
      </c>
      <c r="AL2013" s="72">
        <f>(SUMIFS('Banco de Indicadores Mun. (2)'!I:I,'Banco de Indicadores Mun. (2)'!B:B,'Banco de Indicadores - Mun. (1)'!B2013,'Banco de Indicadores Mun. (2)'!A:A,'Banco de Indicadores - Mun. (1)'!A2013) / VLOOKUP(D2013,'Dados Base'!$B:$K,9,FALSE)) * 100</f>
        <v>91.674516891891898</v>
      </c>
      <c r="AM2013" s="72">
        <f>(SUMIFS('Banco de Indicadores Mun. (2)'!J:J,'Banco de Indicadores Mun. (2)'!B:B,'Banco de Indicadores - Mun. (1)'!B2013,'Banco de Indicadores Mun. (2)'!A:A,'Banco de Indicadores - Mun. (1)'!A2013) / VLOOKUP(D2013,'Dados Base'!$B:$K,7,FALSE)) * 100</f>
        <v>218.83536885245906</v>
      </c>
      <c r="AN2013" s="72">
        <f>(SUMIFS('Banco de Indicadores Mun. (2)'!K:K,'Banco de Indicadores Mun. (2)'!B:B,'Banco de Indicadores - Mun. (1)'!B2013,'Banco de Indicadores Mun. (2)'!A:A,'Banco de Indicadores - Mun. (1)'!A2013) / VLOOKUP(D2013,'Dados Base'!$B:$K,10,FALSE)) * 100</f>
        <v>14.591399999999998</v>
      </c>
      <c r="AO2013" s="21"/>
      <c r="AP2013" s="21">
        <v>0</v>
      </c>
      <c r="AQ2013" s="5">
        <v>0</v>
      </c>
      <c r="AR2013" s="9">
        <v>10</v>
      </c>
      <c r="AS2013" s="22">
        <v>95</v>
      </c>
      <c r="AT2013" s="22">
        <v>95</v>
      </c>
      <c r="AU2013" s="22">
        <v>78.694158075601379</v>
      </c>
      <c r="AV2013" s="23">
        <v>8.34</v>
      </c>
      <c r="AW2013" s="12">
        <v>0</v>
      </c>
      <c r="AX2013" s="21">
        <v>0</v>
      </c>
      <c r="AY2013" s="116">
        <v>104.25193379816631</v>
      </c>
    </row>
    <row r="2014" spans="1:51" ht="15.75" x14ac:dyDescent="0.25">
      <c r="A2014" s="144">
        <v>2014</v>
      </c>
      <c r="B2014" s="77" t="s">
        <v>79</v>
      </c>
      <c r="C2014" s="78">
        <v>10</v>
      </c>
      <c r="D2014" s="77">
        <v>3506904</v>
      </c>
      <c r="E2014" s="78">
        <v>350690410</v>
      </c>
      <c r="F2014" s="78" t="str">
        <f t="shared" si="84"/>
        <v>3506904102014</v>
      </c>
      <c r="G2014" s="89">
        <v>2.1495244729405449</v>
      </c>
      <c r="H2014" s="80">
        <f t="shared" si="83"/>
        <v>10215</v>
      </c>
      <c r="I2014" s="94">
        <v>6513</v>
      </c>
      <c r="J2014" s="95">
        <v>3702</v>
      </c>
      <c r="K2014" s="83">
        <f>(H2014)/VLOOKUP(D2014,'Dados Base'!$B:$K,6,FALSE)</f>
        <v>15.634565936084241</v>
      </c>
      <c r="L2014" s="88">
        <f t="shared" si="85"/>
        <v>63.759177679882526</v>
      </c>
      <c r="M2014" s="85">
        <v>4</v>
      </c>
      <c r="N2014" s="92">
        <v>0.70499999999999996</v>
      </c>
      <c r="O2014" s="91">
        <v>106</v>
      </c>
      <c r="P2014" s="91" t="s">
        <v>691</v>
      </c>
      <c r="Q2014" s="91" t="s">
        <v>691</v>
      </c>
      <c r="R2014" s="91" t="s">
        <v>691</v>
      </c>
      <c r="S2014" s="91">
        <v>19</v>
      </c>
      <c r="T2014" s="87" t="s">
        <v>691</v>
      </c>
      <c r="U2014" s="91">
        <v>77</v>
      </c>
      <c r="V2014" s="91">
        <v>53</v>
      </c>
      <c r="W2014" s="93">
        <v>0</v>
      </c>
      <c r="X2014" s="146">
        <v>1.6870710937500002E-2</v>
      </c>
      <c r="Y2014" s="21">
        <v>4.7699999999999996</v>
      </c>
      <c r="Z2014" s="147">
        <v>335</v>
      </c>
      <c r="AA2014" s="147">
        <v>46</v>
      </c>
      <c r="AB2014" s="21">
        <v>0</v>
      </c>
      <c r="AC2014" s="21">
        <v>0</v>
      </c>
      <c r="AD2014" s="153">
        <f>VLOOKUP(D2014,'Dados Base'!$B:$K,9,FALSE)*31536000/VLOOKUP($F2014,F:H,MATCH(H2013,F2013:AF2013,0),FALSE)</f>
        <v>19295.154185022027</v>
      </c>
      <c r="AE2014" s="153">
        <f>VLOOKUP(D2014,'Dados Base'!$B:$K,10,FALSE)*31536000/VLOOKUP($F2014,F:H,MATCH(H2013,F2013:AF2013,0),FALSE)</f>
        <v>2685.8854625550657</v>
      </c>
      <c r="AF2014" s="148">
        <v>63.42</v>
      </c>
      <c r="AG2014" s="21">
        <v>100</v>
      </c>
      <c r="AH2014" s="148">
        <v>59.28</v>
      </c>
      <c r="AI2014" s="148">
        <v>14.61</v>
      </c>
      <c r="AJ2014" s="148">
        <v>99.47</v>
      </c>
      <c r="AK2014" s="72">
        <f>(SUMIFS('Banco de Indicadores Mun. (2)'!I:I,'Banco de Indicadores Mun. (2)'!B:B,'Banco de Indicadores - Mun. (1)'!B2014,'Banco de Indicadores Mun. (2)'!A:A,'Banco de Indicadores - Mun. (1)'!A2014) / VLOOKUP(D2014,'Dados Base'!$B:$K,8,FALSE)) * 100</f>
        <v>1.4610082644628097</v>
      </c>
      <c r="AL2014" s="72">
        <f>(SUMIFS('Banco de Indicadores Mun. (2)'!I:I,'Banco de Indicadores Mun. (2)'!B:B,'Banco de Indicadores - Mun. (1)'!B2014,'Banco de Indicadores Mun. (2)'!A:A,'Banco de Indicadores - Mun. (1)'!A2014) / VLOOKUP(D2014,'Dados Base'!$B:$K,9,FALSE)) * 100</f>
        <v>0.56570239999999994</v>
      </c>
      <c r="AM2014" s="72">
        <f>(SUMIFS('Banco de Indicadores Mun. (2)'!J:J,'Banco de Indicadores Mun. (2)'!B:B,'Banco de Indicadores - Mun. (1)'!B2014,'Banco de Indicadores Mun. (2)'!A:A,'Banco de Indicadores - Mun. (1)'!A2014) / VLOOKUP(D2014,'Dados Base'!$B:$K,7,FALSE)) * 100</f>
        <v>2.2191548387096769</v>
      </c>
      <c r="AN2014" s="72">
        <f>(SUMIFS('Banco de Indicadores Mun. (2)'!K:K,'Banco de Indicadores Mun. (2)'!B:B,'Banco de Indicadores - Mun. (1)'!B2014,'Banco de Indicadores Mun. (2)'!A:A,'Banco de Indicadores - Mun. (1)'!A2014) / VLOOKUP(D2014,'Dados Base'!$B:$K,10,FALSE)) * 100</f>
        <v>0.11028735632183909</v>
      </c>
      <c r="AO2014" s="21"/>
      <c r="AP2014" s="21">
        <v>0</v>
      </c>
      <c r="AQ2014" s="5">
        <v>0</v>
      </c>
      <c r="AR2014" s="9">
        <v>7.2</v>
      </c>
      <c r="AS2014" s="22">
        <v>95</v>
      </c>
      <c r="AT2014" s="22">
        <v>95</v>
      </c>
      <c r="AU2014" s="22">
        <v>87.926509186351709</v>
      </c>
      <c r="AV2014" s="23">
        <v>9.73</v>
      </c>
      <c r="AW2014" s="12">
        <v>0</v>
      </c>
      <c r="AX2014" s="21">
        <v>0</v>
      </c>
      <c r="AY2014" s="116">
        <v>108.14722317448869</v>
      </c>
    </row>
    <row r="2015" spans="1:51" ht="15.75" x14ac:dyDescent="0.25">
      <c r="A2015" s="144">
        <v>2014</v>
      </c>
      <c r="B2015" s="77" t="s">
        <v>80</v>
      </c>
      <c r="C2015" s="78">
        <v>10</v>
      </c>
      <c r="D2015" s="77">
        <v>3507001</v>
      </c>
      <c r="E2015" s="78">
        <v>350700110</v>
      </c>
      <c r="F2015" s="78" t="str">
        <f t="shared" si="84"/>
        <v>3507001102014</v>
      </c>
      <c r="G2015" s="89">
        <v>2.7716279033099145</v>
      </c>
      <c r="H2015" s="80">
        <f t="shared" si="83"/>
        <v>52177</v>
      </c>
      <c r="I2015" s="94">
        <v>49082</v>
      </c>
      <c r="J2015" s="95">
        <v>3095</v>
      </c>
      <c r="K2015" s="83">
        <f>(H2015)/VLOOKUP(D2015,'Dados Base'!$B:$K,6,FALSE)</f>
        <v>209.53776956748726</v>
      </c>
      <c r="L2015" s="88">
        <f t="shared" si="85"/>
        <v>94.068267627498699</v>
      </c>
      <c r="M2015" s="85">
        <v>1</v>
      </c>
      <c r="N2015" s="92">
        <v>0.78</v>
      </c>
      <c r="O2015" s="91">
        <v>107</v>
      </c>
      <c r="P2015" s="91" t="s">
        <v>691</v>
      </c>
      <c r="Q2015" s="91" t="s">
        <v>691</v>
      </c>
      <c r="R2015" s="91" t="s">
        <v>691</v>
      </c>
      <c r="S2015" s="91">
        <v>206</v>
      </c>
      <c r="T2015" s="87" t="s">
        <v>691</v>
      </c>
      <c r="U2015" s="91">
        <v>577</v>
      </c>
      <c r="V2015" s="91">
        <v>451</v>
      </c>
      <c r="W2015" s="93">
        <v>0</v>
      </c>
      <c r="X2015" s="146">
        <v>0.12672712318171298</v>
      </c>
      <c r="Y2015" s="21">
        <v>41.08</v>
      </c>
      <c r="Z2015" s="147">
        <v>920</v>
      </c>
      <c r="AA2015" s="147">
        <v>1853</v>
      </c>
      <c r="AB2015" s="21">
        <v>3</v>
      </c>
      <c r="AC2015" s="21">
        <v>0</v>
      </c>
      <c r="AD2015" s="153">
        <f>VLOOKUP(D2015,'Dados Base'!$B:$K,9,FALSE)*31536000/VLOOKUP($F2015,F:H,MATCH(H2014,F2014:AF2014,0),FALSE)</f>
        <v>1365.9535810797861</v>
      </c>
      <c r="AE2015" s="153">
        <f>VLOOKUP(D2015,'Dados Base'!$B:$K,10,FALSE)*31536000/VLOOKUP($F2015,F:H,MATCH(H2014,F2014:AF2014,0),FALSE)</f>
        <v>211.54148379554209</v>
      </c>
      <c r="AF2015" s="148">
        <v>79.790000000000006</v>
      </c>
      <c r="AG2015" s="21">
        <v>95</v>
      </c>
      <c r="AH2015" s="148">
        <v>68.650000000000006</v>
      </c>
      <c r="AI2015" s="148">
        <v>17.239999999999998</v>
      </c>
      <c r="AJ2015" s="148">
        <v>84.82</v>
      </c>
      <c r="AK2015" s="72">
        <f>(SUMIFS('Banco de Indicadores Mun. (2)'!I:I,'Banco de Indicadores Mun. (2)'!B:B,'Banco de Indicadores - Mun. (1)'!B2015,'Banco de Indicadores Mun. (2)'!A:A,'Banco de Indicadores - Mun. (1)'!A2015) / VLOOKUP(D2015,'Dados Base'!$B:$K,8,FALSE)) * 100</f>
        <v>58.72851219512193</v>
      </c>
      <c r="AL2015" s="72">
        <f>(SUMIFS('Banco de Indicadores Mun. (2)'!I:I,'Banco de Indicadores Mun. (2)'!B:B,'Banco de Indicadores - Mun. (1)'!B2015,'Banco de Indicadores Mun. (2)'!A:A,'Banco de Indicadores - Mun. (1)'!A2015) / VLOOKUP(D2015,'Dados Base'!$B:$K,9,FALSE)) * 100</f>
        <v>21.308575221238932</v>
      </c>
      <c r="AM2015" s="72">
        <f>(SUMIFS('Banco de Indicadores Mun. (2)'!J:J,'Banco de Indicadores Mun. (2)'!B:B,'Banco de Indicadores - Mun. (1)'!B2015,'Banco de Indicadores Mun. (2)'!A:A,'Banco de Indicadores - Mun. (1)'!A2015) / VLOOKUP(D2015,'Dados Base'!$B:$K,7,FALSE)) * 100</f>
        <v>27.27306382978723</v>
      </c>
      <c r="AN2015" s="72">
        <f>(SUMIFS('Banco de Indicadores Mun. (2)'!K:K,'Banco de Indicadores Mun. (2)'!B:B,'Banco de Indicadores - Mun. (1)'!B2015,'Banco de Indicadores Mun. (2)'!A:A,'Banco de Indicadores - Mun. (1)'!A2015) / VLOOKUP(D2015,'Dados Base'!$B:$K,10,FALSE)) * 100</f>
        <v>100.96868571428568</v>
      </c>
      <c r="AO2015" s="21"/>
      <c r="AP2015" s="21">
        <v>0</v>
      </c>
      <c r="AQ2015" s="5">
        <v>0</v>
      </c>
      <c r="AR2015" s="9">
        <v>9.5</v>
      </c>
      <c r="AS2015" s="22">
        <v>91</v>
      </c>
      <c r="AT2015" s="22">
        <v>39.129999999999995</v>
      </c>
      <c r="AU2015" s="22">
        <v>33.177064551027769</v>
      </c>
      <c r="AV2015" s="23">
        <v>4.67</v>
      </c>
      <c r="AW2015" s="12">
        <v>1</v>
      </c>
      <c r="AX2015" s="21">
        <v>0</v>
      </c>
      <c r="AY2015" s="116">
        <v>143.34681423563623</v>
      </c>
    </row>
    <row r="2016" spans="1:51" ht="15.75" x14ac:dyDescent="0.25">
      <c r="A2016" s="144">
        <v>2014</v>
      </c>
      <c r="B2016" s="77" t="s">
        <v>81</v>
      </c>
      <c r="C2016" s="78">
        <v>5</v>
      </c>
      <c r="D2016" s="77">
        <v>3507100</v>
      </c>
      <c r="E2016" s="78">
        <v>35071005</v>
      </c>
      <c r="F2016" s="78" t="str">
        <f t="shared" si="84"/>
        <v>350710052014</v>
      </c>
      <c r="G2016" s="89">
        <v>3.176184360857448</v>
      </c>
      <c r="H2016" s="80">
        <f t="shared" si="83"/>
        <v>21604</v>
      </c>
      <c r="I2016" s="94">
        <v>19320</v>
      </c>
      <c r="J2016" s="95">
        <v>2284</v>
      </c>
      <c r="K2016" s="83">
        <f>(H2016)/VLOOKUP(D2016,'Dados Base'!$B:$K,6,FALSE)</f>
        <v>199.09685743249469</v>
      </c>
      <c r="L2016" s="88">
        <f t="shared" si="85"/>
        <v>89.427883725236072</v>
      </c>
      <c r="M2016" s="85">
        <v>3</v>
      </c>
      <c r="N2016" s="92">
        <v>0.71299999999999997</v>
      </c>
      <c r="O2016" s="91">
        <v>24</v>
      </c>
      <c r="P2016" s="91" t="s">
        <v>691</v>
      </c>
      <c r="Q2016" s="91" t="s">
        <v>691</v>
      </c>
      <c r="R2016" s="91" t="s">
        <v>691</v>
      </c>
      <c r="S2016" s="91">
        <v>108</v>
      </c>
      <c r="T2016" s="87" t="s">
        <v>691</v>
      </c>
      <c r="U2016" s="91">
        <v>141</v>
      </c>
      <c r="V2016" s="91">
        <v>109</v>
      </c>
      <c r="W2016" s="93">
        <v>0</v>
      </c>
      <c r="X2016" s="146">
        <v>5.918595833333333E-2</v>
      </c>
      <c r="Y2016" s="21">
        <v>13.89</v>
      </c>
      <c r="Z2016" s="147">
        <v>0</v>
      </c>
      <c r="AA2016" s="147">
        <v>1073</v>
      </c>
      <c r="AB2016" s="21">
        <v>0</v>
      </c>
      <c r="AC2016" s="21">
        <v>0</v>
      </c>
      <c r="AD2016" s="153">
        <f>VLOOKUP(D2016,'Dados Base'!$B:$K,9,FALSE)*31536000/VLOOKUP($F2016,F:H,MATCH(H2015,F2015:AF2015,0),FALSE)</f>
        <v>1926.8431771894093</v>
      </c>
      <c r="AE2016" s="153">
        <f>VLOOKUP(D2016,'Dados Base'!$B:$K,10,FALSE)*31536000/VLOOKUP($F2016,F:H,MATCH(H2015,F2015:AF2015,0),FALSE)</f>
        <v>248.15404554712086</v>
      </c>
      <c r="AF2016" s="148">
        <v>90</v>
      </c>
      <c r="AG2016" s="21" t="s">
        <v>692</v>
      </c>
      <c r="AH2016" s="148">
        <v>86.67</v>
      </c>
      <c r="AI2016" s="148">
        <v>31.51</v>
      </c>
      <c r="AJ2016" s="148">
        <v>100</v>
      </c>
      <c r="AK2016" s="72">
        <f>(SUMIFS('Banco de Indicadores Mun. (2)'!I:I,'Banco de Indicadores Mun. (2)'!B:B,'Banco de Indicadores - Mun. (1)'!B2016,'Banco de Indicadores Mun. (2)'!A:A,'Banco de Indicadores - Mun. (1)'!A2016) / VLOOKUP(D2016,'Dados Base'!$B:$K,8,FALSE)) * 100</f>
        <v>31.816439999999989</v>
      </c>
      <c r="AL2016" s="72">
        <f>(SUMIFS('Banco de Indicadores Mun. (2)'!I:I,'Banco de Indicadores Mun. (2)'!B:B,'Banco de Indicadores - Mun. (1)'!B2016,'Banco de Indicadores Mun. (2)'!A:A,'Banco de Indicadores - Mun. (1)'!A2016) / VLOOKUP(D2016,'Dados Base'!$B:$K,9,FALSE)) * 100</f>
        <v>12.051681818181814</v>
      </c>
      <c r="AM2016" s="72">
        <f>(SUMIFS('Banco de Indicadores Mun. (2)'!J:J,'Banco de Indicadores Mun. (2)'!B:B,'Banco de Indicadores - Mun. (1)'!B2016,'Banco de Indicadores Mun. (2)'!A:A,'Banco de Indicadores - Mun. (1)'!A2016) / VLOOKUP(D2016,'Dados Base'!$B:$K,7,FALSE)) * 100</f>
        <v>36.117999999999988</v>
      </c>
      <c r="AN2016" s="72">
        <f>(SUMIFS('Banco de Indicadores Mun. (2)'!K:K,'Banco de Indicadores Mun. (2)'!B:B,'Banco de Indicadores - Mun. (1)'!B2016,'Banco de Indicadores Mun. (2)'!A:A,'Banco de Indicadores - Mun. (1)'!A2016) / VLOOKUP(D2016,'Dados Base'!$B:$K,10,FALSE)) * 100</f>
        <v>23.466352941176464</v>
      </c>
      <c r="AO2016" s="21"/>
      <c r="AP2016" s="21">
        <v>0</v>
      </c>
      <c r="AQ2016" s="5">
        <v>1</v>
      </c>
      <c r="AR2016" s="9">
        <v>8.4</v>
      </c>
      <c r="AS2016" s="22">
        <v>85</v>
      </c>
      <c r="AT2016" s="22">
        <v>0</v>
      </c>
      <c r="AU2016" s="22">
        <v>0</v>
      </c>
      <c r="AV2016" s="23">
        <v>1.58</v>
      </c>
      <c r="AW2016" s="12">
        <v>0</v>
      </c>
      <c r="AX2016" s="21">
        <v>0</v>
      </c>
      <c r="AY2016" s="116">
        <v>99.378748716183026</v>
      </c>
    </row>
    <row r="2017" spans="1:51" ht="15.75" x14ac:dyDescent="0.25">
      <c r="A2017" s="144">
        <v>2014</v>
      </c>
      <c r="B2017" s="77" t="s">
        <v>82</v>
      </c>
      <c r="C2017" s="78">
        <v>14</v>
      </c>
      <c r="D2017" s="77">
        <v>3507159</v>
      </c>
      <c r="E2017" s="78">
        <v>350715914</v>
      </c>
      <c r="F2017" s="78" t="str">
        <f t="shared" si="84"/>
        <v>3507159142014</v>
      </c>
      <c r="G2017" s="89">
        <v>0.8968898638785916</v>
      </c>
      <c r="H2017" s="80">
        <f t="shared" si="83"/>
        <v>3676</v>
      </c>
      <c r="I2017" s="94">
        <v>2604</v>
      </c>
      <c r="J2017" s="95">
        <v>1072</v>
      </c>
      <c r="K2017" s="83">
        <f>(H2017)/VLOOKUP(D2017,'Dados Base'!$B:$K,6,FALSE)</f>
        <v>27.593454436270829</v>
      </c>
      <c r="L2017" s="88">
        <f t="shared" si="85"/>
        <v>70.837867247007608</v>
      </c>
      <c r="M2017" s="85">
        <v>5</v>
      </c>
      <c r="N2017" s="92">
        <v>0.66</v>
      </c>
      <c r="O2017" s="91">
        <v>14</v>
      </c>
      <c r="P2017" s="91" t="s">
        <v>691</v>
      </c>
      <c r="Q2017" s="91" t="s">
        <v>691</v>
      </c>
      <c r="R2017" s="91" t="s">
        <v>691</v>
      </c>
      <c r="S2017" s="91">
        <v>9</v>
      </c>
      <c r="T2017" s="87" t="s">
        <v>691</v>
      </c>
      <c r="U2017" s="91">
        <v>15</v>
      </c>
      <c r="V2017" s="91">
        <v>15</v>
      </c>
      <c r="W2017" s="93">
        <v>0</v>
      </c>
      <c r="X2017" s="146">
        <v>6.0127489583333329E-3</v>
      </c>
      <c r="Y2017" s="21">
        <v>1.81</v>
      </c>
      <c r="Z2017" s="147">
        <v>96</v>
      </c>
      <c r="AA2017" s="147">
        <v>44</v>
      </c>
      <c r="AB2017" s="21">
        <v>1</v>
      </c>
      <c r="AC2017" s="21">
        <v>1</v>
      </c>
      <c r="AD2017" s="153">
        <f>VLOOKUP(D2017,'Dados Base'!$B:$K,9,FALSE)*31536000/VLOOKUP($F2017,F:H,MATCH(H2016,F2016:AF2016,0),FALSE)</f>
        <v>12696.757344940152</v>
      </c>
      <c r="AE2017" s="153">
        <f>VLOOKUP(D2017,'Dados Base'!$B:$K,10,FALSE)*31536000/VLOOKUP($F2017,F:H,MATCH(H2016,F2016:AF2016,0),FALSE)</f>
        <v>1458.4113166485313</v>
      </c>
      <c r="AF2017" s="148">
        <v>62.81</v>
      </c>
      <c r="AG2017" s="21">
        <v>100</v>
      </c>
      <c r="AH2017" s="148">
        <v>54.34</v>
      </c>
      <c r="AI2017" s="148">
        <v>37.68</v>
      </c>
      <c r="AJ2017" s="148">
        <v>92.31</v>
      </c>
      <c r="AK2017" s="72">
        <f>(SUMIFS('Banco de Indicadores Mun. (2)'!I:I,'Banco de Indicadores Mun. (2)'!B:B,'Banco de Indicadores - Mun. (1)'!B2017,'Banco de Indicadores Mun. (2)'!A:A,'Banco de Indicadores - Mun. (1)'!A2017) / VLOOKUP(D2017,'Dados Base'!$B:$K,8,FALSE)) * 100</f>
        <v>1.8739393939393938</v>
      </c>
      <c r="AL2017" s="72">
        <f>(SUMIFS('Banco de Indicadores Mun. (2)'!I:I,'Banco de Indicadores Mun. (2)'!B:B,'Banco de Indicadores - Mun. (1)'!B2017,'Banco de Indicadores Mun. (2)'!A:A,'Banco de Indicadores - Mun. (1)'!A2017) / VLOOKUP(D2017,'Dados Base'!$B:$K,9,FALSE)) * 100</f>
        <v>0.8356756756756758</v>
      </c>
      <c r="AM2017" s="72">
        <f>(SUMIFS('Banco de Indicadores Mun. (2)'!J:J,'Banco de Indicadores Mun. (2)'!B:B,'Banco de Indicadores - Mun. (1)'!B2017,'Banco de Indicadores Mun. (2)'!A:A,'Banco de Indicadores - Mun. (1)'!A2017) / VLOOKUP(D2017,'Dados Base'!$B:$K,7,FALSE)) * 100</f>
        <v>2.5240816326530613</v>
      </c>
      <c r="AN2017" s="72">
        <f>(SUMIFS('Banco de Indicadores Mun. (2)'!K:K,'Banco de Indicadores Mun. (2)'!B:B,'Banco de Indicadores - Mun. (1)'!B2017,'Banco de Indicadores Mun. (2)'!A:A,'Banco de Indicadores - Mun. (1)'!A2017) / VLOOKUP(D2017,'Dados Base'!$B:$K,10,FALSE)) * 100</f>
        <v>0</v>
      </c>
      <c r="AO2017" s="21"/>
      <c r="AP2017" s="21">
        <v>0</v>
      </c>
      <c r="AQ2017" s="5">
        <v>0</v>
      </c>
      <c r="AR2017" s="9">
        <v>8.1999999999999993</v>
      </c>
      <c r="AS2017" s="22">
        <v>95</v>
      </c>
      <c r="AT2017" s="22">
        <v>76</v>
      </c>
      <c r="AU2017" s="22">
        <v>68.571428571428569</v>
      </c>
      <c r="AV2017" s="23">
        <v>7.57</v>
      </c>
      <c r="AW2017" s="12">
        <v>0</v>
      </c>
      <c r="AX2017" s="21">
        <v>1</v>
      </c>
      <c r="AY2017" s="116">
        <v>60.679287737591196</v>
      </c>
    </row>
    <row r="2018" spans="1:51" ht="15.75" x14ac:dyDescent="0.25">
      <c r="A2018" s="144">
        <v>2014</v>
      </c>
      <c r="B2018" s="77" t="s">
        <v>83</v>
      </c>
      <c r="C2018" s="78">
        <v>21</v>
      </c>
      <c r="D2018" s="77">
        <v>3507209</v>
      </c>
      <c r="E2018" s="78">
        <v>350720921</v>
      </c>
      <c r="F2018" s="78" t="str">
        <f t="shared" si="84"/>
        <v>3507209212014</v>
      </c>
      <c r="G2018" s="89">
        <v>9.9552829497362438E-2</v>
      </c>
      <c r="H2018" s="80">
        <f t="shared" si="83"/>
        <v>808</v>
      </c>
      <c r="I2018" s="94">
        <v>629</v>
      </c>
      <c r="J2018" s="95">
        <v>179</v>
      </c>
      <c r="K2018" s="83">
        <f>(H2018)/VLOOKUP(D2018,'Dados Base'!$B:$K,6,FALSE)</f>
        <v>6.8087975056880428</v>
      </c>
      <c r="L2018" s="88">
        <f t="shared" si="85"/>
        <v>77.846534653465355</v>
      </c>
      <c r="M2018" s="85">
        <v>3</v>
      </c>
      <c r="N2018" s="92">
        <v>0.746</v>
      </c>
      <c r="O2018" s="91">
        <v>16</v>
      </c>
      <c r="P2018" s="91" t="s">
        <v>691</v>
      </c>
      <c r="Q2018" s="91" t="s">
        <v>691</v>
      </c>
      <c r="R2018" s="91" t="s">
        <v>691</v>
      </c>
      <c r="S2018" s="91">
        <v>4</v>
      </c>
      <c r="T2018" s="87" t="s">
        <v>691</v>
      </c>
      <c r="U2018" s="91">
        <v>6</v>
      </c>
      <c r="V2018" s="91">
        <v>6</v>
      </c>
      <c r="W2018" s="93">
        <v>0</v>
      </c>
      <c r="X2018" s="146">
        <v>2.0059020833333332E-3</v>
      </c>
      <c r="Y2018" s="21">
        <v>0.46</v>
      </c>
      <c r="Z2018" s="147">
        <v>31</v>
      </c>
      <c r="AA2018" s="147">
        <v>4</v>
      </c>
      <c r="AB2018" s="21">
        <v>0</v>
      </c>
      <c r="AC2018" s="21">
        <v>0</v>
      </c>
      <c r="AD2018" s="153">
        <f>VLOOKUP(D2018,'Dados Base'!$B:$K,9,FALSE)*31536000/VLOOKUP($F2018,F:H,MATCH(H2017,F2017:AF2017,0),FALSE)</f>
        <v>35126.732673267325</v>
      </c>
      <c r="AE2018" s="153">
        <f>VLOOKUP(D2018,'Dados Base'!$B:$K,10,FALSE)*31536000/VLOOKUP($F2018,F:H,MATCH(H2017,F2017:AF2017,0),FALSE)</f>
        <v>3902.9702970297017</v>
      </c>
      <c r="AF2018" s="148">
        <v>95.33</v>
      </c>
      <c r="AG2018" s="21" t="s">
        <v>692</v>
      </c>
      <c r="AH2018" s="148">
        <v>95.33</v>
      </c>
      <c r="AI2018" s="148">
        <v>19.62</v>
      </c>
      <c r="AJ2018" s="148">
        <v>100</v>
      </c>
      <c r="AK2018" s="72">
        <f>(SUMIFS('Banco de Indicadores Mun. (2)'!I:I,'Banco de Indicadores Mun. (2)'!B:B,'Banco de Indicadores - Mun. (1)'!B2018,'Banco de Indicadores Mun. (2)'!A:A,'Banco de Indicadores - Mun. (1)'!A2018) / VLOOKUP(D2018,'Dados Base'!$B:$K,8,FALSE)) * 100</f>
        <v>12.547523809523812</v>
      </c>
      <c r="AL2018" s="72">
        <f>(SUMIFS('Banco de Indicadores Mun. (2)'!I:I,'Banco de Indicadores Mun. (2)'!B:B,'Banco de Indicadores - Mun. (1)'!B2018,'Banco de Indicadores Mun. (2)'!A:A,'Banco de Indicadores - Mun. (1)'!A2018) / VLOOKUP(D2018,'Dados Base'!$B:$K,9,FALSE)) * 100</f>
        <v>5.8555111111111113</v>
      </c>
      <c r="AM2018" s="72">
        <f>(SUMIFS('Banco de Indicadores Mun. (2)'!J:J,'Banco de Indicadores Mun. (2)'!B:B,'Banco de Indicadores - Mun. (1)'!B2018,'Banco de Indicadores Mun. (2)'!A:A,'Banco de Indicadores - Mun. (1)'!A2018) / VLOOKUP(D2018,'Dados Base'!$B:$K,7,FALSE)) * 100</f>
        <v>0.47831250000000003</v>
      </c>
      <c r="AN2018" s="72">
        <f>(SUMIFS('Banco de Indicadores Mun. (2)'!K:K,'Banco de Indicadores Mun. (2)'!B:B,'Banco de Indicadores - Mun. (1)'!B2018,'Banco de Indicadores Mun. (2)'!A:A,'Banco de Indicadores - Mun. (1)'!A2018) / VLOOKUP(D2018,'Dados Base'!$B:$K,10,FALSE)) * 100</f>
        <v>51.169000000000018</v>
      </c>
      <c r="AO2018" s="21"/>
      <c r="AP2018" s="21">
        <v>0</v>
      </c>
      <c r="AQ2018" s="5">
        <v>0</v>
      </c>
      <c r="AR2018" s="9">
        <v>8.9</v>
      </c>
      <c r="AS2018" s="22">
        <v>100</v>
      </c>
      <c r="AT2018" s="22">
        <v>100</v>
      </c>
      <c r="AU2018" s="22">
        <v>88.571428571428569</v>
      </c>
      <c r="AV2018" s="23">
        <v>9.6999999999999993</v>
      </c>
      <c r="AW2018" s="12">
        <v>0</v>
      </c>
      <c r="AX2018" s="21">
        <v>0</v>
      </c>
      <c r="AY2018" s="116">
        <v>75.257367562599129</v>
      </c>
    </row>
    <row r="2019" spans="1:51" ht="15.75" x14ac:dyDescent="0.25">
      <c r="A2019" s="144">
        <v>2014</v>
      </c>
      <c r="B2019" s="77" t="s">
        <v>84</v>
      </c>
      <c r="C2019" s="78">
        <v>13</v>
      </c>
      <c r="D2019" s="77">
        <v>3507308</v>
      </c>
      <c r="E2019" s="78">
        <v>350730813</v>
      </c>
      <c r="F2019" s="78" t="str">
        <f t="shared" si="84"/>
        <v>3507308132014</v>
      </c>
      <c r="G2019" s="89">
        <v>1.2732564467713869</v>
      </c>
      <c r="H2019" s="80">
        <f t="shared" si="83"/>
        <v>4468</v>
      </c>
      <c r="I2019" s="94">
        <v>4036</v>
      </c>
      <c r="J2019" s="95">
        <v>432</v>
      </c>
      <c r="K2019" s="83">
        <f>(H2019)/VLOOKUP(D2019,'Dados Base'!$B:$K,6,FALSE)</f>
        <v>36.986754966887418</v>
      </c>
      <c r="L2019" s="88">
        <f t="shared" si="85"/>
        <v>90.331244404655337</v>
      </c>
      <c r="M2019" s="85">
        <v>2</v>
      </c>
      <c r="N2019" s="92">
        <v>0.754</v>
      </c>
      <c r="O2019" s="91">
        <v>44</v>
      </c>
      <c r="P2019" s="91" t="s">
        <v>691</v>
      </c>
      <c r="Q2019" s="91" t="s">
        <v>691</v>
      </c>
      <c r="R2019" s="91" t="s">
        <v>691</v>
      </c>
      <c r="S2019" s="91">
        <v>27</v>
      </c>
      <c r="T2019" s="87" t="s">
        <v>691</v>
      </c>
      <c r="U2019" s="91">
        <v>47</v>
      </c>
      <c r="V2019" s="91">
        <v>41</v>
      </c>
      <c r="W2019" s="93">
        <v>17.79</v>
      </c>
      <c r="X2019" s="146">
        <v>1.0412534374999999E-2</v>
      </c>
      <c r="Y2019" s="21">
        <v>2.88</v>
      </c>
      <c r="Z2019" s="147">
        <v>179</v>
      </c>
      <c r="AA2019" s="147">
        <v>43</v>
      </c>
      <c r="AB2019" s="21">
        <v>0</v>
      </c>
      <c r="AC2019" s="21">
        <v>0</v>
      </c>
      <c r="AD2019" s="153">
        <f>VLOOKUP(D2019,'Dados Base'!$B:$K,9,FALSE)*31536000/VLOOKUP($F2019,F:H,MATCH(H2018,F2018:AF2018,0),FALSE)</f>
        <v>6846.445837063563</v>
      </c>
      <c r="AE2019" s="153">
        <f>VLOOKUP(D2019,'Dados Base'!$B:$K,10,FALSE)*31536000/VLOOKUP($F2019,F:H,MATCH(H2018,F2018:AF2018,0),FALSE)</f>
        <v>705.81915846016091</v>
      </c>
      <c r="AF2019" s="148">
        <v>89.49</v>
      </c>
      <c r="AG2019" s="21">
        <v>100</v>
      </c>
      <c r="AH2019" s="148">
        <v>87.4</v>
      </c>
      <c r="AI2019" s="148">
        <v>21.44</v>
      </c>
      <c r="AJ2019" s="148">
        <v>99.81</v>
      </c>
      <c r="AK2019" s="72">
        <f>(SUMIFS('Banco de Indicadores Mun. (2)'!I:I,'Banco de Indicadores Mun. (2)'!B:B,'Banco de Indicadores - Mun. (1)'!B2019,'Banco de Indicadores Mun. (2)'!A:A,'Banco de Indicadores - Mun. (1)'!A2019) / VLOOKUP(D2019,'Dados Base'!$B:$K,8,FALSE)) * 100</f>
        <v>3.2092799999999997</v>
      </c>
      <c r="AL2019" s="72">
        <f>(SUMIFS('Banco de Indicadores Mun. (2)'!I:I,'Banco de Indicadores Mun. (2)'!B:B,'Banco de Indicadores - Mun. (1)'!B2019,'Banco de Indicadores Mun. (2)'!A:A,'Banco de Indicadores - Mun. (1)'!A2019) / VLOOKUP(D2019,'Dados Base'!$B:$K,9,FALSE)) * 100</f>
        <v>1.6542680412371134</v>
      </c>
      <c r="AM2019" s="72">
        <f>(SUMIFS('Banco de Indicadores Mun. (2)'!J:J,'Banco de Indicadores Mun. (2)'!B:B,'Banco de Indicadores - Mun. (1)'!B2019,'Banco de Indicadores Mun. (2)'!A:A,'Banco de Indicadores - Mun. (1)'!A2019) / VLOOKUP(D2019,'Dados Base'!$B:$K,7,FALSE)) * 100</f>
        <v>0.52722499999999994</v>
      </c>
      <c r="AN2019" s="72">
        <f>(SUMIFS('Banco de Indicadores Mun. (2)'!K:K,'Banco de Indicadores Mun. (2)'!B:B,'Banco de Indicadores - Mun. (1)'!B2019,'Banco de Indicadores Mun. (2)'!A:A,'Banco de Indicadores - Mun. (1)'!A2019) / VLOOKUP(D2019,'Dados Base'!$B:$K,10,FALSE)) * 100</f>
        <v>13.937500000000004</v>
      </c>
      <c r="AO2019" s="21"/>
      <c r="AP2019" s="21">
        <v>0</v>
      </c>
      <c r="AQ2019" s="5">
        <v>0</v>
      </c>
      <c r="AR2019" s="9">
        <v>7.3</v>
      </c>
      <c r="AS2019" s="22">
        <v>97</v>
      </c>
      <c r="AT2019" s="22">
        <v>97</v>
      </c>
      <c r="AU2019" s="22">
        <v>80.630630630630634</v>
      </c>
      <c r="AV2019" s="23">
        <v>9.76</v>
      </c>
      <c r="AW2019" s="12">
        <v>0</v>
      </c>
      <c r="AX2019" s="21">
        <v>0</v>
      </c>
      <c r="AY2019" s="116">
        <v>130.48464088907269</v>
      </c>
    </row>
    <row r="2020" spans="1:51" ht="15.75" x14ac:dyDescent="0.25">
      <c r="A2020" s="144">
        <v>2014</v>
      </c>
      <c r="B2020" s="77" t="s">
        <v>85</v>
      </c>
      <c r="C2020" s="78">
        <v>16</v>
      </c>
      <c r="D2020" s="77">
        <v>3507407</v>
      </c>
      <c r="E2020" s="78">
        <v>350740716</v>
      </c>
      <c r="F2020" s="78" t="str">
        <f t="shared" si="84"/>
        <v>3507407162014</v>
      </c>
      <c r="G2020" s="89">
        <v>0.78249761394504347</v>
      </c>
      <c r="H2020" s="80">
        <f t="shared" si="83"/>
        <v>14883</v>
      </c>
      <c r="I2020" s="94">
        <v>13698</v>
      </c>
      <c r="J2020" s="95">
        <v>1185</v>
      </c>
      <c r="K2020" s="83">
        <f>(H2020)/VLOOKUP(D2020,'Dados Base'!$B:$K,6,FALSE)</f>
        <v>26.932681867535287</v>
      </c>
      <c r="L2020" s="88">
        <f t="shared" si="85"/>
        <v>92.037895585567426</v>
      </c>
      <c r="M2020" s="85">
        <v>4</v>
      </c>
      <c r="N2020" s="92">
        <v>0.73</v>
      </c>
      <c r="O2020" s="91">
        <v>151</v>
      </c>
      <c r="P2020" s="91" t="s">
        <v>691</v>
      </c>
      <c r="Q2020" s="91" t="s">
        <v>691</v>
      </c>
      <c r="R2020" s="91" t="s">
        <v>691</v>
      </c>
      <c r="S2020" s="91">
        <v>82</v>
      </c>
      <c r="T2020" s="87" t="s">
        <v>691</v>
      </c>
      <c r="U2020" s="91">
        <v>245</v>
      </c>
      <c r="V2020" s="91">
        <v>131</v>
      </c>
      <c r="W2020" s="93">
        <v>23.29</v>
      </c>
      <c r="X2020" s="146">
        <v>4.0809461611111104E-2</v>
      </c>
      <c r="Y2020" s="21">
        <v>9.75</v>
      </c>
      <c r="Z2020" s="147">
        <v>516</v>
      </c>
      <c r="AA2020" s="147">
        <v>236</v>
      </c>
      <c r="AB2020" s="21">
        <v>2</v>
      </c>
      <c r="AC2020" s="21">
        <v>0</v>
      </c>
      <c r="AD2020" s="153">
        <f>VLOOKUP(D2020,'Dados Base'!$B:$K,9,FALSE)*31536000/VLOOKUP($F2020,F:H,MATCH(H2019,F2019:AF2019,0),FALSE)</f>
        <v>8772.3604112074172</v>
      </c>
      <c r="AE2020" s="153">
        <f>VLOOKUP(D2020,'Dados Base'!$B:$K,10,FALSE)*31536000/VLOOKUP($F2020,F:H,MATCH(H2019,F2019:AF2019,0),FALSE)</f>
        <v>784.00322515621826</v>
      </c>
      <c r="AF2020" s="148">
        <v>90.08</v>
      </c>
      <c r="AG2020" s="21" t="s">
        <v>692</v>
      </c>
      <c r="AH2020" s="148">
        <v>90.08</v>
      </c>
      <c r="AI2020" s="148" t="s">
        <v>692</v>
      </c>
      <c r="AJ2020" s="148">
        <v>99.94</v>
      </c>
      <c r="AK2020" s="72">
        <f>(SUMIFS('Banco de Indicadores Mun. (2)'!I:I,'Banco de Indicadores Mun. (2)'!B:B,'Banco de Indicadores - Mun. (1)'!B2020,'Banco de Indicadores Mun. (2)'!A:A,'Banco de Indicadores - Mun. (1)'!A2020) / VLOOKUP(D2020,'Dados Base'!$B:$K,8,FALSE)) * 100</f>
        <v>30.608065088757396</v>
      </c>
      <c r="AL2020" s="72">
        <f>(SUMIFS('Banco de Indicadores Mun. (2)'!I:I,'Banco de Indicadores Mun. (2)'!B:B,'Banco de Indicadores - Mun. (1)'!B2020,'Banco de Indicadores Mun. (2)'!A:A,'Banco de Indicadores - Mun. (1)'!A2020) / VLOOKUP(D2020,'Dados Base'!$B:$K,9,FALSE)) * 100</f>
        <v>12.494596618357489</v>
      </c>
      <c r="AM2020" s="72">
        <f>(SUMIFS('Banco de Indicadores Mun. (2)'!J:J,'Banco de Indicadores Mun. (2)'!B:B,'Banco de Indicadores - Mun. (1)'!B2020,'Banco de Indicadores Mun. (2)'!A:A,'Banco de Indicadores - Mun. (1)'!A2020) / VLOOKUP(D2020,'Dados Base'!$B:$K,7,FALSE)) * 100</f>
        <v>33.96902272727273</v>
      </c>
      <c r="AN2020" s="72">
        <f>(SUMIFS('Banco de Indicadores Mun. (2)'!K:K,'Banco de Indicadores Mun. (2)'!B:B,'Banco de Indicadores - Mun. (1)'!B2020,'Banco de Indicadores Mun. (2)'!A:A,'Banco de Indicadores - Mun. (1)'!A2020) / VLOOKUP(D2020,'Dados Base'!$B:$K,10,FALSE)) * 100</f>
        <v>18.617621621621623</v>
      </c>
      <c r="AO2020" s="21"/>
      <c r="AP2020" s="21">
        <v>0</v>
      </c>
      <c r="AQ2020" s="5">
        <v>0</v>
      </c>
      <c r="AR2020" s="9">
        <v>8</v>
      </c>
      <c r="AS2020" s="22">
        <v>98</v>
      </c>
      <c r="AT2020" s="22">
        <v>98.000000000000014</v>
      </c>
      <c r="AU2020" s="22">
        <v>68.61702127659575</v>
      </c>
      <c r="AV2020" s="23">
        <v>7.93</v>
      </c>
      <c r="AW2020" s="12">
        <v>0</v>
      </c>
      <c r="AX2020" s="21">
        <v>0</v>
      </c>
      <c r="AY2020" s="116">
        <v>144.62746595179385</v>
      </c>
    </row>
    <row r="2021" spans="1:51" ht="15.75" x14ac:dyDescent="0.25">
      <c r="A2021" s="144">
        <v>2014</v>
      </c>
      <c r="B2021" s="77" t="s">
        <v>86</v>
      </c>
      <c r="C2021" s="78">
        <v>13</v>
      </c>
      <c r="D2021" s="77">
        <v>3507456</v>
      </c>
      <c r="E2021" s="78">
        <v>350745613</v>
      </c>
      <c r="F2021" s="78" t="str">
        <f t="shared" si="84"/>
        <v>3507456132014</v>
      </c>
      <c r="G2021" s="89">
        <v>1.4912319388185713</v>
      </c>
      <c r="H2021" s="80">
        <f t="shared" si="83"/>
        <v>2413</v>
      </c>
      <c r="I2021" s="94">
        <v>2173</v>
      </c>
      <c r="J2021" s="95">
        <v>240</v>
      </c>
      <c r="K2021" s="83">
        <f>(H2021)/VLOOKUP(D2021,'Dados Base'!$B:$K,6,FALSE)</f>
        <v>6.9315178674020448</v>
      </c>
      <c r="L2021" s="88">
        <f t="shared" si="85"/>
        <v>90.053874844591803</v>
      </c>
      <c r="M2021" s="85">
        <v>4</v>
      </c>
      <c r="N2021" s="92">
        <v>0.70499999999999996</v>
      </c>
      <c r="O2021" s="91">
        <v>15</v>
      </c>
      <c r="P2021" s="91" t="s">
        <v>691</v>
      </c>
      <c r="Q2021" s="91" t="s">
        <v>691</v>
      </c>
      <c r="R2021" s="91" t="s">
        <v>691</v>
      </c>
      <c r="S2021" s="91">
        <v>5</v>
      </c>
      <c r="T2021" s="87" t="s">
        <v>691</v>
      </c>
      <c r="U2021" s="91">
        <v>17</v>
      </c>
      <c r="V2021" s="91">
        <v>13</v>
      </c>
      <c r="W2021" s="93">
        <v>0</v>
      </c>
      <c r="X2021" s="146">
        <v>5.4807776041666664E-3</v>
      </c>
      <c r="Y2021" s="21">
        <v>1.52</v>
      </c>
      <c r="Z2021" s="147">
        <v>0</v>
      </c>
      <c r="AA2021" s="147">
        <v>117</v>
      </c>
      <c r="AB2021" s="21">
        <v>0</v>
      </c>
      <c r="AC2021" s="21">
        <v>0</v>
      </c>
      <c r="AD2021" s="153">
        <f>VLOOKUP(D2021,'Dados Base'!$B:$K,9,FALSE)*31536000/VLOOKUP($F2021,F:H,MATCH(H2020,F2020:AF2020,0),FALSE)</f>
        <v>41168.006630750104</v>
      </c>
      <c r="AE2021" s="153">
        <f>VLOOKUP(D2021,'Dados Base'!$B:$K,10,FALSE)*31536000/VLOOKUP($F2021,F:H,MATCH(H2020,F2020:AF2020,0),FALSE)</f>
        <v>4312.8387898881037</v>
      </c>
      <c r="AF2021" s="148">
        <v>87.22</v>
      </c>
      <c r="AG2021" s="21" t="s">
        <v>692</v>
      </c>
      <c r="AH2021" s="148">
        <v>87.22</v>
      </c>
      <c r="AI2021" s="148">
        <v>25.93</v>
      </c>
      <c r="AJ2021" s="148">
        <v>100</v>
      </c>
      <c r="AK2021" s="72">
        <f>(SUMIFS('Banco de Indicadores Mun. (2)'!I:I,'Banco de Indicadores Mun. (2)'!B:B,'Banco de Indicadores - Mun. (1)'!B2021,'Banco de Indicadores Mun. (2)'!A:A,'Banco de Indicadores - Mun. (1)'!A2021) / VLOOKUP(D2021,'Dados Base'!$B:$K,8,FALSE)) * 100</f>
        <v>1.3446969696969697</v>
      </c>
      <c r="AL2021" s="72">
        <f>(SUMIFS('Banco de Indicadores Mun. (2)'!I:I,'Banco de Indicadores Mun. (2)'!B:B,'Banco de Indicadores - Mun. (1)'!B2021,'Banco de Indicadores Mun. (2)'!A:A,'Banco de Indicadores - Mun. (1)'!A2021) / VLOOKUP(D2021,'Dados Base'!$B:$K,9,FALSE)) * 100</f>
        <v>0.70436507936507942</v>
      </c>
      <c r="AM2021" s="72">
        <f>(SUMIFS('Banco de Indicadores Mun. (2)'!J:J,'Banco de Indicadores Mun. (2)'!B:B,'Banco de Indicadores - Mun. (1)'!B2021,'Banco de Indicadores Mun. (2)'!A:A,'Banco de Indicadores - Mun. (1)'!A2021) / VLOOKUP(D2021,'Dados Base'!$B:$K,7,FALSE)) * 100</f>
        <v>1.5432045454545456</v>
      </c>
      <c r="AN2021" s="72">
        <f>(SUMIFS('Banco de Indicadores Mun. (2)'!K:K,'Banco de Indicadores Mun. (2)'!B:B,'Banco de Indicadores - Mun. (1)'!B2021,'Banco de Indicadores Mun. (2)'!A:A,'Banco de Indicadores - Mun. (1)'!A2021) / VLOOKUP(D2021,'Dados Base'!$B:$K,10,FALSE)) * 100</f>
        <v>0.55066666666666697</v>
      </c>
      <c r="AO2021" s="21"/>
      <c r="AP2021" s="21">
        <v>0</v>
      </c>
      <c r="AQ2021" s="5">
        <v>0</v>
      </c>
      <c r="AR2021" s="9">
        <v>8.5</v>
      </c>
      <c r="AS2021" s="22">
        <v>100</v>
      </c>
      <c r="AT2021" s="22">
        <v>0</v>
      </c>
      <c r="AU2021" s="22">
        <v>0</v>
      </c>
      <c r="AV2021" s="23">
        <v>1.8</v>
      </c>
      <c r="AW2021" s="12">
        <v>0</v>
      </c>
      <c r="AX2021" s="21">
        <v>0</v>
      </c>
      <c r="AY2021" s="116">
        <v>0</v>
      </c>
    </row>
    <row r="2022" spans="1:51" ht="15.75" x14ac:dyDescent="0.25">
      <c r="A2022" s="144">
        <v>2014</v>
      </c>
      <c r="B2022" s="77" t="s">
        <v>87</v>
      </c>
      <c r="C2022" s="78">
        <v>10</v>
      </c>
      <c r="D2022" s="77">
        <v>3507506</v>
      </c>
      <c r="E2022" s="78">
        <v>350750610</v>
      </c>
      <c r="F2022" s="78" t="str">
        <f t="shared" si="84"/>
        <v>3507506102014</v>
      </c>
      <c r="G2022" s="89">
        <v>1.408352463643614</v>
      </c>
      <c r="H2022" s="80">
        <f t="shared" si="83"/>
        <v>133281</v>
      </c>
      <c r="I2022" s="94">
        <v>128576</v>
      </c>
      <c r="J2022" s="95">
        <v>4705</v>
      </c>
      <c r="K2022" s="83">
        <f>(H2022)/VLOOKUP(D2022,'Dados Base'!$B:$K,6,FALSE)</f>
        <v>89.880434562706114</v>
      </c>
      <c r="L2022" s="88">
        <f t="shared" si="85"/>
        <v>96.469864421785559</v>
      </c>
      <c r="M2022" s="85">
        <v>1</v>
      </c>
      <c r="N2022" s="92">
        <v>0.8</v>
      </c>
      <c r="O2022" s="91">
        <v>333</v>
      </c>
      <c r="P2022" s="91" t="s">
        <v>691</v>
      </c>
      <c r="Q2022" s="91" t="s">
        <v>691</v>
      </c>
      <c r="R2022" s="91" t="s">
        <v>691</v>
      </c>
      <c r="S2022" s="91">
        <v>257</v>
      </c>
      <c r="T2022" s="87" t="s">
        <v>691</v>
      </c>
      <c r="U2022" s="91">
        <v>1444</v>
      </c>
      <c r="V2022" s="91">
        <v>1407</v>
      </c>
      <c r="W2022" s="93">
        <v>60.57</v>
      </c>
      <c r="X2022" s="146">
        <v>0.44890830220833333</v>
      </c>
      <c r="Y2022" s="21">
        <v>119.58</v>
      </c>
      <c r="Z2022" s="147">
        <v>6030</v>
      </c>
      <c r="AA2022" s="147">
        <v>1145</v>
      </c>
      <c r="AB2022" s="21">
        <v>4</v>
      </c>
      <c r="AC2022" s="21">
        <v>0</v>
      </c>
      <c r="AD2022" s="153">
        <f>VLOOKUP(D2022,'Dados Base'!$B:$K,9,FALSE)*31536000/VLOOKUP($F2022,F:H,MATCH(H2021,F2021:AF2021,0),FALSE)</f>
        <v>3217.9350395030051</v>
      </c>
      <c r="AE2022" s="153">
        <f>VLOOKUP(D2022,'Dados Base'!$B:$K,10,FALSE)*31536000/VLOOKUP($F2022,F:H,MATCH(H2021,F2021:AF2021,0),FALSE)</f>
        <v>423.53703828752788</v>
      </c>
      <c r="AF2022" s="148">
        <v>96.68</v>
      </c>
      <c r="AG2022" s="21">
        <v>100</v>
      </c>
      <c r="AH2022" s="148">
        <v>92.58</v>
      </c>
      <c r="AI2022" s="148">
        <v>38.979999999999997</v>
      </c>
      <c r="AJ2022" s="148">
        <v>100</v>
      </c>
      <c r="AK2022" s="72">
        <f>(SUMIFS('Banco de Indicadores Mun. (2)'!I:I,'Banco de Indicadores Mun. (2)'!B:B,'Banco de Indicadores - Mun. (1)'!B2022,'Banco de Indicadores Mun. (2)'!A:A,'Banco de Indicadores - Mun. (1)'!A2022) / VLOOKUP(D2022,'Dados Base'!$B:$K,8,FALSE)) * 100</f>
        <v>12.870757215619696</v>
      </c>
      <c r="AL2022" s="72">
        <f>(SUMIFS('Banco de Indicadores Mun. (2)'!I:I,'Banco de Indicadores Mun. (2)'!B:B,'Banco de Indicadores - Mun. (1)'!B2022,'Banco de Indicadores Mun. (2)'!A:A,'Banco de Indicadores - Mun. (1)'!A2022) / VLOOKUP(D2022,'Dados Base'!$B:$K,9,FALSE)) * 100</f>
        <v>5.5741735294117651</v>
      </c>
      <c r="AM2022" s="72">
        <f>(SUMIFS('Banco de Indicadores Mun. (2)'!J:J,'Banco de Indicadores Mun. (2)'!B:B,'Banco de Indicadores - Mun. (1)'!B2022,'Banco de Indicadores Mun. (2)'!A:A,'Banco de Indicadores - Mun. (1)'!A2022) / VLOOKUP(D2022,'Dados Base'!$B:$K,7,FALSE)) * 100</f>
        <v>18.033802439024392</v>
      </c>
      <c r="AN2022" s="72">
        <f>(SUMIFS('Banco de Indicadores Mun. (2)'!K:K,'Banco de Indicadores Mun. (2)'!B:B,'Banco de Indicadores - Mun. (1)'!B2022,'Banco de Indicadores Mun. (2)'!A:A,'Banco de Indicadores - Mun. (1)'!A2022) / VLOOKUP(D2022,'Dados Base'!$B:$K,10,FALSE)) * 100</f>
        <v>1.0447877094972067</v>
      </c>
      <c r="AO2022" s="21"/>
      <c r="AP2022" s="21">
        <v>0</v>
      </c>
      <c r="AQ2022" s="5">
        <v>1</v>
      </c>
      <c r="AR2022" s="9">
        <v>7.8</v>
      </c>
      <c r="AS2022" s="22">
        <v>92</v>
      </c>
      <c r="AT2022" s="22">
        <v>92</v>
      </c>
      <c r="AU2022" s="22">
        <v>84.041811846689896</v>
      </c>
      <c r="AV2022" s="23">
        <v>9.8800000000000008</v>
      </c>
      <c r="AW2022" s="12">
        <v>0</v>
      </c>
      <c r="AX2022" s="21">
        <v>0</v>
      </c>
      <c r="AY2022" s="116">
        <v>1.4563997870268468</v>
      </c>
    </row>
    <row r="2023" spans="1:51" ht="15.75" x14ac:dyDescent="0.25">
      <c r="A2023" s="144">
        <v>2014</v>
      </c>
      <c r="B2023" s="77" t="s">
        <v>88</v>
      </c>
      <c r="C2023" s="78">
        <v>5</v>
      </c>
      <c r="D2023" s="77">
        <v>3507605</v>
      </c>
      <c r="E2023" s="78">
        <v>35076055</v>
      </c>
      <c r="F2023" s="78" t="str">
        <f t="shared" si="84"/>
        <v>350760552014</v>
      </c>
      <c r="G2023" s="89">
        <v>1.4222650139399384</v>
      </c>
      <c r="H2023" s="80">
        <f t="shared" si="83"/>
        <v>154253</v>
      </c>
      <c r="I2023" s="94">
        <v>150679</v>
      </c>
      <c r="J2023" s="95">
        <v>3574</v>
      </c>
      <c r="K2023" s="83">
        <f>(H2023)/VLOOKUP(D2023,'Dados Base'!$B:$K,6,FALSE)</f>
        <v>300.34268579995717</v>
      </c>
      <c r="L2023" s="88">
        <f t="shared" si="85"/>
        <v>97.683027234478431</v>
      </c>
      <c r="M2023" s="85">
        <v>3</v>
      </c>
      <c r="N2023" s="92">
        <v>0.77600000000000002</v>
      </c>
      <c r="O2023" s="91">
        <v>299</v>
      </c>
      <c r="P2023" s="91" t="s">
        <v>691</v>
      </c>
      <c r="Q2023" s="91" t="s">
        <v>691</v>
      </c>
      <c r="R2023" s="91" t="s">
        <v>691</v>
      </c>
      <c r="S2023" s="91">
        <v>508</v>
      </c>
      <c r="T2023" s="87" t="s">
        <v>691</v>
      </c>
      <c r="U2023" s="91">
        <v>1667</v>
      </c>
      <c r="V2023" s="91">
        <v>1521</v>
      </c>
      <c r="W2023" s="93">
        <v>0</v>
      </c>
      <c r="X2023" s="146">
        <v>0.50164985909143511</v>
      </c>
      <c r="Y2023" s="21">
        <v>138.6</v>
      </c>
      <c r="Z2023" s="147">
        <v>6054</v>
      </c>
      <c r="AA2023" s="147">
        <v>2262</v>
      </c>
      <c r="AB2023" s="21">
        <v>14</v>
      </c>
      <c r="AC2023" s="21">
        <v>0</v>
      </c>
      <c r="AD2023" s="153">
        <f>VLOOKUP(D2023,'Dados Base'!$B:$K,9,FALSE)*31536000/VLOOKUP($F2023,F:H,MATCH(H2022,F2022:AF2022,0),FALSE)</f>
        <v>1283.9042352498816</v>
      </c>
      <c r="AE2023" s="153">
        <f>VLOOKUP(D2023,'Dados Base'!$B:$K,10,FALSE)*31536000/VLOOKUP($F2023,F:H,MATCH(H2022,F2022:AF2022,0),FALSE)</f>
        <v>169.68798013652892</v>
      </c>
      <c r="AF2023" s="148">
        <v>93.35</v>
      </c>
      <c r="AG2023" s="21">
        <v>100</v>
      </c>
      <c r="AH2023" s="148">
        <v>82.86</v>
      </c>
      <c r="AI2023" s="148">
        <v>24.35</v>
      </c>
      <c r="AJ2023" s="148">
        <v>96.3</v>
      </c>
      <c r="AK2023" s="72">
        <f>(SUMIFS('Banco de Indicadores Mun. (2)'!I:I,'Banco de Indicadores Mun. (2)'!B:B,'Banco de Indicadores - Mun. (1)'!B2023,'Banco de Indicadores Mun. (2)'!A:A,'Banco de Indicadores - Mun. (1)'!A2023) / VLOOKUP(D2023,'Dados Base'!$B:$K,8,FALSE)) * 100</f>
        <v>36.535609243697486</v>
      </c>
      <c r="AL2023" s="72">
        <f>(SUMIFS('Banco de Indicadores Mun. (2)'!I:I,'Banco de Indicadores Mun. (2)'!B:B,'Banco de Indicadores - Mun. (1)'!B2023,'Banco de Indicadores Mun. (2)'!A:A,'Banco de Indicadores - Mun. (1)'!A2023) / VLOOKUP(D2023,'Dados Base'!$B:$K,9,FALSE)) * 100</f>
        <v>13.846297770700639</v>
      </c>
      <c r="AM2023" s="72">
        <f>(SUMIFS('Banco de Indicadores Mun. (2)'!J:J,'Banco de Indicadores Mun. (2)'!B:B,'Banco de Indicadores - Mun. (1)'!B2023,'Banco de Indicadores Mun. (2)'!A:A,'Banco de Indicadores - Mun. (1)'!A2023) / VLOOKUP(D2023,'Dados Base'!$B:$K,7,FALSE)) * 100</f>
        <v>53.546612903225821</v>
      </c>
      <c r="AN2023" s="72">
        <f>(SUMIFS('Banco de Indicadores Mun. (2)'!K:K,'Banco de Indicadores Mun. (2)'!B:B,'Banco de Indicadores - Mun. (1)'!B2023,'Banco de Indicadores Mun. (2)'!A:A,'Banco de Indicadores - Mun. (1)'!A2023) / VLOOKUP(D2023,'Dados Base'!$B:$K,10,FALSE)) * 100</f>
        <v>4.7680722891566232</v>
      </c>
      <c r="AO2023" s="21"/>
      <c r="AP2023" s="21">
        <v>0</v>
      </c>
      <c r="AQ2023" s="5">
        <v>1</v>
      </c>
      <c r="AR2023" s="9">
        <v>9.8000000000000007</v>
      </c>
      <c r="AS2023" s="22">
        <v>91</v>
      </c>
      <c r="AT2023" s="22">
        <v>91</v>
      </c>
      <c r="AU2023" s="22">
        <v>72.7994227994228</v>
      </c>
      <c r="AV2023" s="23">
        <v>7.6</v>
      </c>
      <c r="AW2023" s="12">
        <v>0</v>
      </c>
      <c r="AX2023" s="21">
        <v>0</v>
      </c>
      <c r="AY2023" s="116">
        <v>15.376180914947431</v>
      </c>
    </row>
    <row r="2024" spans="1:51" ht="15.75" x14ac:dyDescent="0.25">
      <c r="A2024" s="144">
        <v>2014</v>
      </c>
      <c r="B2024" s="77" t="s">
        <v>89</v>
      </c>
      <c r="C2024" s="78">
        <v>19</v>
      </c>
      <c r="D2024" s="77">
        <v>3507704</v>
      </c>
      <c r="E2024" s="78">
        <v>350770419</v>
      </c>
      <c r="F2024" s="78" t="str">
        <f t="shared" si="84"/>
        <v>3507704192014</v>
      </c>
      <c r="G2024" s="89">
        <v>1.2749577663202283</v>
      </c>
      <c r="H2024" s="80">
        <f t="shared" si="83"/>
        <v>5244</v>
      </c>
      <c r="I2024" s="94">
        <v>4718</v>
      </c>
      <c r="J2024" s="95">
        <v>526</v>
      </c>
      <c r="K2024" s="83">
        <f>(H2024)/VLOOKUP(D2024,'Dados Base'!$B:$K,6,FALSE)</f>
        <v>26.820785597381342</v>
      </c>
      <c r="L2024" s="88">
        <f t="shared" si="85"/>
        <v>89.969488939740657</v>
      </c>
      <c r="M2024" s="85">
        <v>3</v>
      </c>
      <c r="N2024" s="92">
        <v>0.73699999999999999</v>
      </c>
      <c r="O2024" s="91">
        <v>30</v>
      </c>
      <c r="P2024" s="91" t="s">
        <v>691</v>
      </c>
      <c r="Q2024" s="91" t="s">
        <v>691</v>
      </c>
      <c r="R2024" s="91" t="s">
        <v>691</v>
      </c>
      <c r="S2024" s="91">
        <v>12</v>
      </c>
      <c r="T2024" s="87" t="s">
        <v>691</v>
      </c>
      <c r="U2024" s="91">
        <v>40</v>
      </c>
      <c r="V2024" s="91">
        <v>30</v>
      </c>
      <c r="W2024" s="93">
        <v>0</v>
      </c>
      <c r="X2024" s="146">
        <v>1.2492906679670662E-2</v>
      </c>
      <c r="Y2024" s="21">
        <v>3.3</v>
      </c>
      <c r="Z2024" s="147">
        <v>222</v>
      </c>
      <c r="AA2024" s="147">
        <v>33</v>
      </c>
      <c r="AB2024" s="21">
        <v>1</v>
      </c>
      <c r="AC2024" s="21">
        <v>0</v>
      </c>
      <c r="AD2024" s="153">
        <f>VLOOKUP(D2024,'Dados Base'!$B:$K,9,FALSE)*31536000/VLOOKUP($F2024,F:H,MATCH(H2023,F2023:AF2023,0),FALSE)</f>
        <v>8900.3203661327225</v>
      </c>
      <c r="AE2024" s="153">
        <f>VLOOKUP(D2024,'Dados Base'!$B:$K,10,FALSE)*31536000/VLOOKUP($F2024,F:H,MATCH(H2023,F2023:AF2023,0),FALSE)</f>
        <v>1022.3340961098396</v>
      </c>
      <c r="AF2024" s="148" t="s">
        <v>692</v>
      </c>
      <c r="AG2024" s="21">
        <v>100</v>
      </c>
      <c r="AH2024" s="148" t="s">
        <v>692</v>
      </c>
      <c r="AI2024" s="148" t="s">
        <v>692</v>
      </c>
      <c r="AJ2024" s="148" t="s">
        <v>692</v>
      </c>
      <c r="AK2024" s="72">
        <f>(SUMIFS('Banco de Indicadores Mun. (2)'!I:I,'Banco de Indicadores Mun. (2)'!B:B,'Banco de Indicadores - Mun. (1)'!B2024,'Banco de Indicadores Mun. (2)'!A:A,'Banco de Indicadores - Mun. (1)'!A2024) / VLOOKUP(D2024,'Dados Base'!$B:$K,8,FALSE)) * 100</f>
        <v>18.438310344827588</v>
      </c>
      <c r="AL2024" s="72">
        <f>(SUMIFS('Banco de Indicadores Mun. (2)'!I:I,'Banco de Indicadores Mun. (2)'!B:B,'Banco de Indicadores - Mun. (1)'!B2024,'Banco de Indicadores Mun. (2)'!A:A,'Banco de Indicadores - Mun. (1)'!A2024) / VLOOKUP(D2024,'Dados Base'!$B:$K,9,FALSE)) * 100</f>
        <v>7.2258243243243241</v>
      </c>
      <c r="AM2024" s="72">
        <f>(SUMIFS('Banco de Indicadores Mun. (2)'!J:J,'Banco de Indicadores Mun. (2)'!B:B,'Banco de Indicadores - Mun. (1)'!B2024,'Banco de Indicadores Mun. (2)'!A:A,'Banco de Indicadores - Mun. (1)'!A2024) / VLOOKUP(D2024,'Dados Base'!$B:$K,7,FALSE)) * 100</f>
        <v>25.813000000000002</v>
      </c>
      <c r="AN2024" s="72">
        <f>(SUMIFS('Banco de Indicadores Mun. (2)'!K:K,'Banco de Indicadores Mun. (2)'!B:B,'Banco de Indicadores - Mun. (1)'!B2024,'Banco de Indicadores Mun. (2)'!A:A,'Banco de Indicadores - Mun. (1)'!A2024) / VLOOKUP(D2024,'Dados Base'!$B:$K,10,FALSE)) * 100</f>
        <v>0.6522941176470588</v>
      </c>
      <c r="AO2024" s="21"/>
      <c r="AP2024" s="21">
        <v>0</v>
      </c>
      <c r="AQ2024" s="5">
        <v>0</v>
      </c>
      <c r="AR2024" s="9">
        <v>9.5</v>
      </c>
      <c r="AS2024" s="22">
        <v>100</v>
      </c>
      <c r="AT2024" s="22">
        <v>100</v>
      </c>
      <c r="AU2024" s="22">
        <v>87.058823529411768</v>
      </c>
      <c r="AV2024" s="23">
        <v>10</v>
      </c>
      <c r="AW2024" s="12">
        <v>0</v>
      </c>
      <c r="AX2024" s="21">
        <v>0</v>
      </c>
      <c r="AY2024" s="116">
        <v>0.78583409652899172</v>
      </c>
    </row>
    <row r="2025" spans="1:51" ht="15.75" x14ac:dyDescent="0.25">
      <c r="A2025" s="144">
        <v>2014</v>
      </c>
      <c r="B2025" s="77" t="s">
        <v>90</v>
      </c>
      <c r="C2025" s="78">
        <v>19</v>
      </c>
      <c r="D2025" s="77">
        <v>3507753</v>
      </c>
      <c r="E2025" s="78">
        <v>350775319</v>
      </c>
      <c r="F2025" s="78" t="str">
        <f t="shared" si="84"/>
        <v>3507753192014</v>
      </c>
      <c r="G2025" s="89">
        <v>0.91821156771294543</v>
      </c>
      <c r="H2025" s="80">
        <f t="shared" si="83"/>
        <v>2656</v>
      </c>
      <c r="I2025" s="94">
        <v>2222</v>
      </c>
      <c r="J2025" s="95">
        <v>434</v>
      </c>
      <c r="K2025" s="83">
        <f>(H2025)/VLOOKUP(D2025,'Dados Base'!$B:$K,6,FALSE)</f>
        <v>25.336258704569303</v>
      </c>
      <c r="L2025" s="88">
        <f t="shared" si="85"/>
        <v>83.659638554216869</v>
      </c>
      <c r="M2025" s="85">
        <v>1</v>
      </c>
      <c r="N2025" s="92">
        <v>0.71</v>
      </c>
      <c r="O2025" s="91">
        <v>15</v>
      </c>
      <c r="P2025" s="91" t="s">
        <v>691</v>
      </c>
      <c r="Q2025" s="91" t="s">
        <v>691</v>
      </c>
      <c r="R2025" s="91" t="s">
        <v>691</v>
      </c>
      <c r="S2025" s="91">
        <v>5</v>
      </c>
      <c r="T2025" s="87" t="s">
        <v>691</v>
      </c>
      <c r="U2025" s="91">
        <v>17</v>
      </c>
      <c r="V2025" s="91">
        <v>12</v>
      </c>
      <c r="W2025" s="93">
        <v>11.14</v>
      </c>
      <c r="X2025" s="146">
        <v>5.8888500000000002E-3</v>
      </c>
      <c r="Y2025" s="21">
        <v>1.58</v>
      </c>
      <c r="Z2025" s="147">
        <v>87</v>
      </c>
      <c r="AA2025" s="147">
        <v>35</v>
      </c>
      <c r="AB2025" s="21">
        <v>0</v>
      </c>
      <c r="AC2025" s="21">
        <v>0</v>
      </c>
      <c r="AD2025" s="153">
        <f>VLOOKUP(D2025,'Dados Base'!$B:$K,9,FALSE)*31536000/VLOOKUP($F2025,F:H,MATCH(H2024,F2024:AF2024,0),FALSE)</f>
        <v>9023.8554216867469</v>
      </c>
      <c r="AE2025" s="153">
        <f>VLOOKUP(D2025,'Dados Base'!$B:$K,10,FALSE)*31536000/VLOOKUP($F2025,F:H,MATCH(H2024,F2024:AF2024,0),FALSE)</f>
        <v>712.40963855421683</v>
      </c>
      <c r="AF2025" s="148">
        <v>85.14</v>
      </c>
      <c r="AG2025" s="21">
        <v>100</v>
      </c>
      <c r="AH2025" s="148">
        <v>72.209999999999994</v>
      </c>
      <c r="AI2025" s="148">
        <v>15.69</v>
      </c>
      <c r="AJ2025" s="148">
        <v>100</v>
      </c>
      <c r="AK2025" s="72">
        <f>(SUMIFS('Banco de Indicadores Mun. (2)'!I:I,'Banco de Indicadores Mun. (2)'!B:B,'Banco de Indicadores - Mun. (1)'!B2025,'Banco de Indicadores Mun. (2)'!A:A,'Banco de Indicadores - Mun. (1)'!A2025) / VLOOKUP(D2025,'Dados Base'!$B:$K,8,FALSE)) * 100</f>
        <v>3.8360833333333337</v>
      </c>
      <c r="AL2025" s="72">
        <f>(SUMIFS('Banco de Indicadores Mun. (2)'!I:I,'Banco de Indicadores Mun. (2)'!B:B,'Banco de Indicadores - Mun. (1)'!B2025,'Banco de Indicadores Mun. (2)'!A:A,'Banco de Indicadores - Mun. (1)'!A2025) / VLOOKUP(D2025,'Dados Base'!$B:$K,9,FALSE)) * 100</f>
        <v>1.2113947368421054</v>
      </c>
      <c r="AM2025" s="72">
        <f>(SUMIFS('Banco de Indicadores Mun. (2)'!J:J,'Banco de Indicadores Mun. (2)'!B:B,'Banco de Indicadores - Mun. (1)'!B2025,'Banco de Indicadores Mun. (2)'!A:A,'Banco de Indicadores - Mun. (1)'!A2025) / VLOOKUP(D2025,'Dados Base'!$B:$K,7,FALSE)) * 100</f>
        <v>0</v>
      </c>
      <c r="AN2025" s="72">
        <f>(SUMIFS('Banco de Indicadores Mun. (2)'!K:K,'Banco de Indicadores Mun. (2)'!B:B,'Banco de Indicadores - Mun. (1)'!B2025,'Banco de Indicadores Mun. (2)'!A:A,'Banco de Indicadores - Mun. (1)'!A2025) / VLOOKUP(D2025,'Dados Base'!$B:$K,10,FALSE)) * 100</f>
        <v>15.344333333333335</v>
      </c>
      <c r="AO2025" s="21"/>
      <c r="AP2025" s="21">
        <v>0</v>
      </c>
      <c r="AQ2025" s="5">
        <v>0</v>
      </c>
      <c r="AR2025" s="9">
        <v>7.8</v>
      </c>
      <c r="AS2025" s="22">
        <v>85</v>
      </c>
      <c r="AT2025" s="22">
        <v>85</v>
      </c>
      <c r="AU2025" s="22">
        <v>71.311475409836063</v>
      </c>
      <c r="AV2025" s="23">
        <v>7.62</v>
      </c>
      <c r="AW2025" s="12">
        <v>0</v>
      </c>
      <c r="AX2025" s="21">
        <v>0</v>
      </c>
      <c r="AY2025" s="116">
        <v>82.568394943554338</v>
      </c>
    </row>
    <row r="2026" spans="1:51" ht="15.75" x14ac:dyDescent="0.25">
      <c r="A2026" s="144">
        <v>2014</v>
      </c>
      <c r="B2026" s="77" t="s">
        <v>91</v>
      </c>
      <c r="C2026" s="78">
        <v>4</v>
      </c>
      <c r="D2026" s="77">
        <v>3507803</v>
      </c>
      <c r="E2026" s="78">
        <v>35078034</v>
      </c>
      <c r="F2026" s="78" t="str">
        <f t="shared" si="84"/>
        <v>350780342014</v>
      </c>
      <c r="G2026" s="89">
        <v>1.7448263175348755</v>
      </c>
      <c r="H2026" s="80">
        <f t="shared" si="83"/>
        <v>22349</v>
      </c>
      <c r="I2026" s="94">
        <v>21940</v>
      </c>
      <c r="J2026" s="95">
        <v>409</v>
      </c>
      <c r="K2026" s="83">
        <f>(H2026)/VLOOKUP(D2026,'Dados Base'!$B:$K,6,FALSE)</f>
        <v>79.874910650464614</v>
      </c>
      <c r="L2026" s="88">
        <f t="shared" si="85"/>
        <v>98.169940489507354</v>
      </c>
      <c r="M2026" s="85">
        <v>4</v>
      </c>
      <c r="N2026" s="92">
        <v>0.755</v>
      </c>
      <c r="O2026" s="91">
        <v>101</v>
      </c>
      <c r="P2026" s="91" t="s">
        <v>691</v>
      </c>
      <c r="Q2026" s="91" t="s">
        <v>691</v>
      </c>
      <c r="R2026" s="91" t="s">
        <v>691</v>
      </c>
      <c r="S2026" s="91">
        <v>92</v>
      </c>
      <c r="T2026" s="87" t="s">
        <v>691</v>
      </c>
      <c r="U2026" s="91">
        <v>244</v>
      </c>
      <c r="V2026" s="91">
        <v>164</v>
      </c>
      <c r="W2026" s="93">
        <v>0</v>
      </c>
      <c r="X2026" s="146">
        <v>6.2968514435185197E-2</v>
      </c>
      <c r="Y2026" s="21">
        <v>15.8</v>
      </c>
      <c r="Z2026" s="147">
        <v>963</v>
      </c>
      <c r="AA2026" s="147">
        <v>256</v>
      </c>
      <c r="AB2026" s="21">
        <v>0</v>
      </c>
      <c r="AC2026" s="21">
        <v>0</v>
      </c>
      <c r="AD2026" s="153">
        <f>VLOOKUP(D2026,'Dados Base'!$B:$K,9,FALSE)*31536000/VLOOKUP($F2026,F:H,MATCH(H2025,F2025:AF2025,0),FALSE)</f>
        <v>6265.1501185735378</v>
      </c>
      <c r="AE2026" s="153">
        <f>VLOOKUP(D2026,'Dados Base'!$B:$K,10,FALSE)*31536000/VLOOKUP($F2026,F:H,MATCH(H2025,F2025:AF2025,0),FALSE)</f>
        <v>620.87073247125147</v>
      </c>
      <c r="AF2026" s="148">
        <v>92.56</v>
      </c>
      <c r="AG2026" s="21">
        <v>97.58</v>
      </c>
      <c r="AH2026" s="148">
        <v>92.56</v>
      </c>
      <c r="AI2026" s="148">
        <v>34.479999999999997</v>
      </c>
      <c r="AJ2026" s="148">
        <v>93.49</v>
      </c>
      <c r="AK2026" s="72">
        <f>(SUMIFS('Banco de Indicadores Mun. (2)'!I:I,'Banco de Indicadores Mun. (2)'!B:B,'Banco de Indicadores - Mun. (1)'!B2026,'Banco de Indicadores Mun. (2)'!A:A,'Banco de Indicadores - Mun. (1)'!A2026) / VLOOKUP(D2026,'Dados Base'!$B:$K,8,FALSE)) * 100</f>
        <v>2.2570863309352514</v>
      </c>
      <c r="AL2026" s="72">
        <f>(SUMIFS('Banco de Indicadores Mun. (2)'!I:I,'Banco de Indicadores Mun. (2)'!B:B,'Banco de Indicadores - Mun. (1)'!B2026,'Banco de Indicadores Mun. (2)'!A:A,'Banco de Indicadores - Mun. (1)'!A2026) / VLOOKUP(D2026,'Dados Base'!$B:$K,9,FALSE)) * 100</f>
        <v>0.70661036036036007</v>
      </c>
      <c r="AM2026" s="72">
        <f>(SUMIFS('Banco de Indicadores Mun. (2)'!J:J,'Banco de Indicadores Mun. (2)'!B:B,'Banco de Indicadores - Mun. (1)'!B2026,'Banco de Indicadores Mun. (2)'!A:A,'Banco de Indicadores - Mun. (1)'!A2026) / VLOOKUP(D2026,'Dados Base'!$B:$K,7,FALSE)) * 100</f>
        <v>3.0992631578947361</v>
      </c>
      <c r="AN2026" s="72">
        <f>(SUMIFS('Banco de Indicadores Mun. (2)'!K:K,'Banco de Indicadores Mun. (2)'!B:B,'Banco de Indicadores - Mun. (1)'!B2026,'Banco de Indicadores Mun. (2)'!A:A,'Banco de Indicadores - Mun. (1)'!A2026) / VLOOKUP(D2026,'Dados Base'!$B:$K,10,FALSE)) * 100</f>
        <v>0.43875000000000008</v>
      </c>
      <c r="AO2026" s="21"/>
      <c r="AP2026" s="21">
        <v>0</v>
      </c>
      <c r="AQ2026" s="5">
        <v>0</v>
      </c>
      <c r="AR2026" s="9">
        <v>10</v>
      </c>
      <c r="AS2026" s="22">
        <v>100</v>
      </c>
      <c r="AT2026" s="22">
        <v>100</v>
      </c>
      <c r="AU2026" s="22">
        <v>78.999179655455293</v>
      </c>
      <c r="AV2026" s="23">
        <v>8.64</v>
      </c>
      <c r="AW2026" s="12">
        <v>0</v>
      </c>
      <c r="AX2026" s="21">
        <v>0</v>
      </c>
      <c r="AY2026" s="116">
        <v>121.4892882289833</v>
      </c>
    </row>
    <row r="2027" spans="1:51" ht="15.75" x14ac:dyDescent="0.25">
      <c r="A2027" s="144">
        <v>2014</v>
      </c>
      <c r="B2027" s="77" t="s">
        <v>92</v>
      </c>
      <c r="C2027" s="78">
        <v>13</v>
      </c>
      <c r="D2027" s="77">
        <v>3507902</v>
      </c>
      <c r="E2027" s="78">
        <v>350790213</v>
      </c>
      <c r="F2027" s="78" t="str">
        <f t="shared" si="84"/>
        <v>3507902132014</v>
      </c>
      <c r="G2027" s="89">
        <v>1.2325544196673199</v>
      </c>
      <c r="H2027" s="80">
        <f t="shared" si="83"/>
        <v>22542</v>
      </c>
      <c r="I2027" s="94">
        <v>19497</v>
      </c>
      <c r="J2027" s="95">
        <v>3045</v>
      </c>
      <c r="K2027" s="83">
        <f>(H2027)/VLOOKUP(D2027,'Dados Base'!$B:$K,6,FALSE)</f>
        <v>20.465378085649178</v>
      </c>
      <c r="L2027" s="88">
        <f t="shared" si="85"/>
        <v>86.491881820601549</v>
      </c>
      <c r="M2027" s="85">
        <v>2</v>
      </c>
      <c r="N2027" s="92">
        <v>0.74</v>
      </c>
      <c r="O2027" s="91">
        <v>200</v>
      </c>
      <c r="P2027" s="91" t="s">
        <v>691</v>
      </c>
      <c r="Q2027" s="91" t="s">
        <v>691</v>
      </c>
      <c r="R2027" s="91" t="s">
        <v>691</v>
      </c>
      <c r="S2027" s="91">
        <v>59</v>
      </c>
      <c r="T2027" s="87" t="s">
        <v>691</v>
      </c>
      <c r="U2027" s="91">
        <v>279</v>
      </c>
      <c r="V2027" s="91">
        <v>262</v>
      </c>
      <c r="W2027" s="93">
        <v>0</v>
      </c>
      <c r="X2027" s="146">
        <v>6.7752850930555553E-2</v>
      </c>
      <c r="Y2027" s="21">
        <v>13.99</v>
      </c>
      <c r="Z2027" s="147">
        <v>635</v>
      </c>
      <c r="AA2027" s="147">
        <v>444</v>
      </c>
      <c r="AB2027" s="21">
        <v>2</v>
      </c>
      <c r="AC2027" s="21">
        <v>0</v>
      </c>
      <c r="AD2027" s="153">
        <f>VLOOKUP(D2027,'Dados Base'!$B:$K,9,FALSE)*31536000/VLOOKUP($F2027,F:H,MATCH(H2026,F2026:AF2026,0),FALSE)</f>
        <v>12744.785733297844</v>
      </c>
      <c r="AE2027" s="153">
        <f>VLOOKUP(D2027,'Dados Base'!$B:$K,10,FALSE)*31536000/VLOOKUP($F2027,F:H,MATCH(H2026,F2026:AF2026,0),FALSE)</f>
        <v>1301.0593558690452</v>
      </c>
      <c r="AF2027" s="148">
        <v>98.74</v>
      </c>
      <c r="AG2027" s="21">
        <v>86.18</v>
      </c>
      <c r="AH2027" s="148">
        <v>94.43</v>
      </c>
      <c r="AI2027" s="148">
        <v>13</v>
      </c>
      <c r="AJ2027" s="148">
        <v>98.66</v>
      </c>
      <c r="AK2027" s="72">
        <f>(SUMIFS('Banco de Indicadores Mun. (2)'!I:I,'Banco de Indicadores Mun. (2)'!B:B,'Banco de Indicadores - Mun. (1)'!B2027,'Banco de Indicadores Mun. (2)'!A:A,'Banco de Indicadores - Mun. (1)'!A2027) / VLOOKUP(D2027,'Dados Base'!$B:$K,8,FALSE)) * 100</f>
        <v>5.296910447761193</v>
      </c>
      <c r="AL2027" s="72">
        <f>(SUMIFS('Banco de Indicadores Mun. (2)'!I:I,'Banco de Indicadores Mun. (2)'!B:B,'Banco de Indicadores - Mun. (1)'!B2027,'Banco de Indicadores Mun. (2)'!A:A,'Banco de Indicadores - Mun. (1)'!A2027) / VLOOKUP(D2027,'Dados Base'!$B:$K,9,FALSE)) * 100</f>
        <v>2.7269495060373217</v>
      </c>
      <c r="AM2027" s="72">
        <f>(SUMIFS('Banco de Indicadores Mun. (2)'!J:J,'Banco de Indicadores Mun. (2)'!B:B,'Banco de Indicadores - Mun. (1)'!B2027,'Banco de Indicadores Mun. (2)'!A:A,'Banco de Indicadores - Mun. (1)'!A2027) / VLOOKUP(D2027,'Dados Base'!$B:$K,7,FALSE)) * 100</f>
        <v>5.4871542553191492</v>
      </c>
      <c r="AN2027" s="72">
        <f>(SUMIFS('Banco de Indicadores Mun. (2)'!K:K,'Banco de Indicadores Mun. (2)'!B:B,'Banco de Indicadores - Mun. (1)'!B2027,'Banco de Indicadores Mun. (2)'!A:A,'Banco de Indicadores - Mun. (1)'!A2027) / VLOOKUP(D2027,'Dados Base'!$B:$K,10,FALSE)) * 100</f>
        <v>4.527752688172038</v>
      </c>
      <c r="AO2027" s="21"/>
      <c r="AP2027" s="21">
        <v>0</v>
      </c>
      <c r="AQ2027" s="5">
        <v>0</v>
      </c>
      <c r="AR2027" s="9">
        <v>9.5</v>
      </c>
      <c r="AS2027" s="22">
        <v>96</v>
      </c>
      <c r="AT2027" s="22">
        <v>96</v>
      </c>
      <c r="AU2027" s="22">
        <v>58.850787766450416</v>
      </c>
      <c r="AV2027" s="23">
        <v>7.27</v>
      </c>
      <c r="AW2027" s="12">
        <v>0</v>
      </c>
      <c r="AX2027" s="21">
        <v>0</v>
      </c>
      <c r="AY2027" s="116">
        <v>15.226012909428007</v>
      </c>
    </row>
    <row r="2028" spans="1:51" ht="15.75" x14ac:dyDescent="0.25">
      <c r="A2028" s="144">
        <v>2014</v>
      </c>
      <c r="B2028" s="77" t="s">
        <v>93</v>
      </c>
      <c r="C2028" s="78">
        <v>14</v>
      </c>
      <c r="D2028" s="77">
        <v>3508009</v>
      </c>
      <c r="E2028" s="78">
        <v>350800914</v>
      </c>
      <c r="F2028" s="78" t="str">
        <f t="shared" si="84"/>
        <v>3508009142014</v>
      </c>
      <c r="G2028" s="89">
        <v>0.50596624118957045</v>
      </c>
      <c r="H2028" s="80">
        <f t="shared" si="83"/>
        <v>18957</v>
      </c>
      <c r="I2028" s="94">
        <v>15539</v>
      </c>
      <c r="J2028" s="95">
        <v>3418</v>
      </c>
      <c r="K2028" s="83">
        <f>(H2028)/VLOOKUP(D2028,'Dados Base'!$B:$K,6,FALSE)</f>
        <v>15.863863830356992</v>
      </c>
      <c r="L2028" s="88">
        <f t="shared" si="85"/>
        <v>81.969720947407282</v>
      </c>
      <c r="M2028" s="85">
        <v>5</v>
      </c>
      <c r="N2028" s="92">
        <v>0.66700000000000004</v>
      </c>
      <c r="O2028" s="91">
        <v>208</v>
      </c>
      <c r="P2028" s="91" t="s">
        <v>691</v>
      </c>
      <c r="Q2028" s="91" t="s">
        <v>691</v>
      </c>
      <c r="R2028" s="91" t="s">
        <v>691</v>
      </c>
      <c r="S2028" s="91">
        <v>33</v>
      </c>
      <c r="T2028" s="87" t="s">
        <v>691</v>
      </c>
      <c r="U2028" s="91">
        <v>223</v>
      </c>
      <c r="V2028" s="91">
        <v>87</v>
      </c>
      <c r="W2028" s="93">
        <v>0</v>
      </c>
      <c r="X2028" s="146">
        <v>4.6602361708333338E-2</v>
      </c>
      <c r="Y2028" s="21">
        <v>11.02</v>
      </c>
      <c r="Z2028" s="147">
        <v>503</v>
      </c>
      <c r="AA2028" s="147">
        <v>347</v>
      </c>
      <c r="AB2028" s="21">
        <v>5</v>
      </c>
      <c r="AC2028" s="21">
        <v>0</v>
      </c>
      <c r="AD2028" s="153">
        <f>VLOOKUP(D2028,'Dados Base'!$B:$K,9,FALSE)*31536000/VLOOKUP($F2028,F:H,MATCH(H2027,F2027:AF2027,0),FALSE)</f>
        <v>22324.899509416045</v>
      </c>
      <c r="AE2028" s="153">
        <f>VLOOKUP(D2028,'Dados Base'!$B:$K,10,FALSE)*31536000/VLOOKUP($F2028,F:H,MATCH(H2027,F2027:AF2027,0),FALSE)</f>
        <v>2628.4158885899669</v>
      </c>
      <c r="AF2028" s="148">
        <v>80.760000000000005</v>
      </c>
      <c r="AG2028" s="21">
        <v>77.540000000000006</v>
      </c>
      <c r="AH2028" s="148">
        <v>76.150000000000006</v>
      </c>
      <c r="AI2028" s="148">
        <v>23.12</v>
      </c>
      <c r="AJ2028" s="148">
        <v>100</v>
      </c>
      <c r="AK2028" s="72">
        <f>(SUMIFS('Banco de Indicadores Mun. (2)'!I:I,'Banco de Indicadores Mun. (2)'!B:B,'Banco de Indicadores - Mun. (1)'!B2028,'Banco de Indicadores Mun. (2)'!A:A,'Banco de Indicadores - Mun. (1)'!A2028) / VLOOKUP(D2028,'Dados Base'!$B:$K,8,FALSE)) * 100</f>
        <v>13.123156666666667</v>
      </c>
      <c r="AL2028" s="72">
        <f>(SUMIFS('Banco de Indicadores Mun. (2)'!I:I,'Banco de Indicadores Mun. (2)'!B:B,'Banco de Indicadores - Mun. (1)'!B2028,'Banco de Indicadores Mun. (2)'!A:A,'Banco de Indicadores - Mun. (1)'!A2028) / VLOOKUP(D2028,'Dados Base'!$B:$K,9,FALSE)) * 100</f>
        <v>5.8672831594634882</v>
      </c>
      <c r="AM2028" s="72">
        <f>(SUMIFS('Banco de Indicadores Mun. (2)'!J:J,'Banco de Indicadores Mun. (2)'!B:B,'Banco de Indicadores - Mun. (1)'!B2028,'Banco de Indicadores Mun. (2)'!A:A,'Banco de Indicadores - Mun. (1)'!A2028) / VLOOKUP(D2028,'Dados Base'!$B:$K,7,FALSE)) * 100</f>
        <v>17.769461538461538</v>
      </c>
      <c r="AN2028" s="72">
        <f>(SUMIFS('Banco de Indicadores Mun. (2)'!K:K,'Banco de Indicadores Mun. (2)'!B:B,'Banco de Indicadores - Mun. (1)'!B2028,'Banco de Indicadores Mun. (2)'!A:A,'Banco de Indicadores - Mun. (1)'!A2028) / VLOOKUP(D2028,'Dados Base'!$B:$K,10,FALSE)) * 100</f>
        <v>0.1252658227848101</v>
      </c>
      <c r="AO2028" s="21"/>
      <c r="AP2028" s="21">
        <v>0</v>
      </c>
      <c r="AQ2028" s="5">
        <v>0</v>
      </c>
      <c r="AR2028" s="9">
        <v>7.6</v>
      </c>
      <c r="AS2028" s="22">
        <v>98</v>
      </c>
      <c r="AT2028" s="22">
        <v>98</v>
      </c>
      <c r="AU2028" s="22">
        <v>59.176470588235297</v>
      </c>
      <c r="AV2028" s="23">
        <v>7.32</v>
      </c>
      <c r="AW2028" s="12">
        <v>0</v>
      </c>
      <c r="AX2028" s="21">
        <v>0</v>
      </c>
      <c r="AY2028" s="116">
        <v>93.715240030322747</v>
      </c>
    </row>
    <row r="2029" spans="1:51" ht="15.75" x14ac:dyDescent="0.25">
      <c r="A2029" s="144">
        <v>2014</v>
      </c>
      <c r="B2029" s="77" t="s">
        <v>94</v>
      </c>
      <c r="C2029" s="78">
        <v>19</v>
      </c>
      <c r="D2029" s="77">
        <v>3508108</v>
      </c>
      <c r="E2029" s="78">
        <v>350810819</v>
      </c>
      <c r="F2029" s="78" t="str">
        <f t="shared" si="84"/>
        <v>3508108192014</v>
      </c>
      <c r="G2029" s="89">
        <v>0.9427686293735249</v>
      </c>
      <c r="H2029" s="80">
        <f t="shared" si="83"/>
        <v>15921</v>
      </c>
      <c r="I2029" s="94">
        <v>15129</v>
      </c>
      <c r="J2029" s="95">
        <v>792</v>
      </c>
      <c r="K2029" s="83">
        <f>(H2029)/VLOOKUP(D2029,'Dados Base'!$B:$K,6,FALSE)</f>
        <v>48.741734019103603</v>
      </c>
      <c r="L2029" s="88">
        <f t="shared" si="85"/>
        <v>95.025438100621813</v>
      </c>
      <c r="M2029" s="85">
        <v>3</v>
      </c>
      <c r="N2029" s="92">
        <v>0.76300000000000001</v>
      </c>
      <c r="O2029" s="91">
        <v>94</v>
      </c>
      <c r="P2029" s="91" t="s">
        <v>691</v>
      </c>
      <c r="Q2029" s="91" t="s">
        <v>691</v>
      </c>
      <c r="R2029" s="91" t="s">
        <v>691</v>
      </c>
      <c r="S2029" s="91">
        <v>48</v>
      </c>
      <c r="T2029" s="87" t="s">
        <v>691</v>
      </c>
      <c r="U2029" s="91">
        <v>172</v>
      </c>
      <c r="V2029" s="91">
        <v>145</v>
      </c>
      <c r="W2029" s="93">
        <v>34.489999999999995</v>
      </c>
      <c r="X2029" s="146">
        <v>4.846322916666667E-2</v>
      </c>
      <c r="Y2029" s="21">
        <v>10.85</v>
      </c>
      <c r="Z2029" s="147">
        <v>703</v>
      </c>
      <c r="AA2029" s="147">
        <v>134</v>
      </c>
      <c r="AB2029" s="21">
        <v>1</v>
      </c>
      <c r="AC2029" s="21">
        <v>0</v>
      </c>
      <c r="AD2029" s="153">
        <f>VLOOKUP(D2029,'Dados Base'!$B:$K,9,FALSE)*31536000/VLOOKUP($F2029,F:H,MATCH(H2028,F2028:AF2028,0),FALSE)</f>
        <v>4694.4488411531938</v>
      </c>
      <c r="AE2029" s="153">
        <f>VLOOKUP(D2029,'Dados Base'!$B:$K,10,FALSE)*31536000/VLOOKUP($F2029,F:H,MATCH(H2028,F2028:AF2028,0),FALSE)</f>
        <v>376.34821933295638</v>
      </c>
      <c r="AF2029" s="148">
        <v>100</v>
      </c>
      <c r="AG2029" s="21">
        <v>94.21</v>
      </c>
      <c r="AH2029" s="148">
        <v>100</v>
      </c>
      <c r="AI2029" s="148">
        <v>16.670000000000002</v>
      </c>
      <c r="AJ2029" s="148">
        <v>100</v>
      </c>
      <c r="AK2029" s="72">
        <f>(SUMIFS('Banco de Indicadores Mun. (2)'!I:I,'Banco de Indicadores Mun. (2)'!B:B,'Banco de Indicadores - Mun. (1)'!B2029,'Banco de Indicadores Mun. (2)'!A:A,'Banco de Indicadores - Mun. (1)'!A2029) / VLOOKUP(D2029,'Dados Base'!$B:$K,8,FALSE)) * 100</f>
        <v>35.455480000000001</v>
      </c>
      <c r="AL2029" s="72">
        <f>(SUMIFS('Banco de Indicadores Mun. (2)'!I:I,'Banco de Indicadores Mun. (2)'!B:B,'Banco de Indicadores - Mun. (1)'!B2029,'Banco de Indicadores Mun. (2)'!A:A,'Banco de Indicadores - Mun. (1)'!A2029) / VLOOKUP(D2029,'Dados Base'!$B:$K,9,FALSE)) * 100</f>
        <v>11.220088607594935</v>
      </c>
      <c r="AM2029" s="72">
        <f>(SUMIFS('Banco de Indicadores Mun. (2)'!J:J,'Banco de Indicadores Mun. (2)'!B:B,'Banco de Indicadores - Mun. (1)'!B2029,'Banco de Indicadores Mun. (2)'!A:A,'Banco de Indicadores - Mun. (1)'!A2029) / VLOOKUP(D2029,'Dados Base'!$B:$K,7,FALSE)) * 100</f>
        <v>24.585107142857137</v>
      </c>
      <c r="AN2029" s="72">
        <f>(SUMIFS('Banco de Indicadores Mun. (2)'!K:K,'Banco de Indicadores Mun. (2)'!B:B,'Banco de Indicadores - Mun. (1)'!B2029,'Banco de Indicadores Mun. (2)'!A:A,'Banco de Indicadores - Mun. (1)'!A2029) / VLOOKUP(D2029,'Dados Base'!$B:$K,10,FALSE)) * 100</f>
        <v>67.494473684210533</v>
      </c>
      <c r="AO2029" s="21"/>
      <c r="AP2029" s="21">
        <v>0</v>
      </c>
      <c r="AQ2029" s="5">
        <v>0</v>
      </c>
      <c r="AR2029" s="9">
        <v>7.2</v>
      </c>
      <c r="AS2029" s="22">
        <v>100</v>
      </c>
      <c r="AT2029" s="22">
        <v>100</v>
      </c>
      <c r="AU2029" s="22">
        <v>83.99044205495818</v>
      </c>
      <c r="AV2029" s="23">
        <v>10</v>
      </c>
      <c r="AW2029" s="12">
        <v>0</v>
      </c>
      <c r="AX2029" s="21">
        <v>0</v>
      </c>
      <c r="AY2029" s="116">
        <v>32.048965384841274</v>
      </c>
    </row>
    <row r="2030" spans="1:51" ht="15.75" x14ac:dyDescent="0.25">
      <c r="A2030" s="144">
        <v>2014</v>
      </c>
      <c r="B2030" s="77" t="s">
        <v>95</v>
      </c>
      <c r="C2030" s="78">
        <v>8</v>
      </c>
      <c r="D2030" s="77">
        <v>3508207</v>
      </c>
      <c r="E2030" s="78">
        <v>35082078</v>
      </c>
      <c r="F2030" s="78" t="str">
        <f t="shared" si="84"/>
        <v>350820782014</v>
      </c>
      <c r="G2030" s="89">
        <v>0.86950249778039446</v>
      </c>
      <c r="H2030" s="80">
        <f t="shared" si="83"/>
        <v>4160</v>
      </c>
      <c r="I2030" s="94">
        <v>3433</v>
      </c>
      <c r="J2030" s="95">
        <v>727</v>
      </c>
      <c r="K2030" s="83">
        <f>(H2030)/VLOOKUP(D2030,'Dados Base'!$B:$K,6,FALSE)</f>
        <v>15.623239568858679</v>
      </c>
      <c r="L2030" s="88">
        <f t="shared" si="85"/>
        <v>82.524038461538467</v>
      </c>
      <c r="M2030" s="85">
        <v>2</v>
      </c>
      <c r="N2030" s="92">
        <v>0.73499999999999999</v>
      </c>
      <c r="O2030" s="91">
        <v>56</v>
      </c>
      <c r="P2030" s="91" t="s">
        <v>691</v>
      </c>
      <c r="Q2030" s="91" t="s">
        <v>691</v>
      </c>
      <c r="R2030" s="91" t="s">
        <v>691</v>
      </c>
      <c r="S2030" s="91">
        <v>15</v>
      </c>
      <c r="T2030" s="87" t="s">
        <v>691</v>
      </c>
      <c r="U2030" s="91">
        <v>37</v>
      </c>
      <c r="V2030" s="91">
        <v>41</v>
      </c>
      <c r="W2030" s="93">
        <v>0</v>
      </c>
      <c r="X2030" s="146">
        <v>8.7013333333333318E-3</v>
      </c>
      <c r="Y2030" s="21">
        <v>2.46</v>
      </c>
      <c r="Z2030" s="147">
        <v>150</v>
      </c>
      <c r="AA2030" s="147">
        <v>40</v>
      </c>
      <c r="AB2030" s="21">
        <v>1</v>
      </c>
      <c r="AC2030" s="21">
        <v>1</v>
      </c>
      <c r="AD2030" s="153">
        <f>VLOOKUP(D2030,'Dados Base'!$B:$K,9,FALSE)*31536000/VLOOKUP($F2030,F:H,MATCH(H2029,F2029:AF2029,0),FALSE)</f>
        <v>32748.923076923078</v>
      </c>
      <c r="AE2030" s="153">
        <f>VLOOKUP(D2030,'Dados Base'!$B:$K,10,FALSE)*31536000/VLOOKUP($F2030,F:H,MATCH(H2029,F2029:AF2029,0),FALSE)</f>
        <v>4017.8076923076933</v>
      </c>
      <c r="AF2030" s="148">
        <v>80.319999999999993</v>
      </c>
      <c r="AG2030" s="21">
        <v>100</v>
      </c>
      <c r="AH2030" s="148">
        <v>80.290000000000006</v>
      </c>
      <c r="AI2030" s="148">
        <v>15.58</v>
      </c>
      <c r="AJ2030" s="148">
        <v>98.47</v>
      </c>
      <c r="AK2030" s="72">
        <f>(SUMIFS('Banco de Indicadores Mun. (2)'!I:I,'Banco de Indicadores Mun. (2)'!B:B,'Banco de Indicadores - Mun. (1)'!B2030,'Banco de Indicadores Mun. (2)'!A:A,'Banco de Indicadores - Mun. (1)'!A2030) / VLOOKUP(D2030,'Dados Base'!$B:$K,8,FALSE)) * 100</f>
        <v>11.496911111111112</v>
      </c>
      <c r="AL2030" s="72">
        <f>(SUMIFS('Banco de Indicadores Mun. (2)'!I:I,'Banco de Indicadores Mun. (2)'!B:B,'Banco de Indicadores - Mun. (1)'!B2030,'Banco de Indicadores Mun. (2)'!A:A,'Banco de Indicadores - Mun. (1)'!A2030) / VLOOKUP(D2030,'Dados Base'!$B:$K,9,FALSE)) * 100</f>
        <v>3.5927847222222224</v>
      </c>
      <c r="AM2030" s="72">
        <f>(SUMIFS('Banco de Indicadores Mun. (2)'!J:J,'Banco de Indicadores Mun. (2)'!B:B,'Banco de Indicadores - Mun. (1)'!B2030,'Banco de Indicadores Mun. (2)'!A:A,'Banco de Indicadores - Mun. (1)'!A2030) / VLOOKUP(D2030,'Dados Base'!$B:$K,7,FALSE)) * 100</f>
        <v>15.808487804878052</v>
      </c>
      <c r="AN2030" s="72">
        <f>(SUMIFS('Banco de Indicadores Mun. (2)'!K:K,'Banco de Indicadores Mun. (2)'!B:B,'Banco de Indicadores - Mun. (1)'!B2030,'Banco de Indicadores Mun. (2)'!A:A,'Banco de Indicadores - Mun. (1)'!A2030) / VLOOKUP(D2030,'Dados Base'!$B:$K,10,FALSE)) * 100</f>
        <v>4.826169811320753</v>
      </c>
      <c r="AO2030" s="21"/>
      <c r="AP2030" s="21">
        <v>0</v>
      </c>
      <c r="AQ2030" s="5">
        <v>0</v>
      </c>
      <c r="AR2030" s="9">
        <v>10</v>
      </c>
      <c r="AS2030" s="22">
        <v>100</v>
      </c>
      <c r="AT2030" s="22">
        <v>100</v>
      </c>
      <c r="AU2030" s="22">
        <v>78.94736842105263</v>
      </c>
      <c r="AV2030" s="23">
        <v>8.64</v>
      </c>
      <c r="AW2030" s="12">
        <v>0</v>
      </c>
      <c r="AX2030" s="21">
        <v>1</v>
      </c>
      <c r="AY2030" s="116">
        <v>279.96549103846161</v>
      </c>
    </row>
    <row r="2031" spans="1:51" ht="15.75" x14ac:dyDescent="0.25">
      <c r="A2031" s="144">
        <v>2014</v>
      </c>
      <c r="B2031" s="77" t="s">
        <v>96</v>
      </c>
      <c r="C2031" s="78">
        <v>17</v>
      </c>
      <c r="D2031" s="77">
        <v>3508306</v>
      </c>
      <c r="E2031" s="78">
        <v>350830617</v>
      </c>
      <c r="F2031" s="78" t="str">
        <f t="shared" si="84"/>
        <v>3508306172014</v>
      </c>
      <c r="G2031" s="89">
        <v>-0.52699732976004832</v>
      </c>
      <c r="H2031" s="80">
        <f t="shared" si="83"/>
        <v>4331</v>
      </c>
      <c r="I2031" s="94">
        <v>3761</v>
      </c>
      <c r="J2031" s="95">
        <v>570</v>
      </c>
      <c r="K2031" s="83">
        <f>(H2031)/VLOOKUP(D2031,'Dados Base'!$B:$K,6,FALSE)</f>
        <v>18.105430374984323</v>
      </c>
      <c r="L2031" s="88">
        <f t="shared" si="85"/>
        <v>86.839067190025403</v>
      </c>
      <c r="M2031" s="85">
        <v>4</v>
      </c>
      <c r="N2031" s="92">
        <v>0.69399999999999995</v>
      </c>
      <c r="O2031" s="91">
        <v>67</v>
      </c>
      <c r="P2031" s="91" t="s">
        <v>691</v>
      </c>
      <c r="Q2031" s="91" t="s">
        <v>691</v>
      </c>
      <c r="R2031" s="91" t="s">
        <v>691</v>
      </c>
      <c r="S2031" s="91">
        <v>16</v>
      </c>
      <c r="T2031" s="87" t="s">
        <v>691</v>
      </c>
      <c r="U2031" s="91">
        <v>36</v>
      </c>
      <c r="V2031" s="91">
        <v>25</v>
      </c>
      <c r="W2031" s="93">
        <v>0</v>
      </c>
      <c r="X2031" s="146">
        <v>1.1163603645833332E-2</v>
      </c>
      <c r="Y2031" s="21">
        <v>2.67</v>
      </c>
      <c r="Z2031" s="147">
        <v>171</v>
      </c>
      <c r="AA2031" s="147">
        <v>35</v>
      </c>
      <c r="AB2031" s="21">
        <v>0</v>
      </c>
      <c r="AC2031" s="21">
        <v>0</v>
      </c>
      <c r="AD2031" s="153">
        <f>VLOOKUP(D2031,'Dados Base'!$B:$K,9,FALSE)*31536000/VLOOKUP($F2031,F:H,MATCH(H2030,F2030:AF2030,0),FALSE)</f>
        <v>15946.395751558532</v>
      </c>
      <c r="AE2031" s="153">
        <f>VLOOKUP(D2031,'Dados Base'!$B:$K,10,FALSE)*31536000/VLOOKUP($F2031,F:H,MATCH(H2030,F2030:AF2030,0),FALSE)</f>
        <v>1747.5502193488794</v>
      </c>
      <c r="AF2031" s="148">
        <v>98.98</v>
      </c>
      <c r="AG2031" s="21">
        <v>88.44</v>
      </c>
      <c r="AH2031" s="148">
        <v>98.98</v>
      </c>
      <c r="AI2031" s="148">
        <v>4.4400000000000004</v>
      </c>
      <c r="AJ2031" s="148">
        <v>99.32</v>
      </c>
      <c r="AK2031" s="72">
        <f>(SUMIFS('Banco de Indicadores Mun. (2)'!I:I,'Banco de Indicadores Mun. (2)'!B:B,'Banco de Indicadores - Mun. (1)'!B2031,'Banco de Indicadores Mun. (2)'!A:A,'Banco de Indicadores - Mun. (1)'!A2031) / VLOOKUP(D2031,'Dados Base'!$B:$K,8,FALSE)) * 100</f>
        <v>23.771931034482758</v>
      </c>
      <c r="AL2031" s="72">
        <f>(SUMIFS('Banco de Indicadores Mun. (2)'!I:I,'Banco de Indicadores Mun. (2)'!B:B,'Banco de Indicadores - Mun. (1)'!B2031,'Banco de Indicadores Mun. (2)'!A:A,'Banco de Indicadores - Mun. (1)'!A2031) / VLOOKUP(D2031,'Dados Base'!$B:$K,9,FALSE)) * 100</f>
        <v>12.591525114155253</v>
      </c>
      <c r="AM2031" s="72">
        <f>(SUMIFS('Banco de Indicadores Mun. (2)'!J:J,'Banco de Indicadores Mun. (2)'!B:B,'Banco de Indicadores - Mun. (1)'!B2031,'Banco de Indicadores Mun. (2)'!A:A,'Banco de Indicadores - Mun. (1)'!A2031) / VLOOKUP(D2031,'Dados Base'!$B:$K,7,FALSE)) * 100</f>
        <v>29.700304347826084</v>
      </c>
      <c r="AN2031" s="72">
        <f>(SUMIFS('Banco de Indicadores Mun. (2)'!K:K,'Banco de Indicadores Mun. (2)'!B:B,'Banco de Indicadores - Mun. (1)'!B2031,'Banco de Indicadores Mun. (2)'!A:A,'Banco de Indicadores - Mun. (1)'!A2031) / VLOOKUP(D2031,'Dados Base'!$B:$K,10,FALSE)) * 100</f>
        <v>1.0465000000000004</v>
      </c>
      <c r="AO2031" s="21"/>
      <c r="AP2031" s="21">
        <v>0</v>
      </c>
      <c r="AQ2031" s="5">
        <v>0</v>
      </c>
      <c r="AR2031" s="9">
        <v>7.4</v>
      </c>
      <c r="AS2031" s="22">
        <v>99</v>
      </c>
      <c r="AT2031" s="22">
        <v>99</v>
      </c>
      <c r="AU2031" s="22">
        <v>83.009708737864074</v>
      </c>
      <c r="AV2031" s="23">
        <v>9.7899999999999991</v>
      </c>
      <c r="AW2031" s="12">
        <v>0</v>
      </c>
      <c r="AX2031" s="21">
        <v>0</v>
      </c>
      <c r="AY2031" s="116">
        <v>89.065526597605981</v>
      </c>
    </row>
    <row r="2032" spans="1:51" ht="15.75" x14ac:dyDescent="0.25">
      <c r="A2032" s="144">
        <v>2014</v>
      </c>
      <c r="B2032" s="77" t="s">
        <v>97</v>
      </c>
      <c r="C2032" s="78">
        <v>10</v>
      </c>
      <c r="D2032" s="77">
        <v>3508405</v>
      </c>
      <c r="E2032" s="78">
        <v>350840510</v>
      </c>
      <c r="F2032" s="78" t="str">
        <f t="shared" si="84"/>
        <v>3508405102014</v>
      </c>
      <c r="G2032" s="89">
        <v>2.0773827068353956</v>
      </c>
      <c r="H2032" s="80">
        <f t="shared" si="83"/>
        <v>44719</v>
      </c>
      <c r="I2032" s="94">
        <v>38869</v>
      </c>
      <c r="J2032" s="95">
        <v>5850</v>
      </c>
      <c r="K2032" s="83">
        <f>(H2032)/VLOOKUP(D2032,'Dados Base'!$B:$K,6,FALSE)</f>
        <v>172.1219352603826</v>
      </c>
      <c r="L2032" s="88">
        <f t="shared" si="85"/>
        <v>86.918312126836469</v>
      </c>
      <c r="M2032" s="85">
        <v>1</v>
      </c>
      <c r="N2032" s="92">
        <v>0.73799999999999999</v>
      </c>
      <c r="O2032" s="91">
        <v>65</v>
      </c>
      <c r="P2032" s="91" t="s">
        <v>691</v>
      </c>
      <c r="Q2032" s="91" t="s">
        <v>691</v>
      </c>
      <c r="R2032" s="91" t="s">
        <v>691</v>
      </c>
      <c r="S2032" s="91">
        <v>179</v>
      </c>
      <c r="T2032" s="87" t="s">
        <v>691</v>
      </c>
      <c r="U2032" s="91">
        <v>301</v>
      </c>
      <c r="V2032" s="91">
        <v>263</v>
      </c>
      <c r="W2032" s="93">
        <v>0</v>
      </c>
      <c r="X2032" s="146">
        <v>0.10741529679050926</v>
      </c>
      <c r="Y2032" s="21">
        <v>31.07</v>
      </c>
      <c r="Z2032" s="147">
        <v>1425</v>
      </c>
      <c r="AA2032" s="147">
        <v>673</v>
      </c>
      <c r="AB2032" s="21">
        <v>8</v>
      </c>
      <c r="AC2032" s="21">
        <v>0</v>
      </c>
      <c r="AD2032" s="153">
        <f>VLOOKUP(D2032,'Dados Base'!$B:$K,9,FALSE)*31536000/VLOOKUP($F2032,F:H,MATCH(H2031,F2031:AF2031,0),FALSE)</f>
        <v>1953.4139851070015</v>
      </c>
      <c r="AE2032" s="153">
        <f>VLOOKUP(D2032,'Dados Base'!$B:$K,10,FALSE)*31536000/VLOOKUP($F2032,F:H,MATCH(H2031,F2031:AF2031,0),FALSE)</f>
        <v>275.0294058453901</v>
      </c>
      <c r="AF2032" s="148">
        <v>78.91</v>
      </c>
      <c r="AG2032" s="21">
        <v>84.75</v>
      </c>
      <c r="AH2032" s="148">
        <v>65.19</v>
      </c>
      <c r="AI2032" s="148">
        <v>29.8</v>
      </c>
      <c r="AJ2032" s="148">
        <v>93.1</v>
      </c>
      <c r="AK2032" s="72">
        <f>(SUMIFS('Banco de Indicadores Mun. (2)'!I:I,'Banco de Indicadores Mun. (2)'!B:B,'Banco de Indicadores - Mun. (1)'!B2032,'Banco de Indicadores Mun. (2)'!A:A,'Banco de Indicadores - Mun. (1)'!A2032) / VLOOKUP(D2032,'Dados Base'!$B:$K,8,FALSE)) * 100</f>
        <v>13.598077669902912</v>
      </c>
      <c r="AL2032" s="72">
        <f>(SUMIFS('Banco de Indicadores Mun. (2)'!I:I,'Banco de Indicadores Mun. (2)'!B:B,'Banco de Indicadores - Mun. (1)'!B2032,'Banco de Indicadores Mun. (2)'!A:A,'Banco de Indicadores - Mun. (1)'!A2032) / VLOOKUP(D2032,'Dados Base'!$B:$K,9,FALSE)) * 100</f>
        <v>5.0563249097472927</v>
      </c>
      <c r="AM2032" s="72">
        <f>(SUMIFS('Banco de Indicadores Mun. (2)'!J:J,'Banco de Indicadores Mun. (2)'!B:B,'Banco de Indicadores - Mun. (1)'!B2032,'Banco de Indicadores Mun. (2)'!A:A,'Banco de Indicadores - Mun. (1)'!A2032) / VLOOKUP(D2032,'Dados Base'!$B:$K,7,FALSE)) * 100</f>
        <v>18.819187500000002</v>
      </c>
      <c r="AN2032" s="72">
        <f>(SUMIFS('Banco de Indicadores Mun. (2)'!K:K,'Banco de Indicadores Mun. (2)'!B:B,'Banco de Indicadores - Mun. (1)'!B2032,'Banco de Indicadores Mun. (2)'!A:A,'Banco de Indicadores - Mun. (1)'!A2032) / VLOOKUP(D2032,'Dados Base'!$B:$K,10,FALSE)) * 100</f>
        <v>5.0301025641025658</v>
      </c>
      <c r="AO2032" s="21"/>
      <c r="AP2032" s="21">
        <v>0</v>
      </c>
      <c r="AQ2032" s="5">
        <v>1</v>
      </c>
      <c r="AR2032" s="9">
        <v>8</v>
      </c>
      <c r="AS2032" s="22">
        <v>80</v>
      </c>
      <c r="AT2032" s="22">
        <v>80</v>
      </c>
      <c r="AU2032" s="22">
        <v>67.921830314585321</v>
      </c>
      <c r="AV2032" s="23">
        <v>7.32</v>
      </c>
      <c r="AW2032" s="12">
        <v>1</v>
      </c>
      <c r="AX2032" s="21">
        <v>0</v>
      </c>
      <c r="AY2032" s="116">
        <v>21.621935613527604</v>
      </c>
    </row>
    <row r="2033" spans="1:51" ht="15.75" x14ac:dyDescent="0.25">
      <c r="A2033" s="144">
        <v>2014</v>
      </c>
      <c r="B2033" s="77" t="s">
        <v>98</v>
      </c>
      <c r="C2033" s="78">
        <v>2</v>
      </c>
      <c r="D2033" s="77">
        <v>3508504</v>
      </c>
      <c r="E2033" s="78">
        <v>35085042</v>
      </c>
      <c r="F2033" s="78" t="str">
        <f t="shared" si="84"/>
        <v>350850422014</v>
      </c>
      <c r="G2033" s="89">
        <v>0.95885695371420443</v>
      </c>
      <c r="H2033" s="80">
        <f t="shared" si="83"/>
        <v>87599</v>
      </c>
      <c r="I2033" s="94">
        <v>74953</v>
      </c>
      <c r="J2033" s="95">
        <v>12646</v>
      </c>
      <c r="K2033" s="83">
        <f>(H2033)/VLOOKUP(D2033,'Dados Base'!$B:$K,6,FALSE)</f>
        <v>236.81165688951364</v>
      </c>
      <c r="L2033" s="88">
        <f t="shared" si="85"/>
        <v>85.563762143403466</v>
      </c>
      <c r="M2033" s="85">
        <v>1</v>
      </c>
      <c r="N2033" s="92">
        <v>0.78800000000000003</v>
      </c>
      <c r="O2033" s="91">
        <v>100</v>
      </c>
      <c r="P2033" s="91" t="s">
        <v>691</v>
      </c>
      <c r="Q2033" s="91" t="s">
        <v>691</v>
      </c>
      <c r="R2033" s="91" t="s">
        <v>691</v>
      </c>
      <c r="S2033" s="91">
        <v>153</v>
      </c>
      <c r="T2033" s="87" t="s">
        <v>691</v>
      </c>
      <c r="U2033" s="91">
        <v>673</v>
      </c>
      <c r="V2033" s="91">
        <v>637</v>
      </c>
      <c r="W2033" s="93">
        <v>0</v>
      </c>
      <c r="X2033" s="146">
        <v>0.2614500639872685</v>
      </c>
      <c r="Y2033" s="21">
        <v>61.9</v>
      </c>
      <c r="Z2033" s="147">
        <v>3160</v>
      </c>
      <c r="AA2033" s="147">
        <v>1019</v>
      </c>
      <c r="AB2033" s="21">
        <v>15</v>
      </c>
      <c r="AC2033" s="21">
        <v>1</v>
      </c>
      <c r="AD2033" s="153">
        <f>VLOOKUP(D2033,'Dados Base'!$B:$K,9,FALSE)*31536000/VLOOKUP($F2033,F:H,MATCH(H2032,F2032:AF2032,0),FALSE)</f>
        <v>2012.4229728649871</v>
      </c>
      <c r="AE2033" s="153">
        <f>VLOOKUP(D2033,'Dados Base'!$B:$K,10,FALSE)*31536000/VLOOKUP($F2033,F:H,MATCH(H2032,F2032:AF2032,0),FALSE)</f>
        <v>205.20234249249415</v>
      </c>
      <c r="AF2033" s="148">
        <v>98.05</v>
      </c>
      <c r="AG2033" s="21">
        <v>100</v>
      </c>
      <c r="AH2033" s="148">
        <v>82.08</v>
      </c>
      <c r="AI2033" s="148">
        <v>35.68</v>
      </c>
      <c r="AJ2033" s="148">
        <v>100</v>
      </c>
      <c r="AK2033" s="72">
        <f>(SUMIFS('Banco de Indicadores Mun. (2)'!I:I,'Banco de Indicadores Mun. (2)'!B:B,'Banco de Indicadores - Mun. (1)'!B2033,'Banco de Indicadores Mun. (2)'!A:A,'Banco de Indicadores - Mun. (1)'!A2033) / VLOOKUP(D2033,'Dados Base'!$B:$K,8,FALSE)) * 100</f>
        <v>16.780574380165287</v>
      </c>
      <c r="AL2033" s="72">
        <f>(SUMIFS('Banco de Indicadores Mun. (2)'!I:I,'Banco de Indicadores Mun. (2)'!B:B,'Banco de Indicadores - Mun. (1)'!B2033,'Banco de Indicadores Mun. (2)'!A:A,'Banco de Indicadores - Mun. (1)'!A2033) / VLOOKUP(D2033,'Dados Base'!$B:$K,9,FALSE)) * 100</f>
        <v>7.2645778175313049</v>
      </c>
      <c r="AM2033" s="72">
        <f>(SUMIFS('Banco de Indicadores Mun. (2)'!J:J,'Banco de Indicadores Mun. (2)'!B:B,'Banco de Indicadores - Mun. (1)'!B2033,'Banco de Indicadores Mun. (2)'!A:A,'Banco de Indicadores - Mun. (1)'!A2033) / VLOOKUP(D2033,'Dados Base'!$B:$K,7,FALSE)) * 100</f>
        <v>11.238448648648649</v>
      </c>
      <c r="AN2033" s="72">
        <f>(SUMIFS('Banco de Indicadores Mun. (2)'!K:K,'Banco de Indicadores Mun. (2)'!B:B,'Banco de Indicadores - Mun. (1)'!B2033,'Banco de Indicadores Mun. (2)'!A:A,'Banco de Indicadores - Mun. (1)'!A2033) / VLOOKUP(D2033,'Dados Base'!$B:$K,10,FALSE)) * 100</f>
        <v>34.768175438596487</v>
      </c>
      <c r="AO2033" s="21"/>
      <c r="AP2033" s="21">
        <v>0</v>
      </c>
      <c r="AQ2033" s="5">
        <v>0</v>
      </c>
      <c r="AR2033" s="9">
        <v>10</v>
      </c>
      <c r="AS2033" s="22">
        <v>98</v>
      </c>
      <c r="AT2033" s="22">
        <v>97.02</v>
      </c>
      <c r="AU2033" s="22">
        <v>75.616176118688685</v>
      </c>
      <c r="AV2033" s="23">
        <v>8.3699999999999992</v>
      </c>
      <c r="AW2033" s="12">
        <v>0</v>
      </c>
      <c r="AX2033" s="21">
        <v>1</v>
      </c>
      <c r="AY2033" s="116">
        <v>109.6786096410989</v>
      </c>
    </row>
    <row r="2034" spans="1:51" ht="15.75" x14ac:dyDescent="0.25">
      <c r="A2034" s="144">
        <v>2014</v>
      </c>
      <c r="B2034" s="77" t="s">
        <v>99</v>
      </c>
      <c r="C2034" s="78">
        <v>2</v>
      </c>
      <c r="D2034" s="77">
        <v>3508603</v>
      </c>
      <c r="E2034" s="78">
        <v>35086032</v>
      </c>
      <c r="F2034" s="78" t="str">
        <f t="shared" si="84"/>
        <v>350860322014</v>
      </c>
      <c r="G2034" s="89">
        <v>0.86950207117360012</v>
      </c>
      <c r="H2034" s="80">
        <f t="shared" si="83"/>
        <v>30989</v>
      </c>
      <c r="I2034" s="94">
        <v>25538</v>
      </c>
      <c r="J2034" s="95">
        <v>5451</v>
      </c>
      <c r="K2034" s="83">
        <f>(H2034)/VLOOKUP(D2034,'Dados Base'!$B:$K,6,FALSE)</f>
        <v>107.66050583657588</v>
      </c>
      <c r="L2034" s="88">
        <f t="shared" si="85"/>
        <v>82.409887379392686</v>
      </c>
      <c r="M2034" s="85">
        <v>4</v>
      </c>
      <c r="N2034" s="92">
        <v>0.76400000000000001</v>
      </c>
      <c r="O2034" s="91">
        <v>95</v>
      </c>
      <c r="P2034" s="91" t="s">
        <v>691</v>
      </c>
      <c r="Q2034" s="91" t="s">
        <v>691</v>
      </c>
      <c r="R2034" s="91" t="s">
        <v>691</v>
      </c>
      <c r="S2034" s="91">
        <v>38</v>
      </c>
      <c r="T2034" s="87" t="s">
        <v>691</v>
      </c>
      <c r="U2034" s="91">
        <v>224</v>
      </c>
      <c r="V2034" s="91">
        <v>208</v>
      </c>
      <c r="W2034" s="93">
        <v>0</v>
      </c>
      <c r="X2034" s="146">
        <v>8.5774216378472226E-2</v>
      </c>
      <c r="Y2034" s="21">
        <v>20.93</v>
      </c>
      <c r="Z2034" s="147">
        <v>1317</v>
      </c>
      <c r="AA2034" s="147">
        <v>96</v>
      </c>
      <c r="AB2034" s="21">
        <v>3</v>
      </c>
      <c r="AC2034" s="21">
        <v>1</v>
      </c>
      <c r="AD2034" s="153">
        <f>VLOOKUP(D2034,'Dados Base'!$B:$K,9,FALSE)*31536000/VLOOKUP($F2034,F:H,MATCH(H2033,F2033:AF2033,0),FALSE)</f>
        <v>4406.4306689470459</v>
      </c>
      <c r="AE2034" s="153">
        <f>VLOOKUP(D2034,'Dados Base'!$B:$K,10,FALSE)*31536000/VLOOKUP($F2034,F:H,MATCH(H2033,F2033:AF2033,0),FALSE)</f>
        <v>447.76662686759812</v>
      </c>
      <c r="AF2034" s="148">
        <v>90.93</v>
      </c>
      <c r="AG2034" s="21">
        <v>90</v>
      </c>
      <c r="AH2034" s="148">
        <v>87.89</v>
      </c>
      <c r="AI2034" s="148">
        <v>29.62</v>
      </c>
      <c r="AJ2034" s="148">
        <v>100</v>
      </c>
      <c r="AK2034" s="72">
        <f>(SUMIFS('Banco de Indicadores Mun. (2)'!I:I,'Banco de Indicadores Mun. (2)'!B:B,'Banco de Indicadores - Mun. (1)'!B2034,'Banco de Indicadores Mun. (2)'!A:A,'Banco de Indicadores - Mun. (1)'!A2034) / VLOOKUP(D2034,'Dados Base'!$B:$K,8,FALSE)) * 100</f>
        <v>7.9911595744680861</v>
      </c>
      <c r="AL2034" s="72">
        <f>(SUMIFS('Banco de Indicadores Mun. (2)'!I:I,'Banco de Indicadores Mun. (2)'!B:B,'Banco de Indicadores - Mun. (1)'!B2034,'Banco de Indicadores Mun. (2)'!A:A,'Banco de Indicadores - Mun. (1)'!A2034) / VLOOKUP(D2034,'Dados Base'!$B:$K,9,FALSE)) * 100</f>
        <v>3.4696027713625863</v>
      </c>
      <c r="AM2034" s="72">
        <f>(SUMIFS('Banco de Indicadores Mun. (2)'!J:J,'Banco de Indicadores Mun. (2)'!B:B,'Banco de Indicadores - Mun. (1)'!B2034,'Banco de Indicadores Mun. (2)'!A:A,'Banco de Indicadores - Mun. (1)'!A2034) / VLOOKUP(D2034,'Dados Base'!$B:$K,7,FALSE)) * 100</f>
        <v>9.8069375000000019</v>
      </c>
      <c r="AN2034" s="72">
        <f>(SUMIFS('Banco de Indicadores Mun. (2)'!K:K,'Banco de Indicadores Mun. (2)'!B:B,'Banco de Indicadores - Mun. (1)'!B2034,'Banco de Indicadores Mun. (2)'!A:A,'Banco de Indicadores - Mun. (1)'!A2034) / VLOOKUP(D2034,'Dados Base'!$B:$K,10,FALSE)) * 100</f>
        <v>2.0486136363636365</v>
      </c>
      <c r="AO2034" s="21"/>
      <c r="AP2034" s="21">
        <v>0</v>
      </c>
      <c r="AQ2034" s="5">
        <v>0</v>
      </c>
      <c r="AR2034" s="9">
        <v>9.6</v>
      </c>
      <c r="AS2034" s="22">
        <v>100</v>
      </c>
      <c r="AT2034" s="22">
        <v>95</v>
      </c>
      <c r="AU2034" s="22">
        <v>93.205944798301488</v>
      </c>
      <c r="AV2034" s="23">
        <v>9.93</v>
      </c>
      <c r="AW2034" s="12">
        <v>0</v>
      </c>
      <c r="AX2034" s="21">
        <v>1</v>
      </c>
      <c r="AY2034" s="116">
        <v>123.57493302861164</v>
      </c>
    </row>
    <row r="2035" spans="1:51" ht="15.75" x14ac:dyDescent="0.25">
      <c r="A2035" s="144">
        <v>2014</v>
      </c>
      <c r="B2035" s="77" t="s">
        <v>100</v>
      </c>
      <c r="C2035" s="78">
        <v>4</v>
      </c>
      <c r="D2035" s="77">
        <v>3508702</v>
      </c>
      <c r="E2035" s="78">
        <v>35087024</v>
      </c>
      <c r="F2035" s="78" t="str">
        <f t="shared" si="84"/>
        <v>350870242014</v>
      </c>
      <c r="G2035" s="89">
        <v>2.3079389788649429E-2</v>
      </c>
      <c r="H2035" s="80">
        <f t="shared" si="83"/>
        <v>18655</v>
      </c>
      <c r="I2035" s="94">
        <v>12995</v>
      </c>
      <c r="J2035" s="95">
        <v>5660</v>
      </c>
      <c r="K2035" s="83">
        <f>(H2035)/VLOOKUP(D2035,'Dados Base'!$B:$K,6,FALSE)</f>
        <v>39.650151969223572</v>
      </c>
      <c r="L2035" s="88">
        <f t="shared" si="85"/>
        <v>69.659608683998925</v>
      </c>
      <c r="M2035" s="85">
        <v>3</v>
      </c>
      <c r="N2035" s="92">
        <v>0.72</v>
      </c>
      <c r="O2035" s="91">
        <v>187</v>
      </c>
      <c r="P2035" s="91" t="s">
        <v>691</v>
      </c>
      <c r="Q2035" s="91" t="s">
        <v>691</v>
      </c>
      <c r="R2035" s="91" t="s">
        <v>691</v>
      </c>
      <c r="S2035" s="91">
        <v>27</v>
      </c>
      <c r="T2035" s="87" t="s">
        <v>691</v>
      </c>
      <c r="U2035" s="91">
        <v>133</v>
      </c>
      <c r="V2035" s="91">
        <v>104</v>
      </c>
      <c r="W2035" s="93">
        <v>27.01</v>
      </c>
      <c r="X2035" s="146">
        <v>3.9573797204861108E-2</v>
      </c>
      <c r="Y2035" s="21">
        <v>9.0399999999999991</v>
      </c>
      <c r="Z2035" s="147">
        <v>0</v>
      </c>
      <c r="AA2035" s="147">
        <v>697</v>
      </c>
      <c r="AB2035" s="21">
        <v>0</v>
      </c>
      <c r="AC2035" s="21">
        <v>0</v>
      </c>
      <c r="AD2035" s="153">
        <f>VLOOKUP(D2035,'Dados Base'!$B:$K,9,FALSE)*31536000/VLOOKUP($F2035,F:H,MATCH(H2034,F2034:AF2034,0),FALSE)</f>
        <v>12441.970517287591</v>
      </c>
      <c r="AE2035" s="153">
        <f>VLOOKUP(D2035,'Dados Base'!$B:$K,10,FALSE)*31536000/VLOOKUP($F2035,F:H,MATCH(H2034,F2034:AF2034,0),FALSE)</f>
        <v>1234.0541409809703</v>
      </c>
      <c r="AF2035" s="148">
        <v>69.69</v>
      </c>
      <c r="AG2035" s="21">
        <v>68.180000000000007</v>
      </c>
      <c r="AH2035" s="148">
        <v>60.82</v>
      </c>
      <c r="AI2035" s="148">
        <v>78.239999999999995</v>
      </c>
      <c r="AJ2035" s="148">
        <v>92.93</v>
      </c>
      <c r="AK2035" s="72">
        <f>(SUMIFS('Banco de Indicadores Mun. (2)'!I:I,'Banco de Indicadores Mun. (2)'!B:B,'Banco de Indicadores - Mun. (1)'!B2035,'Banco de Indicadores Mun. (2)'!A:A,'Banco de Indicadores - Mun. (1)'!A2035) / VLOOKUP(D2035,'Dados Base'!$B:$K,8,FALSE)) * 100</f>
        <v>3.0986883116883122</v>
      </c>
      <c r="AL2035" s="72">
        <f>(SUMIFS('Banco de Indicadores Mun. (2)'!I:I,'Banco de Indicadores Mun. (2)'!B:B,'Banco de Indicadores - Mun. (1)'!B2035,'Banco de Indicadores Mun. (2)'!A:A,'Banco de Indicadores - Mun. (1)'!A2035) / VLOOKUP(D2035,'Dados Base'!$B:$K,9,FALSE)) * 100</f>
        <v>0.97255027173913045</v>
      </c>
      <c r="AM2035" s="72">
        <f>(SUMIFS('Banco de Indicadores Mun. (2)'!J:J,'Banco de Indicadores Mun. (2)'!B:B,'Banco de Indicadores - Mun. (1)'!B2035,'Banco de Indicadores Mun. (2)'!A:A,'Banco de Indicadores - Mun. (1)'!A2035) / VLOOKUP(D2035,'Dados Base'!$B:$K,7,FALSE)) * 100</f>
        <v>4.4752721518987348</v>
      </c>
      <c r="AN2035" s="72">
        <f>(SUMIFS('Banco de Indicadores Mun. (2)'!K:K,'Banco de Indicadores Mun. (2)'!B:B,'Banco de Indicadores - Mun. (1)'!B2035,'Banco de Indicadores Mun. (2)'!A:A,'Banco de Indicadores - Mun. (1)'!A2035) / VLOOKUP(D2035,'Dados Base'!$B:$K,10,FALSE)) * 100</f>
        <v>0.11923287671232877</v>
      </c>
      <c r="AO2035" s="21"/>
      <c r="AP2035" s="21">
        <v>0</v>
      </c>
      <c r="AQ2035" s="5">
        <v>1</v>
      </c>
      <c r="AR2035" s="9">
        <v>7.5</v>
      </c>
      <c r="AS2035" s="22">
        <v>100</v>
      </c>
      <c r="AT2035" s="22">
        <v>0</v>
      </c>
      <c r="AU2035" s="22">
        <v>0</v>
      </c>
      <c r="AV2035" s="23">
        <v>1.5</v>
      </c>
      <c r="AW2035" s="12">
        <v>0</v>
      </c>
      <c r="AX2035" s="21">
        <v>0</v>
      </c>
      <c r="AY2035" s="116">
        <v>80.307739369312173</v>
      </c>
    </row>
    <row r="2036" spans="1:51" ht="15.75" x14ac:dyDescent="0.25">
      <c r="A2036" s="144">
        <v>2014</v>
      </c>
      <c r="B2036" s="77" t="s">
        <v>101</v>
      </c>
      <c r="C2036" s="78">
        <v>16</v>
      </c>
      <c r="D2036" s="77">
        <v>3508801</v>
      </c>
      <c r="E2036" s="78">
        <v>350880116</v>
      </c>
      <c r="F2036" s="78" t="str">
        <f t="shared" si="84"/>
        <v>3508801162014</v>
      </c>
      <c r="G2036" s="89">
        <v>0.45078577279928922</v>
      </c>
      <c r="H2036" s="80">
        <f t="shared" si="83"/>
        <v>16871</v>
      </c>
      <c r="I2036" s="94">
        <v>14889</v>
      </c>
      <c r="J2036" s="95">
        <v>1982</v>
      </c>
      <c r="K2036" s="83">
        <f>(H2036)/VLOOKUP(D2036,'Dados Base'!$B:$K,6,FALSE)</f>
        <v>18.340834474811384</v>
      </c>
      <c r="L2036" s="88">
        <f t="shared" si="85"/>
        <v>88.252030110841091</v>
      </c>
      <c r="M2036" s="85">
        <v>5</v>
      </c>
      <c r="N2036" s="92">
        <v>0.74199999999999999</v>
      </c>
      <c r="O2036" s="91">
        <v>159</v>
      </c>
      <c r="P2036" s="91" t="s">
        <v>691</v>
      </c>
      <c r="Q2036" s="91" t="s">
        <v>691</v>
      </c>
      <c r="R2036" s="91" t="s">
        <v>691</v>
      </c>
      <c r="S2036" s="91">
        <v>51</v>
      </c>
      <c r="T2036" s="87" t="s">
        <v>691</v>
      </c>
      <c r="U2036" s="91">
        <v>161</v>
      </c>
      <c r="V2036" s="91">
        <v>116</v>
      </c>
      <c r="W2036" s="93">
        <v>42.05</v>
      </c>
      <c r="X2036" s="146">
        <v>4.3138209722222223E-2</v>
      </c>
      <c r="Y2036" s="21">
        <v>10.6</v>
      </c>
      <c r="Z2036" s="147">
        <v>27</v>
      </c>
      <c r="AA2036" s="147">
        <v>790</v>
      </c>
      <c r="AB2036" s="21">
        <v>2</v>
      </c>
      <c r="AC2036" s="21">
        <v>0</v>
      </c>
      <c r="AD2036" s="153">
        <f>VLOOKUP(D2036,'Dados Base'!$B:$K,9,FALSE)*31536000/VLOOKUP($F2036,F:H,MATCH(H2035,F2035:AF2035,0),FALSE)</f>
        <v>12729.545373718214</v>
      </c>
      <c r="AE2036" s="153">
        <f>VLOOKUP(D2036,'Dados Base'!$B:$K,10,FALSE)*31536000/VLOOKUP($F2036,F:H,MATCH(H2035,F2035:AF2035,0),FALSE)</f>
        <v>1252.3928634935687</v>
      </c>
      <c r="AF2036" s="148">
        <v>84</v>
      </c>
      <c r="AG2036" s="21">
        <v>84.22</v>
      </c>
      <c r="AH2036" s="148">
        <v>84</v>
      </c>
      <c r="AI2036" s="148">
        <v>17.27</v>
      </c>
      <c r="AJ2036" s="148">
        <v>96.7</v>
      </c>
      <c r="AK2036" s="72">
        <f>(SUMIFS('Banco de Indicadores Mun. (2)'!I:I,'Banco de Indicadores Mun. (2)'!B:B,'Banco de Indicadores - Mun. (1)'!B2036,'Banco de Indicadores Mun. (2)'!A:A,'Banco de Indicadores - Mun. (1)'!A2036) / VLOOKUP(D2036,'Dados Base'!$B:$K,8,FALSE)) * 100</f>
        <v>15.836688172043006</v>
      </c>
      <c r="AL2036" s="72">
        <f>(SUMIFS('Banco de Indicadores Mun. (2)'!I:I,'Banco de Indicadores Mun. (2)'!B:B,'Banco de Indicadores - Mun. (1)'!B2036,'Banco de Indicadores Mun. (2)'!A:A,'Banco de Indicadores - Mun. (1)'!A2036) / VLOOKUP(D2036,'Dados Base'!$B:$K,9,FALSE)) * 100</f>
        <v>6.4881585903083678</v>
      </c>
      <c r="AM2036" s="72">
        <f>(SUMIFS('Banco de Indicadores Mun. (2)'!J:J,'Banco de Indicadores Mun. (2)'!B:B,'Banco de Indicadores - Mun. (1)'!B2036,'Banco de Indicadores Mun. (2)'!A:A,'Banco de Indicadores - Mun. (1)'!A2036) / VLOOKUP(D2036,'Dados Base'!$B:$K,7,FALSE)) * 100</f>
        <v>20.159372641509428</v>
      </c>
      <c r="AN2036" s="72">
        <f>(SUMIFS('Banco de Indicadores Mun. (2)'!K:K,'Banco de Indicadores Mun. (2)'!B:B,'Banco de Indicadores - Mun. (1)'!B2036,'Banco de Indicadores Mun. (2)'!A:A,'Banco de Indicadores - Mun. (1)'!A2036) / VLOOKUP(D2036,'Dados Base'!$B:$K,10,FALSE)) * 100</f>
        <v>2.1589402985074635</v>
      </c>
      <c r="AO2036" s="21"/>
      <c r="AP2036" s="21">
        <v>0</v>
      </c>
      <c r="AQ2036" s="5">
        <v>0</v>
      </c>
      <c r="AR2036" s="9">
        <v>7</v>
      </c>
      <c r="AS2036" s="22">
        <v>100</v>
      </c>
      <c r="AT2036" s="22">
        <v>4</v>
      </c>
      <c r="AU2036" s="22">
        <v>3.3047735618115013</v>
      </c>
      <c r="AV2036" s="23">
        <v>1.77</v>
      </c>
      <c r="AW2036" s="12">
        <v>0</v>
      </c>
      <c r="AX2036" s="21">
        <v>0</v>
      </c>
      <c r="AY2036" s="116">
        <v>38.841035265787482</v>
      </c>
    </row>
    <row r="2037" spans="1:51" ht="15.75" x14ac:dyDescent="0.25">
      <c r="A2037" s="144">
        <v>2014</v>
      </c>
      <c r="B2037" s="77" t="s">
        <v>102</v>
      </c>
      <c r="C2037" s="78">
        <v>21</v>
      </c>
      <c r="D2037" s="77">
        <v>3508900</v>
      </c>
      <c r="E2037" s="78">
        <v>350890021</v>
      </c>
      <c r="F2037" s="78" t="str">
        <f t="shared" si="84"/>
        <v>3508900212014</v>
      </c>
      <c r="G2037" s="89">
        <v>-3.1729399214464049E-2</v>
      </c>
      <c r="H2037" s="80">
        <f t="shared" si="83"/>
        <v>4090</v>
      </c>
      <c r="I2037" s="94">
        <v>3400</v>
      </c>
      <c r="J2037" s="95">
        <v>690</v>
      </c>
      <c r="K2037" s="83">
        <f>(H2037)/VLOOKUP(D2037,'Dados Base'!$B:$K,6,FALSE)</f>
        <v>16.233379638817226</v>
      </c>
      <c r="L2037" s="88">
        <f t="shared" si="85"/>
        <v>83.12958435207824</v>
      </c>
      <c r="M2037" s="85">
        <v>3</v>
      </c>
      <c r="N2037" s="92">
        <v>0.72899999999999998</v>
      </c>
      <c r="O2037" s="91">
        <v>13</v>
      </c>
      <c r="P2037" s="91" t="s">
        <v>691</v>
      </c>
      <c r="Q2037" s="91" t="s">
        <v>691</v>
      </c>
      <c r="R2037" s="91" t="s">
        <v>691</v>
      </c>
      <c r="S2037" s="91">
        <v>6</v>
      </c>
      <c r="T2037" s="87" t="s">
        <v>691</v>
      </c>
      <c r="U2037" s="91">
        <v>16</v>
      </c>
      <c r="V2037" s="91">
        <v>21</v>
      </c>
      <c r="W2037" s="93">
        <v>0</v>
      </c>
      <c r="X2037" s="146">
        <v>8.7104218750000007E-3</v>
      </c>
      <c r="Y2037" s="21">
        <v>2.4</v>
      </c>
      <c r="Z2037" s="147">
        <v>145</v>
      </c>
      <c r="AA2037" s="147">
        <v>40</v>
      </c>
      <c r="AB2037" s="21">
        <v>0</v>
      </c>
      <c r="AC2037" s="21">
        <v>0</v>
      </c>
      <c r="AD2037" s="153">
        <f>VLOOKUP(D2037,'Dados Base'!$B:$K,9,FALSE)*31536000/VLOOKUP($F2037,F:H,MATCH(H2036,F2036:AF2036,0),FALSE)</f>
        <v>14341.555012224939</v>
      </c>
      <c r="AE2037" s="153">
        <f>VLOOKUP(D2037,'Dados Base'!$B:$K,10,FALSE)*31536000/VLOOKUP($F2037,F:H,MATCH(H2036,F2036:AF2036,0),FALSE)</f>
        <v>1542.1026894865522</v>
      </c>
      <c r="AF2037" s="148">
        <v>81.78</v>
      </c>
      <c r="AG2037" s="21" t="s">
        <v>692</v>
      </c>
      <c r="AH2037" s="148">
        <v>69.959999999999994</v>
      </c>
      <c r="AI2037" s="148">
        <v>10.98</v>
      </c>
      <c r="AJ2037" s="148">
        <v>100</v>
      </c>
      <c r="AK2037" s="72">
        <f>(SUMIFS('Banco de Indicadores Mun. (2)'!I:I,'Banco de Indicadores Mun. (2)'!B:B,'Banco de Indicadores - Mun. (1)'!B2037,'Banco de Indicadores Mun. (2)'!A:A,'Banco de Indicadores - Mun. (1)'!A2037) / VLOOKUP(D2037,'Dados Base'!$B:$K,8,FALSE)) * 100</f>
        <v>59.46572093023255</v>
      </c>
      <c r="AL2037" s="72">
        <f>(SUMIFS('Banco de Indicadores Mun. (2)'!I:I,'Banco de Indicadores Mun. (2)'!B:B,'Banco de Indicadores - Mun. (1)'!B2037,'Banco de Indicadores Mun. (2)'!A:A,'Banco de Indicadores - Mun. (1)'!A2037) / VLOOKUP(D2037,'Dados Base'!$B:$K,9,FALSE)) * 100</f>
        <v>27.494903225806443</v>
      </c>
      <c r="AM2037" s="72">
        <f>(SUMIFS('Banco de Indicadores Mun. (2)'!J:J,'Banco de Indicadores Mun. (2)'!B:B,'Banco de Indicadores - Mun. (1)'!B2037,'Banco de Indicadores Mun. (2)'!A:A,'Banco de Indicadores - Mun. (1)'!A2037) / VLOOKUP(D2037,'Dados Base'!$B:$K,7,FALSE)) * 100</f>
        <v>76.427484848484823</v>
      </c>
      <c r="AN2037" s="72">
        <f>(SUMIFS('Banco de Indicadores Mun. (2)'!K:K,'Banco de Indicadores Mun. (2)'!B:B,'Banco de Indicadores - Mun. (1)'!B2037,'Banco de Indicadores Mun. (2)'!A:A,'Banco de Indicadores - Mun. (1)'!A2037) / VLOOKUP(D2037,'Dados Base'!$B:$K,10,FALSE)) * 100</f>
        <v>3.4919000000000007</v>
      </c>
      <c r="AO2037" s="21"/>
      <c r="AP2037" s="21">
        <v>0</v>
      </c>
      <c r="AQ2037" s="5">
        <v>0</v>
      </c>
      <c r="AR2037" s="9">
        <v>8.1</v>
      </c>
      <c r="AS2037" s="22">
        <v>92</v>
      </c>
      <c r="AT2037" s="22">
        <v>92</v>
      </c>
      <c r="AU2037" s="22">
        <v>78.378378378378386</v>
      </c>
      <c r="AV2037" s="23">
        <v>8.48</v>
      </c>
      <c r="AW2037" s="12">
        <v>0</v>
      </c>
      <c r="AX2037" s="21">
        <v>0</v>
      </c>
      <c r="AY2037" s="116">
        <v>5636.1133049040345</v>
      </c>
    </row>
    <row r="2038" spans="1:51" ht="15.75" x14ac:dyDescent="0.25">
      <c r="A2038" s="144">
        <v>2014</v>
      </c>
      <c r="B2038" s="77" t="s">
        <v>103</v>
      </c>
      <c r="C2038" s="78">
        <v>6</v>
      </c>
      <c r="D2038" s="77">
        <v>3509007</v>
      </c>
      <c r="E2038" s="78">
        <v>35090076</v>
      </c>
      <c r="F2038" s="78" t="str">
        <f t="shared" si="84"/>
        <v>350900762014</v>
      </c>
      <c r="G2038" s="89">
        <v>1.7878283468408362</v>
      </c>
      <c r="H2038" s="80">
        <f t="shared" si="83"/>
        <v>92142</v>
      </c>
      <c r="I2038" s="94">
        <v>90184</v>
      </c>
      <c r="J2038" s="95">
        <v>1958</v>
      </c>
      <c r="K2038" s="83">
        <f>(H2038)/VLOOKUP(D2038,'Dados Base'!$B:$K,6,FALSE)</f>
        <v>960.91354677234335</v>
      </c>
      <c r="L2038" s="88">
        <f t="shared" si="85"/>
        <v>97.875018992424728</v>
      </c>
      <c r="M2038" s="85">
        <v>2</v>
      </c>
      <c r="N2038" s="92">
        <v>0.78100000000000003</v>
      </c>
      <c r="O2038" s="91">
        <v>2</v>
      </c>
      <c r="P2038" s="91" t="s">
        <v>691</v>
      </c>
      <c r="Q2038" s="91" t="s">
        <v>691</v>
      </c>
      <c r="R2038" s="91" t="s">
        <v>691</v>
      </c>
      <c r="S2038" s="91">
        <v>198</v>
      </c>
      <c r="T2038" s="87" t="s">
        <v>691</v>
      </c>
      <c r="U2038" s="91">
        <v>471</v>
      </c>
      <c r="V2038" s="91">
        <v>417</v>
      </c>
      <c r="W2038" s="93">
        <v>0</v>
      </c>
      <c r="X2038" s="146">
        <v>0.27125079764583332</v>
      </c>
      <c r="Y2038" s="21">
        <v>73.739999999999995</v>
      </c>
      <c r="Z2038" s="147">
        <v>0</v>
      </c>
      <c r="AA2038" s="147">
        <v>4977</v>
      </c>
      <c r="AB2038" s="21">
        <v>7</v>
      </c>
      <c r="AC2038" s="21">
        <v>2</v>
      </c>
      <c r="AD2038" s="153">
        <f>VLOOKUP(D2038,'Dados Base'!$B:$K,9,FALSE)*31536000/VLOOKUP($F2038,F:H,MATCH(H2037,F2037:AF2037,0),FALSE)</f>
        <v>486.00117210392654</v>
      </c>
      <c r="AE2038" s="153">
        <f>VLOOKUP(D2038,'Dados Base'!$B:$K,10,FALSE)*31536000/VLOOKUP($F2038,F:H,MATCH(H2037,F2037:AF2037,0),FALSE)</f>
        <v>68.450869310412187</v>
      </c>
      <c r="AF2038" s="148">
        <v>96.71</v>
      </c>
      <c r="AG2038" s="21">
        <v>100</v>
      </c>
      <c r="AH2038" s="148">
        <v>81.13</v>
      </c>
      <c r="AI2038" s="148">
        <v>34.11</v>
      </c>
      <c r="AJ2038" s="148">
        <v>99.17</v>
      </c>
      <c r="AK2038" s="72">
        <f>(SUMIFS('Banco de Indicadores Mun. (2)'!I:I,'Banco de Indicadores Mun. (2)'!B:B,'Banco de Indicadores - Mun. (1)'!B2038,'Banco de Indicadores Mun. (2)'!A:A,'Banco de Indicadores - Mun. (1)'!A2038) / VLOOKUP(D2038,'Dados Base'!$B:$K,8,FALSE)) * 100</f>
        <v>50.949245283018875</v>
      </c>
      <c r="AL2038" s="72">
        <f>(SUMIFS('Banco de Indicadores Mun. (2)'!I:I,'Banco de Indicadores Mun. (2)'!B:B,'Banco de Indicadores - Mun. (1)'!B2038,'Banco de Indicadores Mun. (2)'!A:A,'Banco de Indicadores - Mun. (1)'!A2038) / VLOOKUP(D2038,'Dados Base'!$B:$K,9,FALSE)) * 100</f>
        <v>19.016267605633804</v>
      </c>
      <c r="AM2038" s="72">
        <f>(SUMIFS('Banco de Indicadores Mun. (2)'!J:J,'Banco de Indicadores Mun. (2)'!B:B,'Banco de Indicadores - Mun. (1)'!B2038,'Banco de Indicadores Mun. (2)'!A:A,'Banco de Indicadores - Mun. (1)'!A2038) / VLOOKUP(D2038,'Dados Base'!$B:$K,7,FALSE)) * 100</f>
        <v>73.514121212121211</v>
      </c>
      <c r="AN2038" s="72">
        <f>(SUMIFS('Banco de Indicadores Mun. (2)'!K:K,'Banco de Indicadores Mun. (2)'!B:B,'Banco de Indicadores - Mun. (1)'!B2038,'Banco de Indicadores Mun. (2)'!A:A,'Banco de Indicadores - Mun. (1)'!A2038) / VLOOKUP(D2038,'Dados Base'!$B:$K,10,FALSE)) * 100</f>
        <v>13.717200000000002</v>
      </c>
      <c r="AO2038" s="21"/>
      <c r="AP2038" s="21">
        <v>0</v>
      </c>
      <c r="AQ2038" s="5">
        <v>2</v>
      </c>
      <c r="AR2038" s="9">
        <v>8.4</v>
      </c>
      <c r="AS2038" s="22">
        <v>76</v>
      </c>
      <c r="AT2038" s="22">
        <v>0</v>
      </c>
      <c r="AU2038" s="22">
        <v>0</v>
      </c>
      <c r="AV2038" s="23">
        <v>1.1399999999999999</v>
      </c>
      <c r="AW2038" s="12">
        <v>1</v>
      </c>
      <c r="AX2038" s="21">
        <v>2</v>
      </c>
      <c r="AY2038" s="116">
        <v>1.7386477344990856</v>
      </c>
    </row>
    <row r="2039" spans="1:51" ht="15.75" x14ac:dyDescent="0.25">
      <c r="A2039" s="144">
        <v>2014</v>
      </c>
      <c r="B2039" s="77" t="s">
        <v>104</v>
      </c>
      <c r="C2039" s="78">
        <v>22</v>
      </c>
      <c r="D2039" s="77">
        <v>3509106</v>
      </c>
      <c r="E2039" s="78">
        <v>350910622</v>
      </c>
      <c r="F2039" s="78" t="str">
        <f t="shared" si="84"/>
        <v>3509106222014</v>
      </c>
      <c r="G2039" s="89">
        <v>1.5188084345294506</v>
      </c>
      <c r="H2039" s="80">
        <f t="shared" si="83"/>
        <v>5267</v>
      </c>
      <c r="I2039" s="94">
        <v>2017</v>
      </c>
      <c r="J2039" s="95">
        <v>3250</v>
      </c>
      <c r="K2039" s="83">
        <f>(H2039)/VLOOKUP(D2039,'Dados Base'!$B:$K,6,FALSE)</f>
        <v>9.8353002688975213</v>
      </c>
      <c r="L2039" s="88">
        <f t="shared" si="85"/>
        <v>38.295044617429276</v>
      </c>
      <c r="M2039" s="85">
        <v>4</v>
      </c>
      <c r="N2039" s="92">
        <v>0.69699999999999995</v>
      </c>
      <c r="O2039" s="91">
        <v>67</v>
      </c>
      <c r="P2039" s="91" t="s">
        <v>691</v>
      </c>
      <c r="Q2039" s="91" t="s">
        <v>691</v>
      </c>
      <c r="R2039" s="91" t="s">
        <v>691</v>
      </c>
      <c r="S2039" s="91">
        <v>1</v>
      </c>
      <c r="T2039" s="87" t="s">
        <v>691</v>
      </c>
      <c r="U2039" s="91">
        <v>12</v>
      </c>
      <c r="V2039" s="91">
        <v>21</v>
      </c>
      <c r="W2039" s="93">
        <v>25.44</v>
      </c>
      <c r="X2039" s="146">
        <v>1.3716145833333334E-2</v>
      </c>
      <c r="Y2039" s="21">
        <v>1.47</v>
      </c>
      <c r="Z2039" s="147">
        <v>88</v>
      </c>
      <c r="AA2039" s="147">
        <v>26</v>
      </c>
      <c r="AB2039" s="21">
        <v>0</v>
      </c>
      <c r="AC2039" s="21">
        <v>0</v>
      </c>
      <c r="AD2039" s="153">
        <f>VLOOKUP(D2039,'Dados Base'!$B:$K,9,FALSE)*31536000/VLOOKUP($F2039,F:H,MATCH(H2038,F2038:AF2038,0),FALSE)</f>
        <v>23770.252515663564</v>
      </c>
      <c r="AE2039" s="153">
        <f>VLOOKUP(D2039,'Dados Base'!$B:$K,10,FALSE)*31536000/VLOOKUP($F2039,F:H,MATCH(H2038,F2038:AF2038,0),FALSE)</f>
        <v>3053.6092652363773</v>
      </c>
      <c r="AF2039" s="148">
        <v>100</v>
      </c>
      <c r="AG2039" s="21">
        <v>38.31</v>
      </c>
      <c r="AH2039" s="148">
        <v>43.15</v>
      </c>
      <c r="AI2039" s="148">
        <v>0</v>
      </c>
      <c r="AJ2039" s="148">
        <v>100</v>
      </c>
      <c r="AK2039" s="72">
        <f>(SUMIFS('Banco de Indicadores Mun. (2)'!I:I,'Banco de Indicadores Mun. (2)'!B:B,'Banco de Indicadores - Mun. (1)'!B2039,'Banco de Indicadores Mun. (2)'!A:A,'Banco de Indicadores - Mun. (1)'!A2039) / VLOOKUP(D2039,'Dados Base'!$B:$K,8,FALSE)) * 100</f>
        <v>0.38100515463917528</v>
      </c>
      <c r="AL2039" s="72">
        <f>(SUMIFS('Banco de Indicadores Mun. (2)'!I:I,'Banco de Indicadores Mun. (2)'!B:B,'Banco de Indicadores - Mun. (1)'!B2039,'Banco de Indicadores Mun. (2)'!A:A,'Banco de Indicadores - Mun. (1)'!A2039) / VLOOKUP(D2039,'Dados Base'!$B:$K,9,FALSE)) * 100</f>
        <v>0.186183879093199</v>
      </c>
      <c r="AM2039" s="72">
        <f>(SUMIFS('Banco de Indicadores Mun. (2)'!J:J,'Banco de Indicadores Mun. (2)'!B:B,'Banco de Indicadores - Mun. (1)'!B2039,'Banco de Indicadores Mun. (2)'!A:A,'Banco de Indicadores - Mun. (1)'!A2039) / VLOOKUP(D2039,'Dados Base'!$B:$K,7,FALSE)) * 100</f>
        <v>0</v>
      </c>
      <c r="AN2039" s="72">
        <f>(SUMIFS('Banco de Indicadores Mun. (2)'!K:K,'Banco de Indicadores Mun. (2)'!B:B,'Banco de Indicadores - Mun. (1)'!B2039,'Banco de Indicadores Mun. (2)'!A:A,'Banco de Indicadores - Mun. (1)'!A2039) / VLOOKUP(D2039,'Dados Base'!$B:$K,10,FALSE)) * 100</f>
        <v>1.4493137254901962</v>
      </c>
      <c r="AO2039" s="21"/>
      <c r="AP2039" s="21">
        <v>0</v>
      </c>
      <c r="AQ2039" s="5">
        <v>0</v>
      </c>
      <c r="AR2039" s="9">
        <v>7.5</v>
      </c>
      <c r="AS2039" s="22">
        <v>99</v>
      </c>
      <c r="AT2039" s="22">
        <v>99</v>
      </c>
      <c r="AU2039" s="22">
        <v>77.192982456140356</v>
      </c>
      <c r="AV2039" s="23">
        <v>8</v>
      </c>
      <c r="AW2039" s="12">
        <v>0</v>
      </c>
      <c r="AX2039" s="21">
        <v>0</v>
      </c>
      <c r="AY2039" s="116">
        <v>152.73970214445933</v>
      </c>
    </row>
    <row r="2040" spans="1:51" ht="15.75" x14ac:dyDescent="0.25">
      <c r="A2040" s="144">
        <v>2014</v>
      </c>
      <c r="B2040" s="77" t="s">
        <v>105</v>
      </c>
      <c r="C2040" s="78">
        <v>6</v>
      </c>
      <c r="D2040" s="77">
        <v>3509205</v>
      </c>
      <c r="E2040" s="78">
        <v>35092056</v>
      </c>
      <c r="F2040" s="78" t="str">
        <f t="shared" si="84"/>
        <v>350920562014</v>
      </c>
      <c r="G2040" s="89">
        <v>2.1962853373688196</v>
      </c>
      <c r="H2040" s="80">
        <f t="shared" si="83"/>
        <v>69549</v>
      </c>
      <c r="I2040" s="94">
        <v>68479</v>
      </c>
      <c r="J2040" s="95">
        <v>1070</v>
      </c>
      <c r="K2040" s="83">
        <f>(H2040)/VLOOKUP(D2040,'Dados Base'!$B:$K,6,FALSE)</f>
        <v>541.82767217201615</v>
      </c>
      <c r="L2040" s="88">
        <f t="shared" si="85"/>
        <v>98.461516340996994</v>
      </c>
      <c r="M2040" s="85">
        <v>2</v>
      </c>
      <c r="N2040" s="92">
        <v>0.72799999999999998</v>
      </c>
      <c r="O2040" s="91">
        <v>7</v>
      </c>
      <c r="P2040" s="91" t="s">
        <v>691</v>
      </c>
      <c r="Q2040" s="91" t="s">
        <v>691</v>
      </c>
      <c r="R2040" s="91" t="s">
        <v>691</v>
      </c>
      <c r="S2040" s="91">
        <v>241</v>
      </c>
      <c r="T2040" s="87" t="s">
        <v>691</v>
      </c>
      <c r="U2040" s="91">
        <v>516</v>
      </c>
      <c r="V2040" s="91">
        <v>522</v>
      </c>
      <c r="W2040" s="93">
        <v>1.7</v>
      </c>
      <c r="X2040" s="146">
        <v>0.21013924463194444</v>
      </c>
      <c r="Y2040" s="21">
        <v>55.43</v>
      </c>
      <c r="Z2040" s="147">
        <v>0</v>
      </c>
      <c r="AA2040" s="147">
        <v>3741</v>
      </c>
      <c r="AB2040" s="21">
        <v>10</v>
      </c>
      <c r="AC2040" s="21">
        <v>0</v>
      </c>
      <c r="AD2040" s="153">
        <f>VLOOKUP(D2040,'Dados Base'!$B:$K,9,FALSE)*31536000/VLOOKUP($F2040,F:H,MATCH(H2039,F2039:AF2039,0),FALSE)</f>
        <v>866.06220075055001</v>
      </c>
      <c r="AE2040" s="153">
        <f>VLOOKUP(D2040,'Dados Base'!$B:$K,10,FALSE)*31536000/VLOOKUP($F2040,F:H,MATCH(H2039,F2039:AF2039,0),FALSE)</f>
        <v>122.427640943795</v>
      </c>
      <c r="AF2040" s="148">
        <v>99.26</v>
      </c>
      <c r="AG2040" s="21">
        <v>100</v>
      </c>
      <c r="AH2040" s="148">
        <v>79.53</v>
      </c>
      <c r="AI2040" s="148">
        <v>38.08</v>
      </c>
      <c r="AJ2040" s="148">
        <v>100</v>
      </c>
      <c r="AK2040" s="72">
        <f>(SUMIFS('Banco de Indicadores Mun. (2)'!I:I,'Banco de Indicadores Mun. (2)'!B:B,'Banco de Indicadores - Mun. (1)'!B2040,'Banco de Indicadores Mun. (2)'!A:A,'Banco de Indicadores - Mun. (1)'!A2040) / VLOOKUP(D2040,'Dados Base'!$B:$K,8,FALSE)) * 100</f>
        <v>36.366887323943665</v>
      </c>
      <c r="AL2040" s="72">
        <f>(SUMIFS('Banco de Indicadores Mun. (2)'!I:I,'Banco de Indicadores Mun. (2)'!B:B,'Banco de Indicadores - Mun. (1)'!B2040,'Banco de Indicadores Mun. (2)'!A:A,'Banco de Indicadores - Mun. (1)'!A2040) / VLOOKUP(D2040,'Dados Base'!$B:$K,9,FALSE)) * 100</f>
        <v>13.518581151832462</v>
      </c>
      <c r="AM2040" s="72">
        <f>(SUMIFS('Banco de Indicadores Mun. (2)'!J:J,'Banco de Indicadores Mun. (2)'!B:B,'Banco de Indicadores - Mun. (1)'!B2040,'Banco de Indicadores Mun. (2)'!A:A,'Banco de Indicadores - Mun. (1)'!A2040) / VLOOKUP(D2040,'Dados Base'!$B:$K,7,FALSE)) * 100</f>
        <v>23.326068181818179</v>
      </c>
      <c r="AN2040" s="72">
        <f>(SUMIFS('Banco de Indicadores Mun. (2)'!K:K,'Banco de Indicadores Mun. (2)'!B:B,'Banco de Indicadores - Mun. (1)'!B2040,'Banco de Indicadores Mun. (2)'!A:A,'Banco de Indicadores - Mun. (1)'!A2040) / VLOOKUP(D2040,'Dados Base'!$B:$K,10,FALSE)) * 100</f>
        <v>57.618592592592613</v>
      </c>
      <c r="AO2040" s="21"/>
      <c r="AP2040" s="21">
        <v>0</v>
      </c>
      <c r="AQ2040" s="5">
        <v>0</v>
      </c>
      <c r="AR2040" s="9">
        <v>8.4</v>
      </c>
      <c r="AS2040" s="22">
        <v>71</v>
      </c>
      <c r="AT2040" s="22">
        <v>0</v>
      </c>
      <c r="AU2040" s="22">
        <v>0</v>
      </c>
      <c r="AV2040" s="23">
        <v>1.07</v>
      </c>
      <c r="AW2040" s="12">
        <v>2</v>
      </c>
      <c r="AX2040" s="21">
        <v>0</v>
      </c>
      <c r="AY2040" s="116">
        <v>119.68776043776057</v>
      </c>
    </row>
    <row r="2041" spans="1:51" ht="15.75" x14ac:dyDescent="0.25">
      <c r="A2041" s="144">
        <v>2014</v>
      </c>
      <c r="B2041" s="77" t="s">
        <v>106</v>
      </c>
      <c r="C2041" s="78">
        <v>11</v>
      </c>
      <c r="D2041" s="77">
        <v>3509254</v>
      </c>
      <c r="E2041" s="78">
        <v>350925411</v>
      </c>
      <c r="F2041" s="78" t="str">
        <f t="shared" si="84"/>
        <v>3509254112014</v>
      </c>
      <c r="G2041" s="89">
        <v>-0.20106618140381949</v>
      </c>
      <c r="H2041" s="80">
        <f t="shared" si="83"/>
        <v>28479</v>
      </c>
      <c r="I2041" s="94">
        <v>20929</v>
      </c>
      <c r="J2041" s="95">
        <v>7550</v>
      </c>
      <c r="K2041" s="83">
        <f>(H2041)/VLOOKUP(D2041,'Dados Base'!$B:$K,6,FALSE)</f>
        <v>62.600839689622582</v>
      </c>
      <c r="L2041" s="88">
        <f t="shared" si="85"/>
        <v>73.489237683907433</v>
      </c>
      <c r="M2041" s="85">
        <v>5</v>
      </c>
      <c r="N2041" s="92">
        <v>0.69399999999999995</v>
      </c>
      <c r="O2041" s="91">
        <v>81</v>
      </c>
      <c r="P2041" s="91" t="s">
        <v>691</v>
      </c>
      <c r="Q2041" s="91" t="s">
        <v>691</v>
      </c>
      <c r="R2041" s="91" t="s">
        <v>691</v>
      </c>
      <c r="S2041" s="91">
        <v>26</v>
      </c>
      <c r="T2041" s="87" t="s">
        <v>691</v>
      </c>
      <c r="U2041" s="91">
        <v>205</v>
      </c>
      <c r="V2041" s="91">
        <v>151</v>
      </c>
      <c r="W2041" s="93">
        <v>0</v>
      </c>
      <c r="X2041" s="146">
        <v>6.630016677777778E-2</v>
      </c>
      <c r="Y2041" s="21">
        <v>14.83</v>
      </c>
      <c r="Z2041" s="147">
        <v>575</v>
      </c>
      <c r="AA2041" s="147">
        <v>569</v>
      </c>
      <c r="AB2041" s="21">
        <v>7</v>
      </c>
      <c r="AC2041" s="21">
        <v>8</v>
      </c>
      <c r="AD2041" s="153">
        <f>VLOOKUP(D2041,'Dados Base'!$B:$K,9,FALSE)*31536000/VLOOKUP($F2041,F:H,MATCH(H2040,F2040:AF2040,0),FALSE)</f>
        <v>15181.662277467607</v>
      </c>
      <c r="AE2041" s="153">
        <f>VLOOKUP(D2041,'Dados Base'!$B:$K,10,FALSE)*31536000/VLOOKUP($F2041,F:H,MATCH(H2040,F2040:AF2040,0),FALSE)</f>
        <v>1959.995786368904</v>
      </c>
      <c r="AF2041" s="148">
        <v>76.48</v>
      </c>
      <c r="AG2041" s="21">
        <v>100</v>
      </c>
      <c r="AH2041" s="148">
        <v>58.18</v>
      </c>
      <c r="AI2041" s="148">
        <v>36.979999999999997</v>
      </c>
      <c r="AJ2041" s="148">
        <v>100</v>
      </c>
      <c r="AK2041" s="72">
        <f>(SUMIFS('Banco de Indicadores Mun. (2)'!I:I,'Banco de Indicadores Mun. (2)'!B:B,'Banco de Indicadores - Mun. (1)'!B2041,'Banco de Indicadores Mun. (2)'!A:A,'Banco de Indicadores - Mun. (1)'!A2041) / VLOOKUP(D2041,'Dados Base'!$B:$K,8,FALSE)) * 100</f>
        <v>21.288453177257527</v>
      </c>
      <c r="AL2041" s="72">
        <f>(SUMIFS('Banco de Indicadores Mun. (2)'!I:I,'Banco de Indicadores Mun. (2)'!B:B,'Banco de Indicadores - Mun. (1)'!B2041,'Banco de Indicadores Mun. (2)'!A:A,'Banco de Indicadores - Mun. (1)'!A2041) / VLOOKUP(D2041,'Dados Base'!$B:$K,9,FALSE)) * 100</f>
        <v>9.2855543398978853</v>
      </c>
      <c r="AM2041" s="72">
        <f>(SUMIFS('Banco de Indicadores Mun. (2)'!J:J,'Banco de Indicadores Mun. (2)'!B:B,'Banco de Indicadores - Mun. (1)'!B2041,'Banco de Indicadores Mun. (2)'!A:A,'Banco de Indicadores - Mun. (1)'!A2041) / VLOOKUP(D2041,'Dados Base'!$B:$K,7,FALSE)) * 100</f>
        <v>30.097945368171025</v>
      </c>
      <c r="AN2041" s="72">
        <f>(SUMIFS('Banco de Indicadores Mun. (2)'!K:K,'Banco de Indicadores Mun. (2)'!B:B,'Banco de Indicadores - Mun. (1)'!B2041,'Banco de Indicadores Mun. (2)'!A:A,'Banco de Indicadores - Mun. (1)'!A2041) / VLOOKUP(D2041,'Dados Base'!$B:$K,10,FALSE)) * 100</f>
        <v>0.33480225988700557</v>
      </c>
      <c r="AO2041" s="21"/>
      <c r="AP2041" s="21">
        <v>0</v>
      </c>
      <c r="AQ2041" s="5">
        <v>2</v>
      </c>
      <c r="AR2041" s="9">
        <v>9.5</v>
      </c>
      <c r="AS2041" s="22">
        <v>71</v>
      </c>
      <c r="AT2041" s="22">
        <v>71</v>
      </c>
      <c r="AU2041" s="22">
        <v>50.26223776223776</v>
      </c>
      <c r="AV2041" s="23">
        <v>6.33</v>
      </c>
      <c r="AW2041" s="12">
        <v>0</v>
      </c>
      <c r="AX2041" s="21">
        <v>8</v>
      </c>
      <c r="AY2041" s="116">
        <v>148.09084238673751</v>
      </c>
    </row>
    <row r="2042" spans="1:51" ht="15.75" x14ac:dyDescent="0.25">
      <c r="A2042" s="144">
        <v>2014</v>
      </c>
      <c r="B2042" s="77" t="s">
        <v>107</v>
      </c>
      <c r="C2042" s="78">
        <v>15</v>
      </c>
      <c r="D2042" s="77">
        <v>3509304</v>
      </c>
      <c r="E2042" s="78">
        <v>350930415</v>
      </c>
      <c r="F2042" s="78" t="str">
        <f t="shared" si="84"/>
        <v>3509304152014</v>
      </c>
      <c r="G2042" s="89">
        <v>0.46112455083642256</v>
      </c>
      <c r="H2042" s="80">
        <f t="shared" si="83"/>
        <v>9919</v>
      </c>
      <c r="I2042" s="94">
        <v>9341</v>
      </c>
      <c r="J2042" s="95">
        <v>578</v>
      </c>
      <c r="K2042" s="83">
        <f>(H2042)/VLOOKUP(D2042,'Dados Base'!$B:$K,6,FALSE)</f>
        <v>56.106114599242041</v>
      </c>
      <c r="L2042" s="88">
        <f t="shared" si="85"/>
        <v>94.172799677386834</v>
      </c>
      <c r="M2042" s="85">
        <v>4</v>
      </c>
      <c r="N2042" s="92">
        <v>0.73399999999999999</v>
      </c>
      <c r="O2042" s="91">
        <v>69</v>
      </c>
      <c r="P2042" s="91" t="s">
        <v>691</v>
      </c>
      <c r="Q2042" s="91" t="s">
        <v>691</v>
      </c>
      <c r="R2042" s="91" t="s">
        <v>691</v>
      </c>
      <c r="S2042" s="91">
        <v>11</v>
      </c>
      <c r="T2042" s="87" t="s">
        <v>691</v>
      </c>
      <c r="U2042" s="91">
        <v>65</v>
      </c>
      <c r="V2042" s="91">
        <v>60</v>
      </c>
      <c r="W2042" s="93">
        <v>0</v>
      </c>
      <c r="X2042" s="146">
        <v>2.4097487239583337E-2</v>
      </c>
      <c r="Y2042" s="21">
        <v>6.73</v>
      </c>
      <c r="Z2042" s="147">
        <v>394</v>
      </c>
      <c r="AA2042" s="147">
        <v>125</v>
      </c>
      <c r="AB2042" s="21">
        <v>0</v>
      </c>
      <c r="AC2042" s="21">
        <v>0</v>
      </c>
      <c r="AD2042" s="153">
        <f>VLOOKUP(D2042,'Dados Base'!$B:$K,9,FALSE)*31536000/VLOOKUP($F2042,F:H,MATCH(H2041,F2041:AF2041,0),FALSE)</f>
        <v>4355.7132775481396</v>
      </c>
      <c r="AE2042" s="153">
        <f>VLOOKUP(D2042,'Dados Base'!$B:$K,10,FALSE)*31536000/VLOOKUP($F2042,F:H,MATCH(H2041,F2041:AF2041,0),FALSE)</f>
        <v>476.90291360016141</v>
      </c>
      <c r="AF2042" s="148">
        <v>93.29</v>
      </c>
      <c r="AG2042" s="21">
        <v>100</v>
      </c>
      <c r="AH2042" s="148">
        <v>93.29</v>
      </c>
      <c r="AI2042" s="148">
        <v>21.04</v>
      </c>
      <c r="AJ2042" s="148">
        <v>98.19</v>
      </c>
      <c r="AK2042" s="72">
        <f>(SUMIFS('Banco de Indicadores Mun. (2)'!I:I,'Banco de Indicadores Mun. (2)'!B:B,'Banco de Indicadores - Mun. (1)'!B2042,'Banco de Indicadores Mun. (2)'!A:A,'Banco de Indicadores - Mun. (1)'!A2042) / VLOOKUP(D2042,'Dados Base'!$B:$K,8,FALSE)) * 100</f>
        <v>96.549568181818174</v>
      </c>
      <c r="AL2042" s="72">
        <f>(SUMIFS('Banco de Indicadores Mun. (2)'!I:I,'Banco de Indicadores Mun. (2)'!B:B,'Banco de Indicadores - Mun. (1)'!B2042,'Banco de Indicadores Mun. (2)'!A:A,'Banco de Indicadores - Mun. (1)'!A2042) / VLOOKUP(D2042,'Dados Base'!$B:$K,9,FALSE)) * 100</f>
        <v>31.008620437956203</v>
      </c>
      <c r="AM2042" s="72">
        <f>(SUMIFS('Banco de Indicadores Mun. (2)'!J:J,'Banco de Indicadores Mun. (2)'!B:B,'Banco de Indicadores - Mun. (1)'!B2042,'Banco de Indicadores Mun. (2)'!A:A,'Banco de Indicadores - Mun. (1)'!A2042) / VLOOKUP(D2042,'Dados Base'!$B:$K,7,FALSE)) * 100</f>
        <v>109.69010344827585</v>
      </c>
      <c r="AN2042" s="72">
        <f>(SUMIFS('Banco de Indicadores Mun. (2)'!K:K,'Banco de Indicadores Mun. (2)'!B:B,'Banco de Indicadores - Mun. (1)'!B2042,'Banco de Indicadores Mun. (2)'!A:A,'Banco de Indicadores - Mun. (1)'!A2042) / VLOOKUP(D2042,'Dados Base'!$B:$K,10,FALSE)) * 100</f>
        <v>71.144533333333314</v>
      </c>
      <c r="AO2042" s="21"/>
      <c r="AP2042" s="21">
        <v>0</v>
      </c>
      <c r="AQ2042" s="5">
        <v>0</v>
      </c>
      <c r="AR2042" s="9">
        <v>7.7</v>
      </c>
      <c r="AS2042" s="22">
        <v>100</v>
      </c>
      <c r="AT2042" s="22">
        <v>100</v>
      </c>
      <c r="AU2042" s="22">
        <v>75.915221579961468</v>
      </c>
      <c r="AV2042" s="23">
        <v>8.44</v>
      </c>
      <c r="AW2042" s="12">
        <v>0</v>
      </c>
      <c r="AX2042" s="21">
        <v>0</v>
      </c>
      <c r="AY2042" s="116">
        <v>3.1265693806340082</v>
      </c>
    </row>
    <row r="2043" spans="1:51" ht="15.75" x14ac:dyDescent="0.25">
      <c r="A2043" s="144">
        <v>2014</v>
      </c>
      <c r="B2043" s="77" t="s">
        <v>108</v>
      </c>
      <c r="C2043" s="78">
        <v>4</v>
      </c>
      <c r="D2043" s="77">
        <v>3509403</v>
      </c>
      <c r="E2043" s="78">
        <v>35094034</v>
      </c>
      <c r="F2043" s="78" t="str">
        <f t="shared" si="84"/>
        <v>350940342014</v>
      </c>
      <c r="G2043" s="89">
        <v>1.0769865163742676</v>
      </c>
      <c r="H2043" s="80">
        <f t="shared" si="83"/>
        <v>24295</v>
      </c>
      <c r="I2043" s="94">
        <v>21656</v>
      </c>
      <c r="J2043" s="95">
        <v>2639</v>
      </c>
      <c r="K2043" s="83">
        <f>(H2043)/VLOOKUP(D2043,'Dados Base'!$B:$K,6,FALSE)</f>
        <v>36.772162436240897</v>
      </c>
      <c r="L2043" s="88">
        <f t="shared" si="85"/>
        <v>89.137682650751188</v>
      </c>
      <c r="M2043" s="85">
        <v>3</v>
      </c>
      <c r="N2043" s="92">
        <v>0.71299999999999997</v>
      </c>
      <c r="O2043" s="91">
        <v>283</v>
      </c>
      <c r="P2043" s="91" t="s">
        <v>691</v>
      </c>
      <c r="Q2043" s="91" t="s">
        <v>691</v>
      </c>
      <c r="R2043" s="91" t="s">
        <v>691</v>
      </c>
      <c r="S2043" s="91">
        <v>54</v>
      </c>
      <c r="T2043" s="87" t="s">
        <v>691</v>
      </c>
      <c r="U2043" s="91">
        <v>266</v>
      </c>
      <c r="V2043" s="91">
        <v>183</v>
      </c>
      <c r="W2043" s="93">
        <v>0</v>
      </c>
      <c r="X2043" s="146">
        <v>6.5796455723379638E-2</v>
      </c>
      <c r="Y2043" s="21">
        <v>15.58</v>
      </c>
      <c r="Z2043" s="147">
        <v>1083</v>
      </c>
      <c r="AA2043" s="147">
        <v>119</v>
      </c>
      <c r="AB2043" s="21">
        <v>2</v>
      </c>
      <c r="AC2043" s="21">
        <v>0</v>
      </c>
      <c r="AD2043" s="153">
        <f>VLOOKUP(D2043,'Dados Base'!$B:$K,9,FALSE)*31536000/VLOOKUP($F2043,F:H,MATCH(H2042,F2042:AF2042,0),FALSE)</f>
        <v>13227.077176373739</v>
      </c>
      <c r="AE2043" s="153">
        <f>VLOOKUP(D2043,'Dados Base'!$B:$K,10,FALSE)*31536000/VLOOKUP($F2043,F:H,MATCH(H2042,F2042:AF2042,0),FALSE)</f>
        <v>1324.0057625025725</v>
      </c>
      <c r="AF2043" s="148">
        <v>88.97</v>
      </c>
      <c r="AG2043" s="21" t="s">
        <v>692</v>
      </c>
      <c r="AH2043" s="148">
        <v>87.83</v>
      </c>
      <c r="AI2043" s="148">
        <v>19.22</v>
      </c>
      <c r="AJ2043" s="148">
        <v>99.99</v>
      </c>
      <c r="AK2043" s="72">
        <f>(SUMIFS('Banco de Indicadores Mun. (2)'!I:I,'Banco de Indicadores Mun. (2)'!B:B,'Banco de Indicadores - Mun. (1)'!B2043,'Banco de Indicadores Mun. (2)'!A:A,'Banco de Indicadores - Mun. (1)'!A2043) / VLOOKUP(D2043,'Dados Base'!$B:$K,8,FALSE)) * 100</f>
        <v>8.4528218750000033</v>
      </c>
      <c r="AL2043" s="72">
        <f>(SUMIFS('Banco de Indicadores Mun. (2)'!I:I,'Banco de Indicadores Mun. (2)'!B:B,'Banco de Indicadores - Mun. (1)'!B2043,'Banco de Indicadores Mun. (2)'!A:A,'Banco de Indicadores - Mun. (1)'!A2043) / VLOOKUP(D2043,'Dados Base'!$B:$K,9,FALSE)) * 100</f>
        <v>2.6544681059862625</v>
      </c>
      <c r="AM2043" s="72">
        <f>(SUMIFS('Banco de Indicadores Mun. (2)'!J:J,'Banco de Indicadores Mun. (2)'!B:B,'Banco de Indicadores - Mun. (1)'!B2043,'Banco de Indicadores Mun. (2)'!A:A,'Banco de Indicadores - Mun. (1)'!A2043) / VLOOKUP(D2043,'Dados Base'!$B:$K,7,FALSE)) * 100</f>
        <v>12.086889908256886</v>
      </c>
      <c r="AN2043" s="72">
        <f>(SUMIFS('Banco de Indicadores Mun. (2)'!K:K,'Banco de Indicadores Mun. (2)'!B:B,'Banco de Indicadores - Mun. (1)'!B2043,'Banco de Indicadores Mun. (2)'!A:A,'Banco de Indicadores - Mun. (1)'!A2043) / VLOOKUP(D2043,'Dados Base'!$B:$K,10,FALSE)) * 100</f>
        <v>0.68589215686274496</v>
      </c>
      <c r="AO2043" s="21"/>
      <c r="AP2043" s="21">
        <v>0</v>
      </c>
      <c r="AQ2043" s="5">
        <v>0</v>
      </c>
      <c r="AR2043" s="9">
        <v>10</v>
      </c>
      <c r="AS2043" s="22">
        <v>99</v>
      </c>
      <c r="AT2043" s="22">
        <v>99</v>
      </c>
      <c r="AU2043" s="22">
        <v>90.099833610648915</v>
      </c>
      <c r="AV2043" s="23">
        <v>9.99</v>
      </c>
      <c r="AW2043" s="12">
        <v>1</v>
      </c>
      <c r="AX2043" s="21">
        <v>0</v>
      </c>
      <c r="AY2043" s="116">
        <v>139.95476345936032</v>
      </c>
    </row>
    <row r="2044" spans="1:51" ht="15.75" x14ac:dyDescent="0.25">
      <c r="A2044" s="144">
        <v>2014</v>
      </c>
      <c r="B2044" s="77" t="s">
        <v>109</v>
      </c>
      <c r="C2044" s="78">
        <v>14</v>
      </c>
      <c r="D2044" s="77">
        <v>3509452</v>
      </c>
      <c r="E2044" s="78">
        <v>350945214</v>
      </c>
      <c r="F2044" s="78" t="str">
        <f t="shared" si="84"/>
        <v>3509452142014</v>
      </c>
      <c r="G2044" s="89">
        <v>0.53435042195297822</v>
      </c>
      <c r="H2044" s="80">
        <f t="shared" si="83"/>
        <v>5665</v>
      </c>
      <c r="I2044" s="94">
        <v>4877</v>
      </c>
      <c r="J2044" s="95">
        <v>788</v>
      </c>
      <c r="K2044" s="83">
        <f>(H2044)/VLOOKUP(D2044,'Dados Base'!$B:$K,6,FALSE)</f>
        <v>30.774663189917426</v>
      </c>
      <c r="L2044" s="88">
        <f t="shared" si="85"/>
        <v>86.090026478375989</v>
      </c>
      <c r="M2044" s="85">
        <v>5</v>
      </c>
      <c r="N2044" s="92">
        <v>0.71699999999999997</v>
      </c>
      <c r="O2044" s="91">
        <v>33</v>
      </c>
      <c r="P2044" s="91" t="s">
        <v>691</v>
      </c>
      <c r="Q2044" s="91" t="s">
        <v>691</v>
      </c>
      <c r="R2044" s="91" t="s">
        <v>691</v>
      </c>
      <c r="S2044" s="91">
        <v>14</v>
      </c>
      <c r="T2044" s="87" t="s">
        <v>691</v>
      </c>
      <c r="U2044" s="91">
        <v>56</v>
      </c>
      <c r="V2044" s="91">
        <v>29</v>
      </c>
      <c r="W2044" s="93">
        <v>0</v>
      </c>
      <c r="X2044" s="146">
        <v>1.2457098958333331E-2</v>
      </c>
      <c r="Y2044" s="21">
        <v>3.48</v>
      </c>
      <c r="Z2044" s="147">
        <v>161</v>
      </c>
      <c r="AA2044" s="147">
        <v>107</v>
      </c>
      <c r="AB2044" s="21">
        <v>2</v>
      </c>
      <c r="AC2044" s="21">
        <v>0</v>
      </c>
      <c r="AD2044" s="153">
        <f>VLOOKUP(D2044,'Dados Base'!$B:$K,9,FALSE)*31536000/VLOOKUP($F2044,F:H,MATCH(H2043,F2043:AF2043,0),FALSE)</f>
        <v>11467.636363636364</v>
      </c>
      <c r="AE2044" s="153">
        <f>VLOOKUP(D2044,'Dados Base'!$B:$K,10,FALSE)*31536000/VLOOKUP($F2044,F:H,MATCH(H2043,F2043:AF2043,0),FALSE)</f>
        <v>1336.0353045013239</v>
      </c>
      <c r="AF2044" s="148">
        <v>84.44</v>
      </c>
      <c r="AG2044" s="21">
        <v>85.19</v>
      </c>
      <c r="AH2044" s="148">
        <v>65.14</v>
      </c>
      <c r="AI2044" s="148">
        <v>17.98</v>
      </c>
      <c r="AJ2044" s="148">
        <v>99.8</v>
      </c>
      <c r="AK2044" s="72">
        <f>(SUMIFS('Banco de Indicadores Mun. (2)'!I:I,'Banco de Indicadores Mun. (2)'!B:B,'Banco de Indicadores - Mun. (1)'!B2044,'Banco de Indicadores Mun. (2)'!A:A,'Banco de Indicadores - Mun. (1)'!A2044) / VLOOKUP(D2044,'Dados Base'!$B:$K,8,FALSE)) * 100</f>
        <v>11.915173913043478</v>
      </c>
      <c r="AL2044" s="72">
        <f>(SUMIFS('Banco de Indicadores Mun. (2)'!I:I,'Banco de Indicadores Mun. (2)'!B:B,'Banco de Indicadores - Mun. (1)'!B2044,'Banco de Indicadores Mun. (2)'!A:A,'Banco de Indicadores - Mun. (1)'!A2044) / VLOOKUP(D2044,'Dados Base'!$B:$K,9,FALSE)) * 100</f>
        <v>5.321339805825243</v>
      </c>
      <c r="AM2044" s="72">
        <f>(SUMIFS('Banco de Indicadores Mun. (2)'!J:J,'Banco de Indicadores Mun. (2)'!B:B,'Banco de Indicadores - Mun. (1)'!B2044,'Banco de Indicadores Mun. (2)'!A:A,'Banco de Indicadores - Mun. (1)'!A2044) / VLOOKUP(D2044,'Dados Base'!$B:$K,7,FALSE)) * 100</f>
        <v>13.551088235294117</v>
      </c>
      <c r="AN2044" s="72">
        <f>(SUMIFS('Banco de Indicadores Mun. (2)'!K:K,'Banco de Indicadores Mun. (2)'!B:B,'Banco de Indicadores - Mun. (1)'!B2044,'Banco de Indicadores Mun. (2)'!A:A,'Banco de Indicadores - Mun. (1)'!A2044) / VLOOKUP(D2044,'Dados Base'!$B:$K,10,FALSE)) * 100</f>
        <v>7.2800833333333328</v>
      </c>
      <c r="AO2044" s="21"/>
      <c r="AP2044" s="21">
        <v>0</v>
      </c>
      <c r="AQ2044" s="5">
        <v>0</v>
      </c>
      <c r="AR2044" s="9">
        <v>8.6999999999999993</v>
      </c>
      <c r="AS2044" s="22">
        <v>77</v>
      </c>
      <c r="AT2044" s="22">
        <v>77</v>
      </c>
      <c r="AU2044" s="22">
        <v>60.07462686567164</v>
      </c>
      <c r="AV2044" s="23">
        <v>6.87</v>
      </c>
      <c r="AW2044" s="12">
        <v>0</v>
      </c>
      <c r="AX2044" s="21">
        <v>0</v>
      </c>
      <c r="AY2044" s="116">
        <v>147.31839495375021</v>
      </c>
    </row>
    <row r="2045" spans="1:51" ht="15.75" x14ac:dyDescent="0.25">
      <c r="A2045" s="144">
        <v>2014</v>
      </c>
      <c r="B2045" s="77" t="s">
        <v>110</v>
      </c>
      <c r="C2045" s="78">
        <v>5</v>
      </c>
      <c r="D2045" s="77">
        <v>3509502</v>
      </c>
      <c r="E2045" s="78">
        <v>35095025</v>
      </c>
      <c r="F2045" s="78" t="str">
        <f t="shared" si="84"/>
        <v>350950252014</v>
      </c>
      <c r="G2045" s="89">
        <v>1.0362002747960508</v>
      </c>
      <c r="H2045" s="80">
        <f t="shared" si="83"/>
        <v>1123241</v>
      </c>
      <c r="I2045" s="94">
        <v>1103926</v>
      </c>
      <c r="J2045" s="95">
        <v>19315</v>
      </c>
      <c r="K2045" s="83">
        <f>(H2045)/VLOOKUP(D2045,'Dados Base'!$B:$K,6,FALSE)</f>
        <v>1411.6388085962046</v>
      </c>
      <c r="L2045" s="88">
        <f t="shared" si="85"/>
        <v>98.280422456089127</v>
      </c>
      <c r="M2045" s="85">
        <v>1</v>
      </c>
      <c r="N2045" s="92">
        <v>0.80500000000000005</v>
      </c>
      <c r="O2045" s="91">
        <v>282</v>
      </c>
      <c r="P2045" s="91" t="s">
        <v>691</v>
      </c>
      <c r="Q2045" s="91" t="s">
        <v>691</v>
      </c>
      <c r="R2045" s="91" t="s">
        <v>691</v>
      </c>
      <c r="S2045" s="91">
        <v>1915</v>
      </c>
      <c r="T2045" s="87" t="s">
        <v>691</v>
      </c>
      <c r="U2045" s="91">
        <v>12499</v>
      </c>
      <c r="V2045" s="91">
        <v>15781</v>
      </c>
      <c r="W2045" s="93">
        <v>0.13</v>
      </c>
      <c r="X2045" s="146">
        <v>4.4886647430706024</v>
      </c>
      <c r="Y2045" s="21">
        <v>1248.24</v>
      </c>
      <c r="Z2045" s="147">
        <v>42533</v>
      </c>
      <c r="AA2045" s="147">
        <v>18747</v>
      </c>
      <c r="AB2045" s="21">
        <v>139</v>
      </c>
      <c r="AC2045" s="21">
        <v>1</v>
      </c>
      <c r="AD2045" s="153">
        <f>VLOOKUP(D2045,'Dados Base'!$B:$K,9,FALSE)*31536000/VLOOKUP($F2045,F:H,MATCH(H2044,F2044:AF2044,0),FALSE)</f>
        <v>275.14380262116498</v>
      </c>
      <c r="AE2045" s="153">
        <f>VLOOKUP(D2045,'Dados Base'!$B:$K,10,FALSE)*31536000/VLOOKUP($F2045,F:H,MATCH(H2044,F2044:AF2044,0),FALSE)</f>
        <v>36.217908712377842</v>
      </c>
      <c r="AF2045" s="148">
        <v>97.81</v>
      </c>
      <c r="AG2045" s="21">
        <v>98.28</v>
      </c>
      <c r="AH2045" s="148">
        <v>87.66</v>
      </c>
      <c r="AI2045" s="148">
        <v>21.59</v>
      </c>
      <c r="AJ2045" s="148">
        <v>99.53</v>
      </c>
      <c r="AK2045" s="72">
        <f>(SUMIFS('Banco de Indicadores Mun. (2)'!I:I,'Banco de Indicadores Mun. (2)'!B:B,'Banco de Indicadores - Mun. (1)'!B2045,'Banco de Indicadores Mun. (2)'!A:A,'Banco de Indicadores - Mun. (1)'!A2045) / VLOOKUP(D2045,'Dados Base'!$B:$K,8,FALSE)) * 100</f>
        <v>132.0954247311827</v>
      </c>
      <c r="AL2045" s="72">
        <f>(SUMIFS('Banco de Indicadores Mun. (2)'!I:I,'Banco de Indicadores Mun. (2)'!B:B,'Banco de Indicadores - Mun. (1)'!B2045,'Banco de Indicadores Mun. (2)'!A:A,'Banco de Indicadores - Mun. (1)'!A2045) / VLOOKUP(D2045,'Dados Base'!$B:$K,9,FALSE)) * 100</f>
        <v>50.142344897959148</v>
      </c>
      <c r="AM2045" s="72">
        <f>(SUMIFS('Banco de Indicadores Mun. (2)'!J:J,'Banco de Indicadores Mun. (2)'!B:B,'Banco de Indicadores - Mun. (1)'!B2045,'Banco de Indicadores Mun. (2)'!A:A,'Banco de Indicadores - Mun. (1)'!A2045) / VLOOKUP(D2045,'Dados Base'!$B:$K,7,FALSE)) * 100</f>
        <v>191.48238271604924</v>
      </c>
      <c r="AN2045" s="72">
        <f>(SUMIFS('Banco de Indicadores Mun. (2)'!K:K,'Banco de Indicadores Mun. (2)'!B:B,'Banco de Indicadores - Mun. (1)'!B2045,'Banco de Indicadores Mun. (2)'!A:A,'Banco de Indicadores - Mun. (1)'!A2045) / VLOOKUP(D2045,'Dados Base'!$B:$K,10,FALSE)) * 100</f>
        <v>20.226968992248047</v>
      </c>
      <c r="AO2045" s="21"/>
      <c r="AP2045" s="21">
        <v>1.1573651602817205</v>
      </c>
      <c r="AQ2045" s="5">
        <v>3</v>
      </c>
      <c r="AR2045" s="9">
        <v>9.8000000000000007</v>
      </c>
      <c r="AS2045" s="22">
        <v>90</v>
      </c>
      <c r="AT2045" s="22">
        <v>73.53</v>
      </c>
      <c r="AU2045" s="22">
        <v>69.407637075718014</v>
      </c>
      <c r="AV2045" s="23">
        <v>7.29</v>
      </c>
      <c r="AW2045" s="12">
        <v>16</v>
      </c>
      <c r="AX2045" s="21">
        <v>1</v>
      </c>
      <c r="AY2045" s="116">
        <v>12.014695447105964</v>
      </c>
    </row>
    <row r="2046" spans="1:51" ht="15.75" x14ac:dyDescent="0.25">
      <c r="A2046" s="144">
        <v>2014</v>
      </c>
      <c r="B2046" s="77" t="s">
        <v>111</v>
      </c>
      <c r="C2046" s="78">
        <v>5</v>
      </c>
      <c r="D2046" s="77">
        <v>3509601</v>
      </c>
      <c r="E2046" s="78">
        <v>35096015</v>
      </c>
      <c r="F2046" s="78" t="str">
        <f t="shared" si="84"/>
        <v>350960152014</v>
      </c>
      <c r="G2046" s="89">
        <v>1.3704586168725497</v>
      </c>
      <c r="H2046" s="80">
        <f t="shared" si="83"/>
        <v>77669</v>
      </c>
      <c r="I2046" s="94">
        <v>77669</v>
      </c>
      <c r="J2046" s="95">
        <v>0</v>
      </c>
      <c r="K2046" s="83">
        <f>(H2046)/VLOOKUP(D2046,'Dados Base'!$B:$K,6,FALSE)</f>
        <v>970.25608994378513</v>
      </c>
      <c r="L2046" s="88">
        <f t="shared" si="85"/>
        <v>100</v>
      </c>
      <c r="M2046" s="85">
        <v>1</v>
      </c>
      <c r="N2046" s="92">
        <v>0.76900000000000002</v>
      </c>
      <c r="O2046" s="91">
        <v>11</v>
      </c>
      <c r="P2046" s="91" t="s">
        <v>691</v>
      </c>
      <c r="Q2046" s="91" t="s">
        <v>691</v>
      </c>
      <c r="R2046" s="91" t="s">
        <v>691</v>
      </c>
      <c r="S2046" s="91">
        <v>135</v>
      </c>
      <c r="T2046" s="87" t="s">
        <v>691</v>
      </c>
      <c r="U2046" s="91">
        <v>341</v>
      </c>
      <c r="V2046" s="91">
        <v>290</v>
      </c>
      <c r="W2046" s="93">
        <v>0</v>
      </c>
      <c r="X2046" s="146">
        <v>0.19741320306712964</v>
      </c>
      <c r="Y2046" s="21">
        <v>63.99</v>
      </c>
      <c r="Z2046" s="147">
        <v>2857</v>
      </c>
      <c r="AA2046" s="147">
        <v>1462</v>
      </c>
      <c r="AB2046" s="21">
        <v>7</v>
      </c>
      <c r="AC2046" s="21">
        <v>0</v>
      </c>
      <c r="AD2046" s="153">
        <f>VLOOKUP(D2046,'Dados Base'!$B:$K,9,FALSE)*31536000/VLOOKUP($F2046,F:H,MATCH(H2045,F2045:AF2045,0),FALSE)</f>
        <v>406.03072010712123</v>
      </c>
      <c r="AE2046" s="153">
        <f>VLOOKUP(D2046,'Dados Base'!$B:$K,10,FALSE)*31536000/VLOOKUP($F2046,F:H,MATCH(H2045,F2045:AF2045,0),FALSE)</f>
        <v>56.844300814996977</v>
      </c>
      <c r="AF2046" s="148">
        <v>83.5</v>
      </c>
      <c r="AG2046" s="21">
        <v>95</v>
      </c>
      <c r="AH2046" s="148">
        <v>56.89</v>
      </c>
      <c r="AI2046" s="148">
        <v>36.36</v>
      </c>
      <c r="AJ2046" s="148">
        <v>83.5</v>
      </c>
      <c r="AK2046" s="72">
        <f>(SUMIFS('Banco de Indicadores Mun. (2)'!I:I,'Banco de Indicadores Mun. (2)'!B:B,'Banco de Indicadores - Mun. (1)'!B2046,'Banco de Indicadores Mun. (2)'!A:A,'Banco de Indicadores - Mun. (1)'!A2046) / VLOOKUP(D2046,'Dados Base'!$B:$K,8,FALSE)) * 100</f>
        <v>143.1910789473684</v>
      </c>
      <c r="AL2046" s="72">
        <f>(SUMIFS('Banco de Indicadores Mun. (2)'!I:I,'Banco de Indicadores Mun. (2)'!B:B,'Banco de Indicadores - Mun. (1)'!B2046,'Banco de Indicadores Mun. (2)'!A:A,'Banco de Indicadores - Mun. (1)'!A2046) / VLOOKUP(D2046,'Dados Base'!$B:$K,9,FALSE)) * 100</f>
        <v>54.412609999999994</v>
      </c>
      <c r="AM2046" s="72">
        <f>(SUMIFS('Banco de Indicadores Mun. (2)'!J:J,'Banco de Indicadores Mun. (2)'!B:B,'Banco de Indicadores - Mun. (1)'!B2046,'Banco de Indicadores Mun. (2)'!A:A,'Banco de Indicadores - Mun. (1)'!A2046) / VLOOKUP(D2046,'Dados Base'!$B:$K,7,FALSE)) * 100</f>
        <v>218.93054166666667</v>
      </c>
      <c r="AN2046" s="72">
        <f>(SUMIFS('Banco de Indicadores Mun. (2)'!K:K,'Banco de Indicadores Mun. (2)'!B:B,'Banco de Indicadores - Mun. (1)'!B2046,'Banco de Indicadores Mun. (2)'!A:A,'Banco de Indicadores - Mun. (1)'!A2046) / VLOOKUP(D2046,'Dados Base'!$B:$K,10,FALSE)) * 100</f>
        <v>13.352</v>
      </c>
      <c r="AO2046" s="21"/>
      <c r="AP2046" s="21">
        <v>0</v>
      </c>
      <c r="AQ2046" s="5">
        <v>0</v>
      </c>
      <c r="AR2046" s="9">
        <v>8.4</v>
      </c>
      <c r="AS2046" s="22">
        <v>75</v>
      </c>
      <c r="AT2046" s="22">
        <v>67.5</v>
      </c>
      <c r="AU2046" s="22">
        <v>66.149571660106503</v>
      </c>
      <c r="AV2046" s="23">
        <v>7.27</v>
      </c>
      <c r="AW2046" s="12">
        <v>0</v>
      </c>
      <c r="AX2046" s="21">
        <v>0</v>
      </c>
      <c r="AY2046" s="116">
        <v>183.79408502407165</v>
      </c>
    </row>
    <row r="2047" spans="1:51" ht="15.75" x14ac:dyDescent="0.25">
      <c r="A2047" s="144">
        <v>2014</v>
      </c>
      <c r="B2047" s="77" t="s">
        <v>112</v>
      </c>
      <c r="C2047" s="78">
        <v>1</v>
      </c>
      <c r="D2047" s="77">
        <v>3509700</v>
      </c>
      <c r="E2047" s="78">
        <v>35097001</v>
      </c>
      <c r="F2047" s="78" t="str">
        <f t="shared" si="84"/>
        <v>350970012014</v>
      </c>
      <c r="G2047" s="89">
        <v>0.58937664387548327</v>
      </c>
      <c r="H2047" s="80">
        <f t="shared" si="83"/>
        <v>48746</v>
      </c>
      <c r="I2047" s="94">
        <v>48442</v>
      </c>
      <c r="J2047" s="95">
        <v>304</v>
      </c>
      <c r="K2047" s="83">
        <f>(H2047)/VLOOKUP(D2047,'Dados Base'!$B:$K,6,FALSE)</f>
        <v>168.37414942489033</v>
      </c>
      <c r="L2047" s="88">
        <f t="shared" si="85"/>
        <v>99.376359085873716</v>
      </c>
      <c r="M2047" s="85">
        <v>2</v>
      </c>
      <c r="N2047" s="92">
        <v>0.749</v>
      </c>
      <c r="O2047" s="91">
        <v>15</v>
      </c>
      <c r="P2047" s="91" t="s">
        <v>691</v>
      </c>
      <c r="Q2047" s="91" t="s">
        <v>691</v>
      </c>
      <c r="R2047" s="91" t="s">
        <v>691</v>
      </c>
      <c r="S2047" s="91">
        <v>66</v>
      </c>
      <c r="T2047" s="87" t="s">
        <v>691</v>
      </c>
      <c r="U2047" s="91">
        <v>732</v>
      </c>
      <c r="V2047" s="91">
        <v>851</v>
      </c>
      <c r="W2047" s="93">
        <v>0</v>
      </c>
      <c r="X2047" s="146">
        <v>0.10227965834953703</v>
      </c>
      <c r="Y2047" s="21">
        <v>40.18</v>
      </c>
      <c r="Z2047" s="147">
        <v>1879</v>
      </c>
      <c r="AA2047" s="147">
        <v>833</v>
      </c>
      <c r="AB2047" s="21">
        <v>9</v>
      </c>
      <c r="AC2047" s="21">
        <v>0</v>
      </c>
      <c r="AD2047" s="153">
        <f>VLOOKUP(D2047,'Dados Base'!$B:$K,9,FALSE)*31536000/VLOOKUP($F2047,F:H,MATCH(H2046,F2046:AF2046,0),FALSE)</f>
        <v>6074.8172157715508</v>
      </c>
      <c r="AE2047" s="153">
        <f>VLOOKUP(D2047,'Dados Base'!$B:$K,10,FALSE)*31536000/VLOOKUP($F2047,F:H,MATCH(H2046,F2046:AF2046,0),FALSE)</f>
        <v>828.09009970048805</v>
      </c>
      <c r="AF2047" s="148">
        <v>68.930000000000007</v>
      </c>
      <c r="AG2047" s="21">
        <v>100</v>
      </c>
      <c r="AH2047" s="148">
        <v>54.13</v>
      </c>
      <c r="AI2047" s="148">
        <v>31.67</v>
      </c>
      <c r="AJ2047" s="148">
        <v>69.36</v>
      </c>
      <c r="AK2047" s="72">
        <f>(SUMIFS('Banco de Indicadores Mun. (2)'!I:I,'Banco de Indicadores Mun. (2)'!B:B,'Banco de Indicadores - Mun. (1)'!B2047,'Banco de Indicadores Mun. (2)'!A:A,'Banco de Indicadores - Mun. (1)'!A2047) / VLOOKUP(D2047,'Dados Base'!$B:$K,8,FALSE)) * 100</f>
        <v>20.750622065727697</v>
      </c>
      <c r="AL2047" s="72">
        <f>(SUMIFS('Banco de Indicadores Mun. (2)'!I:I,'Banco de Indicadores Mun. (2)'!B:B,'Banco de Indicadores - Mun. (1)'!B2047,'Banco de Indicadores Mun. (2)'!A:A,'Banco de Indicadores - Mun. (1)'!A2047) / VLOOKUP(D2047,'Dados Base'!$B:$K,9,FALSE)) * 100</f>
        <v>9.4140202342917974</v>
      </c>
      <c r="AM2047" s="72">
        <f>(SUMIFS('Banco de Indicadores Mun. (2)'!J:J,'Banco de Indicadores Mun. (2)'!B:B,'Banco de Indicadores - Mun. (1)'!B2047,'Banco de Indicadores Mun. (2)'!A:A,'Banco de Indicadores - Mun. (1)'!A2047) / VLOOKUP(D2047,'Dados Base'!$B:$K,7,FALSE)) * 100</f>
        <v>29.552372483221472</v>
      </c>
      <c r="AN2047" s="72">
        <f>(SUMIFS('Banco de Indicadores Mun. (2)'!K:K,'Banco de Indicadores Mun. (2)'!B:B,'Banco de Indicadores - Mun. (1)'!B2047,'Banco de Indicadores Mun. (2)'!A:A,'Banco de Indicadores - Mun. (1)'!A2047) / VLOOKUP(D2047,'Dados Base'!$B:$K,10,FALSE)) * 100</f>
        <v>0.25904687499999995</v>
      </c>
      <c r="AO2047" s="21"/>
      <c r="AP2047" s="21">
        <v>0</v>
      </c>
      <c r="AQ2047" s="5">
        <v>0</v>
      </c>
      <c r="AR2047" s="9">
        <v>10</v>
      </c>
      <c r="AS2047" s="22">
        <v>70</v>
      </c>
      <c r="AT2047" s="22">
        <v>70</v>
      </c>
      <c r="AU2047" s="22">
        <v>69.28466076696165</v>
      </c>
      <c r="AV2047" s="23">
        <v>7.05</v>
      </c>
      <c r="AW2047" s="12">
        <v>0</v>
      </c>
      <c r="AX2047" s="21">
        <v>0</v>
      </c>
      <c r="AY2047" s="116">
        <v>268.68874160696333</v>
      </c>
    </row>
    <row r="2048" spans="1:51" ht="15.75" x14ac:dyDescent="0.25">
      <c r="A2048" s="144">
        <v>2014</v>
      </c>
      <c r="B2048" s="77" t="s">
        <v>113</v>
      </c>
      <c r="C2048" s="78">
        <v>17</v>
      </c>
      <c r="D2048" s="77">
        <v>3509809</v>
      </c>
      <c r="E2048" s="78">
        <v>350980917</v>
      </c>
      <c r="F2048" s="78" t="str">
        <f t="shared" si="84"/>
        <v>3509809172014</v>
      </c>
      <c r="G2048" s="89">
        <v>0.76486439220704305</v>
      </c>
      <c r="H2048" s="80">
        <f t="shared" si="83"/>
        <v>4648</v>
      </c>
      <c r="I2048" s="94">
        <v>3711</v>
      </c>
      <c r="J2048" s="95">
        <v>937</v>
      </c>
      <c r="K2048" s="83">
        <f>(H2048)/VLOOKUP(D2048,'Dados Base'!$B:$K,6,FALSE)</f>
        <v>9.5918114655990756</v>
      </c>
      <c r="L2048" s="88">
        <f t="shared" si="85"/>
        <v>79.840791738382094</v>
      </c>
      <c r="M2048" s="85">
        <v>4</v>
      </c>
      <c r="N2048" s="92">
        <v>0.70599999999999996</v>
      </c>
      <c r="O2048" s="91">
        <v>64</v>
      </c>
      <c r="P2048" s="91" t="s">
        <v>691</v>
      </c>
      <c r="Q2048" s="91" t="s">
        <v>691</v>
      </c>
      <c r="R2048" s="91" t="s">
        <v>691</v>
      </c>
      <c r="S2048" s="91">
        <v>4</v>
      </c>
      <c r="T2048" s="87" t="s">
        <v>691</v>
      </c>
      <c r="U2048" s="91">
        <v>25</v>
      </c>
      <c r="V2048" s="91">
        <v>16</v>
      </c>
      <c r="W2048" s="93">
        <v>0</v>
      </c>
      <c r="X2048" s="146">
        <v>1.2104166666666666E-2</v>
      </c>
      <c r="Y2048" s="21">
        <v>2.62</v>
      </c>
      <c r="Z2048" s="147">
        <v>0</v>
      </c>
      <c r="AA2048" s="147">
        <v>202</v>
      </c>
      <c r="AB2048" s="21">
        <v>0</v>
      </c>
      <c r="AC2048" s="21">
        <v>0</v>
      </c>
      <c r="AD2048" s="153">
        <f>VLOOKUP(D2048,'Dados Base'!$B:$K,9,FALSE)*31536000/VLOOKUP($F2048,F:H,MATCH(H2047,F2047:AF2047,0),FALSE)</f>
        <v>30124.750430292599</v>
      </c>
      <c r="AE2048" s="153">
        <f>VLOOKUP(D2048,'Dados Base'!$B:$K,10,FALSE)*31536000/VLOOKUP($F2048,F:H,MATCH(H2047,F2047:AF2047,0),FALSE)</f>
        <v>3324.5783132530119</v>
      </c>
      <c r="AF2048" s="148">
        <v>100</v>
      </c>
      <c r="AG2048" s="21">
        <v>100</v>
      </c>
      <c r="AH2048" s="148">
        <v>77.72</v>
      </c>
      <c r="AI2048" s="148">
        <v>0</v>
      </c>
      <c r="AJ2048" s="148">
        <v>99.2</v>
      </c>
      <c r="AK2048" s="72">
        <f>(SUMIFS('Banco de Indicadores Mun. (2)'!I:I,'Banco de Indicadores Mun. (2)'!B:B,'Banco de Indicadores - Mun. (1)'!B2048,'Banco de Indicadores Mun. (2)'!A:A,'Banco de Indicadores - Mun. (1)'!A2048) / VLOOKUP(D2048,'Dados Base'!$B:$K,8,FALSE)) * 100</f>
        <v>7.7356212765957455</v>
      </c>
      <c r="AL2048" s="72">
        <f>(SUMIFS('Banco de Indicadores Mun. (2)'!I:I,'Banco de Indicadores Mun. (2)'!B:B,'Banco de Indicadores - Mun. (1)'!B2048,'Banco de Indicadores Mun. (2)'!A:A,'Banco de Indicadores - Mun. (1)'!A2048) / VLOOKUP(D2048,'Dados Base'!$B:$K,9,FALSE)) * 100</f>
        <v>4.0943040540540547</v>
      </c>
      <c r="AM2048" s="72">
        <f>(SUMIFS('Banco de Indicadores Mun. (2)'!J:J,'Banco de Indicadores Mun. (2)'!B:B,'Banco de Indicadores - Mun. (1)'!B2048,'Banco de Indicadores Mun. (2)'!A:A,'Banco de Indicadores - Mun. (1)'!A2048) / VLOOKUP(D2048,'Dados Base'!$B:$K,7,FALSE)) * 100</f>
        <v>9.7571935483870984</v>
      </c>
      <c r="AN2048" s="72">
        <f>(SUMIFS('Banco de Indicadores Mun. (2)'!K:K,'Banco de Indicadores Mun. (2)'!B:B,'Banco de Indicadores - Mun. (1)'!B2048,'Banco de Indicadores Mun. (2)'!A:A,'Banco de Indicadores - Mun. (1)'!A2048) / VLOOKUP(D2048,'Dados Base'!$B:$K,10,FALSE)) * 100</f>
        <v>6.1897959183673475E-2</v>
      </c>
      <c r="AO2048" s="21"/>
      <c r="AP2048" s="21">
        <v>0</v>
      </c>
      <c r="AQ2048" s="5">
        <v>0</v>
      </c>
      <c r="AR2048" s="9">
        <v>9</v>
      </c>
      <c r="AS2048" s="22">
        <v>100</v>
      </c>
      <c r="AT2048" s="22">
        <v>0</v>
      </c>
      <c r="AU2048" s="22">
        <v>0</v>
      </c>
      <c r="AV2048" s="23">
        <v>1.5</v>
      </c>
      <c r="AW2048" s="12">
        <v>0</v>
      </c>
      <c r="AX2048" s="21">
        <v>0</v>
      </c>
      <c r="AY2048" s="116">
        <v>0</v>
      </c>
    </row>
    <row r="2049" spans="1:51" ht="15.75" x14ac:dyDescent="0.25">
      <c r="A2049" s="144">
        <v>2014</v>
      </c>
      <c r="B2049" s="77" t="s">
        <v>114</v>
      </c>
      <c r="C2049" s="78">
        <v>11</v>
      </c>
      <c r="D2049" s="77">
        <v>3509908</v>
      </c>
      <c r="E2049" s="78">
        <v>350990811</v>
      </c>
      <c r="F2049" s="78" t="str">
        <f t="shared" si="84"/>
        <v>3509908112014</v>
      </c>
      <c r="G2049" s="89">
        <v>-4.9801915205183178E-2</v>
      </c>
      <c r="H2049" s="80">
        <f t="shared" si="83"/>
        <v>12215</v>
      </c>
      <c r="I2049" s="94">
        <v>10507</v>
      </c>
      <c r="J2049" s="95">
        <v>1708</v>
      </c>
      <c r="K2049" s="83">
        <f>(H2049)/VLOOKUP(D2049,'Dados Base'!$B:$K,6,FALSE)</f>
        <v>9.8348644535873309</v>
      </c>
      <c r="L2049" s="88">
        <f t="shared" si="85"/>
        <v>86.017191977077374</v>
      </c>
      <c r="M2049" s="85">
        <v>4</v>
      </c>
      <c r="N2049" s="92">
        <v>0.72</v>
      </c>
      <c r="O2049" s="91">
        <v>34</v>
      </c>
      <c r="P2049" s="91" t="s">
        <v>691</v>
      </c>
      <c r="Q2049" s="91" t="s">
        <v>691</v>
      </c>
      <c r="R2049" s="91" t="s">
        <v>691</v>
      </c>
      <c r="S2049" s="91">
        <v>6</v>
      </c>
      <c r="T2049" s="87" t="s">
        <v>691</v>
      </c>
      <c r="U2049" s="91">
        <v>62</v>
      </c>
      <c r="V2049" s="91">
        <v>70</v>
      </c>
      <c r="W2049" s="93">
        <v>0</v>
      </c>
      <c r="X2049" s="146">
        <v>3.0879845167824074E-2</v>
      </c>
      <c r="Y2049" s="21">
        <v>7.53</v>
      </c>
      <c r="Z2049" s="147">
        <v>263</v>
      </c>
      <c r="AA2049" s="147">
        <v>318</v>
      </c>
      <c r="AB2049" s="21">
        <v>3</v>
      </c>
      <c r="AC2049" s="21">
        <v>0</v>
      </c>
      <c r="AD2049" s="153">
        <f>VLOOKUP(D2049,'Dados Base'!$B:$K,9,FALSE)*31536000/VLOOKUP($F2049,F:H,MATCH(H2048,F2048:AF2048,0),FALSE)</f>
        <v>86333.511256651647</v>
      </c>
      <c r="AE2049" s="153">
        <f>VLOOKUP(D2049,'Dados Base'!$B:$K,10,FALSE)*31536000/VLOOKUP($F2049,F:H,MATCH(H2048,F2048:AF2048,0),FALSE)</f>
        <v>11153.133033155957</v>
      </c>
      <c r="AF2049" s="148">
        <v>83.05</v>
      </c>
      <c r="AG2049" s="21">
        <v>95.23</v>
      </c>
      <c r="AH2049" s="148">
        <v>50.61</v>
      </c>
      <c r="AI2049" s="148">
        <v>21.48</v>
      </c>
      <c r="AJ2049" s="148">
        <v>97.29</v>
      </c>
      <c r="AK2049" s="72">
        <f>(SUMIFS('Banco de Indicadores Mun. (2)'!I:I,'Banco de Indicadores Mun. (2)'!B:B,'Banco de Indicadores - Mun. (1)'!B2049,'Banco de Indicadores Mun. (2)'!A:A,'Banco de Indicadores - Mun. (1)'!A2049) / VLOOKUP(D2049,'Dados Base'!$B:$K,8,FALSE)) * 100</f>
        <v>1.9241254283756</v>
      </c>
      <c r="AL2049" s="72">
        <f>(SUMIFS('Banco de Indicadores Mun. (2)'!I:I,'Banco de Indicadores Mun. (2)'!B:B,'Banco de Indicadores - Mun. (1)'!B2049,'Banco de Indicadores Mun. (2)'!A:A,'Banco de Indicadores - Mun. (1)'!A2049) / VLOOKUP(D2049,'Dados Base'!$B:$K,9,FALSE)) * 100</f>
        <v>0.83950328947368436</v>
      </c>
      <c r="AM2049" s="72">
        <f>(SUMIFS('Banco de Indicadores Mun. (2)'!J:J,'Banco de Indicadores Mun. (2)'!B:B,'Banco de Indicadores - Mun. (1)'!B2049,'Banco de Indicadores Mun. (2)'!A:A,'Banco de Indicadores - Mun. (1)'!A2049) / VLOOKUP(D2049,'Dados Base'!$B:$K,7,FALSE)) * 100</f>
        <v>2.7264508276533599</v>
      </c>
      <c r="AN2049" s="72">
        <f>(SUMIFS('Banco de Indicadores Mun. (2)'!K:K,'Banco de Indicadores Mun. (2)'!B:B,'Banco de Indicadores - Mun. (1)'!B2049,'Banco de Indicadores Mun. (2)'!A:A,'Banco de Indicadores - Mun. (1)'!A2049) / VLOOKUP(D2049,'Dados Base'!$B:$K,10,FALSE)) * 100</f>
        <v>1.6745370370370369E-2</v>
      </c>
      <c r="AO2049" s="21"/>
      <c r="AP2049" s="21">
        <v>0</v>
      </c>
      <c r="AQ2049" s="5">
        <v>0</v>
      </c>
      <c r="AR2049" s="9">
        <v>7.8</v>
      </c>
      <c r="AS2049" s="22">
        <v>64</v>
      </c>
      <c r="AT2049" s="22">
        <v>63.999999999999993</v>
      </c>
      <c r="AU2049" s="22">
        <v>45.266781411359723</v>
      </c>
      <c r="AV2049" s="23">
        <v>5.9</v>
      </c>
      <c r="AW2049" s="12">
        <v>0</v>
      </c>
      <c r="AX2049" s="21">
        <v>0</v>
      </c>
      <c r="AY2049" s="116">
        <v>449.75028379922162</v>
      </c>
    </row>
    <row r="2050" spans="1:51" ht="15.75" x14ac:dyDescent="0.25">
      <c r="A2050" s="144">
        <v>2014</v>
      </c>
      <c r="B2050" s="77" t="s">
        <v>115</v>
      </c>
      <c r="C2050" s="78">
        <v>2</v>
      </c>
      <c r="D2050" s="77">
        <v>3509957</v>
      </c>
      <c r="E2050" s="78">
        <v>35099572</v>
      </c>
      <c r="F2050" s="78" t="str">
        <f t="shared" si="84"/>
        <v>350995722014</v>
      </c>
      <c r="G2050" s="89">
        <v>1.7858975876264616</v>
      </c>
      <c r="H2050" s="80">
        <f t="shared" ref="H2050:H2113" si="86">SUM(I2050:J2050)</f>
        <v>4660</v>
      </c>
      <c r="I2050" s="94">
        <v>4407</v>
      </c>
      <c r="J2050" s="95">
        <v>253</v>
      </c>
      <c r="K2050" s="83">
        <f>(H2050)/VLOOKUP(D2050,'Dados Base'!$B:$K,6,FALSE)</f>
        <v>87.119087679940179</v>
      </c>
      <c r="L2050" s="88">
        <f t="shared" si="85"/>
        <v>94.570815450643778</v>
      </c>
      <c r="M2050" s="85">
        <v>5</v>
      </c>
      <c r="N2050" s="92">
        <v>0.70399999999999996</v>
      </c>
      <c r="O2050" s="91">
        <v>16</v>
      </c>
      <c r="P2050" s="91" t="s">
        <v>691</v>
      </c>
      <c r="Q2050" s="91" t="s">
        <v>691</v>
      </c>
      <c r="R2050" s="91" t="s">
        <v>691</v>
      </c>
      <c r="S2050" s="91">
        <v>24</v>
      </c>
      <c r="T2050" s="87" t="s">
        <v>691</v>
      </c>
      <c r="U2050" s="91">
        <v>28</v>
      </c>
      <c r="V2050" s="91">
        <v>24</v>
      </c>
      <c r="W2050" s="93">
        <v>0</v>
      </c>
      <c r="X2050" s="146">
        <v>1.1162156250000001E-2</v>
      </c>
      <c r="Y2050" s="21">
        <v>3.11</v>
      </c>
      <c r="Z2050" s="147">
        <v>175</v>
      </c>
      <c r="AA2050" s="147">
        <v>65</v>
      </c>
      <c r="AB2050" s="21">
        <v>1</v>
      </c>
      <c r="AC2050" s="21">
        <v>0</v>
      </c>
      <c r="AD2050" s="153">
        <f>VLOOKUP(D2050,'Dados Base'!$B:$K,9,FALSE)*31536000/VLOOKUP($F2050,F:H,MATCH(H2049,F2049:AF2049,0),FALSE)</f>
        <v>5549.2532188841205</v>
      </c>
      <c r="AE2050" s="153">
        <f>VLOOKUP(D2050,'Dados Base'!$B:$K,10,FALSE)*31536000/VLOOKUP($F2050,F:H,MATCH(H2049,F2049:AF2049,0),FALSE)</f>
        <v>541.39055793991383</v>
      </c>
      <c r="AF2050" s="148">
        <v>91.98</v>
      </c>
      <c r="AG2050" s="21">
        <v>92.82</v>
      </c>
      <c r="AH2050" s="148">
        <v>76.959999999999994</v>
      </c>
      <c r="AI2050" s="148">
        <v>19.98</v>
      </c>
      <c r="AJ2050" s="148">
        <v>99.1</v>
      </c>
      <c r="AK2050" s="72">
        <f>(SUMIFS('Banco de Indicadores Mun. (2)'!I:I,'Banco de Indicadores Mun. (2)'!B:B,'Banco de Indicadores - Mun. (1)'!B2050,'Banco de Indicadores Mun. (2)'!A:A,'Banco de Indicadores - Mun. (1)'!A2050) / VLOOKUP(D2050,'Dados Base'!$B:$K,8,FALSE)) * 100</f>
        <v>10.497628571428571</v>
      </c>
      <c r="AL2050" s="72">
        <f>(SUMIFS('Banco de Indicadores Mun. (2)'!I:I,'Banco de Indicadores Mun. (2)'!B:B,'Banco de Indicadores - Mun. (1)'!B2050,'Banco de Indicadores Mun. (2)'!A:A,'Banco de Indicadores - Mun. (1)'!A2050) / VLOOKUP(D2050,'Dados Base'!$B:$K,9,FALSE)) * 100</f>
        <v>4.4806951219512188</v>
      </c>
      <c r="AM2050" s="72">
        <f>(SUMIFS('Banco de Indicadores Mun. (2)'!J:J,'Banco de Indicadores Mun. (2)'!B:B,'Banco de Indicadores - Mun. (1)'!B2050,'Banco de Indicadores Mun. (2)'!A:A,'Banco de Indicadores - Mun. (1)'!A2050) / VLOOKUP(D2050,'Dados Base'!$B:$K,7,FALSE)) * 100</f>
        <v>6.2880370370370349</v>
      </c>
      <c r="AN2050" s="72">
        <f>(SUMIFS('Banco de Indicadores Mun. (2)'!K:K,'Banco de Indicadores Mun. (2)'!B:B,'Banco de Indicadores - Mun. (1)'!B2050,'Banco de Indicadores Mun. (2)'!A:A,'Banco de Indicadores - Mun. (1)'!A2050) / VLOOKUP(D2050,'Dados Base'!$B:$K,10,FALSE)) * 100</f>
        <v>24.705000000000013</v>
      </c>
      <c r="AO2050" s="21"/>
      <c r="AP2050" s="21">
        <v>0</v>
      </c>
      <c r="AQ2050" s="5">
        <v>0</v>
      </c>
      <c r="AR2050" s="9">
        <v>9.6</v>
      </c>
      <c r="AS2050" s="22">
        <v>90</v>
      </c>
      <c r="AT2050" s="22">
        <v>90</v>
      </c>
      <c r="AU2050" s="22">
        <v>72.916666666666671</v>
      </c>
      <c r="AV2050" s="23">
        <v>8.09</v>
      </c>
      <c r="AW2050" s="12">
        <v>0</v>
      </c>
      <c r="AX2050" s="21">
        <v>0</v>
      </c>
      <c r="AY2050" s="116">
        <v>173.04065372440922</v>
      </c>
    </row>
    <row r="2051" spans="1:51" ht="15.75" x14ac:dyDescent="0.25">
      <c r="A2051" s="144">
        <v>2014</v>
      </c>
      <c r="B2051" s="77" t="s">
        <v>116</v>
      </c>
      <c r="C2051" s="78">
        <v>17</v>
      </c>
      <c r="D2051" s="77">
        <v>3510005</v>
      </c>
      <c r="E2051" s="78">
        <v>351000517</v>
      </c>
      <c r="F2051" s="78" t="str">
        <f t="shared" ref="F2051:F2114" si="87">CONCATENATE(E2051,A2051)</f>
        <v>3510005172014</v>
      </c>
      <c r="G2051" s="89">
        <v>0.12304039385240273</v>
      </c>
      <c r="H2051" s="80">
        <f t="shared" si="86"/>
        <v>29948</v>
      </c>
      <c r="I2051" s="94">
        <v>28326</v>
      </c>
      <c r="J2051" s="95">
        <v>1622</v>
      </c>
      <c r="K2051" s="83">
        <f>(H2051)/VLOOKUP(D2051,'Dados Base'!$B:$K,6,FALSE)</f>
        <v>50.223884351573901</v>
      </c>
      <c r="L2051" s="88">
        <f t="shared" si="85"/>
        <v>94.583945505542943</v>
      </c>
      <c r="M2051" s="85">
        <v>4</v>
      </c>
      <c r="N2051" s="92">
        <v>0.747</v>
      </c>
      <c r="O2051" s="91">
        <v>140</v>
      </c>
      <c r="P2051" s="91" t="s">
        <v>691</v>
      </c>
      <c r="Q2051" s="91" t="s">
        <v>691</v>
      </c>
      <c r="R2051" s="91" t="s">
        <v>691</v>
      </c>
      <c r="S2051" s="91">
        <v>46</v>
      </c>
      <c r="T2051" s="87" t="s">
        <v>691</v>
      </c>
      <c r="U2051" s="91">
        <v>322</v>
      </c>
      <c r="V2051" s="91">
        <v>208</v>
      </c>
      <c r="W2051" s="93">
        <v>14.32</v>
      </c>
      <c r="X2051" s="146">
        <v>8.2172667287037038E-2</v>
      </c>
      <c r="Y2051" s="21">
        <v>23.36</v>
      </c>
      <c r="Z2051" s="147">
        <v>1460</v>
      </c>
      <c r="AA2051" s="147">
        <v>117</v>
      </c>
      <c r="AB2051" s="21">
        <v>1</v>
      </c>
      <c r="AC2051" s="21">
        <v>0</v>
      </c>
      <c r="AD2051" s="153">
        <f>VLOOKUP(D2051,'Dados Base'!$B:$K,9,FALSE)*31536000/VLOOKUP($F2051,F:H,MATCH(H2050,F2050:AF2050,0),FALSE)</f>
        <v>5896.9413650327233</v>
      </c>
      <c r="AE2051" s="153">
        <f>VLOOKUP(D2051,'Dados Base'!$B:$K,10,FALSE)*31536000/VLOOKUP($F2051,F:H,MATCH(H2050,F2050:AF2050,0),FALSE)</f>
        <v>642.34539869106436</v>
      </c>
      <c r="AF2051" s="148">
        <v>90.14</v>
      </c>
      <c r="AG2051" s="21">
        <v>100</v>
      </c>
      <c r="AH2051" s="148">
        <v>88.34</v>
      </c>
      <c r="AI2051" s="148">
        <v>33.57</v>
      </c>
      <c r="AJ2051" s="148">
        <v>95.88</v>
      </c>
      <c r="AK2051" s="72">
        <f>(SUMIFS('Banco de Indicadores Mun. (2)'!I:I,'Banco de Indicadores Mun. (2)'!B:B,'Banco de Indicadores - Mun. (1)'!B2051,'Banco de Indicadores Mun. (2)'!A:A,'Banco de Indicadores - Mun. (1)'!A2051) / VLOOKUP(D2051,'Dados Base'!$B:$K,8,FALSE)) * 100</f>
        <v>7.0444729729729731</v>
      </c>
      <c r="AL2051" s="72">
        <f>(SUMIFS('Banco de Indicadores Mun. (2)'!I:I,'Banco de Indicadores Mun. (2)'!B:B,'Banco de Indicadores - Mun. (1)'!B2051,'Banco de Indicadores Mun. (2)'!A:A,'Banco de Indicadores - Mun. (1)'!A2051) / VLOOKUP(D2051,'Dados Base'!$B:$K,9,FALSE)) * 100</f>
        <v>3.7235071428571431</v>
      </c>
      <c r="AM2051" s="72">
        <f>(SUMIFS('Banco de Indicadores Mun. (2)'!J:J,'Banco de Indicadores Mun. (2)'!B:B,'Banco de Indicadores - Mun. (1)'!B2051,'Banco de Indicadores Mun. (2)'!A:A,'Banco de Indicadores - Mun. (1)'!A2051) / VLOOKUP(D2051,'Dados Base'!$B:$K,7,FALSE)) * 100</f>
        <v>6.4219829787234044</v>
      </c>
      <c r="AN2051" s="72">
        <f>(SUMIFS('Banco de Indicadores Mun. (2)'!K:K,'Banco de Indicadores Mun. (2)'!B:B,'Banco de Indicadores - Mun. (1)'!B2051,'Banco de Indicadores Mun. (2)'!A:A,'Banco de Indicadores - Mun. (1)'!A2051) / VLOOKUP(D2051,'Dados Base'!$B:$K,10,FALSE)) * 100</f>
        <v>9.4425901639344261</v>
      </c>
      <c r="AO2051" s="21"/>
      <c r="AP2051" s="21">
        <v>0</v>
      </c>
      <c r="AQ2051" s="5">
        <v>0</v>
      </c>
      <c r="AR2051" s="9">
        <v>7.5</v>
      </c>
      <c r="AS2051" s="22">
        <v>99.5</v>
      </c>
      <c r="AT2051" s="22">
        <v>99.5</v>
      </c>
      <c r="AU2051" s="22">
        <v>92.580849714648068</v>
      </c>
      <c r="AV2051" s="23">
        <v>9.49</v>
      </c>
      <c r="AW2051" s="12">
        <v>0</v>
      </c>
      <c r="AX2051" s="21">
        <v>0</v>
      </c>
      <c r="AY2051" s="116">
        <v>59.931992671045954</v>
      </c>
    </row>
    <row r="2052" spans="1:51" ht="15.75" x14ac:dyDescent="0.25">
      <c r="A2052" s="144">
        <v>2014</v>
      </c>
      <c r="B2052" s="77" t="s">
        <v>117</v>
      </c>
      <c r="C2052" s="78">
        <v>15</v>
      </c>
      <c r="D2052" s="77">
        <v>3510104</v>
      </c>
      <c r="E2052" s="78">
        <v>351010415</v>
      </c>
      <c r="F2052" s="78" t="str">
        <f t="shared" si="87"/>
        <v>3510104152014</v>
      </c>
      <c r="G2052" s="89">
        <v>0.10153706836153464</v>
      </c>
      <c r="H2052" s="80">
        <f t="shared" si="86"/>
        <v>2674</v>
      </c>
      <c r="I2052" s="94">
        <v>2213</v>
      </c>
      <c r="J2052" s="95">
        <v>461</v>
      </c>
      <c r="K2052" s="83">
        <f>(H2052)/VLOOKUP(D2052,'Dados Base'!$B:$K,6,FALSE)</f>
        <v>38.463751438434983</v>
      </c>
      <c r="L2052" s="88">
        <f t="shared" si="85"/>
        <v>82.759910246821249</v>
      </c>
      <c r="M2052" s="85">
        <v>4</v>
      </c>
      <c r="N2052" s="92">
        <v>0.78900000000000003</v>
      </c>
      <c r="O2052" s="91">
        <v>33</v>
      </c>
      <c r="P2052" s="91" t="s">
        <v>691</v>
      </c>
      <c r="Q2052" s="91" t="s">
        <v>691</v>
      </c>
      <c r="R2052" s="91" t="s">
        <v>691</v>
      </c>
      <c r="S2052" s="91">
        <v>11</v>
      </c>
      <c r="T2052" s="87" t="s">
        <v>691</v>
      </c>
      <c r="U2052" s="91">
        <v>36</v>
      </c>
      <c r="V2052" s="91">
        <v>14</v>
      </c>
      <c r="W2052" s="93">
        <v>0</v>
      </c>
      <c r="X2052" s="146">
        <v>5.8660874999999987E-3</v>
      </c>
      <c r="Y2052" s="21">
        <v>1.57</v>
      </c>
      <c r="Z2052" s="147">
        <v>90</v>
      </c>
      <c r="AA2052" s="147">
        <v>31</v>
      </c>
      <c r="AB2052" s="21">
        <v>0</v>
      </c>
      <c r="AC2052" s="21">
        <v>0</v>
      </c>
      <c r="AD2052" s="153">
        <f>VLOOKUP(D2052,'Dados Base'!$B:$K,9,FALSE)*31536000/VLOOKUP($F2052,F:H,MATCH(H2051,F2051:AF2051,0),FALSE)</f>
        <v>6250.5908750934932</v>
      </c>
      <c r="AE2052" s="153">
        <f>VLOOKUP(D2052,'Dados Base'!$B:$K,10,FALSE)*31536000/VLOOKUP($F2052,F:H,MATCH(H2051,F2051:AF2051,0),FALSE)</f>
        <v>589.67838444278254</v>
      </c>
      <c r="AF2052" s="148">
        <v>84.24</v>
      </c>
      <c r="AG2052" s="21" t="s">
        <v>692</v>
      </c>
      <c r="AH2052" s="148">
        <v>83.27</v>
      </c>
      <c r="AI2052" s="148">
        <v>10.32</v>
      </c>
      <c r="AJ2052" s="148">
        <v>100</v>
      </c>
      <c r="AK2052" s="72">
        <f>(SUMIFS('Banco de Indicadores Mun. (2)'!I:I,'Banco de Indicadores Mun. (2)'!B:B,'Banco de Indicadores - Mun. (1)'!B2052,'Banco de Indicadores Mun. (2)'!A:A,'Banco de Indicadores - Mun. (1)'!A2052) / VLOOKUP(D2052,'Dados Base'!$B:$K,8,FALSE)) * 100</f>
        <v>3.8459499999999993</v>
      </c>
      <c r="AL2052" s="72">
        <f>(SUMIFS('Banco de Indicadores Mun. (2)'!I:I,'Banco de Indicadores Mun. (2)'!B:B,'Banco de Indicadores - Mun. (1)'!B2052,'Banco de Indicadores Mun. (2)'!A:A,'Banco de Indicadores - Mun. (1)'!A2052) / VLOOKUP(D2052,'Dados Base'!$B:$K,9,FALSE)) * 100</f>
        <v>1.4513018867924528</v>
      </c>
      <c r="AM2052" s="72">
        <f>(SUMIFS('Banco de Indicadores Mun. (2)'!J:J,'Banco de Indicadores Mun. (2)'!B:B,'Banco de Indicadores - Mun. (1)'!B2052,'Banco de Indicadores Mun. (2)'!A:A,'Banco de Indicadores - Mun. (1)'!A2052) / VLOOKUP(D2052,'Dados Base'!$B:$K,7,FALSE)) * 100</f>
        <v>2.3148</v>
      </c>
      <c r="AN2052" s="72">
        <f>(SUMIFS('Banco de Indicadores Mun. (2)'!K:K,'Banco de Indicadores Mun. (2)'!B:B,'Banco de Indicadores - Mun. (1)'!B2052,'Banco de Indicadores Mun. (2)'!A:A,'Banco de Indicadores - Mun. (1)'!A2052) / VLOOKUP(D2052,'Dados Base'!$B:$K,10,FALSE)) * 100</f>
        <v>8.4393999999999973</v>
      </c>
      <c r="AO2052" s="21"/>
      <c r="AP2052" s="21">
        <v>0</v>
      </c>
      <c r="AQ2052" s="5">
        <v>0</v>
      </c>
      <c r="AR2052" s="9">
        <v>9</v>
      </c>
      <c r="AS2052" s="22">
        <v>98</v>
      </c>
      <c r="AT2052" s="22">
        <v>98</v>
      </c>
      <c r="AU2052" s="22">
        <v>74.380165289256198</v>
      </c>
      <c r="AV2052" s="23">
        <v>8.2899999999999991</v>
      </c>
      <c r="AW2052" s="12">
        <v>0</v>
      </c>
      <c r="AX2052" s="21">
        <v>0</v>
      </c>
      <c r="AY2052" s="116">
        <v>1.5568162069386116</v>
      </c>
    </row>
    <row r="2053" spans="1:51" ht="15.75" x14ac:dyDescent="0.25">
      <c r="A2053" s="144">
        <v>2014</v>
      </c>
      <c r="B2053" s="77" t="s">
        <v>118</v>
      </c>
      <c r="C2053" s="78">
        <v>17</v>
      </c>
      <c r="D2053" s="77">
        <v>3510153</v>
      </c>
      <c r="E2053" s="78">
        <v>351015317</v>
      </c>
      <c r="F2053" s="78" t="str">
        <f t="shared" si="87"/>
        <v>3510153172014</v>
      </c>
      <c r="G2053" s="89">
        <v>1.7283898140652676</v>
      </c>
      <c r="H2053" s="80">
        <f t="shared" si="86"/>
        <v>4610</v>
      </c>
      <c r="I2053" s="94">
        <v>4393</v>
      </c>
      <c r="J2053" s="95">
        <v>217</v>
      </c>
      <c r="K2053" s="83">
        <f>(H2053)/VLOOKUP(D2053,'Dados Base'!$B:$K,6,FALSE)</f>
        <v>80.341582432903451</v>
      </c>
      <c r="L2053" s="88">
        <f t="shared" si="85"/>
        <v>95.292841648590027</v>
      </c>
      <c r="M2053" s="85">
        <v>5</v>
      </c>
      <c r="N2053" s="92">
        <v>0.68</v>
      </c>
      <c r="O2053" s="91">
        <v>11</v>
      </c>
      <c r="P2053" s="91" t="s">
        <v>691</v>
      </c>
      <c r="Q2053" s="91" t="s">
        <v>691</v>
      </c>
      <c r="R2053" s="91" t="s">
        <v>691</v>
      </c>
      <c r="S2053" s="91">
        <v>4</v>
      </c>
      <c r="T2053" s="87" t="s">
        <v>691</v>
      </c>
      <c r="U2053" s="91">
        <v>18</v>
      </c>
      <c r="V2053" s="91">
        <v>15</v>
      </c>
      <c r="W2053" s="93">
        <v>0.57999999999999996</v>
      </c>
      <c r="X2053" s="146">
        <v>1.1371333333333334E-2</v>
      </c>
      <c r="Y2053" s="21">
        <v>3.19</v>
      </c>
      <c r="Z2053" s="147">
        <v>212</v>
      </c>
      <c r="AA2053" s="147">
        <v>34</v>
      </c>
      <c r="AB2053" s="21">
        <v>0</v>
      </c>
      <c r="AC2053" s="21">
        <v>1</v>
      </c>
      <c r="AD2053" s="153">
        <f>VLOOKUP(D2053,'Dados Base'!$B:$K,9,FALSE)*31536000/VLOOKUP($F2053,F:H,MATCH(H2052,F2052:AF2052,0),FALSE)</f>
        <v>3762.4295010845985</v>
      </c>
      <c r="AE2053" s="153">
        <f>VLOOKUP(D2053,'Dados Base'!$B:$K,10,FALSE)*31536000/VLOOKUP($F2053,F:H,MATCH(H2052,F2052:AF2052,0),FALSE)</f>
        <v>410.44685466377422</v>
      </c>
      <c r="AF2053" s="148">
        <v>94.72</v>
      </c>
      <c r="AG2053" s="21">
        <v>94.72</v>
      </c>
      <c r="AH2053" s="148">
        <v>94.72</v>
      </c>
      <c r="AI2053" s="148">
        <v>41.25</v>
      </c>
      <c r="AJ2053" s="148">
        <v>100</v>
      </c>
      <c r="AK2053" s="72">
        <f>(SUMIFS('Banco de Indicadores Mun. (2)'!I:I,'Banco de Indicadores Mun. (2)'!B:B,'Banco de Indicadores - Mun. (1)'!B2053,'Banco de Indicadores Mun. (2)'!A:A,'Banco de Indicadores - Mun. (1)'!A2053) / VLOOKUP(D2053,'Dados Base'!$B:$K,8,FALSE)) * 100</f>
        <v>5.3747241379310351</v>
      </c>
      <c r="AL2053" s="72">
        <f>(SUMIFS('Banco de Indicadores Mun. (2)'!I:I,'Banco de Indicadores Mun. (2)'!B:B,'Banco de Indicadores - Mun. (1)'!B2053,'Banco de Indicadores Mun. (2)'!A:A,'Banco de Indicadores - Mun. (1)'!A2053) / VLOOKUP(D2053,'Dados Base'!$B:$K,9,FALSE)) * 100</f>
        <v>2.8339454545454541</v>
      </c>
      <c r="AM2053" s="72">
        <f>(SUMIFS('Banco de Indicadores Mun. (2)'!J:J,'Banco de Indicadores Mun. (2)'!B:B,'Banco de Indicadores - Mun. (1)'!B2053,'Banco de Indicadores Mun. (2)'!A:A,'Banco de Indicadores - Mun. (1)'!A2053) / VLOOKUP(D2053,'Dados Base'!$B:$K,7,FALSE)) * 100</f>
        <v>6.5217391304347823</v>
      </c>
      <c r="AN2053" s="72">
        <f>(SUMIFS('Banco de Indicadores Mun. (2)'!K:K,'Banco de Indicadores Mun. (2)'!B:B,'Banco de Indicadores - Mun. (1)'!B2053,'Banco de Indicadores Mun. (2)'!A:A,'Banco de Indicadores - Mun. (1)'!A2053) / VLOOKUP(D2053,'Dados Base'!$B:$K,10,FALSE)) * 100</f>
        <v>0.97783333333333389</v>
      </c>
      <c r="AO2053" s="21"/>
      <c r="AP2053" s="21">
        <v>0</v>
      </c>
      <c r="AQ2053" s="5">
        <v>0</v>
      </c>
      <c r="AR2053" s="9">
        <v>7.6</v>
      </c>
      <c r="AS2053" s="22">
        <v>100</v>
      </c>
      <c r="AT2053" s="22">
        <v>100</v>
      </c>
      <c r="AU2053" s="22">
        <v>86.178861788617894</v>
      </c>
      <c r="AV2053" s="23">
        <v>9.8000000000000007</v>
      </c>
      <c r="AW2053" s="12">
        <v>0</v>
      </c>
      <c r="AX2053" s="21">
        <v>1</v>
      </c>
      <c r="AY2053" s="116">
        <v>4.1848671782142226</v>
      </c>
    </row>
    <row r="2054" spans="1:51" ht="15.75" x14ac:dyDescent="0.25">
      <c r="A2054" s="144">
        <v>2014</v>
      </c>
      <c r="B2054" s="77" t="s">
        <v>119</v>
      </c>
      <c r="C2054" s="78">
        <v>14</v>
      </c>
      <c r="D2054" s="77">
        <v>3510203</v>
      </c>
      <c r="E2054" s="78">
        <v>351020314</v>
      </c>
      <c r="F2054" s="78" t="str">
        <f t="shared" si="87"/>
        <v>3510203142014</v>
      </c>
      <c r="G2054" s="89">
        <v>-0.19616348066843203</v>
      </c>
      <c r="H2054" s="80">
        <f t="shared" si="86"/>
        <v>46143</v>
      </c>
      <c r="I2054" s="94">
        <v>38395</v>
      </c>
      <c r="J2054" s="95">
        <v>7748</v>
      </c>
      <c r="K2054" s="83">
        <f>(H2054)/VLOOKUP(D2054,'Dados Base'!$B:$K,6,FALSE)</f>
        <v>28.118144591234827</v>
      </c>
      <c r="L2054" s="88">
        <f t="shared" si="85"/>
        <v>83.208720716034932</v>
      </c>
      <c r="M2054" s="85">
        <v>4</v>
      </c>
      <c r="N2054" s="92">
        <v>0.72099999999999997</v>
      </c>
      <c r="O2054" s="91">
        <v>273</v>
      </c>
      <c r="P2054" s="91" t="s">
        <v>691</v>
      </c>
      <c r="Q2054" s="91" t="s">
        <v>691</v>
      </c>
      <c r="R2054" s="91" t="s">
        <v>691</v>
      </c>
      <c r="S2054" s="91">
        <v>61</v>
      </c>
      <c r="T2054" s="87" t="s">
        <v>691</v>
      </c>
      <c r="U2054" s="91">
        <v>467</v>
      </c>
      <c r="V2054" s="91">
        <v>278</v>
      </c>
      <c r="W2054" s="93">
        <v>0</v>
      </c>
      <c r="X2054" s="146">
        <v>0.11791485828125002</v>
      </c>
      <c r="Y2054" s="21">
        <v>31.12</v>
      </c>
      <c r="Z2054" s="147">
        <v>1826</v>
      </c>
      <c r="AA2054" s="147">
        <v>275</v>
      </c>
      <c r="AB2054" s="21">
        <v>14</v>
      </c>
      <c r="AC2054" s="21">
        <v>2</v>
      </c>
      <c r="AD2054" s="153">
        <f>VLOOKUP(D2054,'Dados Base'!$B:$K,9,FALSE)*31536000/VLOOKUP($F2054,F:H,MATCH(H2053,F2053:AF2053,0),FALSE)</f>
        <v>12657.320070216501</v>
      </c>
      <c r="AE2054" s="153">
        <f>VLOOKUP(D2054,'Dados Base'!$B:$K,10,FALSE)*31536000/VLOOKUP($F2054,F:H,MATCH(H2053,F2053:AF2053,0),FALSE)</f>
        <v>1483.0661205383265</v>
      </c>
      <c r="AF2054" s="148">
        <v>83.95</v>
      </c>
      <c r="AG2054" s="21">
        <v>100</v>
      </c>
      <c r="AH2054" s="148">
        <v>78.19</v>
      </c>
      <c r="AI2054" s="148">
        <v>20.37</v>
      </c>
      <c r="AJ2054" s="148">
        <v>100</v>
      </c>
      <c r="AK2054" s="72">
        <f>(SUMIFS('Banco de Indicadores Mun. (2)'!I:I,'Banco de Indicadores Mun. (2)'!B:B,'Banco de Indicadores - Mun. (1)'!B2054,'Banco de Indicadores Mun. (2)'!A:A,'Banco de Indicadores - Mun. (1)'!A2054) / VLOOKUP(D2054,'Dados Base'!$B:$K,8,FALSE)) * 100</f>
        <v>3.0892224909310757</v>
      </c>
      <c r="AL2054" s="72">
        <f>(SUMIFS('Banco de Indicadores Mun. (2)'!I:I,'Banco de Indicadores Mun. (2)'!B:B,'Banco de Indicadores - Mun. (1)'!B2054,'Banco de Indicadores Mun. (2)'!A:A,'Banco de Indicadores - Mun. (1)'!A2054) / VLOOKUP(D2054,'Dados Base'!$B:$K,9,FALSE)) * 100</f>
        <v>1.3794746220302374</v>
      </c>
      <c r="AM2054" s="72">
        <f>(SUMIFS('Banco de Indicadores Mun. (2)'!J:J,'Banco de Indicadores Mun. (2)'!B:B,'Banco de Indicadores - Mun. (1)'!B2054,'Banco de Indicadores Mun. (2)'!A:A,'Banco de Indicadores - Mun. (1)'!A2054) / VLOOKUP(D2054,'Dados Base'!$B:$K,7,FALSE)) * 100</f>
        <v>4.116180327868852</v>
      </c>
      <c r="AN2054" s="72">
        <f>(SUMIFS('Banco de Indicadores Mun. (2)'!K:K,'Banco de Indicadores Mun. (2)'!B:B,'Banco de Indicadores - Mun. (1)'!B2054,'Banco de Indicadores Mun. (2)'!A:A,'Banco de Indicadores - Mun. (1)'!A2054) / VLOOKUP(D2054,'Dados Base'!$B:$K,10,FALSE)) * 100</f>
        <v>0.20238248847926263</v>
      </c>
      <c r="AO2054" s="21"/>
      <c r="AP2054" s="21">
        <v>0</v>
      </c>
      <c r="AQ2054" s="5">
        <v>0</v>
      </c>
      <c r="AR2054" s="9">
        <v>7.4</v>
      </c>
      <c r="AS2054" s="22">
        <v>97</v>
      </c>
      <c r="AT2054" s="22">
        <v>97</v>
      </c>
      <c r="AU2054" s="22">
        <v>86.910994764397913</v>
      </c>
      <c r="AV2054" s="23">
        <v>9.76</v>
      </c>
      <c r="AW2054" s="12">
        <v>1</v>
      </c>
      <c r="AX2054" s="21">
        <v>2</v>
      </c>
      <c r="AY2054" s="116">
        <v>75.875891048162103</v>
      </c>
    </row>
    <row r="2055" spans="1:51" ht="15.75" x14ac:dyDescent="0.25">
      <c r="A2055" s="144">
        <v>2014</v>
      </c>
      <c r="B2055" s="77" t="s">
        <v>120</v>
      </c>
      <c r="C2055" s="78">
        <v>10</v>
      </c>
      <c r="D2055" s="77">
        <v>3510302</v>
      </c>
      <c r="E2055" s="78">
        <v>351030210</v>
      </c>
      <c r="F2055" s="78" t="str">
        <f t="shared" si="87"/>
        <v>3510302102014</v>
      </c>
      <c r="G2055" s="89">
        <v>1.8320970381100921</v>
      </c>
      <c r="H2055" s="80">
        <f t="shared" si="86"/>
        <v>18696</v>
      </c>
      <c r="I2055" s="94">
        <v>15798</v>
      </c>
      <c r="J2055" s="95">
        <v>2898</v>
      </c>
      <c r="K2055" s="83">
        <f>(H2055)/VLOOKUP(D2055,'Dados Base'!$B:$K,6,FALSE)</f>
        <v>109.98941051888458</v>
      </c>
      <c r="L2055" s="88">
        <f t="shared" ref="L2055:L2118" si="88">(I2055/H2055)*100</f>
        <v>84.499358151476258</v>
      </c>
      <c r="M2055" s="85">
        <v>3</v>
      </c>
      <c r="N2055" s="92">
        <v>0.69899999999999995</v>
      </c>
      <c r="O2055" s="91">
        <v>82</v>
      </c>
      <c r="P2055" s="91" t="s">
        <v>691</v>
      </c>
      <c r="Q2055" s="91" t="s">
        <v>691</v>
      </c>
      <c r="R2055" s="91" t="s">
        <v>691</v>
      </c>
      <c r="S2055" s="91">
        <v>27</v>
      </c>
      <c r="T2055" s="87" t="s">
        <v>691</v>
      </c>
      <c r="U2055" s="91">
        <v>144</v>
      </c>
      <c r="V2055" s="91">
        <v>62</v>
      </c>
      <c r="W2055" s="93">
        <v>0</v>
      </c>
      <c r="X2055" s="146">
        <v>4.7559919138888886E-2</v>
      </c>
      <c r="Y2055" s="21">
        <v>11.14</v>
      </c>
      <c r="Z2055" s="147">
        <v>500</v>
      </c>
      <c r="AA2055" s="147">
        <v>359</v>
      </c>
      <c r="AB2055" s="21">
        <v>1</v>
      </c>
      <c r="AC2055" s="21">
        <v>0</v>
      </c>
      <c r="AD2055" s="153">
        <f>VLOOKUP(D2055,'Dados Base'!$B:$K,9,FALSE)*31536000/VLOOKUP($F2055,F:H,MATCH(H2054,F2054:AF2054,0),FALSE)</f>
        <v>2547.0346598202823</v>
      </c>
      <c r="AE2055" s="153">
        <f>VLOOKUP(D2055,'Dados Base'!$B:$K,10,FALSE)*31536000/VLOOKUP($F2055,F:H,MATCH(H2054,F2054:AF2054,0),FALSE)</f>
        <v>387.95892169448013</v>
      </c>
      <c r="AF2055" s="148">
        <v>83.57</v>
      </c>
      <c r="AG2055" s="21">
        <v>95</v>
      </c>
      <c r="AH2055" s="148">
        <v>62.35</v>
      </c>
      <c r="AI2055" s="148">
        <v>42.03</v>
      </c>
      <c r="AJ2055" s="148">
        <v>100</v>
      </c>
      <c r="AK2055" s="72">
        <f>(SUMIFS('Banco de Indicadores Mun. (2)'!I:I,'Banco de Indicadores Mun. (2)'!B:B,'Banco de Indicadores - Mun. (1)'!B2055,'Banco de Indicadores Mun. (2)'!A:A,'Banco de Indicadores - Mun. (1)'!A2055) / VLOOKUP(D2055,'Dados Base'!$B:$K,8,FALSE)) * 100</f>
        <v>77.135925925925918</v>
      </c>
      <c r="AL2055" s="72">
        <f>(SUMIFS('Banco de Indicadores Mun. (2)'!I:I,'Banco de Indicadores Mun. (2)'!B:B,'Banco de Indicadores - Mun. (1)'!B2055,'Banco de Indicadores Mun. (2)'!A:A,'Banco de Indicadores - Mun. (1)'!A2055) / VLOOKUP(D2055,'Dados Base'!$B:$K,9,FALSE)) * 100</f>
        <v>27.585033112582778</v>
      </c>
      <c r="AM2055" s="72">
        <f>(SUMIFS('Banco de Indicadores Mun. (2)'!J:J,'Banco de Indicadores Mun. (2)'!B:B,'Banco de Indicadores - Mun. (1)'!B2055,'Banco de Indicadores Mun. (2)'!A:A,'Banco de Indicadores - Mun. (1)'!A2055) / VLOOKUP(D2055,'Dados Base'!$B:$K,7,FALSE)) * 100</f>
        <v>129.06412903225808</v>
      </c>
      <c r="AN2055" s="72">
        <f>(SUMIFS('Banco de Indicadores Mun. (2)'!K:K,'Banco de Indicadores Mun. (2)'!B:B,'Banco de Indicadores - Mun. (1)'!B2055,'Banco de Indicadores Mun. (2)'!A:A,'Banco de Indicadores - Mun. (1)'!A2055) / VLOOKUP(D2055,'Dados Base'!$B:$K,10,FALSE)) * 100</f>
        <v>7.1457391304347802</v>
      </c>
      <c r="AO2055" s="21"/>
      <c r="AP2055" s="21">
        <v>0</v>
      </c>
      <c r="AQ2055" s="5">
        <v>0</v>
      </c>
      <c r="AR2055" s="9">
        <v>9.5</v>
      </c>
      <c r="AS2055" s="22">
        <v>62</v>
      </c>
      <c r="AT2055" s="22">
        <v>62</v>
      </c>
      <c r="AU2055" s="22">
        <v>58.207217694994178</v>
      </c>
      <c r="AV2055" s="23">
        <v>6.72</v>
      </c>
      <c r="AW2055" s="12">
        <v>0</v>
      </c>
      <c r="AX2055" s="21">
        <v>0</v>
      </c>
      <c r="AY2055" s="116">
        <v>25.01050755411103</v>
      </c>
    </row>
    <row r="2056" spans="1:51" ht="15.75" x14ac:dyDescent="0.25">
      <c r="A2056" s="144">
        <v>2014</v>
      </c>
      <c r="B2056" s="77" t="s">
        <v>121</v>
      </c>
      <c r="C2056" s="78">
        <v>5</v>
      </c>
      <c r="D2056" s="77">
        <v>3510401</v>
      </c>
      <c r="E2056" s="78">
        <v>35104015</v>
      </c>
      <c r="F2056" s="78" t="str">
        <f t="shared" si="87"/>
        <v>351040152014</v>
      </c>
      <c r="G2056" s="89">
        <v>1.3783003174453023</v>
      </c>
      <c r="H2056" s="80">
        <f t="shared" si="86"/>
        <v>50847</v>
      </c>
      <c r="I2056" s="94">
        <v>48976</v>
      </c>
      <c r="J2056" s="95">
        <v>1871</v>
      </c>
      <c r="K2056" s="83">
        <f>(H2056)/VLOOKUP(D2056,'Dados Base'!$B:$K,6,FALSE)</f>
        <v>157.32363861386139</v>
      </c>
      <c r="L2056" s="88">
        <f t="shared" si="88"/>
        <v>96.320333549668618</v>
      </c>
      <c r="M2056" s="85">
        <v>1</v>
      </c>
      <c r="N2056" s="92">
        <v>0.75</v>
      </c>
      <c r="O2056" s="91">
        <v>95</v>
      </c>
      <c r="P2056" s="91" t="s">
        <v>691</v>
      </c>
      <c r="Q2056" s="91" t="s">
        <v>691</v>
      </c>
      <c r="R2056" s="91" t="s">
        <v>691</v>
      </c>
      <c r="S2056" s="91">
        <v>230</v>
      </c>
      <c r="T2056" s="87" t="s">
        <v>691</v>
      </c>
      <c r="U2056" s="91">
        <v>524</v>
      </c>
      <c r="V2056" s="91">
        <v>426</v>
      </c>
      <c r="W2056" s="93">
        <v>0</v>
      </c>
      <c r="X2056" s="146">
        <v>0.14626457343749999</v>
      </c>
      <c r="Y2056" s="21">
        <v>39.729999999999997</v>
      </c>
      <c r="Z2056" s="147">
        <v>595</v>
      </c>
      <c r="AA2056" s="147">
        <v>2087</v>
      </c>
      <c r="AB2056" s="21">
        <v>10</v>
      </c>
      <c r="AC2056" s="21">
        <v>0</v>
      </c>
      <c r="AD2056" s="153">
        <f>VLOOKUP(D2056,'Dados Base'!$B:$K,9,FALSE)*31536000/VLOOKUP($F2056,F:H,MATCH(H2055,F2055:AF2055,0),FALSE)</f>
        <v>2530.4714142427283</v>
      </c>
      <c r="AE2056" s="153">
        <f>VLOOKUP(D2056,'Dados Base'!$B:$K,10,FALSE)*31536000/VLOOKUP($F2056,F:H,MATCH(H2055,F2055:AF2055,0),FALSE)</f>
        <v>334.91533423800814</v>
      </c>
      <c r="AF2056" s="148">
        <v>94.5</v>
      </c>
      <c r="AG2056" s="21">
        <v>94.5</v>
      </c>
      <c r="AH2056" s="148">
        <v>89.77</v>
      </c>
      <c r="AI2056" s="148">
        <v>35.6</v>
      </c>
      <c r="AJ2056" s="148">
        <v>100</v>
      </c>
      <c r="AK2056" s="72">
        <f>(SUMIFS('Banco de Indicadores Mun. (2)'!I:I,'Banco de Indicadores Mun. (2)'!B:B,'Banco de Indicadores - Mun. (1)'!B2056,'Banco de Indicadores Mun. (2)'!A:A,'Banco de Indicadores - Mun. (1)'!A2056) / VLOOKUP(D2056,'Dados Base'!$B:$K,8,FALSE)) * 100</f>
        <v>20.457103225806446</v>
      </c>
      <c r="AL2056" s="72">
        <f>(SUMIFS('Banco de Indicadores Mun. (2)'!I:I,'Banco de Indicadores Mun. (2)'!B:B,'Banco de Indicadores - Mun. (1)'!B2056,'Banco de Indicadores Mun. (2)'!A:A,'Banco de Indicadores - Mun. (1)'!A2056) / VLOOKUP(D2056,'Dados Base'!$B:$K,9,FALSE)) * 100</f>
        <v>7.7716936274509774</v>
      </c>
      <c r="AM2056" s="72">
        <f>(SUMIFS('Banco de Indicadores Mun. (2)'!J:J,'Banco de Indicadores Mun. (2)'!B:B,'Banco de Indicadores - Mun. (1)'!B2056,'Banco de Indicadores Mun. (2)'!A:A,'Banco de Indicadores - Mun. (1)'!A2056) / VLOOKUP(D2056,'Dados Base'!$B:$K,7,FALSE)) * 100</f>
        <v>13.608376237623766</v>
      </c>
      <c r="AN2056" s="72">
        <f>(SUMIFS('Banco de Indicadores Mun. (2)'!K:K,'Banco de Indicadores Mun. (2)'!B:B,'Banco de Indicadores - Mun. (1)'!B2056,'Banco de Indicadores Mun. (2)'!A:A,'Banco de Indicadores - Mun. (1)'!A2056) / VLOOKUP(D2056,'Dados Base'!$B:$K,10,FALSE)) * 100</f>
        <v>33.266759259259231</v>
      </c>
      <c r="AO2056" s="21"/>
      <c r="AP2056" s="21">
        <v>0</v>
      </c>
      <c r="AQ2056" s="5">
        <v>0</v>
      </c>
      <c r="AR2056" s="9">
        <v>9.8000000000000007</v>
      </c>
      <c r="AS2056" s="22">
        <v>94</v>
      </c>
      <c r="AT2056" s="22">
        <v>27.73</v>
      </c>
      <c r="AU2056" s="22">
        <v>22.184936614466821</v>
      </c>
      <c r="AV2056" s="23">
        <v>3.49</v>
      </c>
      <c r="AW2056" s="12">
        <v>0</v>
      </c>
      <c r="AX2056" s="21">
        <v>0</v>
      </c>
      <c r="AY2056" s="116">
        <v>147.84788976564462</v>
      </c>
    </row>
    <row r="2057" spans="1:51" ht="15.75" x14ac:dyDescent="0.25">
      <c r="A2057" s="144">
        <v>2014</v>
      </c>
      <c r="B2057" s="77" t="s">
        <v>122</v>
      </c>
      <c r="C2057" s="78">
        <v>3</v>
      </c>
      <c r="D2057" s="77">
        <v>3510500</v>
      </c>
      <c r="E2057" s="78">
        <v>35105003</v>
      </c>
      <c r="F2057" s="78" t="str">
        <f t="shared" si="87"/>
        <v>351050032014</v>
      </c>
      <c r="G2057" s="89">
        <v>2.0461985187713028</v>
      </c>
      <c r="H2057" s="80">
        <f t="shared" si="86"/>
        <v>107271</v>
      </c>
      <c r="I2057" s="94">
        <v>103029</v>
      </c>
      <c r="J2057" s="95">
        <v>4242</v>
      </c>
      <c r="K2057" s="83">
        <f>(H2057)/VLOOKUP(D2057,'Dados Base'!$B:$K,6,FALSE)</f>
        <v>221.65719599132143</v>
      </c>
      <c r="L2057" s="88">
        <f t="shared" si="88"/>
        <v>96.045529546662195</v>
      </c>
      <c r="M2057" s="85">
        <v>2</v>
      </c>
      <c r="N2057" s="92">
        <v>0.75900000000000001</v>
      </c>
      <c r="O2057" s="91">
        <v>6</v>
      </c>
      <c r="P2057" s="91" t="s">
        <v>691</v>
      </c>
      <c r="Q2057" s="91" t="s">
        <v>691</v>
      </c>
      <c r="R2057" s="91" t="s">
        <v>691</v>
      </c>
      <c r="S2057" s="91">
        <v>79</v>
      </c>
      <c r="T2057" s="87" t="s">
        <v>691</v>
      </c>
      <c r="U2057" s="91">
        <v>1192</v>
      </c>
      <c r="V2057" s="91">
        <v>1319</v>
      </c>
      <c r="W2057" s="93">
        <v>0</v>
      </c>
      <c r="X2057" s="146">
        <v>0.3521845985</v>
      </c>
      <c r="Y2057" s="21">
        <v>96.22</v>
      </c>
      <c r="Z2057" s="147">
        <v>3364</v>
      </c>
      <c r="AA2057" s="147">
        <v>2452</v>
      </c>
      <c r="AB2057" s="21">
        <v>22</v>
      </c>
      <c r="AC2057" s="21">
        <v>2</v>
      </c>
      <c r="AD2057" s="153">
        <f>VLOOKUP(D2057,'Dados Base'!$B:$K,9,FALSE)*31536000/VLOOKUP($F2057,F:H,MATCH(H2056,F2056:AF2056,0),FALSE)</f>
        <v>8055.1724137931033</v>
      </c>
      <c r="AE2057" s="153">
        <f>VLOOKUP(D2057,'Dados Base'!$B:$K,10,FALSE)*31536000/VLOOKUP($F2057,F:H,MATCH(H2056,F2056:AF2056,0),FALSE)</f>
        <v>887.83287188522536</v>
      </c>
      <c r="AF2057" s="148">
        <v>94.24</v>
      </c>
      <c r="AG2057" s="21">
        <v>100</v>
      </c>
      <c r="AH2057" s="148">
        <v>69.67</v>
      </c>
      <c r="AI2057" s="148">
        <v>34.25</v>
      </c>
      <c r="AJ2057" s="148">
        <v>98.3</v>
      </c>
      <c r="AK2057" s="72">
        <f>(SUMIFS('Banco de Indicadores Mun. (2)'!I:I,'Banco de Indicadores Mun. (2)'!B:B,'Banco de Indicadores - Mun. (1)'!B2057,'Banco de Indicadores Mun. (2)'!A:A,'Banco de Indicadores - Mun. (1)'!A2057) / VLOOKUP(D2057,'Dados Base'!$B:$K,8,FALSE)) * 100</f>
        <v>8.4425854870775314</v>
      </c>
      <c r="AL2057" s="72">
        <f>(SUMIFS('Banco de Indicadores Mun. (2)'!I:I,'Banco de Indicadores Mun. (2)'!B:B,'Banco de Indicadores - Mun. (1)'!B2057,'Banco de Indicadores Mun. (2)'!A:A,'Banco de Indicadores - Mun. (1)'!A2057) / VLOOKUP(D2057,'Dados Base'!$B:$K,9,FALSE)) * 100</f>
        <v>3.0997229927007295</v>
      </c>
      <c r="AM2057" s="72">
        <f>(SUMIFS('Banco de Indicadores Mun. (2)'!J:J,'Banco de Indicadores Mun. (2)'!B:B,'Banco de Indicadores - Mun. (1)'!B2057,'Banco de Indicadores Mun. (2)'!A:A,'Banco de Indicadores - Mun. (1)'!A2057) / VLOOKUP(D2057,'Dados Base'!$B:$K,7,FALSE)) * 100</f>
        <v>11.915542613636362</v>
      </c>
      <c r="AN2057" s="72">
        <f>(SUMIFS('Banco de Indicadores Mun. (2)'!K:K,'Banco de Indicadores Mun. (2)'!B:B,'Banco de Indicadores - Mun. (1)'!B2057,'Banco de Indicadores Mun. (2)'!A:A,'Banco de Indicadores - Mun. (1)'!A2057) / VLOOKUP(D2057,'Dados Base'!$B:$K,10,FALSE)) * 100</f>
        <v>0.34668543046357625</v>
      </c>
      <c r="AO2057" s="21"/>
      <c r="AP2057" s="21">
        <v>0</v>
      </c>
      <c r="AQ2057" s="5">
        <v>0</v>
      </c>
      <c r="AR2057" s="9">
        <v>10</v>
      </c>
      <c r="AS2057" s="22">
        <v>65</v>
      </c>
      <c r="AT2057" s="22">
        <v>65</v>
      </c>
      <c r="AU2057" s="22">
        <v>57.840440165061899</v>
      </c>
      <c r="AV2057" s="23">
        <v>6.74</v>
      </c>
      <c r="AW2057" s="12">
        <v>0</v>
      </c>
      <c r="AX2057" s="21">
        <v>2</v>
      </c>
      <c r="AY2057" s="116">
        <v>410.33054853185291</v>
      </c>
    </row>
    <row r="2058" spans="1:51" ht="15.75" x14ac:dyDescent="0.25">
      <c r="A2058" s="144">
        <v>2014</v>
      </c>
      <c r="B2058" s="77" t="s">
        <v>123</v>
      </c>
      <c r="C2058" s="78">
        <v>6</v>
      </c>
      <c r="D2058" s="77">
        <v>3510609</v>
      </c>
      <c r="E2058" s="78">
        <v>35106096</v>
      </c>
      <c r="F2058" s="78" t="str">
        <f t="shared" si="87"/>
        <v>351060962014</v>
      </c>
      <c r="G2058" s="89">
        <v>0.7050017121926988</v>
      </c>
      <c r="H2058" s="80">
        <f t="shared" si="86"/>
        <v>380414</v>
      </c>
      <c r="I2058" s="94">
        <v>380414</v>
      </c>
      <c r="J2058" s="95">
        <v>0</v>
      </c>
      <c r="K2058" s="83">
        <f>(H2058)/VLOOKUP(D2058,'Dados Base'!$B:$K,6,FALSE)</f>
        <v>10878.295682013155</v>
      </c>
      <c r="L2058" s="88">
        <f t="shared" si="88"/>
        <v>100</v>
      </c>
      <c r="M2058" s="85">
        <v>4</v>
      </c>
      <c r="N2058" s="92">
        <v>0.749</v>
      </c>
      <c r="O2058" s="91">
        <v>1</v>
      </c>
      <c r="P2058" s="91" t="s">
        <v>691</v>
      </c>
      <c r="Q2058" s="91" t="s">
        <v>691</v>
      </c>
      <c r="R2058" s="91" t="s">
        <v>691</v>
      </c>
      <c r="S2058" s="91">
        <v>323</v>
      </c>
      <c r="T2058" s="87" t="s">
        <v>691</v>
      </c>
      <c r="U2058" s="91">
        <v>1643</v>
      </c>
      <c r="V2058" s="91">
        <v>1177</v>
      </c>
      <c r="W2058" s="93">
        <v>0</v>
      </c>
      <c r="X2058" s="146">
        <v>1.3252848842592593</v>
      </c>
      <c r="Y2058" s="21">
        <v>351.07</v>
      </c>
      <c r="Z2058" s="147">
        <v>5812</v>
      </c>
      <c r="AA2058" s="147">
        <v>15252</v>
      </c>
      <c r="AB2058" s="21">
        <v>9</v>
      </c>
      <c r="AC2058" s="21">
        <v>1</v>
      </c>
      <c r="AD2058" s="153">
        <f>VLOOKUP(D2058,'Dados Base'!$B:$K,9,FALSE)*31536000/VLOOKUP($F2058,F:H,MATCH(H2057,F2057:AF2057,0),FALSE)</f>
        <v>42.278570189320057</v>
      </c>
      <c r="AE2058" s="153">
        <f>VLOOKUP(D2058,'Dados Base'!$B:$K,10,FALSE)*31536000/VLOOKUP($F2058,F:H,MATCH(H2057,F2057:AF2057,0),FALSE)</f>
        <v>6.6319325787168717</v>
      </c>
      <c r="AF2058" s="148">
        <v>100</v>
      </c>
      <c r="AG2058" s="21" t="s">
        <v>692</v>
      </c>
      <c r="AH2058" s="148">
        <v>67.489999999999995</v>
      </c>
      <c r="AI2058" s="148">
        <v>28.66</v>
      </c>
      <c r="AJ2058" s="148">
        <v>100</v>
      </c>
      <c r="AK2058" s="72">
        <f>(SUMIFS('Banco de Indicadores Mun. (2)'!I:I,'Banco de Indicadores Mun. (2)'!B:B,'Banco de Indicadores - Mun. (1)'!B2058,'Banco de Indicadores Mun. (2)'!A:A,'Banco de Indicadores - Mun. (1)'!A2058) / VLOOKUP(D2058,'Dados Base'!$B:$K,8,FALSE)) * 100</f>
        <v>563.90126315789473</v>
      </c>
      <c r="AL2058" s="72">
        <f>(SUMIFS('Banco de Indicadores Mun. (2)'!I:I,'Banco de Indicadores Mun. (2)'!B:B,'Banco de Indicadores - Mun. (1)'!B2058,'Banco de Indicadores Mun. (2)'!A:A,'Banco de Indicadores - Mun. (1)'!A2058) / VLOOKUP(D2058,'Dados Base'!$B:$K,9,FALSE)) * 100</f>
        <v>210.08086274509802</v>
      </c>
      <c r="AM2058" s="72">
        <f>(SUMIFS('Banco de Indicadores Mun. (2)'!J:J,'Banco de Indicadores Mun. (2)'!B:B,'Banco de Indicadores - Mun. (1)'!B2058,'Banco de Indicadores Mun. (2)'!A:A,'Banco de Indicadores - Mun. (1)'!A2058) / VLOOKUP(D2058,'Dados Base'!$B:$K,7,FALSE)) * 100</f>
        <v>954.5454545454545</v>
      </c>
      <c r="AN2058" s="72">
        <f>(SUMIFS('Banco de Indicadores Mun. (2)'!K:K,'Banco de Indicadores Mun. (2)'!B:B,'Banco de Indicadores - Mun. (1)'!B2058,'Banco de Indicadores Mun. (2)'!A:A,'Banco de Indicadores - Mun. (1)'!A2058) / VLOOKUP(D2058,'Dados Base'!$B:$K,10,FALSE)) * 100</f>
        <v>26.765500000000003</v>
      </c>
      <c r="AO2058" s="21"/>
      <c r="AP2058" s="21">
        <v>0</v>
      </c>
      <c r="AQ2058" s="5">
        <v>1</v>
      </c>
      <c r="AR2058" s="9">
        <v>8.6</v>
      </c>
      <c r="AS2058" s="22">
        <v>69</v>
      </c>
      <c r="AT2058" s="22">
        <v>29.67</v>
      </c>
      <c r="AU2058" s="22">
        <v>27.59210026585643</v>
      </c>
      <c r="AV2058" s="23">
        <v>3.97</v>
      </c>
      <c r="AW2058" s="12">
        <v>3</v>
      </c>
      <c r="AX2058" s="21">
        <v>1</v>
      </c>
      <c r="AY2058" s="116">
        <v>78.486484900971419</v>
      </c>
    </row>
    <row r="2059" spans="1:51" ht="15.75" x14ac:dyDescent="0.25">
      <c r="A2059" s="144">
        <v>2014</v>
      </c>
      <c r="B2059" s="77" t="s">
        <v>124</v>
      </c>
      <c r="C2059" s="78">
        <v>15</v>
      </c>
      <c r="D2059" s="77">
        <v>3510708</v>
      </c>
      <c r="E2059" s="78">
        <v>351070815</v>
      </c>
      <c r="F2059" s="78" t="str">
        <f t="shared" si="87"/>
        <v>3510708152014</v>
      </c>
      <c r="G2059" s="89">
        <v>2.2958900813385696E-2</v>
      </c>
      <c r="H2059" s="80">
        <f t="shared" si="86"/>
        <v>11775</v>
      </c>
      <c r="I2059" s="94">
        <v>10760</v>
      </c>
      <c r="J2059" s="95">
        <v>1015</v>
      </c>
      <c r="K2059" s="83">
        <f>(H2059)/VLOOKUP(D2059,'Dados Base'!$B:$K,6,FALSE)</f>
        <v>18.468560314945808</v>
      </c>
      <c r="L2059" s="88">
        <f t="shared" si="88"/>
        <v>91.380042462845012</v>
      </c>
      <c r="M2059" s="85">
        <v>3</v>
      </c>
      <c r="N2059" s="92">
        <v>0.72199999999999998</v>
      </c>
      <c r="O2059" s="91">
        <v>119</v>
      </c>
      <c r="P2059" s="91" t="s">
        <v>691</v>
      </c>
      <c r="Q2059" s="91" t="s">
        <v>691</v>
      </c>
      <c r="R2059" s="91" t="s">
        <v>691</v>
      </c>
      <c r="S2059" s="91">
        <v>18</v>
      </c>
      <c r="T2059" s="87" t="s">
        <v>691</v>
      </c>
      <c r="U2059" s="91">
        <v>109</v>
      </c>
      <c r="V2059" s="91">
        <v>68</v>
      </c>
      <c r="W2059" s="93">
        <v>92.47</v>
      </c>
      <c r="X2059" s="146">
        <v>3.4756842621527777E-2</v>
      </c>
      <c r="Y2059" s="21">
        <v>7.8</v>
      </c>
      <c r="Z2059" s="147">
        <v>476</v>
      </c>
      <c r="AA2059" s="147">
        <v>126</v>
      </c>
      <c r="AB2059" s="21">
        <v>0</v>
      </c>
      <c r="AC2059" s="21">
        <v>0</v>
      </c>
      <c r="AD2059" s="153">
        <f>VLOOKUP(D2059,'Dados Base'!$B:$K,9,FALSE)*31536000/VLOOKUP($F2059,F:H,MATCH(H2058,F2058:AF2058,0),FALSE)</f>
        <v>13123.261146496816</v>
      </c>
      <c r="AE2059" s="153">
        <f>VLOOKUP(D2059,'Dados Base'!$B:$K,10,FALSE)*31536000/VLOOKUP($F2059,F:H,MATCH(H2058,F2058:AF2058,0),FALSE)</f>
        <v>1365.8904458598727</v>
      </c>
      <c r="AF2059" s="148">
        <v>96.97</v>
      </c>
      <c r="AG2059" s="21">
        <v>100</v>
      </c>
      <c r="AH2059" s="148">
        <v>80.34</v>
      </c>
      <c r="AI2059" s="148">
        <v>7.29</v>
      </c>
      <c r="AJ2059" s="148">
        <v>100</v>
      </c>
      <c r="AK2059" s="72">
        <f>(SUMIFS('Banco de Indicadores Mun. (2)'!I:I,'Banco de Indicadores Mun. (2)'!B:B,'Banco de Indicadores - Mun. (1)'!B2059,'Banco de Indicadores Mun. (2)'!A:A,'Banco de Indicadores - Mun. (1)'!A2059) / VLOOKUP(D2059,'Dados Base'!$B:$K,8,FALSE)) * 100</f>
        <v>6.7444230769230753</v>
      </c>
      <c r="AL2059" s="72">
        <f>(SUMIFS('Banco de Indicadores Mun. (2)'!I:I,'Banco de Indicadores Mun. (2)'!B:B,'Banco de Indicadores - Mun. (1)'!B2059,'Banco de Indicadores Mun. (2)'!A:A,'Banco de Indicadores - Mun. (1)'!A2059) / VLOOKUP(D2059,'Dados Base'!$B:$K,9,FALSE)) * 100</f>
        <v>2.1472040816326525</v>
      </c>
      <c r="AM2059" s="72">
        <f>(SUMIFS('Banco de Indicadores Mun. (2)'!J:J,'Banco de Indicadores Mun. (2)'!B:B,'Banco de Indicadores - Mun. (1)'!B2059,'Banco de Indicadores Mun. (2)'!A:A,'Banco de Indicadores - Mun. (1)'!A2059) / VLOOKUP(D2059,'Dados Base'!$B:$K,7,FALSE)) * 100</f>
        <v>9.6233999999999984</v>
      </c>
      <c r="AN2059" s="72">
        <f>(SUMIFS('Banco de Indicadores Mun. (2)'!K:K,'Banco de Indicadores Mun. (2)'!B:B,'Banco de Indicadores - Mun. (1)'!B2059,'Banco de Indicadores Mun. (2)'!A:A,'Banco de Indicadores - Mun. (1)'!A2059) / VLOOKUP(D2059,'Dados Base'!$B:$K,10,FALSE)) * 100</f>
        <v>0.8171176470588235</v>
      </c>
      <c r="AO2059" s="21"/>
      <c r="AP2059" s="21">
        <v>0</v>
      </c>
      <c r="AQ2059" s="5">
        <v>0</v>
      </c>
      <c r="AR2059" s="9">
        <v>7.8</v>
      </c>
      <c r="AS2059" s="22">
        <v>84</v>
      </c>
      <c r="AT2059" s="22">
        <v>84</v>
      </c>
      <c r="AU2059" s="22">
        <v>79.069767441860463</v>
      </c>
      <c r="AV2059" s="23">
        <v>8.4</v>
      </c>
      <c r="AW2059" s="12">
        <v>0</v>
      </c>
      <c r="AX2059" s="21">
        <v>0</v>
      </c>
      <c r="AY2059" s="116">
        <v>20.23188211697493</v>
      </c>
    </row>
    <row r="2060" spans="1:51" ht="15.75" x14ac:dyDescent="0.25">
      <c r="A2060" s="144">
        <v>2014</v>
      </c>
      <c r="B2060" s="77" t="s">
        <v>125</v>
      </c>
      <c r="C2060" s="78">
        <v>4</v>
      </c>
      <c r="D2060" s="77">
        <v>3510807</v>
      </c>
      <c r="E2060" s="78">
        <v>35108074</v>
      </c>
      <c r="F2060" s="78" t="str">
        <f t="shared" si="87"/>
        <v>351080742014</v>
      </c>
      <c r="G2060" s="89">
        <v>0.48673719211373978</v>
      </c>
      <c r="H2060" s="80">
        <f t="shared" si="86"/>
        <v>28779</v>
      </c>
      <c r="I2060" s="94">
        <v>23661</v>
      </c>
      <c r="J2060" s="95">
        <v>5118</v>
      </c>
      <c r="K2060" s="83">
        <f>(H2060)/VLOOKUP(D2060,'Dados Base'!$B:$K,6,FALSE)</f>
        <v>33.249763153638192</v>
      </c>
      <c r="L2060" s="88">
        <f t="shared" si="88"/>
        <v>82.216199311998324</v>
      </c>
      <c r="M2060" s="85">
        <v>5</v>
      </c>
      <c r="N2060" s="92">
        <v>0.73</v>
      </c>
      <c r="O2060" s="91">
        <v>261</v>
      </c>
      <c r="P2060" s="91" t="s">
        <v>691</v>
      </c>
      <c r="Q2060" s="91" t="s">
        <v>691</v>
      </c>
      <c r="R2060" s="91" t="s">
        <v>691</v>
      </c>
      <c r="S2060" s="91">
        <v>42</v>
      </c>
      <c r="T2060" s="87" t="s">
        <v>691</v>
      </c>
      <c r="U2060" s="91">
        <v>312</v>
      </c>
      <c r="V2060" s="91">
        <v>230</v>
      </c>
      <c r="W2060" s="93">
        <v>0</v>
      </c>
      <c r="X2060" s="146">
        <v>8.251302368402777E-2</v>
      </c>
      <c r="Y2060" s="21">
        <v>17.03</v>
      </c>
      <c r="Z2060" s="147">
        <v>32</v>
      </c>
      <c r="AA2060" s="147">
        <v>1281</v>
      </c>
      <c r="AB2060" s="21">
        <v>0</v>
      </c>
      <c r="AC2060" s="21">
        <v>0</v>
      </c>
      <c r="AD2060" s="153">
        <f>VLOOKUP(D2060,'Dados Base'!$B:$K,9,FALSE)*31536000/VLOOKUP($F2060,F:H,MATCH(H2059,F2059:AF2059,0),FALSE)</f>
        <v>13872.815594704472</v>
      </c>
      <c r="AE2060" s="153">
        <f>VLOOKUP(D2060,'Dados Base'!$B:$K,10,FALSE)*31536000/VLOOKUP($F2060,F:H,MATCH(H2059,F2059:AF2059,0),FALSE)</f>
        <v>1501.2446575628062</v>
      </c>
      <c r="AF2060" s="148">
        <v>94.19</v>
      </c>
      <c r="AG2060" s="21">
        <v>99.52</v>
      </c>
      <c r="AH2060" s="148">
        <v>94.19</v>
      </c>
      <c r="AI2060" s="148">
        <v>18.600000000000001</v>
      </c>
      <c r="AJ2060" s="148">
        <v>99.03</v>
      </c>
      <c r="AK2060" s="72">
        <f>(SUMIFS('Banco de Indicadores Mun. (2)'!I:I,'Banco de Indicadores Mun. (2)'!B:B,'Banco de Indicadores - Mun. (1)'!B2060,'Banco de Indicadores Mun. (2)'!A:A,'Banco de Indicadores - Mun. (1)'!A2060) / VLOOKUP(D2060,'Dados Base'!$B:$K,8,FALSE)) * 100</f>
        <v>50.871988207547133</v>
      </c>
      <c r="AL2060" s="72">
        <f>(SUMIFS('Banco de Indicadores Mun. (2)'!I:I,'Banco de Indicadores Mun. (2)'!B:B,'Banco de Indicadores - Mun. (1)'!B2060,'Banco de Indicadores Mun. (2)'!A:A,'Banco de Indicadores - Mun. (1)'!A2060) / VLOOKUP(D2060,'Dados Base'!$B:$K,9,FALSE)) * 100</f>
        <v>17.03769589257503</v>
      </c>
      <c r="AM2060" s="72">
        <f>(SUMIFS('Banco de Indicadores Mun. (2)'!J:J,'Banco de Indicadores Mun. (2)'!B:B,'Banco de Indicadores - Mun. (1)'!B2060,'Banco de Indicadores Mun. (2)'!A:A,'Banco de Indicadores - Mun. (1)'!A2060) / VLOOKUP(D2060,'Dados Base'!$B:$K,7,FALSE)) * 100</f>
        <v>74.640797909407624</v>
      </c>
      <c r="AN2060" s="72">
        <f>(SUMIFS('Banco de Indicadores Mun. (2)'!K:K,'Banco de Indicadores Mun. (2)'!B:B,'Banco de Indicadores - Mun. (1)'!B2060,'Banco de Indicadores Mun. (2)'!A:A,'Banco de Indicadores - Mun. (1)'!A2060) / VLOOKUP(D2060,'Dados Base'!$B:$K,10,FALSE)) * 100</f>
        <v>1.0789343065693431</v>
      </c>
      <c r="AO2060" s="21"/>
      <c r="AP2060" s="21">
        <v>0</v>
      </c>
      <c r="AQ2060" s="5">
        <v>0</v>
      </c>
      <c r="AR2060" s="9">
        <v>7.9</v>
      </c>
      <c r="AS2060" s="22">
        <v>100</v>
      </c>
      <c r="AT2060" s="22">
        <v>5</v>
      </c>
      <c r="AU2060" s="22">
        <v>2.4371667936024437</v>
      </c>
      <c r="AV2060" s="23">
        <v>2.04</v>
      </c>
      <c r="AW2060" s="12">
        <v>0</v>
      </c>
      <c r="AX2060" s="21">
        <v>0</v>
      </c>
      <c r="AY2060" s="116">
        <v>8.9857131127089183</v>
      </c>
    </row>
    <row r="2061" spans="1:51" ht="15.75" x14ac:dyDescent="0.25">
      <c r="A2061" s="144">
        <v>2014</v>
      </c>
      <c r="B2061" s="77" t="s">
        <v>126</v>
      </c>
      <c r="C2061" s="78">
        <v>4</v>
      </c>
      <c r="D2061" s="77">
        <v>3510906</v>
      </c>
      <c r="E2061" s="78">
        <v>35109064</v>
      </c>
      <c r="F2061" s="78" t="str">
        <f t="shared" si="87"/>
        <v>351090642014</v>
      </c>
      <c r="G2061" s="89">
        <v>-0.9243562569894892</v>
      </c>
      <c r="H2061" s="80">
        <f t="shared" si="86"/>
        <v>2569</v>
      </c>
      <c r="I2061" s="94">
        <v>1845</v>
      </c>
      <c r="J2061" s="95">
        <v>724</v>
      </c>
      <c r="K2061" s="83">
        <f>(H2061)/VLOOKUP(D2061,'Dados Base'!$B:$K,6,FALSE)</f>
        <v>13.45589775822334</v>
      </c>
      <c r="L2061" s="88">
        <f t="shared" si="88"/>
        <v>71.817827948618145</v>
      </c>
      <c r="M2061" s="85">
        <v>3</v>
      </c>
      <c r="N2061" s="92">
        <v>0.73399999999999999</v>
      </c>
      <c r="O2061" s="91">
        <v>87</v>
      </c>
      <c r="P2061" s="91" t="s">
        <v>691</v>
      </c>
      <c r="Q2061" s="91" t="s">
        <v>691</v>
      </c>
      <c r="R2061" s="91" t="s">
        <v>691</v>
      </c>
      <c r="S2061" s="91">
        <v>1</v>
      </c>
      <c r="T2061" s="87" t="s">
        <v>691</v>
      </c>
      <c r="U2061" s="91">
        <v>18</v>
      </c>
      <c r="V2061" s="91">
        <v>17</v>
      </c>
      <c r="W2061" s="93">
        <v>0</v>
      </c>
      <c r="X2061" s="146">
        <v>4.5586369791666666E-3</v>
      </c>
      <c r="Y2061" s="21">
        <v>1.26</v>
      </c>
      <c r="Z2061" s="147">
        <v>74</v>
      </c>
      <c r="AA2061" s="147">
        <v>23</v>
      </c>
      <c r="AB2061" s="21">
        <v>0</v>
      </c>
      <c r="AC2061" s="21">
        <v>0</v>
      </c>
      <c r="AD2061" s="153">
        <f>VLOOKUP(D2061,'Dados Base'!$B:$K,9,FALSE)*31536000/VLOOKUP($F2061,F:H,MATCH(H2060,F2060:AF2060,0),FALSE)</f>
        <v>37072.292720903075</v>
      </c>
      <c r="AE2061" s="153">
        <f>VLOOKUP(D2061,'Dados Base'!$B:$K,10,FALSE)*31536000/VLOOKUP($F2061,F:H,MATCH(H2060,F2060:AF2060,0),FALSE)</f>
        <v>3805.4340210198516</v>
      </c>
      <c r="AF2061" s="148">
        <v>68.14</v>
      </c>
      <c r="AG2061" s="21" t="s">
        <v>692</v>
      </c>
      <c r="AH2061" s="148">
        <v>66.099999999999994</v>
      </c>
      <c r="AI2061" s="148">
        <v>19.739999999999998</v>
      </c>
      <c r="AJ2061" s="148">
        <v>100</v>
      </c>
      <c r="AK2061" s="72">
        <f>(SUMIFS('Banco de Indicadores Mun. (2)'!I:I,'Banco de Indicadores Mun. (2)'!B:B,'Banco de Indicadores - Mun. (1)'!B2061,'Banco de Indicadores Mun. (2)'!A:A,'Banco de Indicadores - Mun. (1)'!A2061) / VLOOKUP(D2061,'Dados Base'!$B:$K,8,FALSE)) * 100</f>
        <v>4.7788124999999999</v>
      </c>
      <c r="AL2061" s="72">
        <f>(SUMIFS('Banco de Indicadores Mun. (2)'!I:I,'Banco de Indicadores Mun. (2)'!B:B,'Banco de Indicadores - Mun. (1)'!B2061,'Banco de Indicadores Mun. (2)'!A:A,'Banco de Indicadores - Mun. (1)'!A2061) / VLOOKUP(D2061,'Dados Base'!$B:$K,9,FALSE)) * 100</f>
        <v>1.5190927152317879</v>
      </c>
      <c r="AM2061" s="72">
        <f>(SUMIFS('Banco de Indicadores Mun. (2)'!J:J,'Banco de Indicadores Mun. (2)'!B:B,'Banco de Indicadores - Mun. (1)'!B2061,'Banco de Indicadores Mun. (2)'!A:A,'Banco de Indicadores - Mun. (1)'!A2061) / VLOOKUP(D2061,'Dados Base'!$B:$K,7,FALSE)) * 100</f>
        <v>6.8943846153846149</v>
      </c>
      <c r="AN2061" s="72">
        <f>(SUMIFS('Banco de Indicadores Mun. (2)'!K:K,'Banco de Indicadores Mun. (2)'!B:B,'Banco de Indicadores - Mun. (1)'!B2061,'Banco de Indicadores Mun. (2)'!A:A,'Banco de Indicadores - Mun. (1)'!A2061) / VLOOKUP(D2061,'Dados Base'!$B:$K,10,FALSE)) * 100</f>
        <v>0.34293548387096773</v>
      </c>
      <c r="AO2061" s="21"/>
      <c r="AP2061" s="21">
        <v>0</v>
      </c>
      <c r="AQ2061" s="5">
        <v>0</v>
      </c>
      <c r="AR2061" s="9">
        <v>8.3000000000000007</v>
      </c>
      <c r="AS2061" s="22">
        <v>92</v>
      </c>
      <c r="AT2061" s="22">
        <v>92</v>
      </c>
      <c r="AU2061" s="22">
        <v>76.288659793814432</v>
      </c>
      <c r="AV2061" s="23">
        <v>8.34</v>
      </c>
      <c r="AW2061" s="12">
        <v>0</v>
      </c>
      <c r="AX2061" s="21">
        <v>0</v>
      </c>
      <c r="AY2061" s="116">
        <v>154.4411421894645</v>
      </c>
    </row>
    <row r="2062" spans="1:51" ht="15.75" x14ac:dyDescent="0.25">
      <c r="A2062" s="144">
        <v>2014</v>
      </c>
      <c r="B2062" s="77" t="s">
        <v>127</v>
      </c>
      <c r="C2062" s="78">
        <v>19</v>
      </c>
      <c r="D2062" s="77">
        <v>3511003</v>
      </c>
      <c r="E2062" s="78">
        <v>351100319</v>
      </c>
      <c r="F2062" s="78" t="str">
        <f t="shared" si="87"/>
        <v>3511003192014</v>
      </c>
      <c r="G2062" s="89">
        <v>1.7104315331232911</v>
      </c>
      <c r="H2062" s="80">
        <f t="shared" si="86"/>
        <v>19116</v>
      </c>
      <c r="I2062" s="94">
        <v>14426</v>
      </c>
      <c r="J2062" s="95">
        <v>4690</v>
      </c>
      <c r="K2062" s="83">
        <f>(H2062)/VLOOKUP(D2062,'Dados Base'!$B:$K,6,FALSE)</f>
        <v>17.988989789676751</v>
      </c>
      <c r="L2062" s="88">
        <f t="shared" si="88"/>
        <v>75.465578572923206</v>
      </c>
      <c r="M2062" s="85">
        <v>2</v>
      </c>
      <c r="N2062" s="92">
        <v>0.73099999999999998</v>
      </c>
      <c r="O2062" s="91">
        <v>88</v>
      </c>
      <c r="P2062" s="91" t="s">
        <v>691</v>
      </c>
      <c r="Q2062" s="91" t="s">
        <v>691</v>
      </c>
      <c r="R2062" s="91" t="s">
        <v>691</v>
      </c>
      <c r="S2062" s="91">
        <v>14</v>
      </c>
      <c r="T2062" s="87" t="s">
        <v>691</v>
      </c>
      <c r="U2062" s="91">
        <v>115</v>
      </c>
      <c r="V2062" s="91">
        <v>71</v>
      </c>
      <c r="W2062" s="93">
        <v>154.34</v>
      </c>
      <c r="X2062" s="146">
        <v>4.1296555875000002E-2</v>
      </c>
      <c r="Y2062" s="21">
        <v>10.36</v>
      </c>
      <c r="Z2062" s="147">
        <v>713</v>
      </c>
      <c r="AA2062" s="147">
        <v>87</v>
      </c>
      <c r="AB2062" s="21">
        <v>2</v>
      </c>
      <c r="AC2062" s="21">
        <v>0</v>
      </c>
      <c r="AD2062" s="153">
        <f>VLOOKUP(D2062,'Dados Base'!$B:$K,9,FALSE)*31536000/VLOOKUP($F2062,F:H,MATCH(H2061,F2061:AF2061,0),FALSE)</f>
        <v>12768.813559322034</v>
      </c>
      <c r="AE2062" s="153">
        <f>VLOOKUP(D2062,'Dados Base'!$B:$K,10,FALSE)*31536000/VLOOKUP($F2062,F:H,MATCH(H2061,F2061:AF2061,0),FALSE)</f>
        <v>1121.8079096045196</v>
      </c>
      <c r="AF2062" s="148">
        <v>70.97</v>
      </c>
      <c r="AG2062" s="21">
        <v>100</v>
      </c>
      <c r="AH2062" s="148">
        <v>68.13</v>
      </c>
      <c r="AI2062" s="148">
        <v>31.08</v>
      </c>
      <c r="AJ2062" s="148">
        <v>94.04</v>
      </c>
      <c r="AK2062" s="72">
        <f>(SUMIFS('Banco de Indicadores Mun. (2)'!I:I,'Banco de Indicadores Mun. (2)'!B:B,'Banco de Indicadores - Mun. (1)'!B2062,'Banco de Indicadores Mun. (2)'!A:A,'Banco de Indicadores - Mun. (1)'!A2062) / VLOOKUP(D2062,'Dados Base'!$B:$K,8,FALSE)) * 100</f>
        <v>3.4967976653696491</v>
      </c>
      <c r="AL2062" s="72">
        <f>(SUMIFS('Banco de Indicadores Mun. (2)'!I:I,'Banco de Indicadores Mun. (2)'!B:B,'Banco de Indicadores - Mun. (1)'!B2062,'Banco de Indicadores Mun. (2)'!A:A,'Banco de Indicadores - Mun. (1)'!A2062) / VLOOKUP(D2062,'Dados Base'!$B:$K,9,FALSE)) * 100</f>
        <v>1.161081395348837</v>
      </c>
      <c r="AM2062" s="72">
        <f>(SUMIFS('Banco de Indicadores Mun. (2)'!J:J,'Banco de Indicadores Mun. (2)'!B:B,'Banco de Indicadores - Mun. (1)'!B2062,'Banco de Indicadores Mun. (2)'!A:A,'Banco de Indicadores - Mun. (1)'!A2062) / VLOOKUP(D2062,'Dados Base'!$B:$K,7,FALSE)) * 100</f>
        <v>0.82507936507936508</v>
      </c>
      <c r="AN2062" s="72">
        <f>(SUMIFS('Banco de Indicadores Mun. (2)'!K:K,'Banco de Indicadores Mun. (2)'!B:B,'Banco de Indicadores - Mun. (1)'!B2062,'Banco de Indicadores Mun. (2)'!A:A,'Banco de Indicadores - Mun. (1)'!A2062) / VLOOKUP(D2062,'Dados Base'!$B:$K,10,FALSE)) * 100</f>
        <v>10.92260294117647</v>
      </c>
      <c r="AO2062" s="21"/>
      <c r="AP2062" s="21">
        <v>0</v>
      </c>
      <c r="AQ2062" s="5">
        <v>0</v>
      </c>
      <c r="AR2062" s="9">
        <v>8.4</v>
      </c>
      <c r="AS2062" s="22">
        <v>96</v>
      </c>
      <c r="AT2062" s="22">
        <v>96</v>
      </c>
      <c r="AU2062" s="22">
        <v>89.125</v>
      </c>
      <c r="AV2062" s="23">
        <v>9.64</v>
      </c>
      <c r="AW2062" s="12">
        <v>0</v>
      </c>
      <c r="AX2062" s="21">
        <v>0</v>
      </c>
      <c r="AY2062" s="116">
        <v>139.16363166312985</v>
      </c>
    </row>
    <row r="2063" spans="1:51" ht="15.75" x14ac:dyDescent="0.25">
      <c r="A2063" s="144">
        <v>2014</v>
      </c>
      <c r="B2063" s="77" t="s">
        <v>128</v>
      </c>
      <c r="C2063" s="78">
        <v>15</v>
      </c>
      <c r="D2063" s="77">
        <v>3511102</v>
      </c>
      <c r="E2063" s="78">
        <v>351110215</v>
      </c>
      <c r="F2063" s="78" t="str">
        <f t="shared" si="87"/>
        <v>3511102152014</v>
      </c>
      <c r="G2063" s="89">
        <v>0.55092961436282728</v>
      </c>
      <c r="H2063" s="80">
        <f t="shared" si="86"/>
        <v>114778</v>
      </c>
      <c r="I2063" s="94">
        <v>113856</v>
      </c>
      <c r="J2063" s="95">
        <v>922</v>
      </c>
      <c r="K2063" s="83">
        <f>(H2063)/VLOOKUP(D2063,'Dados Base'!$B:$K,6,FALSE)</f>
        <v>392.75253216534355</v>
      </c>
      <c r="L2063" s="88">
        <f t="shared" si="88"/>
        <v>99.196710170938687</v>
      </c>
      <c r="M2063" s="85">
        <v>1</v>
      </c>
      <c r="N2063" s="92">
        <v>0.78500000000000003</v>
      </c>
      <c r="O2063" s="91">
        <v>125</v>
      </c>
      <c r="P2063" s="91" t="s">
        <v>691</v>
      </c>
      <c r="Q2063" s="91" t="s">
        <v>691</v>
      </c>
      <c r="R2063" s="91" t="s">
        <v>691</v>
      </c>
      <c r="S2063" s="91">
        <v>352</v>
      </c>
      <c r="T2063" s="87" t="s">
        <v>691</v>
      </c>
      <c r="U2063" s="91">
        <v>1875</v>
      </c>
      <c r="V2063" s="91">
        <v>1493</v>
      </c>
      <c r="W2063" s="93">
        <v>0</v>
      </c>
      <c r="X2063" s="146">
        <v>0.39666426592592591</v>
      </c>
      <c r="Y2063" s="21">
        <v>106.11</v>
      </c>
      <c r="Z2063" s="147">
        <v>0</v>
      </c>
      <c r="AA2063" s="147">
        <v>6367</v>
      </c>
      <c r="AB2063" s="21">
        <v>23</v>
      </c>
      <c r="AC2063" s="21">
        <v>1</v>
      </c>
      <c r="AD2063" s="153">
        <f>VLOOKUP(D2063,'Dados Base'!$B:$K,9,FALSE)*31536000/VLOOKUP($F2063,F:H,MATCH(H2062,F2062:AF2062,0),FALSE)</f>
        <v>604.46427015630172</v>
      </c>
      <c r="AE2063" s="153">
        <f>VLOOKUP(D2063,'Dados Base'!$B:$K,10,FALSE)*31536000/VLOOKUP($F2063,F:H,MATCH(H2062,F2062:AF2062,0),FALSE)</f>
        <v>63.193991879976991</v>
      </c>
      <c r="AF2063" s="148">
        <v>99.2</v>
      </c>
      <c r="AG2063" s="21">
        <v>99.2</v>
      </c>
      <c r="AH2063" s="148">
        <v>99.2</v>
      </c>
      <c r="AI2063" s="148">
        <v>25.85</v>
      </c>
      <c r="AJ2063" s="148">
        <v>100</v>
      </c>
      <c r="AK2063" s="72">
        <f>(SUMIFS('Banco de Indicadores Mun. (2)'!I:I,'Banco de Indicadores Mun. (2)'!B:B,'Banco de Indicadores - Mun. (1)'!B2063,'Banco de Indicadores Mun. (2)'!A:A,'Banco de Indicadores - Mun. (1)'!A2063) / VLOOKUP(D2063,'Dados Base'!$B:$K,8,FALSE)) * 100</f>
        <v>141.80265753424723</v>
      </c>
      <c r="AL2063" s="72">
        <f>(SUMIFS('Banco de Indicadores Mun. (2)'!I:I,'Banco de Indicadores Mun. (2)'!B:B,'Banco de Indicadores - Mun. (1)'!B2063,'Banco de Indicadores Mun. (2)'!A:A,'Banco de Indicadores - Mun. (1)'!A2063) / VLOOKUP(D2063,'Dados Base'!$B:$K,9,FALSE)) * 100</f>
        <v>47.052700000000215</v>
      </c>
      <c r="AM2063" s="72">
        <f>(SUMIFS('Banco de Indicadores Mun. (2)'!J:J,'Banco de Indicadores Mun. (2)'!B:B,'Banco de Indicadores - Mun. (1)'!B2063,'Banco de Indicadores Mun. (2)'!A:A,'Banco de Indicadores - Mun. (1)'!A2063) / VLOOKUP(D2063,'Dados Base'!$B:$K,7,FALSE)) * 100</f>
        <v>49.915380000000006</v>
      </c>
      <c r="AN2063" s="72">
        <f>(SUMIFS('Banco de Indicadores Mun. (2)'!K:K,'Banco de Indicadores Mun. (2)'!B:B,'Banco de Indicadores - Mun. (1)'!B2063,'Banco de Indicadores Mun. (2)'!A:A,'Banco de Indicadores - Mun. (1)'!A2063) / VLOOKUP(D2063,'Dados Base'!$B:$K,10,FALSE)) * 100</f>
        <v>341.55760869565427</v>
      </c>
      <c r="AO2063" s="21"/>
      <c r="AP2063" s="21">
        <v>0</v>
      </c>
      <c r="AQ2063" s="5">
        <v>0</v>
      </c>
      <c r="AR2063" s="9">
        <v>9.6</v>
      </c>
      <c r="AS2063" s="22">
        <v>98</v>
      </c>
      <c r="AT2063" s="22">
        <v>0</v>
      </c>
      <c r="AU2063" s="22">
        <v>0</v>
      </c>
      <c r="AV2063" s="23">
        <v>1.47</v>
      </c>
      <c r="AW2063" s="12">
        <v>5</v>
      </c>
      <c r="AX2063" s="21">
        <v>1</v>
      </c>
      <c r="AY2063" s="116">
        <v>138.38850495497823</v>
      </c>
    </row>
    <row r="2064" spans="1:51" ht="15.75" x14ac:dyDescent="0.25">
      <c r="A2064" s="144">
        <v>2014</v>
      </c>
      <c r="B2064" s="77" t="s">
        <v>129</v>
      </c>
      <c r="C2064" s="78">
        <v>15</v>
      </c>
      <c r="D2064" s="77">
        <v>3511201</v>
      </c>
      <c r="E2064" s="78">
        <v>351120115</v>
      </c>
      <c r="F2064" s="78" t="str">
        <f t="shared" si="87"/>
        <v>3511201152014</v>
      </c>
      <c r="G2064" s="89">
        <v>0.73714792263936957</v>
      </c>
      <c r="H2064" s="80">
        <f t="shared" si="86"/>
        <v>7301</v>
      </c>
      <c r="I2064" s="94">
        <v>6763</v>
      </c>
      <c r="J2064" s="95">
        <v>538</v>
      </c>
      <c r="K2064" s="83">
        <f>(H2064)/VLOOKUP(D2064,'Dados Base'!$B:$K,6,FALSE)</f>
        <v>50.202846730385751</v>
      </c>
      <c r="L2064" s="88">
        <f t="shared" si="88"/>
        <v>92.631146418298854</v>
      </c>
      <c r="M2064" s="85">
        <v>3</v>
      </c>
      <c r="N2064" s="92">
        <v>0.751</v>
      </c>
      <c r="O2064" s="91">
        <v>34</v>
      </c>
      <c r="P2064" s="91" t="s">
        <v>691</v>
      </c>
      <c r="Q2064" s="91" t="s">
        <v>691</v>
      </c>
      <c r="R2064" s="91" t="s">
        <v>691</v>
      </c>
      <c r="S2064" s="91">
        <v>10</v>
      </c>
      <c r="T2064" s="87" t="s">
        <v>691</v>
      </c>
      <c r="U2064" s="91">
        <v>43</v>
      </c>
      <c r="V2064" s="91">
        <v>48</v>
      </c>
      <c r="W2064" s="93">
        <v>0</v>
      </c>
      <c r="X2064" s="146">
        <v>1.8482557552083334E-2</v>
      </c>
      <c r="Y2064" s="21">
        <v>4.87</v>
      </c>
      <c r="Z2064" s="147">
        <v>346</v>
      </c>
      <c r="AA2064" s="147">
        <v>30</v>
      </c>
      <c r="AB2064" s="21">
        <v>1</v>
      </c>
      <c r="AC2064" s="21">
        <v>0</v>
      </c>
      <c r="AD2064" s="153">
        <f>VLOOKUP(D2064,'Dados Base'!$B:$K,9,FALSE)*31536000/VLOOKUP($F2064,F:H,MATCH(H2063,F2063:AF2063,0),FALSE)</f>
        <v>4837.737296260786</v>
      </c>
      <c r="AE2064" s="153">
        <f>VLOOKUP(D2064,'Dados Base'!$B:$K,10,FALSE)*31536000/VLOOKUP($F2064,F:H,MATCH(H2063,F2063:AF2063,0),FALSE)</f>
        <v>518.32899602794134</v>
      </c>
      <c r="AF2064" s="148">
        <v>97.21</v>
      </c>
      <c r="AG2064" s="21">
        <v>100</v>
      </c>
      <c r="AH2064" s="148">
        <v>97.09</v>
      </c>
      <c r="AI2064" s="148">
        <v>13.19</v>
      </c>
      <c r="AJ2064" s="148">
        <v>100</v>
      </c>
      <c r="AK2064" s="72">
        <f>(SUMIFS('Banco de Indicadores Mun. (2)'!I:I,'Banco de Indicadores Mun. (2)'!B:B,'Banco de Indicadores - Mun. (1)'!B2064,'Banco de Indicadores Mun. (2)'!A:A,'Banco de Indicadores - Mun. (1)'!A2064) / VLOOKUP(D2064,'Dados Base'!$B:$K,8,FALSE)) * 100</f>
        <v>32.305694444444441</v>
      </c>
      <c r="AL2064" s="72">
        <f>(SUMIFS('Banco de Indicadores Mun. (2)'!I:I,'Banco de Indicadores Mun. (2)'!B:B,'Banco de Indicadores - Mun. (1)'!B2064,'Banco de Indicadores Mun. (2)'!A:A,'Banco de Indicadores - Mun. (1)'!A2064) / VLOOKUP(D2064,'Dados Base'!$B:$K,9,FALSE)) * 100</f>
        <v>10.383973214285714</v>
      </c>
      <c r="AM2064" s="72">
        <f>(SUMIFS('Banco de Indicadores Mun. (2)'!J:J,'Banco de Indicadores Mun. (2)'!B:B,'Banco de Indicadores - Mun. (1)'!B2064,'Banco de Indicadores Mun. (2)'!A:A,'Banco de Indicadores - Mun. (1)'!A2064) / VLOOKUP(D2064,'Dados Base'!$B:$K,7,FALSE)) * 100</f>
        <v>34.743916666666671</v>
      </c>
      <c r="AN2064" s="72">
        <f>(SUMIFS('Banco de Indicadores Mun. (2)'!K:K,'Banco de Indicadores Mun. (2)'!B:B,'Banco de Indicadores - Mun. (1)'!B2064,'Banco de Indicadores Mun. (2)'!A:A,'Banco de Indicadores - Mun. (1)'!A2064) / VLOOKUP(D2064,'Dados Base'!$B:$K,10,FALSE)) * 100</f>
        <v>27.42925</v>
      </c>
      <c r="AO2064" s="21"/>
      <c r="AP2064" s="21">
        <v>0</v>
      </c>
      <c r="AQ2064" s="5">
        <v>0</v>
      </c>
      <c r="AR2064" s="9">
        <v>8</v>
      </c>
      <c r="AS2064" s="22">
        <v>100</v>
      </c>
      <c r="AT2064" s="22">
        <v>100</v>
      </c>
      <c r="AU2064" s="22">
        <v>92.021276595744681</v>
      </c>
      <c r="AV2064" s="23">
        <v>10</v>
      </c>
      <c r="AW2064" s="12">
        <v>0</v>
      </c>
      <c r="AX2064" s="21">
        <v>0</v>
      </c>
      <c r="AY2064" s="116">
        <v>153.60238886795702</v>
      </c>
    </row>
    <row r="2065" spans="1:51" ht="15.75" x14ac:dyDescent="0.25">
      <c r="A2065" s="144">
        <v>2014</v>
      </c>
      <c r="B2065" s="77" t="s">
        <v>130</v>
      </c>
      <c r="C2065" s="78">
        <v>15</v>
      </c>
      <c r="D2065" s="77">
        <v>3511300</v>
      </c>
      <c r="E2065" s="78">
        <v>351130015</v>
      </c>
      <c r="F2065" s="78" t="str">
        <f t="shared" si="87"/>
        <v>3511300152014</v>
      </c>
      <c r="G2065" s="89">
        <v>1.4770259283915843</v>
      </c>
      <c r="H2065" s="80">
        <f t="shared" si="86"/>
        <v>8337</v>
      </c>
      <c r="I2065" s="94">
        <v>6732</v>
      </c>
      <c r="J2065" s="95">
        <v>1605</v>
      </c>
      <c r="K2065" s="83">
        <f>(H2065)/VLOOKUP(D2065,'Dados Base'!$B:$K,6,FALSE)</f>
        <v>42.187025604695883</v>
      </c>
      <c r="L2065" s="88">
        <f t="shared" si="88"/>
        <v>80.74847067290392</v>
      </c>
      <c r="M2065" s="85">
        <v>2</v>
      </c>
      <c r="N2065" s="92">
        <v>0.76600000000000001</v>
      </c>
      <c r="O2065" s="91">
        <v>97</v>
      </c>
      <c r="P2065" s="91" t="s">
        <v>691</v>
      </c>
      <c r="Q2065" s="91" t="s">
        <v>691</v>
      </c>
      <c r="R2065" s="91" t="s">
        <v>691</v>
      </c>
      <c r="S2065" s="91">
        <v>49</v>
      </c>
      <c r="T2065" s="87" t="s">
        <v>691</v>
      </c>
      <c r="U2065" s="91">
        <v>134</v>
      </c>
      <c r="V2065" s="91">
        <v>74</v>
      </c>
      <c r="W2065" s="93">
        <v>0</v>
      </c>
      <c r="X2065" s="146">
        <v>1.9980575781249999E-2</v>
      </c>
      <c r="Y2065" s="21">
        <v>4.8</v>
      </c>
      <c r="Z2065" s="147">
        <v>266</v>
      </c>
      <c r="AA2065" s="147">
        <v>104</v>
      </c>
      <c r="AB2065" s="21">
        <v>1</v>
      </c>
      <c r="AC2065" s="21">
        <v>0</v>
      </c>
      <c r="AD2065" s="153">
        <f>VLOOKUP(D2065,'Dados Base'!$B:$K,9,FALSE)*31536000/VLOOKUP($F2065,F:H,MATCH(H2064,F2064:AF2064,0),FALSE)</f>
        <v>5409.1975530766467</v>
      </c>
      <c r="AE2065" s="153">
        <f>VLOOKUP(D2065,'Dados Base'!$B:$K,10,FALSE)*31536000/VLOOKUP($F2065,F:H,MATCH(H2064,F2064:AF2064,0),FALSE)</f>
        <v>491.74523209787691</v>
      </c>
      <c r="AF2065" s="148">
        <v>92.03</v>
      </c>
      <c r="AG2065" s="21">
        <v>100</v>
      </c>
      <c r="AH2065" s="148">
        <v>87.47</v>
      </c>
      <c r="AI2065" s="148">
        <v>39.880000000000003</v>
      </c>
      <c r="AJ2065" s="148">
        <v>92.03</v>
      </c>
      <c r="AK2065" s="72">
        <f>(SUMIFS('Banco de Indicadores Mun. (2)'!I:I,'Banco de Indicadores Mun. (2)'!B:B,'Banco de Indicadores - Mun. (1)'!B2065,'Banco de Indicadores Mun. (2)'!A:A,'Banco de Indicadores - Mun. (1)'!A2065) / VLOOKUP(D2065,'Dados Base'!$B:$K,8,FALSE)) * 100</f>
        <v>7.935699999999998</v>
      </c>
      <c r="AL2065" s="72">
        <f>(SUMIFS('Banco de Indicadores Mun. (2)'!I:I,'Banco de Indicadores Mun. (2)'!B:B,'Banco de Indicadores - Mun. (1)'!B2065,'Banco de Indicadores Mun. (2)'!A:A,'Banco de Indicadores - Mun. (1)'!A2065) / VLOOKUP(D2065,'Dados Base'!$B:$K,9,FALSE)) * 100</f>
        <v>2.7747202797202792</v>
      </c>
      <c r="AM2065" s="72">
        <f>(SUMIFS('Banco de Indicadores Mun. (2)'!J:J,'Banco de Indicadores Mun. (2)'!B:B,'Banco de Indicadores - Mun. (1)'!B2065,'Banco de Indicadores Mun. (2)'!A:A,'Banco de Indicadores - Mun. (1)'!A2065) / VLOOKUP(D2065,'Dados Base'!$B:$K,7,FALSE)) * 100</f>
        <v>6.124621621621622</v>
      </c>
      <c r="AN2065" s="72">
        <f>(SUMIFS('Banco de Indicadores Mun. (2)'!K:K,'Banco de Indicadores Mun. (2)'!B:B,'Banco de Indicadores - Mun. (1)'!B2065,'Banco de Indicadores Mun. (2)'!A:A,'Banco de Indicadores - Mun. (1)'!A2065) / VLOOKUP(D2065,'Dados Base'!$B:$K,10,FALSE)) * 100</f>
        <v>13.090307692307688</v>
      </c>
      <c r="AO2065" s="21"/>
      <c r="AP2065" s="21">
        <v>0</v>
      </c>
      <c r="AQ2065" s="5">
        <v>0</v>
      </c>
      <c r="AR2065" s="9">
        <v>8.1</v>
      </c>
      <c r="AS2065" s="22">
        <v>97</v>
      </c>
      <c r="AT2065" s="22">
        <v>97</v>
      </c>
      <c r="AU2065" s="22">
        <v>71.891891891891888</v>
      </c>
      <c r="AV2065" s="23">
        <v>7.82</v>
      </c>
      <c r="AW2065" s="12">
        <v>0</v>
      </c>
      <c r="AX2065" s="21">
        <v>0</v>
      </c>
      <c r="AY2065" s="116">
        <v>61.431428400205021</v>
      </c>
    </row>
    <row r="2066" spans="1:51" ht="15.75" x14ac:dyDescent="0.25">
      <c r="A2066" s="144">
        <v>2014</v>
      </c>
      <c r="B2066" s="77" t="s">
        <v>131</v>
      </c>
      <c r="C2066" s="78">
        <v>17</v>
      </c>
      <c r="D2066" s="77">
        <v>3511409</v>
      </c>
      <c r="E2066" s="78">
        <v>351140917</v>
      </c>
      <c r="F2066" s="78" t="str">
        <f t="shared" si="87"/>
        <v>3511409172014</v>
      </c>
      <c r="G2066" s="89">
        <v>1.1888230310556303</v>
      </c>
      <c r="H2066" s="80">
        <f t="shared" si="86"/>
        <v>18212</v>
      </c>
      <c r="I2066" s="94">
        <v>16530</v>
      </c>
      <c r="J2066" s="95">
        <v>1682</v>
      </c>
      <c r="K2066" s="83">
        <f>(H2066)/VLOOKUP(D2066,'Dados Base'!$B:$K,6,FALSE)</f>
        <v>36.160749741879123</v>
      </c>
      <c r="L2066" s="88">
        <f t="shared" si="88"/>
        <v>90.764331210191088</v>
      </c>
      <c r="M2066" s="85">
        <v>4</v>
      </c>
      <c r="N2066" s="92">
        <v>0.72899999999999998</v>
      </c>
      <c r="O2066" s="91">
        <v>141</v>
      </c>
      <c r="P2066" s="91" t="s">
        <v>691</v>
      </c>
      <c r="Q2066" s="91" t="s">
        <v>691</v>
      </c>
      <c r="R2066" s="91" t="s">
        <v>691</v>
      </c>
      <c r="S2066" s="91">
        <v>26</v>
      </c>
      <c r="T2066" s="87" t="s">
        <v>691</v>
      </c>
      <c r="U2066" s="91">
        <v>173</v>
      </c>
      <c r="V2066" s="91">
        <v>120</v>
      </c>
      <c r="W2066" s="93">
        <v>25.4</v>
      </c>
      <c r="X2066" s="146">
        <v>5.497132001851851E-2</v>
      </c>
      <c r="Y2066" s="21">
        <v>11.87</v>
      </c>
      <c r="Z2066" s="147">
        <v>-25</v>
      </c>
      <c r="AA2066" s="147">
        <v>940</v>
      </c>
      <c r="AB2066" s="21">
        <v>1</v>
      </c>
      <c r="AC2066" s="21">
        <v>0</v>
      </c>
      <c r="AD2066" s="153">
        <f>VLOOKUP(D2066,'Dados Base'!$B:$K,9,FALSE)*31536000/VLOOKUP($F2066,F:H,MATCH(H2065,F2065:AF2065,0),FALSE)</f>
        <v>9142.8772238084784</v>
      </c>
      <c r="AE2066" s="153">
        <f>VLOOKUP(D2066,'Dados Base'!$B:$K,10,FALSE)*31536000/VLOOKUP($F2066,F:H,MATCH(H2065,F2065:AF2065,0),FALSE)</f>
        <v>1038.9633208873272</v>
      </c>
      <c r="AF2066" s="148">
        <v>99.16</v>
      </c>
      <c r="AG2066" s="21">
        <v>98.91</v>
      </c>
      <c r="AH2066" s="148">
        <v>99.16</v>
      </c>
      <c r="AI2066" s="148">
        <v>15.76</v>
      </c>
      <c r="AJ2066" s="148">
        <v>94.4</v>
      </c>
      <c r="AK2066" s="72">
        <f>(SUMIFS('Banco de Indicadores Mun. (2)'!I:I,'Banco de Indicadores Mun. (2)'!B:B,'Banco de Indicadores - Mun. (1)'!B2066,'Banco de Indicadores Mun. (2)'!A:A,'Banco de Indicadores - Mun. (1)'!A2066) / VLOOKUP(D2066,'Dados Base'!$B:$K,8,FALSE)) * 100</f>
        <v>5.9521771653543301</v>
      </c>
      <c r="AL2066" s="72">
        <f>(SUMIFS('Banco de Indicadores Mun. (2)'!I:I,'Banco de Indicadores Mun. (2)'!B:B,'Banco de Indicadores - Mun. (1)'!B2066,'Banco de Indicadores Mun. (2)'!A:A,'Banco de Indicadores - Mun. (1)'!A2066) / VLOOKUP(D2066,'Dados Base'!$B:$K,9,FALSE)) * 100</f>
        <v>2.8633579545454544</v>
      </c>
      <c r="AM2066" s="72">
        <f>(SUMIFS('Banco de Indicadores Mun. (2)'!J:J,'Banco de Indicadores Mun. (2)'!B:B,'Banco de Indicadores - Mun. (1)'!B2066,'Banco de Indicadores Mun. (2)'!A:A,'Banco de Indicadores - Mun. (1)'!A2066) / VLOOKUP(D2066,'Dados Base'!$B:$K,7,FALSE)) * 100</f>
        <v>4.1742628865979388</v>
      </c>
      <c r="AN2066" s="72">
        <f>(SUMIFS('Banco de Indicadores Mun. (2)'!K:K,'Banco de Indicadores Mun. (2)'!B:B,'Banco de Indicadores - Mun. (1)'!B2066,'Banco de Indicadores Mun. (2)'!A:A,'Banco de Indicadores - Mun. (1)'!A2066) / VLOOKUP(D2066,'Dados Base'!$B:$K,10,FALSE)) * 100</f>
        <v>11.700766666666663</v>
      </c>
      <c r="AO2066" s="21"/>
      <c r="AP2066" s="21">
        <v>0</v>
      </c>
      <c r="AQ2066" s="5">
        <v>0</v>
      </c>
      <c r="AR2066" s="9">
        <v>8</v>
      </c>
      <c r="AS2066" s="22">
        <v>95</v>
      </c>
      <c r="AT2066" s="22">
        <v>90.250000000000014</v>
      </c>
      <c r="AU2066" s="22">
        <v>-2.7322404371584668</v>
      </c>
      <c r="AV2066" s="23">
        <v>2.67</v>
      </c>
      <c r="AW2066" s="12">
        <v>0</v>
      </c>
      <c r="AX2066" s="21">
        <v>0</v>
      </c>
      <c r="AY2066" s="116">
        <v>52.608033208043892</v>
      </c>
    </row>
    <row r="2067" spans="1:51" ht="15.75" x14ac:dyDescent="0.25">
      <c r="A2067" s="144">
        <v>2014</v>
      </c>
      <c r="B2067" s="77" t="s">
        <v>132</v>
      </c>
      <c r="C2067" s="78">
        <v>10</v>
      </c>
      <c r="D2067" s="77">
        <v>3511508</v>
      </c>
      <c r="E2067" s="78">
        <v>351150810</v>
      </c>
      <c r="F2067" s="78" t="str">
        <f t="shared" si="87"/>
        <v>3511508102014</v>
      </c>
      <c r="G2067" s="89">
        <v>2.4378723947894754</v>
      </c>
      <c r="H2067" s="80">
        <f t="shared" si="86"/>
        <v>42560</v>
      </c>
      <c r="I2067" s="94">
        <v>40358</v>
      </c>
      <c r="J2067" s="95">
        <v>2202</v>
      </c>
      <c r="K2067" s="83">
        <f>(H2067)/VLOOKUP(D2067,'Dados Base'!$B:$K,6,FALSE)</f>
        <v>333.12460864120226</v>
      </c>
      <c r="L2067" s="88">
        <f t="shared" si="88"/>
        <v>94.826127819548873</v>
      </c>
      <c r="M2067" s="85">
        <v>3</v>
      </c>
      <c r="N2067" s="92">
        <v>0.78200000000000003</v>
      </c>
      <c r="O2067" s="91">
        <v>78</v>
      </c>
      <c r="P2067" s="91" t="s">
        <v>691</v>
      </c>
      <c r="Q2067" s="91" t="s">
        <v>691</v>
      </c>
      <c r="R2067" s="91" t="s">
        <v>691</v>
      </c>
      <c r="S2067" s="91">
        <v>259</v>
      </c>
      <c r="T2067" s="87" t="s">
        <v>691</v>
      </c>
      <c r="U2067" s="91">
        <v>474</v>
      </c>
      <c r="V2067" s="91">
        <v>374</v>
      </c>
      <c r="W2067" s="93">
        <v>0</v>
      </c>
      <c r="X2067" s="146">
        <v>0.12688308370370369</v>
      </c>
      <c r="Y2067" s="21">
        <v>33.619999999999997</v>
      </c>
      <c r="Z2067" s="147">
        <v>2054</v>
      </c>
      <c r="AA2067" s="147">
        <v>216</v>
      </c>
      <c r="AB2067" s="21">
        <v>5</v>
      </c>
      <c r="AC2067" s="21">
        <v>0</v>
      </c>
      <c r="AD2067" s="153">
        <f>VLOOKUP(D2067,'Dados Base'!$B:$K,9,FALSE)*31536000/VLOOKUP($F2067,F:H,MATCH(H2066,F2066:AF2066,0),FALSE)</f>
        <v>837.30451127819549</v>
      </c>
      <c r="AE2067" s="153">
        <f>VLOOKUP(D2067,'Dados Base'!$B:$K,10,FALSE)*31536000/VLOOKUP($F2067,F:H,MATCH(H2066,F2066:AF2066,0),FALSE)</f>
        <v>118.55639097744363</v>
      </c>
      <c r="AF2067" s="148">
        <v>97.94</v>
      </c>
      <c r="AG2067" s="21">
        <v>94.83</v>
      </c>
      <c r="AH2067" s="148">
        <v>95.9</v>
      </c>
      <c r="AI2067" s="148">
        <v>27.91</v>
      </c>
      <c r="AJ2067" s="148">
        <v>100</v>
      </c>
      <c r="AK2067" s="72">
        <f>(SUMIFS('Banco de Indicadores Mun. (2)'!I:I,'Banco de Indicadores Mun. (2)'!B:B,'Banco de Indicadores - Mun. (1)'!B2067,'Banco de Indicadores Mun. (2)'!A:A,'Banco de Indicadores - Mun. (1)'!A2067) / VLOOKUP(D2067,'Dados Base'!$B:$K,8,FALSE)) * 100</f>
        <v>103.88377500000001</v>
      </c>
      <c r="AL2067" s="72">
        <f>(SUMIFS('Banco de Indicadores Mun. (2)'!I:I,'Banco de Indicadores Mun. (2)'!B:B,'Banco de Indicadores - Mun. (1)'!B2067,'Banco de Indicadores Mun. (2)'!A:A,'Banco de Indicadores - Mun. (1)'!A2067) / VLOOKUP(D2067,'Dados Base'!$B:$K,9,FALSE)) * 100</f>
        <v>36.773017699115051</v>
      </c>
      <c r="AM2067" s="72">
        <f>(SUMIFS('Banco de Indicadores Mun. (2)'!J:J,'Banco de Indicadores Mun. (2)'!B:B,'Banco de Indicadores - Mun. (1)'!B2067,'Banco de Indicadores Mun. (2)'!A:A,'Banco de Indicadores - Mun. (1)'!A2067) / VLOOKUP(D2067,'Dados Base'!$B:$K,7,FALSE)) * 100</f>
        <v>170.63183333333336</v>
      </c>
      <c r="AN2067" s="72">
        <f>(SUMIFS('Banco de Indicadores Mun. (2)'!K:K,'Banco de Indicadores Mun. (2)'!B:B,'Banco de Indicadores - Mun. (1)'!B2067,'Banco de Indicadores Mun. (2)'!A:A,'Banco de Indicadores - Mun. (1)'!A2067) / VLOOKUP(D2067,'Dados Base'!$B:$K,10,FALSE)) * 100</f>
        <v>3.7616874999999994</v>
      </c>
      <c r="AO2067" s="21"/>
      <c r="AP2067" s="21">
        <v>0</v>
      </c>
      <c r="AQ2067" s="5">
        <v>0</v>
      </c>
      <c r="AR2067" s="9">
        <v>8.5</v>
      </c>
      <c r="AS2067" s="22">
        <v>97</v>
      </c>
      <c r="AT2067" s="22">
        <v>97.000000000000014</v>
      </c>
      <c r="AU2067" s="22">
        <v>90.484581497797365</v>
      </c>
      <c r="AV2067" s="23">
        <v>9.9600000000000009</v>
      </c>
      <c r="AW2067" s="12">
        <v>1</v>
      </c>
      <c r="AX2067" s="21">
        <v>0</v>
      </c>
      <c r="AY2067" s="116">
        <v>196.15647436774944</v>
      </c>
    </row>
    <row r="2068" spans="1:51" ht="15.75" x14ac:dyDescent="0.25">
      <c r="A2068" s="144">
        <v>2014</v>
      </c>
      <c r="B2068" s="77" t="s">
        <v>133</v>
      </c>
      <c r="C2068" s="78">
        <v>10</v>
      </c>
      <c r="D2068" s="77">
        <v>3511607</v>
      </c>
      <c r="E2068" s="78">
        <v>351160710</v>
      </c>
      <c r="F2068" s="78" t="str">
        <f t="shared" si="87"/>
        <v>3511607102014</v>
      </c>
      <c r="G2068" s="89">
        <v>1.6152940473206812</v>
      </c>
      <c r="H2068" s="80">
        <f t="shared" si="86"/>
        <v>16311</v>
      </c>
      <c r="I2068" s="94">
        <v>11013</v>
      </c>
      <c r="J2068" s="95">
        <v>5298</v>
      </c>
      <c r="K2068" s="83">
        <f>(H2068)/VLOOKUP(D2068,'Dados Base'!$B:$K,6,FALSE)</f>
        <v>85.761606814238391</v>
      </c>
      <c r="L2068" s="88">
        <f t="shared" si="88"/>
        <v>67.518852308258232</v>
      </c>
      <c r="M2068" s="85">
        <v>3</v>
      </c>
      <c r="N2068" s="92">
        <v>0.70599999999999996</v>
      </c>
      <c r="O2068" s="91">
        <v>100</v>
      </c>
      <c r="P2068" s="91" t="s">
        <v>691</v>
      </c>
      <c r="Q2068" s="91" t="s">
        <v>691</v>
      </c>
      <c r="R2068" s="91" t="s">
        <v>691</v>
      </c>
      <c r="S2068" s="91">
        <v>36</v>
      </c>
      <c r="T2068" s="87" t="s">
        <v>691</v>
      </c>
      <c r="U2068" s="91">
        <v>136</v>
      </c>
      <c r="V2068" s="91">
        <v>103</v>
      </c>
      <c r="W2068" s="93">
        <v>0</v>
      </c>
      <c r="X2068" s="146">
        <v>4.0673592888888895E-2</v>
      </c>
      <c r="Y2068" s="21">
        <v>8.01</v>
      </c>
      <c r="Z2068" s="147">
        <v>372</v>
      </c>
      <c r="AA2068" s="147">
        <v>246</v>
      </c>
      <c r="AB2068" s="21">
        <v>2</v>
      </c>
      <c r="AC2068" s="21">
        <v>1</v>
      </c>
      <c r="AD2068" s="153">
        <f>VLOOKUP(D2068,'Dados Base'!$B:$K,9,FALSE)*31536000/VLOOKUP($F2068,F:H,MATCH(H2067,F2067:AF2067,0),FALSE)</f>
        <v>3344.8151554165902</v>
      </c>
      <c r="AE2068" s="153">
        <f>VLOOKUP(D2068,'Dados Base'!$B:$K,10,FALSE)*31536000/VLOOKUP($F2068,F:H,MATCH(H2067,F2067:AF2067,0),FALSE)</f>
        <v>502.68898289497884</v>
      </c>
      <c r="AF2068" s="148">
        <v>81.92</v>
      </c>
      <c r="AG2068" s="21">
        <v>67.510000000000005</v>
      </c>
      <c r="AH2068" s="148">
        <v>62.21</v>
      </c>
      <c r="AI2068" s="148">
        <v>23.33</v>
      </c>
      <c r="AJ2068" s="148">
        <v>100</v>
      </c>
      <c r="AK2068" s="72">
        <f>(SUMIFS('Banco de Indicadores Mun. (2)'!I:I,'Banco de Indicadores Mun. (2)'!B:B,'Banco de Indicadores - Mun. (1)'!B2068,'Banco de Indicadores Mun. (2)'!A:A,'Banco de Indicadores - Mun. (1)'!A2068) / VLOOKUP(D2068,'Dados Base'!$B:$K,8,FALSE)) * 100</f>
        <v>8.0937419354838696</v>
      </c>
      <c r="AL2068" s="72">
        <f>(SUMIFS('Banco de Indicadores Mun. (2)'!I:I,'Banco de Indicadores Mun. (2)'!B:B,'Banco de Indicadores - Mun. (1)'!B2068,'Banco de Indicadores Mun. (2)'!A:A,'Banco de Indicadores - Mun. (1)'!A2068) / VLOOKUP(D2068,'Dados Base'!$B:$K,9,FALSE)) * 100</f>
        <v>2.9006473988439301</v>
      </c>
      <c r="AM2068" s="72">
        <f>(SUMIFS('Banco de Indicadores Mun. (2)'!J:J,'Banco de Indicadores Mun. (2)'!B:B,'Banco de Indicadores - Mun. (1)'!B2068,'Banco de Indicadores Mun. (2)'!A:A,'Banco de Indicadores - Mun. (1)'!A2068) / VLOOKUP(D2068,'Dados Base'!$B:$K,7,FALSE)) * 100</f>
        <v>8.5213055555555535</v>
      </c>
      <c r="AN2068" s="72">
        <f>(SUMIFS('Banco de Indicadores Mun. (2)'!K:K,'Banco de Indicadores Mun. (2)'!B:B,'Banco de Indicadores - Mun. (1)'!B2068,'Banco de Indicadores Mun. (2)'!A:A,'Banco de Indicadores - Mun. (1)'!A2068) / VLOOKUP(D2068,'Dados Base'!$B:$K,10,FALSE)) * 100</f>
        <v>7.5017307692307664</v>
      </c>
      <c r="AO2068" s="21"/>
      <c r="AP2068" s="21">
        <v>0</v>
      </c>
      <c r="AQ2068" s="5">
        <v>0</v>
      </c>
      <c r="AR2068" s="9">
        <v>10</v>
      </c>
      <c r="AS2068" s="22">
        <v>82</v>
      </c>
      <c r="AT2068" s="22">
        <v>82</v>
      </c>
      <c r="AU2068" s="22">
        <v>60.194174757281552</v>
      </c>
      <c r="AV2068" s="23">
        <v>6.84</v>
      </c>
      <c r="AW2068" s="12">
        <v>0</v>
      </c>
      <c r="AX2068" s="21">
        <v>1</v>
      </c>
      <c r="AY2068" s="116">
        <v>28.61609389239096</v>
      </c>
    </row>
    <row r="2069" spans="1:51" ht="15.75" x14ac:dyDescent="0.25">
      <c r="A2069" s="144">
        <v>2014</v>
      </c>
      <c r="B2069" s="77" t="s">
        <v>134</v>
      </c>
      <c r="C2069" s="78">
        <v>5</v>
      </c>
      <c r="D2069" s="77">
        <v>3511706</v>
      </c>
      <c r="E2069" s="78">
        <v>35117065</v>
      </c>
      <c r="F2069" s="78" t="str">
        <f t="shared" si="87"/>
        <v>351170652014</v>
      </c>
      <c r="G2069" s="89">
        <v>1.3542351546505849</v>
      </c>
      <c r="H2069" s="80">
        <f t="shared" si="86"/>
        <v>15843</v>
      </c>
      <c r="I2069" s="94">
        <v>14423</v>
      </c>
      <c r="J2069" s="95">
        <v>1420</v>
      </c>
      <c r="K2069" s="83">
        <f>(H2069)/VLOOKUP(D2069,'Dados Base'!$B:$K,6,FALSE)</f>
        <v>90.017045454545453</v>
      </c>
      <c r="L2069" s="88">
        <f t="shared" si="88"/>
        <v>91.037051063561194</v>
      </c>
      <c r="M2069" s="85">
        <v>3</v>
      </c>
      <c r="N2069" s="92">
        <v>0.73599999999999999</v>
      </c>
      <c r="O2069" s="91">
        <v>52</v>
      </c>
      <c r="P2069" s="91" t="s">
        <v>691</v>
      </c>
      <c r="Q2069" s="91" t="s">
        <v>691</v>
      </c>
      <c r="R2069" s="91" t="s">
        <v>691</v>
      </c>
      <c r="S2069" s="91">
        <v>46</v>
      </c>
      <c r="T2069" s="87" t="s">
        <v>691</v>
      </c>
      <c r="U2069" s="91">
        <v>125</v>
      </c>
      <c r="V2069" s="91">
        <v>116</v>
      </c>
      <c r="W2069" s="93">
        <v>0</v>
      </c>
      <c r="X2069" s="146">
        <v>4.5235799097222217E-2</v>
      </c>
      <c r="Y2069" s="21">
        <v>10.33</v>
      </c>
      <c r="Z2069" s="147">
        <v>477</v>
      </c>
      <c r="AA2069" s="147">
        <v>320</v>
      </c>
      <c r="AB2069" s="21">
        <v>2</v>
      </c>
      <c r="AC2069" s="21">
        <v>0</v>
      </c>
      <c r="AD2069" s="153">
        <f>VLOOKUP(D2069,'Dados Base'!$B:$K,9,FALSE)*31536000/VLOOKUP($F2069,F:H,MATCH(H2068,F2068:AF2068,0),FALSE)</f>
        <v>4299.54932777883</v>
      </c>
      <c r="AE2069" s="153">
        <f>VLOOKUP(D2069,'Dados Base'!$B:$K,10,FALSE)*31536000/VLOOKUP($F2069,F:H,MATCH(H2068,F2068:AF2068,0),FALSE)</f>
        <v>557.34898693429261</v>
      </c>
      <c r="AF2069" s="148">
        <v>93.8</v>
      </c>
      <c r="AG2069" s="21">
        <v>98.35</v>
      </c>
      <c r="AH2069" s="148">
        <v>77.349999999999994</v>
      </c>
      <c r="AI2069" s="148">
        <v>37.81</v>
      </c>
      <c r="AJ2069" s="148">
        <v>100</v>
      </c>
      <c r="AK2069" s="72">
        <f>(SUMIFS('Banco de Indicadores Mun. (2)'!I:I,'Banco de Indicadores Mun. (2)'!B:B,'Banco de Indicadores - Mun. (1)'!B2069,'Banco de Indicadores Mun. (2)'!A:A,'Banco de Indicadores - Mun. (1)'!A2069) / VLOOKUP(D2069,'Dados Base'!$B:$K,8,FALSE)) * 100</f>
        <v>2.8858292682926829</v>
      </c>
      <c r="AL2069" s="72">
        <f>(SUMIFS('Banco de Indicadores Mun. (2)'!I:I,'Banco de Indicadores Mun. (2)'!B:B,'Banco de Indicadores - Mun. (1)'!B2069,'Banco de Indicadores Mun. (2)'!A:A,'Banco de Indicadores - Mun. (1)'!A2069) / VLOOKUP(D2069,'Dados Base'!$B:$K,9,FALSE)) * 100</f>
        <v>1.0955462962962963</v>
      </c>
      <c r="AM2069" s="72">
        <f>(SUMIFS('Banco de Indicadores Mun. (2)'!J:J,'Banco de Indicadores Mun. (2)'!B:B,'Banco de Indicadores - Mun. (1)'!B2069,'Banco de Indicadores Mun. (2)'!A:A,'Banco de Indicadores - Mun. (1)'!A2069) / VLOOKUP(D2069,'Dados Base'!$B:$K,7,FALSE)) * 100</f>
        <v>3.5788518518518511</v>
      </c>
      <c r="AN2069" s="72">
        <f>(SUMIFS('Banco de Indicadores Mun. (2)'!K:K,'Banco de Indicadores Mun. (2)'!B:B,'Banco de Indicadores - Mun. (1)'!B2069,'Banco de Indicadores Mun. (2)'!A:A,'Banco de Indicadores - Mun. (1)'!A2069) / VLOOKUP(D2069,'Dados Base'!$B:$K,10,FALSE)) * 100</f>
        <v>1.549285714285715</v>
      </c>
      <c r="AO2069" s="21"/>
      <c r="AP2069" s="21">
        <v>0</v>
      </c>
      <c r="AQ2069" s="5">
        <v>0</v>
      </c>
      <c r="AR2069" s="9">
        <v>8.1</v>
      </c>
      <c r="AS2069" s="22">
        <v>78</v>
      </c>
      <c r="AT2069" s="22">
        <v>74.88</v>
      </c>
      <c r="AU2069" s="22">
        <v>59.849435382685066</v>
      </c>
      <c r="AV2069" s="23">
        <v>6.7</v>
      </c>
      <c r="AW2069" s="12">
        <v>0</v>
      </c>
      <c r="AX2069" s="21">
        <v>0</v>
      </c>
      <c r="AY2069" s="116">
        <v>69.772141599403597</v>
      </c>
    </row>
    <row r="2070" spans="1:51" ht="15.75" x14ac:dyDescent="0.25">
      <c r="A2070" s="144">
        <v>2014</v>
      </c>
      <c r="B2070" s="77" t="s">
        <v>135</v>
      </c>
      <c r="C2070" s="78">
        <v>17</v>
      </c>
      <c r="D2070" s="77">
        <v>3557204</v>
      </c>
      <c r="E2070" s="78">
        <v>355720417</v>
      </c>
      <c r="F2070" s="78" t="str">
        <f t="shared" si="87"/>
        <v>3557204172014</v>
      </c>
      <c r="G2070" s="89">
        <v>-1.7257606830933803E-2</v>
      </c>
      <c r="H2070" s="80">
        <f t="shared" si="86"/>
        <v>12157</v>
      </c>
      <c r="I2070" s="94">
        <v>11328</v>
      </c>
      <c r="J2070" s="95">
        <v>829</v>
      </c>
      <c r="K2070" s="83">
        <f>(H2070)/VLOOKUP(D2070,'Dados Base'!$B:$K,6,FALSE)</f>
        <v>64.592742149726362</v>
      </c>
      <c r="L2070" s="88">
        <f t="shared" si="88"/>
        <v>93.180883441638557</v>
      </c>
      <c r="M2070" s="85">
        <v>4</v>
      </c>
      <c r="N2070" s="92">
        <v>0.72899999999999998</v>
      </c>
      <c r="O2070" s="91">
        <v>40</v>
      </c>
      <c r="P2070" s="91" t="s">
        <v>691</v>
      </c>
      <c r="Q2070" s="91" t="s">
        <v>691</v>
      </c>
      <c r="R2070" s="91" t="s">
        <v>691</v>
      </c>
      <c r="S2070" s="91">
        <v>37</v>
      </c>
      <c r="T2070" s="87" t="s">
        <v>691</v>
      </c>
      <c r="U2070" s="91">
        <v>91</v>
      </c>
      <c r="V2070" s="91">
        <v>90</v>
      </c>
      <c r="W2070" s="93">
        <v>8.89</v>
      </c>
      <c r="X2070" s="146">
        <v>3.6002828864583336E-2</v>
      </c>
      <c r="Y2070" s="21">
        <v>8.0299999999999994</v>
      </c>
      <c r="Z2070" s="147">
        <v>453</v>
      </c>
      <c r="AA2070" s="147">
        <v>167</v>
      </c>
      <c r="AB2070" s="21">
        <v>1</v>
      </c>
      <c r="AC2070" s="21">
        <v>0</v>
      </c>
      <c r="AD2070" s="153">
        <f>VLOOKUP(D2070,'Dados Base'!$B:$K,9,FALSE)*31536000/VLOOKUP($F2070,F:H,MATCH(H2069,F2069:AF2069,0),FALSE)</f>
        <v>4721.1910833264783</v>
      </c>
      <c r="AE2070" s="153">
        <f>VLOOKUP(D2070,'Dados Base'!$B:$K,10,FALSE)*31536000/VLOOKUP($F2070,F:H,MATCH(H2069,F2069:AF2069,0),FALSE)</f>
        <v>544.75281730690131</v>
      </c>
      <c r="AF2070" s="148">
        <v>97.29</v>
      </c>
      <c r="AG2070" s="21">
        <v>100</v>
      </c>
      <c r="AH2070" s="148">
        <v>95.11</v>
      </c>
      <c r="AI2070" s="148">
        <v>0.74</v>
      </c>
      <c r="AJ2070" s="148">
        <v>99.99</v>
      </c>
      <c r="AK2070" s="72">
        <f>(SUMIFS('Banco de Indicadores Mun. (2)'!I:I,'Banco de Indicadores Mun. (2)'!B:B,'Banco de Indicadores - Mun. (1)'!B2070,'Banco de Indicadores Mun. (2)'!A:A,'Banco de Indicadores - Mun. (1)'!A2070) / VLOOKUP(D2070,'Dados Base'!$B:$K,8,FALSE)) * 100</f>
        <v>21.561787234042555</v>
      </c>
      <c r="AL2070" s="72">
        <f>(SUMIFS('Banco de Indicadores Mun. (2)'!I:I,'Banco de Indicadores Mun. (2)'!B:B,'Banco de Indicadores - Mun. (1)'!B2070,'Banco de Indicadores Mun. (2)'!A:A,'Banco de Indicadores - Mun. (1)'!A2070) / VLOOKUP(D2070,'Dados Base'!$B:$K,9,FALSE)) * 100</f>
        <v>11.136307692307691</v>
      </c>
      <c r="AM2070" s="72">
        <f>(SUMIFS('Banco de Indicadores Mun. (2)'!J:J,'Banco de Indicadores Mun. (2)'!B:B,'Banco de Indicadores - Mun. (1)'!B2070,'Banco de Indicadores Mun. (2)'!A:A,'Banco de Indicadores - Mun. (1)'!A2070) / VLOOKUP(D2070,'Dados Base'!$B:$K,7,FALSE)) * 100</f>
        <v>27.650945205479456</v>
      </c>
      <c r="AN2070" s="72">
        <f>(SUMIFS('Banco de Indicadores Mun. (2)'!K:K,'Banco de Indicadores Mun. (2)'!B:B,'Banco de Indicadores - Mun. (1)'!B2070,'Banco de Indicadores Mun. (2)'!A:A,'Banco de Indicadores - Mun. (1)'!A2070) / VLOOKUP(D2070,'Dados Base'!$B:$K,10,FALSE)) * 100</f>
        <v>0.39471428571428585</v>
      </c>
      <c r="AO2070" s="21"/>
      <c r="AP2070" s="21">
        <v>0</v>
      </c>
      <c r="AQ2070" s="5">
        <v>0</v>
      </c>
      <c r="AR2070" s="9">
        <v>7.3</v>
      </c>
      <c r="AS2070" s="22">
        <v>100</v>
      </c>
      <c r="AT2070" s="22">
        <v>100</v>
      </c>
      <c r="AU2070" s="22">
        <v>73.064516129032256</v>
      </c>
      <c r="AV2070" s="23">
        <v>8.0500000000000007</v>
      </c>
      <c r="AW2070" s="12">
        <v>0</v>
      </c>
      <c r="AX2070" s="21">
        <v>0</v>
      </c>
      <c r="AY2070" s="116">
        <v>2.2709191693858362</v>
      </c>
    </row>
    <row r="2071" spans="1:51" ht="15.75" x14ac:dyDescent="0.25">
      <c r="A2071" s="144">
        <v>2014</v>
      </c>
      <c r="B2071" s="77" t="s">
        <v>136</v>
      </c>
      <c r="C2071" s="78">
        <v>20</v>
      </c>
      <c r="D2071" s="77">
        <v>3511904</v>
      </c>
      <c r="E2071" s="78">
        <v>351190420</v>
      </c>
      <c r="F2071" s="78" t="str">
        <f t="shared" si="87"/>
        <v>3511904202014</v>
      </c>
      <c r="G2071" s="89">
        <v>2.3396466723740739</v>
      </c>
      <c r="H2071" s="80">
        <f t="shared" si="86"/>
        <v>7599</v>
      </c>
      <c r="I2071" s="94">
        <v>7303</v>
      </c>
      <c r="J2071" s="95">
        <v>296</v>
      </c>
      <c r="K2071" s="83">
        <f>(H2071)/VLOOKUP(D2071,'Dados Base'!$B:$K,6,FALSE)</f>
        <v>45.033779779542492</v>
      </c>
      <c r="L2071" s="88">
        <f t="shared" si="88"/>
        <v>96.104750625082247</v>
      </c>
      <c r="M2071" s="85">
        <v>3</v>
      </c>
      <c r="N2071" s="92">
        <v>0.72499999999999998</v>
      </c>
      <c r="O2071" s="91">
        <v>27</v>
      </c>
      <c r="P2071" s="91" t="s">
        <v>691</v>
      </c>
      <c r="Q2071" s="91" t="s">
        <v>691</v>
      </c>
      <c r="R2071" s="91" t="s">
        <v>691</v>
      </c>
      <c r="S2071" s="91">
        <v>12</v>
      </c>
      <c r="T2071" s="87" t="s">
        <v>691</v>
      </c>
      <c r="U2071" s="91">
        <v>51</v>
      </c>
      <c r="V2071" s="91">
        <v>76</v>
      </c>
      <c r="W2071" s="93">
        <v>0</v>
      </c>
      <c r="X2071" s="146">
        <v>1.8862934375000001E-2</v>
      </c>
      <c r="Y2071" s="21">
        <v>5.24</v>
      </c>
      <c r="Z2071" s="147">
        <v>359</v>
      </c>
      <c r="AA2071" s="147">
        <v>45</v>
      </c>
      <c r="AB2071" s="21">
        <v>0</v>
      </c>
      <c r="AC2071" s="21">
        <v>0</v>
      </c>
      <c r="AD2071" s="153">
        <f>VLOOKUP(D2071,'Dados Base'!$B:$K,9,FALSE)*31536000/VLOOKUP($F2071,F:H,MATCH(H2070,F2070:AF2070,0),FALSE)</f>
        <v>5229.0248716936439</v>
      </c>
      <c r="AE2071" s="153">
        <f>VLOOKUP(D2071,'Dados Base'!$B:$K,10,FALSE)*31536000/VLOOKUP($F2071,F:H,MATCH(H2070,F2070:AF2070,0),FALSE)</f>
        <v>622.50296091591008</v>
      </c>
      <c r="AF2071" s="148">
        <v>95.32</v>
      </c>
      <c r="AG2071" s="21">
        <v>95.32</v>
      </c>
      <c r="AH2071" s="148">
        <v>95.32</v>
      </c>
      <c r="AI2071" s="148">
        <v>17</v>
      </c>
      <c r="AJ2071" s="148">
        <v>100</v>
      </c>
      <c r="AK2071" s="72">
        <f>(SUMIFS('Banco de Indicadores Mun. (2)'!I:I,'Banco de Indicadores Mun. (2)'!B:B,'Banco de Indicadores - Mun. (1)'!B2071,'Banco de Indicadores Mun. (2)'!A:A,'Banco de Indicadores - Mun. (1)'!A2071) / VLOOKUP(D2071,'Dados Base'!$B:$K,8,FALSE)) * 100</f>
        <v>8.5464038461538454</v>
      </c>
      <c r="AL2071" s="72">
        <f>(SUMIFS('Banco de Indicadores Mun. (2)'!I:I,'Banco de Indicadores Mun. (2)'!B:B,'Banco de Indicadores - Mun. (1)'!B2071,'Banco de Indicadores Mun. (2)'!A:A,'Banco de Indicadores - Mun. (1)'!A2071) / VLOOKUP(D2071,'Dados Base'!$B:$K,9,FALSE)) * 100</f>
        <v>3.5270873015873012</v>
      </c>
      <c r="AM2071" s="72">
        <f>(SUMIFS('Banco de Indicadores Mun. (2)'!J:J,'Banco de Indicadores Mun. (2)'!B:B,'Banco de Indicadores - Mun. (1)'!B2071,'Banco de Indicadores Mun. (2)'!A:A,'Banco de Indicadores - Mun. (1)'!A2071) / VLOOKUP(D2071,'Dados Base'!$B:$K,7,FALSE)) * 100</f>
        <v>3.6302702702702696</v>
      </c>
      <c r="AN2071" s="72">
        <f>(SUMIFS('Banco de Indicadores Mun. (2)'!K:K,'Banco de Indicadores Mun. (2)'!B:B,'Banco de Indicadores - Mun. (1)'!B2071,'Banco de Indicadores Mun. (2)'!A:A,'Banco de Indicadores - Mun. (1)'!A2071) / VLOOKUP(D2071,'Dados Base'!$B:$K,10,FALSE)) * 100</f>
        <v>20.672866666666661</v>
      </c>
      <c r="AO2071" s="21"/>
      <c r="AP2071" s="21">
        <v>0</v>
      </c>
      <c r="AQ2071" s="5">
        <v>0</v>
      </c>
      <c r="AR2071" s="9">
        <v>8.3000000000000007</v>
      </c>
      <c r="AS2071" s="22">
        <v>100</v>
      </c>
      <c r="AT2071" s="22">
        <v>100</v>
      </c>
      <c r="AU2071" s="22">
        <v>88.861386138613867</v>
      </c>
      <c r="AV2071" s="23">
        <v>9.5</v>
      </c>
      <c r="AW2071" s="12">
        <v>0</v>
      </c>
      <c r="AX2071" s="21">
        <v>0</v>
      </c>
      <c r="AY2071" s="116">
        <v>161.69276201760096</v>
      </c>
    </row>
    <row r="2072" spans="1:51" ht="15.75" x14ac:dyDescent="0.25">
      <c r="A2072" s="144">
        <v>2014</v>
      </c>
      <c r="B2072" s="77" t="s">
        <v>137</v>
      </c>
      <c r="C2072" s="78">
        <v>12</v>
      </c>
      <c r="D2072" s="77">
        <v>3512001</v>
      </c>
      <c r="E2072" s="78">
        <v>351200112</v>
      </c>
      <c r="F2072" s="78" t="str">
        <f t="shared" si="87"/>
        <v>3512001122014</v>
      </c>
      <c r="G2072" s="89">
        <v>0.29232053503998046</v>
      </c>
      <c r="H2072" s="80">
        <f t="shared" si="86"/>
        <v>17485</v>
      </c>
      <c r="I2072" s="94">
        <v>16497</v>
      </c>
      <c r="J2072" s="95">
        <v>988</v>
      </c>
      <c r="K2072" s="83">
        <f>(H2072)/VLOOKUP(D2072,'Dados Base'!$B:$K,6,FALSE)</f>
        <v>41.242098311161435</v>
      </c>
      <c r="L2072" s="88">
        <f t="shared" si="88"/>
        <v>94.349442379182165</v>
      </c>
      <c r="M2072" s="85">
        <v>1</v>
      </c>
      <c r="N2072" s="92">
        <v>0.75700000000000001</v>
      </c>
      <c r="O2072" s="91">
        <v>122</v>
      </c>
      <c r="P2072" s="91" t="s">
        <v>691</v>
      </c>
      <c r="Q2072" s="91" t="s">
        <v>691</v>
      </c>
      <c r="R2072" s="91" t="s">
        <v>691</v>
      </c>
      <c r="S2072" s="91">
        <v>19</v>
      </c>
      <c r="T2072" s="87" t="s">
        <v>691</v>
      </c>
      <c r="U2072" s="91">
        <v>156</v>
      </c>
      <c r="V2072" s="91">
        <v>106</v>
      </c>
      <c r="W2072" s="93">
        <v>0</v>
      </c>
      <c r="X2072" s="146">
        <v>5.3224016203703706E-2</v>
      </c>
      <c r="Y2072" s="21">
        <v>11.88</v>
      </c>
      <c r="Z2072" s="147">
        <v>792</v>
      </c>
      <c r="AA2072" s="147">
        <v>125</v>
      </c>
      <c r="AB2072" s="21">
        <v>1</v>
      </c>
      <c r="AC2072" s="21">
        <v>0</v>
      </c>
      <c r="AD2072" s="153">
        <f>VLOOKUP(D2072,'Dados Base'!$B:$K,9,FALSE)*31536000/VLOOKUP($F2072,F:H,MATCH(H2071,F2071:AF2071,0),FALSE)</f>
        <v>7971.9256505576204</v>
      </c>
      <c r="AE2072" s="153">
        <f>VLOOKUP(D2072,'Dados Base'!$B:$K,10,FALSE)*31536000/VLOOKUP($F2072,F:H,MATCH(H2071,F2071:AF2071,0),FALSE)</f>
        <v>901.8015441807263</v>
      </c>
      <c r="AF2072" s="148">
        <v>100</v>
      </c>
      <c r="AG2072" s="21">
        <v>100</v>
      </c>
      <c r="AH2072" s="148">
        <v>100</v>
      </c>
      <c r="AI2072" s="148">
        <v>8.9499999999999993</v>
      </c>
      <c r="AJ2072" s="148">
        <v>100</v>
      </c>
      <c r="AK2072" s="72">
        <f>(SUMIFS('Banco de Indicadores Mun. (2)'!I:I,'Banco de Indicadores Mun. (2)'!B:B,'Banco de Indicadores - Mun. (1)'!B2072,'Banco de Indicadores Mun. (2)'!A:A,'Banco de Indicadores - Mun. (1)'!A2072) / VLOOKUP(D2072,'Dados Base'!$B:$K,8,FALSE)) * 100</f>
        <v>50.440329032258049</v>
      </c>
      <c r="AL2072" s="72">
        <f>(SUMIFS('Banco de Indicadores Mun. (2)'!I:I,'Banco de Indicadores Mun. (2)'!B:B,'Banco de Indicadores - Mun. (1)'!B2072,'Banco de Indicadores Mun. (2)'!A:A,'Banco de Indicadores - Mun. (1)'!A2072) / VLOOKUP(D2072,'Dados Base'!$B:$K,9,FALSE)) * 100</f>
        <v>17.688350678733027</v>
      </c>
      <c r="AM2072" s="72">
        <f>(SUMIFS('Banco de Indicadores Mun. (2)'!J:J,'Banco de Indicadores Mun. (2)'!B:B,'Banco de Indicadores - Mun. (1)'!B2072,'Banco de Indicadores Mun. (2)'!A:A,'Banco de Indicadores - Mun. (1)'!A2072) / VLOOKUP(D2072,'Dados Base'!$B:$K,7,FALSE)) * 100</f>
        <v>57.97001904761904</v>
      </c>
      <c r="AN2072" s="72">
        <f>(SUMIFS('Banco de Indicadores Mun. (2)'!K:K,'Banco de Indicadores Mun. (2)'!B:B,'Banco de Indicadores - Mun. (1)'!B2072,'Banco de Indicadores Mun. (2)'!A:A,'Banco de Indicadores - Mun. (1)'!A2072) / VLOOKUP(D2072,'Dados Base'!$B:$K,10,FALSE)) * 100</f>
        <v>34.627979999999994</v>
      </c>
      <c r="AO2072" s="21"/>
      <c r="AP2072" s="21">
        <v>0</v>
      </c>
      <c r="AQ2072" s="5">
        <v>0</v>
      </c>
      <c r="AR2072" s="9">
        <v>9.6</v>
      </c>
      <c r="AS2072" s="22">
        <v>100</v>
      </c>
      <c r="AT2072" s="22">
        <v>100</v>
      </c>
      <c r="AU2072" s="22">
        <v>86.368593238822243</v>
      </c>
      <c r="AV2072" s="23">
        <v>10</v>
      </c>
      <c r="AW2072" s="12">
        <v>0</v>
      </c>
      <c r="AX2072" s="21">
        <v>0</v>
      </c>
      <c r="AY2072" s="116">
        <v>89.455903090508627</v>
      </c>
    </row>
    <row r="2073" spans="1:51" ht="15.75" x14ac:dyDescent="0.25">
      <c r="A2073" s="144">
        <v>2014</v>
      </c>
      <c r="B2073" s="77" t="s">
        <v>138</v>
      </c>
      <c r="C2073" s="78">
        <v>12</v>
      </c>
      <c r="D2073" s="77">
        <v>3512100</v>
      </c>
      <c r="E2073" s="78">
        <v>351210012</v>
      </c>
      <c r="F2073" s="78" t="str">
        <f t="shared" si="87"/>
        <v>3512100122014</v>
      </c>
      <c r="G2073" s="89">
        <v>0.12209855956895055</v>
      </c>
      <c r="H2073" s="80">
        <f t="shared" si="86"/>
        <v>6019</v>
      </c>
      <c r="I2073" s="94">
        <v>4420</v>
      </c>
      <c r="J2073" s="95">
        <v>1599</v>
      </c>
      <c r="K2073" s="83">
        <f>(H2073)/VLOOKUP(D2073,'Dados Base'!$B:$K,6,FALSE)</f>
        <v>8.2536852931093581</v>
      </c>
      <c r="L2073" s="88">
        <f t="shared" si="88"/>
        <v>73.434125269978395</v>
      </c>
      <c r="M2073" s="85">
        <v>1</v>
      </c>
      <c r="N2073" s="92">
        <v>0.71</v>
      </c>
      <c r="O2073" s="91">
        <v>92</v>
      </c>
      <c r="P2073" s="91" t="s">
        <v>691</v>
      </c>
      <c r="Q2073" s="91" t="s">
        <v>691</v>
      </c>
      <c r="R2073" s="91" t="s">
        <v>691</v>
      </c>
      <c r="S2073" s="91">
        <v>7</v>
      </c>
      <c r="T2073" s="87" t="s">
        <v>691</v>
      </c>
      <c r="U2073" s="91">
        <v>52</v>
      </c>
      <c r="V2073" s="91">
        <v>34</v>
      </c>
      <c r="W2073" s="93">
        <v>59.4</v>
      </c>
      <c r="X2073" s="146">
        <v>1.2108535156249999E-2</v>
      </c>
      <c r="Y2073" s="21">
        <v>3.14</v>
      </c>
      <c r="Z2073" s="147">
        <v>199</v>
      </c>
      <c r="AA2073" s="147">
        <v>43</v>
      </c>
      <c r="AB2073" s="21">
        <v>1</v>
      </c>
      <c r="AC2073" s="21">
        <v>0</v>
      </c>
      <c r="AD2073" s="153">
        <f>VLOOKUP(D2073,'Dados Base'!$B:$K,9,FALSE)*31536000/VLOOKUP($F2073,F:H,MATCH(H2072,F2072:AF2072,0),FALSE)</f>
        <v>44587.366672204684</v>
      </c>
      <c r="AE2073" s="153">
        <f>VLOOKUP(D2073,'Dados Base'!$B:$K,10,FALSE)*31536000/VLOOKUP($F2073,F:H,MATCH(H2072,F2072:AF2072,0),FALSE)</f>
        <v>5187.014454228276</v>
      </c>
      <c r="AF2073" s="148">
        <v>77.25</v>
      </c>
      <c r="AG2073" s="21" t="s">
        <v>692</v>
      </c>
      <c r="AH2073" s="148">
        <v>77.17</v>
      </c>
      <c r="AI2073" s="148">
        <v>37.61</v>
      </c>
      <c r="AJ2073" s="148">
        <v>100</v>
      </c>
      <c r="AK2073" s="72">
        <f>(SUMIFS('Banco de Indicadores Mun. (2)'!I:I,'Banco de Indicadores Mun. (2)'!B:B,'Banco de Indicadores - Mun. (1)'!B2073,'Banco de Indicadores Mun. (2)'!A:A,'Banco de Indicadores - Mun. (1)'!A2073) / VLOOKUP(D2073,'Dados Base'!$B:$K,8,FALSE)) * 100</f>
        <v>116.64280781758958</v>
      </c>
      <c r="AL2073" s="72">
        <f>(SUMIFS('Banco de Indicadores Mun. (2)'!I:I,'Banco de Indicadores Mun. (2)'!B:B,'Banco de Indicadores - Mun. (1)'!B2073,'Banco de Indicadores Mun. (2)'!A:A,'Banco de Indicadores - Mun. (1)'!A2073) / VLOOKUP(D2073,'Dados Base'!$B:$K,9,FALSE)) * 100</f>
        <v>42.079132784958873</v>
      </c>
      <c r="AM2073" s="72">
        <f>(SUMIFS('Banco de Indicadores Mun. (2)'!J:J,'Banco de Indicadores Mun. (2)'!B:B,'Banco de Indicadores - Mun. (1)'!B2073,'Banco de Indicadores Mun. (2)'!A:A,'Banco de Indicadores - Mun. (1)'!A2073) / VLOOKUP(D2073,'Dados Base'!$B:$K,7,FALSE)) * 100</f>
        <v>164.07062500000001</v>
      </c>
      <c r="AN2073" s="72">
        <f>(SUMIFS('Banco de Indicadores Mun. (2)'!K:K,'Banco de Indicadores Mun. (2)'!B:B,'Banco de Indicadores - Mun. (1)'!B2073,'Banco de Indicadores Mun. (2)'!A:A,'Banco de Indicadores - Mun. (1)'!A2073) / VLOOKUP(D2073,'Dados Base'!$B:$K,10,FALSE)) * 100</f>
        <v>16.996484848484855</v>
      </c>
      <c r="AO2073" s="21"/>
      <c r="AP2073" s="21">
        <v>0</v>
      </c>
      <c r="AQ2073" s="5">
        <v>0</v>
      </c>
      <c r="AR2073" s="9">
        <v>7.9</v>
      </c>
      <c r="AS2073" s="22">
        <v>100</v>
      </c>
      <c r="AT2073" s="22">
        <v>100</v>
      </c>
      <c r="AU2073" s="22">
        <v>82.231404958677686</v>
      </c>
      <c r="AV2073" s="23">
        <v>10</v>
      </c>
      <c r="AW2073" s="12">
        <v>0</v>
      </c>
      <c r="AX2073" s="21">
        <v>0</v>
      </c>
      <c r="AY2073" s="116">
        <v>447.06002240546621</v>
      </c>
    </row>
    <row r="2074" spans="1:51" ht="15.75" x14ac:dyDescent="0.25">
      <c r="A2074" s="144">
        <v>2014</v>
      </c>
      <c r="B2074" s="77" t="s">
        <v>139</v>
      </c>
      <c r="C2074" s="78">
        <v>9</v>
      </c>
      <c r="D2074" s="77">
        <v>3512209</v>
      </c>
      <c r="E2074" s="78">
        <v>35122099</v>
      </c>
      <c r="F2074" s="78" t="str">
        <f t="shared" si="87"/>
        <v>351220992014</v>
      </c>
      <c r="G2074" s="89">
        <v>0.91858847408679001</v>
      </c>
      <c r="H2074" s="80">
        <f t="shared" si="86"/>
        <v>26069</v>
      </c>
      <c r="I2074" s="94">
        <v>24921</v>
      </c>
      <c r="J2074" s="95">
        <v>1148</v>
      </c>
      <c r="K2074" s="83">
        <f>(H2074)/VLOOKUP(D2074,'Dados Base'!$B:$K,6,FALSE)</f>
        <v>141.81036827503672</v>
      </c>
      <c r="L2074" s="88">
        <f t="shared" si="88"/>
        <v>95.59630212129349</v>
      </c>
      <c r="M2074" s="85">
        <v>3</v>
      </c>
      <c r="N2074" s="92">
        <v>0.70799999999999996</v>
      </c>
      <c r="O2074" s="91">
        <v>151</v>
      </c>
      <c r="P2074" s="91" t="s">
        <v>691</v>
      </c>
      <c r="Q2074" s="91" t="s">
        <v>691</v>
      </c>
      <c r="R2074" s="91" t="s">
        <v>691</v>
      </c>
      <c r="S2074" s="91">
        <v>65</v>
      </c>
      <c r="T2074" s="87" t="s">
        <v>691</v>
      </c>
      <c r="U2074" s="91">
        <v>351</v>
      </c>
      <c r="V2074" s="91">
        <v>151</v>
      </c>
      <c r="W2074" s="93">
        <v>0</v>
      </c>
      <c r="X2074" s="146">
        <v>7.9020268317129633E-2</v>
      </c>
      <c r="Y2074" s="21">
        <v>20.34</v>
      </c>
      <c r="Z2074" s="147">
        <v>139</v>
      </c>
      <c r="AA2074" s="147">
        <v>1235</v>
      </c>
      <c r="AB2074" s="21">
        <v>0</v>
      </c>
      <c r="AC2074" s="21">
        <v>1</v>
      </c>
      <c r="AD2074" s="153">
        <f>VLOOKUP(D2074,'Dados Base'!$B:$K,9,FALSE)*31536000/VLOOKUP($F2074,F:H,MATCH(H2073,F2073:AF2073,0),FALSE)</f>
        <v>3024.2817139130771</v>
      </c>
      <c r="AE2074" s="153">
        <f>VLOOKUP(D2074,'Dados Base'!$B:$K,10,FALSE)*31536000/VLOOKUP($F2074,F:H,MATCH(H2073,F2073:AF2073,0),FALSE)</f>
        <v>350.81667881391701</v>
      </c>
      <c r="AF2074" s="148">
        <v>99.58</v>
      </c>
      <c r="AG2074" s="21">
        <v>100</v>
      </c>
      <c r="AH2074" s="148">
        <v>99.5</v>
      </c>
      <c r="AI2074" s="148">
        <v>13.15</v>
      </c>
      <c r="AJ2074" s="148">
        <v>99.21</v>
      </c>
      <c r="AK2074" s="72">
        <f>(SUMIFS('Banco de Indicadores Mun. (2)'!I:I,'Banco de Indicadores Mun. (2)'!B:B,'Banco de Indicadores - Mun. (1)'!B2074,'Banco de Indicadores Mun. (2)'!A:A,'Banco de Indicadores - Mun. (1)'!A2074) / VLOOKUP(D2074,'Dados Base'!$B:$K,8,FALSE)) * 100</f>
        <v>36.549244444444447</v>
      </c>
      <c r="AL2074" s="72">
        <f>(SUMIFS('Banco de Indicadores Mun. (2)'!I:I,'Banco de Indicadores Mun. (2)'!B:B,'Banco de Indicadores - Mun. (1)'!B2074,'Banco de Indicadores Mun. (2)'!A:A,'Banco de Indicadores - Mun. (1)'!A2074) / VLOOKUP(D2074,'Dados Base'!$B:$K,9,FALSE)) * 100</f>
        <v>13.157727999999999</v>
      </c>
      <c r="AM2074" s="72">
        <f>(SUMIFS('Banco de Indicadores Mun. (2)'!J:J,'Banco de Indicadores Mun. (2)'!B:B,'Banco de Indicadores - Mun. (1)'!B2074,'Banco de Indicadores Mun. (2)'!A:A,'Banco de Indicadores - Mun. (1)'!A2074) / VLOOKUP(D2074,'Dados Base'!$B:$K,7,FALSE)) * 100</f>
        <v>51.374475409836066</v>
      </c>
      <c r="AN2074" s="72">
        <f>(SUMIFS('Banco de Indicadores Mun. (2)'!K:K,'Banco de Indicadores Mun. (2)'!B:B,'Banco de Indicadores - Mun. (1)'!B2074,'Banco de Indicadores Mun. (2)'!A:A,'Banco de Indicadores - Mun. (1)'!A2074) / VLOOKUP(D2074,'Dados Base'!$B:$K,10,FALSE)) * 100</f>
        <v>5.3651379310344831</v>
      </c>
      <c r="AO2074" s="21"/>
      <c r="AP2074" s="21">
        <v>0</v>
      </c>
      <c r="AQ2074" s="5">
        <v>0</v>
      </c>
      <c r="AR2074" s="9">
        <v>9.8000000000000007</v>
      </c>
      <c r="AS2074" s="22">
        <v>100</v>
      </c>
      <c r="AT2074" s="22">
        <v>10.999999999999998</v>
      </c>
      <c r="AU2074" s="22">
        <v>10.11644832605532</v>
      </c>
      <c r="AV2074" s="23">
        <v>2.3199999999999998</v>
      </c>
      <c r="AW2074" s="12">
        <v>0</v>
      </c>
      <c r="AX2074" s="21">
        <v>1</v>
      </c>
      <c r="AY2074" s="116">
        <v>87.761426968965111</v>
      </c>
    </row>
    <row r="2075" spans="1:51" ht="15.75" x14ac:dyDescent="0.25">
      <c r="A2075" s="144">
        <v>2014</v>
      </c>
      <c r="B2075" s="77" t="s">
        <v>140</v>
      </c>
      <c r="C2075" s="78">
        <v>10</v>
      </c>
      <c r="D2075" s="77">
        <v>3512308</v>
      </c>
      <c r="E2075" s="78">
        <v>351230810</v>
      </c>
      <c r="F2075" s="78" t="str">
        <f t="shared" si="87"/>
        <v>3512308102014</v>
      </c>
      <c r="G2075" s="89">
        <v>0.77408263047418213</v>
      </c>
      <c r="H2075" s="80">
        <f t="shared" si="86"/>
        <v>16628</v>
      </c>
      <c r="I2075" s="94">
        <v>13781</v>
      </c>
      <c r="J2075" s="95">
        <v>2847</v>
      </c>
      <c r="K2075" s="83">
        <f>(H2075)/VLOOKUP(D2075,'Dados Base'!$B:$K,6,FALSE)</f>
        <v>35.511703399965832</v>
      </c>
      <c r="L2075" s="88">
        <f t="shared" si="88"/>
        <v>82.878277604041372</v>
      </c>
      <c r="M2075" s="85">
        <v>4</v>
      </c>
      <c r="N2075" s="92">
        <v>0.73599999999999999</v>
      </c>
      <c r="O2075" s="91">
        <v>168</v>
      </c>
      <c r="P2075" s="91" t="s">
        <v>691</v>
      </c>
      <c r="Q2075" s="91" t="s">
        <v>691</v>
      </c>
      <c r="R2075" s="91" t="s">
        <v>691</v>
      </c>
      <c r="S2075" s="91">
        <v>61</v>
      </c>
      <c r="T2075" s="87" t="s">
        <v>691</v>
      </c>
      <c r="U2075" s="91">
        <v>178</v>
      </c>
      <c r="V2075" s="91">
        <v>148</v>
      </c>
      <c r="W2075" s="93">
        <v>17.7</v>
      </c>
      <c r="X2075" s="146">
        <v>4.0603612972222217E-2</v>
      </c>
      <c r="Y2075" s="21">
        <v>9.8000000000000007</v>
      </c>
      <c r="Z2075" s="147">
        <v>660</v>
      </c>
      <c r="AA2075" s="147">
        <v>96</v>
      </c>
      <c r="AB2075" s="21">
        <v>1</v>
      </c>
      <c r="AC2075" s="21">
        <v>0</v>
      </c>
      <c r="AD2075" s="153">
        <f>VLOOKUP(D2075,'Dados Base'!$B:$K,9,FALSE)*31536000/VLOOKUP($F2075,F:H,MATCH(H2074,F2074:AF2074,0),FALSE)</f>
        <v>7984.5176810199664</v>
      </c>
      <c r="AE2075" s="153">
        <f>VLOOKUP(D2075,'Dados Base'!$B:$K,10,FALSE)*31536000/VLOOKUP($F2075,F:H,MATCH(H2074,F2074:AF2074,0),FALSE)</f>
        <v>1213.7984123165745</v>
      </c>
      <c r="AF2075" s="148">
        <v>80.22</v>
      </c>
      <c r="AG2075" s="21">
        <v>81.03</v>
      </c>
      <c r="AH2075" s="148">
        <v>75.73</v>
      </c>
      <c r="AI2075" s="148">
        <v>37.450000000000003</v>
      </c>
      <c r="AJ2075" s="148">
        <v>99</v>
      </c>
      <c r="AK2075" s="72">
        <f>(SUMIFS('Banco de Indicadores Mun. (2)'!I:I,'Banco de Indicadores Mun. (2)'!B:B,'Banco de Indicadores - Mun. (1)'!B2075,'Banco de Indicadores Mun. (2)'!A:A,'Banco de Indicadores - Mun. (1)'!A2075) / VLOOKUP(D2075,'Dados Base'!$B:$K,8,FALSE)) * 100</f>
        <v>2.6182913907284768</v>
      </c>
      <c r="AL2075" s="72">
        <f>(SUMIFS('Banco de Indicadores Mun. (2)'!I:I,'Banco de Indicadores Mun. (2)'!B:B,'Banco de Indicadores - Mun. (1)'!B2075,'Banco de Indicadores Mun. (2)'!A:A,'Banco de Indicadores - Mun. (1)'!A2075) / VLOOKUP(D2075,'Dados Base'!$B:$K,9,FALSE)) * 100</f>
        <v>0.93910213776722085</v>
      </c>
      <c r="AM2075" s="72">
        <f>(SUMIFS('Banco de Indicadores Mun. (2)'!J:J,'Banco de Indicadores Mun. (2)'!B:B,'Banco de Indicadores - Mun. (1)'!B2075,'Banco de Indicadores Mun. (2)'!A:A,'Banco de Indicadores - Mun. (1)'!A2075) / VLOOKUP(D2075,'Dados Base'!$B:$K,7,FALSE)) * 100</f>
        <v>4.5419999999999998</v>
      </c>
      <c r="AN2075" s="72">
        <f>(SUMIFS('Banco de Indicadores Mun. (2)'!K:K,'Banco de Indicadores Mun. (2)'!B:B,'Banco de Indicadores - Mun. (1)'!B2075,'Banco de Indicadores Mun. (2)'!A:A,'Banco de Indicadores - Mun. (1)'!A2075) / VLOOKUP(D2075,'Dados Base'!$B:$K,10,FALSE)) * 100</f>
        <v>3.2499999999999999E-3</v>
      </c>
      <c r="AO2075" s="21"/>
      <c r="AP2075" s="21">
        <v>0</v>
      </c>
      <c r="AQ2075" s="5">
        <v>0</v>
      </c>
      <c r="AR2075" s="9">
        <v>9.8000000000000007</v>
      </c>
      <c r="AS2075" s="22">
        <v>91</v>
      </c>
      <c r="AT2075" s="22">
        <v>91</v>
      </c>
      <c r="AU2075" s="22">
        <v>87.301587301587304</v>
      </c>
      <c r="AV2075" s="23">
        <v>9.8699999999999992</v>
      </c>
      <c r="AW2075" s="12">
        <v>0</v>
      </c>
      <c r="AX2075" s="21">
        <v>0</v>
      </c>
      <c r="AY2075" s="116">
        <v>89.363801690562084</v>
      </c>
    </row>
    <row r="2076" spans="1:51" ht="15.75" x14ac:dyDescent="0.25">
      <c r="A2076" s="144">
        <v>2014</v>
      </c>
      <c r="B2076" s="77" t="s">
        <v>141</v>
      </c>
      <c r="C2076" s="78">
        <v>5</v>
      </c>
      <c r="D2076" s="77">
        <v>3512407</v>
      </c>
      <c r="E2076" s="78">
        <v>35124075</v>
      </c>
      <c r="F2076" s="78" t="str">
        <f t="shared" si="87"/>
        <v>351240752014</v>
      </c>
      <c r="G2076" s="89">
        <v>1.717851047124852</v>
      </c>
      <c r="H2076" s="80">
        <f t="shared" si="86"/>
        <v>22457</v>
      </c>
      <c r="I2076" s="94">
        <v>20171</v>
      </c>
      <c r="J2076" s="95">
        <v>2286</v>
      </c>
      <c r="K2076" s="83">
        <f>(H2076)/VLOOKUP(D2076,'Dados Base'!$B:$K,6,FALSE)</f>
        <v>163.51390709188874</v>
      </c>
      <c r="L2076" s="88">
        <f t="shared" si="88"/>
        <v>89.82054593222604</v>
      </c>
      <c r="M2076" s="85">
        <v>1</v>
      </c>
      <c r="N2076" s="92">
        <v>0.75800000000000001</v>
      </c>
      <c r="O2076" s="91">
        <v>43</v>
      </c>
      <c r="P2076" s="91" t="s">
        <v>691</v>
      </c>
      <c r="Q2076" s="91" t="s">
        <v>691</v>
      </c>
      <c r="R2076" s="91" t="s">
        <v>691</v>
      </c>
      <c r="S2076" s="91">
        <v>115</v>
      </c>
      <c r="T2076" s="87" t="s">
        <v>691</v>
      </c>
      <c r="U2076" s="91">
        <v>223</v>
      </c>
      <c r="V2076" s="91">
        <v>205</v>
      </c>
      <c r="W2076" s="93">
        <v>0</v>
      </c>
      <c r="X2076" s="146">
        <v>5.8098052440972207E-2</v>
      </c>
      <c r="Y2076" s="21">
        <v>14.43</v>
      </c>
      <c r="Z2076" s="147">
        <v>0</v>
      </c>
      <c r="AA2076" s="147">
        <v>1113</v>
      </c>
      <c r="AB2076" s="21">
        <v>4</v>
      </c>
      <c r="AC2076" s="21">
        <v>0</v>
      </c>
      <c r="AD2076" s="153">
        <f>VLOOKUP(D2076,'Dados Base'!$B:$K,9,FALSE)*31536000/VLOOKUP($F2076,F:H,MATCH(H2075,F2075:AF2075,0),FALSE)</f>
        <v>2331.1110121565657</v>
      </c>
      <c r="AE2076" s="153">
        <f>VLOOKUP(D2076,'Dados Base'!$B:$K,10,FALSE)*31536000/VLOOKUP($F2076,F:H,MATCH(H2075,F2075:AF2075,0),FALSE)</f>
        <v>308.94242329785817</v>
      </c>
      <c r="AF2076" s="148">
        <v>84.99</v>
      </c>
      <c r="AG2076" s="21">
        <v>100</v>
      </c>
      <c r="AH2076" s="148">
        <v>84.99</v>
      </c>
      <c r="AI2076" s="148">
        <v>13.96</v>
      </c>
      <c r="AJ2076" s="148">
        <v>94.62</v>
      </c>
      <c r="AK2076" s="72">
        <f>(SUMIFS('Banco de Indicadores Mun. (2)'!I:I,'Banco de Indicadores Mun. (2)'!B:B,'Banco de Indicadores - Mun. (1)'!B2076,'Banco de Indicadores Mun. (2)'!A:A,'Banco de Indicadores - Mun. (1)'!A2076) / VLOOKUP(D2076,'Dados Base'!$B:$K,8,FALSE)) * 100</f>
        <v>22.082190476190476</v>
      </c>
      <c r="AL2076" s="72">
        <f>(SUMIFS('Banco de Indicadores Mun. (2)'!I:I,'Banco de Indicadores Mun. (2)'!B:B,'Banco de Indicadores - Mun. (1)'!B2076,'Banco de Indicadores Mun. (2)'!A:A,'Banco de Indicadores - Mun. (1)'!A2076) / VLOOKUP(D2076,'Dados Base'!$B:$K,9,FALSE)) * 100</f>
        <v>8.3805903614457851</v>
      </c>
      <c r="AM2076" s="72">
        <f>(SUMIFS('Banco de Indicadores Mun. (2)'!J:J,'Banco de Indicadores Mun. (2)'!B:B,'Banco de Indicadores - Mun. (1)'!B2076,'Banco de Indicadores Mun. (2)'!A:A,'Banco de Indicadores - Mun. (1)'!A2076) / VLOOKUP(D2076,'Dados Base'!$B:$K,7,FALSE)) * 100</f>
        <v>24.174902439024397</v>
      </c>
      <c r="AN2076" s="72">
        <f>(SUMIFS('Banco de Indicadores Mun. (2)'!K:K,'Banco de Indicadores Mun. (2)'!B:B,'Banco de Indicadores - Mun. (1)'!B2076,'Banco de Indicadores Mun. (2)'!A:A,'Banco de Indicadores - Mun. (1)'!A2076) / VLOOKUP(D2076,'Dados Base'!$B:$K,10,FALSE)) * 100</f>
        <v>18.18213636363636</v>
      </c>
      <c r="AO2076" s="21"/>
      <c r="AP2076" s="21">
        <v>0</v>
      </c>
      <c r="AQ2076" s="5">
        <v>0</v>
      </c>
      <c r="AR2076" s="9">
        <v>7.1</v>
      </c>
      <c r="AS2076" s="22">
        <v>100</v>
      </c>
      <c r="AT2076" s="22">
        <v>0</v>
      </c>
      <c r="AU2076" s="22">
        <v>0</v>
      </c>
      <c r="AV2076" s="23">
        <v>1.5</v>
      </c>
      <c r="AW2076" s="12">
        <v>1</v>
      </c>
      <c r="AX2076" s="21">
        <v>0</v>
      </c>
      <c r="AY2076" s="116">
        <v>119.92492999905953</v>
      </c>
    </row>
    <row r="2077" spans="1:51" ht="15.75" x14ac:dyDescent="0.25">
      <c r="A2077" s="144">
        <v>2014</v>
      </c>
      <c r="B2077" s="77" t="s">
        <v>142</v>
      </c>
      <c r="C2077" s="78">
        <v>19</v>
      </c>
      <c r="D2077" s="77">
        <v>3512506</v>
      </c>
      <c r="E2077" s="78">
        <v>351250619</v>
      </c>
      <c r="F2077" s="78" t="str">
        <f t="shared" si="87"/>
        <v>3512506192014</v>
      </c>
      <c r="G2077" s="89">
        <v>1.5696558530446492</v>
      </c>
      <c r="H2077" s="80">
        <f t="shared" si="86"/>
        <v>5540</v>
      </c>
      <c r="I2077" s="94">
        <v>4600</v>
      </c>
      <c r="J2077" s="95">
        <v>940</v>
      </c>
      <c r="K2077" s="83">
        <f>(H2077)/VLOOKUP(D2077,'Dados Base'!$B:$K,6,FALSE)</f>
        <v>22.470998620913441</v>
      </c>
      <c r="L2077" s="88">
        <f t="shared" si="88"/>
        <v>83.032490974729242</v>
      </c>
      <c r="M2077" s="85">
        <v>5</v>
      </c>
      <c r="N2077" s="92">
        <v>0.71899999999999997</v>
      </c>
      <c r="O2077" s="91">
        <v>78</v>
      </c>
      <c r="P2077" s="91" t="s">
        <v>691</v>
      </c>
      <c r="Q2077" s="91" t="s">
        <v>691</v>
      </c>
      <c r="R2077" s="91" t="s">
        <v>691</v>
      </c>
      <c r="S2077" s="91">
        <v>26</v>
      </c>
      <c r="T2077" s="87" t="s">
        <v>691</v>
      </c>
      <c r="U2077" s="91">
        <v>33</v>
      </c>
      <c r="V2077" s="91">
        <v>29</v>
      </c>
      <c r="W2077" s="93">
        <v>0</v>
      </c>
      <c r="X2077" s="146">
        <v>1.1905229166666666E-2</v>
      </c>
      <c r="Y2077" s="21">
        <v>3.22</v>
      </c>
      <c r="Z2077" s="147">
        <v>201</v>
      </c>
      <c r="AA2077" s="147">
        <v>48</v>
      </c>
      <c r="AB2077" s="21">
        <v>0</v>
      </c>
      <c r="AC2077" s="21">
        <v>0</v>
      </c>
      <c r="AD2077" s="153">
        <f>VLOOKUP(D2077,'Dados Base'!$B:$K,9,FALSE)*31536000/VLOOKUP($F2077,F:H,MATCH(H2076,F2076:AF2076,0),FALSE)</f>
        <v>10417.126353790614</v>
      </c>
      <c r="AE2077" s="153">
        <f>VLOOKUP(D2077,'Dados Base'!$B:$K,10,FALSE)*31536000/VLOOKUP($F2077,F:H,MATCH(H2076,F2076:AF2076,0),FALSE)</f>
        <v>853.86281588447639</v>
      </c>
      <c r="AF2077" s="148">
        <v>82.52</v>
      </c>
      <c r="AG2077" s="21">
        <v>80.989999999999995</v>
      </c>
      <c r="AH2077" s="148">
        <v>81.760000000000005</v>
      </c>
      <c r="AI2077" s="148">
        <v>14.52</v>
      </c>
      <c r="AJ2077" s="148">
        <v>100</v>
      </c>
      <c r="AK2077" s="72">
        <f>(SUMIFS('Banco de Indicadores Mun. (2)'!I:I,'Banco de Indicadores Mun. (2)'!B:B,'Banco de Indicadores - Mun. (1)'!B2077,'Banco de Indicadores Mun. (2)'!A:A,'Banco de Indicadores - Mun. (1)'!A2077) / VLOOKUP(D2077,'Dados Base'!$B:$K,8,FALSE)) * 100</f>
        <v>5.5419482758620697</v>
      </c>
      <c r="AL2077" s="72">
        <f>(SUMIFS('Banco de Indicadores Mun. (2)'!I:I,'Banco de Indicadores Mun. (2)'!B:B,'Banco de Indicadores - Mun. (1)'!B2077,'Banco de Indicadores Mun. (2)'!A:A,'Banco de Indicadores - Mun. (1)'!A2077) / VLOOKUP(D2077,'Dados Base'!$B:$K,9,FALSE)) * 100</f>
        <v>1.7564644808743166</v>
      </c>
      <c r="AM2077" s="72">
        <f>(SUMIFS('Banco de Indicadores Mun. (2)'!J:J,'Banco de Indicadores Mun. (2)'!B:B,'Banco de Indicadores - Mun. (1)'!B2077,'Banco de Indicadores Mun. (2)'!A:A,'Banco de Indicadores - Mun. (1)'!A2077) / VLOOKUP(D2077,'Dados Base'!$B:$K,7,FALSE)) * 100</f>
        <v>4.3171627906976742</v>
      </c>
      <c r="AN2077" s="72">
        <f>(SUMIFS('Banco de Indicadores Mun. (2)'!K:K,'Banco de Indicadores Mun. (2)'!B:B,'Banco de Indicadores - Mun. (1)'!B2077,'Banco de Indicadores Mun. (2)'!A:A,'Banco de Indicadores - Mun. (1)'!A2077) / VLOOKUP(D2077,'Dados Base'!$B:$K,10,FALSE)) * 100</f>
        <v>9.0530000000000044</v>
      </c>
      <c r="AO2077" s="21"/>
      <c r="AP2077" s="21">
        <v>0</v>
      </c>
      <c r="AQ2077" s="5">
        <v>0</v>
      </c>
      <c r="AR2077" s="9">
        <v>9.5</v>
      </c>
      <c r="AS2077" s="22">
        <v>94</v>
      </c>
      <c r="AT2077" s="22">
        <v>94</v>
      </c>
      <c r="AU2077" s="22">
        <v>80.722891566265062</v>
      </c>
      <c r="AV2077" s="23">
        <v>9.61</v>
      </c>
      <c r="AW2077" s="12">
        <v>0</v>
      </c>
      <c r="AX2077" s="21">
        <v>0</v>
      </c>
      <c r="AY2077" s="116">
        <v>181.43671448150789</v>
      </c>
    </row>
    <row r="2078" spans="1:51" ht="15.75" x14ac:dyDescent="0.25">
      <c r="A2078" s="144">
        <v>2014</v>
      </c>
      <c r="B2078" s="77" t="s">
        <v>143</v>
      </c>
      <c r="C2078" s="78">
        <v>14</v>
      </c>
      <c r="D2078" s="77">
        <v>3512605</v>
      </c>
      <c r="E2078" s="78">
        <v>351260514</v>
      </c>
      <c r="F2078" s="78" t="str">
        <f t="shared" si="87"/>
        <v>3512605142014</v>
      </c>
      <c r="G2078" s="89">
        <v>-0.85339303585237891</v>
      </c>
      <c r="H2078" s="80">
        <f t="shared" si="86"/>
        <v>4917</v>
      </c>
      <c r="I2078" s="94">
        <v>3897</v>
      </c>
      <c r="J2078" s="95">
        <v>1020</v>
      </c>
      <c r="K2078" s="83">
        <f>(H2078)/VLOOKUP(D2078,'Dados Base'!$B:$K,6,FALSE)</f>
        <v>16.147252963777873</v>
      </c>
      <c r="L2078" s="88">
        <f t="shared" si="88"/>
        <v>79.255643685173879</v>
      </c>
      <c r="M2078" s="85">
        <v>3</v>
      </c>
      <c r="N2078" s="92">
        <v>0.69</v>
      </c>
      <c r="O2078" s="91">
        <v>38</v>
      </c>
      <c r="P2078" s="91" t="s">
        <v>691</v>
      </c>
      <c r="Q2078" s="91" t="s">
        <v>691</v>
      </c>
      <c r="R2078" s="91" t="s">
        <v>691</v>
      </c>
      <c r="S2078" s="91">
        <v>10</v>
      </c>
      <c r="T2078" s="87" t="s">
        <v>691</v>
      </c>
      <c r="U2078" s="91">
        <v>18</v>
      </c>
      <c r="V2078" s="91">
        <v>12</v>
      </c>
      <c r="W2078" s="93">
        <v>1.58</v>
      </c>
      <c r="X2078" s="146">
        <v>9.8954625000000004E-3</v>
      </c>
      <c r="Y2078" s="21">
        <v>2.69</v>
      </c>
      <c r="Z2078" s="147">
        <v>160</v>
      </c>
      <c r="AA2078" s="147">
        <v>47</v>
      </c>
      <c r="AB2078" s="21">
        <v>1</v>
      </c>
      <c r="AC2078" s="21">
        <v>0</v>
      </c>
      <c r="AD2078" s="153">
        <f>VLOOKUP(D2078,'Dados Base'!$B:$K,9,FALSE)*31536000/VLOOKUP($F2078,F:H,MATCH(H2077,F2077:AF2077,0),FALSE)</f>
        <v>21678.194020744355</v>
      </c>
      <c r="AE2078" s="153">
        <f>VLOOKUP(D2078,'Dados Base'!$B:$K,10,FALSE)*31536000/VLOOKUP($F2078,F:H,MATCH(H2077,F2077:AF2077,0),FALSE)</f>
        <v>2565.4667480170829</v>
      </c>
      <c r="AF2078" s="148">
        <v>77.28</v>
      </c>
      <c r="AG2078" s="21">
        <v>77.28</v>
      </c>
      <c r="AH2078" s="148">
        <v>71.760000000000005</v>
      </c>
      <c r="AI2078" s="148">
        <v>21.89</v>
      </c>
      <c r="AJ2078" s="148">
        <v>100</v>
      </c>
      <c r="AK2078" s="72">
        <f>(SUMIFS('Banco de Indicadores Mun. (2)'!I:I,'Banco de Indicadores Mun. (2)'!B:B,'Banco de Indicadores - Mun. (1)'!B2078,'Banco de Indicadores Mun. (2)'!A:A,'Banco de Indicadores - Mun. (1)'!A2078) / VLOOKUP(D2078,'Dados Base'!$B:$K,8,FALSE)) * 100</f>
        <v>9.3304503311258262</v>
      </c>
      <c r="AL2078" s="72">
        <f>(SUMIFS('Banco de Indicadores Mun. (2)'!I:I,'Banco de Indicadores Mun. (2)'!B:B,'Banco de Indicadores - Mun. (1)'!B2078,'Banco de Indicadores Mun. (2)'!A:A,'Banco de Indicadores - Mun. (1)'!A2078) / VLOOKUP(D2078,'Dados Base'!$B:$K,9,FALSE)) * 100</f>
        <v>4.1683372781065087</v>
      </c>
      <c r="AM2078" s="72">
        <f>(SUMIFS('Banco de Indicadores Mun. (2)'!J:J,'Banco de Indicadores Mun. (2)'!B:B,'Banco de Indicadores - Mun. (1)'!B2078,'Banco de Indicadores Mun. (2)'!A:A,'Banco de Indicadores - Mun. (1)'!A2078) / VLOOKUP(D2078,'Dados Base'!$B:$K,7,FALSE)) * 100</f>
        <v>12.637306306306304</v>
      </c>
      <c r="AN2078" s="72">
        <f>(SUMIFS('Banco de Indicadores Mun. (2)'!K:K,'Banco de Indicadores Mun. (2)'!B:B,'Banco de Indicadores - Mun. (1)'!B2078,'Banco de Indicadores Mun. (2)'!A:A,'Banco de Indicadores - Mun. (1)'!A2078) / VLOOKUP(D2078,'Dados Base'!$B:$K,10,FALSE)) * 100</f>
        <v>0.15392500000000003</v>
      </c>
      <c r="AO2078" s="21"/>
      <c r="AP2078" s="21">
        <v>0</v>
      </c>
      <c r="AQ2078" s="5">
        <v>0</v>
      </c>
      <c r="AR2078" s="9">
        <v>5.9</v>
      </c>
      <c r="AS2078" s="22">
        <v>90</v>
      </c>
      <c r="AT2078" s="22">
        <v>90</v>
      </c>
      <c r="AU2078" s="22">
        <v>77.294685990338166</v>
      </c>
      <c r="AV2078" s="23">
        <v>7.88</v>
      </c>
      <c r="AW2078" s="12">
        <v>0</v>
      </c>
      <c r="AX2078" s="21">
        <v>0</v>
      </c>
      <c r="AY2078" s="116">
        <v>112.47094615436113</v>
      </c>
    </row>
    <row r="2079" spans="1:51" ht="15.75" x14ac:dyDescent="0.25">
      <c r="A2079" s="144">
        <v>2014</v>
      </c>
      <c r="B2079" s="77" t="s">
        <v>144</v>
      </c>
      <c r="C2079" s="78">
        <v>5</v>
      </c>
      <c r="D2079" s="77">
        <v>3512704</v>
      </c>
      <c r="E2079" s="78">
        <v>35127045</v>
      </c>
      <c r="F2079" s="78" t="str">
        <f t="shared" si="87"/>
        <v>351270452014</v>
      </c>
      <c r="G2079" s="89">
        <v>0.22527255101489896</v>
      </c>
      <c r="H2079" s="80">
        <f t="shared" si="86"/>
        <v>3910</v>
      </c>
      <c r="I2079" s="94">
        <v>2247</v>
      </c>
      <c r="J2079" s="95">
        <v>1663</v>
      </c>
      <c r="K2079" s="83">
        <f>(H2079)/VLOOKUP(D2079,'Dados Base'!$B:$K,6,FALSE)</f>
        <v>14.057668799884951</v>
      </c>
      <c r="L2079" s="88">
        <f t="shared" si="88"/>
        <v>57.468030690537084</v>
      </c>
      <c r="M2079" s="85">
        <v>3</v>
      </c>
      <c r="N2079" s="92">
        <v>0.754</v>
      </c>
      <c r="O2079" s="91">
        <v>84</v>
      </c>
      <c r="P2079" s="91" t="s">
        <v>691</v>
      </c>
      <c r="Q2079" s="91" t="s">
        <v>691</v>
      </c>
      <c r="R2079" s="91" t="s">
        <v>691</v>
      </c>
      <c r="S2079" s="91">
        <v>21</v>
      </c>
      <c r="T2079" s="87" t="s">
        <v>691</v>
      </c>
      <c r="U2079" s="91">
        <v>23</v>
      </c>
      <c r="V2079" s="91">
        <v>21</v>
      </c>
      <c r="W2079" s="93">
        <v>0</v>
      </c>
      <c r="X2079" s="146">
        <v>1.0159890624999999E-2</v>
      </c>
      <c r="Y2079" s="21">
        <v>1.52</v>
      </c>
      <c r="Z2079" s="147">
        <v>105</v>
      </c>
      <c r="AA2079" s="147">
        <v>12</v>
      </c>
      <c r="AB2079" s="21">
        <v>0</v>
      </c>
      <c r="AC2079" s="21">
        <v>2</v>
      </c>
      <c r="AD2079" s="153">
        <f>VLOOKUP(D2079,'Dados Base'!$B:$K,9,FALSE)*31536000/VLOOKUP($F2079,F:H,MATCH(H2078,F2078:AF2078,0),FALSE)</f>
        <v>28148.501278772379</v>
      </c>
      <c r="AE2079" s="153">
        <f>VLOOKUP(D2079,'Dados Base'!$B:$K,10,FALSE)*31536000/VLOOKUP($F2079,F:H,MATCH(H2078,F2078:AF2078,0),FALSE)</f>
        <v>3629.4629156010233</v>
      </c>
      <c r="AF2079" s="148">
        <v>99.78</v>
      </c>
      <c r="AG2079" s="21">
        <v>54.04</v>
      </c>
      <c r="AH2079" s="148">
        <v>99.78</v>
      </c>
      <c r="AI2079" s="148">
        <v>16.670000000000002</v>
      </c>
      <c r="AJ2079" s="148">
        <v>99.77</v>
      </c>
      <c r="AK2079" s="72">
        <f>(SUMIFS('Banco de Indicadores Mun. (2)'!I:I,'Banco de Indicadores Mun. (2)'!B:B,'Banco de Indicadores - Mun. (1)'!B2079,'Banco de Indicadores Mun. (2)'!A:A,'Banco de Indicadores - Mun. (1)'!A2079) / VLOOKUP(D2079,'Dados Base'!$B:$K,8,FALSE)) * 100</f>
        <v>6.6239160305343479</v>
      </c>
      <c r="AL2079" s="72">
        <f>(SUMIFS('Banco de Indicadores Mun. (2)'!I:I,'Banco de Indicadores Mun. (2)'!B:B,'Banco de Indicadores - Mun. (1)'!B2079,'Banco de Indicadores Mun. (2)'!A:A,'Banco de Indicadores - Mun. (1)'!A2079) / VLOOKUP(D2079,'Dados Base'!$B:$K,9,FALSE)) * 100</f>
        <v>2.486340974212033</v>
      </c>
      <c r="AM2079" s="72">
        <f>(SUMIFS('Banco de Indicadores Mun. (2)'!J:J,'Banco de Indicadores Mun. (2)'!B:B,'Banco de Indicadores - Mun. (1)'!B2079,'Banco de Indicadores Mun. (2)'!A:A,'Banco de Indicadores - Mun. (1)'!A2079) / VLOOKUP(D2079,'Dados Base'!$B:$K,7,FALSE)) * 100</f>
        <v>9.6801860465116221</v>
      </c>
      <c r="AN2079" s="72">
        <f>(SUMIFS('Banco de Indicadores Mun. (2)'!K:K,'Banco de Indicadores Mun. (2)'!B:B,'Banco de Indicadores - Mun. (1)'!B2079,'Banco de Indicadores Mun. (2)'!A:A,'Banco de Indicadores - Mun. (1)'!A2079) / VLOOKUP(D2079,'Dados Base'!$B:$K,10,FALSE)) * 100</f>
        <v>0.78304444444444421</v>
      </c>
      <c r="AO2079" s="21"/>
      <c r="AP2079" s="21">
        <v>0</v>
      </c>
      <c r="AQ2079" s="5">
        <v>0</v>
      </c>
      <c r="AR2079" s="9">
        <v>8.6</v>
      </c>
      <c r="AS2079" s="22">
        <v>100</v>
      </c>
      <c r="AT2079" s="22">
        <v>100</v>
      </c>
      <c r="AU2079" s="22">
        <v>89.743589743589737</v>
      </c>
      <c r="AV2079" s="23">
        <v>9.8000000000000007</v>
      </c>
      <c r="AW2079" s="12">
        <v>0</v>
      </c>
      <c r="AX2079" s="21">
        <v>2</v>
      </c>
      <c r="AY2079" s="116">
        <v>197.54688988050697</v>
      </c>
    </row>
    <row r="2080" spans="1:51" ht="15.75" x14ac:dyDescent="0.25">
      <c r="A2080" s="144">
        <v>2014</v>
      </c>
      <c r="B2080" s="77" t="s">
        <v>145</v>
      </c>
      <c r="C2080" s="78">
        <v>5</v>
      </c>
      <c r="D2080" s="77">
        <v>3512803</v>
      </c>
      <c r="E2080" s="78">
        <v>35128035</v>
      </c>
      <c r="F2080" s="78" t="str">
        <f t="shared" si="87"/>
        <v>351280352014</v>
      </c>
      <c r="G2080" s="89">
        <v>2.4785584010952544</v>
      </c>
      <c r="H2080" s="80">
        <f t="shared" si="86"/>
        <v>63942</v>
      </c>
      <c r="I2080" s="94">
        <v>59384</v>
      </c>
      <c r="J2080" s="95">
        <v>4558</v>
      </c>
      <c r="K2080" s="83">
        <f>(H2080)/VLOOKUP(D2080,'Dados Base'!$B:$K,6,FALSE)</f>
        <v>413.2488851547858</v>
      </c>
      <c r="L2080" s="88">
        <f t="shared" si="88"/>
        <v>92.87166494635764</v>
      </c>
      <c r="M2080" s="85">
        <v>3</v>
      </c>
      <c r="N2080" s="92">
        <v>0.76900000000000002</v>
      </c>
      <c r="O2080" s="91">
        <v>27</v>
      </c>
      <c r="P2080" s="91" t="s">
        <v>691</v>
      </c>
      <c r="Q2080" s="91" t="s">
        <v>691</v>
      </c>
      <c r="R2080" s="91" t="s">
        <v>691</v>
      </c>
      <c r="S2080" s="91">
        <v>82</v>
      </c>
      <c r="T2080" s="87" t="s">
        <v>691</v>
      </c>
      <c r="U2080" s="91">
        <v>472</v>
      </c>
      <c r="V2080" s="91">
        <v>429</v>
      </c>
      <c r="W2080" s="93">
        <v>0</v>
      </c>
      <c r="X2080" s="146">
        <v>0.17202129762499999</v>
      </c>
      <c r="Y2080" s="21">
        <v>48.76</v>
      </c>
      <c r="Z2080" s="147">
        <v>0</v>
      </c>
      <c r="AA2080" s="147">
        <v>3291</v>
      </c>
      <c r="AB2080" s="21">
        <v>10</v>
      </c>
      <c r="AC2080" s="21">
        <v>0</v>
      </c>
      <c r="AD2080" s="153">
        <f>VLOOKUP(D2080,'Dados Base'!$B:$K,9,FALSE)*31536000/VLOOKUP($F2080,F:H,MATCH(H2079,F2079:AF2079,0),FALSE)</f>
        <v>937.07422351506057</v>
      </c>
      <c r="AE2080" s="153">
        <f>VLOOKUP(D2080,'Dados Base'!$B:$K,10,FALSE)*31536000/VLOOKUP($F2080,F:H,MATCH(H2079,F2079:AF2079,0),FALSE)</f>
        <v>123.29923993619218</v>
      </c>
      <c r="AF2080" s="148">
        <v>88.38</v>
      </c>
      <c r="AG2080" s="21">
        <v>100</v>
      </c>
      <c r="AH2080" s="148">
        <v>88.38</v>
      </c>
      <c r="AI2080" s="148" t="s">
        <v>692</v>
      </c>
      <c r="AJ2080" s="148">
        <v>95.16</v>
      </c>
      <c r="AK2080" s="72">
        <f>(SUMIFS('Banco de Indicadores Mun. (2)'!I:I,'Banco de Indicadores Mun. (2)'!B:B,'Banco de Indicadores - Mun. (1)'!B2080,'Banco de Indicadores Mun. (2)'!A:A,'Banco de Indicadores - Mun. (1)'!A2080) / VLOOKUP(D2080,'Dados Base'!$B:$K,8,FALSE)) * 100</f>
        <v>413.2909166666667</v>
      </c>
      <c r="AL2080" s="72">
        <f>(SUMIFS('Banco de Indicadores Mun. (2)'!I:I,'Banco de Indicadores Mun. (2)'!B:B,'Banco de Indicadores - Mun. (1)'!B2080,'Banco de Indicadores Mun. (2)'!A:A,'Banco de Indicadores - Mun. (1)'!A2080) / VLOOKUP(D2080,'Dados Base'!$B:$K,9,FALSE)) * 100</f>
        <v>156.61550526315787</v>
      </c>
      <c r="AM2080" s="72">
        <f>(SUMIFS('Banco de Indicadores Mun. (2)'!J:J,'Banco de Indicadores Mun. (2)'!B:B,'Banco de Indicadores - Mun. (1)'!B2080,'Banco de Indicadores Mun. (2)'!A:A,'Banco de Indicadores - Mun. (1)'!A2080) / VLOOKUP(D2080,'Dados Base'!$B:$K,7,FALSE)) * 100</f>
        <v>631.59319148936163</v>
      </c>
      <c r="AN2080" s="72">
        <f>(SUMIFS('Banco de Indicadores Mun. (2)'!K:K,'Banco de Indicadores Mun. (2)'!B:B,'Banco de Indicadores - Mun. (1)'!B2080,'Banco de Indicadores Mun. (2)'!A:A,'Banco de Indicadores - Mun. (1)'!A2080) / VLOOKUP(D2080,'Dados Base'!$B:$K,10,FALSE)) * 100</f>
        <v>2.8826399999999985</v>
      </c>
      <c r="AO2080" s="21"/>
      <c r="AP2080" s="21">
        <v>3.1278346001063464</v>
      </c>
      <c r="AQ2080" s="5">
        <v>0</v>
      </c>
      <c r="AR2080" s="9">
        <v>9.8000000000000007</v>
      </c>
      <c r="AS2080" s="22">
        <v>100</v>
      </c>
      <c r="AT2080" s="22">
        <v>0</v>
      </c>
      <c r="AU2080" s="22">
        <v>0</v>
      </c>
      <c r="AV2080" s="23">
        <v>1.5</v>
      </c>
      <c r="AW2080" s="12">
        <v>0</v>
      </c>
      <c r="AX2080" s="21">
        <v>0</v>
      </c>
      <c r="AY2080" s="116">
        <v>134.91281028849187</v>
      </c>
    </row>
    <row r="2081" spans="1:51" ht="15.75" x14ac:dyDescent="0.25">
      <c r="A2081" s="144">
        <v>2014</v>
      </c>
      <c r="B2081" s="77" t="s">
        <v>146</v>
      </c>
      <c r="C2081" s="78">
        <v>15</v>
      </c>
      <c r="D2081" s="77">
        <v>3512902</v>
      </c>
      <c r="E2081" s="78">
        <v>351290215</v>
      </c>
      <c r="F2081" s="78" t="str">
        <f t="shared" si="87"/>
        <v>3512902152014</v>
      </c>
      <c r="G2081" s="89">
        <v>-0.29557286810110162</v>
      </c>
      <c r="H2081" s="80">
        <f t="shared" si="86"/>
        <v>7123</v>
      </c>
      <c r="I2081" s="94">
        <v>5133</v>
      </c>
      <c r="J2081" s="95">
        <v>1990</v>
      </c>
      <c r="K2081" s="83">
        <f>(H2081)/VLOOKUP(D2081,'Dados Base'!$B:$K,6,FALSE)</f>
        <v>16.13984999886706</v>
      </c>
      <c r="L2081" s="88">
        <f t="shared" si="88"/>
        <v>72.062333286536571</v>
      </c>
      <c r="M2081" s="85">
        <v>3</v>
      </c>
      <c r="N2081" s="92">
        <v>0.72199999999999998</v>
      </c>
      <c r="O2081" s="91">
        <v>95</v>
      </c>
      <c r="P2081" s="91" t="s">
        <v>691</v>
      </c>
      <c r="Q2081" s="91" t="s">
        <v>691</v>
      </c>
      <c r="R2081" s="91" t="s">
        <v>691</v>
      </c>
      <c r="S2081" s="91">
        <v>23</v>
      </c>
      <c r="T2081" s="87" t="s">
        <v>691</v>
      </c>
      <c r="U2081" s="91">
        <v>64</v>
      </c>
      <c r="V2081" s="91">
        <v>31</v>
      </c>
      <c r="W2081" s="93">
        <v>0</v>
      </c>
      <c r="X2081" s="146">
        <v>1.8549479166666667E-2</v>
      </c>
      <c r="Y2081" s="21">
        <v>3.55</v>
      </c>
      <c r="Z2081" s="147">
        <v>230</v>
      </c>
      <c r="AA2081" s="147">
        <v>44</v>
      </c>
      <c r="AB2081" s="21">
        <v>1</v>
      </c>
      <c r="AC2081" s="21">
        <v>0</v>
      </c>
      <c r="AD2081" s="153">
        <f>VLOOKUP(D2081,'Dados Base'!$B:$K,9,FALSE)*31536000/VLOOKUP($F2081,F:H,MATCH(H2080,F2080:AF2080,0),FALSE)</f>
        <v>15008.709813280921</v>
      </c>
      <c r="AE2081" s="153">
        <f>VLOOKUP(D2081,'Dados Base'!$B:$K,10,FALSE)*31536000/VLOOKUP($F2081,F:H,MATCH(H2080,F2080:AF2080,0),FALSE)</f>
        <v>1505.2983293556088</v>
      </c>
      <c r="AF2081" s="148">
        <v>100</v>
      </c>
      <c r="AG2081" s="21">
        <v>68.55</v>
      </c>
      <c r="AH2081" s="148">
        <v>100</v>
      </c>
      <c r="AI2081" s="148">
        <v>0</v>
      </c>
      <c r="AJ2081" s="148">
        <v>100</v>
      </c>
      <c r="AK2081" s="72">
        <f>(SUMIFS('Banco de Indicadores Mun. (2)'!I:I,'Banco de Indicadores Mun. (2)'!B:B,'Banco de Indicadores - Mun. (1)'!B2081,'Banco de Indicadores Mun. (2)'!A:A,'Banco de Indicadores - Mun. (1)'!A2081) / VLOOKUP(D2081,'Dados Base'!$B:$K,8,FALSE)) * 100</f>
        <v>15.497648148148146</v>
      </c>
      <c r="AL2081" s="72">
        <f>(SUMIFS('Banco de Indicadores Mun. (2)'!I:I,'Banco de Indicadores Mun. (2)'!B:B,'Banco de Indicadores - Mun. (1)'!B2081,'Banco de Indicadores Mun. (2)'!A:A,'Banco de Indicadores - Mun. (1)'!A2081) / VLOOKUP(D2081,'Dados Base'!$B:$K,9,FALSE)) * 100</f>
        <v>4.937303834808259</v>
      </c>
      <c r="AM2081" s="72">
        <f>(SUMIFS('Banco de Indicadores Mun. (2)'!J:J,'Banco de Indicadores Mun. (2)'!B:B,'Banco de Indicadores - Mun. (1)'!B2081,'Banco de Indicadores Mun. (2)'!A:A,'Banco de Indicadores - Mun. (1)'!A2081) / VLOOKUP(D2081,'Dados Base'!$B:$K,7,FALSE)) * 100</f>
        <v>22.001635135135132</v>
      </c>
      <c r="AN2081" s="72">
        <f>(SUMIFS('Banco de Indicadores Mun. (2)'!K:K,'Banco de Indicadores Mun. (2)'!B:B,'Banco de Indicadores - Mun. (1)'!B2081,'Banco de Indicadores Mun. (2)'!A:A,'Banco de Indicadores - Mun. (1)'!A2081) / VLOOKUP(D2081,'Dados Base'!$B:$K,10,FALSE)) * 100</f>
        <v>1.341911764705882</v>
      </c>
      <c r="AO2081" s="21"/>
      <c r="AP2081" s="21">
        <v>0</v>
      </c>
      <c r="AQ2081" s="5">
        <v>0</v>
      </c>
      <c r="AR2081" s="9">
        <v>9.1999999999999993</v>
      </c>
      <c r="AS2081" s="22">
        <v>98</v>
      </c>
      <c r="AT2081" s="22">
        <v>98</v>
      </c>
      <c r="AU2081" s="22">
        <v>83.941605839416056</v>
      </c>
      <c r="AV2081" s="23">
        <v>9.67</v>
      </c>
      <c r="AW2081" s="12">
        <v>0</v>
      </c>
      <c r="AX2081" s="21">
        <v>0</v>
      </c>
      <c r="AY2081" s="116">
        <v>1.8462283760285274</v>
      </c>
    </row>
    <row r="2082" spans="1:51" ht="15.75" x14ac:dyDescent="0.25">
      <c r="A2082" s="144">
        <v>2014</v>
      </c>
      <c r="B2082" s="77" t="s">
        <v>147</v>
      </c>
      <c r="C2082" s="78">
        <v>6</v>
      </c>
      <c r="D2082" s="77">
        <v>3513009</v>
      </c>
      <c r="E2082" s="78">
        <v>35130096</v>
      </c>
      <c r="F2082" s="78" t="str">
        <f t="shared" si="87"/>
        <v>351300962014</v>
      </c>
      <c r="G2082" s="89">
        <v>2.6110589282235974</v>
      </c>
      <c r="H2082" s="80">
        <f t="shared" si="86"/>
        <v>219888</v>
      </c>
      <c r="I2082" s="94">
        <v>219888</v>
      </c>
      <c r="J2082" s="95">
        <v>0</v>
      </c>
      <c r="K2082" s="83">
        <f>(H2082)/VLOOKUP(D2082,'Dados Base'!$B:$K,6,FALSE)</f>
        <v>678.89715644200191</v>
      </c>
      <c r="L2082" s="88">
        <f t="shared" si="88"/>
        <v>100</v>
      </c>
      <c r="M2082" s="85">
        <v>2</v>
      </c>
      <c r="N2082" s="92">
        <v>0.78</v>
      </c>
      <c r="O2082" s="91">
        <v>82</v>
      </c>
      <c r="P2082" s="91" t="s">
        <v>691</v>
      </c>
      <c r="Q2082" s="91" t="s">
        <v>691</v>
      </c>
      <c r="R2082" s="91" t="s">
        <v>691</v>
      </c>
      <c r="S2082" s="91">
        <v>560</v>
      </c>
      <c r="T2082" s="87" t="s">
        <v>691</v>
      </c>
      <c r="U2082" s="91">
        <v>1798</v>
      </c>
      <c r="V2082" s="91">
        <v>1898</v>
      </c>
      <c r="W2082" s="93">
        <v>0</v>
      </c>
      <c r="X2082" s="146">
        <v>0.76221477500000001</v>
      </c>
      <c r="Y2082" s="21">
        <v>202.78</v>
      </c>
      <c r="Z2082" s="147">
        <v>1520</v>
      </c>
      <c r="AA2082" s="147">
        <v>10647</v>
      </c>
      <c r="AB2082" s="21">
        <v>17</v>
      </c>
      <c r="AC2082" s="21">
        <v>2</v>
      </c>
      <c r="AD2082" s="153">
        <f>VLOOKUP(D2082,'Dados Base'!$B:$K,9,FALSE)*31536000/VLOOKUP($F2082,F:H,MATCH(H2081,F2081:AF2081,0),FALSE)</f>
        <v>609.52848722986244</v>
      </c>
      <c r="AE2082" s="153">
        <f>VLOOKUP(D2082,'Dados Base'!$B:$K,10,FALSE)*31536000/VLOOKUP($F2082,F:H,MATCH(H2081,F2081:AF2081,0),FALSE)</f>
        <v>84.616895874263278</v>
      </c>
      <c r="AF2082" s="148">
        <v>99.5</v>
      </c>
      <c r="AG2082" s="21">
        <v>100</v>
      </c>
      <c r="AH2082" s="148">
        <v>55</v>
      </c>
      <c r="AI2082" s="148">
        <v>36.69</v>
      </c>
      <c r="AJ2082" s="148">
        <v>99.5</v>
      </c>
      <c r="AK2082" s="72">
        <f>(SUMIFS('Banco de Indicadores Mun. (2)'!I:I,'Banco de Indicadores Mun. (2)'!B:B,'Banco de Indicadores - Mun. (1)'!B2082,'Banco de Indicadores Mun. (2)'!A:A,'Banco de Indicadores - Mun. (1)'!A2082) / VLOOKUP(D2082,'Dados Base'!$B:$K,8,FALSE)) * 100</f>
        <v>82.869184713375802</v>
      </c>
      <c r="AL2082" s="72">
        <f>(SUMIFS('Banco de Indicadores Mun. (2)'!I:I,'Banco de Indicadores Mun. (2)'!B:B,'Banco de Indicadores - Mun. (1)'!B2082,'Banco de Indicadores Mun. (2)'!A:A,'Banco de Indicadores - Mun. (1)'!A2082) / VLOOKUP(D2082,'Dados Base'!$B:$K,9,FALSE)) * 100</f>
        <v>30.612851764705884</v>
      </c>
      <c r="AM2082" s="72">
        <f>(SUMIFS('Banco de Indicadores Mun. (2)'!J:J,'Banco de Indicadores Mun. (2)'!B:B,'Banco de Indicadores - Mun. (1)'!B2082,'Banco de Indicadores Mun. (2)'!A:A,'Banco de Indicadores - Mun. (1)'!A2082) / VLOOKUP(D2082,'Dados Base'!$B:$K,7,FALSE)) * 100</f>
        <v>128.15578571428571</v>
      </c>
      <c r="AN2082" s="72">
        <f>(SUMIFS('Banco de Indicadores Mun. (2)'!K:K,'Banco de Indicadores Mun. (2)'!B:B,'Banco de Indicadores - Mun. (1)'!B2082,'Banco de Indicadores Mun. (2)'!A:A,'Banco de Indicadores - Mun. (1)'!A2082) / VLOOKUP(D2082,'Dados Base'!$B:$K,10,FALSE)) * 100</f>
        <v>7.6473728813559321</v>
      </c>
      <c r="AO2082" s="21"/>
      <c r="AP2082" s="21">
        <v>0</v>
      </c>
      <c r="AQ2082" s="5">
        <v>1</v>
      </c>
      <c r="AR2082" s="9">
        <v>9.1</v>
      </c>
      <c r="AS2082" s="22">
        <v>44</v>
      </c>
      <c r="AT2082" s="22">
        <v>14.52</v>
      </c>
      <c r="AU2082" s="22">
        <v>12.492808416207779</v>
      </c>
      <c r="AV2082" s="23">
        <v>2.4700000000000002</v>
      </c>
      <c r="AW2082" s="12">
        <v>0</v>
      </c>
      <c r="AX2082" s="21">
        <v>2</v>
      </c>
      <c r="AY2082" s="116">
        <v>164.85051636535854</v>
      </c>
    </row>
    <row r="2083" spans="1:51" ht="15.75" x14ac:dyDescent="0.25">
      <c r="A2083" s="144">
        <v>2014</v>
      </c>
      <c r="B2083" s="77" t="s">
        <v>148</v>
      </c>
      <c r="C2083" s="78">
        <v>4</v>
      </c>
      <c r="D2083" s="77">
        <v>3513108</v>
      </c>
      <c r="E2083" s="78">
        <v>35131084</v>
      </c>
      <c r="F2083" s="78" t="str">
        <f t="shared" si="87"/>
        <v>351310842014</v>
      </c>
      <c r="G2083" s="89">
        <v>0.98190065930987558</v>
      </c>
      <c r="H2083" s="80">
        <f t="shared" si="86"/>
        <v>32818</v>
      </c>
      <c r="I2083" s="94">
        <v>32158</v>
      </c>
      <c r="J2083" s="95">
        <v>660</v>
      </c>
      <c r="K2083" s="83">
        <f>(H2083)/VLOOKUP(D2083,'Dados Base'!$B:$K,6,FALSE)</f>
        <v>105.40887775422368</v>
      </c>
      <c r="L2083" s="88">
        <f t="shared" si="88"/>
        <v>97.988908525809009</v>
      </c>
      <c r="M2083" s="85">
        <v>2</v>
      </c>
      <c r="N2083" s="92">
        <v>0.75600000000000001</v>
      </c>
      <c r="O2083" s="91">
        <v>123</v>
      </c>
      <c r="P2083" s="91" t="s">
        <v>691</v>
      </c>
      <c r="Q2083" s="91" t="s">
        <v>691</v>
      </c>
      <c r="R2083" s="91" t="s">
        <v>691</v>
      </c>
      <c r="S2083" s="91">
        <v>101</v>
      </c>
      <c r="T2083" s="87" t="s">
        <v>691</v>
      </c>
      <c r="U2083" s="91">
        <v>368</v>
      </c>
      <c r="V2083" s="91">
        <v>283</v>
      </c>
      <c r="W2083" s="93">
        <v>0</v>
      </c>
      <c r="X2083" s="146">
        <v>9.7409939391203695E-2</v>
      </c>
      <c r="Y2083" s="21">
        <v>26.39</v>
      </c>
      <c r="Z2083" s="147">
        <v>1428</v>
      </c>
      <c r="AA2083" s="147">
        <v>353</v>
      </c>
      <c r="AB2083" s="21">
        <v>2</v>
      </c>
      <c r="AC2083" s="21">
        <v>1</v>
      </c>
      <c r="AD2083" s="153">
        <f>VLOOKUP(D2083,'Dados Base'!$B:$K,9,FALSE)*31536000/VLOOKUP($F2083,F:H,MATCH(H2082,F2082:AF2082,0),FALSE)</f>
        <v>4304.9936010725824</v>
      </c>
      <c r="AE2083" s="153">
        <f>VLOOKUP(D2083,'Dados Base'!$B:$K,10,FALSE)*31536000/VLOOKUP($F2083,F:H,MATCH(H2082,F2082:AF2082,0),FALSE)</f>
        <v>461.24931440063381</v>
      </c>
      <c r="AF2083" s="148">
        <v>97.51</v>
      </c>
      <c r="AG2083" s="21">
        <v>100</v>
      </c>
      <c r="AH2083" s="148">
        <v>97.51</v>
      </c>
      <c r="AI2083" s="148">
        <v>41.71</v>
      </c>
      <c r="AJ2083" s="148">
        <v>100</v>
      </c>
      <c r="AK2083" s="72">
        <f>(SUMIFS('Banco de Indicadores Mun. (2)'!I:I,'Banco de Indicadores Mun. (2)'!B:B,'Banco de Indicadores - Mun. (1)'!B2083,'Banco de Indicadores Mun. (2)'!A:A,'Banco de Indicadores - Mun. (1)'!A2083) / VLOOKUP(D2083,'Dados Base'!$B:$K,8,FALSE)) * 100</f>
        <v>1.9132266666666669</v>
      </c>
      <c r="AL2083" s="72">
        <f>(SUMIFS('Banco de Indicadores Mun. (2)'!I:I,'Banco de Indicadores Mun. (2)'!B:B,'Banco de Indicadores - Mun. (1)'!B2083,'Banco de Indicadores Mun. (2)'!A:A,'Banco de Indicadores - Mun. (1)'!A2083) / VLOOKUP(D2083,'Dados Base'!$B:$K,9,FALSE)) * 100</f>
        <v>0.64058928571428575</v>
      </c>
      <c r="AM2083" s="72">
        <f>(SUMIFS('Banco de Indicadores Mun. (2)'!J:J,'Banco de Indicadores Mun. (2)'!B:B,'Banco de Indicadores - Mun. (1)'!B2083,'Banco de Indicadores Mun. (2)'!A:A,'Banco de Indicadores - Mun. (1)'!A2083) / VLOOKUP(D2083,'Dados Base'!$B:$K,7,FALSE)) * 100</f>
        <v>1.6386470588235293</v>
      </c>
      <c r="AN2083" s="72">
        <f>(SUMIFS('Banco de Indicadores Mun. (2)'!K:K,'Banco de Indicadores Mun. (2)'!B:B,'Banco de Indicadores - Mun. (1)'!B2083,'Banco de Indicadores Mun. (2)'!A:A,'Banco de Indicadores - Mun. (1)'!A2083) / VLOOKUP(D2083,'Dados Base'!$B:$K,10,FALSE)) * 100</f>
        <v>2.4967083333333342</v>
      </c>
      <c r="AO2083" s="21"/>
      <c r="AP2083" s="21">
        <v>0</v>
      </c>
      <c r="AQ2083" s="5">
        <v>0</v>
      </c>
      <c r="AR2083" s="9">
        <v>10</v>
      </c>
      <c r="AS2083" s="22">
        <v>99</v>
      </c>
      <c r="AT2083" s="22">
        <v>99</v>
      </c>
      <c r="AU2083" s="22">
        <v>80.179674340258288</v>
      </c>
      <c r="AV2083" s="23">
        <v>9.69</v>
      </c>
      <c r="AW2083" s="12">
        <v>0</v>
      </c>
      <c r="AX2083" s="21">
        <v>1</v>
      </c>
      <c r="AY2083" s="116">
        <v>2.8127686860647612</v>
      </c>
    </row>
    <row r="2084" spans="1:51" ht="15.75" x14ac:dyDescent="0.25">
      <c r="A2084" s="144">
        <v>2014</v>
      </c>
      <c r="B2084" s="77" t="s">
        <v>149</v>
      </c>
      <c r="C2084" s="78">
        <v>8</v>
      </c>
      <c r="D2084" s="77">
        <v>3513207</v>
      </c>
      <c r="E2084" s="78">
        <v>35132078</v>
      </c>
      <c r="F2084" s="78" t="str">
        <f t="shared" si="87"/>
        <v>351320782014</v>
      </c>
      <c r="G2084" s="89">
        <v>1.279756838511048</v>
      </c>
      <c r="H2084" s="80">
        <f t="shared" si="86"/>
        <v>7939</v>
      </c>
      <c r="I2084" s="94">
        <v>6140</v>
      </c>
      <c r="J2084" s="95">
        <v>1799</v>
      </c>
      <c r="K2084" s="83">
        <f>(H2084)/VLOOKUP(D2084,'Dados Base'!$B:$K,6,FALSE)</f>
        <v>20.596170808903647</v>
      </c>
      <c r="L2084" s="88">
        <f t="shared" si="88"/>
        <v>77.339715329386564</v>
      </c>
      <c r="M2084" s="85">
        <v>4</v>
      </c>
      <c r="N2084" s="92">
        <v>0.73399999999999999</v>
      </c>
      <c r="O2084" s="91">
        <v>237</v>
      </c>
      <c r="P2084" s="91" t="s">
        <v>691</v>
      </c>
      <c r="Q2084" s="91" t="s">
        <v>691</v>
      </c>
      <c r="R2084" s="91" t="s">
        <v>691</v>
      </c>
      <c r="S2084" s="91">
        <v>25</v>
      </c>
      <c r="T2084" s="87" t="s">
        <v>691</v>
      </c>
      <c r="U2084" s="91">
        <v>53</v>
      </c>
      <c r="V2084" s="91">
        <v>36</v>
      </c>
      <c r="W2084" s="93">
        <v>0</v>
      </c>
      <c r="X2084" s="146">
        <v>1.5061358072916663E-2</v>
      </c>
      <c r="Y2084" s="21">
        <v>4.17</v>
      </c>
      <c r="Z2084" s="147">
        <v>277</v>
      </c>
      <c r="AA2084" s="147">
        <v>45</v>
      </c>
      <c r="AB2084" s="21">
        <v>1</v>
      </c>
      <c r="AC2084" s="21">
        <v>0</v>
      </c>
      <c r="AD2084" s="153">
        <f>VLOOKUP(D2084,'Dados Base'!$B:$K,9,FALSE)*31536000/VLOOKUP($F2084,F:H,MATCH(H2083,F2083:AF2083,0),FALSE)</f>
        <v>24548.744174329262</v>
      </c>
      <c r="AE2084" s="153">
        <f>VLOOKUP(D2084,'Dados Base'!$B:$K,10,FALSE)*31536000/VLOOKUP($F2084,F:H,MATCH(H2083,F2083:AF2083,0),FALSE)</f>
        <v>3018.9394130243104</v>
      </c>
      <c r="AF2084" s="148">
        <v>72.849999999999994</v>
      </c>
      <c r="AG2084" s="21">
        <v>91.73</v>
      </c>
      <c r="AH2084" s="148">
        <v>72.849999999999994</v>
      </c>
      <c r="AI2084" s="148">
        <v>36.15</v>
      </c>
      <c r="AJ2084" s="148">
        <v>100</v>
      </c>
      <c r="AK2084" s="72">
        <f>(SUMIFS('Banco de Indicadores Mun. (2)'!I:I,'Banco de Indicadores Mun. (2)'!B:B,'Banco de Indicadores - Mun. (1)'!B2084,'Banco de Indicadores Mun. (2)'!A:A,'Banco de Indicadores - Mun. (1)'!A2084) / VLOOKUP(D2084,'Dados Base'!$B:$K,8,FALSE)) * 100</f>
        <v>16.54960309278351</v>
      </c>
      <c r="AL2084" s="72">
        <f>(SUMIFS('Banco de Indicadores Mun. (2)'!I:I,'Banco de Indicadores Mun. (2)'!B:B,'Banco de Indicadores - Mun. (1)'!B2084,'Banco de Indicadores Mun. (2)'!A:A,'Banco de Indicadores - Mun. (1)'!A2084) / VLOOKUP(D2084,'Dados Base'!$B:$K,9,FALSE)) * 100</f>
        <v>5.1951828478964419</v>
      </c>
      <c r="AM2084" s="72">
        <f>(SUMIFS('Banco de Indicadores Mun. (2)'!J:J,'Banco de Indicadores Mun. (2)'!B:B,'Banco de Indicadores - Mun. (1)'!B2084,'Banco de Indicadores Mun. (2)'!A:A,'Banco de Indicadores - Mun. (1)'!A2084) / VLOOKUP(D2084,'Dados Base'!$B:$K,7,FALSE)) * 100</f>
        <v>26.105838983050855</v>
      </c>
      <c r="AN2084" s="72">
        <f>(SUMIFS('Banco de Indicadores Mun. (2)'!K:K,'Banco de Indicadores Mun. (2)'!B:B,'Banco de Indicadores - Mun. (1)'!B2084,'Banco de Indicadores Mun. (2)'!A:A,'Banco de Indicadores - Mun. (1)'!A2084) / VLOOKUP(D2084,'Dados Base'!$B:$K,10,FALSE)) * 100</f>
        <v>1.7122894736842105</v>
      </c>
      <c r="AO2084" s="21"/>
      <c r="AP2084" s="21">
        <v>0</v>
      </c>
      <c r="AQ2084" s="5">
        <v>0</v>
      </c>
      <c r="AR2084" s="9">
        <v>6.7</v>
      </c>
      <c r="AS2084" s="22">
        <v>100</v>
      </c>
      <c r="AT2084" s="22">
        <v>100</v>
      </c>
      <c r="AU2084" s="22">
        <v>86.024844720496901</v>
      </c>
      <c r="AV2084" s="23">
        <v>10</v>
      </c>
      <c r="AW2084" s="12">
        <v>0</v>
      </c>
      <c r="AX2084" s="21">
        <v>0</v>
      </c>
      <c r="AY2084" s="116">
        <v>190.39469920946132</v>
      </c>
    </row>
    <row r="2085" spans="1:51" ht="15.75" x14ac:dyDescent="0.25">
      <c r="A2085" s="144">
        <v>2014</v>
      </c>
      <c r="B2085" s="77" t="s">
        <v>150</v>
      </c>
      <c r="C2085" s="78">
        <v>17</v>
      </c>
      <c r="D2085" s="77">
        <v>3513306</v>
      </c>
      <c r="E2085" s="78">
        <v>351330617</v>
      </c>
      <c r="F2085" s="78" t="str">
        <f t="shared" si="87"/>
        <v>3513306172014</v>
      </c>
      <c r="G2085" s="89">
        <v>-1.2443582349922044</v>
      </c>
      <c r="H2085" s="80">
        <f t="shared" si="86"/>
        <v>2204</v>
      </c>
      <c r="I2085" s="94">
        <v>1508</v>
      </c>
      <c r="J2085" s="95">
        <v>696</v>
      </c>
      <c r="K2085" s="83">
        <f>(H2085)/VLOOKUP(D2085,'Dados Base'!$B:$K,6,FALSE)</f>
        <v>14.775088824830732</v>
      </c>
      <c r="L2085" s="88">
        <f t="shared" si="88"/>
        <v>68.421052631578945</v>
      </c>
      <c r="M2085" s="85">
        <v>4</v>
      </c>
      <c r="N2085" s="92">
        <v>0.77400000000000002</v>
      </c>
      <c r="O2085" s="91">
        <v>25</v>
      </c>
      <c r="P2085" s="91" t="s">
        <v>691</v>
      </c>
      <c r="Q2085" s="91" t="s">
        <v>691</v>
      </c>
      <c r="R2085" s="91" t="s">
        <v>691</v>
      </c>
      <c r="S2085" s="91">
        <v>2</v>
      </c>
      <c r="T2085" s="87" t="s">
        <v>691</v>
      </c>
      <c r="U2085" s="91">
        <v>20</v>
      </c>
      <c r="V2085" s="91">
        <v>19</v>
      </c>
      <c r="W2085" s="93">
        <v>5.29</v>
      </c>
      <c r="X2085" s="146">
        <v>4.5193479166666661E-3</v>
      </c>
      <c r="Y2085" s="21">
        <v>1.04</v>
      </c>
      <c r="Z2085" s="147">
        <v>63</v>
      </c>
      <c r="AA2085" s="147">
        <v>17</v>
      </c>
      <c r="AB2085" s="21">
        <v>0</v>
      </c>
      <c r="AC2085" s="21">
        <v>0</v>
      </c>
      <c r="AD2085" s="153">
        <f>VLOOKUP(D2085,'Dados Base'!$B:$K,9,FALSE)*31536000/VLOOKUP($F2085,F:H,MATCH(H2084,F2084:AF2084,0),FALSE)</f>
        <v>19602.686025408348</v>
      </c>
      <c r="AE2085" s="153">
        <f>VLOOKUP(D2085,'Dados Base'!$B:$K,10,FALSE)*31536000/VLOOKUP($F2085,F:H,MATCH(H2084,F2084:AF2084,0),FALSE)</f>
        <v>2146.2794918330314</v>
      </c>
      <c r="AF2085" s="148">
        <v>78.739999999999995</v>
      </c>
      <c r="AG2085" s="21">
        <v>100</v>
      </c>
      <c r="AH2085" s="148">
        <v>70.14</v>
      </c>
      <c r="AI2085" s="148">
        <v>23.27</v>
      </c>
      <c r="AJ2085" s="148">
        <v>100</v>
      </c>
      <c r="AK2085" s="72">
        <f>(SUMIFS('Banco de Indicadores Mun. (2)'!I:I,'Banco de Indicadores Mun. (2)'!B:B,'Banco de Indicadores - Mun. (1)'!B2085,'Banco de Indicadores Mun. (2)'!A:A,'Banco de Indicadores - Mun. (1)'!A2085) / VLOOKUP(D2085,'Dados Base'!$B:$K,8,FALSE)) * 100</f>
        <v>12.723027397260278</v>
      </c>
      <c r="AL2085" s="72">
        <f>(SUMIFS('Banco de Indicadores Mun. (2)'!I:I,'Banco de Indicadores Mun. (2)'!B:B,'Banco de Indicadores - Mun. (1)'!B2085,'Banco de Indicadores Mun. (2)'!A:A,'Banco de Indicadores - Mun. (1)'!A2085) / VLOOKUP(D2085,'Dados Base'!$B:$K,9,FALSE)) * 100</f>
        <v>6.7794233576642338</v>
      </c>
      <c r="AM2085" s="72">
        <f>(SUMIFS('Banco de Indicadores Mun. (2)'!J:J,'Banco de Indicadores Mun. (2)'!B:B,'Banco de Indicadores - Mun. (1)'!B2085,'Banco de Indicadores Mun. (2)'!A:A,'Banco de Indicadores - Mun. (1)'!A2085) / VLOOKUP(D2085,'Dados Base'!$B:$K,7,FALSE)) * 100</f>
        <v>15.107810344827591</v>
      </c>
      <c r="AN2085" s="72">
        <f>(SUMIFS('Banco de Indicadores Mun. (2)'!K:K,'Banco de Indicadores Mun. (2)'!B:B,'Banco de Indicadores - Mun. (1)'!B2085,'Banco de Indicadores Mun. (2)'!A:A,'Banco de Indicadores - Mun. (1)'!A2085) / VLOOKUP(D2085,'Dados Base'!$B:$K,10,FALSE)) * 100</f>
        <v>3.5018666666666665</v>
      </c>
      <c r="AO2085" s="21"/>
      <c r="AP2085" s="21">
        <v>0</v>
      </c>
      <c r="AQ2085" s="5">
        <v>0</v>
      </c>
      <c r="AR2085" s="9">
        <v>7.6</v>
      </c>
      <c r="AS2085" s="22">
        <v>97</v>
      </c>
      <c r="AT2085" s="22">
        <v>97</v>
      </c>
      <c r="AU2085" s="22">
        <v>78.75</v>
      </c>
      <c r="AV2085" s="23">
        <v>8.36</v>
      </c>
      <c r="AW2085" s="12">
        <v>0</v>
      </c>
      <c r="AX2085" s="21">
        <v>0</v>
      </c>
      <c r="AY2085" s="116">
        <v>114.63649600053844</v>
      </c>
    </row>
    <row r="2086" spans="1:51" ht="15.75" x14ac:dyDescent="0.25">
      <c r="A2086" s="144">
        <v>2014</v>
      </c>
      <c r="B2086" s="77" t="s">
        <v>151</v>
      </c>
      <c r="C2086" s="78">
        <v>2</v>
      </c>
      <c r="D2086" s="77">
        <v>3513405</v>
      </c>
      <c r="E2086" s="78">
        <v>35134052</v>
      </c>
      <c r="F2086" s="78" t="str">
        <f t="shared" si="87"/>
        <v>351340522014</v>
      </c>
      <c r="G2086" s="89">
        <v>0.42690478954630073</v>
      </c>
      <c r="H2086" s="80">
        <f t="shared" si="86"/>
        <v>78264</v>
      </c>
      <c r="I2086" s="94">
        <v>76377</v>
      </c>
      <c r="J2086" s="95">
        <v>1887</v>
      </c>
      <c r="K2086" s="83">
        <f>(H2086)/VLOOKUP(D2086,'Dados Base'!$B:$K,6,FALSE)</f>
        <v>256.96555799980302</v>
      </c>
      <c r="L2086" s="88">
        <f t="shared" si="88"/>
        <v>97.58892977614228</v>
      </c>
      <c r="M2086" s="85">
        <v>2</v>
      </c>
      <c r="N2086" s="92">
        <v>0.78800000000000003</v>
      </c>
      <c r="O2086" s="91">
        <v>97</v>
      </c>
      <c r="P2086" s="91" t="s">
        <v>691</v>
      </c>
      <c r="Q2086" s="91" t="s">
        <v>691</v>
      </c>
      <c r="R2086" s="91" t="s">
        <v>691</v>
      </c>
      <c r="S2086" s="91">
        <v>113</v>
      </c>
      <c r="T2086" s="87" t="s">
        <v>691</v>
      </c>
      <c r="U2086" s="91">
        <v>662</v>
      </c>
      <c r="V2086" s="91">
        <v>588</v>
      </c>
      <c r="W2086" s="93">
        <v>0</v>
      </c>
      <c r="X2086" s="146">
        <v>0.23215919541666663</v>
      </c>
      <c r="Y2086" s="21">
        <v>62.95</v>
      </c>
      <c r="Z2086" s="147">
        <v>0</v>
      </c>
      <c r="AA2086" s="147">
        <v>4249</v>
      </c>
      <c r="AB2086" s="21">
        <v>10</v>
      </c>
      <c r="AC2086" s="21">
        <v>2</v>
      </c>
      <c r="AD2086" s="153">
        <f>VLOOKUP(D2086,'Dados Base'!$B:$K,9,FALSE)*31536000/VLOOKUP($F2086,F:H,MATCH(H2085,F2085:AF2085,0),FALSE)</f>
        <v>1865.6301747930083</v>
      </c>
      <c r="AE2086" s="153">
        <f>VLOOKUP(D2086,'Dados Base'!$B:$K,10,FALSE)*31536000/VLOOKUP($F2086,F:H,MATCH(H2085,F2085:AF2085,0),FALSE)</f>
        <v>185.35418583256669</v>
      </c>
      <c r="AF2086" s="148">
        <v>97.45</v>
      </c>
      <c r="AG2086" s="21">
        <v>100</v>
      </c>
      <c r="AH2086" s="148">
        <v>97.45</v>
      </c>
      <c r="AI2086" s="148">
        <v>47</v>
      </c>
      <c r="AJ2086" s="148">
        <v>100</v>
      </c>
      <c r="AK2086" s="72">
        <f>(SUMIFS('Banco de Indicadores Mun. (2)'!I:I,'Banco de Indicadores Mun. (2)'!B:B,'Banco de Indicadores - Mun. (1)'!B2086,'Banco de Indicadores Mun. (2)'!A:A,'Banco de Indicadores - Mun. (1)'!A2086) / VLOOKUP(D2086,'Dados Base'!$B:$K,8,FALSE)) * 100</f>
        <v>0.73543999999999998</v>
      </c>
      <c r="AL2086" s="72">
        <f>(SUMIFS('Banco de Indicadores Mun. (2)'!I:I,'Banco de Indicadores Mun. (2)'!B:B,'Banco de Indicadores - Mun. (1)'!B2086,'Banco de Indicadores Mun. (2)'!A:A,'Banco de Indicadores - Mun. (1)'!A2086) / VLOOKUP(D2086,'Dados Base'!$B:$K,9,FALSE)) * 100</f>
        <v>0.31768466522678185</v>
      </c>
      <c r="AM2086" s="72">
        <f>(SUMIFS('Banco de Indicadores Mun. (2)'!J:J,'Banco de Indicadores Mun. (2)'!B:B,'Banco de Indicadores - Mun. (1)'!B2086,'Banco de Indicadores Mun. (2)'!A:A,'Banco de Indicadores - Mun. (1)'!A2086) / VLOOKUP(D2086,'Dados Base'!$B:$K,7,FALSE)) * 100</f>
        <v>0.48478571428571426</v>
      </c>
      <c r="AN2086" s="72">
        <f>(SUMIFS('Banco de Indicadores Mun. (2)'!K:K,'Banco de Indicadores Mun. (2)'!B:B,'Banco de Indicadores - Mun. (1)'!B2086,'Banco de Indicadores Mun. (2)'!A:A,'Banco de Indicadores - Mun. (1)'!A2086) / VLOOKUP(D2086,'Dados Base'!$B:$K,10,FALSE)) * 100</f>
        <v>1.5745869565217392</v>
      </c>
      <c r="AO2086" s="21"/>
      <c r="AP2086" s="21">
        <v>0</v>
      </c>
      <c r="AQ2086" s="5">
        <v>0</v>
      </c>
      <c r="AR2086" s="9">
        <v>9.6</v>
      </c>
      <c r="AS2086" s="22">
        <v>73</v>
      </c>
      <c r="AT2086" s="22">
        <v>0</v>
      </c>
      <c r="AU2086" s="22">
        <v>0</v>
      </c>
      <c r="AV2086" s="23">
        <v>1.1000000000000001</v>
      </c>
      <c r="AW2086" s="12">
        <v>0</v>
      </c>
      <c r="AX2086" s="21">
        <v>2</v>
      </c>
      <c r="AY2086" s="116">
        <v>1.4161279499394661</v>
      </c>
    </row>
    <row r="2087" spans="1:51" ht="15.75" x14ac:dyDescent="0.25">
      <c r="A2087" s="144">
        <v>2014</v>
      </c>
      <c r="B2087" s="77" t="s">
        <v>152</v>
      </c>
      <c r="C2087" s="78">
        <v>7</v>
      </c>
      <c r="D2087" s="77">
        <v>3513504</v>
      </c>
      <c r="E2087" s="78">
        <v>35135047</v>
      </c>
      <c r="F2087" s="78" t="str">
        <f t="shared" si="87"/>
        <v>351350472014</v>
      </c>
      <c r="G2087" s="89">
        <v>0.86710998356844815</v>
      </c>
      <c r="H2087" s="80">
        <f t="shared" si="86"/>
        <v>122940</v>
      </c>
      <c r="I2087" s="94">
        <v>122940</v>
      </c>
      <c r="J2087" s="95">
        <v>0</v>
      </c>
      <c r="K2087" s="83">
        <f>(H2087)/VLOOKUP(D2087,'Dados Base'!$B:$K,6,FALSE)</f>
        <v>864.07084621872366</v>
      </c>
      <c r="L2087" s="88">
        <f t="shared" si="88"/>
        <v>100</v>
      </c>
      <c r="M2087" s="85">
        <v>2</v>
      </c>
      <c r="N2087" s="92">
        <v>0.73699999999999999</v>
      </c>
      <c r="O2087" s="91">
        <v>1</v>
      </c>
      <c r="P2087" s="91" t="s">
        <v>691</v>
      </c>
      <c r="Q2087" s="91" t="s">
        <v>691</v>
      </c>
      <c r="R2087" s="91" t="s">
        <v>691</v>
      </c>
      <c r="S2087" s="91">
        <v>75</v>
      </c>
      <c r="T2087" s="87" t="s">
        <v>691</v>
      </c>
      <c r="U2087" s="91">
        <v>543</v>
      </c>
      <c r="V2087" s="91">
        <v>748</v>
      </c>
      <c r="W2087" s="93">
        <v>0</v>
      </c>
      <c r="X2087" s="146">
        <v>0.3740754004166667</v>
      </c>
      <c r="Y2087" s="21">
        <v>113.49</v>
      </c>
      <c r="Z2087" s="147">
        <v>3704</v>
      </c>
      <c r="AA2087" s="147">
        <v>3106</v>
      </c>
      <c r="AB2087" s="21">
        <v>40</v>
      </c>
      <c r="AC2087" s="21">
        <v>1</v>
      </c>
      <c r="AD2087" s="153">
        <f>VLOOKUP(D2087,'Dados Base'!$B:$K,9,FALSE)*31536000/VLOOKUP($F2087,F:H,MATCH(H2086,F2086:AF2086,0),FALSE)</f>
        <v>1957.212298682284</v>
      </c>
      <c r="AE2087" s="153">
        <f>VLOOKUP(D2087,'Dados Base'!$B:$K,10,FALSE)*31536000/VLOOKUP($F2087,F:H,MATCH(H2086,F2086:AF2086,0),FALSE)</f>
        <v>248.81991215226947</v>
      </c>
      <c r="AF2087" s="148">
        <v>87.34</v>
      </c>
      <c r="AG2087" s="21">
        <v>100</v>
      </c>
      <c r="AH2087" s="148">
        <v>50.4</v>
      </c>
      <c r="AI2087" s="148">
        <v>37.19</v>
      </c>
      <c r="AJ2087" s="148">
        <v>87.34</v>
      </c>
      <c r="AK2087" s="72">
        <f>(SUMIFS('Banco de Indicadores Mun. (2)'!I:I,'Banco de Indicadores Mun. (2)'!B:B,'Banco de Indicadores - Mun. (1)'!B2087,'Banco de Indicadores Mun. (2)'!A:A,'Banco de Indicadores - Mun. (1)'!A2087) / VLOOKUP(D2087,'Dados Base'!$B:$K,8,FALSE)) * 100</f>
        <v>379.66182105263158</v>
      </c>
      <c r="AL2087" s="72">
        <f>(SUMIFS('Banco de Indicadores Mun. (2)'!I:I,'Banco de Indicadores Mun. (2)'!B:B,'Banco de Indicadores - Mun. (1)'!B2087,'Banco de Indicadores Mun. (2)'!A:A,'Banco de Indicadores - Mun. (1)'!A2087) / VLOOKUP(D2087,'Dados Base'!$B:$K,9,FALSE)) * 100</f>
        <v>141.81339318479687</v>
      </c>
      <c r="AM2087" s="72">
        <f>(SUMIFS('Banco de Indicadores Mun. (2)'!J:J,'Banco de Indicadores Mun. (2)'!B:B,'Banco de Indicadores - Mun. (1)'!B2087,'Banco de Indicadores Mun. (2)'!A:A,'Banco de Indicadores - Mun. (1)'!A2087) / VLOOKUP(D2087,'Dados Base'!$B:$K,7,FALSE)) * 100</f>
        <v>573.94440425531923</v>
      </c>
      <c r="AN2087" s="72">
        <f>(SUMIFS('Banco de Indicadores Mun. (2)'!K:K,'Banco de Indicadores Mun. (2)'!B:B,'Banco de Indicadores - Mun. (1)'!B2087,'Banco de Indicadores Mun. (2)'!A:A,'Banco de Indicadores - Mun. (1)'!A2087) / VLOOKUP(D2087,'Dados Base'!$B:$K,10,FALSE)) * 100</f>
        <v>3.1141340206185597</v>
      </c>
      <c r="AO2087" s="21"/>
      <c r="AP2087" s="21">
        <v>0</v>
      </c>
      <c r="AQ2087" s="5">
        <v>0</v>
      </c>
      <c r="AR2087" s="9">
        <v>9.5</v>
      </c>
      <c r="AS2087" s="22">
        <v>60</v>
      </c>
      <c r="AT2087" s="22">
        <v>60</v>
      </c>
      <c r="AU2087" s="22">
        <v>54.390602055800294</v>
      </c>
      <c r="AV2087" s="23">
        <v>6.43</v>
      </c>
      <c r="AW2087" s="12">
        <v>2</v>
      </c>
      <c r="AX2087" s="21">
        <v>1</v>
      </c>
      <c r="AY2087" s="116">
        <v>1340.6845858603742</v>
      </c>
    </row>
    <row r="2088" spans="1:51" ht="15.75" x14ac:dyDescent="0.25">
      <c r="A2088" s="144">
        <v>2014</v>
      </c>
      <c r="B2088" s="77" t="s">
        <v>153</v>
      </c>
      <c r="C2088" s="78">
        <v>2</v>
      </c>
      <c r="D2088" s="77">
        <v>3513603</v>
      </c>
      <c r="E2088" s="78">
        <v>35136032</v>
      </c>
      <c r="F2088" s="78" t="str">
        <f t="shared" si="87"/>
        <v>351360322014</v>
      </c>
      <c r="G2088" s="89">
        <v>-0.47421083775270878</v>
      </c>
      <c r="H2088" s="80">
        <f t="shared" si="86"/>
        <v>21733</v>
      </c>
      <c r="I2088" s="94">
        <v>12724</v>
      </c>
      <c r="J2088" s="95">
        <v>9009</v>
      </c>
      <c r="K2088" s="83">
        <f>(H2088)/VLOOKUP(D2088,'Dados Base'!$B:$K,6,FALSE)</f>
        <v>15.444473659898945</v>
      </c>
      <c r="L2088" s="88">
        <f t="shared" si="88"/>
        <v>58.546910228684489</v>
      </c>
      <c r="M2088" s="85">
        <v>4</v>
      </c>
      <c r="N2088" s="92">
        <v>0.68400000000000005</v>
      </c>
      <c r="O2088" s="91">
        <v>337</v>
      </c>
      <c r="P2088" s="91" t="s">
        <v>691</v>
      </c>
      <c r="Q2088" s="91" t="s">
        <v>691</v>
      </c>
      <c r="R2088" s="91" t="s">
        <v>691</v>
      </c>
      <c r="S2088" s="91">
        <v>31</v>
      </c>
      <c r="T2088" s="87" t="s">
        <v>691</v>
      </c>
      <c r="U2088" s="91">
        <v>111</v>
      </c>
      <c r="V2088" s="91">
        <v>97</v>
      </c>
      <c r="W2088" s="93">
        <v>0</v>
      </c>
      <c r="X2088" s="146">
        <v>5.2624766775023618E-2</v>
      </c>
      <c r="Y2088" s="21">
        <v>8.6300000000000008</v>
      </c>
      <c r="Z2088" s="147">
        <v>62</v>
      </c>
      <c r="AA2088" s="147">
        <v>604</v>
      </c>
      <c r="AB2088" s="21">
        <v>2</v>
      </c>
      <c r="AC2088" s="21">
        <v>0</v>
      </c>
      <c r="AD2088" s="153">
        <f>VLOOKUP(D2088,'Dados Base'!$B:$K,9,FALSE)*31536000/VLOOKUP($F2088,F:H,MATCH(H2087,F2087:AF2087,0),FALSE)</f>
        <v>30893.178116228777</v>
      </c>
      <c r="AE2088" s="153">
        <f>VLOOKUP(D2088,'Dados Base'!$B:$K,10,FALSE)*31536000/VLOOKUP($F2088,F:H,MATCH(H2087,F2087:AF2087,0),FALSE)</f>
        <v>3134.3008328348596</v>
      </c>
      <c r="AF2088" s="148" t="s">
        <v>692</v>
      </c>
      <c r="AG2088" s="21" t="s">
        <v>692</v>
      </c>
      <c r="AH2088" s="148" t="s">
        <v>692</v>
      </c>
      <c r="AI2088" s="148" t="s">
        <v>692</v>
      </c>
      <c r="AJ2088" s="148" t="s">
        <v>692</v>
      </c>
      <c r="AK2088" s="72">
        <f>(SUMIFS('Banco de Indicadores Mun. (2)'!I:I,'Banco de Indicadores Mun. (2)'!B:B,'Banco de Indicadores - Mun. (1)'!B2088,'Banco de Indicadores Mun. (2)'!A:A,'Banco de Indicadores - Mun. (1)'!A2088) / VLOOKUP(D2088,'Dados Base'!$B:$K,8,FALSE)) * 100</f>
        <v>1.5112026002166845</v>
      </c>
      <c r="AL2088" s="72">
        <f>(SUMIFS('Banco de Indicadores Mun. (2)'!I:I,'Banco de Indicadores Mun. (2)'!B:B,'Banco de Indicadores - Mun. (1)'!B2088,'Banco de Indicadores Mun. (2)'!A:A,'Banco de Indicadores - Mun. (1)'!A2088) / VLOOKUP(D2088,'Dados Base'!$B:$K,9,FALSE)) * 100</f>
        <v>0.6551620479098168</v>
      </c>
      <c r="AM2088" s="72">
        <f>(SUMIFS('Banco de Indicadores Mun. (2)'!J:J,'Banco de Indicadores Mun. (2)'!B:B,'Banco de Indicadores - Mun. (1)'!B2088,'Banco de Indicadores Mun. (2)'!A:A,'Banco de Indicadores - Mun. (1)'!A2088) / VLOOKUP(D2088,'Dados Base'!$B:$K,7,FALSE)) * 100</f>
        <v>1.9533338048090523</v>
      </c>
      <c r="AN2088" s="72">
        <f>(SUMIFS('Banco de Indicadores Mun. (2)'!K:K,'Banco de Indicadores Mun. (2)'!B:B,'Banco de Indicadores - Mun. (1)'!B2088,'Banco de Indicadores Mun. (2)'!A:A,'Banco de Indicadores - Mun. (1)'!A2088) / VLOOKUP(D2088,'Dados Base'!$B:$K,10,FALSE)) * 100</f>
        <v>6.4041666666666663E-2</v>
      </c>
      <c r="AO2088" s="21"/>
      <c r="AP2088" s="21">
        <v>0</v>
      </c>
      <c r="AQ2088" s="5">
        <v>0</v>
      </c>
      <c r="AR2088" s="9">
        <v>9.6</v>
      </c>
      <c r="AS2088" s="22">
        <v>90</v>
      </c>
      <c r="AT2088" s="22">
        <v>14.399999999999999</v>
      </c>
      <c r="AU2088" s="22">
        <v>9.3093093093093131</v>
      </c>
      <c r="AV2088" s="23">
        <v>2.2000000000000002</v>
      </c>
      <c r="AW2088" s="12">
        <v>0</v>
      </c>
      <c r="AX2088" s="21">
        <v>0</v>
      </c>
      <c r="AY2088" s="116">
        <v>34.292932165478277</v>
      </c>
    </row>
    <row r="2089" spans="1:51" ht="15.75" x14ac:dyDescent="0.25">
      <c r="A2089" s="144">
        <v>2014</v>
      </c>
      <c r="B2089" s="77" t="s">
        <v>154</v>
      </c>
      <c r="C2089" s="78">
        <v>9</v>
      </c>
      <c r="D2089" s="77">
        <v>3513702</v>
      </c>
      <c r="E2089" s="78">
        <v>35137029</v>
      </c>
      <c r="F2089" s="78" t="str">
        <f t="shared" si="87"/>
        <v>351370292014</v>
      </c>
      <c r="G2089" s="89">
        <v>0.59885192896578232</v>
      </c>
      <c r="H2089" s="80">
        <f t="shared" si="86"/>
        <v>31643</v>
      </c>
      <c r="I2089" s="94">
        <v>28747</v>
      </c>
      <c r="J2089" s="95">
        <v>2896</v>
      </c>
      <c r="K2089" s="83">
        <f>(H2089)/VLOOKUP(D2089,'Dados Base'!$B:$K,6,FALSE)</f>
        <v>41.898494498364734</v>
      </c>
      <c r="L2089" s="88">
        <f t="shared" si="88"/>
        <v>90.847896849224156</v>
      </c>
      <c r="M2089" s="85">
        <v>1</v>
      </c>
      <c r="N2089" s="92">
        <v>0.76</v>
      </c>
      <c r="O2089" s="91">
        <v>223</v>
      </c>
      <c r="P2089" s="91" t="s">
        <v>691</v>
      </c>
      <c r="Q2089" s="91" t="s">
        <v>691</v>
      </c>
      <c r="R2089" s="91" t="s">
        <v>691</v>
      </c>
      <c r="S2089" s="91">
        <v>71</v>
      </c>
      <c r="T2089" s="87" t="s">
        <v>691</v>
      </c>
      <c r="U2089" s="91">
        <v>395</v>
      </c>
      <c r="V2089" s="91">
        <v>343</v>
      </c>
      <c r="W2089" s="93">
        <v>0</v>
      </c>
      <c r="X2089" s="146">
        <v>8.691017304050927E-2</v>
      </c>
      <c r="Y2089" s="21">
        <v>23.41</v>
      </c>
      <c r="Z2089" s="147">
        <v>0</v>
      </c>
      <c r="AA2089" s="147">
        <v>1580</v>
      </c>
      <c r="AB2089" s="21">
        <v>3</v>
      </c>
      <c r="AC2089" s="21">
        <v>0</v>
      </c>
      <c r="AD2089" s="153">
        <f>VLOOKUP(D2089,'Dados Base'!$B:$K,9,FALSE)*31536000/VLOOKUP($F2089,F:H,MATCH(H2088,F2088:AF2088,0),FALSE)</f>
        <v>10175.47514458174</v>
      </c>
      <c r="AE2089" s="153">
        <f>VLOOKUP(D2089,'Dados Base'!$B:$K,10,FALSE)*31536000/VLOOKUP($F2089,F:H,MATCH(H2088,F2088:AF2088,0),FALSE)</f>
        <v>1205.9084157633599</v>
      </c>
      <c r="AF2089" s="148">
        <v>90.23</v>
      </c>
      <c r="AG2089" s="21">
        <v>99.41</v>
      </c>
      <c r="AH2089" s="148">
        <v>88.84</v>
      </c>
      <c r="AI2089" s="148">
        <v>43.71</v>
      </c>
      <c r="AJ2089" s="148">
        <v>100</v>
      </c>
      <c r="AK2089" s="72">
        <f>(SUMIFS('Banco de Indicadores Mun. (2)'!I:I,'Banco de Indicadores Mun. (2)'!B:B,'Banco de Indicadores - Mun. (1)'!B2089,'Banco de Indicadores Mun. (2)'!A:A,'Banco de Indicadores - Mun. (1)'!A2089) / VLOOKUP(D2089,'Dados Base'!$B:$K,8,FALSE)) * 100</f>
        <v>33.571295392953928</v>
      </c>
      <c r="AL2089" s="72">
        <f>(SUMIFS('Banco de Indicadores Mun. (2)'!I:I,'Banco de Indicadores Mun. (2)'!B:B,'Banco de Indicadores - Mun. (1)'!B2089,'Banco de Indicadores Mun. (2)'!A:A,'Banco de Indicadores - Mun. (1)'!A2089) / VLOOKUP(D2089,'Dados Base'!$B:$K,9,FALSE)) * 100</f>
        <v>12.133014691478939</v>
      </c>
      <c r="AM2089" s="72">
        <f>(SUMIFS('Banco de Indicadores Mun. (2)'!J:J,'Banco de Indicadores Mun. (2)'!B:B,'Banco de Indicadores - Mun. (1)'!B2089,'Banco de Indicadores Mun. (2)'!A:A,'Banco de Indicadores - Mun. (1)'!A2089) / VLOOKUP(D2089,'Dados Base'!$B:$K,7,FALSE)) * 100</f>
        <v>32.333221774193547</v>
      </c>
      <c r="AN2089" s="72">
        <f>(SUMIFS('Banco de Indicadores Mun. (2)'!K:K,'Banco de Indicadores Mun. (2)'!B:B,'Banco de Indicadores - Mun. (1)'!B2089,'Banco de Indicadores Mun. (2)'!A:A,'Banco de Indicadores - Mun. (1)'!A2089) / VLOOKUP(D2089,'Dados Base'!$B:$K,10,FALSE)) * 100</f>
        <v>36.108834710743793</v>
      </c>
      <c r="AO2089" s="21"/>
      <c r="AP2089" s="21">
        <v>0</v>
      </c>
      <c r="AQ2089" s="5">
        <v>0</v>
      </c>
      <c r="AR2089" s="9">
        <v>10</v>
      </c>
      <c r="AS2089" s="22">
        <v>100</v>
      </c>
      <c r="AT2089" s="22">
        <v>0</v>
      </c>
      <c r="AU2089" s="22">
        <v>0</v>
      </c>
      <c r="AV2089" s="23">
        <v>1.5</v>
      </c>
      <c r="AW2089" s="12">
        <v>0</v>
      </c>
      <c r="AX2089" s="21">
        <v>0</v>
      </c>
      <c r="AY2089" s="116">
        <v>150.90617287913804</v>
      </c>
    </row>
    <row r="2090" spans="1:51" ht="15.75" x14ac:dyDescent="0.25">
      <c r="A2090" s="144">
        <v>2014</v>
      </c>
      <c r="B2090" s="77" t="s">
        <v>155</v>
      </c>
      <c r="C2090" s="78">
        <v>6</v>
      </c>
      <c r="D2090" s="77">
        <v>3513801</v>
      </c>
      <c r="E2090" s="78">
        <v>35138016</v>
      </c>
      <c r="F2090" s="78" t="str">
        <f t="shared" si="87"/>
        <v>351380162014</v>
      </c>
      <c r="G2090" s="89">
        <v>0.63451062826298532</v>
      </c>
      <c r="H2090" s="80">
        <f t="shared" si="86"/>
        <v>394131</v>
      </c>
      <c r="I2090" s="94">
        <v>394131</v>
      </c>
      <c r="J2090" s="95">
        <v>0</v>
      </c>
      <c r="K2090" s="83">
        <f>(H2090)/VLOOKUP(D2090,'Dados Base'!$B:$K,6,FALSE)</f>
        <v>12859.086460032628</v>
      </c>
      <c r="L2090" s="88">
        <f t="shared" si="88"/>
        <v>100</v>
      </c>
      <c r="M2090" s="85">
        <v>2</v>
      </c>
      <c r="N2090" s="92">
        <v>0.75700000000000001</v>
      </c>
      <c r="O2090" s="91">
        <v>2</v>
      </c>
      <c r="P2090" s="91" t="s">
        <v>691</v>
      </c>
      <c r="Q2090" s="91" t="s">
        <v>691</v>
      </c>
      <c r="R2090" s="91" t="s">
        <v>691</v>
      </c>
      <c r="S2090" s="91">
        <v>1499</v>
      </c>
      <c r="T2090" s="87" t="s">
        <v>691</v>
      </c>
      <c r="U2090" s="91">
        <v>2361</v>
      </c>
      <c r="V2090" s="91">
        <v>1895</v>
      </c>
      <c r="W2090" s="93">
        <v>0.89</v>
      </c>
      <c r="X2090" s="146">
        <v>1.3730721180555556</v>
      </c>
      <c r="Y2090" s="21">
        <v>368.65</v>
      </c>
      <c r="Z2090" s="147">
        <v>3862</v>
      </c>
      <c r="AA2090" s="147">
        <v>18257</v>
      </c>
      <c r="AB2090" s="21">
        <v>28</v>
      </c>
      <c r="AC2090" s="21">
        <v>0</v>
      </c>
      <c r="AD2090" s="153">
        <f>VLOOKUP(D2090,'Dados Base'!$B:$K,9,FALSE)*31536000/VLOOKUP($F2090,F:H,MATCH(H2089,F2089:AF2089,0),FALSE)</f>
        <v>34.406022363122922</v>
      </c>
      <c r="AE2090" s="153">
        <f>VLOOKUP(D2090,'Dados Base'!$B:$K,10,FALSE)*31536000/VLOOKUP($F2090,F:H,MATCH(H2089,F2089:AF2089,0),FALSE)</f>
        <v>4.8008403297380822</v>
      </c>
      <c r="AF2090" s="148">
        <v>100</v>
      </c>
      <c r="AG2090" s="21">
        <v>100</v>
      </c>
      <c r="AH2090" s="148">
        <v>94.05</v>
      </c>
      <c r="AI2090" s="148">
        <v>41.96</v>
      </c>
      <c r="AJ2090" s="148">
        <v>100</v>
      </c>
      <c r="AK2090" s="72">
        <f>(SUMIFS('Banco de Indicadores Mun. (2)'!I:I,'Banco de Indicadores Mun. (2)'!B:B,'Banco de Indicadores - Mun. (1)'!B2090,'Banco de Indicadores Mun. (2)'!A:A,'Banco de Indicadores - Mun. (1)'!A2090) / VLOOKUP(D2090,'Dados Base'!$B:$K,8,FALSE)) * 100</f>
        <v>69.361687499999945</v>
      </c>
      <c r="AL2090" s="72">
        <f>(SUMIFS('Banco de Indicadores Mun. (2)'!I:I,'Banco de Indicadores Mun. (2)'!B:B,'Banco de Indicadores - Mun. (1)'!B2090,'Banco de Indicadores Mun. (2)'!A:A,'Banco de Indicadores - Mun. (1)'!A2090) / VLOOKUP(D2090,'Dados Base'!$B:$K,9,FALSE)) * 100</f>
        <v>25.808999999999983</v>
      </c>
      <c r="AM2090" s="72">
        <f>(SUMIFS('Banco de Indicadores Mun. (2)'!J:J,'Banco de Indicadores Mun. (2)'!B:B,'Banco de Indicadores - Mun. (1)'!B2090,'Banco de Indicadores Mun. (2)'!A:A,'Banco de Indicadores - Mun. (1)'!A2090) / VLOOKUP(D2090,'Dados Base'!$B:$K,7,FALSE)) * 100</f>
        <v>4.6300000000000001E-2</v>
      </c>
      <c r="AN2090" s="72">
        <f>(SUMIFS('Banco de Indicadores Mun. (2)'!K:K,'Banco de Indicadores Mun. (2)'!B:B,'Banco de Indicadores - Mun. (1)'!B2090,'Banco de Indicadores Mun. (2)'!A:A,'Banco de Indicadores - Mun. (1)'!A2090) / VLOOKUP(D2090,'Dados Base'!$B:$K,10,FALSE)) * 100</f>
        <v>184.8873333333332</v>
      </c>
      <c r="AO2090" s="21"/>
      <c r="AP2090" s="21">
        <v>0</v>
      </c>
      <c r="AQ2090" s="5">
        <v>2</v>
      </c>
      <c r="AR2090" s="9">
        <v>7.6</v>
      </c>
      <c r="AS2090" s="22">
        <v>90</v>
      </c>
      <c r="AT2090" s="22">
        <v>18</v>
      </c>
      <c r="AU2090" s="22">
        <v>17.460102174601019</v>
      </c>
      <c r="AV2090" s="23">
        <v>2.78</v>
      </c>
      <c r="AW2090" s="12">
        <v>0</v>
      </c>
      <c r="AX2090" s="21">
        <v>0</v>
      </c>
      <c r="AY2090" s="116">
        <v>0.62660431190319943</v>
      </c>
    </row>
    <row r="2091" spans="1:51" ht="15.75" x14ac:dyDescent="0.25">
      <c r="A2091" s="144">
        <v>2014</v>
      </c>
      <c r="B2091" s="77" t="s">
        <v>156</v>
      </c>
      <c r="C2091" s="78">
        <v>18</v>
      </c>
      <c r="D2091" s="77">
        <v>3513850</v>
      </c>
      <c r="E2091" s="78">
        <v>351385018</v>
      </c>
      <c r="F2091" s="78" t="str">
        <f t="shared" si="87"/>
        <v>3513850182014</v>
      </c>
      <c r="G2091" s="89">
        <v>0.34690358404596555</v>
      </c>
      <c r="H2091" s="80">
        <f t="shared" si="86"/>
        <v>1704</v>
      </c>
      <c r="I2091" s="94">
        <v>1342</v>
      </c>
      <c r="J2091" s="95">
        <v>362</v>
      </c>
      <c r="K2091" s="83">
        <f>(H2091)/VLOOKUP(D2091,'Dados Base'!$B:$K,6,FALSE)</f>
        <v>19.27601809954751</v>
      </c>
      <c r="L2091" s="88">
        <f t="shared" si="88"/>
        <v>78.755868544600943</v>
      </c>
      <c r="M2091" s="85">
        <v>4</v>
      </c>
      <c r="N2091" s="92">
        <v>0.74099999999999999</v>
      </c>
      <c r="O2091" s="91">
        <v>13</v>
      </c>
      <c r="P2091" s="91" t="s">
        <v>691</v>
      </c>
      <c r="Q2091" s="91" t="s">
        <v>691</v>
      </c>
      <c r="R2091" s="91" t="s">
        <v>691</v>
      </c>
      <c r="S2091" s="91">
        <v>3</v>
      </c>
      <c r="T2091" s="87" t="s">
        <v>691</v>
      </c>
      <c r="U2091" s="91">
        <v>9</v>
      </c>
      <c r="V2091" s="91">
        <v>6</v>
      </c>
      <c r="W2091" s="93">
        <v>0</v>
      </c>
      <c r="X2091" s="146">
        <v>3.3995687500000004E-3</v>
      </c>
      <c r="Y2091" s="21">
        <v>0.94</v>
      </c>
      <c r="Z2091" s="147">
        <v>57</v>
      </c>
      <c r="AA2091" s="147">
        <v>15</v>
      </c>
      <c r="AB2091" s="21">
        <v>0</v>
      </c>
      <c r="AC2091" s="21">
        <v>0</v>
      </c>
      <c r="AD2091" s="153">
        <f>VLOOKUP(D2091,'Dados Base'!$B:$K,9,FALSE)*31536000/VLOOKUP($F2091,F:H,MATCH(H2090,F2090:AF2090,0),FALSE)</f>
        <v>12029.577464788732</v>
      </c>
      <c r="AE2091" s="153">
        <f>VLOOKUP(D2091,'Dados Base'!$B:$K,10,FALSE)*31536000/VLOOKUP($F2091,F:H,MATCH(H2090,F2090:AF2090,0),FALSE)</f>
        <v>740.28169014084517</v>
      </c>
      <c r="AF2091" s="148">
        <v>76.61</v>
      </c>
      <c r="AG2091" s="21">
        <v>78.260000000000005</v>
      </c>
      <c r="AH2091" s="148">
        <v>74.86</v>
      </c>
      <c r="AI2091" s="148">
        <v>8.66</v>
      </c>
      <c r="AJ2091" s="148">
        <v>100</v>
      </c>
      <c r="AK2091" s="72">
        <f>(SUMIFS('Banco de Indicadores Mun. (2)'!I:I,'Banco de Indicadores Mun. (2)'!B:B,'Banco de Indicadores - Mun. (1)'!B2091,'Banco de Indicadores Mun. (2)'!A:A,'Banco de Indicadores - Mun. (1)'!A2091) / VLOOKUP(D2091,'Dados Base'!$B:$K,8,FALSE)) * 100</f>
        <v>4.5504499999999988</v>
      </c>
      <c r="AL2091" s="72">
        <f>(SUMIFS('Banco de Indicadores Mun. (2)'!I:I,'Banco de Indicadores Mun. (2)'!B:B,'Banco de Indicadores - Mun. (1)'!B2091,'Banco de Indicadores Mun. (2)'!A:A,'Banco de Indicadores - Mun. (1)'!A2091) / VLOOKUP(D2091,'Dados Base'!$B:$K,9,FALSE)) * 100</f>
        <v>1.4001384615384613</v>
      </c>
      <c r="AM2091" s="72">
        <f>(SUMIFS('Banco de Indicadores Mun. (2)'!J:J,'Banco de Indicadores Mun. (2)'!B:B,'Banco de Indicadores - Mun. (1)'!B2091,'Banco de Indicadores Mun. (2)'!A:A,'Banco de Indicadores - Mun. (1)'!A2091) / VLOOKUP(D2091,'Dados Base'!$B:$K,7,FALSE)) * 100</f>
        <v>5.0861874999999985</v>
      </c>
      <c r="AN2091" s="72">
        <f>(SUMIFS('Banco de Indicadores Mun. (2)'!K:K,'Banco de Indicadores Mun. (2)'!B:B,'Banco de Indicadores - Mun. (1)'!B2091,'Banco de Indicadores Mun. (2)'!A:A,'Banco de Indicadores - Mun. (1)'!A2091) / VLOOKUP(D2091,'Dados Base'!$B:$K,10,FALSE)) * 100</f>
        <v>2.4074999999999998</v>
      </c>
      <c r="AO2091" s="21"/>
      <c r="AP2091" s="21">
        <v>0</v>
      </c>
      <c r="AQ2091" s="5">
        <v>0</v>
      </c>
      <c r="AR2091" s="9">
        <v>9</v>
      </c>
      <c r="AS2091" s="22">
        <v>96</v>
      </c>
      <c r="AT2091" s="22">
        <v>96.000000000000014</v>
      </c>
      <c r="AU2091" s="22">
        <v>79.166666666666671</v>
      </c>
      <c r="AV2091" s="23">
        <v>8.26</v>
      </c>
      <c r="AW2091" s="12">
        <v>0</v>
      </c>
      <c r="AX2091" s="21">
        <v>0</v>
      </c>
      <c r="AY2091" s="116">
        <v>20.147599805092923</v>
      </c>
    </row>
    <row r="2092" spans="1:51" ht="15.75" x14ac:dyDescent="0.25">
      <c r="A2092" s="144">
        <v>2014</v>
      </c>
      <c r="B2092" s="77" t="s">
        <v>157</v>
      </c>
      <c r="C2092" s="78">
        <v>4</v>
      </c>
      <c r="D2092" s="77">
        <v>3513900</v>
      </c>
      <c r="E2092" s="78">
        <v>35139004</v>
      </c>
      <c r="F2092" s="78" t="str">
        <f t="shared" si="87"/>
        <v>351390042014</v>
      </c>
      <c r="G2092" s="89">
        <v>-0.62622087158903383</v>
      </c>
      <c r="H2092" s="80">
        <f t="shared" si="86"/>
        <v>11059</v>
      </c>
      <c r="I2092" s="94">
        <v>7790</v>
      </c>
      <c r="J2092" s="95">
        <v>3269</v>
      </c>
      <c r="K2092" s="83">
        <f>(H2092)/VLOOKUP(D2092,'Dados Base'!$B:$K,6,FALSE)</f>
        <v>49.757041302978493</v>
      </c>
      <c r="L2092" s="88">
        <f t="shared" si="88"/>
        <v>70.440365313319461</v>
      </c>
      <c r="M2092" s="85">
        <v>3</v>
      </c>
      <c r="N2092" s="92">
        <v>0.73399999999999999</v>
      </c>
      <c r="O2092" s="91">
        <v>72</v>
      </c>
      <c r="P2092" s="91" t="s">
        <v>691</v>
      </c>
      <c r="Q2092" s="91" t="s">
        <v>691</v>
      </c>
      <c r="R2092" s="91" t="s">
        <v>691</v>
      </c>
      <c r="S2092" s="91">
        <v>24</v>
      </c>
      <c r="T2092" s="87" t="s">
        <v>691</v>
      </c>
      <c r="U2092" s="91">
        <v>160</v>
      </c>
      <c r="V2092" s="91">
        <v>75</v>
      </c>
      <c r="W2092" s="93">
        <v>0.33</v>
      </c>
      <c r="X2092" s="146">
        <v>1.9272611458333335E-2</v>
      </c>
      <c r="Y2092" s="21">
        <v>5.41</v>
      </c>
      <c r="Z2092" s="147">
        <v>341</v>
      </c>
      <c r="AA2092" s="147">
        <v>76</v>
      </c>
      <c r="AB2092" s="21">
        <v>1</v>
      </c>
      <c r="AC2092" s="21">
        <v>0</v>
      </c>
      <c r="AD2092" s="153">
        <f>VLOOKUP(D2092,'Dados Base'!$B:$K,9,FALSE)*31536000/VLOOKUP($F2092,F:H,MATCH(H2091,F2091:AF2091,0),FALSE)</f>
        <v>9781.03626005968</v>
      </c>
      <c r="AE2092" s="153">
        <f>VLOOKUP(D2092,'Dados Base'!$B:$K,10,FALSE)*31536000/VLOOKUP($F2092,F:H,MATCH(H2091,F2091:AF2091,0),FALSE)</f>
        <v>998.06492449588609</v>
      </c>
      <c r="AF2092" s="148">
        <v>66.92</v>
      </c>
      <c r="AG2092" s="21">
        <v>100</v>
      </c>
      <c r="AH2092" s="148">
        <v>59.43</v>
      </c>
      <c r="AI2092" s="148">
        <v>16.920000000000002</v>
      </c>
      <c r="AJ2092" s="148">
        <v>100</v>
      </c>
      <c r="AK2092" s="72">
        <f>(SUMIFS('Banco de Indicadores Mun. (2)'!I:I,'Banco de Indicadores Mun. (2)'!B:B,'Banco de Indicadores - Mun. (1)'!B2092,'Banco de Indicadores Mun. (2)'!A:A,'Banco de Indicadores - Mun. (1)'!A2092) / VLOOKUP(D2092,'Dados Base'!$B:$K,8,FALSE)) * 100</f>
        <v>9.3941018518518487</v>
      </c>
      <c r="AL2092" s="72">
        <f>(SUMIFS('Banco de Indicadores Mun. (2)'!I:I,'Banco de Indicadores Mun. (2)'!B:B,'Banco de Indicadores - Mun. (1)'!B2092,'Banco de Indicadores Mun. (2)'!A:A,'Banco de Indicadores - Mun. (1)'!A2092) / VLOOKUP(D2092,'Dados Base'!$B:$K,9,FALSE)) * 100</f>
        <v>2.957909620991253</v>
      </c>
      <c r="AM2092" s="72">
        <f>(SUMIFS('Banco de Indicadores Mun. (2)'!J:J,'Banco de Indicadores Mun. (2)'!B:B,'Banco de Indicadores - Mun. (1)'!B2092,'Banco de Indicadores Mun. (2)'!A:A,'Banco de Indicadores - Mun. (1)'!A2092) / VLOOKUP(D2092,'Dados Base'!$B:$K,7,FALSE)) * 100</f>
        <v>13.764315068493149</v>
      </c>
      <c r="AN2092" s="72">
        <f>(SUMIFS('Banco de Indicadores Mun. (2)'!K:K,'Banco de Indicadores Mun. (2)'!B:B,'Banco de Indicadores - Mun. (1)'!B2092,'Banco de Indicadores Mun. (2)'!A:A,'Banco de Indicadores - Mun. (1)'!A2092) / VLOOKUP(D2092,'Dados Base'!$B:$K,10,FALSE)) * 100</f>
        <v>0.27908571428571416</v>
      </c>
      <c r="AO2092" s="21"/>
      <c r="AP2092" s="21">
        <v>0</v>
      </c>
      <c r="AQ2092" s="5">
        <v>0</v>
      </c>
      <c r="AR2092" s="9">
        <v>7.7</v>
      </c>
      <c r="AS2092" s="22">
        <v>100</v>
      </c>
      <c r="AT2092" s="22">
        <v>88</v>
      </c>
      <c r="AU2092" s="22">
        <v>81.774580335731414</v>
      </c>
      <c r="AV2092" s="23">
        <v>9.82</v>
      </c>
      <c r="AW2092" s="12">
        <v>0</v>
      </c>
      <c r="AX2092" s="21">
        <v>0</v>
      </c>
      <c r="AY2092" s="116">
        <v>213.06408736722418</v>
      </c>
    </row>
    <row r="2093" spans="1:51" ht="15.75" x14ac:dyDescent="0.25">
      <c r="A2093" s="144">
        <v>2014</v>
      </c>
      <c r="B2093" s="77" t="s">
        <v>158</v>
      </c>
      <c r="C2093" s="78">
        <v>16</v>
      </c>
      <c r="D2093" s="77">
        <v>3514007</v>
      </c>
      <c r="E2093" s="78">
        <v>351400716</v>
      </c>
      <c r="F2093" s="78" t="str">
        <f t="shared" si="87"/>
        <v>3514007162014</v>
      </c>
      <c r="G2093" s="89">
        <v>1.2367420833937937</v>
      </c>
      <c r="H2093" s="80">
        <f t="shared" si="86"/>
        <v>8326</v>
      </c>
      <c r="I2093" s="94">
        <v>8140</v>
      </c>
      <c r="J2093" s="95">
        <v>186</v>
      </c>
      <c r="K2093" s="83">
        <f>(H2093)/VLOOKUP(D2093,'Dados Base'!$B:$K,6,FALSE)</f>
        <v>55.473382637084413</v>
      </c>
      <c r="L2093" s="88">
        <f t="shared" si="88"/>
        <v>97.766034110016818</v>
      </c>
      <c r="M2093" s="85">
        <v>3</v>
      </c>
      <c r="N2093" s="92">
        <v>0.71799999999999997</v>
      </c>
      <c r="O2093" s="91">
        <v>14</v>
      </c>
      <c r="P2093" s="91" t="s">
        <v>691</v>
      </c>
      <c r="Q2093" s="91" t="s">
        <v>691</v>
      </c>
      <c r="R2093" s="91" t="s">
        <v>691</v>
      </c>
      <c r="S2093" s="91">
        <v>13</v>
      </c>
      <c r="T2093" s="87" t="s">
        <v>691</v>
      </c>
      <c r="U2093" s="91">
        <v>46</v>
      </c>
      <c r="V2093" s="91">
        <v>39</v>
      </c>
      <c r="W2093" s="93">
        <v>0</v>
      </c>
      <c r="X2093" s="146">
        <v>2.11987765625E-2</v>
      </c>
      <c r="Y2093" s="21">
        <v>5.83</v>
      </c>
      <c r="Z2093" s="147">
        <v>278</v>
      </c>
      <c r="AA2093" s="147">
        <v>171</v>
      </c>
      <c r="AB2093" s="21">
        <v>1</v>
      </c>
      <c r="AC2093" s="21">
        <v>0</v>
      </c>
      <c r="AD2093" s="153">
        <f>VLOOKUP(D2093,'Dados Base'!$B:$K,9,FALSE)*31536000/VLOOKUP($F2093,F:H,MATCH(H2092,F2092:AF2092,0),FALSE)</f>
        <v>6211.7511410040834</v>
      </c>
      <c r="AE2093" s="153">
        <f>VLOOKUP(D2093,'Dados Base'!$B:$K,10,FALSE)*31536000/VLOOKUP($F2093,F:H,MATCH(H2092,F2092:AF2092,0),FALSE)</f>
        <v>681.77756425654582</v>
      </c>
      <c r="AF2093" s="148">
        <v>97.77</v>
      </c>
      <c r="AG2093" s="21">
        <v>85.75</v>
      </c>
      <c r="AH2093" s="148">
        <v>97.77</v>
      </c>
      <c r="AI2093" s="148">
        <v>26.36</v>
      </c>
      <c r="AJ2093" s="148">
        <v>100</v>
      </c>
      <c r="AK2093" s="72">
        <f>(SUMIFS('Banco de Indicadores Mun. (2)'!I:I,'Banco de Indicadores Mun. (2)'!B:B,'Banco de Indicadores - Mun. (1)'!B2093,'Banco de Indicadores Mun. (2)'!A:A,'Banco de Indicadores - Mun. (1)'!A2093) / VLOOKUP(D2093,'Dados Base'!$B:$K,8,FALSE)) * 100</f>
        <v>1.2899516129032258</v>
      </c>
      <c r="AL2093" s="72">
        <f>(SUMIFS('Banco de Indicadores Mun. (2)'!I:I,'Banco de Indicadores Mun. (2)'!B:B,'Banco de Indicadores - Mun. (1)'!B2093,'Banco de Indicadores Mun. (2)'!A:A,'Banco de Indicadores - Mun. (1)'!A2093) / VLOOKUP(D2093,'Dados Base'!$B:$K,9,FALSE)) * 100</f>
        <v>0.48766463414634148</v>
      </c>
      <c r="AM2093" s="72">
        <f>(SUMIFS('Banco de Indicadores Mun. (2)'!J:J,'Banco de Indicadores Mun. (2)'!B:B,'Banco de Indicadores - Mun. (1)'!B2093,'Banco de Indicadores Mun. (2)'!A:A,'Banco de Indicadores - Mun. (1)'!A2093) / VLOOKUP(D2093,'Dados Base'!$B:$K,7,FALSE)) * 100</f>
        <v>0</v>
      </c>
      <c r="AN2093" s="72">
        <f>(SUMIFS('Banco de Indicadores Mun. (2)'!K:K,'Banco de Indicadores Mun. (2)'!B:B,'Banco de Indicadores - Mun. (1)'!B2093,'Banco de Indicadores Mun. (2)'!A:A,'Banco de Indicadores - Mun. (1)'!A2093) / VLOOKUP(D2093,'Dados Base'!$B:$K,10,FALSE)) * 100</f>
        <v>4.4431666666666665</v>
      </c>
      <c r="AO2093" s="21"/>
      <c r="AP2093" s="21">
        <v>0</v>
      </c>
      <c r="AQ2093" s="5">
        <v>0</v>
      </c>
      <c r="AR2093" s="9">
        <v>7.6</v>
      </c>
      <c r="AS2093" s="22">
        <v>100</v>
      </c>
      <c r="AT2093" s="22">
        <v>100</v>
      </c>
      <c r="AU2093" s="22">
        <v>61.915367483296215</v>
      </c>
      <c r="AV2093" s="23">
        <v>7.03</v>
      </c>
      <c r="AW2093" s="12">
        <v>0</v>
      </c>
      <c r="AX2093" s="21">
        <v>0</v>
      </c>
      <c r="AY2093" s="116">
        <v>48.464931796650703</v>
      </c>
    </row>
    <row r="2094" spans="1:51" ht="15.75" x14ac:dyDescent="0.25">
      <c r="A2094" s="144">
        <v>2014</v>
      </c>
      <c r="B2094" s="77" t="s">
        <v>159</v>
      </c>
      <c r="C2094" s="78">
        <v>13</v>
      </c>
      <c r="D2094" s="77">
        <v>3514106</v>
      </c>
      <c r="E2094" s="78">
        <v>351410613</v>
      </c>
      <c r="F2094" s="78" t="str">
        <f t="shared" si="87"/>
        <v>3514106132014</v>
      </c>
      <c r="G2094" s="89">
        <v>0.9524624432797113</v>
      </c>
      <c r="H2094" s="80">
        <f t="shared" si="86"/>
        <v>25641</v>
      </c>
      <c r="I2094" s="94">
        <v>24554</v>
      </c>
      <c r="J2094" s="95">
        <v>1087</v>
      </c>
      <c r="K2094" s="83">
        <f>(H2094)/VLOOKUP(D2094,'Dados Base'!$B:$K,6,FALSE)</f>
        <v>40.535285190337682</v>
      </c>
      <c r="L2094" s="88">
        <f t="shared" si="88"/>
        <v>95.760695760695754</v>
      </c>
      <c r="M2094" s="85">
        <v>4</v>
      </c>
      <c r="N2094" s="92">
        <v>0.72499999999999998</v>
      </c>
      <c r="O2094" s="91">
        <v>176</v>
      </c>
      <c r="P2094" s="91" t="s">
        <v>691</v>
      </c>
      <c r="Q2094" s="91" t="s">
        <v>691</v>
      </c>
      <c r="R2094" s="91" t="s">
        <v>691</v>
      </c>
      <c r="S2094" s="91">
        <v>88</v>
      </c>
      <c r="T2094" s="87" t="s">
        <v>691</v>
      </c>
      <c r="U2094" s="91">
        <v>251</v>
      </c>
      <c r="V2094" s="91">
        <v>229</v>
      </c>
      <c r="W2094" s="93">
        <v>23.47</v>
      </c>
      <c r="X2094" s="146">
        <v>7.3414515854166654E-2</v>
      </c>
      <c r="Y2094" s="21">
        <v>17.45</v>
      </c>
      <c r="Z2094" s="147">
        <v>1051</v>
      </c>
      <c r="AA2094" s="147">
        <v>295</v>
      </c>
      <c r="AB2094" s="21">
        <v>1</v>
      </c>
      <c r="AC2094" s="21">
        <v>0</v>
      </c>
      <c r="AD2094" s="153">
        <f>VLOOKUP(D2094,'Dados Base'!$B:$K,9,FALSE)*31536000/VLOOKUP($F2094,F:H,MATCH(H2093,F2093:AF2093,0),FALSE)</f>
        <v>7600.814320814321</v>
      </c>
      <c r="AE2094" s="153">
        <f>VLOOKUP(D2094,'Dados Base'!$B:$K,10,FALSE)*31536000/VLOOKUP($F2094,F:H,MATCH(H2093,F2093:AF2093,0),FALSE)</f>
        <v>897.83081783081786</v>
      </c>
      <c r="AF2094" s="148">
        <v>94.06</v>
      </c>
      <c r="AG2094" s="21">
        <v>94.69</v>
      </c>
      <c r="AH2094" s="148">
        <v>88.65</v>
      </c>
      <c r="AI2094" s="148">
        <v>41.8</v>
      </c>
      <c r="AJ2094" s="148">
        <v>94.06</v>
      </c>
      <c r="AK2094" s="72">
        <f>(SUMIFS('Banco de Indicadores Mun. (2)'!I:I,'Banco de Indicadores Mun. (2)'!B:B,'Banco de Indicadores - Mun. (1)'!B2094,'Banco de Indicadores Mun. (2)'!A:A,'Banco de Indicadores - Mun. (1)'!A2094) / VLOOKUP(D2094,'Dados Base'!$B:$K,8,FALSE)) * 100</f>
        <v>26.856705454545455</v>
      </c>
      <c r="AL2094" s="72">
        <f>(SUMIFS('Banco de Indicadores Mun. (2)'!I:I,'Banco de Indicadores Mun. (2)'!B:B,'Banco de Indicadores - Mun. (1)'!B2094,'Banco de Indicadores Mun. (2)'!A:A,'Banco de Indicadores - Mun. (1)'!A2094) / VLOOKUP(D2094,'Dados Base'!$B:$K,9,FALSE)) * 100</f>
        <v>11.950799352750808</v>
      </c>
      <c r="AM2094" s="72">
        <f>(SUMIFS('Banco de Indicadores Mun. (2)'!J:J,'Banco de Indicadores Mun. (2)'!B:B,'Banco de Indicadores - Mun. (1)'!B2094,'Banco de Indicadores Mun. (2)'!A:A,'Banco de Indicadores - Mun. (1)'!A2094) / VLOOKUP(D2094,'Dados Base'!$B:$K,7,FALSE)) * 100</f>
        <v>36.063787128712868</v>
      </c>
      <c r="AN2094" s="72">
        <f>(SUMIFS('Banco de Indicadores Mun. (2)'!K:K,'Banco de Indicadores Mun. (2)'!B:B,'Banco de Indicadores - Mun. (1)'!B2094,'Banco de Indicadores Mun. (2)'!A:A,'Banco de Indicadores - Mun. (1)'!A2094) / VLOOKUP(D2094,'Dados Base'!$B:$K,10,FALSE)) * 100</f>
        <v>1.3795753424657535</v>
      </c>
      <c r="AO2094" s="21"/>
      <c r="AP2094" s="21">
        <v>0</v>
      </c>
      <c r="AQ2094" s="5">
        <v>0</v>
      </c>
      <c r="AR2094" s="9">
        <v>8.1999999999999993</v>
      </c>
      <c r="AS2094" s="22">
        <v>95</v>
      </c>
      <c r="AT2094" s="22">
        <v>95</v>
      </c>
      <c r="AU2094" s="22">
        <v>78.083209509658246</v>
      </c>
      <c r="AV2094" s="23">
        <v>8.3000000000000007</v>
      </c>
      <c r="AW2094" s="12">
        <v>0</v>
      </c>
      <c r="AX2094" s="21">
        <v>0</v>
      </c>
      <c r="AY2094" s="116">
        <v>634.34528804624711</v>
      </c>
    </row>
    <row r="2095" spans="1:51" ht="15.75" x14ac:dyDescent="0.25">
      <c r="A2095" s="144">
        <v>2014</v>
      </c>
      <c r="B2095" s="77" t="s">
        <v>160</v>
      </c>
      <c r="C2095" s="78">
        <v>15</v>
      </c>
      <c r="D2095" s="77">
        <v>3514205</v>
      </c>
      <c r="E2095" s="78">
        <v>351420515</v>
      </c>
      <c r="F2095" s="78" t="str">
        <f t="shared" si="87"/>
        <v>3514205152014</v>
      </c>
      <c r="G2095" s="89">
        <v>-0.24720776245374942</v>
      </c>
      <c r="H2095" s="80">
        <f t="shared" si="86"/>
        <v>2075</v>
      </c>
      <c r="I2095" s="94">
        <v>1942</v>
      </c>
      <c r="J2095" s="95">
        <v>133</v>
      </c>
      <c r="K2095" s="83">
        <f>(H2095)/VLOOKUP(D2095,'Dados Base'!$B:$K,6,FALSE)</f>
        <v>26.554901458919886</v>
      </c>
      <c r="L2095" s="88">
        <f t="shared" si="88"/>
        <v>93.590361445783131</v>
      </c>
      <c r="M2095" s="85">
        <v>3</v>
      </c>
      <c r="N2095" s="92">
        <v>0.74199999999999999</v>
      </c>
      <c r="O2095" s="91">
        <v>12</v>
      </c>
      <c r="P2095" s="91" t="s">
        <v>691</v>
      </c>
      <c r="Q2095" s="91" t="s">
        <v>691</v>
      </c>
      <c r="R2095" s="91" t="s">
        <v>691</v>
      </c>
      <c r="S2095" s="91">
        <v>8</v>
      </c>
      <c r="T2095" s="87" t="s">
        <v>691</v>
      </c>
      <c r="U2095" s="91">
        <v>13</v>
      </c>
      <c r="V2095" s="91">
        <v>10</v>
      </c>
      <c r="W2095" s="93">
        <v>0</v>
      </c>
      <c r="X2095" s="146">
        <v>5.4036458333333332E-3</v>
      </c>
      <c r="Y2095" s="21">
        <v>1.4</v>
      </c>
      <c r="Z2095" s="147">
        <v>93</v>
      </c>
      <c r="AA2095" s="147">
        <v>15</v>
      </c>
      <c r="AB2095" s="21">
        <v>0</v>
      </c>
      <c r="AC2095" s="21">
        <v>0</v>
      </c>
      <c r="AD2095" s="153">
        <f>VLOOKUP(D2095,'Dados Base'!$B:$K,9,FALSE)*31536000/VLOOKUP($F2095,F:H,MATCH(H2094,F2094:AF2094,0),FALSE)</f>
        <v>9726.7662650602415</v>
      </c>
      <c r="AE2095" s="153">
        <f>VLOOKUP(D2095,'Dados Base'!$B:$K,10,FALSE)*31536000/VLOOKUP($F2095,F:H,MATCH(H2094,F2094:AF2094,0),FALSE)</f>
        <v>1063.8650602409637</v>
      </c>
      <c r="AF2095" s="148">
        <v>100</v>
      </c>
      <c r="AG2095" s="21">
        <v>93.01</v>
      </c>
      <c r="AH2095" s="148">
        <v>100</v>
      </c>
      <c r="AI2095" s="148">
        <v>15.56</v>
      </c>
      <c r="AJ2095" s="148">
        <v>100</v>
      </c>
      <c r="AK2095" s="72">
        <f>(SUMIFS('Banco de Indicadores Mun. (2)'!I:I,'Banco de Indicadores Mun. (2)'!B:B,'Banco de Indicadores - Mun. (1)'!B2095,'Banco de Indicadores Mun. (2)'!A:A,'Banco de Indicadores - Mun. (1)'!A2095) / VLOOKUP(D2095,'Dados Base'!$B:$K,8,FALSE)) * 100</f>
        <v>5.9506666666666668</v>
      </c>
      <c r="AL2095" s="72">
        <f>(SUMIFS('Banco de Indicadores Mun. (2)'!I:I,'Banco de Indicadores Mun. (2)'!B:B,'Banco de Indicadores - Mun. (1)'!B2095,'Banco de Indicadores Mun. (2)'!A:A,'Banco de Indicadores - Mun. (1)'!A2095) / VLOOKUP(D2095,'Dados Base'!$B:$K,9,FALSE)) * 100</f>
        <v>1.9525624999999998</v>
      </c>
      <c r="AM2095" s="72">
        <f>(SUMIFS('Banco de Indicadores Mun. (2)'!J:J,'Banco de Indicadores Mun. (2)'!B:B,'Banco de Indicadores - Mun. (1)'!B2095,'Banco de Indicadores Mun. (2)'!A:A,'Banco de Indicadores - Mun. (1)'!A2095) / VLOOKUP(D2095,'Dados Base'!$B:$K,7,FALSE)) * 100</f>
        <v>8.8887857142857136</v>
      </c>
      <c r="AN2095" s="72">
        <f>(SUMIFS('Banco de Indicadores Mun. (2)'!K:K,'Banco de Indicadores Mun. (2)'!B:B,'Banco de Indicadores - Mun. (1)'!B2095,'Banco de Indicadores Mun. (2)'!A:A,'Banco de Indicadores - Mun. (1)'!A2095) / VLOOKUP(D2095,'Dados Base'!$B:$K,10,FALSE)) * 100</f>
        <v>7.4428571428571441E-2</v>
      </c>
      <c r="AO2095" s="21"/>
      <c r="AP2095" s="21">
        <v>0</v>
      </c>
      <c r="AQ2095" s="5">
        <v>0</v>
      </c>
      <c r="AR2095" s="9">
        <v>8.5</v>
      </c>
      <c r="AS2095" s="22">
        <v>97</v>
      </c>
      <c r="AT2095" s="22">
        <v>97.000000000000014</v>
      </c>
      <c r="AU2095" s="22">
        <v>86.111111111111114</v>
      </c>
      <c r="AV2095" s="23">
        <v>9.66</v>
      </c>
      <c r="AW2095" s="12">
        <v>0</v>
      </c>
      <c r="AX2095" s="21">
        <v>0</v>
      </c>
      <c r="AY2095" s="116">
        <v>0</v>
      </c>
    </row>
    <row r="2096" spans="1:51" ht="15.75" x14ac:dyDescent="0.25">
      <c r="A2096" s="144">
        <v>2014</v>
      </c>
      <c r="B2096" s="77" t="s">
        <v>161</v>
      </c>
      <c r="C2096" s="78">
        <v>13</v>
      </c>
      <c r="D2096" s="77">
        <v>3514304</v>
      </c>
      <c r="E2096" s="78">
        <v>351430413</v>
      </c>
      <c r="F2096" s="78" t="str">
        <f t="shared" si="87"/>
        <v>3514304132014</v>
      </c>
      <c r="G2096" s="89">
        <v>-7.3352948090688042E-2</v>
      </c>
      <c r="H2096" s="80">
        <f t="shared" si="86"/>
        <v>8554</v>
      </c>
      <c r="I2096" s="94">
        <v>7829</v>
      </c>
      <c r="J2096" s="95">
        <v>725</v>
      </c>
      <c r="K2096" s="83">
        <f>(H2096)/VLOOKUP(D2096,'Dados Base'!$B:$K,6,FALSE)</f>
        <v>41.528303718807656</v>
      </c>
      <c r="L2096" s="88">
        <f t="shared" si="88"/>
        <v>91.52443301379472</v>
      </c>
      <c r="M2096" s="85">
        <v>3</v>
      </c>
      <c r="N2096" s="92">
        <v>0.73799999999999999</v>
      </c>
      <c r="O2096" s="91">
        <v>72</v>
      </c>
      <c r="P2096" s="91" t="s">
        <v>691</v>
      </c>
      <c r="Q2096" s="91" t="s">
        <v>691</v>
      </c>
      <c r="R2096" s="91" t="s">
        <v>691</v>
      </c>
      <c r="S2096" s="91">
        <v>30</v>
      </c>
      <c r="T2096" s="87" t="s">
        <v>691</v>
      </c>
      <c r="U2096" s="91">
        <v>115</v>
      </c>
      <c r="V2096" s="91">
        <v>82</v>
      </c>
      <c r="W2096" s="93">
        <v>0</v>
      </c>
      <c r="X2096" s="146">
        <v>2.0957299999999998E-2</v>
      </c>
      <c r="Y2096" s="21">
        <v>5.69</v>
      </c>
      <c r="Z2096" s="147">
        <v>400</v>
      </c>
      <c r="AA2096" s="147">
        <v>39</v>
      </c>
      <c r="AB2096" s="21">
        <v>0</v>
      </c>
      <c r="AC2096" s="21">
        <v>1</v>
      </c>
      <c r="AD2096" s="153">
        <f>VLOOKUP(D2096,'Dados Base'!$B:$K,9,FALSE)*31536000/VLOOKUP($F2096,F:H,MATCH(H2095,F2095:AF2095,0),FALSE)</f>
        <v>6267.3836801496373</v>
      </c>
      <c r="AE2096" s="153">
        <f>VLOOKUP(D2096,'Dados Base'!$B:$K,10,FALSE)*31536000/VLOOKUP($F2096,F:H,MATCH(H2095,F2095:AF2095,0),FALSE)</f>
        <v>663.60533083937366</v>
      </c>
      <c r="AF2096" s="148">
        <v>94.08</v>
      </c>
      <c r="AG2096" s="21" t="s">
        <v>692</v>
      </c>
      <c r="AH2096" s="148">
        <v>93.06</v>
      </c>
      <c r="AI2096" s="148">
        <v>27.54</v>
      </c>
      <c r="AJ2096" s="148">
        <v>100</v>
      </c>
      <c r="AK2096" s="72">
        <f>(SUMIFS('Banco de Indicadores Mun. (2)'!I:I,'Banco de Indicadores Mun. (2)'!B:B,'Banco de Indicadores - Mun. (1)'!B2096,'Banco de Indicadores Mun. (2)'!A:A,'Banco de Indicadores - Mun. (1)'!A2096) / VLOOKUP(D2096,'Dados Base'!$B:$K,8,FALSE)) * 100</f>
        <v>6.8698409090909074</v>
      </c>
      <c r="AL2096" s="72">
        <f>(SUMIFS('Banco de Indicadores Mun. (2)'!I:I,'Banco de Indicadores Mun. (2)'!B:B,'Banco de Indicadores - Mun. (1)'!B2096,'Banco de Indicadores Mun. (2)'!A:A,'Banco de Indicadores - Mun. (1)'!A2096) / VLOOKUP(D2096,'Dados Base'!$B:$K,9,FALSE)) * 100</f>
        <v>3.5561529411764701</v>
      </c>
      <c r="AM2096" s="72">
        <f>(SUMIFS('Banco de Indicadores Mun. (2)'!J:J,'Banco de Indicadores Mun. (2)'!B:B,'Banco de Indicadores - Mun. (1)'!B2096,'Banco de Indicadores Mun. (2)'!A:A,'Banco de Indicadores - Mun. (1)'!A2096) / VLOOKUP(D2096,'Dados Base'!$B:$K,7,FALSE)) * 100</f>
        <v>4.1170285714285715</v>
      </c>
      <c r="AN2096" s="72">
        <f>(SUMIFS('Banco de Indicadores Mun. (2)'!K:K,'Banco de Indicadores Mun. (2)'!B:B,'Banco de Indicadores - Mun. (1)'!B2096,'Banco de Indicadores Mun. (2)'!A:A,'Banco de Indicadores - Mun. (1)'!A2096) / VLOOKUP(D2096,'Dados Base'!$B:$K,10,FALSE)) * 100</f>
        <v>17.575222222222212</v>
      </c>
      <c r="AO2096" s="21"/>
      <c r="AP2096" s="21">
        <v>0</v>
      </c>
      <c r="AQ2096" s="5">
        <v>0</v>
      </c>
      <c r="AR2096" s="9">
        <v>9</v>
      </c>
      <c r="AS2096" s="22">
        <v>98</v>
      </c>
      <c r="AT2096" s="22">
        <v>98.000000000000014</v>
      </c>
      <c r="AU2096" s="22">
        <v>91.116173120728931</v>
      </c>
      <c r="AV2096" s="23">
        <v>9.9700000000000006</v>
      </c>
      <c r="AW2096" s="12">
        <v>0</v>
      </c>
      <c r="AX2096" s="21">
        <v>1</v>
      </c>
      <c r="AY2096" s="116">
        <v>156.40739579142644</v>
      </c>
    </row>
    <row r="2097" spans="1:51" ht="15.75" x14ac:dyDescent="0.25">
      <c r="A2097" s="144">
        <v>2014</v>
      </c>
      <c r="B2097" s="77" t="s">
        <v>162</v>
      </c>
      <c r="C2097" s="78">
        <v>20</v>
      </c>
      <c r="D2097" s="77">
        <v>3514403</v>
      </c>
      <c r="E2097" s="78">
        <v>351440320</v>
      </c>
      <c r="F2097" s="78" t="str">
        <f t="shared" si="87"/>
        <v>3514403202014</v>
      </c>
      <c r="G2097" s="89">
        <v>0.5486321381231285</v>
      </c>
      <c r="H2097" s="80">
        <f t="shared" si="86"/>
        <v>44043</v>
      </c>
      <c r="I2097" s="94">
        <v>40771</v>
      </c>
      <c r="J2097" s="95">
        <v>3272</v>
      </c>
      <c r="K2097" s="83">
        <f>(H2097)/VLOOKUP(D2097,'Dados Base'!$B:$K,6,FALSE)</f>
        <v>90.244652077698547</v>
      </c>
      <c r="L2097" s="88">
        <f t="shared" si="88"/>
        <v>92.570896623754066</v>
      </c>
      <c r="M2097" s="85">
        <v>3</v>
      </c>
      <c r="N2097" s="92">
        <v>0.77600000000000002</v>
      </c>
      <c r="O2097" s="91">
        <v>130</v>
      </c>
      <c r="P2097" s="91" t="s">
        <v>691</v>
      </c>
      <c r="Q2097" s="91" t="s">
        <v>691</v>
      </c>
      <c r="R2097" s="91" t="s">
        <v>691</v>
      </c>
      <c r="S2097" s="91">
        <v>93</v>
      </c>
      <c r="T2097" s="87" t="s">
        <v>691</v>
      </c>
      <c r="U2097" s="91">
        <v>776</v>
      </c>
      <c r="V2097" s="91">
        <v>541</v>
      </c>
      <c r="W2097" s="93">
        <v>0</v>
      </c>
      <c r="X2097" s="146">
        <v>0.1340660763888889</v>
      </c>
      <c r="Y2097" s="21">
        <v>33.69</v>
      </c>
      <c r="Z2097" s="147">
        <v>1865</v>
      </c>
      <c r="AA2097" s="147">
        <v>409</v>
      </c>
      <c r="AB2097" s="21">
        <v>5</v>
      </c>
      <c r="AC2097" s="21">
        <v>0</v>
      </c>
      <c r="AD2097" s="153">
        <f>VLOOKUP(D2097,'Dados Base'!$B:$K,9,FALSE)*31536000/VLOOKUP($F2097,F:H,MATCH(H2096,F2096:AF2096,0),FALSE)</f>
        <v>2663.6223690484298</v>
      </c>
      <c r="AE2097" s="153">
        <f>VLOOKUP(D2097,'Dados Base'!$B:$K,10,FALSE)*31536000/VLOOKUP($F2097,F:H,MATCH(H2096,F2096:AF2096,0),FALSE)</f>
        <v>307.89183298140449</v>
      </c>
      <c r="AF2097" s="148">
        <v>100</v>
      </c>
      <c r="AG2097" s="21">
        <v>100</v>
      </c>
      <c r="AH2097" s="148">
        <v>92.34</v>
      </c>
      <c r="AI2097" s="148">
        <v>21.34</v>
      </c>
      <c r="AJ2097" s="148">
        <v>100</v>
      </c>
      <c r="AK2097" s="72">
        <f>(SUMIFS('Banco de Indicadores Mun. (2)'!I:I,'Banco de Indicadores Mun. (2)'!B:B,'Banco de Indicadores - Mun. (1)'!B2097,'Banco de Indicadores Mun. (2)'!A:A,'Banco de Indicadores - Mun. (1)'!A2097) / VLOOKUP(D2097,'Dados Base'!$B:$K,8,FALSE)) * 100</f>
        <v>10.65820238095238</v>
      </c>
      <c r="AL2097" s="72">
        <f>(SUMIFS('Banco de Indicadores Mun. (2)'!I:I,'Banco de Indicadores Mun. (2)'!B:B,'Banco de Indicadores - Mun. (1)'!B2097,'Banco de Indicadores Mun. (2)'!A:A,'Banco de Indicadores - Mun. (1)'!A2097) / VLOOKUP(D2097,'Dados Base'!$B:$K,9,FALSE)) * 100</f>
        <v>4.8133817204301064</v>
      </c>
      <c r="AM2097" s="72">
        <f>(SUMIFS('Banco de Indicadores Mun. (2)'!J:J,'Banco de Indicadores Mun. (2)'!B:B,'Banco de Indicadores - Mun. (1)'!B2097,'Banco de Indicadores Mun. (2)'!A:A,'Banco de Indicadores - Mun. (1)'!A2097) / VLOOKUP(D2097,'Dados Base'!$B:$K,7,FALSE)) * 100</f>
        <v>5.0985279999999999</v>
      </c>
      <c r="AN2097" s="72">
        <f>(SUMIFS('Banco de Indicadores Mun. (2)'!K:K,'Banco de Indicadores Mun. (2)'!B:B,'Banco de Indicadores - Mun. (1)'!B2097,'Banco de Indicadores Mun. (2)'!A:A,'Banco de Indicadores - Mun. (1)'!A2097) / VLOOKUP(D2097,'Dados Base'!$B:$K,10,FALSE)) * 100</f>
        <v>26.820046511627904</v>
      </c>
      <c r="AO2097" s="21"/>
      <c r="AP2097" s="21">
        <v>0</v>
      </c>
      <c r="AQ2097" s="5">
        <v>0</v>
      </c>
      <c r="AR2097" s="9">
        <v>9</v>
      </c>
      <c r="AS2097" s="22">
        <v>100</v>
      </c>
      <c r="AT2097" s="22">
        <v>100</v>
      </c>
      <c r="AU2097" s="22">
        <v>82.014072119613019</v>
      </c>
      <c r="AV2097" s="23">
        <v>9.6999999999999993</v>
      </c>
      <c r="AW2097" s="12">
        <v>1</v>
      </c>
      <c r="AX2097" s="21">
        <v>0</v>
      </c>
      <c r="AY2097" s="116">
        <v>67.331173226697743</v>
      </c>
    </row>
    <row r="2098" spans="1:51" ht="15.75" x14ac:dyDescent="0.25">
      <c r="A2098" s="144">
        <v>2014</v>
      </c>
      <c r="B2098" s="77" t="s">
        <v>163</v>
      </c>
      <c r="C2098" s="78">
        <v>17</v>
      </c>
      <c r="D2098" s="77">
        <v>3514502</v>
      </c>
      <c r="E2098" s="78">
        <v>351450217</v>
      </c>
      <c r="F2098" s="78" t="str">
        <f t="shared" si="87"/>
        <v>3514502172014</v>
      </c>
      <c r="G2098" s="89">
        <v>-0.24776351193041002</v>
      </c>
      <c r="H2098" s="80">
        <f t="shared" si="86"/>
        <v>12143</v>
      </c>
      <c r="I2098" s="94">
        <v>11031</v>
      </c>
      <c r="J2098" s="95">
        <v>1112</v>
      </c>
      <c r="K2098" s="83">
        <f>(H2098)/VLOOKUP(D2098,'Dados Base'!$B:$K,6,FALSE)</f>
        <v>45.947479945512342</v>
      </c>
      <c r="L2098" s="88">
        <f t="shared" si="88"/>
        <v>90.842460676933214</v>
      </c>
      <c r="M2098" s="85">
        <v>4</v>
      </c>
      <c r="N2098" s="92">
        <v>0.748</v>
      </c>
      <c r="O2098" s="91">
        <v>80</v>
      </c>
      <c r="P2098" s="91" t="s">
        <v>691</v>
      </c>
      <c r="Q2098" s="91" t="s">
        <v>691</v>
      </c>
      <c r="R2098" s="91" t="s">
        <v>691</v>
      </c>
      <c r="S2098" s="91">
        <v>39</v>
      </c>
      <c r="T2098" s="87" t="s">
        <v>691</v>
      </c>
      <c r="U2098" s="91">
        <v>160</v>
      </c>
      <c r="V2098" s="91">
        <v>109</v>
      </c>
      <c r="W2098" s="93">
        <v>0</v>
      </c>
      <c r="X2098" s="146">
        <v>3.3181745362268512E-2</v>
      </c>
      <c r="Y2098" s="21">
        <v>7.9</v>
      </c>
      <c r="Z2098" s="147">
        <v>492</v>
      </c>
      <c r="AA2098" s="147">
        <v>118</v>
      </c>
      <c r="AB2098" s="21">
        <v>0</v>
      </c>
      <c r="AC2098" s="21">
        <v>0</v>
      </c>
      <c r="AD2098" s="153">
        <f>VLOOKUP(D2098,'Dados Base'!$B:$K,9,FALSE)*31536000/VLOOKUP($F2098,F:H,MATCH(H2097,F2097:AF2097,0),FALSE)</f>
        <v>6129.0422465618049</v>
      </c>
      <c r="AE2098" s="153">
        <f>VLOOKUP(D2098,'Dados Base'!$B:$K,10,FALSE)*31536000/VLOOKUP($F2098,F:H,MATCH(H2097,F2097:AF2097,0),FALSE)</f>
        <v>649.26294984764888</v>
      </c>
      <c r="AF2098" s="148">
        <v>89.77</v>
      </c>
      <c r="AG2098" s="21">
        <v>95.42</v>
      </c>
      <c r="AH2098" s="148">
        <v>89.57</v>
      </c>
      <c r="AI2098" s="148">
        <v>24.97</v>
      </c>
      <c r="AJ2098" s="148">
        <v>100</v>
      </c>
      <c r="AK2098" s="72">
        <f>(SUMIFS('Banco de Indicadores Mun. (2)'!I:I,'Banco de Indicadores Mun. (2)'!B:B,'Banco de Indicadores - Mun. (1)'!B2098,'Banco de Indicadores Mun. (2)'!A:A,'Banco de Indicadores - Mun. (1)'!A2098) / VLOOKUP(D2098,'Dados Base'!$B:$K,8,FALSE)) * 100</f>
        <v>5.2389752066115705</v>
      </c>
      <c r="AL2098" s="72">
        <f>(SUMIFS('Banco de Indicadores Mun. (2)'!I:I,'Banco de Indicadores Mun. (2)'!B:B,'Banco de Indicadores - Mun. (1)'!B2098,'Banco de Indicadores Mun. (2)'!A:A,'Banco de Indicadores - Mun. (1)'!A2098) / VLOOKUP(D2098,'Dados Base'!$B:$K,9,FALSE)) * 100</f>
        <v>2.6860847457627117</v>
      </c>
      <c r="AM2098" s="72">
        <f>(SUMIFS('Banco de Indicadores Mun. (2)'!J:J,'Banco de Indicadores Mun. (2)'!B:B,'Banco de Indicadores - Mun. (1)'!B2098,'Banco de Indicadores Mun. (2)'!A:A,'Banco de Indicadores - Mun. (1)'!A2098) / VLOOKUP(D2098,'Dados Base'!$B:$K,7,FALSE)) * 100</f>
        <v>5.8040520833333336</v>
      </c>
      <c r="AN2098" s="72">
        <f>(SUMIFS('Banco de Indicadores Mun. (2)'!K:K,'Banco de Indicadores Mun. (2)'!B:B,'Banco de Indicadores - Mun. (1)'!B2098,'Banco de Indicadores Mun. (2)'!A:A,'Banco de Indicadores - Mun. (1)'!A2098) / VLOOKUP(D2098,'Dados Base'!$B:$K,10,FALSE)) * 100</f>
        <v>3.0690799999999996</v>
      </c>
      <c r="AO2098" s="21"/>
      <c r="AP2098" s="21">
        <v>0</v>
      </c>
      <c r="AQ2098" s="5">
        <v>0</v>
      </c>
      <c r="AR2098" s="9">
        <v>8.3000000000000007</v>
      </c>
      <c r="AS2098" s="22">
        <v>96</v>
      </c>
      <c r="AT2098" s="22">
        <v>96.000000000000014</v>
      </c>
      <c r="AU2098" s="22">
        <v>80.655737704918039</v>
      </c>
      <c r="AV2098" s="23">
        <v>9.74</v>
      </c>
      <c r="AW2098" s="12">
        <v>0</v>
      </c>
      <c r="AX2098" s="21">
        <v>0</v>
      </c>
      <c r="AY2098" s="116">
        <v>59.613429127195126</v>
      </c>
    </row>
    <row r="2099" spans="1:51" ht="15.75" x14ac:dyDescent="0.25">
      <c r="A2099" s="144">
        <v>2014</v>
      </c>
      <c r="B2099" s="77" t="s">
        <v>164</v>
      </c>
      <c r="C2099" s="78">
        <v>9</v>
      </c>
      <c r="D2099" s="77">
        <v>3514601</v>
      </c>
      <c r="E2099" s="78">
        <v>35146019</v>
      </c>
      <c r="F2099" s="78" t="str">
        <f t="shared" si="87"/>
        <v>351460192014</v>
      </c>
      <c r="G2099" s="89">
        <v>2.2170310972413398</v>
      </c>
      <c r="H2099" s="80">
        <f t="shared" si="86"/>
        <v>8786</v>
      </c>
      <c r="I2099" s="94">
        <v>8546</v>
      </c>
      <c r="J2099" s="95">
        <v>240</v>
      </c>
      <c r="K2099" s="83">
        <f>(H2099)/VLOOKUP(D2099,'Dados Base'!$B:$K,6,FALSE)</f>
        <v>79.245963741318661</v>
      </c>
      <c r="L2099" s="88">
        <f t="shared" si="88"/>
        <v>97.268381516048265</v>
      </c>
      <c r="M2099" s="85">
        <v>3</v>
      </c>
      <c r="N2099" s="92">
        <v>0.74399999999999999</v>
      </c>
      <c r="O2099" s="91">
        <v>49</v>
      </c>
      <c r="P2099" s="91" t="s">
        <v>691</v>
      </c>
      <c r="Q2099" s="91" t="s">
        <v>691</v>
      </c>
      <c r="R2099" s="91" t="s">
        <v>691</v>
      </c>
      <c r="S2099" s="91">
        <v>35</v>
      </c>
      <c r="T2099" s="87" t="s">
        <v>691</v>
      </c>
      <c r="U2099" s="91">
        <v>70</v>
      </c>
      <c r="V2099" s="91">
        <v>39</v>
      </c>
      <c r="W2099" s="93">
        <v>0</v>
      </c>
      <c r="X2099" s="146">
        <v>2.2049656770833339E-2</v>
      </c>
      <c r="Y2099" s="21">
        <v>6.1</v>
      </c>
      <c r="Z2099" s="147">
        <v>367</v>
      </c>
      <c r="AA2099" s="147">
        <v>103</v>
      </c>
      <c r="AB2099" s="21">
        <v>1</v>
      </c>
      <c r="AC2099" s="21">
        <v>0</v>
      </c>
      <c r="AD2099" s="153">
        <f>VLOOKUP(D2099,'Dados Base'!$B:$K,9,FALSE)*31536000/VLOOKUP($F2099,F:H,MATCH(H2098,F2098:AF2098,0),FALSE)</f>
        <v>5419.9134987480084</v>
      </c>
      <c r="AE2099" s="153">
        <f>VLOOKUP(D2099,'Dados Base'!$B:$K,10,FALSE)*31536000/VLOOKUP($F2099,F:H,MATCH(H2098,F2098:AF2098,0),FALSE)</f>
        <v>646.08240382426607</v>
      </c>
      <c r="AF2099" s="148">
        <v>96.37</v>
      </c>
      <c r="AG2099" s="21">
        <v>96.46</v>
      </c>
      <c r="AH2099" s="148">
        <v>96.37</v>
      </c>
      <c r="AI2099" s="148">
        <v>54.27</v>
      </c>
      <c r="AJ2099" s="148">
        <v>99.91</v>
      </c>
      <c r="AK2099" s="72">
        <f>(SUMIFS('Banco de Indicadores Mun. (2)'!I:I,'Banco de Indicadores Mun. (2)'!B:B,'Banco de Indicadores - Mun. (1)'!B2099,'Banco de Indicadores Mun. (2)'!A:A,'Banco de Indicadores - Mun. (1)'!A2099) / VLOOKUP(D2099,'Dados Base'!$B:$K,8,FALSE)) * 100</f>
        <v>0</v>
      </c>
      <c r="AL2099" s="72">
        <f>(SUMIFS('Banco de Indicadores Mun. (2)'!I:I,'Banco de Indicadores Mun. (2)'!B:B,'Banco de Indicadores - Mun. (1)'!B2099,'Banco de Indicadores Mun. (2)'!A:A,'Banco de Indicadores - Mun. (1)'!A2099) / VLOOKUP(D2099,'Dados Base'!$B:$K,9,FALSE)) * 100</f>
        <v>0</v>
      </c>
      <c r="AM2099" s="72">
        <f>(SUMIFS('Banco de Indicadores Mun. (2)'!J:J,'Banco de Indicadores Mun. (2)'!B:B,'Banco de Indicadores - Mun. (1)'!B2099,'Banco de Indicadores Mun. (2)'!A:A,'Banco de Indicadores - Mun. (1)'!A2099) / VLOOKUP(D2099,'Dados Base'!$B:$K,7,FALSE)) * 100</f>
        <v>0</v>
      </c>
      <c r="AN2099" s="72">
        <f>(SUMIFS('Banco de Indicadores Mun. (2)'!K:K,'Banco de Indicadores Mun. (2)'!B:B,'Banco de Indicadores - Mun. (1)'!B2099,'Banco de Indicadores Mun. (2)'!A:A,'Banco de Indicadores - Mun. (1)'!A2099) / VLOOKUP(D2099,'Dados Base'!$B:$K,10,FALSE)) * 100</f>
        <v>0</v>
      </c>
      <c r="AO2099" s="21"/>
      <c r="AP2099" s="21">
        <v>0</v>
      </c>
      <c r="AQ2099" s="5">
        <v>0</v>
      </c>
      <c r="AR2099" s="9">
        <v>10</v>
      </c>
      <c r="AS2099" s="22">
        <v>100</v>
      </c>
      <c r="AT2099" s="22">
        <v>100</v>
      </c>
      <c r="AU2099" s="22">
        <v>78.085106382978722</v>
      </c>
      <c r="AV2099" s="23">
        <v>8.57</v>
      </c>
      <c r="AW2099" s="12">
        <v>1</v>
      </c>
      <c r="AX2099" s="21">
        <v>0</v>
      </c>
      <c r="AY2099" s="116">
        <v>0</v>
      </c>
    </row>
    <row r="2100" spans="1:51" ht="15.75" x14ac:dyDescent="0.25">
      <c r="A2100" s="144">
        <v>2014</v>
      </c>
      <c r="B2100" s="77" t="s">
        <v>165</v>
      </c>
      <c r="C2100" s="78">
        <v>17</v>
      </c>
      <c r="D2100" s="77">
        <v>3514700</v>
      </c>
      <c r="E2100" s="78">
        <v>351470017</v>
      </c>
      <c r="F2100" s="78" t="str">
        <f t="shared" si="87"/>
        <v>3514700172014</v>
      </c>
      <c r="G2100" s="89">
        <v>-0.59079612388177605</v>
      </c>
      <c r="H2100" s="80">
        <f t="shared" si="86"/>
        <v>6274</v>
      </c>
      <c r="I2100" s="94">
        <v>5079</v>
      </c>
      <c r="J2100" s="95">
        <v>1195</v>
      </c>
      <c r="K2100" s="83">
        <f>(H2100)/VLOOKUP(D2100,'Dados Base'!$B:$K,6,FALSE)</f>
        <v>12.192230707942244</v>
      </c>
      <c r="L2100" s="88">
        <f t="shared" si="88"/>
        <v>80.953139942620339</v>
      </c>
      <c r="M2100" s="85">
        <v>4</v>
      </c>
      <c r="N2100" s="92">
        <v>0.745</v>
      </c>
      <c r="O2100" s="91">
        <v>99</v>
      </c>
      <c r="P2100" s="91" t="s">
        <v>691</v>
      </c>
      <c r="Q2100" s="91" t="s">
        <v>691</v>
      </c>
      <c r="R2100" s="91" t="s">
        <v>691</v>
      </c>
      <c r="S2100" s="91">
        <v>6</v>
      </c>
      <c r="T2100" s="87" t="s">
        <v>691</v>
      </c>
      <c r="U2100" s="91">
        <v>50</v>
      </c>
      <c r="V2100" s="91">
        <v>30</v>
      </c>
      <c r="W2100" s="93">
        <v>0</v>
      </c>
      <c r="X2100" s="146">
        <v>1.3418844270833334E-2</v>
      </c>
      <c r="Y2100" s="21">
        <v>3.54</v>
      </c>
      <c r="Z2100" s="147">
        <v>241</v>
      </c>
      <c r="AA2100" s="147">
        <v>32</v>
      </c>
      <c r="AB2100" s="21">
        <v>0</v>
      </c>
      <c r="AC2100" s="21">
        <v>0</v>
      </c>
      <c r="AD2100" s="153">
        <f>VLOOKUP(D2100,'Dados Base'!$B:$K,9,FALSE)*31536000/VLOOKUP($F2100,F:H,MATCH(H2099,F2099:AF2099,0),FALSE)</f>
        <v>22619.062798852407</v>
      </c>
      <c r="AE2100" s="153">
        <f>VLOOKUP(D2100,'Dados Base'!$B:$K,10,FALSE)*31536000/VLOOKUP($F2100,F:H,MATCH(H2099,F2099:AF2099,0),FALSE)</f>
        <v>2513.2291998724886</v>
      </c>
      <c r="AF2100" s="148">
        <v>82.13</v>
      </c>
      <c r="AG2100" s="21" t="s">
        <v>692</v>
      </c>
      <c r="AH2100" s="148">
        <v>79.849999999999994</v>
      </c>
      <c r="AI2100" s="148">
        <v>23.45</v>
      </c>
      <c r="AJ2100" s="148">
        <v>100</v>
      </c>
      <c r="AK2100" s="72">
        <f>(SUMIFS('Banco de Indicadores Mun. (2)'!I:I,'Banco de Indicadores Mun. (2)'!B:B,'Banco de Indicadores - Mun. (1)'!B2100,'Banco de Indicadores Mun. (2)'!A:A,'Banco de Indicadores - Mun. (1)'!A2100) / VLOOKUP(D2100,'Dados Base'!$B:$K,8,FALSE)) * 100</f>
        <v>1.1460739130434783</v>
      </c>
      <c r="AL2100" s="72">
        <f>(SUMIFS('Banco de Indicadores Mun. (2)'!I:I,'Banco de Indicadores Mun. (2)'!B:B,'Banco de Indicadores - Mun. (1)'!B2100,'Banco de Indicadores Mun. (2)'!A:A,'Banco de Indicadores - Mun. (1)'!A2100) / VLOOKUP(D2100,'Dados Base'!$B:$K,9,FALSE)) * 100</f>
        <v>0.58577111111111113</v>
      </c>
      <c r="AM2100" s="72">
        <f>(SUMIFS('Banco de Indicadores Mun. (2)'!J:J,'Banco de Indicadores Mun. (2)'!B:B,'Banco de Indicadores - Mun. (1)'!B2100,'Banco de Indicadores Mun. (2)'!A:A,'Banco de Indicadores - Mun. (1)'!A2100) / VLOOKUP(D2100,'Dados Base'!$B:$K,7,FALSE)) * 100</f>
        <v>1.2036499999999999</v>
      </c>
      <c r="AN2100" s="72">
        <f>(SUMIFS('Banco de Indicadores Mun. (2)'!K:K,'Banco de Indicadores Mun. (2)'!B:B,'Banco de Indicadores - Mun. (1)'!B2100,'Banco de Indicadores Mun. (2)'!A:A,'Banco de Indicadores - Mun. (1)'!A2100) / VLOOKUP(D2100,'Dados Base'!$B:$K,10,FALSE)) * 100</f>
        <v>0.93880000000000041</v>
      </c>
      <c r="AO2100" s="21"/>
      <c r="AP2100" s="21">
        <v>0</v>
      </c>
      <c r="AQ2100" s="5">
        <v>0</v>
      </c>
      <c r="AR2100" s="9">
        <v>7.5</v>
      </c>
      <c r="AS2100" s="22">
        <v>97</v>
      </c>
      <c r="AT2100" s="22">
        <v>97</v>
      </c>
      <c r="AU2100" s="22">
        <v>88.278388278388277</v>
      </c>
      <c r="AV2100" s="23">
        <v>9.9600000000000009</v>
      </c>
      <c r="AW2100" s="12">
        <v>0</v>
      </c>
      <c r="AX2100" s="21">
        <v>0</v>
      </c>
      <c r="AY2100" s="116">
        <v>106.12419095080261</v>
      </c>
    </row>
    <row r="2101" spans="1:51" ht="15.75" x14ac:dyDescent="0.25">
      <c r="A2101" s="144">
        <v>2014</v>
      </c>
      <c r="B2101" s="77" t="s">
        <v>166</v>
      </c>
      <c r="C2101" s="78">
        <v>11</v>
      </c>
      <c r="D2101" s="77">
        <v>3514809</v>
      </c>
      <c r="E2101" s="78">
        <v>351480911</v>
      </c>
      <c r="F2101" s="78" t="str">
        <f t="shared" si="87"/>
        <v>3514809112014</v>
      </c>
      <c r="G2101" s="89">
        <v>0.25158717192204083</v>
      </c>
      <c r="H2101" s="80">
        <f t="shared" si="86"/>
        <v>14790</v>
      </c>
      <c r="I2101" s="94">
        <v>7278</v>
      </c>
      <c r="J2101" s="95">
        <v>7512</v>
      </c>
      <c r="K2101" s="83">
        <f>(H2101)/VLOOKUP(D2101,'Dados Base'!$B:$K,6,FALSE)</f>
        <v>8.9272241101446816</v>
      </c>
      <c r="L2101" s="88">
        <f t="shared" si="88"/>
        <v>49.208924949290065</v>
      </c>
      <c r="M2101" s="85">
        <v>4</v>
      </c>
      <c r="N2101" s="92">
        <v>0.69099999999999995</v>
      </c>
      <c r="O2101" s="91">
        <v>165</v>
      </c>
      <c r="P2101" s="91" t="s">
        <v>691</v>
      </c>
      <c r="Q2101" s="91" t="s">
        <v>691</v>
      </c>
      <c r="R2101" s="91" t="s">
        <v>691</v>
      </c>
      <c r="S2101" s="91">
        <v>12</v>
      </c>
      <c r="T2101" s="87" t="s">
        <v>691</v>
      </c>
      <c r="U2101" s="91">
        <v>62</v>
      </c>
      <c r="V2101" s="91">
        <v>51</v>
      </c>
      <c r="W2101" s="93">
        <v>0</v>
      </c>
      <c r="X2101" s="146">
        <v>1.9666078125E-2</v>
      </c>
      <c r="Y2101" s="21">
        <v>5.27</v>
      </c>
      <c r="Z2101" s="147">
        <v>240</v>
      </c>
      <c r="AA2101" s="147">
        <v>166</v>
      </c>
      <c r="AB2101" s="21">
        <v>1</v>
      </c>
      <c r="AC2101" s="21">
        <v>0</v>
      </c>
      <c r="AD2101" s="153">
        <f>VLOOKUP(D2101,'Dados Base'!$B:$K,9,FALSE)*31536000/VLOOKUP($F2101,F:H,MATCH(H2100,F2100:AF2100,0),FALSE)</f>
        <v>107017.70385395538</v>
      </c>
      <c r="AE2101" s="153">
        <f>VLOOKUP(D2101,'Dados Base'!$B:$K,10,FALSE)*31536000/VLOOKUP($F2101,F:H,MATCH(H2100,F2100:AF2100,0),FALSE)</f>
        <v>13816.989858012168</v>
      </c>
      <c r="AF2101" s="148">
        <v>51.06</v>
      </c>
      <c r="AG2101" s="21" t="s">
        <v>692</v>
      </c>
      <c r="AH2101" s="148">
        <v>42.19</v>
      </c>
      <c r="AI2101" s="148">
        <v>26.94</v>
      </c>
      <c r="AJ2101" s="148">
        <v>100</v>
      </c>
      <c r="AK2101" s="72">
        <f>(SUMIFS('Banco de Indicadores Mun. (2)'!I:I,'Banco de Indicadores Mun. (2)'!B:B,'Banco de Indicadores - Mun. (1)'!B2101,'Banco de Indicadores Mun. (2)'!A:A,'Banco de Indicadores - Mun. (1)'!A2101) / VLOOKUP(D2101,'Dados Base'!$B:$K,8,FALSE)) * 100</f>
        <v>0.31763378995433789</v>
      </c>
      <c r="AL2101" s="72">
        <f>(SUMIFS('Banco de Indicadores Mun. (2)'!I:I,'Banco de Indicadores Mun. (2)'!B:B,'Banco de Indicadores - Mun. (1)'!B2101,'Banco de Indicadores Mun. (2)'!A:A,'Banco de Indicadores - Mun. (1)'!A2101) / VLOOKUP(D2101,'Dados Base'!$B:$K,9,FALSE)) * 100</f>
        <v>0.13859693165969314</v>
      </c>
      <c r="AM2101" s="72">
        <f>(SUMIFS('Banco de Indicadores Mun. (2)'!J:J,'Banco de Indicadores Mun. (2)'!B:B,'Banco de Indicadores - Mun. (1)'!B2101,'Banco de Indicadores Mun. (2)'!A:A,'Banco de Indicadores - Mun. (1)'!A2101) / VLOOKUP(D2101,'Dados Base'!$B:$K,7,FALSE)) * 100</f>
        <v>0.42779312581063544</v>
      </c>
      <c r="AN2101" s="72">
        <f>(SUMIFS('Banco de Indicadores Mun. (2)'!K:K,'Banco de Indicadores Mun. (2)'!B:B,'Banco de Indicadores - Mun. (1)'!B2101,'Banco de Indicadores Mun. (2)'!A:A,'Banco de Indicadores - Mun. (1)'!A2101) / VLOOKUP(D2101,'Dados Base'!$B:$K,10,FALSE)) * 100</f>
        <v>5.5495370370370389E-2</v>
      </c>
      <c r="AO2101" s="21"/>
      <c r="AP2101" s="21">
        <v>0</v>
      </c>
      <c r="AQ2101" s="5">
        <v>0</v>
      </c>
      <c r="AR2101" s="9">
        <v>7.7</v>
      </c>
      <c r="AS2101" s="22">
        <v>79</v>
      </c>
      <c r="AT2101" s="22">
        <v>77.42</v>
      </c>
      <c r="AU2101" s="22">
        <v>59.11330049261084</v>
      </c>
      <c r="AV2101" s="23">
        <v>7</v>
      </c>
      <c r="AW2101" s="12">
        <v>0</v>
      </c>
      <c r="AX2101" s="21">
        <v>0</v>
      </c>
      <c r="AY2101" s="116">
        <v>22.18083597447318</v>
      </c>
    </row>
    <row r="2102" spans="1:51" ht="15.75" x14ac:dyDescent="0.25">
      <c r="A2102" s="144">
        <v>2014</v>
      </c>
      <c r="B2102" s="77" t="s">
        <v>167</v>
      </c>
      <c r="C2102" s="78">
        <v>5</v>
      </c>
      <c r="D2102" s="77">
        <v>3514908</v>
      </c>
      <c r="E2102" s="78">
        <v>35149085</v>
      </c>
      <c r="F2102" s="78" t="str">
        <f t="shared" si="87"/>
        <v>351490852014</v>
      </c>
      <c r="G2102" s="89">
        <v>1.1444101939282136</v>
      </c>
      <c r="H2102" s="80">
        <f t="shared" si="86"/>
        <v>16438</v>
      </c>
      <c r="I2102" s="94">
        <v>13409</v>
      </c>
      <c r="J2102" s="95">
        <v>3029</v>
      </c>
      <c r="K2102" s="83">
        <f>(H2102)/VLOOKUP(D2102,'Dados Base'!$B:$K,6,FALSE)</f>
        <v>81.59031121258748</v>
      </c>
      <c r="L2102" s="88">
        <f t="shared" si="88"/>
        <v>81.573184085655186</v>
      </c>
      <c r="M2102" s="85">
        <v>2</v>
      </c>
      <c r="N2102" s="92">
        <v>0.69499999999999995</v>
      </c>
      <c r="O2102" s="91">
        <v>105</v>
      </c>
      <c r="P2102" s="91" t="s">
        <v>691</v>
      </c>
      <c r="Q2102" s="91" t="s">
        <v>691</v>
      </c>
      <c r="R2102" s="91" t="s">
        <v>691</v>
      </c>
      <c r="S2102" s="91">
        <v>63</v>
      </c>
      <c r="T2102" s="87" t="s">
        <v>691</v>
      </c>
      <c r="U2102" s="91">
        <v>131</v>
      </c>
      <c r="V2102" s="91">
        <v>92</v>
      </c>
      <c r="W2102" s="93">
        <v>0</v>
      </c>
      <c r="X2102" s="146">
        <v>3.8238250634259258E-2</v>
      </c>
      <c r="Y2102" s="21">
        <v>9.43</v>
      </c>
      <c r="Z2102" s="147">
        <v>554</v>
      </c>
      <c r="AA2102" s="147">
        <v>174</v>
      </c>
      <c r="AB2102" s="21">
        <v>3</v>
      </c>
      <c r="AC2102" s="21">
        <v>1</v>
      </c>
      <c r="AD2102" s="153">
        <f>VLOOKUP(D2102,'Dados Base'!$B:$K,9,FALSE)*31536000/VLOOKUP($F2102,F:H,MATCH(H2101,F2101:AF2101,0),FALSE)</f>
        <v>4143.9201849373403</v>
      </c>
      <c r="AE2102" s="153">
        <f>VLOOKUP(D2102,'Dados Base'!$B:$K,10,FALSE)*31536000/VLOOKUP($F2102,F:H,MATCH(H2101,F2101:AF2101,0),FALSE)</f>
        <v>575.54447013018626</v>
      </c>
      <c r="AF2102" s="148">
        <v>76.42</v>
      </c>
      <c r="AG2102" s="21">
        <v>100</v>
      </c>
      <c r="AH2102" s="148">
        <v>72.510000000000005</v>
      </c>
      <c r="AI2102" s="148">
        <v>20.37</v>
      </c>
      <c r="AJ2102" s="148">
        <v>96</v>
      </c>
      <c r="AK2102" s="72">
        <f>(SUMIFS('Banco de Indicadores Mun. (2)'!I:I,'Banco de Indicadores Mun. (2)'!B:B,'Banco de Indicadores - Mun. (1)'!B2102,'Banco de Indicadores Mun. (2)'!A:A,'Banco de Indicadores - Mun. (1)'!A2102) / VLOOKUP(D2102,'Dados Base'!$B:$K,8,FALSE)) * 100</f>
        <v>23.063475</v>
      </c>
      <c r="AL2102" s="72">
        <f>(SUMIFS('Banco de Indicadores Mun. (2)'!I:I,'Banco de Indicadores Mun. (2)'!B:B,'Banco de Indicadores - Mun. (1)'!B2102,'Banco de Indicadores Mun. (2)'!A:A,'Banco de Indicadores - Mun. (1)'!A2102) / VLOOKUP(D2102,'Dados Base'!$B:$K,9,FALSE)) * 100</f>
        <v>8.5420277777777773</v>
      </c>
      <c r="AM2102" s="72">
        <f>(SUMIFS('Banco de Indicadores Mun. (2)'!J:J,'Banco de Indicadores Mun. (2)'!B:B,'Banco de Indicadores - Mun. (1)'!B2102,'Banco de Indicadores Mun. (2)'!A:A,'Banco de Indicadores - Mun. (1)'!A2102) / VLOOKUP(D2102,'Dados Base'!$B:$K,7,FALSE)) * 100</f>
        <v>27.651820000000001</v>
      </c>
      <c r="AN2102" s="72">
        <f>(SUMIFS('Banco de Indicadores Mun. (2)'!K:K,'Banco de Indicadores Mun. (2)'!B:B,'Banco de Indicadores - Mun. (1)'!B2102,'Banco de Indicadores Mun. (2)'!A:A,'Banco de Indicadores - Mun. (1)'!A2102) / VLOOKUP(D2102,'Dados Base'!$B:$K,10,FALSE)) * 100</f>
        <v>15.416233333333329</v>
      </c>
      <c r="AO2102" s="21"/>
      <c r="AP2102" s="21">
        <v>0</v>
      </c>
      <c r="AQ2102" s="5">
        <v>0</v>
      </c>
      <c r="AR2102" s="9">
        <v>9.8000000000000007</v>
      </c>
      <c r="AS2102" s="22">
        <v>92</v>
      </c>
      <c r="AT2102" s="22">
        <v>92</v>
      </c>
      <c r="AU2102" s="22">
        <v>76.098901098901095</v>
      </c>
      <c r="AV2102" s="23">
        <v>8.02</v>
      </c>
      <c r="AW2102" s="12">
        <v>0</v>
      </c>
      <c r="AX2102" s="21">
        <v>1</v>
      </c>
      <c r="AY2102" s="116">
        <v>124.7386276658023</v>
      </c>
    </row>
    <row r="2103" spans="1:51" ht="15.75" x14ac:dyDescent="0.25">
      <c r="A2103" s="144">
        <v>2014</v>
      </c>
      <c r="B2103" s="77" t="s">
        <v>168</v>
      </c>
      <c r="C2103" s="78">
        <v>16</v>
      </c>
      <c r="D2103" s="77">
        <v>3514924</v>
      </c>
      <c r="E2103" s="78">
        <v>351492416</v>
      </c>
      <c r="F2103" s="78" t="str">
        <f t="shared" si="87"/>
        <v>3514924162014</v>
      </c>
      <c r="G2103" s="89">
        <v>1.6556069493325776</v>
      </c>
      <c r="H2103" s="80">
        <f t="shared" si="86"/>
        <v>3282</v>
      </c>
      <c r="I2103" s="94">
        <v>3039</v>
      </c>
      <c r="J2103" s="95">
        <v>243</v>
      </c>
      <c r="K2103" s="83">
        <f>(H2103)/VLOOKUP(D2103,'Dados Base'!$B:$K,6,FALSE)</f>
        <v>35.40071189731421</v>
      </c>
      <c r="L2103" s="88">
        <f t="shared" si="88"/>
        <v>92.595978062157229</v>
      </c>
      <c r="M2103" s="85">
        <v>3</v>
      </c>
      <c r="N2103" s="92">
        <v>0.747</v>
      </c>
      <c r="O2103" s="91">
        <v>25</v>
      </c>
      <c r="P2103" s="91" t="s">
        <v>691</v>
      </c>
      <c r="Q2103" s="91" t="s">
        <v>691</v>
      </c>
      <c r="R2103" s="91" t="s">
        <v>691</v>
      </c>
      <c r="S2103" s="91">
        <v>6</v>
      </c>
      <c r="T2103" s="87" t="s">
        <v>691</v>
      </c>
      <c r="U2103" s="91">
        <v>28</v>
      </c>
      <c r="V2103" s="91">
        <v>31</v>
      </c>
      <c r="W2103" s="93">
        <v>0</v>
      </c>
      <c r="X2103" s="146">
        <v>7.395668038863999E-3</v>
      </c>
      <c r="Y2103" s="21">
        <v>2.1800000000000002</v>
      </c>
      <c r="Z2103" s="147">
        <v>118</v>
      </c>
      <c r="AA2103" s="147">
        <v>50</v>
      </c>
      <c r="AB2103" s="21">
        <v>3</v>
      </c>
      <c r="AC2103" s="21">
        <v>0</v>
      </c>
      <c r="AD2103" s="153">
        <f>VLOOKUP(D2103,'Dados Base'!$B:$K,9,FALSE)*31536000/VLOOKUP($F2103,F:H,MATCH(H2102,F2102:AF2102,0),FALSE)</f>
        <v>6341.7915904936017</v>
      </c>
      <c r="AE2103" s="153">
        <f>VLOOKUP(D2103,'Dados Base'!$B:$K,10,FALSE)*31536000/VLOOKUP($F2103,F:H,MATCH(H2102,F2102:AF2102,0),FALSE)</f>
        <v>576.52650822669125</v>
      </c>
      <c r="AF2103" s="148" t="s">
        <v>692</v>
      </c>
      <c r="AG2103" s="21">
        <v>91.6</v>
      </c>
      <c r="AH2103" s="148" t="s">
        <v>692</v>
      </c>
      <c r="AI2103" s="148" t="s">
        <v>692</v>
      </c>
      <c r="AJ2103" s="148" t="s">
        <v>692</v>
      </c>
      <c r="AK2103" s="72">
        <f>(SUMIFS('Banco de Indicadores Mun. (2)'!I:I,'Banco de Indicadores Mun. (2)'!B:B,'Banco de Indicadores - Mun. (1)'!B2103,'Banco de Indicadores Mun. (2)'!A:A,'Banco de Indicadores - Mun. (1)'!A2103) / VLOOKUP(D2103,'Dados Base'!$B:$K,8,FALSE)) * 100</f>
        <v>102.36025925925925</v>
      </c>
      <c r="AL2103" s="72">
        <f>(SUMIFS('Banco de Indicadores Mun. (2)'!I:I,'Banco de Indicadores Mun. (2)'!B:B,'Banco de Indicadores - Mun. (1)'!B2103,'Banco de Indicadores Mun. (2)'!A:A,'Banco de Indicadores - Mun. (1)'!A2103) / VLOOKUP(D2103,'Dados Base'!$B:$K,9,FALSE)) * 100</f>
        <v>41.874651515151506</v>
      </c>
      <c r="AM2103" s="72">
        <f>(SUMIFS('Banco de Indicadores Mun. (2)'!J:J,'Banco de Indicadores Mun. (2)'!B:B,'Banco de Indicadores - Mun. (1)'!B2103,'Banco de Indicadores Mun. (2)'!A:A,'Banco de Indicadores - Mun. (1)'!A2103) / VLOOKUP(D2103,'Dados Base'!$B:$K,7,FALSE)) * 100</f>
        <v>129.1004761904762</v>
      </c>
      <c r="AN2103" s="72">
        <f>(SUMIFS('Banco de Indicadores Mun. (2)'!K:K,'Banco de Indicadores Mun. (2)'!B:B,'Banco de Indicadores - Mun. (1)'!B2103,'Banco de Indicadores Mun. (2)'!A:A,'Banco de Indicadores - Mun. (1)'!A2103) / VLOOKUP(D2103,'Dados Base'!$B:$K,10,FALSE)) * 100</f>
        <v>8.7694999999999972</v>
      </c>
      <c r="AO2103" s="21"/>
      <c r="AP2103" s="21">
        <v>0</v>
      </c>
      <c r="AQ2103" s="5">
        <v>0</v>
      </c>
      <c r="AR2103" s="9">
        <v>9.6</v>
      </c>
      <c r="AS2103" s="22">
        <v>100</v>
      </c>
      <c r="AT2103" s="22">
        <v>95</v>
      </c>
      <c r="AU2103" s="22">
        <v>70.238095238095241</v>
      </c>
      <c r="AV2103" s="23">
        <v>7.69</v>
      </c>
      <c r="AW2103" s="12">
        <v>0</v>
      </c>
      <c r="AX2103" s="21">
        <v>0</v>
      </c>
      <c r="AY2103" s="116">
        <v>0.2469667426771841</v>
      </c>
    </row>
    <row r="2104" spans="1:51" ht="15.75" x14ac:dyDescent="0.25">
      <c r="A2104" s="144">
        <v>2014</v>
      </c>
      <c r="B2104" s="77" t="s">
        <v>169</v>
      </c>
      <c r="C2104" s="78">
        <v>15</v>
      </c>
      <c r="D2104" s="77">
        <v>3514957</v>
      </c>
      <c r="E2104" s="78">
        <v>351495715</v>
      </c>
      <c r="F2104" s="78" t="str">
        <f t="shared" si="87"/>
        <v>3514957152014</v>
      </c>
      <c r="G2104" s="89">
        <v>-0.20099524094181476</v>
      </c>
      <c r="H2104" s="80">
        <f t="shared" si="86"/>
        <v>2411</v>
      </c>
      <c r="I2104" s="94">
        <v>2090</v>
      </c>
      <c r="J2104" s="95">
        <v>321</v>
      </c>
      <c r="K2104" s="83">
        <f>(H2104)/VLOOKUP(D2104,'Dados Base'!$B:$K,6,FALSE)</f>
        <v>28.805256869772997</v>
      </c>
      <c r="L2104" s="88">
        <f t="shared" si="88"/>
        <v>86.686022397345496</v>
      </c>
      <c r="M2104" s="85">
        <v>3</v>
      </c>
      <c r="N2104" s="92">
        <v>0.73</v>
      </c>
      <c r="O2104" s="91">
        <v>29</v>
      </c>
      <c r="P2104" s="91" t="s">
        <v>691</v>
      </c>
      <c r="Q2104" s="91" t="s">
        <v>691</v>
      </c>
      <c r="R2104" s="91" t="s">
        <v>691</v>
      </c>
      <c r="S2104" s="91">
        <v>2</v>
      </c>
      <c r="T2104" s="87" t="s">
        <v>691</v>
      </c>
      <c r="U2104" s="91">
        <v>18</v>
      </c>
      <c r="V2104" s="91">
        <v>14</v>
      </c>
      <c r="W2104" s="93">
        <v>0</v>
      </c>
      <c r="X2104" s="146">
        <v>5.3381046874999994E-3</v>
      </c>
      <c r="Y2104" s="21">
        <v>1.48</v>
      </c>
      <c r="Z2104" s="147">
        <v>85</v>
      </c>
      <c r="AA2104" s="147">
        <v>29</v>
      </c>
      <c r="AB2104" s="21">
        <v>0</v>
      </c>
      <c r="AC2104" s="21">
        <v>0</v>
      </c>
      <c r="AD2104" s="153">
        <f>VLOOKUP(D2104,'Dados Base'!$B:$K,9,FALSE)*31536000/VLOOKUP($F2104,F:H,MATCH(H2103,F2103:AF2103,0),FALSE)</f>
        <v>8371.231854002488</v>
      </c>
      <c r="AE2104" s="153">
        <f>VLOOKUP(D2104,'Dados Base'!$B:$K,10,FALSE)*31536000/VLOOKUP($F2104,F:H,MATCH(H2103,F2103:AF2103,0),FALSE)</f>
        <v>1046.4039817503108</v>
      </c>
      <c r="AF2104" s="148">
        <v>85.02</v>
      </c>
      <c r="AG2104" s="21">
        <v>100</v>
      </c>
      <c r="AH2104" s="148">
        <v>85.02</v>
      </c>
      <c r="AI2104" s="148">
        <v>54.14</v>
      </c>
      <c r="AJ2104" s="148">
        <v>100</v>
      </c>
      <c r="AK2104" s="72">
        <f>(SUMIFS('Banco de Indicadores Mun. (2)'!I:I,'Banco de Indicadores Mun. (2)'!B:B,'Banco de Indicadores - Mun. (1)'!B2104,'Banco de Indicadores Mun. (2)'!A:A,'Banco de Indicadores - Mun. (1)'!A2104) / VLOOKUP(D2104,'Dados Base'!$B:$K,8,FALSE)) * 100</f>
        <v>95.305666666666681</v>
      </c>
      <c r="AL2104" s="72">
        <f>(SUMIFS('Banco de Indicadores Mun. (2)'!I:I,'Banco de Indicadores Mun. (2)'!B:B,'Banco de Indicadores - Mun. (1)'!B2104,'Banco de Indicadores Mun. (2)'!A:A,'Banco de Indicadores - Mun. (1)'!A2104) / VLOOKUP(D2104,'Dados Base'!$B:$K,9,FALSE)) * 100</f>
        <v>31.272171874999998</v>
      </c>
      <c r="AM2104" s="72">
        <f>(SUMIFS('Banco de Indicadores Mun. (2)'!J:J,'Banco de Indicadores Mun. (2)'!B:B,'Banco de Indicadores - Mun. (1)'!B2104,'Banco de Indicadores Mun. (2)'!A:A,'Banco de Indicadores - Mun. (1)'!A2104) / VLOOKUP(D2104,'Dados Base'!$B:$K,7,FALSE)) * 100</f>
        <v>139.38530769230769</v>
      </c>
      <c r="AN2104" s="72">
        <f>(SUMIFS('Banco de Indicadores Mun. (2)'!K:K,'Banco de Indicadores Mun. (2)'!B:B,'Banco de Indicadores - Mun. (1)'!B2104,'Banco de Indicadores Mun. (2)'!A:A,'Banco de Indicadores - Mun. (1)'!A2104) / VLOOKUP(D2104,'Dados Base'!$B:$K,10,FALSE)) * 100</f>
        <v>23.67625</v>
      </c>
      <c r="AO2104" s="21"/>
      <c r="AP2104" s="21">
        <v>0</v>
      </c>
      <c r="AQ2104" s="5">
        <v>0</v>
      </c>
      <c r="AR2104" s="9">
        <v>9.6</v>
      </c>
      <c r="AS2104" s="22">
        <v>98</v>
      </c>
      <c r="AT2104" s="22">
        <v>98</v>
      </c>
      <c r="AU2104" s="22">
        <v>74.561403508771932</v>
      </c>
      <c r="AV2104" s="23">
        <v>8.01</v>
      </c>
      <c r="AW2104" s="12">
        <v>0</v>
      </c>
      <c r="AX2104" s="21">
        <v>0</v>
      </c>
      <c r="AY2104" s="116">
        <v>152.47489292331346</v>
      </c>
    </row>
    <row r="2105" spans="1:51" ht="15.75" x14ac:dyDescent="0.25">
      <c r="A2105" s="144">
        <v>2014</v>
      </c>
      <c r="B2105" s="77" t="s">
        <v>170</v>
      </c>
      <c r="C2105" s="78">
        <v>6</v>
      </c>
      <c r="D2105" s="77">
        <v>3515004</v>
      </c>
      <c r="E2105" s="78">
        <v>35150046</v>
      </c>
      <c r="F2105" s="78" t="str">
        <f t="shared" si="87"/>
        <v>351500462014</v>
      </c>
      <c r="G2105" s="89">
        <v>1.374421966939976</v>
      </c>
      <c r="H2105" s="80">
        <f t="shared" si="86"/>
        <v>252729</v>
      </c>
      <c r="I2105" s="94">
        <v>252729</v>
      </c>
      <c r="J2105" s="95">
        <v>0</v>
      </c>
      <c r="K2105" s="83">
        <f>(H2105)/VLOOKUP(D2105,'Dados Base'!$B:$K,6,FALSE)</f>
        <v>3606.2928082191784</v>
      </c>
      <c r="L2105" s="88">
        <f t="shared" si="88"/>
        <v>100</v>
      </c>
      <c r="M2105" s="85">
        <v>2</v>
      </c>
      <c r="N2105" s="92">
        <v>0.73499999999999999</v>
      </c>
      <c r="O2105" s="91">
        <v>17</v>
      </c>
      <c r="P2105" s="91" t="s">
        <v>691</v>
      </c>
      <c r="Q2105" s="91" t="s">
        <v>691</v>
      </c>
      <c r="R2105" s="91" t="s">
        <v>691</v>
      </c>
      <c r="S2105" s="91">
        <v>229</v>
      </c>
      <c r="T2105" s="87" t="s">
        <v>691</v>
      </c>
      <c r="U2105" s="91">
        <v>1127</v>
      </c>
      <c r="V2105" s="91">
        <v>854</v>
      </c>
      <c r="W2105" s="93">
        <v>0</v>
      </c>
      <c r="X2105" s="146">
        <v>0.63936825029745081</v>
      </c>
      <c r="Y2105" s="21">
        <v>233.15</v>
      </c>
      <c r="Z2105" s="147">
        <v>4723</v>
      </c>
      <c r="AA2105" s="147">
        <v>9266</v>
      </c>
      <c r="AB2105" s="21">
        <v>12</v>
      </c>
      <c r="AC2105" s="21">
        <v>0</v>
      </c>
      <c r="AD2105" s="153">
        <f>VLOOKUP(D2105,'Dados Base'!$B:$K,9,FALSE)*31536000/VLOOKUP($F2105,F:H,MATCH(H2104,F2104:AF2104,0),FALSE)</f>
        <v>123.53406217727289</v>
      </c>
      <c r="AE2105" s="153">
        <f>VLOOKUP(D2105,'Dados Base'!$B:$K,10,FALSE)*31536000/VLOOKUP($F2105,F:H,MATCH(H2104,F2104:AF2104,0),FALSE)</f>
        <v>17.469463338200207</v>
      </c>
      <c r="AF2105" s="148" t="s">
        <v>692</v>
      </c>
      <c r="AG2105" s="21">
        <v>100</v>
      </c>
      <c r="AH2105" s="148">
        <v>75</v>
      </c>
      <c r="AI2105" s="148" t="s">
        <v>692</v>
      </c>
      <c r="AJ2105" s="148" t="s">
        <v>692</v>
      </c>
      <c r="AK2105" s="72">
        <f>(SUMIFS('Banco de Indicadores Mun. (2)'!I:I,'Banco de Indicadores Mun. (2)'!B:B,'Banco de Indicadores - Mun. (1)'!B2105,'Banco de Indicadores Mun. (2)'!A:A,'Banco de Indicadores - Mun. (1)'!A2105) / VLOOKUP(D2105,'Dados Base'!$B:$K,8,FALSE)) * 100</f>
        <v>52.709459459459453</v>
      </c>
      <c r="AL2105" s="72">
        <f>(SUMIFS('Banco de Indicadores Mun. (2)'!I:I,'Banco de Indicadores Mun. (2)'!B:B,'Banco de Indicadores - Mun. (1)'!B2105,'Banco de Indicadores Mun. (2)'!A:A,'Banco de Indicadores - Mun. (1)'!A2105) / VLOOKUP(D2105,'Dados Base'!$B:$K,9,FALSE)) * 100</f>
        <v>19.699494949494945</v>
      </c>
      <c r="AM2105" s="72">
        <f>(SUMIFS('Banco de Indicadores Mun. (2)'!J:J,'Banco de Indicadores Mun. (2)'!B:B,'Banco de Indicadores - Mun. (1)'!B2105,'Banco de Indicadores Mun. (2)'!A:A,'Banco de Indicadores - Mun. (1)'!A2105) / VLOOKUP(D2105,'Dados Base'!$B:$K,7,FALSE)) * 100</f>
        <v>60.156347826086943</v>
      </c>
      <c r="AN2105" s="72">
        <f>(SUMIFS('Banco de Indicadores Mun. (2)'!K:K,'Banco de Indicadores Mun. (2)'!B:B,'Banco de Indicadores - Mun. (1)'!B2105,'Banco de Indicadores Mun. (2)'!A:A,'Banco de Indicadores - Mun. (1)'!A2105) / VLOOKUP(D2105,'Dados Base'!$B:$K,10,FALSE)) * 100</f>
        <v>40.475285714285711</v>
      </c>
      <c r="AO2105" s="21"/>
      <c r="AP2105" s="21">
        <v>0</v>
      </c>
      <c r="AQ2105" s="5">
        <v>0</v>
      </c>
      <c r="AR2105" s="9">
        <v>7.3</v>
      </c>
      <c r="AS2105" s="22">
        <v>66</v>
      </c>
      <c r="AT2105" s="22">
        <v>36.300000000000004</v>
      </c>
      <c r="AU2105" s="22">
        <v>33.762241761383947</v>
      </c>
      <c r="AV2105" s="23">
        <v>4.01</v>
      </c>
      <c r="AW2105" s="12">
        <v>2</v>
      </c>
      <c r="AX2105" s="21">
        <v>0</v>
      </c>
      <c r="AY2105" s="116">
        <v>0.81332662373418652</v>
      </c>
    </row>
    <row r="2106" spans="1:51" ht="15.75" x14ac:dyDescent="0.25">
      <c r="A2106" s="144">
        <v>2014</v>
      </c>
      <c r="B2106" s="77" t="s">
        <v>171</v>
      </c>
      <c r="C2106" s="78">
        <v>6</v>
      </c>
      <c r="D2106" s="77">
        <v>3515103</v>
      </c>
      <c r="E2106" s="78">
        <v>35151036</v>
      </c>
      <c r="F2106" s="78" t="str">
        <f t="shared" si="87"/>
        <v>351510362014</v>
      </c>
      <c r="G2106" s="89">
        <v>0.90349778424940741</v>
      </c>
      <c r="H2106" s="80">
        <f t="shared" si="86"/>
        <v>64882</v>
      </c>
      <c r="I2106" s="94">
        <v>63152</v>
      </c>
      <c r="J2106" s="95">
        <v>1730</v>
      </c>
      <c r="K2106" s="83">
        <f>(H2106)/VLOOKUP(D2106,'Dados Base'!$B:$K,6,FALSE)</f>
        <v>418.48555211558312</v>
      </c>
      <c r="L2106" s="88">
        <f t="shared" si="88"/>
        <v>97.3336210351099</v>
      </c>
      <c r="M2106" s="85">
        <v>2</v>
      </c>
      <c r="N2106" s="92">
        <v>0.749</v>
      </c>
      <c r="O2106" s="91">
        <v>15</v>
      </c>
      <c r="P2106" s="91" t="s">
        <v>691</v>
      </c>
      <c r="Q2106" s="91" t="s">
        <v>691</v>
      </c>
      <c r="R2106" s="91" t="s">
        <v>691</v>
      </c>
      <c r="S2106" s="91">
        <v>105</v>
      </c>
      <c r="T2106" s="87" t="s">
        <v>691</v>
      </c>
      <c r="U2106" s="91">
        <v>346</v>
      </c>
      <c r="V2106" s="91">
        <v>198</v>
      </c>
      <c r="W2106" s="93">
        <v>0</v>
      </c>
      <c r="X2106" s="146">
        <v>0.1496059519097222</v>
      </c>
      <c r="Y2106" s="21">
        <v>52.01</v>
      </c>
      <c r="Z2106" s="147">
        <v>737</v>
      </c>
      <c r="AA2106" s="147">
        <v>2774</v>
      </c>
      <c r="AB2106" s="21">
        <v>3</v>
      </c>
      <c r="AC2106" s="21">
        <v>1</v>
      </c>
      <c r="AD2106" s="153">
        <f>VLOOKUP(D2106,'Dados Base'!$B:$K,9,FALSE)*31536000/VLOOKUP($F2106,F:H,MATCH(H2105,F2105:AF2105,0),FALSE)</f>
        <v>1103.3371351068092</v>
      </c>
      <c r="AE2106" s="153">
        <f>VLOOKUP(D2106,'Dados Base'!$B:$K,10,FALSE)*31536000/VLOOKUP($F2106,F:H,MATCH(H2105,F2105:AF2105,0),FALSE)</f>
        <v>155.53651243796426</v>
      </c>
      <c r="AF2106" s="148">
        <v>75.75</v>
      </c>
      <c r="AG2106" s="21" t="s">
        <v>692</v>
      </c>
      <c r="AH2106" s="148">
        <v>43.49</v>
      </c>
      <c r="AI2106" s="148">
        <v>53.46</v>
      </c>
      <c r="AJ2106" s="148">
        <v>77.83</v>
      </c>
      <c r="AK2106" s="72">
        <f>(SUMIFS('Banco de Indicadores Mun. (2)'!I:I,'Banco de Indicadores Mun. (2)'!B:B,'Banco de Indicadores - Mun. (1)'!B2106,'Banco de Indicadores Mun. (2)'!A:A,'Banco de Indicadores - Mun. (1)'!A2106) / VLOOKUP(D2106,'Dados Base'!$B:$K,8,FALSE)) * 100</f>
        <v>10.559329411764704</v>
      </c>
      <c r="AL2106" s="72">
        <f>(SUMIFS('Banco de Indicadores Mun. (2)'!I:I,'Banco de Indicadores Mun. (2)'!B:B,'Banco de Indicadores - Mun. (1)'!B2106,'Banco de Indicadores Mun. (2)'!A:A,'Banco de Indicadores - Mun. (1)'!A2106) / VLOOKUP(D2106,'Dados Base'!$B:$K,9,FALSE)) * 100</f>
        <v>3.9539339207048454</v>
      </c>
      <c r="AM2106" s="72">
        <f>(SUMIFS('Banco de Indicadores Mun. (2)'!J:J,'Banco de Indicadores Mun. (2)'!B:B,'Banco de Indicadores - Mun. (1)'!B2106,'Banco de Indicadores Mun. (2)'!A:A,'Banco de Indicadores - Mun. (1)'!A2106) / VLOOKUP(D2106,'Dados Base'!$B:$K,7,FALSE)) * 100</f>
        <v>8.7358490566037728E-2</v>
      </c>
      <c r="AN2106" s="72">
        <f>(SUMIFS('Banco de Indicadores Mun. (2)'!K:K,'Banco de Indicadores Mun. (2)'!B:B,'Banco de Indicadores - Mun. (1)'!B2106,'Banco de Indicadores Mun. (2)'!A:A,'Banco de Indicadores - Mun. (1)'!A2106) / VLOOKUP(D2106,'Dados Base'!$B:$K,10,FALSE)) * 100</f>
        <v>27.90353125</v>
      </c>
      <c r="AO2106" s="21"/>
      <c r="AP2106" s="21">
        <v>0</v>
      </c>
      <c r="AQ2106" s="5">
        <v>1</v>
      </c>
      <c r="AR2106" s="9">
        <v>8.4</v>
      </c>
      <c r="AS2106" s="22">
        <v>42</v>
      </c>
      <c r="AT2106" s="22">
        <v>42</v>
      </c>
      <c r="AU2106" s="22">
        <v>20.991170606664767</v>
      </c>
      <c r="AV2106" s="23">
        <v>4</v>
      </c>
      <c r="AW2106" s="12">
        <v>1</v>
      </c>
      <c r="AX2106" s="21">
        <v>1</v>
      </c>
      <c r="AY2106" s="116">
        <v>57.723937911177423</v>
      </c>
    </row>
    <row r="2107" spans="1:51" ht="15.75" x14ac:dyDescent="0.25">
      <c r="A2107" s="144">
        <v>2014</v>
      </c>
      <c r="B2107" s="77" t="s">
        <v>172</v>
      </c>
      <c r="C2107" s="78">
        <v>21</v>
      </c>
      <c r="D2107" s="77">
        <v>3515129</v>
      </c>
      <c r="E2107" s="78">
        <v>351512921</v>
      </c>
      <c r="F2107" s="78" t="str">
        <f t="shared" si="87"/>
        <v>3515129212014</v>
      </c>
      <c r="G2107" s="89">
        <v>0.3002725088027125</v>
      </c>
      <c r="H2107" s="80">
        <f t="shared" si="86"/>
        <v>3047</v>
      </c>
      <c r="I2107" s="94">
        <v>2587</v>
      </c>
      <c r="J2107" s="95">
        <v>460</v>
      </c>
      <c r="K2107" s="83">
        <f>(H2107)/VLOOKUP(D2107,'Dados Base'!$B:$K,6,FALSE)</f>
        <v>13.64470914871703</v>
      </c>
      <c r="L2107" s="88">
        <f t="shared" si="88"/>
        <v>84.903183459140138</v>
      </c>
      <c r="M2107" s="85">
        <v>4</v>
      </c>
      <c r="N2107" s="92">
        <v>0.72699999999999998</v>
      </c>
      <c r="O2107" s="91">
        <v>36</v>
      </c>
      <c r="P2107" s="91" t="s">
        <v>691</v>
      </c>
      <c r="Q2107" s="91" t="s">
        <v>691</v>
      </c>
      <c r="R2107" s="91" t="s">
        <v>691</v>
      </c>
      <c r="S2107" s="91">
        <v>3</v>
      </c>
      <c r="T2107" s="87" t="s">
        <v>691</v>
      </c>
      <c r="U2107" s="91">
        <v>17</v>
      </c>
      <c r="V2107" s="91">
        <v>10</v>
      </c>
      <c r="W2107" s="93">
        <v>0</v>
      </c>
      <c r="X2107" s="146">
        <v>6.650236197916666E-3</v>
      </c>
      <c r="Y2107" s="21">
        <v>1.83</v>
      </c>
      <c r="Z2107" s="147">
        <v>122</v>
      </c>
      <c r="AA2107" s="147">
        <v>19</v>
      </c>
      <c r="AB2107" s="21">
        <v>0</v>
      </c>
      <c r="AC2107" s="21">
        <v>0</v>
      </c>
      <c r="AD2107" s="153">
        <f>VLOOKUP(D2107,'Dados Base'!$B:$K,9,FALSE)*31536000/VLOOKUP($F2107,F:H,MATCH(H2106,F2106:AF2106,0),FALSE)</f>
        <v>17594.748933377094</v>
      </c>
      <c r="AE2107" s="153">
        <f>VLOOKUP(D2107,'Dados Base'!$B:$K,10,FALSE)*31536000/VLOOKUP($F2107,F:H,MATCH(H2106,F2106:AF2106,0),FALSE)</f>
        <v>1966.4719396127346</v>
      </c>
      <c r="AF2107" s="148">
        <v>83.81</v>
      </c>
      <c r="AG2107" s="21" t="s">
        <v>692</v>
      </c>
      <c r="AH2107" s="148">
        <v>83.02</v>
      </c>
      <c r="AI2107" s="148">
        <v>16.239999999999998</v>
      </c>
      <c r="AJ2107" s="148">
        <v>100</v>
      </c>
      <c r="AK2107" s="72">
        <f>(SUMIFS('Banco de Indicadores Mun. (2)'!I:I,'Banco de Indicadores Mun. (2)'!B:B,'Banco de Indicadores - Mun. (1)'!B2107,'Banco de Indicadores Mun. (2)'!A:A,'Banco de Indicadores - Mun. (1)'!A2107) / VLOOKUP(D2107,'Dados Base'!$B:$K,8,FALSE)) * 100</f>
        <v>0.69005063291139246</v>
      </c>
      <c r="AL2107" s="72">
        <f>(SUMIFS('Banco de Indicadores Mun. (2)'!I:I,'Banco de Indicadores Mun. (2)'!B:B,'Banco de Indicadores - Mun. (1)'!B2107,'Banco de Indicadores Mun. (2)'!A:A,'Banco de Indicadores - Mun. (1)'!A2107) / VLOOKUP(D2107,'Dados Base'!$B:$K,9,FALSE)) * 100</f>
        <v>0.32067058823529415</v>
      </c>
      <c r="AM2107" s="72">
        <f>(SUMIFS('Banco de Indicadores Mun. (2)'!J:J,'Banco de Indicadores Mun. (2)'!B:B,'Banco de Indicadores - Mun. (1)'!B2107,'Banco de Indicadores Mun. (2)'!A:A,'Banco de Indicadores - Mun. (1)'!A2107) / VLOOKUP(D2107,'Dados Base'!$B:$K,7,FALSE)) * 100</f>
        <v>0</v>
      </c>
      <c r="AN2107" s="72">
        <f>(SUMIFS('Banco de Indicadores Mun. (2)'!K:K,'Banco de Indicadores Mun. (2)'!B:B,'Banco de Indicadores - Mun. (1)'!B2107,'Banco de Indicadores Mun. (2)'!A:A,'Banco de Indicadores - Mun. (1)'!A2107) / VLOOKUP(D2107,'Dados Base'!$B:$K,10,FALSE)) * 100</f>
        <v>2.8691578947368415</v>
      </c>
      <c r="AO2107" s="21"/>
      <c r="AP2107" s="21">
        <v>0</v>
      </c>
      <c r="AQ2107" s="5">
        <v>0</v>
      </c>
      <c r="AR2107" s="9">
        <v>8.1999999999999993</v>
      </c>
      <c r="AS2107" s="22">
        <v>98</v>
      </c>
      <c r="AT2107" s="22">
        <v>98.000000000000014</v>
      </c>
      <c r="AU2107" s="22">
        <v>86.524822695035454</v>
      </c>
      <c r="AV2107" s="23">
        <v>9.9700000000000006</v>
      </c>
      <c r="AW2107" s="12">
        <v>0</v>
      </c>
      <c r="AX2107" s="21">
        <v>0</v>
      </c>
      <c r="AY2107" s="116">
        <v>77.416823990595262</v>
      </c>
    </row>
    <row r="2108" spans="1:51" ht="15.75" x14ac:dyDescent="0.25">
      <c r="A2108" s="144">
        <v>2014</v>
      </c>
      <c r="B2108" s="77" t="s">
        <v>173</v>
      </c>
      <c r="C2108" s="78">
        <v>9</v>
      </c>
      <c r="D2108" s="77">
        <v>3515152</v>
      </c>
      <c r="E2108" s="78">
        <v>35151529</v>
      </c>
      <c r="F2108" s="78" t="str">
        <f t="shared" si="87"/>
        <v>351515292014</v>
      </c>
      <c r="G2108" s="89">
        <v>3.8275810395463461</v>
      </c>
      <c r="H2108" s="80">
        <f t="shared" si="86"/>
        <v>17772</v>
      </c>
      <c r="I2108" s="94">
        <v>13218</v>
      </c>
      <c r="J2108" s="95">
        <v>4554</v>
      </c>
      <c r="K2108" s="83">
        <f>(H2108)/VLOOKUP(D2108,'Dados Base'!$B:$K,6,FALSE)</f>
        <v>161.85792349726776</v>
      </c>
      <c r="L2108" s="88">
        <f t="shared" si="88"/>
        <v>74.375422012153948</v>
      </c>
      <c r="M2108" s="85">
        <v>4</v>
      </c>
      <c r="N2108" s="92">
        <v>0.73199999999999998</v>
      </c>
      <c r="O2108" s="91">
        <v>55</v>
      </c>
      <c r="P2108" s="91" t="s">
        <v>691</v>
      </c>
      <c r="Q2108" s="91" t="s">
        <v>691</v>
      </c>
      <c r="R2108" s="91" t="s">
        <v>691</v>
      </c>
      <c r="S2108" s="91">
        <v>34</v>
      </c>
      <c r="T2108" s="87" t="s">
        <v>691</v>
      </c>
      <c r="U2108" s="91">
        <v>112</v>
      </c>
      <c r="V2108" s="91">
        <v>101</v>
      </c>
      <c r="W2108" s="93">
        <v>0</v>
      </c>
      <c r="X2108" s="146">
        <v>3.9567013083333331E-2</v>
      </c>
      <c r="Y2108" s="21">
        <v>9.2899999999999991</v>
      </c>
      <c r="Z2108" s="147">
        <v>543</v>
      </c>
      <c r="AA2108" s="147">
        <v>174</v>
      </c>
      <c r="AB2108" s="21">
        <v>1</v>
      </c>
      <c r="AC2108" s="21">
        <v>0</v>
      </c>
      <c r="AD2108" s="153">
        <f>VLOOKUP(D2108,'Dados Base'!$B:$K,9,FALSE)*31536000/VLOOKUP($F2108,F:H,MATCH(H2107,F2107:AF2107,0),FALSE)</f>
        <v>2519.7569209993248</v>
      </c>
      <c r="AE2108" s="153">
        <f>VLOOKUP(D2108,'Dados Base'!$B:$K,10,FALSE)*31536000/VLOOKUP($F2108,F:H,MATCH(H2107,F2107:AF2107,0),FALSE)</f>
        <v>319.40580688723844</v>
      </c>
      <c r="AF2108" s="148">
        <v>73.14</v>
      </c>
      <c r="AG2108" s="21">
        <v>100</v>
      </c>
      <c r="AH2108" s="148">
        <v>71.959999999999994</v>
      </c>
      <c r="AI2108" s="148">
        <v>49.15</v>
      </c>
      <c r="AJ2108" s="148">
        <v>100</v>
      </c>
      <c r="AK2108" s="72">
        <f>(SUMIFS('Banco de Indicadores Mun. (2)'!I:I,'Banco de Indicadores Mun. (2)'!B:B,'Banco de Indicadores - Mun. (1)'!B2108,'Banco de Indicadores Mun. (2)'!A:A,'Banco de Indicadores - Mun. (1)'!A2108) / VLOOKUP(D2108,'Dados Base'!$B:$K,8,FALSE)) * 100</f>
        <v>34.46439622641509</v>
      </c>
      <c r="AL2108" s="72">
        <f>(SUMIFS('Banco de Indicadores Mun. (2)'!I:I,'Banco de Indicadores Mun. (2)'!B:B,'Banco de Indicadores - Mun. (1)'!B2108,'Banco de Indicadores Mun. (2)'!A:A,'Banco de Indicadores - Mun. (1)'!A2108) / VLOOKUP(D2108,'Dados Base'!$B:$K,9,FALSE)) * 100</f>
        <v>12.863471830985915</v>
      </c>
      <c r="AM2108" s="72">
        <f>(SUMIFS('Banco de Indicadores Mun. (2)'!J:J,'Banco de Indicadores Mun. (2)'!B:B,'Banco de Indicadores - Mun. (1)'!B2108,'Banco de Indicadores Mun. (2)'!A:A,'Banco de Indicadores - Mun. (1)'!A2108) / VLOOKUP(D2108,'Dados Base'!$B:$K,7,FALSE)) * 100</f>
        <v>44.106228571428566</v>
      </c>
      <c r="AN2108" s="72">
        <f>(SUMIFS('Banco de Indicadores Mun. (2)'!K:K,'Banco de Indicadores Mun. (2)'!B:B,'Banco de Indicadores - Mun. (1)'!B2108,'Banco de Indicadores Mun. (2)'!A:A,'Banco de Indicadores - Mun. (1)'!A2108) / VLOOKUP(D2108,'Dados Base'!$B:$K,10,FALSE)) * 100</f>
        <v>15.716388888888883</v>
      </c>
      <c r="AO2108" s="21"/>
      <c r="AP2108" s="21">
        <v>0</v>
      </c>
      <c r="AQ2108" s="5">
        <v>0</v>
      </c>
      <c r="AR2108" s="9">
        <v>9.8000000000000007</v>
      </c>
      <c r="AS2108" s="22">
        <v>98.33</v>
      </c>
      <c r="AT2108" s="22">
        <v>98.330000000000013</v>
      </c>
      <c r="AU2108" s="22">
        <v>75.73221757322176</v>
      </c>
      <c r="AV2108" s="23">
        <v>8.4</v>
      </c>
      <c r="AW2108" s="12">
        <v>0</v>
      </c>
      <c r="AX2108" s="21">
        <v>0</v>
      </c>
      <c r="AY2108" s="116">
        <v>135.13382204162363</v>
      </c>
    </row>
    <row r="2109" spans="1:51" ht="15.75" x14ac:dyDescent="0.25">
      <c r="A2109" s="144">
        <v>2014</v>
      </c>
      <c r="B2109" s="77" t="s">
        <v>174</v>
      </c>
      <c r="C2109" s="78">
        <v>9</v>
      </c>
      <c r="D2109" s="77">
        <v>3515186</v>
      </c>
      <c r="E2109" s="78">
        <v>35151869</v>
      </c>
      <c r="F2109" s="78" t="str">
        <f t="shared" si="87"/>
        <v>351518692014</v>
      </c>
      <c r="G2109" s="89">
        <v>0.22908849539449161</v>
      </c>
      <c r="H2109" s="80">
        <f t="shared" si="86"/>
        <v>42214</v>
      </c>
      <c r="I2109" s="94">
        <v>37946</v>
      </c>
      <c r="J2109" s="95">
        <v>4268</v>
      </c>
      <c r="K2109" s="83">
        <f>(H2109)/VLOOKUP(D2109,'Dados Base'!$B:$K,6,FALSE)</f>
        <v>108.1273532952537</v>
      </c>
      <c r="L2109" s="88">
        <f t="shared" si="88"/>
        <v>89.88961008196334</v>
      </c>
      <c r="M2109" s="85">
        <v>3</v>
      </c>
      <c r="N2109" s="92">
        <v>0.78700000000000003</v>
      </c>
      <c r="O2109" s="91">
        <v>258</v>
      </c>
      <c r="P2109" s="91" t="s">
        <v>691</v>
      </c>
      <c r="Q2109" s="91" t="s">
        <v>691</v>
      </c>
      <c r="R2109" s="91" t="s">
        <v>691</v>
      </c>
      <c r="S2109" s="91">
        <v>170</v>
      </c>
      <c r="T2109" s="87" t="s">
        <v>691</v>
      </c>
      <c r="U2109" s="91">
        <v>426</v>
      </c>
      <c r="V2109" s="91">
        <v>335</v>
      </c>
      <c r="W2109" s="93">
        <v>0.28999999999999998</v>
      </c>
      <c r="X2109" s="146">
        <v>0.11417103653935183</v>
      </c>
      <c r="Y2109" s="21">
        <v>31.11</v>
      </c>
      <c r="Z2109" s="147">
        <v>1749</v>
      </c>
      <c r="AA2109" s="147">
        <v>351</v>
      </c>
      <c r="AB2109" s="21">
        <v>8</v>
      </c>
      <c r="AC2109" s="21">
        <v>1</v>
      </c>
      <c r="AD2109" s="153">
        <f>VLOOKUP(D2109,'Dados Base'!$B:$K,9,FALSE)*31536000/VLOOKUP($F2109,F:H,MATCH(H2108,F2108:AF2108,0),FALSE)</f>
        <v>3929.486900080542</v>
      </c>
      <c r="AE2109" s="153">
        <f>VLOOKUP(D2109,'Dados Base'!$B:$K,10,FALSE)*31536000/VLOOKUP($F2109,F:H,MATCH(H2108,F2108:AF2108,0),FALSE)</f>
        <v>470.64196711991275</v>
      </c>
      <c r="AF2109" s="148">
        <v>88.85</v>
      </c>
      <c r="AG2109" s="21">
        <v>88.87</v>
      </c>
      <c r="AH2109" s="148">
        <v>88.85</v>
      </c>
      <c r="AI2109" s="148">
        <v>16.760000000000002</v>
      </c>
      <c r="AJ2109" s="148">
        <v>99.97</v>
      </c>
      <c r="AK2109" s="72">
        <f>(SUMIFS('Banco de Indicadores Mun. (2)'!I:I,'Banco de Indicadores Mun. (2)'!B:B,'Banco de Indicadores - Mun. (1)'!B2109,'Banco de Indicadores Mun. (2)'!A:A,'Banco de Indicadores - Mun. (1)'!A2109) / VLOOKUP(D2109,'Dados Base'!$B:$K,8,FALSE)) * 100</f>
        <v>3.6015210526315782</v>
      </c>
      <c r="AL2109" s="72">
        <f>(SUMIFS('Banco de Indicadores Mun. (2)'!I:I,'Banco de Indicadores Mun. (2)'!B:B,'Banco de Indicadores - Mun. (1)'!B2109,'Banco de Indicadores Mun. (2)'!A:A,'Banco de Indicadores - Mun. (1)'!A2109) / VLOOKUP(D2109,'Dados Base'!$B:$K,9,FALSE)) * 100</f>
        <v>1.3009296577946767</v>
      </c>
      <c r="AM2109" s="72">
        <f>(SUMIFS('Banco de Indicadores Mun. (2)'!J:J,'Banco de Indicadores Mun. (2)'!B:B,'Banco de Indicadores - Mun. (1)'!B2109,'Banco de Indicadores Mun. (2)'!A:A,'Banco de Indicadores - Mun. (1)'!A2109) / VLOOKUP(D2109,'Dados Base'!$B:$K,7,FALSE)) * 100</f>
        <v>5.1891574803149592</v>
      </c>
      <c r="AN2109" s="72">
        <f>(SUMIFS('Banco de Indicadores Mun. (2)'!K:K,'Banco de Indicadores Mun. (2)'!B:B,'Banco de Indicadores - Mun. (1)'!B2109,'Banco de Indicadores Mun. (2)'!A:A,'Banco de Indicadores - Mun. (1)'!A2109) / VLOOKUP(D2109,'Dados Base'!$B:$K,10,FALSE)) * 100</f>
        <v>0.40104761904761904</v>
      </c>
      <c r="AO2109" s="21"/>
      <c r="AP2109" s="21">
        <v>0</v>
      </c>
      <c r="AQ2109" s="5">
        <v>0</v>
      </c>
      <c r="AR2109" s="9">
        <v>9.8000000000000007</v>
      </c>
      <c r="AS2109" s="22">
        <v>98</v>
      </c>
      <c r="AT2109" s="22">
        <v>98</v>
      </c>
      <c r="AU2109" s="22">
        <v>83.285714285714278</v>
      </c>
      <c r="AV2109" s="23">
        <v>9.67</v>
      </c>
      <c r="AW2109" s="12">
        <v>0</v>
      </c>
      <c r="AX2109" s="21">
        <v>1</v>
      </c>
      <c r="AY2109" s="116">
        <v>1.1678385119067691</v>
      </c>
    </row>
    <row r="2110" spans="1:51" ht="15.75" x14ac:dyDescent="0.25">
      <c r="A2110" s="144">
        <v>2014</v>
      </c>
      <c r="B2110" s="77" t="s">
        <v>175</v>
      </c>
      <c r="C2110" s="78">
        <v>17</v>
      </c>
      <c r="D2110" s="77">
        <v>3515194</v>
      </c>
      <c r="E2110" s="78">
        <v>351519417</v>
      </c>
      <c r="F2110" s="78" t="str">
        <f t="shared" si="87"/>
        <v>3515194172014</v>
      </c>
      <c r="G2110" s="89">
        <v>1.3761218950667065</v>
      </c>
      <c r="H2110" s="80">
        <f t="shared" si="86"/>
        <v>4462</v>
      </c>
      <c r="I2110" s="94">
        <v>3816</v>
      </c>
      <c r="J2110" s="95">
        <v>646</v>
      </c>
      <c r="K2110" s="83">
        <f>(H2110)/VLOOKUP(D2110,'Dados Base'!$B:$K,6,FALSE)</f>
        <v>23.325840347116944</v>
      </c>
      <c r="L2110" s="88">
        <f t="shared" si="88"/>
        <v>85.522187359928282</v>
      </c>
      <c r="M2110" s="85">
        <v>4</v>
      </c>
      <c r="N2110" s="92">
        <v>0.69599999999999995</v>
      </c>
      <c r="O2110" s="91">
        <v>36</v>
      </c>
      <c r="P2110" s="91" t="s">
        <v>691</v>
      </c>
      <c r="Q2110" s="91" t="s">
        <v>691</v>
      </c>
      <c r="R2110" s="91" t="s">
        <v>691</v>
      </c>
      <c r="S2110" s="91">
        <v>5</v>
      </c>
      <c r="T2110" s="87" t="s">
        <v>691</v>
      </c>
      <c r="U2110" s="91">
        <v>28</v>
      </c>
      <c r="V2110" s="91">
        <v>38</v>
      </c>
      <c r="W2110" s="93">
        <v>0</v>
      </c>
      <c r="X2110" s="146">
        <v>9.9384078124999994E-3</v>
      </c>
      <c r="Y2110" s="21">
        <v>2.74</v>
      </c>
      <c r="Z2110" s="147">
        <v>170</v>
      </c>
      <c r="AA2110" s="147">
        <v>41</v>
      </c>
      <c r="AB2110" s="21">
        <v>0</v>
      </c>
      <c r="AC2110" s="21">
        <v>0</v>
      </c>
      <c r="AD2110" s="153">
        <f>VLOOKUP(D2110,'Dados Base'!$B:$K,9,FALSE)*31536000/VLOOKUP($F2110,F:H,MATCH(H2109,F2109:AF2109,0),FALSE)</f>
        <v>12651.151949798297</v>
      </c>
      <c r="AE2110" s="153">
        <f>VLOOKUP(D2110,'Dados Base'!$B:$K,10,FALSE)*31536000/VLOOKUP($F2110,F:H,MATCH(H2109,F2109:AF2109,0),FALSE)</f>
        <v>1413.5365307037198</v>
      </c>
      <c r="AF2110" s="148">
        <v>85.53</v>
      </c>
      <c r="AG2110" s="21">
        <v>93.05</v>
      </c>
      <c r="AH2110" s="148">
        <v>85.4</v>
      </c>
      <c r="AI2110" s="148">
        <v>43.29</v>
      </c>
      <c r="AJ2110" s="148">
        <v>100</v>
      </c>
      <c r="AK2110" s="72">
        <f>(SUMIFS('Banco de Indicadores Mun. (2)'!I:I,'Banco de Indicadores Mun. (2)'!B:B,'Banco de Indicadores - Mun. (1)'!B2110,'Banco de Indicadores Mun. (2)'!A:A,'Banco de Indicadores - Mun. (1)'!A2110) / VLOOKUP(D2110,'Dados Base'!$B:$K,8,FALSE)) * 100</f>
        <v>36.227463157894746</v>
      </c>
      <c r="AL2110" s="72">
        <f>(SUMIFS('Banco de Indicadores Mun. (2)'!I:I,'Banco de Indicadores Mun. (2)'!B:B,'Banco de Indicadores - Mun. (1)'!B2110,'Banco de Indicadores Mun. (2)'!A:A,'Banco de Indicadores - Mun. (1)'!A2110) / VLOOKUP(D2110,'Dados Base'!$B:$K,9,FALSE)) * 100</f>
        <v>19.226865921787713</v>
      </c>
      <c r="AM2110" s="72">
        <f>(SUMIFS('Banco de Indicadores Mun. (2)'!J:J,'Banco de Indicadores Mun. (2)'!B:B,'Banco de Indicadores - Mun. (1)'!B2110,'Banco de Indicadores Mun. (2)'!A:A,'Banco de Indicadores - Mun. (1)'!A2110) / VLOOKUP(D2110,'Dados Base'!$B:$K,7,FALSE)) * 100</f>
        <v>37.96296000000001</v>
      </c>
      <c r="AN2110" s="72">
        <f>(SUMIFS('Banco de Indicadores Mun. (2)'!K:K,'Banco de Indicadores Mun. (2)'!B:B,'Banco de Indicadores - Mun. (1)'!B2110,'Banco de Indicadores Mun. (2)'!A:A,'Banco de Indicadores - Mun. (1)'!A2110) / VLOOKUP(D2110,'Dados Base'!$B:$K,10,FALSE)) * 100</f>
        <v>29.719350000000013</v>
      </c>
      <c r="AO2110" s="21"/>
      <c r="AP2110" s="21">
        <v>0</v>
      </c>
      <c r="AQ2110" s="5">
        <v>0</v>
      </c>
      <c r="AR2110" s="9">
        <v>10</v>
      </c>
      <c r="AS2110" s="22">
        <v>97</v>
      </c>
      <c r="AT2110" s="22">
        <v>97</v>
      </c>
      <c r="AU2110" s="22">
        <v>80.568720379146924</v>
      </c>
      <c r="AV2110" s="23">
        <v>9.76</v>
      </c>
      <c r="AW2110" s="12">
        <v>0</v>
      </c>
      <c r="AX2110" s="21">
        <v>0</v>
      </c>
      <c r="AY2110" s="116">
        <v>1503.7826708854429</v>
      </c>
    </row>
    <row r="2111" spans="1:51" ht="15.75" x14ac:dyDescent="0.25">
      <c r="A2111" s="144">
        <v>2014</v>
      </c>
      <c r="B2111" s="77" t="s">
        <v>176</v>
      </c>
      <c r="C2111" s="78">
        <v>9</v>
      </c>
      <c r="D2111" s="77">
        <v>3557303</v>
      </c>
      <c r="E2111" s="78">
        <v>35573039</v>
      </c>
      <c r="F2111" s="78" t="str">
        <f t="shared" si="87"/>
        <v>355730392014</v>
      </c>
      <c r="G2111" s="89">
        <v>1.1487412259522101</v>
      </c>
      <c r="H2111" s="80">
        <f t="shared" si="86"/>
        <v>10469</v>
      </c>
      <c r="I2111" s="94">
        <v>8350</v>
      </c>
      <c r="J2111" s="95">
        <v>2119</v>
      </c>
      <c r="K2111" s="83">
        <f>(H2111)/VLOOKUP(D2111,'Dados Base'!$B:$K,6,FALSE)</f>
        <v>142.01030927835052</v>
      </c>
      <c r="L2111" s="88">
        <f t="shared" si="88"/>
        <v>79.759289330404044</v>
      </c>
      <c r="M2111" s="85">
        <v>4</v>
      </c>
      <c r="N2111" s="92">
        <v>0.74</v>
      </c>
      <c r="O2111" s="91">
        <v>27</v>
      </c>
      <c r="P2111" s="91" t="s">
        <v>691</v>
      </c>
      <c r="Q2111" s="91" t="s">
        <v>691</v>
      </c>
      <c r="R2111" s="91" t="s">
        <v>691</v>
      </c>
      <c r="S2111" s="91">
        <v>21</v>
      </c>
      <c r="T2111" s="87" t="s">
        <v>691</v>
      </c>
      <c r="U2111" s="91">
        <v>79</v>
      </c>
      <c r="V2111" s="91">
        <v>46</v>
      </c>
      <c r="W2111" s="93">
        <v>0</v>
      </c>
      <c r="X2111" s="146">
        <v>2.1535060156249997E-2</v>
      </c>
      <c r="Y2111" s="21">
        <v>6.01</v>
      </c>
      <c r="Z2111" s="147">
        <v>0</v>
      </c>
      <c r="AA2111" s="147">
        <v>464</v>
      </c>
      <c r="AB2111" s="21">
        <v>0</v>
      </c>
      <c r="AC2111" s="21">
        <v>0</v>
      </c>
      <c r="AD2111" s="153">
        <f>VLOOKUP(D2111,'Dados Base'!$B:$K,9,FALSE)*31536000/VLOOKUP($F2111,F:H,MATCH(H2110,F2110:AF2110,0),FALSE)</f>
        <v>3072.5685356767599</v>
      </c>
      <c r="AE2111" s="153">
        <f>VLOOKUP(D2111,'Dados Base'!$B:$K,10,FALSE)*31536000/VLOOKUP($F2111,F:H,MATCH(H2110,F2110:AF2110,0),FALSE)</f>
        <v>361.47865125608939</v>
      </c>
      <c r="AF2111" s="148">
        <v>78.989999999999995</v>
      </c>
      <c r="AG2111" s="21">
        <v>100</v>
      </c>
      <c r="AH2111" s="148">
        <v>78.989999999999995</v>
      </c>
      <c r="AI2111" s="148">
        <v>62.53</v>
      </c>
      <c r="AJ2111" s="148">
        <v>99.03</v>
      </c>
      <c r="AK2111" s="72">
        <f>(SUMIFS('Banco de Indicadores Mun. (2)'!I:I,'Banco de Indicadores Mun. (2)'!B:B,'Banco de Indicadores - Mun. (1)'!B2111,'Banco de Indicadores Mun. (2)'!A:A,'Banco de Indicadores - Mun. (1)'!A2111) / VLOOKUP(D2111,'Dados Base'!$B:$K,8,FALSE)) * 100</f>
        <v>20.034297297297297</v>
      </c>
      <c r="AL2111" s="72">
        <f>(SUMIFS('Banco de Indicadores Mun. (2)'!I:I,'Banco de Indicadores Mun. (2)'!B:B,'Banco de Indicadores - Mun. (1)'!B2111,'Banco de Indicadores Mun. (2)'!A:A,'Banco de Indicadores - Mun. (1)'!A2111) / VLOOKUP(D2111,'Dados Base'!$B:$K,9,FALSE)) * 100</f>
        <v>7.267343137254902</v>
      </c>
      <c r="AM2111" s="72">
        <f>(SUMIFS('Banco de Indicadores Mun. (2)'!J:J,'Banco de Indicadores Mun. (2)'!B:B,'Banco de Indicadores - Mun. (1)'!B2111,'Banco de Indicadores Mun. (2)'!A:A,'Banco de Indicadores - Mun. (1)'!A2111) / VLOOKUP(D2111,'Dados Base'!$B:$K,7,FALSE)) * 100</f>
        <v>25.905560000000001</v>
      </c>
      <c r="AN2111" s="72">
        <f>(SUMIFS('Banco de Indicadores Mun. (2)'!K:K,'Banco de Indicadores Mun. (2)'!B:B,'Banco de Indicadores - Mun. (1)'!B2111,'Banco de Indicadores Mun. (2)'!A:A,'Banco de Indicadores - Mun. (1)'!A2111) / VLOOKUP(D2111,'Dados Base'!$B:$K,10,FALSE)) * 100</f>
        <v>7.8025000000000011</v>
      </c>
      <c r="AO2111" s="21"/>
      <c r="AP2111" s="21">
        <v>0</v>
      </c>
      <c r="AQ2111" s="5">
        <v>0</v>
      </c>
      <c r="AR2111" s="9">
        <v>5.9</v>
      </c>
      <c r="AS2111" s="22">
        <v>100</v>
      </c>
      <c r="AT2111" s="22">
        <v>0</v>
      </c>
      <c r="AU2111" s="22">
        <v>0</v>
      </c>
      <c r="AV2111" s="23">
        <v>1.5</v>
      </c>
      <c r="AW2111" s="12">
        <v>0</v>
      </c>
      <c r="AX2111" s="21">
        <v>0</v>
      </c>
      <c r="AY2111" s="116">
        <v>137.05483034063442</v>
      </c>
    </row>
    <row r="2112" spans="1:51" ht="15.75" x14ac:dyDescent="0.25">
      <c r="A2112" s="144">
        <v>2014</v>
      </c>
      <c r="B2112" s="77" t="s">
        <v>177</v>
      </c>
      <c r="C2112" s="78">
        <v>22</v>
      </c>
      <c r="D2112" s="77">
        <v>3515301</v>
      </c>
      <c r="E2112" s="78">
        <v>351530122</v>
      </c>
      <c r="F2112" s="78" t="str">
        <f t="shared" si="87"/>
        <v>3515301222014</v>
      </c>
      <c r="G2112" s="89">
        <v>9.0847767966018012E-2</v>
      </c>
      <c r="H2112" s="80">
        <f t="shared" si="86"/>
        <v>2655</v>
      </c>
      <c r="I2112" s="94">
        <v>2188</v>
      </c>
      <c r="J2112" s="95">
        <v>467</v>
      </c>
      <c r="K2112" s="83">
        <f>(H2112)/VLOOKUP(D2112,'Dados Base'!$B:$K,6,FALSE)</f>
        <v>10.084703916131728</v>
      </c>
      <c r="L2112" s="88">
        <f t="shared" si="88"/>
        <v>82.410546139359695</v>
      </c>
      <c r="M2112" s="85">
        <v>4</v>
      </c>
      <c r="N2112" s="92">
        <v>0.74</v>
      </c>
      <c r="O2112" s="91">
        <v>34</v>
      </c>
      <c r="P2112" s="91" t="s">
        <v>691</v>
      </c>
      <c r="Q2112" s="91" t="s">
        <v>691</v>
      </c>
      <c r="R2112" s="91" t="s">
        <v>691</v>
      </c>
      <c r="S2112" s="91">
        <v>2</v>
      </c>
      <c r="T2112" s="87" t="s">
        <v>691</v>
      </c>
      <c r="U2112" s="91">
        <v>13</v>
      </c>
      <c r="V2112" s="91">
        <v>12</v>
      </c>
      <c r="W2112" s="93">
        <v>0</v>
      </c>
      <c r="X2112" s="146">
        <v>5.5644374999999999E-3</v>
      </c>
      <c r="Y2112" s="21">
        <v>4.93</v>
      </c>
      <c r="Z2112" s="147">
        <v>102</v>
      </c>
      <c r="AA2112" s="147">
        <v>16</v>
      </c>
      <c r="AB2112" s="21">
        <v>0</v>
      </c>
      <c r="AC2112" s="21">
        <v>0</v>
      </c>
      <c r="AD2112" s="153">
        <f>VLOOKUP(D2112,'Dados Base'!$B:$K,9,FALSE)*31536000/VLOOKUP($F2112,F:H,MATCH(H2111,F2111:AF2111,0),FALSE)</f>
        <v>23399.593220338982</v>
      </c>
      <c r="AE2112" s="153">
        <f>VLOOKUP(D2112,'Dados Base'!$B:$K,10,FALSE)*31536000/VLOOKUP($F2112,F:H,MATCH(H2111,F2111:AF2111,0),FALSE)</f>
        <v>3207.0508474576272</v>
      </c>
      <c r="AF2112" s="148">
        <v>80.48</v>
      </c>
      <c r="AG2112" s="21">
        <v>78.959999999999994</v>
      </c>
      <c r="AH2112" s="148">
        <v>82.26</v>
      </c>
      <c r="AI2112" s="148">
        <v>11.65</v>
      </c>
      <c r="AJ2112" s="148">
        <v>100</v>
      </c>
      <c r="AK2112" s="72">
        <f>(SUMIFS('Banco de Indicadores Mun. (2)'!I:I,'Banco de Indicadores Mun. (2)'!B:B,'Banco de Indicadores - Mun. (1)'!B2112,'Banco de Indicadores Mun. (2)'!A:A,'Banco de Indicadores - Mun. (1)'!A2112) / VLOOKUP(D2112,'Dados Base'!$B:$K,8,FALSE)) * 100</f>
        <v>0.44591000000000003</v>
      </c>
      <c r="AL2112" s="72">
        <f>(SUMIFS('Banco de Indicadores Mun. (2)'!I:I,'Banco de Indicadores Mun. (2)'!B:B,'Banco de Indicadores - Mun. (1)'!B2112,'Banco de Indicadores Mun. (2)'!A:A,'Banco de Indicadores - Mun. (1)'!A2112) / VLOOKUP(D2112,'Dados Base'!$B:$K,9,FALSE)) * 100</f>
        <v>0.22635025380710661</v>
      </c>
      <c r="AM2112" s="72">
        <f>(SUMIFS('Banco de Indicadores Mun. (2)'!J:J,'Banco de Indicadores Mun. (2)'!B:B,'Banco de Indicadores - Mun. (1)'!B2112,'Banco de Indicadores Mun. (2)'!A:A,'Banco de Indicadores - Mun. (1)'!A2112) / VLOOKUP(D2112,'Dados Base'!$B:$K,7,FALSE)) * 100</f>
        <v>5.4931506849315069E-3</v>
      </c>
      <c r="AN2112" s="72">
        <f>(SUMIFS('Banco de Indicadores Mun. (2)'!K:K,'Banco de Indicadores Mun. (2)'!B:B,'Banco de Indicadores - Mun. (1)'!B2112,'Banco de Indicadores Mun. (2)'!A:A,'Banco de Indicadores - Mun. (1)'!A2112) / VLOOKUP(D2112,'Dados Base'!$B:$K,10,FALSE)) * 100</f>
        <v>1.6366666666666665</v>
      </c>
      <c r="AO2112" s="21"/>
      <c r="AP2112" s="21">
        <v>0</v>
      </c>
      <c r="AQ2112" s="5">
        <v>0</v>
      </c>
      <c r="AR2112" s="9">
        <v>8.6999999999999993</v>
      </c>
      <c r="AS2112" s="22">
        <v>97</v>
      </c>
      <c r="AT2112" s="22">
        <v>97</v>
      </c>
      <c r="AU2112" s="22">
        <v>86.440677966101703</v>
      </c>
      <c r="AV2112" s="23">
        <v>9.9600000000000009</v>
      </c>
      <c r="AW2112" s="12">
        <v>0</v>
      </c>
      <c r="AX2112" s="21">
        <v>0</v>
      </c>
      <c r="AY2112" s="116">
        <v>77.219014518897893</v>
      </c>
    </row>
    <row r="2113" spans="1:51" ht="15.75" x14ac:dyDescent="0.25">
      <c r="A2113" s="144">
        <v>2014</v>
      </c>
      <c r="B2113" s="77" t="s">
        <v>178</v>
      </c>
      <c r="C2113" s="78">
        <v>15</v>
      </c>
      <c r="D2113" s="77">
        <v>3515202</v>
      </c>
      <c r="E2113" s="78">
        <v>351520215</v>
      </c>
      <c r="F2113" s="78" t="str">
        <f t="shared" si="87"/>
        <v>3515202152014</v>
      </c>
      <c r="G2113" s="89">
        <v>-0.15055768514083967</v>
      </c>
      <c r="H2113" s="80">
        <f t="shared" si="86"/>
        <v>8168</v>
      </c>
      <c r="I2113" s="94">
        <v>6945</v>
      </c>
      <c r="J2113" s="95">
        <v>1223</v>
      </c>
      <c r="K2113" s="83">
        <f>(H2113)/VLOOKUP(D2113,'Dados Base'!$B:$K,6,FALSE)</f>
        <v>27.570377371227977</v>
      </c>
      <c r="L2113" s="88">
        <f t="shared" si="88"/>
        <v>85.02693437806073</v>
      </c>
      <c r="M2113" s="85">
        <v>3</v>
      </c>
      <c r="N2113" s="92">
        <v>0.76</v>
      </c>
      <c r="O2113" s="91">
        <v>79</v>
      </c>
      <c r="P2113" s="91" t="s">
        <v>691</v>
      </c>
      <c r="Q2113" s="91" t="s">
        <v>691</v>
      </c>
      <c r="R2113" s="91" t="s">
        <v>691</v>
      </c>
      <c r="S2113" s="91">
        <v>19</v>
      </c>
      <c r="T2113" s="87" t="s">
        <v>691</v>
      </c>
      <c r="U2113" s="91">
        <v>107</v>
      </c>
      <c r="V2113" s="91">
        <v>73</v>
      </c>
      <c r="W2113" s="93">
        <v>0</v>
      </c>
      <c r="X2113" s="146">
        <v>1.8826814583333337E-2</v>
      </c>
      <c r="Y2113" s="21">
        <v>1.52</v>
      </c>
      <c r="Z2113" s="147">
        <v>294</v>
      </c>
      <c r="AA2113" s="147">
        <v>86</v>
      </c>
      <c r="AB2113" s="21">
        <v>1</v>
      </c>
      <c r="AC2113" s="21">
        <v>0</v>
      </c>
      <c r="AD2113" s="153">
        <f>VLOOKUP(D2113,'Dados Base'!$B:$K,9,FALSE)*31536000/VLOOKUP($F2113,F:H,MATCH(H2112,F2112:AF2112,0),FALSE)</f>
        <v>8764.2899118511268</v>
      </c>
      <c r="AE2113" s="153">
        <f>VLOOKUP(D2113,'Dados Base'!$B:$K,10,FALSE)*31536000/VLOOKUP($F2113,F:H,MATCH(H2112,F2112:AF2112,0),FALSE)</f>
        <v>810.79333986287941</v>
      </c>
      <c r="AF2113" s="148">
        <v>88.51</v>
      </c>
      <c r="AG2113" s="21">
        <v>100</v>
      </c>
      <c r="AH2113" s="148">
        <v>87.77</v>
      </c>
      <c r="AI2113" s="148">
        <v>11.26</v>
      </c>
      <c r="AJ2113" s="148">
        <v>100</v>
      </c>
      <c r="AK2113" s="72">
        <f>(SUMIFS('Banco de Indicadores Mun. (2)'!I:I,'Banco de Indicadores Mun. (2)'!B:B,'Banco de Indicadores - Mun. (1)'!B2113,'Banco de Indicadores Mun. (2)'!A:A,'Banco de Indicadores - Mun. (1)'!A2113) / VLOOKUP(D2113,'Dados Base'!$B:$K,8,FALSE)) * 100</f>
        <v>11.229944444444445</v>
      </c>
      <c r="AL2113" s="72">
        <f>(SUMIFS('Banco de Indicadores Mun. (2)'!I:I,'Banco de Indicadores Mun. (2)'!B:B,'Banco de Indicadores - Mun. (1)'!B2113,'Banco de Indicadores Mun. (2)'!A:A,'Banco de Indicadores - Mun. (1)'!A2113) / VLOOKUP(D2113,'Dados Base'!$B:$K,9,FALSE)) * 100</f>
        <v>3.5619207048458148</v>
      </c>
      <c r="AM2113" s="72">
        <f>(SUMIFS('Banco de Indicadores Mun. (2)'!J:J,'Banco de Indicadores Mun. (2)'!B:B,'Banco de Indicadores - Mun. (1)'!B2113,'Banco de Indicadores Mun. (2)'!A:A,'Banco de Indicadores - Mun. (1)'!A2113) / VLOOKUP(D2113,'Dados Base'!$B:$K,7,FALSE)) * 100</f>
        <v>11.439254901960782</v>
      </c>
      <c r="AN2113" s="72">
        <f>(SUMIFS('Banco de Indicadores Mun. (2)'!K:K,'Banco de Indicadores Mun. (2)'!B:B,'Banco de Indicadores - Mun. (1)'!B2113,'Banco de Indicadores Mun. (2)'!A:A,'Banco de Indicadores - Mun. (1)'!A2113) / VLOOKUP(D2113,'Dados Base'!$B:$K,10,FALSE)) * 100</f>
        <v>10.721619047619049</v>
      </c>
      <c r="AO2113" s="21"/>
      <c r="AP2113" s="21">
        <v>0</v>
      </c>
      <c r="AQ2113" s="5">
        <v>0</v>
      </c>
      <c r="AR2113" s="9">
        <v>9</v>
      </c>
      <c r="AS2113" s="22">
        <v>96</v>
      </c>
      <c r="AT2113" s="22">
        <v>96.000000000000014</v>
      </c>
      <c r="AU2113" s="22">
        <v>77.368421052631575</v>
      </c>
      <c r="AV2113" s="23">
        <v>8.16</v>
      </c>
      <c r="AW2113" s="12">
        <v>0</v>
      </c>
      <c r="AX2113" s="21">
        <v>0</v>
      </c>
      <c r="AY2113" s="116">
        <v>180.78751202765628</v>
      </c>
    </row>
    <row r="2114" spans="1:51" ht="15.75" x14ac:dyDescent="0.25">
      <c r="A2114" s="144">
        <v>2014</v>
      </c>
      <c r="B2114" s="77" t="s">
        <v>179</v>
      </c>
      <c r="C2114" s="78">
        <v>22</v>
      </c>
      <c r="D2114" s="77">
        <v>3515350</v>
      </c>
      <c r="E2114" s="78">
        <v>351535022</v>
      </c>
      <c r="F2114" s="78" t="str">
        <f t="shared" si="87"/>
        <v>3515350222014</v>
      </c>
      <c r="G2114" s="89">
        <v>-0.49184048303090311</v>
      </c>
      <c r="H2114" s="80">
        <f t="shared" ref="H2114:H2177" si="89">SUM(I2114:J2114)</f>
        <v>9517</v>
      </c>
      <c r="I2114" s="94">
        <v>6098</v>
      </c>
      <c r="J2114" s="95">
        <v>3419</v>
      </c>
      <c r="K2114" s="83">
        <f>(H2114)/VLOOKUP(D2114,'Dados Base'!$B:$K,6,FALSE)</f>
        <v>16.490504574438592</v>
      </c>
      <c r="L2114" s="88">
        <f t="shared" si="88"/>
        <v>64.074813491646537</v>
      </c>
      <c r="M2114" s="85">
        <v>5</v>
      </c>
      <c r="N2114" s="92">
        <v>0.70399999999999996</v>
      </c>
      <c r="O2114" s="91">
        <v>27</v>
      </c>
      <c r="P2114" s="91" t="s">
        <v>691</v>
      </c>
      <c r="Q2114" s="91" t="s">
        <v>691</v>
      </c>
      <c r="R2114" s="91" t="s">
        <v>691</v>
      </c>
      <c r="S2114" s="91">
        <v>5</v>
      </c>
      <c r="T2114" s="87" t="s">
        <v>691</v>
      </c>
      <c r="U2114" s="91">
        <v>40</v>
      </c>
      <c r="V2114" s="91">
        <v>25</v>
      </c>
      <c r="W2114" s="93">
        <v>57.06</v>
      </c>
      <c r="X2114" s="146">
        <v>1.7001723958333333E-2</v>
      </c>
      <c r="Y2114" s="21">
        <v>4.32</v>
      </c>
      <c r="Z2114" s="147">
        <v>248</v>
      </c>
      <c r="AA2114" s="147">
        <v>85</v>
      </c>
      <c r="AB2114" s="21">
        <v>0</v>
      </c>
      <c r="AC2114" s="21">
        <v>0</v>
      </c>
      <c r="AD2114" s="153">
        <f>VLOOKUP(D2114,'Dados Base'!$B:$K,9,FALSE)*31536000/VLOOKUP($F2114,F:H,MATCH(H2113,F2113:AF2113,0),FALSE)</f>
        <v>14381.237785016287</v>
      </c>
      <c r="AE2114" s="153">
        <f>VLOOKUP(D2114,'Dados Base'!$B:$K,10,FALSE)*31536000/VLOOKUP($F2114,F:H,MATCH(H2113,F2113:AF2113,0),FALSE)</f>
        <v>2021.3260481244085</v>
      </c>
      <c r="AF2114" s="148">
        <v>68.599999999999994</v>
      </c>
      <c r="AG2114" s="21">
        <v>81.569999999999993</v>
      </c>
      <c r="AH2114" s="148">
        <v>60.57</v>
      </c>
      <c r="AI2114" s="148">
        <v>22.15</v>
      </c>
      <c r="AJ2114" s="148">
        <v>100</v>
      </c>
      <c r="AK2114" s="72">
        <f>(SUMIFS('Banco de Indicadores Mun. (2)'!I:I,'Banco de Indicadores Mun. (2)'!B:B,'Banco de Indicadores - Mun. (1)'!B2114,'Banco de Indicadores Mun. (2)'!A:A,'Banco de Indicadores - Mun. (1)'!A2114) / VLOOKUP(D2114,'Dados Base'!$B:$K,8,FALSE)) * 100</f>
        <v>4.6533800904977456</v>
      </c>
      <c r="AL2114" s="72">
        <f>(SUMIFS('Banco de Indicadores Mun. (2)'!I:I,'Banco de Indicadores Mun. (2)'!B:B,'Banco de Indicadores - Mun. (1)'!B2114,'Banco de Indicadores Mun. (2)'!A:A,'Banco de Indicadores - Mun. (1)'!A2114) / VLOOKUP(D2114,'Dados Base'!$B:$K,9,FALSE)) * 100</f>
        <v>2.3695783410138289</v>
      </c>
      <c r="AM2114" s="72">
        <f>(SUMIFS('Banco de Indicadores Mun. (2)'!J:J,'Banco de Indicadores Mun. (2)'!B:B,'Banco de Indicadores - Mun. (1)'!B2114,'Banco de Indicadores Mun. (2)'!A:A,'Banco de Indicadores - Mun. (1)'!A2114) / VLOOKUP(D2114,'Dados Base'!$B:$K,7,FALSE)) * 100</f>
        <v>0.26258749999999997</v>
      </c>
      <c r="AN2114" s="72">
        <f>(SUMIFS('Banco de Indicadores Mun. (2)'!K:K,'Banco de Indicadores Mun. (2)'!B:B,'Banco de Indicadores - Mun. (1)'!B2114,'Banco de Indicadores Mun. (2)'!A:A,'Banco de Indicadores - Mun. (1)'!A2114) / VLOOKUP(D2114,'Dados Base'!$B:$K,10,FALSE)) * 100</f>
        <v>16.17021311475413</v>
      </c>
      <c r="AO2114" s="21"/>
      <c r="AP2114" s="21">
        <v>0</v>
      </c>
      <c r="AQ2114" s="5">
        <v>0</v>
      </c>
      <c r="AR2114" s="9">
        <v>7.1</v>
      </c>
      <c r="AS2114" s="22">
        <v>91</v>
      </c>
      <c r="AT2114" s="22">
        <v>90.999999999999986</v>
      </c>
      <c r="AU2114" s="22">
        <v>74.474474474474476</v>
      </c>
      <c r="AV2114" s="23">
        <v>8.2200000000000006</v>
      </c>
      <c r="AW2114" s="12">
        <v>0</v>
      </c>
      <c r="AX2114" s="21">
        <v>0</v>
      </c>
      <c r="AY2114" s="116">
        <v>626.18482566338571</v>
      </c>
    </row>
    <row r="2115" spans="1:51" ht="15.75" x14ac:dyDescent="0.25">
      <c r="A2115" s="144">
        <v>2014</v>
      </c>
      <c r="B2115" s="77" t="s">
        <v>180</v>
      </c>
      <c r="C2115" s="78">
        <v>14</v>
      </c>
      <c r="D2115" s="77">
        <v>3515400</v>
      </c>
      <c r="E2115" s="78">
        <v>351540014</v>
      </c>
      <c r="F2115" s="78" t="str">
        <f t="shared" ref="F2115:F2178" si="90">CONCATENATE(E2115,A2115)</f>
        <v>3515400142014</v>
      </c>
      <c r="G2115" s="89">
        <v>0.20512053097896388</v>
      </c>
      <c r="H2115" s="80">
        <f t="shared" si="89"/>
        <v>15432</v>
      </c>
      <c r="I2115" s="94">
        <v>12554</v>
      </c>
      <c r="J2115" s="95">
        <v>2878</v>
      </c>
      <c r="K2115" s="83">
        <f>(H2115)/VLOOKUP(D2115,'Dados Base'!$B:$K,6,FALSE)</f>
        <v>35.933497881059935</v>
      </c>
      <c r="L2115" s="88">
        <f t="shared" si="88"/>
        <v>81.350440642820104</v>
      </c>
      <c r="M2115" s="85">
        <v>3</v>
      </c>
      <c r="N2115" s="92">
        <v>0.73199999999999998</v>
      </c>
      <c r="O2115" s="91">
        <v>98</v>
      </c>
      <c r="P2115" s="91" t="s">
        <v>691</v>
      </c>
      <c r="Q2115" s="91" t="s">
        <v>691</v>
      </c>
      <c r="R2115" s="91" t="s">
        <v>691</v>
      </c>
      <c r="S2115" s="91">
        <v>54</v>
      </c>
      <c r="T2115" s="87" t="s">
        <v>691</v>
      </c>
      <c r="U2115" s="91">
        <v>196</v>
      </c>
      <c r="V2115" s="91">
        <v>124</v>
      </c>
      <c r="W2115" s="93">
        <v>83.27</v>
      </c>
      <c r="X2115" s="146">
        <v>3.8265608722222219E-2</v>
      </c>
      <c r="Y2115" s="21">
        <v>8.9</v>
      </c>
      <c r="Z2115" s="147">
        <v>585</v>
      </c>
      <c r="AA2115" s="147">
        <v>102</v>
      </c>
      <c r="AB2115" s="21">
        <v>2</v>
      </c>
      <c r="AC2115" s="21">
        <v>0</v>
      </c>
      <c r="AD2115" s="153">
        <f>VLOOKUP(D2115,'Dados Base'!$B:$K,9,FALSE)*31536000/VLOOKUP($F2115,F:H,MATCH(H2114,F2114:AF2114,0),FALSE)</f>
        <v>9911.1975116640751</v>
      </c>
      <c r="AE2115" s="153">
        <f>VLOOKUP(D2115,'Dados Base'!$B:$K,10,FALSE)*31536000/VLOOKUP($F2115,F:H,MATCH(H2114,F2114:AF2114,0),FALSE)</f>
        <v>1164.8211508553652</v>
      </c>
      <c r="AF2115" s="148">
        <v>81.459999999999994</v>
      </c>
      <c r="AG2115" s="21">
        <v>100</v>
      </c>
      <c r="AH2115" s="148">
        <v>80.650000000000006</v>
      </c>
      <c r="AI2115" s="148">
        <v>7.03</v>
      </c>
      <c r="AJ2115" s="148">
        <v>100</v>
      </c>
      <c r="AK2115" s="72">
        <f>(SUMIFS('Banco de Indicadores Mun. (2)'!I:I,'Banco de Indicadores Mun. (2)'!B:B,'Banco de Indicadores - Mun. (1)'!B2115,'Banco de Indicadores Mun. (2)'!A:A,'Banco de Indicadores - Mun. (1)'!A2115) / VLOOKUP(D2115,'Dados Base'!$B:$K,8,FALSE)) * 100</f>
        <v>1.0847834101382487</v>
      </c>
      <c r="AL2115" s="72">
        <f>(SUMIFS('Banco de Indicadores Mun. (2)'!I:I,'Banco de Indicadores Mun. (2)'!B:B,'Banco de Indicadores - Mun. (1)'!B2115,'Banco de Indicadores Mun. (2)'!A:A,'Banco de Indicadores - Mun. (1)'!A2115) / VLOOKUP(D2115,'Dados Base'!$B:$K,9,FALSE)) * 100</f>
        <v>0.48535670103092782</v>
      </c>
      <c r="AM2115" s="72">
        <f>(SUMIFS('Banco de Indicadores Mun. (2)'!J:J,'Banco de Indicadores Mun. (2)'!B:B,'Banco de Indicadores - Mun. (1)'!B2115,'Banco de Indicadores Mun. (2)'!A:A,'Banco de Indicadores - Mun. (1)'!A2115) / VLOOKUP(D2115,'Dados Base'!$B:$K,7,FALSE)) * 100</f>
        <v>1.44675625</v>
      </c>
      <c r="AN2115" s="72">
        <f>(SUMIFS('Banco de Indicadores Mun. (2)'!K:K,'Banco de Indicadores Mun. (2)'!B:B,'Banco de Indicadores - Mun. (1)'!B2115,'Banco de Indicadores Mun. (2)'!A:A,'Banco de Indicadores - Mun. (1)'!A2115) / VLOOKUP(D2115,'Dados Base'!$B:$K,10,FALSE)) * 100</f>
        <v>6.8719298245614055E-2</v>
      </c>
      <c r="AO2115" s="21"/>
      <c r="AP2115" s="21">
        <v>0</v>
      </c>
      <c r="AQ2115" s="5">
        <v>0</v>
      </c>
      <c r="AR2115" s="9">
        <v>7.2</v>
      </c>
      <c r="AS2115" s="22">
        <v>99</v>
      </c>
      <c r="AT2115" s="22">
        <v>99</v>
      </c>
      <c r="AU2115" s="22">
        <v>85.1528384279476</v>
      </c>
      <c r="AV2115" s="23">
        <v>9.99</v>
      </c>
      <c r="AW2115" s="12">
        <v>0</v>
      </c>
      <c r="AX2115" s="21">
        <v>0</v>
      </c>
      <c r="AY2115" s="116">
        <v>41.775215052486345</v>
      </c>
    </row>
    <row r="2116" spans="1:51" ht="15.75" x14ac:dyDescent="0.25">
      <c r="A2116" s="144">
        <v>2014</v>
      </c>
      <c r="B2116" s="77" t="s">
        <v>181</v>
      </c>
      <c r="C2116" s="78">
        <v>15</v>
      </c>
      <c r="D2116" s="77">
        <v>3515608</v>
      </c>
      <c r="E2116" s="78">
        <v>351560815</v>
      </c>
      <c r="F2116" s="78" t="str">
        <f t="shared" si="90"/>
        <v>3515608152014</v>
      </c>
      <c r="G2116" s="89">
        <v>0.17261382366569045</v>
      </c>
      <c r="H2116" s="80">
        <f t="shared" si="89"/>
        <v>5556</v>
      </c>
      <c r="I2116" s="94">
        <v>4862</v>
      </c>
      <c r="J2116" s="95">
        <v>694</v>
      </c>
      <c r="K2116" s="83">
        <f>(H2116)/VLOOKUP(D2116,'Dados Base'!$B:$K,6,FALSE)</f>
        <v>32.661219211098697</v>
      </c>
      <c r="L2116" s="88">
        <f t="shared" si="88"/>
        <v>87.508999280057594</v>
      </c>
      <c r="M2116" s="85">
        <v>3</v>
      </c>
      <c r="N2116" s="92">
        <v>0.75800000000000001</v>
      </c>
      <c r="O2116" s="91">
        <v>67</v>
      </c>
      <c r="P2116" s="91" t="s">
        <v>691</v>
      </c>
      <c r="Q2116" s="91" t="s">
        <v>691</v>
      </c>
      <c r="R2116" s="91" t="s">
        <v>691</v>
      </c>
      <c r="S2116" s="91">
        <v>9</v>
      </c>
      <c r="T2116" s="87" t="s">
        <v>691</v>
      </c>
      <c r="U2116" s="91">
        <v>54</v>
      </c>
      <c r="V2116" s="91">
        <v>47</v>
      </c>
      <c r="W2116" s="93">
        <v>0</v>
      </c>
      <c r="X2116" s="146">
        <v>1.2744075000000001E-2</v>
      </c>
      <c r="Y2116" s="21">
        <v>3.42</v>
      </c>
      <c r="Z2116" s="147">
        <v>195</v>
      </c>
      <c r="AA2116" s="147">
        <v>69</v>
      </c>
      <c r="AB2116" s="21">
        <v>2</v>
      </c>
      <c r="AC2116" s="21">
        <v>0</v>
      </c>
      <c r="AD2116" s="153">
        <f>VLOOKUP(D2116,'Dados Base'!$B:$K,9,FALSE)*31536000/VLOOKUP($F2116,F:H,MATCH(H2115,F2115:AF2115,0),FALSE)</f>
        <v>7151.7926565874732</v>
      </c>
      <c r="AE2116" s="153">
        <f>VLOOKUP(D2116,'Dados Base'!$B:$K,10,FALSE)*31536000/VLOOKUP($F2116,F:H,MATCH(H2115,F2115:AF2115,0),FALSE)</f>
        <v>737.88336933045355</v>
      </c>
      <c r="AF2116" s="148">
        <v>88.08</v>
      </c>
      <c r="AG2116" s="21">
        <v>86.99</v>
      </c>
      <c r="AH2116" s="148">
        <v>87.67</v>
      </c>
      <c r="AI2116" s="148">
        <v>15.79</v>
      </c>
      <c r="AJ2116" s="148">
        <v>100</v>
      </c>
      <c r="AK2116" s="72">
        <f>(SUMIFS('Banco de Indicadores Mun. (2)'!I:I,'Banco de Indicadores Mun. (2)'!B:B,'Banco de Indicadores - Mun. (1)'!B2116,'Banco de Indicadores Mun. (2)'!A:A,'Banco de Indicadores - Mun. (1)'!A2116) / VLOOKUP(D2116,'Dados Base'!$B:$K,8,FALSE)) * 100</f>
        <v>10.71822222222222</v>
      </c>
      <c r="AL2116" s="72">
        <f>(SUMIFS('Banco de Indicadores Mun. (2)'!I:I,'Banco de Indicadores Mun. (2)'!B:B,'Banco de Indicadores - Mun. (1)'!B2116,'Banco de Indicadores Mun. (2)'!A:A,'Banco de Indicadores - Mun. (1)'!A2116) / VLOOKUP(D2116,'Dados Base'!$B:$K,9,FALSE)) * 100</f>
        <v>3.8279365079365082</v>
      </c>
      <c r="AM2116" s="72">
        <f>(SUMIFS('Banco de Indicadores Mun. (2)'!J:J,'Banco de Indicadores Mun. (2)'!B:B,'Banco de Indicadores - Mun. (1)'!B2116,'Banco de Indicadores Mun. (2)'!A:A,'Banco de Indicadores - Mun. (1)'!A2116) / VLOOKUP(D2116,'Dados Base'!$B:$K,7,FALSE)) * 100</f>
        <v>2.8419062499999996</v>
      </c>
      <c r="AN2116" s="72">
        <f>(SUMIFS('Banco de Indicadores Mun. (2)'!K:K,'Banco de Indicadores Mun. (2)'!B:B,'Banco de Indicadores - Mun. (1)'!B2116,'Banco de Indicadores Mun. (2)'!A:A,'Banco de Indicadores - Mun. (1)'!A2116) / VLOOKUP(D2116,'Dados Base'!$B:$K,10,FALSE)) * 100</f>
        <v>30.10607692307692</v>
      </c>
      <c r="AO2116" s="21"/>
      <c r="AP2116" s="21">
        <v>0</v>
      </c>
      <c r="AQ2116" s="5">
        <v>0</v>
      </c>
      <c r="AR2116" s="9">
        <v>9</v>
      </c>
      <c r="AS2116" s="22">
        <v>97</v>
      </c>
      <c r="AT2116" s="22">
        <v>97</v>
      </c>
      <c r="AU2116" s="22">
        <v>73.86363636363636</v>
      </c>
      <c r="AV2116" s="23">
        <v>8.25</v>
      </c>
      <c r="AW2116" s="12">
        <v>2</v>
      </c>
      <c r="AX2116" s="21">
        <v>0</v>
      </c>
      <c r="AY2116" s="116">
        <v>168.05015942965261</v>
      </c>
    </row>
    <row r="2117" spans="1:51" ht="15.75" x14ac:dyDescent="0.25">
      <c r="A2117" s="144">
        <v>2014</v>
      </c>
      <c r="B2117" s="77" t="s">
        <v>182</v>
      </c>
      <c r="C2117" s="78">
        <v>15</v>
      </c>
      <c r="D2117" s="77">
        <v>3515509</v>
      </c>
      <c r="E2117" s="78">
        <v>351550915</v>
      </c>
      <c r="F2117" s="78" t="str">
        <f t="shared" si="90"/>
        <v>3515509152014</v>
      </c>
      <c r="G2117" s="89">
        <v>0.35672821846242098</v>
      </c>
      <c r="H2117" s="80">
        <f t="shared" si="89"/>
        <v>65375</v>
      </c>
      <c r="I2117" s="94">
        <v>63372</v>
      </c>
      <c r="J2117" s="95">
        <v>2003</v>
      </c>
      <c r="K2117" s="83">
        <f>(H2117)/VLOOKUP(D2117,'Dados Base'!$B:$K,6,FALSE)</f>
        <v>118.96096806478029</v>
      </c>
      <c r="L2117" s="88">
        <f t="shared" si="88"/>
        <v>96.93613766730401</v>
      </c>
      <c r="M2117" s="85">
        <v>3</v>
      </c>
      <c r="N2117" s="92">
        <v>0.79700000000000004</v>
      </c>
      <c r="O2117" s="91">
        <v>153</v>
      </c>
      <c r="P2117" s="91" t="s">
        <v>691</v>
      </c>
      <c r="Q2117" s="91" t="s">
        <v>691</v>
      </c>
      <c r="R2117" s="91" t="s">
        <v>691</v>
      </c>
      <c r="S2117" s="91">
        <v>200</v>
      </c>
      <c r="T2117" s="87" t="s">
        <v>691</v>
      </c>
      <c r="U2117" s="91">
        <v>1011</v>
      </c>
      <c r="V2117" s="91">
        <v>740</v>
      </c>
      <c r="W2117" s="93">
        <v>0</v>
      </c>
      <c r="X2117" s="146">
        <v>0.19876148900462964</v>
      </c>
      <c r="Y2117" s="21">
        <v>52.61</v>
      </c>
      <c r="Z2117" s="147">
        <v>3062</v>
      </c>
      <c r="AA2117" s="147">
        <v>489</v>
      </c>
      <c r="AB2117" s="21">
        <v>10</v>
      </c>
      <c r="AC2117" s="21">
        <v>1</v>
      </c>
      <c r="AD2117" s="153">
        <f>VLOOKUP(D2117,'Dados Base'!$B:$K,9,FALSE)*31536000/VLOOKUP($F2117,F:H,MATCH(H2116,F2116:AF2116,0),FALSE)</f>
        <v>2001.9028680688339</v>
      </c>
      <c r="AE2117" s="153">
        <f>VLOOKUP(D2117,'Dados Base'!$B:$K,10,FALSE)*31536000/VLOOKUP($F2117,F:H,MATCH(H2116,F2116:AF2116,0),FALSE)</f>
        <v>188.13063097514339</v>
      </c>
      <c r="AF2117" s="148">
        <v>99.88</v>
      </c>
      <c r="AG2117" s="21">
        <v>100</v>
      </c>
      <c r="AH2117" s="148">
        <v>99.83</v>
      </c>
      <c r="AI2117" s="148">
        <v>20.5</v>
      </c>
      <c r="AJ2117" s="148">
        <v>100</v>
      </c>
      <c r="AK2117" s="72">
        <f>(SUMIFS('Banco de Indicadores Mun. (2)'!I:I,'Banco de Indicadores Mun. (2)'!B:B,'Banco de Indicadores - Mun. (1)'!B2117,'Banco de Indicadores Mun. (2)'!A:A,'Banco de Indicadores - Mun. (1)'!A2117) / VLOOKUP(D2117,'Dados Base'!$B:$K,8,FALSE)) * 100</f>
        <v>26.335419847328247</v>
      </c>
      <c r="AL2117" s="72">
        <f>(SUMIFS('Banco de Indicadores Mun. (2)'!I:I,'Banco de Indicadores Mun. (2)'!B:B,'Banco de Indicadores - Mun. (1)'!B2117,'Banco de Indicadores Mun. (2)'!A:A,'Banco de Indicadores - Mun. (1)'!A2117) / VLOOKUP(D2117,'Dados Base'!$B:$K,9,FALSE)) * 100</f>
        <v>8.3131084337349392</v>
      </c>
      <c r="AM2117" s="72">
        <f>(SUMIFS('Banco de Indicadores Mun. (2)'!J:J,'Banco de Indicadores Mun. (2)'!B:B,'Banco de Indicadores - Mun. (1)'!B2117,'Banco de Indicadores Mun. (2)'!A:A,'Banco de Indicadores - Mun. (1)'!A2117) / VLOOKUP(D2117,'Dados Base'!$B:$K,7,FALSE)) * 100</f>
        <v>35.711032608695653</v>
      </c>
      <c r="AN2117" s="72">
        <f>(SUMIFS('Banco de Indicadores Mun. (2)'!K:K,'Banco de Indicadores Mun. (2)'!B:B,'Banco de Indicadores - Mun. (1)'!B2117,'Banco de Indicadores Mun. (2)'!A:A,'Banco de Indicadores - Mun. (1)'!A2117) / VLOOKUP(D2117,'Dados Base'!$B:$K,10,FALSE)) * 100</f>
        <v>4.2185897435897424</v>
      </c>
      <c r="AO2117" s="21"/>
      <c r="AP2117" s="21">
        <v>0</v>
      </c>
      <c r="AQ2117" s="5">
        <v>2</v>
      </c>
      <c r="AR2117" s="9">
        <v>10</v>
      </c>
      <c r="AS2117" s="22">
        <v>98</v>
      </c>
      <c r="AT2117" s="22">
        <v>98</v>
      </c>
      <c r="AU2117" s="22">
        <v>86.229231202478175</v>
      </c>
      <c r="AV2117" s="23">
        <v>9.9700000000000006</v>
      </c>
      <c r="AW2117" s="12">
        <v>2</v>
      </c>
      <c r="AX2117" s="21">
        <v>1</v>
      </c>
      <c r="AY2117" s="116">
        <v>0.60706982015746258</v>
      </c>
    </row>
    <row r="2118" spans="1:51" ht="15.75" x14ac:dyDescent="0.25">
      <c r="A2118" s="144">
        <v>2014</v>
      </c>
      <c r="B2118" s="77" t="s">
        <v>183</v>
      </c>
      <c r="C2118" s="78">
        <v>17</v>
      </c>
      <c r="D2118" s="77">
        <v>3515657</v>
      </c>
      <c r="E2118" s="78">
        <v>351565717</v>
      </c>
      <c r="F2118" s="78" t="str">
        <f t="shared" si="90"/>
        <v>3515657172014</v>
      </c>
      <c r="G2118" s="89">
        <v>0.69637091756724612</v>
      </c>
      <c r="H2118" s="80">
        <f t="shared" si="89"/>
        <v>1596</v>
      </c>
      <c r="I2118" s="94">
        <v>912</v>
      </c>
      <c r="J2118" s="95">
        <v>684</v>
      </c>
      <c r="K2118" s="83">
        <f>(H2118)/VLOOKUP(D2118,'Dados Base'!$B:$K,6,FALSE)</f>
        <v>15.912263210368893</v>
      </c>
      <c r="L2118" s="88">
        <f t="shared" si="88"/>
        <v>57.142857142857139</v>
      </c>
      <c r="M2118" s="85">
        <v>3</v>
      </c>
      <c r="N2118" s="92">
        <v>0.70299999999999996</v>
      </c>
      <c r="O2118" s="91">
        <v>35</v>
      </c>
      <c r="P2118" s="91" t="s">
        <v>691</v>
      </c>
      <c r="Q2118" s="91" t="s">
        <v>691</v>
      </c>
      <c r="R2118" s="91" t="s">
        <v>691</v>
      </c>
      <c r="S2118" s="91">
        <v>4</v>
      </c>
      <c r="T2118" s="87" t="s">
        <v>691</v>
      </c>
      <c r="U2118" s="91">
        <v>6</v>
      </c>
      <c r="V2118" s="91">
        <v>8</v>
      </c>
      <c r="W2118" s="93">
        <v>0</v>
      </c>
      <c r="X2118" s="146">
        <v>2.2385562499999999E-3</v>
      </c>
      <c r="Y2118" s="21">
        <v>0.63</v>
      </c>
      <c r="Z2118" s="147">
        <v>40</v>
      </c>
      <c r="AA2118" s="147">
        <v>9</v>
      </c>
      <c r="AB2118" s="21">
        <v>0</v>
      </c>
      <c r="AC2118" s="21">
        <v>0</v>
      </c>
      <c r="AD2118" s="153">
        <f>VLOOKUP(D2118,'Dados Base'!$B:$K,9,FALSE)*31536000/VLOOKUP($F2118,F:H,MATCH(H2117,F2117:AF2117,0),FALSE)</f>
        <v>17981.052631578947</v>
      </c>
      <c r="AE2118" s="153">
        <f>VLOOKUP(D2118,'Dados Base'!$B:$K,10,FALSE)*31536000/VLOOKUP($F2118,F:H,MATCH(H2117,F2117:AF2117,0),FALSE)</f>
        <v>1975.9398496240597</v>
      </c>
      <c r="AF2118" s="148">
        <v>53.86</v>
      </c>
      <c r="AG2118" s="21">
        <v>99.28</v>
      </c>
      <c r="AH2118" s="148">
        <v>52.71</v>
      </c>
      <c r="AI2118" s="148">
        <v>4.6100000000000003</v>
      </c>
      <c r="AJ2118" s="148">
        <v>99</v>
      </c>
      <c r="AK2118" s="72">
        <f>(SUMIFS('Banco de Indicadores Mun. (2)'!I:I,'Banco de Indicadores Mun. (2)'!B:B,'Banco de Indicadores - Mun. (1)'!B2118,'Banco de Indicadores Mun. (2)'!A:A,'Banco de Indicadores - Mun. (1)'!A2118) / VLOOKUP(D2118,'Dados Base'!$B:$K,8,FALSE)) * 100</f>
        <v>19.314270833333332</v>
      </c>
      <c r="AL2118" s="72">
        <f>(SUMIFS('Banco de Indicadores Mun. (2)'!I:I,'Banco de Indicadores Mun. (2)'!B:B,'Banco de Indicadores - Mun. (1)'!B2118,'Banco de Indicadores Mun. (2)'!A:A,'Banco de Indicadores - Mun. (1)'!A2118) / VLOOKUP(D2118,'Dados Base'!$B:$K,9,FALSE)) * 100</f>
        <v>10.187747252747252</v>
      </c>
      <c r="AM2118" s="72">
        <f>(SUMIFS('Banco de Indicadores Mun. (2)'!J:J,'Banco de Indicadores Mun. (2)'!B:B,'Banco de Indicadores - Mun. (1)'!B2118,'Banco de Indicadores Mun. (2)'!A:A,'Banco de Indicadores - Mun. (1)'!A2118) / VLOOKUP(D2118,'Dados Base'!$B:$K,7,FALSE)) * 100</f>
        <v>23.941921052631578</v>
      </c>
      <c r="AN2118" s="72">
        <f>(SUMIFS('Banco de Indicadores Mun. (2)'!K:K,'Banco de Indicadores Mun. (2)'!B:B,'Banco de Indicadores - Mun. (1)'!B2118,'Banco de Indicadores Mun. (2)'!A:A,'Banco de Indicadores - Mun. (1)'!A2118) / VLOOKUP(D2118,'Dados Base'!$B:$K,10,FALSE)) * 100</f>
        <v>1.7292000000000001</v>
      </c>
      <c r="AO2118" s="21"/>
      <c r="AP2118" s="21">
        <v>0</v>
      </c>
      <c r="AQ2118" s="5">
        <v>0</v>
      </c>
      <c r="AR2118" s="9">
        <v>9.5</v>
      </c>
      <c r="AS2118" s="22">
        <v>100</v>
      </c>
      <c r="AT2118" s="22">
        <v>100</v>
      </c>
      <c r="AU2118" s="22">
        <v>81.632653061224488</v>
      </c>
      <c r="AV2118" s="23">
        <v>9.5</v>
      </c>
      <c r="AW2118" s="12">
        <v>0</v>
      </c>
      <c r="AX2118" s="21">
        <v>0</v>
      </c>
      <c r="AY2118" s="116">
        <v>71.699019354550515</v>
      </c>
    </row>
    <row r="2119" spans="1:51" ht="15.75" x14ac:dyDescent="0.25">
      <c r="A2119" s="144">
        <v>2014</v>
      </c>
      <c r="B2119" s="77" t="s">
        <v>184</v>
      </c>
      <c r="C2119" s="78">
        <v>6</v>
      </c>
      <c r="D2119" s="77">
        <v>3515707</v>
      </c>
      <c r="E2119" s="78">
        <v>35157076</v>
      </c>
      <c r="F2119" s="78" t="str">
        <f t="shared" si="90"/>
        <v>351570762014</v>
      </c>
      <c r="G2119" s="89">
        <v>1.5367440536511623</v>
      </c>
      <c r="H2119" s="80">
        <f t="shared" si="89"/>
        <v>178160</v>
      </c>
      <c r="I2119" s="94">
        <v>170166</v>
      </c>
      <c r="J2119" s="95">
        <v>7994</v>
      </c>
      <c r="K2119" s="83">
        <f>(H2119)/VLOOKUP(D2119,'Dados Base'!$B:$K,6,FALSE)</f>
        <v>5924.8420352510811</v>
      </c>
      <c r="L2119" s="88">
        <f t="shared" ref="L2119:L2182" si="91">(I2119/H2119)*100</f>
        <v>95.5130220026942</v>
      </c>
      <c r="M2119" s="85">
        <v>5</v>
      </c>
      <c r="N2119" s="92">
        <v>0.73799999999999999</v>
      </c>
      <c r="O2119" s="91" t="s">
        <v>693</v>
      </c>
      <c r="P2119" s="91" t="s">
        <v>691</v>
      </c>
      <c r="Q2119" s="91" t="s">
        <v>691</v>
      </c>
      <c r="R2119" s="91" t="s">
        <v>691</v>
      </c>
      <c r="S2119" s="91">
        <v>236</v>
      </c>
      <c r="T2119" s="87" t="s">
        <v>691</v>
      </c>
      <c r="U2119" s="91">
        <v>603</v>
      </c>
      <c r="V2119" s="91">
        <v>379</v>
      </c>
      <c r="W2119" s="93">
        <v>0</v>
      </c>
      <c r="X2119" s="146">
        <v>0.59268078916666667</v>
      </c>
      <c r="Y2119" s="21">
        <v>156.91999999999999</v>
      </c>
      <c r="Z2119" s="147">
        <v>3583</v>
      </c>
      <c r="AA2119" s="147">
        <v>5833</v>
      </c>
      <c r="AB2119" s="21">
        <v>5</v>
      </c>
      <c r="AC2119" s="21">
        <v>0</v>
      </c>
      <c r="AD2119" s="153">
        <f>VLOOKUP(D2119,'Dados Base'!$B:$K,9,FALSE)*31536000/VLOOKUP($F2119,F:H,MATCH(H2118,F2118:AF2118,0),FALSE)</f>
        <v>72.573866187696453</v>
      </c>
      <c r="AE2119" s="153">
        <f>VLOOKUP(D2119,'Dados Base'!$B:$K,10,FALSE)*31536000/VLOOKUP($F2119,F:H,MATCH(H2118,F2118:AF2118,0),FALSE)</f>
        <v>10.620565783565334</v>
      </c>
      <c r="AF2119" s="148">
        <v>95.49</v>
      </c>
      <c r="AG2119" s="21">
        <v>89.97</v>
      </c>
      <c r="AH2119" s="148">
        <v>81.19</v>
      </c>
      <c r="AI2119" s="148">
        <v>27.86</v>
      </c>
      <c r="AJ2119" s="148">
        <v>99.98</v>
      </c>
      <c r="AK2119" s="72">
        <f>(SUMIFS('Banco de Indicadores Mun. (2)'!I:I,'Banco de Indicadores Mun. (2)'!B:B,'Banco de Indicadores - Mun. (1)'!B2119,'Banco de Indicadores Mun. (2)'!A:A,'Banco de Indicadores - Mun. (1)'!A2119) / VLOOKUP(D2119,'Dados Base'!$B:$K,8,FALSE)) * 100</f>
        <v>1.8166000000000002</v>
      </c>
      <c r="AL2119" s="72">
        <f>(SUMIFS('Banco de Indicadores Mun. (2)'!I:I,'Banco de Indicadores Mun. (2)'!B:B,'Banco de Indicadores - Mun. (1)'!B2119,'Banco de Indicadores Mun. (2)'!A:A,'Banco de Indicadores - Mun. (1)'!A2119) / VLOOKUP(D2119,'Dados Base'!$B:$K,9,FALSE)) * 100</f>
        <v>0.66460975609756112</v>
      </c>
      <c r="AM2119" s="72">
        <f>(SUMIFS('Banco de Indicadores Mun. (2)'!J:J,'Banco de Indicadores Mun. (2)'!B:B,'Banco de Indicadores - Mun. (1)'!B2119,'Banco de Indicadores Mun. (2)'!A:A,'Banco de Indicadores - Mun. (1)'!A2119) / VLOOKUP(D2119,'Dados Base'!$B:$K,7,FALSE)) * 100</f>
        <v>5.7888888888888886E-2</v>
      </c>
      <c r="AN2119" s="72">
        <f>(SUMIFS('Banco de Indicadores Mun. (2)'!K:K,'Banco de Indicadores Mun. (2)'!B:B,'Banco de Indicadores - Mun. (1)'!B2119,'Banco de Indicadores Mun. (2)'!A:A,'Banco de Indicadores - Mun. (1)'!A2119) / VLOOKUP(D2119,'Dados Base'!$B:$K,10,FALSE)) * 100</f>
        <v>4.4546666666666672</v>
      </c>
      <c r="AO2119" s="21"/>
      <c r="AP2119" s="21">
        <v>0</v>
      </c>
      <c r="AQ2119" s="5">
        <v>122</v>
      </c>
      <c r="AR2119" s="9">
        <v>9.5</v>
      </c>
      <c r="AS2119" s="22">
        <v>79</v>
      </c>
      <c r="AT2119" s="22">
        <v>44.239999999999995</v>
      </c>
      <c r="AU2119" s="22">
        <v>38.052251486830926</v>
      </c>
      <c r="AV2119" s="23">
        <v>4.7</v>
      </c>
      <c r="AW2119" s="12">
        <v>0</v>
      </c>
      <c r="AX2119" s="21">
        <v>0</v>
      </c>
      <c r="AY2119" s="116">
        <v>9.6304160037063907E-2</v>
      </c>
    </row>
    <row r="2120" spans="1:51" ht="15.75" x14ac:dyDescent="0.25">
      <c r="A2120" s="144">
        <v>2014</v>
      </c>
      <c r="B2120" s="77" t="s">
        <v>185</v>
      </c>
      <c r="C2120" s="78">
        <v>21</v>
      </c>
      <c r="D2120" s="77">
        <v>3515806</v>
      </c>
      <c r="E2120" s="78">
        <v>351580621</v>
      </c>
      <c r="F2120" s="78" t="str">
        <f t="shared" si="90"/>
        <v>3515806212014</v>
      </c>
      <c r="G2120" s="89">
        <v>-1.8125594061804251</v>
      </c>
      <c r="H2120" s="80">
        <f t="shared" si="89"/>
        <v>1674</v>
      </c>
      <c r="I2120" s="94">
        <v>1402</v>
      </c>
      <c r="J2120" s="95">
        <v>272</v>
      </c>
      <c r="K2120" s="83">
        <f>(H2120)/VLOOKUP(D2120,'Dados Base'!$B:$K,6,FALSE)</f>
        <v>7.4360341151385922</v>
      </c>
      <c r="L2120" s="88">
        <f t="shared" si="91"/>
        <v>83.751493428912781</v>
      </c>
      <c r="M2120" s="85">
        <v>4</v>
      </c>
      <c r="N2120" s="92">
        <v>0.72699999999999998</v>
      </c>
      <c r="O2120" s="91">
        <v>35</v>
      </c>
      <c r="P2120" s="91" t="s">
        <v>691</v>
      </c>
      <c r="Q2120" s="91" t="s">
        <v>691</v>
      </c>
      <c r="R2120" s="91" t="s">
        <v>691</v>
      </c>
      <c r="S2120" s="91">
        <v>1</v>
      </c>
      <c r="T2120" s="87" t="s">
        <v>691</v>
      </c>
      <c r="U2120" s="91">
        <v>8</v>
      </c>
      <c r="V2120" s="91">
        <v>9</v>
      </c>
      <c r="W2120" s="93">
        <v>0</v>
      </c>
      <c r="X2120" s="146">
        <v>3.5271703124999994E-3</v>
      </c>
      <c r="Y2120" s="21">
        <v>0.94</v>
      </c>
      <c r="Z2120" s="147">
        <v>67</v>
      </c>
      <c r="AA2120" s="147">
        <v>6</v>
      </c>
      <c r="AB2120" s="21">
        <v>0</v>
      </c>
      <c r="AC2120" s="21">
        <v>0</v>
      </c>
      <c r="AD2120" s="153">
        <f>VLOOKUP(D2120,'Dados Base'!$B:$K,9,FALSE)*31536000/VLOOKUP($F2120,F:H,MATCH(H2119,F2119:AF2119,0),FALSE)</f>
        <v>32590.967741935485</v>
      </c>
      <c r="AE2120" s="153">
        <f>VLOOKUP(D2120,'Dados Base'!$B:$K,10,FALSE)*31536000/VLOOKUP($F2120,F:H,MATCH(H2119,F2119:AF2119,0),FALSE)</f>
        <v>3579.3548387096785</v>
      </c>
      <c r="AF2120" s="148">
        <v>80.91</v>
      </c>
      <c r="AG2120" s="21">
        <v>100</v>
      </c>
      <c r="AH2120" s="148">
        <v>80.010000000000005</v>
      </c>
      <c r="AI2120" s="148">
        <v>17.87</v>
      </c>
      <c r="AJ2120" s="148">
        <v>100</v>
      </c>
      <c r="AK2120" s="72">
        <f>(SUMIFS('Banco de Indicadores Mun. (2)'!I:I,'Banco de Indicadores Mun. (2)'!B:B,'Banco de Indicadores - Mun. (1)'!B2120,'Banco de Indicadores Mun. (2)'!A:A,'Banco de Indicadores - Mun. (1)'!A2120) / VLOOKUP(D2120,'Dados Base'!$B:$K,8,FALSE)) * 100</f>
        <v>7.0416749999999997</v>
      </c>
      <c r="AL2120" s="72">
        <f>(SUMIFS('Banco de Indicadores Mun. (2)'!I:I,'Banco de Indicadores Mun. (2)'!B:B,'Banco de Indicadores - Mun. (1)'!B2120,'Banco de Indicadores Mun. (2)'!A:A,'Banco de Indicadores - Mun. (1)'!A2120) / VLOOKUP(D2120,'Dados Base'!$B:$K,9,FALSE)) * 100</f>
        <v>3.2562658959537574</v>
      </c>
      <c r="AM2120" s="72">
        <f>(SUMIFS('Banco de Indicadores Mun. (2)'!J:J,'Banco de Indicadores Mun. (2)'!B:B,'Banco de Indicadores - Mun. (1)'!B2120,'Banco de Indicadores Mun. (2)'!A:A,'Banco de Indicadores - Mun. (1)'!A2120) / VLOOKUP(D2120,'Dados Base'!$B:$K,7,FALSE)) * 100</f>
        <v>0</v>
      </c>
      <c r="AN2120" s="72">
        <f>(SUMIFS('Banco de Indicadores Mun. (2)'!K:K,'Banco de Indicadores Mun. (2)'!B:B,'Banco de Indicadores - Mun. (1)'!B2120,'Banco de Indicadores Mun. (2)'!A:A,'Banco de Indicadores - Mun. (1)'!A2120) / VLOOKUP(D2120,'Dados Base'!$B:$K,10,FALSE)) * 100</f>
        <v>29.649157894736838</v>
      </c>
      <c r="AO2120" s="21"/>
      <c r="AP2120" s="21">
        <v>0</v>
      </c>
      <c r="AQ2120" s="5">
        <v>0</v>
      </c>
      <c r="AR2120" s="9">
        <v>8.5</v>
      </c>
      <c r="AS2120" s="22">
        <v>99</v>
      </c>
      <c r="AT2120" s="22">
        <v>99</v>
      </c>
      <c r="AU2120" s="22">
        <v>91.780821917808225</v>
      </c>
      <c r="AV2120" s="23">
        <v>9.99</v>
      </c>
      <c r="AW2120" s="12">
        <v>0</v>
      </c>
      <c r="AX2120" s="21">
        <v>0</v>
      </c>
      <c r="AY2120" s="116">
        <v>171.20842754692472</v>
      </c>
    </row>
    <row r="2121" spans="1:51" ht="15.75" x14ac:dyDescent="0.25">
      <c r="A2121" s="144">
        <v>2014</v>
      </c>
      <c r="B2121" s="77" t="s">
        <v>186</v>
      </c>
      <c r="C2121" s="78">
        <v>18</v>
      </c>
      <c r="D2121" s="77">
        <v>3515905</v>
      </c>
      <c r="E2121" s="78">
        <v>351590518</v>
      </c>
      <c r="F2121" s="78" t="str">
        <f t="shared" si="90"/>
        <v>3515905182014</v>
      </c>
      <c r="G2121" s="89">
        <v>-0.70284428887193995</v>
      </c>
      <c r="H2121" s="80">
        <f t="shared" si="89"/>
        <v>2942</v>
      </c>
      <c r="I2121" s="94">
        <v>2435</v>
      </c>
      <c r="J2121" s="95">
        <v>507</v>
      </c>
      <c r="K2121" s="83">
        <f>(H2121)/VLOOKUP(D2121,'Dados Base'!$B:$K,6,FALSE)</f>
        <v>14.445644701954238</v>
      </c>
      <c r="L2121" s="88">
        <f t="shared" si="91"/>
        <v>82.766825288919094</v>
      </c>
      <c r="M2121" s="85">
        <v>3</v>
      </c>
      <c r="N2121" s="92">
        <v>0.747</v>
      </c>
      <c r="O2121" s="91">
        <v>38</v>
      </c>
      <c r="P2121" s="91" t="s">
        <v>691</v>
      </c>
      <c r="Q2121" s="91" t="s">
        <v>691</v>
      </c>
      <c r="R2121" s="91" t="s">
        <v>691</v>
      </c>
      <c r="S2121" s="91">
        <v>10</v>
      </c>
      <c r="T2121" s="87" t="s">
        <v>691</v>
      </c>
      <c r="U2121" s="91">
        <v>31</v>
      </c>
      <c r="V2121" s="91">
        <v>16</v>
      </c>
      <c r="W2121" s="93">
        <v>0</v>
      </c>
      <c r="X2121" s="146">
        <v>6.5099411458333341E-3</v>
      </c>
      <c r="Y2121" s="21">
        <v>1.72</v>
      </c>
      <c r="Z2121" s="147">
        <v>113</v>
      </c>
      <c r="AA2121" s="147">
        <v>20</v>
      </c>
      <c r="AB2121" s="21">
        <v>2</v>
      </c>
      <c r="AC2121" s="21">
        <v>0</v>
      </c>
      <c r="AD2121" s="153">
        <f>VLOOKUP(D2121,'Dados Base'!$B:$K,9,FALSE)*31536000/VLOOKUP($F2121,F:H,MATCH(H2120,F2120:AF2120,0),FALSE)</f>
        <v>16507.627464309993</v>
      </c>
      <c r="AE2121" s="153">
        <f>VLOOKUP(D2121,'Dados Base'!$B:$K,10,FALSE)*31536000/VLOOKUP($F2121,F:H,MATCH(H2120,F2120:AF2120,0),FALSE)</f>
        <v>1286.3086335825969</v>
      </c>
      <c r="AF2121" s="148">
        <v>84.97</v>
      </c>
      <c r="AG2121" s="21">
        <v>81.2</v>
      </c>
      <c r="AH2121" s="148">
        <v>84.74</v>
      </c>
      <c r="AI2121" s="148">
        <v>10.039999999999999</v>
      </c>
      <c r="AJ2121" s="148">
        <v>100</v>
      </c>
      <c r="AK2121" s="72">
        <f>(SUMIFS('Banco de Indicadores Mun. (2)'!I:I,'Banco de Indicadores Mun. (2)'!B:B,'Banco de Indicadores - Mun. (1)'!B2121,'Banco de Indicadores Mun. (2)'!A:A,'Banco de Indicadores - Mun. (1)'!A2121) / VLOOKUP(D2121,'Dados Base'!$B:$K,8,FALSE)) * 100</f>
        <v>8.2832448979591842</v>
      </c>
      <c r="AL2121" s="72">
        <f>(SUMIFS('Banco de Indicadores Mun. (2)'!I:I,'Banco de Indicadores Mun. (2)'!B:B,'Banco de Indicadores - Mun. (1)'!B2121,'Banco de Indicadores Mun. (2)'!A:A,'Banco de Indicadores - Mun. (1)'!A2121) / VLOOKUP(D2121,'Dados Base'!$B:$K,9,FALSE)) * 100</f>
        <v>2.6355779220779221</v>
      </c>
      <c r="AM2121" s="72">
        <f>(SUMIFS('Banco de Indicadores Mun. (2)'!J:J,'Banco de Indicadores Mun. (2)'!B:B,'Banco de Indicadores - Mun. (1)'!B2121,'Banco de Indicadores Mun. (2)'!A:A,'Banco de Indicadores - Mun. (1)'!A2121) / VLOOKUP(D2121,'Dados Base'!$B:$K,7,FALSE)) * 100</f>
        <v>10.654432432432433</v>
      </c>
      <c r="AN2121" s="72">
        <f>(SUMIFS('Banco de Indicadores Mun. (2)'!K:K,'Banco de Indicadores Mun. (2)'!B:B,'Banco de Indicadores - Mun. (1)'!B2121,'Banco de Indicadores Mun. (2)'!A:A,'Banco de Indicadores - Mun. (1)'!A2121) / VLOOKUP(D2121,'Dados Base'!$B:$K,10,FALSE)) * 100</f>
        <v>0.9720833333333333</v>
      </c>
      <c r="AO2121" s="21"/>
      <c r="AP2121" s="21">
        <v>0</v>
      </c>
      <c r="AQ2121" s="5">
        <v>0</v>
      </c>
      <c r="AR2121" s="9">
        <v>9</v>
      </c>
      <c r="AS2121" s="22">
        <v>99</v>
      </c>
      <c r="AT2121" s="22">
        <v>98.999999999999986</v>
      </c>
      <c r="AU2121" s="22">
        <v>84.962406015037601</v>
      </c>
      <c r="AV2121" s="23">
        <v>9.69</v>
      </c>
      <c r="AW2121" s="12">
        <v>0</v>
      </c>
      <c r="AX2121" s="21">
        <v>0</v>
      </c>
      <c r="AY2121" s="116">
        <v>11.433163811970584</v>
      </c>
    </row>
    <row r="2122" spans="1:51" ht="15.75" x14ac:dyDescent="0.25">
      <c r="A2122" s="144">
        <v>2014</v>
      </c>
      <c r="B2122" s="77" t="s">
        <v>187</v>
      </c>
      <c r="C2122" s="78">
        <v>21</v>
      </c>
      <c r="D2122" s="77">
        <v>3516002</v>
      </c>
      <c r="E2122" s="78">
        <v>351600221</v>
      </c>
      <c r="F2122" s="78" t="str">
        <f t="shared" si="90"/>
        <v>3516002212014</v>
      </c>
      <c r="G2122" s="89">
        <v>0.59734776592819117</v>
      </c>
      <c r="H2122" s="80">
        <f t="shared" si="89"/>
        <v>12522</v>
      </c>
      <c r="I2122" s="94">
        <v>9880</v>
      </c>
      <c r="J2122" s="95">
        <v>2642</v>
      </c>
      <c r="K2122" s="83">
        <f>(H2122)/VLOOKUP(D2122,'Dados Base'!$B:$K,6,FALSE)</f>
        <v>23.855518088815227</v>
      </c>
      <c r="L2122" s="88">
        <f t="shared" si="91"/>
        <v>78.901134004152695</v>
      </c>
      <c r="M2122" s="85">
        <v>5</v>
      </c>
      <c r="N2122" s="92">
        <v>0.71499999999999997</v>
      </c>
      <c r="O2122" s="91">
        <v>97</v>
      </c>
      <c r="P2122" s="91" t="s">
        <v>691</v>
      </c>
      <c r="Q2122" s="91" t="s">
        <v>691</v>
      </c>
      <c r="R2122" s="91" t="s">
        <v>691</v>
      </c>
      <c r="S2122" s="91">
        <v>12</v>
      </c>
      <c r="T2122" s="87" t="s">
        <v>691</v>
      </c>
      <c r="U2122" s="91">
        <v>87</v>
      </c>
      <c r="V2122" s="91">
        <v>98</v>
      </c>
      <c r="W2122" s="93">
        <v>0</v>
      </c>
      <c r="X2122" s="146">
        <v>3.0497200562500004E-2</v>
      </c>
      <c r="Y2122" s="21">
        <v>7.65</v>
      </c>
      <c r="Z2122" s="147">
        <v>505</v>
      </c>
      <c r="AA2122" s="147">
        <v>85</v>
      </c>
      <c r="AB2122" s="21">
        <v>2</v>
      </c>
      <c r="AC2122" s="21">
        <v>0</v>
      </c>
      <c r="AD2122" s="153">
        <f>VLOOKUP(D2122,'Dados Base'!$B:$K,9,FALSE)*31536000/VLOOKUP($F2122,F:H,MATCH(H2121,F2121:AF2121,0),FALSE)</f>
        <v>9771.5764254911355</v>
      </c>
      <c r="AE2122" s="153">
        <f>VLOOKUP(D2122,'Dados Base'!$B:$K,10,FALSE)*31536000/VLOOKUP($F2122,F:H,MATCH(H2121,F2121:AF2121,0),FALSE)</f>
        <v>1183.6703402012458</v>
      </c>
      <c r="AF2122" s="148">
        <v>80.010000000000005</v>
      </c>
      <c r="AG2122" s="21">
        <v>100</v>
      </c>
      <c r="AH2122" s="148">
        <v>78.900000000000006</v>
      </c>
      <c r="AI2122" s="148">
        <v>18.34</v>
      </c>
      <c r="AJ2122" s="148">
        <v>100</v>
      </c>
      <c r="AK2122" s="72">
        <f>(SUMIFS('Banco de Indicadores Mun. (2)'!I:I,'Banco de Indicadores Mun. (2)'!B:B,'Banco de Indicadores - Mun. (1)'!B2122,'Banco de Indicadores Mun. (2)'!A:A,'Banco de Indicadores - Mun. (1)'!A2122) / VLOOKUP(D2122,'Dados Base'!$B:$K,8,FALSE)) * 100</f>
        <v>5.1335449101796407</v>
      </c>
      <c r="AL2122" s="72">
        <f>(SUMIFS('Banco de Indicadores Mun. (2)'!I:I,'Banco de Indicadores Mun. (2)'!B:B,'Banco de Indicadores - Mun. (1)'!B2122,'Banco de Indicadores Mun. (2)'!A:A,'Banco de Indicadores - Mun. (1)'!A2122) / VLOOKUP(D2122,'Dados Base'!$B:$K,9,FALSE)) * 100</f>
        <v>2.2095412371134016</v>
      </c>
      <c r="AM2122" s="72">
        <f>(SUMIFS('Banco de Indicadores Mun. (2)'!J:J,'Banco de Indicadores Mun. (2)'!B:B,'Banco de Indicadores - Mun. (1)'!B2122,'Banco de Indicadores Mun. (2)'!A:A,'Banco de Indicadores - Mun. (1)'!A2122) / VLOOKUP(D2122,'Dados Base'!$B:$K,7,FALSE)) * 100</f>
        <v>4.3402750000000001</v>
      </c>
      <c r="AN2122" s="72">
        <f>(SUMIFS('Banco de Indicadores Mun. (2)'!K:K,'Banco de Indicadores Mun. (2)'!B:B,'Banco de Indicadores - Mun. (1)'!B2122,'Banco de Indicadores Mun. (2)'!A:A,'Banco de Indicadores - Mun. (1)'!A2122) / VLOOKUP(D2122,'Dados Base'!$B:$K,10,FALSE)) * 100</f>
        <v>7.1589148936170206</v>
      </c>
      <c r="AO2122" s="21"/>
      <c r="AP2122" s="21">
        <v>0</v>
      </c>
      <c r="AQ2122" s="5">
        <v>0</v>
      </c>
      <c r="AR2122" s="9">
        <v>7.1</v>
      </c>
      <c r="AS2122" s="22">
        <v>100</v>
      </c>
      <c r="AT2122" s="22">
        <v>100</v>
      </c>
      <c r="AU2122" s="22">
        <v>85.593220338983045</v>
      </c>
      <c r="AV2122" s="23">
        <v>9.6999999999999993</v>
      </c>
      <c r="AW2122" s="12">
        <v>0</v>
      </c>
      <c r="AX2122" s="21">
        <v>0</v>
      </c>
      <c r="AY2122" s="116">
        <v>98.437060551035955</v>
      </c>
    </row>
    <row r="2123" spans="1:51" ht="15.75" x14ac:dyDescent="0.25">
      <c r="A2123" s="144">
        <v>2014</v>
      </c>
      <c r="B2123" s="77" t="s">
        <v>188</v>
      </c>
      <c r="C2123" s="78">
        <v>17</v>
      </c>
      <c r="D2123" s="77">
        <v>3516101</v>
      </c>
      <c r="E2123" s="78">
        <v>351610117</v>
      </c>
      <c r="F2123" s="78" t="str">
        <f t="shared" si="90"/>
        <v>3516101172014</v>
      </c>
      <c r="G2123" s="89">
        <v>-0.88781766673857732</v>
      </c>
      <c r="H2123" s="80">
        <f t="shared" si="89"/>
        <v>2766</v>
      </c>
      <c r="I2123" s="94">
        <v>2491</v>
      </c>
      <c r="J2123" s="95">
        <v>275</v>
      </c>
      <c r="K2123" s="83">
        <f>(H2123)/VLOOKUP(D2123,'Dados Base'!$B:$K,6,FALSE)</f>
        <v>12.16572836030964</v>
      </c>
      <c r="L2123" s="88">
        <f t="shared" si="91"/>
        <v>90.057845263919006</v>
      </c>
      <c r="M2123" s="85">
        <v>5</v>
      </c>
      <c r="N2123" s="92">
        <v>0.71299999999999997</v>
      </c>
      <c r="O2123" s="91">
        <v>34</v>
      </c>
      <c r="P2123" s="91" t="s">
        <v>691</v>
      </c>
      <c r="Q2123" s="91" t="s">
        <v>691</v>
      </c>
      <c r="R2123" s="91" t="s">
        <v>691</v>
      </c>
      <c r="S2123" s="91">
        <v>2</v>
      </c>
      <c r="T2123" s="87" t="s">
        <v>691</v>
      </c>
      <c r="U2123" s="91">
        <v>21</v>
      </c>
      <c r="V2123" s="91">
        <v>8</v>
      </c>
      <c r="W2123" s="93">
        <v>29.34</v>
      </c>
      <c r="X2123" s="146">
        <v>5.885673437499999E-3</v>
      </c>
      <c r="Y2123" s="21">
        <v>1.75</v>
      </c>
      <c r="Z2123" s="147">
        <v>103</v>
      </c>
      <c r="AA2123" s="147">
        <v>32</v>
      </c>
      <c r="AB2123" s="21">
        <v>0</v>
      </c>
      <c r="AC2123" s="21">
        <v>0</v>
      </c>
      <c r="AD2123" s="153">
        <f>VLOOKUP(D2123,'Dados Base'!$B:$K,9,FALSE)*31536000/VLOOKUP($F2123,F:H,MATCH(H2122,F2122:AF2122,0),FALSE)</f>
        <v>24284.772234273318</v>
      </c>
      <c r="AE2123" s="153">
        <f>VLOOKUP(D2123,'Dados Base'!$B:$K,10,FALSE)*31536000/VLOOKUP($F2123,F:H,MATCH(H2122,F2122:AF2122,0),FALSE)</f>
        <v>2622.2993492407818</v>
      </c>
      <c r="AF2123" s="148">
        <v>81.709999999999994</v>
      </c>
      <c r="AG2123" s="21">
        <v>88.8</v>
      </c>
      <c r="AH2123" s="148">
        <v>79.05</v>
      </c>
      <c r="AI2123" s="148">
        <v>19.010000000000002</v>
      </c>
      <c r="AJ2123" s="148">
        <v>92.02</v>
      </c>
      <c r="AK2123" s="72">
        <f>(SUMIFS('Banco de Indicadores Mun. (2)'!I:I,'Banco de Indicadores Mun. (2)'!B:B,'Banco de Indicadores - Mun. (1)'!B2123,'Banco de Indicadores Mun. (2)'!A:A,'Banco de Indicadores - Mun. (1)'!A2123) / VLOOKUP(D2123,'Dados Base'!$B:$K,8,FALSE)) * 100</f>
        <v>11.450928571428566</v>
      </c>
      <c r="AL2123" s="72">
        <f>(SUMIFS('Banco de Indicadores Mun. (2)'!I:I,'Banco de Indicadores Mun. (2)'!B:B,'Banco de Indicadores - Mun. (1)'!B2123,'Banco de Indicadores Mun. (2)'!A:A,'Banco de Indicadores - Mun. (1)'!A2123) / VLOOKUP(D2123,'Dados Base'!$B:$K,9,FALSE)) * 100</f>
        <v>6.0211455399061018</v>
      </c>
      <c r="AM2123" s="72">
        <f>(SUMIFS('Banco de Indicadores Mun. (2)'!J:J,'Banco de Indicadores Mun. (2)'!B:B,'Banco de Indicadores - Mun. (1)'!B2123,'Banco de Indicadores Mun. (2)'!A:A,'Banco de Indicadores - Mun. (1)'!A2123) / VLOOKUP(D2123,'Dados Base'!$B:$K,7,FALSE)) * 100</f>
        <v>14.340685393258424</v>
      </c>
      <c r="AN2123" s="72">
        <f>(SUMIFS('Banco de Indicadores Mun. (2)'!K:K,'Banco de Indicadores Mun. (2)'!B:B,'Banco de Indicadores - Mun. (1)'!B2123,'Banco de Indicadores Mun. (2)'!A:A,'Banco de Indicadores - Mun. (1)'!A2123) / VLOOKUP(D2123,'Dados Base'!$B:$K,10,FALSE)) * 100</f>
        <v>0.2688260869565216</v>
      </c>
      <c r="AO2123" s="21"/>
      <c r="AP2123" s="21">
        <v>0</v>
      </c>
      <c r="AQ2123" s="5">
        <v>0</v>
      </c>
      <c r="AR2123" s="9">
        <v>7.1</v>
      </c>
      <c r="AS2123" s="22">
        <v>84</v>
      </c>
      <c r="AT2123" s="22">
        <v>84.000000000000014</v>
      </c>
      <c r="AU2123" s="22">
        <v>76.296296296296305</v>
      </c>
      <c r="AV2123" s="23">
        <v>8.0299999999999994</v>
      </c>
      <c r="AW2123" s="12">
        <v>0</v>
      </c>
      <c r="AX2123" s="21">
        <v>0</v>
      </c>
      <c r="AY2123" s="116">
        <v>181.96611572980942</v>
      </c>
    </row>
    <row r="2124" spans="1:51" ht="15.75" x14ac:dyDescent="0.25">
      <c r="A2124" s="144">
        <v>2014</v>
      </c>
      <c r="B2124" s="77" t="s">
        <v>189</v>
      </c>
      <c r="C2124" s="78">
        <v>8</v>
      </c>
      <c r="D2124" s="77">
        <v>3516200</v>
      </c>
      <c r="E2124" s="78">
        <v>35162008</v>
      </c>
      <c r="F2124" s="78" t="str">
        <f t="shared" si="90"/>
        <v>351620082014</v>
      </c>
      <c r="G2124" s="89">
        <v>0.8925914414275482</v>
      </c>
      <c r="H2124" s="80">
        <f t="shared" si="89"/>
        <v>328640</v>
      </c>
      <c r="I2124" s="94">
        <v>322870</v>
      </c>
      <c r="J2124" s="95">
        <v>5770</v>
      </c>
      <c r="K2124" s="83">
        <f>(H2124)/VLOOKUP(D2124,'Dados Base'!$B:$K,6,FALSE)</f>
        <v>541.12261867518475</v>
      </c>
      <c r="L2124" s="88">
        <f t="shared" si="91"/>
        <v>98.244279454722488</v>
      </c>
      <c r="M2124" s="85">
        <v>3</v>
      </c>
      <c r="N2124" s="92">
        <v>0.78</v>
      </c>
      <c r="O2124" s="91">
        <v>306</v>
      </c>
      <c r="P2124" s="91" t="s">
        <v>691</v>
      </c>
      <c r="Q2124" s="91" t="s">
        <v>691</v>
      </c>
      <c r="R2124" s="91" t="s">
        <v>691</v>
      </c>
      <c r="S2124" s="91">
        <v>2796</v>
      </c>
      <c r="T2124" s="87" t="s">
        <v>691</v>
      </c>
      <c r="U2124" s="91">
        <v>4672</v>
      </c>
      <c r="V2124" s="91">
        <v>3230</v>
      </c>
      <c r="W2124" s="93">
        <v>0</v>
      </c>
      <c r="X2124" s="146">
        <v>1.1448003233333335</v>
      </c>
      <c r="Y2124" s="21">
        <v>300.14999999999998</v>
      </c>
      <c r="Z2124" s="147">
        <v>17127</v>
      </c>
      <c r="AA2124" s="147">
        <v>879</v>
      </c>
      <c r="AB2124" s="21">
        <v>14</v>
      </c>
      <c r="AC2124" s="21">
        <v>0</v>
      </c>
      <c r="AD2124" s="153">
        <f>VLOOKUP(D2124,'Dados Base'!$B:$K,9,FALSE)*31536000/VLOOKUP($F2124,F:H,MATCH(H2123,F2123:AF2123,0),FALSE)</f>
        <v>933.68208373904577</v>
      </c>
      <c r="AE2124" s="153">
        <f>VLOOKUP(D2124,'Dados Base'!$B:$K,10,FALSE)*31536000/VLOOKUP($F2124,F:H,MATCH(H2123,F2123:AF2123,0),FALSE)</f>
        <v>115.15092502434273</v>
      </c>
      <c r="AF2124" s="148">
        <v>99.99</v>
      </c>
      <c r="AG2124" s="21">
        <v>98.24</v>
      </c>
      <c r="AH2124" s="148">
        <v>100</v>
      </c>
      <c r="AI2124" s="148">
        <v>24.68</v>
      </c>
      <c r="AJ2124" s="148">
        <v>100</v>
      </c>
      <c r="AK2124" s="72">
        <f>(SUMIFS('Banco de Indicadores Mun. (2)'!I:I,'Banco de Indicadores Mun. (2)'!B:B,'Banco de Indicadores - Mun. (1)'!B2124,'Banco de Indicadores Mun. (2)'!A:A,'Banco de Indicadores - Mun. (1)'!A2124) / VLOOKUP(D2124,'Dados Base'!$B:$K,8,FALSE)) * 100</f>
        <v>7.5591672131147574</v>
      </c>
      <c r="AL2124" s="72">
        <f>(SUMIFS('Banco de Indicadores Mun. (2)'!I:I,'Banco de Indicadores Mun. (2)'!B:B,'Banco de Indicadores - Mun. (1)'!B2124,'Banco de Indicadores Mun. (2)'!A:A,'Banco de Indicadores - Mun. (1)'!A2124) / VLOOKUP(D2124,'Dados Base'!$B:$K,9,FALSE)) * 100</f>
        <v>2.3695231243576576</v>
      </c>
      <c r="AM2124" s="72">
        <f>(SUMIFS('Banco de Indicadores Mun. (2)'!J:J,'Banco de Indicadores Mun. (2)'!B:B,'Banco de Indicadores - Mun. (1)'!B2124,'Banco de Indicadores Mun. (2)'!A:A,'Banco de Indicadores - Mun. (1)'!A2124) / VLOOKUP(D2124,'Dados Base'!$B:$K,7,FALSE)) * 100</f>
        <v>11.498751351351357</v>
      </c>
      <c r="AN2124" s="72">
        <f>(SUMIFS('Banco de Indicadores Mun. (2)'!K:K,'Banco de Indicadores Mun. (2)'!B:B,'Banco de Indicadores - Mun. (1)'!B2124,'Banco de Indicadores Mun. (2)'!A:A,'Banco de Indicadores - Mun. (1)'!A2124) / VLOOKUP(D2124,'Dados Base'!$B:$K,10,FALSE)) * 100</f>
        <v>1.4856416666666674</v>
      </c>
      <c r="AO2124" s="21"/>
      <c r="AP2124" s="21">
        <v>0</v>
      </c>
      <c r="AQ2124" s="5">
        <v>0</v>
      </c>
      <c r="AR2124" s="9">
        <v>9.8000000000000007</v>
      </c>
      <c r="AS2124" s="22">
        <v>100</v>
      </c>
      <c r="AT2124" s="22">
        <v>100</v>
      </c>
      <c r="AU2124" s="22">
        <v>95.118293902032661</v>
      </c>
      <c r="AV2124" s="23">
        <v>10</v>
      </c>
      <c r="AW2124" s="12">
        <v>3</v>
      </c>
      <c r="AX2124" s="21">
        <v>0</v>
      </c>
      <c r="AY2124" s="116">
        <v>0.65899178101784639</v>
      </c>
    </row>
    <row r="2125" spans="1:51" ht="15.75" x14ac:dyDescent="0.25">
      <c r="A2125" s="144">
        <v>2014</v>
      </c>
      <c r="B2125" s="77" t="s">
        <v>190</v>
      </c>
      <c r="C2125" s="78">
        <v>6</v>
      </c>
      <c r="D2125" s="77">
        <v>3516309</v>
      </c>
      <c r="E2125" s="78">
        <v>35163096</v>
      </c>
      <c r="F2125" s="78" t="str">
        <f t="shared" si="90"/>
        <v>351630962014</v>
      </c>
      <c r="G2125" s="89">
        <v>1.3310653582144782</v>
      </c>
      <c r="H2125" s="80">
        <f t="shared" si="89"/>
        <v>162055</v>
      </c>
      <c r="I2125" s="94">
        <v>161726</v>
      </c>
      <c r="J2125" s="95">
        <v>329</v>
      </c>
      <c r="K2125" s="83">
        <f>(H2125)/VLOOKUP(D2125,'Dados Base'!$B:$K,6,FALSE)</f>
        <v>3296.4808787632223</v>
      </c>
      <c r="L2125" s="88">
        <f t="shared" si="91"/>
        <v>99.79698250593934</v>
      </c>
      <c r="M2125" s="85">
        <v>5</v>
      </c>
      <c r="N2125" s="92">
        <v>0.70299999999999996</v>
      </c>
      <c r="O2125" s="91" t="s">
        <v>693</v>
      </c>
      <c r="P2125" s="91" t="s">
        <v>691</v>
      </c>
      <c r="Q2125" s="91" t="s">
        <v>691</v>
      </c>
      <c r="R2125" s="91" t="s">
        <v>691</v>
      </c>
      <c r="S2125" s="91">
        <v>37</v>
      </c>
      <c r="T2125" s="87" t="s">
        <v>691</v>
      </c>
      <c r="U2125" s="91">
        <v>466</v>
      </c>
      <c r="V2125" s="91">
        <v>300</v>
      </c>
      <c r="W2125" s="93">
        <v>0</v>
      </c>
      <c r="X2125" s="146">
        <v>0.52566796945023142</v>
      </c>
      <c r="Y2125" s="21">
        <v>149.55000000000001</v>
      </c>
      <c r="Z2125" s="147">
        <v>0</v>
      </c>
      <c r="AA2125" s="147">
        <v>8973</v>
      </c>
      <c r="AB2125" s="21">
        <v>3</v>
      </c>
      <c r="AC2125" s="21">
        <v>0</v>
      </c>
      <c r="AD2125" s="153">
        <f>VLOOKUP(D2125,'Dados Base'!$B:$K,9,FALSE)*31536000/VLOOKUP($F2125,F:H,MATCH(H2124,F2124:AF2124,0),FALSE)</f>
        <v>138.16642497917374</v>
      </c>
      <c r="AE2125" s="153">
        <f>VLOOKUP(D2125,'Dados Base'!$B:$K,10,FALSE)*31536000/VLOOKUP($F2125,F:H,MATCH(H2124,F2124:AF2124,0),FALSE)</f>
        <v>19.460059856221655</v>
      </c>
      <c r="AF2125" s="148">
        <v>93.11</v>
      </c>
      <c r="AG2125" s="21" t="s">
        <v>692</v>
      </c>
      <c r="AH2125" s="148">
        <v>49.9</v>
      </c>
      <c r="AI2125" s="148">
        <v>47.07</v>
      </c>
      <c r="AJ2125" s="148">
        <v>93.3</v>
      </c>
      <c r="AK2125" s="72">
        <f>(SUMIFS('Banco de Indicadores Mun. (2)'!I:I,'Banco de Indicadores Mun. (2)'!B:B,'Banco de Indicadores - Mun. (1)'!B2125,'Banco de Indicadores Mun. (2)'!A:A,'Banco de Indicadores - Mun. (1)'!A2125) / VLOOKUP(D2125,'Dados Base'!$B:$K,8,FALSE)) * 100</f>
        <v>5.2031153846153853</v>
      </c>
      <c r="AL2125" s="72">
        <f>(SUMIFS('Banco de Indicadores Mun. (2)'!I:I,'Banco de Indicadores Mun. (2)'!B:B,'Banco de Indicadores - Mun. (1)'!B2125,'Banco de Indicadores Mun. (2)'!A:A,'Banco de Indicadores - Mun. (1)'!A2125) / VLOOKUP(D2125,'Dados Base'!$B:$K,9,FALSE)) * 100</f>
        <v>1.9053661971830991</v>
      </c>
      <c r="AM2125" s="72">
        <f>(SUMIFS('Banco de Indicadores Mun. (2)'!J:J,'Banco de Indicadores Mun. (2)'!B:B,'Banco de Indicadores - Mun. (1)'!B2125,'Banco de Indicadores Mun. (2)'!A:A,'Banco de Indicadores - Mun. (1)'!A2125) / VLOOKUP(D2125,'Dados Base'!$B:$K,7,FALSE)) * 100</f>
        <v>7.8973750000000011</v>
      </c>
      <c r="AN2125" s="72">
        <f>(SUMIFS('Banco de Indicadores Mun. (2)'!K:K,'Banco de Indicadores Mun. (2)'!B:B,'Banco de Indicadores - Mun. (1)'!B2125,'Banco de Indicadores Mun. (2)'!A:A,'Banco de Indicadores - Mun. (1)'!A2125) / VLOOKUP(D2125,'Dados Base'!$B:$K,10,FALSE)) * 100</f>
        <v>0.89229999999999987</v>
      </c>
      <c r="AO2125" s="21"/>
      <c r="AP2125" s="21">
        <v>0</v>
      </c>
      <c r="AQ2125" s="5">
        <v>1</v>
      </c>
      <c r="AR2125" s="9">
        <v>8.4</v>
      </c>
      <c r="AS2125" s="22">
        <v>38</v>
      </c>
      <c r="AT2125" s="22">
        <v>0</v>
      </c>
      <c r="AU2125" s="22">
        <v>0</v>
      </c>
      <c r="AV2125" s="23">
        <v>0.56999999999999995</v>
      </c>
      <c r="AW2125" s="12">
        <v>0</v>
      </c>
      <c r="AX2125" s="21">
        <v>0</v>
      </c>
      <c r="AY2125" s="116">
        <v>2.6710958452204815E-2</v>
      </c>
    </row>
    <row r="2126" spans="1:51" ht="15.75" x14ac:dyDescent="0.25">
      <c r="A2126" s="144">
        <v>2014</v>
      </c>
      <c r="B2126" s="77" t="s">
        <v>191</v>
      </c>
      <c r="C2126" s="78">
        <v>6</v>
      </c>
      <c r="D2126" s="77">
        <v>3516408</v>
      </c>
      <c r="E2126" s="78">
        <v>35164086</v>
      </c>
      <c r="F2126" s="78" t="str">
        <f t="shared" si="90"/>
        <v>351640862014</v>
      </c>
      <c r="G2126" s="89">
        <v>1.7562297303568952</v>
      </c>
      <c r="H2126" s="80">
        <f t="shared" si="89"/>
        <v>139981</v>
      </c>
      <c r="I2126" s="94">
        <v>128962</v>
      </c>
      <c r="J2126" s="95">
        <v>11019</v>
      </c>
      <c r="K2126" s="83">
        <f>(H2126)/VLOOKUP(D2126,'Dados Base'!$B:$K,6,FALSE)</f>
        <v>1045.1803180766071</v>
      </c>
      <c r="L2126" s="88">
        <f t="shared" si="91"/>
        <v>92.128217400932982</v>
      </c>
      <c r="M2126" s="85">
        <v>5</v>
      </c>
      <c r="N2126" s="92">
        <v>0.73099999999999998</v>
      </c>
      <c r="O2126" s="91">
        <v>7</v>
      </c>
      <c r="P2126" s="91" t="s">
        <v>691</v>
      </c>
      <c r="Q2126" s="91" t="s">
        <v>691</v>
      </c>
      <c r="R2126" s="91" t="s">
        <v>691</v>
      </c>
      <c r="S2126" s="91">
        <v>126</v>
      </c>
      <c r="T2126" s="87" t="s">
        <v>691</v>
      </c>
      <c r="U2126" s="91">
        <v>550</v>
      </c>
      <c r="V2126" s="91">
        <v>333</v>
      </c>
      <c r="W2126" s="93">
        <v>0</v>
      </c>
      <c r="X2126" s="146">
        <v>0.467719779017361</v>
      </c>
      <c r="Y2126" s="21">
        <v>119.25</v>
      </c>
      <c r="Z2126" s="147">
        <v>0</v>
      </c>
      <c r="AA2126" s="147">
        <v>7154</v>
      </c>
      <c r="AB2126" s="21">
        <v>10</v>
      </c>
      <c r="AC2126" s="21">
        <v>0</v>
      </c>
      <c r="AD2126" s="153">
        <f>VLOOKUP(D2126,'Dados Base'!$B:$K,9,FALSE)*31536000/VLOOKUP($F2126,F:H,MATCH(H2125,F2125:AF2125,0),FALSE)</f>
        <v>441.56392653288663</v>
      </c>
      <c r="AE2126" s="153">
        <f>VLOOKUP(D2126,'Dados Base'!$B:$K,10,FALSE)*31536000/VLOOKUP($F2126,F:H,MATCH(H2125,F2125:AF2125,0),FALSE)</f>
        <v>60.827683757081303</v>
      </c>
      <c r="AF2126" s="148">
        <v>95.91</v>
      </c>
      <c r="AG2126" s="21">
        <v>100</v>
      </c>
      <c r="AH2126" s="148">
        <v>64.489999999999995</v>
      </c>
      <c r="AI2126" s="148">
        <v>23.92</v>
      </c>
      <c r="AJ2126" s="148">
        <v>100</v>
      </c>
      <c r="AK2126" s="72">
        <f>(SUMIFS('Banco de Indicadores Mun. (2)'!I:I,'Banco de Indicadores Mun. (2)'!B:B,'Banco de Indicadores - Mun. (1)'!B2126,'Banco de Indicadores Mun. (2)'!A:A,'Banco de Indicadores - Mun. (1)'!A2126) / VLOOKUP(D2126,'Dados Base'!$B:$K,8,FALSE)) * 100</f>
        <v>12.650835616438355</v>
      </c>
      <c r="AL2126" s="72">
        <f>(SUMIFS('Banco de Indicadores Mun. (2)'!I:I,'Banco de Indicadores Mun. (2)'!B:B,'Banco de Indicadores - Mun. (1)'!B2126,'Banco de Indicadores Mun. (2)'!A:A,'Banco de Indicadores - Mun. (1)'!A2126) / VLOOKUP(D2126,'Dados Base'!$B:$K,9,FALSE)) * 100</f>
        <v>4.7117908163265305</v>
      </c>
      <c r="AM2126" s="72">
        <f>(SUMIFS('Banco de Indicadores Mun. (2)'!J:J,'Banco de Indicadores Mun. (2)'!B:B,'Banco de Indicadores - Mun. (1)'!B2126,'Banco de Indicadores Mun. (2)'!A:A,'Banco de Indicadores - Mun. (1)'!A2126) / VLOOKUP(D2126,'Dados Base'!$B:$K,7,FALSE)) * 100</f>
        <v>16.983326086956517</v>
      </c>
      <c r="AN2126" s="72">
        <f>(SUMIFS('Banco de Indicadores Mun. (2)'!K:K,'Banco de Indicadores Mun. (2)'!B:B,'Banco de Indicadores - Mun. (1)'!B2126,'Banco de Indicadores Mun. (2)'!A:A,'Banco de Indicadores - Mun. (1)'!A2126) / VLOOKUP(D2126,'Dados Base'!$B:$K,10,FALSE)) * 100</f>
        <v>5.2695555555555567</v>
      </c>
      <c r="AO2126" s="21"/>
      <c r="AP2126" s="21">
        <v>0</v>
      </c>
      <c r="AQ2126" s="5">
        <v>2</v>
      </c>
      <c r="AR2126" s="9">
        <v>8.4</v>
      </c>
      <c r="AS2126" s="22">
        <v>59</v>
      </c>
      <c r="AT2126" s="22">
        <v>0</v>
      </c>
      <c r="AU2126" s="22">
        <v>0</v>
      </c>
      <c r="AV2126" s="23">
        <v>0.89</v>
      </c>
      <c r="AW2126" s="12">
        <v>0</v>
      </c>
      <c r="AX2126" s="21">
        <v>0</v>
      </c>
      <c r="AY2126" s="116">
        <v>11.332091711344185</v>
      </c>
    </row>
    <row r="2127" spans="1:51" ht="15.75" x14ac:dyDescent="0.25">
      <c r="A2127" s="144">
        <v>2014</v>
      </c>
      <c r="B2127" s="77" t="s">
        <v>192</v>
      </c>
      <c r="C2127" s="78">
        <v>20</v>
      </c>
      <c r="D2127" s="77">
        <v>3516507</v>
      </c>
      <c r="E2127" s="78">
        <v>351650720</v>
      </c>
      <c r="F2127" s="78" t="str">
        <f t="shared" si="90"/>
        <v>3516507202014</v>
      </c>
      <c r="G2127" s="89">
        <v>-5.9001570783911994E-2</v>
      </c>
      <c r="H2127" s="80">
        <f t="shared" si="89"/>
        <v>2703</v>
      </c>
      <c r="I2127" s="94">
        <v>2320</v>
      </c>
      <c r="J2127" s="95">
        <v>383</v>
      </c>
      <c r="K2127" s="83">
        <f>(H2127)/VLOOKUP(D2127,'Dados Base'!$B:$K,6,FALSE)</f>
        <v>19.512019057243918</v>
      </c>
      <c r="L2127" s="88">
        <f t="shared" si="91"/>
        <v>85.830558638549761</v>
      </c>
      <c r="M2127" s="85">
        <v>3</v>
      </c>
      <c r="N2127" s="92">
        <v>0.76300000000000001</v>
      </c>
      <c r="O2127" s="91">
        <v>23</v>
      </c>
      <c r="P2127" s="91" t="s">
        <v>691</v>
      </c>
      <c r="Q2127" s="91" t="s">
        <v>691</v>
      </c>
      <c r="R2127" s="91" t="s">
        <v>691</v>
      </c>
      <c r="S2127" s="91">
        <v>12</v>
      </c>
      <c r="T2127" s="87" t="s">
        <v>691</v>
      </c>
      <c r="U2127" s="91">
        <v>15</v>
      </c>
      <c r="V2127" s="91">
        <v>22</v>
      </c>
      <c r="W2127" s="93">
        <v>0</v>
      </c>
      <c r="X2127" s="146">
        <v>6.0423312500000005E-3</v>
      </c>
      <c r="Y2127" s="21">
        <v>1.63</v>
      </c>
      <c r="Z2127" s="147">
        <v>98</v>
      </c>
      <c r="AA2127" s="147">
        <v>28</v>
      </c>
      <c r="AB2127" s="21">
        <v>0</v>
      </c>
      <c r="AC2127" s="21">
        <v>0</v>
      </c>
      <c r="AD2127" s="153">
        <f>VLOOKUP(D2127,'Dados Base'!$B:$K,9,FALSE)*31536000/VLOOKUP($F2127,F:H,MATCH(H2126,F2126:AF2126,0),FALSE)</f>
        <v>12367.058823529413</v>
      </c>
      <c r="AE2127" s="153">
        <f>VLOOKUP(D2127,'Dados Base'!$B:$K,10,FALSE)*31536000/VLOOKUP($F2127,F:H,MATCH(H2126,F2126:AF2126,0),FALSE)</f>
        <v>1516.7147613762486</v>
      </c>
      <c r="AF2127" s="148">
        <v>85.84</v>
      </c>
      <c r="AG2127" s="21">
        <v>83.33</v>
      </c>
      <c r="AH2127" s="148">
        <v>85.84</v>
      </c>
      <c r="AI2127" s="148">
        <v>9.49</v>
      </c>
      <c r="AJ2127" s="148">
        <v>100</v>
      </c>
      <c r="AK2127" s="72">
        <f>(SUMIFS('Banco de Indicadores Mun. (2)'!I:I,'Banco de Indicadores Mun. (2)'!B:B,'Banco de Indicadores - Mun. (1)'!B2127,'Banco de Indicadores Mun. (2)'!A:A,'Banco de Indicadores - Mun. (1)'!A2127) / VLOOKUP(D2127,'Dados Base'!$B:$K,8,FALSE)) * 100</f>
        <v>4.0956363636363635</v>
      </c>
      <c r="AL2127" s="72">
        <f>(SUMIFS('Banco de Indicadores Mun. (2)'!I:I,'Banco de Indicadores Mun. (2)'!B:B,'Banco de Indicadores - Mun. (1)'!B2127,'Banco de Indicadores Mun. (2)'!A:A,'Banco de Indicadores - Mun. (1)'!A2127) / VLOOKUP(D2127,'Dados Base'!$B:$K,9,FALSE)) * 100</f>
        <v>1.700075471698113</v>
      </c>
      <c r="AM2127" s="72">
        <f>(SUMIFS('Banco de Indicadores Mun. (2)'!J:J,'Banco de Indicadores Mun. (2)'!B:B,'Banco de Indicadores - Mun. (1)'!B2127,'Banco de Indicadores Mun. (2)'!A:A,'Banco de Indicadores - Mun. (1)'!A2127) / VLOOKUP(D2127,'Dados Base'!$B:$K,7,FALSE)) * 100</f>
        <v>4.819</v>
      </c>
      <c r="AN2127" s="72">
        <f>(SUMIFS('Banco de Indicadores Mun. (2)'!K:K,'Banco de Indicadores Mun. (2)'!B:B,'Banco de Indicadores - Mun. (1)'!B2127,'Banco de Indicadores Mun. (2)'!A:A,'Banco de Indicadores - Mun. (1)'!A2127) / VLOOKUP(D2127,'Dados Base'!$B:$K,10,FALSE)) * 100</f>
        <v>2.3706923076923081</v>
      </c>
      <c r="AO2127" s="21"/>
      <c r="AP2127" s="21">
        <v>0</v>
      </c>
      <c r="AQ2127" s="5">
        <v>0</v>
      </c>
      <c r="AR2127" s="9">
        <v>8</v>
      </c>
      <c r="AS2127" s="22">
        <v>100</v>
      </c>
      <c r="AT2127" s="22">
        <v>100</v>
      </c>
      <c r="AU2127" s="22">
        <v>77.777777777777771</v>
      </c>
      <c r="AV2127" s="23">
        <v>8.07</v>
      </c>
      <c r="AW2127" s="12">
        <v>0</v>
      </c>
      <c r="AX2127" s="21">
        <v>0</v>
      </c>
      <c r="AY2127" s="116">
        <v>45.77295201259944</v>
      </c>
    </row>
    <row r="2128" spans="1:51" ht="15.75" x14ac:dyDescent="0.25">
      <c r="A2128" s="144">
        <v>2014</v>
      </c>
      <c r="B2128" s="77" t="s">
        <v>193</v>
      </c>
      <c r="C2128" s="78">
        <v>17</v>
      </c>
      <c r="D2128" s="77">
        <v>3516606</v>
      </c>
      <c r="E2128" s="78">
        <v>351660617</v>
      </c>
      <c r="F2128" s="78" t="str">
        <f t="shared" si="90"/>
        <v>3516606172014</v>
      </c>
      <c r="G2128" s="89">
        <v>-1.0597303253453982</v>
      </c>
      <c r="H2128" s="80">
        <f t="shared" si="89"/>
        <v>6787</v>
      </c>
      <c r="I2128" s="94">
        <v>5143</v>
      </c>
      <c r="J2128" s="95">
        <v>1644</v>
      </c>
      <c r="K2128" s="83">
        <f>(H2128)/VLOOKUP(D2128,'Dados Base'!$B:$K,6,FALSE)</f>
        <v>19.07585935523764</v>
      </c>
      <c r="L2128" s="88">
        <f t="shared" si="91"/>
        <v>75.777221158096367</v>
      </c>
      <c r="M2128" s="85">
        <v>4</v>
      </c>
      <c r="N2128" s="92">
        <v>0.70899999999999996</v>
      </c>
      <c r="O2128" s="91">
        <v>120</v>
      </c>
      <c r="P2128" s="91" t="s">
        <v>691</v>
      </c>
      <c r="Q2128" s="91" t="s">
        <v>691</v>
      </c>
      <c r="R2128" s="91" t="s">
        <v>691</v>
      </c>
      <c r="S2128" s="91">
        <v>23</v>
      </c>
      <c r="T2128" s="87" t="s">
        <v>691</v>
      </c>
      <c r="U2128" s="91">
        <v>52</v>
      </c>
      <c r="V2128" s="91">
        <v>38</v>
      </c>
      <c r="W2128" s="93">
        <v>0</v>
      </c>
      <c r="X2128" s="146">
        <v>1.3172789322916668E-2</v>
      </c>
      <c r="Y2128" s="21">
        <v>3.63</v>
      </c>
      <c r="Z2128" s="147">
        <v>246</v>
      </c>
      <c r="AA2128" s="147">
        <v>34</v>
      </c>
      <c r="AB2128" s="21">
        <v>1</v>
      </c>
      <c r="AC2128" s="21">
        <v>1</v>
      </c>
      <c r="AD2128" s="153">
        <f>VLOOKUP(D2128,'Dados Base'!$B:$K,9,FALSE)*31536000/VLOOKUP($F2128,F:H,MATCH(H2127,F2127:AF2127,0),FALSE)</f>
        <v>14497.174009135111</v>
      </c>
      <c r="AE2128" s="153">
        <f>VLOOKUP(D2128,'Dados Base'!$B:$K,10,FALSE)*31536000/VLOOKUP($F2128,F:H,MATCH(H2127,F2127:AF2127,0),FALSE)</f>
        <v>1579.8202445852367</v>
      </c>
      <c r="AF2128" s="148">
        <v>74.53</v>
      </c>
      <c r="AG2128" s="21">
        <v>100</v>
      </c>
      <c r="AH2128" s="148">
        <v>73.98</v>
      </c>
      <c r="AI2128" s="148">
        <v>31.25</v>
      </c>
      <c r="AJ2128" s="148">
        <v>100</v>
      </c>
      <c r="AK2128" s="72">
        <f>(SUMIFS('Banco de Indicadores Mun. (2)'!I:I,'Banco de Indicadores Mun. (2)'!B:B,'Banco de Indicadores - Mun. (1)'!B2128,'Banco de Indicadores Mun. (2)'!A:A,'Banco de Indicadores - Mun. (1)'!A2128) / VLOOKUP(D2128,'Dados Base'!$B:$K,8,FALSE)) * 100</f>
        <v>11.30576282051282</v>
      </c>
      <c r="AL2128" s="72">
        <f>(SUMIFS('Banco de Indicadores Mun. (2)'!I:I,'Banco de Indicadores Mun. (2)'!B:B,'Banco de Indicadores - Mun. (1)'!B2128,'Banco de Indicadores Mun. (2)'!A:A,'Banco de Indicadores - Mun. (1)'!A2128) / VLOOKUP(D2128,'Dados Base'!$B:$K,9,FALSE)) * 100</f>
        <v>5.65288141025641</v>
      </c>
      <c r="AM2128" s="72">
        <f>(SUMIFS('Banco de Indicadores Mun. (2)'!J:J,'Banco de Indicadores Mun. (2)'!B:B,'Banco de Indicadores - Mun. (1)'!B2128,'Banco de Indicadores Mun. (2)'!A:A,'Banco de Indicadores - Mun. (1)'!A2128) / VLOOKUP(D2128,'Dados Base'!$B:$K,7,FALSE)) * 100</f>
        <v>9.8677213114754103</v>
      </c>
      <c r="AN2128" s="72">
        <f>(SUMIFS('Banco de Indicadores Mun. (2)'!K:K,'Banco de Indicadores Mun. (2)'!B:B,'Banco de Indicadores - Mun. (1)'!B2128,'Banco de Indicadores Mun. (2)'!A:A,'Banco de Indicadores - Mun. (1)'!A2128) / VLOOKUP(D2128,'Dados Base'!$B:$K,10,FALSE)) * 100</f>
        <v>16.465794117647054</v>
      </c>
      <c r="AO2128" s="21"/>
      <c r="AP2128" s="21">
        <v>0</v>
      </c>
      <c r="AQ2128" s="5">
        <v>0</v>
      </c>
      <c r="AR2128" s="9">
        <v>7.6</v>
      </c>
      <c r="AS2128" s="22">
        <v>100</v>
      </c>
      <c r="AT2128" s="22">
        <v>100</v>
      </c>
      <c r="AU2128" s="22">
        <v>87.857142857142861</v>
      </c>
      <c r="AV2128" s="23">
        <v>9.5</v>
      </c>
      <c r="AW2128" s="12">
        <v>0</v>
      </c>
      <c r="AX2128" s="21">
        <v>1</v>
      </c>
      <c r="AY2128" s="116">
        <v>127.26005266765661</v>
      </c>
    </row>
    <row r="2129" spans="1:51" ht="15.75" x14ac:dyDescent="0.25">
      <c r="A2129" s="144">
        <v>2014</v>
      </c>
      <c r="B2129" s="77" t="s">
        <v>194</v>
      </c>
      <c r="C2129" s="78">
        <v>20</v>
      </c>
      <c r="D2129" s="77">
        <v>3516705</v>
      </c>
      <c r="E2129" s="78">
        <v>351670520</v>
      </c>
      <c r="F2129" s="78" t="str">
        <f t="shared" si="90"/>
        <v>3516705202014</v>
      </c>
      <c r="G2129" s="89">
        <v>-0.10559820554403299</v>
      </c>
      <c r="H2129" s="80">
        <f t="shared" si="89"/>
        <v>42838</v>
      </c>
      <c r="I2129" s="94">
        <v>39551</v>
      </c>
      <c r="J2129" s="95">
        <v>3287</v>
      </c>
      <c r="K2129" s="83">
        <f>(H2129)/VLOOKUP(D2129,'Dados Base'!$B:$K,6,FALSE)</f>
        <v>77.078647642010182</v>
      </c>
      <c r="L2129" s="88">
        <f t="shared" si="91"/>
        <v>92.326906018021376</v>
      </c>
      <c r="M2129" s="85">
        <v>4</v>
      </c>
      <c r="N2129" s="92">
        <v>0.76900000000000002</v>
      </c>
      <c r="O2129" s="91">
        <v>327</v>
      </c>
      <c r="P2129" s="91" t="s">
        <v>691</v>
      </c>
      <c r="Q2129" s="91" t="s">
        <v>691</v>
      </c>
      <c r="R2129" s="91" t="s">
        <v>691</v>
      </c>
      <c r="S2129" s="91">
        <v>179</v>
      </c>
      <c r="T2129" s="87" t="s">
        <v>691</v>
      </c>
      <c r="U2129" s="91">
        <v>530</v>
      </c>
      <c r="V2129" s="91">
        <v>332</v>
      </c>
      <c r="W2129" s="93">
        <v>0</v>
      </c>
      <c r="X2129" s="146">
        <v>0.11853185354166666</v>
      </c>
      <c r="Y2129" s="21">
        <v>32.36</v>
      </c>
      <c r="Z2129" s="147">
        <v>1870</v>
      </c>
      <c r="AA2129" s="147">
        <v>315</v>
      </c>
      <c r="AB2129" s="21">
        <v>1</v>
      </c>
      <c r="AC2129" s="21">
        <v>0</v>
      </c>
      <c r="AD2129" s="153">
        <f>VLOOKUP(D2129,'Dados Base'!$B:$K,9,FALSE)*31536000/VLOOKUP($F2129,F:H,MATCH(H2128,F2128:AF2128,0),FALSE)</f>
        <v>3062.4622998272562</v>
      </c>
      <c r="AE2129" s="153">
        <f>VLOOKUP(D2129,'Dados Base'!$B:$K,10,FALSE)*31536000/VLOOKUP($F2129,F:H,MATCH(H2128,F2128:AF2128,0),FALSE)</f>
        <v>360.72272281619121</v>
      </c>
      <c r="AF2129" s="148">
        <v>90.9</v>
      </c>
      <c r="AG2129" s="21">
        <v>100</v>
      </c>
      <c r="AH2129" s="148">
        <v>90.9</v>
      </c>
      <c r="AI2129" s="148">
        <v>29.59</v>
      </c>
      <c r="AJ2129" s="148">
        <v>100</v>
      </c>
      <c r="AK2129" s="72">
        <f>(SUMIFS('Banco de Indicadores Mun. (2)'!I:I,'Banco de Indicadores Mun. (2)'!B:B,'Banco de Indicadores - Mun. (1)'!B2129,'Banco de Indicadores Mun. (2)'!A:A,'Banco de Indicadores - Mun. (1)'!A2129) / VLOOKUP(D2129,'Dados Base'!$B:$K,8,FALSE)) * 100</f>
        <v>10.642163043478261</v>
      </c>
      <c r="AL2129" s="72">
        <f>(SUMIFS('Banco de Indicadores Mun. (2)'!I:I,'Banco de Indicadores Mun. (2)'!B:B,'Banco de Indicadores - Mun. (1)'!B2129,'Banco de Indicadores Mun. (2)'!A:A,'Banco de Indicadores - Mun. (1)'!A2129) / VLOOKUP(D2129,'Dados Base'!$B:$K,9,FALSE)) * 100</f>
        <v>4.7071105769230766</v>
      </c>
      <c r="AM2129" s="72">
        <f>(SUMIFS('Banco de Indicadores Mun. (2)'!J:J,'Banco de Indicadores Mun. (2)'!B:B,'Banco de Indicadores - Mun. (1)'!B2129,'Banco de Indicadores Mun. (2)'!A:A,'Banco de Indicadores - Mun. (1)'!A2129) / VLOOKUP(D2129,'Dados Base'!$B:$K,7,FALSE)) * 100</f>
        <v>12.857014814814812</v>
      </c>
      <c r="AN2129" s="72">
        <f>(SUMIFS('Banco de Indicadores Mun. (2)'!K:K,'Banco de Indicadores Mun. (2)'!B:B,'Banco de Indicadores - Mun. (1)'!B2129,'Banco de Indicadores Mun. (2)'!A:A,'Banco de Indicadores - Mun. (1)'!A2129) / VLOOKUP(D2129,'Dados Base'!$B:$K,10,FALSE)) * 100</f>
        <v>4.5400204081632651</v>
      </c>
      <c r="AO2129" s="21"/>
      <c r="AP2129" s="21">
        <v>0</v>
      </c>
      <c r="AQ2129" s="5">
        <v>0</v>
      </c>
      <c r="AR2129" s="9">
        <v>7.5</v>
      </c>
      <c r="AS2129" s="22">
        <v>100</v>
      </c>
      <c r="AT2129" s="22">
        <v>100</v>
      </c>
      <c r="AU2129" s="22">
        <v>85.583524027459958</v>
      </c>
      <c r="AV2129" s="23">
        <v>9.5</v>
      </c>
      <c r="AW2129" s="12">
        <v>0</v>
      </c>
      <c r="AX2129" s="21">
        <v>0</v>
      </c>
      <c r="AY2129" s="116">
        <v>40.325364352201717</v>
      </c>
    </row>
    <row r="2130" spans="1:51" ht="15.75" x14ac:dyDescent="0.25">
      <c r="A2130" s="144">
        <v>2014</v>
      </c>
      <c r="B2130" s="77" t="s">
        <v>195</v>
      </c>
      <c r="C2130" s="78">
        <v>19</v>
      </c>
      <c r="D2130" s="77">
        <v>3516804</v>
      </c>
      <c r="E2130" s="78">
        <v>351680419</v>
      </c>
      <c r="F2130" s="78" t="str">
        <f t="shared" si="90"/>
        <v>3516804192014</v>
      </c>
      <c r="G2130" s="89">
        <v>1.5931264157523772</v>
      </c>
      <c r="H2130" s="80">
        <f t="shared" si="89"/>
        <v>4446</v>
      </c>
      <c r="I2130" s="94">
        <v>4073</v>
      </c>
      <c r="J2130" s="95">
        <v>373</v>
      </c>
      <c r="K2130" s="83">
        <f>(H2130)/VLOOKUP(D2130,'Dados Base'!$B:$K,6,FALSE)</f>
        <v>24.587988054418759</v>
      </c>
      <c r="L2130" s="88">
        <f t="shared" si="91"/>
        <v>91.610436347278451</v>
      </c>
      <c r="M2130" s="85">
        <v>4</v>
      </c>
      <c r="N2130" s="92">
        <v>0.72299999999999998</v>
      </c>
      <c r="O2130" s="91">
        <v>38</v>
      </c>
      <c r="P2130" s="91" t="s">
        <v>691</v>
      </c>
      <c r="Q2130" s="91" t="s">
        <v>691</v>
      </c>
      <c r="R2130" s="91" t="s">
        <v>691</v>
      </c>
      <c r="S2130" s="91">
        <v>3</v>
      </c>
      <c r="T2130" s="87" t="s">
        <v>691</v>
      </c>
      <c r="U2130" s="91">
        <v>22</v>
      </c>
      <c r="V2130" s="91">
        <v>17</v>
      </c>
      <c r="W2130" s="93">
        <v>0</v>
      </c>
      <c r="X2130" s="146">
        <v>1.018411875E-2</v>
      </c>
      <c r="Y2130" s="21">
        <v>2.84</v>
      </c>
      <c r="Z2130" s="147">
        <v>178</v>
      </c>
      <c r="AA2130" s="147">
        <v>41</v>
      </c>
      <c r="AB2130" s="21">
        <v>1</v>
      </c>
      <c r="AC2130" s="21">
        <v>0</v>
      </c>
      <c r="AD2130" s="153">
        <f>VLOOKUP(D2130,'Dados Base'!$B:$K,9,FALSE)*31536000/VLOOKUP($F2130,F:H,MATCH(H2129,F2129:AF2129,0),FALSE)</f>
        <v>9362.9149797570844</v>
      </c>
      <c r="AE2130" s="153">
        <f>VLOOKUP(D2130,'Dados Base'!$B:$K,10,FALSE)*31536000/VLOOKUP($F2130,F:H,MATCH(H2129,F2129:AF2129,0),FALSE)</f>
        <v>780.24291497975696</v>
      </c>
      <c r="AF2130" s="148">
        <v>87.96</v>
      </c>
      <c r="AG2130" s="21">
        <v>89.57</v>
      </c>
      <c r="AH2130" s="148">
        <v>86.17</v>
      </c>
      <c r="AI2130" s="148">
        <v>12.05</v>
      </c>
      <c r="AJ2130" s="148">
        <v>98.2</v>
      </c>
      <c r="AK2130" s="72">
        <f>(SUMIFS('Banco de Indicadores Mun. (2)'!I:I,'Banco de Indicadores Mun. (2)'!B:B,'Banco de Indicadores - Mun. (1)'!B2130,'Banco de Indicadores Mun. (2)'!A:A,'Banco de Indicadores - Mun. (1)'!A2130) / VLOOKUP(D2130,'Dados Base'!$B:$K,8,FALSE)) * 100</f>
        <v>14.975547619047621</v>
      </c>
      <c r="AL2130" s="72">
        <f>(SUMIFS('Banco de Indicadores Mun. (2)'!I:I,'Banco de Indicadores Mun. (2)'!B:B,'Banco de Indicadores - Mun. (1)'!B2130,'Banco de Indicadores Mun. (2)'!A:A,'Banco de Indicadores - Mun. (1)'!A2130) / VLOOKUP(D2130,'Dados Base'!$B:$K,9,FALSE)) * 100</f>
        <v>4.76494696969697</v>
      </c>
      <c r="AM2130" s="72">
        <f>(SUMIFS('Banco de Indicadores Mun. (2)'!J:J,'Banco de Indicadores Mun. (2)'!B:B,'Banco de Indicadores - Mun. (1)'!B2130,'Banco de Indicadores Mun. (2)'!A:A,'Banco de Indicadores - Mun. (1)'!A2130) / VLOOKUP(D2130,'Dados Base'!$B:$K,7,FALSE)) * 100</f>
        <v>17.433290322580646</v>
      </c>
      <c r="AN2130" s="72">
        <f>(SUMIFS('Banco de Indicadores Mun. (2)'!K:K,'Banco de Indicadores Mun. (2)'!B:B,'Banco de Indicadores - Mun. (1)'!B2130,'Banco de Indicadores Mun. (2)'!A:A,'Banco de Indicadores - Mun. (1)'!A2130) / VLOOKUP(D2130,'Dados Base'!$B:$K,10,FALSE)) * 100</f>
        <v>8.0491818181818182</v>
      </c>
      <c r="AO2130" s="21"/>
      <c r="AP2130" s="21">
        <v>0</v>
      </c>
      <c r="AQ2130" s="5">
        <v>0</v>
      </c>
      <c r="AR2130" s="9">
        <v>7.2</v>
      </c>
      <c r="AS2130" s="22">
        <v>99</v>
      </c>
      <c r="AT2130" s="22">
        <v>99</v>
      </c>
      <c r="AU2130" s="22">
        <v>81.278538812785385</v>
      </c>
      <c r="AV2130" s="23">
        <v>9.69</v>
      </c>
      <c r="AW2130" s="12">
        <v>0</v>
      </c>
      <c r="AX2130" s="21">
        <v>0</v>
      </c>
      <c r="AY2130" s="116">
        <v>84.696289654851086</v>
      </c>
    </row>
    <row r="2131" spans="1:51" ht="15.75" x14ac:dyDescent="0.25">
      <c r="A2131" s="144">
        <v>2014</v>
      </c>
      <c r="B2131" s="77" t="s">
        <v>196</v>
      </c>
      <c r="C2131" s="78">
        <v>13</v>
      </c>
      <c r="D2131" s="77">
        <v>3516853</v>
      </c>
      <c r="E2131" s="78">
        <v>351685313</v>
      </c>
      <c r="F2131" s="78" t="str">
        <f t="shared" si="90"/>
        <v>3516853132014</v>
      </c>
      <c r="G2131" s="89">
        <v>0.5595461654245959</v>
      </c>
      <c r="H2131" s="80">
        <f t="shared" si="89"/>
        <v>4496</v>
      </c>
      <c r="I2131" s="94">
        <v>3817</v>
      </c>
      <c r="J2131" s="95">
        <v>679</v>
      </c>
      <c r="K2131" s="83">
        <f>(H2131)/VLOOKUP(D2131,'Dados Base'!$B:$K,6,FALSE)</f>
        <v>18.44815559476427</v>
      </c>
      <c r="L2131" s="88">
        <f t="shared" si="91"/>
        <v>84.89768683274022</v>
      </c>
      <c r="M2131" s="85">
        <v>2</v>
      </c>
      <c r="N2131" s="92">
        <v>0.71899999999999997</v>
      </c>
      <c r="O2131" s="91">
        <v>37</v>
      </c>
      <c r="P2131" s="91" t="s">
        <v>691</v>
      </c>
      <c r="Q2131" s="91" t="s">
        <v>691</v>
      </c>
      <c r="R2131" s="91" t="s">
        <v>691</v>
      </c>
      <c r="S2131" s="91">
        <v>8</v>
      </c>
      <c r="T2131" s="87" t="s">
        <v>691</v>
      </c>
      <c r="U2131" s="91">
        <v>30</v>
      </c>
      <c r="V2131" s="91">
        <v>26</v>
      </c>
      <c r="W2131" s="93">
        <v>0</v>
      </c>
      <c r="X2131" s="146">
        <v>1.1640425000000001E-2</v>
      </c>
      <c r="Y2131" s="21">
        <v>2.64</v>
      </c>
      <c r="Z2131" s="147">
        <v>0</v>
      </c>
      <c r="AA2131" s="147">
        <v>204</v>
      </c>
      <c r="AB2131" s="21">
        <v>0</v>
      </c>
      <c r="AC2131" s="21">
        <v>0</v>
      </c>
      <c r="AD2131" s="153">
        <f>VLOOKUP(D2131,'Dados Base'!$B:$K,9,FALSE)*31536000/VLOOKUP($F2131,F:H,MATCH(H2130,F2130:AF2130,0),FALSE)</f>
        <v>14028.469750889679</v>
      </c>
      <c r="AE2131" s="153">
        <f>VLOOKUP(D2131,'Dados Base'!$B:$K,10,FALSE)*31536000/VLOOKUP($F2131,F:H,MATCH(H2130,F2130:AF2130,0),FALSE)</f>
        <v>1402.8469750889683</v>
      </c>
      <c r="AF2131" s="148">
        <v>99.42</v>
      </c>
      <c r="AG2131" s="21">
        <v>100</v>
      </c>
      <c r="AH2131" s="148">
        <v>99.42</v>
      </c>
      <c r="AI2131" s="148">
        <v>50</v>
      </c>
      <c r="AJ2131" s="148">
        <v>92.79</v>
      </c>
      <c r="AK2131" s="72">
        <f>(SUMIFS('Banco de Indicadores Mun. (2)'!I:I,'Banco de Indicadores Mun. (2)'!B:B,'Banco de Indicadores - Mun. (1)'!B2131,'Banco de Indicadores Mun. (2)'!A:A,'Banco de Indicadores - Mun. (1)'!A2131) / VLOOKUP(D2131,'Dados Base'!$B:$K,8,FALSE)) * 100</f>
        <v>58.160844660194201</v>
      </c>
      <c r="AL2131" s="72">
        <f>(SUMIFS('Banco de Indicadores Mun. (2)'!I:I,'Banco de Indicadores Mun. (2)'!B:B,'Banco de Indicadores - Mun. (1)'!B2131,'Banco de Indicadores Mun. (2)'!A:A,'Banco de Indicadores - Mun. (1)'!A2131) / VLOOKUP(D2131,'Dados Base'!$B:$K,9,FALSE)) * 100</f>
        <v>29.952835000000011</v>
      </c>
      <c r="AM2131" s="72">
        <f>(SUMIFS('Banco de Indicadores Mun. (2)'!J:J,'Banco de Indicadores Mun. (2)'!B:B,'Banco de Indicadores - Mun. (1)'!B2131,'Banco de Indicadores Mun. (2)'!A:A,'Banco de Indicadores - Mun. (1)'!A2131) / VLOOKUP(D2131,'Dados Base'!$B:$K,7,FALSE)) * 100</f>
        <v>46.091385542168702</v>
      </c>
      <c r="AN2131" s="72">
        <f>(SUMIFS('Banco de Indicadores Mun. (2)'!K:K,'Banco de Indicadores Mun. (2)'!B:B,'Banco de Indicadores - Mun. (1)'!B2131,'Banco de Indicadores Mun. (2)'!A:A,'Banco de Indicadores - Mun. (1)'!A2131) / VLOOKUP(D2131,'Dados Base'!$B:$K,10,FALSE)) * 100</f>
        <v>108.24909999999994</v>
      </c>
      <c r="AO2131" s="21"/>
      <c r="AP2131" s="21">
        <v>0</v>
      </c>
      <c r="AQ2131" s="5">
        <v>0</v>
      </c>
      <c r="AR2131" s="9">
        <v>8.5</v>
      </c>
      <c r="AS2131" s="22">
        <v>100</v>
      </c>
      <c r="AT2131" s="22">
        <v>0</v>
      </c>
      <c r="AU2131" s="22">
        <v>0</v>
      </c>
      <c r="AV2131" s="23">
        <v>1.5</v>
      </c>
      <c r="AW2131" s="12">
        <v>0</v>
      </c>
      <c r="AX2131" s="21">
        <v>0</v>
      </c>
      <c r="AY2131" s="116">
        <v>159.91612235929614</v>
      </c>
    </row>
    <row r="2132" spans="1:51" ht="15.75" x14ac:dyDescent="0.25">
      <c r="A2132" s="144">
        <v>2014</v>
      </c>
      <c r="B2132" s="77" t="s">
        <v>197</v>
      </c>
      <c r="C2132" s="78">
        <v>18</v>
      </c>
      <c r="D2132" s="77">
        <v>3516903</v>
      </c>
      <c r="E2132" s="78">
        <v>351690318</v>
      </c>
      <c r="F2132" s="78" t="str">
        <f t="shared" si="90"/>
        <v>3516903182014</v>
      </c>
      <c r="G2132" s="89">
        <v>-8.6639907382601855E-2</v>
      </c>
      <c r="H2132" s="80">
        <f t="shared" si="89"/>
        <v>10683</v>
      </c>
      <c r="I2132" s="94">
        <v>9251</v>
      </c>
      <c r="J2132" s="95">
        <v>1432</v>
      </c>
      <c r="K2132" s="83">
        <f>(H2132)/VLOOKUP(D2132,'Dados Base'!$B:$K,6,FALSE)</f>
        <v>21.657071034706455</v>
      </c>
      <c r="L2132" s="88">
        <f t="shared" si="91"/>
        <v>86.595525601422821</v>
      </c>
      <c r="M2132" s="85">
        <v>3</v>
      </c>
      <c r="N2132" s="92">
        <v>0.747</v>
      </c>
      <c r="O2132" s="91">
        <v>127</v>
      </c>
      <c r="P2132" s="91" t="s">
        <v>691</v>
      </c>
      <c r="Q2132" s="91" t="s">
        <v>691</v>
      </c>
      <c r="R2132" s="91" t="s">
        <v>691</v>
      </c>
      <c r="S2132" s="91">
        <v>21</v>
      </c>
      <c r="T2132" s="87" t="s">
        <v>691</v>
      </c>
      <c r="U2132" s="91">
        <v>125</v>
      </c>
      <c r="V2132" s="91">
        <v>97</v>
      </c>
      <c r="W2132" s="93">
        <v>0</v>
      </c>
      <c r="X2132" s="146">
        <v>3.0928682197916668E-2</v>
      </c>
      <c r="Y2132" s="21">
        <v>6.54</v>
      </c>
      <c r="Z2132" s="147">
        <v>391</v>
      </c>
      <c r="AA2132" s="147">
        <v>113</v>
      </c>
      <c r="AB2132" s="21">
        <v>0</v>
      </c>
      <c r="AC2132" s="21">
        <v>0</v>
      </c>
      <c r="AD2132" s="153">
        <f>VLOOKUP(D2132,'Dados Base'!$B:$K,9,FALSE)*31536000/VLOOKUP($F2132,F:H,MATCH(H2131,F2131:AF2131,0),FALSE)</f>
        <v>10774.726200505476</v>
      </c>
      <c r="AE2132" s="153">
        <f>VLOOKUP(D2132,'Dados Base'!$B:$K,10,FALSE)*31536000/VLOOKUP($F2132,F:H,MATCH(H2131,F2131:AF2131,0),FALSE)</f>
        <v>826.55433866891303</v>
      </c>
      <c r="AF2132" s="148">
        <v>95.11</v>
      </c>
      <c r="AG2132" s="21">
        <v>85.14</v>
      </c>
      <c r="AH2132" s="148">
        <v>91.53</v>
      </c>
      <c r="AI2132" s="148">
        <v>10.73</v>
      </c>
      <c r="AJ2132" s="148">
        <v>100</v>
      </c>
      <c r="AK2132" s="72">
        <f>(SUMIFS('Banco de Indicadores Mun. (2)'!I:I,'Banco de Indicadores Mun. (2)'!B:B,'Banco de Indicadores - Mun. (1)'!B2132,'Banco de Indicadores Mun. (2)'!A:A,'Banco de Indicadores - Mun. (1)'!A2132) / VLOOKUP(D2132,'Dados Base'!$B:$K,8,FALSE)) * 100</f>
        <v>10.644504347826086</v>
      </c>
      <c r="AL2132" s="72">
        <f>(SUMIFS('Banco de Indicadores Mun. (2)'!I:I,'Banco de Indicadores Mun. (2)'!B:B,'Banco de Indicadores - Mun. (1)'!B2132,'Banco de Indicadores Mun. (2)'!A:A,'Banco de Indicadores - Mun. (1)'!A2132) / VLOOKUP(D2132,'Dados Base'!$B:$K,9,FALSE)) * 100</f>
        <v>3.353747945205479</v>
      </c>
      <c r="AM2132" s="72">
        <f>(SUMIFS('Banco de Indicadores Mun. (2)'!J:J,'Banco de Indicadores Mun. (2)'!B:B,'Banco de Indicadores - Mun. (1)'!B2132,'Banco de Indicadores Mun. (2)'!A:A,'Banco de Indicadores - Mun. (1)'!A2132) / VLOOKUP(D2132,'Dados Base'!$B:$K,7,FALSE)) * 100</f>
        <v>14.009793103448272</v>
      </c>
      <c r="AN2132" s="72">
        <f>(SUMIFS('Banco de Indicadores Mun. (2)'!K:K,'Banco de Indicadores Mun. (2)'!B:B,'Banco de Indicadores - Mun. (1)'!B2132,'Banco de Indicadores Mun. (2)'!A:A,'Banco de Indicadores - Mun. (1)'!A2132) / VLOOKUP(D2132,'Dados Base'!$B:$K,10,FALSE)) * 100</f>
        <v>0.18807142857142858</v>
      </c>
      <c r="AO2132" s="21"/>
      <c r="AP2132" s="21">
        <v>0</v>
      </c>
      <c r="AQ2132" s="5">
        <v>0</v>
      </c>
      <c r="AR2132" s="9">
        <v>6.3</v>
      </c>
      <c r="AS2132" s="22">
        <v>92</v>
      </c>
      <c r="AT2132" s="22">
        <v>92</v>
      </c>
      <c r="AU2132" s="22">
        <v>77.579365079365076</v>
      </c>
      <c r="AV2132" s="23">
        <v>8.1300000000000008</v>
      </c>
      <c r="AW2132" s="12">
        <v>0</v>
      </c>
      <c r="AX2132" s="21">
        <v>0</v>
      </c>
      <c r="AY2132" s="116">
        <v>0.44291024264696049</v>
      </c>
    </row>
    <row r="2133" spans="1:51" ht="15.75" x14ac:dyDescent="0.25">
      <c r="A2133" s="144">
        <v>2014</v>
      </c>
      <c r="B2133" s="77" t="s">
        <v>198</v>
      </c>
      <c r="C2133" s="78">
        <v>20</v>
      </c>
      <c r="D2133" s="77">
        <v>3517000</v>
      </c>
      <c r="E2133" s="78">
        <v>351700020</v>
      </c>
      <c r="F2133" s="78" t="str">
        <f t="shared" si="90"/>
        <v>3517000202014</v>
      </c>
      <c r="G2133" s="89">
        <v>0.23374640190714224</v>
      </c>
      <c r="H2133" s="80">
        <f t="shared" si="89"/>
        <v>10790</v>
      </c>
      <c r="I2133" s="94">
        <v>8538</v>
      </c>
      <c r="J2133" s="95">
        <v>2252</v>
      </c>
      <c r="K2133" s="83">
        <f>(H2133)/VLOOKUP(D2133,'Dados Base'!$B:$K,6,FALSE)</f>
        <v>15.975008513095363</v>
      </c>
      <c r="L2133" s="88">
        <f t="shared" si="91"/>
        <v>79.128822984244678</v>
      </c>
      <c r="M2133" s="85">
        <v>5</v>
      </c>
      <c r="N2133" s="92">
        <v>0.71699999999999997</v>
      </c>
      <c r="O2133" s="91">
        <v>87</v>
      </c>
      <c r="P2133" s="91" t="s">
        <v>691</v>
      </c>
      <c r="Q2133" s="91" t="s">
        <v>691</v>
      </c>
      <c r="R2133" s="91" t="s">
        <v>691</v>
      </c>
      <c r="S2133" s="91">
        <v>10</v>
      </c>
      <c r="T2133" s="87" t="s">
        <v>691</v>
      </c>
      <c r="U2133" s="91">
        <v>58</v>
      </c>
      <c r="V2133" s="91">
        <v>49</v>
      </c>
      <c r="W2133" s="93">
        <v>0</v>
      </c>
      <c r="X2133" s="146">
        <v>2.1754213541666668E-2</v>
      </c>
      <c r="Y2133" s="21">
        <v>6.1</v>
      </c>
      <c r="Z2133" s="147">
        <v>414</v>
      </c>
      <c r="AA2133" s="147">
        <v>56</v>
      </c>
      <c r="AB2133" s="21">
        <v>0</v>
      </c>
      <c r="AC2133" s="21">
        <v>0</v>
      </c>
      <c r="AD2133" s="153">
        <f>VLOOKUP(D2133,'Dados Base'!$B:$K,9,FALSE)*31536000/VLOOKUP($F2133,F:H,MATCH(H2132,F2132:AF2132,0),FALSE)</f>
        <v>14175.125115848008</v>
      </c>
      <c r="AE2133" s="153">
        <f>VLOOKUP(D2133,'Dados Base'!$B:$K,10,FALSE)*31536000/VLOOKUP($F2133,F:H,MATCH(H2132,F2132:AF2132,0),FALSE)</f>
        <v>1782.8507877664508</v>
      </c>
      <c r="AF2133" s="148">
        <v>77.42</v>
      </c>
      <c r="AG2133" s="21">
        <v>77.42</v>
      </c>
      <c r="AH2133" s="148">
        <v>76.900000000000006</v>
      </c>
      <c r="AI2133" s="148" t="s">
        <v>692</v>
      </c>
      <c r="AJ2133" s="148">
        <v>100</v>
      </c>
      <c r="AK2133" s="72">
        <f>(SUMIFS('Banco de Indicadores Mun. (2)'!I:I,'Banco de Indicadores Mun. (2)'!B:B,'Banco de Indicadores - Mun. (1)'!B2133,'Banco de Indicadores Mun. (2)'!A:A,'Banco de Indicadores - Mun. (1)'!A2133) / VLOOKUP(D2133,'Dados Base'!$B:$K,8,FALSE)) * 100</f>
        <v>15.997336633663368</v>
      </c>
      <c r="AL2133" s="72">
        <f>(SUMIFS('Banco de Indicadores Mun. (2)'!I:I,'Banco de Indicadores Mun. (2)'!B:B,'Banco de Indicadores - Mun. (1)'!B2133,'Banco de Indicadores Mun. (2)'!A:A,'Banco de Indicadores - Mun. (1)'!A2133) / VLOOKUP(D2133,'Dados Base'!$B:$K,9,FALSE)) * 100</f>
        <v>6.6628082474226797</v>
      </c>
      <c r="AM2133" s="72">
        <f>(SUMIFS('Banco de Indicadores Mun. (2)'!J:J,'Banco de Indicadores Mun. (2)'!B:B,'Banco de Indicadores - Mun. (1)'!B2133,'Banco de Indicadores Mun. (2)'!A:A,'Banco de Indicadores - Mun. (1)'!A2133) / VLOOKUP(D2133,'Dados Base'!$B:$K,7,FALSE)) * 100</f>
        <v>22.908730496453902</v>
      </c>
      <c r="AN2133" s="72">
        <f>(SUMIFS('Banco de Indicadores Mun. (2)'!K:K,'Banco de Indicadores Mun. (2)'!B:B,'Banco de Indicadores - Mun. (1)'!B2133,'Banco de Indicadores Mun. (2)'!A:A,'Banco de Indicadores - Mun. (1)'!A2133) / VLOOKUP(D2133,'Dados Base'!$B:$K,10,FALSE)) * 100</f>
        <v>2.1819672131147539E-2</v>
      </c>
      <c r="AO2133" s="21"/>
      <c r="AP2133" s="21">
        <v>0</v>
      </c>
      <c r="AQ2133" s="5">
        <v>0</v>
      </c>
      <c r="AR2133" s="9">
        <v>9.5</v>
      </c>
      <c r="AS2133" s="22">
        <v>100</v>
      </c>
      <c r="AT2133" s="22">
        <v>100</v>
      </c>
      <c r="AU2133" s="22">
        <v>88.085106382978722</v>
      </c>
      <c r="AV2133" s="23">
        <v>9.5</v>
      </c>
      <c r="AW2133" s="12">
        <v>0</v>
      </c>
      <c r="AX2133" s="21">
        <v>0</v>
      </c>
      <c r="AY2133" s="116">
        <v>0</v>
      </c>
    </row>
    <row r="2134" spans="1:51" ht="15.75" x14ac:dyDescent="0.25">
      <c r="A2134" s="144">
        <v>2014</v>
      </c>
      <c r="B2134" s="77" t="s">
        <v>199</v>
      </c>
      <c r="C2134" s="78">
        <v>19</v>
      </c>
      <c r="D2134" s="77">
        <v>3517109</v>
      </c>
      <c r="E2134" s="78">
        <v>351710919</v>
      </c>
      <c r="F2134" s="78" t="str">
        <f t="shared" si="90"/>
        <v>3517109192014</v>
      </c>
      <c r="G2134" s="89">
        <v>0.36922352999191332</v>
      </c>
      <c r="H2134" s="80">
        <f t="shared" si="89"/>
        <v>4643</v>
      </c>
      <c r="I2134" s="94">
        <v>3485</v>
      </c>
      <c r="J2134" s="95">
        <v>1158</v>
      </c>
      <c r="K2134" s="83">
        <f>(H2134)/VLOOKUP(D2134,'Dados Base'!$B:$K,6,FALSE)</f>
        <v>16.937837443455422</v>
      </c>
      <c r="L2134" s="88">
        <f t="shared" si="91"/>
        <v>75.059228946801639</v>
      </c>
      <c r="M2134" s="85">
        <v>5</v>
      </c>
      <c r="N2134" s="92">
        <v>0.73499999999999999</v>
      </c>
      <c r="O2134" s="91">
        <v>71</v>
      </c>
      <c r="P2134" s="91" t="s">
        <v>691</v>
      </c>
      <c r="Q2134" s="91" t="s">
        <v>691</v>
      </c>
      <c r="R2134" s="91" t="s">
        <v>691</v>
      </c>
      <c r="S2134" s="91">
        <v>32</v>
      </c>
      <c r="T2134" s="87" t="s">
        <v>691</v>
      </c>
      <c r="U2134" s="91">
        <v>20</v>
      </c>
      <c r="V2134" s="91">
        <v>31</v>
      </c>
      <c r="W2134" s="93">
        <v>23.01</v>
      </c>
      <c r="X2134" s="146">
        <v>7.9317916666666669E-3</v>
      </c>
      <c r="Y2134" s="21">
        <v>2.4500000000000002</v>
      </c>
      <c r="Z2134" s="147">
        <v>148</v>
      </c>
      <c r="AA2134" s="147">
        <v>41</v>
      </c>
      <c r="AB2134" s="21">
        <v>0</v>
      </c>
      <c r="AC2134" s="21">
        <v>1</v>
      </c>
      <c r="AD2134" s="153">
        <f>VLOOKUP(D2134,'Dados Base'!$B:$K,9,FALSE)*31536000/VLOOKUP($F2134,F:H,MATCH(H2133,F2133:AF2133,0),FALSE)</f>
        <v>13516.39888003446</v>
      </c>
      <c r="AE2134" s="153">
        <f>VLOOKUP(D2134,'Dados Base'!$B:$K,10,FALSE)*31536000/VLOOKUP($F2134,F:H,MATCH(H2133,F2133:AF2133,0),FALSE)</f>
        <v>1086.7456385957357</v>
      </c>
      <c r="AF2134" s="148">
        <v>65.599999999999994</v>
      </c>
      <c r="AG2134" s="21">
        <v>73.650000000000006</v>
      </c>
      <c r="AH2134" s="148">
        <v>65.22</v>
      </c>
      <c r="AI2134" s="148">
        <v>13.74</v>
      </c>
      <c r="AJ2134" s="148">
        <v>89.07</v>
      </c>
      <c r="AK2134" s="72">
        <f>(SUMIFS('Banco de Indicadores Mun. (2)'!I:I,'Banco de Indicadores Mun. (2)'!B:B,'Banco de Indicadores - Mun. (1)'!B2134,'Banco de Indicadores Mun. (2)'!A:A,'Banco de Indicadores - Mun. (1)'!A2134) / VLOOKUP(D2134,'Dados Base'!$B:$K,8,FALSE)) * 100</f>
        <v>32.691111111111105</v>
      </c>
      <c r="AL2134" s="72">
        <f>(SUMIFS('Banco de Indicadores Mun. (2)'!I:I,'Banco de Indicadores Mun. (2)'!B:B,'Banco de Indicadores - Mun. (1)'!B2134,'Banco de Indicadores Mun. (2)'!A:A,'Banco de Indicadores - Mun. (1)'!A2134) / VLOOKUP(D2134,'Dados Base'!$B:$K,9,FALSE)) * 100</f>
        <v>10.349447236180904</v>
      </c>
      <c r="AM2134" s="72">
        <f>(SUMIFS('Banco de Indicadores Mun. (2)'!J:J,'Banco de Indicadores Mun. (2)'!B:B,'Banco de Indicadores - Mun. (1)'!B2134,'Banco de Indicadores Mun. (2)'!A:A,'Banco de Indicadores - Mun. (1)'!A2134) / VLOOKUP(D2134,'Dados Base'!$B:$K,7,FALSE)) * 100</f>
        <v>42.127468085106386</v>
      </c>
      <c r="AN2134" s="72">
        <f>(SUMIFS('Banco de Indicadores Mun. (2)'!K:K,'Banco de Indicadores Mun. (2)'!B:B,'Banco de Indicadores - Mun. (1)'!B2134,'Banco de Indicadores Mun. (2)'!A:A,'Banco de Indicadores - Mun. (1)'!A2134) / VLOOKUP(D2134,'Dados Base'!$B:$K,10,FALSE)) * 100</f>
        <v>4.9718124999999995</v>
      </c>
      <c r="AO2134" s="21"/>
      <c r="AP2134" s="21">
        <v>0</v>
      </c>
      <c r="AQ2134" s="5">
        <v>0</v>
      </c>
      <c r="AR2134" s="9">
        <v>9.5</v>
      </c>
      <c r="AS2134" s="22">
        <v>97</v>
      </c>
      <c r="AT2134" s="22">
        <v>97.000000000000014</v>
      </c>
      <c r="AU2134" s="22">
        <v>78.306878306878303</v>
      </c>
      <c r="AV2134" s="23">
        <v>8.5399999999999991</v>
      </c>
      <c r="AW2134" s="12">
        <v>0</v>
      </c>
      <c r="AX2134" s="21">
        <v>1</v>
      </c>
      <c r="AY2134" s="116">
        <v>113.59024046308114</v>
      </c>
    </row>
    <row r="2135" spans="1:51" ht="15.75" x14ac:dyDescent="0.25">
      <c r="A2135" s="144">
        <v>2014</v>
      </c>
      <c r="B2135" s="77" t="s">
        <v>200</v>
      </c>
      <c r="C2135" s="78">
        <v>16</v>
      </c>
      <c r="D2135" s="77">
        <v>3517208</v>
      </c>
      <c r="E2135" s="78">
        <v>351720816</v>
      </c>
      <c r="F2135" s="78" t="str">
        <f t="shared" si="90"/>
        <v>3517208162014</v>
      </c>
      <c r="G2135" s="89">
        <v>1.3697810514404996</v>
      </c>
      <c r="H2135" s="80">
        <f t="shared" si="89"/>
        <v>11195</v>
      </c>
      <c r="I2135" s="94">
        <v>10286</v>
      </c>
      <c r="J2135" s="95">
        <v>909</v>
      </c>
      <c r="K2135" s="83">
        <f>(H2135)/VLOOKUP(D2135,'Dados Base'!$B:$K,6,FALSE)</f>
        <v>41.570738952840699</v>
      </c>
      <c r="L2135" s="88">
        <f t="shared" si="91"/>
        <v>91.880303707012061</v>
      </c>
      <c r="M2135" s="85">
        <v>5</v>
      </c>
      <c r="N2135" s="92">
        <v>0.73899999999999999</v>
      </c>
      <c r="O2135" s="91">
        <v>51</v>
      </c>
      <c r="P2135" s="91" t="s">
        <v>691</v>
      </c>
      <c r="Q2135" s="91" t="s">
        <v>691</v>
      </c>
      <c r="R2135" s="91" t="s">
        <v>691</v>
      </c>
      <c r="S2135" s="91">
        <v>14</v>
      </c>
      <c r="T2135" s="87" t="s">
        <v>691</v>
      </c>
      <c r="U2135" s="91">
        <v>81</v>
      </c>
      <c r="V2135" s="91">
        <v>48</v>
      </c>
      <c r="W2135" s="93">
        <v>18.190000000000001</v>
      </c>
      <c r="X2135" s="146">
        <v>3.095929308449074E-2</v>
      </c>
      <c r="Y2135" s="21">
        <v>7.32</v>
      </c>
      <c r="Z2135" s="147">
        <v>503</v>
      </c>
      <c r="AA2135" s="147">
        <v>62</v>
      </c>
      <c r="AB2135" s="21">
        <v>1</v>
      </c>
      <c r="AC2135" s="21">
        <v>0</v>
      </c>
      <c r="AD2135" s="153">
        <f>VLOOKUP(D2135,'Dados Base'!$B:$K,9,FALSE)*31536000/VLOOKUP($F2135,F:H,MATCH(H2134,F2134:AF2134,0),FALSE)</f>
        <v>5718.4528807503339</v>
      </c>
      <c r="AE2135" s="153">
        <f>VLOOKUP(D2135,'Dados Base'!$B:$K,10,FALSE)*31536000/VLOOKUP($F2135,F:H,MATCH(H2134,F2134:AF2134,0),FALSE)</f>
        <v>563.39437248771753</v>
      </c>
      <c r="AF2135" s="148">
        <v>90.85</v>
      </c>
      <c r="AG2135" s="21">
        <v>98.31</v>
      </c>
      <c r="AH2135" s="148">
        <v>90.85</v>
      </c>
      <c r="AI2135" s="148">
        <v>9.2899999999999991</v>
      </c>
      <c r="AJ2135" s="148">
        <v>100</v>
      </c>
      <c r="AK2135" s="72">
        <f>(SUMIFS('Banco de Indicadores Mun. (2)'!I:I,'Banco de Indicadores Mun. (2)'!B:B,'Banco de Indicadores - Mun. (1)'!B2135,'Banco de Indicadores Mun. (2)'!A:A,'Banco de Indicadores - Mun. (1)'!A2135) / VLOOKUP(D2135,'Dados Base'!$B:$K,8,FALSE)) * 100</f>
        <v>11.966060240963856</v>
      </c>
      <c r="AL2135" s="72">
        <f>(SUMIFS('Banco de Indicadores Mun. (2)'!I:I,'Banco de Indicadores Mun. (2)'!B:B,'Banco de Indicadores - Mun. (1)'!B2135,'Banco de Indicadores Mun. (2)'!A:A,'Banco de Indicadores - Mun. (1)'!A2135) / VLOOKUP(D2135,'Dados Base'!$B:$K,9,FALSE)) * 100</f>
        <v>4.8925270935960592</v>
      </c>
      <c r="AM2135" s="72">
        <f>(SUMIFS('Banco de Indicadores Mun. (2)'!J:J,'Banco de Indicadores Mun. (2)'!B:B,'Banco de Indicadores - Mun. (1)'!B2135,'Banco de Indicadores Mun. (2)'!A:A,'Banco de Indicadores - Mun. (1)'!A2135) / VLOOKUP(D2135,'Dados Base'!$B:$K,7,FALSE)) * 100</f>
        <v>9.4466507936507931</v>
      </c>
      <c r="AN2135" s="72">
        <f>(SUMIFS('Banco de Indicadores Mun. (2)'!K:K,'Banco de Indicadores Mun. (2)'!B:B,'Banco de Indicadores - Mun. (1)'!B2135,'Banco de Indicadores Mun. (2)'!A:A,'Banco de Indicadores - Mun. (1)'!A2135) / VLOOKUP(D2135,'Dados Base'!$B:$K,10,FALSE)) * 100</f>
        <v>19.902200000000008</v>
      </c>
      <c r="AO2135" s="21"/>
      <c r="AP2135" s="21">
        <v>8.9325591782045564</v>
      </c>
      <c r="AQ2135" s="5">
        <v>0</v>
      </c>
      <c r="AR2135" s="9">
        <v>8.6</v>
      </c>
      <c r="AS2135" s="22">
        <v>100</v>
      </c>
      <c r="AT2135" s="22">
        <v>100</v>
      </c>
      <c r="AU2135" s="22">
        <v>89.026548672566378</v>
      </c>
      <c r="AV2135" s="23">
        <v>9.5</v>
      </c>
      <c r="AW2135" s="12">
        <v>0</v>
      </c>
      <c r="AX2135" s="21">
        <v>0</v>
      </c>
      <c r="AY2135" s="116">
        <v>42.949312924379143</v>
      </c>
    </row>
    <row r="2136" spans="1:51" ht="15.75" x14ac:dyDescent="0.25">
      <c r="A2136" s="144">
        <v>2014</v>
      </c>
      <c r="B2136" s="77" t="s">
        <v>201</v>
      </c>
      <c r="C2136" s="78">
        <v>20</v>
      </c>
      <c r="D2136" s="77">
        <v>3517307</v>
      </c>
      <c r="E2136" s="78">
        <v>351730720</v>
      </c>
      <c r="F2136" s="78" t="str">
        <f t="shared" si="90"/>
        <v>3517307202014</v>
      </c>
      <c r="G2136" s="89">
        <v>0.26212341780098569</v>
      </c>
      <c r="H2136" s="80">
        <f t="shared" si="89"/>
        <v>5457</v>
      </c>
      <c r="I2136" s="94">
        <v>4860</v>
      </c>
      <c r="J2136" s="95">
        <v>597</v>
      </c>
      <c r="K2136" s="83">
        <f>(H2136)/VLOOKUP(D2136,'Dados Base'!$B:$K,6,FALSE)</f>
        <v>25.095424235456427</v>
      </c>
      <c r="L2136" s="88">
        <f t="shared" si="91"/>
        <v>89.059923034634409</v>
      </c>
      <c r="M2136" s="85">
        <v>5</v>
      </c>
      <c r="N2136" s="92">
        <v>0.72799999999999998</v>
      </c>
      <c r="O2136" s="91">
        <v>51</v>
      </c>
      <c r="P2136" s="91" t="s">
        <v>691</v>
      </c>
      <c r="Q2136" s="91" t="s">
        <v>691</v>
      </c>
      <c r="R2136" s="91" t="s">
        <v>691</v>
      </c>
      <c r="S2136" s="91">
        <v>4</v>
      </c>
      <c r="T2136" s="87" t="s">
        <v>691</v>
      </c>
      <c r="U2136" s="91">
        <v>33</v>
      </c>
      <c r="V2136" s="91">
        <v>24</v>
      </c>
      <c r="W2136" s="93">
        <v>0</v>
      </c>
      <c r="X2136" s="146">
        <v>1.35828140625E-2</v>
      </c>
      <c r="Y2136" s="21">
        <v>3.47</v>
      </c>
      <c r="Z2136" s="147">
        <v>179</v>
      </c>
      <c r="AA2136" s="147">
        <v>89</v>
      </c>
      <c r="AB2136" s="21">
        <v>0</v>
      </c>
      <c r="AC2136" s="21">
        <v>0</v>
      </c>
      <c r="AD2136" s="153">
        <f>VLOOKUP(D2136,'Dados Base'!$B:$K,9,FALSE)*31536000/VLOOKUP($F2136,F:H,MATCH(H2135,F2135:AF2135,0),FALSE)</f>
        <v>9593.1390874106655</v>
      </c>
      <c r="AE2136" s="153">
        <f>VLOOKUP(D2136,'Dados Base'!$B:$K,10,FALSE)*31536000/VLOOKUP($F2136,F:H,MATCH(H2135,F2135:AF2135,0),FALSE)</f>
        <v>1213.5898845519514</v>
      </c>
      <c r="AF2136" s="148">
        <v>95.58</v>
      </c>
      <c r="AG2136" s="21" t="s">
        <v>692</v>
      </c>
      <c r="AH2136" s="148">
        <v>95.58</v>
      </c>
      <c r="AI2136" s="148">
        <v>3.45</v>
      </c>
      <c r="AJ2136" s="148">
        <v>95.58</v>
      </c>
      <c r="AK2136" s="72">
        <f>(SUMIFS('Banco de Indicadores Mun. (2)'!I:I,'Banco de Indicadores Mun. (2)'!B:B,'Banco de Indicadores - Mun. (1)'!B2136,'Banco de Indicadores Mun. (2)'!A:A,'Banco de Indicadores - Mun. (1)'!A2136) / VLOOKUP(D2136,'Dados Base'!$B:$K,8,FALSE)) * 100</f>
        <v>26.962840579710146</v>
      </c>
      <c r="AL2136" s="72">
        <f>(SUMIFS('Banco de Indicadores Mun. (2)'!I:I,'Banco de Indicadores Mun. (2)'!B:B,'Banco de Indicadores - Mun. (1)'!B2136,'Banco de Indicadores Mun. (2)'!A:A,'Banco de Indicadores - Mun. (1)'!A2136) / VLOOKUP(D2136,'Dados Base'!$B:$K,9,FALSE)) * 100</f>
        <v>11.207445783132531</v>
      </c>
      <c r="AM2136" s="72">
        <f>(SUMIFS('Banco de Indicadores Mun. (2)'!J:J,'Banco de Indicadores Mun. (2)'!B:B,'Banco de Indicadores - Mun. (1)'!B2136,'Banco de Indicadores Mun. (2)'!A:A,'Banco de Indicadores - Mun. (1)'!A2136) / VLOOKUP(D2136,'Dados Base'!$B:$K,7,FALSE)) * 100</f>
        <v>38.741</v>
      </c>
      <c r="AN2136" s="72">
        <f>(SUMIFS('Banco de Indicadores Mun. (2)'!K:K,'Banco de Indicadores Mun. (2)'!B:B,'Banco de Indicadores - Mun. (1)'!B2136,'Banco de Indicadores Mun. (2)'!A:A,'Banco de Indicadores - Mun. (1)'!A2136) / VLOOKUP(D2136,'Dados Base'!$B:$K,10,FALSE)) * 100</f>
        <v>4.133333333333334E-2</v>
      </c>
      <c r="AO2136" s="21"/>
      <c r="AP2136" s="21">
        <v>0</v>
      </c>
      <c r="AQ2136" s="5">
        <v>0</v>
      </c>
      <c r="AR2136" s="9">
        <v>8.1999999999999993</v>
      </c>
      <c r="AS2136" s="22">
        <v>99</v>
      </c>
      <c r="AT2136" s="22">
        <v>98.01</v>
      </c>
      <c r="AU2136" s="22">
        <v>66.791044776119406</v>
      </c>
      <c r="AV2136" s="23">
        <v>7.3</v>
      </c>
      <c r="AW2136" s="12">
        <v>0</v>
      </c>
      <c r="AX2136" s="21">
        <v>0</v>
      </c>
      <c r="AY2136" s="116">
        <v>0.46224138708590973</v>
      </c>
    </row>
    <row r="2137" spans="1:51" ht="15.75" x14ac:dyDescent="0.25">
      <c r="A2137" s="144">
        <v>2014</v>
      </c>
      <c r="B2137" s="77" t="s">
        <v>202</v>
      </c>
      <c r="C2137" s="78">
        <v>8</v>
      </c>
      <c r="D2137" s="77">
        <v>3517406</v>
      </c>
      <c r="E2137" s="78">
        <v>35174068</v>
      </c>
      <c r="F2137" s="78" t="str">
        <f t="shared" si="90"/>
        <v>351740682014</v>
      </c>
      <c r="G2137" s="89">
        <v>0.64228327280249076</v>
      </c>
      <c r="H2137" s="80">
        <f t="shared" si="89"/>
        <v>38135</v>
      </c>
      <c r="I2137" s="94">
        <v>36877</v>
      </c>
      <c r="J2137" s="95">
        <v>1258</v>
      </c>
      <c r="K2137" s="83">
        <f>(H2137)/VLOOKUP(D2137,'Dados Base'!$B:$K,6,FALSE)</f>
        <v>30.297854084072871</v>
      </c>
      <c r="L2137" s="88">
        <f t="shared" si="91"/>
        <v>96.701193129670898</v>
      </c>
      <c r="M2137" s="85">
        <v>2</v>
      </c>
      <c r="N2137" s="92">
        <v>0.753</v>
      </c>
      <c r="O2137" s="91">
        <v>221</v>
      </c>
      <c r="P2137" s="91" t="s">
        <v>691</v>
      </c>
      <c r="Q2137" s="91" t="s">
        <v>691</v>
      </c>
      <c r="R2137" s="91" t="s">
        <v>691</v>
      </c>
      <c r="S2137" s="91">
        <v>53</v>
      </c>
      <c r="T2137" s="87" t="s">
        <v>691</v>
      </c>
      <c r="U2137" s="91">
        <v>471</v>
      </c>
      <c r="V2137" s="91">
        <v>305</v>
      </c>
      <c r="W2137" s="93">
        <v>67.64</v>
      </c>
      <c r="X2137" s="146">
        <v>0.1160822337962963</v>
      </c>
      <c r="Y2137" s="21">
        <v>30.52</v>
      </c>
      <c r="Z2137" s="147">
        <v>1224</v>
      </c>
      <c r="AA2137" s="147">
        <v>836</v>
      </c>
      <c r="AB2137" s="21">
        <v>7</v>
      </c>
      <c r="AC2137" s="21">
        <v>0</v>
      </c>
      <c r="AD2137" s="153">
        <f>VLOOKUP(D2137,'Dados Base'!$B:$K,9,FALSE)*31536000/VLOOKUP($F2137,F:H,MATCH(H2136,F2136:AF2136,0),FALSE)</f>
        <v>14157.501507801233</v>
      </c>
      <c r="AE2137" s="153">
        <f>VLOOKUP(D2137,'Dados Base'!$B:$K,10,FALSE)*31536000/VLOOKUP($F2137,F:H,MATCH(H2136,F2136:AF2136,0),FALSE)</f>
        <v>1686.9920020978104</v>
      </c>
      <c r="AF2137" s="148">
        <v>100</v>
      </c>
      <c r="AG2137" s="21" t="s">
        <v>692</v>
      </c>
      <c r="AH2137" s="148">
        <v>100</v>
      </c>
      <c r="AI2137" s="148">
        <v>34.33</v>
      </c>
      <c r="AJ2137" s="148">
        <v>100</v>
      </c>
      <c r="AK2137" s="72">
        <f>(SUMIFS('Banco de Indicadores Mun. (2)'!I:I,'Banco de Indicadores Mun. (2)'!B:B,'Banco de Indicadores - Mun. (1)'!B2137,'Banco de Indicadores Mun. (2)'!A:A,'Banco de Indicadores - Mun. (1)'!A2137) / VLOOKUP(D2137,'Dados Base'!$B:$K,8,FALSE)) * 100</f>
        <v>22.582449826989613</v>
      </c>
      <c r="AL2137" s="72">
        <f>(SUMIFS('Banco de Indicadores Mun. (2)'!I:I,'Banco de Indicadores Mun. (2)'!B:B,'Banco de Indicadores - Mun. (1)'!B2137,'Banco de Indicadores Mun. (2)'!A:A,'Banco de Indicadores - Mun. (1)'!A2137) / VLOOKUP(D2137,'Dados Base'!$B:$K,9,FALSE)) * 100</f>
        <v>7.6242149532710259</v>
      </c>
      <c r="AM2137" s="72">
        <f>(SUMIFS('Banco de Indicadores Mun. (2)'!J:J,'Banco de Indicadores Mun. (2)'!B:B,'Banco de Indicadores - Mun. (1)'!B2137,'Banco de Indicadores Mun. (2)'!A:A,'Banco de Indicadores - Mun. (1)'!A2137) / VLOOKUP(D2137,'Dados Base'!$B:$K,7,FALSE)) * 100</f>
        <v>27.060090909090899</v>
      </c>
      <c r="AN2137" s="72">
        <f>(SUMIFS('Banco de Indicadores Mun. (2)'!K:K,'Banco de Indicadores Mun. (2)'!B:B,'Banco de Indicadores - Mun. (1)'!B2137,'Banco de Indicadores Mun. (2)'!A:A,'Banco de Indicadores - Mun. (1)'!A2137) / VLOOKUP(D2137,'Dados Base'!$B:$K,10,FALSE)) * 100</f>
        <v>14.37344117647058</v>
      </c>
      <c r="AO2137" s="21"/>
      <c r="AP2137" s="21">
        <v>0</v>
      </c>
      <c r="AQ2137" s="5">
        <v>0</v>
      </c>
      <c r="AR2137" s="9">
        <v>7.1</v>
      </c>
      <c r="AS2137" s="22">
        <v>100</v>
      </c>
      <c r="AT2137" s="22">
        <v>100</v>
      </c>
      <c r="AU2137" s="22">
        <v>59.417475728155338</v>
      </c>
      <c r="AV2137" s="23">
        <v>7.06</v>
      </c>
      <c r="AW2137" s="12">
        <v>2</v>
      </c>
      <c r="AX2137" s="21">
        <v>0</v>
      </c>
      <c r="AY2137" s="116">
        <v>160.96157605647809</v>
      </c>
    </row>
    <row r="2138" spans="1:51" ht="15.75" x14ac:dyDescent="0.25">
      <c r="A2138" s="144">
        <v>2014</v>
      </c>
      <c r="B2138" s="77" t="s">
        <v>203</v>
      </c>
      <c r="C2138" s="78">
        <v>15</v>
      </c>
      <c r="D2138" s="77">
        <v>3517505</v>
      </c>
      <c r="E2138" s="78">
        <v>351750515</v>
      </c>
      <c r="F2138" s="78" t="str">
        <f t="shared" si="90"/>
        <v>3517505152014</v>
      </c>
      <c r="G2138" s="89">
        <v>2.1100041273105941</v>
      </c>
      <c r="H2138" s="80">
        <f t="shared" si="89"/>
        <v>19146</v>
      </c>
      <c r="I2138" s="94">
        <v>17150</v>
      </c>
      <c r="J2138" s="95">
        <v>1996</v>
      </c>
      <c r="K2138" s="83">
        <f>(H2138)/VLOOKUP(D2138,'Dados Base'!$B:$K,6,FALSE)</f>
        <v>58.905331815524725</v>
      </c>
      <c r="L2138" s="88">
        <f t="shared" si="91"/>
        <v>89.574845920818973</v>
      </c>
      <c r="M2138" s="85">
        <v>1</v>
      </c>
      <c r="N2138" s="92">
        <v>0.72499999999999998</v>
      </c>
      <c r="O2138" s="91">
        <v>134</v>
      </c>
      <c r="P2138" s="91" t="s">
        <v>691</v>
      </c>
      <c r="Q2138" s="91" t="s">
        <v>691</v>
      </c>
      <c r="R2138" s="91" t="s">
        <v>691</v>
      </c>
      <c r="S2138" s="91">
        <v>45</v>
      </c>
      <c r="T2138" s="87" t="s">
        <v>691</v>
      </c>
      <c r="U2138" s="91">
        <v>135</v>
      </c>
      <c r="V2138" s="91">
        <v>108</v>
      </c>
      <c r="W2138" s="93">
        <v>0</v>
      </c>
      <c r="X2138" s="146">
        <v>5.1548721423611103E-2</v>
      </c>
      <c r="Y2138" s="21">
        <v>12.21</v>
      </c>
      <c r="Z2138" s="147">
        <v>788</v>
      </c>
      <c r="AA2138" s="147">
        <v>154</v>
      </c>
      <c r="AB2138" s="21">
        <v>2</v>
      </c>
      <c r="AC2138" s="21">
        <v>0</v>
      </c>
      <c r="AD2138" s="153">
        <f>VLOOKUP(D2138,'Dados Base'!$B:$K,9,FALSE)*31536000/VLOOKUP($F2138,F:H,MATCH(H2137,F2137:AF2137,0),FALSE)</f>
        <v>4150.7740520213101</v>
      </c>
      <c r="AE2138" s="153">
        <f>VLOOKUP(D2138,'Dados Base'!$B:$K,10,FALSE)*31536000/VLOOKUP($F2138,F:H,MATCH(H2137,F2137:AF2137,0),FALSE)</f>
        <v>444.72579128799748</v>
      </c>
      <c r="AF2138" s="148">
        <v>88.45</v>
      </c>
      <c r="AG2138" s="21">
        <v>88.45</v>
      </c>
      <c r="AH2138" s="148">
        <v>81.099999999999994</v>
      </c>
      <c r="AI2138" s="148">
        <v>15.01</v>
      </c>
      <c r="AJ2138" s="148">
        <v>100</v>
      </c>
      <c r="AK2138" s="72">
        <f>(SUMIFS('Banco de Indicadores Mun. (2)'!I:I,'Banco de Indicadores Mun. (2)'!B:B,'Banco de Indicadores - Mun. (1)'!B2138,'Banco de Indicadores Mun. (2)'!A:A,'Banco de Indicadores - Mun. (1)'!A2138) / VLOOKUP(D2138,'Dados Base'!$B:$K,8,FALSE)) * 100</f>
        <v>24.541506172839497</v>
      </c>
      <c r="AL2138" s="72">
        <f>(SUMIFS('Banco de Indicadores Mun. (2)'!I:I,'Banco de Indicadores Mun. (2)'!B:B,'Banco de Indicadores - Mun. (1)'!B2138,'Banco de Indicadores Mun. (2)'!A:A,'Banco de Indicadores - Mun. (1)'!A2138) / VLOOKUP(D2138,'Dados Base'!$B:$K,9,FALSE)) * 100</f>
        <v>7.8883412698412672</v>
      </c>
      <c r="AM2138" s="72">
        <f>(SUMIFS('Banco de Indicadores Mun. (2)'!J:J,'Banco de Indicadores Mun. (2)'!B:B,'Banco de Indicadores - Mun. (1)'!B2138,'Banco de Indicadores Mun. (2)'!A:A,'Banco de Indicadores - Mun. (1)'!A2138) / VLOOKUP(D2138,'Dados Base'!$B:$K,7,FALSE)) * 100</f>
        <v>10.568499999999998</v>
      </c>
      <c r="AN2138" s="72">
        <f>(SUMIFS('Banco de Indicadores Mun. (2)'!K:K,'Banco de Indicadores Mun. (2)'!B:B,'Banco de Indicadores - Mun. (1)'!B2138,'Banco de Indicadores Mun. (2)'!A:A,'Banco de Indicadores - Mun. (1)'!A2138) / VLOOKUP(D2138,'Dados Base'!$B:$K,10,FALSE)) * 100</f>
        <v>52.487518518518492</v>
      </c>
      <c r="AO2138" s="21"/>
      <c r="AP2138" s="21">
        <v>0</v>
      </c>
      <c r="AQ2138" s="5">
        <v>0</v>
      </c>
      <c r="AR2138" s="9">
        <v>10</v>
      </c>
      <c r="AS2138" s="22">
        <v>90</v>
      </c>
      <c r="AT2138" s="22">
        <v>89.999999999999986</v>
      </c>
      <c r="AU2138" s="22">
        <v>83.651804670912952</v>
      </c>
      <c r="AV2138" s="23">
        <v>9.85</v>
      </c>
      <c r="AW2138" s="12">
        <v>0</v>
      </c>
      <c r="AX2138" s="21">
        <v>0</v>
      </c>
      <c r="AY2138" s="116">
        <v>137.42019960962944</v>
      </c>
    </row>
    <row r="2139" spans="1:51" ht="15.75" x14ac:dyDescent="0.25">
      <c r="A2139" s="144">
        <v>2014</v>
      </c>
      <c r="B2139" s="77" t="s">
        <v>204</v>
      </c>
      <c r="C2139" s="78">
        <v>14</v>
      </c>
      <c r="D2139" s="77">
        <v>3517604</v>
      </c>
      <c r="E2139" s="78">
        <v>351760414</v>
      </c>
      <c r="F2139" s="78" t="str">
        <f t="shared" si="90"/>
        <v>3517604142014</v>
      </c>
      <c r="G2139" s="89">
        <v>-0.80779950900039532</v>
      </c>
      <c r="H2139" s="80">
        <f t="shared" si="89"/>
        <v>17754</v>
      </c>
      <c r="I2139" s="94">
        <v>7276</v>
      </c>
      <c r="J2139" s="95">
        <v>10478</v>
      </c>
      <c r="K2139" s="83">
        <f>(H2139)/VLOOKUP(D2139,'Dados Base'!$B:$K,6,FALSE)</f>
        <v>43.555272067121336</v>
      </c>
      <c r="L2139" s="88">
        <f t="shared" si="91"/>
        <v>40.982313844767376</v>
      </c>
      <c r="M2139" s="85">
        <v>4</v>
      </c>
      <c r="N2139" s="92">
        <v>0.67500000000000004</v>
      </c>
      <c r="O2139" s="91">
        <v>125</v>
      </c>
      <c r="P2139" s="91" t="s">
        <v>691</v>
      </c>
      <c r="Q2139" s="91" t="s">
        <v>691</v>
      </c>
      <c r="R2139" s="91" t="s">
        <v>691</v>
      </c>
      <c r="S2139" s="91">
        <v>11</v>
      </c>
      <c r="T2139" s="87" t="s">
        <v>691</v>
      </c>
      <c r="U2139" s="91">
        <v>108</v>
      </c>
      <c r="V2139" s="91">
        <v>50</v>
      </c>
      <c r="W2139" s="93">
        <v>0</v>
      </c>
      <c r="X2139" s="146">
        <v>2.56739484375E-2</v>
      </c>
      <c r="Y2139" s="21">
        <v>5.0599999999999996</v>
      </c>
      <c r="Z2139" s="147">
        <v>210</v>
      </c>
      <c r="AA2139" s="147">
        <v>181</v>
      </c>
      <c r="AB2139" s="21">
        <v>2</v>
      </c>
      <c r="AC2139" s="21">
        <v>1</v>
      </c>
      <c r="AD2139" s="153">
        <f>VLOOKUP(D2139,'Dados Base'!$B:$K,9,FALSE)*31536000/VLOOKUP($F2139,F:H,MATCH(H2138,F2138:AF2138,0),FALSE)</f>
        <v>8028.7664751605271</v>
      </c>
      <c r="AE2139" s="153">
        <f>VLOOKUP(D2139,'Dados Base'!$B:$K,10,FALSE)*31536000/VLOOKUP($F2139,F:H,MATCH(H2138,F2138:AF2138,0),FALSE)</f>
        <v>941.42615748563708</v>
      </c>
      <c r="AF2139" s="148">
        <v>55.53</v>
      </c>
      <c r="AG2139" s="21">
        <v>83.32</v>
      </c>
      <c r="AH2139" s="148">
        <v>35.36</v>
      </c>
      <c r="AI2139" s="148">
        <v>47.87</v>
      </c>
      <c r="AJ2139" s="148">
        <v>100</v>
      </c>
      <c r="AK2139" s="72">
        <f>(SUMIFS('Banco de Indicadores Mun. (2)'!I:I,'Banco de Indicadores Mun. (2)'!B:B,'Banco de Indicadores - Mun. (1)'!B2139,'Banco de Indicadores Mun. (2)'!A:A,'Banco de Indicadores - Mun. (1)'!A2139) / VLOOKUP(D2139,'Dados Base'!$B:$K,8,FALSE)) * 100</f>
        <v>2.5780594059405724</v>
      </c>
      <c r="AL2139" s="72">
        <f>(SUMIFS('Banco de Indicadores Mun. (2)'!I:I,'Banco de Indicadores Mun. (2)'!B:B,'Banco de Indicadores - Mun. (1)'!B2139,'Banco de Indicadores Mun. (2)'!A:A,'Banco de Indicadores - Mun. (1)'!A2139) / VLOOKUP(D2139,'Dados Base'!$B:$K,9,FALSE)) * 100</f>
        <v>1.1521415929203442</v>
      </c>
      <c r="AM2139" s="72">
        <f>(SUMIFS('Banco de Indicadores Mun. (2)'!J:J,'Banco de Indicadores Mun. (2)'!B:B,'Banco de Indicadores - Mun. (1)'!B2139,'Banco de Indicadores Mun. (2)'!A:A,'Banco de Indicadores - Mun. (1)'!A2139) / VLOOKUP(D2139,'Dados Base'!$B:$K,7,FALSE)) * 100</f>
        <v>2.9625234899328565</v>
      </c>
      <c r="AN2139" s="72">
        <f>(SUMIFS('Banco de Indicadores Mun. (2)'!K:K,'Banco de Indicadores Mun. (2)'!B:B,'Banco de Indicadores - Mun. (1)'!B2139,'Banco de Indicadores Mun. (2)'!A:A,'Banco de Indicadores - Mun. (1)'!A2139) / VLOOKUP(D2139,'Dados Base'!$B:$K,10,FALSE)) * 100</f>
        <v>1.4972075471698112</v>
      </c>
      <c r="AO2139" s="21"/>
      <c r="AP2139" s="21">
        <v>0</v>
      </c>
      <c r="AQ2139" s="5">
        <v>0</v>
      </c>
      <c r="AR2139" s="9">
        <v>5.9</v>
      </c>
      <c r="AS2139" s="22">
        <v>72</v>
      </c>
      <c r="AT2139" s="22">
        <v>57.599999999999994</v>
      </c>
      <c r="AU2139" s="22">
        <v>53.708439897698213</v>
      </c>
      <c r="AV2139" s="23">
        <v>6.06</v>
      </c>
      <c r="AW2139" s="12">
        <v>0</v>
      </c>
      <c r="AX2139" s="21">
        <v>1</v>
      </c>
      <c r="AY2139" s="116">
        <v>144.89040405264308</v>
      </c>
    </row>
    <row r="2140" spans="1:51" ht="15.75" x14ac:dyDescent="0.25">
      <c r="A2140" s="144">
        <v>2014</v>
      </c>
      <c r="B2140" s="77" t="s">
        <v>205</v>
      </c>
      <c r="C2140" s="78">
        <v>8</v>
      </c>
      <c r="D2140" s="77">
        <v>3517703</v>
      </c>
      <c r="E2140" s="78">
        <v>35177038</v>
      </c>
      <c r="F2140" s="78" t="str">
        <f t="shared" si="90"/>
        <v>351770382014</v>
      </c>
      <c r="G2140" s="89">
        <v>0.47598688164400826</v>
      </c>
      <c r="H2140" s="80">
        <f t="shared" si="89"/>
        <v>20226</v>
      </c>
      <c r="I2140" s="94">
        <v>19662</v>
      </c>
      <c r="J2140" s="95">
        <v>564</v>
      </c>
      <c r="K2140" s="83">
        <f>(H2140)/VLOOKUP(D2140,'Dados Base'!$B:$K,6,FALSE)</f>
        <v>55.777397826926261</v>
      </c>
      <c r="L2140" s="88">
        <f t="shared" si="91"/>
        <v>97.211509937703937</v>
      </c>
      <c r="M2140" s="85">
        <v>5</v>
      </c>
      <c r="N2140" s="92">
        <v>0.71799999999999997</v>
      </c>
      <c r="O2140" s="91">
        <v>71</v>
      </c>
      <c r="P2140" s="91" t="s">
        <v>691</v>
      </c>
      <c r="Q2140" s="91" t="s">
        <v>691</v>
      </c>
      <c r="R2140" s="91" t="s">
        <v>691</v>
      </c>
      <c r="S2140" s="91">
        <v>30</v>
      </c>
      <c r="T2140" s="87" t="s">
        <v>691</v>
      </c>
      <c r="U2140" s="91">
        <v>193</v>
      </c>
      <c r="V2140" s="91">
        <v>135</v>
      </c>
      <c r="W2140" s="93">
        <v>0</v>
      </c>
      <c r="X2140" s="146">
        <v>5.9597407222222225E-2</v>
      </c>
      <c r="Y2140" s="21">
        <v>14.11</v>
      </c>
      <c r="Z2140" s="147">
        <v>892</v>
      </c>
      <c r="AA2140" s="147">
        <v>196</v>
      </c>
      <c r="AB2140" s="21">
        <v>4</v>
      </c>
      <c r="AC2140" s="21">
        <v>1</v>
      </c>
      <c r="AD2140" s="153">
        <f>VLOOKUP(D2140,'Dados Base'!$B:$K,9,FALSE)*31536000/VLOOKUP($F2140,F:H,MATCH(H2139,F2139:AF2139,0),FALSE)</f>
        <v>9121.2103233461876</v>
      </c>
      <c r="AE2140" s="153">
        <f>VLOOKUP(D2140,'Dados Base'!$B:$K,10,FALSE)*31536000/VLOOKUP($F2140,F:H,MATCH(H2139,F2139:AF2139,0),FALSE)</f>
        <v>1107.0186888163751</v>
      </c>
      <c r="AF2140" s="148">
        <v>96.8</v>
      </c>
      <c r="AG2140" s="21">
        <v>100</v>
      </c>
      <c r="AH2140" s="148">
        <v>96.8</v>
      </c>
      <c r="AI2140" s="148">
        <v>41.51</v>
      </c>
      <c r="AJ2140" s="148">
        <v>100</v>
      </c>
      <c r="AK2140" s="72">
        <f>(SUMIFS('Banco de Indicadores Mun. (2)'!I:I,'Banco de Indicadores Mun. (2)'!B:B,'Banco de Indicadores - Mun. (1)'!B2140,'Banco de Indicadores Mun. (2)'!A:A,'Banco de Indicadores - Mun. (1)'!A2140) / VLOOKUP(D2140,'Dados Base'!$B:$K,8,FALSE)) * 100</f>
        <v>7.6488032786885221</v>
      </c>
      <c r="AL2140" s="72">
        <f>(SUMIFS('Banco de Indicadores Mun. (2)'!I:I,'Banco de Indicadores Mun. (2)'!B:B,'Banco de Indicadores - Mun. (1)'!B2140,'Banco de Indicadores Mun. (2)'!A:A,'Banco de Indicadores - Mun. (1)'!A2140) / VLOOKUP(D2140,'Dados Base'!$B:$K,9,FALSE)) * 100</f>
        <v>2.3927025641025637</v>
      </c>
      <c r="AM2140" s="72">
        <f>(SUMIFS('Banco de Indicadores Mun. (2)'!J:J,'Banco de Indicadores Mun. (2)'!B:B,'Banco de Indicadores - Mun. (1)'!B2140,'Banco de Indicadores Mun. (2)'!A:A,'Banco de Indicadores - Mun. (1)'!A2140) / VLOOKUP(D2140,'Dados Base'!$B:$K,7,FALSE)) * 100</f>
        <v>2.9842946428571424</v>
      </c>
      <c r="AN2140" s="72">
        <f>(SUMIFS('Banco de Indicadores Mun. (2)'!K:K,'Banco de Indicadores Mun. (2)'!B:B,'Banco de Indicadores - Mun. (1)'!B2140,'Banco de Indicadores Mun. (2)'!A:A,'Banco de Indicadores - Mun. (1)'!A2140) / VLOOKUP(D2140,'Dados Base'!$B:$K,10,FALSE)) * 100</f>
        <v>15.006901408450702</v>
      </c>
      <c r="AO2140" s="21"/>
      <c r="AP2140" s="21">
        <v>0</v>
      </c>
      <c r="AQ2140" s="5">
        <v>0</v>
      </c>
      <c r="AR2140" s="9">
        <v>10</v>
      </c>
      <c r="AS2140" s="22">
        <v>100</v>
      </c>
      <c r="AT2140" s="22">
        <v>100</v>
      </c>
      <c r="AU2140" s="22">
        <v>81.985294117647058</v>
      </c>
      <c r="AV2140" s="23">
        <v>10</v>
      </c>
      <c r="AW2140" s="12">
        <v>1</v>
      </c>
      <c r="AX2140" s="21">
        <v>1</v>
      </c>
      <c r="AY2140" s="116">
        <v>153.88644077273719</v>
      </c>
    </row>
    <row r="2141" spans="1:51" ht="15.75" x14ac:dyDescent="0.25">
      <c r="A2141" s="144">
        <v>2014</v>
      </c>
      <c r="B2141" s="77" t="s">
        <v>206</v>
      </c>
      <c r="C2141" s="78">
        <v>19</v>
      </c>
      <c r="D2141" s="77">
        <v>3517802</v>
      </c>
      <c r="E2141" s="78">
        <v>351780219</v>
      </c>
      <c r="F2141" s="78" t="str">
        <f t="shared" si="90"/>
        <v>3517802192014</v>
      </c>
      <c r="G2141" s="89">
        <v>-0.38848803257914843</v>
      </c>
      <c r="H2141" s="80">
        <f t="shared" si="89"/>
        <v>8440</v>
      </c>
      <c r="I2141" s="94">
        <v>6773</v>
      </c>
      <c r="J2141" s="95">
        <v>1667</v>
      </c>
      <c r="K2141" s="83">
        <f>(H2141)/VLOOKUP(D2141,'Dados Base'!$B:$K,6,FALSE)</f>
        <v>14.848698099929628</v>
      </c>
      <c r="L2141" s="88">
        <f t="shared" si="91"/>
        <v>80.248815165876778</v>
      </c>
      <c r="M2141" s="85">
        <v>4</v>
      </c>
      <c r="N2141" s="92">
        <v>0.71899999999999997</v>
      </c>
      <c r="O2141" s="91">
        <v>119</v>
      </c>
      <c r="P2141" s="91" t="s">
        <v>691</v>
      </c>
      <c r="Q2141" s="91" t="s">
        <v>691</v>
      </c>
      <c r="R2141" s="91" t="s">
        <v>691</v>
      </c>
      <c r="S2141" s="91">
        <v>21</v>
      </c>
      <c r="T2141" s="87" t="s">
        <v>691</v>
      </c>
      <c r="U2141" s="91">
        <v>69</v>
      </c>
      <c r="V2141" s="91">
        <v>53</v>
      </c>
      <c r="W2141" s="93">
        <v>0</v>
      </c>
      <c r="X2141" s="146">
        <v>1.7523989583333337E-2</v>
      </c>
      <c r="Y2141" s="21">
        <v>4.72</v>
      </c>
      <c r="Z2141" s="147">
        <v>247</v>
      </c>
      <c r="AA2141" s="147">
        <v>117</v>
      </c>
      <c r="AB2141" s="21">
        <v>1</v>
      </c>
      <c r="AC2141" s="21">
        <v>0</v>
      </c>
      <c r="AD2141" s="153">
        <f>VLOOKUP(D2141,'Dados Base'!$B:$K,9,FALSE)*31536000/VLOOKUP($F2141,F:H,MATCH(H2140,F2140:AF2140,0),FALSE)</f>
        <v>15469.080568720377</v>
      </c>
      <c r="AE2141" s="153">
        <f>VLOOKUP(D2141,'Dados Base'!$B:$K,10,FALSE)*31536000/VLOOKUP($F2141,F:H,MATCH(H2140,F2140:AF2140,0),FALSE)</f>
        <v>1569.3270142180093</v>
      </c>
      <c r="AF2141" s="148">
        <v>79.73</v>
      </c>
      <c r="AG2141" s="21">
        <v>99.36</v>
      </c>
      <c r="AH2141" s="148">
        <v>78.13</v>
      </c>
      <c r="AI2141" s="148">
        <v>22.01</v>
      </c>
      <c r="AJ2141" s="148">
        <v>98.59</v>
      </c>
      <c r="AK2141" s="72">
        <f>(SUMIFS('Banco de Indicadores Mun. (2)'!I:I,'Banco de Indicadores Mun. (2)'!B:B,'Banco de Indicadores - Mun. (1)'!B2141,'Banco de Indicadores Mun. (2)'!A:A,'Banco de Indicadores - Mun. (1)'!A2141) / VLOOKUP(D2141,'Dados Base'!$B:$K,8,FALSE)) * 100</f>
        <v>0.14633333333333329</v>
      </c>
      <c r="AL2141" s="72">
        <f>(SUMIFS('Banco de Indicadores Mun. (2)'!I:I,'Banco de Indicadores Mun. (2)'!B:B,'Banco de Indicadores - Mun. (1)'!B2141,'Banco de Indicadores Mun. (2)'!A:A,'Banco de Indicadores - Mun. (1)'!A2141) / VLOOKUP(D2141,'Dados Base'!$B:$K,9,FALSE)) * 100</f>
        <v>5.3019323671497559E-2</v>
      </c>
      <c r="AM2141" s="72">
        <f>(SUMIFS('Banco de Indicadores Mun. (2)'!J:J,'Banco de Indicadores Mun. (2)'!B:B,'Banco de Indicadores - Mun. (1)'!B2141,'Banco de Indicadores Mun. (2)'!A:A,'Banco de Indicadores - Mun. (1)'!A2141) / VLOOKUP(D2141,'Dados Base'!$B:$K,7,FALSE)) * 100</f>
        <v>0</v>
      </c>
      <c r="AN2141" s="72">
        <f>(SUMIFS('Banco de Indicadores Mun. (2)'!K:K,'Banco de Indicadores Mun. (2)'!B:B,'Banco de Indicadores - Mun. (1)'!B2141,'Banco de Indicadores Mun. (2)'!A:A,'Banco de Indicadores - Mun. (1)'!A2141) / VLOOKUP(D2141,'Dados Base'!$B:$K,10,FALSE)) * 100</f>
        <v>0.52261904761904743</v>
      </c>
      <c r="AO2141" s="21"/>
      <c r="AP2141" s="21">
        <v>0</v>
      </c>
      <c r="AQ2141" s="5">
        <v>0</v>
      </c>
      <c r="AR2141" s="9">
        <v>8.6999999999999993</v>
      </c>
      <c r="AS2141" s="22">
        <v>100</v>
      </c>
      <c r="AT2141" s="22">
        <v>100</v>
      </c>
      <c r="AU2141" s="22">
        <v>67.857142857142861</v>
      </c>
      <c r="AV2141" s="23">
        <v>7.62</v>
      </c>
      <c r="AW2141" s="12">
        <v>0</v>
      </c>
      <c r="AX2141" s="21">
        <v>0</v>
      </c>
      <c r="AY2141" s="116">
        <v>15.007476929221902</v>
      </c>
    </row>
    <row r="2142" spans="1:51" ht="15.75" x14ac:dyDescent="0.25">
      <c r="A2142" s="144">
        <v>2014</v>
      </c>
      <c r="B2142" s="77" t="s">
        <v>207</v>
      </c>
      <c r="C2142" s="78">
        <v>12</v>
      </c>
      <c r="D2142" s="77">
        <v>3517901</v>
      </c>
      <c r="E2142" s="78">
        <v>351790112</v>
      </c>
      <c r="F2142" s="78" t="str">
        <f t="shared" si="90"/>
        <v>3517901122014</v>
      </c>
      <c r="G2142" s="89">
        <v>1.1705568238714159</v>
      </c>
      <c r="H2142" s="80">
        <f t="shared" si="89"/>
        <v>10386</v>
      </c>
      <c r="I2142" s="94">
        <v>9461</v>
      </c>
      <c r="J2142" s="95">
        <v>925</v>
      </c>
      <c r="K2142" s="83">
        <f>(H2142)/VLOOKUP(D2142,'Dados Base'!$B:$K,6,FALSE)</f>
        <v>16.258100873485489</v>
      </c>
      <c r="L2142" s="88">
        <f t="shared" si="91"/>
        <v>91.093780088580772</v>
      </c>
      <c r="M2142" s="85">
        <v>5</v>
      </c>
      <c r="N2142" s="92">
        <v>0.73699999999999999</v>
      </c>
      <c r="O2142" s="91">
        <v>89</v>
      </c>
      <c r="P2142" s="91" t="s">
        <v>691</v>
      </c>
      <c r="Q2142" s="91" t="s">
        <v>691</v>
      </c>
      <c r="R2142" s="91" t="s">
        <v>691</v>
      </c>
      <c r="S2142" s="91">
        <v>12</v>
      </c>
      <c r="T2142" s="87" t="s">
        <v>691</v>
      </c>
      <c r="U2142" s="91">
        <v>49</v>
      </c>
      <c r="V2142" s="91">
        <v>38</v>
      </c>
      <c r="W2142" s="93">
        <v>97.61</v>
      </c>
      <c r="X2142" s="146">
        <v>2.5256371874999999E-2</v>
      </c>
      <c r="Y2142" s="21">
        <v>6.69</v>
      </c>
      <c r="Z2142" s="147">
        <v>57</v>
      </c>
      <c r="AA2142" s="147">
        <v>459</v>
      </c>
      <c r="AB2142" s="21">
        <v>0</v>
      </c>
      <c r="AC2142" s="21">
        <v>0</v>
      </c>
      <c r="AD2142" s="153">
        <f>VLOOKUP(D2142,'Dados Base'!$B:$K,9,FALSE)*31536000/VLOOKUP($F2142,F:H,MATCH(H2141,F2141:AF2141,0),FALSE)</f>
        <v>23137.331022530328</v>
      </c>
      <c r="AE2142" s="153">
        <f>VLOOKUP(D2142,'Dados Base'!$B:$K,10,FALSE)*31536000/VLOOKUP($F2142,F:H,MATCH(H2141,F2141:AF2141,0),FALSE)</f>
        <v>2702.3916811091849</v>
      </c>
      <c r="AF2142" s="148">
        <v>93.38</v>
      </c>
      <c r="AG2142" s="21">
        <v>99.07</v>
      </c>
      <c r="AH2142" s="148">
        <v>93.38</v>
      </c>
      <c r="AI2142" s="148">
        <v>8.73</v>
      </c>
      <c r="AJ2142" s="148">
        <v>95.71</v>
      </c>
      <c r="AK2142" s="72">
        <f>(SUMIFS('Banco de Indicadores Mun. (2)'!I:I,'Banco de Indicadores Mun. (2)'!B:B,'Banco de Indicadores - Mun. (1)'!B2142,'Banco de Indicadores Mun. (2)'!A:A,'Banco de Indicadores - Mun. (1)'!A2142) / VLOOKUP(D2142,'Dados Base'!$B:$K,8,FALSE)) * 100</f>
        <v>7.2269236363636375</v>
      </c>
      <c r="AL2142" s="72">
        <f>(SUMIFS('Banco de Indicadores Mun. (2)'!I:I,'Banco de Indicadores Mun. (2)'!B:B,'Banco de Indicadores - Mun. (1)'!B2142,'Banco de Indicadores Mun. (2)'!A:A,'Banco de Indicadores - Mun. (1)'!A2142) / VLOOKUP(D2142,'Dados Base'!$B:$K,9,FALSE)) * 100</f>
        <v>2.6081417322834652</v>
      </c>
      <c r="AM2142" s="72">
        <f>(SUMIFS('Banco de Indicadores Mun. (2)'!J:J,'Banco de Indicadores Mun. (2)'!B:B,'Banco de Indicadores - Mun. (1)'!B2142,'Banco de Indicadores Mun. (2)'!A:A,'Banco de Indicadores - Mun. (1)'!A2142) / VLOOKUP(D2142,'Dados Base'!$B:$K,7,FALSE)) * 100</f>
        <v>9.1504516129032272</v>
      </c>
      <c r="AN2142" s="72">
        <f>(SUMIFS('Banco de Indicadores Mun. (2)'!K:K,'Banco de Indicadores Mun. (2)'!B:B,'Banco de Indicadores - Mun. (1)'!B2142,'Banco de Indicadores Mun. (2)'!A:A,'Banco de Indicadores - Mun. (1)'!A2142) / VLOOKUP(D2142,'Dados Base'!$B:$K,10,FALSE)) * 100</f>
        <v>3.2069662921348323</v>
      </c>
      <c r="AO2142" s="21"/>
      <c r="AP2142" s="21">
        <v>0</v>
      </c>
      <c r="AQ2142" s="5">
        <v>0</v>
      </c>
      <c r="AR2142" s="9">
        <v>7.7</v>
      </c>
      <c r="AS2142" s="22">
        <v>100</v>
      </c>
      <c r="AT2142" s="22">
        <v>100</v>
      </c>
      <c r="AU2142" s="22">
        <v>11.04651162790698</v>
      </c>
      <c r="AV2142" s="23">
        <v>4.22</v>
      </c>
      <c r="AW2142" s="12">
        <v>0</v>
      </c>
      <c r="AX2142" s="21">
        <v>0</v>
      </c>
      <c r="AY2142" s="116">
        <v>34.350932524586931</v>
      </c>
    </row>
    <row r="2143" spans="1:51" ht="15.75" x14ac:dyDescent="0.25">
      <c r="A2143" s="144">
        <v>2014</v>
      </c>
      <c r="B2143" s="77" t="s">
        <v>208</v>
      </c>
      <c r="C2143" s="78">
        <v>15</v>
      </c>
      <c r="D2143" s="77">
        <v>3518008</v>
      </c>
      <c r="E2143" s="78">
        <v>351800815</v>
      </c>
      <c r="F2143" s="78" t="str">
        <f t="shared" si="90"/>
        <v>3518008152014</v>
      </c>
      <c r="G2143" s="89">
        <v>-0.17253176884967081</v>
      </c>
      <c r="H2143" s="80">
        <f t="shared" si="89"/>
        <v>1952</v>
      </c>
      <c r="I2143" s="94">
        <v>1730</v>
      </c>
      <c r="J2143" s="95">
        <v>222</v>
      </c>
      <c r="K2143" s="83">
        <f>(H2143)/VLOOKUP(D2143,'Dados Base'!$B:$K,6,FALSE)</f>
        <v>23.092393233171656</v>
      </c>
      <c r="L2143" s="88">
        <f t="shared" si="91"/>
        <v>88.627049180327873</v>
      </c>
      <c r="M2143" s="85">
        <v>3</v>
      </c>
      <c r="N2143" s="92">
        <v>0.73199999999999998</v>
      </c>
      <c r="O2143" s="91">
        <v>21</v>
      </c>
      <c r="P2143" s="91" t="s">
        <v>691</v>
      </c>
      <c r="Q2143" s="91" t="s">
        <v>691</v>
      </c>
      <c r="R2143" s="91" t="s">
        <v>691</v>
      </c>
      <c r="S2143" s="91">
        <v>7</v>
      </c>
      <c r="T2143" s="87" t="s">
        <v>691</v>
      </c>
      <c r="U2143" s="91">
        <v>16</v>
      </c>
      <c r="V2143" s="91">
        <v>5</v>
      </c>
      <c r="W2143" s="93">
        <v>0</v>
      </c>
      <c r="X2143" s="146">
        <v>4.7137750000000008E-3</v>
      </c>
      <c r="Y2143" s="21">
        <v>1.25</v>
      </c>
      <c r="Z2143" s="147">
        <v>71</v>
      </c>
      <c r="AA2143" s="147">
        <v>25</v>
      </c>
      <c r="AB2143" s="21">
        <v>0</v>
      </c>
      <c r="AC2143" s="21">
        <v>0</v>
      </c>
      <c r="AD2143" s="153">
        <f>VLOOKUP(D2143,'Dados Base'!$B:$K,9,FALSE)*31536000/VLOOKUP($F2143,F:H,MATCH(H2142,F2142:AF2142,0),FALSE)</f>
        <v>10662.786885245901</v>
      </c>
      <c r="AE2143" s="153">
        <f>VLOOKUP(D2143,'Dados Base'!$B:$K,10,FALSE)*31536000/VLOOKUP($F2143,F:H,MATCH(H2142,F2142:AF2142,0),FALSE)</f>
        <v>1130.9016393442621</v>
      </c>
      <c r="AF2143" s="148">
        <v>92.73</v>
      </c>
      <c r="AG2143" s="21">
        <v>100</v>
      </c>
      <c r="AH2143" s="148">
        <v>90.45</v>
      </c>
      <c r="AI2143" s="148">
        <v>15.05</v>
      </c>
      <c r="AJ2143" s="148">
        <v>100</v>
      </c>
      <c r="AK2143" s="72">
        <f>(SUMIFS('Banco de Indicadores Mun. (2)'!I:I,'Banco de Indicadores Mun. (2)'!B:B,'Banco de Indicadores - Mun. (1)'!B2143,'Banco de Indicadores Mun. (2)'!A:A,'Banco de Indicadores - Mun. (1)'!A2143) / VLOOKUP(D2143,'Dados Base'!$B:$K,8,FALSE)) * 100</f>
        <v>12.59609523809524</v>
      </c>
      <c r="AL2143" s="72">
        <f>(SUMIFS('Banco de Indicadores Mun. (2)'!I:I,'Banco de Indicadores Mun. (2)'!B:B,'Banco de Indicadores - Mun. (1)'!B2143,'Banco de Indicadores Mun. (2)'!A:A,'Banco de Indicadores - Mun. (1)'!A2143) / VLOOKUP(D2143,'Dados Base'!$B:$K,9,FALSE)) * 100</f>
        <v>4.007848484848485</v>
      </c>
      <c r="AM2143" s="72">
        <f>(SUMIFS('Banco de Indicadores Mun. (2)'!J:J,'Banco de Indicadores Mun. (2)'!B:B,'Banco de Indicadores - Mun. (1)'!B2143,'Banco de Indicadores Mun. (2)'!A:A,'Banco de Indicadores - Mun. (1)'!A2143) / VLOOKUP(D2143,'Dados Base'!$B:$K,7,FALSE)) * 100</f>
        <v>18.506999999999998</v>
      </c>
      <c r="AN2143" s="72">
        <f>(SUMIFS('Banco de Indicadores Mun. (2)'!K:K,'Banco de Indicadores Mun. (2)'!B:B,'Banco de Indicadores - Mun. (1)'!B2143,'Banco de Indicadores Mun. (2)'!A:A,'Banco de Indicadores - Mun. (1)'!A2143) / VLOOKUP(D2143,'Dados Base'!$B:$K,10,FALSE)) * 100</f>
        <v>0.77428571428571458</v>
      </c>
      <c r="AO2143" s="21"/>
      <c r="AP2143" s="21">
        <v>0</v>
      </c>
      <c r="AQ2143" s="5">
        <v>0</v>
      </c>
      <c r="AR2143" s="9">
        <v>10</v>
      </c>
      <c r="AS2143" s="22">
        <v>95</v>
      </c>
      <c r="AT2143" s="22">
        <v>95</v>
      </c>
      <c r="AU2143" s="22">
        <v>73.958333333333329</v>
      </c>
      <c r="AV2143" s="23">
        <v>8.24</v>
      </c>
      <c r="AW2143" s="12">
        <v>0</v>
      </c>
      <c r="AX2143" s="21">
        <v>0</v>
      </c>
      <c r="AY2143" s="116">
        <v>593.15613423082334</v>
      </c>
    </row>
    <row r="2144" spans="1:51" ht="15.75" x14ac:dyDescent="0.25">
      <c r="A2144" s="144">
        <v>2014</v>
      </c>
      <c r="B2144" s="77" t="s">
        <v>209</v>
      </c>
      <c r="C2144" s="78">
        <v>16</v>
      </c>
      <c r="D2144" s="77">
        <v>3518107</v>
      </c>
      <c r="E2144" s="78">
        <v>351810716</v>
      </c>
      <c r="F2144" s="78" t="str">
        <f t="shared" si="90"/>
        <v>3518107162014</v>
      </c>
      <c r="G2144" s="89">
        <v>9.2223450848405442E-2</v>
      </c>
      <c r="H2144" s="80">
        <f t="shared" si="89"/>
        <v>6430</v>
      </c>
      <c r="I2144" s="94">
        <v>5647</v>
      </c>
      <c r="J2144" s="95">
        <v>783</v>
      </c>
      <c r="K2144" s="83">
        <f>(H2144)/VLOOKUP(D2144,'Dados Base'!$B:$K,6,FALSE)</f>
        <v>13.923776526634907</v>
      </c>
      <c r="L2144" s="88">
        <f t="shared" si="91"/>
        <v>87.822706065318826</v>
      </c>
      <c r="M2144" s="85">
        <v>5</v>
      </c>
      <c r="N2144" s="92">
        <v>0.71299999999999997</v>
      </c>
      <c r="O2144" s="91">
        <v>85</v>
      </c>
      <c r="P2144" s="91" t="s">
        <v>691</v>
      </c>
      <c r="Q2144" s="91" t="s">
        <v>691</v>
      </c>
      <c r="R2144" s="91" t="s">
        <v>691</v>
      </c>
      <c r="S2144" s="91">
        <v>8</v>
      </c>
      <c r="T2144" s="87" t="s">
        <v>691</v>
      </c>
      <c r="U2144" s="91">
        <v>47</v>
      </c>
      <c r="V2144" s="91">
        <v>44</v>
      </c>
      <c r="W2144" s="93">
        <v>0</v>
      </c>
      <c r="X2144" s="146">
        <v>1.4204606770833334E-2</v>
      </c>
      <c r="Y2144" s="21">
        <v>3.96</v>
      </c>
      <c r="Z2144" s="147">
        <v>150</v>
      </c>
      <c r="AA2144" s="147">
        <v>156</v>
      </c>
      <c r="AB2144" s="21">
        <v>0</v>
      </c>
      <c r="AC2144" s="21">
        <v>0</v>
      </c>
      <c r="AD2144" s="153">
        <f>VLOOKUP(D2144,'Dados Base'!$B:$K,9,FALSE)*31536000/VLOOKUP($F2144,F:H,MATCH(H2143,F2143:AF2143,0),FALSE)</f>
        <v>16675.334370139968</v>
      </c>
      <c r="AE2144" s="153">
        <f>VLOOKUP(D2144,'Dados Base'!$B:$K,10,FALSE)*31536000/VLOOKUP($F2144,F:H,MATCH(H2143,F2143:AF2143,0),FALSE)</f>
        <v>1765.6236391912903</v>
      </c>
      <c r="AF2144" s="148">
        <v>84.83</v>
      </c>
      <c r="AG2144" s="21">
        <v>100</v>
      </c>
      <c r="AH2144" s="148">
        <v>85.29</v>
      </c>
      <c r="AI2144" s="148">
        <v>0</v>
      </c>
      <c r="AJ2144" s="148">
        <v>98.89</v>
      </c>
      <c r="AK2144" s="72">
        <f>(SUMIFS('Banco de Indicadores Mun. (2)'!I:I,'Banco de Indicadores Mun. (2)'!B:B,'Banco de Indicadores - Mun. (1)'!B2144,'Banco de Indicadores Mun. (2)'!A:A,'Banco de Indicadores - Mun. (1)'!A2144) / VLOOKUP(D2144,'Dados Base'!$B:$K,8,FALSE)) * 100</f>
        <v>4.0316571428571431</v>
      </c>
      <c r="AL2144" s="72">
        <f>(SUMIFS('Banco de Indicadores Mun. (2)'!I:I,'Banco de Indicadores Mun. (2)'!B:B,'Banco de Indicadores - Mun. (1)'!B2144,'Banco de Indicadores Mun. (2)'!A:A,'Banco de Indicadores - Mun. (1)'!A2144) / VLOOKUP(D2144,'Dados Base'!$B:$K,9,FALSE)) * 100</f>
        <v>1.6600941176470589</v>
      </c>
      <c r="AM2144" s="72">
        <f>(SUMIFS('Banco de Indicadores Mun. (2)'!J:J,'Banco de Indicadores Mun. (2)'!B:B,'Banco de Indicadores - Mun. (1)'!B2144,'Banco de Indicadores Mun. (2)'!A:A,'Banco de Indicadores - Mun. (1)'!A2144) / VLOOKUP(D2144,'Dados Base'!$B:$K,7,FALSE)) * 100</f>
        <v>2.0696442307692311</v>
      </c>
      <c r="AN2144" s="72">
        <f>(SUMIFS('Banco de Indicadores Mun. (2)'!K:K,'Banco de Indicadores Mun. (2)'!B:B,'Banco de Indicadores - Mun. (1)'!B2144,'Banco de Indicadores Mun. (2)'!A:A,'Banco de Indicadores - Mun. (1)'!A2144) / VLOOKUP(D2144,'Dados Base'!$B:$K,10,FALSE)) * 100</f>
        <v>9.6996944444444466</v>
      </c>
      <c r="AO2144" s="21"/>
      <c r="AP2144" s="21">
        <v>0</v>
      </c>
      <c r="AQ2144" s="5">
        <v>0</v>
      </c>
      <c r="AR2144" s="9">
        <v>7.8</v>
      </c>
      <c r="AS2144" s="22">
        <v>100</v>
      </c>
      <c r="AT2144" s="22">
        <v>100</v>
      </c>
      <c r="AU2144" s="22">
        <v>49.019607843137258</v>
      </c>
      <c r="AV2144" s="23">
        <v>6.19</v>
      </c>
      <c r="AW2144" s="12">
        <v>0</v>
      </c>
      <c r="AX2144" s="21">
        <v>0</v>
      </c>
      <c r="AY2144" s="116">
        <v>187.71644973474116</v>
      </c>
    </row>
    <row r="2145" spans="1:51" ht="15.75" x14ac:dyDescent="0.25">
      <c r="A2145" s="144">
        <v>2014</v>
      </c>
      <c r="B2145" s="77" t="s">
        <v>210</v>
      </c>
      <c r="C2145" s="78">
        <v>19</v>
      </c>
      <c r="D2145" s="77">
        <v>3518206</v>
      </c>
      <c r="E2145" s="78">
        <v>351820619</v>
      </c>
      <c r="F2145" s="78" t="str">
        <f t="shared" si="90"/>
        <v>3518206192014</v>
      </c>
      <c r="G2145" s="89">
        <v>0.55579380280765811</v>
      </c>
      <c r="H2145" s="80">
        <f t="shared" si="89"/>
        <v>31270</v>
      </c>
      <c r="I2145" s="94">
        <v>29141</v>
      </c>
      <c r="J2145" s="95">
        <v>2129</v>
      </c>
      <c r="K2145" s="83">
        <f>(H2145)/VLOOKUP(D2145,'Dados Base'!$B:$K,6,FALSE)</f>
        <v>32.689372556398837</v>
      </c>
      <c r="L2145" s="88">
        <f t="shared" si="91"/>
        <v>93.191557403261911</v>
      </c>
      <c r="M2145" s="85">
        <v>4</v>
      </c>
      <c r="N2145" s="92">
        <v>0.76300000000000001</v>
      </c>
      <c r="O2145" s="91">
        <v>192</v>
      </c>
      <c r="P2145" s="91" t="s">
        <v>691</v>
      </c>
      <c r="Q2145" s="91" t="s">
        <v>691</v>
      </c>
      <c r="R2145" s="91" t="s">
        <v>691</v>
      </c>
      <c r="S2145" s="91">
        <v>62</v>
      </c>
      <c r="T2145" s="87" t="s">
        <v>691</v>
      </c>
      <c r="U2145" s="91">
        <v>315</v>
      </c>
      <c r="V2145" s="91">
        <v>225</v>
      </c>
      <c r="W2145" s="93">
        <v>3.65</v>
      </c>
      <c r="X2145" s="146">
        <v>8.8093996006944439E-2</v>
      </c>
      <c r="Y2145" s="21">
        <v>23.83</v>
      </c>
      <c r="Z2145" s="147">
        <v>1190</v>
      </c>
      <c r="AA2145" s="147">
        <v>419</v>
      </c>
      <c r="AB2145" s="21">
        <v>5</v>
      </c>
      <c r="AC2145" s="21">
        <v>0</v>
      </c>
      <c r="AD2145" s="153">
        <f>VLOOKUP(D2145,'Dados Base'!$B:$K,9,FALSE)*31536000/VLOOKUP($F2145,F:H,MATCH(H2144,F2144:AF2144,0),FALSE)</f>
        <v>7089.8010873041258</v>
      </c>
      <c r="AE2145" s="153">
        <f>VLOOKUP(D2145,'Dados Base'!$B:$K,10,FALSE)*31536000/VLOOKUP($F2145,F:H,MATCH(H2144,F2144:AF2144,0),FALSE)</f>
        <v>685.78445794691413</v>
      </c>
      <c r="AF2145" s="148">
        <v>92.55</v>
      </c>
      <c r="AG2145" s="21">
        <v>92.55</v>
      </c>
      <c r="AH2145" s="148">
        <v>92.55</v>
      </c>
      <c r="AI2145" s="148">
        <v>36.81</v>
      </c>
      <c r="AJ2145" s="148">
        <v>100</v>
      </c>
      <c r="AK2145" s="72">
        <f>(SUMIFS('Banco de Indicadores Mun. (2)'!I:I,'Banco de Indicadores Mun. (2)'!B:B,'Banco de Indicadores - Mun. (1)'!B2145,'Banco de Indicadores Mun. (2)'!A:A,'Banco de Indicadores - Mun. (1)'!A2145) / VLOOKUP(D2145,'Dados Base'!$B:$K,8,FALSE)) * 100</f>
        <v>9.4638112449799188</v>
      </c>
      <c r="AL2145" s="72">
        <f>(SUMIFS('Banco de Indicadores Mun. (2)'!I:I,'Banco de Indicadores Mun. (2)'!B:B,'Banco de Indicadores - Mun. (1)'!B2145,'Banco de Indicadores Mun. (2)'!A:A,'Banco de Indicadores - Mun. (1)'!A2145) / VLOOKUP(D2145,'Dados Base'!$B:$K,9,FALSE)) * 100</f>
        <v>3.3520469416785206</v>
      </c>
      <c r="AM2145" s="72">
        <f>(SUMIFS('Banco de Indicadores Mun. (2)'!J:J,'Banco de Indicadores Mun. (2)'!B:B,'Banco de Indicadores - Mun. (1)'!B2145,'Banco de Indicadores Mun. (2)'!A:A,'Banco de Indicadores - Mun. (1)'!A2145) / VLOOKUP(D2145,'Dados Base'!$B:$K,7,FALSE)) * 100</f>
        <v>11.957707182320442</v>
      </c>
      <c r="AN2145" s="72">
        <f>(SUMIFS('Banco de Indicadores Mun. (2)'!K:K,'Banco de Indicadores Mun. (2)'!B:B,'Banco de Indicadores - Mun. (1)'!B2145,'Banco de Indicadores Mun. (2)'!A:A,'Banco de Indicadores - Mun. (1)'!A2145) / VLOOKUP(D2145,'Dados Base'!$B:$K,10,FALSE)) * 100</f>
        <v>2.8256470588235274</v>
      </c>
      <c r="AO2145" s="21"/>
      <c r="AP2145" s="21">
        <v>0</v>
      </c>
      <c r="AQ2145" s="5">
        <v>0</v>
      </c>
      <c r="AR2145" s="9">
        <v>8.9</v>
      </c>
      <c r="AS2145" s="22">
        <v>100</v>
      </c>
      <c r="AT2145" s="22">
        <v>100</v>
      </c>
      <c r="AU2145" s="22">
        <v>73.958980733374773</v>
      </c>
      <c r="AV2145" s="23">
        <v>8.01</v>
      </c>
      <c r="AW2145" s="12">
        <v>0</v>
      </c>
      <c r="AX2145" s="21">
        <v>0</v>
      </c>
      <c r="AY2145" s="116">
        <v>3.732003748155361</v>
      </c>
    </row>
    <row r="2146" spans="1:51" ht="15.75" x14ac:dyDescent="0.25">
      <c r="A2146" s="144">
        <v>2014</v>
      </c>
      <c r="B2146" s="77" t="s">
        <v>211</v>
      </c>
      <c r="C2146" s="78">
        <v>2</v>
      </c>
      <c r="D2146" s="77">
        <v>3518305</v>
      </c>
      <c r="E2146" s="78">
        <v>35183052</v>
      </c>
      <c r="F2146" s="78" t="str">
        <f t="shared" si="90"/>
        <v>351830522014</v>
      </c>
      <c r="G2146" s="89">
        <v>1.4576055911625918</v>
      </c>
      <c r="H2146" s="80">
        <f t="shared" si="89"/>
        <v>27248</v>
      </c>
      <c r="I2146" s="94">
        <v>23448</v>
      </c>
      <c r="J2146" s="95">
        <v>3800</v>
      </c>
      <c r="K2146" s="83">
        <f>(H2146)/VLOOKUP(D2146,'Dados Base'!$B:$K,6,FALSE)</f>
        <v>100.73197781885398</v>
      </c>
      <c r="L2146" s="88">
        <f t="shared" si="91"/>
        <v>86.054022313564289</v>
      </c>
      <c r="M2146" s="85">
        <v>1</v>
      </c>
      <c r="N2146" s="92">
        <v>0.73099999999999998</v>
      </c>
      <c r="O2146" s="91">
        <v>112</v>
      </c>
      <c r="P2146" s="91" t="s">
        <v>691</v>
      </c>
      <c r="Q2146" s="91" t="s">
        <v>691</v>
      </c>
      <c r="R2146" s="91" t="s">
        <v>691</v>
      </c>
      <c r="S2146" s="91">
        <v>69</v>
      </c>
      <c r="T2146" s="87" t="s">
        <v>691</v>
      </c>
      <c r="U2146" s="91">
        <v>234</v>
      </c>
      <c r="V2146" s="91">
        <v>226</v>
      </c>
      <c r="W2146" s="93">
        <v>0</v>
      </c>
      <c r="X2146" s="146">
        <v>7.0078040018518528E-2</v>
      </c>
      <c r="Y2146" s="21">
        <v>16.88</v>
      </c>
      <c r="Z2146" s="147">
        <v>1016</v>
      </c>
      <c r="AA2146" s="147">
        <v>286</v>
      </c>
      <c r="AB2146" s="21">
        <v>2</v>
      </c>
      <c r="AC2146" s="21">
        <v>0</v>
      </c>
      <c r="AD2146" s="153">
        <f>VLOOKUP(D2146,'Dados Base'!$B:$K,9,FALSE)*31536000/VLOOKUP($F2146,F:H,MATCH(H2145,F2145:AF2145,0),FALSE)</f>
        <v>4617.9036993540813</v>
      </c>
      <c r="AE2146" s="153">
        <f>VLOOKUP(D2146,'Dados Base'!$B:$K,10,FALSE)*31536000/VLOOKUP($F2146,F:H,MATCH(H2145,F2145:AF2145,0),FALSE)</f>
        <v>474.52143276570752</v>
      </c>
      <c r="AF2146" s="148">
        <v>84.49</v>
      </c>
      <c r="AG2146" s="21">
        <v>100</v>
      </c>
      <c r="AH2146" s="148">
        <v>43.03</v>
      </c>
      <c r="AI2146" s="148">
        <v>28.38</v>
      </c>
      <c r="AJ2146" s="148">
        <v>98.18</v>
      </c>
      <c r="AK2146" s="72">
        <f>(SUMIFS('Banco de Indicadores Mun. (2)'!I:I,'Banco de Indicadores Mun. (2)'!B:B,'Banco de Indicadores - Mun. (1)'!B2146,'Banco de Indicadores Mun. (2)'!A:A,'Banco de Indicadores - Mun. (1)'!A2146) / VLOOKUP(D2146,'Dados Base'!$B:$K,8,FALSE)) * 100</f>
        <v>3.3072427745664741</v>
      </c>
      <c r="AL2146" s="72">
        <f>(SUMIFS('Banco de Indicadores Mun. (2)'!I:I,'Banco de Indicadores Mun. (2)'!B:B,'Banco de Indicadores - Mun. (1)'!B2146,'Banco de Indicadores Mun. (2)'!A:A,'Banco de Indicadores - Mun. (1)'!A2146) / VLOOKUP(D2146,'Dados Base'!$B:$K,9,FALSE)) * 100</f>
        <v>1.4339674185463658</v>
      </c>
      <c r="AM2146" s="72">
        <f>(SUMIFS('Banco de Indicadores Mun. (2)'!J:J,'Banco de Indicadores Mun. (2)'!B:B,'Banco de Indicadores - Mun. (1)'!B2146,'Banco de Indicadores Mun. (2)'!A:A,'Banco de Indicadores - Mun. (1)'!A2146) / VLOOKUP(D2146,'Dados Base'!$B:$K,7,FALSE)) * 100</f>
        <v>3.2319999999999993</v>
      </c>
      <c r="AN2146" s="72">
        <f>(SUMIFS('Banco de Indicadores Mun. (2)'!K:K,'Banco de Indicadores Mun. (2)'!B:B,'Banco de Indicadores - Mun. (1)'!B2146,'Banco de Indicadores Mun. (2)'!A:A,'Banco de Indicadores - Mun. (1)'!A2146) / VLOOKUP(D2146,'Dados Base'!$B:$K,10,FALSE)) * 100</f>
        <v>3.5494878048780509</v>
      </c>
      <c r="AO2146" s="21"/>
      <c r="AP2146" s="21">
        <v>0</v>
      </c>
      <c r="AQ2146" s="5">
        <v>0</v>
      </c>
      <c r="AR2146" s="9">
        <v>10</v>
      </c>
      <c r="AS2146" s="22">
        <v>87</v>
      </c>
      <c r="AT2146" s="22">
        <v>86.13</v>
      </c>
      <c r="AU2146" s="22">
        <v>78.033794162826425</v>
      </c>
      <c r="AV2146" s="23">
        <v>8.36</v>
      </c>
      <c r="AW2146" s="12">
        <v>0</v>
      </c>
      <c r="AX2146" s="21">
        <v>0</v>
      </c>
      <c r="AY2146" s="116">
        <v>11.211028176315555</v>
      </c>
    </row>
    <row r="2147" spans="1:51" ht="15.75" x14ac:dyDescent="0.25">
      <c r="A2147" s="144">
        <v>2014</v>
      </c>
      <c r="B2147" s="77" t="s">
        <v>212</v>
      </c>
      <c r="C2147" s="78">
        <v>2</v>
      </c>
      <c r="D2147" s="77">
        <v>3518404</v>
      </c>
      <c r="E2147" s="78">
        <v>35184042</v>
      </c>
      <c r="F2147" s="78" t="str">
        <f t="shared" si="90"/>
        <v>351840422014</v>
      </c>
      <c r="G2147" s="89">
        <v>0.63551645083614883</v>
      </c>
      <c r="H2147" s="80">
        <f t="shared" si="89"/>
        <v>114750</v>
      </c>
      <c r="I2147" s="94">
        <v>109364</v>
      </c>
      <c r="J2147" s="95">
        <v>5386</v>
      </c>
      <c r="K2147" s="83">
        <f>(H2147)/VLOOKUP(D2147,'Dados Base'!$B:$K,6,FALSE)</f>
        <v>152.70680293835835</v>
      </c>
      <c r="L2147" s="88">
        <f t="shared" si="91"/>
        <v>95.306318082788664</v>
      </c>
      <c r="M2147" s="85">
        <v>2</v>
      </c>
      <c r="N2147" s="92">
        <v>0.79800000000000004</v>
      </c>
      <c r="O2147" s="91">
        <v>281</v>
      </c>
      <c r="P2147" s="91" t="s">
        <v>691</v>
      </c>
      <c r="Q2147" s="91" t="s">
        <v>691</v>
      </c>
      <c r="R2147" s="91" t="s">
        <v>691</v>
      </c>
      <c r="S2147" s="91">
        <v>153</v>
      </c>
      <c r="T2147" s="87" t="s">
        <v>691</v>
      </c>
      <c r="U2147" s="91">
        <v>1173</v>
      </c>
      <c r="V2147" s="91">
        <v>1055</v>
      </c>
      <c r="W2147" s="93">
        <v>0</v>
      </c>
      <c r="X2147" s="146">
        <v>0.39976562500000001</v>
      </c>
      <c r="Y2147" s="21">
        <v>101.49</v>
      </c>
      <c r="Z2147" s="147">
        <v>885</v>
      </c>
      <c r="AA2147" s="147">
        <v>5205</v>
      </c>
      <c r="AB2147" s="21">
        <v>17</v>
      </c>
      <c r="AC2147" s="21">
        <v>0</v>
      </c>
      <c r="AD2147" s="153">
        <f>VLOOKUP(D2147,'Dados Base'!$B:$K,9,FALSE)*31536000/VLOOKUP($F2147,F:H,MATCH(H2146,F2146:AF2146,0),FALSE)</f>
        <v>3083.52</v>
      </c>
      <c r="AE2147" s="153">
        <f>VLOOKUP(D2147,'Dados Base'!$B:$K,10,FALSE)*31536000/VLOOKUP($F2147,F:H,MATCH(H2146,F2146:AF2146,0),FALSE)</f>
        <v>310.55058823529419</v>
      </c>
      <c r="AF2147" s="148">
        <v>100</v>
      </c>
      <c r="AG2147" s="21">
        <v>100</v>
      </c>
      <c r="AH2147" s="148">
        <v>91.44</v>
      </c>
      <c r="AI2147" s="148">
        <v>58.77</v>
      </c>
      <c r="AJ2147" s="148">
        <v>99.4</v>
      </c>
      <c r="AK2147" s="72">
        <f>(SUMIFS('Banco de Indicadores Mun. (2)'!I:I,'Banco de Indicadores Mun. (2)'!B:B,'Banco de Indicadores - Mun. (1)'!B2147,'Banco de Indicadores Mun. (2)'!A:A,'Banco de Indicadores - Mun. (1)'!A2147) / VLOOKUP(D2147,'Dados Base'!$B:$K,8,FALSE)) * 100</f>
        <v>22.718549382716066</v>
      </c>
      <c r="AL2147" s="72">
        <f>(SUMIFS('Banco de Indicadores Mun. (2)'!I:I,'Banco de Indicadores Mun. (2)'!B:B,'Banco de Indicadores - Mun. (1)'!B2147,'Banco de Indicadores Mun. (2)'!A:A,'Banco de Indicadores - Mun. (1)'!A2147) / VLOOKUP(D2147,'Dados Base'!$B:$K,9,FALSE)) * 100</f>
        <v>9.8406550802139119</v>
      </c>
      <c r="AM2147" s="72">
        <f>(SUMIFS('Banco de Indicadores Mun. (2)'!J:J,'Banco de Indicadores Mun. (2)'!B:B,'Banco de Indicadores - Mun. (1)'!B2147,'Banco de Indicadores Mun. (2)'!A:A,'Banco de Indicadores - Mun. (1)'!A2147) / VLOOKUP(D2147,'Dados Base'!$B:$K,7,FALSE)) * 100</f>
        <v>28.254600536193053</v>
      </c>
      <c r="AN2147" s="72">
        <f>(SUMIFS('Banco de Indicadores Mun. (2)'!K:K,'Banco de Indicadores Mun. (2)'!B:B,'Banco de Indicadores - Mun. (1)'!B2147,'Banco de Indicadores Mun. (2)'!A:A,'Banco de Indicadores - Mun. (1)'!A2147) / VLOOKUP(D2147,'Dados Base'!$B:$K,10,FALSE)) * 100</f>
        <v>4.4446814159292014</v>
      </c>
      <c r="AO2147" s="21"/>
      <c r="AP2147" s="21">
        <v>0</v>
      </c>
      <c r="AQ2147" s="5">
        <v>0</v>
      </c>
      <c r="AR2147" s="9">
        <v>9.6</v>
      </c>
      <c r="AS2147" s="22">
        <v>90</v>
      </c>
      <c r="AT2147" s="22">
        <v>16.2</v>
      </c>
      <c r="AU2147" s="22">
        <v>14.532019704433495</v>
      </c>
      <c r="AV2147" s="23">
        <v>2.76</v>
      </c>
      <c r="AW2147" s="12">
        <v>0</v>
      </c>
      <c r="AX2147" s="21">
        <v>0</v>
      </c>
      <c r="AY2147" s="116">
        <v>168.72443345006866</v>
      </c>
    </row>
    <row r="2148" spans="1:51" ht="15.75" x14ac:dyDescent="0.25">
      <c r="A2148" s="144">
        <v>2014</v>
      </c>
      <c r="B2148" s="77" t="s">
        <v>213</v>
      </c>
      <c r="C2148" s="78">
        <v>14</v>
      </c>
      <c r="D2148" s="77">
        <v>3518503</v>
      </c>
      <c r="E2148" s="78">
        <v>351850314</v>
      </c>
      <c r="F2148" s="78" t="str">
        <f t="shared" si="90"/>
        <v>3518503142014</v>
      </c>
      <c r="G2148" s="89">
        <v>2.3508647445005471</v>
      </c>
      <c r="H2148" s="80">
        <f t="shared" si="89"/>
        <v>15033</v>
      </c>
      <c r="I2148" s="94">
        <v>8683</v>
      </c>
      <c r="J2148" s="95">
        <v>6350</v>
      </c>
      <c r="K2148" s="83">
        <f>(H2148)/VLOOKUP(D2148,'Dados Base'!$B:$K,6,FALSE)</f>
        <v>26.547875534206902</v>
      </c>
      <c r="L2148" s="88">
        <f t="shared" si="91"/>
        <v>57.759595556442491</v>
      </c>
      <c r="M2148" s="85">
        <v>4</v>
      </c>
      <c r="N2148" s="92">
        <v>0.68700000000000006</v>
      </c>
      <c r="O2148" s="91">
        <v>91</v>
      </c>
      <c r="P2148" s="91" t="s">
        <v>691</v>
      </c>
      <c r="Q2148" s="91" t="s">
        <v>691</v>
      </c>
      <c r="R2148" s="91" t="s">
        <v>691</v>
      </c>
      <c r="S2148" s="91">
        <v>36</v>
      </c>
      <c r="T2148" s="87" t="s">
        <v>691</v>
      </c>
      <c r="U2148" s="91">
        <v>85</v>
      </c>
      <c r="V2148" s="91">
        <v>49</v>
      </c>
      <c r="W2148" s="93">
        <v>0</v>
      </c>
      <c r="X2148" s="146">
        <v>3.2709372097222224E-2</v>
      </c>
      <c r="Y2148" s="21">
        <v>6.68</v>
      </c>
      <c r="Z2148" s="147">
        <v>251</v>
      </c>
      <c r="AA2148" s="147">
        <v>264</v>
      </c>
      <c r="AB2148" s="21">
        <v>5</v>
      </c>
      <c r="AC2148" s="21">
        <v>0</v>
      </c>
      <c r="AD2148" s="153">
        <f>VLOOKUP(D2148,'Dados Base'!$B:$K,9,FALSE)*31536000/VLOOKUP($F2148,F:H,MATCH(H2147,F2147:AF2147,0),FALSE)</f>
        <v>13111.155457992416</v>
      </c>
      <c r="AE2148" s="153">
        <f>VLOOKUP(D2148,'Dados Base'!$B:$K,10,FALSE)*31536000/VLOOKUP($F2148,F:H,MATCH(H2147,F2147:AF2147,0),FALSE)</f>
        <v>1552.3608062263017</v>
      </c>
      <c r="AF2148" s="148">
        <v>71.48</v>
      </c>
      <c r="AG2148" s="21">
        <v>100</v>
      </c>
      <c r="AH2148" s="148">
        <v>42.46</v>
      </c>
      <c r="AI2148" s="148">
        <v>27.93</v>
      </c>
      <c r="AJ2148" s="148">
        <v>100</v>
      </c>
      <c r="AK2148" s="72">
        <f>(SUMIFS('Banco de Indicadores Mun. (2)'!I:I,'Banco de Indicadores Mun. (2)'!B:B,'Banco de Indicadores - Mun. (1)'!B2148,'Banco de Indicadores Mun. (2)'!A:A,'Banco de Indicadores - Mun. (1)'!A2148) / VLOOKUP(D2148,'Dados Base'!$B:$K,8,FALSE)) * 100</f>
        <v>2.1346366906474823</v>
      </c>
      <c r="AL2148" s="72">
        <f>(SUMIFS('Banco de Indicadores Mun. (2)'!I:I,'Banco de Indicadores Mun. (2)'!B:B,'Banco de Indicadores - Mun. (1)'!B2148,'Banco de Indicadores Mun. (2)'!A:A,'Banco de Indicadores - Mun. (1)'!A2148) / VLOOKUP(D2148,'Dados Base'!$B:$K,9,FALSE)) * 100</f>
        <v>0.94948639999999984</v>
      </c>
      <c r="AM2148" s="72">
        <f>(SUMIFS('Banco de Indicadores Mun. (2)'!J:J,'Banco de Indicadores Mun. (2)'!B:B,'Banco de Indicadores - Mun. (1)'!B2148,'Banco de Indicadores Mun. (2)'!A:A,'Banco de Indicadores - Mun. (1)'!A2148) / VLOOKUP(D2148,'Dados Base'!$B:$K,7,FALSE)) * 100</f>
        <v>2.5460294117647058</v>
      </c>
      <c r="AN2148" s="72">
        <f>(SUMIFS('Banco de Indicadores Mun. (2)'!K:K,'Banco de Indicadores Mun. (2)'!B:B,'Banco de Indicadores - Mun. (1)'!B2148,'Banco de Indicadores Mun. (2)'!A:A,'Banco de Indicadores - Mun. (1)'!A2148) / VLOOKUP(D2148,'Dados Base'!$B:$K,10,FALSE)) * 100</f>
        <v>1.000527027027027</v>
      </c>
      <c r="AO2148" s="21"/>
      <c r="AP2148" s="21">
        <v>0</v>
      </c>
      <c r="AQ2148" s="5">
        <v>0</v>
      </c>
      <c r="AR2148" s="9">
        <v>9.1</v>
      </c>
      <c r="AS2148" s="22">
        <v>75</v>
      </c>
      <c r="AT2148" s="22">
        <v>75</v>
      </c>
      <c r="AU2148" s="22">
        <v>48.737864077669904</v>
      </c>
      <c r="AV2148" s="23">
        <v>6.09</v>
      </c>
      <c r="AW2148" s="12">
        <v>0</v>
      </c>
      <c r="AX2148" s="21">
        <v>0</v>
      </c>
      <c r="AY2148" s="116">
        <v>166.07168503732942</v>
      </c>
    </row>
    <row r="2149" spans="1:51" ht="15.75" x14ac:dyDescent="0.25">
      <c r="A2149" s="144">
        <v>2014</v>
      </c>
      <c r="B2149" s="77" t="s">
        <v>214</v>
      </c>
      <c r="C2149" s="78">
        <v>9</v>
      </c>
      <c r="D2149" s="77">
        <v>3518602</v>
      </c>
      <c r="E2149" s="78">
        <v>35186029</v>
      </c>
      <c r="F2149" s="78" t="str">
        <f t="shared" si="90"/>
        <v>351860292014</v>
      </c>
      <c r="G2149" s="89">
        <v>1.2008569104647204</v>
      </c>
      <c r="H2149" s="80">
        <f t="shared" si="89"/>
        <v>36962</v>
      </c>
      <c r="I2149" s="94">
        <v>36275</v>
      </c>
      <c r="J2149" s="95">
        <v>687</v>
      </c>
      <c r="K2149" s="83">
        <f>(H2149)/VLOOKUP(D2149,'Dados Base'!$B:$K,6,FALSE)</f>
        <v>136.66851543723425</v>
      </c>
      <c r="L2149" s="88">
        <f t="shared" si="91"/>
        <v>98.141334343379683</v>
      </c>
      <c r="M2149" s="85">
        <v>3</v>
      </c>
      <c r="N2149" s="92">
        <v>0.71899999999999997</v>
      </c>
      <c r="O2149" s="91">
        <v>32</v>
      </c>
      <c r="P2149" s="91" t="s">
        <v>691</v>
      </c>
      <c r="Q2149" s="91" t="s">
        <v>691</v>
      </c>
      <c r="R2149" s="91" t="s">
        <v>691</v>
      </c>
      <c r="S2149" s="91">
        <v>49</v>
      </c>
      <c r="T2149" s="87" t="s">
        <v>691</v>
      </c>
      <c r="U2149" s="91">
        <v>328</v>
      </c>
      <c r="V2149" s="91">
        <v>241</v>
      </c>
      <c r="W2149" s="93">
        <v>0</v>
      </c>
      <c r="X2149" s="146">
        <v>0.1099463780462963</v>
      </c>
      <c r="Y2149" s="21">
        <v>29.87</v>
      </c>
      <c r="Z2149" s="147">
        <v>1754</v>
      </c>
      <c r="AA2149" s="147">
        <v>262</v>
      </c>
      <c r="AB2149" s="21">
        <v>1</v>
      </c>
      <c r="AC2149" s="21">
        <v>0</v>
      </c>
      <c r="AD2149" s="153">
        <f>VLOOKUP(D2149,'Dados Base'!$B:$K,9,FALSE)*31536000/VLOOKUP($F2149,F:H,MATCH(H2148,F2148:AF2148,0),FALSE)</f>
        <v>3097.1181213137816</v>
      </c>
      <c r="AE2149" s="153">
        <f>VLOOKUP(D2149,'Dados Base'!$B:$K,10,FALSE)*31536000/VLOOKUP($F2149,F:H,MATCH(H2148,F2148:AF2148,0),FALSE)</f>
        <v>366.87625128510365</v>
      </c>
      <c r="AF2149" s="148">
        <v>97.72</v>
      </c>
      <c r="AG2149" s="21">
        <v>97.92</v>
      </c>
      <c r="AH2149" s="148">
        <v>97.88</v>
      </c>
      <c r="AI2149" s="148">
        <v>21.01</v>
      </c>
      <c r="AJ2149" s="148">
        <v>99.8</v>
      </c>
      <c r="AK2149" s="72">
        <f>(SUMIFS('Banco de Indicadores Mun. (2)'!I:I,'Banco de Indicadores Mun. (2)'!B:B,'Banco de Indicadores - Mun. (1)'!B2149,'Banco de Indicadores Mun. (2)'!A:A,'Banco de Indicadores - Mun. (1)'!A2149) / VLOOKUP(D2149,'Dados Base'!$B:$K,8,FALSE)) * 100</f>
        <v>0</v>
      </c>
      <c r="AL2149" s="72">
        <f>(SUMIFS('Banco de Indicadores Mun. (2)'!I:I,'Banco de Indicadores Mun. (2)'!B:B,'Banco de Indicadores - Mun. (1)'!B2149,'Banco de Indicadores Mun. (2)'!A:A,'Banco de Indicadores - Mun. (1)'!A2149) / VLOOKUP(D2149,'Dados Base'!$B:$K,9,FALSE)) * 100</f>
        <v>0</v>
      </c>
      <c r="AM2149" s="72">
        <f>(SUMIFS('Banco de Indicadores Mun. (2)'!J:J,'Banco de Indicadores Mun. (2)'!B:B,'Banco de Indicadores - Mun. (1)'!B2149,'Banco de Indicadores Mun. (2)'!A:A,'Banco de Indicadores - Mun. (1)'!A2149) / VLOOKUP(D2149,'Dados Base'!$B:$K,7,FALSE)) * 100</f>
        <v>0</v>
      </c>
      <c r="AN2149" s="72">
        <f>(SUMIFS('Banco de Indicadores Mun. (2)'!K:K,'Banco de Indicadores Mun. (2)'!B:B,'Banco de Indicadores - Mun. (1)'!B2149,'Banco de Indicadores Mun. (2)'!A:A,'Banco de Indicadores - Mun. (1)'!A2149) / VLOOKUP(D2149,'Dados Base'!$B:$K,10,FALSE)) * 100</f>
        <v>0</v>
      </c>
      <c r="AO2149" s="21"/>
      <c r="AP2149" s="21">
        <v>0</v>
      </c>
      <c r="AQ2149" s="5">
        <v>0</v>
      </c>
      <c r="AR2149" s="9">
        <v>9.6</v>
      </c>
      <c r="AS2149" s="22">
        <v>100</v>
      </c>
      <c r="AT2149" s="22">
        <v>100</v>
      </c>
      <c r="AU2149" s="22">
        <v>87.003968253968253</v>
      </c>
      <c r="AV2149" s="23">
        <v>10</v>
      </c>
      <c r="AW2149" s="12">
        <v>0</v>
      </c>
      <c r="AX2149" s="21">
        <v>0</v>
      </c>
      <c r="AY2149" s="116">
        <v>128.05142114219228</v>
      </c>
    </row>
    <row r="2150" spans="1:51" ht="15.75" x14ac:dyDescent="0.25">
      <c r="A2150" s="144">
        <v>2014</v>
      </c>
      <c r="B2150" s="77" t="s">
        <v>215</v>
      </c>
      <c r="C2150" s="78">
        <v>7</v>
      </c>
      <c r="D2150" s="77">
        <v>3518701</v>
      </c>
      <c r="E2150" s="78">
        <v>35187017</v>
      </c>
      <c r="F2150" s="78" t="str">
        <f t="shared" si="90"/>
        <v>351870172014</v>
      </c>
      <c r="G2150" s="89">
        <v>0.88213113841897339</v>
      </c>
      <c r="H2150" s="80">
        <f t="shared" si="89"/>
        <v>300761</v>
      </c>
      <c r="I2150" s="94">
        <v>300703</v>
      </c>
      <c r="J2150" s="95">
        <v>58</v>
      </c>
      <c r="K2150" s="83">
        <f>(H2150)/VLOOKUP(D2150,'Dados Base'!$B:$K,6,FALSE)</f>
        <v>2109.2713374009395</v>
      </c>
      <c r="L2150" s="88">
        <f t="shared" si="91"/>
        <v>99.980715584799896</v>
      </c>
      <c r="M2150" s="85">
        <v>2</v>
      </c>
      <c r="N2150" s="92">
        <v>0.751</v>
      </c>
      <c r="O2150" s="91">
        <v>34</v>
      </c>
      <c r="P2150" s="91" t="s">
        <v>691</v>
      </c>
      <c r="Q2150" s="91" t="s">
        <v>691</v>
      </c>
      <c r="R2150" s="91" t="s">
        <v>691</v>
      </c>
      <c r="S2150" s="91">
        <v>145</v>
      </c>
      <c r="T2150" s="87" t="s">
        <v>691</v>
      </c>
      <c r="U2150" s="91">
        <v>1839</v>
      </c>
      <c r="V2150" s="91">
        <v>3161</v>
      </c>
      <c r="W2150" s="93">
        <v>0</v>
      </c>
      <c r="X2150" s="146">
        <v>0.91272991941087966</v>
      </c>
      <c r="Y2150" s="21">
        <v>278.04000000000002</v>
      </c>
      <c r="Z2150" s="147">
        <v>186</v>
      </c>
      <c r="AA2150" s="147">
        <v>16496</v>
      </c>
      <c r="AB2150" s="21">
        <v>29</v>
      </c>
      <c r="AC2150" s="21">
        <v>5</v>
      </c>
      <c r="AD2150" s="153">
        <f>VLOOKUP(D2150,'Dados Base'!$B:$K,9,FALSE)*31536000/VLOOKUP($F2150,F:H,MATCH(H2149,F2149:AF2149,0),FALSE)</f>
        <v>838.83216241467483</v>
      </c>
      <c r="AE2150" s="153">
        <f>VLOOKUP(D2150,'Dados Base'!$B:$K,10,FALSE)*31536000/VLOOKUP($F2150,F:H,MATCH(H2149,F2149:AF2149,0),FALSE)</f>
        <v>106.95110070787106</v>
      </c>
      <c r="AF2150" s="148">
        <v>87.11</v>
      </c>
      <c r="AG2150" s="21">
        <v>99.98</v>
      </c>
      <c r="AH2150" s="148">
        <v>65.099999999999994</v>
      </c>
      <c r="AI2150" s="148">
        <v>49.42</v>
      </c>
      <c r="AJ2150" s="148">
        <v>87.13</v>
      </c>
      <c r="AK2150" s="72">
        <f>(SUMIFS('Banco de Indicadores Mun. (2)'!I:I,'Banco de Indicadores Mun. (2)'!B:B,'Banco de Indicadores - Mun. (1)'!B2150,'Banco de Indicadores Mun. (2)'!A:A,'Banco de Indicadores - Mun. (1)'!A2150) / VLOOKUP(D2150,'Dados Base'!$B:$K,8,FALSE)) * 100</f>
        <v>0.736615384615385</v>
      </c>
      <c r="AL2150" s="72">
        <f>(SUMIFS('Banco de Indicadores Mun. (2)'!I:I,'Banco de Indicadores Mun. (2)'!B:B,'Banco de Indicadores - Mun. (1)'!B2150,'Banco de Indicadores Mun. (2)'!A:A,'Banco de Indicadores - Mun. (1)'!A2150) / VLOOKUP(D2150,'Dados Base'!$B:$K,9,FALSE)) * 100</f>
        <v>0.27531000000000017</v>
      </c>
      <c r="AM2150" s="72">
        <f>(SUMIFS('Banco de Indicadores Mun. (2)'!J:J,'Banco de Indicadores Mun. (2)'!B:B,'Banco de Indicadores - Mun. (1)'!B2150,'Banco de Indicadores Mun. (2)'!A:A,'Banco de Indicadores - Mun. (1)'!A2150) / VLOOKUP(D2150,'Dados Base'!$B:$K,7,FALSE)) * 100</f>
        <v>1.040913705583757</v>
      </c>
      <c r="AN2150" s="72">
        <f>(SUMIFS('Banco de Indicadores Mun. (2)'!K:K,'Banco de Indicadores Mun. (2)'!B:B,'Banco de Indicadores - Mun. (1)'!B2150,'Banco de Indicadores Mun. (2)'!A:A,'Banco de Indicadores - Mun. (1)'!A2150) / VLOOKUP(D2150,'Dados Base'!$B:$K,10,FALSE)) * 100</f>
        <v>0.14890196078431359</v>
      </c>
      <c r="AO2150" s="21"/>
      <c r="AP2150" s="21">
        <v>0.3324899172432596</v>
      </c>
      <c r="AQ2150" s="5">
        <v>2</v>
      </c>
      <c r="AR2150" s="9">
        <v>9.5</v>
      </c>
      <c r="AS2150" s="22">
        <v>62</v>
      </c>
      <c r="AT2150" s="22">
        <v>14.88</v>
      </c>
      <c r="AU2150" s="22">
        <v>1.1149742237141851</v>
      </c>
      <c r="AV2150" s="23">
        <v>1.86</v>
      </c>
      <c r="AW2150" s="12">
        <v>5</v>
      </c>
      <c r="AX2150" s="21">
        <v>5</v>
      </c>
      <c r="AY2150" s="116">
        <v>2.1294607320107279</v>
      </c>
    </row>
    <row r="2151" spans="1:51" ht="15.75" x14ac:dyDescent="0.25">
      <c r="A2151" s="144">
        <v>2014</v>
      </c>
      <c r="B2151" s="77" t="s">
        <v>216</v>
      </c>
      <c r="C2151" s="78">
        <v>6</v>
      </c>
      <c r="D2151" s="77">
        <v>3518800</v>
      </c>
      <c r="E2151" s="78">
        <v>35188006</v>
      </c>
      <c r="F2151" s="78" t="str">
        <f t="shared" si="90"/>
        <v>351880062014</v>
      </c>
      <c r="G2151" s="89">
        <v>1.1824970301237414</v>
      </c>
      <c r="H2151" s="80">
        <f t="shared" si="89"/>
        <v>1274528</v>
      </c>
      <c r="I2151" s="94">
        <v>1274528</v>
      </c>
      <c r="J2151" s="95">
        <v>0</v>
      </c>
      <c r="K2151" s="83">
        <f>(H2151)/VLOOKUP(D2151,'Dados Base'!$B:$K,6,FALSE)</f>
        <v>4007.8236533442346</v>
      </c>
      <c r="L2151" s="88">
        <f t="shared" si="91"/>
        <v>100</v>
      </c>
      <c r="M2151" s="85">
        <v>2</v>
      </c>
      <c r="N2151" s="92">
        <v>0.76300000000000001</v>
      </c>
      <c r="O2151" s="91">
        <v>33</v>
      </c>
      <c r="P2151" s="91" t="s">
        <v>691</v>
      </c>
      <c r="Q2151" s="91" t="s">
        <v>691</v>
      </c>
      <c r="R2151" s="91" t="s">
        <v>691</v>
      </c>
      <c r="S2151" s="91">
        <v>2665</v>
      </c>
      <c r="T2151" s="87" t="s">
        <v>691</v>
      </c>
      <c r="U2151" s="91">
        <v>8007</v>
      </c>
      <c r="V2151" s="91">
        <v>7937</v>
      </c>
      <c r="W2151" s="93">
        <v>0</v>
      </c>
      <c r="X2151" s="146">
        <v>5.1744671432962956</v>
      </c>
      <c r="Y2151" s="21">
        <v>1443.42</v>
      </c>
      <c r="Z2151" s="147">
        <v>785</v>
      </c>
      <c r="AA2151" s="147">
        <v>70074</v>
      </c>
      <c r="AB2151" s="21">
        <v>111</v>
      </c>
      <c r="AC2151" s="21">
        <v>4</v>
      </c>
      <c r="AD2151" s="153">
        <f>VLOOKUP(D2151,'Dados Base'!$B:$K,9,FALSE)*31536000/VLOOKUP($F2151,F:H,MATCH(H2150,F2150:AF2150,0),FALSE)</f>
        <v>115.55110597805619</v>
      </c>
      <c r="AE2151" s="153">
        <f>VLOOKUP(D2151,'Dados Base'!$B:$K,10,FALSE)*31536000/VLOOKUP($F2151,F:H,MATCH(H2150,F2150:AF2150,0),FALSE)</f>
        <v>15.340832057043865</v>
      </c>
      <c r="AF2151" s="148">
        <v>99.37</v>
      </c>
      <c r="AG2151" s="21">
        <v>100</v>
      </c>
      <c r="AH2151" s="148">
        <v>85.96</v>
      </c>
      <c r="AI2151" s="148">
        <v>28.3</v>
      </c>
      <c r="AJ2151" s="148">
        <v>99.37</v>
      </c>
      <c r="AK2151" s="72">
        <f>(SUMIFS('Banco de Indicadores Mun. (2)'!I:I,'Banco de Indicadores Mun. (2)'!B:B,'Banco de Indicadores - Mun. (1)'!B2151,'Banco de Indicadores Mun. (2)'!A:A,'Banco de Indicadores - Mun. (1)'!A2151) / VLOOKUP(D2151,'Dados Base'!$B:$K,8,FALSE)) * 100</f>
        <v>36.365402234636839</v>
      </c>
      <c r="AL2151" s="72">
        <f>(SUMIFS('Banco de Indicadores Mun. (2)'!I:I,'Banco de Indicadores Mun. (2)'!B:B,'Banco de Indicadores - Mun. (1)'!B2151,'Banco de Indicadores Mun. (2)'!A:A,'Banco de Indicadores - Mun. (1)'!A2151) / VLOOKUP(D2151,'Dados Base'!$B:$K,9,FALSE)) * 100</f>
        <v>13.938773019271938</v>
      </c>
      <c r="AM2151" s="72">
        <f>(SUMIFS('Banco de Indicadores Mun. (2)'!J:J,'Banco de Indicadores Mun. (2)'!B:B,'Banco de Indicadores - Mun. (1)'!B2151,'Banco de Indicadores Mun. (2)'!A:A,'Banco de Indicadores - Mun. (1)'!A2151) / VLOOKUP(D2151,'Dados Base'!$B:$K,7,FALSE)) * 100</f>
        <v>14.808179487179491</v>
      </c>
      <c r="AN2151" s="72">
        <f>(SUMIFS('Banco de Indicadores Mun. (2)'!K:K,'Banco de Indicadores Mun. (2)'!B:B,'Banco de Indicadores - Mun. (1)'!B2151,'Banco de Indicadores Mun. (2)'!A:A,'Banco de Indicadores - Mun. (1)'!A2151) / VLOOKUP(D2151,'Dados Base'!$B:$K,10,FALSE)) * 100</f>
        <v>77.045967741935385</v>
      </c>
      <c r="AO2151" s="21"/>
      <c r="AP2151" s="21">
        <v>7.8460418288181982E-2</v>
      </c>
      <c r="AQ2151" s="5">
        <v>2</v>
      </c>
      <c r="AR2151" s="9">
        <v>9.6</v>
      </c>
      <c r="AS2151" s="22">
        <v>84</v>
      </c>
      <c r="AT2151" s="22">
        <v>1.1591999999999998</v>
      </c>
      <c r="AU2151" s="22">
        <v>1.1078338672575114</v>
      </c>
      <c r="AV2151" s="23">
        <v>1.85</v>
      </c>
      <c r="AW2151" s="12">
        <v>8</v>
      </c>
      <c r="AX2151" s="21">
        <v>4</v>
      </c>
      <c r="AY2151" s="116">
        <v>5.6255008770466679</v>
      </c>
    </row>
    <row r="2152" spans="1:51" ht="15.75" x14ac:dyDescent="0.25">
      <c r="A2152" s="144">
        <v>2014</v>
      </c>
      <c r="B2152" s="77" t="s">
        <v>217</v>
      </c>
      <c r="C2152" s="78">
        <v>9</v>
      </c>
      <c r="D2152" s="77">
        <v>3518859</v>
      </c>
      <c r="E2152" s="78">
        <v>35188599</v>
      </c>
      <c r="F2152" s="78" t="str">
        <f t="shared" si="90"/>
        <v>351885992014</v>
      </c>
      <c r="G2152" s="89">
        <v>0.7817106464581558</v>
      </c>
      <c r="H2152" s="80">
        <f t="shared" si="89"/>
        <v>7155</v>
      </c>
      <c r="I2152" s="94">
        <v>5467</v>
      </c>
      <c r="J2152" s="95">
        <v>1688</v>
      </c>
      <c r="K2152" s="83">
        <f>(H2152)/VLOOKUP(D2152,'Dados Base'!$B:$K,6,FALSE)</f>
        <v>17.339569600620397</v>
      </c>
      <c r="L2152" s="88">
        <f t="shared" si="91"/>
        <v>76.408106219426969</v>
      </c>
      <c r="M2152" s="85">
        <v>4</v>
      </c>
      <c r="N2152" s="92">
        <v>0.74299999999999999</v>
      </c>
      <c r="O2152" s="91">
        <v>63</v>
      </c>
      <c r="P2152" s="91" t="s">
        <v>691</v>
      </c>
      <c r="Q2152" s="91" t="s">
        <v>691</v>
      </c>
      <c r="R2152" s="91" t="s">
        <v>691</v>
      </c>
      <c r="S2152" s="91">
        <v>11</v>
      </c>
      <c r="T2152" s="87" t="s">
        <v>691</v>
      </c>
      <c r="U2152" s="91">
        <v>47</v>
      </c>
      <c r="V2152" s="91">
        <v>38</v>
      </c>
      <c r="W2152" s="93">
        <v>0</v>
      </c>
      <c r="X2152" s="146">
        <v>1.7553972656249996E-2</v>
      </c>
      <c r="Y2152" s="21">
        <v>3.8</v>
      </c>
      <c r="Z2152" s="147">
        <v>56</v>
      </c>
      <c r="AA2152" s="147">
        <v>237</v>
      </c>
      <c r="AB2152" s="21">
        <v>1</v>
      </c>
      <c r="AC2152" s="21">
        <v>0</v>
      </c>
      <c r="AD2152" s="153">
        <f>VLOOKUP(D2152,'Dados Base'!$B:$K,9,FALSE)*31536000/VLOOKUP($F2152,F:H,MATCH(H2151,F2151:AF2151,0),FALSE)</f>
        <v>24770.415094339623</v>
      </c>
      <c r="AE2152" s="153">
        <f>VLOOKUP(D2152,'Dados Base'!$B:$K,10,FALSE)*31536000/VLOOKUP($F2152,F:H,MATCH(H2151,F2151:AF2151,0),FALSE)</f>
        <v>2953.0566037735839</v>
      </c>
      <c r="AF2152" s="148">
        <v>94.21</v>
      </c>
      <c r="AG2152" s="21">
        <v>100</v>
      </c>
      <c r="AH2152" s="148">
        <v>94.21</v>
      </c>
      <c r="AI2152" s="148">
        <v>50</v>
      </c>
      <c r="AJ2152" s="148">
        <v>94.22</v>
      </c>
      <c r="AK2152" s="72">
        <f>(SUMIFS('Banco de Indicadores Mun. (2)'!I:I,'Banco de Indicadores Mun. (2)'!B:B,'Banco de Indicadores - Mun. (1)'!B2152,'Banco de Indicadores Mun. (2)'!A:A,'Banco de Indicadores - Mun. (1)'!A2152) / VLOOKUP(D2152,'Dados Base'!$B:$K,8,FALSE)) * 100</f>
        <v>4.5762068965517244</v>
      </c>
      <c r="AL2152" s="72">
        <f>(SUMIFS('Banco de Indicadores Mun. (2)'!I:I,'Banco de Indicadores Mun. (2)'!B:B,'Banco de Indicadores - Mun. (1)'!B2152,'Banco de Indicadores Mun. (2)'!A:A,'Banco de Indicadores - Mun. (1)'!A2152) / VLOOKUP(D2152,'Dados Base'!$B:$K,9,FALSE)) * 100</f>
        <v>1.6529715302491101</v>
      </c>
      <c r="AM2152" s="72">
        <f>(SUMIFS('Banco de Indicadores Mun. (2)'!J:J,'Banco de Indicadores Mun. (2)'!B:B,'Banco de Indicadores - Mun. (1)'!B2152,'Banco de Indicadores Mun. (2)'!A:A,'Banco de Indicadores - Mun. (1)'!A2152) / VLOOKUP(D2152,'Dados Base'!$B:$K,7,FALSE)) * 100</f>
        <v>6.7578602941176475</v>
      </c>
      <c r="AN2152" s="72">
        <f>(SUMIFS('Banco de Indicadores Mun. (2)'!K:K,'Banco de Indicadores Mun. (2)'!B:B,'Banco de Indicadores - Mun. (1)'!B2152,'Banco de Indicadores Mun. (2)'!A:A,'Banco de Indicadores - Mun. (1)'!A2152) / VLOOKUP(D2152,'Dados Base'!$B:$K,10,FALSE)) * 100</f>
        <v>0.14777611940298513</v>
      </c>
      <c r="AO2152" s="21"/>
      <c r="AP2152" s="21">
        <v>0</v>
      </c>
      <c r="AQ2152" s="5">
        <v>0</v>
      </c>
      <c r="AR2152" s="9">
        <v>10</v>
      </c>
      <c r="AS2152" s="22">
        <v>100</v>
      </c>
      <c r="AT2152" s="22">
        <v>30.000000000000004</v>
      </c>
      <c r="AU2152" s="22">
        <v>19.112627986348116</v>
      </c>
      <c r="AV2152" s="23">
        <v>3.7</v>
      </c>
      <c r="AW2152" s="12">
        <v>0</v>
      </c>
      <c r="AX2152" s="21">
        <v>0</v>
      </c>
      <c r="AY2152" s="116">
        <v>4.349273665879676</v>
      </c>
    </row>
    <row r="2153" spans="1:51" ht="15.75" x14ac:dyDescent="0.25">
      <c r="A2153" s="144">
        <v>2014</v>
      </c>
      <c r="B2153" s="77" t="s">
        <v>218</v>
      </c>
      <c r="C2153" s="78">
        <v>18</v>
      </c>
      <c r="D2153" s="77">
        <v>3518909</v>
      </c>
      <c r="E2153" s="78">
        <v>351890918</v>
      </c>
      <c r="F2153" s="78" t="str">
        <f t="shared" si="90"/>
        <v>3518909182014</v>
      </c>
      <c r="G2153" s="89">
        <v>0.86679841336010366</v>
      </c>
      <c r="H2153" s="80">
        <f t="shared" si="89"/>
        <v>4898</v>
      </c>
      <c r="I2153" s="94">
        <v>4240</v>
      </c>
      <c r="J2153" s="95">
        <v>658</v>
      </c>
      <c r="K2153" s="83">
        <f>(H2153)/VLOOKUP(D2153,'Dados Base'!$B:$K,6,FALSE)</f>
        <v>19.308550478968741</v>
      </c>
      <c r="L2153" s="88">
        <f t="shared" si="91"/>
        <v>86.565945283789304</v>
      </c>
      <c r="M2153" s="85">
        <v>4</v>
      </c>
      <c r="N2153" s="92">
        <v>0.69699999999999995</v>
      </c>
      <c r="O2153" s="91">
        <v>79</v>
      </c>
      <c r="P2153" s="91" t="s">
        <v>691</v>
      </c>
      <c r="Q2153" s="91" t="s">
        <v>691</v>
      </c>
      <c r="R2153" s="91" t="s">
        <v>691</v>
      </c>
      <c r="S2153" s="91">
        <v>6</v>
      </c>
      <c r="T2153" s="87" t="s">
        <v>691</v>
      </c>
      <c r="U2153" s="91">
        <v>21</v>
      </c>
      <c r="V2153" s="91">
        <v>14</v>
      </c>
      <c r="W2153" s="93">
        <v>3.68</v>
      </c>
      <c r="X2153" s="146">
        <v>1.1178664583333334E-2</v>
      </c>
      <c r="Y2153" s="21">
        <v>3</v>
      </c>
      <c r="Z2153" s="147">
        <v>202</v>
      </c>
      <c r="AA2153" s="147">
        <v>29</v>
      </c>
      <c r="AB2153" s="21">
        <v>0</v>
      </c>
      <c r="AC2153" s="21">
        <v>0</v>
      </c>
      <c r="AD2153" s="153">
        <f>VLOOKUP(D2153,'Dados Base'!$B:$K,9,FALSE)*31536000/VLOOKUP($F2153,F:H,MATCH(H2152,F2152:AF2152,0),FALSE)</f>
        <v>11911.310739077175</v>
      </c>
      <c r="AE2153" s="153">
        <f>VLOOKUP(D2153,'Dados Base'!$B:$K,10,FALSE)*31536000/VLOOKUP($F2153,F:H,MATCH(H2152,F2152:AF2152,0),FALSE)</f>
        <v>965.78195181706803</v>
      </c>
      <c r="AF2153" s="148">
        <v>87.64</v>
      </c>
      <c r="AG2153" s="21">
        <v>100</v>
      </c>
      <c r="AH2153" s="148">
        <v>86.32</v>
      </c>
      <c r="AI2153" s="148">
        <v>13.35</v>
      </c>
      <c r="AJ2153" s="148">
        <v>100</v>
      </c>
      <c r="AK2153" s="72">
        <f>(SUMIFS('Banco de Indicadores Mun. (2)'!I:I,'Banco de Indicadores Mun. (2)'!B:B,'Banco de Indicadores - Mun. (1)'!B2153,'Banco de Indicadores Mun. (2)'!A:A,'Banco de Indicadores - Mun. (1)'!A2153) / VLOOKUP(D2153,'Dados Base'!$B:$K,8,FALSE)) * 100</f>
        <v>2.3542372881355932E-2</v>
      </c>
      <c r="AL2153" s="72">
        <f>(SUMIFS('Banco de Indicadores Mun. (2)'!I:I,'Banco de Indicadores Mun. (2)'!B:B,'Banco de Indicadores - Mun. (1)'!B2153,'Banco de Indicadores Mun. (2)'!A:A,'Banco de Indicadores - Mun. (1)'!A2153) / VLOOKUP(D2153,'Dados Base'!$B:$K,9,FALSE)) * 100</f>
        <v>7.508108108108107E-3</v>
      </c>
      <c r="AM2153" s="72">
        <f>(SUMIFS('Banco de Indicadores Mun. (2)'!J:J,'Banco de Indicadores Mun. (2)'!B:B,'Banco de Indicadores - Mun. (1)'!B2153,'Banco de Indicadores Mun. (2)'!A:A,'Banco de Indicadores - Mun. (1)'!A2153) / VLOOKUP(D2153,'Dados Base'!$B:$K,7,FALSE)) * 100</f>
        <v>0</v>
      </c>
      <c r="AN2153" s="72">
        <f>(SUMIFS('Banco de Indicadores Mun. (2)'!K:K,'Banco de Indicadores Mun. (2)'!B:B,'Banco de Indicadores - Mun. (1)'!B2153,'Banco de Indicadores Mun. (2)'!A:A,'Banco de Indicadores - Mun. (1)'!A2153) / VLOOKUP(D2153,'Dados Base'!$B:$K,10,FALSE)) * 100</f>
        <v>9.2600000000000016E-2</v>
      </c>
      <c r="AO2153" s="21"/>
      <c r="AP2153" s="21">
        <v>0</v>
      </c>
      <c r="AQ2153" s="5">
        <v>0</v>
      </c>
      <c r="AR2153" s="9">
        <v>10</v>
      </c>
      <c r="AS2153" s="22">
        <v>97</v>
      </c>
      <c r="AT2153" s="22">
        <v>97</v>
      </c>
      <c r="AU2153" s="22">
        <v>87.44588744588745</v>
      </c>
      <c r="AV2153" s="23">
        <v>9.4600000000000009</v>
      </c>
      <c r="AW2153" s="12">
        <v>0</v>
      </c>
      <c r="AX2153" s="21">
        <v>0</v>
      </c>
      <c r="AY2153" s="116">
        <v>0</v>
      </c>
    </row>
    <row r="2154" spans="1:51" ht="15.75" x14ac:dyDescent="0.25">
      <c r="A2154" s="144">
        <v>2014</v>
      </c>
      <c r="B2154" s="77" t="s">
        <v>219</v>
      </c>
      <c r="C2154" s="78">
        <v>20</v>
      </c>
      <c r="D2154" s="77">
        <v>3519006</v>
      </c>
      <c r="E2154" s="78">
        <v>351900620</v>
      </c>
      <c r="F2154" s="78" t="str">
        <f t="shared" si="90"/>
        <v>3519006202014</v>
      </c>
      <c r="G2154" s="89">
        <v>0.7411399901858573</v>
      </c>
      <c r="H2154" s="80">
        <f t="shared" si="89"/>
        <v>8921</v>
      </c>
      <c r="I2154" s="94">
        <v>8240</v>
      </c>
      <c r="J2154" s="95">
        <v>681</v>
      </c>
      <c r="K2154" s="83">
        <f>(H2154)/VLOOKUP(D2154,'Dados Base'!$B:$K,6,FALSE)</f>
        <v>24.431724817878074</v>
      </c>
      <c r="L2154" s="88">
        <f t="shared" si="91"/>
        <v>92.366326644994956</v>
      </c>
      <c r="M2154" s="85">
        <v>5</v>
      </c>
      <c r="N2154" s="92">
        <v>0.72699999999999998</v>
      </c>
      <c r="O2154" s="91">
        <v>119</v>
      </c>
      <c r="P2154" s="91" t="s">
        <v>691</v>
      </c>
      <c r="Q2154" s="91" t="s">
        <v>691</v>
      </c>
      <c r="R2154" s="91" t="s">
        <v>691</v>
      </c>
      <c r="S2154" s="91">
        <v>13</v>
      </c>
      <c r="T2154" s="87" t="s">
        <v>691</v>
      </c>
      <c r="U2154" s="91">
        <v>70</v>
      </c>
      <c r="V2154" s="91">
        <v>47</v>
      </c>
      <c r="W2154" s="93">
        <v>0</v>
      </c>
      <c r="X2154" s="146">
        <v>2.0014170572916667E-2</v>
      </c>
      <c r="Y2154" s="21">
        <v>5.88</v>
      </c>
      <c r="Z2154" s="147">
        <v>350</v>
      </c>
      <c r="AA2154" s="147">
        <v>103</v>
      </c>
      <c r="AB2154" s="21">
        <v>0</v>
      </c>
      <c r="AC2154" s="21">
        <v>0</v>
      </c>
      <c r="AD2154" s="153">
        <f>VLOOKUP(D2154,'Dados Base'!$B:$K,9,FALSE)*31536000/VLOOKUP($F2154,F:H,MATCH(H2153,F2153:AF2153,0),FALSE)</f>
        <v>9367.8287187535025</v>
      </c>
      <c r="AE2154" s="153">
        <f>VLOOKUP(D2154,'Dados Base'!$B:$K,10,FALSE)*31536000/VLOOKUP($F2154,F:H,MATCH(H2153,F2153:AF2153,0),FALSE)</f>
        <v>1131.2095056608002</v>
      </c>
      <c r="AF2154" s="148">
        <v>86.15</v>
      </c>
      <c r="AG2154" s="21">
        <v>100</v>
      </c>
      <c r="AH2154" s="148">
        <v>77.36</v>
      </c>
      <c r="AI2154" s="148">
        <v>0.08</v>
      </c>
      <c r="AJ2154" s="148">
        <v>94.34</v>
      </c>
      <c r="AK2154" s="72">
        <f>(SUMIFS('Banco de Indicadores Mun. (2)'!I:I,'Banco de Indicadores Mun. (2)'!B:B,'Banco de Indicadores - Mun. (1)'!B2154,'Banco de Indicadores Mun. (2)'!A:A,'Banco de Indicadores - Mun. (1)'!A2154) / VLOOKUP(D2154,'Dados Base'!$B:$K,8,FALSE)) * 100</f>
        <v>1.2608695652173916</v>
      </c>
      <c r="AL2154" s="72">
        <f>(SUMIFS('Banco de Indicadores Mun. (2)'!I:I,'Banco de Indicadores Mun. (2)'!B:B,'Banco de Indicadores - Mun. (1)'!B2154,'Banco de Indicadores Mun. (2)'!A:A,'Banco de Indicadores - Mun. (1)'!A2154) / VLOOKUP(D2154,'Dados Base'!$B:$K,9,FALSE)) * 100</f>
        <v>0.54716981132075482</v>
      </c>
      <c r="AM2154" s="72">
        <f>(SUMIFS('Banco de Indicadores Mun. (2)'!J:J,'Banco de Indicadores Mun. (2)'!B:B,'Banco de Indicadores - Mun. (1)'!B2154,'Banco de Indicadores Mun. (2)'!A:A,'Banco de Indicadores - Mun. (1)'!A2154) / VLOOKUP(D2154,'Dados Base'!$B:$K,7,FALSE)) * 100</f>
        <v>4.6433734939759046E-2</v>
      </c>
      <c r="AN2154" s="72">
        <f>(SUMIFS('Banco de Indicadores Mun. (2)'!K:K,'Banco de Indicadores Mun. (2)'!B:B,'Banco de Indicadores - Mun. (1)'!B2154,'Banco de Indicadores Mun. (2)'!A:A,'Banco de Indicadores - Mun. (1)'!A2154) / VLOOKUP(D2154,'Dados Base'!$B:$K,10,FALSE)) * 100</f>
        <v>4.4108125000000014</v>
      </c>
      <c r="AO2154" s="21"/>
      <c r="AP2154" s="21">
        <v>0</v>
      </c>
      <c r="AQ2154" s="5">
        <v>0</v>
      </c>
      <c r="AR2154" s="9">
        <v>9.5</v>
      </c>
      <c r="AS2154" s="22">
        <v>100</v>
      </c>
      <c r="AT2154" s="22">
        <v>100</v>
      </c>
      <c r="AU2154" s="22">
        <v>77.262693156732894</v>
      </c>
      <c r="AV2154" s="23">
        <v>8.02</v>
      </c>
      <c r="AW2154" s="12">
        <v>0</v>
      </c>
      <c r="AX2154" s="21">
        <v>0</v>
      </c>
      <c r="AY2154" s="116">
        <v>0</v>
      </c>
    </row>
    <row r="2155" spans="1:51" ht="15.75" x14ac:dyDescent="0.25">
      <c r="A2155" s="144">
        <v>2014</v>
      </c>
      <c r="B2155" s="77" t="s">
        <v>220</v>
      </c>
      <c r="C2155" s="78">
        <v>5</v>
      </c>
      <c r="D2155" s="77">
        <v>3519055</v>
      </c>
      <c r="E2155" s="78">
        <v>35190555</v>
      </c>
      <c r="F2155" s="78" t="str">
        <f t="shared" si="90"/>
        <v>351905552014</v>
      </c>
      <c r="G2155" s="89">
        <v>3.6774768320412043</v>
      </c>
      <c r="H2155" s="80">
        <f t="shared" si="89"/>
        <v>12678</v>
      </c>
      <c r="I2155" s="94">
        <v>9901</v>
      </c>
      <c r="J2155" s="95">
        <v>2777</v>
      </c>
      <c r="K2155" s="83">
        <f>(H2155)/VLOOKUP(D2155,'Dados Base'!$B:$K,6,FALSE)</f>
        <v>197.23086496577474</v>
      </c>
      <c r="L2155" s="88">
        <f t="shared" si="91"/>
        <v>78.095914182047636</v>
      </c>
      <c r="M2155" s="85">
        <v>2</v>
      </c>
      <c r="N2155" s="92">
        <v>0.79300000000000004</v>
      </c>
      <c r="O2155" s="91">
        <v>207</v>
      </c>
      <c r="P2155" s="91" t="s">
        <v>691</v>
      </c>
      <c r="Q2155" s="91" t="s">
        <v>691</v>
      </c>
      <c r="R2155" s="91" t="s">
        <v>691</v>
      </c>
      <c r="S2155" s="91">
        <v>26</v>
      </c>
      <c r="T2155" s="87" t="s">
        <v>691</v>
      </c>
      <c r="U2155" s="91">
        <v>211</v>
      </c>
      <c r="V2155" s="91">
        <v>179</v>
      </c>
      <c r="W2155" s="93">
        <v>0</v>
      </c>
      <c r="X2155" s="146">
        <v>2.3913217187500002E-2</v>
      </c>
      <c r="Y2155" s="21">
        <v>6.61</v>
      </c>
      <c r="Z2155" s="147">
        <v>174</v>
      </c>
      <c r="AA2155" s="147">
        <v>336</v>
      </c>
      <c r="AB2155" s="21">
        <v>4</v>
      </c>
      <c r="AC2155" s="21">
        <v>0</v>
      </c>
      <c r="AD2155" s="153">
        <f>VLOOKUP(D2155,'Dados Base'!$B:$K,9,FALSE)*31536000/VLOOKUP($F2155,F:H,MATCH(H2154,F2154:AF2154,0),FALSE)</f>
        <v>1965.092285849503</v>
      </c>
      <c r="AE2155" s="153">
        <f>VLOOKUP(D2155,'Dados Base'!$B:$K,10,FALSE)*31536000/VLOOKUP($F2155,F:H,MATCH(H2154,F2154:AF2154,0),FALSE)</f>
        <v>248.74585896829146</v>
      </c>
      <c r="AF2155" s="148">
        <v>72.430000000000007</v>
      </c>
      <c r="AG2155" s="21">
        <v>100</v>
      </c>
      <c r="AH2155" s="148">
        <v>72.430000000000007</v>
      </c>
      <c r="AI2155" s="148">
        <v>30</v>
      </c>
      <c r="AJ2155" s="148">
        <v>100</v>
      </c>
      <c r="AK2155" s="72">
        <f>(SUMIFS('Banco de Indicadores Mun. (2)'!I:I,'Banco de Indicadores Mun. (2)'!B:B,'Banco de Indicadores - Mun. (1)'!B2155,'Banco de Indicadores Mun. (2)'!A:A,'Banco de Indicadores - Mun. (1)'!A2155) / VLOOKUP(D2155,'Dados Base'!$B:$K,8,FALSE)) * 100</f>
        <v>24.2051379310345</v>
      </c>
      <c r="AL2155" s="72">
        <f>(SUMIFS('Banco de Indicadores Mun. (2)'!I:I,'Banco de Indicadores Mun. (2)'!B:B,'Banco de Indicadores - Mun. (1)'!B2155,'Banco de Indicadores Mun. (2)'!A:A,'Banco de Indicadores - Mun. (1)'!A2155) / VLOOKUP(D2155,'Dados Base'!$B:$K,9,FALSE)) * 100</f>
        <v>8.8854303797468415</v>
      </c>
      <c r="AM2155" s="72">
        <f>(SUMIFS('Banco de Indicadores Mun. (2)'!J:J,'Banco de Indicadores Mun. (2)'!B:B,'Banco de Indicadores - Mun. (1)'!B2155,'Banco de Indicadores Mun. (2)'!A:A,'Banco de Indicadores - Mun. (1)'!A2155) / VLOOKUP(D2155,'Dados Base'!$B:$K,7,FALSE)) * 100</f>
        <v>20.462263157894739</v>
      </c>
      <c r="AN2155" s="72">
        <f>(SUMIFS('Banco de Indicadores Mun. (2)'!K:K,'Banco de Indicadores Mun. (2)'!B:B,'Banco de Indicadores - Mun. (1)'!B2155,'Banco de Indicadores Mun. (2)'!A:A,'Banco de Indicadores - Mun. (1)'!A2155) / VLOOKUP(D2155,'Dados Base'!$B:$K,10,FALSE)) * 100</f>
        <v>31.316600000000051</v>
      </c>
      <c r="AO2155" s="21"/>
      <c r="AP2155" s="21">
        <v>0</v>
      </c>
      <c r="AQ2155" s="5">
        <v>0</v>
      </c>
      <c r="AR2155" s="9">
        <v>9.8000000000000007</v>
      </c>
      <c r="AS2155" s="22">
        <v>95</v>
      </c>
      <c r="AT2155" s="22">
        <v>42.75</v>
      </c>
      <c r="AU2155" s="22">
        <v>34.117647058823536</v>
      </c>
      <c r="AV2155" s="23">
        <v>4.32</v>
      </c>
      <c r="AW2155" s="12">
        <v>0</v>
      </c>
      <c r="AX2155" s="21">
        <v>0</v>
      </c>
      <c r="AY2155" s="116">
        <v>27.211217975863999</v>
      </c>
    </row>
    <row r="2156" spans="1:51" ht="15.75" x14ac:dyDescent="0.25">
      <c r="A2156" s="144">
        <v>2014</v>
      </c>
      <c r="B2156" s="77" t="s">
        <v>221</v>
      </c>
      <c r="C2156" s="78">
        <v>5</v>
      </c>
      <c r="D2156" s="77">
        <v>3519071</v>
      </c>
      <c r="E2156" s="78">
        <v>35190715</v>
      </c>
      <c r="F2156" s="78" t="str">
        <f t="shared" si="90"/>
        <v>351907152014</v>
      </c>
      <c r="G2156" s="89">
        <v>2.1178367366349926</v>
      </c>
      <c r="H2156" s="80">
        <f t="shared" si="89"/>
        <v>207665</v>
      </c>
      <c r="I2156" s="94">
        <v>207665</v>
      </c>
      <c r="J2156" s="95">
        <v>0</v>
      </c>
      <c r="K2156" s="83">
        <f>(H2156)/VLOOKUP(D2156,'Dados Base'!$B:$K,6,FALSE)</f>
        <v>3337.5924140147863</v>
      </c>
      <c r="L2156" s="88">
        <f t="shared" si="91"/>
        <v>100</v>
      </c>
      <c r="M2156" s="85">
        <v>1</v>
      </c>
      <c r="N2156" s="92">
        <v>0.75600000000000001</v>
      </c>
      <c r="O2156" s="91">
        <v>12</v>
      </c>
      <c r="P2156" s="91" t="s">
        <v>691</v>
      </c>
      <c r="Q2156" s="91" t="s">
        <v>691</v>
      </c>
      <c r="R2156" s="91" t="s">
        <v>691</v>
      </c>
      <c r="S2156" s="91">
        <v>327</v>
      </c>
      <c r="T2156" s="87" t="s">
        <v>691</v>
      </c>
      <c r="U2156" s="91">
        <v>1224</v>
      </c>
      <c r="V2156" s="91">
        <v>940</v>
      </c>
      <c r="W2156" s="93">
        <v>0</v>
      </c>
      <c r="X2156" s="146">
        <v>0.72346255787037039</v>
      </c>
      <c r="Y2156" s="21">
        <v>191.27</v>
      </c>
      <c r="Z2156" s="147">
        <v>6539</v>
      </c>
      <c r="AA2156" s="147">
        <v>4937</v>
      </c>
      <c r="AB2156" s="21">
        <v>13</v>
      </c>
      <c r="AC2156" s="21">
        <v>1</v>
      </c>
      <c r="AD2156" s="153">
        <f>VLOOKUP(D2156,'Dados Base'!$B:$K,9,FALSE)*31536000/VLOOKUP($F2156,F:H,MATCH(H2155,F2155:AF2155,0),FALSE)</f>
        <v>119.96937375099319</v>
      </c>
      <c r="AE2156" s="153">
        <f>VLOOKUP(D2156,'Dados Base'!$B:$K,10,FALSE)*31536000/VLOOKUP($F2156,F:H,MATCH(H2155,F2155:AF2155,0),FALSE)</f>
        <v>16.704596345075</v>
      </c>
      <c r="AF2156" s="148">
        <v>100</v>
      </c>
      <c r="AG2156" s="21">
        <v>100</v>
      </c>
      <c r="AH2156" s="148">
        <v>84.36</v>
      </c>
      <c r="AI2156" s="148">
        <v>26.71</v>
      </c>
      <c r="AJ2156" s="148">
        <v>100</v>
      </c>
      <c r="AK2156" s="72">
        <f>(SUMIFS('Banco de Indicadores Mun. (2)'!I:I,'Banco de Indicadores Mun. (2)'!B:B,'Banco de Indicadores - Mun. (1)'!B2156,'Banco de Indicadores Mun. (2)'!A:A,'Banco de Indicadores - Mun. (1)'!A2156) / VLOOKUP(D2156,'Dados Base'!$B:$K,8,FALSE)) * 100</f>
        <v>31.313300000000005</v>
      </c>
      <c r="AL2156" s="72">
        <f>(SUMIFS('Banco de Indicadores Mun. (2)'!I:I,'Banco de Indicadores Mun. (2)'!B:B,'Banco de Indicadores - Mun. (1)'!B2156,'Banco de Indicadores Mun. (2)'!A:A,'Banco de Indicadores - Mun. (1)'!A2156) / VLOOKUP(D2156,'Dados Base'!$B:$K,9,FALSE)) * 100</f>
        <v>11.891126582278481</v>
      </c>
      <c r="AM2156" s="72">
        <f>(SUMIFS('Banco de Indicadores Mun. (2)'!J:J,'Banco de Indicadores Mun. (2)'!B:B,'Banco de Indicadores - Mun. (1)'!B2156,'Banco de Indicadores Mun. (2)'!A:A,'Banco de Indicadores - Mun. (1)'!A2156) / VLOOKUP(D2156,'Dados Base'!$B:$K,7,FALSE)) * 100</f>
        <v>20.329578947368429</v>
      </c>
      <c r="AN2156" s="72">
        <f>(SUMIFS('Banco de Indicadores Mun. (2)'!K:K,'Banco de Indicadores Mun. (2)'!B:B,'Banco de Indicadores - Mun. (1)'!B2156,'Banco de Indicadores Mun. (2)'!A:A,'Banco de Indicadores - Mun. (1)'!A2156) / VLOOKUP(D2156,'Dados Base'!$B:$K,10,FALSE)) * 100</f>
        <v>50.285181818181826</v>
      </c>
      <c r="AO2156" s="21"/>
      <c r="AP2156" s="21">
        <v>0.48154479570462044</v>
      </c>
      <c r="AQ2156" s="5">
        <v>0</v>
      </c>
      <c r="AR2156" s="9">
        <v>9.8000000000000007</v>
      </c>
      <c r="AS2156" s="22">
        <v>77</v>
      </c>
      <c r="AT2156" s="22">
        <v>77</v>
      </c>
      <c r="AU2156" s="22">
        <v>56.97978389682816</v>
      </c>
      <c r="AV2156" s="23">
        <v>6.86</v>
      </c>
      <c r="AW2156" s="12">
        <v>0</v>
      </c>
      <c r="AX2156" s="21">
        <v>1</v>
      </c>
      <c r="AY2156" s="116">
        <v>1.782965353036936</v>
      </c>
    </row>
    <row r="2157" spans="1:51" ht="15.75" x14ac:dyDescent="0.25">
      <c r="A2157" s="144">
        <v>2014</v>
      </c>
      <c r="B2157" s="77" t="s">
        <v>222</v>
      </c>
      <c r="C2157" s="78">
        <v>13</v>
      </c>
      <c r="D2157" s="77">
        <v>3519105</v>
      </c>
      <c r="E2157" s="78">
        <v>351910513</v>
      </c>
      <c r="F2157" s="78" t="str">
        <f t="shared" si="90"/>
        <v>3519105132014</v>
      </c>
      <c r="G2157" s="89">
        <v>1.6559834817250652</v>
      </c>
      <c r="H2157" s="80">
        <f t="shared" si="89"/>
        <v>10557</v>
      </c>
      <c r="I2157" s="94">
        <v>9267</v>
      </c>
      <c r="J2157" s="95">
        <v>1290</v>
      </c>
      <c r="K2157" s="83">
        <f>(H2157)/VLOOKUP(D2157,'Dados Base'!$B:$K,6,FALSE)</f>
        <v>19.263543966571174</v>
      </c>
      <c r="L2157" s="88">
        <f t="shared" si="91"/>
        <v>87.780619494174488</v>
      </c>
      <c r="M2157" s="85">
        <v>1</v>
      </c>
      <c r="N2157" s="92">
        <v>0.745</v>
      </c>
      <c r="O2157" s="91">
        <v>98</v>
      </c>
      <c r="P2157" s="91" t="s">
        <v>691</v>
      </c>
      <c r="Q2157" s="91" t="s">
        <v>691</v>
      </c>
      <c r="R2157" s="91" t="s">
        <v>691</v>
      </c>
      <c r="S2157" s="91">
        <v>29</v>
      </c>
      <c r="T2157" s="87" t="s">
        <v>691</v>
      </c>
      <c r="U2157" s="91">
        <v>91</v>
      </c>
      <c r="V2157" s="91">
        <v>68</v>
      </c>
      <c r="W2157" s="93">
        <v>36.29</v>
      </c>
      <c r="X2157" s="146">
        <v>2.1966257812499997E-2</v>
      </c>
      <c r="Y2157" s="21">
        <v>6.66</v>
      </c>
      <c r="Z2157" s="147">
        <v>432</v>
      </c>
      <c r="AA2157" s="147">
        <v>82</v>
      </c>
      <c r="AB2157" s="21">
        <v>0</v>
      </c>
      <c r="AC2157" s="21">
        <v>0</v>
      </c>
      <c r="AD2157" s="153">
        <f>VLOOKUP(D2157,'Dados Base'!$B:$K,9,FALSE)*31536000/VLOOKUP($F2157,F:H,MATCH(H2156,F2156:AF2156,0),FALSE)</f>
        <v>13263.222506393862</v>
      </c>
      <c r="AE2157" s="153">
        <f>VLOOKUP(D2157,'Dados Base'!$B:$K,10,FALSE)*31536000/VLOOKUP($F2157,F:H,MATCH(H2156,F2156:AF2156,0),FALSE)</f>
        <v>1314.3734015345274</v>
      </c>
      <c r="AF2157" s="148">
        <v>79.900000000000006</v>
      </c>
      <c r="AG2157" s="21">
        <v>97.43</v>
      </c>
      <c r="AH2157" s="148">
        <v>76.3</v>
      </c>
      <c r="AI2157" s="148">
        <v>17.91</v>
      </c>
      <c r="AJ2157" s="148">
        <v>91.68</v>
      </c>
      <c r="AK2157" s="72">
        <f>(SUMIFS('Banco de Indicadores Mun. (2)'!I:I,'Banco de Indicadores Mun. (2)'!B:B,'Banco de Indicadores - Mun. (1)'!B2157,'Banco de Indicadores Mun. (2)'!A:A,'Banco de Indicadores - Mun. (1)'!A2157) / VLOOKUP(D2157,'Dados Base'!$B:$K,8,FALSE)) * 100</f>
        <v>24.990273148148155</v>
      </c>
      <c r="AL2157" s="72">
        <f>(SUMIFS('Banco de Indicadores Mun. (2)'!I:I,'Banco de Indicadores Mun. (2)'!B:B,'Banco de Indicadores - Mun. (1)'!B2157,'Banco de Indicadores Mun. (2)'!A:A,'Banco de Indicadores - Mun. (1)'!A2157) / VLOOKUP(D2157,'Dados Base'!$B:$K,9,FALSE)) * 100</f>
        <v>12.157430180180183</v>
      </c>
      <c r="AM2157" s="72">
        <f>(SUMIFS('Banco de Indicadores Mun. (2)'!J:J,'Banco de Indicadores Mun. (2)'!B:B,'Banco de Indicadores - Mun. (1)'!B2157,'Banco de Indicadores Mun. (2)'!A:A,'Banco de Indicadores - Mun. (1)'!A2157) / VLOOKUP(D2157,'Dados Base'!$B:$K,7,FALSE)) * 100</f>
        <v>28.220476744186058</v>
      </c>
      <c r="AN2157" s="72">
        <f>(SUMIFS('Banco de Indicadores Mun. (2)'!K:K,'Banco de Indicadores Mun. (2)'!B:B,'Banco de Indicadores - Mun. (1)'!B2157,'Banco de Indicadores Mun. (2)'!A:A,'Banco de Indicadores - Mun. (1)'!A2157) / VLOOKUP(D2157,'Dados Base'!$B:$K,10,FALSE)) * 100</f>
        <v>12.363113636363634</v>
      </c>
      <c r="AO2157" s="21"/>
      <c r="AP2157" s="21">
        <v>0</v>
      </c>
      <c r="AQ2157" s="5">
        <v>0</v>
      </c>
      <c r="AR2157" s="9">
        <v>9</v>
      </c>
      <c r="AS2157" s="22">
        <v>96.64</v>
      </c>
      <c r="AT2157" s="22">
        <v>96.64</v>
      </c>
      <c r="AU2157" s="22">
        <v>84.046692607003891</v>
      </c>
      <c r="AV2157" s="23">
        <v>9.75</v>
      </c>
      <c r="AW2157" s="12">
        <v>0</v>
      </c>
      <c r="AX2157" s="21">
        <v>0</v>
      </c>
      <c r="AY2157" s="116">
        <v>179.22881248186206</v>
      </c>
    </row>
    <row r="2158" spans="1:51" ht="15.75" x14ac:dyDescent="0.25">
      <c r="A2158" s="144">
        <v>2014</v>
      </c>
      <c r="B2158" s="77" t="s">
        <v>223</v>
      </c>
      <c r="C2158" s="78">
        <v>20</v>
      </c>
      <c r="D2158" s="77">
        <v>3519204</v>
      </c>
      <c r="E2158" s="78">
        <v>351920420</v>
      </c>
      <c r="F2158" s="78" t="str">
        <f t="shared" si="90"/>
        <v>3519204202014</v>
      </c>
      <c r="G2158" s="89">
        <v>-0.39793515971643378</v>
      </c>
      <c r="H2158" s="80">
        <f t="shared" si="89"/>
        <v>6367</v>
      </c>
      <c r="I2158" s="94">
        <v>5173</v>
      </c>
      <c r="J2158" s="95">
        <v>1194</v>
      </c>
      <c r="K2158" s="83">
        <f>(H2158)/VLOOKUP(D2158,'Dados Base'!$B:$K,6,FALSE)</f>
        <v>19.649415177607015</v>
      </c>
      <c r="L2158" s="88">
        <f t="shared" si="91"/>
        <v>81.247055128003765</v>
      </c>
      <c r="M2158" s="85">
        <v>4</v>
      </c>
      <c r="N2158" s="92">
        <v>0.73299999999999998</v>
      </c>
      <c r="O2158" s="91">
        <v>84</v>
      </c>
      <c r="P2158" s="91" t="s">
        <v>691</v>
      </c>
      <c r="Q2158" s="91" t="s">
        <v>691</v>
      </c>
      <c r="R2158" s="91" t="s">
        <v>691</v>
      </c>
      <c r="S2158" s="91">
        <v>11</v>
      </c>
      <c r="T2158" s="87" t="s">
        <v>691</v>
      </c>
      <c r="U2158" s="91">
        <v>49</v>
      </c>
      <c r="V2158" s="91">
        <v>41</v>
      </c>
      <c r="W2158" s="93">
        <v>0</v>
      </c>
      <c r="X2158" s="146">
        <v>1.303742734375E-2</v>
      </c>
      <c r="Y2158" s="21">
        <v>3.58</v>
      </c>
      <c r="Z2158" s="147">
        <v>243</v>
      </c>
      <c r="AA2158" s="147">
        <v>33</v>
      </c>
      <c r="AB2158" s="21">
        <v>0</v>
      </c>
      <c r="AC2158" s="21">
        <v>0</v>
      </c>
      <c r="AD2158" s="153">
        <f>VLOOKUP(D2158,'Dados Base'!$B:$K,9,FALSE)*31536000/VLOOKUP($F2158,F:H,MATCH(H2157,F2157:AF2157,0),FALSE)</f>
        <v>11837.763467881263</v>
      </c>
      <c r="AE2158" s="153">
        <f>VLOOKUP(D2158,'Dados Base'!$B:$K,10,FALSE)*31536000/VLOOKUP($F2158,F:H,MATCH(H2157,F2157:AF2157,0),FALSE)</f>
        <v>1436.3813412910322</v>
      </c>
      <c r="AF2158" s="148">
        <v>78.63</v>
      </c>
      <c r="AG2158" s="21">
        <v>100</v>
      </c>
      <c r="AH2158" s="148">
        <v>77.89</v>
      </c>
      <c r="AI2158" s="148">
        <v>14.36</v>
      </c>
      <c r="AJ2158" s="148">
        <v>99.94</v>
      </c>
      <c r="AK2158" s="72">
        <f>(SUMIFS('Banco de Indicadores Mun. (2)'!I:I,'Banco de Indicadores Mun. (2)'!B:B,'Banco de Indicadores - Mun. (1)'!B2158,'Banco de Indicadores Mun. (2)'!A:A,'Banco de Indicadores - Mun. (1)'!A2158) / VLOOKUP(D2158,'Dados Base'!$B:$K,8,FALSE)) * 100</f>
        <v>0.73087128712871285</v>
      </c>
      <c r="AL2158" s="72">
        <f>(SUMIFS('Banco de Indicadores Mun. (2)'!I:I,'Banco de Indicadores Mun. (2)'!B:B,'Banco de Indicadores - Mun. (1)'!B2158,'Banco de Indicadores Mun. (2)'!A:A,'Banco de Indicadores - Mun. (1)'!A2158) / VLOOKUP(D2158,'Dados Base'!$B:$K,9,FALSE)) * 100</f>
        <v>0.30886192468619245</v>
      </c>
      <c r="AM2158" s="72">
        <f>(SUMIFS('Banco de Indicadores Mun. (2)'!J:J,'Banco de Indicadores Mun. (2)'!B:B,'Banco de Indicadores - Mun. (1)'!B2158,'Banco de Indicadores Mun. (2)'!A:A,'Banco de Indicadores - Mun. (1)'!A2158) / VLOOKUP(D2158,'Dados Base'!$B:$K,7,FALSE)) * 100</f>
        <v>0.84876388888888898</v>
      </c>
      <c r="AN2158" s="72">
        <f>(SUMIFS('Banco de Indicadores Mun. (2)'!K:K,'Banco de Indicadores Mun. (2)'!B:B,'Banco de Indicadores - Mun. (1)'!B2158,'Banco de Indicadores Mun. (2)'!A:A,'Banco de Indicadores - Mun. (1)'!A2158) / VLOOKUP(D2158,'Dados Base'!$B:$K,10,FALSE)) * 100</f>
        <v>0.4381724137931034</v>
      </c>
      <c r="AO2158" s="21"/>
      <c r="AP2158" s="21">
        <v>0</v>
      </c>
      <c r="AQ2158" s="5">
        <v>0</v>
      </c>
      <c r="AR2158" s="9">
        <v>8.9</v>
      </c>
      <c r="AS2158" s="22">
        <v>100</v>
      </c>
      <c r="AT2158" s="22">
        <v>100</v>
      </c>
      <c r="AU2158" s="22">
        <v>88.043478260869563</v>
      </c>
      <c r="AV2158" s="23">
        <v>9.6999999999999993</v>
      </c>
      <c r="AW2158" s="12">
        <v>0</v>
      </c>
      <c r="AX2158" s="21">
        <v>0</v>
      </c>
      <c r="AY2158" s="116">
        <v>12.056963031963205</v>
      </c>
    </row>
    <row r="2159" spans="1:51" ht="15.75" x14ac:dyDescent="0.25">
      <c r="A2159" s="144">
        <v>2014</v>
      </c>
      <c r="B2159" s="77" t="s">
        <v>224</v>
      </c>
      <c r="C2159" s="78">
        <v>17</v>
      </c>
      <c r="D2159" s="77">
        <v>3519253</v>
      </c>
      <c r="E2159" s="78">
        <v>351925317</v>
      </c>
      <c r="F2159" s="78" t="str">
        <f t="shared" si="90"/>
        <v>3519253172014</v>
      </c>
      <c r="G2159" s="89">
        <v>4.2248093202685633</v>
      </c>
      <c r="H2159" s="80">
        <f t="shared" si="89"/>
        <v>6566</v>
      </c>
      <c r="I2159" s="94">
        <v>2922</v>
      </c>
      <c r="J2159" s="95">
        <v>3644</v>
      </c>
      <c r="K2159" s="83">
        <f>(H2159)/VLOOKUP(D2159,'Dados Base'!$B:$K,6,FALSE)</f>
        <v>16.358970525948624</v>
      </c>
      <c r="L2159" s="88">
        <f t="shared" si="91"/>
        <v>44.50197989643619</v>
      </c>
      <c r="M2159" s="85">
        <v>4</v>
      </c>
      <c r="N2159" s="92">
        <v>0.67400000000000004</v>
      </c>
      <c r="O2159" s="91">
        <v>9</v>
      </c>
      <c r="P2159" s="91" t="s">
        <v>691</v>
      </c>
      <c r="Q2159" s="91" t="s">
        <v>691</v>
      </c>
      <c r="R2159" s="91" t="s">
        <v>691</v>
      </c>
      <c r="S2159" s="91">
        <v>3</v>
      </c>
      <c r="T2159" s="87" t="s">
        <v>691</v>
      </c>
      <c r="U2159" s="91">
        <v>13</v>
      </c>
      <c r="V2159" s="91">
        <v>23</v>
      </c>
      <c r="W2159" s="93">
        <v>0</v>
      </c>
      <c r="X2159" s="146">
        <v>7.1542041666666665E-3</v>
      </c>
      <c r="Y2159" s="21">
        <v>2.4</v>
      </c>
      <c r="Z2159" s="147">
        <v>150</v>
      </c>
      <c r="AA2159" s="147">
        <v>35</v>
      </c>
      <c r="AB2159" s="21">
        <v>0</v>
      </c>
      <c r="AC2159" s="21">
        <v>0</v>
      </c>
      <c r="AD2159" s="153">
        <f>VLOOKUP(D2159,'Dados Base'!$B:$K,9,FALSE)*31536000/VLOOKUP($F2159,F:H,MATCH(H2158,F2158:AF2158,0),FALSE)</f>
        <v>17962.93633871459</v>
      </c>
      <c r="AE2159" s="153">
        <f>VLOOKUP(D2159,'Dados Base'!$B:$K,10,FALSE)*31536000/VLOOKUP($F2159,F:H,MATCH(H2158,F2158:AF2158,0),FALSE)</f>
        <v>1969.1989034419735</v>
      </c>
      <c r="AF2159" s="148">
        <v>41.84</v>
      </c>
      <c r="AG2159" s="21">
        <v>60.03</v>
      </c>
      <c r="AH2159" s="148">
        <v>37.14</v>
      </c>
      <c r="AI2159" s="148">
        <v>23.81</v>
      </c>
      <c r="AJ2159" s="148">
        <v>94.02</v>
      </c>
      <c r="AK2159" s="72">
        <f>(SUMIFS('Banco de Indicadores Mun. (2)'!I:I,'Banco de Indicadores Mun. (2)'!B:B,'Banco de Indicadores - Mun. (1)'!B2159,'Banco de Indicadores Mun. (2)'!A:A,'Banco de Indicadores - Mun. (1)'!A2159) / VLOOKUP(D2159,'Dados Base'!$B:$K,8,FALSE)) * 100</f>
        <v>8.6183838383838403</v>
      </c>
      <c r="AL2159" s="72">
        <f>(SUMIFS('Banco de Indicadores Mun. (2)'!I:I,'Banco de Indicadores Mun. (2)'!B:B,'Banco de Indicadores - Mun. (1)'!B2159,'Banco de Indicadores Mun. (2)'!A:A,'Banco de Indicadores - Mun. (1)'!A2159) / VLOOKUP(D2159,'Dados Base'!$B:$K,9,FALSE)) * 100</f>
        <v>4.5626737967914455</v>
      </c>
      <c r="AM2159" s="72">
        <f>(SUMIFS('Banco de Indicadores Mun. (2)'!J:J,'Banco de Indicadores Mun. (2)'!B:B,'Banco de Indicadores - Mun. (1)'!B2159,'Banco de Indicadores Mun. (2)'!A:A,'Banco de Indicadores - Mun. (1)'!A2159) / VLOOKUP(D2159,'Dados Base'!$B:$K,7,FALSE)) * 100</f>
        <v>9.8394904458598749</v>
      </c>
      <c r="AN2159" s="72">
        <f>(SUMIFS('Banco de Indicadores Mun. (2)'!K:K,'Banco de Indicadores Mun. (2)'!B:B,'Banco de Indicadores - Mun. (1)'!B2159,'Banco de Indicadores Mun. (2)'!A:A,'Banco de Indicadores - Mun. (1)'!A2159) / VLOOKUP(D2159,'Dados Base'!$B:$K,10,FALSE)) * 100</f>
        <v>3.9424390243902456</v>
      </c>
      <c r="AO2159" s="21"/>
      <c r="AP2159" s="21">
        <v>0</v>
      </c>
      <c r="AQ2159" s="5">
        <v>0</v>
      </c>
      <c r="AR2159" s="9">
        <v>8</v>
      </c>
      <c r="AS2159" s="22">
        <v>88</v>
      </c>
      <c r="AT2159" s="22">
        <v>88.000000000000014</v>
      </c>
      <c r="AU2159" s="22">
        <v>81.081081081081081</v>
      </c>
      <c r="AV2159" s="23">
        <v>9.32</v>
      </c>
      <c r="AW2159" s="12">
        <v>0</v>
      </c>
      <c r="AX2159" s="21">
        <v>0</v>
      </c>
      <c r="AY2159" s="116">
        <v>169.41853508915838</v>
      </c>
    </row>
    <row r="2160" spans="1:51" ht="15.75" x14ac:dyDescent="0.25">
      <c r="A2160" s="144">
        <v>2014</v>
      </c>
      <c r="B2160" s="77" t="s">
        <v>225</v>
      </c>
      <c r="C2160" s="78">
        <v>13</v>
      </c>
      <c r="D2160" s="77">
        <v>3519303</v>
      </c>
      <c r="E2160" s="78">
        <v>351930313</v>
      </c>
      <c r="F2160" s="78" t="str">
        <f t="shared" si="90"/>
        <v>3519303132014</v>
      </c>
      <c r="G2160" s="89">
        <v>1.433949184892036</v>
      </c>
      <c r="H2160" s="80">
        <f t="shared" si="89"/>
        <v>32380</v>
      </c>
      <c r="I2160" s="94">
        <v>31177</v>
      </c>
      <c r="J2160" s="95">
        <v>1203</v>
      </c>
      <c r="K2160" s="83">
        <f>(H2160)/VLOOKUP(D2160,'Dados Base'!$B:$K,6,FALSE)</f>
        <v>111.83256199488844</v>
      </c>
      <c r="L2160" s="88">
        <f t="shared" si="91"/>
        <v>96.284743668931441</v>
      </c>
      <c r="M2160" s="85">
        <v>3</v>
      </c>
      <c r="N2160" s="92">
        <v>0.70299999999999996</v>
      </c>
      <c r="O2160" s="91">
        <v>37</v>
      </c>
      <c r="P2160" s="91" t="s">
        <v>691</v>
      </c>
      <c r="Q2160" s="91" t="s">
        <v>691</v>
      </c>
      <c r="R2160" s="91" t="s">
        <v>691</v>
      </c>
      <c r="S2160" s="91">
        <v>70</v>
      </c>
      <c r="T2160" s="87" t="s">
        <v>691</v>
      </c>
      <c r="U2160" s="91">
        <v>270</v>
      </c>
      <c r="V2160" s="91">
        <v>246</v>
      </c>
      <c r="W2160" s="93">
        <v>0</v>
      </c>
      <c r="X2160" s="146">
        <v>7.7699432025662762E-2</v>
      </c>
      <c r="Y2160" s="21">
        <v>25.48</v>
      </c>
      <c r="Z2160" s="147">
        <v>689</v>
      </c>
      <c r="AA2160" s="147">
        <v>1032</v>
      </c>
      <c r="AB2160" s="21">
        <v>1</v>
      </c>
      <c r="AC2160" s="21">
        <v>1</v>
      </c>
      <c r="AD2160" s="153">
        <f>VLOOKUP(D2160,'Dados Base'!$B:$K,9,FALSE)*31536000/VLOOKUP($F2160,F:H,MATCH(H2159,F2159:AF2159,0),FALSE)</f>
        <v>2512.7510809141445</v>
      </c>
      <c r="AE2160" s="153">
        <f>VLOOKUP(D2160,'Dados Base'!$B:$K,10,FALSE)*31536000/VLOOKUP($F2160,F:H,MATCH(H2159,F2159:AF2159,0),FALSE)</f>
        <v>272.7016676961087</v>
      </c>
      <c r="AF2160" s="148" t="s">
        <v>692</v>
      </c>
      <c r="AG2160" s="21" t="s">
        <v>692</v>
      </c>
      <c r="AH2160" s="148" t="s">
        <v>692</v>
      </c>
      <c r="AI2160" s="148" t="s">
        <v>692</v>
      </c>
      <c r="AJ2160" s="148" t="s">
        <v>692</v>
      </c>
      <c r="AK2160" s="72">
        <f>(SUMIFS('Banco de Indicadores Mun. (2)'!I:I,'Banco de Indicadores Mun. (2)'!B:B,'Banco de Indicadores - Mun. (1)'!B2160,'Banco de Indicadores Mun. (2)'!A:A,'Banco de Indicadores - Mun. (1)'!A2160) / VLOOKUP(D2160,'Dados Base'!$B:$K,8,FALSE)) * 100</f>
        <v>10.194968503937009</v>
      </c>
      <c r="AL2160" s="72">
        <f>(SUMIFS('Banco de Indicadores Mun. (2)'!I:I,'Banco de Indicadores Mun. (2)'!B:B,'Banco de Indicadores - Mun. (1)'!B2160,'Banco de Indicadores Mun. (2)'!A:A,'Banco de Indicadores - Mun. (1)'!A2160) / VLOOKUP(D2160,'Dados Base'!$B:$K,9,FALSE)) * 100</f>
        <v>5.018453488372093</v>
      </c>
      <c r="AM2160" s="72">
        <f>(SUMIFS('Banco de Indicadores Mun. (2)'!J:J,'Banco de Indicadores Mun. (2)'!B:B,'Banco de Indicadores - Mun. (1)'!B2160,'Banco de Indicadores Mun. (2)'!A:A,'Banco de Indicadores - Mun. (1)'!A2160) / VLOOKUP(D2160,'Dados Base'!$B:$K,7,FALSE)) * 100</f>
        <v>12.874747474747478</v>
      </c>
      <c r="AN2160" s="72">
        <f>(SUMIFS('Banco de Indicadores Mun. (2)'!K:K,'Banco de Indicadores Mun. (2)'!B:B,'Banco de Indicadores - Mun. (1)'!B2160,'Banco de Indicadores Mun. (2)'!A:A,'Banco de Indicadores - Mun. (1)'!A2160) / VLOOKUP(D2160,'Dados Base'!$B:$K,10,FALSE)) * 100</f>
        <v>0.72003571428571411</v>
      </c>
      <c r="AO2160" s="21"/>
      <c r="AP2160" s="21">
        <v>3.0883261272390365</v>
      </c>
      <c r="AQ2160" s="5">
        <v>0</v>
      </c>
      <c r="AR2160" s="9">
        <v>7.9</v>
      </c>
      <c r="AS2160" s="22">
        <v>100</v>
      </c>
      <c r="AT2160" s="22">
        <v>50</v>
      </c>
      <c r="AU2160" s="22">
        <v>40.034863451481698</v>
      </c>
      <c r="AV2160" s="23">
        <v>4.8499999999999996</v>
      </c>
      <c r="AW2160" s="12">
        <v>0</v>
      </c>
      <c r="AX2160" s="21">
        <v>1</v>
      </c>
      <c r="AY2160" s="116">
        <v>0.91089798036520842</v>
      </c>
    </row>
    <row r="2161" spans="1:51" ht="15.75" x14ac:dyDescent="0.25">
      <c r="A2161" s="144">
        <v>2014</v>
      </c>
      <c r="B2161" s="77" t="s">
        <v>226</v>
      </c>
      <c r="C2161" s="78">
        <v>16</v>
      </c>
      <c r="D2161" s="77">
        <v>3519402</v>
      </c>
      <c r="E2161" s="78">
        <v>351940216</v>
      </c>
      <c r="F2161" s="78" t="str">
        <f t="shared" si="90"/>
        <v>3519402162014</v>
      </c>
      <c r="G2161" s="89">
        <v>1.3221785410916231</v>
      </c>
      <c r="H2161" s="80">
        <f t="shared" si="89"/>
        <v>11390</v>
      </c>
      <c r="I2161" s="94">
        <v>10580</v>
      </c>
      <c r="J2161" s="95">
        <v>810</v>
      </c>
      <c r="K2161" s="83">
        <f>(H2161)/VLOOKUP(D2161,'Dados Base'!$B:$K,6,FALSE)</f>
        <v>42.068328716528164</v>
      </c>
      <c r="L2161" s="88">
        <f t="shared" si="91"/>
        <v>92.888498683055303</v>
      </c>
      <c r="M2161" s="85">
        <v>3</v>
      </c>
      <c r="N2161" s="92">
        <v>0.74</v>
      </c>
      <c r="O2161" s="91">
        <v>74</v>
      </c>
      <c r="P2161" s="91" t="s">
        <v>691</v>
      </c>
      <c r="Q2161" s="91" t="s">
        <v>691</v>
      </c>
      <c r="R2161" s="91" t="s">
        <v>691</v>
      </c>
      <c r="S2161" s="91">
        <v>32</v>
      </c>
      <c r="T2161" s="87" t="s">
        <v>691</v>
      </c>
      <c r="U2161" s="91">
        <v>108</v>
      </c>
      <c r="V2161" s="91">
        <v>75</v>
      </c>
      <c r="W2161" s="93">
        <v>0</v>
      </c>
      <c r="X2161" s="146">
        <v>3.2146903981481484E-2</v>
      </c>
      <c r="Y2161" s="21">
        <v>7.58</v>
      </c>
      <c r="Z2161" s="147">
        <v>368</v>
      </c>
      <c r="AA2161" s="147">
        <v>217</v>
      </c>
      <c r="AB2161" s="21">
        <v>3</v>
      </c>
      <c r="AC2161" s="21">
        <v>0</v>
      </c>
      <c r="AD2161" s="153">
        <f>VLOOKUP(D2161,'Dados Base'!$B:$K,9,FALSE)*31536000/VLOOKUP($F2161,F:H,MATCH(H2160,F2160:AF2160,0),FALSE)</f>
        <v>5592.8639157155403</v>
      </c>
      <c r="AE2161" s="153">
        <f>VLOOKUP(D2161,'Dados Base'!$B:$K,10,FALSE)*31536000/VLOOKUP($F2161,F:H,MATCH(H2160,F2160:AF2160,0),FALSE)</f>
        <v>498.37401229148361</v>
      </c>
      <c r="AF2161" s="148">
        <v>92.72</v>
      </c>
      <c r="AG2161" s="21">
        <v>100</v>
      </c>
      <c r="AH2161" s="148">
        <v>87.58</v>
      </c>
      <c r="AI2161" s="148">
        <v>13.33</v>
      </c>
      <c r="AJ2161" s="148">
        <v>100</v>
      </c>
      <c r="AK2161" s="72">
        <f>(SUMIFS('Banco de Indicadores Mun. (2)'!I:I,'Banco de Indicadores Mun. (2)'!B:B,'Banco de Indicadores - Mun. (1)'!B2161,'Banco de Indicadores Mun. (2)'!A:A,'Banco de Indicadores - Mun. (1)'!A2161) / VLOOKUP(D2161,'Dados Base'!$B:$K,8,FALSE)) * 100</f>
        <v>10.266121951219514</v>
      </c>
      <c r="AL2161" s="72">
        <f>(SUMIFS('Banco de Indicadores Mun. (2)'!I:I,'Banco de Indicadores Mun. (2)'!B:B,'Banco de Indicadores - Mun. (1)'!B2161,'Banco de Indicadores Mun. (2)'!A:A,'Banco de Indicadores - Mun. (1)'!A2161) / VLOOKUP(D2161,'Dados Base'!$B:$K,9,FALSE)) * 100</f>
        <v>4.1674356435643567</v>
      </c>
      <c r="AM2161" s="72">
        <f>(SUMIFS('Banco de Indicadores Mun. (2)'!J:J,'Banco de Indicadores Mun. (2)'!B:B,'Banco de Indicadores - Mun. (1)'!B2161,'Banco de Indicadores Mun. (2)'!A:A,'Banco de Indicadores - Mun. (1)'!A2161) / VLOOKUP(D2161,'Dados Base'!$B:$K,7,FALSE)) * 100</f>
        <v>11.155468750000001</v>
      </c>
      <c r="AN2161" s="72">
        <f>(SUMIFS('Banco de Indicadores Mun. (2)'!K:K,'Banco de Indicadores Mun. (2)'!B:B,'Banco de Indicadores - Mun. (1)'!B2161,'Banco de Indicadores Mun. (2)'!A:A,'Banco de Indicadores - Mun. (1)'!A2161) / VLOOKUP(D2161,'Dados Base'!$B:$K,10,FALSE)) * 100</f>
        <v>7.104000000000001</v>
      </c>
      <c r="AO2161" s="21"/>
      <c r="AP2161" s="21">
        <v>0</v>
      </c>
      <c r="AQ2161" s="5">
        <v>0</v>
      </c>
      <c r="AR2161" s="9">
        <v>9</v>
      </c>
      <c r="AS2161" s="22">
        <v>97</v>
      </c>
      <c r="AT2161" s="22">
        <v>97.000000000000014</v>
      </c>
      <c r="AU2161" s="22">
        <v>62.905982905982903</v>
      </c>
      <c r="AV2161" s="23">
        <v>7.55</v>
      </c>
      <c r="AW2161" s="12">
        <v>0</v>
      </c>
      <c r="AX2161" s="21">
        <v>0</v>
      </c>
      <c r="AY2161" s="116">
        <v>149.46060217931606</v>
      </c>
    </row>
    <row r="2162" spans="1:51" ht="15.75" x14ac:dyDescent="0.25">
      <c r="A2162" s="144">
        <v>2014</v>
      </c>
      <c r="B2162" s="77" t="s">
        <v>227</v>
      </c>
      <c r="C2162" s="78">
        <v>17</v>
      </c>
      <c r="D2162" s="77">
        <v>3519501</v>
      </c>
      <c r="E2162" s="78">
        <v>351950117</v>
      </c>
      <c r="F2162" s="78" t="str">
        <f t="shared" si="90"/>
        <v>3519501172014</v>
      </c>
      <c r="G2162" s="89">
        <v>1.4489497253286299</v>
      </c>
      <c r="H2162" s="80">
        <f t="shared" si="89"/>
        <v>7038</v>
      </c>
      <c r="I2162" s="94">
        <v>6554</v>
      </c>
      <c r="J2162" s="95">
        <v>484</v>
      </c>
      <c r="K2162" s="83">
        <f>(H2162)/VLOOKUP(D2162,'Dados Base'!$B:$K,6,FALSE)</f>
        <v>30.80761654629022</v>
      </c>
      <c r="L2162" s="88">
        <f t="shared" si="91"/>
        <v>93.123046319977263</v>
      </c>
      <c r="M2162" s="85">
        <v>4</v>
      </c>
      <c r="N2162" s="92">
        <v>0.70799999999999996</v>
      </c>
      <c r="O2162" s="91">
        <v>35</v>
      </c>
      <c r="P2162" s="91" t="s">
        <v>691</v>
      </c>
      <c r="Q2162" s="91" t="s">
        <v>691</v>
      </c>
      <c r="R2162" s="91" t="s">
        <v>691</v>
      </c>
      <c r="S2162" s="91">
        <v>12</v>
      </c>
      <c r="T2162" s="87" t="s">
        <v>691</v>
      </c>
      <c r="U2162" s="91">
        <v>50</v>
      </c>
      <c r="V2162" s="91">
        <v>48</v>
      </c>
      <c r="W2162" s="93">
        <v>3.55</v>
      </c>
      <c r="X2162" s="146">
        <v>1.6341356249999998E-2</v>
      </c>
      <c r="Y2162" s="21">
        <v>4.71</v>
      </c>
      <c r="Z2162" s="147">
        <v>309</v>
      </c>
      <c r="AA2162" s="147">
        <v>55</v>
      </c>
      <c r="AB2162" s="21">
        <v>0</v>
      </c>
      <c r="AC2162" s="21">
        <v>0</v>
      </c>
      <c r="AD2162" s="153">
        <f>VLOOKUP(D2162,'Dados Base'!$B:$K,9,FALSE)*31536000/VLOOKUP($F2162,F:H,MATCH(H2161,F2161:AF2161,0),FALSE)</f>
        <v>9499.3350383631714</v>
      </c>
      <c r="AE2162" s="153">
        <f>VLOOKUP(D2162,'Dados Base'!$B:$K,10,FALSE)*31536000/VLOOKUP($F2162,F:H,MATCH(H2161,F2161:AF2161,0),FALSE)</f>
        <v>1030.588235294118</v>
      </c>
      <c r="AF2162" s="148">
        <v>89.16</v>
      </c>
      <c r="AG2162" s="21">
        <v>100</v>
      </c>
      <c r="AH2162" s="148">
        <v>88.48</v>
      </c>
      <c r="AI2162" s="148">
        <v>46.26</v>
      </c>
      <c r="AJ2162" s="148">
        <v>96.53</v>
      </c>
      <c r="AK2162" s="72">
        <f>(SUMIFS('Banco de Indicadores Mun. (2)'!I:I,'Banco de Indicadores Mun. (2)'!B:B,'Banco de Indicadores - Mun. (1)'!B2162,'Banco de Indicadores Mun. (2)'!A:A,'Banco de Indicadores - Mun. (1)'!A2162) / VLOOKUP(D2162,'Dados Base'!$B:$K,8,FALSE)) * 100</f>
        <v>16.070874999999997</v>
      </c>
      <c r="AL2162" s="72">
        <f>(SUMIFS('Banco de Indicadores Mun. (2)'!I:I,'Banco de Indicadores Mun. (2)'!B:B,'Banco de Indicadores - Mun. (1)'!B2162,'Banco de Indicadores Mun. (2)'!A:A,'Banco de Indicadores - Mun. (1)'!A2162) / VLOOKUP(D2162,'Dados Base'!$B:$K,9,FALSE)) * 100</f>
        <v>8.4902735849056619</v>
      </c>
      <c r="AM2162" s="72">
        <f>(SUMIFS('Banco de Indicadores Mun. (2)'!J:J,'Banco de Indicadores Mun. (2)'!B:B,'Banco de Indicadores - Mun. (1)'!B2162,'Banco de Indicadores Mun. (2)'!A:A,'Banco de Indicadores - Mun. (1)'!A2162) / VLOOKUP(D2162,'Dados Base'!$B:$K,7,FALSE)) * 100</f>
        <v>20.204483146067414</v>
      </c>
      <c r="AN2162" s="72">
        <f>(SUMIFS('Banco de Indicadores Mun. (2)'!K:K,'Banco de Indicadores Mun. (2)'!B:B,'Banco de Indicadores - Mun. (1)'!B2162,'Banco de Indicadores Mun. (2)'!A:A,'Banco de Indicadores - Mun. (1)'!A2162) / VLOOKUP(D2162,'Dados Base'!$B:$K,10,FALSE)) * 100</f>
        <v>7.5608695652173874E-2</v>
      </c>
      <c r="AO2162" s="21"/>
      <c r="AP2162" s="21">
        <v>0</v>
      </c>
      <c r="AQ2162" s="5">
        <v>0</v>
      </c>
      <c r="AR2162" s="9">
        <v>7.9</v>
      </c>
      <c r="AS2162" s="22">
        <v>98.6</v>
      </c>
      <c r="AT2162" s="22">
        <v>98.6</v>
      </c>
      <c r="AU2162" s="22">
        <v>84.890109890109898</v>
      </c>
      <c r="AV2162" s="23">
        <v>9.7799999999999994</v>
      </c>
      <c r="AW2162" s="12">
        <v>0</v>
      </c>
      <c r="AX2162" s="21">
        <v>0</v>
      </c>
      <c r="AY2162" s="116">
        <v>1.0492469803220894</v>
      </c>
    </row>
    <row r="2163" spans="1:51" ht="15.75" x14ac:dyDescent="0.25">
      <c r="A2163" s="144">
        <v>2014</v>
      </c>
      <c r="B2163" s="77" t="s">
        <v>228</v>
      </c>
      <c r="C2163" s="78">
        <v>13</v>
      </c>
      <c r="D2163" s="77">
        <v>3519600</v>
      </c>
      <c r="E2163" s="78">
        <v>351960013</v>
      </c>
      <c r="F2163" s="78" t="str">
        <f t="shared" si="90"/>
        <v>3519600132014</v>
      </c>
      <c r="G2163" s="89">
        <v>1.2143102106716652</v>
      </c>
      <c r="H2163" s="80">
        <f t="shared" si="89"/>
        <v>55453</v>
      </c>
      <c r="I2163" s="94">
        <v>53469</v>
      </c>
      <c r="J2163" s="95">
        <v>1984</v>
      </c>
      <c r="K2163" s="83">
        <f>(H2163)/VLOOKUP(D2163,'Dados Base'!$B:$K,6,FALSE)</f>
        <v>80.520706278678063</v>
      </c>
      <c r="L2163" s="88">
        <f t="shared" si="91"/>
        <v>96.422195372657924</v>
      </c>
      <c r="M2163" s="85">
        <v>3</v>
      </c>
      <c r="N2163" s="92">
        <v>0.747</v>
      </c>
      <c r="O2163" s="91">
        <v>234</v>
      </c>
      <c r="P2163" s="91" t="s">
        <v>691</v>
      </c>
      <c r="Q2163" s="91" t="s">
        <v>691</v>
      </c>
      <c r="R2163" s="91" t="s">
        <v>691</v>
      </c>
      <c r="S2163" s="91">
        <v>597</v>
      </c>
      <c r="T2163" s="87" t="s">
        <v>691</v>
      </c>
      <c r="U2163" s="91">
        <v>699</v>
      </c>
      <c r="V2163" s="91">
        <v>456</v>
      </c>
      <c r="W2163" s="93">
        <v>45.07</v>
      </c>
      <c r="X2163" s="146">
        <v>0.16213038784143516</v>
      </c>
      <c r="Y2163" s="21">
        <v>43.87</v>
      </c>
      <c r="Z2163" s="147">
        <v>0</v>
      </c>
      <c r="AA2163" s="147">
        <v>2961</v>
      </c>
      <c r="AB2163" s="21">
        <v>2</v>
      </c>
      <c r="AC2163" s="21">
        <v>1</v>
      </c>
      <c r="AD2163" s="153">
        <f>VLOOKUP(D2163,'Dados Base'!$B:$K,9,FALSE)*31536000/VLOOKUP($F2163,F:H,MATCH(H2162,F2162:AF2162,0),FALSE)</f>
        <v>3150.5859015743063</v>
      </c>
      <c r="AE2163" s="153">
        <f>VLOOKUP(D2163,'Dados Base'!$B:$K,10,FALSE)*31536000/VLOOKUP($F2163,F:H,MATCH(H2162,F2162:AF2162,0),FALSE)</f>
        <v>318.47077705444252</v>
      </c>
      <c r="AF2163" s="148">
        <v>96.05</v>
      </c>
      <c r="AG2163" s="21">
        <v>97.8</v>
      </c>
      <c r="AH2163" s="148">
        <v>96.05</v>
      </c>
      <c r="AI2163" s="148">
        <v>11.81</v>
      </c>
      <c r="AJ2163" s="148">
        <v>100</v>
      </c>
      <c r="AK2163" s="72">
        <f>(SUMIFS('Banco de Indicadores Mun. (2)'!I:I,'Banco de Indicadores Mun. (2)'!B:B,'Banco de Indicadores - Mun. (1)'!B2163,'Banco de Indicadores Mun. (2)'!A:A,'Banco de Indicadores - Mun. (1)'!A2163) / VLOOKUP(D2163,'Dados Base'!$B:$K,8,FALSE)) * 100</f>
        <v>20.965519999999998</v>
      </c>
      <c r="AL2163" s="72">
        <f>(SUMIFS('Banco de Indicadores Mun. (2)'!I:I,'Banco de Indicadores Mun. (2)'!B:B,'Banco de Indicadores - Mun. (1)'!B2163,'Banco de Indicadores Mun. (2)'!A:A,'Banco de Indicadores - Mun. (1)'!A2163) / VLOOKUP(D2163,'Dados Base'!$B:$K,9,FALSE)) * 100</f>
        <v>10.407072202166063</v>
      </c>
      <c r="AM2163" s="72">
        <f>(SUMIFS('Banco de Indicadores Mun. (2)'!J:J,'Banco de Indicadores Mun. (2)'!B:B,'Banco de Indicadores - Mun. (1)'!B2163,'Banco de Indicadores Mun. (2)'!A:A,'Banco de Indicadores - Mun. (1)'!A2163) / VLOOKUP(D2163,'Dados Base'!$B:$K,7,FALSE)) * 100</f>
        <v>13.453442922374432</v>
      </c>
      <c r="AN2163" s="72">
        <f>(SUMIFS('Banco de Indicadores Mun. (2)'!K:K,'Banco de Indicadores Mun. (2)'!B:B,'Banco de Indicadores - Mun. (1)'!B2163,'Banco de Indicadores Mun. (2)'!A:A,'Banco de Indicadores - Mun. (1)'!A2163) / VLOOKUP(D2163,'Dados Base'!$B:$K,10,FALSE)) * 100</f>
        <v>50.343107142857122</v>
      </c>
      <c r="AO2163" s="21"/>
      <c r="AP2163" s="21">
        <v>0</v>
      </c>
      <c r="AQ2163" s="5">
        <v>0</v>
      </c>
      <c r="AR2163" s="9">
        <v>9.6</v>
      </c>
      <c r="AS2163" s="22">
        <v>82</v>
      </c>
      <c r="AT2163" s="22">
        <v>0</v>
      </c>
      <c r="AU2163" s="22">
        <v>0</v>
      </c>
      <c r="AV2163" s="23">
        <v>1.23</v>
      </c>
      <c r="AW2163" s="12">
        <v>0</v>
      </c>
      <c r="AX2163" s="21">
        <v>1</v>
      </c>
      <c r="AY2163" s="116">
        <v>164.72991190036646</v>
      </c>
    </row>
    <row r="2164" spans="1:51" ht="15.75" x14ac:dyDescent="0.25">
      <c r="A2164" s="144">
        <v>2014</v>
      </c>
      <c r="B2164" s="77" t="s">
        <v>229</v>
      </c>
      <c r="C2164" s="78">
        <v>10</v>
      </c>
      <c r="D2164" s="77">
        <v>3519709</v>
      </c>
      <c r="E2164" s="78">
        <v>351970910</v>
      </c>
      <c r="F2164" s="78" t="str">
        <f t="shared" si="90"/>
        <v>3519709102014</v>
      </c>
      <c r="G2164" s="89">
        <v>0.83091708862084168</v>
      </c>
      <c r="H2164" s="80">
        <f t="shared" si="89"/>
        <v>73309</v>
      </c>
      <c r="I2164" s="94">
        <v>26214</v>
      </c>
      <c r="J2164" s="95">
        <v>47095</v>
      </c>
      <c r="K2164" s="83">
        <f>(H2164)/VLOOKUP(D2164,'Dados Base'!$B:$K,6,FALSE)</f>
        <v>69.179665751304626</v>
      </c>
      <c r="L2164" s="88">
        <f t="shared" si="91"/>
        <v>35.758228866851269</v>
      </c>
      <c r="M2164" s="85">
        <v>2</v>
      </c>
      <c r="N2164" s="92">
        <v>0.71</v>
      </c>
      <c r="O2164" s="91">
        <v>402</v>
      </c>
      <c r="P2164" s="91" t="s">
        <v>691</v>
      </c>
      <c r="Q2164" s="91" t="s">
        <v>691</v>
      </c>
      <c r="R2164" s="91" t="s">
        <v>691</v>
      </c>
      <c r="S2164" s="91">
        <v>70</v>
      </c>
      <c r="T2164" s="87" t="s">
        <v>691</v>
      </c>
      <c r="U2164" s="91">
        <v>611</v>
      </c>
      <c r="V2164" s="91">
        <v>366</v>
      </c>
      <c r="W2164" s="93">
        <v>23.89</v>
      </c>
      <c r="X2164" s="146">
        <v>8.9171234875000005E-2</v>
      </c>
      <c r="Y2164" s="21">
        <v>21.24</v>
      </c>
      <c r="Z2164" s="147">
        <v>711</v>
      </c>
      <c r="AA2164" s="147">
        <v>724</v>
      </c>
      <c r="AB2164" s="21">
        <v>3</v>
      </c>
      <c r="AC2164" s="21">
        <v>0</v>
      </c>
      <c r="AD2164" s="153">
        <f>VLOOKUP(D2164,'Dados Base'!$B:$K,9,FALSE)*31536000/VLOOKUP($F2164,F:H,MATCH(H2163,F2163:AF2163,0),FALSE)</f>
        <v>8491.7355304260054</v>
      </c>
      <c r="AE2164" s="153">
        <f>VLOOKUP(D2164,'Dados Base'!$B:$K,10,FALSE)*31536000/VLOOKUP($F2164,F:H,MATCH(H2163,F2163:AF2163,0),FALSE)</f>
        <v>1148.5782100424235</v>
      </c>
      <c r="AF2164" s="148">
        <v>39.96</v>
      </c>
      <c r="AG2164" s="21" t="s">
        <v>692</v>
      </c>
      <c r="AH2164" s="148">
        <v>17.510000000000002</v>
      </c>
      <c r="AI2164" s="148">
        <v>44.96</v>
      </c>
      <c r="AJ2164" s="148">
        <v>100</v>
      </c>
      <c r="AK2164" s="72">
        <f>(SUMIFS('Banco de Indicadores Mun. (2)'!I:I,'Banco de Indicadores Mun. (2)'!B:B,'Banco de Indicadores - Mun. (1)'!B2164,'Banco de Indicadores Mun. (2)'!A:A,'Banco de Indicadores - Mun. (1)'!A2164) / VLOOKUP(D2164,'Dados Base'!$B:$K,8,FALSE)) * 100</f>
        <v>1.4831437271619965</v>
      </c>
      <c r="AL2164" s="72">
        <f>(SUMIFS('Banco de Indicadores Mun. (2)'!I:I,'Banco de Indicadores Mun. (2)'!B:B,'Banco de Indicadores - Mun. (1)'!B2164,'Banco de Indicadores Mun. (2)'!A:A,'Banco de Indicadores - Mun. (1)'!A2164) / VLOOKUP(D2164,'Dados Base'!$B:$K,9,FALSE)) * 100</f>
        <v>0.61684954407294801</v>
      </c>
      <c r="AM2164" s="72">
        <f>(SUMIFS('Banco de Indicadores Mun. (2)'!J:J,'Banco de Indicadores Mun. (2)'!B:B,'Banco de Indicadores - Mun. (1)'!B2164,'Banco de Indicadores Mun. (2)'!A:A,'Banco de Indicadores - Mun. (1)'!A2164) / VLOOKUP(D2164,'Dados Base'!$B:$K,7,FALSE)) * 100</f>
        <v>1.5260956678700353</v>
      </c>
      <c r="AN2164" s="72">
        <f>(SUMIFS('Banco de Indicadores Mun. (2)'!K:K,'Banco de Indicadores Mun. (2)'!B:B,'Banco de Indicadores - Mun. (1)'!B2164,'Banco de Indicadores Mun. (2)'!A:A,'Banco de Indicadores - Mun. (1)'!A2164) / VLOOKUP(D2164,'Dados Base'!$B:$K,10,FALSE)) * 100</f>
        <v>1.3940224719101117</v>
      </c>
      <c r="AO2164" s="21"/>
      <c r="AP2164" s="21">
        <v>0</v>
      </c>
      <c r="AQ2164" s="5">
        <v>1</v>
      </c>
      <c r="AR2164" s="9">
        <v>8</v>
      </c>
      <c r="AS2164" s="22">
        <v>55</v>
      </c>
      <c r="AT2164" s="22">
        <v>55.000000000000007</v>
      </c>
      <c r="AU2164" s="22">
        <v>49.547038327526131</v>
      </c>
      <c r="AV2164" s="23">
        <v>6.04</v>
      </c>
      <c r="AW2164" s="12">
        <v>0</v>
      </c>
      <c r="AX2164" s="21">
        <v>0</v>
      </c>
      <c r="AY2164" s="116">
        <v>159.64662394575865</v>
      </c>
    </row>
    <row r="2165" spans="1:51" ht="15.75" x14ac:dyDescent="0.25">
      <c r="A2165" s="144">
        <v>2014</v>
      </c>
      <c r="B2165" s="77" t="s">
        <v>230</v>
      </c>
      <c r="C2165" s="78">
        <v>12</v>
      </c>
      <c r="D2165" s="77">
        <v>3519808</v>
      </c>
      <c r="E2165" s="78">
        <v>351980812</v>
      </c>
      <c r="F2165" s="78" t="str">
        <f t="shared" si="90"/>
        <v>3519808122014</v>
      </c>
      <c r="G2165" s="89">
        <v>0.89179666416532299</v>
      </c>
      <c r="H2165" s="80">
        <f t="shared" si="89"/>
        <v>7698</v>
      </c>
      <c r="I2165" s="94">
        <v>6634</v>
      </c>
      <c r="J2165" s="95">
        <v>1064</v>
      </c>
      <c r="K2165" s="83">
        <f>(H2165)/VLOOKUP(D2165,'Dados Base'!$B:$K,6,FALSE)</f>
        <v>21.199019634841516</v>
      </c>
      <c r="L2165" s="88">
        <f t="shared" si="91"/>
        <v>86.178228111197726</v>
      </c>
      <c r="M2165" s="85">
        <v>2</v>
      </c>
      <c r="N2165" s="92">
        <v>0.72</v>
      </c>
      <c r="O2165" s="91">
        <v>41</v>
      </c>
      <c r="P2165" s="91" t="s">
        <v>691</v>
      </c>
      <c r="Q2165" s="91" t="s">
        <v>691</v>
      </c>
      <c r="R2165" s="91" t="s">
        <v>691</v>
      </c>
      <c r="S2165" s="91">
        <v>5</v>
      </c>
      <c r="T2165" s="87" t="s">
        <v>691</v>
      </c>
      <c r="U2165" s="91">
        <v>43</v>
      </c>
      <c r="V2165" s="91">
        <v>58</v>
      </c>
      <c r="W2165" s="93">
        <v>35.089999999999996</v>
      </c>
      <c r="X2165" s="146">
        <v>1.7849737500000001E-2</v>
      </c>
      <c r="Y2165" s="21">
        <v>4.7699999999999996</v>
      </c>
      <c r="Z2165" s="147">
        <v>320</v>
      </c>
      <c r="AA2165" s="147">
        <v>48</v>
      </c>
      <c r="AB2165" s="21">
        <v>1</v>
      </c>
      <c r="AC2165" s="21">
        <v>0</v>
      </c>
      <c r="AD2165" s="153">
        <f>VLOOKUP(D2165,'Dados Base'!$B:$K,9,FALSE)*31536000/VLOOKUP($F2165,F:H,MATCH(H2164,F2164:AF2164,0),FALSE)</f>
        <v>14584.06858924396</v>
      </c>
      <c r="AE2165" s="153">
        <f>VLOOKUP(D2165,'Dados Base'!$B:$K,10,FALSE)*31536000/VLOOKUP($F2165,F:H,MATCH(H2164,F2164:AF2164,0),FALSE)</f>
        <v>1638.6593920498831</v>
      </c>
      <c r="AF2165" s="148">
        <v>89.04</v>
      </c>
      <c r="AG2165" s="21" t="s">
        <v>692</v>
      </c>
      <c r="AH2165" s="148">
        <v>88.44</v>
      </c>
      <c r="AI2165" s="148">
        <v>21.32</v>
      </c>
      <c r="AJ2165" s="148">
        <v>100</v>
      </c>
      <c r="AK2165" s="72">
        <f>(SUMIFS('Banco de Indicadores Mun. (2)'!I:I,'Banco de Indicadores Mun. (2)'!B:B,'Banco de Indicadores - Mun. (1)'!B2165,'Banco de Indicadores Mun. (2)'!A:A,'Banco de Indicadores - Mun. (1)'!A2165) / VLOOKUP(D2165,'Dados Base'!$B:$K,8,FALSE)) * 100</f>
        <v>12.396699186991869</v>
      </c>
      <c r="AL2165" s="72">
        <f>(SUMIFS('Banco de Indicadores Mun. (2)'!I:I,'Banco de Indicadores Mun. (2)'!B:B,'Banco de Indicadores - Mun. (1)'!B2165,'Banco de Indicadores Mun. (2)'!A:A,'Banco de Indicadores - Mun. (1)'!A2165) / VLOOKUP(D2165,'Dados Base'!$B:$K,9,FALSE)) * 100</f>
        <v>4.2831292134831456</v>
      </c>
      <c r="AM2165" s="72">
        <f>(SUMIFS('Banco de Indicadores Mun. (2)'!J:J,'Banco de Indicadores Mun. (2)'!B:B,'Banco de Indicadores - Mun. (1)'!B2165,'Banco de Indicadores Mun. (2)'!A:A,'Banco de Indicadores - Mun. (1)'!A2165) / VLOOKUP(D2165,'Dados Base'!$B:$K,7,FALSE)) * 100</f>
        <v>17.550807228915662</v>
      </c>
      <c r="AN2165" s="72">
        <f>(SUMIFS('Banco de Indicadores Mun. (2)'!K:K,'Banco de Indicadores Mun. (2)'!B:B,'Banco de Indicadores - Mun. (1)'!B2165,'Banco de Indicadores Mun. (2)'!A:A,'Banco de Indicadores - Mun. (1)'!A2165) / VLOOKUP(D2165,'Dados Base'!$B:$K,10,FALSE)) * 100</f>
        <v>1.7019249999999999</v>
      </c>
      <c r="AO2165" s="21"/>
      <c r="AP2165" s="21">
        <v>0</v>
      </c>
      <c r="AQ2165" s="5">
        <v>0</v>
      </c>
      <c r="AR2165" s="9">
        <v>8.5</v>
      </c>
      <c r="AS2165" s="22">
        <v>100</v>
      </c>
      <c r="AT2165" s="22">
        <v>100</v>
      </c>
      <c r="AU2165" s="22">
        <v>86.956521739130437</v>
      </c>
      <c r="AV2165" s="23">
        <v>10</v>
      </c>
      <c r="AW2165" s="12">
        <v>0</v>
      </c>
      <c r="AX2165" s="21">
        <v>0</v>
      </c>
      <c r="AY2165" s="116">
        <v>177.30671410641813</v>
      </c>
    </row>
    <row r="2166" spans="1:51" ht="15.75" x14ac:dyDescent="0.25">
      <c r="A2166" s="144">
        <v>2014</v>
      </c>
      <c r="B2166" s="77" t="s">
        <v>231</v>
      </c>
      <c r="C2166" s="78">
        <v>22</v>
      </c>
      <c r="D2166" s="77">
        <v>3519907</v>
      </c>
      <c r="E2166" s="78">
        <v>351990722</v>
      </c>
      <c r="F2166" s="78" t="str">
        <f t="shared" si="90"/>
        <v>3519907222014</v>
      </c>
      <c r="G2166" s="89">
        <v>0.40964897815927159</v>
      </c>
      <c r="H2166" s="80">
        <f t="shared" si="89"/>
        <v>7739</v>
      </c>
      <c r="I2166" s="94">
        <v>7017</v>
      </c>
      <c r="J2166" s="95">
        <v>722</v>
      </c>
      <c r="K2166" s="83">
        <f>(H2166)/VLOOKUP(D2166,'Dados Base'!$B:$K,6,FALSE)</f>
        <v>12.9833744358884</v>
      </c>
      <c r="L2166" s="88">
        <f t="shared" si="91"/>
        <v>90.67062928026877</v>
      </c>
      <c r="M2166" s="85">
        <v>4</v>
      </c>
      <c r="N2166" s="92">
        <v>0.73599999999999999</v>
      </c>
      <c r="O2166" s="91">
        <v>80</v>
      </c>
      <c r="P2166" s="91" t="s">
        <v>691</v>
      </c>
      <c r="Q2166" s="91" t="s">
        <v>691</v>
      </c>
      <c r="R2166" s="91" t="s">
        <v>691</v>
      </c>
      <c r="S2166" s="91">
        <v>8</v>
      </c>
      <c r="T2166" s="87" t="s">
        <v>691</v>
      </c>
      <c r="U2166" s="91">
        <v>72</v>
      </c>
      <c r="V2166" s="91">
        <v>52</v>
      </c>
      <c r="W2166" s="93">
        <v>77.19</v>
      </c>
      <c r="X2166" s="146">
        <v>1.7894422135416671E-2</v>
      </c>
      <c r="Y2166" s="21">
        <v>4.97</v>
      </c>
      <c r="Z2166" s="147">
        <v>328</v>
      </c>
      <c r="AA2166" s="147">
        <v>56</v>
      </c>
      <c r="AB2166" s="21">
        <v>0</v>
      </c>
      <c r="AC2166" s="21">
        <v>0</v>
      </c>
      <c r="AD2166" s="153">
        <f>VLOOKUP(D2166,'Dados Base'!$B:$K,9,FALSE)*31536000/VLOOKUP($F2166,F:H,MATCH(H2165,F2165:AF2165,0),FALSE)</f>
        <v>19396.738596717922</v>
      </c>
      <c r="AE2166" s="153">
        <f>VLOOKUP(D2166,'Dados Base'!$B:$K,10,FALSE)*31536000/VLOOKUP($F2166,F:H,MATCH(H2165,F2165:AF2165,0),FALSE)</f>
        <v>2526.4659516733423</v>
      </c>
      <c r="AF2166" s="148">
        <v>88.79</v>
      </c>
      <c r="AG2166" s="21">
        <v>100</v>
      </c>
      <c r="AH2166" s="148">
        <v>82.48</v>
      </c>
      <c r="AI2166" s="148">
        <v>16.41</v>
      </c>
      <c r="AJ2166" s="148">
        <v>100</v>
      </c>
      <c r="AK2166" s="72">
        <f>(SUMIFS('Banco de Indicadores Mun. (2)'!I:I,'Banco de Indicadores Mun. (2)'!B:B,'Banco de Indicadores - Mun. (1)'!B2166,'Banco de Indicadores Mun. (2)'!A:A,'Banco de Indicadores - Mun. (1)'!A2166) / VLOOKUP(D2166,'Dados Base'!$B:$K,8,FALSE)) * 100</f>
        <v>0.18496341463414637</v>
      </c>
      <c r="AL2166" s="72">
        <f>(SUMIFS('Banco de Indicadores Mun. (2)'!I:I,'Banco de Indicadores Mun. (2)'!B:B,'Banco de Indicadores - Mun. (1)'!B2166,'Banco de Indicadores Mun. (2)'!A:A,'Banco de Indicadores - Mun. (1)'!A2166) / VLOOKUP(D2166,'Dados Base'!$B:$K,9,FALSE)) * 100</f>
        <v>9.5590336134453793E-2</v>
      </c>
      <c r="AM2166" s="72">
        <f>(SUMIFS('Banco de Indicadores Mun. (2)'!J:J,'Banco de Indicadores Mun. (2)'!B:B,'Banco de Indicadores - Mun. (1)'!B2166,'Banco de Indicadores Mun. (2)'!A:A,'Banco de Indicadores - Mun. (1)'!A2166) / VLOOKUP(D2166,'Dados Base'!$B:$K,7,FALSE)) * 100</f>
        <v>0</v>
      </c>
      <c r="AN2166" s="72">
        <f>(SUMIFS('Banco de Indicadores Mun. (2)'!K:K,'Banco de Indicadores Mun. (2)'!B:B,'Banco de Indicadores - Mun. (1)'!B2166,'Banco de Indicadores Mun. (2)'!A:A,'Banco de Indicadores - Mun. (1)'!A2166) / VLOOKUP(D2166,'Dados Base'!$B:$K,10,FALSE)) * 100</f>
        <v>0.73388709677419373</v>
      </c>
      <c r="AO2166" s="21"/>
      <c r="AP2166" s="21">
        <v>0</v>
      </c>
      <c r="AQ2166" s="5">
        <v>0</v>
      </c>
      <c r="AR2166" s="9">
        <v>5.0999999999999996</v>
      </c>
      <c r="AS2166" s="22">
        <v>95</v>
      </c>
      <c r="AT2166" s="22">
        <v>95</v>
      </c>
      <c r="AU2166" s="22">
        <v>85.416666666666671</v>
      </c>
      <c r="AV2166" s="23">
        <v>9.93</v>
      </c>
      <c r="AW2166" s="12">
        <v>0</v>
      </c>
      <c r="AX2166" s="21">
        <v>0</v>
      </c>
      <c r="AY2166" s="116">
        <v>15.111466075889771</v>
      </c>
    </row>
    <row r="2167" spans="1:51" ht="15.75" x14ac:dyDescent="0.25">
      <c r="A2167" s="144">
        <v>2014</v>
      </c>
      <c r="B2167" s="77" t="s">
        <v>232</v>
      </c>
      <c r="C2167" s="78">
        <v>13</v>
      </c>
      <c r="D2167" s="77">
        <v>3520004</v>
      </c>
      <c r="E2167" s="78">
        <v>352000413</v>
      </c>
      <c r="F2167" s="78" t="str">
        <f t="shared" si="90"/>
        <v>3520004132014</v>
      </c>
      <c r="G2167" s="89">
        <v>0.30076136791392649</v>
      </c>
      <c r="H2167" s="80">
        <f t="shared" si="89"/>
        <v>23661</v>
      </c>
      <c r="I2167" s="94">
        <v>23525</v>
      </c>
      <c r="J2167" s="95">
        <v>136</v>
      </c>
      <c r="K2167" s="83">
        <f>(H2167)/VLOOKUP(D2167,'Dados Base'!$B:$K,6,FALSE)</f>
        <v>244.88718691782239</v>
      </c>
      <c r="L2167" s="88">
        <f t="shared" si="91"/>
        <v>99.425214487975992</v>
      </c>
      <c r="M2167" s="85">
        <v>4</v>
      </c>
      <c r="N2167" s="92">
        <v>0.72699999999999998</v>
      </c>
      <c r="O2167" s="91">
        <v>43</v>
      </c>
      <c r="P2167" s="91" t="s">
        <v>691</v>
      </c>
      <c r="Q2167" s="91" t="s">
        <v>691</v>
      </c>
      <c r="R2167" s="91" t="s">
        <v>691</v>
      </c>
      <c r="S2167" s="91">
        <v>19</v>
      </c>
      <c r="T2167" s="87" t="s">
        <v>691</v>
      </c>
      <c r="U2167" s="91">
        <v>208</v>
      </c>
      <c r="V2167" s="91">
        <v>165</v>
      </c>
      <c r="W2167" s="93">
        <v>4.93</v>
      </c>
      <c r="X2167" s="146">
        <v>7.1382635385416671E-2</v>
      </c>
      <c r="Y2167" s="21">
        <v>16.97</v>
      </c>
      <c r="Z2167" s="147">
        <v>984</v>
      </c>
      <c r="AA2167" s="147">
        <v>325</v>
      </c>
      <c r="AB2167" s="21">
        <v>0</v>
      </c>
      <c r="AC2167" s="21">
        <v>0</v>
      </c>
      <c r="AD2167" s="153">
        <f>VLOOKUP(D2167,'Dados Base'!$B:$K,9,FALSE)*31536000/VLOOKUP($F2167,F:H,MATCH(H2166,F2166:AF2166,0),FALSE)</f>
        <v>1052.9326740205402</v>
      </c>
      <c r="AE2167" s="153">
        <f>VLOOKUP(D2167,'Dados Base'!$B:$K,10,FALSE)*31536000/VLOOKUP($F2167,F:H,MATCH(H2166,F2166:AF2166,0),FALSE)</f>
        <v>119.95435526816276</v>
      </c>
      <c r="AF2167" s="148">
        <v>99.11</v>
      </c>
      <c r="AG2167" s="21">
        <v>98.46</v>
      </c>
      <c r="AH2167" s="148">
        <v>99.11</v>
      </c>
      <c r="AI2167" s="148">
        <v>1.54</v>
      </c>
      <c r="AJ2167" s="148">
        <v>99.41</v>
      </c>
      <c r="AK2167" s="72">
        <f>(SUMIFS('Banco de Indicadores Mun. (2)'!I:I,'Banco de Indicadores Mun. (2)'!B:B,'Banco de Indicadores - Mun. (1)'!B2167,'Banco de Indicadores Mun. (2)'!A:A,'Banco de Indicadores - Mun. (1)'!A2167) / VLOOKUP(D2167,'Dados Base'!$B:$K,8,FALSE)) * 100</f>
        <v>52.535054054054065</v>
      </c>
      <c r="AL2167" s="72">
        <f>(SUMIFS('Banco de Indicadores Mun. (2)'!I:I,'Banco de Indicadores Mun. (2)'!B:B,'Banco de Indicadores - Mun. (1)'!B2167,'Banco de Indicadores Mun. (2)'!A:A,'Banco de Indicadores - Mun. (1)'!A2167) / VLOOKUP(D2167,'Dados Base'!$B:$K,9,FALSE)) * 100</f>
        <v>24.605025316455702</v>
      </c>
      <c r="AM2167" s="72">
        <f>(SUMIFS('Banco de Indicadores Mun. (2)'!J:J,'Banco de Indicadores Mun. (2)'!B:B,'Banco de Indicadores - Mun. (1)'!B2167,'Banco de Indicadores Mun. (2)'!A:A,'Banco de Indicadores - Mun. (1)'!A2167) / VLOOKUP(D2167,'Dados Base'!$B:$K,7,FALSE)) * 100</f>
        <v>69.30557142857144</v>
      </c>
      <c r="AN2167" s="72">
        <f>(SUMIFS('Banco de Indicadores Mun. (2)'!K:K,'Banco de Indicadores Mun. (2)'!B:B,'Banco de Indicadores - Mun. (1)'!B2167,'Banco de Indicadores Mun. (2)'!A:A,'Banco de Indicadores - Mun. (1)'!A2167) / VLOOKUP(D2167,'Dados Base'!$B:$K,10,FALSE)) * 100</f>
        <v>0.36011111111111116</v>
      </c>
      <c r="AO2167" s="21"/>
      <c r="AP2167" s="21">
        <v>0</v>
      </c>
      <c r="AQ2167" s="5">
        <v>0</v>
      </c>
      <c r="AR2167" s="9">
        <v>7.5</v>
      </c>
      <c r="AS2167" s="22">
        <v>80</v>
      </c>
      <c r="AT2167" s="22">
        <v>80</v>
      </c>
      <c r="AU2167" s="22">
        <v>75.171886936592813</v>
      </c>
      <c r="AV2167" s="23">
        <v>7.89</v>
      </c>
      <c r="AW2167" s="12">
        <v>0</v>
      </c>
      <c r="AX2167" s="21">
        <v>0</v>
      </c>
      <c r="AY2167" s="116">
        <v>80.343906979451219</v>
      </c>
    </row>
    <row r="2168" spans="1:51" ht="15.75" x14ac:dyDescent="0.25">
      <c r="A2168" s="144">
        <v>2014</v>
      </c>
      <c r="B2168" s="77" t="s">
        <v>233</v>
      </c>
      <c r="C2168" s="78">
        <v>8</v>
      </c>
      <c r="D2168" s="77">
        <v>3520103</v>
      </c>
      <c r="E2168" s="78">
        <v>35201038</v>
      </c>
      <c r="F2168" s="78" t="str">
        <f t="shared" si="90"/>
        <v>352010382014</v>
      </c>
      <c r="G2168" s="89">
        <v>0.67713426273632304</v>
      </c>
      <c r="H2168" s="80">
        <f t="shared" si="89"/>
        <v>28594</v>
      </c>
      <c r="I2168" s="94">
        <v>27112</v>
      </c>
      <c r="J2168" s="95">
        <v>1482</v>
      </c>
      <c r="K2168" s="83">
        <f>(H2168)/VLOOKUP(D2168,'Dados Base'!$B:$K,6,FALSE)</f>
        <v>61.214703174841041</v>
      </c>
      <c r="L2168" s="88">
        <f t="shared" si="91"/>
        <v>94.81709449534867</v>
      </c>
      <c r="M2168" s="85">
        <v>4</v>
      </c>
      <c r="N2168" s="92">
        <v>0.76800000000000002</v>
      </c>
      <c r="O2168" s="91">
        <v>92</v>
      </c>
      <c r="P2168" s="91" t="s">
        <v>691</v>
      </c>
      <c r="Q2168" s="91" t="s">
        <v>691</v>
      </c>
      <c r="R2168" s="91" t="s">
        <v>691</v>
      </c>
      <c r="S2168" s="91">
        <v>37</v>
      </c>
      <c r="T2168" s="87" t="s">
        <v>691</v>
      </c>
      <c r="U2168" s="91">
        <v>307</v>
      </c>
      <c r="V2168" s="91">
        <v>259</v>
      </c>
      <c r="W2168" s="93">
        <v>26.54</v>
      </c>
      <c r="X2168" s="146">
        <v>8.1921677620370378E-2</v>
      </c>
      <c r="Y2168" s="21">
        <v>22.29</v>
      </c>
      <c r="Z2168" s="147">
        <v>1373</v>
      </c>
      <c r="AA2168" s="147">
        <v>132</v>
      </c>
      <c r="AB2168" s="21">
        <v>1</v>
      </c>
      <c r="AC2168" s="21">
        <v>1</v>
      </c>
      <c r="AD2168" s="153">
        <f>VLOOKUP(D2168,'Dados Base'!$B:$K,9,FALSE)*31536000/VLOOKUP($F2168,F:H,MATCH(H2167,F2167:AF2167,0),FALSE)</f>
        <v>8370.9253689585221</v>
      </c>
      <c r="AE2168" s="153">
        <f>VLOOKUP(D2168,'Dados Base'!$B:$K,10,FALSE)*31536000/VLOOKUP($F2168,F:H,MATCH(H2167,F2167:AF2167,0),FALSE)</f>
        <v>1025.6865076589495</v>
      </c>
      <c r="AF2168" s="148">
        <v>94.12</v>
      </c>
      <c r="AG2168" s="21">
        <v>94.31</v>
      </c>
      <c r="AH2168" s="148">
        <v>91.56</v>
      </c>
      <c r="AI2168" s="148">
        <v>23.42</v>
      </c>
      <c r="AJ2168" s="148">
        <v>99.8</v>
      </c>
      <c r="AK2168" s="72">
        <f>(SUMIFS('Banco de Indicadores Mun. (2)'!I:I,'Banco de Indicadores Mun. (2)'!B:B,'Banco de Indicadores - Mun. (1)'!B2168,'Banco de Indicadores Mun. (2)'!A:A,'Banco de Indicadores - Mun. (1)'!A2168) / VLOOKUP(D2168,'Dados Base'!$B:$K,8,FALSE)) * 100</f>
        <v>5.6010506329113907</v>
      </c>
      <c r="AL2168" s="72">
        <f>(SUMIFS('Banco de Indicadores Mun. (2)'!I:I,'Banco de Indicadores Mun. (2)'!B:B,'Banco de Indicadores - Mun. (1)'!B2168,'Banco de Indicadores Mun. (2)'!A:A,'Banco de Indicadores - Mun. (1)'!A2168) / VLOOKUP(D2168,'Dados Base'!$B:$K,9,FALSE)) * 100</f>
        <v>1.7489446640316202</v>
      </c>
      <c r="AM2168" s="72">
        <f>(SUMIFS('Banco de Indicadores Mun. (2)'!J:J,'Banco de Indicadores Mun. (2)'!B:B,'Banco de Indicadores - Mun. (1)'!B2168,'Banco de Indicadores Mun. (2)'!A:A,'Banco de Indicadores - Mun. (1)'!A2168) / VLOOKUP(D2168,'Dados Base'!$B:$K,7,FALSE)) * 100</f>
        <v>0.25982638888888893</v>
      </c>
      <c r="AN2168" s="72">
        <f>(SUMIFS('Banco de Indicadores Mun. (2)'!K:K,'Banco de Indicadores Mun. (2)'!B:B,'Banco de Indicadores - Mun. (1)'!B2168,'Banco de Indicadores Mun. (2)'!A:A,'Banco de Indicadores - Mun. (1)'!A2168) / VLOOKUP(D2168,'Dados Base'!$B:$K,10,FALSE)) * 100</f>
        <v>13.871333333333327</v>
      </c>
      <c r="AO2168" s="21"/>
      <c r="AP2168" s="21">
        <v>0</v>
      </c>
      <c r="AQ2168" s="5">
        <v>0</v>
      </c>
      <c r="AR2168" s="9" t="s">
        <v>692</v>
      </c>
      <c r="AS2168" s="22">
        <v>96</v>
      </c>
      <c r="AT2168" s="22">
        <v>96</v>
      </c>
      <c r="AU2168" s="22">
        <v>91.229235880398676</v>
      </c>
      <c r="AV2168" s="23">
        <v>9.94</v>
      </c>
      <c r="AW2168" s="12">
        <v>0</v>
      </c>
      <c r="AX2168" s="21">
        <v>1</v>
      </c>
      <c r="AY2168" s="116">
        <v>117.69929207590653</v>
      </c>
    </row>
    <row r="2169" spans="1:51" ht="15.75" x14ac:dyDescent="0.25">
      <c r="A2169" s="144">
        <v>2014</v>
      </c>
      <c r="B2169" s="77" t="s">
        <v>234</v>
      </c>
      <c r="C2169" s="78">
        <v>2</v>
      </c>
      <c r="D2169" s="77">
        <v>3520202</v>
      </c>
      <c r="E2169" s="78">
        <v>35202022</v>
      </c>
      <c r="F2169" s="78" t="str">
        <f t="shared" si="90"/>
        <v>352020222014</v>
      </c>
      <c r="G2169" s="89">
        <v>0.542136482688238</v>
      </c>
      <c r="H2169" s="80">
        <f t="shared" si="89"/>
        <v>9025</v>
      </c>
      <c r="I2169" s="94">
        <v>7408</v>
      </c>
      <c r="J2169" s="95">
        <v>1617</v>
      </c>
      <c r="K2169" s="83">
        <f>(H2169)/VLOOKUP(D2169,'Dados Base'!$B:$K,6,FALSE)</f>
        <v>30.768444020182738</v>
      </c>
      <c r="L2169" s="88">
        <f t="shared" si="91"/>
        <v>82.08310249307479</v>
      </c>
      <c r="M2169" s="85">
        <v>4</v>
      </c>
      <c r="N2169" s="92">
        <v>0.71099999999999997</v>
      </c>
      <c r="O2169" s="91">
        <v>43</v>
      </c>
      <c r="P2169" s="91" t="s">
        <v>691</v>
      </c>
      <c r="Q2169" s="91" t="s">
        <v>691</v>
      </c>
      <c r="R2169" s="91" t="s">
        <v>691</v>
      </c>
      <c r="S2169" s="91">
        <v>15</v>
      </c>
      <c r="T2169" s="87" t="s">
        <v>691</v>
      </c>
      <c r="U2169" s="91">
        <v>38</v>
      </c>
      <c r="V2169" s="91">
        <v>39</v>
      </c>
      <c r="W2169" s="93">
        <v>15.17</v>
      </c>
      <c r="X2169" s="146">
        <v>1.2075638020833333E-2</v>
      </c>
      <c r="Y2169" s="21">
        <v>5.16</v>
      </c>
      <c r="Z2169" s="147">
        <v>191</v>
      </c>
      <c r="AA2169" s="147">
        <v>207</v>
      </c>
      <c r="AB2169" s="21">
        <v>1</v>
      </c>
      <c r="AC2169" s="21">
        <v>0</v>
      </c>
      <c r="AD2169" s="153">
        <f>VLOOKUP(D2169,'Dados Base'!$B:$K,9,FALSE)*31536000/VLOOKUP($F2169,F:H,MATCH(H2168,F2168:AF2168,0),FALSE)</f>
        <v>15270.063157894738</v>
      </c>
      <c r="AE2169" s="153">
        <f>VLOOKUP(D2169,'Dados Base'!$B:$K,10,FALSE)*31536000/VLOOKUP($F2169,F:H,MATCH(H2168,F2168:AF2168,0),FALSE)</f>
        <v>1537.4891966759001</v>
      </c>
      <c r="AF2169" s="148">
        <v>51.38</v>
      </c>
      <c r="AG2169" s="21" t="s">
        <v>692</v>
      </c>
      <c r="AH2169" s="148">
        <v>27.18</v>
      </c>
      <c r="AI2169" s="148">
        <v>19.36</v>
      </c>
      <c r="AJ2169" s="148">
        <v>64.77</v>
      </c>
      <c r="AK2169" s="72">
        <f>(SUMIFS('Banco de Indicadores Mun. (2)'!I:I,'Banco de Indicadores Mun. (2)'!B:B,'Banco de Indicadores - Mun. (1)'!B2169,'Banco de Indicadores Mun. (2)'!A:A,'Banco de Indicadores - Mun. (1)'!A2169) / VLOOKUP(D2169,'Dados Base'!$B:$K,8,FALSE)) * 100</f>
        <v>9.5549365079365138</v>
      </c>
      <c r="AL2169" s="72">
        <f>(SUMIFS('Banco de Indicadores Mun. (2)'!I:I,'Banco de Indicadores Mun. (2)'!B:B,'Banco de Indicadores - Mun. (1)'!B2169,'Banco de Indicadores Mun. (2)'!A:A,'Banco de Indicadores - Mun. (1)'!A2169) / VLOOKUP(D2169,'Dados Base'!$B:$K,9,FALSE)) * 100</f>
        <v>4.1324553775743729</v>
      </c>
      <c r="AM2169" s="72">
        <f>(SUMIFS('Banco de Indicadores Mun. (2)'!J:J,'Banco de Indicadores Mun. (2)'!B:B,'Banco de Indicadores - Mun. (1)'!B2169,'Banco de Indicadores Mun. (2)'!A:A,'Banco de Indicadores - Mun. (1)'!A2169) / VLOOKUP(D2169,'Dados Base'!$B:$K,7,FALSE)) * 100</f>
        <v>12.135172413793111</v>
      </c>
      <c r="AN2169" s="72">
        <f>(SUMIFS('Banco de Indicadores Mun. (2)'!K:K,'Banco de Indicadores Mun. (2)'!B:B,'Banco de Indicadores - Mun. (1)'!B2169,'Banco de Indicadores Mun. (2)'!A:A,'Banco de Indicadores - Mun. (1)'!A2169) / VLOOKUP(D2169,'Dados Base'!$B:$K,10,FALSE)) * 100</f>
        <v>1.0518863636363638</v>
      </c>
      <c r="AO2169" s="21"/>
      <c r="AP2169" s="21">
        <v>0</v>
      </c>
      <c r="AQ2169" s="5">
        <v>0</v>
      </c>
      <c r="AR2169" s="9">
        <v>7.5</v>
      </c>
      <c r="AS2169" s="22">
        <v>57</v>
      </c>
      <c r="AT2169" s="22">
        <v>57.000000000000007</v>
      </c>
      <c r="AU2169" s="22">
        <v>47.989949748743719</v>
      </c>
      <c r="AV2169" s="23">
        <v>5.97</v>
      </c>
      <c r="AW2169" s="12">
        <v>1</v>
      </c>
      <c r="AX2169" s="21">
        <v>0</v>
      </c>
      <c r="AY2169" s="116">
        <v>242.1487336876425</v>
      </c>
    </row>
    <row r="2170" spans="1:51" ht="15.75" x14ac:dyDescent="0.25">
      <c r="A2170" s="144">
        <v>2014</v>
      </c>
      <c r="B2170" s="77" t="s">
        <v>235</v>
      </c>
      <c r="C2170" s="78">
        <v>11</v>
      </c>
      <c r="D2170" s="77">
        <v>3520301</v>
      </c>
      <c r="E2170" s="78">
        <v>352030111</v>
      </c>
      <c r="F2170" s="78" t="str">
        <f t="shared" si="90"/>
        <v>3520301112014</v>
      </c>
      <c r="G2170" s="89">
        <v>0.2812473390750414</v>
      </c>
      <c r="H2170" s="80">
        <f t="shared" si="89"/>
        <v>29031</v>
      </c>
      <c r="I2170" s="94">
        <v>25167</v>
      </c>
      <c r="J2170" s="95">
        <v>3864</v>
      </c>
      <c r="K2170" s="83">
        <f>(H2170)/VLOOKUP(D2170,'Dados Base'!$B:$K,6,FALSE)</f>
        <v>14.65531167336389</v>
      </c>
      <c r="L2170" s="88">
        <f t="shared" si="91"/>
        <v>86.690089903895839</v>
      </c>
      <c r="M2170" s="85">
        <v>5</v>
      </c>
      <c r="N2170" s="92">
        <v>0.72599999999999998</v>
      </c>
      <c r="O2170" s="91">
        <v>54</v>
      </c>
      <c r="P2170" s="91" t="s">
        <v>691</v>
      </c>
      <c r="Q2170" s="91" t="s">
        <v>691</v>
      </c>
      <c r="R2170" s="91" t="s">
        <v>691</v>
      </c>
      <c r="S2170" s="91">
        <v>22</v>
      </c>
      <c r="T2170" s="87" t="s">
        <v>691</v>
      </c>
      <c r="U2170" s="91">
        <v>179</v>
      </c>
      <c r="V2170" s="91">
        <v>123</v>
      </c>
      <c r="W2170" s="93">
        <v>0</v>
      </c>
      <c r="X2170" s="146">
        <v>6.3537905173611117E-2</v>
      </c>
      <c r="Y2170" s="21">
        <v>20.72</v>
      </c>
      <c r="Z2170" s="147">
        <v>675</v>
      </c>
      <c r="AA2170" s="147">
        <v>724</v>
      </c>
      <c r="AB2170" s="21">
        <v>4</v>
      </c>
      <c r="AC2170" s="21">
        <v>1</v>
      </c>
      <c r="AD2170" s="153">
        <f>VLOOKUP(D2170,'Dados Base'!$B:$K,9,FALSE)*31536000/VLOOKUP($F2170,F:H,MATCH(H2169,F2169:AF2169,0),FALSE)</f>
        <v>64004.03430815335</v>
      </c>
      <c r="AE2170" s="153">
        <f>VLOOKUP(D2170,'Dados Base'!$B:$K,10,FALSE)*31536000/VLOOKUP($F2170,F:H,MATCH(H2169,F2169:AF2169,0),FALSE)</f>
        <v>8266.6446212669198</v>
      </c>
      <c r="AF2170" s="148">
        <v>71.900000000000006</v>
      </c>
      <c r="AG2170" s="21" t="s">
        <v>692</v>
      </c>
      <c r="AH2170" s="148">
        <v>49.95</v>
      </c>
      <c r="AI2170" s="148">
        <v>20.05</v>
      </c>
      <c r="AJ2170" s="148">
        <v>84</v>
      </c>
      <c r="AK2170" s="72">
        <f>(SUMIFS('Banco de Indicadores Mun. (2)'!I:I,'Banco de Indicadores Mun. (2)'!B:B,'Banco de Indicadores - Mun. (1)'!B2170,'Banco de Indicadores Mun. (2)'!A:A,'Banco de Indicadores - Mun. (1)'!A2170) / VLOOKUP(D2170,'Dados Base'!$B:$K,8,FALSE)) * 100</f>
        <v>0.15775573706728896</v>
      </c>
      <c r="AL2170" s="72">
        <f>(SUMIFS('Banco de Indicadores Mun. (2)'!I:I,'Banco de Indicadores Mun. (2)'!B:B,'Banco de Indicadores - Mun. (1)'!B2170,'Banco de Indicadores Mun. (2)'!A:A,'Banco de Indicadores - Mun. (1)'!A2170) / VLOOKUP(D2170,'Dados Base'!$B:$K,9,FALSE)) * 100</f>
        <v>6.883740665308892E-2</v>
      </c>
      <c r="AM2170" s="72">
        <f>(SUMIFS('Banco de Indicadores Mun. (2)'!J:J,'Banco de Indicadores Mun. (2)'!B:B,'Banco de Indicadores - Mun. (1)'!B2170,'Banco de Indicadores Mun. (2)'!A:A,'Banco de Indicadores - Mun. (1)'!A2170) / VLOOKUP(D2170,'Dados Base'!$B:$K,7,FALSE)) * 100</f>
        <v>0.2214607734806629</v>
      </c>
      <c r="AN2170" s="72">
        <f>(SUMIFS('Banco de Indicadores Mun. (2)'!K:K,'Banco de Indicadores Mun. (2)'!B:B,'Banco de Indicadores - Mun. (1)'!B2170,'Banco de Indicadores Mun. (2)'!A:A,'Banco de Indicadores - Mun. (1)'!A2170) / VLOOKUP(D2170,'Dados Base'!$B:$K,10,FALSE)) * 100</f>
        <v>6.2365308804205001E-3</v>
      </c>
      <c r="AO2170" s="21"/>
      <c r="AP2170" s="21">
        <v>0</v>
      </c>
      <c r="AQ2170" s="5">
        <v>0</v>
      </c>
      <c r="AR2170" s="9">
        <v>8.4</v>
      </c>
      <c r="AS2170" s="22">
        <v>68</v>
      </c>
      <c r="AT2170" s="22">
        <v>68</v>
      </c>
      <c r="AU2170" s="22">
        <v>48.248749106504647</v>
      </c>
      <c r="AV2170" s="23">
        <v>6.16</v>
      </c>
      <c r="AW2170" s="12">
        <v>0</v>
      </c>
      <c r="AX2170" s="21">
        <v>1</v>
      </c>
      <c r="AY2170" s="116">
        <v>1.5681143989238853</v>
      </c>
    </row>
    <row r="2171" spans="1:51" ht="15.75" x14ac:dyDescent="0.25">
      <c r="A2171" s="144">
        <v>2014</v>
      </c>
      <c r="B2171" s="77" t="s">
        <v>236</v>
      </c>
      <c r="C2171" s="78">
        <v>11</v>
      </c>
      <c r="D2171" s="77">
        <v>3520426</v>
      </c>
      <c r="E2171" s="78">
        <v>352042611</v>
      </c>
      <c r="F2171" s="78" t="str">
        <f t="shared" si="90"/>
        <v>3520426112014</v>
      </c>
      <c r="G2171" s="89">
        <v>2.2982559428726068</v>
      </c>
      <c r="H2171" s="80">
        <f t="shared" si="89"/>
        <v>9515</v>
      </c>
      <c r="I2171" s="94">
        <v>9515</v>
      </c>
      <c r="J2171" s="95">
        <v>0</v>
      </c>
      <c r="K2171" s="83">
        <f>(H2171)/VLOOKUP(D2171,'Dados Base'!$B:$K,6,FALSE)</f>
        <v>50.469421312257992</v>
      </c>
      <c r="L2171" s="88">
        <f t="shared" si="91"/>
        <v>100</v>
      </c>
      <c r="M2171" s="85">
        <v>5</v>
      </c>
      <c r="N2171" s="92">
        <v>0.72499999999999998</v>
      </c>
      <c r="O2171" s="91">
        <v>1</v>
      </c>
      <c r="P2171" s="91" t="s">
        <v>691</v>
      </c>
      <c r="Q2171" s="91" t="s">
        <v>691</v>
      </c>
      <c r="R2171" s="91" t="s">
        <v>691</v>
      </c>
      <c r="S2171" s="91">
        <v>6</v>
      </c>
      <c r="T2171" s="87" t="s">
        <v>691</v>
      </c>
      <c r="U2171" s="91">
        <v>99</v>
      </c>
      <c r="V2171" s="91">
        <v>75</v>
      </c>
      <c r="W2171" s="93">
        <v>0</v>
      </c>
      <c r="X2171" s="146">
        <v>2.2456886718749999E-2</v>
      </c>
      <c r="Y2171" s="21">
        <v>7.07</v>
      </c>
      <c r="Z2171" s="147">
        <v>532</v>
      </c>
      <c r="AA2171" s="147">
        <v>1163</v>
      </c>
      <c r="AB2171" s="21">
        <v>1</v>
      </c>
      <c r="AC2171" s="21">
        <v>0</v>
      </c>
      <c r="AD2171" s="153">
        <f>VLOOKUP(D2171,'Dados Base'!$B:$K,9,FALSE)*31536000/VLOOKUP($F2171,F:H,MATCH(H2170,F2170:AF2170,0),FALSE)</f>
        <v>18924.914345769837</v>
      </c>
      <c r="AE2171" s="153">
        <f>VLOOKUP(D2171,'Dados Base'!$B:$K,10,FALSE)*31536000/VLOOKUP($F2171,F:H,MATCH(H2170,F2170:AF2170,0),FALSE)</f>
        <v>2452.6158696794541</v>
      </c>
      <c r="AF2171" s="148">
        <v>90.63</v>
      </c>
      <c r="AG2171" s="21" t="s">
        <v>692</v>
      </c>
      <c r="AH2171" s="148">
        <v>42.79</v>
      </c>
      <c r="AI2171" s="148">
        <v>16.87</v>
      </c>
      <c r="AJ2171" s="148">
        <v>90.63</v>
      </c>
      <c r="AK2171" s="72">
        <f>(SUMIFS('Banco de Indicadores Mun. (2)'!I:I,'Banco de Indicadores Mun. (2)'!B:B,'Banco de Indicadores - Mun. (1)'!B2171,'Banco de Indicadores Mun. (2)'!A:A,'Banco de Indicadores - Mun. (1)'!A2171) / VLOOKUP(D2171,'Dados Base'!$B:$K,8,FALSE)) * 100</f>
        <v>0</v>
      </c>
      <c r="AL2171" s="72">
        <f>(SUMIFS('Banco de Indicadores Mun. (2)'!I:I,'Banco de Indicadores Mun. (2)'!B:B,'Banco de Indicadores - Mun. (1)'!B2171,'Banco de Indicadores Mun. (2)'!A:A,'Banco de Indicadores - Mun. (1)'!A2171) / VLOOKUP(D2171,'Dados Base'!$B:$K,9,FALSE)) * 100</f>
        <v>0</v>
      </c>
      <c r="AM2171" s="72">
        <f>(SUMIFS('Banco de Indicadores Mun. (2)'!J:J,'Banco de Indicadores Mun. (2)'!B:B,'Banco de Indicadores - Mun. (1)'!B2171,'Banco de Indicadores Mun. (2)'!A:A,'Banco de Indicadores - Mun. (1)'!A2171) / VLOOKUP(D2171,'Dados Base'!$B:$K,7,FALSE)) * 100</f>
        <v>0</v>
      </c>
      <c r="AN2171" s="72">
        <f>(SUMIFS('Banco de Indicadores Mun. (2)'!K:K,'Banco de Indicadores Mun. (2)'!B:B,'Banco de Indicadores - Mun. (1)'!B2171,'Banco de Indicadores Mun. (2)'!A:A,'Banco de Indicadores - Mun. (1)'!A2171) / VLOOKUP(D2171,'Dados Base'!$B:$K,10,FALSE)) * 100</f>
        <v>0</v>
      </c>
      <c r="AO2171" s="21"/>
      <c r="AP2171" s="21">
        <v>0</v>
      </c>
      <c r="AQ2171" s="5">
        <v>0</v>
      </c>
      <c r="AR2171" s="9">
        <v>8.4</v>
      </c>
      <c r="AS2171" s="22">
        <v>41</v>
      </c>
      <c r="AT2171" s="22">
        <v>41</v>
      </c>
      <c r="AU2171" s="22">
        <v>31.38643067846607</v>
      </c>
      <c r="AV2171" s="23">
        <v>4.3499999999999996</v>
      </c>
      <c r="AW2171" s="12">
        <v>0</v>
      </c>
      <c r="AX2171" s="21">
        <v>0</v>
      </c>
      <c r="AY2171" s="116">
        <v>6.2463675942169044</v>
      </c>
    </row>
    <row r="2172" spans="1:51" ht="15.75" x14ac:dyDescent="0.25">
      <c r="A2172" s="144">
        <v>2014</v>
      </c>
      <c r="B2172" s="77" t="s">
        <v>237</v>
      </c>
      <c r="C2172" s="78">
        <v>18</v>
      </c>
      <c r="D2172" s="77">
        <v>3520442</v>
      </c>
      <c r="E2172" s="78">
        <v>352044218</v>
      </c>
      <c r="F2172" s="78" t="str">
        <f t="shared" si="90"/>
        <v>3520442182014</v>
      </c>
      <c r="G2172" s="89">
        <v>0.36550939293478191</v>
      </c>
      <c r="H2172" s="80">
        <f t="shared" si="89"/>
        <v>25400</v>
      </c>
      <c r="I2172" s="94">
        <v>23835</v>
      </c>
      <c r="J2172" s="95">
        <v>1565</v>
      </c>
      <c r="K2172" s="83">
        <f>(H2172)/VLOOKUP(D2172,'Dados Base'!$B:$K,6,FALSE)</f>
        <v>38.521034911583612</v>
      </c>
      <c r="L2172" s="88">
        <f t="shared" si="91"/>
        <v>93.838582677165348</v>
      </c>
      <c r="M2172" s="85">
        <v>1</v>
      </c>
      <c r="N2172" s="92">
        <v>0.81200000000000006</v>
      </c>
      <c r="O2172" s="91">
        <v>42</v>
      </c>
      <c r="P2172" s="91" t="s">
        <v>691</v>
      </c>
      <c r="Q2172" s="91" t="s">
        <v>691</v>
      </c>
      <c r="R2172" s="91" t="s">
        <v>691</v>
      </c>
      <c r="S2172" s="91">
        <v>37</v>
      </c>
      <c r="T2172" s="87" t="s">
        <v>691</v>
      </c>
      <c r="U2172" s="91">
        <v>346</v>
      </c>
      <c r="V2172" s="91">
        <v>273</v>
      </c>
      <c r="W2172" s="93">
        <v>165.37</v>
      </c>
      <c r="X2172" s="146">
        <v>7.7317129629629625E-2</v>
      </c>
      <c r="Y2172" s="21">
        <v>17.239999999999998</v>
      </c>
      <c r="Z2172" s="147">
        <v>413</v>
      </c>
      <c r="AA2172" s="147">
        <v>133</v>
      </c>
      <c r="AB2172" s="21">
        <v>1</v>
      </c>
      <c r="AC2172" s="21">
        <v>0</v>
      </c>
      <c r="AD2172" s="153">
        <f>VLOOKUP(D2172,'Dados Base'!$B:$K,9,FALSE)*31536000/VLOOKUP($F2172,F:H,MATCH(H2171,F2171:AF2171,0),FALSE)</f>
        <v>6058.8850393700786</v>
      </c>
      <c r="AE2172" s="153">
        <f>VLOOKUP(D2172,'Dados Base'!$B:$K,10,FALSE)*31536000/VLOOKUP($F2172,F:H,MATCH(H2171,F2171:AF2171,0),FALSE)</f>
        <v>484.21417322834662</v>
      </c>
      <c r="AF2172" s="148">
        <v>100</v>
      </c>
      <c r="AG2172" s="21">
        <v>100</v>
      </c>
      <c r="AH2172" s="148">
        <v>93.84</v>
      </c>
      <c r="AI2172" s="148">
        <v>26.93</v>
      </c>
      <c r="AJ2172" s="148">
        <v>100</v>
      </c>
      <c r="AK2172" s="72">
        <f>(SUMIFS('Banco de Indicadores Mun. (2)'!I:I,'Banco de Indicadores Mun. (2)'!B:B,'Banco de Indicadores - Mun. (1)'!B2172,'Banco de Indicadores Mun. (2)'!A:A,'Banco de Indicadores - Mun. (1)'!A2172) / VLOOKUP(D2172,'Dados Base'!$B:$K,8,FALSE)) * 100</f>
        <v>8.711967532467531</v>
      </c>
      <c r="AL2172" s="72">
        <f>(SUMIFS('Banco de Indicadores Mun. (2)'!I:I,'Banco de Indicadores Mun. (2)'!B:B,'Banco de Indicadores - Mun. (1)'!B2172,'Banco de Indicadores Mun. (2)'!A:A,'Banco de Indicadores - Mun. (1)'!A2172) / VLOOKUP(D2172,'Dados Base'!$B:$K,9,FALSE)) * 100</f>
        <v>2.7492684426229506</v>
      </c>
      <c r="AM2172" s="72">
        <f>(SUMIFS('Banco de Indicadores Mun. (2)'!J:J,'Banco de Indicadores Mun. (2)'!B:B,'Banco de Indicadores - Mun. (1)'!B2172,'Banco de Indicadores Mun. (2)'!A:A,'Banco de Indicadores - Mun. (1)'!A2172) / VLOOKUP(D2172,'Dados Base'!$B:$K,7,FALSE)) * 100</f>
        <v>1.5368347826086959</v>
      </c>
      <c r="AN2172" s="72">
        <f>(SUMIFS('Banco de Indicadores Mun. (2)'!K:K,'Banco de Indicadores Mun. (2)'!B:B,'Banco de Indicadores - Mun. (1)'!B2172,'Banco de Indicadores Mun. (2)'!A:A,'Banco de Indicadores - Mun. (1)'!A2172) / VLOOKUP(D2172,'Dados Base'!$B:$K,10,FALSE)) * 100</f>
        <v>29.869410256410241</v>
      </c>
      <c r="AO2172" s="21"/>
      <c r="AP2172" s="21">
        <v>0</v>
      </c>
      <c r="AQ2172" s="5">
        <v>0</v>
      </c>
      <c r="AR2172" s="9">
        <v>7.6</v>
      </c>
      <c r="AS2172" s="22">
        <v>91.2</v>
      </c>
      <c r="AT2172" s="22">
        <v>91.200000000000017</v>
      </c>
      <c r="AU2172" s="22">
        <v>75.641025641025635</v>
      </c>
      <c r="AV2172" s="23">
        <v>8.2899999999999991</v>
      </c>
      <c r="AW2172" s="12">
        <v>1</v>
      </c>
      <c r="AX2172" s="21">
        <v>0</v>
      </c>
      <c r="AY2172" s="116">
        <v>1619.2723283311821</v>
      </c>
    </row>
    <row r="2173" spans="1:51" ht="15.75" x14ac:dyDescent="0.25">
      <c r="A2173" s="144">
        <v>2014</v>
      </c>
      <c r="B2173" s="77" t="s">
        <v>238</v>
      </c>
      <c r="C2173" s="78">
        <v>3</v>
      </c>
      <c r="D2173" s="77">
        <v>3520400</v>
      </c>
      <c r="E2173" s="78">
        <v>35204003</v>
      </c>
      <c r="F2173" s="78" t="str">
        <f t="shared" si="90"/>
        <v>352040032014</v>
      </c>
      <c r="G2173" s="89">
        <v>2.5512983583272364</v>
      </c>
      <c r="H2173" s="80">
        <f t="shared" si="89"/>
        <v>30431</v>
      </c>
      <c r="I2173" s="94">
        <v>30222</v>
      </c>
      <c r="J2173" s="95">
        <v>209</v>
      </c>
      <c r="K2173" s="83">
        <f>(H2173)/VLOOKUP(D2173,'Dados Base'!$B:$K,6,FALSE)</f>
        <v>87.370083261556132</v>
      </c>
      <c r="L2173" s="88">
        <f t="shared" si="91"/>
        <v>99.313200354901255</v>
      </c>
      <c r="M2173" s="85">
        <v>2</v>
      </c>
      <c r="N2173" s="92">
        <v>0.75600000000000001</v>
      </c>
      <c r="O2173" s="91">
        <v>2</v>
      </c>
      <c r="P2173" s="91" t="s">
        <v>691</v>
      </c>
      <c r="Q2173" s="91" t="s">
        <v>691</v>
      </c>
      <c r="R2173" s="91" t="s">
        <v>691</v>
      </c>
      <c r="S2173" s="91">
        <v>18</v>
      </c>
      <c r="T2173" s="87" t="s">
        <v>691</v>
      </c>
      <c r="U2173" s="91">
        <v>319</v>
      </c>
      <c r="V2173" s="91">
        <v>490</v>
      </c>
      <c r="W2173" s="93">
        <v>0</v>
      </c>
      <c r="X2173" s="146">
        <v>7.1279862656250012E-2</v>
      </c>
      <c r="Y2173" s="21">
        <v>25.11</v>
      </c>
      <c r="Z2173" s="147">
        <v>11</v>
      </c>
      <c r="AA2173" s="147">
        <v>1319</v>
      </c>
      <c r="AB2173" s="21">
        <v>5</v>
      </c>
      <c r="AC2173" s="21">
        <v>0</v>
      </c>
      <c r="AD2173" s="153">
        <f>VLOOKUP(D2173,'Dados Base'!$B:$K,9,FALSE)*31536000/VLOOKUP($F2173,F:H,MATCH(H2172,F2172:AF2172,0),FALSE)</f>
        <v>20083.719890900727</v>
      </c>
      <c r="AE2173" s="153">
        <f>VLOOKUP(D2173,'Dados Base'!$B:$K,10,FALSE)*31536000/VLOOKUP($F2173,F:H,MATCH(H2172,F2172:AF2172,0),FALSE)</f>
        <v>2207.3438270185011</v>
      </c>
      <c r="AF2173" s="148">
        <v>76.95</v>
      </c>
      <c r="AG2173" s="21">
        <v>99.31</v>
      </c>
      <c r="AH2173" s="148">
        <v>27.81</v>
      </c>
      <c r="AI2173" s="148">
        <v>29.08</v>
      </c>
      <c r="AJ2173" s="148">
        <v>77.48</v>
      </c>
      <c r="AK2173" s="72">
        <f>(SUMIFS('Banco de Indicadores Mun. (2)'!I:I,'Banco de Indicadores Mun. (2)'!B:B,'Banco de Indicadores - Mun. (1)'!B2173,'Banco de Indicadores Mun. (2)'!A:A,'Banco de Indicadores - Mun. (1)'!A2173) / VLOOKUP(D2173,'Dados Base'!$B:$K,8,FALSE)) * 100</f>
        <v>1.9396033755274253</v>
      </c>
      <c r="AL2173" s="72">
        <f>(SUMIFS('Banco de Indicadores Mun. (2)'!I:I,'Banco de Indicadores Mun. (2)'!B:B,'Banco de Indicadores - Mun. (1)'!B2173,'Banco de Indicadores Mun. (2)'!A:A,'Banco de Indicadores - Mun. (1)'!A2173) / VLOOKUP(D2173,'Dados Base'!$B:$K,9,FALSE)) * 100</f>
        <v>0.71158823529411741</v>
      </c>
      <c r="AM2173" s="72">
        <f>(SUMIFS('Banco de Indicadores Mun. (2)'!J:J,'Banco de Indicadores Mun. (2)'!B:B,'Banco de Indicadores - Mun. (1)'!B2173,'Banco de Indicadores Mun. (2)'!A:A,'Banco de Indicadores - Mun. (1)'!A2173) / VLOOKUP(D2173,'Dados Base'!$B:$K,7,FALSE)) * 100</f>
        <v>2.7658032128514041</v>
      </c>
      <c r="AN2173" s="72">
        <f>(SUMIFS('Banco de Indicadores Mun. (2)'!K:K,'Banco de Indicadores Mun. (2)'!B:B,'Banco de Indicadores - Mun. (1)'!B2173,'Banco de Indicadores Mun. (2)'!A:A,'Banco de Indicadores - Mun. (1)'!A2173) / VLOOKUP(D2173,'Dados Base'!$B:$K,10,FALSE)) * 100</f>
        <v>7.9248826291079821E-3</v>
      </c>
      <c r="AO2173" s="21"/>
      <c r="AP2173" s="21">
        <v>0</v>
      </c>
      <c r="AQ2173" s="5">
        <v>0</v>
      </c>
      <c r="AR2173" s="9">
        <v>10</v>
      </c>
      <c r="AS2173" s="22">
        <v>25</v>
      </c>
      <c r="AT2173" s="22">
        <v>1</v>
      </c>
      <c r="AU2173" s="22">
        <v>0.82706766917293351</v>
      </c>
      <c r="AV2173" s="23">
        <v>0.98</v>
      </c>
      <c r="AW2173" s="12">
        <v>2</v>
      </c>
      <c r="AX2173" s="21">
        <v>0</v>
      </c>
      <c r="AY2173" s="116">
        <v>243.60141852857308</v>
      </c>
    </row>
    <row r="2174" spans="1:51" ht="15.75" x14ac:dyDescent="0.25">
      <c r="A2174" s="144">
        <v>2014</v>
      </c>
      <c r="B2174" s="77" t="s">
        <v>239</v>
      </c>
      <c r="C2174" s="78">
        <v>5</v>
      </c>
      <c r="D2174" s="77">
        <v>3520509</v>
      </c>
      <c r="E2174" s="78">
        <v>35205095</v>
      </c>
      <c r="F2174" s="78" t="str">
        <f t="shared" si="90"/>
        <v>352050952014</v>
      </c>
      <c r="G2174" s="89">
        <v>2.7521055852008924</v>
      </c>
      <c r="H2174" s="80">
        <f t="shared" si="89"/>
        <v>220762</v>
      </c>
      <c r="I2174" s="94">
        <v>218543</v>
      </c>
      <c r="J2174" s="95">
        <v>2219</v>
      </c>
      <c r="K2174" s="83">
        <f>(H2174)/VLOOKUP(D2174,'Dados Base'!$B:$K,6,FALSE)</f>
        <v>710.85136527563111</v>
      </c>
      <c r="L2174" s="88">
        <f t="shared" si="91"/>
        <v>98.9948451273317</v>
      </c>
      <c r="M2174" s="85">
        <v>1</v>
      </c>
      <c r="N2174" s="92">
        <v>0.78800000000000003</v>
      </c>
      <c r="O2174" s="91">
        <v>136</v>
      </c>
      <c r="P2174" s="91" t="s">
        <v>691</v>
      </c>
      <c r="Q2174" s="91" t="s">
        <v>691</v>
      </c>
      <c r="R2174" s="91" t="s">
        <v>691</v>
      </c>
      <c r="S2174" s="91">
        <v>944</v>
      </c>
      <c r="T2174" s="87" t="s">
        <v>691</v>
      </c>
      <c r="U2174" s="91">
        <v>2298</v>
      </c>
      <c r="V2174" s="91">
        <v>2068</v>
      </c>
      <c r="W2174" s="93">
        <v>0</v>
      </c>
      <c r="X2174" s="146">
        <v>0.72702062382638888</v>
      </c>
      <c r="Y2174" s="21">
        <v>201.89</v>
      </c>
      <c r="Z2174" s="147">
        <v>9310</v>
      </c>
      <c r="AA2174" s="147">
        <v>2804</v>
      </c>
      <c r="AB2174" s="21">
        <v>18</v>
      </c>
      <c r="AC2174" s="21">
        <v>0</v>
      </c>
      <c r="AD2174" s="153">
        <f>VLOOKUP(D2174,'Dados Base'!$B:$K,9,FALSE)*31536000/VLOOKUP($F2174,F:H,MATCH(H2173,F2173:AF2173,0),FALSE)</f>
        <v>521.40495193919242</v>
      </c>
      <c r="AE2174" s="153">
        <f>VLOOKUP(D2174,'Dados Base'!$B:$K,10,FALSE)*31536000/VLOOKUP($F2174,F:H,MATCH(H2173,F2173:AF2173,0),FALSE)</f>
        <v>68.568322446797893</v>
      </c>
      <c r="AF2174" s="148">
        <v>94.53</v>
      </c>
      <c r="AG2174" s="21">
        <v>98.99</v>
      </c>
      <c r="AH2174" s="148">
        <v>92.09</v>
      </c>
      <c r="AI2174" s="148">
        <v>32.97</v>
      </c>
      <c r="AJ2174" s="148">
        <v>95.49</v>
      </c>
      <c r="AK2174" s="72">
        <f>(SUMIFS('Banco de Indicadores Mun. (2)'!I:I,'Banco de Indicadores Mun. (2)'!B:B,'Banco de Indicadores - Mun. (1)'!B2174,'Banco de Indicadores Mun. (2)'!A:A,'Banco de Indicadores - Mun. (1)'!A2174) / VLOOKUP(D2174,'Dados Base'!$B:$K,8,FALSE)) * 100</f>
        <v>67.228391304347824</v>
      </c>
      <c r="AL2174" s="72">
        <f>(SUMIFS('Banco de Indicadores Mun. (2)'!I:I,'Banco de Indicadores Mun. (2)'!B:B,'Banco de Indicadores - Mun. (1)'!B2174,'Banco de Indicadores Mun. (2)'!A:A,'Banco de Indicadores - Mun. (1)'!A2174) / VLOOKUP(D2174,'Dados Base'!$B:$K,9,FALSE)) * 100</f>
        <v>25.417857534246576</v>
      </c>
      <c r="AM2174" s="72">
        <f>(SUMIFS('Banco de Indicadores Mun. (2)'!J:J,'Banco de Indicadores Mun. (2)'!B:B,'Banco de Indicadores - Mun. (1)'!B2174,'Banco de Indicadores Mun. (2)'!A:A,'Banco de Indicadores - Mun. (1)'!A2174) / VLOOKUP(D2174,'Dados Base'!$B:$K,7,FALSE)) * 100</f>
        <v>96.261266666666671</v>
      </c>
      <c r="AN2174" s="72">
        <f>(SUMIFS('Banco de Indicadores Mun. (2)'!K:K,'Banco de Indicadores Mun. (2)'!B:B,'Banco de Indicadores - Mun. (1)'!B2174,'Banco de Indicadores Mun. (2)'!A:A,'Banco de Indicadores - Mun. (1)'!A2174) / VLOOKUP(D2174,'Dados Base'!$B:$K,10,FALSE)) * 100</f>
        <v>12.791749999999965</v>
      </c>
      <c r="AO2174" s="21"/>
      <c r="AP2174" s="21">
        <v>0.452976508638262</v>
      </c>
      <c r="AQ2174" s="5">
        <v>0</v>
      </c>
      <c r="AR2174" s="9">
        <v>9.8000000000000007</v>
      </c>
      <c r="AS2174" s="22">
        <v>97.7</v>
      </c>
      <c r="AT2174" s="22">
        <v>80.895599999999988</v>
      </c>
      <c r="AU2174" s="22">
        <v>76.853227670463923</v>
      </c>
      <c r="AV2174" s="23">
        <v>8.1999999999999993</v>
      </c>
      <c r="AW2174" s="12">
        <v>0</v>
      </c>
      <c r="AX2174" s="21">
        <v>0</v>
      </c>
      <c r="AY2174" s="116">
        <v>122.01390382213016</v>
      </c>
    </row>
    <row r="2175" spans="1:51" ht="15.75" x14ac:dyDescent="0.25">
      <c r="A2175" s="144">
        <v>2014</v>
      </c>
      <c r="B2175" s="77" t="s">
        <v>240</v>
      </c>
      <c r="C2175" s="78">
        <v>21</v>
      </c>
      <c r="D2175" s="77">
        <v>3520608</v>
      </c>
      <c r="E2175" s="78">
        <v>352060821</v>
      </c>
      <c r="F2175" s="78" t="str">
        <f t="shared" si="90"/>
        <v>3520608212014</v>
      </c>
      <c r="G2175" s="89">
        <v>-0.22198461676277148</v>
      </c>
      <c r="H2175" s="80">
        <f t="shared" si="89"/>
        <v>4806</v>
      </c>
      <c r="I2175" s="94">
        <v>4164</v>
      </c>
      <c r="J2175" s="95">
        <v>642</v>
      </c>
      <c r="K2175" s="83">
        <f>(H2175)/VLOOKUP(D2175,'Dados Base'!$B:$K,6,FALSE)</f>
        <v>37.664576802507838</v>
      </c>
      <c r="L2175" s="88">
        <f t="shared" si="91"/>
        <v>86.641697877652931</v>
      </c>
      <c r="M2175" s="85">
        <v>3</v>
      </c>
      <c r="N2175" s="92">
        <v>0.76100000000000001</v>
      </c>
      <c r="O2175" s="91">
        <v>40</v>
      </c>
      <c r="P2175" s="91" t="s">
        <v>691</v>
      </c>
      <c r="Q2175" s="91" t="s">
        <v>691</v>
      </c>
      <c r="R2175" s="91" t="s">
        <v>691</v>
      </c>
      <c r="S2175" s="91">
        <v>32</v>
      </c>
      <c r="T2175" s="87" t="s">
        <v>691</v>
      </c>
      <c r="U2175" s="91">
        <v>37</v>
      </c>
      <c r="V2175" s="91">
        <v>29</v>
      </c>
      <c r="W2175" s="93">
        <v>0</v>
      </c>
      <c r="X2175" s="146">
        <v>1.1402658241524411E-2</v>
      </c>
      <c r="Y2175" s="21">
        <v>2.96</v>
      </c>
      <c r="Z2175" s="147">
        <v>156</v>
      </c>
      <c r="AA2175" s="147">
        <v>72</v>
      </c>
      <c r="AB2175" s="21">
        <v>0</v>
      </c>
      <c r="AC2175" s="21">
        <v>0</v>
      </c>
      <c r="AD2175" s="153">
        <f>VLOOKUP(D2175,'Dados Base'!$B:$K,9,FALSE)*31536000/VLOOKUP($F2175,F:H,MATCH(H2174,F2174:AF2174,0),FALSE)</f>
        <v>6299.3258426966295</v>
      </c>
      <c r="AE2175" s="153">
        <f>VLOOKUP(D2175,'Dados Base'!$B:$K,10,FALSE)*31536000/VLOOKUP($F2175,F:H,MATCH(H2174,F2174:AF2174,0),FALSE)</f>
        <v>721.79775280898866</v>
      </c>
      <c r="AF2175" s="148" t="s">
        <v>692</v>
      </c>
      <c r="AG2175" s="21" t="s">
        <v>692</v>
      </c>
      <c r="AH2175" s="148" t="s">
        <v>692</v>
      </c>
      <c r="AI2175" s="148" t="s">
        <v>692</v>
      </c>
      <c r="AJ2175" s="148" t="s">
        <v>692</v>
      </c>
      <c r="AK2175" s="72">
        <f>(SUMIFS('Banco de Indicadores Mun. (2)'!I:I,'Banco de Indicadores Mun. (2)'!B:B,'Banco de Indicadores - Mun. (1)'!B2175,'Banco de Indicadores Mun. (2)'!A:A,'Banco de Indicadores - Mun. (1)'!A2175) / VLOOKUP(D2175,'Dados Base'!$B:$K,8,FALSE)) * 100</f>
        <v>1.3741111111111111</v>
      </c>
      <c r="AL2175" s="72">
        <f>(SUMIFS('Banco de Indicadores Mun. (2)'!I:I,'Banco de Indicadores Mun. (2)'!B:B,'Banco de Indicadores - Mun. (1)'!B2175,'Banco de Indicadores Mun. (2)'!A:A,'Banco de Indicadores - Mun. (1)'!A2175) / VLOOKUP(D2175,'Dados Base'!$B:$K,9,FALSE)) * 100</f>
        <v>0.64411458333333338</v>
      </c>
      <c r="AM2175" s="72">
        <f>(SUMIFS('Banco de Indicadores Mun. (2)'!J:J,'Banco de Indicadores Mun. (2)'!B:B,'Banco de Indicadores - Mun. (1)'!B2175,'Banco de Indicadores Mun. (2)'!A:A,'Banco de Indicadores - Mun. (1)'!A2175) / VLOOKUP(D2175,'Dados Base'!$B:$K,7,FALSE)) * 100</f>
        <v>1.8050588235294116</v>
      </c>
      <c r="AN2175" s="72">
        <f>(SUMIFS('Banco de Indicadores Mun. (2)'!K:K,'Banco de Indicadores Mun. (2)'!B:B,'Banco de Indicadores - Mun. (1)'!B2175,'Banco de Indicadores Mun. (2)'!A:A,'Banco de Indicadores - Mun. (1)'!A2175) / VLOOKUP(D2175,'Dados Base'!$B:$K,10,FALSE)) * 100</f>
        <v>4.2090909090909095E-2</v>
      </c>
      <c r="AO2175" s="21"/>
      <c r="AP2175" s="21">
        <v>0</v>
      </c>
      <c r="AQ2175" s="5">
        <v>0</v>
      </c>
      <c r="AR2175" s="9">
        <v>4.5999999999999996</v>
      </c>
      <c r="AS2175" s="22">
        <v>95</v>
      </c>
      <c r="AT2175" s="22">
        <v>95</v>
      </c>
      <c r="AU2175" s="22">
        <v>68.421052631578945</v>
      </c>
      <c r="AV2175" s="23">
        <v>7.37</v>
      </c>
      <c r="AW2175" s="12">
        <v>0</v>
      </c>
      <c r="AX2175" s="21">
        <v>0</v>
      </c>
      <c r="AY2175" s="116">
        <v>0</v>
      </c>
    </row>
    <row r="2176" spans="1:51" ht="15.75" x14ac:dyDescent="0.25">
      <c r="A2176" s="144">
        <v>2014</v>
      </c>
      <c r="B2176" s="77" t="s">
        <v>241</v>
      </c>
      <c r="C2176" s="78">
        <v>15</v>
      </c>
      <c r="D2176" s="77">
        <v>3520707</v>
      </c>
      <c r="E2176" s="78">
        <v>352070715</v>
      </c>
      <c r="F2176" s="78" t="str">
        <f t="shared" si="90"/>
        <v>3520707152014</v>
      </c>
      <c r="G2176" s="89">
        <v>-0.36163872074067571</v>
      </c>
      <c r="H2176" s="80">
        <f t="shared" si="89"/>
        <v>3876</v>
      </c>
      <c r="I2176" s="94">
        <v>3432</v>
      </c>
      <c r="J2176" s="95">
        <v>444</v>
      </c>
      <c r="K2176" s="83">
        <f>(H2176)/VLOOKUP(D2176,'Dados Base'!$B:$K,6,FALSE)</f>
        <v>13.869109385622785</v>
      </c>
      <c r="L2176" s="88">
        <f t="shared" si="91"/>
        <v>88.544891640866879</v>
      </c>
      <c r="M2176" s="85">
        <v>3</v>
      </c>
      <c r="N2176" s="92">
        <v>0.751</v>
      </c>
      <c r="O2176" s="91">
        <v>45</v>
      </c>
      <c r="P2176" s="91" t="s">
        <v>691</v>
      </c>
      <c r="Q2176" s="91" t="s">
        <v>691</v>
      </c>
      <c r="R2176" s="91" t="s">
        <v>691</v>
      </c>
      <c r="S2176" s="91">
        <v>5</v>
      </c>
      <c r="T2176" s="87" t="s">
        <v>691</v>
      </c>
      <c r="U2176" s="91">
        <v>29</v>
      </c>
      <c r="V2176" s="91">
        <v>20</v>
      </c>
      <c r="W2176" s="93">
        <v>46.35</v>
      </c>
      <c r="X2176" s="146">
        <v>8.7209999999999996E-3</v>
      </c>
      <c r="Y2176" s="21">
        <v>2.41</v>
      </c>
      <c r="Z2176" s="147">
        <v>138</v>
      </c>
      <c r="AA2176" s="147">
        <v>48</v>
      </c>
      <c r="AB2176" s="21">
        <v>0</v>
      </c>
      <c r="AC2176" s="21">
        <v>0</v>
      </c>
      <c r="AD2176" s="153">
        <f>VLOOKUP(D2176,'Dados Base'!$B:$K,9,FALSE)*31536000/VLOOKUP($F2176,F:H,MATCH(H2175,F2175:AF2175,0),FALSE)</f>
        <v>17818.328173374612</v>
      </c>
      <c r="AE2176" s="153">
        <f>VLOOKUP(D2176,'Dados Base'!$B:$K,10,FALSE)*31536000/VLOOKUP($F2176,F:H,MATCH(H2175,F2175:AF2175,0),FALSE)</f>
        <v>1871.3312693498449</v>
      </c>
      <c r="AF2176" s="148">
        <v>86.4</v>
      </c>
      <c r="AG2176" s="21">
        <v>100</v>
      </c>
      <c r="AH2176" s="148">
        <v>78.56</v>
      </c>
      <c r="AI2176" s="148">
        <v>14.76</v>
      </c>
      <c r="AJ2176" s="148">
        <v>99.8</v>
      </c>
      <c r="AK2176" s="72">
        <f>(SUMIFS('Banco de Indicadores Mun. (2)'!I:I,'Banco de Indicadores Mun. (2)'!B:B,'Banco de Indicadores - Mun. (1)'!B2176,'Banco de Indicadores Mun. (2)'!A:A,'Banco de Indicadores - Mun. (1)'!A2176) / VLOOKUP(D2176,'Dados Base'!$B:$K,8,FALSE)) * 100</f>
        <v>0.71685714285714286</v>
      </c>
      <c r="AL2176" s="72">
        <f>(SUMIFS('Banco de Indicadores Mun. (2)'!I:I,'Banco de Indicadores Mun. (2)'!B:B,'Banco de Indicadores - Mun. (1)'!B2176,'Banco de Indicadores Mun. (2)'!A:A,'Banco de Indicadores - Mun. (1)'!A2176) / VLOOKUP(D2176,'Dados Base'!$B:$K,9,FALSE)) * 100</f>
        <v>0.22913242009132423</v>
      </c>
      <c r="AM2176" s="72">
        <f>(SUMIFS('Banco de Indicadores Mun. (2)'!J:J,'Banco de Indicadores Mun. (2)'!B:B,'Banco de Indicadores - Mun. (1)'!B2176,'Banco de Indicadores Mun. (2)'!A:A,'Banco de Indicadores - Mun. (1)'!A2176) / VLOOKUP(D2176,'Dados Base'!$B:$K,7,FALSE)) * 100</f>
        <v>0.99182978723404269</v>
      </c>
      <c r="AN2176" s="72">
        <f>(SUMIFS('Banco de Indicadores Mun. (2)'!K:K,'Banco de Indicadores Mun. (2)'!B:B,'Banco de Indicadores - Mun. (1)'!B2176,'Banco de Indicadores Mun. (2)'!A:A,'Banco de Indicadores - Mun. (1)'!A2176) / VLOOKUP(D2176,'Dados Base'!$B:$K,10,FALSE)) * 100</f>
        <v>0.15495652173913047</v>
      </c>
      <c r="AO2176" s="21"/>
      <c r="AP2176" s="21">
        <v>0</v>
      </c>
      <c r="AQ2176" s="5">
        <v>0</v>
      </c>
      <c r="AR2176" s="9">
        <v>8.4</v>
      </c>
      <c r="AS2176" s="22">
        <v>90</v>
      </c>
      <c r="AT2176" s="22">
        <v>90</v>
      </c>
      <c r="AU2176" s="22">
        <v>74.193548387096769</v>
      </c>
      <c r="AV2176" s="23">
        <v>8.17</v>
      </c>
      <c r="AW2176" s="12">
        <v>0</v>
      </c>
      <c r="AX2176" s="21">
        <v>0</v>
      </c>
      <c r="AY2176" s="116">
        <v>439.65675661882813</v>
      </c>
    </row>
    <row r="2177" spans="1:51" ht="15.75" x14ac:dyDescent="0.25">
      <c r="A2177" s="144">
        <v>2014</v>
      </c>
      <c r="B2177" s="77" t="s">
        <v>242</v>
      </c>
      <c r="C2177" s="78">
        <v>21</v>
      </c>
      <c r="D2177" s="77">
        <v>3520806</v>
      </c>
      <c r="E2177" s="78">
        <v>352080621</v>
      </c>
      <c r="F2177" s="78" t="str">
        <f t="shared" si="90"/>
        <v>3520806212014</v>
      </c>
      <c r="G2177" s="89">
        <v>0.85137987124184189</v>
      </c>
      <c r="H2177" s="80">
        <f t="shared" si="89"/>
        <v>3740</v>
      </c>
      <c r="I2177" s="94">
        <v>3324</v>
      </c>
      <c r="J2177" s="95">
        <v>416</v>
      </c>
      <c r="K2177" s="83">
        <f>(H2177)/VLOOKUP(D2177,'Dados Base'!$B:$K,6,FALSE)</f>
        <v>43.132280013839235</v>
      </c>
      <c r="L2177" s="88">
        <f t="shared" si="91"/>
        <v>88.877005347593581</v>
      </c>
      <c r="M2177" s="85">
        <v>3</v>
      </c>
      <c r="N2177" s="92">
        <v>0.75900000000000001</v>
      </c>
      <c r="O2177" s="91">
        <v>16</v>
      </c>
      <c r="P2177" s="91" t="s">
        <v>691</v>
      </c>
      <c r="Q2177" s="91" t="s">
        <v>691</v>
      </c>
      <c r="R2177" s="91" t="s">
        <v>691</v>
      </c>
      <c r="S2177" s="91">
        <v>5</v>
      </c>
      <c r="T2177" s="87" t="s">
        <v>691</v>
      </c>
      <c r="U2177" s="91">
        <v>33</v>
      </c>
      <c r="V2177" s="91">
        <v>24</v>
      </c>
      <c r="W2177" s="93">
        <v>0</v>
      </c>
      <c r="X2177" s="146">
        <v>8.5065520833333338E-3</v>
      </c>
      <c r="Y2177" s="21">
        <v>2.36</v>
      </c>
      <c r="Z2177" s="147">
        <v>151</v>
      </c>
      <c r="AA2177" s="147">
        <v>31</v>
      </c>
      <c r="AB2177" s="21">
        <v>0</v>
      </c>
      <c r="AC2177" s="21">
        <v>0</v>
      </c>
      <c r="AD2177" s="153">
        <f>VLOOKUP(D2177,'Dados Base'!$B:$K,9,FALSE)*31536000/VLOOKUP($F2177,F:H,MATCH(H2176,F2176:AF2176,0),FALSE)</f>
        <v>5312.2139037433153</v>
      </c>
      <c r="AE2177" s="153">
        <f>VLOOKUP(D2177,'Dados Base'!$B:$K,10,FALSE)*31536000/VLOOKUP($F2177,F:H,MATCH(H2176,F2176:AF2176,0),FALSE)</f>
        <v>590.24598930481284</v>
      </c>
      <c r="AF2177" s="148">
        <v>87.34</v>
      </c>
      <c r="AG2177" s="21">
        <v>87.52</v>
      </c>
      <c r="AH2177" s="148">
        <v>83.26</v>
      </c>
      <c r="AI2177" s="148">
        <v>16.78</v>
      </c>
      <c r="AJ2177" s="148">
        <v>99.79</v>
      </c>
      <c r="AK2177" s="72">
        <f>(SUMIFS('Banco de Indicadores Mun. (2)'!I:I,'Banco de Indicadores Mun. (2)'!B:B,'Banco de Indicadores - Mun. (1)'!B2177,'Banco de Indicadores Mun. (2)'!A:A,'Banco de Indicadores - Mun. (1)'!A2177) / VLOOKUP(D2177,'Dados Base'!$B:$K,8,FALSE)) * 100</f>
        <v>2.6088888888888881</v>
      </c>
      <c r="AL2177" s="72">
        <f>(SUMIFS('Banco de Indicadores Mun. (2)'!I:I,'Banco de Indicadores Mun. (2)'!B:B,'Banco de Indicadores - Mun. (1)'!B2177,'Banco de Indicadores Mun. (2)'!A:A,'Banco de Indicadores - Mun. (1)'!A2177) / VLOOKUP(D2177,'Dados Base'!$B:$K,9,FALSE)) * 100</f>
        <v>1.118095238095238</v>
      </c>
      <c r="AM2177" s="72">
        <f>(SUMIFS('Banco de Indicadores Mun. (2)'!J:J,'Banco de Indicadores Mun. (2)'!B:B,'Banco de Indicadores - Mun. (1)'!B2177,'Banco de Indicadores Mun. (2)'!A:A,'Banco de Indicadores - Mun. (1)'!A2177) / VLOOKUP(D2177,'Dados Base'!$B:$K,7,FALSE)) * 100</f>
        <v>0.375</v>
      </c>
      <c r="AN2177" s="72">
        <f>(SUMIFS('Banco de Indicadores Mun. (2)'!K:K,'Banco de Indicadores Mun. (2)'!B:B,'Banco de Indicadores - Mun. (1)'!B2177,'Banco de Indicadores Mun. (2)'!A:A,'Banco de Indicadores - Mun. (1)'!A2177) / VLOOKUP(D2177,'Dados Base'!$B:$K,10,FALSE)) * 100</f>
        <v>8.9914285714285693</v>
      </c>
      <c r="AO2177" s="21"/>
      <c r="AP2177" s="21">
        <v>0</v>
      </c>
      <c r="AQ2177" s="5">
        <v>0</v>
      </c>
      <c r="AR2177" s="9">
        <v>9</v>
      </c>
      <c r="AS2177" s="22">
        <v>100</v>
      </c>
      <c r="AT2177" s="22">
        <v>100</v>
      </c>
      <c r="AU2177" s="22">
        <v>82.967032967032964</v>
      </c>
      <c r="AV2177" s="23">
        <v>9.6999999999999993</v>
      </c>
      <c r="AW2177" s="12">
        <v>0</v>
      </c>
      <c r="AX2177" s="21">
        <v>0</v>
      </c>
      <c r="AY2177" s="116">
        <v>75.391790357697303</v>
      </c>
    </row>
    <row r="2178" spans="1:51" ht="15.75" x14ac:dyDescent="0.25">
      <c r="A2178" s="144">
        <v>2014</v>
      </c>
      <c r="B2178" s="77" t="s">
        <v>243</v>
      </c>
      <c r="C2178" s="78">
        <v>14</v>
      </c>
      <c r="D2178" s="77">
        <v>3520905</v>
      </c>
      <c r="E2178" s="78">
        <v>352090514</v>
      </c>
      <c r="F2178" s="78" t="str">
        <f t="shared" si="90"/>
        <v>3520905142014</v>
      </c>
      <c r="G2178" s="89">
        <v>0.70944742907075309</v>
      </c>
      <c r="H2178" s="80">
        <f t="shared" ref="H2178:H2241" si="92">SUM(I2178:J2178)</f>
        <v>13992</v>
      </c>
      <c r="I2178" s="94">
        <v>13026</v>
      </c>
      <c r="J2178" s="95">
        <v>966</v>
      </c>
      <c r="K2178" s="83">
        <f>(H2178)/VLOOKUP(D2178,'Dados Base'!$B:$K,6,FALSE)</f>
        <v>66.902553313569868</v>
      </c>
      <c r="L2178" s="88">
        <f t="shared" si="91"/>
        <v>93.096054888507723</v>
      </c>
      <c r="M2178" s="85">
        <v>3</v>
      </c>
      <c r="N2178" s="92">
        <v>0.72699999999999998</v>
      </c>
      <c r="O2178" s="91">
        <v>33</v>
      </c>
      <c r="P2178" s="91" t="s">
        <v>691</v>
      </c>
      <c r="Q2178" s="91" t="s">
        <v>691</v>
      </c>
      <c r="R2178" s="91" t="s">
        <v>691</v>
      </c>
      <c r="S2178" s="91">
        <v>49</v>
      </c>
      <c r="T2178" s="87" t="s">
        <v>691</v>
      </c>
      <c r="U2178" s="91">
        <v>136</v>
      </c>
      <c r="V2178" s="91">
        <v>100</v>
      </c>
      <c r="W2178" s="93">
        <v>7.79</v>
      </c>
      <c r="X2178" s="146">
        <v>3.7250428722222215E-2</v>
      </c>
      <c r="Y2178" s="21">
        <v>9.34</v>
      </c>
      <c r="Z2178" s="147">
        <v>577</v>
      </c>
      <c r="AA2178" s="147">
        <v>144</v>
      </c>
      <c r="AB2178" s="21">
        <v>1</v>
      </c>
      <c r="AC2178" s="21">
        <v>0</v>
      </c>
      <c r="AD2178" s="153">
        <f>VLOOKUP(D2178,'Dados Base'!$B:$K,9,FALSE)*31536000/VLOOKUP($F2178,F:H,MATCH(H2177,F2177:AF2177,0),FALSE)</f>
        <v>4958.4905660377362</v>
      </c>
      <c r="AE2178" s="153">
        <f>VLOOKUP(D2178,'Dados Base'!$B:$K,10,FALSE)*31536000/VLOOKUP($F2178,F:H,MATCH(H2177,F2177:AF2177,0),FALSE)</f>
        <v>586.00343053173242</v>
      </c>
      <c r="AF2178" s="148">
        <v>87.46</v>
      </c>
      <c r="AG2178" s="21">
        <v>100</v>
      </c>
      <c r="AH2178" s="148">
        <v>87.46</v>
      </c>
      <c r="AI2178" s="148">
        <v>0.4</v>
      </c>
      <c r="AJ2178" s="148">
        <v>94.93</v>
      </c>
      <c r="AK2178" s="72">
        <f>(SUMIFS('Banco de Indicadores Mun. (2)'!I:I,'Banco de Indicadores Mun. (2)'!B:B,'Banco de Indicadores - Mun. (1)'!B2178,'Banco de Indicadores Mun. (2)'!A:A,'Banco de Indicadores - Mun. (1)'!A2178) / VLOOKUP(D2178,'Dados Base'!$B:$K,8,FALSE)) * 100</f>
        <v>45.736048076923069</v>
      </c>
      <c r="AL2178" s="72">
        <f>(SUMIFS('Banco de Indicadores Mun. (2)'!I:I,'Banco de Indicadores Mun. (2)'!B:B,'Banco de Indicadores - Mun. (1)'!B2178,'Banco de Indicadores Mun. (2)'!A:A,'Banco de Indicadores - Mun. (1)'!A2178) / VLOOKUP(D2178,'Dados Base'!$B:$K,9,FALSE)) * 100</f>
        <v>21.620677272727267</v>
      </c>
      <c r="AM2178" s="72">
        <f>(SUMIFS('Banco de Indicadores Mun. (2)'!J:J,'Banco de Indicadores Mun. (2)'!B:B,'Banco de Indicadores - Mun. (1)'!B2178,'Banco de Indicadores Mun. (2)'!A:A,'Banco de Indicadores - Mun. (1)'!A2178) / VLOOKUP(D2178,'Dados Base'!$B:$K,7,FALSE)) * 100</f>
        <v>53.057474358974353</v>
      </c>
      <c r="AN2178" s="72">
        <f>(SUMIFS('Banco de Indicadores Mun. (2)'!K:K,'Banco de Indicadores Mun. (2)'!B:B,'Banco de Indicadores - Mun. (1)'!B2178,'Banco de Indicadores Mun. (2)'!A:A,'Banco de Indicadores - Mun. (1)'!A2178) / VLOOKUP(D2178,'Dados Base'!$B:$K,10,FALSE)) * 100</f>
        <v>23.771769230769234</v>
      </c>
      <c r="AO2178" s="21"/>
      <c r="AP2178" s="21">
        <v>0</v>
      </c>
      <c r="AQ2178" s="5">
        <v>0</v>
      </c>
      <c r="AR2178" s="9">
        <v>7.5</v>
      </c>
      <c r="AS2178" s="22">
        <v>100</v>
      </c>
      <c r="AT2178" s="22">
        <v>100</v>
      </c>
      <c r="AU2178" s="22">
        <v>80.027739251040231</v>
      </c>
      <c r="AV2178" s="23">
        <v>9.5</v>
      </c>
      <c r="AW2178" s="12">
        <v>1</v>
      </c>
      <c r="AX2178" s="21">
        <v>0</v>
      </c>
      <c r="AY2178" s="116">
        <v>19.616089958685148</v>
      </c>
    </row>
    <row r="2179" spans="1:51" ht="15.75" x14ac:dyDescent="0.25">
      <c r="A2179" s="144">
        <v>2014</v>
      </c>
      <c r="B2179" s="77" t="s">
        <v>244</v>
      </c>
      <c r="C2179" s="78">
        <v>10</v>
      </c>
      <c r="D2179" s="77">
        <v>3521002</v>
      </c>
      <c r="E2179" s="78">
        <v>352100210</v>
      </c>
      <c r="F2179" s="78" t="str">
        <f t="shared" ref="F2179:F2242" si="93">CONCATENATE(E2179,A2179)</f>
        <v>3521002102014</v>
      </c>
      <c r="G2179" s="89">
        <v>3.3368945271516459</v>
      </c>
      <c r="H2179" s="80">
        <f t="shared" si="92"/>
        <v>30835</v>
      </c>
      <c r="I2179" s="94">
        <v>19027</v>
      </c>
      <c r="J2179" s="95">
        <v>11808</v>
      </c>
      <c r="K2179" s="83">
        <f>(H2179)/VLOOKUP(D2179,'Dados Base'!$B:$K,6,FALSE)</f>
        <v>180.38493038493039</v>
      </c>
      <c r="L2179" s="88">
        <f t="shared" si="91"/>
        <v>61.705853737635806</v>
      </c>
      <c r="M2179" s="85">
        <v>4</v>
      </c>
      <c r="N2179" s="92">
        <v>0.71899999999999997</v>
      </c>
      <c r="O2179" s="91">
        <v>16</v>
      </c>
      <c r="P2179" s="91" t="s">
        <v>691</v>
      </c>
      <c r="Q2179" s="91" t="s">
        <v>691</v>
      </c>
      <c r="R2179" s="91" t="s">
        <v>691</v>
      </c>
      <c r="S2179" s="91">
        <v>105</v>
      </c>
      <c r="T2179" s="87" t="s">
        <v>691</v>
      </c>
      <c r="U2179" s="91">
        <v>125</v>
      </c>
      <c r="V2179" s="91">
        <v>122</v>
      </c>
      <c r="W2179" s="93">
        <v>0</v>
      </c>
      <c r="X2179" s="146">
        <v>7.7275900422453692E-2</v>
      </c>
      <c r="Y2179" s="21">
        <v>14.07</v>
      </c>
      <c r="Z2179" s="147">
        <v>532</v>
      </c>
      <c r="AA2179" s="147">
        <v>554</v>
      </c>
      <c r="AB2179" s="21">
        <v>4</v>
      </c>
      <c r="AC2179" s="21">
        <v>0</v>
      </c>
      <c r="AD2179" s="153">
        <f>VLOOKUP(D2179,'Dados Base'!$B:$K,9,FALSE)*31536000/VLOOKUP($F2179,F:H,MATCH(H2178,F2178:AF2178,0),FALSE)</f>
        <v>1564.7828766012649</v>
      </c>
      <c r="AE2179" s="153">
        <f>VLOOKUP(D2179,'Dados Base'!$B:$K,10,FALSE)*31536000/VLOOKUP($F2179,F:H,MATCH(H2178,F2178:AF2178,0),FALSE)</f>
        <v>235.22879844332741</v>
      </c>
      <c r="AF2179" s="148">
        <v>82.33</v>
      </c>
      <c r="AG2179" s="21">
        <v>100</v>
      </c>
      <c r="AH2179" s="148">
        <v>72.16</v>
      </c>
      <c r="AI2179" s="148">
        <v>34.57</v>
      </c>
      <c r="AJ2179" s="148">
        <v>98.58</v>
      </c>
      <c r="AK2179" s="72">
        <f>(SUMIFS('Banco de Indicadores Mun. (2)'!I:I,'Banco de Indicadores Mun. (2)'!B:B,'Banco de Indicadores - Mun. (1)'!B2179,'Banco de Indicadores Mun. (2)'!A:A,'Banco de Indicadores - Mun. (1)'!A2179) / VLOOKUP(D2179,'Dados Base'!$B:$K,8,FALSE)) * 100</f>
        <v>16.308418181818183</v>
      </c>
      <c r="AL2179" s="72">
        <f>(SUMIFS('Banco de Indicadores Mun. (2)'!I:I,'Banco de Indicadores Mun. (2)'!B:B,'Banco de Indicadores - Mun. (1)'!B2179,'Banco de Indicadores Mun. (2)'!A:A,'Banco de Indicadores - Mun. (1)'!A2179) / VLOOKUP(D2179,'Dados Base'!$B:$K,9,FALSE)) * 100</f>
        <v>5.8625032679738576</v>
      </c>
      <c r="AM2179" s="72">
        <f>(SUMIFS('Banco de Indicadores Mun. (2)'!J:J,'Banco de Indicadores Mun. (2)'!B:B,'Banco de Indicadores - Mun. (1)'!B2179,'Banco de Indicadores Mun. (2)'!A:A,'Banco de Indicadores - Mun. (1)'!A2179) / VLOOKUP(D2179,'Dados Base'!$B:$K,7,FALSE)) * 100</f>
        <v>21.906375000000004</v>
      </c>
      <c r="AN2179" s="72">
        <f>(SUMIFS('Banco de Indicadores Mun. (2)'!K:K,'Banco de Indicadores Mun. (2)'!B:B,'Banco de Indicadores - Mun. (1)'!B2179,'Banco de Indicadores Mun. (2)'!A:A,'Banco de Indicadores - Mun. (1)'!A2179) / VLOOKUP(D2179,'Dados Base'!$B:$K,10,FALSE)) * 100</f>
        <v>8.5199565217391307</v>
      </c>
      <c r="AO2179" s="21"/>
      <c r="AP2179" s="21">
        <v>0</v>
      </c>
      <c r="AQ2179" s="5">
        <v>0</v>
      </c>
      <c r="AR2179" s="9">
        <v>9.5</v>
      </c>
      <c r="AS2179" s="22">
        <v>70</v>
      </c>
      <c r="AT2179" s="22">
        <v>70</v>
      </c>
      <c r="AU2179" s="22">
        <v>48.987108655616943</v>
      </c>
      <c r="AV2179" s="23">
        <v>6.24</v>
      </c>
      <c r="AW2179" s="12">
        <v>1</v>
      </c>
      <c r="AX2179" s="21">
        <v>0</v>
      </c>
      <c r="AY2179" s="116">
        <v>20.154907219949106</v>
      </c>
    </row>
    <row r="2180" spans="1:51" ht="15.75" x14ac:dyDescent="0.25">
      <c r="A2180" s="144">
        <v>2014</v>
      </c>
      <c r="B2180" s="77" t="s">
        <v>245</v>
      </c>
      <c r="C2180" s="78">
        <v>5</v>
      </c>
      <c r="D2180" s="77">
        <v>3521101</v>
      </c>
      <c r="E2180" s="78">
        <v>35211015</v>
      </c>
      <c r="F2180" s="78" t="str">
        <f t="shared" si="93"/>
        <v>352110152014</v>
      </c>
      <c r="G2180" s="89">
        <v>2.8519580956646973</v>
      </c>
      <c r="H2180" s="80">
        <f t="shared" si="92"/>
        <v>6617</v>
      </c>
      <c r="I2180" s="94">
        <v>5830</v>
      </c>
      <c r="J2180" s="95">
        <v>787</v>
      </c>
      <c r="K2180" s="83">
        <f>(H2180)/VLOOKUP(D2180,'Dados Base'!$B:$K,6,FALSE)</f>
        <v>34.729438933501285</v>
      </c>
      <c r="L2180" s="88">
        <f t="shared" si="91"/>
        <v>88.106392625056671</v>
      </c>
      <c r="M2180" s="85">
        <v>1</v>
      </c>
      <c r="N2180" s="92">
        <v>0.753</v>
      </c>
      <c r="O2180" s="91">
        <v>48</v>
      </c>
      <c r="P2180" s="91" t="s">
        <v>691</v>
      </c>
      <c r="Q2180" s="91" t="s">
        <v>691</v>
      </c>
      <c r="R2180" s="91" t="s">
        <v>691</v>
      </c>
      <c r="S2180" s="91">
        <v>32</v>
      </c>
      <c r="T2180" s="87" t="s">
        <v>691</v>
      </c>
      <c r="U2180" s="91">
        <v>42</v>
      </c>
      <c r="V2180" s="91">
        <v>45</v>
      </c>
      <c r="W2180" s="93">
        <v>0</v>
      </c>
      <c r="X2180" s="146">
        <v>1.5081245833333333E-2</v>
      </c>
      <c r="Y2180" s="21">
        <v>4.08</v>
      </c>
      <c r="Z2180" s="147">
        <v>153</v>
      </c>
      <c r="AA2180" s="147">
        <v>162</v>
      </c>
      <c r="AB2180" s="21">
        <v>1</v>
      </c>
      <c r="AC2180" s="21">
        <v>0</v>
      </c>
      <c r="AD2180" s="153">
        <f>VLOOKUP(D2180,'Dados Base'!$B:$K,9,FALSE)*31536000/VLOOKUP($F2180,F:H,MATCH(H2179,F2179:AF2179,0),FALSE)</f>
        <v>11152.220039292732</v>
      </c>
      <c r="AE2180" s="153">
        <f>VLOOKUP(D2180,'Dados Base'!$B:$K,10,FALSE)*31536000/VLOOKUP($F2180,F:H,MATCH(H2179,F2179:AF2179,0),FALSE)</f>
        <v>1477.4308599063022</v>
      </c>
      <c r="AF2180" s="148">
        <v>87.52</v>
      </c>
      <c r="AG2180" s="21">
        <v>100</v>
      </c>
      <c r="AH2180" s="148">
        <v>79.180000000000007</v>
      </c>
      <c r="AI2180" s="148">
        <v>35</v>
      </c>
      <c r="AJ2180" s="148">
        <v>100</v>
      </c>
      <c r="AK2180" s="72">
        <f>(SUMIFS('Banco de Indicadores Mun. (2)'!I:I,'Banco de Indicadores Mun. (2)'!B:B,'Banco de Indicadores - Mun. (1)'!B2180,'Banco de Indicadores Mun. (2)'!A:A,'Banco de Indicadores - Mun. (1)'!A2180) / VLOOKUP(D2180,'Dados Base'!$B:$K,8,FALSE)) * 100</f>
        <v>3.1555056179775276</v>
      </c>
      <c r="AL2180" s="72">
        <f>(SUMIFS('Banco de Indicadores Mun. (2)'!I:I,'Banco de Indicadores Mun. (2)'!B:B,'Banco de Indicadores - Mun. (1)'!B2180,'Banco de Indicadores Mun. (2)'!A:A,'Banco de Indicadores - Mun. (1)'!A2180) / VLOOKUP(D2180,'Dados Base'!$B:$K,9,FALSE)) * 100</f>
        <v>1.2001709401709402</v>
      </c>
      <c r="AM2180" s="72">
        <f>(SUMIFS('Banco de Indicadores Mun. (2)'!J:J,'Banco de Indicadores Mun. (2)'!B:B,'Banco de Indicadores - Mun. (1)'!B2180,'Banco de Indicadores Mun. (2)'!A:A,'Banco de Indicadores - Mun. (1)'!A2180) / VLOOKUP(D2180,'Dados Base'!$B:$K,7,FALSE)) * 100</f>
        <v>2.1999655172413797</v>
      </c>
      <c r="AN2180" s="72">
        <f>(SUMIFS('Banco de Indicadores Mun. (2)'!K:K,'Banco de Indicadores Mun. (2)'!B:B,'Banco de Indicadores - Mun. (1)'!B2180,'Banco de Indicadores Mun. (2)'!A:A,'Banco de Indicadores - Mun. (1)'!A2180) / VLOOKUP(D2180,'Dados Base'!$B:$K,10,FALSE)) * 100</f>
        <v>4.9432903225806442</v>
      </c>
      <c r="AO2180" s="21"/>
      <c r="AP2180" s="21">
        <v>0</v>
      </c>
      <c r="AQ2180" s="5">
        <v>0</v>
      </c>
      <c r="AR2180" s="9">
        <v>7.3</v>
      </c>
      <c r="AS2180" s="22">
        <v>81</v>
      </c>
      <c r="AT2180" s="22">
        <v>81</v>
      </c>
      <c r="AU2180" s="22">
        <v>48.571428571428569</v>
      </c>
      <c r="AV2180" s="23">
        <v>5.87</v>
      </c>
      <c r="AW2180" s="12">
        <v>0</v>
      </c>
      <c r="AX2180" s="21">
        <v>0</v>
      </c>
      <c r="AY2180" s="116">
        <v>121.34427359777074</v>
      </c>
    </row>
    <row r="2181" spans="1:51" ht="15.75" x14ac:dyDescent="0.25">
      <c r="A2181" s="144">
        <v>2014</v>
      </c>
      <c r="B2181" s="77" t="s">
        <v>246</v>
      </c>
      <c r="C2181" s="78">
        <v>15</v>
      </c>
      <c r="D2181" s="77">
        <v>3521150</v>
      </c>
      <c r="E2181" s="78">
        <v>352115015</v>
      </c>
      <c r="F2181" s="78" t="str">
        <f t="shared" si="93"/>
        <v>3521150152014</v>
      </c>
      <c r="G2181" s="89">
        <v>2.1825364506016687</v>
      </c>
      <c r="H2181" s="80">
        <f t="shared" si="92"/>
        <v>4784</v>
      </c>
      <c r="I2181" s="94">
        <v>2974</v>
      </c>
      <c r="J2181" s="95">
        <v>1810</v>
      </c>
      <c r="K2181" s="83">
        <f>(H2181)/VLOOKUP(D2181,'Dados Base'!$B:$K,6,FALSE)</f>
        <v>35.275033180946764</v>
      </c>
      <c r="L2181" s="88">
        <f t="shared" si="91"/>
        <v>62.165551839464882</v>
      </c>
      <c r="M2181" s="85">
        <v>1</v>
      </c>
      <c r="N2181" s="92">
        <v>0.73</v>
      </c>
      <c r="O2181" s="91">
        <v>55</v>
      </c>
      <c r="P2181" s="91" t="s">
        <v>691</v>
      </c>
      <c r="Q2181" s="91" t="s">
        <v>691</v>
      </c>
      <c r="R2181" s="91" t="s">
        <v>691</v>
      </c>
      <c r="S2181" s="91">
        <v>13</v>
      </c>
      <c r="T2181" s="87" t="s">
        <v>691</v>
      </c>
      <c r="U2181" s="91">
        <v>23</v>
      </c>
      <c r="V2181" s="91">
        <v>21</v>
      </c>
      <c r="W2181" s="93">
        <v>0</v>
      </c>
      <c r="X2181" s="146">
        <v>1.1524832133536098E-2</v>
      </c>
      <c r="Y2181" s="21">
        <v>2.09</v>
      </c>
      <c r="Z2181" s="147">
        <v>0</v>
      </c>
      <c r="AA2181" s="147">
        <v>161</v>
      </c>
      <c r="AB2181" s="21">
        <v>0</v>
      </c>
      <c r="AC2181" s="21">
        <v>0</v>
      </c>
      <c r="AD2181" s="153">
        <f>VLOOKUP(D2181,'Dados Base'!$B:$K,9,FALSE)*31536000/VLOOKUP($F2181,F:H,MATCH(H2180,F2180:AF2180,0),FALSE)</f>
        <v>6460.1337792642144</v>
      </c>
      <c r="AE2181" s="153">
        <f>VLOOKUP(D2181,'Dados Base'!$B:$K,10,FALSE)*31536000/VLOOKUP($F2181,F:H,MATCH(H2180,F2180:AF2180,0),FALSE)</f>
        <v>659.19732441471569</v>
      </c>
      <c r="AF2181" s="148" t="s">
        <v>692</v>
      </c>
      <c r="AG2181" s="21">
        <v>70.84</v>
      </c>
      <c r="AH2181" s="148" t="s">
        <v>692</v>
      </c>
      <c r="AI2181" s="148" t="s">
        <v>692</v>
      </c>
      <c r="AJ2181" s="148" t="s">
        <v>692</v>
      </c>
      <c r="AK2181" s="72">
        <f>(SUMIFS('Banco de Indicadores Mun. (2)'!I:I,'Banco de Indicadores Mun. (2)'!B:B,'Banco de Indicadores - Mun. (1)'!B2181,'Banco de Indicadores Mun. (2)'!A:A,'Banco de Indicadores - Mun. (1)'!A2181) / VLOOKUP(D2181,'Dados Base'!$B:$K,8,FALSE)) * 100</f>
        <v>11.026999999999999</v>
      </c>
      <c r="AL2181" s="72">
        <f>(SUMIFS('Banco de Indicadores Mun. (2)'!I:I,'Banco de Indicadores Mun. (2)'!B:B,'Banco de Indicadores - Mun. (1)'!B2181,'Banco de Indicadores Mun. (2)'!A:A,'Banco de Indicadores - Mun. (1)'!A2181) / VLOOKUP(D2181,'Dados Base'!$B:$K,9,FALSE)) * 100</f>
        <v>3.4881326530612244</v>
      </c>
      <c r="AM2181" s="72">
        <f>(SUMIFS('Banco de Indicadores Mun. (2)'!J:J,'Banco de Indicadores Mun. (2)'!B:B,'Banco de Indicadores - Mun. (1)'!B2181,'Banco de Indicadores Mun. (2)'!A:A,'Banco de Indicadores - Mun. (1)'!A2181) / VLOOKUP(D2181,'Dados Base'!$B:$K,7,FALSE)) * 100</f>
        <v>3.7661428571428575</v>
      </c>
      <c r="AN2181" s="72">
        <f>(SUMIFS('Banco de Indicadores Mun. (2)'!K:K,'Banco de Indicadores Mun. (2)'!B:B,'Banco de Indicadores - Mun. (1)'!B2181,'Banco de Indicadores Mun. (2)'!A:A,'Banco de Indicadores - Mun. (1)'!A2181) / VLOOKUP(D2181,'Dados Base'!$B:$K,10,FALSE)) * 100</f>
        <v>26.274799999999999</v>
      </c>
      <c r="AO2181" s="21"/>
      <c r="AP2181" s="21">
        <v>0</v>
      </c>
      <c r="AQ2181" s="5">
        <v>0</v>
      </c>
      <c r="AR2181" s="9">
        <v>7.6</v>
      </c>
      <c r="AS2181" s="22">
        <v>100</v>
      </c>
      <c r="AT2181" s="22">
        <v>100</v>
      </c>
      <c r="AU2181" s="22">
        <v>0</v>
      </c>
      <c r="AV2181" s="23">
        <v>3.3</v>
      </c>
      <c r="AW2181" s="12">
        <v>0</v>
      </c>
      <c r="AX2181" s="21">
        <v>0</v>
      </c>
      <c r="AY2181" s="116">
        <v>171.58205579427809</v>
      </c>
    </row>
    <row r="2182" spans="1:51" ht="15.75" x14ac:dyDescent="0.25">
      <c r="A2182" s="144">
        <v>2014</v>
      </c>
      <c r="B2182" s="77" t="s">
        <v>247</v>
      </c>
      <c r="C2182" s="78">
        <v>11</v>
      </c>
      <c r="D2182" s="77">
        <v>3521200</v>
      </c>
      <c r="E2182" s="78">
        <v>352120011</v>
      </c>
      <c r="F2182" s="78" t="str">
        <f t="shared" si="93"/>
        <v>3521200112014</v>
      </c>
      <c r="G2182" s="89">
        <v>-0.31540102656510971</v>
      </c>
      <c r="H2182" s="80">
        <f t="shared" si="92"/>
        <v>4331</v>
      </c>
      <c r="I2182" s="94">
        <v>2594</v>
      </c>
      <c r="J2182" s="95">
        <v>1737</v>
      </c>
      <c r="K2182" s="83">
        <f>(H2182)/VLOOKUP(D2182,'Dados Base'!$B:$K,6,FALSE)</f>
        <v>3.7326875177757284</v>
      </c>
      <c r="L2182" s="88">
        <f t="shared" si="91"/>
        <v>59.893788963287918</v>
      </c>
      <c r="M2182" s="85">
        <v>4</v>
      </c>
      <c r="N2182" s="92">
        <v>0.70299999999999996</v>
      </c>
      <c r="O2182" s="91">
        <v>16</v>
      </c>
      <c r="P2182" s="91" t="s">
        <v>691</v>
      </c>
      <c r="Q2182" s="91" t="s">
        <v>691</v>
      </c>
      <c r="R2182" s="91" t="s">
        <v>691</v>
      </c>
      <c r="S2182" s="91">
        <v>3</v>
      </c>
      <c r="T2182" s="87" t="s">
        <v>691</v>
      </c>
      <c r="U2182" s="91">
        <v>16</v>
      </c>
      <c r="V2182" s="91">
        <v>24</v>
      </c>
      <c r="W2182" s="93">
        <v>0</v>
      </c>
      <c r="X2182" s="146">
        <v>6.2754385416666668E-3</v>
      </c>
      <c r="Y2182" s="21">
        <v>1.7</v>
      </c>
      <c r="Z2182" s="147">
        <v>95</v>
      </c>
      <c r="AA2182" s="147">
        <v>36</v>
      </c>
      <c r="AB2182" s="21">
        <v>1</v>
      </c>
      <c r="AC2182" s="21">
        <v>0</v>
      </c>
      <c r="AD2182" s="153">
        <f>VLOOKUP(D2182,'Dados Base'!$B:$K,9,FALSE)*31536000/VLOOKUP($F2182,F:H,MATCH(H2181,F2181:AF2181,0),FALSE)</f>
        <v>253613.22558300622</v>
      </c>
      <c r="AE2182" s="153">
        <f>VLOOKUP(D2182,'Dados Base'!$B:$K,10,FALSE)*31536000/VLOOKUP($F2182,F:H,MATCH(H2181,F2181:AF2181,0),FALSE)</f>
        <v>32766.566612791503</v>
      </c>
      <c r="AF2182" s="148">
        <v>55.64</v>
      </c>
      <c r="AG2182" s="21" t="s">
        <v>692</v>
      </c>
      <c r="AH2182" s="148">
        <v>40.54</v>
      </c>
      <c r="AI2182" s="148">
        <v>22.02</v>
      </c>
      <c r="AJ2182" s="148">
        <v>99.63</v>
      </c>
      <c r="AK2182" s="72">
        <f>(SUMIFS('Banco de Indicadores Mun. (2)'!I:I,'Banco de Indicadores Mun. (2)'!B:B,'Banco de Indicadores - Mun. (1)'!B2182,'Banco de Indicadores Mun. (2)'!A:A,'Banco de Indicadores - Mun. (1)'!A2182) / VLOOKUP(D2182,'Dados Base'!$B:$K,8,FALSE)) * 100</f>
        <v>0.3418092105263158</v>
      </c>
      <c r="AL2182" s="72">
        <f>(SUMIFS('Banco de Indicadores Mun. (2)'!I:I,'Banco de Indicadores Mun. (2)'!B:B,'Banco de Indicadores - Mun. (1)'!B2182,'Banco de Indicadores Mun. (2)'!A:A,'Banco de Indicadores - Mun. (1)'!A2182) / VLOOKUP(D2182,'Dados Base'!$B:$K,9,FALSE)) * 100</f>
        <v>0.14916738443870228</v>
      </c>
      <c r="AM2182" s="72">
        <f>(SUMIFS('Banco de Indicadores Mun. (2)'!J:J,'Banco de Indicadores Mun. (2)'!B:B,'Banco de Indicadores - Mun. (1)'!B2182,'Banco de Indicadores Mun. (2)'!A:A,'Banco de Indicadores - Mun. (1)'!A2182) / VLOOKUP(D2182,'Dados Base'!$B:$K,7,FALSE)) * 100</f>
        <v>0.48507383177570101</v>
      </c>
      <c r="AN2182" s="72">
        <f>(SUMIFS('Banco de Indicadores Mun. (2)'!K:K,'Banco de Indicadores Mun. (2)'!B:B,'Banco de Indicadores - Mun. (1)'!B2182,'Banco de Indicadores Mun. (2)'!A:A,'Banco de Indicadores - Mun. (1)'!A2182) / VLOOKUP(D2182,'Dados Base'!$B:$K,10,FALSE)) * 100</f>
        <v>1.1577777777777778E-3</v>
      </c>
      <c r="AO2182" s="21"/>
      <c r="AP2182" s="21">
        <v>0</v>
      </c>
      <c r="AQ2182" s="5">
        <v>0</v>
      </c>
      <c r="AR2182" s="9">
        <v>8.5</v>
      </c>
      <c r="AS2182" s="22">
        <v>74</v>
      </c>
      <c r="AT2182" s="22">
        <v>74</v>
      </c>
      <c r="AU2182" s="22">
        <v>72.51908396946564</v>
      </c>
      <c r="AV2182" s="23">
        <v>7.82</v>
      </c>
      <c r="AW2182" s="12">
        <v>0</v>
      </c>
      <c r="AX2182" s="21">
        <v>0</v>
      </c>
      <c r="AY2182" s="116">
        <v>188.61676891000334</v>
      </c>
    </row>
    <row r="2183" spans="1:51" ht="15.75" x14ac:dyDescent="0.25">
      <c r="A2183" s="144">
        <v>2014</v>
      </c>
      <c r="B2183" s="77" t="s">
        <v>248</v>
      </c>
      <c r="C2183" s="78">
        <v>8</v>
      </c>
      <c r="D2183" s="77">
        <v>3521309</v>
      </c>
      <c r="E2183" s="78">
        <v>35213098</v>
      </c>
      <c r="F2183" s="78" t="str">
        <f t="shared" si="93"/>
        <v>352130982014</v>
      </c>
      <c r="G2183" s="89">
        <v>1.5007113850199261</v>
      </c>
      <c r="H2183" s="80">
        <f t="shared" si="92"/>
        <v>14849</v>
      </c>
      <c r="I2183" s="94">
        <v>14299</v>
      </c>
      <c r="J2183" s="95">
        <v>550</v>
      </c>
      <c r="K2183" s="83">
        <f>(H2183)/VLOOKUP(D2183,'Dados Base'!$B:$K,6,FALSE)</f>
        <v>31.892182130584192</v>
      </c>
      <c r="L2183" s="88">
        <f t="shared" ref="L2183:L2246" si="94">(I2183/H2183)*100</f>
        <v>96.296046871843217</v>
      </c>
      <c r="M2183" s="85">
        <v>5</v>
      </c>
      <c r="N2183" s="92">
        <v>0.749</v>
      </c>
      <c r="O2183" s="91">
        <v>113</v>
      </c>
      <c r="P2183" s="91" t="s">
        <v>691</v>
      </c>
      <c r="Q2183" s="91" t="s">
        <v>691</v>
      </c>
      <c r="R2183" s="91" t="s">
        <v>691</v>
      </c>
      <c r="S2183" s="91">
        <v>17</v>
      </c>
      <c r="T2183" s="87" t="s">
        <v>691</v>
      </c>
      <c r="U2183" s="91">
        <v>180</v>
      </c>
      <c r="V2183" s="91">
        <v>65</v>
      </c>
      <c r="W2183" s="93">
        <v>0</v>
      </c>
      <c r="X2183" s="146">
        <v>4.4630559997685185E-2</v>
      </c>
      <c r="Y2183" s="21">
        <v>10.32</v>
      </c>
      <c r="Z2183" s="147">
        <v>605</v>
      </c>
      <c r="AA2183" s="147">
        <v>191</v>
      </c>
      <c r="AB2183" s="21">
        <v>1</v>
      </c>
      <c r="AC2183" s="21">
        <v>0</v>
      </c>
      <c r="AD2183" s="153">
        <f>VLOOKUP(D2183,'Dados Base'!$B:$K,9,FALSE)*31536000/VLOOKUP($F2183,F:H,MATCH(H2182,F2182:AF2182,0),FALSE)</f>
        <v>15524.827261095023</v>
      </c>
      <c r="AE2183" s="153">
        <f>VLOOKUP(D2183,'Dados Base'!$B:$K,10,FALSE)*31536000/VLOOKUP($F2183,F:H,MATCH(H2182,F2182:AF2182,0),FALSE)</f>
        <v>1890.1636473836625</v>
      </c>
      <c r="AF2183" s="148">
        <v>98.74</v>
      </c>
      <c r="AG2183" s="21">
        <v>100</v>
      </c>
      <c r="AH2183" s="148">
        <v>98.74</v>
      </c>
      <c r="AI2183" s="148">
        <v>30</v>
      </c>
      <c r="AJ2183" s="148">
        <v>99.03</v>
      </c>
      <c r="AK2183" s="72">
        <f>(SUMIFS('Banco de Indicadores Mun. (2)'!I:I,'Banco de Indicadores Mun. (2)'!B:B,'Banco de Indicadores - Mun. (1)'!B2183,'Banco de Indicadores Mun. (2)'!A:A,'Banco de Indicadores - Mun. (1)'!A2183) / VLOOKUP(D2183,'Dados Base'!$B:$K,8,FALSE)) * 100</f>
        <v>12.308103896103896</v>
      </c>
      <c r="AL2183" s="72">
        <f>(SUMIFS('Banco de Indicadores Mun. (2)'!I:I,'Banco de Indicadores Mun. (2)'!B:B,'Banco de Indicadores - Mun. (1)'!B2183,'Banco de Indicadores Mun. (2)'!A:A,'Banco de Indicadores - Mun. (1)'!A2183) / VLOOKUP(D2183,'Dados Base'!$B:$K,9,FALSE)) * 100</f>
        <v>3.8894281805745559</v>
      </c>
      <c r="AM2183" s="72">
        <f>(SUMIFS('Banco de Indicadores Mun. (2)'!J:J,'Banco de Indicadores Mun. (2)'!B:B,'Banco de Indicadores - Mun. (1)'!B2183,'Banco de Indicadores Mun. (2)'!A:A,'Banco de Indicadores - Mun. (1)'!A2183) / VLOOKUP(D2183,'Dados Base'!$B:$K,7,FALSE)) * 100</f>
        <v>17.257302816901408</v>
      </c>
      <c r="AN2183" s="72">
        <f>(SUMIFS('Banco de Indicadores Mun. (2)'!K:K,'Banco de Indicadores Mun. (2)'!B:B,'Banco de Indicadores - Mun. (1)'!B2183,'Banco de Indicadores Mun. (2)'!A:A,'Banco de Indicadores - Mun. (1)'!A2183) / VLOOKUP(D2183,'Dados Base'!$B:$K,10,FALSE)) * 100</f>
        <v>4.4116292134831445</v>
      </c>
      <c r="AO2183" s="21"/>
      <c r="AP2183" s="21">
        <v>0</v>
      </c>
      <c r="AQ2183" s="5">
        <v>0</v>
      </c>
      <c r="AR2183" s="9">
        <v>7.3</v>
      </c>
      <c r="AS2183" s="22">
        <v>100</v>
      </c>
      <c r="AT2183" s="22">
        <v>100</v>
      </c>
      <c r="AU2183" s="22">
        <v>76.005025125628137</v>
      </c>
      <c r="AV2183" s="23">
        <v>8.14</v>
      </c>
      <c r="AW2183" s="12">
        <v>1</v>
      </c>
      <c r="AX2183" s="21">
        <v>0</v>
      </c>
      <c r="AY2183" s="116">
        <v>99.669098292143673</v>
      </c>
    </row>
    <row r="2184" spans="1:51" ht="15.75" x14ac:dyDescent="0.25">
      <c r="A2184" s="144">
        <v>2014</v>
      </c>
      <c r="B2184" s="77" t="s">
        <v>249</v>
      </c>
      <c r="C2184" s="78">
        <v>5</v>
      </c>
      <c r="D2184" s="77">
        <v>3521408</v>
      </c>
      <c r="E2184" s="78">
        <v>35214085</v>
      </c>
      <c r="F2184" s="78" t="str">
        <f t="shared" si="93"/>
        <v>352140852014</v>
      </c>
      <c r="G2184" s="89">
        <v>2.2943653557484955</v>
      </c>
      <c r="H2184" s="80">
        <f t="shared" si="92"/>
        <v>21591</v>
      </c>
      <c r="I2184" s="94">
        <v>21189</v>
      </c>
      <c r="J2184" s="95">
        <v>402</v>
      </c>
      <c r="K2184" s="83">
        <f>(H2184)/VLOOKUP(D2184,'Dados Base'!$B:$K,6,FALSE)</f>
        <v>186.20957309184993</v>
      </c>
      <c r="L2184" s="88">
        <f t="shared" si="94"/>
        <v>98.138113102681672</v>
      </c>
      <c r="M2184" s="85">
        <v>1</v>
      </c>
      <c r="N2184" s="92">
        <v>0.77600000000000002</v>
      </c>
      <c r="O2184" s="91">
        <v>23</v>
      </c>
      <c r="P2184" s="91" t="s">
        <v>691</v>
      </c>
      <c r="Q2184" s="91" t="s">
        <v>691</v>
      </c>
      <c r="R2184" s="91" t="s">
        <v>691</v>
      </c>
      <c r="S2184" s="91">
        <v>122</v>
      </c>
      <c r="T2184" s="87" t="s">
        <v>691</v>
      </c>
      <c r="U2184" s="91">
        <v>181</v>
      </c>
      <c r="V2184" s="91">
        <v>209</v>
      </c>
      <c r="W2184" s="93">
        <v>0</v>
      </c>
      <c r="X2184" s="146">
        <v>5.3264139435387971E-2</v>
      </c>
      <c r="Y2184" s="21">
        <v>15.21</v>
      </c>
      <c r="Z2184" s="147">
        <v>939</v>
      </c>
      <c r="AA2184" s="147">
        <v>235</v>
      </c>
      <c r="AB2184" s="21">
        <v>2</v>
      </c>
      <c r="AC2184" s="21">
        <v>1</v>
      </c>
      <c r="AD2184" s="153">
        <f>VLOOKUP(D2184,'Dados Base'!$B:$K,9,FALSE)*31536000/VLOOKUP($F2184,F:H,MATCH(H2183,F2183:AF2183,0),FALSE)</f>
        <v>2117.8824510212589</v>
      </c>
      <c r="AE2184" s="153">
        <f>VLOOKUP(D2184,'Dados Base'!$B:$K,10,FALSE)*31536000/VLOOKUP($F2184,F:H,MATCH(H2183,F2183:AF2183,0),FALSE)</f>
        <v>277.51563151313053</v>
      </c>
      <c r="AF2184" s="148" t="s">
        <v>692</v>
      </c>
      <c r="AG2184" s="21">
        <v>97.94</v>
      </c>
      <c r="AH2184" s="148" t="s">
        <v>692</v>
      </c>
      <c r="AI2184" s="148" t="s">
        <v>692</v>
      </c>
      <c r="AJ2184" s="148" t="s">
        <v>692</v>
      </c>
      <c r="AK2184" s="72">
        <f>(SUMIFS('Banco de Indicadores Mun. (2)'!I:I,'Banco de Indicadores Mun. (2)'!B:B,'Banco de Indicadores - Mun. (1)'!B2184,'Banco de Indicadores Mun. (2)'!A:A,'Banco de Indicadores - Mun. (1)'!A2184) / VLOOKUP(D2184,'Dados Base'!$B:$K,8,FALSE)) * 100</f>
        <v>70.12563636363636</v>
      </c>
      <c r="AL2184" s="72">
        <f>(SUMIFS('Banco de Indicadores Mun. (2)'!I:I,'Banco de Indicadores Mun. (2)'!B:B,'Banco de Indicadores - Mun. (1)'!B2184,'Banco de Indicadores Mun. (2)'!A:A,'Banco de Indicadores - Mun. (1)'!A2184) / VLOOKUP(D2184,'Dados Base'!$B:$K,9,FALSE)) * 100</f>
        <v>26.59937931034483</v>
      </c>
      <c r="AM2184" s="72">
        <f>(SUMIFS('Banco de Indicadores Mun. (2)'!J:J,'Banco de Indicadores Mun. (2)'!B:B,'Banco de Indicadores - Mun. (1)'!B2184,'Banco de Indicadores Mun. (2)'!A:A,'Banco de Indicadores - Mun. (1)'!A2184) / VLOOKUP(D2184,'Dados Base'!$B:$K,7,FALSE)) * 100</f>
        <v>106.23650000000001</v>
      </c>
      <c r="AN2184" s="72">
        <f>(SUMIFS('Banco de Indicadores Mun. (2)'!K:K,'Banco de Indicadores Mun. (2)'!B:B,'Banco de Indicadores - Mun. (1)'!B2184,'Banco de Indicadores Mun. (2)'!A:A,'Banco de Indicadores - Mun. (1)'!A2184) / VLOOKUP(D2184,'Dados Base'!$B:$K,10,FALSE)) * 100</f>
        <v>1.7050526315789467</v>
      </c>
      <c r="AO2184" s="21"/>
      <c r="AP2184" s="21">
        <v>0</v>
      </c>
      <c r="AQ2184" s="5">
        <v>1</v>
      </c>
      <c r="AR2184" s="9">
        <v>7.3</v>
      </c>
      <c r="AS2184" s="22">
        <v>100</v>
      </c>
      <c r="AT2184" s="22">
        <v>100</v>
      </c>
      <c r="AU2184" s="22">
        <v>79.982964224872234</v>
      </c>
      <c r="AV2184" s="23">
        <v>10</v>
      </c>
      <c r="AW2184" s="12">
        <v>0</v>
      </c>
      <c r="AX2184" s="21">
        <v>1</v>
      </c>
      <c r="AY2184" s="116">
        <v>229.40508175543073</v>
      </c>
    </row>
    <row r="2185" spans="1:51" ht="15.75" x14ac:dyDescent="0.25">
      <c r="A2185" s="144">
        <v>2014</v>
      </c>
      <c r="B2185" s="77" t="s">
        <v>250</v>
      </c>
      <c r="C2185" s="78">
        <v>16</v>
      </c>
      <c r="D2185" s="77">
        <v>3521507</v>
      </c>
      <c r="E2185" s="78">
        <v>352150716</v>
      </c>
      <c r="F2185" s="78" t="str">
        <f t="shared" si="93"/>
        <v>3521507162014</v>
      </c>
      <c r="G2185" s="89">
        <v>0.79722885570758795</v>
      </c>
      <c r="H2185" s="80">
        <f t="shared" si="92"/>
        <v>7467</v>
      </c>
      <c r="I2185" s="94">
        <v>6778</v>
      </c>
      <c r="J2185" s="95">
        <v>689</v>
      </c>
      <c r="K2185" s="83">
        <f>(H2185)/VLOOKUP(D2185,'Dados Base'!$B:$K,6,FALSE)</f>
        <v>29.0070701577189</v>
      </c>
      <c r="L2185" s="88">
        <f t="shared" si="94"/>
        <v>90.772733360117854</v>
      </c>
      <c r="M2185" s="85">
        <v>3</v>
      </c>
      <c r="N2185" s="92">
        <v>0.71299999999999997</v>
      </c>
      <c r="O2185" s="91">
        <v>69</v>
      </c>
      <c r="P2185" s="91" t="s">
        <v>691</v>
      </c>
      <c r="Q2185" s="91" t="s">
        <v>691</v>
      </c>
      <c r="R2185" s="91" t="s">
        <v>691</v>
      </c>
      <c r="S2185" s="91">
        <v>5</v>
      </c>
      <c r="T2185" s="87" t="s">
        <v>691</v>
      </c>
      <c r="U2185" s="91">
        <v>69</v>
      </c>
      <c r="V2185" s="91">
        <v>48</v>
      </c>
      <c r="W2185" s="93">
        <v>7.38</v>
      </c>
      <c r="X2185" s="146">
        <v>1.7279104687500001E-2</v>
      </c>
      <c r="Y2185" s="21">
        <v>4.82</v>
      </c>
      <c r="Z2185" s="147">
        <v>283</v>
      </c>
      <c r="AA2185" s="147">
        <v>88</v>
      </c>
      <c r="AB2185" s="21">
        <v>0</v>
      </c>
      <c r="AC2185" s="21">
        <v>0</v>
      </c>
      <c r="AD2185" s="153">
        <f>VLOOKUP(D2185,'Dados Base'!$B:$K,9,FALSE)*31536000/VLOOKUP($F2185,F:H,MATCH(H2184,F2184:AF2184,0),FALSE)</f>
        <v>8108.8951386098834</v>
      </c>
      <c r="AE2185" s="153">
        <f>VLOOKUP(D2185,'Dados Base'!$B:$K,10,FALSE)*31536000/VLOOKUP($F2185,F:H,MATCH(H2184,F2184:AF2184,0),FALSE)</f>
        <v>760.20891924467685</v>
      </c>
      <c r="AF2185" s="148">
        <v>88.86</v>
      </c>
      <c r="AG2185" s="21">
        <v>89.2</v>
      </c>
      <c r="AH2185" s="148">
        <v>88.51</v>
      </c>
      <c r="AI2185" s="148">
        <v>10.51</v>
      </c>
      <c r="AJ2185" s="148">
        <v>99.62</v>
      </c>
      <c r="AK2185" s="72">
        <f>(SUMIFS('Banco de Indicadores Mun. (2)'!I:I,'Banco de Indicadores Mun. (2)'!B:B,'Banco de Indicadores - Mun. (1)'!B2185,'Banco de Indicadores Mun. (2)'!A:A,'Banco de Indicadores - Mun. (1)'!A2185) / VLOOKUP(D2185,'Dados Base'!$B:$K,8,FALSE)) * 100</f>
        <v>26.24083544303797</v>
      </c>
      <c r="AL2185" s="72">
        <f>(SUMIFS('Banco de Indicadores Mun. (2)'!I:I,'Banco de Indicadores Mun. (2)'!B:B,'Banco de Indicadores - Mun. (1)'!B2185,'Banco de Indicadores Mun. (2)'!A:A,'Banco de Indicadores - Mun. (1)'!A2185) / VLOOKUP(D2185,'Dados Base'!$B:$K,9,FALSE)) * 100</f>
        <v>10.797010416666666</v>
      </c>
      <c r="AM2185" s="72">
        <f>(SUMIFS('Banco de Indicadores Mun. (2)'!J:J,'Banco de Indicadores Mun. (2)'!B:B,'Banco de Indicadores - Mun. (1)'!B2185,'Banco de Indicadores Mun. (2)'!A:A,'Banco de Indicadores - Mun. (1)'!A2185) / VLOOKUP(D2185,'Dados Base'!$B:$K,7,FALSE)) * 100</f>
        <v>16.692590163934423</v>
      </c>
      <c r="AN2185" s="72">
        <f>(SUMIFS('Banco de Indicadores Mun. (2)'!K:K,'Banco de Indicadores Mun. (2)'!B:B,'Banco de Indicadores - Mun. (1)'!B2185,'Banco de Indicadores Mun. (2)'!A:A,'Banco de Indicadores - Mun. (1)'!A2185) / VLOOKUP(D2185,'Dados Base'!$B:$K,10,FALSE)) * 100</f>
        <v>58.598777777777755</v>
      </c>
      <c r="AO2185" s="21"/>
      <c r="AP2185" s="21">
        <v>0</v>
      </c>
      <c r="AQ2185" s="5">
        <v>0</v>
      </c>
      <c r="AR2185" s="9">
        <v>8.6</v>
      </c>
      <c r="AS2185" s="22">
        <v>92</v>
      </c>
      <c r="AT2185" s="22">
        <v>92</v>
      </c>
      <c r="AU2185" s="22">
        <v>76.280323450134773</v>
      </c>
      <c r="AV2185" s="23">
        <v>8.34</v>
      </c>
      <c r="AW2185" s="12">
        <v>0</v>
      </c>
      <c r="AX2185" s="21">
        <v>0</v>
      </c>
      <c r="AY2185" s="116">
        <v>93.561948469727952</v>
      </c>
    </row>
    <row r="2186" spans="1:51" ht="15.75" x14ac:dyDescent="0.25">
      <c r="A2186" s="144">
        <v>2014</v>
      </c>
      <c r="B2186" s="77" t="s">
        <v>251</v>
      </c>
      <c r="C2186" s="78">
        <v>21</v>
      </c>
      <c r="D2186" s="77">
        <v>3521606</v>
      </c>
      <c r="E2186" s="78">
        <v>352160621</v>
      </c>
      <c r="F2186" s="78" t="str">
        <f t="shared" si="93"/>
        <v>3521606212014</v>
      </c>
      <c r="G2186" s="89">
        <v>-4.2046680528440294E-2</v>
      </c>
      <c r="H2186" s="80">
        <f t="shared" si="92"/>
        <v>7593</v>
      </c>
      <c r="I2186" s="94">
        <v>5368</v>
      </c>
      <c r="J2186" s="95">
        <v>2225</v>
      </c>
      <c r="K2186" s="83">
        <f>(H2186)/VLOOKUP(D2186,'Dados Base'!$B:$K,6,FALSE)</f>
        <v>35.581068416119962</v>
      </c>
      <c r="L2186" s="88">
        <f t="shared" si="94"/>
        <v>70.696694323719214</v>
      </c>
      <c r="M2186" s="85">
        <v>5</v>
      </c>
      <c r="N2186" s="92">
        <v>0.71199999999999997</v>
      </c>
      <c r="O2186" s="91">
        <v>52</v>
      </c>
      <c r="P2186" s="91" t="s">
        <v>691</v>
      </c>
      <c r="Q2186" s="91" t="s">
        <v>691</v>
      </c>
      <c r="R2186" s="91" t="s">
        <v>691</v>
      </c>
      <c r="S2186" s="91">
        <v>3</v>
      </c>
      <c r="T2186" s="87" t="s">
        <v>691</v>
      </c>
      <c r="U2186" s="91">
        <v>63</v>
      </c>
      <c r="V2186" s="91">
        <v>44</v>
      </c>
      <c r="W2186" s="93">
        <v>0</v>
      </c>
      <c r="X2186" s="146">
        <v>1.3981797656249999E-2</v>
      </c>
      <c r="Y2186" s="21">
        <v>4.04</v>
      </c>
      <c r="Z2186" s="147">
        <v>264</v>
      </c>
      <c r="AA2186" s="147">
        <v>47</v>
      </c>
      <c r="AB2186" s="21">
        <v>1</v>
      </c>
      <c r="AC2186" s="21">
        <v>0</v>
      </c>
      <c r="AD2186" s="153">
        <f>VLOOKUP(D2186,'Dados Base'!$B:$K,9,FALSE)*31536000/VLOOKUP($F2186,F:H,MATCH(H2185,F2185:AF2185,0),FALSE)</f>
        <v>6603.7455551165549</v>
      </c>
      <c r="AE2186" s="153">
        <f>VLOOKUP(D2186,'Dados Base'!$B:$K,10,FALSE)*31536000/VLOOKUP($F2186,F:H,MATCH(H2185,F2185:AF2185,0),FALSE)</f>
        <v>830.65981825365441</v>
      </c>
      <c r="AF2186" s="148">
        <v>70.709999999999994</v>
      </c>
      <c r="AG2186" s="21">
        <v>70.709999999999994</v>
      </c>
      <c r="AH2186" s="148">
        <v>70.63</v>
      </c>
      <c r="AI2186" s="148">
        <v>62.96</v>
      </c>
      <c r="AJ2186" s="148">
        <v>100</v>
      </c>
      <c r="AK2186" s="72">
        <f>(SUMIFS('Banco de Indicadores Mun. (2)'!I:I,'Banco de Indicadores Mun. (2)'!B:B,'Banco de Indicadores - Mun. (1)'!B2186,'Banco de Indicadores Mun. (2)'!A:A,'Banco de Indicadores - Mun. (1)'!A2186) / VLOOKUP(D2186,'Dados Base'!$B:$K,8,FALSE)) * 100</f>
        <v>2.6100144927536233</v>
      </c>
      <c r="AL2186" s="72">
        <f>(SUMIFS('Banco de Indicadores Mun. (2)'!I:I,'Banco de Indicadores Mun. (2)'!B:B,'Banco de Indicadores - Mun. (1)'!B2186,'Banco de Indicadores Mun. (2)'!A:A,'Banco de Indicadores - Mun. (1)'!A2186) / VLOOKUP(D2186,'Dados Base'!$B:$K,9,FALSE)) * 100</f>
        <v>1.1326477987421384</v>
      </c>
      <c r="AM2186" s="72">
        <f>(SUMIFS('Banco de Indicadores Mun. (2)'!J:J,'Banco de Indicadores Mun. (2)'!B:B,'Banco de Indicadores - Mun. (1)'!B2186,'Banco de Indicadores Mun. (2)'!A:A,'Banco de Indicadores - Mun. (1)'!A2186) / VLOOKUP(D2186,'Dados Base'!$B:$K,7,FALSE)) * 100</f>
        <v>2.5360612244897962</v>
      </c>
      <c r="AN2186" s="72">
        <f>(SUMIFS('Banco de Indicadores Mun. (2)'!K:K,'Banco de Indicadores Mun. (2)'!B:B,'Banco de Indicadores - Mun. (1)'!B2186,'Banco de Indicadores Mun. (2)'!A:A,'Banco de Indicadores - Mun. (1)'!A2186) / VLOOKUP(D2186,'Dados Base'!$B:$K,10,FALSE)) * 100</f>
        <v>2.7912000000000003</v>
      </c>
      <c r="AO2186" s="21"/>
      <c r="AP2186" s="21">
        <v>0</v>
      </c>
      <c r="AQ2186" s="5">
        <v>0</v>
      </c>
      <c r="AR2186" s="9">
        <v>7.9</v>
      </c>
      <c r="AS2186" s="22">
        <v>100</v>
      </c>
      <c r="AT2186" s="22">
        <v>100</v>
      </c>
      <c r="AU2186" s="22">
        <v>84.887459807073952</v>
      </c>
      <c r="AV2186" s="23">
        <v>10</v>
      </c>
      <c r="AW2186" s="12">
        <v>0</v>
      </c>
      <c r="AX2186" s="21">
        <v>0</v>
      </c>
      <c r="AY2186" s="116">
        <v>84.862456016760461</v>
      </c>
    </row>
    <row r="2187" spans="1:51" ht="15.75" x14ac:dyDescent="0.25">
      <c r="A2187" s="144">
        <v>2014</v>
      </c>
      <c r="B2187" s="77" t="s">
        <v>252</v>
      </c>
      <c r="C2187" s="78">
        <v>14</v>
      </c>
      <c r="D2187" s="77">
        <v>3521705</v>
      </c>
      <c r="E2187" s="78">
        <v>352170514</v>
      </c>
      <c r="F2187" s="78" t="str">
        <f t="shared" si="93"/>
        <v>3521705142014</v>
      </c>
      <c r="G2187" s="89">
        <v>-0.50021191036289103</v>
      </c>
      <c r="H2187" s="80">
        <f t="shared" si="92"/>
        <v>17715</v>
      </c>
      <c r="I2187" s="94">
        <v>12639</v>
      </c>
      <c r="J2187" s="95">
        <v>5076</v>
      </c>
      <c r="K2187" s="83">
        <f>(H2187)/VLOOKUP(D2187,'Dados Base'!$B:$K,6,FALSE)</f>
        <v>16.359606593711042</v>
      </c>
      <c r="L2187" s="88">
        <f t="shared" si="94"/>
        <v>71.346316680778997</v>
      </c>
      <c r="M2187" s="85">
        <v>3</v>
      </c>
      <c r="N2187" s="92">
        <v>0.69299999999999995</v>
      </c>
      <c r="O2187" s="91">
        <v>118</v>
      </c>
      <c r="P2187" s="91" t="s">
        <v>691</v>
      </c>
      <c r="Q2187" s="91" t="s">
        <v>691</v>
      </c>
      <c r="R2187" s="91" t="s">
        <v>691</v>
      </c>
      <c r="S2187" s="91">
        <v>20</v>
      </c>
      <c r="T2187" s="87" t="s">
        <v>691</v>
      </c>
      <c r="U2187" s="91">
        <v>124</v>
      </c>
      <c r="V2187" s="91">
        <v>79</v>
      </c>
      <c r="W2187" s="93">
        <v>0</v>
      </c>
      <c r="X2187" s="146">
        <v>3.6458105607638881E-2</v>
      </c>
      <c r="Y2187" s="21">
        <v>8.61</v>
      </c>
      <c r="Z2187" s="147">
        <v>548</v>
      </c>
      <c r="AA2187" s="147">
        <v>116</v>
      </c>
      <c r="AB2187" s="21">
        <v>3</v>
      </c>
      <c r="AC2187" s="21">
        <v>1</v>
      </c>
      <c r="AD2187" s="153">
        <f>VLOOKUP(D2187,'Dados Base'!$B:$K,9,FALSE)*31536000/VLOOKUP($F2187,F:H,MATCH(H2186,F2186:AF2186,0),FALSE)</f>
        <v>21825.083827265029</v>
      </c>
      <c r="AE2187" s="153">
        <f>VLOOKUP(D2187,'Dados Base'!$B:$K,10,FALSE)*31536000/VLOOKUP($F2187,F:H,MATCH(H2186,F2186:AF2186,0),FALSE)</f>
        <v>2545.6663844199825</v>
      </c>
      <c r="AF2187" s="148">
        <v>67.61</v>
      </c>
      <c r="AG2187" s="21">
        <v>100</v>
      </c>
      <c r="AH2187" s="148">
        <v>58.87</v>
      </c>
      <c r="AI2187" s="148">
        <v>21.9</v>
      </c>
      <c r="AJ2187" s="148">
        <v>99.46</v>
      </c>
      <c r="AK2187" s="72">
        <f>(SUMIFS('Banco de Indicadores Mun. (2)'!I:I,'Banco de Indicadores Mun. (2)'!B:B,'Banco de Indicadores - Mun. (1)'!B2187,'Banco de Indicadores Mun. (2)'!A:A,'Banco de Indicadores - Mun. (1)'!A2187) / VLOOKUP(D2187,'Dados Base'!$B:$K,8,FALSE)) * 100</f>
        <v>7.5945301645338192</v>
      </c>
      <c r="AL2187" s="72">
        <f>(SUMIFS('Banco de Indicadores Mun. (2)'!I:I,'Banco de Indicadores Mun. (2)'!B:B,'Banco de Indicadores - Mun. (1)'!B2187,'Banco de Indicadores Mun. (2)'!A:A,'Banco de Indicadores - Mun. (1)'!A2187) / VLOOKUP(D2187,'Dados Base'!$B:$K,9,FALSE)) * 100</f>
        <v>3.3884241435562803</v>
      </c>
      <c r="AM2187" s="72">
        <f>(SUMIFS('Banco de Indicadores Mun. (2)'!J:J,'Banco de Indicadores Mun. (2)'!B:B,'Banco de Indicadores - Mun. (1)'!B2187,'Banco de Indicadores Mun. (2)'!A:A,'Banco de Indicadores - Mun. (1)'!A2187) / VLOOKUP(D2187,'Dados Base'!$B:$K,7,FALSE)) * 100</f>
        <v>10.178388613861385</v>
      </c>
      <c r="AN2187" s="72">
        <f>(SUMIFS('Banco de Indicadores Mun. (2)'!K:K,'Banco de Indicadores Mun. (2)'!B:B,'Banco de Indicadores - Mun. (1)'!B2187,'Banco de Indicadores Mun. (2)'!A:A,'Banco de Indicadores - Mun. (1)'!A2187) / VLOOKUP(D2187,'Dados Base'!$B:$K,10,FALSE)) * 100</f>
        <v>0.2946783216783217</v>
      </c>
      <c r="AO2187" s="21"/>
      <c r="AP2187" s="21">
        <v>0</v>
      </c>
      <c r="AQ2187" s="5">
        <v>0</v>
      </c>
      <c r="AR2187" s="9">
        <v>7.1</v>
      </c>
      <c r="AS2187" s="22">
        <v>96</v>
      </c>
      <c r="AT2187" s="22">
        <v>96.000000000000014</v>
      </c>
      <c r="AU2187" s="22">
        <v>82.53012048192771</v>
      </c>
      <c r="AV2187" s="23">
        <v>9.44</v>
      </c>
      <c r="AW2187" s="12">
        <v>0</v>
      </c>
      <c r="AX2187" s="21">
        <v>1</v>
      </c>
      <c r="AY2187" s="116">
        <v>93.136655728376354</v>
      </c>
    </row>
    <row r="2188" spans="1:51" ht="15.75" x14ac:dyDescent="0.25">
      <c r="A2188" s="144">
        <v>2014</v>
      </c>
      <c r="B2188" s="77" t="s">
        <v>253</v>
      </c>
      <c r="C2188" s="78">
        <v>14</v>
      </c>
      <c r="D2188" s="77">
        <v>3521804</v>
      </c>
      <c r="E2188" s="78">
        <v>352180414</v>
      </c>
      <c r="F2188" s="78" t="str">
        <f t="shared" si="93"/>
        <v>3521804142014</v>
      </c>
      <c r="G2188" s="89">
        <v>1.1880831855430429</v>
      </c>
      <c r="H2188" s="80">
        <f t="shared" si="92"/>
        <v>25000</v>
      </c>
      <c r="I2188" s="94">
        <v>19631</v>
      </c>
      <c r="J2188" s="95">
        <v>5369</v>
      </c>
      <c r="K2188" s="83">
        <f>(H2188)/VLOOKUP(D2188,'Dados Base'!$B:$K,6,FALSE)</f>
        <v>22.476556951100005</v>
      </c>
      <c r="L2188" s="88">
        <f t="shared" si="94"/>
        <v>78.524000000000001</v>
      </c>
      <c r="M2188" s="85">
        <v>2</v>
      </c>
      <c r="N2188" s="92">
        <v>0.71299999999999997</v>
      </c>
      <c r="O2188" s="91">
        <v>192</v>
      </c>
      <c r="P2188" s="91" t="s">
        <v>691</v>
      </c>
      <c r="Q2188" s="91" t="s">
        <v>691</v>
      </c>
      <c r="R2188" s="91" t="s">
        <v>691</v>
      </c>
      <c r="S2188" s="91">
        <v>26</v>
      </c>
      <c r="T2188" s="87" t="s">
        <v>691</v>
      </c>
      <c r="U2188" s="91">
        <v>171</v>
      </c>
      <c r="V2188" s="91">
        <v>143</v>
      </c>
      <c r="W2188" s="93">
        <v>110.16</v>
      </c>
      <c r="X2188" s="146">
        <v>5.1960763888888886E-2</v>
      </c>
      <c r="Y2188" s="21">
        <v>14.18</v>
      </c>
      <c r="Z2188" s="147">
        <v>773</v>
      </c>
      <c r="AA2188" s="147">
        <v>321</v>
      </c>
      <c r="AB2188" s="21">
        <v>3</v>
      </c>
      <c r="AC2188" s="21">
        <v>0</v>
      </c>
      <c r="AD2188" s="153">
        <f>VLOOKUP(D2188,'Dados Base'!$B:$K,9,FALSE)*31536000/VLOOKUP($F2188,F:H,MATCH(H2187,F2187:AF2187,0),FALSE)</f>
        <v>15629.241599999999</v>
      </c>
      <c r="AE2188" s="153">
        <f>VLOOKUP(D2188,'Dados Base'!$B:$K,10,FALSE)*31536000/VLOOKUP($F2188,F:H,MATCH(H2187,F2187:AF2187,0),FALSE)</f>
        <v>1841.7023999999999</v>
      </c>
      <c r="AF2188" s="148">
        <v>68.28</v>
      </c>
      <c r="AG2188" s="21">
        <v>91.11</v>
      </c>
      <c r="AH2188" s="148">
        <v>66.98</v>
      </c>
      <c r="AI2188" s="148">
        <v>23.88</v>
      </c>
      <c r="AJ2188" s="148">
        <v>86.96</v>
      </c>
      <c r="AK2188" s="72">
        <f>(SUMIFS('Banco de Indicadores Mun. (2)'!I:I,'Banco de Indicadores Mun. (2)'!B:B,'Banco de Indicadores - Mun. (1)'!B2188,'Banco de Indicadores Mun. (2)'!A:A,'Banco de Indicadores - Mun. (1)'!A2188) / VLOOKUP(D2188,'Dados Base'!$B:$K,8,FALSE)) * 100</f>
        <v>25.755952983725127</v>
      </c>
      <c r="AL2188" s="72">
        <f>(SUMIFS('Banco de Indicadores Mun. (2)'!I:I,'Banco de Indicadores Mun. (2)'!B:B,'Banco de Indicadores - Mun. (1)'!B2188,'Banco de Indicadores Mun. (2)'!A:A,'Banco de Indicadores - Mun. (1)'!A2188) / VLOOKUP(D2188,'Dados Base'!$B:$K,9,FALSE)) * 100</f>
        <v>11.495594834543985</v>
      </c>
      <c r="AM2188" s="72">
        <f>(SUMIFS('Banco de Indicadores Mun. (2)'!J:J,'Banco de Indicadores Mun. (2)'!B:B,'Banco de Indicadores - Mun. (1)'!B2188,'Banco de Indicadores Mun. (2)'!A:A,'Banco de Indicadores - Mun. (1)'!A2188) / VLOOKUP(D2188,'Dados Base'!$B:$K,7,FALSE)) * 100</f>
        <v>34.835508599508593</v>
      </c>
      <c r="AN2188" s="72">
        <f>(SUMIFS('Banco de Indicadores Mun. (2)'!K:K,'Banco de Indicadores Mun. (2)'!B:B,'Banco de Indicadores - Mun. (1)'!B2188,'Banco de Indicadores Mun. (2)'!A:A,'Banco de Indicadores - Mun. (1)'!A2188) / VLOOKUP(D2188,'Dados Base'!$B:$K,10,FALSE)) * 100</f>
        <v>0.44513698630136977</v>
      </c>
      <c r="AO2188" s="21"/>
      <c r="AP2188" s="21">
        <v>0</v>
      </c>
      <c r="AQ2188" s="5">
        <v>0</v>
      </c>
      <c r="AR2188" s="9">
        <v>9.5</v>
      </c>
      <c r="AS2188" s="22">
        <v>93</v>
      </c>
      <c r="AT2188" s="22">
        <v>93</v>
      </c>
      <c r="AU2188" s="22">
        <v>70.658135283363805</v>
      </c>
      <c r="AV2188" s="23">
        <v>7.79</v>
      </c>
      <c r="AW2188" s="12">
        <v>0</v>
      </c>
      <c r="AX2188" s="21">
        <v>0</v>
      </c>
      <c r="AY2188" s="116">
        <v>9.843658564476069</v>
      </c>
    </row>
    <row r="2189" spans="1:51" ht="15.75" x14ac:dyDescent="0.25">
      <c r="A2189" s="144">
        <v>2014</v>
      </c>
      <c r="B2189" s="77" t="s">
        <v>254</v>
      </c>
      <c r="C2189" s="78">
        <v>16</v>
      </c>
      <c r="D2189" s="77">
        <v>3521903</v>
      </c>
      <c r="E2189" s="78">
        <v>352190316</v>
      </c>
      <c r="F2189" s="78" t="str">
        <f t="shared" si="93"/>
        <v>3521903162014</v>
      </c>
      <c r="G2189" s="89">
        <v>0.15256981372899769</v>
      </c>
      <c r="H2189" s="80">
        <f t="shared" si="92"/>
        <v>14607</v>
      </c>
      <c r="I2189" s="94">
        <v>12483</v>
      </c>
      <c r="J2189" s="95">
        <v>2124</v>
      </c>
      <c r="K2189" s="83">
        <f>(H2189)/VLOOKUP(D2189,'Dados Base'!$B:$K,6,FALSE)</f>
        <v>29.106886657101867</v>
      </c>
      <c r="L2189" s="88">
        <f t="shared" si="94"/>
        <v>85.459026494146642</v>
      </c>
      <c r="M2189" s="85">
        <v>3</v>
      </c>
      <c r="N2189" s="92">
        <v>0.73</v>
      </c>
      <c r="O2189" s="91">
        <v>151</v>
      </c>
      <c r="P2189" s="91" t="s">
        <v>691</v>
      </c>
      <c r="Q2189" s="91" t="s">
        <v>691</v>
      </c>
      <c r="R2189" s="91" t="s">
        <v>691</v>
      </c>
      <c r="S2189" s="91">
        <v>59</v>
      </c>
      <c r="T2189" s="87" t="s">
        <v>691</v>
      </c>
      <c r="U2189" s="91">
        <v>173</v>
      </c>
      <c r="V2189" s="91">
        <v>86</v>
      </c>
      <c r="W2189" s="93">
        <v>0</v>
      </c>
      <c r="X2189" s="146">
        <v>4.4463437500000001E-2</v>
      </c>
      <c r="Y2189" s="21">
        <v>8.84</v>
      </c>
      <c r="Z2189" s="147">
        <v>533</v>
      </c>
      <c r="AA2189" s="147">
        <v>149</v>
      </c>
      <c r="AB2189" s="21">
        <v>2</v>
      </c>
      <c r="AC2189" s="21">
        <v>0</v>
      </c>
      <c r="AD2189" s="153">
        <f>VLOOKUP(D2189,'Dados Base'!$B:$K,9,FALSE)*31536000/VLOOKUP($F2189,F:H,MATCH(H2188,F2188:AF2188,0),FALSE)</f>
        <v>8096.1182994454712</v>
      </c>
      <c r="AE2189" s="153">
        <f>VLOOKUP(D2189,'Dados Base'!$B:$K,10,FALSE)*31536000/VLOOKUP($F2189,F:H,MATCH(H2188,F2188:AF2188,0),FALSE)</f>
        <v>734.04805914972292</v>
      </c>
      <c r="AF2189" s="148">
        <v>100</v>
      </c>
      <c r="AG2189" s="21">
        <v>97.13</v>
      </c>
      <c r="AH2189" s="148">
        <v>100</v>
      </c>
      <c r="AI2189" s="148">
        <v>5.24</v>
      </c>
      <c r="AJ2189" s="148">
        <v>100</v>
      </c>
      <c r="AK2189" s="72">
        <f>(SUMIFS('Banco de Indicadores Mun. (2)'!I:I,'Banco de Indicadores Mun. (2)'!B:B,'Banco de Indicadores - Mun. (1)'!B2189,'Banco de Indicadores Mun. (2)'!A:A,'Banco de Indicadores - Mun. (1)'!A2189) / VLOOKUP(D2189,'Dados Base'!$B:$K,8,FALSE)) * 100</f>
        <v>54.618019607843124</v>
      </c>
      <c r="AL2189" s="72">
        <f>(SUMIFS('Banco de Indicadores Mun. (2)'!I:I,'Banco de Indicadores Mun. (2)'!B:B,'Banco de Indicadores - Mun. (1)'!B2189,'Banco de Indicadores Mun. (2)'!A:A,'Banco de Indicadores - Mun. (1)'!A2189) / VLOOKUP(D2189,'Dados Base'!$B:$K,9,FALSE)) * 100</f>
        <v>22.284151999999992</v>
      </c>
      <c r="AM2189" s="72">
        <f>(SUMIFS('Banco de Indicadores Mun. (2)'!J:J,'Banco de Indicadores Mun. (2)'!B:B,'Banco de Indicadores - Mun. (1)'!B2189,'Banco de Indicadores Mun. (2)'!A:A,'Banco de Indicadores - Mun. (1)'!A2189) / VLOOKUP(D2189,'Dados Base'!$B:$K,7,FALSE)) * 100</f>
        <v>62.466613445378137</v>
      </c>
      <c r="AN2189" s="72">
        <f>(SUMIFS('Banco de Indicadores Mun. (2)'!K:K,'Banco de Indicadores Mun. (2)'!B:B,'Banco de Indicadores - Mun. (1)'!B2189,'Banco de Indicadores Mun. (2)'!A:A,'Banco de Indicadores - Mun. (1)'!A2189) / VLOOKUP(D2189,'Dados Base'!$B:$K,10,FALSE)) * 100</f>
        <v>27.147941176470574</v>
      </c>
      <c r="AO2189" s="21"/>
      <c r="AP2189" s="21">
        <v>0</v>
      </c>
      <c r="AQ2189" s="5">
        <v>0</v>
      </c>
      <c r="AR2189" s="9">
        <v>9.6</v>
      </c>
      <c r="AS2189" s="22">
        <v>100</v>
      </c>
      <c r="AT2189" s="22">
        <v>95.4</v>
      </c>
      <c r="AU2189" s="22">
        <v>78.152492668621704</v>
      </c>
      <c r="AV2189" s="23">
        <v>8.32</v>
      </c>
      <c r="AW2189" s="12">
        <v>1</v>
      </c>
      <c r="AX2189" s="21">
        <v>0</v>
      </c>
      <c r="AY2189" s="116">
        <v>24.891759922243306</v>
      </c>
    </row>
    <row r="2190" spans="1:51" ht="15.75" x14ac:dyDescent="0.25">
      <c r="A2190" s="144">
        <v>2014</v>
      </c>
      <c r="B2190" s="77" t="s">
        <v>255</v>
      </c>
      <c r="C2190" s="78">
        <v>13</v>
      </c>
      <c r="D2190" s="77">
        <v>3522000</v>
      </c>
      <c r="E2190" s="78">
        <v>352200013</v>
      </c>
      <c r="F2190" s="78" t="str">
        <f t="shared" si="93"/>
        <v>3522000132014</v>
      </c>
      <c r="G2190" s="89">
        <v>1.7303787245432245</v>
      </c>
      <c r="H2190" s="80">
        <f t="shared" si="92"/>
        <v>3419</v>
      </c>
      <c r="I2190" s="94">
        <v>2609</v>
      </c>
      <c r="J2190" s="95">
        <v>810</v>
      </c>
      <c r="K2190" s="83">
        <f>(H2190)/VLOOKUP(D2190,'Dados Base'!$B:$K,6,FALSE)</f>
        <v>14.944488154558965</v>
      </c>
      <c r="L2190" s="88">
        <f t="shared" si="94"/>
        <v>76.308862240421178</v>
      </c>
      <c r="M2190" s="85">
        <v>4</v>
      </c>
      <c r="N2190" s="92">
        <v>0.70499999999999996</v>
      </c>
      <c r="O2190" s="91">
        <v>54</v>
      </c>
      <c r="P2190" s="91" t="s">
        <v>691</v>
      </c>
      <c r="Q2190" s="91" t="s">
        <v>691</v>
      </c>
      <c r="R2190" s="91" t="s">
        <v>691</v>
      </c>
      <c r="S2190" s="91">
        <v>13</v>
      </c>
      <c r="T2190" s="87" t="s">
        <v>691</v>
      </c>
      <c r="U2190" s="91">
        <v>23</v>
      </c>
      <c r="V2190" s="91">
        <v>14</v>
      </c>
      <c r="W2190" s="93">
        <v>25.44</v>
      </c>
      <c r="X2190" s="146">
        <v>6.4747312499999999E-3</v>
      </c>
      <c r="Y2190" s="21">
        <v>1.81</v>
      </c>
      <c r="Z2190" s="147">
        <v>132</v>
      </c>
      <c r="AA2190" s="147">
        <v>8</v>
      </c>
      <c r="AB2190" s="21">
        <v>0</v>
      </c>
      <c r="AC2190" s="21">
        <v>0</v>
      </c>
      <c r="AD2190" s="153">
        <f>VLOOKUP(D2190,'Dados Base'!$B:$K,9,FALSE)*31536000/VLOOKUP($F2190,F:H,MATCH(H2189,F2189:AF2189,0),FALSE)</f>
        <v>17063.936823632641</v>
      </c>
      <c r="AE2190" s="153">
        <f>VLOOKUP(D2190,'Dados Base'!$B:$K,10,FALSE)*31536000/VLOOKUP($F2190,F:H,MATCH(H2189,F2189:AF2189,0),FALSE)</f>
        <v>1752.5124305352438</v>
      </c>
      <c r="AF2190" s="148">
        <v>72.72</v>
      </c>
      <c r="AG2190" s="21">
        <v>100</v>
      </c>
      <c r="AH2190" s="148">
        <v>85.77</v>
      </c>
      <c r="AI2190" s="148">
        <v>44.74</v>
      </c>
      <c r="AJ2190" s="148">
        <v>100</v>
      </c>
      <c r="AK2190" s="72">
        <f>(SUMIFS('Banco de Indicadores Mun. (2)'!I:I,'Banco de Indicadores Mun. (2)'!B:B,'Banco de Indicadores - Mun. (1)'!B2190,'Banco de Indicadores Mun. (2)'!A:A,'Banco de Indicadores - Mun. (1)'!A2190) / VLOOKUP(D2190,'Dados Base'!$B:$K,8,FALSE)) * 100</f>
        <v>27.763252631578951</v>
      </c>
      <c r="AL2190" s="72">
        <f>(SUMIFS('Banco de Indicadores Mun. (2)'!I:I,'Banco de Indicadores Mun. (2)'!B:B,'Banco de Indicadores - Mun. (1)'!B2190,'Banco de Indicadores Mun. (2)'!A:A,'Banco de Indicadores - Mun. (1)'!A2190) / VLOOKUP(D2190,'Dados Base'!$B:$K,9,FALSE)) * 100</f>
        <v>14.256805405405407</v>
      </c>
      <c r="AM2190" s="72">
        <f>(SUMIFS('Banco de Indicadores Mun. (2)'!J:J,'Banco de Indicadores Mun. (2)'!B:B,'Banco de Indicadores - Mun. (1)'!B2190,'Banco de Indicadores Mun. (2)'!A:A,'Banco de Indicadores - Mun. (1)'!A2190) / VLOOKUP(D2190,'Dados Base'!$B:$K,7,FALSE)) * 100</f>
        <v>19.564197368421048</v>
      </c>
      <c r="AN2190" s="72">
        <f>(SUMIFS('Banco de Indicadores Mun. (2)'!K:K,'Banco de Indicadores Mun. (2)'!B:B,'Banco de Indicadores - Mun. (1)'!B2190,'Banco de Indicadores Mun. (2)'!A:A,'Banco de Indicadores - Mun. (1)'!A2190) / VLOOKUP(D2190,'Dados Base'!$B:$K,10,FALSE)) * 100</f>
        <v>60.559473684210538</v>
      </c>
      <c r="AO2190" s="21"/>
      <c r="AP2190" s="21">
        <v>0</v>
      </c>
      <c r="AQ2190" s="5">
        <v>0</v>
      </c>
      <c r="AR2190" s="9">
        <v>9.5</v>
      </c>
      <c r="AS2190" s="22">
        <v>100</v>
      </c>
      <c r="AT2190" s="22">
        <v>100</v>
      </c>
      <c r="AU2190" s="22">
        <v>94.285714285714292</v>
      </c>
      <c r="AV2190" s="23">
        <v>9.8000000000000007</v>
      </c>
      <c r="AW2190" s="12">
        <v>0</v>
      </c>
      <c r="AX2190" s="21">
        <v>0</v>
      </c>
      <c r="AY2190" s="116">
        <v>125.32034075228992</v>
      </c>
    </row>
    <row r="2191" spans="1:51" ht="15.75" x14ac:dyDescent="0.25">
      <c r="A2191" s="144">
        <v>2014</v>
      </c>
      <c r="B2191" s="77" t="s">
        <v>256</v>
      </c>
      <c r="C2191" s="78">
        <v>7</v>
      </c>
      <c r="D2191" s="77">
        <v>3522109</v>
      </c>
      <c r="E2191" s="78">
        <v>35221097</v>
      </c>
      <c r="F2191" s="78" t="str">
        <f t="shared" si="93"/>
        <v>352210972014</v>
      </c>
      <c r="G2191" s="89">
        <v>1.6171885890228443</v>
      </c>
      <c r="H2191" s="80">
        <f t="shared" si="92"/>
        <v>91716</v>
      </c>
      <c r="I2191" s="94">
        <v>90932</v>
      </c>
      <c r="J2191" s="95">
        <v>784</v>
      </c>
      <c r="K2191" s="83">
        <f>(H2191)/VLOOKUP(D2191,'Dados Base'!$B:$K,6,FALSE)</f>
        <v>153.11007979700179</v>
      </c>
      <c r="L2191" s="88">
        <f t="shared" si="94"/>
        <v>99.145187317371025</v>
      </c>
      <c r="M2191" s="85">
        <v>4</v>
      </c>
      <c r="N2191" s="92">
        <v>0.745</v>
      </c>
      <c r="O2191" s="91">
        <v>24</v>
      </c>
      <c r="P2191" s="91" t="s">
        <v>691</v>
      </c>
      <c r="Q2191" s="91" t="s">
        <v>691</v>
      </c>
      <c r="R2191" s="91" t="s">
        <v>691</v>
      </c>
      <c r="S2191" s="91">
        <v>65</v>
      </c>
      <c r="T2191" s="87" t="s">
        <v>691</v>
      </c>
      <c r="U2191" s="91">
        <v>713</v>
      </c>
      <c r="V2191" s="91">
        <v>608</v>
      </c>
      <c r="W2191" s="93">
        <v>0</v>
      </c>
      <c r="X2191" s="146">
        <v>0.26215171541666671</v>
      </c>
      <c r="Y2191" s="21">
        <v>75.27</v>
      </c>
      <c r="Z2191" s="147">
        <v>1211</v>
      </c>
      <c r="AA2191" s="147">
        <v>3870</v>
      </c>
      <c r="AB2191" s="21">
        <v>12</v>
      </c>
      <c r="AC2191" s="21">
        <v>0</v>
      </c>
      <c r="AD2191" s="153">
        <f>VLOOKUP(D2191,'Dados Base'!$B:$K,9,FALSE)*31536000/VLOOKUP($F2191,F:H,MATCH(H2190,F2190:AF2190,0),FALSE)</f>
        <v>11701.012691351563</v>
      </c>
      <c r="AE2191" s="153">
        <f>VLOOKUP(D2191,'Dados Base'!$B:$K,10,FALSE)*31536000/VLOOKUP($F2191,F:H,MATCH(H2190,F2190:AF2190,0),FALSE)</f>
        <v>1481.9678136857258</v>
      </c>
      <c r="AF2191" s="148">
        <v>93.9</v>
      </c>
      <c r="AG2191" s="21">
        <v>95.06</v>
      </c>
      <c r="AH2191" s="148">
        <v>31.81</v>
      </c>
      <c r="AI2191" s="148">
        <v>40.03</v>
      </c>
      <c r="AJ2191" s="148">
        <v>94.79</v>
      </c>
      <c r="AK2191" s="72">
        <f>(SUMIFS('Banco de Indicadores Mun. (2)'!I:I,'Banco de Indicadores Mun. (2)'!B:B,'Banco de Indicadores - Mun. (1)'!B2191,'Banco de Indicadores Mun. (2)'!A:A,'Banco de Indicadores - Mun. (1)'!A2191) / VLOOKUP(D2191,'Dados Base'!$B:$K,8,FALSE)) * 100</f>
        <v>13.087642014162077</v>
      </c>
      <c r="AL2191" s="72">
        <f>(SUMIFS('Banco de Indicadores Mun. (2)'!I:I,'Banco de Indicadores Mun. (2)'!B:B,'Banco de Indicadores - Mun. (1)'!B2191,'Banco de Indicadores Mun. (2)'!A:A,'Banco de Indicadores - Mun. (1)'!A2191) / VLOOKUP(D2191,'Dados Base'!$B:$K,9,FALSE)) * 100</f>
        <v>4.8881554510725831</v>
      </c>
      <c r="AM2191" s="72">
        <f>(SUMIFS('Banco de Indicadores Mun. (2)'!J:J,'Banco de Indicadores Mun. (2)'!B:B,'Banco de Indicadores - Mun. (1)'!B2191,'Banco de Indicadores Mun. (2)'!A:A,'Banco de Indicadores - Mun. (1)'!A2191) / VLOOKUP(D2191,'Dados Base'!$B:$K,7,FALSE)) * 100</f>
        <v>19.796234523809524</v>
      </c>
      <c r="AN2191" s="72">
        <f>(SUMIFS('Banco de Indicadores Mun. (2)'!K:K,'Banco de Indicadores Mun. (2)'!B:B,'Banco de Indicadores - Mun. (1)'!B2191,'Banco de Indicadores Mun. (2)'!A:A,'Banco de Indicadores - Mun. (1)'!A2191) / VLOOKUP(D2191,'Dados Base'!$B:$K,10,FALSE)) * 100</f>
        <v>1.2890951276102087E-2</v>
      </c>
      <c r="AO2191" s="21"/>
      <c r="AP2191" s="21">
        <v>1.0903222992716648</v>
      </c>
      <c r="AQ2191" s="5">
        <v>0</v>
      </c>
      <c r="AR2191" s="9">
        <v>7.6</v>
      </c>
      <c r="AS2191" s="22">
        <v>30</v>
      </c>
      <c r="AT2191" s="22">
        <v>30</v>
      </c>
      <c r="AU2191" s="22">
        <v>23.833890966345209</v>
      </c>
      <c r="AV2191" s="23">
        <v>4</v>
      </c>
      <c r="AW2191" s="12">
        <v>1</v>
      </c>
      <c r="AX2191" s="21">
        <v>0</v>
      </c>
      <c r="AY2191" s="116">
        <v>376.68591367476091</v>
      </c>
    </row>
    <row r="2192" spans="1:51" ht="15.75" x14ac:dyDescent="0.25">
      <c r="A2192" s="144">
        <v>2014</v>
      </c>
      <c r="B2192" s="77" t="s">
        <v>257</v>
      </c>
      <c r="C2192" s="78">
        <v>11</v>
      </c>
      <c r="D2192" s="77">
        <v>3522158</v>
      </c>
      <c r="E2192" s="78">
        <v>352215811</v>
      </c>
      <c r="F2192" s="78" t="str">
        <f t="shared" si="93"/>
        <v>3522158112014</v>
      </c>
      <c r="G2192" s="89">
        <v>-0.18894487711046404</v>
      </c>
      <c r="H2192" s="80">
        <f t="shared" si="92"/>
        <v>3195</v>
      </c>
      <c r="I2192" s="94">
        <v>1742</v>
      </c>
      <c r="J2192" s="95">
        <v>1453</v>
      </c>
      <c r="K2192" s="83">
        <f>(H2192)/VLOOKUP(D2192,'Dados Base'!$B:$K,6,FALSE)</f>
        <v>17.506849315068493</v>
      </c>
      <c r="L2192" s="88">
        <f t="shared" si="94"/>
        <v>54.522691705790294</v>
      </c>
      <c r="M2192" s="85">
        <v>4</v>
      </c>
      <c r="N2192" s="92">
        <v>0.68</v>
      </c>
      <c r="O2192" s="91">
        <v>15</v>
      </c>
      <c r="P2192" s="91" t="s">
        <v>691</v>
      </c>
      <c r="Q2192" s="91" t="s">
        <v>691</v>
      </c>
      <c r="R2192" s="91" t="s">
        <v>691</v>
      </c>
      <c r="S2192" s="91">
        <v>2</v>
      </c>
      <c r="T2192" s="87" t="s">
        <v>691</v>
      </c>
      <c r="U2192" s="91">
        <v>16</v>
      </c>
      <c r="V2192" s="91">
        <v>6</v>
      </c>
      <c r="W2192" s="93">
        <v>0</v>
      </c>
      <c r="X2192" s="146">
        <v>5.1236484374999995E-3</v>
      </c>
      <c r="Y2192" s="21">
        <v>1.27</v>
      </c>
      <c r="Z2192" s="147">
        <v>27</v>
      </c>
      <c r="AA2192" s="147">
        <v>71</v>
      </c>
      <c r="AB2192" s="21">
        <v>0</v>
      </c>
      <c r="AC2192" s="21">
        <v>0</v>
      </c>
      <c r="AD2192" s="153">
        <f>VLOOKUP(D2192,'Dados Base'!$B:$K,9,FALSE)*31536000/VLOOKUP($F2192,F:H,MATCH(H2191,F2191:AF2191,0),FALSE)</f>
        <v>57643.267605633802</v>
      </c>
      <c r="AE2192" s="153">
        <f>VLOOKUP(D2192,'Dados Base'!$B:$K,10,FALSE)*31536000/VLOOKUP($F2192,F:H,MATCH(H2191,F2191:AF2191,0),FALSE)</f>
        <v>7501.5211267605609</v>
      </c>
      <c r="AF2192" s="148">
        <v>61.58</v>
      </c>
      <c r="AG2192" s="21">
        <v>85</v>
      </c>
      <c r="AH2192" s="148">
        <v>22.5</v>
      </c>
      <c r="AI2192" s="148">
        <v>23.43</v>
      </c>
      <c r="AJ2192" s="148">
        <v>100</v>
      </c>
      <c r="AK2192" s="72">
        <f>(SUMIFS('Banco de Indicadores Mun. (2)'!I:I,'Banco de Indicadores Mun. (2)'!B:B,'Banco de Indicadores - Mun. (1)'!B2192,'Banco de Indicadores Mun. (2)'!A:A,'Banco de Indicadores - Mun. (1)'!A2192) / VLOOKUP(D2192,'Dados Base'!$B:$K,8,FALSE)) * 100</f>
        <v>0.45716862745098047</v>
      </c>
      <c r="AL2192" s="72">
        <f>(SUMIFS('Banco de Indicadores Mun. (2)'!I:I,'Banco de Indicadores Mun. (2)'!B:B,'Banco de Indicadores - Mun. (1)'!B2192,'Banco de Indicadores Mun. (2)'!A:A,'Banco de Indicadores - Mun. (1)'!A2192) / VLOOKUP(D2192,'Dados Base'!$B:$K,9,FALSE)) * 100</f>
        <v>0.19961986301369866</v>
      </c>
      <c r="AM2192" s="72">
        <f>(SUMIFS('Banco de Indicadores Mun. (2)'!J:J,'Banco de Indicadores Mun. (2)'!B:B,'Banco de Indicadores - Mun. (1)'!B2192,'Banco de Indicadores Mun. (2)'!A:A,'Banco de Indicadores - Mun. (1)'!A2192) / VLOOKUP(D2192,'Dados Base'!$B:$K,7,FALSE)) * 100</f>
        <v>0.65127374301675978</v>
      </c>
      <c r="AN2192" s="72">
        <f>(SUMIFS('Banco de Indicadores Mun. (2)'!K:K,'Banco de Indicadores Mun. (2)'!B:B,'Banco de Indicadores - Mun. (1)'!B2192,'Banco de Indicadores Mun. (2)'!A:A,'Banco de Indicadores - Mun. (1)'!A2192) / VLOOKUP(D2192,'Dados Base'!$B:$K,10,FALSE)) * 100</f>
        <v>0</v>
      </c>
      <c r="AO2192" s="21"/>
      <c r="AP2192" s="21">
        <v>0</v>
      </c>
      <c r="AQ2192" s="5">
        <v>0</v>
      </c>
      <c r="AR2192" s="9">
        <v>8.5</v>
      </c>
      <c r="AS2192" s="22">
        <v>32</v>
      </c>
      <c r="AT2192" s="22">
        <v>32</v>
      </c>
      <c r="AU2192" s="22">
        <v>27.551020408163268</v>
      </c>
      <c r="AV2192" s="23">
        <v>4.1100000000000003</v>
      </c>
      <c r="AW2192" s="12">
        <v>0</v>
      </c>
      <c r="AX2192" s="21">
        <v>0</v>
      </c>
      <c r="AY2192" s="116">
        <v>97.640182611729017</v>
      </c>
    </row>
    <row r="2193" spans="1:51" ht="15.75" x14ac:dyDescent="0.25">
      <c r="A2193" s="144">
        <v>2014</v>
      </c>
      <c r="B2193" s="77" t="s">
        <v>258</v>
      </c>
      <c r="C2193" s="78">
        <v>6</v>
      </c>
      <c r="D2193" s="77">
        <v>3522208</v>
      </c>
      <c r="E2193" s="78">
        <v>35222086</v>
      </c>
      <c r="F2193" s="78" t="str">
        <f t="shared" si="93"/>
        <v>352220862014</v>
      </c>
      <c r="G2193" s="89">
        <v>1.3191624182404382</v>
      </c>
      <c r="H2193" s="80">
        <f t="shared" si="92"/>
        <v>159457</v>
      </c>
      <c r="I2193" s="94">
        <v>158135</v>
      </c>
      <c r="J2193" s="95">
        <v>1322</v>
      </c>
      <c r="K2193" s="83">
        <f>(H2193)/VLOOKUP(D2193,'Dados Base'!$B:$K,6,FALSE)</f>
        <v>1052.7994189885117</v>
      </c>
      <c r="L2193" s="88">
        <f t="shared" si="94"/>
        <v>99.170936365289691</v>
      </c>
      <c r="M2193" s="85">
        <v>2</v>
      </c>
      <c r="N2193" s="92">
        <v>0.74199999999999999</v>
      </c>
      <c r="O2193" s="91">
        <v>37</v>
      </c>
      <c r="P2193" s="91" t="s">
        <v>691</v>
      </c>
      <c r="Q2193" s="91" t="s">
        <v>691</v>
      </c>
      <c r="R2193" s="91" t="s">
        <v>691</v>
      </c>
      <c r="S2193" s="91">
        <v>119</v>
      </c>
      <c r="T2193" s="87" t="s">
        <v>691</v>
      </c>
      <c r="U2193" s="91">
        <v>691</v>
      </c>
      <c r="V2193" s="91">
        <v>625</v>
      </c>
      <c r="W2193" s="93">
        <v>0</v>
      </c>
      <c r="X2193" s="146">
        <v>0.47907674487037033</v>
      </c>
      <c r="Y2193" s="21">
        <v>147.56</v>
      </c>
      <c r="Z2193" s="147">
        <v>2098</v>
      </c>
      <c r="AA2193" s="147">
        <v>6756</v>
      </c>
      <c r="AB2193" s="21">
        <v>6</v>
      </c>
      <c r="AC2193" s="21">
        <v>2</v>
      </c>
      <c r="AD2193" s="153">
        <f>VLOOKUP(D2193,'Dados Base'!$B:$K,9,FALSE)*31536000/VLOOKUP($F2193,F:H,MATCH(H2192,F2192:AF2192,0),FALSE)</f>
        <v>444.98516841530943</v>
      </c>
      <c r="AE2193" s="153">
        <f>VLOOKUP(D2193,'Dados Base'!$B:$K,10,FALSE)*31536000/VLOOKUP($F2193,F:H,MATCH(H2192,F2192:AF2192,0),FALSE)</f>
        <v>63.28677950795511</v>
      </c>
      <c r="AF2193" s="148">
        <v>86.24</v>
      </c>
      <c r="AG2193" s="21">
        <v>100</v>
      </c>
      <c r="AH2193" s="148">
        <v>33.31</v>
      </c>
      <c r="AI2193" s="148">
        <v>45.12</v>
      </c>
      <c r="AJ2193" s="148">
        <v>86.96</v>
      </c>
      <c r="AK2193" s="72">
        <f>(SUMIFS('Banco de Indicadores Mun. (2)'!I:I,'Banco de Indicadores Mun. (2)'!B:B,'Banco de Indicadores - Mun. (1)'!B2193,'Banco de Indicadores Mun. (2)'!A:A,'Banco de Indicadores - Mun. (1)'!A2193) / VLOOKUP(D2193,'Dados Base'!$B:$K,8,FALSE)) * 100</f>
        <v>6.1384880952380954</v>
      </c>
      <c r="AL2193" s="72">
        <f>(SUMIFS('Banco de Indicadores Mun. (2)'!I:I,'Banco de Indicadores Mun. (2)'!B:B,'Banco de Indicadores - Mun. (1)'!B2193,'Banco de Indicadores Mun. (2)'!A:A,'Banco de Indicadores - Mun. (1)'!A2193) / VLOOKUP(D2193,'Dados Base'!$B:$K,9,FALSE)) * 100</f>
        <v>2.2917022222222223</v>
      </c>
      <c r="AM2193" s="72">
        <f>(SUMIFS('Banco de Indicadores Mun. (2)'!J:J,'Banco de Indicadores Mun. (2)'!B:B,'Banco de Indicadores - Mun. (1)'!B2193,'Banco de Indicadores Mun. (2)'!A:A,'Banco de Indicadores - Mun. (1)'!A2193) / VLOOKUP(D2193,'Dados Base'!$B:$K,7,FALSE)) * 100</f>
        <v>2.1392692307692305</v>
      </c>
      <c r="AN2193" s="72">
        <f>(SUMIFS('Banco de Indicadores Mun. (2)'!K:K,'Banco de Indicadores Mun. (2)'!B:B,'Banco de Indicadores - Mun. (1)'!B2193,'Banco de Indicadores Mun. (2)'!A:A,'Banco de Indicadores - Mun. (1)'!A2193) / VLOOKUP(D2193,'Dados Base'!$B:$K,10,FALSE)) * 100</f>
        <v>12.637218750000001</v>
      </c>
      <c r="AO2193" s="21"/>
      <c r="AP2193" s="21">
        <v>0</v>
      </c>
      <c r="AQ2193" s="5">
        <v>0</v>
      </c>
      <c r="AR2193" s="9">
        <v>8.4</v>
      </c>
      <c r="AS2193" s="22">
        <v>26</v>
      </c>
      <c r="AT2193" s="22">
        <v>25.479999999999997</v>
      </c>
      <c r="AU2193" s="22">
        <v>23.69550485656201</v>
      </c>
      <c r="AV2193" s="23">
        <v>3.4</v>
      </c>
      <c r="AW2193" s="12">
        <v>4</v>
      </c>
      <c r="AX2193" s="21">
        <v>2</v>
      </c>
      <c r="AY2193" s="116">
        <v>5.7436786527042374</v>
      </c>
    </row>
    <row r="2194" spans="1:51" ht="15.75" x14ac:dyDescent="0.25">
      <c r="A2194" s="144">
        <v>2014</v>
      </c>
      <c r="B2194" s="77" t="s">
        <v>259</v>
      </c>
      <c r="C2194" s="78">
        <v>14</v>
      </c>
      <c r="D2194" s="77">
        <v>3522307</v>
      </c>
      <c r="E2194" s="78">
        <v>352230714</v>
      </c>
      <c r="F2194" s="78" t="str">
        <f t="shared" si="93"/>
        <v>3522307142014</v>
      </c>
      <c r="G2194" s="89">
        <v>1.2203807309050463</v>
      </c>
      <c r="H2194" s="80">
        <f t="shared" si="92"/>
        <v>150668</v>
      </c>
      <c r="I2194" s="94">
        <v>137552</v>
      </c>
      <c r="J2194" s="95">
        <v>13116</v>
      </c>
      <c r="K2194" s="83">
        <f>(H2194)/VLOOKUP(D2194,'Dados Base'!$B:$K,6,FALSE)</f>
        <v>84.074371679835721</v>
      </c>
      <c r="L2194" s="88">
        <f t="shared" si="94"/>
        <v>91.294767302944223</v>
      </c>
      <c r="M2194" s="85">
        <v>3</v>
      </c>
      <c r="N2194" s="92">
        <v>0.76300000000000001</v>
      </c>
      <c r="O2194" s="91">
        <v>507</v>
      </c>
      <c r="P2194" s="91" t="s">
        <v>691</v>
      </c>
      <c r="Q2194" s="91" t="s">
        <v>691</v>
      </c>
      <c r="R2194" s="91" t="s">
        <v>691</v>
      </c>
      <c r="S2194" s="91">
        <v>203</v>
      </c>
      <c r="T2194" s="87" t="s">
        <v>691</v>
      </c>
      <c r="U2194" s="91">
        <v>1540</v>
      </c>
      <c r="V2194" s="91">
        <v>1202</v>
      </c>
      <c r="W2194" s="93">
        <v>0</v>
      </c>
      <c r="X2194" s="146">
        <v>0.47728849690277775</v>
      </c>
      <c r="Y2194" s="21">
        <v>126.98</v>
      </c>
      <c r="Z2194" s="147">
        <v>302</v>
      </c>
      <c r="AA2194" s="147">
        <v>7315</v>
      </c>
      <c r="AB2194" s="21">
        <v>25</v>
      </c>
      <c r="AC2194" s="21">
        <v>4</v>
      </c>
      <c r="AD2194" s="153">
        <f>VLOOKUP(D2194,'Dados Base'!$B:$K,9,FALSE)*31536000/VLOOKUP($F2194,F:H,MATCH(H2193,F2193:AF2193,0),FALSE)</f>
        <v>4062.6659941062467</v>
      </c>
      <c r="AE2194" s="153">
        <f>VLOOKUP(D2194,'Dados Base'!$B:$K,10,FALSE)*31536000/VLOOKUP($F2194,F:H,MATCH(H2193,F2193:AF2193,0),FALSE)</f>
        <v>489.78044442084581</v>
      </c>
      <c r="AF2194" s="148">
        <v>90.93</v>
      </c>
      <c r="AG2194" s="21" t="s">
        <v>692</v>
      </c>
      <c r="AH2194" s="148">
        <v>86.76</v>
      </c>
      <c r="AI2194" s="148">
        <v>37.56</v>
      </c>
      <c r="AJ2194" s="148">
        <v>100</v>
      </c>
      <c r="AK2194" s="72">
        <f>(SUMIFS('Banco de Indicadores Mun. (2)'!I:I,'Banco de Indicadores Mun. (2)'!B:B,'Banco de Indicadores - Mun. (1)'!B2194,'Banco de Indicadores Mun. (2)'!A:A,'Banco de Indicadores - Mun. (1)'!A2194) / VLOOKUP(D2194,'Dados Base'!$B:$K,8,FALSE)) * 100</f>
        <v>12.863271126760569</v>
      </c>
      <c r="AL2194" s="72">
        <f>(SUMIFS('Banco de Indicadores Mun. (2)'!I:I,'Banco de Indicadores Mun. (2)'!B:B,'Banco de Indicadores - Mun. (1)'!B2194,'Banco de Indicadores Mun. (2)'!A:A,'Banco de Indicadores - Mun. (1)'!A2194) / VLOOKUP(D2194,'Dados Base'!$B:$K,9,FALSE)) * 100</f>
        <v>5.6463199381761999</v>
      </c>
      <c r="AM2194" s="72">
        <f>(SUMIFS('Banco de Indicadores Mun. (2)'!J:J,'Banco de Indicadores Mun. (2)'!B:B,'Banco de Indicadores - Mun. (1)'!B2194,'Banco de Indicadores Mun. (2)'!A:A,'Banco de Indicadores - Mun. (1)'!A2194) / VLOOKUP(D2194,'Dados Base'!$B:$K,7,FALSE)) * 100</f>
        <v>15.94469255663431</v>
      </c>
      <c r="AN2194" s="72">
        <f>(SUMIFS('Banco de Indicadores Mun. (2)'!K:K,'Banco de Indicadores Mun. (2)'!B:B,'Banco de Indicadores - Mun. (1)'!B2194,'Banco de Indicadores Mun. (2)'!A:A,'Banco de Indicadores - Mun. (1)'!A2194) / VLOOKUP(D2194,'Dados Base'!$B:$K,10,FALSE)) * 100</f>
        <v>4.7251581196581194</v>
      </c>
      <c r="AO2194" s="21"/>
      <c r="AP2194" s="21">
        <v>0</v>
      </c>
      <c r="AQ2194" s="5">
        <v>1</v>
      </c>
      <c r="AR2194" s="9">
        <v>9.1</v>
      </c>
      <c r="AS2194" s="22">
        <v>91</v>
      </c>
      <c r="AT2194" s="22">
        <v>91</v>
      </c>
      <c r="AU2194" s="22">
        <v>3.9648155441774975</v>
      </c>
      <c r="AV2194" s="23">
        <v>3.32</v>
      </c>
      <c r="AW2194" s="12">
        <v>2</v>
      </c>
      <c r="AX2194" s="21">
        <v>4</v>
      </c>
      <c r="AY2194" s="116">
        <v>66.68090180287119</v>
      </c>
    </row>
    <row r="2195" spans="1:51" ht="15.75" x14ac:dyDescent="0.25">
      <c r="A2195" s="144">
        <v>2014</v>
      </c>
      <c r="B2195" s="77" t="s">
        <v>260</v>
      </c>
      <c r="C2195" s="78">
        <v>14</v>
      </c>
      <c r="D2195" s="77">
        <v>3522406</v>
      </c>
      <c r="E2195" s="78">
        <v>352240614</v>
      </c>
      <c r="F2195" s="78" t="str">
        <f t="shared" si="93"/>
        <v>3522406142014</v>
      </c>
      <c r="G2195" s="89">
        <v>0.4271492870040472</v>
      </c>
      <c r="H2195" s="80">
        <f t="shared" si="92"/>
        <v>89196</v>
      </c>
      <c r="I2195" s="94">
        <v>77942</v>
      </c>
      <c r="J2195" s="95">
        <v>11254</v>
      </c>
      <c r="K2195" s="83">
        <f>(H2195)/VLOOKUP(D2195,'Dados Base'!$B:$K,6,FALSE)</f>
        <v>48.827699466265223</v>
      </c>
      <c r="L2195" s="88">
        <f t="shared" si="94"/>
        <v>87.382842279922869</v>
      </c>
      <c r="M2195" s="85">
        <v>4</v>
      </c>
      <c r="N2195" s="92">
        <v>0.73199999999999998</v>
      </c>
      <c r="O2195" s="91">
        <v>366</v>
      </c>
      <c r="P2195" s="91" t="s">
        <v>691</v>
      </c>
      <c r="Q2195" s="91" t="s">
        <v>691</v>
      </c>
      <c r="R2195" s="91" t="s">
        <v>691</v>
      </c>
      <c r="S2195" s="91">
        <v>125</v>
      </c>
      <c r="T2195" s="87" t="s">
        <v>691</v>
      </c>
      <c r="U2195" s="91">
        <v>1023</v>
      </c>
      <c r="V2195" s="91">
        <v>702</v>
      </c>
      <c r="W2195" s="93">
        <v>0</v>
      </c>
      <c r="X2195" s="146">
        <v>0.23515565304166666</v>
      </c>
      <c r="Y2195" s="21">
        <v>62.21</v>
      </c>
      <c r="Z2195" s="147">
        <v>3335</v>
      </c>
      <c r="AA2195" s="147">
        <v>864</v>
      </c>
      <c r="AB2195" s="21">
        <v>11</v>
      </c>
      <c r="AC2195" s="21">
        <v>0</v>
      </c>
      <c r="AD2195" s="153">
        <f>VLOOKUP(D2195,'Dados Base'!$B:$K,9,FALSE)*31536000/VLOOKUP($F2195,F:H,MATCH(H2194,F2194:AF2194,0),FALSE)</f>
        <v>7247.9483384905152</v>
      </c>
      <c r="AE2195" s="153">
        <f>VLOOKUP(D2195,'Dados Base'!$B:$K,10,FALSE)*31536000/VLOOKUP($F2195,F:H,MATCH(H2194,F2194:AF2194,0),FALSE)</f>
        <v>855.61146239741697</v>
      </c>
      <c r="AF2195" s="148">
        <v>86.61</v>
      </c>
      <c r="AG2195" s="21">
        <v>64.25</v>
      </c>
      <c r="AH2195" s="148">
        <v>74.72</v>
      </c>
      <c r="AI2195" s="148">
        <v>42.9</v>
      </c>
      <c r="AJ2195" s="148">
        <v>100</v>
      </c>
      <c r="AK2195" s="72">
        <f>(SUMIFS('Banco de Indicadores Mun. (2)'!I:I,'Banco de Indicadores Mun. (2)'!B:B,'Banco de Indicadores - Mun. (1)'!B2195,'Banco de Indicadores Mun. (2)'!A:A,'Banco de Indicadores - Mun. (1)'!A2195) / VLOOKUP(D2195,'Dados Base'!$B:$K,8,FALSE)) * 100</f>
        <v>15.540186477644498</v>
      </c>
      <c r="AL2195" s="72">
        <f>(SUMIFS('Banco de Indicadores Mun. (2)'!I:I,'Banco de Indicadores Mun. (2)'!B:B,'Banco de Indicadores - Mun. (1)'!B2195,'Banco de Indicadores Mun. (2)'!A:A,'Banco de Indicadores - Mun. (1)'!A2195) / VLOOKUP(D2195,'Dados Base'!$B:$K,9,FALSE)) * 100</f>
        <v>6.9513907317073205</v>
      </c>
      <c r="AM2195" s="72">
        <f>(SUMIFS('Banco de Indicadores Mun. (2)'!J:J,'Banco de Indicadores Mun. (2)'!B:B,'Banco de Indicadores - Mun. (1)'!B2195,'Banco de Indicadores Mun. (2)'!A:A,'Banco de Indicadores - Mun. (1)'!A2195) / VLOOKUP(D2195,'Dados Base'!$B:$K,7,FALSE)) * 100</f>
        <v>20.792121481481487</v>
      </c>
      <c r="AN2195" s="72">
        <f>(SUMIFS('Banco de Indicadores Mun. (2)'!K:K,'Banco de Indicadores Mun. (2)'!B:B,'Banco de Indicadores - Mun. (1)'!B2195,'Banco de Indicadores Mun. (2)'!A:A,'Banco de Indicadores - Mun. (1)'!A2195) / VLOOKUP(D2195,'Dados Base'!$B:$K,10,FALSE)) * 100</f>
        <v>0.89119421487603312</v>
      </c>
      <c r="AO2195" s="21"/>
      <c r="AP2195" s="21">
        <v>0</v>
      </c>
      <c r="AQ2195" s="5">
        <v>0</v>
      </c>
      <c r="AR2195" s="9">
        <v>7.3</v>
      </c>
      <c r="AS2195" s="22">
        <v>92</v>
      </c>
      <c r="AT2195" s="22">
        <v>89.240000000000009</v>
      </c>
      <c r="AU2195" s="22">
        <v>79.423672302929276</v>
      </c>
      <c r="AV2195" s="23">
        <v>8.5</v>
      </c>
      <c r="AW2195" s="12">
        <v>3</v>
      </c>
      <c r="AX2195" s="21">
        <v>0</v>
      </c>
      <c r="AY2195" s="116">
        <v>179.38853821355366</v>
      </c>
    </row>
    <row r="2196" spans="1:51" ht="15.75" x14ac:dyDescent="0.25">
      <c r="A2196" s="144">
        <v>2014</v>
      </c>
      <c r="B2196" s="77" t="s">
        <v>261</v>
      </c>
      <c r="C2196" s="78">
        <v>6</v>
      </c>
      <c r="D2196" s="77">
        <v>3522505</v>
      </c>
      <c r="E2196" s="78">
        <v>35225056</v>
      </c>
      <c r="F2196" s="78" t="str">
        <f t="shared" si="93"/>
        <v>352250562014</v>
      </c>
      <c r="G2196" s="89">
        <v>1.9424019605220444</v>
      </c>
      <c r="H2196" s="80">
        <f t="shared" si="92"/>
        <v>215034</v>
      </c>
      <c r="I2196" s="94">
        <v>215034</v>
      </c>
      <c r="J2196" s="95">
        <v>0</v>
      </c>
      <c r="K2196" s="83">
        <f>(H2196)/VLOOKUP(D2196,'Dados Base'!$B:$K,6,FALSE)</f>
        <v>2353.9573070607553</v>
      </c>
      <c r="L2196" s="88">
        <f t="shared" si="94"/>
        <v>100</v>
      </c>
      <c r="M2196" s="85">
        <v>2</v>
      </c>
      <c r="N2196" s="92">
        <v>0.73499999999999999</v>
      </c>
      <c r="O2196" s="91">
        <v>9</v>
      </c>
      <c r="P2196" s="91" t="s">
        <v>691</v>
      </c>
      <c r="Q2196" s="91" t="s">
        <v>691</v>
      </c>
      <c r="R2196" s="91" t="s">
        <v>691</v>
      </c>
      <c r="S2196" s="91">
        <v>156</v>
      </c>
      <c r="T2196" s="87" t="s">
        <v>691</v>
      </c>
      <c r="U2196" s="91">
        <v>731</v>
      </c>
      <c r="V2196" s="91">
        <v>604</v>
      </c>
      <c r="W2196" s="93">
        <v>0</v>
      </c>
      <c r="X2196" s="146">
        <v>0.7131761894444445</v>
      </c>
      <c r="Y2196" s="21">
        <v>198.23</v>
      </c>
      <c r="Z2196" s="147">
        <v>2207</v>
      </c>
      <c r="AA2196" s="147">
        <v>9687</v>
      </c>
      <c r="AB2196" s="21">
        <v>7</v>
      </c>
      <c r="AC2196" s="21">
        <v>2</v>
      </c>
      <c r="AD2196" s="153">
        <f>VLOOKUP(D2196,'Dados Base'!$B:$K,9,FALSE)*31536000/VLOOKUP($F2196,F:H,MATCH(H2195,F2195:AF2195,0),FALSE)</f>
        <v>175.98705321019003</v>
      </c>
      <c r="AE2196" s="153">
        <f>VLOOKUP(D2196,'Dados Base'!$B:$K,10,FALSE)*31536000/VLOOKUP($F2196,F:H,MATCH(H2195,F2195:AF2195,0),FALSE)</f>
        <v>26.398057981528503</v>
      </c>
      <c r="AF2196" s="148">
        <v>95.2</v>
      </c>
      <c r="AG2196" s="21">
        <v>100</v>
      </c>
      <c r="AH2196" s="148">
        <v>76.52</v>
      </c>
      <c r="AI2196" s="148">
        <v>50.97</v>
      </c>
      <c r="AJ2196" s="148">
        <v>95.2</v>
      </c>
      <c r="AK2196" s="72">
        <f>(SUMIFS('Banco de Indicadores Mun. (2)'!I:I,'Banco de Indicadores Mun. (2)'!B:B,'Banco de Indicadores - Mun. (1)'!B2196,'Banco de Indicadores Mun. (2)'!A:A,'Banco de Indicadores - Mun. (1)'!A2196) / VLOOKUP(D2196,'Dados Base'!$B:$K,8,FALSE)) * 100</f>
        <v>27.272511111111115</v>
      </c>
      <c r="AL2196" s="72">
        <f>(SUMIFS('Banco de Indicadores Mun. (2)'!I:I,'Banco de Indicadores Mun. (2)'!B:B,'Banco de Indicadores - Mun. (1)'!B2196,'Banco de Indicadores Mun. (2)'!A:A,'Banco de Indicadores - Mun. (1)'!A2196) / VLOOKUP(D2196,'Dados Base'!$B:$K,9,FALSE)) * 100</f>
        <v>10.227191666666668</v>
      </c>
      <c r="AM2196" s="72">
        <f>(SUMIFS('Banco de Indicadores Mun. (2)'!J:J,'Banco de Indicadores Mun. (2)'!B:B,'Banco de Indicadores - Mun. (1)'!B2196,'Banco de Indicadores Mun. (2)'!A:A,'Banco de Indicadores - Mun. (1)'!A2196) / VLOOKUP(D2196,'Dados Base'!$B:$K,7,FALSE)) * 100</f>
        <v>33.003925925925927</v>
      </c>
      <c r="AN2196" s="72">
        <f>(SUMIFS('Banco de Indicadores Mun. (2)'!K:K,'Banco de Indicadores Mun. (2)'!B:B,'Banco de Indicadores - Mun. (1)'!B2196,'Banco de Indicadores Mun. (2)'!A:A,'Banco de Indicadores - Mun. (1)'!A2196) / VLOOKUP(D2196,'Dados Base'!$B:$K,10,FALSE)) * 100</f>
        <v>18.675388888888897</v>
      </c>
      <c r="AO2196" s="21"/>
      <c r="AP2196" s="21">
        <v>0</v>
      </c>
      <c r="AQ2196" s="5">
        <v>1</v>
      </c>
      <c r="AR2196" s="9">
        <v>9.1</v>
      </c>
      <c r="AS2196" s="22">
        <v>57</v>
      </c>
      <c r="AT2196" s="22">
        <v>19.950000000000003</v>
      </c>
      <c r="AU2196" s="22">
        <v>18.555574239112161</v>
      </c>
      <c r="AV2196" s="23">
        <v>3.09</v>
      </c>
      <c r="AW2196" s="12">
        <v>1</v>
      </c>
      <c r="AX2196" s="21">
        <v>2</v>
      </c>
      <c r="AY2196" s="116">
        <v>8.6921114589818611</v>
      </c>
    </row>
    <row r="2197" spans="1:51" ht="15.75" x14ac:dyDescent="0.25">
      <c r="A2197" s="144">
        <v>2014</v>
      </c>
      <c r="B2197" s="77" t="s">
        <v>262</v>
      </c>
      <c r="C2197" s="78">
        <v>9</v>
      </c>
      <c r="D2197" s="77">
        <v>3522604</v>
      </c>
      <c r="E2197" s="78">
        <v>35226049</v>
      </c>
      <c r="F2197" s="78" t="str">
        <f t="shared" si="93"/>
        <v>352260492014</v>
      </c>
      <c r="G2197" s="89">
        <v>0.65101170171752987</v>
      </c>
      <c r="H2197" s="80">
        <f t="shared" si="92"/>
        <v>69967</v>
      </c>
      <c r="I2197" s="94">
        <v>65193</v>
      </c>
      <c r="J2197" s="95">
        <v>4774</v>
      </c>
      <c r="K2197" s="83">
        <f>(H2197)/VLOOKUP(D2197,'Dados Base'!$B:$K,6,FALSE)</f>
        <v>135.20193236714977</v>
      </c>
      <c r="L2197" s="88">
        <f t="shared" si="94"/>
        <v>93.176783340717762</v>
      </c>
      <c r="M2197" s="85">
        <v>1</v>
      </c>
      <c r="N2197" s="92">
        <v>0.76200000000000001</v>
      </c>
      <c r="O2197" s="91">
        <v>208</v>
      </c>
      <c r="P2197" s="91" t="s">
        <v>691</v>
      </c>
      <c r="Q2197" s="91" t="s">
        <v>691</v>
      </c>
      <c r="R2197" s="91" t="s">
        <v>691</v>
      </c>
      <c r="S2197" s="91">
        <v>311</v>
      </c>
      <c r="T2197" s="87" t="s">
        <v>691</v>
      </c>
      <c r="U2197" s="91">
        <v>756</v>
      </c>
      <c r="V2197" s="91">
        <v>616</v>
      </c>
      <c r="W2197" s="93">
        <v>0</v>
      </c>
      <c r="X2197" s="146">
        <v>0.21086976761689816</v>
      </c>
      <c r="Y2197" s="21">
        <v>53.81</v>
      </c>
      <c r="Z2197" s="147">
        <v>2998</v>
      </c>
      <c r="AA2197" s="147">
        <v>634</v>
      </c>
      <c r="AB2197" s="21">
        <v>3</v>
      </c>
      <c r="AC2197" s="21">
        <v>0</v>
      </c>
      <c r="AD2197" s="153">
        <f>VLOOKUP(D2197,'Dados Base'!$B:$K,9,FALSE)*31536000/VLOOKUP($F2197,F:H,MATCH(H2196,F2196:AF2196,0),FALSE)</f>
        <v>3182.1310046164622</v>
      </c>
      <c r="AE2197" s="153">
        <f>VLOOKUP(D2197,'Dados Base'!$B:$K,10,FALSE)*31536000/VLOOKUP($F2197,F:H,MATCH(H2196,F2196:AF2196,0),FALSE)</f>
        <v>378.61048780139203</v>
      </c>
      <c r="AF2197" s="148">
        <v>99.01</v>
      </c>
      <c r="AG2197" s="21" t="s">
        <v>692</v>
      </c>
      <c r="AH2197" s="148">
        <v>99.01</v>
      </c>
      <c r="AI2197" s="148">
        <v>40.39</v>
      </c>
      <c r="AJ2197" s="148">
        <v>99.02</v>
      </c>
      <c r="AK2197" s="72">
        <f>(SUMIFS('Banco de Indicadores Mun. (2)'!I:I,'Banco de Indicadores Mun. (2)'!B:B,'Banco de Indicadores - Mun. (1)'!B2197,'Banco de Indicadores Mun. (2)'!A:A,'Banco de Indicadores - Mun. (1)'!A2197) / VLOOKUP(D2197,'Dados Base'!$B:$K,8,FALSE)) * 100</f>
        <v>10.205894117647061</v>
      </c>
      <c r="AL2197" s="72">
        <f>(SUMIFS('Banco de Indicadores Mun. (2)'!I:I,'Banco de Indicadores Mun. (2)'!B:B,'Banco de Indicadores - Mun. (1)'!B2197,'Banco de Indicadores Mun. (2)'!A:A,'Banco de Indicadores - Mun. (1)'!A2197) / VLOOKUP(D2197,'Dados Base'!$B:$K,9,FALSE)) * 100</f>
        <v>3.6862648725212472</v>
      </c>
      <c r="AM2197" s="72">
        <f>(SUMIFS('Banco de Indicadores Mun. (2)'!J:J,'Banco de Indicadores Mun. (2)'!B:B,'Banco de Indicadores - Mun. (1)'!B2197,'Banco de Indicadores Mun. (2)'!A:A,'Banco de Indicadores - Mun. (1)'!A2197) / VLOOKUP(D2197,'Dados Base'!$B:$K,7,FALSE)) * 100</f>
        <v>12.547701754385967</v>
      </c>
      <c r="AN2197" s="72">
        <f>(SUMIFS('Banco de Indicadores Mun. (2)'!K:K,'Banco de Indicadores Mun. (2)'!B:B,'Banco de Indicadores - Mun. (1)'!B2197,'Banco de Indicadores Mun. (2)'!A:A,'Banco de Indicadores - Mun. (1)'!A2197) / VLOOKUP(D2197,'Dados Base'!$B:$K,10,FALSE)) * 100</f>
        <v>5.4386428571428587</v>
      </c>
      <c r="AO2197" s="21"/>
      <c r="AP2197" s="21">
        <v>0</v>
      </c>
      <c r="AQ2197" s="5">
        <v>1</v>
      </c>
      <c r="AR2197" s="9">
        <v>7.3</v>
      </c>
      <c r="AS2197" s="22">
        <v>100</v>
      </c>
      <c r="AT2197" s="22">
        <v>100</v>
      </c>
      <c r="AU2197" s="22">
        <v>82.544052863436121</v>
      </c>
      <c r="AV2197" s="23">
        <v>9.6999999999999993</v>
      </c>
      <c r="AW2197" s="12">
        <v>0</v>
      </c>
      <c r="AX2197" s="21">
        <v>0</v>
      </c>
      <c r="AY2197" s="116">
        <v>132.74837012171903</v>
      </c>
    </row>
    <row r="2198" spans="1:51" ht="15.75" x14ac:dyDescent="0.25">
      <c r="A2198" s="144">
        <v>2014</v>
      </c>
      <c r="B2198" s="77" t="s">
        <v>263</v>
      </c>
      <c r="C2198" s="78">
        <v>11</v>
      </c>
      <c r="D2198" s="77">
        <v>3522653</v>
      </c>
      <c r="E2198" s="78">
        <v>352265311</v>
      </c>
      <c r="F2198" s="78" t="str">
        <f t="shared" si="93"/>
        <v>3522653112014</v>
      </c>
      <c r="G2198" s="89">
        <v>0.65624312557286402</v>
      </c>
      <c r="H2198" s="80">
        <f t="shared" si="92"/>
        <v>3980</v>
      </c>
      <c r="I2198" s="94">
        <v>1982</v>
      </c>
      <c r="J2198" s="95">
        <v>1998</v>
      </c>
      <c r="K2198" s="83">
        <f>(H2198)/VLOOKUP(D2198,'Dados Base'!$B:$K,6,FALSE)</f>
        <v>9.7954763604144617</v>
      </c>
      <c r="L2198" s="88">
        <f t="shared" si="94"/>
        <v>49.798994974874375</v>
      </c>
      <c r="M2198" s="85">
        <v>5</v>
      </c>
      <c r="N2198" s="92">
        <v>0.66100000000000003</v>
      </c>
      <c r="O2198" s="91">
        <v>38</v>
      </c>
      <c r="P2198" s="91" t="s">
        <v>691</v>
      </c>
      <c r="Q2198" s="91" t="s">
        <v>691</v>
      </c>
      <c r="R2198" s="91" t="s">
        <v>691</v>
      </c>
      <c r="S2198" s="91" t="s">
        <v>693</v>
      </c>
      <c r="T2198" s="87" t="s">
        <v>691</v>
      </c>
      <c r="U2198" s="91">
        <v>22</v>
      </c>
      <c r="V2198" s="91">
        <v>9</v>
      </c>
      <c r="W2198" s="93">
        <v>0</v>
      </c>
      <c r="X2198" s="146">
        <v>5.8622083333333339E-3</v>
      </c>
      <c r="Y2198" s="21">
        <v>1.4</v>
      </c>
      <c r="Z2198" s="147">
        <v>42</v>
      </c>
      <c r="AA2198" s="147">
        <v>66</v>
      </c>
      <c r="AB2198" s="21">
        <v>0</v>
      </c>
      <c r="AC2198" s="21">
        <v>0</v>
      </c>
      <c r="AD2198" s="153">
        <f>VLOOKUP(D2198,'Dados Base'!$B:$K,9,FALSE)*31536000/VLOOKUP($F2198,F:H,MATCH(H2197,F2197:AF2197,0),FALSE)</f>
        <v>96113.487437185933</v>
      </c>
      <c r="AE2198" s="153">
        <f>VLOOKUP(D2198,'Dados Base'!$B:$K,10,FALSE)*31536000/VLOOKUP($F2198,F:H,MATCH(H2197,F2197:AF2197,0),FALSE)</f>
        <v>12360.844221105528</v>
      </c>
      <c r="AF2198" s="148">
        <v>56.56</v>
      </c>
      <c r="AG2198" s="21">
        <v>99.32</v>
      </c>
      <c r="AH2198" s="148">
        <v>40.299999999999997</v>
      </c>
      <c r="AI2198" s="148">
        <v>35.340000000000003</v>
      </c>
      <c r="AJ2198" s="148">
        <v>100</v>
      </c>
      <c r="AK2198" s="72">
        <f>(SUMIFS('Banco de Indicadores Mun. (2)'!I:I,'Banco de Indicadores Mun. (2)'!B:B,'Banco de Indicadores - Mun. (1)'!B2198,'Banco de Indicadores Mun. (2)'!A:A,'Banco de Indicadores - Mun. (1)'!A2198) / VLOOKUP(D2198,'Dados Base'!$B:$K,8,FALSE)) * 100</f>
        <v>0.11075236294896031</v>
      </c>
      <c r="AL2198" s="72">
        <f>(SUMIFS('Banco de Indicadores Mun. (2)'!I:I,'Banco de Indicadores Mun. (2)'!B:B,'Banco de Indicadores - Mun. (1)'!B2198,'Banco de Indicadores Mun. (2)'!A:A,'Banco de Indicadores - Mun. (1)'!A2198) / VLOOKUP(D2198,'Dados Base'!$B:$K,9,FALSE)) * 100</f>
        <v>4.8300082440230825E-2</v>
      </c>
      <c r="AM2198" s="72">
        <f>(SUMIFS('Banco de Indicadores Mun. (2)'!J:J,'Banco de Indicadores Mun. (2)'!B:B,'Banco de Indicadores - Mun. (1)'!B2198,'Banco de Indicadores Mun. (2)'!A:A,'Banco de Indicadores - Mun. (1)'!A2198) / VLOOKUP(D2198,'Dados Base'!$B:$K,7,FALSE)) * 100</f>
        <v>3.7235924932975874E-2</v>
      </c>
      <c r="AN2198" s="72">
        <f>(SUMIFS('Banco de Indicadores Mun. (2)'!K:K,'Banco de Indicadores Mun. (2)'!B:B,'Banco de Indicadores - Mun. (1)'!B2198,'Banco de Indicadores Mun. (2)'!A:A,'Banco de Indicadores - Mun. (1)'!A2198) / VLOOKUP(D2198,'Dados Base'!$B:$K,10,FALSE)) * 100</f>
        <v>0.28653205128205123</v>
      </c>
      <c r="AO2198" s="21"/>
      <c r="AP2198" s="21">
        <v>0</v>
      </c>
      <c r="AQ2198" s="5">
        <v>0</v>
      </c>
      <c r="AR2198" s="9">
        <v>7.9</v>
      </c>
      <c r="AS2198" s="22">
        <v>59</v>
      </c>
      <c r="AT2198" s="22">
        <v>59</v>
      </c>
      <c r="AU2198" s="22">
        <v>38.888888888888886</v>
      </c>
      <c r="AV2198" s="23">
        <v>5.22</v>
      </c>
      <c r="AW2198" s="12">
        <v>0</v>
      </c>
      <c r="AX2198" s="21">
        <v>0</v>
      </c>
      <c r="AY2198" s="116">
        <v>101.4936902487885</v>
      </c>
    </row>
    <row r="2199" spans="1:51" ht="15.75" x14ac:dyDescent="0.25">
      <c r="A2199" s="144">
        <v>2014</v>
      </c>
      <c r="B2199" s="77" t="s">
        <v>264</v>
      </c>
      <c r="C2199" s="78">
        <v>16</v>
      </c>
      <c r="D2199" s="77">
        <v>3522703</v>
      </c>
      <c r="E2199" s="78">
        <v>352270316</v>
      </c>
      <c r="F2199" s="78" t="str">
        <f t="shared" si="93"/>
        <v>3522703162014</v>
      </c>
      <c r="G2199" s="89">
        <v>0.47616938775125739</v>
      </c>
      <c r="H2199" s="80">
        <f t="shared" si="92"/>
        <v>40674</v>
      </c>
      <c r="I2199" s="94">
        <v>37487</v>
      </c>
      <c r="J2199" s="95">
        <v>3187</v>
      </c>
      <c r="K2199" s="83">
        <f>(H2199)/VLOOKUP(D2199,'Dados Base'!$B:$K,6,FALSE)</f>
        <v>40.79107037196755</v>
      </c>
      <c r="L2199" s="88">
        <f t="shared" si="94"/>
        <v>92.1645277081182</v>
      </c>
      <c r="M2199" s="85">
        <v>3</v>
      </c>
      <c r="N2199" s="92">
        <v>0.74399999999999999</v>
      </c>
      <c r="O2199" s="91">
        <v>405</v>
      </c>
      <c r="P2199" s="91" t="s">
        <v>691</v>
      </c>
      <c r="Q2199" s="91" t="s">
        <v>691</v>
      </c>
      <c r="R2199" s="91" t="s">
        <v>691</v>
      </c>
      <c r="S2199" s="91">
        <v>151</v>
      </c>
      <c r="T2199" s="87" t="s">
        <v>691</v>
      </c>
      <c r="U2199" s="91">
        <v>537</v>
      </c>
      <c r="V2199" s="91">
        <v>331</v>
      </c>
      <c r="W2199" s="93">
        <v>0</v>
      </c>
      <c r="X2199" s="146">
        <v>0.10673737928472223</v>
      </c>
      <c r="Y2199" s="21">
        <v>30.57</v>
      </c>
      <c r="Z2199" s="147">
        <v>1837</v>
      </c>
      <c r="AA2199" s="147">
        <v>227</v>
      </c>
      <c r="AB2199" s="21">
        <v>3</v>
      </c>
      <c r="AC2199" s="21">
        <v>0</v>
      </c>
      <c r="AD2199" s="153">
        <f>VLOOKUP(D2199,'Dados Base'!$B:$K,9,FALSE)*31536000/VLOOKUP($F2199,F:H,MATCH(H2198,F2198:AF2198,0),FALSE)</f>
        <v>5683.2099129665139</v>
      </c>
      <c r="AE2199" s="153">
        <f>VLOOKUP(D2199,'Dados Base'!$B:$K,10,FALSE)*31536000/VLOOKUP($F2199,F:H,MATCH(H2198,F2198:AF2198,0),FALSE)</f>
        <v>519.474848797758</v>
      </c>
      <c r="AF2199" s="148">
        <v>86.21</v>
      </c>
      <c r="AG2199" s="21">
        <v>90.7</v>
      </c>
      <c r="AH2199" s="148">
        <v>86.21</v>
      </c>
      <c r="AI2199" s="148">
        <v>8.56</v>
      </c>
      <c r="AJ2199" s="148">
        <v>95.05</v>
      </c>
      <c r="AK2199" s="72">
        <f>(SUMIFS('Banco de Indicadores Mun. (2)'!I:I,'Banco de Indicadores Mun. (2)'!B:B,'Banco de Indicadores - Mun. (1)'!B2199,'Banco de Indicadores Mun. (2)'!A:A,'Banco de Indicadores - Mun. (1)'!A2199) / VLOOKUP(D2199,'Dados Base'!$B:$K,8,FALSE)) * 100</f>
        <v>24.459220735785951</v>
      </c>
      <c r="AL2199" s="72">
        <f>(SUMIFS('Banco de Indicadores Mun. (2)'!I:I,'Banco de Indicadores Mun. (2)'!B:B,'Banco de Indicadores - Mun. (1)'!B2199,'Banco de Indicadores Mun. (2)'!A:A,'Banco de Indicadores - Mun. (1)'!A2199) / VLOOKUP(D2199,'Dados Base'!$B:$K,9,FALSE)) * 100</f>
        <v>9.9772264665757149</v>
      </c>
      <c r="AM2199" s="72">
        <f>(SUMIFS('Banco de Indicadores Mun. (2)'!J:J,'Banco de Indicadores Mun. (2)'!B:B,'Banco de Indicadores - Mun. (1)'!B2199,'Banco de Indicadores Mun. (2)'!A:A,'Banco de Indicadores - Mun. (1)'!A2199) / VLOOKUP(D2199,'Dados Base'!$B:$K,7,FALSE)) * 100</f>
        <v>18.40284051724139</v>
      </c>
      <c r="AN2199" s="72">
        <f>(SUMIFS('Banco de Indicadores Mun. (2)'!K:K,'Banco de Indicadores Mun. (2)'!B:B,'Banco de Indicadores - Mun. (1)'!B2199,'Banco de Indicadores Mun. (2)'!A:A,'Banco de Indicadores - Mun. (1)'!A2199) / VLOOKUP(D2199,'Dados Base'!$B:$K,10,FALSE)) * 100</f>
        <v>45.43056716417906</v>
      </c>
      <c r="AO2199" s="21"/>
      <c r="AP2199" s="21">
        <v>0</v>
      </c>
      <c r="AQ2199" s="5">
        <v>0</v>
      </c>
      <c r="AR2199" s="9">
        <v>5.6</v>
      </c>
      <c r="AS2199" s="22">
        <v>100</v>
      </c>
      <c r="AT2199" s="22">
        <v>100</v>
      </c>
      <c r="AU2199" s="22">
        <v>89.001937984496124</v>
      </c>
      <c r="AV2199" s="23">
        <v>9.8000000000000007</v>
      </c>
      <c r="AW2199" s="12">
        <v>1</v>
      </c>
      <c r="AX2199" s="21">
        <v>0</v>
      </c>
      <c r="AY2199" s="116">
        <v>131.04369223027405</v>
      </c>
    </row>
    <row r="2200" spans="1:51" ht="15.75" x14ac:dyDescent="0.25">
      <c r="A2200" s="144">
        <v>2014</v>
      </c>
      <c r="B2200" s="77" t="s">
        <v>265</v>
      </c>
      <c r="C2200" s="78">
        <v>14</v>
      </c>
      <c r="D2200" s="77">
        <v>3522802</v>
      </c>
      <c r="E2200" s="78">
        <v>352280214</v>
      </c>
      <c r="F2200" s="78" t="str">
        <f t="shared" si="93"/>
        <v>3522802142014</v>
      </c>
      <c r="G2200" s="89">
        <v>5.9830382641101743E-2</v>
      </c>
      <c r="H2200" s="80">
        <f t="shared" si="92"/>
        <v>14589</v>
      </c>
      <c r="I2200" s="94">
        <v>11406</v>
      </c>
      <c r="J2200" s="95">
        <v>3183</v>
      </c>
      <c r="K2200" s="83">
        <f>(H2200)/VLOOKUP(D2200,'Dados Base'!$B:$K,6,FALSE)</f>
        <v>28.733209910584158</v>
      </c>
      <c r="L2200" s="88">
        <f t="shared" si="94"/>
        <v>78.182192062512854</v>
      </c>
      <c r="M2200" s="85">
        <v>4</v>
      </c>
      <c r="N2200" s="92">
        <v>0.71899999999999997</v>
      </c>
      <c r="O2200" s="91">
        <v>53</v>
      </c>
      <c r="P2200" s="91" t="s">
        <v>691</v>
      </c>
      <c r="Q2200" s="91" t="s">
        <v>691</v>
      </c>
      <c r="R2200" s="91" t="s">
        <v>691</v>
      </c>
      <c r="S2200" s="91">
        <v>18</v>
      </c>
      <c r="T2200" s="87" t="s">
        <v>691</v>
      </c>
      <c r="U2200" s="91">
        <v>143</v>
      </c>
      <c r="V2200" s="91">
        <v>82</v>
      </c>
      <c r="W2200" s="93">
        <v>17.16</v>
      </c>
      <c r="X2200" s="146">
        <v>3.6272981916666669E-2</v>
      </c>
      <c r="Y2200" s="21">
        <v>8.01</v>
      </c>
      <c r="Z2200" s="147">
        <v>473</v>
      </c>
      <c r="AA2200" s="147">
        <v>145</v>
      </c>
      <c r="AB2200" s="21">
        <v>3</v>
      </c>
      <c r="AC2200" s="21">
        <v>0</v>
      </c>
      <c r="AD2200" s="153">
        <f>VLOOKUP(D2200,'Dados Base'!$B:$K,9,FALSE)*31536000/VLOOKUP($F2200,F:H,MATCH(H2199,F2199:AF2199,0),FALSE)</f>
        <v>12126.736582356571</v>
      </c>
      <c r="AE2200" s="153">
        <f>VLOOKUP(D2200,'Dados Base'!$B:$K,10,FALSE)*31536000/VLOOKUP($F2200,F:H,MATCH(H2199,F2199:AF2199,0),FALSE)</f>
        <v>1426.6748920419486</v>
      </c>
      <c r="AF2200" s="148">
        <v>81.680000000000007</v>
      </c>
      <c r="AG2200" s="21">
        <v>100</v>
      </c>
      <c r="AH2200" s="148">
        <v>69.349999999999994</v>
      </c>
      <c r="AI2200" s="148">
        <v>20.23</v>
      </c>
      <c r="AJ2200" s="148">
        <v>100</v>
      </c>
      <c r="AK2200" s="72">
        <f>(SUMIFS('Banco de Indicadores Mun. (2)'!I:I,'Banco de Indicadores Mun. (2)'!B:B,'Banco de Indicadores - Mun. (1)'!B2200,'Banco de Indicadores Mun. (2)'!A:A,'Banco de Indicadores - Mun. (1)'!A2200) / VLOOKUP(D2200,'Dados Base'!$B:$K,8,FALSE)) * 100</f>
        <v>6.7027888446215158</v>
      </c>
      <c r="AL2200" s="72">
        <f>(SUMIFS('Banco de Indicadores Mun. (2)'!I:I,'Banco de Indicadores Mun. (2)'!B:B,'Banco de Indicadores - Mun. (1)'!B2200,'Banco de Indicadores Mun. (2)'!A:A,'Banco de Indicadores - Mun. (1)'!A2200) / VLOOKUP(D2200,'Dados Base'!$B:$K,9,FALSE)) * 100</f>
        <v>2.998930481283423</v>
      </c>
      <c r="AM2200" s="72">
        <f>(SUMIFS('Banco de Indicadores Mun. (2)'!J:J,'Banco de Indicadores Mun. (2)'!B:B,'Banco de Indicadores - Mun. (1)'!B2200,'Banco de Indicadores Mun. (2)'!A:A,'Banco de Indicadores - Mun. (1)'!A2200) / VLOOKUP(D2200,'Dados Base'!$B:$K,7,FALSE)) * 100</f>
        <v>8.973524324324325</v>
      </c>
      <c r="AN2200" s="72">
        <f>(SUMIFS('Banco de Indicadores Mun. (2)'!K:K,'Banco de Indicadores Mun. (2)'!B:B,'Banco de Indicadores - Mun. (1)'!B2200,'Banco de Indicadores Mun. (2)'!A:A,'Banco de Indicadores - Mun. (1)'!A2200) / VLOOKUP(D2200,'Dados Base'!$B:$K,10,FALSE)) * 100</f>
        <v>0.33784848484848501</v>
      </c>
      <c r="AO2200" s="21"/>
      <c r="AP2200" s="21">
        <v>0</v>
      </c>
      <c r="AQ2200" s="5">
        <v>0</v>
      </c>
      <c r="AR2200" s="9">
        <v>7.5</v>
      </c>
      <c r="AS2200" s="22">
        <v>86</v>
      </c>
      <c r="AT2200" s="22">
        <v>86</v>
      </c>
      <c r="AU2200" s="22">
        <v>76.537216828478961</v>
      </c>
      <c r="AV2200" s="23">
        <v>8.07</v>
      </c>
      <c r="AW2200" s="12">
        <v>1</v>
      </c>
      <c r="AX2200" s="21">
        <v>0</v>
      </c>
      <c r="AY2200" s="116">
        <v>121.50896010821901</v>
      </c>
    </row>
    <row r="2201" spans="1:51" ht="15.75" x14ac:dyDescent="0.25">
      <c r="A2201" s="144">
        <v>2014</v>
      </c>
      <c r="B2201" s="77" t="s">
        <v>266</v>
      </c>
      <c r="C2201" s="78">
        <v>13</v>
      </c>
      <c r="D2201" s="77">
        <v>3522901</v>
      </c>
      <c r="E2201" s="78">
        <v>352290113</v>
      </c>
      <c r="F2201" s="78" t="str">
        <f t="shared" si="93"/>
        <v>3522901132014</v>
      </c>
      <c r="G2201" s="89">
        <v>1.4791223202445414</v>
      </c>
      <c r="H2201" s="80">
        <f t="shared" si="92"/>
        <v>12837</v>
      </c>
      <c r="I2201" s="94">
        <v>12358</v>
      </c>
      <c r="J2201" s="95">
        <v>479</v>
      </c>
      <c r="K2201" s="83">
        <f>(H2201)/VLOOKUP(D2201,'Dados Base'!$B:$K,6,FALSE)</f>
        <v>91.909500966564053</v>
      </c>
      <c r="L2201" s="88">
        <f t="shared" si="94"/>
        <v>96.268598582223262</v>
      </c>
      <c r="M2201" s="85">
        <v>4</v>
      </c>
      <c r="N2201" s="92">
        <v>0.72499999999999998</v>
      </c>
      <c r="O2201" s="91">
        <v>36</v>
      </c>
      <c r="P2201" s="91" t="s">
        <v>691</v>
      </c>
      <c r="Q2201" s="91" t="s">
        <v>691</v>
      </c>
      <c r="R2201" s="91" t="s">
        <v>691</v>
      </c>
      <c r="S2201" s="91">
        <v>37</v>
      </c>
      <c r="T2201" s="87" t="s">
        <v>691</v>
      </c>
      <c r="U2201" s="91">
        <v>90</v>
      </c>
      <c r="V2201" s="91">
        <v>110</v>
      </c>
      <c r="W2201" s="93">
        <v>12.27</v>
      </c>
      <c r="X2201" s="146">
        <v>3.0803817446369147E-2</v>
      </c>
      <c r="Y2201" s="21">
        <v>8.81</v>
      </c>
      <c r="Z2201" s="147">
        <v>0</v>
      </c>
      <c r="AA2201" s="147">
        <v>680</v>
      </c>
      <c r="AB2201" s="21">
        <v>1</v>
      </c>
      <c r="AC2201" s="21">
        <v>0</v>
      </c>
      <c r="AD2201" s="153">
        <f>VLOOKUP(D2201,'Dados Base'!$B:$K,9,FALSE)*31536000/VLOOKUP($F2201,F:H,MATCH(H2200,F2200:AF2200,0),FALSE)</f>
        <v>2825.1460621640572</v>
      </c>
      <c r="AE2201" s="153">
        <f>VLOOKUP(D2201,'Dados Base'!$B:$K,10,FALSE)*31536000/VLOOKUP($F2201,F:H,MATCH(H2200,F2200:AF2200,0),FALSE)</f>
        <v>294.7978499649451</v>
      </c>
      <c r="AF2201" s="148" t="s">
        <v>692</v>
      </c>
      <c r="AG2201" s="21">
        <v>100</v>
      </c>
      <c r="AH2201" s="148" t="s">
        <v>692</v>
      </c>
      <c r="AI2201" s="148" t="s">
        <v>692</v>
      </c>
      <c r="AJ2201" s="148" t="s">
        <v>692</v>
      </c>
      <c r="AK2201" s="72">
        <f>(SUMIFS('Banco de Indicadores Mun. (2)'!I:I,'Banco de Indicadores Mun. (2)'!B:B,'Banco de Indicadores - Mun. (1)'!B2201,'Banco de Indicadores Mun. (2)'!A:A,'Banco de Indicadores - Mun. (1)'!A2201) / VLOOKUP(D2201,'Dados Base'!$B:$K,8,FALSE)) * 100</f>
        <v>2.2106333333333335</v>
      </c>
      <c r="AL2201" s="72">
        <f>(SUMIFS('Banco de Indicadores Mun. (2)'!I:I,'Banco de Indicadores Mun. (2)'!B:B,'Banco de Indicadores - Mun. (1)'!B2201,'Banco de Indicadores Mun. (2)'!A:A,'Banco de Indicadores - Mun. (1)'!A2201) / VLOOKUP(D2201,'Dados Base'!$B:$K,9,FALSE)) * 100</f>
        <v>1.1533739130434784</v>
      </c>
      <c r="AM2201" s="72">
        <f>(SUMIFS('Banco de Indicadores Mun. (2)'!J:J,'Banco de Indicadores Mun. (2)'!B:B,'Banco de Indicadores - Mun. (1)'!B2201,'Banco de Indicadores Mun. (2)'!A:A,'Banco de Indicadores - Mun. (1)'!A2201) / VLOOKUP(D2201,'Dados Base'!$B:$K,7,FALSE)) * 100</f>
        <v>0</v>
      </c>
      <c r="AN2201" s="72">
        <f>(SUMIFS('Banco de Indicadores Mun. (2)'!K:K,'Banco de Indicadores Mun. (2)'!B:B,'Banco de Indicadores - Mun. (1)'!B2201,'Banco de Indicadores Mun. (2)'!A:A,'Banco de Indicadores - Mun. (1)'!A2201) / VLOOKUP(D2201,'Dados Base'!$B:$K,10,FALSE)) * 100</f>
        <v>11.053166666666668</v>
      </c>
      <c r="AO2201" s="21"/>
      <c r="AP2201" s="21">
        <v>0</v>
      </c>
      <c r="AQ2201" s="5">
        <v>0</v>
      </c>
      <c r="AR2201" s="9">
        <v>9.1</v>
      </c>
      <c r="AS2201" s="22">
        <v>87</v>
      </c>
      <c r="AT2201" s="22">
        <v>0</v>
      </c>
      <c r="AU2201" s="22">
        <v>0</v>
      </c>
      <c r="AV2201" s="23">
        <v>1.31</v>
      </c>
      <c r="AW2201" s="12">
        <v>1</v>
      </c>
      <c r="AX2201" s="21">
        <v>0</v>
      </c>
      <c r="AY2201" s="116">
        <v>74.858776094025998</v>
      </c>
    </row>
    <row r="2202" spans="1:51" ht="15.75" x14ac:dyDescent="0.25">
      <c r="A2202" s="144">
        <v>2014</v>
      </c>
      <c r="B2202" s="77" t="s">
        <v>267</v>
      </c>
      <c r="C2202" s="78">
        <v>19</v>
      </c>
      <c r="D2202" s="77">
        <v>3523008</v>
      </c>
      <c r="E2202" s="78">
        <v>352300819</v>
      </c>
      <c r="F2202" s="78" t="str">
        <f t="shared" si="93"/>
        <v>3523008192014</v>
      </c>
      <c r="G2202" s="89">
        <v>1.3300582628324786</v>
      </c>
      <c r="H2202" s="80">
        <f t="shared" si="92"/>
        <v>4581</v>
      </c>
      <c r="I2202" s="94">
        <v>3661</v>
      </c>
      <c r="J2202" s="95">
        <v>920</v>
      </c>
      <c r="K2202" s="83">
        <f>(H2202)/VLOOKUP(D2202,'Dados Base'!$B:$K,6,FALSE)</f>
        <v>14.9087122075048</v>
      </c>
      <c r="L2202" s="88">
        <f t="shared" si="94"/>
        <v>79.917048679327664</v>
      </c>
      <c r="M2202" s="85">
        <v>4</v>
      </c>
      <c r="N2202" s="92">
        <v>0.72</v>
      </c>
      <c r="O2202" s="91">
        <v>25</v>
      </c>
      <c r="P2202" s="91" t="s">
        <v>691</v>
      </c>
      <c r="Q2202" s="91" t="s">
        <v>691</v>
      </c>
      <c r="R2202" s="91" t="s">
        <v>691</v>
      </c>
      <c r="S2202" s="91">
        <v>1</v>
      </c>
      <c r="T2202" s="87" t="s">
        <v>691</v>
      </c>
      <c r="U2202" s="91">
        <v>19</v>
      </c>
      <c r="V2202" s="91">
        <v>19</v>
      </c>
      <c r="W2202" s="93">
        <v>49.18</v>
      </c>
      <c r="X2202" s="146">
        <v>9.5556796875000006E-3</v>
      </c>
      <c r="Y2202" s="21">
        <v>2.61</v>
      </c>
      <c r="Z2202" s="147">
        <v>113</v>
      </c>
      <c r="AA2202" s="147">
        <v>89</v>
      </c>
      <c r="AB2202" s="21">
        <v>0</v>
      </c>
      <c r="AC2202" s="21">
        <v>0</v>
      </c>
      <c r="AD2202" s="153">
        <f>VLOOKUP(D2202,'Dados Base'!$B:$K,9,FALSE)*31536000/VLOOKUP($F2202,F:H,MATCH(H2201,F2201:AF2201,0),FALSE)</f>
        <v>15282.671905697445</v>
      </c>
      <c r="AE2202" s="153">
        <f>VLOOKUP(D2202,'Dados Base'!$B:$K,10,FALSE)*31536000/VLOOKUP($F2202,F:H,MATCH(H2201,F2201:AF2201,0),FALSE)</f>
        <v>1307.9764243614927</v>
      </c>
      <c r="AF2202" s="148">
        <v>80.099999999999994</v>
      </c>
      <c r="AG2202" s="21">
        <v>92.64</v>
      </c>
      <c r="AH2202" s="148">
        <v>64.12</v>
      </c>
      <c r="AI2202" s="148">
        <v>75.19</v>
      </c>
      <c r="AJ2202" s="148">
        <v>99.04</v>
      </c>
      <c r="AK2202" s="72">
        <f>(SUMIFS('Banco de Indicadores Mun. (2)'!I:I,'Banco de Indicadores Mun. (2)'!B:B,'Banco de Indicadores - Mun. (1)'!B2202,'Banco de Indicadores Mun. (2)'!A:A,'Banco de Indicadores - Mun. (1)'!A2202) / VLOOKUP(D2202,'Dados Base'!$B:$K,8,FALSE)) * 100</f>
        <v>2.7636478873239438</v>
      </c>
      <c r="AL2202" s="72">
        <f>(SUMIFS('Banco de Indicadores Mun. (2)'!I:I,'Banco de Indicadores Mun. (2)'!B:B,'Banco de Indicadores - Mun. (1)'!B2202,'Banco de Indicadores Mun. (2)'!A:A,'Banco de Indicadores - Mun. (1)'!A2202) / VLOOKUP(D2202,'Dados Base'!$B:$K,9,FALSE)) * 100</f>
        <v>0.88386936936936922</v>
      </c>
      <c r="AM2202" s="72">
        <f>(SUMIFS('Banco de Indicadores Mun. (2)'!J:J,'Banco de Indicadores Mun. (2)'!B:B,'Banco de Indicadores - Mun. (1)'!B2202,'Banco de Indicadores Mun. (2)'!A:A,'Banco de Indicadores - Mun. (1)'!A2202) / VLOOKUP(D2202,'Dados Base'!$B:$K,7,FALSE)) * 100</f>
        <v>3.4613846153846155</v>
      </c>
      <c r="AN2202" s="72">
        <f>(SUMIFS('Banco de Indicadores Mun. (2)'!K:K,'Banco de Indicadores Mun. (2)'!B:B,'Banco de Indicadores - Mun. (1)'!B2202,'Banco de Indicadores Mun. (2)'!A:A,'Banco de Indicadores - Mun. (1)'!A2202) / VLOOKUP(D2202,'Dados Base'!$B:$K,10,FALSE)) * 100</f>
        <v>0.85405263157894762</v>
      </c>
      <c r="AO2202" s="21"/>
      <c r="AP2202" s="21">
        <v>0</v>
      </c>
      <c r="AQ2202" s="5">
        <v>0</v>
      </c>
      <c r="AR2202" s="9">
        <v>8.1999999999999993</v>
      </c>
      <c r="AS2202" s="22">
        <v>80</v>
      </c>
      <c r="AT2202" s="22">
        <v>80</v>
      </c>
      <c r="AU2202" s="22">
        <v>55.940594059405939</v>
      </c>
      <c r="AV2202" s="23">
        <v>6.84</v>
      </c>
      <c r="AW2202" s="12">
        <v>0</v>
      </c>
      <c r="AX2202" s="21">
        <v>0</v>
      </c>
      <c r="AY2202" s="116">
        <v>16.629283680413234</v>
      </c>
    </row>
    <row r="2203" spans="1:51" ht="15.75" x14ac:dyDescent="0.25">
      <c r="A2203" s="144">
        <v>2014</v>
      </c>
      <c r="B2203" s="77" t="s">
        <v>268</v>
      </c>
      <c r="C2203" s="78">
        <v>6</v>
      </c>
      <c r="D2203" s="77">
        <v>3523107</v>
      </c>
      <c r="E2203" s="78">
        <v>35231076</v>
      </c>
      <c r="F2203" s="78" t="str">
        <f t="shared" si="93"/>
        <v>352310762014</v>
      </c>
      <c r="G2203" s="89">
        <v>1.5338697490457465</v>
      </c>
      <c r="H2203" s="80">
        <f t="shared" si="92"/>
        <v>340751</v>
      </c>
      <c r="I2203" s="94">
        <v>340751</v>
      </c>
      <c r="J2203" s="95">
        <v>0</v>
      </c>
      <c r="K2203" s="83">
        <f>(H2203)/VLOOKUP(D2203,'Dados Base'!$B:$K,6,FALSE)</f>
        <v>4166.6788945952558</v>
      </c>
      <c r="L2203" s="88">
        <f t="shared" si="94"/>
        <v>100</v>
      </c>
      <c r="M2203" s="85">
        <v>5</v>
      </c>
      <c r="N2203" s="92">
        <v>0.71399999999999997</v>
      </c>
      <c r="O2203" s="91">
        <v>17</v>
      </c>
      <c r="P2203" s="91" t="s">
        <v>691</v>
      </c>
      <c r="Q2203" s="91" t="s">
        <v>691</v>
      </c>
      <c r="R2203" s="91" t="s">
        <v>691</v>
      </c>
      <c r="S2203" s="91">
        <v>607</v>
      </c>
      <c r="T2203" s="87" t="s">
        <v>691</v>
      </c>
      <c r="U2203" s="91">
        <v>1328</v>
      </c>
      <c r="V2203" s="91">
        <v>731</v>
      </c>
      <c r="W2203" s="93">
        <v>0</v>
      </c>
      <c r="X2203" s="146">
        <v>1.1867509396377314</v>
      </c>
      <c r="Y2203" s="21">
        <v>313.87</v>
      </c>
      <c r="Z2203" s="147">
        <v>1531</v>
      </c>
      <c r="AA2203" s="147">
        <v>17301</v>
      </c>
      <c r="AB2203" s="21">
        <v>21</v>
      </c>
      <c r="AC2203" s="21">
        <v>0</v>
      </c>
      <c r="AD2203" s="153">
        <f>VLOOKUP(D2203,'Dados Base'!$B:$K,9,FALSE)*31536000/VLOOKUP($F2203,F:H,MATCH(H2202,F2202:AF2202,0),FALSE)</f>
        <v>111.05822139920352</v>
      </c>
      <c r="AE2203" s="153">
        <f>VLOOKUP(D2203,'Dados Base'!$B:$K,10,FALSE)*31536000/VLOOKUP($F2203,F:H,MATCH(H2202,F2202:AF2202,0),FALSE)</f>
        <v>13.882277674900443</v>
      </c>
      <c r="AF2203" s="148">
        <v>99.97</v>
      </c>
      <c r="AG2203" s="21" t="s">
        <v>692</v>
      </c>
      <c r="AH2203" s="148">
        <v>64.61</v>
      </c>
      <c r="AI2203" s="148">
        <v>44.94</v>
      </c>
      <c r="AJ2203" s="148">
        <v>99.97</v>
      </c>
      <c r="AK2203" s="72">
        <f>(SUMIFS('Banco de Indicadores Mun. (2)'!I:I,'Banco de Indicadores Mun. (2)'!B:B,'Banco de Indicadores - Mun. (1)'!B2203,'Banco de Indicadores Mun. (2)'!A:A,'Banco de Indicadores - Mun. (1)'!A2203) / VLOOKUP(D2203,'Dados Base'!$B:$K,8,FALSE)) * 100</f>
        <v>9.3448888888888888</v>
      </c>
      <c r="AL2203" s="72">
        <f>(SUMIFS('Banco de Indicadores Mun. (2)'!I:I,'Banco de Indicadores Mun. (2)'!B:B,'Banco de Indicadores - Mun. (1)'!B2203,'Banco de Indicadores Mun. (2)'!A:A,'Banco de Indicadores - Mun. (1)'!A2203) / VLOOKUP(D2203,'Dados Base'!$B:$K,9,FALSE)) * 100</f>
        <v>3.5043333333333337</v>
      </c>
      <c r="AM2203" s="72">
        <f>(SUMIFS('Banco de Indicadores Mun. (2)'!J:J,'Banco de Indicadores Mun. (2)'!B:B,'Banco de Indicadores - Mun. (1)'!B2203,'Banco de Indicadores Mun. (2)'!A:A,'Banco de Indicadores - Mun. (1)'!A2203) / VLOOKUP(D2203,'Dados Base'!$B:$K,7,FALSE)) * 100</f>
        <v>5.3526333333333334</v>
      </c>
      <c r="AN2203" s="72">
        <f>(SUMIFS('Banco de Indicadores Mun. (2)'!K:K,'Banco de Indicadores Mun. (2)'!B:B,'Banco de Indicadores - Mun. (1)'!B2203,'Banco de Indicadores Mun. (2)'!A:A,'Banco de Indicadores - Mun. (1)'!A2203) / VLOOKUP(D2203,'Dados Base'!$B:$K,10,FALSE)) * 100</f>
        <v>17.329399999999996</v>
      </c>
      <c r="AO2203" s="21"/>
      <c r="AP2203" s="21">
        <v>0</v>
      </c>
      <c r="AQ2203" s="5">
        <v>2</v>
      </c>
      <c r="AR2203" s="9">
        <v>9.5</v>
      </c>
      <c r="AS2203" s="22">
        <v>63</v>
      </c>
      <c r="AT2203" s="22">
        <v>9.4499999999999993</v>
      </c>
      <c r="AU2203" s="22">
        <v>8.129779099405269</v>
      </c>
      <c r="AV2203" s="23">
        <v>1.9</v>
      </c>
      <c r="AW2203" s="12">
        <v>1</v>
      </c>
      <c r="AX2203" s="21">
        <v>0</v>
      </c>
      <c r="AY2203" s="116">
        <v>0.36841311623950729</v>
      </c>
    </row>
    <row r="2204" spans="1:51" ht="15.75" x14ac:dyDescent="0.25">
      <c r="A2204" s="144">
        <v>2014</v>
      </c>
      <c r="B2204" s="77" t="s">
        <v>269</v>
      </c>
      <c r="C2204" s="78">
        <v>14</v>
      </c>
      <c r="D2204" s="77">
        <v>3523206</v>
      </c>
      <c r="E2204" s="78">
        <v>352320614</v>
      </c>
      <c r="F2204" s="78" t="str">
        <f t="shared" si="93"/>
        <v>3523206142014</v>
      </c>
      <c r="G2204" s="89">
        <v>0.17100825925795426</v>
      </c>
      <c r="H2204" s="80">
        <f t="shared" si="92"/>
        <v>48285</v>
      </c>
      <c r="I2204" s="94">
        <v>44670</v>
      </c>
      <c r="J2204" s="95">
        <v>3615</v>
      </c>
      <c r="K2204" s="83">
        <f>(H2204)/VLOOKUP(D2204,'Dados Base'!$B:$K,6,FALSE)</f>
        <v>48.112756332330257</v>
      </c>
      <c r="L2204" s="88">
        <f t="shared" si="94"/>
        <v>92.513202858030439</v>
      </c>
      <c r="M2204" s="85">
        <v>4</v>
      </c>
      <c r="N2204" s="92">
        <v>0.70299999999999996</v>
      </c>
      <c r="O2204" s="91">
        <v>159</v>
      </c>
      <c r="P2204" s="91" t="s">
        <v>691</v>
      </c>
      <c r="Q2204" s="91" t="s">
        <v>691</v>
      </c>
      <c r="R2204" s="91" t="s">
        <v>691</v>
      </c>
      <c r="S2204" s="91">
        <v>67</v>
      </c>
      <c r="T2204" s="87" t="s">
        <v>691</v>
      </c>
      <c r="U2204" s="91">
        <v>474</v>
      </c>
      <c r="V2204" s="91">
        <v>316</v>
      </c>
      <c r="W2204" s="93">
        <v>0</v>
      </c>
      <c r="X2204" s="146">
        <v>0.13701349364583332</v>
      </c>
      <c r="Y2204" s="21">
        <v>36.92</v>
      </c>
      <c r="Z2204" s="147">
        <v>0</v>
      </c>
      <c r="AA2204" s="147">
        <v>2492</v>
      </c>
      <c r="AB2204" s="21">
        <v>8</v>
      </c>
      <c r="AC2204" s="21">
        <v>0</v>
      </c>
      <c r="AD2204" s="153">
        <f>VLOOKUP(D2204,'Dados Base'!$B:$K,9,FALSE)*31536000/VLOOKUP($F2204,F:H,MATCH(H2203,F2203:AF2203,0),FALSE)</f>
        <v>7373.7483690587142</v>
      </c>
      <c r="AE2204" s="153">
        <f>VLOOKUP(D2204,'Dados Base'!$B:$K,10,FALSE)*31536000/VLOOKUP($F2204,F:H,MATCH(H2203,F2203:AF2203,0),FALSE)</f>
        <v>868.65237651444522</v>
      </c>
      <c r="AF2204" s="148">
        <v>93.22</v>
      </c>
      <c r="AG2204" s="21">
        <v>100</v>
      </c>
      <c r="AH2204" s="148">
        <v>84.3</v>
      </c>
      <c r="AI2204" s="148">
        <v>33.119999999999997</v>
      </c>
      <c r="AJ2204" s="148">
        <v>100</v>
      </c>
      <c r="AK2204" s="72">
        <f>(SUMIFS('Banco de Indicadores Mun. (2)'!I:I,'Banco de Indicadores Mun. (2)'!B:B,'Banco de Indicadores - Mun. (1)'!B2204,'Banco de Indicadores Mun. (2)'!A:A,'Banco de Indicadores - Mun. (1)'!A2204) / VLOOKUP(D2204,'Dados Base'!$B:$K,8,FALSE)) * 100</f>
        <v>2.3978712871287127</v>
      </c>
      <c r="AL2204" s="72">
        <f>(SUMIFS('Banco de Indicadores Mun. (2)'!I:I,'Banco de Indicadores Mun. (2)'!B:B,'Banco de Indicadores - Mun. (1)'!B2204,'Banco de Indicadores Mun. (2)'!A:A,'Banco de Indicadores - Mun. (1)'!A2204) / VLOOKUP(D2204,'Dados Base'!$B:$K,9,FALSE)) * 100</f>
        <v>1.0725642161204605</v>
      </c>
      <c r="AM2204" s="72">
        <f>(SUMIFS('Banco de Indicadores Mun. (2)'!J:J,'Banco de Indicadores Mun. (2)'!B:B,'Banco de Indicadores - Mun. (1)'!B2204,'Banco de Indicadores Mun. (2)'!A:A,'Banco de Indicadores - Mun. (1)'!A2204) / VLOOKUP(D2204,'Dados Base'!$B:$K,7,FALSE)) * 100</f>
        <v>3.0500510752688164</v>
      </c>
      <c r="AN2204" s="72">
        <f>(SUMIFS('Banco de Indicadores Mun. (2)'!K:K,'Banco de Indicadores Mun. (2)'!B:B,'Banco de Indicadores - Mun. (1)'!B2204,'Banco de Indicadores Mun. (2)'!A:A,'Banco de Indicadores - Mun. (1)'!A2204) / VLOOKUP(D2204,'Dados Base'!$B:$K,10,FALSE)) * 100</f>
        <v>0.57372932330827076</v>
      </c>
      <c r="AO2204" s="21"/>
      <c r="AP2204" s="21">
        <v>0</v>
      </c>
      <c r="AQ2204" s="5">
        <v>0</v>
      </c>
      <c r="AR2204" s="9">
        <v>7.7</v>
      </c>
      <c r="AS2204" s="22">
        <v>94</v>
      </c>
      <c r="AT2204" s="22">
        <v>0</v>
      </c>
      <c r="AU2204" s="22">
        <v>0</v>
      </c>
      <c r="AV2204" s="23">
        <v>1.41</v>
      </c>
      <c r="AW2204" s="12">
        <v>0</v>
      </c>
      <c r="AX2204" s="21">
        <v>0</v>
      </c>
      <c r="AY2204" s="116">
        <v>4.8647010068841468</v>
      </c>
    </row>
    <row r="2205" spans="1:51" ht="15.75" x14ac:dyDescent="0.25">
      <c r="A2205" s="144">
        <v>2014</v>
      </c>
      <c r="B2205" s="77" t="s">
        <v>270</v>
      </c>
      <c r="C2205" s="78">
        <v>11</v>
      </c>
      <c r="D2205" s="77">
        <v>3523305</v>
      </c>
      <c r="E2205" s="78">
        <v>352330511</v>
      </c>
      <c r="F2205" s="78" t="str">
        <f t="shared" si="93"/>
        <v>3523305112014</v>
      </c>
      <c r="G2205" s="89">
        <v>1.1924609048009183</v>
      </c>
      <c r="H2205" s="80">
        <f t="shared" si="92"/>
        <v>16174</v>
      </c>
      <c r="I2205" s="94">
        <v>10848</v>
      </c>
      <c r="J2205" s="95">
        <v>5326</v>
      </c>
      <c r="K2205" s="83">
        <f>(H2205)/VLOOKUP(D2205,'Dados Base'!$B:$K,6,FALSE)</f>
        <v>59.293203314025959</v>
      </c>
      <c r="L2205" s="88">
        <f t="shared" si="94"/>
        <v>67.070607147273392</v>
      </c>
      <c r="M2205" s="85">
        <v>4</v>
      </c>
      <c r="N2205" s="92">
        <v>0.67700000000000005</v>
      </c>
      <c r="O2205" s="91">
        <v>94</v>
      </c>
      <c r="P2205" s="91" t="s">
        <v>691</v>
      </c>
      <c r="Q2205" s="91" t="s">
        <v>691</v>
      </c>
      <c r="R2205" s="91" t="s">
        <v>691</v>
      </c>
      <c r="S2205" s="91">
        <v>10</v>
      </c>
      <c r="T2205" s="87" t="s">
        <v>691</v>
      </c>
      <c r="U2205" s="91">
        <v>80</v>
      </c>
      <c r="V2205" s="91">
        <v>60</v>
      </c>
      <c r="W2205" s="93">
        <v>0</v>
      </c>
      <c r="X2205" s="146">
        <v>1.7509197395833336E-2</v>
      </c>
      <c r="Y2205" s="21">
        <v>7.42</v>
      </c>
      <c r="Z2205" s="147">
        <v>322</v>
      </c>
      <c r="AA2205" s="147">
        <v>250</v>
      </c>
      <c r="AB2205" s="21">
        <v>1</v>
      </c>
      <c r="AC2205" s="21">
        <v>0</v>
      </c>
      <c r="AD2205" s="153">
        <f>VLOOKUP(D2205,'Dados Base'!$B:$K,9,FALSE)*31536000/VLOOKUP($F2205,F:H,MATCH(H2204,F2204:AF2204,0),FALSE)</f>
        <v>19127.498454309385</v>
      </c>
      <c r="AE2205" s="153">
        <f>VLOOKUP(D2205,'Dados Base'!$B:$K,10,FALSE)*31536000/VLOOKUP($F2205,F:H,MATCH(H2204,F2204:AF2204,0),FALSE)</f>
        <v>2437.2449610485955</v>
      </c>
      <c r="AF2205" s="148">
        <v>41.57</v>
      </c>
      <c r="AG2205" s="21">
        <v>80.040000000000006</v>
      </c>
      <c r="AH2205" s="148">
        <v>31.2</v>
      </c>
      <c r="AI2205" s="148">
        <v>19.579999999999998</v>
      </c>
      <c r="AJ2205" s="148">
        <v>65.099999999999994</v>
      </c>
      <c r="AK2205" s="72">
        <f>(SUMIFS('Banco de Indicadores Mun. (2)'!I:I,'Banco de Indicadores Mun. (2)'!B:B,'Banco de Indicadores - Mun. (1)'!B2205,'Banco de Indicadores Mun. (2)'!A:A,'Banco de Indicadores - Mun. (1)'!A2205) / VLOOKUP(D2205,'Dados Base'!$B:$K,8,FALSE)) * 100</f>
        <v>6.5166576354679799</v>
      </c>
      <c r="AL2205" s="72">
        <f>(SUMIFS('Banco de Indicadores Mun. (2)'!I:I,'Banco de Indicadores Mun. (2)'!B:B,'Banco de Indicadores - Mun. (1)'!B2205,'Banco de Indicadores Mun. (2)'!A:A,'Banco de Indicadores - Mun. (1)'!A2205) / VLOOKUP(D2205,'Dados Base'!$B:$K,9,FALSE)) * 100</f>
        <v>2.6970061162079508</v>
      </c>
      <c r="AM2205" s="72">
        <f>(SUMIFS('Banco de Indicadores Mun. (2)'!J:J,'Banco de Indicadores Mun. (2)'!B:B,'Banco de Indicadores - Mun. (1)'!B2205,'Banco de Indicadores Mun. (2)'!A:A,'Banco de Indicadores - Mun. (1)'!A2205) / VLOOKUP(D2205,'Dados Base'!$B:$K,7,FALSE)) * 100</f>
        <v>9.4042419928825627</v>
      </c>
      <c r="AN2205" s="72">
        <f>(SUMIFS('Banco de Indicadores Mun. (2)'!K:K,'Banco de Indicadores Mun. (2)'!B:B,'Banco de Indicadores - Mun. (1)'!B2205,'Banco de Indicadores Mun. (2)'!A:A,'Banco de Indicadores - Mun. (1)'!A2205) / VLOOKUP(D2205,'Dados Base'!$B:$K,10,FALSE)) * 100</f>
        <v>2.5368000000000012E-2</v>
      </c>
      <c r="AO2205" s="21"/>
      <c r="AP2205" s="21">
        <v>12.365524916532706</v>
      </c>
      <c r="AQ2205" s="5">
        <v>0</v>
      </c>
      <c r="AR2205" s="9">
        <v>7.5</v>
      </c>
      <c r="AS2205" s="22">
        <v>64</v>
      </c>
      <c r="AT2205" s="22">
        <v>63.359999999999992</v>
      </c>
      <c r="AU2205" s="22">
        <v>56.293706293706293</v>
      </c>
      <c r="AV2205" s="23">
        <v>6.6</v>
      </c>
      <c r="AW2205" s="12">
        <v>0</v>
      </c>
      <c r="AX2205" s="21">
        <v>0</v>
      </c>
      <c r="AY2205" s="116">
        <v>131.31519732045774</v>
      </c>
    </row>
    <row r="2206" spans="1:51" ht="15.75" x14ac:dyDescent="0.25">
      <c r="A2206" s="144">
        <v>2014</v>
      </c>
      <c r="B2206" s="77" t="s">
        <v>271</v>
      </c>
      <c r="C2206" s="78">
        <v>5</v>
      </c>
      <c r="D2206" s="77">
        <v>3523404</v>
      </c>
      <c r="E2206" s="78">
        <v>35234045</v>
      </c>
      <c r="F2206" s="78" t="str">
        <f t="shared" si="93"/>
        <v>352340452014</v>
      </c>
      <c r="G2206" s="89">
        <v>1.9626728028513396</v>
      </c>
      <c r="H2206" s="80">
        <f t="shared" si="92"/>
        <v>108484</v>
      </c>
      <c r="I2206" s="94">
        <v>92826</v>
      </c>
      <c r="J2206" s="95">
        <v>15658</v>
      </c>
      <c r="K2206" s="83">
        <f>(H2206)/VLOOKUP(D2206,'Dados Base'!$B:$K,6,FALSE)</f>
        <v>336.36363636363637</v>
      </c>
      <c r="L2206" s="88">
        <f t="shared" si="94"/>
        <v>85.566535157258215</v>
      </c>
      <c r="M2206" s="85">
        <v>1</v>
      </c>
      <c r="N2206" s="92">
        <v>0.77800000000000002</v>
      </c>
      <c r="O2206" s="91">
        <v>149</v>
      </c>
      <c r="P2206" s="91" t="s">
        <v>691</v>
      </c>
      <c r="Q2206" s="91" t="s">
        <v>691</v>
      </c>
      <c r="R2206" s="91" t="s">
        <v>691</v>
      </c>
      <c r="S2206" s="91">
        <v>443</v>
      </c>
      <c r="T2206" s="87" t="s">
        <v>691</v>
      </c>
      <c r="U2206" s="91">
        <v>1079</v>
      </c>
      <c r="V2206" s="91">
        <v>1029</v>
      </c>
      <c r="W2206" s="93">
        <v>0</v>
      </c>
      <c r="X2206" s="146">
        <v>0.29356850217592595</v>
      </c>
      <c r="Y2206" s="21">
        <v>75.39</v>
      </c>
      <c r="Z2206" s="147">
        <v>4401</v>
      </c>
      <c r="AA2206" s="147">
        <v>687</v>
      </c>
      <c r="AB2206" s="21">
        <v>23</v>
      </c>
      <c r="AC2206" s="21">
        <v>0</v>
      </c>
      <c r="AD2206" s="153">
        <f>VLOOKUP(D2206,'Dados Base'!$B:$K,9,FALSE)*31536000/VLOOKUP($F2206,F:H,MATCH(H2205,F2205:AF2205,0),FALSE)</f>
        <v>1148.2541204232882</v>
      </c>
      <c r="AE2206" s="153">
        <f>VLOOKUP(D2206,'Dados Base'!$B:$K,10,FALSE)*31536000/VLOOKUP($F2206,F:H,MATCH(H2205,F2205:AF2205,0),FALSE)</f>
        <v>151.16256775192656</v>
      </c>
      <c r="AF2206" s="148">
        <v>88.9</v>
      </c>
      <c r="AG2206" s="21">
        <v>84.42</v>
      </c>
      <c r="AH2206" s="148">
        <v>82.84</v>
      </c>
      <c r="AI2206" s="148">
        <v>36.11</v>
      </c>
      <c r="AJ2206" s="148">
        <v>100</v>
      </c>
      <c r="AK2206" s="72">
        <f>(SUMIFS('Banco de Indicadores Mun. (2)'!I:I,'Banco de Indicadores Mun. (2)'!B:B,'Banco de Indicadores - Mun. (1)'!B2206,'Banco de Indicadores Mun. (2)'!A:A,'Banco de Indicadores - Mun. (1)'!A2206) / VLOOKUP(D2206,'Dados Base'!$B:$K,8,FALSE)) * 100</f>
        <v>118.79976000000003</v>
      </c>
      <c r="AL2206" s="72">
        <f>(SUMIFS('Banco de Indicadores Mun. (2)'!I:I,'Banco de Indicadores Mun. (2)'!B:B,'Banco de Indicadores - Mun. (1)'!B2206,'Banco de Indicadores Mun. (2)'!A:A,'Banco de Indicadores - Mun. (1)'!A2206) / VLOOKUP(D2206,'Dados Base'!$B:$K,9,FALSE)) * 100</f>
        <v>45.113832911392414</v>
      </c>
      <c r="AM2206" s="72">
        <f>(SUMIFS('Banco de Indicadores Mun. (2)'!J:J,'Banco de Indicadores Mun. (2)'!B:B,'Banco de Indicadores - Mun. (1)'!B2206,'Banco de Indicadores Mun. (2)'!A:A,'Banco de Indicadores - Mun. (1)'!A2206) / VLOOKUP(D2206,'Dados Base'!$B:$K,7,FALSE)) * 100</f>
        <v>177.02217346938781</v>
      </c>
      <c r="AN2206" s="72">
        <f>(SUMIFS('Banco de Indicadores Mun. (2)'!K:K,'Banco de Indicadores Mun. (2)'!B:B,'Banco de Indicadores - Mun. (1)'!B2206,'Banco de Indicadores Mun. (2)'!A:A,'Banco de Indicadores - Mun. (1)'!A2206) / VLOOKUP(D2206,'Dados Base'!$B:$K,10,FALSE)) * 100</f>
        <v>9.0729038461538423</v>
      </c>
      <c r="AO2206" s="21"/>
      <c r="AP2206" s="21">
        <v>0</v>
      </c>
      <c r="AQ2206" s="5">
        <v>0</v>
      </c>
      <c r="AR2206" s="9">
        <v>9.8000000000000007</v>
      </c>
      <c r="AS2206" s="22">
        <v>93</v>
      </c>
      <c r="AT2206" s="22">
        <v>93</v>
      </c>
      <c r="AU2206" s="22">
        <v>86.497641509433961</v>
      </c>
      <c r="AV2206" s="23">
        <v>9.9</v>
      </c>
      <c r="AW2206" s="12">
        <v>2</v>
      </c>
      <c r="AX2206" s="21">
        <v>0</v>
      </c>
      <c r="AY2206" s="116">
        <v>29.884016922645806</v>
      </c>
    </row>
    <row r="2207" spans="1:51" ht="15.75" x14ac:dyDescent="0.25">
      <c r="A2207" s="144">
        <v>2014</v>
      </c>
      <c r="B2207" s="77" t="s">
        <v>272</v>
      </c>
      <c r="C2207" s="78">
        <v>17</v>
      </c>
      <c r="D2207" s="77">
        <v>3523503</v>
      </c>
      <c r="E2207" s="78">
        <v>352350317</v>
      </c>
      <c r="F2207" s="78" t="str">
        <f t="shared" si="93"/>
        <v>3523503172014</v>
      </c>
      <c r="G2207" s="89">
        <v>1.4538973666492261</v>
      </c>
      <c r="H2207" s="80">
        <f t="shared" si="92"/>
        <v>19024</v>
      </c>
      <c r="I2207" s="94">
        <v>17507</v>
      </c>
      <c r="J2207" s="95">
        <v>1517</v>
      </c>
      <c r="K2207" s="83">
        <f>(H2207)/VLOOKUP(D2207,'Dados Base'!$B:$K,6,FALSE)</f>
        <v>19.414820333309521</v>
      </c>
      <c r="L2207" s="88">
        <f t="shared" si="94"/>
        <v>92.025862068965509</v>
      </c>
      <c r="M2207" s="85">
        <v>4</v>
      </c>
      <c r="N2207" s="92">
        <v>0.70599999999999996</v>
      </c>
      <c r="O2207" s="91">
        <v>150</v>
      </c>
      <c r="P2207" s="91" t="s">
        <v>691</v>
      </c>
      <c r="Q2207" s="91" t="s">
        <v>691</v>
      </c>
      <c r="R2207" s="91" t="s">
        <v>691</v>
      </c>
      <c r="S2207" s="91">
        <v>24</v>
      </c>
      <c r="T2207" s="87" t="s">
        <v>691</v>
      </c>
      <c r="U2207" s="91">
        <v>163</v>
      </c>
      <c r="V2207" s="91">
        <v>118</v>
      </c>
      <c r="W2207" s="93">
        <v>29.31</v>
      </c>
      <c r="X2207" s="146">
        <v>4.9616177333333344E-2</v>
      </c>
      <c r="Y2207" s="21">
        <v>12.43</v>
      </c>
      <c r="Z2207" s="147">
        <v>739</v>
      </c>
      <c r="AA2207" s="147">
        <v>220</v>
      </c>
      <c r="AB2207" s="21">
        <v>0</v>
      </c>
      <c r="AC2207" s="21">
        <v>1</v>
      </c>
      <c r="AD2207" s="153">
        <f>VLOOKUP(D2207,'Dados Base'!$B:$K,9,FALSE)*31536000/VLOOKUP($F2207,F:H,MATCH(H2206,F2206:AF2206,0),FALSE)</f>
        <v>17074.264087468462</v>
      </c>
      <c r="AE2207" s="153">
        <f>VLOOKUP(D2207,'Dados Base'!$B:$K,10,FALSE)*31536000/VLOOKUP($F2207,F:H,MATCH(H2206,F2206:AF2206,0),FALSE)</f>
        <v>1939.5037846930193</v>
      </c>
      <c r="AF2207" s="148">
        <v>85.68</v>
      </c>
      <c r="AG2207" s="21">
        <v>97.34</v>
      </c>
      <c r="AH2207" s="148">
        <v>84.87</v>
      </c>
      <c r="AI2207" s="148">
        <v>32.93</v>
      </c>
      <c r="AJ2207" s="148">
        <v>94.2</v>
      </c>
      <c r="AK2207" s="72">
        <f>(SUMIFS('Banco de Indicadores Mun. (2)'!I:I,'Banco de Indicadores Mun. (2)'!B:B,'Banco de Indicadores - Mun. (1)'!B2207,'Banco de Indicadores Mun. (2)'!A:A,'Banco de Indicadores - Mun. (1)'!A2207) / VLOOKUP(D2207,'Dados Base'!$B:$K,8,FALSE)) * 100</f>
        <v>3.5750327868852469</v>
      </c>
      <c r="AL2207" s="72">
        <f>(SUMIFS('Banco de Indicadores Mun. (2)'!I:I,'Banco de Indicadores Mun. (2)'!B:B,'Banco de Indicadores - Mun. (1)'!B2207,'Banco de Indicadores Mun. (2)'!A:A,'Banco de Indicadores - Mun. (1)'!A2207) / VLOOKUP(D2207,'Dados Base'!$B:$K,9,FALSE)) * 100</f>
        <v>1.6938019417475729</v>
      </c>
      <c r="AM2207" s="72">
        <f>(SUMIFS('Banco de Indicadores Mun. (2)'!J:J,'Banco de Indicadores Mun. (2)'!B:B,'Banco de Indicadores - Mun. (1)'!B2207,'Banco de Indicadores Mun. (2)'!A:A,'Banco de Indicadores - Mun. (1)'!A2207) / VLOOKUP(D2207,'Dados Base'!$B:$K,7,FALSE)) * 100</f>
        <v>4.5228463611859846</v>
      </c>
      <c r="AN2207" s="72">
        <f>(SUMIFS('Banco de Indicadores Mun. (2)'!K:K,'Banco de Indicadores Mun. (2)'!B:B,'Banco de Indicadores - Mun. (1)'!B2207,'Banco de Indicadores Mun. (2)'!A:A,'Banco de Indicadores - Mun. (1)'!A2207) / VLOOKUP(D2207,'Dados Base'!$B:$K,10,FALSE)) * 100</f>
        <v>0.56957264957264964</v>
      </c>
      <c r="AO2207" s="21"/>
      <c r="AP2207" s="21">
        <v>0</v>
      </c>
      <c r="AQ2207" s="5">
        <v>0</v>
      </c>
      <c r="AR2207" s="9">
        <v>7.8</v>
      </c>
      <c r="AS2207" s="22">
        <v>95</v>
      </c>
      <c r="AT2207" s="22">
        <v>95</v>
      </c>
      <c r="AU2207" s="22">
        <v>77.05943691345152</v>
      </c>
      <c r="AV2207" s="23">
        <v>8.1300000000000008</v>
      </c>
      <c r="AW2207" s="12">
        <v>0</v>
      </c>
      <c r="AX2207" s="21">
        <v>1</v>
      </c>
      <c r="AY2207" s="116">
        <v>114.24457204931899</v>
      </c>
    </row>
    <row r="2208" spans="1:51" ht="15.75" x14ac:dyDescent="0.25">
      <c r="A2208" s="144">
        <v>2014</v>
      </c>
      <c r="B2208" s="77" t="s">
        <v>273</v>
      </c>
      <c r="C2208" s="78">
        <v>13</v>
      </c>
      <c r="D2208" s="77">
        <v>3523602</v>
      </c>
      <c r="E2208" s="78">
        <v>352360213</v>
      </c>
      <c r="F2208" s="78" t="str">
        <f t="shared" si="93"/>
        <v>3523602132014</v>
      </c>
      <c r="G2208" s="89">
        <v>1.4972751714205534</v>
      </c>
      <c r="H2208" s="80">
        <f t="shared" si="92"/>
        <v>16191</v>
      </c>
      <c r="I2208" s="94">
        <v>14766</v>
      </c>
      <c r="J2208" s="95">
        <v>1425</v>
      </c>
      <c r="K2208" s="83">
        <f>(H2208)/VLOOKUP(D2208,'Dados Base'!$B:$K,6,FALSE)</f>
        <v>28.694218977067308</v>
      </c>
      <c r="L2208" s="88">
        <f t="shared" si="94"/>
        <v>91.198814156012602</v>
      </c>
      <c r="M2208" s="85">
        <v>4</v>
      </c>
      <c r="N2208" s="92">
        <v>0.72399999999999998</v>
      </c>
      <c r="O2208" s="91">
        <v>119</v>
      </c>
      <c r="P2208" s="91" t="s">
        <v>691</v>
      </c>
      <c r="Q2208" s="91" t="s">
        <v>691</v>
      </c>
      <c r="R2208" s="91" t="s">
        <v>691</v>
      </c>
      <c r="S2208" s="91">
        <v>24</v>
      </c>
      <c r="T2208" s="87" t="s">
        <v>691</v>
      </c>
      <c r="U2208" s="91">
        <v>97</v>
      </c>
      <c r="V2208" s="91">
        <v>103</v>
      </c>
      <c r="W2208" s="93">
        <v>0</v>
      </c>
      <c r="X2208" s="146">
        <v>3.5224063947916669E-2</v>
      </c>
      <c r="Y2208" s="21">
        <v>10.69</v>
      </c>
      <c r="Z2208" s="147">
        <v>545</v>
      </c>
      <c r="AA2208" s="147">
        <v>280</v>
      </c>
      <c r="AB2208" s="21">
        <v>1</v>
      </c>
      <c r="AC2208" s="21">
        <v>1</v>
      </c>
      <c r="AD2208" s="153">
        <f>VLOOKUP(D2208,'Dados Base'!$B:$K,9,FALSE)*31536000/VLOOKUP($F2208,F:H,MATCH(H2207,F2207:AF2207,0),FALSE)</f>
        <v>11102.167871039466</v>
      </c>
      <c r="AE2208" s="153">
        <f>VLOOKUP(D2208,'Dados Base'!$B:$K,10,FALSE)*31536000/VLOOKUP($F2208,F:H,MATCH(H2207,F2207:AF2207,0),FALSE)</f>
        <v>1343.9466370205669</v>
      </c>
      <c r="AF2208" s="148">
        <v>71.47</v>
      </c>
      <c r="AG2208" s="21">
        <v>100</v>
      </c>
      <c r="AH2208" s="148">
        <v>91.1</v>
      </c>
      <c r="AI2208" s="148">
        <v>32.840000000000003</v>
      </c>
      <c r="AJ2208" s="148">
        <v>79.25</v>
      </c>
      <c r="AK2208" s="72">
        <f>(SUMIFS('Banco de Indicadores Mun. (2)'!I:I,'Banco de Indicadores Mun. (2)'!B:B,'Banco de Indicadores - Mun. (1)'!B2208,'Banco de Indicadores Mun. (2)'!A:A,'Banco de Indicadores - Mun. (1)'!A2208) / VLOOKUP(D2208,'Dados Base'!$B:$K,8,FALSE)) * 100</f>
        <v>12.263975806451615</v>
      </c>
      <c r="AL2208" s="72">
        <f>(SUMIFS('Banco de Indicadores Mun. (2)'!I:I,'Banco de Indicadores Mun. (2)'!B:B,'Banco de Indicadores - Mun. (1)'!B2208,'Banco de Indicadores Mun. (2)'!A:A,'Banco de Indicadores - Mun. (1)'!A2208) / VLOOKUP(D2208,'Dados Base'!$B:$K,9,FALSE)) * 100</f>
        <v>5.3359052631578949</v>
      </c>
      <c r="AM2208" s="72">
        <f>(SUMIFS('Banco de Indicadores Mun. (2)'!J:J,'Banco de Indicadores Mun. (2)'!B:B,'Banco de Indicadores - Mun. (1)'!B2208,'Banco de Indicadores Mun. (2)'!A:A,'Banco de Indicadores - Mun. (1)'!A2208) / VLOOKUP(D2208,'Dados Base'!$B:$K,7,FALSE)) * 100</f>
        <v>6.5638826815642455</v>
      </c>
      <c r="AN2208" s="72">
        <f>(SUMIFS('Banco de Indicadores Mun. (2)'!K:K,'Banco de Indicadores Mun. (2)'!B:B,'Banco de Indicadores - Mun. (1)'!B2208,'Banco de Indicadores Mun. (2)'!A:A,'Banco de Indicadores - Mun. (1)'!A2208) / VLOOKUP(D2208,'Dados Base'!$B:$K,10,FALSE)) * 100</f>
        <v>27.051173913043485</v>
      </c>
      <c r="AO2208" s="21"/>
      <c r="AP2208" s="21">
        <v>0</v>
      </c>
      <c r="AQ2208" s="5">
        <v>0</v>
      </c>
      <c r="AR2208" s="9">
        <v>7.2</v>
      </c>
      <c r="AS2208" s="22">
        <v>100</v>
      </c>
      <c r="AT2208" s="22">
        <v>100</v>
      </c>
      <c r="AU2208" s="22">
        <v>66.060606060606062</v>
      </c>
      <c r="AV2208" s="23">
        <v>7.79</v>
      </c>
      <c r="AW2208" s="12">
        <v>0</v>
      </c>
      <c r="AX2208" s="21">
        <v>1</v>
      </c>
      <c r="AY2208" s="116">
        <v>346.1499529197485</v>
      </c>
    </row>
    <row r="2209" spans="1:51" ht="15.75" x14ac:dyDescent="0.25">
      <c r="A2209" s="144">
        <v>2014</v>
      </c>
      <c r="B2209" s="77" t="s">
        <v>274</v>
      </c>
      <c r="C2209" s="78">
        <v>8</v>
      </c>
      <c r="D2209" s="77">
        <v>3523701</v>
      </c>
      <c r="E2209" s="78">
        <v>35237018</v>
      </c>
      <c r="F2209" s="78" t="str">
        <f t="shared" si="93"/>
        <v>352370182014</v>
      </c>
      <c r="G2209" s="89">
        <v>0.71050004947605938</v>
      </c>
      <c r="H2209" s="80">
        <f t="shared" si="92"/>
        <v>6057</v>
      </c>
      <c r="I2209" s="94">
        <v>5126</v>
      </c>
      <c r="J2209" s="95">
        <v>931</v>
      </c>
      <c r="K2209" s="83">
        <f>(H2209)/VLOOKUP(D2209,'Dados Base'!$B:$K,6,FALSE)</f>
        <v>37.506966375626973</v>
      </c>
      <c r="L2209" s="88">
        <f t="shared" si="94"/>
        <v>84.629354465907213</v>
      </c>
      <c r="M2209" s="85">
        <v>4</v>
      </c>
      <c r="N2209" s="92">
        <v>0.70699999999999996</v>
      </c>
      <c r="O2209" s="91">
        <v>113</v>
      </c>
      <c r="P2209" s="91" t="s">
        <v>691</v>
      </c>
      <c r="Q2209" s="91" t="s">
        <v>691</v>
      </c>
      <c r="R2209" s="91" t="s">
        <v>691</v>
      </c>
      <c r="S2209" s="91">
        <v>14</v>
      </c>
      <c r="T2209" s="87" t="s">
        <v>691</v>
      </c>
      <c r="U2209" s="91">
        <v>32</v>
      </c>
      <c r="V2209" s="91">
        <v>20</v>
      </c>
      <c r="W2209" s="93">
        <v>0</v>
      </c>
      <c r="X2209" s="146">
        <v>1.3257574218749998E-2</v>
      </c>
      <c r="Y2209" s="21">
        <v>3.66</v>
      </c>
      <c r="Z2209" s="147">
        <v>277</v>
      </c>
      <c r="AA2209" s="147">
        <v>6</v>
      </c>
      <c r="AB2209" s="21">
        <v>0</v>
      </c>
      <c r="AC2209" s="21">
        <v>0</v>
      </c>
      <c r="AD2209" s="153">
        <f>VLOOKUP(D2209,'Dados Base'!$B:$K,9,FALSE)*31536000/VLOOKUP($F2209,F:H,MATCH(H2208,F2208:AF2208,0),FALSE)</f>
        <v>13432.867756315007</v>
      </c>
      <c r="AE2209" s="153">
        <f>VLOOKUP(D2209,'Dados Base'!$B:$K,10,FALSE)*31536000/VLOOKUP($F2209,F:H,MATCH(H2208,F2208:AF2208,0),FALSE)</f>
        <v>1666.0921248142647</v>
      </c>
      <c r="AF2209" s="148">
        <v>84.05</v>
      </c>
      <c r="AG2209" s="21">
        <v>83.35</v>
      </c>
      <c r="AH2209" s="148">
        <v>83.18</v>
      </c>
      <c r="AI2209" s="148">
        <v>15.28</v>
      </c>
      <c r="AJ2209" s="148">
        <v>100</v>
      </c>
      <c r="AK2209" s="72">
        <f>(SUMIFS('Banco de Indicadores Mun. (2)'!I:I,'Banco de Indicadores Mun. (2)'!B:B,'Banco de Indicadores - Mun. (1)'!B2209,'Banco de Indicadores Mun. (2)'!A:A,'Banco de Indicadores - Mun. (1)'!A2209) / VLOOKUP(D2209,'Dados Base'!$B:$K,8,FALSE)) * 100</f>
        <v>11.531296296296293</v>
      </c>
      <c r="AL2209" s="72">
        <f>(SUMIFS('Banco de Indicadores Mun. (2)'!I:I,'Banco de Indicadores Mun. (2)'!B:B,'Banco de Indicadores - Mun. (1)'!B2209,'Banco de Indicadores Mun. (2)'!A:A,'Banco de Indicadores - Mun. (1)'!A2209) / VLOOKUP(D2209,'Dados Base'!$B:$K,9,FALSE)) * 100</f>
        <v>3.620290697674418</v>
      </c>
      <c r="AM2209" s="72">
        <f>(SUMIFS('Banco de Indicadores Mun. (2)'!J:J,'Banco de Indicadores Mun. (2)'!B:B,'Banco de Indicadores - Mun. (1)'!B2209,'Banco de Indicadores Mun. (2)'!A:A,'Banco de Indicadores - Mun. (1)'!A2209) / VLOOKUP(D2209,'Dados Base'!$B:$K,7,FALSE)) * 100</f>
        <v>15.891673469387751</v>
      </c>
      <c r="AN2209" s="72">
        <f>(SUMIFS('Banco de Indicadores Mun. (2)'!K:K,'Banco de Indicadores Mun. (2)'!B:B,'Banco de Indicadores - Mun. (1)'!B2209,'Banco de Indicadores Mun. (2)'!A:A,'Banco de Indicadores - Mun. (1)'!A2209) / VLOOKUP(D2209,'Dados Base'!$B:$K,10,FALSE)) * 100</f>
        <v>4.8544687499999988</v>
      </c>
      <c r="AO2209" s="21"/>
      <c r="AP2209" s="21">
        <v>0</v>
      </c>
      <c r="AQ2209" s="5">
        <v>0</v>
      </c>
      <c r="AR2209" s="9">
        <v>7.1</v>
      </c>
      <c r="AS2209" s="22">
        <v>100</v>
      </c>
      <c r="AT2209" s="22">
        <v>100</v>
      </c>
      <c r="AU2209" s="22">
        <v>97.879858657243815</v>
      </c>
      <c r="AV2209" s="23">
        <v>10</v>
      </c>
      <c r="AW2209" s="12">
        <v>0</v>
      </c>
      <c r="AX2209" s="21">
        <v>0</v>
      </c>
      <c r="AY2209" s="116">
        <v>139.67719663530548</v>
      </c>
    </row>
    <row r="2210" spans="1:51" ht="15.75" x14ac:dyDescent="0.25">
      <c r="A2210" s="144">
        <v>2014</v>
      </c>
      <c r="B2210" s="77" t="s">
        <v>275</v>
      </c>
      <c r="C2210" s="78">
        <v>4</v>
      </c>
      <c r="D2210" s="77">
        <v>3523800</v>
      </c>
      <c r="E2210" s="78">
        <v>35238004</v>
      </c>
      <c r="F2210" s="78" t="str">
        <f t="shared" si="93"/>
        <v>352380042014</v>
      </c>
      <c r="G2210" s="89">
        <v>4.5013513063918431E-2</v>
      </c>
      <c r="H2210" s="80">
        <f t="shared" si="92"/>
        <v>7572</v>
      </c>
      <c r="I2210" s="94">
        <v>6965</v>
      </c>
      <c r="J2210" s="95">
        <v>607</v>
      </c>
      <c r="K2210" s="83">
        <f>(H2210)/VLOOKUP(D2210,'Dados Base'!$B:$K,6,FALSE)</f>
        <v>54.628093211168022</v>
      </c>
      <c r="L2210" s="88">
        <f t="shared" si="94"/>
        <v>91.983623877443208</v>
      </c>
      <c r="M2210" s="85">
        <v>5</v>
      </c>
      <c r="N2210" s="92">
        <v>0.71699999999999997</v>
      </c>
      <c r="O2210" s="91">
        <v>62</v>
      </c>
      <c r="P2210" s="91" t="s">
        <v>691</v>
      </c>
      <c r="Q2210" s="91" t="s">
        <v>691</v>
      </c>
      <c r="R2210" s="91" t="s">
        <v>691</v>
      </c>
      <c r="S2210" s="91">
        <v>11</v>
      </c>
      <c r="T2210" s="87" t="s">
        <v>691</v>
      </c>
      <c r="U2210" s="91">
        <v>49</v>
      </c>
      <c r="V2210" s="91">
        <v>55</v>
      </c>
      <c r="W2210" s="93">
        <v>0</v>
      </c>
      <c r="X2210" s="146">
        <v>1.6701781250000002E-2</v>
      </c>
      <c r="Y2210" s="21">
        <v>4.93</v>
      </c>
      <c r="Z2210" s="147">
        <v>335</v>
      </c>
      <c r="AA2210" s="147">
        <v>45</v>
      </c>
      <c r="AB2210" s="21">
        <v>0</v>
      </c>
      <c r="AC2210" s="21">
        <v>0</v>
      </c>
      <c r="AD2210" s="153">
        <f>VLOOKUP(D2210,'Dados Base'!$B:$K,9,FALSE)*31536000/VLOOKUP($F2210,F:H,MATCH(H2209,F2209:AF2209,0),FALSE)</f>
        <v>9120.9508716323289</v>
      </c>
      <c r="AE2210" s="153">
        <f>VLOOKUP(D2210,'Dados Base'!$B:$K,10,FALSE)*31536000/VLOOKUP($F2210,F:H,MATCH(H2209,F2209:AF2209,0),FALSE)</f>
        <v>916.25990491283665</v>
      </c>
      <c r="AF2210" s="148">
        <v>84.7</v>
      </c>
      <c r="AG2210" s="21">
        <v>90.11</v>
      </c>
      <c r="AH2210" s="148">
        <v>80.2</v>
      </c>
      <c r="AI2210" s="148">
        <v>22.36</v>
      </c>
      <c r="AJ2210" s="148">
        <v>94</v>
      </c>
      <c r="AK2210" s="72">
        <f>(SUMIFS('Banco de Indicadores Mun. (2)'!I:I,'Banco de Indicadores Mun. (2)'!B:B,'Banco de Indicadores - Mun. (1)'!B2210,'Banco de Indicadores Mun. (2)'!A:A,'Banco de Indicadores - Mun. (1)'!A2210) / VLOOKUP(D2210,'Dados Base'!$B:$K,8,FALSE)) * 100</f>
        <v>72.191405797101453</v>
      </c>
      <c r="AL2210" s="72">
        <f>(SUMIFS('Banco de Indicadores Mun. (2)'!I:I,'Banco de Indicadores Mun. (2)'!B:B,'Banco de Indicadores - Mun. (1)'!B2210,'Banco de Indicadores Mun. (2)'!A:A,'Banco de Indicadores - Mun. (1)'!A2210) / VLOOKUP(D2210,'Dados Base'!$B:$K,9,FALSE)) * 100</f>
        <v>22.745237442922374</v>
      </c>
      <c r="AM2210" s="72">
        <f>(SUMIFS('Banco de Indicadores Mun. (2)'!J:J,'Banco de Indicadores Mun. (2)'!B:B,'Banco de Indicadores - Mun. (1)'!B2210,'Banco de Indicadores Mun. (2)'!A:A,'Banco de Indicadores - Mun. (1)'!A2210) / VLOOKUP(D2210,'Dados Base'!$B:$K,7,FALSE)) * 100</f>
        <v>105.8773829787234</v>
      </c>
      <c r="AN2210" s="72">
        <f>(SUMIFS('Banco de Indicadores Mun. (2)'!K:K,'Banco de Indicadores Mun. (2)'!B:B,'Banco de Indicadores - Mun. (1)'!B2210,'Banco de Indicadores Mun. (2)'!A:A,'Banco de Indicadores - Mun. (1)'!A2210) / VLOOKUP(D2210,'Dados Base'!$B:$K,10,FALSE)) * 100</f>
        <v>0.22590909090909095</v>
      </c>
      <c r="AO2210" s="21"/>
      <c r="AP2210" s="21">
        <v>0</v>
      </c>
      <c r="AQ2210" s="5">
        <v>0</v>
      </c>
      <c r="AR2210" s="9">
        <v>8.1</v>
      </c>
      <c r="AS2210" s="22">
        <v>98</v>
      </c>
      <c r="AT2210" s="22">
        <v>98</v>
      </c>
      <c r="AU2210" s="22">
        <v>88.15789473684211</v>
      </c>
      <c r="AV2210" s="23">
        <v>9.9700000000000006</v>
      </c>
      <c r="AW2210" s="12">
        <v>0</v>
      </c>
      <c r="AX2210" s="21">
        <v>0</v>
      </c>
      <c r="AY2210" s="116">
        <v>301.583776255511</v>
      </c>
    </row>
    <row r="2211" spans="1:51" ht="15.75" x14ac:dyDescent="0.25">
      <c r="A2211" s="144">
        <v>2014</v>
      </c>
      <c r="B2211" s="77" t="s">
        <v>276</v>
      </c>
      <c r="C2211" s="78">
        <v>10</v>
      </c>
      <c r="D2211" s="77">
        <v>3523909</v>
      </c>
      <c r="E2211" s="78">
        <v>352390910</v>
      </c>
      <c r="F2211" s="78" t="str">
        <f t="shared" si="93"/>
        <v>3523909102014</v>
      </c>
      <c r="G2211" s="89">
        <v>1.165229449486338</v>
      </c>
      <c r="H2211" s="80">
        <f t="shared" si="92"/>
        <v>160608</v>
      </c>
      <c r="I2211" s="94">
        <v>151369</v>
      </c>
      <c r="J2211" s="95">
        <v>9239</v>
      </c>
      <c r="K2211" s="83">
        <f>(H2211)/VLOOKUP(D2211,'Dados Base'!$B:$K,6,FALSE)</f>
        <v>250.957842432576</v>
      </c>
      <c r="L2211" s="88">
        <f t="shared" si="94"/>
        <v>94.24748455867703</v>
      </c>
      <c r="M2211" s="85">
        <v>1</v>
      </c>
      <c r="N2211" s="92">
        <v>0.77300000000000002</v>
      </c>
      <c r="O2211" s="91">
        <v>207</v>
      </c>
      <c r="P2211" s="91" t="s">
        <v>691</v>
      </c>
      <c r="Q2211" s="91" t="s">
        <v>691</v>
      </c>
      <c r="R2211" s="91" t="s">
        <v>691</v>
      </c>
      <c r="S2211" s="91">
        <v>525</v>
      </c>
      <c r="T2211" s="87" t="s">
        <v>691</v>
      </c>
      <c r="U2211" s="91">
        <v>1723</v>
      </c>
      <c r="V2211" s="91">
        <v>1614</v>
      </c>
      <c r="W2211" s="93">
        <v>0</v>
      </c>
      <c r="X2211" s="146">
        <v>0.52365996744444443</v>
      </c>
      <c r="Y2211" s="21">
        <v>139.41</v>
      </c>
      <c r="Z2211" s="147">
        <v>4919</v>
      </c>
      <c r="AA2211" s="147">
        <v>3447</v>
      </c>
      <c r="AB2211" s="21">
        <v>25</v>
      </c>
      <c r="AC2211" s="21">
        <v>0</v>
      </c>
      <c r="AD2211" s="153">
        <f>VLOOKUP(D2211,'Dados Base'!$B:$K,9,FALSE)*31536000/VLOOKUP($F2211,F:H,MATCH(H2210,F2210:AF2210,0),FALSE)</f>
        <v>1160.4512851165571</v>
      </c>
      <c r="AE2211" s="153">
        <f>VLOOKUP(D2211,'Dados Base'!$B:$K,10,FALSE)*31536000/VLOOKUP($F2211,F:H,MATCH(H2210,F2210:AF2210,0),FALSE)</f>
        <v>170.82785415421401</v>
      </c>
      <c r="AF2211" s="148">
        <v>93.59</v>
      </c>
      <c r="AG2211" s="21">
        <v>100</v>
      </c>
      <c r="AH2211" s="148">
        <v>93.59</v>
      </c>
      <c r="AI2211" s="148">
        <v>35.29</v>
      </c>
      <c r="AJ2211" s="148">
        <v>100</v>
      </c>
      <c r="AK2211" s="72">
        <f>(SUMIFS('Banco de Indicadores Mun. (2)'!I:I,'Banco de Indicadores Mun. (2)'!B:B,'Banco de Indicadores - Mun. (1)'!B2211,'Banco de Indicadores Mun. (2)'!A:A,'Banco de Indicadores - Mun. (1)'!A2211) / VLOOKUP(D2211,'Dados Base'!$B:$K,8,FALSE)) * 100</f>
        <v>72.873415887850484</v>
      </c>
      <c r="AL2211" s="72">
        <f>(SUMIFS('Banco de Indicadores Mun. (2)'!I:I,'Banco de Indicadores Mun. (2)'!B:B,'Banco de Indicadores - Mun. (1)'!B2211,'Banco de Indicadores Mun. (2)'!A:A,'Banco de Indicadores - Mun. (1)'!A2211) / VLOOKUP(D2211,'Dados Base'!$B:$K,9,FALSE)) * 100</f>
        <v>26.387328257191211</v>
      </c>
      <c r="AM2211" s="72">
        <f>(SUMIFS('Banco de Indicadores Mun. (2)'!J:J,'Banco de Indicadores Mun. (2)'!B:B,'Banco de Indicadores - Mun. (1)'!B2211,'Banco de Indicadores Mun. (2)'!A:A,'Banco de Indicadores - Mun. (1)'!A2211) / VLOOKUP(D2211,'Dados Base'!$B:$K,7,FALSE)) * 100</f>
        <v>102.28647244094495</v>
      </c>
      <c r="AN2211" s="72">
        <f>(SUMIFS('Banco de Indicadores Mun. (2)'!K:K,'Banco de Indicadores Mun. (2)'!B:B,'Banco de Indicadores - Mun. (1)'!B2211,'Banco de Indicadores Mun. (2)'!A:A,'Banco de Indicadores - Mun. (1)'!A2211) / VLOOKUP(D2211,'Dados Base'!$B:$K,10,FALSE)) * 100</f>
        <v>29.937114942528709</v>
      </c>
      <c r="AO2211" s="21"/>
      <c r="AP2211" s="21">
        <v>0</v>
      </c>
      <c r="AQ2211" s="5">
        <v>0</v>
      </c>
      <c r="AR2211" s="9">
        <v>9.1</v>
      </c>
      <c r="AS2211" s="22">
        <v>98</v>
      </c>
      <c r="AT2211" s="22">
        <v>73.5</v>
      </c>
      <c r="AU2211" s="22">
        <v>58.797513746115229</v>
      </c>
      <c r="AV2211" s="23">
        <v>6.92</v>
      </c>
      <c r="AW2211" s="12">
        <v>2</v>
      </c>
      <c r="AX2211" s="21">
        <v>0</v>
      </c>
      <c r="AY2211" s="116">
        <v>209.39673272849379</v>
      </c>
    </row>
    <row r="2212" spans="1:51" ht="15.75" x14ac:dyDescent="0.25">
      <c r="A2212" s="144">
        <v>2014</v>
      </c>
      <c r="B2212" s="77" t="s">
        <v>277</v>
      </c>
      <c r="C2212" s="78">
        <v>5</v>
      </c>
      <c r="D2212" s="77">
        <v>3524006</v>
      </c>
      <c r="E2212" s="78">
        <v>35240065</v>
      </c>
      <c r="F2212" s="78" t="str">
        <f t="shared" si="93"/>
        <v>352400652014</v>
      </c>
      <c r="G2212" s="89">
        <v>4.3035756392799218</v>
      </c>
      <c r="H2212" s="80">
        <f t="shared" si="92"/>
        <v>50622</v>
      </c>
      <c r="I2212" s="94">
        <v>45615</v>
      </c>
      <c r="J2212" s="95">
        <v>5007</v>
      </c>
      <c r="K2212" s="83">
        <f>(H2212)/VLOOKUP(D2212,'Dados Base'!$B:$K,6,FALSE)</f>
        <v>252.45362058647515</v>
      </c>
      <c r="L2212" s="88">
        <f t="shared" si="94"/>
        <v>90.109043498874001</v>
      </c>
      <c r="M2212" s="85">
        <v>1</v>
      </c>
      <c r="N2212" s="92">
        <v>0.76200000000000001</v>
      </c>
      <c r="O2212" s="91">
        <v>79</v>
      </c>
      <c r="P2212" s="91" t="s">
        <v>691</v>
      </c>
      <c r="Q2212" s="91" t="s">
        <v>691</v>
      </c>
      <c r="R2212" s="91" t="s">
        <v>691</v>
      </c>
      <c r="S2212" s="91">
        <v>258</v>
      </c>
      <c r="T2212" s="87" t="s">
        <v>691</v>
      </c>
      <c r="U2212" s="91">
        <v>483</v>
      </c>
      <c r="V2212" s="91">
        <v>414</v>
      </c>
      <c r="W2212" s="93">
        <v>0</v>
      </c>
      <c r="X2212" s="146">
        <v>0.12029996053472222</v>
      </c>
      <c r="Y2212" s="21">
        <v>36.56</v>
      </c>
      <c r="Z2212" s="147">
        <v>2101</v>
      </c>
      <c r="AA2212" s="147">
        <v>368</v>
      </c>
      <c r="AB2212" s="21">
        <v>3</v>
      </c>
      <c r="AC2212" s="21">
        <v>1</v>
      </c>
      <c r="AD2212" s="153">
        <f>VLOOKUP(D2212,'Dados Base'!$B:$K,9,FALSE)*31536000/VLOOKUP($F2212,F:H,MATCH(H2211,F2211:AF2211,0),FALSE)</f>
        <v>1544.9662202204574</v>
      </c>
      <c r="AE2212" s="153">
        <f>VLOOKUP(D2212,'Dados Base'!$B:$K,10,FALSE)*31536000/VLOOKUP($F2212,F:H,MATCH(H2211,F2211:AF2211,0),FALSE)</f>
        <v>205.58018252933505</v>
      </c>
      <c r="AF2212" s="148">
        <v>78.069999999999993</v>
      </c>
      <c r="AG2212" s="21">
        <v>60</v>
      </c>
      <c r="AH2212" s="148">
        <v>68.12</v>
      </c>
      <c r="AI2212" s="148">
        <v>30.25</v>
      </c>
      <c r="AJ2212" s="148">
        <v>89.9</v>
      </c>
      <c r="AK2212" s="72">
        <f>(SUMIFS('Banco de Indicadores Mun. (2)'!I:I,'Banco de Indicadores Mun. (2)'!B:B,'Banco de Indicadores - Mun. (1)'!B2212,'Banco de Indicadores Mun. (2)'!A:A,'Banco de Indicadores - Mun. (1)'!A2212) / VLOOKUP(D2212,'Dados Base'!$B:$K,8,FALSE)) * 100</f>
        <v>19.807968085106378</v>
      </c>
      <c r="AL2212" s="72">
        <f>(SUMIFS('Banco de Indicadores Mun. (2)'!I:I,'Banco de Indicadores Mun. (2)'!B:B,'Banco de Indicadores - Mun. (1)'!B2212,'Banco de Indicadores Mun. (2)'!A:A,'Banco de Indicadores - Mun. (1)'!A2212) / VLOOKUP(D2212,'Dados Base'!$B:$K,9,FALSE)) * 100</f>
        <v>7.5078588709677403</v>
      </c>
      <c r="AM2212" s="72">
        <f>(SUMIFS('Banco de Indicadores Mun. (2)'!J:J,'Banco de Indicadores Mun. (2)'!B:B,'Banco de Indicadores - Mun. (1)'!B2212,'Banco de Indicadores Mun. (2)'!A:A,'Banco de Indicadores - Mun. (1)'!A2212) / VLOOKUP(D2212,'Dados Base'!$B:$K,7,FALSE)) * 100</f>
        <v>22.199180327868845</v>
      </c>
      <c r="AN2212" s="72">
        <f>(SUMIFS('Banco de Indicadores Mun. (2)'!K:K,'Banco de Indicadores Mun. (2)'!B:B,'Banco de Indicadores - Mun. (1)'!B2212,'Banco de Indicadores Mun. (2)'!A:A,'Banco de Indicadores - Mun. (1)'!A2212) / VLOOKUP(D2212,'Dados Base'!$B:$K,10,FALSE)) * 100</f>
        <v>15.38784848484848</v>
      </c>
      <c r="AO2212" s="21"/>
      <c r="AP2212" s="21">
        <v>3.9508514084785271</v>
      </c>
      <c r="AQ2212" s="5">
        <v>0</v>
      </c>
      <c r="AR2212" s="9">
        <v>9.8000000000000007</v>
      </c>
      <c r="AS2212" s="22">
        <v>96</v>
      </c>
      <c r="AT2212" s="22">
        <v>87.359999999999985</v>
      </c>
      <c r="AU2212" s="22">
        <v>85.095180234912917</v>
      </c>
      <c r="AV2212" s="23">
        <v>9.81</v>
      </c>
      <c r="AW2212" s="12">
        <v>0</v>
      </c>
      <c r="AX2212" s="21">
        <v>1</v>
      </c>
      <c r="AY2212" s="116">
        <v>118.61237416787782</v>
      </c>
    </row>
    <row r="2213" spans="1:51" ht="15.75" x14ac:dyDescent="0.25">
      <c r="A2213" s="144">
        <v>2014</v>
      </c>
      <c r="B2213" s="77" t="s">
        <v>278</v>
      </c>
      <c r="C2213" s="78">
        <v>8</v>
      </c>
      <c r="D2213" s="77">
        <v>3524105</v>
      </c>
      <c r="E2213" s="78">
        <v>35241058</v>
      </c>
      <c r="F2213" s="78" t="str">
        <f t="shared" si="93"/>
        <v>352410582014</v>
      </c>
      <c r="G2213" s="89">
        <v>0.52536917200365352</v>
      </c>
      <c r="H2213" s="80">
        <f t="shared" si="92"/>
        <v>39373</v>
      </c>
      <c r="I2213" s="94">
        <v>37068</v>
      </c>
      <c r="J2213" s="95">
        <v>2305</v>
      </c>
      <c r="K2213" s="83">
        <f>(H2213)/VLOOKUP(D2213,'Dados Base'!$B:$K,6,FALSE)</f>
        <v>56.427711534051824</v>
      </c>
      <c r="L2213" s="88">
        <f t="shared" si="94"/>
        <v>94.145734386508522</v>
      </c>
      <c r="M2213" s="85">
        <v>4</v>
      </c>
      <c r="N2213" s="92">
        <v>0.76500000000000001</v>
      </c>
      <c r="O2213" s="91">
        <v>212</v>
      </c>
      <c r="P2213" s="91" t="s">
        <v>691</v>
      </c>
      <c r="Q2213" s="91" t="s">
        <v>691</v>
      </c>
      <c r="R2213" s="91" t="s">
        <v>691</v>
      </c>
      <c r="S2213" s="91">
        <v>67</v>
      </c>
      <c r="T2213" s="87" t="s">
        <v>691</v>
      </c>
      <c r="U2213" s="91">
        <v>490</v>
      </c>
      <c r="V2213" s="91">
        <v>424</v>
      </c>
      <c r="W2213" s="93">
        <v>0</v>
      </c>
      <c r="X2213" s="146">
        <v>0.11985068287037037</v>
      </c>
      <c r="Y2213" s="21">
        <v>30.71</v>
      </c>
      <c r="Z2213" s="147">
        <v>1820</v>
      </c>
      <c r="AA2213" s="147">
        <v>253</v>
      </c>
      <c r="AB2213" s="21">
        <v>3</v>
      </c>
      <c r="AC2213" s="21">
        <v>0</v>
      </c>
      <c r="AD2213" s="153">
        <f>VLOOKUP(D2213,'Dados Base'!$B:$K,9,FALSE)*31536000/VLOOKUP($F2213,F:H,MATCH(H2212,F2212:AF2212,0),FALSE)</f>
        <v>8962.6861046910326</v>
      </c>
      <c r="AE2213" s="153">
        <f>VLOOKUP(D2213,'Dados Base'!$B:$K,10,FALSE)*31536000/VLOOKUP($F2213,F:H,MATCH(H2212,F2212:AF2212,0),FALSE)</f>
        <v>1097.3083077235669</v>
      </c>
      <c r="AF2213" s="148">
        <v>100</v>
      </c>
      <c r="AG2213" s="21">
        <v>94.15</v>
      </c>
      <c r="AH2213" s="148">
        <v>100</v>
      </c>
      <c r="AI2213" s="148">
        <v>37.61</v>
      </c>
      <c r="AJ2213" s="148">
        <v>100</v>
      </c>
      <c r="AK2213" s="72">
        <f>(SUMIFS('Banco de Indicadores Mun. (2)'!I:I,'Banco de Indicadores Mun. (2)'!B:B,'Banco de Indicadores - Mun. (1)'!B2213,'Banco de Indicadores Mun. (2)'!A:A,'Banco de Indicadores - Mun. (1)'!A2213) / VLOOKUP(D2213,'Dados Base'!$B:$K,8,FALSE)) * 100</f>
        <v>1.2100914285714286</v>
      </c>
      <c r="AL2213" s="72">
        <f>(SUMIFS('Banco de Indicadores Mun. (2)'!I:I,'Banco de Indicadores Mun. (2)'!B:B,'Banco de Indicadores - Mun. (1)'!B2213,'Banco de Indicadores Mun. (2)'!A:A,'Banco de Indicadores - Mun. (1)'!A2213) / VLOOKUP(D2213,'Dados Base'!$B:$K,9,FALSE)) * 100</f>
        <v>0.37849151027703309</v>
      </c>
      <c r="AM2213" s="72">
        <f>(SUMIFS('Banco de Indicadores Mun. (2)'!J:J,'Banco de Indicadores Mun. (2)'!B:B,'Banco de Indicadores - Mun. (1)'!B2213,'Banco de Indicadores Mun. (2)'!A:A,'Banco de Indicadores - Mun. (1)'!A2213) / VLOOKUP(D2213,'Dados Base'!$B:$K,7,FALSE)) * 100</f>
        <v>1.6270140845070427</v>
      </c>
      <c r="AN2213" s="72">
        <f>(SUMIFS('Banco de Indicadores Mun. (2)'!K:K,'Banco de Indicadores Mun. (2)'!B:B,'Banco de Indicadores - Mun. (1)'!B2213,'Banco de Indicadores Mun. (2)'!A:A,'Banco de Indicadores - Mun. (1)'!A2213) / VLOOKUP(D2213,'Dados Base'!$B:$K,10,FALSE)) * 100</f>
        <v>0.56188321167883204</v>
      </c>
      <c r="AO2213" s="21"/>
      <c r="AP2213" s="21">
        <v>0</v>
      </c>
      <c r="AQ2213" s="5">
        <v>0</v>
      </c>
      <c r="AR2213" s="9">
        <v>10</v>
      </c>
      <c r="AS2213" s="22">
        <v>100</v>
      </c>
      <c r="AT2213" s="22">
        <v>100</v>
      </c>
      <c r="AU2213" s="22">
        <v>87.795465508924266</v>
      </c>
      <c r="AV2213" s="23">
        <v>10</v>
      </c>
      <c r="AW2213" s="12">
        <v>1</v>
      </c>
      <c r="AX2213" s="21">
        <v>0</v>
      </c>
      <c r="AY2213" s="116">
        <v>7.3559948870905876</v>
      </c>
    </row>
    <row r="2214" spans="1:51" ht="15.75" x14ac:dyDescent="0.25">
      <c r="A2214" s="144">
        <v>2014</v>
      </c>
      <c r="B2214" s="77" t="s">
        <v>279</v>
      </c>
      <c r="C2214" s="78">
        <v>12</v>
      </c>
      <c r="D2214" s="77">
        <v>3524204</v>
      </c>
      <c r="E2214" s="78">
        <v>352420412</v>
      </c>
      <c r="F2214" s="78" t="str">
        <f t="shared" si="93"/>
        <v>3524204122014</v>
      </c>
      <c r="G2214" s="89">
        <v>0.22436314484657327</v>
      </c>
      <c r="H2214" s="80">
        <f t="shared" si="92"/>
        <v>6633</v>
      </c>
      <c r="I2214" s="94">
        <v>6248</v>
      </c>
      <c r="J2214" s="95">
        <v>385</v>
      </c>
      <c r="K2214" s="83">
        <f>(H2214)/VLOOKUP(D2214,'Dados Base'!$B:$K,6,FALSE)</f>
        <v>24.188607687258404</v>
      </c>
      <c r="L2214" s="88">
        <f t="shared" si="94"/>
        <v>94.195688225538973</v>
      </c>
      <c r="M2214" s="85">
        <v>4</v>
      </c>
      <c r="N2214" s="92">
        <v>0.71099999999999997</v>
      </c>
      <c r="O2214" s="91">
        <v>70</v>
      </c>
      <c r="P2214" s="91" t="s">
        <v>691</v>
      </c>
      <c r="Q2214" s="91" t="s">
        <v>691</v>
      </c>
      <c r="R2214" s="91" t="s">
        <v>691</v>
      </c>
      <c r="S2214" s="91">
        <v>5</v>
      </c>
      <c r="T2214" s="87" t="s">
        <v>691</v>
      </c>
      <c r="U2214" s="91">
        <v>41</v>
      </c>
      <c r="V2214" s="91">
        <v>26</v>
      </c>
      <c r="W2214" s="93">
        <v>0</v>
      </c>
      <c r="X2214" s="146">
        <v>1.5055528124999999E-2</v>
      </c>
      <c r="Y2214" s="21">
        <v>4.49</v>
      </c>
      <c r="Z2214" s="147">
        <v>250</v>
      </c>
      <c r="AA2214" s="147">
        <v>97</v>
      </c>
      <c r="AB2214" s="21">
        <v>1</v>
      </c>
      <c r="AC2214" s="21">
        <v>0</v>
      </c>
      <c r="AD2214" s="153">
        <f>VLOOKUP(D2214,'Dados Base'!$B:$K,9,FALSE)*31536000/VLOOKUP($F2214,F:H,MATCH(H2213,F2213:AF2213,0),FALSE)</f>
        <v>15784.640434192674</v>
      </c>
      <c r="AE2214" s="153">
        <f>VLOOKUP(D2214,'Dados Base'!$B:$K,10,FALSE)*31536000/VLOOKUP($F2214,F:H,MATCH(H2213,F2213:AF2213,0),FALSE)</f>
        <v>1854.2198100407049</v>
      </c>
      <c r="AF2214" s="148">
        <v>87.16</v>
      </c>
      <c r="AG2214" s="21">
        <v>100</v>
      </c>
      <c r="AH2214" s="148">
        <v>91.67</v>
      </c>
      <c r="AI2214" s="148">
        <v>14.96</v>
      </c>
      <c r="AJ2214" s="148">
        <v>93.19</v>
      </c>
      <c r="AK2214" s="72">
        <f>(SUMIFS('Banco de Indicadores Mun. (2)'!I:I,'Banco de Indicadores Mun. (2)'!B:B,'Banco de Indicadores - Mun. (1)'!B2214,'Banco de Indicadores Mun. (2)'!A:A,'Banco de Indicadores - Mun. (1)'!A2214) / VLOOKUP(D2214,'Dados Base'!$B:$K,8,FALSE)) * 100</f>
        <v>27.164516666666671</v>
      </c>
      <c r="AL2214" s="72">
        <f>(SUMIFS('Banco de Indicadores Mun. (2)'!I:I,'Banco de Indicadores Mun. (2)'!B:B,'Banco de Indicadores - Mun. (1)'!B2214,'Banco de Indicadores Mun. (2)'!A:A,'Banco de Indicadores - Mun. (1)'!A2214) / VLOOKUP(D2214,'Dados Base'!$B:$K,9,FALSE)) * 100</f>
        <v>9.818500000000002</v>
      </c>
      <c r="AM2214" s="72">
        <f>(SUMIFS('Banco de Indicadores Mun. (2)'!J:J,'Banco de Indicadores Mun. (2)'!B:B,'Banco de Indicadores - Mun. (1)'!B2214,'Banco de Indicadores Mun. (2)'!A:A,'Banco de Indicadores - Mun. (1)'!A2214) / VLOOKUP(D2214,'Dados Base'!$B:$K,7,FALSE)) * 100</f>
        <v>38.171395061728397</v>
      </c>
      <c r="AN2214" s="72">
        <f>(SUMIFS('Banco de Indicadores Mun. (2)'!K:K,'Banco de Indicadores Mun. (2)'!B:B,'Banco de Indicadores - Mun. (1)'!B2214,'Banco de Indicadores Mun. (2)'!A:A,'Banco de Indicadores - Mun. (1)'!A2214) / VLOOKUP(D2214,'Dados Base'!$B:$K,10,FALSE)) * 100</f>
        <v>4.3040769230769227</v>
      </c>
      <c r="AO2214" s="21"/>
      <c r="AP2214" s="21">
        <v>0</v>
      </c>
      <c r="AQ2214" s="5">
        <v>0</v>
      </c>
      <c r="AR2214" s="9">
        <v>8.6999999999999993</v>
      </c>
      <c r="AS2214" s="22">
        <v>96</v>
      </c>
      <c r="AT2214" s="22">
        <v>96</v>
      </c>
      <c r="AU2214" s="22">
        <v>72.046109510086453</v>
      </c>
      <c r="AV2214" s="23">
        <v>8.1199999999999992</v>
      </c>
      <c r="AW2214" s="12">
        <v>1</v>
      </c>
      <c r="AX2214" s="21">
        <v>0</v>
      </c>
      <c r="AY2214" s="116">
        <v>109.09386578082596</v>
      </c>
    </row>
    <row r="2215" spans="1:51" ht="15.75" x14ac:dyDescent="0.25">
      <c r="A2215" s="144">
        <v>2014</v>
      </c>
      <c r="B2215" s="77" t="s">
        <v>280</v>
      </c>
      <c r="C2215" s="78">
        <v>9</v>
      </c>
      <c r="D2215" s="77">
        <v>3524303</v>
      </c>
      <c r="E2215" s="78">
        <v>35243039</v>
      </c>
      <c r="F2215" s="78" t="str">
        <f t="shared" si="93"/>
        <v>352430392014</v>
      </c>
      <c r="G2215" s="89">
        <v>0.48091159149290519</v>
      </c>
      <c r="H2215" s="80">
        <f t="shared" si="92"/>
        <v>72796</v>
      </c>
      <c r="I2215" s="94">
        <v>71063</v>
      </c>
      <c r="J2215" s="95">
        <v>1733</v>
      </c>
      <c r="K2215" s="83">
        <f>(H2215)/VLOOKUP(D2215,'Dados Base'!$B:$K,6,FALSE)</f>
        <v>103.03750884642605</v>
      </c>
      <c r="L2215" s="88">
        <f t="shared" si="94"/>
        <v>97.619374690917084</v>
      </c>
      <c r="M2215" s="85">
        <v>1</v>
      </c>
      <c r="N2215" s="92">
        <v>0.77800000000000002</v>
      </c>
      <c r="O2215" s="91">
        <v>264</v>
      </c>
      <c r="P2215" s="91" t="s">
        <v>691</v>
      </c>
      <c r="Q2215" s="91" t="s">
        <v>691</v>
      </c>
      <c r="R2215" s="91" t="s">
        <v>691</v>
      </c>
      <c r="S2215" s="91">
        <v>163</v>
      </c>
      <c r="T2215" s="87" t="s">
        <v>691</v>
      </c>
      <c r="U2215" s="91">
        <v>938</v>
      </c>
      <c r="V2215" s="91">
        <v>774</v>
      </c>
      <c r="W2215" s="93">
        <v>0</v>
      </c>
      <c r="X2215" s="146">
        <v>0.22043740961111111</v>
      </c>
      <c r="Y2215" s="21">
        <v>58.55</v>
      </c>
      <c r="Z2215" s="147">
        <v>3411</v>
      </c>
      <c r="AA2215" s="147">
        <v>541</v>
      </c>
      <c r="AB2215" s="21">
        <v>6</v>
      </c>
      <c r="AC2215" s="21">
        <v>0</v>
      </c>
      <c r="AD2215" s="153">
        <f>VLOOKUP(D2215,'Dados Base'!$B:$K,9,FALSE)*31536000/VLOOKUP($F2215,F:H,MATCH(H2214,F2214:AF2214,0),FALSE)</f>
        <v>4128.4971701741852</v>
      </c>
      <c r="AE2215" s="153">
        <f>VLOOKUP(D2215,'Dados Base'!$B:$K,10,FALSE)*31536000/VLOOKUP($F2215,F:H,MATCH(H2214,F2214:AF2214,0),FALSE)</f>
        <v>493.86010220341785</v>
      </c>
      <c r="AF2215" s="148">
        <v>99.48</v>
      </c>
      <c r="AG2215" s="21">
        <v>100</v>
      </c>
      <c r="AH2215" s="148">
        <v>99.48</v>
      </c>
      <c r="AI2215" s="148">
        <v>54.11</v>
      </c>
      <c r="AJ2215" s="148">
        <v>98.38</v>
      </c>
      <c r="AK2215" s="72">
        <f>(SUMIFS('Banco de Indicadores Mun. (2)'!I:I,'Banco de Indicadores Mun. (2)'!B:B,'Banco de Indicadores - Mun. (1)'!B2215,'Banco de Indicadores Mun. (2)'!A:A,'Banco de Indicadores - Mun. (1)'!A2215) / VLOOKUP(D2215,'Dados Base'!$B:$K,8,FALSE)) * 100</f>
        <v>0</v>
      </c>
      <c r="AL2215" s="72">
        <f>(SUMIFS('Banco de Indicadores Mun. (2)'!I:I,'Banco de Indicadores Mun. (2)'!B:B,'Banco de Indicadores - Mun. (1)'!B2215,'Banco de Indicadores Mun. (2)'!A:A,'Banco de Indicadores - Mun. (1)'!A2215) / VLOOKUP(D2215,'Dados Base'!$B:$K,9,FALSE)) * 100</f>
        <v>0</v>
      </c>
      <c r="AM2215" s="72">
        <f>(SUMIFS('Banco de Indicadores Mun. (2)'!J:J,'Banco de Indicadores Mun. (2)'!B:B,'Banco de Indicadores - Mun. (1)'!B2215,'Banco de Indicadores Mun. (2)'!A:A,'Banco de Indicadores - Mun. (1)'!A2215) / VLOOKUP(D2215,'Dados Base'!$B:$K,7,FALSE)) * 100</f>
        <v>0</v>
      </c>
      <c r="AN2215" s="72">
        <f>(SUMIFS('Banco de Indicadores Mun. (2)'!K:K,'Banco de Indicadores Mun. (2)'!B:B,'Banco de Indicadores - Mun. (1)'!B2215,'Banco de Indicadores Mun. (2)'!A:A,'Banco de Indicadores - Mun. (1)'!A2215) / VLOOKUP(D2215,'Dados Base'!$B:$K,10,FALSE)) * 100</f>
        <v>0</v>
      </c>
      <c r="AO2215" s="21"/>
      <c r="AP2215" s="21">
        <v>0</v>
      </c>
      <c r="AQ2215" s="5">
        <v>0</v>
      </c>
      <c r="AR2215" s="9">
        <v>9.6999999999999993</v>
      </c>
      <c r="AS2215" s="22">
        <v>100</v>
      </c>
      <c r="AT2215" s="22">
        <v>99</v>
      </c>
      <c r="AU2215" s="22">
        <v>86.310728744939269</v>
      </c>
      <c r="AV2215" s="23">
        <v>9.99</v>
      </c>
      <c r="AW2215" s="12">
        <v>2</v>
      </c>
      <c r="AX2215" s="21">
        <v>0</v>
      </c>
      <c r="AY2215" s="116">
        <v>183.99995902508658</v>
      </c>
    </row>
    <row r="2216" spans="1:51" ht="15.75" x14ac:dyDescent="0.25">
      <c r="A2216" s="144">
        <v>2014</v>
      </c>
      <c r="B2216" s="77" t="s">
        <v>281</v>
      </c>
      <c r="C2216" s="78">
        <v>2</v>
      </c>
      <c r="D2216" s="77">
        <v>3524402</v>
      </c>
      <c r="E2216" s="78">
        <v>35244022</v>
      </c>
      <c r="F2216" s="78" t="str">
        <f t="shared" si="93"/>
        <v>352440222014</v>
      </c>
      <c r="G2216" s="89">
        <v>0.89908700829943733</v>
      </c>
      <c r="H2216" s="80">
        <f t="shared" si="92"/>
        <v>218260</v>
      </c>
      <c r="I2216" s="94">
        <v>215246</v>
      </c>
      <c r="J2216" s="95">
        <v>3014</v>
      </c>
      <c r="K2216" s="83">
        <f>(H2216)/VLOOKUP(D2216,'Dados Base'!$B:$K,6,FALSE)</f>
        <v>474.40606864172844</v>
      </c>
      <c r="L2216" s="88">
        <f t="shared" si="94"/>
        <v>98.619078163658031</v>
      </c>
      <c r="M2216" s="85">
        <v>1</v>
      </c>
      <c r="N2216" s="92">
        <v>0.77700000000000002</v>
      </c>
      <c r="O2216" s="91">
        <v>171</v>
      </c>
      <c r="P2216" s="91" t="s">
        <v>691</v>
      </c>
      <c r="Q2216" s="91" t="s">
        <v>691</v>
      </c>
      <c r="R2216" s="91" t="s">
        <v>691</v>
      </c>
      <c r="S2216" s="91">
        <v>333</v>
      </c>
      <c r="T2216" s="87" t="s">
        <v>691</v>
      </c>
      <c r="U2216" s="91">
        <v>1436</v>
      </c>
      <c r="V2216" s="91">
        <v>1476</v>
      </c>
      <c r="W2216" s="93">
        <v>19.48</v>
      </c>
      <c r="X2216" s="146">
        <v>0.65559392791666671</v>
      </c>
      <c r="Y2216" s="21">
        <v>199.55</v>
      </c>
      <c r="Z2216" s="147">
        <v>3862</v>
      </c>
      <c r="AA2216" s="147">
        <v>8111</v>
      </c>
      <c r="AB2216" s="21">
        <v>35</v>
      </c>
      <c r="AC2216" s="21">
        <v>2</v>
      </c>
      <c r="AD2216" s="153">
        <f>VLOOKUP(D2216,'Dados Base'!$B:$K,9,FALSE)*31536000/VLOOKUP($F2216,F:H,MATCH(H2215,F2215:AF2215,0),FALSE)</f>
        <v>995.52387061303034</v>
      </c>
      <c r="AE2216" s="153">
        <f>VLOOKUP(D2216,'Dados Base'!$B:$K,10,FALSE)*31536000/VLOOKUP($F2216,F:H,MATCH(H2215,F2215:AF2215,0),FALSE)</f>
        <v>99.69687528635572</v>
      </c>
      <c r="AF2216" s="148">
        <v>86.22</v>
      </c>
      <c r="AG2216" s="21">
        <v>99</v>
      </c>
      <c r="AH2216" s="148">
        <v>78.42</v>
      </c>
      <c r="AI2216" s="148">
        <v>14.45</v>
      </c>
      <c r="AJ2216" s="148">
        <v>87.43</v>
      </c>
      <c r="AK2216" s="72">
        <f>(SUMIFS('Banco de Indicadores Mun. (2)'!I:I,'Banco de Indicadores Mun. (2)'!B:B,'Banco de Indicadores - Mun. (1)'!B2216,'Banco de Indicadores Mun. (2)'!A:A,'Banco de Indicadores - Mun. (1)'!A2216) / VLOOKUP(D2216,'Dados Base'!$B:$K,8,FALSE)) * 100</f>
        <v>56.741100671140934</v>
      </c>
      <c r="AL2216" s="72">
        <f>(SUMIFS('Banco de Indicadores Mun. (2)'!I:I,'Banco de Indicadores Mun. (2)'!B:B,'Banco de Indicadores - Mun. (1)'!B2216,'Banco de Indicadores Mun. (2)'!A:A,'Banco de Indicadores - Mun. (1)'!A2216) / VLOOKUP(D2216,'Dados Base'!$B:$K,9,FALSE)) * 100</f>
        <v>24.541143686502174</v>
      </c>
      <c r="AM2216" s="72">
        <f>(SUMIFS('Banco de Indicadores Mun. (2)'!J:J,'Banco de Indicadores Mun. (2)'!B:B,'Banco de Indicadores - Mun. (1)'!B2216,'Banco de Indicadores Mun. (2)'!A:A,'Banco de Indicadores - Mun. (1)'!A2216) / VLOOKUP(D2216,'Dados Base'!$B:$K,7,FALSE)) * 100</f>
        <v>61.952860262008734</v>
      </c>
      <c r="AN2216" s="72">
        <f>(SUMIFS('Banco de Indicadores Mun. (2)'!K:K,'Banco de Indicadores Mun. (2)'!B:B,'Banco de Indicadores - Mun. (1)'!B2216,'Banco de Indicadores Mun. (2)'!A:A,'Banco de Indicadores - Mun. (1)'!A2216) / VLOOKUP(D2216,'Dados Base'!$B:$K,10,FALSE)) * 100</f>
        <v>39.444101449275301</v>
      </c>
      <c r="AO2216" s="21"/>
      <c r="AP2216" s="21">
        <v>0</v>
      </c>
      <c r="AQ2216" s="5">
        <v>1</v>
      </c>
      <c r="AR2216" s="9">
        <v>10</v>
      </c>
      <c r="AS2216" s="22">
        <v>93</v>
      </c>
      <c r="AT2216" s="22">
        <v>39.06</v>
      </c>
      <c r="AU2216" s="22">
        <v>32.255909128873299</v>
      </c>
      <c r="AV2216" s="23">
        <v>4.62</v>
      </c>
      <c r="AW2216" s="12">
        <v>1</v>
      </c>
      <c r="AX2216" s="21">
        <v>2</v>
      </c>
      <c r="AY2216" s="116">
        <v>23.696610137578354</v>
      </c>
    </row>
    <row r="2217" spans="1:51" ht="15.75" x14ac:dyDescent="0.25">
      <c r="A2217" s="144">
        <v>2014</v>
      </c>
      <c r="B2217" s="77" t="s">
        <v>282</v>
      </c>
      <c r="C2217" s="78">
        <v>16</v>
      </c>
      <c r="D2217" s="77">
        <v>3524501</v>
      </c>
      <c r="E2217" s="78">
        <v>352450116</v>
      </c>
      <c r="F2217" s="78" t="str">
        <f t="shared" si="93"/>
        <v>3524501162014</v>
      </c>
      <c r="G2217" s="89">
        <v>2.7403919518742992</v>
      </c>
      <c r="H2217" s="80">
        <f t="shared" si="92"/>
        <v>6197</v>
      </c>
      <c r="I2217" s="94">
        <v>5511</v>
      </c>
      <c r="J2217" s="95">
        <v>686</v>
      </c>
      <c r="K2217" s="83">
        <f>(H2217)/VLOOKUP(D2217,'Dados Base'!$B:$K,6,FALSE)</f>
        <v>42.90362780393243</v>
      </c>
      <c r="L2217" s="88">
        <f t="shared" si="94"/>
        <v>88.930127481039207</v>
      </c>
      <c r="M2217" s="85">
        <v>1</v>
      </c>
      <c r="N2217" s="92">
        <v>0.72299999999999998</v>
      </c>
      <c r="O2217" s="91">
        <v>69</v>
      </c>
      <c r="P2217" s="91" t="s">
        <v>691</v>
      </c>
      <c r="Q2217" s="91" t="s">
        <v>691</v>
      </c>
      <c r="R2217" s="91" t="s">
        <v>691</v>
      </c>
      <c r="S2217" s="91">
        <v>58</v>
      </c>
      <c r="T2217" s="87" t="s">
        <v>691</v>
      </c>
      <c r="U2217" s="91">
        <v>39</v>
      </c>
      <c r="V2217" s="91">
        <v>36</v>
      </c>
      <c r="W2217" s="93">
        <v>0</v>
      </c>
      <c r="X2217" s="146">
        <v>1.3964337244619197E-2</v>
      </c>
      <c r="Y2217" s="21">
        <v>3.83</v>
      </c>
      <c r="Z2217" s="147">
        <v>247</v>
      </c>
      <c r="AA2217" s="147">
        <v>49</v>
      </c>
      <c r="AB2217" s="21">
        <v>0</v>
      </c>
      <c r="AC2217" s="21">
        <v>0</v>
      </c>
      <c r="AD2217" s="153">
        <f>VLOOKUP(D2217,'Dados Base'!$B:$K,9,FALSE)*31536000/VLOOKUP($F2217,F:H,MATCH(H2216,F2216:AF2216,0),FALSE)</f>
        <v>5190.6922704534454</v>
      </c>
      <c r="AE2217" s="153">
        <f>VLOOKUP(D2217,'Dados Base'!$B:$K,10,FALSE)*31536000/VLOOKUP($F2217,F:H,MATCH(H2216,F2216:AF2216,0),FALSE)</f>
        <v>508.89139906406308</v>
      </c>
      <c r="AF2217" s="148" t="s">
        <v>692</v>
      </c>
      <c r="AG2217" s="21" t="s">
        <v>692</v>
      </c>
      <c r="AH2217" s="148" t="s">
        <v>692</v>
      </c>
      <c r="AI2217" s="148" t="s">
        <v>692</v>
      </c>
      <c r="AJ2217" s="148" t="s">
        <v>692</v>
      </c>
      <c r="AK2217" s="72">
        <f>(SUMIFS('Banco de Indicadores Mun. (2)'!I:I,'Banco de Indicadores Mun. (2)'!B:B,'Banco de Indicadores - Mun. (1)'!B2217,'Banco de Indicadores Mun. (2)'!A:A,'Banco de Indicadores - Mun. (1)'!A2217) / VLOOKUP(D2217,'Dados Base'!$B:$K,8,FALSE)) * 100</f>
        <v>6.6025714285714283</v>
      </c>
      <c r="AL2217" s="72">
        <f>(SUMIFS('Banco de Indicadores Mun. (2)'!I:I,'Banco de Indicadores Mun. (2)'!B:B,'Banco de Indicadores - Mun. (1)'!B2217,'Banco de Indicadores Mun. (2)'!A:A,'Banco de Indicadores - Mun. (1)'!A2217) / VLOOKUP(D2217,'Dados Base'!$B:$K,9,FALSE)) * 100</f>
        <v>2.7187058823529413</v>
      </c>
      <c r="AM2217" s="72">
        <f>(SUMIFS('Banco de Indicadores Mun. (2)'!J:J,'Banco de Indicadores Mun. (2)'!B:B,'Banco de Indicadores - Mun. (1)'!B2217,'Banco de Indicadores Mun. (2)'!A:A,'Banco de Indicadores - Mun. (1)'!A2217) / VLOOKUP(D2217,'Dados Base'!$B:$K,7,FALSE)) * 100</f>
        <v>5.2967499999999994</v>
      </c>
      <c r="AN2217" s="72">
        <f>(SUMIFS('Banco de Indicadores Mun. (2)'!K:K,'Banco de Indicadores Mun. (2)'!B:B,'Banco de Indicadores - Mun. (1)'!B2217,'Banco de Indicadores Mun. (2)'!A:A,'Banco de Indicadores - Mun. (1)'!A2217) / VLOOKUP(D2217,'Dados Base'!$B:$K,10,FALSE)) * 100</f>
        <v>10.781200000000004</v>
      </c>
      <c r="AO2217" s="21"/>
      <c r="AP2217" s="21">
        <v>0</v>
      </c>
      <c r="AQ2217" s="5">
        <v>0</v>
      </c>
      <c r="AR2217" s="9">
        <v>10</v>
      </c>
      <c r="AS2217" s="22">
        <v>95</v>
      </c>
      <c r="AT2217" s="22">
        <v>95</v>
      </c>
      <c r="AU2217" s="22">
        <v>83.445945945945951</v>
      </c>
      <c r="AV2217" s="23">
        <v>9.93</v>
      </c>
      <c r="AW2217" s="12">
        <v>0</v>
      </c>
      <c r="AX2217" s="21">
        <v>0</v>
      </c>
      <c r="AY2217" s="116">
        <v>72.560624783198676</v>
      </c>
    </row>
    <row r="2218" spans="1:51" ht="15.75" x14ac:dyDescent="0.25">
      <c r="A2218" s="144">
        <v>2014</v>
      </c>
      <c r="B2218" s="77" t="s">
        <v>283</v>
      </c>
      <c r="C2218" s="78">
        <v>11</v>
      </c>
      <c r="D2218" s="77">
        <v>3524600</v>
      </c>
      <c r="E2218" s="78">
        <v>352460011</v>
      </c>
      <c r="F2218" s="78" t="str">
        <f t="shared" si="93"/>
        <v>3524600112014</v>
      </c>
      <c r="G2218" s="89">
        <v>9.3260752078050402E-3</v>
      </c>
      <c r="H2218" s="80">
        <f t="shared" si="92"/>
        <v>17165</v>
      </c>
      <c r="I2218" s="94">
        <v>9346</v>
      </c>
      <c r="J2218" s="95">
        <v>7819</v>
      </c>
      <c r="K2218" s="83">
        <f>(H2218)/VLOOKUP(D2218,'Dados Base'!$B:$K,6,FALSE)</f>
        <v>24.231344758462971</v>
      </c>
      <c r="L2218" s="88">
        <f t="shared" si="94"/>
        <v>54.448004660646667</v>
      </c>
      <c r="M2218" s="85">
        <v>3</v>
      </c>
      <c r="N2218" s="92">
        <v>0.71699999999999997</v>
      </c>
      <c r="O2218" s="91">
        <v>143</v>
      </c>
      <c r="P2218" s="91" t="s">
        <v>691</v>
      </c>
      <c r="Q2218" s="91" t="s">
        <v>691</v>
      </c>
      <c r="R2218" s="91" t="s">
        <v>691</v>
      </c>
      <c r="S2218" s="91">
        <v>19</v>
      </c>
      <c r="T2218" s="87" t="s">
        <v>691</v>
      </c>
      <c r="U2218" s="91">
        <v>140</v>
      </c>
      <c r="V2218" s="91">
        <v>108</v>
      </c>
      <c r="W2218" s="93">
        <v>0</v>
      </c>
      <c r="X2218" s="146">
        <v>3.2718913761574077E-2</v>
      </c>
      <c r="Y2218" s="21">
        <v>6.79</v>
      </c>
      <c r="Z2218" s="147">
        <v>348</v>
      </c>
      <c r="AA2218" s="147">
        <v>176</v>
      </c>
      <c r="AB2218" s="21">
        <v>2</v>
      </c>
      <c r="AC2218" s="21">
        <v>0</v>
      </c>
      <c r="AD2218" s="153">
        <f>VLOOKUP(D2218,'Dados Base'!$B:$K,9,FALSE)*31536000/VLOOKUP($F2218,F:H,MATCH(H2217,F2217:AF2217,0),FALSE)</f>
        <v>38894.093795514127</v>
      </c>
      <c r="AE2218" s="153">
        <f>VLOOKUP(D2218,'Dados Base'!$B:$K,10,FALSE)*31536000/VLOOKUP($F2218,F:H,MATCH(H2217,F2217:AF2217,0),FALSE)</f>
        <v>5034.001747742499</v>
      </c>
      <c r="AF2218" s="148">
        <v>62.62</v>
      </c>
      <c r="AG2218" s="21">
        <v>100</v>
      </c>
      <c r="AH2218" s="148">
        <v>54.67</v>
      </c>
      <c r="AI2218" s="148">
        <v>29.85</v>
      </c>
      <c r="AJ2218" s="148">
        <v>100</v>
      </c>
      <c r="AK2218" s="72">
        <f>(SUMIFS('Banco de Indicadores Mun. (2)'!I:I,'Banco de Indicadores Mun. (2)'!B:B,'Banco de Indicadores - Mun. (1)'!B2218,'Banco de Indicadores Mun. (2)'!A:A,'Banco de Indicadores - Mun. (1)'!A2218) / VLOOKUP(D2218,'Dados Base'!$B:$K,8,FALSE)) * 100</f>
        <v>0.88713636363636339</v>
      </c>
      <c r="AL2218" s="72">
        <f>(SUMIFS('Banco de Indicadores Mun. (2)'!I:I,'Banco de Indicadores Mun. (2)'!B:B,'Banco de Indicadores - Mun. (1)'!B2218,'Banco de Indicadores Mun. (2)'!A:A,'Banco de Indicadores - Mun. (1)'!A2218) / VLOOKUP(D2218,'Dados Base'!$B:$K,9,FALSE)) * 100</f>
        <v>0.38720547945205464</v>
      </c>
      <c r="AM2218" s="72">
        <f>(SUMIFS('Banco de Indicadores Mun. (2)'!J:J,'Banco de Indicadores Mun. (2)'!B:B,'Banco de Indicadores - Mun. (1)'!B2218,'Banco de Indicadores Mun. (2)'!A:A,'Banco de Indicadores - Mun. (1)'!A2218) / VLOOKUP(D2218,'Dados Base'!$B:$K,7,FALSE)) * 100</f>
        <v>1.2243399999999995</v>
      </c>
      <c r="AN2218" s="72">
        <f>(SUMIFS('Banco de Indicadores Mun. (2)'!K:K,'Banco de Indicadores Mun. (2)'!B:B,'Banco de Indicadores - Mun. (1)'!B2218,'Banco de Indicadores Mun. (2)'!A:A,'Banco de Indicadores - Mun. (1)'!A2218) / VLOOKUP(D2218,'Dados Base'!$B:$K,10,FALSE)) * 100</f>
        <v>8.7200729927007295E-2</v>
      </c>
      <c r="AO2218" s="21"/>
      <c r="AP2218" s="21">
        <v>0</v>
      </c>
      <c r="AQ2218" s="5">
        <v>0</v>
      </c>
      <c r="AR2218" s="9">
        <v>3.9</v>
      </c>
      <c r="AS2218" s="22">
        <v>83</v>
      </c>
      <c r="AT2218" s="22">
        <v>75.53</v>
      </c>
      <c r="AU2218" s="22">
        <v>66.412213740458014</v>
      </c>
      <c r="AV2218" s="23">
        <v>7.43</v>
      </c>
      <c r="AW2218" s="12">
        <v>0</v>
      </c>
      <c r="AX2218" s="21">
        <v>0</v>
      </c>
      <c r="AY2218" s="116">
        <v>25.000550841362873</v>
      </c>
    </row>
    <row r="2219" spans="1:51" ht="15.75" x14ac:dyDescent="0.25">
      <c r="A2219" s="144">
        <v>2014</v>
      </c>
      <c r="B2219" s="77" t="s">
        <v>284</v>
      </c>
      <c r="C2219" s="78">
        <v>5</v>
      </c>
      <c r="D2219" s="77">
        <v>3524709</v>
      </c>
      <c r="E2219" s="78">
        <v>35247095</v>
      </c>
      <c r="F2219" s="78" t="str">
        <f t="shared" si="93"/>
        <v>352470952014</v>
      </c>
      <c r="G2219" s="89">
        <v>3.3546037529406325</v>
      </c>
      <c r="H2219" s="80">
        <f t="shared" si="92"/>
        <v>49074</v>
      </c>
      <c r="I2219" s="94">
        <v>48006</v>
      </c>
      <c r="J2219" s="95">
        <v>1068</v>
      </c>
      <c r="K2219" s="83">
        <f>(H2219)/VLOOKUP(D2219,'Dados Base'!$B:$K,6,FALSE)</f>
        <v>344.52401010951979</v>
      </c>
      <c r="L2219" s="88">
        <f t="shared" si="94"/>
        <v>97.823694828218606</v>
      </c>
      <c r="M2219" s="85">
        <v>1</v>
      </c>
      <c r="N2219" s="92">
        <v>0.78400000000000003</v>
      </c>
      <c r="O2219" s="91">
        <v>93</v>
      </c>
      <c r="P2219" s="91" t="s">
        <v>691</v>
      </c>
      <c r="Q2219" s="91" t="s">
        <v>691</v>
      </c>
      <c r="R2219" s="91" t="s">
        <v>691</v>
      </c>
      <c r="S2219" s="91">
        <v>150</v>
      </c>
      <c r="T2219" s="87" t="s">
        <v>691</v>
      </c>
      <c r="U2219" s="91">
        <v>501</v>
      </c>
      <c r="V2219" s="91">
        <v>508</v>
      </c>
      <c r="W2219" s="93">
        <v>0</v>
      </c>
      <c r="X2219" s="146">
        <v>0.14938034722222221</v>
      </c>
      <c r="Y2219" s="21">
        <v>39.4</v>
      </c>
      <c r="Z2219" s="147">
        <v>1053</v>
      </c>
      <c r="AA2219" s="147">
        <v>1606</v>
      </c>
      <c r="AB2219" s="21">
        <v>9</v>
      </c>
      <c r="AC2219" s="21">
        <v>0</v>
      </c>
      <c r="AD2219" s="153">
        <f>VLOOKUP(D2219,'Dados Base'!$B:$K,9,FALSE)*31536000/VLOOKUP($F2219,F:H,MATCH(H2218,F2218:AF2218,0),FALSE)</f>
        <v>1169.5708521824183</v>
      </c>
      <c r="AE2219" s="153">
        <f>VLOOKUP(D2219,'Dados Base'!$B:$K,10,FALSE)*31536000/VLOOKUP($F2219,F:H,MATCH(H2218,F2218:AF2218,0),FALSE)</f>
        <v>154.22912336471447</v>
      </c>
      <c r="AF2219" s="148">
        <v>100</v>
      </c>
      <c r="AG2219" s="21">
        <v>100</v>
      </c>
      <c r="AH2219" s="148">
        <v>94.56</v>
      </c>
      <c r="AI2219" s="148">
        <v>39.96</v>
      </c>
      <c r="AJ2219" s="148">
        <v>100</v>
      </c>
      <c r="AK2219" s="72">
        <f>(SUMIFS('Banco de Indicadores Mun. (2)'!I:I,'Banco de Indicadores Mun. (2)'!B:B,'Banco de Indicadores - Mun. (1)'!B2219,'Banco de Indicadores Mun. (2)'!A:A,'Banco de Indicadores - Mun. (1)'!A2219) / VLOOKUP(D2219,'Dados Base'!$B:$K,8,FALSE)) * 100</f>
        <v>461.97933333333327</v>
      </c>
      <c r="AL2219" s="72">
        <f>(SUMIFS('Banco de Indicadores Mun. (2)'!I:I,'Banco de Indicadores Mun. (2)'!B:B,'Banco de Indicadores - Mun. (1)'!B2219,'Banco de Indicadores Mun. (2)'!A:A,'Banco de Indicadores - Mun. (1)'!A2219) / VLOOKUP(D2219,'Dados Base'!$B:$K,9,FALSE)) * 100</f>
        <v>175.14601098901096</v>
      </c>
      <c r="AM2219" s="72">
        <f>(SUMIFS('Banco de Indicadores Mun. (2)'!J:J,'Banco de Indicadores Mun. (2)'!B:B,'Banco de Indicadores - Mun. (1)'!B2219,'Banco de Indicadores Mun. (2)'!A:A,'Banco de Indicadores - Mun. (1)'!A2219) / VLOOKUP(D2219,'Dados Base'!$B:$K,7,FALSE)) * 100</f>
        <v>698.86639999999989</v>
      </c>
      <c r="AN2219" s="72">
        <f>(SUMIFS('Banco de Indicadores Mun. (2)'!K:K,'Banco de Indicadores Mun. (2)'!B:B,'Banco de Indicadores - Mun. (1)'!B2219,'Banco de Indicadores Mun. (2)'!A:A,'Banco de Indicadores - Mun. (1)'!A2219) / VLOOKUP(D2219,'Dados Base'!$B:$K,10,FALSE)) * 100</f>
        <v>17.816083333333335</v>
      </c>
      <c r="AO2219" s="21"/>
      <c r="AP2219" s="21">
        <v>2.0377389248889433</v>
      </c>
      <c r="AQ2219" s="5">
        <v>0</v>
      </c>
      <c r="AR2219" s="9">
        <v>9.8000000000000007</v>
      </c>
      <c r="AS2219" s="22">
        <v>98</v>
      </c>
      <c r="AT2219" s="22">
        <v>42.14</v>
      </c>
      <c r="AU2219" s="22">
        <v>39.60135389244077</v>
      </c>
      <c r="AV2219" s="23">
        <v>5.19</v>
      </c>
      <c r="AW2219" s="12">
        <v>2</v>
      </c>
      <c r="AX2219" s="21">
        <v>0</v>
      </c>
      <c r="AY2219" s="116">
        <v>14.619322198479779</v>
      </c>
    </row>
    <row r="2220" spans="1:51" ht="15.75" x14ac:dyDescent="0.25">
      <c r="A2220" s="144">
        <v>2014</v>
      </c>
      <c r="B2220" s="77" t="s">
        <v>285</v>
      </c>
      <c r="C2220" s="78">
        <v>18</v>
      </c>
      <c r="D2220" s="77">
        <v>3524808</v>
      </c>
      <c r="E2220" s="78">
        <v>352480818</v>
      </c>
      <c r="F2220" s="78" t="str">
        <f t="shared" si="93"/>
        <v>3524808182014</v>
      </c>
      <c r="G2220" s="89">
        <v>0.10583869592482031</v>
      </c>
      <c r="H2220" s="80">
        <f t="shared" si="92"/>
        <v>47137</v>
      </c>
      <c r="I2220" s="94">
        <v>44357</v>
      </c>
      <c r="J2220" s="95">
        <v>2780</v>
      </c>
      <c r="K2220" s="83">
        <f>(H2220)/VLOOKUP(D2220,'Dados Base'!$B:$K,6,FALSE)</f>
        <v>127.82568608308928</v>
      </c>
      <c r="L2220" s="88">
        <f t="shared" si="94"/>
        <v>94.102297558181476</v>
      </c>
      <c r="M2220" s="85">
        <v>3</v>
      </c>
      <c r="N2220" s="92">
        <v>0.77600000000000002</v>
      </c>
      <c r="O2220" s="91">
        <v>133</v>
      </c>
      <c r="P2220" s="91" t="s">
        <v>691</v>
      </c>
      <c r="Q2220" s="91" t="s">
        <v>691</v>
      </c>
      <c r="R2220" s="91" t="s">
        <v>691</v>
      </c>
      <c r="S2220" s="91">
        <v>134</v>
      </c>
      <c r="T2220" s="87" t="s">
        <v>691</v>
      </c>
      <c r="U2220" s="91">
        <v>900</v>
      </c>
      <c r="V2220" s="91">
        <v>599</v>
      </c>
      <c r="W2220" s="93">
        <v>0</v>
      </c>
      <c r="X2220" s="146">
        <v>0.14199191987962961</v>
      </c>
      <c r="Y2220" s="21">
        <v>36.76</v>
      </c>
      <c r="Z2220" s="147">
        <v>1653</v>
      </c>
      <c r="AA2220" s="147">
        <v>828</v>
      </c>
      <c r="AB2220" s="21">
        <v>7</v>
      </c>
      <c r="AC2220" s="21">
        <v>0</v>
      </c>
      <c r="AD2220" s="153">
        <f>VLOOKUP(D2220,'Dados Base'!$B:$K,9,FALSE)*31536000/VLOOKUP($F2220,F:H,MATCH(H2219,F2219:AF2219,0),FALSE)</f>
        <v>1859.8994420518914</v>
      </c>
      <c r="AE2220" s="153">
        <f>VLOOKUP(D2220,'Dados Base'!$B:$K,10,FALSE)*31536000/VLOOKUP($F2220,F:H,MATCH(H2219,F2219:AF2219,0),FALSE)</f>
        <v>173.94742983219126</v>
      </c>
      <c r="AF2220" s="148">
        <v>98.96</v>
      </c>
      <c r="AG2220" s="21" t="s">
        <v>692</v>
      </c>
      <c r="AH2220" s="148">
        <v>98.24</v>
      </c>
      <c r="AI2220" s="148">
        <v>16.100000000000001</v>
      </c>
      <c r="AJ2220" s="148">
        <v>100</v>
      </c>
      <c r="AK2220" s="72">
        <f>(SUMIFS('Banco de Indicadores Mun. (2)'!I:I,'Banco de Indicadores Mun. (2)'!B:B,'Banco de Indicadores - Mun. (1)'!B2220,'Banco de Indicadores Mun. (2)'!A:A,'Banco de Indicadores - Mun. (1)'!A2220) / VLOOKUP(D2220,'Dados Base'!$B:$K,8,FALSE)) * 100</f>
        <v>9.3860568181818156</v>
      </c>
      <c r="AL2220" s="72">
        <f>(SUMIFS('Banco de Indicadores Mun. (2)'!I:I,'Banco de Indicadores Mun. (2)'!B:B,'Banco de Indicadores - Mun. (1)'!B2220,'Banco de Indicadores Mun. (2)'!A:A,'Banco de Indicadores - Mun. (1)'!A2220) / VLOOKUP(D2220,'Dados Base'!$B:$K,9,FALSE)) * 100</f>
        <v>2.9711258992805751</v>
      </c>
      <c r="AM2220" s="72">
        <f>(SUMIFS('Banco de Indicadores Mun. (2)'!J:J,'Banco de Indicadores Mun. (2)'!B:B,'Banco de Indicadores - Mun. (1)'!B2220,'Banco de Indicadores Mun. (2)'!A:A,'Banco de Indicadores - Mun. (1)'!A2220) / VLOOKUP(D2220,'Dados Base'!$B:$K,7,FALSE)) * 100</f>
        <v>8.6309677419354838</v>
      </c>
      <c r="AN2220" s="72">
        <f>(SUMIFS('Banco de Indicadores Mun. (2)'!K:K,'Banco de Indicadores Mun. (2)'!B:B,'Banco de Indicadores - Mun. (1)'!B2220,'Banco de Indicadores Mun. (2)'!A:A,'Banco de Indicadores - Mun. (1)'!A2220) / VLOOKUP(D2220,'Dados Base'!$B:$K,10,FALSE)) * 100</f>
        <v>11.186653846153844</v>
      </c>
      <c r="AO2220" s="21"/>
      <c r="AP2220" s="21">
        <v>0</v>
      </c>
      <c r="AQ2220" s="5">
        <v>0</v>
      </c>
      <c r="AR2220" s="9">
        <v>10</v>
      </c>
      <c r="AS2220" s="22">
        <v>98</v>
      </c>
      <c r="AT2220" s="22">
        <v>98.000000000000014</v>
      </c>
      <c r="AU2220" s="22">
        <v>66.626360338573164</v>
      </c>
      <c r="AV2220" s="23">
        <v>7.8</v>
      </c>
      <c r="AW2220" s="12">
        <v>0</v>
      </c>
      <c r="AX2220" s="21">
        <v>0</v>
      </c>
      <c r="AY2220" s="116">
        <v>2.5872910604175456</v>
      </c>
    </row>
    <row r="2221" spans="1:51" ht="15.75" x14ac:dyDescent="0.25">
      <c r="A2221" s="144">
        <v>2014</v>
      </c>
      <c r="B2221" s="77" t="s">
        <v>286</v>
      </c>
      <c r="C2221" s="78">
        <v>2</v>
      </c>
      <c r="D2221" s="77">
        <v>3524907</v>
      </c>
      <c r="E2221" s="78">
        <v>35249072</v>
      </c>
      <c r="F2221" s="78" t="str">
        <f t="shared" si="93"/>
        <v>352490722014</v>
      </c>
      <c r="G2221" s="89">
        <v>2.3285130207177485</v>
      </c>
      <c r="H2221" s="80">
        <f t="shared" si="92"/>
        <v>5739</v>
      </c>
      <c r="I2221" s="94">
        <v>2748</v>
      </c>
      <c r="J2221" s="95">
        <v>2991</v>
      </c>
      <c r="K2221" s="83">
        <f>(H2221)/VLOOKUP(D2221,'Dados Base'!$B:$K,6,FALSE)</f>
        <v>31.230953417501091</v>
      </c>
      <c r="L2221" s="88">
        <f t="shared" si="94"/>
        <v>47.882906429691587</v>
      </c>
      <c r="M2221" s="85">
        <v>1</v>
      </c>
      <c r="N2221" s="92">
        <v>0.75600000000000001</v>
      </c>
      <c r="O2221" s="91">
        <v>14</v>
      </c>
      <c r="P2221" s="91" t="s">
        <v>691</v>
      </c>
      <c r="Q2221" s="91" t="s">
        <v>691</v>
      </c>
      <c r="R2221" s="91" t="s">
        <v>691</v>
      </c>
      <c r="S2221" s="91">
        <v>32</v>
      </c>
      <c r="T2221" s="87" t="s">
        <v>691</v>
      </c>
      <c r="U2221" s="91">
        <v>33</v>
      </c>
      <c r="V2221" s="91">
        <v>37</v>
      </c>
      <c r="W2221" s="93">
        <v>6.43</v>
      </c>
      <c r="X2221" s="146">
        <v>9.35726015625E-3</v>
      </c>
      <c r="Y2221" s="21">
        <v>2</v>
      </c>
      <c r="Z2221" s="147">
        <v>130</v>
      </c>
      <c r="AA2221" s="147">
        <v>25</v>
      </c>
      <c r="AB2221" s="21">
        <v>1</v>
      </c>
      <c r="AC2221" s="21">
        <v>0</v>
      </c>
      <c r="AD2221" s="153">
        <f>VLOOKUP(D2221,'Dados Base'!$B:$K,9,FALSE)*31536000/VLOOKUP($F2221,F:H,MATCH(H2220,F2220:AF2220,0),FALSE)</f>
        <v>14561.840041819132</v>
      </c>
      <c r="AE2221" s="153">
        <f>VLOOKUP(D2221,'Dados Base'!$B:$K,10,FALSE)*31536000/VLOOKUP($F2221,F:H,MATCH(H2220,F2220:AF2220,0),FALSE)</f>
        <v>1483.6591740721374</v>
      </c>
      <c r="AF2221" s="148">
        <v>62.61</v>
      </c>
      <c r="AG2221" s="21" t="s">
        <v>692</v>
      </c>
      <c r="AH2221" s="148">
        <v>48.57</v>
      </c>
      <c r="AI2221" s="148">
        <v>9.15</v>
      </c>
      <c r="AJ2221" s="148">
        <v>100</v>
      </c>
      <c r="AK2221" s="72">
        <f>(SUMIFS('Banco de Indicadores Mun. (2)'!I:I,'Banco de Indicadores Mun. (2)'!B:B,'Banco de Indicadores - Mun. (1)'!B2221,'Banco de Indicadores Mun. (2)'!A:A,'Banco de Indicadores - Mun. (1)'!A2221) / VLOOKUP(D2221,'Dados Base'!$B:$K,8,FALSE)) * 100</f>
        <v>3.4633565217391298</v>
      </c>
      <c r="AL2221" s="72">
        <f>(SUMIFS('Banco de Indicadores Mun. (2)'!I:I,'Banco de Indicadores Mun. (2)'!B:B,'Banco de Indicadores - Mun. (1)'!B2221,'Banco de Indicadores Mun. (2)'!A:A,'Banco de Indicadores - Mun. (1)'!A2221) / VLOOKUP(D2221,'Dados Base'!$B:$K,9,FALSE)) * 100</f>
        <v>1.5029660377358489</v>
      </c>
      <c r="AM2221" s="72">
        <f>(SUMIFS('Banco de Indicadores Mun. (2)'!J:J,'Banco de Indicadores Mun. (2)'!B:B,'Banco de Indicadores - Mun. (1)'!B2221,'Banco de Indicadores Mun. (2)'!A:A,'Banco de Indicadores - Mun. (1)'!A2221) / VLOOKUP(D2221,'Dados Base'!$B:$K,7,FALSE)) * 100</f>
        <v>3.215886363636363</v>
      </c>
      <c r="AN2221" s="72">
        <f>(SUMIFS('Banco de Indicadores Mun. (2)'!K:K,'Banco de Indicadores Mun. (2)'!B:B,'Banco de Indicadores - Mun. (1)'!B2221,'Banco de Indicadores Mun. (2)'!A:A,'Banco de Indicadores - Mun. (1)'!A2221) / VLOOKUP(D2221,'Dados Base'!$B:$K,10,FALSE)) * 100</f>
        <v>4.2699259259259268</v>
      </c>
      <c r="AO2221" s="21"/>
      <c r="AP2221" s="21">
        <v>0</v>
      </c>
      <c r="AQ2221" s="5">
        <v>0</v>
      </c>
      <c r="AR2221" s="9">
        <v>10</v>
      </c>
      <c r="AS2221" s="22">
        <v>99</v>
      </c>
      <c r="AT2221" s="22">
        <v>98.999999999999986</v>
      </c>
      <c r="AU2221" s="22">
        <v>83.870967741935488</v>
      </c>
      <c r="AV2221" s="23">
        <v>9.99</v>
      </c>
      <c r="AW2221" s="12">
        <v>0</v>
      </c>
      <c r="AX2221" s="21">
        <v>0</v>
      </c>
      <c r="AY2221" s="116">
        <v>108.58903921256464</v>
      </c>
    </row>
    <row r="2222" spans="1:51" ht="15.75" x14ac:dyDescent="0.25">
      <c r="A2222" s="144">
        <v>2014</v>
      </c>
      <c r="B2222" s="77" t="s">
        <v>287</v>
      </c>
      <c r="C2222" s="78">
        <v>6</v>
      </c>
      <c r="D2222" s="77">
        <v>3525003</v>
      </c>
      <c r="E2222" s="78">
        <v>35250036</v>
      </c>
      <c r="F2222" s="78" t="str">
        <f t="shared" si="93"/>
        <v>352500362014</v>
      </c>
      <c r="G2222" s="89">
        <v>1.489346029111438</v>
      </c>
      <c r="H2222" s="80">
        <f t="shared" si="92"/>
        <v>114431</v>
      </c>
      <c r="I2222" s="94">
        <v>114431</v>
      </c>
      <c r="J2222" s="95">
        <v>0</v>
      </c>
      <c r="K2222" s="83">
        <f>(H2222)/VLOOKUP(D2222,'Dados Base'!$B:$K,6,FALSE)</f>
        <v>6531.4497716894975</v>
      </c>
      <c r="L2222" s="88">
        <f t="shared" si="94"/>
        <v>100</v>
      </c>
      <c r="M2222" s="85">
        <v>2</v>
      </c>
      <c r="N2222" s="92">
        <v>0.76</v>
      </c>
      <c r="O2222" s="91">
        <v>1</v>
      </c>
      <c r="P2222" s="91" t="s">
        <v>691</v>
      </c>
      <c r="Q2222" s="91" t="s">
        <v>691</v>
      </c>
      <c r="R2222" s="91" t="s">
        <v>691</v>
      </c>
      <c r="S2222" s="91">
        <v>183</v>
      </c>
      <c r="T2222" s="87" t="s">
        <v>691</v>
      </c>
      <c r="U2222" s="91">
        <v>560</v>
      </c>
      <c r="V2222" s="91">
        <v>463</v>
      </c>
      <c r="W2222" s="93">
        <v>0</v>
      </c>
      <c r="X2222" s="146">
        <v>0.39666102251157404</v>
      </c>
      <c r="Y2222" s="21">
        <v>105.71</v>
      </c>
      <c r="Z2222" s="147">
        <v>923</v>
      </c>
      <c r="AA2222" s="147">
        <v>5420</v>
      </c>
      <c r="AB2222" s="21">
        <v>3</v>
      </c>
      <c r="AC2222" s="21">
        <v>0</v>
      </c>
      <c r="AD2222" s="153">
        <f>VLOOKUP(D2222,'Dados Base'!$B:$K,9,FALSE)*31536000/VLOOKUP($F2222,F:H,MATCH(H2221,F2221:AF2221,0),FALSE)</f>
        <v>66.141517595756397</v>
      </c>
      <c r="AE2222" s="153">
        <f>VLOOKUP(D2222,'Dados Base'!$B:$K,10,FALSE)*31536000/VLOOKUP($F2222,F:H,MATCH(H2221,F2221:AF2221,0),FALSE)</f>
        <v>11.023586265959397</v>
      </c>
      <c r="AF2222" s="148">
        <v>99.5</v>
      </c>
      <c r="AG2222" s="21">
        <v>100</v>
      </c>
      <c r="AH2222" s="148">
        <v>70</v>
      </c>
      <c r="AI2222" s="148">
        <v>47.78</v>
      </c>
      <c r="AJ2222" s="148">
        <v>99.5</v>
      </c>
      <c r="AK2222" s="72">
        <f>(SUMIFS('Banco de Indicadores Mun. (2)'!I:I,'Banco de Indicadores Mun. (2)'!B:B,'Banco de Indicadores - Mun. (1)'!B2222,'Banco de Indicadores Mun. (2)'!A:A,'Banco de Indicadores - Mun. (1)'!A2222) / VLOOKUP(D2222,'Dados Base'!$B:$K,8,FALSE)) * 100</f>
        <v>12.951888888888885</v>
      </c>
      <c r="AL2222" s="72">
        <f>(SUMIFS('Banco de Indicadores Mun. (2)'!I:I,'Banco de Indicadores Mun. (2)'!B:B,'Banco de Indicadores - Mun. (1)'!B2222,'Banco de Indicadores Mun. (2)'!A:A,'Banco de Indicadores - Mun. (1)'!A2222) / VLOOKUP(D2222,'Dados Base'!$B:$K,9,FALSE)) * 100</f>
        <v>4.8569583333333322</v>
      </c>
      <c r="AM2222" s="72">
        <f>(SUMIFS('Banco de Indicadores Mun. (2)'!J:J,'Banco de Indicadores Mun. (2)'!B:B,'Banco de Indicadores - Mun. (1)'!B2222,'Banco de Indicadores Mun. (2)'!A:A,'Banco de Indicadores - Mun. (1)'!A2222) / VLOOKUP(D2222,'Dados Base'!$B:$K,7,FALSE)) * 100</f>
        <v>3.2408000000000001</v>
      </c>
      <c r="AN2222" s="72">
        <f>(SUMIFS('Banco de Indicadores Mun. (2)'!K:K,'Banco de Indicadores Mun. (2)'!B:B,'Banco de Indicadores - Mun. (1)'!B2222,'Banco de Indicadores Mun. (2)'!A:A,'Banco de Indicadores - Mun. (1)'!A2222) / VLOOKUP(D2222,'Dados Base'!$B:$K,10,FALSE)) * 100</f>
        <v>25.09075</v>
      </c>
      <c r="AO2222" s="21"/>
      <c r="AP2222" s="21">
        <v>0</v>
      </c>
      <c r="AQ2222" s="5">
        <v>0</v>
      </c>
      <c r="AR2222" s="9">
        <v>9.1</v>
      </c>
      <c r="AS2222" s="22">
        <v>68</v>
      </c>
      <c r="AT2222" s="22">
        <v>15.639999999999999</v>
      </c>
      <c r="AU2222" s="22">
        <v>14.551474065899413</v>
      </c>
      <c r="AV2222" s="23">
        <v>2.81</v>
      </c>
      <c r="AW2222" s="12">
        <v>1</v>
      </c>
      <c r="AX2222" s="21">
        <v>0</v>
      </c>
      <c r="AY2222" s="116">
        <v>1.1191019168335288</v>
      </c>
    </row>
    <row r="2223" spans="1:51" ht="15.75" x14ac:dyDescent="0.25">
      <c r="A2223" s="144">
        <v>2014</v>
      </c>
      <c r="B2223" s="77" t="s">
        <v>288</v>
      </c>
      <c r="C2223" s="78">
        <v>4</v>
      </c>
      <c r="D2223" s="77">
        <v>3525102</v>
      </c>
      <c r="E2223" s="78">
        <v>35251024</v>
      </c>
      <c r="F2223" s="78" t="str">
        <f t="shared" si="93"/>
        <v>352510242014</v>
      </c>
      <c r="G2223" s="89">
        <v>1.7943070413102724</v>
      </c>
      <c r="H2223" s="80">
        <f t="shared" si="92"/>
        <v>39896</v>
      </c>
      <c r="I2223" s="94">
        <v>38707</v>
      </c>
      <c r="J2223" s="95">
        <v>1189</v>
      </c>
      <c r="K2223" s="83">
        <f>(H2223)/VLOOKUP(D2223,'Dados Base'!$B:$K,6,FALSE)</f>
        <v>79.259376986649713</v>
      </c>
      <c r="L2223" s="88">
        <f t="shared" si="94"/>
        <v>97.01975135351914</v>
      </c>
      <c r="M2223" s="85">
        <v>2</v>
      </c>
      <c r="N2223" s="92">
        <v>0.73499999999999999</v>
      </c>
      <c r="O2223" s="91">
        <v>163</v>
      </c>
      <c r="P2223" s="91" t="s">
        <v>691</v>
      </c>
      <c r="Q2223" s="91" t="s">
        <v>691</v>
      </c>
      <c r="R2223" s="91" t="s">
        <v>691</v>
      </c>
      <c r="S2223" s="91">
        <v>144</v>
      </c>
      <c r="T2223" s="87" t="s">
        <v>691</v>
      </c>
      <c r="U2223" s="91">
        <v>328</v>
      </c>
      <c r="V2223" s="91">
        <v>290</v>
      </c>
      <c r="W2223" s="93">
        <v>0</v>
      </c>
      <c r="X2223" s="146">
        <v>0.12144268518518518</v>
      </c>
      <c r="Y2223" s="21">
        <v>31.65</v>
      </c>
      <c r="Z2223" s="147">
        <v>0</v>
      </c>
      <c r="AA2223" s="147">
        <v>2136</v>
      </c>
      <c r="AB2223" s="21">
        <v>3</v>
      </c>
      <c r="AC2223" s="21">
        <v>0</v>
      </c>
      <c r="AD2223" s="153">
        <f>VLOOKUP(D2223,'Dados Base'!$B:$K,9,FALSE)*31536000/VLOOKUP($F2223,F:H,MATCH(H2222,F2222:AF2222,0),FALSE)</f>
        <v>6205.0731902947664</v>
      </c>
      <c r="AE2223" s="153">
        <f>VLOOKUP(D2223,'Dados Base'!$B:$K,10,FALSE)*31536000/VLOOKUP($F2223,F:H,MATCH(H2222,F2222:AF2222,0),FALSE)</f>
        <v>616.55504311209165</v>
      </c>
      <c r="AF2223" s="148">
        <v>100</v>
      </c>
      <c r="AG2223" s="21">
        <v>100</v>
      </c>
      <c r="AH2223" s="148">
        <v>100</v>
      </c>
      <c r="AI2223" s="148">
        <v>34.770000000000003</v>
      </c>
      <c r="AJ2223" s="148">
        <v>100</v>
      </c>
      <c r="AK2223" s="72">
        <f>(SUMIFS('Banco de Indicadores Mun. (2)'!I:I,'Banco de Indicadores Mun. (2)'!B:B,'Banco de Indicadores - Mun. (1)'!B2223,'Banco de Indicadores Mun. (2)'!A:A,'Banco de Indicadores - Mun. (1)'!A2223) / VLOOKUP(D2223,'Dados Base'!$B:$K,8,FALSE)) * 100</f>
        <v>24.685983805668016</v>
      </c>
      <c r="AL2223" s="72">
        <f>(SUMIFS('Banco de Indicadores Mun. (2)'!I:I,'Banco de Indicadores Mun. (2)'!B:B,'Banco de Indicadores - Mun. (1)'!B2223,'Banco de Indicadores Mun. (2)'!A:A,'Banco de Indicadores - Mun. (1)'!A2223) / VLOOKUP(D2223,'Dados Base'!$B:$K,9,FALSE)) * 100</f>
        <v>7.7674369426751602</v>
      </c>
      <c r="AM2223" s="72">
        <f>(SUMIFS('Banco de Indicadores Mun. (2)'!J:J,'Banco de Indicadores Mun. (2)'!B:B,'Banco de Indicadores - Mun. (1)'!B2223,'Banco de Indicadores Mun. (2)'!A:A,'Banco de Indicadores - Mun. (1)'!A2223) / VLOOKUP(D2223,'Dados Base'!$B:$K,7,FALSE)) * 100</f>
        <v>30.542615384615384</v>
      </c>
      <c r="AN2223" s="72">
        <f>(SUMIFS('Banco de Indicadores Mun. (2)'!K:K,'Banco de Indicadores Mun. (2)'!B:B,'Banco de Indicadores - Mun. (1)'!B2223,'Banco de Indicadores Mun. (2)'!A:A,'Banco de Indicadores - Mun. (1)'!A2223) / VLOOKUP(D2223,'Dados Base'!$B:$K,10,FALSE)) * 100</f>
        <v>11.99661538461538</v>
      </c>
      <c r="AO2223" s="21"/>
      <c r="AP2223" s="21">
        <v>0</v>
      </c>
      <c r="AQ2223" s="5">
        <v>0</v>
      </c>
      <c r="AR2223" s="9">
        <v>10</v>
      </c>
      <c r="AS2223" s="22">
        <v>100</v>
      </c>
      <c r="AT2223" s="22">
        <v>0</v>
      </c>
      <c r="AU2223" s="22">
        <v>0</v>
      </c>
      <c r="AV2223" s="23">
        <v>1.5</v>
      </c>
      <c r="AW2223" s="12">
        <v>0</v>
      </c>
      <c r="AX2223" s="21">
        <v>0</v>
      </c>
      <c r="AY2223" s="116">
        <v>86.087925946380224</v>
      </c>
    </row>
    <row r="2224" spans="1:51" ht="15.75" x14ac:dyDescent="0.25">
      <c r="A2224" s="144">
        <v>2014</v>
      </c>
      <c r="B2224" s="77" t="s">
        <v>289</v>
      </c>
      <c r="C2224" s="78">
        <v>5</v>
      </c>
      <c r="D2224" s="77">
        <v>3525201</v>
      </c>
      <c r="E2224" s="78">
        <v>35252015</v>
      </c>
      <c r="F2224" s="78" t="str">
        <f t="shared" si="93"/>
        <v>352520152014</v>
      </c>
      <c r="G2224" s="89">
        <v>2.9306129031978934</v>
      </c>
      <c r="H2224" s="80">
        <f t="shared" si="92"/>
        <v>26292</v>
      </c>
      <c r="I2224" s="94">
        <v>21376</v>
      </c>
      <c r="J2224" s="95">
        <v>4916</v>
      </c>
      <c r="K2224" s="83">
        <f>(H2224)/VLOOKUP(D2224,'Dados Base'!$B:$K,6,FALSE)</f>
        <v>126.60470939471277</v>
      </c>
      <c r="L2224" s="88">
        <f t="shared" si="94"/>
        <v>81.302297276738173</v>
      </c>
      <c r="M2224" s="85">
        <v>1</v>
      </c>
      <c r="N2224" s="92">
        <v>0.73299999999999998</v>
      </c>
      <c r="O2224" s="91">
        <v>84</v>
      </c>
      <c r="P2224" s="91" t="s">
        <v>691</v>
      </c>
      <c r="Q2224" s="91" t="s">
        <v>691</v>
      </c>
      <c r="R2224" s="91" t="s">
        <v>691</v>
      </c>
      <c r="S2224" s="91">
        <v>68</v>
      </c>
      <c r="T2224" s="87" t="s">
        <v>691</v>
      </c>
      <c r="U2224" s="91">
        <v>186</v>
      </c>
      <c r="V2224" s="91">
        <v>182</v>
      </c>
      <c r="W2224" s="93">
        <v>0</v>
      </c>
      <c r="X2224" s="146">
        <v>4.4842131930555557E-2</v>
      </c>
      <c r="Y2224" s="21">
        <v>14.56</v>
      </c>
      <c r="Z2224" s="147">
        <v>163</v>
      </c>
      <c r="AA2224" s="147">
        <v>961</v>
      </c>
      <c r="AB2224" s="21">
        <v>2</v>
      </c>
      <c r="AC2224" s="21">
        <v>0</v>
      </c>
      <c r="AD2224" s="153">
        <f>VLOOKUP(D2224,'Dados Base'!$B:$K,9,FALSE)*31536000/VLOOKUP($F2224,F:H,MATCH(H2223,F2223:AF2223,0),FALSE)</f>
        <v>3034.6143313555453</v>
      </c>
      <c r="AE2224" s="153">
        <f>VLOOKUP(D2224,'Dados Base'!$B:$K,10,FALSE)*31536000/VLOOKUP($F2224,F:H,MATCH(H2223,F2223:AF2223,0),FALSE)</f>
        <v>407.81378366042895</v>
      </c>
      <c r="AF2224" s="148">
        <v>56.03</v>
      </c>
      <c r="AG2224" s="21">
        <v>90</v>
      </c>
      <c r="AH2224" s="148">
        <v>17.89</v>
      </c>
      <c r="AI2224" s="148">
        <v>41.61</v>
      </c>
      <c r="AJ2224" s="148">
        <v>72.5</v>
      </c>
      <c r="AK2224" s="72">
        <f>(SUMIFS('Banco de Indicadores Mun. (2)'!I:I,'Banco de Indicadores Mun. (2)'!B:B,'Banco de Indicadores - Mun. (1)'!B2224,'Banco de Indicadores Mun. (2)'!A:A,'Banco de Indicadores - Mun. (1)'!A2224) / VLOOKUP(D2224,'Dados Base'!$B:$K,8,FALSE)) * 100</f>
        <v>10.017082474226804</v>
      </c>
      <c r="AL2224" s="72">
        <f>(SUMIFS('Banco de Indicadores Mun. (2)'!I:I,'Banco de Indicadores Mun. (2)'!B:B,'Banco de Indicadores - Mun. (1)'!B2224,'Banco de Indicadores Mun. (2)'!A:A,'Banco de Indicadores - Mun. (1)'!A2224) / VLOOKUP(D2224,'Dados Base'!$B:$K,9,FALSE)) * 100</f>
        <v>3.840541501976285</v>
      </c>
      <c r="AM2224" s="72">
        <f>(SUMIFS('Banco de Indicadores Mun. (2)'!J:J,'Banco de Indicadores Mun. (2)'!B:B,'Banco de Indicadores - Mun. (1)'!B2224,'Banco de Indicadores Mun. (2)'!A:A,'Banco de Indicadores - Mun. (1)'!A2224) / VLOOKUP(D2224,'Dados Base'!$B:$K,7,FALSE)) * 100</f>
        <v>13.359841269841269</v>
      </c>
      <c r="AN2224" s="72">
        <f>(SUMIFS('Banco de Indicadores Mun. (2)'!K:K,'Banco de Indicadores Mun. (2)'!B:B,'Banco de Indicadores - Mun. (1)'!B2224,'Banco de Indicadores Mun. (2)'!A:A,'Banco de Indicadores - Mun. (1)'!A2224) / VLOOKUP(D2224,'Dados Base'!$B:$K,10,FALSE)) * 100</f>
        <v>3.8231470588235319</v>
      </c>
      <c r="AO2224" s="21"/>
      <c r="AP2224" s="21">
        <v>0</v>
      </c>
      <c r="AQ2224" s="5">
        <v>0</v>
      </c>
      <c r="AR2224" s="9">
        <v>7.7</v>
      </c>
      <c r="AS2224" s="22">
        <v>29</v>
      </c>
      <c r="AT2224" s="22">
        <v>28.999999999999996</v>
      </c>
      <c r="AU2224" s="22">
        <v>14.5017793594306</v>
      </c>
      <c r="AV2224" s="23">
        <v>3.08</v>
      </c>
      <c r="AW2224" s="12">
        <v>0</v>
      </c>
      <c r="AX2224" s="21">
        <v>0</v>
      </c>
      <c r="AY2224" s="116">
        <v>47.758107230478345</v>
      </c>
    </row>
    <row r="2225" spans="1:51" ht="15.75" x14ac:dyDescent="0.25">
      <c r="A2225" s="144">
        <v>2014</v>
      </c>
      <c r="B2225" s="77" t="s">
        <v>290</v>
      </c>
      <c r="C2225" s="78">
        <v>13</v>
      </c>
      <c r="D2225" s="77">
        <v>3525300</v>
      </c>
      <c r="E2225" s="78">
        <v>352530013</v>
      </c>
      <c r="F2225" s="78" t="str">
        <f t="shared" si="93"/>
        <v>3525300132014</v>
      </c>
      <c r="G2225" s="89">
        <v>1.4423877478263902</v>
      </c>
      <c r="H2225" s="80">
        <f t="shared" si="92"/>
        <v>138001</v>
      </c>
      <c r="I2225" s="94">
        <v>134130</v>
      </c>
      <c r="J2225" s="95">
        <v>3871</v>
      </c>
      <c r="K2225" s="83">
        <f>(H2225)/VLOOKUP(D2225,'Dados Base'!$B:$K,6,FALSE)</f>
        <v>200.48377255426098</v>
      </c>
      <c r="L2225" s="88">
        <f t="shared" si="94"/>
        <v>97.194947862696651</v>
      </c>
      <c r="M2225" s="85">
        <v>3</v>
      </c>
      <c r="N2225" s="92">
        <v>0.77800000000000002</v>
      </c>
      <c r="O2225" s="91">
        <v>255</v>
      </c>
      <c r="P2225" s="91" t="s">
        <v>691</v>
      </c>
      <c r="Q2225" s="91" t="s">
        <v>691</v>
      </c>
      <c r="R2225" s="91" t="s">
        <v>691</v>
      </c>
      <c r="S2225" s="91">
        <v>687</v>
      </c>
      <c r="T2225" s="87" t="s">
        <v>691</v>
      </c>
      <c r="U2225" s="91">
        <v>1973</v>
      </c>
      <c r="V2225" s="91">
        <v>1315</v>
      </c>
      <c r="W2225" s="93">
        <v>7.25</v>
      </c>
      <c r="X2225" s="146">
        <v>0.46461358896296301</v>
      </c>
      <c r="Y2225" s="21">
        <v>123.55</v>
      </c>
      <c r="Z2225" s="147">
        <v>6952</v>
      </c>
      <c r="AA2225" s="147">
        <v>461</v>
      </c>
      <c r="AB2225" s="21">
        <v>3</v>
      </c>
      <c r="AC2225" s="21">
        <v>1</v>
      </c>
      <c r="AD2225" s="153">
        <f>VLOOKUP(D2225,'Dados Base'!$B:$K,9,FALSE)*31536000/VLOOKUP($F2225,F:H,MATCH(H2224,F2224:AF2224,0),FALSE)</f>
        <v>1286.5680683473308</v>
      </c>
      <c r="AE2225" s="153">
        <f>VLOOKUP(D2225,'Dados Base'!$B:$K,10,FALSE)*31536000/VLOOKUP($F2225,F:H,MATCH(H2224,F2224:AF2224,0),FALSE)</f>
        <v>130.25644741704775</v>
      </c>
      <c r="AF2225" s="148">
        <v>96.64</v>
      </c>
      <c r="AG2225" s="21" t="s">
        <v>692</v>
      </c>
      <c r="AH2225" s="148">
        <v>96.64</v>
      </c>
      <c r="AI2225" s="148">
        <v>26</v>
      </c>
      <c r="AJ2225" s="148">
        <v>99.76</v>
      </c>
      <c r="AK2225" s="72">
        <f>(SUMIFS('Banco de Indicadores Mun. (2)'!I:I,'Banco de Indicadores Mun. (2)'!B:B,'Banco de Indicadores - Mun. (1)'!B2225,'Banco de Indicadores Mun. (2)'!A:A,'Banco de Indicadores - Mun. (1)'!A2225) / VLOOKUP(D2225,'Dados Base'!$B:$K,8,FALSE)) * 100</f>
        <v>37.448474226804123</v>
      </c>
      <c r="AL2225" s="72">
        <f>(SUMIFS('Banco de Indicadores Mun. (2)'!I:I,'Banco de Indicadores Mun. (2)'!B:B,'Banco de Indicadores - Mun. (1)'!B2225,'Banco de Indicadores Mun. (2)'!A:A,'Banco de Indicadores - Mun. (1)'!A2225) / VLOOKUP(D2225,'Dados Base'!$B:$K,9,FALSE)) * 100</f>
        <v>19.356138543516877</v>
      </c>
      <c r="AM2225" s="72">
        <f>(SUMIFS('Banco de Indicadores Mun. (2)'!J:J,'Banco de Indicadores Mun. (2)'!B:B,'Banco de Indicadores - Mun. (1)'!B2225,'Banco de Indicadores Mun. (2)'!A:A,'Banco de Indicadores - Mun. (1)'!A2225) / VLOOKUP(D2225,'Dados Base'!$B:$K,7,FALSE)) * 100</f>
        <v>39.911128205128207</v>
      </c>
      <c r="AN2225" s="72">
        <f>(SUMIFS('Banco de Indicadores Mun. (2)'!K:K,'Banco de Indicadores Mun. (2)'!B:B,'Banco de Indicadores - Mun. (1)'!B2225,'Banco de Indicadores Mun. (2)'!A:A,'Banco de Indicadores - Mun. (1)'!A2225) / VLOOKUP(D2225,'Dados Base'!$B:$K,10,FALSE)) * 100</f>
        <v>27.338631578947346</v>
      </c>
      <c r="AO2225" s="21"/>
      <c r="AP2225" s="21">
        <v>0</v>
      </c>
      <c r="AQ2225" s="5">
        <v>3</v>
      </c>
      <c r="AR2225" s="9">
        <v>10</v>
      </c>
      <c r="AS2225" s="22">
        <v>99.76</v>
      </c>
      <c r="AT2225" s="22">
        <v>99.76</v>
      </c>
      <c r="AU2225" s="22">
        <v>93.781195197625792</v>
      </c>
      <c r="AV2225" s="23">
        <v>9.8000000000000007</v>
      </c>
      <c r="AW2225" s="12">
        <v>0</v>
      </c>
      <c r="AX2225" s="21">
        <v>1</v>
      </c>
      <c r="AY2225" s="116">
        <v>57.127102600730296</v>
      </c>
    </row>
    <row r="2226" spans="1:51" ht="15.75" x14ac:dyDescent="0.25">
      <c r="A2226" s="144">
        <v>2014</v>
      </c>
      <c r="B2226" s="77" t="s">
        <v>291</v>
      </c>
      <c r="C2226" s="78">
        <v>8</v>
      </c>
      <c r="D2226" s="77">
        <v>3525409</v>
      </c>
      <c r="E2226" s="78">
        <v>35254098</v>
      </c>
      <c r="F2226" s="78" t="str">
        <f t="shared" si="93"/>
        <v>352540982014</v>
      </c>
      <c r="G2226" s="89">
        <v>-0.32123487966745357</v>
      </c>
      <c r="H2226" s="80">
        <f t="shared" si="92"/>
        <v>3150</v>
      </c>
      <c r="I2226" s="94">
        <v>2660</v>
      </c>
      <c r="J2226" s="95">
        <v>490</v>
      </c>
      <c r="K2226" s="83">
        <f>(H2226)/VLOOKUP(D2226,'Dados Base'!$B:$K,6,FALSE)</f>
        <v>22.342010071636285</v>
      </c>
      <c r="L2226" s="88">
        <f t="shared" si="94"/>
        <v>84.444444444444443</v>
      </c>
      <c r="M2226" s="85">
        <v>5</v>
      </c>
      <c r="N2226" s="92">
        <v>0.70299999999999996</v>
      </c>
      <c r="O2226" s="91">
        <v>58</v>
      </c>
      <c r="P2226" s="91" t="s">
        <v>691</v>
      </c>
      <c r="Q2226" s="91" t="s">
        <v>691</v>
      </c>
      <c r="R2226" s="91" t="s">
        <v>691</v>
      </c>
      <c r="S2226" s="91">
        <v>7</v>
      </c>
      <c r="T2226" s="87" t="s">
        <v>691</v>
      </c>
      <c r="U2226" s="91">
        <v>26</v>
      </c>
      <c r="V2226" s="91">
        <v>18</v>
      </c>
      <c r="W2226" s="93">
        <v>0</v>
      </c>
      <c r="X2226" s="146">
        <v>6.9562499999999998E-3</v>
      </c>
      <c r="Y2226" s="21">
        <v>1.86</v>
      </c>
      <c r="Z2226" s="147">
        <v>110</v>
      </c>
      <c r="AA2226" s="147">
        <v>34</v>
      </c>
      <c r="AB2226" s="21">
        <v>0</v>
      </c>
      <c r="AC2226" s="21">
        <v>0</v>
      </c>
      <c r="AD2226" s="153">
        <f>VLOOKUP(D2226,'Dados Base'!$B:$K,9,FALSE)*31536000/VLOOKUP($F2226,F:H,MATCH(H2225,F2225:AF2225,0),FALSE)</f>
        <v>22725.942857142858</v>
      </c>
      <c r="AE2226" s="153">
        <f>VLOOKUP(D2226,'Dados Base'!$B:$K,10,FALSE)*31536000/VLOOKUP($F2226,F:H,MATCH(H2225,F2225:AF2225,0),FALSE)</f>
        <v>2803.2</v>
      </c>
      <c r="AF2226" s="148">
        <v>84.8</v>
      </c>
      <c r="AG2226" s="21" t="s">
        <v>692</v>
      </c>
      <c r="AH2226" s="148">
        <v>83.93</v>
      </c>
      <c r="AI2226" s="148">
        <v>19.170000000000002</v>
      </c>
      <c r="AJ2226" s="148">
        <v>100</v>
      </c>
      <c r="AK2226" s="72">
        <f>(SUMIFS('Banco de Indicadores Mun. (2)'!I:I,'Banco de Indicadores Mun. (2)'!B:B,'Banco de Indicadores - Mun. (1)'!B2226,'Banco de Indicadores Mun. (2)'!A:A,'Banco de Indicadores - Mun. (1)'!A2226) / VLOOKUP(D2226,'Dados Base'!$B:$K,8,FALSE)) * 100</f>
        <v>22.189507042253524</v>
      </c>
      <c r="AL2226" s="72">
        <f>(SUMIFS('Banco de Indicadores Mun. (2)'!I:I,'Banco de Indicadores Mun. (2)'!B:B,'Banco de Indicadores - Mun. (1)'!B2226,'Banco de Indicadores Mun. (2)'!A:A,'Banco de Indicadores - Mun. (1)'!A2226) / VLOOKUP(D2226,'Dados Base'!$B:$K,9,FALSE)) * 100</f>
        <v>6.9403303964757717</v>
      </c>
      <c r="AM2226" s="72">
        <f>(SUMIFS('Banco de Indicadores Mun. (2)'!J:J,'Banco de Indicadores Mun. (2)'!B:B,'Banco de Indicadores - Mun. (1)'!B2226,'Banco de Indicadores Mun. (2)'!A:A,'Banco de Indicadores - Mun. (1)'!A2226) / VLOOKUP(D2226,'Dados Base'!$B:$K,7,FALSE)) * 100</f>
        <v>30.229767441860471</v>
      </c>
      <c r="AN2226" s="72">
        <f>(SUMIFS('Banco de Indicadores Mun. (2)'!K:K,'Banco de Indicadores Mun. (2)'!B:B,'Banco de Indicadores - Mun. (1)'!B2226,'Banco de Indicadores Mun. (2)'!A:A,'Banco de Indicadores - Mun. (1)'!A2226) / VLOOKUP(D2226,'Dados Base'!$B:$K,10,FALSE)) * 100</f>
        <v>9.8419642857142886</v>
      </c>
      <c r="AO2226" s="21"/>
      <c r="AP2226" s="21">
        <v>0</v>
      </c>
      <c r="AQ2226" s="5">
        <v>0</v>
      </c>
      <c r="AR2226" s="9">
        <v>7.5</v>
      </c>
      <c r="AS2226" s="22">
        <v>99</v>
      </c>
      <c r="AT2226" s="22">
        <v>99</v>
      </c>
      <c r="AU2226" s="22">
        <v>76.388888888888886</v>
      </c>
      <c r="AV2226" s="23">
        <v>8.14</v>
      </c>
      <c r="AW2226" s="12">
        <v>0</v>
      </c>
      <c r="AX2226" s="21">
        <v>0</v>
      </c>
      <c r="AY2226" s="116">
        <v>129.49722397664115</v>
      </c>
    </row>
    <row r="2227" spans="1:51" ht="15.75" x14ac:dyDescent="0.25">
      <c r="A2227" s="144">
        <v>2014</v>
      </c>
      <c r="B2227" s="77" t="s">
        <v>292</v>
      </c>
      <c r="C2227" s="78">
        <v>5</v>
      </c>
      <c r="D2227" s="77">
        <v>3525508</v>
      </c>
      <c r="E2227" s="78">
        <v>35255085</v>
      </c>
      <c r="F2227" s="78" t="str">
        <f t="shared" si="93"/>
        <v>352550852014</v>
      </c>
      <c r="G2227" s="89">
        <v>1.0459720887110002</v>
      </c>
      <c r="H2227" s="80">
        <f t="shared" si="92"/>
        <v>12153</v>
      </c>
      <c r="I2227" s="94">
        <v>12153</v>
      </c>
      <c r="J2227" s="95">
        <v>0</v>
      </c>
      <c r="K2227" s="83">
        <f>(H2227)/VLOOKUP(D2227,'Dados Base'!$B:$K,6,FALSE)</f>
        <v>32.444337658177162</v>
      </c>
      <c r="L2227" s="88">
        <f t="shared" si="94"/>
        <v>100</v>
      </c>
      <c r="M2227" s="85">
        <v>4</v>
      </c>
      <c r="N2227" s="92">
        <v>0.69899999999999995</v>
      </c>
      <c r="O2227" s="91">
        <v>60</v>
      </c>
      <c r="P2227" s="91" t="s">
        <v>691</v>
      </c>
      <c r="Q2227" s="91" t="s">
        <v>691</v>
      </c>
      <c r="R2227" s="91" t="s">
        <v>691</v>
      </c>
      <c r="S2227" s="91">
        <v>81</v>
      </c>
      <c r="T2227" s="87" t="s">
        <v>691</v>
      </c>
      <c r="U2227" s="91">
        <v>164</v>
      </c>
      <c r="V2227" s="91">
        <v>77</v>
      </c>
      <c r="W2227" s="93">
        <v>0</v>
      </c>
      <c r="X2227" s="146">
        <v>2.1590564062500005E-2</v>
      </c>
      <c r="Y2227" s="21">
        <v>8.83</v>
      </c>
      <c r="Z2227" s="147">
        <v>473</v>
      </c>
      <c r="AA2227" s="147">
        <v>208</v>
      </c>
      <c r="AB2227" s="21">
        <v>0</v>
      </c>
      <c r="AC2227" s="21">
        <v>0</v>
      </c>
      <c r="AD2227" s="153">
        <f>VLOOKUP(D2227,'Dados Base'!$B:$K,9,FALSE)*31536000/VLOOKUP($F2227,F:H,MATCH(H2226,F2226:AF2226,0),FALSE)</f>
        <v>11573.320167859787</v>
      </c>
      <c r="AE2227" s="153">
        <f>VLOOKUP(D2227,'Dados Base'!$B:$K,10,FALSE)*31536000/VLOOKUP($F2227,F:H,MATCH(H2226,F2226:AF2226,0),FALSE)</f>
        <v>1530.9997531473707</v>
      </c>
      <c r="AF2227" s="148">
        <v>68.22</v>
      </c>
      <c r="AG2227" s="21">
        <v>100</v>
      </c>
      <c r="AH2227" s="148">
        <v>63.4</v>
      </c>
      <c r="AI2227" s="148">
        <v>12.01</v>
      </c>
      <c r="AJ2227" s="148">
        <v>68.22</v>
      </c>
      <c r="AK2227" s="72">
        <f>(SUMIFS('Banco de Indicadores Mun. (2)'!I:I,'Banco de Indicadores Mun. (2)'!B:B,'Banco de Indicadores - Mun. (1)'!B2227,'Banco de Indicadores Mun. (2)'!A:A,'Banco de Indicadores - Mun. (1)'!A2227) / VLOOKUP(D2227,'Dados Base'!$B:$K,8,FALSE)) * 100</f>
        <v>9.3264733727810665</v>
      </c>
      <c r="AL2227" s="72">
        <f>(SUMIFS('Banco de Indicadores Mun. (2)'!I:I,'Banco de Indicadores Mun. (2)'!B:B,'Banco de Indicadores - Mun. (1)'!B2227,'Banco de Indicadores Mun. (2)'!A:A,'Banco de Indicadores - Mun. (1)'!A2227) / VLOOKUP(D2227,'Dados Base'!$B:$K,9,FALSE)) * 100</f>
        <v>3.5340224215246643</v>
      </c>
      <c r="AM2227" s="72">
        <f>(SUMIFS('Banco de Indicadores Mun. (2)'!J:J,'Banco de Indicadores Mun. (2)'!B:B,'Banco de Indicadores - Mun. (1)'!B2227,'Banco de Indicadores Mun. (2)'!A:A,'Banco de Indicadores - Mun. (1)'!A2227) / VLOOKUP(D2227,'Dados Base'!$B:$K,7,FALSE)) * 100</f>
        <v>13.806609090909092</v>
      </c>
      <c r="AN2227" s="72">
        <f>(SUMIFS('Banco de Indicadores Mun. (2)'!K:K,'Banco de Indicadores Mun. (2)'!B:B,'Banco de Indicadores - Mun. (1)'!B2227,'Banco de Indicadores Mun. (2)'!A:A,'Banco de Indicadores - Mun. (1)'!A2227) / VLOOKUP(D2227,'Dados Base'!$B:$K,10,FALSE)) * 100</f>
        <v>0.97367796610169499</v>
      </c>
      <c r="AO2227" s="21"/>
      <c r="AP2227" s="21">
        <v>0</v>
      </c>
      <c r="AQ2227" s="5">
        <v>0</v>
      </c>
      <c r="AR2227" s="9">
        <v>7.9</v>
      </c>
      <c r="AS2227" s="22">
        <v>89</v>
      </c>
      <c r="AT2227" s="22">
        <v>89</v>
      </c>
      <c r="AU2227" s="22">
        <v>69.456681350954483</v>
      </c>
      <c r="AV2227" s="23">
        <v>7.85</v>
      </c>
      <c r="AW2227" s="12">
        <v>0</v>
      </c>
      <c r="AX2227" s="21">
        <v>0</v>
      </c>
      <c r="AY2227" s="116">
        <v>300.74126743753936</v>
      </c>
    </row>
    <row r="2228" spans="1:51" ht="15.75" x14ac:dyDescent="0.25">
      <c r="A2228" s="144">
        <v>2014</v>
      </c>
      <c r="B2228" s="77" t="s">
        <v>293</v>
      </c>
      <c r="C2228" s="78">
        <v>17</v>
      </c>
      <c r="D2228" s="77">
        <v>3525607</v>
      </c>
      <c r="E2228" s="78">
        <v>352560717</v>
      </c>
      <c r="F2228" s="78" t="str">
        <f t="shared" si="93"/>
        <v>3525607172014</v>
      </c>
      <c r="G2228" s="89">
        <v>0.7053757877836464</v>
      </c>
      <c r="H2228" s="80">
        <f t="shared" si="92"/>
        <v>4243</v>
      </c>
      <c r="I2228" s="94">
        <v>3692</v>
      </c>
      <c r="J2228" s="95">
        <v>551</v>
      </c>
      <c r="K2228" s="83">
        <f>(H2228)/VLOOKUP(D2228,'Dados Base'!$B:$K,6,FALSE)</f>
        <v>10.198538602057495</v>
      </c>
      <c r="L2228" s="88">
        <f t="shared" si="94"/>
        <v>87.013905255715301</v>
      </c>
      <c r="M2228" s="85">
        <v>4</v>
      </c>
      <c r="N2228" s="92">
        <v>0.74099999999999999</v>
      </c>
      <c r="O2228" s="91">
        <v>47</v>
      </c>
      <c r="P2228" s="91" t="s">
        <v>691</v>
      </c>
      <c r="Q2228" s="91" t="s">
        <v>691</v>
      </c>
      <c r="R2228" s="91" t="s">
        <v>691</v>
      </c>
      <c r="S2228" s="91">
        <v>2</v>
      </c>
      <c r="T2228" s="87" t="s">
        <v>691</v>
      </c>
      <c r="U2228" s="91">
        <v>27</v>
      </c>
      <c r="V2228" s="91">
        <v>28</v>
      </c>
      <c r="W2228" s="93">
        <v>0</v>
      </c>
      <c r="X2228" s="146">
        <v>9.4329403645833348E-3</v>
      </c>
      <c r="Y2228" s="21">
        <v>2.62</v>
      </c>
      <c r="Z2228" s="147">
        <v>180</v>
      </c>
      <c r="AA2228" s="147">
        <v>22</v>
      </c>
      <c r="AB2228" s="21">
        <v>0</v>
      </c>
      <c r="AC2228" s="21">
        <v>0</v>
      </c>
      <c r="AD2228" s="153">
        <f>VLOOKUP(D2228,'Dados Base'!$B:$K,9,FALSE)*31536000/VLOOKUP($F2228,F:H,MATCH(H2227,F2227:AF2227,0),FALSE)</f>
        <v>27202.865896771153</v>
      </c>
      <c r="AE2228" s="153">
        <f>VLOOKUP(D2228,'Dados Base'!$B:$K,10,FALSE)*31536000/VLOOKUP($F2228,F:H,MATCH(H2227,F2227:AF2227,0),FALSE)</f>
        <v>2972.9908083902906</v>
      </c>
      <c r="AF2228" s="148">
        <v>85.37</v>
      </c>
      <c r="AG2228" s="21">
        <v>94.94</v>
      </c>
      <c r="AH2228" s="148">
        <v>85.37</v>
      </c>
      <c r="AI2228" s="148">
        <v>40</v>
      </c>
      <c r="AJ2228" s="148">
        <v>100</v>
      </c>
      <c r="AK2228" s="72">
        <f>(SUMIFS('Banco de Indicadores Mun. (2)'!I:I,'Banco de Indicadores Mun. (2)'!B:B,'Banco de Indicadores - Mun. (1)'!B2228,'Banco de Indicadores Mun. (2)'!A:A,'Banco de Indicadores - Mun. (1)'!A2228) / VLOOKUP(D2228,'Dados Base'!$B:$K,8,FALSE)) * 100</f>
        <v>3.7322513368983956</v>
      </c>
      <c r="AL2228" s="72">
        <f>(SUMIFS('Banco de Indicadores Mun. (2)'!I:I,'Banco de Indicadores Mun. (2)'!B:B,'Banco de Indicadores - Mun. (1)'!B2228,'Banco de Indicadores Mun. (2)'!A:A,'Banco de Indicadores - Mun. (1)'!A2228) / VLOOKUP(D2228,'Dados Base'!$B:$K,9,FALSE)) * 100</f>
        <v>1.9069153005464479</v>
      </c>
      <c r="AM2228" s="72">
        <f>(SUMIFS('Banco de Indicadores Mun. (2)'!J:J,'Banco de Indicadores Mun. (2)'!B:B,'Banco de Indicadores - Mun. (1)'!B2228,'Banco de Indicadores Mun. (2)'!A:A,'Banco de Indicadores - Mun. (1)'!A2228) / VLOOKUP(D2228,'Dados Base'!$B:$K,7,FALSE)) * 100</f>
        <v>4.7382789115646258</v>
      </c>
      <c r="AN2228" s="72">
        <f>(SUMIFS('Banco de Indicadores Mun. (2)'!K:K,'Banco de Indicadores Mun. (2)'!B:B,'Banco de Indicadores - Mun. (1)'!B2228,'Banco de Indicadores Mun. (2)'!A:A,'Banco de Indicadores - Mun. (1)'!A2228) / VLOOKUP(D2228,'Dados Base'!$B:$K,10,FALSE)) * 100</f>
        <v>3.5099999999999985E-2</v>
      </c>
      <c r="AO2228" s="21"/>
      <c r="AP2228" s="21">
        <v>0</v>
      </c>
      <c r="AQ2228" s="5">
        <v>0</v>
      </c>
      <c r="AR2228" s="9">
        <v>8.9</v>
      </c>
      <c r="AS2228" s="22">
        <v>99</v>
      </c>
      <c r="AT2228" s="22">
        <v>99</v>
      </c>
      <c r="AU2228" s="22">
        <v>89.10891089108911</v>
      </c>
      <c r="AV2228" s="23">
        <v>9.49</v>
      </c>
      <c r="AW2228" s="12">
        <v>0</v>
      </c>
      <c r="AX2228" s="21">
        <v>0</v>
      </c>
      <c r="AY2228" s="116">
        <v>0</v>
      </c>
    </row>
    <row r="2229" spans="1:51" ht="15.75" x14ac:dyDescent="0.25">
      <c r="A2229" s="144">
        <v>2014</v>
      </c>
      <c r="B2229" s="77" t="s">
        <v>294</v>
      </c>
      <c r="C2229" s="78">
        <v>19</v>
      </c>
      <c r="D2229" s="77">
        <v>3525706</v>
      </c>
      <c r="E2229" s="78">
        <v>352570619</v>
      </c>
      <c r="F2229" s="78" t="str">
        <f t="shared" si="93"/>
        <v>3525706192014</v>
      </c>
      <c r="G2229" s="89">
        <v>1.1484517546674233</v>
      </c>
      <c r="H2229" s="80">
        <f t="shared" si="92"/>
        <v>34074</v>
      </c>
      <c r="I2229" s="94">
        <v>31159</v>
      </c>
      <c r="J2229" s="95">
        <v>2915</v>
      </c>
      <c r="K2229" s="83">
        <f>(H2229)/VLOOKUP(D2229,'Dados Base'!$B:$K,6,FALSE)</f>
        <v>39.683685828752445</v>
      </c>
      <c r="L2229" s="88">
        <f t="shared" si="94"/>
        <v>91.44509009802195</v>
      </c>
      <c r="M2229" s="85">
        <v>3</v>
      </c>
      <c r="N2229" s="92">
        <v>0.77700000000000002</v>
      </c>
      <c r="O2229" s="91">
        <v>226</v>
      </c>
      <c r="P2229" s="91" t="s">
        <v>691</v>
      </c>
      <c r="Q2229" s="91" t="s">
        <v>691</v>
      </c>
      <c r="R2229" s="91" t="s">
        <v>691</v>
      </c>
      <c r="S2229" s="91">
        <v>125</v>
      </c>
      <c r="T2229" s="87" t="s">
        <v>691</v>
      </c>
      <c r="U2229" s="91">
        <v>480</v>
      </c>
      <c r="V2229" s="91">
        <v>337</v>
      </c>
      <c r="W2229" s="93">
        <v>10.4</v>
      </c>
      <c r="X2229" s="146">
        <v>9.3970886249999996E-2</v>
      </c>
      <c r="Y2229" s="21">
        <v>25.51</v>
      </c>
      <c r="Z2229" s="147">
        <v>1072</v>
      </c>
      <c r="AA2229" s="147">
        <v>650</v>
      </c>
      <c r="AB2229" s="21">
        <v>1</v>
      </c>
      <c r="AC2229" s="21">
        <v>0</v>
      </c>
      <c r="AD2229" s="153">
        <f>VLOOKUP(D2229,'Dados Base'!$B:$K,9,FALSE)*31536000/VLOOKUP($F2229,F:H,MATCH(H2228,F2228:AF2228,0),FALSE)</f>
        <v>5858.5103011093506</v>
      </c>
      <c r="AE2229" s="153">
        <f>VLOOKUP(D2229,'Dados Base'!$B:$K,10,FALSE)*31536000/VLOOKUP($F2229,F:H,MATCH(H2228,F2228:AF2228,0),FALSE)</f>
        <v>472.01267828843106</v>
      </c>
      <c r="AF2229" s="148">
        <v>90.6</v>
      </c>
      <c r="AG2229" s="21" t="s">
        <v>692</v>
      </c>
      <c r="AH2229" s="148">
        <v>90.51</v>
      </c>
      <c r="AI2229" s="148">
        <v>57.45</v>
      </c>
      <c r="AJ2229" s="148">
        <v>100</v>
      </c>
      <c r="AK2229" s="72">
        <f>(SUMIFS('Banco de Indicadores Mun. (2)'!I:I,'Banco de Indicadores Mun. (2)'!B:B,'Banco de Indicadores - Mun. (1)'!B2229,'Banco de Indicadores Mun. (2)'!A:A,'Banco de Indicadores - Mun. (1)'!A2229) / VLOOKUP(D2229,'Dados Base'!$B:$K,8,FALSE)) * 100</f>
        <v>13.080776190476188</v>
      </c>
      <c r="AL2229" s="72">
        <f>(SUMIFS('Banco de Indicadores Mun. (2)'!I:I,'Banco de Indicadores Mun. (2)'!B:B,'Banco de Indicadores - Mun. (1)'!B2229,'Banco de Indicadores Mun. (2)'!A:A,'Banco de Indicadores - Mun. (1)'!A2229) / VLOOKUP(D2229,'Dados Base'!$B:$K,9,FALSE)) * 100</f>
        <v>4.3395939968404411</v>
      </c>
      <c r="AM2229" s="72">
        <f>(SUMIFS('Banco de Indicadores Mun. (2)'!J:J,'Banco de Indicadores Mun. (2)'!B:B,'Banco de Indicadores - Mun. (1)'!B2229,'Banco de Indicadores Mun. (2)'!A:A,'Banco de Indicadores - Mun. (1)'!A2229) / VLOOKUP(D2229,'Dados Base'!$B:$K,7,FALSE)) * 100</f>
        <v>14.3034213836478</v>
      </c>
      <c r="AN2229" s="72">
        <f>(SUMIFS('Banco de Indicadores Mun. (2)'!K:K,'Banco de Indicadores Mun. (2)'!B:B,'Banco de Indicadores - Mun. (1)'!B2229,'Banco de Indicadores Mun. (2)'!A:A,'Banco de Indicadores - Mun. (1)'!A2229) / VLOOKUP(D2229,'Dados Base'!$B:$K,10,FALSE)) * 100</f>
        <v>9.2689999999999984</v>
      </c>
      <c r="AO2229" s="21"/>
      <c r="AP2229" s="21">
        <v>0</v>
      </c>
      <c r="AQ2229" s="5">
        <v>0</v>
      </c>
      <c r="AR2229" s="9">
        <v>10</v>
      </c>
      <c r="AS2229" s="22">
        <v>100</v>
      </c>
      <c r="AT2229" s="22">
        <v>77</v>
      </c>
      <c r="AU2229" s="22">
        <v>62.253193960511034</v>
      </c>
      <c r="AV2229" s="23">
        <v>6.9</v>
      </c>
      <c r="AW2229" s="12">
        <v>0</v>
      </c>
      <c r="AX2229" s="21">
        <v>0</v>
      </c>
      <c r="AY2229" s="116">
        <v>9.7794789164886708</v>
      </c>
    </row>
    <row r="2230" spans="1:51" ht="15.75" x14ac:dyDescent="0.25">
      <c r="A2230" s="144">
        <v>2014</v>
      </c>
      <c r="B2230" s="77" t="s">
        <v>295</v>
      </c>
      <c r="C2230" s="78">
        <v>20</v>
      </c>
      <c r="D2230" s="77">
        <v>3525805</v>
      </c>
      <c r="E2230" s="78">
        <v>352580520</v>
      </c>
      <c r="F2230" s="78" t="str">
        <f t="shared" si="93"/>
        <v>3525805202014</v>
      </c>
      <c r="G2230" s="89">
        <v>0.42020528499586707</v>
      </c>
      <c r="H2230" s="80">
        <f t="shared" si="92"/>
        <v>4505</v>
      </c>
      <c r="I2230" s="94">
        <v>4295</v>
      </c>
      <c r="J2230" s="95">
        <v>210</v>
      </c>
      <c r="K2230" s="83">
        <f>(H2230)/VLOOKUP(D2230,'Dados Base'!$B:$K,6,FALSE)</f>
        <v>35.137664768738787</v>
      </c>
      <c r="L2230" s="88">
        <f t="shared" si="94"/>
        <v>95.338512763596</v>
      </c>
      <c r="M2230" s="85">
        <v>4</v>
      </c>
      <c r="N2230" s="92">
        <v>0.71599999999999997</v>
      </c>
      <c r="O2230" s="91">
        <v>24</v>
      </c>
      <c r="P2230" s="91" t="s">
        <v>691</v>
      </c>
      <c r="Q2230" s="91" t="s">
        <v>691</v>
      </c>
      <c r="R2230" s="91" t="s">
        <v>691</v>
      </c>
      <c r="S2230" s="91">
        <v>1</v>
      </c>
      <c r="T2230" s="87" t="s">
        <v>691</v>
      </c>
      <c r="U2230" s="91">
        <v>16</v>
      </c>
      <c r="V2230" s="91">
        <v>16</v>
      </c>
      <c r="W2230" s="93">
        <v>0</v>
      </c>
      <c r="X2230" s="146">
        <v>9.4222718658104384E-3</v>
      </c>
      <c r="Y2230" s="21">
        <v>3.11</v>
      </c>
      <c r="Z2230" s="147">
        <v>185</v>
      </c>
      <c r="AA2230" s="147">
        <v>55</v>
      </c>
      <c r="AB2230" s="21">
        <v>0</v>
      </c>
      <c r="AC2230" s="21">
        <v>1</v>
      </c>
      <c r="AD2230" s="153">
        <f>VLOOKUP(D2230,'Dados Base'!$B:$K,9,FALSE)*31536000/VLOOKUP($F2230,F:H,MATCH(H2229,F2229:AF2229,0),FALSE)</f>
        <v>6580.208657047725</v>
      </c>
      <c r="AE2230" s="153">
        <f>VLOOKUP(D2230,'Dados Base'!$B:$K,10,FALSE)*31536000/VLOOKUP($F2230,F:H,MATCH(H2229,F2229:AF2229,0),FALSE)</f>
        <v>840.02663706992234</v>
      </c>
      <c r="AF2230" s="148" t="s">
        <v>692</v>
      </c>
      <c r="AG2230" s="21" t="s">
        <v>692</v>
      </c>
      <c r="AH2230" s="148" t="s">
        <v>692</v>
      </c>
      <c r="AI2230" s="148" t="s">
        <v>692</v>
      </c>
      <c r="AJ2230" s="148" t="s">
        <v>692</v>
      </c>
      <c r="AK2230" s="72">
        <f>(SUMIFS('Banco de Indicadores Mun. (2)'!I:I,'Banco de Indicadores Mun. (2)'!B:B,'Banco de Indicadores - Mun. (1)'!B2230,'Banco de Indicadores Mun. (2)'!A:A,'Banco de Indicadores - Mun. (1)'!A2230) / VLOOKUP(D2230,'Dados Base'!$B:$K,8,FALSE)) * 100</f>
        <v>0.10684615384615383</v>
      </c>
      <c r="AL2230" s="72">
        <f>(SUMIFS('Banco de Indicadores Mun. (2)'!I:I,'Banco de Indicadores Mun. (2)'!B:B,'Banco de Indicadores - Mun. (1)'!B2230,'Banco de Indicadores Mun. (2)'!A:A,'Banco de Indicadores - Mun. (1)'!A2230) / VLOOKUP(D2230,'Dados Base'!$B:$K,9,FALSE)) * 100</f>
        <v>4.4329787234042552E-2</v>
      </c>
      <c r="AM2230" s="72">
        <f>(SUMIFS('Banco de Indicadores Mun. (2)'!J:J,'Banco de Indicadores Mun. (2)'!B:B,'Banco de Indicadores - Mun. (1)'!B2230,'Banco de Indicadores Mun. (2)'!A:A,'Banco de Indicadores - Mun. (1)'!A2230) / VLOOKUP(D2230,'Dados Base'!$B:$K,7,FALSE)) * 100</f>
        <v>0</v>
      </c>
      <c r="AN2230" s="72">
        <f>(SUMIFS('Banco de Indicadores Mun. (2)'!K:K,'Banco de Indicadores Mun. (2)'!B:B,'Banco de Indicadores - Mun. (1)'!B2230,'Banco de Indicadores Mun. (2)'!A:A,'Banco de Indicadores - Mun. (1)'!A2230) / VLOOKUP(D2230,'Dados Base'!$B:$K,10,FALSE)) * 100</f>
        <v>0.34725</v>
      </c>
      <c r="AO2230" s="21"/>
      <c r="AP2230" s="21">
        <v>0</v>
      </c>
      <c r="AQ2230" s="5">
        <v>0</v>
      </c>
      <c r="AR2230" s="9">
        <v>8.6</v>
      </c>
      <c r="AS2230" s="22">
        <v>95</v>
      </c>
      <c r="AT2230" s="22">
        <v>95</v>
      </c>
      <c r="AU2230" s="22">
        <v>77.083333333333329</v>
      </c>
      <c r="AV2230" s="23">
        <v>7.93</v>
      </c>
      <c r="AW2230" s="12">
        <v>0</v>
      </c>
      <c r="AX2230" s="21">
        <v>1</v>
      </c>
      <c r="AY2230" s="116">
        <v>0</v>
      </c>
    </row>
    <row r="2231" spans="1:51" ht="15.75" x14ac:dyDescent="0.25">
      <c r="A2231" s="144">
        <v>2014</v>
      </c>
      <c r="B2231" s="77" t="s">
        <v>296</v>
      </c>
      <c r="C2231" s="78">
        <v>10</v>
      </c>
      <c r="D2231" s="77">
        <v>3525854</v>
      </c>
      <c r="E2231" s="78">
        <v>352585410</v>
      </c>
      <c r="F2231" s="78" t="str">
        <f t="shared" si="93"/>
        <v>3525854102014</v>
      </c>
      <c r="G2231" s="89">
        <v>2.1620979074549407</v>
      </c>
      <c r="H2231" s="80">
        <f t="shared" si="92"/>
        <v>3017</v>
      </c>
      <c r="I2231" s="94">
        <v>1846</v>
      </c>
      <c r="J2231" s="95">
        <v>1171</v>
      </c>
      <c r="K2231" s="83">
        <f>(H2231)/VLOOKUP(D2231,'Dados Base'!$B:$K,6,FALSE)</f>
        <v>53.172365174480085</v>
      </c>
      <c r="L2231" s="88">
        <f t="shared" si="94"/>
        <v>61.186609214451437</v>
      </c>
      <c r="M2231" s="85">
        <v>3</v>
      </c>
      <c r="N2231" s="92">
        <v>0.74099999999999999</v>
      </c>
      <c r="O2231" s="91">
        <v>27</v>
      </c>
      <c r="P2231" s="91" t="s">
        <v>691</v>
      </c>
      <c r="Q2231" s="91" t="s">
        <v>691</v>
      </c>
      <c r="R2231" s="91" t="s">
        <v>691</v>
      </c>
      <c r="S2231" s="91">
        <v>23</v>
      </c>
      <c r="T2231" s="87" t="s">
        <v>691</v>
      </c>
      <c r="U2231" s="91">
        <v>9</v>
      </c>
      <c r="V2231" s="91">
        <v>19</v>
      </c>
      <c r="W2231" s="93">
        <v>0</v>
      </c>
      <c r="X2231" s="146">
        <v>7.8567708333333337E-3</v>
      </c>
      <c r="Y2231" s="21">
        <v>1.26</v>
      </c>
      <c r="Z2231" s="147">
        <v>57</v>
      </c>
      <c r="AA2231" s="147">
        <v>40</v>
      </c>
      <c r="AB2231" s="21">
        <v>0</v>
      </c>
      <c r="AC2231" s="21">
        <v>0</v>
      </c>
      <c r="AD2231" s="153">
        <f>VLOOKUP(D2231,'Dados Base'!$B:$K,9,FALSE)*31536000/VLOOKUP($F2231,F:H,MATCH(H2230,F2230:AF2230,0),FALSE)</f>
        <v>5330.9115014915478</v>
      </c>
      <c r="AE2231" s="153">
        <f>VLOOKUP(D2231,'Dados Base'!$B:$K,10,FALSE)*31536000/VLOOKUP($F2231,F:H,MATCH(H2230,F2230:AF2230,0),FALSE)</f>
        <v>731.69373549883994</v>
      </c>
      <c r="AF2231" s="148">
        <v>100</v>
      </c>
      <c r="AG2231" s="21">
        <v>98.64</v>
      </c>
      <c r="AH2231" s="148">
        <v>58.02</v>
      </c>
      <c r="AI2231" s="148">
        <v>17.399999999999999</v>
      </c>
      <c r="AJ2231" s="148">
        <v>100</v>
      </c>
      <c r="AK2231" s="72">
        <f>(SUMIFS('Banco de Indicadores Mun. (2)'!I:I,'Banco de Indicadores Mun. (2)'!B:B,'Banco de Indicadores - Mun. (1)'!B2231,'Banco de Indicadores Mun. (2)'!A:A,'Banco de Indicadores - Mun. (1)'!A2231) / VLOOKUP(D2231,'Dados Base'!$B:$K,8,FALSE)) * 100</f>
        <v>9.0206666666666671</v>
      </c>
      <c r="AL2231" s="72">
        <f>(SUMIFS('Banco de Indicadores Mun. (2)'!I:I,'Banco de Indicadores Mun. (2)'!B:B,'Banco de Indicadores - Mun. (1)'!B2231,'Banco de Indicadores Mun. (2)'!A:A,'Banco de Indicadores - Mun. (1)'!A2231) / VLOOKUP(D2231,'Dados Base'!$B:$K,9,FALSE)) * 100</f>
        <v>3.1837647058823526</v>
      </c>
      <c r="AM2231" s="72">
        <f>(SUMIFS('Banco de Indicadores Mun. (2)'!J:J,'Banco de Indicadores Mun. (2)'!B:B,'Banco de Indicadores - Mun. (1)'!B2231,'Banco de Indicadores Mun. (2)'!A:A,'Banco de Indicadores - Mun. (1)'!A2231) / VLOOKUP(D2231,'Dados Base'!$B:$K,7,FALSE)) * 100</f>
        <v>5.3030909090909084</v>
      </c>
      <c r="AN2231" s="72">
        <f>(SUMIFS('Banco de Indicadores Mun. (2)'!K:K,'Banco de Indicadores Mun. (2)'!B:B,'Banco de Indicadores - Mun. (1)'!B2231,'Banco de Indicadores Mun. (2)'!A:A,'Banco de Indicadores - Mun. (1)'!A2231) / VLOOKUP(D2231,'Dados Base'!$B:$K,10,FALSE)) * 100</f>
        <v>14.86257142857143</v>
      </c>
      <c r="AO2231" s="21"/>
      <c r="AP2231" s="21">
        <v>0</v>
      </c>
      <c r="AQ2231" s="5">
        <v>0</v>
      </c>
      <c r="AR2231" s="9">
        <v>10</v>
      </c>
      <c r="AS2231" s="22">
        <v>100</v>
      </c>
      <c r="AT2231" s="22">
        <v>100</v>
      </c>
      <c r="AU2231" s="22">
        <v>58.762886597938142</v>
      </c>
      <c r="AV2231" s="23">
        <v>7.04</v>
      </c>
      <c r="AW2231" s="12">
        <v>0</v>
      </c>
      <c r="AX2231" s="21">
        <v>0</v>
      </c>
      <c r="AY2231" s="116">
        <v>61.965574009155368</v>
      </c>
    </row>
    <row r="2232" spans="1:51" ht="15.75" x14ac:dyDescent="0.25">
      <c r="A2232" s="144">
        <v>2014</v>
      </c>
      <c r="B2232" s="77" t="s">
        <v>297</v>
      </c>
      <c r="C2232" s="78">
        <v>5</v>
      </c>
      <c r="D2232" s="77">
        <v>3525904</v>
      </c>
      <c r="E2232" s="78">
        <v>35259045</v>
      </c>
      <c r="F2232" s="78" t="str">
        <f t="shared" si="93"/>
        <v>352590452014</v>
      </c>
      <c r="G2232" s="89">
        <v>1.2309782002935199</v>
      </c>
      <c r="H2232" s="80">
        <f t="shared" si="92"/>
        <v>386677</v>
      </c>
      <c r="I2232" s="94">
        <v>372660</v>
      </c>
      <c r="J2232" s="95">
        <v>14017</v>
      </c>
      <c r="K2232" s="83">
        <f>(H2232)/VLOOKUP(D2232,'Dados Base'!$B:$K,6,FALSE)</f>
        <v>895.14781119059194</v>
      </c>
      <c r="L2232" s="88">
        <f t="shared" si="94"/>
        <v>96.375010667818358</v>
      </c>
      <c r="M2232" s="85">
        <v>1</v>
      </c>
      <c r="N2232" s="92">
        <v>0.82199999999999995</v>
      </c>
      <c r="O2232" s="91">
        <v>162</v>
      </c>
      <c r="P2232" s="91" t="s">
        <v>691</v>
      </c>
      <c r="Q2232" s="91" t="s">
        <v>691</v>
      </c>
      <c r="R2232" s="91" t="s">
        <v>691</v>
      </c>
      <c r="S2232" s="91">
        <v>899</v>
      </c>
      <c r="T2232" s="87" t="s">
        <v>691</v>
      </c>
      <c r="U2232" s="91">
        <v>4106</v>
      </c>
      <c r="V2232" s="91">
        <v>4700</v>
      </c>
      <c r="W2232" s="93">
        <v>0</v>
      </c>
      <c r="X2232" s="146">
        <v>1.3174676146527777</v>
      </c>
      <c r="Y2232" s="21">
        <v>342.76</v>
      </c>
      <c r="Z2232" s="147">
        <v>18926</v>
      </c>
      <c r="AA2232" s="147">
        <v>1638</v>
      </c>
      <c r="AB2232" s="21">
        <v>76</v>
      </c>
      <c r="AC2232" s="21">
        <v>3</v>
      </c>
      <c r="AD2232" s="153">
        <f>VLOOKUP(D2232,'Dados Base'!$B:$K,9,FALSE)*31536000/VLOOKUP($F2232,F:H,MATCH(H2231,F2231:AF2231,0),FALSE)</f>
        <v>423.27792964153542</v>
      </c>
      <c r="AE2232" s="153">
        <f>VLOOKUP(D2232,'Dados Base'!$B:$K,10,FALSE)*31536000/VLOOKUP($F2232,F:H,MATCH(H2231,F2231:AF2231,0),FALSE)</f>
        <v>57.089508814850639</v>
      </c>
      <c r="AF2232" s="148">
        <v>97.8</v>
      </c>
      <c r="AG2232" s="21">
        <v>100</v>
      </c>
      <c r="AH2232" s="148">
        <v>97.8</v>
      </c>
      <c r="AI2232" s="148">
        <v>35.76</v>
      </c>
      <c r="AJ2232" s="148">
        <v>99.5</v>
      </c>
      <c r="AK2232" s="72">
        <f>(SUMIFS('Banco de Indicadores Mun. (2)'!I:I,'Banco de Indicadores Mun. (2)'!B:B,'Banco de Indicadores - Mun. (1)'!B2232,'Banco de Indicadores Mun. (2)'!A:A,'Banco de Indicadores - Mun. (1)'!A2232) / VLOOKUP(D2232,'Dados Base'!$B:$K,8,FALSE)) * 100</f>
        <v>121.48089285714288</v>
      </c>
      <c r="AL2232" s="72">
        <f>(SUMIFS('Banco de Indicadores Mun. (2)'!I:I,'Banco de Indicadores Mun. (2)'!B:B,'Banco de Indicadores - Mun. (1)'!B2232,'Banco de Indicadores Mun. (2)'!A:A,'Banco de Indicadores - Mun. (1)'!A2232) / VLOOKUP(D2232,'Dados Base'!$B:$K,9,FALSE)) * 100</f>
        <v>45.877177263969173</v>
      </c>
      <c r="AM2232" s="72">
        <f>(SUMIFS('Banco de Indicadores Mun. (2)'!J:J,'Banco de Indicadores Mun. (2)'!B:B,'Banco de Indicadores - Mun. (1)'!B2232,'Banco de Indicadores Mun. (2)'!A:A,'Banco de Indicadores - Mun. (1)'!A2232) / VLOOKUP(D2232,'Dados Base'!$B:$K,7,FALSE)) * 100</f>
        <v>169.891880952381</v>
      </c>
      <c r="AN2232" s="72">
        <f>(SUMIFS('Banco de Indicadores Mun. (2)'!K:K,'Banco de Indicadores Mun. (2)'!B:B,'Banco de Indicadores - Mun. (1)'!B2232,'Banco de Indicadores Mun. (2)'!A:A,'Banco de Indicadores - Mun. (1)'!A2232) / VLOOKUP(D2232,'Dados Base'!$B:$K,10,FALSE)) * 100</f>
        <v>34.341114285714276</v>
      </c>
      <c r="AO2232" s="21"/>
      <c r="AP2232" s="21">
        <v>0</v>
      </c>
      <c r="AQ2232" s="5">
        <v>0</v>
      </c>
      <c r="AR2232" s="9">
        <v>8.6</v>
      </c>
      <c r="AS2232" s="22">
        <v>98</v>
      </c>
      <c r="AT2232" s="22">
        <v>98.000000000000014</v>
      </c>
      <c r="AU2232" s="22">
        <v>92.034623614082861</v>
      </c>
      <c r="AV2232" s="23">
        <v>9.9700000000000006</v>
      </c>
      <c r="AW2232" s="12">
        <v>7</v>
      </c>
      <c r="AX2232" s="21">
        <v>3</v>
      </c>
      <c r="AY2232" s="116">
        <v>149.95772361981574</v>
      </c>
    </row>
    <row r="2233" spans="1:51" ht="15.75" x14ac:dyDescent="0.25">
      <c r="A2233" s="144">
        <v>2014</v>
      </c>
      <c r="B2233" s="77" t="s">
        <v>298</v>
      </c>
      <c r="C2233" s="78">
        <v>21</v>
      </c>
      <c r="D2233" s="77">
        <v>3526001</v>
      </c>
      <c r="E2233" s="78">
        <v>352600121</v>
      </c>
      <c r="F2233" s="78" t="str">
        <f t="shared" si="93"/>
        <v>3526001212014</v>
      </c>
      <c r="G2233" s="89">
        <v>0.84871239433139678</v>
      </c>
      <c r="H2233" s="80">
        <f t="shared" si="92"/>
        <v>19262</v>
      </c>
      <c r="I2233" s="94">
        <v>16069</v>
      </c>
      <c r="J2233" s="95">
        <v>3193</v>
      </c>
      <c r="K2233" s="83">
        <f>(H2233)/VLOOKUP(D2233,'Dados Base'!$B:$K,6,FALSE)</f>
        <v>33.048521034932399</v>
      </c>
      <c r="L2233" s="88">
        <f t="shared" si="94"/>
        <v>83.423320527463403</v>
      </c>
      <c r="M2233" s="85">
        <v>3</v>
      </c>
      <c r="N2233" s="92">
        <v>0.745</v>
      </c>
      <c r="O2233" s="91">
        <v>98</v>
      </c>
      <c r="P2233" s="91" t="s">
        <v>691</v>
      </c>
      <c r="Q2233" s="91" t="s">
        <v>691</v>
      </c>
      <c r="R2233" s="91" t="s">
        <v>691</v>
      </c>
      <c r="S2233" s="91">
        <v>31</v>
      </c>
      <c r="T2233" s="87" t="s">
        <v>691</v>
      </c>
      <c r="U2233" s="91">
        <v>221</v>
      </c>
      <c r="V2233" s="91">
        <v>198</v>
      </c>
      <c r="W2233" s="93">
        <v>0</v>
      </c>
      <c r="X2233" s="146">
        <v>4.8214056756944443E-2</v>
      </c>
      <c r="Y2233" s="21">
        <v>11.47</v>
      </c>
      <c r="Z2233" s="147">
        <v>517</v>
      </c>
      <c r="AA2233" s="147">
        <v>367</v>
      </c>
      <c r="AB2233" s="21">
        <v>2</v>
      </c>
      <c r="AC2233" s="21">
        <v>0</v>
      </c>
      <c r="AD2233" s="153">
        <f>VLOOKUP(D2233,'Dados Base'!$B:$K,9,FALSE)*31536000/VLOOKUP($F2233,F:H,MATCH(H2232,F2232:AF2232,0),FALSE)</f>
        <v>7072.7608763368289</v>
      </c>
      <c r="AE2233" s="153">
        <f>VLOOKUP(D2233,'Dados Base'!$B:$K,10,FALSE)*31536000/VLOOKUP($F2233,F:H,MATCH(H2232,F2232:AF2232,0),FALSE)</f>
        <v>851.35084622572947</v>
      </c>
      <c r="AF2233" s="148">
        <v>82.23</v>
      </c>
      <c r="AG2233" s="21">
        <v>79.959999999999994</v>
      </c>
      <c r="AH2233" s="148">
        <v>82.23</v>
      </c>
      <c r="AI2233" s="148">
        <v>0</v>
      </c>
      <c r="AJ2233" s="148">
        <v>100</v>
      </c>
      <c r="AK2233" s="72">
        <f>(SUMIFS('Banco de Indicadores Mun. (2)'!I:I,'Banco de Indicadores Mun. (2)'!B:B,'Banco de Indicadores - Mun. (1)'!B2233,'Banco de Indicadores Mun. (2)'!A:A,'Banco de Indicadores - Mun. (1)'!A2233) / VLOOKUP(D2233,'Dados Base'!$B:$K,8,FALSE)) * 100</f>
        <v>14.527807486631012</v>
      </c>
      <c r="AL2233" s="72">
        <f>(SUMIFS('Banco de Indicadores Mun. (2)'!I:I,'Banco de Indicadores Mun. (2)'!B:B,'Banco de Indicadores - Mun. (1)'!B2233,'Banco de Indicadores Mun. (2)'!A:A,'Banco de Indicadores - Mun. (1)'!A2233) / VLOOKUP(D2233,'Dados Base'!$B:$K,9,FALSE)) * 100</f>
        <v>6.2886574074074053</v>
      </c>
      <c r="AM2233" s="72">
        <f>(SUMIFS('Banco de Indicadores Mun. (2)'!J:J,'Banco de Indicadores Mun. (2)'!B:B,'Banco de Indicadores - Mun. (1)'!B2233,'Banco de Indicadores Mun. (2)'!A:A,'Banco de Indicadores - Mun. (1)'!A2233) / VLOOKUP(D2233,'Dados Base'!$B:$K,7,FALSE)) * 100</f>
        <v>12.323948148148148</v>
      </c>
      <c r="AN2233" s="72">
        <f>(SUMIFS('Banco de Indicadores Mun. (2)'!K:K,'Banco de Indicadores Mun. (2)'!B:B,'Banco de Indicadores - Mun. (1)'!B2233,'Banco de Indicadores Mun. (2)'!A:A,'Banco de Indicadores - Mun. (1)'!A2233) / VLOOKUP(D2233,'Dados Base'!$B:$K,10,FALSE)) * 100</f>
        <v>20.249365384615373</v>
      </c>
      <c r="AO2233" s="21"/>
      <c r="AP2233" s="21">
        <v>0</v>
      </c>
      <c r="AQ2233" s="5">
        <v>0</v>
      </c>
      <c r="AR2233" s="9">
        <v>7.6</v>
      </c>
      <c r="AS2233" s="22">
        <v>90</v>
      </c>
      <c r="AT2233" s="22">
        <v>90</v>
      </c>
      <c r="AU2233" s="22">
        <v>58.484162895927604</v>
      </c>
      <c r="AV2233" s="23">
        <v>6.85</v>
      </c>
      <c r="AW2233" s="12">
        <v>0</v>
      </c>
      <c r="AX2233" s="21">
        <v>0</v>
      </c>
      <c r="AY2233" s="116">
        <v>4.247610217597023</v>
      </c>
    </row>
    <row r="2234" spans="1:51" ht="15.75" x14ac:dyDescent="0.25">
      <c r="A2234" s="144">
        <v>2014</v>
      </c>
      <c r="B2234" s="77" t="s">
        <v>299</v>
      </c>
      <c r="C2234" s="78">
        <v>11</v>
      </c>
      <c r="D2234" s="77">
        <v>3526100</v>
      </c>
      <c r="E2234" s="78">
        <v>352610011</v>
      </c>
      <c r="F2234" s="78" t="str">
        <f t="shared" si="93"/>
        <v>3526100112014</v>
      </c>
      <c r="G2234" s="89">
        <v>-0.6362376872663722</v>
      </c>
      <c r="H2234" s="80">
        <f t="shared" si="92"/>
        <v>18981</v>
      </c>
      <c r="I2234" s="94">
        <v>12150</v>
      </c>
      <c r="J2234" s="95">
        <v>6831</v>
      </c>
      <c r="K2234" s="83">
        <f>(H2234)/VLOOKUP(D2234,'Dados Base'!$B:$K,6,FALSE)</f>
        <v>23.120493081270705</v>
      </c>
      <c r="L2234" s="88">
        <f t="shared" si="94"/>
        <v>64.01137980085349</v>
      </c>
      <c r="M2234" s="85">
        <v>5</v>
      </c>
      <c r="N2234" s="92">
        <v>0.7</v>
      </c>
      <c r="O2234" s="91">
        <v>175</v>
      </c>
      <c r="P2234" s="91" t="s">
        <v>691</v>
      </c>
      <c r="Q2234" s="91" t="s">
        <v>691</v>
      </c>
      <c r="R2234" s="91" t="s">
        <v>691</v>
      </c>
      <c r="S2234" s="91">
        <v>29</v>
      </c>
      <c r="T2234" s="87" t="s">
        <v>691</v>
      </c>
      <c r="U2234" s="91">
        <v>99</v>
      </c>
      <c r="V2234" s="91">
        <v>72</v>
      </c>
      <c r="W2234" s="93">
        <v>2.5599999999999996</v>
      </c>
      <c r="X2234" s="146">
        <v>3.7676911531249996E-2</v>
      </c>
      <c r="Y2234" s="21">
        <v>8.59</v>
      </c>
      <c r="Z2234" s="147">
        <v>164</v>
      </c>
      <c r="AA2234" s="147">
        <v>498</v>
      </c>
      <c r="AB2234" s="21">
        <v>4</v>
      </c>
      <c r="AC2234" s="21">
        <v>2</v>
      </c>
      <c r="AD2234" s="153">
        <f>VLOOKUP(D2234,'Dados Base'!$B:$K,9,FALSE)*31536000/VLOOKUP($F2234,F:H,MATCH(H2233,F2233:AF2233,0),FALSE)</f>
        <v>41037.83783783784</v>
      </c>
      <c r="AE2234" s="153">
        <f>VLOOKUP(D2234,'Dados Base'!$B:$K,10,FALSE)*31536000/VLOOKUP($F2234,F:H,MATCH(H2233,F2233:AF2233,0),FALSE)</f>
        <v>5316.6429587482207</v>
      </c>
      <c r="AF2234" s="148">
        <v>65.209999999999994</v>
      </c>
      <c r="AG2234" s="21">
        <v>92.56</v>
      </c>
      <c r="AH2234" s="148">
        <v>44.36</v>
      </c>
      <c r="AI2234" s="148">
        <v>28.69</v>
      </c>
      <c r="AJ2234" s="148">
        <v>100</v>
      </c>
      <c r="AK2234" s="72">
        <f>(SUMIFS('Banco de Indicadores Mun. (2)'!I:I,'Banco de Indicadores Mun. (2)'!B:B,'Banco de Indicadores - Mun. (1)'!B2234,'Banco de Indicadores Mun. (2)'!A:A,'Banco de Indicadores - Mun. (1)'!A2234) / VLOOKUP(D2234,'Dados Base'!$B:$K,8,FALSE)) * 100</f>
        <v>1.6516224489795919</v>
      </c>
      <c r="AL2234" s="72">
        <f>(SUMIFS('Banco de Indicadores Mun. (2)'!I:I,'Banco de Indicadores Mun. (2)'!B:B,'Banco de Indicadores - Mun. (1)'!B2234,'Banco de Indicadores Mun. (2)'!A:A,'Banco de Indicadores - Mun. (1)'!A2234) / VLOOKUP(D2234,'Dados Base'!$B:$K,9,FALSE)) * 100</f>
        <v>0.72082955465587051</v>
      </c>
      <c r="AM2234" s="72">
        <f>(SUMIFS('Banco de Indicadores Mun. (2)'!J:J,'Banco de Indicadores Mun. (2)'!B:B,'Banco de Indicadores - Mun. (1)'!B2234,'Banco de Indicadores Mun. (2)'!A:A,'Banco de Indicadores - Mun. (1)'!A2234) / VLOOKUP(D2234,'Dados Base'!$B:$K,7,FALSE)) * 100</f>
        <v>2.3289511873350923</v>
      </c>
      <c r="AN2234" s="72">
        <f>(SUMIFS('Banco de Indicadores Mun. (2)'!K:K,'Banco de Indicadores Mun. (2)'!B:B,'Banco de Indicadores - Mun. (1)'!B2234,'Banco de Indicadores Mun. (2)'!A:A,'Banco de Indicadores - Mun. (1)'!A2234) / VLOOKUP(D2234,'Dados Base'!$B:$K,10,FALSE)) * 100</f>
        <v>4.7200000000000013E-2</v>
      </c>
      <c r="AO2234" s="21"/>
      <c r="AP2234" s="21">
        <v>0</v>
      </c>
      <c r="AQ2234" s="5">
        <v>0</v>
      </c>
      <c r="AR2234" s="9">
        <v>7.2</v>
      </c>
      <c r="AS2234" s="22">
        <v>70</v>
      </c>
      <c r="AT2234" s="22">
        <v>66.5</v>
      </c>
      <c r="AU2234" s="22">
        <v>24.77341389728096</v>
      </c>
      <c r="AV2234" s="23">
        <v>4.58</v>
      </c>
      <c r="AW2234" s="12">
        <v>0</v>
      </c>
      <c r="AX2234" s="21">
        <v>2</v>
      </c>
      <c r="AY2234" s="116">
        <v>163.90195925247124</v>
      </c>
    </row>
    <row r="2235" spans="1:51" ht="15.75" x14ac:dyDescent="0.25">
      <c r="A2235" s="144">
        <v>2014</v>
      </c>
      <c r="B2235" s="77" t="s">
        <v>300</v>
      </c>
      <c r="C2235" s="78">
        <v>11</v>
      </c>
      <c r="D2235" s="77">
        <v>3526209</v>
      </c>
      <c r="E2235" s="78">
        <v>352620911</v>
      </c>
      <c r="F2235" s="78" t="str">
        <f t="shared" si="93"/>
        <v>3526209112014</v>
      </c>
      <c r="G2235" s="89">
        <v>0.61196647834578233</v>
      </c>
      <c r="H2235" s="80">
        <f t="shared" si="92"/>
        <v>29348</v>
      </c>
      <c r="I2235" s="94">
        <v>23816</v>
      </c>
      <c r="J2235" s="95">
        <v>5532</v>
      </c>
      <c r="K2235" s="83">
        <f>(H2235)/VLOOKUP(D2235,'Dados Base'!$B:$K,6,FALSE)</f>
        <v>56.265337423312879</v>
      </c>
      <c r="L2235" s="88">
        <f t="shared" si="94"/>
        <v>81.150333923947116</v>
      </c>
      <c r="M2235" s="85">
        <v>4</v>
      </c>
      <c r="N2235" s="92">
        <v>0.70899999999999996</v>
      </c>
      <c r="O2235" s="91">
        <v>19</v>
      </c>
      <c r="P2235" s="91" t="s">
        <v>691</v>
      </c>
      <c r="Q2235" s="91" t="s">
        <v>691</v>
      </c>
      <c r="R2235" s="91" t="s">
        <v>691</v>
      </c>
      <c r="S2235" s="91">
        <v>23</v>
      </c>
      <c r="T2235" s="87" t="s">
        <v>691</v>
      </c>
      <c r="U2235" s="91">
        <v>194</v>
      </c>
      <c r="V2235" s="91">
        <v>120</v>
      </c>
      <c r="W2235" s="93">
        <v>5.03</v>
      </c>
      <c r="X2235" s="146">
        <v>4.1067193087962965E-2</v>
      </c>
      <c r="Y2235" s="21">
        <v>16.489999999999998</v>
      </c>
      <c r="Z2235" s="147">
        <v>386</v>
      </c>
      <c r="AA2235" s="147">
        <v>886</v>
      </c>
      <c r="AB2235" s="21">
        <v>4</v>
      </c>
      <c r="AC2235" s="21">
        <v>0</v>
      </c>
      <c r="AD2235" s="153">
        <f>VLOOKUP(D2235,'Dados Base'!$B:$K,9,FALSE)*31536000/VLOOKUP($F2235,F:H,MATCH(H2234,F2234:AF2234,0),FALSE)</f>
        <v>17042.420607877881</v>
      </c>
      <c r="AE2235" s="153">
        <f>VLOOKUP(D2235,'Dados Base'!$B:$K,10,FALSE)*31536000/VLOOKUP($F2235,F:H,MATCH(H2234,F2234:AF2234,0),FALSE)</f>
        <v>2202.8349461632815</v>
      </c>
      <c r="AF2235" s="148">
        <v>45.97</v>
      </c>
      <c r="AG2235" s="21">
        <v>91.98</v>
      </c>
      <c r="AH2235" s="148">
        <v>16.190000000000001</v>
      </c>
      <c r="AI2235" s="148">
        <v>25.8</v>
      </c>
      <c r="AJ2235" s="148">
        <v>59.4</v>
      </c>
      <c r="AK2235" s="72">
        <f>(SUMIFS('Banco de Indicadores Mun. (2)'!I:I,'Banco de Indicadores Mun. (2)'!B:B,'Banco de Indicadores - Mun. (1)'!B2235,'Banco de Indicadores Mun. (2)'!A:A,'Banco de Indicadores - Mun. (1)'!A2235) / VLOOKUP(D2235,'Dados Base'!$B:$K,8,FALSE)) * 100</f>
        <v>0.91518208092485553</v>
      </c>
      <c r="AL2235" s="72">
        <f>(SUMIFS('Banco de Indicadores Mun. (2)'!I:I,'Banco de Indicadores Mun. (2)'!B:B,'Banco de Indicadores - Mun. (1)'!B2235,'Banco de Indicadores Mun. (2)'!A:A,'Banco de Indicadores - Mun. (1)'!A2235) / VLOOKUP(D2235,'Dados Base'!$B:$K,9,FALSE)) * 100</f>
        <v>0.39931021437578818</v>
      </c>
      <c r="AM2235" s="72">
        <f>(SUMIFS('Banco de Indicadores Mun. (2)'!J:J,'Banco de Indicadores Mun. (2)'!B:B,'Banco de Indicadores - Mun. (1)'!B2235,'Banco de Indicadores Mun. (2)'!A:A,'Banco de Indicadores - Mun. (1)'!A2235) / VLOOKUP(D2235,'Dados Base'!$B:$K,7,FALSE)) * 100</f>
        <v>1.0140308008213552</v>
      </c>
      <c r="AN2235" s="72">
        <f>(SUMIFS('Banco de Indicadores Mun. (2)'!K:K,'Banco de Indicadores Mun. (2)'!B:B,'Banco de Indicadores - Mun. (1)'!B2235,'Banco de Indicadores Mun. (2)'!A:A,'Banco de Indicadores - Mun. (1)'!A2235) / VLOOKUP(D2235,'Dados Base'!$B:$K,10,FALSE)) * 100</f>
        <v>0.68035609756097593</v>
      </c>
      <c r="AO2235" s="21"/>
      <c r="AP2235" s="21">
        <v>0</v>
      </c>
      <c r="AQ2235" s="5">
        <v>1</v>
      </c>
      <c r="AR2235" s="9">
        <v>8.4</v>
      </c>
      <c r="AS2235" s="22">
        <v>32</v>
      </c>
      <c r="AT2235" s="22">
        <v>32</v>
      </c>
      <c r="AU2235" s="22">
        <v>30.345911949685529</v>
      </c>
      <c r="AV2235" s="23">
        <v>4.26</v>
      </c>
      <c r="AW2235" s="12">
        <v>0</v>
      </c>
      <c r="AX2235" s="21">
        <v>0</v>
      </c>
      <c r="AY2235" s="116">
        <v>189.83728424205225</v>
      </c>
    </row>
    <row r="2236" spans="1:51" ht="15.75" x14ac:dyDescent="0.25">
      <c r="A2236" s="144">
        <v>2014</v>
      </c>
      <c r="B2236" s="77" t="s">
        <v>301</v>
      </c>
      <c r="C2236" s="78">
        <v>2</v>
      </c>
      <c r="D2236" s="77">
        <v>3526308</v>
      </c>
      <c r="E2236" s="78">
        <v>35263082</v>
      </c>
      <c r="F2236" s="78" t="str">
        <f t="shared" si="93"/>
        <v>352630822014</v>
      </c>
      <c r="G2236" s="89">
        <v>-0.18471531189173662</v>
      </c>
      <c r="H2236" s="80">
        <f t="shared" si="92"/>
        <v>4823</v>
      </c>
      <c r="I2236" s="94">
        <v>3249</v>
      </c>
      <c r="J2236" s="95">
        <v>1574</v>
      </c>
      <c r="K2236" s="83">
        <f>(H2236)/VLOOKUP(D2236,'Dados Base'!$B:$K,6,FALSE)</f>
        <v>18.845733041575492</v>
      </c>
      <c r="L2236" s="88">
        <f t="shared" si="94"/>
        <v>67.364710760937172</v>
      </c>
      <c r="M2236" s="85">
        <v>4</v>
      </c>
      <c r="N2236" s="92">
        <v>0.69299999999999995</v>
      </c>
      <c r="O2236" s="91">
        <v>91</v>
      </c>
      <c r="P2236" s="91" t="s">
        <v>691</v>
      </c>
      <c r="Q2236" s="91" t="s">
        <v>691</v>
      </c>
      <c r="R2236" s="91" t="s">
        <v>691</v>
      </c>
      <c r="S2236" s="91">
        <v>8</v>
      </c>
      <c r="T2236" s="87" t="s">
        <v>691</v>
      </c>
      <c r="U2236" s="91">
        <v>29</v>
      </c>
      <c r="V2236" s="91">
        <v>39</v>
      </c>
      <c r="W2236" s="93">
        <v>0</v>
      </c>
      <c r="X2236" s="146">
        <v>8.0596851562500012E-3</v>
      </c>
      <c r="Y2236" s="21">
        <v>2.25</v>
      </c>
      <c r="Z2236" s="147">
        <v>79</v>
      </c>
      <c r="AA2236" s="147">
        <v>95</v>
      </c>
      <c r="AB2236" s="21">
        <v>0</v>
      </c>
      <c r="AC2236" s="21">
        <v>0</v>
      </c>
      <c r="AD2236" s="153">
        <f>VLOOKUP(D2236,'Dados Base'!$B:$K,9,FALSE)*31536000/VLOOKUP($F2236,F:H,MATCH(H2235,F2235:AF2235,0),FALSE)</f>
        <v>25304.648558988181</v>
      </c>
      <c r="AE2236" s="153">
        <f>VLOOKUP(D2236,'Dados Base'!$B:$K,10,FALSE)*31536000/VLOOKUP($F2236,F:H,MATCH(H2235,F2235:AF2235,0),FALSE)</f>
        <v>2550.0808625336917</v>
      </c>
      <c r="AF2236" s="148">
        <v>64.17</v>
      </c>
      <c r="AG2236" s="21">
        <v>64.819999999999993</v>
      </c>
      <c r="AH2236" s="148">
        <v>57.48</v>
      </c>
      <c r="AI2236" s="148">
        <v>25.23</v>
      </c>
      <c r="AJ2236" s="148">
        <v>99</v>
      </c>
      <c r="AK2236" s="72">
        <f>(SUMIFS('Banco de Indicadores Mun. (2)'!I:I,'Banco de Indicadores Mun. (2)'!B:B,'Banco de Indicadores - Mun. (1)'!B2236,'Banco de Indicadores Mun. (2)'!A:A,'Banco de Indicadores - Mun. (1)'!A2236) / VLOOKUP(D2236,'Dados Base'!$B:$K,8,FALSE)) * 100</f>
        <v>2.5792874251497002</v>
      </c>
      <c r="AL2236" s="72">
        <f>(SUMIFS('Banco de Indicadores Mun. (2)'!I:I,'Banco de Indicadores Mun. (2)'!B:B,'Banco de Indicadores - Mun. (1)'!B2236,'Banco de Indicadores Mun. (2)'!A:A,'Banco de Indicadores - Mun. (1)'!A2236) / VLOOKUP(D2236,'Dados Base'!$B:$K,9,FALSE)) * 100</f>
        <v>1.1130258397932815</v>
      </c>
      <c r="AM2236" s="72">
        <f>(SUMIFS('Banco de Indicadores Mun. (2)'!J:J,'Banco de Indicadores Mun. (2)'!B:B,'Banco de Indicadores - Mun. (1)'!B2236,'Banco de Indicadores Mun. (2)'!A:A,'Banco de Indicadores - Mun. (1)'!A2236) / VLOOKUP(D2236,'Dados Base'!$B:$K,7,FALSE)) * 100</f>
        <v>3.3651640624999999</v>
      </c>
      <c r="AN2236" s="72">
        <f>(SUMIFS('Banco de Indicadores Mun. (2)'!K:K,'Banco de Indicadores Mun. (2)'!B:B,'Banco de Indicadores - Mun. (1)'!B2236,'Banco de Indicadores Mun. (2)'!A:A,'Banco de Indicadores - Mun. (1)'!A2236) / VLOOKUP(D2236,'Dados Base'!$B:$K,10,FALSE)) * 100</f>
        <v>0</v>
      </c>
      <c r="AO2236" s="21"/>
      <c r="AP2236" s="21">
        <v>0</v>
      </c>
      <c r="AQ2236" s="5">
        <v>0</v>
      </c>
      <c r="AR2236" s="9">
        <v>4.4000000000000004</v>
      </c>
      <c r="AS2236" s="22">
        <v>100</v>
      </c>
      <c r="AT2236" s="22">
        <v>100</v>
      </c>
      <c r="AU2236" s="22">
        <v>45.402298850574709</v>
      </c>
      <c r="AV2236" s="23">
        <v>6.13</v>
      </c>
      <c r="AW2236" s="12">
        <v>0</v>
      </c>
      <c r="AX2236" s="21">
        <v>0</v>
      </c>
      <c r="AY2236" s="116">
        <v>195.79947843945902</v>
      </c>
    </row>
    <row r="2237" spans="1:51" ht="15.75" x14ac:dyDescent="0.25">
      <c r="A2237" s="144">
        <v>2014</v>
      </c>
      <c r="B2237" s="77" t="s">
        <v>302</v>
      </c>
      <c r="C2237" s="78">
        <v>10</v>
      </c>
      <c r="D2237" s="77">
        <v>3526407</v>
      </c>
      <c r="E2237" s="78">
        <v>352640710</v>
      </c>
      <c r="F2237" s="78" t="str">
        <f t="shared" si="93"/>
        <v>3526407102014</v>
      </c>
      <c r="G2237" s="89">
        <v>1.1675019754903815</v>
      </c>
      <c r="H2237" s="80">
        <f t="shared" si="92"/>
        <v>26307</v>
      </c>
      <c r="I2237" s="94">
        <v>23668</v>
      </c>
      <c r="J2237" s="95">
        <v>2639</v>
      </c>
      <c r="K2237" s="83">
        <f>(H2237)/VLOOKUP(D2237,'Dados Base'!$B:$K,6,FALSE)</f>
        <v>68.018926466025448</v>
      </c>
      <c r="L2237" s="88">
        <f t="shared" si="94"/>
        <v>89.968449462120347</v>
      </c>
      <c r="M2237" s="85">
        <v>5</v>
      </c>
      <c r="N2237" s="92">
        <v>0.72899999999999998</v>
      </c>
      <c r="O2237" s="91">
        <v>101</v>
      </c>
      <c r="P2237" s="91" t="s">
        <v>691</v>
      </c>
      <c r="Q2237" s="91" t="s">
        <v>691</v>
      </c>
      <c r="R2237" s="91" t="s">
        <v>691</v>
      </c>
      <c r="S2237" s="91">
        <v>123</v>
      </c>
      <c r="T2237" s="87" t="s">
        <v>691</v>
      </c>
      <c r="U2237" s="91">
        <v>285</v>
      </c>
      <c r="V2237" s="91">
        <v>198</v>
      </c>
      <c r="W2237" s="93">
        <v>1.07</v>
      </c>
      <c r="X2237" s="146">
        <v>7.1645805239583332E-2</v>
      </c>
      <c r="Y2237" s="21">
        <v>17</v>
      </c>
      <c r="Z2237" s="147">
        <v>995</v>
      </c>
      <c r="AA2237" s="147">
        <v>316</v>
      </c>
      <c r="AB2237" s="21">
        <v>4</v>
      </c>
      <c r="AC2237" s="21">
        <v>1</v>
      </c>
      <c r="AD2237" s="153">
        <f>VLOOKUP(D2237,'Dados Base'!$B:$K,9,FALSE)*31536000/VLOOKUP($F2237,F:H,MATCH(H2236,F2236:AF2236,0),FALSE)</f>
        <v>4123.7632569278139</v>
      </c>
      <c r="AE2237" s="153">
        <f>VLOOKUP(D2237,'Dados Base'!$B:$K,10,FALSE)*31536000/VLOOKUP($F2237,F:H,MATCH(H2236,F2236:AF2236,0),FALSE)</f>
        <v>611.37187820732129</v>
      </c>
      <c r="AF2237" s="148">
        <v>89.47</v>
      </c>
      <c r="AG2237" s="21">
        <v>100</v>
      </c>
      <c r="AH2237" s="148">
        <v>86.77</v>
      </c>
      <c r="AI2237" s="148">
        <v>38.99</v>
      </c>
      <c r="AJ2237" s="148">
        <v>99.91</v>
      </c>
      <c r="AK2237" s="72">
        <f>(SUMIFS('Banco de Indicadores Mun. (2)'!I:I,'Banco de Indicadores Mun. (2)'!B:B,'Banco de Indicadores - Mun. (1)'!B2237,'Banco de Indicadores Mun. (2)'!A:A,'Banco de Indicadores - Mun. (1)'!A2237) / VLOOKUP(D2237,'Dados Base'!$B:$K,8,FALSE)) * 100</f>
        <v>24.898178861788619</v>
      </c>
      <c r="AL2237" s="72">
        <f>(SUMIFS('Banco de Indicadores Mun. (2)'!I:I,'Banco de Indicadores Mun. (2)'!B:B,'Banco de Indicadores - Mun. (1)'!B2237,'Banco de Indicadores Mun. (2)'!A:A,'Banco de Indicadores - Mun. (1)'!A2237) / VLOOKUP(D2237,'Dados Base'!$B:$K,9,FALSE)) * 100</f>
        <v>8.9025465116279072</v>
      </c>
      <c r="AM2237" s="72">
        <f>(SUMIFS('Banco de Indicadores Mun. (2)'!J:J,'Banco de Indicadores Mun. (2)'!B:B,'Banco de Indicadores - Mun. (1)'!B2237,'Banco de Indicadores Mun. (2)'!A:A,'Banco de Indicadores - Mun. (1)'!A2237) / VLOOKUP(D2237,'Dados Base'!$B:$K,7,FALSE)) * 100</f>
        <v>41.345166666666664</v>
      </c>
      <c r="AN2237" s="72">
        <f>(SUMIFS('Banco de Indicadores Mun. (2)'!K:K,'Banco de Indicadores Mun. (2)'!B:B,'Banco de Indicadores - Mun. (1)'!B2237,'Banco de Indicadores Mun. (2)'!A:A,'Banco de Indicadores - Mun. (1)'!A2237) / VLOOKUP(D2237,'Dados Base'!$B:$K,10,FALSE)) * 100</f>
        <v>1.6789019607843139</v>
      </c>
      <c r="AO2237" s="21"/>
      <c r="AP2237" s="21">
        <v>0</v>
      </c>
      <c r="AQ2237" s="5">
        <v>0</v>
      </c>
      <c r="AR2237" s="9">
        <v>9.5</v>
      </c>
      <c r="AS2237" s="22">
        <v>92</v>
      </c>
      <c r="AT2237" s="22">
        <v>92</v>
      </c>
      <c r="AU2237" s="22">
        <v>75.896262395118228</v>
      </c>
      <c r="AV2237" s="23">
        <v>8.1199999999999992</v>
      </c>
      <c r="AW2237" s="12">
        <v>0</v>
      </c>
      <c r="AX2237" s="21">
        <v>1</v>
      </c>
      <c r="AY2237" s="116">
        <v>156.06167942246199</v>
      </c>
    </row>
    <row r="2238" spans="1:51" ht="15.75" x14ac:dyDescent="0.25">
      <c r="A2238" s="144">
        <v>2014</v>
      </c>
      <c r="B2238" s="77" t="s">
        <v>303</v>
      </c>
      <c r="C2238" s="78">
        <v>19</v>
      </c>
      <c r="D2238" s="77">
        <v>3526506</v>
      </c>
      <c r="E2238" s="78">
        <v>352650619</v>
      </c>
      <c r="F2238" s="78" t="str">
        <f t="shared" si="93"/>
        <v>3526506192014</v>
      </c>
      <c r="G2238" s="89">
        <v>2.7588039472322468</v>
      </c>
      <c r="H2238" s="80">
        <f t="shared" si="92"/>
        <v>8642</v>
      </c>
      <c r="I2238" s="94">
        <v>4218</v>
      </c>
      <c r="J2238" s="95">
        <v>4424</v>
      </c>
      <c r="K2238" s="83">
        <f>(H2238)/VLOOKUP(D2238,'Dados Base'!$B:$K,6,FALSE)</f>
        <v>16.047686251207011</v>
      </c>
      <c r="L2238" s="88">
        <f t="shared" si="94"/>
        <v>48.808146262439251</v>
      </c>
      <c r="M2238" s="85">
        <v>3</v>
      </c>
      <c r="N2238" s="92">
        <v>0.72099999999999997</v>
      </c>
      <c r="O2238" s="91">
        <v>94</v>
      </c>
      <c r="P2238" s="91" t="s">
        <v>691</v>
      </c>
      <c r="Q2238" s="91" t="s">
        <v>691</v>
      </c>
      <c r="R2238" s="91" t="s">
        <v>691</v>
      </c>
      <c r="S2238" s="91">
        <v>1</v>
      </c>
      <c r="T2238" s="87" t="s">
        <v>691</v>
      </c>
      <c r="U2238" s="91">
        <v>28</v>
      </c>
      <c r="V2238" s="91">
        <v>25</v>
      </c>
      <c r="W2238" s="93">
        <v>6.76</v>
      </c>
      <c r="X2238" s="146">
        <v>1.0818253645833333E-2</v>
      </c>
      <c r="Y2238" s="21">
        <v>3.52</v>
      </c>
      <c r="Z2238" s="147">
        <v>201</v>
      </c>
      <c r="AA2238" s="147">
        <v>70</v>
      </c>
      <c r="AB2238" s="21">
        <v>0</v>
      </c>
      <c r="AC2238" s="21">
        <v>0</v>
      </c>
      <c r="AD2238" s="153">
        <f>VLOOKUP(D2238,'Dados Base'!$B:$K,9,FALSE)*31536000/VLOOKUP($F2238,F:H,MATCH(H2237,F2237:AF2237,0),FALSE)</f>
        <v>14049.247859291831</v>
      </c>
      <c r="AE2238" s="153">
        <f>VLOOKUP(D2238,'Dados Base'!$B:$K,10,FALSE)*31536000/VLOOKUP($F2238,F:H,MATCH(H2237,F2237:AF2237,0),FALSE)</f>
        <v>1386.6790094885439</v>
      </c>
      <c r="AF2238" s="148">
        <v>48.07</v>
      </c>
      <c r="AG2238" s="21" t="s">
        <v>692</v>
      </c>
      <c r="AH2238" s="148">
        <v>45.26</v>
      </c>
      <c r="AI2238" s="148">
        <v>5</v>
      </c>
      <c r="AJ2238" s="148">
        <v>93.51</v>
      </c>
      <c r="AK2238" s="72">
        <f>(SUMIFS('Banco de Indicadores Mun. (2)'!I:I,'Banco de Indicadores Mun. (2)'!B:B,'Banco de Indicadores - Mun. (1)'!B2238,'Banco de Indicadores Mun. (2)'!A:A,'Banco de Indicadores - Mun. (1)'!A2238) / VLOOKUP(D2238,'Dados Base'!$B:$K,8,FALSE)) * 100</f>
        <v>7.9649999999999999E-2</v>
      </c>
      <c r="AL2238" s="72">
        <f>(SUMIFS('Banco de Indicadores Mun. (2)'!I:I,'Banco de Indicadores Mun. (2)'!B:B,'Banco de Indicadores - Mun. (1)'!B2238,'Banco de Indicadores Mun. (2)'!A:A,'Banco de Indicadores - Mun. (1)'!A2238) / VLOOKUP(D2238,'Dados Base'!$B:$K,9,FALSE)) * 100</f>
        <v>2.8963636363636362E-2</v>
      </c>
      <c r="AM2238" s="72">
        <f>(SUMIFS('Banco de Indicadores Mun. (2)'!J:J,'Banco de Indicadores Mun. (2)'!B:B,'Banco de Indicadores - Mun. (1)'!B2238,'Banco de Indicadores Mun. (2)'!A:A,'Banco de Indicadores - Mun. (1)'!A2238) / VLOOKUP(D2238,'Dados Base'!$B:$K,7,FALSE)) * 100</f>
        <v>0</v>
      </c>
      <c r="AN2238" s="72">
        <f>(SUMIFS('Banco de Indicadores Mun. (2)'!K:K,'Banco de Indicadores Mun. (2)'!B:B,'Banco de Indicadores - Mun. (1)'!B2238,'Banco de Indicadores Mun. (2)'!A:A,'Banco de Indicadores - Mun. (1)'!A2238) / VLOOKUP(D2238,'Dados Base'!$B:$K,10,FALSE)) * 100</f>
        <v>0.29344736842105273</v>
      </c>
      <c r="AO2238" s="21"/>
      <c r="AP2238" s="21">
        <v>0</v>
      </c>
      <c r="AQ2238" s="5">
        <v>0</v>
      </c>
      <c r="AR2238" s="9">
        <v>8.6999999999999993</v>
      </c>
      <c r="AS2238" s="22">
        <v>95</v>
      </c>
      <c r="AT2238" s="22">
        <v>95</v>
      </c>
      <c r="AU2238" s="22">
        <v>74.169741697416981</v>
      </c>
      <c r="AV2238" s="23">
        <v>7.94</v>
      </c>
      <c r="AW2238" s="12">
        <v>0</v>
      </c>
      <c r="AX2238" s="21">
        <v>0</v>
      </c>
      <c r="AY2238" s="116">
        <v>67.533414469847386</v>
      </c>
    </row>
    <row r="2239" spans="1:51" ht="15.75" x14ac:dyDescent="0.25">
      <c r="A2239" s="144">
        <v>2014</v>
      </c>
      <c r="B2239" s="77" t="s">
        <v>304</v>
      </c>
      <c r="C2239" s="78">
        <v>2</v>
      </c>
      <c r="D2239" s="77">
        <v>3526605</v>
      </c>
      <c r="E2239" s="78">
        <v>35266052</v>
      </c>
      <c r="F2239" s="78" t="str">
        <f t="shared" si="93"/>
        <v>352660522014</v>
      </c>
      <c r="G2239" s="89">
        <v>0.91351609705421222</v>
      </c>
      <c r="H2239" s="80">
        <f t="shared" si="92"/>
        <v>6822</v>
      </c>
      <c r="I2239" s="94">
        <v>6332</v>
      </c>
      <c r="J2239" s="95">
        <v>490</v>
      </c>
      <c r="K2239" s="83">
        <f>(H2239)/VLOOKUP(D2239,'Dados Base'!$B:$K,6,FALSE)</f>
        <v>40.884573894282632</v>
      </c>
      <c r="L2239" s="88">
        <f t="shared" si="94"/>
        <v>92.817355614189395</v>
      </c>
      <c r="M2239" s="85">
        <v>5</v>
      </c>
      <c r="N2239" s="92">
        <v>0.72899999999999998</v>
      </c>
      <c r="O2239" s="91">
        <v>40</v>
      </c>
      <c r="P2239" s="91" t="s">
        <v>691</v>
      </c>
      <c r="Q2239" s="91" t="s">
        <v>691</v>
      </c>
      <c r="R2239" s="91" t="s">
        <v>691</v>
      </c>
      <c r="S2239" s="91">
        <v>10</v>
      </c>
      <c r="T2239" s="87" t="s">
        <v>691</v>
      </c>
      <c r="U2239" s="91">
        <v>19</v>
      </c>
      <c r="V2239" s="91">
        <v>19</v>
      </c>
      <c r="W2239" s="93">
        <v>0</v>
      </c>
      <c r="X2239" s="146">
        <v>1.6463404687499999E-2</v>
      </c>
      <c r="Y2239" s="21">
        <v>4.5</v>
      </c>
      <c r="Z2239" s="147">
        <v>36</v>
      </c>
      <c r="AA2239" s="147">
        <v>311</v>
      </c>
      <c r="AB2239" s="21">
        <v>1</v>
      </c>
      <c r="AC2239" s="21">
        <v>0</v>
      </c>
      <c r="AD2239" s="153">
        <f>VLOOKUP(D2239,'Dados Base'!$B:$K,9,FALSE)*31536000/VLOOKUP($F2239,F:H,MATCH(H2238,F2238:AF2238,0),FALSE)</f>
        <v>11556.728232189973</v>
      </c>
      <c r="AE2239" s="153">
        <f>VLOOKUP(D2239,'Dados Base'!$B:$K,10,FALSE)*31536000/VLOOKUP($F2239,F:H,MATCH(H2238,F2238:AF2238,0),FALSE)</f>
        <v>1155.672823218998</v>
      </c>
      <c r="AF2239" s="148">
        <v>92.67</v>
      </c>
      <c r="AG2239" s="21">
        <v>100</v>
      </c>
      <c r="AH2239" s="148">
        <v>63.27</v>
      </c>
      <c r="AI2239" s="148">
        <v>23.54</v>
      </c>
      <c r="AJ2239" s="148">
        <v>100</v>
      </c>
      <c r="AK2239" s="72">
        <f>(SUMIFS('Banco de Indicadores Mun. (2)'!I:I,'Banco de Indicadores Mun. (2)'!B:B,'Banco de Indicadores - Mun. (1)'!B2239,'Banco de Indicadores Mun. (2)'!A:A,'Banco de Indicadores - Mun. (1)'!A2239) / VLOOKUP(D2239,'Dados Base'!$B:$K,8,FALSE)) * 100</f>
        <v>9.5847592592592576</v>
      </c>
      <c r="AL2239" s="72">
        <f>(SUMIFS('Banco de Indicadores Mun. (2)'!I:I,'Banco de Indicadores Mun. (2)'!B:B,'Banco de Indicadores - Mun. (1)'!B2239,'Banco de Indicadores Mun. (2)'!A:A,'Banco de Indicadores - Mun. (1)'!A2239) / VLOOKUP(D2239,'Dados Base'!$B:$K,9,FALSE)) * 100</f>
        <v>4.1406159999999987</v>
      </c>
      <c r="AM2239" s="72">
        <f>(SUMIFS('Banco de Indicadores Mun. (2)'!J:J,'Banco de Indicadores Mun. (2)'!B:B,'Banco de Indicadores - Mun. (1)'!B2239,'Banco de Indicadores Mun. (2)'!A:A,'Banco de Indicadores - Mun. (1)'!A2239) / VLOOKUP(D2239,'Dados Base'!$B:$K,7,FALSE)) * 100</f>
        <v>12.419867469879515</v>
      </c>
      <c r="AN2239" s="72">
        <f>(SUMIFS('Banco de Indicadores Mun. (2)'!K:K,'Banco de Indicadores Mun. (2)'!B:B,'Banco de Indicadores - Mun. (1)'!B2239,'Banco de Indicadores Mun. (2)'!A:A,'Banco de Indicadores - Mun. (1)'!A2239) / VLOOKUP(D2239,'Dados Base'!$B:$K,10,FALSE)) * 100</f>
        <v>0.17219999999999991</v>
      </c>
      <c r="AO2239" s="21"/>
      <c r="AP2239" s="21">
        <v>0</v>
      </c>
      <c r="AQ2239" s="5">
        <v>1</v>
      </c>
      <c r="AR2239" s="9">
        <v>9.6</v>
      </c>
      <c r="AS2239" s="22">
        <v>59</v>
      </c>
      <c r="AT2239" s="22">
        <v>10.62</v>
      </c>
      <c r="AU2239" s="22">
        <v>10.374639769452443</v>
      </c>
      <c r="AV2239" s="23">
        <v>1.83</v>
      </c>
      <c r="AW2239" s="12">
        <v>0</v>
      </c>
      <c r="AX2239" s="21">
        <v>0</v>
      </c>
      <c r="AY2239" s="116">
        <v>130.88389441749791</v>
      </c>
    </row>
    <row r="2240" spans="1:51" ht="15.75" x14ac:dyDescent="0.25">
      <c r="A2240" s="144">
        <v>2014</v>
      </c>
      <c r="B2240" s="77" t="s">
        <v>305</v>
      </c>
      <c r="C2240" s="78">
        <v>9</v>
      </c>
      <c r="D2240" s="77">
        <v>3526704</v>
      </c>
      <c r="E2240" s="78">
        <v>35267049</v>
      </c>
      <c r="F2240" s="78" t="str">
        <f t="shared" si="93"/>
        <v>352670492014</v>
      </c>
      <c r="G2240" s="89">
        <v>1.1465066034983096</v>
      </c>
      <c r="H2240" s="80">
        <f t="shared" si="92"/>
        <v>95535</v>
      </c>
      <c r="I2240" s="94">
        <v>93724</v>
      </c>
      <c r="J2240" s="95">
        <v>1811</v>
      </c>
      <c r="K2240" s="83">
        <f>(H2240)/VLOOKUP(D2240,'Dados Base'!$B:$K,6,FALSE)</f>
        <v>237.01250372134564</v>
      </c>
      <c r="L2240" s="88">
        <f t="shared" si="94"/>
        <v>98.104359658763812</v>
      </c>
      <c r="M2240" s="85">
        <v>4</v>
      </c>
      <c r="N2240" s="92">
        <v>0.74399999999999999</v>
      </c>
      <c r="O2240" s="91">
        <v>115</v>
      </c>
      <c r="P2240" s="91" t="s">
        <v>691</v>
      </c>
      <c r="Q2240" s="91" t="s">
        <v>691</v>
      </c>
      <c r="R2240" s="91" t="s">
        <v>691</v>
      </c>
      <c r="S2240" s="91">
        <v>380</v>
      </c>
      <c r="T2240" s="87" t="s">
        <v>691</v>
      </c>
      <c r="U2240" s="91">
        <v>989</v>
      </c>
      <c r="V2240" s="91">
        <v>772</v>
      </c>
      <c r="W2240" s="93">
        <v>0</v>
      </c>
      <c r="X2240" s="146">
        <v>0.28603753979166663</v>
      </c>
      <c r="Y2240" s="21">
        <v>77.14</v>
      </c>
      <c r="Z2240" s="147">
        <v>0</v>
      </c>
      <c r="AA2240" s="147">
        <v>5207</v>
      </c>
      <c r="AB2240" s="21">
        <v>13</v>
      </c>
      <c r="AC2240" s="21">
        <v>0</v>
      </c>
      <c r="AD2240" s="153">
        <f>VLOOKUP(D2240,'Dados Base'!$B:$K,9,FALSE)*31536000/VLOOKUP($F2240,F:H,MATCH(H2239,F2239:AF2239,0),FALSE)</f>
        <v>1752.8252472915685</v>
      </c>
      <c r="AE2240" s="153">
        <f>VLOOKUP(D2240,'Dados Base'!$B:$K,10,FALSE)*31536000/VLOOKUP($F2240,F:H,MATCH(H2239,F2239:AF2239,0),FALSE)</f>
        <v>207.96231747527079</v>
      </c>
      <c r="AF2240" s="148">
        <v>98.36</v>
      </c>
      <c r="AG2240" s="21">
        <v>100</v>
      </c>
      <c r="AH2240" s="148">
        <v>98.36</v>
      </c>
      <c r="AI2240" s="148">
        <v>61.19</v>
      </c>
      <c r="AJ2240" s="148">
        <v>98.37</v>
      </c>
      <c r="AK2240" s="72">
        <f>(SUMIFS('Banco de Indicadores Mun. (2)'!I:I,'Banco de Indicadores Mun. (2)'!B:B,'Banco de Indicadores - Mun. (1)'!B2240,'Banco de Indicadores Mun. (2)'!A:A,'Banco de Indicadores - Mun. (1)'!A2240) / VLOOKUP(D2240,'Dados Base'!$B:$K,8,FALSE)) * 100</f>
        <v>13.091182291666662</v>
      </c>
      <c r="AL2240" s="72">
        <f>(SUMIFS('Banco de Indicadores Mun. (2)'!I:I,'Banco de Indicadores Mun. (2)'!B:B,'Banco de Indicadores - Mun. (1)'!B2240,'Banco de Indicadores Mun. (2)'!A:A,'Banco de Indicadores - Mun. (1)'!A2240) / VLOOKUP(D2240,'Dados Base'!$B:$K,9,FALSE)) * 100</f>
        <v>4.7335348399246682</v>
      </c>
      <c r="AM2240" s="72">
        <f>(SUMIFS('Banco de Indicadores Mun. (2)'!J:J,'Banco de Indicadores Mun. (2)'!B:B,'Banco de Indicadores - Mun. (1)'!B2240,'Banco de Indicadores Mun. (2)'!A:A,'Banco de Indicadores - Mun. (1)'!A2240) / VLOOKUP(D2240,'Dados Base'!$B:$K,7,FALSE)) * 100</f>
        <v>18.354178294573632</v>
      </c>
      <c r="AN2240" s="72">
        <f>(SUMIFS('Banco de Indicadores Mun. (2)'!K:K,'Banco de Indicadores Mun. (2)'!B:B,'Banco de Indicadores - Mun. (1)'!B2240,'Banco de Indicadores Mun. (2)'!A:A,'Banco de Indicadores - Mun. (1)'!A2240) / VLOOKUP(D2240,'Dados Base'!$B:$K,10,FALSE)) * 100</f>
        <v>2.3145714285714298</v>
      </c>
      <c r="AO2240" s="21"/>
      <c r="AP2240" s="21">
        <v>0</v>
      </c>
      <c r="AQ2240" s="5">
        <v>0</v>
      </c>
      <c r="AR2240" s="9">
        <v>3.4</v>
      </c>
      <c r="AS2240" s="22">
        <v>100</v>
      </c>
      <c r="AT2240" s="22">
        <v>0</v>
      </c>
      <c r="AU2240" s="22">
        <v>0</v>
      </c>
      <c r="AV2240" s="23">
        <v>1.7</v>
      </c>
      <c r="AW2240" s="12">
        <v>0</v>
      </c>
      <c r="AX2240" s="21">
        <v>0</v>
      </c>
      <c r="AY2240" s="116">
        <v>1.2245734419549075</v>
      </c>
    </row>
    <row r="2241" spans="1:51" ht="15.75" x14ac:dyDescent="0.25">
      <c r="A2241" s="144">
        <v>2014</v>
      </c>
      <c r="B2241" s="77" t="s">
        <v>306</v>
      </c>
      <c r="C2241" s="78">
        <v>13</v>
      </c>
      <c r="D2241" s="77">
        <v>3526803</v>
      </c>
      <c r="E2241" s="78">
        <v>352680313</v>
      </c>
      <c r="F2241" s="78" t="str">
        <f t="shared" si="93"/>
        <v>3526803132014</v>
      </c>
      <c r="G2241" s="89">
        <v>0.94937532591545803</v>
      </c>
      <c r="H2241" s="80">
        <f t="shared" si="92"/>
        <v>63474</v>
      </c>
      <c r="I2241" s="94">
        <v>62233</v>
      </c>
      <c r="J2241" s="95">
        <v>1241</v>
      </c>
      <c r="K2241" s="83">
        <f>(H2241)/VLOOKUP(D2241,'Dados Base'!$B:$K,6,FALSE)</f>
        <v>78.961510710820292</v>
      </c>
      <c r="L2241" s="88">
        <f t="shared" si="94"/>
        <v>98.044868765163685</v>
      </c>
      <c r="M2241" s="85">
        <v>1</v>
      </c>
      <c r="N2241" s="92">
        <v>0.76400000000000001</v>
      </c>
      <c r="O2241" s="91">
        <v>146</v>
      </c>
      <c r="P2241" s="91" t="s">
        <v>691</v>
      </c>
      <c r="Q2241" s="91" t="s">
        <v>691</v>
      </c>
      <c r="R2241" s="91" t="s">
        <v>691</v>
      </c>
      <c r="S2241" s="91">
        <v>124</v>
      </c>
      <c r="T2241" s="87" t="s">
        <v>691</v>
      </c>
      <c r="U2241" s="91">
        <v>730</v>
      </c>
      <c r="V2241" s="91">
        <v>639</v>
      </c>
      <c r="W2241" s="93">
        <v>0</v>
      </c>
      <c r="X2241" s="146">
        <v>0.18888569411111111</v>
      </c>
      <c r="Y2241" s="21">
        <v>51.29</v>
      </c>
      <c r="Z2241" s="147">
        <v>2875</v>
      </c>
      <c r="AA2241" s="147">
        <v>587</v>
      </c>
      <c r="AB2241" s="21">
        <v>3</v>
      </c>
      <c r="AC2241" s="21">
        <v>0</v>
      </c>
      <c r="AD2241" s="153">
        <f>VLOOKUP(D2241,'Dados Base'!$B:$K,9,FALSE)*31536000/VLOOKUP($F2241,F:H,MATCH(H2240,F2240:AF2240,0),FALSE)</f>
        <v>3423.1817752150487</v>
      </c>
      <c r="AE2241" s="153">
        <f>VLOOKUP(D2241,'Dados Base'!$B:$K,10,FALSE)*31536000/VLOOKUP($F2241,F:H,MATCH(H2240,F2240:AF2240,0),FALSE)</f>
        <v>362.68834483410529</v>
      </c>
      <c r="AF2241" s="148">
        <v>97.76</v>
      </c>
      <c r="AG2241" s="21">
        <v>97.76</v>
      </c>
      <c r="AH2241" s="148">
        <v>97.76</v>
      </c>
      <c r="AI2241" s="148">
        <v>37.14</v>
      </c>
      <c r="AJ2241" s="148">
        <v>100</v>
      </c>
      <c r="AK2241" s="72">
        <f>(SUMIFS('Banco de Indicadores Mun. (2)'!I:I,'Banco de Indicadores Mun. (2)'!B:B,'Banco de Indicadores - Mun. (1)'!B2241,'Banco de Indicadores Mun. (2)'!A:A,'Banco de Indicadores - Mun. (1)'!A2241) / VLOOKUP(D2241,'Dados Base'!$B:$K,8,FALSE)) * 100</f>
        <v>27.799058495821726</v>
      </c>
      <c r="AL2241" s="72">
        <f>(SUMIFS('Banco de Indicadores Mun. (2)'!I:I,'Banco de Indicadores Mun. (2)'!B:B,'Banco de Indicadores - Mun. (1)'!B2241,'Banco de Indicadores Mun. (2)'!A:A,'Banco de Indicadores - Mun. (1)'!A2241) / VLOOKUP(D2241,'Dados Base'!$B:$K,9,FALSE)) * 100</f>
        <v>14.484560232220609</v>
      </c>
      <c r="AM2241" s="72">
        <f>(SUMIFS('Banco de Indicadores Mun. (2)'!J:J,'Banco de Indicadores Mun. (2)'!B:B,'Banco de Indicadores - Mun. (1)'!B2241,'Banco de Indicadores Mun. (2)'!A:A,'Banco de Indicadores - Mun. (1)'!A2241) / VLOOKUP(D2241,'Dados Base'!$B:$K,7,FALSE)) * 100</f>
        <v>25.14528321678322</v>
      </c>
      <c r="AN2241" s="72">
        <f>(SUMIFS('Banco de Indicadores Mun. (2)'!K:K,'Banco de Indicadores Mun. (2)'!B:B,'Banco de Indicadores - Mun. (1)'!B2241,'Banco de Indicadores Mun. (2)'!A:A,'Banco de Indicadores - Mun. (1)'!A2241) / VLOOKUP(D2241,'Dados Base'!$B:$K,10,FALSE)) * 100</f>
        <v>38.196041095890408</v>
      </c>
      <c r="AO2241" s="21"/>
      <c r="AP2241" s="21">
        <v>0</v>
      </c>
      <c r="AQ2241" s="5">
        <v>0</v>
      </c>
      <c r="AR2241" s="9">
        <v>9</v>
      </c>
      <c r="AS2241" s="22">
        <v>100</v>
      </c>
      <c r="AT2241" s="22">
        <v>100</v>
      </c>
      <c r="AU2241" s="22">
        <v>83.044482957827853</v>
      </c>
      <c r="AV2241" s="23">
        <v>9.8000000000000007</v>
      </c>
      <c r="AW2241" s="12">
        <v>0</v>
      </c>
      <c r="AX2241" s="21">
        <v>0</v>
      </c>
      <c r="AY2241" s="116">
        <v>6.4466843767676849</v>
      </c>
    </row>
    <row r="2242" spans="1:51" ht="15.75" x14ac:dyDescent="0.25">
      <c r="A2242" s="144">
        <v>2014</v>
      </c>
      <c r="B2242" s="77" t="s">
        <v>307</v>
      </c>
      <c r="C2242" s="78">
        <v>5</v>
      </c>
      <c r="D2242" s="77">
        <v>3526902</v>
      </c>
      <c r="E2242" s="78">
        <v>35269025</v>
      </c>
      <c r="F2242" s="78" t="str">
        <f t="shared" si="93"/>
        <v>352690252014</v>
      </c>
      <c r="G2242" s="89">
        <v>0.90865960575654547</v>
      </c>
      <c r="H2242" s="80">
        <f t="shared" ref="H2242:H2305" si="95">SUM(I2242:J2242)</f>
        <v>284627</v>
      </c>
      <c r="I2242" s="94">
        <v>277030</v>
      </c>
      <c r="J2242" s="95">
        <v>7597</v>
      </c>
      <c r="K2242" s="83">
        <f>(H2242)/VLOOKUP(D2242,'Dados Base'!$B:$K,6,FALSE)</f>
        <v>489.90843058280836</v>
      </c>
      <c r="L2242" s="88">
        <f t="shared" si="94"/>
        <v>97.33089271221634</v>
      </c>
      <c r="M2242" s="85">
        <v>1</v>
      </c>
      <c r="N2242" s="92">
        <v>0.77500000000000002</v>
      </c>
      <c r="O2242" s="91">
        <v>259</v>
      </c>
      <c r="P2242" s="91" t="s">
        <v>691</v>
      </c>
      <c r="Q2242" s="91" t="s">
        <v>691</v>
      </c>
      <c r="R2242" s="91" t="s">
        <v>691</v>
      </c>
      <c r="S2242" s="91">
        <v>1448</v>
      </c>
      <c r="T2242" s="87" t="s">
        <v>691</v>
      </c>
      <c r="U2242" s="91">
        <v>3089</v>
      </c>
      <c r="V2242" s="91">
        <v>2537</v>
      </c>
      <c r="W2242" s="93">
        <v>0</v>
      </c>
      <c r="X2242" s="146">
        <v>0.96203333027083338</v>
      </c>
      <c r="Y2242" s="21">
        <v>256.82</v>
      </c>
      <c r="Z2242" s="147">
        <v>8560</v>
      </c>
      <c r="AA2242" s="147">
        <v>6849</v>
      </c>
      <c r="AB2242" s="21">
        <v>44</v>
      </c>
      <c r="AC2242" s="21">
        <v>3</v>
      </c>
      <c r="AD2242" s="153">
        <f>VLOOKUP(D2242,'Dados Base'!$B:$K,9,FALSE)*31536000/VLOOKUP($F2242,F:H,MATCH(H2241,F2241:AF2241,0),FALSE)</f>
        <v>782.23134136958197</v>
      </c>
      <c r="AE2242" s="153">
        <f>VLOOKUP(D2242,'Dados Base'!$B:$K,10,FALSE)*31536000/VLOOKUP($F2242,F:H,MATCH(H2241,F2241:AF2241,0),FALSE)</f>
        <v>104.14978199538345</v>
      </c>
      <c r="AF2242" s="148">
        <v>97.02</v>
      </c>
      <c r="AG2242" s="21">
        <v>100</v>
      </c>
      <c r="AH2242" s="148">
        <v>97.02</v>
      </c>
      <c r="AI2242" s="148">
        <v>14.08</v>
      </c>
      <c r="AJ2242" s="148">
        <v>100</v>
      </c>
      <c r="AK2242" s="72">
        <f>(SUMIFS('Banco de Indicadores Mun. (2)'!I:I,'Banco de Indicadores Mun. (2)'!B:B,'Banco de Indicadores - Mun. (1)'!B2242,'Banco de Indicadores Mun. (2)'!A:A,'Banco de Indicadores - Mun. (1)'!A2242) / VLOOKUP(D2242,'Dados Base'!$B:$K,8,FALSE)) * 100</f>
        <v>95.698921641791074</v>
      </c>
      <c r="AL2242" s="72">
        <f>(SUMIFS('Banco de Indicadores Mun. (2)'!I:I,'Banco de Indicadores Mun. (2)'!B:B,'Banco de Indicadores - Mun. (1)'!B2242,'Banco de Indicadores Mun. (2)'!A:A,'Banco de Indicadores - Mun. (1)'!A2242) / VLOOKUP(D2242,'Dados Base'!$B:$K,9,FALSE)) * 100</f>
        <v>36.327635977337124</v>
      </c>
      <c r="AM2242" s="72">
        <f>(SUMIFS('Banco de Indicadores Mun. (2)'!J:J,'Banco de Indicadores Mun. (2)'!B:B,'Banco de Indicadores - Mun. (1)'!B2242,'Banco de Indicadores Mun. (2)'!A:A,'Banco de Indicadores - Mun. (1)'!A2242) / VLOOKUP(D2242,'Dados Base'!$B:$K,7,FALSE)) * 100</f>
        <v>136.47458620689662</v>
      </c>
      <c r="AN2242" s="72">
        <f>(SUMIFS('Banco de Indicadores Mun. (2)'!K:K,'Banco de Indicadores Mun. (2)'!B:B,'Banco de Indicadores - Mun. (1)'!B2242,'Banco de Indicadores Mun. (2)'!A:A,'Banco de Indicadores - Mun. (1)'!A2242) / VLOOKUP(D2242,'Dados Base'!$B:$K,10,FALSE)) * 100</f>
        <v>20.22056382978721</v>
      </c>
      <c r="AO2242" s="21"/>
      <c r="AP2242" s="21">
        <v>0</v>
      </c>
      <c r="AQ2242" s="5">
        <v>0</v>
      </c>
      <c r="AR2242" s="9">
        <v>8.6999999999999993</v>
      </c>
      <c r="AS2242" s="22">
        <v>100</v>
      </c>
      <c r="AT2242" s="22">
        <v>100</v>
      </c>
      <c r="AU2242" s="22">
        <v>55.55195015899799</v>
      </c>
      <c r="AV2242" s="23">
        <v>6.81</v>
      </c>
      <c r="AW2242" s="12">
        <v>5</v>
      </c>
      <c r="AX2242" s="21">
        <v>3</v>
      </c>
      <c r="AY2242" s="116">
        <v>126.43860812018129</v>
      </c>
    </row>
    <row r="2243" spans="1:51" ht="15.75" x14ac:dyDescent="0.25">
      <c r="A2243" s="144">
        <v>2014</v>
      </c>
      <c r="B2243" s="77" t="s">
        <v>308</v>
      </c>
      <c r="C2243" s="78">
        <v>9</v>
      </c>
      <c r="D2243" s="77">
        <v>3527009</v>
      </c>
      <c r="E2243" s="78">
        <v>35270099</v>
      </c>
      <c r="F2243" s="78" t="str">
        <f t="shared" ref="F2243:F2306" si="96">CONCATENATE(E2243,A2243)</f>
        <v>352700992014</v>
      </c>
      <c r="G2243" s="89">
        <v>2.0277679111770475</v>
      </c>
      <c r="H2243" s="80">
        <f t="shared" si="95"/>
        <v>7164</v>
      </c>
      <c r="I2243" s="94">
        <v>7164</v>
      </c>
      <c r="J2243" s="95">
        <v>0</v>
      </c>
      <c r="K2243" s="83">
        <f>(H2243)/VLOOKUP(D2243,'Dados Base'!$B:$K,6,FALSE)</f>
        <v>147.40740740740739</v>
      </c>
      <c r="L2243" s="88">
        <f t="shared" si="94"/>
        <v>100</v>
      </c>
      <c r="M2243" s="85">
        <v>3</v>
      </c>
      <c r="N2243" s="92">
        <v>0.74199999999999999</v>
      </c>
      <c r="O2243" s="91">
        <v>25</v>
      </c>
      <c r="P2243" s="91" t="s">
        <v>691</v>
      </c>
      <c r="Q2243" s="91" t="s">
        <v>691</v>
      </c>
      <c r="R2243" s="91" t="s">
        <v>691</v>
      </c>
      <c r="S2243" s="91">
        <v>34</v>
      </c>
      <c r="T2243" s="87" t="s">
        <v>691</v>
      </c>
      <c r="U2243" s="91">
        <v>72</v>
      </c>
      <c r="V2243" s="91">
        <v>69</v>
      </c>
      <c r="W2243" s="93">
        <v>0</v>
      </c>
      <c r="X2243" s="146">
        <v>1.860028125E-2</v>
      </c>
      <c r="Y2243" s="21">
        <v>5.16</v>
      </c>
      <c r="Z2243" s="147">
        <v>66</v>
      </c>
      <c r="AA2243" s="147">
        <v>332</v>
      </c>
      <c r="AB2243" s="21">
        <v>0</v>
      </c>
      <c r="AC2243" s="21">
        <v>0</v>
      </c>
      <c r="AD2243" s="153">
        <f>VLOOKUP(D2243,'Dados Base'!$B:$K,9,FALSE)*31536000/VLOOKUP($F2243,F:H,MATCH(H2242,F2242:AF2242,0),FALSE)</f>
        <v>2861.3065326633164</v>
      </c>
      <c r="AE2243" s="153">
        <f>VLOOKUP(D2243,'Dados Base'!$B:$K,10,FALSE)*31536000/VLOOKUP($F2243,F:H,MATCH(H2242,F2242:AF2242,0),FALSE)</f>
        <v>308.14070351758795</v>
      </c>
      <c r="AF2243" s="148">
        <v>99.7</v>
      </c>
      <c r="AG2243" s="21">
        <v>100</v>
      </c>
      <c r="AH2243" s="148">
        <v>65.08</v>
      </c>
      <c r="AI2243" s="148">
        <v>15.29</v>
      </c>
      <c r="AJ2243" s="148">
        <v>99.7</v>
      </c>
      <c r="AK2243" s="72">
        <f>(SUMIFS('Banco de Indicadores Mun. (2)'!I:I,'Banco de Indicadores Mun. (2)'!B:B,'Banco de Indicadores - Mun. (1)'!B2243,'Banco de Indicadores Mun. (2)'!A:A,'Banco de Indicadores - Mun. (1)'!A2243) / VLOOKUP(D2243,'Dados Base'!$B:$K,8,FALSE)) * 100</f>
        <v>2.1349130434782606</v>
      </c>
      <c r="AL2243" s="72">
        <f>(SUMIFS('Banco de Indicadores Mun. (2)'!I:I,'Banco de Indicadores Mun. (2)'!B:B,'Banco de Indicadores - Mun. (1)'!B2243,'Banco de Indicadores Mun. (2)'!A:A,'Banco de Indicadores - Mun. (1)'!A2243) / VLOOKUP(D2243,'Dados Base'!$B:$K,9,FALSE)) * 100</f>
        <v>0.75543076923076913</v>
      </c>
      <c r="AM2243" s="72">
        <f>(SUMIFS('Banco de Indicadores Mun. (2)'!J:J,'Banco de Indicadores Mun. (2)'!B:B,'Banco de Indicadores - Mun. (1)'!B2243,'Banco de Indicadores Mun. (2)'!A:A,'Banco de Indicadores - Mun. (1)'!A2243) / VLOOKUP(D2243,'Dados Base'!$B:$K,7,FALSE)) * 100</f>
        <v>1.3709374999999997</v>
      </c>
      <c r="AN2243" s="72">
        <f>(SUMIFS('Banco de Indicadores Mun. (2)'!K:K,'Banco de Indicadores Mun. (2)'!B:B,'Banco de Indicadores - Mun. (1)'!B2243,'Banco de Indicadores Mun. (2)'!A:A,'Banco de Indicadores - Mun. (1)'!A2243) / VLOOKUP(D2243,'Dados Base'!$B:$K,10,FALSE)) * 100</f>
        <v>3.8811428571428568</v>
      </c>
      <c r="AO2243" s="21"/>
      <c r="AP2243" s="21">
        <v>0</v>
      </c>
      <c r="AQ2243" s="5">
        <v>0</v>
      </c>
      <c r="AR2243" s="9">
        <v>9.8000000000000007</v>
      </c>
      <c r="AS2243" s="22">
        <v>100</v>
      </c>
      <c r="AT2243" s="22">
        <v>22</v>
      </c>
      <c r="AU2243" s="22">
        <v>16.582914572864325</v>
      </c>
      <c r="AV2243" s="23">
        <v>2.91</v>
      </c>
      <c r="AW2243" s="12">
        <v>0</v>
      </c>
      <c r="AX2243" s="21">
        <v>0</v>
      </c>
      <c r="AY2243" s="116">
        <v>8.9174769572906314</v>
      </c>
    </row>
    <row r="2244" spans="1:51" ht="15.75" x14ac:dyDescent="0.25">
      <c r="A2244" s="144">
        <v>2014</v>
      </c>
      <c r="B2244" s="77" t="s">
        <v>309</v>
      </c>
      <c r="C2244" s="78">
        <v>16</v>
      </c>
      <c r="D2244" s="77">
        <v>3527108</v>
      </c>
      <c r="E2244" s="78">
        <v>352710816</v>
      </c>
      <c r="F2244" s="78" t="str">
        <f t="shared" si="96"/>
        <v>3527108162014</v>
      </c>
      <c r="G2244" s="89">
        <v>0.67644853523591841</v>
      </c>
      <c r="H2244" s="80">
        <f t="shared" si="95"/>
        <v>73058</v>
      </c>
      <c r="I2244" s="94">
        <v>72204</v>
      </c>
      <c r="J2244" s="95">
        <v>854</v>
      </c>
      <c r="K2244" s="83">
        <f>(H2244)/VLOOKUP(D2244,'Dados Base'!$B:$K,6,FALSE)</f>
        <v>127.84894302113956</v>
      </c>
      <c r="L2244" s="88">
        <f t="shared" si="94"/>
        <v>98.831065728599199</v>
      </c>
      <c r="M2244" s="85">
        <v>2</v>
      </c>
      <c r="N2244" s="92">
        <v>0.78600000000000003</v>
      </c>
      <c r="O2244" s="91">
        <v>131</v>
      </c>
      <c r="P2244" s="91" t="s">
        <v>691</v>
      </c>
      <c r="Q2244" s="91" t="s">
        <v>691</v>
      </c>
      <c r="R2244" s="91" t="s">
        <v>691</v>
      </c>
      <c r="S2244" s="91">
        <v>91</v>
      </c>
      <c r="T2244" s="87" t="s">
        <v>691</v>
      </c>
      <c r="U2244" s="91">
        <v>820</v>
      </c>
      <c r="V2244" s="91">
        <v>786</v>
      </c>
      <c r="W2244" s="93">
        <v>14.51</v>
      </c>
      <c r="X2244" s="146">
        <v>0.22216481187499998</v>
      </c>
      <c r="Y2244" s="21">
        <v>59.78</v>
      </c>
      <c r="Z2244" s="147">
        <v>3282</v>
      </c>
      <c r="AA2244" s="147">
        <v>753</v>
      </c>
      <c r="AB2244" s="21">
        <v>3</v>
      </c>
      <c r="AC2244" s="21">
        <v>1</v>
      </c>
      <c r="AD2244" s="153">
        <f>VLOOKUP(D2244,'Dados Base'!$B:$K,9,FALSE)*31536000/VLOOKUP($F2244,F:H,MATCH(H2243,F2243:AF2243,0),FALSE)</f>
        <v>1847.4921295409126</v>
      </c>
      <c r="AE2244" s="153">
        <f>VLOOKUP(D2244,'Dados Base'!$B:$K,10,FALSE)*31536000/VLOOKUP($F2244,F:H,MATCH(H2243,F2243:AF2243,0),FALSE)</f>
        <v>176.97938624106871</v>
      </c>
      <c r="AF2244" s="148">
        <v>99.9</v>
      </c>
      <c r="AG2244" s="21">
        <v>98.83</v>
      </c>
      <c r="AH2244" s="148">
        <v>99.9</v>
      </c>
      <c r="AI2244" s="148">
        <v>15.07</v>
      </c>
      <c r="AJ2244" s="148">
        <v>100</v>
      </c>
      <c r="AK2244" s="72">
        <f>(SUMIFS('Banco de Indicadores Mun. (2)'!I:I,'Banco de Indicadores Mun. (2)'!B:B,'Banco de Indicadores - Mun. (1)'!B2244,'Banco de Indicadores Mun. (2)'!A:A,'Banco de Indicadores - Mun. (1)'!A2244) / VLOOKUP(D2244,'Dados Base'!$B:$K,8,FALSE)) * 100</f>
        <v>27.688714285714283</v>
      </c>
      <c r="AL2244" s="72">
        <f>(SUMIFS('Banco de Indicadores Mun. (2)'!I:I,'Banco de Indicadores Mun. (2)'!B:B,'Banco de Indicadores - Mun. (1)'!B2244,'Banco de Indicadores Mun. (2)'!A:A,'Banco de Indicadores - Mun. (1)'!A2244) / VLOOKUP(D2244,'Dados Base'!$B:$K,9,FALSE)) * 100</f>
        <v>11.321320093457942</v>
      </c>
      <c r="AM2244" s="72">
        <f>(SUMIFS('Banco de Indicadores Mun. (2)'!J:J,'Banco de Indicadores Mun. (2)'!B:B,'Banco de Indicadores - Mun. (1)'!B2244,'Banco de Indicadores Mun. (2)'!A:A,'Banco de Indicadores - Mun. (1)'!A2244) / VLOOKUP(D2244,'Dados Base'!$B:$K,7,FALSE)) * 100</f>
        <v>24.61412686567164</v>
      </c>
      <c r="AN2244" s="72">
        <f>(SUMIFS('Banco de Indicadores Mun. (2)'!K:K,'Banco de Indicadores Mun. (2)'!B:B,'Banco de Indicadores - Mun. (1)'!B2244,'Banco de Indicadores Mun. (2)'!A:A,'Banco de Indicadores - Mun. (1)'!A2244) / VLOOKUP(D2244,'Dados Base'!$B:$K,10,FALSE)) * 100</f>
        <v>37.737365853658524</v>
      </c>
      <c r="AO2244" s="21"/>
      <c r="AP2244" s="21">
        <v>0</v>
      </c>
      <c r="AQ2244" s="5">
        <v>3</v>
      </c>
      <c r="AR2244" s="9">
        <v>10</v>
      </c>
      <c r="AS2244" s="22">
        <v>98</v>
      </c>
      <c r="AT2244" s="22">
        <v>98.000000000000014</v>
      </c>
      <c r="AU2244" s="22">
        <v>81.338289962825286</v>
      </c>
      <c r="AV2244" s="23">
        <v>9.77</v>
      </c>
      <c r="AW2244" s="12">
        <v>0</v>
      </c>
      <c r="AX2244" s="21">
        <v>1</v>
      </c>
      <c r="AY2244" s="116">
        <v>6.580638439036016</v>
      </c>
    </row>
    <row r="2245" spans="1:51" ht="15.75" x14ac:dyDescent="0.25">
      <c r="A2245" s="144">
        <v>2014</v>
      </c>
      <c r="B2245" s="77" t="s">
        <v>310</v>
      </c>
      <c r="C2245" s="78">
        <v>2</v>
      </c>
      <c r="D2245" s="77">
        <v>3527207</v>
      </c>
      <c r="E2245" s="78">
        <v>35272072</v>
      </c>
      <c r="F2245" s="78" t="str">
        <f t="shared" si="96"/>
        <v>352720722014</v>
      </c>
      <c r="G2245" s="89">
        <v>0.52684152764816972</v>
      </c>
      <c r="H2245" s="80">
        <f t="shared" si="95"/>
        <v>84217</v>
      </c>
      <c r="I2245" s="94">
        <v>81977</v>
      </c>
      <c r="J2245" s="95">
        <v>2240</v>
      </c>
      <c r="K2245" s="83">
        <f>(H2245)/VLOOKUP(D2245,'Dados Base'!$B:$K,6,FALSE)</f>
        <v>203.530861810624</v>
      </c>
      <c r="L2245" s="88">
        <f t="shared" si="94"/>
        <v>97.340204471781234</v>
      </c>
      <c r="M2245" s="85">
        <v>5</v>
      </c>
      <c r="N2245" s="92">
        <v>0.76600000000000001</v>
      </c>
      <c r="O2245" s="91">
        <v>118</v>
      </c>
      <c r="P2245" s="91" t="s">
        <v>691</v>
      </c>
      <c r="Q2245" s="91" t="s">
        <v>691</v>
      </c>
      <c r="R2245" s="91" t="s">
        <v>691</v>
      </c>
      <c r="S2245" s="91">
        <v>138</v>
      </c>
      <c r="T2245" s="87" t="s">
        <v>691</v>
      </c>
      <c r="U2245" s="91">
        <v>779</v>
      </c>
      <c r="V2245" s="91">
        <v>659</v>
      </c>
      <c r="W2245" s="93">
        <v>0</v>
      </c>
      <c r="X2245" s="146">
        <v>0.24851052578009258</v>
      </c>
      <c r="Y2245" s="21">
        <v>67.42</v>
      </c>
      <c r="Z2245" s="147">
        <v>3604</v>
      </c>
      <c r="AA2245" s="147">
        <v>947</v>
      </c>
      <c r="AB2245" s="21">
        <v>14</v>
      </c>
      <c r="AC2245" s="21">
        <v>0</v>
      </c>
      <c r="AD2245" s="153">
        <f>VLOOKUP(D2245,'Dados Base'!$B:$K,9,FALSE)*31536000/VLOOKUP($F2245,F:H,MATCH(H2244,F2244:AF2244,0),FALSE)</f>
        <v>2329.1487466900981</v>
      </c>
      <c r="AE2245" s="153">
        <f>VLOOKUP(D2245,'Dados Base'!$B:$K,10,FALSE)*31536000/VLOOKUP($F2245,F:H,MATCH(H2244,F2244:AF2244,0),FALSE)</f>
        <v>232.16595224242141</v>
      </c>
      <c r="AF2245" s="148">
        <v>96.94</v>
      </c>
      <c r="AG2245" s="21">
        <v>97.14</v>
      </c>
      <c r="AH2245" s="148">
        <v>94.18</v>
      </c>
      <c r="AI2245" s="148">
        <v>40.68</v>
      </c>
      <c r="AJ2245" s="148">
        <v>99.8</v>
      </c>
      <c r="AK2245" s="72">
        <f>(SUMIFS('Banco de Indicadores Mun. (2)'!I:I,'Banco de Indicadores Mun. (2)'!B:B,'Banco de Indicadores - Mun. (1)'!B2245,'Banco de Indicadores Mun. (2)'!A:A,'Banco de Indicadores - Mun. (1)'!A2245) / VLOOKUP(D2245,'Dados Base'!$B:$K,8,FALSE)) * 100</f>
        <v>3.9356765799256497</v>
      </c>
      <c r="AL2245" s="72">
        <f>(SUMIFS('Banco de Indicadores Mun. (2)'!I:I,'Banco de Indicadores Mun. (2)'!B:B,'Banco de Indicadores - Mun. (1)'!B2245,'Banco de Indicadores Mun. (2)'!A:A,'Banco de Indicadores - Mun. (1)'!A2245) / VLOOKUP(D2245,'Dados Base'!$B:$K,9,FALSE)) * 100</f>
        <v>1.702085209003215</v>
      </c>
      <c r="AM2245" s="72">
        <f>(SUMIFS('Banco de Indicadores Mun. (2)'!J:J,'Banco de Indicadores Mun. (2)'!B:B,'Banco de Indicadores - Mun. (1)'!B2245,'Banco de Indicadores Mun. (2)'!A:A,'Banco de Indicadores - Mun. (1)'!A2245) / VLOOKUP(D2245,'Dados Base'!$B:$K,7,FALSE)) * 100</f>
        <v>0.17576811594202901</v>
      </c>
      <c r="AN2245" s="72">
        <f>(SUMIFS('Banco de Indicadores Mun. (2)'!K:K,'Banco de Indicadores Mun. (2)'!B:B,'Banco de Indicadores - Mun. (1)'!B2245,'Banco de Indicadores Mun. (2)'!A:A,'Banco de Indicadores - Mun. (1)'!A2245) / VLOOKUP(D2245,'Dados Base'!$B:$K,10,FALSE)) * 100</f>
        <v>16.488919354838703</v>
      </c>
      <c r="AO2245" s="21"/>
      <c r="AP2245" s="21">
        <v>0</v>
      </c>
      <c r="AQ2245" s="5">
        <v>3</v>
      </c>
      <c r="AR2245" s="9">
        <v>9.6</v>
      </c>
      <c r="AS2245" s="22">
        <v>99</v>
      </c>
      <c r="AT2245" s="22">
        <v>99</v>
      </c>
      <c r="AU2245" s="22">
        <v>79.191386508459686</v>
      </c>
      <c r="AV2245" s="23">
        <v>8.6300000000000008</v>
      </c>
      <c r="AW2245" s="12">
        <v>0</v>
      </c>
      <c r="AX2245" s="21">
        <v>0</v>
      </c>
      <c r="AY2245" s="116">
        <v>1.6474867940957743</v>
      </c>
    </row>
    <row r="2246" spans="1:51" ht="15.75" x14ac:dyDescent="0.25">
      <c r="A2246" s="144">
        <v>2014</v>
      </c>
      <c r="B2246" s="77" t="s">
        <v>311</v>
      </c>
      <c r="C2246" s="78">
        <v>19</v>
      </c>
      <c r="D2246" s="77">
        <v>3527256</v>
      </c>
      <c r="E2246" s="78">
        <v>352725619</v>
      </c>
      <c r="F2246" s="78" t="str">
        <f t="shared" si="96"/>
        <v>3527256192014</v>
      </c>
      <c r="G2246" s="89">
        <v>0.50542156633019975</v>
      </c>
      <c r="H2246" s="80">
        <f t="shared" si="95"/>
        <v>2156</v>
      </c>
      <c r="I2246" s="94">
        <v>1802</v>
      </c>
      <c r="J2246" s="95">
        <v>354</v>
      </c>
      <c r="K2246" s="83">
        <f>(H2246)/VLOOKUP(D2246,'Dados Base'!$B:$K,6,FALSE)</f>
        <v>18.940525344812439</v>
      </c>
      <c r="L2246" s="88">
        <f t="shared" si="94"/>
        <v>83.580705009276429</v>
      </c>
      <c r="M2246" s="85">
        <v>3</v>
      </c>
      <c r="N2246" s="92">
        <v>0.74199999999999999</v>
      </c>
      <c r="O2246" s="91">
        <v>21</v>
      </c>
      <c r="P2246" s="91" t="s">
        <v>691</v>
      </c>
      <c r="Q2246" s="91" t="s">
        <v>691</v>
      </c>
      <c r="R2246" s="91" t="s">
        <v>691</v>
      </c>
      <c r="S2246" s="91">
        <v>1</v>
      </c>
      <c r="T2246" s="87" t="s">
        <v>691</v>
      </c>
      <c r="U2246" s="91">
        <v>12</v>
      </c>
      <c r="V2246" s="91">
        <v>8</v>
      </c>
      <c r="W2246" s="93">
        <v>0.14000000000000001</v>
      </c>
      <c r="X2246" s="146">
        <v>4.9121989583333333E-3</v>
      </c>
      <c r="Y2246" s="21">
        <v>1.28</v>
      </c>
      <c r="Z2246" s="147">
        <v>81</v>
      </c>
      <c r="AA2246" s="147">
        <v>18</v>
      </c>
      <c r="AB2246" s="21">
        <v>0</v>
      </c>
      <c r="AC2246" s="21">
        <v>0</v>
      </c>
      <c r="AD2246" s="153">
        <f>VLOOKUP(D2246,'Dados Base'!$B:$K,9,FALSE)*31536000/VLOOKUP($F2246,F:H,MATCH(H2245,F2245:AF2245,0),FALSE)</f>
        <v>11994.211502782931</v>
      </c>
      <c r="AE2246" s="153">
        <f>VLOOKUP(D2246,'Dados Base'!$B:$K,10,FALSE)*31536000/VLOOKUP($F2246,F:H,MATCH(H2245,F2245:AF2245,0),FALSE)</f>
        <v>1023.8961038961039</v>
      </c>
      <c r="AF2246" s="148">
        <v>87.49</v>
      </c>
      <c r="AG2246" s="21">
        <v>100</v>
      </c>
      <c r="AH2246" s="148">
        <v>86.82</v>
      </c>
      <c r="AI2246" s="148">
        <v>15.98</v>
      </c>
      <c r="AJ2246" s="148">
        <v>100</v>
      </c>
      <c r="AK2246" s="72">
        <f>(SUMIFS('Banco de Indicadores Mun. (2)'!I:I,'Banco de Indicadores Mun. (2)'!B:B,'Banco de Indicadores - Mun. (1)'!B2246,'Banco de Indicadores Mun. (2)'!A:A,'Banco de Indicadores - Mun. (1)'!A2246) / VLOOKUP(D2246,'Dados Base'!$B:$K,8,FALSE)) * 100</f>
        <v>1.9745384615384614</v>
      </c>
      <c r="AL2246" s="72">
        <f>(SUMIFS('Banco de Indicadores Mun. (2)'!I:I,'Banco de Indicadores Mun. (2)'!B:B,'Banco de Indicadores - Mun. (1)'!B2246,'Banco de Indicadores Mun. (2)'!A:A,'Banco de Indicadores - Mun. (1)'!A2246) / VLOOKUP(D2246,'Dados Base'!$B:$K,9,FALSE)) * 100</f>
        <v>0.62607317073170721</v>
      </c>
      <c r="AM2246" s="72">
        <f>(SUMIFS('Banco de Indicadores Mun. (2)'!J:J,'Banco de Indicadores Mun. (2)'!B:B,'Banco de Indicadores - Mun. (1)'!B2246,'Banco de Indicadores Mun. (2)'!A:A,'Banco de Indicadores - Mun. (1)'!A2246) / VLOOKUP(D2246,'Dados Base'!$B:$K,7,FALSE)) * 100</f>
        <v>0.87721052631578933</v>
      </c>
      <c r="AN2246" s="72">
        <f>(SUMIFS('Banco de Indicadores Mun. (2)'!K:K,'Banco de Indicadores Mun. (2)'!B:B,'Banco de Indicadores - Mun. (1)'!B2246,'Banco de Indicadores Mun. (2)'!A:A,'Banco de Indicadores - Mun. (1)'!A2246) / VLOOKUP(D2246,'Dados Base'!$B:$K,10,FALSE)) * 100</f>
        <v>4.9529999999999985</v>
      </c>
      <c r="AO2246" s="21"/>
      <c r="AP2246" s="21">
        <v>0</v>
      </c>
      <c r="AQ2246" s="5">
        <v>0</v>
      </c>
      <c r="AR2246" s="9">
        <v>7.8</v>
      </c>
      <c r="AS2246" s="22">
        <v>99</v>
      </c>
      <c r="AT2246" s="22">
        <v>99.000000000000014</v>
      </c>
      <c r="AU2246" s="22">
        <v>81.818181818181813</v>
      </c>
      <c r="AV2246" s="23">
        <v>9.99</v>
      </c>
      <c r="AW2246" s="12">
        <v>0</v>
      </c>
      <c r="AX2246" s="21">
        <v>0</v>
      </c>
      <c r="AY2246" s="116">
        <v>65.689286196274537</v>
      </c>
    </row>
    <row r="2247" spans="1:51" ht="15.75" x14ac:dyDescent="0.25">
      <c r="A2247" s="144">
        <v>2014</v>
      </c>
      <c r="B2247" s="77" t="s">
        <v>312</v>
      </c>
      <c r="C2247" s="78">
        <v>5</v>
      </c>
      <c r="D2247" s="77">
        <v>3527306</v>
      </c>
      <c r="E2247" s="78">
        <v>35273065</v>
      </c>
      <c r="F2247" s="78" t="str">
        <f t="shared" si="96"/>
        <v>352730652014</v>
      </c>
      <c r="G2247" s="89">
        <v>3.8367885496289</v>
      </c>
      <c r="H2247" s="80">
        <f t="shared" si="95"/>
        <v>41974</v>
      </c>
      <c r="I2247" s="94">
        <v>40693</v>
      </c>
      <c r="J2247" s="95">
        <v>1281</v>
      </c>
      <c r="K2247" s="83">
        <f>(H2247)/VLOOKUP(D2247,'Dados Base'!$B:$K,6,FALSE)</f>
        <v>758.3378500451671</v>
      </c>
      <c r="L2247" s="88">
        <f t="shared" ref="L2247:L2310" si="97">(I2247/H2247)*100</f>
        <v>96.948110735217043</v>
      </c>
      <c r="M2247" s="85">
        <v>1</v>
      </c>
      <c r="N2247" s="92">
        <v>0.77700000000000002</v>
      </c>
      <c r="O2247" s="91">
        <v>48</v>
      </c>
      <c r="P2247" s="91" t="s">
        <v>691</v>
      </c>
      <c r="Q2247" s="91" t="s">
        <v>691</v>
      </c>
      <c r="R2247" s="91" t="s">
        <v>691</v>
      </c>
      <c r="S2247" s="91">
        <v>139</v>
      </c>
      <c r="T2247" s="87" t="s">
        <v>691</v>
      </c>
      <c r="U2247" s="91">
        <v>345</v>
      </c>
      <c r="V2247" s="91">
        <v>260</v>
      </c>
      <c r="W2247" s="93">
        <v>0</v>
      </c>
      <c r="X2247" s="146">
        <v>0.12457387673611113</v>
      </c>
      <c r="Y2247" s="21">
        <v>32.92</v>
      </c>
      <c r="Z2247" s="147">
        <v>0</v>
      </c>
      <c r="AA2247" s="147">
        <v>2223</v>
      </c>
      <c r="AB2247" s="21">
        <v>5</v>
      </c>
      <c r="AC2247" s="21">
        <v>1</v>
      </c>
      <c r="AD2247" s="153">
        <f>VLOOKUP(D2247,'Dados Base'!$B:$K,9,FALSE)*31536000/VLOOKUP($F2247,F:H,MATCH(H2246,F2246:AF2246,0),FALSE)</f>
        <v>548.4652403869062</v>
      </c>
      <c r="AE2247" s="153">
        <f>VLOOKUP(D2247,'Dados Base'!$B:$K,10,FALSE)*31536000/VLOOKUP($F2247,F:H,MATCH(H2246,F2246:AF2246,0),FALSE)</f>
        <v>67.619002239481603</v>
      </c>
      <c r="AF2247" s="148">
        <v>97.5</v>
      </c>
      <c r="AG2247" s="21">
        <v>100</v>
      </c>
      <c r="AH2247" s="148">
        <v>86.5</v>
      </c>
      <c r="AI2247" s="148">
        <v>44.96</v>
      </c>
      <c r="AJ2247" s="148">
        <v>98.8</v>
      </c>
      <c r="AK2247" s="72">
        <f>(SUMIFS('Banco de Indicadores Mun. (2)'!I:I,'Banco de Indicadores Mun. (2)'!B:B,'Banco de Indicadores - Mun. (1)'!B2247,'Banco de Indicadores Mun. (2)'!A:A,'Banco de Indicadores - Mun. (1)'!A2247) / VLOOKUP(D2247,'Dados Base'!$B:$K,8,FALSE)) * 100</f>
        <v>124.94570370370369</v>
      </c>
      <c r="AL2247" s="72">
        <f>(SUMIFS('Banco de Indicadores Mun. (2)'!I:I,'Banco de Indicadores Mun. (2)'!B:B,'Banco de Indicadores - Mun. (1)'!B2247,'Banco de Indicadores Mun. (2)'!A:A,'Banco de Indicadores - Mun. (1)'!A2247) / VLOOKUP(D2247,'Dados Base'!$B:$K,9,FALSE)) * 100</f>
        <v>46.212794520547938</v>
      </c>
      <c r="AM2247" s="72">
        <f>(SUMIFS('Banco de Indicadores Mun. (2)'!J:J,'Banco de Indicadores Mun. (2)'!B:B,'Banco de Indicadores - Mun. (1)'!B2247,'Banco de Indicadores Mun. (2)'!A:A,'Banco de Indicadores - Mun. (1)'!A2247) / VLOOKUP(D2247,'Dados Base'!$B:$K,7,FALSE)) * 100</f>
        <v>168.02494444444443</v>
      </c>
      <c r="AN2247" s="72">
        <f>(SUMIFS('Banco de Indicadores Mun. (2)'!K:K,'Banco de Indicadores Mun. (2)'!B:B,'Banco de Indicadores - Mun. (1)'!B2247,'Banco de Indicadores Mun. (2)'!A:A,'Banco de Indicadores - Mun. (1)'!A2247) / VLOOKUP(D2247,'Dados Base'!$B:$K,10,FALSE)) * 100</f>
        <v>38.787222222222205</v>
      </c>
      <c r="AO2247" s="21"/>
      <c r="AP2247" s="21">
        <v>0</v>
      </c>
      <c r="AQ2247" s="5">
        <v>1</v>
      </c>
      <c r="AR2247" s="9">
        <v>9.8000000000000007</v>
      </c>
      <c r="AS2247" s="22">
        <v>90</v>
      </c>
      <c r="AT2247" s="22">
        <v>0</v>
      </c>
      <c r="AU2247" s="22">
        <v>0</v>
      </c>
      <c r="AV2247" s="23">
        <v>1.35</v>
      </c>
      <c r="AW2247" s="12">
        <v>2</v>
      </c>
      <c r="AX2247" s="21">
        <v>1</v>
      </c>
      <c r="AY2247" s="116">
        <v>27.763870399307766</v>
      </c>
    </row>
    <row r="2248" spans="1:51" ht="15.75" x14ac:dyDescent="0.25">
      <c r="A2248" s="144">
        <v>2014</v>
      </c>
      <c r="B2248" s="77" t="s">
        <v>313</v>
      </c>
      <c r="C2248" s="78">
        <v>20</v>
      </c>
      <c r="D2248" s="77">
        <v>3527405</v>
      </c>
      <c r="E2248" s="78">
        <v>352740520</v>
      </c>
      <c r="F2248" s="78" t="str">
        <f t="shared" si="96"/>
        <v>3527405202014</v>
      </c>
      <c r="G2248" s="89">
        <v>0.69461009918039274</v>
      </c>
      <c r="H2248" s="80">
        <f t="shared" si="95"/>
        <v>20365</v>
      </c>
      <c r="I2248" s="94">
        <v>17707</v>
      </c>
      <c r="J2248" s="95">
        <v>2658</v>
      </c>
      <c r="K2248" s="83">
        <f>(H2248)/VLOOKUP(D2248,'Dados Base'!$B:$K,6,FALSE)</f>
        <v>64.76181390319914</v>
      </c>
      <c r="L2248" s="88">
        <f t="shared" si="97"/>
        <v>86.94819543334151</v>
      </c>
      <c r="M2248" s="85">
        <v>3</v>
      </c>
      <c r="N2248" s="92">
        <v>0.752</v>
      </c>
      <c r="O2248" s="91">
        <v>68</v>
      </c>
      <c r="P2248" s="91" t="s">
        <v>691</v>
      </c>
      <c r="Q2248" s="91" t="s">
        <v>691</v>
      </c>
      <c r="R2248" s="91" t="s">
        <v>691</v>
      </c>
      <c r="S2248" s="91">
        <v>39</v>
      </c>
      <c r="T2248" s="87" t="s">
        <v>691</v>
      </c>
      <c r="U2248" s="91">
        <v>224</v>
      </c>
      <c r="V2248" s="91">
        <v>211</v>
      </c>
      <c r="W2248" s="93">
        <v>0</v>
      </c>
      <c r="X2248" s="146">
        <v>5.454560185763889E-2</v>
      </c>
      <c r="Y2248" s="21">
        <v>12.77</v>
      </c>
      <c r="Z2248" s="147">
        <v>772</v>
      </c>
      <c r="AA2248" s="147">
        <v>213</v>
      </c>
      <c r="AB2248" s="21">
        <v>1</v>
      </c>
      <c r="AC2248" s="21">
        <v>0</v>
      </c>
      <c r="AD2248" s="153">
        <f>VLOOKUP(D2248,'Dados Base'!$B:$K,9,FALSE)*31536000/VLOOKUP($F2248,F:H,MATCH(H2247,F2247:AF2247,0),FALSE)</f>
        <v>3561.6400687453965</v>
      </c>
      <c r="AE2248" s="153">
        <f>VLOOKUP(D2248,'Dados Base'!$B:$K,10,FALSE)*31536000/VLOOKUP($F2248,F:H,MATCH(H2247,F2247:AF2247,0),FALSE)</f>
        <v>433.59096489074392</v>
      </c>
      <c r="AF2248" s="148">
        <v>87.99</v>
      </c>
      <c r="AG2248" s="21">
        <v>86.02</v>
      </c>
      <c r="AH2248" s="148">
        <v>86.66</v>
      </c>
      <c r="AI2248" s="148">
        <v>26.46</v>
      </c>
      <c r="AJ2248" s="148">
        <v>100</v>
      </c>
      <c r="AK2248" s="72">
        <f>(SUMIFS('Banco de Indicadores Mun. (2)'!I:I,'Banco de Indicadores Mun. (2)'!B:B,'Banco de Indicadores - Mun. (1)'!B2248,'Banco de Indicadores Mun. (2)'!A:A,'Banco de Indicadores - Mun. (1)'!A2248) / VLOOKUP(D2248,'Dados Base'!$B:$K,8,FALSE)) * 100</f>
        <v>6.6901799999999998</v>
      </c>
      <c r="AL2248" s="72">
        <f>(SUMIFS('Banco de Indicadores Mun. (2)'!I:I,'Banco de Indicadores Mun. (2)'!B:B,'Banco de Indicadores - Mun. (1)'!B2248,'Banco de Indicadores Mun. (2)'!A:A,'Banco de Indicadores - Mun. (1)'!A2248) / VLOOKUP(D2248,'Dados Base'!$B:$K,9,FALSE)) * 100</f>
        <v>2.9087739130434782</v>
      </c>
      <c r="AM2248" s="72">
        <f>(SUMIFS('Banco de Indicadores Mun. (2)'!J:J,'Banco de Indicadores Mun. (2)'!B:B,'Banco de Indicadores - Mun. (1)'!B2248,'Banco de Indicadores Mun. (2)'!A:A,'Banco de Indicadores - Mun. (1)'!A2248) / VLOOKUP(D2248,'Dados Base'!$B:$K,7,FALSE)) * 100</f>
        <v>7.3515416666666669</v>
      </c>
      <c r="AN2248" s="72">
        <f>(SUMIFS('Banco de Indicadores Mun. (2)'!K:K,'Banco de Indicadores Mun. (2)'!B:B,'Banco de Indicadores - Mun. (1)'!B2248,'Banco de Indicadores Mun. (2)'!A:A,'Banco de Indicadores - Mun. (1)'!A2248) / VLOOKUP(D2248,'Dados Base'!$B:$K,10,FALSE)) * 100</f>
        <v>4.9895357142857133</v>
      </c>
      <c r="AO2248" s="21"/>
      <c r="AP2248" s="21">
        <v>0</v>
      </c>
      <c r="AQ2248" s="5">
        <v>2</v>
      </c>
      <c r="AR2248" s="9">
        <v>5.9</v>
      </c>
      <c r="AS2248" s="22">
        <v>98</v>
      </c>
      <c r="AT2248" s="22">
        <v>98</v>
      </c>
      <c r="AU2248" s="22">
        <v>78.3756345177665</v>
      </c>
      <c r="AV2248" s="23">
        <v>8.57</v>
      </c>
      <c r="AW2248" s="12">
        <v>0</v>
      </c>
      <c r="AX2248" s="21">
        <v>0</v>
      </c>
      <c r="AY2248" s="116">
        <v>109.28132869524715</v>
      </c>
    </row>
    <row r="2249" spans="1:51" ht="15.75" x14ac:dyDescent="0.25">
      <c r="A2249" s="144">
        <v>2014</v>
      </c>
      <c r="B2249" s="77" t="s">
        <v>314</v>
      </c>
      <c r="C2249" s="78">
        <v>17</v>
      </c>
      <c r="D2249" s="77">
        <v>3527504</v>
      </c>
      <c r="E2249" s="78">
        <v>352750417</v>
      </c>
      <c r="F2249" s="78" t="str">
        <f t="shared" si="96"/>
        <v>3527504172014</v>
      </c>
      <c r="G2249" s="89">
        <v>0.14792834711752079</v>
      </c>
      <c r="H2249" s="80">
        <f t="shared" si="95"/>
        <v>2249</v>
      </c>
      <c r="I2249" s="94">
        <v>1802</v>
      </c>
      <c r="J2249" s="95">
        <v>447</v>
      </c>
      <c r="K2249" s="83">
        <f>(H2249)/VLOOKUP(D2249,'Dados Base'!$B:$K,6,FALSE)</f>
        <v>11.780420093237652</v>
      </c>
      <c r="L2249" s="88">
        <f t="shared" si="97"/>
        <v>80.124499777678977</v>
      </c>
      <c r="M2249" s="85">
        <v>3</v>
      </c>
      <c r="N2249" s="92">
        <v>0.73299999999999998</v>
      </c>
      <c r="O2249" s="91">
        <v>47</v>
      </c>
      <c r="P2249" s="91" t="s">
        <v>691</v>
      </c>
      <c r="Q2249" s="91" t="s">
        <v>691</v>
      </c>
      <c r="R2249" s="91" t="s">
        <v>691</v>
      </c>
      <c r="S2249" s="91">
        <v>8</v>
      </c>
      <c r="T2249" s="87" t="s">
        <v>691</v>
      </c>
      <c r="U2249" s="91">
        <v>13</v>
      </c>
      <c r="V2249" s="91">
        <v>13</v>
      </c>
      <c r="W2249" s="93">
        <v>0</v>
      </c>
      <c r="X2249" s="146">
        <v>4.6356341145833329E-3</v>
      </c>
      <c r="Y2249" s="21">
        <v>1.3</v>
      </c>
      <c r="Z2249" s="147">
        <v>89</v>
      </c>
      <c r="AA2249" s="147">
        <v>12</v>
      </c>
      <c r="AB2249" s="21">
        <v>0</v>
      </c>
      <c r="AC2249" s="21">
        <v>0</v>
      </c>
      <c r="AD2249" s="153">
        <f>VLOOKUP(D2249,'Dados Base'!$B:$K,9,FALSE)*31536000/VLOOKUP($F2249,F:H,MATCH(H2248,F2248:AF2248,0),FALSE)</f>
        <v>24538.906180524678</v>
      </c>
      <c r="AE2249" s="153">
        <f>VLOOKUP(D2249,'Dados Base'!$B:$K,10,FALSE)*31536000/VLOOKUP($F2249,F:H,MATCH(H2248,F2248:AF2248,0),FALSE)</f>
        <v>2664.2240995998231</v>
      </c>
      <c r="AF2249" s="148">
        <v>79.150000000000006</v>
      </c>
      <c r="AG2249" s="21">
        <v>100</v>
      </c>
      <c r="AH2249" s="148">
        <v>78.56</v>
      </c>
      <c r="AI2249" s="148">
        <v>30.58</v>
      </c>
      <c r="AJ2249" s="148">
        <v>100</v>
      </c>
      <c r="AK2249" s="72">
        <f>(SUMIFS('Banco de Indicadores Mun. (2)'!I:I,'Banco de Indicadores Mun. (2)'!B:B,'Banco de Indicadores - Mun. (1)'!B2249,'Banco de Indicadores Mun. (2)'!A:A,'Banco de Indicadores - Mun. (1)'!A2249) / VLOOKUP(D2249,'Dados Base'!$B:$K,8,FALSE)) * 100</f>
        <v>54.206010869565212</v>
      </c>
      <c r="AL2249" s="72">
        <f>(SUMIFS('Banco de Indicadores Mun. (2)'!I:I,'Banco de Indicadores Mun. (2)'!B:B,'Banco de Indicadores - Mun. (1)'!B2249,'Banco de Indicadores Mun. (2)'!A:A,'Banco de Indicadores - Mun. (1)'!A2249) / VLOOKUP(D2249,'Dados Base'!$B:$K,9,FALSE)) * 100</f>
        <v>28.496874285714284</v>
      </c>
      <c r="AM2249" s="72">
        <f>(SUMIFS('Banco de Indicadores Mun. (2)'!J:J,'Banco de Indicadores Mun. (2)'!B:B,'Banco de Indicadores - Mun. (1)'!B2249,'Banco de Indicadores Mun. (2)'!A:A,'Banco de Indicadores - Mun. (1)'!A2249) / VLOOKUP(D2249,'Dados Base'!$B:$K,7,FALSE)) * 100</f>
        <v>67.777054794520538</v>
      </c>
      <c r="AN2249" s="72">
        <f>(SUMIFS('Banco de Indicadores Mun. (2)'!K:K,'Banco de Indicadores Mun. (2)'!B:B,'Banco de Indicadores - Mun. (1)'!B2249,'Banco de Indicadores Mun. (2)'!A:A,'Banco de Indicadores - Mun. (1)'!A2249) / VLOOKUP(D2249,'Dados Base'!$B:$K,10,FALSE)) * 100</f>
        <v>2.0646315789473677</v>
      </c>
      <c r="AO2249" s="21"/>
      <c r="AP2249" s="21">
        <v>0</v>
      </c>
      <c r="AQ2249" s="5">
        <v>0</v>
      </c>
      <c r="AR2249" s="9">
        <v>10</v>
      </c>
      <c r="AS2249" s="22">
        <v>100</v>
      </c>
      <c r="AT2249" s="22">
        <v>100</v>
      </c>
      <c r="AU2249" s="22">
        <v>88.118811881188122</v>
      </c>
      <c r="AV2249" s="23">
        <v>9.8000000000000007</v>
      </c>
      <c r="AW2249" s="12">
        <v>0</v>
      </c>
      <c r="AX2249" s="21">
        <v>0</v>
      </c>
      <c r="AY2249" s="116">
        <v>80.673448992126495</v>
      </c>
    </row>
    <row r="2250" spans="1:51" ht="15.75" x14ac:dyDescent="0.25">
      <c r="A2250" s="144">
        <v>2014</v>
      </c>
      <c r="B2250" s="77" t="s">
        <v>315</v>
      </c>
      <c r="C2250" s="78">
        <v>9</v>
      </c>
      <c r="D2250" s="77">
        <v>3527603</v>
      </c>
      <c r="E2250" s="78">
        <v>35276039</v>
      </c>
      <c r="F2250" s="78" t="str">
        <f t="shared" si="96"/>
        <v>352760392014</v>
      </c>
      <c r="G2250" s="89">
        <v>3.6726828777524645</v>
      </c>
      <c r="H2250" s="80">
        <f t="shared" si="95"/>
        <v>12566</v>
      </c>
      <c r="I2250" s="94">
        <v>12265</v>
      </c>
      <c r="J2250" s="95">
        <v>301</v>
      </c>
      <c r="K2250" s="83">
        <f>(H2250)/VLOOKUP(D2250,'Dados Base'!$B:$K,6,FALSE)</f>
        <v>21.026739399618485</v>
      </c>
      <c r="L2250" s="88">
        <f t="shared" si="97"/>
        <v>97.604647461403786</v>
      </c>
      <c r="M2250" s="85">
        <v>2</v>
      </c>
      <c r="N2250" s="92">
        <v>0.73099999999999998</v>
      </c>
      <c r="O2250" s="91">
        <v>42</v>
      </c>
      <c r="P2250" s="91" t="s">
        <v>691</v>
      </c>
      <c r="Q2250" s="91" t="s">
        <v>691</v>
      </c>
      <c r="R2250" s="91" t="s">
        <v>691</v>
      </c>
      <c r="S2250" s="91">
        <v>18</v>
      </c>
      <c r="T2250" s="87" t="s">
        <v>691</v>
      </c>
      <c r="U2250" s="91">
        <v>104</v>
      </c>
      <c r="V2250" s="91">
        <v>96</v>
      </c>
      <c r="W2250" s="93">
        <v>0</v>
      </c>
      <c r="X2250" s="146">
        <v>3.5584599506944439E-2</v>
      </c>
      <c r="Y2250" s="21">
        <v>8.82</v>
      </c>
      <c r="Z2250" s="147">
        <v>510</v>
      </c>
      <c r="AA2250" s="147">
        <v>170</v>
      </c>
      <c r="AB2250" s="21">
        <v>2</v>
      </c>
      <c r="AC2250" s="21">
        <v>0</v>
      </c>
      <c r="AD2250" s="153">
        <f>VLOOKUP(D2250,'Dados Base'!$B:$K,9,FALSE)*31536000/VLOOKUP($F2250,F:H,MATCH(H2249,F2249:AF2249,0),FALSE)</f>
        <v>20302.899888588254</v>
      </c>
      <c r="AE2250" s="153">
        <f>VLOOKUP(D2250,'Dados Base'!$B:$K,10,FALSE)*31536000/VLOOKUP($F2250,F:H,MATCH(H2249,F2249:AF2249,0),FALSE)</f>
        <v>2434.3402833041546</v>
      </c>
      <c r="AF2250" s="148">
        <v>93.03</v>
      </c>
      <c r="AG2250" s="21">
        <v>96.59</v>
      </c>
      <c r="AH2250" s="148">
        <v>93.03</v>
      </c>
      <c r="AI2250" s="148">
        <v>0</v>
      </c>
      <c r="AJ2250" s="148">
        <v>96.32</v>
      </c>
      <c r="AK2250" s="72">
        <f>(SUMIFS('Banco de Indicadores Mun. (2)'!I:I,'Banco de Indicadores Mun. (2)'!B:B,'Banco de Indicadores - Mun. (1)'!B2250,'Banco de Indicadores Mun. (2)'!A:A,'Banco de Indicadores - Mun. (1)'!A2250) / VLOOKUP(D2250,'Dados Base'!$B:$K,8,FALSE)) * 100</f>
        <v>8.7231296928327637</v>
      </c>
      <c r="AL2250" s="72">
        <f>(SUMIFS('Banco de Indicadores Mun. (2)'!I:I,'Banco de Indicadores Mun. (2)'!B:B,'Banco de Indicadores - Mun. (1)'!B2250,'Banco de Indicadores Mun. (2)'!A:A,'Banco de Indicadores - Mun. (1)'!A2250) / VLOOKUP(D2250,'Dados Base'!$B:$K,9,FALSE)) * 100</f>
        <v>3.159304079110012</v>
      </c>
      <c r="AM2250" s="72">
        <f>(SUMIFS('Banco de Indicadores Mun. (2)'!J:J,'Banco de Indicadores Mun. (2)'!B:B,'Banco de Indicadores - Mun. (1)'!B2250,'Banco de Indicadores Mun. (2)'!A:A,'Banco de Indicadores - Mun. (1)'!A2250) / VLOOKUP(D2250,'Dados Base'!$B:$K,7,FALSE)) * 100</f>
        <v>6.8660663265306106</v>
      </c>
      <c r="AN2250" s="72">
        <f>(SUMIFS('Banco de Indicadores Mun. (2)'!K:K,'Banco de Indicadores Mun. (2)'!B:B,'Banco de Indicadores - Mun. (1)'!B2250,'Banco de Indicadores Mun. (2)'!A:A,'Banco de Indicadores - Mun. (1)'!A2250) / VLOOKUP(D2250,'Dados Base'!$B:$K,10,FALSE)) * 100</f>
        <v>12.475546391752575</v>
      </c>
      <c r="AO2250" s="21"/>
      <c r="AP2250" s="21">
        <v>0</v>
      </c>
      <c r="AQ2250" s="5">
        <v>0</v>
      </c>
      <c r="AR2250" s="9">
        <v>8.6</v>
      </c>
      <c r="AS2250" s="22">
        <v>100</v>
      </c>
      <c r="AT2250" s="22">
        <v>100</v>
      </c>
      <c r="AU2250" s="22">
        <v>75</v>
      </c>
      <c r="AV2250" s="23">
        <v>8.08</v>
      </c>
      <c r="AW2250" s="12">
        <v>2</v>
      </c>
      <c r="AX2250" s="21">
        <v>0</v>
      </c>
      <c r="AY2250" s="116">
        <v>230.04538965703588</v>
      </c>
    </row>
    <row r="2251" spans="1:51" ht="15.75" x14ac:dyDescent="0.25">
      <c r="A2251" s="144">
        <v>2014</v>
      </c>
      <c r="B2251" s="77" t="s">
        <v>316</v>
      </c>
      <c r="C2251" s="78">
        <v>20</v>
      </c>
      <c r="D2251" s="77">
        <v>3527702</v>
      </c>
      <c r="E2251" s="78">
        <v>352770220</v>
      </c>
      <c r="F2251" s="78" t="str">
        <f t="shared" si="96"/>
        <v>3527702202014</v>
      </c>
      <c r="G2251" s="89">
        <v>1.5693735110923424</v>
      </c>
      <c r="H2251" s="80">
        <f t="shared" si="95"/>
        <v>5319</v>
      </c>
      <c r="I2251" s="94">
        <v>4948</v>
      </c>
      <c r="J2251" s="95">
        <v>371</v>
      </c>
      <c r="K2251" s="83">
        <f>(H2251)/VLOOKUP(D2251,'Dados Base'!$B:$K,6,FALSE)</f>
        <v>31.848392311837618</v>
      </c>
      <c r="L2251" s="88">
        <f t="shared" si="97"/>
        <v>93.025004700131603</v>
      </c>
      <c r="M2251" s="85">
        <v>4</v>
      </c>
      <c r="N2251" s="92">
        <v>0.70199999999999996</v>
      </c>
      <c r="O2251" s="91">
        <v>30</v>
      </c>
      <c r="P2251" s="91" t="s">
        <v>691</v>
      </c>
      <c r="Q2251" s="91" t="s">
        <v>691</v>
      </c>
      <c r="R2251" s="91" t="s">
        <v>691</v>
      </c>
      <c r="S2251" s="91">
        <v>4</v>
      </c>
      <c r="T2251" s="87" t="s">
        <v>691</v>
      </c>
      <c r="U2251" s="91">
        <v>34</v>
      </c>
      <c r="V2251" s="91">
        <v>22</v>
      </c>
      <c r="W2251" s="93">
        <v>0</v>
      </c>
      <c r="X2251" s="146">
        <v>1.2585529687500001E-2</v>
      </c>
      <c r="Y2251" s="21">
        <v>3.5</v>
      </c>
      <c r="Z2251" s="147">
        <v>238</v>
      </c>
      <c r="AA2251" s="147">
        <v>32</v>
      </c>
      <c r="AB2251" s="21">
        <v>0</v>
      </c>
      <c r="AC2251" s="21">
        <v>0</v>
      </c>
      <c r="AD2251" s="153">
        <f>VLOOKUP(D2251,'Dados Base'!$B:$K,9,FALSE)*31536000/VLOOKUP($F2251,F:H,MATCH(H2250,F2250:AF2250,0),FALSE)</f>
        <v>6877.5634517766493</v>
      </c>
      <c r="AE2251" s="153">
        <f>VLOOKUP(D2251,'Dados Base'!$B:$K,10,FALSE)*31536000/VLOOKUP($F2251,F:H,MATCH(H2250,F2250:AF2250,0),FALSE)</f>
        <v>889.34010152284247</v>
      </c>
      <c r="AF2251" s="148">
        <v>90.86</v>
      </c>
      <c r="AG2251" s="21">
        <v>91.69</v>
      </c>
      <c r="AH2251" s="148">
        <v>91.67</v>
      </c>
      <c r="AI2251" s="148">
        <v>9.2100000000000009</v>
      </c>
      <c r="AJ2251" s="148">
        <v>99.12</v>
      </c>
      <c r="AK2251" s="72">
        <f>(SUMIFS('Banco de Indicadores Mun. (2)'!I:I,'Banco de Indicadores Mun. (2)'!B:B,'Banco de Indicadores - Mun. (1)'!B2251,'Banco de Indicadores Mun. (2)'!A:A,'Banco de Indicadores - Mun. (1)'!A2251) / VLOOKUP(D2251,'Dados Base'!$B:$K,8,FALSE)) * 100</f>
        <v>2.2922708333333337</v>
      </c>
      <c r="AL2251" s="72">
        <f>(SUMIFS('Banco de Indicadores Mun. (2)'!I:I,'Banco de Indicadores Mun. (2)'!B:B,'Banco de Indicadores - Mun. (1)'!B2251,'Banco de Indicadores Mun. (2)'!A:A,'Banco de Indicadores - Mun. (1)'!A2251) / VLOOKUP(D2251,'Dados Base'!$B:$K,9,FALSE)) * 100</f>
        <v>0.94852586206896572</v>
      </c>
      <c r="AM2251" s="72">
        <f>(SUMIFS('Banco de Indicadores Mun. (2)'!J:J,'Banco de Indicadores Mun. (2)'!B:B,'Banco de Indicadores - Mun. (1)'!B2251,'Banco de Indicadores Mun. (2)'!A:A,'Banco de Indicadores - Mun. (1)'!A2251) / VLOOKUP(D2251,'Dados Base'!$B:$K,7,FALSE)) * 100</f>
        <v>0.41245454545454546</v>
      </c>
      <c r="AN2251" s="72">
        <f>(SUMIFS('Banco de Indicadores Mun. (2)'!K:K,'Banco de Indicadores Mun. (2)'!B:B,'Banco de Indicadores - Mun. (1)'!B2251,'Banco de Indicadores Mun. (2)'!A:A,'Banco de Indicadores - Mun. (1)'!A2251) / VLOOKUP(D2251,'Dados Base'!$B:$K,10,FALSE)) * 100</f>
        <v>6.4278666666666693</v>
      </c>
      <c r="AO2251" s="21"/>
      <c r="AP2251" s="21">
        <v>0</v>
      </c>
      <c r="AQ2251" s="5">
        <v>0</v>
      </c>
      <c r="AR2251" s="9">
        <v>9.1</v>
      </c>
      <c r="AS2251" s="22">
        <v>100</v>
      </c>
      <c r="AT2251" s="22">
        <v>100</v>
      </c>
      <c r="AU2251" s="22">
        <v>88.148148148148152</v>
      </c>
      <c r="AV2251" s="23">
        <v>9.5</v>
      </c>
      <c r="AW2251" s="12">
        <v>0</v>
      </c>
      <c r="AX2251" s="21">
        <v>0</v>
      </c>
      <c r="AY2251" s="116">
        <v>75.329315690114839</v>
      </c>
    </row>
    <row r="2252" spans="1:51" ht="15.75" x14ac:dyDescent="0.25">
      <c r="A2252" s="144">
        <v>2014</v>
      </c>
      <c r="B2252" s="77" t="s">
        <v>317</v>
      </c>
      <c r="C2252" s="78">
        <v>17</v>
      </c>
      <c r="D2252" s="77">
        <v>3527801</v>
      </c>
      <c r="E2252" s="78">
        <v>352780117</v>
      </c>
      <c r="F2252" s="78" t="str">
        <f t="shared" si="96"/>
        <v>3527801172014</v>
      </c>
      <c r="G2252" s="89">
        <v>0.21255758606375519</v>
      </c>
      <c r="H2252" s="80">
        <f t="shared" si="95"/>
        <v>4379</v>
      </c>
      <c r="I2252" s="94">
        <v>4069</v>
      </c>
      <c r="J2252" s="95">
        <v>310</v>
      </c>
      <c r="K2252" s="83">
        <f>(H2252)/VLOOKUP(D2252,'Dados Base'!$B:$K,6,FALSE)</f>
        <v>28.246145907243758</v>
      </c>
      <c r="L2252" s="88">
        <f t="shared" si="97"/>
        <v>92.920758163964379</v>
      </c>
      <c r="M2252" s="85">
        <v>4</v>
      </c>
      <c r="N2252" s="92">
        <v>0.72399999999999998</v>
      </c>
      <c r="O2252" s="91">
        <v>40</v>
      </c>
      <c r="P2252" s="91" t="s">
        <v>691</v>
      </c>
      <c r="Q2252" s="91" t="s">
        <v>691</v>
      </c>
      <c r="R2252" s="91" t="s">
        <v>691</v>
      </c>
      <c r="S2252" s="91">
        <v>7</v>
      </c>
      <c r="T2252" s="87" t="s">
        <v>691</v>
      </c>
      <c r="U2252" s="91">
        <v>23</v>
      </c>
      <c r="V2252" s="91">
        <v>8</v>
      </c>
      <c r="W2252" s="93">
        <v>0</v>
      </c>
      <c r="X2252" s="146">
        <v>1.0003278124999999E-2</v>
      </c>
      <c r="Y2252" s="21">
        <v>2.82</v>
      </c>
      <c r="Z2252" s="147">
        <v>182</v>
      </c>
      <c r="AA2252" s="147">
        <v>35</v>
      </c>
      <c r="AB2252" s="21">
        <v>0</v>
      </c>
      <c r="AC2252" s="21">
        <v>0</v>
      </c>
      <c r="AD2252" s="153">
        <f>VLOOKUP(D2252,'Dados Base'!$B:$K,9,FALSE)*31536000/VLOOKUP($F2252,F:H,MATCH(H2251,F2251:AF2251,0),FALSE)</f>
        <v>9650.2032427494869</v>
      </c>
      <c r="AE2252" s="153">
        <f>VLOOKUP(D2252,'Dados Base'!$B:$K,10,FALSE)*31536000/VLOOKUP($F2252,F:H,MATCH(H2251,F2251:AF2251,0),FALSE)</f>
        <v>1008.2301895409911</v>
      </c>
      <c r="AF2252" s="148">
        <v>87.72</v>
      </c>
      <c r="AG2252" s="21" t="s">
        <v>692</v>
      </c>
      <c r="AH2252" s="148">
        <v>84.74</v>
      </c>
      <c r="AI2252" s="148">
        <v>28.71</v>
      </c>
      <c r="AJ2252" s="148">
        <v>98.81</v>
      </c>
      <c r="AK2252" s="72">
        <f>(SUMIFS('Banco de Indicadores Mun. (2)'!I:I,'Banco de Indicadores Mun. (2)'!B:B,'Banco de Indicadores - Mun. (1)'!B2252,'Banco de Indicadores Mun. (2)'!A:A,'Banco de Indicadores - Mun. (1)'!A2252) / VLOOKUP(D2252,'Dados Base'!$B:$K,8,FALSE)) * 100</f>
        <v>2.3607794117647058</v>
      </c>
      <c r="AL2252" s="72">
        <f>(SUMIFS('Banco de Indicadores Mun. (2)'!I:I,'Banco de Indicadores Mun. (2)'!B:B,'Banco de Indicadores - Mun. (1)'!B2252,'Banco de Indicadores Mun. (2)'!A:A,'Banco de Indicadores - Mun. (1)'!A2252) / VLOOKUP(D2252,'Dados Base'!$B:$K,9,FALSE)) * 100</f>
        <v>1.1980074626865671</v>
      </c>
      <c r="AM2252" s="72">
        <f>(SUMIFS('Banco de Indicadores Mun. (2)'!J:J,'Banco de Indicadores Mun. (2)'!B:B,'Banco de Indicadores - Mun. (1)'!B2252,'Banco de Indicadores Mun. (2)'!A:A,'Banco de Indicadores - Mun. (1)'!A2252) / VLOOKUP(D2252,'Dados Base'!$B:$K,7,FALSE)) * 100</f>
        <v>0.67374074074074075</v>
      </c>
      <c r="AN2252" s="72">
        <f>(SUMIFS('Banco de Indicadores Mun. (2)'!K:K,'Banco de Indicadores Mun. (2)'!B:B,'Banco de Indicadores - Mun. (1)'!B2252,'Banco de Indicadores Mun. (2)'!A:A,'Banco de Indicadores - Mun. (1)'!A2252) / VLOOKUP(D2252,'Dados Base'!$B:$K,10,FALSE)) * 100</f>
        <v>8.8679285714285712</v>
      </c>
      <c r="AO2252" s="21"/>
      <c r="AP2252" s="21">
        <v>0</v>
      </c>
      <c r="AQ2252" s="5">
        <v>0</v>
      </c>
      <c r="AR2252" s="9">
        <v>10</v>
      </c>
      <c r="AS2252" s="22">
        <v>100</v>
      </c>
      <c r="AT2252" s="22">
        <v>100</v>
      </c>
      <c r="AU2252" s="22">
        <v>83.870967741935488</v>
      </c>
      <c r="AV2252" s="23">
        <v>9.5</v>
      </c>
      <c r="AW2252" s="12">
        <v>0</v>
      </c>
      <c r="AX2252" s="21">
        <v>0</v>
      </c>
      <c r="AY2252" s="116">
        <v>200.06226932303755</v>
      </c>
    </row>
    <row r="2253" spans="1:51" ht="15.75" x14ac:dyDescent="0.25">
      <c r="A2253" s="144">
        <v>2014</v>
      </c>
      <c r="B2253" s="77" t="s">
        <v>318</v>
      </c>
      <c r="C2253" s="78">
        <v>21</v>
      </c>
      <c r="D2253" s="77">
        <v>3527900</v>
      </c>
      <c r="E2253" s="78">
        <v>352790021</v>
      </c>
      <c r="F2253" s="78" t="str">
        <f t="shared" si="96"/>
        <v>3527900212014</v>
      </c>
      <c r="G2253" s="89">
        <v>-0.60112816812373238</v>
      </c>
      <c r="H2253" s="80">
        <f t="shared" si="95"/>
        <v>2671</v>
      </c>
      <c r="I2253" s="94">
        <v>2174</v>
      </c>
      <c r="J2253" s="95">
        <v>497</v>
      </c>
      <c r="K2253" s="83">
        <f>(H2253)/VLOOKUP(D2253,'Dados Base'!$B:$K,6,FALSE)</f>
        <v>5.6275414533426034</v>
      </c>
      <c r="L2253" s="88">
        <f t="shared" si="97"/>
        <v>81.392736802695623</v>
      </c>
      <c r="M2253" s="85">
        <v>4</v>
      </c>
      <c r="N2253" s="92">
        <v>0.72</v>
      </c>
      <c r="O2253" s="91">
        <v>76</v>
      </c>
      <c r="P2253" s="91" t="s">
        <v>691</v>
      </c>
      <c r="Q2253" s="91" t="s">
        <v>691</v>
      </c>
      <c r="R2253" s="91" t="s">
        <v>691</v>
      </c>
      <c r="S2253" s="91">
        <v>3</v>
      </c>
      <c r="T2253" s="87" t="s">
        <v>691</v>
      </c>
      <c r="U2253" s="91">
        <v>12</v>
      </c>
      <c r="V2253" s="91">
        <v>11</v>
      </c>
      <c r="W2253" s="93">
        <v>0</v>
      </c>
      <c r="X2253" s="146">
        <v>5.7224783854166652E-3</v>
      </c>
      <c r="Y2253" s="21">
        <v>1.53</v>
      </c>
      <c r="Z2253" s="147">
        <v>112</v>
      </c>
      <c r="AA2253" s="147">
        <v>6</v>
      </c>
      <c r="AB2253" s="21">
        <v>0</v>
      </c>
      <c r="AC2253" s="21">
        <v>0</v>
      </c>
      <c r="AD2253" s="153">
        <f>VLOOKUP(D2253,'Dados Base'!$B:$K,9,FALSE)*31536000/VLOOKUP($F2253,F:H,MATCH(H2252,F2252:AF2252,0),FALSE)</f>
        <v>46873.051291651071</v>
      </c>
      <c r="AE2253" s="153">
        <f>VLOOKUP(D2253,'Dados Base'!$B:$K,10,FALSE)*31536000/VLOOKUP($F2253,F:H,MATCH(H2252,F2252:AF2252,0),FALSE)</f>
        <v>5076.929988768251</v>
      </c>
      <c r="AF2253" s="148">
        <v>82.27</v>
      </c>
      <c r="AG2253" s="21">
        <v>100</v>
      </c>
      <c r="AH2253" s="148">
        <v>80.7</v>
      </c>
      <c r="AI2253" s="148">
        <v>19.52</v>
      </c>
      <c r="AJ2253" s="148">
        <v>100</v>
      </c>
      <c r="AK2253" s="72">
        <f>(SUMIFS('Banco de Indicadores Mun. (2)'!I:I,'Banco de Indicadores Mun. (2)'!B:B,'Banco de Indicadores - Mun. (1)'!B2253,'Banco de Indicadores Mun. (2)'!A:A,'Banco de Indicadores - Mun. (1)'!A2253) / VLOOKUP(D2253,'Dados Base'!$B:$K,8,FALSE)) * 100</f>
        <v>0</v>
      </c>
      <c r="AL2253" s="72">
        <f>(SUMIFS('Banco de Indicadores Mun. (2)'!I:I,'Banco de Indicadores Mun. (2)'!B:B,'Banco de Indicadores - Mun. (1)'!B2253,'Banco de Indicadores Mun. (2)'!A:A,'Banco de Indicadores - Mun. (1)'!A2253) / VLOOKUP(D2253,'Dados Base'!$B:$K,9,FALSE)) * 100</f>
        <v>0</v>
      </c>
      <c r="AM2253" s="72">
        <f>(SUMIFS('Banco de Indicadores Mun. (2)'!J:J,'Banco de Indicadores Mun. (2)'!B:B,'Banco de Indicadores - Mun. (1)'!B2253,'Banco de Indicadores Mun. (2)'!A:A,'Banco de Indicadores - Mun. (1)'!A2253) / VLOOKUP(D2253,'Dados Base'!$B:$K,7,FALSE)) * 100</f>
        <v>0</v>
      </c>
      <c r="AN2253" s="72">
        <f>(SUMIFS('Banco de Indicadores Mun. (2)'!K:K,'Banco de Indicadores Mun. (2)'!B:B,'Banco de Indicadores - Mun. (1)'!B2253,'Banco de Indicadores Mun. (2)'!A:A,'Banco de Indicadores - Mun. (1)'!A2253) / VLOOKUP(D2253,'Dados Base'!$B:$K,10,FALSE)) * 100</f>
        <v>0</v>
      </c>
      <c r="AO2253" s="21"/>
      <c r="AP2253" s="21">
        <v>0</v>
      </c>
      <c r="AQ2253" s="5">
        <v>0</v>
      </c>
      <c r="AR2253" s="9">
        <v>7.5</v>
      </c>
      <c r="AS2253" s="22">
        <v>100</v>
      </c>
      <c r="AT2253" s="22">
        <v>100</v>
      </c>
      <c r="AU2253" s="22">
        <v>94.915254237288138</v>
      </c>
      <c r="AV2253" s="23">
        <v>9.8000000000000007</v>
      </c>
      <c r="AW2253" s="12">
        <v>0</v>
      </c>
      <c r="AX2253" s="21">
        <v>0</v>
      </c>
      <c r="AY2253" s="116">
        <v>173.65228301793667</v>
      </c>
    </row>
    <row r="2254" spans="1:51" ht="15.75" x14ac:dyDescent="0.25">
      <c r="A2254" s="144">
        <v>2014</v>
      </c>
      <c r="B2254" s="77" t="s">
        <v>319</v>
      </c>
      <c r="C2254" s="78">
        <v>13</v>
      </c>
      <c r="D2254" s="77">
        <v>3528007</v>
      </c>
      <c r="E2254" s="78">
        <v>352800713</v>
      </c>
      <c r="F2254" s="78" t="str">
        <f t="shared" si="96"/>
        <v>3528007132014</v>
      </c>
      <c r="G2254" s="89">
        <v>0.32127982816239076</v>
      </c>
      <c r="H2254" s="80">
        <f t="shared" si="95"/>
        <v>16536</v>
      </c>
      <c r="I2254" s="94">
        <v>16109</v>
      </c>
      <c r="J2254" s="95">
        <v>427</v>
      </c>
      <c r="K2254" s="83">
        <f>(H2254)/VLOOKUP(D2254,'Dados Base'!$B:$K,6,FALSE)</f>
        <v>73.10991245910337</v>
      </c>
      <c r="L2254" s="88">
        <f t="shared" si="97"/>
        <v>97.417755200774067</v>
      </c>
      <c r="M2254" s="85">
        <v>3</v>
      </c>
      <c r="N2254" s="92">
        <v>0.77</v>
      </c>
      <c r="O2254" s="91">
        <v>39</v>
      </c>
      <c r="P2254" s="91" t="s">
        <v>691</v>
      </c>
      <c r="Q2254" s="91" t="s">
        <v>691</v>
      </c>
      <c r="R2254" s="91" t="s">
        <v>691</v>
      </c>
      <c r="S2254" s="91">
        <v>35</v>
      </c>
      <c r="T2254" s="87" t="s">
        <v>691</v>
      </c>
      <c r="U2254" s="91">
        <v>107</v>
      </c>
      <c r="V2254" s="91">
        <v>100</v>
      </c>
      <c r="W2254" s="93">
        <v>10.37</v>
      </c>
      <c r="X2254" s="146">
        <v>4.8825219444444443E-2</v>
      </c>
      <c r="Y2254" s="21">
        <v>11.52</v>
      </c>
      <c r="Z2254" s="147">
        <v>818</v>
      </c>
      <c r="AA2254" s="147">
        <v>71</v>
      </c>
      <c r="AB2254" s="21">
        <v>0</v>
      </c>
      <c r="AC2254" s="21">
        <v>0</v>
      </c>
      <c r="AD2254" s="153">
        <f>VLOOKUP(D2254,'Dados Base'!$B:$K,9,FALSE)*31536000/VLOOKUP($F2254,F:H,MATCH(H2253,F2253:AF2253,0),FALSE)</f>
        <v>3490.0145137880986</v>
      </c>
      <c r="AE2254" s="153">
        <f>VLOOKUP(D2254,'Dados Base'!$B:$K,10,FALSE)*31536000/VLOOKUP($F2254,F:H,MATCH(H2253,F2253:AF2253,0),FALSE)</f>
        <v>343.28011611030468</v>
      </c>
      <c r="AF2254" s="148">
        <v>97</v>
      </c>
      <c r="AG2254" s="21">
        <v>97.03</v>
      </c>
      <c r="AH2254" s="148">
        <v>97</v>
      </c>
      <c r="AI2254" s="148">
        <v>33.19</v>
      </c>
      <c r="AJ2254" s="148">
        <v>99.97</v>
      </c>
      <c r="AK2254" s="72">
        <f>(SUMIFS('Banco de Indicadores Mun. (2)'!I:I,'Banco de Indicadores Mun. (2)'!B:B,'Banco de Indicadores - Mun. (1)'!B2254,'Banco de Indicadores Mun. (2)'!A:A,'Banco de Indicadores - Mun. (1)'!A2254) / VLOOKUP(D2254,'Dados Base'!$B:$K,8,FALSE)) * 100</f>
        <v>72.345946808510647</v>
      </c>
      <c r="AL2254" s="72">
        <f>(SUMIFS('Banco de Indicadores Mun. (2)'!I:I,'Banco de Indicadores Mun. (2)'!B:B,'Banco de Indicadores - Mun. (1)'!B2254,'Banco de Indicadores Mun. (2)'!A:A,'Banco de Indicadores - Mun. (1)'!A2254) / VLOOKUP(D2254,'Dados Base'!$B:$K,9,FALSE)) * 100</f>
        <v>37.161306010928961</v>
      </c>
      <c r="AM2254" s="72">
        <f>(SUMIFS('Banco de Indicadores Mun. (2)'!J:J,'Banco de Indicadores Mun. (2)'!B:B,'Banco de Indicadores - Mun. (1)'!B2254,'Banco de Indicadores Mun. (2)'!A:A,'Banco de Indicadores - Mun. (1)'!A2254) / VLOOKUP(D2254,'Dados Base'!$B:$K,7,FALSE)) * 100</f>
        <v>70.030973684210522</v>
      </c>
      <c r="AN2254" s="72">
        <f>(SUMIFS('Banco de Indicadores Mun. (2)'!K:K,'Banco de Indicadores Mun. (2)'!B:B,'Banco de Indicadores - Mun. (1)'!B2254,'Banco de Indicadores Mun. (2)'!A:A,'Banco de Indicadores - Mun. (1)'!A2254) / VLOOKUP(D2254,'Dados Base'!$B:$K,10,FALSE)) * 100</f>
        <v>82.120277777777815</v>
      </c>
      <c r="AO2254" s="21"/>
      <c r="AP2254" s="21">
        <v>0</v>
      </c>
      <c r="AQ2254" s="5">
        <v>0</v>
      </c>
      <c r="AR2254" s="9">
        <v>9.5</v>
      </c>
      <c r="AS2254" s="22">
        <v>100</v>
      </c>
      <c r="AT2254" s="22">
        <v>100</v>
      </c>
      <c r="AU2254" s="22">
        <v>92.013498312710908</v>
      </c>
      <c r="AV2254" s="23">
        <v>9.8000000000000007</v>
      </c>
      <c r="AW2254" s="12">
        <v>0</v>
      </c>
      <c r="AX2254" s="21">
        <v>0</v>
      </c>
      <c r="AY2254" s="116">
        <v>100.70867767629832</v>
      </c>
    </row>
    <row r="2255" spans="1:51" ht="15.75" x14ac:dyDescent="0.25">
      <c r="A2255" s="144">
        <v>2014</v>
      </c>
      <c r="B2255" s="77" t="s">
        <v>320</v>
      </c>
      <c r="C2255" s="78">
        <v>19</v>
      </c>
      <c r="D2255" s="77">
        <v>3528106</v>
      </c>
      <c r="E2255" s="78">
        <v>352810619</v>
      </c>
      <c r="F2255" s="78" t="str">
        <f t="shared" si="96"/>
        <v>3528106192014</v>
      </c>
      <c r="G2255" s="89">
        <v>0.33116665975039261</v>
      </c>
      <c r="H2255" s="80">
        <f t="shared" si="95"/>
        <v>7718</v>
      </c>
      <c r="I2255" s="94">
        <v>6904</v>
      </c>
      <c r="J2255" s="95">
        <v>814</v>
      </c>
      <c r="K2255" s="83">
        <f>(H2255)/VLOOKUP(D2255,'Dados Base'!$B:$K,6,FALSE)</f>
        <v>31.039613915141764</v>
      </c>
      <c r="L2255" s="88">
        <f t="shared" si="97"/>
        <v>89.453226224410471</v>
      </c>
      <c r="M2255" s="85">
        <v>3</v>
      </c>
      <c r="N2255" s="92">
        <v>0.74299999999999999</v>
      </c>
      <c r="O2255" s="91">
        <v>50</v>
      </c>
      <c r="P2255" s="91" t="s">
        <v>691</v>
      </c>
      <c r="Q2255" s="91" t="s">
        <v>691</v>
      </c>
      <c r="R2255" s="91" t="s">
        <v>691</v>
      </c>
      <c r="S2255" s="91">
        <v>23</v>
      </c>
      <c r="T2255" s="87" t="s">
        <v>691</v>
      </c>
      <c r="U2255" s="91">
        <v>79</v>
      </c>
      <c r="V2255" s="91">
        <v>43</v>
      </c>
      <c r="W2255" s="93">
        <v>0</v>
      </c>
      <c r="X2255" s="146">
        <v>1.7459965104166669E-2</v>
      </c>
      <c r="Y2255" s="21">
        <v>4.95</v>
      </c>
      <c r="Z2255" s="147">
        <v>180</v>
      </c>
      <c r="AA2255" s="147">
        <v>202</v>
      </c>
      <c r="AB2255" s="21">
        <v>1</v>
      </c>
      <c r="AC2255" s="21">
        <v>0</v>
      </c>
      <c r="AD2255" s="153">
        <f>VLOOKUP(D2255,'Dados Base'!$B:$K,9,FALSE)*31536000/VLOOKUP($F2255,F:H,MATCH(H2254,F2254:AF2254,0),FALSE)</f>
        <v>7354.8587717025139</v>
      </c>
      <c r="AE2255" s="153">
        <f>VLOOKUP(D2255,'Dados Base'!$B:$K,10,FALSE)*31536000/VLOOKUP($F2255,F:H,MATCH(H2254,F2254:AF2254,0),FALSE)</f>
        <v>572.04457113241756</v>
      </c>
      <c r="AF2255" s="148">
        <v>86.87</v>
      </c>
      <c r="AG2255" s="21">
        <v>88.38</v>
      </c>
      <c r="AH2255" s="148">
        <v>85.12</v>
      </c>
      <c r="AI2255" s="148">
        <v>0</v>
      </c>
      <c r="AJ2255" s="148">
        <v>98.29</v>
      </c>
      <c r="AK2255" s="72">
        <f>(SUMIFS('Banco de Indicadores Mun. (2)'!I:I,'Banco de Indicadores Mun. (2)'!B:B,'Banco de Indicadores - Mun. (1)'!B2255,'Banco de Indicadores Mun. (2)'!A:A,'Banco de Indicadores - Mun. (1)'!A2255) / VLOOKUP(D2255,'Dados Base'!$B:$K,8,FALSE)) * 100</f>
        <v>1.0887368421052632</v>
      </c>
      <c r="AL2255" s="72">
        <f>(SUMIFS('Banco de Indicadores Mun. (2)'!I:I,'Banco de Indicadores Mun. (2)'!B:B,'Banco de Indicadores - Mun. (1)'!B2255,'Banco de Indicadores Mun. (2)'!A:A,'Banco de Indicadores - Mun. (1)'!A2255) / VLOOKUP(D2255,'Dados Base'!$B:$K,9,FALSE)) * 100</f>
        <v>0.34476666666666661</v>
      </c>
      <c r="AM2255" s="72">
        <f>(SUMIFS('Banco de Indicadores Mun. (2)'!J:J,'Banco de Indicadores Mun. (2)'!B:B,'Banco de Indicadores - Mun. (1)'!B2255,'Banco de Indicadores Mun. (2)'!A:A,'Banco de Indicadores - Mun. (1)'!A2255) / VLOOKUP(D2255,'Dados Base'!$B:$K,7,FALSE)) * 100</f>
        <v>0.89039534883720917</v>
      </c>
      <c r="AN2255" s="72">
        <f>(SUMIFS('Banco de Indicadores Mun. (2)'!K:K,'Banco de Indicadores Mun. (2)'!B:B,'Banco de Indicadores - Mun. (1)'!B2255,'Banco de Indicadores Mun. (2)'!A:A,'Banco de Indicadores - Mun. (1)'!A2255) / VLOOKUP(D2255,'Dados Base'!$B:$K,10,FALSE)) * 100</f>
        <v>1.6979285714285715</v>
      </c>
      <c r="AO2255" s="21"/>
      <c r="AP2255" s="21">
        <v>0</v>
      </c>
      <c r="AQ2255" s="5">
        <v>0</v>
      </c>
      <c r="AR2255" s="9">
        <v>10</v>
      </c>
      <c r="AS2255" s="22">
        <v>98</v>
      </c>
      <c r="AT2255" s="22">
        <v>98</v>
      </c>
      <c r="AU2255" s="22">
        <v>47.120418848167539</v>
      </c>
      <c r="AV2255" s="23">
        <v>6.03</v>
      </c>
      <c r="AW2255" s="12">
        <v>0</v>
      </c>
      <c r="AX2255" s="21">
        <v>0</v>
      </c>
      <c r="AY2255" s="116">
        <v>3.6816123064020294</v>
      </c>
    </row>
    <row r="2256" spans="1:51" ht="15.75" x14ac:dyDescent="0.25">
      <c r="A2256" s="144">
        <v>2014</v>
      </c>
      <c r="B2256" s="77" t="s">
        <v>321</v>
      </c>
      <c r="C2256" s="78">
        <v>15</v>
      </c>
      <c r="D2256" s="77">
        <v>3528205</v>
      </c>
      <c r="E2256" s="78">
        <v>352820515</v>
      </c>
      <c r="F2256" s="78" t="str">
        <f t="shared" si="96"/>
        <v>3528205152014</v>
      </c>
      <c r="G2256" s="89">
        <v>-0.31973222719497985</v>
      </c>
      <c r="H2256" s="80">
        <f t="shared" si="95"/>
        <v>3626</v>
      </c>
      <c r="I2256" s="94">
        <v>2806</v>
      </c>
      <c r="J2256" s="95">
        <v>820</v>
      </c>
      <c r="K2256" s="83">
        <f>(H2256)/VLOOKUP(D2256,'Dados Base'!$B:$K,6,FALSE)</f>
        <v>11.017927681555758</v>
      </c>
      <c r="L2256" s="88">
        <f t="shared" si="97"/>
        <v>77.385548814120241</v>
      </c>
      <c r="M2256" s="85">
        <v>3</v>
      </c>
      <c r="N2256" s="92">
        <v>0.74</v>
      </c>
      <c r="O2256" s="91">
        <v>64</v>
      </c>
      <c r="P2256" s="91" t="s">
        <v>691</v>
      </c>
      <c r="Q2256" s="91" t="s">
        <v>691</v>
      </c>
      <c r="R2256" s="91" t="s">
        <v>691</v>
      </c>
      <c r="S2256" s="91">
        <v>5</v>
      </c>
      <c r="T2256" s="87" t="s">
        <v>691</v>
      </c>
      <c r="U2256" s="91">
        <v>21</v>
      </c>
      <c r="V2256" s="91">
        <v>11</v>
      </c>
      <c r="W2256" s="93">
        <v>4.83</v>
      </c>
      <c r="X2256" s="146">
        <v>7.2274489583333346E-3</v>
      </c>
      <c r="Y2256" s="21">
        <v>1.99</v>
      </c>
      <c r="Z2256" s="147">
        <v>136</v>
      </c>
      <c r="AA2256" s="147">
        <v>18</v>
      </c>
      <c r="AB2256" s="21">
        <v>1</v>
      </c>
      <c r="AC2256" s="21">
        <v>0</v>
      </c>
      <c r="AD2256" s="153">
        <f>VLOOKUP(D2256,'Dados Base'!$B:$K,9,FALSE)*31536000/VLOOKUP($F2256,F:H,MATCH(H2255,F2255:AF2255,0),FALSE)</f>
        <v>21916.911196911198</v>
      </c>
      <c r="AE2256" s="153">
        <f>VLOOKUP(D2256,'Dados Base'!$B:$K,10,FALSE)*31536000/VLOOKUP($F2256,F:H,MATCH(H2255,F2255:AF2255,0),FALSE)</f>
        <v>2261.2686155543297</v>
      </c>
      <c r="AF2256" s="148">
        <v>76.540000000000006</v>
      </c>
      <c r="AG2256" s="21">
        <v>75.790000000000006</v>
      </c>
      <c r="AH2256" s="148">
        <v>76.22</v>
      </c>
      <c r="AI2256" s="148">
        <v>6.47</v>
      </c>
      <c r="AJ2256" s="148">
        <v>100</v>
      </c>
      <c r="AK2256" s="72">
        <f>(SUMIFS('Banco de Indicadores Mun. (2)'!I:I,'Banco de Indicadores Mun. (2)'!B:B,'Banco de Indicadores - Mun. (1)'!B2256,'Banco de Indicadores Mun. (2)'!A:A,'Banco de Indicadores - Mun. (1)'!A2256) / VLOOKUP(D2256,'Dados Base'!$B:$K,8,FALSE)) * 100</f>
        <v>6.2481375000000003</v>
      </c>
      <c r="AL2256" s="72">
        <f>(SUMIFS('Banco de Indicadores Mun. (2)'!I:I,'Banco de Indicadores Mun. (2)'!B:B,'Banco de Indicadores - Mun. (1)'!B2256,'Banco de Indicadores Mun. (2)'!A:A,'Banco de Indicadores - Mun. (1)'!A2256) / VLOOKUP(D2256,'Dados Base'!$B:$K,9,FALSE)) * 100</f>
        <v>1.9835357142857144</v>
      </c>
      <c r="AM2256" s="72">
        <f>(SUMIFS('Banco de Indicadores Mun. (2)'!J:J,'Banco de Indicadores Mun. (2)'!B:B,'Banco de Indicadores - Mun. (1)'!B2256,'Banco de Indicadores Mun. (2)'!A:A,'Banco de Indicadores - Mun. (1)'!A2256) / VLOOKUP(D2256,'Dados Base'!$B:$K,7,FALSE)) * 100</f>
        <v>8.4013148148148158</v>
      </c>
      <c r="AN2256" s="72">
        <f>(SUMIFS('Banco de Indicadores Mun. (2)'!K:K,'Banco de Indicadores Mun. (2)'!B:B,'Banco de Indicadores - Mun. (1)'!B2256,'Banco de Indicadores Mun. (2)'!A:A,'Banco de Indicadores - Mun. (1)'!A2256) / VLOOKUP(D2256,'Dados Base'!$B:$K,10,FALSE)) * 100</f>
        <v>1.776153846153846</v>
      </c>
      <c r="AO2256" s="21"/>
      <c r="AP2256" s="21">
        <v>0</v>
      </c>
      <c r="AQ2256" s="5">
        <v>0</v>
      </c>
      <c r="AR2256" s="9">
        <v>9</v>
      </c>
      <c r="AS2256" s="22">
        <v>98</v>
      </c>
      <c r="AT2256" s="22">
        <v>97.999999999999986</v>
      </c>
      <c r="AU2256" s="22">
        <v>88.311688311688314</v>
      </c>
      <c r="AV2256" s="23">
        <v>9.9700000000000006</v>
      </c>
      <c r="AW2256" s="12">
        <v>0</v>
      </c>
      <c r="AX2256" s="21">
        <v>0</v>
      </c>
      <c r="AY2256" s="116">
        <v>62.310017366286587</v>
      </c>
    </row>
    <row r="2257" spans="1:51" ht="15.75" x14ac:dyDescent="0.25">
      <c r="A2257" s="144">
        <v>2014</v>
      </c>
      <c r="B2257" s="77" t="s">
        <v>322</v>
      </c>
      <c r="C2257" s="78">
        <v>19</v>
      </c>
      <c r="D2257" s="77">
        <v>3528304</v>
      </c>
      <c r="E2257" s="78">
        <v>352830419</v>
      </c>
      <c r="F2257" s="78" t="str">
        <f t="shared" si="96"/>
        <v>3528304192014</v>
      </c>
      <c r="G2257" s="89">
        <v>-0.54120340208702045</v>
      </c>
      <c r="H2257" s="80">
        <f t="shared" si="95"/>
        <v>3156</v>
      </c>
      <c r="I2257" s="94">
        <v>2653</v>
      </c>
      <c r="J2257" s="95">
        <v>503</v>
      </c>
      <c r="K2257" s="83">
        <f>(H2257)/VLOOKUP(D2257,'Dados Base'!$B:$K,6,FALSE)</f>
        <v>10.112791591899514</v>
      </c>
      <c r="L2257" s="88">
        <f t="shared" si="97"/>
        <v>84.062103929024076</v>
      </c>
      <c r="M2257" s="85">
        <v>4</v>
      </c>
      <c r="N2257" s="92">
        <v>0.753</v>
      </c>
      <c r="O2257" s="91">
        <v>41</v>
      </c>
      <c r="P2257" s="91" t="s">
        <v>691</v>
      </c>
      <c r="Q2257" s="91" t="s">
        <v>691</v>
      </c>
      <c r="R2257" s="91" t="s">
        <v>691</v>
      </c>
      <c r="S2257" s="91">
        <v>10</v>
      </c>
      <c r="T2257" s="87" t="s">
        <v>691</v>
      </c>
      <c r="U2257" s="91">
        <v>24</v>
      </c>
      <c r="V2257" s="91">
        <v>19</v>
      </c>
      <c r="W2257" s="93">
        <v>0</v>
      </c>
      <c r="X2257" s="146">
        <v>6.8421093749999997E-3</v>
      </c>
      <c r="Y2257" s="21">
        <v>1.88</v>
      </c>
      <c r="Z2257" s="147">
        <v>104</v>
      </c>
      <c r="AA2257" s="147">
        <v>41</v>
      </c>
      <c r="AB2257" s="21">
        <v>1</v>
      </c>
      <c r="AC2257" s="21">
        <v>0</v>
      </c>
      <c r="AD2257" s="153">
        <f>VLOOKUP(D2257,'Dados Base'!$B:$K,9,FALSE)*31536000/VLOOKUP($F2257,F:H,MATCH(H2256,F2256:AF2256,0),FALSE)</f>
        <v>23282.281368821292</v>
      </c>
      <c r="AE2257" s="153">
        <f>VLOOKUP(D2257,'Dados Base'!$B:$K,10,FALSE)*31536000/VLOOKUP($F2257,F:H,MATCH(H2256,F2256:AF2256,0),FALSE)</f>
        <v>1898.5551330798473</v>
      </c>
      <c r="AF2257" s="148">
        <v>83.25</v>
      </c>
      <c r="AG2257" s="21">
        <v>80.5</v>
      </c>
      <c r="AH2257" s="148">
        <v>83.07</v>
      </c>
      <c r="AI2257" s="148">
        <v>15.27</v>
      </c>
      <c r="AJ2257" s="148">
        <v>100</v>
      </c>
      <c r="AK2257" s="72">
        <f>(SUMIFS('Banco de Indicadores Mun. (2)'!I:I,'Banco de Indicadores Mun. (2)'!B:B,'Banco de Indicadores - Mun. (1)'!B2257,'Banco de Indicadores Mun. (2)'!A:A,'Banco de Indicadores - Mun. (1)'!A2257) / VLOOKUP(D2257,'Dados Base'!$B:$K,8,FALSE)) * 100</f>
        <v>10.164608108108107</v>
      </c>
      <c r="AL2257" s="72">
        <f>(SUMIFS('Banco de Indicadores Mun. (2)'!I:I,'Banco de Indicadores Mun. (2)'!B:B,'Banco de Indicadores - Mun. (1)'!B2257,'Banco de Indicadores Mun. (2)'!A:A,'Banco de Indicadores - Mun. (1)'!A2257) / VLOOKUP(D2257,'Dados Base'!$B:$K,9,FALSE)) * 100</f>
        <v>3.2282446351931329</v>
      </c>
      <c r="AM2257" s="72">
        <f>(SUMIFS('Banco de Indicadores Mun. (2)'!J:J,'Banco de Indicadores Mun. (2)'!B:B,'Banco de Indicadores - Mun. (1)'!B2257,'Banco de Indicadores Mun. (2)'!A:A,'Banco de Indicadores - Mun. (1)'!A2257) / VLOOKUP(D2257,'Dados Base'!$B:$K,7,FALSE)) * 100</f>
        <v>12.286199999999999</v>
      </c>
      <c r="AN2257" s="72">
        <f>(SUMIFS('Banco de Indicadores Mun. (2)'!K:K,'Banco de Indicadores Mun. (2)'!B:B,'Banco de Indicadores - Mun. (1)'!B2257,'Banco de Indicadores Mun. (2)'!A:A,'Banco de Indicadores - Mun. (1)'!A2257) / VLOOKUP(D2257,'Dados Base'!$B:$K,10,FALSE)) * 100</f>
        <v>4.0231578947368432</v>
      </c>
      <c r="AO2257" s="21"/>
      <c r="AP2257" s="21">
        <v>0</v>
      </c>
      <c r="AQ2257" s="5">
        <v>0</v>
      </c>
      <c r="AR2257" s="9">
        <v>10</v>
      </c>
      <c r="AS2257" s="22">
        <v>96</v>
      </c>
      <c r="AT2257" s="22">
        <v>96</v>
      </c>
      <c r="AU2257" s="22">
        <v>71.724137931034477</v>
      </c>
      <c r="AV2257" s="23">
        <v>7.82</v>
      </c>
      <c r="AW2257" s="12">
        <v>0</v>
      </c>
      <c r="AX2257" s="21">
        <v>0</v>
      </c>
      <c r="AY2257" s="116">
        <v>48.701233964326974</v>
      </c>
    </row>
    <row r="2258" spans="1:51" ht="15.75" x14ac:dyDescent="0.25">
      <c r="A2258" s="144">
        <v>2014</v>
      </c>
      <c r="B2258" s="77" t="s">
        <v>323</v>
      </c>
      <c r="C2258" s="78">
        <v>10</v>
      </c>
      <c r="D2258" s="77">
        <v>3528403</v>
      </c>
      <c r="E2258" s="78">
        <v>352840310</v>
      </c>
      <c r="F2258" s="78" t="str">
        <f t="shared" si="96"/>
        <v>3528403102014</v>
      </c>
      <c r="G2258" s="89">
        <v>0.7684429021855399</v>
      </c>
      <c r="H2258" s="80">
        <f t="shared" si="95"/>
        <v>44522</v>
      </c>
      <c r="I2258" s="94">
        <v>35733</v>
      </c>
      <c r="J2258" s="95">
        <v>8789</v>
      </c>
      <c r="K2258" s="83">
        <f>(H2258)/VLOOKUP(D2258,'Dados Base'!$B:$K,6,FALSE)</f>
        <v>212.25209763539283</v>
      </c>
      <c r="L2258" s="88">
        <f t="shared" si="97"/>
        <v>80.259197700013473</v>
      </c>
      <c r="M2258" s="85">
        <v>1</v>
      </c>
      <c r="N2258" s="92">
        <v>0.74299999999999999</v>
      </c>
      <c r="O2258" s="91">
        <v>43</v>
      </c>
      <c r="P2258" s="91" t="s">
        <v>691</v>
      </c>
      <c r="Q2258" s="91" t="s">
        <v>691</v>
      </c>
      <c r="R2258" s="91" t="s">
        <v>691</v>
      </c>
      <c r="S2258" s="91">
        <v>86</v>
      </c>
      <c r="T2258" s="87" t="s">
        <v>691</v>
      </c>
      <c r="U2258" s="91">
        <v>325</v>
      </c>
      <c r="V2258" s="91">
        <v>228</v>
      </c>
      <c r="W2258" s="93">
        <v>3.24</v>
      </c>
      <c r="X2258" s="146">
        <v>0.13419600691203704</v>
      </c>
      <c r="Y2258" s="21">
        <v>29.36</v>
      </c>
      <c r="Z2258" s="147">
        <v>0</v>
      </c>
      <c r="AA2258" s="147">
        <v>1982</v>
      </c>
      <c r="AB2258" s="21">
        <v>7</v>
      </c>
      <c r="AC2258" s="21">
        <v>0</v>
      </c>
      <c r="AD2258" s="153">
        <f>VLOOKUP(D2258,'Dados Base'!$B:$K,9,FALSE)*31536000/VLOOKUP($F2258,F:H,MATCH(H2257,F2257:AF2257,0),FALSE)</f>
        <v>1317.4825928754324</v>
      </c>
      <c r="AE2258" s="153">
        <f>VLOOKUP(D2258,'Dados Base'!$B:$K,10,FALSE)*31536000/VLOOKUP($F2258,F:H,MATCH(H2257,F2257:AF2257,0),FALSE)</f>
        <v>205.41395265262122</v>
      </c>
      <c r="AF2258" s="148">
        <v>99.02</v>
      </c>
      <c r="AG2258" s="21">
        <v>94.25</v>
      </c>
      <c r="AH2258" s="148">
        <v>76.819999999999993</v>
      </c>
      <c r="AI2258" s="148">
        <v>45.94</v>
      </c>
      <c r="AJ2258" s="148">
        <v>97.25</v>
      </c>
      <c r="AK2258" s="72">
        <f>(SUMIFS('Banco de Indicadores Mun. (2)'!I:I,'Banco de Indicadores Mun. (2)'!B:B,'Banco de Indicadores - Mun. (1)'!B2258,'Banco de Indicadores Mun. (2)'!A:A,'Banco de Indicadores - Mun. (1)'!A2258) / VLOOKUP(D2258,'Dados Base'!$B:$K,8,FALSE)) * 100</f>
        <v>40.88967164179104</v>
      </c>
      <c r="AL2258" s="72">
        <f>(SUMIFS('Banco de Indicadores Mun. (2)'!I:I,'Banco de Indicadores Mun. (2)'!B:B,'Banco de Indicadores - Mun. (1)'!B2258,'Banco de Indicadores Mun. (2)'!A:A,'Banco de Indicadores - Mun. (1)'!A2258) / VLOOKUP(D2258,'Dados Base'!$B:$K,9,FALSE)) * 100</f>
        <v>14.729075268817205</v>
      </c>
      <c r="AM2258" s="72">
        <f>(SUMIFS('Banco de Indicadores Mun. (2)'!J:J,'Banco de Indicadores Mun. (2)'!B:B,'Banco de Indicadores - Mun. (1)'!B2258,'Banco de Indicadores Mun. (2)'!A:A,'Banco de Indicadores - Mun. (1)'!A2258) / VLOOKUP(D2258,'Dados Base'!$B:$K,7,FALSE)) * 100</f>
        <v>44.77986842105264</v>
      </c>
      <c r="AN2258" s="72">
        <f>(SUMIFS('Banco de Indicadores Mun. (2)'!K:K,'Banco de Indicadores Mun. (2)'!B:B,'Banco de Indicadores - Mun. (1)'!B2258,'Banco de Indicadores Mun. (2)'!A:A,'Banco de Indicadores - Mun. (1)'!A2258) / VLOOKUP(D2258,'Dados Base'!$B:$K,10,FALSE)) * 100</f>
        <v>35.792172413793097</v>
      </c>
      <c r="AO2258" s="21"/>
      <c r="AP2258" s="21">
        <v>0</v>
      </c>
      <c r="AQ2258" s="5">
        <v>0</v>
      </c>
      <c r="AR2258" s="9">
        <v>9.1</v>
      </c>
      <c r="AS2258" s="22">
        <v>72</v>
      </c>
      <c r="AT2258" s="22">
        <v>0</v>
      </c>
      <c r="AU2258" s="22">
        <v>0</v>
      </c>
      <c r="AV2258" s="23">
        <v>1.08</v>
      </c>
      <c r="AW2258" s="12">
        <v>0</v>
      </c>
      <c r="AX2258" s="21">
        <v>0</v>
      </c>
      <c r="AY2258" s="116">
        <v>162.20690580383808</v>
      </c>
    </row>
    <row r="2259" spans="1:51" ht="15.75" x14ac:dyDescent="0.25">
      <c r="A2259" s="144">
        <v>2014</v>
      </c>
      <c r="B2259" s="77" t="s">
        <v>324</v>
      </c>
      <c r="C2259" s="78">
        <v>6</v>
      </c>
      <c r="D2259" s="77">
        <v>3528502</v>
      </c>
      <c r="E2259" s="78">
        <v>35285026</v>
      </c>
      <c r="F2259" s="78" t="str">
        <f t="shared" si="96"/>
        <v>352850262014</v>
      </c>
      <c r="G2259" s="89">
        <v>2.5802213830128373</v>
      </c>
      <c r="H2259" s="80">
        <f t="shared" si="95"/>
        <v>88150</v>
      </c>
      <c r="I2259" s="94">
        <v>78966</v>
      </c>
      <c r="J2259" s="95">
        <v>9184</v>
      </c>
      <c r="K2259" s="83">
        <f>(H2259)/VLOOKUP(D2259,'Dados Base'!$B:$K,6,FALSE)</f>
        <v>274.20057235286799</v>
      </c>
      <c r="L2259" s="88">
        <f t="shared" si="97"/>
        <v>89.581395348837205</v>
      </c>
      <c r="M2259" s="85">
        <v>5</v>
      </c>
      <c r="N2259" s="92">
        <v>0.78800000000000003</v>
      </c>
      <c r="O2259" s="91">
        <v>16</v>
      </c>
      <c r="P2259" s="91" t="s">
        <v>691</v>
      </c>
      <c r="Q2259" s="91" t="s">
        <v>691</v>
      </c>
      <c r="R2259" s="91" t="s">
        <v>691</v>
      </c>
      <c r="S2259" s="91">
        <v>209</v>
      </c>
      <c r="T2259" s="87" t="s">
        <v>691</v>
      </c>
      <c r="U2259" s="91">
        <v>537</v>
      </c>
      <c r="V2259" s="91">
        <v>556</v>
      </c>
      <c r="W2259" s="93">
        <v>0</v>
      </c>
      <c r="X2259" s="146">
        <v>0.20942919820601849</v>
      </c>
      <c r="Y2259" s="21">
        <v>63.36</v>
      </c>
      <c r="Z2259" s="147">
        <v>1021</v>
      </c>
      <c r="AA2259" s="147">
        <v>3252</v>
      </c>
      <c r="AB2259" s="21">
        <v>5</v>
      </c>
      <c r="AC2259" s="21">
        <v>0</v>
      </c>
      <c r="AD2259" s="153">
        <f>VLOOKUP(D2259,'Dados Base'!$B:$K,9,FALSE)*31536000/VLOOKUP($F2259,F:H,MATCH(H2258,F2258:AF2258,0),FALSE)</f>
        <v>1656.4002268859897</v>
      </c>
      <c r="AE2259" s="153">
        <f>VLOOKUP(D2259,'Dados Base'!$B:$K,10,FALSE)*31536000/VLOOKUP($F2259,F:H,MATCH(H2258,F2258:AF2258,0),FALSE)</f>
        <v>225.38491208167892</v>
      </c>
      <c r="AF2259" s="148">
        <v>78.05</v>
      </c>
      <c r="AG2259" s="21" t="s">
        <v>692</v>
      </c>
      <c r="AH2259" s="148">
        <v>42.89</v>
      </c>
      <c r="AI2259" s="148">
        <v>44.1</v>
      </c>
      <c r="AJ2259" s="148">
        <v>89.31</v>
      </c>
      <c r="AK2259" s="72">
        <f>(SUMIFS('Banco de Indicadores Mun. (2)'!I:I,'Banco de Indicadores Mun. (2)'!B:B,'Banco de Indicadores - Mun. (1)'!B2259,'Banco de Indicadores Mun. (2)'!A:A,'Banco de Indicadores - Mun. (1)'!A2259) / VLOOKUP(D2259,'Dados Base'!$B:$K,8,FALSE)) * 100</f>
        <v>128.58338953488376</v>
      </c>
      <c r="AL2259" s="72">
        <f>(SUMIFS('Banco de Indicadores Mun. (2)'!I:I,'Banco de Indicadores Mun. (2)'!B:B,'Banco de Indicadores - Mun. (1)'!B2259,'Banco de Indicadores Mun. (2)'!A:A,'Banco de Indicadores - Mun. (1)'!A2259) / VLOOKUP(D2259,'Dados Base'!$B:$K,9,FALSE)) * 100</f>
        <v>47.76747948164148</v>
      </c>
      <c r="AM2259" s="72">
        <f>(SUMIFS('Banco de Indicadores Mun. (2)'!J:J,'Banco de Indicadores Mun. (2)'!B:B,'Banco de Indicadores - Mun. (1)'!B2259,'Banco de Indicadores Mun. (2)'!A:A,'Banco de Indicadores - Mun. (1)'!A2259) / VLOOKUP(D2259,'Dados Base'!$B:$K,7,FALSE)) * 100</f>
        <v>199.84743119266057</v>
      </c>
      <c r="AN2259" s="72">
        <f>(SUMIFS('Banco de Indicadores Mun. (2)'!K:K,'Banco de Indicadores Mun. (2)'!B:B,'Banco de Indicadores - Mun. (1)'!B2259,'Banco de Indicadores Mun. (2)'!A:A,'Banco de Indicadores - Mun. (1)'!A2259) / VLOOKUP(D2259,'Dados Base'!$B:$K,10,FALSE)) * 100</f>
        <v>5.285285714285715</v>
      </c>
      <c r="AO2259" s="21"/>
      <c r="AP2259" s="21">
        <v>0</v>
      </c>
      <c r="AQ2259" s="5">
        <v>0</v>
      </c>
      <c r="AR2259" s="9">
        <v>9.5</v>
      </c>
      <c r="AS2259" s="22">
        <v>37</v>
      </c>
      <c r="AT2259" s="22">
        <v>28.119999999999994</v>
      </c>
      <c r="AU2259" s="22">
        <v>23.89421951790311</v>
      </c>
      <c r="AV2259" s="23">
        <v>3.75</v>
      </c>
      <c r="AW2259" s="12">
        <v>0</v>
      </c>
      <c r="AX2259" s="21">
        <v>0</v>
      </c>
      <c r="AY2259" s="116">
        <v>130.95308486501426</v>
      </c>
    </row>
    <row r="2260" spans="1:51" ht="15.75" x14ac:dyDescent="0.25">
      <c r="A2260" s="144">
        <v>2014</v>
      </c>
      <c r="B2260" s="77" t="s">
        <v>325</v>
      </c>
      <c r="C2260" s="78">
        <v>14</v>
      </c>
      <c r="D2260" s="77">
        <v>3528601</v>
      </c>
      <c r="E2260" s="78">
        <v>352860114</v>
      </c>
      <c r="F2260" s="78" t="str">
        <f t="shared" si="96"/>
        <v>3528601142014</v>
      </c>
      <c r="G2260" s="89">
        <v>0.74198357230024214</v>
      </c>
      <c r="H2260" s="80">
        <f t="shared" si="95"/>
        <v>9220</v>
      </c>
      <c r="I2260" s="94">
        <v>8222</v>
      </c>
      <c r="J2260" s="95">
        <v>998</v>
      </c>
      <c r="K2260" s="83">
        <f>(H2260)/VLOOKUP(D2260,'Dados Base'!$B:$K,6,FALSE)</f>
        <v>40.284877878271509</v>
      </c>
      <c r="L2260" s="88">
        <f t="shared" si="97"/>
        <v>89.175704989154013</v>
      </c>
      <c r="M2260" s="85">
        <v>4</v>
      </c>
      <c r="N2260" s="92">
        <v>0.73899999999999999</v>
      </c>
      <c r="O2260" s="91">
        <v>74</v>
      </c>
      <c r="P2260" s="91" t="s">
        <v>691</v>
      </c>
      <c r="Q2260" s="91" t="s">
        <v>691</v>
      </c>
      <c r="R2260" s="91" t="s">
        <v>691</v>
      </c>
      <c r="S2260" s="91">
        <v>34</v>
      </c>
      <c r="T2260" s="87" t="s">
        <v>691</v>
      </c>
      <c r="U2260" s="91">
        <v>97</v>
      </c>
      <c r="V2260" s="91">
        <v>58</v>
      </c>
      <c r="W2260" s="93">
        <v>0.08</v>
      </c>
      <c r="X2260" s="146">
        <v>2.1443703125000005E-2</v>
      </c>
      <c r="Y2260" s="21">
        <v>5.77</v>
      </c>
      <c r="Z2260" s="147">
        <v>414</v>
      </c>
      <c r="AA2260" s="147">
        <v>31</v>
      </c>
      <c r="AB2260" s="21">
        <v>0</v>
      </c>
      <c r="AC2260" s="21">
        <v>0</v>
      </c>
      <c r="AD2260" s="153">
        <f>VLOOKUP(D2260,'Dados Base'!$B:$K,9,FALSE)*31536000/VLOOKUP($F2260,F:H,MATCH(H2259,F2259:AF2259,0),FALSE)</f>
        <v>8379.9566160520608</v>
      </c>
      <c r="AE2260" s="153">
        <f>VLOOKUP(D2260,'Dados Base'!$B:$K,10,FALSE)*31536000/VLOOKUP($F2260,F:H,MATCH(H2259,F2259:AF2259,0),FALSE)</f>
        <v>991.91323210412122</v>
      </c>
      <c r="AF2260" s="148">
        <v>89.31</v>
      </c>
      <c r="AG2260" s="21" t="s">
        <v>692</v>
      </c>
      <c r="AH2260" s="148">
        <v>88.78</v>
      </c>
      <c r="AI2260" s="148">
        <v>17.899999999999999</v>
      </c>
      <c r="AJ2260" s="148">
        <v>99.96</v>
      </c>
      <c r="AK2260" s="72">
        <f>(SUMIFS('Banco de Indicadores Mun. (2)'!I:I,'Banco de Indicadores Mun. (2)'!B:B,'Banco de Indicadores - Mun. (1)'!B2260,'Banco de Indicadores Mun. (2)'!A:A,'Banco de Indicadores - Mun. (1)'!A2260) / VLOOKUP(D2260,'Dados Base'!$B:$K,8,FALSE)) * 100</f>
        <v>13.457745614035089</v>
      </c>
      <c r="AL2260" s="72">
        <f>(SUMIFS('Banco de Indicadores Mun. (2)'!I:I,'Banco de Indicadores Mun. (2)'!B:B,'Banco de Indicadores - Mun. (1)'!B2260,'Banco de Indicadores Mun. (2)'!A:A,'Banco de Indicadores - Mun. (1)'!A2260) / VLOOKUP(D2260,'Dados Base'!$B:$K,9,FALSE)) * 100</f>
        <v>6.2619714285714281</v>
      </c>
      <c r="AM2260" s="72">
        <f>(SUMIFS('Banco de Indicadores Mun. (2)'!J:J,'Banco de Indicadores Mun. (2)'!B:B,'Banco de Indicadores - Mun. (1)'!B2260,'Banco de Indicadores Mun. (2)'!A:A,'Banco de Indicadores - Mun. (1)'!A2260) / VLOOKUP(D2260,'Dados Base'!$B:$K,7,FALSE)) * 100</f>
        <v>16.951447058823526</v>
      </c>
      <c r="AN2260" s="72">
        <f>(SUMIFS('Banco de Indicadores Mun. (2)'!K:K,'Banco de Indicadores Mun. (2)'!B:B,'Banco de Indicadores - Mun. (1)'!B2260,'Banco de Indicadores Mun. (2)'!A:A,'Banco de Indicadores - Mun. (1)'!A2260) / VLOOKUP(D2260,'Dados Base'!$B:$K,10,FALSE)) * 100</f>
        <v>3.2175862068965522</v>
      </c>
      <c r="AO2260" s="21"/>
      <c r="AP2260" s="21">
        <v>0</v>
      </c>
      <c r="AQ2260" s="5">
        <v>0</v>
      </c>
      <c r="AR2260" s="9">
        <v>8.5</v>
      </c>
      <c r="AS2260" s="22">
        <v>99</v>
      </c>
      <c r="AT2260" s="22">
        <v>99</v>
      </c>
      <c r="AU2260" s="22">
        <v>93.033707865168537</v>
      </c>
      <c r="AV2260" s="23">
        <v>9.49</v>
      </c>
      <c r="AW2260" s="12">
        <v>0</v>
      </c>
      <c r="AX2260" s="21">
        <v>0</v>
      </c>
      <c r="AY2260" s="116">
        <v>44.472401106329428</v>
      </c>
    </row>
    <row r="2261" spans="1:51" ht="15.75" x14ac:dyDescent="0.25">
      <c r="A2261" s="144">
        <v>2014</v>
      </c>
      <c r="B2261" s="77" t="s">
        <v>326</v>
      </c>
      <c r="C2261" s="78">
        <v>22</v>
      </c>
      <c r="D2261" s="77">
        <v>3528700</v>
      </c>
      <c r="E2261" s="78">
        <v>352870022</v>
      </c>
      <c r="F2261" s="78" t="str">
        <f t="shared" si="96"/>
        <v>3528700222014</v>
      </c>
      <c r="G2261" s="89">
        <v>1.5771958448977719</v>
      </c>
      <c r="H2261" s="80">
        <f t="shared" si="95"/>
        <v>4853</v>
      </c>
      <c r="I2261" s="94">
        <v>2160</v>
      </c>
      <c r="J2261" s="95">
        <v>2693</v>
      </c>
      <c r="K2261" s="83">
        <f>(H2261)/VLOOKUP(D2261,'Dados Base'!$B:$K,6,FALSE)</f>
        <v>5.2915648988136779</v>
      </c>
      <c r="L2261" s="88">
        <f t="shared" si="97"/>
        <v>44.50855141149804</v>
      </c>
      <c r="M2261" s="85">
        <v>4</v>
      </c>
      <c r="N2261" s="92">
        <v>0.67700000000000005</v>
      </c>
      <c r="O2261" s="91">
        <v>82</v>
      </c>
      <c r="P2261" s="91" t="s">
        <v>691</v>
      </c>
      <c r="Q2261" s="91" t="s">
        <v>691</v>
      </c>
      <c r="R2261" s="91" t="s">
        <v>691</v>
      </c>
      <c r="S2261" s="91">
        <v>7</v>
      </c>
      <c r="T2261" s="87" t="s">
        <v>691</v>
      </c>
      <c r="U2261" s="91">
        <v>15</v>
      </c>
      <c r="V2261" s="91">
        <v>8</v>
      </c>
      <c r="W2261" s="93">
        <v>0</v>
      </c>
      <c r="X2261" s="146">
        <v>5.6138088541666667E-3</v>
      </c>
      <c r="Y2261" s="21">
        <v>1.67</v>
      </c>
      <c r="Z2261" s="147">
        <v>112</v>
      </c>
      <c r="AA2261" s="147">
        <v>16</v>
      </c>
      <c r="AB2261" s="21">
        <v>0</v>
      </c>
      <c r="AC2261" s="21">
        <v>0</v>
      </c>
      <c r="AD2261" s="153">
        <f>VLOOKUP(D2261,'Dados Base'!$B:$K,9,FALSE)*31536000/VLOOKUP($F2261,F:H,MATCH(H2260,F2260:AF2260,0),FALSE)</f>
        <v>44123.107356274471</v>
      </c>
      <c r="AE2261" s="153">
        <f>VLOOKUP(D2261,'Dados Base'!$B:$K,10,FALSE)*31536000/VLOOKUP($F2261,F:H,MATCH(H2260,F2260:AF2260,0),FALSE)</f>
        <v>6238.3185658355678</v>
      </c>
      <c r="AF2261" s="148">
        <v>44.42</v>
      </c>
      <c r="AG2261" s="21">
        <v>44.51</v>
      </c>
      <c r="AH2261" s="148">
        <v>43.24</v>
      </c>
      <c r="AI2261" s="148">
        <v>9.8000000000000007</v>
      </c>
      <c r="AJ2261" s="148">
        <v>99.79</v>
      </c>
      <c r="AK2261" s="72">
        <f>(SUMIFS('Banco de Indicadores Mun. (2)'!I:I,'Banco de Indicadores Mun. (2)'!B:B,'Banco de Indicadores - Mun. (1)'!B2261,'Banco de Indicadores Mun. (2)'!A:A,'Banco de Indicadores - Mun. (1)'!A2261) / VLOOKUP(D2261,'Dados Base'!$B:$K,8,FALSE)) * 100</f>
        <v>3.9379048991354462</v>
      </c>
      <c r="AL2261" s="72">
        <f>(SUMIFS('Banco de Indicadores Mun. (2)'!I:I,'Banco de Indicadores Mun. (2)'!B:B,'Banco de Indicadores - Mun. (1)'!B2261,'Banco de Indicadores Mun. (2)'!A:A,'Banco de Indicadores - Mun. (1)'!A2261) / VLOOKUP(D2261,'Dados Base'!$B:$K,9,FALSE)) * 100</f>
        <v>2.0124491899852726</v>
      </c>
      <c r="AM2261" s="72">
        <f>(SUMIFS('Banco de Indicadores Mun. (2)'!J:J,'Banco de Indicadores Mun. (2)'!B:B,'Banco de Indicadores - Mun. (1)'!B2261,'Banco de Indicadores Mun. (2)'!A:A,'Banco de Indicadores - Mun. (1)'!A2261) / VLOOKUP(D2261,'Dados Base'!$B:$K,7,FALSE)) * 100</f>
        <v>5.0281394422310752</v>
      </c>
      <c r="AN2261" s="72">
        <f>(SUMIFS('Banco de Indicadores Mun. (2)'!K:K,'Banco de Indicadores Mun. (2)'!B:B,'Banco de Indicadores - Mun. (1)'!B2261,'Banco de Indicadores Mun. (2)'!A:A,'Banco de Indicadores - Mun. (1)'!A2261) / VLOOKUP(D2261,'Dados Base'!$B:$K,10,FALSE)) * 100</f>
        <v>1.0873958333333329</v>
      </c>
      <c r="AO2261" s="21"/>
      <c r="AP2261" s="21">
        <v>0</v>
      </c>
      <c r="AQ2261" s="5">
        <v>0</v>
      </c>
      <c r="AR2261" s="9">
        <v>7.1</v>
      </c>
      <c r="AS2261" s="22">
        <v>97</v>
      </c>
      <c r="AT2261" s="22">
        <v>97</v>
      </c>
      <c r="AU2261" s="22">
        <v>87.5</v>
      </c>
      <c r="AV2261" s="23">
        <v>9.9600000000000009</v>
      </c>
      <c r="AW2261" s="12">
        <v>0</v>
      </c>
      <c r="AX2261" s="21">
        <v>0</v>
      </c>
      <c r="AY2261" s="116">
        <v>97.12473955847527</v>
      </c>
    </row>
    <row r="2262" spans="1:51" ht="15.75" x14ac:dyDescent="0.25">
      <c r="A2262" s="144">
        <v>2014</v>
      </c>
      <c r="B2262" s="77" t="s">
        <v>327</v>
      </c>
      <c r="C2262" s="78">
        <v>17</v>
      </c>
      <c r="D2262" s="77">
        <v>3528809</v>
      </c>
      <c r="E2262" s="78">
        <v>352880917</v>
      </c>
      <c r="F2262" s="78" t="str">
        <f t="shared" si="96"/>
        <v>3528809172014</v>
      </c>
      <c r="G2262" s="89">
        <v>0.2019417458392736</v>
      </c>
      <c r="H2262" s="80">
        <f t="shared" si="95"/>
        <v>13419</v>
      </c>
      <c r="I2262" s="94">
        <v>12275</v>
      </c>
      <c r="J2262" s="95">
        <v>1144</v>
      </c>
      <c r="K2262" s="83">
        <f>(H2262)/VLOOKUP(D2262,'Dados Base'!$B:$K,6,FALSE)</f>
        <v>25.175415556639528</v>
      </c>
      <c r="L2262" s="88">
        <f t="shared" si="97"/>
        <v>91.474774573366119</v>
      </c>
      <c r="M2262" s="85">
        <v>3</v>
      </c>
      <c r="N2262" s="92">
        <v>0.77100000000000002</v>
      </c>
      <c r="O2262" s="91">
        <v>100</v>
      </c>
      <c r="P2262" s="91" t="s">
        <v>691</v>
      </c>
      <c r="Q2262" s="91" t="s">
        <v>691</v>
      </c>
      <c r="R2262" s="91" t="s">
        <v>691</v>
      </c>
      <c r="S2262" s="91">
        <v>14</v>
      </c>
      <c r="T2262" s="87" t="s">
        <v>691</v>
      </c>
      <c r="U2262" s="91">
        <v>137</v>
      </c>
      <c r="V2262" s="91">
        <v>116</v>
      </c>
      <c r="W2262" s="93">
        <v>33.57</v>
      </c>
      <c r="X2262" s="146">
        <v>3.6827824250000002E-2</v>
      </c>
      <c r="Y2262" s="21">
        <v>8.81</v>
      </c>
      <c r="Z2262" s="147">
        <v>517</v>
      </c>
      <c r="AA2262" s="147">
        <v>162</v>
      </c>
      <c r="AB2262" s="21">
        <v>0</v>
      </c>
      <c r="AC2262" s="21">
        <v>0</v>
      </c>
      <c r="AD2262" s="153">
        <f>VLOOKUP(D2262,'Dados Base'!$B:$K,9,FALSE)*31536000/VLOOKUP($F2262,F:H,MATCH(H2261,F2261:AF2261,0),FALSE)</f>
        <v>11656.498993963784</v>
      </c>
      <c r="AE2262" s="153">
        <f>VLOOKUP(D2262,'Dados Base'!$B:$K,10,FALSE)*31536000/VLOOKUP($F2262,F:H,MATCH(H2261,F2261:AF2261,0),FALSE)</f>
        <v>1269.0543259557344</v>
      </c>
      <c r="AF2262" s="148">
        <v>90.16</v>
      </c>
      <c r="AG2262" s="21">
        <v>100</v>
      </c>
      <c r="AH2262" s="148">
        <v>85.78</v>
      </c>
      <c r="AI2262" s="148">
        <v>21.7</v>
      </c>
      <c r="AJ2262" s="148">
        <v>99.47</v>
      </c>
      <c r="AK2262" s="72">
        <f>(SUMIFS('Banco de Indicadores Mun. (2)'!I:I,'Banco de Indicadores Mun. (2)'!B:B,'Banco de Indicadores - Mun. (1)'!B2262,'Banco de Indicadores Mun. (2)'!A:A,'Banco de Indicadores - Mun. (1)'!A2262) / VLOOKUP(D2262,'Dados Base'!$B:$K,8,FALSE)) * 100</f>
        <v>8.6092213740458003</v>
      </c>
      <c r="AL2262" s="72">
        <f>(SUMIFS('Banco de Indicadores Mun. (2)'!I:I,'Banco de Indicadores Mun. (2)'!B:B,'Banco de Indicadores - Mun. (1)'!B2262,'Banco de Indicadores Mun. (2)'!A:A,'Banco de Indicadores - Mun. (1)'!A2262) / VLOOKUP(D2262,'Dados Base'!$B:$K,9,FALSE)) * 100</f>
        <v>4.5476129032258061</v>
      </c>
      <c r="AM2262" s="72">
        <f>(SUMIFS('Banco de Indicadores Mun. (2)'!J:J,'Banco de Indicadores Mun. (2)'!B:B,'Banco de Indicadores - Mun. (1)'!B2262,'Banco de Indicadores Mun. (2)'!A:A,'Banco de Indicadores - Mun. (1)'!A2262) / VLOOKUP(D2262,'Dados Base'!$B:$K,7,FALSE)) * 100</f>
        <v>7.20485576923077</v>
      </c>
      <c r="AN2262" s="72">
        <f>(SUMIFS('Banco de Indicadores Mun. (2)'!K:K,'Banco de Indicadores Mun. (2)'!B:B,'Banco de Indicadores - Mun. (1)'!B2262,'Banco de Indicadores Mun. (2)'!A:A,'Banco de Indicadores - Mun. (1)'!A2262) / VLOOKUP(D2262,'Dados Base'!$B:$K,10,FALSE)) * 100</f>
        <v>14.018629629629622</v>
      </c>
      <c r="AO2262" s="21"/>
      <c r="AP2262" s="21">
        <v>0</v>
      </c>
      <c r="AQ2262" s="5">
        <v>0</v>
      </c>
      <c r="AR2262" s="9">
        <v>7.4</v>
      </c>
      <c r="AS2262" s="22">
        <v>94</v>
      </c>
      <c r="AT2262" s="22">
        <v>94</v>
      </c>
      <c r="AU2262" s="22">
        <v>76.141384388807069</v>
      </c>
      <c r="AV2262" s="23">
        <v>8.16</v>
      </c>
      <c r="AW2262" s="12">
        <v>0</v>
      </c>
      <c r="AX2262" s="21">
        <v>0</v>
      </c>
      <c r="AY2262" s="116">
        <v>91.538205918683886</v>
      </c>
    </row>
    <row r="2263" spans="1:51" ht="15.75" x14ac:dyDescent="0.25">
      <c r="A2263" s="144">
        <v>2014</v>
      </c>
      <c r="B2263" s="77" t="s">
        <v>328</v>
      </c>
      <c r="C2263" s="78">
        <v>16</v>
      </c>
      <c r="D2263" s="77">
        <v>3528858</v>
      </c>
      <c r="E2263" s="78">
        <v>352885816</v>
      </c>
      <c r="F2263" s="78" t="str">
        <f t="shared" si="96"/>
        <v>3528858162014</v>
      </c>
      <c r="G2263" s="89">
        <v>1.3579672929807884</v>
      </c>
      <c r="H2263" s="80">
        <f t="shared" si="95"/>
        <v>2750</v>
      </c>
      <c r="I2263" s="94">
        <v>2389</v>
      </c>
      <c r="J2263" s="95">
        <v>361</v>
      </c>
      <c r="K2263" s="83">
        <f>(H2263)/VLOOKUP(D2263,'Dados Base'!$B:$K,6,FALSE)</f>
        <v>24.261138067931189</v>
      </c>
      <c r="L2263" s="88">
        <f t="shared" si="97"/>
        <v>86.872727272727275</v>
      </c>
      <c r="M2263" s="85">
        <v>2</v>
      </c>
      <c r="N2263" s="92">
        <v>0.752</v>
      </c>
      <c r="O2263" s="91">
        <v>49</v>
      </c>
      <c r="P2263" s="91" t="s">
        <v>691</v>
      </c>
      <c r="Q2263" s="91" t="s">
        <v>691</v>
      </c>
      <c r="R2263" s="91" t="s">
        <v>691</v>
      </c>
      <c r="S2263" s="91">
        <v>8</v>
      </c>
      <c r="T2263" s="87" t="s">
        <v>691</v>
      </c>
      <c r="U2263" s="91">
        <v>43</v>
      </c>
      <c r="V2263" s="91">
        <v>16</v>
      </c>
      <c r="W2263" s="93">
        <v>0</v>
      </c>
      <c r="X2263" s="146">
        <v>6.1968577412784883E-3</v>
      </c>
      <c r="Y2263" s="21">
        <v>1.67</v>
      </c>
      <c r="Z2263" s="147">
        <v>88</v>
      </c>
      <c r="AA2263" s="147">
        <v>41</v>
      </c>
      <c r="AB2263" s="21">
        <v>1</v>
      </c>
      <c r="AC2263" s="21">
        <v>0</v>
      </c>
      <c r="AD2263" s="153">
        <f>VLOOKUP(D2263,'Dados Base'!$B:$K,9,FALSE)*31536000/VLOOKUP($F2263,F:H,MATCH(H2262,F2262:AF2262,0),FALSE)</f>
        <v>9862.1672727272726</v>
      </c>
      <c r="AE2263" s="153">
        <f>VLOOKUP(D2263,'Dados Base'!$B:$K,10,FALSE)*31536000/VLOOKUP($F2263,F:H,MATCH(H2262,F2262:AF2262,0),FALSE)</f>
        <v>917.4109090909086</v>
      </c>
      <c r="AF2263" s="148" t="s">
        <v>692</v>
      </c>
      <c r="AG2263" s="21">
        <v>100</v>
      </c>
      <c r="AH2263" s="148" t="s">
        <v>692</v>
      </c>
      <c r="AI2263" s="148" t="s">
        <v>692</v>
      </c>
      <c r="AJ2263" s="148" t="s">
        <v>692</v>
      </c>
      <c r="AK2263" s="72">
        <f>(SUMIFS('Banco de Indicadores Mun. (2)'!I:I,'Banco de Indicadores Mun. (2)'!B:B,'Banco de Indicadores - Mun. (1)'!B2263,'Banco de Indicadores Mun. (2)'!A:A,'Banco de Indicadores - Mun. (1)'!A2263) / VLOOKUP(D2263,'Dados Base'!$B:$K,8,FALSE)) * 100</f>
        <v>46.423657142857138</v>
      </c>
      <c r="AL2263" s="72">
        <f>(SUMIFS('Banco de Indicadores Mun. (2)'!I:I,'Banco de Indicadores Mun. (2)'!B:B,'Banco de Indicadores - Mun. (1)'!B2263,'Banco de Indicadores Mun. (2)'!A:A,'Banco de Indicadores - Mun. (1)'!A2263) / VLOOKUP(D2263,'Dados Base'!$B:$K,9,FALSE)) * 100</f>
        <v>18.893348837209302</v>
      </c>
      <c r="AM2263" s="72">
        <f>(SUMIFS('Banco de Indicadores Mun. (2)'!J:J,'Banco de Indicadores Mun. (2)'!B:B,'Banco de Indicadores - Mun. (1)'!B2263,'Banco de Indicadores Mun. (2)'!A:A,'Banco de Indicadores - Mun. (1)'!A2263) / VLOOKUP(D2263,'Dados Base'!$B:$K,7,FALSE)) * 100</f>
        <v>43.580333333333328</v>
      </c>
      <c r="AN2263" s="72">
        <f>(SUMIFS('Banco de Indicadores Mun. (2)'!K:K,'Banco de Indicadores Mun. (2)'!B:B,'Banco de Indicadores - Mun. (1)'!B2263,'Banco de Indicadores Mun. (2)'!A:A,'Banco de Indicadores - Mun. (1)'!A2263) / VLOOKUP(D2263,'Dados Base'!$B:$K,10,FALSE)) * 100</f>
        <v>56.01987500000002</v>
      </c>
      <c r="AO2263" s="21"/>
      <c r="AP2263" s="21">
        <v>0</v>
      </c>
      <c r="AQ2263" s="5">
        <v>0</v>
      </c>
      <c r="AR2263" s="9">
        <v>8.1</v>
      </c>
      <c r="AS2263" s="22">
        <v>100</v>
      </c>
      <c r="AT2263" s="22">
        <v>100</v>
      </c>
      <c r="AU2263" s="22">
        <v>68.217054263565899</v>
      </c>
      <c r="AV2263" s="23">
        <v>7.92</v>
      </c>
      <c r="AW2263" s="12">
        <v>0</v>
      </c>
      <c r="AX2263" s="21">
        <v>0</v>
      </c>
      <c r="AY2263" s="116">
        <v>353.85808595875511</v>
      </c>
    </row>
    <row r="2264" spans="1:51" ht="15.75" x14ac:dyDescent="0.25">
      <c r="A2264" s="144">
        <v>2014</v>
      </c>
      <c r="B2264" s="77" t="s">
        <v>329</v>
      </c>
      <c r="C2264" s="78">
        <v>21</v>
      </c>
      <c r="D2264" s="77">
        <v>3528908</v>
      </c>
      <c r="E2264" s="78">
        <v>352890821</v>
      </c>
      <c r="F2264" s="78" t="str">
        <f t="shared" si="96"/>
        <v>3528908212014</v>
      </c>
      <c r="G2264" s="89">
        <v>0.15865627706070917</v>
      </c>
      <c r="H2264" s="80">
        <f t="shared" si="95"/>
        <v>3942</v>
      </c>
      <c r="I2264" s="94">
        <v>3254</v>
      </c>
      <c r="J2264" s="95">
        <v>688</v>
      </c>
      <c r="K2264" s="83">
        <f>(H2264)/VLOOKUP(D2264,'Dados Base'!$B:$K,6,FALSE)</f>
        <v>21.182160128962924</v>
      </c>
      <c r="L2264" s="88">
        <f t="shared" si="97"/>
        <v>82.546930492135971</v>
      </c>
      <c r="M2264" s="85">
        <v>5</v>
      </c>
      <c r="N2264" s="92">
        <v>0.71799999999999997</v>
      </c>
      <c r="O2264" s="91">
        <v>41</v>
      </c>
      <c r="P2264" s="91" t="s">
        <v>691</v>
      </c>
      <c r="Q2264" s="91" t="s">
        <v>691</v>
      </c>
      <c r="R2264" s="91" t="s">
        <v>691</v>
      </c>
      <c r="S2264" s="91">
        <v>3</v>
      </c>
      <c r="T2264" s="87" t="s">
        <v>691</v>
      </c>
      <c r="U2264" s="91">
        <v>18</v>
      </c>
      <c r="V2264" s="91">
        <v>28</v>
      </c>
      <c r="W2264" s="93">
        <v>0</v>
      </c>
      <c r="X2264" s="146">
        <v>8.4691406249999997E-3</v>
      </c>
      <c r="Y2264" s="21">
        <v>2.2799999999999998</v>
      </c>
      <c r="Z2264" s="147">
        <v>146</v>
      </c>
      <c r="AA2264" s="147">
        <v>30</v>
      </c>
      <c r="AB2264" s="21">
        <v>0</v>
      </c>
      <c r="AC2264" s="21">
        <v>0</v>
      </c>
      <c r="AD2264" s="153">
        <f>VLOOKUP(D2264,'Dados Base'!$B:$K,9,FALSE)*31536000/VLOOKUP($F2264,F:H,MATCH(H2263,F2263:AF2263,0),FALSE)</f>
        <v>11440</v>
      </c>
      <c r="AE2264" s="153">
        <f>VLOOKUP(D2264,'Dados Base'!$B:$K,10,FALSE)*31536000/VLOOKUP($F2264,F:H,MATCH(H2263,F2263:AF2263,0),FALSE)</f>
        <v>1200.0000000000002</v>
      </c>
      <c r="AF2264" s="148">
        <v>82.5</v>
      </c>
      <c r="AG2264" s="21">
        <v>100</v>
      </c>
      <c r="AH2264" s="148">
        <v>78.2</v>
      </c>
      <c r="AI2264" s="148">
        <v>10.18</v>
      </c>
      <c r="AJ2264" s="148">
        <v>100</v>
      </c>
      <c r="AK2264" s="72">
        <f>(SUMIFS('Banco de Indicadores Mun. (2)'!I:I,'Banco de Indicadores Mun. (2)'!B:B,'Banco de Indicadores - Mun. (1)'!B2264,'Banco de Indicadores Mun. (2)'!A:A,'Banco de Indicadores - Mun. (1)'!A2264) / VLOOKUP(D2264,'Dados Base'!$B:$K,8,FALSE)) * 100</f>
        <v>2.0616060606060604</v>
      </c>
      <c r="AL2264" s="72">
        <f>(SUMIFS('Banco de Indicadores Mun. (2)'!I:I,'Banco de Indicadores Mun. (2)'!B:B,'Banco de Indicadores - Mun. (1)'!B2264,'Banco de Indicadores Mun. (2)'!A:A,'Banco de Indicadores - Mun. (1)'!A2264) / VLOOKUP(D2264,'Dados Base'!$B:$K,9,FALSE)) * 100</f>
        <v>0.95151048951048944</v>
      </c>
      <c r="AM2264" s="72">
        <f>(SUMIFS('Banco de Indicadores Mun. (2)'!J:J,'Banco de Indicadores Mun. (2)'!B:B,'Banco de Indicadores - Mun. (1)'!B2264,'Banco de Indicadores Mun. (2)'!A:A,'Banco de Indicadores - Mun. (1)'!A2264) / VLOOKUP(D2264,'Dados Base'!$B:$K,7,FALSE)) * 100</f>
        <v>0</v>
      </c>
      <c r="AN2264" s="72">
        <f>(SUMIFS('Banco de Indicadores Mun. (2)'!K:K,'Banco de Indicadores Mun. (2)'!B:B,'Banco de Indicadores - Mun. (1)'!B2264,'Banco de Indicadores Mun. (2)'!A:A,'Banco de Indicadores - Mun. (1)'!A2264) / VLOOKUP(D2264,'Dados Base'!$B:$K,10,FALSE)) * 100</f>
        <v>9.0710666666666651</v>
      </c>
      <c r="AO2264" s="21"/>
      <c r="AP2264" s="21">
        <v>0</v>
      </c>
      <c r="AQ2264" s="5">
        <v>0</v>
      </c>
      <c r="AR2264" s="9">
        <v>8.5</v>
      </c>
      <c r="AS2264" s="22">
        <v>100</v>
      </c>
      <c r="AT2264" s="22">
        <v>100</v>
      </c>
      <c r="AU2264" s="22">
        <v>82.954545454545453</v>
      </c>
      <c r="AV2264" s="23">
        <v>9.6999999999999993</v>
      </c>
      <c r="AW2264" s="12">
        <v>0</v>
      </c>
      <c r="AX2264" s="21">
        <v>0</v>
      </c>
      <c r="AY2264" s="116">
        <v>199.16518967046909</v>
      </c>
    </row>
    <row r="2265" spans="1:51" ht="15.75" x14ac:dyDescent="0.25">
      <c r="A2265" s="144">
        <v>2014</v>
      </c>
      <c r="B2265" s="77" t="s">
        <v>330</v>
      </c>
      <c r="C2265" s="78">
        <v>21</v>
      </c>
      <c r="D2265" s="77">
        <v>3529005</v>
      </c>
      <c r="E2265" s="78">
        <v>352900521</v>
      </c>
      <c r="F2265" s="78" t="str">
        <f t="shared" si="96"/>
        <v>3529005212014</v>
      </c>
      <c r="G2265" s="89">
        <v>0.82246283339109105</v>
      </c>
      <c r="H2265" s="80">
        <f t="shared" si="95"/>
        <v>223002</v>
      </c>
      <c r="I2265" s="94">
        <v>212997</v>
      </c>
      <c r="J2265" s="95">
        <v>10005</v>
      </c>
      <c r="K2265" s="83">
        <f>(H2265)/VLOOKUP(D2265,'Dados Base'!$B:$K,6,FALSE)</f>
        <v>190.59185504892955</v>
      </c>
      <c r="L2265" s="88">
        <f t="shared" si="97"/>
        <v>95.513493152527786</v>
      </c>
      <c r="M2265" s="85">
        <v>3</v>
      </c>
      <c r="N2265" s="92">
        <v>0.79800000000000004</v>
      </c>
      <c r="O2265" s="91">
        <v>368</v>
      </c>
      <c r="P2265" s="91" t="s">
        <v>691</v>
      </c>
      <c r="Q2265" s="91" t="s">
        <v>691</v>
      </c>
      <c r="R2265" s="91" t="s">
        <v>691</v>
      </c>
      <c r="S2265" s="91">
        <v>476</v>
      </c>
      <c r="T2265" s="87" t="s">
        <v>691</v>
      </c>
      <c r="U2265" s="91">
        <v>2778</v>
      </c>
      <c r="V2265" s="91">
        <v>2394</v>
      </c>
      <c r="W2265" s="93">
        <v>0</v>
      </c>
      <c r="X2265" s="146">
        <v>0.74193333229166669</v>
      </c>
      <c r="Y2265" s="21">
        <v>198</v>
      </c>
      <c r="Z2265" s="147">
        <v>0</v>
      </c>
      <c r="AA2265" s="147">
        <v>11925</v>
      </c>
      <c r="AB2265" s="21">
        <v>14</v>
      </c>
      <c r="AC2265" s="21">
        <v>1</v>
      </c>
      <c r="AD2265" s="153">
        <f>VLOOKUP(D2265,'Dados Base'!$B:$K,9,FALSE)*31536000/VLOOKUP($F2265,F:H,MATCH(H2264,F2264:AF2264,0),FALSE)</f>
        <v>1247.28710953265</v>
      </c>
      <c r="AE2265" s="153">
        <f>VLOOKUP(D2265,'Dados Base'!$B:$K,10,FALSE)*31536000/VLOOKUP($F2265,F:H,MATCH(H2264,F2264:AF2264,0),FALSE)</f>
        <v>145.65824521753171</v>
      </c>
      <c r="AF2265" s="148">
        <v>95.5</v>
      </c>
      <c r="AG2265" s="21">
        <v>95.51</v>
      </c>
      <c r="AH2265" s="148">
        <v>95.44</v>
      </c>
      <c r="AI2265" s="148">
        <v>49.96</v>
      </c>
      <c r="AJ2265" s="148">
        <v>99.86</v>
      </c>
      <c r="AK2265" s="72">
        <f>(SUMIFS('Banco de Indicadores Mun. (2)'!I:I,'Banco de Indicadores Mun. (2)'!B:B,'Banco de Indicadores - Mun. (1)'!B2265,'Banco de Indicadores Mun. (2)'!A:A,'Banco de Indicadores - Mun. (1)'!A2265) / VLOOKUP(D2265,'Dados Base'!$B:$K,8,FALSE)) * 100</f>
        <v>9.2350485933503847</v>
      </c>
      <c r="AL2265" s="72">
        <f>(SUMIFS('Banco de Indicadores Mun. (2)'!I:I,'Banco de Indicadores Mun. (2)'!B:B,'Banco de Indicadores - Mun. (1)'!B2265,'Banco de Indicadores Mun. (2)'!A:A,'Banco de Indicadores - Mun. (1)'!A2265) / VLOOKUP(D2265,'Dados Base'!$B:$K,9,FALSE)) * 100</f>
        <v>4.0939954648526085</v>
      </c>
      <c r="AM2265" s="72">
        <f>(SUMIFS('Banco de Indicadores Mun. (2)'!J:J,'Banco de Indicadores Mun. (2)'!B:B,'Banco de Indicadores - Mun. (1)'!B2265,'Banco de Indicadores Mun. (2)'!A:A,'Banco de Indicadores - Mun. (1)'!A2265) / VLOOKUP(D2265,'Dados Base'!$B:$K,7,FALSE)) * 100</f>
        <v>9.4005243055555567</v>
      </c>
      <c r="AN2265" s="72">
        <f>(SUMIFS('Banco de Indicadores Mun. (2)'!K:K,'Banco de Indicadores Mun. (2)'!B:B,'Banco de Indicadores - Mun. (1)'!B2265,'Banco de Indicadores Mun. (2)'!A:A,'Banco de Indicadores - Mun. (1)'!A2265) / VLOOKUP(D2265,'Dados Base'!$B:$K,10,FALSE)) * 100</f>
        <v>8.7723592233009686</v>
      </c>
      <c r="AO2265" s="21"/>
      <c r="AP2265" s="21">
        <v>0.44842647151146625</v>
      </c>
      <c r="AQ2265" s="5">
        <v>0</v>
      </c>
      <c r="AR2265" s="9">
        <v>9.9</v>
      </c>
      <c r="AS2265" s="22">
        <v>80</v>
      </c>
      <c r="AT2265" s="22">
        <v>0</v>
      </c>
      <c r="AU2265" s="22">
        <v>0</v>
      </c>
      <c r="AV2265" s="23">
        <v>1.2</v>
      </c>
      <c r="AW2265" s="12">
        <v>1</v>
      </c>
      <c r="AX2265" s="21">
        <v>1</v>
      </c>
      <c r="AY2265" s="116">
        <v>83.119863414481259</v>
      </c>
    </row>
    <row r="2266" spans="1:51" ht="15.75" x14ac:dyDescent="0.25">
      <c r="A2266" s="144">
        <v>2014</v>
      </c>
      <c r="B2266" s="77" t="s">
        <v>331</v>
      </c>
      <c r="C2266" s="78">
        <v>18</v>
      </c>
      <c r="D2266" s="77">
        <v>3529104</v>
      </c>
      <c r="E2266" s="78">
        <v>352910418</v>
      </c>
      <c r="F2266" s="78" t="str">
        <f t="shared" si="96"/>
        <v>3529104182014</v>
      </c>
      <c r="G2266" s="89">
        <v>-0.39981110819735655</v>
      </c>
      <c r="H2266" s="80">
        <f t="shared" si="95"/>
        <v>2104</v>
      </c>
      <c r="I2266" s="94">
        <v>1694</v>
      </c>
      <c r="J2266" s="95">
        <v>410</v>
      </c>
      <c r="K2266" s="83">
        <f>(H2266)/VLOOKUP(D2266,'Dados Base'!$B:$K,6,FALSE)</f>
        <v>26.939820742637647</v>
      </c>
      <c r="L2266" s="88">
        <f t="shared" si="97"/>
        <v>80.51330798479087</v>
      </c>
      <c r="M2266" s="85">
        <v>4</v>
      </c>
      <c r="N2266" s="92">
        <v>0.73099999999999998</v>
      </c>
      <c r="O2266" s="91">
        <v>20</v>
      </c>
      <c r="P2266" s="91" t="s">
        <v>691</v>
      </c>
      <c r="Q2266" s="91" t="s">
        <v>691</v>
      </c>
      <c r="R2266" s="91" t="s">
        <v>691</v>
      </c>
      <c r="S2266" s="91">
        <v>2</v>
      </c>
      <c r="T2266" s="87" t="s">
        <v>691</v>
      </c>
      <c r="U2266" s="91">
        <v>16</v>
      </c>
      <c r="V2266" s="91">
        <v>6</v>
      </c>
      <c r="W2266" s="93">
        <v>1.87</v>
      </c>
      <c r="X2266" s="146">
        <v>4.3986749999999995E-3</v>
      </c>
      <c r="Y2266" s="21">
        <v>1.19</v>
      </c>
      <c r="Z2266" s="147">
        <v>83</v>
      </c>
      <c r="AA2266" s="147">
        <v>9</v>
      </c>
      <c r="AB2266" s="21">
        <v>0</v>
      </c>
      <c r="AC2266" s="21">
        <v>0</v>
      </c>
      <c r="AD2266" s="153">
        <f>VLOOKUP(D2266,'Dados Base'!$B:$K,9,FALSE)*31536000/VLOOKUP($F2266,F:H,MATCH(H2265,F2265:AF2265,0),FALSE)</f>
        <v>8693.3840304182504</v>
      </c>
      <c r="AE2266" s="153">
        <f>VLOOKUP(D2266,'Dados Base'!$B:$K,10,FALSE)*31536000/VLOOKUP($F2266,F:H,MATCH(H2265,F2265:AF2265,0),FALSE)</f>
        <v>599.54372623574113</v>
      </c>
      <c r="AF2266" s="148">
        <v>80.28</v>
      </c>
      <c r="AG2266" s="21">
        <v>100</v>
      </c>
      <c r="AH2266" s="148">
        <v>79.349999999999994</v>
      </c>
      <c r="AI2266" s="148">
        <v>11.44</v>
      </c>
      <c r="AJ2266" s="148">
        <v>100</v>
      </c>
      <c r="AK2266" s="72">
        <f>(SUMIFS('Banco de Indicadores Mun. (2)'!I:I,'Banco de Indicadores Mun. (2)'!B:B,'Banco de Indicadores - Mun. (1)'!B2266,'Banco de Indicadores Mun. (2)'!A:A,'Banco de Indicadores - Mun. (1)'!A2266) / VLOOKUP(D2266,'Dados Base'!$B:$K,8,FALSE)) * 100</f>
        <v>7.1022777777777781</v>
      </c>
      <c r="AL2266" s="72">
        <f>(SUMIFS('Banco de Indicadores Mun. (2)'!I:I,'Banco de Indicadores Mun. (2)'!B:B,'Banco de Indicadores - Mun. (1)'!B2266,'Banco de Indicadores Mun. (2)'!A:A,'Banco de Indicadores - Mun. (1)'!A2266) / VLOOKUP(D2266,'Dados Base'!$B:$K,9,FALSE)) * 100</f>
        <v>2.2041551724137936</v>
      </c>
      <c r="AM2266" s="72">
        <f>(SUMIFS('Banco de Indicadores Mun. (2)'!J:J,'Banco de Indicadores Mun. (2)'!B:B,'Banco de Indicadores - Mun. (1)'!B2266,'Banco de Indicadores Mun. (2)'!A:A,'Banco de Indicadores - Mun. (1)'!A2266) / VLOOKUP(D2266,'Dados Base'!$B:$K,7,FALSE)) * 100</f>
        <v>2.7355714285714274</v>
      </c>
      <c r="AN2266" s="72">
        <f>(SUMIFS('Banco de Indicadores Mun. (2)'!K:K,'Banco de Indicadores Mun. (2)'!B:B,'Banco de Indicadores - Mun. (1)'!B2266,'Banco de Indicadores Mun. (2)'!A:A,'Banco de Indicadores - Mun. (1)'!A2266) / VLOOKUP(D2266,'Dados Base'!$B:$K,10,FALSE)) * 100</f>
        <v>22.385750000000016</v>
      </c>
      <c r="AO2266" s="21"/>
      <c r="AP2266" s="21">
        <v>0</v>
      </c>
      <c r="AQ2266" s="5">
        <v>0</v>
      </c>
      <c r="AR2266" s="9">
        <v>9.5</v>
      </c>
      <c r="AS2266" s="22">
        <v>98</v>
      </c>
      <c r="AT2266" s="22">
        <v>98</v>
      </c>
      <c r="AU2266" s="22">
        <v>90.217391304347828</v>
      </c>
      <c r="AV2266" s="23">
        <v>9.9700000000000006</v>
      </c>
      <c r="AW2266" s="12">
        <v>0</v>
      </c>
      <c r="AX2266" s="21">
        <v>0</v>
      </c>
      <c r="AY2266" s="116">
        <v>0</v>
      </c>
    </row>
    <row r="2267" spans="1:51" ht="15.75" x14ac:dyDescent="0.25">
      <c r="A2267" s="144">
        <v>2014</v>
      </c>
      <c r="B2267" s="77" t="s">
        <v>332</v>
      </c>
      <c r="C2267" s="78">
        <v>21</v>
      </c>
      <c r="D2267" s="77">
        <v>3529203</v>
      </c>
      <c r="E2267" s="78">
        <v>352920321</v>
      </c>
      <c r="F2267" s="78" t="str">
        <f t="shared" si="96"/>
        <v>3529203212014</v>
      </c>
      <c r="G2267" s="89">
        <v>0.71544995273196133</v>
      </c>
      <c r="H2267" s="80">
        <f t="shared" si="95"/>
        <v>24808</v>
      </c>
      <c r="I2267" s="94">
        <v>21144</v>
      </c>
      <c r="J2267" s="95">
        <v>3664</v>
      </c>
      <c r="K2267" s="83">
        <f>(H2267)/VLOOKUP(D2267,'Dados Base'!$B:$K,6,FALSE)</f>
        <v>19.796354815027609</v>
      </c>
      <c r="L2267" s="88">
        <f t="shared" si="97"/>
        <v>85.230570783618191</v>
      </c>
      <c r="M2267" s="85">
        <v>3</v>
      </c>
      <c r="N2267" s="92">
        <v>0.72099999999999997</v>
      </c>
      <c r="O2267" s="91">
        <v>165</v>
      </c>
      <c r="P2267" s="91" t="s">
        <v>691</v>
      </c>
      <c r="Q2267" s="91" t="s">
        <v>691</v>
      </c>
      <c r="R2267" s="91" t="s">
        <v>691</v>
      </c>
      <c r="S2267" s="91">
        <v>40</v>
      </c>
      <c r="T2267" s="87" t="s">
        <v>691</v>
      </c>
      <c r="U2267" s="91">
        <v>150</v>
      </c>
      <c r="V2267" s="91">
        <v>158</v>
      </c>
      <c r="W2267" s="93">
        <v>0</v>
      </c>
      <c r="X2267" s="146">
        <v>7.5515092592592592E-2</v>
      </c>
      <c r="Y2267" s="21">
        <v>15.07</v>
      </c>
      <c r="Z2267" s="147">
        <v>937</v>
      </c>
      <c r="AA2267" s="147">
        <v>226</v>
      </c>
      <c r="AB2267" s="21">
        <v>0</v>
      </c>
      <c r="AC2267" s="21">
        <v>0</v>
      </c>
      <c r="AD2267" s="153">
        <f>VLOOKUP(D2267,'Dados Base'!$B:$K,9,FALSE)*31536000/VLOOKUP($F2267,F:H,MATCH(H2266,F2266:AF2266,0),FALSE)</f>
        <v>11974.730732021928</v>
      </c>
      <c r="AE2267" s="153">
        <f>VLOOKUP(D2267,'Dados Base'!$B:$K,10,FALSE)*31536000/VLOOKUP($F2267,F:H,MATCH(H2266,F2266:AF2266,0),FALSE)</f>
        <v>1474.5952918413411</v>
      </c>
      <c r="AF2267" s="148">
        <v>100</v>
      </c>
      <c r="AG2267" s="21">
        <v>100</v>
      </c>
      <c r="AH2267" s="148">
        <v>100</v>
      </c>
      <c r="AI2267" s="148">
        <v>40.04</v>
      </c>
      <c r="AJ2267" s="148">
        <v>100</v>
      </c>
      <c r="AK2267" s="72">
        <f>(SUMIFS('Banco de Indicadores Mun. (2)'!I:I,'Banco de Indicadores Mun. (2)'!B:B,'Banco de Indicadores - Mun. (1)'!B2267,'Banco de Indicadores Mun. (2)'!A:A,'Banco de Indicadores - Mun. (1)'!A2267) / VLOOKUP(D2267,'Dados Base'!$B:$K,8,FALSE)) * 100</f>
        <v>5.5593421052631582</v>
      </c>
      <c r="AL2267" s="72">
        <f>(SUMIFS('Banco de Indicadores Mun. (2)'!I:I,'Banco de Indicadores Mun. (2)'!B:B,'Banco de Indicadores - Mun. (1)'!B2267,'Banco de Indicadores Mun. (2)'!A:A,'Banco de Indicadores - Mun. (1)'!A2267) / VLOOKUP(D2267,'Dados Base'!$B:$K,9,FALSE)) * 100</f>
        <v>2.6911464968152865</v>
      </c>
      <c r="AM2267" s="72">
        <f>(SUMIFS('Banco de Indicadores Mun. (2)'!J:J,'Banco de Indicadores Mun. (2)'!B:B,'Banco de Indicadores - Mun. (1)'!B2267,'Banco de Indicadores Mun. (2)'!A:A,'Banco de Indicadores - Mun. (1)'!A2267) / VLOOKUP(D2267,'Dados Base'!$B:$K,7,FALSE)) * 100</f>
        <v>7.2152882352941177</v>
      </c>
      <c r="AN2267" s="72">
        <f>(SUMIFS('Banco de Indicadores Mun. (2)'!K:K,'Banco de Indicadores Mun. (2)'!B:B,'Banco de Indicadores - Mun. (1)'!B2267,'Banco de Indicadores Mun. (2)'!A:A,'Banco de Indicadores - Mun. (1)'!A2267) / VLOOKUP(D2267,'Dados Base'!$B:$K,10,FALSE)) * 100</f>
        <v>0.70570689655172436</v>
      </c>
      <c r="AO2267" s="21"/>
      <c r="AP2267" s="21">
        <v>0</v>
      </c>
      <c r="AQ2267" s="5">
        <v>0</v>
      </c>
      <c r="AR2267" s="9">
        <v>7.2</v>
      </c>
      <c r="AS2267" s="22">
        <v>99</v>
      </c>
      <c r="AT2267" s="22">
        <v>98.999999999999986</v>
      </c>
      <c r="AU2267" s="22">
        <v>80.567497850386928</v>
      </c>
      <c r="AV2267" s="23">
        <v>9.99</v>
      </c>
      <c r="AW2267" s="12">
        <v>0</v>
      </c>
      <c r="AX2267" s="21">
        <v>0</v>
      </c>
      <c r="AY2267" s="116">
        <v>15.889351374556865</v>
      </c>
    </row>
    <row r="2268" spans="1:51" ht="15.75" x14ac:dyDescent="0.25">
      <c r="A2268" s="144">
        <v>2014</v>
      </c>
      <c r="B2268" s="77" t="s">
        <v>333</v>
      </c>
      <c r="C2268" s="78">
        <v>16</v>
      </c>
      <c r="D2268" s="77">
        <v>3529302</v>
      </c>
      <c r="E2268" s="78">
        <v>352930216</v>
      </c>
      <c r="F2268" s="78" t="str">
        <f t="shared" si="96"/>
        <v>3529302162014</v>
      </c>
      <c r="G2268" s="89">
        <v>0.54952915718482487</v>
      </c>
      <c r="H2268" s="80">
        <f t="shared" si="95"/>
        <v>78233</v>
      </c>
      <c r="I2268" s="94">
        <v>76797</v>
      </c>
      <c r="J2268" s="95">
        <v>1436</v>
      </c>
      <c r="K2268" s="83">
        <f>(H2268)/VLOOKUP(D2268,'Dados Base'!$B:$K,6,FALSE)</f>
        <v>148.44689854082466</v>
      </c>
      <c r="L2268" s="88">
        <f t="shared" si="97"/>
        <v>98.164457454015562</v>
      </c>
      <c r="M2268" s="85">
        <v>1</v>
      </c>
      <c r="N2268" s="92">
        <v>0.77300000000000002</v>
      </c>
      <c r="O2268" s="91">
        <v>155</v>
      </c>
      <c r="P2268" s="91" t="s">
        <v>691</v>
      </c>
      <c r="Q2268" s="91" t="s">
        <v>691</v>
      </c>
      <c r="R2268" s="91" t="s">
        <v>691</v>
      </c>
      <c r="S2268" s="91">
        <v>285</v>
      </c>
      <c r="T2268" s="87" t="s">
        <v>691</v>
      </c>
      <c r="U2268" s="91">
        <v>874</v>
      </c>
      <c r="V2268" s="91">
        <v>734</v>
      </c>
      <c r="W2268" s="93">
        <v>0</v>
      </c>
      <c r="X2268" s="146">
        <v>0.23813980324074074</v>
      </c>
      <c r="Y2268" s="21">
        <v>63.6</v>
      </c>
      <c r="Z2268" s="147">
        <v>2686</v>
      </c>
      <c r="AA2268" s="147">
        <v>1607</v>
      </c>
      <c r="AB2268" s="21">
        <v>12</v>
      </c>
      <c r="AC2268" s="21">
        <v>2</v>
      </c>
      <c r="AD2268" s="153">
        <f>VLOOKUP(D2268,'Dados Base'!$B:$K,9,FALSE)*31536000/VLOOKUP($F2268,F:H,MATCH(H2267,F2267:AF2267,0),FALSE)</f>
        <v>1717.2211215216084</v>
      </c>
      <c r="AE2268" s="153">
        <f>VLOOKUP(D2268,'Dados Base'!$B:$K,10,FALSE)*31536000/VLOOKUP($F2268,F:H,MATCH(H2267,F2267:AF2267,0),FALSE)</f>
        <v>173.33452635077276</v>
      </c>
      <c r="AF2268" s="148">
        <v>100</v>
      </c>
      <c r="AG2268" s="21">
        <v>100</v>
      </c>
      <c r="AH2268" s="148">
        <v>100</v>
      </c>
      <c r="AI2268" s="148">
        <v>51.67</v>
      </c>
      <c r="AJ2268" s="148">
        <v>100</v>
      </c>
      <c r="AK2268" s="72">
        <f>(SUMIFS('Banco de Indicadores Mun. (2)'!I:I,'Banco de Indicadores Mun. (2)'!B:B,'Banco de Indicadores - Mun. (1)'!B2268,'Banco de Indicadores Mun. (2)'!A:A,'Banco de Indicadores - Mun. (1)'!A2268) / VLOOKUP(D2268,'Dados Base'!$B:$K,8,FALSE)) * 100</f>
        <v>48.309741935483913</v>
      </c>
      <c r="AL2268" s="72">
        <f>(SUMIFS('Banco de Indicadores Mun. (2)'!I:I,'Banco de Indicadores Mun. (2)'!B:B,'Banco de Indicadores - Mun. (1)'!B2268,'Banco de Indicadores Mun. (2)'!A:A,'Banco de Indicadores - Mun. (1)'!A2268) / VLOOKUP(D2268,'Dados Base'!$B:$K,9,FALSE)) * 100</f>
        <v>21.092985915492978</v>
      </c>
      <c r="AM2268" s="72">
        <f>(SUMIFS('Banco de Indicadores Mun. (2)'!J:J,'Banco de Indicadores Mun. (2)'!B:B,'Banco de Indicadores - Mun. (1)'!B2268,'Banco de Indicadores Mun. (2)'!A:A,'Banco de Indicadores - Mun. (1)'!A2268) / VLOOKUP(D2268,'Dados Base'!$B:$K,7,FALSE)) * 100</f>
        <v>10.926391608391606</v>
      </c>
      <c r="AN2268" s="72">
        <f>(SUMIFS('Banco de Indicadores Mun. (2)'!K:K,'Banco de Indicadores Mun. (2)'!B:B,'Banco de Indicadores - Mun. (1)'!B2268,'Banco de Indicadores Mun. (2)'!A:A,'Banco de Indicadores - Mun. (1)'!A2268) / VLOOKUP(D2268,'Dados Base'!$B:$K,10,FALSE)) * 100</f>
        <v>172.63111627906991</v>
      </c>
      <c r="AO2268" s="21"/>
      <c r="AP2268" s="21">
        <v>0</v>
      </c>
      <c r="AQ2268" s="5">
        <v>0</v>
      </c>
      <c r="AR2268" s="9">
        <v>7.1</v>
      </c>
      <c r="AS2268" s="22">
        <v>85</v>
      </c>
      <c r="AT2268" s="22">
        <v>68</v>
      </c>
      <c r="AU2268" s="22">
        <v>62.566969485208482</v>
      </c>
      <c r="AV2268" s="23">
        <v>7.04</v>
      </c>
      <c r="AW2268" s="12">
        <v>1</v>
      </c>
      <c r="AX2268" s="21">
        <v>2</v>
      </c>
      <c r="AY2268" s="116">
        <v>5.5880065861413311</v>
      </c>
    </row>
    <row r="2269" spans="1:51" ht="15.75" x14ac:dyDescent="0.25">
      <c r="A2269" s="144">
        <v>2014</v>
      </c>
      <c r="B2269" s="77" t="s">
        <v>334</v>
      </c>
      <c r="C2269" s="78">
        <v>6</v>
      </c>
      <c r="D2269" s="77">
        <v>3529401</v>
      </c>
      <c r="E2269" s="78">
        <v>35294016</v>
      </c>
      <c r="F2269" s="78" t="str">
        <f t="shared" si="96"/>
        <v>352940162014</v>
      </c>
      <c r="G2269" s="89">
        <v>1.2046346671124475</v>
      </c>
      <c r="H2269" s="80">
        <f t="shared" si="95"/>
        <v>435171</v>
      </c>
      <c r="I2269" s="94">
        <v>435171</v>
      </c>
      <c r="J2269" s="95">
        <v>0</v>
      </c>
      <c r="K2269" s="83">
        <f>(H2269)/VLOOKUP(D2269,'Dados Base'!$B:$K,6,FALSE)</f>
        <v>6986.209664472628</v>
      </c>
      <c r="L2269" s="88">
        <f t="shared" si="97"/>
        <v>100</v>
      </c>
      <c r="M2269" s="85">
        <v>2</v>
      </c>
      <c r="N2269" s="92">
        <v>0.76600000000000001</v>
      </c>
      <c r="O2269" s="91">
        <v>2</v>
      </c>
      <c r="P2269" s="91" t="s">
        <v>691</v>
      </c>
      <c r="Q2269" s="91" t="s">
        <v>691</v>
      </c>
      <c r="R2269" s="91" t="s">
        <v>691</v>
      </c>
      <c r="S2269" s="91">
        <v>785</v>
      </c>
      <c r="T2269" s="87" t="s">
        <v>691</v>
      </c>
      <c r="U2269" s="91">
        <v>1987</v>
      </c>
      <c r="V2269" s="91">
        <v>1518</v>
      </c>
      <c r="W2269" s="93">
        <v>0</v>
      </c>
      <c r="X2269" s="146">
        <v>1.4857261756944444</v>
      </c>
      <c r="Y2269" s="21">
        <v>403.9</v>
      </c>
      <c r="Z2269" s="147">
        <v>1011</v>
      </c>
      <c r="AA2269" s="147">
        <v>23223</v>
      </c>
      <c r="AB2269" s="21">
        <v>41</v>
      </c>
      <c r="AC2269" s="21">
        <v>0</v>
      </c>
      <c r="AD2269" s="153">
        <f>VLOOKUP(D2269,'Dados Base'!$B:$K,9,FALSE)*31536000/VLOOKUP($F2269,F:H,MATCH(H2268,F2268:AF2268,0),FALSE)</f>
        <v>65.221257850362278</v>
      </c>
      <c r="AE2269" s="153">
        <f>VLOOKUP(D2269,'Dados Base'!$B:$K,10,FALSE)*31536000/VLOOKUP($F2269,F:H,MATCH(H2268,F2268:AF2268,0),FALSE)</f>
        <v>8.6961677133816391</v>
      </c>
      <c r="AF2269" s="148">
        <v>98</v>
      </c>
      <c r="AG2269" s="21">
        <v>100</v>
      </c>
      <c r="AH2269" s="148">
        <v>90.16</v>
      </c>
      <c r="AI2269" s="148">
        <v>47.76</v>
      </c>
      <c r="AJ2269" s="148">
        <v>98</v>
      </c>
      <c r="AK2269" s="72">
        <f>(SUMIFS('Banco de Indicadores Mun. (2)'!I:I,'Banco de Indicadores Mun. (2)'!B:B,'Banco de Indicadores - Mun. (1)'!B2269,'Banco de Indicadores Mun. (2)'!A:A,'Banco de Indicadores - Mun. (1)'!A2269) / VLOOKUP(D2269,'Dados Base'!$B:$K,8,FALSE)) * 100</f>
        <v>25.77136363636362</v>
      </c>
      <c r="AL2269" s="72">
        <f>(SUMIFS('Banco de Indicadores Mun. (2)'!I:I,'Banco de Indicadores Mun. (2)'!B:B,'Banco de Indicadores - Mun. (1)'!B2269,'Banco de Indicadores Mun. (2)'!A:A,'Banco de Indicadores - Mun. (1)'!A2269) / VLOOKUP(D2269,'Dados Base'!$B:$K,9,FALSE)) * 100</f>
        <v>9.4494999999999933</v>
      </c>
      <c r="AM2269" s="72">
        <f>(SUMIFS('Banco de Indicadores Mun. (2)'!J:J,'Banco de Indicadores Mun. (2)'!B:B,'Banco de Indicadores - Mun. (1)'!B2269,'Banco de Indicadores Mun. (2)'!A:A,'Banco de Indicadores - Mun. (1)'!A2269) / VLOOKUP(D2269,'Dados Base'!$B:$K,7,FALSE)) * 100</f>
        <v>4.0897619047619047</v>
      </c>
      <c r="AN2269" s="72">
        <f>(SUMIFS('Banco de Indicadores Mun. (2)'!K:K,'Banco de Indicadores Mun. (2)'!B:B,'Banco de Indicadores - Mun. (1)'!B2269,'Banco de Indicadores Mun. (2)'!A:A,'Banco de Indicadores - Mun. (1)'!A2269) / VLOOKUP(D2269,'Dados Base'!$B:$K,10,FALSE)) * 100</f>
        <v>63.714166666666614</v>
      </c>
      <c r="AO2269" s="21"/>
      <c r="AP2269" s="21">
        <v>0</v>
      </c>
      <c r="AQ2269" s="5">
        <v>0</v>
      </c>
      <c r="AR2269" s="9">
        <v>7.6</v>
      </c>
      <c r="AS2269" s="22">
        <v>86</v>
      </c>
      <c r="AT2269" s="22">
        <v>4.3000000000000007</v>
      </c>
      <c r="AU2269" s="22">
        <v>4.1718247090864082</v>
      </c>
      <c r="AV2269" s="23">
        <v>1.94</v>
      </c>
      <c r="AW2269" s="12">
        <v>6</v>
      </c>
      <c r="AX2269" s="21">
        <v>0</v>
      </c>
      <c r="AY2269" s="116">
        <v>0.19814119616466466</v>
      </c>
    </row>
    <row r="2270" spans="1:51" ht="15.75" x14ac:dyDescent="0.25">
      <c r="A2270" s="144">
        <v>2014</v>
      </c>
      <c r="B2270" s="77" t="s">
        <v>335</v>
      </c>
      <c r="C2270" s="78">
        <v>16</v>
      </c>
      <c r="D2270" s="77">
        <v>3529500</v>
      </c>
      <c r="E2270" s="78">
        <v>352950016</v>
      </c>
      <c r="F2270" s="78" t="str">
        <f t="shared" si="96"/>
        <v>3529500162014</v>
      </c>
      <c r="G2270" s="89">
        <v>1.5999472449964136</v>
      </c>
      <c r="H2270" s="80">
        <f t="shared" si="95"/>
        <v>4817</v>
      </c>
      <c r="I2270" s="94">
        <v>4053</v>
      </c>
      <c r="J2270" s="95">
        <v>764</v>
      </c>
      <c r="K2270" s="83">
        <f>(H2270)/VLOOKUP(D2270,'Dados Base'!$B:$K,6,FALSE)</f>
        <v>24.706365081807458</v>
      </c>
      <c r="L2270" s="88">
        <f t="shared" si="97"/>
        <v>84.139505916545559</v>
      </c>
      <c r="M2270" s="85">
        <v>3</v>
      </c>
      <c r="N2270" s="92">
        <v>0.74399999999999999</v>
      </c>
      <c r="O2270" s="91">
        <v>32</v>
      </c>
      <c r="P2270" s="91" t="s">
        <v>691</v>
      </c>
      <c r="Q2270" s="91" t="s">
        <v>691</v>
      </c>
      <c r="R2270" s="91" t="s">
        <v>691</v>
      </c>
      <c r="S2270" s="91">
        <v>18</v>
      </c>
      <c r="T2270" s="87" t="s">
        <v>691</v>
      </c>
      <c r="U2270" s="91">
        <v>45</v>
      </c>
      <c r="V2270" s="91">
        <v>37</v>
      </c>
      <c r="W2270" s="93">
        <v>13.75</v>
      </c>
      <c r="X2270" s="146">
        <v>1.0854641359904904E-2</v>
      </c>
      <c r="Y2270" s="21">
        <v>2.91</v>
      </c>
      <c r="Z2270" s="147">
        <v>173</v>
      </c>
      <c r="AA2270" s="147">
        <v>52</v>
      </c>
      <c r="AB2270" s="21">
        <v>0</v>
      </c>
      <c r="AC2270" s="21">
        <v>0</v>
      </c>
      <c r="AD2270" s="153">
        <f>VLOOKUP(D2270,'Dados Base'!$B:$K,9,FALSE)*31536000/VLOOKUP($F2270,F:H,MATCH(H2269,F2269:AF2269,0),FALSE)</f>
        <v>9296.4749844301441</v>
      </c>
      <c r="AE2270" s="153">
        <f>VLOOKUP(D2270,'Dados Base'!$B:$K,10,FALSE)*31536000/VLOOKUP($F2270,F:H,MATCH(H2269,F2269:AF2269,0),FALSE)</f>
        <v>851.08573801120997</v>
      </c>
      <c r="AF2270" s="148" t="s">
        <v>692</v>
      </c>
      <c r="AG2270" s="21">
        <v>81.739999999999995</v>
      </c>
      <c r="AH2270" s="148" t="s">
        <v>692</v>
      </c>
      <c r="AI2270" s="148" t="s">
        <v>692</v>
      </c>
      <c r="AJ2270" s="148" t="s">
        <v>692</v>
      </c>
      <c r="AK2270" s="72">
        <f>(SUMIFS('Banco de Indicadores Mun. (2)'!I:I,'Banco de Indicadores Mun. (2)'!B:B,'Banco de Indicadores - Mun. (1)'!B2270,'Banco de Indicadores Mun. (2)'!A:A,'Banco de Indicadores - Mun. (1)'!A2270) / VLOOKUP(D2270,'Dados Base'!$B:$K,8,FALSE)) * 100</f>
        <v>18.200948275862068</v>
      </c>
      <c r="AL2270" s="72">
        <f>(SUMIFS('Banco de Indicadores Mun. (2)'!I:I,'Banco de Indicadores Mun. (2)'!B:B,'Banco de Indicadores - Mun. (1)'!B2270,'Banco de Indicadores Mun. (2)'!A:A,'Banco de Indicadores - Mun. (1)'!A2270) / VLOOKUP(D2270,'Dados Base'!$B:$K,9,FALSE)) * 100</f>
        <v>7.434190140845069</v>
      </c>
      <c r="AM2270" s="72">
        <f>(SUMIFS('Banco de Indicadores Mun. (2)'!J:J,'Banco de Indicadores Mun. (2)'!B:B,'Banco de Indicadores - Mun. (1)'!B2270,'Banco de Indicadores Mun. (2)'!A:A,'Banco de Indicadores - Mun. (1)'!A2270) / VLOOKUP(D2270,'Dados Base'!$B:$K,7,FALSE)) * 100</f>
        <v>12.579711111111108</v>
      </c>
      <c r="AN2270" s="72">
        <f>(SUMIFS('Banco de Indicadores Mun. (2)'!K:K,'Banco de Indicadores Mun. (2)'!B:B,'Banco de Indicadores - Mun. (1)'!B2270,'Banco de Indicadores Mun. (2)'!A:A,'Banco de Indicadores - Mun. (1)'!A2270) / VLOOKUP(D2270,'Dados Base'!$B:$K,10,FALSE)) * 100</f>
        <v>37.659076923076931</v>
      </c>
      <c r="AO2270" s="21"/>
      <c r="AP2270" s="21">
        <v>0</v>
      </c>
      <c r="AQ2270" s="5">
        <v>0</v>
      </c>
      <c r="AR2270" s="9">
        <v>8.6999999999999993</v>
      </c>
      <c r="AS2270" s="22">
        <v>100</v>
      </c>
      <c r="AT2270" s="22">
        <v>100</v>
      </c>
      <c r="AU2270" s="22">
        <v>76.888888888888886</v>
      </c>
      <c r="AV2270" s="23">
        <v>8.51</v>
      </c>
      <c r="AW2270" s="12">
        <v>0</v>
      </c>
      <c r="AX2270" s="21">
        <v>0</v>
      </c>
      <c r="AY2270" s="116">
        <v>204.93691619508178</v>
      </c>
    </row>
    <row r="2271" spans="1:51" ht="15.75" x14ac:dyDescent="0.25">
      <c r="A2271" s="144">
        <v>2014</v>
      </c>
      <c r="B2271" s="77" t="s">
        <v>336</v>
      </c>
      <c r="C2271" s="78">
        <v>15</v>
      </c>
      <c r="D2271" s="77">
        <v>3529609</v>
      </c>
      <c r="E2271" s="78">
        <v>352960915</v>
      </c>
      <c r="F2271" s="78" t="str">
        <f t="shared" si="96"/>
        <v>3529609152014</v>
      </c>
      <c r="G2271" s="89">
        <v>-0.43807618345912402</v>
      </c>
      <c r="H2271" s="80">
        <f t="shared" si="95"/>
        <v>3810</v>
      </c>
      <c r="I2271" s="94">
        <v>2691</v>
      </c>
      <c r="J2271" s="95">
        <v>1119</v>
      </c>
      <c r="K2271" s="83">
        <f>(H2271)/VLOOKUP(D2271,'Dados Base'!$B:$K,6,FALSE)</f>
        <v>16.698807854137449</v>
      </c>
      <c r="L2271" s="88">
        <f t="shared" si="97"/>
        <v>70.629921259842519</v>
      </c>
      <c r="M2271" s="85">
        <v>3</v>
      </c>
      <c r="N2271" s="92">
        <v>0.73099999999999998</v>
      </c>
      <c r="O2271" s="91">
        <v>43</v>
      </c>
      <c r="P2271" s="91" t="s">
        <v>691</v>
      </c>
      <c r="Q2271" s="91" t="s">
        <v>691</v>
      </c>
      <c r="R2271" s="91" t="s">
        <v>691</v>
      </c>
      <c r="S2271" s="91">
        <v>16</v>
      </c>
      <c r="T2271" s="87" t="s">
        <v>691</v>
      </c>
      <c r="U2271" s="91">
        <v>23</v>
      </c>
      <c r="V2271" s="91">
        <v>16</v>
      </c>
      <c r="W2271" s="93">
        <v>0</v>
      </c>
      <c r="X2271" s="146">
        <v>8.4494687499999978E-3</v>
      </c>
      <c r="Y2271" s="21">
        <v>1.9</v>
      </c>
      <c r="Z2271" s="147">
        <v>110</v>
      </c>
      <c r="AA2271" s="147">
        <v>37</v>
      </c>
      <c r="AB2271" s="21">
        <v>0</v>
      </c>
      <c r="AC2271" s="21">
        <v>1</v>
      </c>
      <c r="AD2271" s="153">
        <f>VLOOKUP(D2271,'Dados Base'!$B:$K,9,FALSE)*31536000/VLOOKUP($F2271,F:H,MATCH(H2270,F2270:AF2270,0),FALSE)</f>
        <v>14402.267716535433</v>
      </c>
      <c r="AE2271" s="153">
        <f>VLOOKUP(D2271,'Dados Base'!$B:$K,10,FALSE)*31536000/VLOOKUP($F2271,F:H,MATCH(H2270,F2270:AF2270,0),FALSE)</f>
        <v>1241.5748031496066</v>
      </c>
      <c r="AF2271" s="148">
        <v>85.16</v>
      </c>
      <c r="AG2271" s="21">
        <v>100</v>
      </c>
      <c r="AH2271" s="148">
        <v>83.76</v>
      </c>
      <c r="AI2271" s="148">
        <v>16.03</v>
      </c>
      <c r="AJ2271" s="148">
        <v>100</v>
      </c>
      <c r="AK2271" s="72">
        <f>(SUMIFS('Banco de Indicadores Mun. (2)'!I:I,'Banco de Indicadores Mun. (2)'!B:B,'Banco de Indicadores - Mun. (1)'!B2271,'Banco de Indicadores Mun. (2)'!A:A,'Banco de Indicadores - Mun. (1)'!A2271) / VLOOKUP(D2271,'Dados Base'!$B:$K,8,FALSE)) * 100</f>
        <v>49.852327272727273</v>
      </c>
      <c r="AL2271" s="72">
        <f>(SUMIFS('Banco de Indicadores Mun. (2)'!I:I,'Banco de Indicadores Mun. (2)'!B:B,'Banco de Indicadores - Mun. (1)'!B2271,'Banco de Indicadores Mun. (2)'!A:A,'Banco de Indicadores - Mun. (1)'!A2271) / VLOOKUP(D2271,'Dados Base'!$B:$K,9,FALSE)) * 100</f>
        <v>15.757919540229887</v>
      </c>
      <c r="AM2271" s="72">
        <f>(SUMIFS('Banco de Indicadores Mun. (2)'!J:J,'Banco de Indicadores Mun. (2)'!B:B,'Banco de Indicadores - Mun. (1)'!B2271,'Banco de Indicadores Mun. (2)'!A:A,'Banco de Indicadores - Mun. (1)'!A2271) / VLOOKUP(D2271,'Dados Base'!$B:$K,7,FALSE)) * 100</f>
        <v>39.104799999999997</v>
      </c>
      <c r="AN2271" s="72">
        <f>(SUMIFS('Banco de Indicadores Mun. (2)'!K:K,'Banco de Indicadores Mun. (2)'!B:B,'Banco de Indicadores - Mun. (1)'!B2271,'Banco de Indicadores Mun. (2)'!A:A,'Banco de Indicadores - Mun. (1)'!A2271) / VLOOKUP(D2271,'Dados Base'!$B:$K,10,FALSE)) * 100</f>
        <v>78.5124</v>
      </c>
      <c r="AO2271" s="21"/>
      <c r="AP2271" s="21">
        <v>0</v>
      </c>
      <c r="AQ2271" s="5">
        <v>0</v>
      </c>
      <c r="AR2271" s="9">
        <v>10</v>
      </c>
      <c r="AS2271" s="22">
        <v>96</v>
      </c>
      <c r="AT2271" s="22">
        <v>96.000000000000014</v>
      </c>
      <c r="AU2271" s="22">
        <v>74.829931972789112</v>
      </c>
      <c r="AV2271" s="23">
        <v>8.31</v>
      </c>
      <c r="AW2271" s="12">
        <v>0</v>
      </c>
      <c r="AX2271" s="21">
        <v>1</v>
      </c>
      <c r="AY2271" s="116">
        <v>4.2962902220249068</v>
      </c>
    </row>
    <row r="2272" spans="1:51" ht="15.75" x14ac:dyDescent="0.25">
      <c r="A2272" s="144">
        <v>2014</v>
      </c>
      <c r="B2272" s="77" t="s">
        <v>337</v>
      </c>
      <c r="C2272" s="78">
        <v>15</v>
      </c>
      <c r="D2272" s="77">
        <v>3529658</v>
      </c>
      <c r="E2272" s="78">
        <v>352965815</v>
      </c>
      <c r="F2272" s="78" t="str">
        <f t="shared" si="96"/>
        <v>3529658152014</v>
      </c>
      <c r="G2272" s="89">
        <v>-0.17841682161970907</v>
      </c>
      <c r="H2272" s="80">
        <f t="shared" si="95"/>
        <v>1887</v>
      </c>
      <c r="I2272" s="94">
        <v>1546</v>
      </c>
      <c r="J2272" s="95">
        <v>341</v>
      </c>
      <c r="K2272" s="83">
        <f>(H2272)/VLOOKUP(D2272,'Dados Base'!$B:$K,6,FALSE)</f>
        <v>12.604368445661612</v>
      </c>
      <c r="L2272" s="88">
        <f t="shared" si="97"/>
        <v>81.928987811340747</v>
      </c>
      <c r="M2272" s="85">
        <v>4</v>
      </c>
      <c r="N2272" s="92">
        <v>0.72399999999999998</v>
      </c>
      <c r="O2272" s="91">
        <v>19</v>
      </c>
      <c r="P2272" s="91" t="s">
        <v>691</v>
      </c>
      <c r="Q2272" s="91" t="s">
        <v>691</v>
      </c>
      <c r="R2272" s="91" t="s">
        <v>691</v>
      </c>
      <c r="S2272" s="91">
        <v>2</v>
      </c>
      <c r="T2272" s="87" t="s">
        <v>691</v>
      </c>
      <c r="U2272" s="91">
        <v>8</v>
      </c>
      <c r="V2272" s="91">
        <v>8</v>
      </c>
      <c r="W2272" s="93">
        <v>10.88</v>
      </c>
      <c r="X2272" s="146">
        <v>4.2098773437500006E-3</v>
      </c>
      <c r="Y2272" s="21">
        <v>1.05</v>
      </c>
      <c r="Z2272" s="147">
        <v>70</v>
      </c>
      <c r="AA2272" s="147">
        <v>11</v>
      </c>
      <c r="AB2272" s="21">
        <v>0</v>
      </c>
      <c r="AC2272" s="21">
        <v>0</v>
      </c>
      <c r="AD2272" s="153">
        <f>VLOOKUP(D2272,'Dados Base'!$B:$K,9,FALSE)*31536000/VLOOKUP($F2272,F:H,MATCH(H2271,F2271:AF2271,0),FALSE)</f>
        <v>19553.322734499205</v>
      </c>
      <c r="AE2272" s="153">
        <f>VLOOKUP(D2272,'Dados Base'!$B:$K,10,FALSE)*31536000/VLOOKUP($F2272,F:H,MATCH(H2271,F2271:AF2271,0),FALSE)</f>
        <v>2005.4689984101749</v>
      </c>
      <c r="AF2272" s="148">
        <v>85.67</v>
      </c>
      <c r="AG2272" s="21" t="s">
        <v>692</v>
      </c>
      <c r="AH2272" s="148">
        <v>81.89</v>
      </c>
      <c r="AI2272" s="148">
        <v>14.83</v>
      </c>
      <c r="AJ2272" s="148">
        <v>100</v>
      </c>
      <c r="AK2272" s="72">
        <f>(SUMIFS('Banco de Indicadores Mun. (2)'!I:I,'Banco de Indicadores Mun. (2)'!B:B,'Banco de Indicadores - Mun. (1)'!B2272,'Banco de Indicadores Mun. (2)'!A:A,'Banco de Indicadores - Mun. (1)'!A2272) / VLOOKUP(D2272,'Dados Base'!$B:$K,8,FALSE)) * 100</f>
        <v>24.902540540540535</v>
      </c>
      <c r="AL2272" s="72">
        <f>(SUMIFS('Banco de Indicadores Mun. (2)'!I:I,'Banco de Indicadores Mun. (2)'!B:B,'Banco de Indicadores - Mun. (1)'!B2272,'Banco de Indicadores Mun. (2)'!A:A,'Banco de Indicadores - Mun. (1)'!A2272) / VLOOKUP(D2272,'Dados Base'!$B:$K,9,FALSE)) * 100</f>
        <v>7.875162393162392</v>
      </c>
      <c r="AM2272" s="72">
        <f>(SUMIFS('Banco de Indicadores Mun. (2)'!J:J,'Banco de Indicadores Mun. (2)'!B:B,'Banco de Indicadores - Mun. (1)'!B2272,'Banco de Indicadores Mun. (2)'!A:A,'Banco de Indicadores - Mun. (1)'!A2272) / VLOOKUP(D2272,'Dados Base'!$B:$K,7,FALSE)) * 100</f>
        <v>36.531679999999994</v>
      </c>
      <c r="AN2272" s="72">
        <f>(SUMIFS('Banco de Indicadores Mun. (2)'!K:K,'Banco de Indicadores Mun. (2)'!B:B,'Banco de Indicadores - Mun. (1)'!B2272,'Banco de Indicadores Mun. (2)'!A:A,'Banco de Indicadores - Mun. (1)'!A2272) / VLOOKUP(D2272,'Dados Base'!$B:$K,10,FALSE)) * 100</f>
        <v>0.67516666666666658</v>
      </c>
      <c r="AO2272" s="21"/>
      <c r="AP2272" s="21">
        <v>0</v>
      </c>
      <c r="AQ2272" s="5">
        <v>0</v>
      </c>
      <c r="AR2272" s="9">
        <v>8.6999999999999993</v>
      </c>
      <c r="AS2272" s="22">
        <v>93</v>
      </c>
      <c r="AT2272" s="22">
        <v>93</v>
      </c>
      <c r="AU2272" s="22">
        <v>86.419753086419746</v>
      </c>
      <c r="AV2272" s="23">
        <v>9.9</v>
      </c>
      <c r="AW2272" s="12">
        <v>0</v>
      </c>
      <c r="AX2272" s="21">
        <v>0</v>
      </c>
      <c r="AY2272" s="116">
        <v>325.39261879771948</v>
      </c>
    </row>
    <row r="2273" spans="1:51" ht="15.75" x14ac:dyDescent="0.25">
      <c r="A2273" s="144">
        <v>2014</v>
      </c>
      <c r="B2273" s="77" t="s">
        <v>338</v>
      </c>
      <c r="C2273" s="78">
        <v>8</v>
      </c>
      <c r="D2273" s="77">
        <v>3529708</v>
      </c>
      <c r="E2273" s="78">
        <v>35297088</v>
      </c>
      <c r="F2273" s="78" t="str">
        <f t="shared" si="96"/>
        <v>352970882014</v>
      </c>
      <c r="G2273" s="89">
        <v>0.6284534583535839</v>
      </c>
      <c r="H2273" s="80">
        <f t="shared" si="95"/>
        <v>20864</v>
      </c>
      <c r="I2273" s="94">
        <v>19774</v>
      </c>
      <c r="J2273" s="95">
        <v>1090</v>
      </c>
      <c r="K2273" s="83">
        <f>(H2273)/VLOOKUP(D2273,'Dados Base'!$B:$K,6,FALSE)</f>
        <v>25.2318929966501</v>
      </c>
      <c r="L2273" s="88">
        <f t="shared" si="97"/>
        <v>94.775690184049083</v>
      </c>
      <c r="M2273" s="85">
        <v>2</v>
      </c>
      <c r="N2273" s="92">
        <v>0.74099999999999999</v>
      </c>
      <c r="O2273" s="91">
        <v>121</v>
      </c>
      <c r="P2273" s="91" t="s">
        <v>691</v>
      </c>
      <c r="Q2273" s="91" t="s">
        <v>691</v>
      </c>
      <c r="R2273" s="91" t="s">
        <v>691</v>
      </c>
      <c r="S2273" s="91">
        <v>14</v>
      </c>
      <c r="T2273" s="87" t="s">
        <v>691</v>
      </c>
      <c r="U2273" s="91">
        <v>220</v>
      </c>
      <c r="V2273" s="91">
        <v>130</v>
      </c>
      <c r="W2273" s="93">
        <v>98.95</v>
      </c>
      <c r="X2273" s="146">
        <v>5.5069199851851852E-2</v>
      </c>
      <c r="Y2273" s="21">
        <v>14.24</v>
      </c>
      <c r="Z2273" s="147">
        <v>871</v>
      </c>
      <c r="AA2273" s="147">
        <v>229</v>
      </c>
      <c r="AB2273" s="21">
        <v>1</v>
      </c>
      <c r="AC2273" s="21">
        <v>0</v>
      </c>
      <c r="AD2273" s="153">
        <f>VLOOKUP(D2273,'Dados Base'!$B:$K,9,FALSE)*31536000/VLOOKUP($F2273,F:H,MATCH(H2272,F2272:AF2272,0),FALSE)</f>
        <v>20480.866564417178</v>
      </c>
      <c r="AE2273" s="153">
        <f>VLOOKUP(D2273,'Dados Base'!$B:$K,10,FALSE)*31536000/VLOOKUP($F2273,F:H,MATCH(H2272,F2272:AF2272,0),FALSE)</f>
        <v>2493.9800613496941</v>
      </c>
      <c r="AF2273" s="148">
        <v>86.71</v>
      </c>
      <c r="AG2273" s="21">
        <v>99.44</v>
      </c>
      <c r="AH2273" s="148">
        <v>87.75</v>
      </c>
      <c r="AI2273" s="148">
        <v>30.54</v>
      </c>
      <c r="AJ2273" s="148">
        <v>92.05</v>
      </c>
      <c r="AK2273" s="72">
        <f>(SUMIFS('Banco de Indicadores Mun. (2)'!I:I,'Banco de Indicadores Mun. (2)'!B:B,'Banco de Indicadores - Mun. (1)'!B2273,'Banco de Indicadores Mun. (2)'!A:A,'Banco de Indicadores - Mun. (1)'!A2273) / VLOOKUP(D2273,'Dados Base'!$B:$K,8,FALSE)) * 100</f>
        <v>10.207820754716982</v>
      </c>
      <c r="AL2273" s="72">
        <f>(SUMIFS('Banco de Indicadores Mun. (2)'!I:I,'Banco de Indicadores Mun. (2)'!B:B,'Banco de Indicadores - Mun. (1)'!B2273,'Banco de Indicadores Mun. (2)'!A:A,'Banco de Indicadores - Mun. (1)'!A2273) / VLOOKUP(D2273,'Dados Base'!$B:$K,9,FALSE)) * 100</f>
        <v>3.1941815498154988</v>
      </c>
      <c r="AM2273" s="72">
        <f>(SUMIFS('Banco de Indicadores Mun. (2)'!J:J,'Banco de Indicadores Mun. (2)'!B:B,'Banco de Indicadores - Mun. (1)'!B2273,'Banco de Indicadores Mun. (2)'!A:A,'Banco de Indicadores - Mun. (1)'!A2273) / VLOOKUP(D2273,'Dados Base'!$B:$K,7,FALSE)) * 100</f>
        <v>13.517861003861006</v>
      </c>
      <c r="AN2273" s="72">
        <f>(SUMIFS('Banco de Indicadores Mun. (2)'!K:K,'Banco de Indicadores Mun. (2)'!B:B,'Banco de Indicadores - Mun. (1)'!B2273,'Banco de Indicadores Mun. (2)'!A:A,'Banco de Indicadores - Mun. (1)'!A2273) / VLOOKUP(D2273,'Dados Base'!$B:$K,10,FALSE)) * 100</f>
        <v>5.012060606060607</v>
      </c>
      <c r="AO2273" s="21"/>
      <c r="AP2273" s="21">
        <v>0</v>
      </c>
      <c r="AQ2273" s="5">
        <v>0</v>
      </c>
      <c r="AR2273" s="9">
        <v>10</v>
      </c>
      <c r="AS2273" s="22">
        <v>99</v>
      </c>
      <c r="AT2273" s="22">
        <v>99</v>
      </c>
      <c r="AU2273" s="22">
        <v>79.181818181818187</v>
      </c>
      <c r="AV2273" s="23">
        <v>8.6300000000000008</v>
      </c>
      <c r="AW2273" s="12">
        <v>0</v>
      </c>
      <c r="AX2273" s="21">
        <v>0</v>
      </c>
      <c r="AY2273" s="116">
        <v>148.07410704999461</v>
      </c>
    </row>
    <row r="2274" spans="1:51" ht="15.75" x14ac:dyDescent="0.25">
      <c r="A2274" s="144">
        <v>2014</v>
      </c>
      <c r="B2274" s="77" t="s">
        <v>339</v>
      </c>
      <c r="C2274" s="78">
        <v>13</v>
      </c>
      <c r="D2274" s="77">
        <v>3529807</v>
      </c>
      <c r="E2274" s="78">
        <v>352980713</v>
      </c>
      <c r="F2274" s="78" t="str">
        <f t="shared" si="96"/>
        <v>3529807132014</v>
      </c>
      <c r="G2274" s="89">
        <v>0.46846867797429859</v>
      </c>
      <c r="H2274" s="80">
        <f t="shared" si="95"/>
        <v>12264</v>
      </c>
      <c r="I2274" s="94">
        <v>11716</v>
      </c>
      <c r="J2274" s="95">
        <v>548</v>
      </c>
      <c r="K2274" s="83">
        <f>(H2274)/VLOOKUP(D2274,'Dados Base'!$B:$K,6,FALSE)</f>
        <v>57.879088206144701</v>
      </c>
      <c r="L2274" s="88">
        <f t="shared" si="97"/>
        <v>95.531637312459225</v>
      </c>
      <c r="M2274" s="85">
        <v>3</v>
      </c>
      <c r="N2274" s="92">
        <v>0.73</v>
      </c>
      <c r="O2274" s="91">
        <v>67</v>
      </c>
      <c r="P2274" s="91" t="s">
        <v>691</v>
      </c>
      <c r="Q2274" s="91" t="s">
        <v>691</v>
      </c>
      <c r="R2274" s="91" t="s">
        <v>691</v>
      </c>
      <c r="S2274" s="91">
        <v>43</v>
      </c>
      <c r="T2274" s="87" t="s">
        <v>691</v>
      </c>
      <c r="U2274" s="91">
        <v>106</v>
      </c>
      <c r="V2274" s="91">
        <v>146</v>
      </c>
      <c r="W2274" s="93">
        <v>12.93</v>
      </c>
      <c r="X2274" s="146">
        <v>3.5662675805555551E-2</v>
      </c>
      <c r="Y2274" s="21">
        <v>8.4499999999999993</v>
      </c>
      <c r="Z2274" s="147">
        <v>467</v>
      </c>
      <c r="AA2274" s="147">
        <v>185</v>
      </c>
      <c r="AB2274" s="21">
        <v>1</v>
      </c>
      <c r="AC2274" s="21">
        <v>0</v>
      </c>
      <c r="AD2274" s="153">
        <f>VLOOKUP(D2274,'Dados Base'!$B:$K,9,FALSE)*31536000/VLOOKUP($F2274,F:H,MATCH(H2273,F2273:AF2273,0),FALSE)</f>
        <v>4654.2857142857147</v>
      </c>
      <c r="AE2274" s="153">
        <f>VLOOKUP(D2274,'Dados Base'!$B:$K,10,FALSE)*31536000/VLOOKUP($F2274,F:H,MATCH(H2273,F2273:AF2273,0),FALSE)</f>
        <v>617.14285714285711</v>
      </c>
      <c r="AF2274" s="148">
        <v>95.53</v>
      </c>
      <c r="AG2274" s="21">
        <v>100</v>
      </c>
      <c r="AH2274" s="148">
        <v>95.1</v>
      </c>
      <c r="AI2274" s="148">
        <v>16.45</v>
      </c>
      <c r="AJ2274" s="148">
        <v>100</v>
      </c>
      <c r="AK2274" s="72">
        <f>(SUMIFS('Banco de Indicadores Mun. (2)'!I:I,'Banco de Indicadores Mun. (2)'!B:B,'Banco de Indicadores - Mun. (1)'!B2274,'Banco de Indicadores Mun. (2)'!A:A,'Banco de Indicadores - Mun. (1)'!A2274) / VLOOKUP(D2274,'Dados Base'!$B:$K,8,FALSE)) * 100</f>
        <v>3.5788157894736843</v>
      </c>
      <c r="AL2274" s="72">
        <f>(SUMIFS('Banco de Indicadores Mun. (2)'!I:I,'Banco de Indicadores Mun. (2)'!B:B,'Banco de Indicadores - Mun. (1)'!B2274,'Banco de Indicadores Mun. (2)'!A:A,'Banco de Indicadores - Mun. (1)'!A2274) / VLOOKUP(D2274,'Dados Base'!$B:$K,9,FALSE)) * 100</f>
        <v>1.5027071823204421</v>
      </c>
      <c r="AM2274" s="72">
        <f>(SUMIFS('Banco de Indicadores Mun. (2)'!J:J,'Banco de Indicadores Mun. (2)'!B:B,'Banco de Indicadores - Mun. (1)'!B2274,'Banco de Indicadores Mun. (2)'!A:A,'Banco de Indicadores - Mun. (1)'!A2274) / VLOOKUP(D2274,'Dados Base'!$B:$K,7,FALSE)) * 100</f>
        <v>0</v>
      </c>
      <c r="AN2274" s="72">
        <f>(SUMIFS('Banco de Indicadores Mun. (2)'!K:K,'Banco de Indicadores Mun. (2)'!B:B,'Banco de Indicadores - Mun. (1)'!B2274,'Banco de Indicadores Mun. (2)'!A:A,'Banco de Indicadores - Mun. (1)'!A2274) / VLOOKUP(D2274,'Dados Base'!$B:$K,10,FALSE)) * 100</f>
        <v>11.332916666666668</v>
      </c>
      <c r="AO2274" s="21"/>
      <c r="AP2274" s="21">
        <v>0</v>
      </c>
      <c r="AQ2274" s="5">
        <v>0</v>
      </c>
      <c r="AR2274" s="9">
        <v>7.1</v>
      </c>
      <c r="AS2274" s="22">
        <v>99.53</v>
      </c>
      <c r="AT2274" s="22">
        <v>99.53</v>
      </c>
      <c r="AU2274" s="22">
        <v>71.625766871165638</v>
      </c>
      <c r="AV2274" s="23">
        <v>7.95</v>
      </c>
      <c r="AW2274" s="12">
        <v>0</v>
      </c>
      <c r="AX2274" s="21">
        <v>0</v>
      </c>
      <c r="AY2274" s="116">
        <v>64.019453707798803</v>
      </c>
    </row>
    <row r="2275" spans="1:51" ht="15.75" x14ac:dyDescent="0.25">
      <c r="A2275" s="144">
        <v>2014</v>
      </c>
      <c r="B2275" s="77" t="s">
        <v>340</v>
      </c>
      <c r="C2275" s="78">
        <v>15</v>
      </c>
      <c r="D2275" s="77">
        <v>3530003</v>
      </c>
      <c r="E2275" s="78">
        <v>353000315</v>
      </c>
      <c r="F2275" s="78" t="str">
        <f t="shared" si="96"/>
        <v>3530003152014</v>
      </c>
      <c r="G2275" s="89">
        <v>0.57920274967371288</v>
      </c>
      <c r="H2275" s="80">
        <f t="shared" si="95"/>
        <v>2869</v>
      </c>
      <c r="I2275" s="94">
        <v>1914</v>
      </c>
      <c r="J2275" s="95">
        <v>955</v>
      </c>
      <c r="K2275" s="83">
        <f>(H2275)/VLOOKUP(D2275,'Dados Base'!$B:$K,6,FALSE)</f>
        <v>13.213890935887989</v>
      </c>
      <c r="L2275" s="88">
        <f t="shared" si="97"/>
        <v>66.713140467061692</v>
      </c>
      <c r="M2275" s="85">
        <v>3</v>
      </c>
      <c r="N2275" s="92">
        <v>0.74299999999999999</v>
      </c>
      <c r="O2275" s="91">
        <v>34</v>
      </c>
      <c r="P2275" s="91" t="s">
        <v>691</v>
      </c>
      <c r="Q2275" s="91" t="s">
        <v>691</v>
      </c>
      <c r="R2275" s="91" t="s">
        <v>691</v>
      </c>
      <c r="S2275" s="91">
        <v>7</v>
      </c>
      <c r="T2275" s="87" t="s">
        <v>691</v>
      </c>
      <c r="U2275" s="91">
        <v>27</v>
      </c>
      <c r="V2275" s="91">
        <v>21</v>
      </c>
      <c r="W2275" s="93">
        <v>59.59</v>
      </c>
      <c r="X2275" s="146">
        <v>4.6733320312499996E-3</v>
      </c>
      <c r="Y2275" s="21">
        <v>1.4</v>
      </c>
      <c r="Z2275" s="147">
        <v>81</v>
      </c>
      <c r="AA2275" s="147">
        <v>26</v>
      </c>
      <c r="AB2275" s="21">
        <v>0</v>
      </c>
      <c r="AC2275" s="21">
        <v>0</v>
      </c>
      <c r="AD2275" s="153">
        <f>VLOOKUP(D2275,'Dados Base'!$B:$K,9,FALSE)*31536000/VLOOKUP($F2275,F:H,MATCH(H2274,F2274:AF2274,0),FALSE)</f>
        <v>18246.692227256885</v>
      </c>
      <c r="AE2275" s="153">
        <f>VLOOKUP(D2275,'Dados Base'!$B:$K,10,FALSE)*31536000/VLOOKUP($F2275,F:H,MATCH(H2274,F2274:AF2274,0),FALSE)</f>
        <v>1978.5569884977351</v>
      </c>
      <c r="AF2275" s="148">
        <v>62.55</v>
      </c>
      <c r="AG2275" s="21">
        <v>100</v>
      </c>
      <c r="AH2275" s="148">
        <v>59.94</v>
      </c>
      <c r="AI2275" s="148">
        <v>13.2</v>
      </c>
      <c r="AJ2275" s="148">
        <v>93.78</v>
      </c>
      <c r="AK2275" s="72">
        <f>(SUMIFS('Banco de Indicadores Mun. (2)'!I:I,'Banco de Indicadores Mun. (2)'!B:B,'Banco de Indicadores - Mun. (1)'!B2275,'Banco de Indicadores Mun. (2)'!A:A,'Banco de Indicadores - Mun. (1)'!A2275) / VLOOKUP(D2275,'Dados Base'!$B:$K,8,FALSE)) * 100</f>
        <v>0.12266037735849057</v>
      </c>
      <c r="AL2275" s="72">
        <f>(SUMIFS('Banco de Indicadores Mun. (2)'!I:I,'Banco de Indicadores Mun. (2)'!B:B,'Banco de Indicadores - Mun. (1)'!B2275,'Banco de Indicadores Mun. (2)'!A:A,'Banco de Indicadores - Mun. (1)'!A2275) / VLOOKUP(D2275,'Dados Base'!$B:$K,9,FALSE)) * 100</f>
        <v>3.9162650602409643E-2</v>
      </c>
      <c r="AM2275" s="72">
        <f>(SUMIFS('Banco de Indicadores Mun. (2)'!J:J,'Banco de Indicadores Mun. (2)'!B:B,'Banco de Indicadores - Mun. (1)'!B2275,'Banco de Indicadores Mun. (2)'!A:A,'Banco de Indicadores - Mun. (1)'!A2275) / VLOOKUP(D2275,'Dados Base'!$B:$K,7,FALSE)) * 100</f>
        <v>0</v>
      </c>
      <c r="AN2275" s="72">
        <f>(SUMIFS('Banco de Indicadores Mun. (2)'!K:K,'Banco de Indicadores Mun. (2)'!B:B,'Banco de Indicadores - Mun. (1)'!B2275,'Banco de Indicadores Mun. (2)'!A:A,'Banco de Indicadores - Mun. (1)'!A2275) / VLOOKUP(D2275,'Dados Base'!$B:$K,10,FALSE)) * 100</f>
        <v>0.36116666666666658</v>
      </c>
      <c r="AO2275" s="21"/>
      <c r="AP2275" s="21">
        <v>0</v>
      </c>
      <c r="AQ2275" s="5">
        <v>0</v>
      </c>
      <c r="AR2275" s="9">
        <v>7.9</v>
      </c>
      <c r="AS2275" s="22">
        <v>99</v>
      </c>
      <c r="AT2275" s="22">
        <v>99.000000000000014</v>
      </c>
      <c r="AU2275" s="22">
        <v>75.700934579439249</v>
      </c>
      <c r="AV2275" s="23">
        <v>8.44</v>
      </c>
      <c r="AW2275" s="12">
        <v>0</v>
      </c>
      <c r="AX2275" s="21">
        <v>0</v>
      </c>
      <c r="AY2275" s="116">
        <v>218.57235422974748</v>
      </c>
    </row>
    <row r="2276" spans="1:51" ht="15.75" x14ac:dyDescent="0.25">
      <c r="A2276" s="144">
        <v>2014</v>
      </c>
      <c r="B2276" s="77" t="s">
        <v>341</v>
      </c>
      <c r="C2276" s="78">
        <v>11</v>
      </c>
      <c r="D2276" s="77">
        <v>3529906</v>
      </c>
      <c r="E2276" s="78">
        <v>352990611</v>
      </c>
      <c r="F2276" s="78" t="str">
        <f t="shared" si="96"/>
        <v>3529906112014</v>
      </c>
      <c r="G2276" s="89">
        <v>-0.80794806786040896</v>
      </c>
      <c r="H2276" s="80">
        <f t="shared" si="95"/>
        <v>20141</v>
      </c>
      <c r="I2276" s="94">
        <v>10566</v>
      </c>
      <c r="J2276" s="95">
        <v>9575</v>
      </c>
      <c r="K2276" s="83">
        <f>(H2276)/VLOOKUP(D2276,'Dados Base'!$B:$K,6,FALSE)</f>
        <v>20.126106681056019</v>
      </c>
      <c r="L2276" s="88">
        <f t="shared" si="97"/>
        <v>52.460155900898663</v>
      </c>
      <c r="M2276" s="85">
        <v>5</v>
      </c>
      <c r="N2276" s="92">
        <v>0.69699999999999995</v>
      </c>
      <c r="O2276" s="91">
        <v>155</v>
      </c>
      <c r="P2276" s="91" t="s">
        <v>691</v>
      </c>
      <c r="Q2276" s="91" t="s">
        <v>691</v>
      </c>
      <c r="R2276" s="91" t="s">
        <v>691</v>
      </c>
      <c r="S2276" s="91">
        <v>23</v>
      </c>
      <c r="T2276" s="87" t="s">
        <v>691</v>
      </c>
      <c r="U2276" s="91">
        <v>110</v>
      </c>
      <c r="V2276" s="91">
        <v>120</v>
      </c>
      <c r="W2276" s="93">
        <v>3.68</v>
      </c>
      <c r="X2276" s="146">
        <v>3.3223255528935187E-2</v>
      </c>
      <c r="Y2276" s="21">
        <v>7.43</v>
      </c>
      <c r="Z2276" s="147">
        <v>229</v>
      </c>
      <c r="AA2276" s="147">
        <v>344</v>
      </c>
      <c r="AB2276" s="21">
        <v>9</v>
      </c>
      <c r="AC2276" s="21">
        <v>4</v>
      </c>
      <c r="AD2276" s="153">
        <f>VLOOKUP(D2276,'Dados Base'!$B:$K,9,FALSE)*31536000/VLOOKUP($F2276,F:H,MATCH(H2275,F2275:AF2275,0),FALSE)</f>
        <v>47019.814309120702</v>
      </c>
      <c r="AE2276" s="153">
        <f>VLOOKUP(D2276,'Dados Base'!$B:$K,10,FALSE)*31536000/VLOOKUP($F2276,F:H,MATCH(H2275,F2275:AF2275,0),FALSE)</f>
        <v>6090.8117769723431</v>
      </c>
      <c r="AF2276" s="148">
        <v>54.19</v>
      </c>
      <c r="AG2276" s="21" t="s">
        <v>692</v>
      </c>
      <c r="AH2276" s="148">
        <v>38.56</v>
      </c>
      <c r="AI2276" s="148">
        <v>29.26</v>
      </c>
      <c r="AJ2276" s="148">
        <v>100</v>
      </c>
      <c r="AK2276" s="72">
        <f>(SUMIFS('Banco de Indicadores Mun. (2)'!I:I,'Banco de Indicadores Mun. (2)'!B:B,'Banco de Indicadores - Mun. (1)'!B2276,'Banco de Indicadores Mun. (2)'!A:A,'Banco de Indicadores - Mun. (1)'!A2276) / VLOOKUP(D2276,'Dados Base'!$B:$K,8,FALSE)) * 100</f>
        <v>0.898836003051106</v>
      </c>
      <c r="AL2276" s="72">
        <f>(SUMIFS('Banco de Indicadores Mun. (2)'!I:I,'Banco de Indicadores Mun. (2)'!B:B,'Banco de Indicadores - Mun. (1)'!B2276,'Banco de Indicadores Mun. (2)'!A:A,'Banco de Indicadores - Mun. (1)'!A2276) / VLOOKUP(D2276,'Dados Base'!$B:$K,9,FALSE)) * 100</f>
        <v>0.39239893439893442</v>
      </c>
      <c r="AM2276" s="72">
        <f>(SUMIFS('Banco de Indicadores Mun. (2)'!J:J,'Banco de Indicadores Mun. (2)'!B:B,'Banco de Indicadores - Mun. (1)'!B2276,'Banco de Indicadores Mun. (2)'!A:A,'Banco de Indicadores - Mun. (1)'!A2276) / VLOOKUP(D2276,'Dados Base'!$B:$K,7,FALSE)) * 100</f>
        <v>1.1967917570498914</v>
      </c>
      <c r="AN2276" s="72">
        <f>(SUMIFS('Banco de Indicadores Mun. (2)'!K:K,'Banco de Indicadores Mun. (2)'!B:B,'Banco de Indicadores - Mun. (1)'!B2276,'Banco de Indicadores Mun. (2)'!A:A,'Banco de Indicadores - Mun. (1)'!A2276) / VLOOKUP(D2276,'Dados Base'!$B:$K,10,FALSE)) * 100</f>
        <v>0.19262724935732656</v>
      </c>
      <c r="AO2276" s="21"/>
      <c r="AP2276" s="21">
        <v>0</v>
      </c>
      <c r="AQ2276" s="5">
        <v>0</v>
      </c>
      <c r="AR2276" s="9">
        <v>9.5</v>
      </c>
      <c r="AS2276" s="22">
        <v>62</v>
      </c>
      <c r="AT2276" s="22">
        <v>57.04</v>
      </c>
      <c r="AU2276" s="22">
        <v>39.965095986038392</v>
      </c>
      <c r="AV2276" s="23">
        <v>5.41</v>
      </c>
      <c r="AW2276" s="12">
        <v>0</v>
      </c>
      <c r="AX2276" s="21">
        <v>4</v>
      </c>
      <c r="AY2276" s="116">
        <v>136.71757959978825</v>
      </c>
    </row>
    <row r="2277" spans="1:51" ht="15.75" x14ac:dyDescent="0.25">
      <c r="A2277" s="144">
        <v>2014</v>
      </c>
      <c r="B2277" s="77" t="s">
        <v>342</v>
      </c>
      <c r="C2277" s="78">
        <v>19</v>
      </c>
      <c r="D2277" s="77">
        <v>3530102</v>
      </c>
      <c r="E2277" s="78">
        <v>353010219</v>
      </c>
      <c r="F2277" s="78" t="str">
        <f t="shared" si="96"/>
        <v>3530102192014</v>
      </c>
      <c r="G2277" s="89">
        <v>0.52604963698514862</v>
      </c>
      <c r="H2277" s="80">
        <f t="shared" si="95"/>
        <v>27996</v>
      </c>
      <c r="I2277" s="94">
        <v>25196</v>
      </c>
      <c r="J2277" s="95">
        <v>2800</v>
      </c>
      <c r="K2277" s="83">
        <f>(H2277)/VLOOKUP(D2277,'Dados Base'!$B:$K,6,FALSE)</f>
        <v>30.487765036427195</v>
      </c>
      <c r="L2277" s="88">
        <f t="shared" si="97"/>
        <v>89.998571224460633</v>
      </c>
      <c r="M2277" s="85">
        <v>3</v>
      </c>
      <c r="N2277" s="92">
        <v>0.751</v>
      </c>
      <c r="O2277" s="91">
        <v>179</v>
      </c>
      <c r="P2277" s="91" t="s">
        <v>691</v>
      </c>
      <c r="Q2277" s="91" t="s">
        <v>691</v>
      </c>
      <c r="R2277" s="91" t="s">
        <v>691</v>
      </c>
      <c r="S2277" s="91">
        <v>34</v>
      </c>
      <c r="T2277" s="87" t="s">
        <v>691</v>
      </c>
      <c r="U2277" s="91">
        <v>294</v>
      </c>
      <c r="V2277" s="91">
        <v>239</v>
      </c>
      <c r="W2277" s="93">
        <v>6.36</v>
      </c>
      <c r="X2277" s="146">
        <v>7.5453173138888899E-2</v>
      </c>
      <c r="Y2277" s="21">
        <v>20.57</v>
      </c>
      <c r="Z2277" s="147">
        <v>1001</v>
      </c>
      <c r="AA2277" s="147">
        <v>388</v>
      </c>
      <c r="AB2277" s="21">
        <v>0</v>
      </c>
      <c r="AC2277" s="21">
        <v>0</v>
      </c>
      <c r="AD2277" s="153">
        <f>VLOOKUP(D2277,'Dados Base'!$B:$K,9,FALSE)*31536000/VLOOKUP($F2277,F:H,MATCH(H2276,F2276:AF2276,0),FALSE)</f>
        <v>7547.1924560651523</v>
      </c>
      <c r="AE2277" s="153">
        <f>VLOOKUP(D2277,'Dados Base'!$B:$K,10,FALSE)*31536000/VLOOKUP($F2277,F:H,MATCH(H2276,F2276:AF2276,0),FALSE)</f>
        <v>743.45477925417936</v>
      </c>
      <c r="AF2277" s="148">
        <v>88.54</v>
      </c>
      <c r="AG2277" s="21">
        <v>89.61</v>
      </c>
      <c r="AH2277" s="148">
        <v>80.27</v>
      </c>
      <c r="AI2277" s="148">
        <v>16.62</v>
      </c>
      <c r="AJ2277" s="148">
        <v>99.5</v>
      </c>
      <c r="AK2277" s="72">
        <f>(SUMIFS('Banco de Indicadores Mun. (2)'!I:I,'Banco de Indicadores Mun. (2)'!B:B,'Banco de Indicadores - Mun. (1)'!B2277,'Banco de Indicadores Mun. (2)'!A:A,'Banco de Indicadores - Mun. (1)'!A2277) / VLOOKUP(D2277,'Dados Base'!$B:$K,8,FALSE)) * 100</f>
        <v>6.4211506276150629</v>
      </c>
      <c r="AL2277" s="72">
        <f>(SUMIFS('Banco de Indicadores Mun. (2)'!I:I,'Banco de Indicadores Mun. (2)'!B:B,'Banco de Indicadores - Mun. (1)'!B2277,'Banco de Indicadores Mun. (2)'!A:A,'Banco de Indicadores - Mun. (1)'!A2277) / VLOOKUP(D2277,'Dados Base'!$B:$K,9,FALSE)) * 100</f>
        <v>2.2905298507462688</v>
      </c>
      <c r="AM2277" s="72">
        <f>(SUMIFS('Banco de Indicadores Mun. (2)'!J:J,'Banco de Indicadores Mun. (2)'!B:B,'Banco de Indicadores - Mun. (1)'!B2277,'Banco de Indicadores Mun. (2)'!A:A,'Banco de Indicadores - Mun. (1)'!A2277) / VLOOKUP(D2277,'Dados Base'!$B:$K,7,FALSE)) * 100</f>
        <v>5.3468208092485554</v>
      </c>
      <c r="AN2277" s="72">
        <f>(SUMIFS('Banco de Indicadores Mun. (2)'!K:K,'Banco de Indicadores Mun. (2)'!B:B,'Banco de Indicadores - Mun. (1)'!B2277,'Banco de Indicadores Mun. (2)'!A:A,'Banco de Indicadores - Mun. (1)'!A2277) / VLOOKUP(D2277,'Dados Base'!$B:$K,10,FALSE)) * 100</f>
        <v>9.2371969696969689</v>
      </c>
      <c r="AO2277" s="21"/>
      <c r="AP2277" s="21">
        <v>0</v>
      </c>
      <c r="AQ2277" s="5">
        <v>0</v>
      </c>
      <c r="AR2277" s="9">
        <v>5.2</v>
      </c>
      <c r="AS2277" s="22">
        <v>89</v>
      </c>
      <c r="AT2277" s="22">
        <v>89</v>
      </c>
      <c r="AU2277" s="22">
        <v>72.066234701223905</v>
      </c>
      <c r="AV2277" s="23">
        <v>7.72</v>
      </c>
      <c r="AW2277" s="12">
        <v>0</v>
      </c>
      <c r="AX2277" s="21">
        <v>0</v>
      </c>
      <c r="AY2277" s="116">
        <v>0.89898204828564832</v>
      </c>
    </row>
    <row r="2278" spans="1:51" ht="15.75" x14ac:dyDescent="0.25">
      <c r="A2278" s="144">
        <v>2014</v>
      </c>
      <c r="B2278" s="77" t="s">
        <v>343</v>
      </c>
      <c r="C2278" s="78">
        <v>22</v>
      </c>
      <c r="D2278" s="77">
        <v>3530201</v>
      </c>
      <c r="E2278" s="78">
        <v>353020122</v>
      </c>
      <c r="F2278" s="78" t="str">
        <f t="shared" si="96"/>
        <v>3530201222014</v>
      </c>
      <c r="G2278" s="89">
        <v>0.45061219537549935</v>
      </c>
      <c r="H2278" s="80">
        <f t="shared" si="95"/>
        <v>17355</v>
      </c>
      <c r="I2278" s="94">
        <v>10219</v>
      </c>
      <c r="J2278" s="95">
        <v>7136</v>
      </c>
      <c r="K2278" s="83">
        <f>(H2278)/VLOOKUP(D2278,'Dados Base'!$B:$K,6,FALSE)</f>
        <v>14.020277093347337</v>
      </c>
      <c r="L2278" s="88">
        <f t="shared" si="97"/>
        <v>58.882166522615961</v>
      </c>
      <c r="M2278" s="85">
        <v>3</v>
      </c>
      <c r="N2278" s="92">
        <v>0.72399999999999998</v>
      </c>
      <c r="O2278" s="91">
        <v>132</v>
      </c>
      <c r="P2278" s="91" t="s">
        <v>691</v>
      </c>
      <c r="Q2278" s="91" t="s">
        <v>691</v>
      </c>
      <c r="R2278" s="91" t="s">
        <v>691</v>
      </c>
      <c r="S2278" s="91">
        <v>9</v>
      </c>
      <c r="T2278" s="87" t="s">
        <v>691</v>
      </c>
      <c r="U2278" s="91">
        <v>107</v>
      </c>
      <c r="V2278" s="91">
        <v>67</v>
      </c>
      <c r="W2278" s="93">
        <v>12.02</v>
      </c>
      <c r="X2278" s="146">
        <v>3.0798898090277776E-2</v>
      </c>
      <c r="Y2278" s="21">
        <v>7.38</v>
      </c>
      <c r="Z2278" s="147">
        <v>497</v>
      </c>
      <c r="AA2278" s="147">
        <v>72</v>
      </c>
      <c r="AB2278" s="21">
        <v>0</v>
      </c>
      <c r="AC2278" s="21">
        <v>1</v>
      </c>
      <c r="AD2278" s="153">
        <f>VLOOKUP(D2278,'Dados Base'!$B:$K,9,FALSE)*31536000/VLOOKUP($F2278,F:H,MATCH(H2277,F2277:AF2277,0),FALSE)</f>
        <v>16735.612791702679</v>
      </c>
      <c r="AE2278" s="153">
        <f>VLOOKUP(D2278,'Dados Base'!$B:$K,10,FALSE)*31536000/VLOOKUP($F2278,F:H,MATCH(H2277,F2277:AF2277,0),FALSE)</f>
        <v>2362.2471910112354</v>
      </c>
      <c r="AF2278" s="148">
        <v>58.3</v>
      </c>
      <c r="AG2278" s="21" t="s">
        <v>692</v>
      </c>
      <c r="AH2278" s="148">
        <v>43.13</v>
      </c>
      <c r="AI2278" s="148">
        <v>17.62</v>
      </c>
      <c r="AJ2278" s="148">
        <v>99</v>
      </c>
      <c r="AK2278" s="72">
        <f>(SUMIFS('Banco de Indicadores Mun. (2)'!I:I,'Banco de Indicadores Mun. (2)'!B:B,'Banco de Indicadores - Mun. (1)'!B2278,'Banco de Indicadores Mun. (2)'!A:A,'Banco de Indicadores - Mun. (1)'!A2278) / VLOOKUP(D2278,'Dados Base'!$B:$K,8,FALSE)) * 100</f>
        <v>5.7124437367303607</v>
      </c>
      <c r="AL2278" s="72">
        <f>(SUMIFS('Banco de Indicadores Mun. (2)'!I:I,'Banco de Indicadores Mun. (2)'!B:B,'Banco de Indicadores - Mun. (1)'!B2278,'Banco de Indicadores Mun. (2)'!A:A,'Banco de Indicadores - Mun. (1)'!A2278) / VLOOKUP(D2278,'Dados Base'!$B:$K,9,FALSE)) * 100</f>
        <v>2.9213474484256237</v>
      </c>
      <c r="AM2278" s="72">
        <f>(SUMIFS('Banco de Indicadores Mun. (2)'!J:J,'Banco de Indicadores Mun. (2)'!B:B,'Banco de Indicadores - Mun. (1)'!B2278,'Banco de Indicadores Mun. (2)'!A:A,'Banco de Indicadores - Mun. (1)'!A2278) / VLOOKUP(D2278,'Dados Base'!$B:$K,7,FALSE)) * 100</f>
        <v>6.7041612903225802</v>
      </c>
      <c r="AN2278" s="72">
        <f>(SUMIFS('Banco de Indicadores Mun. (2)'!K:K,'Banco de Indicadores Mun. (2)'!B:B,'Banco de Indicadores - Mun. (1)'!B2278,'Banco de Indicadores Mun. (2)'!A:A,'Banco de Indicadores - Mun. (1)'!A2278) / VLOOKUP(D2278,'Dados Base'!$B:$K,10,FALSE)) * 100</f>
        <v>3.1110923076923083</v>
      </c>
      <c r="AO2278" s="21"/>
      <c r="AP2278" s="21">
        <v>0</v>
      </c>
      <c r="AQ2278" s="5">
        <v>0</v>
      </c>
      <c r="AR2278" s="9">
        <v>7.3</v>
      </c>
      <c r="AS2278" s="22">
        <v>94</v>
      </c>
      <c r="AT2278" s="22">
        <v>94</v>
      </c>
      <c r="AU2278" s="22">
        <v>87.346221441124783</v>
      </c>
      <c r="AV2278" s="23">
        <v>9.91</v>
      </c>
      <c r="AW2278" s="12">
        <v>0</v>
      </c>
      <c r="AX2278" s="21">
        <v>1</v>
      </c>
      <c r="AY2278" s="116">
        <v>122.04922694747609</v>
      </c>
    </row>
    <row r="2279" spans="1:51" ht="15.75" x14ac:dyDescent="0.25">
      <c r="A2279" s="144">
        <v>2014</v>
      </c>
      <c r="B2279" s="77" t="s">
        <v>344</v>
      </c>
      <c r="C2279" s="78">
        <v>15</v>
      </c>
      <c r="D2279" s="77">
        <v>3530300</v>
      </c>
      <c r="E2279" s="78">
        <v>353030015</v>
      </c>
      <c r="F2279" s="78" t="str">
        <f t="shared" si="96"/>
        <v>3530300152014</v>
      </c>
      <c r="G2279" s="89">
        <v>0.94749409735528367</v>
      </c>
      <c r="H2279" s="80">
        <f t="shared" si="95"/>
        <v>55493</v>
      </c>
      <c r="I2279" s="94">
        <v>54091</v>
      </c>
      <c r="J2279" s="95">
        <v>1402</v>
      </c>
      <c r="K2279" s="83">
        <f>(H2279)/VLOOKUP(D2279,'Dados Base'!$B:$K,6,FALSE)</f>
        <v>227.616899097621</v>
      </c>
      <c r="L2279" s="88">
        <f t="shared" si="97"/>
        <v>97.473555223181307</v>
      </c>
      <c r="M2279" s="85">
        <v>3</v>
      </c>
      <c r="N2279" s="92">
        <v>0.76200000000000001</v>
      </c>
      <c r="O2279" s="91">
        <v>131</v>
      </c>
      <c r="P2279" s="91" t="s">
        <v>691</v>
      </c>
      <c r="Q2279" s="91" t="s">
        <v>691</v>
      </c>
      <c r="R2279" s="91" t="s">
        <v>691</v>
      </c>
      <c r="S2279" s="91">
        <v>300</v>
      </c>
      <c r="T2279" s="87" t="s">
        <v>691</v>
      </c>
      <c r="U2279" s="91">
        <v>682</v>
      </c>
      <c r="V2279" s="91">
        <v>500</v>
      </c>
      <c r="W2279" s="93">
        <v>0</v>
      </c>
      <c r="X2279" s="146">
        <v>0.16055814096643517</v>
      </c>
      <c r="Y2279" s="21">
        <v>44.75</v>
      </c>
      <c r="Z2279" s="147">
        <v>2314</v>
      </c>
      <c r="AA2279" s="147">
        <v>707</v>
      </c>
      <c r="AB2279" s="21">
        <v>2</v>
      </c>
      <c r="AC2279" s="21">
        <v>0</v>
      </c>
      <c r="AD2279" s="153">
        <f>VLOOKUP(D2279,'Dados Base'!$B:$K,9,FALSE)*31536000/VLOOKUP($F2279,F:H,MATCH(H2278,F2278:AF2278,0),FALSE)</f>
        <v>1068.3812372731695</v>
      </c>
      <c r="AE2279" s="153">
        <f>VLOOKUP(D2279,'Dados Base'!$B:$K,10,FALSE)*31536000/VLOOKUP($F2279,F:H,MATCH(H2278,F2278:AF2278,0),FALSE)</f>
        <v>107.97469951165016</v>
      </c>
      <c r="AF2279" s="148">
        <v>95.05</v>
      </c>
      <c r="AG2279" s="21">
        <v>100</v>
      </c>
      <c r="AH2279" s="148">
        <v>93.15</v>
      </c>
      <c r="AI2279" s="148">
        <v>35.369999999999997</v>
      </c>
      <c r="AJ2279" s="148">
        <v>97.51</v>
      </c>
      <c r="AK2279" s="72">
        <f>(SUMIFS('Banco de Indicadores Mun. (2)'!I:I,'Banco de Indicadores Mun. (2)'!B:B,'Banco de Indicadores - Mun. (1)'!B2279,'Banco de Indicadores Mun. (2)'!A:A,'Banco de Indicadores - Mun. (1)'!A2279) / VLOOKUP(D2279,'Dados Base'!$B:$K,8,FALSE)) * 100</f>
        <v>39.447426470588226</v>
      </c>
      <c r="AL2279" s="72">
        <f>(SUMIFS('Banco de Indicadores Mun. (2)'!I:I,'Banco de Indicadores Mun. (2)'!B:B,'Banco de Indicadores - Mun. (1)'!B2279,'Banco de Indicadores Mun. (2)'!A:A,'Banco de Indicadores - Mun. (1)'!A2279) / VLOOKUP(D2279,'Dados Base'!$B:$K,9,FALSE)) * 100</f>
        <v>14.26821808510638</v>
      </c>
      <c r="AM2279" s="72">
        <f>(SUMIFS('Banco de Indicadores Mun. (2)'!J:J,'Banco de Indicadores Mun. (2)'!B:B,'Banco de Indicadores - Mun. (1)'!B2279,'Banco de Indicadores Mun. (2)'!A:A,'Banco de Indicadores - Mun. (1)'!A2279) / VLOOKUP(D2279,'Dados Base'!$B:$K,7,FALSE)) * 100</f>
        <v>21.007346938775513</v>
      </c>
      <c r="AN2279" s="72">
        <f>(SUMIFS('Banco de Indicadores Mun. (2)'!K:K,'Banco de Indicadores Mun. (2)'!B:B,'Banco de Indicadores - Mun. (1)'!B2279,'Banco de Indicadores Mun. (2)'!A:A,'Banco de Indicadores - Mun. (1)'!A2279) / VLOOKUP(D2279,'Dados Base'!$B:$K,10,FALSE)) * 100</f>
        <v>87.003421052631523</v>
      </c>
      <c r="AO2279" s="21"/>
      <c r="AP2279" s="21">
        <v>0</v>
      </c>
      <c r="AQ2279" s="5">
        <v>0</v>
      </c>
      <c r="AR2279" s="9">
        <v>7.1</v>
      </c>
      <c r="AS2279" s="22">
        <v>100</v>
      </c>
      <c r="AT2279" s="22">
        <v>80</v>
      </c>
      <c r="AU2279" s="22">
        <v>76.597153260509771</v>
      </c>
      <c r="AV2279" s="23">
        <v>8.18</v>
      </c>
      <c r="AW2279" s="12">
        <v>1</v>
      </c>
      <c r="AX2279" s="21">
        <v>0</v>
      </c>
      <c r="AY2279" s="116">
        <v>116.5985636568909</v>
      </c>
    </row>
    <row r="2280" spans="1:51" ht="15.75" x14ac:dyDescent="0.25">
      <c r="A2280" s="144">
        <v>2014</v>
      </c>
      <c r="B2280" s="77" t="s">
        <v>345</v>
      </c>
      <c r="C2280" s="78">
        <v>15</v>
      </c>
      <c r="D2280" s="77">
        <v>3530409</v>
      </c>
      <c r="E2280" s="78">
        <v>353040915</v>
      </c>
      <c r="F2280" s="78" t="str">
        <f t="shared" si="96"/>
        <v>3530409152014</v>
      </c>
      <c r="G2280" s="89">
        <v>1.2146327043862426</v>
      </c>
      <c r="H2280" s="80">
        <f t="shared" si="95"/>
        <v>4458</v>
      </c>
      <c r="I2280" s="94">
        <v>3625</v>
      </c>
      <c r="J2280" s="95">
        <v>833</v>
      </c>
      <c r="K2280" s="83">
        <f>(H2280)/VLOOKUP(D2280,'Dados Base'!$B:$K,6,FALSE)</f>
        <v>26.787645715659178</v>
      </c>
      <c r="L2280" s="88">
        <f t="shared" si="97"/>
        <v>81.314490803050703</v>
      </c>
      <c r="M2280" s="85">
        <v>3</v>
      </c>
      <c r="N2280" s="92">
        <v>0.73799999999999999</v>
      </c>
      <c r="O2280" s="91">
        <v>53</v>
      </c>
      <c r="P2280" s="91" t="s">
        <v>691</v>
      </c>
      <c r="Q2280" s="91" t="s">
        <v>691</v>
      </c>
      <c r="R2280" s="91" t="s">
        <v>691</v>
      </c>
      <c r="S2280" s="91">
        <v>13</v>
      </c>
      <c r="T2280" s="87" t="s">
        <v>691</v>
      </c>
      <c r="U2280" s="91">
        <v>20</v>
      </c>
      <c r="V2280" s="91">
        <v>13</v>
      </c>
      <c r="W2280" s="93">
        <v>0</v>
      </c>
      <c r="X2280" s="146">
        <v>1.0739486131125402E-2</v>
      </c>
      <c r="Y2280" s="21">
        <v>2.63</v>
      </c>
      <c r="Z2280" s="147">
        <v>120</v>
      </c>
      <c r="AA2280" s="147">
        <v>83</v>
      </c>
      <c r="AB2280" s="21">
        <v>0</v>
      </c>
      <c r="AC2280" s="21">
        <v>0</v>
      </c>
      <c r="AD2280" s="153">
        <f>VLOOKUP(D2280,'Dados Base'!$B:$K,9,FALSE)*31536000/VLOOKUP($F2280,F:H,MATCH(H2279,F2279:AF2279,0),FALSE)</f>
        <v>8984.0107671601618</v>
      </c>
      <c r="AE2280" s="153">
        <f>VLOOKUP(D2280,'Dados Base'!$B:$K,10,FALSE)*31536000/VLOOKUP($F2280,F:H,MATCH(H2279,F2279:AF2279,0),FALSE)</f>
        <v>990.36339165545064</v>
      </c>
      <c r="AF2280" s="148" t="s">
        <v>692</v>
      </c>
      <c r="AG2280" s="21">
        <v>81.31</v>
      </c>
      <c r="AH2280" s="148" t="s">
        <v>692</v>
      </c>
      <c r="AI2280" s="148" t="s">
        <v>692</v>
      </c>
      <c r="AJ2280" s="148" t="s">
        <v>692</v>
      </c>
      <c r="AK2280" s="72">
        <f>(SUMIFS('Banco de Indicadores Mun. (2)'!I:I,'Banco de Indicadores Mun. (2)'!B:B,'Banco de Indicadores - Mun. (1)'!B2280,'Banco de Indicadores Mun. (2)'!A:A,'Banco de Indicadores - Mun. (1)'!A2280) / VLOOKUP(D2280,'Dados Base'!$B:$K,8,FALSE)) * 100</f>
        <v>14.756878048780489</v>
      </c>
      <c r="AL2280" s="72">
        <f>(SUMIFS('Banco de Indicadores Mun. (2)'!I:I,'Banco de Indicadores Mun. (2)'!B:B,'Banco de Indicadores - Mun. (1)'!B2280,'Banco de Indicadores Mun. (2)'!A:A,'Banco de Indicadores - Mun. (1)'!A2280) / VLOOKUP(D2280,'Dados Base'!$B:$K,9,FALSE)) * 100</f>
        <v>4.7640314960629917</v>
      </c>
      <c r="AM2280" s="72">
        <f>(SUMIFS('Banco de Indicadores Mun. (2)'!J:J,'Banco de Indicadores Mun. (2)'!B:B,'Banco de Indicadores - Mun. (1)'!B2280,'Banco de Indicadores Mun. (2)'!A:A,'Banco de Indicadores - Mun. (1)'!A2280) / VLOOKUP(D2280,'Dados Base'!$B:$K,7,FALSE)) * 100</f>
        <v>9.8868148148148141</v>
      </c>
      <c r="AN2280" s="72">
        <f>(SUMIFS('Banco de Indicadores Mun. (2)'!K:K,'Banco de Indicadores Mun. (2)'!B:B,'Banco de Indicadores - Mun. (1)'!B2280,'Banco de Indicadores Mun. (2)'!A:A,'Banco de Indicadores - Mun. (1)'!A2280) / VLOOKUP(D2280,'Dados Base'!$B:$K,10,FALSE)) * 100</f>
        <v>24.149142857142863</v>
      </c>
      <c r="AO2280" s="21"/>
      <c r="AP2280" s="21">
        <v>0</v>
      </c>
      <c r="AQ2280" s="5">
        <v>0</v>
      </c>
      <c r="AR2280" s="9">
        <v>8</v>
      </c>
      <c r="AS2280" s="22">
        <v>80</v>
      </c>
      <c r="AT2280" s="22">
        <v>72</v>
      </c>
      <c r="AU2280" s="22">
        <v>59.11330049261084</v>
      </c>
      <c r="AV2280" s="23">
        <v>6.89</v>
      </c>
      <c r="AW2280" s="12">
        <v>0</v>
      </c>
      <c r="AX2280" s="21">
        <v>0</v>
      </c>
      <c r="AY2280" s="116">
        <v>168.40193497701179</v>
      </c>
    </row>
    <row r="2281" spans="1:51" ht="15.75" x14ac:dyDescent="0.25">
      <c r="A2281" s="144">
        <v>2014</v>
      </c>
      <c r="B2281" s="77" t="s">
        <v>346</v>
      </c>
      <c r="C2281" s="78">
        <v>4</v>
      </c>
      <c r="D2281" s="77">
        <v>3530508</v>
      </c>
      <c r="E2281" s="78">
        <v>35305084</v>
      </c>
      <c r="F2281" s="78" t="str">
        <f t="shared" si="96"/>
        <v>353050842014</v>
      </c>
      <c r="G2281" s="89">
        <v>4.3738333209408786E-2</v>
      </c>
      <c r="H2281" s="80">
        <f t="shared" si="95"/>
        <v>66463</v>
      </c>
      <c r="I2281" s="94">
        <v>62180</v>
      </c>
      <c r="J2281" s="95">
        <v>4283</v>
      </c>
      <c r="K2281" s="83">
        <f>(H2281)/VLOOKUP(D2281,'Dados Base'!$B:$K,6,FALSE)</f>
        <v>77.819148313370093</v>
      </c>
      <c r="L2281" s="88">
        <f t="shared" si="97"/>
        <v>93.555813008741708</v>
      </c>
      <c r="M2281" s="85">
        <v>3</v>
      </c>
      <c r="N2281" s="92">
        <v>0.76200000000000001</v>
      </c>
      <c r="O2281" s="91">
        <v>320</v>
      </c>
      <c r="P2281" s="91" t="s">
        <v>691</v>
      </c>
      <c r="Q2281" s="91" t="s">
        <v>691</v>
      </c>
      <c r="R2281" s="91" t="s">
        <v>691</v>
      </c>
      <c r="S2281" s="91">
        <v>197</v>
      </c>
      <c r="T2281" s="87" t="s">
        <v>691</v>
      </c>
      <c r="U2281" s="91">
        <v>776</v>
      </c>
      <c r="V2281" s="91">
        <v>590</v>
      </c>
      <c r="W2281" s="93">
        <v>1.45</v>
      </c>
      <c r="X2281" s="146">
        <v>0.18535838377083336</v>
      </c>
      <c r="Y2281" s="21">
        <v>50.69</v>
      </c>
      <c r="Z2281" s="147">
        <v>2487</v>
      </c>
      <c r="AA2281" s="147">
        <v>935</v>
      </c>
      <c r="AB2281" s="21">
        <v>9</v>
      </c>
      <c r="AC2281" s="21">
        <v>0</v>
      </c>
      <c r="AD2281" s="153">
        <f>VLOOKUP(D2281,'Dados Base'!$B:$K,9,FALSE)*31536000/VLOOKUP($F2281,F:H,MATCH(H2280,F2280:AF2280,0),FALSE)</f>
        <v>6187.3439357236357</v>
      </c>
      <c r="AE2281" s="153">
        <f>VLOOKUP(D2281,'Dados Base'!$B:$K,10,FALSE)*31536000/VLOOKUP($F2281,F:H,MATCH(H2280,F2280:AF2280,0),FALSE)</f>
        <v>621.58133096610118</v>
      </c>
      <c r="AF2281" s="148">
        <v>91.62</v>
      </c>
      <c r="AG2281" s="21">
        <v>92.24</v>
      </c>
      <c r="AH2281" s="148">
        <v>91.41</v>
      </c>
      <c r="AI2281" s="148">
        <v>28.32</v>
      </c>
      <c r="AJ2281" s="148">
        <v>99.32</v>
      </c>
      <c r="AK2281" s="72">
        <f>(SUMIFS('Banco de Indicadores Mun. (2)'!I:I,'Banco de Indicadores Mun. (2)'!B:B,'Banco de Indicadores - Mun. (1)'!B2281,'Banco de Indicadores Mun. (2)'!A:A,'Banco de Indicadores - Mun. (1)'!A2281) / VLOOKUP(D2281,'Dados Base'!$B:$K,8,FALSE)) * 100</f>
        <v>33.087009756097565</v>
      </c>
      <c r="AL2281" s="72">
        <f>(SUMIFS('Banco de Indicadores Mun. (2)'!I:I,'Banco de Indicadores Mun. (2)'!B:B,'Banco de Indicadores - Mun. (1)'!B2281,'Banco de Indicadores Mun. (2)'!A:A,'Banco de Indicadores - Mun. (1)'!A2281) / VLOOKUP(D2281,'Dados Base'!$B:$K,9,FALSE)) * 100</f>
        <v>10.403124233128835</v>
      </c>
      <c r="AM2281" s="72">
        <f>(SUMIFS('Banco de Indicadores Mun. (2)'!J:J,'Banco de Indicadores Mun. (2)'!B:B,'Banco de Indicadores - Mun. (1)'!B2281,'Banco de Indicadores Mun. (2)'!A:A,'Banco de Indicadores - Mun. (1)'!A2281) / VLOOKUP(D2281,'Dados Base'!$B:$K,7,FALSE)) * 100</f>
        <v>46.196215053763446</v>
      </c>
      <c r="AN2281" s="72">
        <f>(SUMIFS('Banco de Indicadores Mun. (2)'!K:K,'Banco de Indicadores Mun. (2)'!B:B,'Banco de Indicadores - Mun. (1)'!B2281,'Banco de Indicadores Mun. (2)'!A:A,'Banco de Indicadores - Mun. (1)'!A2281) / VLOOKUP(D2281,'Dados Base'!$B:$K,10,FALSE)) * 100</f>
        <v>5.1674045801526747</v>
      </c>
      <c r="AO2281" s="21"/>
      <c r="AP2281" s="21">
        <v>0</v>
      </c>
      <c r="AQ2281" s="5">
        <v>0</v>
      </c>
      <c r="AR2281" s="9">
        <v>8.6</v>
      </c>
      <c r="AS2281" s="22">
        <v>100</v>
      </c>
      <c r="AT2281" s="22">
        <v>100</v>
      </c>
      <c r="AU2281" s="22">
        <v>72.67679719462302</v>
      </c>
      <c r="AV2281" s="23">
        <v>7.92</v>
      </c>
      <c r="AW2281" s="12">
        <v>0</v>
      </c>
      <c r="AX2281" s="21">
        <v>0</v>
      </c>
      <c r="AY2281" s="116">
        <v>8.020338552707031</v>
      </c>
    </row>
    <row r="2282" spans="1:51" ht="15.75" x14ac:dyDescent="0.25">
      <c r="A2282" s="144">
        <v>2014</v>
      </c>
      <c r="B2282" s="77" t="s">
        <v>347</v>
      </c>
      <c r="C2282" s="78">
        <v>6</v>
      </c>
      <c r="D2282" s="77">
        <v>3530607</v>
      </c>
      <c r="E2282" s="78">
        <v>35306076</v>
      </c>
      <c r="F2282" s="78" t="str">
        <f t="shared" si="96"/>
        <v>353060762014</v>
      </c>
      <c r="G2282" s="89">
        <v>1.3935335565124385</v>
      </c>
      <c r="H2282" s="80">
        <f t="shared" si="95"/>
        <v>405959</v>
      </c>
      <c r="I2282" s="94">
        <v>375075</v>
      </c>
      <c r="J2282" s="95">
        <v>30884</v>
      </c>
      <c r="K2282" s="83">
        <f>(H2282)/VLOOKUP(D2282,'Dados Base'!$B:$K,6,FALSE)</f>
        <v>568.44264590567946</v>
      </c>
      <c r="L2282" s="88">
        <f t="shared" si="97"/>
        <v>92.392335186558256</v>
      </c>
      <c r="M2282" s="85">
        <v>4</v>
      </c>
      <c r="N2282" s="92">
        <v>0.78300000000000003</v>
      </c>
      <c r="O2282" s="91">
        <v>431</v>
      </c>
      <c r="P2282" s="91" t="s">
        <v>691</v>
      </c>
      <c r="Q2282" s="91" t="s">
        <v>691</v>
      </c>
      <c r="R2282" s="91" t="s">
        <v>691</v>
      </c>
      <c r="S2282" s="91">
        <v>526</v>
      </c>
      <c r="T2282" s="87" t="s">
        <v>691</v>
      </c>
      <c r="U2282" s="91">
        <v>3054</v>
      </c>
      <c r="V2282" s="91">
        <v>3061</v>
      </c>
      <c r="W2282" s="93">
        <v>0</v>
      </c>
      <c r="X2282" s="146">
        <v>1.2770934499652777</v>
      </c>
      <c r="Y2282" s="21">
        <v>348.17</v>
      </c>
      <c r="Z2282" s="147">
        <v>10213</v>
      </c>
      <c r="AA2282" s="147">
        <v>10705</v>
      </c>
      <c r="AB2282" s="21">
        <v>69</v>
      </c>
      <c r="AC2282" s="21">
        <v>0</v>
      </c>
      <c r="AD2282" s="153">
        <f>VLOOKUP(D2282,'Dados Base'!$B:$K,9,FALSE)*31536000/VLOOKUP($F2282,F:H,MATCH(H2281,F2281:AF2281,0),FALSE)</f>
        <v>891.79764458972454</v>
      </c>
      <c r="AE2282" s="153">
        <f>VLOOKUP(D2282,'Dados Base'!$B:$K,10,FALSE)*31536000/VLOOKUP($F2282,F:H,MATCH(H2281,F2281:AF2281,0),FALSE)</f>
        <v>114.19360083161109</v>
      </c>
      <c r="AF2282" s="148">
        <v>90.3</v>
      </c>
      <c r="AG2282" s="21">
        <v>92.14</v>
      </c>
      <c r="AH2282" s="148">
        <v>87.54</v>
      </c>
      <c r="AI2282" s="148">
        <v>53.44</v>
      </c>
      <c r="AJ2282" s="148">
        <v>98</v>
      </c>
      <c r="AK2282" s="72">
        <f>(SUMIFS('Banco de Indicadores Mun. (2)'!I:I,'Banco de Indicadores Mun. (2)'!B:B,'Banco de Indicadores - Mun. (1)'!B2282,'Banco de Indicadores Mun. (2)'!A:A,'Banco de Indicadores - Mun. (1)'!A2282) / VLOOKUP(D2282,'Dados Base'!$B:$K,8,FALSE)) * 100</f>
        <v>34.934919101123626</v>
      </c>
      <c r="AL2282" s="72">
        <f>(SUMIFS('Banco de Indicadores Mun. (2)'!I:I,'Banco de Indicadores Mun. (2)'!B:B,'Banco de Indicadores - Mun. (1)'!B2282,'Banco de Indicadores Mun. (2)'!A:A,'Banco de Indicadores - Mun. (1)'!A2282) / VLOOKUP(D2282,'Dados Base'!$B:$K,9,FALSE)) * 100</f>
        <v>13.541845818815343</v>
      </c>
      <c r="AM2282" s="72">
        <f>(SUMIFS('Banco de Indicadores Mun. (2)'!J:J,'Banco de Indicadores Mun. (2)'!B:B,'Banco de Indicadores - Mun. (1)'!B2282,'Banco de Indicadores Mun. (2)'!A:A,'Banco de Indicadores - Mun. (1)'!A2282) / VLOOKUP(D2282,'Dados Base'!$B:$K,7,FALSE)) * 100</f>
        <v>47.558359060402729</v>
      </c>
      <c r="AN2282" s="72">
        <f>(SUMIFS('Banco de Indicadores Mun. (2)'!K:K,'Banco de Indicadores Mun. (2)'!B:B,'Banco de Indicadores - Mun. (1)'!B2282,'Banco de Indicadores Mun. (2)'!A:A,'Banco de Indicadores - Mun. (1)'!A2282) / VLOOKUP(D2282,'Dados Base'!$B:$K,10,FALSE)) * 100</f>
        <v>9.344544217687071</v>
      </c>
      <c r="AO2282" s="21"/>
      <c r="AP2282" s="21">
        <v>0.24633029443860094</v>
      </c>
      <c r="AQ2282" s="5">
        <v>2</v>
      </c>
      <c r="AR2282" s="9">
        <v>10</v>
      </c>
      <c r="AS2282" s="22">
        <v>93</v>
      </c>
      <c r="AT2282" s="22">
        <v>55.800000000000004</v>
      </c>
      <c r="AU2282" s="22">
        <v>48.823979347930013</v>
      </c>
      <c r="AV2282" s="23">
        <v>5.67</v>
      </c>
      <c r="AW2282" s="12">
        <v>5</v>
      </c>
      <c r="AX2282" s="21">
        <v>0</v>
      </c>
      <c r="AY2282" s="116">
        <v>90.336969993609145</v>
      </c>
    </row>
    <row r="2283" spans="1:51" ht="15.75" x14ac:dyDescent="0.25">
      <c r="A2283" s="144">
        <v>2014</v>
      </c>
      <c r="B2283" s="77" t="s">
        <v>348</v>
      </c>
      <c r="C2283" s="78">
        <v>9</v>
      </c>
      <c r="D2283" s="77">
        <v>3530706</v>
      </c>
      <c r="E2283" s="78">
        <v>35307069</v>
      </c>
      <c r="F2283" s="78" t="str">
        <f t="shared" si="96"/>
        <v>353070692014</v>
      </c>
      <c r="G2283" s="89">
        <v>0.8987797119586638</v>
      </c>
      <c r="H2283" s="80">
        <f t="shared" si="95"/>
        <v>141862</v>
      </c>
      <c r="I2283" s="94">
        <v>135307</v>
      </c>
      <c r="J2283" s="95">
        <v>6555</v>
      </c>
      <c r="K2283" s="83">
        <f>(H2283)/VLOOKUP(D2283,'Dados Base'!$B:$K,6,FALSE)</f>
        <v>174.46196226971986</v>
      </c>
      <c r="L2283" s="88">
        <f t="shared" si="97"/>
        <v>95.37931228940802</v>
      </c>
      <c r="M2283" s="85">
        <v>1</v>
      </c>
      <c r="N2283" s="92">
        <v>0.77400000000000002</v>
      </c>
      <c r="O2283" s="91">
        <v>278</v>
      </c>
      <c r="P2283" s="91" t="s">
        <v>691</v>
      </c>
      <c r="Q2283" s="91" t="s">
        <v>691</v>
      </c>
      <c r="R2283" s="91" t="s">
        <v>691</v>
      </c>
      <c r="S2283" s="91">
        <v>387</v>
      </c>
      <c r="T2283" s="87" t="s">
        <v>691</v>
      </c>
      <c r="U2283" s="91">
        <v>1402</v>
      </c>
      <c r="V2283" s="91">
        <v>1144</v>
      </c>
      <c r="W2283" s="93">
        <v>0</v>
      </c>
      <c r="X2283" s="146">
        <v>0.46921086368981474</v>
      </c>
      <c r="Y2283" s="21">
        <v>124.84</v>
      </c>
      <c r="Z2283" s="147">
        <v>3566</v>
      </c>
      <c r="AA2283" s="147">
        <v>3925</v>
      </c>
      <c r="AB2283" s="21">
        <v>5</v>
      </c>
      <c r="AC2283" s="21">
        <v>0</v>
      </c>
      <c r="AD2283" s="153">
        <f>VLOOKUP(D2283,'Dados Base'!$B:$K,9,FALSE)*31536000/VLOOKUP($F2283,F:H,MATCH(H2282,F2282:AF2282,0),FALSE)</f>
        <v>2420.8529415911239</v>
      </c>
      <c r="AE2283" s="153">
        <f>VLOOKUP(D2283,'Dados Base'!$B:$K,10,FALSE)*31536000/VLOOKUP($F2283,F:H,MATCH(H2282,F2282:AF2282,0),FALSE)</f>
        <v>286.76770382484386</v>
      </c>
      <c r="AF2283" s="148">
        <v>94.94</v>
      </c>
      <c r="AG2283" s="21">
        <v>100</v>
      </c>
      <c r="AH2283" s="148">
        <v>92.09</v>
      </c>
      <c r="AI2283" s="148">
        <v>49.46</v>
      </c>
      <c r="AJ2283" s="148">
        <v>100</v>
      </c>
      <c r="AK2283" s="72">
        <f>(SUMIFS('Banco de Indicadores Mun. (2)'!I:I,'Banco de Indicadores Mun. (2)'!B:B,'Banco de Indicadores - Mun. (1)'!B2283,'Banco de Indicadores Mun. (2)'!A:A,'Banco de Indicadores - Mun. (1)'!A2283) / VLOOKUP(D2283,'Dados Base'!$B:$K,8,FALSE)) * 100</f>
        <v>81.913521628498714</v>
      </c>
      <c r="AL2283" s="72">
        <f>(SUMIFS('Banco de Indicadores Mun. (2)'!I:I,'Banco de Indicadores Mun. (2)'!B:B,'Banco de Indicadores - Mun. (1)'!B2283,'Banco de Indicadores Mun. (2)'!A:A,'Banco de Indicadores - Mun. (1)'!A2283) / VLOOKUP(D2283,'Dados Base'!$B:$K,9,FALSE)) * 100</f>
        <v>29.56107805325987</v>
      </c>
      <c r="AM2283" s="72">
        <f>(SUMIFS('Banco de Indicadores Mun. (2)'!J:J,'Banco de Indicadores Mun. (2)'!B:B,'Banco de Indicadores - Mun. (1)'!B2283,'Banco de Indicadores Mun. (2)'!A:A,'Banco de Indicadores - Mun. (1)'!A2283) / VLOOKUP(D2283,'Dados Base'!$B:$K,7,FALSE)) * 100</f>
        <v>118.90653787878787</v>
      </c>
      <c r="AN2283" s="72">
        <f>(SUMIFS('Banco de Indicadores Mun. (2)'!K:K,'Banco de Indicadores Mun. (2)'!B:B,'Banco de Indicadores - Mun. (1)'!B2283,'Banco de Indicadores Mun. (2)'!A:A,'Banco de Indicadores - Mun. (1)'!A2283) / VLOOKUP(D2283,'Dados Base'!$B:$K,10,FALSE)) * 100</f>
        <v>6.2068837209302323</v>
      </c>
      <c r="AO2283" s="21"/>
      <c r="AP2283" s="21">
        <v>0</v>
      </c>
      <c r="AQ2283" s="5">
        <v>0</v>
      </c>
      <c r="AR2283" s="9">
        <v>7.4</v>
      </c>
      <c r="AS2283" s="22">
        <v>100</v>
      </c>
      <c r="AT2283" s="22">
        <v>73.000000000000014</v>
      </c>
      <c r="AU2283" s="22">
        <v>47.603791216126019</v>
      </c>
      <c r="AV2283" s="23">
        <v>5.69</v>
      </c>
      <c r="AW2283" s="12">
        <v>0</v>
      </c>
      <c r="AX2283" s="21">
        <v>0</v>
      </c>
      <c r="AY2283" s="116">
        <v>10.830062438325907</v>
      </c>
    </row>
    <row r="2284" spans="1:51" ht="15.75" x14ac:dyDescent="0.25">
      <c r="A2284" s="144">
        <v>2014</v>
      </c>
      <c r="B2284" s="77" t="s">
        <v>349</v>
      </c>
      <c r="C2284" s="78">
        <v>9</v>
      </c>
      <c r="D2284" s="77">
        <v>3530805</v>
      </c>
      <c r="E2284" s="78">
        <v>35308059</v>
      </c>
      <c r="F2284" s="78" t="str">
        <f t="shared" si="96"/>
        <v>353080592014</v>
      </c>
      <c r="G2284" s="89">
        <v>0.55327739870765225</v>
      </c>
      <c r="H2284" s="80">
        <f t="shared" si="95"/>
        <v>88244</v>
      </c>
      <c r="I2284" s="94">
        <v>83474</v>
      </c>
      <c r="J2284" s="95">
        <v>4770</v>
      </c>
      <c r="K2284" s="83">
        <f>(H2284)/VLOOKUP(D2284,'Dados Base'!$B:$K,6,FALSE)</f>
        <v>176.79916653309826</v>
      </c>
      <c r="L2284" s="88">
        <f t="shared" si="97"/>
        <v>94.594533339377179</v>
      </c>
      <c r="M2284" s="85">
        <v>1</v>
      </c>
      <c r="N2284" s="92">
        <v>0.78400000000000003</v>
      </c>
      <c r="O2284" s="91">
        <v>267</v>
      </c>
      <c r="P2284" s="91" t="s">
        <v>691</v>
      </c>
      <c r="Q2284" s="91" t="s">
        <v>691</v>
      </c>
      <c r="R2284" s="91" t="s">
        <v>691</v>
      </c>
      <c r="S2284" s="91">
        <v>328</v>
      </c>
      <c r="T2284" s="87" t="s">
        <v>691</v>
      </c>
      <c r="U2284" s="91">
        <v>963</v>
      </c>
      <c r="V2284" s="91">
        <v>914</v>
      </c>
      <c r="W2284" s="93">
        <v>0</v>
      </c>
      <c r="X2284" s="146">
        <v>0.266598503587963</v>
      </c>
      <c r="Y2284" s="21">
        <v>68.14</v>
      </c>
      <c r="Z2284" s="147">
        <v>2812</v>
      </c>
      <c r="AA2284" s="147">
        <v>1786</v>
      </c>
      <c r="AB2284" s="21">
        <v>1</v>
      </c>
      <c r="AC2284" s="21">
        <v>0</v>
      </c>
      <c r="AD2284" s="153">
        <f>VLOOKUP(D2284,'Dados Base'!$B:$K,9,FALSE)*31536000/VLOOKUP($F2284,F:H,MATCH(H2283,F2283:AF2283,0),FALSE)</f>
        <v>2337.2177145188343</v>
      </c>
      <c r="AE2284" s="153">
        <f>VLOOKUP(D2284,'Dados Base'!$B:$K,10,FALSE)*31536000/VLOOKUP($F2284,F:H,MATCH(H2283,F2283:AF2283,0),FALSE)</f>
        <v>285.89819137845058</v>
      </c>
      <c r="AF2284" s="148">
        <v>99.25</v>
      </c>
      <c r="AG2284" s="155" t="s">
        <v>692</v>
      </c>
      <c r="AH2284" s="148">
        <v>92.93</v>
      </c>
      <c r="AI2284" s="148">
        <v>41.03</v>
      </c>
      <c r="AJ2284" s="148">
        <v>99.32</v>
      </c>
      <c r="AK2284" s="72">
        <f>(SUMIFS('Banco de Indicadores Mun. (2)'!I:I,'Banco de Indicadores Mun. (2)'!B:B,'Banco de Indicadores - Mun. (1)'!B2284,'Banco de Indicadores Mun. (2)'!A:A,'Banco de Indicadores - Mun. (1)'!A2284) / VLOOKUP(D2284,'Dados Base'!$B:$K,8,FALSE)) * 100</f>
        <v>13.53543333333333</v>
      </c>
      <c r="AL2284" s="72">
        <f>(SUMIFS('Banco de Indicadores Mun. (2)'!I:I,'Banco de Indicadores Mun. (2)'!B:B,'Banco de Indicadores - Mun. (1)'!B2284,'Banco de Indicadores Mun. (2)'!A:A,'Banco de Indicadores - Mun. (1)'!A2284) / VLOOKUP(D2284,'Dados Base'!$B:$K,9,FALSE)) * 100</f>
        <v>4.9671314984709465</v>
      </c>
      <c r="AM2284" s="72">
        <f>(SUMIFS('Banco de Indicadores Mun. (2)'!J:J,'Banco de Indicadores Mun. (2)'!B:B,'Banco de Indicadores - Mun. (1)'!B2284,'Banco de Indicadores Mun. (2)'!A:A,'Banco de Indicadores - Mun. (1)'!A2284) / VLOOKUP(D2284,'Dados Base'!$B:$K,7,FALSE)) * 100</f>
        <v>16.400837499999994</v>
      </c>
      <c r="AN2284" s="72">
        <f>(SUMIFS('Banco de Indicadores Mun. (2)'!K:K,'Banco de Indicadores Mun. (2)'!B:B,'Banco de Indicadores - Mun. (1)'!B2284,'Banco de Indicadores Mun. (2)'!A:A,'Banco de Indicadores - Mun. (1)'!A2284) / VLOOKUP(D2284,'Dados Base'!$B:$K,10,FALSE)) * 100</f>
        <v>7.8046250000000015</v>
      </c>
      <c r="AO2284" s="21"/>
      <c r="AP2284" s="21">
        <v>0</v>
      </c>
      <c r="AQ2284" s="5">
        <v>1</v>
      </c>
      <c r="AR2284" s="9">
        <v>9.8000000000000007</v>
      </c>
      <c r="AS2284" s="22">
        <v>98</v>
      </c>
      <c r="AT2284" s="22">
        <v>63.7</v>
      </c>
      <c r="AU2284" s="22">
        <v>61.15702479338843</v>
      </c>
      <c r="AV2284" s="23">
        <v>6.92</v>
      </c>
      <c r="AW2284" s="12">
        <v>0</v>
      </c>
      <c r="AX2284" s="21">
        <v>0</v>
      </c>
      <c r="AY2284" s="116">
        <v>5.8535938568661185</v>
      </c>
    </row>
    <row r="2285" spans="1:51" ht="15.75" x14ac:dyDescent="0.25">
      <c r="A2285" s="144">
        <v>2014</v>
      </c>
      <c r="B2285" s="77" t="s">
        <v>350</v>
      </c>
      <c r="C2285" s="78">
        <v>5</v>
      </c>
      <c r="D2285" s="77">
        <v>3530904</v>
      </c>
      <c r="E2285" s="78">
        <v>35309045</v>
      </c>
      <c r="F2285" s="78" t="str">
        <f t="shared" si="96"/>
        <v>353090452014</v>
      </c>
      <c r="G2285" s="89">
        <v>0.36230751736416877</v>
      </c>
      <c r="H2285" s="80">
        <f t="shared" si="95"/>
        <v>3294</v>
      </c>
      <c r="I2285" s="94">
        <v>2801</v>
      </c>
      <c r="J2285" s="95">
        <v>493</v>
      </c>
      <c r="K2285" s="83">
        <f>(H2285)/VLOOKUP(D2285,'Dados Base'!$B:$K,6,FALSE)</f>
        <v>24.729729729729733</v>
      </c>
      <c r="L2285" s="88">
        <f t="shared" si="97"/>
        <v>85.033394049787489</v>
      </c>
      <c r="M2285" s="85">
        <v>5</v>
      </c>
      <c r="N2285" s="92">
        <v>0.71899999999999997</v>
      </c>
      <c r="O2285" s="91">
        <v>37</v>
      </c>
      <c r="P2285" s="91" t="s">
        <v>691</v>
      </c>
      <c r="Q2285" s="91" t="s">
        <v>691</v>
      </c>
      <c r="R2285" s="91" t="s">
        <v>691</v>
      </c>
      <c r="S2285" s="91">
        <v>12</v>
      </c>
      <c r="T2285" s="87" t="s">
        <v>691</v>
      </c>
      <c r="U2285" s="91">
        <v>14</v>
      </c>
      <c r="V2285" s="91">
        <v>16</v>
      </c>
      <c r="W2285" s="93">
        <v>0</v>
      </c>
      <c r="X2285" s="146">
        <v>7.1610187500000004E-3</v>
      </c>
      <c r="Y2285" s="21">
        <v>1.97</v>
      </c>
      <c r="Z2285" s="147">
        <v>121</v>
      </c>
      <c r="AA2285" s="147">
        <v>31</v>
      </c>
      <c r="AB2285" s="21">
        <v>0</v>
      </c>
      <c r="AC2285" s="21">
        <v>0</v>
      </c>
      <c r="AD2285" s="153">
        <f>VLOOKUP(D2285,'Dados Base'!$B:$K,9,FALSE)*31536000/VLOOKUP($F2285,F:H,MATCH(H2284,F2284:AF2284,0),FALSE)</f>
        <v>15222.295081967213</v>
      </c>
      <c r="AE2285" s="153">
        <f>VLOOKUP(D2285,'Dados Base'!$B:$K,10,FALSE)*31536000/VLOOKUP($F2285,F:H,MATCH(H2284,F2284:AF2284,0),FALSE)</f>
        <v>2010.4918032786882</v>
      </c>
      <c r="AF2285" s="148">
        <v>83.48</v>
      </c>
      <c r="AG2285" s="21">
        <v>100</v>
      </c>
      <c r="AH2285" s="148">
        <v>77.41</v>
      </c>
      <c r="AI2285" s="148">
        <v>19.46</v>
      </c>
      <c r="AJ2285" s="148">
        <v>100</v>
      </c>
      <c r="AK2285" s="72">
        <f>(SUMIFS('Banco de Indicadores Mun. (2)'!I:I,'Banco de Indicadores Mun. (2)'!B:B,'Banco de Indicadores - Mun. (1)'!B2285,'Banco de Indicadores Mun. (2)'!A:A,'Banco de Indicadores - Mun. (1)'!A2285) / VLOOKUP(D2285,'Dados Base'!$B:$K,8,FALSE)) * 100</f>
        <v>1.0296833333333333</v>
      </c>
      <c r="AL2285" s="72">
        <f>(SUMIFS('Banco de Indicadores Mun. (2)'!I:I,'Banco de Indicadores Mun. (2)'!B:B,'Banco de Indicadores - Mun. (1)'!B2285,'Banco de Indicadores Mun. (2)'!A:A,'Banco de Indicadores - Mun. (1)'!A2285) / VLOOKUP(D2285,'Dados Base'!$B:$K,9,FALSE)) * 100</f>
        <v>0.38855974842767294</v>
      </c>
      <c r="AM2285" s="72">
        <f>(SUMIFS('Banco de Indicadores Mun. (2)'!J:J,'Banco de Indicadores Mun. (2)'!B:B,'Banco de Indicadores - Mun. (1)'!B2285,'Banco de Indicadores Mun. (2)'!A:A,'Banco de Indicadores - Mun. (1)'!A2285) / VLOOKUP(D2285,'Dados Base'!$B:$K,7,FALSE)) * 100</f>
        <v>1.0409999999999999</v>
      </c>
      <c r="AN2285" s="72">
        <f>(SUMIFS('Banco de Indicadores Mun. (2)'!K:K,'Banco de Indicadores Mun. (2)'!B:B,'Banco de Indicadores - Mun. (1)'!B2285,'Banco de Indicadores Mun. (2)'!A:A,'Banco de Indicadores - Mun. (1)'!A2285) / VLOOKUP(D2285,'Dados Base'!$B:$K,10,FALSE)) * 100</f>
        <v>1.0086666666666668</v>
      </c>
      <c r="AO2285" s="21"/>
      <c r="AP2285" s="21">
        <v>0</v>
      </c>
      <c r="AQ2285" s="5">
        <v>0</v>
      </c>
      <c r="AR2285" s="9">
        <v>9.8000000000000007</v>
      </c>
      <c r="AS2285" s="22">
        <v>95</v>
      </c>
      <c r="AT2285" s="22">
        <v>95</v>
      </c>
      <c r="AU2285" s="22">
        <v>79.60526315789474</v>
      </c>
      <c r="AV2285" s="23">
        <v>8.1</v>
      </c>
      <c r="AW2285" s="12">
        <v>0</v>
      </c>
      <c r="AX2285" s="21">
        <v>0</v>
      </c>
      <c r="AY2285" s="116">
        <v>8.8489616342142661</v>
      </c>
    </row>
    <row r="2286" spans="1:51" ht="15.75" x14ac:dyDescent="0.25">
      <c r="A2286" s="144">
        <v>2014</v>
      </c>
      <c r="B2286" s="77" t="s">
        <v>351</v>
      </c>
      <c r="C2286" s="78">
        <v>19</v>
      </c>
      <c r="D2286" s="77">
        <v>3531001</v>
      </c>
      <c r="E2286" s="78">
        <v>353100119</v>
      </c>
      <c r="F2286" s="78" t="str">
        <f t="shared" si="96"/>
        <v>3531001192014</v>
      </c>
      <c r="G2286" s="89">
        <v>0.27811628135900879</v>
      </c>
      <c r="H2286" s="80">
        <f t="shared" si="95"/>
        <v>2154</v>
      </c>
      <c r="I2286" s="94">
        <v>1865</v>
      </c>
      <c r="J2286" s="95">
        <v>289</v>
      </c>
      <c r="K2286" s="83">
        <f>(H2286)/VLOOKUP(D2286,'Dados Base'!$B:$K,6,FALSE)</f>
        <v>20.614412862474879</v>
      </c>
      <c r="L2286" s="88">
        <f t="shared" si="97"/>
        <v>86.583101207056629</v>
      </c>
      <c r="M2286" s="85">
        <v>1</v>
      </c>
      <c r="N2286" s="92">
        <v>0.77200000000000002</v>
      </c>
      <c r="O2286" s="91">
        <v>16</v>
      </c>
      <c r="P2286" s="91" t="s">
        <v>691</v>
      </c>
      <c r="Q2286" s="91" t="s">
        <v>691</v>
      </c>
      <c r="R2286" s="91" t="s">
        <v>691</v>
      </c>
      <c r="S2286" s="91">
        <v>4</v>
      </c>
      <c r="T2286" s="87" t="s">
        <v>691</v>
      </c>
      <c r="U2286" s="91">
        <v>18</v>
      </c>
      <c r="V2286" s="91">
        <v>12</v>
      </c>
      <c r="W2286" s="93">
        <v>0</v>
      </c>
      <c r="X2286" s="146">
        <v>5.1432359374999998E-3</v>
      </c>
      <c r="Y2286" s="21">
        <v>1.34</v>
      </c>
      <c r="Z2286" s="147">
        <v>78</v>
      </c>
      <c r="AA2286" s="147">
        <v>26</v>
      </c>
      <c r="AB2286" s="21">
        <v>0</v>
      </c>
      <c r="AC2286" s="21">
        <v>0</v>
      </c>
      <c r="AD2286" s="153">
        <f>VLOOKUP(D2286,'Dados Base'!$B:$K,9,FALSE)*31536000/VLOOKUP($F2286,F:H,MATCH(H2285,F2285:AF2285,0),FALSE)</f>
        <v>11273.314763231198</v>
      </c>
      <c r="AE2286" s="153">
        <f>VLOOKUP(D2286,'Dados Base'!$B:$K,10,FALSE)*31536000/VLOOKUP($F2286,F:H,MATCH(H2285,F2285:AF2285,0),FALSE)</f>
        <v>878.44011142061277</v>
      </c>
      <c r="AF2286" s="148">
        <v>91.69</v>
      </c>
      <c r="AG2286" s="21">
        <v>100</v>
      </c>
      <c r="AH2286" s="148">
        <v>89.94</v>
      </c>
      <c r="AI2286" s="148">
        <v>13.14</v>
      </c>
      <c r="AJ2286" s="148">
        <v>100</v>
      </c>
      <c r="AK2286" s="72">
        <f>(SUMIFS('Banco de Indicadores Mun. (2)'!I:I,'Banco de Indicadores Mun. (2)'!B:B,'Banco de Indicadores - Mun. (1)'!B2286,'Banco de Indicadores Mun. (2)'!A:A,'Banco de Indicadores - Mun. (1)'!A2286) / VLOOKUP(D2286,'Dados Base'!$B:$K,8,FALSE)) * 100</f>
        <v>49.389333333333333</v>
      </c>
      <c r="AL2286" s="72">
        <f>(SUMIFS('Banco de Indicadores Mun. (2)'!I:I,'Banco de Indicadores Mun. (2)'!B:B,'Banco de Indicadores - Mun. (1)'!B2286,'Banco de Indicadores Mun. (2)'!A:A,'Banco de Indicadores - Mun. (1)'!A2286) / VLOOKUP(D2286,'Dados Base'!$B:$K,9,FALSE)) * 100</f>
        <v>15.394077922077923</v>
      </c>
      <c r="AM2286" s="72">
        <f>(SUMIFS('Banco de Indicadores Mun. (2)'!J:J,'Banco de Indicadores Mun. (2)'!B:B,'Banco de Indicadores - Mun. (1)'!B2286,'Banco de Indicadores Mun. (2)'!A:A,'Banco de Indicadores - Mun. (1)'!A2286) / VLOOKUP(D2286,'Dados Base'!$B:$K,7,FALSE)) * 100</f>
        <v>57.428833333333337</v>
      </c>
      <c r="AN2286" s="72">
        <f>(SUMIFS('Banco de Indicadores Mun. (2)'!K:K,'Banco de Indicadores Mun. (2)'!B:B,'Banco de Indicadores - Mun. (1)'!B2286,'Banco de Indicadores Mun. (2)'!A:A,'Banco de Indicadores - Mun. (1)'!A2286) / VLOOKUP(D2286,'Dados Base'!$B:$K,10,FALSE)) * 100</f>
        <v>25.270833333333336</v>
      </c>
      <c r="AO2286" s="21"/>
      <c r="AP2286" s="21">
        <v>0</v>
      </c>
      <c r="AQ2286" s="5">
        <v>0</v>
      </c>
      <c r="AR2286" s="9">
        <v>10</v>
      </c>
      <c r="AS2286" s="22">
        <v>95</v>
      </c>
      <c r="AT2286" s="22">
        <v>95</v>
      </c>
      <c r="AU2286" s="22">
        <v>75</v>
      </c>
      <c r="AV2286" s="23">
        <v>8</v>
      </c>
      <c r="AW2286" s="12">
        <v>0</v>
      </c>
      <c r="AX2286" s="21">
        <v>0</v>
      </c>
      <c r="AY2286" s="116">
        <v>215.24923876671761</v>
      </c>
    </row>
    <row r="2287" spans="1:51" ht="15.75" x14ac:dyDescent="0.25">
      <c r="A2287" s="144">
        <v>2014</v>
      </c>
      <c r="B2287" s="77" t="s">
        <v>352</v>
      </c>
      <c r="C2287" s="78">
        <v>7</v>
      </c>
      <c r="D2287" s="77">
        <v>3531100</v>
      </c>
      <c r="E2287" s="78">
        <v>35311007</v>
      </c>
      <c r="F2287" s="78" t="str">
        <f t="shared" si="96"/>
        <v>353110072014</v>
      </c>
      <c r="G2287" s="89">
        <v>2.3209510149870161</v>
      </c>
      <c r="H2287" s="80">
        <f t="shared" si="95"/>
        <v>49687</v>
      </c>
      <c r="I2287" s="94">
        <v>49470</v>
      </c>
      <c r="J2287" s="95">
        <v>217</v>
      </c>
      <c r="K2287" s="83">
        <f>(H2287)/VLOOKUP(D2287,'Dados Base'!$B:$K,6,FALSE)</f>
        <v>347.0489627715304</v>
      </c>
      <c r="L2287" s="88">
        <f t="shared" si="97"/>
        <v>99.563266045444493</v>
      </c>
      <c r="M2287" s="85">
        <v>5</v>
      </c>
      <c r="N2287" s="92">
        <v>0.754</v>
      </c>
      <c r="O2287" s="91">
        <v>4</v>
      </c>
      <c r="P2287" s="91" t="s">
        <v>691</v>
      </c>
      <c r="Q2287" s="91" t="s">
        <v>691</v>
      </c>
      <c r="R2287" s="91" t="s">
        <v>691</v>
      </c>
      <c r="S2287" s="91">
        <v>28</v>
      </c>
      <c r="T2287" s="87" t="s">
        <v>691</v>
      </c>
      <c r="U2287" s="91">
        <v>313</v>
      </c>
      <c r="V2287" s="91">
        <v>385</v>
      </c>
      <c r="W2287" s="93">
        <v>0</v>
      </c>
      <c r="X2287" s="146">
        <v>0.15038420391550927</v>
      </c>
      <c r="Y2287" s="21">
        <v>41.08</v>
      </c>
      <c r="Z2287" s="147">
        <v>1768</v>
      </c>
      <c r="AA2287" s="147">
        <v>1005</v>
      </c>
      <c r="AB2287" s="21">
        <v>4</v>
      </c>
      <c r="AC2287" s="21">
        <v>0</v>
      </c>
      <c r="AD2287" s="153">
        <f>VLOOKUP(D2287,'Dados Base'!$B:$K,9,FALSE)*31536000/VLOOKUP($F2287,F:H,MATCH(H2286,F2286:AF2286,0),FALSE)</f>
        <v>5166.4024795218074</v>
      </c>
      <c r="AE2287" s="153">
        <f>VLOOKUP(D2287,'Dados Base'!$B:$K,10,FALSE)*31536000/VLOOKUP($F2287,F:H,MATCH(H2286,F2286:AF2286,0),FALSE)</f>
        <v>653.73397468150642</v>
      </c>
      <c r="AF2287" s="148">
        <v>99.43</v>
      </c>
      <c r="AG2287" s="21">
        <v>100</v>
      </c>
      <c r="AH2287" s="148">
        <v>79.650000000000006</v>
      </c>
      <c r="AI2287" s="148">
        <v>29.97</v>
      </c>
      <c r="AJ2287" s="148">
        <v>99.87</v>
      </c>
      <c r="AK2287" s="72">
        <f>(SUMIFS('Banco de Indicadores Mun. (2)'!I:I,'Banco de Indicadores Mun. (2)'!B:B,'Banco de Indicadores - Mun. (1)'!B2287,'Banco de Indicadores Mun. (2)'!A:A,'Banco de Indicadores - Mun. (1)'!A2287) / VLOOKUP(D2287,'Dados Base'!$B:$K,8,FALSE)) * 100</f>
        <v>3.0393388157894736</v>
      </c>
      <c r="AL2287" s="72">
        <f>(SUMIFS('Banco de Indicadores Mun. (2)'!I:I,'Banco de Indicadores Mun. (2)'!B:B,'Banco de Indicadores - Mun. (1)'!B2287,'Banco de Indicadores Mun. (2)'!A:A,'Banco de Indicadores - Mun. (1)'!A2287) / VLOOKUP(D2287,'Dados Base'!$B:$K,9,FALSE)) * 100</f>
        <v>1.1350847665847665</v>
      </c>
      <c r="AM2287" s="72">
        <f>(SUMIFS('Banco de Indicadores Mun. (2)'!J:J,'Banco de Indicadores Mun. (2)'!B:B,'Banco de Indicadores - Mun. (1)'!B2287,'Banco de Indicadores Mun. (2)'!A:A,'Banco de Indicadores - Mun. (1)'!A2287) / VLOOKUP(D2287,'Dados Base'!$B:$K,7,FALSE)) * 100</f>
        <v>4.5968109452736332</v>
      </c>
      <c r="AN2287" s="72">
        <f>(SUMIFS('Banco de Indicadores Mun. (2)'!K:K,'Banco de Indicadores Mun. (2)'!B:B,'Banco de Indicadores - Mun. (1)'!B2287,'Banco de Indicadores Mun. (2)'!A:A,'Banco de Indicadores - Mun. (1)'!A2287) / VLOOKUP(D2287,'Dados Base'!$B:$K,10,FALSE)) * 100</f>
        <v>0</v>
      </c>
      <c r="AO2287" s="21"/>
      <c r="AP2287" s="21">
        <v>2.0125988689194356</v>
      </c>
      <c r="AQ2287" s="5">
        <v>0</v>
      </c>
      <c r="AR2287" s="9">
        <v>9.5</v>
      </c>
      <c r="AS2287" s="22">
        <v>77</v>
      </c>
      <c r="AT2287" s="22">
        <v>77</v>
      </c>
      <c r="AU2287" s="22">
        <v>63.757663180670754</v>
      </c>
      <c r="AV2287" s="23">
        <v>7.3</v>
      </c>
      <c r="AW2287" s="12">
        <v>0</v>
      </c>
      <c r="AX2287" s="21">
        <v>0</v>
      </c>
      <c r="AY2287" s="116">
        <v>0</v>
      </c>
    </row>
    <row r="2288" spans="1:51" ht="15.75" x14ac:dyDescent="0.25">
      <c r="A2288" s="144">
        <v>2014</v>
      </c>
      <c r="B2288" s="77" t="s">
        <v>353</v>
      </c>
      <c r="C2288" s="78">
        <v>5</v>
      </c>
      <c r="D2288" s="77">
        <v>3531209</v>
      </c>
      <c r="E2288" s="78">
        <v>35312095</v>
      </c>
      <c r="F2288" s="78" t="str">
        <f t="shared" si="96"/>
        <v>353120952014</v>
      </c>
      <c r="G2288" s="89">
        <v>1.1085232980117876</v>
      </c>
      <c r="H2288" s="80">
        <f t="shared" si="95"/>
        <v>7415</v>
      </c>
      <c r="I2288" s="94">
        <v>4395</v>
      </c>
      <c r="J2288" s="95">
        <v>3020</v>
      </c>
      <c r="K2288" s="83">
        <f>(H2288)/VLOOKUP(D2288,'Dados Base'!$B:$K,6,FALSE)</f>
        <v>66.886162727764756</v>
      </c>
      <c r="L2288" s="88">
        <f t="shared" si="97"/>
        <v>59.271746459878628</v>
      </c>
      <c r="M2288" s="85">
        <v>3</v>
      </c>
      <c r="N2288" s="92">
        <v>0.75900000000000001</v>
      </c>
      <c r="O2288" s="91">
        <v>48</v>
      </c>
      <c r="P2288" s="91" t="s">
        <v>691</v>
      </c>
      <c r="Q2288" s="91" t="s">
        <v>691</v>
      </c>
      <c r="R2288" s="91" t="s">
        <v>691</v>
      </c>
      <c r="S2288" s="91">
        <v>27</v>
      </c>
      <c r="T2288" s="87" t="s">
        <v>691</v>
      </c>
      <c r="U2288" s="91">
        <v>56</v>
      </c>
      <c r="V2288" s="91">
        <v>71</v>
      </c>
      <c r="W2288" s="93">
        <v>0</v>
      </c>
      <c r="X2288" s="146">
        <v>1.6368998697916665E-2</v>
      </c>
      <c r="Y2288" s="21">
        <v>3.07</v>
      </c>
      <c r="Z2288" s="147">
        <v>0</v>
      </c>
      <c r="AA2288" s="147">
        <v>237</v>
      </c>
      <c r="AB2288" s="21">
        <v>2</v>
      </c>
      <c r="AC2288" s="21">
        <v>0</v>
      </c>
      <c r="AD2288" s="153">
        <f>VLOOKUP(D2288,'Dados Base'!$B:$K,9,FALSE)*31536000/VLOOKUP($F2288,F:H,MATCH(H2287,F2287:AF2287,0),FALSE)</f>
        <v>5996.7309507754553</v>
      </c>
      <c r="AE2288" s="153">
        <f>VLOOKUP(D2288,'Dados Base'!$B:$K,10,FALSE)*31536000/VLOOKUP($F2288,F:H,MATCH(H2287,F2287:AF2287,0),FALSE)</f>
        <v>765.54012137559027</v>
      </c>
      <c r="AF2288" s="148">
        <v>84.77</v>
      </c>
      <c r="AG2288" s="21">
        <v>57.2</v>
      </c>
      <c r="AH2288" s="148">
        <v>45.47</v>
      </c>
      <c r="AI2288" s="148">
        <v>23</v>
      </c>
      <c r="AJ2288" s="148">
        <v>100</v>
      </c>
      <c r="AK2288" s="72">
        <f>(SUMIFS('Banco de Indicadores Mun. (2)'!I:I,'Banco de Indicadores Mun. (2)'!B:B,'Banco de Indicadores - Mun. (1)'!B2288,'Banco de Indicadores Mun. (2)'!A:A,'Banco de Indicadores - Mun. (1)'!A2288) / VLOOKUP(D2288,'Dados Base'!$B:$K,8,FALSE)) * 100</f>
        <v>26.771943396226394</v>
      </c>
      <c r="AL2288" s="72">
        <f>(SUMIFS('Banco de Indicadores Mun. (2)'!I:I,'Banco de Indicadores Mun. (2)'!B:B,'Banco de Indicadores - Mun. (1)'!B2288,'Banco de Indicadores Mun. (2)'!A:A,'Banco de Indicadores - Mun. (1)'!A2288) / VLOOKUP(D2288,'Dados Base'!$B:$K,9,FALSE)) * 100</f>
        <v>10.06321276595744</v>
      </c>
      <c r="AM2288" s="72">
        <f>(SUMIFS('Banco de Indicadores Mun. (2)'!J:J,'Banco de Indicadores Mun. (2)'!B:B,'Banco de Indicadores - Mun. (1)'!B2288,'Banco de Indicadores Mun. (2)'!A:A,'Banco de Indicadores - Mun. (1)'!A2288) / VLOOKUP(D2288,'Dados Base'!$B:$K,7,FALSE)) * 100</f>
        <v>36.865828571428537</v>
      </c>
      <c r="AN2288" s="72">
        <f>(SUMIFS('Banco de Indicadores Mun. (2)'!K:K,'Banco de Indicadores Mun. (2)'!B:B,'Banco de Indicadores - Mun. (1)'!B2288,'Banco de Indicadores Mun. (2)'!A:A,'Banco de Indicadores - Mun. (1)'!A2288) / VLOOKUP(D2288,'Dados Base'!$B:$K,10,FALSE)) * 100</f>
        <v>7.1449444444444428</v>
      </c>
      <c r="AO2288" s="21"/>
      <c r="AP2288" s="21">
        <v>0</v>
      </c>
      <c r="AQ2288" s="5">
        <v>0</v>
      </c>
      <c r="AR2288" s="9">
        <v>9.8000000000000007</v>
      </c>
      <c r="AS2288" s="22">
        <v>92</v>
      </c>
      <c r="AT2288" s="22">
        <v>0</v>
      </c>
      <c r="AU2288" s="22">
        <v>0</v>
      </c>
      <c r="AV2288" s="23">
        <v>1.38</v>
      </c>
      <c r="AW2288" s="12">
        <v>1</v>
      </c>
      <c r="AX2288" s="21">
        <v>0</v>
      </c>
      <c r="AY2288" s="116">
        <v>153.18939927229789</v>
      </c>
    </row>
    <row r="2289" spans="1:51" ht="15.75" x14ac:dyDescent="0.25">
      <c r="A2289" s="144">
        <v>2014</v>
      </c>
      <c r="B2289" s="77" t="s">
        <v>354</v>
      </c>
      <c r="C2289" s="78">
        <v>15</v>
      </c>
      <c r="D2289" s="77">
        <v>3531308</v>
      </c>
      <c r="E2289" s="78">
        <v>353130815</v>
      </c>
      <c r="F2289" s="78" t="str">
        <f t="shared" si="96"/>
        <v>3531308152014</v>
      </c>
      <c r="G2289" s="89">
        <v>0.5507451079703074</v>
      </c>
      <c r="H2289" s="80">
        <f t="shared" si="95"/>
        <v>47453</v>
      </c>
      <c r="I2289" s="94">
        <v>45612</v>
      </c>
      <c r="J2289" s="95">
        <v>1841</v>
      </c>
      <c r="K2289" s="83">
        <f>(H2289)/VLOOKUP(D2289,'Dados Base'!$B:$K,6,FALSE)</f>
        <v>136.70488591841439</v>
      </c>
      <c r="L2289" s="88">
        <f t="shared" si="97"/>
        <v>96.12037173624428</v>
      </c>
      <c r="M2289" s="85">
        <v>1</v>
      </c>
      <c r="N2289" s="92">
        <v>0.76800000000000002</v>
      </c>
      <c r="O2289" s="91">
        <v>211</v>
      </c>
      <c r="P2289" s="91" t="s">
        <v>691</v>
      </c>
      <c r="Q2289" s="91" t="s">
        <v>691</v>
      </c>
      <c r="R2289" s="91" t="s">
        <v>691</v>
      </c>
      <c r="S2289" s="91">
        <v>166</v>
      </c>
      <c r="T2289" s="87" t="s">
        <v>691</v>
      </c>
      <c r="U2289" s="91">
        <v>685</v>
      </c>
      <c r="V2289" s="91">
        <v>426</v>
      </c>
      <c r="W2289" s="93">
        <v>0</v>
      </c>
      <c r="X2289" s="146">
        <v>0.14311714955092594</v>
      </c>
      <c r="Y2289" s="21">
        <v>37.58</v>
      </c>
      <c r="Z2289" s="147">
        <v>2139</v>
      </c>
      <c r="AA2289" s="147">
        <v>398</v>
      </c>
      <c r="AB2289" s="21">
        <v>4</v>
      </c>
      <c r="AC2289" s="21">
        <v>0</v>
      </c>
      <c r="AD2289" s="153">
        <f>VLOOKUP(D2289,'Dados Base'!$B:$K,9,FALSE)*31536000/VLOOKUP($F2289,F:H,MATCH(H2288,F2288:AF2288,0),FALSE)</f>
        <v>2173.1549111752684</v>
      </c>
      <c r="AE2289" s="153">
        <f>VLOOKUP(D2289,'Dados Base'!$B:$K,10,FALSE)*31536000/VLOOKUP($F2289,F:H,MATCH(H2288,F2288:AF2288,0),FALSE)</f>
        <v>245.89214591279801</v>
      </c>
      <c r="AF2289" s="148">
        <v>99.08</v>
      </c>
      <c r="AG2289" s="21">
        <v>100</v>
      </c>
      <c r="AH2289" s="148">
        <v>99.1</v>
      </c>
      <c r="AI2289" s="148">
        <v>18.89</v>
      </c>
      <c r="AJ2289" s="148">
        <v>100</v>
      </c>
      <c r="AK2289" s="72">
        <f>(SUMIFS('Banco de Indicadores Mun. (2)'!I:I,'Banco de Indicadores Mun. (2)'!B:B,'Banco de Indicadores - Mun. (1)'!B2289,'Banco de Indicadores Mun. (2)'!A:A,'Banco de Indicadores - Mun. (1)'!A2289) / VLOOKUP(D2289,'Dados Base'!$B:$K,8,FALSE)) * 100</f>
        <v>22.656290909090902</v>
      </c>
      <c r="AL2289" s="72">
        <f>(SUMIFS('Banco de Indicadores Mun. (2)'!I:I,'Banco de Indicadores Mun. (2)'!B:B,'Banco de Indicadores - Mun. (1)'!B2289,'Banco de Indicadores Mun. (2)'!A:A,'Banco de Indicadores - Mun. (1)'!A2289) / VLOOKUP(D2289,'Dados Base'!$B:$K,9,FALSE)) * 100</f>
        <v>7.6213822629969412</v>
      </c>
      <c r="AM2289" s="72">
        <f>(SUMIFS('Banco de Indicadores Mun. (2)'!J:J,'Banco de Indicadores Mun. (2)'!B:B,'Banco de Indicadores - Mun. (1)'!B2289,'Banco de Indicadores Mun. (2)'!A:A,'Banco de Indicadores - Mun. (1)'!A2289) / VLOOKUP(D2289,'Dados Base'!$B:$K,7,FALSE)) * 100</f>
        <v>3.5931232876712329</v>
      </c>
      <c r="AN2289" s="72">
        <f>(SUMIFS('Banco de Indicadores Mun. (2)'!K:K,'Banco de Indicadores Mun. (2)'!B:B,'Banco de Indicadores - Mun. (1)'!B2289,'Banco de Indicadores Mun. (2)'!A:A,'Banco de Indicadores - Mun. (1)'!A2289) / VLOOKUP(D2289,'Dados Base'!$B:$K,10,FALSE)) * 100</f>
        <v>60.267405405405384</v>
      </c>
      <c r="AO2289" s="21"/>
      <c r="AP2289" s="21">
        <v>0</v>
      </c>
      <c r="AQ2289" s="5">
        <v>0</v>
      </c>
      <c r="AR2289" s="9">
        <v>10</v>
      </c>
      <c r="AS2289" s="22">
        <v>99</v>
      </c>
      <c r="AT2289" s="22">
        <v>99</v>
      </c>
      <c r="AU2289" s="22">
        <v>84.312179739850222</v>
      </c>
      <c r="AV2289" s="23">
        <v>9.99</v>
      </c>
      <c r="AW2289" s="12">
        <v>0</v>
      </c>
      <c r="AX2289" s="21">
        <v>0</v>
      </c>
      <c r="AY2289" s="116">
        <v>177.54558014492875</v>
      </c>
    </row>
    <row r="2290" spans="1:51" ht="15.75" x14ac:dyDescent="0.25">
      <c r="A2290" s="144">
        <v>2014</v>
      </c>
      <c r="B2290" s="77" t="s">
        <v>355</v>
      </c>
      <c r="C2290" s="78">
        <v>18</v>
      </c>
      <c r="D2290" s="77">
        <v>3531407</v>
      </c>
      <c r="E2290" s="78">
        <v>353140718</v>
      </c>
      <c r="F2290" s="78" t="str">
        <f t="shared" si="96"/>
        <v>3531407182014</v>
      </c>
      <c r="G2290" s="89">
        <v>1.3701711691055607</v>
      </c>
      <c r="H2290" s="80">
        <f t="shared" si="95"/>
        <v>22557</v>
      </c>
      <c r="I2290" s="94">
        <v>20750</v>
      </c>
      <c r="J2290" s="95">
        <v>1807</v>
      </c>
      <c r="K2290" s="83">
        <f>(H2290)/VLOOKUP(D2290,'Dados Base'!$B:$K,6,FALSE)</f>
        <v>46.708632721098297</v>
      </c>
      <c r="L2290" s="88">
        <f t="shared" si="97"/>
        <v>91.989182958726772</v>
      </c>
      <c r="M2290" s="85">
        <v>3</v>
      </c>
      <c r="N2290" s="92">
        <v>0.78500000000000003</v>
      </c>
      <c r="O2290" s="91">
        <v>158</v>
      </c>
      <c r="P2290" s="91" t="s">
        <v>691</v>
      </c>
      <c r="Q2290" s="91" t="s">
        <v>691</v>
      </c>
      <c r="R2290" s="91" t="s">
        <v>691</v>
      </c>
      <c r="S2290" s="91">
        <v>51</v>
      </c>
      <c r="T2290" s="87" t="s">
        <v>691</v>
      </c>
      <c r="U2290" s="91">
        <v>263</v>
      </c>
      <c r="V2290" s="91">
        <v>219</v>
      </c>
      <c r="W2290" s="93">
        <v>0</v>
      </c>
      <c r="X2290" s="146">
        <v>6.3788010868055564E-2</v>
      </c>
      <c r="Y2290" s="21">
        <v>15.03</v>
      </c>
      <c r="Z2290" s="147">
        <v>976</v>
      </c>
      <c r="AA2290" s="147">
        <v>184</v>
      </c>
      <c r="AB2290" s="21">
        <v>4</v>
      </c>
      <c r="AC2290" s="21">
        <v>0</v>
      </c>
      <c r="AD2290" s="153">
        <f>VLOOKUP(D2290,'Dados Base'!$B:$K,9,FALSE)*31536000/VLOOKUP($F2290,F:H,MATCH(H2289,F2289:AF2289,0),FALSE)</f>
        <v>5019.0291262135925</v>
      </c>
      <c r="AE2290" s="153">
        <f>VLOOKUP(D2290,'Dados Base'!$B:$K,10,FALSE)*31536000/VLOOKUP($F2290,F:H,MATCH(H2289,F2289:AF2289,0),FALSE)</f>
        <v>405.43689320388341</v>
      </c>
      <c r="AF2290" s="148">
        <v>92.9</v>
      </c>
      <c r="AG2290" s="21">
        <v>91.06</v>
      </c>
      <c r="AH2290" s="148">
        <v>88.83</v>
      </c>
      <c r="AI2290" s="148">
        <v>15.45</v>
      </c>
      <c r="AJ2290" s="148">
        <v>100</v>
      </c>
      <c r="AK2290" s="72">
        <f>(SUMIFS('Banco de Indicadores Mun. (2)'!I:I,'Banco de Indicadores Mun. (2)'!B:B,'Banco de Indicadores - Mun. (1)'!B2290,'Banco de Indicadores Mun. (2)'!A:A,'Banco de Indicadores - Mun. (1)'!A2290) / VLOOKUP(D2290,'Dados Base'!$B:$K,8,FALSE)) * 100</f>
        <v>8.0753539823008875</v>
      </c>
      <c r="AL2290" s="72">
        <f>(SUMIFS('Banco de Indicadores Mun. (2)'!I:I,'Banco de Indicadores Mun. (2)'!B:B,'Banco de Indicadores - Mun. (1)'!B2290,'Banco de Indicadores Mun. (2)'!A:A,'Banco de Indicadores - Mun. (1)'!A2290) / VLOOKUP(D2290,'Dados Base'!$B:$K,9,FALSE)) * 100</f>
        <v>2.5418245125348191</v>
      </c>
      <c r="AM2290" s="72">
        <f>(SUMIFS('Banco de Indicadores Mun. (2)'!J:J,'Banco de Indicadores Mun. (2)'!B:B,'Banco de Indicadores - Mun. (1)'!B2290,'Banco de Indicadores Mun. (2)'!A:A,'Banco de Indicadores - Mun. (1)'!A2290) / VLOOKUP(D2290,'Dados Base'!$B:$K,7,FALSE)) * 100</f>
        <v>8.4332023809523822</v>
      </c>
      <c r="AN2290" s="72">
        <f>(SUMIFS('Banco de Indicadores Mun. (2)'!K:K,'Banco de Indicadores Mun. (2)'!B:B,'Banco de Indicadores - Mun. (1)'!B2290,'Banco de Indicadores Mun. (2)'!A:A,'Banco de Indicadores - Mun. (1)'!A2290) / VLOOKUP(D2290,'Dados Base'!$B:$K,10,FALSE)) * 100</f>
        <v>7.0388275862069012</v>
      </c>
      <c r="AO2290" s="21"/>
      <c r="AP2290" s="21">
        <v>0</v>
      </c>
      <c r="AQ2290" s="5">
        <v>0</v>
      </c>
      <c r="AR2290" s="9">
        <v>10</v>
      </c>
      <c r="AS2290" s="22">
        <v>99</v>
      </c>
      <c r="AT2290" s="22">
        <v>99.000000000000014</v>
      </c>
      <c r="AU2290" s="22">
        <v>84.137931034482762</v>
      </c>
      <c r="AV2290" s="23">
        <v>9.99</v>
      </c>
      <c r="AW2290" s="12">
        <v>0</v>
      </c>
      <c r="AX2290" s="21">
        <v>0</v>
      </c>
      <c r="AY2290" s="116">
        <v>45.241177920262352</v>
      </c>
    </row>
    <row r="2291" spans="1:51" ht="15.75" x14ac:dyDescent="0.25">
      <c r="A2291" s="144">
        <v>2014</v>
      </c>
      <c r="B2291" s="77" t="s">
        <v>356</v>
      </c>
      <c r="C2291" s="78">
        <v>15</v>
      </c>
      <c r="D2291" s="77">
        <v>3531506</v>
      </c>
      <c r="E2291" s="78">
        <v>353150615</v>
      </c>
      <c r="F2291" s="78" t="str">
        <f t="shared" si="96"/>
        <v>3531506152014</v>
      </c>
      <c r="G2291" s="89">
        <v>-0.41803047436378415</v>
      </c>
      <c r="H2291" s="80">
        <f t="shared" si="95"/>
        <v>18630</v>
      </c>
      <c r="I2291" s="94">
        <v>17597</v>
      </c>
      <c r="J2291" s="95">
        <v>1033</v>
      </c>
      <c r="K2291" s="83">
        <f>(H2291)/VLOOKUP(D2291,'Dados Base'!$B:$K,6,FALSE)</f>
        <v>70.704770579528628</v>
      </c>
      <c r="L2291" s="88">
        <f t="shared" si="97"/>
        <v>94.45517981749866</v>
      </c>
      <c r="M2291" s="85">
        <v>3</v>
      </c>
      <c r="N2291" s="92">
        <v>0.753</v>
      </c>
      <c r="O2291" s="91">
        <v>205</v>
      </c>
      <c r="P2291" s="91" t="s">
        <v>691</v>
      </c>
      <c r="Q2291" s="91" t="s">
        <v>691</v>
      </c>
      <c r="R2291" s="91" t="s">
        <v>691</v>
      </c>
      <c r="S2291" s="91">
        <v>36</v>
      </c>
      <c r="T2291" s="87" t="s">
        <v>691</v>
      </c>
      <c r="U2291" s="91">
        <v>242</v>
      </c>
      <c r="V2291" s="91">
        <v>161</v>
      </c>
      <c r="W2291" s="93">
        <v>0</v>
      </c>
      <c r="X2291" s="146">
        <v>5.6709374999999999E-2</v>
      </c>
      <c r="Y2291" s="21">
        <v>12.67</v>
      </c>
      <c r="Z2291" s="147">
        <v>223</v>
      </c>
      <c r="AA2291" s="147">
        <v>754</v>
      </c>
      <c r="AB2291" s="21">
        <v>1</v>
      </c>
      <c r="AC2291" s="21">
        <v>0</v>
      </c>
      <c r="AD2291" s="153">
        <f>VLOOKUP(D2291,'Dados Base'!$B:$K,9,FALSE)*31536000/VLOOKUP($F2291,F:H,MATCH(H2290,F2290:AF2290,0),FALSE)</f>
        <v>3503.9999999999995</v>
      </c>
      <c r="AE2291" s="153">
        <f>VLOOKUP(D2291,'Dados Base'!$B:$K,10,FALSE)*31536000/VLOOKUP($F2291,F:H,MATCH(H2290,F2290:AF2290,0),FALSE)</f>
        <v>355.47826086956525</v>
      </c>
      <c r="AF2291" s="148">
        <v>100</v>
      </c>
      <c r="AG2291" s="21">
        <v>100</v>
      </c>
      <c r="AH2291" s="148">
        <v>100</v>
      </c>
      <c r="AI2291" s="148">
        <v>0</v>
      </c>
      <c r="AJ2291" s="148">
        <v>94.85</v>
      </c>
      <c r="AK2291" s="72">
        <f>(SUMIFS('Banco de Indicadores Mun. (2)'!I:I,'Banco de Indicadores Mun. (2)'!B:B,'Banco de Indicadores - Mun. (1)'!B2291,'Banco de Indicadores Mun. (2)'!A:A,'Banco de Indicadores - Mun. (1)'!A2291) / VLOOKUP(D2291,'Dados Base'!$B:$K,8,FALSE)) * 100</f>
        <v>97.131121212121201</v>
      </c>
      <c r="AL2291" s="72">
        <f>(SUMIFS('Banco de Indicadores Mun. (2)'!I:I,'Banco de Indicadores Mun. (2)'!B:B,'Banco de Indicadores - Mun. (1)'!B2291,'Banco de Indicadores Mun. (2)'!A:A,'Banco de Indicadores - Mun. (1)'!A2291) / VLOOKUP(D2291,'Dados Base'!$B:$K,9,FALSE)) * 100</f>
        <v>30.969342995169086</v>
      </c>
      <c r="AM2291" s="72">
        <f>(SUMIFS('Banco de Indicadores Mun. (2)'!J:J,'Banco de Indicadores Mun. (2)'!B:B,'Banco de Indicadores - Mun. (1)'!B2291,'Banco de Indicadores Mun. (2)'!A:A,'Banco de Indicadores - Mun. (1)'!A2291) / VLOOKUP(D2291,'Dados Base'!$B:$K,7,FALSE)) * 100</f>
        <v>97.154755555555553</v>
      </c>
      <c r="AN2291" s="72">
        <f>(SUMIFS('Banco de Indicadores Mun. (2)'!K:K,'Banco de Indicadores Mun. (2)'!B:B,'Banco de Indicadores - Mun. (1)'!B2291,'Banco de Indicadores Mun. (2)'!A:A,'Banco de Indicadores - Mun. (1)'!A2291) / VLOOKUP(D2291,'Dados Base'!$B:$K,10,FALSE)) * 100</f>
        <v>97.08047619047619</v>
      </c>
      <c r="AO2291" s="21"/>
      <c r="AP2291" s="21">
        <v>0</v>
      </c>
      <c r="AQ2291" s="5">
        <v>0</v>
      </c>
      <c r="AR2291" s="9">
        <v>8.1</v>
      </c>
      <c r="AS2291" s="22">
        <v>100</v>
      </c>
      <c r="AT2291" s="22">
        <v>30.000000000000004</v>
      </c>
      <c r="AU2291" s="22">
        <v>22.824974411463671</v>
      </c>
      <c r="AV2291" s="23">
        <v>3.93</v>
      </c>
      <c r="AW2291" s="12">
        <v>0</v>
      </c>
      <c r="AX2291" s="21">
        <v>0</v>
      </c>
      <c r="AY2291" s="116">
        <v>140.985603888935</v>
      </c>
    </row>
    <row r="2292" spans="1:51" ht="15.75" x14ac:dyDescent="0.25">
      <c r="A2292" s="144">
        <v>2014</v>
      </c>
      <c r="B2292" s="77" t="s">
        <v>357</v>
      </c>
      <c r="C2292" s="78">
        <v>20</v>
      </c>
      <c r="D2292" s="77">
        <v>3531605</v>
      </c>
      <c r="E2292" s="78">
        <v>353160520</v>
      </c>
      <c r="F2292" s="78" t="str">
        <f t="shared" si="96"/>
        <v>3531605202014</v>
      </c>
      <c r="G2292" s="89">
        <v>-0.14778591603246127</v>
      </c>
      <c r="H2292" s="80">
        <f t="shared" si="95"/>
        <v>4027</v>
      </c>
      <c r="I2292" s="94">
        <v>3261</v>
      </c>
      <c r="J2292" s="95">
        <v>766</v>
      </c>
      <c r="K2292" s="83">
        <f>(H2292)/VLOOKUP(D2292,'Dados Base'!$B:$K,6,FALSE)</f>
        <v>17.271401612626523</v>
      </c>
      <c r="L2292" s="88">
        <f t="shared" si="97"/>
        <v>80.978395828159918</v>
      </c>
      <c r="M2292" s="85">
        <v>4</v>
      </c>
      <c r="N2292" s="92">
        <v>0.74099999999999999</v>
      </c>
      <c r="O2292" s="91">
        <v>41</v>
      </c>
      <c r="P2292" s="91" t="s">
        <v>691</v>
      </c>
      <c r="Q2292" s="91" t="s">
        <v>691</v>
      </c>
      <c r="R2292" s="91" t="s">
        <v>691</v>
      </c>
      <c r="S2292" s="91">
        <v>3</v>
      </c>
      <c r="T2292" s="87" t="s">
        <v>691</v>
      </c>
      <c r="U2292" s="91">
        <v>15</v>
      </c>
      <c r="V2292" s="91">
        <v>21</v>
      </c>
      <c r="W2292" s="93">
        <v>0</v>
      </c>
      <c r="X2292" s="146">
        <v>8.3528789062500015E-3</v>
      </c>
      <c r="Y2292" s="21">
        <v>2.3199999999999998</v>
      </c>
      <c r="Z2292" s="147">
        <v>127</v>
      </c>
      <c r="AA2292" s="147">
        <v>52</v>
      </c>
      <c r="AB2292" s="21">
        <v>0</v>
      </c>
      <c r="AC2292" s="21">
        <v>0</v>
      </c>
      <c r="AD2292" s="153">
        <f>VLOOKUP(D2292,'Dados Base'!$B:$K,9,FALSE)*31536000/VLOOKUP($F2292,F:H,MATCH(H2291,F2291:AF2291,0),FALSE)</f>
        <v>13469.56046684877</v>
      </c>
      <c r="AE2292" s="153">
        <f>VLOOKUP(D2292,'Dados Base'!$B:$K,10,FALSE)*31536000/VLOOKUP($F2292,F:H,MATCH(H2291,F2291:AF2291,0),FALSE)</f>
        <v>1722.8507573876332</v>
      </c>
      <c r="AF2292" s="148">
        <v>79.650000000000006</v>
      </c>
      <c r="AG2292" s="21">
        <v>58.99</v>
      </c>
      <c r="AH2292" s="148">
        <v>79.650000000000006</v>
      </c>
      <c r="AI2292" s="148">
        <v>0</v>
      </c>
      <c r="AJ2292" s="148">
        <v>100</v>
      </c>
      <c r="AK2292" s="72">
        <f>(SUMIFS('Banco de Indicadores Mun. (2)'!I:I,'Banco de Indicadores Mun. (2)'!B:B,'Banco de Indicadores - Mun. (1)'!B2292,'Banco de Indicadores Mun. (2)'!A:A,'Banco de Indicadores - Mun. (1)'!A2292) / VLOOKUP(D2292,'Dados Base'!$B:$K,8,FALSE)) * 100</f>
        <v>24.639263888888895</v>
      </c>
      <c r="AL2292" s="72">
        <f>(SUMIFS('Banco de Indicadores Mun. (2)'!I:I,'Banco de Indicadores Mun. (2)'!B:B,'Banco de Indicadores - Mun. (1)'!B2292,'Banco de Indicadores Mun. (2)'!A:A,'Banco de Indicadores - Mun. (1)'!A2292) / VLOOKUP(D2292,'Dados Base'!$B:$K,9,FALSE)) * 100</f>
        <v>10.314110465116281</v>
      </c>
      <c r="AM2292" s="72">
        <f>(SUMIFS('Banco de Indicadores Mun. (2)'!J:J,'Banco de Indicadores Mun. (2)'!B:B,'Banco de Indicadores - Mun. (1)'!B2292,'Banco de Indicadores Mun. (2)'!A:A,'Banco de Indicadores - Mun. (1)'!A2292) / VLOOKUP(D2292,'Dados Base'!$B:$K,7,FALSE)) * 100</f>
        <v>2.5</v>
      </c>
      <c r="AN2292" s="72">
        <f>(SUMIFS('Banco de Indicadores Mun. (2)'!K:K,'Banco de Indicadores Mun. (2)'!B:B,'Banco de Indicadores - Mun. (1)'!B2292,'Banco de Indicadores Mun. (2)'!A:A,'Banco de Indicadores - Mun. (1)'!A2292) / VLOOKUP(D2292,'Dados Base'!$B:$K,10,FALSE)) * 100</f>
        <v>74.955772727272745</v>
      </c>
      <c r="AO2292" s="21"/>
      <c r="AP2292" s="21">
        <v>0</v>
      </c>
      <c r="AQ2292" s="5">
        <v>0</v>
      </c>
      <c r="AR2292" s="9">
        <v>7.7</v>
      </c>
      <c r="AS2292" s="22">
        <v>100</v>
      </c>
      <c r="AT2292" s="22">
        <v>100</v>
      </c>
      <c r="AU2292" s="22">
        <v>70.949720670391059</v>
      </c>
      <c r="AV2292" s="23">
        <v>8.1199999999999992</v>
      </c>
      <c r="AW2292" s="12">
        <v>0</v>
      </c>
      <c r="AX2292" s="21">
        <v>0</v>
      </c>
      <c r="AY2292" s="116">
        <v>207.45861777451165</v>
      </c>
    </row>
    <row r="2293" spans="1:51" ht="15.75" x14ac:dyDescent="0.25">
      <c r="A2293" s="144">
        <v>2014</v>
      </c>
      <c r="B2293" s="77" t="s">
        <v>358</v>
      </c>
      <c r="C2293" s="78">
        <v>5</v>
      </c>
      <c r="D2293" s="77">
        <v>3531803</v>
      </c>
      <c r="E2293" s="78">
        <v>35318035</v>
      </c>
      <c r="F2293" s="78" t="str">
        <f t="shared" si="96"/>
        <v>353180352014</v>
      </c>
      <c r="G2293" s="89">
        <v>2.3957871085434901</v>
      </c>
      <c r="H2293" s="80">
        <f t="shared" si="95"/>
        <v>53151</v>
      </c>
      <c r="I2293" s="94">
        <v>50304</v>
      </c>
      <c r="J2293" s="95">
        <v>2847</v>
      </c>
      <c r="K2293" s="83">
        <f>(H2293)/VLOOKUP(D2293,'Dados Base'!$B:$K,6,FALSE)</f>
        <v>220.73591095975746</v>
      </c>
      <c r="L2293" s="88">
        <f t="shared" si="97"/>
        <v>94.643562679911952</v>
      </c>
      <c r="M2293" s="85">
        <v>1</v>
      </c>
      <c r="N2293" s="92">
        <v>0.73299999999999998</v>
      </c>
      <c r="O2293" s="91">
        <v>102</v>
      </c>
      <c r="P2293" s="91" t="s">
        <v>691</v>
      </c>
      <c r="Q2293" s="91" t="s">
        <v>691</v>
      </c>
      <c r="R2293" s="91" t="s">
        <v>691</v>
      </c>
      <c r="S2293" s="91">
        <v>95</v>
      </c>
      <c r="T2293" s="87" t="s">
        <v>691</v>
      </c>
      <c r="U2293" s="91">
        <v>324</v>
      </c>
      <c r="V2293" s="91">
        <v>270</v>
      </c>
      <c r="W2293" s="93">
        <v>0</v>
      </c>
      <c r="X2293" s="146">
        <v>0.15794004202083337</v>
      </c>
      <c r="Y2293" s="21">
        <v>40.92</v>
      </c>
      <c r="Z2293" s="147">
        <v>1448</v>
      </c>
      <c r="AA2293" s="147">
        <v>1314</v>
      </c>
      <c r="AB2293" s="21">
        <v>2</v>
      </c>
      <c r="AC2293" s="21">
        <v>1</v>
      </c>
      <c r="AD2293" s="153">
        <f>VLOOKUP(D2293,'Dados Base'!$B:$K,9,FALSE)*31536000/VLOOKUP($F2293,F:H,MATCH(H2292,F2292:AF2292,0),FALSE)</f>
        <v>1750.3189027487724</v>
      </c>
      <c r="AE2293" s="153">
        <f>VLOOKUP(D2293,'Dados Base'!$B:$K,10,FALSE)*31536000/VLOOKUP($F2293,F:H,MATCH(H2292,F2292:AF2292,0),FALSE)</f>
        <v>225.46480781170635</v>
      </c>
      <c r="AF2293" s="148">
        <v>97.62</v>
      </c>
      <c r="AG2293" s="21">
        <v>100</v>
      </c>
      <c r="AH2293" s="148">
        <v>56.96</v>
      </c>
      <c r="AI2293" s="148">
        <v>27.68</v>
      </c>
      <c r="AJ2293" s="148">
        <v>100</v>
      </c>
      <c r="AK2293" s="72">
        <f>(SUMIFS('Banco de Indicadores Mun. (2)'!I:I,'Banco de Indicadores Mun. (2)'!B:B,'Banco de Indicadores - Mun. (1)'!B2293,'Banco de Indicadores Mun. (2)'!A:A,'Banco de Indicadores - Mun. (1)'!A2293) / VLOOKUP(D2293,'Dados Base'!$B:$K,8,FALSE)) * 100</f>
        <v>7.0035945945945963</v>
      </c>
      <c r="AL2293" s="72">
        <f>(SUMIFS('Banco de Indicadores Mun. (2)'!I:I,'Banco de Indicadores Mun. (2)'!B:B,'Banco de Indicadores - Mun. (1)'!B2293,'Banco de Indicadores Mun. (2)'!A:A,'Banco de Indicadores - Mun. (1)'!A2293) / VLOOKUP(D2293,'Dados Base'!$B:$K,9,FALSE)) * 100</f>
        <v>2.6352508474576277</v>
      </c>
      <c r="AM2293" s="72">
        <f>(SUMIFS('Banco de Indicadores Mun. (2)'!J:J,'Banco de Indicadores Mun. (2)'!B:B,'Banco de Indicadores - Mun. (1)'!B2293,'Banco de Indicadores Mun. (2)'!A:A,'Banco de Indicadores - Mun. (1)'!A2293) / VLOOKUP(D2293,'Dados Base'!$B:$K,7,FALSE)) * 100</f>
        <v>4.3580410958904103</v>
      </c>
      <c r="AN2293" s="72">
        <f>(SUMIFS('Banco de Indicadores Mun. (2)'!K:K,'Banco de Indicadores Mun. (2)'!B:B,'Banco de Indicadores - Mun. (1)'!B2293,'Banco de Indicadores Mun. (2)'!A:A,'Banco de Indicadores - Mun. (1)'!A2293) / VLOOKUP(D2293,'Dados Base'!$B:$K,10,FALSE)) * 100</f>
        <v>12.085842105263161</v>
      </c>
      <c r="AO2293" s="21"/>
      <c r="AP2293" s="21">
        <v>0</v>
      </c>
      <c r="AQ2293" s="5">
        <v>2</v>
      </c>
      <c r="AR2293" s="9">
        <v>9.8000000000000007</v>
      </c>
      <c r="AS2293" s="22">
        <v>65</v>
      </c>
      <c r="AT2293" s="22">
        <v>64.349999999999994</v>
      </c>
      <c r="AU2293" s="22">
        <v>52.425778421433741</v>
      </c>
      <c r="AV2293" s="23">
        <v>6.07</v>
      </c>
      <c r="AW2293" s="12">
        <v>0</v>
      </c>
      <c r="AX2293" s="21">
        <v>1</v>
      </c>
      <c r="AY2293" s="116">
        <v>18.255747671469098</v>
      </c>
    </row>
    <row r="2294" spans="1:51" ht="15.75" x14ac:dyDescent="0.25">
      <c r="A2294" s="144">
        <v>2014</v>
      </c>
      <c r="B2294" s="77" t="s">
        <v>359</v>
      </c>
      <c r="C2294" s="78">
        <v>2</v>
      </c>
      <c r="D2294" s="77">
        <v>3531704</v>
      </c>
      <c r="E2294" s="78">
        <v>35317042</v>
      </c>
      <c r="F2294" s="78" t="str">
        <f t="shared" si="96"/>
        <v>353170422014</v>
      </c>
      <c r="G2294" s="89">
        <v>1.1011714109448567</v>
      </c>
      <c r="H2294" s="80">
        <f t="shared" si="95"/>
        <v>4261</v>
      </c>
      <c r="I2294" s="94">
        <v>1860</v>
      </c>
      <c r="J2294" s="95">
        <v>2401</v>
      </c>
      <c r="K2294" s="83">
        <f>(H2294)/VLOOKUP(D2294,'Dados Base'!$B:$K,6,FALSE)</f>
        <v>12.805794313878703</v>
      </c>
      <c r="L2294" s="88">
        <f t="shared" si="97"/>
        <v>43.65172494719549</v>
      </c>
      <c r="M2294" s="85">
        <v>4</v>
      </c>
      <c r="N2294" s="92">
        <v>0.71</v>
      </c>
      <c r="O2294" s="91">
        <v>77</v>
      </c>
      <c r="P2294" s="91" t="s">
        <v>691</v>
      </c>
      <c r="Q2294" s="91" t="s">
        <v>691</v>
      </c>
      <c r="R2294" s="91" t="s">
        <v>691</v>
      </c>
      <c r="S2294" s="91">
        <v>10</v>
      </c>
      <c r="T2294" s="87" t="s">
        <v>691</v>
      </c>
      <c r="U2294" s="91">
        <v>28</v>
      </c>
      <c r="V2294" s="91">
        <v>41</v>
      </c>
      <c r="W2294" s="93">
        <v>0</v>
      </c>
      <c r="X2294" s="146">
        <v>5.3451138020833332E-3</v>
      </c>
      <c r="Y2294" s="21">
        <v>1.34</v>
      </c>
      <c r="Z2294" s="147">
        <v>69</v>
      </c>
      <c r="AA2294" s="147">
        <v>35</v>
      </c>
      <c r="AB2294" s="21">
        <v>2</v>
      </c>
      <c r="AC2294" s="21">
        <v>0</v>
      </c>
      <c r="AD2294" s="153">
        <f>VLOOKUP(D2294,'Dados Base'!$B:$K,9,FALSE)*31536000/VLOOKUP($F2294,F:H,MATCH(H2293,F2293:AF2293,0),FALSE)</f>
        <v>38041.548932175545</v>
      </c>
      <c r="AE2294" s="153">
        <f>VLOOKUP(D2294,'Dados Base'!$B:$K,10,FALSE)*31536000/VLOOKUP($F2294,F:H,MATCH(H2293,F2293:AF2293,0),FALSE)</f>
        <v>3848.5613705702885</v>
      </c>
      <c r="AF2294" s="148">
        <v>48.17</v>
      </c>
      <c r="AG2294" s="21">
        <v>67.81</v>
      </c>
      <c r="AH2294" s="148">
        <v>34.520000000000003</v>
      </c>
      <c r="AI2294" s="148">
        <v>19.420000000000002</v>
      </c>
      <c r="AJ2294" s="148">
        <v>100</v>
      </c>
      <c r="AK2294" s="72">
        <f>(SUMIFS('Banco de Indicadores Mun. (2)'!I:I,'Banco de Indicadores Mun. (2)'!B:B,'Banco de Indicadores - Mun. (1)'!B2294,'Banco de Indicadores Mun. (2)'!A:A,'Banco de Indicadores - Mun. (1)'!A2294) / VLOOKUP(D2294,'Dados Base'!$B:$K,8,FALSE)) * 100</f>
        <v>1.9738609865470851</v>
      </c>
      <c r="AL2294" s="72">
        <f>(SUMIFS('Banco de Indicadores Mun. (2)'!I:I,'Banco de Indicadores Mun. (2)'!B:B,'Banco de Indicadores - Mun. (1)'!B2294,'Banco de Indicadores Mun. (2)'!A:A,'Banco de Indicadores - Mun. (1)'!A2294) / VLOOKUP(D2294,'Dados Base'!$B:$K,9,FALSE)) * 100</f>
        <v>0.856363813229572</v>
      </c>
      <c r="AM2294" s="72">
        <f>(SUMIFS('Banco de Indicadores Mun. (2)'!J:J,'Banco de Indicadores Mun. (2)'!B:B,'Banco de Indicadores - Mun. (1)'!B2294,'Banco de Indicadores Mun. (2)'!A:A,'Banco de Indicadores - Mun. (1)'!A2294) / VLOOKUP(D2294,'Dados Base'!$B:$K,7,FALSE)) * 100</f>
        <v>2.5443157894736843</v>
      </c>
      <c r="AN2294" s="72">
        <f>(SUMIFS('Banco de Indicadores Mun. (2)'!K:K,'Banco de Indicadores Mun. (2)'!B:B,'Banco de Indicadores - Mun. (1)'!B2294,'Banco de Indicadores Mun. (2)'!A:A,'Banco de Indicadores - Mun. (1)'!A2294) / VLOOKUP(D2294,'Dados Base'!$B:$K,10,FALSE)) * 100</f>
        <v>9.7942307692307676E-2</v>
      </c>
      <c r="AO2294" s="21"/>
      <c r="AP2294" s="21">
        <v>0</v>
      </c>
      <c r="AQ2294" s="5">
        <v>0</v>
      </c>
      <c r="AR2294" s="9">
        <v>10</v>
      </c>
      <c r="AS2294" s="22">
        <v>87</v>
      </c>
      <c r="AT2294" s="22">
        <v>87</v>
      </c>
      <c r="AU2294" s="22">
        <v>66.34615384615384</v>
      </c>
      <c r="AV2294" s="23">
        <v>7.6</v>
      </c>
      <c r="AW2294" s="12">
        <v>0</v>
      </c>
      <c r="AX2294" s="21">
        <v>0</v>
      </c>
      <c r="AY2294" s="116">
        <v>193.79283154300009</v>
      </c>
    </row>
    <row r="2295" spans="1:51" ht="15.75" x14ac:dyDescent="0.25">
      <c r="A2295" s="144">
        <v>2014</v>
      </c>
      <c r="B2295" s="77" t="s">
        <v>360</v>
      </c>
      <c r="C2295" s="78">
        <v>12</v>
      </c>
      <c r="D2295" s="77">
        <v>3531902</v>
      </c>
      <c r="E2295" s="78">
        <v>353190212</v>
      </c>
      <c r="F2295" s="78" t="str">
        <f t="shared" si="96"/>
        <v>3531902122014</v>
      </c>
      <c r="G2295" s="89">
        <v>1.2587205016930669</v>
      </c>
      <c r="H2295" s="80">
        <f t="shared" si="95"/>
        <v>30422</v>
      </c>
      <c r="I2295" s="94">
        <v>29457</v>
      </c>
      <c r="J2295" s="95">
        <v>965</v>
      </c>
      <c r="K2295" s="83">
        <f>(H2295)/VLOOKUP(D2295,'Dados Base'!$B:$K,6,FALSE)</f>
        <v>21.946644735892885</v>
      </c>
      <c r="L2295" s="88">
        <f t="shared" si="97"/>
        <v>96.827953454736701</v>
      </c>
      <c r="M2295" s="85">
        <v>1</v>
      </c>
      <c r="N2295" s="92">
        <v>0.71199999999999997</v>
      </c>
      <c r="O2295" s="91">
        <v>209</v>
      </c>
      <c r="P2295" s="91" t="s">
        <v>691</v>
      </c>
      <c r="Q2295" s="91" t="s">
        <v>691</v>
      </c>
      <c r="R2295" s="91" t="s">
        <v>691</v>
      </c>
      <c r="S2295" s="91">
        <v>39</v>
      </c>
      <c r="T2295" s="87" t="s">
        <v>691</v>
      </c>
      <c r="U2295" s="91">
        <v>292</v>
      </c>
      <c r="V2295" s="91">
        <v>264</v>
      </c>
      <c r="W2295" s="93">
        <v>0</v>
      </c>
      <c r="X2295" s="146">
        <v>8.8760938437499992E-2</v>
      </c>
      <c r="Y2295" s="21">
        <v>24.01</v>
      </c>
      <c r="Z2295" s="147">
        <v>0</v>
      </c>
      <c r="AA2295" s="147">
        <v>1621</v>
      </c>
      <c r="AB2295" s="21">
        <v>2</v>
      </c>
      <c r="AC2295" s="21">
        <v>0</v>
      </c>
      <c r="AD2295" s="153">
        <f>VLOOKUP(D2295,'Dados Base'!$B:$K,9,FALSE)*31536000/VLOOKUP($F2295,F:H,MATCH(H2294,F2294:AF2294,0),FALSE)</f>
        <v>17954.227861416079</v>
      </c>
      <c r="AE2295" s="153">
        <f>VLOOKUP(D2295,'Dados Base'!$B:$K,10,FALSE)*31536000/VLOOKUP($F2295,F:H,MATCH(H2294,F2294:AF2294,0),FALSE)</f>
        <v>2031.7717441325356</v>
      </c>
      <c r="AF2295" s="148">
        <v>95.85</v>
      </c>
      <c r="AG2295" s="21">
        <v>100</v>
      </c>
      <c r="AH2295" s="148">
        <v>95.85</v>
      </c>
      <c r="AI2295" s="148">
        <v>50.42</v>
      </c>
      <c r="AJ2295" s="148">
        <v>100</v>
      </c>
      <c r="AK2295" s="72">
        <f>(SUMIFS('Banco de Indicadores Mun. (2)'!I:I,'Banco de Indicadores Mun. (2)'!B:B,'Banco de Indicadores - Mun. (1)'!B2295,'Banco de Indicadores Mun. (2)'!A:A,'Banco de Indicadores - Mun. (1)'!A2295) / VLOOKUP(D2295,'Dados Base'!$B:$K,8,FALSE)) * 100</f>
        <v>21.449248355263155</v>
      </c>
      <c r="AL2295" s="72">
        <f>(SUMIFS('Banco de Indicadores Mun. (2)'!I:I,'Banco de Indicadores Mun. (2)'!B:B,'Banco de Indicadores - Mun. (1)'!B2295,'Banco de Indicadores Mun. (2)'!A:A,'Banco de Indicadores - Mun. (1)'!A2295) / VLOOKUP(D2295,'Dados Base'!$B:$K,9,FALSE)) * 100</f>
        <v>7.5295282909930705</v>
      </c>
      <c r="AM2295" s="72">
        <f>(SUMIFS('Banco de Indicadores Mun. (2)'!J:J,'Banco de Indicadores Mun. (2)'!B:B,'Banco de Indicadores - Mun. (1)'!B2295,'Banco de Indicadores Mun. (2)'!A:A,'Banco de Indicadores - Mun. (1)'!A2295) / VLOOKUP(D2295,'Dados Base'!$B:$K,7,FALSE)) * 100</f>
        <v>30.369854368932035</v>
      </c>
      <c r="AN2295" s="72">
        <f>(SUMIFS('Banco de Indicadores Mun. (2)'!K:K,'Banco de Indicadores Mun. (2)'!B:B,'Banco de Indicadores - Mun. (1)'!B2295,'Banco de Indicadores Mun. (2)'!A:A,'Banco de Indicadores - Mun. (1)'!A2295) / VLOOKUP(D2295,'Dados Base'!$B:$K,10,FALSE)) * 100</f>
        <v>2.6977704081632652</v>
      </c>
      <c r="AO2295" s="21"/>
      <c r="AP2295" s="21">
        <v>0</v>
      </c>
      <c r="AQ2295" s="5">
        <v>0</v>
      </c>
      <c r="AR2295" s="9">
        <v>10</v>
      </c>
      <c r="AS2295" s="22">
        <v>100</v>
      </c>
      <c r="AT2295" s="22">
        <v>0</v>
      </c>
      <c r="AU2295" s="22">
        <v>0</v>
      </c>
      <c r="AV2295" s="23">
        <v>1.5</v>
      </c>
      <c r="AW2295" s="12">
        <v>0</v>
      </c>
      <c r="AX2295" s="21">
        <v>0</v>
      </c>
      <c r="AY2295" s="116">
        <v>3.7824137427187177</v>
      </c>
    </row>
    <row r="2296" spans="1:51" ht="15.75" x14ac:dyDescent="0.25">
      <c r="A2296" s="144">
        <v>2014</v>
      </c>
      <c r="B2296" s="77" t="s">
        <v>361</v>
      </c>
      <c r="C2296" s="78">
        <v>5</v>
      </c>
      <c r="D2296" s="77">
        <v>3532009</v>
      </c>
      <c r="E2296" s="78">
        <v>35320095</v>
      </c>
      <c r="F2296" s="78" t="str">
        <f t="shared" si="96"/>
        <v>353200952014</v>
      </c>
      <c r="G2296" s="89">
        <v>1.495498661374639</v>
      </c>
      <c r="H2296" s="80">
        <f t="shared" si="95"/>
        <v>12374</v>
      </c>
      <c r="I2296" s="94">
        <v>10829</v>
      </c>
      <c r="J2296" s="95">
        <v>1545</v>
      </c>
      <c r="K2296" s="83">
        <f>(H2296)/VLOOKUP(D2296,'Dados Base'!$B:$K,6,FALSE)</f>
        <v>84.464163822525592</v>
      </c>
      <c r="L2296" s="88">
        <f t="shared" si="97"/>
        <v>87.514142556974306</v>
      </c>
      <c r="M2296" s="85">
        <v>3</v>
      </c>
      <c r="N2296" s="92">
        <v>0.71499999999999997</v>
      </c>
      <c r="O2296" s="91">
        <v>67</v>
      </c>
      <c r="P2296" s="91" t="s">
        <v>691</v>
      </c>
      <c r="Q2296" s="91" t="s">
        <v>691</v>
      </c>
      <c r="R2296" s="91" t="s">
        <v>691</v>
      </c>
      <c r="S2296" s="91">
        <v>37</v>
      </c>
      <c r="T2296" s="87" t="s">
        <v>691</v>
      </c>
      <c r="U2296" s="91">
        <v>122</v>
      </c>
      <c r="V2296" s="91">
        <v>102</v>
      </c>
      <c r="W2296" s="93">
        <v>0</v>
      </c>
      <c r="X2296" s="146">
        <v>3.2102925145833336E-2</v>
      </c>
      <c r="Y2296" s="21">
        <v>7.64</v>
      </c>
      <c r="Z2296" s="147">
        <v>526</v>
      </c>
      <c r="AA2296" s="147">
        <v>63</v>
      </c>
      <c r="AB2296" s="21">
        <v>0</v>
      </c>
      <c r="AC2296" s="21">
        <v>0</v>
      </c>
      <c r="AD2296" s="153">
        <f>VLOOKUP(D2296,'Dados Base'!$B:$K,9,FALSE)*31536000/VLOOKUP($F2296,F:H,MATCH(H2295,F2295:AF2295,0),FALSE)</f>
        <v>4459.9967674155487</v>
      </c>
      <c r="AE2296" s="153">
        <f>VLOOKUP(D2296,'Dados Base'!$B:$K,10,FALSE)*31536000/VLOOKUP($F2296,F:H,MATCH(H2295,F2295:AF2295,0),FALSE)</f>
        <v>586.17100371747222</v>
      </c>
      <c r="AF2296" s="148">
        <v>85.23</v>
      </c>
      <c r="AG2296" s="21">
        <v>93.9</v>
      </c>
      <c r="AH2296" s="148">
        <v>80.180000000000007</v>
      </c>
      <c r="AI2296" s="148">
        <v>32.61</v>
      </c>
      <c r="AJ2296" s="148">
        <v>99.8</v>
      </c>
      <c r="AK2296" s="72">
        <f>(SUMIFS('Banco de Indicadores Mun. (2)'!I:I,'Banco de Indicadores Mun. (2)'!B:B,'Banco de Indicadores - Mun. (1)'!B2296,'Banco de Indicadores Mun. (2)'!A:A,'Banco de Indicadores - Mun. (1)'!A2296) / VLOOKUP(D2296,'Dados Base'!$B:$K,8,FALSE)) * 100</f>
        <v>8.8640606060606064</v>
      </c>
      <c r="AL2296" s="72">
        <f>(SUMIFS('Banco de Indicadores Mun. (2)'!I:I,'Banco de Indicadores Mun. (2)'!B:B,'Banco de Indicadores - Mun. (1)'!B2296,'Banco de Indicadores Mun. (2)'!A:A,'Banco de Indicadores - Mun. (1)'!A2296) / VLOOKUP(D2296,'Dados Base'!$B:$K,9,FALSE)) * 100</f>
        <v>3.3430171428571431</v>
      </c>
      <c r="AM2296" s="72">
        <f>(SUMIFS('Banco de Indicadores Mun. (2)'!J:J,'Banco de Indicadores Mun. (2)'!B:B,'Banco de Indicadores - Mun. (1)'!B2296,'Banco de Indicadores Mun. (2)'!A:A,'Banco de Indicadores - Mun. (1)'!A2296) / VLOOKUP(D2296,'Dados Base'!$B:$K,7,FALSE)) * 100</f>
        <v>12.85325581395349</v>
      </c>
      <c r="AN2296" s="72">
        <f>(SUMIFS('Banco de Indicadores Mun. (2)'!K:K,'Banco de Indicadores Mun. (2)'!B:B,'Banco de Indicadores - Mun. (1)'!B2296,'Banco de Indicadores Mun. (2)'!A:A,'Banco de Indicadores - Mun. (1)'!A2296) / VLOOKUP(D2296,'Dados Base'!$B:$K,10,FALSE)) * 100</f>
        <v>1.4059999999999997</v>
      </c>
      <c r="AO2296" s="21"/>
      <c r="AP2296" s="21">
        <v>0</v>
      </c>
      <c r="AQ2296" s="5">
        <v>0</v>
      </c>
      <c r="AR2296" s="9">
        <v>9.8000000000000007</v>
      </c>
      <c r="AS2296" s="22">
        <v>96</v>
      </c>
      <c r="AT2296" s="22">
        <v>96.000000000000014</v>
      </c>
      <c r="AU2296" s="22">
        <v>89.303904923599319</v>
      </c>
      <c r="AV2296" s="23">
        <v>9.94</v>
      </c>
      <c r="AW2296" s="12">
        <v>0</v>
      </c>
      <c r="AX2296" s="21">
        <v>0</v>
      </c>
      <c r="AY2296" s="116">
        <v>108.45989333766477</v>
      </c>
    </row>
    <row r="2297" spans="1:51" ht="15.75" x14ac:dyDescent="0.25">
      <c r="A2297" s="144">
        <v>2014</v>
      </c>
      <c r="B2297" s="77" t="s">
        <v>362</v>
      </c>
      <c r="C2297" s="78">
        <v>9</v>
      </c>
      <c r="D2297" s="77">
        <v>3532058</v>
      </c>
      <c r="E2297" s="78">
        <v>35320589</v>
      </c>
      <c r="F2297" s="78" t="str">
        <f t="shared" si="96"/>
        <v>353205892014</v>
      </c>
      <c r="G2297" s="89">
        <v>0.94036235216914399</v>
      </c>
      <c r="H2297" s="80">
        <f t="shared" si="95"/>
        <v>4432</v>
      </c>
      <c r="I2297" s="94">
        <v>3353</v>
      </c>
      <c r="J2297" s="95">
        <v>1079</v>
      </c>
      <c r="K2297" s="83">
        <f>(H2297)/VLOOKUP(D2297,'Dados Base'!$B:$K,6,FALSE)</f>
        <v>19.317438870243645</v>
      </c>
      <c r="L2297" s="88">
        <f t="shared" si="97"/>
        <v>75.65433212996389</v>
      </c>
      <c r="M2297" s="85">
        <v>3</v>
      </c>
      <c r="N2297" s="92">
        <v>0.74099999999999999</v>
      </c>
      <c r="O2297" s="91">
        <v>17</v>
      </c>
      <c r="P2297" s="91" t="s">
        <v>691</v>
      </c>
      <c r="Q2297" s="91" t="s">
        <v>691</v>
      </c>
      <c r="R2297" s="91" t="s">
        <v>691</v>
      </c>
      <c r="S2297" s="91">
        <v>7</v>
      </c>
      <c r="T2297" s="87" t="s">
        <v>691</v>
      </c>
      <c r="U2297" s="91">
        <v>22</v>
      </c>
      <c r="V2297" s="91">
        <v>17</v>
      </c>
      <c r="W2297" s="93">
        <v>0</v>
      </c>
      <c r="X2297" s="146">
        <v>1.1541666666666667E-2</v>
      </c>
      <c r="Y2297" s="21">
        <v>2.3199999999999998</v>
      </c>
      <c r="Z2297" s="147">
        <v>136</v>
      </c>
      <c r="AA2297" s="147">
        <v>43</v>
      </c>
      <c r="AB2297" s="21">
        <v>0</v>
      </c>
      <c r="AC2297" s="21">
        <v>0</v>
      </c>
      <c r="AD2297" s="153">
        <f>VLOOKUP(D2297,'Dados Base'!$B:$K,9,FALSE)*31536000/VLOOKUP($F2297,F:H,MATCH(H2296,F2296:AF2296,0),FALSE)</f>
        <v>22129.277978339349</v>
      </c>
      <c r="AE2297" s="153">
        <f>VLOOKUP(D2297,'Dados Base'!$B:$K,10,FALSE)*31536000/VLOOKUP($F2297,F:H,MATCH(H2296,F2296:AF2296,0),FALSE)</f>
        <v>2632.7436823104686</v>
      </c>
      <c r="AF2297" s="148">
        <v>100</v>
      </c>
      <c r="AG2297" s="21">
        <v>100</v>
      </c>
      <c r="AH2297" s="148">
        <v>100</v>
      </c>
      <c r="AI2297" s="148">
        <v>2.9</v>
      </c>
      <c r="AJ2297" s="148">
        <v>100</v>
      </c>
      <c r="AK2297" s="72">
        <f>(SUMIFS('Banco de Indicadores Mun. (2)'!I:I,'Banco de Indicadores Mun. (2)'!B:B,'Banco de Indicadores - Mun. (1)'!B2297,'Banco de Indicadores Mun. (2)'!A:A,'Banco de Indicadores - Mun. (1)'!A2297) / VLOOKUP(D2297,'Dados Base'!$B:$K,8,FALSE)) * 100</f>
        <v>9.4447876106194677</v>
      </c>
      <c r="AL2297" s="72">
        <f>(SUMIFS('Banco de Indicadores Mun. (2)'!I:I,'Banco de Indicadores Mun. (2)'!B:B,'Banco de Indicadores - Mun. (1)'!B2297,'Banco de Indicadores Mun. (2)'!A:A,'Banco de Indicadores - Mun. (1)'!A2297) / VLOOKUP(D2297,'Dados Base'!$B:$K,9,FALSE)) * 100</f>
        <v>3.4317073954983917</v>
      </c>
      <c r="AM2297" s="72">
        <f>(SUMIFS('Banco de Indicadores Mun. (2)'!J:J,'Banco de Indicadores Mun. (2)'!B:B,'Banco de Indicadores - Mun. (1)'!B2297,'Banco de Indicadores Mun. (2)'!A:A,'Banco de Indicadores - Mun. (1)'!A2297) / VLOOKUP(D2297,'Dados Base'!$B:$K,7,FALSE)) * 100</f>
        <v>14.020986842105259</v>
      </c>
      <c r="AN2297" s="72">
        <f>(SUMIFS('Banco de Indicadores Mun. (2)'!K:K,'Banco de Indicadores Mun. (2)'!B:B,'Banco de Indicadores - Mun. (1)'!B2297,'Banco de Indicadores Mun. (2)'!A:A,'Banco de Indicadores - Mun. (1)'!A2297) / VLOOKUP(D2297,'Dados Base'!$B:$K,10,FALSE)) * 100</f>
        <v>4.5027027027027045E-2</v>
      </c>
      <c r="AO2297" s="21"/>
      <c r="AP2297" s="21">
        <v>0</v>
      </c>
      <c r="AQ2297" s="5">
        <v>0</v>
      </c>
      <c r="AR2297" s="9">
        <v>7.9</v>
      </c>
      <c r="AS2297" s="22">
        <v>100</v>
      </c>
      <c r="AT2297" s="22">
        <v>100</v>
      </c>
      <c r="AU2297" s="22">
        <v>75.977653631284909</v>
      </c>
      <c r="AV2297" s="23">
        <v>8.44</v>
      </c>
      <c r="AW2297" s="12">
        <v>0</v>
      </c>
      <c r="AX2297" s="21">
        <v>0</v>
      </c>
      <c r="AY2297" s="116">
        <v>18.792344592268591</v>
      </c>
    </row>
    <row r="2298" spans="1:51" ht="15.75" x14ac:dyDescent="0.25">
      <c r="A2298" s="144">
        <v>2014</v>
      </c>
      <c r="B2298" s="77" t="s">
        <v>363</v>
      </c>
      <c r="C2298" s="78">
        <v>19</v>
      </c>
      <c r="D2298" s="77">
        <v>3532108</v>
      </c>
      <c r="E2298" s="78">
        <v>353210819</v>
      </c>
      <c r="F2298" s="78" t="str">
        <f t="shared" si="96"/>
        <v>3532108192014</v>
      </c>
      <c r="G2298" s="89">
        <v>0.39392711129357938</v>
      </c>
      <c r="H2298" s="80">
        <f t="shared" si="95"/>
        <v>4228</v>
      </c>
      <c r="I2298" s="94">
        <v>2599</v>
      </c>
      <c r="J2298" s="95">
        <v>1629</v>
      </c>
      <c r="K2298" s="83">
        <f>(H2298)/VLOOKUP(D2298,'Dados Base'!$B:$K,6,FALSE)</f>
        <v>17.029160625100694</v>
      </c>
      <c r="L2298" s="88">
        <f t="shared" si="97"/>
        <v>61.471144749290438</v>
      </c>
      <c r="M2298" s="85">
        <v>4</v>
      </c>
      <c r="N2298" s="92">
        <v>0.72599999999999998</v>
      </c>
      <c r="O2298" s="91">
        <v>45</v>
      </c>
      <c r="P2298" s="91" t="s">
        <v>691</v>
      </c>
      <c r="Q2298" s="91" t="s">
        <v>691</v>
      </c>
      <c r="R2298" s="91" t="s">
        <v>691</v>
      </c>
      <c r="S2298" s="91">
        <v>3</v>
      </c>
      <c r="T2298" s="87" t="s">
        <v>691</v>
      </c>
      <c r="U2298" s="91">
        <v>28</v>
      </c>
      <c r="V2298" s="91">
        <v>20</v>
      </c>
      <c r="W2298" s="93">
        <v>0</v>
      </c>
      <c r="X2298" s="146">
        <v>7.641229166666666E-3</v>
      </c>
      <c r="Y2298" s="21">
        <v>1.89</v>
      </c>
      <c r="Z2298" s="147">
        <v>54</v>
      </c>
      <c r="AA2298" s="147">
        <v>92</v>
      </c>
      <c r="AB2298" s="21">
        <v>1</v>
      </c>
      <c r="AC2298" s="21">
        <v>0</v>
      </c>
      <c r="AD2298" s="153">
        <f>VLOOKUP(D2298,'Dados Base'!$B:$K,9,FALSE)*31536000/VLOOKUP($F2298,F:H,MATCH(H2297,F2297:AF2297,0),FALSE)</f>
        <v>13873.453169347209</v>
      </c>
      <c r="AE2298" s="153">
        <f>VLOOKUP(D2298,'Dados Base'!$B:$K,10,FALSE)*31536000/VLOOKUP($F2298,F:H,MATCH(H2297,F2297:AF2297,0),FALSE)</f>
        <v>1118.8268684957425</v>
      </c>
      <c r="AF2298" s="148">
        <v>69.400000000000006</v>
      </c>
      <c r="AG2298" s="21">
        <v>100</v>
      </c>
      <c r="AH2298" s="148">
        <v>64</v>
      </c>
      <c r="AI2298" s="148">
        <v>1.64</v>
      </c>
      <c r="AJ2298" s="148">
        <v>100</v>
      </c>
      <c r="AK2298" s="72">
        <f>(SUMIFS('Banco de Indicadores Mun. (2)'!I:I,'Banco de Indicadores Mun. (2)'!B:B,'Banco de Indicadores - Mun. (1)'!B2298,'Banco de Indicadores Mun. (2)'!A:A,'Banco de Indicadores - Mun. (1)'!A2298) / VLOOKUP(D2298,'Dados Base'!$B:$K,8,FALSE)) * 100</f>
        <v>0.11385245901639343</v>
      </c>
      <c r="AL2298" s="72">
        <f>(SUMIFS('Banco de Indicadores Mun. (2)'!I:I,'Banco de Indicadores Mun. (2)'!B:B,'Banco de Indicadores - Mun. (1)'!B2298,'Banco de Indicadores Mun. (2)'!A:A,'Banco de Indicadores - Mun. (1)'!A2298) / VLOOKUP(D2298,'Dados Base'!$B:$K,9,FALSE)) * 100</f>
        <v>3.7338709677419347E-2</v>
      </c>
      <c r="AM2298" s="72">
        <f>(SUMIFS('Banco de Indicadores Mun. (2)'!J:J,'Banco de Indicadores Mun. (2)'!B:B,'Banco de Indicadores - Mun. (1)'!B2298,'Banco de Indicadores Mun. (2)'!A:A,'Banco de Indicadores - Mun. (1)'!A2298) / VLOOKUP(D2298,'Dados Base'!$B:$K,7,FALSE)) * 100</f>
        <v>0</v>
      </c>
      <c r="AN2298" s="72">
        <f>(SUMIFS('Banco de Indicadores Mun. (2)'!K:K,'Banco de Indicadores Mun. (2)'!B:B,'Banco de Indicadores - Mun. (1)'!B2298,'Banco de Indicadores Mun. (2)'!A:A,'Banco de Indicadores - Mun. (1)'!A2298) / VLOOKUP(D2298,'Dados Base'!$B:$K,10,FALSE)) * 100</f>
        <v>0.46300000000000002</v>
      </c>
      <c r="AO2298" s="21"/>
      <c r="AP2298" s="21">
        <v>0</v>
      </c>
      <c r="AQ2298" s="5">
        <v>0</v>
      </c>
      <c r="AR2298" s="9">
        <v>8.6999999999999993</v>
      </c>
      <c r="AS2298" s="22">
        <v>100</v>
      </c>
      <c r="AT2298" s="22">
        <v>100</v>
      </c>
      <c r="AU2298" s="22">
        <v>36.986301369863014</v>
      </c>
      <c r="AV2298" s="23">
        <v>5.61</v>
      </c>
      <c r="AW2298" s="12">
        <v>0</v>
      </c>
      <c r="AX2298" s="21">
        <v>0</v>
      </c>
      <c r="AY2298" s="116">
        <v>7.1709042524637461</v>
      </c>
    </row>
    <row r="2299" spans="1:51" ht="15.75" x14ac:dyDescent="0.25">
      <c r="A2299" s="144">
        <v>2014</v>
      </c>
      <c r="B2299" s="77" t="s">
        <v>364</v>
      </c>
      <c r="C2299" s="78">
        <v>22</v>
      </c>
      <c r="D2299" s="77">
        <v>3532157</v>
      </c>
      <c r="E2299" s="78">
        <v>353215722</v>
      </c>
      <c r="F2299" s="78" t="str">
        <f t="shared" si="96"/>
        <v>3532157222014</v>
      </c>
      <c r="G2299" s="89">
        <v>1.4914317357458629</v>
      </c>
      <c r="H2299" s="80">
        <f t="shared" si="95"/>
        <v>2856</v>
      </c>
      <c r="I2299" s="94">
        <v>2655</v>
      </c>
      <c r="J2299" s="95">
        <v>201</v>
      </c>
      <c r="K2299" s="83">
        <f>(H2299)/VLOOKUP(D2299,'Dados Base'!$B:$K,6,FALSE)</f>
        <v>10.006306495690561</v>
      </c>
      <c r="L2299" s="88">
        <f t="shared" si="97"/>
        <v>92.962184873949582</v>
      </c>
      <c r="M2299" s="85">
        <v>3</v>
      </c>
      <c r="N2299" s="92">
        <v>0.71399999999999997</v>
      </c>
      <c r="O2299" s="91">
        <v>33</v>
      </c>
      <c r="P2299" s="91" t="s">
        <v>691</v>
      </c>
      <c r="Q2299" s="91" t="s">
        <v>691</v>
      </c>
      <c r="R2299" s="91" t="s">
        <v>691</v>
      </c>
      <c r="S2299" s="91" t="s">
        <v>693</v>
      </c>
      <c r="T2299" s="87" t="s">
        <v>691</v>
      </c>
      <c r="U2299" s="91">
        <v>17</v>
      </c>
      <c r="V2299" s="91">
        <v>12</v>
      </c>
      <c r="W2299" s="93">
        <v>35.770000000000003</v>
      </c>
      <c r="X2299" s="146">
        <v>6.8328704738842569E-3</v>
      </c>
      <c r="Y2299" s="21">
        <v>1.85</v>
      </c>
      <c r="Z2299" s="147">
        <v>119</v>
      </c>
      <c r="AA2299" s="147">
        <v>24</v>
      </c>
      <c r="AB2299" s="21">
        <v>0</v>
      </c>
      <c r="AC2299" s="21">
        <v>0</v>
      </c>
      <c r="AD2299" s="153">
        <f>VLOOKUP(D2299,'Dados Base'!$B:$K,9,FALSE)*31536000/VLOOKUP($F2299,F:H,MATCH(H2298,F2298:AF2298,0),FALSE)</f>
        <v>23409.0756302521</v>
      </c>
      <c r="AE2299" s="153">
        <f>VLOOKUP(D2299,'Dados Base'!$B:$K,10,FALSE)*31536000/VLOOKUP($F2299,F:H,MATCH(H2298,F2298:AF2298,0),FALSE)</f>
        <v>3312.6050420168076</v>
      </c>
      <c r="AF2299" s="148" t="s">
        <v>692</v>
      </c>
      <c r="AG2299" s="21" t="s">
        <v>692</v>
      </c>
      <c r="AH2299" s="148" t="s">
        <v>692</v>
      </c>
      <c r="AI2299" s="148" t="s">
        <v>692</v>
      </c>
      <c r="AJ2299" s="148" t="s">
        <v>692</v>
      </c>
      <c r="AK2299" s="72">
        <f>(SUMIFS('Banco de Indicadores Mun. (2)'!I:I,'Banco de Indicadores Mun. (2)'!B:B,'Banco de Indicadores - Mun. (1)'!B2299,'Banco de Indicadores Mun. (2)'!A:A,'Banco de Indicadores - Mun. (1)'!A2299) / VLOOKUP(D2299,'Dados Base'!$B:$K,8,FALSE)) * 100</f>
        <v>0.6534537037037037</v>
      </c>
      <c r="AL2299" s="72">
        <f>(SUMIFS('Banco de Indicadores Mun. (2)'!I:I,'Banco de Indicadores Mun. (2)'!B:B,'Banco de Indicadores - Mun. (1)'!B2299,'Banco de Indicadores Mun. (2)'!A:A,'Banco de Indicadores - Mun. (1)'!A2299) / VLOOKUP(D2299,'Dados Base'!$B:$K,9,FALSE)) * 100</f>
        <v>0.33289150943396228</v>
      </c>
      <c r="AM2299" s="72">
        <f>(SUMIFS('Banco de Indicadores Mun. (2)'!J:J,'Banco de Indicadores Mun. (2)'!B:B,'Banco de Indicadores - Mun. (1)'!B2299,'Banco de Indicadores Mun. (2)'!A:A,'Banco de Indicadores - Mun. (1)'!A2299) / VLOOKUP(D2299,'Dados Base'!$B:$K,7,FALSE)) * 100</f>
        <v>3.7987179487179487E-2</v>
      </c>
      <c r="AN2299" s="72">
        <f>(SUMIFS('Banco de Indicadores Mun. (2)'!K:K,'Banco de Indicadores Mun. (2)'!B:B,'Banco de Indicadores - Mun. (1)'!B2299,'Banco de Indicadores Mun. (2)'!A:A,'Banco de Indicadores - Mun. (1)'!A2299) / VLOOKUP(D2299,'Dados Base'!$B:$K,10,FALSE)) * 100</f>
        <v>2.2536666666666667</v>
      </c>
      <c r="AO2299" s="21"/>
      <c r="AP2299" s="21">
        <v>0</v>
      </c>
      <c r="AQ2299" s="5">
        <v>0</v>
      </c>
      <c r="AR2299" s="9">
        <v>9.5</v>
      </c>
      <c r="AS2299" s="22">
        <v>98</v>
      </c>
      <c r="AT2299" s="22">
        <v>97.999999999999986</v>
      </c>
      <c r="AU2299" s="22">
        <v>83.216783216783213</v>
      </c>
      <c r="AV2299" s="23">
        <v>9.9700000000000006</v>
      </c>
      <c r="AW2299" s="12">
        <v>0</v>
      </c>
      <c r="AX2299" s="21">
        <v>0</v>
      </c>
      <c r="AY2299" s="116">
        <v>97.592644505234588</v>
      </c>
    </row>
    <row r="2300" spans="1:51" ht="15.75" x14ac:dyDescent="0.25">
      <c r="A2300" s="144">
        <v>2014</v>
      </c>
      <c r="B2300" s="77" t="s">
        <v>365</v>
      </c>
      <c r="C2300" s="78">
        <v>22</v>
      </c>
      <c r="D2300" s="77">
        <v>3532207</v>
      </c>
      <c r="E2300" s="78">
        <v>353220722</v>
      </c>
      <c r="F2300" s="78" t="str">
        <f t="shared" si="96"/>
        <v>3532207222014</v>
      </c>
      <c r="G2300" s="89">
        <v>1.2623452945084823</v>
      </c>
      <c r="H2300" s="80">
        <f t="shared" si="95"/>
        <v>4504</v>
      </c>
      <c r="I2300" s="94">
        <v>3436</v>
      </c>
      <c r="J2300" s="95">
        <v>1068</v>
      </c>
      <c r="K2300" s="83">
        <f>(H2300)/VLOOKUP(D2300,'Dados Base'!$B:$K,6,FALSE)</f>
        <v>12.576087563522645</v>
      </c>
      <c r="L2300" s="88">
        <f t="shared" si="97"/>
        <v>76.287744227353457</v>
      </c>
      <c r="M2300" s="85">
        <v>3</v>
      </c>
      <c r="N2300" s="92">
        <v>0.71799999999999997</v>
      </c>
      <c r="O2300" s="91">
        <v>26</v>
      </c>
      <c r="P2300" s="91" t="s">
        <v>691</v>
      </c>
      <c r="Q2300" s="91" t="s">
        <v>691</v>
      </c>
      <c r="R2300" s="91" t="s">
        <v>691</v>
      </c>
      <c r="S2300" s="91">
        <v>4</v>
      </c>
      <c r="T2300" s="87" t="s">
        <v>691</v>
      </c>
      <c r="U2300" s="91">
        <v>19</v>
      </c>
      <c r="V2300" s="91">
        <v>20</v>
      </c>
      <c r="W2300" s="93">
        <v>16.79</v>
      </c>
      <c r="X2300" s="146">
        <v>8.8543479166666664E-3</v>
      </c>
      <c r="Y2300" s="21">
        <v>2.34</v>
      </c>
      <c r="Z2300" s="147">
        <v>143</v>
      </c>
      <c r="AA2300" s="147">
        <v>37</v>
      </c>
      <c r="AB2300" s="21">
        <v>0</v>
      </c>
      <c r="AC2300" s="21">
        <v>0</v>
      </c>
      <c r="AD2300" s="153">
        <f>VLOOKUP(D2300,'Dados Base'!$B:$K,9,FALSE)*31536000/VLOOKUP($F2300,F:H,MATCH(H2299,F2299:AF2299,0),FALSE)</f>
        <v>18834.777975133216</v>
      </c>
      <c r="AE2300" s="153">
        <f>VLOOKUP(D2300,'Dados Base'!$B:$K,10,FALSE)*31536000/VLOOKUP($F2300,F:H,MATCH(H2299,F2299:AF2299,0),FALSE)</f>
        <v>2660.6749555950273</v>
      </c>
      <c r="AF2300" s="148">
        <v>75.489999999999995</v>
      </c>
      <c r="AG2300" s="21">
        <v>100</v>
      </c>
      <c r="AH2300" s="148">
        <v>75.23</v>
      </c>
      <c r="AI2300" s="148">
        <v>13.4</v>
      </c>
      <c r="AJ2300" s="148">
        <v>100</v>
      </c>
      <c r="AK2300" s="72">
        <f>(SUMIFS('Banco de Indicadores Mun. (2)'!I:I,'Banco de Indicadores Mun. (2)'!B:B,'Banco de Indicadores - Mun. (1)'!B2300,'Banco de Indicadores Mun. (2)'!A:A,'Banco de Indicadores - Mun. (1)'!A2300) / VLOOKUP(D2300,'Dados Base'!$B:$K,8,FALSE)) * 100</f>
        <v>5.0472189781021903</v>
      </c>
      <c r="AL2300" s="72">
        <f>(SUMIFS('Banco de Indicadores Mun. (2)'!I:I,'Banco de Indicadores Mun. (2)'!B:B,'Banco de Indicadores - Mun. (1)'!B2300,'Banco de Indicadores Mun. (2)'!A:A,'Banco de Indicadores - Mun. (1)'!A2300) / VLOOKUP(D2300,'Dados Base'!$B:$K,9,FALSE)) * 100</f>
        <v>2.5705167286245358</v>
      </c>
      <c r="AM2300" s="72">
        <f>(SUMIFS('Banco de Indicadores Mun. (2)'!J:J,'Banco de Indicadores Mun. (2)'!B:B,'Banco de Indicadores - Mun. (1)'!B2300,'Banco de Indicadores Mun. (2)'!A:A,'Banco de Indicadores - Mun. (1)'!A2300) / VLOOKUP(D2300,'Dados Base'!$B:$K,7,FALSE)) * 100</f>
        <v>2.300787878787879</v>
      </c>
      <c r="AN2300" s="72">
        <f>(SUMIFS('Banco de Indicadores Mun. (2)'!K:K,'Banco de Indicadores Mun. (2)'!B:B,'Banco de Indicadores - Mun. (1)'!B2300,'Banco de Indicadores Mun. (2)'!A:A,'Banco de Indicadores - Mun. (1)'!A2300) / VLOOKUP(D2300,'Dados Base'!$B:$K,10,FALSE)) * 100</f>
        <v>12.202394736842102</v>
      </c>
      <c r="AO2300" s="21"/>
      <c r="AP2300" s="21">
        <v>0</v>
      </c>
      <c r="AQ2300" s="5">
        <v>0</v>
      </c>
      <c r="AR2300" s="9">
        <v>7.2</v>
      </c>
      <c r="AS2300" s="22">
        <v>98</v>
      </c>
      <c r="AT2300" s="22">
        <v>98</v>
      </c>
      <c r="AU2300" s="22">
        <v>79.444444444444443</v>
      </c>
      <c r="AV2300" s="23">
        <v>8.6300000000000008</v>
      </c>
      <c r="AW2300" s="12">
        <v>0</v>
      </c>
      <c r="AX2300" s="21">
        <v>0</v>
      </c>
      <c r="AY2300" s="116">
        <v>73.88556681575318</v>
      </c>
    </row>
    <row r="2301" spans="1:51" ht="15.75" x14ac:dyDescent="0.25">
      <c r="A2301" s="144">
        <v>2014</v>
      </c>
      <c r="B2301" s="77" t="s">
        <v>366</v>
      </c>
      <c r="C2301" s="78">
        <v>2</v>
      </c>
      <c r="D2301" s="77">
        <v>3532306</v>
      </c>
      <c r="E2301" s="78">
        <v>35323062</v>
      </c>
      <c r="F2301" s="78" t="str">
        <f t="shared" si="96"/>
        <v>353230622014</v>
      </c>
      <c r="G2301" s="89">
        <v>-0.2801095539363474</v>
      </c>
      <c r="H2301" s="80">
        <f t="shared" si="95"/>
        <v>6679</v>
      </c>
      <c r="I2301" s="94">
        <v>2807</v>
      </c>
      <c r="J2301" s="95">
        <v>3872</v>
      </c>
      <c r="K2301" s="83">
        <f>(H2301)/VLOOKUP(D2301,'Dados Base'!$B:$K,6,FALSE)</f>
        <v>8.0217628901886844</v>
      </c>
      <c r="L2301" s="88">
        <f t="shared" si="97"/>
        <v>42.027249588261718</v>
      </c>
      <c r="M2301" s="85">
        <v>5</v>
      </c>
      <c r="N2301" s="92">
        <v>0.65500000000000003</v>
      </c>
      <c r="O2301" s="91">
        <v>81</v>
      </c>
      <c r="P2301" s="91" t="s">
        <v>691</v>
      </c>
      <c r="Q2301" s="91" t="s">
        <v>691</v>
      </c>
      <c r="R2301" s="91" t="s">
        <v>691</v>
      </c>
      <c r="S2301" s="91">
        <v>5</v>
      </c>
      <c r="T2301" s="87" t="s">
        <v>691</v>
      </c>
      <c r="U2301" s="91">
        <v>36</v>
      </c>
      <c r="V2301" s="91">
        <v>22</v>
      </c>
      <c r="W2301" s="93">
        <v>91.19</v>
      </c>
      <c r="X2301" s="146">
        <v>1.099426015625E-2</v>
      </c>
      <c r="Y2301" s="21">
        <v>1.99</v>
      </c>
      <c r="Z2301" s="147">
        <v>72</v>
      </c>
      <c r="AA2301" s="147">
        <v>81</v>
      </c>
      <c r="AB2301" s="21">
        <v>1</v>
      </c>
      <c r="AC2301" s="21">
        <v>0</v>
      </c>
      <c r="AD2301" s="153">
        <f>VLOOKUP(D2301,'Dados Base'!$B:$K,9,FALSE)*31536000/VLOOKUP($F2301,F:H,MATCH(H2300,F2300:AF2300,0),FALSE)</f>
        <v>58926.378200329389</v>
      </c>
      <c r="AE2301" s="153">
        <f>VLOOKUP(D2301,'Dados Base'!$B:$K,10,FALSE)*31536000/VLOOKUP($F2301,F:H,MATCH(H2300,F2300:AF2300,0),FALSE)</f>
        <v>5949.2977990717209</v>
      </c>
      <c r="AF2301" s="148">
        <v>63.21</v>
      </c>
      <c r="AG2301" s="21" t="s">
        <v>692</v>
      </c>
      <c r="AH2301" s="148">
        <v>63.21</v>
      </c>
      <c r="AI2301" s="148">
        <v>95.22</v>
      </c>
      <c r="AJ2301" s="148">
        <v>100</v>
      </c>
      <c r="AK2301" s="72">
        <f>(SUMIFS('Banco de Indicadores Mun. (2)'!I:I,'Banco de Indicadores Mun. (2)'!B:B,'Banco de Indicadores - Mun. (1)'!B2301,'Banco de Indicadores Mun. (2)'!A:A,'Banco de Indicadores - Mun. (1)'!A2301) / VLOOKUP(D2301,'Dados Base'!$B:$K,8,FALSE)) * 100</f>
        <v>0.30063703703703704</v>
      </c>
      <c r="AL2301" s="72">
        <f>(SUMIFS('Banco de Indicadores Mun. (2)'!I:I,'Banco de Indicadores Mun. (2)'!B:B,'Banco de Indicadores - Mun. (1)'!B2301,'Banco de Indicadores Mun. (2)'!A:A,'Banco de Indicadores - Mun. (1)'!A2301) / VLOOKUP(D2301,'Dados Base'!$B:$K,9,FALSE)) * 100</f>
        <v>0.13008333333333336</v>
      </c>
      <c r="AM2301" s="72">
        <f>(SUMIFS('Banco de Indicadores Mun. (2)'!J:J,'Banco de Indicadores Mun. (2)'!B:B,'Banco de Indicadores - Mun. (1)'!B2301,'Banco de Indicadores Mun. (2)'!A:A,'Banco de Indicadores - Mun. (1)'!A2301) / VLOOKUP(D2301,'Dados Base'!$B:$K,7,FALSE)) * 100</f>
        <v>0.37773913043478269</v>
      </c>
      <c r="AN2301" s="72">
        <f>(SUMIFS('Banco de Indicadores Mun. (2)'!K:K,'Banco de Indicadores Mun. (2)'!B:B,'Banco de Indicadores - Mun. (1)'!B2301,'Banco de Indicadores Mun. (2)'!A:A,'Banco de Indicadores - Mun. (1)'!A2301) / VLOOKUP(D2301,'Dados Base'!$B:$K,10,FALSE)) * 100</f>
        <v>4.7301587301587275E-2</v>
      </c>
      <c r="AO2301" s="21"/>
      <c r="AP2301" s="21">
        <v>0</v>
      </c>
      <c r="AQ2301" s="5">
        <v>0</v>
      </c>
      <c r="AR2301" s="9">
        <v>7.4</v>
      </c>
      <c r="AS2301" s="22">
        <v>96</v>
      </c>
      <c r="AT2301" s="22">
        <v>48</v>
      </c>
      <c r="AU2301" s="22">
        <v>47.058823529411768</v>
      </c>
      <c r="AV2301" s="23">
        <v>5.75</v>
      </c>
      <c r="AW2301" s="12">
        <v>0</v>
      </c>
      <c r="AX2301" s="21">
        <v>0</v>
      </c>
      <c r="AY2301" s="116">
        <v>0</v>
      </c>
    </row>
    <row r="2302" spans="1:51" ht="15.75" x14ac:dyDescent="0.25">
      <c r="A2302" s="144">
        <v>2014</v>
      </c>
      <c r="B2302" s="77" t="s">
        <v>367</v>
      </c>
      <c r="C2302" s="78">
        <v>5</v>
      </c>
      <c r="D2302" s="77">
        <v>3532405</v>
      </c>
      <c r="E2302" s="78">
        <v>35324055</v>
      </c>
      <c r="F2302" s="78" t="str">
        <f t="shared" si="96"/>
        <v>353240552014</v>
      </c>
      <c r="G2302" s="89">
        <v>1.2211163453297313</v>
      </c>
      <c r="H2302" s="80">
        <f t="shared" si="95"/>
        <v>17236</v>
      </c>
      <c r="I2302" s="94">
        <v>15884</v>
      </c>
      <c r="J2302" s="95">
        <v>1352</v>
      </c>
      <c r="K2302" s="83">
        <f>(H2302)/VLOOKUP(D2302,'Dados Base'!$B:$K,6,FALSE)</f>
        <v>52.78373246769155</v>
      </c>
      <c r="L2302" s="88">
        <f t="shared" si="97"/>
        <v>92.155952657229051</v>
      </c>
      <c r="M2302" s="85">
        <v>4</v>
      </c>
      <c r="N2302" s="92">
        <v>0.67800000000000005</v>
      </c>
      <c r="O2302" s="91">
        <v>38</v>
      </c>
      <c r="P2302" s="91" t="s">
        <v>691</v>
      </c>
      <c r="Q2302" s="91" t="s">
        <v>691</v>
      </c>
      <c r="R2302" s="91" t="s">
        <v>691</v>
      </c>
      <c r="S2302" s="91">
        <v>30</v>
      </c>
      <c r="T2302" s="87" t="s">
        <v>691</v>
      </c>
      <c r="U2302" s="91">
        <v>84</v>
      </c>
      <c r="V2302" s="91">
        <v>84</v>
      </c>
      <c r="W2302" s="93">
        <v>0</v>
      </c>
      <c r="X2302" s="146">
        <v>1.6432551041666667E-2</v>
      </c>
      <c r="Y2302" s="21">
        <v>10.46</v>
      </c>
      <c r="Z2302" s="147">
        <v>258</v>
      </c>
      <c r="AA2302" s="147">
        <v>549</v>
      </c>
      <c r="AB2302" s="21">
        <v>1</v>
      </c>
      <c r="AC2302" s="21">
        <v>0</v>
      </c>
      <c r="AD2302" s="153">
        <f>VLOOKUP(D2302,'Dados Base'!$B:$K,9,FALSE)*31536000/VLOOKUP($F2302,F:H,MATCH(H2301,F2301:AF2301,0),FALSE)</f>
        <v>7574.7876537479688</v>
      </c>
      <c r="AE2302" s="153">
        <f>VLOOKUP(D2302,'Dados Base'!$B:$K,10,FALSE)*31536000/VLOOKUP($F2302,F:H,MATCH(H2301,F2301:AF2301,0),FALSE)</f>
        <v>1006.3123694592713</v>
      </c>
      <c r="AF2302" s="148">
        <v>36.61</v>
      </c>
      <c r="AG2302" s="21">
        <v>84.75</v>
      </c>
      <c r="AH2302" s="148">
        <v>13.57</v>
      </c>
      <c r="AI2302" s="148">
        <v>23.68</v>
      </c>
      <c r="AJ2302" s="148">
        <v>43.2</v>
      </c>
      <c r="AK2302" s="72">
        <f>(SUMIFS('Banco de Indicadores Mun. (2)'!I:I,'Banco de Indicadores Mun. (2)'!B:B,'Banco de Indicadores - Mun. (1)'!B2302,'Banco de Indicadores Mun. (2)'!A:A,'Banco de Indicadores - Mun. (1)'!A2302) / VLOOKUP(D2302,'Dados Base'!$B:$K,8,FALSE)) * 100</f>
        <v>1977.2228535031843</v>
      </c>
      <c r="AL2302" s="72">
        <f>(SUMIFS('Banco de Indicadores Mun. (2)'!I:I,'Banco de Indicadores Mun. (2)'!B:B,'Banco de Indicadores - Mun. (1)'!B2302,'Banco de Indicadores Mun. (2)'!A:A,'Banco de Indicadores - Mun. (1)'!A2302) / VLOOKUP(D2302,'Dados Base'!$B:$K,9,FALSE)) * 100</f>
        <v>749.81639613526568</v>
      </c>
      <c r="AM2302" s="72">
        <f>(SUMIFS('Banco de Indicadores Mun. (2)'!J:J,'Banco de Indicadores Mun. (2)'!B:B,'Banco de Indicadores - Mun. (1)'!B2302,'Banco de Indicadores Mun. (2)'!A:A,'Banco de Indicadores - Mun. (1)'!A2302) / VLOOKUP(D2302,'Dados Base'!$B:$K,7,FALSE)) * 100</f>
        <v>3042.4073137254895</v>
      </c>
      <c r="AN2302" s="72">
        <f>(SUMIFS('Banco de Indicadores Mun. (2)'!K:K,'Banco de Indicadores Mun. (2)'!B:B,'Banco de Indicadores - Mun. (1)'!B2302,'Banco de Indicadores Mun. (2)'!A:A,'Banco de Indicadores - Mun. (1)'!A2302) / VLOOKUP(D2302,'Dados Base'!$B:$K,10,FALSE)) * 100</f>
        <v>1.7898545454545469</v>
      </c>
      <c r="AO2302" s="21"/>
      <c r="AP2302" s="21">
        <v>5.8018101647714087</v>
      </c>
      <c r="AQ2302" s="5">
        <v>0</v>
      </c>
      <c r="AR2302" s="9">
        <v>9.5</v>
      </c>
      <c r="AS2302" s="22">
        <v>38</v>
      </c>
      <c r="AT2302" s="22">
        <v>38</v>
      </c>
      <c r="AU2302" s="22">
        <v>31.970260223048328</v>
      </c>
      <c r="AV2302" s="23">
        <v>4.6399999999999997</v>
      </c>
      <c r="AW2302" s="12">
        <v>0</v>
      </c>
      <c r="AX2302" s="21">
        <v>0</v>
      </c>
      <c r="AY2302" s="116">
        <v>201.05294524144611</v>
      </c>
    </row>
    <row r="2303" spans="1:51" ht="15.75" x14ac:dyDescent="0.25">
      <c r="A2303" s="144">
        <v>2014</v>
      </c>
      <c r="B2303" s="77" t="s">
        <v>368</v>
      </c>
      <c r="C2303" s="78">
        <v>18</v>
      </c>
      <c r="D2303" s="77">
        <v>3532504</v>
      </c>
      <c r="E2303" s="78">
        <v>353250418</v>
      </c>
      <c r="F2303" s="78" t="str">
        <f t="shared" si="96"/>
        <v>3532504182014</v>
      </c>
      <c r="G2303" s="89">
        <v>-0.16915014850025223</v>
      </c>
      <c r="H2303" s="80">
        <f t="shared" si="95"/>
        <v>8727</v>
      </c>
      <c r="I2303" s="94">
        <v>7949</v>
      </c>
      <c r="J2303" s="95">
        <v>778</v>
      </c>
      <c r="K2303" s="83">
        <f>(H2303)/VLOOKUP(D2303,'Dados Base'!$B:$K,6,FALSE)</f>
        <v>37.593693460842594</v>
      </c>
      <c r="L2303" s="88">
        <f t="shared" si="97"/>
        <v>91.085138077231576</v>
      </c>
      <c r="M2303" s="85">
        <v>3</v>
      </c>
      <c r="N2303" s="92">
        <v>0.754</v>
      </c>
      <c r="O2303" s="91">
        <v>106</v>
      </c>
      <c r="P2303" s="91" t="s">
        <v>691</v>
      </c>
      <c r="Q2303" s="91" t="s">
        <v>691</v>
      </c>
      <c r="R2303" s="91" t="s">
        <v>691</v>
      </c>
      <c r="S2303" s="91">
        <v>29</v>
      </c>
      <c r="T2303" s="87" t="s">
        <v>691</v>
      </c>
      <c r="U2303" s="91">
        <v>57</v>
      </c>
      <c r="V2303" s="91">
        <v>41</v>
      </c>
      <c r="W2303" s="93">
        <v>0</v>
      </c>
      <c r="X2303" s="146">
        <v>1.9979329200216833E-2</v>
      </c>
      <c r="Y2303" s="21">
        <v>5.69</v>
      </c>
      <c r="Z2303" s="147">
        <v>287</v>
      </c>
      <c r="AA2303" s="147">
        <v>152</v>
      </c>
      <c r="AB2303" s="21">
        <v>2</v>
      </c>
      <c r="AC2303" s="21">
        <v>0</v>
      </c>
      <c r="AD2303" s="153">
        <f>VLOOKUP(D2303,'Dados Base'!$B:$K,9,FALSE)*31536000/VLOOKUP($F2303,F:H,MATCH(H2302,F2302:AF2302,0),FALSE)</f>
        <v>6359.9587487108975</v>
      </c>
      <c r="AE2303" s="153">
        <f>VLOOKUP(D2303,'Dados Base'!$B:$K,10,FALSE)*31536000/VLOOKUP($F2303,F:H,MATCH(H2302,F2302:AF2302,0),FALSE)</f>
        <v>542.04193881058768</v>
      </c>
      <c r="AF2303" s="148" t="s">
        <v>692</v>
      </c>
      <c r="AG2303" s="21">
        <v>90.25</v>
      </c>
      <c r="AH2303" s="148" t="s">
        <v>692</v>
      </c>
      <c r="AI2303" s="148" t="s">
        <v>692</v>
      </c>
      <c r="AJ2303" s="148" t="s">
        <v>692</v>
      </c>
      <c r="AK2303" s="72">
        <f>(SUMIFS('Banco de Indicadores Mun. (2)'!I:I,'Banco de Indicadores Mun. (2)'!B:B,'Banco de Indicadores - Mun. (1)'!B2303,'Banco de Indicadores Mun. (2)'!A:A,'Banco de Indicadores - Mun. (1)'!A2303) / VLOOKUP(D2303,'Dados Base'!$B:$K,8,FALSE)) * 100</f>
        <v>1.8500000000000005</v>
      </c>
      <c r="AL2303" s="72">
        <f>(SUMIFS('Banco de Indicadores Mun. (2)'!I:I,'Banco de Indicadores Mun. (2)'!B:B,'Banco de Indicadores - Mun. (1)'!B2303,'Banco de Indicadores Mun. (2)'!A:A,'Banco de Indicadores - Mun. (1)'!A2303) / VLOOKUP(D2303,'Dados Base'!$B:$K,9,FALSE)) * 100</f>
        <v>0.63068181818181834</v>
      </c>
      <c r="AM2303" s="72">
        <f>(SUMIFS('Banco de Indicadores Mun. (2)'!J:J,'Banco de Indicadores Mun. (2)'!B:B,'Banco de Indicadores - Mun. (1)'!B2303,'Banco de Indicadores Mun. (2)'!A:A,'Banco de Indicadores - Mun. (1)'!A2303) / VLOOKUP(D2303,'Dados Base'!$B:$K,7,FALSE)) * 100</f>
        <v>0.55040000000000011</v>
      </c>
      <c r="AN2303" s="72">
        <f>(SUMIFS('Banco de Indicadores Mun. (2)'!K:K,'Banco de Indicadores Mun. (2)'!B:B,'Banco de Indicadores - Mun. (1)'!B2303,'Banco de Indicadores Mun. (2)'!A:A,'Banco de Indicadores - Mun. (1)'!A2303) / VLOOKUP(D2303,'Dados Base'!$B:$K,10,FALSE)) * 100</f>
        <v>5.7488000000000019</v>
      </c>
      <c r="AO2303" s="21"/>
      <c r="AP2303" s="21">
        <v>0</v>
      </c>
      <c r="AQ2303" s="5">
        <v>0</v>
      </c>
      <c r="AR2303" s="9">
        <v>10</v>
      </c>
      <c r="AS2303" s="22">
        <v>96</v>
      </c>
      <c r="AT2303" s="22">
        <v>96</v>
      </c>
      <c r="AU2303" s="22">
        <v>65.375854214123009</v>
      </c>
      <c r="AV2303" s="23">
        <v>7.38</v>
      </c>
      <c r="AW2303" s="12">
        <v>1</v>
      </c>
      <c r="AX2303" s="21">
        <v>0</v>
      </c>
      <c r="AY2303" s="116">
        <v>24.911591875246661</v>
      </c>
    </row>
    <row r="2304" spans="1:51" ht="15.75" x14ac:dyDescent="0.25">
      <c r="A2304" s="144">
        <v>2014</v>
      </c>
      <c r="B2304" s="77" t="s">
        <v>369</v>
      </c>
      <c r="C2304" s="78">
        <v>18</v>
      </c>
      <c r="D2304" s="77">
        <v>3532603</v>
      </c>
      <c r="E2304" s="78">
        <v>353260318</v>
      </c>
      <c r="F2304" s="78" t="str">
        <f t="shared" si="96"/>
        <v>3532603182014</v>
      </c>
      <c r="G2304" s="89">
        <v>0.31619053576998901</v>
      </c>
      <c r="H2304" s="80">
        <f t="shared" si="95"/>
        <v>10780</v>
      </c>
      <c r="I2304" s="94">
        <v>8870</v>
      </c>
      <c r="J2304" s="95">
        <v>1910</v>
      </c>
      <c r="K2304" s="83">
        <f>(H2304)/VLOOKUP(D2304,'Dados Base'!$B:$K,6,FALSE)</f>
        <v>24.644506424031821</v>
      </c>
      <c r="L2304" s="88">
        <f t="shared" si="97"/>
        <v>82.28200371057514</v>
      </c>
      <c r="M2304" s="85">
        <v>3</v>
      </c>
      <c r="N2304" s="92">
        <v>0.751</v>
      </c>
      <c r="O2304" s="91">
        <v>110</v>
      </c>
      <c r="P2304" s="91" t="s">
        <v>691</v>
      </c>
      <c r="Q2304" s="91" t="s">
        <v>691</v>
      </c>
      <c r="R2304" s="91" t="s">
        <v>691</v>
      </c>
      <c r="S2304" s="91">
        <v>33</v>
      </c>
      <c r="T2304" s="87" t="s">
        <v>691</v>
      </c>
      <c r="U2304" s="91">
        <v>126</v>
      </c>
      <c r="V2304" s="91">
        <v>99</v>
      </c>
      <c r="W2304" s="93">
        <v>0</v>
      </c>
      <c r="X2304" s="146">
        <v>2.2741869791666668E-2</v>
      </c>
      <c r="Y2304" s="21">
        <v>6.38</v>
      </c>
      <c r="Z2304" s="147">
        <v>428</v>
      </c>
      <c r="AA2304" s="147">
        <v>64</v>
      </c>
      <c r="AB2304" s="21">
        <v>1</v>
      </c>
      <c r="AC2304" s="21">
        <v>0</v>
      </c>
      <c r="AD2304" s="153">
        <f>VLOOKUP(D2304,'Dados Base'!$B:$K,9,FALSE)*31536000/VLOOKUP($F2304,F:H,MATCH(H2303,F2303:AF2303,0),FALSE)</f>
        <v>9478.3525046382183</v>
      </c>
      <c r="AE2304" s="153">
        <f>VLOOKUP(D2304,'Dados Base'!$B:$K,10,FALSE)*31536000/VLOOKUP($F2304,F:H,MATCH(H2303,F2303:AF2303,0),FALSE)</f>
        <v>760.60853432281999</v>
      </c>
      <c r="AF2304" s="148">
        <v>81.010000000000005</v>
      </c>
      <c r="AG2304" s="21">
        <v>100</v>
      </c>
      <c r="AH2304" s="148">
        <v>80.81</v>
      </c>
      <c r="AI2304" s="148">
        <v>16.309999999999999</v>
      </c>
      <c r="AJ2304" s="148">
        <v>100</v>
      </c>
      <c r="AK2304" s="72">
        <f>(SUMIFS('Banco de Indicadores Mun. (2)'!I:I,'Banco de Indicadores Mun. (2)'!B:B,'Banco de Indicadores - Mun. (1)'!B2304,'Banco de Indicadores Mun. (2)'!A:A,'Banco de Indicadores - Mun. (1)'!A2304) / VLOOKUP(D2304,'Dados Base'!$B:$K,8,FALSE)) * 100</f>
        <v>6.7621470588235297</v>
      </c>
      <c r="AL2304" s="72">
        <f>(SUMIFS('Banco de Indicadores Mun. (2)'!I:I,'Banco de Indicadores Mun. (2)'!B:B,'Banco de Indicadores - Mun. (1)'!B2304,'Banco de Indicadores Mun. (2)'!A:A,'Banco de Indicadores - Mun. (1)'!A2304) / VLOOKUP(D2304,'Dados Base'!$B:$K,9,FALSE)) * 100</f>
        <v>2.1288240740740738</v>
      </c>
      <c r="AM2304" s="72">
        <f>(SUMIFS('Banco de Indicadores Mun. (2)'!J:J,'Banco de Indicadores Mun. (2)'!B:B,'Banco de Indicadores - Mun. (1)'!B2304,'Banco de Indicadores Mun. (2)'!A:A,'Banco de Indicadores - Mun. (1)'!A2304) / VLOOKUP(D2304,'Dados Base'!$B:$K,7,FALSE)) * 100</f>
        <v>6.6305394736842116</v>
      </c>
      <c r="AN2304" s="72">
        <f>(SUMIFS('Banco de Indicadores Mun. (2)'!K:K,'Banco de Indicadores Mun. (2)'!B:B,'Banco de Indicadores - Mun. (1)'!B2304,'Banco de Indicadores Mun. (2)'!A:A,'Banco de Indicadores - Mun. (1)'!A2304) / VLOOKUP(D2304,'Dados Base'!$B:$K,10,FALSE)) * 100</f>
        <v>7.1468461538461554</v>
      </c>
      <c r="AO2304" s="21"/>
      <c r="AP2304" s="21">
        <v>0</v>
      </c>
      <c r="AQ2304" s="5">
        <v>0</v>
      </c>
      <c r="AR2304" s="9">
        <v>8.3000000000000007</v>
      </c>
      <c r="AS2304" s="22">
        <v>99</v>
      </c>
      <c r="AT2304" s="22">
        <v>99</v>
      </c>
      <c r="AU2304" s="22">
        <v>86.991869918699194</v>
      </c>
      <c r="AV2304" s="23">
        <v>9.69</v>
      </c>
      <c r="AW2304" s="12">
        <v>0</v>
      </c>
      <c r="AX2304" s="21">
        <v>0</v>
      </c>
      <c r="AY2304" s="116">
        <v>39.011382546209752</v>
      </c>
    </row>
    <row r="2305" spans="1:51" ht="15.75" x14ac:dyDescent="0.25">
      <c r="A2305" s="144">
        <v>2014</v>
      </c>
      <c r="B2305" s="77" t="s">
        <v>370</v>
      </c>
      <c r="C2305" s="78">
        <v>19</v>
      </c>
      <c r="D2305" s="77">
        <v>3532702</v>
      </c>
      <c r="E2305" s="78">
        <v>353270219</v>
      </c>
      <c r="F2305" s="78" t="str">
        <f t="shared" si="96"/>
        <v>3532702192014</v>
      </c>
      <c r="G2305" s="89">
        <v>2.3587087998257594</v>
      </c>
      <c r="H2305" s="80">
        <f t="shared" si="95"/>
        <v>4578</v>
      </c>
      <c r="I2305" s="94">
        <v>4107</v>
      </c>
      <c r="J2305" s="95">
        <v>471</v>
      </c>
      <c r="K2305" s="83">
        <f>(H2305)/VLOOKUP(D2305,'Dados Base'!$B:$K,6,FALSE)</f>
        <v>33.161897863093081</v>
      </c>
      <c r="L2305" s="88">
        <f t="shared" si="97"/>
        <v>89.711664482306688</v>
      </c>
      <c r="M2305" s="85">
        <v>4</v>
      </c>
      <c r="N2305" s="92">
        <v>0.71299999999999997</v>
      </c>
      <c r="O2305" s="91">
        <v>38</v>
      </c>
      <c r="P2305" s="91" t="s">
        <v>691</v>
      </c>
      <c r="Q2305" s="91" t="s">
        <v>691</v>
      </c>
      <c r="R2305" s="91" t="s">
        <v>691</v>
      </c>
      <c r="S2305" s="91">
        <v>4</v>
      </c>
      <c r="T2305" s="87" t="s">
        <v>691</v>
      </c>
      <c r="U2305" s="91">
        <v>36</v>
      </c>
      <c r="V2305" s="91">
        <v>29</v>
      </c>
      <c r="W2305" s="93">
        <v>0</v>
      </c>
      <c r="X2305" s="146">
        <v>1.05401296875E-2</v>
      </c>
      <c r="Y2305" s="21">
        <v>2.96</v>
      </c>
      <c r="Z2305" s="147">
        <v>169</v>
      </c>
      <c r="AA2305" s="147">
        <v>59</v>
      </c>
      <c r="AB2305" s="21">
        <v>0</v>
      </c>
      <c r="AC2305" s="21">
        <v>0</v>
      </c>
      <c r="AD2305" s="153">
        <f>VLOOKUP(D2305,'Dados Base'!$B:$K,9,FALSE)*31536000/VLOOKUP($F2305,F:H,MATCH(H2304,F2304:AF2304,0),FALSE)</f>
        <v>7026.3695937090433</v>
      </c>
      <c r="AE2305" s="153">
        <f>VLOOKUP(D2305,'Dados Base'!$B:$K,10,FALSE)*31536000/VLOOKUP($F2305,F:H,MATCH(H2304,F2304:AF2304,0),FALSE)</f>
        <v>551.0878112712976</v>
      </c>
      <c r="AF2305" s="148">
        <v>88.41</v>
      </c>
      <c r="AG2305" s="21">
        <v>88.85</v>
      </c>
      <c r="AH2305" s="148">
        <v>81.91</v>
      </c>
      <c r="AI2305" s="148">
        <v>9.7100000000000009</v>
      </c>
      <c r="AJ2305" s="148">
        <v>99.5</v>
      </c>
      <c r="AK2305" s="72">
        <f>(SUMIFS('Banco de Indicadores Mun. (2)'!I:I,'Banco de Indicadores Mun. (2)'!B:B,'Banco de Indicadores - Mun. (1)'!B2305,'Banco de Indicadores Mun. (2)'!A:A,'Banco de Indicadores - Mun. (1)'!A2305) / VLOOKUP(D2305,'Dados Base'!$B:$K,8,FALSE)) * 100</f>
        <v>3.3633750000000009</v>
      </c>
      <c r="AL2305" s="72">
        <f>(SUMIFS('Banco de Indicadores Mun. (2)'!I:I,'Banco de Indicadores Mun. (2)'!B:B,'Banco de Indicadores - Mun. (1)'!B2305,'Banco de Indicadores Mun. (2)'!A:A,'Banco de Indicadores - Mun. (1)'!A2305) / VLOOKUP(D2305,'Dados Base'!$B:$K,9,FALSE)) * 100</f>
        <v>1.0551764705882356</v>
      </c>
      <c r="AM2305" s="72">
        <f>(SUMIFS('Banco de Indicadores Mun. (2)'!J:J,'Banco de Indicadores Mun. (2)'!B:B,'Banco de Indicadores - Mun. (1)'!B2305,'Banco de Indicadores Mun. (2)'!A:A,'Banco de Indicadores - Mun. (1)'!A2305) / VLOOKUP(D2305,'Dados Base'!$B:$K,7,FALSE)) * 100</f>
        <v>0.35366666666666668</v>
      </c>
      <c r="AN2305" s="72">
        <f>(SUMIFS('Banco de Indicadores Mun. (2)'!K:K,'Banco de Indicadores Mun. (2)'!B:B,'Banco de Indicadores - Mun. (1)'!B2305,'Banco de Indicadores Mun. (2)'!A:A,'Banco de Indicadores - Mun. (1)'!A2305) / VLOOKUP(D2305,'Dados Base'!$B:$K,10,FALSE)) * 100</f>
        <v>12.3925</v>
      </c>
      <c r="AO2305" s="21"/>
      <c r="AP2305" s="21">
        <v>0</v>
      </c>
      <c r="AQ2305" s="5">
        <v>0</v>
      </c>
      <c r="AR2305" s="9">
        <v>7.6</v>
      </c>
      <c r="AS2305" s="22">
        <v>94</v>
      </c>
      <c r="AT2305" s="22">
        <v>94</v>
      </c>
      <c r="AU2305" s="22">
        <v>74.122807017543863</v>
      </c>
      <c r="AV2305" s="23">
        <v>7.94</v>
      </c>
      <c r="AW2305" s="12">
        <v>0</v>
      </c>
      <c r="AX2305" s="21">
        <v>0</v>
      </c>
      <c r="AY2305" s="116">
        <v>86.644285811307782</v>
      </c>
    </row>
    <row r="2306" spans="1:51" ht="15.75" x14ac:dyDescent="0.25">
      <c r="A2306" s="144">
        <v>2014</v>
      </c>
      <c r="B2306" s="77" t="s">
        <v>371</v>
      </c>
      <c r="C2306" s="78">
        <v>16</v>
      </c>
      <c r="D2306" s="77">
        <v>3532801</v>
      </c>
      <c r="E2306" s="78">
        <v>353280116</v>
      </c>
      <c r="F2306" s="78" t="str">
        <f t="shared" si="96"/>
        <v>3532801162014</v>
      </c>
      <c r="G2306" s="89">
        <v>1.6203204384681813</v>
      </c>
      <c r="H2306" s="80">
        <f t="shared" ref="H2306:H2369" si="98">SUM(I2306:J2306)</f>
        <v>6122</v>
      </c>
      <c r="I2306" s="94">
        <v>5198</v>
      </c>
      <c r="J2306" s="95">
        <v>924</v>
      </c>
      <c r="K2306" s="83">
        <f>(H2306)/VLOOKUP(D2306,'Dados Base'!$B:$K,6,FALSE)</f>
        <v>28.104485148969378</v>
      </c>
      <c r="L2306" s="88">
        <f t="shared" si="97"/>
        <v>84.906893172165951</v>
      </c>
      <c r="M2306" s="85">
        <v>1</v>
      </c>
      <c r="N2306" s="92">
        <v>0.73799999999999999</v>
      </c>
      <c r="O2306" s="91">
        <v>64</v>
      </c>
      <c r="P2306" s="91" t="s">
        <v>691</v>
      </c>
      <c r="Q2306" s="91" t="s">
        <v>691</v>
      </c>
      <c r="R2306" s="91" t="s">
        <v>691</v>
      </c>
      <c r="S2306" s="91">
        <v>11</v>
      </c>
      <c r="T2306" s="87" t="s">
        <v>691</v>
      </c>
      <c r="U2306" s="91">
        <v>46</v>
      </c>
      <c r="V2306" s="91">
        <v>25</v>
      </c>
      <c r="W2306" s="93">
        <v>0</v>
      </c>
      <c r="X2306" s="146">
        <v>1.379533203349342E-2</v>
      </c>
      <c r="Y2306" s="21">
        <v>3.75</v>
      </c>
      <c r="Z2306" s="147">
        <v>217</v>
      </c>
      <c r="AA2306" s="147">
        <v>72</v>
      </c>
      <c r="AB2306" s="21">
        <v>1</v>
      </c>
      <c r="AC2306" s="21">
        <v>0</v>
      </c>
      <c r="AD2306" s="153">
        <f>VLOOKUP(D2306,'Dados Base'!$B:$K,9,FALSE)*31536000/VLOOKUP($F2306,F:H,MATCH(H2305,F2305:AF2305,0),FALSE)</f>
        <v>8345.0375694217582</v>
      </c>
      <c r="AE2306" s="153">
        <f>VLOOKUP(D2306,'Dados Base'!$B:$K,10,FALSE)*31536000/VLOOKUP($F2306,F:H,MATCH(H2305,F2305:AF2305,0),FALSE)</f>
        <v>772.68866383534805</v>
      </c>
      <c r="AF2306" s="148" t="s">
        <v>692</v>
      </c>
      <c r="AG2306" s="21">
        <v>82.85</v>
      </c>
      <c r="AH2306" s="148" t="s">
        <v>692</v>
      </c>
      <c r="AI2306" s="148" t="s">
        <v>692</v>
      </c>
      <c r="AJ2306" s="148" t="s">
        <v>692</v>
      </c>
      <c r="AK2306" s="72">
        <f>(SUMIFS('Banco de Indicadores Mun. (2)'!I:I,'Banco de Indicadores Mun. (2)'!B:B,'Banco de Indicadores - Mun. (1)'!B2306,'Banco de Indicadores Mun. (2)'!A:A,'Banco de Indicadores - Mun. (1)'!A2306) / VLOOKUP(D2306,'Dados Base'!$B:$K,8,FALSE)) * 100</f>
        <v>12.530060606060603</v>
      </c>
      <c r="AL2306" s="72">
        <f>(SUMIFS('Banco de Indicadores Mun. (2)'!I:I,'Banco de Indicadores Mun. (2)'!B:B,'Banco de Indicadores - Mun. (1)'!B2306,'Banco de Indicadores Mun. (2)'!A:A,'Banco de Indicadores - Mun. (1)'!A2306) / VLOOKUP(D2306,'Dados Base'!$B:$K,9,FALSE)) * 100</f>
        <v>5.1048395061728389</v>
      </c>
      <c r="AM2306" s="72">
        <f>(SUMIFS('Banco de Indicadores Mun. (2)'!J:J,'Banco de Indicadores Mun. (2)'!B:B,'Banco de Indicadores - Mun. (1)'!B2306,'Banco de Indicadores Mun. (2)'!A:A,'Banco de Indicadores - Mun. (1)'!A2306) / VLOOKUP(D2306,'Dados Base'!$B:$K,7,FALSE)) * 100</f>
        <v>13.170921568627451</v>
      </c>
      <c r="AN2306" s="72">
        <f>(SUMIFS('Banco de Indicadores Mun. (2)'!K:K,'Banco de Indicadores Mun. (2)'!B:B,'Banco de Indicadores - Mun. (1)'!B2306,'Banco de Indicadores Mun. (2)'!A:A,'Banco de Indicadores - Mun. (1)'!A2306) / VLOOKUP(D2306,'Dados Base'!$B:$K,10,FALSE)) * 100</f>
        <v>10.35113333333333</v>
      </c>
      <c r="AO2306" s="21"/>
      <c r="AP2306" s="21">
        <v>0</v>
      </c>
      <c r="AQ2306" s="5">
        <v>0</v>
      </c>
      <c r="AR2306" s="9">
        <v>10</v>
      </c>
      <c r="AS2306" s="22">
        <v>100</v>
      </c>
      <c r="AT2306" s="22">
        <v>100</v>
      </c>
      <c r="AU2306" s="22">
        <v>75.086505190311414</v>
      </c>
      <c r="AV2306" s="23">
        <v>8.08</v>
      </c>
      <c r="AW2306" s="12">
        <v>0</v>
      </c>
      <c r="AX2306" s="21">
        <v>0</v>
      </c>
      <c r="AY2306" s="116">
        <v>4.3857069157964217</v>
      </c>
    </row>
    <row r="2307" spans="1:51" ht="15.75" x14ac:dyDescent="0.25">
      <c r="A2307" s="144">
        <v>2014</v>
      </c>
      <c r="B2307" s="77" t="s">
        <v>372</v>
      </c>
      <c r="C2307" s="78">
        <v>14</v>
      </c>
      <c r="D2307" s="77">
        <v>3532827</v>
      </c>
      <c r="E2307" s="78">
        <v>353282714</v>
      </c>
      <c r="F2307" s="78" t="str">
        <f t="shared" ref="F2307:F2370" si="99">CONCATENATE(E2307,A2307)</f>
        <v>3532827142014</v>
      </c>
      <c r="G2307" s="89">
        <v>1.3654867381311941</v>
      </c>
      <c r="H2307" s="80">
        <f t="shared" si="98"/>
        <v>8949</v>
      </c>
      <c r="I2307" s="94">
        <v>6509</v>
      </c>
      <c r="J2307" s="95">
        <v>2440</v>
      </c>
      <c r="K2307" s="83">
        <f>(H2307)/VLOOKUP(D2307,'Dados Base'!$B:$K,6,FALSE)</f>
        <v>23.224249344717517</v>
      </c>
      <c r="L2307" s="88">
        <f t="shared" si="97"/>
        <v>72.734383730025698</v>
      </c>
      <c r="M2307" s="85">
        <v>5</v>
      </c>
      <c r="N2307" s="92">
        <v>0.65100000000000002</v>
      </c>
      <c r="O2307" s="91">
        <v>39</v>
      </c>
      <c r="P2307" s="91" t="s">
        <v>691</v>
      </c>
      <c r="Q2307" s="91" t="s">
        <v>691</v>
      </c>
      <c r="R2307" s="91" t="s">
        <v>691</v>
      </c>
      <c r="S2307" s="91">
        <v>17</v>
      </c>
      <c r="T2307" s="87" t="s">
        <v>691</v>
      </c>
      <c r="U2307" s="91">
        <v>43</v>
      </c>
      <c r="V2307" s="91">
        <v>22</v>
      </c>
      <c r="W2307" s="93">
        <v>0</v>
      </c>
      <c r="X2307" s="146">
        <v>1.2962067187500001E-2</v>
      </c>
      <c r="Y2307" s="21">
        <v>4.3600000000000003</v>
      </c>
      <c r="Z2307" s="147">
        <v>227</v>
      </c>
      <c r="AA2307" s="147">
        <v>109</v>
      </c>
      <c r="AB2307" s="21">
        <v>0</v>
      </c>
      <c r="AC2307" s="21">
        <v>0</v>
      </c>
      <c r="AD2307" s="153">
        <f>VLOOKUP(D2307,'Dados Base'!$B:$K,9,FALSE)*31536000/VLOOKUP($F2307,F:H,MATCH(H2306,F2306:AF2306,0),FALSE)</f>
        <v>15258.786456587328</v>
      </c>
      <c r="AE2307" s="153">
        <f>VLOOKUP(D2307,'Dados Base'!$B:$K,10,FALSE)*31536000/VLOOKUP($F2307,F:H,MATCH(H2306,F2306:AF2306,0),FALSE)</f>
        <v>1797.2242708682534</v>
      </c>
      <c r="AF2307" s="148">
        <v>55.62</v>
      </c>
      <c r="AG2307" s="21">
        <v>100</v>
      </c>
      <c r="AH2307" s="148">
        <v>54.61</v>
      </c>
      <c r="AI2307" s="148">
        <v>42.09</v>
      </c>
      <c r="AJ2307" s="148">
        <v>82.2</v>
      </c>
      <c r="AK2307" s="72">
        <f>(SUMIFS('Banco de Indicadores Mun. (2)'!I:I,'Banco de Indicadores Mun. (2)'!B:B,'Banco de Indicadores - Mun. (1)'!B2307,'Banco de Indicadores Mun. (2)'!A:A,'Banco de Indicadores - Mun. (1)'!A2307) / VLOOKUP(D2307,'Dados Base'!$B:$K,8,FALSE)) * 100</f>
        <v>49.568670103092792</v>
      </c>
      <c r="AL2307" s="72">
        <f>(SUMIFS('Banco de Indicadores Mun. (2)'!I:I,'Banco de Indicadores Mun. (2)'!B:B,'Banco de Indicadores - Mun. (1)'!B2307,'Banco de Indicadores Mun. (2)'!A:A,'Banco de Indicadores - Mun. (1)'!A2307) / VLOOKUP(D2307,'Dados Base'!$B:$K,9,FALSE)) * 100</f>
        <v>22.208595842956125</v>
      </c>
      <c r="AM2307" s="72">
        <f>(SUMIFS('Banco de Indicadores Mun. (2)'!J:J,'Banco de Indicadores Mun. (2)'!B:B,'Banco de Indicadores - Mun. (1)'!B2307,'Banco de Indicadores Mun. (2)'!A:A,'Banco de Indicadores - Mun. (1)'!A2307) / VLOOKUP(D2307,'Dados Base'!$B:$K,7,FALSE)) * 100</f>
        <v>67.241909090909104</v>
      </c>
      <c r="AN2307" s="72">
        <f>(SUMIFS('Banco de Indicadores Mun. (2)'!K:K,'Banco de Indicadores Mun. (2)'!B:B,'Banco de Indicadores - Mun. (1)'!B2307,'Banco de Indicadores Mun. (2)'!A:A,'Banco de Indicadores - Mun. (1)'!A2307) / VLOOKUP(D2307,'Dados Base'!$B:$K,10,FALSE)) * 100</f>
        <v>1.4294117647058825E-2</v>
      </c>
      <c r="AO2307" s="21"/>
      <c r="AP2307" s="21">
        <v>0</v>
      </c>
      <c r="AQ2307" s="5">
        <v>0</v>
      </c>
      <c r="AR2307" s="9">
        <v>8.1</v>
      </c>
      <c r="AS2307" s="22">
        <v>98</v>
      </c>
      <c r="AT2307" s="22">
        <v>97.999999999999986</v>
      </c>
      <c r="AU2307" s="22">
        <v>67.55952380952381</v>
      </c>
      <c r="AV2307" s="23">
        <v>7.67</v>
      </c>
      <c r="AW2307" s="12">
        <v>0</v>
      </c>
      <c r="AX2307" s="21">
        <v>0</v>
      </c>
      <c r="AY2307" s="116">
        <v>106.1051811229859</v>
      </c>
    </row>
    <row r="2308" spans="1:51" ht="15.75" x14ac:dyDescent="0.25">
      <c r="A2308" s="144">
        <v>2014</v>
      </c>
      <c r="B2308" s="77" t="s">
        <v>373</v>
      </c>
      <c r="C2308" s="78">
        <v>18</v>
      </c>
      <c r="D2308" s="77">
        <v>3532843</v>
      </c>
      <c r="E2308" s="78">
        <v>353284318</v>
      </c>
      <c r="F2308" s="78" t="str">
        <f t="shared" si="99"/>
        <v>3532843182014</v>
      </c>
      <c r="G2308" s="89">
        <v>-1.4262958091628253</v>
      </c>
      <c r="H2308" s="80">
        <f t="shared" si="98"/>
        <v>2039</v>
      </c>
      <c r="I2308" s="94">
        <v>921</v>
      </c>
      <c r="J2308" s="95">
        <v>1118</v>
      </c>
      <c r="K2308" s="83">
        <f>(H2308)/VLOOKUP(D2308,'Dados Base'!$B:$K,6,FALSE)</f>
        <v>16.431622209686516</v>
      </c>
      <c r="L2308" s="88">
        <f t="shared" si="97"/>
        <v>45.169200588523786</v>
      </c>
      <c r="M2308" s="85">
        <v>3</v>
      </c>
      <c r="N2308" s="92">
        <v>0.71499999999999997</v>
      </c>
      <c r="O2308" s="91">
        <v>16</v>
      </c>
      <c r="P2308" s="91" t="s">
        <v>691</v>
      </c>
      <c r="Q2308" s="91" t="s">
        <v>691</v>
      </c>
      <c r="R2308" s="91" t="s">
        <v>691</v>
      </c>
      <c r="S2308" s="91">
        <v>1</v>
      </c>
      <c r="T2308" s="87" t="s">
        <v>691</v>
      </c>
      <c r="U2308" s="91">
        <v>9</v>
      </c>
      <c r="V2308" s="91">
        <v>7</v>
      </c>
      <c r="W2308" s="93">
        <v>3.43</v>
      </c>
      <c r="X2308" s="146">
        <v>3.2130179687500002E-3</v>
      </c>
      <c r="Y2308" s="21">
        <v>0.6</v>
      </c>
      <c r="Z2308" s="147">
        <v>27</v>
      </c>
      <c r="AA2308" s="147">
        <v>19</v>
      </c>
      <c r="AB2308" s="21">
        <v>0</v>
      </c>
      <c r="AC2308" s="21">
        <v>0</v>
      </c>
      <c r="AD2308" s="153">
        <f>VLOOKUP(D2308,'Dados Base'!$B:$K,9,FALSE)*31536000/VLOOKUP($F2308,F:H,MATCH(H2307,F2307:AF2307,0),FALSE)</f>
        <v>14383.756743501717</v>
      </c>
      <c r="AE2308" s="153">
        <f>VLOOKUP(D2308,'Dados Base'!$B:$K,10,FALSE)*31536000/VLOOKUP($F2308,F:H,MATCH(H2307,F2307:AF2307,0),FALSE)</f>
        <v>1082.6483570377634</v>
      </c>
      <c r="AF2308" s="148">
        <v>60.51</v>
      </c>
      <c r="AG2308" s="21">
        <v>41.62</v>
      </c>
      <c r="AH2308" s="148">
        <v>46.82</v>
      </c>
      <c r="AI2308" s="148">
        <v>9.06</v>
      </c>
      <c r="AJ2308" s="148">
        <v>100</v>
      </c>
      <c r="AK2308" s="72">
        <f>(SUMIFS('Banco de Indicadores Mun. (2)'!I:I,'Banco de Indicadores Mun. (2)'!B:B,'Banco de Indicadores - Mun. (1)'!B2308,'Banco de Indicadores Mun. (2)'!A:A,'Banco de Indicadores - Mun. (1)'!A2308) / VLOOKUP(D2308,'Dados Base'!$B:$K,8,FALSE)) * 100</f>
        <v>4.2985517241379316</v>
      </c>
      <c r="AL2308" s="72">
        <f>(SUMIFS('Banco de Indicadores Mun. (2)'!I:I,'Banco de Indicadores Mun. (2)'!B:B,'Banco de Indicadores - Mun. (1)'!B2308,'Banco de Indicadores Mun. (2)'!A:A,'Banco de Indicadores - Mun. (1)'!A2308) / VLOOKUP(D2308,'Dados Base'!$B:$K,9,FALSE)) * 100</f>
        <v>1.3404086021505377</v>
      </c>
      <c r="AM2308" s="72">
        <f>(SUMIFS('Banco de Indicadores Mun. (2)'!J:J,'Banco de Indicadores Mun. (2)'!B:B,'Banco de Indicadores - Mun. (1)'!B2308,'Banco de Indicadores Mun. (2)'!A:A,'Banco de Indicadores - Mun. (1)'!A2308) / VLOOKUP(D2308,'Dados Base'!$B:$K,7,FALSE)) * 100</f>
        <v>1.295590909090909</v>
      </c>
      <c r="AN2308" s="72">
        <f>(SUMIFS('Banco de Indicadores Mun. (2)'!K:K,'Banco de Indicadores Mun. (2)'!B:B,'Banco de Indicadores - Mun. (1)'!B2308,'Banco de Indicadores Mun. (2)'!A:A,'Banco de Indicadores - Mun. (1)'!A2308) / VLOOKUP(D2308,'Dados Base'!$B:$K,10,FALSE)) * 100</f>
        <v>13.736428571428577</v>
      </c>
      <c r="AO2308" s="21"/>
      <c r="AP2308" s="21">
        <v>0</v>
      </c>
      <c r="AQ2308" s="5">
        <v>0</v>
      </c>
      <c r="AR2308" s="9">
        <v>9.5</v>
      </c>
      <c r="AS2308" s="22">
        <v>74</v>
      </c>
      <c r="AT2308" s="22">
        <v>74</v>
      </c>
      <c r="AU2308" s="22">
        <v>58.695652173913047</v>
      </c>
      <c r="AV2308" s="23">
        <v>6.96</v>
      </c>
      <c r="AW2308" s="12">
        <v>0</v>
      </c>
      <c r="AX2308" s="21">
        <v>0</v>
      </c>
      <c r="AY2308" s="116">
        <v>191.85649198370979</v>
      </c>
    </row>
    <row r="2309" spans="1:51" ht="15.75" x14ac:dyDescent="0.25">
      <c r="A2309" s="144">
        <v>2014</v>
      </c>
      <c r="B2309" s="77" t="s">
        <v>374</v>
      </c>
      <c r="C2309" s="78">
        <v>19</v>
      </c>
      <c r="D2309" s="77">
        <v>3532868</v>
      </c>
      <c r="E2309" s="78">
        <v>353286819</v>
      </c>
      <c r="F2309" s="78" t="str">
        <f t="shared" si="99"/>
        <v>3532868192014</v>
      </c>
      <c r="G2309" s="89">
        <v>1.0699313506951524</v>
      </c>
      <c r="H2309" s="80">
        <f t="shared" si="98"/>
        <v>1149</v>
      </c>
      <c r="I2309" s="94">
        <v>830</v>
      </c>
      <c r="J2309" s="95">
        <v>319</v>
      </c>
      <c r="K2309" s="83">
        <f>(H2309)/VLOOKUP(D2309,'Dados Base'!$B:$K,6,FALSE)</f>
        <v>6.2513601741022846</v>
      </c>
      <c r="L2309" s="88">
        <f t="shared" si="97"/>
        <v>72.236727589208002</v>
      </c>
      <c r="M2309" s="85">
        <v>3</v>
      </c>
      <c r="N2309" s="92">
        <v>0.75600000000000001</v>
      </c>
      <c r="O2309" s="91">
        <v>32</v>
      </c>
      <c r="P2309" s="91" t="s">
        <v>691</v>
      </c>
      <c r="Q2309" s="91" t="s">
        <v>691</v>
      </c>
      <c r="R2309" s="91" t="s">
        <v>691</v>
      </c>
      <c r="S2309" s="91">
        <v>1</v>
      </c>
      <c r="T2309" s="87" t="s">
        <v>691</v>
      </c>
      <c r="U2309" s="91">
        <v>6</v>
      </c>
      <c r="V2309" s="91">
        <v>7</v>
      </c>
      <c r="W2309" s="93">
        <v>0</v>
      </c>
      <c r="X2309" s="146">
        <v>2.7372901935433999E-3</v>
      </c>
      <c r="Y2309" s="21">
        <v>0.56000000000000005</v>
      </c>
      <c r="Z2309" s="147">
        <v>34</v>
      </c>
      <c r="AA2309" s="147">
        <v>9</v>
      </c>
      <c r="AB2309" s="21">
        <v>0</v>
      </c>
      <c r="AC2309" s="21">
        <v>0</v>
      </c>
      <c r="AD2309" s="153">
        <f>VLOOKUP(D2309,'Dados Base'!$B:$K,9,FALSE)*31536000/VLOOKUP($F2309,F:H,MATCH(H2308,F2308:AF2308,0),FALSE)</f>
        <v>37327.206266318535</v>
      </c>
      <c r="AE2309" s="153">
        <f>VLOOKUP(D2309,'Dados Base'!$B:$K,10,FALSE)*31536000/VLOOKUP($F2309,F:H,MATCH(H2308,F2308:AF2308,0),FALSE)</f>
        <v>3019.1122715404695</v>
      </c>
      <c r="AF2309" s="148" t="s">
        <v>692</v>
      </c>
      <c r="AG2309" s="21" t="s">
        <v>692</v>
      </c>
      <c r="AH2309" s="148" t="s">
        <v>692</v>
      </c>
      <c r="AI2309" s="148" t="s">
        <v>692</v>
      </c>
      <c r="AJ2309" s="148" t="s">
        <v>692</v>
      </c>
      <c r="AK2309" s="72">
        <f>(SUMIFS('Banco de Indicadores Mun. (2)'!I:I,'Banco de Indicadores Mun. (2)'!B:B,'Banco de Indicadores - Mun. (1)'!B2309,'Banco de Indicadores Mun. (2)'!A:A,'Banco de Indicadores - Mun. (1)'!A2309) / VLOOKUP(D2309,'Dados Base'!$B:$K,8,FALSE)) * 100</f>
        <v>0.58409302325581391</v>
      </c>
      <c r="AL2309" s="72">
        <f>(SUMIFS('Banco de Indicadores Mun. (2)'!I:I,'Banco de Indicadores Mun. (2)'!B:B,'Banco de Indicadores - Mun. (1)'!B2309,'Banco de Indicadores Mun. (2)'!A:A,'Banco de Indicadores - Mun. (1)'!A2309) / VLOOKUP(D2309,'Dados Base'!$B:$K,9,FALSE)) * 100</f>
        <v>0.18467647058823528</v>
      </c>
      <c r="AM2309" s="72">
        <f>(SUMIFS('Banco de Indicadores Mun. (2)'!J:J,'Banco de Indicadores Mun. (2)'!B:B,'Banco de Indicadores - Mun. (1)'!B2309,'Banco de Indicadores Mun. (2)'!A:A,'Banco de Indicadores - Mun. (1)'!A2309) / VLOOKUP(D2309,'Dados Base'!$B:$K,7,FALSE)) * 100</f>
        <v>0.7233750000000001</v>
      </c>
      <c r="AN2309" s="72">
        <f>(SUMIFS('Banco de Indicadores Mun. (2)'!K:K,'Banco de Indicadores Mun. (2)'!B:B,'Banco de Indicadores - Mun. (1)'!B2309,'Banco de Indicadores Mun. (2)'!A:A,'Banco de Indicadores - Mun. (1)'!A2309) / VLOOKUP(D2309,'Dados Base'!$B:$K,10,FALSE)) * 100</f>
        <v>0.17890909090909093</v>
      </c>
      <c r="AO2309" s="21"/>
      <c r="AP2309" s="21">
        <v>0</v>
      </c>
      <c r="AQ2309" s="5">
        <v>0</v>
      </c>
      <c r="AR2309" s="9">
        <v>8.5</v>
      </c>
      <c r="AS2309" s="22">
        <v>100</v>
      </c>
      <c r="AT2309" s="22">
        <v>100</v>
      </c>
      <c r="AU2309" s="22">
        <v>79.069767441860463</v>
      </c>
      <c r="AV2309" s="23">
        <v>10</v>
      </c>
      <c r="AW2309" s="12">
        <v>0</v>
      </c>
      <c r="AX2309" s="21">
        <v>0</v>
      </c>
      <c r="AY2309" s="116">
        <v>0</v>
      </c>
    </row>
    <row r="2310" spans="1:51" ht="15.75" x14ac:dyDescent="0.25">
      <c r="A2310" s="144">
        <v>2014</v>
      </c>
      <c r="B2310" s="77" t="s">
        <v>375</v>
      </c>
      <c r="C2310" s="78">
        <v>13</v>
      </c>
      <c r="D2310" s="77">
        <v>3532900</v>
      </c>
      <c r="E2310" s="78">
        <v>353290013</v>
      </c>
      <c r="F2310" s="78" t="str">
        <f t="shared" si="99"/>
        <v>3532900132014</v>
      </c>
      <c r="G2310" s="89">
        <v>2.1281664950731471</v>
      </c>
      <c r="H2310" s="80">
        <f t="shared" si="98"/>
        <v>9890</v>
      </c>
      <c r="I2310" s="94">
        <v>9276</v>
      </c>
      <c r="J2310" s="95">
        <v>614</v>
      </c>
      <c r="K2310" s="83">
        <f>(H2310)/VLOOKUP(D2310,'Dados Base'!$B:$K,6,FALSE)</f>
        <v>61.474390850323225</v>
      </c>
      <c r="L2310" s="88">
        <f t="shared" si="97"/>
        <v>93.791708796764411</v>
      </c>
      <c r="M2310" s="85">
        <v>5</v>
      </c>
      <c r="N2310" s="92">
        <v>0.76500000000000001</v>
      </c>
      <c r="O2310" s="91">
        <v>33</v>
      </c>
      <c r="P2310" s="91" t="s">
        <v>691</v>
      </c>
      <c r="Q2310" s="91" t="s">
        <v>691</v>
      </c>
      <c r="R2310" s="91" t="s">
        <v>691</v>
      </c>
      <c r="S2310" s="91">
        <v>6</v>
      </c>
      <c r="T2310" s="87" t="s">
        <v>691</v>
      </c>
      <c r="U2310" s="91">
        <v>71</v>
      </c>
      <c r="V2310" s="91">
        <v>52</v>
      </c>
      <c r="W2310" s="93">
        <v>0</v>
      </c>
      <c r="X2310" s="146">
        <v>2.5564619791666666E-2</v>
      </c>
      <c r="Y2310" s="21">
        <v>6.67</v>
      </c>
      <c r="Z2310" s="147">
        <v>155</v>
      </c>
      <c r="AA2310" s="147">
        <v>360</v>
      </c>
      <c r="AB2310" s="21">
        <v>0</v>
      </c>
      <c r="AC2310" s="21">
        <v>0</v>
      </c>
      <c r="AD2310" s="153">
        <f>VLOOKUP(D2310,'Dados Base'!$B:$K,9,FALSE)*31536000/VLOOKUP($F2310,F:H,MATCH(H2309,F2309:AF2309,0),FALSE)</f>
        <v>4209.0515672396359</v>
      </c>
      <c r="AE2310" s="153">
        <f>VLOOKUP(D2310,'Dados Base'!$B:$K,10,FALSE)*31536000/VLOOKUP($F2310,F:H,MATCH(H2309,F2309:AF2309,0),FALSE)</f>
        <v>414.52780586450962</v>
      </c>
      <c r="AF2310" s="148">
        <v>99.26</v>
      </c>
      <c r="AG2310" s="21">
        <v>100</v>
      </c>
      <c r="AH2310" s="148">
        <v>99.26</v>
      </c>
      <c r="AI2310" s="148">
        <v>36.67</v>
      </c>
      <c r="AJ2310" s="148">
        <v>96.54</v>
      </c>
      <c r="AK2310" s="72">
        <f>(SUMIFS('Banco de Indicadores Mun. (2)'!I:I,'Banco de Indicadores Mun. (2)'!B:B,'Banco de Indicadores - Mun. (1)'!B2310,'Banco de Indicadores Mun. (2)'!A:A,'Banco de Indicadores - Mun. (1)'!A2310) / VLOOKUP(D2310,'Dados Base'!$B:$K,8,FALSE)) * 100</f>
        <v>292.31686764705881</v>
      </c>
      <c r="AL2310" s="72">
        <f>(SUMIFS('Banco de Indicadores Mun. (2)'!I:I,'Banco de Indicadores Mun. (2)'!B:B,'Banco de Indicadores - Mun. (1)'!B2310,'Banco de Indicadores Mun. (2)'!A:A,'Banco de Indicadores - Mun. (1)'!A2310) / VLOOKUP(D2310,'Dados Base'!$B:$K,9,FALSE)) * 100</f>
        <v>150.58747727272726</v>
      </c>
      <c r="AM2310" s="72">
        <f>(SUMIFS('Banco de Indicadores Mun. (2)'!J:J,'Banco de Indicadores Mun. (2)'!B:B,'Banco de Indicadores - Mun. (1)'!B2310,'Banco de Indicadores Mun. (2)'!A:A,'Banco de Indicadores - Mun. (1)'!A2310) / VLOOKUP(D2310,'Dados Base'!$B:$K,7,FALSE)) * 100</f>
        <v>358.63427272727273</v>
      </c>
      <c r="AN2310" s="72">
        <f>(SUMIFS('Banco de Indicadores Mun. (2)'!K:K,'Banco de Indicadores Mun. (2)'!B:B,'Banco de Indicadores - Mun. (1)'!B2310,'Banco de Indicadores Mun. (2)'!A:A,'Banco de Indicadores - Mun. (1)'!A2310) / VLOOKUP(D2310,'Dados Base'!$B:$K,10,FALSE)) * 100</f>
        <v>11.743230769230768</v>
      </c>
      <c r="AO2310" s="21"/>
      <c r="AP2310" s="21">
        <v>0</v>
      </c>
      <c r="AQ2310" s="5">
        <v>0</v>
      </c>
      <c r="AR2310" s="9">
        <v>8.1</v>
      </c>
      <c r="AS2310" s="22">
        <v>100</v>
      </c>
      <c r="AT2310" s="22">
        <v>100</v>
      </c>
      <c r="AU2310" s="22">
        <v>30.097087378640779</v>
      </c>
      <c r="AV2310" s="23">
        <v>5.45</v>
      </c>
      <c r="AW2310" s="12">
        <v>0</v>
      </c>
      <c r="AX2310" s="21">
        <v>0</v>
      </c>
      <c r="AY2310" s="116">
        <v>2.3219876171579092</v>
      </c>
    </row>
    <row r="2311" spans="1:51" ht="15.75" x14ac:dyDescent="0.25">
      <c r="A2311" s="144">
        <v>2014</v>
      </c>
      <c r="B2311" s="77" t="s">
        <v>376</v>
      </c>
      <c r="C2311" s="78">
        <v>15</v>
      </c>
      <c r="D2311" s="77">
        <v>3533007</v>
      </c>
      <c r="E2311" s="78">
        <v>353300715</v>
      </c>
      <c r="F2311" s="78" t="str">
        <f t="shared" si="99"/>
        <v>3533007152014</v>
      </c>
      <c r="G2311" s="89">
        <v>1.0788403364690113</v>
      </c>
      <c r="H2311" s="80">
        <f t="shared" si="98"/>
        <v>19892</v>
      </c>
      <c r="I2311" s="94">
        <v>18549</v>
      </c>
      <c r="J2311" s="95">
        <v>1343</v>
      </c>
      <c r="K2311" s="83">
        <f>(H2311)/VLOOKUP(D2311,'Dados Base'!$B:$K,6,FALSE)</f>
        <v>37.400819764599703</v>
      </c>
      <c r="L2311" s="88">
        <f t="shared" ref="L2311:L2374" si="100">(I2311/H2311)*100</f>
        <v>93.248542127488449</v>
      </c>
      <c r="M2311" s="85">
        <v>3</v>
      </c>
      <c r="N2311" s="92">
        <v>0.73899999999999999</v>
      </c>
      <c r="O2311" s="91">
        <v>131</v>
      </c>
      <c r="P2311" s="91" t="s">
        <v>691</v>
      </c>
      <c r="Q2311" s="91" t="s">
        <v>691</v>
      </c>
      <c r="R2311" s="91" t="s">
        <v>691</v>
      </c>
      <c r="S2311" s="91">
        <v>28</v>
      </c>
      <c r="T2311" s="87" t="s">
        <v>691</v>
      </c>
      <c r="U2311" s="91">
        <v>152</v>
      </c>
      <c r="V2311" s="91">
        <v>137</v>
      </c>
      <c r="W2311" s="93">
        <v>0</v>
      </c>
      <c r="X2311" s="146">
        <v>5.7432509328703703E-2</v>
      </c>
      <c r="Y2311" s="21">
        <v>13.32</v>
      </c>
      <c r="Z2311" s="147">
        <v>838</v>
      </c>
      <c r="AA2311" s="147">
        <v>190</v>
      </c>
      <c r="AB2311" s="21">
        <v>1</v>
      </c>
      <c r="AC2311" s="21">
        <v>0</v>
      </c>
      <c r="AD2311" s="153">
        <f>VLOOKUP(D2311,'Dados Base'!$B:$K,9,FALSE)*31536000/VLOOKUP($F2311,F:H,MATCH(H2310,F2310:AF2310,0),FALSE)</f>
        <v>6468.2726724311278</v>
      </c>
      <c r="AE2311" s="153">
        <f>VLOOKUP(D2311,'Dados Base'!$B:$K,10,FALSE)*31536000/VLOOKUP($F2311,F:H,MATCH(H2310,F2310:AF2310,0),FALSE)</f>
        <v>697.55881761512171</v>
      </c>
      <c r="AF2311" s="148">
        <v>94.85</v>
      </c>
      <c r="AG2311" s="21">
        <v>92.68</v>
      </c>
      <c r="AH2311" s="148">
        <v>92.65</v>
      </c>
      <c r="AI2311" s="148">
        <v>17.149999999999999</v>
      </c>
      <c r="AJ2311" s="148">
        <v>100</v>
      </c>
      <c r="AK2311" s="72">
        <f>(SUMIFS('Banco de Indicadores Mun. (2)'!I:I,'Banco de Indicadores Mun. (2)'!B:B,'Banco de Indicadores - Mun. (1)'!B2311,'Banco de Indicadores Mun. (2)'!A:A,'Banco de Indicadores - Mun. (1)'!A2311) / VLOOKUP(D2311,'Dados Base'!$B:$K,8,FALSE)) * 100</f>
        <v>12.445412213740459</v>
      </c>
      <c r="AL2311" s="72">
        <f>(SUMIFS('Banco de Indicadores Mun. (2)'!I:I,'Banco de Indicadores Mun. (2)'!B:B,'Banco de Indicadores - Mun. (1)'!B2311,'Banco de Indicadores Mun. (2)'!A:A,'Banco de Indicadores - Mun. (1)'!A2311) / VLOOKUP(D2311,'Dados Base'!$B:$K,9,FALSE)) * 100</f>
        <v>3.9959534313725493</v>
      </c>
      <c r="AM2311" s="72">
        <f>(SUMIFS('Banco de Indicadores Mun. (2)'!J:J,'Banco de Indicadores Mun. (2)'!B:B,'Banco de Indicadores - Mun. (1)'!B2311,'Banco de Indicadores Mun. (2)'!A:A,'Banco de Indicadores - Mun. (1)'!A2311) / VLOOKUP(D2311,'Dados Base'!$B:$K,7,FALSE)) * 100</f>
        <v>14.933413793103448</v>
      </c>
      <c r="AN2311" s="72">
        <f>(SUMIFS('Banco de Indicadores Mun. (2)'!K:K,'Banco de Indicadores Mun. (2)'!B:B,'Banco de Indicadores - Mun. (1)'!B2311,'Banco de Indicadores Mun. (2)'!A:A,'Banco de Indicadores - Mun. (1)'!A2311) / VLOOKUP(D2311,'Dados Base'!$B:$K,10,FALSE)) * 100</f>
        <v>7.5259545454545451</v>
      </c>
      <c r="AO2311" s="21"/>
      <c r="AP2311" s="21">
        <v>0</v>
      </c>
      <c r="AQ2311" s="5">
        <v>0</v>
      </c>
      <c r="AR2311" s="9">
        <v>10</v>
      </c>
      <c r="AS2311" s="22">
        <v>97</v>
      </c>
      <c r="AT2311" s="22">
        <v>97</v>
      </c>
      <c r="AU2311" s="22">
        <v>81.517509727626461</v>
      </c>
      <c r="AV2311" s="23">
        <v>9.66</v>
      </c>
      <c r="AW2311" s="12">
        <v>0</v>
      </c>
      <c r="AX2311" s="21">
        <v>0</v>
      </c>
      <c r="AY2311" s="116">
        <v>58.33436883600919</v>
      </c>
    </row>
    <row r="2312" spans="1:51" ht="15.75" x14ac:dyDescent="0.25">
      <c r="A2312" s="144">
        <v>2014</v>
      </c>
      <c r="B2312" s="77" t="s">
        <v>377</v>
      </c>
      <c r="C2312" s="78">
        <v>20</v>
      </c>
      <c r="D2312" s="77">
        <v>3533106</v>
      </c>
      <c r="E2312" s="78">
        <v>353310620</v>
      </c>
      <c r="F2312" s="78" t="str">
        <f t="shared" si="99"/>
        <v>3533106202014</v>
      </c>
      <c r="G2312" s="89">
        <v>0.23186744779306601</v>
      </c>
      <c r="H2312" s="80">
        <f t="shared" si="98"/>
        <v>2184</v>
      </c>
      <c r="I2312" s="94">
        <v>1925</v>
      </c>
      <c r="J2312" s="95">
        <v>259</v>
      </c>
      <c r="K2312" s="83">
        <f>(H2312)/VLOOKUP(D2312,'Dados Base'!$B:$K,6,FALSE)</f>
        <v>64.009378663540446</v>
      </c>
      <c r="L2312" s="88">
        <f t="shared" si="100"/>
        <v>88.141025641025635</v>
      </c>
      <c r="M2312" s="85">
        <v>3</v>
      </c>
      <c r="N2312" s="92">
        <v>0.72599999999999998</v>
      </c>
      <c r="O2312" s="91">
        <v>3</v>
      </c>
      <c r="P2312" s="91" t="s">
        <v>691</v>
      </c>
      <c r="Q2312" s="91" t="s">
        <v>691</v>
      </c>
      <c r="R2312" s="91" t="s">
        <v>691</v>
      </c>
      <c r="S2312" s="91">
        <v>1</v>
      </c>
      <c r="T2312" s="87" t="s">
        <v>691</v>
      </c>
      <c r="U2312" s="91">
        <v>11</v>
      </c>
      <c r="V2312" s="91">
        <v>9</v>
      </c>
      <c r="W2312" s="93">
        <v>0</v>
      </c>
      <c r="X2312" s="146">
        <v>5.1284187499999996E-3</v>
      </c>
      <c r="Y2312" s="21">
        <v>1.39</v>
      </c>
      <c r="Z2312" s="147">
        <v>96</v>
      </c>
      <c r="AA2312" s="147">
        <v>11</v>
      </c>
      <c r="AB2312" s="21">
        <v>0</v>
      </c>
      <c r="AC2312" s="21">
        <v>0</v>
      </c>
      <c r="AD2312" s="153">
        <f>VLOOKUP(D2312,'Dados Base'!$B:$K,9,FALSE)*31536000/VLOOKUP($F2312,F:H,MATCH(H2311,F2311:AF2311,0),FALSE)</f>
        <v>3898.6813186813188</v>
      </c>
      <c r="AE2312" s="153">
        <f>VLOOKUP(D2312,'Dados Base'!$B:$K,10,FALSE)*31536000/VLOOKUP($F2312,F:H,MATCH(H2311,F2311:AF2311,0),FALSE)</f>
        <v>433.1868131868132</v>
      </c>
      <c r="AF2312" s="148">
        <v>90.17</v>
      </c>
      <c r="AG2312" s="21">
        <v>87.76</v>
      </c>
      <c r="AH2312" s="148">
        <v>88.9</v>
      </c>
      <c r="AI2312" s="148">
        <v>14.06</v>
      </c>
      <c r="AJ2312" s="148">
        <v>100</v>
      </c>
      <c r="AK2312" s="72">
        <f>(SUMIFS('Banco de Indicadores Mun. (2)'!I:I,'Banco de Indicadores Mun. (2)'!B:B,'Banco de Indicadores - Mun. (1)'!B2312,'Banco de Indicadores Mun. (2)'!A:A,'Banco de Indicadores - Mun. (1)'!A2312) / VLOOKUP(D2312,'Dados Base'!$B:$K,8,FALSE)) * 100</f>
        <v>3.7922727272727275</v>
      </c>
      <c r="AL2312" s="72">
        <f>(SUMIFS('Banco de Indicadores Mun. (2)'!I:I,'Banco de Indicadores Mun. (2)'!B:B,'Banco de Indicadores - Mun. (1)'!B2312,'Banco de Indicadores Mun. (2)'!A:A,'Banco de Indicadores - Mun. (1)'!A2312) / VLOOKUP(D2312,'Dados Base'!$B:$K,9,FALSE)) * 100</f>
        <v>1.5449999999999999</v>
      </c>
      <c r="AM2312" s="72">
        <f>(SUMIFS('Banco de Indicadores Mun. (2)'!J:J,'Banco de Indicadores Mun. (2)'!B:B,'Banco de Indicadores - Mun. (1)'!B2312,'Banco de Indicadores Mun. (2)'!A:A,'Banco de Indicadores - Mun. (1)'!A2312) / VLOOKUP(D2312,'Dados Base'!$B:$K,7,FALSE)) * 100</f>
        <v>0</v>
      </c>
      <c r="AN2312" s="72">
        <f>(SUMIFS('Banco de Indicadores Mun. (2)'!K:K,'Banco de Indicadores Mun. (2)'!B:B,'Banco de Indicadores - Mun. (1)'!B2312,'Banco de Indicadores Mun. (2)'!A:A,'Banco de Indicadores - Mun. (1)'!A2312) / VLOOKUP(D2312,'Dados Base'!$B:$K,10,FALSE)) * 100</f>
        <v>13.905000000000001</v>
      </c>
      <c r="AO2312" s="21"/>
      <c r="AP2312" s="21">
        <v>0</v>
      </c>
      <c r="AQ2312" s="5">
        <v>0</v>
      </c>
      <c r="AR2312" s="9">
        <v>8.6999999999999993</v>
      </c>
      <c r="AS2312" s="22">
        <v>100</v>
      </c>
      <c r="AT2312" s="22">
        <v>100</v>
      </c>
      <c r="AU2312" s="22">
        <v>89.719626168224295</v>
      </c>
      <c r="AV2312" s="23">
        <v>10</v>
      </c>
      <c r="AW2312" s="12">
        <v>0</v>
      </c>
      <c r="AX2312" s="21">
        <v>0</v>
      </c>
      <c r="AY2312" s="116">
        <v>79.557129846146054</v>
      </c>
    </row>
    <row r="2313" spans="1:51" ht="15.75" x14ac:dyDescent="0.25">
      <c r="A2313" s="144">
        <v>2014</v>
      </c>
      <c r="B2313" s="77" t="s">
        <v>378</v>
      </c>
      <c r="C2313" s="78">
        <v>20</v>
      </c>
      <c r="D2313" s="77">
        <v>3533205</v>
      </c>
      <c r="E2313" s="78">
        <v>353320520</v>
      </c>
      <c r="F2313" s="78" t="str">
        <f t="shared" si="99"/>
        <v>3533205202014</v>
      </c>
      <c r="G2313" s="89">
        <v>3.1843404588926871</v>
      </c>
      <c r="H2313" s="80">
        <f t="shared" si="98"/>
        <v>3352</v>
      </c>
      <c r="I2313" s="94">
        <v>2749</v>
      </c>
      <c r="J2313" s="95">
        <v>603</v>
      </c>
      <c r="K2313" s="83">
        <f>(H2313)/VLOOKUP(D2313,'Dados Base'!$B:$K,6,FALSE)</f>
        <v>12.635705669481304</v>
      </c>
      <c r="L2313" s="88">
        <f t="shared" si="100"/>
        <v>82.010739856801905</v>
      </c>
      <c r="M2313" s="85">
        <v>4</v>
      </c>
      <c r="N2313" s="92">
        <v>0.73499999999999999</v>
      </c>
      <c r="O2313" s="91">
        <v>27</v>
      </c>
      <c r="P2313" s="91" t="s">
        <v>691</v>
      </c>
      <c r="Q2313" s="91" t="s">
        <v>691</v>
      </c>
      <c r="R2313" s="91" t="s">
        <v>691</v>
      </c>
      <c r="S2313" s="91">
        <v>3</v>
      </c>
      <c r="T2313" s="87" t="s">
        <v>691</v>
      </c>
      <c r="U2313" s="91">
        <v>15</v>
      </c>
      <c r="V2313" s="91">
        <v>15</v>
      </c>
      <c r="W2313" s="93">
        <v>0</v>
      </c>
      <c r="X2313" s="146">
        <v>6.9597645833333341E-3</v>
      </c>
      <c r="Y2313" s="21">
        <v>1.96</v>
      </c>
      <c r="Z2313" s="147">
        <v>83</v>
      </c>
      <c r="AA2313" s="147">
        <v>68</v>
      </c>
      <c r="AB2313" s="21">
        <v>0</v>
      </c>
      <c r="AC2313" s="21">
        <v>0</v>
      </c>
      <c r="AD2313" s="153">
        <f>VLOOKUP(D2313,'Dados Base'!$B:$K,9,FALSE)*31536000/VLOOKUP($F2313,F:H,MATCH(H2312,F2312:AF2312,0),FALSE)</f>
        <v>18251.742243436755</v>
      </c>
      <c r="AE2313" s="153">
        <f>VLOOKUP(D2313,'Dados Base'!$B:$K,10,FALSE)*31536000/VLOOKUP($F2313,F:H,MATCH(H2312,F2312:AF2312,0),FALSE)</f>
        <v>2257.9474940334139</v>
      </c>
      <c r="AF2313" s="148">
        <v>79.73</v>
      </c>
      <c r="AG2313" s="21">
        <v>79.73</v>
      </c>
      <c r="AH2313" s="148">
        <v>79.73</v>
      </c>
      <c r="AI2313" s="148">
        <v>0</v>
      </c>
      <c r="AJ2313" s="148">
        <v>100</v>
      </c>
      <c r="AK2313" s="72">
        <f>(SUMIFS('Banco de Indicadores Mun. (2)'!I:I,'Banco de Indicadores Mun. (2)'!B:B,'Banco de Indicadores - Mun. (1)'!B2313,'Banco de Indicadores Mun. (2)'!A:A,'Banco de Indicadores - Mun. (1)'!A2313) / VLOOKUP(D2313,'Dados Base'!$B:$K,8,FALSE)) * 100</f>
        <v>65.113703703703692</v>
      </c>
      <c r="AL2313" s="72">
        <f>(SUMIFS('Banco de Indicadores Mun. (2)'!I:I,'Banco de Indicadores Mun. (2)'!B:B,'Banco de Indicadores - Mun. (1)'!B2313,'Banco de Indicadores Mun. (2)'!A:A,'Banco de Indicadores - Mun. (1)'!A2313) / VLOOKUP(D2313,'Dados Base'!$B:$K,9,FALSE)) * 100</f>
        <v>27.18664948453608</v>
      </c>
      <c r="AM2313" s="72">
        <f>(SUMIFS('Banco de Indicadores Mun. (2)'!J:J,'Banco de Indicadores Mun. (2)'!B:B,'Banco de Indicadores - Mun. (1)'!B2313,'Banco de Indicadores Mun. (2)'!A:A,'Banco de Indicadores - Mun. (1)'!A2313) / VLOOKUP(D2313,'Dados Base'!$B:$K,7,FALSE)) * 100</f>
        <v>89.424929824561403</v>
      </c>
      <c r="AN2313" s="72">
        <f>(SUMIFS('Banco de Indicadores Mun. (2)'!K:K,'Banco de Indicadores Mun. (2)'!B:B,'Banco de Indicadores - Mun. (1)'!B2313,'Banco de Indicadores Mun. (2)'!A:A,'Banco de Indicadores - Mun. (1)'!A2313) / VLOOKUP(D2313,'Dados Base'!$B:$K,10,FALSE)) * 100</f>
        <v>7.374541666666663</v>
      </c>
      <c r="AO2313" s="21"/>
      <c r="AP2313" s="21">
        <v>0</v>
      </c>
      <c r="AQ2313" s="5">
        <v>0</v>
      </c>
      <c r="AR2313" s="9">
        <v>9</v>
      </c>
      <c r="AS2313" s="22">
        <v>100</v>
      </c>
      <c r="AT2313" s="22">
        <v>100</v>
      </c>
      <c r="AU2313" s="22">
        <v>54.966887417218544</v>
      </c>
      <c r="AV2313" s="23">
        <v>7.08</v>
      </c>
      <c r="AW2313" s="12">
        <v>0</v>
      </c>
      <c r="AX2313" s="21">
        <v>0</v>
      </c>
      <c r="AY2313" s="116">
        <v>231.13721114340376</v>
      </c>
    </row>
    <row r="2314" spans="1:51" ht="15.75" x14ac:dyDescent="0.25">
      <c r="A2314" s="144">
        <v>2014</v>
      </c>
      <c r="B2314" s="77" t="s">
        <v>379</v>
      </c>
      <c r="C2314" s="78">
        <v>19</v>
      </c>
      <c r="D2314" s="77">
        <v>3533304</v>
      </c>
      <c r="E2314" s="78">
        <v>353330419</v>
      </c>
      <c r="F2314" s="78" t="str">
        <f t="shared" si="99"/>
        <v>3533304192014</v>
      </c>
      <c r="G2314" s="89">
        <v>2.1182493614896991</v>
      </c>
      <c r="H2314" s="80">
        <f t="shared" si="98"/>
        <v>3707</v>
      </c>
      <c r="I2314" s="94">
        <v>3392</v>
      </c>
      <c r="J2314" s="95">
        <v>315</v>
      </c>
      <c r="K2314" s="83">
        <f>(H2314)/VLOOKUP(D2314,'Dados Base'!$B:$K,6,FALSE)</f>
        <v>50.108137334414707</v>
      </c>
      <c r="L2314" s="88">
        <f t="shared" si="100"/>
        <v>91.50256271917992</v>
      </c>
      <c r="M2314" s="85">
        <v>3</v>
      </c>
      <c r="N2314" s="92">
        <v>0.74299999999999999</v>
      </c>
      <c r="O2314" s="91">
        <v>9</v>
      </c>
      <c r="P2314" s="91" t="s">
        <v>691</v>
      </c>
      <c r="Q2314" s="91" t="s">
        <v>691</v>
      </c>
      <c r="R2314" s="91" t="s">
        <v>691</v>
      </c>
      <c r="S2314" s="91">
        <v>1</v>
      </c>
      <c r="T2314" s="87" t="s">
        <v>691</v>
      </c>
      <c r="U2314" s="91">
        <v>28</v>
      </c>
      <c r="V2314" s="91">
        <v>19</v>
      </c>
      <c r="W2314" s="93">
        <v>0</v>
      </c>
      <c r="X2314" s="146">
        <v>8.5647145833333323E-3</v>
      </c>
      <c r="Y2314" s="21">
        <v>2.38</v>
      </c>
      <c r="Z2314" s="147">
        <v>158</v>
      </c>
      <c r="AA2314" s="147">
        <v>25</v>
      </c>
      <c r="AB2314" s="21">
        <v>0</v>
      </c>
      <c r="AC2314" s="21">
        <v>0</v>
      </c>
      <c r="AD2314" s="153">
        <f>VLOOKUP(D2314,'Dados Base'!$B:$K,9,FALSE)*31536000/VLOOKUP($F2314,F:H,MATCH(H2313,F2313:AF2313,0),FALSE)</f>
        <v>4849.0747234960882</v>
      </c>
      <c r="AE2314" s="153">
        <f>VLOOKUP(D2314,'Dados Base'!$B:$K,10,FALSE)*31536000/VLOOKUP($F2314,F:H,MATCH(H2313,F2313:AF2313,0),FALSE)</f>
        <v>425.35743188562168</v>
      </c>
      <c r="AF2314" s="148">
        <v>88.72</v>
      </c>
      <c r="AG2314" s="21">
        <v>100</v>
      </c>
      <c r="AH2314" s="148">
        <v>85.21</v>
      </c>
      <c r="AI2314" s="148">
        <v>8.34</v>
      </c>
      <c r="AJ2314" s="148">
        <v>98.91</v>
      </c>
      <c r="AK2314" s="72">
        <f>(SUMIFS('Banco de Indicadores Mun. (2)'!I:I,'Banco de Indicadores Mun. (2)'!B:B,'Banco de Indicadores - Mun. (1)'!B2314,'Banco de Indicadores Mun. (2)'!A:A,'Banco de Indicadores - Mun. (1)'!A2314) / VLOOKUP(D2314,'Dados Base'!$B:$K,8,FALSE)) * 100</f>
        <v>5.054666666666666</v>
      </c>
      <c r="AL2314" s="72">
        <f>(SUMIFS('Banco de Indicadores Mun. (2)'!I:I,'Banco de Indicadores Mun. (2)'!B:B,'Banco de Indicadores - Mun. (1)'!B2314,'Banco de Indicadores Mun. (2)'!A:A,'Banco de Indicadores - Mun. (1)'!A2314) / VLOOKUP(D2314,'Dados Base'!$B:$K,9,FALSE)) * 100</f>
        <v>1.5962105263157895</v>
      </c>
      <c r="AM2314" s="72">
        <f>(SUMIFS('Banco de Indicadores Mun. (2)'!J:J,'Banco de Indicadores Mun. (2)'!B:B,'Banco de Indicadores - Mun. (1)'!B2314,'Banco de Indicadores Mun. (2)'!A:A,'Banco de Indicadores - Mun. (1)'!A2314) / VLOOKUP(D2314,'Dados Base'!$B:$K,7,FALSE)) * 100</f>
        <v>0</v>
      </c>
      <c r="AN2314" s="72">
        <f>(SUMIFS('Banco de Indicadores Mun. (2)'!K:K,'Banco de Indicadores Mun. (2)'!B:B,'Banco de Indicadores - Mun. (1)'!B2314,'Banco de Indicadores Mun. (2)'!A:A,'Banco de Indicadores - Mun. (1)'!A2314) / VLOOKUP(D2314,'Dados Base'!$B:$K,10,FALSE)) * 100</f>
        <v>18.196800000000003</v>
      </c>
      <c r="AO2314" s="21"/>
      <c r="AP2314" s="21">
        <v>0</v>
      </c>
      <c r="AQ2314" s="5">
        <v>0</v>
      </c>
      <c r="AR2314" s="9">
        <v>8</v>
      </c>
      <c r="AS2314" s="22">
        <v>99</v>
      </c>
      <c r="AT2314" s="22">
        <v>98.999999999999986</v>
      </c>
      <c r="AU2314" s="22">
        <v>86.338797814207652</v>
      </c>
      <c r="AV2314" s="23">
        <v>9.69</v>
      </c>
      <c r="AW2314" s="12">
        <v>0</v>
      </c>
      <c r="AX2314" s="21">
        <v>0</v>
      </c>
      <c r="AY2314" s="116">
        <v>0</v>
      </c>
    </row>
    <row r="2315" spans="1:51" ht="15.75" x14ac:dyDescent="0.25">
      <c r="A2315" s="144">
        <v>2014</v>
      </c>
      <c r="B2315" s="77" t="s">
        <v>380</v>
      </c>
      <c r="C2315" s="78">
        <v>5</v>
      </c>
      <c r="D2315" s="77">
        <v>3533403</v>
      </c>
      <c r="E2315" s="78">
        <v>35334035</v>
      </c>
      <c r="F2315" s="78" t="str">
        <f t="shared" si="99"/>
        <v>353340352014</v>
      </c>
      <c r="G2315" s="89">
        <v>1.6756807838089083</v>
      </c>
      <c r="H2315" s="80">
        <f t="shared" si="98"/>
        <v>54139</v>
      </c>
      <c r="I2315" s="94">
        <v>53257</v>
      </c>
      <c r="J2315" s="95">
        <v>882</v>
      </c>
      <c r="K2315" s="83">
        <f>(H2315)/VLOOKUP(D2315,'Dados Base'!$B:$K,6,FALSE)</f>
        <v>738.59481582537524</v>
      </c>
      <c r="L2315" s="88">
        <f t="shared" si="100"/>
        <v>98.370860193206383</v>
      </c>
      <c r="M2315" s="85">
        <v>1</v>
      </c>
      <c r="N2315" s="92">
        <v>0.79100000000000004</v>
      </c>
      <c r="O2315" s="91">
        <v>25</v>
      </c>
      <c r="P2315" s="91" t="s">
        <v>691</v>
      </c>
      <c r="Q2315" s="91" t="s">
        <v>691</v>
      </c>
      <c r="R2315" s="91" t="s">
        <v>691</v>
      </c>
      <c r="S2315" s="91">
        <v>281</v>
      </c>
      <c r="T2315" s="87" t="s">
        <v>691</v>
      </c>
      <c r="U2315" s="91">
        <v>462</v>
      </c>
      <c r="V2315" s="91">
        <v>402</v>
      </c>
      <c r="W2315" s="93">
        <v>0.67</v>
      </c>
      <c r="X2315" s="146">
        <v>0.16479811342592593</v>
      </c>
      <c r="Y2315" s="21">
        <v>44.08</v>
      </c>
      <c r="Z2315" s="147">
        <v>2301</v>
      </c>
      <c r="AA2315" s="147">
        <v>674</v>
      </c>
      <c r="AB2315" s="21">
        <v>3</v>
      </c>
      <c r="AC2315" s="21">
        <v>0</v>
      </c>
      <c r="AD2315" s="153">
        <f>VLOOKUP(D2315,'Dados Base'!$B:$K,9,FALSE)*31536000/VLOOKUP($F2315,F:H,MATCH(H2314,F2314:AF2314,0),FALSE)</f>
        <v>530.07554627902255</v>
      </c>
      <c r="AE2315" s="153">
        <f>VLOOKUP(D2315,'Dados Base'!$B:$K,10,FALSE)*31536000/VLOOKUP($F2315,F:H,MATCH(H2314,F2314:AF2314,0),FALSE)</f>
        <v>69.900072036794157</v>
      </c>
      <c r="AF2315" s="148">
        <v>100</v>
      </c>
      <c r="AG2315" s="21">
        <v>100</v>
      </c>
      <c r="AH2315" s="148">
        <v>100</v>
      </c>
      <c r="AI2315" s="148">
        <v>29.44</v>
      </c>
      <c r="AJ2315" s="148">
        <v>100</v>
      </c>
      <c r="AK2315" s="72">
        <f>(SUMIFS('Banco de Indicadores Mun. (2)'!I:I,'Banco de Indicadores Mun. (2)'!B:B,'Banco de Indicadores - Mun. (1)'!B2315,'Banco de Indicadores Mun. (2)'!A:A,'Banco de Indicadores - Mun. (1)'!A2315) / VLOOKUP(D2315,'Dados Base'!$B:$K,8,FALSE)) * 100</f>
        <v>85.354885714285729</v>
      </c>
      <c r="AL2315" s="72">
        <f>(SUMIFS('Banco de Indicadores Mun. (2)'!I:I,'Banco de Indicadores Mun. (2)'!B:B,'Banco de Indicadores - Mun. (1)'!B2315,'Banco de Indicadores Mun. (2)'!A:A,'Banco de Indicadores - Mun. (1)'!A2315) / VLOOKUP(D2315,'Dados Base'!$B:$K,9,FALSE)) * 100</f>
        <v>32.828802197802197</v>
      </c>
      <c r="AM2315" s="72">
        <f>(SUMIFS('Banco de Indicadores Mun. (2)'!J:J,'Banco de Indicadores Mun. (2)'!B:B,'Banco de Indicadores - Mun. (1)'!B2315,'Banco de Indicadores Mun. (2)'!A:A,'Banco de Indicadores - Mun. (1)'!A2315) / VLOOKUP(D2315,'Dados Base'!$B:$K,7,FALSE)) * 100</f>
        <v>82.982130434782619</v>
      </c>
      <c r="AN2315" s="72">
        <f>(SUMIFS('Banco de Indicadores Mun. (2)'!K:K,'Banco de Indicadores Mun. (2)'!B:B,'Banco de Indicadores - Mun. (1)'!B2315,'Banco de Indicadores Mun. (2)'!A:A,'Banco de Indicadores - Mun. (1)'!A2315) / VLOOKUP(D2315,'Dados Base'!$B:$K,10,FALSE)) * 100</f>
        <v>89.90266666666669</v>
      </c>
      <c r="AO2315" s="21"/>
      <c r="AP2315" s="21">
        <v>0</v>
      </c>
      <c r="AQ2315" s="5">
        <v>0</v>
      </c>
      <c r="AR2315" s="9">
        <v>9.8000000000000007</v>
      </c>
      <c r="AS2315" s="22">
        <v>98</v>
      </c>
      <c r="AT2315" s="22">
        <v>92.12</v>
      </c>
      <c r="AU2315" s="22">
        <v>77.344537815126046</v>
      </c>
      <c r="AV2315" s="23">
        <v>8.41</v>
      </c>
      <c r="AW2315" s="12">
        <v>0</v>
      </c>
      <c r="AX2315" s="21">
        <v>0</v>
      </c>
      <c r="AY2315" s="116">
        <v>114.03545135804171</v>
      </c>
    </row>
    <row r="2316" spans="1:51" ht="15.75" x14ac:dyDescent="0.25">
      <c r="A2316" s="144">
        <v>2014</v>
      </c>
      <c r="B2316" s="77" t="s">
        <v>381</v>
      </c>
      <c r="C2316" s="78">
        <v>15</v>
      </c>
      <c r="D2316" s="77">
        <v>3533254</v>
      </c>
      <c r="E2316" s="78">
        <v>353325415</v>
      </c>
      <c r="F2316" s="78" t="str">
        <f t="shared" si="99"/>
        <v>3533254152014</v>
      </c>
      <c r="G2316" s="89">
        <v>2.9420239077657229</v>
      </c>
      <c r="H2316" s="80">
        <f t="shared" si="98"/>
        <v>4986</v>
      </c>
      <c r="I2316" s="94">
        <v>4602</v>
      </c>
      <c r="J2316" s="95">
        <v>384</v>
      </c>
      <c r="K2316" s="83">
        <f>(H2316)/VLOOKUP(D2316,'Dados Base'!$B:$K,6,FALSE)</f>
        <v>42.640896262721284</v>
      </c>
      <c r="L2316" s="88">
        <f t="shared" si="100"/>
        <v>92.298435619735258</v>
      </c>
      <c r="M2316" s="85">
        <v>4</v>
      </c>
      <c r="N2316" s="92">
        <v>0.71899999999999997</v>
      </c>
      <c r="O2316" s="91">
        <v>31</v>
      </c>
      <c r="P2316" s="91" t="s">
        <v>691</v>
      </c>
      <c r="Q2316" s="91" t="s">
        <v>691</v>
      </c>
      <c r="R2316" s="91" t="s">
        <v>691</v>
      </c>
      <c r="S2316" s="91">
        <v>1</v>
      </c>
      <c r="T2316" s="87" t="s">
        <v>691</v>
      </c>
      <c r="U2316" s="91">
        <v>19</v>
      </c>
      <c r="V2316" s="91">
        <v>26</v>
      </c>
      <c r="W2316" s="93">
        <v>0</v>
      </c>
      <c r="X2316" s="146">
        <v>1.1820974999999999E-2</v>
      </c>
      <c r="Y2316" s="21">
        <v>3.32</v>
      </c>
      <c r="Z2316" s="147">
        <v>233</v>
      </c>
      <c r="AA2316" s="147">
        <v>23</v>
      </c>
      <c r="AB2316" s="21">
        <v>1</v>
      </c>
      <c r="AC2316" s="21">
        <v>0</v>
      </c>
      <c r="AD2316" s="153">
        <f>VLOOKUP(D2316,'Dados Base'!$B:$K,9,FALSE)*31536000/VLOOKUP($F2316,F:H,MATCH(H2315,F2315:AF2315,0),FALSE)</f>
        <v>5629.1696750902529</v>
      </c>
      <c r="AE2316" s="153">
        <f>VLOOKUP(D2316,'Dados Base'!$B:$K,10,FALSE)*31536000/VLOOKUP($F2316,F:H,MATCH(H2315,F2315:AF2315,0),FALSE)</f>
        <v>632.49097472924166</v>
      </c>
      <c r="AF2316" s="148">
        <v>91.04</v>
      </c>
      <c r="AG2316" s="21">
        <v>93.23</v>
      </c>
      <c r="AH2316" s="148">
        <v>91.04</v>
      </c>
      <c r="AI2316" s="148">
        <v>18.03</v>
      </c>
      <c r="AJ2316" s="148">
        <v>100</v>
      </c>
      <c r="AK2316" s="72">
        <f>(SUMIFS('Banco de Indicadores Mun. (2)'!I:I,'Banco de Indicadores Mun. (2)'!B:B,'Banco de Indicadores - Mun. (1)'!B2316,'Banco de Indicadores Mun. (2)'!A:A,'Banco de Indicadores - Mun. (1)'!A2316) / VLOOKUP(D2316,'Dados Base'!$B:$K,8,FALSE)) * 100</f>
        <v>43.261034482758618</v>
      </c>
      <c r="AL2316" s="72">
        <f>(SUMIFS('Banco de Indicadores Mun. (2)'!I:I,'Banco de Indicadores Mun. (2)'!B:B,'Banco de Indicadores - Mun. (1)'!B2316,'Banco de Indicadores Mun. (2)'!A:A,'Banco de Indicadores - Mun. (1)'!A2316) / VLOOKUP(D2316,'Dados Base'!$B:$K,9,FALSE)) * 100</f>
        <v>14.09629213483146</v>
      </c>
      <c r="AM2316" s="72">
        <f>(SUMIFS('Banco de Indicadores Mun. (2)'!J:J,'Banco de Indicadores Mun. (2)'!B:B,'Banco de Indicadores - Mun. (1)'!B2316,'Banco de Indicadores Mun. (2)'!A:A,'Banco de Indicadores - Mun. (1)'!A2316) / VLOOKUP(D2316,'Dados Base'!$B:$K,7,FALSE)) * 100</f>
        <v>61.726263157894735</v>
      </c>
      <c r="AN2316" s="72">
        <f>(SUMIFS('Banco de Indicadores Mun. (2)'!K:K,'Banco de Indicadores Mun. (2)'!B:B,'Banco de Indicadores - Mun. (1)'!B2316,'Banco de Indicadores Mun. (2)'!A:A,'Banco de Indicadores - Mun. (1)'!A2316) / VLOOKUP(D2316,'Dados Base'!$B:$K,10,FALSE)) * 100</f>
        <v>8.1771000000000011</v>
      </c>
      <c r="AO2316" s="21"/>
      <c r="AP2316" s="21">
        <v>0</v>
      </c>
      <c r="AQ2316" s="5">
        <v>0</v>
      </c>
      <c r="AR2316" s="9">
        <v>9.6</v>
      </c>
      <c r="AS2316" s="22">
        <v>100</v>
      </c>
      <c r="AT2316" s="22">
        <v>100</v>
      </c>
      <c r="AU2316" s="22">
        <v>91.015625</v>
      </c>
      <c r="AV2316" s="23">
        <v>10</v>
      </c>
      <c r="AW2316" s="12">
        <v>0</v>
      </c>
      <c r="AX2316" s="21">
        <v>0</v>
      </c>
      <c r="AY2316" s="116">
        <v>39.593733146394442</v>
      </c>
    </row>
    <row r="2317" spans="1:51" ht="15.75" x14ac:dyDescent="0.25">
      <c r="A2317" s="144">
        <v>2014</v>
      </c>
      <c r="B2317" s="77" t="s">
        <v>382</v>
      </c>
      <c r="C2317" s="78">
        <v>16</v>
      </c>
      <c r="D2317" s="77">
        <v>3533502</v>
      </c>
      <c r="E2317" s="78">
        <v>353350216</v>
      </c>
      <c r="F2317" s="78" t="str">
        <f t="shared" si="99"/>
        <v>3533502162014</v>
      </c>
      <c r="G2317" s="89">
        <v>0.97032097020155472</v>
      </c>
      <c r="H2317" s="80">
        <f t="shared" si="98"/>
        <v>37578</v>
      </c>
      <c r="I2317" s="94">
        <v>35130</v>
      </c>
      <c r="J2317" s="95">
        <v>2448</v>
      </c>
      <c r="K2317" s="83">
        <f>(H2317)/VLOOKUP(D2317,'Dados Base'!$B:$K,6,FALSE)</f>
        <v>40.281276463463001</v>
      </c>
      <c r="L2317" s="88">
        <f t="shared" si="100"/>
        <v>93.485550055883763</v>
      </c>
      <c r="M2317" s="85">
        <v>3</v>
      </c>
      <c r="N2317" s="92">
        <v>0.753</v>
      </c>
      <c r="O2317" s="91">
        <v>232</v>
      </c>
      <c r="P2317" s="91" t="s">
        <v>691</v>
      </c>
      <c r="Q2317" s="91" t="s">
        <v>691</v>
      </c>
      <c r="R2317" s="91" t="s">
        <v>691</v>
      </c>
      <c r="S2317" s="91">
        <v>69</v>
      </c>
      <c r="T2317" s="87" t="s">
        <v>691</v>
      </c>
      <c r="U2317" s="91">
        <v>492</v>
      </c>
      <c r="V2317" s="91">
        <v>376</v>
      </c>
      <c r="W2317" s="93">
        <v>112.78</v>
      </c>
      <c r="X2317" s="146">
        <v>0.10790100817361109</v>
      </c>
      <c r="Y2317" s="21">
        <v>29.17</v>
      </c>
      <c r="Z2317" s="147">
        <v>1693</v>
      </c>
      <c r="AA2317" s="147">
        <v>276</v>
      </c>
      <c r="AB2317" s="21">
        <v>5</v>
      </c>
      <c r="AC2317" s="21">
        <v>0</v>
      </c>
      <c r="AD2317" s="153">
        <f>VLOOKUP(D2317,'Dados Base'!$B:$K,9,FALSE)*31536000/VLOOKUP($F2317,F:H,MATCH(H2316,F2316:AF2316,0),FALSE)</f>
        <v>5798.9717387833307</v>
      </c>
      <c r="AE2317" s="153">
        <f>VLOOKUP(D2317,'Dados Base'!$B:$K,10,FALSE)*31536000/VLOOKUP($F2317,F:H,MATCH(H2316,F2316:AF2316,0),FALSE)</f>
        <v>528.70509340571596</v>
      </c>
      <c r="AF2317" s="148">
        <v>94.33</v>
      </c>
      <c r="AG2317" s="21">
        <v>93.04</v>
      </c>
      <c r="AH2317" s="148">
        <v>94</v>
      </c>
      <c r="AI2317" s="148">
        <v>12.04</v>
      </c>
      <c r="AJ2317" s="148">
        <v>100</v>
      </c>
      <c r="AK2317" s="72">
        <f>(SUMIFS('Banco de Indicadores Mun. (2)'!I:I,'Banco de Indicadores Mun. (2)'!B:B,'Banco de Indicadores - Mun. (1)'!B2317,'Banco de Indicadores Mun. (2)'!A:A,'Banco de Indicadores - Mun. (1)'!A2317) / VLOOKUP(D2317,'Dados Base'!$B:$K,8,FALSE)) * 100</f>
        <v>18.980308510638295</v>
      </c>
      <c r="AL2317" s="72">
        <f>(SUMIFS('Banco de Indicadores Mun. (2)'!I:I,'Banco de Indicadores Mun. (2)'!B:B,'Banco de Indicadores - Mun. (1)'!B2317,'Banco de Indicadores Mun. (2)'!A:A,'Banco de Indicadores - Mun. (1)'!A2317) / VLOOKUP(D2317,'Dados Base'!$B:$K,9,FALSE)) * 100</f>
        <v>7.7459435600578859</v>
      </c>
      <c r="AM2317" s="72">
        <f>(SUMIFS('Banco de Indicadores Mun. (2)'!J:J,'Banco de Indicadores Mun. (2)'!B:B,'Banco de Indicadores - Mun. (1)'!B2317,'Banco de Indicadores Mun. (2)'!A:A,'Banco de Indicadores - Mun. (1)'!A2317) / VLOOKUP(D2317,'Dados Base'!$B:$K,7,FALSE)) * 100</f>
        <v>18.513365296803649</v>
      </c>
      <c r="AN2317" s="72">
        <f>(SUMIFS('Banco de Indicadores Mun. (2)'!K:K,'Banco de Indicadores Mun. (2)'!B:B,'Banco de Indicadores - Mun. (1)'!B2317,'Banco de Indicadores Mun. (2)'!A:A,'Banco de Indicadores - Mun. (1)'!A2317) / VLOOKUP(D2317,'Dados Base'!$B:$K,10,FALSE)) * 100</f>
        <v>20.603492063492062</v>
      </c>
      <c r="AO2317" s="21"/>
      <c r="AP2317" s="21">
        <v>0</v>
      </c>
      <c r="AQ2317" s="5">
        <v>0</v>
      </c>
      <c r="AR2317" s="9">
        <v>9.6</v>
      </c>
      <c r="AS2317" s="22">
        <v>100</v>
      </c>
      <c r="AT2317" s="22">
        <v>100</v>
      </c>
      <c r="AU2317" s="22">
        <v>85.982732351447439</v>
      </c>
      <c r="AV2317" s="23">
        <v>9.8000000000000007</v>
      </c>
      <c r="AW2317" s="12">
        <v>1</v>
      </c>
      <c r="AX2317" s="21">
        <v>0</v>
      </c>
      <c r="AY2317" s="116">
        <v>52.913268523308496</v>
      </c>
    </row>
    <row r="2318" spans="1:51" ht="15.75" x14ac:dyDescent="0.25">
      <c r="A2318" s="144">
        <v>2014</v>
      </c>
      <c r="B2318" s="77" t="s">
        <v>383</v>
      </c>
      <c r="C2318" s="78">
        <v>8</v>
      </c>
      <c r="D2318" s="77">
        <v>3533601</v>
      </c>
      <c r="E2318" s="78">
        <v>35336018</v>
      </c>
      <c r="F2318" s="78" t="str">
        <f t="shared" si="99"/>
        <v>353360182014</v>
      </c>
      <c r="G2318" s="89">
        <v>0.72140881571787219</v>
      </c>
      <c r="H2318" s="80">
        <f t="shared" si="98"/>
        <v>7007</v>
      </c>
      <c r="I2318" s="94">
        <v>6520</v>
      </c>
      <c r="J2318" s="95">
        <v>487</v>
      </c>
      <c r="K2318" s="83">
        <f>(H2318)/VLOOKUP(D2318,'Dados Base'!$B:$K,6,FALSE)</f>
        <v>20.194247507060926</v>
      </c>
      <c r="L2318" s="88">
        <f t="shared" si="100"/>
        <v>93.049807335521621</v>
      </c>
      <c r="M2318" s="85">
        <v>2</v>
      </c>
      <c r="N2318" s="92">
        <v>0.746</v>
      </c>
      <c r="O2318" s="91">
        <v>105</v>
      </c>
      <c r="P2318" s="91" t="s">
        <v>691</v>
      </c>
      <c r="Q2318" s="91" t="s">
        <v>691</v>
      </c>
      <c r="R2318" s="91" t="s">
        <v>691</v>
      </c>
      <c r="S2318" s="91">
        <v>7</v>
      </c>
      <c r="T2318" s="87" t="s">
        <v>691</v>
      </c>
      <c r="U2318" s="91">
        <v>78</v>
      </c>
      <c r="V2318" s="91">
        <v>75</v>
      </c>
      <c r="W2318" s="93">
        <v>0.09</v>
      </c>
      <c r="X2318" s="146">
        <v>1.6557686979166666E-2</v>
      </c>
      <c r="Y2318" s="21">
        <v>4.58</v>
      </c>
      <c r="Z2318" s="147">
        <v>198</v>
      </c>
      <c r="AA2318" s="147">
        <v>155</v>
      </c>
      <c r="AB2318" s="21">
        <v>0</v>
      </c>
      <c r="AC2318" s="21">
        <v>0</v>
      </c>
      <c r="AD2318" s="153">
        <f>VLOOKUP(D2318,'Dados Base'!$B:$K,9,FALSE)*31536000/VLOOKUP($F2318,F:H,MATCH(H2317,F2317:AF2317,0),FALSE)</f>
        <v>23853.403739118025</v>
      </c>
      <c r="AE2318" s="153">
        <f>VLOOKUP(D2318,'Dados Base'!$B:$K,10,FALSE)*31536000/VLOOKUP($F2318,F:H,MATCH(H2317,F2317:AF2317,0),FALSE)</f>
        <v>2880.411017553874</v>
      </c>
      <c r="AF2318" s="148">
        <v>90.74</v>
      </c>
      <c r="AG2318" s="21" t="s">
        <v>692</v>
      </c>
      <c r="AH2318" s="148">
        <v>90.74</v>
      </c>
      <c r="AI2318" s="148">
        <v>35.42</v>
      </c>
      <c r="AJ2318" s="148">
        <v>100</v>
      </c>
      <c r="AK2318" s="72">
        <f>(SUMIFS('Banco de Indicadores Mun. (2)'!I:I,'Banco de Indicadores Mun. (2)'!B:B,'Banco de Indicadores - Mun. (1)'!B2318,'Banco de Indicadores Mun. (2)'!A:A,'Banco de Indicadores - Mun. (1)'!A2318) / VLOOKUP(D2318,'Dados Base'!$B:$K,8,FALSE)) * 100</f>
        <v>9.0958579881656796</v>
      </c>
      <c r="AL2318" s="72">
        <f>(SUMIFS('Banco de Indicadores Mun. (2)'!I:I,'Banco de Indicadores Mun. (2)'!B:B,'Banco de Indicadores - Mun. (1)'!B2318,'Banco de Indicadores Mun. (2)'!A:A,'Banco de Indicadores - Mun. (1)'!A2318) / VLOOKUP(D2318,'Dados Base'!$B:$K,9,FALSE)) * 100</f>
        <v>2.9003773584905663</v>
      </c>
      <c r="AM2318" s="72">
        <f>(SUMIFS('Banco de Indicadores Mun. (2)'!J:J,'Banco de Indicadores Mun. (2)'!B:B,'Banco de Indicadores - Mun. (1)'!B2318,'Banco de Indicadores Mun. (2)'!A:A,'Banco de Indicadores - Mun. (1)'!A2318) / VLOOKUP(D2318,'Dados Base'!$B:$K,7,FALSE)) * 100</f>
        <v>12.973552380952381</v>
      </c>
      <c r="AN2318" s="72">
        <f>(SUMIFS('Banco de Indicadores Mun. (2)'!K:K,'Banco de Indicadores Mun. (2)'!B:B,'Banco de Indicadores - Mun. (1)'!B2318,'Banco de Indicadores Mun. (2)'!A:A,'Banco de Indicadores - Mun. (1)'!A2318) / VLOOKUP(D2318,'Dados Base'!$B:$K,10,FALSE)) * 100</f>
        <v>2.7340156250000001</v>
      </c>
      <c r="AO2318" s="21"/>
      <c r="AP2318" s="21">
        <v>0</v>
      </c>
      <c r="AQ2318" s="5">
        <v>0</v>
      </c>
      <c r="AR2318" s="9">
        <v>10</v>
      </c>
      <c r="AS2318" s="22">
        <v>100</v>
      </c>
      <c r="AT2318" s="22">
        <v>100</v>
      </c>
      <c r="AU2318" s="22">
        <v>56.090651558073652</v>
      </c>
      <c r="AV2318" s="23">
        <v>7.14</v>
      </c>
      <c r="AW2318" s="12">
        <v>0</v>
      </c>
      <c r="AX2318" s="21">
        <v>0</v>
      </c>
      <c r="AY2318" s="116">
        <v>156.85440375091224</v>
      </c>
    </row>
    <row r="2319" spans="1:51" ht="15.75" x14ac:dyDescent="0.25">
      <c r="A2319" s="144">
        <v>2014</v>
      </c>
      <c r="B2319" s="77" t="s">
        <v>384</v>
      </c>
      <c r="C2319" s="78">
        <v>17</v>
      </c>
      <c r="D2319" s="77">
        <v>3533700</v>
      </c>
      <c r="E2319" s="78">
        <v>353370017</v>
      </c>
      <c r="F2319" s="78" t="str">
        <f t="shared" si="99"/>
        <v>3533700172014</v>
      </c>
      <c r="G2319" s="89">
        <v>-6.478182638862684E-2</v>
      </c>
      <c r="H2319" s="80">
        <f t="shared" si="98"/>
        <v>4153</v>
      </c>
      <c r="I2319" s="94">
        <v>3440</v>
      </c>
      <c r="J2319" s="95">
        <v>713</v>
      </c>
      <c r="K2319" s="83">
        <f>(H2319)/VLOOKUP(D2319,'Dados Base'!$B:$K,6,FALSE)</f>
        <v>13.830424936725723</v>
      </c>
      <c r="L2319" s="88">
        <f t="shared" si="100"/>
        <v>82.831687936431493</v>
      </c>
      <c r="M2319" s="85">
        <v>4</v>
      </c>
      <c r="N2319" s="92">
        <v>0.71699999999999997</v>
      </c>
      <c r="O2319" s="91">
        <v>71</v>
      </c>
      <c r="P2319" s="91" t="s">
        <v>691</v>
      </c>
      <c r="Q2319" s="91" t="s">
        <v>691</v>
      </c>
      <c r="R2319" s="91" t="s">
        <v>691</v>
      </c>
      <c r="S2319" s="91">
        <v>7</v>
      </c>
      <c r="T2319" s="87" t="s">
        <v>691</v>
      </c>
      <c r="U2319" s="91">
        <v>40</v>
      </c>
      <c r="V2319" s="91">
        <v>16</v>
      </c>
      <c r="W2319" s="93">
        <v>0</v>
      </c>
      <c r="X2319" s="146">
        <v>8.3622385416666657E-3</v>
      </c>
      <c r="Y2319" s="21">
        <v>2.4</v>
      </c>
      <c r="Z2319" s="147">
        <v>139</v>
      </c>
      <c r="AA2319" s="147">
        <v>46</v>
      </c>
      <c r="AB2319" s="21">
        <v>0</v>
      </c>
      <c r="AC2319" s="21">
        <v>0</v>
      </c>
      <c r="AD2319" s="153">
        <f>VLOOKUP(D2319,'Dados Base'!$B:$K,9,FALSE)*31536000/VLOOKUP($F2319,F:H,MATCH(H2318,F2318:AF2318,0),FALSE)</f>
        <v>19971.028172405491</v>
      </c>
      <c r="AE2319" s="153">
        <f>VLOOKUP(D2319,'Dados Base'!$B:$K,10,FALSE)*31536000/VLOOKUP($F2319,F:H,MATCH(H2318,F2318:AF2318,0),FALSE)</f>
        <v>2202.1285817481344</v>
      </c>
      <c r="AF2319" s="148">
        <v>77.319999999999993</v>
      </c>
      <c r="AG2319" s="21">
        <v>79.86</v>
      </c>
      <c r="AH2319" s="148">
        <v>77.319999999999993</v>
      </c>
      <c r="AI2319" s="148">
        <v>50</v>
      </c>
      <c r="AJ2319" s="148">
        <v>96.82</v>
      </c>
      <c r="AK2319" s="72">
        <f>(SUMIFS('Banco de Indicadores Mun. (2)'!I:I,'Banco de Indicadores Mun. (2)'!B:B,'Banco de Indicadores - Mun. (1)'!B2319,'Banco de Indicadores Mun. (2)'!A:A,'Banco de Indicadores - Mun. (1)'!A2319) / VLOOKUP(D2319,'Dados Base'!$B:$K,8,FALSE)) * 100</f>
        <v>2.8590740740740741</v>
      </c>
      <c r="AL2319" s="72">
        <f>(SUMIFS('Banco de Indicadores Mun. (2)'!I:I,'Banco de Indicadores Mun. (2)'!B:B,'Banco de Indicadores - Mun. (1)'!B2319,'Banco de Indicadores Mun. (2)'!A:A,'Banco de Indicadores - Mun. (1)'!A2319) / VLOOKUP(D2319,'Dados Base'!$B:$K,9,FALSE)) * 100</f>
        <v>1.4675855513307987</v>
      </c>
      <c r="AM2319" s="72">
        <f>(SUMIFS('Banco de Indicadores Mun. (2)'!J:J,'Banco de Indicadores Mun. (2)'!B:B,'Banco de Indicadores - Mun. (1)'!B2319,'Banco de Indicadores Mun. (2)'!A:A,'Banco de Indicadores - Mun. (1)'!A2319) / VLOOKUP(D2319,'Dados Base'!$B:$K,7,FALSE)) * 100</f>
        <v>3.6259905660377352</v>
      </c>
      <c r="AN2319" s="72">
        <f>(SUMIFS('Banco de Indicadores Mun. (2)'!K:K,'Banco de Indicadores Mun. (2)'!B:B,'Banco de Indicadores - Mun. (1)'!B2319,'Banco de Indicadores Mun. (2)'!A:A,'Banco de Indicadores - Mun. (1)'!A2319) / VLOOKUP(D2319,'Dados Base'!$B:$K,10,FALSE)) * 100</f>
        <v>5.5862068965517236E-2</v>
      </c>
      <c r="AO2319" s="21"/>
      <c r="AP2319" s="21">
        <v>0</v>
      </c>
      <c r="AQ2319" s="5">
        <v>0</v>
      </c>
      <c r="AR2319" s="9">
        <v>8.6</v>
      </c>
      <c r="AS2319" s="22">
        <v>93.1</v>
      </c>
      <c r="AT2319" s="22">
        <v>93.100000000000009</v>
      </c>
      <c r="AU2319" s="22">
        <v>75.13513513513513</v>
      </c>
      <c r="AV2319" s="23">
        <v>7.8</v>
      </c>
      <c r="AW2319" s="12">
        <v>0</v>
      </c>
      <c r="AX2319" s="21">
        <v>0</v>
      </c>
      <c r="AY2319" s="116">
        <v>73.034342486704062</v>
      </c>
    </row>
    <row r="2320" spans="1:51" ht="15.75" x14ac:dyDescent="0.25">
      <c r="A2320" s="144">
        <v>2014</v>
      </c>
      <c r="B2320" s="77" t="s">
        <v>385</v>
      </c>
      <c r="C2320" s="78">
        <v>17</v>
      </c>
      <c r="D2320" s="77">
        <v>3533809</v>
      </c>
      <c r="E2320" s="78">
        <v>353380917</v>
      </c>
      <c r="F2320" s="78" t="str">
        <f t="shared" si="99"/>
        <v>3533809172014</v>
      </c>
      <c r="G2320" s="89">
        <v>-0.96897687504309271</v>
      </c>
      <c r="H2320" s="80">
        <f t="shared" si="98"/>
        <v>2601</v>
      </c>
      <c r="I2320" s="94">
        <v>1780</v>
      </c>
      <c r="J2320" s="95">
        <v>821</v>
      </c>
      <c r="K2320" s="83">
        <f>(H2320)/VLOOKUP(D2320,'Dados Base'!$B:$K,6,FALSE)</f>
        <v>13.13835429610547</v>
      </c>
      <c r="L2320" s="88">
        <f t="shared" si="100"/>
        <v>68.435217224144566</v>
      </c>
      <c r="M2320" s="85">
        <v>4</v>
      </c>
      <c r="N2320" s="92">
        <v>0.73</v>
      </c>
      <c r="O2320" s="91">
        <v>47</v>
      </c>
      <c r="P2320" s="91" t="s">
        <v>691</v>
      </c>
      <c r="Q2320" s="91" t="s">
        <v>691</v>
      </c>
      <c r="R2320" s="91" t="s">
        <v>691</v>
      </c>
      <c r="S2320" s="91">
        <v>4</v>
      </c>
      <c r="T2320" s="87" t="s">
        <v>691</v>
      </c>
      <c r="U2320" s="91">
        <v>9</v>
      </c>
      <c r="V2320" s="91">
        <v>9</v>
      </c>
      <c r="W2320" s="93">
        <v>0</v>
      </c>
      <c r="X2320" s="146">
        <v>5.0109890625000004E-3</v>
      </c>
      <c r="Y2320" s="21">
        <v>1.22</v>
      </c>
      <c r="Z2320" s="147">
        <v>6</v>
      </c>
      <c r="AA2320" s="147">
        <v>88</v>
      </c>
      <c r="AB2320" s="21">
        <v>0</v>
      </c>
      <c r="AC2320" s="21">
        <v>0</v>
      </c>
      <c r="AD2320" s="153">
        <f>VLOOKUP(D2320,'Dados Base'!$B:$K,9,FALSE)*31536000/VLOOKUP($F2320,F:H,MATCH(H2319,F2319:AF2319,0),FALSE)</f>
        <v>22794.186851211074</v>
      </c>
      <c r="AE2320" s="153">
        <f>VLOOKUP(D2320,'Dados Base'!$B:$K,10,FALSE)*31536000/VLOOKUP($F2320,F:H,MATCH(H2319,F2319:AF2319,0),FALSE)</f>
        <v>2424.913494809688</v>
      </c>
      <c r="AF2320" s="148">
        <v>73.98</v>
      </c>
      <c r="AG2320" s="21" t="s">
        <v>692</v>
      </c>
      <c r="AH2320" s="148">
        <v>62.71</v>
      </c>
      <c r="AI2320" s="148">
        <v>20.98</v>
      </c>
      <c r="AJ2320" s="148">
        <v>100</v>
      </c>
      <c r="AK2320" s="72">
        <f>(SUMIFS('Banco de Indicadores Mun. (2)'!I:I,'Banco de Indicadores Mun. (2)'!B:B,'Banco de Indicadores - Mun. (1)'!B2320,'Banco de Indicadores Mun. (2)'!A:A,'Banco de Indicadores - Mun. (1)'!A2320) / VLOOKUP(D2320,'Dados Base'!$B:$K,8,FALSE)) * 100</f>
        <v>5.1775979381443298</v>
      </c>
      <c r="AL2320" s="72">
        <f>(SUMIFS('Banco de Indicadores Mun. (2)'!I:I,'Banco de Indicadores Mun. (2)'!B:B,'Banco de Indicadores - Mun. (1)'!B2320,'Banco de Indicadores Mun. (2)'!A:A,'Banco de Indicadores - Mun. (1)'!A2320) / VLOOKUP(D2320,'Dados Base'!$B:$K,9,FALSE)) * 100</f>
        <v>2.6714202127659576</v>
      </c>
      <c r="AM2320" s="72">
        <f>(SUMIFS('Banco de Indicadores Mun. (2)'!J:J,'Banco de Indicadores Mun. (2)'!B:B,'Banco de Indicadores - Mun. (1)'!B2320,'Banco de Indicadores Mun. (2)'!A:A,'Banco de Indicadores - Mun. (1)'!A2320) / VLOOKUP(D2320,'Dados Base'!$B:$K,7,FALSE)) * 100</f>
        <v>5.6884935064935069</v>
      </c>
      <c r="AN2320" s="72">
        <f>(SUMIFS('Banco de Indicadores Mun. (2)'!K:K,'Banco de Indicadores Mun. (2)'!B:B,'Banco de Indicadores - Mun. (1)'!B2320,'Banco de Indicadores Mun. (2)'!A:A,'Banco de Indicadores - Mun. (1)'!A2320) / VLOOKUP(D2320,'Dados Base'!$B:$K,10,FALSE)) * 100</f>
        <v>3.2106500000000002</v>
      </c>
      <c r="AO2320" s="21"/>
      <c r="AP2320" s="21">
        <v>0</v>
      </c>
      <c r="AQ2320" s="5">
        <v>0</v>
      </c>
      <c r="AR2320" s="9">
        <v>7.5</v>
      </c>
      <c r="AS2320" s="22">
        <v>89</v>
      </c>
      <c r="AT2320" s="22">
        <v>14.24</v>
      </c>
      <c r="AU2320" s="22">
        <v>6.3829787234042499</v>
      </c>
      <c r="AV2320" s="23">
        <v>2.0499999999999998</v>
      </c>
      <c r="AW2320" s="12">
        <v>0</v>
      </c>
      <c r="AX2320" s="21">
        <v>0</v>
      </c>
      <c r="AY2320" s="116">
        <v>142.51782199386909</v>
      </c>
    </row>
    <row r="2321" spans="1:51" ht="15.75" x14ac:dyDescent="0.25">
      <c r="A2321" s="144">
        <v>2014</v>
      </c>
      <c r="B2321" s="77" t="s">
        <v>386</v>
      </c>
      <c r="C2321" s="78">
        <v>15</v>
      </c>
      <c r="D2321" s="77">
        <v>3533908</v>
      </c>
      <c r="E2321" s="78">
        <v>353390815</v>
      </c>
      <c r="F2321" s="78" t="str">
        <f t="shared" si="99"/>
        <v>3533908152014</v>
      </c>
      <c r="G2321" s="89">
        <v>0.69735522088087976</v>
      </c>
      <c r="H2321" s="80">
        <f t="shared" si="98"/>
        <v>51092</v>
      </c>
      <c r="I2321" s="94">
        <v>48501</v>
      </c>
      <c r="J2321" s="95">
        <v>2591</v>
      </c>
      <c r="K2321" s="83">
        <f>(H2321)/VLOOKUP(D2321,'Dados Base'!$B:$K,6,FALSE)</f>
        <v>63.586016353250116</v>
      </c>
      <c r="L2321" s="88">
        <f t="shared" si="100"/>
        <v>94.928755969623424</v>
      </c>
      <c r="M2321" s="85">
        <v>1</v>
      </c>
      <c r="N2321" s="92">
        <v>0.77300000000000002</v>
      </c>
      <c r="O2321" s="91">
        <v>279</v>
      </c>
      <c r="P2321" s="91" t="s">
        <v>691</v>
      </c>
      <c r="Q2321" s="91" t="s">
        <v>691</v>
      </c>
      <c r="R2321" s="91" t="s">
        <v>691</v>
      </c>
      <c r="S2321" s="91">
        <v>118</v>
      </c>
      <c r="T2321" s="87" t="s">
        <v>691</v>
      </c>
      <c r="U2321" s="91">
        <v>650</v>
      </c>
      <c r="V2321" s="91">
        <v>605</v>
      </c>
      <c r="W2321" s="93">
        <v>0</v>
      </c>
      <c r="X2321" s="146">
        <v>0.14687601738888886</v>
      </c>
      <c r="Y2321" s="21">
        <v>40.049999999999997</v>
      </c>
      <c r="Z2321" s="147">
        <v>715</v>
      </c>
      <c r="AA2321" s="147">
        <v>1992</v>
      </c>
      <c r="AB2321" s="21">
        <v>9</v>
      </c>
      <c r="AC2321" s="21">
        <v>1</v>
      </c>
      <c r="AD2321" s="153">
        <f>VLOOKUP(D2321,'Dados Base'!$B:$K,9,FALSE)*31536000/VLOOKUP($F2321,F:H,MATCH(H2320,F2320:AF2320,0),FALSE)</f>
        <v>4061.4358412275897</v>
      </c>
      <c r="AE2321" s="153">
        <f>VLOOKUP(D2321,'Dados Base'!$B:$K,10,FALSE)*31536000/VLOOKUP($F2321,F:H,MATCH(H2320,F2320:AF2320,0),FALSE)</f>
        <v>432.06764268378612</v>
      </c>
      <c r="AF2321" s="148">
        <v>94.44</v>
      </c>
      <c r="AG2321" s="21">
        <v>100</v>
      </c>
      <c r="AH2321" s="148">
        <v>94.44</v>
      </c>
      <c r="AI2321" s="148">
        <v>25.19</v>
      </c>
      <c r="AJ2321" s="148">
        <v>100</v>
      </c>
      <c r="AK2321" s="72">
        <f>(SUMIFS('Banco de Indicadores Mun. (2)'!I:I,'Banco de Indicadores Mun. (2)'!B:B,'Banco de Indicadores - Mun. (1)'!B2321,'Banco de Indicadores Mun. (2)'!A:A,'Banco de Indicadores - Mun. (1)'!A2321) / VLOOKUP(D2321,'Dados Base'!$B:$K,8,FALSE)) * 100</f>
        <v>37.061720930232553</v>
      </c>
      <c r="AL2321" s="72">
        <f>(SUMIFS('Banco de Indicadores Mun. (2)'!I:I,'Banco de Indicadores Mun. (2)'!B:B,'Banco de Indicadores - Mun. (1)'!B2321,'Banco de Indicadores Mun. (2)'!A:A,'Banco de Indicadores - Mun. (1)'!A2321) / VLOOKUP(D2321,'Dados Base'!$B:$K,9,FALSE)) * 100</f>
        <v>12.109832826747718</v>
      </c>
      <c r="AM2321" s="72">
        <f>(SUMIFS('Banco de Indicadores Mun. (2)'!J:J,'Banco de Indicadores Mun. (2)'!B:B,'Banco de Indicadores - Mun. (1)'!B2321,'Banco de Indicadores Mun. (2)'!A:A,'Banco de Indicadores - Mun. (1)'!A2321) / VLOOKUP(D2321,'Dados Base'!$B:$K,7,FALSE)) * 100</f>
        <v>46.821289655172407</v>
      </c>
      <c r="AN2321" s="72">
        <f>(SUMIFS('Banco de Indicadores Mun. (2)'!K:K,'Banco de Indicadores Mun. (2)'!B:B,'Banco de Indicadores - Mun. (1)'!B2321,'Banco de Indicadores Mun. (2)'!A:A,'Banco de Indicadores - Mun. (1)'!A2321) / VLOOKUP(D2321,'Dados Base'!$B:$K,10,FALSE)) * 100</f>
        <v>16.845471428571425</v>
      </c>
      <c r="AO2321" s="21"/>
      <c r="AP2321" s="21">
        <v>0</v>
      </c>
      <c r="AQ2321" s="5">
        <v>0</v>
      </c>
      <c r="AR2321" s="9">
        <v>10</v>
      </c>
      <c r="AS2321" s="22">
        <v>100</v>
      </c>
      <c r="AT2321" s="22">
        <v>28.74</v>
      </c>
      <c r="AU2321" s="22">
        <v>26.413003324713699</v>
      </c>
      <c r="AV2321" s="23">
        <v>3.95</v>
      </c>
      <c r="AW2321" s="12">
        <v>0</v>
      </c>
      <c r="AX2321" s="21">
        <v>1</v>
      </c>
      <c r="AY2321" s="116">
        <v>103.10500781821787</v>
      </c>
    </row>
    <row r="2322" spans="1:51" ht="15.75" x14ac:dyDescent="0.25">
      <c r="A2322" s="144">
        <v>2014</v>
      </c>
      <c r="B2322" s="77" t="s">
        <v>387</v>
      </c>
      <c r="C2322" s="78">
        <v>15</v>
      </c>
      <c r="D2322" s="77">
        <v>3534005</v>
      </c>
      <c r="E2322" s="78">
        <v>353400515</v>
      </c>
      <c r="F2322" s="78" t="str">
        <f t="shared" si="99"/>
        <v>3534005152014</v>
      </c>
      <c r="G2322" s="89">
        <v>1.0583378134272348</v>
      </c>
      <c r="H2322" s="80">
        <f t="shared" si="98"/>
        <v>4023</v>
      </c>
      <c r="I2322" s="94">
        <v>3277</v>
      </c>
      <c r="J2322" s="95">
        <v>746</v>
      </c>
      <c r="K2322" s="83">
        <f>(H2322)/VLOOKUP(D2322,'Dados Base'!$B:$K,6,FALSE)</f>
        <v>16.525632599408478</v>
      </c>
      <c r="L2322" s="88">
        <f t="shared" si="100"/>
        <v>81.456624409644547</v>
      </c>
      <c r="M2322" s="85">
        <v>2</v>
      </c>
      <c r="N2322" s="92">
        <v>0.73799999999999999</v>
      </c>
      <c r="O2322" s="91">
        <v>45</v>
      </c>
      <c r="P2322" s="91" t="s">
        <v>691</v>
      </c>
      <c r="Q2322" s="91" t="s">
        <v>691</v>
      </c>
      <c r="R2322" s="91" t="s">
        <v>691</v>
      </c>
      <c r="S2322" s="91">
        <v>7</v>
      </c>
      <c r="T2322" s="87" t="s">
        <v>691</v>
      </c>
      <c r="U2322" s="91">
        <v>18</v>
      </c>
      <c r="V2322" s="91">
        <v>19</v>
      </c>
      <c r="W2322" s="93">
        <v>0</v>
      </c>
      <c r="X2322" s="146">
        <v>8.8306945312500006E-3</v>
      </c>
      <c r="Y2322" s="21">
        <v>2.29</v>
      </c>
      <c r="Z2322" s="147">
        <v>154</v>
      </c>
      <c r="AA2322" s="147">
        <v>22</v>
      </c>
      <c r="AB2322" s="21">
        <v>0</v>
      </c>
      <c r="AC2322" s="21">
        <v>0</v>
      </c>
      <c r="AD2322" s="153">
        <f>VLOOKUP(D2322,'Dados Base'!$B:$K,9,FALSE)*31536000/VLOOKUP($F2322,F:H,MATCH(H2321,F2321:AF2321,0),FALSE)</f>
        <v>14737.181208053691</v>
      </c>
      <c r="AE2322" s="153">
        <f>VLOOKUP(D2322,'Dados Base'!$B:$K,10,FALSE)*31536000/VLOOKUP($F2322,F:H,MATCH(H2321,F2321:AF2321,0),FALSE)</f>
        <v>1567.7852348993283</v>
      </c>
      <c r="AF2322" s="148">
        <v>84.29</v>
      </c>
      <c r="AG2322" s="21">
        <v>97.6</v>
      </c>
      <c r="AH2322" s="148">
        <v>83.69</v>
      </c>
      <c r="AI2322" s="148">
        <v>17.79</v>
      </c>
      <c r="AJ2322" s="148">
        <v>100</v>
      </c>
      <c r="AK2322" s="72">
        <f>(SUMIFS('Banco de Indicadores Mun. (2)'!I:I,'Banco de Indicadores Mun. (2)'!B:B,'Banco de Indicadores - Mun. (1)'!B2322,'Banco de Indicadores Mun. (2)'!A:A,'Banco de Indicadores - Mun. (1)'!A2322) / VLOOKUP(D2322,'Dados Base'!$B:$K,8,FALSE)) * 100</f>
        <v>16.286083333333337</v>
      </c>
      <c r="AL2322" s="72">
        <f>(SUMIFS('Banco de Indicadores Mun. (2)'!I:I,'Banco de Indicadores Mun. (2)'!B:B,'Banco de Indicadores - Mun. (1)'!B2322,'Banco de Indicadores Mun. (2)'!A:A,'Banco de Indicadores - Mun. (1)'!A2322) / VLOOKUP(D2322,'Dados Base'!$B:$K,9,FALSE)) * 100</f>
        <v>5.1976861702127666</v>
      </c>
      <c r="AM2322" s="72">
        <f>(SUMIFS('Banco de Indicadores Mun. (2)'!J:J,'Banco de Indicadores Mun. (2)'!B:B,'Banco de Indicadores - Mun. (1)'!B2322,'Banco de Indicadores Mun. (2)'!A:A,'Banco de Indicadores - Mun. (1)'!A2322) / VLOOKUP(D2322,'Dados Base'!$B:$K,7,FALSE)) * 100</f>
        <v>21.969350000000002</v>
      </c>
      <c r="AN2322" s="72">
        <f>(SUMIFS('Banco de Indicadores Mun. (2)'!K:K,'Banco de Indicadores Mun. (2)'!B:B,'Banco de Indicadores - Mun. (1)'!B2322,'Banco de Indicadores Mun. (2)'!A:A,'Banco de Indicadores - Mun. (1)'!A2322) / VLOOKUP(D2322,'Dados Base'!$B:$K,10,FALSE)) * 100</f>
        <v>4.9195500000000019</v>
      </c>
      <c r="AO2322" s="21"/>
      <c r="AP2322" s="21">
        <v>0</v>
      </c>
      <c r="AQ2322" s="5">
        <v>0</v>
      </c>
      <c r="AR2322" s="9">
        <v>10</v>
      </c>
      <c r="AS2322" s="22">
        <v>95</v>
      </c>
      <c r="AT2322" s="22">
        <v>95</v>
      </c>
      <c r="AU2322" s="22">
        <v>87.5</v>
      </c>
      <c r="AV2322" s="23">
        <v>9.6300000000000008</v>
      </c>
      <c r="AW2322" s="12">
        <v>0</v>
      </c>
      <c r="AX2322" s="21">
        <v>0</v>
      </c>
      <c r="AY2322" s="116">
        <v>9.8397619118414106</v>
      </c>
    </row>
    <row r="2323" spans="1:51" ht="15.75" x14ac:dyDescent="0.25">
      <c r="A2323" s="144">
        <v>2014</v>
      </c>
      <c r="B2323" s="77" t="s">
        <v>388</v>
      </c>
      <c r="C2323" s="78">
        <v>21</v>
      </c>
      <c r="D2323" s="77">
        <v>3534104</v>
      </c>
      <c r="E2323" s="78">
        <v>353410421</v>
      </c>
      <c r="F2323" s="78" t="str">
        <f t="shared" si="99"/>
        <v>3534104212014</v>
      </c>
      <c r="G2323" s="89">
        <v>0.27671552476205008</v>
      </c>
      <c r="H2323" s="80">
        <f t="shared" si="98"/>
        <v>6164</v>
      </c>
      <c r="I2323" s="94">
        <v>5818</v>
      </c>
      <c r="J2323" s="95">
        <v>346</v>
      </c>
      <c r="K2323" s="83">
        <f>(H2323)/VLOOKUP(D2323,'Dados Base'!$B:$K,6,FALSE)</f>
        <v>28.298595170324123</v>
      </c>
      <c r="L2323" s="88">
        <f t="shared" si="100"/>
        <v>94.386761842959118</v>
      </c>
      <c r="M2323" s="85">
        <v>4</v>
      </c>
      <c r="N2323" s="92">
        <v>0.77</v>
      </c>
      <c r="O2323" s="91">
        <v>51</v>
      </c>
      <c r="P2323" s="91" t="s">
        <v>691</v>
      </c>
      <c r="Q2323" s="91" t="s">
        <v>691</v>
      </c>
      <c r="R2323" s="91" t="s">
        <v>691</v>
      </c>
      <c r="S2323" s="91">
        <v>22</v>
      </c>
      <c r="T2323" s="87" t="s">
        <v>691</v>
      </c>
      <c r="U2323" s="91">
        <v>35</v>
      </c>
      <c r="V2323" s="91">
        <v>28</v>
      </c>
      <c r="W2323" s="93">
        <v>0</v>
      </c>
      <c r="X2323" s="146">
        <v>1.4841756249999997E-2</v>
      </c>
      <c r="Y2323" s="21">
        <v>4.18</v>
      </c>
      <c r="Z2323" s="147">
        <v>281</v>
      </c>
      <c r="AA2323" s="147">
        <v>42</v>
      </c>
      <c r="AB2323" s="21">
        <v>0</v>
      </c>
      <c r="AC2323" s="21">
        <v>0</v>
      </c>
      <c r="AD2323" s="153">
        <f>VLOOKUP(D2323,'Dados Base'!$B:$K,9,FALSE)*31536000/VLOOKUP($F2323,F:H,MATCH(H2322,F2322:AF2322,0),FALSE)</f>
        <v>8492.8228423101882</v>
      </c>
      <c r="AE2323" s="153">
        <f>VLOOKUP(D2323,'Dados Base'!$B:$K,10,FALSE)*31536000/VLOOKUP($F2323,F:H,MATCH(H2322,F2322:AF2322,0),FALSE)</f>
        <v>972.07008436080434</v>
      </c>
      <c r="AF2323" s="148">
        <v>92.46</v>
      </c>
      <c r="AG2323" s="21">
        <v>100</v>
      </c>
      <c r="AH2323" s="148">
        <v>91.07</v>
      </c>
      <c r="AI2323" s="148">
        <v>24.43</v>
      </c>
      <c r="AJ2323" s="148">
        <v>99</v>
      </c>
      <c r="AK2323" s="72">
        <f>(SUMIFS('Banco de Indicadores Mun. (2)'!I:I,'Banco de Indicadores Mun. (2)'!B:B,'Banco de Indicadores - Mun. (1)'!B2323,'Banco de Indicadores Mun. (2)'!A:A,'Banco de Indicadores - Mun. (1)'!A2323) / VLOOKUP(D2323,'Dados Base'!$B:$K,8,FALSE)) * 100</f>
        <v>6.1618356164383563</v>
      </c>
      <c r="AL2323" s="72">
        <f>(SUMIFS('Banco de Indicadores Mun. (2)'!I:I,'Banco de Indicadores Mun. (2)'!B:B,'Banco de Indicadores - Mun. (1)'!B2323,'Banco de Indicadores Mun. (2)'!A:A,'Banco de Indicadores - Mun. (1)'!A2323) / VLOOKUP(D2323,'Dados Base'!$B:$K,9,FALSE)) * 100</f>
        <v>2.709722891566265</v>
      </c>
      <c r="AM2323" s="72">
        <f>(SUMIFS('Banco de Indicadores Mun. (2)'!J:J,'Banco de Indicadores Mun. (2)'!B:B,'Banco de Indicadores - Mun. (1)'!B2323,'Banco de Indicadores Mun. (2)'!A:A,'Banco de Indicadores - Mun. (1)'!A2323) / VLOOKUP(D2323,'Dados Base'!$B:$K,7,FALSE)) * 100</f>
        <v>8.2407407407407405</v>
      </c>
      <c r="AN2323" s="72">
        <f>(SUMIFS('Banco de Indicadores Mun. (2)'!K:K,'Banco de Indicadores Mun. (2)'!B:B,'Banco de Indicadores - Mun. (1)'!B2323,'Banco de Indicadores Mun. (2)'!A:A,'Banco de Indicadores - Mun. (1)'!A2323) / VLOOKUP(D2323,'Dados Base'!$B:$K,10,FALSE)) * 100</f>
        <v>0.25336842105263169</v>
      </c>
      <c r="AO2323" s="21"/>
      <c r="AP2323" s="21">
        <v>0</v>
      </c>
      <c r="AQ2323" s="5">
        <v>0</v>
      </c>
      <c r="AR2323" s="9">
        <v>7.9</v>
      </c>
      <c r="AS2323" s="22">
        <v>100</v>
      </c>
      <c r="AT2323" s="22">
        <v>100</v>
      </c>
      <c r="AU2323" s="22">
        <v>86.996904024767801</v>
      </c>
      <c r="AV2323" s="23">
        <v>9.5</v>
      </c>
      <c r="AW2323" s="12">
        <v>0</v>
      </c>
      <c r="AX2323" s="21">
        <v>0</v>
      </c>
      <c r="AY2323" s="116">
        <v>4.6148952678629263</v>
      </c>
    </row>
    <row r="2324" spans="1:51" ht="15.75" x14ac:dyDescent="0.25">
      <c r="A2324" s="144">
        <v>2014</v>
      </c>
      <c r="B2324" s="77" t="s">
        <v>389</v>
      </c>
      <c r="C2324" s="78">
        <v>15</v>
      </c>
      <c r="D2324" s="77">
        <v>3534203</v>
      </c>
      <c r="E2324" s="78">
        <v>353420315</v>
      </c>
      <c r="F2324" s="78" t="str">
        <f t="shared" si="99"/>
        <v>3534203152014</v>
      </c>
      <c r="G2324" s="89">
        <v>2.7202258431539894</v>
      </c>
      <c r="H2324" s="80">
        <f t="shared" si="98"/>
        <v>6177</v>
      </c>
      <c r="I2324" s="94">
        <v>5726</v>
      </c>
      <c r="J2324" s="95">
        <v>451</v>
      </c>
      <c r="K2324" s="83">
        <f>(H2324)/VLOOKUP(D2324,'Dados Base'!$B:$K,6,FALSE)</f>
        <v>24.877164720096655</v>
      </c>
      <c r="L2324" s="88">
        <f t="shared" si="100"/>
        <v>92.698721062004211</v>
      </c>
      <c r="M2324" s="85">
        <v>2</v>
      </c>
      <c r="N2324" s="92">
        <v>0.76700000000000002</v>
      </c>
      <c r="O2324" s="91">
        <v>41</v>
      </c>
      <c r="P2324" s="91" t="s">
        <v>691</v>
      </c>
      <c r="Q2324" s="91" t="s">
        <v>691</v>
      </c>
      <c r="R2324" s="91" t="s">
        <v>691</v>
      </c>
      <c r="S2324" s="91">
        <v>7</v>
      </c>
      <c r="T2324" s="87" t="s">
        <v>691</v>
      </c>
      <c r="U2324" s="91">
        <v>35</v>
      </c>
      <c r="V2324" s="91">
        <v>35</v>
      </c>
      <c r="W2324" s="93">
        <v>5.65</v>
      </c>
      <c r="X2324" s="146">
        <v>1.476849921875E-2</v>
      </c>
      <c r="Y2324" s="21">
        <v>4.0999999999999996</v>
      </c>
      <c r="Z2324" s="147">
        <v>192</v>
      </c>
      <c r="AA2324" s="147">
        <v>125</v>
      </c>
      <c r="AB2324" s="21">
        <v>2</v>
      </c>
      <c r="AC2324" s="21">
        <v>0</v>
      </c>
      <c r="AD2324" s="153">
        <f>VLOOKUP(D2324,'Dados Base'!$B:$K,9,FALSE)*31536000/VLOOKUP($F2324,F:H,MATCH(H2323,F2323:AF2323,0),FALSE)</f>
        <v>9649.188926663428</v>
      </c>
      <c r="AE2324" s="153">
        <f>VLOOKUP(D2324,'Dados Base'!$B:$K,10,FALSE)*31536000/VLOOKUP($F2324,F:H,MATCH(H2323,F2323:AF2323,0),FALSE)</f>
        <v>1021.078193297717</v>
      </c>
      <c r="AF2324" s="148">
        <v>91.81</v>
      </c>
      <c r="AG2324" s="21">
        <v>96.75</v>
      </c>
      <c r="AH2324" s="148">
        <v>88.43</v>
      </c>
      <c r="AI2324" s="148">
        <v>13.86</v>
      </c>
      <c r="AJ2324" s="148">
        <v>99.74</v>
      </c>
      <c r="AK2324" s="72">
        <f>(SUMIFS('Banco de Indicadores Mun. (2)'!I:I,'Banco de Indicadores Mun. (2)'!B:B,'Banco de Indicadores - Mun. (1)'!B2324,'Banco de Indicadores Mun. (2)'!A:A,'Banco de Indicadores - Mun. (1)'!A2324) / VLOOKUP(D2324,'Dados Base'!$B:$K,8,FALSE)) * 100</f>
        <v>87.30980000000001</v>
      </c>
      <c r="AL2324" s="72">
        <f>(SUMIFS('Banco de Indicadores Mun. (2)'!I:I,'Banco de Indicadores Mun. (2)'!B:B,'Banco de Indicadores - Mun. (1)'!B2324,'Banco de Indicadores Mun. (2)'!A:A,'Banco de Indicadores - Mun. (1)'!A2324) / VLOOKUP(D2324,'Dados Base'!$B:$K,9,FALSE)) * 100</f>
        <v>27.717396825396829</v>
      </c>
      <c r="AM2324" s="72">
        <f>(SUMIFS('Banco de Indicadores Mun. (2)'!J:J,'Banco de Indicadores Mun. (2)'!B:B,'Banco de Indicadores - Mun. (1)'!B2324,'Banco de Indicadores Mun. (2)'!A:A,'Banco de Indicadores - Mun. (1)'!A2324) / VLOOKUP(D2324,'Dados Base'!$B:$K,7,FALSE)) * 100</f>
        <v>118.371825</v>
      </c>
      <c r="AN2324" s="72">
        <f>(SUMIFS('Banco de Indicadores Mun. (2)'!K:K,'Banco de Indicadores Mun. (2)'!B:B,'Banco de Indicadores - Mun. (1)'!B2324,'Banco de Indicadores Mun. (2)'!A:A,'Banco de Indicadores - Mun. (1)'!A2324) / VLOOKUP(D2324,'Dados Base'!$B:$K,10,FALSE)) * 100</f>
        <v>25.185750000000013</v>
      </c>
      <c r="AO2324" s="21"/>
      <c r="AP2324" s="21">
        <v>0</v>
      </c>
      <c r="AQ2324" s="5">
        <v>0</v>
      </c>
      <c r="AR2324" s="9">
        <v>8.5</v>
      </c>
      <c r="AS2324" s="22">
        <v>99</v>
      </c>
      <c r="AT2324" s="22">
        <v>99</v>
      </c>
      <c r="AU2324" s="22">
        <v>60.56782334384858</v>
      </c>
      <c r="AV2324" s="23">
        <v>7.41</v>
      </c>
      <c r="AW2324" s="12">
        <v>0</v>
      </c>
      <c r="AX2324" s="21">
        <v>0</v>
      </c>
      <c r="AY2324" s="116">
        <v>94.479446663985357</v>
      </c>
    </row>
    <row r="2325" spans="1:51" ht="15.75" x14ac:dyDescent="0.25">
      <c r="A2325" s="144">
        <v>2014</v>
      </c>
      <c r="B2325" s="77" t="s">
        <v>390</v>
      </c>
      <c r="C2325" s="78">
        <v>12</v>
      </c>
      <c r="D2325" s="77">
        <v>3534302</v>
      </c>
      <c r="E2325" s="78">
        <v>353430212</v>
      </c>
      <c r="F2325" s="78" t="str">
        <f t="shared" si="99"/>
        <v>3534302122014</v>
      </c>
      <c r="G2325" s="89">
        <v>0.81774057405104017</v>
      </c>
      <c r="H2325" s="80">
        <f t="shared" si="98"/>
        <v>40837</v>
      </c>
      <c r="I2325" s="94">
        <v>39785</v>
      </c>
      <c r="J2325" s="95">
        <v>1052</v>
      </c>
      <c r="K2325" s="83">
        <f>(H2325)/VLOOKUP(D2325,'Dados Base'!$B:$K,6,FALSE)</f>
        <v>137.76270957730324</v>
      </c>
      <c r="L2325" s="88">
        <f t="shared" si="100"/>
        <v>97.423904792222743</v>
      </c>
      <c r="M2325" s="85">
        <v>2</v>
      </c>
      <c r="N2325" s="92">
        <v>0.78</v>
      </c>
      <c r="O2325" s="91">
        <v>107</v>
      </c>
      <c r="P2325" s="91" t="s">
        <v>691</v>
      </c>
      <c r="Q2325" s="91" t="s">
        <v>691</v>
      </c>
      <c r="R2325" s="91" t="s">
        <v>691</v>
      </c>
      <c r="S2325" s="91">
        <v>75</v>
      </c>
      <c r="T2325" s="87" t="s">
        <v>691</v>
      </c>
      <c r="U2325" s="91">
        <v>624</v>
      </c>
      <c r="V2325" s="91">
        <v>457</v>
      </c>
      <c r="W2325" s="93">
        <v>0</v>
      </c>
      <c r="X2325" s="146">
        <v>0.12430707175925926</v>
      </c>
      <c r="Y2325" s="21">
        <v>33.01</v>
      </c>
      <c r="Z2325" s="147">
        <v>936</v>
      </c>
      <c r="AA2325" s="147">
        <v>1292</v>
      </c>
      <c r="AB2325" s="21">
        <v>2</v>
      </c>
      <c r="AC2325" s="21">
        <v>0</v>
      </c>
      <c r="AD2325" s="153">
        <f>VLOOKUP(D2325,'Dados Base'!$B:$K,9,FALSE)*31536000/VLOOKUP($F2325,F:H,MATCH(H2324,F2324:AF2324,0),FALSE)</f>
        <v>2988.572128217058</v>
      </c>
      <c r="AE2325" s="153">
        <f>VLOOKUP(D2325,'Dados Base'!$B:$K,10,FALSE)*31536000/VLOOKUP($F2325,F:H,MATCH(H2324,F2324:AF2324,0),FALSE)</f>
        <v>347.50838700198352</v>
      </c>
      <c r="AF2325" s="148">
        <v>100</v>
      </c>
      <c r="AG2325" s="21">
        <v>97.42</v>
      </c>
      <c r="AH2325" s="148">
        <v>100</v>
      </c>
      <c r="AI2325" s="148">
        <v>60.61</v>
      </c>
      <c r="AJ2325" s="148">
        <v>100</v>
      </c>
      <c r="AK2325" s="72">
        <f>(SUMIFS('Banco de Indicadores Mun. (2)'!I:I,'Banco de Indicadores Mun. (2)'!B:B,'Banco de Indicadores - Mun. (1)'!B2325,'Banco de Indicadores Mun. (2)'!A:A,'Banco de Indicadores - Mun. (1)'!A2325) / VLOOKUP(D2325,'Dados Base'!$B:$K,8,FALSE)) * 100</f>
        <v>5.1046315789473677</v>
      </c>
      <c r="AL2325" s="72">
        <f>(SUMIFS('Banco de Indicadores Mun. (2)'!I:I,'Banco de Indicadores Mun. (2)'!B:B,'Banco de Indicadores - Mun. (1)'!B2325,'Banco de Indicadores Mun. (2)'!A:A,'Banco de Indicadores - Mun. (1)'!A2325) / VLOOKUP(D2325,'Dados Base'!$B:$K,9,FALSE)) * 100</f>
        <v>1.7543049095607233</v>
      </c>
      <c r="AM2325" s="72">
        <f>(SUMIFS('Banco de Indicadores Mun. (2)'!J:J,'Banco de Indicadores Mun. (2)'!B:B,'Banco de Indicadores - Mun. (1)'!B2325,'Banco de Indicadores Mun. (2)'!A:A,'Banco de Indicadores - Mun. (1)'!A2325) / VLOOKUP(D2325,'Dados Base'!$B:$K,7,FALSE)) * 100</f>
        <v>3.9346818181818177</v>
      </c>
      <c r="AN2325" s="72">
        <f>(SUMIFS('Banco de Indicadores Mun. (2)'!K:K,'Banco de Indicadores Mun. (2)'!B:B,'Banco de Indicadores - Mun. (1)'!B2325,'Banco de Indicadores Mun. (2)'!A:A,'Banco de Indicadores - Mun. (1)'!A2325) / VLOOKUP(D2325,'Dados Base'!$B:$K,10,FALSE)) * 100</f>
        <v>7.3925333333333327</v>
      </c>
      <c r="AO2325" s="21"/>
      <c r="AP2325" s="21">
        <v>0</v>
      </c>
      <c r="AQ2325" s="5">
        <v>0</v>
      </c>
      <c r="AR2325" s="9">
        <v>10</v>
      </c>
      <c r="AS2325" s="22">
        <v>100</v>
      </c>
      <c r="AT2325" s="22">
        <v>50</v>
      </c>
      <c r="AU2325" s="22">
        <v>42.010771992818668</v>
      </c>
      <c r="AV2325" s="23">
        <v>5.18</v>
      </c>
      <c r="AW2325" s="12">
        <v>0</v>
      </c>
      <c r="AX2325" s="21">
        <v>0</v>
      </c>
      <c r="AY2325" s="116">
        <v>58.18078568125491</v>
      </c>
    </row>
    <row r="2326" spans="1:51" ht="15.75" x14ac:dyDescent="0.25">
      <c r="A2326" s="144">
        <v>2014</v>
      </c>
      <c r="B2326" s="77" t="s">
        <v>391</v>
      </c>
      <c r="C2326" s="78">
        <v>6</v>
      </c>
      <c r="D2326" s="77">
        <v>3534401</v>
      </c>
      <c r="E2326" s="78">
        <v>35344016</v>
      </c>
      <c r="F2326" s="78" t="str">
        <f t="shared" si="99"/>
        <v>353440162014</v>
      </c>
      <c r="G2326" s="89">
        <v>0.17584759467255129</v>
      </c>
      <c r="H2326" s="80">
        <f t="shared" si="98"/>
        <v>671686</v>
      </c>
      <c r="I2326" s="94">
        <v>671686</v>
      </c>
      <c r="J2326" s="95">
        <v>0</v>
      </c>
      <c r="K2326" s="83">
        <f>(H2326)/VLOOKUP(D2326,'Dados Base'!$B:$K,6,FALSE)</f>
        <v>10343.178318447799</v>
      </c>
      <c r="L2326" s="88">
        <f t="shared" si="100"/>
        <v>100</v>
      </c>
      <c r="M2326" s="85">
        <v>2</v>
      </c>
      <c r="N2326" s="92">
        <v>0.77600000000000002</v>
      </c>
      <c r="O2326" s="91">
        <v>5</v>
      </c>
      <c r="P2326" s="91" t="s">
        <v>691</v>
      </c>
      <c r="Q2326" s="91" t="s">
        <v>691</v>
      </c>
      <c r="R2326" s="91" t="s">
        <v>691</v>
      </c>
      <c r="S2326" s="91">
        <v>718</v>
      </c>
      <c r="T2326" s="87" t="s">
        <v>691</v>
      </c>
      <c r="U2326" s="91">
        <v>4343</v>
      </c>
      <c r="V2326" s="91">
        <v>4383</v>
      </c>
      <c r="W2326" s="93">
        <v>0</v>
      </c>
      <c r="X2326" s="146">
        <v>2.7442726620370372</v>
      </c>
      <c r="Y2326" s="21">
        <v>762.6</v>
      </c>
      <c r="Z2326" s="147">
        <v>10706</v>
      </c>
      <c r="AA2326" s="147">
        <v>26731</v>
      </c>
      <c r="AB2326" s="21">
        <v>77</v>
      </c>
      <c r="AC2326" s="21">
        <v>2</v>
      </c>
      <c r="AD2326" s="153">
        <f>VLOOKUP(D2326,'Dados Base'!$B:$K,9,FALSE)*31536000/VLOOKUP($F2326,F:H,MATCH(H2325,F2325:AF2325,0),FALSE)</f>
        <v>44.602984132466659</v>
      </c>
      <c r="AE2326" s="153">
        <f>VLOOKUP(D2326,'Dados Base'!$B:$K,10,FALSE)*31536000/VLOOKUP($F2326,F:H,MATCH(H2325,F2325:AF2325,0),FALSE)</f>
        <v>6.1035662497059624</v>
      </c>
      <c r="AF2326" s="148">
        <v>100</v>
      </c>
      <c r="AG2326" s="21">
        <v>100</v>
      </c>
      <c r="AH2326" s="148">
        <v>78.349999999999994</v>
      </c>
      <c r="AI2326" s="148">
        <v>45.03</v>
      </c>
      <c r="AJ2326" s="148">
        <v>100</v>
      </c>
      <c r="AK2326" s="72">
        <f>(SUMIFS('Banco de Indicadores Mun. (2)'!I:I,'Banco de Indicadores Mun. (2)'!B:B,'Banco de Indicadores - Mun. (1)'!B2326,'Banco de Indicadores Mun. (2)'!A:A,'Banco de Indicadores - Mun. (1)'!A2326) / VLOOKUP(D2326,'Dados Base'!$B:$K,8,FALSE)) * 100</f>
        <v>37.266999999999989</v>
      </c>
      <c r="AL2326" s="72">
        <f>(SUMIFS('Banco de Indicadores Mun. (2)'!I:I,'Banco de Indicadores Mun. (2)'!B:B,'Banco de Indicadores - Mun. (1)'!B2326,'Banco de Indicadores Mun. (2)'!A:A,'Banco de Indicadores - Mun. (1)'!A2326) / VLOOKUP(D2326,'Dados Base'!$B:$K,9,FALSE)) * 100</f>
        <v>13.729947368421048</v>
      </c>
      <c r="AM2326" s="72">
        <f>(SUMIFS('Banco de Indicadores Mun. (2)'!J:J,'Banco de Indicadores Mun. (2)'!B:B,'Banco de Indicadores - Mun. (1)'!B2326,'Banco de Indicadores Mun. (2)'!A:A,'Banco de Indicadores - Mun. (1)'!A2326) / VLOOKUP(D2326,'Dados Base'!$B:$K,7,FALSE)) * 100</f>
        <v>14.22559090909091</v>
      </c>
      <c r="AN2326" s="72">
        <f>(SUMIFS('Banco de Indicadores Mun. (2)'!K:K,'Banco de Indicadores Mun. (2)'!B:B,'Banco de Indicadores - Mun. (1)'!B2326,'Banco de Indicadores Mun. (2)'!A:A,'Banco de Indicadores - Mun. (1)'!A2326) / VLOOKUP(D2326,'Dados Base'!$B:$K,10,FALSE)) * 100</f>
        <v>76.260153846153827</v>
      </c>
      <c r="AO2326" s="21"/>
      <c r="AP2326" s="21">
        <v>0.14887908933638636</v>
      </c>
      <c r="AQ2326" s="5">
        <v>4</v>
      </c>
      <c r="AR2326" s="9">
        <v>9.1</v>
      </c>
      <c r="AS2326" s="22">
        <v>75</v>
      </c>
      <c r="AT2326" s="22">
        <v>30.75</v>
      </c>
      <c r="AU2326" s="22">
        <v>28.597376926569964</v>
      </c>
      <c r="AV2326" s="23">
        <v>4.0999999999999996</v>
      </c>
      <c r="AW2326" s="12">
        <v>9</v>
      </c>
      <c r="AX2326" s="21">
        <v>2</v>
      </c>
      <c r="AY2326" s="116">
        <v>1.4410779444113688</v>
      </c>
    </row>
    <row r="2327" spans="1:51" ht="15.75" x14ac:dyDescent="0.25">
      <c r="A2327" s="144">
        <v>2014</v>
      </c>
      <c r="B2327" s="77" t="s">
        <v>392</v>
      </c>
      <c r="C2327" s="78">
        <v>21</v>
      </c>
      <c r="D2327" s="77">
        <v>3534500</v>
      </c>
      <c r="E2327" s="78">
        <v>353450021</v>
      </c>
      <c r="F2327" s="78" t="str">
        <f t="shared" si="99"/>
        <v>3534500212014</v>
      </c>
      <c r="G2327" s="89">
        <v>-3.9486724051129851E-2</v>
      </c>
      <c r="H2327" s="80">
        <f t="shared" si="98"/>
        <v>2527</v>
      </c>
      <c r="I2327" s="94">
        <v>2146</v>
      </c>
      <c r="J2327" s="95">
        <v>381</v>
      </c>
      <c r="K2327" s="83">
        <f>(H2327)/VLOOKUP(D2327,'Dados Base'!$B:$K,6,FALSE)</f>
        <v>11.412184437519757</v>
      </c>
      <c r="L2327" s="88">
        <f t="shared" si="100"/>
        <v>84.922833399287683</v>
      </c>
      <c r="M2327" s="85">
        <v>4</v>
      </c>
      <c r="N2327" s="92">
        <v>0.749</v>
      </c>
      <c r="O2327" s="91">
        <v>40</v>
      </c>
      <c r="P2327" s="91" t="s">
        <v>691</v>
      </c>
      <c r="Q2327" s="91" t="s">
        <v>691</v>
      </c>
      <c r="R2327" s="91" t="s">
        <v>691</v>
      </c>
      <c r="S2327" s="91">
        <v>10</v>
      </c>
      <c r="T2327" s="87" t="s">
        <v>691</v>
      </c>
      <c r="U2327" s="91">
        <v>16</v>
      </c>
      <c r="V2327" s="91">
        <v>18</v>
      </c>
      <c r="W2327" s="93">
        <v>0</v>
      </c>
      <c r="X2327" s="146">
        <v>5.43502421875E-3</v>
      </c>
      <c r="Y2327" s="21">
        <v>1.51</v>
      </c>
      <c r="Z2327" s="147">
        <v>103</v>
      </c>
      <c r="AA2327" s="147">
        <v>14</v>
      </c>
      <c r="AB2327" s="21">
        <v>0</v>
      </c>
      <c r="AC2327" s="21">
        <v>0</v>
      </c>
      <c r="AD2327" s="153">
        <f>VLOOKUP(D2327,'Dados Base'!$B:$K,9,FALSE)*31536000/VLOOKUP($F2327,F:H,MATCH(H2326,F2326:AF2326,0),FALSE)</f>
        <v>20466.576968737634</v>
      </c>
      <c r="AE2327" s="153">
        <f>VLOOKUP(D2327,'Dados Base'!$B:$K,10,FALSE)*31536000/VLOOKUP($F2327,F:H,MATCH(H2326,F2326:AF2326,0),FALSE)</f>
        <v>2246.3316185199851</v>
      </c>
      <c r="AF2327" s="148">
        <v>82.59</v>
      </c>
      <c r="AG2327" s="21" t="s">
        <v>692</v>
      </c>
      <c r="AH2327" s="148">
        <v>78.62</v>
      </c>
      <c r="AI2327" s="148">
        <v>14.79</v>
      </c>
      <c r="AJ2327" s="148">
        <v>99.82</v>
      </c>
      <c r="AK2327" s="72">
        <f>(SUMIFS('Banco de Indicadores Mun. (2)'!I:I,'Banco de Indicadores Mun. (2)'!B:B,'Banco de Indicadores - Mun. (1)'!B2327,'Banco de Indicadores Mun. (2)'!A:A,'Banco de Indicadores - Mun. (1)'!A2327) / VLOOKUP(D2327,'Dados Base'!$B:$K,8,FALSE)) * 100</f>
        <v>1.8894210526315791</v>
      </c>
      <c r="AL2327" s="72">
        <f>(SUMIFS('Banco de Indicadores Mun. (2)'!I:I,'Banco de Indicadores Mun. (2)'!B:B,'Banco de Indicadores - Mun. (1)'!B2327,'Banco de Indicadores Mun. (2)'!A:A,'Banco de Indicadores - Mun. (1)'!A2327) / VLOOKUP(D2327,'Dados Base'!$B:$K,9,FALSE)) * 100</f>
        <v>0.87558536585365854</v>
      </c>
      <c r="AM2327" s="72">
        <f>(SUMIFS('Banco de Indicadores Mun. (2)'!J:J,'Banco de Indicadores Mun. (2)'!B:B,'Banco de Indicadores - Mun. (1)'!B2327,'Banco de Indicadores Mun. (2)'!A:A,'Banco de Indicadores - Mun. (1)'!A2327) / VLOOKUP(D2327,'Dados Base'!$B:$K,7,FALSE)) * 100</f>
        <v>1.9525862068965518</v>
      </c>
      <c r="AN2327" s="72">
        <f>(SUMIFS('Banco de Indicadores Mun. (2)'!K:K,'Banco de Indicadores Mun. (2)'!B:B,'Banco de Indicadores - Mun. (1)'!B2327,'Banco de Indicadores Mun. (2)'!A:A,'Banco de Indicadores - Mun. (1)'!A2327) / VLOOKUP(D2327,'Dados Base'!$B:$K,10,FALSE)) * 100</f>
        <v>1.6858888888888881</v>
      </c>
      <c r="AO2327" s="21"/>
      <c r="AP2327" s="21">
        <v>0</v>
      </c>
      <c r="AQ2327" s="5">
        <v>0</v>
      </c>
      <c r="AR2327" s="9">
        <v>7.5</v>
      </c>
      <c r="AS2327" s="22">
        <v>99</v>
      </c>
      <c r="AT2327" s="22">
        <v>99</v>
      </c>
      <c r="AU2327" s="22">
        <v>88.034188034188034</v>
      </c>
      <c r="AV2327" s="23">
        <v>9.49</v>
      </c>
      <c r="AW2327" s="12">
        <v>0</v>
      </c>
      <c r="AX2327" s="21">
        <v>0</v>
      </c>
      <c r="AY2327" s="116">
        <v>204.52916968043641</v>
      </c>
    </row>
    <row r="2328" spans="1:51" ht="15.75" x14ac:dyDescent="0.25">
      <c r="A2328" s="144">
        <v>2014</v>
      </c>
      <c r="B2328" s="77" t="s">
        <v>393</v>
      </c>
      <c r="C2328" s="78">
        <v>21</v>
      </c>
      <c r="D2328" s="77">
        <v>3534609</v>
      </c>
      <c r="E2328" s="78">
        <v>353460921</v>
      </c>
      <c r="F2328" s="78" t="str">
        <f t="shared" si="99"/>
        <v>3534609212014</v>
      </c>
      <c r="G2328" s="89">
        <v>0.25971910105766494</v>
      </c>
      <c r="H2328" s="80">
        <f t="shared" si="98"/>
        <v>31088</v>
      </c>
      <c r="I2328" s="94">
        <v>28122</v>
      </c>
      <c r="J2328" s="95">
        <v>2966</v>
      </c>
      <c r="K2328" s="83">
        <f>(H2328)/VLOOKUP(D2328,'Dados Base'!$B:$K,6,FALSE)</f>
        <v>125.3851738323788</v>
      </c>
      <c r="L2328" s="88">
        <f t="shared" si="100"/>
        <v>90.459341224909934</v>
      </c>
      <c r="M2328" s="85">
        <v>3</v>
      </c>
      <c r="N2328" s="92">
        <v>0.76200000000000001</v>
      </c>
      <c r="O2328" s="91">
        <v>133</v>
      </c>
      <c r="P2328" s="91" t="s">
        <v>691</v>
      </c>
      <c r="Q2328" s="91" t="s">
        <v>691</v>
      </c>
      <c r="R2328" s="91" t="s">
        <v>691</v>
      </c>
      <c r="S2328" s="91">
        <v>81</v>
      </c>
      <c r="T2328" s="87" t="s">
        <v>691</v>
      </c>
      <c r="U2328" s="91">
        <v>437</v>
      </c>
      <c r="V2328" s="91">
        <v>447</v>
      </c>
      <c r="W2328" s="93">
        <v>0</v>
      </c>
      <c r="X2328" s="146">
        <v>8.5035682851851854E-2</v>
      </c>
      <c r="Y2328" s="21">
        <v>23.26</v>
      </c>
      <c r="Z2328" s="147">
        <v>1162</v>
      </c>
      <c r="AA2328" s="147">
        <v>408</v>
      </c>
      <c r="AB2328" s="21">
        <v>1</v>
      </c>
      <c r="AC2328" s="21">
        <v>0</v>
      </c>
      <c r="AD2328" s="153">
        <f>VLOOKUP(D2328,'Dados Base'!$B:$K,9,FALSE)*31536000/VLOOKUP($F2328,F:H,MATCH(H2327,F2327:AF2327,0),FALSE)</f>
        <v>1765.0746268656717</v>
      </c>
      <c r="AE2328" s="153">
        <f>VLOOKUP(D2328,'Dados Base'!$B:$K,10,FALSE)*31536000/VLOOKUP($F2328,F:H,MATCH(H2327,F2327:AF2327,0),FALSE)</f>
        <v>213.02624806999484</v>
      </c>
      <c r="AF2328" s="148">
        <v>89.86</v>
      </c>
      <c r="AG2328" s="21">
        <v>89.86</v>
      </c>
      <c r="AH2328" s="148">
        <v>89.19</v>
      </c>
      <c r="AI2328" s="148">
        <v>22.05</v>
      </c>
      <c r="AJ2328" s="148">
        <v>100</v>
      </c>
      <c r="AK2328" s="72">
        <f>(SUMIFS('Banco de Indicadores Mun. (2)'!I:I,'Banco de Indicadores Mun. (2)'!B:B,'Banco de Indicadores - Mun. (1)'!B2328,'Banco de Indicadores Mun. (2)'!A:A,'Banco de Indicadores - Mun. (1)'!A2328) / VLOOKUP(D2328,'Dados Base'!$B:$K,8,FALSE)) * 100</f>
        <v>0.40427999999999981</v>
      </c>
      <c r="AL2328" s="72">
        <f>(SUMIFS('Banco de Indicadores Mun. (2)'!I:I,'Banco de Indicadores Mun. (2)'!B:B,'Banco de Indicadores - Mun. (1)'!B2328,'Banco de Indicadores Mun. (2)'!A:A,'Banco de Indicadores - Mun. (1)'!A2328) / VLOOKUP(D2328,'Dados Base'!$B:$K,9,FALSE)) * 100</f>
        <v>0.17425862068965511</v>
      </c>
      <c r="AM2328" s="72">
        <f>(SUMIFS('Banco de Indicadores Mun. (2)'!J:J,'Banco de Indicadores Mun. (2)'!B:B,'Banco de Indicadores - Mun. (1)'!B2328,'Banco de Indicadores Mun. (2)'!A:A,'Banco de Indicadores - Mun. (1)'!A2328) / VLOOKUP(D2328,'Dados Base'!$B:$K,7,FALSE)) * 100</f>
        <v>0.10003703703703705</v>
      </c>
      <c r="AN2328" s="72">
        <f>(SUMIFS('Banco de Indicadores Mun. (2)'!K:K,'Banco de Indicadores Mun. (2)'!B:B,'Banco de Indicadores - Mun. (1)'!B2328,'Banco de Indicadores Mun. (2)'!A:A,'Banco de Indicadores - Mun. (1)'!A2328) / VLOOKUP(D2328,'Dados Base'!$B:$K,10,FALSE)) * 100</f>
        <v>1.1866190476190472</v>
      </c>
      <c r="AO2328" s="21"/>
      <c r="AP2328" s="21">
        <v>0</v>
      </c>
      <c r="AQ2328" s="5">
        <v>0</v>
      </c>
      <c r="AR2328" s="9">
        <v>8.9</v>
      </c>
      <c r="AS2328" s="22">
        <v>100</v>
      </c>
      <c r="AT2328" s="22">
        <v>100</v>
      </c>
      <c r="AU2328" s="22">
        <v>74.01273885350318</v>
      </c>
      <c r="AV2328" s="23">
        <v>8.01</v>
      </c>
      <c r="AW2328" s="12">
        <v>0</v>
      </c>
      <c r="AX2328" s="21">
        <v>0</v>
      </c>
      <c r="AY2328" s="116">
        <v>94.333216649042384</v>
      </c>
    </row>
    <row r="2329" spans="1:51" ht="15.75" x14ac:dyDescent="0.25">
      <c r="A2329" s="144">
        <v>2014</v>
      </c>
      <c r="B2329" s="77" t="s">
        <v>394</v>
      </c>
      <c r="C2329" s="78">
        <v>17</v>
      </c>
      <c r="D2329" s="77">
        <v>3534708</v>
      </c>
      <c r="E2329" s="78">
        <v>353470817</v>
      </c>
      <c r="F2329" s="78" t="str">
        <f t="shared" si="99"/>
        <v>3534708172014</v>
      </c>
      <c r="G2329" s="89">
        <v>0.82981800816459561</v>
      </c>
      <c r="H2329" s="80">
        <f t="shared" si="98"/>
        <v>106106</v>
      </c>
      <c r="I2329" s="94">
        <v>103366</v>
      </c>
      <c r="J2329" s="95">
        <v>2740</v>
      </c>
      <c r="K2329" s="83">
        <f>(H2329)/VLOOKUP(D2329,'Dados Base'!$B:$K,6,FALSE)</f>
        <v>358.22417285617826</v>
      </c>
      <c r="L2329" s="88">
        <f t="shared" si="100"/>
        <v>97.417676662959678</v>
      </c>
      <c r="M2329" s="85">
        <v>3</v>
      </c>
      <c r="N2329" s="92">
        <v>0.77800000000000002</v>
      </c>
      <c r="O2329" s="91">
        <v>92</v>
      </c>
      <c r="P2329" s="91" t="s">
        <v>691</v>
      </c>
      <c r="Q2329" s="91" t="s">
        <v>691</v>
      </c>
      <c r="R2329" s="91" t="s">
        <v>691</v>
      </c>
      <c r="S2329" s="91">
        <v>243</v>
      </c>
      <c r="T2329" s="87" t="s">
        <v>691</v>
      </c>
      <c r="U2329" s="91">
        <v>1330</v>
      </c>
      <c r="V2329" s="91">
        <v>1061</v>
      </c>
      <c r="W2329" s="93">
        <v>2.1599999999999997</v>
      </c>
      <c r="X2329" s="146">
        <v>0.36011467621759258</v>
      </c>
      <c r="Y2329" s="21">
        <v>95.99</v>
      </c>
      <c r="Z2329" s="147">
        <v>3980</v>
      </c>
      <c r="AA2329" s="147">
        <v>1780</v>
      </c>
      <c r="AB2329" s="21">
        <v>12</v>
      </c>
      <c r="AC2329" s="21">
        <v>0</v>
      </c>
      <c r="AD2329" s="153">
        <f>VLOOKUP(D2329,'Dados Base'!$B:$K,9,FALSE)*31536000/VLOOKUP($F2329,F:H,MATCH(H2328,F2328:AF2328,0),FALSE)</f>
        <v>829.22209865606089</v>
      </c>
      <c r="AE2329" s="153">
        <f>VLOOKUP(D2329,'Dados Base'!$B:$K,10,FALSE)*31536000/VLOOKUP($F2329,F:H,MATCH(H2328,F2328:AF2328,0),FALSE)</f>
        <v>89.163666522157101</v>
      </c>
      <c r="AF2329" s="148">
        <v>97.42</v>
      </c>
      <c r="AG2329" s="21">
        <v>100</v>
      </c>
      <c r="AH2329" s="148">
        <v>95.76</v>
      </c>
      <c r="AI2329" s="148">
        <v>59</v>
      </c>
      <c r="AJ2329" s="148">
        <v>100</v>
      </c>
      <c r="AK2329" s="72">
        <f>(SUMIFS('Banco de Indicadores Mun. (2)'!I:I,'Banco de Indicadores Mun. (2)'!B:B,'Banco de Indicadores - Mun. (1)'!B2329,'Banco de Indicadores Mun. (2)'!A:A,'Banco de Indicadores - Mun. (1)'!A2329) / VLOOKUP(D2329,'Dados Base'!$B:$K,8,FALSE)) * 100</f>
        <v>57.120210884353739</v>
      </c>
      <c r="AL2329" s="72">
        <f>(SUMIFS('Banco de Indicadores Mun. (2)'!I:I,'Banco de Indicadores Mun. (2)'!B:B,'Banco de Indicadores - Mun. (1)'!B2329,'Banco de Indicadores Mun. (2)'!A:A,'Banco de Indicadores - Mun. (1)'!A2329) / VLOOKUP(D2329,'Dados Base'!$B:$K,9,FALSE)) * 100</f>
        <v>30.095594982078854</v>
      </c>
      <c r="AM2329" s="72">
        <f>(SUMIFS('Banco de Indicadores Mun. (2)'!J:J,'Banco de Indicadores Mun. (2)'!B:B,'Banco de Indicadores - Mun. (1)'!B2329,'Banco de Indicadores Mun. (2)'!A:A,'Banco de Indicadores - Mun. (1)'!A2329) / VLOOKUP(D2329,'Dados Base'!$B:$K,7,FALSE)) * 100</f>
        <v>67.685777777777787</v>
      </c>
      <c r="AN2329" s="72">
        <f>(SUMIFS('Banco de Indicadores Mun. (2)'!K:K,'Banco de Indicadores Mun. (2)'!B:B,'Banco de Indicadores - Mun. (1)'!B2329,'Banco de Indicadores Mun. (2)'!A:A,'Banco de Indicadores - Mun. (1)'!A2329) / VLOOKUP(D2329,'Dados Base'!$B:$K,10,FALSE)) * 100</f>
        <v>15.91449999999999</v>
      </c>
      <c r="AO2329" s="21"/>
      <c r="AP2329" s="21">
        <v>0</v>
      </c>
      <c r="AQ2329" s="5">
        <v>0</v>
      </c>
      <c r="AR2329" s="9">
        <v>7.4</v>
      </c>
      <c r="AS2329" s="22">
        <v>98</v>
      </c>
      <c r="AT2329" s="22">
        <v>85.260000000000019</v>
      </c>
      <c r="AU2329" s="22">
        <v>69.097222222222229</v>
      </c>
      <c r="AV2329" s="23">
        <v>7.57</v>
      </c>
      <c r="AW2329" s="12">
        <v>5</v>
      </c>
      <c r="AX2329" s="21">
        <v>0</v>
      </c>
      <c r="AY2329" s="116">
        <v>181.12904491741133</v>
      </c>
    </row>
    <row r="2330" spans="1:51" ht="15.75" x14ac:dyDescent="0.25">
      <c r="A2330" s="144">
        <v>2014</v>
      </c>
      <c r="B2330" s="77" t="s">
        <v>395</v>
      </c>
      <c r="C2330" s="78">
        <v>21</v>
      </c>
      <c r="D2330" s="77">
        <v>3534807</v>
      </c>
      <c r="E2330" s="78">
        <v>353480721</v>
      </c>
      <c r="F2330" s="78" t="str">
        <f t="shared" si="99"/>
        <v>3534807212014</v>
      </c>
      <c r="G2330" s="89">
        <v>0.72415723610828042</v>
      </c>
      <c r="H2330" s="80">
        <f t="shared" si="98"/>
        <v>7987</v>
      </c>
      <c r="I2330" s="94">
        <v>7425</v>
      </c>
      <c r="J2330" s="95">
        <v>562</v>
      </c>
      <c r="K2330" s="83">
        <f>(H2330)/VLOOKUP(D2330,'Dados Base'!$B:$K,6,FALSE)</f>
        <v>29.97560517920811</v>
      </c>
      <c r="L2330" s="88">
        <f t="shared" si="100"/>
        <v>92.963565794415928</v>
      </c>
      <c r="M2330" s="85">
        <v>4</v>
      </c>
      <c r="N2330" s="92">
        <v>0.69199999999999995</v>
      </c>
      <c r="O2330" s="91">
        <v>49</v>
      </c>
      <c r="P2330" s="91" t="s">
        <v>691</v>
      </c>
      <c r="Q2330" s="91" t="s">
        <v>691</v>
      </c>
      <c r="R2330" s="91" t="s">
        <v>691</v>
      </c>
      <c r="S2330" s="91">
        <v>7</v>
      </c>
      <c r="T2330" s="87" t="s">
        <v>691</v>
      </c>
      <c r="U2330" s="91">
        <v>61</v>
      </c>
      <c r="V2330" s="91">
        <v>35</v>
      </c>
      <c r="W2330" s="93">
        <v>10.220000000000001</v>
      </c>
      <c r="X2330" s="146">
        <v>1.8039388281249999E-2</v>
      </c>
      <c r="Y2330" s="21">
        <v>5.33</v>
      </c>
      <c r="Z2330" s="147">
        <v>359</v>
      </c>
      <c r="AA2330" s="147">
        <v>52</v>
      </c>
      <c r="AB2330" s="21">
        <v>1</v>
      </c>
      <c r="AC2330" s="21">
        <v>0</v>
      </c>
      <c r="AD2330" s="153">
        <f>VLOOKUP(D2330,'Dados Base'!$B:$K,9,FALSE)*31536000/VLOOKUP($F2330,F:H,MATCH(H2329,F2329:AF2329,0),FALSE)</f>
        <v>7896.8323525729311</v>
      </c>
      <c r="AE2330" s="153">
        <f>VLOOKUP(D2330,'Dados Base'!$B:$K,10,FALSE)*31536000/VLOOKUP($F2330,F:H,MATCH(H2329,F2329:AF2329,0),FALSE)</f>
        <v>947.6198823087517</v>
      </c>
      <c r="AF2330" s="148">
        <v>86.73</v>
      </c>
      <c r="AG2330" s="21" t="s">
        <v>692</v>
      </c>
      <c r="AH2330" s="148">
        <v>86.73</v>
      </c>
      <c r="AI2330" s="148">
        <v>22.73</v>
      </c>
      <c r="AJ2330" s="148">
        <v>94.27</v>
      </c>
      <c r="AK2330" s="72">
        <f>(SUMIFS('Banco de Indicadores Mun. (2)'!I:I,'Banco de Indicadores Mun. (2)'!B:B,'Banco de Indicadores - Mun. (1)'!B2330,'Banco de Indicadores Mun. (2)'!A:A,'Banco de Indicadores - Mun. (1)'!A2330) / VLOOKUP(D2330,'Dados Base'!$B:$K,8,FALSE)) * 100</f>
        <v>2.0580329670329673</v>
      </c>
      <c r="AL2330" s="72">
        <f>(SUMIFS('Banco de Indicadores Mun. (2)'!I:I,'Banco de Indicadores Mun. (2)'!B:B,'Banco de Indicadores - Mun. (1)'!B2330,'Banco de Indicadores Mun. (2)'!A:A,'Banco de Indicadores - Mun. (1)'!A2330) / VLOOKUP(D2330,'Dados Base'!$B:$K,9,FALSE)) * 100</f>
        <v>0.93640500000000026</v>
      </c>
      <c r="AM2330" s="72">
        <f>(SUMIFS('Banco de Indicadores Mun. (2)'!J:J,'Banco de Indicadores Mun. (2)'!B:B,'Banco de Indicadores - Mun. (1)'!B2330,'Banco de Indicadores Mun. (2)'!A:A,'Banco de Indicadores - Mun. (1)'!A2330) / VLOOKUP(D2330,'Dados Base'!$B:$K,7,FALSE)) * 100</f>
        <v>1.2956119402985073</v>
      </c>
      <c r="AN2330" s="72">
        <f>(SUMIFS('Banco de Indicadores Mun. (2)'!K:K,'Banco de Indicadores Mun. (2)'!B:B,'Banco de Indicadores - Mun. (1)'!B2330,'Banco de Indicadores Mun. (2)'!A:A,'Banco de Indicadores - Mun. (1)'!A2330) / VLOOKUP(D2330,'Dados Base'!$B:$K,10,FALSE)) * 100</f>
        <v>4.1864583333333343</v>
      </c>
      <c r="AO2330" s="21"/>
      <c r="AP2330" s="21">
        <v>0</v>
      </c>
      <c r="AQ2330" s="5">
        <v>0</v>
      </c>
      <c r="AR2330" s="9">
        <v>9</v>
      </c>
      <c r="AS2330" s="22">
        <v>95</v>
      </c>
      <c r="AT2330" s="22">
        <v>95</v>
      </c>
      <c r="AU2330" s="22">
        <v>87.347931873479325</v>
      </c>
      <c r="AV2330" s="23">
        <v>9.93</v>
      </c>
      <c r="AW2330" s="12">
        <v>0</v>
      </c>
      <c r="AX2330" s="21">
        <v>0</v>
      </c>
      <c r="AY2330" s="116">
        <v>51.510823416223481</v>
      </c>
    </row>
    <row r="2331" spans="1:51" ht="15.75" x14ac:dyDescent="0.25">
      <c r="A2331" s="144">
        <v>2014</v>
      </c>
      <c r="B2331" s="77" t="s">
        <v>396</v>
      </c>
      <c r="C2331" s="78">
        <v>15</v>
      </c>
      <c r="D2331" s="77">
        <v>3534757</v>
      </c>
      <c r="E2331" s="78">
        <v>353475715</v>
      </c>
      <c r="F2331" s="78" t="str">
        <f t="shared" si="99"/>
        <v>3534757152014</v>
      </c>
      <c r="G2331" s="89">
        <v>2.3786026546155137</v>
      </c>
      <c r="H2331" s="80">
        <f t="shared" si="98"/>
        <v>8979</v>
      </c>
      <c r="I2331" s="94">
        <v>8245</v>
      </c>
      <c r="J2331" s="95">
        <v>734</v>
      </c>
      <c r="K2331" s="83">
        <f>(H2331)/VLOOKUP(D2331,'Dados Base'!$B:$K,6,FALSE)</f>
        <v>31.225873761085026</v>
      </c>
      <c r="L2331" s="88">
        <f t="shared" si="100"/>
        <v>91.825370308497597</v>
      </c>
      <c r="M2331" s="85">
        <v>1</v>
      </c>
      <c r="N2331" s="92">
        <v>0.77</v>
      </c>
      <c r="O2331" s="91">
        <v>41</v>
      </c>
      <c r="P2331" s="91" t="s">
        <v>691</v>
      </c>
      <c r="Q2331" s="91" t="s">
        <v>691</v>
      </c>
      <c r="R2331" s="91" t="s">
        <v>691</v>
      </c>
      <c r="S2331" s="91">
        <v>14</v>
      </c>
      <c r="T2331" s="87" t="s">
        <v>691</v>
      </c>
      <c r="U2331" s="91">
        <v>89</v>
      </c>
      <c r="V2331" s="91">
        <v>61</v>
      </c>
      <c r="W2331" s="93">
        <v>8.4700000000000006</v>
      </c>
      <c r="X2331" s="146">
        <v>2.2781874218750001E-2</v>
      </c>
      <c r="Y2331" s="21">
        <v>5.9</v>
      </c>
      <c r="Z2331" s="147">
        <v>389</v>
      </c>
      <c r="AA2331" s="147">
        <v>66</v>
      </c>
      <c r="AB2331" s="21">
        <v>0</v>
      </c>
      <c r="AC2331" s="21">
        <v>0</v>
      </c>
      <c r="AD2331" s="153">
        <f>VLOOKUP(D2331,'Dados Base'!$B:$K,9,FALSE)*31536000/VLOOKUP($F2331,F:H,MATCH(H2330,F2330:AF2330,0),FALSE)</f>
        <v>7726.8292682926831</v>
      </c>
      <c r="AE2331" s="153">
        <f>VLOOKUP(D2331,'Dados Base'!$B:$K,10,FALSE)*31536000/VLOOKUP($F2331,F:H,MATCH(H2330,F2330:AF2330,0),FALSE)</f>
        <v>807.80487804878044</v>
      </c>
      <c r="AF2331" s="148">
        <v>97.43</v>
      </c>
      <c r="AG2331" s="21">
        <v>98.12</v>
      </c>
      <c r="AH2331" s="148">
        <v>97.43</v>
      </c>
      <c r="AI2331" s="148">
        <v>12.12</v>
      </c>
      <c r="AJ2331" s="148">
        <v>100</v>
      </c>
      <c r="AK2331" s="72">
        <f>(SUMIFS('Banco de Indicadores Mun. (2)'!I:I,'Banco de Indicadores Mun. (2)'!B:B,'Banco de Indicadores - Mun. (1)'!B2331,'Banco de Indicadores Mun. (2)'!A:A,'Banco de Indicadores - Mun. (1)'!A2331) / VLOOKUP(D2331,'Dados Base'!$B:$K,8,FALSE)) * 100</f>
        <v>21.647571428571432</v>
      </c>
      <c r="AL2331" s="72">
        <f>(SUMIFS('Banco de Indicadores Mun. (2)'!I:I,'Banco de Indicadores Mun. (2)'!B:B,'Banco de Indicadores - Mun. (1)'!B2331,'Banco de Indicadores Mun. (2)'!A:A,'Banco de Indicadores - Mun. (1)'!A2331) / VLOOKUP(D2331,'Dados Base'!$B:$K,9,FALSE)) * 100</f>
        <v>6.8878636363636376</v>
      </c>
      <c r="AM2331" s="72">
        <f>(SUMIFS('Banco de Indicadores Mun. (2)'!J:J,'Banco de Indicadores Mun. (2)'!B:B,'Banco de Indicadores - Mun. (1)'!B2331,'Banco de Indicadores Mun. (2)'!A:A,'Banco de Indicadores - Mun. (1)'!A2331) / VLOOKUP(D2331,'Dados Base'!$B:$K,7,FALSE)) * 100</f>
        <v>31.395085106382986</v>
      </c>
      <c r="AN2331" s="72">
        <f>(SUMIFS('Banco de Indicadores Mun. (2)'!K:K,'Banco de Indicadores Mun. (2)'!B:B,'Banco de Indicadores - Mun. (1)'!B2331,'Banco de Indicadores Mun. (2)'!A:A,'Banco de Indicadores - Mun. (1)'!A2331) / VLOOKUP(D2331,'Dados Base'!$B:$K,10,FALSE)) * 100</f>
        <v>1.7287391304347828</v>
      </c>
      <c r="AO2331" s="21"/>
      <c r="AP2331" s="21">
        <v>0</v>
      </c>
      <c r="AQ2331" s="5">
        <v>0</v>
      </c>
      <c r="AR2331" s="9">
        <v>10</v>
      </c>
      <c r="AS2331" s="22">
        <v>96</v>
      </c>
      <c r="AT2331" s="22">
        <v>96.000000000000014</v>
      </c>
      <c r="AU2331" s="22">
        <v>85.494505494505489</v>
      </c>
      <c r="AV2331" s="23">
        <v>9.64</v>
      </c>
      <c r="AW2331" s="12">
        <v>0</v>
      </c>
      <c r="AX2331" s="21">
        <v>0</v>
      </c>
      <c r="AY2331" s="116">
        <v>15.720594054617282</v>
      </c>
    </row>
    <row r="2332" spans="1:51" ht="15.75" x14ac:dyDescent="0.25">
      <c r="A2332" s="144">
        <v>2014</v>
      </c>
      <c r="B2332" s="77" t="s">
        <v>397</v>
      </c>
      <c r="C2332" s="78">
        <v>20</v>
      </c>
      <c r="D2332" s="77">
        <v>3534906</v>
      </c>
      <c r="E2332" s="78">
        <v>353490620</v>
      </c>
      <c r="F2332" s="78" t="str">
        <f t="shared" si="99"/>
        <v>3534906202014</v>
      </c>
      <c r="G2332" s="89">
        <v>0.24576452936233562</v>
      </c>
      <c r="H2332" s="80">
        <f t="shared" si="98"/>
        <v>13156</v>
      </c>
      <c r="I2332" s="94">
        <v>9693</v>
      </c>
      <c r="J2332" s="95">
        <v>3463</v>
      </c>
      <c r="K2332" s="83">
        <f>(H2332)/VLOOKUP(D2332,'Dados Base'!$B:$K,6,FALSE)</f>
        <v>38.726009655010003</v>
      </c>
      <c r="L2332" s="88">
        <f t="shared" si="100"/>
        <v>73.677409546974758</v>
      </c>
      <c r="M2332" s="85">
        <v>4</v>
      </c>
      <c r="N2332" s="92">
        <v>0.72499999999999998</v>
      </c>
      <c r="O2332" s="91">
        <v>81</v>
      </c>
      <c r="P2332" s="91" t="s">
        <v>691</v>
      </c>
      <c r="Q2332" s="91" t="s">
        <v>691</v>
      </c>
      <c r="R2332" s="91" t="s">
        <v>691</v>
      </c>
      <c r="S2332" s="91">
        <v>11</v>
      </c>
      <c r="T2332" s="87" t="s">
        <v>691</v>
      </c>
      <c r="U2332" s="91">
        <v>103</v>
      </c>
      <c r="V2332" s="91">
        <v>88</v>
      </c>
      <c r="W2332" s="93">
        <v>0</v>
      </c>
      <c r="X2332" s="146">
        <v>2.5243075E-2</v>
      </c>
      <c r="Y2332" s="21">
        <v>7.17</v>
      </c>
      <c r="Z2332" s="147">
        <v>514</v>
      </c>
      <c r="AA2332" s="147">
        <v>51</v>
      </c>
      <c r="AB2332" s="21">
        <v>2</v>
      </c>
      <c r="AC2332" s="21">
        <v>0</v>
      </c>
      <c r="AD2332" s="153">
        <f>VLOOKUP(D2332,'Dados Base'!$B:$K,9,FALSE)*31536000/VLOOKUP($F2332,F:H,MATCH(H2331,F2331:AF2331,0),FALSE)</f>
        <v>6040.6445728184863</v>
      </c>
      <c r="AE2332" s="153">
        <f>VLOOKUP(D2332,'Dados Base'!$B:$K,10,FALSE)*31536000/VLOOKUP($F2332,F:H,MATCH(H2331,F2331:AF2331,0),FALSE)</f>
        <v>719.12435390696271</v>
      </c>
      <c r="AF2332" s="148">
        <v>73.680000000000007</v>
      </c>
      <c r="AG2332" s="21">
        <v>100</v>
      </c>
      <c r="AH2332" s="148">
        <v>61.6</v>
      </c>
      <c r="AI2332" s="148">
        <v>6.94</v>
      </c>
      <c r="AJ2332" s="148">
        <v>100</v>
      </c>
      <c r="AK2332" s="72">
        <f>(SUMIFS('Banco de Indicadores Mun. (2)'!I:I,'Banco de Indicadores Mun. (2)'!B:B,'Banco de Indicadores - Mun. (1)'!B2332,'Banco de Indicadores Mun. (2)'!A:A,'Banco de Indicadores - Mun. (1)'!A2332) / VLOOKUP(D2332,'Dados Base'!$B:$K,8,FALSE)) * 100</f>
        <v>4.4568796296296291</v>
      </c>
      <c r="AL2332" s="72">
        <f>(SUMIFS('Banco de Indicadores Mun. (2)'!I:I,'Banco de Indicadores Mun. (2)'!B:B,'Banco de Indicadores - Mun. (1)'!B2332,'Banco de Indicadores Mun. (2)'!A:A,'Banco de Indicadores - Mun. (1)'!A2332) / VLOOKUP(D2332,'Dados Base'!$B:$K,9,FALSE)) * 100</f>
        <v>1.9100912698412698</v>
      </c>
      <c r="AM2332" s="72">
        <f>(SUMIFS('Banco de Indicadores Mun. (2)'!J:J,'Banco de Indicadores Mun. (2)'!B:B,'Banco de Indicadores - Mun. (1)'!B2332,'Banco de Indicadores Mun. (2)'!A:A,'Banco de Indicadores - Mun. (1)'!A2332) / VLOOKUP(D2332,'Dados Base'!$B:$K,7,FALSE)) * 100</f>
        <v>5.3632435897435888</v>
      </c>
      <c r="AN2332" s="72">
        <f>(SUMIFS('Banco de Indicadores Mun. (2)'!K:K,'Banco de Indicadores Mun. (2)'!B:B,'Banco de Indicadores - Mun. (1)'!B2332,'Banco de Indicadores Mun. (2)'!A:A,'Banco de Indicadores - Mun. (1)'!A2332) / VLOOKUP(D2332,'Dados Base'!$B:$K,10,FALSE)) * 100</f>
        <v>2.1003333333333329</v>
      </c>
      <c r="AO2332" s="21"/>
      <c r="AP2332" s="21">
        <v>0</v>
      </c>
      <c r="AQ2332" s="5">
        <v>0</v>
      </c>
      <c r="AR2332" s="9">
        <v>8.6999999999999993</v>
      </c>
      <c r="AS2332" s="22">
        <v>100</v>
      </c>
      <c r="AT2332" s="22">
        <v>100</v>
      </c>
      <c r="AU2332" s="22">
        <v>90.973451327433622</v>
      </c>
      <c r="AV2332" s="23">
        <v>10</v>
      </c>
      <c r="AW2332" s="12">
        <v>0</v>
      </c>
      <c r="AX2332" s="21">
        <v>0</v>
      </c>
      <c r="AY2332" s="116">
        <v>2.1254529425000719</v>
      </c>
    </row>
    <row r="2333" spans="1:51" ht="15.75" x14ac:dyDescent="0.25">
      <c r="A2333" s="144">
        <v>2014</v>
      </c>
      <c r="B2333" s="77" t="s">
        <v>398</v>
      </c>
      <c r="C2333" s="78">
        <v>15</v>
      </c>
      <c r="D2333" s="77">
        <v>3535002</v>
      </c>
      <c r="E2333" s="78">
        <v>353500215</v>
      </c>
      <c r="F2333" s="78" t="str">
        <f t="shared" si="99"/>
        <v>3535002152014</v>
      </c>
      <c r="G2333" s="89">
        <v>1.6177670238137098</v>
      </c>
      <c r="H2333" s="80">
        <f t="shared" si="98"/>
        <v>11540</v>
      </c>
      <c r="I2333" s="94">
        <v>9737</v>
      </c>
      <c r="J2333" s="95">
        <v>1803</v>
      </c>
      <c r="K2333" s="83">
        <f>(H2333)/VLOOKUP(D2333,'Dados Base'!$B:$K,6,FALSE)</f>
        <v>16.595720202485044</v>
      </c>
      <c r="L2333" s="88">
        <f t="shared" si="100"/>
        <v>84.37608318890814</v>
      </c>
      <c r="M2333" s="85">
        <v>4</v>
      </c>
      <c r="N2333" s="92">
        <v>0.73199999999999998</v>
      </c>
      <c r="O2333" s="91">
        <v>120</v>
      </c>
      <c r="P2333" s="91" t="s">
        <v>691</v>
      </c>
      <c r="Q2333" s="91" t="s">
        <v>691</v>
      </c>
      <c r="R2333" s="91" t="s">
        <v>691</v>
      </c>
      <c r="S2333" s="91">
        <v>14</v>
      </c>
      <c r="T2333" s="87" t="s">
        <v>691</v>
      </c>
      <c r="U2333" s="91">
        <v>83</v>
      </c>
      <c r="V2333" s="91">
        <v>55</v>
      </c>
      <c r="W2333" s="93">
        <v>0</v>
      </c>
      <c r="X2333" s="146">
        <v>2.4892140625000003E-2</v>
      </c>
      <c r="Y2333" s="21">
        <v>7.02</v>
      </c>
      <c r="Z2333" s="147">
        <v>346</v>
      </c>
      <c r="AA2333" s="147">
        <v>196</v>
      </c>
      <c r="AB2333" s="21">
        <v>0</v>
      </c>
      <c r="AC2333" s="21">
        <v>0</v>
      </c>
      <c r="AD2333" s="153">
        <f>VLOOKUP(D2333,'Dados Base'!$B:$K,9,FALSE)*31536000/VLOOKUP($F2333,F:H,MATCH(H2332,F2332:AF2332,0),FALSE)</f>
        <v>14510.932409012132</v>
      </c>
      <c r="AE2333" s="153">
        <f>VLOOKUP(D2333,'Dados Base'!$B:$K,10,FALSE)*31536000/VLOOKUP($F2333,F:H,MATCH(H2332,F2332:AF2332,0),FALSE)</f>
        <v>1557.670710571924</v>
      </c>
      <c r="AF2333" s="148">
        <v>82.83</v>
      </c>
      <c r="AG2333" s="21">
        <v>99.09</v>
      </c>
      <c r="AH2333" s="148">
        <v>68.510000000000005</v>
      </c>
      <c r="AI2333" s="148">
        <v>22.61</v>
      </c>
      <c r="AJ2333" s="148">
        <v>99.62</v>
      </c>
      <c r="AK2333" s="72">
        <f>(SUMIFS('Banco de Indicadores Mun. (2)'!I:I,'Banco de Indicadores Mun. (2)'!B:B,'Banco de Indicadores - Mun. (1)'!B2333,'Banco de Indicadores Mun. (2)'!A:A,'Banco de Indicadores - Mun. (1)'!A2333) / VLOOKUP(D2333,'Dados Base'!$B:$K,8,FALSE)) * 100</f>
        <v>34.382676470588237</v>
      </c>
      <c r="AL2333" s="72">
        <f>(SUMIFS('Banco de Indicadores Mun. (2)'!I:I,'Banco de Indicadores Mun. (2)'!B:B,'Banco de Indicadores - Mun. (1)'!B2333,'Banco de Indicadores Mun. (2)'!A:A,'Banco de Indicadores - Mun. (1)'!A2333) / VLOOKUP(D2333,'Dados Base'!$B:$K,9,FALSE)) * 100</f>
        <v>11.007636534839927</v>
      </c>
      <c r="AM2333" s="72">
        <f>(SUMIFS('Banco de Indicadores Mun. (2)'!J:J,'Banco de Indicadores Mun. (2)'!B:B,'Banco de Indicadores - Mun. (1)'!B2333,'Banco de Indicadores Mun. (2)'!A:A,'Banco de Indicadores - Mun. (1)'!A2333) / VLOOKUP(D2333,'Dados Base'!$B:$K,7,FALSE)) * 100</f>
        <v>45.215982300884967</v>
      </c>
      <c r="AN2333" s="72">
        <f>(SUMIFS('Banco de Indicadores Mun. (2)'!K:K,'Banco de Indicadores Mun. (2)'!B:B,'Banco de Indicadores - Mun. (1)'!B2333,'Banco de Indicadores Mun. (2)'!A:A,'Banco de Indicadores - Mun. (1)'!A2333) / VLOOKUP(D2333,'Dados Base'!$B:$K,10,FALSE)) * 100</f>
        <v>12.906122807017539</v>
      </c>
      <c r="AO2333" s="21"/>
      <c r="AP2333" s="21">
        <v>0</v>
      </c>
      <c r="AQ2333" s="5">
        <v>0</v>
      </c>
      <c r="AR2333" s="9">
        <v>9.1999999999999993</v>
      </c>
      <c r="AS2333" s="22">
        <v>90</v>
      </c>
      <c r="AT2333" s="22">
        <v>90</v>
      </c>
      <c r="AU2333" s="22">
        <v>63.837638376383765</v>
      </c>
      <c r="AV2333" s="23">
        <v>7.5</v>
      </c>
      <c r="AW2333" s="12">
        <v>0</v>
      </c>
      <c r="AX2333" s="21">
        <v>0</v>
      </c>
      <c r="AY2333" s="116">
        <v>115.12500332299925</v>
      </c>
    </row>
    <row r="2334" spans="1:51" ht="15.75" x14ac:dyDescent="0.25">
      <c r="A2334" s="144">
        <v>2014</v>
      </c>
      <c r="B2334" s="77" t="s">
        <v>399</v>
      </c>
      <c r="C2334" s="78">
        <v>15</v>
      </c>
      <c r="D2334" s="77">
        <v>3535101</v>
      </c>
      <c r="E2334" s="78">
        <v>353510115</v>
      </c>
      <c r="F2334" s="78" t="str">
        <f t="shared" si="99"/>
        <v>3535101152014</v>
      </c>
      <c r="G2334" s="89">
        <v>2.2782356942471882</v>
      </c>
      <c r="H2334" s="80">
        <f t="shared" si="98"/>
        <v>11785</v>
      </c>
      <c r="I2334" s="94">
        <v>11445</v>
      </c>
      <c r="J2334" s="95">
        <v>340</v>
      </c>
      <c r="K2334" s="83">
        <f>(H2334)/VLOOKUP(D2334,'Dados Base'!$B:$K,6,FALSE)</f>
        <v>143.31752401799829</v>
      </c>
      <c r="L2334" s="88">
        <f t="shared" si="100"/>
        <v>97.114976665252442</v>
      </c>
      <c r="M2334" s="85">
        <v>4</v>
      </c>
      <c r="N2334" s="92">
        <v>0.72199999999999998</v>
      </c>
      <c r="O2334" s="91">
        <v>19</v>
      </c>
      <c r="P2334" s="91" t="s">
        <v>691</v>
      </c>
      <c r="Q2334" s="91" t="s">
        <v>691</v>
      </c>
      <c r="R2334" s="91" t="s">
        <v>691</v>
      </c>
      <c r="S2334" s="91">
        <v>4</v>
      </c>
      <c r="T2334" s="87" t="s">
        <v>691</v>
      </c>
      <c r="U2334" s="91">
        <v>62</v>
      </c>
      <c r="V2334" s="91">
        <v>52</v>
      </c>
      <c r="W2334" s="93">
        <v>0</v>
      </c>
      <c r="X2334" s="146">
        <v>3.2537102835648146E-2</v>
      </c>
      <c r="Y2334" s="21">
        <v>8.25</v>
      </c>
      <c r="Z2334" s="147">
        <v>381</v>
      </c>
      <c r="AA2334" s="147">
        <v>255</v>
      </c>
      <c r="AB2334" s="21">
        <v>1</v>
      </c>
      <c r="AC2334" s="21">
        <v>0</v>
      </c>
      <c r="AD2334" s="153">
        <f>VLOOKUP(D2334,'Dados Base'!$B:$K,9,FALSE)*31536000/VLOOKUP($F2334,F:H,MATCH(H2333,F2333:AF2333,0),FALSE)</f>
        <v>1659.08527789563</v>
      </c>
      <c r="AE2334" s="153">
        <f>VLOOKUP(D2334,'Dados Base'!$B:$K,10,FALSE)*31536000/VLOOKUP($F2334,F:H,MATCH(H2333,F2333:AF2333,0),FALSE)</f>
        <v>187.31607976240986</v>
      </c>
      <c r="AF2334" s="148">
        <v>90.7</v>
      </c>
      <c r="AG2334" s="21">
        <v>99.74</v>
      </c>
      <c r="AH2334" s="148">
        <v>87.41</v>
      </c>
      <c r="AI2334" s="148">
        <v>11.85</v>
      </c>
      <c r="AJ2334" s="148">
        <v>93.4</v>
      </c>
      <c r="AK2334" s="72">
        <f>(SUMIFS('Banco de Indicadores Mun. (2)'!I:I,'Banco de Indicadores Mun. (2)'!B:B,'Banco de Indicadores - Mun. (1)'!B2334,'Banco de Indicadores Mun. (2)'!A:A,'Banco de Indicadores - Mun. (1)'!A2334) / VLOOKUP(D2334,'Dados Base'!$B:$K,8,FALSE)) * 100</f>
        <v>13.433599999999998</v>
      </c>
      <c r="AL2334" s="72">
        <f>(SUMIFS('Banco de Indicadores Mun. (2)'!I:I,'Banco de Indicadores Mun. (2)'!B:B,'Banco de Indicadores - Mun. (1)'!B2334,'Banco de Indicadores Mun. (2)'!A:A,'Banco de Indicadores - Mun. (1)'!A2334) / VLOOKUP(D2334,'Dados Base'!$B:$K,9,FALSE)) * 100</f>
        <v>4.3334193548387097</v>
      </c>
      <c r="AM2334" s="72">
        <f>(SUMIFS('Banco de Indicadores Mun. (2)'!J:J,'Banco de Indicadores Mun. (2)'!B:B,'Banco de Indicadores - Mun. (1)'!B2334,'Banco de Indicadores Mun. (2)'!A:A,'Banco de Indicadores - Mun. (1)'!A2334) / VLOOKUP(D2334,'Dados Base'!$B:$K,7,FALSE)) * 100</f>
        <v>13.259692307692305</v>
      </c>
      <c r="AN2334" s="72">
        <f>(SUMIFS('Banco de Indicadores Mun. (2)'!K:K,'Banco de Indicadores Mun. (2)'!B:B,'Banco de Indicadores - Mun. (1)'!B2334,'Banco de Indicadores Mun. (2)'!A:A,'Banco de Indicadores - Mun. (1)'!A2334) / VLOOKUP(D2334,'Dados Base'!$B:$K,10,FALSE)) * 100</f>
        <v>13.756571428571426</v>
      </c>
      <c r="AO2334" s="21"/>
      <c r="AP2334" s="21">
        <v>0</v>
      </c>
      <c r="AQ2334" s="5">
        <v>0</v>
      </c>
      <c r="AR2334" s="9">
        <v>9.6</v>
      </c>
      <c r="AS2334" s="22">
        <v>100</v>
      </c>
      <c r="AT2334" s="22">
        <v>100</v>
      </c>
      <c r="AU2334" s="22">
        <v>59.905660377358494</v>
      </c>
      <c r="AV2334" s="23">
        <v>7.4</v>
      </c>
      <c r="AW2334" s="12">
        <v>0</v>
      </c>
      <c r="AX2334" s="21">
        <v>0</v>
      </c>
      <c r="AY2334" s="116">
        <v>101.18409658216325</v>
      </c>
    </row>
    <row r="2335" spans="1:51" ht="15.75" x14ac:dyDescent="0.25">
      <c r="A2335" s="144">
        <v>2014</v>
      </c>
      <c r="B2335" s="77" t="s">
        <v>400</v>
      </c>
      <c r="C2335" s="78">
        <v>18</v>
      </c>
      <c r="D2335" s="77">
        <v>3535200</v>
      </c>
      <c r="E2335" s="78">
        <v>353520018</v>
      </c>
      <c r="F2335" s="78" t="str">
        <f t="shared" si="99"/>
        <v>3535200182014</v>
      </c>
      <c r="G2335" s="89">
        <v>-0.74855211595935556</v>
      </c>
      <c r="H2335" s="80">
        <f t="shared" si="98"/>
        <v>9368</v>
      </c>
      <c r="I2335" s="94">
        <v>7329</v>
      </c>
      <c r="J2335" s="95">
        <v>2039</v>
      </c>
      <c r="K2335" s="83">
        <f>(H2335)/VLOOKUP(D2335,'Dados Base'!$B:$K,6,FALSE)</f>
        <v>29.266768721297137</v>
      </c>
      <c r="L2335" s="88">
        <f t="shared" si="100"/>
        <v>78.234415029888979</v>
      </c>
      <c r="M2335" s="85">
        <v>3</v>
      </c>
      <c r="N2335" s="92">
        <v>0.753</v>
      </c>
      <c r="O2335" s="91">
        <v>63</v>
      </c>
      <c r="P2335" s="91" t="s">
        <v>691</v>
      </c>
      <c r="Q2335" s="91" t="s">
        <v>691</v>
      </c>
      <c r="R2335" s="91" t="s">
        <v>691</v>
      </c>
      <c r="S2335" s="91">
        <v>12</v>
      </c>
      <c r="T2335" s="87" t="s">
        <v>691</v>
      </c>
      <c r="U2335" s="91">
        <v>121</v>
      </c>
      <c r="V2335" s="91">
        <v>64</v>
      </c>
      <c r="W2335" s="93">
        <v>4.28</v>
      </c>
      <c r="X2335" s="146">
        <v>1.8826264583333332E-2</v>
      </c>
      <c r="Y2335" s="21">
        <v>5.12</v>
      </c>
      <c r="Z2335" s="147">
        <v>327</v>
      </c>
      <c r="AA2335" s="147">
        <v>68</v>
      </c>
      <c r="AB2335" s="21">
        <v>1</v>
      </c>
      <c r="AC2335" s="21">
        <v>0</v>
      </c>
      <c r="AD2335" s="153">
        <f>VLOOKUP(D2335,'Dados Base'!$B:$K,9,FALSE)*31536000/VLOOKUP($F2335,F:H,MATCH(H2334,F2334:AF2334,0),FALSE)</f>
        <v>8079.2485055508114</v>
      </c>
      <c r="AE2335" s="153">
        <f>VLOOKUP(D2335,'Dados Base'!$B:$K,10,FALSE)*31536000/VLOOKUP($F2335,F:H,MATCH(H2334,F2334:AF2334,0),FALSE)</f>
        <v>639.6071733561057</v>
      </c>
      <c r="AF2335" s="148">
        <v>77.17</v>
      </c>
      <c r="AG2335" s="21">
        <v>51.83</v>
      </c>
      <c r="AH2335" s="148">
        <v>72.900000000000006</v>
      </c>
      <c r="AI2335" s="148">
        <v>14.7</v>
      </c>
      <c r="AJ2335" s="148">
        <v>100</v>
      </c>
      <c r="AK2335" s="72">
        <f>(SUMIFS('Banco de Indicadores Mun. (2)'!I:I,'Banco de Indicadores Mun. (2)'!B:B,'Banco de Indicadores - Mun. (1)'!B2335,'Banco de Indicadores Mun. (2)'!A:A,'Banco de Indicadores - Mun. (1)'!A2335) / VLOOKUP(D2335,'Dados Base'!$B:$K,8,FALSE)) * 100</f>
        <v>9.1974800000000059</v>
      </c>
      <c r="AL2335" s="72">
        <f>(SUMIFS('Banco de Indicadores Mun. (2)'!I:I,'Banco de Indicadores Mun. (2)'!B:B,'Banco de Indicadores - Mun. (1)'!B2335,'Banco de Indicadores Mun. (2)'!A:A,'Banco de Indicadores - Mun. (1)'!A2335) / VLOOKUP(D2335,'Dados Base'!$B:$K,9,FALSE)) * 100</f>
        <v>2.8742125000000023</v>
      </c>
      <c r="AM2335" s="72">
        <f>(SUMIFS('Banco de Indicadores Mun. (2)'!J:J,'Banco de Indicadores Mun. (2)'!B:B,'Banco de Indicadores - Mun. (1)'!B2335,'Banco de Indicadores Mun. (2)'!A:A,'Banco de Indicadores - Mun. (1)'!A2335) / VLOOKUP(D2335,'Dados Base'!$B:$K,7,FALSE)) * 100</f>
        <v>11.708142857142864</v>
      </c>
      <c r="AN2335" s="72">
        <f>(SUMIFS('Banco de Indicadores Mun. (2)'!K:K,'Banco de Indicadores Mun. (2)'!B:B,'Banco de Indicadores - Mun. (1)'!B2335,'Banco de Indicadores Mun. (2)'!A:A,'Banco de Indicadores - Mun. (1)'!A2335) / VLOOKUP(D2335,'Dados Base'!$B:$K,10,FALSE)) * 100</f>
        <v>1.7976315789473691</v>
      </c>
      <c r="AO2335" s="21"/>
      <c r="AP2335" s="21">
        <v>0</v>
      </c>
      <c r="AQ2335" s="5">
        <v>0</v>
      </c>
      <c r="AR2335" s="9">
        <v>8.5</v>
      </c>
      <c r="AS2335" s="22">
        <v>93</v>
      </c>
      <c r="AT2335" s="22">
        <v>93</v>
      </c>
      <c r="AU2335" s="22">
        <v>82.784810126582272</v>
      </c>
      <c r="AV2335" s="23">
        <v>9.9</v>
      </c>
      <c r="AW2335" s="12">
        <v>0</v>
      </c>
      <c r="AX2335" s="21">
        <v>0</v>
      </c>
      <c r="AY2335" s="116">
        <v>125.00388340052908</v>
      </c>
    </row>
    <row r="2336" spans="1:51" ht="15.75" x14ac:dyDescent="0.25">
      <c r="A2336" s="144">
        <v>2014</v>
      </c>
      <c r="B2336" s="77" t="s">
        <v>401</v>
      </c>
      <c r="C2336" s="78">
        <v>17</v>
      </c>
      <c r="D2336" s="77">
        <v>3535309</v>
      </c>
      <c r="E2336" s="78">
        <v>353530917</v>
      </c>
      <c r="F2336" s="78" t="str">
        <f t="shared" si="99"/>
        <v>3535309172014</v>
      </c>
      <c r="G2336" s="89">
        <v>0.19159253670322229</v>
      </c>
      <c r="H2336" s="80">
        <f t="shared" si="98"/>
        <v>21362</v>
      </c>
      <c r="I2336" s="94">
        <v>19939</v>
      </c>
      <c r="J2336" s="95">
        <v>1423</v>
      </c>
      <c r="K2336" s="83">
        <f>(H2336)/VLOOKUP(D2336,'Dados Base'!$B:$K,6,FALSE)</f>
        <v>38.907911991840308</v>
      </c>
      <c r="L2336" s="88">
        <f t="shared" si="100"/>
        <v>93.338638704241177</v>
      </c>
      <c r="M2336" s="85">
        <v>4</v>
      </c>
      <c r="N2336" s="92">
        <v>0.746</v>
      </c>
      <c r="O2336" s="91">
        <v>136</v>
      </c>
      <c r="P2336" s="91" t="s">
        <v>691</v>
      </c>
      <c r="Q2336" s="91" t="s">
        <v>691</v>
      </c>
      <c r="R2336" s="91" t="s">
        <v>691</v>
      </c>
      <c r="S2336" s="91">
        <v>53</v>
      </c>
      <c r="T2336" s="87" t="s">
        <v>691</v>
      </c>
      <c r="U2336" s="91">
        <v>227</v>
      </c>
      <c r="V2336" s="91">
        <v>216</v>
      </c>
      <c r="W2336" s="93">
        <v>10.79</v>
      </c>
      <c r="X2336" s="146">
        <v>5.9628413217592602E-2</v>
      </c>
      <c r="Y2336" s="21">
        <v>14.15</v>
      </c>
      <c r="Z2336" s="147">
        <v>950</v>
      </c>
      <c r="AA2336" s="147">
        <v>142</v>
      </c>
      <c r="AB2336" s="21">
        <v>0</v>
      </c>
      <c r="AC2336" s="21">
        <v>0</v>
      </c>
      <c r="AD2336" s="153">
        <f>VLOOKUP(D2336,'Dados Base'!$B:$K,9,FALSE)*31536000/VLOOKUP($F2336,F:H,MATCH(H2335,F2335:AF2335,0),FALSE)</f>
        <v>7617.5339387697777</v>
      </c>
      <c r="AE2336" s="153">
        <f>VLOOKUP(D2336,'Dados Base'!$B:$K,10,FALSE)*31536000/VLOOKUP($F2336,F:H,MATCH(H2335,F2335:AF2335,0),FALSE)</f>
        <v>841.47177230596367</v>
      </c>
      <c r="AF2336" s="148">
        <v>91.7</v>
      </c>
      <c r="AG2336" s="21">
        <v>49.77</v>
      </c>
      <c r="AH2336" s="148">
        <v>91.7</v>
      </c>
      <c r="AI2336" s="148">
        <v>29.95</v>
      </c>
      <c r="AJ2336" s="148">
        <v>100</v>
      </c>
      <c r="AK2336" s="72">
        <f>(SUMIFS('Banco de Indicadores Mun. (2)'!I:I,'Banco de Indicadores Mun. (2)'!B:B,'Banco de Indicadores - Mun. (1)'!B2336,'Banco de Indicadores Mun. (2)'!A:A,'Banco de Indicadores - Mun. (1)'!A2336) / VLOOKUP(D2336,'Dados Base'!$B:$K,8,FALSE)) * 100</f>
        <v>26.388043956043955</v>
      </c>
      <c r="AL2336" s="72">
        <f>(SUMIFS('Banco de Indicadores Mun. (2)'!I:I,'Banco de Indicadores Mun. (2)'!B:B,'Banco de Indicadores - Mun. (1)'!B2336,'Banco de Indicadores Mun. (2)'!A:A,'Banco de Indicadores - Mun. (1)'!A2336) / VLOOKUP(D2336,'Dados Base'!$B:$K,9,FALSE)) * 100</f>
        <v>13.961116279069765</v>
      </c>
      <c r="AM2336" s="72">
        <f>(SUMIFS('Banco de Indicadores Mun. (2)'!J:J,'Banco de Indicadores Mun. (2)'!B:B,'Banco de Indicadores - Mun. (1)'!B2336,'Banco de Indicadores Mun. (2)'!A:A,'Banco de Indicadores - Mun. (1)'!A2336) / VLOOKUP(D2336,'Dados Base'!$B:$K,7,FALSE)) * 100</f>
        <v>28.426134259259257</v>
      </c>
      <c r="AN2336" s="72">
        <f>(SUMIFS('Banco de Indicadores Mun. (2)'!K:K,'Banco de Indicadores Mun. (2)'!B:B,'Banco de Indicadores - Mun. (1)'!B2336,'Banco de Indicadores Mun. (2)'!A:A,'Banco de Indicadores - Mun. (1)'!A2336) / VLOOKUP(D2336,'Dados Base'!$B:$K,10,FALSE)) * 100</f>
        <v>18.664754385964923</v>
      </c>
      <c r="AO2336" s="21"/>
      <c r="AP2336" s="21">
        <v>0</v>
      </c>
      <c r="AQ2336" s="5">
        <v>0</v>
      </c>
      <c r="AR2336" s="9">
        <v>7.2</v>
      </c>
      <c r="AS2336" s="22">
        <v>100</v>
      </c>
      <c r="AT2336" s="22">
        <v>100</v>
      </c>
      <c r="AU2336" s="22">
        <v>86.996336996336993</v>
      </c>
      <c r="AV2336" s="23">
        <v>9.8000000000000007</v>
      </c>
      <c r="AW2336" s="12">
        <v>0</v>
      </c>
      <c r="AX2336" s="21">
        <v>0</v>
      </c>
      <c r="AY2336" s="116">
        <v>11.269182362675144</v>
      </c>
    </row>
    <row r="2337" spans="1:51" ht="15.75" x14ac:dyDescent="0.25">
      <c r="A2337" s="144">
        <v>2014</v>
      </c>
      <c r="B2337" s="77" t="s">
        <v>402</v>
      </c>
      <c r="C2337" s="78">
        <v>20</v>
      </c>
      <c r="D2337" s="77">
        <v>3535408</v>
      </c>
      <c r="E2337" s="78">
        <v>353540820</v>
      </c>
      <c r="F2337" s="78" t="str">
        <f t="shared" si="99"/>
        <v>3535408202014</v>
      </c>
      <c r="G2337" s="89">
        <v>0.53953833848807697</v>
      </c>
      <c r="H2337" s="80">
        <f t="shared" si="98"/>
        <v>14832</v>
      </c>
      <c r="I2337" s="94">
        <v>14471</v>
      </c>
      <c r="J2337" s="95">
        <v>361</v>
      </c>
      <c r="K2337" s="83">
        <f>(H2337)/VLOOKUP(D2337,'Dados Base'!$B:$K,6,FALSE)</f>
        <v>42.000339808574502</v>
      </c>
      <c r="L2337" s="88">
        <f t="shared" si="100"/>
        <v>97.566073354908312</v>
      </c>
      <c r="M2337" s="85">
        <v>3</v>
      </c>
      <c r="N2337" s="92">
        <v>0.72199999999999998</v>
      </c>
      <c r="O2337" s="91">
        <v>39</v>
      </c>
      <c r="P2337" s="91" t="s">
        <v>691</v>
      </c>
      <c r="Q2337" s="91" t="s">
        <v>691</v>
      </c>
      <c r="R2337" s="91" t="s">
        <v>691</v>
      </c>
      <c r="S2337" s="91">
        <v>99</v>
      </c>
      <c r="T2337" s="87" t="s">
        <v>691</v>
      </c>
      <c r="U2337" s="91">
        <v>162</v>
      </c>
      <c r="V2337" s="91">
        <v>131</v>
      </c>
      <c r="W2337" s="93">
        <v>50.36</v>
      </c>
      <c r="X2337" s="146">
        <v>4.3884180000000002E-2</v>
      </c>
      <c r="Y2337" s="21">
        <v>10.45</v>
      </c>
      <c r="Z2337" s="147">
        <v>552</v>
      </c>
      <c r="AA2337" s="147">
        <v>253</v>
      </c>
      <c r="AB2337" s="21">
        <v>0</v>
      </c>
      <c r="AC2337" s="21">
        <v>0</v>
      </c>
      <c r="AD2337" s="153">
        <f>VLOOKUP(D2337,'Dados Base'!$B:$K,9,FALSE)*31536000/VLOOKUP($F2337,F:H,MATCH(H2336,F2336:AF2336,0),FALSE)</f>
        <v>5634.4660194174758</v>
      </c>
      <c r="AE2337" s="153">
        <f>VLOOKUP(D2337,'Dados Base'!$B:$K,10,FALSE)*31536000/VLOOKUP($F2337,F:H,MATCH(H2336,F2336:AF2336,0),FALSE)</f>
        <v>659.12621359223283</v>
      </c>
      <c r="AF2337" s="148">
        <v>97.2</v>
      </c>
      <c r="AG2337" s="21">
        <v>100</v>
      </c>
      <c r="AH2337" s="148">
        <v>96.57</v>
      </c>
      <c r="AI2337" s="148">
        <v>20.25</v>
      </c>
      <c r="AJ2337" s="148">
        <v>99.44</v>
      </c>
      <c r="AK2337" s="72">
        <f>(SUMIFS('Banco de Indicadores Mun. (2)'!I:I,'Banco de Indicadores Mun. (2)'!B:B,'Banco de Indicadores - Mun. (1)'!B2337,'Banco de Indicadores Mun. (2)'!A:A,'Banco de Indicadores - Mun. (1)'!A2337) / VLOOKUP(D2337,'Dados Base'!$B:$K,8,FALSE)) * 100</f>
        <v>0.5350086956521739</v>
      </c>
      <c r="AL2337" s="72">
        <f>(SUMIFS('Banco de Indicadores Mun. (2)'!I:I,'Banco de Indicadores Mun. (2)'!B:B,'Banco de Indicadores - Mun. (1)'!B2337,'Banco de Indicadores Mun. (2)'!A:A,'Banco de Indicadores - Mun. (1)'!A2337) / VLOOKUP(D2337,'Dados Base'!$B:$K,9,FALSE)) * 100</f>
        <v>0.23217358490566037</v>
      </c>
      <c r="AM2337" s="72">
        <f>(SUMIFS('Banco de Indicadores Mun. (2)'!J:J,'Banco de Indicadores Mun. (2)'!B:B,'Banco de Indicadores - Mun. (1)'!B2337,'Banco de Indicadores Mun. (2)'!A:A,'Banco de Indicadores - Mun. (1)'!A2337) / VLOOKUP(D2337,'Dados Base'!$B:$K,7,FALSE)) * 100</f>
        <v>0</v>
      </c>
      <c r="AN2337" s="72">
        <f>(SUMIFS('Banco de Indicadores Mun. (2)'!K:K,'Banco de Indicadores Mun. (2)'!B:B,'Banco de Indicadores - Mun. (1)'!B2337,'Banco de Indicadores Mun. (2)'!A:A,'Banco de Indicadores - Mun. (1)'!A2337) / VLOOKUP(D2337,'Dados Base'!$B:$K,10,FALSE)) * 100</f>
        <v>1.9847096774193551</v>
      </c>
      <c r="AO2337" s="21"/>
      <c r="AP2337" s="21">
        <v>0</v>
      </c>
      <c r="AQ2337" s="5">
        <v>0</v>
      </c>
      <c r="AR2337" s="9">
        <v>9</v>
      </c>
      <c r="AS2337" s="22">
        <v>94</v>
      </c>
      <c r="AT2337" s="22">
        <v>94</v>
      </c>
      <c r="AU2337" s="22">
        <v>68.571428571428569</v>
      </c>
      <c r="AV2337" s="23">
        <v>7.57</v>
      </c>
      <c r="AW2337" s="12">
        <v>0</v>
      </c>
      <c r="AX2337" s="21">
        <v>0</v>
      </c>
      <c r="AY2337" s="116">
        <v>4.0137825024370972</v>
      </c>
    </row>
    <row r="2338" spans="1:51" ht="15.75" x14ac:dyDescent="0.25">
      <c r="A2338" s="144">
        <v>2014</v>
      </c>
      <c r="B2338" s="77" t="s">
        <v>403</v>
      </c>
      <c r="C2338" s="78">
        <v>17</v>
      </c>
      <c r="D2338" s="77">
        <v>3535507</v>
      </c>
      <c r="E2338" s="78">
        <v>353550717</v>
      </c>
      <c r="F2338" s="78" t="str">
        <f t="shared" si="99"/>
        <v>3535507172014</v>
      </c>
      <c r="G2338" s="89">
        <v>0.53416246584987448</v>
      </c>
      <c r="H2338" s="80">
        <f t="shared" si="98"/>
        <v>43061</v>
      </c>
      <c r="I2338" s="94">
        <v>39024</v>
      </c>
      <c r="J2338" s="95">
        <v>4037</v>
      </c>
      <c r="K2338" s="83">
        <f>(H2338)/VLOOKUP(D2338,'Dados Base'!$B:$K,6,FALSE)</f>
        <v>43.014114615069573</v>
      </c>
      <c r="L2338" s="88">
        <f t="shared" si="100"/>
        <v>90.62492742853162</v>
      </c>
      <c r="M2338" s="85">
        <v>4</v>
      </c>
      <c r="N2338" s="92">
        <v>0.76200000000000001</v>
      </c>
      <c r="O2338" s="91">
        <v>129</v>
      </c>
      <c r="P2338" s="91" t="s">
        <v>691</v>
      </c>
      <c r="Q2338" s="91" t="s">
        <v>691</v>
      </c>
      <c r="R2338" s="91" t="s">
        <v>691</v>
      </c>
      <c r="S2338" s="91">
        <v>58</v>
      </c>
      <c r="T2338" s="87" t="s">
        <v>691</v>
      </c>
      <c r="U2338" s="91">
        <v>476</v>
      </c>
      <c r="V2338" s="91">
        <v>359</v>
      </c>
      <c r="W2338" s="93">
        <v>0</v>
      </c>
      <c r="X2338" s="146">
        <v>0.1191226745185185</v>
      </c>
      <c r="Y2338" s="21">
        <v>32.299999999999997</v>
      </c>
      <c r="Z2338" s="147">
        <v>1985</v>
      </c>
      <c r="AA2338" s="147">
        <v>196</v>
      </c>
      <c r="AB2338" s="21">
        <v>1</v>
      </c>
      <c r="AC2338" s="21">
        <v>0</v>
      </c>
      <c r="AD2338" s="153">
        <f>VLOOKUP(D2338,'Dados Base'!$B:$K,9,FALSE)*31536000/VLOOKUP($F2338,F:H,MATCH(H2337,F2337:AF2337,0),FALSE)</f>
        <v>6781.6204918603844</v>
      </c>
      <c r="AE2338" s="153">
        <f>VLOOKUP(D2338,'Dados Base'!$B:$K,10,FALSE)*31536000/VLOOKUP($F2338,F:H,MATCH(H2337,F2337:AF2337,0),FALSE)</f>
        <v>747.0035530990923</v>
      </c>
      <c r="AF2338" s="148">
        <v>90.88</v>
      </c>
      <c r="AG2338" s="21">
        <v>90.12</v>
      </c>
      <c r="AH2338" s="148">
        <v>90.41</v>
      </c>
      <c r="AI2338" s="148">
        <v>15.13</v>
      </c>
      <c r="AJ2338" s="148">
        <v>100</v>
      </c>
      <c r="AK2338" s="72">
        <f>(SUMIFS('Banco de Indicadores Mun. (2)'!I:I,'Banco de Indicadores Mun. (2)'!B:B,'Banco de Indicadores - Mun. (1)'!B2338,'Banco de Indicadores Mun. (2)'!A:A,'Banco de Indicadores - Mun. (1)'!A2338) / VLOOKUP(D2338,'Dados Base'!$B:$K,8,FALSE)) * 100</f>
        <v>6.8936857142857146</v>
      </c>
      <c r="AL2338" s="72">
        <f>(SUMIFS('Banco de Indicadores Mun. (2)'!I:I,'Banco de Indicadores Mun. (2)'!B:B,'Banco de Indicadores - Mun. (1)'!B2338,'Banco de Indicadores Mun. (2)'!A:A,'Banco de Indicadores - Mun. (1)'!A2338) / VLOOKUP(D2338,'Dados Base'!$B:$K,9,FALSE)) * 100</f>
        <v>3.6478466522678192</v>
      </c>
      <c r="AM2338" s="72">
        <f>(SUMIFS('Banco de Indicadores Mun. (2)'!J:J,'Banco de Indicadores Mun. (2)'!B:B,'Banco de Indicadores - Mun. (1)'!B2338,'Banco de Indicadores Mun. (2)'!A:A,'Banco de Indicadores - Mun. (1)'!A2338) / VLOOKUP(D2338,'Dados Base'!$B:$K,7,FALSE)) * 100</f>
        <v>8.1495902061855681</v>
      </c>
      <c r="AN2338" s="72">
        <f>(SUMIFS('Banco de Indicadores Mun. (2)'!K:K,'Banco de Indicadores Mun. (2)'!B:B,'Banco de Indicadores - Mun. (1)'!B2338,'Banco de Indicadores Mun. (2)'!A:A,'Banco de Indicadores - Mun. (1)'!A2338) / VLOOKUP(D2338,'Dados Base'!$B:$K,10,FALSE)) * 100</f>
        <v>2.1163235294117637</v>
      </c>
      <c r="AO2338" s="21"/>
      <c r="AP2338" s="21">
        <v>0</v>
      </c>
      <c r="AQ2338" s="5">
        <v>0</v>
      </c>
      <c r="AR2338" s="9">
        <v>8.9</v>
      </c>
      <c r="AS2338" s="22">
        <v>100</v>
      </c>
      <c r="AT2338" s="22">
        <v>100</v>
      </c>
      <c r="AU2338" s="22">
        <v>91.013296652911507</v>
      </c>
      <c r="AV2338" s="23">
        <v>10</v>
      </c>
      <c r="AW2338" s="12">
        <v>0</v>
      </c>
      <c r="AX2338" s="21">
        <v>0</v>
      </c>
      <c r="AY2338" s="116">
        <v>99.001585093621784</v>
      </c>
    </row>
    <row r="2339" spans="1:51" ht="15.75" x14ac:dyDescent="0.25">
      <c r="A2339" s="144">
        <v>2014</v>
      </c>
      <c r="B2339" s="77" t="s">
        <v>404</v>
      </c>
      <c r="C2339" s="78">
        <v>2</v>
      </c>
      <c r="D2339" s="77">
        <v>3535606</v>
      </c>
      <c r="E2339" s="78">
        <v>35356062</v>
      </c>
      <c r="F2339" s="78" t="str">
        <f t="shared" si="99"/>
        <v>353560622014</v>
      </c>
      <c r="G2339" s="89">
        <v>0.2650509599361861</v>
      </c>
      <c r="H2339" s="80">
        <f t="shared" si="98"/>
        <v>17724</v>
      </c>
      <c r="I2339" s="94">
        <v>5343</v>
      </c>
      <c r="J2339" s="95">
        <v>12381</v>
      </c>
      <c r="K2339" s="83">
        <f>(H2339)/VLOOKUP(D2339,'Dados Base'!$B:$K,6,FALSE)</f>
        <v>21.887155929315007</v>
      </c>
      <c r="L2339" s="88">
        <f t="shared" si="100"/>
        <v>30.145565335138798</v>
      </c>
      <c r="M2339" s="85">
        <v>4</v>
      </c>
      <c r="N2339" s="92">
        <v>0.71899999999999997</v>
      </c>
      <c r="O2339" s="91">
        <v>156</v>
      </c>
      <c r="P2339" s="91" t="s">
        <v>691</v>
      </c>
      <c r="Q2339" s="91" t="s">
        <v>691</v>
      </c>
      <c r="R2339" s="91" t="s">
        <v>691</v>
      </c>
      <c r="S2339" s="91">
        <v>25</v>
      </c>
      <c r="T2339" s="87" t="s">
        <v>691</v>
      </c>
      <c r="U2339" s="91">
        <v>108</v>
      </c>
      <c r="V2339" s="91">
        <v>100</v>
      </c>
      <c r="W2339" s="93">
        <v>96.9</v>
      </c>
      <c r="X2339" s="146">
        <v>1.8379418750000001E-2</v>
      </c>
      <c r="Y2339" s="21">
        <v>3.82</v>
      </c>
      <c r="Z2339" s="147">
        <v>0</v>
      </c>
      <c r="AA2339" s="147">
        <v>294</v>
      </c>
      <c r="AB2339" s="21">
        <v>5</v>
      </c>
      <c r="AC2339" s="21">
        <v>0</v>
      </c>
      <c r="AD2339" s="153">
        <f>VLOOKUP(D2339,'Dados Base'!$B:$K,9,FALSE)*31536000/VLOOKUP($F2339,F:H,MATCH(H2338,F2338:AF2338,0),FALSE)</f>
        <v>21226.838185511173</v>
      </c>
      <c r="AE2339" s="153">
        <f>VLOOKUP(D2339,'Dados Base'!$B:$K,10,FALSE)*31536000/VLOOKUP($F2339,F:H,MATCH(H2338,F2338:AF2338,0),FALSE)</f>
        <v>2224.1029113067029</v>
      </c>
      <c r="AF2339" s="148">
        <v>39.82</v>
      </c>
      <c r="AG2339" s="21">
        <v>95.01</v>
      </c>
      <c r="AH2339" s="148">
        <v>25.88</v>
      </c>
      <c r="AI2339" s="148">
        <v>7.69</v>
      </c>
      <c r="AJ2339" s="148">
        <v>71.900000000000006</v>
      </c>
      <c r="AK2339" s="72">
        <f>(SUMIFS('Banco de Indicadores Mun. (2)'!I:I,'Banco de Indicadores Mun. (2)'!B:B,'Banco de Indicadores - Mun. (1)'!B2339,'Banco de Indicadores Mun. (2)'!A:A,'Banco de Indicadores - Mun. (1)'!A2339) / VLOOKUP(D2339,'Dados Base'!$B:$K,8,FALSE)) * 100</f>
        <v>0.68395284872298612</v>
      </c>
      <c r="AL2339" s="72">
        <f>(SUMIFS('Banco de Indicadores Mun. (2)'!I:I,'Banco de Indicadores Mun. (2)'!B:B,'Banco de Indicadores - Mun. (1)'!B2339,'Banco de Indicadores Mun. (2)'!A:A,'Banco de Indicadores - Mun. (1)'!A2339) / VLOOKUP(D2339,'Dados Base'!$B:$K,9,FALSE)) * 100</f>
        <v>0.29181223805532269</v>
      </c>
      <c r="AM2339" s="72">
        <f>(SUMIFS('Banco de Indicadores Mun. (2)'!J:J,'Banco de Indicadores Mun. (2)'!B:B,'Banco de Indicadores - Mun. (1)'!B2339,'Banco de Indicadores Mun. (2)'!A:A,'Banco de Indicadores - Mun. (1)'!A2339) / VLOOKUP(D2339,'Dados Base'!$B:$K,7,FALSE)) * 100</f>
        <v>0.81650260416666676</v>
      </c>
      <c r="AN2339" s="72">
        <f>(SUMIFS('Banco de Indicadores Mun. (2)'!K:K,'Banco de Indicadores Mun. (2)'!B:B,'Banco de Indicadores - Mun. (1)'!B2339,'Banco de Indicadores Mun. (2)'!A:A,'Banco de Indicadores - Mun. (1)'!A2339) / VLOOKUP(D2339,'Dados Base'!$B:$K,10,FALSE)) * 100</f>
        <v>0.27675999999999995</v>
      </c>
      <c r="AO2339" s="21"/>
      <c r="AP2339" s="21">
        <v>0</v>
      </c>
      <c r="AQ2339" s="5">
        <v>0</v>
      </c>
      <c r="AR2339" s="9">
        <v>10</v>
      </c>
      <c r="AS2339" s="22">
        <v>98</v>
      </c>
      <c r="AT2339" s="22">
        <v>0</v>
      </c>
      <c r="AU2339" s="22">
        <v>0</v>
      </c>
      <c r="AV2339" s="23">
        <v>1.47</v>
      </c>
      <c r="AW2339" s="12">
        <v>0</v>
      </c>
      <c r="AX2339" s="21">
        <v>0</v>
      </c>
      <c r="AY2339" s="116">
        <v>19.608243808630508</v>
      </c>
    </row>
    <row r="2340" spans="1:51" ht="15.75" x14ac:dyDescent="0.25">
      <c r="A2340" s="144">
        <v>2014</v>
      </c>
      <c r="B2340" s="77" t="s">
        <v>405</v>
      </c>
      <c r="C2340" s="78">
        <v>15</v>
      </c>
      <c r="D2340" s="77">
        <v>3535705</v>
      </c>
      <c r="E2340" s="78">
        <v>353570515</v>
      </c>
      <c r="F2340" s="78" t="str">
        <f t="shared" si="99"/>
        <v>3535705152014</v>
      </c>
      <c r="G2340" s="89">
        <v>0.76739270167487383</v>
      </c>
      <c r="H2340" s="80">
        <f t="shared" si="98"/>
        <v>6060</v>
      </c>
      <c r="I2340" s="94">
        <v>5420</v>
      </c>
      <c r="J2340" s="95">
        <v>640</v>
      </c>
      <c r="K2340" s="83">
        <f>(H2340)/VLOOKUP(D2340,'Dados Base'!$B:$K,6,FALSE)</f>
        <v>39.20807453416149</v>
      </c>
      <c r="L2340" s="88">
        <f t="shared" si="100"/>
        <v>89.438943894389439</v>
      </c>
      <c r="M2340" s="85">
        <v>1</v>
      </c>
      <c r="N2340" s="92">
        <v>0.749</v>
      </c>
      <c r="O2340" s="91">
        <v>59</v>
      </c>
      <c r="P2340" s="91" t="s">
        <v>691</v>
      </c>
      <c r="Q2340" s="91" t="s">
        <v>691</v>
      </c>
      <c r="R2340" s="91" t="s">
        <v>691</v>
      </c>
      <c r="S2340" s="91">
        <v>19</v>
      </c>
      <c r="T2340" s="87" t="s">
        <v>691</v>
      </c>
      <c r="U2340" s="91">
        <v>63</v>
      </c>
      <c r="V2340" s="91">
        <v>49</v>
      </c>
      <c r="W2340" s="93">
        <v>0</v>
      </c>
      <c r="X2340" s="146">
        <v>1.4598763112296976E-2</v>
      </c>
      <c r="Y2340" s="21">
        <v>3.85</v>
      </c>
      <c r="Z2340" s="147">
        <v>193</v>
      </c>
      <c r="AA2340" s="147">
        <v>104</v>
      </c>
      <c r="AB2340" s="21">
        <v>2</v>
      </c>
      <c r="AC2340" s="21">
        <v>0</v>
      </c>
      <c r="AD2340" s="153">
        <f>VLOOKUP(D2340,'Dados Base'!$B:$K,9,FALSE)*31536000/VLOOKUP($F2340,F:H,MATCH(H2339,F2339:AF2339,0),FALSE)</f>
        <v>6296.7920792079212</v>
      </c>
      <c r="AE2340" s="153">
        <f>VLOOKUP(D2340,'Dados Base'!$B:$K,10,FALSE)*31536000/VLOOKUP($F2340,F:H,MATCH(H2339,F2339:AF2339,0),FALSE)</f>
        <v>676.51485148514848</v>
      </c>
      <c r="AF2340" s="148" t="s">
        <v>692</v>
      </c>
      <c r="AG2340" s="21">
        <v>87.97</v>
      </c>
      <c r="AH2340" s="148" t="s">
        <v>692</v>
      </c>
      <c r="AI2340" s="148" t="s">
        <v>692</v>
      </c>
      <c r="AJ2340" s="148" t="s">
        <v>692</v>
      </c>
      <c r="AK2340" s="72">
        <f>(SUMIFS('Banco de Indicadores Mun. (2)'!I:I,'Banco de Indicadores Mun. (2)'!B:B,'Banco de Indicadores - Mun. (1)'!B2340,'Banco de Indicadores Mun. (2)'!A:A,'Banco de Indicadores - Mun. (1)'!A2340) / VLOOKUP(D2340,'Dados Base'!$B:$K,8,FALSE)) * 100</f>
        <v>96.269769230769214</v>
      </c>
      <c r="AL2340" s="72">
        <f>(SUMIFS('Banco de Indicadores Mun. (2)'!I:I,'Banco de Indicadores Mun. (2)'!B:B,'Banco de Indicadores - Mun. (1)'!B2340,'Banco de Indicadores Mun. (2)'!A:A,'Banco de Indicadores - Mun. (1)'!A2340) / VLOOKUP(D2340,'Dados Base'!$B:$K,9,FALSE)) * 100</f>
        <v>31.029099173553714</v>
      </c>
      <c r="AM2340" s="72">
        <f>(SUMIFS('Banco de Indicadores Mun. (2)'!J:J,'Banco de Indicadores Mun. (2)'!B:B,'Banco de Indicadores - Mun. (1)'!B2340,'Banco de Indicadores Mun. (2)'!A:A,'Banco de Indicadores - Mun. (1)'!A2340) / VLOOKUP(D2340,'Dados Base'!$B:$K,7,FALSE)) * 100</f>
        <v>102.72992307692306</v>
      </c>
      <c r="AN2340" s="72">
        <f>(SUMIFS('Banco de Indicadores Mun. (2)'!K:K,'Banco de Indicadores Mun. (2)'!B:B,'Banco de Indicadores - Mun. (1)'!B2340,'Banco de Indicadores Mun. (2)'!A:A,'Banco de Indicadores - Mun. (1)'!A2340) / VLOOKUP(D2340,'Dados Base'!$B:$K,10,FALSE)) * 100</f>
        <v>83.349461538461526</v>
      </c>
      <c r="AO2340" s="21"/>
      <c r="AP2340" s="21">
        <v>0</v>
      </c>
      <c r="AQ2340" s="5">
        <v>0</v>
      </c>
      <c r="AR2340" s="9">
        <v>9.6</v>
      </c>
      <c r="AS2340" s="22">
        <v>100</v>
      </c>
      <c r="AT2340" s="22">
        <v>100</v>
      </c>
      <c r="AU2340" s="22">
        <v>64.983164983164983</v>
      </c>
      <c r="AV2340" s="23">
        <v>7.43</v>
      </c>
      <c r="AW2340" s="12">
        <v>0</v>
      </c>
      <c r="AX2340" s="21">
        <v>0</v>
      </c>
      <c r="AY2340" s="116">
        <v>194.72547807255432</v>
      </c>
    </row>
    <row r="2341" spans="1:51" ht="15.75" x14ac:dyDescent="0.25">
      <c r="A2341" s="144">
        <v>2014</v>
      </c>
      <c r="B2341" s="77" t="s">
        <v>406</v>
      </c>
      <c r="C2341" s="78">
        <v>14</v>
      </c>
      <c r="D2341" s="77">
        <v>3535804</v>
      </c>
      <c r="E2341" s="78">
        <v>353580414</v>
      </c>
      <c r="F2341" s="78" t="str">
        <f t="shared" si="99"/>
        <v>3535804142014</v>
      </c>
      <c r="G2341" s="89">
        <v>1.2484987978558015</v>
      </c>
      <c r="H2341" s="80">
        <f t="shared" si="98"/>
        <v>18648</v>
      </c>
      <c r="I2341" s="94">
        <v>15544</v>
      </c>
      <c r="J2341" s="95">
        <v>3104</v>
      </c>
      <c r="K2341" s="83">
        <f>(H2341)/VLOOKUP(D2341,'Dados Base'!$B:$K,6,FALSE)</f>
        <v>18.285221211170381</v>
      </c>
      <c r="L2341" s="88">
        <f t="shared" si="100"/>
        <v>83.354783354783351</v>
      </c>
      <c r="M2341" s="85">
        <v>2</v>
      </c>
      <c r="N2341" s="92">
        <v>0.71699999999999997</v>
      </c>
      <c r="O2341" s="91">
        <v>200</v>
      </c>
      <c r="P2341" s="91" t="s">
        <v>691</v>
      </c>
      <c r="Q2341" s="91" t="s">
        <v>691</v>
      </c>
      <c r="R2341" s="91" t="s">
        <v>691</v>
      </c>
      <c r="S2341" s="91">
        <v>18</v>
      </c>
      <c r="T2341" s="87" t="s">
        <v>691</v>
      </c>
      <c r="U2341" s="91">
        <v>179</v>
      </c>
      <c r="V2341" s="91">
        <v>114</v>
      </c>
      <c r="W2341" s="93">
        <v>105.93</v>
      </c>
      <c r="X2341" s="146">
        <v>3.8071726583333326E-2</v>
      </c>
      <c r="Y2341" s="21">
        <v>10.91</v>
      </c>
      <c r="Z2341" s="147">
        <v>656</v>
      </c>
      <c r="AA2341" s="147">
        <v>185</v>
      </c>
      <c r="AB2341" s="21">
        <v>3</v>
      </c>
      <c r="AC2341" s="21">
        <v>0</v>
      </c>
      <c r="AD2341" s="153">
        <f>VLOOKUP(D2341,'Dados Base'!$B:$K,9,FALSE)*31536000/VLOOKUP($F2341,F:H,MATCH(H2340,F2340:AF2340,0),FALSE)</f>
        <v>19312.586872586871</v>
      </c>
      <c r="AE2341" s="153">
        <f>VLOOKUP(D2341,'Dados Base'!$B:$K,10,FALSE)*31536000/VLOOKUP($F2341,F:H,MATCH(H2340,F2340:AF2340,0),FALSE)</f>
        <v>2266.1003861003855</v>
      </c>
      <c r="AF2341" s="148">
        <v>67.069999999999993</v>
      </c>
      <c r="AG2341" s="21">
        <v>93.93</v>
      </c>
      <c r="AH2341" s="148">
        <v>57.46</v>
      </c>
      <c r="AI2341" s="148">
        <v>15.17</v>
      </c>
      <c r="AJ2341" s="148">
        <v>82.5</v>
      </c>
      <c r="AK2341" s="72">
        <f>(SUMIFS('Banco de Indicadores Mun. (2)'!I:I,'Banco de Indicadores Mun. (2)'!B:B,'Banco de Indicadores - Mun. (1)'!B2341,'Banco de Indicadores Mun. (2)'!A:A,'Banco de Indicadores - Mun. (1)'!A2341) / VLOOKUP(D2341,'Dados Base'!$B:$K,8,FALSE)) * 100</f>
        <v>15.346003921568624</v>
      </c>
      <c r="AL2341" s="72">
        <f>(SUMIFS('Banco de Indicadores Mun. (2)'!I:I,'Banco de Indicadores Mun. (2)'!B:B,'Banco de Indicadores - Mun. (1)'!B2341,'Banco de Indicadores Mun. (2)'!A:A,'Banco de Indicadores - Mun. (1)'!A2341) / VLOOKUP(D2341,'Dados Base'!$B:$K,9,FALSE)) * 100</f>
        <v>6.8532942206654974</v>
      </c>
      <c r="AM2341" s="72">
        <f>(SUMIFS('Banco de Indicadores Mun. (2)'!J:J,'Banco de Indicadores Mun. (2)'!B:B,'Banco de Indicadores - Mun. (1)'!B2341,'Banco de Indicadores Mun. (2)'!A:A,'Banco de Indicadores - Mun. (1)'!A2341) / VLOOKUP(D2341,'Dados Base'!$B:$K,7,FALSE)) * 100</f>
        <v>20.410925531914888</v>
      </c>
      <c r="AN2341" s="72">
        <f>(SUMIFS('Banco de Indicadores Mun. (2)'!K:K,'Banco de Indicadores Mun. (2)'!B:B,'Banco de Indicadores - Mun. (1)'!B2341,'Banco de Indicadores Mun. (2)'!A:A,'Banco de Indicadores - Mun. (1)'!A2341) / VLOOKUP(D2341,'Dados Base'!$B:$K,10,FALSE)) * 100</f>
        <v>1.1339850746268658</v>
      </c>
      <c r="AO2341" s="21"/>
      <c r="AP2341" s="21">
        <v>0</v>
      </c>
      <c r="AQ2341" s="5">
        <v>0</v>
      </c>
      <c r="AR2341" s="9">
        <v>7.2</v>
      </c>
      <c r="AS2341" s="22">
        <v>88</v>
      </c>
      <c r="AT2341" s="22">
        <v>88</v>
      </c>
      <c r="AU2341" s="22">
        <v>78.002378121284181</v>
      </c>
      <c r="AV2341" s="23">
        <v>7.89</v>
      </c>
      <c r="AW2341" s="12">
        <v>0</v>
      </c>
      <c r="AX2341" s="21">
        <v>0</v>
      </c>
      <c r="AY2341" s="116">
        <v>31.474176843725548</v>
      </c>
    </row>
    <row r="2342" spans="1:51" ht="15.75" x14ac:dyDescent="0.25">
      <c r="A2342" s="144">
        <v>2014</v>
      </c>
      <c r="B2342" s="77" t="s">
        <v>407</v>
      </c>
      <c r="C2342" s="78">
        <v>15</v>
      </c>
      <c r="D2342" s="77">
        <v>3535903</v>
      </c>
      <c r="E2342" s="78">
        <v>353590315</v>
      </c>
      <c r="F2342" s="78" t="str">
        <f t="shared" si="99"/>
        <v>3535903152014</v>
      </c>
      <c r="G2342" s="89">
        <v>0.3143788555253213</v>
      </c>
      <c r="H2342" s="80">
        <f t="shared" si="98"/>
        <v>3851</v>
      </c>
      <c r="I2342" s="94">
        <v>3477</v>
      </c>
      <c r="J2342" s="95">
        <v>374</v>
      </c>
      <c r="K2342" s="83">
        <f>(H2342)/VLOOKUP(D2342,'Dados Base'!$B:$K,6,FALSE)</f>
        <v>27.603756003153897</v>
      </c>
      <c r="L2342" s="88">
        <f t="shared" si="100"/>
        <v>90.288236821604769</v>
      </c>
      <c r="M2342" s="85">
        <v>4</v>
      </c>
      <c r="N2342" s="92">
        <v>0.73199999999999998</v>
      </c>
      <c r="O2342" s="91">
        <v>35</v>
      </c>
      <c r="P2342" s="91" t="s">
        <v>691</v>
      </c>
      <c r="Q2342" s="91" t="s">
        <v>691</v>
      </c>
      <c r="R2342" s="91" t="s">
        <v>691</v>
      </c>
      <c r="S2342" s="91">
        <v>1</v>
      </c>
      <c r="T2342" s="87" t="s">
        <v>691</v>
      </c>
      <c r="U2342" s="91">
        <v>29</v>
      </c>
      <c r="V2342" s="91">
        <v>23</v>
      </c>
      <c r="W2342" s="93">
        <v>0</v>
      </c>
      <c r="X2342" s="146">
        <v>9.439964322916666E-3</v>
      </c>
      <c r="Y2342" s="21">
        <v>2.4900000000000002</v>
      </c>
      <c r="Z2342" s="147">
        <v>151</v>
      </c>
      <c r="AA2342" s="147">
        <v>41</v>
      </c>
      <c r="AB2342" s="21">
        <v>0</v>
      </c>
      <c r="AC2342" s="21">
        <v>0</v>
      </c>
      <c r="AD2342" s="153">
        <f>VLOOKUP(D2342,'Dados Base'!$B:$K,9,FALSE)*31536000/VLOOKUP($F2342,F:H,MATCH(H2341,F2341:AF2341,0),FALSE)</f>
        <v>8189.0418073227729</v>
      </c>
      <c r="AE2342" s="153">
        <f>VLOOKUP(D2342,'Dados Base'!$B:$K,10,FALSE)*31536000/VLOOKUP($F2342,F:H,MATCH(H2341,F2341:AF2341,0),FALSE)</f>
        <v>900.79459880550519</v>
      </c>
      <c r="AF2342" s="148">
        <v>94.13</v>
      </c>
      <c r="AG2342" s="21">
        <v>100</v>
      </c>
      <c r="AH2342" s="148">
        <v>93.38</v>
      </c>
      <c r="AI2342" s="148">
        <v>13.09</v>
      </c>
      <c r="AJ2342" s="148">
        <v>100</v>
      </c>
      <c r="AK2342" s="72">
        <f>(SUMIFS('Banco de Indicadores Mun. (2)'!I:I,'Banco de Indicadores Mun. (2)'!B:B,'Banco de Indicadores - Mun. (1)'!B2342,'Banco de Indicadores Mun. (2)'!A:A,'Banco de Indicadores - Mun. (1)'!A2342) / VLOOKUP(D2342,'Dados Base'!$B:$K,8,FALSE)) * 100</f>
        <v>68.995718750000023</v>
      </c>
      <c r="AL2342" s="72">
        <f>(SUMIFS('Banco de Indicadores Mun. (2)'!I:I,'Banco de Indicadores Mun. (2)'!B:B,'Banco de Indicadores - Mun. (1)'!B2342,'Banco de Indicadores Mun. (2)'!A:A,'Banco de Indicadores - Mun. (1)'!A2342) / VLOOKUP(D2342,'Dados Base'!$B:$K,9,FALSE)) * 100</f>
        <v>22.078630000000008</v>
      </c>
      <c r="AM2342" s="72">
        <f>(SUMIFS('Banco de Indicadores Mun. (2)'!J:J,'Banco de Indicadores Mun. (2)'!B:B,'Banco de Indicadores - Mun. (1)'!B2342,'Banco de Indicadores Mun. (2)'!A:A,'Banco de Indicadores - Mun. (1)'!A2342) / VLOOKUP(D2342,'Dados Base'!$B:$K,7,FALSE)) * 100</f>
        <v>95.582000000000036</v>
      </c>
      <c r="AN2342" s="72">
        <f>(SUMIFS('Banco de Indicadores Mun. (2)'!K:K,'Banco de Indicadores Mun. (2)'!B:B,'Banco de Indicadores - Mun. (1)'!B2342,'Banco de Indicadores Mun. (2)'!A:A,'Banco de Indicadores - Mun. (1)'!A2342) / VLOOKUP(D2342,'Dados Base'!$B:$K,10,FALSE)) * 100</f>
        <v>18.24009090909091</v>
      </c>
      <c r="AO2342" s="21"/>
      <c r="AP2342" s="21">
        <v>0</v>
      </c>
      <c r="AQ2342" s="5">
        <v>0</v>
      </c>
      <c r="AR2342" s="9">
        <v>8.6999999999999993</v>
      </c>
      <c r="AS2342" s="22">
        <v>97</v>
      </c>
      <c r="AT2342" s="22">
        <v>97.000000000000014</v>
      </c>
      <c r="AU2342" s="22">
        <v>78.645833333333329</v>
      </c>
      <c r="AV2342" s="23">
        <v>8.56</v>
      </c>
      <c r="AW2342" s="12">
        <v>0</v>
      </c>
      <c r="AX2342" s="21">
        <v>0</v>
      </c>
      <c r="AY2342" s="116">
        <v>169.29868178669264</v>
      </c>
    </row>
    <row r="2343" spans="1:51" ht="15.75" x14ac:dyDescent="0.25">
      <c r="A2343" s="144">
        <v>2014</v>
      </c>
      <c r="B2343" s="77" t="s">
        <v>408</v>
      </c>
      <c r="C2343" s="78">
        <v>20</v>
      </c>
      <c r="D2343" s="77">
        <v>3536000</v>
      </c>
      <c r="E2343" s="78">
        <v>353600020</v>
      </c>
      <c r="F2343" s="78" t="str">
        <f t="shared" si="99"/>
        <v>3536000202014</v>
      </c>
      <c r="G2343" s="89">
        <v>-0.33129716521735908</v>
      </c>
      <c r="H2343" s="80">
        <f t="shared" si="98"/>
        <v>10699</v>
      </c>
      <c r="I2343" s="94">
        <v>8970</v>
      </c>
      <c r="J2343" s="95">
        <v>1729</v>
      </c>
      <c r="K2343" s="83">
        <f>(H2343)/VLOOKUP(D2343,'Dados Base'!$B:$K,6,FALSE)</f>
        <v>29.294671704725918</v>
      </c>
      <c r="L2343" s="88">
        <f t="shared" si="100"/>
        <v>83.839611178614831</v>
      </c>
      <c r="M2343" s="85">
        <v>3</v>
      </c>
      <c r="N2343" s="92">
        <v>0.73699999999999999</v>
      </c>
      <c r="O2343" s="91">
        <v>119</v>
      </c>
      <c r="P2343" s="91" t="s">
        <v>691</v>
      </c>
      <c r="Q2343" s="91" t="s">
        <v>691</v>
      </c>
      <c r="R2343" s="91" t="s">
        <v>691</v>
      </c>
      <c r="S2343" s="91">
        <v>27</v>
      </c>
      <c r="T2343" s="87" t="s">
        <v>691</v>
      </c>
      <c r="U2343" s="91">
        <v>99</v>
      </c>
      <c r="V2343" s="91">
        <v>93</v>
      </c>
      <c r="W2343" s="93">
        <v>0</v>
      </c>
      <c r="X2343" s="146">
        <v>2.3443069270833335E-2</v>
      </c>
      <c r="Y2343" s="21">
        <v>6.38</v>
      </c>
      <c r="Z2343" s="147">
        <v>418</v>
      </c>
      <c r="AA2343" s="147">
        <v>74</v>
      </c>
      <c r="AB2343" s="21">
        <v>0</v>
      </c>
      <c r="AC2343" s="21">
        <v>0</v>
      </c>
      <c r="AD2343" s="153">
        <f>VLOOKUP(D2343,'Dados Base'!$B:$K,9,FALSE)*31536000/VLOOKUP($F2343,F:H,MATCH(H2342,F2342:AF2342,0),FALSE)</f>
        <v>8017.3773249836431</v>
      </c>
      <c r="AE2343" s="153">
        <f>VLOOKUP(D2343,'Dados Base'!$B:$K,10,FALSE)*31536000/VLOOKUP($F2343,F:H,MATCH(H2342,F2342:AF2342,0),FALSE)</f>
        <v>913.74520983269451</v>
      </c>
      <c r="AF2343" s="148">
        <v>84.14</v>
      </c>
      <c r="AG2343" s="21">
        <v>82.66</v>
      </c>
      <c r="AH2343" s="148">
        <v>82.69</v>
      </c>
      <c r="AI2343" s="148">
        <v>9.7799999999999994</v>
      </c>
      <c r="AJ2343" s="148">
        <v>100</v>
      </c>
      <c r="AK2343" s="72">
        <f>(SUMIFS('Banco de Indicadores Mun. (2)'!I:I,'Banco de Indicadores Mun. (2)'!B:B,'Banco de Indicadores - Mun. (1)'!B2343,'Banco de Indicadores Mun. (2)'!A:A,'Banco de Indicadores - Mun. (1)'!A2343) / VLOOKUP(D2343,'Dados Base'!$B:$K,8,FALSE)) * 100</f>
        <v>10.95310569105691</v>
      </c>
      <c r="AL2343" s="72">
        <f>(SUMIFS('Banco de Indicadores Mun. (2)'!I:I,'Banco de Indicadores Mun. (2)'!B:B,'Banco de Indicadores - Mun. (1)'!B2343,'Banco de Indicadores Mun. (2)'!A:A,'Banco de Indicadores - Mun. (1)'!A2343) / VLOOKUP(D2343,'Dados Base'!$B:$K,9,FALSE)) * 100</f>
        <v>4.9530588235294113</v>
      </c>
      <c r="AM2343" s="72">
        <f>(SUMIFS('Banco de Indicadores Mun. (2)'!J:J,'Banco de Indicadores Mun. (2)'!B:B,'Banco de Indicadores - Mun. (1)'!B2343,'Banco de Indicadores Mun. (2)'!A:A,'Banco de Indicadores - Mun. (1)'!A2343) / VLOOKUP(D2343,'Dados Base'!$B:$K,7,FALSE)) * 100</f>
        <v>14.336749999999999</v>
      </c>
      <c r="AN2343" s="72">
        <f>(SUMIFS('Banco de Indicadores Mun. (2)'!K:K,'Banco de Indicadores Mun. (2)'!B:B,'Banco de Indicadores - Mun. (1)'!B2343,'Banco de Indicadores Mun. (2)'!A:A,'Banco de Indicadores - Mun. (1)'!A2343) / VLOOKUP(D2343,'Dados Base'!$B:$K,10,FALSE)) * 100</f>
        <v>0.91132258064516125</v>
      </c>
      <c r="AO2343" s="21"/>
      <c r="AP2343" s="21">
        <v>0</v>
      </c>
      <c r="AQ2343" s="5">
        <v>0</v>
      </c>
      <c r="AR2343" s="9">
        <v>8.9</v>
      </c>
      <c r="AS2343" s="22">
        <v>100</v>
      </c>
      <c r="AT2343" s="22">
        <v>100</v>
      </c>
      <c r="AU2343" s="22">
        <v>84.959349593495929</v>
      </c>
      <c r="AV2343" s="23">
        <v>9.5</v>
      </c>
      <c r="AW2343" s="12">
        <v>0</v>
      </c>
      <c r="AX2343" s="21">
        <v>0</v>
      </c>
      <c r="AY2343" s="116">
        <v>70.808865761174815</v>
      </c>
    </row>
    <row r="2344" spans="1:51" ht="15.75" x14ac:dyDescent="0.25">
      <c r="A2344" s="144">
        <v>2014</v>
      </c>
      <c r="B2344" s="77" t="s">
        <v>409</v>
      </c>
      <c r="C2344" s="78">
        <v>17</v>
      </c>
      <c r="D2344" s="77">
        <v>3536109</v>
      </c>
      <c r="E2344" s="78">
        <v>353610917</v>
      </c>
      <c r="F2344" s="78" t="str">
        <f t="shared" si="99"/>
        <v>3536109172014</v>
      </c>
      <c r="G2344" s="89">
        <v>1.5333933148534262</v>
      </c>
      <c r="H2344" s="80">
        <f t="shared" si="98"/>
        <v>5901</v>
      </c>
      <c r="I2344" s="94">
        <v>4911</v>
      </c>
      <c r="J2344" s="95">
        <v>990</v>
      </c>
      <c r="K2344" s="83">
        <f>(H2344)/VLOOKUP(D2344,'Dados Base'!$B:$K,6,FALSE)</f>
        <v>28.094648638354599</v>
      </c>
      <c r="L2344" s="88">
        <f t="shared" si="100"/>
        <v>83.223182511438736</v>
      </c>
      <c r="M2344" s="85">
        <v>4</v>
      </c>
      <c r="N2344" s="92">
        <v>0.72699999999999998</v>
      </c>
      <c r="O2344" s="91">
        <v>62</v>
      </c>
      <c r="P2344" s="91" t="s">
        <v>691</v>
      </c>
      <c r="Q2344" s="91" t="s">
        <v>691</v>
      </c>
      <c r="R2344" s="91" t="s">
        <v>691</v>
      </c>
      <c r="S2344" s="91">
        <v>11</v>
      </c>
      <c r="T2344" s="87" t="s">
        <v>691</v>
      </c>
      <c r="U2344" s="91">
        <v>33</v>
      </c>
      <c r="V2344" s="91">
        <v>41</v>
      </c>
      <c r="W2344" s="93">
        <v>0</v>
      </c>
      <c r="X2344" s="146">
        <v>1.0016332812500002E-2</v>
      </c>
      <c r="Y2344" s="21">
        <v>3.33</v>
      </c>
      <c r="Z2344" s="147">
        <v>199</v>
      </c>
      <c r="AA2344" s="147">
        <v>58</v>
      </c>
      <c r="AB2344" s="21">
        <v>1</v>
      </c>
      <c r="AC2344" s="21">
        <v>0</v>
      </c>
      <c r="AD2344" s="153">
        <f>VLOOKUP(D2344,'Dados Base'!$B:$K,9,FALSE)*31536000/VLOOKUP($F2344,F:H,MATCH(H2343,F2343:AF2343,0),FALSE)</f>
        <v>11329.659379766141</v>
      </c>
      <c r="AE2344" s="153">
        <f>VLOOKUP(D2344,'Dados Base'!$B:$K,10,FALSE)*31536000/VLOOKUP($F2344,F:H,MATCH(H2343,F2343:AF2343,0),FALSE)</f>
        <v>1282.6029486527707</v>
      </c>
      <c r="AF2344" s="148">
        <v>65.180000000000007</v>
      </c>
      <c r="AG2344" s="21">
        <v>100</v>
      </c>
      <c r="AH2344" s="148">
        <v>51.66</v>
      </c>
      <c r="AI2344" s="148">
        <v>36.9</v>
      </c>
      <c r="AJ2344" s="148">
        <v>82.89</v>
      </c>
      <c r="AK2344" s="72">
        <f>(SUMIFS('Banco de Indicadores Mun. (2)'!I:I,'Banco de Indicadores Mun. (2)'!B:B,'Banco de Indicadores - Mun. (1)'!B2344,'Banco de Indicadores Mun. (2)'!A:A,'Banco de Indicadores - Mun. (1)'!A2344) / VLOOKUP(D2344,'Dados Base'!$B:$K,8,FALSE)) * 100</f>
        <v>0.11495049504950496</v>
      </c>
      <c r="AL2344" s="72">
        <f>(SUMIFS('Banco de Indicadores Mun. (2)'!I:I,'Banco de Indicadores Mun. (2)'!B:B,'Banco de Indicadores - Mun. (1)'!B2344,'Banco de Indicadores Mun. (2)'!A:A,'Banco de Indicadores - Mun. (1)'!A2344) / VLOOKUP(D2344,'Dados Base'!$B:$K,9,FALSE)) * 100</f>
        <v>5.4764150943396234E-2</v>
      </c>
      <c r="AM2344" s="72">
        <f>(SUMIFS('Banco de Indicadores Mun. (2)'!J:J,'Banco de Indicadores Mun. (2)'!B:B,'Banco de Indicadores - Mun. (1)'!B2344,'Banco de Indicadores Mun. (2)'!A:A,'Banco de Indicadores - Mun. (1)'!A2344) / VLOOKUP(D2344,'Dados Base'!$B:$K,7,FALSE)) * 100</f>
        <v>0</v>
      </c>
      <c r="AN2344" s="72">
        <f>(SUMIFS('Banco de Indicadores Mun. (2)'!K:K,'Banco de Indicadores Mun. (2)'!B:B,'Banco de Indicadores - Mun. (1)'!B2344,'Banco de Indicadores Mun. (2)'!A:A,'Banco de Indicadores - Mun. (1)'!A2344) / VLOOKUP(D2344,'Dados Base'!$B:$K,10,FALSE)) * 100</f>
        <v>0.48375000000000007</v>
      </c>
      <c r="AO2344" s="21"/>
      <c r="AP2344" s="21">
        <v>0</v>
      </c>
      <c r="AQ2344" s="5">
        <v>0</v>
      </c>
      <c r="AR2344" s="9">
        <v>7.8</v>
      </c>
      <c r="AS2344" s="22">
        <v>88</v>
      </c>
      <c r="AT2344" s="22">
        <v>88</v>
      </c>
      <c r="AU2344" s="22">
        <v>77.431906614785987</v>
      </c>
      <c r="AV2344" s="23">
        <v>8.0500000000000007</v>
      </c>
      <c r="AW2344" s="12">
        <v>0</v>
      </c>
      <c r="AX2344" s="21">
        <v>0</v>
      </c>
      <c r="AY2344" s="116">
        <v>124.68220364338059</v>
      </c>
    </row>
    <row r="2345" spans="1:51" ht="15.75" x14ac:dyDescent="0.25">
      <c r="A2345" s="144">
        <v>2014</v>
      </c>
      <c r="B2345" s="77" t="s">
        <v>410</v>
      </c>
      <c r="C2345" s="78">
        <v>11</v>
      </c>
      <c r="D2345" s="77">
        <v>3536208</v>
      </c>
      <c r="E2345" s="78">
        <v>353620811</v>
      </c>
      <c r="F2345" s="78" t="str">
        <f t="shared" si="99"/>
        <v>3536208112014</v>
      </c>
      <c r="G2345" s="89">
        <v>0.41855247665709694</v>
      </c>
      <c r="H2345" s="80">
        <f t="shared" si="98"/>
        <v>18774</v>
      </c>
      <c r="I2345" s="94">
        <v>13044</v>
      </c>
      <c r="J2345" s="95">
        <v>5730</v>
      </c>
      <c r="K2345" s="83">
        <f>(H2345)/VLOOKUP(D2345,'Dados Base'!$B:$K,6,FALSE)</f>
        <v>52.194945647641028</v>
      </c>
      <c r="L2345" s="88">
        <f t="shared" si="100"/>
        <v>69.479066794503041</v>
      </c>
      <c r="M2345" s="85">
        <v>4</v>
      </c>
      <c r="N2345" s="92">
        <v>0.73599999999999999</v>
      </c>
      <c r="O2345" s="91">
        <v>108</v>
      </c>
      <c r="P2345" s="91" t="s">
        <v>691</v>
      </c>
      <c r="Q2345" s="91" t="s">
        <v>691</v>
      </c>
      <c r="R2345" s="91" t="s">
        <v>691</v>
      </c>
      <c r="S2345" s="91">
        <v>25</v>
      </c>
      <c r="T2345" s="87" t="s">
        <v>691</v>
      </c>
      <c r="U2345" s="91">
        <v>118</v>
      </c>
      <c r="V2345" s="91">
        <v>83</v>
      </c>
      <c r="W2345" s="93">
        <v>0</v>
      </c>
      <c r="X2345" s="146">
        <v>4.1929273604166671E-2</v>
      </c>
      <c r="Y2345" s="21">
        <v>9.2799999999999994</v>
      </c>
      <c r="Z2345" s="147">
        <v>386</v>
      </c>
      <c r="AA2345" s="147">
        <v>330</v>
      </c>
      <c r="AB2345" s="21">
        <v>5</v>
      </c>
      <c r="AC2345" s="21">
        <v>1</v>
      </c>
      <c r="AD2345" s="153">
        <f>VLOOKUP(D2345,'Dados Base'!$B:$K,9,FALSE)*31536000/VLOOKUP($F2345,F:H,MATCH(H2344,F2344:AF2344,0),FALSE)</f>
        <v>18292.694151486099</v>
      </c>
      <c r="AE2345" s="153">
        <f>VLOOKUP(D2345,'Dados Base'!$B:$K,10,FALSE)*31536000/VLOOKUP($F2345,F:H,MATCH(H2344,F2344:AF2344,0),FALSE)</f>
        <v>2351.6778523489934</v>
      </c>
      <c r="AF2345" s="148">
        <v>73.37</v>
      </c>
      <c r="AG2345" s="21">
        <v>100</v>
      </c>
      <c r="AH2345" s="148">
        <v>56.97</v>
      </c>
      <c r="AI2345" s="148">
        <v>27.35</v>
      </c>
      <c r="AJ2345" s="148">
        <v>100</v>
      </c>
      <c r="AK2345" s="72">
        <f>(SUMIFS('Banco de Indicadores Mun. (2)'!I:I,'Banco de Indicadores Mun. (2)'!B:B,'Banco de Indicadores - Mun. (1)'!B2345,'Banco de Indicadores Mun. (2)'!A:A,'Banco de Indicadores - Mun. (1)'!A2345) / VLOOKUP(D2345,'Dados Base'!$B:$K,8,FALSE)) * 100</f>
        <v>0.72613473684210517</v>
      </c>
      <c r="AL2345" s="72">
        <f>(SUMIFS('Banco de Indicadores Mun. (2)'!I:I,'Banco de Indicadores Mun. (2)'!B:B,'Banco de Indicadores - Mun. (1)'!B2345,'Banco de Indicadores Mun. (2)'!A:A,'Banco de Indicadores - Mun. (1)'!A2345) / VLOOKUP(D2345,'Dados Base'!$B:$K,9,FALSE)) * 100</f>
        <v>0.31672543617998161</v>
      </c>
      <c r="AM2345" s="72">
        <f>(SUMIFS('Banco de Indicadores Mun. (2)'!J:J,'Banco de Indicadores Mun. (2)'!B:B,'Banco de Indicadores - Mun. (1)'!B2345,'Banco de Indicadores Mun. (2)'!A:A,'Banco de Indicadores - Mun. (1)'!A2345) / VLOOKUP(D2345,'Dados Base'!$B:$K,7,FALSE)) * 100</f>
        <v>0.96160597014925375</v>
      </c>
      <c r="AN2345" s="72">
        <f>(SUMIFS('Banco de Indicadores Mun. (2)'!K:K,'Banco de Indicadores Mun. (2)'!B:B,'Banco de Indicadores - Mun. (1)'!B2345,'Banco de Indicadores Mun. (2)'!A:A,'Banco de Indicadores - Mun. (1)'!A2345) / VLOOKUP(D2345,'Dados Base'!$B:$K,10,FALSE)) * 100</f>
        <v>0.16268571428571432</v>
      </c>
      <c r="AO2345" s="21"/>
      <c r="AP2345" s="21">
        <v>0</v>
      </c>
      <c r="AQ2345" s="5">
        <v>1</v>
      </c>
      <c r="AR2345" s="9">
        <v>7.8</v>
      </c>
      <c r="AS2345" s="22">
        <v>78</v>
      </c>
      <c r="AT2345" s="22">
        <v>78</v>
      </c>
      <c r="AU2345" s="22">
        <v>53.910614525139664</v>
      </c>
      <c r="AV2345" s="23">
        <v>6.67</v>
      </c>
      <c r="AW2345" s="12">
        <v>0</v>
      </c>
      <c r="AX2345" s="21">
        <v>1</v>
      </c>
      <c r="AY2345" s="116">
        <v>133.76733343718112</v>
      </c>
    </row>
    <row r="2346" spans="1:51" ht="15.75" x14ac:dyDescent="0.25">
      <c r="A2346" s="144">
        <v>2014</v>
      </c>
      <c r="B2346" s="77" t="s">
        <v>411</v>
      </c>
      <c r="C2346" s="78">
        <v>15</v>
      </c>
      <c r="D2346" s="77">
        <v>3536257</v>
      </c>
      <c r="E2346" s="78">
        <v>353625715</v>
      </c>
      <c r="F2346" s="78" t="str">
        <f t="shared" si="99"/>
        <v>3536257152014</v>
      </c>
      <c r="G2346" s="89">
        <v>0.27818185070345169</v>
      </c>
      <c r="H2346" s="80">
        <f t="shared" si="98"/>
        <v>2044</v>
      </c>
      <c r="I2346" s="94">
        <v>1678</v>
      </c>
      <c r="J2346" s="95">
        <v>366</v>
      </c>
      <c r="K2346" s="83">
        <f>(H2346)/VLOOKUP(D2346,'Dados Base'!$B:$K,6,FALSE)</f>
        <v>24.186486806295111</v>
      </c>
      <c r="L2346" s="88">
        <f t="shared" si="100"/>
        <v>82.093933463796475</v>
      </c>
      <c r="M2346" s="85">
        <v>4</v>
      </c>
      <c r="N2346" s="92">
        <v>0.72099999999999997</v>
      </c>
      <c r="O2346" s="91">
        <v>31</v>
      </c>
      <c r="P2346" s="91" t="s">
        <v>691</v>
      </c>
      <c r="Q2346" s="91" t="s">
        <v>691</v>
      </c>
      <c r="R2346" s="91" t="s">
        <v>691</v>
      </c>
      <c r="S2346" s="91">
        <v>3</v>
      </c>
      <c r="T2346" s="87" t="s">
        <v>691</v>
      </c>
      <c r="U2346" s="91">
        <v>6</v>
      </c>
      <c r="V2346" s="91">
        <v>6</v>
      </c>
      <c r="W2346" s="93">
        <v>0</v>
      </c>
      <c r="X2346" s="146">
        <v>4.3041104166666663E-3</v>
      </c>
      <c r="Y2346" s="21">
        <v>1.2</v>
      </c>
      <c r="Z2346" s="147">
        <v>84</v>
      </c>
      <c r="AA2346" s="147">
        <v>9</v>
      </c>
      <c r="AB2346" s="21">
        <v>0</v>
      </c>
      <c r="AC2346" s="21">
        <v>0</v>
      </c>
      <c r="AD2346" s="153">
        <f>VLOOKUP(D2346,'Dados Base'!$B:$K,9,FALSE)*31536000/VLOOKUP($F2346,F:H,MATCH(H2345,F2345:AF2345,0),FALSE)</f>
        <v>10028.571428571429</v>
      </c>
      <c r="AE2346" s="153">
        <f>VLOOKUP(D2346,'Dados Base'!$B:$K,10,FALSE)*31536000/VLOOKUP($F2346,F:H,MATCH(H2345,F2345:AF2345,0),FALSE)</f>
        <v>1079.9999999999998</v>
      </c>
      <c r="AF2346" s="148">
        <v>80.86</v>
      </c>
      <c r="AG2346" s="21">
        <v>100</v>
      </c>
      <c r="AH2346" s="148">
        <v>80.86</v>
      </c>
      <c r="AI2346" s="148">
        <v>19.22</v>
      </c>
      <c r="AJ2346" s="148">
        <v>100</v>
      </c>
      <c r="AK2346" s="72">
        <f>(SUMIFS('Banco de Indicadores Mun. (2)'!I:I,'Banco de Indicadores Mun. (2)'!B:B,'Banco de Indicadores - Mun. (1)'!B2346,'Banco de Indicadores Mun. (2)'!A:A,'Banco de Indicadores - Mun. (1)'!A2346) / VLOOKUP(D2346,'Dados Base'!$B:$K,8,FALSE)) * 100</f>
        <v>11.317714285714285</v>
      </c>
      <c r="AL2346" s="72">
        <f>(SUMIFS('Banco de Indicadores Mun. (2)'!I:I,'Banco de Indicadores Mun. (2)'!B:B,'Banco de Indicadores - Mun. (1)'!B2346,'Banco de Indicadores Mun. (2)'!A:A,'Banco de Indicadores - Mun. (1)'!A2346) / VLOOKUP(D2346,'Dados Base'!$B:$K,9,FALSE)) * 100</f>
        <v>3.6564923076923073</v>
      </c>
      <c r="AM2346" s="72">
        <f>(SUMIFS('Banco de Indicadores Mun. (2)'!J:J,'Banco de Indicadores Mun. (2)'!B:B,'Banco de Indicadores - Mun. (1)'!B2346,'Banco de Indicadores Mun. (2)'!A:A,'Banco de Indicadores - Mun. (1)'!A2346) / VLOOKUP(D2346,'Dados Base'!$B:$K,7,FALSE)) * 100</f>
        <v>11.007714285714282</v>
      </c>
      <c r="AN2346" s="72">
        <f>(SUMIFS('Banco de Indicadores Mun. (2)'!K:K,'Banco de Indicadores Mun. (2)'!B:B,'Banco de Indicadores - Mun. (1)'!B2346,'Banco de Indicadores Mun. (2)'!A:A,'Banco de Indicadores - Mun. (1)'!A2346) / VLOOKUP(D2346,'Dados Base'!$B:$K,10,FALSE)) * 100</f>
        <v>11.937714285714289</v>
      </c>
      <c r="AO2346" s="21"/>
      <c r="AP2346" s="21">
        <v>0</v>
      </c>
      <c r="AQ2346" s="5">
        <v>0</v>
      </c>
      <c r="AR2346" s="9">
        <v>8.6999999999999993</v>
      </c>
      <c r="AS2346" s="22">
        <v>100</v>
      </c>
      <c r="AT2346" s="22">
        <v>100</v>
      </c>
      <c r="AU2346" s="22">
        <v>90.322580645161295</v>
      </c>
      <c r="AV2346" s="23">
        <v>9.6999999999999993</v>
      </c>
      <c r="AW2346" s="12">
        <v>0</v>
      </c>
      <c r="AX2346" s="21">
        <v>0</v>
      </c>
      <c r="AY2346" s="116">
        <v>132.61189896472024</v>
      </c>
    </row>
    <row r="2347" spans="1:51" ht="15.75" x14ac:dyDescent="0.25">
      <c r="A2347" s="144">
        <v>2014</v>
      </c>
      <c r="B2347" s="77" t="s">
        <v>412</v>
      </c>
      <c r="C2347" s="78">
        <v>8</v>
      </c>
      <c r="D2347" s="77">
        <v>3536307</v>
      </c>
      <c r="E2347" s="78">
        <v>35363078</v>
      </c>
      <c r="F2347" s="78" t="str">
        <f t="shared" si="99"/>
        <v>353630782014</v>
      </c>
      <c r="G2347" s="89">
        <v>1.2474379038028616</v>
      </c>
      <c r="H2347" s="80">
        <f t="shared" si="98"/>
        <v>13594</v>
      </c>
      <c r="I2347" s="94">
        <v>11231</v>
      </c>
      <c r="J2347" s="95">
        <v>2363</v>
      </c>
      <c r="K2347" s="83">
        <f>(H2347)/VLOOKUP(D2347,'Dados Base'!$B:$K,6,FALSE)</f>
        <v>22.652513705820599</v>
      </c>
      <c r="L2347" s="88">
        <f t="shared" si="100"/>
        <v>82.617331175518615</v>
      </c>
      <c r="M2347" s="85">
        <v>5</v>
      </c>
      <c r="N2347" s="92">
        <v>0.73</v>
      </c>
      <c r="O2347" s="91">
        <v>250</v>
      </c>
      <c r="P2347" s="91" t="s">
        <v>691</v>
      </c>
      <c r="Q2347" s="91" t="s">
        <v>691</v>
      </c>
      <c r="R2347" s="91" t="s">
        <v>691</v>
      </c>
      <c r="S2347" s="91">
        <v>30</v>
      </c>
      <c r="T2347" s="87" t="s">
        <v>691</v>
      </c>
      <c r="U2347" s="91">
        <v>98</v>
      </c>
      <c r="V2347" s="91">
        <v>98</v>
      </c>
      <c r="W2347" s="93">
        <v>0</v>
      </c>
      <c r="X2347" s="146">
        <v>3.3683225787037044E-2</v>
      </c>
      <c r="Y2347" s="21">
        <v>7.89</v>
      </c>
      <c r="Z2347" s="147">
        <v>536</v>
      </c>
      <c r="AA2347" s="147">
        <v>73</v>
      </c>
      <c r="AB2347" s="21">
        <v>0</v>
      </c>
      <c r="AC2347" s="21">
        <v>0</v>
      </c>
      <c r="AD2347" s="153">
        <f>VLOOKUP(D2347,'Dados Base'!$B:$K,9,FALSE)*31536000/VLOOKUP($F2347,F:H,MATCH(H2346,F2346:AF2346,0),FALSE)</f>
        <v>22363.324996321906</v>
      </c>
      <c r="AE2347" s="153">
        <f>VLOOKUP(D2347,'Dados Base'!$B:$K,10,FALSE)*31536000/VLOOKUP($F2347,F:H,MATCH(H2346,F2346:AF2346,0),FALSE)</f>
        <v>2737.4194497572457</v>
      </c>
      <c r="AF2347" s="148">
        <v>81.400000000000006</v>
      </c>
      <c r="AG2347" s="21">
        <v>100</v>
      </c>
      <c r="AH2347" s="148">
        <v>89.97</v>
      </c>
      <c r="AI2347" s="148">
        <v>57.03</v>
      </c>
      <c r="AJ2347" s="148">
        <v>100</v>
      </c>
      <c r="AK2347" s="72">
        <f>(SUMIFS('Banco de Indicadores Mun. (2)'!I:I,'Banco de Indicadores Mun. (2)'!B:B,'Banco de Indicadores - Mun. (1)'!B2347,'Banco de Indicadores Mun. (2)'!A:A,'Banco de Indicadores - Mun. (1)'!A2347) / VLOOKUP(D2347,'Dados Base'!$B:$K,8,FALSE)) * 100</f>
        <v>7.5814271523178824</v>
      </c>
      <c r="AL2347" s="72">
        <f>(SUMIFS('Banco de Indicadores Mun. (2)'!I:I,'Banco de Indicadores Mun. (2)'!B:B,'Banco de Indicadores - Mun. (1)'!B2347,'Banco de Indicadores Mun. (2)'!A:A,'Banco de Indicadores - Mun. (1)'!A2347) / VLOOKUP(D2347,'Dados Base'!$B:$K,9,FALSE)) * 100</f>
        <v>2.375094398340249</v>
      </c>
      <c r="AM2347" s="72">
        <f>(SUMIFS('Banco de Indicadores Mun. (2)'!J:J,'Banco de Indicadores Mun. (2)'!B:B,'Banco de Indicadores - Mun. (1)'!B2347,'Banco de Indicadores Mun. (2)'!A:A,'Banco de Indicadores - Mun. (1)'!A2347) / VLOOKUP(D2347,'Dados Base'!$B:$K,7,FALSE)) * 100</f>
        <v>11.102429347826087</v>
      </c>
      <c r="AN2347" s="72">
        <f>(SUMIFS('Banco de Indicadores Mun. (2)'!K:K,'Banco de Indicadores Mun. (2)'!B:B,'Banco de Indicadores - Mun. (1)'!B2347,'Banco de Indicadores Mun. (2)'!A:A,'Banco de Indicadores - Mun. (1)'!A2347) / VLOOKUP(D2347,'Dados Base'!$B:$K,10,FALSE)) * 100</f>
        <v>2.0910508474576277</v>
      </c>
      <c r="AO2347" s="21"/>
      <c r="AP2347" s="21">
        <v>0</v>
      </c>
      <c r="AQ2347" s="5">
        <v>0</v>
      </c>
      <c r="AR2347" s="9">
        <v>8.9</v>
      </c>
      <c r="AS2347" s="22">
        <v>100</v>
      </c>
      <c r="AT2347" s="22">
        <v>100</v>
      </c>
      <c r="AU2347" s="22">
        <v>88.013136288998354</v>
      </c>
      <c r="AV2347" s="23">
        <v>10</v>
      </c>
      <c r="AW2347" s="12">
        <v>0</v>
      </c>
      <c r="AX2347" s="21">
        <v>0</v>
      </c>
      <c r="AY2347" s="116">
        <v>110.89079890877294</v>
      </c>
    </row>
    <row r="2348" spans="1:51" ht="15.75" x14ac:dyDescent="0.25">
      <c r="A2348" s="144">
        <v>2014</v>
      </c>
      <c r="B2348" s="77" t="s">
        <v>413</v>
      </c>
      <c r="C2348" s="78">
        <v>20</v>
      </c>
      <c r="D2348" s="77">
        <v>3536406</v>
      </c>
      <c r="E2348" s="78">
        <v>353640620</v>
      </c>
      <c r="F2348" s="78" t="str">
        <f t="shared" si="99"/>
        <v>3536406202014</v>
      </c>
      <c r="G2348" s="89">
        <v>1.5131838749575577</v>
      </c>
      <c r="H2348" s="80">
        <f t="shared" si="98"/>
        <v>6669</v>
      </c>
      <c r="I2348" s="94">
        <v>5725</v>
      </c>
      <c r="J2348" s="95">
        <v>944</v>
      </c>
      <c r="K2348" s="83">
        <f>(H2348)/VLOOKUP(D2348,'Dados Base'!$B:$K,6,FALSE)</f>
        <v>17.836796918879884</v>
      </c>
      <c r="L2348" s="88">
        <f t="shared" si="100"/>
        <v>85.844954266006894</v>
      </c>
      <c r="M2348" s="85">
        <v>5</v>
      </c>
      <c r="N2348" s="92">
        <v>0.71099999999999997</v>
      </c>
      <c r="O2348" s="91">
        <v>37</v>
      </c>
      <c r="P2348" s="91" t="s">
        <v>691</v>
      </c>
      <c r="Q2348" s="91" t="s">
        <v>691</v>
      </c>
      <c r="R2348" s="91" t="s">
        <v>691</v>
      </c>
      <c r="S2348" s="91">
        <v>20</v>
      </c>
      <c r="T2348" s="87" t="s">
        <v>691</v>
      </c>
      <c r="U2348" s="91">
        <v>66</v>
      </c>
      <c r="V2348" s="91">
        <v>56</v>
      </c>
      <c r="W2348" s="93">
        <v>94.53</v>
      </c>
      <c r="X2348" s="146">
        <v>1.7367187499999999E-2</v>
      </c>
      <c r="Y2348" s="21">
        <v>4.01</v>
      </c>
      <c r="Z2348" s="147">
        <v>123</v>
      </c>
      <c r="AA2348" s="147">
        <v>186</v>
      </c>
      <c r="AB2348" s="21">
        <v>0</v>
      </c>
      <c r="AC2348" s="21">
        <v>0</v>
      </c>
      <c r="AD2348" s="153">
        <f>VLOOKUP(D2348,'Dados Base'!$B:$K,9,FALSE)*31536000/VLOOKUP($F2348,F:H,MATCH(H2347,F2347:AF2347,0),FALSE)</f>
        <v>12814.898785425101</v>
      </c>
      <c r="AE2348" s="153">
        <f>VLOOKUP(D2348,'Dados Base'!$B:$K,10,FALSE)*31536000/VLOOKUP($F2348,F:H,MATCH(H2347,F2347:AF2347,0),FALSE)</f>
        <v>1607.7732793522262</v>
      </c>
      <c r="AF2348" s="148">
        <v>100</v>
      </c>
      <c r="AG2348" s="21">
        <v>100</v>
      </c>
      <c r="AH2348" s="148">
        <v>38.9</v>
      </c>
      <c r="AI2348" s="148">
        <v>14.29</v>
      </c>
      <c r="AJ2348" s="148">
        <v>100</v>
      </c>
      <c r="AK2348" s="72">
        <f>(SUMIFS('Banco de Indicadores Mun. (2)'!I:I,'Banco de Indicadores Mun. (2)'!B:B,'Banco de Indicadores - Mun. (1)'!B2348,'Banco de Indicadores Mun. (2)'!A:A,'Banco de Indicadores - Mun. (1)'!A2348) / VLOOKUP(D2348,'Dados Base'!$B:$K,8,FALSE)) * 100</f>
        <v>8.3264601769911497</v>
      </c>
      <c r="AL2348" s="72">
        <f>(SUMIFS('Banco de Indicadores Mun. (2)'!I:I,'Banco de Indicadores Mun. (2)'!B:B,'Banco de Indicadores - Mun. (1)'!B2348,'Banco de Indicadores Mun. (2)'!A:A,'Banco de Indicadores - Mun. (1)'!A2348) / VLOOKUP(D2348,'Dados Base'!$B:$K,9,FALSE)) * 100</f>
        <v>3.471918819188192</v>
      </c>
      <c r="AM2348" s="72">
        <f>(SUMIFS('Banco de Indicadores Mun. (2)'!J:J,'Banco de Indicadores Mun. (2)'!B:B,'Banco de Indicadores - Mun. (1)'!B2348,'Banco de Indicadores Mun. (2)'!A:A,'Banco de Indicadores - Mun. (1)'!A2348) / VLOOKUP(D2348,'Dados Base'!$B:$K,7,FALSE)) * 100</f>
        <v>0</v>
      </c>
      <c r="AN2348" s="72">
        <f>(SUMIFS('Banco de Indicadores Mun. (2)'!K:K,'Banco de Indicadores Mun. (2)'!B:B,'Banco de Indicadores - Mun. (1)'!B2348,'Banco de Indicadores Mun. (2)'!A:A,'Banco de Indicadores - Mun. (1)'!A2348) / VLOOKUP(D2348,'Dados Base'!$B:$K,10,FALSE)) * 100</f>
        <v>27.673235294117653</v>
      </c>
      <c r="AO2348" s="21"/>
      <c r="AP2348" s="21">
        <v>0</v>
      </c>
      <c r="AQ2348" s="5">
        <v>0</v>
      </c>
      <c r="AR2348" s="9">
        <v>8.6999999999999993</v>
      </c>
      <c r="AS2348" s="22">
        <v>50</v>
      </c>
      <c r="AT2348" s="22">
        <v>50</v>
      </c>
      <c r="AU2348" s="22">
        <v>39.805825242718448</v>
      </c>
      <c r="AV2348" s="23">
        <v>5.35</v>
      </c>
      <c r="AW2348" s="12">
        <v>0</v>
      </c>
      <c r="AX2348" s="21">
        <v>0</v>
      </c>
      <c r="AY2348" s="116">
        <v>13.46816283025677</v>
      </c>
    </row>
    <row r="2349" spans="1:51" ht="15.75" x14ac:dyDescent="0.25">
      <c r="A2349" s="144">
        <v>2014</v>
      </c>
      <c r="B2349" s="77" t="s">
        <v>414</v>
      </c>
      <c r="C2349" s="78">
        <v>5</v>
      </c>
      <c r="D2349" s="77">
        <v>3536505</v>
      </c>
      <c r="E2349" s="78">
        <v>35365055</v>
      </c>
      <c r="F2349" s="78" t="str">
        <f t="shared" si="99"/>
        <v>353650552014</v>
      </c>
      <c r="G2349" s="89">
        <v>3.862790189920795</v>
      </c>
      <c r="H2349" s="80">
        <f t="shared" si="98"/>
        <v>92231</v>
      </c>
      <c r="I2349" s="94">
        <v>92146</v>
      </c>
      <c r="J2349" s="95">
        <v>85</v>
      </c>
      <c r="K2349" s="83">
        <f>(H2349)/VLOOKUP(D2349,'Dados Base'!$B:$K,6,FALSE)</f>
        <v>661.96081245962819</v>
      </c>
      <c r="L2349" s="88">
        <f t="shared" si="100"/>
        <v>99.907840097147385</v>
      </c>
      <c r="M2349" s="85">
        <v>1</v>
      </c>
      <c r="N2349" s="92">
        <v>0.79500000000000004</v>
      </c>
      <c r="O2349" s="91">
        <v>34</v>
      </c>
      <c r="P2349" s="91" t="s">
        <v>691</v>
      </c>
      <c r="Q2349" s="91" t="s">
        <v>691</v>
      </c>
      <c r="R2349" s="91" t="s">
        <v>691</v>
      </c>
      <c r="S2349" s="91">
        <v>219</v>
      </c>
      <c r="T2349" s="87" t="s">
        <v>691</v>
      </c>
      <c r="U2349" s="91">
        <v>853</v>
      </c>
      <c r="V2349" s="91">
        <v>979</v>
      </c>
      <c r="W2349" s="93">
        <v>1.1100000000000001</v>
      </c>
      <c r="X2349" s="146">
        <v>0.28049678150810181</v>
      </c>
      <c r="Y2349" s="21">
        <v>76.11</v>
      </c>
      <c r="Z2349" s="147">
        <v>4172</v>
      </c>
      <c r="AA2349" s="147">
        <v>965</v>
      </c>
      <c r="AB2349" s="21">
        <v>63</v>
      </c>
      <c r="AC2349" s="21">
        <v>4</v>
      </c>
      <c r="AD2349" s="153">
        <f>VLOOKUP(D2349,'Dados Base'!$B:$K,9,FALSE)*31536000/VLOOKUP($F2349,F:H,MATCH(H2348,F2348:AF2348,0),FALSE)</f>
        <v>553.91701271806664</v>
      </c>
      <c r="AE2349" s="153">
        <f>VLOOKUP(D2349,'Dados Base'!$B:$K,10,FALSE)*31536000/VLOOKUP($F2349,F:H,MATCH(H2348,F2348:AF2348,0),FALSE)</f>
        <v>71.804057204193811</v>
      </c>
      <c r="AF2349" s="148">
        <v>99.91</v>
      </c>
      <c r="AG2349" s="21" t="s">
        <v>692</v>
      </c>
      <c r="AH2349" s="148">
        <v>94.14</v>
      </c>
      <c r="AI2349" s="148">
        <v>31.27</v>
      </c>
      <c r="AJ2349" s="148">
        <v>100</v>
      </c>
      <c r="AK2349" s="72">
        <f>(SUMIFS('Banco de Indicadores Mun. (2)'!I:I,'Banco de Indicadores Mun. (2)'!B:B,'Banco de Indicadores - Mun. (1)'!B2349,'Banco de Indicadores Mun. (2)'!A:A,'Banco de Indicadores - Mun. (1)'!A2349) / VLOOKUP(D2349,'Dados Base'!$B:$K,8,FALSE)) * 100</f>
        <v>552.24088524590172</v>
      </c>
      <c r="AL2349" s="72">
        <f>(SUMIFS('Banco de Indicadores Mun. (2)'!I:I,'Banco de Indicadores Mun. (2)'!B:B,'Banco de Indicadores - Mun. (1)'!B2349,'Banco de Indicadores Mun. (2)'!A:A,'Banco de Indicadores - Mun. (1)'!A2349) / VLOOKUP(D2349,'Dados Base'!$B:$K,9,FALSE)) * 100</f>
        <v>207.9425555555556</v>
      </c>
      <c r="AM2349" s="72">
        <f>(SUMIFS('Banco de Indicadores Mun. (2)'!J:J,'Banco de Indicadores Mun. (2)'!B:B,'Banco de Indicadores - Mun. (1)'!B2349,'Banco de Indicadores Mun. (2)'!A:A,'Banco de Indicadores - Mun. (1)'!A2349) / VLOOKUP(D2349,'Dados Base'!$B:$K,7,FALSE)) * 100</f>
        <v>818.77570000000014</v>
      </c>
      <c r="AN2349" s="72">
        <f>(SUMIFS('Banco de Indicadores Mun. (2)'!K:K,'Banco de Indicadores Mun. (2)'!B:B,'Banco de Indicadores - Mun. (1)'!B2349,'Banco de Indicadores Mun. (2)'!A:A,'Banco de Indicadores - Mun. (1)'!A2349) / VLOOKUP(D2349,'Dados Base'!$B:$K,10,FALSE)) * 100</f>
        <v>44.555523809523791</v>
      </c>
      <c r="AO2349" s="21"/>
      <c r="AP2349" s="21">
        <v>0</v>
      </c>
      <c r="AQ2349" s="5">
        <v>0</v>
      </c>
      <c r="AR2349" s="9">
        <v>9.8000000000000007</v>
      </c>
      <c r="AS2349" s="22">
        <v>90</v>
      </c>
      <c r="AT2349" s="22">
        <v>86.4</v>
      </c>
      <c r="AU2349" s="22">
        <v>81.214716760755309</v>
      </c>
      <c r="AV2349" s="23">
        <v>9.7899999999999991</v>
      </c>
      <c r="AW2349" s="12">
        <v>3</v>
      </c>
      <c r="AX2349" s="21">
        <v>4</v>
      </c>
      <c r="AY2349" s="116">
        <v>6.2793162833914815</v>
      </c>
    </row>
    <row r="2350" spans="1:51" ht="15.75" x14ac:dyDescent="0.25">
      <c r="A2350" s="144">
        <v>2014</v>
      </c>
      <c r="B2350" s="77" t="s">
        <v>415</v>
      </c>
      <c r="C2350" s="78">
        <v>17</v>
      </c>
      <c r="D2350" s="77">
        <v>3536570</v>
      </c>
      <c r="E2350" s="78">
        <v>353657017</v>
      </c>
      <c r="F2350" s="78" t="str">
        <f t="shared" si="99"/>
        <v>3536570172014</v>
      </c>
      <c r="G2350" s="89">
        <v>-8.9596293035598684E-2</v>
      </c>
      <c r="H2350" s="80">
        <f t="shared" si="98"/>
        <v>1777</v>
      </c>
      <c r="I2350" s="94">
        <v>1286</v>
      </c>
      <c r="J2350" s="95">
        <v>491</v>
      </c>
      <c r="K2350" s="83">
        <f>(H2350)/VLOOKUP(D2350,'Dados Base'!$B:$K,6,FALSE)</f>
        <v>6.9265250438511012</v>
      </c>
      <c r="L2350" s="88">
        <f t="shared" si="100"/>
        <v>72.36916150815982</v>
      </c>
      <c r="M2350" s="85">
        <v>3</v>
      </c>
      <c r="N2350" s="92">
        <v>0.71799999999999997</v>
      </c>
      <c r="O2350" s="91">
        <v>24</v>
      </c>
      <c r="P2350" s="91" t="s">
        <v>691</v>
      </c>
      <c r="Q2350" s="91" t="s">
        <v>691</v>
      </c>
      <c r="R2350" s="91" t="s">
        <v>691</v>
      </c>
      <c r="S2350" s="91">
        <v>1</v>
      </c>
      <c r="T2350" s="87" t="s">
        <v>691</v>
      </c>
      <c r="U2350" s="91">
        <v>12</v>
      </c>
      <c r="V2350" s="91">
        <v>7</v>
      </c>
      <c r="W2350" s="93">
        <v>0</v>
      </c>
      <c r="X2350" s="146">
        <v>3.0431124999999999E-3</v>
      </c>
      <c r="Y2350" s="21">
        <v>0.88</v>
      </c>
      <c r="Z2350" s="147">
        <v>0</v>
      </c>
      <c r="AA2350" s="147">
        <v>68</v>
      </c>
      <c r="AB2350" s="21">
        <v>0</v>
      </c>
      <c r="AC2350" s="21">
        <v>0</v>
      </c>
      <c r="AD2350" s="153">
        <f>VLOOKUP(D2350,'Dados Base'!$B:$K,9,FALSE)*31536000/VLOOKUP($F2350,F:H,MATCH(H2349,F2349:AF2349,0),FALSE)</f>
        <v>42769.701744513222</v>
      </c>
      <c r="AE2350" s="153">
        <f>VLOOKUP(D2350,'Dados Base'!$B:$K,10,FALSE)*31536000/VLOOKUP($F2350,F:H,MATCH(H2349,F2349:AF2349,0),FALSE)</f>
        <v>4614.1586944288129</v>
      </c>
      <c r="AF2350" s="148">
        <v>65.760000000000005</v>
      </c>
      <c r="AG2350" s="21">
        <v>100</v>
      </c>
      <c r="AH2350" s="148">
        <v>56.07</v>
      </c>
      <c r="AI2350" s="148">
        <v>17.63</v>
      </c>
      <c r="AJ2350" s="148">
        <v>96.49</v>
      </c>
      <c r="AK2350" s="72">
        <f>(SUMIFS('Banco de Indicadores Mun. (2)'!I:I,'Banco de Indicadores Mun. (2)'!B:B,'Banco de Indicadores - Mun. (1)'!B2350,'Banco de Indicadores Mun. (2)'!A:A,'Banco de Indicadores - Mun. (1)'!A2350) / VLOOKUP(D2350,'Dados Base'!$B:$K,8,FALSE)) * 100</f>
        <v>7.6525196850393691</v>
      </c>
      <c r="AL2350" s="72">
        <f>(SUMIFS('Banco de Indicadores Mun. (2)'!I:I,'Banco de Indicadores Mun. (2)'!B:B,'Banco de Indicadores - Mun. (1)'!B2350,'Banco de Indicadores Mun. (2)'!A:A,'Banco de Indicadores - Mun. (1)'!A2350) / VLOOKUP(D2350,'Dados Base'!$B:$K,9,FALSE)) * 100</f>
        <v>4.0326556016597506</v>
      </c>
      <c r="AM2350" s="72">
        <f>(SUMIFS('Banco de Indicadores Mun. (2)'!J:J,'Banco de Indicadores Mun. (2)'!B:B,'Banco de Indicadores - Mun. (1)'!B2350,'Banco de Indicadores Mun. (2)'!A:A,'Banco de Indicadores - Mun. (1)'!A2350) / VLOOKUP(D2350,'Dados Base'!$B:$K,7,FALSE)) * 100</f>
        <v>0.15537623762376238</v>
      </c>
      <c r="AN2350" s="72">
        <f>(SUMIFS('Banco de Indicadores Mun. (2)'!K:K,'Banco de Indicadores Mun. (2)'!B:B,'Banco de Indicadores - Mun. (1)'!B2350,'Banco de Indicadores Mun. (2)'!A:A,'Banco de Indicadores - Mun. (1)'!A2350) / VLOOKUP(D2350,'Dados Base'!$B:$K,10,FALSE)) * 100</f>
        <v>36.776038461538462</v>
      </c>
      <c r="AO2350" s="21"/>
      <c r="AP2350" s="21">
        <v>0</v>
      </c>
      <c r="AQ2350" s="5">
        <v>0</v>
      </c>
      <c r="AR2350" s="9">
        <v>9</v>
      </c>
      <c r="AS2350" s="22">
        <v>78</v>
      </c>
      <c r="AT2350" s="22">
        <v>0</v>
      </c>
      <c r="AU2350" s="22">
        <v>0</v>
      </c>
      <c r="AV2350" s="23">
        <v>1.47</v>
      </c>
      <c r="AW2350" s="12">
        <v>0</v>
      </c>
      <c r="AX2350" s="21">
        <v>0</v>
      </c>
      <c r="AY2350" s="116">
        <v>94.666956971948963</v>
      </c>
    </row>
    <row r="2351" spans="1:51" ht="15.75" x14ac:dyDescent="0.25">
      <c r="A2351" s="144">
        <v>2014</v>
      </c>
      <c r="B2351" s="77" t="s">
        <v>416</v>
      </c>
      <c r="C2351" s="78">
        <v>15</v>
      </c>
      <c r="D2351" s="77">
        <v>3536604</v>
      </c>
      <c r="E2351" s="78">
        <v>353660415</v>
      </c>
      <c r="F2351" s="78" t="str">
        <f t="shared" si="99"/>
        <v>3536604152014</v>
      </c>
      <c r="G2351" s="89">
        <v>-5.8474404479702535E-3</v>
      </c>
      <c r="H2351" s="80">
        <f t="shared" si="98"/>
        <v>8548</v>
      </c>
      <c r="I2351" s="94">
        <v>7771</v>
      </c>
      <c r="J2351" s="95">
        <v>777</v>
      </c>
      <c r="K2351" s="83">
        <f>(H2351)/VLOOKUP(D2351,'Dados Base'!$B:$K,6,FALSE)</f>
        <v>11.538409621640591</v>
      </c>
      <c r="L2351" s="88">
        <f t="shared" si="100"/>
        <v>90.910154422087047</v>
      </c>
      <c r="M2351" s="85">
        <v>4</v>
      </c>
      <c r="N2351" s="92">
        <v>0.72499999999999998</v>
      </c>
      <c r="O2351" s="91">
        <v>105</v>
      </c>
      <c r="P2351" s="91" t="s">
        <v>691</v>
      </c>
      <c r="Q2351" s="91" t="s">
        <v>691</v>
      </c>
      <c r="R2351" s="91" t="s">
        <v>691</v>
      </c>
      <c r="S2351" s="91">
        <v>6</v>
      </c>
      <c r="T2351" s="87" t="s">
        <v>691</v>
      </c>
      <c r="U2351" s="91">
        <v>48</v>
      </c>
      <c r="V2351" s="91">
        <v>41</v>
      </c>
      <c r="W2351" s="93">
        <v>65.400000000000006</v>
      </c>
      <c r="X2351" s="146">
        <v>2.1051676041666668E-2</v>
      </c>
      <c r="Y2351" s="21">
        <v>5.63</v>
      </c>
      <c r="Z2351" s="147">
        <v>320</v>
      </c>
      <c r="AA2351" s="147">
        <v>114</v>
      </c>
      <c r="AB2351" s="21">
        <v>0</v>
      </c>
      <c r="AC2351" s="21">
        <v>0</v>
      </c>
      <c r="AD2351" s="153">
        <f>VLOOKUP(D2351,'Dados Base'!$B:$K,9,FALSE)*31536000/VLOOKUP($F2351,F:H,MATCH(H2350,F2350:AF2350,0),FALSE)</f>
        <v>21065.811885821244</v>
      </c>
      <c r="AE2351" s="153">
        <f>VLOOKUP(D2351,'Dados Base'!$B:$K,10,FALSE)*31536000/VLOOKUP($F2351,F:H,MATCH(H2350,F2350:AF2350,0),FALSE)</f>
        <v>2250.4632662611143</v>
      </c>
      <c r="AF2351" s="148">
        <v>94.57</v>
      </c>
      <c r="AG2351" s="21">
        <v>86.99</v>
      </c>
      <c r="AH2351" s="148">
        <v>94.22</v>
      </c>
      <c r="AI2351" s="148">
        <v>16.399999999999999</v>
      </c>
      <c r="AJ2351" s="148">
        <v>100</v>
      </c>
      <c r="AK2351" s="72">
        <f>(SUMIFS('Banco de Indicadores Mun. (2)'!I:I,'Banco de Indicadores Mun. (2)'!B:B,'Banco de Indicadores - Mun. (1)'!B2351,'Banco de Indicadores Mun. (2)'!A:A,'Banco de Indicadores - Mun. (1)'!A2351) / VLOOKUP(D2351,'Dados Base'!$B:$K,8,FALSE)) * 100</f>
        <v>20.005295081967208</v>
      </c>
      <c r="AL2351" s="72">
        <f>(SUMIFS('Banco de Indicadores Mun. (2)'!I:I,'Banco de Indicadores Mun. (2)'!B:B,'Banco de Indicadores - Mun. (1)'!B2351,'Banco de Indicadores Mun. (2)'!A:A,'Banco de Indicadores - Mun. (1)'!A2351) / VLOOKUP(D2351,'Dados Base'!$B:$K,9,FALSE)) * 100</f>
        <v>6.4115043782837127</v>
      </c>
      <c r="AM2351" s="72">
        <f>(SUMIFS('Banco de Indicadores Mun. (2)'!J:J,'Banco de Indicadores Mun. (2)'!B:B,'Banco de Indicadores - Mun. (1)'!B2351,'Banco de Indicadores Mun. (2)'!A:A,'Banco de Indicadores - Mun. (1)'!A2351) / VLOOKUP(D2351,'Dados Base'!$B:$K,7,FALSE)) * 100</f>
        <v>28.813065573770487</v>
      </c>
      <c r="AN2351" s="72">
        <f>(SUMIFS('Banco de Indicadores Mun. (2)'!K:K,'Banco de Indicadores Mun. (2)'!B:B,'Banco de Indicadores - Mun. (1)'!B2351,'Banco de Indicadores Mun. (2)'!A:A,'Banco de Indicadores - Mun. (1)'!A2351) / VLOOKUP(D2351,'Dados Base'!$B:$K,10,FALSE)) * 100</f>
        <v>2.3897540983606556</v>
      </c>
      <c r="AO2351" s="21"/>
      <c r="AP2351" s="21">
        <v>0</v>
      </c>
      <c r="AQ2351" s="5">
        <v>0</v>
      </c>
      <c r="AR2351" s="9">
        <v>7.2</v>
      </c>
      <c r="AS2351" s="22">
        <v>97</v>
      </c>
      <c r="AT2351" s="22">
        <v>97.000000000000014</v>
      </c>
      <c r="AU2351" s="22">
        <v>73.732718894009224</v>
      </c>
      <c r="AV2351" s="23">
        <v>8.25</v>
      </c>
      <c r="AW2351" s="12">
        <v>0</v>
      </c>
      <c r="AX2351" s="21">
        <v>0</v>
      </c>
      <c r="AY2351" s="116">
        <v>119.21088821241024</v>
      </c>
    </row>
    <row r="2352" spans="1:51" ht="15.75" x14ac:dyDescent="0.25">
      <c r="A2352" s="144">
        <v>2014</v>
      </c>
      <c r="B2352" s="77" t="s">
        <v>417</v>
      </c>
      <c r="C2352" s="78">
        <v>13</v>
      </c>
      <c r="D2352" s="77">
        <v>3536703</v>
      </c>
      <c r="E2352" s="78">
        <v>353670313</v>
      </c>
      <c r="F2352" s="78" t="str">
        <f t="shared" si="99"/>
        <v>3536703132014</v>
      </c>
      <c r="G2352" s="89">
        <v>1.1252465608442952</v>
      </c>
      <c r="H2352" s="80">
        <f t="shared" si="98"/>
        <v>43169</v>
      </c>
      <c r="I2352" s="94">
        <v>40147</v>
      </c>
      <c r="J2352" s="95">
        <v>3022</v>
      </c>
      <c r="K2352" s="83">
        <f>(H2352)/VLOOKUP(D2352,'Dados Base'!$B:$K,6,FALSE)</f>
        <v>59.20211744699526</v>
      </c>
      <c r="L2352" s="88">
        <f t="shared" si="100"/>
        <v>92.999606198892721</v>
      </c>
      <c r="M2352" s="85">
        <v>1</v>
      </c>
      <c r="N2352" s="92">
        <v>0.73899999999999999</v>
      </c>
      <c r="O2352" s="91">
        <v>139</v>
      </c>
      <c r="P2352" s="91" t="s">
        <v>691</v>
      </c>
      <c r="Q2352" s="91" t="s">
        <v>691</v>
      </c>
      <c r="R2352" s="91" t="s">
        <v>691</v>
      </c>
      <c r="S2352" s="91">
        <v>154</v>
      </c>
      <c r="T2352" s="87" t="s">
        <v>691</v>
      </c>
      <c r="U2352" s="91">
        <v>523</v>
      </c>
      <c r="V2352" s="91">
        <v>335</v>
      </c>
      <c r="W2352" s="93">
        <v>15.86</v>
      </c>
      <c r="X2352" s="146">
        <v>0.12488791700000001</v>
      </c>
      <c r="Y2352" s="21">
        <v>33.11</v>
      </c>
      <c r="Z2352" s="147">
        <v>1761</v>
      </c>
      <c r="AA2352" s="147">
        <v>473</v>
      </c>
      <c r="AB2352" s="21">
        <v>1</v>
      </c>
      <c r="AC2352" s="21">
        <v>0</v>
      </c>
      <c r="AD2352" s="153">
        <f>VLOOKUP(D2352,'Dados Base'!$B:$K,9,FALSE)*31536000/VLOOKUP($F2352,F:H,MATCH(H2351,F2351:AF2351,0),FALSE)</f>
        <v>4368.5348282332225</v>
      </c>
      <c r="AE2352" s="153">
        <f>VLOOKUP(D2352,'Dados Base'!$B:$K,10,FALSE)*31536000/VLOOKUP($F2352,F:H,MATCH(H2351,F2351:AF2351,0),FALSE)</f>
        <v>460.2302578239013</v>
      </c>
      <c r="AF2352" s="148">
        <v>95.04</v>
      </c>
      <c r="AG2352" s="21">
        <v>93</v>
      </c>
      <c r="AH2352" s="148">
        <v>91.1</v>
      </c>
      <c r="AI2352" s="148">
        <v>40.39</v>
      </c>
      <c r="AJ2352" s="148">
        <v>100</v>
      </c>
      <c r="AK2352" s="72">
        <f>(SUMIFS('Banco de Indicadores Mun. (2)'!I:I,'Banco de Indicadores Mun. (2)'!B:B,'Banco de Indicadores - Mun. (1)'!B2352,'Banco de Indicadores Mun. (2)'!A:A,'Banco de Indicadores - Mun. (1)'!A2352) / VLOOKUP(D2352,'Dados Base'!$B:$K,8,FALSE)) * 100</f>
        <v>22.30943042071199</v>
      </c>
      <c r="AL2352" s="72">
        <f>(SUMIFS('Banco de Indicadores Mun. (2)'!I:I,'Banco de Indicadores Mun. (2)'!B:B,'Banco de Indicadores - Mun. (1)'!B2352,'Banco de Indicadores Mun. (2)'!A:A,'Banco de Indicadores - Mun. (1)'!A2352) / VLOOKUP(D2352,'Dados Base'!$B:$K,9,FALSE)) * 100</f>
        <v>11.527782608695659</v>
      </c>
      <c r="AM2352" s="72">
        <f>(SUMIFS('Banco de Indicadores Mun. (2)'!J:J,'Banco de Indicadores Mun. (2)'!B:B,'Banco de Indicadores - Mun. (1)'!B2352,'Banco de Indicadores Mun. (2)'!A:A,'Banco de Indicadores - Mun. (1)'!A2352) / VLOOKUP(D2352,'Dados Base'!$B:$K,7,FALSE)) * 100</f>
        <v>4.1815040650406505</v>
      </c>
      <c r="AN2352" s="72">
        <f>(SUMIFS('Banco de Indicadores Mun. (2)'!K:K,'Banco de Indicadores Mun. (2)'!B:B,'Banco de Indicadores - Mun. (1)'!B2352,'Banco de Indicadores Mun. (2)'!A:A,'Banco de Indicadores - Mun. (1)'!A2352) / VLOOKUP(D2352,'Dados Base'!$B:$K,10,FALSE)) * 100</f>
        <v>93.094666666666754</v>
      </c>
      <c r="AO2352" s="21"/>
      <c r="AP2352" s="21">
        <v>0</v>
      </c>
      <c r="AQ2352" s="5">
        <v>1</v>
      </c>
      <c r="AR2352" s="9">
        <v>8</v>
      </c>
      <c r="AS2352" s="22">
        <v>97</v>
      </c>
      <c r="AT2352" s="22">
        <v>97</v>
      </c>
      <c r="AU2352" s="22">
        <v>78.827215756490602</v>
      </c>
      <c r="AV2352" s="23">
        <v>8.3800000000000008</v>
      </c>
      <c r="AW2352" s="12">
        <v>0</v>
      </c>
      <c r="AX2352" s="21">
        <v>0</v>
      </c>
      <c r="AY2352" s="116">
        <v>171.2677248613463</v>
      </c>
    </row>
    <row r="2353" spans="1:51" ht="15.75" x14ac:dyDescent="0.25">
      <c r="A2353" s="144">
        <v>2014</v>
      </c>
      <c r="B2353" s="77" t="s">
        <v>418</v>
      </c>
      <c r="C2353" s="78">
        <v>5</v>
      </c>
      <c r="D2353" s="77">
        <v>3536802</v>
      </c>
      <c r="E2353" s="78">
        <v>35368025</v>
      </c>
      <c r="F2353" s="78" t="str">
        <f t="shared" si="99"/>
        <v>353680252014</v>
      </c>
      <c r="G2353" s="89">
        <v>0.33551699397904589</v>
      </c>
      <c r="H2353" s="80">
        <f t="shared" si="98"/>
        <v>5859</v>
      </c>
      <c r="I2353" s="94">
        <v>1546</v>
      </c>
      <c r="J2353" s="95">
        <v>4313</v>
      </c>
      <c r="K2353" s="83">
        <f>(H2353)/VLOOKUP(D2353,'Dados Base'!$B:$K,6,FALSE)</f>
        <v>37.27573482631378</v>
      </c>
      <c r="L2353" s="88">
        <f t="shared" si="100"/>
        <v>26.386755419013486</v>
      </c>
      <c r="M2353" s="85">
        <v>5</v>
      </c>
      <c r="N2353" s="92">
        <v>0.67700000000000005</v>
      </c>
      <c r="O2353" s="91">
        <v>64</v>
      </c>
      <c r="P2353" s="91" t="s">
        <v>691</v>
      </c>
      <c r="Q2353" s="91" t="s">
        <v>691</v>
      </c>
      <c r="R2353" s="91" t="s">
        <v>691</v>
      </c>
      <c r="S2353" s="91">
        <v>15</v>
      </c>
      <c r="T2353" s="87" t="s">
        <v>691</v>
      </c>
      <c r="U2353" s="91">
        <v>38</v>
      </c>
      <c r="V2353" s="91">
        <v>21</v>
      </c>
      <c r="W2353" s="93">
        <v>0</v>
      </c>
      <c r="X2353" s="146">
        <v>3.5169257812500002E-3</v>
      </c>
      <c r="Y2353" s="21">
        <v>1.05</v>
      </c>
      <c r="Z2353" s="147">
        <v>0</v>
      </c>
      <c r="AA2353" s="147">
        <v>81</v>
      </c>
      <c r="AB2353" s="21">
        <v>0</v>
      </c>
      <c r="AC2353" s="21">
        <v>0</v>
      </c>
      <c r="AD2353" s="153">
        <f>VLOOKUP(D2353,'Dados Base'!$B:$K,9,FALSE)*31536000/VLOOKUP($F2353,F:H,MATCH(H2352,F2352:AF2352,0),FALSE)</f>
        <v>10011.428571428571</v>
      </c>
      <c r="AE2353" s="153">
        <f>VLOOKUP(D2353,'Dados Base'!$B:$K,10,FALSE)*31536000/VLOOKUP($F2353,F:H,MATCH(H2352,F2352:AF2352,0),FALSE)</f>
        <v>1345.6221198156679</v>
      </c>
      <c r="AF2353" s="148">
        <v>23.05</v>
      </c>
      <c r="AG2353" s="21">
        <v>100</v>
      </c>
      <c r="AH2353" s="148">
        <v>20.329999999999998</v>
      </c>
      <c r="AI2353" s="148">
        <v>6.07</v>
      </c>
      <c r="AJ2353" s="148">
        <v>92.48</v>
      </c>
      <c r="AK2353" s="72">
        <f>(SUMIFS('Banco de Indicadores Mun. (2)'!I:I,'Banco de Indicadores Mun. (2)'!B:B,'Banco de Indicadores - Mun. (1)'!B2353,'Banco de Indicadores Mun. (2)'!A:A,'Banco de Indicadores - Mun. (1)'!A2353) / VLOOKUP(D2353,'Dados Base'!$B:$K,8,FALSE)) * 100</f>
        <v>2.9641408450704234</v>
      </c>
      <c r="AL2353" s="72">
        <f>(SUMIFS('Banco de Indicadores Mun. (2)'!I:I,'Banco de Indicadores Mun. (2)'!B:B,'Banco de Indicadores - Mun. (1)'!B2353,'Banco de Indicadores Mun. (2)'!A:A,'Banco de Indicadores - Mun. (1)'!A2353) / VLOOKUP(D2353,'Dados Base'!$B:$K,9,FALSE)) * 100</f>
        <v>1.1314731182795701</v>
      </c>
      <c r="AM2353" s="72">
        <f>(SUMIFS('Banco de Indicadores Mun. (2)'!J:J,'Banco de Indicadores Mun. (2)'!B:B,'Banco de Indicadores - Mun. (1)'!B2353,'Banco de Indicadores Mun. (2)'!A:A,'Banco de Indicadores - Mun. (1)'!A2353) / VLOOKUP(D2353,'Dados Base'!$B:$K,7,FALSE)) * 100</f>
        <v>4.1168695652173923</v>
      </c>
      <c r="AN2353" s="72">
        <f>(SUMIFS('Banco de Indicadores Mun. (2)'!K:K,'Banco de Indicadores Mun. (2)'!B:B,'Banco de Indicadores - Mun. (1)'!B2353,'Banco de Indicadores Mun. (2)'!A:A,'Banco de Indicadores - Mun. (1)'!A2353) / VLOOKUP(D2353,'Dados Base'!$B:$K,10,FALSE)) * 100</f>
        <v>0.84312000000000087</v>
      </c>
      <c r="AO2353" s="21"/>
      <c r="AP2353" s="21">
        <v>0</v>
      </c>
      <c r="AQ2353" s="5">
        <v>0</v>
      </c>
      <c r="AR2353" s="9">
        <v>9.5</v>
      </c>
      <c r="AS2353" s="22">
        <v>83</v>
      </c>
      <c r="AT2353" s="22">
        <v>0</v>
      </c>
      <c r="AU2353" s="22">
        <v>0</v>
      </c>
      <c r="AV2353" s="23">
        <v>1.25</v>
      </c>
      <c r="AW2353" s="12">
        <v>0</v>
      </c>
      <c r="AX2353" s="21">
        <v>0</v>
      </c>
      <c r="AY2353" s="116">
        <v>27.888615749229491</v>
      </c>
    </row>
    <row r="2354" spans="1:51" ht="15.75" x14ac:dyDescent="0.25">
      <c r="A2354" s="144">
        <v>2014</v>
      </c>
      <c r="B2354" s="77" t="s">
        <v>419</v>
      </c>
      <c r="C2354" s="78">
        <v>15</v>
      </c>
      <c r="D2354" s="77">
        <v>3536901</v>
      </c>
      <c r="E2354" s="78">
        <v>353690115</v>
      </c>
      <c r="F2354" s="78" t="str">
        <f t="shared" si="99"/>
        <v>3536901152014</v>
      </c>
      <c r="G2354" s="89">
        <v>-0.69073925265270564</v>
      </c>
      <c r="H2354" s="80">
        <f t="shared" si="98"/>
        <v>2494</v>
      </c>
      <c r="I2354" s="94">
        <v>1569</v>
      </c>
      <c r="J2354" s="95">
        <v>925</v>
      </c>
      <c r="K2354" s="83">
        <f>(H2354)/VLOOKUP(D2354,'Dados Base'!$B:$K,6,FALSE)</f>
        <v>9.5926766414092839</v>
      </c>
      <c r="L2354" s="88">
        <f t="shared" si="100"/>
        <v>62.910986367281474</v>
      </c>
      <c r="M2354" s="85">
        <v>3</v>
      </c>
      <c r="N2354" s="92">
        <v>0.74199999999999999</v>
      </c>
      <c r="O2354" s="91">
        <v>50</v>
      </c>
      <c r="P2354" s="91" t="s">
        <v>691</v>
      </c>
      <c r="Q2354" s="91" t="s">
        <v>691</v>
      </c>
      <c r="R2354" s="91" t="s">
        <v>691</v>
      </c>
      <c r="S2354" s="91">
        <v>4</v>
      </c>
      <c r="T2354" s="87" t="s">
        <v>691</v>
      </c>
      <c r="U2354" s="91">
        <v>9</v>
      </c>
      <c r="V2354" s="91">
        <v>9</v>
      </c>
      <c r="W2354" s="93">
        <v>4.25</v>
      </c>
      <c r="X2354" s="146">
        <v>4.5781786458333334E-3</v>
      </c>
      <c r="Y2354" s="21">
        <v>1.1200000000000001</v>
      </c>
      <c r="Z2354" s="147">
        <v>54</v>
      </c>
      <c r="AA2354" s="147">
        <v>33</v>
      </c>
      <c r="AB2354" s="21">
        <v>0</v>
      </c>
      <c r="AC2354" s="21">
        <v>0</v>
      </c>
      <c r="AD2354" s="153">
        <f>VLOOKUP(D2354,'Dados Base'!$B:$K,9,FALSE)*31536000/VLOOKUP($F2354,F:H,MATCH(H2353,F2353:AF2353,0),FALSE)</f>
        <v>25289.494787489977</v>
      </c>
      <c r="AE2354" s="153">
        <f>VLOOKUP(D2354,'Dados Base'!$B:$K,10,FALSE)*31536000/VLOOKUP($F2354,F:H,MATCH(H2353,F2353:AF2353,0),FALSE)</f>
        <v>2655.396952686448</v>
      </c>
      <c r="AF2354" s="148">
        <v>70.489999999999995</v>
      </c>
      <c r="AG2354" s="21">
        <v>81.33</v>
      </c>
      <c r="AH2354" s="148">
        <v>64.52</v>
      </c>
      <c r="AI2354" s="148">
        <v>16.52</v>
      </c>
      <c r="AJ2354" s="148">
        <v>100</v>
      </c>
      <c r="AK2354" s="72">
        <f>(SUMIFS('Banco de Indicadores Mun. (2)'!I:I,'Banco de Indicadores Mun. (2)'!B:B,'Banco de Indicadores - Mun. (1)'!B2354,'Banco de Indicadores Mun. (2)'!A:A,'Banco de Indicadores - Mun. (1)'!A2354) / VLOOKUP(D2354,'Dados Base'!$B:$K,8,FALSE)) * 100</f>
        <v>4.631421875</v>
      </c>
      <c r="AL2354" s="72">
        <f>(SUMIFS('Banco de Indicadores Mun. (2)'!I:I,'Banco de Indicadores Mun. (2)'!B:B,'Banco de Indicadores - Mun. (1)'!B2354,'Banco de Indicadores Mun. (2)'!A:A,'Banco de Indicadores - Mun. (1)'!A2354) / VLOOKUP(D2354,'Dados Base'!$B:$K,9,FALSE)) * 100</f>
        <v>1.4820549999999999</v>
      </c>
      <c r="AM2354" s="72">
        <f>(SUMIFS('Banco de Indicadores Mun. (2)'!J:J,'Banco de Indicadores Mun. (2)'!B:B,'Banco de Indicadores - Mun. (1)'!B2354,'Banco de Indicadores Mun. (2)'!A:A,'Banco de Indicadores - Mun. (1)'!A2354) / VLOOKUP(D2354,'Dados Base'!$B:$K,7,FALSE)) * 100</f>
        <v>6.2782558139534883</v>
      </c>
      <c r="AN2354" s="72">
        <f>(SUMIFS('Banco de Indicadores Mun. (2)'!K:K,'Banco de Indicadores Mun. (2)'!B:B,'Banco de Indicadores - Mun. (1)'!B2354,'Banco de Indicadores Mun. (2)'!A:A,'Banco de Indicadores - Mun. (1)'!A2354) / VLOOKUP(D2354,'Dados Base'!$B:$K,10,FALSE)) * 100</f>
        <v>1.2593333333333334</v>
      </c>
      <c r="AO2354" s="21"/>
      <c r="AP2354" s="21">
        <v>0</v>
      </c>
      <c r="AQ2354" s="5">
        <v>0</v>
      </c>
      <c r="AR2354" s="9">
        <v>10</v>
      </c>
      <c r="AS2354" s="22">
        <v>88</v>
      </c>
      <c r="AT2354" s="22">
        <v>71.28</v>
      </c>
      <c r="AU2354" s="22">
        <v>62.068965517241381</v>
      </c>
      <c r="AV2354" s="23">
        <v>7.07</v>
      </c>
      <c r="AW2354" s="12">
        <v>0</v>
      </c>
      <c r="AX2354" s="21">
        <v>0</v>
      </c>
      <c r="AY2354" s="116">
        <v>181.12524922234928</v>
      </c>
    </row>
    <row r="2355" spans="1:51" ht="15.75" x14ac:dyDescent="0.25">
      <c r="A2355" s="144">
        <v>2014</v>
      </c>
      <c r="B2355" s="77" t="s">
        <v>420</v>
      </c>
      <c r="C2355" s="78">
        <v>8</v>
      </c>
      <c r="D2355" s="77">
        <v>3537008</v>
      </c>
      <c r="E2355" s="78">
        <v>35370088</v>
      </c>
      <c r="F2355" s="78" t="str">
        <f t="shared" si="99"/>
        <v>353700882014</v>
      </c>
      <c r="G2355" s="89">
        <v>0.39554728917050586</v>
      </c>
      <c r="H2355" s="80">
        <f t="shared" si="98"/>
        <v>15940</v>
      </c>
      <c r="I2355" s="94">
        <v>11824</v>
      </c>
      <c r="J2355" s="95">
        <v>4116</v>
      </c>
      <c r="K2355" s="83">
        <f>(H2355)/VLOOKUP(D2355,'Dados Base'!$B:$K,6,FALSE)</f>
        <v>22.71011127099688</v>
      </c>
      <c r="L2355" s="88">
        <f t="shared" si="100"/>
        <v>74.178168130489325</v>
      </c>
      <c r="M2355" s="85">
        <v>5</v>
      </c>
      <c r="N2355" s="92">
        <v>0.71499999999999997</v>
      </c>
      <c r="O2355" s="91">
        <v>261</v>
      </c>
      <c r="P2355" s="91" t="s">
        <v>691</v>
      </c>
      <c r="Q2355" s="91" t="s">
        <v>691</v>
      </c>
      <c r="R2355" s="91" t="s">
        <v>691</v>
      </c>
      <c r="S2355" s="91">
        <v>43</v>
      </c>
      <c r="T2355" s="87" t="s">
        <v>691</v>
      </c>
      <c r="U2355" s="91">
        <v>169</v>
      </c>
      <c r="V2355" s="91">
        <v>119</v>
      </c>
      <c r="W2355" s="93">
        <v>9.56</v>
      </c>
      <c r="X2355" s="146">
        <v>3.7089501944444436E-2</v>
      </c>
      <c r="Y2355" s="21">
        <v>8.5</v>
      </c>
      <c r="Z2355" s="147">
        <v>511</v>
      </c>
      <c r="AA2355" s="147">
        <v>145</v>
      </c>
      <c r="AB2355" s="21">
        <v>1</v>
      </c>
      <c r="AC2355" s="21">
        <v>0</v>
      </c>
      <c r="AD2355" s="153">
        <f>VLOOKUP(D2355,'Dados Base'!$B:$K,9,FALSE)*31536000/VLOOKUP($F2355,F:H,MATCH(H2354,F2354:AF2354,0),FALSE)</f>
        <v>22573.761606022585</v>
      </c>
      <c r="AE2355" s="153">
        <f>VLOOKUP(D2355,'Dados Base'!$B:$K,10,FALSE)*31536000/VLOOKUP($F2355,F:H,MATCH(H2354,F2354:AF2354,0),FALSE)</f>
        <v>2769.7867001254704</v>
      </c>
      <c r="AF2355" s="148">
        <v>76.44</v>
      </c>
      <c r="AG2355" s="21">
        <v>85.11</v>
      </c>
      <c r="AH2355" s="148">
        <v>71.900000000000006</v>
      </c>
      <c r="AI2355" s="148">
        <v>21.55</v>
      </c>
      <c r="AJ2355" s="148">
        <v>100</v>
      </c>
      <c r="AK2355" s="72">
        <f>(SUMIFS('Banco de Indicadores Mun. (2)'!I:I,'Banco de Indicadores Mun. (2)'!B:B,'Banco de Indicadores - Mun. (1)'!B2355,'Banco de Indicadores Mun. (2)'!A:A,'Banco de Indicadores - Mun. (1)'!A2355) / VLOOKUP(D2355,'Dados Base'!$B:$K,8,FALSE)) * 100</f>
        <v>8.3650840336134493</v>
      </c>
      <c r="AL2355" s="72">
        <f>(SUMIFS('Banco de Indicadores Mun. (2)'!I:I,'Banco de Indicadores Mun. (2)'!B:B,'Banco de Indicadores - Mun. (1)'!B2355,'Banco de Indicadores Mun. (2)'!A:A,'Banco de Indicadores - Mun. (1)'!A2355) / VLOOKUP(D2355,'Dados Base'!$B:$K,9,FALSE)) * 100</f>
        <v>2.6172962313759869</v>
      </c>
      <c r="AM2355" s="72">
        <f>(SUMIFS('Banco de Indicadores Mun. (2)'!J:J,'Banco de Indicadores Mun. (2)'!B:B,'Banco de Indicadores - Mun. (1)'!B2355,'Banco de Indicadores Mun. (2)'!A:A,'Banco de Indicadores - Mun. (1)'!A2355) / VLOOKUP(D2355,'Dados Base'!$B:$K,7,FALSE)) * 100</f>
        <v>13.135313364055307</v>
      </c>
      <c r="AN2355" s="72">
        <f>(SUMIFS('Banco de Indicadores Mun. (2)'!K:K,'Banco de Indicadores Mun. (2)'!B:B,'Banco de Indicadores - Mun. (1)'!B2355,'Banco de Indicadores Mun. (2)'!A:A,'Banco de Indicadores - Mun. (1)'!A2355) / VLOOKUP(D2355,'Dados Base'!$B:$K,10,FALSE)) * 100</f>
        <v>0.97122857142857155</v>
      </c>
      <c r="AO2355" s="21"/>
      <c r="AP2355" s="21">
        <v>0</v>
      </c>
      <c r="AQ2355" s="5">
        <v>0</v>
      </c>
      <c r="AR2355" s="9">
        <v>10</v>
      </c>
      <c r="AS2355" s="22">
        <v>94</v>
      </c>
      <c r="AT2355" s="22">
        <v>94</v>
      </c>
      <c r="AU2355" s="22">
        <v>77.896341463414629</v>
      </c>
      <c r="AV2355" s="23">
        <v>8.4700000000000006</v>
      </c>
      <c r="AW2355" s="12">
        <v>0</v>
      </c>
      <c r="AX2355" s="21">
        <v>0</v>
      </c>
      <c r="AY2355" s="116">
        <v>6.2941661639416431</v>
      </c>
    </row>
    <row r="2356" spans="1:51" ht="15.75" x14ac:dyDescent="0.25">
      <c r="A2356" s="144">
        <v>2014</v>
      </c>
      <c r="B2356" s="77" t="s">
        <v>421</v>
      </c>
      <c r="C2356" s="78">
        <v>5</v>
      </c>
      <c r="D2356" s="77">
        <v>3537107</v>
      </c>
      <c r="E2356" s="78">
        <v>35371075</v>
      </c>
      <c r="F2356" s="78" t="str">
        <f t="shared" si="99"/>
        <v>353710752014</v>
      </c>
      <c r="G2356" s="89">
        <v>1.4504805264215381</v>
      </c>
      <c r="H2356" s="80">
        <f t="shared" si="98"/>
        <v>43693</v>
      </c>
      <c r="I2356" s="94">
        <v>43326</v>
      </c>
      <c r="J2356" s="95">
        <v>367</v>
      </c>
      <c r="K2356" s="83">
        <f>(H2356)/VLOOKUP(D2356,'Dados Base'!$B:$K,6,FALSE)</f>
        <v>398.25904657734026</v>
      </c>
      <c r="L2356" s="88">
        <f t="shared" si="100"/>
        <v>99.160048520357961</v>
      </c>
      <c r="M2356" s="85">
        <v>3</v>
      </c>
      <c r="N2356" s="92">
        <v>0.76900000000000002</v>
      </c>
      <c r="O2356" s="91">
        <v>53</v>
      </c>
      <c r="P2356" s="91" t="s">
        <v>691</v>
      </c>
      <c r="Q2356" s="91" t="s">
        <v>691</v>
      </c>
      <c r="R2356" s="91" t="s">
        <v>691</v>
      </c>
      <c r="S2356" s="91">
        <v>361</v>
      </c>
      <c r="T2356" s="87" t="s">
        <v>691</v>
      </c>
      <c r="U2356" s="91">
        <v>629</v>
      </c>
      <c r="V2356" s="91">
        <v>356</v>
      </c>
      <c r="W2356" s="93">
        <v>0.61</v>
      </c>
      <c r="X2356" s="146">
        <v>0.13188347713425927</v>
      </c>
      <c r="Y2356" s="21">
        <v>35.74</v>
      </c>
      <c r="Z2356" s="147">
        <v>2000</v>
      </c>
      <c r="AA2356" s="147">
        <v>412</v>
      </c>
      <c r="AB2356" s="21">
        <v>10</v>
      </c>
      <c r="AC2356" s="21">
        <v>0</v>
      </c>
      <c r="AD2356" s="153">
        <f>VLOOKUP(D2356,'Dados Base'!$B:$K,9,FALSE)*31536000/VLOOKUP($F2356,F:H,MATCH(H2355,F2355:AF2355,0),FALSE)</f>
        <v>923.85691071796396</v>
      </c>
      <c r="AE2356" s="153">
        <f>VLOOKUP(D2356,'Dados Base'!$B:$K,10,FALSE)*31536000/VLOOKUP($F2356,F:H,MATCH(H2355,F2355:AF2355,0),FALSE)</f>
        <v>122.69974595472956</v>
      </c>
      <c r="AF2356" s="148">
        <v>99.16</v>
      </c>
      <c r="AG2356" s="21">
        <v>99.16</v>
      </c>
      <c r="AH2356" s="148">
        <v>97.18</v>
      </c>
      <c r="AI2356" s="148">
        <v>54.18</v>
      </c>
      <c r="AJ2356" s="148">
        <v>100</v>
      </c>
      <c r="AK2356" s="72">
        <f>(SUMIFS('Banco de Indicadores Mun. (2)'!I:I,'Banco de Indicadores Mun. (2)'!B:B,'Banco de Indicadores - Mun. (1)'!B2356,'Banco de Indicadores Mun. (2)'!A:A,'Banco de Indicadores - Mun. (1)'!A2356) / VLOOKUP(D2356,'Dados Base'!$B:$K,8,FALSE)) * 100</f>
        <v>57.878333333333323</v>
      </c>
      <c r="AL2356" s="72">
        <f>(SUMIFS('Banco de Indicadores Mun. (2)'!I:I,'Banco de Indicadores Mun. (2)'!B:B,'Banco de Indicadores - Mun. (1)'!B2356,'Banco de Indicadores Mun. (2)'!A:A,'Banco de Indicadores - Mun. (1)'!A2356) / VLOOKUP(D2356,'Dados Base'!$B:$K,9,FALSE)) * 100</f>
        <v>21.704374999999995</v>
      </c>
      <c r="AM2356" s="72">
        <f>(SUMIFS('Banco de Indicadores Mun. (2)'!J:J,'Banco de Indicadores Mun. (2)'!B:B,'Banco de Indicadores - Mun. (1)'!B2356,'Banco de Indicadores Mun. (2)'!A:A,'Banco de Indicadores - Mun. (1)'!A2356) / VLOOKUP(D2356,'Dados Base'!$B:$K,7,FALSE)) * 100</f>
        <v>84.025129032258036</v>
      </c>
      <c r="AN2356" s="72">
        <f>(SUMIFS('Banco de Indicadores Mun. (2)'!K:K,'Banco de Indicadores Mun. (2)'!B:B,'Banco de Indicadores - Mun. (1)'!B2356,'Banco de Indicadores Mun. (2)'!A:A,'Banco de Indicadores - Mun. (1)'!A2356) / VLOOKUP(D2356,'Dados Base'!$B:$K,10,FALSE)) * 100</f>
        <v>10.198882352941178</v>
      </c>
      <c r="AO2356" s="21"/>
      <c r="AP2356" s="21">
        <v>0</v>
      </c>
      <c r="AQ2356" s="5">
        <v>0</v>
      </c>
      <c r="AR2356" s="9">
        <v>7.7</v>
      </c>
      <c r="AS2356" s="22">
        <v>98</v>
      </c>
      <c r="AT2356" s="22">
        <v>88.2</v>
      </c>
      <c r="AU2356" s="22">
        <v>82.91873963515755</v>
      </c>
      <c r="AV2356" s="23">
        <v>9.82</v>
      </c>
      <c r="AW2356" s="12">
        <v>1</v>
      </c>
      <c r="AX2356" s="21">
        <v>0</v>
      </c>
      <c r="AY2356" s="116">
        <v>6.9704883242386568</v>
      </c>
    </row>
    <row r="2357" spans="1:51" ht="15.75" x14ac:dyDescent="0.25">
      <c r="A2357" s="144">
        <v>2014</v>
      </c>
      <c r="B2357" s="77" t="s">
        <v>422</v>
      </c>
      <c r="C2357" s="78">
        <v>17</v>
      </c>
      <c r="D2357" s="77">
        <v>3537156</v>
      </c>
      <c r="E2357" s="78">
        <v>353715617</v>
      </c>
      <c r="F2357" s="78" t="str">
        <f t="shared" si="99"/>
        <v>3537156172014</v>
      </c>
      <c r="G2357" s="89">
        <v>0.23542126960287568</v>
      </c>
      <c r="H2357" s="80">
        <f t="shared" si="98"/>
        <v>2969</v>
      </c>
      <c r="I2357" s="94">
        <v>2539</v>
      </c>
      <c r="J2357" s="95">
        <v>430</v>
      </c>
      <c r="K2357" s="83">
        <f>(H2357)/VLOOKUP(D2357,'Dados Base'!$B:$K,6,FALSE)</f>
        <v>19.511073141880793</v>
      </c>
      <c r="L2357" s="88">
        <f t="shared" si="100"/>
        <v>85.517009093971026</v>
      </c>
      <c r="M2357" s="85">
        <v>3</v>
      </c>
      <c r="N2357" s="92">
        <v>0.77400000000000002</v>
      </c>
      <c r="O2357" s="91">
        <v>9</v>
      </c>
      <c r="P2357" s="91" t="s">
        <v>691</v>
      </c>
      <c r="Q2357" s="91" t="s">
        <v>691</v>
      </c>
      <c r="R2357" s="91" t="s">
        <v>691</v>
      </c>
      <c r="S2357" s="91">
        <v>9</v>
      </c>
      <c r="T2357" s="87" t="s">
        <v>691</v>
      </c>
      <c r="U2357" s="91">
        <v>18</v>
      </c>
      <c r="V2357" s="91">
        <v>27</v>
      </c>
      <c r="W2357" s="93">
        <v>27.35</v>
      </c>
      <c r="X2357" s="146">
        <v>6.340825260416667E-3</v>
      </c>
      <c r="Y2357" s="21">
        <v>1.81</v>
      </c>
      <c r="Z2357" s="147">
        <v>115</v>
      </c>
      <c r="AA2357" s="147">
        <v>25</v>
      </c>
      <c r="AB2357" s="21">
        <v>1</v>
      </c>
      <c r="AC2357" s="21">
        <v>0</v>
      </c>
      <c r="AD2357" s="153">
        <f>VLOOKUP(D2357,'Dados Base'!$B:$K,9,FALSE)*31536000/VLOOKUP($F2357,F:H,MATCH(H2356,F2356:AF2356,0),FALSE)</f>
        <v>15189.114179858538</v>
      </c>
      <c r="AE2357" s="153">
        <f>VLOOKUP(D2357,'Dados Base'!$B:$K,10,FALSE)*31536000/VLOOKUP($F2357,F:H,MATCH(H2356,F2356:AF2356,0),FALSE)</f>
        <v>1699.4813068373194</v>
      </c>
      <c r="AF2357" s="148">
        <v>82.01</v>
      </c>
      <c r="AG2357" s="21">
        <v>91.44</v>
      </c>
      <c r="AH2357" s="148">
        <v>79.92</v>
      </c>
      <c r="AI2357" s="148">
        <v>16.32</v>
      </c>
      <c r="AJ2357" s="148">
        <v>97.21</v>
      </c>
      <c r="AK2357" s="72">
        <f>(SUMIFS('Banco de Indicadores Mun. (2)'!I:I,'Banco de Indicadores Mun. (2)'!B:B,'Banco de Indicadores - Mun. (1)'!B2357,'Banco de Indicadores Mun. (2)'!A:A,'Banco de Indicadores - Mun. (1)'!A2357) / VLOOKUP(D2357,'Dados Base'!$B:$K,8,FALSE)) * 100</f>
        <v>6.896618421052632</v>
      </c>
      <c r="AL2357" s="72">
        <f>(SUMIFS('Banco de Indicadores Mun. (2)'!I:I,'Banco de Indicadores Mun. (2)'!B:B,'Banco de Indicadores - Mun. (1)'!B2357,'Banco de Indicadores Mun. (2)'!A:A,'Banco de Indicadores - Mun. (1)'!A2357) / VLOOKUP(D2357,'Dados Base'!$B:$K,9,FALSE)) * 100</f>
        <v>3.6653356643356649</v>
      </c>
      <c r="AM2357" s="72">
        <f>(SUMIFS('Banco de Indicadores Mun. (2)'!J:J,'Banco de Indicadores Mun. (2)'!B:B,'Banco de Indicadores - Mun. (1)'!B2357,'Banco de Indicadores Mun. (2)'!A:A,'Banco de Indicadores - Mun. (1)'!A2357) / VLOOKUP(D2357,'Dados Base'!$B:$K,7,FALSE)) * 100</f>
        <v>7.3850333333333333</v>
      </c>
      <c r="AN2357" s="72">
        <f>(SUMIFS('Banco de Indicadores Mun. (2)'!K:K,'Banco de Indicadores Mun. (2)'!B:B,'Banco de Indicadores - Mun. (1)'!B2357,'Banco de Indicadores Mun. (2)'!A:A,'Banco de Indicadores - Mun. (1)'!A2357) / VLOOKUP(D2357,'Dados Base'!$B:$K,10,FALSE)) * 100</f>
        <v>5.0650625000000016</v>
      </c>
      <c r="AO2357" s="21"/>
      <c r="AP2357" s="21">
        <v>0</v>
      </c>
      <c r="AQ2357" s="5">
        <v>0</v>
      </c>
      <c r="AR2357" s="9">
        <v>9.1999999999999993</v>
      </c>
      <c r="AS2357" s="22">
        <v>98</v>
      </c>
      <c r="AT2357" s="22">
        <v>97.999999999999986</v>
      </c>
      <c r="AU2357" s="22">
        <v>82.142857142857139</v>
      </c>
      <c r="AV2357" s="23">
        <v>9.9700000000000006</v>
      </c>
      <c r="AW2357" s="12">
        <v>1</v>
      </c>
      <c r="AX2357" s="21">
        <v>0</v>
      </c>
      <c r="AY2357" s="116">
        <v>106.4350151342212</v>
      </c>
    </row>
    <row r="2358" spans="1:51" ht="15.75" x14ac:dyDescent="0.25">
      <c r="A2358" s="144">
        <v>2014</v>
      </c>
      <c r="B2358" s="77" t="s">
        <v>423</v>
      </c>
      <c r="C2358" s="78">
        <v>11</v>
      </c>
      <c r="D2358" s="77">
        <v>3537206</v>
      </c>
      <c r="E2358" s="78">
        <v>353720611</v>
      </c>
      <c r="F2358" s="78" t="str">
        <f t="shared" si="99"/>
        <v>3537206112014</v>
      </c>
      <c r="G2358" s="89">
        <v>0.87102778069405584</v>
      </c>
      <c r="H2358" s="80">
        <f t="shared" si="98"/>
        <v>10497</v>
      </c>
      <c r="I2358" s="94">
        <v>7311</v>
      </c>
      <c r="J2358" s="95">
        <v>3186</v>
      </c>
      <c r="K2358" s="83">
        <f>(H2358)/VLOOKUP(D2358,'Dados Base'!$B:$K,6,FALSE)</f>
        <v>15.641251061673943</v>
      </c>
      <c r="L2358" s="88">
        <f t="shared" si="100"/>
        <v>69.648470991711918</v>
      </c>
      <c r="M2358" s="85">
        <v>5</v>
      </c>
      <c r="N2358" s="92">
        <v>0.69599999999999995</v>
      </c>
      <c r="O2358" s="91">
        <v>18</v>
      </c>
      <c r="P2358" s="91" t="s">
        <v>691</v>
      </c>
      <c r="Q2358" s="91" t="s">
        <v>691</v>
      </c>
      <c r="R2358" s="91" t="s">
        <v>691</v>
      </c>
      <c r="S2358" s="91">
        <v>5</v>
      </c>
      <c r="T2358" s="87" t="s">
        <v>691</v>
      </c>
      <c r="U2358" s="91">
        <v>42</v>
      </c>
      <c r="V2358" s="91">
        <v>44</v>
      </c>
      <c r="W2358" s="93">
        <v>0</v>
      </c>
      <c r="X2358" s="146">
        <v>1.7281779687499998E-2</v>
      </c>
      <c r="Y2358" s="21">
        <v>5.25</v>
      </c>
      <c r="Z2358" s="147">
        <v>187</v>
      </c>
      <c r="AA2358" s="147">
        <v>218</v>
      </c>
      <c r="AB2358" s="21">
        <v>1</v>
      </c>
      <c r="AC2358" s="21">
        <v>0</v>
      </c>
      <c r="AD2358" s="153">
        <f>VLOOKUP(D2358,'Dados Base'!$B:$K,9,FALSE)*31536000/VLOOKUP($F2358,F:H,MATCH(H2357,F2357:AF2357,0),FALSE)</f>
        <v>61077.153472420694</v>
      </c>
      <c r="AE2358" s="153">
        <f>VLOOKUP(D2358,'Dados Base'!$B:$K,10,FALSE)*31536000/VLOOKUP($F2358,F:H,MATCH(H2357,F2357:AF2357,0),FALSE)</f>
        <v>7871.2317805087141</v>
      </c>
      <c r="AF2358" s="148">
        <v>63.22</v>
      </c>
      <c r="AG2358" s="21">
        <v>90</v>
      </c>
      <c r="AH2358" s="148">
        <v>37.64</v>
      </c>
      <c r="AI2358" s="148">
        <v>12.65</v>
      </c>
      <c r="AJ2358" s="148">
        <v>91.72</v>
      </c>
      <c r="AK2358" s="72">
        <f>(SUMIFS('Banco de Indicadores Mun. (2)'!I:I,'Banco de Indicadores Mun. (2)'!B:B,'Banco de Indicadores - Mun. (1)'!B2358,'Banco de Indicadores Mun. (2)'!A:A,'Banco de Indicadores - Mun. (1)'!A2358) / VLOOKUP(D2358,'Dados Base'!$B:$K,8,FALSE)) * 100</f>
        <v>0.42555918827508477</v>
      </c>
      <c r="AL2358" s="72">
        <f>(SUMIFS('Banco de Indicadores Mun. (2)'!I:I,'Banco de Indicadores Mun. (2)'!B:B,'Banco de Indicadores - Mun. (1)'!B2358,'Banco de Indicadores Mun. (2)'!A:A,'Banco de Indicadores - Mun. (1)'!A2358) / VLOOKUP(D2358,'Dados Base'!$B:$K,9,FALSE)) * 100</f>
        <v>0.18567191342843098</v>
      </c>
      <c r="AM2358" s="72">
        <f>(SUMIFS('Banco de Indicadores Mun. (2)'!J:J,'Banco de Indicadores Mun. (2)'!B:B,'Banco de Indicadores - Mun. (1)'!B2358,'Banco de Indicadores Mun. (2)'!A:A,'Banco de Indicadores - Mun. (1)'!A2358) / VLOOKUP(D2358,'Dados Base'!$B:$K,7,FALSE)) * 100</f>
        <v>0.60302720000000021</v>
      </c>
      <c r="AN2358" s="72">
        <f>(SUMIFS('Banco de Indicadores Mun. (2)'!K:K,'Banco de Indicadores Mun. (2)'!B:B,'Banco de Indicadores - Mun. (1)'!B2358,'Banco de Indicadores Mun. (2)'!A:A,'Banco de Indicadores - Mun. (1)'!A2358) / VLOOKUP(D2358,'Dados Base'!$B:$K,10,FALSE)) * 100</f>
        <v>2.2099236641221378E-3</v>
      </c>
      <c r="AO2358" s="21"/>
      <c r="AP2358" s="21">
        <v>0</v>
      </c>
      <c r="AQ2358" s="5">
        <v>0</v>
      </c>
      <c r="AR2358" s="9">
        <v>7.9</v>
      </c>
      <c r="AS2358" s="22">
        <v>53</v>
      </c>
      <c r="AT2358" s="22">
        <v>53</v>
      </c>
      <c r="AU2358" s="22">
        <v>46.172839506172842</v>
      </c>
      <c r="AV2358" s="23">
        <v>5.79</v>
      </c>
      <c r="AW2358" s="12">
        <v>0</v>
      </c>
      <c r="AX2358" s="21">
        <v>0</v>
      </c>
      <c r="AY2358" s="116">
        <v>229.97800790324422</v>
      </c>
    </row>
    <row r="2359" spans="1:51" ht="15.75" x14ac:dyDescent="0.25">
      <c r="A2359" s="144">
        <v>2014</v>
      </c>
      <c r="B2359" s="77" t="s">
        <v>424</v>
      </c>
      <c r="C2359" s="78">
        <v>19</v>
      </c>
      <c r="D2359" s="77">
        <v>3537305</v>
      </c>
      <c r="E2359" s="78">
        <v>353730519</v>
      </c>
      <c r="F2359" s="78" t="str">
        <f t="shared" si="99"/>
        <v>3537305192014</v>
      </c>
      <c r="G2359" s="89">
        <v>0.55656929870826488</v>
      </c>
      <c r="H2359" s="80">
        <f t="shared" si="98"/>
        <v>59492</v>
      </c>
      <c r="I2359" s="94">
        <v>57220</v>
      </c>
      <c r="J2359" s="95">
        <v>2272</v>
      </c>
      <c r="K2359" s="83">
        <f>(H2359)/VLOOKUP(D2359,'Dados Base'!$B:$K,6,FALSE)</f>
        <v>83.968948482709948</v>
      </c>
      <c r="L2359" s="88">
        <f t="shared" si="100"/>
        <v>96.1809991259329</v>
      </c>
      <c r="M2359" s="85">
        <v>3</v>
      </c>
      <c r="N2359" s="92">
        <v>0.75900000000000001</v>
      </c>
      <c r="O2359" s="91">
        <v>244</v>
      </c>
      <c r="P2359" s="91" t="s">
        <v>691</v>
      </c>
      <c r="Q2359" s="91" t="s">
        <v>691</v>
      </c>
      <c r="R2359" s="91" t="s">
        <v>691</v>
      </c>
      <c r="S2359" s="91">
        <v>195</v>
      </c>
      <c r="T2359" s="87" t="s">
        <v>691</v>
      </c>
      <c r="U2359" s="91">
        <v>813</v>
      </c>
      <c r="V2359" s="91">
        <v>665</v>
      </c>
      <c r="W2359" s="93">
        <v>36.04</v>
      </c>
      <c r="X2359" s="146">
        <v>0.17296149096759258</v>
      </c>
      <c r="Y2359" s="21">
        <v>47.16</v>
      </c>
      <c r="Z2359" s="147">
        <v>2598</v>
      </c>
      <c r="AA2359" s="147">
        <v>586</v>
      </c>
      <c r="AB2359" s="21">
        <v>4</v>
      </c>
      <c r="AC2359" s="21">
        <v>0</v>
      </c>
      <c r="AD2359" s="153">
        <f>VLOOKUP(D2359,'Dados Base'!$B:$K,9,FALSE)*31536000/VLOOKUP($F2359,F:H,MATCH(H2358,F2358:AF2358,0),FALSE)</f>
        <v>2777.6615343239428</v>
      </c>
      <c r="AE2359" s="153">
        <f>VLOOKUP(D2359,'Dados Base'!$B:$K,10,FALSE)*31536000/VLOOKUP($F2359,F:H,MATCH(H2358,F2358:AF2358,0),FALSE)</f>
        <v>217.3361124184764</v>
      </c>
      <c r="AF2359" s="148">
        <v>95.51</v>
      </c>
      <c r="AG2359" s="21">
        <v>95.51</v>
      </c>
      <c r="AH2359" s="148">
        <v>95.51</v>
      </c>
      <c r="AI2359" s="148">
        <v>27</v>
      </c>
      <c r="AJ2359" s="148">
        <v>100</v>
      </c>
      <c r="AK2359" s="72">
        <f>(SUMIFS('Banco de Indicadores Mun. (2)'!I:I,'Banco de Indicadores Mun. (2)'!B:B,'Banco de Indicadores - Mun. (1)'!B2359,'Banco de Indicadores Mun. (2)'!A:A,'Banco de Indicadores - Mun. (1)'!A2359) / VLOOKUP(D2359,'Dados Base'!$B:$K,8,FALSE)) * 100</f>
        <v>54.010187878787889</v>
      </c>
      <c r="AL2359" s="72">
        <f>(SUMIFS('Banco de Indicadores Mun. (2)'!I:I,'Banco de Indicadores Mun. (2)'!B:B,'Banco de Indicadores - Mun. (1)'!B2359,'Banco de Indicadores Mun. (2)'!A:A,'Banco de Indicadores - Mun. (1)'!A2359) / VLOOKUP(D2359,'Dados Base'!$B:$K,9,FALSE)) * 100</f>
        <v>17.007024809160306</v>
      </c>
      <c r="AM2359" s="72">
        <f>(SUMIFS('Banco de Indicadores Mun. (2)'!J:J,'Banco de Indicadores Mun. (2)'!B:B,'Banco de Indicadores - Mun. (1)'!B2359,'Banco de Indicadores Mun. (2)'!A:A,'Banco de Indicadores - Mun. (1)'!A2359) / VLOOKUP(D2359,'Dados Base'!$B:$K,7,FALSE)) * 100</f>
        <v>70.030241935483886</v>
      </c>
      <c r="AN2359" s="72">
        <f>(SUMIFS('Banco de Indicadores Mun. (2)'!K:K,'Banco de Indicadores Mun. (2)'!B:B,'Banco de Indicadores - Mun. (1)'!B2359,'Banco de Indicadores Mun. (2)'!A:A,'Banco de Indicadores - Mun. (1)'!A2359) / VLOOKUP(D2359,'Dados Base'!$B:$K,10,FALSE)) * 100</f>
        <v>5.559292682926829</v>
      </c>
      <c r="AO2359" s="21"/>
      <c r="AP2359" s="21">
        <v>0</v>
      </c>
      <c r="AQ2359" s="5">
        <v>0</v>
      </c>
      <c r="AR2359" s="9">
        <v>6.9</v>
      </c>
      <c r="AS2359" s="22">
        <v>100</v>
      </c>
      <c r="AT2359" s="22">
        <v>100</v>
      </c>
      <c r="AU2359" s="22">
        <v>81.595477386934675</v>
      </c>
      <c r="AV2359" s="23">
        <v>9.6999999999999993</v>
      </c>
      <c r="AW2359" s="12">
        <v>0</v>
      </c>
      <c r="AX2359" s="21">
        <v>0</v>
      </c>
      <c r="AY2359" s="116">
        <v>111.80949339496466</v>
      </c>
    </row>
    <row r="2360" spans="1:51" ht="15.75" x14ac:dyDescent="0.25">
      <c r="A2360" s="144">
        <v>2014</v>
      </c>
      <c r="B2360" s="77" t="s">
        <v>425</v>
      </c>
      <c r="C2360" s="78">
        <v>19</v>
      </c>
      <c r="D2360" s="77">
        <v>3537404</v>
      </c>
      <c r="E2360" s="78">
        <v>353740419</v>
      </c>
      <c r="F2360" s="78" t="str">
        <f t="shared" si="99"/>
        <v>3537404192014</v>
      </c>
      <c r="G2360" s="89">
        <v>4.0645764276447949E-2</v>
      </c>
      <c r="H2360" s="80">
        <f t="shared" si="98"/>
        <v>25151</v>
      </c>
      <c r="I2360" s="94">
        <v>23468</v>
      </c>
      <c r="J2360" s="95">
        <v>1683</v>
      </c>
      <c r="K2360" s="83">
        <f>(H2360)/VLOOKUP(D2360,'Dados Base'!$B:$K,6,FALSE)</f>
        <v>25.665333278909344</v>
      </c>
      <c r="L2360" s="88">
        <f t="shared" si="100"/>
        <v>93.308417160351482</v>
      </c>
      <c r="M2360" s="85">
        <v>4</v>
      </c>
      <c r="N2360" s="92">
        <v>0.76600000000000001</v>
      </c>
      <c r="O2360" s="91">
        <v>124</v>
      </c>
      <c r="P2360" s="91" t="s">
        <v>691</v>
      </c>
      <c r="Q2360" s="91" t="s">
        <v>691</v>
      </c>
      <c r="R2360" s="91" t="s">
        <v>691</v>
      </c>
      <c r="S2360" s="91">
        <v>37</v>
      </c>
      <c r="T2360" s="87" t="s">
        <v>691</v>
      </c>
      <c r="U2360" s="91">
        <v>263</v>
      </c>
      <c r="V2360" s="91">
        <v>228</v>
      </c>
      <c r="W2360" s="93">
        <v>241.76</v>
      </c>
      <c r="X2360" s="146">
        <v>7.1261283106481485E-2</v>
      </c>
      <c r="Y2360" s="21">
        <v>16.78</v>
      </c>
      <c r="Z2360" s="147">
        <v>1166</v>
      </c>
      <c r="AA2360" s="147">
        <v>129</v>
      </c>
      <c r="AB2360" s="21">
        <v>1</v>
      </c>
      <c r="AC2360" s="21">
        <v>0</v>
      </c>
      <c r="AD2360" s="153">
        <f>VLOOKUP(D2360,'Dados Base'!$B:$K,9,FALSE)*31536000/VLOOKUP($F2360,F:H,MATCH(H2359,F2359:AF2359,0),FALSE)</f>
        <v>9077.9945131406312</v>
      </c>
      <c r="AE2360" s="153">
        <f>VLOOKUP(D2360,'Dados Base'!$B:$K,10,FALSE)*31536000/VLOOKUP($F2360,F:H,MATCH(H2359,F2359:AF2359,0),FALSE)</f>
        <v>714.70398791300534</v>
      </c>
      <c r="AF2360" s="148">
        <v>93.08</v>
      </c>
      <c r="AG2360" s="21">
        <v>93.08</v>
      </c>
      <c r="AH2360" s="148">
        <v>89.34</v>
      </c>
      <c r="AI2360" s="148">
        <v>27.05</v>
      </c>
      <c r="AJ2360" s="148">
        <v>100</v>
      </c>
      <c r="AK2360" s="72">
        <f>(SUMIFS('Banco de Indicadores Mun. (2)'!I:I,'Banco de Indicadores Mun. (2)'!B:B,'Banco de Indicadores - Mun. (1)'!B2360,'Banco de Indicadores Mun. (2)'!A:A,'Banco de Indicadores - Mun. (1)'!A2360) / VLOOKUP(D2360,'Dados Base'!$B:$K,8,FALSE)) * 100</f>
        <v>30.863587719298252</v>
      </c>
      <c r="AL2360" s="72">
        <f>(SUMIFS('Banco de Indicadores Mun. (2)'!I:I,'Banco de Indicadores Mun. (2)'!B:B,'Banco de Indicadores - Mun. (1)'!B2360,'Banco de Indicadores Mun. (2)'!A:A,'Banco de Indicadores - Mun. (1)'!A2360) / VLOOKUP(D2360,'Dados Base'!$B:$K,9,FALSE)) * 100</f>
        <v>9.7194723756906072</v>
      </c>
      <c r="AM2360" s="72">
        <f>(SUMIFS('Banco de Indicadores Mun. (2)'!J:J,'Banco de Indicadores Mun. (2)'!B:B,'Banco de Indicadores - Mun. (1)'!B2360,'Banco de Indicadores Mun. (2)'!A:A,'Banco de Indicadores - Mun. (1)'!A2360) / VLOOKUP(D2360,'Dados Base'!$B:$K,7,FALSE)) * 100</f>
        <v>40.381292397660822</v>
      </c>
      <c r="AN2360" s="72">
        <f>(SUMIFS('Banco de Indicadores Mun. (2)'!K:K,'Banco de Indicadores Mun. (2)'!B:B,'Banco de Indicadores - Mun. (1)'!B2360,'Banco de Indicadores Mun. (2)'!A:A,'Banco de Indicadores - Mun. (1)'!A2360) / VLOOKUP(D2360,'Dados Base'!$B:$K,10,FALSE)) * 100</f>
        <v>2.3104736842105278</v>
      </c>
      <c r="AO2360" s="21"/>
      <c r="AP2360" s="21">
        <v>0</v>
      </c>
      <c r="AQ2360" s="5">
        <v>0</v>
      </c>
      <c r="AR2360" s="9">
        <v>8.8000000000000007</v>
      </c>
      <c r="AS2360" s="22">
        <v>100</v>
      </c>
      <c r="AT2360" s="22">
        <v>100</v>
      </c>
      <c r="AU2360" s="22">
        <v>90.038610038610045</v>
      </c>
      <c r="AV2360" s="23">
        <v>10</v>
      </c>
      <c r="AW2360" s="12">
        <v>0</v>
      </c>
      <c r="AX2360" s="21">
        <v>0</v>
      </c>
      <c r="AY2360" s="116">
        <v>13.046079530055108</v>
      </c>
    </row>
    <row r="2361" spans="1:51" ht="15.75" x14ac:dyDescent="0.25">
      <c r="A2361" s="144">
        <v>2014</v>
      </c>
      <c r="B2361" s="77" t="s">
        <v>426</v>
      </c>
      <c r="C2361" s="78">
        <v>10</v>
      </c>
      <c r="D2361" s="77">
        <v>3537503</v>
      </c>
      <c r="E2361" s="78">
        <v>353750310</v>
      </c>
      <c r="F2361" s="78" t="str">
        <f t="shared" si="99"/>
        <v>3537503102014</v>
      </c>
      <c r="G2361" s="89">
        <v>1.6617786178999117</v>
      </c>
      <c r="H2361" s="80">
        <f t="shared" si="98"/>
        <v>7858</v>
      </c>
      <c r="I2361" s="94">
        <v>5248</v>
      </c>
      <c r="J2361" s="95">
        <v>2610</v>
      </c>
      <c r="K2361" s="83">
        <f>(H2361)/VLOOKUP(D2361,'Dados Base'!$B:$K,6,FALSE)</f>
        <v>35.370903853078865</v>
      </c>
      <c r="L2361" s="88">
        <f t="shared" si="100"/>
        <v>66.78544158819038</v>
      </c>
      <c r="M2361" s="85">
        <v>3</v>
      </c>
      <c r="N2361" s="92">
        <v>0.73599999999999999</v>
      </c>
      <c r="O2361" s="91">
        <v>62</v>
      </c>
      <c r="P2361" s="91" t="s">
        <v>691</v>
      </c>
      <c r="Q2361" s="91" t="s">
        <v>691</v>
      </c>
      <c r="R2361" s="91" t="s">
        <v>691</v>
      </c>
      <c r="S2361" s="91">
        <v>30</v>
      </c>
      <c r="T2361" s="87" t="s">
        <v>691</v>
      </c>
      <c r="U2361" s="91">
        <v>54</v>
      </c>
      <c r="V2361" s="91">
        <v>41</v>
      </c>
      <c r="W2361" s="93">
        <v>0</v>
      </c>
      <c r="X2361" s="146">
        <v>1.4306061979166665E-2</v>
      </c>
      <c r="Y2361" s="21">
        <v>3.79</v>
      </c>
      <c r="Z2361" s="147">
        <v>210</v>
      </c>
      <c r="AA2361" s="147">
        <v>82</v>
      </c>
      <c r="AB2361" s="21">
        <v>0</v>
      </c>
      <c r="AC2361" s="21">
        <v>0</v>
      </c>
      <c r="AD2361" s="153">
        <f>VLOOKUP(D2361,'Dados Base'!$B:$K,9,FALSE)*31536000/VLOOKUP($F2361,F:H,MATCH(H2360,F2360:AF2360,0),FALSE)</f>
        <v>8026.4698396538561</v>
      </c>
      <c r="AE2361" s="153">
        <f>VLOOKUP(D2361,'Dados Base'!$B:$K,10,FALSE)*31536000/VLOOKUP($F2361,F:H,MATCH(H2360,F2360:AF2360,0),FALSE)</f>
        <v>1203.9704759480785</v>
      </c>
      <c r="AF2361" s="148">
        <v>69.91</v>
      </c>
      <c r="AG2361" s="21">
        <v>100</v>
      </c>
      <c r="AH2361" s="148">
        <v>69.91</v>
      </c>
      <c r="AI2361" s="148">
        <v>23.84</v>
      </c>
      <c r="AJ2361" s="148">
        <v>100</v>
      </c>
      <c r="AK2361" s="72">
        <f>(SUMIFS('Banco de Indicadores Mun. (2)'!I:I,'Banco de Indicadores Mun. (2)'!B:B,'Banco de Indicadores - Mun. (1)'!B2361,'Banco de Indicadores Mun. (2)'!A:A,'Banco de Indicadores - Mun. (1)'!A2361) / VLOOKUP(D2361,'Dados Base'!$B:$K,8,FALSE)) * 100</f>
        <v>5.4672222222222215</v>
      </c>
      <c r="AL2361" s="72">
        <f>(SUMIFS('Banco de Indicadores Mun. (2)'!I:I,'Banco de Indicadores Mun. (2)'!B:B,'Banco de Indicadores - Mun. (1)'!B2361,'Banco de Indicadores Mun. (2)'!A:A,'Banco de Indicadores - Mun. (1)'!A2361) / VLOOKUP(D2361,'Dados Base'!$B:$K,9,FALSE)) * 100</f>
        <v>1.9681999999999997</v>
      </c>
      <c r="AM2361" s="72">
        <f>(SUMIFS('Banco de Indicadores Mun. (2)'!J:J,'Banco de Indicadores Mun. (2)'!B:B,'Banco de Indicadores - Mun. (1)'!B2361,'Banco de Indicadores Mun. (2)'!A:A,'Banco de Indicadores - Mun. (1)'!A2361) / VLOOKUP(D2361,'Dados Base'!$B:$K,7,FALSE)) * 100</f>
        <v>6.7528571428571427</v>
      </c>
      <c r="AN2361" s="72">
        <f>(SUMIFS('Banco de Indicadores Mun. (2)'!K:K,'Banco de Indicadores Mun. (2)'!B:B,'Banco de Indicadores - Mun. (1)'!B2361,'Banco de Indicadores Mun. (2)'!A:A,'Banco de Indicadores - Mun. (1)'!A2361) / VLOOKUP(D2361,'Dados Base'!$B:$K,10,FALSE)) * 100</f>
        <v>3.6673333333333344</v>
      </c>
      <c r="AO2361" s="21"/>
      <c r="AP2361" s="21">
        <v>0</v>
      </c>
      <c r="AQ2361" s="5">
        <v>0</v>
      </c>
      <c r="AR2361" s="9">
        <v>10</v>
      </c>
      <c r="AS2361" s="22">
        <v>100</v>
      </c>
      <c r="AT2361" s="22">
        <v>100</v>
      </c>
      <c r="AU2361" s="22">
        <v>71.917808219178085</v>
      </c>
      <c r="AV2361" s="23">
        <v>7.98</v>
      </c>
      <c r="AW2361" s="12">
        <v>0</v>
      </c>
      <c r="AX2361" s="21">
        <v>0</v>
      </c>
      <c r="AY2361" s="116">
        <v>101.02049617519371</v>
      </c>
    </row>
    <row r="2362" spans="1:51" ht="15.75" x14ac:dyDescent="0.25">
      <c r="A2362" s="144">
        <v>2014</v>
      </c>
      <c r="B2362" s="77" t="s">
        <v>427</v>
      </c>
      <c r="C2362" s="78">
        <v>7</v>
      </c>
      <c r="D2362" s="77">
        <v>3537602</v>
      </c>
      <c r="E2362" s="78">
        <v>35376027</v>
      </c>
      <c r="F2362" s="78" t="str">
        <f t="shared" si="99"/>
        <v>353760272014</v>
      </c>
      <c r="G2362" s="89">
        <v>1.2734625026214808</v>
      </c>
      <c r="H2362" s="80">
        <f t="shared" si="98"/>
        <v>62307</v>
      </c>
      <c r="I2362" s="94">
        <v>61763</v>
      </c>
      <c r="J2362" s="95">
        <v>544</v>
      </c>
      <c r="K2362" s="83">
        <f>(H2362)/VLOOKUP(D2362,'Dados Base'!$B:$K,6,FALSE)</f>
        <v>191.00272830385336</v>
      </c>
      <c r="L2362" s="88">
        <f t="shared" si="100"/>
        <v>99.126903879178911</v>
      </c>
      <c r="M2362" s="85">
        <v>5</v>
      </c>
      <c r="N2362" s="92">
        <v>0.749</v>
      </c>
      <c r="O2362" s="91">
        <v>14</v>
      </c>
      <c r="P2362" s="91" t="s">
        <v>691</v>
      </c>
      <c r="Q2362" s="91" t="s">
        <v>691</v>
      </c>
      <c r="R2362" s="91" t="s">
        <v>691</v>
      </c>
      <c r="S2362" s="91">
        <v>39</v>
      </c>
      <c r="T2362" s="87" t="s">
        <v>691</v>
      </c>
      <c r="U2362" s="91">
        <v>674</v>
      </c>
      <c r="V2362" s="91">
        <v>531</v>
      </c>
      <c r="W2362" s="93">
        <v>0</v>
      </c>
      <c r="X2362" s="146">
        <v>0.18715782429166669</v>
      </c>
      <c r="Y2362" s="21">
        <v>51.05</v>
      </c>
      <c r="Z2362" s="147">
        <v>2096</v>
      </c>
      <c r="AA2362" s="147">
        <v>1350</v>
      </c>
      <c r="AB2362" s="21">
        <v>7</v>
      </c>
      <c r="AC2362" s="21">
        <v>0</v>
      </c>
      <c r="AD2362" s="153">
        <f>VLOOKUP(D2362,'Dados Base'!$B:$K,9,FALSE)*31536000/VLOOKUP($F2362,F:H,MATCH(H2361,F2361:AF2361,0),FALSE)</f>
        <v>8857.4317492416576</v>
      </c>
      <c r="AE2362" s="153">
        <f>VLOOKUP(D2362,'Dados Base'!$B:$K,10,FALSE)*31536000/VLOOKUP($F2362,F:H,MATCH(H2361,F2361:AF2361,0),FALSE)</f>
        <v>1128.6898743319368</v>
      </c>
      <c r="AF2362" s="148">
        <v>98.68</v>
      </c>
      <c r="AG2362" s="21">
        <v>100</v>
      </c>
      <c r="AH2362" s="148">
        <v>76.08</v>
      </c>
      <c r="AI2362" s="148">
        <v>32.78</v>
      </c>
      <c r="AJ2362" s="148">
        <v>99.8</v>
      </c>
      <c r="AK2362" s="72">
        <f>(SUMIFS('Banco de Indicadores Mun. (2)'!I:I,'Banco de Indicadores Mun. (2)'!B:B,'Banco de Indicadores - Mun. (1)'!B2362,'Banco de Indicadores Mun. (2)'!A:A,'Banco de Indicadores - Mun. (1)'!A2362) / VLOOKUP(D2362,'Dados Base'!$B:$K,8,FALSE)) * 100</f>
        <v>2.2511762048192772</v>
      </c>
      <c r="AL2362" s="72">
        <f>(SUMIFS('Banco de Indicadores Mun. (2)'!I:I,'Banco de Indicadores Mun. (2)'!B:B,'Banco de Indicadores - Mun. (1)'!B2362,'Banco de Indicadores Mun. (2)'!A:A,'Banco de Indicadores - Mun. (1)'!A2362) / VLOOKUP(D2362,'Dados Base'!$B:$K,9,FALSE)) * 100</f>
        <v>0.85416057142857149</v>
      </c>
      <c r="AM2362" s="72">
        <f>(SUMIFS('Banco de Indicadores Mun. (2)'!J:J,'Banco de Indicadores Mun. (2)'!B:B,'Banco de Indicadores - Mun. (1)'!B2362,'Banco de Indicadores Mun. (2)'!A:A,'Banco de Indicadores - Mun. (1)'!A2362) / VLOOKUP(D2362,'Dados Base'!$B:$K,7,FALSE)) * 100</f>
        <v>3.3855895691609974</v>
      </c>
      <c r="AN2362" s="72">
        <f>(SUMIFS('Banco de Indicadores Mun. (2)'!K:K,'Banco de Indicadores Mun. (2)'!B:B,'Banco de Indicadores - Mun. (1)'!B2362,'Banco de Indicadores Mun. (2)'!A:A,'Banco de Indicadores - Mun. (1)'!A2362) / VLOOKUP(D2362,'Dados Base'!$B:$K,10,FALSE)) * 100</f>
        <v>7.7847533632286999E-3</v>
      </c>
      <c r="AO2362" s="21"/>
      <c r="AP2362" s="21">
        <v>3.2099122089010867</v>
      </c>
      <c r="AQ2362" s="5">
        <v>0</v>
      </c>
      <c r="AR2362" s="9">
        <v>7.9</v>
      </c>
      <c r="AS2362" s="22">
        <v>72</v>
      </c>
      <c r="AT2362" s="22">
        <v>72</v>
      </c>
      <c r="AU2362" s="22">
        <v>60.824143934997096</v>
      </c>
      <c r="AV2362" s="23">
        <v>7.03</v>
      </c>
      <c r="AW2362" s="12">
        <v>0</v>
      </c>
      <c r="AX2362" s="21">
        <v>0</v>
      </c>
      <c r="AY2362" s="116">
        <v>6.075013458150277</v>
      </c>
    </row>
    <row r="2363" spans="1:51" ht="15.75" x14ac:dyDescent="0.25">
      <c r="A2363" s="144">
        <v>2014</v>
      </c>
      <c r="B2363" s="77" t="s">
        <v>428</v>
      </c>
      <c r="C2363" s="78">
        <v>20</v>
      </c>
      <c r="D2363" s="77">
        <v>3537701</v>
      </c>
      <c r="E2363" s="78">
        <v>353770120</v>
      </c>
      <c r="F2363" s="78" t="str">
        <f t="shared" si="99"/>
        <v>3537701202014</v>
      </c>
      <c r="G2363" s="89">
        <v>1.2614490800269218</v>
      </c>
      <c r="H2363" s="80">
        <f t="shared" si="98"/>
        <v>5534</v>
      </c>
      <c r="I2363" s="94">
        <v>4978</v>
      </c>
      <c r="J2363" s="95">
        <v>556</v>
      </c>
      <c r="K2363" s="83">
        <f>(H2363)/VLOOKUP(D2363,'Dados Base'!$B:$K,6,FALSE)</f>
        <v>23.798056248387375</v>
      </c>
      <c r="L2363" s="88">
        <f t="shared" si="100"/>
        <v>89.953017708709794</v>
      </c>
      <c r="M2363" s="85">
        <v>3</v>
      </c>
      <c r="N2363" s="92">
        <v>0.73199999999999998</v>
      </c>
      <c r="O2363" s="91">
        <v>28</v>
      </c>
      <c r="P2363" s="91" t="s">
        <v>691</v>
      </c>
      <c r="Q2363" s="91" t="s">
        <v>691</v>
      </c>
      <c r="R2363" s="91" t="s">
        <v>691</v>
      </c>
      <c r="S2363" s="91">
        <v>15</v>
      </c>
      <c r="T2363" s="87" t="s">
        <v>691</v>
      </c>
      <c r="U2363" s="91">
        <v>43</v>
      </c>
      <c r="V2363" s="91">
        <v>45</v>
      </c>
      <c r="W2363" s="93">
        <v>0</v>
      </c>
      <c r="X2363" s="146">
        <v>1.3239806770833333E-2</v>
      </c>
      <c r="Y2363" s="21">
        <v>3.51</v>
      </c>
      <c r="Z2363" s="147">
        <v>214</v>
      </c>
      <c r="AA2363" s="147">
        <v>57</v>
      </c>
      <c r="AB2363" s="21">
        <v>1</v>
      </c>
      <c r="AC2363" s="21">
        <v>0</v>
      </c>
      <c r="AD2363" s="153">
        <f>VLOOKUP(D2363,'Dados Base'!$B:$K,9,FALSE)*31536000/VLOOKUP($F2363,F:H,MATCH(H2362,F2362:AF2362,0),FALSE)</f>
        <v>9687.6039031441996</v>
      </c>
      <c r="AE2363" s="153">
        <f>VLOOKUP(D2363,'Dados Base'!$B:$K,10,FALSE)*31536000/VLOOKUP($F2363,F:H,MATCH(H2362,F2362:AF2362,0),FALSE)</f>
        <v>1196.7040115648715</v>
      </c>
      <c r="AF2363" s="148">
        <v>91.87</v>
      </c>
      <c r="AG2363" s="21">
        <v>92.38</v>
      </c>
      <c r="AH2363" s="148">
        <v>90.9</v>
      </c>
      <c r="AI2363" s="148">
        <v>22.96</v>
      </c>
      <c r="AJ2363" s="148">
        <v>100</v>
      </c>
      <c r="AK2363" s="72">
        <f>(SUMIFS('Banco de Indicadores Mun. (2)'!I:I,'Banco de Indicadores Mun. (2)'!B:B,'Banco de Indicadores - Mun. (1)'!B2363,'Banco de Indicadores Mun. (2)'!A:A,'Banco de Indicadores - Mun. (1)'!A2363) / VLOOKUP(D2363,'Dados Base'!$B:$K,8,FALSE)) * 100</f>
        <v>3.9637887323943661</v>
      </c>
      <c r="AL2363" s="72">
        <f>(SUMIFS('Banco de Indicadores Mun. (2)'!I:I,'Banco de Indicadores Mun. (2)'!B:B,'Banco de Indicadores - Mun. (1)'!B2363,'Banco de Indicadores Mun. (2)'!A:A,'Banco de Indicadores - Mun. (1)'!A2363) / VLOOKUP(D2363,'Dados Base'!$B:$K,9,FALSE)) * 100</f>
        <v>1.6554647058823528</v>
      </c>
      <c r="AM2363" s="72">
        <f>(SUMIFS('Banco de Indicadores Mun. (2)'!J:J,'Banco de Indicadores Mun. (2)'!B:B,'Banco de Indicadores - Mun. (1)'!B2363,'Banco de Indicadores Mun. (2)'!A:A,'Banco de Indicadores - Mun. (1)'!A2363) / VLOOKUP(D2363,'Dados Base'!$B:$K,7,FALSE)) * 100</f>
        <v>3.1144600000000002</v>
      </c>
      <c r="AN2363" s="72">
        <f>(SUMIFS('Banco de Indicadores Mun. (2)'!K:K,'Banco de Indicadores Mun. (2)'!B:B,'Banco de Indicadores - Mun. (1)'!B2363,'Banco de Indicadores Mun. (2)'!A:A,'Banco de Indicadores - Mun. (1)'!A2363) / VLOOKUP(D2363,'Dados Base'!$B:$K,10,FALSE)) * 100</f>
        <v>5.9860000000000007</v>
      </c>
      <c r="AO2363" s="21"/>
      <c r="AP2363" s="21">
        <v>0</v>
      </c>
      <c r="AQ2363" s="5">
        <v>0</v>
      </c>
      <c r="AR2363" s="9">
        <v>7.3</v>
      </c>
      <c r="AS2363" s="22">
        <v>100</v>
      </c>
      <c r="AT2363" s="22">
        <v>100</v>
      </c>
      <c r="AU2363" s="22">
        <v>78.966789667896677</v>
      </c>
      <c r="AV2363" s="23">
        <v>8.34</v>
      </c>
      <c r="AW2363" s="12">
        <v>0</v>
      </c>
      <c r="AX2363" s="21">
        <v>0</v>
      </c>
      <c r="AY2363" s="116">
        <v>93.22240085527433</v>
      </c>
    </row>
    <row r="2364" spans="1:51" ht="15.75" x14ac:dyDescent="0.25">
      <c r="A2364" s="144">
        <v>2014</v>
      </c>
      <c r="B2364" s="77" t="s">
        <v>429</v>
      </c>
      <c r="C2364" s="78">
        <v>10</v>
      </c>
      <c r="D2364" s="77">
        <v>3537800</v>
      </c>
      <c r="E2364" s="78">
        <v>353780010</v>
      </c>
      <c r="F2364" s="78" t="str">
        <f t="shared" si="99"/>
        <v>3537800102014</v>
      </c>
      <c r="G2364" s="89">
        <v>0.27792162121500485</v>
      </c>
      <c r="H2364" s="80">
        <f t="shared" si="98"/>
        <v>52645</v>
      </c>
      <c r="I2364" s="94">
        <v>24320</v>
      </c>
      <c r="J2364" s="95">
        <v>28325</v>
      </c>
      <c r="K2364" s="83">
        <f>(H2364)/VLOOKUP(D2364,'Dados Base'!$B:$K,6,FALSE)</f>
        <v>70.613246774150284</v>
      </c>
      <c r="L2364" s="88">
        <f t="shared" si="100"/>
        <v>46.196219963909201</v>
      </c>
      <c r="M2364" s="85">
        <v>4</v>
      </c>
      <c r="N2364" s="92">
        <v>0.71599999999999997</v>
      </c>
      <c r="O2364" s="91">
        <v>322</v>
      </c>
      <c r="P2364" s="91" t="s">
        <v>691</v>
      </c>
      <c r="Q2364" s="91" t="s">
        <v>691</v>
      </c>
      <c r="R2364" s="91" t="s">
        <v>691</v>
      </c>
      <c r="S2364" s="91">
        <v>83</v>
      </c>
      <c r="T2364" s="87" t="s">
        <v>691</v>
      </c>
      <c r="U2364" s="91">
        <v>407</v>
      </c>
      <c r="V2364" s="91">
        <v>294</v>
      </c>
      <c r="W2364" s="93">
        <v>1.37</v>
      </c>
      <c r="X2364" s="146">
        <v>8.4403888362268503E-2</v>
      </c>
      <c r="Y2364" s="21">
        <v>17.39</v>
      </c>
      <c r="Z2364" s="147">
        <v>610</v>
      </c>
      <c r="AA2364" s="147">
        <v>731</v>
      </c>
      <c r="AB2364" s="21">
        <v>5</v>
      </c>
      <c r="AC2364" s="21">
        <v>1</v>
      </c>
      <c r="AD2364" s="153">
        <f>VLOOKUP(D2364,'Dados Base'!$B:$K,9,FALSE)*31536000/VLOOKUP($F2364,F:H,MATCH(H2363,F2363:AF2363,0),FALSE)</f>
        <v>5750.6999715072652</v>
      </c>
      <c r="AE2364" s="153">
        <f>VLOOKUP(D2364,'Dados Base'!$B:$K,10,FALSE)*31536000/VLOOKUP($F2364,F:H,MATCH(H2363,F2363:AF2363,0),FALSE)</f>
        <v>796.71155855256904</v>
      </c>
      <c r="AF2364" s="148">
        <v>52.67</v>
      </c>
      <c r="AG2364" s="21">
        <v>96.19</v>
      </c>
      <c r="AH2364" s="148">
        <v>34.85</v>
      </c>
      <c r="AI2364" s="148">
        <v>41.41</v>
      </c>
      <c r="AJ2364" s="148">
        <v>100</v>
      </c>
      <c r="AK2364" s="72">
        <f>(SUMIFS('Banco de Indicadores Mun. (2)'!I:I,'Banco de Indicadores Mun. (2)'!B:B,'Banco de Indicadores - Mun. (1)'!B2364,'Banco de Indicadores Mun. (2)'!A:A,'Banco de Indicadores - Mun. (1)'!A2364) / VLOOKUP(D2364,'Dados Base'!$B:$K,8,FALSE)) * 100</f>
        <v>7.7329639175257716</v>
      </c>
      <c r="AL2364" s="72">
        <f>(SUMIFS('Banco de Indicadores Mun. (2)'!I:I,'Banco de Indicadores Mun. (2)'!B:B,'Banco de Indicadores - Mun. (1)'!B2364,'Banco de Indicadores Mun. (2)'!A:A,'Banco de Indicadores - Mun. (1)'!A2364) / VLOOKUP(D2364,'Dados Base'!$B:$K,9,FALSE)) * 100</f>
        <v>3.1254062499999997</v>
      </c>
      <c r="AM2364" s="72">
        <f>(SUMIFS('Banco de Indicadores Mun. (2)'!J:J,'Banco de Indicadores Mun. (2)'!B:B,'Banco de Indicadores - Mun. (1)'!B2364,'Banco de Indicadores Mun. (2)'!A:A,'Banco de Indicadores - Mun. (1)'!A2364) / VLOOKUP(D2364,'Dados Base'!$B:$K,7,FALSE)) * 100</f>
        <v>11.660988235294116</v>
      </c>
      <c r="AN2364" s="72">
        <f>(SUMIFS('Banco de Indicadores Mun. (2)'!K:K,'Banco de Indicadores Mun. (2)'!B:B,'Banco de Indicadores - Mun. (1)'!B2364,'Banco de Indicadores Mun. (2)'!A:A,'Banco de Indicadores - Mun. (1)'!A2364) / VLOOKUP(D2364,'Dados Base'!$B:$K,10,FALSE)) * 100</f>
        <v>0.20178947368421052</v>
      </c>
      <c r="AO2364" s="21"/>
      <c r="AP2364" s="21">
        <v>0</v>
      </c>
      <c r="AQ2364" s="5">
        <v>0</v>
      </c>
      <c r="AR2364" s="9">
        <v>7.6</v>
      </c>
      <c r="AS2364" s="22">
        <v>64</v>
      </c>
      <c r="AT2364" s="22">
        <v>50.56</v>
      </c>
      <c r="AU2364" s="22">
        <v>45.488441461595826</v>
      </c>
      <c r="AV2364" s="23">
        <v>5.6</v>
      </c>
      <c r="AW2364" s="12">
        <v>1</v>
      </c>
      <c r="AX2364" s="21">
        <v>1</v>
      </c>
      <c r="AY2364" s="116">
        <v>98.077022502194751</v>
      </c>
    </row>
    <row r="2365" spans="1:51" ht="15.75" x14ac:dyDescent="0.25">
      <c r="A2365" s="144">
        <v>2014</v>
      </c>
      <c r="B2365" s="77" t="s">
        <v>430</v>
      </c>
      <c r="C2365" s="78">
        <v>14</v>
      </c>
      <c r="D2365" s="77">
        <v>3537909</v>
      </c>
      <c r="E2365" s="78">
        <v>353790914</v>
      </c>
      <c r="F2365" s="78" t="str">
        <f t="shared" si="99"/>
        <v>3537909142014</v>
      </c>
      <c r="G2365" s="89">
        <v>0.80744537084911361</v>
      </c>
      <c r="H2365" s="80">
        <f t="shared" si="98"/>
        <v>27151</v>
      </c>
      <c r="I2365" s="94">
        <v>21871</v>
      </c>
      <c r="J2365" s="95">
        <v>5280</v>
      </c>
      <c r="K2365" s="83">
        <f>(H2365)/VLOOKUP(D2365,'Dados Base'!$B:$K,6,FALSE)</f>
        <v>39.787514654161782</v>
      </c>
      <c r="L2365" s="88">
        <f t="shared" si="100"/>
        <v>80.553202460314537</v>
      </c>
      <c r="M2365" s="85">
        <v>4</v>
      </c>
      <c r="N2365" s="92">
        <v>0.69</v>
      </c>
      <c r="O2365" s="91">
        <v>219</v>
      </c>
      <c r="P2365" s="91" t="s">
        <v>691</v>
      </c>
      <c r="Q2365" s="91" t="s">
        <v>691</v>
      </c>
      <c r="R2365" s="91" t="s">
        <v>691</v>
      </c>
      <c r="S2365" s="91">
        <v>40</v>
      </c>
      <c r="T2365" s="87" t="s">
        <v>691</v>
      </c>
      <c r="U2365" s="91">
        <v>353</v>
      </c>
      <c r="V2365" s="91">
        <v>165</v>
      </c>
      <c r="W2365" s="93">
        <v>0</v>
      </c>
      <c r="X2365" s="146">
        <v>6.8307862204861125E-2</v>
      </c>
      <c r="Y2365" s="21">
        <v>15.45</v>
      </c>
      <c r="Z2365" s="147">
        <v>843</v>
      </c>
      <c r="AA2365" s="147">
        <v>340</v>
      </c>
      <c r="AB2365" s="21">
        <v>3</v>
      </c>
      <c r="AC2365" s="21">
        <v>0</v>
      </c>
      <c r="AD2365" s="153">
        <f>VLOOKUP(D2365,'Dados Base'!$B:$K,9,FALSE)*31536000/VLOOKUP($F2365,F:H,MATCH(H2364,F2364:AF2364,0),FALSE)</f>
        <v>8827.4317704688601</v>
      </c>
      <c r="AE2365" s="153">
        <f>VLOOKUP(D2365,'Dados Base'!$B:$K,10,FALSE)*31536000/VLOOKUP($F2365,F:H,MATCH(H2364,F2364:AF2364,0),FALSE)</f>
        <v>1056.968804095613</v>
      </c>
      <c r="AF2365" s="148">
        <v>82.65</v>
      </c>
      <c r="AG2365" s="21">
        <v>91.39</v>
      </c>
      <c r="AH2365" s="148">
        <v>60.29</v>
      </c>
      <c r="AI2365" s="148">
        <v>31.61</v>
      </c>
      <c r="AJ2365" s="148">
        <v>100</v>
      </c>
      <c r="AK2365" s="72">
        <f>(SUMIFS('Banco de Indicadores Mun. (2)'!I:I,'Banco de Indicadores Mun. (2)'!B:B,'Banco de Indicadores - Mun. (1)'!B2365,'Banco de Indicadores Mun. (2)'!A:A,'Banco de Indicadores - Mun. (1)'!A2365) / VLOOKUP(D2365,'Dados Base'!$B:$K,8,FALSE)) * 100</f>
        <v>1.4978113772455095</v>
      </c>
      <c r="AL2365" s="72">
        <f>(SUMIFS('Banco de Indicadores Mun. (2)'!I:I,'Banco de Indicadores Mun. (2)'!B:B,'Banco de Indicadores - Mun. (1)'!B2365,'Banco de Indicadores Mun. (2)'!A:A,'Banco de Indicadores - Mun. (1)'!A2365) / VLOOKUP(D2365,'Dados Base'!$B:$K,9,FALSE)) * 100</f>
        <v>0.65824868421052651</v>
      </c>
      <c r="AM2365" s="72">
        <f>(SUMIFS('Banco de Indicadores Mun. (2)'!J:J,'Banco de Indicadores Mun. (2)'!B:B,'Banco de Indicadores - Mun. (1)'!B2365,'Banco de Indicadores Mun. (2)'!A:A,'Banco de Indicadores - Mun. (1)'!A2365) / VLOOKUP(D2365,'Dados Base'!$B:$K,7,FALSE)) * 100</f>
        <v>1.9835185185185189</v>
      </c>
      <c r="AN2365" s="72">
        <f>(SUMIFS('Banco de Indicadores Mun. (2)'!K:K,'Banco de Indicadores Mun. (2)'!B:B,'Banco de Indicadores - Mun. (1)'!B2365,'Banco de Indicadores Mun. (2)'!A:A,'Banco de Indicadores - Mun. (1)'!A2365) / VLOOKUP(D2365,'Dados Base'!$B:$K,10,FALSE)) * 100</f>
        <v>0.20081318681318688</v>
      </c>
      <c r="AO2365" s="21"/>
      <c r="AP2365" s="21">
        <v>0</v>
      </c>
      <c r="AQ2365" s="5">
        <v>0</v>
      </c>
      <c r="AR2365" s="9">
        <v>9.5</v>
      </c>
      <c r="AS2365" s="22">
        <v>75</v>
      </c>
      <c r="AT2365" s="22">
        <v>75</v>
      </c>
      <c r="AU2365" s="22">
        <v>71.259509721048175</v>
      </c>
      <c r="AV2365" s="23">
        <v>7.76</v>
      </c>
      <c r="AW2365" s="12">
        <v>0</v>
      </c>
      <c r="AX2365" s="21">
        <v>0</v>
      </c>
      <c r="AY2365" s="116">
        <v>46.526142826065573</v>
      </c>
    </row>
    <row r="2366" spans="1:51" ht="15.75" x14ac:dyDescent="0.25">
      <c r="A2366" s="144">
        <v>2014</v>
      </c>
      <c r="B2366" s="77" t="s">
        <v>431</v>
      </c>
      <c r="C2366" s="78">
        <v>2</v>
      </c>
      <c r="D2366" s="77">
        <v>3538006</v>
      </c>
      <c r="E2366" s="78">
        <v>35380062</v>
      </c>
      <c r="F2366" s="78" t="str">
        <f t="shared" si="99"/>
        <v>353800622014</v>
      </c>
      <c r="G2366" s="89">
        <v>1.3456785860326503</v>
      </c>
      <c r="H2366" s="80">
        <f t="shared" si="98"/>
        <v>154082</v>
      </c>
      <c r="I2366" s="94">
        <v>149206</v>
      </c>
      <c r="J2366" s="95">
        <v>4876</v>
      </c>
      <c r="K2366" s="83">
        <f>(H2366)/VLOOKUP(D2366,'Dados Base'!$B:$K,6,FALSE)</f>
        <v>211.02209074599068</v>
      </c>
      <c r="L2366" s="88">
        <f t="shared" si="100"/>
        <v>96.835451253228797</v>
      </c>
      <c r="M2366" s="85">
        <v>2</v>
      </c>
      <c r="N2366" s="92">
        <v>0.77300000000000002</v>
      </c>
      <c r="O2366" s="91">
        <v>195</v>
      </c>
      <c r="P2366" s="91" t="s">
        <v>691</v>
      </c>
      <c r="Q2366" s="91" t="s">
        <v>691</v>
      </c>
      <c r="R2366" s="91" t="s">
        <v>691</v>
      </c>
      <c r="S2366" s="91">
        <v>251</v>
      </c>
      <c r="T2366" s="87" t="s">
        <v>691</v>
      </c>
      <c r="U2366" s="91">
        <v>1163</v>
      </c>
      <c r="V2366" s="91">
        <v>1141</v>
      </c>
      <c r="W2366" s="93">
        <v>0</v>
      </c>
      <c r="X2366" s="146">
        <v>0.5220285676504629</v>
      </c>
      <c r="Y2366" s="21">
        <v>137.84</v>
      </c>
      <c r="Z2366" s="147">
        <v>4076</v>
      </c>
      <c r="AA2366" s="147">
        <v>4194</v>
      </c>
      <c r="AB2366" s="21">
        <v>26</v>
      </c>
      <c r="AC2366" s="21">
        <v>0</v>
      </c>
      <c r="AD2366" s="153">
        <f>VLOOKUP(D2366,'Dados Base'!$B:$K,9,FALSE)*31536000/VLOOKUP($F2366,F:H,MATCH(H2365,F2365:AF2365,0),FALSE)</f>
        <v>2282.0731818122817</v>
      </c>
      <c r="AE2366" s="153">
        <f>VLOOKUP(D2366,'Dados Base'!$B:$K,10,FALSE)*31536000/VLOOKUP($F2366,F:H,MATCH(H2365,F2365:AF2365,0),FALSE)</f>
        <v>231.27737178904744</v>
      </c>
      <c r="AF2366" s="148">
        <v>97.25</v>
      </c>
      <c r="AG2366" s="21">
        <v>100</v>
      </c>
      <c r="AH2366" s="148">
        <v>92.79</v>
      </c>
      <c r="AI2366" s="148">
        <v>36.89</v>
      </c>
      <c r="AJ2366" s="148">
        <v>100</v>
      </c>
      <c r="AK2366" s="72">
        <f>(SUMIFS('Banco de Indicadores Mun. (2)'!I:I,'Banco de Indicadores Mun. (2)'!B:B,'Banco de Indicadores - Mun. (1)'!B2366,'Banco de Indicadores Mun. (2)'!A:A,'Banco de Indicadores - Mun. (1)'!A2366) / VLOOKUP(D2366,'Dados Base'!$B:$K,8,FALSE)) * 100</f>
        <v>43.174022821576735</v>
      </c>
      <c r="AL2366" s="72">
        <f>(SUMIFS('Banco de Indicadores Mun. (2)'!I:I,'Banco de Indicadores Mun. (2)'!B:B,'Banco de Indicadores - Mun. (1)'!B2366,'Banco de Indicadores Mun. (2)'!A:A,'Banco de Indicadores - Mun. (1)'!A2366) / VLOOKUP(D2366,'Dados Base'!$B:$K,9,FALSE)) * 100</f>
        <v>18.663568609865461</v>
      </c>
      <c r="AM2366" s="72">
        <f>(SUMIFS('Banco de Indicadores Mun. (2)'!J:J,'Banco de Indicadores Mun. (2)'!B:B,'Banco de Indicadores - Mun. (1)'!B2366,'Banco de Indicadores Mun. (2)'!A:A,'Banco de Indicadores - Mun. (1)'!A2366) / VLOOKUP(D2366,'Dados Base'!$B:$K,7,FALSE)) * 100</f>
        <v>54.815149051490486</v>
      </c>
      <c r="AN2366" s="72">
        <f>(SUMIFS('Banco de Indicadores Mun. (2)'!K:K,'Banco de Indicadores Mun. (2)'!B:B,'Banco de Indicadores - Mun. (1)'!B2366,'Banco de Indicadores Mun. (2)'!A:A,'Banco de Indicadores - Mun. (1)'!A2366) / VLOOKUP(D2366,'Dados Base'!$B:$K,10,FALSE)) * 100</f>
        <v>5.1600796460176968</v>
      </c>
      <c r="AO2366" s="21"/>
      <c r="AP2366" s="21">
        <v>0</v>
      </c>
      <c r="AQ2366" s="5">
        <v>0</v>
      </c>
      <c r="AR2366" s="9">
        <v>7.5</v>
      </c>
      <c r="AS2366" s="22">
        <v>100</v>
      </c>
      <c r="AT2366" s="22">
        <v>95</v>
      </c>
      <c r="AU2366" s="22">
        <v>49.28657799274486</v>
      </c>
      <c r="AV2366" s="23">
        <v>6.63</v>
      </c>
      <c r="AW2366" s="12">
        <v>0</v>
      </c>
      <c r="AX2366" s="21">
        <v>0</v>
      </c>
      <c r="AY2366" s="116">
        <v>0.71017299484458829</v>
      </c>
    </row>
    <row r="2367" spans="1:51" ht="15.75" x14ac:dyDescent="0.25">
      <c r="A2367" s="144">
        <v>2014</v>
      </c>
      <c r="B2367" s="77" t="s">
        <v>432</v>
      </c>
      <c r="C2367" s="78">
        <v>15</v>
      </c>
      <c r="D2367" s="77">
        <v>3538105</v>
      </c>
      <c r="E2367" s="78">
        <v>353810515</v>
      </c>
      <c r="F2367" s="78" t="str">
        <f t="shared" si="99"/>
        <v>3538105152014</v>
      </c>
      <c r="G2367" s="89">
        <v>1.1593643944102894</v>
      </c>
      <c r="H2367" s="80">
        <f t="shared" si="98"/>
        <v>15596</v>
      </c>
      <c r="I2367" s="94">
        <v>14762</v>
      </c>
      <c r="J2367" s="95">
        <v>834</v>
      </c>
      <c r="K2367" s="83">
        <f>(H2367)/VLOOKUP(D2367,'Dados Base'!$B:$K,6,FALSE)</f>
        <v>84.517422641304933</v>
      </c>
      <c r="L2367" s="88">
        <f t="shared" si="100"/>
        <v>94.6524749935881</v>
      </c>
      <c r="M2367" s="85">
        <v>3</v>
      </c>
      <c r="N2367" s="92">
        <v>0.73699999999999999</v>
      </c>
      <c r="O2367" s="91">
        <v>58</v>
      </c>
      <c r="P2367" s="91" t="s">
        <v>691</v>
      </c>
      <c r="Q2367" s="91" t="s">
        <v>691</v>
      </c>
      <c r="R2367" s="91" t="s">
        <v>691</v>
      </c>
      <c r="S2367" s="91">
        <v>37</v>
      </c>
      <c r="T2367" s="87" t="s">
        <v>691</v>
      </c>
      <c r="U2367" s="91">
        <v>153</v>
      </c>
      <c r="V2367" s="91">
        <v>103</v>
      </c>
      <c r="W2367" s="93">
        <v>0</v>
      </c>
      <c r="X2367" s="146">
        <v>4.4934079652777778E-2</v>
      </c>
      <c r="Y2367" s="21">
        <v>10.72</v>
      </c>
      <c r="Z2367" s="147">
        <v>723</v>
      </c>
      <c r="AA2367" s="147">
        <v>104</v>
      </c>
      <c r="AB2367" s="21">
        <v>6</v>
      </c>
      <c r="AC2367" s="21">
        <v>0</v>
      </c>
      <c r="AD2367" s="153">
        <f>VLOOKUP(D2367,'Dados Base'!$B:$K,9,FALSE)*31536000/VLOOKUP($F2367,F:H,MATCH(H2366,F2366:AF2366,0),FALSE)</f>
        <v>2851.1002821236216</v>
      </c>
      <c r="AE2367" s="153">
        <f>VLOOKUP(D2367,'Dados Base'!$B:$K,10,FALSE)*31536000/VLOOKUP($F2367,F:H,MATCH(H2366,F2366:AF2366,0),FALSE)</f>
        <v>323.5291100282123</v>
      </c>
      <c r="AF2367" s="148">
        <v>94.65</v>
      </c>
      <c r="AG2367" s="21">
        <v>94.65</v>
      </c>
      <c r="AH2367" s="148">
        <v>94.65</v>
      </c>
      <c r="AI2367" s="148">
        <v>44.52</v>
      </c>
      <c r="AJ2367" s="148">
        <v>100</v>
      </c>
      <c r="AK2367" s="72">
        <f>(SUMIFS('Banco de Indicadores Mun. (2)'!I:I,'Banco de Indicadores Mun. (2)'!B:B,'Banco de Indicadores - Mun. (1)'!B2367,'Banco de Indicadores Mun. (2)'!A:A,'Banco de Indicadores - Mun. (1)'!A2367) / VLOOKUP(D2367,'Dados Base'!$B:$K,8,FALSE)) * 100</f>
        <v>19.4870612244898</v>
      </c>
      <c r="AL2367" s="72">
        <f>(SUMIFS('Banco de Indicadores Mun. (2)'!I:I,'Banco de Indicadores Mun. (2)'!B:B,'Banco de Indicadores - Mun. (1)'!B2367,'Banco de Indicadores Mun. (2)'!A:A,'Banco de Indicadores - Mun. (1)'!A2367) / VLOOKUP(D2367,'Dados Base'!$B:$K,9,FALSE)) * 100</f>
        <v>6.7720992907801438</v>
      </c>
      <c r="AM2367" s="72">
        <f>(SUMIFS('Banco de Indicadores Mun. (2)'!J:J,'Banco de Indicadores Mun. (2)'!B:B,'Banco de Indicadores - Mun. (1)'!B2367,'Banco de Indicadores Mun. (2)'!A:A,'Banco de Indicadores - Mun. (1)'!A2367) / VLOOKUP(D2367,'Dados Base'!$B:$K,7,FALSE)) * 100</f>
        <v>4.7185454545454544</v>
      </c>
      <c r="AN2367" s="72">
        <f>(SUMIFS('Banco de Indicadores Mun. (2)'!K:K,'Banco de Indicadores Mun. (2)'!B:B,'Banco de Indicadores - Mun. (1)'!B2367,'Banco de Indicadores Mun. (2)'!A:A,'Banco de Indicadores - Mun. (1)'!A2367) / VLOOKUP(D2367,'Dados Base'!$B:$K,10,FALSE)) * 100</f>
        <v>49.947125000000014</v>
      </c>
      <c r="AO2367" s="21"/>
      <c r="AP2367" s="21">
        <v>0</v>
      </c>
      <c r="AQ2367" s="5">
        <v>0</v>
      </c>
      <c r="AR2367" s="9">
        <v>9.6</v>
      </c>
      <c r="AS2367" s="22">
        <v>100</v>
      </c>
      <c r="AT2367" s="22">
        <v>95</v>
      </c>
      <c r="AU2367" s="22">
        <v>87.424425634824672</v>
      </c>
      <c r="AV2367" s="23">
        <v>9.93</v>
      </c>
      <c r="AW2367" s="12">
        <v>1</v>
      </c>
      <c r="AX2367" s="21">
        <v>0</v>
      </c>
      <c r="AY2367" s="116">
        <v>207.2871641662251</v>
      </c>
    </row>
    <row r="2368" spans="1:51" ht="15.75" x14ac:dyDescent="0.25">
      <c r="A2368" s="144">
        <v>2014</v>
      </c>
      <c r="B2368" s="77" t="s">
        <v>433</v>
      </c>
      <c r="C2368" s="78">
        <v>5</v>
      </c>
      <c r="D2368" s="77">
        <v>3538204</v>
      </c>
      <c r="E2368" s="78">
        <v>35382045</v>
      </c>
      <c r="F2368" s="78" t="str">
        <f t="shared" si="99"/>
        <v>353820452014</v>
      </c>
      <c r="G2368" s="89">
        <v>1.5455939897221604</v>
      </c>
      <c r="H2368" s="80">
        <f t="shared" si="98"/>
        <v>13784</v>
      </c>
      <c r="I2368" s="94">
        <v>6850</v>
      </c>
      <c r="J2368" s="95">
        <v>6934</v>
      </c>
      <c r="K2368" s="83">
        <f>(H2368)/VLOOKUP(D2368,'Dados Base'!$B:$K,6,FALSE)</f>
        <v>88.957728299451446</v>
      </c>
      <c r="L2368" s="88">
        <f t="shared" si="100"/>
        <v>49.695298897272203</v>
      </c>
      <c r="M2368" s="85">
        <v>3</v>
      </c>
      <c r="N2368" s="92">
        <v>0.72499999999999998</v>
      </c>
      <c r="O2368" s="91">
        <v>38</v>
      </c>
      <c r="P2368" s="91" t="s">
        <v>691</v>
      </c>
      <c r="Q2368" s="91" t="s">
        <v>691</v>
      </c>
      <c r="R2368" s="91" t="s">
        <v>691</v>
      </c>
      <c r="S2368" s="91">
        <v>44</v>
      </c>
      <c r="T2368" s="87" t="s">
        <v>691</v>
      </c>
      <c r="U2368" s="91">
        <v>128</v>
      </c>
      <c r="V2368" s="91">
        <v>57</v>
      </c>
      <c r="W2368" s="93">
        <v>0</v>
      </c>
      <c r="X2368" s="146">
        <v>1.9024791666666666E-2</v>
      </c>
      <c r="Y2368" s="21">
        <v>4.91</v>
      </c>
      <c r="Z2368" s="147">
        <v>287</v>
      </c>
      <c r="AA2368" s="147">
        <v>92</v>
      </c>
      <c r="AB2368" s="21">
        <v>2</v>
      </c>
      <c r="AC2368" s="21">
        <v>0</v>
      </c>
      <c r="AD2368" s="153">
        <f>VLOOKUP(D2368,'Dados Base'!$B:$K,9,FALSE)*31536000/VLOOKUP($F2368,F:H,MATCH(H2367,F2367:AF2367,0),FALSE)</f>
        <v>4392.7103888566453</v>
      </c>
      <c r="AE2368" s="153">
        <f>VLOOKUP(D2368,'Dados Base'!$B:$K,10,FALSE)*31536000/VLOOKUP($F2368,F:H,MATCH(H2367,F2367:AF2367,0),FALSE)</f>
        <v>571.96749854904238</v>
      </c>
      <c r="AF2368" s="148">
        <v>53</v>
      </c>
      <c r="AG2368" s="21" t="s">
        <v>692</v>
      </c>
      <c r="AH2368" s="148">
        <v>41.87</v>
      </c>
      <c r="AI2368" s="148">
        <v>23.8</v>
      </c>
      <c r="AJ2368" s="148">
        <v>100</v>
      </c>
      <c r="AK2368" s="72">
        <f>(SUMIFS('Banco de Indicadores Mun. (2)'!I:I,'Banco de Indicadores Mun. (2)'!B:B,'Banco de Indicadores - Mun. (1)'!B2368,'Banco de Indicadores Mun. (2)'!A:A,'Banco de Indicadores - Mun. (1)'!A2368) / VLOOKUP(D2368,'Dados Base'!$B:$K,8,FALSE)) * 100</f>
        <v>6.7490684931506868</v>
      </c>
      <c r="AL2368" s="72">
        <f>(SUMIFS('Banco de Indicadores Mun. (2)'!I:I,'Banco de Indicadores Mun. (2)'!B:B,'Banco de Indicadores - Mun. (1)'!B2368,'Banco de Indicadores Mun. (2)'!A:A,'Banco de Indicadores - Mun. (1)'!A2368) / VLOOKUP(D2368,'Dados Base'!$B:$K,9,FALSE)) * 100</f>
        <v>2.566052083333334</v>
      </c>
      <c r="AM2368" s="72">
        <f>(SUMIFS('Banco de Indicadores Mun. (2)'!J:J,'Banco de Indicadores Mun. (2)'!B:B,'Banco de Indicadores - Mun. (1)'!B2368,'Banco de Indicadores Mun. (2)'!A:A,'Banco de Indicadores - Mun. (1)'!A2368) / VLOOKUP(D2368,'Dados Base'!$B:$K,7,FALSE)) * 100</f>
        <v>8.3775000000000013</v>
      </c>
      <c r="AN2368" s="72">
        <f>(SUMIFS('Banco de Indicadores Mun. (2)'!K:K,'Banco de Indicadores Mun. (2)'!B:B,'Banco de Indicadores - Mun. (1)'!B2368,'Banco de Indicadores Mun. (2)'!A:A,'Banco de Indicadores - Mun. (1)'!A2368) / VLOOKUP(D2368,'Dados Base'!$B:$K,10,FALSE)) * 100</f>
        <v>3.6224800000000035</v>
      </c>
      <c r="AO2368" s="21"/>
      <c r="AP2368" s="21">
        <v>0</v>
      </c>
      <c r="AQ2368" s="5">
        <v>0</v>
      </c>
      <c r="AR2368" s="9">
        <v>9.8000000000000007</v>
      </c>
      <c r="AS2368" s="22">
        <v>88</v>
      </c>
      <c r="AT2368" s="22">
        <v>88</v>
      </c>
      <c r="AU2368" s="22">
        <v>75.725593667546178</v>
      </c>
      <c r="AV2368" s="23">
        <v>8.24</v>
      </c>
      <c r="AW2368" s="12">
        <v>0</v>
      </c>
      <c r="AX2368" s="21">
        <v>0</v>
      </c>
      <c r="AY2368" s="116">
        <v>150.79578607496535</v>
      </c>
    </row>
    <row r="2369" spans="1:51" ht="15.75" x14ac:dyDescent="0.25">
      <c r="A2369" s="144">
        <v>2014</v>
      </c>
      <c r="B2369" s="77" t="s">
        <v>434</v>
      </c>
      <c r="C2369" s="78">
        <v>21</v>
      </c>
      <c r="D2369" s="77">
        <v>3538303</v>
      </c>
      <c r="E2369" s="78">
        <v>353830321</v>
      </c>
      <c r="F2369" s="78" t="str">
        <f t="shared" si="99"/>
        <v>3538303212014</v>
      </c>
      <c r="G2369" s="89">
        <v>8.8145121820826233E-2</v>
      </c>
      <c r="H2369" s="80">
        <f t="shared" si="98"/>
        <v>3534</v>
      </c>
      <c r="I2369" s="94">
        <v>2730</v>
      </c>
      <c r="J2369" s="95">
        <v>804</v>
      </c>
      <c r="K2369" s="83">
        <f>(H2369)/VLOOKUP(D2369,'Dados Base'!$B:$K,6,FALSE)</f>
        <v>7.3242005347039445</v>
      </c>
      <c r="L2369" s="88">
        <f t="shared" si="100"/>
        <v>77.249575551782684</v>
      </c>
      <c r="M2369" s="85">
        <v>3</v>
      </c>
      <c r="N2369" s="92">
        <v>0.71099999999999997</v>
      </c>
      <c r="O2369" s="91">
        <v>79</v>
      </c>
      <c r="P2369" s="91" t="s">
        <v>691</v>
      </c>
      <c r="Q2369" s="91" t="s">
        <v>691</v>
      </c>
      <c r="R2369" s="91" t="s">
        <v>691</v>
      </c>
      <c r="S2369" s="91">
        <v>5</v>
      </c>
      <c r="T2369" s="87" t="s">
        <v>691</v>
      </c>
      <c r="U2369" s="91">
        <v>12</v>
      </c>
      <c r="V2369" s="91">
        <v>10</v>
      </c>
      <c r="W2369" s="93">
        <v>0</v>
      </c>
      <c r="X2369" s="146">
        <v>7.0026578125000002E-3</v>
      </c>
      <c r="Y2369" s="21">
        <v>1.94</v>
      </c>
      <c r="Z2369" s="147">
        <v>117</v>
      </c>
      <c r="AA2369" s="147">
        <v>33</v>
      </c>
      <c r="AB2369" s="21">
        <v>0</v>
      </c>
      <c r="AC2369" s="21">
        <v>0</v>
      </c>
      <c r="AD2369" s="153">
        <f>VLOOKUP(D2369,'Dados Base'!$B:$K,9,FALSE)*31536000/VLOOKUP($F2369,F:H,MATCH(H2368,F2368:AF2368,0),FALSE)</f>
        <v>32035.72156196944</v>
      </c>
      <c r="AE2369" s="153">
        <f>VLOOKUP(D2369,'Dados Base'!$B:$K,10,FALSE)*31536000/VLOOKUP($F2369,F:H,MATCH(H2368,F2368:AF2368,0),FALSE)</f>
        <v>3837.1477079796259</v>
      </c>
      <c r="AF2369" s="148">
        <v>76.09</v>
      </c>
      <c r="AG2369" s="21">
        <v>75.459999999999994</v>
      </c>
      <c r="AH2369" s="148">
        <v>73.31</v>
      </c>
      <c r="AI2369" s="148">
        <v>15.64</v>
      </c>
      <c r="AJ2369" s="148">
        <v>100</v>
      </c>
      <c r="AK2369" s="72">
        <f>(SUMIFS('Banco de Indicadores Mun. (2)'!I:I,'Banco de Indicadores Mun. (2)'!B:B,'Banco de Indicadores - Mun. (1)'!B2369,'Banco de Indicadores Mun. (2)'!A:A,'Banco de Indicadores - Mun. (1)'!A2369) / VLOOKUP(D2369,'Dados Base'!$B:$K,8,FALSE)) * 100</f>
        <v>0.47058381502890179</v>
      </c>
      <c r="AL2369" s="72">
        <f>(SUMIFS('Banco de Indicadores Mun. (2)'!I:I,'Banco de Indicadores Mun. (2)'!B:B,'Banco de Indicadores - Mun. (1)'!B2369,'Banco de Indicadores Mun. (2)'!A:A,'Banco de Indicadores - Mun. (1)'!A2369) / VLOOKUP(D2369,'Dados Base'!$B:$K,9,FALSE)) * 100</f>
        <v>0.2267715877437326</v>
      </c>
      <c r="AM2369" s="72">
        <f>(SUMIFS('Banco de Indicadores Mun. (2)'!J:J,'Banco de Indicadores Mun. (2)'!B:B,'Banco de Indicadores - Mun. (1)'!B2369,'Banco de Indicadores Mun. (2)'!A:A,'Banco de Indicadores - Mun. (1)'!A2369) / VLOOKUP(D2369,'Dados Base'!$B:$K,7,FALSE)) * 100</f>
        <v>0</v>
      </c>
      <c r="AN2369" s="72">
        <f>(SUMIFS('Banco de Indicadores Mun. (2)'!K:K,'Banco de Indicadores Mun. (2)'!B:B,'Banco de Indicadores - Mun. (1)'!B2369,'Banco de Indicadores Mun. (2)'!A:A,'Banco de Indicadores - Mun. (1)'!A2369) / VLOOKUP(D2369,'Dados Base'!$B:$K,10,FALSE)) * 100</f>
        <v>1.8932790697674422</v>
      </c>
      <c r="AO2369" s="21"/>
      <c r="AP2369" s="21">
        <v>0</v>
      </c>
      <c r="AQ2369" s="5">
        <v>0</v>
      </c>
      <c r="AR2369" s="9">
        <v>8.1999999999999993</v>
      </c>
      <c r="AS2369" s="22">
        <v>92</v>
      </c>
      <c r="AT2369" s="22">
        <v>92</v>
      </c>
      <c r="AU2369" s="22">
        <v>78</v>
      </c>
      <c r="AV2369" s="23">
        <v>8.4600000000000009</v>
      </c>
      <c r="AW2369" s="12">
        <v>0</v>
      </c>
      <c r="AX2369" s="21">
        <v>0</v>
      </c>
      <c r="AY2369" s="116">
        <v>84.834064470117923</v>
      </c>
    </row>
    <row r="2370" spans="1:51" ht="15.75" x14ac:dyDescent="0.25">
      <c r="A2370" s="144">
        <v>2014</v>
      </c>
      <c r="B2370" s="77" t="s">
        <v>435</v>
      </c>
      <c r="C2370" s="78">
        <v>2</v>
      </c>
      <c r="D2370" s="77">
        <v>3538501</v>
      </c>
      <c r="E2370" s="78">
        <v>35385012</v>
      </c>
      <c r="F2370" s="78" t="str">
        <f t="shared" si="99"/>
        <v>353850122014</v>
      </c>
      <c r="G2370" s="89">
        <v>-0.64223358016732845</v>
      </c>
      <c r="H2370" s="80">
        <f t="shared" ref="H2370:H2433" si="101">SUM(I2370:J2370)</f>
        <v>13884</v>
      </c>
      <c r="I2370" s="94">
        <v>13013</v>
      </c>
      <c r="J2370" s="95">
        <v>871</v>
      </c>
      <c r="K2370" s="83">
        <f>(H2370)/VLOOKUP(D2370,'Dados Base'!$B:$K,6,FALSE)</f>
        <v>78.940186490789173</v>
      </c>
      <c r="L2370" s="88">
        <f t="shared" si="100"/>
        <v>93.726591760299627</v>
      </c>
      <c r="M2370" s="85">
        <v>5</v>
      </c>
      <c r="N2370" s="92">
        <v>0.75700000000000001</v>
      </c>
      <c r="O2370" s="91">
        <v>41</v>
      </c>
      <c r="P2370" s="91" t="s">
        <v>691</v>
      </c>
      <c r="Q2370" s="91" t="s">
        <v>691</v>
      </c>
      <c r="R2370" s="91" t="s">
        <v>691</v>
      </c>
      <c r="S2370" s="91">
        <v>12</v>
      </c>
      <c r="T2370" s="87" t="s">
        <v>691</v>
      </c>
      <c r="U2370" s="91">
        <v>55</v>
      </c>
      <c r="V2370" s="91">
        <v>57</v>
      </c>
      <c r="W2370" s="93">
        <v>0</v>
      </c>
      <c r="X2370" s="146">
        <v>3.9092940972222226E-2</v>
      </c>
      <c r="Y2370" s="21">
        <v>9.31</v>
      </c>
      <c r="Z2370" s="147">
        <v>0</v>
      </c>
      <c r="AA2370" s="147">
        <v>718</v>
      </c>
      <c r="AB2370" s="21">
        <v>0</v>
      </c>
      <c r="AC2370" s="21">
        <v>0</v>
      </c>
      <c r="AD2370" s="153">
        <f>VLOOKUP(D2370,'Dados Base'!$B:$K,9,FALSE)*31536000/VLOOKUP($F2370,F:H,MATCH(H2369,F2369:AF2369,0),FALSE)</f>
        <v>5882.9040622299053</v>
      </c>
      <c r="AE2370" s="153">
        <f>VLOOKUP(D2370,'Dados Base'!$B:$K,10,FALSE)*31536000/VLOOKUP($F2370,F:H,MATCH(H2369,F2369:AF2369,0),FALSE)</f>
        <v>590.5617977528093</v>
      </c>
      <c r="AF2370" s="148">
        <v>92.5</v>
      </c>
      <c r="AG2370" s="21">
        <v>100</v>
      </c>
      <c r="AH2370" s="148">
        <v>92.5</v>
      </c>
      <c r="AI2370" s="148">
        <v>52.6</v>
      </c>
      <c r="AJ2370" s="148">
        <v>98.19</v>
      </c>
      <c r="AK2370" s="72">
        <f>(SUMIFS('Banco de Indicadores Mun. (2)'!I:I,'Banco de Indicadores Mun. (2)'!B:B,'Banco de Indicadores - Mun. (1)'!B2370,'Banco de Indicadores Mun. (2)'!A:A,'Banco de Indicadores - Mun. (1)'!A2370) / VLOOKUP(D2370,'Dados Base'!$B:$K,8,FALSE)) * 100</f>
        <v>10.349874999999997</v>
      </c>
      <c r="AL2370" s="72">
        <f>(SUMIFS('Banco de Indicadores Mun. (2)'!I:I,'Banco de Indicadores Mun. (2)'!B:B,'Banco de Indicadores - Mun. (1)'!B2370,'Banco de Indicadores Mun. (2)'!A:A,'Banco de Indicadores - Mun. (1)'!A2370) / VLOOKUP(D2370,'Dados Base'!$B:$K,9,FALSE)) * 100</f>
        <v>4.4756216216216211</v>
      </c>
      <c r="AM2370" s="72">
        <f>(SUMIFS('Banco de Indicadores Mun. (2)'!J:J,'Banco de Indicadores Mun. (2)'!B:B,'Banco de Indicadores - Mun. (1)'!B2370,'Banco de Indicadores Mun. (2)'!A:A,'Banco de Indicadores - Mun. (1)'!A2370) / VLOOKUP(D2370,'Dados Base'!$B:$K,7,FALSE)) * 100</f>
        <v>12.590662790697671</v>
      </c>
      <c r="AN2370" s="72">
        <f>(SUMIFS('Banco de Indicadores Mun. (2)'!K:K,'Banco de Indicadores Mun. (2)'!B:B,'Banco de Indicadores - Mun. (1)'!B2370,'Banco de Indicadores Mun. (2)'!A:A,'Banco de Indicadores - Mun. (1)'!A2370) / VLOOKUP(D2370,'Dados Base'!$B:$K,10,FALSE)) * 100</f>
        <v>2.9380384615384605</v>
      </c>
      <c r="AO2370" s="21"/>
      <c r="AP2370" s="21">
        <v>0</v>
      </c>
      <c r="AQ2370" s="5">
        <v>0</v>
      </c>
      <c r="AR2370" s="9">
        <v>9.5</v>
      </c>
      <c r="AS2370" s="22">
        <v>76</v>
      </c>
      <c r="AT2370" s="22">
        <v>0</v>
      </c>
      <c r="AU2370" s="22">
        <v>0</v>
      </c>
      <c r="AV2370" s="23">
        <v>1.1399999999999999</v>
      </c>
      <c r="AW2370" s="12">
        <v>0</v>
      </c>
      <c r="AX2370" s="21">
        <v>0</v>
      </c>
      <c r="AY2370" s="116">
        <v>205.41143193579049</v>
      </c>
    </row>
    <row r="2371" spans="1:51" ht="15.75" x14ac:dyDescent="0.25">
      <c r="A2371" s="144">
        <v>2014</v>
      </c>
      <c r="B2371" s="77" t="s">
        <v>436</v>
      </c>
      <c r="C2371" s="78">
        <v>5</v>
      </c>
      <c r="D2371" s="77">
        <v>3538600</v>
      </c>
      <c r="E2371" s="78">
        <v>35386005</v>
      </c>
      <c r="F2371" s="78" t="str">
        <f t="shared" ref="F2371:F2434" si="102">CONCATENATE(E2371,A2371)</f>
        <v>353860052014</v>
      </c>
      <c r="G2371" s="89">
        <v>0.58250226254878967</v>
      </c>
      <c r="H2371" s="80">
        <f t="shared" si="101"/>
        <v>25573</v>
      </c>
      <c r="I2371" s="94">
        <v>25573</v>
      </c>
      <c r="J2371" s="95">
        <v>0</v>
      </c>
      <c r="K2371" s="83">
        <f>(H2371)/VLOOKUP(D2371,'Dados Base'!$B:$K,6,FALSE)</f>
        <v>66.469991942401165</v>
      </c>
      <c r="L2371" s="88">
        <f t="shared" si="100"/>
        <v>100</v>
      </c>
      <c r="M2371" s="85">
        <v>3</v>
      </c>
      <c r="N2371" s="92">
        <v>0.73899999999999999</v>
      </c>
      <c r="O2371" s="91">
        <v>96</v>
      </c>
      <c r="P2371" s="91" t="s">
        <v>691</v>
      </c>
      <c r="Q2371" s="91" t="s">
        <v>691</v>
      </c>
      <c r="R2371" s="91" t="s">
        <v>691</v>
      </c>
      <c r="S2371" s="91">
        <v>97</v>
      </c>
      <c r="T2371" s="87" t="s">
        <v>691</v>
      </c>
      <c r="U2371" s="91">
        <v>197</v>
      </c>
      <c r="V2371" s="91">
        <v>153</v>
      </c>
      <c r="W2371" s="93">
        <v>0</v>
      </c>
      <c r="X2371" s="146">
        <v>5.2933742129629632E-2</v>
      </c>
      <c r="Y2371" s="21">
        <v>21.23</v>
      </c>
      <c r="Z2371" s="147">
        <v>1052</v>
      </c>
      <c r="AA2371" s="147">
        <v>381</v>
      </c>
      <c r="AB2371" s="21">
        <v>2</v>
      </c>
      <c r="AC2371" s="21">
        <v>0</v>
      </c>
      <c r="AD2371" s="153">
        <f>VLOOKUP(D2371,'Dados Base'!$B:$K,9,FALSE)*31536000/VLOOKUP($F2371,F:H,MATCH(H2370,F2370:AF2370,0),FALSE)</f>
        <v>5943.9064638485906</v>
      </c>
      <c r="AE2371" s="153">
        <f>VLOOKUP(D2371,'Dados Base'!$B:$K,10,FALSE)*31536000/VLOOKUP($F2371,F:H,MATCH(H2370,F2370:AF2370,0),FALSE)</f>
        <v>776.90063739099844</v>
      </c>
      <c r="AF2371" s="148">
        <v>68</v>
      </c>
      <c r="AG2371" s="21">
        <v>100</v>
      </c>
      <c r="AH2371" s="148">
        <v>51.04</v>
      </c>
      <c r="AI2371" s="148">
        <v>34.159999999999997</v>
      </c>
      <c r="AJ2371" s="148">
        <v>68</v>
      </c>
      <c r="AK2371" s="72">
        <f>(SUMIFS('Banco de Indicadores Mun. (2)'!I:I,'Banco de Indicadores Mun. (2)'!B:B,'Banco de Indicadores - Mun. (1)'!B2371,'Banco de Indicadores Mun. (2)'!A:A,'Banco de Indicadores - Mun. (1)'!A2371) / VLOOKUP(D2371,'Dados Base'!$B:$K,8,FALSE)) * 100</f>
        <v>8.826692307692305</v>
      </c>
      <c r="AL2371" s="72">
        <f>(SUMIFS('Banco de Indicadores Mun. (2)'!I:I,'Banco de Indicadores Mun. (2)'!B:B,'Banco de Indicadores - Mun. (1)'!B2371,'Banco de Indicadores Mun. (2)'!A:A,'Banco de Indicadores - Mun. (1)'!A2371) / VLOOKUP(D2371,'Dados Base'!$B:$K,9,FALSE)) * 100</f>
        <v>3.3329004149377583</v>
      </c>
      <c r="AM2371" s="72">
        <f>(SUMIFS('Banco de Indicadores Mun. (2)'!J:J,'Banco de Indicadores Mun. (2)'!B:B,'Banco de Indicadores - Mun. (1)'!B2371,'Banco de Indicadores Mun. (2)'!A:A,'Banco de Indicadores - Mun. (1)'!A2371) / VLOOKUP(D2371,'Dados Base'!$B:$K,7,FALSE)) * 100</f>
        <v>12.992756302521006</v>
      </c>
      <c r="AN2371" s="72">
        <f>(SUMIFS('Banco de Indicadores Mun. (2)'!K:K,'Banco de Indicadores Mun. (2)'!B:B,'Banco de Indicadores - Mun. (1)'!B2371,'Banco de Indicadores Mun. (2)'!A:A,'Banco de Indicadores - Mun. (1)'!A2371) / VLOOKUP(D2371,'Dados Base'!$B:$K,10,FALSE)) * 100</f>
        <v>0.95746031746031701</v>
      </c>
      <c r="AO2371" s="21"/>
      <c r="AP2371" s="21">
        <v>0</v>
      </c>
      <c r="AQ2371" s="5">
        <v>0</v>
      </c>
      <c r="AR2371" s="9">
        <v>9.5</v>
      </c>
      <c r="AS2371" s="22">
        <v>85</v>
      </c>
      <c r="AT2371" s="22">
        <v>76.499999999999986</v>
      </c>
      <c r="AU2371" s="22">
        <v>73.412421493370545</v>
      </c>
      <c r="AV2371" s="23">
        <v>7.9</v>
      </c>
      <c r="AW2371" s="12">
        <v>0</v>
      </c>
      <c r="AX2371" s="21">
        <v>0</v>
      </c>
      <c r="AY2371" s="116">
        <v>11.416659057632497</v>
      </c>
    </row>
    <row r="2372" spans="1:51" ht="15.75" x14ac:dyDescent="0.25">
      <c r="A2372" s="144">
        <v>2014</v>
      </c>
      <c r="B2372" s="77" t="s">
        <v>437</v>
      </c>
      <c r="C2372" s="78">
        <v>5</v>
      </c>
      <c r="D2372" s="77">
        <v>3538709</v>
      </c>
      <c r="E2372" s="78">
        <v>35387095</v>
      </c>
      <c r="F2372" s="78" t="str">
        <f t="shared" si="102"/>
        <v>353870952014</v>
      </c>
      <c r="G2372" s="89">
        <v>0.88471021706628683</v>
      </c>
      <c r="H2372" s="80">
        <f t="shared" si="101"/>
        <v>375358</v>
      </c>
      <c r="I2372" s="94">
        <v>368016</v>
      </c>
      <c r="J2372" s="95">
        <v>7342</v>
      </c>
      <c r="K2372" s="83">
        <f>(H2372)/VLOOKUP(D2372,'Dados Base'!$B:$K,6,FALSE)</f>
        <v>274.08197092390708</v>
      </c>
      <c r="L2372" s="88">
        <f t="shared" si="100"/>
        <v>98.044000660702579</v>
      </c>
      <c r="M2372" s="85">
        <v>1</v>
      </c>
      <c r="N2372" s="92">
        <v>0.78500000000000003</v>
      </c>
      <c r="O2372" s="91">
        <v>305</v>
      </c>
      <c r="P2372" s="91" t="s">
        <v>691</v>
      </c>
      <c r="Q2372" s="91" t="s">
        <v>691</v>
      </c>
      <c r="R2372" s="91" t="s">
        <v>691</v>
      </c>
      <c r="S2372" s="91">
        <v>1245</v>
      </c>
      <c r="T2372" s="87" t="s">
        <v>691</v>
      </c>
      <c r="U2372" s="91">
        <v>4665</v>
      </c>
      <c r="V2372" s="91">
        <v>4362</v>
      </c>
      <c r="W2372" s="93">
        <v>22.71</v>
      </c>
      <c r="X2372" s="146">
        <v>1.3072785089421295</v>
      </c>
      <c r="Y2372" s="21">
        <v>342.06</v>
      </c>
      <c r="Z2372" s="147">
        <v>18461</v>
      </c>
      <c r="AA2372" s="147">
        <v>1954</v>
      </c>
      <c r="AB2372" s="21">
        <v>43</v>
      </c>
      <c r="AC2372" s="21">
        <v>0</v>
      </c>
      <c r="AD2372" s="153">
        <f>VLOOKUP(D2372,'Dados Base'!$B:$K,9,FALSE)*31536000/VLOOKUP($F2372,F:H,MATCH(H2371,F2371:AF2371,0),FALSE)</f>
        <v>1333.3306336883722</v>
      </c>
      <c r="AE2372" s="153">
        <f>VLOOKUP(D2372,'Dados Base'!$B:$K,10,FALSE)*31536000/VLOOKUP($F2372,F:H,MATCH(H2371,F2371:AF2371,0),FALSE)</f>
        <v>181.47411271372928</v>
      </c>
      <c r="AF2372" s="148">
        <v>99.97</v>
      </c>
      <c r="AG2372" s="21">
        <v>100</v>
      </c>
      <c r="AH2372" s="148">
        <v>99.95</v>
      </c>
      <c r="AI2372" s="148">
        <v>51.81</v>
      </c>
      <c r="AJ2372" s="148">
        <v>99.47</v>
      </c>
      <c r="AK2372" s="72">
        <f>(SUMIFS('Banco de Indicadores Mun. (2)'!I:I,'Banco de Indicadores Mun. (2)'!B:B,'Banco de Indicadores - Mun. (1)'!B2372,'Banco de Indicadores Mun. (2)'!A:A,'Banco de Indicadores - Mun. (1)'!A2372) / VLOOKUP(D2372,'Dados Base'!$B:$K,8,FALSE)) * 100</f>
        <v>60.45144201680673</v>
      </c>
      <c r="AL2372" s="72">
        <f>(SUMIFS('Banco de Indicadores Mun. (2)'!I:I,'Banco de Indicadores Mun. (2)'!B:B,'Banco de Indicadores - Mun. (1)'!B2372,'Banco de Indicadores Mun. (2)'!A:A,'Banco de Indicadores - Mun. (1)'!A2372) / VLOOKUP(D2372,'Dados Base'!$B:$K,9,FALSE)) * 100</f>
        <v>22.664529300567114</v>
      </c>
      <c r="AM2372" s="72">
        <f>(SUMIFS('Banco de Indicadores Mun. (2)'!J:J,'Banco de Indicadores Mun. (2)'!B:B,'Banco de Indicadores - Mun. (1)'!B2372,'Banco de Indicadores Mun. (2)'!A:A,'Banco de Indicadores - Mun. (1)'!A2372) / VLOOKUP(D2372,'Dados Base'!$B:$K,7,FALSE)) * 100</f>
        <v>93.13312664907653</v>
      </c>
      <c r="AN2372" s="72">
        <f>(SUMIFS('Banco de Indicadores Mun. (2)'!K:K,'Banco de Indicadores Mun. (2)'!B:B,'Banco de Indicadores - Mun. (1)'!B2372,'Banco de Indicadores Mun. (2)'!A:A,'Banco de Indicadores - Mun. (1)'!A2372) / VLOOKUP(D2372,'Dados Base'!$B:$K,10,FALSE)) * 100</f>
        <v>3.1071898148148138</v>
      </c>
      <c r="AO2372" s="21"/>
      <c r="AP2372" s="21">
        <v>0</v>
      </c>
      <c r="AQ2372" s="5">
        <v>1</v>
      </c>
      <c r="AR2372" s="9">
        <v>9.8000000000000007</v>
      </c>
      <c r="AS2372" s="22">
        <v>99.9</v>
      </c>
      <c r="AT2372" s="22">
        <v>98.900999999999996</v>
      </c>
      <c r="AU2372" s="22">
        <v>90.428606416850357</v>
      </c>
      <c r="AV2372" s="23">
        <v>9.98</v>
      </c>
      <c r="AW2372" s="12">
        <v>10</v>
      </c>
      <c r="AX2372" s="21">
        <v>0</v>
      </c>
      <c r="AY2372" s="116">
        <v>154.39026322792756</v>
      </c>
    </row>
    <row r="2373" spans="1:51" ht="15.75" x14ac:dyDescent="0.25">
      <c r="A2373" s="144">
        <v>2014</v>
      </c>
      <c r="B2373" s="77" t="s">
        <v>438</v>
      </c>
      <c r="C2373" s="78">
        <v>14</v>
      </c>
      <c r="D2373" s="77">
        <v>3538808</v>
      </c>
      <c r="E2373" s="78">
        <v>353880814</v>
      </c>
      <c r="F2373" s="78" t="str">
        <f t="shared" si="102"/>
        <v>3538808142014</v>
      </c>
      <c r="G2373" s="89">
        <v>6.4331847362408823E-2</v>
      </c>
      <c r="H2373" s="80">
        <f t="shared" si="101"/>
        <v>28547</v>
      </c>
      <c r="I2373" s="94">
        <v>25940</v>
      </c>
      <c r="J2373" s="95">
        <v>2607</v>
      </c>
      <c r="K2373" s="83">
        <f>(H2373)/VLOOKUP(D2373,'Dados Base'!$B:$K,6,FALSE)</f>
        <v>56.502978841319795</v>
      </c>
      <c r="L2373" s="88">
        <f t="shared" si="100"/>
        <v>90.86769187655446</v>
      </c>
      <c r="M2373" s="85">
        <v>4</v>
      </c>
      <c r="N2373" s="92">
        <v>0.75800000000000001</v>
      </c>
      <c r="O2373" s="91">
        <v>188</v>
      </c>
      <c r="P2373" s="91" t="s">
        <v>691</v>
      </c>
      <c r="Q2373" s="91" t="s">
        <v>691</v>
      </c>
      <c r="R2373" s="91" t="s">
        <v>691</v>
      </c>
      <c r="S2373" s="91">
        <v>76</v>
      </c>
      <c r="T2373" s="87" t="s">
        <v>691</v>
      </c>
      <c r="U2373" s="91">
        <v>383</v>
      </c>
      <c r="V2373" s="91">
        <v>283</v>
      </c>
      <c r="W2373" s="93">
        <v>45.05</v>
      </c>
      <c r="X2373" s="146">
        <v>7.7859299259259246E-2</v>
      </c>
      <c r="Y2373" s="21">
        <v>21.29</v>
      </c>
      <c r="Z2373" s="147">
        <v>1216</v>
      </c>
      <c r="AA2373" s="147">
        <v>221</v>
      </c>
      <c r="AB2373" s="21">
        <v>2</v>
      </c>
      <c r="AC2373" s="21">
        <v>0</v>
      </c>
      <c r="AD2373" s="153">
        <f>VLOOKUP(D2373,'Dados Base'!$B:$K,9,FALSE)*31536000/VLOOKUP($F2373,F:H,MATCH(H2372,F2372:AF2372,0),FALSE)</f>
        <v>6241.5805513714222</v>
      </c>
      <c r="AE2373" s="153">
        <f>VLOOKUP(D2373,'Dados Base'!$B:$K,10,FALSE)*31536000/VLOOKUP($F2373,F:H,MATCH(H2372,F2372:AF2372,0),FALSE)</f>
        <v>762.2461204329702</v>
      </c>
      <c r="AF2373" s="148">
        <v>89.6</v>
      </c>
      <c r="AG2373" s="21">
        <v>100</v>
      </c>
      <c r="AH2373" s="148">
        <v>88.3</v>
      </c>
      <c r="AI2373" s="148">
        <v>32.49</v>
      </c>
      <c r="AJ2373" s="148">
        <v>99.65</v>
      </c>
      <c r="AK2373" s="72">
        <f>(SUMIFS('Banco de Indicadores Mun. (2)'!I:I,'Banco de Indicadores Mun. (2)'!B:B,'Banco de Indicadores - Mun. (1)'!B2373,'Banco de Indicadores Mun. (2)'!A:A,'Banco de Indicadores - Mun. (1)'!A2373) / VLOOKUP(D2373,'Dados Base'!$B:$K,8,FALSE)) * 100</f>
        <v>2.7306692913385815</v>
      </c>
      <c r="AL2373" s="72">
        <f>(SUMIFS('Banco de Indicadores Mun. (2)'!I:I,'Banco de Indicadores Mun. (2)'!B:B,'Banco de Indicadores - Mun. (1)'!B2373,'Banco de Indicadores Mun. (2)'!A:A,'Banco de Indicadores - Mun. (1)'!A2373) / VLOOKUP(D2373,'Dados Base'!$B:$K,9,FALSE)) * 100</f>
        <v>1.2275929203539819</v>
      </c>
      <c r="AM2373" s="72">
        <f>(SUMIFS('Banco de Indicadores Mun. (2)'!J:J,'Banco de Indicadores Mun. (2)'!B:B,'Banco de Indicadores - Mun. (1)'!B2373,'Banco de Indicadores Mun. (2)'!A:A,'Banco de Indicadores - Mun. (1)'!A2373) / VLOOKUP(D2373,'Dados Base'!$B:$K,7,FALSE)) * 100</f>
        <v>3.6498864864864853</v>
      </c>
      <c r="AN2373" s="72">
        <f>(SUMIFS('Banco de Indicadores Mun. (2)'!K:K,'Banco de Indicadores Mun. (2)'!B:B,'Banco de Indicadores - Mun. (1)'!B2373,'Banco de Indicadores Mun. (2)'!A:A,'Banco de Indicadores - Mun. (1)'!A2373) / VLOOKUP(D2373,'Dados Base'!$B:$K,10,FALSE)) * 100</f>
        <v>0.26610144927536233</v>
      </c>
      <c r="AO2373" s="21"/>
      <c r="AP2373" s="21">
        <v>0</v>
      </c>
      <c r="AQ2373" s="5">
        <v>0</v>
      </c>
      <c r="AR2373" s="9">
        <v>6.8</v>
      </c>
      <c r="AS2373" s="22">
        <v>99</v>
      </c>
      <c r="AT2373" s="22">
        <v>94.050000000000011</v>
      </c>
      <c r="AU2373" s="22">
        <v>84.620737647877519</v>
      </c>
      <c r="AV2373" s="23">
        <v>9.7100000000000009</v>
      </c>
      <c r="AW2373" s="12">
        <v>0</v>
      </c>
      <c r="AX2373" s="21">
        <v>0</v>
      </c>
      <c r="AY2373" s="116">
        <v>1.234518193403459</v>
      </c>
    </row>
    <row r="2374" spans="1:51" ht="15.75" x14ac:dyDescent="0.25">
      <c r="A2374" s="144">
        <v>2014</v>
      </c>
      <c r="B2374" s="77" t="s">
        <v>439</v>
      </c>
      <c r="C2374" s="78">
        <v>16</v>
      </c>
      <c r="D2374" s="77">
        <v>3538907</v>
      </c>
      <c r="E2374" s="78">
        <v>353890716</v>
      </c>
      <c r="F2374" s="78" t="str">
        <f t="shared" si="102"/>
        <v>3538907162014</v>
      </c>
      <c r="G2374" s="89">
        <v>0.82021822960256507</v>
      </c>
      <c r="H2374" s="80">
        <f t="shared" si="101"/>
        <v>23024</v>
      </c>
      <c r="I2374" s="94">
        <v>18810</v>
      </c>
      <c r="J2374" s="95">
        <v>4214</v>
      </c>
      <c r="K2374" s="83">
        <f>(H2374)/VLOOKUP(D2374,'Dados Base'!$B:$K,6,FALSE)</f>
        <v>28.097580025139429</v>
      </c>
      <c r="L2374" s="88">
        <f t="shared" si="100"/>
        <v>81.697359277275879</v>
      </c>
      <c r="M2374" s="85">
        <v>5</v>
      </c>
      <c r="N2374" s="92">
        <v>0.749</v>
      </c>
      <c r="O2374" s="91">
        <v>161</v>
      </c>
      <c r="P2374" s="91" t="s">
        <v>691</v>
      </c>
      <c r="Q2374" s="91" t="s">
        <v>691</v>
      </c>
      <c r="R2374" s="91" t="s">
        <v>691</v>
      </c>
      <c r="S2374" s="91">
        <v>23</v>
      </c>
      <c r="T2374" s="87" t="s">
        <v>691</v>
      </c>
      <c r="U2374" s="91">
        <v>219</v>
      </c>
      <c r="V2374" s="91">
        <v>155</v>
      </c>
      <c r="W2374" s="93">
        <v>19.239999999999998</v>
      </c>
      <c r="X2374" s="146">
        <v>5.188234641279852E-2</v>
      </c>
      <c r="Y2374" s="21">
        <v>13.88</v>
      </c>
      <c r="Z2374" s="147">
        <v>0</v>
      </c>
      <c r="AA2374" s="147">
        <v>1070</v>
      </c>
      <c r="AB2374" s="21">
        <v>1</v>
      </c>
      <c r="AC2374" s="21">
        <v>0</v>
      </c>
      <c r="AD2374" s="153">
        <f>VLOOKUP(D2374,'Dados Base'!$B:$K,9,FALSE)*31536000/VLOOKUP($F2374,F:H,MATCH(H2373,F2373:AF2373,0),FALSE)</f>
        <v>8341.4801945795698</v>
      </c>
      <c r="AE2374" s="153">
        <f>VLOOKUP(D2374,'Dados Base'!$B:$K,10,FALSE)*31536000/VLOOKUP($F2374,F:H,MATCH(H2373,F2373:AF2373,0),FALSE)</f>
        <v>849.21473245309221</v>
      </c>
      <c r="AF2374" s="148" t="s">
        <v>692</v>
      </c>
      <c r="AG2374" s="21">
        <v>100</v>
      </c>
      <c r="AH2374" s="148" t="s">
        <v>692</v>
      </c>
      <c r="AI2374" s="148" t="s">
        <v>692</v>
      </c>
      <c r="AJ2374" s="148" t="s">
        <v>692</v>
      </c>
      <c r="AK2374" s="72">
        <f>(SUMIFS('Banco de Indicadores Mun. (2)'!I:I,'Banco de Indicadores Mun. (2)'!B:B,'Banco de Indicadores - Mun. (1)'!B2374,'Banco de Indicadores Mun. (2)'!A:A,'Banco de Indicadores - Mun. (1)'!A2374) / VLOOKUP(D2374,'Dados Base'!$B:$K,8,FALSE)) * 100</f>
        <v>10.429394422310757</v>
      </c>
      <c r="AL2374" s="72">
        <f>(SUMIFS('Banco de Indicadores Mun. (2)'!I:I,'Banco de Indicadores Mun. (2)'!B:B,'Banco de Indicadores - Mun. (1)'!B2374,'Banco de Indicadores Mun. (2)'!A:A,'Banco de Indicadores - Mun. (1)'!A2374) / VLOOKUP(D2374,'Dados Base'!$B:$K,9,FALSE)) * 100</f>
        <v>4.2984860426929394</v>
      </c>
      <c r="AM2374" s="72">
        <f>(SUMIFS('Banco de Indicadores Mun. (2)'!J:J,'Banco de Indicadores Mun. (2)'!B:B,'Banco de Indicadores - Mun. (1)'!B2374,'Banco de Indicadores Mun. (2)'!A:A,'Banco de Indicadores - Mun. (1)'!A2374) / VLOOKUP(D2374,'Dados Base'!$B:$K,7,FALSE)) * 100</f>
        <v>13.608539682539684</v>
      </c>
      <c r="AN2374" s="72">
        <f>(SUMIFS('Banco de Indicadores Mun. (2)'!K:K,'Banco de Indicadores Mun. (2)'!B:B,'Banco de Indicadores - Mun. (1)'!B2374,'Banco de Indicadores Mun. (2)'!A:A,'Banco de Indicadores - Mun. (1)'!A2374) / VLOOKUP(D2374,'Dados Base'!$B:$K,10,FALSE)) * 100</f>
        <v>0.73812903225806481</v>
      </c>
      <c r="AO2374" s="21"/>
      <c r="AP2374" s="21">
        <v>0</v>
      </c>
      <c r="AQ2374" s="5">
        <v>1</v>
      </c>
      <c r="AR2374" s="9">
        <v>7.3</v>
      </c>
      <c r="AS2374" s="22">
        <v>95</v>
      </c>
      <c r="AT2374" s="22">
        <v>0</v>
      </c>
      <c r="AU2374" s="22">
        <v>0</v>
      </c>
      <c r="AV2374" s="23">
        <v>1.43</v>
      </c>
      <c r="AW2374" s="12">
        <v>0</v>
      </c>
      <c r="AX2374" s="21">
        <v>0</v>
      </c>
      <c r="AY2374" s="116">
        <v>47.877909088403023</v>
      </c>
    </row>
    <row r="2375" spans="1:51" ht="15.75" x14ac:dyDescent="0.25">
      <c r="A2375" s="144">
        <v>2014</v>
      </c>
      <c r="B2375" s="77" t="s">
        <v>440</v>
      </c>
      <c r="C2375" s="78">
        <v>15</v>
      </c>
      <c r="D2375" s="77">
        <v>3539004</v>
      </c>
      <c r="E2375" s="78">
        <v>353900415</v>
      </c>
      <c r="F2375" s="78" t="str">
        <f t="shared" si="102"/>
        <v>3539004152014</v>
      </c>
      <c r="G2375" s="89">
        <v>0.40835170500066464</v>
      </c>
      <c r="H2375" s="80">
        <f t="shared" si="101"/>
        <v>10718</v>
      </c>
      <c r="I2375" s="94">
        <v>9720</v>
      </c>
      <c r="J2375" s="95">
        <v>998</v>
      </c>
      <c r="K2375" s="83">
        <f>(H2375)/VLOOKUP(D2375,'Dados Base'!$B:$K,6,FALSE)</f>
        <v>49.668659344733307</v>
      </c>
      <c r="L2375" s="88">
        <f t="shared" ref="L2375:L2438" si="103">(I2375/H2375)*100</f>
        <v>90.688561298749775</v>
      </c>
      <c r="M2375" s="85">
        <v>3</v>
      </c>
      <c r="N2375" s="92">
        <v>0.75600000000000001</v>
      </c>
      <c r="O2375" s="91">
        <v>101</v>
      </c>
      <c r="P2375" s="91" t="s">
        <v>691</v>
      </c>
      <c r="Q2375" s="91" t="s">
        <v>691</v>
      </c>
      <c r="R2375" s="91" t="s">
        <v>691</v>
      </c>
      <c r="S2375" s="91">
        <v>16</v>
      </c>
      <c r="T2375" s="87" t="s">
        <v>691</v>
      </c>
      <c r="U2375" s="91">
        <v>161</v>
      </c>
      <c r="V2375" s="91">
        <v>137</v>
      </c>
      <c r="W2375" s="93">
        <v>0</v>
      </c>
      <c r="X2375" s="146">
        <v>3.2465529090277778E-2</v>
      </c>
      <c r="Y2375" s="21">
        <v>7.01</v>
      </c>
      <c r="Z2375" s="147">
        <v>417</v>
      </c>
      <c r="AA2375" s="147">
        <v>124</v>
      </c>
      <c r="AB2375" s="21">
        <v>2</v>
      </c>
      <c r="AC2375" s="21">
        <v>0</v>
      </c>
      <c r="AD2375" s="153">
        <f>VLOOKUP(D2375,'Dados Base'!$B:$K,9,FALSE)*31536000/VLOOKUP($F2375,F:H,MATCH(H2374,F2374:AF2374,0),FALSE)</f>
        <v>4796.0141817503263</v>
      </c>
      <c r="AE2375" s="153">
        <f>VLOOKUP(D2375,'Dados Base'!$B:$K,10,FALSE)*31536000/VLOOKUP($F2375,F:H,MATCH(H2374,F2374:AF2374,0),FALSE)</f>
        <v>529.62119798469882</v>
      </c>
      <c r="AF2375" s="148">
        <v>99.51</v>
      </c>
      <c r="AG2375" s="21">
        <v>89.69</v>
      </c>
      <c r="AH2375" s="148">
        <v>89.25</v>
      </c>
      <c r="AI2375" s="148">
        <v>16.87</v>
      </c>
      <c r="AJ2375" s="148">
        <v>99.51</v>
      </c>
      <c r="AK2375" s="72">
        <f>(SUMIFS('Banco de Indicadores Mun. (2)'!I:I,'Banco de Indicadores Mun. (2)'!B:B,'Banco de Indicadores - Mun. (1)'!B2375,'Banco de Indicadores Mun. (2)'!A:A,'Banco de Indicadores - Mun. (1)'!A2375) / VLOOKUP(D2375,'Dados Base'!$B:$K,8,FALSE)) * 100</f>
        <v>90.407301886792439</v>
      </c>
      <c r="AL2375" s="72">
        <f>(SUMIFS('Banco de Indicadores Mun. (2)'!I:I,'Banco de Indicadores Mun. (2)'!B:B,'Banco de Indicadores - Mun. (1)'!B2375,'Banco de Indicadores Mun. (2)'!A:A,'Banco de Indicadores - Mun. (1)'!A2375) / VLOOKUP(D2375,'Dados Base'!$B:$K,9,FALSE)) * 100</f>
        <v>29.396239263803679</v>
      </c>
      <c r="AM2375" s="72">
        <f>(SUMIFS('Banco de Indicadores Mun. (2)'!J:J,'Banco de Indicadores Mun. (2)'!B:B,'Banco de Indicadores - Mun. (1)'!B2375,'Banco de Indicadores Mun. (2)'!A:A,'Banco de Indicadores - Mun. (1)'!A2375) / VLOOKUP(D2375,'Dados Base'!$B:$K,7,FALSE)) * 100</f>
        <v>89.949942857142872</v>
      </c>
      <c r="AN2375" s="72">
        <f>(SUMIFS('Banco de Indicadores Mun. (2)'!K:K,'Banco de Indicadores Mun. (2)'!B:B,'Banco de Indicadores - Mun. (1)'!B2375,'Banco de Indicadores Mun. (2)'!A:A,'Banco de Indicadores - Mun. (1)'!A2375) / VLOOKUP(D2375,'Dados Base'!$B:$K,10,FALSE)) * 100</f>
        <v>91.296611111111019</v>
      </c>
      <c r="AO2375" s="21"/>
      <c r="AP2375" s="21">
        <v>0</v>
      </c>
      <c r="AQ2375" s="5">
        <v>0</v>
      </c>
      <c r="AR2375" s="9">
        <v>9.1</v>
      </c>
      <c r="AS2375" s="22">
        <v>100</v>
      </c>
      <c r="AT2375" s="22">
        <v>100</v>
      </c>
      <c r="AU2375" s="22">
        <v>77.079482439926068</v>
      </c>
      <c r="AV2375" s="23">
        <v>8.51</v>
      </c>
      <c r="AW2375" s="12">
        <v>0</v>
      </c>
      <c r="AX2375" s="21">
        <v>0</v>
      </c>
      <c r="AY2375" s="116">
        <v>78.200259026734301</v>
      </c>
    </row>
    <row r="2376" spans="1:51" ht="15.75" x14ac:dyDescent="0.25">
      <c r="A2376" s="144">
        <v>2014</v>
      </c>
      <c r="B2376" s="77" t="s">
        <v>441</v>
      </c>
      <c r="C2376" s="78">
        <v>6</v>
      </c>
      <c r="D2376" s="77">
        <v>3539103</v>
      </c>
      <c r="E2376" s="78">
        <v>35391036</v>
      </c>
      <c r="F2376" s="78" t="str">
        <f t="shared" si="102"/>
        <v>353910362014</v>
      </c>
      <c r="G2376" s="89">
        <v>2.0987506144299006</v>
      </c>
      <c r="H2376" s="80">
        <f t="shared" si="101"/>
        <v>16918</v>
      </c>
      <c r="I2376" s="94">
        <v>16918</v>
      </c>
      <c r="J2376" s="95">
        <v>0</v>
      </c>
      <c r="K2376" s="83">
        <f>(H2376)/VLOOKUP(D2376,'Dados Base'!$B:$K,6,FALSE)</f>
        <v>156.27193792721226</v>
      </c>
      <c r="L2376" s="88">
        <f t="shared" si="103"/>
        <v>100</v>
      </c>
      <c r="M2376" s="85">
        <v>5</v>
      </c>
      <c r="N2376" s="92">
        <v>0.72699999999999998</v>
      </c>
      <c r="O2376" s="91">
        <v>1</v>
      </c>
      <c r="P2376" s="91" t="s">
        <v>691</v>
      </c>
      <c r="Q2376" s="91" t="s">
        <v>691</v>
      </c>
      <c r="R2376" s="91" t="s">
        <v>691</v>
      </c>
      <c r="S2376" s="91">
        <v>21</v>
      </c>
      <c r="T2376" s="87" t="s">
        <v>691</v>
      </c>
      <c r="U2376" s="91">
        <v>48</v>
      </c>
      <c r="V2376" s="91">
        <v>51</v>
      </c>
      <c r="W2376" s="93">
        <v>6.16</v>
      </c>
      <c r="X2376" s="146">
        <v>4.2341720310185182E-2</v>
      </c>
      <c r="Y2376" s="21">
        <v>12.16</v>
      </c>
      <c r="Z2376" s="147">
        <v>186</v>
      </c>
      <c r="AA2376" s="147">
        <v>752</v>
      </c>
      <c r="AB2376" s="21">
        <v>1</v>
      </c>
      <c r="AC2376" s="21">
        <v>0</v>
      </c>
      <c r="AD2376" s="153">
        <f>VLOOKUP(D2376,'Dados Base'!$B:$K,9,FALSE)*31536000/VLOOKUP($F2376,F:H,MATCH(H2375,F2375:AF2375,0),FALSE)</f>
        <v>2646.9511762619695</v>
      </c>
      <c r="AE2376" s="153">
        <f>VLOOKUP(D2376,'Dados Base'!$B:$K,10,FALSE)*31536000/VLOOKUP($F2376,F:H,MATCH(H2375,F2375:AF2375,0),FALSE)</f>
        <v>391.45052606691104</v>
      </c>
      <c r="AF2376" s="148">
        <v>82.22</v>
      </c>
      <c r="AG2376" s="21" t="s">
        <v>692</v>
      </c>
      <c r="AH2376" s="148">
        <v>55</v>
      </c>
      <c r="AI2376" s="148">
        <v>54.95</v>
      </c>
      <c r="AJ2376" s="148">
        <v>82.22</v>
      </c>
      <c r="AK2376" s="72">
        <f>(SUMIFS('Banco de Indicadores Mun. (2)'!I:I,'Banco de Indicadores Mun. (2)'!B:B,'Banco de Indicadores - Mun. (1)'!B2376,'Banco de Indicadores Mun. (2)'!A:A,'Banco de Indicadores - Mun. (1)'!A2376) / VLOOKUP(D2376,'Dados Base'!$B:$K,8,FALSE)) * 100</f>
        <v>11.989851851851851</v>
      </c>
      <c r="AL2376" s="72">
        <f>(SUMIFS('Banco de Indicadores Mun. (2)'!I:I,'Banco de Indicadores Mun. (2)'!B:B,'Banco de Indicadores - Mun. (1)'!B2376,'Banco de Indicadores Mun. (2)'!A:A,'Banco de Indicadores - Mun. (1)'!A2376) / VLOOKUP(D2376,'Dados Base'!$B:$K,9,FALSE)) * 100</f>
        <v>4.559521126760564</v>
      </c>
      <c r="AM2376" s="72">
        <f>(SUMIFS('Banco de Indicadores Mun. (2)'!J:J,'Banco de Indicadores Mun. (2)'!B:B,'Banco de Indicadores - Mun. (1)'!B2376,'Banco de Indicadores Mun. (2)'!A:A,'Banco de Indicadores - Mun. (1)'!A2376) / VLOOKUP(D2376,'Dados Base'!$B:$K,7,FALSE)) * 100</f>
        <v>4.7593333333333332</v>
      </c>
      <c r="AN2376" s="72">
        <f>(SUMIFS('Banco de Indicadores Mun. (2)'!K:K,'Banco de Indicadores Mun. (2)'!B:B,'Banco de Indicadores - Mun. (1)'!B2376,'Banco de Indicadores Mun. (2)'!A:A,'Banco de Indicadores - Mun. (1)'!A2376) / VLOOKUP(D2376,'Dados Base'!$B:$K,10,FALSE)) * 100</f>
        <v>23.352095238095242</v>
      </c>
      <c r="AO2376" s="21"/>
      <c r="AP2376" s="21">
        <v>0</v>
      </c>
      <c r="AQ2376" s="5">
        <v>0</v>
      </c>
      <c r="AR2376" s="9">
        <v>8.6</v>
      </c>
      <c r="AS2376" s="22">
        <v>44</v>
      </c>
      <c r="AT2376" s="22">
        <v>20.68</v>
      </c>
      <c r="AU2376" s="22">
        <v>19.829424307036248</v>
      </c>
      <c r="AV2376" s="23">
        <v>2.66</v>
      </c>
      <c r="AW2376" s="12">
        <v>0</v>
      </c>
      <c r="AX2376" s="21">
        <v>0</v>
      </c>
      <c r="AY2376" s="116">
        <v>142.27577073188723</v>
      </c>
    </row>
    <row r="2377" spans="1:51" ht="15.75" x14ac:dyDescent="0.25">
      <c r="A2377" s="144">
        <v>2014</v>
      </c>
      <c r="B2377" s="77" t="s">
        <v>442</v>
      </c>
      <c r="C2377" s="78">
        <v>22</v>
      </c>
      <c r="D2377" s="77">
        <v>3539202</v>
      </c>
      <c r="E2377" s="78">
        <v>353920222</v>
      </c>
      <c r="F2377" s="78" t="str">
        <f t="shared" si="102"/>
        <v>3539202222014</v>
      </c>
      <c r="G2377" s="89">
        <v>1.0019104288380376</v>
      </c>
      <c r="H2377" s="80">
        <f t="shared" si="101"/>
        <v>25705</v>
      </c>
      <c r="I2377" s="94">
        <v>24526</v>
      </c>
      <c r="J2377" s="95">
        <v>1179</v>
      </c>
      <c r="K2377" s="83">
        <f>(H2377)/VLOOKUP(D2377,'Dados Base'!$B:$K,6,FALSE)</f>
        <v>53.462978369384359</v>
      </c>
      <c r="L2377" s="88">
        <f t="shared" si="103"/>
        <v>95.413343707449911</v>
      </c>
      <c r="M2377" s="85">
        <v>3</v>
      </c>
      <c r="N2377" s="92">
        <v>0.77600000000000002</v>
      </c>
      <c r="O2377" s="91">
        <v>88</v>
      </c>
      <c r="P2377" s="91" t="s">
        <v>691</v>
      </c>
      <c r="Q2377" s="91" t="s">
        <v>691</v>
      </c>
      <c r="R2377" s="91" t="s">
        <v>691</v>
      </c>
      <c r="S2377" s="91">
        <v>36</v>
      </c>
      <c r="T2377" s="87" t="s">
        <v>691</v>
      </c>
      <c r="U2377" s="91">
        <v>292</v>
      </c>
      <c r="V2377" s="91">
        <v>189</v>
      </c>
      <c r="W2377" s="93">
        <v>31.2</v>
      </c>
      <c r="X2377" s="146">
        <v>7.4348915891203696E-2</v>
      </c>
      <c r="Y2377" s="21">
        <v>20.05</v>
      </c>
      <c r="Z2377" s="147">
        <v>1028</v>
      </c>
      <c r="AA2377" s="147">
        <v>325</v>
      </c>
      <c r="AB2377" s="21">
        <v>2</v>
      </c>
      <c r="AC2377" s="21">
        <v>0</v>
      </c>
      <c r="AD2377" s="153">
        <f>VLOOKUP(D2377,'Dados Base'!$B:$K,9,FALSE)*31536000/VLOOKUP($F2377,F:H,MATCH(H2376,F2376:AF2376,0),FALSE)</f>
        <v>4441.1717564676137</v>
      </c>
      <c r="AE2377" s="153">
        <f>VLOOKUP(D2377,'Dados Base'!$B:$K,10,FALSE)*31536000/VLOOKUP($F2377,F:H,MATCH(H2376,F2376:AF2376,0),FALSE)</f>
        <v>613.42151332425601</v>
      </c>
      <c r="AF2377" s="148">
        <v>95.02</v>
      </c>
      <c r="AG2377" s="21">
        <v>95.01</v>
      </c>
      <c r="AH2377" s="148">
        <v>91.69</v>
      </c>
      <c r="AI2377" s="148">
        <v>16.149999999999999</v>
      </c>
      <c r="AJ2377" s="148">
        <v>100</v>
      </c>
      <c r="AK2377" s="72">
        <f>(SUMIFS('Banco de Indicadores Mun. (2)'!I:I,'Banco de Indicadores Mun. (2)'!B:B,'Banco de Indicadores - Mun. (1)'!B2377,'Banco de Indicadores Mun. (2)'!A:A,'Banco de Indicadores - Mun. (1)'!A2377) / VLOOKUP(D2377,'Dados Base'!$B:$K,8,FALSE)) * 100</f>
        <v>1.1174891304347829</v>
      </c>
      <c r="AL2377" s="72">
        <f>(SUMIFS('Banco de Indicadores Mun. (2)'!I:I,'Banco de Indicadores Mun. (2)'!B:B,'Banco de Indicadores - Mun. (1)'!B2377,'Banco de Indicadores Mun. (2)'!A:A,'Banco de Indicadores - Mun. (1)'!A2377) / VLOOKUP(D2377,'Dados Base'!$B:$K,9,FALSE)) * 100</f>
        <v>0.56800552486187861</v>
      </c>
      <c r="AM2377" s="72">
        <f>(SUMIFS('Banco de Indicadores Mun. (2)'!J:J,'Banco de Indicadores Mun. (2)'!B:B,'Banco de Indicadores - Mun. (1)'!B2377,'Banco de Indicadores Mun. (2)'!A:A,'Banco de Indicadores - Mun. (1)'!A2377) / VLOOKUP(D2377,'Dados Base'!$B:$K,7,FALSE)) * 100</f>
        <v>8.7059701492537306E-2</v>
      </c>
      <c r="AN2377" s="72">
        <f>(SUMIFS('Banco de Indicadores Mun. (2)'!K:K,'Banco de Indicadores Mun. (2)'!B:B,'Banco de Indicadores - Mun. (1)'!B2377,'Banco de Indicadores Mun. (2)'!A:A,'Banco de Indicadores - Mun. (1)'!A2377) / VLOOKUP(D2377,'Dados Base'!$B:$K,10,FALSE)) * 100</f>
        <v>3.8790400000000012</v>
      </c>
      <c r="AO2377" s="21"/>
      <c r="AP2377" s="21">
        <v>0</v>
      </c>
      <c r="AQ2377" s="5">
        <v>1</v>
      </c>
      <c r="AR2377" s="9">
        <v>2.8</v>
      </c>
      <c r="AS2377" s="22">
        <v>95</v>
      </c>
      <c r="AT2377" s="22">
        <v>95</v>
      </c>
      <c r="AU2377" s="22">
        <v>75.979305247597935</v>
      </c>
      <c r="AV2377" s="23">
        <v>8.3699999999999992</v>
      </c>
      <c r="AW2377" s="12">
        <v>0</v>
      </c>
      <c r="AX2377" s="21">
        <v>0</v>
      </c>
      <c r="AY2377" s="116">
        <v>0.56425913265338401</v>
      </c>
    </row>
    <row r="2378" spans="1:51" ht="15.75" x14ac:dyDescent="0.25">
      <c r="A2378" s="144">
        <v>2014</v>
      </c>
      <c r="B2378" s="77" t="s">
        <v>443</v>
      </c>
      <c r="C2378" s="78">
        <v>9</v>
      </c>
      <c r="D2378" s="77">
        <v>3539301</v>
      </c>
      <c r="E2378" s="78">
        <v>35393019</v>
      </c>
      <c r="F2378" s="78" t="str">
        <f t="shared" si="102"/>
        <v>353930192014</v>
      </c>
      <c r="G2378" s="89">
        <v>0.66153609581613981</v>
      </c>
      <c r="H2378" s="80">
        <f t="shared" si="101"/>
        <v>71620</v>
      </c>
      <c r="I2378" s="94">
        <v>66269</v>
      </c>
      <c r="J2378" s="95">
        <v>5351</v>
      </c>
      <c r="K2378" s="83">
        <f>(H2378)/VLOOKUP(D2378,'Dados Base'!$B:$K,6,FALSE)</f>
        <v>98.522574077640513</v>
      </c>
      <c r="L2378" s="88">
        <f t="shared" si="103"/>
        <v>92.528623289583905</v>
      </c>
      <c r="M2378" s="85">
        <v>1</v>
      </c>
      <c r="N2378" s="92">
        <v>0.80100000000000005</v>
      </c>
      <c r="O2378" s="91">
        <v>220</v>
      </c>
      <c r="P2378" s="91" t="s">
        <v>691</v>
      </c>
      <c r="Q2378" s="91" t="s">
        <v>691</v>
      </c>
      <c r="R2378" s="91" t="s">
        <v>691</v>
      </c>
      <c r="S2378" s="91">
        <v>142</v>
      </c>
      <c r="T2378" s="87" t="s">
        <v>691</v>
      </c>
      <c r="U2378" s="91">
        <v>744</v>
      </c>
      <c r="V2378" s="91">
        <v>653</v>
      </c>
      <c r="W2378" s="93">
        <v>0</v>
      </c>
      <c r="X2378" s="146">
        <v>0.19976252057870372</v>
      </c>
      <c r="Y2378" s="21">
        <v>54.34</v>
      </c>
      <c r="Z2378" s="147">
        <v>857</v>
      </c>
      <c r="AA2378" s="147">
        <v>2811</v>
      </c>
      <c r="AB2378" s="21">
        <v>12</v>
      </c>
      <c r="AC2378" s="21">
        <v>1</v>
      </c>
      <c r="AD2378" s="153">
        <f>VLOOKUP(D2378,'Dados Base'!$B:$K,9,FALSE)*31536000/VLOOKUP($F2378,F:H,MATCH(H2377,F2377:AF2377,0),FALSE)</f>
        <v>4319.577771572187</v>
      </c>
      <c r="AE2378" s="153">
        <f>VLOOKUP(D2378,'Dados Base'!$B:$K,10,FALSE)*31536000/VLOOKUP($F2378,F:H,MATCH(H2377,F2377:AF2377,0),FALSE)</f>
        <v>510.77576096062563</v>
      </c>
      <c r="AF2378" s="148">
        <v>91.63</v>
      </c>
      <c r="AG2378" s="21">
        <v>91.63</v>
      </c>
      <c r="AH2378" s="148">
        <v>91.63</v>
      </c>
      <c r="AI2378" s="148">
        <v>40.85</v>
      </c>
      <c r="AJ2378" s="148">
        <v>100</v>
      </c>
      <c r="AK2378" s="72">
        <f>(SUMIFS('Banco de Indicadores Mun. (2)'!I:I,'Banco de Indicadores Mun. (2)'!B:B,'Banco de Indicadores - Mun. (1)'!B2378,'Banco de Indicadores Mun. (2)'!A:A,'Banco de Indicadores - Mun. (1)'!A2378) / VLOOKUP(D2378,'Dados Base'!$B:$K,8,FALSE)) * 100</f>
        <v>47.153819209039568</v>
      </c>
      <c r="AL2378" s="72">
        <f>(SUMIFS('Banco de Indicadores Mun. (2)'!I:I,'Banco de Indicadores Mun. (2)'!B:B,'Banco de Indicadores - Mun. (1)'!B2378,'Banco de Indicadores Mun. (2)'!A:A,'Banco de Indicadores - Mun. (1)'!A2378) / VLOOKUP(D2378,'Dados Base'!$B:$K,9,FALSE)) * 100</f>
        <v>17.015751274209993</v>
      </c>
      <c r="AM2378" s="72">
        <f>(SUMIFS('Banco de Indicadores Mun. (2)'!J:J,'Banco de Indicadores Mun. (2)'!B:B,'Banco de Indicadores - Mun. (1)'!B2378,'Banco de Indicadores Mun. (2)'!A:A,'Banco de Indicadores - Mun. (1)'!A2378) / VLOOKUP(D2378,'Dados Base'!$B:$K,7,FALSE)) * 100</f>
        <v>68.666773109243735</v>
      </c>
      <c r="AN2378" s="72">
        <f>(SUMIFS('Banco de Indicadores Mun. (2)'!K:K,'Banco de Indicadores Mun. (2)'!B:B,'Banco de Indicadores - Mun. (1)'!B2378,'Banco de Indicadores Mun. (2)'!A:A,'Banco de Indicadores - Mun. (1)'!A2378) / VLOOKUP(D2378,'Dados Base'!$B:$K,10,FALSE)) * 100</f>
        <v>3.0151724137931035</v>
      </c>
      <c r="AO2378" s="21"/>
      <c r="AP2378" s="21">
        <v>0</v>
      </c>
      <c r="AQ2378" s="5">
        <v>1</v>
      </c>
      <c r="AR2378" s="9">
        <v>9.8000000000000007</v>
      </c>
      <c r="AS2378" s="22">
        <v>100</v>
      </c>
      <c r="AT2378" s="22">
        <v>37</v>
      </c>
      <c r="AU2378" s="22">
        <v>23.364231188658664</v>
      </c>
      <c r="AV2378" s="23">
        <v>3.77</v>
      </c>
      <c r="AW2378" s="12">
        <v>0</v>
      </c>
      <c r="AX2378" s="21">
        <v>1</v>
      </c>
      <c r="AY2378" s="116">
        <v>253.39940457548943</v>
      </c>
    </row>
    <row r="2379" spans="1:51" ht="15.75" x14ac:dyDescent="0.25">
      <c r="A2379" s="144">
        <v>2014</v>
      </c>
      <c r="B2379" s="77" t="s">
        <v>444</v>
      </c>
      <c r="C2379" s="78">
        <v>16</v>
      </c>
      <c r="D2379" s="77">
        <v>3539400</v>
      </c>
      <c r="E2379" s="78">
        <v>353940016</v>
      </c>
      <c r="F2379" s="78" t="str">
        <f t="shared" si="102"/>
        <v>3539400162014</v>
      </c>
      <c r="G2379" s="89">
        <v>1.1200312281085534</v>
      </c>
      <c r="H2379" s="80">
        <f t="shared" si="101"/>
        <v>12533</v>
      </c>
      <c r="I2379" s="94">
        <v>10842</v>
      </c>
      <c r="J2379" s="95">
        <v>1691</v>
      </c>
      <c r="K2379" s="83">
        <f>(H2379)/VLOOKUP(D2379,'Dados Base'!$B:$K,6,FALSE)</f>
        <v>31.552579240200398</v>
      </c>
      <c r="L2379" s="88">
        <f t="shared" si="103"/>
        <v>86.50761988350753</v>
      </c>
      <c r="M2379" s="85">
        <v>4</v>
      </c>
      <c r="N2379" s="92">
        <v>0.77900000000000003</v>
      </c>
      <c r="O2379" s="91">
        <v>128</v>
      </c>
      <c r="P2379" s="91" t="s">
        <v>691</v>
      </c>
      <c r="Q2379" s="91" t="s">
        <v>691</v>
      </c>
      <c r="R2379" s="91" t="s">
        <v>691</v>
      </c>
      <c r="S2379" s="91">
        <v>28</v>
      </c>
      <c r="T2379" s="87" t="s">
        <v>691</v>
      </c>
      <c r="U2379" s="91">
        <v>104</v>
      </c>
      <c r="V2379" s="91">
        <v>97</v>
      </c>
      <c r="W2379" s="93">
        <v>0</v>
      </c>
      <c r="X2379" s="146">
        <v>3.3656124002314811E-2</v>
      </c>
      <c r="Y2379" s="21">
        <v>7.78</v>
      </c>
      <c r="Z2379" s="147">
        <v>470</v>
      </c>
      <c r="AA2379" s="147">
        <v>130</v>
      </c>
      <c r="AB2379" s="21">
        <v>0</v>
      </c>
      <c r="AC2379" s="21">
        <v>0</v>
      </c>
      <c r="AD2379" s="153">
        <f>VLOOKUP(D2379,'Dados Base'!$B:$K,9,FALSE)*31536000/VLOOKUP($F2379,F:H,MATCH(H2378,F2378:AF2378,0),FALSE)</f>
        <v>8202.9330567302313</v>
      </c>
      <c r="AE2379" s="153">
        <f>VLOOKUP(D2379,'Dados Base'!$B:$K,10,FALSE)*31536000/VLOOKUP($F2379,F:H,MATCH(H2378,F2378:AF2378,0),FALSE)</f>
        <v>830.35825420888864</v>
      </c>
      <c r="AF2379" s="148">
        <v>88.22</v>
      </c>
      <c r="AG2379" s="21">
        <v>100</v>
      </c>
      <c r="AH2379" s="148">
        <v>81.290000000000006</v>
      </c>
      <c r="AI2379" s="148">
        <v>16.22</v>
      </c>
      <c r="AJ2379" s="148">
        <v>100</v>
      </c>
      <c r="AK2379" s="72">
        <f>(SUMIFS('Banco de Indicadores Mun. (2)'!I:I,'Banco de Indicadores Mun. (2)'!B:B,'Banco de Indicadores - Mun. (1)'!B2379,'Banco de Indicadores Mun. (2)'!A:A,'Banco de Indicadores - Mun. (1)'!A2379) / VLOOKUP(D2379,'Dados Base'!$B:$K,8,FALSE)) * 100</f>
        <v>3.1602450331125831</v>
      </c>
      <c r="AL2379" s="72">
        <f>(SUMIFS('Banco de Indicadores Mun. (2)'!I:I,'Banco de Indicadores Mun. (2)'!B:B,'Banco de Indicadores - Mun. (1)'!B2379,'Banco de Indicadores Mun. (2)'!A:A,'Banco de Indicadores - Mun. (1)'!A2379) / VLOOKUP(D2379,'Dados Base'!$B:$K,9,FALSE)) * 100</f>
        <v>1.4637944785276078</v>
      </c>
      <c r="AM2379" s="72">
        <f>(SUMIFS('Banco de Indicadores Mun. (2)'!J:J,'Banco de Indicadores Mun. (2)'!B:B,'Banco de Indicadores - Mun. (1)'!B2379,'Banco de Indicadores Mun. (2)'!A:A,'Banco de Indicadores - Mun. (1)'!A2379) / VLOOKUP(D2379,'Dados Base'!$B:$K,7,FALSE)) * 100</f>
        <v>3.6965677966101702</v>
      </c>
      <c r="AN2379" s="72">
        <f>(SUMIFS('Banco de Indicadores Mun. (2)'!K:K,'Banco de Indicadores Mun. (2)'!B:B,'Banco de Indicadores - Mun. (1)'!B2379,'Banco de Indicadores Mun. (2)'!A:A,'Banco de Indicadores - Mun. (1)'!A2379) / VLOOKUP(D2379,'Dados Base'!$B:$K,10,FALSE)) * 100</f>
        <v>1.2424848484848483</v>
      </c>
      <c r="AO2379" s="21"/>
      <c r="AP2379" s="21">
        <v>0</v>
      </c>
      <c r="AQ2379" s="5">
        <v>0</v>
      </c>
      <c r="AR2379" s="9">
        <v>10</v>
      </c>
      <c r="AS2379" s="22">
        <v>91</v>
      </c>
      <c r="AT2379" s="22">
        <v>91</v>
      </c>
      <c r="AU2379" s="22">
        <v>78.333333333333329</v>
      </c>
      <c r="AV2379" s="23">
        <v>7.95</v>
      </c>
      <c r="AW2379" s="12">
        <v>0</v>
      </c>
      <c r="AX2379" s="21">
        <v>0</v>
      </c>
      <c r="AY2379" s="116">
        <v>4.0837418453015246</v>
      </c>
    </row>
    <row r="2380" spans="1:51" ht="15.75" x14ac:dyDescent="0.25">
      <c r="A2380" s="144">
        <v>2014</v>
      </c>
      <c r="B2380" s="77" t="s">
        <v>445</v>
      </c>
      <c r="C2380" s="78">
        <v>9</v>
      </c>
      <c r="D2380" s="77">
        <v>3539509</v>
      </c>
      <c r="E2380" s="78">
        <v>35395099</v>
      </c>
      <c r="F2380" s="78" t="str">
        <f t="shared" si="102"/>
        <v>353950992014</v>
      </c>
      <c r="G2380" s="89">
        <v>1.0812103576886445</v>
      </c>
      <c r="H2380" s="80">
        <f t="shared" si="101"/>
        <v>36632</v>
      </c>
      <c r="I2380" s="94">
        <v>35445</v>
      </c>
      <c r="J2380" s="95">
        <v>1187</v>
      </c>
      <c r="K2380" s="83">
        <f>(H2380)/VLOOKUP(D2380,'Dados Base'!$B:$K,6,FALSE)</f>
        <v>85.273988546952836</v>
      </c>
      <c r="L2380" s="88">
        <f t="shared" si="103"/>
        <v>96.759663682026641</v>
      </c>
      <c r="M2380" s="85">
        <v>2</v>
      </c>
      <c r="N2380" s="92">
        <v>0.72299999999999998</v>
      </c>
      <c r="O2380" s="91">
        <v>105</v>
      </c>
      <c r="P2380" s="91" t="s">
        <v>691</v>
      </c>
      <c r="Q2380" s="91" t="s">
        <v>691</v>
      </c>
      <c r="R2380" s="91" t="s">
        <v>691</v>
      </c>
      <c r="S2380" s="91">
        <v>37</v>
      </c>
      <c r="T2380" s="87" t="s">
        <v>691</v>
      </c>
      <c r="U2380" s="91">
        <v>299</v>
      </c>
      <c r="V2380" s="91">
        <v>201</v>
      </c>
      <c r="W2380" s="93">
        <v>0</v>
      </c>
      <c r="X2380" s="146">
        <v>0.11044781189814813</v>
      </c>
      <c r="Y2380" s="21">
        <v>29.12</v>
      </c>
      <c r="Z2380" s="147">
        <v>156</v>
      </c>
      <c r="AA2380" s="147">
        <v>1810</v>
      </c>
      <c r="AB2380" s="21">
        <v>3</v>
      </c>
      <c r="AC2380" s="21">
        <v>0</v>
      </c>
      <c r="AD2380" s="153">
        <f>VLOOKUP(D2380,'Dados Base'!$B:$K,9,FALSE)*31536000/VLOOKUP($F2380,F:H,MATCH(H2379,F2379:AF2379,0),FALSE)</f>
        <v>4717.6588774841666</v>
      </c>
      <c r="AE2380" s="153">
        <f>VLOOKUP(D2380,'Dados Base'!$B:$K,10,FALSE)*31536000/VLOOKUP($F2380,F:H,MATCH(H2379,F2379:AF2379,0),FALSE)</f>
        <v>568.18519327364038</v>
      </c>
      <c r="AF2380" s="148">
        <v>99.05</v>
      </c>
      <c r="AG2380" s="21">
        <v>99.05</v>
      </c>
      <c r="AH2380" s="148">
        <v>99.05</v>
      </c>
      <c r="AI2380" s="148">
        <v>29.08</v>
      </c>
      <c r="AJ2380" s="148">
        <v>99.05</v>
      </c>
      <c r="AK2380" s="72">
        <f>(SUMIFS('Banco de Indicadores Mun. (2)'!I:I,'Banco de Indicadores Mun. (2)'!B:B,'Banco de Indicadores - Mun. (1)'!B2380,'Banco de Indicadores Mun. (2)'!A:A,'Banco de Indicadores - Mun. (1)'!A2380) / VLOOKUP(D2380,'Dados Base'!$B:$K,8,FALSE)) * 100</f>
        <v>8.6289899497487426</v>
      </c>
      <c r="AL2380" s="72">
        <f>(SUMIFS('Banco de Indicadores Mun. (2)'!I:I,'Banco de Indicadores Mun. (2)'!B:B,'Banco de Indicadores - Mun. (1)'!B2380,'Banco de Indicadores Mun. (2)'!A:A,'Banco de Indicadores - Mun. (1)'!A2380) / VLOOKUP(D2380,'Dados Base'!$B:$K,9,FALSE)) * 100</f>
        <v>3.1335200729927002</v>
      </c>
      <c r="AM2380" s="72">
        <f>(SUMIFS('Banco de Indicadores Mun. (2)'!J:J,'Banco de Indicadores Mun. (2)'!B:B,'Banco de Indicadores - Mun. (1)'!B2380,'Banco de Indicadores Mun. (2)'!A:A,'Banco de Indicadores - Mun. (1)'!A2380) / VLOOKUP(D2380,'Dados Base'!$B:$K,7,FALSE)) * 100</f>
        <v>12.824022556390974</v>
      </c>
      <c r="AN2380" s="72">
        <f>(SUMIFS('Banco de Indicadores Mun. (2)'!K:K,'Banco de Indicadores Mun. (2)'!B:B,'Banco de Indicadores - Mun. (1)'!B2380,'Banco de Indicadores Mun. (2)'!A:A,'Banco de Indicadores - Mun. (1)'!A2380) / VLOOKUP(D2380,'Dados Base'!$B:$K,10,FALSE)) * 100</f>
        <v>0.17536363636363639</v>
      </c>
      <c r="AO2380" s="21"/>
      <c r="AP2380" s="21">
        <v>0</v>
      </c>
      <c r="AQ2380" s="5">
        <v>0</v>
      </c>
      <c r="AR2380" s="9">
        <v>10</v>
      </c>
      <c r="AS2380" s="22">
        <v>100</v>
      </c>
      <c r="AT2380" s="22">
        <v>11</v>
      </c>
      <c r="AU2380" s="22">
        <v>7.9348931841302175</v>
      </c>
      <c r="AV2380" s="23">
        <v>2.1800000000000002</v>
      </c>
      <c r="AW2380" s="12">
        <v>1</v>
      </c>
      <c r="AX2380" s="21">
        <v>0</v>
      </c>
      <c r="AY2380" s="116">
        <v>106.62218663456385</v>
      </c>
    </row>
    <row r="2381" spans="1:51" ht="15.75" x14ac:dyDescent="0.25">
      <c r="A2381" s="144">
        <v>2014</v>
      </c>
      <c r="B2381" s="77" t="s">
        <v>446</v>
      </c>
      <c r="C2381" s="78">
        <v>19</v>
      </c>
      <c r="D2381" s="77">
        <v>3539608</v>
      </c>
      <c r="E2381" s="78">
        <v>353960819</v>
      </c>
      <c r="F2381" s="78" t="str">
        <f t="shared" si="102"/>
        <v>3539608192014</v>
      </c>
      <c r="G2381" s="89">
        <v>1.8001866431645475</v>
      </c>
      <c r="H2381" s="80">
        <f t="shared" si="101"/>
        <v>4755</v>
      </c>
      <c r="I2381" s="94">
        <v>4109</v>
      </c>
      <c r="J2381" s="95">
        <v>646</v>
      </c>
      <c r="K2381" s="83">
        <f>(H2381)/VLOOKUP(D2381,'Dados Base'!$B:$K,6,FALSE)</f>
        <v>16.422601367686674</v>
      </c>
      <c r="L2381" s="88">
        <f t="shared" si="103"/>
        <v>86.41430073606729</v>
      </c>
      <c r="M2381" s="85">
        <v>3</v>
      </c>
      <c r="N2381" s="92">
        <v>0.71899999999999997</v>
      </c>
      <c r="O2381" s="91">
        <v>48</v>
      </c>
      <c r="P2381" s="91" t="s">
        <v>691</v>
      </c>
      <c r="Q2381" s="91" t="s">
        <v>691</v>
      </c>
      <c r="R2381" s="91" t="s">
        <v>691</v>
      </c>
      <c r="S2381" s="91">
        <v>12</v>
      </c>
      <c r="T2381" s="87" t="s">
        <v>691</v>
      </c>
      <c r="U2381" s="91">
        <v>39</v>
      </c>
      <c r="V2381" s="91">
        <v>39</v>
      </c>
      <c r="W2381" s="93">
        <v>0.86</v>
      </c>
      <c r="X2381" s="146">
        <v>1.013780859375E-2</v>
      </c>
      <c r="Y2381" s="21">
        <v>2.88</v>
      </c>
      <c r="Z2381" s="147">
        <v>175</v>
      </c>
      <c r="AA2381" s="147">
        <v>47</v>
      </c>
      <c r="AB2381" s="21">
        <v>0</v>
      </c>
      <c r="AC2381" s="21">
        <v>0</v>
      </c>
      <c r="AD2381" s="153">
        <f>VLOOKUP(D2381,'Dados Base'!$B:$K,9,FALSE)*31536000/VLOOKUP($F2381,F:H,MATCH(H2380,F2380:AF2380,0),FALSE)</f>
        <v>13993.892744479494</v>
      </c>
      <c r="AE2381" s="153">
        <f>VLOOKUP(D2381,'Dados Base'!$B:$K,10,FALSE)*31536000/VLOOKUP($F2381,F:H,MATCH(H2380,F2380:AF2380,0),FALSE)</f>
        <v>1127.4700315457414</v>
      </c>
      <c r="AF2381" s="148">
        <v>81.87</v>
      </c>
      <c r="AG2381" s="21">
        <v>85</v>
      </c>
      <c r="AH2381" s="148">
        <v>80.33</v>
      </c>
      <c r="AI2381" s="148">
        <v>7.9</v>
      </c>
      <c r="AJ2381" s="148">
        <v>97.01</v>
      </c>
      <c r="AK2381" s="72">
        <f>(SUMIFS('Banco de Indicadores Mun. (2)'!I:I,'Banco de Indicadores Mun. (2)'!B:B,'Banco de Indicadores - Mun. (1)'!B2381,'Banco de Indicadores Mun. (2)'!A:A,'Banco de Indicadores - Mun. (1)'!A2381) / VLOOKUP(D2381,'Dados Base'!$B:$K,8,FALSE)) * 100</f>
        <v>42.054149253731346</v>
      </c>
      <c r="AL2381" s="72">
        <f>(SUMIFS('Banco de Indicadores Mun. (2)'!I:I,'Banco de Indicadores Mun. (2)'!B:B,'Banco de Indicadores - Mun. (1)'!B2381,'Banco de Indicadores Mun. (2)'!A:A,'Banco de Indicadores - Mun. (1)'!A2381) / VLOOKUP(D2381,'Dados Base'!$B:$K,9,FALSE)) * 100</f>
        <v>13.353687203791473</v>
      </c>
      <c r="AM2381" s="72">
        <f>(SUMIFS('Banco de Indicadores Mun. (2)'!J:J,'Banco de Indicadores Mun. (2)'!B:B,'Banco de Indicadores - Mun. (1)'!B2381,'Banco de Indicadores Mun. (2)'!A:A,'Banco de Indicadores - Mun. (1)'!A2381) / VLOOKUP(D2381,'Dados Base'!$B:$K,7,FALSE)) * 100</f>
        <v>51.93056</v>
      </c>
      <c r="AN2381" s="72">
        <f>(SUMIFS('Banco de Indicadores Mun. (2)'!K:K,'Banco de Indicadores Mun. (2)'!B:B,'Banco de Indicadores - Mun. (1)'!B2381,'Banco de Indicadores Mun. (2)'!A:A,'Banco de Indicadores - Mun. (1)'!A2381) / VLOOKUP(D2381,'Dados Base'!$B:$K,10,FALSE)) * 100</f>
        <v>13.005882352941178</v>
      </c>
      <c r="AO2381" s="21"/>
      <c r="AP2381" s="21">
        <v>0</v>
      </c>
      <c r="AQ2381" s="5">
        <v>0</v>
      </c>
      <c r="AR2381" s="9">
        <v>6.1</v>
      </c>
      <c r="AS2381" s="22">
        <v>100</v>
      </c>
      <c r="AT2381" s="22">
        <v>100</v>
      </c>
      <c r="AU2381" s="22">
        <v>78.828828828828833</v>
      </c>
      <c r="AV2381" s="23">
        <v>8.34</v>
      </c>
      <c r="AW2381" s="12">
        <v>0</v>
      </c>
      <c r="AX2381" s="21">
        <v>0</v>
      </c>
      <c r="AY2381" s="116">
        <v>137.72096049387198</v>
      </c>
    </row>
    <row r="2382" spans="1:51" ht="15.75" x14ac:dyDescent="0.25">
      <c r="A2382" s="144">
        <v>2014</v>
      </c>
      <c r="B2382" s="77" t="s">
        <v>447</v>
      </c>
      <c r="C2382" s="78">
        <v>17</v>
      </c>
      <c r="D2382" s="77">
        <v>3539707</v>
      </c>
      <c r="E2382" s="78">
        <v>353970717</v>
      </c>
      <c r="F2382" s="78" t="str">
        <f t="shared" si="102"/>
        <v>3539707172014</v>
      </c>
      <c r="G2382" s="89">
        <v>0.99367635831120182</v>
      </c>
      <c r="H2382" s="80">
        <f t="shared" si="101"/>
        <v>3314</v>
      </c>
      <c r="I2382" s="94">
        <v>2665</v>
      </c>
      <c r="J2382" s="95">
        <v>649</v>
      </c>
      <c r="K2382" s="83">
        <f>(H2382)/VLOOKUP(D2382,'Dados Base'!$B:$K,6,FALSE)</f>
        <v>10.108897904401672</v>
      </c>
      <c r="L2382" s="88">
        <f t="shared" si="103"/>
        <v>80.41641520820761</v>
      </c>
      <c r="M2382" s="85">
        <v>3</v>
      </c>
      <c r="N2382" s="92">
        <v>0.71899999999999997</v>
      </c>
      <c r="O2382" s="91">
        <v>46</v>
      </c>
      <c r="P2382" s="91" t="s">
        <v>691</v>
      </c>
      <c r="Q2382" s="91" t="s">
        <v>691</v>
      </c>
      <c r="R2382" s="91" t="s">
        <v>691</v>
      </c>
      <c r="S2382" s="91">
        <v>3</v>
      </c>
      <c r="T2382" s="87" t="s">
        <v>691</v>
      </c>
      <c r="U2382" s="91">
        <v>10</v>
      </c>
      <c r="V2382" s="91">
        <v>9</v>
      </c>
      <c r="W2382" s="93">
        <v>0</v>
      </c>
      <c r="X2382" s="146">
        <v>6.8515223958333336E-3</v>
      </c>
      <c r="Y2382" s="21">
        <v>1.88</v>
      </c>
      <c r="Z2382" s="147">
        <v>83</v>
      </c>
      <c r="AA2382" s="147">
        <v>62</v>
      </c>
      <c r="AB2382" s="21">
        <v>0</v>
      </c>
      <c r="AC2382" s="21">
        <v>0</v>
      </c>
      <c r="AD2382" s="153">
        <f>VLOOKUP(D2382,'Dados Base'!$B:$K,9,FALSE)*31536000/VLOOKUP($F2382,F:H,MATCH(H2381,F2381:AF2381,0),FALSE)</f>
        <v>28643.138201569102</v>
      </c>
      <c r="AE2382" s="153">
        <f>VLOOKUP(D2382,'Dados Base'!$B:$K,10,FALSE)*31536000/VLOOKUP($F2382,F:H,MATCH(H2381,F2381:AF2381,0),FALSE)</f>
        <v>3140.2776101388058</v>
      </c>
      <c r="AF2382" s="148">
        <v>79.39</v>
      </c>
      <c r="AG2382" s="21">
        <v>78.709999999999994</v>
      </c>
      <c r="AH2382" s="148">
        <v>78.709999999999994</v>
      </c>
      <c r="AI2382" s="148">
        <v>12.58</v>
      </c>
      <c r="AJ2382" s="148">
        <v>100</v>
      </c>
      <c r="AK2382" s="72">
        <f>(SUMIFS('Banco de Indicadores Mun. (2)'!I:I,'Banco de Indicadores Mun. (2)'!B:B,'Banco de Indicadores - Mun. (1)'!B2382,'Banco de Indicadores Mun. (2)'!A:A,'Banco de Indicadores - Mun. (1)'!A2382) / VLOOKUP(D2382,'Dados Base'!$B:$K,8,FALSE)) * 100</f>
        <v>2.954735849056604</v>
      </c>
      <c r="AL2382" s="72">
        <f>(SUMIFS('Banco de Indicadores Mun. (2)'!I:I,'Banco de Indicadores Mun. (2)'!B:B,'Banco de Indicadores - Mun. (1)'!B2382,'Banco de Indicadores Mun. (2)'!A:A,'Banco de Indicadores - Mun. (1)'!A2382) / VLOOKUP(D2382,'Dados Base'!$B:$K,9,FALSE)) * 100</f>
        <v>1.5608073089700998</v>
      </c>
      <c r="AM2382" s="72">
        <f>(SUMIFS('Banco de Indicadores Mun. (2)'!J:J,'Banco de Indicadores Mun. (2)'!B:B,'Banco de Indicadores - Mun. (1)'!B2382,'Banco de Indicadores Mun. (2)'!A:A,'Banco de Indicadores - Mun. (1)'!A2382) / VLOOKUP(D2382,'Dados Base'!$B:$K,7,FALSE)) * 100</f>
        <v>3.2848333333333333</v>
      </c>
      <c r="AN2382" s="72">
        <f>(SUMIFS('Banco de Indicadores Mun. (2)'!K:K,'Banco de Indicadores Mun. (2)'!B:B,'Banco de Indicadores - Mun. (1)'!B2382,'Banco de Indicadores Mun. (2)'!A:A,'Banco de Indicadores - Mun. (1)'!A2382) / VLOOKUP(D2382,'Dados Base'!$B:$K,10,FALSE)) * 100</f>
        <v>1.6943636363636358</v>
      </c>
      <c r="AO2382" s="21"/>
      <c r="AP2382" s="21">
        <v>0</v>
      </c>
      <c r="AQ2382" s="5">
        <v>0</v>
      </c>
      <c r="AR2382" s="9">
        <v>7.5</v>
      </c>
      <c r="AS2382" s="22">
        <v>100</v>
      </c>
      <c r="AT2382" s="22">
        <v>100</v>
      </c>
      <c r="AU2382" s="22">
        <v>57.241379310344826</v>
      </c>
      <c r="AV2382" s="23">
        <v>7.01</v>
      </c>
      <c r="AW2382" s="12">
        <v>0</v>
      </c>
      <c r="AX2382" s="21">
        <v>0</v>
      </c>
      <c r="AY2382" s="116">
        <v>78.807934645089432</v>
      </c>
    </row>
    <row r="2383" spans="1:51" ht="15.75" x14ac:dyDescent="0.25">
      <c r="A2383" s="144">
        <v>2014</v>
      </c>
      <c r="B2383" s="77" t="s">
        <v>448</v>
      </c>
      <c r="C2383" s="78">
        <v>6</v>
      </c>
      <c r="D2383" s="77">
        <v>3539806</v>
      </c>
      <c r="E2383" s="78">
        <v>35398066</v>
      </c>
      <c r="F2383" s="78" t="str">
        <f t="shared" si="102"/>
        <v>353980662014</v>
      </c>
      <c r="G2383" s="89">
        <v>0.98423917335499489</v>
      </c>
      <c r="H2383" s="80">
        <f t="shared" si="101"/>
        <v>110001</v>
      </c>
      <c r="I2383" s="94">
        <v>108263</v>
      </c>
      <c r="J2383" s="95">
        <v>1738</v>
      </c>
      <c r="K2383" s="83">
        <f>(H2383)/VLOOKUP(D2383,'Dados Base'!$B:$K,6,FALSE)</f>
        <v>6402.8521536670551</v>
      </c>
      <c r="L2383" s="88">
        <f t="shared" si="103"/>
        <v>98.420014363505786</v>
      </c>
      <c r="M2383" s="85">
        <v>3</v>
      </c>
      <c r="N2383" s="92">
        <v>0.77100000000000002</v>
      </c>
      <c r="O2383" s="91">
        <v>4</v>
      </c>
      <c r="P2383" s="91" t="s">
        <v>691</v>
      </c>
      <c r="Q2383" s="91" t="s">
        <v>691</v>
      </c>
      <c r="R2383" s="91" t="s">
        <v>691</v>
      </c>
      <c r="S2383" s="91">
        <v>203</v>
      </c>
      <c r="T2383" s="87" t="s">
        <v>691</v>
      </c>
      <c r="U2383" s="91">
        <v>625</v>
      </c>
      <c r="V2383" s="91">
        <v>614</v>
      </c>
      <c r="W2383" s="93">
        <v>0</v>
      </c>
      <c r="X2383" s="146">
        <v>0.38322107638888891</v>
      </c>
      <c r="Y2383" s="21">
        <v>100.02</v>
      </c>
      <c r="Z2383" s="147">
        <v>4656</v>
      </c>
      <c r="AA2383" s="147">
        <v>1345</v>
      </c>
      <c r="AB2383" s="21">
        <v>7</v>
      </c>
      <c r="AC2383" s="21">
        <v>0</v>
      </c>
      <c r="AD2383" s="153">
        <f>VLOOKUP(D2383,'Dados Base'!$B:$K,9,FALSE)*31536000/VLOOKUP($F2383,F:H,MATCH(H2382,F2382:AF2382,0),FALSE)</f>
        <v>74.538958736738763</v>
      </c>
      <c r="AE2383" s="153">
        <f>VLOOKUP(D2383,'Dados Base'!$B:$K,10,FALSE)*31536000/VLOOKUP($F2383,F:H,MATCH(H2382,F2382:AF2382,0),FALSE)</f>
        <v>11.467532113344426</v>
      </c>
      <c r="AF2383" s="148">
        <v>100</v>
      </c>
      <c r="AG2383" s="21">
        <v>99.19</v>
      </c>
      <c r="AH2383" s="148">
        <v>95.59</v>
      </c>
      <c r="AI2383" s="148">
        <v>32.4</v>
      </c>
      <c r="AJ2383" s="148">
        <v>100</v>
      </c>
      <c r="AK2383" s="72">
        <f>(SUMIFS('Banco de Indicadores Mun. (2)'!I:I,'Banco de Indicadores Mun. (2)'!B:B,'Banco de Indicadores - Mun. (1)'!B2383,'Banco de Indicadores Mun. (2)'!A:A,'Banco de Indicadores - Mun. (1)'!A2383) / VLOOKUP(D2383,'Dados Base'!$B:$K,8,FALSE)) * 100</f>
        <v>19.083199999999998</v>
      </c>
      <c r="AL2383" s="72">
        <f>(SUMIFS('Banco de Indicadores Mun. (2)'!I:I,'Banco de Indicadores Mun. (2)'!B:B,'Banco de Indicadores - Mun. (1)'!B2383,'Banco de Indicadores Mun. (2)'!A:A,'Banco de Indicadores - Mun. (1)'!A2383) / VLOOKUP(D2383,'Dados Base'!$B:$K,9,FALSE)) * 100</f>
        <v>7.3396923076923066</v>
      </c>
      <c r="AM2383" s="72">
        <f>(SUMIFS('Banco de Indicadores Mun. (2)'!J:J,'Banco de Indicadores Mun. (2)'!B:B,'Banco de Indicadores - Mun. (1)'!B2383,'Banco de Indicadores Mun. (2)'!A:A,'Banco de Indicadores - Mun. (1)'!A2383) / VLOOKUP(D2383,'Dados Base'!$B:$K,7,FALSE)) * 100</f>
        <v>25.094333333333331</v>
      </c>
      <c r="AN2383" s="72">
        <f>(SUMIFS('Banco de Indicadores Mun. (2)'!K:K,'Banco de Indicadores Mun. (2)'!B:B,'Banco de Indicadores - Mun. (1)'!B2383,'Banco de Indicadores Mun. (2)'!A:A,'Banco de Indicadores - Mun. (1)'!A2383) / VLOOKUP(D2383,'Dados Base'!$B:$K,10,FALSE)) * 100</f>
        <v>10.066499999999998</v>
      </c>
      <c r="AO2383" s="21"/>
      <c r="AP2383" s="21">
        <v>0</v>
      </c>
      <c r="AQ2383" s="5">
        <v>3</v>
      </c>
      <c r="AR2383" s="9">
        <v>9.5</v>
      </c>
      <c r="AS2383" s="22">
        <v>97</v>
      </c>
      <c r="AT2383" s="22">
        <v>90.210000000000008</v>
      </c>
      <c r="AU2383" s="22">
        <v>77.587068821863028</v>
      </c>
      <c r="AV2383" s="23">
        <v>8.09</v>
      </c>
      <c r="AW2383" s="12">
        <v>1</v>
      </c>
      <c r="AX2383" s="21">
        <v>0</v>
      </c>
      <c r="AY2383" s="116">
        <v>3.9928308717126311</v>
      </c>
    </row>
    <row r="2384" spans="1:51" ht="15.75" x14ac:dyDescent="0.25">
      <c r="A2384" s="144">
        <v>2014</v>
      </c>
      <c r="B2384" s="77" t="s">
        <v>449</v>
      </c>
      <c r="C2384" s="78">
        <v>19</v>
      </c>
      <c r="D2384" s="77">
        <v>3539905</v>
      </c>
      <c r="E2384" s="78">
        <v>353990519</v>
      </c>
      <c r="F2384" s="78" t="str">
        <f t="shared" si="102"/>
        <v>3539905192014</v>
      </c>
      <c r="G2384" s="89">
        <v>0.98666959366258133</v>
      </c>
      <c r="H2384" s="80">
        <f t="shared" si="101"/>
        <v>5507</v>
      </c>
      <c r="I2384" s="94">
        <v>4902</v>
      </c>
      <c r="J2384" s="95">
        <v>605</v>
      </c>
      <c r="K2384" s="83">
        <f>(H2384)/VLOOKUP(D2384,'Dados Base'!$B:$K,6,FALSE)</f>
        <v>40.862209690583953</v>
      </c>
      <c r="L2384" s="88">
        <f t="shared" si="103"/>
        <v>89.013982204467041</v>
      </c>
      <c r="M2384" s="85">
        <v>3</v>
      </c>
      <c r="N2384" s="92">
        <v>0.76600000000000001</v>
      </c>
      <c r="O2384" s="91">
        <v>44</v>
      </c>
      <c r="P2384" s="91" t="s">
        <v>691</v>
      </c>
      <c r="Q2384" s="91" t="s">
        <v>691</v>
      </c>
      <c r="R2384" s="91" t="s">
        <v>691</v>
      </c>
      <c r="S2384" s="91">
        <v>9</v>
      </c>
      <c r="T2384" s="87" t="s">
        <v>691</v>
      </c>
      <c r="U2384" s="91">
        <v>46</v>
      </c>
      <c r="V2384" s="91">
        <v>40</v>
      </c>
      <c r="W2384" s="93">
        <v>0</v>
      </c>
      <c r="X2384" s="146">
        <v>1.2450982812499997E-2</v>
      </c>
      <c r="Y2384" s="21">
        <v>3.6</v>
      </c>
      <c r="Z2384" s="147">
        <v>186</v>
      </c>
      <c r="AA2384" s="147">
        <v>92</v>
      </c>
      <c r="AB2384" s="21">
        <v>0</v>
      </c>
      <c r="AC2384" s="21">
        <v>0</v>
      </c>
      <c r="AD2384" s="153">
        <f>VLOOKUP(D2384,'Dados Base'!$B:$K,9,FALSE)*31536000/VLOOKUP($F2384,F:H,MATCH(H2383,F2383:AF2383,0),FALSE)</f>
        <v>5726.5298710731795</v>
      </c>
      <c r="AE2384" s="153">
        <f>VLOOKUP(D2384,'Dados Base'!$B:$K,10,FALSE)*31536000/VLOOKUP($F2384,F:H,MATCH(H2383,F2383:AF2383,0),FALSE)</f>
        <v>515.38768839658621</v>
      </c>
      <c r="AF2384" s="148">
        <v>86.82</v>
      </c>
      <c r="AG2384" s="21">
        <v>100</v>
      </c>
      <c r="AH2384" s="148">
        <v>86.07</v>
      </c>
      <c r="AI2384" s="148">
        <v>11.94</v>
      </c>
      <c r="AJ2384" s="148">
        <v>97.53</v>
      </c>
      <c r="AK2384" s="72">
        <f>(SUMIFS('Banco de Indicadores Mun. (2)'!I:I,'Banco de Indicadores Mun. (2)'!B:B,'Banco de Indicadores - Mun. (1)'!B2384,'Banco de Indicadores Mun. (2)'!A:A,'Banco de Indicadores - Mun. (1)'!A2384) / VLOOKUP(D2384,'Dados Base'!$B:$K,8,FALSE)) * 100</f>
        <v>6.6106249999999989</v>
      </c>
      <c r="AL2384" s="72">
        <f>(SUMIFS('Banco de Indicadores Mun. (2)'!I:I,'Banco de Indicadores Mun. (2)'!B:B,'Banco de Indicadores - Mun. (1)'!B2384,'Banco de Indicadores Mun. (2)'!A:A,'Banco de Indicadores - Mun. (1)'!A2384) / VLOOKUP(D2384,'Dados Base'!$B:$K,9,FALSE)) * 100</f>
        <v>2.1153999999999997</v>
      </c>
      <c r="AM2384" s="72">
        <f>(SUMIFS('Banco de Indicadores Mun. (2)'!J:J,'Banco de Indicadores Mun. (2)'!B:B,'Banco de Indicadores - Mun. (1)'!B2384,'Banco de Indicadores Mun. (2)'!A:A,'Banco de Indicadores - Mun. (1)'!A2384) / VLOOKUP(D2384,'Dados Base'!$B:$K,7,FALSE)) * 100</f>
        <v>1.8019130434782611</v>
      </c>
      <c r="AN2384" s="72">
        <f>(SUMIFS('Banco de Indicadores Mun. (2)'!K:K,'Banco de Indicadores Mun. (2)'!B:B,'Banco de Indicadores - Mun. (1)'!B2384,'Banco de Indicadores Mun. (2)'!A:A,'Banco de Indicadores - Mun. (1)'!A2384) / VLOOKUP(D2384,'Dados Base'!$B:$K,10,FALSE)) * 100</f>
        <v>18.899555555555551</v>
      </c>
      <c r="AO2384" s="21"/>
      <c r="AP2384" s="21">
        <v>0</v>
      </c>
      <c r="AQ2384" s="5">
        <v>0</v>
      </c>
      <c r="AR2384" s="9">
        <v>7.3</v>
      </c>
      <c r="AS2384" s="22">
        <v>94</v>
      </c>
      <c r="AT2384" s="22">
        <v>94</v>
      </c>
      <c r="AU2384" s="22">
        <v>66.906474820143885</v>
      </c>
      <c r="AV2384" s="23">
        <v>7.75</v>
      </c>
      <c r="AW2384" s="12">
        <v>0</v>
      </c>
      <c r="AX2384" s="21">
        <v>0</v>
      </c>
      <c r="AY2384" s="116">
        <v>105.69300308171961</v>
      </c>
    </row>
    <row r="2385" spans="1:51" ht="15.75" x14ac:dyDescent="0.25">
      <c r="A2385" s="144">
        <v>2014</v>
      </c>
      <c r="B2385" s="77" t="s">
        <v>450</v>
      </c>
      <c r="C2385" s="78">
        <v>20</v>
      </c>
      <c r="D2385" s="77">
        <v>3540002</v>
      </c>
      <c r="E2385" s="78">
        <v>354000220</v>
      </c>
      <c r="F2385" s="78" t="str">
        <f t="shared" si="102"/>
        <v>3540002202014</v>
      </c>
      <c r="G2385" s="89">
        <v>0.79328124967805724</v>
      </c>
      <c r="H2385" s="80">
        <f t="shared" si="101"/>
        <v>20507</v>
      </c>
      <c r="I2385" s="94">
        <v>19145</v>
      </c>
      <c r="J2385" s="95">
        <v>1362</v>
      </c>
      <c r="K2385" s="83">
        <f>(H2385)/VLOOKUP(D2385,'Dados Base'!$B:$K,6,FALSE)</f>
        <v>26.076728424104477</v>
      </c>
      <c r="L2385" s="88">
        <f t="shared" si="103"/>
        <v>93.358365436192514</v>
      </c>
      <c r="M2385" s="85">
        <v>2</v>
      </c>
      <c r="N2385" s="92">
        <v>0.78600000000000003</v>
      </c>
      <c r="O2385" s="91">
        <v>134</v>
      </c>
      <c r="P2385" s="91" t="s">
        <v>691</v>
      </c>
      <c r="Q2385" s="91" t="s">
        <v>691</v>
      </c>
      <c r="R2385" s="91" t="s">
        <v>691</v>
      </c>
      <c r="S2385" s="91">
        <v>88</v>
      </c>
      <c r="T2385" s="87" t="s">
        <v>691</v>
      </c>
      <c r="U2385" s="91">
        <v>232</v>
      </c>
      <c r="V2385" s="91">
        <v>184</v>
      </c>
      <c r="W2385" s="93">
        <v>0</v>
      </c>
      <c r="X2385" s="146">
        <v>4.289068349659815E-2</v>
      </c>
      <c r="Y2385" s="21">
        <v>13.82</v>
      </c>
      <c r="Z2385" s="147">
        <v>872</v>
      </c>
      <c r="AA2385" s="147">
        <v>194</v>
      </c>
      <c r="AB2385" s="21">
        <v>2</v>
      </c>
      <c r="AC2385" s="21">
        <v>0</v>
      </c>
      <c r="AD2385" s="153">
        <f>VLOOKUP(D2385,'Dados Base'!$B:$K,9,FALSE)*31536000/VLOOKUP($F2385,F:H,MATCH(H2384,F2384:AF2384,0),FALSE)</f>
        <v>8842.4440434973421</v>
      </c>
      <c r="AE2385" s="153">
        <f>VLOOKUP(D2385,'Dados Base'!$B:$K,10,FALSE)*31536000/VLOOKUP($F2385,F:H,MATCH(H2384,F2384:AF2384,0),FALSE)</f>
        <v>1076.4714487735896</v>
      </c>
      <c r="AF2385" s="148" t="s">
        <v>692</v>
      </c>
      <c r="AG2385" s="21">
        <v>100</v>
      </c>
      <c r="AH2385" s="148" t="s">
        <v>692</v>
      </c>
      <c r="AI2385" s="148" t="s">
        <v>692</v>
      </c>
      <c r="AJ2385" s="148" t="s">
        <v>692</v>
      </c>
      <c r="AK2385" s="72">
        <f>(SUMIFS('Banco de Indicadores Mun. (2)'!I:I,'Banco de Indicadores Mun. (2)'!B:B,'Banco de Indicadores - Mun. (1)'!B2385,'Banco de Indicadores Mun. (2)'!A:A,'Banco de Indicadores - Mun. (1)'!A2385) / VLOOKUP(D2385,'Dados Base'!$B:$K,8,FALSE)) * 100</f>
        <v>0.17617741935483872</v>
      </c>
      <c r="AL2385" s="72">
        <f>(SUMIFS('Banco de Indicadores Mun. (2)'!I:I,'Banco de Indicadores Mun. (2)'!B:B,'Banco de Indicadores - Mun. (1)'!B2385,'Banco de Indicadores Mun. (2)'!A:A,'Banco de Indicadores - Mun. (1)'!A2385) / VLOOKUP(D2385,'Dados Base'!$B:$K,9,FALSE)) * 100</f>
        <v>7.5986086956521745E-2</v>
      </c>
      <c r="AM2385" s="72">
        <f>(SUMIFS('Banco de Indicadores Mun. (2)'!J:J,'Banco de Indicadores Mun. (2)'!B:B,'Banco de Indicadores - Mun. (1)'!B2385,'Banco de Indicadores Mun. (2)'!A:A,'Banco de Indicadores - Mun. (1)'!A2385) / VLOOKUP(D2385,'Dados Base'!$B:$K,7,FALSE)) * 100</f>
        <v>0</v>
      </c>
      <c r="AN2385" s="72">
        <f>(SUMIFS('Banco de Indicadores Mun. (2)'!K:K,'Banco de Indicadores Mun. (2)'!B:B,'Banco de Indicadores - Mun. (1)'!B2385,'Banco de Indicadores Mun. (2)'!A:A,'Banco de Indicadores - Mun. (1)'!A2385) / VLOOKUP(D2385,'Dados Base'!$B:$K,10,FALSE)) * 100</f>
        <v>0.6241714285714286</v>
      </c>
      <c r="AO2385" s="21"/>
      <c r="AP2385" s="21">
        <v>0</v>
      </c>
      <c r="AQ2385" s="5">
        <v>0</v>
      </c>
      <c r="AR2385" s="9">
        <v>8.1</v>
      </c>
      <c r="AS2385" s="22">
        <v>99.13</v>
      </c>
      <c r="AT2385" s="22">
        <v>93.182200000000009</v>
      </c>
      <c r="AU2385" s="22">
        <v>81.801125703564736</v>
      </c>
      <c r="AV2385" s="23">
        <v>9.4</v>
      </c>
      <c r="AW2385" s="12">
        <v>0</v>
      </c>
      <c r="AX2385" s="21">
        <v>0</v>
      </c>
      <c r="AY2385" s="116">
        <v>3.4466937380404565</v>
      </c>
    </row>
    <row r="2386" spans="1:51" ht="15.75" x14ac:dyDescent="0.25">
      <c r="A2386" s="144">
        <v>2014</v>
      </c>
      <c r="B2386" s="77" t="s">
        <v>451</v>
      </c>
      <c r="C2386" s="78">
        <v>16</v>
      </c>
      <c r="D2386" s="77">
        <v>3540101</v>
      </c>
      <c r="E2386" s="78">
        <v>354010116</v>
      </c>
      <c r="F2386" s="78" t="str">
        <f t="shared" si="102"/>
        <v>3540101162014</v>
      </c>
      <c r="G2386" s="89">
        <v>-0.58192958307151654</v>
      </c>
      <c r="H2386" s="80">
        <f t="shared" si="101"/>
        <v>3411</v>
      </c>
      <c r="I2386" s="94">
        <v>2926</v>
      </c>
      <c r="J2386" s="95">
        <v>485</v>
      </c>
      <c r="K2386" s="83">
        <f>(H2386)/VLOOKUP(D2386,'Dados Base'!$B:$K,6,FALSE)</f>
        <v>18.600719816773914</v>
      </c>
      <c r="L2386" s="88">
        <f t="shared" si="103"/>
        <v>85.781295807681033</v>
      </c>
      <c r="M2386" s="85">
        <v>3</v>
      </c>
      <c r="N2386" s="92">
        <v>0.755</v>
      </c>
      <c r="O2386" s="91">
        <v>31</v>
      </c>
      <c r="P2386" s="91" t="s">
        <v>691</v>
      </c>
      <c r="Q2386" s="91" t="s">
        <v>691</v>
      </c>
      <c r="R2386" s="91" t="s">
        <v>691</v>
      </c>
      <c r="S2386" s="91">
        <v>4</v>
      </c>
      <c r="T2386" s="87" t="s">
        <v>691</v>
      </c>
      <c r="U2386" s="91">
        <v>44</v>
      </c>
      <c r="V2386" s="91">
        <v>23</v>
      </c>
      <c r="W2386" s="93">
        <v>10.49</v>
      </c>
      <c r="X2386" s="146">
        <v>7.6800796874999999E-3</v>
      </c>
      <c r="Y2386" s="21">
        <v>2.0699999999999998</v>
      </c>
      <c r="Z2386" s="147">
        <v>72</v>
      </c>
      <c r="AA2386" s="147">
        <v>88</v>
      </c>
      <c r="AB2386" s="21">
        <v>0</v>
      </c>
      <c r="AC2386" s="21">
        <v>0</v>
      </c>
      <c r="AD2386" s="153">
        <f>VLOOKUP(D2386,'Dados Base'!$B:$K,9,FALSE)*31536000/VLOOKUP($F2386,F:H,MATCH(H2385,F2385:AF2385,0),FALSE)</f>
        <v>12666.174142480211</v>
      </c>
      <c r="AE2386" s="153">
        <f>VLOOKUP(D2386,'Dados Base'!$B:$K,10,FALSE)*31536000/VLOOKUP($F2386,F:H,MATCH(H2385,F2385:AF2385,0),FALSE)</f>
        <v>1201.8997361477577</v>
      </c>
      <c r="AF2386" s="148">
        <v>86.46</v>
      </c>
      <c r="AG2386" s="21">
        <v>89.98</v>
      </c>
      <c r="AH2386" s="148">
        <v>86.03</v>
      </c>
      <c r="AI2386" s="148">
        <v>15.05</v>
      </c>
      <c r="AJ2386" s="148">
        <v>100</v>
      </c>
      <c r="AK2386" s="72">
        <f>(SUMIFS('Banco de Indicadores Mun. (2)'!I:I,'Banco de Indicadores Mun. (2)'!B:B,'Banco de Indicadores - Mun. (1)'!B2386,'Banco de Indicadores Mun. (2)'!A:A,'Banco de Indicadores - Mun. (1)'!A2386) / VLOOKUP(D2386,'Dados Base'!$B:$K,8,FALSE)) * 100</f>
        <v>5.3488035714285713</v>
      </c>
      <c r="AL2386" s="72">
        <f>(SUMIFS('Banco de Indicadores Mun. (2)'!I:I,'Banco de Indicadores Mun. (2)'!B:B,'Banco de Indicadores - Mun. (1)'!B2386,'Banco de Indicadores Mun. (2)'!A:A,'Banco de Indicadores - Mun. (1)'!A2386) / VLOOKUP(D2386,'Dados Base'!$B:$K,9,FALSE)) * 100</f>
        <v>2.1863722627737223</v>
      </c>
      <c r="AM2386" s="72">
        <f>(SUMIFS('Banco de Indicadores Mun. (2)'!J:J,'Banco de Indicadores Mun. (2)'!B:B,'Banco de Indicadores - Mun. (1)'!B2386,'Banco de Indicadores Mun. (2)'!A:A,'Banco de Indicadores - Mun. (1)'!A2386) / VLOOKUP(D2386,'Dados Base'!$B:$K,7,FALSE)) * 100</f>
        <v>4.6712558139534881</v>
      </c>
      <c r="AN2386" s="72">
        <f>(SUMIFS('Banco de Indicadores Mun. (2)'!K:K,'Banco de Indicadores Mun. (2)'!B:B,'Banco de Indicadores - Mun. (1)'!B2386,'Banco de Indicadores Mun. (2)'!A:A,'Banco de Indicadores - Mun. (1)'!A2386) / VLOOKUP(D2386,'Dados Base'!$B:$K,10,FALSE)) * 100</f>
        <v>7.5899230769230748</v>
      </c>
      <c r="AO2386" s="21"/>
      <c r="AP2386" s="21">
        <v>0</v>
      </c>
      <c r="AQ2386" s="5">
        <v>0</v>
      </c>
      <c r="AR2386" s="9">
        <v>9.1</v>
      </c>
      <c r="AS2386" s="22">
        <v>100</v>
      </c>
      <c r="AT2386" s="22">
        <v>100</v>
      </c>
      <c r="AU2386" s="22">
        <v>45</v>
      </c>
      <c r="AV2386" s="23">
        <v>6.13</v>
      </c>
      <c r="AW2386" s="12">
        <v>0</v>
      </c>
      <c r="AX2386" s="21">
        <v>0</v>
      </c>
      <c r="AY2386" s="116">
        <v>239.53031049144954</v>
      </c>
    </row>
    <row r="2387" spans="1:51" ht="15.75" x14ac:dyDescent="0.25">
      <c r="A2387" s="144">
        <v>2014</v>
      </c>
      <c r="B2387" s="77" t="s">
        <v>452</v>
      </c>
      <c r="C2387" s="78">
        <v>9</v>
      </c>
      <c r="D2387" s="77">
        <v>3540200</v>
      </c>
      <c r="E2387" s="78">
        <v>35402009</v>
      </c>
      <c r="F2387" s="78" t="str">
        <f t="shared" si="102"/>
        <v>354020092014</v>
      </c>
      <c r="G2387" s="89">
        <v>2.7630238194710888</v>
      </c>
      <c r="H2387" s="80">
        <f t="shared" si="101"/>
        <v>44239</v>
      </c>
      <c r="I2387" s="94">
        <v>43599</v>
      </c>
      <c r="J2387" s="95">
        <v>640</v>
      </c>
      <c r="K2387" s="83">
        <f>(H2387)/VLOOKUP(D2387,'Dados Base'!$B:$K,6,FALSE)</f>
        <v>124.52569948769916</v>
      </c>
      <c r="L2387" s="88">
        <f t="shared" si="103"/>
        <v>98.553312687899819</v>
      </c>
      <c r="M2387" s="85">
        <v>2</v>
      </c>
      <c r="N2387" s="92">
        <v>0.72499999999999998</v>
      </c>
      <c r="O2387" s="91">
        <v>43</v>
      </c>
      <c r="P2387" s="91" t="s">
        <v>691</v>
      </c>
      <c r="Q2387" s="91" t="s">
        <v>691</v>
      </c>
      <c r="R2387" s="91" t="s">
        <v>691</v>
      </c>
      <c r="S2387" s="91">
        <v>46</v>
      </c>
      <c r="T2387" s="87" t="s">
        <v>691</v>
      </c>
      <c r="U2387" s="91">
        <v>245</v>
      </c>
      <c r="V2387" s="91">
        <v>280</v>
      </c>
      <c r="W2387" s="93">
        <v>0</v>
      </c>
      <c r="X2387" s="146">
        <v>0.1320233079027778</v>
      </c>
      <c r="Y2387" s="21">
        <v>35.42</v>
      </c>
      <c r="Z2387" s="147">
        <v>0</v>
      </c>
      <c r="AA2387" s="147">
        <v>2391</v>
      </c>
      <c r="AB2387" s="21">
        <v>1</v>
      </c>
      <c r="AC2387" s="21">
        <v>0</v>
      </c>
      <c r="AD2387" s="153">
        <f>VLOOKUP(D2387,'Dados Base'!$B:$K,9,FALSE)*31536000/VLOOKUP($F2387,F:H,MATCH(H2386,F2386:AF2386,0),FALSE)</f>
        <v>3792.3895205587828</v>
      </c>
      <c r="AE2387" s="153">
        <f>VLOOKUP(D2387,'Dados Base'!$B:$K,10,FALSE)*31536000/VLOOKUP($F2387,F:H,MATCH(H2386,F2386:AF2386,0),FALSE)</f>
        <v>406.32744863129824</v>
      </c>
      <c r="AF2387" s="148">
        <v>98.04</v>
      </c>
      <c r="AG2387" s="21" t="s">
        <v>692</v>
      </c>
      <c r="AH2387" s="148">
        <v>98.04</v>
      </c>
      <c r="AI2387" s="148">
        <v>0</v>
      </c>
      <c r="AJ2387" s="148">
        <v>99.91</v>
      </c>
      <c r="AK2387" s="72">
        <f>(SUMIFS('Banco de Indicadores Mun. (2)'!I:I,'Banco de Indicadores Mun. (2)'!B:B,'Banco de Indicadores - Mun. (1)'!B2387,'Banco de Indicadores Mun. (2)'!A:A,'Banco de Indicadores - Mun. (1)'!A2387) / VLOOKUP(D2387,'Dados Base'!$B:$K,8,FALSE)) * 100</f>
        <v>31.557333333333332</v>
      </c>
      <c r="AL2387" s="72">
        <f>(SUMIFS('Banco de Indicadores Mun. (2)'!I:I,'Banco de Indicadores Mun. (2)'!B:B,'Banco de Indicadores - Mun. (1)'!B2387,'Banco de Indicadores Mun. (2)'!A:A,'Banco de Indicadores - Mun. (1)'!A2387) / VLOOKUP(D2387,'Dados Base'!$B:$K,9,FALSE)) * 100</f>
        <v>10.499338345864659</v>
      </c>
      <c r="AM2387" s="72">
        <f>(SUMIFS('Banco de Indicadores Mun. (2)'!J:J,'Banco de Indicadores Mun. (2)'!B:B,'Banco de Indicadores - Mun. (1)'!B2387,'Banco de Indicadores Mun. (2)'!A:A,'Banco de Indicadores - Mun. (1)'!A2387) / VLOOKUP(D2387,'Dados Base'!$B:$K,7,FALSE)) * 100</f>
        <v>40.509258333333335</v>
      </c>
      <c r="AN2387" s="72">
        <f>(SUMIFS('Banco de Indicadores Mun. (2)'!K:K,'Banco de Indicadores Mun. (2)'!B:B,'Banco de Indicadores - Mun. (1)'!B2387,'Banco de Indicadores Mun. (2)'!A:A,'Banco de Indicadores - Mun. (1)'!A2387) / VLOOKUP(D2387,'Dados Base'!$B:$K,10,FALSE)) * 100</f>
        <v>12.71117543859649</v>
      </c>
      <c r="AO2387" s="21"/>
      <c r="AP2387" s="21">
        <v>0</v>
      </c>
      <c r="AQ2387" s="5">
        <v>0</v>
      </c>
      <c r="AR2387" s="9">
        <v>10</v>
      </c>
      <c r="AS2387" s="22">
        <v>100</v>
      </c>
      <c r="AT2387" s="22">
        <v>0</v>
      </c>
      <c r="AU2387" s="22">
        <v>0</v>
      </c>
      <c r="AV2387" s="23">
        <v>1.5</v>
      </c>
      <c r="AW2387" s="12">
        <v>0</v>
      </c>
      <c r="AX2387" s="21">
        <v>0</v>
      </c>
      <c r="AY2387" s="116">
        <v>4.2195399768467627</v>
      </c>
    </row>
    <row r="2388" spans="1:51" ht="15.75" x14ac:dyDescent="0.25">
      <c r="A2388" s="144">
        <v>2014</v>
      </c>
      <c r="B2388" s="77" t="s">
        <v>453</v>
      </c>
      <c r="C2388" s="78">
        <v>18</v>
      </c>
      <c r="D2388" s="77">
        <v>3540259</v>
      </c>
      <c r="E2388" s="78">
        <v>354025918</v>
      </c>
      <c r="F2388" s="78" t="str">
        <f t="shared" si="102"/>
        <v>3540259182014</v>
      </c>
      <c r="G2388" s="89">
        <v>1.2571142892230158</v>
      </c>
      <c r="H2388" s="80">
        <f t="shared" si="101"/>
        <v>4249</v>
      </c>
      <c r="I2388" s="94">
        <v>3616</v>
      </c>
      <c r="J2388" s="95">
        <v>633</v>
      </c>
      <c r="K2388" s="83">
        <f>(H2388)/VLOOKUP(D2388,'Dados Base'!$B:$K,6,FALSE)</f>
        <v>20.208313516598498</v>
      </c>
      <c r="L2388" s="88">
        <f t="shared" si="103"/>
        <v>85.102377029889382</v>
      </c>
      <c r="M2388" s="85">
        <v>5</v>
      </c>
      <c r="N2388" s="92">
        <v>0.70199999999999996</v>
      </c>
      <c r="O2388" s="91">
        <v>42</v>
      </c>
      <c r="P2388" s="91" t="s">
        <v>691</v>
      </c>
      <c r="Q2388" s="91" t="s">
        <v>691</v>
      </c>
      <c r="R2388" s="91" t="s">
        <v>691</v>
      </c>
      <c r="S2388" s="91">
        <v>2</v>
      </c>
      <c r="T2388" s="87" t="s">
        <v>691</v>
      </c>
      <c r="U2388" s="91">
        <v>17</v>
      </c>
      <c r="V2388" s="91">
        <v>19</v>
      </c>
      <c r="W2388" s="93">
        <v>0</v>
      </c>
      <c r="X2388" s="146">
        <v>9.1607997395833345E-3</v>
      </c>
      <c r="Y2388" s="21">
        <v>2.5499999999999998</v>
      </c>
      <c r="Z2388" s="147">
        <v>174</v>
      </c>
      <c r="AA2388" s="147">
        <v>23</v>
      </c>
      <c r="AB2388" s="21">
        <v>0</v>
      </c>
      <c r="AC2388" s="21">
        <v>0</v>
      </c>
      <c r="AD2388" s="153">
        <f>VLOOKUP(D2388,'Dados Base'!$B:$K,9,FALSE)*31536000/VLOOKUP($F2388,F:H,MATCH(H2387,F2387:AF2387,0),FALSE)</f>
        <v>11726.73099552836</v>
      </c>
      <c r="AE2388" s="153">
        <f>VLOOKUP(D2388,'Dados Base'!$B:$K,10,FALSE)*31536000/VLOOKUP($F2388,F:H,MATCH(H2387,F2387:AF2387,0),FALSE)</f>
        <v>964.8576135561309</v>
      </c>
      <c r="AF2388" s="148">
        <v>82.79</v>
      </c>
      <c r="AG2388" s="21" t="s">
        <v>692</v>
      </c>
      <c r="AH2388" s="148">
        <v>78.849999999999994</v>
      </c>
      <c r="AI2388" s="148">
        <v>13.21</v>
      </c>
      <c r="AJ2388" s="148">
        <v>99.75</v>
      </c>
      <c r="AK2388" s="72">
        <f>(SUMIFS('Banco de Indicadores Mun. (2)'!I:I,'Banco de Indicadores Mun. (2)'!B:B,'Banco de Indicadores - Mun. (1)'!B2388,'Banco de Indicadores Mun. (2)'!A:A,'Banco de Indicadores - Mun. (1)'!A2388) / VLOOKUP(D2388,'Dados Base'!$B:$K,8,FALSE)) * 100</f>
        <v>57.932299999999984</v>
      </c>
      <c r="AL2388" s="72">
        <f>(SUMIFS('Banco de Indicadores Mun. (2)'!I:I,'Banco de Indicadores Mun. (2)'!B:B,'Banco de Indicadores - Mun. (1)'!B2388,'Banco de Indicadores Mun. (2)'!A:A,'Banco de Indicadores - Mun. (1)'!A2388) / VLOOKUP(D2388,'Dados Base'!$B:$K,9,FALSE)) * 100</f>
        <v>18.333006329113918</v>
      </c>
      <c r="AM2388" s="72">
        <f>(SUMIFS('Banco de Indicadores Mun. (2)'!J:J,'Banco de Indicadores Mun. (2)'!B:B,'Banco de Indicadores - Mun. (1)'!B2388,'Banco de Indicadores Mun. (2)'!A:A,'Banco de Indicadores - Mun. (1)'!A2388) / VLOOKUP(D2388,'Dados Base'!$B:$K,7,FALSE)) * 100</f>
        <v>78.115459459459444</v>
      </c>
      <c r="AN2388" s="72">
        <f>(SUMIFS('Banco de Indicadores Mun. (2)'!K:K,'Banco de Indicadores Mun. (2)'!B:B,'Banco de Indicadores - Mun. (1)'!B2388,'Banco de Indicadores Mun. (2)'!A:A,'Banco de Indicadores - Mun. (1)'!A2388) / VLOOKUP(D2388,'Dados Base'!$B:$K,10,FALSE)) * 100</f>
        <v>0.48792307692307685</v>
      </c>
      <c r="AO2388" s="21"/>
      <c r="AP2388" s="21">
        <v>0</v>
      </c>
      <c r="AQ2388" s="5">
        <v>0</v>
      </c>
      <c r="AR2388" s="9">
        <v>7.5</v>
      </c>
      <c r="AS2388" s="22">
        <v>99</v>
      </c>
      <c r="AT2388" s="22">
        <v>99</v>
      </c>
      <c r="AU2388" s="22">
        <v>88.324873096446694</v>
      </c>
      <c r="AV2388" s="23">
        <v>9.69</v>
      </c>
      <c r="AW2388" s="12">
        <v>0</v>
      </c>
      <c r="AX2388" s="21">
        <v>0</v>
      </c>
      <c r="AY2388" s="116">
        <v>2.9907061668009045</v>
      </c>
    </row>
    <row r="2389" spans="1:51" ht="15.75" x14ac:dyDescent="0.25">
      <c r="A2389" s="144">
        <v>2014</v>
      </c>
      <c r="B2389" s="77" t="s">
        <v>454</v>
      </c>
      <c r="C2389" s="78">
        <v>15</v>
      </c>
      <c r="D2389" s="77">
        <v>3540309</v>
      </c>
      <c r="E2389" s="78">
        <v>354030915</v>
      </c>
      <c r="F2389" s="78" t="str">
        <f t="shared" si="102"/>
        <v>3540309152014</v>
      </c>
      <c r="G2389" s="89">
        <v>-1.1901693414817505E-2</v>
      </c>
      <c r="H2389" s="80">
        <f t="shared" si="101"/>
        <v>2519</v>
      </c>
      <c r="I2389" s="94">
        <v>2179</v>
      </c>
      <c r="J2389" s="95">
        <v>340</v>
      </c>
      <c r="K2389" s="83">
        <f>(H2389)/VLOOKUP(D2389,'Dados Base'!$B:$K,6,FALSE)</f>
        <v>11.601344816469396</v>
      </c>
      <c r="L2389" s="88">
        <f t="shared" si="103"/>
        <v>86.502580389043274</v>
      </c>
      <c r="M2389" s="85">
        <v>2</v>
      </c>
      <c r="N2389" s="92">
        <v>0.73199999999999998</v>
      </c>
      <c r="O2389" s="91">
        <v>15</v>
      </c>
      <c r="P2389" s="91" t="s">
        <v>691</v>
      </c>
      <c r="Q2389" s="91" t="s">
        <v>691</v>
      </c>
      <c r="R2389" s="91" t="s">
        <v>691</v>
      </c>
      <c r="S2389" s="91">
        <v>3</v>
      </c>
      <c r="T2389" s="87" t="s">
        <v>691</v>
      </c>
      <c r="U2389" s="91">
        <v>14</v>
      </c>
      <c r="V2389" s="91">
        <v>10</v>
      </c>
      <c r="W2389" s="93">
        <v>8.01</v>
      </c>
      <c r="X2389" s="146">
        <v>6.3749067708333343E-3</v>
      </c>
      <c r="Y2389" s="21">
        <v>1.53</v>
      </c>
      <c r="Z2389" s="147">
        <v>63</v>
      </c>
      <c r="AA2389" s="147">
        <v>55</v>
      </c>
      <c r="AB2389" s="21">
        <v>1</v>
      </c>
      <c r="AC2389" s="21">
        <v>0</v>
      </c>
      <c r="AD2389" s="153">
        <f>VLOOKUP(D2389,'Dados Base'!$B:$K,9,FALSE)*31536000/VLOOKUP($F2389,F:H,MATCH(H2388,F2388:AF2388,0),FALSE)</f>
        <v>20781.961095672887</v>
      </c>
      <c r="AE2389" s="153">
        <f>VLOOKUP(D2389,'Dados Base'!$B:$K,10,FALSE)*31536000/VLOOKUP($F2389,F:H,MATCH(H2388,F2388:AF2388,0),FALSE)</f>
        <v>2253.4656609765789</v>
      </c>
      <c r="AF2389" s="148">
        <v>97.18</v>
      </c>
      <c r="AG2389" s="21" t="s">
        <v>692</v>
      </c>
      <c r="AH2389" s="148">
        <v>97.07</v>
      </c>
      <c r="AI2389" s="148">
        <v>12.7</v>
      </c>
      <c r="AJ2389" s="148">
        <v>100</v>
      </c>
      <c r="AK2389" s="72">
        <f>(SUMIFS('Banco de Indicadores Mun. (2)'!I:I,'Banco de Indicadores Mun. (2)'!B:B,'Banco de Indicadores - Mun. (1)'!B2389,'Banco de Indicadores Mun. (2)'!A:A,'Banco de Indicadores - Mun. (1)'!A2389) / VLOOKUP(D2389,'Dados Base'!$B:$K,8,FALSE)) * 100</f>
        <v>26.94849056603773</v>
      </c>
      <c r="AL2389" s="72">
        <f>(SUMIFS('Banco de Indicadores Mun. (2)'!I:I,'Banco de Indicadores Mun. (2)'!B:B,'Banco de Indicadores - Mun. (1)'!B2389,'Banco de Indicadores Mun. (2)'!A:A,'Banco de Indicadores - Mun. (1)'!A2389) / VLOOKUP(D2389,'Dados Base'!$B:$K,9,FALSE)) * 100</f>
        <v>8.6040361445783127</v>
      </c>
      <c r="AM2389" s="72">
        <f>(SUMIFS('Banco de Indicadores Mun. (2)'!J:J,'Banco de Indicadores Mun. (2)'!B:B,'Banco de Indicadores - Mun. (1)'!B2389,'Banco de Indicadores Mun. (2)'!A:A,'Banco de Indicadores - Mun. (1)'!A2389) / VLOOKUP(D2389,'Dados Base'!$B:$K,7,FALSE)) * 100</f>
        <v>13.545828571428572</v>
      </c>
      <c r="AN2389" s="72">
        <f>(SUMIFS('Banco de Indicadores Mun. (2)'!K:K,'Banco de Indicadores Mun. (2)'!B:B,'Banco de Indicadores - Mun. (1)'!B2389,'Banco de Indicadores Mun. (2)'!A:A,'Banco de Indicadores - Mun. (1)'!A2389) / VLOOKUP(D2389,'Dados Base'!$B:$K,10,FALSE)) * 100</f>
        <v>53.009222222222206</v>
      </c>
      <c r="AO2389" s="21"/>
      <c r="AP2389" s="21">
        <v>0</v>
      </c>
      <c r="AQ2389" s="5">
        <v>0</v>
      </c>
      <c r="AR2389" s="9">
        <v>8.4</v>
      </c>
      <c r="AS2389" s="22">
        <v>99</v>
      </c>
      <c r="AT2389" s="22">
        <v>99</v>
      </c>
      <c r="AU2389" s="22">
        <v>53.389830508474574</v>
      </c>
      <c r="AV2389" s="23">
        <v>6.96</v>
      </c>
      <c r="AW2389" s="12">
        <v>0</v>
      </c>
      <c r="AX2389" s="21">
        <v>0</v>
      </c>
      <c r="AY2389" s="116">
        <v>163.45479840326942</v>
      </c>
    </row>
    <row r="2390" spans="1:51" ht="15.75" x14ac:dyDescent="0.25">
      <c r="A2390" s="144">
        <v>2014</v>
      </c>
      <c r="B2390" s="77" t="s">
        <v>455</v>
      </c>
      <c r="C2390" s="78">
        <v>15</v>
      </c>
      <c r="D2390" s="77">
        <v>3540408</v>
      </c>
      <c r="E2390" s="78">
        <v>354040815</v>
      </c>
      <c r="F2390" s="78" t="str">
        <f t="shared" si="102"/>
        <v>3540408152014</v>
      </c>
      <c r="G2390" s="89">
        <v>-0.54796533019121352</v>
      </c>
      <c r="H2390" s="80">
        <f t="shared" si="101"/>
        <v>4125</v>
      </c>
      <c r="I2390" s="94">
        <v>3387</v>
      </c>
      <c r="J2390" s="95">
        <v>738</v>
      </c>
      <c r="K2390" s="83">
        <f>(H2390)/VLOOKUP(D2390,'Dados Base'!$B:$K,6,FALSE)</f>
        <v>13.077386424880322</v>
      </c>
      <c r="L2390" s="88">
        <f t="shared" si="103"/>
        <v>82.109090909090909</v>
      </c>
      <c r="M2390" s="85">
        <v>4</v>
      </c>
      <c r="N2390" s="92">
        <v>0.71399999999999997</v>
      </c>
      <c r="O2390" s="91">
        <v>21</v>
      </c>
      <c r="P2390" s="91" t="s">
        <v>691</v>
      </c>
      <c r="Q2390" s="91" t="s">
        <v>691</v>
      </c>
      <c r="R2390" s="91" t="s">
        <v>691</v>
      </c>
      <c r="S2390" s="91">
        <v>2</v>
      </c>
      <c r="T2390" s="87" t="s">
        <v>691</v>
      </c>
      <c r="U2390" s="91">
        <v>24</v>
      </c>
      <c r="V2390" s="91">
        <v>12</v>
      </c>
      <c r="W2390" s="93">
        <v>21.39</v>
      </c>
      <c r="X2390" s="146">
        <v>9.6035156249999996E-3</v>
      </c>
      <c r="Y2390" s="21">
        <v>2.42</v>
      </c>
      <c r="Z2390" s="147">
        <v>145</v>
      </c>
      <c r="AA2390" s="147">
        <v>42</v>
      </c>
      <c r="AB2390" s="21">
        <v>0</v>
      </c>
      <c r="AC2390" s="21">
        <v>0</v>
      </c>
      <c r="AD2390" s="153">
        <f>VLOOKUP(D2390,'Dados Base'!$B:$K,9,FALSE)*31536000/VLOOKUP($F2390,F:H,MATCH(H2389,F2389:AF2389,0),FALSE)</f>
        <v>19112.727272727272</v>
      </c>
      <c r="AE2390" s="153">
        <f>VLOOKUP(D2390,'Dados Base'!$B:$K,10,FALSE)*31536000/VLOOKUP($F2390,F:H,MATCH(H2389,F2389:AF2389,0),FALSE)</f>
        <v>1987.7236363636364</v>
      </c>
      <c r="AF2390" s="148">
        <v>89.4</v>
      </c>
      <c r="AG2390" s="21">
        <v>93.37</v>
      </c>
      <c r="AH2390" s="148">
        <v>88.17</v>
      </c>
      <c r="AI2390" s="148">
        <v>12.59</v>
      </c>
      <c r="AJ2390" s="148">
        <v>100</v>
      </c>
      <c r="AK2390" s="72">
        <f>(SUMIFS('Banco de Indicadores Mun. (2)'!I:I,'Banco de Indicadores Mun. (2)'!B:B,'Banco de Indicadores - Mun. (1)'!B2390,'Banco de Indicadores Mun. (2)'!A:A,'Banco de Indicadores - Mun. (1)'!A2390) / VLOOKUP(D2390,'Dados Base'!$B:$K,8,FALSE)) * 100</f>
        <v>6.4237468354430378</v>
      </c>
      <c r="AL2390" s="72">
        <f>(SUMIFS('Banco de Indicadores Mun. (2)'!I:I,'Banco de Indicadores Mun. (2)'!B:B,'Banco de Indicadores - Mun. (1)'!B2390,'Banco de Indicadores Mun. (2)'!A:A,'Banco de Indicadores - Mun. (1)'!A2390) / VLOOKUP(D2390,'Dados Base'!$B:$K,9,FALSE)) * 100</f>
        <v>2.0299039999999997</v>
      </c>
      <c r="AM2390" s="72">
        <f>(SUMIFS('Banco de Indicadores Mun. (2)'!J:J,'Banco de Indicadores Mun. (2)'!B:B,'Banco de Indicadores - Mun. (1)'!B2390,'Banco de Indicadores Mun. (2)'!A:A,'Banco de Indicadores - Mun. (1)'!A2390) / VLOOKUP(D2390,'Dados Base'!$B:$K,7,FALSE)) * 100</f>
        <v>8.4292641509433963</v>
      </c>
      <c r="AN2390" s="72">
        <f>(SUMIFS('Banco de Indicadores Mun. (2)'!K:K,'Banco de Indicadores Mun. (2)'!B:B,'Banco de Indicadores - Mun. (1)'!B2390,'Banco de Indicadores Mun. (2)'!A:A,'Banco de Indicadores - Mun. (1)'!A2390) / VLOOKUP(D2390,'Dados Base'!$B:$K,10,FALSE)) * 100</f>
        <v>2.335576923076923</v>
      </c>
      <c r="AO2390" s="21"/>
      <c r="AP2390" s="21">
        <v>0</v>
      </c>
      <c r="AQ2390" s="5">
        <v>0</v>
      </c>
      <c r="AR2390" s="9">
        <v>9</v>
      </c>
      <c r="AS2390" s="22">
        <v>97</v>
      </c>
      <c r="AT2390" s="22">
        <v>97</v>
      </c>
      <c r="AU2390" s="22">
        <v>77.54010695187165</v>
      </c>
      <c r="AV2390" s="23">
        <v>8.1999999999999993</v>
      </c>
      <c r="AW2390" s="12">
        <v>0</v>
      </c>
      <c r="AX2390" s="21">
        <v>0</v>
      </c>
      <c r="AY2390" s="116">
        <v>0</v>
      </c>
    </row>
    <row r="2391" spans="1:51" ht="15.75" x14ac:dyDescent="0.25">
      <c r="A2391" s="144">
        <v>2014</v>
      </c>
      <c r="B2391" s="77" t="s">
        <v>456</v>
      </c>
      <c r="C2391" s="78">
        <v>10</v>
      </c>
      <c r="D2391" s="77">
        <v>3540507</v>
      </c>
      <c r="E2391" s="78">
        <v>354050710</v>
      </c>
      <c r="F2391" s="78" t="str">
        <f t="shared" si="102"/>
        <v>3540507102014</v>
      </c>
      <c r="G2391" s="89">
        <v>1.7559389352685972</v>
      </c>
      <c r="H2391" s="80">
        <f t="shared" si="101"/>
        <v>8738</v>
      </c>
      <c r="I2391" s="94">
        <v>4219</v>
      </c>
      <c r="J2391" s="95">
        <v>4519</v>
      </c>
      <c r="K2391" s="83">
        <f>(H2391)/VLOOKUP(D2391,'Dados Base'!$B:$K,6,FALSE)</f>
        <v>32.779382526165733</v>
      </c>
      <c r="L2391" s="88">
        <f t="shared" si="103"/>
        <v>48.283360036621652</v>
      </c>
      <c r="M2391" s="85">
        <v>4</v>
      </c>
      <c r="N2391" s="92">
        <v>0.70299999999999996</v>
      </c>
      <c r="O2391" s="91">
        <v>100</v>
      </c>
      <c r="P2391" s="91" t="s">
        <v>691</v>
      </c>
      <c r="Q2391" s="91" t="s">
        <v>691</v>
      </c>
      <c r="R2391" s="91" t="s">
        <v>691</v>
      </c>
      <c r="S2391" s="91">
        <v>13</v>
      </c>
      <c r="T2391" s="87" t="s">
        <v>691</v>
      </c>
      <c r="U2391" s="91">
        <v>65</v>
      </c>
      <c r="V2391" s="91">
        <v>53</v>
      </c>
      <c r="W2391" s="93">
        <v>0</v>
      </c>
      <c r="X2391" s="146">
        <v>1.6695496354166669E-2</v>
      </c>
      <c r="Y2391" s="21">
        <v>3.1</v>
      </c>
      <c r="Z2391" s="147">
        <v>187</v>
      </c>
      <c r="AA2391" s="147">
        <v>52</v>
      </c>
      <c r="AB2391" s="21">
        <v>0</v>
      </c>
      <c r="AC2391" s="21">
        <v>0</v>
      </c>
      <c r="AD2391" s="153">
        <f>VLOOKUP(D2391,'Dados Base'!$B:$K,9,FALSE)*31536000/VLOOKUP($F2391,F:H,MATCH(H2390,F2390:AF2390,0),FALSE)</f>
        <v>8517.3907072556649</v>
      </c>
      <c r="AE2391" s="153">
        <f>VLOOKUP(D2391,'Dados Base'!$B:$K,10,FALSE)*31536000/VLOOKUP($F2391,F:H,MATCH(H2390,F2390:AF2390,0),FALSE)</f>
        <v>1299.2629892423895</v>
      </c>
      <c r="AF2391" s="148">
        <v>73.37</v>
      </c>
      <c r="AG2391" s="21">
        <v>74.14</v>
      </c>
      <c r="AH2391" s="148">
        <v>37.49</v>
      </c>
      <c r="AI2391" s="148">
        <v>28.44</v>
      </c>
      <c r="AJ2391" s="148">
        <v>100</v>
      </c>
      <c r="AK2391" s="72">
        <f>(SUMIFS('Banco de Indicadores Mun. (2)'!I:I,'Banco de Indicadores Mun. (2)'!B:B,'Banco de Indicadores - Mun. (1)'!B2391,'Banco de Indicadores Mun. (2)'!A:A,'Banco de Indicadores - Mun. (1)'!A2391) / VLOOKUP(D2391,'Dados Base'!$B:$K,8,FALSE)) * 100</f>
        <v>4.1590588235294126</v>
      </c>
      <c r="AL2391" s="72">
        <f>(SUMIFS('Banco de Indicadores Mun. (2)'!I:I,'Banco de Indicadores Mun. (2)'!B:B,'Banco de Indicadores - Mun. (1)'!B2391,'Banco de Indicadores Mun. (2)'!A:A,'Banco de Indicadores - Mun. (1)'!A2391) / VLOOKUP(D2391,'Dados Base'!$B:$K,9,FALSE)) * 100</f>
        <v>1.4979661016949153</v>
      </c>
      <c r="AM2391" s="72">
        <f>(SUMIFS('Banco de Indicadores Mun. (2)'!J:J,'Banco de Indicadores Mun. (2)'!B:B,'Banco de Indicadores - Mun. (1)'!B2391,'Banco de Indicadores Mun. (2)'!A:A,'Banco de Indicadores - Mun. (1)'!A2391) / VLOOKUP(D2391,'Dados Base'!$B:$K,7,FALSE)) * 100</f>
        <v>6.4812857142857148</v>
      </c>
      <c r="AN2391" s="72">
        <f>(SUMIFS('Banco de Indicadores Mun. (2)'!K:K,'Banco de Indicadores Mun. (2)'!B:B,'Banco de Indicadores - Mun. (1)'!B2391,'Banco de Indicadores Mun. (2)'!A:A,'Banco de Indicadores - Mun. (1)'!A2391) / VLOOKUP(D2391,'Dados Base'!$B:$K,10,FALSE)) * 100</f>
        <v>0.99824999999999997</v>
      </c>
      <c r="AO2391" s="21"/>
      <c r="AP2391" s="21">
        <v>0</v>
      </c>
      <c r="AQ2391" s="5">
        <v>0</v>
      </c>
      <c r="AR2391" s="9">
        <v>9.8000000000000007</v>
      </c>
      <c r="AS2391" s="22">
        <v>88</v>
      </c>
      <c r="AT2391" s="22">
        <v>88</v>
      </c>
      <c r="AU2391" s="22">
        <v>78.242677824267787</v>
      </c>
      <c r="AV2391" s="23">
        <v>8.41</v>
      </c>
      <c r="AW2391" s="12">
        <v>0</v>
      </c>
      <c r="AX2391" s="21">
        <v>0</v>
      </c>
      <c r="AY2391" s="116">
        <v>320.29664376736719</v>
      </c>
    </row>
    <row r="2392" spans="1:51" ht="15.75" x14ac:dyDescent="0.25">
      <c r="A2392" s="144">
        <v>2014</v>
      </c>
      <c r="B2392" s="77" t="s">
        <v>457</v>
      </c>
      <c r="C2392" s="78">
        <v>10</v>
      </c>
      <c r="D2392" s="77">
        <v>3540606</v>
      </c>
      <c r="E2392" s="78">
        <v>354060610</v>
      </c>
      <c r="F2392" s="78" t="str">
        <f t="shared" si="102"/>
        <v>3540606102014</v>
      </c>
      <c r="G2392" s="89">
        <v>0.62784966865425673</v>
      </c>
      <c r="H2392" s="80">
        <f t="shared" si="101"/>
        <v>50041</v>
      </c>
      <c r="I2392" s="94">
        <v>42701</v>
      </c>
      <c r="J2392" s="95">
        <v>7340</v>
      </c>
      <c r="K2392" s="83">
        <f>(H2392)/VLOOKUP(D2392,'Dados Base'!$B:$K,6,FALSE)</f>
        <v>89.911240477217206</v>
      </c>
      <c r="L2392" s="88">
        <f t="shared" si="103"/>
        <v>85.332027737255459</v>
      </c>
      <c r="M2392" s="85">
        <v>2</v>
      </c>
      <c r="N2392" s="92">
        <v>0.75800000000000001</v>
      </c>
      <c r="O2392" s="91">
        <v>290</v>
      </c>
      <c r="P2392" s="91" t="s">
        <v>691</v>
      </c>
      <c r="Q2392" s="91" t="s">
        <v>691</v>
      </c>
      <c r="R2392" s="91" t="s">
        <v>691</v>
      </c>
      <c r="S2392" s="91">
        <v>163</v>
      </c>
      <c r="T2392" s="87" t="s">
        <v>691</v>
      </c>
      <c r="U2392" s="91">
        <v>452</v>
      </c>
      <c r="V2392" s="91">
        <v>332</v>
      </c>
      <c r="W2392" s="93">
        <v>0</v>
      </c>
      <c r="X2392" s="146">
        <v>0.15232387731481481</v>
      </c>
      <c r="Y2392" s="21">
        <v>34.72</v>
      </c>
      <c r="Z2392" s="147">
        <v>2034</v>
      </c>
      <c r="AA2392" s="147">
        <v>309</v>
      </c>
      <c r="AB2392" s="21">
        <v>7</v>
      </c>
      <c r="AC2392" s="21">
        <v>0</v>
      </c>
      <c r="AD2392" s="153">
        <f>VLOOKUP(D2392,'Dados Base'!$B:$K,9,FALSE)*31536000/VLOOKUP($F2392,F:H,MATCH(H2391,F2391:AF2391,0),FALSE)</f>
        <v>3169.9222637437301</v>
      </c>
      <c r="AE2392" s="153">
        <f>VLOOKUP(D2392,'Dados Base'!$B:$K,10,FALSE)*31536000/VLOOKUP($F2392,F:H,MATCH(H2391,F2391:AF2391,0),FALSE)</f>
        <v>478.95445734497713</v>
      </c>
      <c r="AF2392" s="148">
        <v>100</v>
      </c>
      <c r="AG2392" s="21">
        <v>98</v>
      </c>
      <c r="AH2392" s="148">
        <v>100</v>
      </c>
      <c r="AI2392" s="148">
        <v>31.99</v>
      </c>
      <c r="AJ2392" s="148">
        <v>100</v>
      </c>
      <c r="AK2392" s="72">
        <f>(SUMIFS('Banco de Indicadores Mun. (2)'!I:I,'Banco de Indicadores Mun. (2)'!B:B,'Banco de Indicadores - Mun. (1)'!B2392,'Banco de Indicadores Mun. (2)'!A:A,'Banco de Indicadores - Mun. (1)'!A2392) / VLOOKUP(D2392,'Dados Base'!$B:$K,8,FALSE)) * 100</f>
        <v>27.579872928176798</v>
      </c>
      <c r="AL2392" s="72">
        <f>(SUMIFS('Banco de Indicadores Mun. (2)'!I:I,'Banco de Indicadores Mun. (2)'!B:B,'Banco de Indicadores - Mun. (1)'!B2392,'Banco de Indicadores Mun. (2)'!A:A,'Banco de Indicadores - Mun. (1)'!A2392) / VLOOKUP(D2392,'Dados Base'!$B:$K,9,FALSE)) * 100</f>
        <v>9.9243677932405578</v>
      </c>
      <c r="AM2392" s="72">
        <f>(SUMIFS('Banco de Indicadores Mun. (2)'!J:J,'Banco de Indicadores Mun. (2)'!B:B,'Banco de Indicadores - Mun. (1)'!B2392,'Banco de Indicadores Mun. (2)'!A:A,'Banco de Indicadores - Mun. (1)'!A2392) / VLOOKUP(D2392,'Dados Base'!$B:$K,7,FALSE)) * 100</f>
        <v>36.926380952380953</v>
      </c>
      <c r="AN2392" s="72">
        <f>(SUMIFS('Banco de Indicadores Mun. (2)'!K:K,'Banco de Indicadores Mun. (2)'!B:B,'Banco de Indicadores - Mun. (1)'!B2392,'Banco de Indicadores Mun. (2)'!A:A,'Banco de Indicadores - Mun. (1)'!A2392) / VLOOKUP(D2392,'Dados Base'!$B:$K,10,FALSE)) * 100</f>
        <v>14.666934210526318</v>
      </c>
      <c r="AO2392" s="21"/>
      <c r="AP2392" s="21">
        <v>0</v>
      </c>
      <c r="AQ2392" s="5">
        <v>0</v>
      </c>
      <c r="AR2392" s="9">
        <v>9.5</v>
      </c>
      <c r="AS2392" s="22">
        <v>99</v>
      </c>
      <c r="AT2392" s="22">
        <v>99.000000000000014</v>
      </c>
      <c r="AU2392" s="22">
        <v>86.811779769526254</v>
      </c>
      <c r="AV2392" s="23">
        <v>9.99</v>
      </c>
      <c r="AW2392" s="12">
        <v>0</v>
      </c>
      <c r="AX2392" s="21">
        <v>0</v>
      </c>
      <c r="AY2392" s="116">
        <v>285.02885850406147</v>
      </c>
    </row>
    <row r="2393" spans="1:51" ht="15.75" x14ac:dyDescent="0.25">
      <c r="A2393" s="144">
        <v>2014</v>
      </c>
      <c r="B2393" s="77" t="s">
        <v>458</v>
      </c>
      <c r="C2393" s="78">
        <v>9</v>
      </c>
      <c r="D2393" s="77">
        <v>3540705</v>
      </c>
      <c r="E2393" s="78">
        <v>35407059</v>
      </c>
      <c r="F2393" s="78" t="str">
        <f t="shared" si="102"/>
        <v>354070592014</v>
      </c>
      <c r="G2393" s="89">
        <v>0.7049376296247134</v>
      </c>
      <c r="H2393" s="80">
        <f t="shared" si="101"/>
        <v>52568</v>
      </c>
      <c r="I2393" s="94">
        <v>51625</v>
      </c>
      <c r="J2393" s="95">
        <v>943</v>
      </c>
      <c r="K2393" s="83">
        <f>(H2393)/VLOOKUP(D2393,'Dados Base'!$B:$K,6,FALSE)</f>
        <v>215.52211881431677</v>
      </c>
      <c r="L2393" s="88">
        <f t="shared" si="103"/>
        <v>98.206133008674485</v>
      </c>
      <c r="M2393" s="85">
        <v>2</v>
      </c>
      <c r="N2393" s="92">
        <v>0.751</v>
      </c>
      <c r="O2393" s="91">
        <v>88</v>
      </c>
      <c r="P2393" s="91" t="s">
        <v>691</v>
      </c>
      <c r="Q2393" s="91" t="s">
        <v>691</v>
      </c>
      <c r="R2393" s="91" t="s">
        <v>691</v>
      </c>
      <c r="S2393" s="91">
        <v>248</v>
      </c>
      <c r="T2393" s="87" t="s">
        <v>691</v>
      </c>
      <c r="U2393" s="91">
        <v>725</v>
      </c>
      <c r="V2393" s="91">
        <v>516</v>
      </c>
      <c r="W2393" s="93">
        <v>0</v>
      </c>
      <c r="X2393" s="146">
        <v>0.15715173178703701</v>
      </c>
      <c r="Y2393" s="21">
        <v>42.75</v>
      </c>
      <c r="Z2393" s="147">
        <v>348</v>
      </c>
      <c r="AA2393" s="147">
        <v>2538</v>
      </c>
      <c r="AB2393" s="21">
        <v>2</v>
      </c>
      <c r="AC2393" s="21">
        <v>1</v>
      </c>
      <c r="AD2393" s="153">
        <f>VLOOKUP(D2393,'Dados Base'!$B:$K,9,FALSE)*31536000/VLOOKUP($F2393,F:H,MATCH(H2392,F2392:AF2392,0),FALSE)</f>
        <v>1991.6968497945518</v>
      </c>
      <c r="AE2393" s="153">
        <f>VLOOKUP(D2393,'Dados Base'!$B:$K,10,FALSE)*31536000/VLOOKUP($F2393,F:H,MATCH(H2392,F2392:AF2392,0),FALSE)</f>
        <v>233.96438898189004</v>
      </c>
      <c r="AF2393" s="148">
        <v>98.21</v>
      </c>
      <c r="AG2393" s="21">
        <v>100</v>
      </c>
      <c r="AH2393" s="148">
        <v>94.22</v>
      </c>
      <c r="AI2393" s="148">
        <v>39.880000000000003</v>
      </c>
      <c r="AJ2393" s="148">
        <v>100</v>
      </c>
      <c r="AK2393" s="72">
        <f>(SUMIFS('Banco de Indicadores Mun. (2)'!I:I,'Banco de Indicadores Mun. (2)'!B:B,'Banco de Indicadores - Mun. (1)'!B2393,'Banco de Indicadores Mun. (2)'!A:A,'Banco de Indicadores - Mun. (1)'!A2393) / VLOOKUP(D2393,'Dados Base'!$B:$K,8,FALSE)) * 100</f>
        <v>39.507324999999994</v>
      </c>
      <c r="AL2393" s="72">
        <f>(SUMIFS('Banco de Indicadores Mun. (2)'!I:I,'Banco de Indicadores Mun. (2)'!B:B,'Banco de Indicadores - Mun. (1)'!B2393,'Banco de Indicadores Mun. (2)'!A:A,'Banco de Indicadores - Mun. (1)'!A2393) / VLOOKUP(D2393,'Dados Base'!$B:$K,9,FALSE)) * 100</f>
        <v>14.279756024096383</v>
      </c>
      <c r="AM2393" s="72">
        <f>(SUMIFS('Banco de Indicadores Mun. (2)'!J:J,'Banco de Indicadores Mun. (2)'!B:B,'Banco de Indicadores - Mun. (1)'!B2393,'Banco de Indicadores Mun. (2)'!A:A,'Banco de Indicadores - Mun. (1)'!A2393) / VLOOKUP(D2393,'Dados Base'!$B:$K,7,FALSE)) * 100</f>
        <v>56.502555555555531</v>
      </c>
      <c r="AN2393" s="72">
        <f>(SUMIFS('Banco de Indicadores Mun. (2)'!K:K,'Banco de Indicadores Mun. (2)'!B:B,'Banco de Indicadores - Mun. (1)'!B2393,'Banco de Indicadores Mun. (2)'!A:A,'Banco de Indicadores - Mun. (1)'!A2393) / VLOOKUP(D2393,'Dados Base'!$B:$K,10,FALSE)) * 100</f>
        <v>4.2095384615384628</v>
      </c>
      <c r="AO2393" s="21"/>
      <c r="AP2393" s="21">
        <v>0</v>
      </c>
      <c r="AQ2393" s="5">
        <v>0</v>
      </c>
      <c r="AR2393" s="9">
        <v>7.4</v>
      </c>
      <c r="AS2393" s="22">
        <v>96</v>
      </c>
      <c r="AT2393" s="22">
        <v>19.2</v>
      </c>
      <c r="AU2393" s="22">
        <v>12.058212058212064</v>
      </c>
      <c r="AV2393" s="23">
        <v>3.02</v>
      </c>
      <c r="AW2393" s="12">
        <v>0</v>
      </c>
      <c r="AX2393" s="21">
        <v>1</v>
      </c>
      <c r="AY2393" s="116">
        <v>2.1792044511993666E-2</v>
      </c>
    </row>
    <row r="2394" spans="1:51" ht="15.75" x14ac:dyDescent="0.25">
      <c r="A2394" s="144">
        <v>2014</v>
      </c>
      <c r="B2394" s="77" t="s">
        <v>459</v>
      </c>
      <c r="C2394" s="78">
        <v>2</v>
      </c>
      <c r="D2394" s="77">
        <v>3540754</v>
      </c>
      <c r="E2394" s="78">
        <v>35407542</v>
      </c>
      <c r="F2394" s="78" t="str">
        <f t="shared" si="102"/>
        <v>354075422014</v>
      </c>
      <c r="G2394" s="89">
        <v>2.2682163304464931</v>
      </c>
      <c r="H2394" s="80">
        <f t="shared" si="101"/>
        <v>19899</v>
      </c>
      <c r="I2394" s="94">
        <v>15090</v>
      </c>
      <c r="J2394" s="95">
        <v>4809</v>
      </c>
      <c r="K2394" s="83">
        <f>(H2394)/VLOOKUP(D2394,'Dados Base'!$B:$K,6,FALSE)</f>
        <v>445.66629339305712</v>
      </c>
      <c r="L2394" s="88">
        <f t="shared" si="103"/>
        <v>75.832956429971361</v>
      </c>
      <c r="M2394" s="85">
        <v>5</v>
      </c>
      <c r="N2394" s="92">
        <v>0.69699999999999995</v>
      </c>
      <c r="O2394" s="91">
        <v>15</v>
      </c>
      <c r="P2394" s="91" t="s">
        <v>691</v>
      </c>
      <c r="Q2394" s="91" t="s">
        <v>691</v>
      </c>
      <c r="R2394" s="91" t="s">
        <v>691</v>
      </c>
      <c r="S2394" s="91">
        <v>21</v>
      </c>
      <c r="T2394" s="87" t="s">
        <v>691</v>
      </c>
      <c r="U2394" s="91">
        <v>95</v>
      </c>
      <c r="V2394" s="91">
        <v>36</v>
      </c>
      <c r="W2394" s="93">
        <v>0</v>
      </c>
      <c r="X2394" s="146">
        <v>4.8183878620355919E-2</v>
      </c>
      <c r="Y2394" s="21">
        <v>11.67</v>
      </c>
      <c r="Z2394" s="147">
        <v>54</v>
      </c>
      <c r="AA2394" s="147">
        <v>846</v>
      </c>
      <c r="AB2394" s="21">
        <v>0</v>
      </c>
      <c r="AC2394" s="21">
        <v>0</v>
      </c>
      <c r="AD2394" s="153">
        <f>VLOOKUP(D2394,'Dados Base'!$B:$K,9,FALSE)*31536000/VLOOKUP($F2394,F:H,MATCH(H2393,F2393:AF2393,0),FALSE)</f>
        <v>1061.8181818181818</v>
      </c>
      <c r="AE2394" s="153">
        <f>VLOOKUP(D2394,'Dados Base'!$B:$K,10,FALSE)*31536000/VLOOKUP($F2394,F:H,MATCH(H2393,F2393:AF2393,0),FALSE)</f>
        <v>95.088195386702807</v>
      </c>
      <c r="AF2394" s="148" t="s">
        <v>692</v>
      </c>
      <c r="AG2394" s="21" t="s">
        <v>692</v>
      </c>
      <c r="AH2394" s="148" t="s">
        <v>692</v>
      </c>
      <c r="AI2394" s="148" t="s">
        <v>692</v>
      </c>
      <c r="AJ2394" s="148" t="s">
        <v>692</v>
      </c>
      <c r="AK2394" s="72">
        <f>(SUMIFS('Banco de Indicadores Mun. (2)'!I:I,'Banco de Indicadores Mun. (2)'!B:B,'Banco de Indicadores - Mun. (1)'!B2394,'Banco de Indicadores Mun. (2)'!A:A,'Banco de Indicadores - Mun. (1)'!A2394) / VLOOKUP(D2394,'Dados Base'!$B:$K,8,FALSE)) * 100</f>
        <v>33.620275862068965</v>
      </c>
      <c r="AL2394" s="72">
        <f>(SUMIFS('Banco de Indicadores Mun. (2)'!I:I,'Banco de Indicadores Mun. (2)'!B:B,'Banco de Indicadores - Mun. (1)'!B2394,'Banco de Indicadores Mun. (2)'!A:A,'Banco de Indicadores - Mun. (1)'!A2394) / VLOOKUP(D2394,'Dados Base'!$B:$K,9,FALSE)) * 100</f>
        <v>14.552059701492537</v>
      </c>
      <c r="AM2394" s="72">
        <f>(SUMIFS('Banco de Indicadores Mun. (2)'!J:J,'Banco de Indicadores Mun. (2)'!B:B,'Banco de Indicadores - Mun. (1)'!B2394,'Banco de Indicadores Mun. (2)'!A:A,'Banco de Indicadores - Mun. (1)'!A2394) / VLOOKUP(D2394,'Dados Base'!$B:$K,7,FALSE)) * 100</f>
        <v>24.154608695652172</v>
      </c>
      <c r="AN2394" s="72">
        <f>(SUMIFS('Banco de Indicadores Mun. (2)'!K:K,'Banco de Indicadores Mun. (2)'!B:B,'Banco de Indicadores - Mun. (1)'!B2394,'Banco de Indicadores Mun. (2)'!A:A,'Banco de Indicadores - Mun. (1)'!A2394) / VLOOKUP(D2394,'Dados Base'!$B:$K,10,FALSE)) * 100</f>
        <v>69.905333333333374</v>
      </c>
      <c r="AO2394" s="21"/>
      <c r="AP2394" s="21">
        <v>0</v>
      </c>
      <c r="AQ2394" s="5">
        <v>0</v>
      </c>
      <c r="AR2394" s="9">
        <v>9.6</v>
      </c>
      <c r="AS2394" s="22">
        <v>100</v>
      </c>
      <c r="AT2394" s="22">
        <v>10</v>
      </c>
      <c r="AU2394" s="22">
        <v>6</v>
      </c>
      <c r="AV2394" s="23">
        <v>2.04</v>
      </c>
      <c r="AW2394" s="12">
        <v>0</v>
      </c>
      <c r="AX2394" s="21">
        <v>0</v>
      </c>
      <c r="AY2394" s="116">
        <v>47.477938646228921</v>
      </c>
    </row>
    <row r="2395" spans="1:51" ht="15.75" x14ac:dyDescent="0.25">
      <c r="A2395" s="144">
        <v>2014</v>
      </c>
      <c r="B2395" s="77" t="s">
        <v>460</v>
      </c>
      <c r="C2395" s="78">
        <v>16</v>
      </c>
      <c r="D2395" s="77">
        <v>3540804</v>
      </c>
      <c r="E2395" s="78">
        <v>354080416</v>
      </c>
      <c r="F2395" s="78" t="str">
        <f t="shared" si="102"/>
        <v>3540804162014</v>
      </c>
      <c r="G2395" s="89">
        <v>1.074809376036745</v>
      </c>
      <c r="H2395" s="80">
        <f t="shared" si="101"/>
        <v>15958</v>
      </c>
      <c r="I2395" s="94">
        <v>14508</v>
      </c>
      <c r="J2395" s="95">
        <v>1450</v>
      </c>
      <c r="K2395" s="83">
        <f>(H2395)/VLOOKUP(D2395,'Dados Base'!$B:$K,6,FALSE)</f>
        <v>46.607669616519175</v>
      </c>
      <c r="L2395" s="88">
        <f t="shared" si="103"/>
        <v>90.913648326857995</v>
      </c>
      <c r="M2395" s="85">
        <v>3</v>
      </c>
      <c r="N2395" s="92">
        <v>0.747</v>
      </c>
      <c r="O2395" s="91">
        <v>78</v>
      </c>
      <c r="P2395" s="91" t="s">
        <v>691</v>
      </c>
      <c r="Q2395" s="91" t="s">
        <v>691</v>
      </c>
      <c r="R2395" s="91" t="s">
        <v>691</v>
      </c>
      <c r="S2395" s="91">
        <v>47</v>
      </c>
      <c r="T2395" s="87" t="s">
        <v>691</v>
      </c>
      <c r="U2395" s="91">
        <v>185</v>
      </c>
      <c r="V2395" s="91">
        <v>138</v>
      </c>
      <c r="W2395" s="93">
        <v>0.48</v>
      </c>
      <c r="X2395" s="146">
        <v>4.857585648148148E-2</v>
      </c>
      <c r="Y2395" s="21">
        <v>10.42</v>
      </c>
      <c r="Z2395" s="147">
        <v>666</v>
      </c>
      <c r="AA2395" s="147">
        <v>137</v>
      </c>
      <c r="AB2395" s="21">
        <v>1</v>
      </c>
      <c r="AC2395" s="21">
        <v>0</v>
      </c>
      <c r="AD2395" s="153">
        <f>VLOOKUP(D2395,'Dados Base'!$B:$K,9,FALSE)*31536000/VLOOKUP($F2395,F:H,MATCH(H2394,F2394:AF2394,0),FALSE)</f>
        <v>4979.9924802606847</v>
      </c>
      <c r="AE2395" s="153">
        <f>VLOOKUP(D2395,'Dados Base'!$B:$K,10,FALSE)*31536000/VLOOKUP($F2395,F:H,MATCH(H2394,F2394:AF2394,0),FALSE)</f>
        <v>454.52312319839575</v>
      </c>
      <c r="AF2395" s="148">
        <v>100</v>
      </c>
      <c r="AG2395" s="21">
        <v>100</v>
      </c>
      <c r="AH2395" s="148">
        <v>100</v>
      </c>
      <c r="AI2395" s="148">
        <v>0</v>
      </c>
      <c r="AJ2395" s="148">
        <v>100</v>
      </c>
      <c r="AK2395" s="72">
        <f>(SUMIFS('Banco de Indicadores Mun. (2)'!I:I,'Banco de Indicadores Mun. (2)'!B:B,'Banco de Indicadores - Mun. (1)'!B2395,'Banco de Indicadores Mun. (2)'!A:A,'Banco de Indicadores - Mun. (1)'!A2395) / VLOOKUP(D2395,'Dados Base'!$B:$K,8,FALSE)) * 100</f>
        <v>32.28709708737864</v>
      </c>
      <c r="AL2395" s="72">
        <f>(SUMIFS('Banco de Indicadores Mun. (2)'!I:I,'Banco de Indicadores Mun. (2)'!B:B,'Banco de Indicadores - Mun. (1)'!B2395,'Banco de Indicadores Mun. (2)'!A:A,'Banco de Indicadores - Mun. (1)'!A2395) / VLOOKUP(D2395,'Dados Base'!$B:$K,9,FALSE)) * 100</f>
        <v>13.196710317460317</v>
      </c>
      <c r="AM2395" s="72">
        <f>(SUMIFS('Banco de Indicadores Mun. (2)'!J:J,'Banco de Indicadores Mun. (2)'!B:B,'Banco de Indicadores - Mun. (1)'!B2395,'Banco de Indicadores Mun. (2)'!A:A,'Banco de Indicadores - Mun. (1)'!A2395) / VLOOKUP(D2395,'Dados Base'!$B:$K,7,FALSE)) * 100</f>
        <v>30.230262500000006</v>
      </c>
      <c r="AN2395" s="72">
        <f>(SUMIFS('Banco de Indicadores Mun. (2)'!K:K,'Banco de Indicadores Mun. (2)'!B:B,'Banco de Indicadores - Mun. (1)'!B2395,'Banco de Indicadores Mun. (2)'!A:A,'Banco de Indicadores - Mun. (1)'!A2395) / VLOOKUP(D2395,'Dados Base'!$B:$K,10,FALSE)) * 100</f>
        <v>39.441304347826076</v>
      </c>
      <c r="AO2395" s="21"/>
      <c r="AP2395" s="21">
        <v>0</v>
      </c>
      <c r="AQ2395" s="5">
        <v>0</v>
      </c>
      <c r="AR2395" s="9">
        <v>7.6</v>
      </c>
      <c r="AS2395" s="22">
        <v>100</v>
      </c>
      <c r="AT2395" s="22">
        <v>100</v>
      </c>
      <c r="AU2395" s="22">
        <v>82.938978829389782</v>
      </c>
      <c r="AV2395" s="23">
        <v>9.6999999999999993</v>
      </c>
      <c r="AW2395" s="12">
        <v>1</v>
      </c>
      <c r="AX2395" s="21">
        <v>0</v>
      </c>
      <c r="AY2395" s="116">
        <v>115.0815045271714</v>
      </c>
    </row>
    <row r="2396" spans="1:51" ht="15.75" x14ac:dyDescent="0.25">
      <c r="A2396" s="144">
        <v>2014</v>
      </c>
      <c r="B2396" s="77" t="s">
        <v>461</v>
      </c>
      <c r="C2396" s="78">
        <v>21</v>
      </c>
      <c r="D2396" s="77">
        <v>3540853</v>
      </c>
      <c r="E2396" s="78">
        <v>354085321</v>
      </c>
      <c r="F2396" s="78" t="str">
        <f t="shared" si="102"/>
        <v>3540853212014</v>
      </c>
      <c r="G2396" s="89">
        <v>3.6605592490912331</v>
      </c>
      <c r="H2396" s="80">
        <f t="shared" si="101"/>
        <v>2871</v>
      </c>
      <c r="I2396" s="94">
        <v>1375</v>
      </c>
      <c r="J2396" s="95">
        <v>1496</v>
      </c>
      <c r="K2396" s="83">
        <f>(H2396)/VLOOKUP(D2396,'Dados Base'!$B:$K,6,FALSE)</f>
        <v>45.535289452815228</v>
      </c>
      <c r="L2396" s="88">
        <f t="shared" si="103"/>
        <v>47.892720306513411</v>
      </c>
      <c r="M2396" s="85">
        <v>4</v>
      </c>
      <c r="N2396" s="92">
        <v>0.69599999999999995</v>
      </c>
      <c r="O2396" s="91">
        <v>10</v>
      </c>
      <c r="P2396" s="91" t="s">
        <v>691</v>
      </c>
      <c r="Q2396" s="91" t="s">
        <v>691</v>
      </c>
      <c r="R2396" s="91" t="s">
        <v>691</v>
      </c>
      <c r="S2396" s="91">
        <v>2</v>
      </c>
      <c r="T2396" s="87" t="s">
        <v>691</v>
      </c>
      <c r="U2396" s="91">
        <v>6</v>
      </c>
      <c r="V2396" s="91">
        <v>11</v>
      </c>
      <c r="W2396" s="93">
        <v>0</v>
      </c>
      <c r="X2396" s="146">
        <v>3.8676257812499991E-3</v>
      </c>
      <c r="Y2396" s="21">
        <v>1.1499999999999999</v>
      </c>
      <c r="Z2396" s="147">
        <v>75</v>
      </c>
      <c r="AA2396" s="147">
        <v>14</v>
      </c>
      <c r="AB2396" s="21">
        <v>0</v>
      </c>
      <c r="AC2396" s="21">
        <v>0</v>
      </c>
      <c r="AD2396" s="153">
        <f>VLOOKUP(D2396,'Dados Base'!$B:$K,9,FALSE)*31536000/VLOOKUP($F2396,F:H,MATCH(H2395,F2395:AF2395,0),FALSE)</f>
        <v>5382.3197492163008</v>
      </c>
      <c r="AE2396" s="153">
        <f>VLOOKUP(D2396,'Dados Base'!$B:$K,10,FALSE)*31536000/VLOOKUP($F2396,F:H,MATCH(H2395,F2395:AF2395,0),FALSE)</f>
        <v>659.05956112852664</v>
      </c>
      <c r="AF2396" s="148">
        <v>51.73</v>
      </c>
      <c r="AG2396" s="21">
        <v>47.89</v>
      </c>
      <c r="AH2396" s="148">
        <v>94.09</v>
      </c>
      <c r="AI2396" s="148">
        <v>6.35</v>
      </c>
      <c r="AJ2396" s="148">
        <v>100</v>
      </c>
      <c r="AK2396" s="72">
        <f>(SUMIFS('Banco de Indicadores Mun. (2)'!I:I,'Banco de Indicadores Mun. (2)'!B:B,'Banco de Indicadores - Mun. (1)'!B2396,'Banco de Indicadores Mun. (2)'!A:A,'Banco de Indicadores - Mun. (1)'!A2396) / VLOOKUP(D2396,'Dados Base'!$B:$K,8,FALSE)) * 100</f>
        <v>0.38773913043478259</v>
      </c>
      <c r="AL2396" s="72">
        <f>(SUMIFS('Banco de Indicadores Mun. (2)'!I:I,'Banco de Indicadores Mun. (2)'!B:B,'Banco de Indicadores - Mun. (1)'!B2396,'Banco de Indicadores Mun. (2)'!A:A,'Banco de Indicadores - Mun. (1)'!A2396) / VLOOKUP(D2396,'Dados Base'!$B:$K,9,FALSE)) * 100</f>
        <v>0.182</v>
      </c>
      <c r="AM2396" s="72">
        <f>(SUMIFS('Banco de Indicadores Mun. (2)'!J:J,'Banco de Indicadores Mun. (2)'!B:B,'Banco de Indicadores - Mun. (1)'!B2396,'Banco de Indicadores Mun. (2)'!A:A,'Banco de Indicadores - Mun. (1)'!A2396) / VLOOKUP(D2396,'Dados Base'!$B:$K,7,FALSE)) * 100</f>
        <v>0</v>
      </c>
      <c r="AN2396" s="72">
        <f>(SUMIFS('Banco de Indicadores Mun. (2)'!K:K,'Banco de Indicadores Mun. (2)'!B:B,'Banco de Indicadores - Mun. (1)'!B2396,'Banco de Indicadores Mun. (2)'!A:A,'Banco de Indicadores - Mun. (1)'!A2396) / VLOOKUP(D2396,'Dados Base'!$B:$K,10,FALSE)) * 100</f>
        <v>1.4863333333333335</v>
      </c>
      <c r="AO2396" s="21"/>
      <c r="AP2396" s="21">
        <v>0</v>
      </c>
      <c r="AQ2396" s="5">
        <v>0</v>
      </c>
      <c r="AR2396" s="9">
        <v>8.5</v>
      </c>
      <c r="AS2396" s="22">
        <v>100</v>
      </c>
      <c r="AT2396" s="22">
        <v>100</v>
      </c>
      <c r="AU2396" s="22">
        <v>84.269662921348313</v>
      </c>
      <c r="AV2396" s="23">
        <v>10</v>
      </c>
      <c r="AW2396" s="12">
        <v>0</v>
      </c>
      <c r="AX2396" s="21">
        <v>0</v>
      </c>
      <c r="AY2396" s="116">
        <v>0</v>
      </c>
    </row>
    <row r="2397" spans="1:51" ht="15.75" x14ac:dyDescent="0.25">
      <c r="A2397" s="144">
        <v>2014</v>
      </c>
      <c r="B2397" s="77" t="s">
        <v>462</v>
      </c>
      <c r="C2397" s="78">
        <v>9</v>
      </c>
      <c r="D2397" s="77">
        <v>3540903</v>
      </c>
      <c r="E2397" s="78">
        <v>35409039</v>
      </c>
      <c r="F2397" s="78" t="str">
        <f t="shared" si="102"/>
        <v>354090392014</v>
      </c>
      <c r="G2397" s="89">
        <v>2.6220168401914323</v>
      </c>
      <c r="H2397" s="80">
        <f t="shared" si="101"/>
        <v>18887</v>
      </c>
      <c r="I2397" s="94">
        <v>17548</v>
      </c>
      <c r="J2397" s="95">
        <v>1339</v>
      </c>
      <c r="K2397" s="83">
        <f>(H2397)/VLOOKUP(D2397,'Dados Base'!$B:$K,6,FALSE)</f>
        <v>112.96052631578948</v>
      </c>
      <c r="L2397" s="88">
        <f t="shared" si="103"/>
        <v>92.910467517339967</v>
      </c>
      <c r="M2397" s="85">
        <v>1</v>
      </c>
      <c r="N2397" s="92">
        <v>0.73299999999999998</v>
      </c>
      <c r="O2397" s="91">
        <v>6</v>
      </c>
      <c r="P2397" s="91" t="s">
        <v>691</v>
      </c>
      <c r="Q2397" s="91" t="s">
        <v>691</v>
      </c>
      <c r="R2397" s="91" t="s">
        <v>691</v>
      </c>
      <c r="S2397" s="91">
        <v>42</v>
      </c>
      <c r="T2397" s="87" t="s">
        <v>691</v>
      </c>
      <c r="U2397" s="91">
        <v>172</v>
      </c>
      <c r="V2397" s="91">
        <v>113</v>
      </c>
      <c r="W2397" s="93">
        <v>0</v>
      </c>
      <c r="X2397" s="146">
        <v>5.7491678240740737E-2</v>
      </c>
      <c r="Y2397" s="21">
        <v>12.61</v>
      </c>
      <c r="Z2397" s="147">
        <v>603</v>
      </c>
      <c r="AA2397" s="147">
        <v>370</v>
      </c>
      <c r="AB2397" s="21">
        <v>1</v>
      </c>
      <c r="AC2397" s="21">
        <v>0</v>
      </c>
      <c r="AD2397" s="153">
        <f>VLOOKUP(D2397,'Dados Base'!$B:$K,9,FALSE)*31536000/VLOOKUP($F2397,F:H,MATCH(H2396,F2396:AF2396,0),FALSE)</f>
        <v>3723.4754063641658</v>
      </c>
      <c r="AE2397" s="153">
        <f>VLOOKUP(D2397,'Dados Base'!$B:$K,10,FALSE)*31536000/VLOOKUP($F2397,F:H,MATCH(H2396,F2396:AF2396,0),FALSE)</f>
        <v>434.12717742362474</v>
      </c>
      <c r="AF2397" s="148">
        <v>100</v>
      </c>
      <c r="AG2397" s="21">
        <v>100</v>
      </c>
      <c r="AH2397" s="148">
        <v>93.06</v>
      </c>
      <c r="AI2397" s="148">
        <v>20</v>
      </c>
      <c r="AJ2397" s="148">
        <v>100</v>
      </c>
      <c r="AK2397" s="72">
        <f>(SUMIFS('Banco de Indicadores Mun. (2)'!I:I,'Banco de Indicadores Mun. (2)'!B:B,'Banco de Indicadores - Mun. (1)'!B2397,'Banco de Indicadores Mun. (2)'!A:A,'Banco de Indicadores - Mun. (1)'!A2397) / VLOOKUP(D2397,'Dados Base'!$B:$K,8,FALSE)) * 100</f>
        <v>0</v>
      </c>
      <c r="AL2397" s="72">
        <f>(SUMIFS('Banco de Indicadores Mun. (2)'!I:I,'Banco de Indicadores Mun. (2)'!B:B,'Banco de Indicadores - Mun. (1)'!B2397,'Banco de Indicadores Mun. (2)'!A:A,'Banco de Indicadores - Mun. (1)'!A2397) / VLOOKUP(D2397,'Dados Base'!$B:$K,9,FALSE)) * 100</f>
        <v>0</v>
      </c>
      <c r="AM2397" s="72">
        <f>(SUMIFS('Banco de Indicadores Mun. (2)'!J:J,'Banco de Indicadores Mun. (2)'!B:B,'Banco de Indicadores - Mun. (1)'!B2397,'Banco de Indicadores Mun. (2)'!A:A,'Banco de Indicadores - Mun. (1)'!A2397) / VLOOKUP(D2397,'Dados Base'!$B:$K,7,FALSE)) * 100</f>
        <v>0</v>
      </c>
      <c r="AN2397" s="72">
        <f>(SUMIFS('Banco de Indicadores Mun. (2)'!K:K,'Banco de Indicadores Mun. (2)'!B:B,'Banco de Indicadores - Mun. (1)'!B2397,'Banco de Indicadores Mun. (2)'!A:A,'Banco de Indicadores - Mun. (1)'!A2397) / VLOOKUP(D2397,'Dados Base'!$B:$K,10,FALSE)) * 100</f>
        <v>0</v>
      </c>
      <c r="AO2397" s="21"/>
      <c r="AP2397" s="21">
        <v>0</v>
      </c>
      <c r="AQ2397" s="5">
        <v>0</v>
      </c>
      <c r="AR2397" s="9">
        <v>10</v>
      </c>
      <c r="AS2397" s="22">
        <v>100</v>
      </c>
      <c r="AT2397" s="22">
        <v>100</v>
      </c>
      <c r="AU2397" s="22">
        <v>61.973278520041113</v>
      </c>
      <c r="AV2397" s="23">
        <v>7.53</v>
      </c>
      <c r="AW2397" s="12">
        <v>0</v>
      </c>
      <c r="AX2397" s="21">
        <v>0</v>
      </c>
      <c r="AY2397" s="116">
        <v>335.22421554907783</v>
      </c>
    </row>
    <row r="2398" spans="1:51" ht="15.75" x14ac:dyDescent="0.25">
      <c r="A2398" s="144">
        <v>2014</v>
      </c>
      <c r="B2398" s="77" t="s">
        <v>463</v>
      </c>
      <c r="C2398" s="78">
        <v>7</v>
      </c>
      <c r="D2398" s="77">
        <v>3541000</v>
      </c>
      <c r="E2398" s="78">
        <v>35410007</v>
      </c>
      <c r="F2398" s="78" t="str">
        <f t="shared" si="102"/>
        <v>354100072014</v>
      </c>
      <c r="G2398" s="89">
        <v>2.5978137157381287</v>
      </c>
      <c r="H2398" s="80">
        <f t="shared" si="101"/>
        <v>284757</v>
      </c>
      <c r="I2398" s="94">
        <v>284757</v>
      </c>
      <c r="J2398" s="95">
        <v>0</v>
      </c>
      <c r="K2398" s="83">
        <f>(H2398)/VLOOKUP(D2398,'Dados Base'!$B:$K,6,FALSE)</f>
        <v>1910.095250872015</v>
      </c>
      <c r="L2398" s="88">
        <f t="shared" si="103"/>
        <v>100</v>
      </c>
      <c r="M2398" s="85">
        <v>2</v>
      </c>
      <c r="N2398" s="92">
        <v>0.754</v>
      </c>
      <c r="O2398" s="91">
        <v>1</v>
      </c>
      <c r="P2398" s="91" t="s">
        <v>691</v>
      </c>
      <c r="Q2398" s="91" t="s">
        <v>691</v>
      </c>
      <c r="R2398" s="91" t="s">
        <v>691</v>
      </c>
      <c r="S2398" s="91">
        <v>187</v>
      </c>
      <c r="T2398" s="87" t="s">
        <v>691</v>
      </c>
      <c r="U2398" s="91">
        <v>1902</v>
      </c>
      <c r="V2398" s="91">
        <v>3189</v>
      </c>
      <c r="W2398" s="93">
        <v>0</v>
      </c>
      <c r="X2398" s="146">
        <v>0.99183697486805555</v>
      </c>
      <c r="Y2398" s="21">
        <v>264.33</v>
      </c>
      <c r="Z2398" s="147">
        <v>0</v>
      </c>
      <c r="AA2398" s="147">
        <v>15860</v>
      </c>
      <c r="AB2398" s="21">
        <v>29</v>
      </c>
      <c r="AC2398" s="21">
        <v>0</v>
      </c>
      <c r="AD2398" s="153">
        <f>VLOOKUP(D2398,'Dados Base'!$B:$K,9,FALSE)*31536000/VLOOKUP($F2398,F:H,MATCH(H2397,F2397:AF2397,0),FALSE)</f>
        <v>928.06034618990941</v>
      </c>
      <c r="AE2398" s="153">
        <f>VLOOKUP(D2398,'Dados Base'!$B:$K,10,FALSE)*31536000/VLOOKUP($F2398,F:H,MATCH(H2397,F2397:AF2397,0),FALSE)</f>
        <v>117.39188149896228</v>
      </c>
      <c r="AF2398" s="148">
        <v>99.98</v>
      </c>
      <c r="AG2398" s="21">
        <v>100</v>
      </c>
      <c r="AH2398" s="148">
        <v>68.34</v>
      </c>
      <c r="AI2398" s="148">
        <v>30.49</v>
      </c>
      <c r="AJ2398" s="148">
        <v>99.98</v>
      </c>
      <c r="AK2398" s="72">
        <f>(SUMIFS('Banco de Indicadores Mun. (2)'!I:I,'Banco de Indicadores Mun. (2)'!B:B,'Banco de Indicadores - Mun. (1)'!B2398,'Banco de Indicadores Mun. (2)'!A:A,'Banco de Indicadores - Mun. (1)'!A2398) / VLOOKUP(D2398,'Dados Base'!$B:$K,8,FALSE)) * 100</f>
        <v>36.853060702875403</v>
      </c>
      <c r="AL2398" s="72">
        <f>(SUMIFS('Banco de Indicadores Mun. (2)'!I:I,'Banco de Indicadores Mun. (2)'!B:B,'Banco de Indicadores - Mun. (1)'!B2398,'Banco de Indicadores Mun. (2)'!A:A,'Banco de Indicadores - Mun. (1)'!A2398) / VLOOKUP(D2398,'Dados Base'!$B:$K,9,FALSE)) * 100</f>
        <v>13.764926014319808</v>
      </c>
      <c r="AM2398" s="72">
        <f>(SUMIFS('Banco de Indicadores Mun. (2)'!J:J,'Banco de Indicadores Mun. (2)'!B:B,'Banco de Indicadores - Mun. (1)'!B2398,'Banco de Indicadores Mun. (2)'!A:A,'Banco de Indicadores - Mun. (1)'!A2398) / VLOOKUP(D2398,'Dados Base'!$B:$K,7,FALSE)) * 100</f>
        <v>55.47370048309179</v>
      </c>
      <c r="AN2398" s="72">
        <f>(SUMIFS('Banco de Indicadores Mun. (2)'!K:K,'Banco de Indicadores Mun. (2)'!B:B,'Banco de Indicadores - Mun. (1)'!B2398,'Banco de Indicadores Mun. (2)'!A:A,'Banco de Indicadores - Mun. (1)'!A2398) / VLOOKUP(D2398,'Dados Base'!$B:$K,10,FALSE)) * 100</f>
        <v>0.49011320754716975</v>
      </c>
      <c r="AO2398" s="21"/>
      <c r="AP2398" s="21">
        <v>0</v>
      </c>
      <c r="AQ2398" s="5">
        <v>0</v>
      </c>
      <c r="AR2398" s="9">
        <v>9.5</v>
      </c>
      <c r="AS2398" s="22">
        <v>67</v>
      </c>
      <c r="AT2398" s="22">
        <v>0</v>
      </c>
      <c r="AU2398" s="22">
        <v>0</v>
      </c>
      <c r="AV2398" s="23">
        <v>1.21</v>
      </c>
      <c r="AW2398" s="12">
        <v>3</v>
      </c>
      <c r="AX2398" s="21">
        <v>0</v>
      </c>
      <c r="AY2398" s="116">
        <v>0.45577530002149497</v>
      </c>
    </row>
    <row r="2399" spans="1:51" ht="15.75" x14ac:dyDescent="0.25">
      <c r="A2399" s="144">
        <v>2014</v>
      </c>
      <c r="B2399" s="77" t="s">
        <v>464</v>
      </c>
      <c r="C2399" s="78">
        <v>17</v>
      </c>
      <c r="D2399" s="77">
        <v>3541059</v>
      </c>
      <c r="E2399" s="78">
        <v>354105917</v>
      </c>
      <c r="F2399" s="78" t="str">
        <f t="shared" si="102"/>
        <v>3541059172014</v>
      </c>
      <c r="G2399" s="89">
        <v>1.3067449413397991</v>
      </c>
      <c r="H2399" s="80">
        <f t="shared" si="101"/>
        <v>4813</v>
      </c>
      <c r="I2399" s="94">
        <v>3764</v>
      </c>
      <c r="J2399" s="95">
        <v>1049</v>
      </c>
      <c r="K2399" s="83">
        <f>(H2399)/VLOOKUP(D2399,'Dados Base'!$B:$K,6,FALSE)</f>
        <v>26.765654543432323</v>
      </c>
      <c r="L2399" s="88">
        <f t="shared" si="103"/>
        <v>78.204861832536878</v>
      </c>
      <c r="M2399" s="85">
        <v>4</v>
      </c>
      <c r="N2399" s="92">
        <v>0.70099999999999996</v>
      </c>
      <c r="O2399" s="91">
        <v>68</v>
      </c>
      <c r="P2399" s="91" t="s">
        <v>691</v>
      </c>
      <c r="Q2399" s="91" t="s">
        <v>691</v>
      </c>
      <c r="R2399" s="91" t="s">
        <v>691</v>
      </c>
      <c r="S2399" s="91">
        <v>11</v>
      </c>
      <c r="T2399" s="87" t="s">
        <v>691</v>
      </c>
      <c r="U2399" s="91">
        <v>45</v>
      </c>
      <c r="V2399" s="91">
        <v>34</v>
      </c>
      <c r="W2399" s="93">
        <v>0</v>
      </c>
      <c r="X2399" s="146">
        <v>1.0070951822916667E-2</v>
      </c>
      <c r="Y2399" s="21">
        <v>2.63</v>
      </c>
      <c r="Z2399" s="147">
        <v>158</v>
      </c>
      <c r="AA2399" s="147">
        <v>45</v>
      </c>
      <c r="AB2399" s="21">
        <v>0</v>
      </c>
      <c r="AC2399" s="21">
        <v>0</v>
      </c>
      <c r="AD2399" s="153">
        <f>VLOOKUP(D2399,'Dados Base'!$B:$K,9,FALSE)*31536000/VLOOKUP($F2399,F:H,MATCH(H2398,F2398:AF2398,0),FALSE)</f>
        <v>10418.084354872221</v>
      </c>
      <c r="AE2399" s="153">
        <f>VLOOKUP(D2399,'Dados Base'!$B:$K,10,FALSE)*31536000/VLOOKUP($F2399,F:H,MATCH(H2398,F2398:AF2398,0),FALSE)</f>
        <v>1113.8832329108661</v>
      </c>
      <c r="AF2399" s="148">
        <v>80.349999999999994</v>
      </c>
      <c r="AG2399" s="21">
        <v>75.78</v>
      </c>
      <c r="AH2399" s="148">
        <v>79.95</v>
      </c>
      <c r="AI2399" s="148">
        <v>26.68</v>
      </c>
      <c r="AJ2399" s="148">
        <v>100</v>
      </c>
      <c r="AK2399" s="72">
        <f>(SUMIFS('Banco de Indicadores Mun. (2)'!I:I,'Banco de Indicadores Mun. (2)'!B:B,'Banco de Indicadores - Mun. (1)'!B2399,'Banco de Indicadores Mun. (2)'!A:A,'Banco de Indicadores - Mun. (1)'!A2399) / VLOOKUP(D2399,'Dados Base'!$B:$K,8,FALSE)) * 100</f>
        <v>1.2989880952380954</v>
      </c>
      <c r="AL2399" s="72">
        <f>(SUMIFS('Banco de Indicadores Mun. (2)'!I:I,'Banco de Indicadores Mun. (2)'!B:B,'Banco de Indicadores - Mun. (1)'!B2399,'Banco de Indicadores Mun. (2)'!A:A,'Banco de Indicadores - Mun. (1)'!A2399) / VLOOKUP(D2399,'Dados Base'!$B:$K,9,FALSE)) * 100</f>
        <v>0.68625786163522018</v>
      </c>
      <c r="AM2399" s="72">
        <f>(SUMIFS('Banco de Indicadores Mun. (2)'!J:J,'Banco de Indicadores Mun. (2)'!B:B,'Banco de Indicadores - Mun. (1)'!B2399,'Banco de Indicadores Mun. (2)'!A:A,'Banco de Indicadores - Mun. (1)'!A2399) / VLOOKUP(D2399,'Dados Base'!$B:$K,7,FALSE)) * 100</f>
        <v>0</v>
      </c>
      <c r="AN2399" s="72">
        <f>(SUMIFS('Banco de Indicadores Mun. (2)'!K:K,'Banco de Indicadores Mun. (2)'!B:B,'Banco de Indicadores - Mun. (1)'!B2399,'Banco de Indicadores Mun. (2)'!A:A,'Banco de Indicadores - Mun. (1)'!A2399) / VLOOKUP(D2399,'Dados Base'!$B:$K,10,FALSE)) * 100</f>
        <v>6.4185294117647089</v>
      </c>
      <c r="AO2399" s="21"/>
      <c r="AP2399" s="21">
        <v>0</v>
      </c>
      <c r="AQ2399" s="5">
        <v>0</v>
      </c>
      <c r="AR2399" s="9">
        <v>8</v>
      </c>
      <c r="AS2399" s="22">
        <v>100</v>
      </c>
      <c r="AT2399" s="22">
        <v>100</v>
      </c>
      <c r="AU2399" s="22">
        <v>77.832512315270932</v>
      </c>
      <c r="AV2399" s="23">
        <v>8.57</v>
      </c>
      <c r="AW2399" s="12">
        <v>0</v>
      </c>
      <c r="AX2399" s="21">
        <v>0</v>
      </c>
      <c r="AY2399" s="116">
        <v>104.2829246894204</v>
      </c>
    </row>
    <row r="2400" spans="1:51" ht="15.75" x14ac:dyDescent="0.25">
      <c r="A2400" s="144">
        <v>2014</v>
      </c>
      <c r="B2400" s="77" t="s">
        <v>465</v>
      </c>
      <c r="C2400" s="78">
        <v>16</v>
      </c>
      <c r="D2400" s="77">
        <v>3541109</v>
      </c>
      <c r="E2400" s="78">
        <v>354110916</v>
      </c>
      <c r="F2400" s="78" t="str">
        <f t="shared" si="102"/>
        <v>3541109162014</v>
      </c>
      <c r="G2400" s="89">
        <v>-0.37986212225933347</v>
      </c>
      <c r="H2400" s="80">
        <f t="shared" si="101"/>
        <v>4073</v>
      </c>
      <c r="I2400" s="94">
        <v>3475</v>
      </c>
      <c r="J2400" s="95">
        <v>598</v>
      </c>
      <c r="K2400" s="83">
        <f>(H2400)/VLOOKUP(D2400,'Dados Base'!$B:$K,6,FALSE)</f>
        <v>14.114426309041134</v>
      </c>
      <c r="L2400" s="88">
        <f t="shared" si="103"/>
        <v>85.317947458875523</v>
      </c>
      <c r="M2400" s="85">
        <v>4</v>
      </c>
      <c r="N2400" s="92">
        <v>0.73499999999999999</v>
      </c>
      <c r="O2400" s="91">
        <v>50</v>
      </c>
      <c r="P2400" s="91" t="s">
        <v>691</v>
      </c>
      <c r="Q2400" s="91" t="s">
        <v>691</v>
      </c>
      <c r="R2400" s="91" t="s">
        <v>691</v>
      </c>
      <c r="S2400" s="91">
        <v>3</v>
      </c>
      <c r="T2400" s="87" t="s">
        <v>691</v>
      </c>
      <c r="U2400" s="91">
        <v>30</v>
      </c>
      <c r="V2400" s="91">
        <v>30</v>
      </c>
      <c r="W2400" s="93">
        <v>0</v>
      </c>
      <c r="X2400" s="146">
        <v>9.0931846354166679E-3</v>
      </c>
      <c r="Y2400" s="21">
        <v>2.44</v>
      </c>
      <c r="Z2400" s="147">
        <v>148</v>
      </c>
      <c r="AA2400" s="147">
        <v>40</v>
      </c>
      <c r="AB2400" s="21">
        <v>0</v>
      </c>
      <c r="AC2400" s="21">
        <v>0</v>
      </c>
      <c r="AD2400" s="153">
        <f>VLOOKUP(D2400,'Dados Base'!$B:$K,9,FALSE)*31536000/VLOOKUP($F2400,F:H,MATCH(H2399,F2399:AF2399,0),FALSE)</f>
        <v>16879.076847532531</v>
      </c>
      <c r="AE2400" s="153">
        <f>VLOOKUP(D2400,'Dados Base'!$B:$K,10,FALSE)*31536000/VLOOKUP($F2400,F:H,MATCH(H2399,F2399:AF2399,0),FALSE)</f>
        <v>1625.9661183402895</v>
      </c>
      <c r="AF2400" s="148">
        <v>85.73</v>
      </c>
      <c r="AG2400" s="21">
        <v>83.21</v>
      </c>
      <c r="AH2400" s="148">
        <v>84.69</v>
      </c>
      <c r="AI2400" s="148">
        <v>16.64</v>
      </c>
      <c r="AJ2400" s="148">
        <v>100</v>
      </c>
      <c r="AK2400" s="72">
        <f>(SUMIFS('Banco de Indicadores Mun. (2)'!I:I,'Banco de Indicadores Mun. (2)'!B:B,'Banco de Indicadores - Mun. (1)'!B2400,'Banco de Indicadores Mun. (2)'!A:A,'Banco de Indicadores - Mun. (1)'!A2400) / VLOOKUP(D2400,'Dados Base'!$B:$K,8,FALSE)) * 100</f>
        <v>0.10922471910112359</v>
      </c>
      <c r="AL2400" s="72">
        <f>(SUMIFS('Banco de Indicadores Mun. (2)'!I:I,'Banco de Indicadores Mun. (2)'!B:B,'Banco de Indicadores - Mun. (1)'!B2400,'Banco de Indicadores Mun. (2)'!A:A,'Banco de Indicadores - Mun. (1)'!A2400) / VLOOKUP(D2400,'Dados Base'!$B:$K,9,FALSE)) * 100</f>
        <v>4.4591743119266052E-2</v>
      </c>
      <c r="AM2400" s="72">
        <f>(SUMIFS('Banco de Indicadores Mun. (2)'!J:J,'Banco de Indicadores Mun. (2)'!B:B,'Banco de Indicadores - Mun. (1)'!B2400,'Banco de Indicadores Mun. (2)'!A:A,'Banco de Indicadores - Mun. (1)'!A2400) / VLOOKUP(D2400,'Dados Base'!$B:$K,7,FALSE)) * 100</f>
        <v>0</v>
      </c>
      <c r="AN2400" s="72">
        <f>(SUMIFS('Banco de Indicadores Mun. (2)'!K:K,'Banco de Indicadores Mun. (2)'!B:B,'Banco de Indicadores - Mun. (1)'!B2400,'Banco de Indicadores Mun. (2)'!A:A,'Banco de Indicadores - Mun. (1)'!A2400) / VLOOKUP(D2400,'Dados Base'!$B:$K,10,FALSE)) * 100</f>
        <v>0.46290476190476193</v>
      </c>
      <c r="AO2400" s="21"/>
      <c r="AP2400" s="21">
        <v>0</v>
      </c>
      <c r="AQ2400" s="5">
        <v>0</v>
      </c>
      <c r="AR2400" s="9">
        <v>8.6999999999999993</v>
      </c>
      <c r="AS2400" s="22">
        <v>98</v>
      </c>
      <c r="AT2400" s="22">
        <v>98.000000000000014</v>
      </c>
      <c r="AU2400" s="22">
        <v>78.723404255319153</v>
      </c>
      <c r="AV2400" s="23">
        <v>8.4</v>
      </c>
      <c r="AW2400" s="12">
        <v>0</v>
      </c>
      <c r="AX2400" s="21">
        <v>0</v>
      </c>
      <c r="AY2400" s="116">
        <v>7.5323611508039621</v>
      </c>
    </row>
    <row r="2401" spans="1:51" ht="15.75" x14ac:dyDescent="0.25">
      <c r="A2401" s="144">
        <v>2014</v>
      </c>
      <c r="B2401" s="77" t="s">
        <v>466</v>
      </c>
      <c r="C2401" s="78">
        <v>22</v>
      </c>
      <c r="D2401" s="77">
        <v>3541208</v>
      </c>
      <c r="E2401" s="78">
        <v>354120822</v>
      </c>
      <c r="F2401" s="78" t="str">
        <f t="shared" si="102"/>
        <v>3541208222014</v>
      </c>
      <c r="G2401" s="89">
        <v>-0.49816235235420336</v>
      </c>
      <c r="H2401" s="80">
        <f t="shared" si="101"/>
        <v>13650</v>
      </c>
      <c r="I2401" s="94">
        <v>10935</v>
      </c>
      <c r="J2401" s="95">
        <v>2715</v>
      </c>
      <c r="K2401" s="83">
        <f>(H2401)/VLOOKUP(D2401,'Dados Base'!$B:$K,6,FALSE)</f>
        <v>18.109692997585373</v>
      </c>
      <c r="L2401" s="88">
        <f t="shared" si="103"/>
        <v>80.109890109890117</v>
      </c>
      <c r="M2401" s="85">
        <v>3</v>
      </c>
      <c r="N2401" s="92">
        <v>0.75700000000000001</v>
      </c>
      <c r="O2401" s="91">
        <v>137</v>
      </c>
      <c r="P2401" s="91" t="s">
        <v>691</v>
      </c>
      <c r="Q2401" s="91" t="s">
        <v>691</v>
      </c>
      <c r="R2401" s="91" t="s">
        <v>691</v>
      </c>
      <c r="S2401" s="91">
        <v>17</v>
      </c>
      <c r="T2401" s="87" t="s">
        <v>691</v>
      </c>
      <c r="U2401" s="91">
        <v>124</v>
      </c>
      <c r="V2401" s="91">
        <v>98</v>
      </c>
      <c r="W2401" s="93">
        <v>0</v>
      </c>
      <c r="X2401" s="146">
        <v>3.1864961284722222E-2</v>
      </c>
      <c r="Y2401" s="21">
        <v>7.39</v>
      </c>
      <c r="Z2401" s="147">
        <v>426</v>
      </c>
      <c r="AA2401" s="147">
        <v>144</v>
      </c>
      <c r="AB2401" s="21">
        <v>1</v>
      </c>
      <c r="AC2401" s="21">
        <v>0</v>
      </c>
      <c r="AD2401" s="153">
        <f>VLOOKUP(D2401,'Dados Base'!$B:$K,9,FALSE)*31536000/VLOOKUP($F2401,F:H,MATCH(H2400,F2400:AF2400,0),FALSE)</f>
        <v>12960.949450549451</v>
      </c>
      <c r="AE2401" s="153">
        <f>VLOOKUP(D2401,'Dados Base'!$B:$K,10,FALSE)*31536000/VLOOKUP($F2401,F:H,MATCH(H2400,F2400:AF2400,0),FALSE)</f>
        <v>1709.6439560439567</v>
      </c>
      <c r="AF2401" s="148">
        <v>76.69</v>
      </c>
      <c r="AG2401" s="21">
        <v>50</v>
      </c>
      <c r="AH2401" s="148">
        <v>66.819999999999993</v>
      </c>
      <c r="AI2401" s="148">
        <v>12</v>
      </c>
      <c r="AJ2401" s="148">
        <v>99.12</v>
      </c>
      <c r="AK2401" s="72">
        <f>(SUMIFS('Banco de Indicadores Mun. (2)'!I:I,'Banco de Indicadores Mun. (2)'!B:B,'Banco de Indicadores - Mun. (1)'!B2401,'Banco de Indicadores Mun. (2)'!A:A,'Banco de Indicadores - Mun. (1)'!A2401) / VLOOKUP(D2401,'Dados Base'!$B:$K,8,FALSE)) * 100</f>
        <v>1.7254372759856629</v>
      </c>
      <c r="AL2401" s="72">
        <f>(SUMIFS('Banco de Indicadores Mun. (2)'!I:I,'Banco de Indicadores Mun. (2)'!B:B,'Banco de Indicadores - Mun. (1)'!B2401,'Banco de Indicadores Mun. (2)'!A:A,'Banco de Indicadores - Mun. (1)'!A2401) / VLOOKUP(D2401,'Dados Base'!$B:$K,9,FALSE)) * 100</f>
        <v>0.85810516934046355</v>
      </c>
      <c r="AM2401" s="72">
        <f>(SUMIFS('Banco de Indicadores Mun. (2)'!J:J,'Banco de Indicadores Mun. (2)'!B:B,'Banco de Indicadores - Mun. (1)'!B2401,'Banco de Indicadores Mun. (2)'!A:A,'Banco de Indicadores - Mun. (1)'!A2401) / VLOOKUP(D2401,'Dados Base'!$B:$K,7,FALSE)) * 100</f>
        <v>1.1137073170731708</v>
      </c>
      <c r="AN2401" s="72">
        <f>(SUMIFS('Banco de Indicadores Mun. (2)'!K:K,'Banco de Indicadores Mun. (2)'!B:B,'Banco de Indicadores - Mun. (1)'!B2401,'Banco de Indicadores Mun. (2)'!A:A,'Banco de Indicadores - Mun. (1)'!A2401) / VLOOKUP(D2401,'Dados Base'!$B:$K,10,FALSE)) * 100</f>
        <v>3.4200945945945942</v>
      </c>
      <c r="AO2401" s="21"/>
      <c r="AP2401" s="21">
        <v>0</v>
      </c>
      <c r="AQ2401" s="5">
        <v>1</v>
      </c>
      <c r="AR2401" s="9">
        <v>9</v>
      </c>
      <c r="AS2401" s="22">
        <v>90</v>
      </c>
      <c r="AT2401" s="22">
        <v>90</v>
      </c>
      <c r="AU2401" s="22">
        <v>74.73684210526315</v>
      </c>
      <c r="AV2401" s="23">
        <v>8.2100000000000009</v>
      </c>
      <c r="AW2401" s="12">
        <v>0</v>
      </c>
      <c r="AX2401" s="21">
        <v>0</v>
      </c>
      <c r="AY2401" s="116">
        <v>77.80896812418122</v>
      </c>
    </row>
    <row r="2402" spans="1:51" ht="15.75" x14ac:dyDescent="0.25">
      <c r="A2402" s="144">
        <v>2014</v>
      </c>
      <c r="B2402" s="77" t="s">
        <v>467</v>
      </c>
      <c r="C2402" s="78">
        <v>22</v>
      </c>
      <c r="D2402" s="77">
        <v>3541307</v>
      </c>
      <c r="E2402" s="78">
        <v>354130722</v>
      </c>
      <c r="F2402" s="78" t="str">
        <f t="shared" si="102"/>
        <v>3541307222014</v>
      </c>
      <c r="G2402" s="89">
        <v>0.3715126085328313</v>
      </c>
      <c r="H2402" s="80">
        <f t="shared" si="101"/>
        <v>41727</v>
      </c>
      <c r="I2402" s="94">
        <v>39044</v>
      </c>
      <c r="J2402" s="95">
        <v>2683</v>
      </c>
      <c r="K2402" s="83">
        <f>(H2402)/VLOOKUP(D2402,'Dados Base'!$B:$K,6,FALSE)</f>
        <v>32.553948415484719</v>
      </c>
      <c r="L2402" s="88">
        <f t="shared" si="103"/>
        <v>93.570110480024923</v>
      </c>
      <c r="M2402" s="85">
        <v>5</v>
      </c>
      <c r="N2402" s="92">
        <v>0.75</v>
      </c>
      <c r="O2402" s="91">
        <v>104</v>
      </c>
      <c r="P2402" s="91" t="s">
        <v>691</v>
      </c>
      <c r="Q2402" s="91" t="s">
        <v>691</v>
      </c>
      <c r="R2402" s="91" t="s">
        <v>691</v>
      </c>
      <c r="S2402" s="91">
        <v>73</v>
      </c>
      <c r="T2402" s="87" t="s">
        <v>691</v>
      </c>
      <c r="U2402" s="91">
        <v>457</v>
      </c>
      <c r="V2402" s="91">
        <v>362</v>
      </c>
      <c r="W2402" s="93">
        <v>267.11</v>
      </c>
      <c r="X2402" s="146">
        <v>0.11825209642361111</v>
      </c>
      <c r="Y2402" s="21">
        <v>32.35</v>
      </c>
      <c r="Z2402" s="147">
        <v>1709</v>
      </c>
      <c r="AA2402" s="147">
        <v>475</v>
      </c>
      <c r="AB2402" s="21">
        <v>1</v>
      </c>
      <c r="AC2402" s="21">
        <v>0</v>
      </c>
      <c r="AD2402" s="153">
        <f>VLOOKUP(D2402,'Dados Base'!$B:$K,9,FALSE)*31536000/VLOOKUP($F2402,F:H,MATCH(H2401,F2401:AF2401,0),FALSE)</f>
        <v>7187.3693292113021</v>
      </c>
      <c r="AE2402" s="153">
        <f>VLOOKUP(D2402,'Dados Base'!$B:$K,10,FALSE)*31536000/VLOOKUP($F2402,F:H,MATCH(H2401,F2401:AF2401,0),FALSE)</f>
        <v>959.82744985261343</v>
      </c>
      <c r="AF2402" s="148">
        <v>93.1</v>
      </c>
      <c r="AG2402" s="21">
        <v>93.29</v>
      </c>
      <c r="AH2402" s="148">
        <v>80.290000000000006</v>
      </c>
      <c r="AI2402" s="148">
        <v>17.79</v>
      </c>
      <c r="AJ2402" s="148">
        <v>99.8</v>
      </c>
      <c r="AK2402" s="72">
        <f>(SUMIFS('Banco de Indicadores Mun. (2)'!I:I,'Banco de Indicadores Mun. (2)'!B:B,'Banco de Indicadores - Mun. (1)'!B2402,'Banco de Indicadores Mun. (2)'!A:A,'Banco de Indicadores - Mun. (1)'!A2402) / VLOOKUP(D2402,'Dados Base'!$B:$K,8,FALSE)) * 100</f>
        <v>5.5636189473684201</v>
      </c>
      <c r="AL2402" s="72">
        <f>(SUMIFS('Banco de Indicadores Mun. (2)'!I:I,'Banco de Indicadores Mun. (2)'!B:B,'Banco de Indicadores - Mun. (1)'!B2402,'Banco de Indicadores Mun. (2)'!A:A,'Banco de Indicadores - Mun. (1)'!A2402) / VLOOKUP(D2402,'Dados Base'!$B:$K,9,FALSE)) * 100</f>
        <v>2.778884332281808</v>
      </c>
      <c r="AM2402" s="72">
        <f>(SUMIFS('Banco de Indicadores Mun. (2)'!J:J,'Banco de Indicadores Mun. (2)'!B:B,'Banco de Indicadores - Mun. (1)'!B2402,'Banco de Indicadores Mun. (2)'!A:A,'Banco de Indicadores - Mun. (1)'!A2402) / VLOOKUP(D2402,'Dados Base'!$B:$K,7,FALSE)) * 100</f>
        <v>4.2879770114942533</v>
      </c>
      <c r="AN2402" s="72">
        <f>(SUMIFS('Banco de Indicadores Mun. (2)'!K:K,'Banco de Indicadores Mun. (2)'!B:B,'Banco de Indicadores - Mun. (1)'!B2402,'Banco de Indicadores Mun. (2)'!A:A,'Banco de Indicadores - Mun. (1)'!A2402) / VLOOKUP(D2402,'Dados Base'!$B:$K,10,FALSE)) * 100</f>
        <v>9.0590787401574779</v>
      </c>
      <c r="AO2402" s="21"/>
      <c r="AP2402" s="21">
        <v>0</v>
      </c>
      <c r="AQ2402" s="5">
        <v>0</v>
      </c>
      <c r="AR2402" s="9">
        <v>7.4</v>
      </c>
      <c r="AS2402" s="22">
        <v>91</v>
      </c>
      <c r="AT2402" s="22">
        <v>91</v>
      </c>
      <c r="AU2402" s="22">
        <v>78.250915750915752</v>
      </c>
      <c r="AV2402" s="23">
        <v>8.4499999999999993</v>
      </c>
      <c r="AW2402" s="12">
        <v>0</v>
      </c>
      <c r="AX2402" s="21">
        <v>0</v>
      </c>
      <c r="AY2402" s="116">
        <v>6.1894700060087882</v>
      </c>
    </row>
    <row r="2403" spans="1:51" ht="15.75" x14ac:dyDescent="0.25">
      <c r="A2403" s="144">
        <v>2014</v>
      </c>
      <c r="B2403" s="77" t="s">
        <v>468</v>
      </c>
      <c r="C2403" s="78">
        <v>22</v>
      </c>
      <c r="D2403" s="77">
        <v>3541406</v>
      </c>
      <c r="E2403" s="78">
        <v>354140622</v>
      </c>
      <c r="F2403" s="78" t="str">
        <f t="shared" si="102"/>
        <v>3541406222014</v>
      </c>
      <c r="G2403" s="89">
        <v>0.80053248922260511</v>
      </c>
      <c r="H2403" s="80">
        <f t="shared" si="101"/>
        <v>213313</v>
      </c>
      <c r="I2403" s="94">
        <v>208962</v>
      </c>
      <c r="J2403" s="95">
        <v>4351</v>
      </c>
      <c r="K2403" s="83">
        <f>(H2403)/VLOOKUP(D2403,'Dados Base'!$B:$K,6,FALSE)</f>
        <v>379.48622155805805</v>
      </c>
      <c r="L2403" s="88">
        <f t="shared" si="103"/>
        <v>97.960274338647906</v>
      </c>
      <c r="M2403" s="85">
        <v>3</v>
      </c>
      <c r="N2403" s="92">
        <v>0.80600000000000005</v>
      </c>
      <c r="O2403" s="91">
        <v>207</v>
      </c>
      <c r="P2403" s="91" t="s">
        <v>691</v>
      </c>
      <c r="Q2403" s="91" t="s">
        <v>691</v>
      </c>
      <c r="R2403" s="91" t="s">
        <v>691</v>
      </c>
      <c r="S2403" s="91">
        <v>499</v>
      </c>
      <c r="T2403" s="87" t="s">
        <v>691</v>
      </c>
      <c r="U2403" s="91">
        <v>3255</v>
      </c>
      <c r="V2403" s="91">
        <v>2961</v>
      </c>
      <c r="W2403" s="93">
        <v>0</v>
      </c>
      <c r="X2403" s="146">
        <v>0.7411325639456019</v>
      </c>
      <c r="Y2403" s="21">
        <v>194.49</v>
      </c>
      <c r="Z2403" s="147">
        <v>10557</v>
      </c>
      <c r="AA2403" s="147">
        <v>1111</v>
      </c>
      <c r="AB2403" s="21">
        <v>20</v>
      </c>
      <c r="AC2403" s="21">
        <v>0</v>
      </c>
      <c r="AD2403" s="153">
        <f>VLOOKUP(D2403,'Dados Base'!$B:$K,9,FALSE)*31536000/VLOOKUP($F2403,F:H,MATCH(H2402,F2402:AF2402,0),FALSE)</f>
        <v>629.79452729088246</v>
      </c>
      <c r="AE2403" s="153">
        <f>VLOOKUP(D2403,'Dados Base'!$B:$K,10,FALSE)*31536000/VLOOKUP($F2403,F:H,MATCH(H2402,F2402:AF2402,0),FALSE)</f>
        <v>72.44115454754278</v>
      </c>
      <c r="AF2403" s="148">
        <v>99.73</v>
      </c>
      <c r="AG2403" s="21">
        <v>100</v>
      </c>
      <c r="AH2403" s="148">
        <v>97.63</v>
      </c>
      <c r="AI2403" s="148">
        <v>28.37</v>
      </c>
      <c r="AJ2403" s="148">
        <v>100</v>
      </c>
      <c r="AK2403" s="72">
        <f>(SUMIFS('Banco de Indicadores Mun. (2)'!I:I,'Banco de Indicadores Mun. (2)'!B:B,'Banco de Indicadores - Mun. (1)'!B2403,'Banco de Indicadores Mun. (2)'!A:A,'Banco de Indicadores - Mun. (1)'!A2403) / VLOOKUP(D2403,'Dados Base'!$B:$K,8,FALSE)) * 100</f>
        <v>17.120577114427864</v>
      </c>
      <c r="AL2403" s="72">
        <f>(SUMIFS('Banco de Indicadores Mun. (2)'!I:I,'Banco de Indicadores Mun. (2)'!B:B,'Banco de Indicadores - Mun. (1)'!B2403,'Banco de Indicadores Mun. (2)'!A:A,'Banco de Indicadores - Mun. (1)'!A2403) / VLOOKUP(D2403,'Dados Base'!$B:$K,9,FALSE)) * 100</f>
        <v>8.0780187793427238</v>
      </c>
      <c r="AM2403" s="72">
        <f>(SUMIFS('Banco de Indicadores Mun. (2)'!J:J,'Banco de Indicadores Mun. (2)'!B:B,'Banco de Indicadores - Mun. (1)'!B2403,'Banco de Indicadores Mun. (2)'!A:A,'Banco de Indicadores - Mun. (1)'!A2403) / VLOOKUP(D2403,'Dados Base'!$B:$K,7,FALSE)) * 100</f>
        <v>15.703986842105261</v>
      </c>
      <c r="AN2403" s="72">
        <f>(SUMIFS('Banco de Indicadores Mun. (2)'!K:K,'Banco de Indicadores Mun. (2)'!B:B,'Banco de Indicadores - Mun. (1)'!B2403,'Banco de Indicadores Mun. (2)'!A:A,'Banco de Indicadores - Mun. (1)'!A2403) / VLOOKUP(D2403,'Dados Base'!$B:$K,10,FALSE)) * 100</f>
        <v>21.514897959183688</v>
      </c>
      <c r="AO2403" s="21"/>
      <c r="AP2403" s="21">
        <v>0</v>
      </c>
      <c r="AQ2403" s="5">
        <v>2</v>
      </c>
      <c r="AR2403" s="9">
        <v>2.7</v>
      </c>
      <c r="AS2403" s="22">
        <v>99</v>
      </c>
      <c r="AT2403" s="22">
        <v>99</v>
      </c>
      <c r="AU2403" s="22">
        <v>90.478231059307504</v>
      </c>
      <c r="AV2403" s="23">
        <v>9.69</v>
      </c>
      <c r="AW2403" s="12">
        <v>1</v>
      </c>
      <c r="AX2403" s="21">
        <v>0</v>
      </c>
      <c r="AY2403" s="116">
        <v>66.319729365655775</v>
      </c>
    </row>
    <row r="2404" spans="1:51" ht="15.75" x14ac:dyDescent="0.25">
      <c r="A2404" s="144">
        <v>2014</v>
      </c>
      <c r="B2404" s="77" t="s">
        <v>469</v>
      </c>
      <c r="C2404" s="78">
        <v>22</v>
      </c>
      <c r="D2404" s="77">
        <v>3541505</v>
      </c>
      <c r="E2404" s="78">
        <v>354150522</v>
      </c>
      <c r="F2404" s="78" t="str">
        <f t="shared" si="102"/>
        <v>3541505222014</v>
      </c>
      <c r="G2404" s="89">
        <v>5.8383217722912661E-2</v>
      </c>
      <c r="H2404" s="80">
        <f t="shared" si="101"/>
        <v>37975</v>
      </c>
      <c r="I2404" s="94">
        <v>36592</v>
      </c>
      <c r="J2404" s="95">
        <v>1383</v>
      </c>
      <c r="K2404" s="83">
        <f>(H2404)/VLOOKUP(D2404,'Dados Base'!$B:$K,6,FALSE)</f>
        <v>50.297347055005893</v>
      </c>
      <c r="L2404" s="88">
        <f t="shared" si="103"/>
        <v>96.358130348913761</v>
      </c>
      <c r="M2404" s="85">
        <v>3</v>
      </c>
      <c r="N2404" s="92">
        <v>0.76300000000000001</v>
      </c>
      <c r="O2404" s="91">
        <v>157</v>
      </c>
      <c r="P2404" s="91" t="s">
        <v>691</v>
      </c>
      <c r="Q2404" s="91" t="s">
        <v>691</v>
      </c>
      <c r="R2404" s="91" t="s">
        <v>691</v>
      </c>
      <c r="S2404" s="91">
        <v>73</v>
      </c>
      <c r="T2404" s="87" t="s">
        <v>691</v>
      </c>
      <c r="U2404" s="91">
        <v>430</v>
      </c>
      <c r="V2404" s="91">
        <v>351</v>
      </c>
      <c r="W2404" s="93">
        <v>14.48</v>
      </c>
      <c r="X2404" s="146">
        <v>0.11549116108217594</v>
      </c>
      <c r="Y2404" s="21">
        <v>30.11</v>
      </c>
      <c r="Z2404" s="147">
        <v>0</v>
      </c>
      <c r="AA2404" s="147">
        <v>2032</v>
      </c>
      <c r="AB2404" s="21">
        <v>2</v>
      </c>
      <c r="AC2404" s="21">
        <v>0</v>
      </c>
      <c r="AD2404" s="153">
        <f>VLOOKUP(D2404,'Dados Base'!$B:$K,9,FALSE)*31536000/VLOOKUP($F2404,F:H,MATCH(H2403,F2403:AF2403,0),FALSE)</f>
        <v>4750.1229756418697</v>
      </c>
      <c r="AE2404" s="153">
        <f>VLOOKUP(D2404,'Dados Base'!$B:$K,10,FALSE)*31536000/VLOOKUP($F2404,F:H,MATCH(H2403,F2403:AF2403,0),FALSE)</f>
        <v>564.69993416721536</v>
      </c>
      <c r="AF2404" s="148">
        <v>99.91</v>
      </c>
      <c r="AG2404" s="21">
        <v>95.68</v>
      </c>
      <c r="AH2404" s="148">
        <v>99.27</v>
      </c>
      <c r="AI2404" s="148">
        <v>13.43</v>
      </c>
      <c r="AJ2404" s="148">
        <v>99.9</v>
      </c>
      <c r="AK2404" s="72">
        <f>(SUMIFS('Banco de Indicadores Mun. (2)'!I:I,'Banco de Indicadores Mun. (2)'!B:B,'Banco de Indicadores - Mun. (1)'!B2404,'Banco de Indicadores Mun. (2)'!A:A,'Banco de Indicadores - Mun. (1)'!A2404) / VLOOKUP(D2404,'Dados Base'!$B:$K,8,FALSE)) * 100</f>
        <v>0.97575091575091577</v>
      </c>
      <c r="AL2404" s="72">
        <f>(SUMIFS('Banco de Indicadores Mun. (2)'!I:I,'Banco de Indicadores Mun. (2)'!B:B,'Banco de Indicadores - Mun. (1)'!B2404,'Banco de Indicadores Mun. (2)'!A:A,'Banco de Indicadores - Mun. (1)'!A2404) / VLOOKUP(D2404,'Dados Base'!$B:$K,9,FALSE)) * 100</f>
        <v>0.46569930069930077</v>
      </c>
      <c r="AM2404" s="72">
        <f>(SUMIFS('Banco de Indicadores Mun. (2)'!J:J,'Banco de Indicadores Mun. (2)'!B:B,'Banco de Indicadores - Mun. (1)'!B2404,'Banco de Indicadores Mun. (2)'!A:A,'Banco de Indicadores - Mun. (1)'!A2404) / VLOOKUP(D2404,'Dados Base'!$B:$K,7,FALSE)) * 100</f>
        <v>0</v>
      </c>
      <c r="AN2404" s="72">
        <f>(SUMIFS('Banco de Indicadores Mun. (2)'!K:K,'Banco de Indicadores Mun. (2)'!B:B,'Banco de Indicadores - Mun. (1)'!B2404,'Banco de Indicadores Mun. (2)'!A:A,'Banco de Indicadores - Mun. (1)'!A2404) / VLOOKUP(D2404,'Dados Base'!$B:$K,10,FALSE)) * 100</f>
        <v>3.9173529411764698</v>
      </c>
      <c r="AO2404" s="21"/>
      <c r="AP2404" s="21">
        <v>0</v>
      </c>
      <c r="AQ2404" s="5">
        <v>1</v>
      </c>
      <c r="AR2404" s="9">
        <v>8.4</v>
      </c>
      <c r="AS2404" s="22">
        <v>98</v>
      </c>
      <c r="AT2404" s="22">
        <v>0</v>
      </c>
      <c r="AU2404" s="22">
        <v>0</v>
      </c>
      <c r="AV2404" s="23">
        <v>1.47</v>
      </c>
      <c r="AW2404" s="12">
        <v>0</v>
      </c>
      <c r="AX2404" s="21">
        <v>0</v>
      </c>
      <c r="AY2404" s="116">
        <v>6.3461338020875946</v>
      </c>
    </row>
    <row r="2405" spans="1:51" ht="15.75" x14ac:dyDescent="0.25">
      <c r="A2405" s="144">
        <v>2014</v>
      </c>
      <c r="B2405" s="77" t="s">
        <v>470</v>
      </c>
      <c r="C2405" s="78">
        <v>19</v>
      </c>
      <c r="D2405" s="77">
        <v>3541604</v>
      </c>
      <c r="E2405" s="78">
        <v>354160419</v>
      </c>
      <c r="F2405" s="78" t="str">
        <f t="shared" si="102"/>
        <v>3541604192014</v>
      </c>
      <c r="G2405" s="89">
        <v>1.2503948009117805</v>
      </c>
      <c r="H2405" s="80">
        <f t="shared" si="101"/>
        <v>37286</v>
      </c>
      <c r="I2405" s="94">
        <v>31689</v>
      </c>
      <c r="J2405" s="95">
        <v>5597</v>
      </c>
      <c r="K2405" s="83">
        <f>(H2405)/VLOOKUP(D2405,'Dados Base'!$B:$K,6,FALSE)</f>
        <v>47.671162820430865</v>
      </c>
      <c r="L2405" s="88">
        <f t="shared" si="103"/>
        <v>84.989003915678808</v>
      </c>
      <c r="M2405" s="85">
        <v>4</v>
      </c>
      <c r="N2405" s="92">
        <v>0.74299999999999999</v>
      </c>
      <c r="O2405" s="91">
        <v>105</v>
      </c>
      <c r="P2405" s="91" t="s">
        <v>691</v>
      </c>
      <c r="Q2405" s="91" t="s">
        <v>691</v>
      </c>
      <c r="R2405" s="91" t="s">
        <v>691</v>
      </c>
      <c r="S2405" s="91">
        <v>47</v>
      </c>
      <c r="T2405" s="87" t="s">
        <v>691</v>
      </c>
      <c r="U2405" s="91">
        <v>305</v>
      </c>
      <c r="V2405" s="91">
        <v>211</v>
      </c>
      <c r="W2405" s="93">
        <v>50.519999999999996</v>
      </c>
      <c r="X2405" s="146">
        <v>0.1028744906851852</v>
      </c>
      <c r="Y2405" s="21">
        <v>25.88</v>
      </c>
      <c r="Z2405" s="147">
        <v>1398</v>
      </c>
      <c r="AA2405" s="147">
        <v>349</v>
      </c>
      <c r="AB2405" s="21">
        <v>5</v>
      </c>
      <c r="AC2405" s="21">
        <v>0</v>
      </c>
      <c r="AD2405" s="153">
        <f>VLOOKUP(D2405,'Dados Base'!$B:$K,9,FALSE)*31536000/VLOOKUP($F2405,F:H,MATCH(H2404,F2404:AF2404,0),FALSE)</f>
        <v>4930.9360081531941</v>
      </c>
      <c r="AE2405" s="153">
        <f>VLOOKUP(D2405,'Dados Base'!$B:$K,10,FALSE)*31536000/VLOOKUP($F2405,F:H,MATCH(H2404,F2404:AF2404,0),FALSE)</f>
        <v>456.7247760553559</v>
      </c>
      <c r="AF2405" s="148">
        <v>90.64</v>
      </c>
      <c r="AG2405" s="21" t="s">
        <v>692</v>
      </c>
      <c r="AH2405" s="148">
        <v>84.16</v>
      </c>
      <c r="AI2405" s="148">
        <v>5.51</v>
      </c>
      <c r="AJ2405" s="148">
        <v>99.85</v>
      </c>
      <c r="AK2405" s="72">
        <f>(SUMIFS('Banco de Indicadores Mun. (2)'!I:I,'Banco de Indicadores Mun. (2)'!B:B,'Banco de Indicadores - Mun. (1)'!B2405,'Banco de Indicadores Mun. (2)'!A:A,'Banco de Indicadores - Mun. (1)'!A2405) / VLOOKUP(D2405,'Dados Base'!$B:$K,8,FALSE)) * 100</f>
        <v>11.216066666666666</v>
      </c>
      <c r="AL2405" s="72">
        <f>(SUMIFS('Banco de Indicadores Mun. (2)'!I:I,'Banco de Indicadores Mun. (2)'!B:B,'Banco de Indicadores - Mun. (1)'!B2405,'Banco de Indicadores Mun. (2)'!A:A,'Banco de Indicadores - Mun. (1)'!A2405) / VLOOKUP(D2405,'Dados Base'!$B:$K,9,FALSE)) * 100</f>
        <v>4.0400926243567747</v>
      </c>
      <c r="AM2405" s="72">
        <f>(SUMIFS('Banco de Indicadores Mun. (2)'!J:J,'Banco de Indicadores Mun. (2)'!B:B,'Banco de Indicadores - Mun. (1)'!B2405,'Banco de Indicadores Mun. (2)'!A:A,'Banco de Indicadores - Mun. (1)'!A2405) / VLOOKUP(D2405,'Dados Base'!$B:$K,7,FALSE)) * 100</f>
        <v>7.4817435897435889</v>
      </c>
      <c r="AN2405" s="72">
        <f>(SUMIFS('Banco de Indicadores Mun. (2)'!K:K,'Banco de Indicadores Mun. (2)'!B:B,'Banco de Indicadores - Mun. (1)'!B2405,'Banco de Indicadores Mun. (2)'!A:A,'Banco de Indicadores - Mun. (1)'!A2405) / VLOOKUP(D2405,'Dados Base'!$B:$K,10,FALSE)) * 100</f>
        <v>22.004111111111104</v>
      </c>
      <c r="AO2405" s="21"/>
      <c r="AP2405" s="21">
        <v>0</v>
      </c>
      <c r="AQ2405" s="5">
        <v>1</v>
      </c>
      <c r="AR2405" s="9">
        <v>10</v>
      </c>
      <c r="AS2405" s="22">
        <v>100</v>
      </c>
      <c r="AT2405" s="22">
        <v>100</v>
      </c>
      <c r="AU2405" s="22">
        <v>80.022896393817973</v>
      </c>
      <c r="AV2405" s="23">
        <v>9.5</v>
      </c>
      <c r="AW2405" s="12">
        <v>0</v>
      </c>
      <c r="AX2405" s="21">
        <v>0</v>
      </c>
      <c r="AY2405" s="116">
        <v>48.618448990905605</v>
      </c>
    </row>
    <row r="2406" spans="1:51" ht="15.75" x14ac:dyDescent="0.25">
      <c r="A2406" s="144">
        <v>2014</v>
      </c>
      <c r="B2406" s="77" t="s">
        <v>471</v>
      </c>
      <c r="C2406" s="78">
        <v>10</v>
      </c>
      <c r="D2406" s="77">
        <v>3541653</v>
      </c>
      <c r="E2406" s="78">
        <v>354165310</v>
      </c>
      <c r="F2406" s="78" t="str">
        <f t="shared" si="102"/>
        <v>3541653102014</v>
      </c>
      <c r="G2406" s="89">
        <v>1.8233255993738373</v>
      </c>
      <c r="H2406" s="80">
        <f t="shared" si="101"/>
        <v>3430</v>
      </c>
      <c r="I2406" s="94">
        <v>882</v>
      </c>
      <c r="J2406" s="95">
        <v>2548</v>
      </c>
      <c r="K2406" s="83">
        <f>(H2406)/VLOOKUP(D2406,'Dados Base'!$B:$K,6,FALSE)</f>
        <v>16.729259132809833</v>
      </c>
      <c r="L2406" s="88">
        <f t="shared" si="103"/>
        <v>25.714285714285712</v>
      </c>
      <c r="M2406" s="85">
        <v>4</v>
      </c>
      <c r="N2406" s="92">
        <v>0.67800000000000005</v>
      </c>
      <c r="O2406" s="91">
        <v>45</v>
      </c>
      <c r="P2406" s="91" t="s">
        <v>691</v>
      </c>
      <c r="Q2406" s="91" t="s">
        <v>691</v>
      </c>
      <c r="R2406" s="91" t="s">
        <v>691</v>
      </c>
      <c r="S2406" s="91">
        <v>1</v>
      </c>
      <c r="T2406" s="87" t="s">
        <v>691</v>
      </c>
      <c r="U2406" s="91">
        <v>13</v>
      </c>
      <c r="V2406" s="91">
        <v>12</v>
      </c>
      <c r="W2406" s="93">
        <v>0</v>
      </c>
      <c r="X2406" s="146">
        <v>2.622520833333333E-3</v>
      </c>
      <c r="Y2406" s="21">
        <v>0.63</v>
      </c>
      <c r="Z2406" s="147">
        <v>40</v>
      </c>
      <c r="AA2406" s="147">
        <v>9</v>
      </c>
      <c r="AB2406" s="21">
        <v>0</v>
      </c>
      <c r="AC2406" s="21">
        <v>0</v>
      </c>
      <c r="AD2406" s="153">
        <f>VLOOKUP(D2406,'Dados Base'!$B:$K,9,FALSE)*31536000/VLOOKUP($F2406,F:H,MATCH(H2405,F2405:AF2405,0),FALSE)</f>
        <v>16549.504373177842</v>
      </c>
      <c r="AE2406" s="153">
        <f>VLOOKUP(D2406,'Dados Base'!$B:$K,10,FALSE)*31536000/VLOOKUP($F2406,F:H,MATCH(H2405,F2405:AF2405,0),FALSE)</f>
        <v>2574.3673469387754</v>
      </c>
      <c r="AF2406" s="148">
        <v>29.36</v>
      </c>
      <c r="AG2406" s="21">
        <v>100</v>
      </c>
      <c r="AH2406" s="148">
        <v>19.38</v>
      </c>
      <c r="AI2406" s="148">
        <v>21.49</v>
      </c>
      <c r="AJ2406" s="148">
        <v>100</v>
      </c>
      <c r="AK2406" s="72">
        <f>(SUMIFS('Banco de Indicadores Mun. (2)'!I:I,'Banco de Indicadores Mun. (2)'!B:B,'Banco de Indicadores - Mun. (1)'!B2406,'Banco de Indicadores Mun. (2)'!A:A,'Banco de Indicadores - Mun. (1)'!A2406) / VLOOKUP(D2406,'Dados Base'!$B:$K,8,FALSE)) * 100</f>
        <v>36.271661538461537</v>
      </c>
      <c r="AL2406" s="72">
        <f>(SUMIFS('Banco de Indicadores Mun. (2)'!I:I,'Banco de Indicadores Mun. (2)'!B:B,'Banco de Indicadores - Mun. (1)'!B2406,'Banco de Indicadores Mun. (2)'!A:A,'Banco de Indicadores - Mun. (1)'!A2406) / VLOOKUP(D2406,'Dados Base'!$B:$K,9,FALSE)) * 100</f>
        <v>13.098099999999999</v>
      </c>
      <c r="AM2406" s="72">
        <f>(SUMIFS('Banco de Indicadores Mun. (2)'!J:J,'Banco de Indicadores Mun. (2)'!B:B,'Banco de Indicadores - Mun. (1)'!B2406,'Banco de Indicadores Mun. (2)'!A:A,'Banco de Indicadores - Mun. (1)'!A2406) / VLOOKUP(D2406,'Dados Base'!$B:$K,7,FALSE)) * 100</f>
        <v>63.528108108108107</v>
      </c>
      <c r="AN2406" s="72">
        <f>(SUMIFS('Banco de Indicadores Mun. (2)'!K:K,'Banco de Indicadores Mun. (2)'!B:B,'Banco de Indicadores - Mun. (1)'!B2406,'Banco de Indicadores Mun. (2)'!A:A,'Banco de Indicadores - Mun. (1)'!A2406) / VLOOKUP(D2406,'Dados Base'!$B:$K,10,FALSE)) * 100</f>
        <v>0.25421428571428567</v>
      </c>
      <c r="AO2406" s="21"/>
      <c r="AP2406" s="21">
        <v>0</v>
      </c>
      <c r="AQ2406" s="5">
        <v>0</v>
      </c>
      <c r="AR2406" s="9">
        <v>9.5</v>
      </c>
      <c r="AS2406" s="22">
        <v>89</v>
      </c>
      <c r="AT2406" s="22">
        <v>89</v>
      </c>
      <c r="AU2406" s="22">
        <v>81.632653061224488</v>
      </c>
      <c r="AV2406" s="23">
        <v>9.5399999999999991</v>
      </c>
      <c r="AW2406" s="12">
        <v>0</v>
      </c>
      <c r="AX2406" s="21">
        <v>0</v>
      </c>
      <c r="AY2406" s="116">
        <v>8.7057650555556449</v>
      </c>
    </row>
    <row r="2407" spans="1:51" ht="15.75" x14ac:dyDescent="0.25">
      <c r="A2407" s="144">
        <v>2014</v>
      </c>
      <c r="B2407" s="77" t="s">
        <v>472</v>
      </c>
      <c r="C2407" s="78">
        <v>17</v>
      </c>
      <c r="D2407" s="77">
        <v>3541703</v>
      </c>
      <c r="E2407" s="78">
        <v>354170317</v>
      </c>
      <c r="F2407" s="78" t="str">
        <f t="shared" si="102"/>
        <v>3541703172014</v>
      </c>
      <c r="G2407" s="89">
        <v>0.94396280839652569</v>
      </c>
      <c r="H2407" s="80">
        <f t="shared" si="101"/>
        <v>13259</v>
      </c>
      <c r="I2407" s="94">
        <v>12523</v>
      </c>
      <c r="J2407" s="95">
        <v>736</v>
      </c>
      <c r="K2407" s="83">
        <f>(H2407)/VLOOKUP(D2407,'Dados Base'!$B:$K,6,FALSE)</f>
        <v>20.312835125777493</v>
      </c>
      <c r="L2407" s="88">
        <f t="shared" si="103"/>
        <v>94.449053473112599</v>
      </c>
      <c r="M2407" s="85">
        <v>5</v>
      </c>
      <c r="N2407" s="92">
        <v>0.73799999999999999</v>
      </c>
      <c r="O2407" s="91">
        <v>57</v>
      </c>
      <c r="P2407" s="91" t="s">
        <v>691</v>
      </c>
      <c r="Q2407" s="91" t="s">
        <v>691</v>
      </c>
      <c r="R2407" s="91" t="s">
        <v>691</v>
      </c>
      <c r="S2407" s="91">
        <v>16</v>
      </c>
      <c r="T2407" s="87" t="s">
        <v>691</v>
      </c>
      <c r="U2407" s="91">
        <v>116</v>
      </c>
      <c r="V2407" s="91">
        <v>106</v>
      </c>
      <c r="W2407" s="93">
        <v>0</v>
      </c>
      <c r="X2407" s="146">
        <v>3.7865893164351849E-2</v>
      </c>
      <c r="Y2407" s="21">
        <v>8.94</v>
      </c>
      <c r="Z2407" s="147">
        <v>573</v>
      </c>
      <c r="AA2407" s="147">
        <v>116</v>
      </c>
      <c r="AB2407" s="21">
        <v>0</v>
      </c>
      <c r="AC2407" s="21">
        <v>0</v>
      </c>
      <c r="AD2407" s="153">
        <f>VLOOKUP(D2407,'Dados Base'!$B:$K,9,FALSE)*31536000/VLOOKUP($F2407,F:H,MATCH(H2406,F2406:AF2406,0),FALSE)</f>
        <v>12320.422354627046</v>
      </c>
      <c r="AE2407" s="153">
        <f>VLOOKUP(D2407,'Dados Base'!$B:$K,10,FALSE)*31536000/VLOOKUP($F2407,F:H,MATCH(H2406,F2406:AF2406,0),FALSE)</f>
        <v>1355.7221509917797</v>
      </c>
      <c r="AF2407" s="148">
        <v>93.82</v>
      </c>
      <c r="AG2407" s="21">
        <v>93.84</v>
      </c>
      <c r="AH2407" s="148">
        <v>88.19</v>
      </c>
      <c r="AI2407" s="148">
        <v>19.79</v>
      </c>
      <c r="AJ2407" s="148">
        <v>99.98</v>
      </c>
      <c r="AK2407" s="72">
        <f>(SUMIFS('Banco de Indicadores Mun. (2)'!I:I,'Banco de Indicadores Mun. (2)'!B:B,'Banco de Indicadores - Mun. (1)'!B2407,'Banco de Indicadores Mun. (2)'!A:A,'Banco de Indicadores - Mun. (1)'!A2407) / VLOOKUP(D2407,'Dados Base'!$B:$K,8,FALSE)) * 100</f>
        <v>19.399008032128513</v>
      </c>
      <c r="AL2407" s="72">
        <f>(SUMIFS('Banco de Indicadores Mun. (2)'!I:I,'Banco de Indicadores Mun. (2)'!B:B,'Banco de Indicadores - Mun. (1)'!B2407,'Banco de Indicadores Mun. (2)'!A:A,'Banco de Indicadores - Mun. (1)'!A2407) / VLOOKUP(D2407,'Dados Base'!$B:$K,9,FALSE)) * 100</f>
        <v>9.3250057915057916</v>
      </c>
      <c r="AM2407" s="72">
        <f>(SUMIFS('Banco de Indicadores Mun. (2)'!J:J,'Banco de Indicadores Mun. (2)'!B:B,'Banco de Indicadores - Mun. (1)'!B2407,'Banco de Indicadores Mun. (2)'!A:A,'Banco de Indicadores - Mun. (1)'!A2407) / VLOOKUP(D2407,'Dados Base'!$B:$K,7,FALSE)) * 100</f>
        <v>20.056484375000004</v>
      </c>
      <c r="AN2407" s="72">
        <f>(SUMIFS('Banco de Indicadores Mun. (2)'!K:K,'Banco de Indicadores Mun. (2)'!B:B,'Banco de Indicadores - Mun. (1)'!B2407,'Banco de Indicadores Mun. (2)'!A:A,'Banco de Indicadores - Mun. (1)'!A2407) / VLOOKUP(D2407,'Dados Base'!$B:$K,10,FALSE)) * 100</f>
        <v>17.184350877192969</v>
      </c>
      <c r="AO2407" s="21"/>
      <c r="AP2407" s="21">
        <v>0</v>
      </c>
      <c r="AQ2407" s="5">
        <v>0</v>
      </c>
      <c r="AR2407" s="9">
        <v>8.9</v>
      </c>
      <c r="AS2407" s="22">
        <v>99</v>
      </c>
      <c r="AT2407" s="22">
        <v>99</v>
      </c>
      <c r="AU2407" s="22">
        <v>83.164005805515245</v>
      </c>
      <c r="AV2407" s="23">
        <v>9.49</v>
      </c>
      <c r="AW2407" s="12">
        <v>0</v>
      </c>
      <c r="AX2407" s="21">
        <v>0</v>
      </c>
      <c r="AY2407" s="116">
        <v>76.668974434151409</v>
      </c>
    </row>
    <row r="2408" spans="1:51" ht="15.75" x14ac:dyDescent="0.25">
      <c r="A2408" s="144">
        <v>2014</v>
      </c>
      <c r="B2408" s="77" t="s">
        <v>473</v>
      </c>
      <c r="C2408" s="78">
        <v>20</v>
      </c>
      <c r="D2408" s="77">
        <v>3541802</v>
      </c>
      <c r="E2408" s="78">
        <v>354180220</v>
      </c>
      <c r="F2408" s="78" t="str">
        <f t="shared" si="102"/>
        <v>3541802202014</v>
      </c>
      <c r="G2408" s="89">
        <v>2.0463071874765593</v>
      </c>
      <c r="H2408" s="80">
        <f t="shared" si="101"/>
        <v>2994</v>
      </c>
      <c r="I2408" s="94">
        <v>2613</v>
      </c>
      <c r="J2408" s="95">
        <v>381</v>
      </c>
      <c r="K2408" s="83">
        <f>(H2408)/VLOOKUP(D2408,'Dados Base'!$B:$K,6,FALSE)</f>
        <v>12.713375796178344</v>
      </c>
      <c r="L2408" s="88">
        <f t="shared" si="103"/>
        <v>87.274549098196402</v>
      </c>
      <c r="M2408" s="85">
        <v>2</v>
      </c>
      <c r="N2408" s="92">
        <v>0.71499999999999997</v>
      </c>
      <c r="O2408" s="91">
        <v>25</v>
      </c>
      <c r="P2408" s="91" t="s">
        <v>691</v>
      </c>
      <c r="Q2408" s="91" t="s">
        <v>691</v>
      </c>
      <c r="R2408" s="91" t="s">
        <v>691</v>
      </c>
      <c r="S2408" s="91">
        <v>5</v>
      </c>
      <c r="T2408" s="87" t="s">
        <v>691</v>
      </c>
      <c r="U2408" s="91">
        <v>19</v>
      </c>
      <c r="V2408" s="91">
        <v>18</v>
      </c>
      <c r="W2408" s="93">
        <v>0</v>
      </c>
      <c r="X2408" s="146">
        <v>6.8706062500000003E-3</v>
      </c>
      <c r="Y2408" s="21">
        <v>1.85</v>
      </c>
      <c r="Z2408" s="147">
        <v>104</v>
      </c>
      <c r="AA2408" s="147">
        <v>39</v>
      </c>
      <c r="AB2408" s="21">
        <v>0</v>
      </c>
      <c r="AC2408" s="21">
        <v>0</v>
      </c>
      <c r="AD2408" s="153">
        <f>VLOOKUP(D2408,'Dados Base'!$B:$K,9,FALSE)*31536000/VLOOKUP($F2408,F:H,MATCH(H2407,F2407:AF2407,0),FALSE)</f>
        <v>18538.196392785572</v>
      </c>
      <c r="AE2408" s="153">
        <f>VLOOKUP(D2408,'Dados Base'!$B:$K,10,FALSE)*31536000/VLOOKUP($F2408,F:H,MATCH(H2407,F2407:AF2407,0),FALSE)</f>
        <v>2317.2745490981961</v>
      </c>
      <c r="AF2408" s="148">
        <v>88.12</v>
      </c>
      <c r="AG2408" s="21" t="s">
        <v>692</v>
      </c>
      <c r="AH2408" s="148">
        <v>88.28</v>
      </c>
      <c r="AI2408" s="148">
        <v>11.74</v>
      </c>
      <c r="AJ2408" s="148">
        <v>100</v>
      </c>
      <c r="AK2408" s="72">
        <f>(SUMIFS('Banco de Indicadores Mun. (2)'!I:I,'Banco de Indicadores Mun. (2)'!B:B,'Banco de Indicadores - Mun. (1)'!B2408,'Banco de Indicadores Mun. (2)'!A:A,'Banco de Indicadores - Mun. (1)'!A2408) / VLOOKUP(D2408,'Dados Base'!$B:$K,8,FALSE)) * 100</f>
        <v>0.96921621621621634</v>
      </c>
      <c r="AL2408" s="72">
        <f>(SUMIFS('Banco de Indicadores Mun. (2)'!I:I,'Banco de Indicadores Mun. (2)'!B:B,'Banco de Indicadores - Mun. (1)'!B2408,'Banco de Indicadores Mun. (2)'!A:A,'Banco de Indicadores - Mun. (1)'!A2408) / VLOOKUP(D2408,'Dados Base'!$B:$K,9,FALSE)) * 100</f>
        <v>0.40751136363636364</v>
      </c>
      <c r="AM2408" s="72">
        <f>(SUMIFS('Banco de Indicadores Mun. (2)'!J:J,'Banco de Indicadores Mun. (2)'!B:B,'Banco de Indicadores - Mun. (1)'!B2408,'Banco de Indicadores Mun. (2)'!A:A,'Banco de Indicadores - Mun. (1)'!A2408) / VLOOKUP(D2408,'Dados Base'!$B:$K,7,FALSE)) * 100</f>
        <v>0</v>
      </c>
      <c r="AN2408" s="72">
        <f>(SUMIFS('Banco de Indicadores Mun. (2)'!K:K,'Banco de Indicadores Mun. (2)'!B:B,'Banco de Indicadores - Mun. (1)'!B2408,'Banco de Indicadores Mun. (2)'!A:A,'Banco de Indicadores - Mun. (1)'!A2408) / VLOOKUP(D2408,'Dados Base'!$B:$K,10,FALSE)) * 100</f>
        <v>3.2600909090909096</v>
      </c>
      <c r="AO2408" s="21"/>
      <c r="AP2408" s="21">
        <v>0</v>
      </c>
      <c r="AQ2408" s="5">
        <v>0</v>
      </c>
      <c r="AR2408" s="9">
        <v>8.5</v>
      </c>
      <c r="AS2408" s="22">
        <v>100</v>
      </c>
      <c r="AT2408" s="22">
        <v>100</v>
      </c>
      <c r="AU2408" s="22">
        <v>72.72727272727272</v>
      </c>
      <c r="AV2408" s="23">
        <v>7.75</v>
      </c>
      <c r="AW2408" s="12">
        <v>0</v>
      </c>
      <c r="AX2408" s="21">
        <v>0</v>
      </c>
      <c r="AY2408" s="116">
        <v>132.86698106147472</v>
      </c>
    </row>
    <row r="2409" spans="1:51" ht="15.75" x14ac:dyDescent="0.25">
      <c r="A2409" s="144">
        <v>2014</v>
      </c>
      <c r="B2409" s="77" t="s">
        <v>474</v>
      </c>
      <c r="C2409" s="78">
        <v>2</v>
      </c>
      <c r="D2409" s="77">
        <v>3541901</v>
      </c>
      <c r="E2409" s="78">
        <v>35419012</v>
      </c>
      <c r="F2409" s="78" t="str">
        <f t="shared" si="102"/>
        <v>354190122014</v>
      </c>
      <c r="G2409" s="89">
        <v>1.7130618861525448</v>
      </c>
      <c r="H2409" s="80">
        <f t="shared" si="101"/>
        <v>11894</v>
      </c>
      <c r="I2409" s="94">
        <v>9755</v>
      </c>
      <c r="J2409" s="95">
        <v>2139</v>
      </c>
      <c r="K2409" s="83">
        <f>(H2409)/VLOOKUP(D2409,'Dados Base'!$B:$K,6,FALSE)</f>
        <v>47.688544966120041</v>
      </c>
      <c r="L2409" s="88">
        <f t="shared" si="103"/>
        <v>82.016142592903989</v>
      </c>
      <c r="M2409" s="85">
        <v>5</v>
      </c>
      <c r="N2409" s="92">
        <v>0.72199999999999998</v>
      </c>
      <c r="O2409" s="91">
        <v>19</v>
      </c>
      <c r="P2409" s="91" t="s">
        <v>691</v>
      </c>
      <c r="Q2409" s="91" t="s">
        <v>691</v>
      </c>
      <c r="R2409" s="91" t="s">
        <v>691</v>
      </c>
      <c r="S2409" s="91">
        <v>15</v>
      </c>
      <c r="T2409" s="87" t="s">
        <v>691</v>
      </c>
      <c r="U2409" s="91">
        <v>44</v>
      </c>
      <c r="V2409" s="91">
        <v>48</v>
      </c>
      <c r="W2409" s="93">
        <v>4.63</v>
      </c>
      <c r="X2409" s="146">
        <v>2.5804404687500001E-2</v>
      </c>
      <c r="Y2409" s="21">
        <v>7.13</v>
      </c>
      <c r="Z2409" s="147">
        <v>0</v>
      </c>
      <c r="AA2409" s="147">
        <v>550</v>
      </c>
      <c r="AB2409" s="21">
        <v>2</v>
      </c>
      <c r="AC2409" s="21">
        <v>0</v>
      </c>
      <c r="AD2409" s="153">
        <f>VLOOKUP(D2409,'Dados Base'!$B:$K,9,FALSE)*31536000/VLOOKUP($F2409,F:H,MATCH(H2408,F2408:AF2408,0),FALSE)</f>
        <v>10499.626702539095</v>
      </c>
      <c r="AE2409" s="153">
        <f>VLOOKUP(D2409,'Dados Base'!$B:$K,10,FALSE)*31536000/VLOOKUP($F2409,F:H,MATCH(H2408,F2408:AF2408,0),FALSE)</f>
        <v>1087.0825626366234</v>
      </c>
      <c r="AF2409" s="148">
        <v>83.31</v>
      </c>
      <c r="AG2409" s="21">
        <v>100</v>
      </c>
      <c r="AH2409" s="148">
        <v>63.97</v>
      </c>
      <c r="AI2409" s="148">
        <v>25.55</v>
      </c>
      <c r="AJ2409" s="148">
        <v>100</v>
      </c>
      <c r="AK2409" s="72">
        <f>(SUMIFS('Banco de Indicadores Mun. (2)'!I:I,'Banco de Indicadores Mun. (2)'!B:B,'Banco de Indicadores - Mun. (1)'!B2409,'Banco de Indicadores Mun. (2)'!A:A,'Banco de Indicadores - Mun. (1)'!A2409) / VLOOKUP(D2409,'Dados Base'!$B:$K,8,FALSE)) * 100</f>
        <v>2.0374999999999992</v>
      </c>
      <c r="AL2409" s="72">
        <f>(SUMIFS('Banco de Indicadores Mun. (2)'!I:I,'Banco de Indicadores Mun. (2)'!B:B,'Banco de Indicadores - Mun. (1)'!B2409,'Banco de Indicadores Mun. (2)'!A:A,'Banco de Indicadores - Mun. (1)'!A2409) / VLOOKUP(D2409,'Dados Base'!$B:$K,9,FALSE)) * 100</f>
        <v>0.88497474747474725</v>
      </c>
      <c r="AM2409" s="72">
        <f>(SUMIFS('Banco de Indicadores Mun. (2)'!J:J,'Banco de Indicadores Mun. (2)'!B:B,'Banco de Indicadores - Mun. (1)'!B2409,'Banco de Indicadores Mun. (2)'!A:A,'Banco de Indicadores - Mun. (1)'!A2409) / VLOOKUP(D2409,'Dados Base'!$B:$K,7,FALSE)) * 100</f>
        <v>2.6230687022900754</v>
      </c>
      <c r="AN2409" s="72">
        <f>(SUMIFS('Banco de Indicadores Mun. (2)'!K:K,'Banco de Indicadores Mun. (2)'!B:B,'Banco de Indicadores - Mun. (1)'!B2409,'Banco de Indicadores Mun. (2)'!A:A,'Banco de Indicadores - Mun. (1)'!A2409) / VLOOKUP(D2409,'Dados Base'!$B:$K,10,FALSE)) * 100</f>
        <v>0.1665365853658537</v>
      </c>
      <c r="AO2409" s="21"/>
      <c r="AP2409" s="21">
        <v>0</v>
      </c>
      <c r="AQ2409" s="5">
        <v>0</v>
      </c>
      <c r="AR2409" s="9">
        <v>9.6</v>
      </c>
      <c r="AS2409" s="22">
        <v>100</v>
      </c>
      <c r="AT2409" s="22">
        <v>0</v>
      </c>
      <c r="AU2409" s="22">
        <v>0</v>
      </c>
      <c r="AV2409" s="23">
        <v>1.5</v>
      </c>
      <c r="AW2409" s="12">
        <v>0</v>
      </c>
      <c r="AX2409" s="21">
        <v>0</v>
      </c>
      <c r="AY2409" s="116">
        <v>376.9116865262385</v>
      </c>
    </row>
    <row r="2410" spans="1:51" ht="15.75" x14ac:dyDescent="0.25">
      <c r="A2410" s="144">
        <v>2014</v>
      </c>
      <c r="B2410" s="77" t="s">
        <v>475</v>
      </c>
      <c r="C2410" s="78">
        <v>20</v>
      </c>
      <c r="D2410" s="77">
        <v>3542008</v>
      </c>
      <c r="E2410" s="78">
        <v>354200820</v>
      </c>
      <c r="F2410" s="78" t="str">
        <f t="shared" si="102"/>
        <v>3542008202014</v>
      </c>
      <c r="G2410" s="89">
        <v>0.93037346112372354</v>
      </c>
      <c r="H2410" s="80">
        <f t="shared" si="101"/>
        <v>6207</v>
      </c>
      <c r="I2410" s="94">
        <v>5705</v>
      </c>
      <c r="J2410" s="95">
        <v>502</v>
      </c>
      <c r="K2410" s="83">
        <f>(H2410)/VLOOKUP(D2410,'Dados Base'!$B:$K,6,FALSE)</f>
        <v>19.411433575181388</v>
      </c>
      <c r="L2410" s="88">
        <f t="shared" si="103"/>
        <v>91.912357016271955</v>
      </c>
      <c r="M2410" s="85">
        <v>3</v>
      </c>
      <c r="N2410" s="92">
        <v>0.73199999999999998</v>
      </c>
      <c r="O2410" s="91">
        <v>79</v>
      </c>
      <c r="P2410" s="91" t="s">
        <v>691</v>
      </c>
      <c r="Q2410" s="91" t="s">
        <v>691</v>
      </c>
      <c r="R2410" s="91" t="s">
        <v>691</v>
      </c>
      <c r="S2410" s="91">
        <v>16</v>
      </c>
      <c r="T2410" s="87" t="s">
        <v>691</v>
      </c>
      <c r="U2410" s="91">
        <v>47</v>
      </c>
      <c r="V2410" s="91">
        <v>33</v>
      </c>
      <c r="W2410" s="93">
        <v>0</v>
      </c>
      <c r="X2410" s="146">
        <v>1.4950141406249997E-2</v>
      </c>
      <c r="Y2410" s="21">
        <v>4.09</v>
      </c>
      <c r="Z2410" s="147">
        <v>239</v>
      </c>
      <c r="AA2410" s="147">
        <v>77</v>
      </c>
      <c r="AB2410" s="21">
        <v>0</v>
      </c>
      <c r="AC2410" s="21">
        <v>0</v>
      </c>
      <c r="AD2410" s="153">
        <f>VLOOKUP(D2410,'Dados Base'!$B:$K,9,FALSE)*31536000/VLOOKUP($F2410,F:H,MATCH(H2409,F2409:AF2409,0),FALSE)</f>
        <v>12193.716771387144</v>
      </c>
      <c r="AE2410" s="153">
        <f>VLOOKUP(D2410,'Dados Base'!$B:$K,10,FALSE)*31536000/VLOOKUP($F2410,F:H,MATCH(H2409,F2409:AF2409,0),FALSE)</f>
        <v>1320.9859835669411</v>
      </c>
      <c r="AF2410" s="148">
        <v>92.49</v>
      </c>
      <c r="AG2410" s="21">
        <v>87.21</v>
      </c>
      <c r="AH2410" s="148">
        <v>91.8</v>
      </c>
      <c r="AI2410" s="148">
        <v>13.25</v>
      </c>
      <c r="AJ2410" s="148">
        <v>100</v>
      </c>
      <c r="AK2410" s="72">
        <f>(SUMIFS('Banco de Indicadores Mun. (2)'!I:I,'Banco de Indicadores Mun. (2)'!B:B,'Banco de Indicadores - Mun. (1)'!B2410,'Banco de Indicadores Mun. (2)'!A:A,'Banco de Indicadores - Mun. (1)'!A2410) / VLOOKUP(D2410,'Dados Base'!$B:$K,8,FALSE)) * 100</f>
        <v>1.4039537037037038</v>
      </c>
      <c r="AL2410" s="72">
        <f>(SUMIFS('Banco de Indicadores Mun. (2)'!I:I,'Banco de Indicadores Mun. (2)'!B:B,'Banco de Indicadores - Mun. (1)'!B2410,'Banco de Indicadores Mun. (2)'!A:A,'Banco de Indicadores - Mun. (1)'!A2410) / VLOOKUP(D2410,'Dados Base'!$B:$K,9,FALSE)) * 100</f>
        <v>0.63177916666666678</v>
      </c>
      <c r="AM2410" s="72">
        <f>(SUMIFS('Banco de Indicadores Mun. (2)'!J:J,'Banco de Indicadores Mun. (2)'!B:B,'Banco de Indicadores - Mun. (1)'!B2410,'Banco de Indicadores Mun. (2)'!A:A,'Banco de Indicadores - Mun. (1)'!A2410) / VLOOKUP(D2410,'Dados Base'!$B:$K,7,FALSE)) * 100</f>
        <v>0.35000000000000003</v>
      </c>
      <c r="AN2410" s="72">
        <f>(SUMIFS('Banco de Indicadores Mun. (2)'!K:K,'Banco de Indicadores Mun. (2)'!B:B,'Banco de Indicadores - Mun. (1)'!B2410,'Banco de Indicadores Mun. (2)'!A:A,'Banco de Indicadores - Mun. (1)'!A2410) / VLOOKUP(D2410,'Dados Base'!$B:$K,10,FALSE)) * 100</f>
        <v>4.7279615384615363</v>
      </c>
      <c r="AO2410" s="21"/>
      <c r="AP2410" s="21">
        <v>0</v>
      </c>
      <c r="AQ2410" s="5">
        <v>0</v>
      </c>
      <c r="AR2410" s="9">
        <v>7.2</v>
      </c>
      <c r="AS2410" s="22">
        <v>98</v>
      </c>
      <c r="AT2410" s="22">
        <v>98</v>
      </c>
      <c r="AU2410" s="22">
        <v>75.632911392405063</v>
      </c>
      <c r="AV2410" s="23">
        <v>8.07</v>
      </c>
      <c r="AW2410" s="12">
        <v>0</v>
      </c>
      <c r="AX2410" s="21">
        <v>0</v>
      </c>
      <c r="AY2410" s="116">
        <v>78.014256865711715</v>
      </c>
    </row>
    <row r="2411" spans="1:51" ht="15.75" x14ac:dyDescent="0.25">
      <c r="A2411" s="144">
        <v>2014</v>
      </c>
      <c r="B2411" s="77" t="s">
        <v>476</v>
      </c>
      <c r="C2411" s="78">
        <v>5</v>
      </c>
      <c r="D2411" s="77">
        <v>3542107</v>
      </c>
      <c r="E2411" s="78">
        <v>35421075</v>
      </c>
      <c r="F2411" s="78" t="str">
        <f t="shared" si="102"/>
        <v>354210752014</v>
      </c>
      <c r="G2411" s="89">
        <v>0.28715702330546211</v>
      </c>
      <c r="H2411" s="80">
        <f t="shared" si="101"/>
        <v>8738</v>
      </c>
      <c r="I2411" s="94">
        <v>7775</v>
      </c>
      <c r="J2411" s="95">
        <v>963</v>
      </c>
      <c r="K2411" s="83">
        <f>(H2411)/VLOOKUP(D2411,'Dados Base'!$B:$K,6,FALSE)</f>
        <v>65.962104627462821</v>
      </c>
      <c r="L2411" s="88">
        <f t="shared" si="103"/>
        <v>88.979171435110999</v>
      </c>
      <c r="M2411" s="85">
        <v>2</v>
      </c>
      <c r="N2411" s="92">
        <v>0.745</v>
      </c>
      <c r="O2411" s="91">
        <v>37</v>
      </c>
      <c r="P2411" s="91" t="s">
        <v>691</v>
      </c>
      <c r="Q2411" s="91" t="s">
        <v>691</v>
      </c>
      <c r="R2411" s="91" t="s">
        <v>691</v>
      </c>
      <c r="S2411" s="91">
        <v>64</v>
      </c>
      <c r="T2411" s="87" t="s">
        <v>691</v>
      </c>
      <c r="U2411" s="91">
        <v>60</v>
      </c>
      <c r="V2411" s="91">
        <v>58</v>
      </c>
      <c r="W2411" s="93">
        <v>0</v>
      </c>
      <c r="X2411" s="146">
        <v>1.9237253124999999E-2</v>
      </c>
      <c r="Y2411" s="21">
        <v>5.54</v>
      </c>
      <c r="Z2411" s="147">
        <v>0</v>
      </c>
      <c r="AA2411" s="147">
        <v>427</v>
      </c>
      <c r="AB2411" s="21">
        <v>3</v>
      </c>
      <c r="AC2411" s="21">
        <v>0</v>
      </c>
      <c r="AD2411" s="153">
        <f>VLOOKUP(D2411,'Dados Base'!$B:$K,9,FALSE)*31536000/VLOOKUP($F2411,F:H,MATCH(H2410,F2410:AF2410,0),FALSE)</f>
        <v>5449.6864271000231</v>
      </c>
      <c r="AE2411" s="153">
        <f>VLOOKUP(D2411,'Dados Base'!$B:$K,10,FALSE)*31536000/VLOOKUP($F2411,F:H,MATCH(H2410,F2410:AF2410,0),FALSE)</f>
        <v>721.81277180132736</v>
      </c>
      <c r="AF2411" s="148">
        <v>84.54</v>
      </c>
      <c r="AG2411" s="21">
        <v>77.959999999999994</v>
      </c>
      <c r="AH2411" s="148">
        <v>84.54</v>
      </c>
      <c r="AI2411" s="148">
        <v>35</v>
      </c>
      <c r="AJ2411" s="148">
        <v>95.92</v>
      </c>
      <c r="AK2411" s="72">
        <f>(SUMIFS('Banco de Indicadores Mun. (2)'!I:I,'Banco de Indicadores Mun. (2)'!B:B,'Banco de Indicadores - Mun. (1)'!B2411,'Banco de Indicadores Mun. (2)'!A:A,'Banco de Indicadores - Mun. (1)'!A2411) / VLOOKUP(D2411,'Dados Base'!$B:$K,8,FALSE)) * 100</f>
        <v>110.80533333333335</v>
      </c>
      <c r="AL2411" s="72">
        <f>(SUMIFS('Banco de Indicadores Mun. (2)'!I:I,'Banco de Indicadores Mun. (2)'!B:B,'Banco de Indicadores - Mun. (1)'!B2411,'Banco de Indicadores Mun. (2)'!A:A,'Banco de Indicadores - Mun. (1)'!A2411) / VLOOKUP(D2411,'Dados Base'!$B:$K,9,FALSE)) * 100</f>
        <v>41.827178807947021</v>
      </c>
      <c r="AM2411" s="72">
        <f>(SUMIFS('Banco de Indicadores Mun. (2)'!J:J,'Banco de Indicadores Mun. (2)'!B:B,'Banco de Indicadores - Mun. (1)'!B2411,'Banco de Indicadores Mun. (2)'!A:A,'Banco de Indicadores - Mun. (1)'!A2411) / VLOOKUP(D2411,'Dados Base'!$B:$K,7,FALSE)) * 100</f>
        <v>161.89105405405405</v>
      </c>
      <c r="AN2411" s="72">
        <f>(SUMIFS('Banco de Indicadores Mun. (2)'!K:K,'Banco de Indicadores Mun. (2)'!B:B,'Banco de Indicadores - Mun. (1)'!B2411,'Banco de Indicadores Mun. (2)'!A:A,'Banco de Indicadores - Mun. (1)'!A2411) / VLOOKUP(D2411,'Dados Base'!$B:$K,10,FALSE)) * 100</f>
        <v>16.296750000000003</v>
      </c>
      <c r="AO2411" s="21"/>
      <c r="AP2411" s="21">
        <v>0</v>
      </c>
      <c r="AQ2411" s="5">
        <v>0</v>
      </c>
      <c r="AR2411" s="9">
        <v>7.7</v>
      </c>
      <c r="AS2411" s="22">
        <v>100</v>
      </c>
      <c r="AT2411" s="22">
        <v>0</v>
      </c>
      <c r="AU2411" s="22">
        <v>0</v>
      </c>
      <c r="AV2411" s="23">
        <v>1.5</v>
      </c>
      <c r="AW2411" s="12">
        <v>0</v>
      </c>
      <c r="AX2411" s="21">
        <v>0</v>
      </c>
      <c r="AY2411" s="116">
        <v>292.40141320871038</v>
      </c>
    </row>
    <row r="2412" spans="1:51" ht="15.75" x14ac:dyDescent="0.25">
      <c r="A2412" s="144">
        <v>2014</v>
      </c>
      <c r="B2412" s="77" t="s">
        <v>477</v>
      </c>
      <c r="C2412" s="78">
        <v>17</v>
      </c>
      <c r="D2412" s="77">
        <v>3542206</v>
      </c>
      <c r="E2412" s="78">
        <v>354220617</v>
      </c>
      <c r="F2412" s="78" t="str">
        <f t="shared" si="102"/>
        <v>3542206172014</v>
      </c>
      <c r="G2412" s="89">
        <v>-5.1244164310693119E-2</v>
      </c>
      <c r="H2412" s="80">
        <f t="shared" si="101"/>
        <v>28800</v>
      </c>
      <c r="I2412" s="94">
        <v>26093</v>
      </c>
      <c r="J2412" s="95">
        <v>2707</v>
      </c>
      <c r="K2412" s="83">
        <f>(H2412)/VLOOKUP(D2412,'Dados Base'!$B:$K,6,FALSE)</f>
        <v>18.173442794671647</v>
      </c>
      <c r="L2412" s="88">
        <f t="shared" si="103"/>
        <v>90.600694444444443</v>
      </c>
      <c r="M2412" s="85">
        <v>4</v>
      </c>
      <c r="N2412" s="92">
        <v>0.751</v>
      </c>
      <c r="O2412" s="91">
        <v>216</v>
      </c>
      <c r="P2412" s="91" t="s">
        <v>691</v>
      </c>
      <c r="Q2412" s="91" t="s">
        <v>691</v>
      </c>
      <c r="R2412" s="91" t="s">
        <v>691</v>
      </c>
      <c r="S2412" s="91">
        <v>48</v>
      </c>
      <c r="T2412" s="87" t="s">
        <v>691</v>
      </c>
      <c r="U2412" s="91">
        <v>340</v>
      </c>
      <c r="V2412" s="91">
        <v>258</v>
      </c>
      <c r="W2412" s="93">
        <v>6.11</v>
      </c>
      <c r="X2412" s="146">
        <v>7.8610699999999992E-2</v>
      </c>
      <c r="Y2412" s="21">
        <v>21.34</v>
      </c>
      <c r="Z2412" s="147">
        <v>1100</v>
      </c>
      <c r="AA2412" s="147">
        <v>341</v>
      </c>
      <c r="AB2412" s="21">
        <v>0</v>
      </c>
      <c r="AC2412" s="21">
        <v>0</v>
      </c>
      <c r="AD2412" s="153">
        <f>VLOOKUP(D2412,'Dados Base'!$B:$K,9,FALSE)*31536000/VLOOKUP($F2412,F:H,MATCH(H2411,F2411:AF2411,0),FALSE)</f>
        <v>14432.1</v>
      </c>
      <c r="AE2412" s="153">
        <f>VLOOKUP(D2412,'Dados Base'!$B:$K,10,FALSE)*31536000/VLOOKUP($F2412,F:H,MATCH(H2411,F2411:AF2411,0),FALSE)</f>
        <v>1620.6000000000006</v>
      </c>
      <c r="AF2412" s="148">
        <v>89.67</v>
      </c>
      <c r="AG2412" s="21">
        <v>100</v>
      </c>
      <c r="AH2412" s="148">
        <v>89.67</v>
      </c>
      <c r="AI2412" s="148">
        <v>46.55</v>
      </c>
      <c r="AJ2412" s="148">
        <v>100</v>
      </c>
      <c r="AK2412" s="72">
        <f>(SUMIFS('Banco de Indicadores Mun. (2)'!I:I,'Banco de Indicadores Mun. (2)'!B:B,'Banco de Indicadores - Mun. (1)'!B2412,'Banco de Indicadores Mun. (2)'!A:A,'Banco de Indicadores - Mun. (1)'!A2412) / VLOOKUP(D2412,'Dados Base'!$B:$K,8,FALSE)) * 100</f>
        <v>1.9510332326283988</v>
      </c>
      <c r="AL2412" s="72">
        <f>(SUMIFS('Banco de Indicadores Mun. (2)'!I:I,'Banco de Indicadores Mun. (2)'!B:B,'Banco de Indicadores - Mun. (1)'!B2412,'Banco de Indicadores Mun. (2)'!A:A,'Banco de Indicadores - Mun. (1)'!A2412) / VLOOKUP(D2412,'Dados Base'!$B:$K,9,FALSE)) * 100</f>
        <v>0.97995751138088028</v>
      </c>
      <c r="AM2412" s="72">
        <f>(SUMIFS('Banco de Indicadores Mun. (2)'!J:J,'Banco de Indicadores Mun. (2)'!B:B,'Banco de Indicadores - Mun. (1)'!B2412,'Banco de Indicadores Mun. (2)'!A:A,'Banco de Indicadores - Mun. (1)'!A2412) / VLOOKUP(D2412,'Dados Base'!$B:$K,7,FALSE)) * 100</f>
        <v>2.3291128404669261</v>
      </c>
      <c r="AN2412" s="72">
        <f>(SUMIFS('Banco de Indicadores Mun. (2)'!K:K,'Banco de Indicadores Mun. (2)'!B:B,'Banco de Indicadores - Mun. (1)'!B2412,'Banco de Indicadores Mun. (2)'!A:A,'Banco de Indicadores - Mun. (1)'!A2412) / VLOOKUP(D2412,'Dados Base'!$B:$K,10,FALSE)) * 100</f>
        <v>0.63797297297297284</v>
      </c>
      <c r="AO2412" s="21"/>
      <c r="AP2412" s="21">
        <v>0</v>
      </c>
      <c r="AQ2412" s="5">
        <v>0</v>
      </c>
      <c r="AR2412" s="9">
        <v>8.9</v>
      </c>
      <c r="AS2412" s="22">
        <v>93</v>
      </c>
      <c r="AT2412" s="22">
        <v>93</v>
      </c>
      <c r="AU2412" s="22">
        <v>76.335877862595424</v>
      </c>
      <c r="AV2412" s="23">
        <v>8.06</v>
      </c>
      <c r="AW2412" s="12">
        <v>0</v>
      </c>
      <c r="AX2412" s="21">
        <v>0</v>
      </c>
      <c r="AY2412" s="116">
        <v>2.0911092464944341</v>
      </c>
    </row>
    <row r="2413" spans="1:51" ht="15.75" x14ac:dyDescent="0.25">
      <c r="A2413" s="144">
        <v>2014</v>
      </c>
      <c r="B2413" s="77" t="s">
        <v>478</v>
      </c>
      <c r="C2413" s="78">
        <v>2</v>
      </c>
      <c r="D2413" s="77">
        <v>3542305</v>
      </c>
      <c r="E2413" s="78">
        <v>35423052</v>
      </c>
      <c r="F2413" s="78" t="str">
        <f t="shared" si="102"/>
        <v>354230522014</v>
      </c>
      <c r="G2413" s="89">
        <v>-0.29123046055007373</v>
      </c>
      <c r="H2413" s="80">
        <f t="shared" si="101"/>
        <v>3852</v>
      </c>
      <c r="I2413" s="94">
        <v>2450</v>
      </c>
      <c r="J2413" s="95">
        <v>1402</v>
      </c>
      <c r="K2413" s="83">
        <f>(H2413)/VLOOKUP(D2413,'Dados Base'!$B:$K,6,FALSE)</f>
        <v>12.461583255151886</v>
      </c>
      <c r="L2413" s="88">
        <f t="shared" si="103"/>
        <v>63.603322949117349</v>
      </c>
      <c r="M2413" s="85">
        <v>5</v>
      </c>
      <c r="N2413" s="92">
        <v>0.65700000000000003</v>
      </c>
      <c r="O2413" s="91">
        <v>49</v>
      </c>
      <c r="P2413" s="91" t="s">
        <v>691</v>
      </c>
      <c r="Q2413" s="91" t="s">
        <v>691</v>
      </c>
      <c r="R2413" s="91" t="s">
        <v>691</v>
      </c>
      <c r="S2413" s="91">
        <v>9</v>
      </c>
      <c r="T2413" s="87" t="s">
        <v>691</v>
      </c>
      <c r="U2413" s="91">
        <v>23</v>
      </c>
      <c r="V2413" s="91">
        <v>29</v>
      </c>
      <c r="W2413" s="93">
        <v>16.670000000000002</v>
      </c>
      <c r="X2413" s="146">
        <v>4.6254093750000003E-3</v>
      </c>
      <c r="Y2413" s="21">
        <v>1.58</v>
      </c>
      <c r="Z2413" s="147">
        <v>84</v>
      </c>
      <c r="AA2413" s="147">
        <v>37</v>
      </c>
      <c r="AB2413" s="21">
        <v>0</v>
      </c>
      <c r="AC2413" s="21">
        <v>0</v>
      </c>
      <c r="AD2413" s="153">
        <f>VLOOKUP(D2413,'Dados Base'!$B:$K,9,FALSE)*31536000/VLOOKUP($F2413,F:H,MATCH(H2412,F2412:AF2412,0),FALSE)</f>
        <v>37905.420560747662</v>
      </c>
      <c r="AE2413" s="153">
        <f>VLOOKUP(D2413,'Dados Base'!$B:$K,10,FALSE)*31536000/VLOOKUP($F2413,F:H,MATCH(H2412,F2412:AF2412,0),FALSE)</f>
        <v>3847.8504672897197</v>
      </c>
      <c r="AF2413" s="148">
        <v>46.11</v>
      </c>
      <c r="AG2413" s="21">
        <v>57.14</v>
      </c>
      <c r="AH2413" s="148">
        <v>36.840000000000003</v>
      </c>
      <c r="AI2413" s="148">
        <v>29.81</v>
      </c>
      <c r="AJ2413" s="148">
        <v>80.680000000000007</v>
      </c>
      <c r="AK2413" s="72">
        <f>(SUMIFS('Banco de Indicadores Mun. (2)'!I:I,'Banco de Indicadores Mun. (2)'!B:B,'Banco de Indicadores - Mun. (1)'!B2413,'Banco de Indicadores Mun. (2)'!A:A,'Banco de Indicadores - Mun. (1)'!A2413) / VLOOKUP(D2413,'Dados Base'!$B:$K,8,FALSE)) * 100</f>
        <v>0.33973499999999995</v>
      </c>
      <c r="AL2413" s="72">
        <f>(SUMIFS('Banco de Indicadores Mun. (2)'!I:I,'Banco de Indicadores Mun. (2)'!B:B,'Banco de Indicadores - Mun. (1)'!B2413,'Banco de Indicadores Mun. (2)'!A:A,'Banco de Indicadores - Mun. (1)'!A2413) / VLOOKUP(D2413,'Dados Base'!$B:$K,9,FALSE)) * 100</f>
        <v>0.14675377969762418</v>
      </c>
      <c r="AM2413" s="72">
        <f>(SUMIFS('Banco de Indicadores Mun. (2)'!J:J,'Banco de Indicadores Mun. (2)'!B:B,'Banco de Indicadores - Mun. (1)'!B2413,'Banco de Indicadores Mun. (2)'!A:A,'Banco de Indicadores - Mun. (1)'!A2413) / VLOOKUP(D2413,'Dados Base'!$B:$K,7,FALSE)) * 100</f>
        <v>0.38456209150326792</v>
      </c>
      <c r="AN2413" s="72">
        <f>(SUMIFS('Banco de Indicadores Mun. (2)'!K:K,'Banco de Indicadores Mun. (2)'!B:B,'Banco de Indicadores - Mun. (1)'!B2413,'Banco de Indicadores Mun. (2)'!A:A,'Banco de Indicadores - Mun. (1)'!A2413) / VLOOKUP(D2413,'Dados Base'!$B:$K,10,FALSE)) * 100</f>
        <v>0.19380851063829788</v>
      </c>
      <c r="AO2413" s="21"/>
      <c r="AP2413" s="21">
        <v>0</v>
      </c>
      <c r="AQ2413" s="5">
        <v>0</v>
      </c>
      <c r="AR2413" s="9">
        <v>7.6</v>
      </c>
      <c r="AS2413" s="22">
        <v>76</v>
      </c>
      <c r="AT2413" s="22">
        <v>75.999999999999986</v>
      </c>
      <c r="AU2413" s="22">
        <v>69.421487603305792</v>
      </c>
      <c r="AV2413" s="23">
        <v>7.68</v>
      </c>
      <c r="AW2413" s="12">
        <v>0</v>
      </c>
      <c r="AX2413" s="21">
        <v>0</v>
      </c>
      <c r="AY2413" s="116">
        <v>106.61773800983832</v>
      </c>
    </row>
    <row r="2414" spans="1:51" ht="15.75" x14ac:dyDescent="0.25">
      <c r="A2414" s="144">
        <v>2014</v>
      </c>
      <c r="B2414" s="77" t="s">
        <v>479</v>
      </c>
      <c r="C2414" s="78">
        <v>22</v>
      </c>
      <c r="D2414" s="77">
        <v>3542404</v>
      </c>
      <c r="E2414" s="78">
        <v>354240422</v>
      </c>
      <c r="F2414" s="78" t="str">
        <f t="shared" si="102"/>
        <v>3542404222014</v>
      </c>
      <c r="G2414" s="89">
        <v>0.70636264906811519</v>
      </c>
      <c r="H2414" s="80">
        <f t="shared" si="101"/>
        <v>18906</v>
      </c>
      <c r="I2414" s="94">
        <v>17572</v>
      </c>
      <c r="J2414" s="95">
        <v>1334</v>
      </c>
      <c r="K2414" s="83">
        <f>(H2414)/VLOOKUP(D2414,'Dados Base'!$B:$K,6,FALSE)</f>
        <v>71.319174619940398</v>
      </c>
      <c r="L2414" s="88">
        <f t="shared" si="103"/>
        <v>92.944038929440381</v>
      </c>
      <c r="M2414" s="85">
        <v>4</v>
      </c>
      <c r="N2414" s="92">
        <v>0.76800000000000002</v>
      </c>
      <c r="O2414" s="91">
        <v>131</v>
      </c>
      <c r="P2414" s="91" t="s">
        <v>691</v>
      </c>
      <c r="Q2414" s="91" t="s">
        <v>691</v>
      </c>
      <c r="R2414" s="91" t="s">
        <v>691</v>
      </c>
      <c r="S2414" s="91">
        <v>43</v>
      </c>
      <c r="T2414" s="87" t="s">
        <v>691</v>
      </c>
      <c r="U2414" s="91">
        <v>212</v>
      </c>
      <c r="V2414" s="91">
        <v>158</v>
      </c>
      <c r="W2414" s="93">
        <v>0</v>
      </c>
      <c r="X2414" s="146">
        <v>5.4643263437499999E-2</v>
      </c>
      <c r="Y2414" s="21">
        <v>12.65</v>
      </c>
      <c r="Z2414" s="147">
        <v>814</v>
      </c>
      <c r="AA2414" s="147">
        <v>162</v>
      </c>
      <c r="AB2414" s="21">
        <v>1</v>
      </c>
      <c r="AC2414" s="21">
        <v>0</v>
      </c>
      <c r="AD2414" s="153">
        <f>VLOOKUP(D2414,'Dados Base'!$B:$K,9,FALSE)*31536000/VLOOKUP($F2414,F:H,MATCH(H2413,F2413:AF2413,0),FALSE)</f>
        <v>3319.4033640114249</v>
      </c>
      <c r="AE2414" s="153">
        <f>VLOOKUP(D2414,'Dados Base'!$B:$K,10,FALSE)*31536000/VLOOKUP($F2414,F:H,MATCH(H2413,F2413:AF2413,0),FALSE)</f>
        <v>433.69089178038718</v>
      </c>
      <c r="AF2414" s="148">
        <v>94.95</v>
      </c>
      <c r="AG2414" s="21">
        <v>100</v>
      </c>
      <c r="AH2414" s="148">
        <v>92.11</v>
      </c>
      <c r="AI2414" s="148">
        <v>14.68</v>
      </c>
      <c r="AJ2414" s="148">
        <v>100</v>
      </c>
      <c r="AK2414" s="72">
        <f>(SUMIFS('Banco de Indicadores Mun. (2)'!I:I,'Banco de Indicadores Mun. (2)'!B:B,'Banco de Indicadores - Mun. (1)'!B2414,'Banco de Indicadores Mun. (2)'!A:A,'Banco de Indicadores - Mun. (1)'!A2414) / VLOOKUP(D2414,'Dados Base'!$B:$K,8,FALSE)) * 100</f>
        <v>3.6861599999999992</v>
      </c>
      <c r="AL2414" s="72">
        <f>(SUMIFS('Banco de Indicadores Mun. (2)'!I:I,'Banco de Indicadores Mun. (2)'!B:B,'Banco de Indicadores - Mun. (1)'!B2414,'Banco de Indicadores Mun. (2)'!A:A,'Banco de Indicadores - Mun. (1)'!A2414) / VLOOKUP(D2414,'Dados Base'!$B:$K,9,FALSE)) * 100</f>
        <v>1.8523417085427134</v>
      </c>
      <c r="AM2414" s="72">
        <f>(SUMIFS('Banco de Indicadores Mun. (2)'!J:J,'Banco de Indicadores Mun. (2)'!B:B,'Banco de Indicadores - Mun. (1)'!B2414,'Banco de Indicadores Mun. (2)'!A:A,'Banco de Indicadores - Mun. (1)'!A2414) / VLOOKUP(D2414,'Dados Base'!$B:$K,7,FALSE)) * 100</f>
        <v>6.5175675675675671E-2</v>
      </c>
      <c r="AN2414" s="72">
        <f>(SUMIFS('Banco de Indicadores Mun. (2)'!K:K,'Banco de Indicadores Mun. (2)'!B:B,'Banco de Indicadores - Mun. (1)'!B2414,'Banco de Indicadores Mun. (2)'!A:A,'Banco de Indicadores - Mun. (1)'!A2414) / VLOOKUP(D2414,'Dados Base'!$B:$K,10,FALSE)) * 100</f>
        <v>13.992038461538458</v>
      </c>
      <c r="AO2414" s="21"/>
      <c r="AP2414" s="21">
        <v>0</v>
      </c>
      <c r="AQ2414" s="5">
        <v>0</v>
      </c>
      <c r="AR2414" s="9">
        <v>7.5</v>
      </c>
      <c r="AS2414" s="22">
        <v>100</v>
      </c>
      <c r="AT2414" s="22">
        <v>100</v>
      </c>
      <c r="AU2414" s="22">
        <v>83.401639344262293</v>
      </c>
      <c r="AV2414" s="23">
        <v>9.6999999999999993</v>
      </c>
      <c r="AW2414" s="12">
        <v>0</v>
      </c>
      <c r="AX2414" s="21">
        <v>0</v>
      </c>
      <c r="AY2414" s="116">
        <v>86.344556913566564</v>
      </c>
    </row>
    <row r="2415" spans="1:51" ht="15.75" x14ac:dyDescent="0.25">
      <c r="A2415" s="144">
        <v>2014</v>
      </c>
      <c r="B2415" s="77" t="s">
        <v>480</v>
      </c>
      <c r="C2415" s="78">
        <v>16</v>
      </c>
      <c r="D2415" s="77">
        <v>3542503</v>
      </c>
      <c r="E2415" s="78">
        <v>354250316</v>
      </c>
      <c r="F2415" s="78" t="str">
        <f t="shared" si="102"/>
        <v>3542503162014</v>
      </c>
      <c r="G2415" s="89">
        <v>2.3165312281911099</v>
      </c>
      <c r="H2415" s="80">
        <f t="shared" si="101"/>
        <v>7265</v>
      </c>
      <c r="I2415" s="94">
        <v>4327</v>
      </c>
      <c r="J2415" s="95">
        <v>2938</v>
      </c>
      <c r="K2415" s="83">
        <f>(H2415)/VLOOKUP(D2415,'Dados Base'!$B:$K,6,FALSE)</f>
        <v>17.723402698153251</v>
      </c>
      <c r="L2415" s="88">
        <f t="shared" si="103"/>
        <v>59.559532002752924</v>
      </c>
      <c r="M2415" s="85">
        <v>5</v>
      </c>
      <c r="N2415" s="92">
        <v>0.72799999999999998</v>
      </c>
      <c r="O2415" s="91">
        <v>59</v>
      </c>
      <c r="P2415" s="91" t="s">
        <v>691</v>
      </c>
      <c r="Q2415" s="91" t="s">
        <v>691</v>
      </c>
      <c r="R2415" s="91" t="s">
        <v>691</v>
      </c>
      <c r="S2415" s="91">
        <v>7</v>
      </c>
      <c r="T2415" s="87" t="s">
        <v>691</v>
      </c>
      <c r="U2415" s="91">
        <v>53</v>
      </c>
      <c r="V2415" s="91">
        <v>19</v>
      </c>
      <c r="W2415" s="93">
        <v>26.59</v>
      </c>
      <c r="X2415" s="146">
        <v>1.8919270833333335E-2</v>
      </c>
      <c r="Y2415" s="21">
        <v>3.52</v>
      </c>
      <c r="Z2415" s="147">
        <v>0</v>
      </c>
      <c r="AA2415" s="147">
        <v>271</v>
      </c>
      <c r="AB2415" s="21">
        <v>0</v>
      </c>
      <c r="AC2415" s="21">
        <v>0</v>
      </c>
      <c r="AD2415" s="153">
        <f>VLOOKUP(D2415,'Dados Base'!$B:$K,9,FALSE)*31536000/VLOOKUP($F2415,F:H,MATCH(H2414,F2414:AF2414,0),FALSE)</f>
        <v>13109.252580867171</v>
      </c>
      <c r="AE2415" s="153">
        <f>VLOOKUP(D2415,'Dados Base'!$B:$K,10,FALSE)*31536000/VLOOKUP($F2415,F:H,MATCH(H2414,F2414:AF2414,0),FALSE)</f>
        <v>1215.4273916035788</v>
      </c>
      <c r="AF2415" s="148">
        <v>100</v>
      </c>
      <c r="AG2415" s="21">
        <v>59.57</v>
      </c>
      <c r="AH2415" s="148">
        <v>100</v>
      </c>
      <c r="AI2415" s="148">
        <v>13.33</v>
      </c>
      <c r="AJ2415" s="148">
        <v>100</v>
      </c>
      <c r="AK2415" s="72">
        <f>(SUMIFS('Banco de Indicadores Mun. (2)'!I:I,'Banco de Indicadores Mun. (2)'!B:B,'Banco de Indicadores - Mun. (1)'!B2415,'Banco de Indicadores Mun. (2)'!A:A,'Banco de Indicadores - Mun. (1)'!A2415) / VLOOKUP(D2415,'Dados Base'!$B:$K,8,FALSE)) * 100</f>
        <v>15.389439024390244</v>
      </c>
      <c r="AL2415" s="72">
        <f>(SUMIFS('Banco de Indicadores Mun. (2)'!I:I,'Banco de Indicadores Mun. (2)'!B:B,'Banco de Indicadores - Mun. (1)'!B2415,'Banco de Indicadores Mun. (2)'!A:A,'Banco de Indicadores - Mun. (1)'!A2415) / VLOOKUP(D2415,'Dados Base'!$B:$K,9,FALSE)) * 100</f>
        <v>6.2678841059602659</v>
      </c>
      <c r="AM2415" s="72">
        <f>(SUMIFS('Banco de Indicadores Mun. (2)'!J:J,'Banco de Indicadores Mun. (2)'!B:B,'Banco de Indicadores - Mun. (1)'!B2415,'Banco de Indicadores Mun. (2)'!A:A,'Banco de Indicadores - Mun. (1)'!A2415) / VLOOKUP(D2415,'Dados Base'!$B:$K,7,FALSE)) * 100</f>
        <v>15.154094736842104</v>
      </c>
      <c r="AN2415" s="72">
        <f>(SUMIFS('Banco de Indicadores Mun. (2)'!K:K,'Banco de Indicadores Mun. (2)'!B:B,'Banco de Indicadores - Mun. (1)'!B2415,'Banco de Indicadores Mun. (2)'!A:A,'Banco de Indicadores - Mun. (1)'!A2415) / VLOOKUP(D2415,'Dados Base'!$B:$K,10,FALSE)) * 100</f>
        <v>16.187928571428571</v>
      </c>
      <c r="AO2415" s="21"/>
      <c r="AP2415" s="21">
        <v>0</v>
      </c>
      <c r="AQ2415" s="5">
        <v>0</v>
      </c>
      <c r="AR2415" s="9">
        <v>7.5</v>
      </c>
      <c r="AS2415" s="22">
        <v>100</v>
      </c>
      <c r="AT2415" s="22">
        <v>0</v>
      </c>
      <c r="AU2415" s="22">
        <v>0</v>
      </c>
      <c r="AV2415" s="23">
        <v>1.5</v>
      </c>
      <c r="AW2415" s="12">
        <v>0</v>
      </c>
      <c r="AX2415" s="21">
        <v>0</v>
      </c>
      <c r="AY2415" s="116">
        <v>53.942245056026429</v>
      </c>
    </row>
    <row r="2416" spans="1:51" ht="15.75" x14ac:dyDescent="0.25">
      <c r="A2416" s="144">
        <v>2014</v>
      </c>
      <c r="B2416" s="77" t="s">
        <v>481</v>
      </c>
      <c r="C2416" s="78">
        <v>11</v>
      </c>
      <c r="D2416" s="77">
        <v>3542602</v>
      </c>
      <c r="E2416" s="78">
        <v>354260211</v>
      </c>
      <c r="F2416" s="78" t="str">
        <f t="shared" si="102"/>
        <v>3542602112014</v>
      </c>
      <c r="G2416" s="89">
        <v>-5.5143349349418003E-2</v>
      </c>
      <c r="H2416" s="80">
        <f t="shared" si="101"/>
        <v>54058</v>
      </c>
      <c r="I2416" s="94">
        <v>47989</v>
      </c>
      <c r="J2416" s="95">
        <v>6069</v>
      </c>
      <c r="K2416" s="83">
        <f>(H2416)/VLOOKUP(D2416,'Dados Base'!$B:$K,6,FALSE)</f>
        <v>75.46521854452557</v>
      </c>
      <c r="L2416" s="88">
        <f t="shared" si="103"/>
        <v>88.773169558622229</v>
      </c>
      <c r="M2416" s="85">
        <v>4</v>
      </c>
      <c r="N2416" s="92">
        <v>0.754</v>
      </c>
      <c r="O2416" s="91">
        <v>260</v>
      </c>
      <c r="P2416" s="91" t="s">
        <v>691</v>
      </c>
      <c r="Q2416" s="91" t="s">
        <v>691</v>
      </c>
      <c r="R2416" s="91" t="s">
        <v>691</v>
      </c>
      <c r="S2416" s="91">
        <v>100</v>
      </c>
      <c r="T2416" s="87" t="s">
        <v>691</v>
      </c>
      <c r="U2416" s="91">
        <v>642</v>
      </c>
      <c r="V2416" s="91">
        <v>472</v>
      </c>
      <c r="W2416" s="93">
        <v>0</v>
      </c>
      <c r="X2416" s="146">
        <v>0.14905079482870368</v>
      </c>
      <c r="Y2416" s="21">
        <v>39.909999999999997</v>
      </c>
      <c r="Z2416" s="147">
        <v>1465</v>
      </c>
      <c r="AA2416" s="147">
        <v>1229</v>
      </c>
      <c r="AB2416" s="21">
        <v>10</v>
      </c>
      <c r="AC2416" s="21">
        <v>1</v>
      </c>
      <c r="AD2416" s="153">
        <f>VLOOKUP(D2416,'Dados Base'!$B:$K,9,FALSE)*31536000/VLOOKUP($F2416,F:H,MATCH(H2415,F2415:AF2415,0),FALSE)</f>
        <v>12682.538014724925</v>
      </c>
      <c r="AE2416" s="153">
        <f>VLOOKUP(D2416,'Dados Base'!$B:$K,10,FALSE)*31536000/VLOOKUP($F2416,F:H,MATCH(H2415,F2415:AF2415,0),FALSE)</f>
        <v>1645.1130267490475</v>
      </c>
      <c r="AF2416" s="148">
        <v>90.58</v>
      </c>
      <c r="AG2416" s="21">
        <v>100</v>
      </c>
      <c r="AH2416" s="148">
        <v>79.900000000000006</v>
      </c>
      <c r="AI2416" s="148">
        <v>28.71</v>
      </c>
      <c r="AJ2416" s="148">
        <v>100</v>
      </c>
      <c r="AK2416" s="72">
        <f>(SUMIFS('Banco de Indicadores Mun. (2)'!I:I,'Banco de Indicadores Mun. (2)'!B:B,'Banco de Indicadores - Mun. (1)'!B2416,'Banco de Indicadores Mun. (2)'!A:A,'Banco de Indicadores - Mun. (1)'!A2416) / VLOOKUP(D2416,'Dados Base'!$B:$K,8,FALSE)) * 100</f>
        <v>0.96076712328767155</v>
      </c>
      <c r="AL2416" s="72">
        <f>(SUMIFS('Banco de Indicadores Mun. (2)'!I:I,'Banco de Indicadores Mun. (2)'!B:B,'Banco de Indicadores - Mun. (1)'!B2416,'Banco de Indicadores Mun. (2)'!A:A,'Banco de Indicadores - Mun. (1)'!A2416) / VLOOKUP(D2416,'Dados Base'!$B:$K,9,FALSE)) * 100</f>
        <v>0.41939650413983459</v>
      </c>
      <c r="AM2416" s="72">
        <f>(SUMIFS('Banco de Indicadores Mun. (2)'!J:J,'Banco de Indicadores Mun. (2)'!B:B,'Banco de Indicadores - Mun. (1)'!B2416,'Banco de Indicadores Mun. (2)'!A:A,'Banco de Indicadores - Mun. (1)'!A2416) / VLOOKUP(D2416,'Dados Base'!$B:$K,7,FALSE)) * 100</f>
        <v>1.2326371814092958</v>
      </c>
      <c r="AN2416" s="72">
        <f>(SUMIFS('Banco de Indicadores Mun. (2)'!K:K,'Banco de Indicadores Mun. (2)'!B:B,'Banco de Indicadores - Mun. (1)'!B2416,'Banco de Indicadores Mun. (2)'!A:A,'Banco de Indicadores - Mun. (1)'!A2416) / VLOOKUP(D2416,'Dados Base'!$B:$K,10,FALSE)) * 100</f>
        <v>0.31772695035460996</v>
      </c>
      <c r="AO2416" s="21"/>
      <c r="AP2416" s="21">
        <v>0</v>
      </c>
      <c r="AQ2416" s="5">
        <v>2</v>
      </c>
      <c r="AR2416" s="9">
        <v>7.4</v>
      </c>
      <c r="AS2416" s="22">
        <v>86</v>
      </c>
      <c r="AT2416" s="22">
        <v>86.000000000000014</v>
      </c>
      <c r="AU2416" s="22">
        <v>54.380103934669634</v>
      </c>
      <c r="AV2416" s="23">
        <v>6.83</v>
      </c>
      <c r="AW2416" s="12">
        <v>1</v>
      </c>
      <c r="AX2416" s="21">
        <v>1</v>
      </c>
      <c r="AY2416" s="116">
        <v>4.9491264386786211</v>
      </c>
    </row>
    <row r="2417" spans="1:51" ht="15.75" x14ac:dyDescent="0.25">
      <c r="A2417" s="144">
        <v>2014</v>
      </c>
      <c r="B2417" s="77" t="s">
        <v>482</v>
      </c>
      <c r="C2417" s="78">
        <v>8</v>
      </c>
      <c r="D2417" s="77">
        <v>3542701</v>
      </c>
      <c r="E2417" s="78">
        <v>35427018</v>
      </c>
      <c r="F2417" s="78" t="str">
        <f t="shared" si="102"/>
        <v>354270182014</v>
      </c>
      <c r="G2417" s="89">
        <v>1.4883746849742696</v>
      </c>
      <c r="H2417" s="80">
        <f t="shared" si="101"/>
        <v>6946</v>
      </c>
      <c r="I2417" s="94">
        <v>5572</v>
      </c>
      <c r="J2417" s="95">
        <v>1374</v>
      </c>
      <c r="K2417" s="83">
        <f>(H2417)/VLOOKUP(D2417,'Dados Base'!$B:$K,6,FALSE)</f>
        <v>28.281758957654723</v>
      </c>
      <c r="L2417" s="88">
        <f t="shared" si="103"/>
        <v>80.218830981860066</v>
      </c>
      <c r="M2417" s="85">
        <v>4</v>
      </c>
      <c r="N2417" s="92">
        <v>0.70499999999999996</v>
      </c>
      <c r="O2417" s="91">
        <v>100</v>
      </c>
      <c r="P2417" s="91" t="s">
        <v>691</v>
      </c>
      <c r="Q2417" s="91" t="s">
        <v>691</v>
      </c>
      <c r="R2417" s="91" t="s">
        <v>691</v>
      </c>
      <c r="S2417" s="91">
        <v>18</v>
      </c>
      <c r="T2417" s="87" t="s">
        <v>691</v>
      </c>
      <c r="U2417" s="91">
        <v>40</v>
      </c>
      <c r="V2417" s="91">
        <v>23</v>
      </c>
      <c r="W2417" s="93">
        <v>0</v>
      </c>
      <c r="X2417" s="146">
        <v>1.5349936458333331E-2</v>
      </c>
      <c r="Y2417" s="21">
        <v>3.93</v>
      </c>
      <c r="Z2417" s="147">
        <v>251</v>
      </c>
      <c r="AA2417" s="147">
        <v>52</v>
      </c>
      <c r="AB2417" s="21">
        <v>0</v>
      </c>
      <c r="AC2417" s="21">
        <v>0</v>
      </c>
      <c r="AD2417" s="153">
        <f>VLOOKUP(D2417,'Dados Base'!$B:$K,9,FALSE)*31536000/VLOOKUP($F2417,F:H,MATCH(H2416,F2416:AF2416,0),FALSE)</f>
        <v>17979.061330262022</v>
      </c>
      <c r="AE2417" s="153">
        <f>VLOOKUP(D2417,'Dados Base'!$B:$K,10,FALSE)*31536000/VLOOKUP($F2417,F:H,MATCH(H2416,F2416:AF2416,0),FALSE)</f>
        <v>2224.6818312697956</v>
      </c>
      <c r="AF2417" s="148">
        <v>84.86</v>
      </c>
      <c r="AG2417" s="21">
        <v>89.82</v>
      </c>
      <c r="AH2417" s="148">
        <v>84.75</v>
      </c>
      <c r="AI2417" s="148">
        <v>16.18</v>
      </c>
      <c r="AJ2417" s="148">
        <v>100</v>
      </c>
      <c r="AK2417" s="72">
        <f>(SUMIFS('Banco de Indicadores Mun. (2)'!I:I,'Banco de Indicadores Mun. (2)'!B:B,'Banco de Indicadores - Mun. (1)'!B2417,'Banco de Indicadores Mun. (2)'!A:A,'Banco de Indicadores - Mun. (1)'!A2417) / VLOOKUP(D2417,'Dados Base'!$B:$K,8,FALSE)) * 100</f>
        <v>6.5249193548387083</v>
      </c>
      <c r="AL2417" s="72">
        <f>(SUMIFS('Banco de Indicadores Mun. (2)'!I:I,'Banco de Indicadores Mun. (2)'!B:B,'Banco de Indicadores - Mun. (1)'!B2417,'Banco de Indicadores Mun. (2)'!A:A,'Banco de Indicadores - Mun. (1)'!A2417) / VLOOKUP(D2417,'Dados Base'!$B:$K,9,FALSE)) * 100</f>
        <v>2.0431565656565653</v>
      </c>
      <c r="AM2417" s="72">
        <f>(SUMIFS('Banco de Indicadores Mun. (2)'!J:J,'Banco de Indicadores Mun. (2)'!B:B,'Banco de Indicadores - Mun. (1)'!B2417,'Banco de Indicadores Mun. (2)'!A:A,'Banco de Indicadores - Mun. (1)'!A2417) / VLOOKUP(D2417,'Dados Base'!$B:$K,7,FALSE)) * 100</f>
        <v>1.7384800000000002</v>
      </c>
      <c r="AN2417" s="72">
        <f>(SUMIFS('Banco de Indicadores Mun. (2)'!K:K,'Banco de Indicadores Mun. (2)'!B:B,'Banco de Indicadores - Mun. (1)'!B2417,'Banco de Indicadores Mun. (2)'!A:A,'Banco de Indicadores - Mun. (1)'!A2417) / VLOOKUP(D2417,'Dados Base'!$B:$K,10,FALSE)) * 100</f>
        <v>13.851102040816324</v>
      </c>
      <c r="AO2417" s="21"/>
      <c r="AP2417" s="21">
        <v>0</v>
      </c>
      <c r="AQ2417" s="5">
        <v>0</v>
      </c>
      <c r="AR2417" s="9">
        <v>8.9</v>
      </c>
      <c r="AS2417" s="22">
        <v>100</v>
      </c>
      <c r="AT2417" s="22">
        <v>100</v>
      </c>
      <c r="AU2417" s="22">
        <v>82.838283828382842</v>
      </c>
      <c r="AV2417" s="23">
        <v>10</v>
      </c>
      <c r="AW2417" s="12">
        <v>0</v>
      </c>
      <c r="AX2417" s="21">
        <v>0</v>
      </c>
      <c r="AY2417" s="116">
        <v>447.89202719178468</v>
      </c>
    </row>
    <row r="2418" spans="1:51" ht="15.75" x14ac:dyDescent="0.25">
      <c r="A2418" s="144">
        <v>2014</v>
      </c>
      <c r="B2418" s="77" t="s">
        <v>483</v>
      </c>
      <c r="C2418" s="78">
        <v>11</v>
      </c>
      <c r="D2418" s="77">
        <v>3542800</v>
      </c>
      <c r="E2418" s="78">
        <v>354280011</v>
      </c>
      <c r="F2418" s="78" t="str">
        <f t="shared" si="102"/>
        <v>3542800112014</v>
      </c>
      <c r="G2418" s="89">
        <v>-0.5447719645530591</v>
      </c>
      <c r="H2418" s="80">
        <f t="shared" si="101"/>
        <v>3295</v>
      </c>
      <c r="I2418" s="94">
        <v>1328</v>
      </c>
      <c r="J2418" s="95">
        <v>1967</v>
      </c>
      <c r="K2418" s="83">
        <f>(H2418)/VLOOKUP(D2418,'Dados Base'!$B:$K,6,FALSE)</f>
        <v>9.8349401546130206</v>
      </c>
      <c r="L2418" s="88">
        <f t="shared" si="103"/>
        <v>40.303490136570566</v>
      </c>
      <c r="M2418" s="85">
        <v>5</v>
      </c>
      <c r="N2418" s="92">
        <v>0.69799999999999995</v>
      </c>
      <c r="O2418" s="91">
        <v>17</v>
      </c>
      <c r="P2418" s="91" t="s">
        <v>691</v>
      </c>
      <c r="Q2418" s="91" t="s">
        <v>691</v>
      </c>
      <c r="R2418" s="91" t="s">
        <v>691</v>
      </c>
      <c r="S2418" s="91">
        <v>2</v>
      </c>
      <c r="T2418" s="87" t="s">
        <v>691</v>
      </c>
      <c r="U2418" s="91">
        <v>15</v>
      </c>
      <c r="V2418" s="91">
        <v>14</v>
      </c>
      <c r="W2418" s="93">
        <v>0</v>
      </c>
      <c r="X2418" s="146">
        <v>5.1793281250000003E-3</v>
      </c>
      <c r="Y2418" s="21">
        <v>0.88</v>
      </c>
      <c r="Z2418" s="147">
        <v>0</v>
      </c>
      <c r="AA2418" s="147">
        <v>68</v>
      </c>
      <c r="AB2418" s="21">
        <v>1</v>
      </c>
      <c r="AC2418" s="21">
        <v>0</v>
      </c>
      <c r="AD2418" s="153">
        <f>VLOOKUP(D2418,'Dados Base'!$B:$K,9,FALSE)*31536000/VLOOKUP($F2418,F:H,MATCH(H2417,F2417:AF2417,0),FALSE)</f>
        <v>94368.728376327766</v>
      </c>
      <c r="AE2418" s="153">
        <f>VLOOKUP(D2418,'Dados Base'!$B:$K,10,FALSE)*31536000/VLOOKUP($F2418,F:H,MATCH(H2417,F2417:AF2417,0),FALSE)</f>
        <v>12154.998482549317</v>
      </c>
      <c r="AF2418" s="148">
        <v>60.36</v>
      </c>
      <c r="AG2418" s="21">
        <v>100</v>
      </c>
      <c r="AH2418" s="148">
        <v>21.74</v>
      </c>
      <c r="AI2418" s="148">
        <v>26.87</v>
      </c>
      <c r="AJ2418" s="148">
        <v>100</v>
      </c>
      <c r="AK2418" s="72">
        <f>(SUMIFS('Banco de Indicadores Mun. (2)'!I:I,'Banco de Indicadores Mun. (2)'!B:B,'Banco de Indicadores - Mun. (1)'!B2418,'Banco de Indicadores Mun. (2)'!A:A,'Banco de Indicadores - Mun. (1)'!A2418) / VLOOKUP(D2418,'Dados Base'!$B:$K,8,FALSE)) * 100</f>
        <v>0</v>
      </c>
      <c r="AL2418" s="72">
        <f>(SUMIFS('Banco de Indicadores Mun. (2)'!I:I,'Banco de Indicadores Mun. (2)'!B:B,'Banco de Indicadores - Mun. (1)'!B2418,'Banco de Indicadores Mun. (2)'!A:A,'Banco de Indicadores - Mun. (1)'!A2418) / VLOOKUP(D2418,'Dados Base'!$B:$K,9,FALSE)) * 100</f>
        <v>0</v>
      </c>
      <c r="AM2418" s="72">
        <f>(SUMIFS('Banco de Indicadores Mun. (2)'!J:J,'Banco de Indicadores Mun. (2)'!B:B,'Banco de Indicadores - Mun. (1)'!B2418,'Banco de Indicadores Mun. (2)'!A:A,'Banco de Indicadores - Mun. (1)'!A2418) / VLOOKUP(D2418,'Dados Base'!$B:$K,7,FALSE)) * 100</f>
        <v>0</v>
      </c>
      <c r="AN2418" s="72">
        <f>(SUMIFS('Banco de Indicadores Mun. (2)'!K:K,'Banco de Indicadores Mun. (2)'!B:B,'Banco de Indicadores - Mun. (1)'!B2418,'Banco de Indicadores Mun. (2)'!A:A,'Banco de Indicadores - Mun. (1)'!A2418) / VLOOKUP(D2418,'Dados Base'!$B:$K,10,FALSE)) * 100</f>
        <v>0</v>
      </c>
      <c r="AO2418" s="21"/>
      <c r="AP2418" s="21">
        <v>0</v>
      </c>
      <c r="AQ2418" s="5">
        <v>0</v>
      </c>
      <c r="AR2418" s="9">
        <v>7.2</v>
      </c>
      <c r="AS2418" s="22">
        <v>39</v>
      </c>
      <c r="AT2418" s="22">
        <v>0</v>
      </c>
      <c r="AU2418" s="22">
        <v>0</v>
      </c>
      <c r="AV2418" s="23">
        <v>0.59</v>
      </c>
      <c r="AW2418" s="12">
        <v>0</v>
      </c>
      <c r="AX2418" s="21">
        <v>0</v>
      </c>
      <c r="AY2418" s="116">
        <v>0</v>
      </c>
    </row>
    <row r="2419" spans="1:51" ht="15.75" x14ac:dyDescent="0.25">
      <c r="A2419" s="144">
        <v>2014</v>
      </c>
      <c r="B2419" s="77" t="s">
        <v>484</v>
      </c>
      <c r="C2419" s="78">
        <v>13</v>
      </c>
      <c r="D2419" s="77">
        <v>3542909</v>
      </c>
      <c r="E2419" s="78">
        <v>354290913</v>
      </c>
      <c r="F2419" s="78" t="str">
        <f t="shared" si="102"/>
        <v>3542909132014</v>
      </c>
      <c r="G2419" s="89">
        <v>0.70832007811942876</v>
      </c>
      <c r="H2419" s="80">
        <f t="shared" si="101"/>
        <v>12458</v>
      </c>
      <c r="I2419" s="94">
        <v>11647</v>
      </c>
      <c r="J2419" s="95">
        <v>811</v>
      </c>
      <c r="K2419" s="83">
        <f>(H2419)/VLOOKUP(D2419,'Dados Base'!$B:$K,6,FALSE)</f>
        <v>26.422057264050903</v>
      </c>
      <c r="L2419" s="88">
        <f t="shared" si="103"/>
        <v>93.490126826135807</v>
      </c>
      <c r="M2419" s="85">
        <v>4</v>
      </c>
      <c r="N2419" s="92">
        <v>0.71199999999999997</v>
      </c>
      <c r="O2419" s="91">
        <v>105</v>
      </c>
      <c r="P2419" s="91" t="s">
        <v>691</v>
      </c>
      <c r="Q2419" s="91" t="s">
        <v>691</v>
      </c>
      <c r="R2419" s="91" t="s">
        <v>691</v>
      </c>
      <c r="S2419" s="91">
        <v>13</v>
      </c>
      <c r="T2419" s="87" t="s">
        <v>691</v>
      </c>
      <c r="U2419" s="91">
        <v>90</v>
      </c>
      <c r="V2419" s="91">
        <v>122</v>
      </c>
      <c r="W2419" s="93">
        <v>0</v>
      </c>
      <c r="X2419" s="146">
        <v>2.9894364551442457E-2</v>
      </c>
      <c r="Y2419" s="21">
        <v>8.3000000000000007</v>
      </c>
      <c r="Z2419" s="147">
        <v>0</v>
      </c>
      <c r="AA2419" s="147">
        <v>641</v>
      </c>
      <c r="AB2419" s="21">
        <v>3</v>
      </c>
      <c r="AC2419" s="21">
        <v>0</v>
      </c>
      <c r="AD2419" s="153">
        <f>VLOOKUP(D2419,'Dados Base'!$B:$K,9,FALSE)*31536000/VLOOKUP($F2419,F:H,MATCH(H2418,F2418:AF2418,0),FALSE)</f>
        <v>9695.2062931449673</v>
      </c>
      <c r="AE2419" s="153">
        <f>VLOOKUP(D2419,'Dados Base'!$B:$K,10,FALSE)*31536000/VLOOKUP($F2419,F:H,MATCH(H2418,F2418:AF2418,0),FALSE)</f>
        <v>987.24032750040101</v>
      </c>
      <c r="AF2419" s="148" t="s">
        <v>692</v>
      </c>
      <c r="AG2419" s="21">
        <v>100</v>
      </c>
      <c r="AH2419" s="148" t="s">
        <v>692</v>
      </c>
      <c r="AI2419" s="148" t="s">
        <v>692</v>
      </c>
      <c r="AJ2419" s="148" t="s">
        <v>692</v>
      </c>
      <c r="AK2419" s="72">
        <f>(SUMIFS('Banco de Indicadores Mun. (2)'!I:I,'Banco de Indicadores Mun. (2)'!B:B,'Banco de Indicadores - Mun. (1)'!B2419,'Banco de Indicadores Mun. (2)'!A:A,'Banco de Indicadores - Mun. (1)'!A2419) / VLOOKUP(D2419,'Dados Base'!$B:$K,8,FALSE)) * 100</f>
        <v>11.328782828282826</v>
      </c>
      <c r="AL2419" s="72">
        <f>(SUMIFS('Banco de Indicadores Mun. (2)'!I:I,'Banco de Indicadores Mun. (2)'!B:B,'Banco de Indicadores - Mun. (1)'!B2419,'Banco de Indicadores Mun. (2)'!A:A,'Banco de Indicadores - Mun. (1)'!A2419) / VLOOKUP(D2419,'Dados Base'!$B:$K,9,FALSE)) * 100</f>
        <v>5.8566553524804164</v>
      </c>
      <c r="AM2419" s="72">
        <f>(SUMIFS('Banco de Indicadores Mun. (2)'!J:J,'Banco de Indicadores Mun. (2)'!B:B,'Banco de Indicadores - Mun. (1)'!B2419,'Banco de Indicadores Mun. (2)'!A:A,'Banco de Indicadores - Mun. (1)'!A2419) / VLOOKUP(D2419,'Dados Base'!$B:$K,7,FALSE)) * 100</f>
        <v>7.5250754716981092</v>
      </c>
      <c r="AN2419" s="72">
        <f>(SUMIFS('Banco de Indicadores Mun. (2)'!K:K,'Banco de Indicadores Mun. (2)'!B:B,'Banco de Indicadores - Mun. (1)'!B2419,'Banco de Indicadores Mun. (2)'!A:A,'Banco de Indicadores - Mun. (1)'!A2419) / VLOOKUP(D2419,'Dados Base'!$B:$K,10,FALSE)) * 100</f>
        <v>26.836205128205137</v>
      </c>
      <c r="AO2419" s="21"/>
      <c r="AP2419" s="21">
        <v>0</v>
      </c>
      <c r="AQ2419" s="5">
        <v>0</v>
      </c>
      <c r="AR2419" s="9">
        <v>8.6</v>
      </c>
      <c r="AS2419" s="22">
        <v>96</v>
      </c>
      <c r="AT2419" s="22">
        <v>0</v>
      </c>
      <c r="AU2419" s="22">
        <v>0</v>
      </c>
      <c r="AV2419" s="23">
        <v>1.44</v>
      </c>
      <c r="AW2419" s="12">
        <v>0</v>
      </c>
      <c r="AX2419" s="21">
        <v>0</v>
      </c>
      <c r="AY2419" s="116">
        <v>192.51501906577997</v>
      </c>
    </row>
    <row r="2420" spans="1:51" ht="15.75" x14ac:dyDescent="0.25">
      <c r="A2420" s="144">
        <v>2014</v>
      </c>
      <c r="B2420" s="77" t="s">
        <v>485</v>
      </c>
      <c r="C2420" s="78">
        <v>14</v>
      </c>
      <c r="D2420" s="77">
        <v>3543006</v>
      </c>
      <c r="E2420" s="78">
        <v>354300614</v>
      </c>
      <c r="F2420" s="78" t="str">
        <f t="shared" si="102"/>
        <v>3543006142014</v>
      </c>
      <c r="G2420" s="89">
        <v>-1.343484658461247</v>
      </c>
      <c r="H2420" s="80">
        <f t="shared" si="101"/>
        <v>17855</v>
      </c>
      <c r="I2420" s="94">
        <v>9694</v>
      </c>
      <c r="J2420" s="95">
        <v>8161</v>
      </c>
      <c r="K2420" s="83">
        <f>(H2420)/VLOOKUP(D2420,'Dados Base'!$B:$K,6,FALSE)</f>
        <v>25.587194221922875</v>
      </c>
      <c r="L2420" s="88">
        <f t="shared" si="103"/>
        <v>54.292915149817979</v>
      </c>
      <c r="M2420" s="85">
        <v>5</v>
      </c>
      <c r="N2420" s="92">
        <v>0.63900000000000001</v>
      </c>
      <c r="O2420" s="91">
        <v>244</v>
      </c>
      <c r="P2420" s="91" t="s">
        <v>691</v>
      </c>
      <c r="Q2420" s="91" t="s">
        <v>691</v>
      </c>
      <c r="R2420" s="91" t="s">
        <v>691</v>
      </c>
      <c r="S2420" s="91">
        <v>11</v>
      </c>
      <c r="T2420" s="87" t="s">
        <v>691</v>
      </c>
      <c r="U2420" s="91">
        <v>119</v>
      </c>
      <c r="V2420" s="91">
        <v>52</v>
      </c>
      <c r="W2420" s="93">
        <v>0</v>
      </c>
      <c r="X2420" s="146">
        <v>3.2680828987268526E-2</v>
      </c>
      <c r="Y2420" s="21">
        <v>6.36</v>
      </c>
      <c r="Z2420" s="147">
        <v>270</v>
      </c>
      <c r="AA2420" s="147">
        <v>221</v>
      </c>
      <c r="AB2420" s="21">
        <v>2</v>
      </c>
      <c r="AC2420" s="21">
        <v>0</v>
      </c>
      <c r="AD2420" s="153">
        <f>VLOOKUP(D2420,'Dados Base'!$B:$K,9,FALSE)*31536000/VLOOKUP($F2420,F:H,MATCH(H2419,F2419:AF2419,0),FALSE)</f>
        <v>13829.564827779333</v>
      </c>
      <c r="AE2420" s="153">
        <f>VLOOKUP(D2420,'Dados Base'!$B:$K,10,FALSE)*31536000/VLOOKUP($F2420,F:H,MATCH(H2419,F2419:AF2419,0),FALSE)</f>
        <v>1624.9297115653876</v>
      </c>
      <c r="AF2420" s="148">
        <v>60.13</v>
      </c>
      <c r="AG2420" s="21" t="s">
        <v>692</v>
      </c>
      <c r="AH2420" s="148">
        <v>41.58</v>
      </c>
      <c r="AI2420" s="148">
        <v>47.97</v>
      </c>
      <c r="AJ2420" s="148">
        <v>100</v>
      </c>
      <c r="AK2420" s="72">
        <f>(SUMIFS('Banco de Indicadores Mun. (2)'!I:I,'Banco de Indicadores Mun. (2)'!B:B,'Banco de Indicadores - Mun. (1)'!B2420,'Banco de Indicadores Mun. (2)'!A:A,'Banco de Indicadores - Mun. (1)'!A2420) / VLOOKUP(D2420,'Dados Base'!$B:$K,8,FALSE)) * 100</f>
        <v>6.6523799999999911</v>
      </c>
      <c r="AL2420" s="72">
        <f>(SUMIFS('Banco de Indicadores Mun. (2)'!I:I,'Banco de Indicadores Mun. (2)'!B:B,'Banco de Indicadores - Mun. (1)'!B2420,'Banco de Indicadores Mun. (2)'!A:A,'Banco de Indicadores - Mun. (1)'!A2420) / VLOOKUP(D2420,'Dados Base'!$B:$K,9,FALSE)) * 100</f>
        <v>2.97360536398467</v>
      </c>
      <c r="AM2420" s="72">
        <f>(SUMIFS('Banco de Indicadores Mun. (2)'!J:J,'Banco de Indicadores Mun. (2)'!B:B,'Banco de Indicadores - Mun. (1)'!B2420,'Banco de Indicadores Mun. (2)'!A:A,'Banco de Indicadores - Mun. (1)'!A2420) / VLOOKUP(D2420,'Dados Base'!$B:$K,7,FALSE)) * 100</f>
        <v>8.3939883720930109</v>
      </c>
      <c r="AN2420" s="72">
        <f>(SUMIFS('Banco de Indicadores Mun. (2)'!K:K,'Banco de Indicadores Mun. (2)'!B:B,'Banco de Indicadores - Mun. (1)'!B2420,'Banco de Indicadores Mun. (2)'!A:A,'Banco de Indicadores - Mun. (1)'!A2420) / VLOOKUP(D2420,'Dados Base'!$B:$K,10,FALSE)) * 100</f>
        <v>1.7683043478260871</v>
      </c>
      <c r="AO2420" s="21"/>
      <c r="AP2420" s="21">
        <v>0</v>
      </c>
      <c r="AQ2420" s="5">
        <v>0</v>
      </c>
      <c r="AR2420" s="9">
        <v>7.8</v>
      </c>
      <c r="AS2420" s="22">
        <v>76</v>
      </c>
      <c r="AT2420" s="22">
        <v>68.399999999999991</v>
      </c>
      <c r="AU2420" s="22">
        <v>54.989816700611001</v>
      </c>
      <c r="AV2420" s="23">
        <v>6.56</v>
      </c>
      <c r="AW2420" s="12">
        <v>0</v>
      </c>
      <c r="AX2420" s="21">
        <v>0</v>
      </c>
      <c r="AY2420" s="116">
        <v>125.65282309707459</v>
      </c>
    </row>
    <row r="2421" spans="1:51" ht="15.75" x14ac:dyDescent="0.25">
      <c r="A2421" s="144">
        <v>2014</v>
      </c>
      <c r="B2421" s="77" t="s">
        <v>486</v>
      </c>
      <c r="C2421" s="78">
        <v>8</v>
      </c>
      <c r="D2421" s="77">
        <v>3543105</v>
      </c>
      <c r="E2421" s="78">
        <v>35431058</v>
      </c>
      <c r="F2421" s="78" t="str">
        <f t="shared" si="102"/>
        <v>354310582014</v>
      </c>
      <c r="G2421" s="89">
        <v>0.95037180931034637</v>
      </c>
      <c r="H2421" s="80">
        <f t="shared" si="101"/>
        <v>4432</v>
      </c>
      <c r="I2421" s="94">
        <v>3584</v>
      </c>
      <c r="J2421" s="95">
        <v>848</v>
      </c>
      <c r="K2421" s="83">
        <f>(H2421)/VLOOKUP(D2421,'Dados Base'!$B:$K,6,FALSE)</f>
        <v>29.853159100094299</v>
      </c>
      <c r="L2421" s="88">
        <f t="shared" si="103"/>
        <v>80.866425992779781</v>
      </c>
      <c r="M2421" s="85">
        <v>4</v>
      </c>
      <c r="N2421" s="92">
        <v>0.71099999999999997</v>
      </c>
      <c r="O2421" s="91">
        <v>115</v>
      </c>
      <c r="P2421" s="91" t="s">
        <v>691</v>
      </c>
      <c r="Q2421" s="91" t="s">
        <v>691</v>
      </c>
      <c r="R2421" s="91" t="s">
        <v>691</v>
      </c>
      <c r="S2421" s="91">
        <v>10</v>
      </c>
      <c r="T2421" s="87" t="s">
        <v>691</v>
      </c>
      <c r="U2421" s="91">
        <v>28</v>
      </c>
      <c r="V2421" s="91">
        <v>13</v>
      </c>
      <c r="W2421" s="93">
        <v>0</v>
      </c>
      <c r="X2421" s="146">
        <v>8.7335791666666666E-3</v>
      </c>
      <c r="Y2421" s="21">
        <v>2.5299999999999998</v>
      </c>
      <c r="Z2421" s="147">
        <v>142</v>
      </c>
      <c r="AA2421" s="147">
        <v>53</v>
      </c>
      <c r="AB2421" s="21">
        <v>0</v>
      </c>
      <c r="AC2421" s="21">
        <v>0</v>
      </c>
      <c r="AD2421" s="153">
        <f>VLOOKUP(D2421,'Dados Base'!$B:$K,9,FALSE)*31536000/VLOOKUP($F2421,F:H,MATCH(H2420,F2420:AF2420,0),FALSE)</f>
        <v>17006.101083032492</v>
      </c>
      <c r="AE2421" s="153">
        <f>VLOOKUP(D2421,'Dados Base'!$B:$K,10,FALSE)*31536000/VLOOKUP($F2421,F:H,MATCH(H2420,F2420:AF2420,0),FALSE)</f>
        <v>1992.3465703971119</v>
      </c>
      <c r="AF2421" s="148">
        <v>75.67</v>
      </c>
      <c r="AG2421" s="21">
        <v>100</v>
      </c>
      <c r="AH2421" s="148">
        <v>71.11</v>
      </c>
      <c r="AI2421" s="148">
        <v>18.670000000000002</v>
      </c>
      <c r="AJ2421" s="148">
        <v>95.18</v>
      </c>
      <c r="AK2421" s="72">
        <f>(SUMIFS('Banco de Indicadores Mun. (2)'!I:I,'Banco de Indicadores Mun. (2)'!B:B,'Banco de Indicadores - Mun. (1)'!B2421,'Banco de Indicadores Mun. (2)'!A:A,'Banco de Indicadores - Mun. (1)'!A2421) / VLOOKUP(D2421,'Dados Base'!$B:$K,8,FALSE)) * 100</f>
        <v>15.621472972972974</v>
      </c>
      <c r="AL2421" s="72">
        <f>(SUMIFS('Banco de Indicadores Mun. (2)'!I:I,'Banco de Indicadores Mun. (2)'!B:B,'Banco de Indicadores - Mun. (1)'!B2421,'Banco de Indicadores Mun. (2)'!A:A,'Banco de Indicadores - Mun. (1)'!A2421) / VLOOKUP(D2421,'Dados Base'!$B:$K,9,FALSE)) * 100</f>
        <v>4.8367740585774062</v>
      </c>
      <c r="AM2421" s="72">
        <f>(SUMIFS('Banco de Indicadores Mun. (2)'!J:J,'Banco de Indicadores Mun. (2)'!B:B,'Banco de Indicadores - Mun. (1)'!B2421,'Banco de Indicadores Mun. (2)'!A:A,'Banco de Indicadores - Mun. (1)'!A2421) / VLOOKUP(D2421,'Dados Base'!$B:$K,7,FALSE)) * 100</f>
        <v>19.367804347826088</v>
      </c>
      <c r="AN2421" s="72">
        <f>(SUMIFS('Banco de Indicadores Mun. (2)'!K:K,'Banco de Indicadores Mun. (2)'!B:B,'Banco de Indicadores - Mun. (1)'!B2421,'Banco de Indicadores Mun. (2)'!A:A,'Banco de Indicadores - Mun. (1)'!A2421) / VLOOKUP(D2421,'Dados Base'!$B:$K,10,FALSE)) * 100</f>
        <v>9.466785714285713</v>
      </c>
      <c r="AO2421" s="21"/>
      <c r="AP2421" s="21">
        <v>0</v>
      </c>
      <c r="AQ2421" s="5">
        <v>0</v>
      </c>
      <c r="AR2421" s="9">
        <v>7.1</v>
      </c>
      <c r="AS2421" s="22">
        <v>100</v>
      </c>
      <c r="AT2421" s="22">
        <v>100</v>
      </c>
      <c r="AU2421" s="22">
        <v>72.820512820512818</v>
      </c>
      <c r="AV2421" s="23">
        <v>8.25</v>
      </c>
      <c r="AW2421" s="12">
        <v>0</v>
      </c>
      <c r="AX2421" s="21">
        <v>0</v>
      </c>
      <c r="AY2421" s="116">
        <v>229.6547256788096</v>
      </c>
    </row>
    <row r="2422" spans="1:51" ht="15.75" x14ac:dyDescent="0.25">
      <c r="A2422" s="144">
        <v>2014</v>
      </c>
      <c r="B2422" s="77" t="s">
        <v>487</v>
      </c>
      <c r="C2422" s="78">
        <v>17</v>
      </c>
      <c r="D2422" s="77">
        <v>3543204</v>
      </c>
      <c r="E2422" s="78">
        <v>354320417</v>
      </c>
      <c r="F2422" s="78" t="str">
        <f t="shared" si="102"/>
        <v>3543204172014</v>
      </c>
      <c r="G2422" s="89">
        <v>-0.17106742689069199</v>
      </c>
      <c r="H2422" s="80">
        <f t="shared" si="101"/>
        <v>4401</v>
      </c>
      <c r="I2422" s="94">
        <v>3414</v>
      </c>
      <c r="J2422" s="95">
        <v>987</v>
      </c>
      <c r="K2422" s="83">
        <f>(H2422)/VLOOKUP(D2422,'Dados Base'!$B:$K,6,FALSE)</f>
        <v>21.641424075531077</v>
      </c>
      <c r="L2422" s="88">
        <f t="shared" si="103"/>
        <v>77.573278800272661</v>
      </c>
      <c r="M2422" s="85">
        <v>3</v>
      </c>
      <c r="N2422" s="92">
        <v>0.747</v>
      </c>
      <c r="O2422" s="91">
        <v>42</v>
      </c>
      <c r="P2422" s="91" t="s">
        <v>691</v>
      </c>
      <c r="Q2422" s="91" t="s">
        <v>691</v>
      </c>
      <c r="R2422" s="91" t="s">
        <v>691</v>
      </c>
      <c r="S2422" s="91">
        <v>12</v>
      </c>
      <c r="T2422" s="87" t="s">
        <v>691</v>
      </c>
      <c r="U2422" s="91">
        <v>31</v>
      </c>
      <c r="V2422" s="91">
        <v>26</v>
      </c>
      <c r="W2422" s="93">
        <v>0</v>
      </c>
      <c r="X2422" s="146">
        <v>8.1464343750000008E-3</v>
      </c>
      <c r="Y2422" s="21">
        <v>2.37</v>
      </c>
      <c r="Z2422" s="147">
        <v>136</v>
      </c>
      <c r="AA2422" s="147">
        <v>47</v>
      </c>
      <c r="AB2422" s="21">
        <v>0</v>
      </c>
      <c r="AC2422" s="21">
        <v>0</v>
      </c>
      <c r="AD2422" s="153">
        <f>VLOOKUP(D2422,'Dados Base'!$B:$K,9,FALSE)*31536000/VLOOKUP($F2422,F:H,MATCH(H2421,F2421:AF2421,0),FALSE)</f>
        <v>13328.098159509202</v>
      </c>
      <c r="AE2422" s="153">
        <f>VLOOKUP(D2422,'Dados Base'!$B:$K,10,FALSE)*31536000/VLOOKUP($F2422,F:H,MATCH(H2421,F2421:AF2421,0),FALSE)</f>
        <v>1433.1288343558278</v>
      </c>
      <c r="AF2422" s="148">
        <v>71.08</v>
      </c>
      <c r="AG2422" s="21">
        <v>97.2</v>
      </c>
      <c r="AH2422" s="148">
        <v>62.51</v>
      </c>
      <c r="AI2422" s="148">
        <v>13.63</v>
      </c>
      <c r="AJ2422" s="148">
        <v>95.9</v>
      </c>
      <c r="AK2422" s="72">
        <f>(SUMIFS('Banco de Indicadores Mun. (2)'!I:I,'Banco de Indicadores Mun. (2)'!B:B,'Banco de Indicadores - Mun. (1)'!B2422,'Banco de Indicadores Mun. (2)'!A:A,'Banco de Indicadores - Mun. (1)'!A2422) / VLOOKUP(D2422,'Dados Base'!$B:$K,8,FALSE)) * 100</f>
        <v>6.0864747474747478</v>
      </c>
      <c r="AL2422" s="72">
        <f>(SUMIFS('Banco de Indicadores Mun. (2)'!I:I,'Banco de Indicadores Mun. (2)'!B:B,'Banco de Indicadores - Mun. (1)'!B2422,'Banco de Indicadores Mun. (2)'!A:A,'Banco de Indicadores - Mun. (1)'!A2422) / VLOOKUP(D2422,'Dados Base'!$B:$K,9,FALSE)) * 100</f>
        <v>3.2395752688172048</v>
      </c>
      <c r="AM2422" s="72">
        <f>(SUMIFS('Banco de Indicadores Mun. (2)'!J:J,'Banco de Indicadores Mun. (2)'!B:B,'Banco de Indicadores - Mun. (1)'!B2422,'Banco de Indicadores Mun. (2)'!A:A,'Banco de Indicadores - Mun. (1)'!A2422) / VLOOKUP(D2422,'Dados Base'!$B:$K,7,FALSE)) * 100</f>
        <v>6.0625569620253161</v>
      </c>
      <c r="AN2422" s="72">
        <f>(SUMIFS('Banco de Indicadores Mun. (2)'!K:K,'Banco de Indicadores Mun. (2)'!B:B,'Banco de Indicadores - Mun. (1)'!B2422,'Banco de Indicadores Mun. (2)'!A:A,'Banco de Indicadores - Mun. (1)'!A2422) / VLOOKUP(D2422,'Dados Base'!$B:$K,10,FALSE)) * 100</f>
        <v>6.1809500000000019</v>
      </c>
      <c r="AO2422" s="21"/>
      <c r="AP2422" s="21">
        <v>0</v>
      </c>
      <c r="AQ2422" s="5">
        <v>0</v>
      </c>
      <c r="AR2422" s="9">
        <v>8.1</v>
      </c>
      <c r="AS2422" s="22">
        <v>93</v>
      </c>
      <c r="AT2422" s="22">
        <v>93</v>
      </c>
      <c r="AU2422" s="22">
        <v>74.316939890710387</v>
      </c>
      <c r="AV2422" s="23">
        <v>8.0299999999999994</v>
      </c>
      <c r="AW2422" s="12">
        <v>0</v>
      </c>
      <c r="AX2422" s="21">
        <v>0</v>
      </c>
      <c r="AY2422" s="116">
        <v>104.42420479287296</v>
      </c>
    </row>
    <row r="2423" spans="1:51" ht="15.75" x14ac:dyDescent="0.25">
      <c r="A2423" s="144">
        <v>2014</v>
      </c>
      <c r="B2423" s="77" t="s">
        <v>488</v>
      </c>
      <c r="C2423" s="78">
        <v>21</v>
      </c>
      <c r="D2423" s="77">
        <v>3543238</v>
      </c>
      <c r="E2423" s="78">
        <v>354323821</v>
      </c>
      <c r="F2423" s="78" t="str">
        <f t="shared" si="102"/>
        <v>3543238212014</v>
      </c>
      <c r="G2423" s="89">
        <v>-0.22355447226760639</v>
      </c>
      <c r="H2423" s="80">
        <f t="shared" si="101"/>
        <v>2165</v>
      </c>
      <c r="I2423" s="94">
        <v>1869</v>
      </c>
      <c r="J2423" s="95">
        <v>296</v>
      </c>
      <c r="K2423" s="83">
        <f>(H2423)/VLOOKUP(D2423,'Dados Base'!$B:$K,6,FALSE)</f>
        <v>10.990405604345398</v>
      </c>
      <c r="L2423" s="88">
        <f t="shared" si="103"/>
        <v>86.327944572748265</v>
      </c>
      <c r="M2423" s="85">
        <v>4</v>
      </c>
      <c r="N2423" s="92">
        <v>0.72099999999999997</v>
      </c>
      <c r="O2423" s="91">
        <v>26</v>
      </c>
      <c r="P2423" s="91" t="s">
        <v>691</v>
      </c>
      <c r="Q2423" s="91" t="s">
        <v>691</v>
      </c>
      <c r="R2423" s="91" t="s">
        <v>691</v>
      </c>
      <c r="S2423" s="91">
        <v>3</v>
      </c>
      <c r="T2423" s="87" t="s">
        <v>691</v>
      </c>
      <c r="U2423" s="91">
        <v>6</v>
      </c>
      <c r="V2423" s="91">
        <v>5</v>
      </c>
      <c r="W2423" s="93">
        <v>0</v>
      </c>
      <c r="X2423" s="146">
        <v>4.8126145833333328E-3</v>
      </c>
      <c r="Y2423" s="21">
        <v>1.33</v>
      </c>
      <c r="Z2423" s="147">
        <v>90</v>
      </c>
      <c r="AA2423" s="147">
        <v>13</v>
      </c>
      <c r="AB2423" s="21">
        <v>0</v>
      </c>
      <c r="AC2423" s="21">
        <v>0</v>
      </c>
      <c r="AD2423" s="153">
        <f>VLOOKUP(D2423,'Dados Base'!$B:$K,9,FALSE)*31536000/VLOOKUP($F2423,F:H,MATCH(H2422,F2422:AF2422,0),FALSE)</f>
        <v>21849.422632794456</v>
      </c>
      <c r="AE2423" s="153">
        <f>VLOOKUP(D2423,'Dados Base'!$B:$K,10,FALSE)*31536000/VLOOKUP($F2423,F:H,MATCH(H2422,F2422:AF2422,0),FALSE)</f>
        <v>2330.6050808314076</v>
      </c>
      <c r="AF2423" s="148">
        <v>85.36</v>
      </c>
      <c r="AG2423" s="21">
        <v>84.6</v>
      </c>
      <c r="AH2423" s="148">
        <v>84.6</v>
      </c>
      <c r="AI2423" s="148">
        <v>19.940000000000001</v>
      </c>
      <c r="AJ2423" s="148">
        <v>100</v>
      </c>
      <c r="AK2423" s="72">
        <f>(SUMIFS('Banco de Indicadores Mun. (2)'!I:I,'Banco de Indicadores Mun. (2)'!B:B,'Banco de Indicadores - Mun. (1)'!B2423,'Banco de Indicadores Mun. (2)'!A:A,'Banco de Indicadores - Mun. (1)'!A2423) / VLOOKUP(D2423,'Dados Base'!$B:$K,8,FALSE)) * 100</f>
        <v>7.5507246376811605E-3</v>
      </c>
      <c r="AL2423" s="72">
        <f>(SUMIFS('Banco de Indicadores Mun. (2)'!I:I,'Banco de Indicadores Mun. (2)'!B:B,'Banco de Indicadores - Mun. (1)'!B2423,'Banco de Indicadores Mun. (2)'!A:A,'Banco de Indicadores - Mun. (1)'!A2423) / VLOOKUP(D2423,'Dados Base'!$B:$K,9,FALSE)) * 100</f>
        <v>3.4733333333333335E-3</v>
      </c>
      <c r="AM2423" s="72">
        <f>(SUMIFS('Banco de Indicadores Mun. (2)'!J:J,'Banco de Indicadores Mun. (2)'!B:B,'Banco de Indicadores - Mun. (1)'!B2423,'Banco de Indicadores Mun. (2)'!A:A,'Banco de Indicadores - Mun. (1)'!A2423) / VLOOKUP(D2423,'Dados Base'!$B:$K,7,FALSE)) * 100</f>
        <v>0</v>
      </c>
      <c r="AN2423" s="72">
        <f>(SUMIFS('Banco de Indicadores Mun. (2)'!K:K,'Banco de Indicadores Mun. (2)'!B:B,'Banco de Indicadores - Mun. (1)'!B2423,'Banco de Indicadores Mun. (2)'!A:A,'Banco de Indicadores - Mun. (1)'!A2423) / VLOOKUP(D2423,'Dados Base'!$B:$K,10,FALSE)) * 100</f>
        <v>3.2562500000000015E-2</v>
      </c>
      <c r="AO2423" s="21"/>
      <c r="AP2423" s="21">
        <v>0</v>
      </c>
      <c r="AQ2423" s="5">
        <v>0</v>
      </c>
      <c r="AR2423" s="9">
        <v>9</v>
      </c>
      <c r="AS2423" s="22">
        <v>100</v>
      </c>
      <c r="AT2423" s="22">
        <v>100</v>
      </c>
      <c r="AU2423" s="22">
        <v>87.378640776699029</v>
      </c>
      <c r="AV2423" s="23">
        <v>10</v>
      </c>
      <c r="AW2423" s="12">
        <v>0</v>
      </c>
      <c r="AX2423" s="21">
        <v>0</v>
      </c>
      <c r="AY2423" s="116">
        <v>0</v>
      </c>
    </row>
    <row r="2424" spans="1:51" ht="15.75" x14ac:dyDescent="0.25">
      <c r="A2424" s="144">
        <v>2014</v>
      </c>
      <c r="B2424" s="77" t="s">
        <v>489</v>
      </c>
      <c r="C2424" s="78">
        <v>14</v>
      </c>
      <c r="D2424" s="77">
        <v>3543253</v>
      </c>
      <c r="E2424" s="78">
        <v>354325314</v>
      </c>
      <c r="F2424" s="78" t="str">
        <f t="shared" si="102"/>
        <v>3543253142014</v>
      </c>
      <c r="G2424" s="89">
        <v>3.8973043229839632E-2</v>
      </c>
      <c r="H2424" s="80">
        <f t="shared" si="101"/>
        <v>7457</v>
      </c>
      <c r="I2424" s="94">
        <v>2359</v>
      </c>
      <c r="J2424" s="95">
        <v>5098</v>
      </c>
      <c r="K2424" s="83">
        <f>(H2424)/VLOOKUP(D2424,'Dados Base'!$B:$K,6,FALSE)</f>
        <v>22.456108651790284</v>
      </c>
      <c r="L2424" s="88">
        <f t="shared" si="103"/>
        <v>31.634705645702027</v>
      </c>
      <c r="M2424" s="85">
        <v>3</v>
      </c>
      <c r="N2424" s="92">
        <v>0.70499999999999996</v>
      </c>
      <c r="O2424" s="91">
        <v>25</v>
      </c>
      <c r="P2424" s="91" t="s">
        <v>691</v>
      </c>
      <c r="Q2424" s="91" t="s">
        <v>691</v>
      </c>
      <c r="R2424" s="91" t="s">
        <v>691</v>
      </c>
      <c r="S2424" s="91">
        <v>5</v>
      </c>
      <c r="T2424" s="87" t="s">
        <v>691</v>
      </c>
      <c r="U2424" s="91">
        <v>31</v>
      </c>
      <c r="V2424" s="91">
        <v>31</v>
      </c>
      <c r="W2424" s="93">
        <v>0</v>
      </c>
      <c r="X2424" s="146">
        <v>1.3603199218749999E-2</v>
      </c>
      <c r="Y2424" s="21">
        <v>1.7</v>
      </c>
      <c r="Z2424" s="147">
        <v>90</v>
      </c>
      <c r="AA2424" s="147">
        <v>41</v>
      </c>
      <c r="AB2424" s="21">
        <v>0</v>
      </c>
      <c r="AC2424" s="21">
        <v>0</v>
      </c>
      <c r="AD2424" s="153">
        <f>VLOOKUP(D2424,'Dados Base'!$B:$K,9,FALSE)*31536000/VLOOKUP($F2424,F:H,MATCH(H2423,F2423:AF2423,0),FALSE)</f>
        <v>15943.505431138528</v>
      </c>
      <c r="AE2424" s="153">
        <f>VLOOKUP(D2424,'Dados Base'!$B:$K,10,FALSE)*31536000/VLOOKUP($F2424,F:H,MATCH(H2423,F2423:AF2423,0),FALSE)</f>
        <v>1860.7804747217376</v>
      </c>
      <c r="AF2424" s="148">
        <v>70.05</v>
      </c>
      <c r="AG2424" s="21">
        <v>100</v>
      </c>
      <c r="AH2424" s="148">
        <v>36.659999999999997</v>
      </c>
      <c r="AI2424" s="148">
        <v>11.46</v>
      </c>
      <c r="AJ2424" s="148">
        <v>100</v>
      </c>
      <c r="AK2424" s="72">
        <f>(SUMIFS('Banco de Indicadores Mun. (2)'!I:I,'Banco de Indicadores Mun. (2)'!B:B,'Banco de Indicadores - Mun. (1)'!B2424,'Banco de Indicadores Mun. (2)'!A:A,'Banco de Indicadores - Mun. (1)'!A2424) / VLOOKUP(D2424,'Dados Base'!$B:$K,8,FALSE)) * 100</f>
        <v>8.481535714285716</v>
      </c>
      <c r="AL2424" s="72">
        <f>(SUMIFS('Banco de Indicadores Mun. (2)'!I:I,'Banco de Indicadores Mun. (2)'!B:B,'Banco de Indicadores - Mun. (1)'!B2424,'Banco de Indicadores Mun. (2)'!A:A,'Banco de Indicadores - Mun. (1)'!A2424) / VLOOKUP(D2424,'Dados Base'!$B:$K,9,FALSE)) * 100</f>
        <v>3.7795702917771878</v>
      </c>
      <c r="AM2424" s="72">
        <f>(SUMIFS('Banco de Indicadores Mun. (2)'!J:J,'Banco de Indicadores Mun. (2)'!B:B,'Banco de Indicadores - Mun. (1)'!B2424,'Banco de Indicadores Mun. (2)'!A:A,'Banco de Indicadores - Mun. (1)'!A2424) / VLOOKUP(D2424,'Dados Base'!$B:$K,7,FALSE)) * 100</f>
        <v>11.301129032258066</v>
      </c>
      <c r="AN2424" s="72">
        <f>(SUMIFS('Banco de Indicadores Mun. (2)'!K:K,'Banco de Indicadores Mun. (2)'!B:B,'Banco de Indicadores - Mun. (1)'!B2424,'Banco de Indicadores Mun. (2)'!A:A,'Banco de Indicadores - Mun. (1)'!A2424) / VLOOKUP(D2424,'Dados Base'!$B:$K,10,FALSE)) * 100</f>
        <v>0.53540909090909095</v>
      </c>
      <c r="AO2424" s="21"/>
      <c r="AP2424" s="21">
        <v>0</v>
      </c>
      <c r="AQ2424" s="5">
        <v>0</v>
      </c>
      <c r="AR2424" s="9">
        <v>7.7</v>
      </c>
      <c r="AS2424" s="22">
        <v>100</v>
      </c>
      <c r="AT2424" s="22">
        <v>100</v>
      </c>
      <c r="AU2424" s="22">
        <v>68.702290076335885</v>
      </c>
      <c r="AV2424" s="23">
        <v>7.79</v>
      </c>
      <c r="AW2424" s="12">
        <v>0</v>
      </c>
      <c r="AX2424" s="21">
        <v>0</v>
      </c>
      <c r="AY2424" s="116">
        <v>26.941017025954896</v>
      </c>
    </row>
    <row r="2425" spans="1:51" ht="15.75" x14ac:dyDescent="0.25">
      <c r="A2425" s="144">
        <v>2014</v>
      </c>
      <c r="B2425" s="77" t="s">
        <v>490</v>
      </c>
      <c r="C2425" s="78">
        <v>6</v>
      </c>
      <c r="D2425" s="77">
        <v>3543303</v>
      </c>
      <c r="E2425" s="78">
        <v>35433036</v>
      </c>
      <c r="F2425" s="78" t="str">
        <f t="shared" si="102"/>
        <v>354330362014</v>
      </c>
      <c r="G2425" s="89">
        <v>0.65426720406471794</v>
      </c>
      <c r="H2425" s="80">
        <f t="shared" si="101"/>
        <v>115677</v>
      </c>
      <c r="I2425" s="94">
        <v>115677</v>
      </c>
      <c r="J2425" s="95">
        <v>0</v>
      </c>
      <c r="K2425" s="83">
        <f>(H2425)/VLOOKUP(D2425,'Dados Base'!$B:$K,6,FALSE)</f>
        <v>1166.3339382940107</v>
      </c>
      <c r="L2425" s="88">
        <f t="shared" si="103"/>
        <v>100</v>
      </c>
      <c r="M2425" s="85">
        <v>1</v>
      </c>
      <c r="N2425" s="92">
        <v>0.78400000000000003</v>
      </c>
      <c r="O2425" s="91">
        <v>5</v>
      </c>
      <c r="P2425" s="91" t="s">
        <v>691</v>
      </c>
      <c r="Q2425" s="91" t="s">
        <v>691</v>
      </c>
      <c r="R2425" s="91" t="s">
        <v>691</v>
      </c>
      <c r="S2425" s="91">
        <v>236</v>
      </c>
      <c r="T2425" s="87" t="s">
        <v>691</v>
      </c>
      <c r="U2425" s="91">
        <v>680</v>
      </c>
      <c r="V2425" s="91">
        <v>742</v>
      </c>
      <c r="W2425" s="93">
        <v>7.48</v>
      </c>
      <c r="X2425" s="146">
        <v>0.35906863781249998</v>
      </c>
      <c r="Y2425" s="21">
        <v>107.68</v>
      </c>
      <c r="Z2425" s="147">
        <v>3422</v>
      </c>
      <c r="AA2425" s="147">
        <v>3039</v>
      </c>
      <c r="AB2425" s="21">
        <v>16</v>
      </c>
      <c r="AC2425" s="21">
        <v>1</v>
      </c>
      <c r="AD2425" s="153">
        <f>VLOOKUP(D2425,'Dados Base'!$B:$K,9,FALSE)*31536000/VLOOKUP($F2425,F:H,MATCH(H2424,F2424:AF2424,0),FALSE)</f>
        <v>398.02691978526411</v>
      </c>
      <c r="AE2425" s="153">
        <f>VLOOKUP(D2425,'Dados Base'!$B:$K,10,FALSE)*31536000/VLOOKUP($F2425,F:H,MATCH(H2424,F2424:AF2424,0),FALSE)</f>
        <v>57.250447366373621</v>
      </c>
      <c r="AF2425" s="148">
        <v>89.1</v>
      </c>
      <c r="AG2425" s="21">
        <v>100</v>
      </c>
      <c r="AH2425" s="148">
        <v>78.97</v>
      </c>
      <c r="AI2425" s="148">
        <v>35.4</v>
      </c>
      <c r="AJ2425" s="148">
        <v>89.1</v>
      </c>
      <c r="AK2425" s="72">
        <f>(SUMIFS('Banco de Indicadores Mun. (2)'!I:I,'Banco de Indicadores Mun. (2)'!B:B,'Banco de Indicadores - Mun. (1)'!B2425,'Banco de Indicadores Mun. (2)'!A:A,'Banco de Indicadores - Mun. (1)'!A2425) / VLOOKUP(D2425,'Dados Base'!$B:$K,8,FALSE)) * 100</f>
        <v>2.3607818181818181</v>
      </c>
      <c r="AL2425" s="72">
        <f>(SUMIFS('Banco de Indicadores Mun. (2)'!I:I,'Banco de Indicadores Mun. (2)'!B:B,'Banco de Indicadores - Mun. (1)'!B2425,'Banco de Indicadores Mun. (2)'!A:A,'Banco de Indicadores - Mun. (1)'!A2425) / VLOOKUP(D2425,'Dados Base'!$B:$K,9,FALSE)) * 100</f>
        <v>0.88933561643835624</v>
      </c>
      <c r="AM2425" s="72">
        <f>(SUMIFS('Banco de Indicadores Mun. (2)'!J:J,'Banco de Indicadores Mun. (2)'!B:B,'Banco de Indicadores - Mun. (1)'!B2425,'Banco de Indicadores Mun. (2)'!A:A,'Banco de Indicadores - Mun. (1)'!A2425) / VLOOKUP(D2425,'Dados Base'!$B:$K,7,FALSE)) * 100</f>
        <v>0.5544411764705881</v>
      </c>
      <c r="AN2425" s="72">
        <f>(SUMIFS('Banco de Indicadores Mun. (2)'!K:K,'Banco de Indicadores Mun. (2)'!B:B,'Banco de Indicadores - Mun. (1)'!B2425,'Banco de Indicadores Mun. (2)'!A:A,'Banco de Indicadores - Mun. (1)'!A2425) / VLOOKUP(D2425,'Dados Base'!$B:$K,10,FALSE)) * 100</f>
        <v>5.2853333333333339</v>
      </c>
      <c r="AO2425" s="21"/>
      <c r="AP2425" s="21">
        <v>0</v>
      </c>
      <c r="AQ2425" s="5">
        <v>0</v>
      </c>
      <c r="AR2425" s="9">
        <v>7.6</v>
      </c>
      <c r="AS2425" s="22">
        <v>78</v>
      </c>
      <c r="AT2425" s="22">
        <v>54.599999999999994</v>
      </c>
      <c r="AU2425" s="22">
        <v>52.963937470979722</v>
      </c>
      <c r="AV2425" s="23">
        <v>5.86</v>
      </c>
      <c r="AW2425" s="12">
        <v>0</v>
      </c>
      <c r="AX2425" s="21">
        <v>1</v>
      </c>
      <c r="AY2425" s="116">
        <v>0.32002929144818548</v>
      </c>
    </row>
    <row r="2426" spans="1:51" ht="15.75" x14ac:dyDescent="0.25">
      <c r="A2426" s="144">
        <v>2014</v>
      </c>
      <c r="B2426" s="77" t="s">
        <v>491</v>
      </c>
      <c r="C2426" s="78">
        <v>4</v>
      </c>
      <c r="D2426" s="77">
        <v>3543402</v>
      </c>
      <c r="E2426" s="78">
        <v>35434024</v>
      </c>
      <c r="F2426" s="78" t="str">
        <f t="shared" si="102"/>
        <v>354340242014</v>
      </c>
      <c r="G2426" s="89">
        <v>1.6025895837381787</v>
      </c>
      <c r="H2426" s="80">
        <f t="shared" si="101"/>
        <v>638796</v>
      </c>
      <c r="I2426" s="94">
        <v>636983</v>
      </c>
      <c r="J2426" s="95">
        <v>1813</v>
      </c>
      <c r="K2426" s="83">
        <f>(H2426)/VLOOKUP(D2426,'Dados Base'!$B:$K,6,FALSE)</f>
        <v>982.20397619816413</v>
      </c>
      <c r="L2426" s="88">
        <f t="shared" si="103"/>
        <v>99.716184822697699</v>
      </c>
      <c r="M2426" s="85">
        <v>1</v>
      </c>
      <c r="N2426" s="92">
        <v>0.8</v>
      </c>
      <c r="O2426" s="91">
        <v>212</v>
      </c>
      <c r="P2426" s="91" t="s">
        <v>691</v>
      </c>
      <c r="Q2426" s="91" t="s">
        <v>691</v>
      </c>
      <c r="R2426" s="91" t="s">
        <v>691</v>
      </c>
      <c r="S2426" s="91">
        <v>1429</v>
      </c>
      <c r="T2426" s="87" t="s">
        <v>691</v>
      </c>
      <c r="U2426" s="91">
        <v>9243</v>
      </c>
      <c r="V2426" s="91">
        <v>9636</v>
      </c>
      <c r="W2426" s="93">
        <v>0</v>
      </c>
      <c r="X2426" s="146">
        <v>2.6098956944444445</v>
      </c>
      <c r="Y2426" s="21">
        <v>721.81</v>
      </c>
      <c r="Z2426" s="147">
        <v>31309</v>
      </c>
      <c r="AA2426" s="147">
        <v>4126</v>
      </c>
      <c r="AB2426" s="21">
        <v>41</v>
      </c>
      <c r="AC2426" s="21">
        <v>1</v>
      </c>
      <c r="AD2426" s="153">
        <f>VLOOKUP(D2426,'Dados Base'!$B:$K,9,FALSE)*31536000/VLOOKUP($F2426,F:H,MATCH(H2425,F2425:AF2425,0),FALSE)</f>
        <v>481.33676478875884</v>
      </c>
      <c r="AE2426" s="153">
        <f>VLOOKUP(D2426,'Dados Base'!$B:$K,10,FALSE)*31536000/VLOOKUP($F2426,F:H,MATCH(H2425,F2425:AF2425,0),FALSE)</f>
        <v>49.86155204478424</v>
      </c>
      <c r="AF2426" s="148">
        <v>100</v>
      </c>
      <c r="AG2426" s="21">
        <v>99.72</v>
      </c>
      <c r="AH2426" s="148">
        <v>98.5</v>
      </c>
      <c r="AI2426" s="148">
        <v>15.89</v>
      </c>
      <c r="AJ2426" s="148">
        <v>100</v>
      </c>
      <c r="AK2426" s="72">
        <f>(SUMIFS('Banco de Indicadores Mun. (2)'!I:I,'Banco de Indicadores Mun. (2)'!B:B,'Banco de Indicadores - Mun. (1)'!B2426,'Banco de Indicadores Mun. (2)'!A:A,'Banco de Indicadores - Mun. (1)'!A2426) / VLOOKUP(D2426,'Dados Base'!$B:$K,8,FALSE)) * 100</f>
        <v>121.45803492063504</v>
      </c>
      <c r="AL2426" s="72">
        <f>(SUMIFS('Banco de Indicadores Mun. (2)'!I:I,'Banco de Indicadores Mun. (2)'!B:B,'Banco de Indicadores - Mun. (1)'!B2426,'Banco de Indicadores Mun. (2)'!A:A,'Banco de Indicadores - Mun. (1)'!A2426) / VLOOKUP(D2426,'Dados Base'!$B:$K,9,FALSE)) * 100</f>
        <v>39.240288205128252</v>
      </c>
      <c r="AM2426" s="72">
        <f>(SUMIFS('Banco de Indicadores Mun. (2)'!J:J,'Banco de Indicadores Mun. (2)'!B:B,'Banco de Indicadores - Mun. (1)'!B2426,'Banco de Indicadores Mun. (2)'!A:A,'Banco de Indicadores - Mun. (1)'!A2426) / VLOOKUP(D2426,'Dados Base'!$B:$K,7,FALSE)) * 100</f>
        <v>7.3632476635513964</v>
      </c>
      <c r="AN2426" s="72">
        <f>(SUMIFS('Banco de Indicadores Mun. (2)'!K:K,'Banco de Indicadores Mun. (2)'!B:B,'Banco de Indicadores - Mun. (1)'!B2426,'Banco de Indicadores Mun. (2)'!A:A,'Banco de Indicadores - Mun. (1)'!A2426) / VLOOKUP(D2426,'Dados Base'!$B:$K,10,FALSE)) * 100</f>
        <v>363.20342574257472</v>
      </c>
      <c r="AO2426" s="21"/>
      <c r="AP2426" s="21">
        <v>0</v>
      </c>
      <c r="AQ2426" s="5">
        <v>0</v>
      </c>
      <c r="AR2426" s="9">
        <v>10</v>
      </c>
      <c r="AS2426" s="22">
        <v>98</v>
      </c>
      <c r="AT2426" s="22">
        <v>96.04000000000002</v>
      </c>
      <c r="AU2426" s="22">
        <v>88.356145054324827</v>
      </c>
      <c r="AV2426" s="23">
        <v>9.94</v>
      </c>
      <c r="AW2426" s="12">
        <v>12</v>
      </c>
      <c r="AX2426" s="21">
        <v>1</v>
      </c>
      <c r="AY2426" s="116">
        <v>161.33060742461896</v>
      </c>
    </row>
    <row r="2427" spans="1:51" ht="15.75" x14ac:dyDescent="0.25">
      <c r="A2427" s="144">
        <v>2014</v>
      </c>
      <c r="B2427" s="77" t="s">
        <v>492</v>
      </c>
      <c r="C2427" s="78">
        <v>8</v>
      </c>
      <c r="D2427" s="77">
        <v>3543600</v>
      </c>
      <c r="E2427" s="78">
        <v>35436008</v>
      </c>
      <c r="F2427" s="78" t="str">
        <f t="shared" si="102"/>
        <v>354360082014</v>
      </c>
      <c r="G2427" s="89">
        <v>0.16688275596652424</v>
      </c>
      <c r="H2427" s="80">
        <f t="shared" si="101"/>
        <v>3447</v>
      </c>
      <c r="I2427" s="94">
        <v>3035</v>
      </c>
      <c r="J2427" s="95">
        <v>412</v>
      </c>
      <c r="K2427" s="83">
        <f>(H2427)/VLOOKUP(D2427,'Dados Base'!$B:$K,6,FALSE)</f>
        <v>20.089754050588645</v>
      </c>
      <c r="L2427" s="88">
        <f t="shared" si="103"/>
        <v>88.047577603713378</v>
      </c>
      <c r="M2427" s="85">
        <v>2</v>
      </c>
      <c r="N2427" s="92">
        <v>0.74</v>
      </c>
      <c r="O2427" s="91">
        <v>36</v>
      </c>
      <c r="P2427" s="91" t="s">
        <v>691</v>
      </c>
      <c r="Q2427" s="91" t="s">
        <v>691</v>
      </c>
      <c r="R2427" s="91" t="s">
        <v>691</v>
      </c>
      <c r="S2427" s="91">
        <v>4</v>
      </c>
      <c r="T2427" s="87" t="s">
        <v>691</v>
      </c>
      <c r="U2427" s="91">
        <v>28</v>
      </c>
      <c r="V2427" s="91">
        <v>32</v>
      </c>
      <c r="W2427" s="93">
        <v>26.55</v>
      </c>
      <c r="X2427" s="146">
        <v>7.4568304687499982E-3</v>
      </c>
      <c r="Y2427" s="21">
        <v>2.2000000000000002</v>
      </c>
      <c r="Z2427" s="147">
        <v>145</v>
      </c>
      <c r="AA2427" s="147">
        <v>25</v>
      </c>
      <c r="AB2427" s="21">
        <v>0</v>
      </c>
      <c r="AC2427" s="21">
        <v>0</v>
      </c>
      <c r="AD2427" s="153">
        <f>VLOOKUP(D2427,'Dados Base'!$B:$K,9,FALSE)*31536000/VLOOKUP($F2427,F:H,MATCH(H2426,F2426:AF2426,0),FALSE)</f>
        <v>24427.362924281984</v>
      </c>
      <c r="AE2427" s="153">
        <f>VLOOKUP(D2427,'Dados Base'!$B:$K,10,FALSE)*31536000/VLOOKUP($F2427,F:H,MATCH(H2426,F2426:AF2426,0),FALSE)</f>
        <v>2927.624020887728</v>
      </c>
      <c r="AF2427" s="148">
        <v>83.07</v>
      </c>
      <c r="AG2427" s="21">
        <v>87.26</v>
      </c>
      <c r="AH2427" s="148">
        <v>80.150000000000006</v>
      </c>
      <c r="AI2427" s="148">
        <v>17.53</v>
      </c>
      <c r="AJ2427" s="148">
        <v>94.9</v>
      </c>
      <c r="AK2427" s="72">
        <f>(SUMIFS('Banco de Indicadores Mun. (2)'!I:I,'Banco de Indicadores Mun. (2)'!B:B,'Banco de Indicadores - Mun. (1)'!B2427,'Banco de Indicadores Mun. (2)'!A:A,'Banco de Indicadores - Mun. (1)'!A2427) / VLOOKUP(D2427,'Dados Base'!$B:$K,8,FALSE)) * 100</f>
        <v>2.3813132530120487</v>
      </c>
      <c r="AL2427" s="72">
        <f>(SUMIFS('Banco de Indicadores Mun. (2)'!I:I,'Banco de Indicadores Mun. (2)'!B:B,'Banco de Indicadores - Mun. (1)'!B2427,'Banco de Indicadores Mun. (2)'!A:A,'Banco de Indicadores - Mun. (1)'!A2427) / VLOOKUP(D2427,'Dados Base'!$B:$K,9,FALSE)) * 100</f>
        <v>0.74025842696629229</v>
      </c>
      <c r="AM2427" s="72">
        <f>(SUMIFS('Banco de Indicadores Mun. (2)'!J:J,'Banco de Indicadores Mun. (2)'!B:B,'Banco de Indicadores - Mun. (1)'!B2427,'Banco de Indicadores Mun. (2)'!A:A,'Banco de Indicadores - Mun. (1)'!A2427) / VLOOKUP(D2427,'Dados Base'!$B:$K,7,FALSE)) * 100</f>
        <v>1.5370392156862744</v>
      </c>
      <c r="AN2427" s="72">
        <f>(SUMIFS('Banco de Indicadores Mun. (2)'!K:K,'Banco de Indicadores Mun. (2)'!B:B,'Banco de Indicadores - Mun. (1)'!B2427,'Banco de Indicadores Mun. (2)'!A:A,'Banco de Indicadores - Mun. (1)'!A2427) / VLOOKUP(D2427,'Dados Base'!$B:$K,10,FALSE)) * 100</f>
        <v>3.726875000000001</v>
      </c>
      <c r="AO2427" s="21"/>
      <c r="AP2427" s="21">
        <v>0</v>
      </c>
      <c r="AQ2427" s="5">
        <v>0</v>
      </c>
      <c r="AR2427" s="9">
        <v>8.6999999999999993</v>
      </c>
      <c r="AS2427" s="22">
        <v>100</v>
      </c>
      <c r="AT2427" s="22">
        <v>100</v>
      </c>
      <c r="AU2427" s="22">
        <v>85.294117647058826</v>
      </c>
      <c r="AV2427" s="23">
        <v>10</v>
      </c>
      <c r="AW2427" s="12">
        <v>0</v>
      </c>
      <c r="AX2427" s="21">
        <v>0</v>
      </c>
      <c r="AY2427" s="116">
        <v>157.74204782372877</v>
      </c>
    </row>
    <row r="2428" spans="1:51" ht="15.75" x14ac:dyDescent="0.25">
      <c r="A2428" s="144">
        <v>2014</v>
      </c>
      <c r="B2428" s="77" t="s">
        <v>493</v>
      </c>
      <c r="C2428" s="78">
        <v>9</v>
      </c>
      <c r="D2428" s="77">
        <v>3543709</v>
      </c>
      <c r="E2428" s="78">
        <v>35437099</v>
      </c>
      <c r="F2428" s="78" t="str">
        <f t="shared" si="102"/>
        <v>354370992014</v>
      </c>
      <c r="G2428" s="89">
        <v>2.3977951666953601E-2</v>
      </c>
      <c r="H2428" s="80">
        <f t="shared" si="101"/>
        <v>10440</v>
      </c>
      <c r="I2428" s="94">
        <v>8533</v>
      </c>
      <c r="J2428" s="95">
        <v>1907</v>
      </c>
      <c r="K2428" s="83">
        <f>(H2428)/VLOOKUP(D2428,'Dados Base'!$B:$K,6,FALSE)</f>
        <v>33.30993554974156</v>
      </c>
      <c r="L2428" s="88">
        <f t="shared" si="103"/>
        <v>81.73371647509579</v>
      </c>
      <c r="M2428" s="85">
        <v>5</v>
      </c>
      <c r="N2428" s="92">
        <v>0.73399999999999999</v>
      </c>
      <c r="O2428" s="91">
        <v>40</v>
      </c>
      <c r="P2428" s="91" t="s">
        <v>691</v>
      </c>
      <c r="Q2428" s="91" t="s">
        <v>691</v>
      </c>
      <c r="R2428" s="91" t="s">
        <v>691</v>
      </c>
      <c r="S2428" s="91">
        <v>35</v>
      </c>
      <c r="T2428" s="87" t="s">
        <v>691</v>
      </c>
      <c r="U2428" s="91">
        <v>75</v>
      </c>
      <c r="V2428" s="91">
        <v>67</v>
      </c>
      <c r="W2428" s="93">
        <v>0</v>
      </c>
      <c r="X2428" s="146">
        <v>2.2087125000000003E-2</v>
      </c>
      <c r="Y2428" s="21">
        <v>6.13</v>
      </c>
      <c r="Z2428" s="147">
        <v>45</v>
      </c>
      <c r="AA2428" s="147">
        <v>428</v>
      </c>
      <c r="AB2428" s="21">
        <v>1</v>
      </c>
      <c r="AC2428" s="21">
        <v>0</v>
      </c>
      <c r="AD2428" s="153">
        <f>VLOOKUP(D2428,'Dados Base'!$B:$K,9,FALSE)*31536000/VLOOKUP($F2428,F:H,MATCH(H2427,F2427:AF2427,0),FALSE)</f>
        <v>12807.724137931034</v>
      </c>
      <c r="AE2428" s="153">
        <f>VLOOKUP(D2428,'Dados Base'!$B:$K,10,FALSE)*31536000/VLOOKUP($F2428,F:H,MATCH(H2427,F2427:AF2427,0),FALSE)</f>
        <v>1510.344827586207</v>
      </c>
      <c r="AF2428" s="148">
        <v>81.239999999999995</v>
      </c>
      <c r="AG2428" s="21">
        <v>100</v>
      </c>
      <c r="AH2428" s="148">
        <v>81.14</v>
      </c>
      <c r="AI2428" s="148">
        <v>47</v>
      </c>
      <c r="AJ2428" s="148">
        <v>100</v>
      </c>
      <c r="AK2428" s="72">
        <f>(SUMIFS('Banco de Indicadores Mun. (2)'!I:I,'Banco de Indicadores Mun. (2)'!B:B,'Banco de Indicadores - Mun. (1)'!B2428,'Banco de Indicadores Mun. (2)'!A:A,'Banco de Indicadores - Mun. (1)'!A2428) / VLOOKUP(D2428,'Dados Base'!$B:$K,8,FALSE)) * 100</f>
        <v>18.230444444444441</v>
      </c>
      <c r="AL2428" s="72">
        <f>(SUMIFS('Banco de Indicadores Mun. (2)'!I:I,'Banco de Indicadores Mun. (2)'!B:B,'Banco de Indicadores - Mun. (1)'!B2428,'Banco de Indicadores Mun. (2)'!A:A,'Banco de Indicadores - Mun. (1)'!A2428) / VLOOKUP(D2428,'Dados Base'!$B:$K,9,FALSE)) * 100</f>
        <v>6.5784386792452816</v>
      </c>
      <c r="AM2428" s="72">
        <f>(SUMIFS('Banco de Indicadores Mun. (2)'!J:J,'Banco de Indicadores Mun. (2)'!B:B,'Banco de Indicadores - Mun. (1)'!B2428,'Banco de Indicadores Mun. (2)'!A:A,'Banco de Indicadores - Mun. (1)'!A2428) / VLOOKUP(D2428,'Dados Base'!$B:$K,7,FALSE)) * 100</f>
        <v>10.139330097087377</v>
      </c>
      <c r="AN2428" s="72">
        <f>(SUMIFS('Banco de Indicadores Mun. (2)'!K:K,'Banco de Indicadores Mun. (2)'!B:B,'Banco de Indicadores - Mun. (1)'!B2428,'Banco de Indicadores Mun. (2)'!A:A,'Banco de Indicadores - Mun. (1)'!A2428) / VLOOKUP(D2428,'Dados Base'!$B:$K,10,FALSE)) * 100</f>
        <v>34.898139999999991</v>
      </c>
      <c r="AO2428" s="21"/>
      <c r="AP2428" s="21">
        <v>0</v>
      </c>
      <c r="AQ2428" s="5">
        <v>0</v>
      </c>
      <c r="AR2428" s="9">
        <v>10</v>
      </c>
      <c r="AS2428" s="22">
        <v>100</v>
      </c>
      <c r="AT2428" s="22">
        <v>12</v>
      </c>
      <c r="AU2428" s="22">
        <v>9.5137420718816088</v>
      </c>
      <c r="AV2428" s="23">
        <v>2.2999999999999998</v>
      </c>
      <c r="AW2428" s="12">
        <v>0</v>
      </c>
      <c r="AX2428" s="21">
        <v>0</v>
      </c>
      <c r="AY2428" s="116">
        <v>9.0447122247730292</v>
      </c>
    </row>
    <row r="2429" spans="1:51" ht="15.75" x14ac:dyDescent="0.25">
      <c r="A2429" s="144">
        <v>2014</v>
      </c>
      <c r="B2429" s="77" t="s">
        <v>494</v>
      </c>
      <c r="C2429" s="78">
        <v>20</v>
      </c>
      <c r="D2429" s="77">
        <v>3543808</v>
      </c>
      <c r="E2429" s="78">
        <v>354380820</v>
      </c>
      <c r="F2429" s="78" t="str">
        <f t="shared" si="102"/>
        <v>3543808202014</v>
      </c>
      <c r="G2429" s="89">
        <v>-0.28418377543532047</v>
      </c>
      <c r="H2429" s="80">
        <f t="shared" si="101"/>
        <v>9838</v>
      </c>
      <c r="I2429" s="94">
        <v>8780</v>
      </c>
      <c r="J2429" s="95">
        <v>1058</v>
      </c>
      <c r="K2429" s="83">
        <f>(H2429)/VLOOKUP(D2429,'Dados Base'!$B:$K,6,FALSE)</f>
        <v>27.442119944211996</v>
      </c>
      <c r="L2429" s="88">
        <f t="shared" si="103"/>
        <v>89.245781662939621</v>
      </c>
      <c r="M2429" s="85">
        <v>4</v>
      </c>
      <c r="N2429" s="92">
        <v>0.72299999999999998</v>
      </c>
      <c r="O2429" s="91">
        <v>89</v>
      </c>
      <c r="P2429" s="91" t="s">
        <v>691</v>
      </c>
      <c r="Q2429" s="91" t="s">
        <v>691</v>
      </c>
      <c r="R2429" s="91" t="s">
        <v>691</v>
      </c>
      <c r="S2429" s="91">
        <v>20</v>
      </c>
      <c r="T2429" s="87" t="s">
        <v>691</v>
      </c>
      <c r="U2429" s="91">
        <v>90</v>
      </c>
      <c r="V2429" s="91">
        <v>73</v>
      </c>
      <c r="W2429" s="93">
        <v>0</v>
      </c>
      <c r="X2429" s="146">
        <v>2.0576317561785368E-2</v>
      </c>
      <c r="Y2429" s="21">
        <v>6.18</v>
      </c>
      <c r="Z2429" s="147">
        <v>420</v>
      </c>
      <c r="AA2429" s="147">
        <v>57</v>
      </c>
      <c r="AB2429" s="21">
        <v>1</v>
      </c>
      <c r="AC2429" s="21">
        <v>1</v>
      </c>
      <c r="AD2429" s="153">
        <f>VLOOKUP(D2429,'Dados Base'!$B:$K,9,FALSE)*31536000/VLOOKUP($F2429,F:H,MATCH(H2428,F2428:AF2428,0),FALSE)</f>
        <v>8270.2663142915226</v>
      </c>
      <c r="AE2429" s="153">
        <f>VLOOKUP(D2429,'Dados Base'!$B:$K,10,FALSE)*31536000/VLOOKUP($F2429,F:H,MATCH(H2428,F2428:AF2428,0),FALSE)</f>
        <v>1025.7694653384835</v>
      </c>
      <c r="AF2429" s="148" t="s">
        <v>692</v>
      </c>
      <c r="AG2429" s="21">
        <v>86.93</v>
      </c>
      <c r="AH2429" s="148" t="s">
        <v>692</v>
      </c>
      <c r="AI2429" s="148" t="s">
        <v>692</v>
      </c>
      <c r="AJ2429" s="148" t="s">
        <v>692</v>
      </c>
      <c r="AK2429" s="72">
        <f>(SUMIFS('Banco de Indicadores Mun. (2)'!I:I,'Banco de Indicadores Mun. (2)'!B:B,'Banco de Indicadores - Mun. (1)'!B2429,'Banco de Indicadores Mun. (2)'!A:A,'Banco de Indicadores - Mun. (1)'!A2429) / VLOOKUP(D2429,'Dados Base'!$B:$K,8,FALSE)) * 100</f>
        <v>1.2052897196261683</v>
      </c>
      <c r="AL2429" s="72">
        <f>(SUMIFS('Banco de Indicadores Mun. (2)'!I:I,'Banco de Indicadores Mun. (2)'!B:B,'Banco de Indicadores - Mun. (1)'!B2429,'Banco de Indicadores Mun. (2)'!A:A,'Banco de Indicadores - Mun. (1)'!A2429) / VLOOKUP(D2429,'Dados Base'!$B:$K,9,FALSE)) * 100</f>
        <v>0.49986821705426365</v>
      </c>
      <c r="AM2429" s="72">
        <f>(SUMIFS('Banco de Indicadores Mun. (2)'!J:J,'Banco de Indicadores Mun. (2)'!B:B,'Banco de Indicadores - Mun. (1)'!B2429,'Banco de Indicadores Mun. (2)'!A:A,'Banco de Indicadores - Mun. (1)'!A2429) / VLOOKUP(D2429,'Dados Base'!$B:$K,7,FALSE)) * 100</f>
        <v>1.2088933333333336</v>
      </c>
      <c r="AN2429" s="72">
        <f>(SUMIFS('Banco de Indicadores Mun. (2)'!K:K,'Banco de Indicadores Mun. (2)'!B:B,'Banco de Indicadores - Mun. (1)'!B2429,'Banco de Indicadores Mun. (2)'!A:A,'Banco de Indicadores - Mun. (1)'!A2429) / VLOOKUP(D2429,'Dados Base'!$B:$K,10,FALSE)) * 100</f>
        <v>1.1968437499999995</v>
      </c>
      <c r="AO2429" s="21"/>
      <c r="AP2429" s="21">
        <v>0</v>
      </c>
      <c r="AQ2429" s="5">
        <v>0</v>
      </c>
      <c r="AR2429" s="9">
        <v>8.9</v>
      </c>
      <c r="AS2429" s="22">
        <v>100</v>
      </c>
      <c r="AT2429" s="22">
        <v>100</v>
      </c>
      <c r="AU2429" s="22">
        <v>88.050314465408803</v>
      </c>
      <c r="AV2429" s="23">
        <v>9.8000000000000007</v>
      </c>
      <c r="AW2429" s="12">
        <v>0</v>
      </c>
      <c r="AX2429" s="21">
        <v>1</v>
      </c>
      <c r="AY2429" s="116">
        <v>16.577110588105825</v>
      </c>
    </row>
    <row r="2430" spans="1:51" ht="15.75" x14ac:dyDescent="0.25">
      <c r="A2430" s="144">
        <v>2014</v>
      </c>
      <c r="B2430" s="77" t="s">
        <v>495</v>
      </c>
      <c r="C2430" s="78">
        <v>5</v>
      </c>
      <c r="D2430" s="77">
        <v>3543907</v>
      </c>
      <c r="E2430" s="78">
        <v>35439075</v>
      </c>
      <c r="F2430" s="78" t="str">
        <f t="shared" si="102"/>
        <v>354390752014</v>
      </c>
      <c r="G2430" s="89">
        <v>0.94080377383238822</v>
      </c>
      <c r="H2430" s="80">
        <f t="shared" si="101"/>
        <v>192460</v>
      </c>
      <c r="I2430" s="94">
        <v>187994</v>
      </c>
      <c r="J2430" s="95">
        <v>4466</v>
      </c>
      <c r="K2430" s="83">
        <f>(H2430)/VLOOKUP(D2430,'Dados Base'!$B:$K,6,FALSE)</f>
        <v>386.45810325093873</v>
      </c>
      <c r="L2430" s="88">
        <f t="shared" si="103"/>
        <v>97.679517821885071</v>
      </c>
      <c r="M2430" s="85">
        <v>1</v>
      </c>
      <c r="N2430" s="92">
        <v>0.80300000000000005</v>
      </c>
      <c r="O2430" s="91">
        <v>187</v>
      </c>
      <c r="P2430" s="91" t="s">
        <v>691</v>
      </c>
      <c r="Q2430" s="91" t="s">
        <v>691</v>
      </c>
      <c r="R2430" s="91" t="s">
        <v>691</v>
      </c>
      <c r="S2430" s="91">
        <v>636</v>
      </c>
      <c r="T2430" s="87" t="s">
        <v>691</v>
      </c>
      <c r="U2430" s="91">
        <v>1997</v>
      </c>
      <c r="V2430" s="91">
        <v>1976</v>
      </c>
      <c r="W2430" s="93">
        <v>0</v>
      </c>
      <c r="X2430" s="146">
        <v>0.66713897800925925</v>
      </c>
      <c r="Y2430" s="21">
        <v>174.23</v>
      </c>
      <c r="Z2430" s="147">
        <v>4983</v>
      </c>
      <c r="AA2430" s="147">
        <v>5471</v>
      </c>
      <c r="AB2430" s="21">
        <v>25</v>
      </c>
      <c r="AC2430" s="21">
        <v>1</v>
      </c>
      <c r="AD2430" s="153">
        <f>VLOOKUP(D2430,'Dados Base'!$B:$K,9,FALSE)*31536000/VLOOKUP($F2430,F:H,MATCH(H2429,F2429:AF2429,0),FALSE)</f>
        <v>997.89171775953446</v>
      </c>
      <c r="AE2430" s="153">
        <f>VLOOKUP(D2430,'Dados Base'!$B:$K,10,FALSE)*31536000/VLOOKUP($F2430,F:H,MATCH(H2429,F2429:AF2429,0),FALSE)</f>
        <v>131.08593993557099</v>
      </c>
      <c r="AF2430" s="148">
        <v>99.5</v>
      </c>
      <c r="AG2430" s="21">
        <v>100</v>
      </c>
      <c r="AH2430" s="148">
        <v>98.91</v>
      </c>
      <c r="AI2430" s="148">
        <v>38.229999999999997</v>
      </c>
      <c r="AJ2430" s="148">
        <v>100</v>
      </c>
      <c r="AK2430" s="72">
        <f>(SUMIFS('Banco de Indicadores Mun. (2)'!I:I,'Banco de Indicadores Mun. (2)'!B:B,'Banco de Indicadores - Mun. (1)'!B2430,'Banco de Indicadores Mun. (2)'!A:A,'Banco de Indicadores - Mun. (1)'!A2430) / VLOOKUP(D2430,'Dados Base'!$B:$K,8,FALSE)) * 100</f>
        <v>49.840230434782598</v>
      </c>
      <c r="AL2430" s="72">
        <f>(SUMIFS('Banco de Indicadores Mun. (2)'!I:I,'Banco de Indicadores Mun. (2)'!B:B,'Banco de Indicadores - Mun. (1)'!B2430,'Banco de Indicadores Mun. (2)'!A:A,'Banco de Indicadores - Mun. (1)'!A2430) / VLOOKUP(D2430,'Dados Base'!$B:$K,9,FALSE)) * 100</f>
        <v>18.823075533661733</v>
      </c>
      <c r="AM2430" s="72">
        <f>(SUMIFS('Banco de Indicadores Mun. (2)'!J:J,'Banco de Indicadores Mun. (2)'!B:B,'Banco de Indicadores - Mun. (1)'!B2430,'Banco de Indicadores Mun. (2)'!A:A,'Banco de Indicadores - Mun. (1)'!A2430) / VLOOKUP(D2430,'Dados Base'!$B:$K,7,FALSE)) * 100</f>
        <v>69.841926666666637</v>
      </c>
      <c r="AN2430" s="72">
        <f>(SUMIFS('Banco de Indicadores Mun. (2)'!K:K,'Banco de Indicadores Mun. (2)'!B:B,'Banco de Indicadores - Mun. (1)'!B2430,'Banco de Indicadores Mun. (2)'!A:A,'Banco de Indicadores - Mun. (1)'!A2430) / VLOOKUP(D2430,'Dados Base'!$B:$K,10,FALSE)) * 100</f>
        <v>12.337049999999991</v>
      </c>
      <c r="AO2430" s="21"/>
      <c r="AP2430" s="21">
        <v>0</v>
      </c>
      <c r="AQ2430" s="5">
        <v>2</v>
      </c>
      <c r="AR2430" s="9">
        <v>8.6</v>
      </c>
      <c r="AS2430" s="22">
        <v>99.5</v>
      </c>
      <c r="AT2430" s="22">
        <v>54.725000000000001</v>
      </c>
      <c r="AU2430" s="22">
        <v>47.665965180792043</v>
      </c>
      <c r="AV2430" s="23">
        <v>5.92</v>
      </c>
      <c r="AW2430" s="12">
        <v>1</v>
      </c>
      <c r="AX2430" s="21">
        <v>1</v>
      </c>
      <c r="AY2430" s="116">
        <v>142.11000568386001</v>
      </c>
    </row>
    <row r="2431" spans="1:51" ht="15.75" x14ac:dyDescent="0.25">
      <c r="A2431" s="144">
        <v>2014</v>
      </c>
      <c r="B2431" s="77" t="s">
        <v>496</v>
      </c>
      <c r="C2431" s="78">
        <v>5</v>
      </c>
      <c r="D2431" s="77">
        <v>3544004</v>
      </c>
      <c r="E2431" s="78">
        <v>35440045</v>
      </c>
      <c r="F2431" s="78" t="str">
        <f t="shared" si="102"/>
        <v>354400452014</v>
      </c>
      <c r="G2431" s="89">
        <v>2.0494303387405211</v>
      </c>
      <c r="H2431" s="80">
        <f t="shared" si="101"/>
        <v>31593</v>
      </c>
      <c r="I2431" s="94">
        <v>30766</v>
      </c>
      <c r="J2431" s="95">
        <v>827</v>
      </c>
      <c r="K2431" s="83">
        <f>(H2431)/VLOOKUP(D2431,'Dados Base'!$B:$K,6,FALSE)</f>
        <v>139.21300784348287</v>
      </c>
      <c r="L2431" s="88">
        <f t="shared" si="103"/>
        <v>97.382331529136195</v>
      </c>
      <c r="M2431" s="85">
        <v>1</v>
      </c>
      <c r="N2431" s="92">
        <v>0.75900000000000001</v>
      </c>
      <c r="O2431" s="91">
        <v>44</v>
      </c>
      <c r="P2431" s="91" t="s">
        <v>691</v>
      </c>
      <c r="Q2431" s="91" t="s">
        <v>691</v>
      </c>
      <c r="R2431" s="91" t="s">
        <v>691</v>
      </c>
      <c r="S2431" s="91">
        <v>78</v>
      </c>
      <c r="T2431" s="87" t="s">
        <v>691</v>
      </c>
      <c r="U2431" s="91">
        <v>213</v>
      </c>
      <c r="V2431" s="91">
        <v>229</v>
      </c>
      <c r="W2431" s="93">
        <v>0</v>
      </c>
      <c r="X2431" s="146">
        <v>9.31103484236111E-2</v>
      </c>
      <c r="Y2431" s="21">
        <v>25.16</v>
      </c>
      <c r="Z2431" s="147">
        <v>0</v>
      </c>
      <c r="AA2431" s="147">
        <v>1699</v>
      </c>
      <c r="AB2431" s="21">
        <v>1</v>
      </c>
      <c r="AC2431" s="21">
        <v>0</v>
      </c>
      <c r="AD2431" s="153">
        <f>VLOOKUP(D2431,'Dados Base'!$B:$K,9,FALSE)*31536000/VLOOKUP($F2431,F:H,MATCH(H2430,F2430:AF2430,0),FALSE)</f>
        <v>2794.9482480296269</v>
      </c>
      <c r="AE2431" s="153">
        <f>VLOOKUP(D2431,'Dados Base'!$B:$K,10,FALSE)*31536000/VLOOKUP($F2431,F:H,MATCH(H2430,F2430:AF2430,0),FALSE)</f>
        <v>369.33244706105796</v>
      </c>
      <c r="AF2431" s="148">
        <v>96.82</v>
      </c>
      <c r="AG2431" s="21">
        <v>96.96</v>
      </c>
      <c r="AH2431" s="148">
        <v>96.82</v>
      </c>
      <c r="AI2431" s="148">
        <v>44.21</v>
      </c>
      <c r="AJ2431" s="148">
        <v>100</v>
      </c>
      <c r="AK2431" s="72">
        <f>(SUMIFS('Banco de Indicadores Mun. (2)'!I:I,'Banco de Indicadores Mun. (2)'!B:B,'Banco de Indicadores - Mun. (1)'!B2431,'Banco de Indicadores Mun. (2)'!A:A,'Banco de Indicadores - Mun. (1)'!A2431) / VLOOKUP(D2431,'Dados Base'!$B:$K,8,FALSE)) * 100</f>
        <v>20.62846226415094</v>
      </c>
      <c r="AL2431" s="72">
        <f>(SUMIFS('Banco de Indicadores Mun. (2)'!I:I,'Banco de Indicadores Mun. (2)'!B:B,'Banco de Indicadores - Mun. (1)'!B2431,'Banco de Indicadores Mun. (2)'!A:A,'Banco de Indicadores - Mun. (1)'!A2431) / VLOOKUP(D2431,'Dados Base'!$B:$K,9,FALSE)) * 100</f>
        <v>7.8093464285714287</v>
      </c>
      <c r="AM2431" s="72">
        <f>(SUMIFS('Banco de Indicadores Mun. (2)'!J:J,'Banco de Indicadores Mun. (2)'!B:B,'Banco de Indicadores - Mun. (1)'!B2431,'Banco de Indicadores Mun. (2)'!A:A,'Banco de Indicadores - Mun. (1)'!A2431) / VLOOKUP(D2431,'Dados Base'!$B:$K,7,FALSE)) * 100</f>
        <v>28.08697101449275</v>
      </c>
      <c r="AN2431" s="72">
        <f>(SUMIFS('Banco de Indicadores Mun. (2)'!K:K,'Banco de Indicadores Mun. (2)'!B:B,'Banco de Indicadores - Mun. (1)'!B2431,'Banco de Indicadores Mun. (2)'!A:A,'Banco de Indicadores - Mun. (1)'!A2431) / VLOOKUP(D2431,'Dados Base'!$B:$K,10,FALSE)) * 100</f>
        <v>6.7193513513513503</v>
      </c>
      <c r="AO2431" s="21"/>
      <c r="AP2431" s="21">
        <v>0</v>
      </c>
      <c r="AQ2431" s="5">
        <v>0</v>
      </c>
      <c r="AR2431" s="9">
        <v>9.8000000000000007</v>
      </c>
      <c r="AS2431" s="22">
        <v>99</v>
      </c>
      <c r="AT2431" s="22">
        <v>0</v>
      </c>
      <c r="AU2431" s="22">
        <v>0</v>
      </c>
      <c r="AV2431" s="23">
        <v>1.49</v>
      </c>
      <c r="AW2431" s="12">
        <v>0</v>
      </c>
      <c r="AX2431" s="21">
        <v>0</v>
      </c>
      <c r="AY2431" s="116">
        <v>83.394282203618303</v>
      </c>
    </row>
    <row r="2432" spans="1:51" ht="15.75" x14ac:dyDescent="0.25">
      <c r="A2432" s="144">
        <v>2014</v>
      </c>
      <c r="B2432" s="77" t="s">
        <v>497</v>
      </c>
      <c r="C2432" s="78">
        <v>6</v>
      </c>
      <c r="D2432" s="77">
        <v>3544103</v>
      </c>
      <c r="E2432" s="78">
        <v>35441036</v>
      </c>
      <c r="F2432" s="78" t="str">
        <f t="shared" si="102"/>
        <v>354410362014</v>
      </c>
      <c r="G2432" s="89">
        <v>1.4937968320325457</v>
      </c>
      <c r="H2432" s="80">
        <f t="shared" si="101"/>
        <v>46326</v>
      </c>
      <c r="I2432" s="94">
        <v>46326</v>
      </c>
      <c r="J2432" s="95">
        <v>0</v>
      </c>
      <c r="K2432" s="83">
        <f>(H2432)/VLOOKUP(D2432,'Dados Base'!$B:$K,6,FALSE)</f>
        <v>1263.3215162257975</v>
      </c>
      <c r="L2432" s="88">
        <f t="shared" si="103"/>
        <v>100</v>
      </c>
      <c r="M2432" s="85">
        <v>4</v>
      </c>
      <c r="N2432" s="92">
        <v>0.749</v>
      </c>
      <c r="O2432" s="91">
        <v>2</v>
      </c>
      <c r="P2432" s="91" t="s">
        <v>691</v>
      </c>
      <c r="Q2432" s="91" t="s">
        <v>691</v>
      </c>
      <c r="R2432" s="91" t="s">
        <v>691</v>
      </c>
      <c r="S2432" s="91">
        <v>26</v>
      </c>
      <c r="T2432" s="87" t="s">
        <v>691</v>
      </c>
      <c r="U2432" s="91">
        <v>122</v>
      </c>
      <c r="V2432" s="91">
        <v>176</v>
      </c>
      <c r="W2432" s="93">
        <v>1.83</v>
      </c>
      <c r="X2432" s="146">
        <v>0.1148853165347222</v>
      </c>
      <c r="Y2432" s="21">
        <v>38.18</v>
      </c>
      <c r="Z2432" s="147">
        <v>1206</v>
      </c>
      <c r="AA2432" s="147">
        <v>1371</v>
      </c>
      <c r="AB2432" s="21">
        <v>2</v>
      </c>
      <c r="AC2432" s="21">
        <v>0</v>
      </c>
      <c r="AD2432" s="153">
        <f>VLOOKUP(D2432,'Dados Base'!$B:$K,9,FALSE)*31536000/VLOOKUP($F2432,F:H,MATCH(H2431,F2431:AF2431,0),FALSE)</f>
        <v>367.6000518067608</v>
      </c>
      <c r="AE2432" s="153">
        <f>VLOOKUP(D2432,'Dados Base'!$B:$K,10,FALSE)*31536000/VLOOKUP($F2432,F:H,MATCH(H2431,F2431:AF2431,0),FALSE)</f>
        <v>54.459266934334941</v>
      </c>
      <c r="AF2432" s="148">
        <v>81.47</v>
      </c>
      <c r="AG2432" s="21">
        <v>76</v>
      </c>
      <c r="AH2432" s="148">
        <v>55.63</v>
      </c>
      <c r="AI2432" s="148">
        <v>16.850000000000001</v>
      </c>
      <c r="AJ2432" s="148">
        <v>81.47</v>
      </c>
      <c r="AK2432" s="72">
        <f>(SUMIFS('Banco de Indicadores Mun. (2)'!I:I,'Banco de Indicadores Mun. (2)'!B:B,'Banco de Indicadores - Mun. (1)'!B2432,'Banco de Indicadores Mun. (2)'!A:A,'Banco de Indicadores - Mun. (1)'!A2432) / VLOOKUP(D2432,'Dados Base'!$B:$K,8,FALSE)) * 100</f>
        <v>53.118949999999998</v>
      </c>
      <c r="AL2432" s="72">
        <f>(SUMIFS('Banco de Indicadores Mun. (2)'!I:I,'Banco de Indicadores Mun. (2)'!B:B,'Banco de Indicadores - Mun. (1)'!B2432,'Banco de Indicadores Mun. (2)'!A:A,'Banco de Indicadores - Mun. (1)'!A2432) / VLOOKUP(D2432,'Dados Base'!$B:$K,9,FALSE)) * 100</f>
        <v>19.673685185185185</v>
      </c>
      <c r="AM2432" s="72">
        <f>(SUMIFS('Banco de Indicadores Mun. (2)'!J:J,'Banco de Indicadores Mun. (2)'!B:B,'Banco de Indicadores - Mun. (1)'!B2432,'Banco de Indicadores Mun. (2)'!A:A,'Banco de Indicadores - Mun. (1)'!A2432) / VLOOKUP(D2432,'Dados Base'!$B:$K,7,FALSE)) * 100</f>
        <v>83.333333333333343</v>
      </c>
      <c r="AN2432" s="72">
        <f>(SUMIFS('Banco de Indicadores Mun. (2)'!K:K,'Banco de Indicadores Mun. (2)'!B:B,'Banco de Indicadores - Mun. (1)'!B2432,'Banco de Indicadores Mun. (2)'!A:A,'Banco de Indicadores - Mun. (1)'!A2432) / VLOOKUP(D2432,'Dados Base'!$B:$K,10,FALSE)) * 100</f>
        <v>7.7973749999999979</v>
      </c>
      <c r="AO2432" s="21"/>
      <c r="AP2432" s="21">
        <v>0</v>
      </c>
      <c r="AQ2432" s="5">
        <v>0</v>
      </c>
      <c r="AR2432" s="9">
        <v>7.6</v>
      </c>
      <c r="AS2432" s="22">
        <v>60</v>
      </c>
      <c r="AT2432" s="22">
        <v>51</v>
      </c>
      <c r="AU2432" s="22">
        <v>46.798603026775318</v>
      </c>
      <c r="AV2432" s="23">
        <v>5.22</v>
      </c>
      <c r="AW2432" s="12">
        <v>0</v>
      </c>
      <c r="AX2432" s="21">
        <v>0</v>
      </c>
      <c r="AY2432" s="116">
        <v>85.875792290015966</v>
      </c>
    </row>
    <row r="2433" spans="1:51" ht="15.75" x14ac:dyDescent="0.25">
      <c r="A2433" s="144">
        <v>2014</v>
      </c>
      <c r="B2433" s="77" t="s">
        <v>498</v>
      </c>
      <c r="C2433" s="78">
        <v>15</v>
      </c>
      <c r="D2433" s="77">
        <v>3544202</v>
      </c>
      <c r="E2433" s="78">
        <v>354420215</v>
      </c>
      <c r="F2433" s="78" t="str">
        <f t="shared" si="102"/>
        <v>3544202152014</v>
      </c>
      <c r="G2433" s="89">
        <v>1.6182133649970121</v>
      </c>
      <c r="H2433" s="80">
        <f t="shared" si="101"/>
        <v>10910</v>
      </c>
      <c r="I2433" s="94">
        <v>8631</v>
      </c>
      <c r="J2433" s="95">
        <v>2279</v>
      </c>
      <c r="K2433" s="83">
        <f>(H2433)/VLOOKUP(D2433,'Dados Base'!$B:$K,6,FALSE)</f>
        <v>17.298788609120315</v>
      </c>
      <c r="L2433" s="88">
        <f t="shared" si="103"/>
        <v>79.11090742438131</v>
      </c>
      <c r="M2433" s="85">
        <v>5</v>
      </c>
      <c r="N2433" s="92">
        <v>0.70299999999999996</v>
      </c>
      <c r="O2433" s="91">
        <v>115</v>
      </c>
      <c r="P2433" s="91" t="s">
        <v>691</v>
      </c>
      <c r="Q2433" s="91" t="s">
        <v>691</v>
      </c>
      <c r="R2433" s="91" t="s">
        <v>691</v>
      </c>
      <c r="S2433" s="91">
        <v>8</v>
      </c>
      <c r="T2433" s="87" t="s">
        <v>691</v>
      </c>
      <c r="U2433" s="91">
        <v>68</v>
      </c>
      <c r="V2433" s="91">
        <v>39</v>
      </c>
      <c r="W2433" s="93">
        <v>68.349999999999994</v>
      </c>
      <c r="X2433" s="146">
        <v>2.5502125E-2</v>
      </c>
      <c r="Y2433" s="21">
        <v>6.42</v>
      </c>
      <c r="Z2433" s="147">
        <v>372</v>
      </c>
      <c r="AA2433" s="147">
        <v>124</v>
      </c>
      <c r="AB2433" s="21">
        <v>2</v>
      </c>
      <c r="AC2433" s="21">
        <v>0</v>
      </c>
      <c r="AD2433" s="153">
        <f>VLOOKUP(D2433,'Dados Base'!$B:$K,9,FALSE)*31536000/VLOOKUP($F2433,F:H,MATCH(H2432,F2432:AF2432,0),FALSE)</f>
        <v>14019.211732355638</v>
      </c>
      <c r="AE2433" s="153">
        <f>VLOOKUP(D2433,'Dados Base'!$B:$K,10,FALSE)*31536000/VLOOKUP($F2433,F:H,MATCH(H2432,F2432:AF2432,0),FALSE)</f>
        <v>1503.0907424381301</v>
      </c>
      <c r="AF2433" s="148">
        <v>89.76</v>
      </c>
      <c r="AG2433" s="21">
        <v>79.11</v>
      </c>
      <c r="AH2433" s="148">
        <v>86.33</v>
      </c>
      <c r="AI2433" s="148">
        <v>6.62</v>
      </c>
      <c r="AJ2433" s="148">
        <v>100</v>
      </c>
      <c r="AK2433" s="72">
        <f>(SUMIFS('Banco de Indicadores Mun. (2)'!I:I,'Banco de Indicadores Mun. (2)'!B:B,'Banco de Indicadores - Mun. (1)'!B2433,'Banco de Indicadores Mun. (2)'!A:A,'Banco de Indicadores - Mun. (1)'!A2433) / VLOOKUP(D2433,'Dados Base'!$B:$K,8,FALSE)) * 100</f>
        <v>8.0914064516129045</v>
      </c>
      <c r="AL2433" s="72">
        <f>(SUMIFS('Banco de Indicadores Mun. (2)'!I:I,'Banco de Indicadores Mun. (2)'!B:B,'Banco de Indicadores - Mun. (1)'!B2433,'Banco de Indicadores Mun. (2)'!A:A,'Banco de Indicadores - Mun. (1)'!A2433) / VLOOKUP(D2433,'Dados Base'!$B:$K,9,FALSE)) * 100</f>
        <v>2.5859134020618564</v>
      </c>
      <c r="AM2433" s="72">
        <f>(SUMIFS('Banco de Indicadores Mun. (2)'!J:J,'Banco de Indicadores Mun. (2)'!B:B,'Banco de Indicadores - Mun. (1)'!B2433,'Banco de Indicadores Mun. (2)'!A:A,'Banco de Indicadores - Mun. (1)'!A2433) / VLOOKUP(D2433,'Dados Base'!$B:$K,7,FALSE)) * 100</f>
        <v>12.103533980582526</v>
      </c>
      <c r="AN2433" s="72">
        <f>(SUMIFS('Banco de Indicadores Mun. (2)'!K:K,'Banco de Indicadores Mun. (2)'!B:B,'Banco de Indicadores - Mun. (1)'!B2433,'Banco de Indicadores Mun. (2)'!A:A,'Banco de Indicadores - Mun. (1)'!A2433) / VLOOKUP(D2433,'Dados Base'!$B:$K,10,FALSE)) * 100</f>
        <v>0.1443076923076923</v>
      </c>
      <c r="AO2433" s="21"/>
      <c r="AP2433" s="21">
        <v>0</v>
      </c>
      <c r="AQ2433" s="5">
        <v>0</v>
      </c>
      <c r="AR2433" s="9">
        <v>7.2</v>
      </c>
      <c r="AS2433" s="22">
        <v>98</v>
      </c>
      <c r="AT2433" s="22">
        <v>98</v>
      </c>
      <c r="AU2433" s="22">
        <v>75</v>
      </c>
      <c r="AV2433" s="23">
        <v>8.35</v>
      </c>
      <c r="AW2433" s="12">
        <v>1</v>
      </c>
      <c r="AX2433" s="21">
        <v>0</v>
      </c>
      <c r="AY2433" s="116">
        <v>81.423960569630964</v>
      </c>
    </row>
    <row r="2434" spans="1:51" ht="15.75" x14ac:dyDescent="0.25">
      <c r="A2434" s="144">
        <v>2014</v>
      </c>
      <c r="B2434" s="77" t="s">
        <v>499</v>
      </c>
      <c r="C2434" s="78">
        <v>14</v>
      </c>
      <c r="D2434" s="77">
        <v>3543501</v>
      </c>
      <c r="E2434" s="78">
        <v>354350114</v>
      </c>
      <c r="F2434" s="78" t="str">
        <f t="shared" si="102"/>
        <v>3543501142014</v>
      </c>
      <c r="G2434" s="89">
        <v>-1.3950326189713369</v>
      </c>
      <c r="H2434" s="80">
        <f t="shared" ref="H2434:H2497" si="104">SUM(I2434:J2434)</f>
        <v>5947</v>
      </c>
      <c r="I2434" s="94">
        <v>4398</v>
      </c>
      <c r="J2434" s="95">
        <v>1549</v>
      </c>
      <c r="K2434" s="83">
        <f>(H2434)/VLOOKUP(D2434,'Dados Base'!$B:$K,6,FALSE)</f>
        <v>15.39875712066287</v>
      </c>
      <c r="L2434" s="88">
        <f t="shared" si="103"/>
        <v>73.953253741382213</v>
      </c>
      <c r="M2434" s="85">
        <v>4</v>
      </c>
      <c r="N2434" s="92">
        <v>0.66400000000000003</v>
      </c>
      <c r="O2434" s="91">
        <v>24</v>
      </c>
      <c r="P2434" s="91" t="s">
        <v>691</v>
      </c>
      <c r="Q2434" s="91" t="s">
        <v>691</v>
      </c>
      <c r="R2434" s="91" t="s">
        <v>691</v>
      </c>
      <c r="S2434" s="91">
        <v>9</v>
      </c>
      <c r="T2434" s="87" t="s">
        <v>691</v>
      </c>
      <c r="U2434" s="91">
        <v>25</v>
      </c>
      <c r="V2434" s="91">
        <v>9</v>
      </c>
      <c r="W2434" s="93">
        <v>0</v>
      </c>
      <c r="X2434" s="146">
        <v>1.1955947916666666E-2</v>
      </c>
      <c r="Y2434" s="21">
        <v>3.07</v>
      </c>
      <c r="Z2434" s="147">
        <v>150</v>
      </c>
      <c r="AA2434" s="147">
        <v>87</v>
      </c>
      <c r="AB2434" s="21">
        <v>1</v>
      </c>
      <c r="AC2434" s="21">
        <v>0</v>
      </c>
      <c r="AD2434" s="153">
        <f>VLOOKUP(D2434,'Dados Base'!$B:$K,9,FALSE)*31536000/VLOOKUP($F2434,F:H,MATCH(H2433,F2433:AF2433,0),FALSE)</f>
        <v>23279.475365730621</v>
      </c>
      <c r="AE2434" s="153">
        <f>VLOOKUP(D2434,'Dados Base'!$B:$K,10,FALSE)*31536000/VLOOKUP($F2434,F:H,MATCH(H2433,F2433:AF2433,0),FALSE)</f>
        <v>2704.449302169161</v>
      </c>
      <c r="AF2434" s="148">
        <v>77.2</v>
      </c>
      <c r="AG2434" s="21">
        <v>100</v>
      </c>
      <c r="AH2434" s="148">
        <v>68.52</v>
      </c>
      <c r="AI2434" s="148">
        <v>45.93</v>
      </c>
      <c r="AJ2434" s="148">
        <v>100</v>
      </c>
      <c r="AK2434" s="72">
        <f>(SUMIFS('Banco de Indicadores Mun. (2)'!I:I,'Banco de Indicadores Mun. (2)'!B:B,'Banco de Indicadores - Mun. (1)'!B2434,'Banco de Indicadores Mun. (2)'!A:A,'Banco de Indicadores - Mun. (1)'!A2434) / VLOOKUP(D2434,'Dados Base'!$B:$K,8,FALSE)) * 100</f>
        <v>1.3987091836734693</v>
      </c>
      <c r="AL2434" s="72">
        <f>(SUMIFS('Banco de Indicadores Mun. (2)'!I:I,'Banco de Indicadores Mun. (2)'!B:B,'Banco de Indicadores - Mun. (1)'!B2434,'Banco de Indicadores Mun. (2)'!A:A,'Banco de Indicadores - Mun. (1)'!A2434) / VLOOKUP(D2434,'Dados Base'!$B:$K,9,FALSE)) * 100</f>
        <v>0.62448063781321184</v>
      </c>
      <c r="AM2434" s="72">
        <f>(SUMIFS('Banco de Indicadores Mun. (2)'!J:J,'Banco de Indicadores Mun. (2)'!B:B,'Banco de Indicadores - Mun. (1)'!B2434,'Banco de Indicadores Mun. (2)'!A:A,'Banco de Indicadores - Mun. (1)'!A2434) / VLOOKUP(D2434,'Dados Base'!$B:$K,7,FALSE)) * 100</f>
        <v>1.7546551724137931</v>
      </c>
      <c r="AN2434" s="72">
        <f>(SUMIFS('Banco de Indicadores Mun. (2)'!K:K,'Banco de Indicadores Mun. (2)'!B:B,'Banco de Indicadores - Mun. (1)'!B2434,'Banco de Indicadores Mun. (2)'!A:A,'Banco de Indicadores - Mun. (1)'!A2434) / VLOOKUP(D2434,'Dados Base'!$B:$K,10,FALSE)) * 100</f>
        <v>0.38670588235294112</v>
      </c>
      <c r="AO2434" s="21"/>
      <c r="AP2434" s="21">
        <v>0</v>
      </c>
      <c r="AQ2434" s="5">
        <v>0</v>
      </c>
      <c r="AR2434" s="9">
        <v>8.6</v>
      </c>
      <c r="AS2434" s="22">
        <v>88</v>
      </c>
      <c r="AT2434" s="22">
        <v>88</v>
      </c>
      <c r="AU2434" s="22">
        <v>63.291139240506332</v>
      </c>
      <c r="AV2434" s="23">
        <v>7.44</v>
      </c>
      <c r="AW2434" s="12">
        <v>0</v>
      </c>
      <c r="AX2434" s="21">
        <v>0</v>
      </c>
      <c r="AY2434" s="116">
        <v>148.32226590461829</v>
      </c>
    </row>
    <row r="2435" spans="1:51" ht="15.75" x14ac:dyDescent="0.25">
      <c r="A2435" s="144">
        <v>2014</v>
      </c>
      <c r="B2435" s="77" t="s">
        <v>500</v>
      </c>
      <c r="C2435" s="78">
        <v>22</v>
      </c>
      <c r="D2435" s="77">
        <v>3544251</v>
      </c>
      <c r="E2435" s="78">
        <v>354425122</v>
      </c>
      <c r="F2435" s="78" t="str">
        <f t="shared" ref="F2435:F2498" si="105">CONCATENATE(E2435,A2435)</f>
        <v>3544251222014</v>
      </c>
      <c r="G2435" s="89">
        <v>-1.7053948667031027</v>
      </c>
      <c r="H2435" s="80">
        <f t="shared" si="104"/>
        <v>19058</v>
      </c>
      <c r="I2435" s="94">
        <v>17328</v>
      </c>
      <c r="J2435" s="95">
        <v>1730</v>
      </c>
      <c r="K2435" s="83">
        <f>(H2435)/VLOOKUP(D2435,'Dados Base'!$B:$K,6,FALSE)</f>
        <v>25.711664553034186</v>
      </c>
      <c r="L2435" s="88">
        <f t="shared" si="103"/>
        <v>90.922447266239899</v>
      </c>
      <c r="M2435" s="85">
        <v>4</v>
      </c>
      <c r="N2435" s="92">
        <v>0.76400000000000001</v>
      </c>
      <c r="O2435" s="91">
        <v>51</v>
      </c>
      <c r="P2435" s="91" t="s">
        <v>691</v>
      </c>
      <c r="Q2435" s="91" t="s">
        <v>691</v>
      </c>
      <c r="R2435" s="91" t="s">
        <v>691</v>
      </c>
      <c r="S2435" s="91">
        <v>24</v>
      </c>
      <c r="T2435" s="87" t="s">
        <v>691</v>
      </c>
      <c r="U2435" s="91">
        <v>143</v>
      </c>
      <c r="V2435" s="91">
        <v>123</v>
      </c>
      <c r="W2435" s="93">
        <v>66.59</v>
      </c>
      <c r="X2435" s="146">
        <v>4.6485175118055548E-2</v>
      </c>
      <c r="Y2435" s="21">
        <v>10.6</v>
      </c>
      <c r="Z2435" s="147">
        <v>682</v>
      </c>
      <c r="AA2435" s="147">
        <v>136</v>
      </c>
      <c r="AB2435" s="21">
        <v>0</v>
      </c>
      <c r="AC2435" s="21">
        <v>0</v>
      </c>
      <c r="AD2435" s="153">
        <f>VLOOKUP(D2435,'Dados Base'!$B:$K,9,FALSE)*31536000/VLOOKUP($F2435,F:H,MATCH(H2434,F2434:AF2434,0),FALSE)</f>
        <v>9183.7968307272531</v>
      </c>
      <c r="AE2435" s="153">
        <f>VLOOKUP(D2435,'Dados Base'!$B:$K,10,FALSE)*31536000/VLOOKUP($F2435,F:H,MATCH(H2434,F2434:AF2434,0),FALSE)</f>
        <v>1307.2431524818974</v>
      </c>
      <c r="AF2435" s="148">
        <v>80.13</v>
      </c>
      <c r="AG2435" s="21">
        <v>100</v>
      </c>
      <c r="AH2435" s="148">
        <v>80.5</v>
      </c>
      <c r="AI2435" s="148">
        <v>22.34</v>
      </c>
      <c r="AJ2435" s="148">
        <v>99.5</v>
      </c>
      <c r="AK2435" s="72">
        <f>(SUMIFS('Banco de Indicadores Mun. (2)'!I:I,'Banco de Indicadores Mun. (2)'!B:B,'Banco de Indicadores - Mun. (1)'!B2435,'Banco de Indicadores Mun. (2)'!A:A,'Banco de Indicadores - Mun. (1)'!A2435) / VLOOKUP(D2435,'Dados Base'!$B:$K,8,FALSE)) * 100</f>
        <v>2.2141267605633774</v>
      </c>
      <c r="AL2435" s="72">
        <f>(SUMIFS('Banco de Indicadores Mun. (2)'!I:I,'Banco de Indicadores Mun. (2)'!B:B,'Banco de Indicadores - Mun. (1)'!B2435,'Banco de Indicadores Mun. (2)'!A:A,'Banco de Indicadores - Mun. (1)'!A2435) / VLOOKUP(D2435,'Dados Base'!$B:$K,9,FALSE)) * 100</f>
        <v>1.132994594594593</v>
      </c>
      <c r="AM2435" s="72">
        <f>(SUMIFS('Banco de Indicadores Mun. (2)'!J:J,'Banco de Indicadores Mun. (2)'!B:B,'Banco de Indicadores - Mun. (1)'!B2435,'Banco de Indicadores Mun. (2)'!A:A,'Banco de Indicadores - Mun. (1)'!A2435) / VLOOKUP(D2435,'Dados Base'!$B:$K,7,FALSE)) * 100</f>
        <v>6.1068292682926836E-2</v>
      </c>
      <c r="AN2435" s="72">
        <f>(SUMIFS('Banco de Indicadores Mun. (2)'!K:K,'Banco de Indicadores Mun. (2)'!B:B,'Banco de Indicadores - Mun. (1)'!B2435,'Banco de Indicadores Mun. (2)'!A:A,'Banco de Indicadores - Mun. (1)'!A2435) / VLOOKUP(D2435,'Dados Base'!$B:$K,10,FALSE)) * 100</f>
        <v>7.8011772151898624</v>
      </c>
      <c r="AO2435" s="21"/>
      <c r="AP2435" s="21">
        <v>0</v>
      </c>
      <c r="AQ2435" s="5">
        <v>0</v>
      </c>
      <c r="AR2435" s="9">
        <v>7.2</v>
      </c>
      <c r="AS2435" s="22">
        <v>97</v>
      </c>
      <c r="AT2435" s="22">
        <v>97.000000000000014</v>
      </c>
      <c r="AU2435" s="22">
        <v>83.374083129584349</v>
      </c>
      <c r="AV2435" s="23">
        <v>9.9600000000000009</v>
      </c>
      <c r="AW2435" s="12">
        <v>0</v>
      </c>
      <c r="AX2435" s="21">
        <v>0</v>
      </c>
      <c r="AY2435" s="116">
        <v>40.627999993836944</v>
      </c>
    </row>
    <row r="2436" spans="1:51" ht="15.75" x14ac:dyDescent="0.25">
      <c r="A2436" s="144">
        <v>2014</v>
      </c>
      <c r="B2436" s="77" t="s">
        <v>501</v>
      </c>
      <c r="C2436" s="78">
        <v>2</v>
      </c>
      <c r="D2436" s="77">
        <v>3544301</v>
      </c>
      <c r="E2436" s="78">
        <v>35443012</v>
      </c>
      <c r="F2436" s="78" t="str">
        <f t="shared" si="105"/>
        <v>354430122014</v>
      </c>
      <c r="G2436" s="89">
        <v>1.1199477750074571</v>
      </c>
      <c r="H2436" s="80">
        <f t="shared" si="104"/>
        <v>10029</v>
      </c>
      <c r="I2436" s="94">
        <v>9571</v>
      </c>
      <c r="J2436" s="95">
        <v>458</v>
      </c>
      <c r="K2436" s="83">
        <f>(H2436)/VLOOKUP(D2436,'Dados Base'!$B:$K,6,FALSE)</f>
        <v>77.033566326138725</v>
      </c>
      <c r="L2436" s="88">
        <f t="shared" si="103"/>
        <v>95.433243593578624</v>
      </c>
      <c r="M2436" s="85">
        <v>4</v>
      </c>
      <c r="N2436" s="92">
        <v>0.73699999999999999</v>
      </c>
      <c r="O2436" s="91">
        <v>42</v>
      </c>
      <c r="P2436" s="91" t="s">
        <v>691</v>
      </c>
      <c r="Q2436" s="91" t="s">
        <v>691</v>
      </c>
      <c r="R2436" s="91" t="s">
        <v>691</v>
      </c>
      <c r="S2436" s="91">
        <v>19</v>
      </c>
      <c r="T2436" s="87" t="s">
        <v>691</v>
      </c>
      <c r="U2436" s="91">
        <v>59</v>
      </c>
      <c r="V2436" s="91">
        <v>63</v>
      </c>
      <c r="W2436" s="93">
        <v>0</v>
      </c>
      <c r="X2436" s="146">
        <v>2.4591943749999998E-2</v>
      </c>
      <c r="Y2436" s="21">
        <v>6.82</v>
      </c>
      <c r="Z2436" s="147">
        <v>349</v>
      </c>
      <c r="AA2436" s="147">
        <v>177</v>
      </c>
      <c r="AB2436" s="21">
        <v>3</v>
      </c>
      <c r="AC2436" s="21">
        <v>1</v>
      </c>
      <c r="AD2436" s="153">
        <f>VLOOKUP(D2436,'Dados Base'!$B:$K,9,FALSE)*31536000/VLOOKUP($F2436,F:H,MATCH(H2435,F2435:AF2435,0),FALSE)</f>
        <v>6100.2931498653907</v>
      </c>
      <c r="AE2436" s="153">
        <f>VLOOKUP(D2436,'Dados Base'!$B:$K,10,FALSE)*31536000/VLOOKUP($F2436,F:H,MATCH(H2435,F2435:AF2435,0),FALSE)</f>
        <v>628.89620101705032</v>
      </c>
      <c r="AF2436" s="148">
        <v>94.16</v>
      </c>
      <c r="AG2436" s="21">
        <v>100</v>
      </c>
      <c r="AH2436" s="148">
        <v>88.92</v>
      </c>
      <c r="AI2436" s="148">
        <v>34.36</v>
      </c>
      <c r="AJ2436" s="148">
        <v>99.15</v>
      </c>
      <c r="AK2436" s="72">
        <f>(SUMIFS('Banco de Indicadores Mun. (2)'!I:I,'Banco de Indicadores Mun. (2)'!B:B,'Banco de Indicadores - Mun. (1)'!B2436,'Banco de Indicadores Mun. (2)'!A:A,'Banco de Indicadores - Mun. (1)'!A2436) / VLOOKUP(D2436,'Dados Base'!$B:$K,8,FALSE)) * 100</f>
        <v>60.327428571428577</v>
      </c>
      <c r="AL2436" s="72">
        <f>(SUMIFS('Banco de Indicadores Mun. (2)'!I:I,'Banco de Indicadores Mun. (2)'!B:B,'Banco de Indicadores - Mun. (1)'!B2436,'Banco de Indicadores Mun. (2)'!A:A,'Banco de Indicadores - Mun. (1)'!A2436) / VLOOKUP(D2436,'Dados Base'!$B:$K,9,FALSE)) * 100</f>
        <v>26.121154639175259</v>
      </c>
      <c r="AM2436" s="72">
        <f>(SUMIFS('Banco de Indicadores Mun. (2)'!J:J,'Banco de Indicadores Mun. (2)'!B:B,'Banco de Indicadores - Mun. (1)'!B2436,'Banco de Indicadores Mun. (2)'!A:A,'Banco de Indicadores - Mun. (1)'!A2436) / VLOOKUP(D2436,'Dados Base'!$B:$K,7,FALSE)) * 100</f>
        <v>74.795890624999998</v>
      </c>
      <c r="AN2436" s="72">
        <f>(SUMIFS('Banco de Indicadores Mun. (2)'!K:K,'Banco de Indicadores Mun. (2)'!B:B,'Banco de Indicadores - Mun. (1)'!B2436,'Banco de Indicadores Mun. (2)'!A:A,'Banco de Indicadores - Mun. (1)'!A2436) / VLOOKUP(D2436,'Dados Base'!$B:$K,10,FALSE)) * 100</f>
        <v>14.028350000000007</v>
      </c>
      <c r="AO2436" s="21"/>
      <c r="AP2436" s="21">
        <v>0</v>
      </c>
      <c r="AQ2436" s="5">
        <v>0</v>
      </c>
      <c r="AR2436" s="9">
        <v>9.6</v>
      </c>
      <c r="AS2436" s="22">
        <v>89</v>
      </c>
      <c r="AT2436" s="22">
        <v>89</v>
      </c>
      <c r="AU2436" s="22">
        <v>66.349809885931563</v>
      </c>
      <c r="AV2436" s="23">
        <v>7.35</v>
      </c>
      <c r="AW2436" s="12">
        <v>0</v>
      </c>
      <c r="AX2436" s="21">
        <v>1</v>
      </c>
      <c r="AY2436" s="116">
        <v>108.9646672660798</v>
      </c>
    </row>
    <row r="2437" spans="1:51" ht="15.75" x14ac:dyDescent="0.25">
      <c r="A2437" s="144">
        <v>2014</v>
      </c>
      <c r="B2437" s="77" t="s">
        <v>502</v>
      </c>
      <c r="C2437" s="78">
        <v>19</v>
      </c>
      <c r="D2437" s="77">
        <v>3544400</v>
      </c>
      <c r="E2437" s="78">
        <v>354440019</v>
      </c>
      <c r="F2437" s="78" t="str">
        <f t="shared" si="105"/>
        <v>3544400192014</v>
      </c>
      <c r="G2437" s="89">
        <v>1.5681176616782366</v>
      </c>
      <c r="H2437" s="80">
        <f t="shared" si="104"/>
        <v>2887</v>
      </c>
      <c r="I2437" s="94">
        <v>1688</v>
      </c>
      <c r="J2437" s="95">
        <v>1199</v>
      </c>
      <c r="K2437" s="83">
        <f>(H2437)/VLOOKUP(D2437,'Dados Base'!$B:$K,6,FALSE)</f>
        <v>12.18606221771981</v>
      </c>
      <c r="L2437" s="88">
        <f t="shared" si="103"/>
        <v>58.468998960859018</v>
      </c>
      <c r="M2437" s="85">
        <v>3</v>
      </c>
      <c r="N2437" s="92">
        <v>0.72099999999999997</v>
      </c>
      <c r="O2437" s="91">
        <v>39</v>
      </c>
      <c r="P2437" s="91" t="s">
        <v>691</v>
      </c>
      <c r="Q2437" s="91" t="s">
        <v>691</v>
      </c>
      <c r="R2437" s="91" t="s">
        <v>691</v>
      </c>
      <c r="S2437" s="91">
        <v>2</v>
      </c>
      <c r="T2437" s="87" t="s">
        <v>691</v>
      </c>
      <c r="U2437" s="91">
        <v>11</v>
      </c>
      <c r="V2437" s="91">
        <v>11</v>
      </c>
      <c r="W2437" s="93">
        <v>0</v>
      </c>
      <c r="X2437" s="146">
        <v>6.1521669270833334E-3</v>
      </c>
      <c r="Y2437" s="21">
        <v>1.18</v>
      </c>
      <c r="Z2437" s="147">
        <v>74</v>
      </c>
      <c r="AA2437" s="147">
        <v>17</v>
      </c>
      <c r="AB2437" s="21">
        <v>0</v>
      </c>
      <c r="AC2437" s="21">
        <v>0</v>
      </c>
      <c r="AD2437" s="153">
        <f>VLOOKUP(D2437,'Dados Base'!$B:$K,9,FALSE)*31536000/VLOOKUP($F2437,F:H,MATCH(H2436,F2436:AF2436,0),FALSE)</f>
        <v>19006.802909594735</v>
      </c>
      <c r="AE2437" s="153">
        <f>VLOOKUP(D2437,'Dados Base'!$B:$K,10,FALSE)*31536000/VLOOKUP($F2437,F:H,MATCH(H2436,F2436:AF2436,0),FALSE)</f>
        <v>2075.4554901281613</v>
      </c>
      <c r="AF2437" s="148">
        <v>81.83</v>
      </c>
      <c r="AG2437" s="21" t="s">
        <v>692</v>
      </c>
      <c r="AH2437" s="148">
        <v>79.900000000000006</v>
      </c>
      <c r="AI2437" s="148">
        <v>17.72</v>
      </c>
      <c r="AJ2437" s="148">
        <v>100</v>
      </c>
      <c r="AK2437" s="72">
        <f>(SUMIFS('Banco de Indicadores Mun. (2)'!I:I,'Banco de Indicadores Mun. (2)'!B:B,'Banco de Indicadores - Mun. (1)'!B2437,'Banco de Indicadores Mun. (2)'!A:A,'Banco de Indicadores - Mun. (1)'!A2437) / VLOOKUP(D2437,'Dados Base'!$B:$K,8,FALSE)) * 100</f>
        <v>4.9443939393939393</v>
      </c>
      <c r="AL2437" s="72">
        <f>(SUMIFS('Banco de Indicadores Mun. (2)'!I:I,'Banco de Indicadores Mun. (2)'!B:B,'Banco de Indicadores - Mun. (1)'!B2437,'Banco de Indicadores Mun. (2)'!A:A,'Banco de Indicadores - Mun. (1)'!A2437) / VLOOKUP(D2437,'Dados Base'!$B:$K,9,FALSE)) * 100</f>
        <v>1.8754597701149427</v>
      </c>
      <c r="AM2437" s="72">
        <f>(SUMIFS('Banco de Indicadores Mun. (2)'!J:J,'Banco de Indicadores Mun. (2)'!B:B,'Banco de Indicadores - Mun. (1)'!B2437,'Banco de Indicadores Mun. (2)'!A:A,'Banco de Indicadores - Mun. (1)'!A2437) / VLOOKUP(D2437,'Dados Base'!$B:$K,7,FALSE)) * 100</f>
        <v>6.9251489361702125</v>
      </c>
      <c r="AN2437" s="72">
        <f>(SUMIFS('Banco de Indicadores Mun. (2)'!K:K,'Banco de Indicadores Mun. (2)'!B:B,'Banco de Indicadores - Mun. (1)'!B2437,'Banco de Indicadores Mun. (2)'!A:A,'Banco de Indicadores - Mun. (1)'!A2437) / VLOOKUP(D2437,'Dados Base'!$B:$K,10,FALSE)) * 100</f>
        <v>4.4631578947368411E-2</v>
      </c>
      <c r="AO2437" s="21"/>
      <c r="AP2437" s="21">
        <v>0</v>
      </c>
      <c r="AQ2437" s="5">
        <v>0</v>
      </c>
      <c r="AR2437" s="9">
        <v>9.5</v>
      </c>
      <c r="AS2437" s="22">
        <v>96</v>
      </c>
      <c r="AT2437" s="22">
        <v>96</v>
      </c>
      <c r="AU2437" s="22">
        <v>81.318681318681314</v>
      </c>
      <c r="AV2437" s="23">
        <v>9.64</v>
      </c>
      <c r="AW2437" s="12">
        <v>0</v>
      </c>
      <c r="AX2437" s="21">
        <v>0</v>
      </c>
      <c r="AY2437" s="116">
        <v>0</v>
      </c>
    </row>
    <row r="2438" spans="1:51" ht="15.75" x14ac:dyDescent="0.25">
      <c r="A2438" s="144">
        <v>2014</v>
      </c>
      <c r="B2438" s="77" t="s">
        <v>503</v>
      </c>
      <c r="C2438" s="78">
        <v>18</v>
      </c>
      <c r="D2438" s="77">
        <v>3544509</v>
      </c>
      <c r="E2438" s="78">
        <v>354450918</v>
      </c>
      <c r="F2438" s="78" t="str">
        <f t="shared" si="105"/>
        <v>3544509182014</v>
      </c>
      <c r="G2438" s="89">
        <v>0.70118877332074891</v>
      </c>
      <c r="H2438" s="80">
        <f t="shared" si="104"/>
        <v>2919</v>
      </c>
      <c r="I2438" s="94">
        <v>2476</v>
      </c>
      <c r="J2438" s="95">
        <v>443</v>
      </c>
      <c r="K2438" s="83">
        <f>(H2438)/VLOOKUP(D2438,'Dados Base'!$B:$K,6,FALSE)</f>
        <v>12.454134311801349</v>
      </c>
      <c r="L2438" s="88">
        <f t="shared" si="103"/>
        <v>84.823569715656049</v>
      </c>
      <c r="M2438" s="85">
        <v>3</v>
      </c>
      <c r="N2438" s="92">
        <v>0.75900000000000001</v>
      </c>
      <c r="O2438" s="91">
        <v>34</v>
      </c>
      <c r="P2438" s="91" t="s">
        <v>691</v>
      </c>
      <c r="Q2438" s="91" t="s">
        <v>691</v>
      </c>
      <c r="R2438" s="91" t="s">
        <v>691</v>
      </c>
      <c r="S2438" s="91">
        <v>3</v>
      </c>
      <c r="T2438" s="87" t="s">
        <v>691</v>
      </c>
      <c r="U2438" s="91">
        <v>16</v>
      </c>
      <c r="V2438" s="91">
        <v>22</v>
      </c>
      <c r="W2438" s="93">
        <v>88.76</v>
      </c>
      <c r="X2438" s="146">
        <v>7.3461499999999983E-3</v>
      </c>
      <c r="Y2438" s="21">
        <v>1.75</v>
      </c>
      <c r="Z2438" s="147">
        <v>86</v>
      </c>
      <c r="AA2438" s="147">
        <v>49</v>
      </c>
      <c r="AB2438" s="21">
        <v>0</v>
      </c>
      <c r="AC2438" s="21">
        <v>0</v>
      </c>
      <c r="AD2438" s="153">
        <f>VLOOKUP(D2438,'Dados Base'!$B:$K,9,FALSE)*31536000/VLOOKUP($F2438,F:H,MATCH(H2437,F2437:AF2437,0),FALSE)</f>
        <v>19554.696813977389</v>
      </c>
      <c r="AE2438" s="153">
        <f>VLOOKUP(D2438,'Dados Base'!$B:$K,10,FALSE)*31536000/VLOOKUP($F2438,F:H,MATCH(H2437,F2437:AF2437,0),FALSE)</f>
        <v>1512.5179856115105</v>
      </c>
      <c r="AF2438" s="148">
        <v>96.64</v>
      </c>
      <c r="AG2438" s="21">
        <v>100</v>
      </c>
      <c r="AH2438" s="148">
        <v>70.38</v>
      </c>
      <c r="AI2438" s="148">
        <v>10.42</v>
      </c>
      <c r="AJ2438" s="148">
        <v>100</v>
      </c>
      <c r="AK2438" s="72">
        <f>(SUMIFS('Banco de Indicadores Mun. (2)'!I:I,'Banco de Indicadores Mun. (2)'!B:B,'Banco de Indicadores - Mun. (1)'!B2438,'Banco de Indicadores Mun. (2)'!A:A,'Banco de Indicadores - Mun. (1)'!A2438) / VLOOKUP(D2438,'Dados Base'!$B:$K,8,FALSE)) * 100</f>
        <v>0.20563157894736844</v>
      </c>
      <c r="AL2438" s="72">
        <f>(SUMIFS('Banco de Indicadores Mun. (2)'!I:I,'Banco de Indicadores Mun. (2)'!B:B,'Banco de Indicadores - Mun. (1)'!B2438,'Banco de Indicadores Mun. (2)'!A:A,'Banco de Indicadores - Mun. (1)'!A2438) / VLOOKUP(D2438,'Dados Base'!$B:$K,9,FALSE)) * 100</f>
        <v>6.4756906077348061E-2</v>
      </c>
      <c r="AM2438" s="72">
        <f>(SUMIFS('Banco de Indicadores Mun. (2)'!J:J,'Banco de Indicadores Mun. (2)'!B:B,'Banco de Indicadores - Mun. (1)'!B2438,'Banco de Indicadores Mun. (2)'!A:A,'Banco de Indicadores - Mun. (1)'!A2438) / VLOOKUP(D2438,'Dados Base'!$B:$K,7,FALSE)) * 100</f>
        <v>0</v>
      </c>
      <c r="AN2438" s="72">
        <f>(SUMIFS('Banco de Indicadores Mun. (2)'!K:K,'Banco de Indicadores Mun. (2)'!B:B,'Banco de Indicadores - Mun. (1)'!B2438,'Banco de Indicadores Mun. (2)'!A:A,'Banco de Indicadores - Mun. (1)'!A2438) / VLOOKUP(D2438,'Dados Base'!$B:$K,10,FALSE)) * 100</f>
        <v>0.83721428571428591</v>
      </c>
      <c r="AO2438" s="21"/>
      <c r="AP2438" s="21">
        <v>0</v>
      </c>
      <c r="AQ2438" s="5">
        <v>0</v>
      </c>
      <c r="AR2438" s="9">
        <v>9.8000000000000007</v>
      </c>
      <c r="AS2438" s="22">
        <v>73</v>
      </c>
      <c r="AT2438" s="22">
        <v>73</v>
      </c>
      <c r="AU2438" s="22">
        <v>63.703703703703702</v>
      </c>
      <c r="AV2438" s="23">
        <v>7.25</v>
      </c>
      <c r="AW2438" s="12">
        <v>0</v>
      </c>
      <c r="AX2438" s="21">
        <v>0</v>
      </c>
      <c r="AY2438" s="116">
        <v>14.509199691797747</v>
      </c>
    </row>
    <row r="2439" spans="1:51" ht="15.75" x14ac:dyDescent="0.25">
      <c r="A2439" s="144">
        <v>2014</v>
      </c>
      <c r="B2439" s="77" t="s">
        <v>504</v>
      </c>
      <c r="C2439" s="78">
        <v>16</v>
      </c>
      <c r="D2439" s="77">
        <v>3544608</v>
      </c>
      <c r="E2439" s="78">
        <v>354460816</v>
      </c>
      <c r="F2439" s="78" t="str">
        <f t="shared" si="105"/>
        <v>3544608162014</v>
      </c>
      <c r="G2439" s="89">
        <v>0.63765094226289065</v>
      </c>
      <c r="H2439" s="80">
        <f t="shared" si="104"/>
        <v>5326</v>
      </c>
      <c r="I2439" s="94">
        <v>4755</v>
      </c>
      <c r="J2439" s="95">
        <v>571</v>
      </c>
      <c r="K2439" s="83">
        <f>(H2439)/VLOOKUP(D2439,'Dados Base'!$B:$K,6,FALSE)</f>
        <v>17.089135596483345</v>
      </c>
      <c r="L2439" s="88">
        <f t="shared" ref="L2439:L2502" si="106">(I2439/H2439)*100</f>
        <v>89.279008636875702</v>
      </c>
      <c r="M2439" s="85">
        <v>5</v>
      </c>
      <c r="N2439" s="92">
        <v>0.72799999999999998</v>
      </c>
      <c r="O2439" s="91">
        <v>59</v>
      </c>
      <c r="P2439" s="91" t="s">
        <v>691</v>
      </c>
      <c r="Q2439" s="91" t="s">
        <v>691</v>
      </c>
      <c r="R2439" s="91" t="s">
        <v>691</v>
      </c>
      <c r="S2439" s="91">
        <v>2</v>
      </c>
      <c r="T2439" s="87" t="s">
        <v>691</v>
      </c>
      <c r="U2439" s="91">
        <v>25</v>
      </c>
      <c r="V2439" s="91">
        <v>29</v>
      </c>
      <c r="W2439" s="93">
        <v>72.63</v>
      </c>
      <c r="X2439" s="146">
        <v>1.21624203125E-2</v>
      </c>
      <c r="Y2439" s="21">
        <v>3.36</v>
      </c>
      <c r="Z2439" s="147">
        <v>207</v>
      </c>
      <c r="AA2439" s="147">
        <v>52</v>
      </c>
      <c r="AB2439" s="21">
        <v>2</v>
      </c>
      <c r="AC2439" s="21">
        <v>0</v>
      </c>
      <c r="AD2439" s="153">
        <f>VLOOKUP(D2439,'Dados Base'!$B:$K,9,FALSE)*31536000/VLOOKUP($F2439,F:H,MATCH(H2438,F2438:AF2438,0),FALSE)</f>
        <v>13855.471273000376</v>
      </c>
      <c r="AE2439" s="153">
        <f>VLOOKUP(D2439,'Dados Base'!$B:$K,10,FALSE)*31536000/VLOOKUP($F2439,F:H,MATCH(H2438,F2438:AF2438,0),FALSE)</f>
        <v>1243.4397296282386</v>
      </c>
      <c r="AF2439" s="148">
        <v>87.69</v>
      </c>
      <c r="AG2439" s="21">
        <v>100</v>
      </c>
      <c r="AH2439" s="148">
        <v>87.69</v>
      </c>
      <c r="AI2439" s="148">
        <v>19.32</v>
      </c>
      <c r="AJ2439" s="148">
        <v>100</v>
      </c>
      <c r="AK2439" s="72">
        <f>(SUMIFS('Banco de Indicadores Mun. (2)'!I:I,'Banco de Indicadores Mun. (2)'!B:B,'Banco de Indicadores - Mun. (1)'!B2439,'Banco de Indicadores Mun. (2)'!A:A,'Banco de Indicadores - Mun. (1)'!A2439) / VLOOKUP(D2439,'Dados Base'!$B:$K,8,FALSE)) * 100</f>
        <v>4.2316631578947366</v>
      </c>
      <c r="AL2439" s="72">
        <f>(SUMIFS('Banco de Indicadores Mun. (2)'!I:I,'Banco de Indicadores Mun. (2)'!B:B,'Banco de Indicadores - Mun. (1)'!B2439,'Banco de Indicadores Mun. (2)'!A:A,'Banco de Indicadores - Mun. (1)'!A2439) / VLOOKUP(D2439,'Dados Base'!$B:$K,9,FALSE)) * 100</f>
        <v>1.7179829059829059</v>
      </c>
      <c r="AM2439" s="72">
        <f>(SUMIFS('Banco de Indicadores Mun. (2)'!J:J,'Banco de Indicadores Mun. (2)'!B:B,'Banco de Indicadores - Mun. (1)'!B2439,'Banco de Indicadores Mun. (2)'!A:A,'Banco de Indicadores - Mun. (1)'!A2439) / VLOOKUP(D2439,'Dados Base'!$B:$K,7,FALSE)) * 100</f>
        <v>1.4419729729729731</v>
      </c>
      <c r="AN2439" s="72">
        <f>(SUMIFS('Banco de Indicadores Mun. (2)'!K:K,'Banco de Indicadores Mun. (2)'!B:B,'Banco de Indicadores - Mun. (1)'!B2439,'Banco de Indicadores Mun. (2)'!A:A,'Banco de Indicadores - Mun. (1)'!A2439) / VLOOKUP(D2439,'Dados Base'!$B:$K,10,FALSE)) * 100</f>
        <v>14.061999999999999</v>
      </c>
      <c r="AO2439" s="21"/>
      <c r="AP2439" s="21">
        <v>0</v>
      </c>
      <c r="AQ2439" s="5">
        <v>0</v>
      </c>
      <c r="AR2439" s="9">
        <v>8.1</v>
      </c>
      <c r="AS2439" s="22">
        <v>100</v>
      </c>
      <c r="AT2439" s="22">
        <v>100</v>
      </c>
      <c r="AU2439" s="22">
        <v>79.922779922779924</v>
      </c>
      <c r="AV2439" s="23">
        <v>9.5</v>
      </c>
      <c r="AW2439" s="12">
        <v>0</v>
      </c>
      <c r="AX2439" s="21">
        <v>0</v>
      </c>
      <c r="AY2439" s="116">
        <v>217.35302007909451</v>
      </c>
    </row>
    <row r="2440" spans="1:51" ht="15.75" x14ac:dyDescent="0.25">
      <c r="A2440" s="144">
        <v>2014</v>
      </c>
      <c r="B2440" s="77" t="s">
        <v>505</v>
      </c>
      <c r="C2440" s="78">
        <v>21</v>
      </c>
      <c r="D2440" s="77">
        <v>3544707</v>
      </c>
      <c r="E2440" s="78">
        <v>354470721</v>
      </c>
      <c r="F2440" s="78" t="str">
        <f t="shared" si="105"/>
        <v>3544707212014</v>
      </c>
      <c r="G2440" s="89">
        <v>-0.18775971635117683</v>
      </c>
      <c r="H2440" s="80">
        <f t="shared" si="104"/>
        <v>2372</v>
      </c>
      <c r="I2440" s="94">
        <v>1888</v>
      </c>
      <c r="J2440" s="95">
        <v>484</v>
      </c>
      <c r="K2440" s="83">
        <f>(H2440)/VLOOKUP(D2440,'Dados Base'!$B:$K,6,FALSE)</f>
        <v>15.926945544886859</v>
      </c>
      <c r="L2440" s="88">
        <f t="shared" si="106"/>
        <v>79.595278246205737</v>
      </c>
      <c r="M2440" s="85">
        <v>4</v>
      </c>
      <c r="N2440" s="92">
        <v>0.73</v>
      </c>
      <c r="O2440" s="91">
        <v>25</v>
      </c>
      <c r="P2440" s="91" t="s">
        <v>691</v>
      </c>
      <c r="Q2440" s="91" t="s">
        <v>691</v>
      </c>
      <c r="R2440" s="91" t="s">
        <v>691</v>
      </c>
      <c r="S2440" s="91">
        <v>5</v>
      </c>
      <c r="T2440" s="87" t="s">
        <v>691</v>
      </c>
      <c r="U2440" s="91">
        <v>8</v>
      </c>
      <c r="V2440" s="91">
        <v>23</v>
      </c>
      <c r="W2440" s="93">
        <v>0</v>
      </c>
      <c r="X2440" s="146">
        <v>4.902751041666667E-3</v>
      </c>
      <c r="Y2440" s="21">
        <v>1.31</v>
      </c>
      <c r="Z2440" s="147">
        <v>93</v>
      </c>
      <c r="AA2440" s="147">
        <v>8</v>
      </c>
      <c r="AB2440" s="21">
        <v>1</v>
      </c>
      <c r="AC2440" s="21">
        <v>0</v>
      </c>
      <c r="AD2440" s="153">
        <f>VLOOKUP(D2440,'Dados Base'!$B:$K,9,FALSE)*31536000/VLOOKUP($F2440,F:H,MATCH(H2439,F2439:AF2439,0),FALSE)</f>
        <v>15821.180438448566</v>
      </c>
      <c r="AE2440" s="153">
        <f>VLOOKUP(D2440,'Dados Base'!$B:$K,10,FALSE)*31536000/VLOOKUP($F2440,F:H,MATCH(H2439,F2439:AF2439,0),FALSE)</f>
        <v>1728.3642495784156</v>
      </c>
      <c r="AF2440" s="148">
        <v>79.37</v>
      </c>
      <c r="AG2440" s="21">
        <v>100</v>
      </c>
      <c r="AH2440" s="148">
        <v>73.430000000000007</v>
      </c>
      <c r="AI2440" s="148">
        <v>18.16</v>
      </c>
      <c r="AJ2440" s="148">
        <v>100</v>
      </c>
      <c r="AK2440" s="72">
        <f>(SUMIFS('Banco de Indicadores Mun. (2)'!I:I,'Banco de Indicadores Mun. (2)'!B:B,'Banco de Indicadores - Mun. (1)'!B2440,'Banco de Indicadores Mun. (2)'!A:A,'Banco de Indicadores - Mun. (1)'!A2440) / VLOOKUP(D2440,'Dados Base'!$B:$K,8,FALSE)) * 100</f>
        <v>0.75020000000000009</v>
      </c>
      <c r="AL2440" s="72">
        <f>(SUMIFS('Banco de Indicadores Mun. (2)'!I:I,'Banco de Indicadores Mun. (2)'!B:B,'Banco de Indicadores - Mun. (1)'!B2440,'Banco de Indicadores Mun. (2)'!A:A,'Banco de Indicadores - Mun. (1)'!A2440) / VLOOKUP(D2440,'Dados Base'!$B:$K,9,FALSE)) * 100</f>
        <v>0.34673109243697486</v>
      </c>
      <c r="AM2440" s="72">
        <f>(SUMIFS('Banco de Indicadores Mun. (2)'!J:J,'Banco de Indicadores Mun. (2)'!B:B,'Banco de Indicadores - Mun. (1)'!B2440,'Banco de Indicadores Mun. (2)'!A:A,'Banco de Indicadores - Mun. (1)'!A2440) / VLOOKUP(D2440,'Dados Base'!$B:$K,7,FALSE)) * 100</f>
        <v>0</v>
      </c>
      <c r="AN2440" s="72">
        <f>(SUMIFS('Banco de Indicadores Mun. (2)'!K:K,'Banco de Indicadores Mun. (2)'!B:B,'Banco de Indicadores - Mun. (1)'!B2440,'Banco de Indicadores Mun. (2)'!A:A,'Banco de Indicadores - Mun. (1)'!A2440) / VLOOKUP(D2440,'Dados Base'!$B:$K,10,FALSE)) * 100</f>
        <v>3.1739230769230762</v>
      </c>
      <c r="AO2440" s="21"/>
      <c r="AP2440" s="21">
        <v>0</v>
      </c>
      <c r="AQ2440" s="5">
        <v>0</v>
      </c>
      <c r="AR2440" s="9">
        <v>8.1999999999999993</v>
      </c>
      <c r="AS2440" s="22">
        <v>100</v>
      </c>
      <c r="AT2440" s="22">
        <v>100</v>
      </c>
      <c r="AU2440" s="22">
        <v>92.079207920792072</v>
      </c>
      <c r="AV2440" s="23">
        <v>10</v>
      </c>
      <c r="AW2440" s="12">
        <v>0</v>
      </c>
      <c r="AX2440" s="21">
        <v>0</v>
      </c>
      <c r="AY2440" s="116">
        <v>77.628581270489917</v>
      </c>
    </row>
    <row r="2441" spans="1:51" ht="15.75" x14ac:dyDescent="0.25">
      <c r="A2441" s="144">
        <v>2014</v>
      </c>
      <c r="B2441" s="77" t="s">
        <v>506</v>
      </c>
      <c r="C2441" s="78">
        <v>16</v>
      </c>
      <c r="D2441" s="77">
        <v>3544806</v>
      </c>
      <c r="E2441" s="78">
        <v>354480616</v>
      </c>
      <c r="F2441" s="78" t="str">
        <f t="shared" si="105"/>
        <v>3544806162014</v>
      </c>
      <c r="G2441" s="89">
        <v>1.5362849494599429</v>
      </c>
      <c r="H2441" s="80">
        <f t="shared" si="104"/>
        <v>5714</v>
      </c>
      <c r="I2441" s="94">
        <v>5245</v>
      </c>
      <c r="J2441" s="95">
        <v>469</v>
      </c>
      <c r="K2441" s="83">
        <f>(H2441)/VLOOKUP(D2441,'Dados Base'!$B:$K,6,FALSE)</f>
        <v>18.512278882913236</v>
      </c>
      <c r="L2441" s="88">
        <f t="shared" si="106"/>
        <v>91.792089604480225</v>
      </c>
      <c r="M2441" s="85">
        <v>3</v>
      </c>
      <c r="N2441" s="92">
        <v>0.751</v>
      </c>
      <c r="O2441" s="91">
        <v>51</v>
      </c>
      <c r="P2441" s="91" t="s">
        <v>691</v>
      </c>
      <c r="Q2441" s="91" t="s">
        <v>691</v>
      </c>
      <c r="R2441" s="91" t="s">
        <v>691</v>
      </c>
      <c r="S2441" s="91">
        <v>16</v>
      </c>
      <c r="T2441" s="87" t="s">
        <v>691</v>
      </c>
      <c r="U2441" s="91">
        <v>47</v>
      </c>
      <c r="V2441" s="91">
        <v>36</v>
      </c>
      <c r="W2441" s="93">
        <v>58.5</v>
      </c>
      <c r="X2441" s="146">
        <v>1.48608640625E-2</v>
      </c>
      <c r="Y2441" s="21">
        <v>3.74</v>
      </c>
      <c r="Z2441" s="147">
        <v>217</v>
      </c>
      <c r="AA2441" s="147">
        <v>71</v>
      </c>
      <c r="AB2441" s="21">
        <v>1</v>
      </c>
      <c r="AC2441" s="21">
        <v>0</v>
      </c>
      <c r="AD2441" s="153">
        <f>VLOOKUP(D2441,'Dados Base'!$B:$K,9,FALSE)*31536000/VLOOKUP($F2441,F:H,MATCH(H2440,F2440:AF2440,0),FALSE)</f>
        <v>12528.302415120756</v>
      </c>
      <c r="AE2441" s="153">
        <f>VLOOKUP(D2441,'Dados Base'!$B:$K,10,FALSE)*31536000/VLOOKUP($F2441,F:H,MATCH(H2440,F2440:AF2440,0),FALSE)</f>
        <v>1103.8151907595384</v>
      </c>
      <c r="AF2441" s="148">
        <v>99.87</v>
      </c>
      <c r="AG2441" s="21">
        <v>100</v>
      </c>
      <c r="AH2441" s="148">
        <v>99.87</v>
      </c>
      <c r="AI2441" s="148">
        <v>15.39</v>
      </c>
      <c r="AJ2441" s="148">
        <v>99.44</v>
      </c>
      <c r="AK2441" s="72">
        <f>(SUMIFS('Banco de Indicadores Mun. (2)'!I:I,'Banco de Indicadores Mun. (2)'!B:B,'Banco de Indicadores - Mun. (1)'!B2441,'Banco de Indicadores Mun. (2)'!A:A,'Banco de Indicadores - Mun. (1)'!A2441) / VLOOKUP(D2441,'Dados Base'!$B:$K,8,FALSE)) * 100</f>
        <v>4.5527934782608703</v>
      </c>
      <c r="AL2441" s="72">
        <f>(SUMIFS('Banco de Indicadores Mun. (2)'!I:I,'Banco de Indicadores Mun. (2)'!B:B,'Banco de Indicadores - Mun. (1)'!B2441,'Banco de Indicadores Mun. (2)'!A:A,'Banco de Indicadores - Mun. (1)'!A2441) / VLOOKUP(D2441,'Dados Base'!$B:$K,9,FALSE)) * 100</f>
        <v>1.8451850220264319</v>
      </c>
      <c r="AM2441" s="72">
        <f>(SUMIFS('Banco de Indicadores Mun. (2)'!J:J,'Banco de Indicadores Mun. (2)'!B:B,'Banco de Indicadores - Mun. (1)'!B2441,'Banco de Indicadores Mun. (2)'!A:A,'Banco de Indicadores - Mun. (1)'!A2441) / VLOOKUP(D2441,'Dados Base'!$B:$K,7,FALSE)) * 100</f>
        <v>3.6907916666666667</v>
      </c>
      <c r="AN2441" s="72">
        <f>(SUMIFS('Banco de Indicadores Mun. (2)'!K:K,'Banco de Indicadores Mun. (2)'!B:B,'Banco de Indicadores - Mun. (1)'!B2441,'Banco de Indicadores Mun. (2)'!A:A,'Banco de Indicadores - Mun. (1)'!A2441) / VLOOKUP(D2441,'Dados Base'!$B:$K,10,FALSE)) * 100</f>
        <v>7.6560000000000006</v>
      </c>
      <c r="AO2441" s="21"/>
      <c r="AP2441" s="21">
        <v>0</v>
      </c>
      <c r="AQ2441" s="5">
        <v>0</v>
      </c>
      <c r="AR2441" s="9">
        <v>8.6</v>
      </c>
      <c r="AS2441" s="22">
        <v>100</v>
      </c>
      <c r="AT2441" s="22">
        <v>93</v>
      </c>
      <c r="AU2441" s="22">
        <v>75.347222222222229</v>
      </c>
      <c r="AV2441" s="23">
        <v>8.09</v>
      </c>
      <c r="AW2441" s="12">
        <v>0</v>
      </c>
      <c r="AX2441" s="21">
        <v>0</v>
      </c>
      <c r="AY2441" s="116">
        <v>92.309818835757881</v>
      </c>
    </row>
    <row r="2442" spans="1:51" ht="15.75" x14ac:dyDescent="0.25">
      <c r="A2442" s="144">
        <v>2014</v>
      </c>
      <c r="B2442" s="77" t="s">
        <v>507</v>
      </c>
      <c r="C2442" s="78">
        <v>4</v>
      </c>
      <c r="D2442" s="77">
        <v>3544905</v>
      </c>
      <c r="E2442" s="78">
        <v>35449054</v>
      </c>
      <c r="F2442" s="78" t="str">
        <f t="shared" si="105"/>
        <v>354490542014</v>
      </c>
      <c r="G2442" s="89">
        <v>1.1522375463073109</v>
      </c>
      <c r="H2442" s="80">
        <f t="shared" si="104"/>
        <v>10975</v>
      </c>
      <c r="I2442" s="94">
        <v>10127</v>
      </c>
      <c r="J2442" s="95">
        <v>848</v>
      </c>
      <c r="K2442" s="83">
        <f>(H2442)/VLOOKUP(D2442,'Dados Base'!$B:$K,6,FALSE)</f>
        <v>36.131687242798357</v>
      </c>
      <c r="L2442" s="88">
        <f t="shared" si="106"/>
        <v>92.273348519362187</v>
      </c>
      <c r="M2442" s="85">
        <v>3</v>
      </c>
      <c r="N2442" s="92">
        <v>0.77200000000000002</v>
      </c>
      <c r="O2442" s="91">
        <v>90</v>
      </c>
      <c r="P2442" s="91" t="s">
        <v>691</v>
      </c>
      <c r="Q2442" s="91" t="s">
        <v>691</v>
      </c>
      <c r="R2442" s="91" t="s">
        <v>691</v>
      </c>
      <c r="S2442" s="91">
        <v>33</v>
      </c>
      <c r="T2442" s="87" t="s">
        <v>691</v>
      </c>
      <c r="U2442" s="91">
        <v>94</v>
      </c>
      <c r="V2442" s="91">
        <v>107</v>
      </c>
      <c r="W2442" s="93">
        <v>0</v>
      </c>
      <c r="X2442" s="146">
        <v>3.3090323640046299E-2</v>
      </c>
      <c r="Y2442" s="21">
        <v>7.18</v>
      </c>
      <c r="Z2442" s="147">
        <v>436</v>
      </c>
      <c r="AA2442" s="147">
        <v>118</v>
      </c>
      <c r="AB2442" s="21">
        <v>0</v>
      </c>
      <c r="AC2442" s="21">
        <v>0</v>
      </c>
      <c r="AD2442" s="153">
        <f>VLOOKUP(D2442,'Dados Base'!$B:$K,9,FALSE)*31536000/VLOOKUP($F2442,F:H,MATCH(H2441,F2441:AF2441,0),FALSE)</f>
        <v>13562.635079726651</v>
      </c>
      <c r="AE2442" s="153">
        <f>VLOOKUP(D2442,'Dados Base'!$B:$K,10,FALSE)*31536000/VLOOKUP($F2442,F:H,MATCH(H2441,F2441:AF2441,0),FALSE)</f>
        <v>1350.5166287015945</v>
      </c>
      <c r="AF2442" s="148">
        <v>99.05</v>
      </c>
      <c r="AG2442" s="21">
        <v>89.68</v>
      </c>
      <c r="AH2442" s="148">
        <v>89.68</v>
      </c>
      <c r="AI2442" s="148">
        <v>50</v>
      </c>
      <c r="AJ2442" s="148">
        <v>99.05</v>
      </c>
      <c r="AK2442" s="72">
        <f>(SUMIFS('Banco de Indicadores Mun. (2)'!I:I,'Banco de Indicadores Mun. (2)'!B:B,'Banco de Indicadores - Mun. (1)'!B2442,'Banco de Indicadores Mun. (2)'!A:A,'Banco de Indicadores - Mun. (1)'!A2442) / VLOOKUP(D2442,'Dados Base'!$B:$K,8,FALSE)) * 100</f>
        <v>2.9536241610738259</v>
      </c>
      <c r="AL2442" s="72">
        <f>(SUMIFS('Banco de Indicadores Mun. (2)'!I:I,'Banco de Indicadores Mun. (2)'!B:B,'Banco de Indicadores - Mun. (1)'!B2442,'Banco de Indicadores Mun. (2)'!A:A,'Banco de Indicadores - Mun. (1)'!A2442) / VLOOKUP(D2442,'Dados Base'!$B:$K,9,FALSE)) * 100</f>
        <v>0.93239406779661027</v>
      </c>
      <c r="AM2442" s="72">
        <f>(SUMIFS('Banco de Indicadores Mun. (2)'!J:J,'Banco de Indicadores Mun. (2)'!B:B,'Banco de Indicadores - Mun. (1)'!B2442,'Banco de Indicadores Mun. (2)'!A:A,'Banco de Indicadores - Mun. (1)'!A2442) / VLOOKUP(D2442,'Dados Base'!$B:$K,7,FALSE)) * 100</f>
        <v>3.2973921568627453</v>
      </c>
      <c r="AN2442" s="72">
        <f>(SUMIFS('Banco de Indicadores Mun. (2)'!K:K,'Banco de Indicadores Mun. (2)'!B:B,'Banco de Indicadores - Mun. (1)'!B2442,'Banco de Indicadores Mun. (2)'!A:A,'Banco de Indicadores - Mun. (1)'!A2442) / VLOOKUP(D2442,'Dados Base'!$B:$K,10,FALSE)) * 100</f>
        <v>2.2075744680851064</v>
      </c>
      <c r="AO2442" s="21"/>
      <c r="AP2442" s="21">
        <v>0</v>
      </c>
      <c r="AQ2442" s="5">
        <v>0</v>
      </c>
      <c r="AR2442" s="9">
        <v>8.1999999999999993</v>
      </c>
      <c r="AS2442" s="22">
        <v>95</v>
      </c>
      <c r="AT2442" s="22">
        <v>95</v>
      </c>
      <c r="AU2442" s="22">
        <v>78.700361010830321</v>
      </c>
      <c r="AV2442" s="23">
        <v>8.24</v>
      </c>
      <c r="AW2442" s="12">
        <v>0</v>
      </c>
      <c r="AX2442" s="21">
        <v>0</v>
      </c>
      <c r="AY2442" s="116">
        <v>12.198519799398227</v>
      </c>
    </row>
    <row r="2443" spans="1:51" ht="15.75" x14ac:dyDescent="0.25">
      <c r="A2443" s="144">
        <v>2014</v>
      </c>
      <c r="B2443" s="77" t="s">
        <v>508</v>
      </c>
      <c r="C2443" s="78">
        <v>6</v>
      </c>
      <c r="D2443" s="77">
        <v>3545001</v>
      </c>
      <c r="E2443" s="78">
        <v>35450016</v>
      </c>
      <c r="F2443" s="78" t="str">
        <f t="shared" si="105"/>
        <v>354500162014</v>
      </c>
      <c r="G2443" s="89">
        <v>0.77738663105750838</v>
      </c>
      <c r="H2443" s="80">
        <f t="shared" si="104"/>
        <v>16104</v>
      </c>
      <c r="I2443" s="94">
        <v>10428</v>
      </c>
      <c r="J2443" s="95">
        <v>5676</v>
      </c>
      <c r="K2443" s="83">
        <f>(H2443)/VLOOKUP(D2443,'Dados Base'!$B:$K,6,FALSE)</f>
        <v>37.81702047717453</v>
      </c>
      <c r="L2443" s="88">
        <f t="shared" si="106"/>
        <v>64.754098360655746</v>
      </c>
      <c r="M2443" s="85">
        <v>5</v>
      </c>
      <c r="N2443" s="92">
        <v>0.73199999999999998</v>
      </c>
      <c r="O2443" s="91">
        <v>115</v>
      </c>
      <c r="P2443" s="91" t="s">
        <v>691</v>
      </c>
      <c r="Q2443" s="91" t="s">
        <v>691</v>
      </c>
      <c r="R2443" s="91" t="s">
        <v>691</v>
      </c>
      <c r="S2443" s="91">
        <v>13</v>
      </c>
      <c r="T2443" s="87" t="s">
        <v>691</v>
      </c>
      <c r="U2443" s="91">
        <v>118</v>
      </c>
      <c r="V2443" s="91">
        <v>62</v>
      </c>
      <c r="W2443" s="93">
        <v>40.049999999999997</v>
      </c>
      <c r="X2443" s="146">
        <v>3.089257905555556E-2</v>
      </c>
      <c r="Y2443" s="21">
        <v>7.39</v>
      </c>
      <c r="Z2443" s="147">
        <v>442</v>
      </c>
      <c r="AA2443" s="147">
        <v>128</v>
      </c>
      <c r="AB2443" s="21">
        <v>1</v>
      </c>
      <c r="AC2443" s="21">
        <v>0</v>
      </c>
      <c r="AD2443" s="153">
        <f>VLOOKUP(D2443,'Dados Base'!$B:$K,9,FALSE)*31536000/VLOOKUP($F2443,F:H,MATCH(H2442,F2442:AF2442,0),FALSE)</f>
        <v>12121.698956780923</v>
      </c>
      <c r="AE2443" s="153">
        <f>VLOOKUP(D2443,'Dados Base'!$B:$K,10,FALSE)*31536000/VLOOKUP($F2443,F:H,MATCH(H2442,F2442:AF2442,0),FALSE)</f>
        <v>1684.1132637853952</v>
      </c>
      <c r="AF2443" s="148">
        <v>63.02</v>
      </c>
      <c r="AG2443" s="21" t="s">
        <v>692</v>
      </c>
      <c r="AH2443" s="148">
        <v>55.83</v>
      </c>
      <c r="AI2443" s="148">
        <v>24.84</v>
      </c>
      <c r="AJ2443" s="148">
        <v>99</v>
      </c>
      <c r="AK2443" s="72">
        <f>(SUMIFS('Banco de Indicadores Mun. (2)'!I:I,'Banco de Indicadores Mun. (2)'!B:B,'Banco de Indicadores - Mun. (1)'!B2443,'Banco de Indicadores Mun. (2)'!A:A,'Banco de Indicadores - Mun. (1)'!A2443) / VLOOKUP(D2443,'Dados Base'!$B:$K,8,FALSE)) * 100</f>
        <v>110.54377489177489</v>
      </c>
      <c r="AL2443" s="72">
        <f>(SUMIFS('Banco de Indicadores Mun. (2)'!I:I,'Banco de Indicadores Mun. (2)'!B:B,'Banco de Indicadores - Mun. (1)'!B2443,'Banco de Indicadores Mun. (2)'!A:A,'Banco de Indicadores - Mun. (1)'!A2443) / VLOOKUP(D2443,'Dados Base'!$B:$K,9,FALSE)) * 100</f>
        <v>41.253008077544429</v>
      </c>
      <c r="AM2443" s="72">
        <f>(SUMIFS('Banco de Indicadores Mun. (2)'!J:J,'Banco de Indicadores Mun. (2)'!B:B,'Banco de Indicadores - Mun. (1)'!B2443,'Banco de Indicadores Mun. (2)'!A:A,'Banco de Indicadores - Mun. (1)'!A2443) / VLOOKUP(D2443,'Dados Base'!$B:$K,7,FALSE)) * 100</f>
        <v>175.66186896551724</v>
      </c>
      <c r="AN2443" s="72">
        <f>(SUMIFS('Banco de Indicadores Mun. (2)'!K:K,'Banco de Indicadores Mun. (2)'!B:B,'Banco de Indicadores - Mun. (1)'!B2443,'Banco de Indicadores Mun. (2)'!A:A,'Banco de Indicadores - Mun. (1)'!A2443) / VLOOKUP(D2443,'Dados Base'!$B:$K,10,FALSE)) * 100</f>
        <v>0.75163953488372104</v>
      </c>
      <c r="AO2443" s="21"/>
      <c r="AP2443" s="21">
        <v>0</v>
      </c>
      <c r="AQ2443" s="5">
        <v>0</v>
      </c>
      <c r="AR2443" s="9">
        <v>10</v>
      </c>
      <c r="AS2443" s="22">
        <v>100</v>
      </c>
      <c r="AT2443" s="22">
        <v>98.000000000000014</v>
      </c>
      <c r="AU2443" s="22">
        <v>77.543859649122808</v>
      </c>
      <c r="AV2443" s="23">
        <v>8.2100000000000009</v>
      </c>
      <c r="AW2443" s="12">
        <v>0</v>
      </c>
      <c r="AX2443" s="21">
        <v>0</v>
      </c>
      <c r="AY2443" s="116">
        <v>147.84623808706289</v>
      </c>
    </row>
    <row r="2444" spans="1:51" ht="15.75" x14ac:dyDescent="0.25">
      <c r="A2444" s="144">
        <v>2014</v>
      </c>
      <c r="B2444" s="77" t="s">
        <v>509</v>
      </c>
      <c r="C2444" s="78">
        <v>20</v>
      </c>
      <c r="D2444" s="77">
        <v>3545100</v>
      </c>
      <c r="E2444" s="78">
        <v>354510020</v>
      </c>
      <c r="F2444" s="78" t="str">
        <f t="shared" si="105"/>
        <v>3545100202014</v>
      </c>
      <c r="G2444" s="89">
        <v>0.74792039628326368</v>
      </c>
      <c r="H2444" s="80">
        <f t="shared" si="104"/>
        <v>4930</v>
      </c>
      <c r="I2444" s="94">
        <v>4529</v>
      </c>
      <c r="J2444" s="95">
        <v>401</v>
      </c>
      <c r="K2444" s="83">
        <f>(H2444)/VLOOKUP(D2444,'Dados Base'!$B:$K,6,FALSE)</f>
        <v>28.538350217076701</v>
      </c>
      <c r="L2444" s="88">
        <f t="shared" si="106"/>
        <v>91.866125760649084</v>
      </c>
      <c r="M2444" s="85">
        <v>5</v>
      </c>
      <c r="N2444" s="92">
        <v>0.71899999999999997</v>
      </c>
      <c r="O2444" s="91">
        <v>23</v>
      </c>
      <c r="P2444" s="91" t="s">
        <v>691</v>
      </c>
      <c r="Q2444" s="91" t="s">
        <v>691</v>
      </c>
      <c r="R2444" s="91" t="s">
        <v>691</v>
      </c>
      <c r="S2444" s="91">
        <v>2</v>
      </c>
      <c r="T2444" s="87" t="s">
        <v>691</v>
      </c>
      <c r="U2444" s="91">
        <v>19</v>
      </c>
      <c r="V2444" s="91">
        <v>19</v>
      </c>
      <c r="W2444" s="93">
        <v>0</v>
      </c>
      <c r="X2444" s="146">
        <v>1.14506953125E-2</v>
      </c>
      <c r="Y2444" s="21">
        <v>3.21</v>
      </c>
      <c r="Z2444" s="147">
        <v>216</v>
      </c>
      <c r="AA2444" s="147">
        <v>32</v>
      </c>
      <c r="AB2444" s="21">
        <v>1</v>
      </c>
      <c r="AC2444" s="21">
        <v>0</v>
      </c>
      <c r="AD2444" s="153">
        <f>VLOOKUP(D2444,'Dados Base'!$B:$K,9,FALSE)*31536000/VLOOKUP($F2444,F:H,MATCH(H2443,F2443:AF2443,0),FALSE)</f>
        <v>8187.8458417849897</v>
      </c>
      <c r="AE2444" s="153">
        <f>VLOOKUP(D2444,'Dados Base'!$B:$K,10,FALSE)*31536000/VLOOKUP($F2444,F:H,MATCH(H2443,F2443:AF2443,0),FALSE)</f>
        <v>1023.4807302231239</v>
      </c>
      <c r="AF2444" s="148">
        <v>89.19</v>
      </c>
      <c r="AG2444" s="21">
        <v>100</v>
      </c>
      <c r="AH2444" s="148">
        <v>85.2</v>
      </c>
      <c r="AI2444" s="148">
        <v>12.66</v>
      </c>
      <c r="AJ2444" s="148">
        <v>99.46</v>
      </c>
      <c r="AK2444" s="72">
        <f>(SUMIFS('Banco de Indicadores Mun. (2)'!I:I,'Banco de Indicadores Mun. (2)'!B:B,'Banco de Indicadores - Mun. (1)'!B2444,'Banco de Indicadores Mun. (2)'!A:A,'Banco de Indicadores - Mun. (1)'!A2444) / VLOOKUP(D2444,'Dados Base'!$B:$K,8,FALSE)) * 100</f>
        <v>10.580415094339621</v>
      </c>
      <c r="AL2444" s="72">
        <f>(SUMIFS('Banco de Indicadores Mun. (2)'!I:I,'Banco de Indicadores Mun. (2)'!B:B,'Banco de Indicadores - Mun. (1)'!B2444,'Banco de Indicadores Mun. (2)'!A:A,'Banco de Indicadores - Mun. (1)'!A2444) / VLOOKUP(D2444,'Dados Base'!$B:$K,9,FALSE)) * 100</f>
        <v>4.3809531249999996</v>
      </c>
      <c r="AM2444" s="72">
        <f>(SUMIFS('Banco de Indicadores Mun. (2)'!J:J,'Banco de Indicadores Mun. (2)'!B:B,'Banco de Indicadores - Mun. (1)'!B2444,'Banco de Indicadores Mun. (2)'!A:A,'Banco de Indicadores - Mun. (1)'!A2444) / VLOOKUP(D2444,'Dados Base'!$B:$K,7,FALSE)) * 100</f>
        <v>11.744567567567566</v>
      </c>
      <c r="AN2444" s="72">
        <f>(SUMIFS('Banco de Indicadores Mun. (2)'!K:K,'Banco de Indicadores Mun. (2)'!B:B,'Banco de Indicadores - Mun. (1)'!B2444,'Banco de Indicadores Mun. (2)'!A:A,'Banco de Indicadores - Mun. (1)'!A2444) / VLOOKUP(D2444,'Dados Base'!$B:$K,10,FALSE)) * 100</f>
        <v>7.888312499999997</v>
      </c>
      <c r="AO2444" s="21"/>
      <c r="AP2444" s="21">
        <v>0</v>
      </c>
      <c r="AQ2444" s="5">
        <v>0</v>
      </c>
      <c r="AR2444" s="9">
        <v>8.3000000000000007</v>
      </c>
      <c r="AS2444" s="22">
        <v>100</v>
      </c>
      <c r="AT2444" s="22">
        <v>100</v>
      </c>
      <c r="AU2444" s="22">
        <v>87.096774193548384</v>
      </c>
      <c r="AV2444" s="23">
        <v>10</v>
      </c>
      <c r="AW2444" s="12">
        <v>0</v>
      </c>
      <c r="AX2444" s="21">
        <v>0</v>
      </c>
      <c r="AY2444" s="116">
        <v>121.3062666909556</v>
      </c>
    </row>
    <row r="2445" spans="1:51" ht="15.75" x14ac:dyDescent="0.25">
      <c r="A2445" s="144">
        <v>2014</v>
      </c>
      <c r="B2445" s="77" t="s">
        <v>510</v>
      </c>
      <c r="C2445" s="78">
        <v>5</v>
      </c>
      <c r="D2445" s="77">
        <v>3545159</v>
      </c>
      <c r="E2445" s="78">
        <v>35451595</v>
      </c>
      <c r="F2445" s="78" t="str">
        <f t="shared" si="105"/>
        <v>354515952014</v>
      </c>
      <c r="G2445" s="89">
        <v>1.7145207598098455</v>
      </c>
      <c r="H2445" s="80">
        <f t="shared" si="104"/>
        <v>7420</v>
      </c>
      <c r="I2445" s="94">
        <v>6206</v>
      </c>
      <c r="J2445" s="95">
        <v>1214</v>
      </c>
      <c r="K2445" s="83">
        <f>(H2445)/VLOOKUP(D2445,'Dados Base'!$B:$K,6,FALSE)</f>
        <v>73.175542406311635</v>
      </c>
      <c r="L2445" s="88">
        <f t="shared" si="106"/>
        <v>83.638814016172503</v>
      </c>
      <c r="M2445" s="85">
        <v>3</v>
      </c>
      <c r="N2445" s="92">
        <v>0.79100000000000004</v>
      </c>
      <c r="O2445" s="91">
        <v>22</v>
      </c>
      <c r="P2445" s="91" t="s">
        <v>691</v>
      </c>
      <c r="Q2445" s="91" t="s">
        <v>691</v>
      </c>
      <c r="R2445" s="91" t="s">
        <v>691</v>
      </c>
      <c r="S2445" s="91">
        <v>42</v>
      </c>
      <c r="T2445" s="87" t="s">
        <v>691</v>
      </c>
      <c r="U2445" s="91">
        <v>96</v>
      </c>
      <c r="V2445" s="91">
        <v>58</v>
      </c>
      <c r="W2445" s="93">
        <v>0</v>
      </c>
      <c r="X2445" s="146">
        <v>1.9322916666666665E-2</v>
      </c>
      <c r="Y2445" s="21">
        <v>4.51</v>
      </c>
      <c r="Z2445" s="147">
        <v>255</v>
      </c>
      <c r="AA2445" s="147">
        <v>93</v>
      </c>
      <c r="AB2445" s="21">
        <v>3</v>
      </c>
      <c r="AC2445" s="21">
        <v>0</v>
      </c>
      <c r="AD2445" s="153">
        <f>VLOOKUP(D2445,'Dados Base'!$B:$K,9,FALSE)*31536000/VLOOKUP($F2445,F:H,MATCH(H2444,F2444:AF2444,0),FALSE)</f>
        <v>4165.132075471698</v>
      </c>
      <c r="AE2445" s="153">
        <f>VLOOKUP(D2445,'Dados Base'!$B:$K,10,FALSE)*31536000/VLOOKUP($F2445,F:H,MATCH(H2444,F2444:AF2444,0),FALSE)</f>
        <v>637.52021563342316</v>
      </c>
      <c r="AF2445" s="148">
        <v>100</v>
      </c>
      <c r="AG2445" s="21">
        <v>100</v>
      </c>
      <c r="AH2445" s="148">
        <v>100</v>
      </c>
      <c r="AI2445" s="148">
        <v>14.92</v>
      </c>
      <c r="AJ2445" s="148">
        <v>100</v>
      </c>
      <c r="AK2445" s="72">
        <f>(SUMIFS('Banco de Indicadores Mun. (2)'!I:I,'Banco de Indicadores Mun. (2)'!B:B,'Banco de Indicadores - Mun. (1)'!B2445,'Banco de Indicadores Mun. (2)'!A:A,'Banco de Indicadores - Mun. (1)'!A2445) / VLOOKUP(D2445,'Dados Base'!$B:$K,8,FALSE)) * 100</f>
        <v>3.8885277777777776</v>
      </c>
      <c r="AL2445" s="72">
        <f>(SUMIFS('Banco de Indicadores Mun. (2)'!I:I,'Banco de Indicadores Mun. (2)'!B:B,'Banco de Indicadores - Mun. (1)'!B2445,'Banco de Indicadores Mun. (2)'!A:A,'Banco de Indicadores - Mun. (1)'!A2445) / VLOOKUP(D2445,'Dados Base'!$B:$K,9,FALSE)) * 100</f>
        <v>1.4284387755102039</v>
      </c>
      <c r="AM2445" s="72">
        <f>(SUMIFS('Banco de Indicadores Mun. (2)'!J:J,'Banco de Indicadores Mun. (2)'!B:B,'Banco de Indicadores - Mun. (1)'!B2445,'Banco de Indicadores Mun. (2)'!A:A,'Banco de Indicadores - Mun. (1)'!A2445) / VLOOKUP(D2445,'Dados Base'!$B:$K,7,FALSE)) * 100</f>
        <v>6.5530476190476179</v>
      </c>
      <c r="AN2445" s="72">
        <f>(SUMIFS('Banco de Indicadores Mun. (2)'!K:K,'Banco de Indicadores Mun. (2)'!B:B,'Banco de Indicadores - Mun. (1)'!B2445,'Banco de Indicadores Mun. (2)'!A:A,'Banco de Indicadores - Mun. (1)'!A2445) / VLOOKUP(D2445,'Dados Base'!$B:$K,10,FALSE)) * 100</f>
        <v>0.15820000000000004</v>
      </c>
      <c r="AO2445" s="21"/>
      <c r="AP2445" s="21">
        <v>0</v>
      </c>
      <c r="AQ2445" s="5">
        <v>0</v>
      </c>
      <c r="AR2445" s="9">
        <v>9.8000000000000007</v>
      </c>
      <c r="AS2445" s="22">
        <v>99</v>
      </c>
      <c r="AT2445" s="22">
        <v>99</v>
      </c>
      <c r="AU2445" s="22">
        <v>73.275862068965523</v>
      </c>
      <c r="AV2445" s="23">
        <v>7.75</v>
      </c>
      <c r="AW2445" s="12">
        <v>0</v>
      </c>
      <c r="AX2445" s="21">
        <v>0</v>
      </c>
      <c r="AY2445" s="116">
        <v>103.541851659899</v>
      </c>
    </row>
    <row r="2446" spans="1:51" ht="15.75" x14ac:dyDescent="0.25">
      <c r="A2446" s="144">
        <v>2014</v>
      </c>
      <c r="B2446" s="77" t="s">
        <v>511</v>
      </c>
      <c r="C2446" s="78">
        <v>5</v>
      </c>
      <c r="D2446" s="77">
        <v>3545209</v>
      </c>
      <c r="E2446" s="78">
        <v>35452095</v>
      </c>
      <c r="F2446" s="78" t="str">
        <f t="shared" si="105"/>
        <v>354520952014</v>
      </c>
      <c r="G2446" s="89">
        <v>1.0955908509536538</v>
      </c>
      <c r="H2446" s="80">
        <f t="shared" si="104"/>
        <v>109496</v>
      </c>
      <c r="I2446" s="94">
        <v>108726</v>
      </c>
      <c r="J2446" s="95">
        <v>770</v>
      </c>
      <c r="K2446" s="83">
        <f>(H2446)/VLOOKUP(D2446,'Dados Base'!$B:$K,6,FALSE)</f>
        <v>815.55191419633547</v>
      </c>
      <c r="L2446" s="88">
        <f t="shared" si="106"/>
        <v>99.296777964491852</v>
      </c>
      <c r="M2446" s="85">
        <v>1</v>
      </c>
      <c r="N2446" s="92">
        <v>0.78</v>
      </c>
      <c r="O2446" s="91">
        <v>32</v>
      </c>
      <c r="P2446" s="91" t="s">
        <v>691</v>
      </c>
      <c r="Q2446" s="91" t="s">
        <v>691</v>
      </c>
      <c r="R2446" s="91" t="s">
        <v>691</v>
      </c>
      <c r="S2446" s="91">
        <v>380</v>
      </c>
      <c r="T2446" s="87" t="s">
        <v>691</v>
      </c>
      <c r="U2446" s="91">
        <v>1057</v>
      </c>
      <c r="V2446" s="91">
        <v>921</v>
      </c>
      <c r="W2446" s="93">
        <v>0.16</v>
      </c>
      <c r="X2446" s="146">
        <v>0.37799045725000002</v>
      </c>
      <c r="Y2446" s="21">
        <v>101.1</v>
      </c>
      <c r="Z2446" s="147">
        <v>4412</v>
      </c>
      <c r="AA2446" s="147">
        <v>1654</v>
      </c>
      <c r="AB2446" s="21">
        <v>14</v>
      </c>
      <c r="AC2446" s="21">
        <v>0</v>
      </c>
      <c r="AD2446" s="153">
        <f>VLOOKUP(D2446,'Dados Base'!$B:$K,9,FALSE)*31536000/VLOOKUP($F2446,F:H,MATCH(H2445,F2445:AF2445,0),FALSE)</f>
        <v>403.21472930518007</v>
      </c>
      <c r="AE2446" s="153">
        <f>VLOOKUP(D2446,'Dados Base'!$B:$K,10,FALSE)*31536000/VLOOKUP($F2446,F:H,MATCH(H2445,F2445:AF2445,0),FALSE)</f>
        <v>54.721998977131584</v>
      </c>
      <c r="AF2446" s="148">
        <v>99.09</v>
      </c>
      <c r="AG2446" s="21">
        <v>100</v>
      </c>
      <c r="AH2446" s="148">
        <v>96.59</v>
      </c>
      <c r="AI2446" s="148">
        <v>37.56</v>
      </c>
      <c r="AJ2446" s="148">
        <v>98.01</v>
      </c>
      <c r="AK2446" s="72">
        <f>(SUMIFS('Banco de Indicadores Mun. (2)'!I:I,'Banco de Indicadores Mun. (2)'!B:B,'Banco de Indicadores - Mun. (1)'!B2446,'Banco de Indicadores Mun. (2)'!A:A,'Banco de Indicadores - Mun. (1)'!A2446) / VLOOKUP(D2446,'Dados Base'!$B:$K,8,FALSE)) * 100</f>
        <v>80.774568627450975</v>
      </c>
      <c r="AL2446" s="72">
        <f>(SUMIFS('Banco de Indicadores Mun. (2)'!I:I,'Banco de Indicadores Mun. (2)'!B:B,'Banco de Indicadores - Mun. (1)'!B2446,'Banco de Indicadores Mun. (2)'!A:A,'Banco de Indicadores - Mun. (1)'!A2446) / VLOOKUP(D2446,'Dados Base'!$B:$K,9,FALSE)) * 100</f>
        <v>29.425021428571423</v>
      </c>
      <c r="AM2446" s="72">
        <f>(SUMIFS('Banco de Indicadores Mun. (2)'!J:J,'Banco de Indicadores Mun. (2)'!B:B,'Banco de Indicadores - Mun. (1)'!B2446,'Banco de Indicadores Mun. (2)'!A:A,'Banco de Indicadores - Mun. (1)'!A2446) / VLOOKUP(D2446,'Dados Base'!$B:$K,7,FALSE)) * 100</f>
        <v>122.36706249999997</v>
      </c>
      <c r="AN2446" s="72">
        <f>(SUMIFS('Banco de Indicadores Mun. (2)'!K:K,'Banco de Indicadores Mun. (2)'!B:B,'Banco de Indicadores - Mun. (1)'!B2446,'Banco de Indicadores Mun. (2)'!A:A,'Banco de Indicadores - Mun. (1)'!A2446) / VLOOKUP(D2446,'Dados Base'!$B:$K,10,FALSE)) * 100</f>
        <v>10.724052631578944</v>
      </c>
      <c r="AO2446" s="21"/>
      <c r="AP2446" s="21">
        <v>0</v>
      </c>
      <c r="AQ2446" s="5">
        <v>0</v>
      </c>
      <c r="AR2446" s="9">
        <v>9.6</v>
      </c>
      <c r="AS2446" s="22">
        <v>95</v>
      </c>
      <c r="AT2446" s="22">
        <v>82.65</v>
      </c>
      <c r="AU2446" s="22">
        <v>72.733267392021105</v>
      </c>
      <c r="AV2446" s="23">
        <v>7.96</v>
      </c>
      <c r="AW2446" s="12">
        <v>0</v>
      </c>
      <c r="AX2446" s="21">
        <v>0</v>
      </c>
      <c r="AY2446" s="116">
        <v>124.79353341577904</v>
      </c>
    </row>
    <row r="2447" spans="1:51" ht="15.75" x14ac:dyDescent="0.25">
      <c r="A2447" s="144">
        <v>2014</v>
      </c>
      <c r="B2447" s="77" t="s">
        <v>512</v>
      </c>
      <c r="C2447" s="78">
        <v>10</v>
      </c>
      <c r="D2447" s="77">
        <v>3545308</v>
      </c>
      <c r="E2447" s="78">
        <v>354530810</v>
      </c>
      <c r="F2447" s="78" t="str">
        <f t="shared" si="105"/>
        <v>3545308102014</v>
      </c>
      <c r="G2447" s="89">
        <v>1.1906927438470216</v>
      </c>
      <c r="H2447" s="80">
        <f t="shared" si="104"/>
        <v>41826</v>
      </c>
      <c r="I2447" s="94">
        <v>32844</v>
      </c>
      <c r="J2447" s="95">
        <v>8982</v>
      </c>
      <c r="K2447" s="83">
        <f>(H2447)/VLOOKUP(D2447,'Dados Base'!$B:$K,6,FALSE)</f>
        <v>149.21337091077734</v>
      </c>
      <c r="L2447" s="88">
        <f t="shared" si="106"/>
        <v>78.525319179457753</v>
      </c>
      <c r="M2447" s="85">
        <v>4</v>
      </c>
      <c r="N2447" s="92">
        <v>0.72899999999999998</v>
      </c>
      <c r="O2447" s="91">
        <v>66</v>
      </c>
      <c r="P2447" s="91" t="s">
        <v>691</v>
      </c>
      <c r="Q2447" s="91" t="s">
        <v>691</v>
      </c>
      <c r="R2447" s="91" t="s">
        <v>691</v>
      </c>
      <c r="S2447" s="91">
        <v>58</v>
      </c>
      <c r="T2447" s="87" t="s">
        <v>691</v>
      </c>
      <c r="U2447" s="91">
        <v>241</v>
      </c>
      <c r="V2447" s="91">
        <v>147</v>
      </c>
      <c r="W2447" s="93">
        <v>0</v>
      </c>
      <c r="X2447" s="146">
        <v>0.1188764145902778</v>
      </c>
      <c r="Y2447" s="21">
        <v>27.06</v>
      </c>
      <c r="Z2447" s="147">
        <v>1528</v>
      </c>
      <c r="AA2447" s="147">
        <v>298</v>
      </c>
      <c r="AB2447" s="21">
        <v>5</v>
      </c>
      <c r="AC2447" s="21">
        <v>0</v>
      </c>
      <c r="AD2447" s="153">
        <f>VLOOKUP(D2447,'Dados Base'!$B:$K,9,FALSE)*31536000/VLOOKUP($F2447,F:H,MATCH(H2446,F2446:AF2446,0),FALSE)</f>
        <v>1892.491751542103</v>
      </c>
      <c r="AE2447" s="153">
        <f>VLOOKUP(D2447,'Dados Base'!$B:$K,10,FALSE)*31536000/VLOOKUP($F2447,F:H,MATCH(H2446,F2446:AF2446,0),FALSE)</f>
        <v>286.5126954525893</v>
      </c>
      <c r="AF2447" s="148">
        <v>93.37</v>
      </c>
      <c r="AG2447" s="21">
        <v>100</v>
      </c>
      <c r="AH2447" s="148">
        <v>72.27</v>
      </c>
      <c r="AI2447" s="148">
        <v>40.86</v>
      </c>
      <c r="AJ2447" s="148">
        <v>100</v>
      </c>
      <c r="AK2447" s="72">
        <f>(SUMIFS('Banco de Indicadores Mun. (2)'!I:I,'Banco de Indicadores Mun. (2)'!B:B,'Banco de Indicadores - Mun. (1)'!B2447,'Banco de Indicadores Mun. (2)'!A:A,'Banco de Indicadores - Mun. (1)'!A2447) / VLOOKUP(D2447,'Dados Base'!$B:$K,8,FALSE)) * 100</f>
        <v>34.615677777777762</v>
      </c>
      <c r="AL2447" s="72">
        <f>(SUMIFS('Banco de Indicadores Mun. (2)'!I:I,'Banco de Indicadores Mun. (2)'!B:B,'Banco de Indicadores - Mun. (1)'!B2447,'Banco de Indicadores Mun. (2)'!A:A,'Banco de Indicadores - Mun. (1)'!A2447) / VLOOKUP(D2447,'Dados Base'!$B:$K,9,FALSE)) * 100</f>
        <v>12.411996015936252</v>
      </c>
      <c r="AM2447" s="72">
        <f>(SUMIFS('Banco de Indicadores Mun. (2)'!J:J,'Banco de Indicadores Mun. (2)'!B:B,'Banco de Indicadores - Mun. (1)'!B2447,'Banco de Indicadores Mun. (2)'!A:A,'Banco de Indicadores - Mun. (1)'!A2447) / VLOOKUP(D2447,'Dados Base'!$B:$K,7,FALSE)) * 100</f>
        <v>58.336269230769211</v>
      </c>
      <c r="AN2447" s="72">
        <f>(SUMIFS('Banco de Indicadores Mun. (2)'!K:K,'Banco de Indicadores Mun. (2)'!B:B,'Banco de Indicadores - Mun. (1)'!B2447,'Banco de Indicadores Mun. (2)'!A:A,'Banco de Indicadores - Mun. (1)'!A2447) / VLOOKUP(D2447,'Dados Base'!$B:$K,10,FALSE)) * 100</f>
        <v>2.1559210526315797</v>
      </c>
      <c r="AO2447" s="21"/>
      <c r="AP2447" s="21">
        <v>0</v>
      </c>
      <c r="AQ2447" s="5">
        <v>0</v>
      </c>
      <c r="AR2447" s="9">
        <v>8.1999999999999993</v>
      </c>
      <c r="AS2447" s="22">
        <v>90</v>
      </c>
      <c r="AT2447" s="22">
        <v>90</v>
      </c>
      <c r="AU2447" s="22">
        <v>83.680175246440314</v>
      </c>
      <c r="AV2447" s="23">
        <v>9.65</v>
      </c>
      <c r="AW2447" s="12">
        <v>0</v>
      </c>
      <c r="AX2447" s="21">
        <v>0</v>
      </c>
      <c r="AY2447" s="116">
        <v>130.63141934743652</v>
      </c>
    </row>
    <row r="2448" spans="1:51" ht="15.75" x14ac:dyDescent="0.25">
      <c r="A2448" s="144">
        <v>2014</v>
      </c>
      <c r="B2448" s="77" t="s">
        <v>513</v>
      </c>
      <c r="C2448" s="78">
        <v>17</v>
      </c>
      <c r="D2448" s="77">
        <v>3545407</v>
      </c>
      <c r="E2448" s="78">
        <v>354540717</v>
      </c>
      <c r="F2448" s="78" t="str">
        <f t="shared" si="105"/>
        <v>3545407172014</v>
      </c>
      <c r="G2448" s="89">
        <v>0.30273296490803681</v>
      </c>
      <c r="H2448" s="80">
        <f t="shared" si="104"/>
        <v>8900</v>
      </c>
      <c r="I2448" s="94">
        <v>8110</v>
      </c>
      <c r="J2448" s="95">
        <v>790</v>
      </c>
      <c r="K2448" s="83">
        <f>(H2448)/VLOOKUP(D2448,'Dados Base'!$B:$K,6,FALSE)</f>
        <v>47.072512825937487</v>
      </c>
      <c r="L2448" s="88">
        <f t="shared" si="106"/>
        <v>91.123595505617985</v>
      </c>
      <c r="M2448" s="85">
        <v>3</v>
      </c>
      <c r="N2448" s="92">
        <v>0.70399999999999996</v>
      </c>
      <c r="O2448" s="91">
        <v>43</v>
      </c>
      <c r="P2448" s="91" t="s">
        <v>691</v>
      </c>
      <c r="Q2448" s="91" t="s">
        <v>691</v>
      </c>
      <c r="R2448" s="91" t="s">
        <v>691</v>
      </c>
      <c r="S2448" s="91">
        <v>22</v>
      </c>
      <c r="T2448" s="87" t="s">
        <v>691</v>
      </c>
      <c r="U2448" s="91">
        <v>70</v>
      </c>
      <c r="V2448" s="91">
        <v>37</v>
      </c>
      <c r="W2448" s="93">
        <v>6.83</v>
      </c>
      <c r="X2448" s="146">
        <v>2.2428463541666669E-2</v>
      </c>
      <c r="Y2448" s="21">
        <v>5.81</v>
      </c>
      <c r="Z2448" s="147">
        <v>188</v>
      </c>
      <c r="AA2448" s="147">
        <v>260</v>
      </c>
      <c r="AB2448" s="21">
        <v>0</v>
      </c>
      <c r="AC2448" s="21">
        <v>0</v>
      </c>
      <c r="AD2448" s="153">
        <f>VLOOKUP(D2448,'Dados Base'!$B:$K,9,FALSE)*31536000/VLOOKUP($F2448,F:H,MATCH(H2447,F2447:AF2447,0),FALSE)</f>
        <v>6271.766292134831</v>
      </c>
      <c r="AE2448" s="153">
        <f>VLOOKUP(D2448,'Dados Base'!$B:$K,10,FALSE)*31536000/VLOOKUP($F2448,F:H,MATCH(H2447,F2447:AF2447,0),FALSE)</f>
        <v>673.2404494382024</v>
      </c>
      <c r="AF2448" s="148">
        <v>96.77</v>
      </c>
      <c r="AG2448" s="21">
        <v>100</v>
      </c>
      <c r="AH2448" s="148">
        <v>50</v>
      </c>
      <c r="AI2448" s="148">
        <v>11.07</v>
      </c>
      <c r="AJ2448" s="148">
        <v>100</v>
      </c>
      <c r="AK2448" s="72">
        <f>(SUMIFS('Banco de Indicadores Mun. (2)'!I:I,'Banco de Indicadores Mun. (2)'!B:B,'Banco de Indicadores - Mun. (1)'!B2448,'Banco de Indicadores Mun. (2)'!A:A,'Banco de Indicadores - Mun. (1)'!A2448) / VLOOKUP(D2448,'Dados Base'!$B:$K,8,FALSE)) * 100</f>
        <v>8.8742903225806451</v>
      </c>
      <c r="AL2448" s="72">
        <f>(SUMIFS('Banco de Indicadores Mun. (2)'!I:I,'Banco de Indicadores Mun. (2)'!B:B,'Banco de Indicadores - Mun. (1)'!B2448,'Banco de Indicadores Mun. (2)'!A:A,'Banco de Indicadores - Mun. (1)'!A2448) / VLOOKUP(D2448,'Dados Base'!$B:$K,9,FALSE)) * 100</f>
        <v>4.6627627118644073</v>
      </c>
      <c r="AM2448" s="72">
        <f>(SUMIFS('Banco de Indicadores Mun. (2)'!J:J,'Banco de Indicadores Mun. (2)'!B:B,'Banco de Indicadores - Mun. (1)'!B2448,'Banco de Indicadores Mun. (2)'!A:A,'Banco de Indicadores - Mun. (1)'!A2448) / VLOOKUP(D2448,'Dados Base'!$B:$K,7,FALSE)) * 100</f>
        <v>10.646162162162163</v>
      </c>
      <c r="AN2448" s="72">
        <f>(SUMIFS('Banco de Indicadores Mun. (2)'!K:K,'Banco de Indicadores Mun. (2)'!B:B,'Banco de Indicadores - Mun. (1)'!B2448,'Banco de Indicadores Mun. (2)'!A:A,'Banco de Indicadores - Mun. (1)'!A2448) / VLOOKUP(D2448,'Dados Base'!$B:$K,10,FALSE)) * 100</f>
        <v>1.9733157894736835</v>
      </c>
      <c r="AO2448" s="21"/>
      <c r="AP2448" s="21">
        <v>0</v>
      </c>
      <c r="AQ2448" s="5">
        <v>0</v>
      </c>
      <c r="AR2448" s="9">
        <v>8.5</v>
      </c>
      <c r="AS2448" s="22">
        <v>67.7</v>
      </c>
      <c r="AT2448" s="22">
        <v>67.700000000000017</v>
      </c>
      <c r="AU2448" s="22">
        <v>41.964285714285715</v>
      </c>
      <c r="AV2448" s="23">
        <v>5.24</v>
      </c>
      <c r="AW2448" s="12">
        <v>0</v>
      </c>
      <c r="AX2448" s="21">
        <v>0</v>
      </c>
      <c r="AY2448" s="116">
        <v>3.3821381895499694</v>
      </c>
    </row>
    <row r="2449" spans="1:51" ht="15.75" x14ac:dyDescent="0.25">
      <c r="A2449" s="144">
        <v>2014</v>
      </c>
      <c r="B2449" s="77" t="s">
        <v>514</v>
      </c>
      <c r="C2449" s="78">
        <v>22</v>
      </c>
      <c r="D2449" s="77">
        <v>3545506</v>
      </c>
      <c r="E2449" s="78">
        <v>354550622</v>
      </c>
      <c r="F2449" s="78" t="str">
        <f t="shared" si="105"/>
        <v>3545506222014</v>
      </c>
      <c r="G2449" s="89">
        <v>1.5934115288165351</v>
      </c>
      <c r="H2449" s="80">
        <f t="shared" si="104"/>
        <v>3905</v>
      </c>
      <c r="I2449" s="94">
        <v>2900</v>
      </c>
      <c r="J2449" s="95">
        <v>1005</v>
      </c>
      <c r="K2449" s="83">
        <f>(H2449)/VLOOKUP(D2449,'Dados Base'!$B:$K,6,FALSE)</f>
        <v>8.5750675245394063</v>
      </c>
      <c r="L2449" s="88">
        <f t="shared" si="106"/>
        <v>74.263764404609475</v>
      </c>
      <c r="M2449" s="85">
        <v>3</v>
      </c>
      <c r="N2449" s="92">
        <v>0.70899999999999996</v>
      </c>
      <c r="O2449" s="91">
        <v>50</v>
      </c>
      <c r="P2449" s="91" t="s">
        <v>691</v>
      </c>
      <c r="Q2449" s="91" t="s">
        <v>691</v>
      </c>
      <c r="R2449" s="91" t="s">
        <v>691</v>
      </c>
      <c r="S2449" s="91">
        <v>5</v>
      </c>
      <c r="T2449" s="87" t="s">
        <v>691</v>
      </c>
      <c r="U2449" s="91">
        <v>29</v>
      </c>
      <c r="V2449" s="91">
        <v>16</v>
      </c>
      <c r="W2449" s="93">
        <v>24.46</v>
      </c>
      <c r="X2449" s="146">
        <v>7.0951002604166665E-3</v>
      </c>
      <c r="Y2449" s="21">
        <v>1.97</v>
      </c>
      <c r="Z2449" s="147">
        <v>136</v>
      </c>
      <c r="AA2449" s="147">
        <v>16</v>
      </c>
      <c r="AB2449" s="21">
        <v>0</v>
      </c>
      <c r="AC2449" s="21">
        <v>0</v>
      </c>
      <c r="AD2449" s="153">
        <f>VLOOKUP(D2449,'Dados Base'!$B:$K,9,FALSE)*31536000/VLOOKUP($F2449,F:H,MATCH(H2448,F2448:AF2448,0),FALSE)</f>
        <v>27215.446862996159</v>
      </c>
      <c r="AE2449" s="153">
        <f>VLOOKUP(D2449,'Dados Base'!$B:$K,10,FALSE)*31536000/VLOOKUP($F2449,F:H,MATCH(H2448,F2448:AF2448,0),FALSE)</f>
        <v>3876.384122919334</v>
      </c>
      <c r="AF2449" s="148">
        <v>69.77</v>
      </c>
      <c r="AG2449" s="21">
        <v>28.56</v>
      </c>
      <c r="AH2449" s="148">
        <v>69.77</v>
      </c>
      <c r="AI2449" s="148">
        <v>18.690000000000001</v>
      </c>
      <c r="AJ2449" s="148">
        <v>100</v>
      </c>
      <c r="AK2449" s="72">
        <f>(SUMIFS('Banco de Indicadores Mun. (2)'!I:I,'Banco de Indicadores Mun. (2)'!B:B,'Banco de Indicadores - Mun. (1)'!B2449,'Banco de Indicadores Mun. (2)'!A:A,'Banco de Indicadores - Mun. (1)'!A2449) / VLOOKUP(D2449,'Dados Base'!$B:$K,8,FALSE)) * 100</f>
        <v>1.183656976744186</v>
      </c>
      <c r="AL2449" s="72">
        <f>(SUMIFS('Banco de Indicadores Mun. (2)'!I:I,'Banco de Indicadores Mun. (2)'!B:B,'Banco de Indicadores - Mun. (1)'!B2449,'Banco de Indicadores Mun. (2)'!A:A,'Banco de Indicadores - Mun. (1)'!A2449) / VLOOKUP(D2449,'Dados Base'!$B:$K,9,FALSE)) * 100</f>
        <v>0.60412166172106818</v>
      </c>
      <c r="AM2449" s="72">
        <f>(SUMIFS('Banco de Indicadores Mun. (2)'!J:J,'Banco de Indicadores Mun. (2)'!B:B,'Banco de Indicadores - Mun. (1)'!B2449,'Banco de Indicadores Mun. (2)'!A:A,'Banco de Indicadores - Mun. (1)'!A2449) / VLOOKUP(D2449,'Dados Base'!$B:$K,7,FALSE)) * 100</f>
        <v>0.21953225806451612</v>
      </c>
      <c r="AN2449" s="72">
        <f>(SUMIFS('Banco de Indicadores Mun. (2)'!K:K,'Banco de Indicadores Mun. (2)'!B:B,'Banco de Indicadores - Mun. (1)'!B2449,'Banco de Indicadores Mun. (2)'!A:A,'Banco de Indicadores - Mun. (1)'!A2449) / VLOOKUP(D2449,'Dados Base'!$B:$K,10,FALSE)) * 100</f>
        <v>3.6743124999999996</v>
      </c>
      <c r="AO2449" s="21"/>
      <c r="AP2449" s="21">
        <v>0</v>
      </c>
      <c r="AQ2449" s="5">
        <v>0</v>
      </c>
      <c r="AR2449" s="9">
        <v>7.3</v>
      </c>
      <c r="AS2449" s="22">
        <v>97</v>
      </c>
      <c r="AT2449" s="22">
        <v>97</v>
      </c>
      <c r="AU2449" s="22">
        <v>89.473684210526315</v>
      </c>
      <c r="AV2449" s="23">
        <v>9.9600000000000009</v>
      </c>
      <c r="AW2449" s="12">
        <v>0</v>
      </c>
      <c r="AX2449" s="21">
        <v>0</v>
      </c>
      <c r="AY2449" s="116">
        <v>163.33704153969811</v>
      </c>
    </row>
    <row r="2450" spans="1:51" ht="15.75" x14ac:dyDescent="0.25">
      <c r="A2450" s="144">
        <v>2014</v>
      </c>
      <c r="B2450" s="77" t="s">
        <v>515</v>
      </c>
      <c r="C2450" s="78">
        <v>15</v>
      </c>
      <c r="D2450" s="77">
        <v>3545605</v>
      </c>
      <c r="E2450" s="78">
        <v>354560515</v>
      </c>
      <c r="F2450" s="78" t="str">
        <f t="shared" si="105"/>
        <v>3545605152014</v>
      </c>
      <c r="G2450" s="89">
        <v>0.51679268170179427</v>
      </c>
      <c r="H2450" s="80">
        <f t="shared" si="104"/>
        <v>14570</v>
      </c>
      <c r="I2450" s="94">
        <v>13784</v>
      </c>
      <c r="J2450" s="95">
        <v>786</v>
      </c>
      <c r="K2450" s="83">
        <f>(H2450)/VLOOKUP(D2450,'Dados Base'!$B:$K,6,FALSE)</f>
        <v>44.015467343362943</v>
      </c>
      <c r="L2450" s="88">
        <f t="shared" si="106"/>
        <v>94.605353466026074</v>
      </c>
      <c r="M2450" s="85">
        <v>1</v>
      </c>
      <c r="N2450" s="92">
        <v>0.76</v>
      </c>
      <c r="O2450" s="91">
        <v>69</v>
      </c>
      <c r="P2450" s="91" t="s">
        <v>691</v>
      </c>
      <c r="Q2450" s="91" t="s">
        <v>691</v>
      </c>
      <c r="R2450" s="91" t="s">
        <v>691</v>
      </c>
      <c r="S2450" s="91">
        <v>17</v>
      </c>
      <c r="T2450" s="87" t="s">
        <v>691</v>
      </c>
      <c r="U2450" s="91">
        <v>140</v>
      </c>
      <c r="V2450" s="91">
        <v>128</v>
      </c>
      <c r="W2450" s="93">
        <v>0</v>
      </c>
      <c r="X2450" s="146">
        <v>4.4093575486111113E-2</v>
      </c>
      <c r="Y2450" s="21">
        <v>10</v>
      </c>
      <c r="Z2450" s="147">
        <v>717</v>
      </c>
      <c r="AA2450" s="147">
        <v>54</v>
      </c>
      <c r="AB2450" s="21">
        <v>6</v>
      </c>
      <c r="AC2450" s="21">
        <v>0</v>
      </c>
      <c r="AD2450" s="153">
        <f>VLOOKUP(D2450,'Dados Base'!$B:$K,9,FALSE)*31536000/VLOOKUP($F2450,F:H,MATCH(H2449,F2449:AF2449,0),FALSE)</f>
        <v>5346.1853122855182</v>
      </c>
      <c r="AE2450" s="153">
        <f>VLOOKUP(D2450,'Dados Base'!$B:$K,10,FALSE)*31536000/VLOOKUP($F2450,F:H,MATCH(H2449,F2449:AF2449,0),FALSE)</f>
        <v>541.11187371310916</v>
      </c>
      <c r="AF2450" s="148">
        <v>99.42</v>
      </c>
      <c r="AG2450" s="21" t="s">
        <v>692</v>
      </c>
      <c r="AH2450" s="148">
        <v>99.42</v>
      </c>
      <c r="AI2450" s="148">
        <v>22.31</v>
      </c>
      <c r="AJ2450" s="148">
        <v>97.35</v>
      </c>
      <c r="AK2450" s="72">
        <f>(SUMIFS('Banco de Indicadores Mun. (2)'!I:I,'Banco de Indicadores Mun. (2)'!B:B,'Banco de Indicadores - Mun. (1)'!B2450,'Banco de Indicadores Mun. (2)'!A:A,'Banco de Indicadores - Mun. (1)'!A2450) / VLOOKUP(D2450,'Dados Base'!$B:$K,8,FALSE)) * 100</f>
        <v>80.222270833333326</v>
      </c>
      <c r="AL2450" s="72">
        <f>(SUMIFS('Banco de Indicadores Mun. (2)'!I:I,'Banco de Indicadores Mun. (2)'!B:B,'Banco de Indicadores - Mun. (1)'!B2450,'Banco de Indicadores Mun. (2)'!A:A,'Banco de Indicadores - Mun. (1)'!A2450) / VLOOKUP(D2450,'Dados Base'!$B:$K,9,FALSE)) * 100</f>
        <v>31.179506072874492</v>
      </c>
      <c r="AM2450" s="72">
        <f>(SUMIFS('Banco de Indicadores Mun. (2)'!J:J,'Banco de Indicadores Mun. (2)'!B:B,'Banco de Indicadores - Mun. (1)'!B2450,'Banco de Indicadores Mun. (2)'!A:A,'Banco de Indicadores - Mun. (1)'!A2450) / VLOOKUP(D2450,'Dados Base'!$B:$K,7,FALSE)) * 100</f>
        <v>96.332521126760568</v>
      </c>
      <c r="AN2450" s="72">
        <f>(SUMIFS('Banco de Indicadores Mun. (2)'!K:K,'Banco de Indicadores Mun. (2)'!B:B,'Banco de Indicadores - Mun. (1)'!B2450,'Banco de Indicadores Mun. (2)'!A:A,'Banco de Indicadores - Mun. (1)'!A2450) / VLOOKUP(D2450,'Dados Base'!$B:$K,10,FALSE)) * 100</f>
        <v>34.469160000000009</v>
      </c>
      <c r="AO2450" s="21"/>
      <c r="AP2450" s="21">
        <v>0</v>
      </c>
      <c r="AQ2450" s="5">
        <v>0</v>
      </c>
      <c r="AR2450" s="9">
        <v>9.6</v>
      </c>
      <c r="AS2450" s="22">
        <v>99</v>
      </c>
      <c r="AT2450" s="22">
        <v>99</v>
      </c>
      <c r="AU2450" s="22">
        <v>92.996108949416339</v>
      </c>
      <c r="AV2450" s="23">
        <v>9.99</v>
      </c>
      <c r="AW2450" s="12">
        <v>1</v>
      </c>
      <c r="AX2450" s="21">
        <v>0</v>
      </c>
      <c r="AY2450" s="116">
        <v>112.35497146178011</v>
      </c>
    </row>
    <row r="2451" spans="1:51" ht="15.75" x14ac:dyDescent="0.25">
      <c r="A2451" s="144">
        <v>2014</v>
      </c>
      <c r="B2451" s="77" t="s">
        <v>516</v>
      </c>
      <c r="C2451" s="78">
        <v>15</v>
      </c>
      <c r="D2451" s="77">
        <v>3545704</v>
      </c>
      <c r="E2451" s="78">
        <v>354570415</v>
      </c>
      <c r="F2451" s="78" t="str">
        <f t="shared" si="105"/>
        <v>3545704152014</v>
      </c>
      <c r="G2451" s="89">
        <v>5.800837003036019E-2</v>
      </c>
      <c r="H2451" s="80">
        <f t="shared" si="104"/>
        <v>5707</v>
      </c>
      <c r="I2451" s="94">
        <v>4975</v>
      </c>
      <c r="J2451" s="95">
        <v>732</v>
      </c>
      <c r="K2451" s="83">
        <f>(H2451)/VLOOKUP(D2451,'Dados Base'!$B:$K,6,FALSE)</f>
        <v>20.8072043167566</v>
      </c>
      <c r="L2451" s="88">
        <f t="shared" si="106"/>
        <v>87.173646399158926</v>
      </c>
      <c r="M2451" s="85">
        <v>3</v>
      </c>
      <c r="N2451" s="92">
        <v>0.72799999999999998</v>
      </c>
      <c r="O2451" s="91">
        <v>31</v>
      </c>
      <c r="P2451" s="91" t="s">
        <v>691</v>
      </c>
      <c r="Q2451" s="91" t="s">
        <v>691</v>
      </c>
      <c r="R2451" s="91" t="s">
        <v>691</v>
      </c>
      <c r="S2451" s="91">
        <v>6</v>
      </c>
      <c r="T2451" s="87" t="s">
        <v>691</v>
      </c>
      <c r="U2451" s="91">
        <v>46</v>
      </c>
      <c r="V2451" s="91">
        <v>30</v>
      </c>
      <c r="W2451" s="93">
        <v>36.74</v>
      </c>
      <c r="X2451" s="146">
        <v>1.3561555989583333E-2</v>
      </c>
      <c r="Y2451" s="21">
        <v>3.56</v>
      </c>
      <c r="Z2451" s="147">
        <v>219</v>
      </c>
      <c r="AA2451" s="147">
        <v>56</v>
      </c>
      <c r="AB2451" s="21">
        <v>1</v>
      </c>
      <c r="AC2451" s="21">
        <v>0</v>
      </c>
      <c r="AD2451" s="153">
        <f>VLOOKUP(D2451,'Dados Base'!$B:$K,9,FALSE)*31536000/VLOOKUP($F2451,F:H,MATCH(H2450,F2450:AF2450,0),FALSE)</f>
        <v>11659.533905729804</v>
      </c>
      <c r="AE2451" s="153">
        <f>VLOOKUP(D2451,'Dados Base'!$B:$K,10,FALSE)*31536000/VLOOKUP($F2451,F:H,MATCH(H2450,F2450:AF2450,0),FALSE)</f>
        <v>1270.9444541790785</v>
      </c>
      <c r="AF2451" s="148">
        <v>91.25</v>
      </c>
      <c r="AG2451" s="21" t="s">
        <v>692</v>
      </c>
      <c r="AH2451" s="148">
        <v>90.7</v>
      </c>
      <c r="AI2451" s="148">
        <v>14.23</v>
      </c>
      <c r="AJ2451" s="148">
        <v>100</v>
      </c>
      <c r="AK2451" s="72">
        <f>(SUMIFS('Banco de Indicadores Mun. (2)'!I:I,'Banco de Indicadores Mun. (2)'!B:B,'Banco de Indicadores - Mun. (1)'!B2451,'Banco de Indicadores Mun. (2)'!A:A,'Banco de Indicadores - Mun. (1)'!A2451) / VLOOKUP(D2451,'Dados Base'!$B:$K,8,FALSE)) * 100</f>
        <v>10.521323529411761</v>
      </c>
      <c r="AL2451" s="72">
        <f>(SUMIFS('Banco de Indicadores Mun. (2)'!I:I,'Banco de Indicadores Mun. (2)'!B:B,'Banco de Indicadores - Mun. (1)'!B2451,'Banco de Indicadores Mun. (2)'!A:A,'Banco de Indicadores - Mun. (1)'!A2451) / VLOOKUP(D2451,'Dados Base'!$B:$K,9,FALSE)) * 100</f>
        <v>3.3907582938388621</v>
      </c>
      <c r="AM2451" s="72">
        <f>(SUMIFS('Banco de Indicadores Mun. (2)'!J:J,'Banco de Indicadores Mun. (2)'!B:B,'Banco de Indicadores - Mun. (1)'!B2451,'Banco de Indicadores Mun. (2)'!A:A,'Banco de Indicadores - Mun. (1)'!A2451) / VLOOKUP(D2451,'Dados Base'!$B:$K,7,FALSE)) * 100</f>
        <v>1.889444444444444</v>
      </c>
      <c r="AN2451" s="72">
        <f>(SUMIFS('Banco de Indicadores Mun. (2)'!K:K,'Banco de Indicadores Mun. (2)'!B:B,'Banco de Indicadores - Mun. (1)'!B2451,'Banco de Indicadores Mun. (2)'!A:A,'Banco de Indicadores - Mun. (1)'!A2451) / VLOOKUP(D2451,'Dados Base'!$B:$K,10,FALSE)) * 100</f>
        <v>27.409782608695643</v>
      </c>
      <c r="AO2451" s="21"/>
      <c r="AP2451" s="21">
        <v>0</v>
      </c>
      <c r="AQ2451" s="5">
        <v>0</v>
      </c>
      <c r="AR2451" s="9">
        <v>8.1999999999999993</v>
      </c>
      <c r="AS2451" s="22">
        <v>97</v>
      </c>
      <c r="AT2451" s="22">
        <v>97</v>
      </c>
      <c r="AU2451" s="22">
        <v>79.63636363636364</v>
      </c>
      <c r="AV2451" s="23">
        <v>8.33</v>
      </c>
      <c r="AW2451" s="12">
        <v>0</v>
      </c>
      <c r="AX2451" s="21">
        <v>0</v>
      </c>
      <c r="AY2451" s="116">
        <v>153.69347591428621</v>
      </c>
    </row>
    <row r="2452" spans="1:51" ht="15.75" x14ac:dyDescent="0.25">
      <c r="A2452" s="144">
        <v>2014</v>
      </c>
      <c r="B2452" s="77" t="s">
        <v>517</v>
      </c>
      <c r="C2452" s="78">
        <v>5</v>
      </c>
      <c r="D2452" s="77">
        <v>3545803</v>
      </c>
      <c r="E2452" s="78">
        <v>35458035</v>
      </c>
      <c r="F2452" s="78" t="str">
        <f t="shared" si="105"/>
        <v>354580352014</v>
      </c>
      <c r="G2452" s="89">
        <v>0.53194797358024903</v>
      </c>
      <c r="H2452" s="80">
        <f t="shared" si="104"/>
        <v>183720</v>
      </c>
      <c r="I2452" s="94">
        <v>182278</v>
      </c>
      <c r="J2452" s="95">
        <v>1442</v>
      </c>
      <c r="K2452" s="83">
        <f>(H2452)/VLOOKUP(D2452,'Dados Base'!$B:$K,6,FALSE)</f>
        <v>676.71000773509149</v>
      </c>
      <c r="L2452" s="88">
        <f t="shared" si="106"/>
        <v>99.2151099499238</v>
      </c>
      <c r="M2452" s="85">
        <v>1</v>
      </c>
      <c r="N2452" s="92">
        <v>0.78100000000000003</v>
      </c>
      <c r="O2452" s="91">
        <v>31</v>
      </c>
      <c r="P2452" s="91" t="s">
        <v>691</v>
      </c>
      <c r="Q2452" s="91" t="s">
        <v>691</v>
      </c>
      <c r="R2452" s="91" t="s">
        <v>691</v>
      </c>
      <c r="S2452" s="91">
        <v>855</v>
      </c>
      <c r="T2452" s="87" t="s">
        <v>691</v>
      </c>
      <c r="U2452" s="91">
        <v>1611</v>
      </c>
      <c r="V2452" s="91">
        <v>1051</v>
      </c>
      <c r="W2452" s="93">
        <v>0</v>
      </c>
      <c r="X2452" s="146">
        <v>0.63665082736111112</v>
      </c>
      <c r="Y2452" s="21">
        <v>168.97</v>
      </c>
      <c r="Z2452" s="147">
        <v>4268</v>
      </c>
      <c r="AA2452" s="147">
        <v>5870</v>
      </c>
      <c r="AB2452" s="21">
        <v>14</v>
      </c>
      <c r="AC2452" s="21">
        <v>0</v>
      </c>
      <c r="AD2452" s="153">
        <f>VLOOKUP(D2452,'Dados Base'!$B:$K,9,FALSE)*31536000/VLOOKUP($F2452,F:H,MATCH(H2451,F2451:AF2451,0),FALSE)</f>
        <v>576.75244937949049</v>
      </c>
      <c r="AE2452" s="153">
        <f>VLOOKUP(D2452,'Dados Base'!$B:$K,10,FALSE)*31536000/VLOOKUP($F2452,F:H,MATCH(H2451,F2451:AF2451,0),FALSE)</f>
        <v>75.527106466361872</v>
      </c>
      <c r="AF2452" s="148">
        <v>99.47</v>
      </c>
      <c r="AG2452" s="21">
        <v>100</v>
      </c>
      <c r="AH2452" s="148">
        <v>99.47</v>
      </c>
      <c r="AI2452" s="148">
        <v>53.35</v>
      </c>
      <c r="AJ2452" s="148">
        <v>100</v>
      </c>
      <c r="AK2452" s="72">
        <f>(SUMIFS('Banco de Indicadores Mun. (2)'!I:I,'Banco de Indicadores Mun. (2)'!B:B,'Banco de Indicadores - Mun. (1)'!B2452,'Banco de Indicadores Mun. (2)'!A:A,'Banco de Indicadores - Mun. (1)'!A2452) / VLOOKUP(D2452,'Dados Base'!$B:$K,8,FALSE)) * 100</f>
        <v>79.944614173228359</v>
      </c>
      <c r="AL2452" s="72">
        <f>(SUMIFS('Banco de Indicadores Mun. (2)'!I:I,'Banco de Indicadores Mun. (2)'!B:B,'Banco de Indicadores - Mun. (1)'!B2452,'Banco de Indicadores Mun. (2)'!A:A,'Banco de Indicadores - Mun. (1)'!A2452) / VLOOKUP(D2452,'Dados Base'!$B:$K,9,FALSE)) * 100</f>
        <v>30.217160714285718</v>
      </c>
      <c r="AM2452" s="72">
        <f>(SUMIFS('Banco de Indicadores Mun. (2)'!J:J,'Banco de Indicadores Mun. (2)'!B:B,'Banco de Indicadores - Mun. (1)'!B2452,'Banco de Indicadores Mun. (2)'!A:A,'Banco de Indicadores - Mun. (1)'!A2452) / VLOOKUP(D2452,'Dados Base'!$B:$K,7,FALSE)) * 100</f>
        <v>118.09522891566266</v>
      </c>
      <c r="AN2452" s="72">
        <f>(SUMIFS('Banco de Indicadores Mun. (2)'!K:K,'Banco de Indicadores Mun. (2)'!B:B,'Banco de Indicadores - Mun. (1)'!B2452,'Banco de Indicadores Mun. (2)'!A:A,'Banco de Indicadores - Mun. (1)'!A2452) / VLOOKUP(D2452,'Dados Base'!$B:$K,10,FALSE)) * 100</f>
        <v>7.9786818181818164</v>
      </c>
      <c r="AO2452" s="21"/>
      <c r="AP2452" s="21">
        <v>0</v>
      </c>
      <c r="AQ2452" s="5">
        <v>2</v>
      </c>
      <c r="AR2452" s="9">
        <v>7.5</v>
      </c>
      <c r="AS2452" s="22">
        <v>99</v>
      </c>
      <c r="AT2452" s="22">
        <v>53.460000000000008</v>
      </c>
      <c r="AU2452" s="22">
        <v>42.099033339909255</v>
      </c>
      <c r="AV2452" s="23">
        <v>5.53</v>
      </c>
      <c r="AW2452" s="12">
        <v>1</v>
      </c>
      <c r="AX2452" s="21">
        <v>0</v>
      </c>
      <c r="AY2452" s="116">
        <v>151.31702385775787</v>
      </c>
    </row>
    <row r="2453" spans="1:51" ht="15.75" x14ac:dyDescent="0.25">
      <c r="A2453" s="144">
        <v>2014</v>
      </c>
      <c r="B2453" s="77" t="s">
        <v>518</v>
      </c>
      <c r="C2453" s="78">
        <v>2</v>
      </c>
      <c r="D2453" s="77">
        <v>3546009</v>
      </c>
      <c r="E2453" s="78">
        <v>35460092</v>
      </c>
      <c r="F2453" s="78" t="str">
        <f t="shared" si="105"/>
        <v>354600922014</v>
      </c>
      <c r="G2453" s="89">
        <v>0.42606439615322511</v>
      </c>
      <c r="H2453" s="80">
        <f t="shared" si="104"/>
        <v>13934</v>
      </c>
      <c r="I2453" s="94">
        <v>12291</v>
      </c>
      <c r="J2453" s="95">
        <v>1643</v>
      </c>
      <c r="K2453" s="83">
        <f>(H2453)/VLOOKUP(D2453,'Dados Base'!$B:$K,6,FALSE)</f>
        <v>50.669090909090912</v>
      </c>
      <c r="L2453" s="88">
        <f t="shared" si="106"/>
        <v>88.208698148413959</v>
      </c>
      <c r="M2453" s="85">
        <v>3</v>
      </c>
      <c r="N2453" s="92">
        <v>0.73499999999999999</v>
      </c>
      <c r="O2453" s="91">
        <v>86</v>
      </c>
      <c r="P2453" s="91" t="s">
        <v>691</v>
      </c>
      <c r="Q2453" s="91" t="s">
        <v>691</v>
      </c>
      <c r="R2453" s="91" t="s">
        <v>691</v>
      </c>
      <c r="S2453" s="91">
        <v>27</v>
      </c>
      <c r="T2453" s="87" t="s">
        <v>691</v>
      </c>
      <c r="U2453" s="91">
        <v>76</v>
      </c>
      <c r="V2453" s="91">
        <v>60</v>
      </c>
      <c r="W2453" s="93">
        <v>7.25</v>
      </c>
      <c r="X2453" s="146">
        <v>4.2414837962962963E-2</v>
      </c>
      <c r="Y2453" s="21">
        <v>8.93</v>
      </c>
      <c r="Z2453" s="147">
        <v>15</v>
      </c>
      <c r="AA2453" s="147">
        <v>674</v>
      </c>
      <c r="AB2453" s="21">
        <v>3</v>
      </c>
      <c r="AC2453" s="21">
        <v>0</v>
      </c>
      <c r="AD2453" s="153">
        <f>VLOOKUP(D2453,'Dados Base'!$B:$K,9,FALSE)*31536000/VLOOKUP($F2453,F:H,MATCH(H2452,F2452:AF2452,0),FALSE)</f>
        <v>9505.6121716664275</v>
      </c>
      <c r="AE2453" s="153">
        <f>VLOOKUP(D2453,'Dados Base'!$B:$K,10,FALSE)*31536000/VLOOKUP($F2453,F:H,MATCH(H2452,F2452:AF2452,0),FALSE)</f>
        <v>950.56121716664313</v>
      </c>
      <c r="AF2453" s="148">
        <v>100</v>
      </c>
      <c r="AG2453" s="21">
        <v>96.79</v>
      </c>
      <c r="AH2453" s="148">
        <v>87.78</v>
      </c>
      <c r="AI2453" s="148">
        <v>52.52</v>
      </c>
      <c r="AJ2453" s="148">
        <v>99.51</v>
      </c>
      <c r="AK2453" s="72">
        <f>(SUMIFS('Banco de Indicadores Mun. (2)'!I:I,'Banco de Indicadores Mun. (2)'!B:B,'Banco de Indicadores - Mun. (1)'!B2453,'Banco de Indicadores Mun. (2)'!A:A,'Banco de Indicadores - Mun. (1)'!A2453) / VLOOKUP(D2453,'Dados Base'!$B:$K,8,FALSE)) * 100</f>
        <v>0.56131318681318687</v>
      </c>
      <c r="AL2453" s="72">
        <f>(SUMIFS('Banco de Indicadores Mun. (2)'!I:I,'Banco de Indicadores Mun. (2)'!B:B,'Banco de Indicadores - Mun. (1)'!B2453,'Banco de Indicadores Mun. (2)'!A:A,'Banco de Indicadores - Mun. (1)'!A2453) / VLOOKUP(D2453,'Dados Base'!$B:$K,9,FALSE)) * 100</f>
        <v>0.24323571428571433</v>
      </c>
      <c r="AM2453" s="72">
        <f>(SUMIFS('Banco de Indicadores Mun. (2)'!J:J,'Banco de Indicadores Mun. (2)'!B:B,'Banco de Indicadores - Mun. (1)'!B2453,'Banco de Indicadores Mun. (2)'!A:A,'Banco de Indicadores - Mun. (1)'!A2453) / VLOOKUP(D2453,'Dados Base'!$B:$K,7,FALSE)) * 100</f>
        <v>0.68520000000000025</v>
      </c>
      <c r="AN2453" s="72">
        <f>(SUMIFS('Banco de Indicadores Mun. (2)'!K:K,'Banco de Indicadores Mun. (2)'!B:B,'Banco de Indicadores - Mun. (1)'!B2453,'Banco de Indicadores Mun. (2)'!A:A,'Banco de Indicadores - Mun. (1)'!A2453) / VLOOKUP(D2453,'Dados Base'!$B:$K,10,FALSE)) * 100</f>
        <v>0.1483571428571428</v>
      </c>
      <c r="AO2453" s="21"/>
      <c r="AP2453" s="21">
        <v>0</v>
      </c>
      <c r="AQ2453" s="5">
        <v>0</v>
      </c>
      <c r="AR2453" s="9">
        <v>10</v>
      </c>
      <c r="AS2453" s="22">
        <v>99</v>
      </c>
      <c r="AT2453" s="22">
        <v>3.9600000000000004</v>
      </c>
      <c r="AU2453" s="22">
        <v>2.1770682148040663</v>
      </c>
      <c r="AV2453" s="23">
        <v>1.68</v>
      </c>
      <c r="AW2453" s="12">
        <v>0</v>
      </c>
      <c r="AX2453" s="21">
        <v>0</v>
      </c>
      <c r="AY2453" s="116">
        <v>3.7033649908787032</v>
      </c>
    </row>
    <row r="2454" spans="1:51" ht="15.75" x14ac:dyDescent="0.25">
      <c r="A2454" s="144">
        <v>2014</v>
      </c>
      <c r="B2454" s="77" t="s">
        <v>519</v>
      </c>
      <c r="C2454" s="78">
        <v>15</v>
      </c>
      <c r="D2454" s="77">
        <v>3546108</v>
      </c>
      <c r="E2454" s="78">
        <v>354610815</v>
      </c>
      <c r="F2454" s="78" t="str">
        <f t="shared" si="105"/>
        <v>3546108152014</v>
      </c>
      <c r="G2454" s="89">
        <v>-0.28211948425517219</v>
      </c>
      <c r="H2454" s="80">
        <f t="shared" si="104"/>
        <v>2059</v>
      </c>
      <c r="I2454" s="94">
        <v>1597</v>
      </c>
      <c r="J2454" s="95">
        <v>462</v>
      </c>
      <c r="K2454" s="83">
        <f>(H2454)/VLOOKUP(D2454,'Dados Base'!$B:$K,6,FALSE)</f>
        <v>11.226826608505997</v>
      </c>
      <c r="L2454" s="88">
        <f t="shared" si="106"/>
        <v>77.56192326372026</v>
      </c>
      <c r="M2454" s="85">
        <v>4</v>
      </c>
      <c r="N2454" s="92">
        <v>0.73299999999999998</v>
      </c>
      <c r="O2454" s="91">
        <v>34</v>
      </c>
      <c r="P2454" s="91" t="s">
        <v>691</v>
      </c>
      <c r="Q2454" s="91" t="s">
        <v>691</v>
      </c>
      <c r="R2454" s="91" t="s">
        <v>691</v>
      </c>
      <c r="S2454" s="91">
        <v>5</v>
      </c>
      <c r="T2454" s="87" t="s">
        <v>691</v>
      </c>
      <c r="U2454" s="91">
        <v>15</v>
      </c>
      <c r="V2454" s="91">
        <v>18</v>
      </c>
      <c r="W2454" s="93">
        <v>36.76</v>
      </c>
      <c r="X2454" s="146">
        <v>4.2992348958333345E-3</v>
      </c>
      <c r="Y2454" s="21">
        <v>1.1299999999999999</v>
      </c>
      <c r="Z2454" s="147">
        <v>65</v>
      </c>
      <c r="AA2454" s="147">
        <v>22</v>
      </c>
      <c r="AB2454" s="21">
        <v>0</v>
      </c>
      <c r="AC2454" s="21">
        <v>0</v>
      </c>
      <c r="AD2454" s="153">
        <f>VLOOKUP(D2454,'Dados Base'!$B:$K,9,FALSE)*31536000/VLOOKUP($F2454,F:H,MATCH(H2453,F2453:AF2453,0),FALSE)</f>
        <v>21136.318601262748</v>
      </c>
      <c r="AE2454" s="153">
        <f>VLOOKUP(D2454,'Dados Base'!$B:$K,10,FALSE)*31536000/VLOOKUP($F2454,F:H,MATCH(H2453,F2453:AF2453,0),FALSE)</f>
        <v>2297.4259349198646</v>
      </c>
      <c r="AF2454" s="148">
        <v>80.180000000000007</v>
      </c>
      <c r="AG2454" s="21">
        <v>100</v>
      </c>
      <c r="AH2454" s="148">
        <v>79.760000000000005</v>
      </c>
      <c r="AI2454" s="148">
        <v>12.71</v>
      </c>
      <c r="AJ2454" s="148">
        <v>100</v>
      </c>
      <c r="AK2454" s="72">
        <f>(SUMIFS('Banco de Indicadores Mun. (2)'!I:I,'Banco de Indicadores Mun. (2)'!B:B,'Banco de Indicadores - Mun. (1)'!B2454,'Banco de Indicadores Mun. (2)'!A:A,'Banco de Indicadores - Mun. (1)'!A2454) / VLOOKUP(D2454,'Dados Base'!$B:$K,8,FALSE)) * 100</f>
        <v>0.3570454545454545</v>
      </c>
      <c r="AL2454" s="72">
        <f>(SUMIFS('Banco de Indicadores Mun. (2)'!I:I,'Banco de Indicadores Mun. (2)'!B:B,'Banco de Indicadores - Mun. (1)'!B2454,'Banco de Indicadores Mun. (2)'!A:A,'Banco de Indicadores - Mun. (1)'!A2454) / VLOOKUP(D2454,'Dados Base'!$B:$K,9,FALSE)) * 100</f>
        <v>0.11384057971014494</v>
      </c>
      <c r="AM2454" s="72">
        <f>(SUMIFS('Banco de Indicadores Mun. (2)'!J:J,'Banco de Indicadores Mun. (2)'!B:B,'Banco de Indicadores - Mun. (1)'!B2454,'Banco de Indicadores Mun. (2)'!A:A,'Banco de Indicadores - Mun. (1)'!A2454) / VLOOKUP(D2454,'Dados Base'!$B:$K,7,FALSE)) * 100</f>
        <v>2.3931034482758625E-2</v>
      </c>
      <c r="AN2454" s="72">
        <f>(SUMIFS('Banco de Indicadores Mun. (2)'!K:K,'Banco de Indicadores Mun. (2)'!B:B,'Banco de Indicadores - Mun. (1)'!B2454,'Banco de Indicadores Mun. (2)'!A:A,'Banco de Indicadores - Mun. (1)'!A2454) / VLOOKUP(D2454,'Dados Base'!$B:$K,10,FALSE)) * 100</f>
        <v>1.0010666666666663</v>
      </c>
      <c r="AO2454" s="21"/>
      <c r="AP2454" s="21">
        <v>0</v>
      </c>
      <c r="AQ2454" s="5">
        <v>0</v>
      </c>
      <c r="AR2454" s="9">
        <v>9</v>
      </c>
      <c r="AS2454" s="22">
        <v>98</v>
      </c>
      <c r="AT2454" s="22">
        <v>98.000000000000014</v>
      </c>
      <c r="AU2454" s="22">
        <v>74.712643678160916</v>
      </c>
      <c r="AV2454" s="23">
        <v>8.31</v>
      </c>
      <c r="AW2454" s="12">
        <v>0</v>
      </c>
      <c r="AX2454" s="21">
        <v>0</v>
      </c>
      <c r="AY2454" s="116">
        <v>140.72802387172811</v>
      </c>
    </row>
    <row r="2455" spans="1:51" ht="15.75" x14ac:dyDescent="0.25">
      <c r="A2455" s="144">
        <v>2014</v>
      </c>
      <c r="B2455" s="77" t="s">
        <v>520</v>
      </c>
      <c r="C2455" s="78">
        <v>9</v>
      </c>
      <c r="D2455" s="77">
        <v>3546207</v>
      </c>
      <c r="E2455" s="78">
        <v>35462079</v>
      </c>
      <c r="F2455" s="78" t="str">
        <f t="shared" si="105"/>
        <v>354620792014</v>
      </c>
      <c r="G2455" s="89">
        <v>1.0882212564017779</v>
      </c>
      <c r="H2455" s="80">
        <f t="shared" si="104"/>
        <v>4143</v>
      </c>
      <c r="I2455" s="94">
        <v>2991</v>
      </c>
      <c r="J2455" s="95">
        <v>1152</v>
      </c>
      <c r="K2455" s="83">
        <f>(H2455)/VLOOKUP(D2455,'Dados Base'!$B:$K,6,FALSE)</f>
        <v>27.725356354145752</v>
      </c>
      <c r="L2455" s="88">
        <f t="shared" si="106"/>
        <v>72.194062273714692</v>
      </c>
      <c r="M2455" s="85">
        <v>5</v>
      </c>
      <c r="N2455" s="92">
        <v>0.79</v>
      </c>
      <c r="O2455" s="91">
        <v>75</v>
      </c>
      <c r="P2455" s="91" t="s">
        <v>691</v>
      </c>
      <c r="Q2455" s="91" t="s">
        <v>691</v>
      </c>
      <c r="R2455" s="91" t="s">
        <v>691</v>
      </c>
      <c r="S2455" s="91">
        <v>18</v>
      </c>
      <c r="T2455" s="87" t="s">
        <v>691</v>
      </c>
      <c r="U2455" s="91">
        <v>25</v>
      </c>
      <c r="V2455" s="91">
        <v>26</v>
      </c>
      <c r="W2455" s="93">
        <v>0</v>
      </c>
      <c r="X2455" s="146">
        <v>8.2957101562500003E-3</v>
      </c>
      <c r="Y2455" s="21">
        <v>2.0299999999999998</v>
      </c>
      <c r="Z2455" s="147">
        <v>110</v>
      </c>
      <c r="AA2455" s="147">
        <v>47</v>
      </c>
      <c r="AB2455" s="21">
        <v>0</v>
      </c>
      <c r="AC2455" s="21">
        <v>0</v>
      </c>
      <c r="AD2455" s="153">
        <f>VLOOKUP(D2455,'Dados Base'!$B:$K,9,FALSE)*31536000/VLOOKUP($F2455,F:H,MATCH(H2454,F2454:AF2454,0),FALSE)</f>
        <v>15452.107168718318</v>
      </c>
      <c r="AE2455" s="153">
        <f>VLOOKUP(D2455,'Dados Base'!$B:$K,10,FALSE)*31536000/VLOOKUP($F2455,F:H,MATCH(H2454,F2454:AF2454,0),FALSE)</f>
        <v>1826.8501086169442</v>
      </c>
      <c r="AF2455" s="148">
        <v>76.89</v>
      </c>
      <c r="AG2455" s="21">
        <v>100</v>
      </c>
      <c r="AH2455" s="148">
        <v>76.89</v>
      </c>
      <c r="AI2455" s="148">
        <v>29.62</v>
      </c>
      <c r="AJ2455" s="148">
        <v>96.42</v>
      </c>
      <c r="AK2455" s="72">
        <f>(SUMIFS('Banco de Indicadores Mun. (2)'!I:I,'Banco de Indicadores Mun. (2)'!B:B,'Banco de Indicadores - Mun. (1)'!B2455,'Banco de Indicadores Mun. (2)'!A:A,'Banco de Indicadores - Mun. (1)'!A2455) / VLOOKUP(D2455,'Dados Base'!$B:$K,8,FALSE)) * 100</f>
        <v>63.900123287671242</v>
      </c>
      <c r="AL2455" s="72">
        <f>(SUMIFS('Banco de Indicadores Mun. (2)'!I:I,'Banco de Indicadores Mun. (2)'!B:B,'Banco de Indicadores - Mun. (1)'!B2455,'Banco de Indicadores Mun. (2)'!A:A,'Banco de Indicadores - Mun. (1)'!A2455) / VLOOKUP(D2455,'Dados Base'!$B:$K,9,FALSE)) * 100</f>
        <v>22.978862068965519</v>
      </c>
      <c r="AM2455" s="72">
        <f>(SUMIFS('Banco de Indicadores Mun. (2)'!J:J,'Banco de Indicadores Mun. (2)'!B:B,'Banco de Indicadores - Mun. (1)'!B2455,'Banco de Indicadores Mun. (2)'!A:A,'Banco de Indicadores - Mun. (1)'!A2455) / VLOOKUP(D2455,'Dados Base'!$B:$K,7,FALSE)) * 100</f>
        <v>93.625224489795926</v>
      </c>
      <c r="AN2455" s="72">
        <f>(SUMIFS('Banco de Indicadores Mun. (2)'!K:K,'Banco de Indicadores Mun. (2)'!B:B,'Banco de Indicadores - Mun. (1)'!B2455,'Banco de Indicadores Mun. (2)'!A:A,'Banco de Indicadores - Mun. (1)'!A2455) / VLOOKUP(D2455,'Dados Base'!$B:$K,10,FALSE)) * 100</f>
        <v>3.2113750000000003</v>
      </c>
      <c r="AO2455" s="21"/>
      <c r="AP2455" s="21">
        <v>0</v>
      </c>
      <c r="AQ2455" s="5">
        <v>0</v>
      </c>
      <c r="AR2455" s="9">
        <v>3.4</v>
      </c>
      <c r="AS2455" s="22">
        <v>95</v>
      </c>
      <c r="AT2455" s="22">
        <v>95</v>
      </c>
      <c r="AU2455" s="22">
        <v>70.063694267515928</v>
      </c>
      <c r="AV2455" s="23">
        <v>7.99</v>
      </c>
      <c r="AW2455" s="12">
        <v>0</v>
      </c>
      <c r="AX2455" s="21">
        <v>0</v>
      </c>
      <c r="AY2455" s="116">
        <v>5066.4905261176145</v>
      </c>
    </row>
    <row r="2456" spans="1:51" ht="15.75" x14ac:dyDescent="0.25">
      <c r="A2456" s="144">
        <v>2014</v>
      </c>
      <c r="B2456" s="77" t="s">
        <v>521</v>
      </c>
      <c r="C2456" s="78">
        <v>4</v>
      </c>
      <c r="D2456" s="77">
        <v>3546256</v>
      </c>
      <c r="E2456" s="78">
        <v>35462564</v>
      </c>
      <c r="F2456" s="78" t="str">
        <f t="shared" si="105"/>
        <v>354625642014</v>
      </c>
      <c r="G2456" s="89">
        <v>0.65685212934494253</v>
      </c>
      <c r="H2456" s="80">
        <f t="shared" si="104"/>
        <v>2004</v>
      </c>
      <c r="I2456" s="94">
        <v>1366</v>
      </c>
      <c r="J2456" s="95">
        <v>638</v>
      </c>
      <c r="K2456" s="83">
        <f>(H2456)/VLOOKUP(D2456,'Dados Base'!$B:$K,6,FALSE)</f>
        <v>13.557028818833718</v>
      </c>
      <c r="L2456" s="88">
        <f t="shared" si="106"/>
        <v>68.163672654690615</v>
      </c>
      <c r="M2456" s="85">
        <v>4</v>
      </c>
      <c r="N2456" s="92">
        <v>0.74299999999999999</v>
      </c>
      <c r="O2456" s="91">
        <v>31</v>
      </c>
      <c r="P2456" s="91" t="s">
        <v>691</v>
      </c>
      <c r="Q2456" s="91" t="s">
        <v>691</v>
      </c>
      <c r="R2456" s="91" t="s">
        <v>691</v>
      </c>
      <c r="S2456" s="91">
        <v>2</v>
      </c>
      <c r="T2456" s="87" t="s">
        <v>691</v>
      </c>
      <c r="U2456" s="91">
        <v>9</v>
      </c>
      <c r="V2456" s="91">
        <v>8</v>
      </c>
      <c r="W2456" s="93">
        <v>0</v>
      </c>
      <c r="X2456" s="146">
        <v>3.7867249999999999E-3</v>
      </c>
      <c r="Y2456" s="21">
        <v>0.98</v>
      </c>
      <c r="Z2456" s="147">
        <v>58</v>
      </c>
      <c r="AA2456" s="147">
        <v>18</v>
      </c>
      <c r="AB2456" s="21">
        <v>0</v>
      </c>
      <c r="AC2456" s="21">
        <v>0</v>
      </c>
      <c r="AD2456" s="153">
        <f>VLOOKUP(D2456,'Dados Base'!$B:$K,9,FALSE)*31536000/VLOOKUP($F2456,F:H,MATCH(H2455,F2455:AF2455,0),FALSE)</f>
        <v>36823.473053892216</v>
      </c>
      <c r="AE2456" s="153">
        <f>VLOOKUP(D2456,'Dados Base'!$B:$K,10,FALSE)*31536000/VLOOKUP($F2456,F:H,MATCH(H2455,F2455:AF2455,0),FALSE)</f>
        <v>3776.7664670658683</v>
      </c>
      <c r="AF2456" s="148">
        <v>72.56</v>
      </c>
      <c r="AG2456" s="21">
        <v>100</v>
      </c>
      <c r="AH2456" s="148">
        <v>72.17</v>
      </c>
      <c r="AI2456" s="148">
        <v>15.97</v>
      </c>
      <c r="AJ2456" s="148">
        <v>100</v>
      </c>
      <c r="AK2456" s="72">
        <f>(SUMIFS('Banco de Indicadores Mun. (2)'!I:I,'Banco de Indicadores Mun. (2)'!B:B,'Banco de Indicadores - Mun. (1)'!B2456,'Banco de Indicadores Mun. (2)'!A:A,'Banco de Indicadores - Mun. (1)'!A2456) / VLOOKUP(D2456,'Dados Base'!$B:$K,8,FALSE)) * 100</f>
        <v>2.7486891891891898</v>
      </c>
      <c r="AL2456" s="72">
        <f>(SUMIFS('Banco de Indicadores Mun. (2)'!I:I,'Banco de Indicadores Mun. (2)'!B:B,'Banco de Indicadores - Mun. (1)'!B2456,'Banco de Indicadores Mun. (2)'!A:A,'Banco de Indicadores - Mun. (1)'!A2456) / VLOOKUP(D2456,'Dados Base'!$B:$K,9,FALSE)) * 100</f>
        <v>0.86924358974358984</v>
      </c>
      <c r="AM2456" s="72">
        <f>(SUMIFS('Banco de Indicadores Mun. (2)'!J:J,'Banco de Indicadores Mun. (2)'!B:B,'Banco de Indicadores - Mun. (1)'!B2456,'Banco de Indicadores Mun. (2)'!A:A,'Banco de Indicadores - Mun. (1)'!A2456) / VLOOKUP(D2456,'Dados Base'!$B:$K,7,FALSE)) * 100</f>
        <v>4.0027800000000004</v>
      </c>
      <c r="AN2456" s="72">
        <f>(SUMIFS('Banco de Indicadores Mun. (2)'!K:K,'Banco de Indicadores Mun. (2)'!B:B,'Banco de Indicadores - Mun. (1)'!B2456,'Banco de Indicadores Mun. (2)'!A:A,'Banco de Indicadores - Mun. (1)'!A2456) / VLOOKUP(D2456,'Dados Base'!$B:$K,10,FALSE)) * 100</f>
        <v>0.13600000000000001</v>
      </c>
      <c r="AO2456" s="21"/>
      <c r="AP2456" s="21">
        <v>0</v>
      </c>
      <c r="AQ2456" s="5">
        <v>0</v>
      </c>
      <c r="AR2456" s="9">
        <v>8.5</v>
      </c>
      <c r="AS2456" s="22">
        <v>100</v>
      </c>
      <c r="AT2456" s="22">
        <v>100</v>
      </c>
      <c r="AU2456" s="22">
        <v>76.315789473684205</v>
      </c>
      <c r="AV2456" s="23">
        <v>8.44</v>
      </c>
      <c r="AW2456" s="12">
        <v>0</v>
      </c>
      <c r="AX2456" s="21">
        <v>0</v>
      </c>
      <c r="AY2456" s="116">
        <v>7.9585882390271268</v>
      </c>
    </row>
    <row r="2457" spans="1:51" ht="15.75" x14ac:dyDescent="0.25">
      <c r="A2457" s="144">
        <v>2014</v>
      </c>
      <c r="B2457" s="77" t="s">
        <v>522</v>
      </c>
      <c r="C2457" s="78">
        <v>9</v>
      </c>
      <c r="D2457" s="77">
        <v>3546306</v>
      </c>
      <c r="E2457" s="78">
        <v>35463069</v>
      </c>
      <c r="F2457" s="78" t="str">
        <f t="shared" si="105"/>
        <v>354630692014</v>
      </c>
      <c r="G2457" s="89">
        <v>1.4468979699955087</v>
      </c>
      <c r="H2457" s="80">
        <f t="shared" si="104"/>
        <v>31492</v>
      </c>
      <c r="I2457" s="94">
        <v>30671</v>
      </c>
      <c r="J2457" s="95">
        <v>821</v>
      </c>
      <c r="K2457" s="83">
        <f>(H2457)/VLOOKUP(D2457,'Dados Base'!$B:$K,6,FALSE)</f>
        <v>106.49983090970579</v>
      </c>
      <c r="L2457" s="88">
        <f t="shared" si="106"/>
        <v>97.392988695541732</v>
      </c>
      <c r="M2457" s="85">
        <v>5</v>
      </c>
      <c r="N2457" s="92">
        <v>0.72799999999999998</v>
      </c>
      <c r="O2457" s="91">
        <v>83</v>
      </c>
      <c r="P2457" s="91" t="s">
        <v>691</v>
      </c>
      <c r="Q2457" s="91" t="s">
        <v>691</v>
      </c>
      <c r="R2457" s="91" t="s">
        <v>691</v>
      </c>
      <c r="S2457" s="91">
        <v>43</v>
      </c>
      <c r="T2457" s="87" t="s">
        <v>691</v>
      </c>
      <c r="U2457" s="91">
        <v>326</v>
      </c>
      <c r="V2457" s="91">
        <v>344</v>
      </c>
      <c r="W2457" s="93">
        <v>0</v>
      </c>
      <c r="X2457" s="146">
        <v>9.2879785699074069E-2</v>
      </c>
      <c r="Y2457" s="21">
        <v>25.1</v>
      </c>
      <c r="Z2457" s="147">
        <v>0</v>
      </c>
      <c r="AA2457" s="147">
        <v>1694</v>
      </c>
      <c r="AB2457" s="21">
        <v>2</v>
      </c>
      <c r="AC2457" s="21">
        <v>0</v>
      </c>
      <c r="AD2457" s="153">
        <f>VLOOKUP(D2457,'Dados Base'!$B:$K,9,FALSE)*31536000/VLOOKUP($F2457,F:H,MATCH(H2456,F2456:AF2456,0),FALSE)</f>
        <v>3975.5468055379142</v>
      </c>
      <c r="AE2457" s="153">
        <f>VLOOKUP(D2457,'Dados Base'!$B:$K,10,FALSE)*31536000/VLOOKUP($F2457,F:H,MATCH(H2456,F2456:AF2456,0),FALSE)</f>
        <v>460.64270290867518</v>
      </c>
      <c r="AF2457" s="148">
        <v>96.89</v>
      </c>
      <c r="AG2457" s="21">
        <v>96.89</v>
      </c>
      <c r="AH2457" s="148">
        <v>96.89</v>
      </c>
      <c r="AI2457" s="148">
        <v>33.33</v>
      </c>
      <c r="AJ2457" s="148">
        <v>100</v>
      </c>
      <c r="AK2457" s="72">
        <f>(SUMIFS('Banco de Indicadores Mun. (2)'!I:I,'Banco de Indicadores Mun. (2)'!B:B,'Banco de Indicadores - Mun. (1)'!B2457,'Banco de Indicadores Mun. (2)'!A:A,'Banco de Indicadores - Mun. (1)'!A2457) / VLOOKUP(D2457,'Dados Base'!$B:$K,8,FALSE)) * 100</f>
        <v>24.662916083916087</v>
      </c>
      <c r="AL2457" s="72">
        <f>(SUMIFS('Banco de Indicadores Mun. (2)'!I:I,'Banco de Indicadores Mun. (2)'!B:B,'Banco de Indicadores - Mun. (1)'!B2457,'Banco de Indicadores Mun. (2)'!A:A,'Banco de Indicadores - Mun. (1)'!A2457) / VLOOKUP(D2457,'Dados Base'!$B:$K,9,FALSE)) * 100</f>
        <v>8.8836196473551645</v>
      </c>
      <c r="AM2457" s="72">
        <f>(SUMIFS('Banco de Indicadores Mun. (2)'!J:J,'Banco de Indicadores Mun. (2)'!B:B,'Banco de Indicadores - Mun. (1)'!B2457,'Banco de Indicadores Mun. (2)'!A:A,'Banco de Indicadores - Mun. (1)'!A2457) / VLOOKUP(D2457,'Dados Base'!$B:$K,7,FALSE)) * 100</f>
        <v>34.995092783505157</v>
      </c>
      <c r="AN2457" s="72">
        <f>(SUMIFS('Banco de Indicadores Mun. (2)'!K:K,'Banco de Indicadores Mun. (2)'!B:B,'Banco de Indicadores - Mun. (1)'!B2457,'Banco de Indicadores Mun. (2)'!A:A,'Banco de Indicadores - Mun. (1)'!A2457) / VLOOKUP(D2457,'Dados Base'!$B:$K,10,FALSE)) * 100</f>
        <v>2.8755000000000006</v>
      </c>
      <c r="AO2457" s="21"/>
      <c r="AP2457" s="21">
        <v>0</v>
      </c>
      <c r="AQ2457" s="5">
        <v>0</v>
      </c>
      <c r="AR2457" s="9">
        <v>9.5</v>
      </c>
      <c r="AS2457" s="22">
        <v>100</v>
      </c>
      <c r="AT2457" s="22">
        <v>0</v>
      </c>
      <c r="AU2457" s="22">
        <v>0</v>
      </c>
      <c r="AV2457" s="23">
        <v>1.5</v>
      </c>
      <c r="AW2457" s="12">
        <v>0</v>
      </c>
      <c r="AX2457" s="21">
        <v>0</v>
      </c>
      <c r="AY2457" s="116">
        <v>89.176252484666534</v>
      </c>
    </row>
    <row r="2458" spans="1:51" ht="15.75" x14ac:dyDescent="0.25">
      <c r="A2458" s="144">
        <v>2014</v>
      </c>
      <c r="B2458" s="77" t="s">
        <v>523</v>
      </c>
      <c r="C2458" s="78">
        <v>17</v>
      </c>
      <c r="D2458" s="77">
        <v>3546405</v>
      </c>
      <c r="E2458" s="78">
        <v>354640517</v>
      </c>
      <c r="F2458" s="78" t="str">
        <f t="shared" si="105"/>
        <v>3546405172014</v>
      </c>
      <c r="G2458" s="89">
        <v>0.59645705282942441</v>
      </c>
      <c r="H2458" s="80">
        <f t="shared" si="104"/>
        <v>44791</v>
      </c>
      <c r="I2458" s="94">
        <v>41499</v>
      </c>
      <c r="J2458" s="95">
        <v>3292</v>
      </c>
      <c r="K2458" s="83">
        <f>(H2458)/VLOOKUP(D2458,'Dados Base'!$B:$K,6,FALSE)</f>
        <v>40.121643168096881</v>
      </c>
      <c r="L2458" s="88">
        <f t="shared" si="106"/>
        <v>92.650309213904578</v>
      </c>
      <c r="M2458" s="85">
        <v>3</v>
      </c>
      <c r="N2458" s="92">
        <v>0.76200000000000001</v>
      </c>
      <c r="O2458" s="91">
        <v>260</v>
      </c>
      <c r="P2458" s="91" t="s">
        <v>691</v>
      </c>
      <c r="Q2458" s="91" t="s">
        <v>691</v>
      </c>
      <c r="R2458" s="91" t="s">
        <v>691</v>
      </c>
      <c r="S2458" s="91">
        <v>149</v>
      </c>
      <c r="T2458" s="87" t="s">
        <v>691</v>
      </c>
      <c r="U2458" s="91">
        <v>539</v>
      </c>
      <c r="V2458" s="91">
        <v>453</v>
      </c>
      <c r="W2458" s="93">
        <v>0</v>
      </c>
      <c r="X2458" s="146">
        <v>0.12464474732175926</v>
      </c>
      <c r="Y2458" s="21">
        <v>33.909999999999997</v>
      </c>
      <c r="Z2458" s="147">
        <v>1979</v>
      </c>
      <c r="AA2458" s="147">
        <v>310</v>
      </c>
      <c r="AB2458" s="21">
        <v>3</v>
      </c>
      <c r="AC2458" s="21">
        <v>1</v>
      </c>
      <c r="AD2458" s="153">
        <f>VLOOKUP(D2458,'Dados Base'!$B:$K,9,FALSE)*31536000/VLOOKUP($F2458,F:H,MATCH(H2457,F2457:AF2457,0),FALSE)</f>
        <v>7223.7583443102412</v>
      </c>
      <c r="AE2458" s="153">
        <f>VLOOKUP(D2458,'Dados Base'!$B:$K,10,FALSE)*31536000/VLOOKUP($F2458,F:H,MATCH(H2457,F2457:AF2457,0),FALSE)</f>
        <v>788.5584157531647</v>
      </c>
      <c r="AF2458" s="148">
        <v>91.42</v>
      </c>
      <c r="AG2458" s="21">
        <v>90.88</v>
      </c>
      <c r="AH2458" s="148">
        <v>89.8</v>
      </c>
      <c r="AI2458" s="148">
        <v>36.28</v>
      </c>
      <c r="AJ2458" s="148">
        <v>100</v>
      </c>
      <c r="AK2458" s="72">
        <f>(SUMIFS('Banco de Indicadores Mun. (2)'!I:I,'Banco de Indicadores Mun. (2)'!B:B,'Banco de Indicadores - Mun. (1)'!B2458,'Banco de Indicadores Mun. (2)'!A:A,'Banco de Indicadores - Mun. (1)'!A2458) / VLOOKUP(D2458,'Dados Base'!$B:$K,8,FALSE)) * 100</f>
        <v>12.462537753222836</v>
      </c>
      <c r="AL2458" s="72">
        <f>(SUMIFS('Banco de Indicadores Mun. (2)'!I:I,'Banco de Indicadores Mun. (2)'!B:B,'Banco de Indicadores - Mun. (1)'!B2458,'Banco de Indicadores Mun. (2)'!A:A,'Banco de Indicadores - Mun. (1)'!A2458) / VLOOKUP(D2458,'Dados Base'!$B:$K,9,FALSE)) * 100</f>
        <v>6.5956705653021448</v>
      </c>
      <c r="AM2458" s="72">
        <f>(SUMIFS('Banco de Indicadores Mun. (2)'!J:J,'Banco de Indicadores Mun. (2)'!B:B,'Banco de Indicadores - Mun. (1)'!B2458,'Banco de Indicadores Mun. (2)'!A:A,'Banco de Indicadores - Mun. (1)'!A2458) / VLOOKUP(D2458,'Dados Base'!$B:$K,7,FALSE)) * 100</f>
        <v>13.22822969837587</v>
      </c>
      <c r="AN2458" s="72">
        <f>(SUMIFS('Banco de Indicadores Mun. (2)'!K:K,'Banco de Indicadores Mun. (2)'!B:B,'Banco de Indicadores - Mun. (1)'!B2458,'Banco de Indicadores Mun. (2)'!A:A,'Banco de Indicadores - Mun. (1)'!A2458) / VLOOKUP(D2458,'Dados Base'!$B:$K,10,FALSE)) * 100</f>
        <v>9.5159910714285711</v>
      </c>
      <c r="AO2458" s="21"/>
      <c r="AP2458" s="21">
        <v>0</v>
      </c>
      <c r="AQ2458" s="5">
        <v>0</v>
      </c>
      <c r="AR2458" s="9">
        <v>8.8000000000000007</v>
      </c>
      <c r="AS2458" s="22">
        <v>95</v>
      </c>
      <c r="AT2458" s="22">
        <v>95</v>
      </c>
      <c r="AU2458" s="22">
        <v>86.456968108344256</v>
      </c>
      <c r="AV2458" s="23">
        <v>9.93</v>
      </c>
      <c r="AW2458" s="12">
        <v>0</v>
      </c>
      <c r="AX2458" s="21">
        <v>1</v>
      </c>
      <c r="AY2458" s="116">
        <v>153.0055276882928</v>
      </c>
    </row>
    <row r="2459" spans="1:51" ht="15.75" x14ac:dyDescent="0.25">
      <c r="A2459" s="144">
        <v>2014</v>
      </c>
      <c r="B2459" s="77" t="s">
        <v>524</v>
      </c>
      <c r="C2459" s="78">
        <v>16</v>
      </c>
      <c r="D2459" s="77">
        <v>3546504</v>
      </c>
      <c r="E2459" s="78">
        <v>354650416</v>
      </c>
      <c r="F2459" s="78" t="str">
        <f t="shared" si="105"/>
        <v>3546504162014</v>
      </c>
      <c r="G2459" s="89">
        <v>-0.24723566802887786</v>
      </c>
      <c r="H2459" s="80">
        <f t="shared" si="104"/>
        <v>5546</v>
      </c>
      <c r="I2459" s="94">
        <v>5249</v>
      </c>
      <c r="J2459" s="95">
        <v>297</v>
      </c>
      <c r="K2459" s="83">
        <f>(H2459)/VLOOKUP(D2459,'Dados Base'!$B:$K,6,FALSE)</f>
        <v>41.093657379964434</v>
      </c>
      <c r="L2459" s="88">
        <f t="shared" si="106"/>
        <v>94.64478903714388</v>
      </c>
      <c r="M2459" s="85">
        <v>3</v>
      </c>
      <c r="N2459" s="92">
        <v>0.73799999999999999</v>
      </c>
      <c r="O2459" s="91">
        <v>8</v>
      </c>
      <c r="P2459" s="91" t="s">
        <v>691</v>
      </c>
      <c r="Q2459" s="91" t="s">
        <v>691</v>
      </c>
      <c r="R2459" s="91" t="s">
        <v>691</v>
      </c>
      <c r="S2459" s="91">
        <v>1</v>
      </c>
      <c r="T2459" s="87" t="s">
        <v>691</v>
      </c>
      <c r="U2459" s="91">
        <v>41</v>
      </c>
      <c r="V2459" s="91">
        <v>39</v>
      </c>
      <c r="W2459" s="93">
        <v>0</v>
      </c>
      <c r="X2459" s="146">
        <v>1.4442708333333333E-2</v>
      </c>
      <c r="Y2459" s="21">
        <v>3.68</v>
      </c>
      <c r="Z2459" s="147">
        <v>239</v>
      </c>
      <c r="AA2459" s="147">
        <v>45</v>
      </c>
      <c r="AB2459" s="21">
        <v>1</v>
      </c>
      <c r="AC2459" s="21">
        <v>0</v>
      </c>
      <c r="AD2459" s="153">
        <f>VLOOKUP(D2459,'Dados Base'!$B:$K,9,FALSE)*31536000/VLOOKUP($F2459,F:H,MATCH(H2458,F2458:AF2458,0),FALSE)</f>
        <v>7847.0393076090877</v>
      </c>
      <c r="AE2459" s="153">
        <f>VLOOKUP(D2459,'Dados Base'!$B:$K,10,FALSE)*31536000/VLOOKUP($F2459,F:H,MATCH(H2458,F2458:AF2458,0),FALSE)</f>
        <v>796.07645149657412</v>
      </c>
      <c r="AF2459" s="148">
        <v>100</v>
      </c>
      <c r="AG2459" s="21">
        <v>100</v>
      </c>
      <c r="AH2459" s="148">
        <v>100</v>
      </c>
      <c r="AI2459" s="148">
        <v>14.84</v>
      </c>
      <c r="AJ2459" s="148">
        <v>100</v>
      </c>
      <c r="AK2459" s="72">
        <f>(SUMIFS('Banco de Indicadores Mun. (2)'!I:I,'Banco de Indicadores Mun. (2)'!B:B,'Banco de Indicadores - Mun. (1)'!B2459,'Banco de Indicadores Mun. (2)'!A:A,'Banco de Indicadores - Mun. (1)'!A2459) / VLOOKUP(D2459,'Dados Base'!$B:$K,8,FALSE)) * 100</f>
        <v>0.83400000000000007</v>
      </c>
      <c r="AL2459" s="72">
        <f>(SUMIFS('Banco de Indicadores Mun. (2)'!I:I,'Banco de Indicadores Mun. (2)'!B:B,'Banco de Indicadores - Mun. (1)'!B2459,'Banco de Indicadores Mun. (2)'!A:A,'Banco de Indicadores - Mun. (1)'!A2459) / VLOOKUP(D2459,'Dados Base'!$B:$K,9,FALSE)) * 100</f>
        <v>0.31426086956521743</v>
      </c>
      <c r="AM2459" s="72">
        <f>(SUMIFS('Banco de Indicadores Mun. (2)'!J:J,'Banco de Indicadores Mun. (2)'!B:B,'Banco de Indicadores - Mun. (1)'!B2459,'Banco de Indicadores Mun. (2)'!A:A,'Banco de Indicadores - Mun. (1)'!A2459) / VLOOKUP(D2459,'Dados Base'!$B:$K,7,FALSE)) * 100</f>
        <v>1.0964999999999998</v>
      </c>
      <c r="AN2459" s="72">
        <f>(SUMIFS('Banco de Indicadores Mun. (2)'!K:K,'Banco de Indicadores Mun. (2)'!B:B,'Banco de Indicadores - Mun. (1)'!B2459,'Banco de Indicadores Mun. (2)'!A:A,'Banco de Indicadores - Mun. (1)'!A2459) / VLOOKUP(D2459,'Dados Base'!$B:$K,10,FALSE)) * 100</f>
        <v>0.1215</v>
      </c>
      <c r="AO2459" s="21"/>
      <c r="AP2459" s="21">
        <v>0</v>
      </c>
      <c r="AQ2459" s="5">
        <v>0</v>
      </c>
      <c r="AR2459" s="9">
        <v>9</v>
      </c>
      <c r="AS2459" s="22">
        <v>98</v>
      </c>
      <c r="AT2459" s="22">
        <v>98</v>
      </c>
      <c r="AU2459" s="22">
        <v>84.154929577464785</v>
      </c>
      <c r="AV2459" s="23">
        <v>9.4700000000000006</v>
      </c>
      <c r="AW2459" s="12">
        <v>1</v>
      </c>
      <c r="AX2459" s="21">
        <v>0</v>
      </c>
      <c r="AY2459" s="116">
        <v>2.0866575893528738</v>
      </c>
    </row>
    <row r="2460" spans="1:51" ht="15.75" x14ac:dyDescent="0.25">
      <c r="A2460" s="144">
        <v>2014</v>
      </c>
      <c r="B2460" s="77" t="s">
        <v>525</v>
      </c>
      <c r="C2460" s="78">
        <v>18</v>
      </c>
      <c r="D2460" s="77">
        <v>3546603</v>
      </c>
      <c r="E2460" s="78">
        <v>354660318</v>
      </c>
      <c r="F2460" s="78" t="str">
        <f t="shared" si="105"/>
        <v>3546603182014</v>
      </c>
      <c r="G2460" s="89">
        <v>0.76465224822188649</v>
      </c>
      <c r="H2460" s="80">
        <f t="shared" si="104"/>
        <v>29886</v>
      </c>
      <c r="I2460" s="94">
        <v>28710</v>
      </c>
      <c r="J2460" s="95">
        <v>1176</v>
      </c>
      <c r="K2460" s="83">
        <f>(H2460)/VLOOKUP(D2460,'Dados Base'!$B:$K,6,FALSE)</f>
        <v>143.51020408163265</v>
      </c>
      <c r="L2460" s="88">
        <f t="shared" si="106"/>
        <v>96.065047179281265</v>
      </c>
      <c r="M2460" s="85">
        <v>3</v>
      </c>
      <c r="N2460" s="92">
        <v>0.78400000000000003</v>
      </c>
      <c r="O2460" s="91">
        <v>52</v>
      </c>
      <c r="P2460" s="91" t="s">
        <v>691</v>
      </c>
      <c r="Q2460" s="91" t="s">
        <v>691</v>
      </c>
      <c r="R2460" s="91" t="s">
        <v>691</v>
      </c>
      <c r="S2460" s="91">
        <v>92</v>
      </c>
      <c r="T2460" s="87" t="s">
        <v>691</v>
      </c>
      <c r="U2460" s="91">
        <v>537</v>
      </c>
      <c r="V2460" s="91">
        <v>341</v>
      </c>
      <c r="W2460" s="93">
        <v>32.229999999999997</v>
      </c>
      <c r="X2460" s="146">
        <v>9.0972430555555553E-2</v>
      </c>
      <c r="Y2460" s="21">
        <v>23.91</v>
      </c>
      <c r="Z2460" s="147">
        <v>1275</v>
      </c>
      <c r="AA2460" s="147">
        <v>339</v>
      </c>
      <c r="AB2460" s="21">
        <v>8</v>
      </c>
      <c r="AC2460" s="21">
        <v>0</v>
      </c>
      <c r="AD2460" s="153">
        <f>VLOOKUP(D2460,'Dados Base'!$B:$K,9,FALSE)*31536000/VLOOKUP($F2460,F:H,MATCH(H2459,F2459:AF2459,0),FALSE)</f>
        <v>1646.1272836779763</v>
      </c>
      <c r="AE2460" s="153">
        <f>VLOOKUP(D2460,'Dados Base'!$B:$K,10,FALSE)*31536000/VLOOKUP($F2460,F:H,MATCH(H2459,F2459:AF2459,0),FALSE)</f>
        <v>126.62517566753664</v>
      </c>
      <c r="AF2460" s="148">
        <v>100</v>
      </c>
      <c r="AG2460" s="21">
        <v>100</v>
      </c>
      <c r="AH2460" s="148">
        <v>100</v>
      </c>
      <c r="AI2460" s="148">
        <v>38.35</v>
      </c>
      <c r="AJ2460" s="148">
        <v>100</v>
      </c>
      <c r="AK2460" s="72">
        <f>(SUMIFS('Banco de Indicadores Mun. (2)'!I:I,'Banco de Indicadores Mun. (2)'!B:B,'Banco de Indicadores - Mun. (1)'!B2460,'Banco de Indicadores Mun. (2)'!A:A,'Banco de Indicadores - Mun. (1)'!A2460) / VLOOKUP(D2460,'Dados Base'!$B:$K,8,FALSE)) * 100</f>
        <v>10.991249999999999</v>
      </c>
      <c r="AL2460" s="72">
        <f>(SUMIFS('Banco de Indicadores Mun. (2)'!I:I,'Banco de Indicadores Mun. (2)'!B:B,'Banco de Indicadores - Mun. (1)'!B2460,'Banco de Indicadores Mun. (2)'!A:A,'Banco de Indicadores - Mun. (1)'!A2460) / VLOOKUP(D2460,'Dados Base'!$B:$K,9,FALSE)) * 100</f>
        <v>3.3819230769230768</v>
      </c>
      <c r="AM2460" s="72">
        <f>(SUMIFS('Banco de Indicadores Mun. (2)'!J:J,'Banco de Indicadores Mun. (2)'!B:B,'Banco de Indicadores - Mun. (1)'!B2460,'Banco de Indicadores Mun. (2)'!A:A,'Banco de Indicadores - Mun. (1)'!A2460) / VLOOKUP(D2460,'Dados Base'!$B:$K,7,FALSE)) * 100</f>
        <v>1.4936111111111108</v>
      </c>
      <c r="AN2460" s="72">
        <f>(SUMIFS('Banco de Indicadores Mun. (2)'!K:K,'Banco de Indicadores Mun. (2)'!B:B,'Banco de Indicadores - Mun. (1)'!B2460,'Banco de Indicadores Mun. (2)'!A:A,'Banco de Indicadores - Mun. (1)'!A2460) / VLOOKUP(D2460,'Dados Base'!$B:$K,10,FALSE)) * 100</f>
        <v>39.484166666666667</v>
      </c>
      <c r="AO2460" s="21"/>
      <c r="AP2460" s="21">
        <v>0</v>
      </c>
      <c r="AQ2460" s="5">
        <v>0</v>
      </c>
      <c r="AR2460" s="9">
        <v>9.8000000000000007</v>
      </c>
      <c r="AS2460" s="22">
        <v>100</v>
      </c>
      <c r="AT2460" s="22">
        <v>100</v>
      </c>
      <c r="AU2460" s="22">
        <v>78.996282527881036</v>
      </c>
      <c r="AV2460" s="23">
        <v>8.34</v>
      </c>
      <c r="AW2460" s="12">
        <v>1</v>
      </c>
      <c r="AX2460" s="21">
        <v>0</v>
      </c>
      <c r="AY2460" s="116">
        <v>68.499267998171433</v>
      </c>
    </row>
    <row r="2461" spans="1:51" ht="15.75" x14ac:dyDescent="0.25">
      <c r="A2461" s="144">
        <v>2014</v>
      </c>
      <c r="B2461" s="77" t="s">
        <v>526</v>
      </c>
      <c r="C2461" s="78">
        <v>5</v>
      </c>
      <c r="D2461" s="77">
        <v>3546702</v>
      </c>
      <c r="E2461" s="78">
        <v>35467025</v>
      </c>
      <c r="F2461" s="78" t="str">
        <f t="shared" si="105"/>
        <v>354670252014</v>
      </c>
      <c r="G2461" s="89">
        <v>2.6149058160501726</v>
      </c>
      <c r="H2461" s="80">
        <f t="shared" si="104"/>
        <v>23450</v>
      </c>
      <c r="I2461" s="94">
        <v>23201</v>
      </c>
      <c r="J2461" s="95">
        <v>249</v>
      </c>
      <c r="K2461" s="83">
        <f>(H2461)/VLOOKUP(D2461,'Dados Base'!$B:$K,6,FALSE)</f>
        <v>240.04504043402599</v>
      </c>
      <c r="L2461" s="88">
        <f t="shared" si="106"/>
        <v>98.938166311300634</v>
      </c>
      <c r="M2461" s="85">
        <v>1</v>
      </c>
      <c r="N2461" s="92">
        <v>0.73699999999999999</v>
      </c>
      <c r="O2461" s="91">
        <v>8</v>
      </c>
      <c r="P2461" s="91" t="s">
        <v>691</v>
      </c>
      <c r="Q2461" s="91" t="s">
        <v>691</v>
      </c>
      <c r="R2461" s="91" t="s">
        <v>691</v>
      </c>
      <c r="S2461" s="91">
        <v>70</v>
      </c>
      <c r="T2461" s="87" t="s">
        <v>691</v>
      </c>
      <c r="U2461" s="91">
        <v>164</v>
      </c>
      <c r="V2461" s="91">
        <v>144</v>
      </c>
      <c r="W2461" s="93">
        <v>0</v>
      </c>
      <c r="X2461" s="146">
        <v>7.1381365740740735E-2</v>
      </c>
      <c r="Y2461" s="21">
        <v>16.809999999999999</v>
      </c>
      <c r="Z2461" s="147">
        <v>1038</v>
      </c>
      <c r="AA2461" s="147">
        <v>259</v>
      </c>
      <c r="AB2461" s="21">
        <v>4</v>
      </c>
      <c r="AC2461" s="21">
        <v>0</v>
      </c>
      <c r="AD2461" s="153">
        <f>VLOOKUP(D2461,'Dados Base'!$B:$K,9,FALSE)*31536000/VLOOKUP($F2461,F:H,MATCH(H2460,F2460:AF2460,0),FALSE)</f>
        <v>1667.5752665245202</v>
      </c>
      <c r="AE2461" s="153">
        <f>VLOOKUP(D2461,'Dados Base'!$B:$K,10,FALSE)*31536000/VLOOKUP($F2461,F:H,MATCH(H2460,F2460:AF2460,0),FALSE)</f>
        <v>215.17100213219612</v>
      </c>
      <c r="AF2461" s="148">
        <v>100</v>
      </c>
      <c r="AG2461" s="21">
        <v>98.94</v>
      </c>
      <c r="AH2461" s="148">
        <v>99.9</v>
      </c>
      <c r="AI2461" s="148">
        <v>27.84</v>
      </c>
      <c r="AJ2461" s="148">
        <v>100</v>
      </c>
      <c r="AK2461" s="72">
        <f>(SUMIFS('Banco de Indicadores Mun. (2)'!I:I,'Banco de Indicadores Mun. (2)'!B:B,'Banco de Indicadores - Mun. (1)'!B2461,'Banco de Indicadores Mun. (2)'!A:A,'Banco de Indicadores - Mun. (1)'!A2461) / VLOOKUP(D2461,'Dados Base'!$B:$K,8,FALSE)) * 100</f>
        <v>28.321574468085103</v>
      </c>
      <c r="AL2461" s="72">
        <f>(SUMIFS('Banco de Indicadores Mun. (2)'!I:I,'Banco de Indicadores Mun. (2)'!B:B,'Banco de Indicadores - Mun. (1)'!B2461,'Banco de Indicadores Mun. (2)'!A:A,'Banco de Indicadores - Mun. (1)'!A2461) / VLOOKUP(D2461,'Dados Base'!$B:$K,9,FALSE)) * 100</f>
        <v>10.734790322580645</v>
      </c>
      <c r="AM2461" s="72">
        <f>(SUMIFS('Banco de Indicadores Mun. (2)'!J:J,'Banco de Indicadores Mun. (2)'!B:B,'Banco de Indicadores - Mun. (1)'!B2461,'Banco de Indicadores Mun. (2)'!A:A,'Banco de Indicadores - Mun. (1)'!A2461) / VLOOKUP(D2461,'Dados Base'!$B:$K,7,FALSE)) * 100</f>
        <v>24.940290322580644</v>
      </c>
      <c r="AN2461" s="72">
        <f>(SUMIFS('Banco de Indicadores Mun. (2)'!K:K,'Banco de Indicadores Mun. (2)'!B:B,'Banco de Indicadores - Mun. (1)'!B2461,'Banco de Indicadores Mun. (2)'!A:A,'Banco de Indicadores - Mun. (1)'!A2461) / VLOOKUP(D2461,'Dados Base'!$B:$K,10,FALSE)) * 100</f>
        <v>34.872812500000002</v>
      </c>
      <c r="AO2461" s="21"/>
      <c r="AP2461" s="21">
        <v>0</v>
      </c>
      <c r="AQ2461" s="5">
        <v>0</v>
      </c>
      <c r="AR2461" s="9">
        <v>7.3</v>
      </c>
      <c r="AS2461" s="22">
        <v>100</v>
      </c>
      <c r="AT2461" s="22">
        <v>100</v>
      </c>
      <c r="AU2461" s="22">
        <v>80.030840400925214</v>
      </c>
      <c r="AV2461" s="23">
        <v>10</v>
      </c>
      <c r="AW2461" s="12">
        <v>1</v>
      </c>
      <c r="AX2461" s="21">
        <v>0</v>
      </c>
      <c r="AY2461" s="116">
        <v>207.79568413760865</v>
      </c>
    </row>
    <row r="2462" spans="1:51" ht="15.75" x14ac:dyDescent="0.25">
      <c r="A2462" s="144">
        <v>2014</v>
      </c>
      <c r="B2462" s="77" t="s">
        <v>527</v>
      </c>
      <c r="C2462" s="78">
        <v>2</v>
      </c>
      <c r="D2462" s="77">
        <v>3546801</v>
      </c>
      <c r="E2462" s="78">
        <v>35468012</v>
      </c>
      <c r="F2462" s="78" t="str">
        <f t="shared" si="105"/>
        <v>354680122014</v>
      </c>
      <c r="G2462" s="89">
        <v>1.1713754377502994</v>
      </c>
      <c r="H2462" s="80">
        <f t="shared" si="104"/>
        <v>52369</v>
      </c>
      <c r="I2462" s="94">
        <v>41679</v>
      </c>
      <c r="J2462" s="95">
        <v>10690</v>
      </c>
      <c r="K2462" s="83">
        <f>(H2462)/VLOOKUP(D2462,'Dados Base'!$B:$K,6,FALSE)</f>
        <v>144.86984425571939</v>
      </c>
      <c r="L2462" s="88">
        <f t="shared" si="106"/>
        <v>79.58716034295098</v>
      </c>
      <c r="M2462" s="85">
        <v>4</v>
      </c>
      <c r="N2462" s="92">
        <v>0.73799999999999999</v>
      </c>
      <c r="O2462" s="91">
        <v>99</v>
      </c>
      <c r="P2462" s="91" t="s">
        <v>691</v>
      </c>
      <c r="Q2462" s="91" t="s">
        <v>691</v>
      </c>
      <c r="R2462" s="91" t="s">
        <v>691</v>
      </c>
      <c r="S2462" s="91">
        <v>101</v>
      </c>
      <c r="T2462" s="87" t="s">
        <v>691</v>
      </c>
      <c r="U2462" s="91">
        <v>334</v>
      </c>
      <c r="V2462" s="91">
        <v>245</v>
      </c>
      <c r="W2462" s="93">
        <v>5.18</v>
      </c>
      <c r="X2462" s="146">
        <v>0.12609352056712964</v>
      </c>
      <c r="Y2462" s="21">
        <v>34.130000000000003</v>
      </c>
      <c r="Z2462" s="147">
        <v>0</v>
      </c>
      <c r="AA2462" s="147">
        <v>2303</v>
      </c>
      <c r="AB2462" s="21">
        <v>3</v>
      </c>
      <c r="AC2462" s="21">
        <v>0</v>
      </c>
      <c r="AD2462" s="153">
        <f>VLOOKUP(D2462,'Dados Base'!$B:$K,9,FALSE)*31536000/VLOOKUP($F2462,F:H,MATCH(H2461,F2461:AF2461,0),FALSE)</f>
        <v>3245.7950314117129</v>
      </c>
      <c r="AE2462" s="153">
        <f>VLOOKUP(D2462,'Dados Base'!$B:$K,10,FALSE)*31536000/VLOOKUP($F2462,F:H,MATCH(H2461,F2461:AF2461,0),FALSE)</f>
        <v>331.20357463384812</v>
      </c>
      <c r="AF2462" s="148">
        <v>79.099999999999994</v>
      </c>
      <c r="AG2462" s="21">
        <v>100</v>
      </c>
      <c r="AH2462" s="148">
        <v>69.900000000000006</v>
      </c>
      <c r="AI2462" s="148">
        <v>61.66</v>
      </c>
      <c r="AJ2462" s="148">
        <v>89.08</v>
      </c>
      <c r="AK2462" s="72">
        <f>(SUMIFS('Banco de Indicadores Mun. (2)'!I:I,'Banco de Indicadores Mun. (2)'!B:B,'Banco de Indicadores - Mun. (1)'!B2462,'Banco de Indicadores Mun. (2)'!A:A,'Banco de Indicadores - Mun. (1)'!A2462) / VLOOKUP(D2462,'Dados Base'!$B:$K,8,FALSE)) * 100</f>
        <v>6.1945897435897432</v>
      </c>
      <c r="AL2462" s="72">
        <f>(SUMIFS('Banco de Indicadores Mun. (2)'!I:I,'Banco de Indicadores Mun. (2)'!B:B,'Banco de Indicadores - Mun. (1)'!B2462,'Banco de Indicadores Mun. (2)'!A:A,'Banco de Indicadores - Mun. (1)'!A2462) / VLOOKUP(D2462,'Dados Base'!$B:$K,9,FALSE)) * 100</f>
        <v>2.6893024118738404</v>
      </c>
      <c r="AM2462" s="72">
        <f>(SUMIFS('Banco de Indicadores Mun. (2)'!J:J,'Banco de Indicadores Mun. (2)'!B:B,'Banco de Indicadores - Mun. (1)'!B2462,'Banco de Indicadores Mun. (2)'!A:A,'Banco de Indicadores - Mun. (1)'!A2462) / VLOOKUP(D2462,'Dados Base'!$B:$K,7,FALSE)) * 100</f>
        <v>7.0215921787709483</v>
      </c>
      <c r="AN2462" s="72">
        <f>(SUMIFS('Banco de Indicadores Mun. (2)'!K:K,'Banco de Indicadores Mun. (2)'!B:B,'Banco de Indicadores - Mun. (1)'!B2462,'Banco de Indicadores Mun. (2)'!A:A,'Banco de Indicadores - Mun. (1)'!A2462) / VLOOKUP(D2462,'Dados Base'!$B:$K,10,FALSE)) * 100</f>
        <v>3.5030727272727291</v>
      </c>
      <c r="AO2462" s="21"/>
      <c r="AP2462" s="21">
        <v>0</v>
      </c>
      <c r="AQ2462" s="5">
        <v>0</v>
      </c>
      <c r="AR2462" s="9">
        <v>9.5</v>
      </c>
      <c r="AS2462" s="22">
        <v>82</v>
      </c>
      <c r="AT2462" s="22">
        <v>0</v>
      </c>
      <c r="AU2462" s="22">
        <v>0</v>
      </c>
      <c r="AV2462" s="23">
        <v>1.23</v>
      </c>
      <c r="AW2462" s="12">
        <v>0</v>
      </c>
      <c r="AX2462" s="21">
        <v>0</v>
      </c>
      <c r="AY2462" s="116">
        <v>12.463780590212661</v>
      </c>
    </row>
    <row r="2463" spans="1:51" ht="15.75" x14ac:dyDescent="0.25">
      <c r="A2463" s="144">
        <v>2014</v>
      </c>
      <c r="B2463" s="77" t="s">
        <v>528</v>
      </c>
      <c r="C2463" s="78">
        <v>9</v>
      </c>
      <c r="D2463" s="77">
        <v>3546900</v>
      </c>
      <c r="E2463" s="78">
        <v>35469009</v>
      </c>
      <c r="F2463" s="78" t="str">
        <f t="shared" si="105"/>
        <v>354690092014</v>
      </c>
      <c r="G2463" s="89">
        <v>0.48268136330109623</v>
      </c>
      <c r="H2463" s="80">
        <f t="shared" si="104"/>
        <v>8381</v>
      </c>
      <c r="I2463" s="94">
        <v>7958</v>
      </c>
      <c r="J2463" s="95">
        <v>423</v>
      </c>
      <c r="K2463" s="83">
        <f>(H2463)/VLOOKUP(D2463,'Dados Base'!$B:$K,6,FALSE)</f>
        <v>55.025933950495698</v>
      </c>
      <c r="L2463" s="88">
        <f t="shared" si="106"/>
        <v>94.952869585968259</v>
      </c>
      <c r="M2463" s="85">
        <v>4</v>
      </c>
      <c r="N2463" s="92">
        <v>0.73699999999999999</v>
      </c>
      <c r="O2463" s="91">
        <v>24</v>
      </c>
      <c r="P2463" s="91" t="s">
        <v>691</v>
      </c>
      <c r="Q2463" s="91" t="s">
        <v>691</v>
      </c>
      <c r="R2463" s="91" t="s">
        <v>691</v>
      </c>
      <c r="S2463" s="91">
        <v>6</v>
      </c>
      <c r="T2463" s="87" t="s">
        <v>691</v>
      </c>
      <c r="U2463" s="91">
        <v>40</v>
      </c>
      <c r="V2463" s="91">
        <v>36</v>
      </c>
      <c r="W2463" s="93">
        <v>0</v>
      </c>
      <c r="X2463" s="146">
        <v>2.0887023437500003E-2</v>
      </c>
      <c r="Y2463" s="21">
        <v>5.69</v>
      </c>
      <c r="Z2463" s="147">
        <v>308</v>
      </c>
      <c r="AA2463" s="147">
        <v>131</v>
      </c>
      <c r="AB2463" s="21">
        <v>0</v>
      </c>
      <c r="AC2463" s="21">
        <v>0</v>
      </c>
      <c r="AD2463" s="153">
        <f>VLOOKUP(D2463,'Dados Base'!$B:$K,9,FALSE)*31536000/VLOOKUP($F2463,F:H,MATCH(H2462,F2462:AF2462,0),FALSE)</f>
        <v>7939.5012528337902</v>
      </c>
      <c r="AE2463" s="153">
        <f>VLOOKUP(D2463,'Dados Base'!$B:$K,10,FALSE)*31536000/VLOOKUP($F2463,F:H,MATCH(H2462,F2462:AF2462,0),FALSE)</f>
        <v>940.69920057272407</v>
      </c>
      <c r="AF2463" s="148">
        <v>95.7</v>
      </c>
      <c r="AG2463" s="21">
        <v>90.32</v>
      </c>
      <c r="AH2463" s="148">
        <v>95.7</v>
      </c>
      <c r="AI2463" s="148">
        <v>35.590000000000003</v>
      </c>
      <c r="AJ2463" s="148">
        <v>95.7</v>
      </c>
      <c r="AK2463" s="72">
        <f>(SUMIFS('Banco de Indicadores Mun. (2)'!I:I,'Banco de Indicadores Mun. (2)'!B:B,'Banco de Indicadores - Mun. (1)'!B2463,'Banco de Indicadores Mun. (2)'!A:A,'Banco de Indicadores - Mun. (1)'!A2463) / VLOOKUP(D2463,'Dados Base'!$B:$K,8,FALSE)) * 100</f>
        <v>4.2459342105263174</v>
      </c>
      <c r="AL2463" s="72">
        <f>(SUMIFS('Banco de Indicadores Mun. (2)'!I:I,'Banco de Indicadores Mun. (2)'!B:B,'Banco de Indicadores - Mun. (1)'!B2463,'Banco de Indicadores Mun. (2)'!A:A,'Banco de Indicadores - Mun. (1)'!A2463) / VLOOKUP(D2463,'Dados Base'!$B:$K,9,FALSE)) * 100</f>
        <v>1.5293412322274886</v>
      </c>
      <c r="AM2463" s="72">
        <f>(SUMIFS('Banco de Indicadores Mun. (2)'!J:J,'Banco de Indicadores Mun. (2)'!B:B,'Banco de Indicadores - Mun. (1)'!B2463,'Banco de Indicadores Mun. (2)'!A:A,'Banco de Indicadores - Mun. (1)'!A2463) / VLOOKUP(D2463,'Dados Base'!$B:$K,7,FALSE)) * 100</f>
        <v>3.8377058823529415</v>
      </c>
      <c r="AN2463" s="72">
        <f>(SUMIFS('Banco de Indicadores Mun. (2)'!K:K,'Banco de Indicadores Mun. (2)'!B:B,'Banco de Indicadores - Mun. (1)'!B2463,'Banco de Indicadores Mun. (2)'!A:A,'Banco de Indicadores - Mun. (1)'!A2463) / VLOOKUP(D2463,'Dados Base'!$B:$K,10,FALSE)) * 100</f>
        <v>5.0787200000000006</v>
      </c>
      <c r="AO2463" s="21"/>
      <c r="AP2463" s="21">
        <v>0</v>
      </c>
      <c r="AQ2463" s="5">
        <v>0</v>
      </c>
      <c r="AR2463" s="9">
        <v>7.4</v>
      </c>
      <c r="AS2463" s="22">
        <v>100</v>
      </c>
      <c r="AT2463" s="22">
        <v>100</v>
      </c>
      <c r="AU2463" s="22">
        <v>70.159453302961282</v>
      </c>
      <c r="AV2463" s="23">
        <v>7.76</v>
      </c>
      <c r="AW2463" s="12">
        <v>0</v>
      </c>
      <c r="AX2463" s="21">
        <v>0</v>
      </c>
      <c r="AY2463" s="116">
        <v>58.452101458784497</v>
      </c>
    </row>
    <row r="2464" spans="1:51" ht="15.75" x14ac:dyDescent="0.25">
      <c r="A2464" s="144">
        <v>2014</v>
      </c>
      <c r="B2464" s="77" t="s">
        <v>529</v>
      </c>
      <c r="C2464" s="78">
        <v>5</v>
      </c>
      <c r="D2464" s="77">
        <v>3547007</v>
      </c>
      <c r="E2464" s="78">
        <v>35470075</v>
      </c>
      <c r="F2464" s="78" t="str">
        <f t="shared" si="105"/>
        <v>354700752014</v>
      </c>
      <c r="G2464" s="89">
        <v>1.4274752054646456</v>
      </c>
      <c r="H2464" s="80">
        <f t="shared" si="104"/>
        <v>5698</v>
      </c>
      <c r="I2464" s="94">
        <v>5091</v>
      </c>
      <c r="J2464" s="95">
        <v>607</v>
      </c>
      <c r="K2464" s="83">
        <f>(H2464)/VLOOKUP(D2464,'Dados Base'!$B:$K,6,FALSE)</f>
        <v>22.216157205240172</v>
      </c>
      <c r="L2464" s="88">
        <f t="shared" si="106"/>
        <v>89.347139347139347</v>
      </c>
      <c r="M2464" s="85">
        <v>4</v>
      </c>
      <c r="N2464" s="92">
        <v>0.68600000000000005</v>
      </c>
      <c r="O2464" s="91">
        <v>53</v>
      </c>
      <c r="P2464" s="91" t="s">
        <v>691</v>
      </c>
      <c r="Q2464" s="91" t="s">
        <v>691</v>
      </c>
      <c r="R2464" s="91" t="s">
        <v>691</v>
      </c>
      <c r="S2464" s="91">
        <v>15</v>
      </c>
      <c r="T2464" s="87" t="s">
        <v>691</v>
      </c>
      <c r="U2464" s="91">
        <v>43</v>
      </c>
      <c r="V2464" s="91">
        <v>49</v>
      </c>
      <c r="W2464" s="93">
        <v>28.35</v>
      </c>
      <c r="X2464" s="146">
        <v>1.2519277604166667E-2</v>
      </c>
      <c r="Y2464" s="21">
        <v>3.6</v>
      </c>
      <c r="Z2464" s="147">
        <v>217</v>
      </c>
      <c r="AA2464" s="147">
        <v>61</v>
      </c>
      <c r="AB2464" s="21">
        <v>0</v>
      </c>
      <c r="AC2464" s="21">
        <v>0</v>
      </c>
      <c r="AD2464" s="153">
        <f>VLOOKUP(D2464,'Dados Base'!$B:$K,9,FALSE)*31536000/VLOOKUP($F2464,F:H,MATCH(H2463,F2463:AF2463,0),FALSE)</f>
        <v>17046.486486486487</v>
      </c>
      <c r="AE2464" s="153">
        <f>VLOOKUP(D2464,'Dados Base'!$B:$K,10,FALSE)*31536000/VLOOKUP($F2464,F:H,MATCH(H2463,F2463:AF2463,0),FALSE)</f>
        <v>2269.1751491751488</v>
      </c>
      <c r="AF2464" s="148">
        <v>84.37</v>
      </c>
      <c r="AG2464" s="21">
        <v>87.19</v>
      </c>
      <c r="AH2464" s="148">
        <v>81.709999999999994</v>
      </c>
      <c r="AI2464" s="148">
        <v>28.6</v>
      </c>
      <c r="AJ2464" s="148">
        <v>95.71</v>
      </c>
      <c r="AK2464" s="72">
        <f>(SUMIFS('Banco de Indicadores Mun. (2)'!I:I,'Banco de Indicadores Mun. (2)'!B:B,'Banco de Indicadores - Mun. (1)'!B2464,'Banco de Indicadores Mun. (2)'!A:A,'Banco de Indicadores - Mun. (1)'!A2464) / VLOOKUP(D2464,'Dados Base'!$B:$K,8,FALSE)) * 100</f>
        <v>3.2265555555555556</v>
      </c>
      <c r="AL2464" s="72">
        <f>(SUMIFS('Banco de Indicadores Mun. (2)'!I:I,'Banco de Indicadores Mun. (2)'!B:B,'Banco de Indicadores - Mun. (1)'!B2464,'Banco de Indicadores Mun. (2)'!A:A,'Banco de Indicadores - Mun. (1)'!A2464) / VLOOKUP(D2464,'Dados Base'!$B:$K,9,FALSE)) * 100</f>
        <v>1.2256720779220778</v>
      </c>
      <c r="AM2464" s="72">
        <f>(SUMIFS('Banco de Indicadores Mun. (2)'!J:J,'Banco de Indicadores Mun. (2)'!B:B,'Banco de Indicadores - Mun. (1)'!B2464,'Banco de Indicadores Mun. (2)'!A:A,'Banco de Indicadores - Mun. (1)'!A2464) / VLOOKUP(D2464,'Dados Base'!$B:$K,7,FALSE)) * 100</f>
        <v>4.6994868421052631</v>
      </c>
      <c r="AN2464" s="72">
        <f>(SUMIFS('Banco de Indicadores Mun. (2)'!K:K,'Banco de Indicadores Mun. (2)'!B:B,'Banco de Indicadores - Mun. (1)'!B2464,'Banco de Indicadores Mun. (2)'!A:A,'Banco de Indicadores - Mun. (1)'!A2464) / VLOOKUP(D2464,'Dados Base'!$B:$K,10,FALSE)) * 100</f>
        <v>0.49624390243902439</v>
      </c>
      <c r="AO2464" s="21"/>
      <c r="AP2464" s="21">
        <v>0</v>
      </c>
      <c r="AQ2464" s="5">
        <v>0</v>
      </c>
      <c r="AR2464" s="9">
        <v>7.7</v>
      </c>
      <c r="AS2464" s="22">
        <v>100</v>
      </c>
      <c r="AT2464" s="22">
        <v>100</v>
      </c>
      <c r="AU2464" s="22">
        <v>78.057553956834539</v>
      </c>
      <c r="AV2464" s="23">
        <v>8.3699999999999992</v>
      </c>
      <c r="AW2464" s="12">
        <v>0</v>
      </c>
      <c r="AX2464" s="21">
        <v>0</v>
      </c>
      <c r="AY2464" s="116">
        <v>13.859903679856128</v>
      </c>
    </row>
    <row r="2465" spans="1:51" ht="15.75" x14ac:dyDescent="0.25">
      <c r="A2465" s="144">
        <v>2014</v>
      </c>
      <c r="B2465" s="77" t="s">
        <v>530</v>
      </c>
      <c r="C2465" s="78">
        <v>20</v>
      </c>
      <c r="D2465" s="77">
        <v>3547106</v>
      </c>
      <c r="E2465" s="78">
        <v>354710620</v>
      </c>
      <c r="F2465" s="78" t="str">
        <f t="shared" si="105"/>
        <v>3547106202014</v>
      </c>
      <c r="G2465" s="89">
        <v>-5.3055212107400163E-2</v>
      </c>
      <c r="H2465" s="80">
        <f t="shared" si="104"/>
        <v>2819</v>
      </c>
      <c r="I2465" s="94">
        <v>2507</v>
      </c>
      <c r="J2465" s="95">
        <v>312</v>
      </c>
      <c r="K2465" s="83">
        <f>(H2465)/VLOOKUP(D2465,'Dados Base'!$B:$K,6,FALSE)</f>
        <v>16.893390064121771</v>
      </c>
      <c r="L2465" s="88">
        <f t="shared" si="106"/>
        <v>88.932245477119537</v>
      </c>
      <c r="M2465" s="85">
        <v>3</v>
      </c>
      <c r="N2465" s="92">
        <v>0.73899999999999999</v>
      </c>
      <c r="O2465" s="91">
        <v>27</v>
      </c>
      <c r="P2465" s="91" t="s">
        <v>691</v>
      </c>
      <c r="Q2465" s="91" t="s">
        <v>691</v>
      </c>
      <c r="R2465" s="91" t="s">
        <v>691</v>
      </c>
      <c r="S2465" s="91">
        <v>6</v>
      </c>
      <c r="T2465" s="87" t="s">
        <v>691</v>
      </c>
      <c r="U2465" s="91">
        <v>13</v>
      </c>
      <c r="V2465" s="91">
        <v>15</v>
      </c>
      <c r="W2465" s="93">
        <v>0.01</v>
      </c>
      <c r="X2465" s="146">
        <v>6.6753039062500009E-3</v>
      </c>
      <c r="Y2465" s="21">
        <v>1.78</v>
      </c>
      <c r="Z2465" s="147">
        <v>113</v>
      </c>
      <c r="AA2465" s="147">
        <v>25</v>
      </c>
      <c r="AB2465" s="21">
        <v>0</v>
      </c>
      <c r="AC2465" s="21">
        <v>0</v>
      </c>
      <c r="AD2465" s="153">
        <f>VLOOKUP(D2465,'Dados Base'!$B:$K,9,FALSE)*31536000/VLOOKUP($F2465,F:H,MATCH(H2464,F2464:AF2464,0),FALSE)</f>
        <v>13536.204327775808</v>
      </c>
      <c r="AE2465" s="153">
        <f>VLOOKUP(D2465,'Dados Base'!$B:$K,10,FALSE)*31536000/VLOOKUP($F2465,F:H,MATCH(H2464,F2464:AF2464,0),FALSE)</f>
        <v>1678.0418588151831</v>
      </c>
      <c r="AF2465" s="148">
        <v>90.93</v>
      </c>
      <c r="AG2465" s="21">
        <v>86.84</v>
      </c>
      <c r="AH2465" s="148">
        <v>73.61</v>
      </c>
      <c r="AI2465" s="148">
        <v>3.03</v>
      </c>
      <c r="AJ2465" s="148">
        <v>100</v>
      </c>
      <c r="AK2465" s="72">
        <f>(SUMIFS('Banco de Indicadores Mun. (2)'!I:I,'Banco de Indicadores Mun. (2)'!B:B,'Banco de Indicadores - Mun. (1)'!B2465,'Banco de Indicadores Mun. (2)'!A:A,'Banco de Indicadores - Mun. (1)'!A2465) / VLOOKUP(D2465,'Dados Base'!$B:$K,8,FALSE)) * 100</f>
        <v>32.185759999999995</v>
      </c>
      <c r="AL2465" s="72">
        <f>(SUMIFS('Banco de Indicadores Mun. (2)'!I:I,'Banco de Indicadores Mun. (2)'!B:B,'Banco de Indicadores - Mun. (1)'!B2465,'Banco de Indicadores Mun. (2)'!A:A,'Banco de Indicadores - Mun. (1)'!A2465) / VLOOKUP(D2465,'Dados Base'!$B:$K,9,FALSE)) * 100</f>
        <v>13.299900826446279</v>
      </c>
      <c r="AM2465" s="72">
        <f>(SUMIFS('Banco de Indicadores Mun. (2)'!J:J,'Banco de Indicadores Mun. (2)'!B:B,'Banco de Indicadores - Mun. (1)'!B2465,'Banco de Indicadores Mun. (2)'!A:A,'Banco de Indicadores - Mun. (1)'!A2465) / VLOOKUP(D2465,'Dados Base'!$B:$K,7,FALSE)) * 100</f>
        <v>22.673800000000004</v>
      </c>
      <c r="AN2465" s="72">
        <f>(SUMIFS('Banco de Indicadores Mun. (2)'!K:K,'Banco de Indicadores Mun. (2)'!B:B,'Banco de Indicadores - Mun. (1)'!B2465,'Banco de Indicadores Mun. (2)'!A:A,'Banco de Indicadores - Mun. (1)'!A2465) / VLOOKUP(D2465,'Dados Base'!$B:$K,10,FALSE)) * 100</f>
        <v>54.380333333333319</v>
      </c>
      <c r="AO2465" s="21"/>
      <c r="AP2465" s="21">
        <v>0</v>
      </c>
      <c r="AQ2465" s="5">
        <v>0</v>
      </c>
      <c r="AR2465" s="9">
        <v>7.2</v>
      </c>
      <c r="AS2465" s="22">
        <v>100</v>
      </c>
      <c r="AT2465" s="22">
        <v>100</v>
      </c>
      <c r="AU2465" s="22">
        <v>81.884057971014499</v>
      </c>
      <c r="AV2465" s="23">
        <v>10</v>
      </c>
      <c r="AW2465" s="12">
        <v>0</v>
      </c>
      <c r="AX2465" s="21">
        <v>0</v>
      </c>
      <c r="AY2465" s="116">
        <v>100.75986997855644</v>
      </c>
    </row>
    <row r="2466" spans="1:51" ht="15.75" x14ac:dyDescent="0.25">
      <c r="A2466" s="144">
        <v>2014</v>
      </c>
      <c r="B2466" s="77" t="s">
        <v>531</v>
      </c>
      <c r="C2466" s="78">
        <v>9</v>
      </c>
      <c r="D2466" s="77">
        <v>3547502</v>
      </c>
      <c r="E2466" s="78">
        <v>35475029</v>
      </c>
      <c r="F2466" s="78" t="str">
        <f t="shared" si="105"/>
        <v>354750292014</v>
      </c>
      <c r="G2466" s="89">
        <v>3.5231512555045086E-2</v>
      </c>
      <c r="H2466" s="80">
        <f t="shared" si="104"/>
        <v>26448</v>
      </c>
      <c r="I2466" s="94">
        <v>23961</v>
      </c>
      <c r="J2466" s="95">
        <v>2487</v>
      </c>
      <c r="K2466" s="83">
        <f>(H2466)/VLOOKUP(D2466,'Dados Base'!$B:$K,6,FALSE)</f>
        <v>35.123972429912747</v>
      </c>
      <c r="L2466" s="88">
        <f t="shared" si="106"/>
        <v>90.596642468239565</v>
      </c>
      <c r="M2466" s="85">
        <v>3</v>
      </c>
      <c r="N2466" s="92">
        <v>0.77500000000000002</v>
      </c>
      <c r="O2466" s="91">
        <v>186</v>
      </c>
      <c r="P2466" s="91" t="s">
        <v>691</v>
      </c>
      <c r="Q2466" s="91" t="s">
        <v>691</v>
      </c>
      <c r="R2466" s="91" t="s">
        <v>691</v>
      </c>
      <c r="S2466" s="91">
        <v>65</v>
      </c>
      <c r="T2466" s="87" t="s">
        <v>691</v>
      </c>
      <c r="U2466" s="91">
        <v>321</v>
      </c>
      <c r="V2466" s="91">
        <v>240</v>
      </c>
      <c r="W2466" s="93">
        <v>0</v>
      </c>
      <c r="X2466" s="146">
        <v>7.0371362944444446E-2</v>
      </c>
      <c r="Y2466" s="21">
        <v>1.26</v>
      </c>
      <c r="Z2466" s="147">
        <v>725</v>
      </c>
      <c r="AA2466" s="147">
        <v>602</v>
      </c>
      <c r="AB2466" s="21">
        <v>0</v>
      </c>
      <c r="AC2466" s="21">
        <v>0</v>
      </c>
      <c r="AD2466" s="153">
        <f>VLOOKUP(D2466,'Dados Base'!$B:$K,9,FALSE)*31536000/VLOOKUP($F2466,F:H,MATCH(H2465,F2465:AF2465,0),FALSE)</f>
        <v>12114.555353901997</v>
      </c>
      <c r="AE2466" s="153">
        <f>VLOOKUP(D2466,'Dados Base'!$B:$K,10,FALSE)*31536000/VLOOKUP($F2466,F:H,MATCH(H2465,F2465:AF2465,0),FALSE)</f>
        <v>1418.9292196007259</v>
      </c>
      <c r="AF2466" s="148">
        <v>87.41</v>
      </c>
      <c r="AG2466" s="21">
        <v>100</v>
      </c>
      <c r="AH2466" s="148">
        <v>87.01</v>
      </c>
      <c r="AI2466" s="148">
        <v>32.4</v>
      </c>
      <c r="AJ2466" s="148">
        <v>96.86</v>
      </c>
      <c r="AK2466" s="72">
        <f>(SUMIFS('Banco de Indicadores Mun. (2)'!I:I,'Banco de Indicadores Mun. (2)'!B:B,'Banco de Indicadores - Mun. (1)'!B2466,'Banco de Indicadores Mun. (2)'!A:A,'Banco de Indicadores - Mun. (1)'!A2466) / VLOOKUP(D2466,'Dados Base'!$B:$K,8,FALSE)) * 100</f>
        <v>6.9693551912568301</v>
      </c>
      <c r="AL2466" s="72">
        <f>(SUMIFS('Banco de Indicadores Mun. (2)'!I:I,'Banco de Indicadores Mun. (2)'!B:B,'Banco de Indicadores - Mun. (1)'!B2466,'Banco de Indicadores Mun. (2)'!A:A,'Banco de Indicadores - Mun. (1)'!A2466) / VLOOKUP(D2466,'Dados Base'!$B:$K,9,FALSE)) * 100</f>
        <v>2.5106141732283462</v>
      </c>
      <c r="AM2466" s="72">
        <f>(SUMIFS('Banco de Indicadores Mun. (2)'!J:J,'Banco de Indicadores Mun. (2)'!B:B,'Banco de Indicadores - Mun. (1)'!B2466,'Banco de Indicadores Mun. (2)'!A:A,'Banco de Indicadores - Mun. (1)'!A2466) / VLOOKUP(D2466,'Dados Base'!$B:$K,7,FALSE)) * 100</f>
        <v>9.9436194331983785</v>
      </c>
      <c r="AN2466" s="72">
        <f>(SUMIFS('Banco de Indicadores Mun. (2)'!K:K,'Banco de Indicadores Mun. (2)'!B:B,'Banco de Indicadores - Mun. (1)'!B2466,'Banco de Indicadores Mun. (2)'!A:A,'Banco de Indicadores - Mun. (1)'!A2466) / VLOOKUP(D2466,'Dados Base'!$B:$K,10,FALSE)) * 100</f>
        <v>0.79588235294117715</v>
      </c>
      <c r="AO2466" s="21"/>
      <c r="AP2466" s="21">
        <v>0</v>
      </c>
      <c r="AQ2466" s="5">
        <v>0</v>
      </c>
      <c r="AR2466" s="9">
        <v>7.7</v>
      </c>
      <c r="AS2466" s="22">
        <v>100</v>
      </c>
      <c r="AT2466" s="22">
        <v>64.999999999999986</v>
      </c>
      <c r="AU2466" s="22">
        <v>54.634513941220796</v>
      </c>
      <c r="AV2466" s="23">
        <v>6.22</v>
      </c>
      <c r="AW2466" s="12">
        <v>0</v>
      </c>
      <c r="AX2466" s="21">
        <v>0</v>
      </c>
      <c r="AY2466" s="116">
        <v>131.05943468826291</v>
      </c>
    </row>
    <row r="2467" spans="1:51" ht="15.75" x14ac:dyDescent="0.25">
      <c r="A2467" s="144">
        <v>2014</v>
      </c>
      <c r="B2467" s="77" t="s">
        <v>532</v>
      </c>
      <c r="C2467" s="78">
        <v>15</v>
      </c>
      <c r="D2467" s="77">
        <v>3547403</v>
      </c>
      <c r="E2467" s="78">
        <v>354740315</v>
      </c>
      <c r="F2467" s="78" t="str">
        <f t="shared" si="105"/>
        <v>3547403152014</v>
      </c>
      <c r="G2467" s="89">
        <v>-0.65851312523635963</v>
      </c>
      <c r="H2467" s="80">
        <f t="shared" si="104"/>
        <v>2489</v>
      </c>
      <c r="I2467" s="94">
        <v>1835</v>
      </c>
      <c r="J2467" s="95">
        <v>654</v>
      </c>
      <c r="K2467" s="83">
        <f>(H2467)/VLOOKUP(D2467,'Dados Base'!$B:$K,6,FALSE)</f>
        <v>11.837161744423835</v>
      </c>
      <c r="L2467" s="88">
        <f t="shared" si="106"/>
        <v>73.724387304138205</v>
      </c>
      <c r="M2467" s="85">
        <v>3</v>
      </c>
      <c r="N2467" s="92">
        <v>0.76100000000000001</v>
      </c>
      <c r="O2467" s="91">
        <v>26</v>
      </c>
      <c r="P2467" s="91" t="s">
        <v>691</v>
      </c>
      <c r="Q2467" s="91" t="s">
        <v>691</v>
      </c>
      <c r="R2467" s="91" t="s">
        <v>691</v>
      </c>
      <c r="S2467" s="91">
        <v>4</v>
      </c>
      <c r="T2467" s="87" t="s">
        <v>691</v>
      </c>
      <c r="U2467" s="91">
        <v>15</v>
      </c>
      <c r="V2467" s="91">
        <v>12</v>
      </c>
      <c r="W2467" s="93">
        <v>10.23</v>
      </c>
      <c r="X2467" s="146">
        <v>4.5858528645833334E-3</v>
      </c>
      <c r="Y2467" s="21">
        <v>17.2</v>
      </c>
      <c r="Z2467" s="147">
        <v>79</v>
      </c>
      <c r="AA2467" s="147">
        <v>18</v>
      </c>
      <c r="AB2467" s="21">
        <v>0</v>
      </c>
      <c r="AC2467" s="21">
        <v>0</v>
      </c>
      <c r="AD2467" s="153">
        <f>VLOOKUP(D2467,'Dados Base'!$B:$K,9,FALSE)*31536000/VLOOKUP($F2467,F:H,MATCH(H2466,F2466:AF2466,0),FALSE)</f>
        <v>20145.536359983929</v>
      </c>
      <c r="AE2467" s="153">
        <f>VLOOKUP(D2467,'Dados Base'!$B:$K,10,FALSE)*31536000/VLOOKUP($F2467,F:H,MATCH(H2466,F2466:AF2466,0),FALSE)</f>
        <v>2153.92527119325</v>
      </c>
      <c r="AF2467" s="148">
        <v>70.75</v>
      </c>
      <c r="AG2467" s="21">
        <v>68.88</v>
      </c>
      <c r="AH2467" s="148">
        <v>68.88</v>
      </c>
      <c r="AI2467" s="148">
        <v>54.99</v>
      </c>
      <c r="AJ2467" s="148">
        <v>98.77</v>
      </c>
      <c r="AK2467" s="72">
        <f>(SUMIFS('Banco de Indicadores Mun. (2)'!I:I,'Banco de Indicadores Mun. (2)'!B:B,'Banco de Indicadores - Mun. (1)'!B2467,'Banco de Indicadores Mun. (2)'!A:A,'Banco de Indicadores - Mun. (1)'!A2467) / VLOOKUP(D2467,'Dados Base'!$B:$K,8,FALSE)) * 100</f>
        <v>0.41470588235294109</v>
      </c>
      <c r="AL2467" s="72">
        <f>(SUMIFS('Banco de Indicadores Mun. (2)'!I:I,'Banco de Indicadores Mun. (2)'!B:B,'Banco de Indicadores - Mun. (1)'!B2467,'Banco de Indicadores Mun. (2)'!A:A,'Banco de Indicadores - Mun. (1)'!A2467) / VLOOKUP(D2467,'Dados Base'!$B:$K,9,FALSE)) * 100</f>
        <v>0.13301886792452827</v>
      </c>
      <c r="AM2467" s="72">
        <f>(SUMIFS('Banco de Indicadores Mun. (2)'!J:J,'Banco de Indicadores Mun. (2)'!B:B,'Banco de Indicadores - Mun. (1)'!B2467,'Banco de Indicadores Mun. (2)'!A:A,'Banco de Indicadores - Mun. (1)'!A2467) / VLOOKUP(D2467,'Dados Base'!$B:$K,7,FALSE)) * 100</f>
        <v>0.6033235294117647</v>
      </c>
      <c r="AN2467" s="72">
        <f>(SUMIFS('Banco de Indicadores Mun. (2)'!K:K,'Banco de Indicadores Mun. (2)'!B:B,'Banco de Indicadores - Mun. (1)'!B2467,'Banco de Indicadores Mun. (2)'!A:A,'Banco de Indicadores - Mun. (1)'!A2467) / VLOOKUP(D2467,'Dados Base'!$B:$K,10,FALSE)) * 100</f>
        <v>3.7470588235294124E-2</v>
      </c>
      <c r="AO2467" s="21"/>
      <c r="AP2467" s="21">
        <v>0</v>
      </c>
      <c r="AQ2467" s="5">
        <v>0</v>
      </c>
      <c r="AR2467" s="9">
        <v>8.6999999999999993</v>
      </c>
      <c r="AS2467" s="22">
        <v>100</v>
      </c>
      <c r="AT2467" s="22">
        <v>100</v>
      </c>
      <c r="AU2467" s="22">
        <v>81.44329896907216</v>
      </c>
      <c r="AV2467" s="23">
        <v>10</v>
      </c>
      <c r="AW2467" s="12">
        <v>0</v>
      </c>
      <c r="AX2467" s="21">
        <v>0</v>
      </c>
      <c r="AY2467" s="116">
        <v>1.3691103919358873</v>
      </c>
    </row>
    <row r="2468" spans="1:51" ht="15.75" x14ac:dyDescent="0.25">
      <c r="A2468" s="144">
        <v>2014</v>
      </c>
      <c r="B2468" s="77" t="s">
        <v>533</v>
      </c>
      <c r="C2468" s="78">
        <v>4</v>
      </c>
      <c r="D2468" s="77">
        <v>3547601</v>
      </c>
      <c r="E2468" s="78">
        <v>35476014</v>
      </c>
      <c r="F2468" s="78" t="str">
        <f t="shared" si="105"/>
        <v>354760142014</v>
      </c>
      <c r="G2468" s="89">
        <v>0.93947869514019455</v>
      </c>
      <c r="H2468" s="80">
        <f t="shared" si="104"/>
        <v>24577</v>
      </c>
      <c r="I2468" s="94">
        <v>23522</v>
      </c>
      <c r="J2468" s="95">
        <v>1055</v>
      </c>
      <c r="K2468" s="83">
        <f>(H2468)/VLOOKUP(D2468,'Dados Base'!$B:$K,6,FALSE)</f>
        <v>84.84482341975351</v>
      </c>
      <c r="L2468" s="88">
        <f t="shared" si="106"/>
        <v>95.70736867803231</v>
      </c>
      <c r="M2468" s="85">
        <v>4</v>
      </c>
      <c r="N2468" s="92">
        <v>0.77</v>
      </c>
      <c r="O2468" s="91">
        <v>97</v>
      </c>
      <c r="P2468" s="91" t="s">
        <v>691</v>
      </c>
      <c r="Q2468" s="91" t="s">
        <v>691</v>
      </c>
      <c r="R2468" s="91" t="s">
        <v>691</v>
      </c>
      <c r="S2468" s="91">
        <v>36</v>
      </c>
      <c r="T2468" s="87" t="s">
        <v>691</v>
      </c>
      <c r="U2468" s="91">
        <v>271</v>
      </c>
      <c r="V2468" s="91">
        <v>189</v>
      </c>
      <c r="W2468" s="93">
        <v>0</v>
      </c>
      <c r="X2468" s="146">
        <v>7.1303253218750001E-2</v>
      </c>
      <c r="Y2468" s="21">
        <v>16.989999999999998</v>
      </c>
      <c r="Z2468" s="147">
        <v>1206</v>
      </c>
      <c r="AA2468" s="147">
        <v>105</v>
      </c>
      <c r="AB2468" s="21">
        <v>2</v>
      </c>
      <c r="AC2468" s="21">
        <v>0</v>
      </c>
      <c r="AD2468" s="153">
        <f>VLOOKUP(D2468,'Dados Base'!$B:$K,9,FALSE)*31536000/VLOOKUP($F2468,F:H,MATCH(H2467,F2467:AF2467,0),FALSE)</f>
        <v>5697.1900557431745</v>
      </c>
      <c r="AE2468" s="153">
        <f>VLOOKUP(D2468,'Dados Base'!$B:$K,10,FALSE)*31536000/VLOOKUP($F2468,F:H,MATCH(H2467,F2467:AF2467,0),FALSE)</f>
        <v>577.41791105505138</v>
      </c>
      <c r="AF2468" s="148">
        <v>95.31</v>
      </c>
      <c r="AG2468" s="21">
        <v>95.33</v>
      </c>
      <c r="AH2468" s="148">
        <v>94.85</v>
      </c>
      <c r="AI2468" s="148">
        <v>22.54</v>
      </c>
      <c r="AJ2468" s="148">
        <v>99.98</v>
      </c>
      <c r="AK2468" s="72">
        <f>(SUMIFS('Banco de Indicadores Mun. (2)'!I:I,'Banco de Indicadores Mun. (2)'!B:B,'Banco de Indicadores - Mun. (1)'!B2468,'Banco de Indicadores Mun. (2)'!A:A,'Banco de Indicadores - Mun. (1)'!A2468) / VLOOKUP(D2468,'Dados Base'!$B:$K,8,FALSE)) * 100</f>
        <v>8.0930857142857135</v>
      </c>
      <c r="AL2468" s="72">
        <f>(SUMIFS('Banco de Indicadores Mun. (2)'!I:I,'Banco de Indicadores Mun. (2)'!B:B,'Banco de Indicadores - Mun. (1)'!B2468,'Banco de Indicadores Mun. (2)'!A:A,'Banco de Indicadores - Mun. (1)'!A2468) / VLOOKUP(D2468,'Dados Base'!$B:$K,9,FALSE)) * 100</f>
        <v>2.5518738738738738</v>
      </c>
      <c r="AM2468" s="72">
        <f>(SUMIFS('Banco de Indicadores Mun. (2)'!J:J,'Banco de Indicadores Mun. (2)'!B:B,'Banco de Indicadores - Mun. (1)'!B2468,'Banco de Indicadores Mun. (2)'!A:A,'Banco de Indicadores - Mun. (1)'!A2468) / VLOOKUP(D2468,'Dados Base'!$B:$K,7,FALSE)) * 100</f>
        <v>11.874578947368422</v>
      </c>
      <c r="AN2468" s="72">
        <f>(SUMIFS('Banco de Indicadores Mun. (2)'!K:K,'Banco de Indicadores Mun. (2)'!B:B,'Banco de Indicadores - Mun. (1)'!B2468,'Banco de Indicadores Mun. (2)'!A:A,'Banco de Indicadores - Mun. (1)'!A2468) / VLOOKUP(D2468,'Dados Base'!$B:$K,10,FALSE)) * 100</f>
        <v>0.10993333333333334</v>
      </c>
      <c r="AO2468" s="21"/>
      <c r="AP2468" s="21">
        <v>0</v>
      </c>
      <c r="AQ2468" s="5">
        <v>0</v>
      </c>
      <c r="AR2468" s="9">
        <v>8.6999999999999993</v>
      </c>
      <c r="AS2468" s="22">
        <v>100</v>
      </c>
      <c r="AT2468" s="22">
        <v>100</v>
      </c>
      <c r="AU2468" s="22">
        <v>91.990846681922193</v>
      </c>
      <c r="AV2468" s="23">
        <v>9.6999999999999993</v>
      </c>
      <c r="AW2468" s="12">
        <v>0</v>
      </c>
      <c r="AX2468" s="21">
        <v>0</v>
      </c>
      <c r="AY2468" s="116">
        <v>127.88967223676116</v>
      </c>
    </row>
    <row r="2469" spans="1:51" ht="15.75" x14ac:dyDescent="0.25">
      <c r="A2469" s="144">
        <v>2014</v>
      </c>
      <c r="B2469" s="77" t="s">
        <v>534</v>
      </c>
      <c r="C2469" s="78">
        <v>18</v>
      </c>
      <c r="D2469" s="77">
        <v>3547650</v>
      </c>
      <c r="E2469" s="78">
        <v>354765018</v>
      </c>
      <c r="F2469" s="78" t="str">
        <f t="shared" si="105"/>
        <v>3547650182014</v>
      </c>
      <c r="G2469" s="89">
        <v>0.20972448420066847</v>
      </c>
      <c r="H2469" s="80">
        <f t="shared" si="104"/>
        <v>1447</v>
      </c>
      <c r="I2469" s="94">
        <v>913</v>
      </c>
      <c r="J2469" s="95">
        <v>534</v>
      </c>
      <c r="K2469" s="83">
        <f>(H2469)/VLOOKUP(D2469,'Dados Base'!$B:$K,6,FALSE)</f>
        <v>18.277125173676897</v>
      </c>
      <c r="L2469" s="88">
        <f t="shared" si="106"/>
        <v>63.096060815480307</v>
      </c>
      <c r="M2469" s="85">
        <v>3</v>
      </c>
      <c r="N2469" s="92">
        <v>0.77200000000000002</v>
      </c>
      <c r="O2469" s="91">
        <v>9</v>
      </c>
      <c r="P2469" s="91" t="s">
        <v>691</v>
      </c>
      <c r="Q2469" s="91" t="s">
        <v>691</v>
      </c>
      <c r="R2469" s="91" t="s">
        <v>691</v>
      </c>
      <c r="S2469" s="91">
        <v>1</v>
      </c>
      <c r="T2469" s="87" t="s">
        <v>691</v>
      </c>
      <c r="U2469" s="91">
        <v>10</v>
      </c>
      <c r="V2469" s="91">
        <v>6</v>
      </c>
      <c r="W2469" s="93">
        <v>0</v>
      </c>
      <c r="X2469" s="146">
        <v>2.3103013020833335E-3</v>
      </c>
      <c r="Y2469" s="21">
        <v>0.6</v>
      </c>
      <c r="Z2469" s="147">
        <v>35</v>
      </c>
      <c r="AA2469" s="147">
        <v>11</v>
      </c>
      <c r="AB2469" s="21">
        <v>0</v>
      </c>
      <c r="AC2469" s="21">
        <v>0</v>
      </c>
      <c r="AD2469" s="153">
        <f>VLOOKUP(D2469,'Dados Base'!$B:$K,9,FALSE)*31536000/VLOOKUP($F2469,F:H,MATCH(H2468,F2468:AF2468,0),FALSE)</f>
        <v>13730.255701451279</v>
      </c>
      <c r="AE2469" s="153">
        <f>VLOOKUP(D2469,'Dados Base'!$B:$K,10,FALSE)*31536000/VLOOKUP($F2469,F:H,MATCH(H2468,F2468:AF2468,0),FALSE)</f>
        <v>871.76226675881151</v>
      </c>
      <c r="AF2469" s="148">
        <v>61.31</v>
      </c>
      <c r="AG2469" s="21" t="s">
        <v>692</v>
      </c>
      <c r="AH2469" s="148">
        <v>60.65</v>
      </c>
      <c r="AI2469" s="148">
        <v>9.57</v>
      </c>
      <c r="AJ2469" s="148">
        <v>100</v>
      </c>
      <c r="AK2469" s="72">
        <f>(SUMIFS('Banco de Indicadores Mun. (2)'!I:I,'Banco de Indicadores Mun. (2)'!B:B,'Banco de Indicadores - Mun. (1)'!B2469,'Banco de Indicadores Mun. (2)'!A:A,'Banco de Indicadores - Mun. (1)'!A2469) / VLOOKUP(D2469,'Dados Base'!$B:$K,8,FALSE)) * 100</f>
        <v>10.18878947368421</v>
      </c>
      <c r="AL2469" s="72">
        <f>(SUMIFS('Banco de Indicadores Mun. (2)'!I:I,'Banco de Indicadores Mun. (2)'!B:B,'Banco de Indicadores - Mun. (1)'!B2469,'Banco de Indicadores Mun. (2)'!A:A,'Banco de Indicadores - Mun. (1)'!A2469) / VLOOKUP(D2469,'Dados Base'!$B:$K,9,FALSE)) * 100</f>
        <v>3.0728095238095237</v>
      </c>
      <c r="AM2469" s="72">
        <f>(SUMIFS('Banco de Indicadores Mun. (2)'!J:J,'Banco de Indicadores Mun. (2)'!B:B,'Banco de Indicadores - Mun. (1)'!B2469,'Banco de Indicadores Mun. (2)'!A:A,'Banco de Indicadores - Mun. (1)'!A2469) / VLOOKUP(D2469,'Dados Base'!$B:$K,7,FALSE)) * 100</f>
        <v>11.138200000000001</v>
      </c>
      <c r="AN2469" s="72">
        <f>(SUMIFS('Banco de Indicadores Mun. (2)'!K:K,'Banco de Indicadores Mun. (2)'!B:B,'Banco de Indicadores - Mun. (1)'!B2469,'Banco de Indicadores Mun. (2)'!A:A,'Banco de Indicadores - Mun. (1)'!A2469) / VLOOKUP(D2469,'Dados Base'!$B:$K,10,FALSE)) * 100</f>
        <v>6.6284999999999998</v>
      </c>
      <c r="AO2469" s="21"/>
      <c r="AP2469" s="21">
        <v>0</v>
      </c>
      <c r="AQ2469" s="5">
        <v>0</v>
      </c>
      <c r="AR2469" s="9">
        <v>9</v>
      </c>
      <c r="AS2469" s="22">
        <v>94</v>
      </c>
      <c r="AT2469" s="22">
        <v>94</v>
      </c>
      <c r="AU2469" s="22">
        <v>76.086956521739125</v>
      </c>
      <c r="AV2469" s="23">
        <v>8</v>
      </c>
      <c r="AW2469" s="12">
        <v>0</v>
      </c>
      <c r="AX2469" s="21">
        <v>0</v>
      </c>
      <c r="AY2469" s="116">
        <v>0</v>
      </c>
    </row>
    <row r="2470" spans="1:51" ht="15.75" x14ac:dyDescent="0.25">
      <c r="A2470" s="144">
        <v>2014</v>
      </c>
      <c r="B2470" s="77" t="s">
        <v>535</v>
      </c>
      <c r="C2470" s="78">
        <v>18</v>
      </c>
      <c r="D2470" s="77">
        <v>3547205</v>
      </c>
      <c r="E2470" s="78">
        <v>354720518</v>
      </c>
      <c r="F2470" s="78" t="str">
        <f t="shared" si="105"/>
        <v>3547205182014</v>
      </c>
      <c r="G2470" s="89">
        <v>-1.2614507972836253</v>
      </c>
      <c r="H2470" s="80">
        <f t="shared" si="104"/>
        <v>1581</v>
      </c>
      <c r="I2470" s="94">
        <v>1105</v>
      </c>
      <c r="J2470" s="95">
        <v>476</v>
      </c>
      <c r="K2470" s="83">
        <f>(H2470)/VLOOKUP(D2470,'Dados Base'!$B:$K,6,FALSE)</f>
        <v>12.16996382110692</v>
      </c>
      <c r="L2470" s="88">
        <f t="shared" si="106"/>
        <v>69.892473118279568</v>
      </c>
      <c r="M2470" s="85">
        <v>3</v>
      </c>
      <c r="N2470" s="92">
        <v>0.77300000000000002</v>
      </c>
      <c r="O2470" s="91">
        <v>26</v>
      </c>
      <c r="P2470" s="91" t="s">
        <v>691</v>
      </c>
      <c r="Q2470" s="91" t="s">
        <v>691</v>
      </c>
      <c r="R2470" s="91" t="s">
        <v>691</v>
      </c>
      <c r="S2470" s="91">
        <v>3</v>
      </c>
      <c r="T2470" s="87" t="s">
        <v>691</v>
      </c>
      <c r="U2470" s="91">
        <v>9</v>
      </c>
      <c r="V2470" s="91">
        <v>12</v>
      </c>
      <c r="W2470" s="93">
        <v>0.63</v>
      </c>
      <c r="X2470" s="146">
        <v>3.0071937500000001E-3</v>
      </c>
      <c r="Y2470" s="21">
        <v>0.75</v>
      </c>
      <c r="Z2470" s="147">
        <v>42</v>
      </c>
      <c r="AA2470" s="147">
        <v>16</v>
      </c>
      <c r="AB2470" s="21">
        <v>0</v>
      </c>
      <c r="AC2470" s="21">
        <v>0</v>
      </c>
      <c r="AD2470" s="153">
        <f>VLOOKUP(D2470,'Dados Base'!$B:$K,9,FALSE)*31536000/VLOOKUP($F2470,F:H,MATCH(H2469,F2469:AF2469,0),FALSE)</f>
        <v>19348.462998102466</v>
      </c>
      <c r="AE2470" s="153">
        <f>VLOOKUP(D2470,'Dados Base'!$B:$K,10,FALSE)*31536000/VLOOKUP($F2470,F:H,MATCH(H2469,F2469:AF2469,0),FALSE)</f>
        <v>1595.7495256166981</v>
      </c>
      <c r="AF2470" s="148">
        <v>73.040000000000006</v>
      </c>
      <c r="AG2470" s="21">
        <v>66.83</v>
      </c>
      <c r="AH2470" s="148">
        <v>72.36</v>
      </c>
      <c r="AI2470" s="148">
        <v>13.5</v>
      </c>
      <c r="AJ2470" s="148">
        <v>100</v>
      </c>
      <c r="AK2470" s="72">
        <f>(SUMIFS('Banco de Indicadores Mun. (2)'!I:I,'Banco de Indicadores Mun. (2)'!B:B,'Banco de Indicadores - Mun. (1)'!B2470,'Banco de Indicadores Mun. (2)'!A:A,'Banco de Indicadores - Mun. (1)'!A2470) / VLOOKUP(D2470,'Dados Base'!$B:$K,8,FALSE)) * 100</f>
        <v>4.1260333333333339</v>
      </c>
      <c r="AL2470" s="72">
        <f>(SUMIFS('Banco de Indicadores Mun. (2)'!I:I,'Banco de Indicadores Mun. (2)'!B:B,'Banco de Indicadores - Mun. (1)'!B2470,'Banco de Indicadores Mun. (2)'!A:A,'Banco de Indicadores - Mun. (1)'!A2470) / VLOOKUP(D2470,'Dados Base'!$B:$K,9,FALSE)) * 100</f>
        <v>1.2760927835051548</v>
      </c>
      <c r="AM2470" s="72">
        <f>(SUMIFS('Banco de Indicadores Mun. (2)'!J:J,'Banco de Indicadores Mun. (2)'!B:B,'Banco de Indicadores - Mun. (1)'!B2470,'Banco de Indicadores Mun. (2)'!A:A,'Banco de Indicadores - Mun. (1)'!A2470) / VLOOKUP(D2470,'Dados Base'!$B:$K,7,FALSE)) * 100</f>
        <v>3.9738636363636366</v>
      </c>
      <c r="AN2470" s="72">
        <f>(SUMIFS('Banco de Indicadores Mun. (2)'!K:K,'Banco de Indicadores Mun. (2)'!B:B,'Banco de Indicadores - Mun. (1)'!B2470,'Banco de Indicadores Mun. (2)'!A:A,'Banco de Indicadores - Mun. (1)'!A2470) / VLOOKUP(D2470,'Dados Base'!$B:$K,10,FALSE)) * 100</f>
        <v>4.5445000000000002</v>
      </c>
      <c r="AO2470" s="21"/>
      <c r="AP2470" s="21">
        <v>0</v>
      </c>
      <c r="AQ2470" s="5">
        <v>0</v>
      </c>
      <c r="AR2470" s="9">
        <v>9</v>
      </c>
      <c r="AS2470" s="22">
        <v>97</v>
      </c>
      <c r="AT2470" s="22">
        <v>97</v>
      </c>
      <c r="AU2470" s="22">
        <v>72.413793103448285</v>
      </c>
      <c r="AV2470" s="23">
        <v>8.18</v>
      </c>
      <c r="AW2470" s="12">
        <v>0</v>
      </c>
      <c r="AX2470" s="21">
        <v>0</v>
      </c>
      <c r="AY2470" s="116">
        <v>118.02748296927325</v>
      </c>
    </row>
    <row r="2471" spans="1:51" ht="15.75" x14ac:dyDescent="0.25">
      <c r="A2471" s="144">
        <v>2014</v>
      </c>
      <c r="B2471" s="77" t="s">
        <v>536</v>
      </c>
      <c r="C2471" s="78">
        <v>6</v>
      </c>
      <c r="D2471" s="77">
        <v>3547304</v>
      </c>
      <c r="E2471" s="78">
        <v>35473046</v>
      </c>
      <c r="F2471" s="78" t="str">
        <f t="shared" si="105"/>
        <v>354730462014</v>
      </c>
      <c r="G2471" s="89">
        <v>3.2479115753818455</v>
      </c>
      <c r="H2471" s="80">
        <f t="shared" si="104"/>
        <v>120765</v>
      </c>
      <c r="I2471" s="94">
        <v>120765</v>
      </c>
      <c r="J2471" s="95">
        <v>0</v>
      </c>
      <c r="K2471" s="83">
        <f>(H2471)/VLOOKUP(D2471,'Dados Base'!$B:$K,6,FALSE)</f>
        <v>656.97421390490695</v>
      </c>
      <c r="L2471" s="88">
        <f t="shared" si="106"/>
        <v>100</v>
      </c>
      <c r="M2471" s="85">
        <v>2</v>
      </c>
      <c r="N2471" s="92">
        <v>0.81399999999999995</v>
      </c>
      <c r="O2471" s="91">
        <v>8</v>
      </c>
      <c r="P2471" s="91" t="s">
        <v>691</v>
      </c>
      <c r="Q2471" s="91" t="s">
        <v>691</v>
      </c>
      <c r="R2471" s="91" t="s">
        <v>691</v>
      </c>
      <c r="S2471" s="91">
        <v>384</v>
      </c>
      <c r="T2471" s="87" t="s">
        <v>691</v>
      </c>
      <c r="U2471" s="91">
        <v>792</v>
      </c>
      <c r="V2471" s="91">
        <v>1638</v>
      </c>
      <c r="W2471" s="93">
        <v>9.27</v>
      </c>
      <c r="X2471" s="146">
        <v>0.42072065972222222</v>
      </c>
      <c r="Y2471" s="21">
        <v>111.44</v>
      </c>
      <c r="Z2471" s="147">
        <v>579</v>
      </c>
      <c r="AA2471" s="147">
        <v>6108</v>
      </c>
      <c r="AB2471" s="21">
        <v>7</v>
      </c>
      <c r="AC2471" s="21">
        <v>0</v>
      </c>
      <c r="AD2471" s="153">
        <f>VLOOKUP(D2471,'Dados Base'!$B:$K,9,FALSE)*31536000/VLOOKUP($F2471,F:H,MATCH(H2470,F2470:AF2470,0),FALSE)</f>
        <v>645.00409886970567</v>
      </c>
      <c r="AE2471" s="153">
        <f>VLOOKUP(D2471,'Dados Base'!$B:$K,10,FALSE)*31536000/VLOOKUP($F2471,F:H,MATCH(H2470,F2470:AF2470,0),FALSE)</f>
        <v>88.785989318097108</v>
      </c>
      <c r="AF2471" s="148">
        <v>100</v>
      </c>
      <c r="AG2471" s="21">
        <v>87.21</v>
      </c>
      <c r="AH2471" s="148">
        <v>37.99</v>
      </c>
      <c r="AI2471" s="148">
        <v>11.31</v>
      </c>
      <c r="AJ2471" s="148">
        <v>100</v>
      </c>
      <c r="AK2471" s="72">
        <f>(SUMIFS('Banco de Indicadores Mun. (2)'!I:I,'Banco de Indicadores Mun. (2)'!B:B,'Banco de Indicadores - Mun. (1)'!B2471,'Banco de Indicadores Mun. (2)'!A:A,'Banco de Indicadores - Mun. (1)'!A2471) / VLOOKUP(D2471,'Dados Base'!$B:$K,8,FALSE)) * 100</f>
        <v>33.203833333333321</v>
      </c>
      <c r="AL2471" s="72">
        <f>(SUMIFS('Banco de Indicadores Mun. (2)'!I:I,'Banco de Indicadores Mun. (2)'!B:B,'Banco de Indicadores - Mun. (1)'!B2471,'Banco de Indicadores Mun. (2)'!A:A,'Banco de Indicadores - Mun. (1)'!A2471) / VLOOKUP(D2471,'Dados Base'!$B:$K,9,FALSE)) * 100</f>
        <v>12.098562753036433</v>
      </c>
      <c r="AM2471" s="72">
        <f>(SUMIFS('Banco de Indicadores Mun. (2)'!J:J,'Banco de Indicadores Mun. (2)'!B:B,'Banco de Indicadores - Mun. (1)'!B2471,'Banco de Indicadores Mun. (2)'!A:A,'Banco de Indicadores - Mun. (1)'!A2471) / VLOOKUP(D2471,'Dados Base'!$B:$K,7,FALSE)) * 100</f>
        <v>34.776660714285704</v>
      </c>
      <c r="AN2471" s="72">
        <f>(SUMIFS('Banco de Indicadores Mun. (2)'!K:K,'Banco de Indicadores Mun. (2)'!B:B,'Banco de Indicadores - Mun. (1)'!B2471,'Banco de Indicadores Mun. (2)'!A:A,'Banco de Indicadores - Mun. (1)'!A2471) / VLOOKUP(D2471,'Dados Base'!$B:$K,10,FALSE)) * 100</f>
        <v>30.613294117647044</v>
      </c>
      <c r="AO2471" s="21"/>
      <c r="AP2471" s="21">
        <v>0</v>
      </c>
      <c r="AQ2471" s="5">
        <v>0</v>
      </c>
      <c r="AR2471" s="9">
        <v>8.6</v>
      </c>
      <c r="AS2471" s="22">
        <v>31</v>
      </c>
      <c r="AT2471" s="22">
        <v>9.3000000000000007</v>
      </c>
      <c r="AU2471" s="22">
        <v>8.6585912965455378</v>
      </c>
      <c r="AV2471" s="23">
        <v>1.98</v>
      </c>
      <c r="AW2471" s="12">
        <v>2</v>
      </c>
      <c r="AX2471" s="21">
        <v>0</v>
      </c>
      <c r="AY2471" s="116">
        <v>54.388253178363463</v>
      </c>
    </row>
    <row r="2472" spans="1:51" ht="15.75" x14ac:dyDescent="0.25">
      <c r="A2472" s="144">
        <v>2014</v>
      </c>
      <c r="B2472" s="77" t="s">
        <v>537</v>
      </c>
      <c r="C2472" s="78">
        <v>22</v>
      </c>
      <c r="D2472" s="77">
        <v>3547700</v>
      </c>
      <c r="E2472" s="78">
        <v>354770022</v>
      </c>
      <c r="F2472" s="78" t="str">
        <f t="shared" si="105"/>
        <v>3547700222014</v>
      </c>
      <c r="G2472" s="89">
        <v>-0.20601053674755843</v>
      </c>
      <c r="H2472" s="80">
        <f t="shared" si="104"/>
        <v>20301</v>
      </c>
      <c r="I2472" s="94">
        <v>19014</v>
      </c>
      <c r="J2472" s="95">
        <v>1287</v>
      </c>
      <c r="K2472" s="83">
        <f>(H2472)/VLOOKUP(D2472,'Dados Base'!$B:$K,6,FALSE)</f>
        <v>36.740566464573348</v>
      </c>
      <c r="L2472" s="88">
        <f t="shared" si="106"/>
        <v>93.660410817201125</v>
      </c>
      <c r="M2472" s="85">
        <v>4</v>
      </c>
      <c r="N2472" s="92">
        <v>0.753</v>
      </c>
      <c r="O2472" s="91">
        <v>138</v>
      </c>
      <c r="P2472" s="91" t="s">
        <v>691</v>
      </c>
      <c r="Q2472" s="91" t="s">
        <v>691</v>
      </c>
      <c r="R2472" s="91" t="s">
        <v>691</v>
      </c>
      <c r="S2472" s="91">
        <v>40</v>
      </c>
      <c r="T2472" s="87" t="s">
        <v>691</v>
      </c>
      <c r="U2472" s="91">
        <v>204</v>
      </c>
      <c r="V2472" s="91">
        <v>151</v>
      </c>
      <c r="W2472" s="93">
        <v>0</v>
      </c>
      <c r="X2472" s="146">
        <v>5.7470157291666664E-2</v>
      </c>
      <c r="Y2472" s="21">
        <v>13.73</v>
      </c>
      <c r="Z2472" s="147">
        <v>874</v>
      </c>
      <c r="AA2472" s="147">
        <v>185</v>
      </c>
      <c r="AB2472" s="21">
        <v>1</v>
      </c>
      <c r="AC2472" s="21">
        <v>0</v>
      </c>
      <c r="AD2472" s="153">
        <f>VLOOKUP(D2472,'Dados Base'!$B:$K,9,FALSE)*31536000/VLOOKUP($F2472,F:H,MATCH(H2471,F2471:AF2471,0),FALSE)</f>
        <v>6353.4919462095468</v>
      </c>
      <c r="AE2472" s="153">
        <f>VLOOKUP(D2472,'Dados Base'!$B:$K,10,FALSE)*31536000/VLOOKUP($F2472,F:H,MATCH(H2471,F2471:AF2471,0),FALSE)</f>
        <v>854.38155755874061</v>
      </c>
      <c r="AF2472" s="148">
        <v>93</v>
      </c>
      <c r="AG2472" s="21">
        <v>93.19</v>
      </c>
      <c r="AH2472" s="148">
        <v>88.9</v>
      </c>
      <c r="AI2472" s="148">
        <v>22.23</v>
      </c>
      <c r="AJ2472" s="148">
        <v>99.8</v>
      </c>
      <c r="AK2472" s="72">
        <f>(SUMIFS('Banco de Indicadores Mun. (2)'!I:I,'Banco de Indicadores Mun. (2)'!B:B,'Banco de Indicadores - Mun. (1)'!B2472,'Banco de Indicadores Mun. (2)'!A:A,'Banco de Indicadores - Mun. (1)'!A2472) / VLOOKUP(D2472,'Dados Base'!$B:$K,8,FALSE)) * 100</f>
        <v>3.3038585365853663</v>
      </c>
      <c r="AL2472" s="72">
        <f>(SUMIFS('Banco de Indicadores Mun. (2)'!I:I,'Banco de Indicadores Mun. (2)'!B:B,'Banco de Indicadores - Mun. (1)'!B2472,'Banco de Indicadores Mun. (2)'!A:A,'Banco de Indicadores - Mun. (1)'!A2472) / VLOOKUP(D2472,'Dados Base'!$B:$K,9,FALSE)) * 100</f>
        <v>1.6559682151589243</v>
      </c>
      <c r="AM2472" s="72">
        <f>(SUMIFS('Banco de Indicadores Mun. (2)'!J:J,'Banco de Indicadores Mun. (2)'!B:B,'Banco de Indicadores - Mun. (1)'!B2472,'Banco de Indicadores Mun. (2)'!A:A,'Banco de Indicadores - Mun. (1)'!A2472) / VLOOKUP(D2472,'Dados Base'!$B:$K,7,FALSE)) * 100</f>
        <v>3.8249666666666666</v>
      </c>
      <c r="AN2472" s="72">
        <f>(SUMIFS('Banco de Indicadores Mun. (2)'!K:K,'Banco de Indicadores Mun. (2)'!B:B,'Banco de Indicadores - Mun. (1)'!B2472,'Banco de Indicadores Mun. (2)'!A:A,'Banco de Indicadores - Mun. (1)'!A2472) / VLOOKUP(D2472,'Dados Base'!$B:$K,10,FALSE)) * 100</f>
        <v>1.8826545454545456</v>
      </c>
      <c r="AO2472" s="21"/>
      <c r="AP2472" s="21">
        <v>0</v>
      </c>
      <c r="AQ2472" s="5">
        <v>1</v>
      </c>
      <c r="AR2472" s="9">
        <v>7.1</v>
      </c>
      <c r="AS2472" s="22">
        <v>98</v>
      </c>
      <c r="AT2472" s="22">
        <v>98</v>
      </c>
      <c r="AU2472" s="22">
        <v>82.530689329556182</v>
      </c>
      <c r="AV2472" s="23">
        <v>9.9700000000000006</v>
      </c>
      <c r="AW2472" s="12">
        <v>0</v>
      </c>
      <c r="AX2472" s="21">
        <v>0</v>
      </c>
      <c r="AY2472" s="116">
        <v>53.971496614051595</v>
      </c>
    </row>
    <row r="2473" spans="1:51" ht="15.75" x14ac:dyDescent="0.25">
      <c r="A2473" s="144">
        <v>2014</v>
      </c>
      <c r="B2473" s="77" t="s">
        <v>538</v>
      </c>
      <c r="C2473" s="78">
        <v>6</v>
      </c>
      <c r="D2473" s="77">
        <v>3547809</v>
      </c>
      <c r="E2473" s="78">
        <v>35478096</v>
      </c>
      <c r="F2473" s="78" t="str">
        <f t="shared" si="105"/>
        <v>354780962014</v>
      </c>
      <c r="G2473" s="89">
        <v>0.32942011229668555</v>
      </c>
      <c r="H2473" s="80">
        <f t="shared" si="104"/>
        <v>683709</v>
      </c>
      <c r="I2473" s="94">
        <v>683709</v>
      </c>
      <c r="J2473" s="95">
        <v>0</v>
      </c>
      <c r="K2473" s="83">
        <f>(H2473)/VLOOKUP(D2473,'Dados Base'!$B:$K,6,FALSE)</f>
        <v>3910.483870967742</v>
      </c>
      <c r="L2473" s="88">
        <f t="shared" si="106"/>
        <v>100</v>
      </c>
      <c r="M2473" s="85">
        <v>1</v>
      </c>
      <c r="N2473" s="92">
        <v>0.81499999999999995</v>
      </c>
      <c r="O2473" s="91">
        <v>8</v>
      </c>
      <c r="P2473" s="91" t="s">
        <v>691</v>
      </c>
      <c r="Q2473" s="91" t="s">
        <v>691</v>
      </c>
      <c r="R2473" s="91" t="s">
        <v>691</v>
      </c>
      <c r="S2473" s="91">
        <v>1346</v>
      </c>
      <c r="T2473" s="87" t="s">
        <v>691</v>
      </c>
      <c r="U2473" s="91">
        <v>5784</v>
      </c>
      <c r="V2473" s="91">
        <v>6738</v>
      </c>
      <c r="W2473" s="93">
        <v>8.91</v>
      </c>
      <c r="X2473" s="146">
        <v>2.7933944097222221</v>
      </c>
      <c r="Y2473" s="21">
        <v>778.3</v>
      </c>
      <c r="Z2473" s="147">
        <v>14233</v>
      </c>
      <c r="AA2473" s="147">
        <v>23978</v>
      </c>
      <c r="AB2473" s="21">
        <v>130</v>
      </c>
      <c r="AC2473" s="21">
        <v>0</v>
      </c>
      <c r="AD2473" s="153">
        <f>VLOOKUP(D2473,'Dados Base'!$B:$K,9,FALSE)*31536000/VLOOKUP($F2473,F:H,MATCH(H2472,F2472:AF2472,0),FALSE)</f>
        <v>131.45592642483865</v>
      </c>
      <c r="AE2473" s="153">
        <f>VLOOKUP(D2473,'Dados Base'!$B:$K,10,FALSE)*31536000/VLOOKUP($F2473,F:H,MATCH(H2472,F2472:AF2472,0),FALSE)</f>
        <v>17.527456856645152</v>
      </c>
      <c r="AF2473" s="148">
        <v>100</v>
      </c>
      <c r="AG2473" s="21">
        <v>100</v>
      </c>
      <c r="AH2473" s="148">
        <v>98</v>
      </c>
      <c r="AI2473" s="148">
        <v>41.73</v>
      </c>
      <c r="AJ2473" s="148">
        <v>100</v>
      </c>
      <c r="AK2473" s="72">
        <f>(SUMIFS('Banco de Indicadores Mun. (2)'!I:I,'Banco de Indicadores Mun. (2)'!B:B,'Banco de Indicadores - Mun. (1)'!B2473,'Banco de Indicadores Mun. (2)'!A:A,'Banco de Indicadores - Mun. (1)'!A2473) / VLOOKUP(D2473,'Dados Base'!$B:$K,8,FALSE)) * 100</f>
        <v>63.719019047619</v>
      </c>
      <c r="AL2473" s="72">
        <f>(SUMIFS('Banco de Indicadores Mun. (2)'!I:I,'Banco de Indicadores Mun. (2)'!B:B,'Banco de Indicadores - Mun. (1)'!B2473,'Banco de Indicadores Mun. (2)'!A:A,'Banco de Indicadores - Mun. (1)'!A2473) / VLOOKUP(D2473,'Dados Base'!$B:$K,9,FALSE)) * 100</f>
        <v>23.475428070175422</v>
      </c>
      <c r="AM2473" s="72">
        <f>(SUMIFS('Banco de Indicadores Mun. (2)'!J:J,'Banco de Indicadores Mun. (2)'!B:B,'Banco de Indicadores - Mun. (1)'!B2473,'Banco de Indicadores Mun. (2)'!A:A,'Banco de Indicadores - Mun. (1)'!A2473) / VLOOKUP(D2473,'Dados Base'!$B:$K,7,FALSE)) * 100</f>
        <v>72.255373134328352</v>
      </c>
      <c r="AN2473" s="72">
        <f>(SUMIFS('Banco de Indicadores Mun. (2)'!K:K,'Banco de Indicadores Mun. (2)'!B:B,'Banco de Indicadores - Mun. (1)'!B2473,'Banco de Indicadores Mun. (2)'!A:A,'Banco de Indicadores - Mun. (1)'!A2473) / VLOOKUP(D2473,'Dados Base'!$B:$K,10,FALSE)) * 100</f>
        <v>48.668078947368301</v>
      </c>
      <c r="AO2473" s="21"/>
      <c r="AP2473" s="21">
        <v>0</v>
      </c>
      <c r="AQ2473" s="5">
        <v>0</v>
      </c>
      <c r="AR2473" s="9">
        <v>8.4</v>
      </c>
      <c r="AS2473" s="22">
        <v>96</v>
      </c>
      <c r="AT2473" s="22">
        <v>38.4</v>
      </c>
      <c r="AU2473" s="22">
        <v>37.248436314150375</v>
      </c>
      <c r="AV2473" s="23">
        <v>4.76</v>
      </c>
      <c r="AW2473" s="12">
        <v>35</v>
      </c>
      <c r="AX2473" s="21">
        <v>0</v>
      </c>
      <c r="AY2473" s="116">
        <v>6.231739217705428</v>
      </c>
    </row>
    <row r="2474" spans="1:51" ht="15.75" x14ac:dyDescent="0.25">
      <c r="A2474" s="144">
        <v>2014</v>
      </c>
      <c r="B2474" s="77" t="s">
        <v>539</v>
      </c>
      <c r="C2474" s="78">
        <v>8</v>
      </c>
      <c r="D2474" s="77">
        <v>3547908</v>
      </c>
      <c r="E2474" s="78">
        <v>35479088</v>
      </c>
      <c r="F2474" s="78" t="str">
        <f t="shared" si="105"/>
        <v>354790882014</v>
      </c>
      <c r="G2474" s="89">
        <v>0.69164424366525701</v>
      </c>
      <c r="H2474" s="80">
        <f t="shared" si="104"/>
        <v>6441</v>
      </c>
      <c r="I2474" s="94">
        <v>4803</v>
      </c>
      <c r="J2474" s="95">
        <v>1638</v>
      </c>
      <c r="K2474" s="83">
        <f>(H2474)/VLOOKUP(D2474,'Dados Base'!$B:$K,6,FALSE)</f>
        <v>20.798889175923534</v>
      </c>
      <c r="L2474" s="88">
        <f t="shared" si="106"/>
        <v>74.569166278528172</v>
      </c>
      <c r="M2474" s="85">
        <v>3</v>
      </c>
      <c r="N2474" s="92">
        <v>0.70199999999999996</v>
      </c>
      <c r="O2474" s="91">
        <v>153</v>
      </c>
      <c r="P2474" s="91" t="s">
        <v>691</v>
      </c>
      <c r="Q2474" s="91" t="s">
        <v>691</v>
      </c>
      <c r="R2474" s="91" t="s">
        <v>691</v>
      </c>
      <c r="S2474" s="91">
        <v>26</v>
      </c>
      <c r="T2474" s="87" t="s">
        <v>691</v>
      </c>
      <c r="U2474" s="91">
        <v>77</v>
      </c>
      <c r="V2474" s="91">
        <v>28</v>
      </c>
      <c r="W2474" s="93">
        <v>0</v>
      </c>
      <c r="X2474" s="146">
        <v>1.6773437499999998E-2</v>
      </c>
      <c r="Y2474" s="21">
        <v>3.47</v>
      </c>
      <c r="Z2474" s="147">
        <v>222</v>
      </c>
      <c r="AA2474" s="147">
        <v>46</v>
      </c>
      <c r="AB2474" s="21">
        <v>1</v>
      </c>
      <c r="AC2474" s="21">
        <v>0</v>
      </c>
      <c r="AD2474" s="153">
        <f>VLOOKUP(D2474,'Dados Base'!$B:$K,9,FALSE)*31536000/VLOOKUP($F2474,F:H,MATCH(H2473,F2473:AF2473,0),FALSE)</f>
        <v>23991.057289240802</v>
      </c>
      <c r="AE2474" s="153">
        <f>VLOOKUP(D2474,'Dados Base'!$B:$K,10,FALSE)*31536000/VLOOKUP($F2474,F:H,MATCH(H2473,F2473:AF2473,0),FALSE)</f>
        <v>2839.7578015836057</v>
      </c>
      <c r="AF2474" s="148">
        <v>100</v>
      </c>
      <c r="AG2474" s="21">
        <v>100</v>
      </c>
      <c r="AH2474" s="148">
        <v>100</v>
      </c>
      <c r="AI2474" s="148">
        <v>52.78</v>
      </c>
      <c r="AJ2474" s="148">
        <v>100</v>
      </c>
      <c r="AK2474" s="72">
        <f>(SUMIFS('Banco de Indicadores Mun. (2)'!I:I,'Banco de Indicadores Mun. (2)'!B:B,'Banco de Indicadores - Mun. (1)'!B2474,'Banco de Indicadores Mun. (2)'!A:A,'Banco de Indicadores - Mun. (1)'!A2474) / VLOOKUP(D2474,'Dados Base'!$B:$K,8,FALSE)) * 100</f>
        <v>4.5917597402597403</v>
      </c>
      <c r="AL2474" s="72">
        <f>(SUMIFS('Banco de Indicadores Mun. (2)'!I:I,'Banco de Indicadores Mun. (2)'!B:B,'Banco de Indicadores - Mun. (1)'!B2474,'Banco de Indicadores Mun. (2)'!A:A,'Banco de Indicadores - Mun. (1)'!A2474) / VLOOKUP(D2474,'Dados Base'!$B:$K,9,FALSE)) * 100</f>
        <v>1.4431244897959181</v>
      </c>
      <c r="AM2474" s="72">
        <f>(SUMIFS('Banco de Indicadores Mun. (2)'!J:J,'Banco de Indicadores Mun. (2)'!B:B,'Banco de Indicadores - Mun. (1)'!B2474,'Banco de Indicadores Mun. (2)'!A:A,'Banco de Indicadores - Mun. (1)'!A2474) / VLOOKUP(D2474,'Dados Base'!$B:$K,7,FALSE)) * 100</f>
        <v>4.4176874999999995</v>
      </c>
      <c r="AN2474" s="72">
        <f>(SUMIFS('Banco de Indicadores Mun. (2)'!K:K,'Banco de Indicadores Mun. (2)'!B:B,'Banco de Indicadores - Mun. (1)'!B2474,'Banco de Indicadores Mun. (2)'!A:A,'Banco de Indicadores - Mun. (1)'!A2474) / VLOOKUP(D2474,'Dados Base'!$B:$K,10,FALSE)) * 100</f>
        <v>4.879879310344827</v>
      </c>
      <c r="AO2474" s="21"/>
      <c r="AP2474" s="21">
        <v>0</v>
      </c>
      <c r="AQ2474" s="5">
        <v>0</v>
      </c>
      <c r="AR2474" s="9">
        <v>7.3</v>
      </c>
      <c r="AS2474" s="22">
        <v>100</v>
      </c>
      <c r="AT2474" s="22">
        <v>89.999999999999986</v>
      </c>
      <c r="AU2474" s="22">
        <v>82.835820895522389</v>
      </c>
      <c r="AV2474" s="23">
        <v>9.35</v>
      </c>
      <c r="AW2474" s="12">
        <v>0</v>
      </c>
      <c r="AX2474" s="21">
        <v>0</v>
      </c>
      <c r="AY2474" s="116">
        <v>135.83392352021582</v>
      </c>
    </row>
    <row r="2475" spans="1:51" ht="15.75" x14ac:dyDescent="0.25">
      <c r="A2475" s="144">
        <v>2014</v>
      </c>
      <c r="B2475" s="77" t="s">
        <v>540</v>
      </c>
      <c r="C2475" s="78">
        <v>5</v>
      </c>
      <c r="D2475" s="77">
        <v>3548005</v>
      </c>
      <c r="E2475" s="78">
        <v>35480055</v>
      </c>
      <c r="F2475" s="78" t="str">
        <f t="shared" si="105"/>
        <v>354800552014</v>
      </c>
      <c r="G2475" s="89">
        <v>1.1939499082058047</v>
      </c>
      <c r="H2475" s="80">
        <f t="shared" si="104"/>
        <v>21561</v>
      </c>
      <c r="I2475" s="94">
        <v>20149</v>
      </c>
      <c r="J2475" s="95">
        <v>1412</v>
      </c>
      <c r="K2475" s="83">
        <f>(H2475)/VLOOKUP(D2475,'Dados Base'!$B:$K,6,FALSE)</f>
        <v>139.90656024917266</v>
      </c>
      <c r="L2475" s="88">
        <f t="shared" si="106"/>
        <v>93.451138629933666</v>
      </c>
      <c r="M2475" s="85">
        <v>1</v>
      </c>
      <c r="N2475" s="92">
        <v>0.70199999999999996</v>
      </c>
      <c r="O2475" s="91">
        <v>103</v>
      </c>
      <c r="P2475" s="91" t="s">
        <v>691</v>
      </c>
      <c r="Q2475" s="91" t="s">
        <v>691</v>
      </c>
      <c r="R2475" s="91" t="s">
        <v>691</v>
      </c>
      <c r="S2475" s="91">
        <v>58</v>
      </c>
      <c r="T2475" s="87" t="s">
        <v>691</v>
      </c>
      <c r="U2475" s="91">
        <v>296</v>
      </c>
      <c r="V2475" s="91">
        <v>218</v>
      </c>
      <c r="W2475" s="93">
        <v>0</v>
      </c>
      <c r="X2475" s="146">
        <v>5.4021110454861118E-2</v>
      </c>
      <c r="Y2475" s="21">
        <v>14.16</v>
      </c>
      <c r="Z2475" s="147">
        <v>0</v>
      </c>
      <c r="AA2475" s="147">
        <v>1092</v>
      </c>
      <c r="AB2475" s="21">
        <v>3</v>
      </c>
      <c r="AC2475" s="21">
        <v>0</v>
      </c>
      <c r="AD2475" s="153">
        <f>VLOOKUP(D2475,'Dados Base'!$B:$K,9,FALSE)*31536000/VLOOKUP($F2475,F:H,MATCH(H2474,F2474:AF2474,0),FALSE)</f>
        <v>2808.2704883818005</v>
      </c>
      <c r="AE2475" s="153">
        <f>VLOOKUP(D2475,'Dados Base'!$B:$K,10,FALSE)*31536000/VLOOKUP($F2475,F:H,MATCH(H2474,F2474:AF2474,0),FALSE)</f>
        <v>365.6602198413803</v>
      </c>
      <c r="AF2475" s="148">
        <v>82.31</v>
      </c>
      <c r="AG2475" s="21">
        <v>100</v>
      </c>
      <c r="AH2475" s="148">
        <v>82.31</v>
      </c>
      <c r="AI2475" s="148">
        <v>11.82</v>
      </c>
      <c r="AJ2475" s="148">
        <v>90.25</v>
      </c>
      <c r="AK2475" s="72">
        <f>(SUMIFS('Banco de Indicadores Mun. (2)'!I:I,'Banco de Indicadores Mun. (2)'!B:B,'Banco de Indicadores - Mun. (1)'!B2475,'Banco de Indicadores Mun. (2)'!A:A,'Banco de Indicadores - Mun. (1)'!A2475) / VLOOKUP(D2475,'Dados Base'!$B:$K,8,FALSE)) * 100</f>
        <v>36.333194444444459</v>
      </c>
      <c r="AL2475" s="72">
        <f>(SUMIFS('Banco de Indicadores Mun. (2)'!I:I,'Banco de Indicadores Mun. (2)'!B:B,'Banco de Indicadores - Mun. (1)'!B2475,'Banco de Indicadores Mun. (2)'!A:A,'Banco de Indicadores - Mun. (1)'!A2475) / VLOOKUP(D2475,'Dados Base'!$B:$K,9,FALSE)) * 100</f>
        <v>13.624947916666672</v>
      </c>
      <c r="AM2475" s="72">
        <f>(SUMIFS('Banco de Indicadores Mun. (2)'!J:J,'Banco de Indicadores Mun. (2)'!B:B,'Banco de Indicadores - Mun. (1)'!B2475,'Banco de Indicadores Mun. (2)'!A:A,'Banco de Indicadores - Mun. (1)'!A2475) / VLOOKUP(D2475,'Dados Base'!$B:$K,7,FALSE)) * 100</f>
        <v>44.857893617021276</v>
      </c>
      <c r="AN2475" s="72">
        <f>(SUMIFS('Banco de Indicadores Mun. (2)'!K:K,'Banco de Indicadores Mun. (2)'!B:B,'Banco de Indicadores - Mun. (1)'!B2475,'Banco de Indicadores Mun. (2)'!A:A,'Banco de Indicadores - Mun. (1)'!A2475) / VLOOKUP(D2475,'Dados Base'!$B:$K,10,FALSE)) * 100</f>
        <v>20.306760000000025</v>
      </c>
      <c r="AO2475" s="21"/>
      <c r="AP2475" s="21">
        <v>0</v>
      </c>
      <c r="AQ2475" s="5">
        <v>0</v>
      </c>
      <c r="AR2475" s="9">
        <v>9.8000000000000007</v>
      </c>
      <c r="AS2475" s="22">
        <v>95</v>
      </c>
      <c r="AT2475" s="22">
        <v>0</v>
      </c>
      <c r="AU2475" s="22">
        <v>0</v>
      </c>
      <c r="AV2475" s="23">
        <v>1.43</v>
      </c>
      <c r="AW2475" s="12">
        <v>0</v>
      </c>
      <c r="AX2475" s="21">
        <v>0</v>
      </c>
      <c r="AY2475" s="116">
        <v>123.46686842337029</v>
      </c>
    </row>
    <row r="2476" spans="1:51" ht="15.75" x14ac:dyDescent="0.25">
      <c r="A2476" s="144">
        <v>2014</v>
      </c>
      <c r="B2476" s="77" t="s">
        <v>541</v>
      </c>
      <c r="C2476" s="78">
        <v>19</v>
      </c>
      <c r="D2476" s="77">
        <v>3548054</v>
      </c>
      <c r="E2476" s="78">
        <v>354805419</v>
      </c>
      <c r="F2476" s="78" t="str">
        <f t="shared" si="105"/>
        <v>3548054192014</v>
      </c>
      <c r="G2476" s="89">
        <v>0.89100514519575569</v>
      </c>
      <c r="H2476" s="80">
        <f t="shared" si="104"/>
        <v>7893</v>
      </c>
      <c r="I2476" s="94">
        <v>6491</v>
      </c>
      <c r="J2476" s="95">
        <v>1402</v>
      </c>
      <c r="K2476" s="83">
        <f>(H2476)/VLOOKUP(D2476,'Dados Base'!$B:$K,6,FALSE)</f>
        <v>6.0432745314222718</v>
      </c>
      <c r="L2476" s="88">
        <f t="shared" si="106"/>
        <v>82.237425566958066</v>
      </c>
      <c r="M2476" s="85">
        <v>4</v>
      </c>
      <c r="N2476" s="92">
        <v>0.75700000000000001</v>
      </c>
      <c r="O2476" s="91">
        <v>161</v>
      </c>
      <c r="P2476" s="91" t="s">
        <v>691</v>
      </c>
      <c r="Q2476" s="91" t="s">
        <v>691</v>
      </c>
      <c r="R2476" s="91" t="s">
        <v>691</v>
      </c>
      <c r="S2476" s="91">
        <v>8</v>
      </c>
      <c r="T2476" s="87" t="s">
        <v>691</v>
      </c>
      <c r="U2476" s="91">
        <v>40</v>
      </c>
      <c r="V2476" s="91">
        <v>34</v>
      </c>
      <c r="W2476" s="93">
        <v>164.52</v>
      </c>
      <c r="X2476" s="146">
        <v>1.60943203125E-2</v>
      </c>
      <c r="Y2476" s="21">
        <v>4.4400000000000004</v>
      </c>
      <c r="Z2476" s="147">
        <v>192</v>
      </c>
      <c r="AA2476" s="147">
        <v>151</v>
      </c>
      <c r="AB2476" s="21">
        <v>1</v>
      </c>
      <c r="AC2476" s="21">
        <v>0</v>
      </c>
      <c r="AD2476" s="153">
        <f>VLOOKUP(D2476,'Dados Base'!$B:$K,9,FALSE)*31536000/VLOOKUP($F2476,F:H,MATCH(H2475,F2475:AF2475,0),FALSE)</f>
        <v>38156.442417331811</v>
      </c>
      <c r="AE2476" s="153">
        <f>VLOOKUP(D2476,'Dados Base'!$B:$K,10,FALSE)*31536000/VLOOKUP($F2476,F:H,MATCH(H2475,F2475:AF2475,0),FALSE)</f>
        <v>2996.5792474344357</v>
      </c>
      <c r="AF2476" s="148">
        <v>78.3</v>
      </c>
      <c r="AG2476" s="21">
        <v>88.79</v>
      </c>
      <c r="AH2476" s="148">
        <v>78.3</v>
      </c>
      <c r="AI2476" s="148">
        <v>20.36</v>
      </c>
      <c r="AJ2476" s="148">
        <v>100</v>
      </c>
      <c r="AK2476" s="72">
        <f>(SUMIFS('Banco de Indicadores Mun. (2)'!I:I,'Banco de Indicadores Mun. (2)'!B:B,'Banco de Indicadores - Mun. (1)'!B2476,'Banco de Indicadores Mun. (2)'!A:A,'Banco de Indicadores - Mun. (1)'!A2476) / VLOOKUP(D2476,'Dados Base'!$B:$K,8,FALSE)) * 100</f>
        <v>8.805156146179403</v>
      </c>
      <c r="AL2476" s="72">
        <f>(SUMIFS('Banco de Indicadores Mun. (2)'!I:I,'Banco de Indicadores Mun. (2)'!B:B,'Banco de Indicadores - Mun. (1)'!B2476,'Banco de Indicadores Mun. (2)'!A:A,'Banco de Indicadores - Mun. (1)'!A2476) / VLOOKUP(D2476,'Dados Base'!$B:$K,9,FALSE)) * 100</f>
        <v>2.7752376963350787</v>
      </c>
      <c r="AM2476" s="72">
        <f>(SUMIFS('Banco de Indicadores Mun. (2)'!J:J,'Banco de Indicadores Mun. (2)'!B:B,'Banco de Indicadores - Mun. (1)'!B2476,'Banco de Indicadores Mun. (2)'!A:A,'Banco de Indicadores - Mun. (1)'!A2476) / VLOOKUP(D2476,'Dados Base'!$B:$K,7,FALSE)) * 100</f>
        <v>9.4295132743362853</v>
      </c>
      <c r="AN2476" s="72">
        <f>(SUMIFS('Banco de Indicadores Mun. (2)'!K:K,'Banco de Indicadores Mun. (2)'!B:B,'Banco de Indicadores - Mun. (1)'!B2476,'Banco de Indicadores Mun. (2)'!A:A,'Banco de Indicadores - Mun. (1)'!A2476) / VLOOKUP(D2476,'Dados Base'!$B:$K,10,FALSE)) * 100</f>
        <v>6.9237600000000015</v>
      </c>
      <c r="AO2476" s="21"/>
      <c r="AP2476" s="21">
        <v>0</v>
      </c>
      <c r="AQ2476" s="5">
        <v>0</v>
      </c>
      <c r="AR2476" s="9">
        <v>8.9</v>
      </c>
      <c r="AS2476" s="22">
        <v>100</v>
      </c>
      <c r="AT2476" s="22">
        <v>100</v>
      </c>
      <c r="AU2476" s="22">
        <v>55.976676384839649</v>
      </c>
      <c r="AV2476" s="23">
        <v>6.84</v>
      </c>
      <c r="AW2476" s="12">
        <v>0</v>
      </c>
      <c r="AX2476" s="21">
        <v>0</v>
      </c>
      <c r="AY2476" s="116">
        <v>18.980574650191524</v>
      </c>
    </row>
    <row r="2477" spans="1:51" ht="15.75" x14ac:dyDescent="0.25">
      <c r="A2477" s="144">
        <v>2014</v>
      </c>
      <c r="B2477" s="77" t="s">
        <v>542</v>
      </c>
      <c r="C2477" s="78">
        <v>9</v>
      </c>
      <c r="D2477" s="77">
        <v>3548104</v>
      </c>
      <c r="E2477" s="78">
        <v>35481049</v>
      </c>
      <c r="F2477" s="78" t="str">
        <f t="shared" si="105"/>
        <v>354810492014</v>
      </c>
      <c r="G2477" s="89">
        <v>-0.34527280280465256</v>
      </c>
      <c r="H2477" s="80">
        <f t="shared" si="104"/>
        <v>5882</v>
      </c>
      <c r="I2477" s="94">
        <v>3637</v>
      </c>
      <c r="J2477" s="95">
        <v>2245</v>
      </c>
      <c r="K2477" s="83">
        <f>(H2477)/VLOOKUP(D2477,'Dados Base'!$B:$K,6,FALSE)</f>
        <v>53.741434444952034</v>
      </c>
      <c r="L2477" s="88">
        <f t="shared" si="106"/>
        <v>61.832709962597754</v>
      </c>
      <c r="M2477" s="85">
        <v>3</v>
      </c>
      <c r="N2477" s="92">
        <v>0.71399999999999997</v>
      </c>
      <c r="O2477" s="91">
        <v>102</v>
      </c>
      <c r="P2477" s="91" t="s">
        <v>691</v>
      </c>
      <c r="Q2477" s="91" t="s">
        <v>691</v>
      </c>
      <c r="R2477" s="91" t="s">
        <v>691</v>
      </c>
      <c r="S2477" s="91">
        <v>25</v>
      </c>
      <c r="T2477" s="87" t="s">
        <v>691</v>
      </c>
      <c r="U2477" s="91">
        <v>60</v>
      </c>
      <c r="V2477" s="91">
        <v>35</v>
      </c>
      <c r="W2477" s="93">
        <v>0</v>
      </c>
      <c r="X2477" s="146">
        <v>9.0037489583333335E-3</v>
      </c>
      <c r="Y2477" s="21">
        <v>2.52</v>
      </c>
      <c r="Z2477" s="147">
        <v>124</v>
      </c>
      <c r="AA2477" s="147">
        <v>71</v>
      </c>
      <c r="AB2477" s="21">
        <v>0</v>
      </c>
      <c r="AC2477" s="21">
        <v>0</v>
      </c>
      <c r="AD2477" s="153">
        <f>VLOOKUP(D2477,'Dados Base'!$B:$K,9,FALSE)*31536000/VLOOKUP($F2477,F:H,MATCH(H2476,F2476:AF2476,0),FALSE)</f>
        <v>7881.319279156749</v>
      </c>
      <c r="AE2477" s="153">
        <f>VLOOKUP(D2477,'Dados Base'!$B:$K,10,FALSE)*31536000/VLOOKUP($F2477,F:H,MATCH(H2476,F2476:AF2476,0),FALSE)</f>
        <v>911.44508670520247</v>
      </c>
      <c r="AF2477" s="148">
        <v>58.78</v>
      </c>
      <c r="AG2477" s="21">
        <v>100</v>
      </c>
      <c r="AH2477" s="148">
        <v>56.55</v>
      </c>
      <c r="AI2477" s="148">
        <v>33.299999999999997</v>
      </c>
      <c r="AJ2477" s="148">
        <v>98.89</v>
      </c>
      <c r="AK2477" s="72">
        <f>(SUMIFS('Banco de Indicadores Mun. (2)'!I:I,'Banco de Indicadores Mun. (2)'!B:B,'Banco de Indicadores - Mun. (1)'!B2477,'Banco de Indicadores Mun. (2)'!A:A,'Banco de Indicadores - Mun. (1)'!A2477) / VLOOKUP(D2477,'Dados Base'!$B:$K,8,FALSE)) * 100</f>
        <v>4.693547169811322</v>
      </c>
      <c r="AL2477" s="72">
        <f>(SUMIFS('Banco de Indicadores Mun. (2)'!I:I,'Banco de Indicadores Mun. (2)'!B:B,'Banco de Indicadores - Mun. (1)'!B2477,'Banco de Indicadores Mun. (2)'!A:A,'Banco de Indicadores - Mun. (1)'!A2477) / VLOOKUP(D2477,'Dados Base'!$B:$K,9,FALSE)) * 100</f>
        <v>1.6922312925170075</v>
      </c>
      <c r="AM2477" s="72">
        <f>(SUMIFS('Banco de Indicadores Mun. (2)'!J:J,'Banco de Indicadores Mun. (2)'!B:B,'Banco de Indicadores - Mun. (1)'!B2477,'Banco de Indicadores Mun. (2)'!A:A,'Banco de Indicadores - Mun. (1)'!A2477) / VLOOKUP(D2477,'Dados Base'!$B:$K,7,FALSE)) * 100</f>
        <v>6.8559722222222241</v>
      </c>
      <c r="AN2477" s="72">
        <f>(SUMIFS('Banco de Indicadores Mun. (2)'!K:K,'Banco de Indicadores Mun. (2)'!B:B,'Banco de Indicadores - Mun. (1)'!B2477,'Banco de Indicadores Mun. (2)'!A:A,'Banco de Indicadores - Mun. (1)'!A2477) / VLOOKUP(D2477,'Dados Base'!$B:$K,10,FALSE)) * 100</f>
        <v>0.11429411764705881</v>
      </c>
      <c r="AO2477" s="21"/>
      <c r="AP2477" s="21">
        <v>0</v>
      </c>
      <c r="AQ2477" s="5">
        <v>0</v>
      </c>
      <c r="AR2477" s="9">
        <v>9.8000000000000007</v>
      </c>
      <c r="AS2477" s="22">
        <v>92</v>
      </c>
      <c r="AT2477" s="22">
        <v>92</v>
      </c>
      <c r="AU2477" s="22">
        <v>63.589743589743591</v>
      </c>
      <c r="AV2477" s="23">
        <v>7.51</v>
      </c>
      <c r="AW2477" s="12">
        <v>0</v>
      </c>
      <c r="AX2477" s="21">
        <v>0</v>
      </c>
      <c r="AY2477" s="116">
        <v>270.38965390230618</v>
      </c>
    </row>
    <row r="2478" spans="1:51" ht="15.75" x14ac:dyDescent="0.25">
      <c r="A2478" s="144">
        <v>2014</v>
      </c>
      <c r="B2478" s="77" t="s">
        <v>543</v>
      </c>
      <c r="C2478" s="78">
        <v>1</v>
      </c>
      <c r="D2478" s="77">
        <v>3548203</v>
      </c>
      <c r="E2478" s="78">
        <v>35482031</v>
      </c>
      <c r="F2478" s="78" t="str">
        <f t="shared" si="105"/>
        <v>354820312014</v>
      </c>
      <c r="G2478" s="89">
        <v>0.20263796822961311</v>
      </c>
      <c r="H2478" s="80">
        <f t="shared" si="104"/>
        <v>6537</v>
      </c>
      <c r="I2478" s="94">
        <v>4171</v>
      </c>
      <c r="J2478" s="95">
        <v>2366</v>
      </c>
      <c r="K2478" s="83">
        <f>(H2478)/VLOOKUP(D2478,'Dados Base'!$B:$K,6,FALSE)</f>
        <v>49.191060275415765</v>
      </c>
      <c r="L2478" s="88">
        <f t="shared" si="106"/>
        <v>63.806027229616035</v>
      </c>
      <c r="M2478" s="85">
        <v>4</v>
      </c>
      <c r="N2478" s="92">
        <v>0.70599999999999996</v>
      </c>
      <c r="O2478" s="91">
        <v>64</v>
      </c>
      <c r="P2478" s="91" t="s">
        <v>691</v>
      </c>
      <c r="Q2478" s="91" t="s">
        <v>691</v>
      </c>
      <c r="R2478" s="91" t="s">
        <v>691</v>
      </c>
      <c r="S2478" s="91">
        <v>16</v>
      </c>
      <c r="T2478" s="87" t="s">
        <v>691</v>
      </c>
      <c r="U2478" s="91">
        <v>73</v>
      </c>
      <c r="V2478" s="91">
        <v>100</v>
      </c>
      <c r="W2478" s="93">
        <v>0</v>
      </c>
      <c r="X2478" s="146">
        <v>9.5075898437500007E-3</v>
      </c>
      <c r="Y2478" s="21">
        <v>2.81</v>
      </c>
      <c r="Z2478" s="147">
        <v>87</v>
      </c>
      <c r="AA2478" s="147">
        <v>129</v>
      </c>
      <c r="AB2478" s="21">
        <v>3</v>
      </c>
      <c r="AC2478" s="21">
        <v>0</v>
      </c>
      <c r="AD2478" s="153">
        <f>VLOOKUP(D2478,'Dados Base'!$B:$K,9,FALSE)*31536000/VLOOKUP($F2478,F:H,MATCH(H2477,F2477:AF2477,0),FALSE)</f>
        <v>20985.406149609913</v>
      </c>
      <c r="AE2478" s="153">
        <f>VLOOKUP(D2478,'Dados Base'!$B:$K,10,FALSE)*31536000/VLOOKUP($F2478,F:H,MATCH(H2477,F2477:AF2477,0),FALSE)</f>
        <v>2894.5387792565402</v>
      </c>
      <c r="AF2478" s="148">
        <v>55.85</v>
      </c>
      <c r="AG2478" s="21">
        <v>100</v>
      </c>
      <c r="AH2478" s="148">
        <v>30.21</v>
      </c>
      <c r="AI2478" s="148">
        <v>30.16</v>
      </c>
      <c r="AJ2478" s="148">
        <v>93.97</v>
      </c>
      <c r="AK2478" s="72">
        <f>(SUMIFS('Banco de Indicadores Mun. (2)'!I:I,'Banco de Indicadores Mun. (2)'!B:B,'Banco de Indicadores - Mun. (1)'!B2478,'Banco de Indicadores Mun. (2)'!A:A,'Banco de Indicadores - Mun. (1)'!A2478) / VLOOKUP(D2478,'Dados Base'!$B:$K,8,FALSE)) * 100</f>
        <v>1.4759545454545455</v>
      </c>
      <c r="AL2478" s="72">
        <f>(SUMIFS('Banco de Indicadores Mun. (2)'!I:I,'Banco de Indicadores Mun. (2)'!B:B,'Banco de Indicadores - Mun. (1)'!B2478,'Banco de Indicadores Mun. (2)'!A:A,'Banco de Indicadores - Mun. (1)'!A2478) / VLOOKUP(D2478,'Dados Base'!$B:$K,9,FALSE)) * 100</f>
        <v>0.67181379310344835</v>
      </c>
      <c r="AM2478" s="72">
        <f>(SUMIFS('Banco de Indicadores Mun. (2)'!J:J,'Banco de Indicadores Mun. (2)'!B:B,'Banco de Indicadores - Mun. (1)'!B2478,'Banco de Indicadores Mun. (2)'!A:A,'Banco de Indicadores - Mun. (1)'!A2478) / VLOOKUP(D2478,'Dados Base'!$B:$K,7,FALSE)) * 100</f>
        <v>1.9944492753623189</v>
      </c>
      <c r="AN2478" s="72">
        <f>(SUMIFS('Banco de Indicadores Mun. (2)'!K:K,'Banco de Indicadores Mun. (2)'!B:B,'Banco de Indicadores - Mun. (1)'!B2478,'Banco de Indicadores Mun. (2)'!A:A,'Banco de Indicadores - Mun. (1)'!A2478) / VLOOKUP(D2478,'Dados Base'!$B:$K,10,FALSE)) * 100</f>
        <v>0.28341666666666665</v>
      </c>
      <c r="AO2478" s="21"/>
      <c r="AP2478" s="21">
        <v>0</v>
      </c>
      <c r="AQ2478" s="5">
        <v>0</v>
      </c>
      <c r="AR2478" s="9">
        <v>10</v>
      </c>
      <c r="AS2478" s="22">
        <v>46</v>
      </c>
      <c r="AT2478" s="22">
        <v>46</v>
      </c>
      <c r="AU2478" s="22">
        <v>40.277777777777779</v>
      </c>
      <c r="AV2478" s="23">
        <v>5.31</v>
      </c>
      <c r="AW2478" s="12">
        <v>0</v>
      </c>
      <c r="AX2478" s="21">
        <v>0</v>
      </c>
      <c r="AY2478" s="116">
        <v>18.689706476696685</v>
      </c>
    </row>
    <row r="2479" spans="1:51" ht="15.75" x14ac:dyDescent="0.25">
      <c r="A2479" s="144">
        <v>2014</v>
      </c>
      <c r="B2479" s="77" t="s">
        <v>544</v>
      </c>
      <c r="C2479" s="78">
        <v>21</v>
      </c>
      <c r="D2479" s="77">
        <v>3548302</v>
      </c>
      <c r="E2479" s="78">
        <v>354830221</v>
      </c>
      <c r="F2479" s="78" t="str">
        <f t="shared" si="105"/>
        <v>3548302212014</v>
      </c>
      <c r="G2479" s="89">
        <v>0.90300273183343549</v>
      </c>
      <c r="H2479" s="80">
        <f t="shared" si="104"/>
        <v>2873</v>
      </c>
      <c r="I2479" s="94">
        <v>2608</v>
      </c>
      <c r="J2479" s="95">
        <v>265</v>
      </c>
      <c r="K2479" s="83">
        <f>(H2479)/VLOOKUP(D2479,'Dados Base'!$B:$K,6,FALSE)</f>
        <v>30.59312107336812</v>
      </c>
      <c r="L2479" s="88">
        <f t="shared" si="106"/>
        <v>90.776192133658199</v>
      </c>
      <c r="M2479" s="85">
        <v>4</v>
      </c>
      <c r="N2479" s="92">
        <v>0.73199999999999998</v>
      </c>
      <c r="O2479" s="91">
        <v>11</v>
      </c>
      <c r="P2479" s="91" t="s">
        <v>691</v>
      </c>
      <c r="Q2479" s="91" t="s">
        <v>691</v>
      </c>
      <c r="R2479" s="91" t="s">
        <v>691</v>
      </c>
      <c r="S2479" s="91">
        <v>1</v>
      </c>
      <c r="T2479" s="87" t="s">
        <v>691</v>
      </c>
      <c r="U2479" s="91">
        <v>13</v>
      </c>
      <c r="V2479" s="91">
        <v>15</v>
      </c>
      <c r="W2479" s="93">
        <v>0</v>
      </c>
      <c r="X2479" s="146">
        <v>6.7081557291666658E-3</v>
      </c>
      <c r="Y2479" s="21">
        <v>1.85</v>
      </c>
      <c r="Z2479" s="147">
        <v>127</v>
      </c>
      <c r="AA2479" s="147">
        <v>16</v>
      </c>
      <c r="AB2479" s="21">
        <v>1</v>
      </c>
      <c r="AC2479" s="21">
        <v>0</v>
      </c>
      <c r="AD2479" s="153">
        <f>VLOOKUP(D2479,'Dados Base'!$B:$K,9,FALSE)*31536000/VLOOKUP($F2479,F:H,MATCH(H2478,F2478:AF2478,0),FALSE)</f>
        <v>7793.4423947093628</v>
      </c>
      <c r="AE2479" s="153">
        <f>VLOOKUP(D2479,'Dados Base'!$B:$K,10,FALSE)*31536000/VLOOKUP($F2479,F:H,MATCH(H2478,F2478:AF2478,0),FALSE)</f>
        <v>878.13435433344955</v>
      </c>
      <c r="AF2479" s="148">
        <v>89.66</v>
      </c>
      <c r="AG2479" s="21">
        <v>100</v>
      </c>
      <c r="AH2479" s="148">
        <v>82.26</v>
      </c>
      <c r="AI2479" s="148">
        <v>11.89</v>
      </c>
      <c r="AJ2479" s="148">
        <v>100</v>
      </c>
      <c r="AK2479" s="72">
        <f>(SUMIFS('Banco de Indicadores Mun. (2)'!I:I,'Banco de Indicadores Mun. (2)'!B:B,'Banco de Indicadores - Mun. (1)'!B2479,'Banco de Indicadores Mun. (2)'!A:A,'Banco de Indicadores - Mun. (1)'!A2479) / VLOOKUP(D2479,'Dados Base'!$B:$K,8,FALSE)) * 100</f>
        <v>1.9368181818181816</v>
      </c>
      <c r="AL2479" s="72">
        <f>(SUMIFS('Banco de Indicadores Mun. (2)'!I:I,'Banco de Indicadores Mun. (2)'!B:B,'Banco de Indicadores - Mun. (1)'!B2479,'Banco de Indicadores Mun. (2)'!A:A,'Banco de Indicadores - Mun. (1)'!A2479) / VLOOKUP(D2479,'Dados Base'!$B:$K,9,FALSE)) * 100</f>
        <v>0.90021126760563375</v>
      </c>
      <c r="AM2479" s="72">
        <f>(SUMIFS('Banco de Indicadores Mun. (2)'!J:J,'Banco de Indicadores Mun. (2)'!B:B,'Banco de Indicadores - Mun. (1)'!B2479,'Banco de Indicadores Mun. (2)'!A:A,'Banco de Indicadores - Mun. (1)'!A2479) / VLOOKUP(D2479,'Dados Base'!$B:$K,7,FALSE)) * 100</f>
        <v>0</v>
      </c>
      <c r="AN2479" s="72">
        <f>(SUMIFS('Banco de Indicadores Mun. (2)'!K:K,'Banco de Indicadores Mun. (2)'!B:B,'Banco de Indicadores - Mun. (1)'!B2479,'Banco de Indicadores Mun. (2)'!A:A,'Banco de Indicadores - Mun. (1)'!A2479) / VLOOKUP(D2479,'Dados Base'!$B:$K,10,FALSE)) * 100</f>
        <v>7.989374999999999</v>
      </c>
      <c r="AO2479" s="21"/>
      <c r="AP2479" s="21">
        <v>0</v>
      </c>
      <c r="AQ2479" s="5">
        <v>0</v>
      </c>
      <c r="AR2479" s="9">
        <v>8.5</v>
      </c>
      <c r="AS2479" s="22">
        <v>99</v>
      </c>
      <c r="AT2479" s="22">
        <v>99</v>
      </c>
      <c r="AU2479" s="22">
        <v>88.811188811188813</v>
      </c>
      <c r="AV2479" s="23">
        <v>9.99</v>
      </c>
      <c r="AW2479" s="12">
        <v>0</v>
      </c>
      <c r="AX2479" s="21">
        <v>0</v>
      </c>
      <c r="AY2479" s="116">
        <v>91.553519179003118</v>
      </c>
    </row>
    <row r="2480" spans="1:51" ht="15.75" x14ac:dyDescent="0.25">
      <c r="A2480" s="144">
        <v>2014</v>
      </c>
      <c r="B2480" s="77" t="s">
        <v>545</v>
      </c>
      <c r="C2480" s="78">
        <v>20</v>
      </c>
      <c r="D2480" s="77">
        <v>3548401</v>
      </c>
      <c r="E2480" s="78">
        <v>354840120</v>
      </c>
      <c r="F2480" s="78" t="str">
        <f t="shared" si="105"/>
        <v>3548401202014</v>
      </c>
      <c r="G2480" s="89">
        <v>1.0872964280852937</v>
      </c>
      <c r="H2480" s="80">
        <f t="shared" si="104"/>
        <v>4439</v>
      </c>
      <c r="I2480" s="94">
        <v>4312</v>
      </c>
      <c r="J2480" s="95">
        <v>127</v>
      </c>
      <c r="K2480" s="83">
        <f>(H2480)/VLOOKUP(D2480,'Dados Base'!$B:$K,6,FALSE)</f>
        <v>34.802038416307333</v>
      </c>
      <c r="L2480" s="88">
        <f t="shared" si="106"/>
        <v>97.13899526920477</v>
      </c>
      <c r="M2480" s="85">
        <v>4</v>
      </c>
      <c r="N2480" s="92">
        <v>0.74</v>
      </c>
      <c r="O2480" s="91">
        <v>25</v>
      </c>
      <c r="P2480" s="91" t="s">
        <v>691</v>
      </c>
      <c r="Q2480" s="91" t="s">
        <v>691</v>
      </c>
      <c r="R2480" s="91" t="s">
        <v>691</v>
      </c>
      <c r="S2480" s="91">
        <v>8</v>
      </c>
      <c r="T2480" s="87" t="s">
        <v>691</v>
      </c>
      <c r="U2480" s="91">
        <v>40</v>
      </c>
      <c r="V2480" s="91">
        <v>30</v>
      </c>
      <c r="W2480" s="93">
        <v>0</v>
      </c>
      <c r="X2480" s="146">
        <v>1.105935234375E-2</v>
      </c>
      <c r="Y2480" s="21">
        <v>3.09</v>
      </c>
      <c r="Z2480" s="147">
        <v>104</v>
      </c>
      <c r="AA2480" s="147">
        <v>134</v>
      </c>
      <c r="AB2480" s="21">
        <v>0</v>
      </c>
      <c r="AC2480" s="21">
        <v>0</v>
      </c>
      <c r="AD2480" s="153">
        <f>VLOOKUP(D2480,'Dados Base'!$B:$K,9,FALSE)*31536000/VLOOKUP($F2480,F:H,MATCH(H2479,F2479:AF2479,0),FALSE)</f>
        <v>6535.958549222798</v>
      </c>
      <c r="AE2480" s="153">
        <f>VLOOKUP(D2480,'Dados Base'!$B:$K,10,FALSE)*31536000/VLOOKUP($F2480,F:H,MATCH(H2479,F2479:AF2479,0),FALSE)</f>
        <v>781.47330479837785</v>
      </c>
      <c r="AF2480" s="148">
        <v>95.67</v>
      </c>
      <c r="AG2480" s="21">
        <v>96.63</v>
      </c>
      <c r="AH2480" s="148">
        <v>92.48</v>
      </c>
      <c r="AI2480" s="148">
        <v>15.96</v>
      </c>
      <c r="AJ2480" s="148">
        <v>99</v>
      </c>
      <c r="AK2480" s="72">
        <f>(SUMIFS('Banco de Indicadores Mun. (2)'!I:I,'Banco de Indicadores Mun. (2)'!B:B,'Banco de Indicadores - Mun. (1)'!B2480,'Banco de Indicadores Mun. (2)'!A:A,'Banco de Indicadores - Mun. (1)'!A2480) / VLOOKUP(D2480,'Dados Base'!$B:$K,8,FALSE)) * 100</f>
        <v>5.7449473684210526</v>
      </c>
      <c r="AL2480" s="72">
        <f>(SUMIFS('Banco de Indicadores Mun. (2)'!I:I,'Banco de Indicadores Mun. (2)'!B:B,'Banco de Indicadores - Mun. (1)'!B2480,'Banco de Indicadores Mun. (2)'!A:A,'Banco de Indicadores - Mun. (1)'!A2480) / VLOOKUP(D2480,'Dados Base'!$B:$K,9,FALSE)) * 100</f>
        <v>2.372913043478261</v>
      </c>
      <c r="AM2480" s="72">
        <f>(SUMIFS('Banco de Indicadores Mun. (2)'!J:J,'Banco de Indicadores Mun. (2)'!B:B,'Banco de Indicadores - Mun. (1)'!B2480,'Banco de Indicadores Mun. (2)'!A:A,'Banco de Indicadores - Mun. (1)'!A2480) / VLOOKUP(D2480,'Dados Base'!$B:$K,7,FALSE)) * 100</f>
        <v>5.3120370370370376</v>
      </c>
      <c r="AN2480" s="72">
        <f>(SUMIFS('Banco de Indicadores Mun. (2)'!K:K,'Banco de Indicadores Mun. (2)'!B:B,'Banco de Indicadores - Mun. (1)'!B2480,'Banco de Indicadores Mun. (2)'!A:A,'Banco de Indicadores - Mun. (1)'!A2480) / VLOOKUP(D2480,'Dados Base'!$B:$K,10,FALSE)) * 100</f>
        <v>6.8075454545454548</v>
      </c>
      <c r="AO2480" s="21"/>
      <c r="AP2480" s="21">
        <v>0</v>
      </c>
      <c r="AQ2480" s="5">
        <v>0</v>
      </c>
      <c r="AR2480" s="9">
        <v>8.5</v>
      </c>
      <c r="AS2480" s="22">
        <v>100</v>
      </c>
      <c r="AT2480" s="22">
        <v>100</v>
      </c>
      <c r="AU2480" s="22">
        <v>43.69747899159664</v>
      </c>
      <c r="AV2480" s="23">
        <v>5.86</v>
      </c>
      <c r="AW2480" s="12">
        <v>0</v>
      </c>
      <c r="AX2480" s="21">
        <v>0</v>
      </c>
      <c r="AY2480" s="116">
        <v>168.88844089071026</v>
      </c>
    </row>
    <row r="2481" spans="1:51" ht="15.75" x14ac:dyDescent="0.25">
      <c r="A2481" s="144">
        <v>2014</v>
      </c>
      <c r="B2481" s="77" t="s">
        <v>546</v>
      </c>
      <c r="C2481" s="78">
        <v>7</v>
      </c>
      <c r="D2481" s="77">
        <v>3548500</v>
      </c>
      <c r="E2481" s="78">
        <v>35485007</v>
      </c>
      <c r="F2481" s="78" t="str">
        <f t="shared" si="105"/>
        <v>354850072014</v>
      </c>
      <c r="G2481" s="89">
        <v>8.0523524173603533E-2</v>
      </c>
      <c r="H2481" s="80">
        <f t="shared" si="104"/>
        <v>422737</v>
      </c>
      <c r="I2481" s="94">
        <v>422421</v>
      </c>
      <c r="J2481" s="95">
        <v>316</v>
      </c>
      <c r="K2481" s="83">
        <f>(H2481)/VLOOKUP(D2481,'Dados Base'!$B:$K,6,FALSE)</f>
        <v>1508.1591152336782</v>
      </c>
      <c r="L2481" s="88">
        <f t="shared" si="106"/>
        <v>99.925249031904002</v>
      </c>
      <c r="M2481" s="85">
        <v>1</v>
      </c>
      <c r="N2481" s="92">
        <v>0.84</v>
      </c>
      <c r="O2481" s="91">
        <v>56</v>
      </c>
      <c r="P2481" s="91" t="s">
        <v>691</v>
      </c>
      <c r="Q2481" s="91" t="s">
        <v>691</v>
      </c>
      <c r="R2481" s="91" t="s">
        <v>691</v>
      </c>
      <c r="S2481" s="91">
        <v>417</v>
      </c>
      <c r="T2481" s="87" t="s">
        <v>691</v>
      </c>
      <c r="U2481" s="91">
        <v>4334</v>
      </c>
      <c r="V2481" s="91">
        <v>10200</v>
      </c>
      <c r="W2481" s="93">
        <v>0</v>
      </c>
      <c r="X2481" s="146">
        <v>1.4727295949074075</v>
      </c>
      <c r="Y2481" s="21">
        <v>389.92</v>
      </c>
      <c r="Z2481" s="147">
        <v>0</v>
      </c>
      <c r="AA2481" s="147">
        <v>23395</v>
      </c>
      <c r="AB2481" s="21">
        <v>85</v>
      </c>
      <c r="AC2481" s="21">
        <v>11</v>
      </c>
      <c r="AD2481" s="153">
        <f>VLOOKUP(D2481,'Dados Base'!$B:$K,9,FALSE)*31536000/VLOOKUP($F2481,F:H,MATCH(H2480,F2480:AF2480,0),FALSE)</f>
        <v>1080.2018276138592</v>
      </c>
      <c r="AE2481" s="153">
        <f>VLOOKUP(D2481,'Dados Base'!$B:$K,10,FALSE)*31536000/VLOOKUP($F2481,F:H,MATCH(H2480,F2480:AF2480,0),FALSE)</f>
        <v>137.26321566363958</v>
      </c>
      <c r="AF2481" s="148">
        <v>100</v>
      </c>
      <c r="AG2481" s="21">
        <v>100</v>
      </c>
      <c r="AH2481" s="148">
        <v>98.54</v>
      </c>
      <c r="AI2481" s="148">
        <v>18.98</v>
      </c>
      <c r="AJ2481" s="148">
        <v>100</v>
      </c>
      <c r="AK2481" s="72">
        <f>(SUMIFS('Banco de Indicadores Mun. (2)'!I:I,'Banco de Indicadores Mun. (2)'!B:B,'Banco de Indicadores - Mun. (1)'!B2481,'Banco de Indicadores Mun. (2)'!A:A,'Banco de Indicadores - Mun. (1)'!A2481) / VLOOKUP(D2481,'Dados Base'!$B:$K,8,FALSE)) * 100</f>
        <v>54.658968576709789</v>
      </c>
      <c r="AL2481" s="72">
        <f>(SUMIFS('Banco de Indicadores Mun. (2)'!I:I,'Banco de Indicadores Mun. (2)'!B:B,'Banco de Indicadores - Mun. (1)'!B2481,'Banco de Indicadores Mun. (2)'!A:A,'Banco de Indicadores - Mun. (1)'!A2481) / VLOOKUP(D2481,'Dados Base'!$B:$K,9,FALSE)) * 100</f>
        <v>20.421617403314912</v>
      </c>
      <c r="AM2481" s="72">
        <f>(SUMIFS('Banco de Indicadores Mun. (2)'!J:J,'Banco de Indicadores Mun. (2)'!B:B,'Banco de Indicadores - Mun. (1)'!B2481,'Banco de Indicadores Mun. (2)'!A:A,'Banco de Indicadores - Mun. (1)'!A2481) / VLOOKUP(D2481,'Dados Base'!$B:$K,7,FALSE)) * 100</f>
        <v>82.807711484593824</v>
      </c>
      <c r="AN2481" s="72">
        <f>(SUMIFS('Banco de Indicadores Mun. (2)'!K:K,'Banco de Indicadores Mun. (2)'!B:B,'Banco de Indicadores - Mun. (1)'!B2481,'Banco de Indicadores Mun. (2)'!A:A,'Banco de Indicadores - Mun. (1)'!A2481) / VLOOKUP(D2481,'Dados Base'!$B:$K,10,FALSE)) * 100</f>
        <v>4.4288043478260854E-2</v>
      </c>
      <c r="AO2481" s="21"/>
      <c r="AP2481" s="21">
        <v>0</v>
      </c>
      <c r="AQ2481" s="5">
        <v>4</v>
      </c>
      <c r="AR2481" s="9">
        <v>9.5</v>
      </c>
      <c r="AS2481" s="22">
        <v>98</v>
      </c>
      <c r="AT2481" s="22">
        <v>0</v>
      </c>
      <c r="AU2481" s="22">
        <v>0</v>
      </c>
      <c r="AV2481" s="23">
        <v>1.67</v>
      </c>
      <c r="AW2481" s="12">
        <v>19</v>
      </c>
      <c r="AX2481" s="21">
        <v>11</v>
      </c>
      <c r="AY2481" s="116">
        <v>134.36115433652384</v>
      </c>
    </row>
    <row r="2482" spans="1:51" ht="15.75" x14ac:dyDescent="0.25">
      <c r="A2482" s="144">
        <v>2014</v>
      </c>
      <c r="B2482" s="77" t="s">
        <v>547</v>
      </c>
      <c r="C2482" s="78">
        <v>1</v>
      </c>
      <c r="D2482" s="77">
        <v>3548609</v>
      </c>
      <c r="E2482" s="78">
        <v>35486091</v>
      </c>
      <c r="F2482" s="78" t="str">
        <f t="shared" si="105"/>
        <v>354860912014</v>
      </c>
      <c r="G2482" s="89">
        <v>3.8255593234448604E-2</v>
      </c>
      <c r="H2482" s="80">
        <f t="shared" si="104"/>
        <v>10478</v>
      </c>
      <c r="I2482" s="94">
        <v>5190</v>
      </c>
      <c r="J2482" s="95">
        <v>5288</v>
      </c>
      <c r="K2482" s="83">
        <f>(H2482)/VLOOKUP(D2482,'Dados Base'!$B:$K,6,FALSE)</f>
        <v>41.546391752577321</v>
      </c>
      <c r="L2482" s="88">
        <f t="shared" si="106"/>
        <v>49.532353502576825</v>
      </c>
      <c r="M2482" s="85">
        <v>3</v>
      </c>
      <c r="N2482" s="92">
        <v>0.72</v>
      </c>
      <c r="O2482" s="91">
        <v>35</v>
      </c>
      <c r="P2482" s="91" t="s">
        <v>691</v>
      </c>
      <c r="Q2482" s="91" t="s">
        <v>691</v>
      </c>
      <c r="R2482" s="91" t="s">
        <v>691</v>
      </c>
      <c r="S2482" s="91">
        <v>23</v>
      </c>
      <c r="T2482" s="87" t="s">
        <v>691</v>
      </c>
      <c r="U2482" s="91">
        <v>96</v>
      </c>
      <c r="V2482" s="91">
        <v>75</v>
      </c>
      <c r="W2482" s="93">
        <v>0</v>
      </c>
      <c r="X2482" s="146">
        <v>1.6571066145833334E-2</v>
      </c>
      <c r="Y2482" s="21">
        <v>3.66</v>
      </c>
      <c r="Z2482" s="147">
        <v>183</v>
      </c>
      <c r="AA2482" s="147">
        <v>99</v>
      </c>
      <c r="AB2482" s="21">
        <v>1</v>
      </c>
      <c r="AC2482" s="21">
        <v>0</v>
      </c>
      <c r="AD2482" s="153">
        <f>VLOOKUP(D2482,'Dados Base'!$B:$K,9,FALSE)*31536000/VLOOKUP($F2482,F:H,MATCH(H2481,F2481:AF2481,0),FALSE)</f>
        <v>24890.505821721701</v>
      </c>
      <c r="AE2482" s="153">
        <f>VLOOKUP(D2482,'Dados Base'!$B:$K,10,FALSE)*31536000/VLOOKUP($F2482,F:H,MATCH(H2481,F2481:AF2481,0),FALSE)</f>
        <v>3370.9028440542088</v>
      </c>
      <c r="AF2482" s="148">
        <v>60.73</v>
      </c>
      <c r="AG2482" s="21">
        <v>94.16</v>
      </c>
      <c r="AH2482" s="148">
        <v>44.77</v>
      </c>
      <c r="AI2482" s="148">
        <v>15.53</v>
      </c>
      <c r="AJ2482" s="148">
        <v>100</v>
      </c>
      <c r="AK2482" s="72">
        <f>(SUMIFS('Banco de Indicadores Mun. (2)'!I:I,'Banco de Indicadores Mun. (2)'!B:B,'Banco de Indicadores - Mun. (1)'!B2482,'Banco de Indicadores Mun. (2)'!A:A,'Banco de Indicadores - Mun. (1)'!A2482) / VLOOKUP(D2482,'Dados Base'!$B:$K,8,FALSE)) * 100</f>
        <v>2.5050479999999999</v>
      </c>
      <c r="AL2482" s="72">
        <f>(SUMIFS('Banco de Indicadores Mun. (2)'!I:I,'Banco de Indicadores Mun. (2)'!B:B,'Banco de Indicadores - Mun. (1)'!B2482,'Banco de Indicadores Mun. (2)'!A:A,'Banco de Indicadores - Mun. (1)'!A2482) / VLOOKUP(D2482,'Dados Base'!$B:$K,9,FALSE)) * 100</f>
        <v>1.1359044740024185</v>
      </c>
      <c r="AM2482" s="72">
        <f>(SUMIFS('Banco de Indicadores Mun. (2)'!J:J,'Banco de Indicadores Mun. (2)'!B:B,'Banco de Indicadores - Mun. (1)'!B2482,'Banco de Indicadores Mun. (2)'!A:A,'Banco de Indicadores - Mun. (1)'!A2482) / VLOOKUP(D2482,'Dados Base'!$B:$K,7,FALSE)) * 100</f>
        <v>3.4949695817490496</v>
      </c>
      <c r="AN2482" s="72">
        <f>(SUMIFS('Banco de Indicadores Mun. (2)'!K:K,'Banco de Indicadores Mun. (2)'!B:B,'Banco de Indicadores - Mun. (1)'!B2482,'Banco de Indicadores Mun. (2)'!A:A,'Banco de Indicadores - Mun. (1)'!A2482) / VLOOKUP(D2482,'Dados Base'!$B:$K,10,FALSE)) * 100</f>
        <v>0.18049999999999999</v>
      </c>
      <c r="AO2482" s="21"/>
      <c r="AP2482" s="21">
        <v>0</v>
      </c>
      <c r="AQ2482" s="5">
        <v>0</v>
      </c>
      <c r="AR2482" s="9">
        <v>10</v>
      </c>
      <c r="AS2482" s="22">
        <v>92</v>
      </c>
      <c r="AT2482" s="22">
        <v>92</v>
      </c>
      <c r="AU2482" s="22">
        <v>64.893617021276597</v>
      </c>
      <c r="AV2482" s="23">
        <v>7.3</v>
      </c>
      <c r="AW2482" s="12">
        <v>0</v>
      </c>
      <c r="AX2482" s="21">
        <v>0</v>
      </c>
      <c r="AY2482" s="116">
        <v>382.37596893066785</v>
      </c>
    </row>
    <row r="2483" spans="1:51" ht="15.75" x14ac:dyDescent="0.25">
      <c r="A2483" s="144">
        <v>2014</v>
      </c>
      <c r="B2483" s="77" t="s">
        <v>548</v>
      </c>
      <c r="C2483" s="78">
        <v>6</v>
      </c>
      <c r="D2483" s="77">
        <v>3548708</v>
      </c>
      <c r="E2483" s="78">
        <v>35487086</v>
      </c>
      <c r="F2483" s="78" t="str">
        <f t="shared" si="105"/>
        <v>354870862014</v>
      </c>
      <c r="G2483" s="89">
        <v>0.76543816464527126</v>
      </c>
      <c r="H2483" s="80">
        <f t="shared" si="104"/>
        <v>786078</v>
      </c>
      <c r="I2483" s="94">
        <v>773137</v>
      </c>
      <c r="J2483" s="95">
        <v>12941</v>
      </c>
      <c r="K2483" s="83">
        <f>(H2483)/VLOOKUP(D2483,'Dados Base'!$B:$K,6,FALSE)</f>
        <v>1935.2946969323946</v>
      </c>
      <c r="L2483" s="88">
        <f t="shared" si="106"/>
        <v>98.35372571169782</v>
      </c>
      <c r="M2483" s="85">
        <v>1</v>
      </c>
      <c r="N2483" s="92">
        <v>0.80500000000000005</v>
      </c>
      <c r="O2483" s="91">
        <v>14</v>
      </c>
      <c r="P2483" s="91" t="s">
        <v>691</v>
      </c>
      <c r="Q2483" s="91" t="s">
        <v>691</v>
      </c>
      <c r="R2483" s="91" t="s">
        <v>691</v>
      </c>
      <c r="S2483" s="91">
        <v>1469</v>
      </c>
      <c r="T2483" s="87" t="s">
        <v>691</v>
      </c>
      <c r="U2483" s="91">
        <v>5565</v>
      </c>
      <c r="V2483" s="91">
        <v>7626</v>
      </c>
      <c r="W2483" s="93">
        <v>79.209999999999994</v>
      </c>
      <c r="X2483" s="146">
        <v>3.2116381249999999</v>
      </c>
      <c r="Y2483" s="21">
        <v>877.71</v>
      </c>
      <c r="Z2483" s="147">
        <v>9476</v>
      </c>
      <c r="AA2483" s="147">
        <v>33612</v>
      </c>
      <c r="AB2483" s="21">
        <v>105</v>
      </c>
      <c r="AC2483" s="21">
        <v>3</v>
      </c>
      <c r="AD2483" s="153">
        <f>VLOOKUP(D2483,'Dados Base'!$B:$K,9,FALSE)*31536000/VLOOKUP($F2483,F:H,MATCH(H2482,F2482:AF2482,0),FALSE)</f>
        <v>381.12248402830255</v>
      </c>
      <c r="AE2483" s="153">
        <f>VLOOKUP(D2483,'Dados Base'!$B:$K,10,FALSE)*31536000/VLOOKUP($F2483,F:H,MATCH(H2482,F2482:AF2482,0),FALSE)</f>
        <v>50.548876829016962</v>
      </c>
      <c r="AF2483" s="148">
        <v>100</v>
      </c>
      <c r="AG2483" s="21">
        <v>100</v>
      </c>
      <c r="AH2483" s="148">
        <v>90.06</v>
      </c>
      <c r="AI2483" s="148">
        <v>39.75</v>
      </c>
      <c r="AJ2483" s="148">
        <v>100</v>
      </c>
      <c r="AK2483" s="72">
        <f>(SUMIFS('Banco de Indicadores Mun. (2)'!I:I,'Banco de Indicadores Mun. (2)'!B:B,'Banco de Indicadores - Mun. (1)'!B2483,'Banco de Indicadores Mun. (2)'!A:A,'Banco de Indicadores - Mun. (1)'!A2483) / VLOOKUP(D2483,'Dados Base'!$B:$K,8,FALSE)) * 100</f>
        <v>180.97833994334277</v>
      </c>
      <c r="AL2483" s="72">
        <f>(SUMIFS('Banco de Indicadores Mun. (2)'!I:I,'Banco de Indicadores Mun. (2)'!B:B,'Banco de Indicadores - Mun. (1)'!B2483,'Banco de Indicadores Mun. (2)'!A:A,'Banco de Indicadores - Mun. (1)'!A2483) / VLOOKUP(D2483,'Dados Base'!$B:$K,9,FALSE)) * 100</f>
        <v>67.247741052631568</v>
      </c>
      <c r="AM2483" s="72">
        <f>(SUMIFS('Banco de Indicadores Mun. (2)'!J:J,'Banco de Indicadores Mun. (2)'!B:B,'Banco de Indicadores - Mun. (1)'!B2483,'Banco de Indicadores Mun. (2)'!A:A,'Banco de Indicadores - Mun. (1)'!A2483) / VLOOKUP(D2483,'Dados Base'!$B:$K,7,FALSE)) * 100</f>
        <v>265.38445814977973</v>
      </c>
      <c r="AN2483" s="72">
        <f>(SUMIFS('Banco de Indicadores Mun. (2)'!K:K,'Banco de Indicadores Mun. (2)'!B:B,'Banco de Indicadores - Mun. (1)'!B2483,'Banco de Indicadores Mun. (2)'!A:A,'Banco de Indicadores - Mun. (1)'!A2483) / VLOOKUP(D2483,'Dados Base'!$B:$K,10,FALSE)) * 100</f>
        <v>28.91334920634916</v>
      </c>
      <c r="AO2483" s="21"/>
      <c r="AP2483" s="21">
        <v>0</v>
      </c>
      <c r="AQ2483" s="5">
        <v>1</v>
      </c>
      <c r="AR2483" s="9">
        <v>7.6</v>
      </c>
      <c r="AS2483" s="22">
        <v>89</v>
      </c>
      <c r="AT2483" s="22">
        <v>23.139999999999997</v>
      </c>
      <c r="AU2483" s="22">
        <v>21.992202005198664</v>
      </c>
      <c r="AV2483" s="23">
        <v>3.35</v>
      </c>
      <c r="AW2483" s="12">
        <v>4</v>
      </c>
      <c r="AX2483" s="21">
        <v>3</v>
      </c>
      <c r="AY2483" s="116">
        <v>173.88522993211683</v>
      </c>
    </row>
    <row r="2484" spans="1:51" ht="15.75" x14ac:dyDescent="0.25">
      <c r="A2484" s="144">
        <v>2014</v>
      </c>
      <c r="B2484" s="77" t="s">
        <v>549</v>
      </c>
      <c r="C2484" s="78">
        <v>6</v>
      </c>
      <c r="D2484" s="77">
        <v>3548807</v>
      </c>
      <c r="E2484" s="78">
        <v>35488076</v>
      </c>
      <c r="F2484" s="78" t="str">
        <f t="shared" si="105"/>
        <v>354880762014</v>
      </c>
      <c r="G2484" s="89">
        <v>0.44770029645850862</v>
      </c>
      <c r="H2484" s="80">
        <f t="shared" si="104"/>
        <v>150319</v>
      </c>
      <c r="I2484" s="94">
        <v>150319</v>
      </c>
      <c r="J2484" s="95">
        <v>0</v>
      </c>
      <c r="K2484" s="83">
        <f>(H2484)/VLOOKUP(D2484,'Dados Base'!$B:$K,6,FALSE)</f>
        <v>9786.3932291666679</v>
      </c>
      <c r="L2484" s="88">
        <f t="shared" si="106"/>
        <v>100</v>
      </c>
      <c r="M2484" s="85">
        <v>1</v>
      </c>
      <c r="N2484" s="92">
        <v>0.86199999999999999</v>
      </c>
      <c r="O2484" s="91">
        <v>3</v>
      </c>
      <c r="P2484" s="91" t="s">
        <v>691</v>
      </c>
      <c r="Q2484" s="91" t="s">
        <v>691</v>
      </c>
      <c r="R2484" s="91" t="s">
        <v>691</v>
      </c>
      <c r="S2484" s="91">
        <v>621</v>
      </c>
      <c r="T2484" s="87" t="s">
        <v>691</v>
      </c>
      <c r="U2484" s="91">
        <v>1989</v>
      </c>
      <c r="V2484" s="91">
        <v>2945</v>
      </c>
      <c r="W2484" s="93">
        <v>0</v>
      </c>
      <c r="X2484" s="146">
        <v>0.52368077546296299</v>
      </c>
      <c r="Y2484" s="21">
        <v>141.47999999999999</v>
      </c>
      <c r="Z2484" s="147">
        <v>8234</v>
      </c>
      <c r="AA2484" s="147">
        <v>255</v>
      </c>
      <c r="AB2484" s="21">
        <v>53</v>
      </c>
      <c r="AC2484" s="21">
        <v>1</v>
      </c>
      <c r="AD2484" s="153">
        <f>VLOOKUP(D2484,'Dados Base'!$B:$K,9,FALSE)*31536000/VLOOKUP($F2484,F:H,MATCH(H2483,F2483:AF2483,0),FALSE)</f>
        <v>48.252582840492551</v>
      </c>
      <c r="AE2484" s="153">
        <f>VLOOKUP(D2484,'Dados Base'!$B:$K,10,FALSE)*31536000/VLOOKUP($F2484,F:H,MATCH(H2483,F2483:AF2483,0),FALSE)</f>
        <v>8.3917535374769638</v>
      </c>
      <c r="AF2484" s="148">
        <v>100</v>
      </c>
      <c r="AG2484" s="21">
        <v>100</v>
      </c>
      <c r="AH2484" s="148">
        <v>100</v>
      </c>
      <c r="AI2484" s="148">
        <v>17.579999999999998</v>
      </c>
      <c r="AJ2484" s="148">
        <v>100</v>
      </c>
      <c r="AK2484" s="72">
        <f>(SUMIFS('Banco de Indicadores Mun. (2)'!I:I,'Banco de Indicadores Mun. (2)'!B:B,'Banco de Indicadores - Mun. (1)'!B2484,'Banco de Indicadores Mun. (2)'!A:A,'Banco de Indicadores - Mun. (1)'!A2484) / VLOOKUP(D2484,'Dados Base'!$B:$K,8,FALSE)) * 100</f>
        <v>24.825777777777784</v>
      </c>
      <c r="AL2484" s="72">
        <f>(SUMIFS('Banco de Indicadores Mun. (2)'!I:I,'Banco de Indicadores Mun. (2)'!B:B,'Banco de Indicadores - Mun. (1)'!B2484,'Banco de Indicadores Mun. (2)'!A:A,'Banco de Indicadores - Mun. (1)'!A2484) / VLOOKUP(D2484,'Dados Base'!$B:$K,9,FALSE)) * 100</f>
        <v>9.7144347826086968</v>
      </c>
      <c r="AM2484" s="72">
        <f>(SUMIFS('Banco de Indicadores Mun. (2)'!J:J,'Banco de Indicadores Mun. (2)'!B:B,'Banco de Indicadores - Mun. (1)'!B2484,'Banco de Indicadores Mun. (2)'!A:A,'Banco de Indicadores - Mun. (1)'!A2484) / VLOOKUP(D2484,'Dados Base'!$B:$K,7,FALSE)) * 100</f>
        <v>0</v>
      </c>
      <c r="AN2484" s="72">
        <f>(SUMIFS('Banco de Indicadores Mun. (2)'!K:K,'Banco de Indicadores Mun. (2)'!B:B,'Banco de Indicadores - Mun. (1)'!B2484,'Banco de Indicadores Mun. (2)'!A:A,'Banco de Indicadores - Mun. (1)'!A2484) / VLOOKUP(D2484,'Dados Base'!$B:$K,10,FALSE)) * 100</f>
        <v>55.858000000000018</v>
      </c>
      <c r="AO2484" s="21"/>
      <c r="AP2484" s="21">
        <v>0</v>
      </c>
      <c r="AQ2484" s="5">
        <v>2</v>
      </c>
      <c r="AR2484" s="9">
        <v>7.6</v>
      </c>
      <c r="AS2484" s="22">
        <v>100</v>
      </c>
      <c r="AT2484" s="22">
        <v>100</v>
      </c>
      <c r="AU2484" s="22">
        <v>96.996112616327011</v>
      </c>
      <c r="AV2484" s="23">
        <v>10</v>
      </c>
      <c r="AW2484" s="12">
        <v>14</v>
      </c>
      <c r="AX2484" s="21">
        <v>1</v>
      </c>
      <c r="AY2484" s="116">
        <v>0.98207202358678702</v>
      </c>
    </row>
    <row r="2485" spans="1:51" ht="15.75" x14ac:dyDescent="0.25">
      <c r="A2485" s="144">
        <v>2014</v>
      </c>
      <c r="B2485" s="77" t="s">
        <v>550</v>
      </c>
      <c r="C2485" s="78">
        <v>13</v>
      </c>
      <c r="D2485" s="77">
        <v>3548906</v>
      </c>
      <c r="E2485" s="78">
        <v>354890613</v>
      </c>
      <c r="F2485" s="78" t="str">
        <f t="shared" si="105"/>
        <v>3548906132014</v>
      </c>
      <c r="G2485" s="89">
        <v>1.2203875339249937</v>
      </c>
      <c r="H2485" s="80">
        <f t="shared" si="104"/>
        <v>230890</v>
      </c>
      <c r="I2485" s="94">
        <v>221643</v>
      </c>
      <c r="J2485" s="95">
        <v>9247</v>
      </c>
      <c r="K2485" s="83">
        <f>(H2485)/VLOOKUP(D2485,'Dados Base'!$B:$K,6,FALSE)</f>
        <v>202.37177015040493</v>
      </c>
      <c r="L2485" s="88">
        <f t="shared" si="106"/>
        <v>95.995062583914418</v>
      </c>
      <c r="M2485" s="85">
        <v>1</v>
      </c>
      <c r="N2485" s="92">
        <v>0.80500000000000005</v>
      </c>
      <c r="O2485" s="91">
        <v>361</v>
      </c>
      <c r="P2485" s="91" t="s">
        <v>691</v>
      </c>
      <c r="Q2485" s="91" t="s">
        <v>691</v>
      </c>
      <c r="R2485" s="91" t="s">
        <v>691</v>
      </c>
      <c r="S2485" s="91">
        <v>771</v>
      </c>
      <c r="T2485" s="87" t="s">
        <v>691</v>
      </c>
      <c r="U2485" s="91">
        <v>2912</v>
      </c>
      <c r="V2485" s="91">
        <v>2755</v>
      </c>
      <c r="W2485" s="93">
        <v>0</v>
      </c>
      <c r="X2485" s="146">
        <v>0.80437372685185182</v>
      </c>
      <c r="Y2485" s="21">
        <v>206.45</v>
      </c>
      <c r="Z2485" s="147">
        <v>9350</v>
      </c>
      <c r="AA2485" s="147">
        <v>3038</v>
      </c>
      <c r="AB2485" s="21">
        <v>25</v>
      </c>
      <c r="AC2485" s="21">
        <v>0</v>
      </c>
      <c r="AD2485" s="153">
        <f>VLOOKUP(D2485,'Dados Base'!$B:$K,9,FALSE)*31536000/VLOOKUP($F2485,F:H,MATCH(H2484,F2484:AF2484,0),FALSE)</f>
        <v>1778.3304603923946</v>
      </c>
      <c r="AE2485" s="153">
        <f>VLOOKUP(D2485,'Dados Base'!$B:$K,10,FALSE)*31536000/VLOOKUP($F2485,F:H,MATCH(H2484,F2484:AF2484,0),FALSE)</f>
        <v>202.14509073584819</v>
      </c>
      <c r="AF2485" s="148">
        <v>100</v>
      </c>
      <c r="AG2485" s="21">
        <v>100</v>
      </c>
      <c r="AH2485" s="148">
        <v>100</v>
      </c>
      <c r="AI2485" s="148">
        <v>39.409999999999997</v>
      </c>
      <c r="AJ2485" s="148">
        <v>100</v>
      </c>
      <c r="AK2485" s="72">
        <f>(SUMIFS('Banco de Indicadores Mun. (2)'!I:I,'Banco de Indicadores Mun. (2)'!B:B,'Banco de Indicadores - Mun. (1)'!B2485,'Banco de Indicadores Mun. (2)'!A:A,'Banco de Indicadores - Mun. (1)'!A2485) / VLOOKUP(D2485,'Dados Base'!$B:$K,8,FALSE)) * 100</f>
        <v>19.303679316888044</v>
      </c>
      <c r="AL2485" s="72">
        <f>(SUMIFS('Banco de Indicadores Mun. (2)'!I:I,'Banco de Indicadores Mun. (2)'!B:B,'Banco de Indicadores - Mun. (1)'!B2485,'Banco de Indicadores Mun. (2)'!A:A,'Banco de Indicadores - Mun. (1)'!A2485) / VLOOKUP(D2485,'Dados Base'!$B:$K,9,FALSE)) * 100</f>
        <v>7.8133940092165899</v>
      </c>
      <c r="AM2485" s="72">
        <f>(SUMIFS('Banco de Indicadores Mun. (2)'!J:J,'Banco de Indicadores Mun. (2)'!B:B,'Banco de Indicadores - Mun. (1)'!B2485,'Banco de Indicadores Mun. (2)'!A:A,'Banco de Indicadores - Mun. (1)'!A2485) / VLOOKUP(D2485,'Dados Base'!$B:$K,7,FALSE)) * 100</f>
        <v>18.343480211081797</v>
      </c>
      <c r="AN2485" s="72">
        <f>(SUMIFS('Banco de Indicadores Mun. (2)'!K:K,'Banco de Indicadores Mun. (2)'!B:B,'Banco de Indicadores - Mun. (1)'!B2485,'Banco de Indicadores Mun. (2)'!A:A,'Banco de Indicadores - Mun. (1)'!A2485) / VLOOKUP(D2485,'Dados Base'!$B:$K,10,FALSE)) * 100</f>
        <v>21.762567567567562</v>
      </c>
      <c r="AO2485" s="21"/>
      <c r="AP2485" s="21">
        <v>0</v>
      </c>
      <c r="AQ2485" s="5">
        <v>0</v>
      </c>
      <c r="AR2485" s="9">
        <v>8.3000000000000007</v>
      </c>
      <c r="AS2485" s="22">
        <v>100</v>
      </c>
      <c r="AT2485" s="22">
        <v>91</v>
      </c>
      <c r="AU2485" s="22">
        <v>75.476267355505328</v>
      </c>
      <c r="AV2485" s="23">
        <v>8.27</v>
      </c>
      <c r="AW2485" s="12">
        <v>1</v>
      </c>
      <c r="AX2485" s="21">
        <v>0</v>
      </c>
      <c r="AY2485" s="116">
        <v>80.399432233850092</v>
      </c>
    </row>
    <row r="2486" spans="1:51" ht="15.75" x14ac:dyDescent="0.25">
      <c r="A2486" s="144">
        <v>2014</v>
      </c>
      <c r="B2486" s="77" t="s">
        <v>551</v>
      </c>
      <c r="C2486" s="78">
        <v>18</v>
      </c>
      <c r="D2486" s="77">
        <v>3549003</v>
      </c>
      <c r="E2486" s="78">
        <v>354900318</v>
      </c>
      <c r="F2486" s="78" t="str">
        <f t="shared" si="105"/>
        <v>3549003182014</v>
      </c>
      <c r="G2486" s="89">
        <v>-0.38501901088159318</v>
      </c>
      <c r="H2486" s="80">
        <f t="shared" si="104"/>
        <v>2746</v>
      </c>
      <c r="I2486" s="94">
        <v>2184</v>
      </c>
      <c r="J2486" s="95">
        <v>562</v>
      </c>
      <c r="K2486" s="83">
        <f>(H2486)/VLOOKUP(D2486,'Dados Base'!$B:$K,6,FALSE)</f>
        <v>36.457780138077538</v>
      </c>
      <c r="L2486" s="88">
        <f t="shared" si="106"/>
        <v>79.533867443554257</v>
      </c>
      <c r="M2486" s="85">
        <v>3</v>
      </c>
      <c r="N2486" s="92">
        <v>0.72299999999999998</v>
      </c>
      <c r="O2486" s="91">
        <v>13</v>
      </c>
      <c r="P2486" s="91" t="s">
        <v>691</v>
      </c>
      <c r="Q2486" s="91" t="s">
        <v>691</v>
      </c>
      <c r="R2486" s="91" t="s">
        <v>691</v>
      </c>
      <c r="S2486" s="91">
        <v>4</v>
      </c>
      <c r="T2486" s="87" t="s">
        <v>691</v>
      </c>
      <c r="U2486" s="91">
        <v>17</v>
      </c>
      <c r="V2486" s="91">
        <v>9</v>
      </c>
      <c r="W2486" s="93">
        <v>0</v>
      </c>
      <c r="X2486" s="146">
        <v>6.158477083333334E-3</v>
      </c>
      <c r="Y2486" s="21">
        <v>1.55</v>
      </c>
      <c r="Z2486" s="147">
        <v>93</v>
      </c>
      <c r="AA2486" s="147">
        <v>27</v>
      </c>
      <c r="AB2486" s="21">
        <v>0</v>
      </c>
      <c r="AC2486" s="21">
        <v>0</v>
      </c>
      <c r="AD2486" s="153">
        <f>VLOOKUP(D2486,'Dados Base'!$B:$K,9,FALSE)*31536000/VLOOKUP($F2486,F:H,MATCH(H2485,F2485:AF2485,0),FALSE)</f>
        <v>6431.2308812818646</v>
      </c>
      <c r="AE2486" s="153">
        <f>VLOOKUP(D2486,'Dados Base'!$B:$K,10,FALSE)*31536000/VLOOKUP($F2486,F:H,MATCH(H2485,F2485:AF2485,0),FALSE)</f>
        <v>574.21704297159488</v>
      </c>
      <c r="AF2486" s="148">
        <v>86.12</v>
      </c>
      <c r="AG2486" s="21">
        <v>77.599999999999994</v>
      </c>
      <c r="AH2486" s="148">
        <v>85.67</v>
      </c>
      <c r="AI2486" s="148">
        <v>15.88</v>
      </c>
      <c r="AJ2486" s="148">
        <v>100</v>
      </c>
      <c r="AK2486" s="72">
        <f>(SUMIFS('Banco de Indicadores Mun. (2)'!I:I,'Banco de Indicadores Mun. (2)'!B:B,'Banco de Indicadores - Mun. (1)'!B2486,'Banco de Indicadores Mun. (2)'!A:A,'Banco de Indicadores - Mun. (1)'!A2486) / VLOOKUP(D2486,'Dados Base'!$B:$K,8,FALSE)) * 100</f>
        <v>10.613333333333337</v>
      </c>
      <c r="AL2486" s="72">
        <f>(SUMIFS('Banco de Indicadores Mun. (2)'!I:I,'Banco de Indicadores Mun. (2)'!B:B,'Banco de Indicadores - Mun. (1)'!B2486,'Banco de Indicadores Mun. (2)'!A:A,'Banco de Indicadores - Mun. (1)'!A2486) / VLOOKUP(D2486,'Dados Base'!$B:$K,9,FALSE)) * 100</f>
        <v>3.4114285714285724</v>
      </c>
      <c r="AM2486" s="72">
        <f>(SUMIFS('Banco de Indicadores Mun. (2)'!J:J,'Banco de Indicadores Mun. (2)'!B:B,'Banco de Indicadores - Mun. (1)'!B2486,'Banco de Indicadores Mun. (2)'!A:A,'Banco de Indicadores - Mun. (1)'!A2486) / VLOOKUP(D2486,'Dados Base'!$B:$K,7,FALSE)) * 100</f>
        <v>8.6803076923076947</v>
      </c>
      <c r="AN2486" s="72">
        <f>(SUMIFS('Banco de Indicadores Mun. (2)'!K:K,'Banco de Indicadores Mun. (2)'!B:B,'Banco de Indicadores - Mun. (1)'!B2486,'Banco de Indicadores Mun. (2)'!A:A,'Banco de Indicadores - Mun. (1)'!A2486) / VLOOKUP(D2486,'Dados Base'!$B:$K,10,FALSE)) * 100</f>
        <v>15.639200000000006</v>
      </c>
      <c r="AO2486" s="21"/>
      <c r="AP2486" s="21">
        <v>0</v>
      </c>
      <c r="AQ2486" s="5">
        <v>0</v>
      </c>
      <c r="AR2486" s="9">
        <v>9.5</v>
      </c>
      <c r="AS2486" s="22">
        <v>97</v>
      </c>
      <c r="AT2486" s="22">
        <v>97.000000000000014</v>
      </c>
      <c r="AU2486" s="22">
        <v>77.5</v>
      </c>
      <c r="AV2486" s="23">
        <v>8.1999999999999993</v>
      </c>
      <c r="AW2486" s="12">
        <v>0</v>
      </c>
      <c r="AX2486" s="21">
        <v>0</v>
      </c>
      <c r="AY2486" s="116">
        <v>7.7605222929223894</v>
      </c>
    </row>
    <row r="2487" spans="1:51" ht="15.75" x14ac:dyDescent="0.25">
      <c r="A2487" s="144">
        <v>2014</v>
      </c>
      <c r="B2487" s="77" t="s">
        <v>552</v>
      </c>
      <c r="C2487" s="78">
        <v>9</v>
      </c>
      <c r="D2487" s="77">
        <v>3549102</v>
      </c>
      <c r="E2487" s="78">
        <v>35491029</v>
      </c>
      <c r="F2487" s="78" t="str">
        <f t="shared" si="105"/>
        <v>354910292014</v>
      </c>
      <c r="G2487" s="89">
        <v>0.63020039369425795</v>
      </c>
      <c r="H2487" s="80">
        <f t="shared" si="104"/>
        <v>85269</v>
      </c>
      <c r="I2487" s="94">
        <v>82459</v>
      </c>
      <c r="J2487" s="95">
        <v>2810</v>
      </c>
      <c r="K2487" s="83">
        <f>(H2487)/VLOOKUP(D2487,'Dados Base'!$B:$K,6,FALSE)</f>
        <v>165.20197616971811</v>
      </c>
      <c r="L2487" s="88">
        <f t="shared" si="106"/>
        <v>96.704546787226306</v>
      </c>
      <c r="M2487" s="85">
        <v>3</v>
      </c>
      <c r="N2487" s="92">
        <v>0.79700000000000004</v>
      </c>
      <c r="O2487" s="91">
        <v>327</v>
      </c>
      <c r="P2487" s="91" t="s">
        <v>691</v>
      </c>
      <c r="Q2487" s="91" t="s">
        <v>691</v>
      </c>
      <c r="R2487" s="91" t="s">
        <v>691</v>
      </c>
      <c r="S2487" s="91">
        <v>255</v>
      </c>
      <c r="T2487" s="87" t="s">
        <v>691</v>
      </c>
      <c r="U2487" s="91">
        <v>1173</v>
      </c>
      <c r="V2487" s="91">
        <v>998</v>
      </c>
      <c r="W2487" s="93">
        <v>0</v>
      </c>
      <c r="X2487" s="146">
        <v>0.24920092239236111</v>
      </c>
      <c r="Y2487" s="21">
        <v>67.959999999999994</v>
      </c>
      <c r="Z2487" s="147">
        <v>3859</v>
      </c>
      <c r="AA2487" s="147">
        <v>728</v>
      </c>
      <c r="AB2487" s="21">
        <v>13</v>
      </c>
      <c r="AC2487" s="21">
        <v>0</v>
      </c>
      <c r="AD2487" s="153">
        <f>VLOOKUP(D2487,'Dados Base'!$B:$K,9,FALSE)*31536000/VLOOKUP($F2487,F:H,MATCH(H2486,F2486:AF2486,0),FALSE)</f>
        <v>2577.7940400379975</v>
      </c>
      <c r="AE2487" s="153">
        <f>VLOOKUP(D2487,'Dados Base'!$B:$K,10,FALSE)*31536000/VLOOKUP($F2487,F:H,MATCH(H2486,F2486:AF2486,0),FALSE)</f>
        <v>306.96830032016328</v>
      </c>
      <c r="AF2487" s="148">
        <v>96.01</v>
      </c>
      <c r="AG2487" s="21">
        <v>100</v>
      </c>
      <c r="AH2487" s="148">
        <v>94.33</v>
      </c>
      <c r="AI2487" s="148">
        <v>32.85</v>
      </c>
      <c r="AJ2487" s="148">
        <v>100</v>
      </c>
      <c r="AK2487" s="72">
        <f>(SUMIFS('Banco de Indicadores Mun. (2)'!I:I,'Banco de Indicadores Mun. (2)'!B:B,'Banco de Indicadores - Mun. (1)'!B2487,'Banco de Indicadores Mun. (2)'!A:A,'Banco de Indicadores - Mun. (1)'!A2487) / VLOOKUP(D2487,'Dados Base'!$B:$K,8,FALSE)) * 100</f>
        <v>36.552146825396825</v>
      </c>
      <c r="AL2487" s="72">
        <f>(SUMIFS('Banco de Indicadores Mun. (2)'!I:I,'Banco de Indicadores Mun. (2)'!B:B,'Banco de Indicadores - Mun. (1)'!B2487,'Banco de Indicadores Mun. (2)'!A:A,'Banco de Indicadores - Mun. (1)'!A2487) / VLOOKUP(D2487,'Dados Base'!$B:$K,9,FALSE)) * 100</f>
        <v>13.215410329985652</v>
      </c>
      <c r="AM2487" s="72">
        <f>(SUMIFS('Banco de Indicadores Mun. (2)'!J:J,'Banco de Indicadores Mun. (2)'!B:B,'Banco de Indicadores - Mun. (1)'!B2487,'Banco de Indicadores Mun. (2)'!A:A,'Banco de Indicadores - Mun. (1)'!A2487) / VLOOKUP(D2487,'Dados Base'!$B:$K,7,FALSE)) * 100</f>
        <v>53.682278106508875</v>
      </c>
      <c r="AN2487" s="72">
        <f>(SUMIFS('Banco de Indicadores Mun. (2)'!K:K,'Banco de Indicadores Mun. (2)'!B:B,'Banco de Indicadores - Mun. (1)'!B2487,'Banco de Indicadores Mun. (2)'!A:A,'Banco de Indicadores - Mun. (1)'!A2487) / VLOOKUP(D2487,'Dados Base'!$B:$K,10,FALSE)) * 100</f>
        <v>1.6727228915662653</v>
      </c>
      <c r="AO2487" s="21"/>
      <c r="AP2487" s="21">
        <v>0</v>
      </c>
      <c r="AQ2487" s="5">
        <v>1</v>
      </c>
      <c r="AR2487" s="9">
        <v>8.3000000000000007</v>
      </c>
      <c r="AS2487" s="22">
        <v>100</v>
      </c>
      <c r="AT2487" s="22">
        <v>100</v>
      </c>
      <c r="AU2487" s="22">
        <v>84.12906038805319</v>
      </c>
      <c r="AV2487" s="23">
        <v>10</v>
      </c>
      <c r="AW2487" s="12">
        <v>0</v>
      </c>
      <c r="AX2487" s="21">
        <v>0</v>
      </c>
      <c r="AY2487" s="116">
        <v>2.8433653013095355</v>
      </c>
    </row>
    <row r="2488" spans="1:51" ht="15.75" x14ac:dyDescent="0.25">
      <c r="A2488" s="144">
        <v>2014</v>
      </c>
      <c r="B2488" s="77" t="s">
        <v>553</v>
      </c>
      <c r="C2488" s="78">
        <v>18</v>
      </c>
      <c r="D2488" s="77">
        <v>3549201</v>
      </c>
      <c r="E2488" s="78">
        <v>354920118</v>
      </c>
      <c r="F2488" s="78" t="str">
        <f t="shared" si="105"/>
        <v>3549201182014</v>
      </c>
      <c r="G2488" s="89">
        <v>-0.43273329075599332</v>
      </c>
      <c r="H2488" s="80">
        <f t="shared" si="104"/>
        <v>2527</v>
      </c>
      <c r="I2488" s="94">
        <v>1938</v>
      </c>
      <c r="J2488" s="95">
        <v>589</v>
      </c>
      <c r="K2488" s="83">
        <f>(H2488)/VLOOKUP(D2488,'Dados Base'!$B:$K,6,FALSE)</f>
        <v>19.508994055431174</v>
      </c>
      <c r="L2488" s="88">
        <f t="shared" si="106"/>
        <v>76.691729323308266</v>
      </c>
      <c r="M2488" s="85">
        <v>3</v>
      </c>
      <c r="N2488" s="92">
        <v>0.72</v>
      </c>
      <c r="O2488" s="91">
        <v>31</v>
      </c>
      <c r="P2488" s="91" t="s">
        <v>691</v>
      </c>
      <c r="Q2488" s="91" t="s">
        <v>691</v>
      </c>
      <c r="R2488" s="91" t="s">
        <v>691</v>
      </c>
      <c r="S2488" s="91">
        <v>3</v>
      </c>
      <c r="T2488" s="87" t="s">
        <v>691</v>
      </c>
      <c r="U2488" s="91">
        <v>14</v>
      </c>
      <c r="V2488" s="91">
        <v>7</v>
      </c>
      <c r="W2488" s="93">
        <v>0</v>
      </c>
      <c r="X2488" s="146">
        <v>5.708782552083333E-3</v>
      </c>
      <c r="Y2488" s="21">
        <v>1.4</v>
      </c>
      <c r="Z2488" s="147">
        <v>77</v>
      </c>
      <c r="AA2488" s="147">
        <v>31</v>
      </c>
      <c r="AB2488" s="21">
        <v>0</v>
      </c>
      <c r="AC2488" s="21">
        <v>0</v>
      </c>
      <c r="AD2488" s="153">
        <f>VLOOKUP(D2488,'Dados Base'!$B:$K,9,FALSE)*31536000/VLOOKUP($F2488,F:H,MATCH(H2487,F2487:AF2487,0),FALSE)</f>
        <v>11980.435298773249</v>
      </c>
      <c r="AE2488" s="153">
        <f>VLOOKUP(D2488,'Dados Base'!$B:$K,10,FALSE)*31536000/VLOOKUP($F2488,F:H,MATCH(H2487,F2487:AF2487,0),FALSE)</f>
        <v>873.57340720221589</v>
      </c>
      <c r="AF2488" s="148">
        <v>86.75</v>
      </c>
      <c r="AG2488" s="21" t="s">
        <v>692</v>
      </c>
      <c r="AH2488" s="148">
        <v>80.52</v>
      </c>
      <c r="AI2488" s="148">
        <v>11.94</v>
      </c>
      <c r="AJ2488" s="148">
        <v>100</v>
      </c>
      <c r="AK2488" s="72">
        <f>(SUMIFS('Banco de Indicadores Mun. (2)'!I:I,'Banco de Indicadores Mun. (2)'!B:B,'Banco de Indicadores - Mun. (1)'!B2488,'Banco de Indicadores Mun. (2)'!A:A,'Banco de Indicadores - Mun. (1)'!A2488) / VLOOKUP(D2488,'Dados Base'!$B:$K,8,FALSE)) * 100</f>
        <v>4.4249666666666663</v>
      </c>
      <c r="AL2488" s="72">
        <f>(SUMIFS('Banco de Indicadores Mun. (2)'!I:I,'Banco de Indicadores Mun. (2)'!B:B,'Banco de Indicadores - Mun. (1)'!B2488,'Banco de Indicadores Mun. (2)'!A:A,'Banco de Indicadores - Mun. (1)'!A2488) / VLOOKUP(D2488,'Dados Base'!$B:$K,9,FALSE)) * 100</f>
        <v>1.3828020833333332</v>
      </c>
      <c r="AM2488" s="72">
        <f>(SUMIFS('Banco de Indicadores Mun. (2)'!J:J,'Banco de Indicadores Mun. (2)'!B:B,'Banco de Indicadores - Mun. (1)'!B2488,'Banco de Indicadores Mun. (2)'!A:A,'Banco de Indicadores - Mun. (1)'!A2488) / VLOOKUP(D2488,'Dados Base'!$B:$K,7,FALSE)) * 100</f>
        <v>1.350782608695652</v>
      </c>
      <c r="AN2488" s="72">
        <f>(SUMIFS('Banco de Indicadores Mun. (2)'!K:K,'Banco de Indicadores Mun. (2)'!B:B,'Banco de Indicadores - Mun. (1)'!B2488,'Banco de Indicadores Mun. (2)'!A:A,'Banco de Indicadores - Mun. (1)'!A2488) / VLOOKUP(D2488,'Dados Base'!$B:$K,10,FALSE)) * 100</f>
        <v>14.525857142857145</v>
      </c>
      <c r="AO2488" s="21"/>
      <c r="AP2488" s="21">
        <v>0</v>
      </c>
      <c r="AQ2488" s="5">
        <v>0</v>
      </c>
      <c r="AR2488" s="9">
        <v>8.5</v>
      </c>
      <c r="AS2488" s="22">
        <v>89</v>
      </c>
      <c r="AT2488" s="22">
        <v>89</v>
      </c>
      <c r="AU2488" s="22">
        <v>71.296296296296305</v>
      </c>
      <c r="AV2488" s="23">
        <v>7.66</v>
      </c>
      <c r="AW2488" s="12">
        <v>0</v>
      </c>
      <c r="AX2488" s="21">
        <v>0</v>
      </c>
      <c r="AY2488" s="116">
        <v>44.616027144307672</v>
      </c>
    </row>
    <row r="2489" spans="1:51" ht="15.75" x14ac:dyDescent="0.25">
      <c r="A2489" s="144">
        <v>2014</v>
      </c>
      <c r="B2489" s="77" t="s">
        <v>554</v>
      </c>
      <c r="C2489" s="78">
        <v>18</v>
      </c>
      <c r="D2489" s="77">
        <v>3549250</v>
      </c>
      <c r="E2489" s="78">
        <v>354925018</v>
      </c>
      <c r="F2489" s="78" t="str">
        <f t="shared" si="105"/>
        <v>3549250182014</v>
      </c>
      <c r="G2489" s="89">
        <v>0.51658663516205294</v>
      </c>
      <c r="H2489" s="80">
        <f t="shared" si="104"/>
        <v>1812</v>
      </c>
      <c r="I2489" s="94">
        <v>1543</v>
      </c>
      <c r="J2489" s="95">
        <v>269</v>
      </c>
      <c r="K2489" s="83">
        <f>(H2489)/VLOOKUP(D2489,'Dados Base'!$B:$K,6,FALSE)</f>
        <v>10.184924962059469</v>
      </c>
      <c r="L2489" s="88">
        <f t="shared" si="106"/>
        <v>85.154525386313466</v>
      </c>
      <c r="M2489" s="85">
        <v>4</v>
      </c>
      <c r="N2489" s="92">
        <v>0.748</v>
      </c>
      <c r="O2489" s="91">
        <v>27</v>
      </c>
      <c r="P2489" s="91" t="s">
        <v>691</v>
      </c>
      <c r="Q2489" s="91" t="s">
        <v>691</v>
      </c>
      <c r="R2489" s="91" t="s">
        <v>691</v>
      </c>
      <c r="S2489" s="91" t="s">
        <v>693</v>
      </c>
      <c r="T2489" s="87" t="s">
        <v>691</v>
      </c>
      <c r="U2489" s="91">
        <v>16</v>
      </c>
      <c r="V2489" s="91">
        <v>16</v>
      </c>
      <c r="W2489" s="93">
        <v>0</v>
      </c>
      <c r="X2489" s="146">
        <v>3.6542000000000002E-3</v>
      </c>
      <c r="Y2489" s="21">
        <v>1.07</v>
      </c>
      <c r="Z2489" s="147">
        <v>67</v>
      </c>
      <c r="AA2489" s="147">
        <v>16</v>
      </c>
      <c r="AB2489" s="21">
        <v>0</v>
      </c>
      <c r="AC2489" s="21">
        <v>0</v>
      </c>
      <c r="AD2489" s="153">
        <f>VLOOKUP(D2489,'Dados Base'!$B:$K,9,FALSE)*31536000/VLOOKUP($F2489,F:H,MATCH(H2488,F2488:AF2488,0),FALSE)</f>
        <v>23495.364238410595</v>
      </c>
      <c r="AE2489" s="153">
        <f>VLOOKUP(D2489,'Dados Base'!$B:$K,10,FALSE)*31536000/VLOOKUP($F2489,F:H,MATCH(H2488,F2488:AF2488,0),FALSE)</f>
        <v>1914.4370860927149</v>
      </c>
      <c r="AF2489" s="148">
        <v>77.44</v>
      </c>
      <c r="AG2489" s="21">
        <v>81.55</v>
      </c>
      <c r="AH2489" s="148">
        <v>77.44</v>
      </c>
      <c r="AI2489" s="148">
        <v>67.61</v>
      </c>
      <c r="AJ2489" s="148">
        <v>94.96</v>
      </c>
      <c r="AK2489" s="72">
        <f>(SUMIFS('Banco de Indicadores Mun. (2)'!I:I,'Banco de Indicadores Mun. (2)'!B:B,'Banco de Indicadores - Mun. (1)'!B2489,'Banco de Indicadores Mun. (2)'!A:A,'Banco de Indicadores - Mun. (1)'!A2489) / VLOOKUP(D2489,'Dados Base'!$B:$K,8,FALSE)) * 100</f>
        <v>3.3688809523809522</v>
      </c>
      <c r="AL2489" s="72">
        <f>(SUMIFS('Banco de Indicadores Mun. (2)'!I:I,'Banco de Indicadores Mun. (2)'!B:B,'Banco de Indicadores - Mun. (1)'!B2489,'Banco de Indicadores Mun. (2)'!A:A,'Banco de Indicadores - Mun. (1)'!A2489) / VLOOKUP(D2489,'Dados Base'!$B:$K,9,FALSE)) * 100</f>
        <v>1.0480962962962963</v>
      </c>
      <c r="AM2489" s="72">
        <f>(SUMIFS('Banco de Indicadores Mun. (2)'!J:J,'Banco de Indicadores Mun. (2)'!B:B,'Banco de Indicadores - Mun. (1)'!B2489,'Banco de Indicadores Mun. (2)'!A:A,'Banco de Indicadores - Mun. (1)'!A2489) / VLOOKUP(D2489,'Dados Base'!$B:$K,7,FALSE)) * 100</f>
        <v>4.5549677419354841</v>
      </c>
      <c r="AN2489" s="72">
        <f>(SUMIFS('Banco de Indicadores Mun. (2)'!K:K,'Banco de Indicadores Mun. (2)'!B:B,'Banco de Indicadores - Mun. (1)'!B2489,'Banco de Indicadores Mun. (2)'!A:A,'Banco de Indicadores - Mun. (1)'!A2489) / VLOOKUP(D2489,'Dados Base'!$B:$K,10,FALSE)) * 100</f>
        <v>2.6272727272727277E-2</v>
      </c>
      <c r="AO2489" s="21"/>
      <c r="AP2489" s="21">
        <v>0</v>
      </c>
      <c r="AQ2489" s="5">
        <v>0</v>
      </c>
      <c r="AR2489" s="9">
        <v>7.5</v>
      </c>
      <c r="AS2489" s="22">
        <v>100</v>
      </c>
      <c r="AT2489" s="22">
        <v>100</v>
      </c>
      <c r="AU2489" s="22">
        <v>80.722891566265062</v>
      </c>
      <c r="AV2489" s="23">
        <v>9.5</v>
      </c>
      <c r="AW2489" s="12">
        <v>0</v>
      </c>
      <c r="AX2489" s="21">
        <v>0</v>
      </c>
      <c r="AY2489" s="116">
        <v>0</v>
      </c>
    </row>
    <row r="2490" spans="1:51" ht="15.75" x14ac:dyDescent="0.25">
      <c r="A2490" s="144">
        <v>2014</v>
      </c>
      <c r="B2490" s="77" t="s">
        <v>555</v>
      </c>
      <c r="C2490" s="78">
        <v>20</v>
      </c>
      <c r="D2490" s="77">
        <v>3549300</v>
      </c>
      <c r="E2490" s="78">
        <v>354930020</v>
      </c>
      <c r="F2490" s="78" t="str">
        <f t="shared" si="105"/>
        <v>3549300202014</v>
      </c>
      <c r="G2490" s="89">
        <v>-0.5351266072180394</v>
      </c>
      <c r="H2490" s="80">
        <f t="shared" si="104"/>
        <v>2050</v>
      </c>
      <c r="I2490" s="94">
        <v>1710</v>
      </c>
      <c r="J2490" s="95">
        <v>340</v>
      </c>
      <c r="K2490" s="83">
        <f>(H2490)/VLOOKUP(D2490,'Dados Base'!$B:$K,6,FALSE)</f>
        <v>17.39499363597794</v>
      </c>
      <c r="L2490" s="88">
        <f t="shared" si="106"/>
        <v>83.414634146341456</v>
      </c>
      <c r="M2490" s="85">
        <v>3</v>
      </c>
      <c r="N2490" s="92">
        <v>0.75</v>
      </c>
      <c r="O2490" s="91">
        <v>17</v>
      </c>
      <c r="P2490" s="91" t="s">
        <v>691</v>
      </c>
      <c r="Q2490" s="91" t="s">
        <v>691</v>
      </c>
      <c r="R2490" s="91" t="s">
        <v>691</v>
      </c>
      <c r="S2490" s="91">
        <v>2</v>
      </c>
      <c r="T2490" s="87" t="s">
        <v>691</v>
      </c>
      <c r="U2490" s="91">
        <v>8</v>
      </c>
      <c r="V2490" s="91">
        <v>11</v>
      </c>
      <c r="W2490" s="93">
        <v>0</v>
      </c>
      <c r="X2490" s="146">
        <v>4.3279557291666668E-3</v>
      </c>
      <c r="Y2490" s="21">
        <v>1.22</v>
      </c>
      <c r="Z2490" s="147">
        <v>81</v>
      </c>
      <c r="AA2490" s="147">
        <v>13</v>
      </c>
      <c r="AB2490" s="21">
        <v>0</v>
      </c>
      <c r="AC2490" s="21">
        <v>0</v>
      </c>
      <c r="AD2490" s="153">
        <f>VLOOKUP(D2490,'Dados Base'!$B:$K,9,FALSE)*31536000/VLOOKUP($F2490,F:H,MATCH(H2489,F2489:AF2489,0),FALSE)</f>
        <v>13229.736585365854</v>
      </c>
      <c r="AE2490" s="153">
        <f>VLOOKUP(D2490,'Dados Base'!$B:$K,10,FALSE)*31536000/VLOOKUP($F2490,F:H,MATCH(H2489,F2489:AF2489,0),FALSE)</f>
        <v>1692.1756097560974</v>
      </c>
      <c r="AF2490" s="148">
        <v>81.069999999999993</v>
      </c>
      <c r="AG2490" s="21">
        <v>81.069999999999993</v>
      </c>
      <c r="AH2490" s="148">
        <v>81.069999999999993</v>
      </c>
      <c r="AI2490" s="148">
        <v>94.17</v>
      </c>
      <c r="AJ2490" s="148">
        <v>100</v>
      </c>
      <c r="AK2490" s="72">
        <f>(SUMIFS('Banco de Indicadores Mun. (2)'!I:I,'Banco de Indicadores Mun. (2)'!B:B,'Banco de Indicadores - Mun. (1)'!B2490,'Banco de Indicadores Mun. (2)'!A:A,'Banco de Indicadores - Mun. (1)'!A2490) / VLOOKUP(D2490,'Dados Base'!$B:$K,8,FALSE)) * 100</f>
        <v>13.066472222222226</v>
      </c>
      <c r="AL2490" s="72">
        <f>(SUMIFS('Banco de Indicadores Mun. (2)'!I:I,'Banco de Indicadores Mun. (2)'!B:B,'Banco de Indicadores - Mun. (1)'!B2490,'Banco de Indicadores Mun. (2)'!A:A,'Banco de Indicadores - Mun. (1)'!A2490) / VLOOKUP(D2490,'Dados Base'!$B:$K,9,FALSE)) * 100</f>
        <v>5.4696860465116286</v>
      </c>
      <c r="AM2490" s="72">
        <f>(SUMIFS('Banco de Indicadores Mun. (2)'!J:J,'Banco de Indicadores Mun. (2)'!B:B,'Banco de Indicadores - Mun. (1)'!B2490,'Banco de Indicadores Mun. (2)'!A:A,'Banco de Indicadores - Mun. (1)'!A2490) / VLOOKUP(D2490,'Dados Base'!$B:$K,7,FALSE)) * 100</f>
        <v>0</v>
      </c>
      <c r="AN2490" s="72">
        <f>(SUMIFS('Banco de Indicadores Mun. (2)'!K:K,'Banco de Indicadores Mun. (2)'!B:B,'Banco de Indicadores - Mun. (1)'!B2490,'Banco de Indicadores Mun. (2)'!A:A,'Banco de Indicadores - Mun. (1)'!A2490) / VLOOKUP(D2490,'Dados Base'!$B:$K,10,FALSE)) * 100</f>
        <v>42.763000000000012</v>
      </c>
      <c r="AO2490" s="21"/>
      <c r="AP2490" s="21">
        <v>0</v>
      </c>
      <c r="AQ2490" s="5">
        <v>1</v>
      </c>
      <c r="AR2490" s="9">
        <v>9</v>
      </c>
      <c r="AS2490" s="22">
        <v>100</v>
      </c>
      <c r="AT2490" s="22">
        <v>100</v>
      </c>
      <c r="AU2490" s="22">
        <v>86.170212765957444</v>
      </c>
      <c r="AV2490" s="23">
        <v>10</v>
      </c>
      <c r="AW2490" s="12">
        <v>0</v>
      </c>
      <c r="AX2490" s="21">
        <v>0</v>
      </c>
      <c r="AY2490" s="116">
        <v>78.598593401277427</v>
      </c>
    </row>
    <row r="2491" spans="1:51" ht="15.75" x14ac:dyDescent="0.25">
      <c r="A2491" s="144">
        <v>2014</v>
      </c>
      <c r="B2491" s="77" t="s">
        <v>556</v>
      </c>
      <c r="C2491" s="78">
        <v>8</v>
      </c>
      <c r="D2491" s="77">
        <v>3549409</v>
      </c>
      <c r="E2491" s="78">
        <v>35494098</v>
      </c>
      <c r="F2491" s="78" t="str">
        <f t="shared" si="105"/>
        <v>354940982014</v>
      </c>
      <c r="G2491" s="89">
        <v>0.99382320728118589</v>
      </c>
      <c r="H2491" s="80">
        <f t="shared" si="104"/>
        <v>48110</v>
      </c>
      <c r="I2491" s="94">
        <v>47255</v>
      </c>
      <c r="J2491" s="95">
        <v>855</v>
      </c>
      <c r="K2491" s="83">
        <f>(H2491)/VLOOKUP(D2491,'Dados Base'!$B:$K,6,FALSE)</f>
        <v>116.69536953937954</v>
      </c>
      <c r="L2491" s="88">
        <f t="shared" si="106"/>
        <v>98.222822697983787</v>
      </c>
      <c r="M2491" s="85">
        <v>1</v>
      </c>
      <c r="N2491" s="92">
        <v>0.76200000000000001</v>
      </c>
      <c r="O2491" s="91">
        <v>90</v>
      </c>
      <c r="P2491" s="91" t="s">
        <v>691</v>
      </c>
      <c r="Q2491" s="91" t="s">
        <v>691</v>
      </c>
      <c r="R2491" s="91" t="s">
        <v>691</v>
      </c>
      <c r="S2491" s="91">
        <v>102</v>
      </c>
      <c r="T2491" s="87" t="s">
        <v>691</v>
      </c>
      <c r="U2491" s="91">
        <v>557</v>
      </c>
      <c r="V2491" s="91">
        <v>440</v>
      </c>
      <c r="W2491" s="93">
        <v>0</v>
      </c>
      <c r="X2491" s="146">
        <v>0.14369276523148147</v>
      </c>
      <c r="Y2491" s="21">
        <v>39.04</v>
      </c>
      <c r="Z2491" s="147">
        <v>0</v>
      </c>
      <c r="AA2491" s="147">
        <v>2635</v>
      </c>
      <c r="AB2491" s="21">
        <v>4</v>
      </c>
      <c r="AC2491" s="21">
        <v>1</v>
      </c>
      <c r="AD2491" s="153">
        <f>VLOOKUP(D2491,'Dados Base'!$B:$K,9,FALSE)*31536000/VLOOKUP($F2491,F:H,MATCH(H2490,F2490:AF2490,0),FALSE)</f>
        <v>4018.201621284556</v>
      </c>
      <c r="AE2491" s="153">
        <f>VLOOKUP(D2491,'Dados Base'!$B:$K,10,FALSE)*31536000/VLOOKUP($F2491,F:H,MATCH(H2490,F2490:AF2490,0),FALSE)</f>
        <v>485.06838495115363</v>
      </c>
      <c r="AF2491" s="148">
        <v>98.12</v>
      </c>
      <c r="AG2491" s="21">
        <v>98.21</v>
      </c>
      <c r="AH2491" s="148">
        <v>98.12</v>
      </c>
      <c r="AI2491" s="148">
        <v>33.42</v>
      </c>
      <c r="AJ2491" s="148">
        <v>99.91</v>
      </c>
      <c r="AK2491" s="72">
        <f>(SUMIFS('Banco de Indicadores Mun. (2)'!I:I,'Banco de Indicadores Mun. (2)'!B:B,'Banco de Indicadores - Mun. (1)'!B2491,'Banco de Indicadores Mun. (2)'!A:A,'Banco de Indicadores - Mun. (1)'!A2491) / VLOOKUP(D2491,'Dados Base'!$B:$K,8,FALSE)) * 100</f>
        <v>18.504106060606059</v>
      </c>
      <c r="AL2491" s="72">
        <f>(SUMIFS('Banco de Indicadores Mun. (2)'!I:I,'Banco de Indicadores Mun. (2)'!B:B,'Banco de Indicadores - Mun. (1)'!B2491,'Banco de Indicadores Mun. (2)'!A:A,'Banco de Indicadores - Mun. (1)'!A2491) / VLOOKUP(D2491,'Dados Base'!$B:$K,9,FALSE)) * 100</f>
        <v>5.976856443719412</v>
      </c>
      <c r="AM2491" s="72">
        <f>(SUMIFS('Banco de Indicadores Mun. (2)'!J:J,'Banco de Indicadores Mun. (2)'!B:B,'Banco de Indicadores - Mun. (1)'!B2491,'Banco de Indicadores Mun. (2)'!A:A,'Banco de Indicadores - Mun. (1)'!A2491) / VLOOKUP(D2491,'Dados Base'!$B:$K,7,FALSE)) * 100</f>
        <v>28.056645161290323</v>
      </c>
      <c r="AN2491" s="72">
        <f>(SUMIFS('Banco de Indicadores Mun. (2)'!K:K,'Banco de Indicadores Mun. (2)'!B:B,'Banco de Indicadores - Mun. (1)'!B2491,'Banco de Indicadores Mun. (2)'!A:A,'Banco de Indicadores - Mun. (1)'!A2491) / VLOOKUP(D2491,'Dados Base'!$B:$K,10,FALSE)) * 100</f>
        <v>2.4971486486486487</v>
      </c>
      <c r="AO2491" s="21"/>
      <c r="AP2491" s="21">
        <v>0</v>
      </c>
      <c r="AQ2491" s="5">
        <v>0</v>
      </c>
      <c r="AR2491" s="9">
        <v>10</v>
      </c>
      <c r="AS2491" s="22">
        <v>100</v>
      </c>
      <c r="AT2491" s="22">
        <v>0</v>
      </c>
      <c r="AU2491" s="22">
        <v>0</v>
      </c>
      <c r="AV2491" s="23">
        <v>1.5</v>
      </c>
      <c r="AW2491" s="12">
        <v>0</v>
      </c>
      <c r="AX2491" s="21">
        <v>1</v>
      </c>
      <c r="AY2491" s="116">
        <v>6.0409201853770353</v>
      </c>
    </row>
    <row r="2492" spans="1:51" ht="15.75" x14ac:dyDescent="0.25">
      <c r="A2492" s="144">
        <v>2014</v>
      </c>
      <c r="B2492" s="77" t="s">
        <v>557</v>
      </c>
      <c r="C2492" s="78">
        <v>8</v>
      </c>
      <c r="D2492" s="77">
        <v>3549508</v>
      </c>
      <c r="E2492" s="78">
        <v>35495088</v>
      </c>
      <c r="F2492" s="78" t="str">
        <f t="shared" si="105"/>
        <v>354950882014</v>
      </c>
      <c r="G2492" s="89">
        <v>0.33699336336470154</v>
      </c>
      <c r="H2492" s="80">
        <f t="shared" si="104"/>
        <v>8524</v>
      </c>
      <c r="I2492" s="94">
        <v>7670</v>
      </c>
      <c r="J2492" s="95">
        <v>854</v>
      </c>
      <c r="K2492" s="83">
        <f>(H2492)/VLOOKUP(D2492,'Dados Base'!$B:$K,6,FALSE)</f>
        <v>30.777007510109765</v>
      </c>
      <c r="L2492" s="88">
        <f t="shared" si="106"/>
        <v>89.981229469732511</v>
      </c>
      <c r="M2492" s="85">
        <v>5</v>
      </c>
      <c r="N2492" s="92">
        <v>0.69299999999999995</v>
      </c>
      <c r="O2492" s="91">
        <v>92</v>
      </c>
      <c r="P2492" s="91" t="s">
        <v>691</v>
      </c>
      <c r="Q2492" s="91" t="s">
        <v>691</v>
      </c>
      <c r="R2492" s="91" t="s">
        <v>691</v>
      </c>
      <c r="S2492" s="91">
        <v>4</v>
      </c>
      <c r="T2492" s="87" t="s">
        <v>691</v>
      </c>
      <c r="U2492" s="91">
        <v>50</v>
      </c>
      <c r="V2492" s="91">
        <v>27</v>
      </c>
      <c r="W2492" s="93">
        <v>0.11</v>
      </c>
      <c r="X2492" s="146">
        <v>2.1352176041666667E-2</v>
      </c>
      <c r="Y2492" s="21">
        <v>5.48</v>
      </c>
      <c r="Z2492" s="147">
        <v>305</v>
      </c>
      <c r="AA2492" s="147">
        <v>118</v>
      </c>
      <c r="AB2492" s="21">
        <v>2</v>
      </c>
      <c r="AC2492" s="21">
        <v>0</v>
      </c>
      <c r="AD2492" s="153">
        <f>VLOOKUP(D2492,'Dados Base'!$B:$K,9,FALSE)*31536000/VLOOKUP($F2492,F:H,MATCH(H2491,F2491:AF2491,0),FALSE)</f>
        <v>16463.53824495542</v>
      </c>
      <c r="AE2492" s="153">
        <f>VLOOKUP(D2492,'Dados Base'!$B:$K,10,FALSE)*31536000/VLOOKUP($F2492,F:H,MATCH(H2491,F2491:AF2491,0),FALSE)</f>
        <v>1997.8226184889718</v>
      </c>
      <c r="AF2492" s="148">
        <v>96.19</v>
      </c>
      <c r="AG2492" s="21">
        <v>100</v>
      </c>
      <c r="AH2492" s="148">
        <v>96.19</v>
      </c>
      <c r="AI2492" s="148">
        <v>33.97</v>
      </c>
      <c r="AJ2492" s="148">
        <v>96.19</v>
      </c>
      <c r="AK2492" s="72">
        <f>(SUMIFS('Banco de Indicadores Mun. (2)'!I:I,'Banco de Indicadores Mun. (2)'!B:B,'Banco de Indicadores - Mun. (1)'!B2492,'Banco de Indicadores Mun. (2)'!A:A,'Banco de Indicadores - Mun. (1)'!A2492) / VLOOKUP(D2492,'Dados Base'!$B:$K,8,FALSE)) * 100</f>
        <v>6.3721294964028798</v>
      </c>
      <c r="AL2492" s="72">
        <f>(SUMIFS('Banco de Indicadores Mun. (2)'!I:I,'Banco de Indicadores Mun. (2)'!B:B,'Banco de Indicadores - Mun. (1)'!B2492,'Banco de Indicadores Mun. (2)'!A:A,'Banco de Indicadores - Mun. (1)'!A2492) / VLOOKUP(D2492,'Dados Base'!$B:$K,9,FALSE)) * 100</f>
        <v>1.9903955056179776</v>
      </c>
      <c r="AM2492" s="72">
        <f>(SUMIFS('Banco de Indicadores Mun. (2)'!J:J,'Banco de Indicadores Mun. (2)'!B:B,'Banco de Indicadores - Mun. (1)'!B2492,'Banco de Indicadores Mun. (2)'!A:A,'Banco de Indicadores - Mun. (1)'!A2492) / VLOOKUP(D2492,'Dados Base'!$B:$K,7,FALSE)) * 100</f>
        <v>9.5232470588235323</v>
      </c>
      <c r="AN2492" s="72">
        <f>(SUMIFS('Banco de Indicadores Mun. (2)'!K:K,'Banco de Indicadores Mun. (2)'!B:B,'Banco de Indicadores - Mun. (1)'!B2492,'Banco de Indicadores Mun. (2)'!A:A,'Banco de Indicadores - Mun. (1)'!A2492) / VLOOKUP(D2492,'Dados Base'!$B:$K,10,FALSE)) * 100</f>
        <v>1.412037037037037</v>
      </c>
      <c r="AO2492" s="21"/>
      <c r="AP2492" s="21">
        <v>0</v>
      </c>
      <c r="AQ2492" s="5">
        <v>0</v>
      </c>
      <c r="AR2492" s="9">
        <v>9.5</v>
      </c>
      <c r="AS2492" s="22">
        <v>100</v>
      </c>
      <c r="AT2492" s="22">
        <v>100</v>
      </c>
      <c r="AU2492" s="22">
        <v>72.104018912529554</v>
      </c>
      <c r="AV2492" s="23">
        <v>8.18</v>
      </c>
      <c r="AW2492" s="12">
        <v>0</v>
      </c>
      <c r="AX2492" s="21">
        <v>0</v>
      </c>
      <c r="AY2492" s="116">
        <v>430.30628957698599</v>
      </c>
    </row>
    <row r="2493" spans="1:51" ht="15.75" x14ac:dyDescent="0.25">
      <c r="A2493" s="144">
        <v>2014</v>
      </c>
      <c r="B2493" s="77" t="s">
        <v>558</v>
      </c>
      <c r="C2493" s="78">
        <v>2</v>
      </c>
      <c r="D2493" s="77">
        <v>3549607</v>
      </c>
      <c r="E2493" s="78">
        <v>35496072</v>
      </c>
      <c r="F2493" s="78" t="str">
        <f t="shared" si="105"/>
        <v>354960722014</v>
      </c>
      <c r="G2493" s="89">
        <v>-0.13656082267695657</v>
      </c>
      <c r="H2493" s="80">
        <f t="shared" si="104"/>
        <v>4070</v>
      </c>
      <c r="I2493" s="94">
        <v>3016</v>
      </c>
      <c r="J2493" s="95">
        <v>1054</v>
      </c>
      <c r="K2493" s="83">
        <f>(H2493)/VLOOKUP(D2493,'Dados Base'!$B:$K,6,FALSE)</f>
        <v>7.1324676235038469</v>
      </c>
      <c r="L2493" s="88">
        <f t="shared" si="106"/>
        <v>74.103194103194099</v>
      </c>
      <c r="M2493" s="85">
        <v>5</v>
      </c>
      <c r="N2493" s="92">
        <v>0.68400000000000005</v>
      </c>
      <c r="O2493" s="91">
        <v>56</v>
      </c>
      <c r="P2493" s="91" t="s">
        <v>691</v>
      </c>
      <c r="Q2493" s="91" t="s">
        <v>691</v>
      </c>
      <c r="R2493" s="91" t="s">
        <v>691</v>
      </c>
      <c r="S2493" s="91">
        <v>5</v>
      </c>
      <c r="T2493" s="87" t="s">
        <v>691</v>
      </c>
      <c r="U2493" s="91">
        <v>19</v>
      </c>
      <c r="V2493" s="91">
        <v>21</v>
      </c>
      <c r="W2493" s="93">
        <v>2.15</v>
      </c>
      <c r="X2493" s="146">
        <v>1.0598958333333333E-2</v>
      </c>
      <c r="Y2493" s="21">
        <v>2.06</v>
      </c>
      <c r="Z2493" s="147">
        <v>0</v>
      </c>
      <c r="AA2493" s="147">
        <v>159</v>
      </c>
      <c r="AB2493" s="21">
        <v>0</v>
      </c>
      <c r="AC2493" s="21">
        <v>0</v>
      </c>
      <c r="AD2493" s="153">
        <f>VLOOKUP(D2493,'Dados Base'!$B:$K,9,FALSE)*31536000/VLOOKUP($F2493,F:H,MATCH(H2492,F2492:AF2492,0),FALSE)</f>
        <v>66326.329238329243</v>
      </c>
      <c r="AE2493" s="153">
        <f>VLOOKUP(D2493,'Dados Base'!$B:$K,10,FALSE)*31536000/VLOOKUP($F2493,F:H,MATCH(H2492,F2492:AF2492,0),FALSE)</f>
        <v>6663.6265356265385</v>
      </c>
      <c r="AF2493" s="148">
        <v>100</v>
      </c>
      <c r="AG2493" s="21">
        <v>100</v>
      </c>
      <c r="AH2493" s="148">
        <v>100</v>
      </c>
      <c r="AI2493" s="148">
        <v>9.73</v>
      </c>
      <c r="AJ2493" s="148">
        <v>100</v>
      </c>
      <c r="AK2493" s="72">
        <f>(SUMIFS('Banco de Indicadores Mun. (2)'!I:I,'Banco de Indicadores Mun. (2)'!B:B,'Banco de Indicadores - Mun. (1)'!B2493,'Banco de Indicadores Mun. (2)'!A:A,'Banco de Indicadores - Mun. (1)'!A2493) / VLOOKUP(D2493,'Dados Base'!$B:$K,8,FALSE)) * 100</f>
        <v>0.34784324324324323</v>
      </c>
      <c r="AL2493" s="72">
        <f>(SUMIFS('Banco de Indicadores Mun. (2)'!I:I,'Banco de Indicadores Mun. (2)'!B:B,'Banco de Indicadores - Mun. (1)'!B2493,'Banco de Indicadores Mun. (2)'!A:A,'Banco de Indicadores - Mun. (1)'!A2493) / VLOOKUP(D2493,'Dados Base'!$B:$K,9,FALSE)) * 100</f>
        <v>0.15035280373831775</v>
      </c>
      <c r="AM2493" s="72">
        <f>(SUMIFS('Banco de Indicadores Mun. (2)'!J:J,'Banco de Indicadores Mun. (2)'!B:B,'Banco de Indicadores - Mun. (1)'!B2493,'Banco de Indicadores Mun. (2)'!A:A,'Banco de Indicadores - Mun. (1)'!A2493) / VLOOKUP(D2493,'Dados Base'!$B:$K,7,FALSE)) * 100</f>
        <v>0.45073239436619722</v>
      </c>
      <c r="AN2493" s="72">
        <f>(SUMIFS('Banco de Indicadores Mun. (2)'!K:K,'Banco de Indicadores Mun. (2)'!B:B,'Banco de Indicadores - Mun. (1)'!B2493,'Banco de Indicadores Mun. (2)'!A:A,'Banco de Indicadores - Mun. (1)'!A2493) / VLOOKUP(D2493,'Dados Base'!$B:$K,10,FALSE)) * 100</f>
        <v>8.0697674418604617E-3</v>
      </c>
      <c r="AO2493" s="21"/>
      <c r="AP2493" s="21">
        <v>0</v>
      </c>
      <c r="AQ2493" s="5">
        <v>0</v>
      </c>
      <c r="AR2493" s="9">
        <v>9.6</v>
      </c>
      <c r="AS2493" s="22">
        <v>50</v>
      </c>
      <c r="AT2493" s="22">
        <v>0</v>
      </c>
      <c r="AU2493" s="22">
        <v>0</v>
      </c>
      <c r="AV2493" s="23">
        <v>0.75</v>
      </c>
      <c r="AW2493" s="12">
        <v>0</v>
      </c>
      <c r="AX2493" s="21">
        <v>0</v>
      </c>
      <c r="AY2493" s="116">
        <v>111.15075224665947</v>
      </c>
    </row>
    <row r="2494" spans="1:51" ht="15.75" x14ac:dyDescent="0.25">
      <c r="A2494" s="144">
        <v>2014</v>
      </c>
      <c r="B2494" s="77" t="s">
        <v>559</v>
      </c>
      <c r="C2494" s="78">
        <v>4</v>
      </c>
      <c r="D2494" s="77">
        <v>3549706</v>
      </c>
      <c r="E2494" s="78">
        <v>35497064</v>
      </c>
      <c r="F2494" s="78" t="str">
        <f t="shared" si="105"/>
        <v>354970642014</v>
      </c>
      <c r="G2494" s="89">
        <v>0.27070732103191553</v>
      </c>
      <c r="H2494" s="80">
        <f t="shared" si="104"/>
        <v>52452</v>
      </c>
      <c r="I2494" s="94">
        <v>47304</v>
      </c>
      <c r="J2494" s="95">
        <v>5148</v>
      </c>
      <c r="K2494" s="83">
        <f>(H2494)/VLOOKUP(D2494,'Dados Base'!$B:$K,6,FALSE)</f>
        <v>125.17779580926926</v>
      </c>
      <c r="L2494" s="88">
        <f t="shared" si="106"/>
        <v>90.185312285518194</v>
      </c>
      <c r="M2494" s="85">
        <v>4</v>
      </c>
      <c r="N2494" s="92">
        <v>0.77400000000000002</v>
      </c>
      <c r="O2494" s="91">
        <v>309</v>
      </c>
      <c r="P2494" s="91" t="s">
        <v>691</v>
      </c>
      <c r="Q2494" s="91" t="s">
        <v>691</v>
      </c>
      <c r="R2494" s="91" t="s">
        <v>691</v>
      </c>
      <c r="S2494" s="91">
        <v>141</v>
      </c>
      <c r="T2494" s="87" t="s">
        <v>691</v>
      </c>
      <c r="U2494" s="91">
        <v>783</v>
      </c>
      <c r="V2494" s="91">
        <v>647</v>
      </c>
      <c r="W2494" s="93">
        <v>3.15</v>
      </c>
      <c r="X2494" s="146">
        <v>0.14597980470833333</v>
      </c>
      <c r="Y2494" s="21">
        <v>38.4</v>
      </c>
      <c r="Z2494" s="147">
        <v>54</v>
      </c>
      <c r="AA2494" s="147">
        <v>2539</v>
      </c>
      <c r="AB2494" s="21">
        <v>6</v>
      </c>
      <c r="AC2494" s="21">
        <v>0</v>
      </c>
      <c r="AD2494" s="153">
        <f>VLOOKUP(D2494,'Dados Base'!$B:$K,9,FALSE)*31536000/VLOOKUP($F2494,F:H,MATCH(H2493,F2493:AF2493,0),FALSE)</f>
        <v>3896.0054907343856</v>
      </c>
      <c r="AE2494" s="153">
        <f>VLOOKUP(D2494,'Dados Base'!$B:$K,10,FALSE)*31536000/VLOOKUP($F2494,F:H,MATCH(H2493,F2493:AF2493,0),FALSE)</f>
        <v>396.81537405628012</v>
      </c>
      <c r="AF2494" s="148">
        <v>91.43</v>
      </c>
      <c r="AG2494" s="21">
        <v>92.24</v>
      </c>
      <c r="AH2494" s="148">
        <v>88.55</v>
      </c>
      <c r="AI2494" s="148">
        <v>52.15</v>
      </c>
      <c r="AJ2494" s="148">
        <v>100</v>
      </c>
      <c r="AK2494" s="72">
        <f>(SUMIFS('Banco de Indicadores Mun. (2)'!I:I,'Banco de Indicadores Mun. (2)'!B:B,'Banco de Indicadores - Mun. (1)'!B2494,'Banco de Indicadores Mun. (2)'!A:A,'Banco de Indicadores - Mun. (1)'!A2494) / VLOOKUP(D2494,'Dados Base'!$B:$K,8,FALSE)) * 100</f>
        <v>15.305465686274507</v>
      </c>
      <c r="AL2494" s="72">
        <f>(SUMIFS('Banco de Indicadores Mun. (2)'!I:I,'Banco de Indicadores Mun. (2)'!B:B,'Banco de Indicadores - Mun. (1)'!B2494,'Banco de Indicadores Mun. (2)'!A:A,'Banco de Indicadores - Mun. (1)'!A2494) / VLOOKUP(D2494,'Dados Base'!$B:$K,9,FALSE)) * 100</f>
        <v>4.8183873456790121</v>
      </c>
      <c r="AM2494" s="72">
        <f>(SUMIFS('Banco de Indicadores Mun. (2)'!J:J,'Banco de Indicadores Mun. (2)'!B:B,'Banco de Indicadores - Mun. (1)'!B2494,'Banco de Indicadores Mun. (2)'!A:A,'Banco de Indicadores - Mun. (1)'!A2494) / VLOOKUP(D2494,'Dados Base'!$B:$K,7,FALSE)) * 100</f>
        <v>21.956898550724638</v>
      </c>
      <c r="AN2494" s="72">
        <f>(SUMIFS('Banco de Indicadores Mun. (2)'!K:K,'Banco de Indicadores Mun. (2)'!B:B,'Banco de Indicadores - Mun. (1)'!B2494,'Banco de Indicadores Mun. (2)'!A:A,'Banco de Indicadores - Mun. (1)'!A2494) / VLOOKUP(D2494,'Dados Base'!$B:$K,10,FALSE)) * 100</f>
        <v>1.3979242424242417</v>
      </c>
      <c r="AO2494" s="21"/>
      <c r="AP2494" s="21">
        <v>0</v>
      </c>
      <c r="AQ2494" s="5">
        <v>0</v>
      </c>
      <c r="AR2494" s="9">
        <v>8.3000000000000007</v>
      </c>
      <c r="AS2494" s="22">
        <v>92</v>
      </c>
      <c r="AT2494" s="22">
        <v>3.6799999999999997</v>
      </c>
      <c r="AU2494" s="22">
        <v>2.0825298881604368</v>
      </c>
      <c r="AV2494" s="23">
        <v>1.58</v>
      </c>
      <c r="AW2494" s="12">
        <v>0</v>
      </c>
      <c r="AX2494" s="21">
        <v>0</v>
      </c>
      <c r="AY2494" s="116">
        <v>38.601073473268492</v>
      </c>
    </row>
    <row r="2495" spans="1:51" ht="15.75" x14ac:dyDescent="0.25">
      <c r="A2495" s="144">
        <v>2014</v>
      </c>
      <c r="B2495" s="77" t="s">
        <v>560</v>
      </c>
      <c r="C2495" s="78">
        <v>15</v>
      </c>
      <c r="D2495" s="77">
        <v>3549805</v>
      </c>
      <c r="E2495" s="78">
        <v>354980515</v>
      </c>
      <c r="F2495" s="78" t="str">
        <f t="shared" si="105"/>
        <v>3549805152014</v>
      </c>
      <c r="G2495" s="89">
        <v>1.1881430386850189</v>
      </c>
      <c r="H2495" s="80">
        <f t="shared" si="104"/>
        <v>425716</v>
      </c>
      <c r="I2495" s="94">
        <v>399889</v>
      </c>
      <c r="J2495" s="95">
        <v>25827</v>
      </c>
      <c r="K2495" s="83">
        <f>(H2495)/VLOOKUP(D2495,'Dados Base'!$B:$K,6,FALSE)</f>
        <v>987.0302102895829</v>
      </c>
      <c r="L2495" s="88">
        <f t="shared" si="106"/>
        <v>93.933279463304174</v>
      </c>
      <c r="M2495" s="85">
        <v>1</v>
      </c>
      <c r="N2495" s="92">
        <v>0.79700000000000004</v>
      </c>
      <c r="O2495" s="91">
        <v>239</v>
      </c>
      <c r="P2495" s="91" t="s">
        <v>691</v>
      </c>
      <c r="Q2495" s="91" t="s">
        <v>691</v>
      </c>
      <c r="R2495" s="91" t="s">
        <v>691</v>
      </c>
      <c r="S2495" s="91">
        <v>1576</v>
      </c>
      <c r="T2495" s="87" t="s">
        <v>691</v>
      </c>
      <c r="U2495" s="91">
        <v>6496</v>
      </c>
      <c r="V2495" s="91">
        <v>6137</v>
      </c>
      <c r="W2495" s="93">
        <v>0</v>
      </c>
      <c r="X2495" s="146">
        <v>1.3791419656064814</v>
      </c>
      <c r="Y2495" s="21">
        <v>370.58</v>
      </c>
      <c r="Z2495" s="147">
        <v>20686</v>
      </c>
      <c r="AA2495" s="147">
        <v>1543</v>
      </c>
      <c r="AB2495" s="21">
        <v>51</v>
      </c>
      <c r="AC2495" s="21">
        <v>1</v>
      </c>
      <c r="AD2495" s="153">
        <f>VLOOKUP(D2495,'Dados Base'!$B:$K,9,FALSE)*31536000/VLOOKUP($F2495,F:H,MATCH(H2494,F2494:AF2494,0),FALSE)</f>
        <v>247.41903052739386</v>
      </c>
      <c r="AE2495" s="153">
        <f>VLOOKUP(D2495,'Dados Base'!$B:$K,10,FALSE)*31536000/VLOOKUP($F2495,F:H,MATCH(H2494,F2494:AF2494,0),FALSE)</f>
        <v>26.667919458042459</v>
      </c>
      <c r="AF2495" s="148">
        <v>92.99</v>
      </c>
      <c r="AG2495" s="21">
        <v>100</v>
      </c>
      <c r="AH2495" s="148">
        <v>92.99</v>
      </c>
      <c r="AI2495" s="148">
        <v>31.89</v>
      </c>
      <c r="AJ2495" s="148">
        <v>99</v>
      </c>
      <c r="AK2495" s="72">
        <f>(SUMIFS('Banco de Indicadores Mun. (2)'!I:I,'Banco de Indicadores Mun. (2)'!B:B,'Banco de Indicadores - Mun. (1)'!B2495,'Banco de Indicadores Mun. (2)'!A:A,'Banco de Indicadores - Mun. (1)'!A2495) / VLOOKUP(D2495,'Dados Base'!$B:$K,8,FALSE)) * 100</f>
        <v>192.94926168224339</v>
      </c>
      <c r="AL2495" s="72">
        <f>(SUMIFS('Banco de Indicadores Mun. (2)'!I:I,'Banco de Indicadores Mun. (2)'!B:B,'Banco de Indicadores - Mun. (1)'!B2495,'Banco de Indicadores Mun. (2)'!A:A,'Banco de Indicadores - Mun. (1)'!A2495) / VLOOKUP(D2495,'Dados Base'!$B:$K,9,FALSE)) * 100</f>
        <v>61.813086826347444</v>
      </c>
      <c r="AM2495" s="72">
        <f>(SUMIFS('Banco de Indicadores Mun. (2)'!J:J,'Banco de Indicadores Mun. (2)'!B:B,'Banco de Indicadores - Mun. (1)'!B2495,'Banco de Indicadores Mun. (2)'!A:A,'Banco de Indicadores - Mun. (1)'!A2495) / VLOOKUP(D2495,'Dados Base'!$B:$K,7,FALSE)) * 100</f>
        <v>84.330323943661995</v>
      </c>
      <c r="AN2495" s="72">
        <f>(SUMIFS('Banco de Indicadores Mun. (2)'!K:K,'Banco de Indicadores Mun. (2)'!B:B,'Banco de Indicadores - Mun. (1)'!B2495,'Banco de Indicadores Mun. (2)'!A:A,'Banco de Indicadores - Mun. (1)'!A2495) / VLOOKUP(D2495,'Dados Base'!$B:$K,10,FALSE)) * 100</f>
        <v>407.1699444444456</v>
      </c>
      <c r="AO2495" s="21"/>
      <c r="AP2495" s="21">
        <v>0</v>
      </c>
      <c r="AQ2495" s="5">
        <v>1</v>
      </c>
      <c r="AR2495" s="9">
        <v>10</v>
      </c>
      <c r="AS2495" s="22">
        <v>99</v>
      </c>
      <c r="AT2495" s="22">
        <v>99</v>
      </c>
      <c r="AU2495" s="22">
        <v>93.058617121777857</v>
      </c>
      <c r="AV2495" s="23">
        <v>9.99</v>
      </c>
      <c r="AW2495" s="12">
        <v>12</v>
      </c>
      <c r="AX2495" s="21">
        <v>1</v>
      </c>
      <c r="AY2495" s="116">
        <v>138.0139538415539</v>
      </c>
    </row>
    <row r="2496" spans="1:51" ht="15.75" x14ac:dyDescent="0.25">
      <c r="A2496" s="144">
        <v>2014</v>
      </c>
      <c r="B2496" s="77" t="s">
        <v>561</v>
      </c>
      <c r="C2496" s="78">
        <v>2</v>
      </c>
      <c r="D2496" s="77">
        <v>3549904</v>
      </c>
      <c r="E2496" s="78">
        <v>35499042</v>
      </c>
      <c r="F2496" s="78" t="str">
        <f t="shared" si="105"/>
        <v>354990422014</v>
      </c>
      <c r="G2496" s="89">
        <v>1.4379588032036317</v>
      </c>
      <c r="H2496" s="80">
        <f t="shared" si="104"/>
        <v>663632</v>
      </c>
      <c r="I2496" s="94">
        <v>650131</v>
      </c>
      <c r="J2496" s="95">
        <v>13501</v>
      </c>
      <c r="K2496" s="83">
        <f>(H2496)/VLOOKUP(D2496,'Dados Base'!$B:$K,6,FALSE)</f>
        <v>603.51579196260502</v>
      </c>
      <c r="L2496" s="88">
        <f t="shared" si="106"/>
        <v>97.965589362779369</v>
      </c>
      <c r="M2496" s="85">
        <v>1</v>
      </c>
      <c r="N2496" s="92">
        <v>0.80700000000000005</v>
      </c>
      <c r="O2496" s="91">
        <v>278</v>
      </c>
      <c r="P2496" s="91" t="s">
        <v>691</v>
      </c>
      <c r="Q2496" s="91" t="s">
        <v>691</v>
      </c>
      <c r="R2496" s="91" t="s">
        <v>691</v>
      </c>
      <c r="S2496" s="91">
        <v>882</v>
      </c>
      <c r="T2496" s="87" t="s">
        <v>691</v>
      </c>
      <c r="U2496" s="91">
        <v>5644</v>
      </c>
      <c r="V2496" s="91">
        <v>6621</v>
      </c>
      <c r="W2496" s="93">
        <v>14.16</v>
      </c>
      <c r="X2496" s="146">
        <v>2.7102823051111113</v>
      </c>
      <c r="Y2496" s="21">
        <v>733.9</v>
      </c>
      <c r="Z2496" s="147">
        <v>14347</v>
      </c>
      <c r="AA2496" s="147">
        <v>21730</v>
      </c>
      <c r="AB2496" s="21">
        <v>63</v>
      </c>
      <c r="AC2496" s="21">
        <v>1</v>
      </c>
      <c r="AD2496" s="153">
        <f>VLOOKUP(D2496,'Dados Base'!$B:$K,9,FALSE)*31536000/VLOOKUP($F2496,F:H,MATCH(H2495,F2495:AF2495,0),FALSE)</f>
        <v>783.60995250379722</v>
      </c>
      <c r="AE2496" s="153">
        <f>VLOOKUP(D2496,'Dados Base'!$B:$K,10,FALSE)*31536000/VLOOKUP($F2496,F:H,MATCH(H2495,F2495:AF2495,0),FALSE)</f>
        <v>79.358921812088624</v>
      </c>
      <c r="AF2496" s="148">
        <v>99.96</v>
      </c>
      <c r="AG2496" s="21">
        <v>100</v>
      </c>
      <c r="AH2496" s="148">
        <v>96.1</v>
      </c>
      <c r="AI2496" s="148">
        <v>36.53</v>
      </c>
      <c r="AJ2496" s="148">
        <v>100</v>
      </c>
      <c r="AK2496" s="72">
        <f>(SUMIFS('Banco de Indicadores Mun. (2)'!I:I,'Banco de Indicadores Mun. (2)'!B:B,'Banco de Indicadores - Mun. (1)'!B2496,'Banco de Indicadores Mun. (2)'!A:A,'Banco de Indicadores - Mun. (1)'!A2496) / VLOOKUP(D2496,'Dados Base'!$B:$K,8,FALSE)) * 100</f>
        <v>48.315140056022436</v>
      </c>
      <c r="AL2496" s="72">
        <f>(SUMIFS('Banco de Indicadores Mun. (2)'!I:I,'Banco de Indicadores Mun. (2)'!B:B,'Banco de Indicadores - Mun. (1)'!B2496,'Banco de Indicadores Mun. (2)'!A:A,'Banco de Indicadores - Mun. (1)'!A2496) / VLOOKUP(D2496,'Dados Base'!$B:$K,9,FALSE)) * 100</f>
        <v>20.919957550030336</v>
      </c>
      <c r="AM2496" s="72">
        <f>(SUMIFS('Banco de Indicadores Mun. (2)'!J:J,'Banco de Indicadores Mun. (2)'!B:B,'Banco de Indicadores - Mun. (1)'!B2496,'Banco de Indicadores Mun. (2)'!A:A,'Banco de Indicadores - Mun. (1)'!A2496) / VLOOKUP(D2496,'Dados Base'!$B:$K,7,FALSE)) * 100</f>
        <v>34.768294332723968</v>
      </c>
      <c r="AN2496" s="72">
        <f>(SUMIFS('Banco de Indicadores Mun. (2)'!K:K,'Banco de Indicadores Mun. (2)'!B:B,'Banco de Indicadores - Mun. (1)'!B2496,'Banco de Indicadores Mun. (2)'!A:A,'Banco de Indicadores - Mun. (1)'!A2496) / VLOOKUP(D2496,'Dados Base'!$B:$K,10,FALSE)) * 100</f>
        <v>92.687143712574908</v>
      </c>
      <c r="AO2496" s="21"/>
      <c r="AP2496" s="21">
        <v>0.60274368927357336</v>
      </c>
      <c r="AQ2496" s="5">
        <v>1</v>
      </c>
      <c r="AR2496" s="9">
        <v>9.6999999999999993</v>
      </c>
      <c r="AS2496" s="22">
        <v>91</v>
      </c>
      <c r="AT2496" s="22">
        <v>81.899999999999991</v>
      </c>
      <c r="AU2496" s="22">
        <v>39.767719045375166</v>
      </c>
      <c r="AV2496" s="23">
        <v>5.5</v>
      </c>
      <c r="AW2496" s="12">
        <v>3</v>
      </c>
      <c r="AX2496" s="21">
        <v>1</v>
      </c>
      <c r="AY2496" s="116">
        <v>45.341291969480153</v>
      </c>
    </row>
    <row r="2497" spans="1:51" ht="15.75" x14ac:dyDescent="0.25">
      <c r="A2497" s="144">
        <v>2014</v>
      </c>
      <c r="B2497" s="77" t="s">
        <v>562</v>
      </c>
      <c r="C2497" s="78">
        <v>11</v>
      </c>
      <c r="D2497" s="77">
        <v>3549953</v>
      </c>
      <c r="E2497" s="78">
        <v>354995311</v>
      </c>
      <c r="F2497" s="78" t="str">
        <f t="shared" si="105"/>
        <v>3549953112014</v>
      </c>
      <c r="G2497" s="89">
        <v>1.1889547363460817</v>
      </c>
      <c r="H2497" s="80">
        <f t="shared" si="104"/>
        <v>14595</v>
      </c>
      <c r="I2497" s="94">
        <v>13414</v>
      </c>
      <c r="J2497" s="95">
        <v>1181</v>
      </c>
      <c r="K2497" s="83">
        <f>(H2497)/VLOOKUP(D2497,'Dados Base'!$B:$K,6,FALSE)</f>
        <v>78.169353542927524</v>
      </c>
      <c r="L2497" s="88">
        <f t="shared" si="106"/>
        <v>91.908187735525871</v>
      </c>
      <c r="M2497" s="85">
        <v>3</v>
      </c>
      <c r="N2497" s="92">
        <v>0.72799999999999998</v>
      </c>
      <c r="O2497" s="91">
        <v>23</v>
      </c>
      <c r="P2497" s="91" t="s">
        <v>691</v>
      </c>
      <c r="Q2497" s="91" t="s">
        <v>691</v>
      </c>
      <c r="R2497" s="91" t="s">
        <v>691</v>
      </c>
      <c r="S2497" s="91">
        <v>18</v>
      </c>
      <c r="T2497" s="87" t="s">
        <v>691</v>
      </c>
      <c r="U2497" s="91">
        <v>95</v>
      </c>
      <c r="V2497" s="91">
        <v>79</v>
      </c>
      <c r="W2497" s="93">
        <v>0</v>
      </c>
      <c r="X2497" s="146">
        <v>1.7422781250000002E-2</v>
      </c>
      <c r="Y2497" s="21">
        <v>9.58</v>
      </c>
      <c r="Z2497" s="147">
        <v>344</v>
      </c>
      <c r="AA2497" s="147">
        <v>394</v>
      </c>
      <c r="AB2497" s="21">
        <v>2</v>
      </c>
      <c r="AC2497" s="21">
        <v>1</v>
      </c>
      <c r="AD2497" s="153">
        <f>VLOOKUP(D2497,'Dados Base'!$B:$K,9,FALSE)*31536000/VLOOKUP($F2497,F:H,MATCH(H2496,F2496:AF2496,0),FALSE)</f>
        <v>10566.018499486125</v>
      </c>
      <c r="AE2497" s="153">
        <f>VLOOKUP(D2497,'Dados Base'!$B:$K,10,FALSE)*31536000/VLOOKUP($F2497,F:H,MATCH(H2496,F2496:AF2496,0),FALSE)</f>
        <v>1361.2661870503593</v>
      </c>
      <c r="AF2497" s="148">
        <v>45.84</v>
      </c>
      <c r="AG2497" s="21">
        <v>100</v>
      </c>
      <c r="AH2497" s="148">
        <v>34.56</v>
      </c>
      <c r="AI2497" s="148">
        <v>27.31</v>
      </c>
      <c r="AJ2497" s="148">
        <v>50.36</v>
      </c>
      <c r="AK2497" s="72">
        <f>(SUMIFS('Banco de Indicadores Mun. (2)'!I:I,'Banco de Indicadores Mun. (2)'!B:B,'Banco de Indicadores - Mun. (1)'!B2497,'Banco de Indicadores Mun. (2)'!A:A,'Banco de Indicadores - Mun. (1)'!A2497) / VLOOKUP(D2497,'Dados Base'!$B:$K,8,FALSE)) * 100</f>
        <v>1.6799904306220099</v>
      </c>
      <c r="AL2497" s="72">
        <f>(SUMIFS('Banco de Indicadores Mun. (2)'!I:I,'Banco de Indicadores Mun. (2)'!B:B,'Banco de Indicadores - Mun. (1)'!B2497,'Banco de Indicadores Mun. (2)'!A:A,'Banco de Indicadores - Mun. (1)'!A2497) / VLOOKUP(D2497,'Dados Base'!$B:$K,9,FALSE)) * 100</f>
        <v>0.71803271983640093</v>
      </c>
      <c r="AM2497" s="72">
        <f>(SUMIFS('Banco de Indicadores Mun. (2)'!J:J,'Banco de Indicadores Mun. (2)'!B:B,'Banco de Indicadores - Mun. (1)'!B2497,'Banco de Indicadores Mun. (2)'!A:A,'Banco de Indicadores - Mun. (1)'!A2497) / VLOOKUP(D2497,'Dados Base'!$B:$K,7,FALSE)) * 100</f>
        <v>2.1385547945205485</v>
      </c>
      <c r="AN2497" s="72">
        <f>(SUMIFS('Banco de Indicadores Mun. (2)'!K:K,'Banco de Indicadores Mun. (2)'!B:B,'Banco de Indicadores - Mun. (1)'!B2497,'Banco de Indicadores Mun. (2)'!A:A,'Banco de Indicadores - Mun. (1)'!A2497) / VLOOKUP(D2497,'Dados Base'!$B:$K,10,FALSE)) * 100</f>
        <v>0.61728571428571444</v>
      </c>
      <c r="AO2497" s="21"/>
      <c r="AP2497" s="21">
        <v>0</v>
      </c>
      <c r="AQ2497" s="5">
        <v>0</v>
      </c>
      <c r="AR2497" s="9">
        <v>8.4</v>
      </c>
      <c r="AS2497" s="22">
        <v>62</v>
      </c>
      <c r="AT2497" s="22">
        <v>62</v>
      </c>
      <c r="AU2497" s="22">
        <v>46.612466124661246</v>
      </c>
      <c r="AV2497" s="23">
        <v>5.76</v>
      </c>
      <c r="AW2497" s="12">
        <v>0</v>
      </c>
      <c r="AX2497" s="21">
        <v>1</v>
      </c>
      <c r="AY2497" s="116">
        <v>185.81644074679156</v>
      </c>
    </row>
    <row r="2498" spans="1:51" ht="15.75" x14ac:dyDescent="0.25">
      <c r="A2498" s="144">
        <v>2014</v>
      </c>
      <c r="B2498" s="77" t="s">
        <v>563</v>
      </c>
      <c r="C2498" s="78">
        <v>2</v>
      </c>
      <c r="D2498" s="77">
        <v>3550001</v>
      </c>
      <c r="E2498" s="78">
        <v>35500012</v>
      </c>
      <c r="F2498" s="78" t="str">
        <f t="shared" si="105"/>
        <v>355000122014</v>
      </c>
      <c r="G2498" s="89">
        <v>-1.7195430211658369E-2</v>
      </c>
      <c r="H2498" s="80">
        <f t="shared" ref="H2498:H2561" si="107">SUM(I2498:J2498)</f>
        <v>10458</v>
      </c>
      <c r="I2498" s="94">
        <v>6238</v>
      </c>
      <c r="J2498" s="95">
        <v>4220</v>
      </c>
      <c r="K2498" s="83">
        <f>(H2498)/VLOOKUP(D2498,'Dados Base'!$B:$K,6,FALSE)</f>
        <v>16.945637203273112</v>
      </c>
      <c r="L2498" s="88">
        <f t="shared" si="106"/>
        <v>59.648116274622296</v>
      </c>
      <c r="M2498" s="85">
        <v>3</v>
      </c>
      <c r="N2498" s="92">
        <v>0.69699999999999995</v>
      </c>
      <c r="O2498" s="91">
        <v>146</v>
      </c>
      <c r="P2498" s="91" t="s">
        <v>691</v>
      </c>
      <c r="Q2498" s="91" t="s">
        <v>691</v>
      </c>
      <c r="R2498" s="91" t="s">
        <v>691</v>
      </c>
      <c r="S2498" s="91">
        <v>17</v>
      </c>
      <c r="T2498" s="87" t="s">
        <v>691</v>
      </c>
      <c r="U2498" s="91">
        <v>75</v>
      </c>
      <c r="V2498" s="91">
        <v>98</v>
      </c>
      <c r="W2498" s="93">
        <v>0</v>
      </c>
      <c r="X2498" s="146">
        <v>1.6027429687500001E-2</v>
      </c>
      <c r="Y2498" s="21">
        <v>4.46</v>
      </c>
      <c r="Z2498" s="147">
        <v>263</v>
      </c>
      <c r="AA2498" s="147">
        <v>81</v>
      </c>
      <c r="AB2498" s="21">
        <v>1</v>
      </c>
      <c r="AC2498" s="21">
        <v>0</v>
      </c>
      <c r="AD2498" s="153">
        <f>VLOOKUP(D2498,'Dados Base'!$B:$K,9,FALSE)*31536000/VLOOKUP($F2498,F:H,MATCH(H2497,F2497:AF2497,0),FALSE)</f>
        <v>27742.512908777968</v>
      </c>
      <c r="AE2498" s="153">
        <f>VLOOKUP(D2498,'Dados Base'!$B:$K,10,FALSE)*31536000/VLOOKUP($F2498,F:H,MATCH(H2497,F2497:AF2497,0),FALSE)</f>
        <v>2834.5611015490545</v>
      </c>
      <c r="AF2498" s="148">
        <v>58.85</v>
      </c>
      <c r="AG2498" s="21">
        <v>87.92</v>
      </c>
      <c r="AH2498" s="148">
        <v>51.24</v>
      </c>
      <c r="AI2498" s="148">
        <v>29.97</v>
      </c>
      <c r="AJ2498" s="148">
        <v>99</v>
      </c>
      <c r="AK2498" s="72">
        <f>(SUMIFS('Banco de Indicadores Mun. (2)'!I:I,'Banco de Indicadores Mun. (2)'!B:B,'Banco de Indicadores - Mun. (1)'!B2498,'Banco de Indicadores Mun. (2)'!A:A,'Banco de Indicadores - Mun. (1)'!A2498) / VLOOKUP(D2498,'Dados Base'!$B:$K,8,FALSE)) * 100</f>
        <v>5.2656641604010027E-2</v>
      </c>
      <c r="AL2498" s="72">
        <f>(SUMIFS('Banco de Indicadores Mun. (2)'!I:I,'Banco de Indicadores Mun. (2)'!B:B,'Banco de Indicadores - Mun. (1)'!B2498,'Banco de Indicadores Mun. (2)'!A:A,'Banco de Indicadores - Mun. (1)'!A2498) / VLOOKUP(D2498,'Dados Base'!$B:$K,9,FALSE)) * 100</f>
        <v>2.2836956521739137E-2</v>
      </c>
      <c r="AM2498" s="72">
        <f>(SUMIFS('Banco de Indicadores Mun. (2)'!J:J,'Banco de Indicadores Mun. (2)'!B:B,'Banco de Indicadores - Mun. (1)'!B2498,'Banco de Indicadores Mun. (2)'!A:A,'Banco de Indicadores - Mun. (1)'!A2498) / VLOOKUP(D2498,'Dados Base'!$B:$K,7,FALSE)) * 100</f>
        <v>5.7045901639344289E-2</v>
      </c>
      <c r="AN2498" s="72">
        <f>(SUMIFS('Banco de Indicadores Mun. (2)'!K:K,'Banco de Indicadores Mun. (2)'!B:B,'Banco de Indicadores - Mun. (1)'!B2498,'Banco de Indicadores Mun. (2)'!A:A,'Banco de Indicadores - Mun. (1)'!A2498) / VLOOKUP(D2498,'Dados Base'!$B:$K,10,FALSE)) * 100</f>
        <v>3.8414893617021259E-2</v>
      </c>
      <c r="AO2498" s="21"/>
      <c r="AP2498" s="21">
        <v>0</v>
      </c>
      <c r="AQ2498" s="5">
        <v>0</v>
      </c>
      <c r="AR2498" s="9">
        <v>4.4000000000000004</v>
      </c>
      <c r="AS2498" s="22">
        <v>84</v>
      </c>
      <c r="AT2498" s="22">
        <v>84</v>
      </c>
      <c r="AU2498" s="22">
        <v>76.45348837209302</v>
      </c>
      <c r="AV2498" s="23">
        <v>8.23</v>
      </c>
      <c r="AW2498" s="12">
        <v>0</v>
      </c>
      <c r="AX2498" s="21">
        <v>0</v>
      </c>
      <c r="AY2498" s="116">
        <v>95.099523017015258</v>
      </c>
    </row>
    <row r="2499" spans="1:51" ht="15.75" x14ac:dyDescent="0.25">
      <c r="A2499" s="144">
        <v>2014</v>
      </c>
      <c r="B2499" s="77" t="s">
        <v>564</v>
      </c>
      <c r="C2499" s="78">
        <v>13</v>
      </c>
      <c r="D2499" s="77">
        <v>3550100</v>
      </c>
      <c r="E2499" s="78">
        <v>355010013</v>
      </c>
      <c r="F2499" s="78" t="str">
        <f t="shared" ref="F2499:F2562" si="108">CONCATENATE(E2499,A2499)</f>
        <v>3550100132014</v>
      </c>
      <c r="G2499" s="89">
        <v>0.36654060366376751</v>
      </c>
      <c r="H2499" s="80">
        <f t="shared" si="107"/>
        <v>38830</v>
      </c>
      <c r="I2499" s="94">
        <v>38130</v>
      </c>
      <c r="J2499" s="95">
        <v>700</v>
      </c>
      <c r="K2499" s="83">
        <f>(H2499)/VLOOKUP(D2499,'Dados Base'!$B:$K,6,FALSE)</f>
        <v>59.643032686163679</v>
      </c>
      <c r="L2499" s="88">
        <f t="shared" si="106"/>
        <v>98.197270151944366</v>
      </c>
      <c r="M2499" s="85">
        <v>4</v>
      </c>
      <c r="N2499" s="92">
        <v>0.74399999999999999</v>
      </c>
      <c r="O2499" s="91">
        <v>162</v>
      </c>
      <c r="P2499" s="91" t="s">
        <v>691</v>
      </c>
      <c r="Q2499" s="91" t="s">
        <v>691</v>
      </c>
      <c r="R2499" s="91" t="s">
        <v>691</v>
      </c>
      <c r="S2499" s="91">
        <v>65</v>
      </c>
      <c r="T2499" s="87" t="s">
        <v>691</v>
      </c>
      <c r="U2499" s="91">
        <v>437</v>
      </c>
      <c r="V2499" s="91">
        <v>391</v>
      </c>
      <c r="W2499" s="93">
        <v>48.02</v>
      </c>
      <c r="X2499" s="146">
        <v>0.11510101854166667</v>
      </c>
      <c r="Y2499" s="21">
        <v>31.38</v>
      </c>
      <c r="Z2499" s="147">
        <v>1689</v>
      </c>
      <c r="AA2499" s="147">
        <v>429</v>
      </c>
      <c r="AB2499" s="21">
        <v>2</v>
      </c>
      <c r="AC2499" s="21">
        <v>0</v>
      </c>
      <c r="AD2499" s="153">
        <f>VLOOKUP(D2499,'Dados Base'!$B:$K,9,FALSE)*31536000/VLOOKUP($F2499,F:H,MATCH(H2498,F2498:AF2498,0),FALSE)</f>
        <v>4653.6513005408187</v>
      </c>
      <c r="AE2499" s="153">
        <f>VLOOKUP(D2499,'Dados Base'!$B:$K,10,FALSE)*31536000/VLOOKUP($F2499,F:H,MATCH(H2498,F2498:AF2498,0),FALSE)</f>
        <v>617.23821787277893</v>
      </c>
      <c r="AF2499" s="148">
        <v>97.38</v>
      </c>
      <c r="AG2499" s="21">
        <v>100</v>
      </c>
      <c r="AH2499" s="148">
        <v>94.34</v>
      </c>
      <c r="AI2499" s="148">
        <v>38.270000000000003</v>
      </c>
      <c r="AJ2499" s="148">
        <v>99.8</v>
      </c>
      <c r="AK2499" s="72">
        <f>(SUMIFS('Banco de Indicadores Mun. (2)'!I:I,'Banco de Indicadores Mun. (2)'!B:B,'Banco de Indicadores - Mun. (1)'!B2499,'Banco de Indicadores Mun. (2)'!A:A,'Banco de Indicadores - Mun. (1)'!A2499) / VLOOKUP(D2499,'Dados Base'!$B:$K,8,FALSE)) * 100</f>
        <v>4.7255102880658439</v>
      </c>
      <c r="AL2499" s="72">
        <f>(SUMIFS('Banco de Indicadores Mun. (2)'!I:I,'Banco de Indicadores Mun. (2)'!B:B,'Banco de Indicadores - Mun. (1)'!B2499,'Banco de Indicadores Mun. (2)'!A:A,'Banco de Indicadores - Mun. (1)'!A2499) / VLOOKUP(D2499,'Dados Base'!$B:$K,9,FALSE)) * 100</f>
        <v>2.0040122164048864</v>
      </c>
      <c r="AM2499" s="72">
        <f>(SUMIFS('Banco de Indicadores Mun. (2)'!J:J,'Banco de Indicadores Mun. (2)'!B:B,'Banco de Indicadores - Mun. (1)'!B2499,'Banco de Indicadores Mun. (2)'!A:A,'Banco de Indicadores - Mun. (1)'!A2499) / VLOOKUP(D2499,'Dados Base'!$B:$K,7,FALSE)) * 100</f>
        <v>6.3150778443113786</v>
      </c>
      <c r="AN2499" s="72">
        <f>(SUMIFS('Banco de Indicadores Mun. (2)'!K:K,'Banco de Indicadores Mun. (2)'!B:B,'Banco de Indicadores - Mun. (1)'!B2499,'Banco de Indicadores Mun. (2)'!A:A,'Banco de Indicadores - Mun. (1)'!A2499) / VLOOKUP(D2499,'Dados Base'!$B:$K,10,FALSE)) * 100</f>
        <v>1.2326447368421056</v>
      </c>
      <c r="AO2499" s="21"/>
      <c r="AP2499" s="21">
        <v>0</v>
      </c>
      <c r="AQ2499" s="5">
        <v>0</v>
      </c>
      <c r="AR2499" s="9">
        <v>8</v>
      </c>
      <c r="AS2499" s="22">
        <v>94</v>
      </c>
      <c r="AT2499" s="22">
        <v>94</v>
      </c>
      <c r="AU2499" s="22">
        <v>79.745042492917847</v>
      </c>
      <c r="AV2499" s="23">
        <v>8.59</v>
      </c>
      <c r="AW2499" s="12">
        <v>1</v>
      </c>
      <c r="AX2499" s="21">
        <v>0</v>
      </c>
      <c r="AY2499" s="116">
        <v>15.254782055095925</v>
      </c>
    </row>
    <row r="2500" spans="1:51" ht="15.75" x14ac:dyDescent="0.25">
      <c r="A2500" s="144">
        <v>2014</v>
      </c>
      <c r="B2500" s="77" t="s">
        <v>565</v>
      </c>
      <c r="C2500" s="78">
        <v>14</v>
      </c>
      <c r="D2500" s="77">
        <v>3550209</v>
      </c>
      <c r="E2500" s="78">
        <v>355020914</v>
      </c>
      <c r="F2500" s="78" t="str">
        <f t="shared" si="108"/>
        <v>3550209142014</v>
      </c>
      <c r="G2500" s="89">
        <v>0.15205100501862745</v>
      </c>
      <c r="H2500" s="80">
        <f t="shared" si="107"/>
        <v>31634</v>
      </c>
      <c r="I2500" s="94">
        <v>22763</v>
      </c>
      <c r="J2500" s="95">
        <v>8871</v>
      </c>
      <c r="K2500" s="83">
        <f>(H2500)/VLOOKUP(D2500,'Dados Base'!$B:$K,6,FALSE)</f>
        <v>34.014688014107378</v>
      </c>
      <c r="L2500" s="88">
        <f t="shared" si="106"/>
        <v>71.957387620914204</v>
      </c>
      <c r="M2500" s="85">
        <v>3</v>
      </c>
      <c r="N2500" s="92">
        <v>0.71</v>
      </c>
      <c r="O2500" s="91">
        <v>290</v>
      </c>
      <c r="P2500" s="91" t="s">
        <v>691</v>
      </c>
      <c r="Q2500" s="91" t="s">
        <v>691</v>
      </c>
      <c r="R2500" s="91" t="s">
        <v>691</v>
      </c>
      <c r="S2500" s="91">
        <v>40</v>
      </c>
      <c r="T2500" s="87" t="s">
        <v>691</v>
      </c>
      <c r="U2500" s="91">
        <v>267</v>
      </c>
      <c r="V2500" s="91">
        <v>164</v>
      </c>
      <c r="W2500" s="93">
        <v>0</v>
      </c>
      <c r="X2500" s="146">
        <v>6.5700925539351862E-2</v>
      </c>
      <c r="Y2500" s="21">
        <v>15.65</v>
      </c>
      <c r="Z2500" s="147">
        <v>722</v>
      </c>
      <c r="AA2500" s="147">
        <v>485</v>
      </c>
      <c r="AB2500" s="21">
        <v>5</v>
      </c>
      <c r="AC2500" s="21">
        <v>0</v>
      </c>
      <c r="AD2500" s="153">
        <f>VLOOKUP(D2500,'Dados Base'!$B:$K,9,FALSE)*31536000/VLOOKUP($F2500,F:H,MATCH(H2499,F2499:AF2499,0),FALSE)</f>
        <v>10816.387431244862</v>
      </c>
      <c r="AE2500" s="153">
        <f>VLOOKUP(D2500,'Dados Base'!$B:$K,10,FALSE)*31536000/VLOOKUP($F2500,F:H,MATCH(H2499,F2499:AF2499,0),FALSE)</f>
        <v>1276.0346462666748</v>
      </c>
      <c r="AF2500" s="148">
        <v>68.23</v>
      </c>
      <c r="AG2500" s="21">
        <v>100</v>
      </c>
      <c r="AH2500" s="148">
        <v>52.48</v>
      </c>
      <c r="AI2500" s="148">
        <v>32.909999999999997</v>
      </c>
      <c r="AJ2500" s="148">
        <v>99.8</v>
      </c>
      <c r="AK2500" s="72">
        <f>(SUMIFS('Banco de Indicadores Mun. (2)'!I:I,'Banco de Indicadores Mun. (2)'!B:B,'Banco de Indicadores - Mun. (1)'!B2500,'Banco de Indicadores Mun. (2)'!A:A,'Banco de Indicadores - Mun. (1)'!A2500) / VLOOKUP(D2500,'Dados Base'!$B:$K,8,FALSE)) * 100</f>
        <v>3.0500639175257733</v>
      </c>
      <c r="AL2500" s="72">
        <f>(SUMIFS('Banco de Indicadores Mun. (2)'!I:I,'Banco de Indicadores Mun. (2)'!B:B,'Banco de Indicadores - Mun. (1)'!B2500,'Banco de Indicadores Mun. (2)'!A:A,'Banco de Indicadores - Mun. (1)'!A2500) / VLOOKUP(D2500,'Dados Base'!$B:$K,9,FALSE)) * 100</f>
        <v>1.3633926267281105</v>
      </c>
      <c r="AM2500" s="72">
        <f>(SUMIFS('Banco de Indicadores Mun. (2)'!J:J,'Banco de Indicadores Mun. (2)'!B:B,'Banco de Indicadores - Mun. (1)'!B2500,'Banco de Indicadores Mun. (2)'!A:A,'Banco de Indicadores - Mun. (1)'!A2500) / VLOOKUP(D2500,'Dados Base'!$B:$K,7,FALSE)) * 100</f>
        <v>3.8279747899159657</v>
      </c>
      <c r="AN2500" s="72">
        <f>(SUMIFS('Banco de Indicadores Mun. (2)'!K:K,'Banco de Indicadores Mun. (2)'!B:B,'Banco de Indicadores - Mun. (1)'!B2500,'Banco de Indicadores Mun. (2)'!A:A,'Banco de Indicadores - Mun. (1)'!A2500) / VLOOKUP(D2500,'Dados Base'!$B:$K,10,FALSE)) * 100</f>
        <v>0.88042187500000058</v>
      </c>
      <c r="AO2500" s="21"/>
      <c r="AP2500" s="21">
        <v>0</v>
      </c>
      <c r="AQ2500" s="5">
        <v>0</v>
      </c>
      <c r="AR2500" s="9">
        <v>8.6999999999999993</v>
      </c>
      <c r="AS2500" s="22">
        <v>76</v>
      </c>
      <c r="AT2500" s="22">
        <v>76</v>
      </c>
      <c r="AU2500" s="22">
        <v>59.817729908864955</v>
      </c>
      <c r="AV2500" s="23">
        <v>6.73</v>
      </c>
      <c r="AW2500" s="12">
        <v>1</v>
      </c>
      <c r="AX2500" s="21">
        <v>0</v>
      </c>
      <c r="AY2500" s="116">
        <v>91.398319879088234</v>
      </c>
    </row>
    <row r="2501" spans="1:51" ht="15.75" x14ac:dyDescent="0.25">
      <c r="A2501" s="144">
        <v>2014</v>
      </c>
      <c r="B2501" s="77" t="s">
        <v>566</v>
      </c>
      <c r="C2501" s="78">
        <v>6</v>
      </c>
      <c r="D2501" s="77">
        <v>3550308</v>
      </c>
      <c r="E2501" s="78">
        <v>35503086</v>
      </c>
      <c r="F2501" s="78" t="str">
        <f t="shared" si="108"/>
        <v>355030862014</v>
      </c>
      <c r="G2501" s="89">
        <v>0.65859841192565938</v>
      </c>
      <c r="H2501" s="80">
        <f t="shared" si="107"/>
        <v>11513836</v>
      </c>
      <c r="I2501" s="94">
        <v>11410337</v>
      </c>
      <c r="J2501" s="95">
        <v>103499</v>
      </c>
      <c r="K2501" s="83">
        <f>(H2501)/VLOOKUP(D2501,'Dados Base'!$B:$K,6,FALSE)</f>
        <v>7560.0207486588879</v>
      </c>
      <c r="L2501" s="88">
        <f t="shared" si="106"/>
        <v>99.101090201389013</v>
      </c>
      <c r="M2501" s="85">
        <v>2</v>
      </c>
      <c r="N2501" s="92">
        <v>0.80500000000000005</v>
      </c>
      <c r="O2501" s="91">
        <v>478</v>
      </c>
      <c r="P2501" s="91" t="s">
        <v>691</v>
      </c>
      <c r="Q2501" s="91" t="s">
        <v>691</v>
      </c>
      <c r="R2501" s="91" t="s">
        <v>691</v>
      </c>
      <c r="S2501" s="91">
        <v>26562</v>
      </c>
      <c r="T2501" s="87" t="s">
        <v>691</v>
      </c>
      <c r="U2501" s="91">
        <v>109337</v>
      </c>
      <c r="V2501" s="91">
        <v>153749</v>
      </c>
      <c r="W2501" s="93">
        <v>37.270000000000003</v>
      </c>
      <c r="X2501" s="146">
        <v>46.665150869629635</v>
      </c>
      <c r="Y2501" s="21">
        <v>11720</v>
      </c>
      <c r="Z2501" s="147">
        <v>405969</v>
      </c>
      <c r="AA2501" s="147">
        <v>229604</v>
      </c>
      <c r="AB2501" s="21">
        <v>1817</v>
      </c>
      <c r="AC2501" s="21">
        <v>12</v>
      </c>
      <c r="AD2501" s="153">
        <f>VLOOKUP(D2501,'Dados Base'!$B:$K,9,FALSE)*31536000/VLOOKUP($F2501,F:H,MATCH(H2500,F2500:AF2500,0),FALSE)</f>
        <v>82.278524724514057</v>
      </c>
      <c r="AE2501" s="153">
        <f>VLOOKUP(D2501,'Dados Base'!$B:$K,10,FALSE)*31536000/VLOOKUP($F2501,F:H,MATCH(H2500,F2500:AF2500,0),FALSE)</f>
        <v>11.174979390013895</v>
      </c>
      <c r="AF2501" s="148">
        <v>99.2</v>
      </c>
      <c r="AG2501" s="21">
        <v>100</v>
      </c>
      <c r="AH2501" s="148">
        <v>96.13</v>
      </c>
      <c r="AI2501" s="148">
        <v>34.21</v>
      </c>
      <c r="AJ2501" s="148">
        <v>100</v>
      </c>
      <c r="AK2501" s="72">
        <f>(SUMIFS('Banco de Indicadores Mun. (2)'!I:I,'Banco de Indicadores Mun. (2)'!B:B,'Banco de Indicadores - Mun. (1)'!B2501,'Banco de Indicadores Mun. (2)'!A:A,'Banco de Indicadores - Mun. (1)'!A2501) / VLOOKUP(D2501,'Dados Base'!$B:$K,8,FALSE)) * 100</f>
        <v>151.46909634255132</v>
      </c>
      <c r="AL2501" s="72">
        <f>(SUMIFS('Banco de Indicadores Mun. (2)'!I:I,'Banco de Indicadores Mun. (2)'!B:B,'Banco de Indicadores - Mun. (1)'!B2501,'Banco de Indicadores Mun. (2)'!A:A,'Banco de Indicadores - Mun. (1)'!A2501) / VLOOKUP(D2501,'Dados Base'!$B:$K,9,FALSE)) * 100</f>
        <v>56.523587549933438</v>
      </c>
      <c r="AM2501" s="72">
        <f>(SUMIFS('Banco de Indicadores Mun. (2)'!J:J,'Banco de Indicadores Mun. (2)'!B:B,'Banco de Indicadores - Mun. (1)'!B2501,'Banco de Indicadores Mun. (2)'!A:A,'Banco de Indicadores - Mun. (1)'!A2501) / VLOOKUP(D2501,'Dados Base'!$B:$K,7,FALSE)) * 100</f>
        <v>218.33496353436189</v>
      </c>
      <c r="AN2501" s="72">
        <f>(SUMIFS('Banco de Indicadores Mun. (2)'!K:K,'Banco de Indicadores Mun. (2)'!B:B,'Banco de Indicadores - Mun. (1)'!B2501,'Banco de Indicadores Mun. (2)'!A:A,'Banco de Indicadores - Mun. (1)'!A2501) / VLOOKUP(D2501,'Dados Base'!$B:$K,10,FALSE)) * 100</f>
        <v>34.6177156862746</v>
      </c>
      <c r="AO2501" s="21"/>
      <c r="AP2501" s="21">
        <v>6.0796419195131839E-2</v>
      </c>
      <c r="AQ2501" s="5">
        <v>20</v>
      </c>
      <c r="AR2501" s="9">
        <v>9</v>
      </c>
      <c r="AS2501" s="22">
        <v>97</v>
      </c>
      <c r="AT2501" s="22">
        <v>72.750000000000014</v>
      </c>
      <c r="AU2501" s="22">
        <v>63.874488060380159</v>
      </c>
      <c r="AV2501" s="23">
        <v>7.23</v>
      </c>
      <c r="AW2501" s="12">
        <v>218</v>
      </c>
      <c r="AX2501" s="21">
        <v>12</v>
      </c>
      <c r="AY2501" s="116">
        <v>6.6064309098751623</v>
      </c>
    </row>
    <row r="2502" spans="1:51" ht="15.75" x14ac:dyDescent="0.25">
      <c r="A2502" s="144">
        <v>2014</v>
      </c>
      <c r="B2502" s="77" t="s">
        <v>567</v>
      </c>
      <c r="C2502" s="78">
        <v>5</v>
      </c>
      <c r="D2502" s="77">
        <v>3550407</v>
      </c>
      <c r="E2502" s="78">
        <v>35504075</v>
      </c>
      <c r="F2502" s="78" t="str">
        <f t="shared" si="108"/>
        <v>355040752014</v>
      </c>
      <c r="G2502" s="89">
        <v>1.0680647530961762</v>
      </c>
      <c r="H2502" s="80">
        <f t="shared" si="107"/>
        <v>32731</v>
      </c>
      <c r="I2502" s="94">
        <v>27920</v>
      </c>
      <c r="J2502" s="95">
        <v>4811</v>
      </c>
      <c r="K2502" s="83">
        <f>(H2502)/VLOOKUP(D2502,'Dados Base'!$B:$K,6,FALSE)</f>
        <v>52.945648657392425</v>
      </c>
      <c r="L2502" s="88">
        <f t="shared" si="106"/>
        <v>85.301396229873816</v>
      </c>
      <c r="M2502" s="85">
        <v>3</v>
      </c>
      <c r="N2502" s="92">
        <v>0.755</v>
      </c>
      <c r="O2502" s="91">
        <v>131</v>
      </c>
      <c r="P2502" s="91" t="s">
        <v>691</v>
      </c>
      <c r="Q2502" s="91" t="s">
        <v>691</v>
      </c>
      <c r="R2502" s="91" t="s">
        <v>691</v>
      </c>
      <c r="S2502" s="91">
        <v>103</v>
      </c>
      <c r="T2502" s="87" t="s">
        <v>691</v>
      </c>
      <c r="U2502" s="91">
        <v>399</v>
      </c>
      <c r="V2502" s="91">
        <v>318</v>
      </c>
      <c r="W2502" s="93">
        <v>23.6</v>
      </c>
      <c r="X2502" s="146">
        <v>9.8666122059027792E-2</v>
      </c>
      <c r="Y2502" s="21">
        <v>22.83</v>
      </c>
      <c r="Z2502" s="147">
        <v>141</v>
      </c>
      <c r="AA2502" s="147">
        <v>1401</v>
      </c>
      <c r="AB2502" s="21">
        <v>4</v>
      </c>
      <c r="AC2502" s="21">
        <v>0</v>
      </c>
      <c r="AD2502" s="153">
        <f>VLOOKUP(D2502,'Dados Base'!$B:$K,9,FALSE)*31536000/VLOOKUP($F2502,F:H,MATCH(H2501,F2501:AF2501,0),FALSE)</f>
        <v>6994.9393541291129</v>
      </c>
      <c r="AE2502" s="153">
        <f>VLOOKUP(D2502,'Dados Base'!$B:$K,10,FALSE)*31536000/VLOOKUP($F2502,F:H,MATCH(H2501,F2501:AF2501,0),FALSE)</f>
        <v>915.3157557056004</v>
      </c>
      <c r="AF2502" s="148">
        <v>99.03</v>
      </c>
      <c r="AG2502" s="21" t="s">
        <v>692</v>
      </c>
      <c r="AH2502" s="148">
        <v>82</v>
      </c>
      <c r="AI2502" s="148">
        <v>63.5</v>
      </c>
      <c r="AJ2502" s="148">
        <v>100</v>
      </c>
      <c r="AK2502" s="72">
        <f>(SUMIFS('Banco de Indicadores Mun. (2)'!I:I,'Banco de Indicadores Mun. (2)'!B:B,'Banco de Indicadores - Mun. (1)'!B2502,'Banco de Indicadores Mun. (2)'!A:A,'Banco de Indicadores - Mun. (1)'!A2502) / VLOOKUP(D2502,'Dados Base'!$B:$K,8,FALSE)) * 100</f>
        <v>10.684240282685513</v>
      </c>
      <c r="AL2502" s="72">
        <f>(SUMIFS('Banco de Indicadores Mun. (2)'!I:I,'Banco de Indicadores Mun. (2)'!B:B,'Banco de Indicadores - Mun. (1)'!B2502,'Banco de Indicadores Mun. (2)'!A:A,'Banco de Indicadores - Mun. (1)'!A2502) / VLOOKUP(D2502,'Dados Base'!$B:$K,9,FALSE)) * 100</f>
        <v>4.1647933884297519</v>
      </c>
      <c r="AM2502" s="72">
        <f>(SUMIFS('Banco de Indicadores Mun. (2)'!J:J,'Banco de Indicadores Mun. (2)'!B:B,'Banco de Indicadores - Mun. (1)'!B2502,'Banco de Indicadores Mun. (2)'!A:A,'Banco de Indicadores - Mun. (1)'!A2502) / VLOOKUP(D2502,'Dados Base'!$B:$K,7,FALSE)) * 100</f>
        <v>15.296994680851064</v>
      </c>
      <c r="AN2502" s="72">
        <f>(SUMIFS('Banco de Indicadores Mun. (2)'!K:K,'Banco de Indicadores Mun. (2)'!B:B,'Banco de Indicadores - Mun. (1)'!B2502,'Banco de Indicadores Mun. (2)'!A:A,'Banco de Indicadores - Mun. (1)'!A2502) / VLOOKUP(D2502,'Dados Base'!$B:$K,10,FALSE)) * 100</f>
        <v>1.5558421052631588</v>
      </c>
      <c r="AO2502" s="21"/>
      <c r="AP2502" s="21">
        <v>0</v>
      </c>
      <c r="AQ2502" s="5">
        <v>0</v>
      </c>
      <c r="AR2502" s="9">
        <v>7.3</v>
      </c>
      <c r="AS2502" s="22">
        <v>95</v>
      </c>
      <c r="AT2502" s="22">
        <v>11.400000000000004</v>
      </c>
      <c r="AU2502" s="22">
        <v>9.1439688715953338</v>
      </c>
      <c r="AV2502" s="23">
        <v>2.2000000000000002</v>
      </c>
      <c r="AW2502" s="12">
        <v>0</v>
      </c>
      <c r="AX2502" s="21">
        <v>0</v>
      </c>
      <c r="AY2502" s="116">
        <v>54.131600301224495</v>
      </c>
    </row>
    <row r="2503" spans="1:51" ht="15.75" x14ac:dyDescent="0.25">
      <c r="A2503" s="144">
        <v>2014</v>
      </c>
      <c r="B2503" s="77" t="s">
        <v>568</v>
      </c>
      <c r="C2503" s="78">
        <v>17</v>
      </c>
      <c r="D2503" s="77">
        <v>3550506</v>
      </c>
      <c r="E2503" s="78">
        <v>355050617</v>
      </c>
      <c r="F2503" s="78" t="str">
        <f t="shared" si="108"/>
        <v>3550506172014</v>
      </c>
      <c r="G2503" s="89">
        <v>0.30278981909508396</v>
      </c>
      <c r="H2503" s="80">
        <f t="shared" si="107"/>
        <v>7253</v>
      </c>
      <c r="I2503" s="94">
        <v>5385</v>
      </c>
      <c r="J2503" s="95">
        <v>1868</v>
      </c>
      <c r="K2503" s="83">
        <f>(H2503)/VLOOKUP(D2503,'Dados Base'!$B:$K,6,FALSE)</f>
        <v>9.9217531668080223</v>
      </c>
      <c r="L2503" s="88">
        <f t="shared" ref="L2503:L2566" si="109">(I2503/H2503)*100</f>
        <v>74.245139942092933</v>
      </c>
      <c r="M2503" s="85">
        <v>3</v>
      </c>
      <c r="N2503" s="92">
        <v>0.70299999999999996</v>
      </c>
      <c r="O2503" s="91">
        <v>109</v>
      </c>
      <c r="P2503" s="91" t="s">
        <v>691</v>
      </c>
      <c r="Q2503" s="91" t="s">
        <v>691</v>
      </c>
      <c r="R2503" s="91" t="s">
        <v>691</v>
      </c>
      <c r="S2503" s="91">
        <v>10</v>
      </c>
      <c r="T2503" s="87" t="s">
        <v>691</v>
      </c>
      <c r="U2503" s="91">
        <v>29</v>
      </c>
      <c r="V2503" s="91">
        <v>33</v>
      </c>
      <c r="W2503" s="93">
        <v>0</v>
      </c>
      <c r="X2503" s="146">
        <v>1.3010068749999999E-2</v>
      </c>
      <c r="Y2503" s="21">
        <v>3.78</v>
      </c>
      <c r="Z2503" s="147">
        <v>233</v>
      </c>
      <c r="AA2503" s="147">
        <v>58</v>
      </c>
      <c r="AB2503" s="21">
        <v>0</v>
      </c>
      <c r="AC2503" s="21">
        <v>0</v>
      </c>
      <c r="AD2503" s="153">
        <f>VLOOKUP(D2503,'Dados Base'!$B:$K,9,FALSE)*31536000/VLOOKUP($F2503,F:H,MATCH(H2502,F2502:AF2502,0),FALSE)</f>
        <v>29827.238384116918</v>
      </c>
      <c r="AE2503" s="153">
        <f>VLOOKUP(D2503,'Dados Base'!$B:$K,10,FALSE)*31536000/VLOOKUP($F2503,F:H,MATCH(H2502,F2502:AF2502,0),FALSE)</f>
        <v>3260.9954501585553</v>
      </c>
      <c r="AF2503" s="148">
        <v>68.88</v>
      </c>
      <c r="AG2503" s="21">
        <v>100</v>
      </c>
      <c r="AH2503" s="148">
        <v>68.88</v>
      </c>
      <c r="AI2503" s="148">
        <v>23.21</v>
      </c>
      <c r="AJ2503" s="148">
        <v>96.27</v>
      </c>
      <c r="AK2503" s="72">
        <f>(SUMIFS('Banco de Indicadores Mun. (2)'!I:I,'Banco de Indicadores Mun. (2)'!B:B,'Banco de Indicadores - Mun. (1)'!B2503,'Banco de Indicadores Mun. (2)'!A:A,'Banco de Indicadores - Mun. (1)'!A2503) / VLOOKUP(D2503,'Dados Base'!$B:$K,8,FALSE)) * 100</f>
        <v>4.5255730027548218</v>
      </c>
      <c r="AL2503" s="72">
        <f>(SUMIFS('Banco de Indicadores Mun. (2)'!I:I,'Banco de Indicadores Mun. (2)'!B:B,'Banco de Indicadores - Mun. (1)'!B2503,'Banco de Indicadores Mun. (2)'!A:A,'Banco de Indicadores - Mun. (1)'!A2503) / VLOOKUP(D2503,'Dados Base'!$B:$K,9,FALSE)) * 100</f>
        <v>2.3947274052478136</v>
      </c>
      <c r="AM2503" s="72">
        <f>(SUMIFS('Banco de Indicadores Mun. (2)'!J:J,'Banco de Indicadores Mun. (2)'!B:B,'Banco de Indicadores - Mun. (1)'!B2503,'Banco de Indicadores Mun. (2)'!A:A,'Banco de Indicadores - Mun. (1)'!A2503) / VLOOKUP(D2503,'Dados Base'!$B:$K,7,FALSE)) * 100</f>
        <v>5.440809027777779</v>
      </c>
      <c r="AN2503" s="72">
        <f>(SUMIFS('Banco de Indicadores Mun. (2)'!K:K,'Banco de Indicadores Mun. (2)'!B:B,'Banco de Indicadores - Mun. (1)'!B2503,'Banco de Indicadores Mun. (2)'!A:A,'Banco de Indicadores - Mun. (1)'!A2503) / VLOOKUP(D2503,'Dados Base'!$B:$K,10,FALSE)) * 100</f>
        <v>1.0110666666666668</v>
      </c>
      <c r="AO2503" s="21"/>
      <c r="AP2503" s="21">
        <v>0</v>
      </c>
      <c r="AQ2503" s="5">
        <v>0</v>
      </c>
      <c r="AR2503" s="9">
        <v>7.4</v>
      </c>
      <c r="AS2503" s="22">
        <v>100</v>
      </c>
      <c r="AT2503" s="22">
        <v>100</v>
      </c>
      <c r="AU2503" s="22">
        <v>80.06872852233677</v>
      </c>
      <c r="AV2503" s="23">
        <v>9.8000000000000007</v>
      </c>
      <c r="AW2503" s="12">
        <v>0</v>
      </c>
      <c r="AX2503" s="21">
        <v>0</v>
      </c>
      <c r="AY2503" s="116">
        <v>1.3424796927456666</v>
      </c>
    </row>
    <row r="2504" spans="1:51" ht="15.75" x14ac:dyDescent="0.25">
      <c r="A2504" s="144">
        <v>2014</v>
      </c>
      <c r="B2504" s="77" t="s">
        <v>569</v>
      </c>
      <c r="C2504" s="78">
        <v>10</v>
      </c>
      <c r="D2504" s="77">
        <v>3550605</v>
      </c>
      <c r="E2504" s="78">
        <v>355060510</v>
      </c>
      <c r="F2504" s="78" t="str">
        <f t="shared" si="108"/>
        <v>3550605102014</v>
      </c>
      <c r="G2504" s="89">
        <v>1.3949314459205775</v>
      </c>
      <c r="H2504" s="80">
        <f t="shared" si="107"/>
        <v>82528</v>
      </c>
      <c r="I2504" s="94">
        <v>77565</v>
      </c>
      <c r="J2504" s="95">
        <v>4963</v>
      </c>
      <c r="K2504" s="83">
        <f>(H2504)/VLOOKUP(D2504,'Dados Base'!$B:$K,6,FALSE)</f>
        <v>268.34010729962608</v>
      </c>
      <c r="L2504" s="88">
        <f t="shared" si="109"/>
        <v>93.986283443195035</v>
      </c>
      <c r="M2504" s="85">
        <v>2</v>
      </c>
      <c r="N2504" s="92">
        <v>0.76800000000000002</v>
      </c>
      <c r="O2504" s="91">
        <v>122</v>
      </c>
      <c r="P2504" s="91" t="s">
        <v>691</v>
      </c>
      <c r="Q2504" s="91" t="s">
        <v>691</v>
      </c>
      <c r="R2504" s="91" t="s">
        <v>691</v>
      </c>
      <c r="S2504" s="91">
        <v>177</v>
      </c>
      <c r="T2504" s="87" t="s">
        <v>691</v>
      </c>
      <c r="U2504" s="91">
        <v>773</v>
      </c>
      <c r="V2504" s="91">
        <v>780</v>
      </c>
      <c r="W2504" s="93">
        <v>0</v>
      </c>
      <c r="X2504" s="146">
        <v>0.16570055896296298</v>
      </c>
      <c r="Y2504" s="21">
        <v>62.04</v>
      </c>
      <c r="Z2504" s="147">
        <v>0</v>
      </c>
      <c r="AA2504" s="147">
        <v>4188</v>
      </c>
      <c r="AB2504" s="21">
        <v>11</v>
      </c>
      <c r="AC2504" s="21">
        <v>1</v>
      </c>
      <c r="AD2504" s="153">
        <f>VLOOKUP(D2504,'Dados Base'!$B:$K,9,FALSE)*31536000/VLOOKUP($F2504,F:H,MATCH(H2503,F2503:AF2503,0),FALSE)</f>
        <v>1115.8045754168281</v>
      </c>
      <c r="AE2504" s="153">
        <f>VLOOKUP(D2504,'Dados Base'!$B:$K,10,FALSE)*31536000/VLOOKUP($F2504,F:H,MATCH(H2503,F2503:AF2503,0),FALSE)</f>
        <v>171.95618456766189</v>
      </c>
      <c r="AF2504" s="148">
        <v>65.959999999999994</v>
      </c>
      <c r="AG2504" s="21">
        <v>100</v>
      </c>
      <c r="AH2504" s="148">
        <v>46.66</v>
      </c>
      <c r="AI2504" s="148">
        <v>50.23</v>
      </c>
      <c r="AJ2504" s="148">
        <v>72.72</v>
      </c>
      <c r="AK2504" s="72">
        <f>(SUMIFS('Banco de Indicadores Mun. (2)'!I:I,'Banco de Indicadores Mun. (2)'!B:B,'Banco de Indicadores - Mun. (1)'!B2504,'Banco de Indicadores Mun. (2)'!A:A,'Banco de Indicadores - Mun. (1)'!A2504) / VLOOKUP(D2504,'Dados Base'!$B:$K,8,FALSE)) * 100</f>
        <v>24.872641509433951</v>
      </c>
      <c r="AL2504" s="72">
        <f>(SUMIFS('Banco de Indicadores Mun. (2)'!I:I,'Banco de Indicadores Mun. (2)'!B:B,'Banco de Indicadores - Mun. (1)'!B2504,'Banco de Indicadores Mun. (2)'!A:A,'Banco de Indicadores - Mun. (1)'!A2504) / VLOOKUP(D2504,'Dados Base'!$B:$K,9,FALSE)) * 100</f>
        <v>9.0291095890410933</v>
      </c>
      <c r="AM2504" s="72">
        <f>(SUMIFS('Banco de Indicadores Mun. (2)'!J:J,'Banco de Indicadores Mun. (2)'!B:B,'Banco de Indicadores - Mun. (1)'!B2504,'Banco de Indicadores Mun. (2)'!A:A,'Banco de Indicadores - Mun. (1)'!A2504) / VLOOKUP(D2504,'Dados Base'!$B:$K,7,FALSE)) * 100</f>
        <v>31.481344262295075</v>
      </c>
      <c r="AN2504" s="72">
        <f>(SUMIFS('Banco de Indicadores Mun. (2)'!K:K,'Banco de Indicadores Mun. (2)'!B:B,'Banco de Indicadores - Mun. (1)'!B2504,'Banco de Indicadores Mun. (2)'!A:A,'Banco de Indicadores - Mun. (1)'!A2504) / VLOOKUP(D2504,'Dados Base'!$B:$K,10,FALSE)) * 100</f>
        <v>15.914177777777766</v>
      </c>
      <c r="AO2504" s="21"/>
      <c r="AP2504" s="21">
        <v>0</v>
      </c>
      <c r="AQ2504" s="5">
        <v>0</v>
      </c>
      <c r="AR2504" s="9">
        <v>9.1</v>
      </c>
      <c r="AS2504" s="22">
        <v>61</v>
      </c>
      <c r="AT2504" s="22">
        <v>0</v>
      </c>
      <c r="AU2504" s="22">
        <v>0</v>
      </c>
      <c r="AV2504" s="23">
        <v>0.92</v>
      </c>
      <c r="AW2504" s="12">
        <v>0</v>
      </c>
      <c r="AX2504" s="21">
        <v>1</v>
      </c>
      <c r="AY2504" s="116">
        <v>20.250907980219505</v>
      </c>
    </row>
    <row r="2505" spans="1:51" ht="15.75" x14ac:dyDescent="0.25">
      <c r="A2505" s="144">
        <v>2014</v>
      </c>
      <c r="B2505" s="77" t="s">
        <v>570</v>
      </c>
      <c r="C2505" s="78">
        <v>3</v>
      </c>
      <c r="D2505" s="77">
        <v>3550704</v>
      </c>
      <c r="E2505" s="78">
        <v>35507043</v>
      </c>
      <c r="F2505" s="78" t="str">
        <f t="shared" si="108"/>
        <v>355070432014</v>
      </c>
      <c r="G2505" s="89">
        <v>2.1451370822125115</v>
      </c>
      <c r="H2505" s="80">
        <f t="shared" si="107"/>
        <v>79395</v>
      </c>
      <c r="I2505" s="94">
        <v>78501</v>
      </c>
      <c r="J2505" s="95">
        <v>894</v>
      </c>
      <c r="K2505" s="83">
        <f>(H2505)/VLOOKUP(D2505,'Dados Base'!$B:$K,6,FALSE)</f>
        <v>196.84385382059801</v>
      </c>
      <c r="L2505" s="88">
        <f t="shared" si="109"/>
        <v>98.873984507840547</v>
      </c>
      <c r="M2505" s="85">
        <v>2</v>
      </c>
      <c r="N2505" s="92">
        <v>0.77200000000000002</v>
      </c>
      <c r="O2505" s="91">
        <v>7</v>
      </c>
      <c r="P2505" s="91" t="s">
        <v>691</v>
      </c>
      <c r="Q2505" s="91" t="s">
        <v>691</v>
      </c>
      <c r="R2505" s="91" t="s">
        <v>691</v>
      </c>
      <c r="S2505" s="91">
        <v>49</v>
      </c>
      <c r="T2505" s="87" t="s">
        <v>691</v>
      </c>
      <c r="U2505" s="91">
        <v>759</v>
      </c>
      <c r="V2505" s="91">
        <v>1310</v>
      </c>
      <c r="W2505" s="93">
        <v>0</v>
      </c>
      <c r="X2505" s="146">
        <v>0.21458492814236113</v>
      </c>
      <c r="Y2505" s="21">
        <v>64.64</v>
      </c>
      <c r="Z2505" s="147">
        <v>508</v>
      </c>
      <c r="AA2505" s="147">
        <v>3855</v>
      </c>
      <c r="AB2505" s="21">
        <v>19</v>
      </c>
      <c r="AC2505" s="21">
        <v>6</v>
      </c>
      <c r="AD2505" s="153">
        <f>VLOOKUP(D2505,'Dados Base'!$B:$K,9,FALSE)*31536000/VLOOKUP($F2505,F:H,MATCH(H2504,F2504:AF2504,0),FALSE)</f>
        <v>9080.0801058001125</v>
      </c>
      <c r="AE2505" s="153">
        <f>VLOOKUP(D2505,'Dados Base'!$B:$K,10,FALSE)*31536000/VLOOKUP($F2505,F:H,MATCH(H2504,F2504:AF2504,0),FALSE)</f>
        <v>1000.9537124504063</v>
      </c>
      <c r="AF2505" s="148">
        <v>88.79</v>
      </c>
      <c r="AG2505" s="21">
        <v>98.87</v>
      </c>
      <c r="AH2505" s="148">
        <v>48.87</v>
      </c>
      <c r="AI2505" s="148">
        <v>44.77</v>
      </c>
      <c r="AJ2505" s="148">
        <v>89.8</v>
      </c>
      <c r="AK2505" s="72">
        <f>(SUMIFS('Banco de Indicadores Mun. (2)'!I:I,'Banco de Indicadores Mun. (2)'!B:B,'Banco de Indicadores - Mun. (1)'!B2505,'Banco de Indicadores Mun. (2)'!A:A,'Banco de Indicadores - Mun. (1)'!A2505) / VLOOKUP(D2505,'Dados Base'!$B:$K,8,FALSE)) * 100</f>
        <v>13.959264600715136</v>
      </c>
      <c r="AL2505" s="72">
        <f>(SUMIFS('Banco de Indicadores Mun. (2)'!I:I,'Banco de Indicadores Mun. (2)'!B:B,'Banco de Indicadores - Mun. (1)'!B2505,'Banco de Indicadores Mun. (2)'!A:A,'Banco de Indicadores - Mun. (1)'!A2505) / VLOOKUP(D2505,'Dados Base'!$B:$K,9,FALSE)) * 100</f>
        <v>5.1232821522309706</v>
      </c>
      <c r="AM2505" s="72">
        <f>(SUMIFS('Banco de Indicadores Mun. (2)'!J:J,'Banco de Indicadores Mun. (2)'!B:B,'Banco de Indicadores - Mun. (1)'!B2505,'Banco de Indicadores Mun. (2)'!A:A,'Banco de Indicadores - Mun. (1)'!A2505) / VLOOKUP(D2505,'Dados Base'!$B:$K,7,FALSE)) * 100</f>
        <v>19.843693356047698</v>
      </c>
      <c r="AN2505" s="72">
        <f>(SUMIFS('Banco de Indicadores Mun. (2)'!K:K,'Banco de Indicadores Mun. (2)'!B:B,'Banco de Indicadores - Mun. (1)'!B2505,'Banco de Indicadores Mun. (2)'!A:A,'Banco de Indicadores - Mun. (1)'!A2505) / VLOOKUP(D2505,'Dados Base'!$B:$K,10,FALSE)) * 100</f>
        <v>0.25228174603174591</v>
      </c>
      <c r="AO2505" s="21"/>
      <c r="AP2505" s="21">
        <v>2.5190503180301027</v>
      </c>
      <c r="AQ2505" s="5">
        <v>6</v>
      </c>
      <c r="AR2505" s="9">
        <v>10</v>
      </c>
      <c r="AS2505" s="22">
        <v>46</v>
      </c>
      <c r="AT2505" s="22">
        <v>15.640000000000004</v>
      </c>
      <c r="AU2505" s="22">
        <v>11.643364657345856</v>
      </c>
      <c r="AV2505" s="23">
        <v>2.46</v>
      </c>
      <c r="AW2505" s="12">
        <v>3</v>
      </c>
      <c r="AX2505" s="21">
        <v>6</v>
      </c>
      <c r="AY2505" s="116">
        <v>218.50899401641598</v>
      </c>
    </row>
    <row r="2506" spans="1:51" ht="15.75" x14ac:dyDescent="0.25">
      <c r="A2506" s="144">
        <v>2014</v>
      </c>
      <c r="B2506" s="77" t="s">
        <v>571</v>
      </c>
      <c r="C2506" s="78">
        <v>4</v>
      </c>
      <c r="D2506" s="77">
        <v>3550803</v>
      </c>
      <c r="E2506" s="78">
        <v>35508034</v>
      </c>
      <c r="F2506" s="78" t="str">
        <f t="shared" si="108"/>
        <v>355080342014</v>
      </c>
      <c r="G2506" s="89">
        <v>-0.32572680095331874</v>
      </c>
      <c r="H2506" s="80">
        <f t="shared" si="107"/>
        <v>12001</v>
      </c>
      <c r="I2506" s="94">
        <v>8165</v>
      </c>
      <c r="J2506" s="95">
        <v>3836</v>
      </c>
      <c r="K2506" s="83">
        <f>(H2506)/VLOOKUP(D2506,'Dados Base'!$B:$K,6,FALSE)</f>
        <v>47.589023713220712</v>
      </c>
      <c r="L2506" s="88">
        <f t="shared" si="109"/>
        <v>68.035997000249978</v>
      </c>
      <c r="M2506" s="85">
        <v>4</v>
      </c>
      <c r="N2506" s="92">
        <v>0.70099999999999996</v>
      </c>
      <c r="O2506" s="91">
        <v>130</v>
      </c>
      <c r="P2506" s="91" t="s">
        <v>691</v>
      </c>
      <c r="Q2506" s="91" t="s">
        <v>691</v>
      </c>
      <c r="R2506" s="91" t="s">
        <v>691</v>
      </c>
      <c r="S2506" s="91">
        <v>48</v>
      </c>
      <c r="T2506" s="87" t="s">
        <v>691</v>
      </c>
      <c r="U2506" s="91">
        <v>167</v>
      </c>
      <c r="V2506" s="91">
        <v>137</v>
      </c>
      <c r="W2506" s="93">
        <v>0</v>
      </c>
      <c r="X2506" s="146">
        <v>3.6530821759259258E-2</v>
      </c>
      <c r="Y2506" s="21">
        <v>5.71</v>
      </c>
      <c r="Z2506" s="147">
        <v>34</v>
      </c>
      <c r="AA2506" s="147">
        <v>406</v>
      </c>
      <c r="AB2506" s="21">
        <v>0</v>
      </c>
      <c r="AC2506" s="21">
        <v>0</v>
      </c>
      <c r="AD2506" s="153">
        <f>VLOOKUP(D2506,'Dados Base'!$B:$K,9,FALSE)*31536000/VLOOKUP($F2506,F:H,MATCH(H2505,F2505:AF2505,0),FALSE)</f>
        <v>10537.401883176402</v>
      </c>
      <c r="AE2506" s="153">
        <f>VLOOKUP(D2506,'Dados Base'!$B:$K,10,FALSE)*31536000/VLOOKUP($F2506,F:H,MATCH(H2505,F2505:AF2505,0),FALSE)</f>
        <v>1051.1124072993916</v>
      </c>
      <c r="AF2506" s="148">
        <v>100</v>
      </c>
      <c r="AG2506" s="21">
        <v>100</v>
      </c>
      <c r="AH2506" s="148">
        <v>100</v>
      </c>
      <c r="AI2506" s="148">
        <v>72.94</v>
      </c>
      <c r="AJ2506" s="148">
        <v>100</v>
      </c>
      <c r="AK2506" s="72">
        <f>(SUMIFS('Banco de Indicadores Mun. (2)'!I:I,'Banco de Indicadores Mun. (2)'!B:B,'Banco de Indicadores - Mun. (1)'!B2506,'Banco de Indicadores Mun. (2)'!A:A,'Banco de Indicadores - Mun. (1)'!A2506) / VLOOKUP(D2506,'Dados Base'!$B:$K,8,FALSE)) * 100</f>
        <v>5.853642857142856</v>
      </c>
      <c r="AL2506" s="72">
        <f>(SUMIFS('Banco de Indicadores Mun. (2)'!I:I,'Banco de Indicadores Mun. (2)'!B:B,'Banco de Indicadores - Mun. (1)'!B2506,'Banco de Indicadores Mun. (2)'!A:A,'Banco de Indicadores - Mun. (1)'!A2506) / VLOOKUP(D2506,'Dados Base'!$B:$K,9,FALSE)) * 100</f>
        <v>1.8392992518703239</v>
      </c>
      <c r="AM2506" s="72">
        <f>(SUMIFS('Banco de Indicadores Mun. (2)'!J:J,'Banco de Indicadores Mun. (2)'!B:B,'Banco de Indicadores - Mun. (1)'!B2506,'Banco de Indicadores Mun. (2)'!A:A,'Banco de Indicadores - Mun. (1)'!A2506) / VLOOKUP(D2506,'Dados Base'!$B:$K,7,FALSE)) * 100</f>
        <v>8.5399302325581399</v>
      </c>
      <c r="AN2506" s="72">
        <f>(SUMIFS('Banco de Indicadores Mun. (2)'!K:K,'Banco de Indicadores Mun. (2)'!B:B,'Banco de Indicadores - Mun. (1)'!B2506,'Banco de Indicadores Mun. (2)'!A:A,'Banco de Indicadores - Mun. (1)'!A2506) / VLOOKUP(D2506,'Dados Base'!$B:$K,10,FALSE)) * 100</f>
        <v>7.8124999999999986E-2</v>
      </c>
      <c r="AO2506" s="21"/>
      <c r="AP2506" s="21">
        <v>0</v>
      </c>
      <c r="AQ2506" s="5">
        <v>0</v>
      </c>
      <c r="AR2506" s="9">
        <v>7.4</v>
      </c>
      <c r="AS2506" s="22">
        <v>98</v>
      </c>
      <c r="AT2506" s="22">
        <v>9.7999999999999989</v>
      </c>
      <c r="AU2506" s="22">
        <v>7.7272727272727337</v>
      </c>
      <c r="AV2506" s="23">
        <v>2.33</v>
      </c>
      <c r="AW2506" s="12">
        <v>0</v>
      </c>
      <c r="AX2506" s="21">
        <v>0</v>
      </c>
      <c r="AY2506" s="116">
        <v>53.70109985153475</v>
      </c>
    </row>
    <row r="2507" spans="1:51" ht="15.75" x14ac:dyDescent="0.25">
      <c r="A2507" s="144">
        <v>2014</v>
      </c>
      <c r="B2507" s="77" t="s">
        <v>572</v>
      </c>
      <c r="C2507" s="78">
        <v>4</v>
      </c>
      <c r="D2507" s="77">
        <v>3550902</v>
      </c>
      <c r="E2507" s="78">
        <v>35509024</v>
      </c>
      <c r="F2507" s="78" t="str">
        <f t="shared" si="108"/>
        <v>355090242014</v>
      </c>
      <c r="G2507" s="89">
        <v>0.38571501547410847</v>
      </c>
      <c r="H2507" s="80">
        <f t="shared" si="107"/>
        <v>14537</v>
      </c>
      <c r="I2507" s="94">
        <v>13239</v>
      </c>
      <c r="J2507" s="95">
        <v>1298</v>
      </c>
      <c r="K2507" s="83">
        <f>(H2507)/VLOOKUP(D2507,'Dados Base'!$B:$K,6,FALSE)</f>
        <v>23.524176322092043</v>
      </c>
      <c r="L2507" s="88">
        <f t="shared" si="109"/>
        <v>91.071060053656183</v>
      </c>
      <c r="M2507" s="85">
        <v>4</v>
      </c>
      <c r="N2507" s="92">
        <v>0.76600000000000001</v>
      </c>
      <c r="O2507" s="91">
        <v>101</v>
      </c>
      <c r="P2507" s="91" t="s">
        <v>691</v>
      </c>
      <c r="Q2507" s="91" t="s">
        <v>691</v>
      </c>
      <c r="R2507" s="91" t="s">
        <v>691</v>
      </c>
      <c r="S2507" s="91">
        <v>34</v>
      </c>
      <c r="T2507" s="87" t="s">
        <v>691</v>
      </c>
      <c r="U2507" s="91">
        <v>138</v>
      </c>
      <c r="V2507" s="91">
        <v>122</v>
      </c>
      <c r="W2507" s="93">
        <v>0</v>
      </c>
      <c r="X2507" s="146">
        <v>3.9705846947916665E-2</v>
      </c>
      <c r="Y2507" s="21">
        <v>9.49</v>
      </c>
      <c r="Z2507" s="147">
        <v>0</v>
      </c>
      <c r="AA2507" s="147">
        <v>732</v>
      </c>
      <c r="AB2507" s="21">
        <v>1</v>
      </c>
      <c r="AC2507" s="21">
        <v>2</v>
      </c>
      <c r="AD2507" s="153">
        <f>VLOOKUP(D2507,'Dados Base'!$B:$K,9,FALSE)*31536000/VLOOKUP($F2507,F:H,MATCH(H2506,F2506:AF2506,0),FALSE)</f>
        <v>20088.282314095068</v>
      </c>
      <c r="AE2507" s="153">
        <f>VLOOKUP(D2507,'Dados Base'!$B:$K,10,FALSE)*31536000/VLOOKUP($F2507,F:H,MATCH(H2506,F2506:AF2506,0),FALSE)</f>
        <v>2104.2801128155747</v>
      </c>
      <c r="AF2507" s="148">
        <v>89.73</v>
      </c>
      <c r="AG2507" s="21">
        <v>90.11</v>
      </c>
      <c r="AH2507" s="148">
        <v>89.73</v>
      </c>
      <c r="AI2507" s="148">
        <v>0</v>
      </c>
      <c r="AJ2507" s="148">
        <v>99.57</v>
      </c>
      <c r="AK2507" s="72">
        <f>(SUMIFS('Banco de Indicadores Mun. (2)'!I:I,'Banco de Indicadores Mun. (2)'!B:B,'Banco de Indicadores - Mun. (1)'!B2507,'Banco de Indicadores Mun. (2)'!A:A,'Banco de Indicadores - Mun. (1)'!A2507) / VLOOKUP(D2507,'Dados Base'!$B:$K,8,FALSE)) * 100</f>
        <v>4.7807052980132445</v>
      </c>
      <c r="AL2507" s="72">
        <f>(SUMIFS('Banco de Indicadores Mun. (2)'!I:I,'Banco de Indicadores Mun. (2)'!B:B,'Banco de Indicadores - Mun. (1)'!B2507,'Banco de Indicadores Mun. (2)'!A:A,'Banco de Indicadores - Mun. (1)'!A2507) / VLOOKUP(D2507,'Dados Base'!$B:$K,9,FALSE)) * 100</f>
        <v>1.5591501079913606</v>
      </c>
      <c r="AM2507" s="72">
        <f>(SUMIFS('Banco de Indicadores Mun. (2)'!J:J,'Banco de Indicadores Mun. (2)'!B:B,'Banco de Indicadores - Mun. (1)'!B2507,'Banco de Indicadores Mun. (2)'!A:A,'Banco de Indicadores - Mun. (1)'!A2507) / VLOOKUP(D2507,'Dados Base'!$B:$K,7,FALSE)) * 100</f>
        <v>2.3644146341463421</v>
      </c>
      <c r="AN2507" s="72">
        <f>(SUMIFS('Banco de Indicadores Mun. (2)'!K:K,'Banco de Indicadores Mun. (2)'!B:B,'Banco de Indicadores - Mun. (1)'!B2507,'Banco de Indicadores Mun. (2)'!A:A,'Banco de Indicadores - Mun. (1)'!A2507) / VLOOKUP(D2507,'Dados Base'!$B:$K,10,FALSE)) * 100</f>
        <v>9.8872989690721607</v>
      </c>
      <c r="AO2507" s="21"/>
      <c r="AP2507" s="21">
        <v>0</v>
      </c>
      <c r="AQ2507" s="5">
        <v>0</v>
      </c>
      <c r="AR2507" s="9">
        <v>7.1</v>
      </c>
      <c r="AS2507" s="22">
        <v>99</v>
      </c>
      <c r="AT2507" s="22">
        <v>0</v>
      </c>
      <c r="AU2507" s="22">
        <v>0</v>
      </c>
      <c r="AV2507" s="23">
        <v>1.49</v>
      </c>
      <c r="AW2507" s="12">
        <v>1</v>
      </c>
      <c r="AX2507" s="21">
        <v>2</v>
      </c>
      <c r="AY2507" s="116">
        <v>15.553878235749957</v>
      </c>
    </row>
    <row r="2508" spans="1:51" ht="15.75" x14ac:dyDescent="0.25">
      <c r="A2508" s="144">
        <v>2014</v>
      </c>
      <c r="B2508" s="77" t="s">
        <v>573</v>
      </c>
      <c r="C2508" s="78">
        <v>7</v>
      </c>
      <c r="D2508" s="77">
        <v>3551009</v>
      </c>
      <c r="E2508" s="78">
        <v>35510097</v>
      </c>
      <c r="F2508" s="78" t="str">
        <f t="shared" si="108"/>
        <v>355100972014</v>
      </c>
      <c r="G2508" s="89">
        <v>0.83277151732301657</v>
      </c>
      <c r="H2508" s="80">
        <f t="shared" si="107"/>
        <v>342583</v>
      </c>
      <c r="I2508" s="94">
        <v>341936</v>
      </c>
      <c r="J2508" s="95">
        <v>647</v>
      </c>
      <c r="K2508" s="83">
        <f>(H2508)/VLOOKUP(D2508,'Dados Base'!$B:$K,6,FALSE)</f>
        <v>2308.1997035439967</v>
      </c>
      <c r="L2508" s="88">
        <f t="shared" si="109"/>
        <v>99.811140657884366</v>
      </c>
      <c r="M2508" s="85">
        <v>5</v>
      </c>
      <c r="N2508" s="92">
        <v>0.76800000000000002</v>
      </c>
      <c r="O2508" s="91">
        <v>1</v>
      </c>
      <c r="P2508" s="91" t="s">
        <v>691</v>
      </c>
      <c r="Q2508" s="91" t="s">
        <v>691</v>
      </c>
      <c r="R2508" s="91" t="s">
        <v>691</v>
      </c>
      <c r="S2508" s="91">
        <v>139</v>
      </c>
      <c r="T2508" s="87" t="s">
        <v>691</v>
      </c>
      <c r="U2508" s="91">
        <v>1528</v>
      </c>
      <c r="V2508" s="91">
        <v>2065</v>
      </c>
      <c r="W2508" s="93">
        <v>0</v>
      </c>
      <c r="X2508" s="146">
        <v>1.1626973604004629</v>
      </c>
      <c r="Y2508" s="21">
        <v>317.14</v>
      </c>
      <c r="Z2508" s="147">
        <v>1918</v>
      </c>
      <c r="AA2508" s="147">
        <v>17110</v>
      </c>
      <c r="AB2508" s="21">
        <v>23</v>
      </c>
      <c r="AC2508" s="21">
        <v>2</v>
      </c>
      <c r="AD2508" s="153">
        <f>VLOOKUP(D2508,'Dados Base'!$B:$K,9,FALSE)*31536000/VLOOKUP($F2508,F:H,MATCH(H2507,F2507:AF2507,0),FALSE)</f>
        <v>732.74669204251234</v>
      </c>
      <c r="AE2508" s="153">
        <f>VLOOKUP(D2508,'Dados Base'!$B:$K,10,FALSE)*31536000/VLOOKUP($F2508,F:H,MATCH(H2507,F2507:AF2507,0),FALSE)</f>
        <v>92.053604527953837</v>
      </c>
      <c r="AF2508" s="148">
        <v>97.42</v>
      </c>
      <c r="AG2508" s="21">
        <v>95.4</v>
      </c>
      <c r="AH2508" s="148">
        <v>74.510000000000005</v>
      </c>
      <c r="AI2508" s="148">
        <v>54.27</v>
      </c>
      <c r="AJ2508" s="148">
        <v>97.6</v>
      </c>
      <c r="AK2508" s="72">
        <f>(SUMIFS('Banco de Indicadores Mun. (2)'!I:I,'Banco de Indicadores Mun. (2)'!B:B,'Banco de Indicadores - Mun. (1)'!B2508,'Banco de Indicadores Mun. (2)'!A:A,'Banco de Indicadores - Mun. (1)'!A2508) / VLOOKUP(D2508,'Dados Base'!$B:$K,8,FALSE)) * 100</f>
        <v>6.1187845117845123</v>
      </c>
      <c r="AL2508" s="72">
        <f>(SUMIFS('Banco de Indicadores Mun. (2)'!I:I,'Banco de Indicadores Mun. (2)'!B:B,'Banco de Indicadores - Mun. (1)'!B2508,'Banco de Indicadores Mun. (2)'!A:A,'Banco de Indicadores - Mun. (1)'!A2508) / VLOOKUP(D2508,'Dados Base'!$B:$K,9,FALSE)) * 100</f>
        <v>2.2830138190954776</v>
      </c>
      <c r="AM2508" s="72">
        <f>(SUMIFS('Banco de Indicadores Mun. (2)'!J:J,'Banco de Indicadores Mun. (2)'!B:B,'Banco de Indicadores - Mun. (1)'!B2508,'Banco de Indicadores Mun. (2)'!A:A,'Banco de Indicadores - Mun. (1)'!A2508) / VLOOKUP(D2508,'Dados Base'!$B:$K,7,FALSE)) * 100</f>
        <v>9.177279187817259</v>
      </c>
      <c r="AN2508" s="72">
        <f>(SUMIFS('Banco de Indicadores Mun. (2)'!K:K,'Banco de Indicadores Mun. (2)'!B:B,'Banco de Indicadores - Mun. (1)'!B2508,'Banco de Indicadores Mun. (2)'!A:A,'Banco de Indicadores - Mun. (1)'!A2508) / VLOOKUP(D2508,'Dados Base'!$B:$K,10,FALSE)) * 100</f>
        <v>9.3549999999999967E-2</v>
      </c>
      <c r="AO2508" s="21"/>
      <c r="AP2508" s="21">
        <v>0</v>
      </c>
      <c r="AQ2508" s="5">
        <v>2</v>
      </c>
      <c r="AR2508" s="9">
        <v>9.5</v>
      </c>
      <c r="AS2508" s="22">
        <v>70</v>
      </c>
      <c r="AT2508" s="22">
        <v>12.6</v>
      </c>
      <c r="AU2508" s="22">
        <v>10.079882278747107</v>
      </c>
      <c r="AV2508" s="23">
        <v>2.1800000000000002</v>
      </c>
      <c r="AW2508" s="12">
        <v>5</v>
      </c>
      <c r="AX2508" s="21">
        <v>2</v>
      </c>
      <c r="AY2508" s="116">
        <v>3.2555314891175926</v>
      </c>
    </row>
    <row r="2509" spans="1:51" ht="15.75" x14ac:dyDescent="0.25">
      <c r="A2509" s="144">
        <v>2014</v>
      </c>
      <c r="B2509" s="77" t="s">
        <v>574</v>
      </c>
      <c r="C2509" s="78">
        <v>10</v>
      </c>
      <c r="D2509" s="77">
        <v>3551108</v>
      </c>
      <c r="E2509" s="78">
        <v>355110810</v>
      </c>
      <c r="F2509" s="78" t="str">
        <f t="shared" si="108"/>
        <v>3551108102014</v>
      </c>
      <c r="G2509" s="89">
        <v>1.2627105660141469</v>
      </c>
      <c r="H2509" s="80">
        <f t="shared" si="107"/>
        <v>9455</v>
      </c>
      <c r="I2509" s="94">
        <v>7235</v>
      </c>
      <c r="J2509" s="95">
        <v>2220</v>
      </c>
      <c r="K2509" s="83">
        <f>(H2509)/VLOOKUP(D2509,'Dados Base'!$B:$K,6,FALSE)</f>
        <v>26.674377926987532</v>
      </c>
      <c r="L2509" s="88">
        <f t="shared" si="109"/>
        <v>76.520359598096249</v>
      </c>
      <c r="M2509" s="85">
        <v>5</v>
      </c>
      <c r="N2509" s="92">
        <v>0.70699999999999996</v>
      </c>
      <c r="O2509" s="91">
        <v>119</v>
      </c>
      <c r="P2509" s="91" t="s">
        <v>691</v>
      </c>
      <c r="Q2509" s="91" t="s">
        <v>691</v>
      </c>
      <c r="R2509" s="91" t="s">
        <v>691</v>
      </c>
      <c r="S2509" s="91">
        <v>27</v>
      </c>
      <c r="T2509" s="87" t="s">
        <v>691</v>
      </c>
      <c r="U2509" s="91">
        <v>92</v>
      </c>
      <c r="V2509" s="91">
        <v>49</v>
      </c>
      <c r="W2509" s="93">
        <v>0</v>
      </c>
      <c r="X2509" s="146">
        <v>1.9468928385416664E-2</v>
      </c>
      <c r="Y2509" s="21">
        <v>5.0199999999999996</v>
      </c>
      <c r="Z2509" s="147">
        <v>0</v>
      </c>
      <c r="AA2509" s="147">
        <v>387</v>
      </c>
      <c r="AB2509" s="21">
        <v>1</v>
      </c>
      <c r="AC2509" s="21">
        <v>0</v>
      </c>
      <c r="AD2509" s="153">
        <f>VLOOKUP(D2509,'Dados Base'!$B:$K,9,FALSE)*31536000/VLOOKUP($F2509,F:H,MATCH(H2508,F2508:AF2508,0),FALSE)</f>
        <v>10940.040190375463</v>
      </c>
      <c r="AE2509" s="153">
        <f>VLOOKUP(D2509,'Dados Base'!$B:$K,10,FALSE)*31536000/VLOOKUP($F2509,F:H,MATCH(H2508,F2508:AF2508,0),FALSE)</f>
        <v>1567.6277102062402</v>
      </c>
      <c r="AF2509" s="148">
        <v>79.069999999999993</v>
      </c>
      <c r="AG2509" s="21">
        <v>100</v>
      </c>
      <c r="AH2509" s="148">
        <v>49.82</v>
      </c>
      <c r="AI2509" s="148">
        <v>4.3</v>
      </c>
      <c r="AJ2509" s="148">
        <v>100</v>
      </c>
      <c r="AK2509" s="72">
        <f>(SUMIFS('Banco de Indicadores Mun. (2)'!I:I,'Banco de Indicadores Mun. (2)'!B:B,'Banco de Indicadores - Mun. (1)'!B2509,'Banco de Indicadores Mun. (2)'!A:A,'Banco de Indicadores - Mun. (1)'!A2509) / VLOOKUP(D2509,'Dados Base'!$B:$K,8,FALSE)) * 100</f>
        <v>1.2917723577235773</v>
      </c>
      <c r="AL2509" s="72">
        <f>(SUMIFS('Banco de Indicadores Mun. (2)'!I:I,'Banco de Indicadores Mun. (2)'!B:B,'Banco de Indicadores - Mun. (1)'!B2509,'Banco de Indicadores Mun. (2)'!A:A,'Banco de Indicadores - Mun. (1)'!A2509) / VLOOKUP(D2509,'Dados Base'!$B:$K,9,FALSE)) * 100</f>
        <v>0.48441463414634156</v>
      </c>
      <c r="AM2509" s="72">
        <f>(SUMIFS('Banco de Indicadores Mun. (2)'!J:J,'Banco de Indicadores Mun. (2)'!B:B,'Banco de Indicadores - Mun. (1)'!B2509,'Banco de Indicadores Mun. (2)'!A:A,'Banco de Indicadores - Mun. (1)'!A2509) / VLOOKUP(D2509,'Dados Base'!$B:$K,7,FALSE)) * 100</f>
        <v>0.28935526315789473</v>
      </c>
      <c r="AN2509" s="72">
        <f>(SUMIFS('Banco de Indicadores Mun. (2)'!K:K,'Banco de Indicadores Mun. (2)'!B:B,'Banco de Indicadores - Mun. (1)'!B2509,'Banco de Indicadores Mun. (2)'!A:A,'Banco de Indicadores - Mun. (1)'!A2509) / VLOOKUP(D2509,'Dados Base'!$B:$K,10,FALSE)) * 100</f>
        <v>2.9127021276595748</v>
      </c>
      <c r="AO2509" s="21"/>
      <c r="AP2509" s="21">
        <v>0</v>
      </c>
      <c r="AQ2509" s="5">
        <v>0</v>
      </c>
      <c r="AR2509" s="9">
        <v>9.5</v>
      </c>
      <c r="AS2509" s="22">
        <v>56</v>
      </c>
      <c r="AT2509" s="22">
        <v>0</v>
      </c>
      <c r="AU2509" s="22">
        <v>0</v>
      </c>
      <c r="AV2509" s="23">
        <v>0.84</v>
      </c>
      <c r="AW2509" s="12">
        <v>0</v>
      </c>
      <c r="AX2509" s="21">
        <v>0</v>
      </c>
      <c r="AY2509" s="116">
        <v>53.049052705082744</v>
      </c>
    </row>
    <row r="2510" spans="1:51" ht="15.75" x14ac:dyDescent="0.25">
      <c r="A2510" s="144">
        <v>2014</v>
      </c>
      <c r="B2510" s="77" t="s">
        <v>575</v>
      </c>
      <c r="C2510" s="78">
        <v>14</v>
      </c>
      <c r="D2510" s="77">
        <v>3551207</v>
      </c>
      <c r="E2510" s="78">
        <v>355120714</v>
      </c>
      <c r="F2510" s="78" t="str">
        <f t="shared" si="108"/>
        <v>3551207142014</v>
      </c>
      <c r="G2510" s="89">
        <v>-0.13949705098210696</v>
      </c>
      <c r="H2510" s="80">
        <f t="shared" si="107"/>
        <v>3628</v>
      </c>
      <c r="I2510" s="94">
        <v>3036</v>
      </c>
      <c r="J2510" s="95">
        <v>592</v>
      </c>
      <c r="K2510" s="83">
        <f>(H2510)/VLOOKUP(D2510,'Dados Base'!$B:$K,6,FALSE)</f>
        <v>25.637764115610207</v>
      </c>
      <c r="L2510" s="88">
        <f t="shared" si="109"/>
        <v>83.682469680264603</v>
      </c>
      <c r="M2510" s="85">
        <v>4</v>
      </c>
      <c r="N2510" s="92">
        <v>0.68799999999999994</v>
      </c>
      <c r="O2510" s="91">
        <v>24</v>
      </c>
      <c r="P2510" s="91" t="s">
        <v>691</v>
      </c>
      <c r="Q2510" s="91" t="s">
        <v>691</v>
      </c>
      <c r="R2510" s="91" t="s">
        <v>691</v>
      </c>
      <c r="S2510" s="91">
        <v>5</v>
      </c>
      <c r="T2510" s="87" t="s">
        <v>691</v>
      </c>
      <c r="U2510" s="91">
        <v>26</v>
      </c>
      <c r="V2510" s="91">
        <v>10</v>
      </c>
      <c r="W2510" s="93">
        <v>0</v>
      </c>
      <c r="X2510" s="146">
        <v>7.7142239583333338E-3</v>
      </c>
      <c r="Y2510" s="21">
        <v>2.11</v>
      </c>
      <c r="Z2510" s="147">
        <v>114</v>
      </c>
      <c r="AA2510" s="147">
        <v>49</v>
      </c>
      <c r="AB2510" s="21">
        <v>1</v>
      </c>
      <c r="AC2510" s="21">
        <v>0</v>
      </c>
      <c r="AD2510" s="153">
        <f>VLOOKUP(D2510,'Dados Base'!$B:$K,9,FALSE)*31536000/VLOOKUP($F2510,F:H,MATCH(H2509,F2509:AF2509,0),FALSE)</f>
        <v>13473.208379272326</v>
      </c>
      <c r="AE2510" s="153">
        <f>VLOOKUP(D2510,'Dados Base'!$B:$K,10,FALSE)*31536000/VLOOKUP($F2510,F:H,MATCH(H2509,F2509:AF2509,0),FALSE)</f>
        <v>1651.554575523704</v>
      </c>
      <c r="AF2510" s="148">
        <v>81.650000000000006</v>
      </c>
      <c r="AG2510" s="21" t="s">
        <v>692</v>
      </c>
      <c r="AH2510" s="148">
        <v>76.430000000000007</v>
      </c>
      <c r="AI2510" s="148">
        <v>19.64</v>
      </c>
      <c r="AJ2510" s="148">
        <v>100</v>
      </c>
      <c r="AK2510" s="72">
        <f>(SUMIFS('Banco de Indicadores Mun. (2)'!I:I,'Banco de Indicadores Mun. (2)'!B:B,'Banco de Indicadores - Mun. (1)'!B2510,'Banco de Indicadores Mun. (2)'!A:A,'Banco de Indicadores - Mun. (1)'!A2510) / VLOOKUP(D2510,'Dados Base'!$B:$K,8,FALSE)) * 100</f>
        <v>3.3930142857142851</v>
      </c>
      <c r="AL2510" s="72">
        <f>(SUMIFS('Banco de Indicadores Mun. (2)'!I:I,'Banco de Indicadores Mun. (2)'!B:B,'Banco de Indicadores - Mun. (1)'!B2510,'Banco de Indicadores Mun. (2)'!A:A,'Banco de Indicadores - Mun. (1)'!A2510) / VLOOKUP(D2510,'Dados Base'!$B:$K,9,FALSE)) * 100</f>
        <v>1.5323290322580643</v>
      </c>
      <c r="AM2510" s="72">
        <f>(SUMIFS('Banco de Indicadores Mun. (2)'!J:J,'Banco de Indicadores Mun. (2)'!B:B,'Banco de Indicadores - Mun. (1)'!B2510,'Banco de Indicadores Mun. (2)'!A:A,'Banco de Indicadores - Mun. (1)'!A2510) / VLOOKUP(D2510,'Dados Base'!$B:$K,7,FALSE)) * 100</f>
        <v>3.0558235294117639</v>
      </c>
      <c r="AN2510" s="72">
        <f>(SUMIFS('Banco de Indicadores Mun. (2)'!K:K,'Banco de Indicadores Mun. (2)'!B:B,'Banco de Indicadores - Mun. (1)'!B2510,'Banco de Indicadores Mun. (2)'!A:A,'Banco de Indicadores - Mun. (1)'!A2510) / VLOOKUP(D2510,'Dados Base'!$B:$K,10,FALSE)) * 100</f>
        <v>4.2981052631578951</v>
      </c>
      <c r="AO2510" s="21"/>
      <c r="AP2510" s="21">
        <v>0</v>
      </c>
      <c r="AQ2510" s="5">
        <v>0</v>
      </c>
      <c r="AR2510" s="9">
        <v>8.6999999999999993</v>
      </c>
      <c r="AS2510" s="22">
        <v>92</v>
      </c>
      <c r="AT2510" s="22">
        <v>92</v>
      </c>
      <c r="AU2510" s="22">
        <v>69.938650306748471</v>
      </c>
      <c r="AV2510" s="23">
        <v>7.72</v>
      </c>
      <c r="AW2510" s="12">
        <v>0</v>
      </c>
      <c r="AX2510" s="21">
        <v>0</v>
      </c>
      <c r="AY2510" s="116">
        <v>121.6752518888228</v>
      </c>
    </row>
    <row r="2511" spans="1:51" ht="15.75" x14ac:dyDescent="0.25">
      <c r="A2511" s="144">
        <v>2014</v>
      </c>
      <c r="B2511" s="77" t="s">
        <v>576</v>
      </c>
      <c r="C2511" s="78">
        <v>18</v>
      </c>
      <c r="D2511" s="77">
        <v>3551306</v>
      </c>
      <c r="E2511" s="78">
        <v>355130618</v>
      </c>
      <c r="F2511" s="78" t="str">
        <f t="shared" si="108"/>
        <v>3551306182014</v>
      </c>
      <c r="G2511" s="89">
        <v>1.4764950714629466</v>
      </c>
      <c r="H2511" s="80">
        <f t="shared" si="107"/>
        <v>3154</v>
      </c>
      <c r="I2511" s="94">
        <v>2558</v>
      </c>
      <c r="J2511" s="95">
        <v>596</v>
      </c>
      <c r="K2511" s="83">
        <f>(H2511)/VLOOKUP(D2511,'Dados Base'!$B:$K,6,FALSE)</f>
        <v>18.761525191838675</v>
      </c>
      <c r="L2511" s="88">
        <f t="shared" si="109"/>
        <v>81.103360811667727</v>
      </c>
      <c r="M2511" s="85">
        <v>3</v>
      </c>
      <c r="N2511" s="92">
        <v>0.77300000000000002</v>
      </c>
      <c r="O2511" s="91">
        <v>24</v>
      </c>
      <c r="P2511" s="91" t="s">
        <v>691</v>
      </c>
      <c r="Q2511" s="91" t="s">
        <v>691</v>
      </c>
      <c r="R2511" s="91" t="s">
        <v>691</v>
      </c>
      <c r="S2511" s="91">
        <v>11</v>
      </c>
      <c r="T2511" s="87" t="s">
        <v>691</v>
      </c>
      <c r="U2511" s="91">
        <v>30</v>
      </c>
      <c r="V2511" s="91">
        <v>31</v>
      </c>
      <c r="W2511" s="93">
        <v>0</v>
      </c>
      <c r="X2511" s="146">
        <v>6.5051250000000005E-3</v>
      </c>
      <c r="Y2511" s="21">
        <v>1.79</v>
      </c>
      <c r="Z2511" s="147">
        <v>111</v>
      </c>
      <c r="AA2511" s="147">
        <v>27</v>
      </c>
      <c r="AB2511" s="21">
        <v>0</v>
      </c>
      <c r="AC2511" s="21">
        <v>0</v>
      </c>
      <c r="AD2511" s="153">
        <f>VLOOKUP(D2511,'Dados Base'!$B:$K,9,FALSE)*31536000/VLOOKUP($F2511,F:H,MATCH(H2510,F2510:AF2510,0),FALSE)</f>
        <v>12598.402029169309</v>
      </c>
      <c r="AE2511" s="153">
        <f>VLOOKUP(D2511,'Dados Base'!$B:$K,10,FALSE)*31536000/VLOOKUP($F2511,F:H,MATCH(H2510,F2510:AF2510,0),FALSE)</f>
        <v>899.88585922637947</v>
      </c>
      <c r="AF2511" s="148">
        <v>79.2</v>
      </c>
      <c r="AG2511" s="21">
        <v>81.99</v>
      </c>
      <c r="AH2511" s="148">
        <v>79.14</v>
      </c>
      <c r="AI2511" s="148">
        <v>8.4499999999999993</v>
      </c>
      <c r="AJ2511" s="148">
        <v>100</v>
      </c>
      <c r="AK2511" s="72">
        <f>(SUMIFS('Banco de Indicadores Mun. (2)'!I:I,'Banco de Indicadores Mun. (2)'!B:B,'Banco de Indicadores - Mun. (1)'!B2511,'Banco de Indicadores Mun. (2)'!A:A,'Banco de Indicadores - Mun. (1)'!A2511) / VLOOKUP(D2511,'Dados Base'!$B:$K,8,FALSE)) * 100</f>
        <v>29.69879487179487</v>
      </c>
      <c r="AL2511" s="72">
        <f>(SUMIFS('Banco de Indicadores Mun. (2)'!I:I,'Banco de Indicadores Mun. (2)'!B:B,'Banco de Indicadores - Mun. (1)'!B2511,'Banco de Indicadores Mun. (2)'!A:A,'Banco de Indicadores - Mun. (1)'!A2511) / VLOOKUP(D2511,'Dados Base'!$B:$K,9,FALSE)) * 100</f>
        <v>9.1924841269841266</v>
      </c>
      <c r="AM2511" s="72">
        <f>(SUMIFS('Banco de Indicadores Mun. (2)'!J:J,'Banco de Indicadores Mun. (2)'!B:B,'Banco de Indicadores - Mun. (1)'!B2511,'Banco de Indicadores Mun. (2)'!A:A,'Banco de Indicadores - Mun. (1)'!A2511) / VLOOKUP(D2511,'Dados Base'!$B:$K,7,FALSE)) * 100</f>
        <v>4.7314999999999996</v>
      </c>
      <c r="AN2511" s="72">
        <f>(SUMIFS('Banco de Indicadores Mun. (2)'!K:K,'Banco de Indicadores Mun. (2)'!B:B,'Banco de Indicadores - Mun. (1)'!B2511,'Banco de Indicadores Mun. (2)'!A:A,'Banco de Indicadores - Mun. (1)'!A2511) / VLOOKUP(D2511,'Dados Base'!$B:$K,10,FALSE)) * 100</f>
        <v>112.92311111111107</v>
      </c>
      <c r="AO2511" s="21"/>
      <c r="AP2511" s="21">
        <v>0</v>
      </c>
      <c r="AQ2511" s="5">
        <v>0</v>
      </c>
      <c r="AR2511" s="9">
        <v>10</v>
      </c>
      <c r="AS2511" s="22">
        <v>99</v>
      </c>
      <c r="AT2511" s="22">
        <v>99</v>
      </c>
      <c r="AU2511" s="22">
        <v>80.434782608695656</v>
      </c>
      <c r="AV2511" s="23">
        <v>9.99</v>
      </c>
      <c r="AW2511" s="12">
        <v>0</v>
      </c>
      <c r="AX2511" s="21">
        <v>0</v>
      </c>
      <c r="AY2511" s="116">
        <v>126.85818176634578</v>
      </c>
    </row>
    <row r="2512" spans="1:51" ht="15.75" x14ac:dyDescent="0.25">
      <c r="A2512" s="144">
        <v>2014</v>
      </c>
      <c r="B2512" s="77" t="s">
        <v>577</v>
      </c>
      <c r="C2512" s="78">
        <v>4</v>
      </c>
      <c r="D2512" s="77">
        <v>3551405</v>
      </c>
      <c r="E2512" s="78">
        <v>35514054</v>
      </c>
      <c r="F2512" s="78" t="str">
        <f t="shared" si="108"/>
        <v>355140542014</v>
      </c>
      <c r="G2512" s="89">
        <v>2.6543986281198695</v>
      </c>
      <c r="H2512" s="80">
        <f t="shared" si="107"/>
        <v>11650</v>
      </c>
      <c r="I2512" s="94">
        <v>8298</v>
      </c>
      <c r="J2512" s="95">
        <v>3352</v>
      </c>
      <c r="K2512" s="83">
        <f>(H2512)/VLOOKUP(D2512,'Dados Base'!$B:$K,6,FALSE)</f>
        <v>41.187908785575388</v>
      </c>
      <c r="L2512" s="88">
        <f t="shared" si="109"/>
        <v>71.227467811158789</v>
      </c>
      <c r="M2512" s="85">
        <v>4</v>
      </c>
      <c r="N2512" s="92">
        <v>0.68600000000000005</v>
      </c>
      <c r="O2512" s="91">
        <v>33</v>
      </c>
      <c r="P2512" s="91" t="s">
        <v>691</v>
      </c>
      <c r="Q2512" s="91" t="s">
        <v>691</v>
      </c>
      <c r="R2512" s="91" t="s">
        <v>691</v>
      </c>
      <c r="S2512" s="91">
        <v>7</v>
      </c>
      <c r="T2512" s="87" t="s">
        <v>691</v>
      </c>
      <c r="U2512" s="91">
        <v>49</v>
      </c>
      <c r="V2512" s="91">
        <v>27</v>
      </c>
      <c r="W2512" s="93">
        <v>0</v>
      </c>
      <c r="X2512" s="146">
        <v>1.8861471354166666E-2</v>
      </c>
      <c r="Y2512" s="21">
        <v>6.44</v>
      </c>
      <c r="Z2512" s="147">
        <v>400</v>
      </c>
      <c r="AA2512" s="147">
        <v>97</v>
      </c>
      <c r="AB2512" s="21">
        <v>1</v>
      </c>
      <c r="AC2512" s="21">
        <v>0</v>
      </c>
      <c r="AD2512" s="153">
        <f>VLOOKUP(D2512,'Dados Base'!$B:$K,9,FALSE)*31536000/VLOOKUP($F2512,F:H,MATCH(H2511,F2511:AF2511,0),FALSE)</f>
        <v>12018.870386266095</v>
      </c>
      <c r="AE2512" s="153">
        <f>VLOOKUP(D2512,'Dados Base'!$B:$K,10,FALSE)*31536000/VLOOKUP($F2512,F:H,MATCH(H2511,F2511:AF2511,0),FALSE)</f>
        <v>1218.1287553648067</v>
      </c>
      <c r="AF2512" s="148">
        <v>62.17</v>
      </c>
      <c r="AG2512" s="21">
        <v>97.55</v>
      </c>
      <c r="AH2512" s="148">
        <v>60.99</v>
      </c>
      <c r="AI2512" s="148">
        <v>19.39</v>
      </c>
      <c r="AJ2512" s="148">
        <v>87.29</v>
      </c>
      <c r="AK2512" s="72">
        <f>(SUMIFS('Banco de Indicadores Mun. (2)'!I:I,'Banco de Indicadores Mun. (2)'!B:B,'Banco de Indicadores - Mun. (1)'!B2512,'Banco de Indicadores Mun. (2)'!A:A,'Banco de Indicadores - Mun. (1)'!A2512) / VLOOKUP(D2512,'Dados Base'!$B:$K,8,FALSE)) * 100</f>
        <v>17.512664285714287</v>
      </c>
      <c r="AL2512" s="72">
        <f>(SUMIFS('Banco de Indicadores Mun. (2)'!I:I,'Banco de Indicadores Mun. (2)'!B:B,'Banco de Indicadores - Mun. (1)'!B2512,'Banco de Indicadores Mun. (2)'!A:A,'Banco de Indicadores - Mun. (1)'!A2512) / VLOOKUP(D2512,'Dados Base'!$B:$K,9,FALSE)) * 100</f>
        <v>5.5220112612612606</v>
      </c>
      <c r="AM2512" s="72">
        <f>(SUMIFS('Banco de Indicadores Mun. (2)'!J:J,'Banco de Indicadores Mun. (2)'!B:B,'Banco de Indicadores - Mun. (1)'!B2512,'Banco de Indicadores Mun. (2)'!A:A,'Banco de Indicadores - Mun. (1)'!A2512) / VLOOKUP(D2512,'Dados Base'!$B:$K,7,FALSE)) * 100</f>
        <v>23.688031578947371</v>
      </c>
      <c r="AN2512" s="72">
        <f>(SUMIFS('Banco de Indicadores Mun. (2)'!K:K,'Banco de Indicadores Mun. (2)'!B:B,'Banco de Indicadores - Mun. (1)'!B2512,'Banco de Indicadores Mun. (2)'!A:A,'Banco de Indicadores - Mun. (1)'!A2512) / VLOOKUP(D2512,'Dados Base'!$B:$K,10,FALSE)) * 100</f>
        <v>4.4757777777777772</v>
      </c>
      <c r="AO2512" s="21"/>
      <c r="AP2512" s="21">
        <v>0</v>
      </c>
      <c r="AQ2512" s="5">
        <v>0</v>
      </c>
      <c r="AR2512" s="9">
        <v>3.6</v>
      </c>
      <c r="AS2512" s="22">
        <v>97</v>
      </c>
      <c r="AT2512" s="22">
        <v>97</v>
      </c>
      <c r="AU2512" s="22">
        <v>80.482897384305829</v>
      </c>
      <c r="AV2512" s="23">
        <v>9.9600000000000009</v>
      </c>
      <c r="AW2512" s="12">
        <v>0</v>
      </c>
      <c r="AX2512" s="21">
        <v>0</v>
      </c>
      <c r="AY2512" s="116">
        <v>106.6878971723909</v>
      </c>
    </row>
    <row r="2513" spans="1:51" ht="15.75" x14ac:dyDescent="0.25">
      <c r="A2513" s="144">
        <v>2014</v>
      </c>
      <c r="B2513" s="77" t="s">
        <v>578</v>
      </c>
      <c r="C2513" s="78">
        <v>9</v>
      </c>
      <c r="D2513" s="77">
        <v>3551603</v>
      </c>
      <c r="E2513" s="78">
        <v>35516039</v>
      </c>
      <c r="F2513" s="78" t="str">
        <f t="shared" si="108"/>
        <v>355160392014</v>
      </c>
      <c r="G2513" s="89">
        <v>0.76150933701646384</v>
      </c>
      <c r="H2513" s="80">
        <f t="shared" si="107"/>
        <v>26856</v>
      </c>
      <c r="I2513" s="94">
        <v>23336</v>
      </c>
      <c r="J2513" s="95">
        <v>3520</v>
      </c>
      <c r="K2513" s="83">
        <f>(H2513)/VLOOKUP(D2513,'Dados Base'!$B:$K,6,FALSE)</f>
        <v>132.28904980050245</v>
      </c>
      <c r="L2513" s="88">
        <f t="shared" si="109"/>
        <v>86.893059279118262</v>
      </c>
      <c r="M2513" s="85">
        <v>3</v>
      </c>
      <c r="N2513" s="92">
        <v>0.76700000000000002</v>
      </c>
      <c r="O2513" s="91">
        <v>159</v>
      </c>
      <c r="P2513" s="91" t="s">
        <v>691</v>
      </c>
      <c r="Q2513" s="91" t="s">
        <v>691</v>
      </c>
      <c r="R2513" s="91" t="s">
        <v>691</v>
      </c>
      <c r="S2513" s="91">
        <v>147</v>
      </c>
      <c r="T2513" s="87" t="s">
        <v>691</v>
      </c>
      <c r="U2513" s="91">
        <v>485</v>
      </c>
      <c r="V2513" s="91">
        <v>473</v>
      </c>
      <c r="W2513" s="93">
        <v>0</v>
      </c>
      <c r="X2513" s="146">
        <v>6.7770059166666674E-2</v>
      </c>
      <c r="Y2513" s="21">
        <v>17.07</v>
      </c>
      <c r="Z2513" s="147">
        <v>1074</v>
      </c>
      <c r="AA2513" s="147">
        <v>242</v>
      </c>
      <c r="AB2513" s="21">
        <v>1</v>
      </c>
      <c r="AC2513" s="21">
        <v>0</v>
      </c>
      <c r="AD2513" s="153">
        <f>VLOOKUP(D2513,'Dados Base'!$B:$K,9,FALSE)*31536000/VLOOKUP($F2513,F:H,MATCH(H2512,F2512:AF2512,0),FALSE)</f>
        <v>3064.8257372654157</v>
      </c>
      <c r="AE2513" s="153">
        <f>VLOOKUP(D2513,'Dados Base'!$B:$K,10,FALSE)*31536000/VLOOKUP($F2513,F:H,MATCH(H2512,F2512:AF2512,0),FALSE)</f>
        <v>364.02144772117953</v>
      </c>
      <c r="AF2513" s="148">
        <v>82.9</v>
      </c>
      <c r="AG2513" s="21">
        <v>100</v>
      </c>
      <c r="AH2513" s="148">
        <v>64.36</v>
      </c>
      <c r="AI2513" s="148">
        <v>19.97</v>
      </c>
      <c r="AJ2513" s="148">
        <v>95.55</v>
      </c>
      <c r="AK2513" s="72">
        <f>(SUMIFS('Banco de Indicadores Mun. (2)'!I:I,'Banco de Indicadores Mun. (2)'!B:B,'Banco de Indicadores - Mun. (1)'!B2513,'Banco de Indicadores Mun. (2)'!A:A,'Banco de Indicadores - Mun. (1)'!A2513) / VLOOKUP(D2513,'Dados Base'!$B:$K,8,FALSE)) * 100</f>
        <v>16.024410526315787</v>
      </c>
      <c r="AL2513" s="72">
        <f>(SUMIFS('Banco de Indicadores Mun. (2)'!I:I,'Banco de Indicadores Mun. (2)'!B:B,'Banco de Indicadores - Mun. (1)'!B2513,'Banco de Indicadores Mun. (2)'!A:A,'Banco de Indicadores - Mun. (1)'!A2513) / VLOOKUP(D2513,'Dados Base'!$B:$K,9,FALSE)) * 100</f>
        <v>5.8326398467432945</v>
      </c>
      <c r="AM2513" s="72">
        <f>(SUMIFS('Banco de Indicadores Mun. (2)'!J:J,'Banco de Indicadores Mun. (2)'!B:B,'Banco de Indicadores - Mun. (1)'!B2513,'Banco de Indicadores Mun. (2)'!A:A,'Banco de Indicadores - Mun. (1)'!A2513) / VLOOKUP(D2513,'Dados Base'!$B:$K,7,FALSE)) * 100</f>
        <v>23.152968749999996</v>
      </c>
      <c r="AN2513" s="72">
        <f>(SUMIFS('Banco de Indicadores Mun. (2)'!K:K,'Banco de Indicadores Mun. (2)'!B:B,'Banco de Indicadores - Mun. (1)'!B2513,'Banco de Indicadores Mun. (2)'!A:A,'Banco de Indicadores - Mun. (1)'!A2513) / VLOOKUP(D2513,'Dados Base'!$B:$K,10,FALSE)) * 100</f>
        <v>1.3073870967741938</v>
      </c>
      <c r="AO2513" s="21"/>
      <c r="AP2513" s="21">
        <v>0</v>
      </c>
      <c r="AQ2513" s="5">
        <v>0</v>
      </c>
      <c r="AR2513" s="9">
        <v>9.8000000000000007</v>
      </c>
      <c r="AS2513" s="22">
        <v>85</v>
      </c>
      <c r="AT2513" s="22">
        <v>85</v>
      </c>
      <c r="AU2513" s="22">
        <v>81.610942249240125</v>
      </c>
      <c r="AV2513" s="23">
        <v>9.7799999999999994</v>
      </c>
      <c r="AW2513" s="12">
        <v>0</v>
      </c>
      <c r="AX2513" s="21">
        <v>0</v>
      </c>
      <c r="AY2513" s="116">
        <v>166.07258502412773</v>
      </c>
    </row>
    <row r="2514" spans="1:51" ht="15.75" x14ac:dyDescent="0.25">
      <c r="A2514" s="144">
        <v>2014</v>
      </c>
      <c r="B2514" s="77" t="s">
        <v>579</v>
      </c>
      <c r="C2514" s="78">
        <v>4</v>
      </c>
      <c r="D2514" s="77">
        <v>3551504</v>
      </c>
      <c r="E2514" s="78">
        <v>35515044</v>
      </c>
      <c r="F2514" s="78" t="str">
        <f t="shared" si="108"/>
        <v>355150442014</v>
      </c>
      <c r="G2514" s="89">
        <v>1.6186364846798806</v>
      </c>
      <c r="H2514" s="80">
        <f t="shared" si="107"/>
        <v>41169</v>
      </c>
      <c r="I2514" s="94">
        <v>40839</v>
      </c>
      <c r="J2514" s="95">
        <v>330</v>
      </c>
      <c r="K2514" s="83">
        <f>(H2514)/VLOOKUP(D2514,'Dados Base'!$B:$K,6,FALSE)</f>
        <v>327.41371083187533</v>
      </c>
      <c r="L2514" s="88">
        <f t="shared" si="109"/>
        <v>99.198426000145744</v>
      </c>
      <c r="M2514" s="85">
        <v>4</v>
      </c>
      <c r="N2514" s="92">
        <v>0.72899999999999998</v>
      </c>
      <c r="O2514" s="91">
        <v>30</v>
      </c>
      <c r="P2514" s="91" t="s">
        <v>691</v>
      </c>
      <c r="Q2514" s="91" t="s">
        <v>691</v>
      </c>
      <c r="R2514" s="91" t="s">
        <v>691</v>
      </c>
      <c r="S2514" s="91">
        <v>52</v>
      </c>
      <c r="T2514" s="87" t="s">
        <v>691</v>
      </c>
      <c r="U2514" s="91">
        <v>357</v>
      </c>
      <c r="V2514" s="91">
        <v>232</v>
      </c>
      <c r="W2514" s="93">
        <v>0</v>
      </c>
      <c r="X2514" s="146">
        <v>0.12214713646875</v>
      </c>
      <c r="Y2514" s="21">
        <v>33.450000000000003</v>
      </c>
      <c r="Z2514" s="147">
        <v>0</v>
      </c>
      <c r="AA2514" s="147">
        <v>2258</v>
      </c>
      <c r="AB2514" s="21">
        <v>2</v>
      </c>
      <c r="AC2514" s="21">
        <v>0</v>
      </c>
      <c r="AD2514" s="153">
        <f>VLOOKUP(D2514,'Dados Base'!$B:$K,9,FALSE)*31536000/VLOOKUP($F2514,F:H,MATCH(H2513,F2513:AF2513,0),FALSE)</f>
        <v>1486.0657290679881</v>
      </c>
      <c r="AE2514" s="153">
        <f>VLOOKUP(D2514,'Dados Base'!$B:$K,10,FALSE)*31536000/VLOOKUP($F2514,F:H,MATCH(H2513,F2513:AF2513,0),FALSE)</f>
        <v>153.20265248123587</v>
      </c>
      <c r="AF2514" s="148">
        <v>97.47</v>
      </c>
      <c r="AG2514" s="21" t="s">
        <v>692</v>
      </c>
      <c r="AH2514" s="148">
        <v>97.47</v>
      </c>
      <c r="AI2514" s="148">
        <v>43.05</v>
      </c>
      <c r="AJ2514" s="148">
        <v>98.51</v>
      </c>
      <c r="AK2514" s="72">
        <f>(SUMIFS('Banco de Indicadores Mun. (2)'!I:I,'Banco de Indicadores Mun. (2)'!B:B,'Banco de Indicadores - Mun. (1)'!B2514,'Banco de Indicadores Mun. (2)'!A:A,'Banco de Indicadores - Mun. (1)'!A2514) / VLOOKUP(D2514,'Dados Base'!$B:$K,8,FALSE)) * 100</f>
        <v>38.053163934426244</v>
      </c>
      <c r="AL2514" s="72">
        <f>(SUMIFS('Banco de Indicadores Mun. (2)'!I:I,'Banco de Indicadores Mun. (2)'!B:B,'Banco de Indicadores - Mun. (1)'!B2514,'Banco de Indicadores Mun. (2)'!A:A,'Banco de Indicadores - Mun. (1)'!A2514) / VLOOKUP(D2514,'Dados Base'!$B:$K,9,FALSE)) * 100</f>
        <v>11.965170103092788</v>
      </c>
      <c r="AM2514" s="72">
        <f>(SUMIFS('Banco de Indicadores Mun. (2)'!J:J,'Banco de Indicadores Mun. (2)'!B:B,'Banco de Indicadores - Mun. (1)'!B2514,'Banco de Indicadores Mun. (2)'!A:A,'Banco de Indicadores - Mun. (1)'!A2514) / VLOOKUP(D2514,'Dados Base'!$B:$K,7,FALSE)) * 100</f>
        <v>0</v>
      </c>
      <c r="AN2514" s="72">
        <f>(SUMIFS('Banco de Indicadores Mun. (2)'!K:K,'Banco de Indicadores Mun. (2)'!B:B,'Banco de Indicadores - Mun. (1)'!B2514,'Banco de Indicadores Mun. (2)'!A:A,'Banco de Indicadores - Mun. (1)'!A2514) / VLOOKUP(D2514,'Dados Base'!$B:$K,10,FALSE)) * 100</f>
        <v>116.06215000000005</v>
      </c>
      <c r="AO2514" s="21"/>
      <c r="AP2514" s="21">
        <v>0</v>
      </c>
      <c r="AQ2514" s="5">
        <v>0</v>
      </c>
      <c r="AR2514" s="9">
        <v>10</v>
      </c>
      <c r="AS2514" s="22">
        <v>100</v>
      </c>
      <c r="AT2514" s="22">
        <v>0</v>
      </c>
      <c r="AU2514" s="22">
        <v>0</v>
      </c>
      <c r="AV2514" s="23">
        <v>1.5</v>
      </c>
      <c r="AW2514" s="12">
        <v>1</v>
      </c>
      <c r="AX2514" s="21">
        <v>0</v>
      </c>
      <c r="AY2514" s="116">
        <v>60.833137733858919</v>
      </c>
    </row>
    <row r="2515" spans="1:51" ht="15.75" x14ac:dyDescent="0.25">
      <c r="A2515" s="144">
        <v>2014</v>
      </c>
      <c r="B2515" s="77" t="s">
        <v>580</v>
      </c>
      <c r="C2515" s="78">
        <v>9</v>
      </c>
      <c r="D2515" s="77">
        <v>3551702</v>
      </c>
      <c r="E2515" s="78">
        <v>35517029</v>
      </c>
      <c r="F2515" s="78" t="str">
        <f t="shared" si="108"/>
        <v>355170292014</v>
      </c>
      <c r="G2515" s="89">
        <v>1.3659322973691435</v>
      </c>
      <c r="H2515" s="80">
        <f t="shared" si="107"/>
        <v>115419</v>
      </c>
      <c r="I2515" s="94">
        <v>114530</v>
      </c>
      <c r="J2515" s="95">
        <v>889</v>
      </c>
      <c r="K2515" s="83">
        <f>(H2515)/VLOOKUP(D2515,'Dados Base'!$B:$K,6,FALSE)</f>
        <v>286.54170804369414</v>
      </c>
      <c r="L2515" s="88">
        <f t="shared" si="109"/>
        <v>99.229762863999866</v>
      </c>
      <c r="M2515" s="85">
        <v>1</v>
      </c>
      <c r="N2515" s="92">
        <v>0.76100000000000001</v>
      </c>
      <c r="O2515" s="91">
        <v>86</v>
      </c>
      <c r="P2515" s="91" t="s">
        <v>691</v>
      </c>
      <c r="Q2515" s="91" t="s">
        <v>691</v>
      </c>
      <c r="R2515" s="91" t="s">
        <v>691</v>
      </c>
      <c r="S2515" s="91">
        <v>477</v>
      </c>
      <c r="T2515" s="87" t="s">
        <v>691</v>
      </c>
      <c r="U2515" s="91">
        <v>1335</v>
      </c>
      <c r="V2515" s="91">
        <v>1162</v>
      </c>
      <c r="W2515" s="93">
        <v>0</v>
      </c>
      <c r="X2515" s="146">
        <v>0.39578337305208333</v>
      </c>
      <c r="Y2515" s="21">
        <v>105.71</v>
      </c>
      <c r="Z2515" s="147">
        <v>4630</v>
      </c>
      <c r="AA2515" s="147">
        <v>1713</v>
      </c>
      <c r="AB2515" s="21">
        <v>9</v>
      </c>
      <c r="AC2515" s="21">
        <v>0</v>
      </c>
      <c r="AD2515" s="153">
        <f>VLOOKUP(D2515,'Dados Base'!$B:$K,9,FALSE)*31536000/VLOOKUP($F2515,F:H,MATCH(H2514,F2514:AF2514,0),FALSE)</f>
        <v>1535.5558443583811</v>
      </c>
      <c r="AE2515" s="153">
        <f>VLOOKUP(D2515,'Dados Base'!$B:$K,10,FALSE)*31536000/VLOOKUP($F2515,F:H,MATCH(H2514,F2514:AF2514,0),FALSE)</f>
        <v>174.86756946429961</v>
      </c>
      <c r="AF2515" s="148">
        <v>98.43</v>
      </c>
      <c r="AG2515" s="21">
        <v>73.14</v>
      </c>
      <c r="AH2515" s="148">
        <v>98.43</v>
      </c>
      <c r="AI2515" s="148">
        <v>40.270000000000003</v>
      </c>
      <c r="AJ2515" s="148">
        <v>98.76</v>
      </c>
      <c r="AK2515" s="72">
        <f>(SUMIFS('Banco de Indicadores Mun. (2)'!I:I,'Banco de Indicadores Mun. (2)'!B:B,'Banco de Indicadores - Mun. (1)'!B2515,'Banco de Indicadores Mun. (2)'!A:A,'Banco de Indicadores - Mun. (1)'!A2515) / VLOOKUP(D2515,'Dados Base'!$B:$K,8,FALSE)) * 100</f>
        <v>14.455492307692309</v>
      </c>
      <c r="AL2515" s="72">
        <f>(SUMIFS('Banco de Indicadores Mun. (2)'!I:I,'Banco de Indicadores Mun. (2)'!B:B,'Banco de Indicadores - Mun. (1)'!B2515,'Banco de Indicadores Mun. (2)'!A:A,'Banco de Indicadores - Mun. (1)'!A2515) / VLOOKUP(D2515,'Dados Base'!$B:$K,9,FALSE)) * 100</f>
        <v>5.0156957295373674</v>
      </c>
      <c r="AM2515" s="72">
        <f>(SUMIFS('Banco de Indicadores Mun. (2)'!J:J,'Banco de Indicadores Mun. (2)'!B:B,'Banco de Indicadores - Mun. (1)'!B2515,'Banco de Indicadores Mun. (2)'!A:A,'Banco de Indicadores - Mun. (1)'!A2515) / VLOOKUP(D2515,'Dados Base'!$B:$K,7,FALSE)) * 100</f>
        <v>19.35602290076336</v>
      </c>
      <c r="AN2515" s="72">
        <f>(SUMIFS('Banco de Indicadores Mun. (2)'!K:K,'Banco de Indicadores Mun. (2)'!B:B,'Banco de Indicadores - Mun. (1)'!B2515,'Banco de Indicadores Mun. (2)'!A:A,'Banco de Indicadores - Mun. (1)'!A2515) / VLOOKUP(D2515,'Dados Base'!$B:$K,10,FALSE)) * 100</f>
        <v>4.4247187500000003</v>
      </c>
      <c r="AO2515" s="21"/>
      <c r="AP2515" s="21">
        <v>0</v>
      </c>
      <c r="AQ2515" s="5">
        <v>0</v>
      </c>
      <c r="AR2515" s="9">
        <v>10</v>
      </c>
      <c r="AS2515" s="22">
        <v>100</v>
      </c>
      <c r="AT2515" s="22">
        <v>100</v>
      </c>
      <c r="AU2515" s="22">
        <v>72.993851489831314</v>
      </c>
      <c r="AV2515" s="23">
        <v>8.25</v>
      </c>
      <c r="AW2515" s="12">
        <v>0</v>
      </c>
      <c r="AX2515" s="21">
        <v>0</v>
      </c>
      <c r="AY2515" s="116">
        <v>158.07489981811941</v>
      </c>
    </row>
    <row r="2516" spans="1:51" ht="15.75" x14ac:dyDescent="0.25">
      <c r="A2516" s="144">
        <v>2014</v>
      </c>
      <c r="B2516" s="77" t="s">
        <v>581</v>
      </c>
      <c r="C2516" s="78">
        <v>11</v>
      </c>
      <c r="D2516" s="77">
        <v>3551801</v>
      </c>
      <c r="E2516" s="78">
        <v>355180111</v>
      </c>
      <c r="F2516" s="78" t="str">
        <f t="shared" si="108"/>
        <v>3551801112014</v>
      </c>
      <c r="G2516" s="89">
        <v>-0.57999471335486996</v>
      </c>
      <c r="H2516" s="80">
        <f t="shared" si="107"/>
        <v>12756</v>
      </c>
      <c r="I2516" s="94">
        <v>8041</v>
      </c>
      <c r="J2516" s="95">
        <v>4715</v>
      </c>
      <c r="K2516" s="83">
        <f>(H2516)/VLOOKUP(D2516,'Dados Base'!$B:$K,6,FALSE)</f>
        <v>12.124207544838468</v>
      </c>
      <c r="L2516" s="88">
        <f t="shared" si="109"/>
        <v>63.037002195045467</v>
      </c>
      <c r="M2516" s="85">
        <v>5</v>
      </c>
      <c r="N2516" s="92">
        <v>0.67300000000000004</v>
      </c>
      <c r="O2516" s="91">
        <v>264</v>
      </c>
      <c r="P2516" s="91" t="s">
        <v>691</v>
      </c>
      <c r="Q2516" s="91" t="s">
        <v>691</v>
      </c>
      <c r="R2516" s="91" t="s">
        <v>691</v>
      </c>
      <c r="S2516" s="91">
        <v>14</v>
      </c>
      <c r="T2516" s="87" t="s">
        <v>691</v>
      </c>
      <c r="U2516" s="91">
        <v>58</v>
      </c>
      <c r="V2516" s="91">
        <v>33</v>
      </c>
      <c r="W2516" s="93">
        <v>0</v>
      </c>
      <c r="X2516" s="146">
        <v>1.9582453125E-2</v>
      </c>
      <c r="Y2516" s="21">
        <v>5.1100000000000003</v>
      </c>
      <c r="Z2516" s="147">
        <v>210</v>
      </c>
      <c r="AA2516" s="147">
        <v>175</v>
      </c>
      <c r="AB2516" s="21">
        <v>1</v>
      </c>
      <c r="AC2516" s="21">
        <v>0</v>
      </c>
      <c r="AD2516" s="153">
        <f>VLOOKUP(D2516,'Dados Base'!$B:$K,9,FALSE)*31536000/VLOOKUP($F2516,F:H,MATCH(H2515,F2515:AF2515,0),FALSE)</f>
        <v>78691.665098777041</v>
      </c>
      <c r="AE2516" s="153">
        <f>VLOOKUP(D2516,'Dados Base'!$B:$K,10,FALSE)*31536000/VLOOKUP($F2516,F:H,MATCH(H2515,F2515:AF2515,0),FALSE)</f>
        <v>10160.940733772346</v>
      </c>
      <c r="AF2516" s="148">
        <v>58.95</v>
      </c>
      <c r="AG2516" s="21">
        <v>90.98</v>
      </c>
      <c r="AH2516" s="148">
        <v>48.34</v>
      </c>
      <c r="AI2516" s="148">
        <v>26.44</v>
      </c>
      <c r="AJ2516" s="148">
        <v>100</v>
      </c>
      <c r="AK2516" s="72">
        <f>(SUMIFS('Banco de Indicadores Mun. (2)'!I:I,'Banco de Indicadores Mun. (2)'!B:B,'Banco de Indicadores - Mun. (1)'!B2516,'Banco de Indicadores Mun. (2)'!A:A,'Banco de Indicadores - Mun. (1)'!A2516) / VLOOKUP(D2516,'Dados Base'!$B:$K,8,FALSE)) * 100</f>
        <v>1.1117235421166307</v>
      </c>
      <c r="AL2516" s="72">
        <f>(SUMIFS('Banco de Indicadores Mun. (2)'!I:I,'Banco de Indicadores Mun. (2)'!B:B,'Banco de Indicadores - Mun. (1)'!B2516,'Banco de Indicadores Mun. (2)'!A:A,'Banco de Indicadores - Mun. (1)'!A2516) / VLOOKUP(D2516,'Dados Base'!$B:$K,9,FALSE)) * 100</f>
        <v>0.48513477851083886</v>
      </c>
      <c r="AM2516" s="72">
        <f>(SUMIFS('Banco de Indicadores Mun. (2)'!J:J,'Banco de Indicadores Mun. (2)'!B:B,'Banco de Indicadores - Mun. (1)'!B2516,'Banco de Indicadores Mun. (2)'!A:A,'Banco de Indicadores - Mun. (1)'!A2516) / VLOOKUP(D2516,'Dados Base'!$B:$K,7,FALSE)) * 100</f>
        <v>1.5235644171779144</v>
      </c>
      <c r="AN2516" s="72">
        <f>(SUMIFS('Banco de Indicadores Mun. (2)'!K:K,'Banco de Indicadores Mun. (2)'!B:B,'Banco de Indicadores - Mun. (1)'!B2516,'Banco de Indicadores Mun. (2)'!A:A,'Banco de Indicadores - Mun. (1)'!A2516) / VLOOKUP(D2516,'Dados Base'!$B:$K,10,FALSE)) * 100</f>
        <v>0.13172262773722626</v>
      </c>
      <c r="AO2516" s="21"/>
      <c r="AP2516" s="21">
        <v>0</v>
      </c>
      <c r="AQ2516" s="5">
        <v>1</v>
      </c>
      <c r="AR2516" s="9">
        <v>8.4</v>
      </c>
      <c r="AS2516" s="22">
        <v>81</v>
      </c>
      <c r="AT2516" s="22">
        <v>80.190000000000012</v>
      </c>
      <c r="AU2516" s="22">
        <v>54.545454545454547</v>
      </c>
      <c r="AV2516" s="23">
        <v>6.75</v>
      </c>
      <c r="AW2516" s="12">
        <v>0</v>
      </c>
      <c r="AX2516" s="21">
        <v>0</v>
      </c>
      <c r="AY2516" s="116">
        <v>24.14798126834275</v>
      </c>
    </row>
    <row r="2517" spans="1:51" ht="15.75" x14ac:dyDescent="0.25">
      <c r="A2517" s="144">
        <v>2014</v>
      </c>
      <c r="B2517" s="77" t="s">
        <v>582</v>
      </c>
      <c r="C2517" s="78">
        <v>15</v>
      </c>
      <c r="D2517" s="77">
        <v>3551900</v>
      </c>
      <c r="E2517" s="78">
        <v>355190015</v>
      </c>
      <c r="F2517" s="78" t="str">
        <f t="shared" si="108"/>
        <v>3551900152014</v>
      </c>
      <c r="G2517" s="89">
        <v>1.1883159516546504</v>
      </c>
      <c r="H2517" s="80">
        <f t="shared" si="107"/>
        <v>16164</v>
      </c>
      <c r="I2517" s="94">
        <v>15530</v>
      </c>
      <c r="J2517" s="95">
        <v>634</v>
      </c>
      <c r="K2517" s="83">
        <f>(H2517)/VLOOKUP(D2517,'Dados Base'!$B:$K,6,FALSE)</f>
        <v>115.12820512820512</v>
      </c>
      <c r="L2517" s="88">
        <f t="shared" si="109"/>
        <v>96.077703538728045</v>
      </c>
      <c r="M2517" s="85">
        <v>4</v>
      </c>
      <c r="N2517" s="92">
        <v>0.71499999999999997</v>
      </c>
      <c r="O2517" s="91">
        <v>49</v>
      </c>
      <c r="P2517" s="91" t="s">
        <v>691</v>
      </c>
      <c r="Q2517" s="91" t="s">
        <v>691</v>
      </c>
      <c r="R2517" s="91" t="s">
        <v>691</v>
      </c>
      <c r="S2517" s="91">
        <v>13</v>
      </c>
      <c r="T2517" s="87" t="s">
        <v>691</v>
      </c>
      <c r="U2517" s="91">
        <v>125</v>
      </c>
      <c r="V2517" s="91">
        <v>98</v>
      </c>
      <c r="W2517" s="93">
        <v>0</v>
      </c>
      <c r="X2517" s="146">
        <v>4.7884278499999995E-2</v>
      </c>
      <c r="Y2517" s="21">
        <v>11.11</v>
      </c>
      <c r="Z2517" s="147">
        <v>657</v>
      </c>
      <c r="AA2517" s="147">
        <v>200</v>
      </c>
      <c r="AB2517" s="21">
        <v>4</v>
      </c>
      <c r="AC2517" s="21">
        <v>0</v>
      </c>
      <c r="AD2517" s="153">
        <f>VLOOKUP(D2517,'Dados Base'!$B:$K,9,FALSE)*31536000/VLOOKUP($F2517,F:H,MATCH(H2516,F2516:AF2516,0),FALSE)</f>
        <v>2048.5523385300667</v>
      </c>
      <c r="AE2517" s="153">
        <f>VLOOKUP(D2517,'Dados Base'!$B:$K,10,FALSE)*31536000/VLOOKUP($F2517,F:H,MATCH(H2516,F2516:AF2516,0),FALSE)</f>
        <v>214.61024498886417</v>
      </c>
      <c r="AF2517" s="148">
        <v>97.32</v>
      </c>
      <c r="AG2517" s="21">
        <v>88.75</v>
      </c>
      <c r="AH2517" s="148">
        <v>97.32</v>
      </c>
      <c r="AI2517" s="148">
        <v>1.57</v>
      </c>
      <c r="AJ2517" s="148">
        <v>97.71</v>
      </c>
      <c r="AK2517" s="72">
        <f>(SUMIFS('Banco de Indicadores Mun. (2)'!I:I,'Banco de Indicadores Mun. (2)'!B:B,'Banco de Indicadores - Mun. (1)'!B2517,'Banco de Indicadores Mun. (2)'!A:A,'Banco de Indicadores - Mun. (1)'!A2517) / VLOOKUP(D2517,'Dados Base'!$B:$K,8,FALSE)) * 100</f>
        <v>73.727852941176451</v>
      </c>
      <c r="AL2517" s="72">
        <f>(SUMIFS('Banco de Indicadores Mun. (2)'!I:I,'Banco de Indicadores Mun. (2)'!B:B,'Banco de Indicadores - Mun. (1)'!B2517,'Banco de Indicadores Mun. (2)'!A:A,'Banco de Indicadores - Mun. (1)'!A2517) / VLOOKUP(D2517,'Dados Base'!$B:$K,9,FALSE)) * 100</f>
        <v>23.873780952380947</v>
      </c>
      <c r="AM2517" s="72">
        <f>(SUMIFS('Banco de Indicadores Mun. (2)'!J:J,'Banco de Indicadores Mun. (2)'!B:B,'Banco de Indicadores - Mun. (1)'!B2517,'Banco de Indicadores Mun. (2)'!A:A,'Banco de Indicadores - Mun. (1)'!A2517) / VLOOKUP(D2517,'Dados Base'!$B:$K,7,FALSE)) * 100</f>
        <v>83.446304347826086</v>
      </c>
      <c r="AN2517" s="72">
        <f>(SUMIFS('Banco de Indicadores Mun. (2)'!K:K,'Banco de Indicadores Mun. (2)'!B:B,'Banco de Indicadores - Mun. (1)'!B2517,'Banco de Indicadores Mun. (2)'!A:A,'Banco de Indicadores - Mun. (1)'!A2517) / VLOOKUP(D2517,'Dados Base'!$B:$K,10,FALSE)) * 100</f>
        <v>53.407454545454534</v>
      </c>
      <c r="AO2517" s="21"/>
      <c r="AP2517" s="21">
        <v>0</v>
      </c>
      <c r="AQ2517" s="5">
        <v>0</v>
      </c>
      <c r="AR2517" s="9">
        <v>7.6</v>
      </c>
      <c r="AS2517" s="22">
        <v>99.6</v>
      </c>
      <c r="AT2517" s="22">
        <v>99.6</v>
      </c>
      <c r="AU2517" s="22">
        <v>76.662777129521587</v>
      </c>
      <c r="AV2517" s="23">
        <v>8.48</v>
      </c>
      <c r="AW2517" s="12">
        <v>0</v>
      </c>
      <c r="AX2517" s="21">
        <v>0</v>
      </c>
      <c r="AY2517" s="116">
        <v>12.241746831623454</v>
      </c>
    </row>
    <row r="2518" spans="1:51" ht="15.75" x14ac:dyDescent="0.25">
      <c r="A2518" s="144">
        <v>2014</v>
      </c>
      <c r="B2518" s="77" t="s">
        <v>583</v>
      </c>
      <c r="C2518" s="78">
        <v>2</v>
      </c>
      <c r="D2518" s="77">
        <v>3552007</v>
      </c>
      <c r="E2518" s="78">
        <v>35520072</v>
      </c>
      <c r="F2518" s="78" t="str">
        <f t="shared" si="108"/>
        <v>355200722014</v>
      </c>
      <c r="G2518" s="89">
        <v>0.666985978850132</v>
      </c>
      <c r="H2518" s="80">
        <f t="shared" si="107"/>
        <v>5955</v>
      </c>
      <c r="I2518" s="94">
        <v>3058</v>
      </c>
      <c r="J2518" s="95">
        <v>2897</v>
      </c>
      <c r="K2518" s="83">
        <f>(H2518)/VLOOKUP(D2518,'Dados Base'!$B:$K,6,FALSE)</f>
        <v>14.359778152881601</v>
      </c>
      <c r="L2518" s="88">
        <f t="shared" si="109"/>
        <v>51.351805205709489</v>
      </c>
      <c r="M2518" s="85">
        <v>5</v>
      </c>
      <c r="N2518" s="92">
        <v>0.67800000000000005</v>
      </c>
      <c r="O2518" s="91">
        <v>89</v>
      </c>
      <c r="P2518" s="91" t="s">
        <v>691</v>
      </c>
      <c r="Q2518" s="91" t="s">
        <v>691</v>
      </c>
      <c r="R2518" s="91" t="s">
        <v>691</v>
      </c>
      <c r="S2518" s="91">
        <v>6</v>
      </c>
      <c r="T2518" s="87" t="s">
        <v>691</v>
      </c>
      <c r="U2518" s="91">
        <v>40</v>
      </c>
      <c r="V2518" s="91">
        <v>11</v>
      </c>
      <c r="W2518" s="93">
        <v>0</v>
      </c>
      <c r="X2518" s="146">
        <v>8.6952304687500006E-3</v>
      </c>
      <c r="Y2518" s="21">
        <v>2.13</v>
      </c>
      <c r="Z2518" s="147">
        <v>143</v>
      </c>
      <c r="AA2518" s="147">
        <v>21</v>
      </c>
      <c r="AB2518" s="21">
        <v>1</v>
      </c>
      <c r="AC2518" s="21">
        <v>0</v>
      </c>
      <c r="AD2518" s="153">
        <f>VLOOKUP(D2518,'Dados Base'!$B:$K,9,FALSE)*31536000/VLOOKUP($F2518,F:H,MATCH(H2517,F2517:AF2517,0),FALSE)</f>
        <v>32780.493702770778</v>
      </c>
      <c r="AE2518" s="153">
        <f>VLOOKUP(D2518,'Dados Base'!$B:$K,10,FALSE)*31536000/VLOOKUP($F2518,F:H,MATCH(H2517,F2517:AF2517,0),FALSE)</f>
        <v>3283.3450881612098</v>
      </c>
      <c r="AF2518" s="148">
        <v>56.07</v>
      </c>
      <c r="AG2518" s="21">
        <v>73.52</v>
      </c>
      <c r="AH2518" s="148">
        <v>47.48</v>
      </c>
      <c r="AI2518" s="148">
        <v>7.15</v>
      </c>
      <c r="AJ2518" s="148">
        <v>100</v>
      </c>
      <c r="AK2518" s="72">
        <f>(SUMIFS('Banco de Indicadores Mun. (2)'!I:I,'Banco de Indicadores Mun. (2)'!B:B,'Banco de Indicadores - Mun. (1)'!B2518,'Banco de Indicadores Mun. (2)'!A:A,'Banco de Indicadores - Mun. (1)'!A2518) / VLOOKUP(D2518,'Dados Base'!$B:$K,8,FALSE)) * 100</f>
        <v>0.5901492537313433</v>
      </c>
      <c r="AL2518" s="72">
        <f>(SUMIFS('Banco de Indicadores Mun. (2)'!I:I,'Banco de Indicadores Mun. (2)'!B:B,'Banco de Indicadores - Mun. (1)'!B2518,'Banco de Indicadores Mun. (2)'!A:A,'Banco de Indicadores - Mun. (1)'!A2518) / VLOOKUP(D2518,'Dados Base'!$B:$K,9,FALSE)) * 100</f>
        <v>0.25550888529886917</v>
      </c>
      <c r="AM2518" s="72">
        <f>(SUMIFS('Banco de Indicadores Mun. (2)'!J:J,'Banco de Indicadores Mun. (2)'!B:B,'Banco de Indicadores - Mun. (1)'!B2518,'Banco de Indicadores Mun. (2)'!A:A,'Banco de Indicadores - Mun. (1)'!A2518) / VLOOKUP(D2518,'Dados Base'!$B:$K,7,FALSE)) * 100</f>
        <v>0.60932524271844657</v>
      </c>
      <c r="AN2518" s="72">
        <f>(SUMIFS('Banco de Indicadores Mun. (2)'!K:K,'Banco de Indicadores Mun. (2)'!B:B,'Banco de Indicadores - Mun. (1)'!B2518,'Banco de Indicadores Mun. (2)'!A:A,'Banco de Indicadores - Mun. (1)'!A2518) / VLOOKUP(D2518,'Dados Base'!$B:$K,10,FALSE)) * 100</f>
        <v>0.52643548387096772</v>
      </c>
      <c r="AO2518" s="21"/>
      <c r="AP2518" s="21">
        <v>0</v>
      </c>
      <c r="AQ2518" s="5">
        <v>0</v>
      </c>
      <c r="AR2518" s="9">
        <v>9.6</v>
      </c>
      <c r="AS2518" s="22">
        <v>96</v>
      </c>
      <c r="AT2518" s="22">
        <v>96</v>
      </c>
      <c r="AU2518" s="22">
        <v>87.195121951219505</v>
      </c>
      <c r="AV2518" s="23">
        <v>9.64</v>
      </c>
      <c r="AW2518" s="12">
        <v>0</v>
      </c>
      <c r="AX2518" s="21">
        <v>0</v>
      </c>
      <c r="AY2518" s="116">
        <v>204.64691303084095</v>
      </c>
    </row>
    <row r="2519" spans="1:51" ht="15.75" x14ac:dyDescent="0.25">
      <c r="A2519" s="144">
        <v>2014</v>
      </c>
      <c r="B2519" s="77" t="s">
        <v>584</v>
      </c>
      <c r="C2519" s="78">
        <v>9</v>
      </c>
      <c r="D2519" s="77">
        <v>3552106</v>
      </c>
      <c r="E2519" s="78">
        <v>35521069</v>
      </c>
      <c r="F2519" s="78" t="str">
        <f t="shared" si="108"/>
        <v>355210692014</v>
      </c>
      <c r="G2519" s="89">
        <v>0.91584904178125814</v>
      </c>
      <c r="H2519" s="80">
        <f t="shared" si="107"/>
        <v>37608</v>
      </c>
      <c r="I2519" s="94">
        <v>26123</v>
      </c>
      <c r="J2519" s="95">
        <v>11485</v>
      </c>
      <c r="K2519" s="83">
        <f>(H2519)/VLOOKUP(D2519,'Dados Base'!$B:$K,6,FALSE)</f>
        <v>83.933313991117458</v>
      </c>
      <c r="L2519" s="88">
        <f t="shared" si="109"/>
        <v>69.461284833014247</v>
      </c>
      <c r="M2519" s="85">
        <v>4</v>
      </c>
      <c r="N2519" s="92">
        <v>0.72899999999999998</v>
      </c>
      <c r="O2519" s="91">
        <v>120</v>
      </c>
      <c r="P2519" s="91" t="s">
        <v>691</v>
      </c>
      <c r="Q2519" s="91" t="s">
        <v>691</v>
      </c>
      <c r="R2519" s="91" t="s">
        <v>691</v>
      </c>
      <c r="S2519" s="91">
        <v>187</v>
      </c>
      <c r="T2519" s="87" t="s">
        <v>691</v>
      </c>
      <c r="U2519" s="91">
        <v>488</v>
      </c>
      <c r="V2519" s="91">
        <v>376</v>
      </c>
      <c r="W2519" s="93">
        <v>0</v>
      </c>
      <c r="X2519" s="146">
        <v>7.1537336916666666E-2</v>
      </c>
      <c r="Y2519" s="21">
        <v>21.34</v>
      </c>
      <c r="Z2519" s="147">
        <v>0</v>
      </c>
      <c r="AA2519" s="147">
        <v>1440</v>
      </c>
      <c r="AB2519" s="21">
        <v>0</v>
      </c>
      <c r="AC2519" s="21">
        <v>0</v>
      </c>
      <c r="AD2519" s="153">
        <f>VLOOKUP(D2519,'Dados Base'!$B:$K,9,FALSE)*31536000/VLOOKUP($F2519,F:H,MATCH(H2518,F2518:AF2518,0),FALSE)</f>
        <v>4871.9463943841738</v>
      </c>
      <c r="AE2519" s="153">
        <f>VLOOKUP(D2519,'Dados Base'!$B:$K,10,FALSE)*31536000/VLOOKUP($F2519,F:H,MATCH(H2518,F2518:AF2518,0),FALSE)</f>
        <v>595.3669432035739</v>
      </c>
      <c r="AF2519" s="148">
        <v>62.49</v>
      </c>
      <c r="AG2519" s="21">
        <v>81.58</v>
      </c>
      <c r="AH2519" s="148">
        <v>56.15</v>
      </c>
      <c r="AI2519" s="148">
        <v>25.98</v>
      </c>
      <c r="AJ2519" s="148">
        <v>91.9</v>
      </c>
      <c r="AK2519" s="72">
        <f>(SUMIFS('Banco de Indicadores Mun. (2)'!I:I,'Banco de Indicadores Mun. (2)'!B:B,'Banco de Indicadores - Mun. (1)'!B2519,'Banco de Indicadores Mun. (2)'!A:A,'Banco de Indicadores - Mun. (1)'!A2519) / VLOOKUP(D2519,'Dados Base'!$B:$K,8,FALSE)) * 100</f>
        <v>6.0629245283018847</v>
      </c>
      <c r="AL2519" s="72">
        <f>(SUMIFS('Banco de Indicadores Mun. (2)'!I:I,'Banco de Indicadores Mun. (2)'!B:B,'Banco de Indicadores - Mun. (1)'!B2519,'Banco de Indicadores Mun. (2)'!A:A,'Banco de Indicadores - Mun. (1)'!A2519) / VLOOKUP(D2519,'Dados Base'!$B:$K,9,FALSE)) * 100</f>
        <v>2.2122891566265053</v>
      </c>
      <c r="AM2519" s="72">
        <f>(SUMIFS('Banco de Indicadores Mun. (2)'!J:J,'Banco de Indicadores Mun. (2)'!B:B,'Banco de Indicadores - Mun. (1)'!B2519,'Banco de Indicadores Mun. (2)'!A:A,'Banco de Indicadores - Mun. (1)'!A2519) / VLOOKUP(D2519,'Dados Base'!$B:$K,7,FALSE)) * 100</f>
        <v>8.1400921985815575</v>
      </c>
      <c r="AN2519" s="72">
        <f>(SUMIFS('Banco de Indicadores Mun. (2)'!K:K,'Banco de Indicadores Mun. (2)'!B:B,'Banco de Indicadores - Mun. (1)'!B2519,'Banco de Indicadores Mun. (2)'!A:A,'Banco de Indicadores - Mun. (1)'!A2519) / VLOOKUP(D2519,'Dados Base'!$B:$K,10,FALSE)) * 100</f>
        <v>1.9378450704225365</v>
      </c>
      <c r="AO2519" s="21"/>
      <c r="AP2519" s="21">
        <v>0</v>
      </c>
      <c r="AQ2519" s="5">
        <v>0</v>
      </c>
      <c r="AR2519" s="9">
        <v>8.3000000000000007</v>
      </c>
      <c r="AS2519" s="22">
        <v>77</v>
      </c>
      <c r="AT2519" s="22">
        <v>0</v>
      </c>
      <c r="AU2519" s="22">
        <v>0</v>
      </c>
      <c r="AV2519" s="23">
        <v>1.1599999999999999</v>
      </c>
      <c r="AW2519" s="12">
        <v>0</v>
      </c>
      <c r="AX2519" s="21">
        <v>0</v>
      </c>
      <c r="AY2519" s="116">
        <v>6.2853150867958103</v>
      </c>
    </row>
    <row r="2520" spans="1:51" ht="15.75" x14ac:dyDescent="0.25">
      <c r="A2520" s="144">
        <v>2014</v>
      </c>
      <c r="B2520" s="77" t="s">
        <v>585</v>
      </c>
      <c r="C2520" s="78">
        <v>10</v>
      </c>
      <c r="D2520" s="77">
        <v>3552205</v>
      </c>
      <c r="E2520" s="78">
        <v>355220510</v>
      </c>
      <c r="F2520" s="78" t="str">
        <f t="shared" si="108"/>
        <v>3552205102014</v>
      </c>
      <c r="G2520" s="89">
        <v>1.4944220787525442</v>
      </c>
      <c r="H2520" s="80">
        <f t="shared" si="107"/>
        <v>615955</v>
      </c>
      <c r="I2520" s="94">
        <v>609687</v>
      </c>
      <c r="J2520" s="95">
        <v>6268</v>
      </c>
      <c r="K2520" s="83">
        <f>(H2520)/VLOOKUP(D2520,'Dados Base'!$B:$K,6,FALSE)</f>
        <v>1371.4708763804774</v>
      </c>
      <c r="L2520" s="88">
        <f t="shared" si="109"/>
        <v>98.982393194308031</v>
      </c>
      <c r="M2520" s="85">
        <v>1</v>
      </c>
      <c r="N2520" s="92">
        <v>0.79800000000000004</v>
      </c>
      <c r="O2520" s="91">
        <v>97</v>
      </c>
      <c r="P2520" s="91" t="s">
        <v>691</v>
      </c>
      <c r="Q2520" s="91" t="s">
        <v>691</v>
      </c>
      <c r="R2520" s="91" t="s">
        <v>691</v>
      </c>
      <c r="S2520" s="91">
        <v>1446</v>
      </c>
      <c r="T2520" s="87" t="s">
        <v>691</v>
      </c>
      <c r="U2520" s="91">
        <v>6642</v>
      </c>
      <c r="V2520" s="91">
        <v>6501</v>
      </c>
      <c r="W2520" s="93">
        <v>0</v>
      </c>
      <c r="X2520" s="146">
        <v>2.4662438969907408</v>
      </c>
      <c r="Y2520" s="21">
        <v>693.77</v>
      </c>
      <c r="Z2520" s="147">
        <v>28749</v>
      </c>
      <c r="AA2520" s="147">
        <v>5309</v>
      </c>
      <c r="AB2520" s="21">
        <v>46</v>
      </c>
      <c r="AC2520" s="21">
        <v>1</v>
      </c>
      <c r="AD2520" s="153">
        <f>VLOOKUP(D2520,'Dados Base'!$B:$K,9,FALSE)*31536000/VLOOKUP($F2520,F:H,MATCH(H2519,F2519:AF2519,0),FALSE)</f>
        <v>206.84212320705245</v>
      </c>
      <c r="AE2520" s="153">
        <f>VLOOKUP(D2520,'Dados Base'!$B:$K,10,FALSE)*31536000/VLOOKUP($F2520,F:H,MATCH(H2519,F2519:AF2519,0),FALSE)</f>
        <v>30.719127208968189</v>
      </c>
      <c r="AF2520" s="148">
        <v>98</v>
      </c>
      <c r="AG2520" s="21">
        <v>100</v>
      </c>
      <c r="AH2520" s="148">
        <v>96.11</v>
      </c>
      <c r="AI2520" s="148">
        <v>36.64</v>
      </c>
      <c r="AJ2520" s="148">
        <v>98.84</v>
      </c>
      <c r="AK2520" s="72">
        <f>(SUMIFS('Banco de Indicadores Mun. (2)'!I:I,'Banco de Indicadores Mun. (2)'!B:B,'Banco de Indicadores - Mun. (1)'!B2520,'Banco de Indicadores Mun. (2)'!A:A,'Banco de Indicadores - Mun. (1)'!A2520) / VLOOKUP(D2520,'Dados Base'!$B:$K,8,FALSE)) * 100</f>
        <v>63.611791666666576</v>
      </c>
      <c r="AL2520" s="72">
        <f>(SUMIFS('Banco de Indicadores Mun. (2)'!I:I,'Banco de Indicadores Mun. (2)'!B:B,'Banco de Indicadores - Mun. (1)'!B2520,'Banco de Indicadores Mun. (2)'!A:A,'Banco de Indicadores - Mun. (1)'!A2520) / VLOOKUP(D2520,'Dados Base'!$B:$K,9,FALSE)) * 100</f>
        <v>22.673509900990066</v>
      </c>
      <c r="AM2520" s="72">
        <f>(SUMIFS('Banco de Indicadores Mun. (2)'!J:J,'Banco de Indicadores Mun. (2)'!B:B,'Banco de Indicadores - Mun. (1)'!B2520,'Banco de Indicadores Mun. (2)'!A:A,'Banco de Indicadores - Mun. (1)'!A2520) / VLOOKUP(D2520,'Dados Base'!$B:$K,7,FALSE)) * 100</f>
        <v>69.701095238095263</v>
      </c>
      <c r="AN2520" s="72">
        <f>(SUMIFS('Banco de Indicadores Mun. (2)'!K:K,'Banco de Indicadores Mun. (2)'!B:B,'Banco de Indicadores - Mun. (1)'!B2520,'Banco de Indicadores Mun. (2)'!A:A,'Banco de Indicadores - Mun. (1)'!A2520) / VLOOKUP(D2520,'Dados Base'!$B:$K,10,FALSE)) * 100</f>
        <v>55.086766666666399</v>
      </c>
      <c r="AO2520" s="21"/>
      <c r="AP2520" s="21">
        <v>0.16234952228653068</v>
      </c>
      <c r="AQ2520" s="5">
        <v>3</v>
      </c>
      <c r="AR2520" s="9">
        <v>9.5</v>
      </c>
      <c r="AS2520" s="22">
        <v>96</v>
      </c>
      <c r="AT2520" s="22">
        <v>94.08</v>
      </c>
      <c r="AU2520" s="22">
        <v>84.411885606905869</v>
      </c>
      <c r="AV2520" s="23">
        <v>9.91</v>
      </c>
      <c r="AW2520" s="12">
        <v>3</v>
      </c>
      <c r="AX2520" s="21">
        <v>1</v>
      </c>
      <c r="AY2520" s="116">
        <v>97.972897606809511</v>
      </c>
    </row>
    <row r="2521" spans="1:51" ht="15.75" x14ac:dyDescent="0.25">
      <c r="A2521" s="144">
        <v>2014</v>
      </c>
      <c r="B2521" s="77" t="s">
        <v>586</v>
      </c>
      <c r="C2521" s="78">
        <v>19</v>
      </c>
      <c r="D2521" s="77">
        <v>3552304</v>
      </c>
      <c r="E2521" s="78">
        <v>355230419</v>
      </c>
      <c r="F2521" s="78" t="str">
        <f t="shared" si="108"/>
        <v>3552304192014</v>
      </c>
      <c r="G2521" s="89">
        <v>0.2399400735431545</v>
      </c>
      <c r="H2521" s="80">
        <f t="shared" si="107"/>
        <v>7559</v>
      </c>
      <c r="I2521" s="94">
        <v>6502</v>
      </c>
      <c r="J2521" s="95">
        <v>1057</v>
      </c>
      <c r="K2521" s="83">
        <f>(H2521)/VLOOKUP(D2521,'Dados Base'!$B:$K,6,FALSE)</f>
        <v>12.797115189273381</v>
      </c>
      <c r="L2521" s="88">
        <f t="shared" si="109"/>
        <v>86.016668871543857</v>
      </c>
      <c r="M2521" s="85">
        <v>3</v>
      </c>
      <c r="N2521" s="92">
        <v>0.747</v>
      </c>
      <c r="O2521" s="91">
        <v>67</v>
      </c>
      <c r="P2521" s="91" t="s">
        <v>691</v>
      </c>
      <c r="Q2521" s="91" t="s">
        <v>691</v>
      </c>
      <c r="R2521" s="91" t="s">
        <v>691</v>
      </c>
      <c r="S2521" s="91">
        <v>8</v>
      </c>
      <c r="T2521" s="87" t="s">
        <v>691</v>
      </c>
      <c r="U2521" s="91">
        <v>69</v>
      </c>
      <c r="V2521" s="91">
        <v>53</v>
      </c>
      <c r="W2521" s="93">
        <v>84.92</v>
      </c>
      <c r="X2521" s="146">
        <v>1.8114041145833332E-2</v>
      </c>
      <c r="Y2521" s="21">
        <v>4.63</v>
      </c>
      <c r="Z2521" s="147">
        <v>305</v>
      </c>
      <c r="AA2521" s="147">
        <v>52</v>
      </c>
      <c r="AB2521" s="21">
        <v>1</v>
      </c>
      <c r="AC2521" s="21">
        <v>0</v>
      </c>
      <c r="AD2521" s="153">
        <f>VLOOKUP(D2521,'Dados Base'!$B:$K,9,FALSE)*31536000/VLOOKUP($F2521,F:H,MATCH(H2520,F2520:AF2520,0),FALSE)</f>
        <v>18064.675221590158</v>
      </c>
      <c r="AE2521" s="153">
        <f>VLOOKUP(D2521,'Dados Base'!$B:$K,10,FALSE)*31536000/VLOOKUP($F2521,F:H,MATCH(H2520,F2520:AF2520,0),FALSE)</f>
        <v>1418.4733430347933</v>
      </c>
      <c r="AF2521" s="148">
        <v>92.02</v>
      </c>
      <c r="AG2521" s="21">
        <v>85.93</v>
      </c>
      <c r="AH2521" s="148">
        <v>91.26</v>
      </c>
      <c r="AI2521" s="148">
        <v>15.26</v>
      </c>
      <c r="AJ2521" s="148">
        <v>100</v>
      </c>
      <c r="AK2521" s="72">
        <f>(SUMIFS('Banco de Indicadores Mun. (2)'!I:I,'Banco de Indicadores Mun. (2)'!B:B,'Banco de Indicadores - Mun. (1)'!B2521,'Banco de Indicadores Mun. (2)'!A:A,'Banco de Indicadores - Mun. (1)'!A2521) / VLOOKUP(D2521,'Dados Base'!$B:$K,8,FALSE)) * 100</f>
        <v>33.306102941176469</v>
      </c>
      <c r="AL2521" s="72">
        <f>(SUMIFS('Banco de Indicadores Mun. (2)'!I:I,'Banco de Indicadores Mun. (2)'!B:B,'Banco de Indicadores - Mun. (1)'!B2521,'Banco de Indicadores Mun. (2)'!A:A,'Banco de Indicadores - Mun. (1)'!A2521) / VLOOKUP(D2521,'Dados Base'!$B:$K,9,FALSE)) * 100</f>
        <v>10.461039260969978</v>
      </c>
      <c r="AM2521" s="72">
        <f>(SUMIFS('Banco de Indicadores Mun. (2)'!J:J,'Banco de Indicadores Mun. (2)'!B:B,'Banco de Indicadores - Mun. (1)'!B2521,'Banco de Indicadores Mun. (2)'!A:A,'Banco de Indicadores - Mun. (1)'!A2521) / VLOOKUP(D2521,'Dados Base'!$B:$K,7,FALSE)) * 100</f>
        <v>44.207333333333331</v>
      </c>
      <c r="AN2521" s="72">
        <f>(SUMIFS('Banco de Indicadores Mun. (2)'!K:K,'Banco de Indicadores Mun. (2)'!B:B,'Banco de Indicadores - Mun. (1)'!B2521,'Banco de Indicadores Mun. (2)'!A:A,'Banco de Indicadores - Mun. (1)'!A2521) / VLOOKUP(D2521,'Dados Base'!$B:$K,10,FALSE)) * 100</f>
        <v>0.6024117647058822</v>
      </c>
      <c r="AO2521" s="21"/>
      <c r="AP2521" s="21">
        <v>0</v>
      </c>
      <c r="AQ2521" s="5">
        <v>0</v>
      </c>
      <c r="AR2521" s="9">
        <v>8.6999999999999993</v>
      </c>
      <c r="AS2521" s="22">
        <v>98</v>
      </c>
      <c r="AT2521" s="22">
        <v>98.000000000000014</v>
      </c>
      <c r="AU2521" s="22">
        <v>85.434173669467782</v>
      </c>
      <c r="AV2521" s="23">
        <v>9.67</v>
      </c>
      <c r="AW2521" s="12">
        <v>0</v>
      </c>
      <c r="AX2521" s="21">
        <v>0</v>
      </c>
      <c r="AY2521" s="116">
        <v>5.1014941854985372</v>
      </c>
    </row>
    <row r="2522" spans="1:51" ht="15.75" x14ac:dyDescent="0.25">
      <c r="A2522" s="144">
        <v>2014</v>
      </c>
      <c r="B2522" s="77" t="s">
        <v>587</v>
      </c>
      <c r="C2522" s="78">
        <v>5</v>
      </c>
      <c r="D2522" s="77">
        <v>3552403</v>
      </c>
      <c r="E2522" s="78">
        <v>35524035</v>
      </c>
      <c r="F2522" s="78" t="str">
        <f t="shared" si="108"/>
        <v>355240352014</v>
      </c>
      <c r="G2522" s="89">
        <v>1.92654289994445</v>
      </c>
      <c r="H2522" s="80">
        <f t="shared" si="107"/>
        <v>258801</v>
      </c>
      <c r="I2522" s="94">
        <v>255754</v>
      </c>
      <c r="J2522" s="95">
        <v>3047</v>
      </c>
      <c r="K2522" s="83">
        <f>(H2522)/VLOOKUP(D2522,'Dados Base'!$B:$K,6,FALSE)</f>
        <v>1691.178200352872</v>
      </c>
      <c r="L2522" s="88">
        <f t="shared" si="109"/>
        <v>98.822647516817938</v>
      </c>
      <c r="M2522" s="85">
        <v>1</v>
      </c>
      <c r="N2522" s="92">
        <v>0.76200000000000001</v>
      </c>
      <c r="O2522" s="91">
        <v>54</v>
      </c>
      <c r="P2522" s="91" t="s">
        <v>691</v>
      </c>
      <c r="Q2522" s="91" t="s">
        <v>691</v>
      </c>
      <c r="R2522" s="91" t="s">
        <v>691</v>
      </c>
      <c r="S2522" s="91">
        <v>387</v>
      </c>
      <c r="T2522" s="87" t="s">
        <v>691</v>
      </c>
      <c r="U2522" s="91">
        <v>1724</v>
      </c>
      <c r="V2522" s="91">
        <v>1443</v>
      </c>
      <c r="W2522" s="93">
        <v>0</v>
      </c>
      <c r="X2522" s="146">
        <v>0.86275057577430547</v>
      </c>
      <c r="Y2522" s="21">
        <v>233.3</v>
      </c>
      <c r="Z2522" s="147">
        <v>1774</v>
      </c>
      <c r="AA2522" s="147">
        <v>12224</v>
      </c>
      <c r="AB2522" s="21">
        <v>20</v>
      </c>
      <c r="AC2522" s="21">
        <v>3</v>
      </c>
      <c r="AD2522" s="153">
        <f>VLOOKUP(D2522,'Dados Base'!$B:$K,9,FALSE)*31536000/VLOOKUP($F2522,F:H,MATCH(H2521,F2521:AF2521,0),FALSE)</f>
        <v>221.77472266335911</v>
      </c>
      <c r="AE2522" s="153">
        <f>VLOOKUP(D2522,'Dados Base'!$B:$K,10,FALSE)*31536000/VLOOKUP($F2522,F:H,MATCH(H2521,F2521:AF2521,0),FALSE)</f>
        <v>29.245018373190206</v>
      </c>
      <c r="AF2522" s="148">
        <v>95.69</v>
      </c>
      <c r="AG2522" s="21">
        <v>100</v>
      </c>
      <c r="AH2522" s="148">
        <v>91.01</v>
      </c>
      <c r="AI2522" s="148">
        <v>60.14</v>
      </c>
      <c r="AJ2522" s="148">
        <v>95.86</v>
      </c>
      <c r="AK2522" s="72">
        <f>(SUMIFS('Banco de Indicadores Mun. (2)'!I:I,'Banco de Indicadores Mun. (2)'!B:B,'Banco de Indicadores - Mun. (1)'!B2522,'Banco de Indicadores Mun. (2)'!A:A,'Banco de Indicadores - Mun. (1)'!A2522) / VLOOKUP(D2522,'Dados Base'!$B:$K,8,FALSE)) * 100</f>
        <v>27.823869565217386</v>
      </c>
      <c r="AL2522" s="72">
        <f>(SUMIFS('Banco de Indicadores Mun. (2)'!I:I,'Banco de Indicadores Mun. (2)'!B:B,'Banco de Indicadores - Mun. (1)'!B2522,'Banco de Indicadores Mun. (2)'!A:A,'Banco de Indicadores - Mun. (1)'!A2522) / VLOOKUP(D2522,'Dados Base'!$B:$K,9,FALSE)) * 100</f>
        <v>10.548609890109887</v>
      </c>
      <c r="AM2522" s="72">
        <f>(SUMIFS('Banco de Indicadores Mun. (2)'!J:J,'Banco de Indicadores Mun. (2)'!B:B,'Banco de Indicadores - Mun. (1)'!B2522,'Banco de Indicadores Mun. (2)'!A:A,'Banco de Indicadores - Mun. (1)'!A2522) / VLOOKUP(D2522,'Dados Base'!$B:$K,7,FALSE)) * 100</f>
        <v>22.400133333333329</v>
      </c>
      <c r="AN2522" s="72">
        <f>(SUMIFS('Banco de Indicadores Mun. (2)'!K:K,'Banco de Indicadores Mun. (2)'!B:B,'Banco de Indicadores - Mun. (1)'!B2522,'Banco de Indicadores Mun. (2)'!A:A,'Banco de Indicadores - Mun. (1)'!A2522) / VLOOKUP(D2522,'Dados Base'!$B:$K,10,FALSE)) * 100</f>
        <v>37.993375</v>
      </c>
      <c r="AO2522" s="21"/>
      <c r="AP2522" s="21">
        <v>0.38639727048968125</v>
      </c>
      <c r="AQ2522" s="5">
        <v>2</v>
      </c>
      <c r="AR2522" s="9">
        <v>9.8000000000000007</v>
      </c>
      <c r="AS2522" s="22">
        <v>91</v>
      </c>
      <c r="AT2522" s="22">
        <v>14.8148</v>
      </c>
      <c r="AU2522" s="22">
        <v>12.673239034147741</v>
      </c>
      <c r="AV2522" s="23">
        <v>2.93</v>
      </c>
      <c r="AW2522" s="12">
        <v>0</v>
      </c>
      <c r="AX2522" s="21">
        <v>3</v>
      </c>
      <c r="AY2522" s="116">
        <v>2.8474333957711551</v>
      </c>
    </row>
    <row r="2523" spans="1:51" ht="15.75" x14ac:dyDescent="0.25">
      <c r="A2523" s="144">
        <v>2014</v>
      </c>
      <c r="B2523" s="77" t="s">
        <v>588</v>
      </c>
      <c r="C2523" s="78">
        <v>18</v>
      </c>
      <c r="D2523" s="77">
        <v>3552551</v>
      </c>
      <c r="E2523" s="78">
        <v>355255118</v>
      </c>
      <c r="F2523" s="78" t="str">
        <f t="shared" si="108"/>
        <v>3552551182014</v>
      </c>
      <c r="G2523" s="89">
        <v>1.836566045334731</v>
      </c>
      <c r="H2523" s="80">
        <f t="shared" si="107"/>
        <v>3624</v>
      </c>
      <c r="I2523" s="94">
        <v>2419</v>
      </c>
      <c r="J2523" s="95">
        <v>1205</v>
      </c>
      <c r="K2523" s="83">
        <f>(H2523)/VLOOKUP(D2523,'Dados Base'!$B:$K,6,FALSE)</f>
        <v>11.05248711458111</v>
      </c>
      <c r="L2523" s="88">
        <f t="shared" si="109"/>
        <v>66.749448123620311</v>
      </c>
      <c r="M2523" s="85">
        <v>3</v>
      </c>
      <c r="N2523" s="92">
        <v>0.69899999999999995</v>
      </c>
      <c r="O2523" s="91">
        <v>38</v>
      </c>
      <c r="P2523" s="91" t="s">
        <v>691</v>
      </c>
      <c r="Q2523" s="91" t="s">
        <v>691</v>
      </c>
      <c r="R2523" s="91" t="s">
        <v>691</v>
      </c>
      <c r="S2523" s="91">
        <v>3</v>
      </c>
      <c r="T2523" s="87" t="s">
        <v>691</v>
      </c>
      <c r="U2523" s="91">
        <v>20</v>
      </c>
      <c r="V2523" s="91">
        <v>15</v>
      </c>
      <c r="W2523" s="93">
        <v>33.159999999999997</v>
      </c>
      <c r="X2523" s="146">
        <v>8.2966757215063389E-3</v>
      </c>
      <c r="Y2523" s="21">
        <v>1.73</v>
      </c>
      <c r="Z2523" s="147">
        <v>116</v>
      </c>
      <c r="AA2523" s="147">
        <v>17</v>
      </c>
      <c r="AB2523" s="21">
        <v>0</v>
      </c>
      <c r="AC2523" s="21">
        <v>0</v>
      </c>
      <c r="AD2523" s="153">
        <f>VLOOKUP(D2523,'Dados Base'!$B:$K,9,FALSE)*31536000/VLOOKUP($F2523,F:H,MATCH(H2522,F2522:AF2522,0),FALSE)</f>
        <v>21493.907284768211</v>
      </c>
      <c r="AE2523" s="153">
        <f>VLOOKUP(D2523,'Dados Base'!$B:$K,10,FALSE)*31536000/VLOOKUP($F2523,F:H,MATCH(H2522,F2522:AF2522,0),FALSE)</f>
        <v>1740.397350993378</v>
      </c>
      <c r="AF2523" s="148" t="s">
        <v>692</v>
      </c>
      <c r="AG2523" s="21">
        <v>65.83</v>
      </c>
      <c r="AH2523" s="148" t="s">
        <v>692</v>
      </c>
      <c r="AI2523" s="148" t="s">
        <v>692</v>
      </c>
      <c r="AJ2523" s="148" t="s">
        <v>692</v>
      </c>
      <c r="AK2523" s="72">
        <f>(SUMIFS('Banco de Indicadores Mun. (2)'!I:I,'Banco de Indicadores Mun. (2)'!B:B,'Banco de Indicadores - Mun. (1)'!B2523,'Banco de Indicadores Mun. (2)'!A:A,'Banco de Indicadores - Mun. (1)'!A2523) / VLOOKUP(D2523,'Dados Base'!$B:$K,8,FALSE)) * 100</f>
        <v>14.21832051282051</v>
      </c>
      <c r="AL2523" s="72">
        <f>(SUMIFS('Banco de Indicadores Mun. (2)'!I:I,'Banco de Indicadores Mun. (2)'!B:B,'Banco de Indicadores - Mun. (1)'!B2523,'Banco de Indicadores Mun. (2)'!A:A,'Banco de Indicadores - Mun. (1)'!A2523) / VLOOKUP(D2523,'Dados Base'!$B:$K,9,FALSE)) * 100</f>
        <v>4.4899959514170025</v>
      </c>
      <c r="AM2523" s="72">
        <f>(SUMIFS('Banco de Indicadores Mun. (2)'!J:J,'Banco de Indicadores Mun. (2)'!B:B,'Banco de Indicadores - Mun. (1)'!B2523,'Banco de Indicadores Mun. (2)'!A:A,'Banco de Indicadores - Mun. (1)'!A2523) / VLOOKUP(D2523,'Dados Base'!$B:$K,7,FALSE)) * 100</f>
        <v>3.2086206896551728E-2</v>
      </c>
      <c r="AN2523" s="72">
        <f>(SUMIFS('Banco de Indicadores Mun. (2)'!K:K,'Banco de Indicadores Mun. (2)'!B:B,'Banco de Indicadores - Mun. (1)'!B2523,'Banco de Indicadores Mun. (2)'!A:A,'Banco de Indicadores - Mun. (1)'!A2523) / VLOOKUP(D2523,'Dados Base'!$B:$K,10,FALSE)) * 100</f>
        <v>55.358399999999975</v>
      </c>
      <c r="AO2523" s="21"/>
      <c r="AP2523" s="21">
        <v>0</v>
      </c>
      <c r="AQ2523" s="5">
        <v>0</v>
      </c>
      <c r="AR2523" s="9">
        <v>7.9</v>
      </c>
      <c r="AS2523" s="22">
        <v>95</v>
      </c>
      <c r="AT2523" s="22">
        <v>95</v>
      </c>
      <c r="AU2523" s="22">
        <v>87.218045112781951</v>
      </c>
      <c r="AV2523" s="23">
        <v>9.93</v>
      </c>
      <c r="AW2523" s="12">
        <v>0</v>
      </c>
      <c r="AX2523" s="21">
        <v>0</v>
      </c>
      <c r="AY2523" s="116">
        <v>0</v>
      </c>
    </row>
    <row r="2524" spans="1:51" ht="15.75" x14ac:dyDescent="0.25">
      <c r="A2524" s="144">
        <v>2014</v>
      </c>
      <c r="B2524" s="77" t="s">
        <v>589</v>
      </c>
      <c r="C2524" s="78">
        <v>6</v>
      </c>
      <c r="D2524" s="77">
        <v>3552502</v>
      </c>
      <c r="E2524" s="78">
        <v>35525026</v>
      </c>
      <c r="F2524" s="78" t="str">
        <f t="shared" si="108"/>
        <v>355250262014</v>
      </c>
      <c r="G2524" s="89">
        <v>1.2168889319887244</v>
      </c>
      <c r="H2524" s="80">
        <f t="shared" si="107"/>
        <v>273854</v>
      </c>
      <c r="I2524" s="94">
        <v>264214</v>
      </c>
      <c r="J2524" s="95">
        <v>9640</v>
      </c>
      <c r="K2524" s="83">
        <f>(H2524)/VLOOKUP(D2524,'Dados Base'!$B:$K,6,FALSE)</f>
        <v>1330.2278136688201</v>
      </c>
      <c r="L2524" s="88">
        <f t="shared" si="109"/>
        <v>96.479876138380305</v>
      </c>
      <c r="M2524" s="85">
        <v>1</v>
      </c>
      <c r="N2524" s="92">
        <v>0.76500000000000001</v>
      </c>
      <c r="O2524" s="91">
        <v>112</v>
      </c>
      <c r="P2524" s="91" t="s">
        <v>691</v>
      </c>
      <c r="Q2524" s="91" t="s">
        <v>691</v>
      </c>
      <c r="R2524" s="91" t="s">
        <v>691</v>
      </c>
      <c r="S2524" s="91">
        <v>347</v>
      </c>
      <c r="T2524" s="87" t="s">
        <v>691</v>
      </c>
      <c r="U2524" s="91">
        <v>1943</v>
      </c>
      <c r="V2524" s="91">
        <v>1418</v>
      </c>
      <c r="W2524" s="93">
        <v>0</v>
      </c>
      <c r="X2524" s="146">
        <v>0.94708697460416658</v>
      </c>
      <c r="Y2524" s="21">
        <v>245.25</v>
      </c>
      <c r="Z2524" s="147">
        <v>7441</v>
      </c>
      <c r="AA2524" s="147">
        <v>7274</v>
      </c>
      <c r="AB2524" s="21">
        <v>29</v>
      </c>
      <c r="AC2524" s="21">
        <v>0</v>
      </c>
      <c r="AD2524" s="153">
        <f>VLOOKUP(D2524,'Dados Base'!$B:$K,9,FALSE)*31536000/VLOOKUP($F2524,F:H,MATCH(H2523,F2523:AF2523,0),FALSE)</f>
        <v>329.34687826360033</v>
      </c>
      <c r="AE2524" s="153">
        <f>VLOOKUP(D2524,'Dados Base'!$B:$K,10,FALSE)*31536000/VLOOKUP($F2524,F:H,MATCH(H2523,F2523:AF2523,0),FALSE)</f>
        <v>46.062500456447594</v>
      </c>
      <c r="AF2524" s="148">
        <v>99.27</v>
      </c>
      <c r="AG2524" s="21">
        <v>100</v>
      </c>
      <c r="AH2524" s="148">
        <v>85.48</v>
      </c>
      <c r="AI2524" s="148">
        <v>33.340000000000003</v>
      </c>
      <c r="AJ2524" s="148">
        <v>100</v>
      </c>
      <c r="AK2524" s="72">
        <f>(SUMIFS('Banco de Indicadores Mun. (2)'!I:I,'Banco de Indicadores Mun. (2)'!B:B,'Banco de Indicadores - Mun. (1)'!B2524,'Banco de Indicadores Mun. (2)'!A:A,'Banco de Indicadores - Mun. (1)'!A2524) / VLOOKUP(D2524,'Dados Base'!$B:$K,8,FALSE)) * 100</f>
        <v>1608.5136886792434</v>
      </c>
      <c r="AL2524" s="72">
        <f>(SUMIFS('Banco de Indicadores Mun. (2)'!I:I,'Banco de Indicadores Mun. (2)'!B:B,'Banco de Indicadores - Mun. (1)'!B2524,'Banco de Indicadores Mun. (2)'!A:A,'Banco de Indicadores - Mun. (1)'!A2524) / VLOOKUP(D2524,'Dados Base'!$B:$K,9,FALSE)) * 100</f>
        <v>596.16241608391545</v>
      </c>
      <c r="AM2524" s="72">
        <f>(SUMIFS('Banco de Indicadores Mun. (2)'!J:J,'Banco de Indicadores Mun. (2)'!B:B,'Banco de Indicadores - Mun. (1)'!B2524,'Banco de Indicadores Mun. (2)'!A:A,'Banco de Indicadores - Mun. (1)'!A2524) / VLOOKUP(D2524,'Dados Base'!$B:$K,7,FALSE)) * 100</f>
        <v>2574.082318181815</v>
      </c>
      <c r="AN2524" s="72">
        <f>(SUMIFS('Banco de Indicadores Mun. (2)'!K:K,'Banco de Indicadores Mun. (2)'!B:B,'Banco de Indicadores - Mun. (1)'!B2524,'Banco de Indicadores Mun. (2)'!A:A,'Banco de Indicadores - Mun. (1)'!A2524) / VLOOKUP(D2524,'Dados Base'!$B:$K,10,FALSE)) * 100</f>
        <v>15.325449999999998</v>
      </c>
      <c r="AO2524" s="21"/>
      <c r="AP2524" s="21">
        <v>0</v>
      </c>
      <c r="AQ2524" s="5">
        <v>1</v>
      </c>
      <c r="AR2524" s="9">
        <v>9.5</v>
      </c>
      <c r="AS2524" s="22">
        <v>84</v>
      </c>
      <c r="AT2524" s="22">
        <v>58.8</v>
      </c>
      <c r="AU2524" s="22">
        <v>50.56744818212708</v>
      </c>
      <c r="AV2524" s="23">
        <v>5.8</v>
      </c>
      <c r="AW2524" s="12">
        <v>2</v>
      </c>
      <c r="AX2524" s="21">
        <v>0</v>
      </c>
      <c r="AY2524" s="116">
        <v>0.8496492934666382</v>
      </c>
    </row>
    <row r="2525" spans="1:51" ht="15.75" x14ac:dyDescent="0.25">
      <c r="A2525" s="144">
        <v>2014</v>
      </c>
      <c r="B2525" s="77" t="s">
        <v>590</v>
      </c>
      <c r="C2525" s="78">
        <v>15</v>
      </c>
      <c r="D2525" s="77">
        <v>3552601</v>
      </c>
      <c r="E2525" s="78">
        <v>355260115</v>
      </c>
      <c r="F2525" s="78" t="str">
        <f t="shared" si="108"/>
        <v>3552601152014</v>
      </c>
      <c r="G2525" s="89">
        <v>0.70279323333242161</v>
      </c>
      <c r="H2525" s="80">
        <f t="shared" si="107"/>
        <v>11606</v>
      </c>
      <c r="I2525" s="94">
        <v>10826</v>
      </c>
      <c r="J2525" s="95">
        <v>780</v>
      </c>
      <c r="K2525" s="83">
        <f>(H2525)/VLOOKUP(D2525,'Dados Base'!$B:$K,6,FALSE)</f>
        <v>33.582175925925924</v>
      </c>
      <c r="L2525" s="88">
        <f t="shared" si="109"/>
        <v>93.279338273306905</v>
      </c>
      <c r="M2525" s="85">
        <v>3</v>
      </c>
      <c r="N2525" s="92">
        <v>0.73499999999999999</v>
      </c>
      <c r="O2525" s="91">
        <v>131</v>
      </c>
      <c r="P2525" s="91" t="s">
        <v>691</v>
      </c>
      <c r="Q2525" s="91" t="s">
        <v>691</v>
      </c>
      <c r="R2525" s="91" t="s">
        <v>691</v>
      </c>
      <c r="S2525" s="91">
        <v>30</v>
      </c>
      <c r="T2525" s="87" t="s">
        <v>691</v>
      </c>
      <c r="U2525" s="91">
        <v>121</v>
      </c>
      <c r="V2525" s="91">
        <v>124</v>
      </c>
      <c r="W2525" s="93">
        <v>0</v>
      </c>
      <c r="X2525" s="146">
        <v>3.2823662034722222E-2</v>
      </c>
      <c r="Y2525" s="21">
        <v>7.79</v>
      </c>
      <c r="Z2525" s="147">
        <v>403</v>
      </c>
      <c r="AA2525" s="147">
        <v>198</v>
      </c>
      <c r="AB2525" s="21">
        <v>1</v>
      </c>
      <c r="AC2525" s="21">
        <v>1</v>
      </c>
      <c r="AD2525" s="153">
        <f>VLOOKUP(D2525,'Dados Base'!$B:$K,9,FALSE)*31536000/VLOOKUP($F2525,F:H,MATCH(H2524,F2524:AF2524,0),FALSE)</f>
        <v>7282.1368257797694</v>
      </c>
      <c r="AE2525" s="153">
        <f>VLOOKUP(D2525,'Dados Base'!$B:$K,10,FALSE)*31536000/VLOOKUP($F2525,F:H,MATCH(H2524,F2524:AF2524,0),FALSE)</f>
        <v>787.9924177149752</v>
      </c>
      <c r="AF2525" s="148">
        <v>92.91</v>
      </c>
      <c r="AG2525" s="21">
        <v>100</v>
      </c>
      <c r="AH2525" s="148">
        <v>92.58</v>
      </c>
      <c r="AI2525" s="148">
        <v>8.08</v>
      </c>
      <c r="AJ2525" s="148">
        <v>100</v>
      </c>
      <c r="AK2525" s="72">
        <f>(SUMIFS('Banco de Indicadores Mun. (2)'!I:I,'Banco de Indicadores Mun. (2)'!B:B,'Banco de Indicadores - Mun. (1)'!B2525,'Banco de Indicadores Mun. (2)'!A:A,'Banco de Indicadores - Mun. (1)'!A2525) / VLOOKUP(D2525,'Dados Base'!$B:$K,8,FALSE)) * 100</f>
        <v>44.31417441860463</v>
      </c>
      <c r="AL2525" s="72">
        <f>(SUMIFS('Banco de Indicadores Mun. (2)'!I:I,'Banco de Indicadores Mun. (2)'!B:B,'Banco de Indicadores - Mun. (1)'!B2525,'Banco de Indicadores Mun. (2)'!A:A,'Banco de Indicadores - Mun. (1)'!A2525) / VLOOKUP(D2525,'Dados Base'!$B:$K,9,FALSE)) * 100</f>
        <v>14.220220149253723</v>
      </c>
      <c r="AM2525" s="72">
        <f>(SUMIFS('Banco de Indicadores Mun. (2)'!J:J,'Banco de Indicadores Mun. (2)'!B:B,'Banco de Indicadores - Mun. (1)'!B2525,'Banco de Indicadores Mun. (2)'!A:A,'Banco de Indicadores - Mun. (1)'!A2525) / VLOOKUP(D2525,'Dados Base'!$B:$K,7,FALSE)) * 100</f>
        <v>52.18622807017541</v>
      </c>
      <c r="AN2525" s="72">
        <f>(SUMIFS('Banco de Indicadores Mun. (2)'!K:K,'Banco de Indicadores Mun. (2)'!B:B,'Banco de Indicadores - Mun. (1)'!B2525,'Banco de Indicadores Mun. (2)'!A:A,'Banco de Indicadores - Mun. (1)'!A2525) / VLOOKUP(D2525,'Dados Base'!$B:$K,10,FALSE)) * 100</f>
        <v>28.841517241379311</v>
      </c>
      <c r="AO2525" s="21"/>
      <c r="AP2525" s="21">
        <v>0</v>
      </c>
      <c r="AQ2525" s="5">
        <v>0</v>
      </c>
      <c r="AR2525" s="9">
        <v>9.6</v>
      </c>
      <c r="AS2525" s="22">
        <v>100</v>
      </c>
      <c r="AT2525" s="22">
        <v>100</v>
      </c>
      <c r="AU2525" s="22">
        <v>67.054908485856913</v>
      </c>
      <c r="AV2525" s="23">
        <v>7.36</v>
      </c>
      <c r="AW2525" s="12">
        <v>0</v>
      </c>
      <c r="AX2525" s="21">
        <v>1</v>
      </c>
      <c r="AY2525" s="116">
        <v>162.71510499984402</v>
      </c>
    </row>
    <row r="2526" spans="1:51" ht="15.75" x14ac:dyDescent="0.25">
      <c r="A2526" s="144">
        <v>2014</v>
      </c>
      <c r="B2526" s="77" t="s">
        <v>591</v>
      </c>
      <c r="C2526" s="78">
        <v>13</v>
      </c>
      <c r="D2526" s="77">
        <v>3552700</v>
      </c>
      <c r="E2526" s="78">
        <v>355270013</v>
      </c>
      <c r="F2526" s="78" t="str">
        <f t="shared" si="108"/>
        <v>3552700132014</v>
      </c>
      <c r="G2526" s="89">
        <v>1.0062099421314086</v>
      </c>
      <c r="H2526" s="80">
        <f t="shared" si="107"/>
        <v>15178</v>
      </c>
      <c r="I2526" s="94">
        <v>13325</v>
      </c>
      <c r="J2526" s="95">
        <v>1853</v>
      </c>
      <c r="K2526" s="83">
        <f>(H2526)/VLOOKUP(D2526,'Dados Base'!$B:$K,6,FALSE)</f>
        <v>41.417890083501611</v>
      </c>
      <c r="L2526" s="88">
        <f t="shared" si="109"/>
        <v>87.791540387402819</v>
      </c>
      <c r="M2526" s="85">
        <v>3</v>
      </c>
      <c r="N2526" s="92">
        <v>0.70399999999999996</v>
      </c>
      <c r="O2526" s="91">
        <v>132</v>
      </c>
      <c r="P2526" s="91" t="s">
        <v>691</v>
      </c>
      <c r="Q2526" s="91" t="s">
        <v>691</v>
      </c>
      <c r="R2526" s="91" t="s">
        <v>691</v>
      </c>
      <c r="S2526" s="91">
        <v>77</v>
      </c>
      <c r="T2526" s="87" t="s">
        <v>691</v>
      </c>
      <c r="U2526" s="91">
        <v>155</v>
      </c>
      <c r="V2526" s="91">
        <v>96</v>
      </c>
      <c r="W2526" s="93">
        <v>0</v>
      </c>
      <c r="X2526" s="146">
        <v>3.9571628368055563E-2</v>
      </c>
      <c r="Y2526" s="21">
        <v>9.44</v>
      </c>
      <c r="Z2526" s="147">
        <v>73</v>
      </c>
      <c r="AA2526" s="147">
        <v>655</v>
      </c>
      <c r="AB2526" s="21">
        <v>1</v>
      </c>
      <c r="AC2526" s="21">
        <v>1</v>
      </c>
      <c r="AD2526" s="153">
        <f>VLOOKUP(D2526,'Dados Base'!$B:$K,9,FALSE)*31536000/VLOOKUP($F2526,F:H,MATCH(H2525,F2525:AF2525,0),FALSE)</f>
        <v>6274.7871919884046</v>
      </c>
      <c r="AE2526" s="153">
        <f>VLOOKUP(D2526,'Dados Base'!$B:$K,10,FALSE)*31536000/VLOOKUP($F2526,F:H,MATCH(H2525,F2525:AF2525,0),FALSE)</f>
        <v>623.32323099222572</v>
      </c>
      <c r="AF2526" s="148">
        <v>85.65</v>
      </c>
      <c r="AG2526" s="21">
        <v>100</v>
      </c>
      <c r="AH2526" s="148">
        <v>83.33</v>
      </c>
      <c r="AI2526" s="148">
        <v>3.75</v>
      </c>
      <c r="AJ2526" s="148">
        <v>100</v>
      </c>
      <c r="AK2526" s="72">
        <f>(SUMIFS('Banco de Indicadores Mun. (2)'!I:I,'Banco de Indicadores Mun. (2)'!B:B,'Banco de Indicadores - Mun. (1)'!B2526,'Banco de Indicadores Mun. (2)'!A:A,'Banco de Indicadores - Mun. (1)'!A2526) / VLOOKUP(D2526,'Dados Base'!$B:$K,8,FALSE)) * 100</f>
        <v>10.014563758389261</v>
      </c>
      <c r="AL2526" s="72">
        <f>(SUMIFS('Banco de Indicadores Mun. (2)'!I:I,'Banco de Indicadores Mun. (2)'!B:B,'Banco de Indicadores - Mun. (1)'!B2526,'Banco de Indicadores Mun. (2)'!A:A,'Banco de Indicadores - Mun. (1)'!A2526) / VLOOKUP(D2526,'Dados Base'!$B:$K,9,FALSE)) * 100</f>
        <v>4.9409602649006619</v>
      </c>
      <c r="AM2526" s="72">
        <f>(SUMIFS('Banco de Indicadores Mun. (2)'!J:J,'Banco de Indicadores Mun. (2)'!B:B,'Banco de Indicadores - Mun. (1)'!B2526,'Banco de Indicadores Mun. (2)'!A:A,'Banco de Indicadores - Mun. (1)'!A2526) / VLOOKUP(D2526,'Dados Base'!$B:$K,7,FALSE)) * 100</f>
        <v>3.1283613445378151</v>
      </c>
      <c r="AN2526" s="72">
        <f>(SUMIFS('Banco de Indicadores Mun. (2)'!K:K,'Banco de Indicadores Mun. (2)'!B:B,'Banco de Indicadores - Mun. (1)'!B2526,'Banco de Indicadores Mun. (2)'!A:A,'Banco de Indicadores - Mun. (1)'!A2526) / VLOOKUP(D2526,'Dados Base'!$B:$K,10,FALSE)) * 100</f>
        <v>37.329833333333326</v>
      </c>
      <c r="AO2526" s="21"/>
      <c r="AP2526" s="21">
        <v>0</v>
      </c>
      <c r="AQ2526" s="5">
        <v>0</v>
      </c>
      <c r="AR2526" s="9">
        <v>9.1</v>
      </c>
      <c r="AS2526" s="22">
        <v>100</v>
      </c>
      <c r="AT2526" s="22">
        <v>100</v>
      </c>
      <c r="AU2526" s="22">
        <v>10.027472527472526</v>
      </c>
      <c r="AV2526" s="23">
        <v>4.16</v>
      </c>
      <c r="AW2526" s="12">
        <v>1</v>
      </c>
      <c r="AX2526" s="21">
        <v>1</v>
      </c>
      <c r="AY2526" s="116">
        <v>57.233939467502594</v>
      </c>
    </row>
    <row r="2527" spans="1:51" ht="15.75" x14ac:dyDescent="0.25">
      <c r="A2527" s="144">
        <v>2014</v>
      </c>
      <c r="B2527" s="77" t="s">
        <v>592</v>
      </c>
      <c r="C2527" s="78">
        <v>6</v>
      </c>
      <c r="D2527" s="77">
        <v>3552809</v>
      </c>
      <c r="E2527" s="78">
        <v>35528096</v>
      </c>
      <c r="F2527" s="78" t="str">
        <f t="shared" si="108"/>
        <v>355280962014</v>
      </c>
      <c r="G2527" s="89">
        <v>1.848915475061963</v>
      </c>
      <c r="H2527" s="80">
        <f t="shared" si="107"/>
        <v>260345</v>
      </c>
      <c r="I2527" s="94">
        <v>260345</v>
      </c>
      <c r="J2527" s="95">
        <v>0</v>
      </c>
      <c r="K2527" s="83">
        <f>(H2527)/VLOOKUP(D2527,'Dados Base'!$B:$K,6,FALSE)</f>
        <v>12712.158203125</v>
      </c>
      <c r="L2527" s="88">
        <f t="shared" si="109"/>
        <v>100</v>
      </c>
      <c r="M2527" s="85">
        <v>2</v>
      </c>
      <c r="N2527" s="92">
        <v>0.76900000000000002</v>
      </c>
      <c r="O2527" s="91">
        <v>1</v>
      </c>
      <c r="P2527" s="91" t="s">
        <v>691</v>
      </c>
      <c r="Q2527" s="91" t="s">
        <v>691</v>
      </c>
      <c r="R2527" s="91" t="s">
        <v>691</v>
      </c>
      <c r="S2527" s="91">
        <v>432</v>
      </c>
      <c r="T2527" s="87" t="s">
        <v>691</v>
      </c>
      <c r="U2527" s="91">
        <v>1426</v>
      </c>
      <c r="V2527" s="91">
        <v>1213</v>
      </c>
      <c r="W2527" s="93">
        <v>0</v>
      </c>
      <c r="X2527" s="146">
        <v>0.90698894675925923</v>
      </c>
      <c r="Y2527" s="21">
        <v>241.49</v>
      </c>
      <c r="Z2527" s="147">
        <v>4337</v>
      </c>
      <c r="AA2527" s="147">
        <v>10152</v>
      </c>
      <c r="AB2527" s="21">
        <v>8</v>
      </c>
      <c r="AC2527" s="21">
        <v>1</v>
      </c>
      <c r="AD2527" s="153">
        <f>VLOOKUP(D2527,'Dados Base'!$B:$K,9,FALSE)*31536000/VLOOKUP($F2527,F:H,MATCH(H2526,F2526:AF2526,0),FALSE)</f>
        <v>38.762104131056866</v>
      </c>
      <c r="AE2527" s="153">
        <f>VLOOKUP(D2527,'Dados Base'!$B:$K,10,FALSE)*31536000/VLOOKUP($F2527,F:H,MATCH(H2526,F2526:AF2526,0),FALSE)</f>
        <v>6.0565787704776337</v>
      </c>
      <c r="AF2527" s="148">
        <v>100</v>
      </c>
      <c r="AG2527" s="21">
        <v>100</v>
      </c>
      <c r="AH2527" s="148">
        <v>90</v>
      </c>
      <c r="AI2527" s="148">
        <v>33.729999999999997</v>
      </c>
      <c r="AJ2527" s="148">
        <v>100</v>
      </c>
      <c r="AK2527" s="72">
        <f>(SUMIFS('Banco de Indicadores Mun. (2)'!I:I,'Banco de Indicadores Mun. (2)'!B:B,'Banco de Indicadores - Mun. (1)'!B2527,'Banco de Indicadores Mun. (2)'!A:A,'Banco de Indicadores - Mun. (1)'!A2527) / VLOOKUP(D2527,'Dados Base'!$B:$K,8,FALSE)) * 100</f>
        <v>82.951000000000008</v>
      </c>
      <c r="AL2527" s="72">
        <f>(SUMIFS('Banco de Indicadores Mun. (2)'!I:I,'Banco de Indicadores Mun. (2)'!B:B,'Banco de Indicadores - Mun. (1)'!B2527,'Banco de Indicadores Mun. (2)'!A:A,'Banco de Indicadores - Mun. (1)'!A2527) / VLOOKUP(D2527,'Dados Base'!$B:$K,9,FALSE)) * 100</f>
        <v>31.106625000000005</v>
      </c>
      <c r="AM2527" s="72">
        <f>(SUMIFS('Banco de Indicadores Mun. (2)'!J:J,'Banco de Indicadores Mun. (2)'!B:B,'Banco de Indicadores - Mun. (1)'!B2527,'Banco de Indicadores Mun. (2)'!A:A,'Banco de Indicadores - Mun. (1)'!A2527) / VLOOKUP(D2527,'Dados Base'!$B:$K,7,FALSE)) * 100</f>
        <v>0.38485714285714284</v>
      </c>
      <c r="AN2527" s="72">
        <f>(SUMIFS('Banco de Indicadores Mun. (2)'!K:K,'Banco de Indicadores Mun. (2)'!B:B,'Banco de Indicadores - Mun. (1)'!B2527,'Banco de Indicadores Mun. (2)'!A:A,'Banco de Indicadores - Mun. (1)'!A2527) / VLOOKUP(D2527,'Dados Base'!$B:$K,10,FALSE)) * 100</f>
        <v>198.54360000000005</v>
      </c>
      <c r="AO2527" s="21"/>
      <c r="AP2527" s="21">
        <v>0</v>
      </c>
      <c r="AQ2527" s="5">
        <v>3</v>
      </c>
      <c r="AR2527" s="9">
        <v>8.4</v>
      </c>
      <c r="AS2527" s="22">
        <v>87</v>
      </c>
      <c r="AT2527" s="22">
        <v>32.190000000000005</v>
      </c>
      <c r="AU2527" s="22">
        <v>29.933052660639106</v>
      </c>
      <c r="AV2527" s="23">
        <v>4.3099999999999996</v>
      </c>
      <c r="AW2527" s="12">
        <v>0</v>
      </c>
      <c r="AX2527" s="21">
        <v>1</v>
      </c>
      <c r="AY2527" s="116">
        <v>2.0109047197502465</v>
      </c>
    </row>
    <row r="2528" spans="1:51" ht="15.75" x14ac:dyDescent="0.25">
      <c r="A2528" s="144">
        <v>2014</v>
      </c>
      <c r="B2528" s="77" t="s">
        <v>593</v>
      </c>
      <c r="C2528" s="78">
        <v>22</v>
      </c>
      <c r="D2528" s="77">
        <v>3552908</v>
      </c>
      <c r="E2528" s="78">
        <v>355290822</v>
      </c>
      <c r="F2528" s="78" t="str">
        <f t="shared" si="108"/>
        <v>3552908222014</v>
      </c>
      <c r="G2528" s="89">
        <v>0.73469816613691563</v>
      </c>
      <c r="H2528" s="80">
        <f t="shared" si="107"/>
        <v>5851</v>
      </c>
      <c r="I2528" s="94">
        <v>5042</v>
      </c>
      <c r="J2528" s="95">
        <v>809</v>
      </c>
      <c r="K2528" s="83">
        <f>(H2528)/VLOOKUP(D2528,'Dados Base'!$B:$K,6,FALSE)</f>
        <v>9.618451118673045</v>
      </c>
      <c r="L2528" s="88">
        <f t="shared" si="109"/>
        <v>86.173303708767733</v>
      </c>
      <c r="M2528" s="85">
        <v>3</v>
      </c>
      <c r="N2528" s="92">
        <v>0.72299999999999998</v>
      </c>
      <c r="O2528" s="91">
        <v>74</v>
      </c>
      <c r="P2528" s="91" t="s">
        <v>691</v>
      </c>
      <c r="Q2528" s="91" t="s">
        <v>691</v>
      </c>
      <c r="R2528" s="91" t="s">
        <v>691</v>
      </c>
      <c r="S2528" s="91">
        <v>5</v>
      </c>
      <c r="T2528" s="87" t="s">
        <v>691</v>
      </c>
      <c r="U2528" s="91">
        <v>38</v>
      </c>
      <c r="V2528" s="91">
        <v>25</v>
      </c>
      <c r="W2528" s="93">
        <v>21.869999999999997</v>
      </c>
      <c r="X2528" s="146">
        <v>1.2826489062500003E-2</v>
      </c>
      <c r="Y2528" s="21">
        <v>3.61</v>
      </c>
      <c r="Z2528" s="147">
        <v>221</v>
      </c>
      <c r="AA2528" s="147">
        <v>57</v>
      </c>
      <c r="AB2528" s="21">
        <v>1</v>
      </c>
      <c r="AC2528" s="21">
        <v>0</v>
      </c>
      <c r="AD2528" s="153">
        <f>VLOOKUP(D2528,'Dados Base'!$B:$K,9,FALSE)*31536000/VLOOKUP($F2528,F:H,MATCH(H2527,F2527:AF2527,0),FALSE)</f>
        <v>24416.010938301144</v>
      </c>
      <c r="AE2528" s="153">
        <f>VLOOKUP(D2528,'Dados Base'!$B:$K,10,FALSE)*31536000/VLOOKUP($F2528,F:H,MATCH(H2527,F2527:AF2527,0),FALSE)</f>
        <v>3449.5026491198091</v>
      </c>
      <c r="AF2528" s="148">
        <v>84.18</v>
      </c>
      <c r="AG2528" s="21">
        <v>100</v>
      </c>
      <c r="AH2528" s="148">
        <v>84</v>
      </c>
      <c r="AI2528" s="148">
        <v>19.64</v>
      </c>
      <c r="AJ2528" s="148">
        <v>99.13</v>
      </c>
      <c r="AK2528" s="72">
        <f>(SUMIFS('Banco de Indicadores Mun. (2)'!I:I,'Banco de Indicadores Mun. (2)'!B:B,'Banco de Indicadores - Mun. (1)'!B2528,'Banco de Indicadores Mun. (2)'!A:A,'Banco de Indicadores - Mun. (1)'!A2528) / VLOOKUP(D2528,'Dados Base'!$B:$K,8,FALSE)) * 100</f>
        <v>1.4485367965367968</v>
      </c>
      <c r="AL2528" s="72">
        <f>(SUMIFS('Banco de Indicadores Mun. (2)'!I:I,'Banco de Indicadores Mun. (2)'!B:B,'Banco de Indicadores - Mun. (1)'!B2528,'Banco de Indicadores Mun. (2)'!A:A,'Banco de Indicadores - Mun. (1)'!A2528) / VLOOKUP(D2528,'Dados Base'!$B:$K,9,FALSE)) * 100</f>
        <v>0.73865783664459161</v>
      </c>
      <c r="AM2528" s="72">
        <f>(SUMIFS('Banco de Indicadores Mun. (2)'!J:J,'Banco de Indicadores Mun. (2)'!B:B,'Banco de Indicadores - Mun. (1)'!B2528,'Banco de Indicadores Mun. (2)'!A:A,'Banco de Indicadores - Mun. (1)'!A2528) / VLOOKUP(D2528,'Dados Base'!$B:$K,7,FALSE)) * 100</f>
        <v>1.2556706586826349</v>
      </c>
      <c r="AN2528" s="72">
        <f>(SUMIFS('Banco de Indicadores Mun. (2)'!K:K,'Banco de Indicadores Mun. (2)'!B:B,'Banco de Indicadores - Mun. (1)'!B2528,'Banco de Indicadores Mun. (2)'!A:A,'Banco de Indicadores - Mun. (1)'!A2528) / VLOOKUP(D2528,'Dados Base'!$B:$K,10,FALSE)) * 100</f>
        <v>1.9517968749999997</v>
      </c>
      <c r="AO2528" s="21"/>
      <c r="AP2528" s="21">
        <v>0</v>
      </c>
      <c r="AQ2528" s="5">
        <v>0</v>
      </c>
      <c r="AR2528" s="9">
        <v>8.5</v>
      </c>
      <c r="AS2528" s="22">
        <v>98</v>
      </c>
      <c r="AT2528" s="22">
        <v>98</v>
      </c>
      <c r="AU2528" s="22">
        <v>79.496402877697847</v>
      </c>
      <c r="AV2528" s="23">
        <v>8.6300000000000008</v>
      </c>
      <c r="AW2528" s="12">
        <v>0</v>
      </c>
      <c r="AX2528" s="21">
        <v>0</v>
      </c>
      <c r="AY2528" s="116">
        <v>92.401172627064682</v>
      </c>
    </row>
    <row r="2529" spans="1:51" ht="15.75" x14ac:dyDescent="0.25">
      <c r="A2529" s="144">
        <v>2014</v>
      </c>
      <c r="B2529" s="77" t="s">
        <v>594</v>
      </c>
      <c r="C2529" s="78">
        <v>14</v>
      </c>
      <c r="D2529" s="77">
        <v>3553005</v>
      </c>
      <c r="E2529" s="78">
        <v>355300514</v>
      </c>
      <c r="F2529" s="78" t="str">
        <f t="shared" si="108"/>
        <v>3553005142014</v>
      </c>
      <c r="G2529" s="89">
        <v>3.091177612077689</v>
      </c>
      <c r="H2529" s="80">
        <f t="shared" si="107"/>
        <v>11857</v>
      </c>
      <c r="I2529" s="94">
        <v>8494</v>
      </c>
      <c r="J2529" s="95">
        <v>3363</v>
      </c>
      <c r="K2529" s="83">
        <f>(H2529)/VLOOKUP(D2529,'Dados Base'!$B:$K,6,FALSE)</f>
        <v>81.323731138545952</v>
      </c>
      <c r="L2529" s="88">
        <f t="shared" si="109"/>
        <v>71.637007674791263</v>
      </c>
      <c r="M2529" s="85">
        <v>3</v>
      </c>
      <c r="N2529" s="92">
        <v>0.70899999999999996</v>
      </c>
      <c r="O2529" s="91">
        <v>46</v>
      </c>
      <c r="P2529" s="91" t="s">
        <v>691</v>
      </c>
      <c r="Q2529" s="91" t="s">
        <v>691</v>
      </c>
      <c r="R2529" s="91" t="s">
        <v>691</v>
      </c>
      <c r="S2529" s="91">
        <v>71</v>
      </c>
      <c r="T2529" s="87" t="s">
        <v>691</v>
      </c>
      <c r="U2529" s="91">
        <v>119</v>
      </c>
      <c r="V2529" s="91">
        <v>63</v>
      </c>
      <c r="W2529" s="93">
        <v>0.5</v>
      </c>
      <c r="X2529" s="146">
        <v>2.5662376822916666E-2</v>
      </c>
      <c r="Y2529" s="21">
        <v>6.18</v>
      </c>
      <c r="Z2529" s="147">
        <v>447</v>
      </c>
      <c r="AA2529" s="147">
        <v>29</v>
      </c>
      <c r="AB2529" s="21">
        <v>1</v>
      </c>
      <c r="AC2529" s="21">
        <v>0</v>
      </c>
      <c r="AD2529" s="153">
        <f>VLOOKUP(D2529,'Dados Base'!$B:$K,9,FALSE)*31536000/VLOOKUP($F2529,F:H,MATCH(H2528,F2528:AF2528,0),FALSE)</f>
        <v>4388.4962469427346</v>
      </c>
      <c r="AE2529" s="153">
        <f>VLOOKUP(D2529,'Dados Base'!$B:$K,10,FALSE)*31536000/VLOOKUP($F2529,F:H,MATCH(H2528,F2528:AF2528,0),FALSE)</f>
        <v>531.93893902336163</v>
      </c>
      <c r="AF2529" s="148">
        <v>83.11</v>
      </c>
      <c r="AG2529" s="21">
        <v>100</v>
      </c>
      <c r="AH2529" s="148">
        <v>81.56</v>
      </c>
      <c r="AI2529" s="148">
        <v>18.079999999999998</v>
      </c>
      <c r="AJ2529" s="148">
        <v>100</v>
      </c>
      <c r="AK2529" s="72">
        <f>(SUMIFS('Banco de Indicadores Mun. (2)'!I:I,'Banco de Indicadores Mun. (2)'!B:B,'Banco de Indicadores - Mun. (1)'!B2529,'Banco de Indicadores Mun. (2)'!A:A,'Banco de Indicadores - Mun. (1)'!A2529) / VLOOKUP(D2529,'Dados Base'!$B:$K,8,FALSE)) * 100</f>
        <v>4.8443513513513512</v>
      </c>
      <c r="AL2529" s="72">
        <f>(SUMIFS('Banco de Indicadores Mun. (2)'!I:I,'Banco de Indicadores Mun. (2)'!B:B,'Banco de Indicadores - Mun. (1)'!B2529,'Banco de Indicadores Mun. (2)'!A:A,'Banco de Indicadores - Mun. (1)'!A2529) / VLOOKUP(D2529,'Dados Base'!$B:$K,9,FALSE)) * 100</f>
        <v>2.1726181818181818</v>
      </c>
      <c r="AM2529" s="72">
        <f>(SUMIFS('Banco de Indicadores Mun. (2)'!J:J,'Banco de Indicadores Mun. (2)'!B:B,'Banco de Indicadores - Mun. (1)'!B2529,'Banco de Indicadores Mun. (2)'!A:A,'Banco de Indicadores - Mun. (1)'!A2529) / VLOOKUP(D2529,'Dados Base'!$B:$K,7,FALSE)) * 100</f>
        <v>5.2619814814814809</v>
      </c>
      <c r="AN2529" s="72">
        <f>(SUMIFS('Banco de Indicadores Mun. (2)'!K:K,'Banco de Indicadores Mun. (2)'!B:B,'Banco de Indicadores - Mun. (1)'!B2529,'Banco de Indicadores Mun. (2)'!A:A,'Banco de Indicadores - Mun. (1)'!A2529) / VLOOKUP(D2529,'Dados Base'!$B:$K,10,FALSE)) * 100</f>
        <v>3.7167500000000007</v>
      </c>
      <c r="AO2529" s="21"/>
      <c r="AP2529" s="21">
        <v>0</v>
      </c>
      <c r="AQ2529" s="5">
        <v>0</v>
      </c>
      <c r="AR2529" s="9">
        <v>9</v>
      </c>
      <c r="AS2529" s="22">
        <v>100</v>
      </c>
      <c r="AT2529" s="22">
        <v>100</v>
      </c>
      <c r="AU2529" s="22">
        <v>93.907563025210081</v>
      </c>
      <c r="AV2529" s="23">
        <v>9.8000000000000007</v>
      </c>
      <c r="AW2529" s="12">
        <v>0</v>
      </c>
      <c r="AX2529" s="21">
        <v>0</v>
      </c>
      <c r="AY2529" s="116">
        <v>107.30711791592893</v>
      </c>
    </row>
    <row r="2530" spans="1:51" ht="15.75" x14ac:dyDescent="0.25">
      <c r="A2530" s="144">
        <v>2014</v>
      </c>
      <c r="B2530" s="77" t="s">
        <v>595</v>
      </c>
      <c r="C2530" s="78">
        <v>15</v>
      </c>
      <c r="D2530" s="77">
        <v>3553104</v>
      </c>
      <c r="E2530" s="78">
        <v>355310415</v>
      </c>
      <c r="F2530" s="78" t="str">
        <f t="shared" si="108"/>
        <v>3553104152014</v>
      </c>
      <c r="G2530" s="89">
        <v>0.35803404035985587</v>
      </c>
      <c r="H2530" s="80">
        <f t="shared" si="107"/>
        <v>5953</v>
      </c>
      <c r="I2530" s="94">
        <v>5465</v>
      </c>
      <c r="J2530" s="95">
        <v>488</v>
      </c>
      <c r="K2530" s="83">
        <f>(H2530)/VLOOKUP(D2530,'Dados Base'!$B:$K,6,FALSE)</f>
        <v>55.671934910689231</v>
      </c>
      <c r="L2530" s="88">
        <f t="shared" si="109"/>
        <v>91.802452544935335</v>
      </c>
      <c r="M2530" s="85">
        <v>4</v>
      </c>
      <c r="N2530" s="92">
        <v>0.71</v>
      </c>
      <c r="O2530" s="91">
        <v>65</v>
      </c>
      <c r="P2530" s="91" t="s">
        <v>691</v>
      </c>
      <c r="Q2530" s="91" t="s">
        <v>691</v>
      </c>
      <c r="R2530" s="91" t="s">
        <v>691</v>
      </c>
      <c r="S2530" s="91">
        <v>4</v>
      </c>
      <c r="T2530" s="87" t="s">
        <v>691</v>
      </c>
      <c r="U2530" s="91">
        <v>68</v>
      </c>
      <c r="V2530" s="91">
        <v>31</v>
      </c>
      <c r="W2530" s="93">
        <v>0</v>
      </c>
      <c r="X2530" s="146">
        <v>1.5502604166666666E-2</v>
      </c>
      <c r="Y2530" s="21">
        <v>3.92</v>
      </c>
      <c r="Z2530" s="147">
        <v>166</v>
      </c>
      <c r="AA2530" s="147">
        <v>136</v>
      </c>
      <c r="AB2530" s="21">
        <v>1</v>
      </c>
      <c r="AC2530" s="21">
        <v>0</v>
      </c>
      <c r="AD2530" s="153">
        <f>VLOOKUP(D2530,'Dados Base'!$B:$K,9,FALSE)*31536000/VLOOKUP($F2530,F:H,MATCH(H2529,F2529:AF2529,0),FALSE)</f>
        <v>4290.9726188476398</v>
      </c>
      <c r="AE2530" s="153">
        <f>VLOOKUP(D2530,'Dados Base'!$B:$K,10,FALSE)*31536000/VLOOKUP($F2530,F:H,MATCH(H2529,F2529:AF2529,0),FALSE)</f>
        <v>476.77473542751557</v>
      </c>
      <c r="AF2530" s="148">
        <v>100</v>
      </c>
      <c r="AG2530" s="21">
        <v>90.58</v>
      </c>
      <c r="AH2530" s="148">
        <v>100</v>
      </c>
      <c r="AI2530" s="148">
        <v>18.079999999999998</v>
      </c>
      <c r="AJ2530" s="148">
        <v>100</v>
      </c>
      <c r="AK2530" s="72">
        <f>(SUMIFS('Banco de Indicadores Mun. (2)'!I:I,'Banco de Indicadores Mun. (2)'!B:B,'Banco de Indicadores - Mun. (1)'!B2530,'Banco de Indicadores Mun. (2)'!A:A,'Banco de Indicadores - Mun. (1)'!A2530) / VLOOKUP(D2530,'Dados Base'!$B:$K,8,FALSE)) * 100</f>
        <v>36.377461538461525</v>
      </c>
      <c r="AL2530" s="72">
        <f>(SUMIFS('Banco de Indicadores Mun. (2)'!I:I,'Banco de Indicadores Mun. (2)'!B:B,'Banco de Indicadores - Mun. (1)'!B2530,'Banco de Indicadores Mun. (2)'!A:A,'Banco de Indicadores - Mun. (1)'!A2530) / VLOOKUP(D2530,'Dados Base'!$B:$K,9,FALSE)) * 100</f>
        <v>11.676716049382712</v>
      </c>
      <c r="AM2530" s="72">
        <f>(SUMIFS('Banco de Indicadores Mun. (2)'!J:J,'Banco de Indicadores Mun. (2)'!B:B,'Banco de Indicadores - Mun. (1)'!B2530,'Banco de Indicadores Mun. (2)'!A:A,'Banco de Indicadores - Mun. (1)'!A2530) / VLOOKUP(D2530,'Dados Base'!$B:$K,7,FALSE)) * 100</f>
        <v>17.001999999999999</v>
      </c>
      <c r="AN2530" s="72">
        <f>(SUMIFS('Banco de Indicadores Mun. (2)'!K:K,'Banco de Indicadores Mun. (2)'!B:B,'Banco de Indicadores - Mun. (1)'!B2530,'Banco de Indicadores Mun. (2)'!A:A,'Banco de Indicadores - Mun. (1)'!A2530) / VLOOKUP(D2530,'Dados Base'!$B:$K,10,FALSE)) * 100</f>
        <v>72.97555555555553</v>
      </c>
      <c r="AO2530" s="21"/>
      <c r="AP2530" s="21">
        <v>0</v>
      </c>
      <c r="AQ2530" s="5">
        <v>0</v>
      </c>
      <c r="AR2530" s="9">
        <v>7.8</v>
      </c>
      <c r="AS2530" s="22">
        <v>100</v>
      </c>
      <c r="AT2530" s="22">
        <v>100</v>
      </c>
      <c r="AU2530" s="22">
        <v>54.966887417218544</v>
      </c>
      <c r="AV2530" s="23">
        <v>6.78</v>
      </c>
      <c r="AW2530" s="12">
        <v>1</v>
      </c>
      <c r="AX2530" s="21">
        <v>0</v>
      </c>
      <c r="AY2530" s="116">
        <v>169.78440660750408</v>
      </c>
    </row>
    <row r="2531" spans="1:51" ht="15.75" x14ac:dyDescent="0.25">
      <c r="A2531" s="144">
        <v>2014</v>
      </c>
      <c r="B2531" s="77" t="s">
        <v>596</v>
      </c>
      <c r="C2531" s="78">
        <v>15</v>
      </c>
      <c r="D2531" s="77">
        <v>3553203</v>
      </c>
      <c r="E2531" s="78">
        <v>355320315</v>
      </c>
      <c r="F2531" s="78" t="str">
        <f t="shared" si="108"/>
        <v>3553203152014</v>
      </c>
      <c r="G2531" s="89">
        <v>1.4404390598286465</v>
      </c>
      <c r="H2531" s="80">
        <f t="shared" si="107"/>
        <v>6371</v>
      </c>
      <c r="I2531" s="94">
        <v>5891</v>
      </c>
      <c r="J2531" s="95">
        <v>480</v>
      </c>
      <c r="K2531" s="83">
        <f>(H2531)/VLOOKUP(D2531,'Dados Base'!$B:$K,6,FALSE)</f>
        <v>48.206719128329297</v>
      </c>
      <c r="L2531" s="88">
        <f t="shared" si="109"/>
        <v>92.465860932349713</v>
      </c>
      <c r="M2531" s="85">
        <v>4</v>
      </c>
      <c r="N2531" s="92">
        <v>0.76</v>
      </c>
      <c r="O2531" s="91">
        <v>44</v>
      </c>
      <c r="P2531" s="91" t="s">
        <v>691</v>
      </c>
      <c r="Q2531" s="91" t="s">
        <v>691</v>
      </c>
      <c r="R2531" s="91" t="s">
        <v>691</v>
      </c>
      <c r="S2531" s="91">
        <v>4</v>
      </c>
      <c r="T2531" s="87" t="s">
        <v>691</v>
      </c>
      <c r="U2531" s="91">
        <v>54</v>
      </c>
      <c r="V2531" s="91">
        <v>28</v>
      </c>
      <c r="W2531" s="93">
        <v>0</v>
      </c>
      <c r="X2531" s="146">
        <v>1.6591145833333334E-2</v>
      </c>
      <c r="Y2531" s="21">
        <v>3.58</v>
      </c>
      <c r="Z2531" s="147">
        <v>225</v>
      </c>
      <c r="AA2531" s="147">
        <v>51</v>
      </c>
      <c r="AB2531" s="21">
        <v>4</v>
      </c>
      <c r="AC2531" s="21">
        <v>0</v>
      </c>
      <c r="AD2531" s="153">
        <f>VLOOKUP(D2531,'Dados Base'!$B:$K,9,FALSE)*31536000/VLOOKUP($F2531,F:H,MATCH(H2530,F2530:AF2530,0),FALSE)</f>
        <v>7622.8912258672108</v>
      </c>
      <c r="AE2531" s="153">
        <f>VLOOKUP(D2531,'Dados Base'!$B:$K,10,FALSE)*31536000/VLOOKUP($F2531,F:H,MATCH(H2530,F2530:AF2530,0),FALSE)</f>
        <v>890.98728614032359</v>
      </c>
      <c r="AF2531" s="148">
        <v>100</v>
      </c>
      <c r="AG2531" s="21">
        <v>91.19</v>
      </c>
      <c r="AH2531" s="148">
        <v>100</v>
      </c>
      <c r="AI2531" s="148">
        <v>0</v>
      </c>
      <c r="AJ2531" s="148">
        <v>100</v>
      </c>
      <c r="AK2531" s="72">
        <f>(SUMIFS('Banco de Indicadores Mun. (2)'!I:I,'Banco de Indicadores Mun. (2)'!B:B,'Banco de Indicadores - Mun. (1)'!B2531,'Banco de Indicadores Mun. (2)'!A:A,'Banco de Indicadores - Mun. (1)'!A2531) / VLOOKUP(D2531,'Dados Base'!$B:$K,8,FALSE)) * 100</f>
        <v>10.049127272727272</v>
      </c>
      <c r="AL2531" s="72">
        <f>(SUMIFS('Banco de Indicadores Mun. (2)'!I:I,'Banco de Indicadores Mun. (2)'!B:B,'Banco de Indicadores - Mun. (1)'!B2531,'Banco de Indicadores Mun. (2)'!A:A,'Banco de Indicadores - Mun. (1)'!A2531) / VLOOKUP(D2531,'Dados Base'!$B:$K,9,FALSE)) * 100</f>
        <v>3.5889740259740259</v>
      </c>
      <c r="AM2531" s="72">
        <f>(SUMIFS('Banco de Indicadores Mun. (2)'!J:J,'Banco de Indicadores Mun. (2)'!B:B,'Banco de Indicadores - Mun. (1)'!B2531,'Banco de Indicadores Mun. (2)'!A:A,'Banco de Indicadores - Mun. (1)'!A2531) / VLOOKUP(D2531,'Dados Base'!$B:$K,7,FALSE)) * 100</f>
        <v>7.56318918918919</v>
      </c>
      <c r="AN2531" s="72">
        <f>(SUMIFS('Banco de Indicadores Mun. (2)'!K:K,'Banco de Indicadores Mun. (2)'!B:B,'Banco de Indicadores - Mun. (1)'!B2531,'Banco de Indicadores Mun. (2)'!A:A,'Banco de Indicadores - Mun. (1)'!A2531) / VLOOKUP(D2531,'Dados Base'!$B:$K,10,FALSE)) * 100</f>
        <v>15.159111111111104</v>
      </c>
      <c r="AO2531" s="21"/>
      <c r="AP2531" s="21">
        <v>0</v>
      </c>
      <c r="AQ2531" s="5">
        <v>0</v>
      </c>
      <c r="AR2531" s="9">
        <v>7.6</v>
      </c>
      <c r="AS2531" s="22">
        <v>100</v>
      </c>
      <c r="AT2531" s="22">
        <v>100</v>
      </c>
      <c r="AU2531" s="22">
        <v>81.521739130434781</v>
      </c>
      <c r="AV2531" s="23">
        <v>9.6999999999999993</v>
      </c>
      <c r="AW2531" s="12">
        <v>0</v>
      </c>
      <c r="AX2531" s="21">
        <v>0</v>
      </c>
      <c r="AY2531" s="116">
        <v>87.698754609689942</v>
      </c>
    </row>
    <row r="2532" spans="1:51" ht="15.75" x14ac:dyDescent="0.25">
      <c r="A2532" s="144">
        <v>2014</v>
      </c>
      <c r="B2532" s="77" t="s">
        <v>597</v>
      </c>
      <c r="C2532" s="78">
        <v>4</v>
      </c>
      <c r="D2532" s="77">
        <v>3553302</v>
      </c>
      <c r="E2532" s="78">
        <v>35533024</v>
      </c>
      <c r="F2532" s="78" t="str">
        <f t="shared" si="108"/>
        <v>355330242014</v>
      </c>
      <c r="G2532" s="89">
        <v>4.5811757721869739E-2</v>
      </c>
      <c r="H2532" s="80">
        <f t="shared" si="107"/>
        <v>22540</v>
      </c>
      <c r="I2532" s="94">
        <v>20274</v>
      </c>
      <c r="J2532" s="95">
        <v>2266</v>
      </c>
      <c r="K2532" s="83">
        <f>(H2532)/VLOOKUP(D2532,'Dados Base'!$B:$K,6,FALSE)</f>
        <v>40.13747173103976</v>
      </c>
      <c r="L2532" s="88">
        <f t="shared" si="109"/>
        <v>89.946761313220932</v>
      </c>
      <c r="M2532" s="85">
        <v>4</v>
      </c>
      <c r="N2532" s="92">
        <v>0.73099999999999998</v>
      </c>
      <c r="O2532" s="91">
        <v>150</v>
      </c>
      <c r="P2532" s="91" t="s">
        <v>691</v>
      </c>
      <c r="Q2532" s="91" t="s">
        <v>691</v>
      </c>
      <c r="R2532" s="91" t="s">
        <v>691</v>
      </c>
      <c r="S2532" s="91">
        <v>137</v>
      </c>
      <c r="T2532" s="87" t="s">
        <v>691</v>
      </c>
      <c r="U2532" s="91">
        <v>246</v>
      </c>
      <c r="V2532" s="91">
        <v>189</v>
      </c>
      <c r="W2532" s="93">
        <v>0</v>
      </c>
      <c r="X2532" s="146">
        <v>6.8611342592592592E-2</v>
      </c>
      <c r="Y2532" s="21">
        <v>14.42</v>
      </c>
      <c r="Z2532" s="147">
        <v>794</v>
      </c>
      <c r="AA2532" s="147">
        <v>319</v>
      </c>
      <c r="AB2532" s="21">
        <v>3</v>
      </c>
      <c r="AC2532" s="21">
        <v>0</v>
      </c>
      <c r="AD2532" s="153">
        <f>VLOOKUP(D2532,'Dados Base'!$B:$K,9,FALSE)*31536000/VLOOKUP($F2532,F:H,MATCH(H2531,F2531:AF2531,0),FALSE)</f>
        <v>12088.333629103816</v>
      </c>
      <c r="AE2532" s="153">
        <f>VLOOKUP(D2532,'Dados Base'!$B:$K,10,FALSE)*31536000/VLOOKUP($F2532,F:H,MATCH(H2531,F2531:AF2531,0),FALSE)</f>
        <v>1189.2457852706298</v>
      </c>
      <c r="AF2532" s="148">
        <v>100</v>
      </c>
      <c r="AG2532" s="21">
        <v>100</v>
      </c>
      <c r="AH2532" s="148">
        <v>100</v>
      </c>
      <c r="AI2532" s="148">
        <v>6</v>
      </c>
      <c r="AJ2532" s="148">
        <v>100</v>
      </c>
      <c r="AK2532" s="72">
        <f>(SUMIFS('Banco de Indicadores Mun. (2)'!I:I,'Banco de Indicadores Mun. (2)'!B:B,'Banco de Indicadores - Mun. (1)'!B2532,'Banco de Indicadores Mun. (2)'!A:A,'Banco de Indicadores - Mun. (1)'!A2532) / VLOOKUP(D2532,'Dados Base'!$B:$K,8,FALSE)) * 100</f>
        <v>20.186819188191876</v>
      </c>
      <c r="AL2532" s="72">
        <f>(SUMIFS('Banco de Indicadores Mun. (2)'!I:I,'Banco de Indicadores Mun. (2)'!B:B,'Banco de Indicadores - Mun. (1)'!B2532,'Banco de Indicadores Mun. (2)'!A:A,'Banco de Indicadores - Mun. (1)'!A2532) / VLOOKUP(D2532,'Dados Base'!$B:$K,9,FALSE)) * 100</f>
        <v>6.3317453703703688</v>
      </c>
      <c r="AM2532" s="72">
        <f>(SUMIFS('Banco de Indicadores Mun. (2)'!J:J,'Banco de Indicadores Mun. (2)'!B:B,'Banco de Indicadores - Mun. (1)'!B2532,'Banco de Indicadores Mun. (2)'!A:A,'Banco de Indicadores - Mun. (1)'!A2532) / VLOOKUP(D2532,'Dados Base'!$B:$K,7,FALSE)) * 100</f>
        <v>28.733075268817199</v>
      </c>
      <c r="AN2532" s="72">
        <f>(SUMIFS('Banco de Indicadores Mun. (2)'!K:K,'Banco de Indicadores Mun. (2)'!B:B,'Banco de Indicadores - Mun. (1)'!B2532,'Banco de Indicadores Mun. (2)'!A:A,'Banco de Indicadores - Mun. (1)'!A2532) / VLOOKUP(D2532,'Dados Base'!$B:$K,10,FALSE)) * 100</f>
        <v>1.4856000000000003</v>
      </c>
      <c r="AO2532" s="21"/>
      <c r="AP2532" s="21">
        <v>0</v>
      </c>
      <c r="AQ2532" s="5">
        <v>0</v>
      </c>
      <c r="AR2532" s="9">
        <v>8.3000000000000007</v>
      </c>
      <c r="AS2532" s="22">
        <v>95</v>
      </c>
      <c r="AT2532" s="22">
        <v>90.249999999999986</v>
      </c>
      <c r="AU2532" s="22">
        <v>71.338724168912847</v>
      </c>
      <c r="AV2532" s="23">
        <v>7.68</v>
      </c>
      <c r="AW2532" s="12">
        <v>0</v>
      </c>
      <c r="AX2532" s="21">
        <v>0</v>
      </c>
      <c r="AY2532" s="116">
        <v>146.90649791324952</v>
      </c>
    </row>
    <row r="2533" spans="1:51" ht="15.75" x14ac:dyDescent="0.25">
      <c r="A2533" s="144">
        <v>2014</v>
      </c>
      <c r="B2533" s="77" t="s">
        <v>598</v>
      </c>
      <c r="C2533" s="78">
        <v>15</v>
      </c>
      <c r="D2533" s="77">
        <v>3553401</v>
      </c>
      <c r="E2533" s="78">
        <v>355340115</v>
      </c>
      <c r="F2533" s="78" t="str">
        <f t="shared" si="108"/>
        <v>3553401152014</v>
      </c>
      <c r="G2533" s="89">
        <v>0.55236378575744816</v>
      </c>
      <c r="H2533" s="80">
        <f t="shared" si="107"/>
        <v>24536</v>
      </c>
      <c r="I2533" s="94">
        <v>22559</v>
      </c>
      <c r="J2533" s="95">
        <v>1977</v>
      </c>
      <c r="K2533" s="83">
        <f>(H2533)/VLOOKUP(D2533,'Dados Base'!$B:$K,6,FALSE)</f>
        <v>32.924063711874183</v>
      </c>
      <c r="L2533" s="88">
        <f t="shared" si="109"/>
        <v>91.942451907401363</v>
      </c>
      <c r="M2533" s="85">
        <v>3</v>
      </c>
      <c r="N2533" s="92">
        <v>0.748</v>
      </c>
      <c r="O2533" s="91">
        <v>239</v>
      </c>
      <c r="P2533" s="91" t="s">
        <v>691</v>
      </c>
      <c r="Q2533" s="91" t="s">
        <v>691</v>
      </c>
      <c r="R2533" s="91" t="s">
        <v>691</v>
      </c>
      <c r="S2533" s="91">
        <v>65</v>
      </c>
      <c r="T2533" s="87" t="s">
        <v>691</v>
      </c>
      <c r="U2533" s="91">
        <v>222</v>
      </c>
      <c r="V2533" s="91">
        <v>155</v>
      </c>
      <c r="W2533" s="93">
        <v>0</v>
      </c>
      <c r="X2533" s="146">
        <v>7.4582567648148149E-2</v>
      </c>
      <c r="Y2533" s="21">
        <v>16.02</v>
      </c>
      <c r="Z2533" s="147">
        <v>1115</v>
      </c>
      <c r="AA2533" s="147">
        <v>121</v>
      </c>
      <c r="AB2533" s="21">
        <v>2</v>
      </c>
      <c r="AC2533" s="21">
        <v>0</v>
      </c>
      <c r="AD2533" s="153">
        <f>VLOOKUP(D2533,'Dados Base'!$B:$K,9,FALSE)*31536000/VLOOKUP($F2533,F:H,MATCH(H2532,F2532:AF2532,0),FALSE)</f>
        <v>7364.7407890446693</v>
      </c>
      <c r="AE2533" s="153">
        <f>VLOOKUP(D2533,'Dados Base'!$B:$K,10,FALSE)*31536000/VLOOKUP($F2533,F:H,MATCH(H2532,F2532:AF2532,0),FALSE)</f>
        <v>745.47114444082183</v>
      </c>
      <c r="AF2533" s="148">
        <v>99.86</v>
      </c>
      <c r="AG2533" s="21">
        <v>90.36</v>
      </c>
      <c r="AH2533" s="148">
        <v>93.66</v>
      </c>
      <c r="AI2533" s="148">
        <v>22.6</v>
      </c>
      <c r="AJ2533" s="148">
        <v>99.6</v>
      </c>
      <c r="AK2533" s="72">
        <f>(SUMIFS('Banco de Indicadores Mun. (2)'!I:I,'Banco de Indicadores Mun. (2)'!B:B,'Banco de Indicadores - Mun. (1)'!B2533,'Banco de Indicadores Mun. (2)'!A:A,'Banco de Indicadores - Mun. (1)'!A2533) / VLOOKUP(D2533,'Dados Base'!$B:$K,8,FALSE)) * 100</f>
        <v>12.725637362637363</v>
      </c>
      <c r="AL2533" s="72">
        <f>(SUMIFS('Banco de Indicadores Mun. (2)'!I:I,'Banco de Indicadores Mun. (2)'!B:B,'Banco de Indicadores - Mun. (1)'!B2533,'Banco de Indicadores Mun. (2)'!A:A,'Banco de Indicadores - Mun. (1)'!A2533) / VLOOKUP(D2533,'Dados Base'!$B:$K,9,FALSE)) * 100</f>
        <v>4.0419999999999998</v>
      </c>
      <c r="AM2533" s="72">
        <f>(SUMIFS('Banco de Indicadores Mun. (2)'!J:J,'Banco de Indicadores Mun. (2)'!B:B,'Banco de Indicadores - Mun. (1)'!B2533,'Banco de Indicadores Mun. (2)'!A:A,'Banco de Indicadores - Mun. (1)'!A2533) / VLOOKUP(D2533,'Dados Base'!$B:$K,7,FALSE)) * 100</f>
        <v>10.39449193548387</v>
      </c>
      <c r="AN2533" s="72">
        <f>(SUMIFS('Banco de Indicadores Mun. (2)'!K:K,'Banco de Indicadores Mun. (2)'!B:B,'Banco de Indicadores - Mun. (1)'!B2533,'Banco de Indicadores Mun. (2)'!A:A,'Banco de Indicadores - Mun. (1)'!A2533) / VLOOKUP(D2533,'Dados Base'!$B:$K,10,FALSE)) * 100</f>
        <v>17.709465517241377</v>
      </c>
      <c r="AO2533" s="21"/>
      <c r="AP2533" s="21">
        <v>0</v>
      </c>
      <c r="AQ2533" s="5">
        <v>0</v>
      </c>
      <c r="AR2533" s="9">
        <v>9</v>
      </c>
      <c r="AS2533" s="22">
        <v>95</v>
      </c>
      <c r="AT2533" s="22">
        <v>95</v>
      </c>
      <c r="AU2533" s="22">
        <v>90.21035598705501</v>
      </c>
      <c r="AV2533" s="23">
        <v>9.93</v>
      </c>
      <c r="AW2533" s="12">
        <v>2</v>
      </c>
      <c r="AX2533" s="21">
        <v>0</v>
      </c>
      <c r="AY2533" s="116">
        <v>70.468159561492072</v>
      </c>
    </row>
    <row r="2534" spans="1:51" ht="15.75" x14ac:dyDescent="0.25">
      <c r="A2534" s="144">
        <v>2014</v>
      </c>
      <c r="B2534" s="77" t="s">
        <v>599</v>
      </c>
      <c r="C2534" s="78">
        <v>11</v>
      </c>
      <c r="D2534" s="77">
        <v>3553500</v>
      </c>
      <c r="E2534" s="78">
        <v>355350011</v>
      </c>
      <c r="F2534" s="78" t="str">
        <f t="shared" si="108"/>
        <v>3553500112014</v>
      </c>
      <c r="G2534" s="89">
        <v>-0.72637682562546324</v>
      </c>
      <c r="H2534" s="80">
        <f t="shared" si="107"/>
        <v>7828</v>
      </c>
      <c r="I2534" s="94">
        <v>5714</v>
      </c>
      <c r="J2534" s="95">
        <v>2114</v>
      </c>
      <c r="K2534" s="83">
        <f>(H2534)/VLOOKUP(D2534,'Dados Base'!$B:$K,6,FALSE)</f>
        <v>10.364230957645407</v>
      </c>
      <c r="L2534" s="88">
        <f t="shared" si="109"/>
        <v>72.994379151762899</v>
      </c>
      <c r="M2534" s="85">
        <v>4</v>
      </c>
      <c r="N2534" s="92">
        <v>0.68100000000000005</v>
      </c>
      <c r="O2534" s="91">
        <v>55</v>
      </c>
      <c r="P2534" s="91" t="s">
        <v>691</v>
      </c>
      <c r="Q2534" s="91" t="s">
        <v>691</v>
      </c>
      <c r="R2534" s="91" t="s">
        <v>691</v>
      </c>
      <c r="S2534" s="91">
        <v>17</v>
      </c>
      <c r="T2534" s="87" t="s">
        <v>691</v>
      </c>
      <c r="U2534" s="91">
        <v>41</v>
      </c>
      <c r="V2534" s="91">
        <v>35</v>
      </c>
      <c r="W2534" s="93">
        <v>4.54</v>
      </c>
      <c r="X2534" s="146">
        <v>1.3401372916666666E-2</v>
      </c>
      <c r="Y2534" s="21">
        <v>4.05</v>
      </c>
      <c r="Z2534" s="147">
        <v>137</v>
      </c>
      <c r="AA2534" s="147">
        <v>175</v>
      </c>
      <c r="AB2534" s="21">
        <v>3</v>
      </c>
      <c r="AC2534" s="21">
        <v>0</v>
      </c>
      <c r="AD2534" s="153">
        <f>VLOOKUP(D2534,'Dados Base'!$B:$K,9,FALSE)*31536000/VLOOKUP($F2534,F:H,MATCH(H2533,F2533:AF2533,0),FALSE)</f>
        <v>86494.368932038837</v>
      </c>
      <c r="AE2534" s="153">
        <f>VLOOKUP(D2534,'Dados Base'!$B:$K,10,FALSE)*31536000/VLOOKUP($F2534,F:H,MATCH(H2533,F2533:AF2533,0),FALSE)</f>
        <v>11118.978027593257</v>
      </c>
      <c r="AF2534" s="148">
        <v>65.739999999999995</v>
      </c>
      <c r="AG2534" s="21">
        <v>89.99</v>
      </c>
      <c r="AH2534" s="148">
        <v>61.09</v>
      </c>
      <c r="AI2534" s="148">
        <v>28.46</v>
      </c>
      <c r="AJ2534" s="148">
        <v>91.96</v>
      </c>
      <c r="AK2534" s="72">
        <f>(SUMIFS('Banco de Indicadores Mun. (2)'!I:I,'Banco de Indicadores Mun. (2)'!B:B,'Banco de Indicadores - Mun. (1)'!B2534,'Banco de Indicadores Mun. (2)'!A:A,'Banco de Indicadores - Mun. (1)'!A2534) / VLOOKUP(D2534,'Dados Base'!$B:$K,8,FALSE)) * 100</f>
        <v>1.4726012793176976E-2</v>
      </c>
      <c r="AL2534" s="72">
        <f>(SUMIFS('Banco de Indicadores Mun. (2)'!I:I,'Banco de Indicadores Mun. (2)'!B:B,'Banco de Indicadores - Mun. (1)'!B2534,'Banco de Indicadores Mun. (2)'!A:A,'Banco de Indicadores - Mun. (1)'!A2534) / VLOOKUP(D2534,'Dados Base'!$B:$K,9,FALSE)) * 100</f>
        <v>6.4336283185840717E-3</v>
      </c>
      <c r="AM2534" s="72">
        <f>(SUMIFS('Banco de Indicadores Mun. (2)'!J:J,'Banco de Indicadores Mun. (2)'!B:B,'Banco de Indicadores - Mun. (1)'!B2534,'Banco de Indicadores Mun. (2)'!A:A,'Banco de Indicadores - Mun. (1)'!A2534) / VLOOKUP(D2534,'Dados Base'!$B:$K,7,FALSE)) * 100</f>
        <v>3.1465256797583081E-3</v>
      </c>
      <c r="AN2534" s="72">
        <f>(SUMIFS('Banco de Indicadores Mun. (2)'!K:K,'Banco de Indicadores Mun. (2)'!B:B,'Banco de Indicadores - Mun. (1)'!B2534,'Banco de Indicadores Mun. (2)'!A:A,'Banco de Indicadores - Mun. (1)'!A2534) / VLOOKUP(D2534,'Dados Base'!$B:$K,10,FALSE)) * 100</f>
        <v>4.2499999999999996E-2</v>
      </c>
      <c r="AO2534" s="21"/>
      <c r="AP2534" s="21">
        <v>0</v>
      </c>
      <c r="AQ2534" s="5">
        <v>0</v>
      </c>
      <c r="AR2534" s="9">
        <v>9</v>
      </c>
      <c r="AS2534" s="22">
        <v>73</v>
      </c>
      <c r="AT2534" s="22">
        <v>73</v>
      </c>
      <c r="AU2534" s="22">
        <v>43.910256410256409</v>
      </c>
      <c r="AV2534" s="23">
        <v>5.94</v>
      </c>
      <c r="AW2534" s="12">
        <v>0</v>
      </c>
      <c r="AX2534" s="21">
        <v>0</v>
      </c>
      <c r="AY2534" s="116">
        <v>26.917435687456777</v>
      </c>
    </row>
    <row r="2535" spans="1:51" ht="15.75" x14ac:dyDescent="0.25">
      <c r="A2535" s="144">
        <v>2014</v>
      </c>
      <c r="B2535" s="77" t="s">
        <v>600</v>
      </c>
      <c r="C2535" s="78">
        <v>4</v>
      </c>
      <c r="D2535" s="77">
        <v>3553609</v>
      </c>
      <c r="E2535" s="78">
        <v>35536094</v>
      </c>
      <c r="F2535" s="78" t="str">
        <f t="shared" si="108"/>
        <v>355360942014</v>
      </c>
      <c r="G2535" s="89">
        <v>-0.19367429512866519</v>
      </c>
      <c r="H2535" s="80">
        <f t="shared" si="107"/>
        <v>12669</v>
      </c>
      <c r="I2535" s="94">
        <v>10866</v>
      </c>
      <c r="J2535" s="95">
        <v>1803</v>
      </c>
      <c r="K2535" s="83">
        <f>(H2535)/VLOOKUP(D2535,'Dados Base'!$B:$K,6,FALSE)</f>
        <v>57.434944237918209</v>
      </c>
      <c r="L2535" s="88">
        <f t="shared" si="109"/>
        <v>85.768411082169067</v>
      </c>
      <c r="M2535" s="85">
        <v>3</v>
      </c>
      <c r="N2535" s="92">
        <v>0.751</v>
      </c>
      <c r="O2535" s="91">
        <v>76</v>
      </c>
      <c r="P2535" s="91" t="s">
        <v>691</v>
      </c>
      <c r="Q2535" s="91" t="s">
        <v>691</v>
      </c>
      <c r="R2535" s="91" t="s">
        <v>691</v>
      </c>
      <c r="S2535" s="91">
        <v>25</v>
      </c>
      <c r="T2535" s="87" t="s">
        <v>691</v>
      </c>
      <c r="U2535" s="91">
        <v>100</v>
      </c>
      <c r="V2535" s="91">
        <v>79</v>
      </c>
      <c r="W2535" s="93">
        <v>0</v>
      </c>
      <c r="X2535" s="146">
        <v>3.1458483164959999E-2</v>
      </c>
      <c r="Y2535" s="21">
        <v>7.55</v>
      </c>
      <c r="Z2535" s="147">
        <v>469</v>
      </c>
      <c r="AA2535" s="147">
        <v>113</v>
      </c>
      <c r="AB2535" s="21">
        <v>2</v>
      </c>
      <c r="AC2535" s="21">
        <v>0</v>
      </c>
      <c r="AD2535" s="153">
        <f>VLOOKUP(D2535,'Dados Base'!$B:$K,9,FALSE)*31536000/VLOOKUP($F2535,F:H,MATCH(H2534,F2534:AF2534,0),FALSE)</f>
        <v>8662.5053279659005</v>
      </c>
      <c r="AE2535" s="153">
        <f>VLOOKUP(D2535,'Dados Base'!$B:$K,10,FALSE)*31536000/VLOOKUP($F2535,F:H,MATCH(H2534,F2534:AF2534,0),FALSE)</f>
        <v>846.33672744494447</v>
      </c>
      <c r="AF2535" s="148" t="s">
        <v>692</v>
      </c>
      <c r="AG2535" s="21">
        <v>82.47</v>
      </c>
      <c r="AH2535" s="148" t="s">
        <v>692</v>
      </c>
      <c r="AI2535" s="148" t="s">
        <v>692</v>
      </c>
      <c r="AJ2535" s="148" t="s">
        <v>692</v>
      </c>
      <c r="AK2535" s="72">
        <f>(SUMIFS('Banco de Indicadores Mun. (2)'!I:I,'Banco de Indicadores Mun. (2)'!B:B,'Banco de Indicadores - Mun. (1)'!B2535,'Banco de Indicadores Mun. (2)'!A:A,'Banco de Indicadores - Mun. (1)'!A2535) / VLOOKUP(D2535,'Dados Base'!$B:$K,8,FALSE)) * 100</f>
        <v>5.0699908256880741</v>
      </c>
      <c r="AL2535" s="72">
        <f>(SUMIFS('Banco de Indicadores Mun. (2)'!I:I,'Banco de Indicadores Mun. (2)'!B:B,'Banco de Indicadores - Mun. (1)'!B2535,'Banco de Indicadores Mun. (2)'!A:A,'Banco de Indicadores - Mun. (1)'!A2535) / VLOOKUP(D2535,'Dados Base'!$B:$K,9,FALSE)) * 100</f>
        <v>1.5880143678160923</v>
      </c>
      <c r="AM2535" s="72">
        <f>(SUMIFS('Banco de Indicadores Mun. (2)'!J:J,'Banco de Indicadores Mun. (2)'!B:B,'Banco de Indicadores - Mun. (1)'!B2535,'Banco de Indicadores Mun. (2)'!A:A,'Banco de Indicadores - Mun. (1)'!A2535) / VLOOKUP(D2535,'Dados Base'!$B:$K,7,FALSE)) * 100</f>
        <v>7.3392133333333343</v>
      </c>
      <c r="AN2535" s="72">
        <f>(SUMIFS('Banco de Indicadores Mun. (2)'!K:K,'Banco de Indicadores Mun. (2)'!B:B,'Banco de Indicadores - Mun. (1)'!B2535,'Banco de Indicadores Mun. (2)'!A:A,'Banco de Indicadores - Mun. (1)'!A2535) / VLOOKUP(D2535,'Dados Base'!$B:$K,10,FALSE)) * 100</f>
        <v>6.4352941176470571E-2</v>
      </c>
      <c r="AO2535" s="21"/>
      <c r="AP2535" s="21">
        <v>0</v>
      </c>
      <c r="AQ2535" s="5">
        <v>0</v>
      </c>
      <c r="AR2535" s="9">
        <v>7.6</v>
      </c>
      <c r="AS2535" s="22">
        <v>100</v>
      </c>
      <c r="AT2535" s="22">
        <v>100</v>
      </c>
      <c r="AU2535" s="22">
        <v>80.584192439862548</v>
      </c>
      <c r="AV2535" s="23">
        <v>9.5</v>
      </c>
      <c r="AW2535" s="12">
        <v>0</v>
      </c>
      <c r="AX2535" s="21">
        <v>0</v>
      </c>
      <c r="AY2535" s="116">
        <v>76.639388220549804</v>
      </c>
    </row>
    <row r="2536" spans="1:51" ht="15.75" x14ac:dyDescent="0.25">
      <c r="A2536" s="144">
        <v>2014</v>
      </c>
      <c r="B2536" s="77" t="s">
        <v>601</v>
      </c>
      <c r="C2536" s="78">
        <v>9</v>
      </c>
      <c r="D2536" s="77">
        <v>3553658</v>
      </c>
      <c r="E2536" s="78">
        <v>35536589</v>
      </c>
      <c r="F2536" s="78" t="str">
        <f t="shared" si="108"/>
        <v>355365892014</v>
      </c>
      <c r="G2536" s="89">
        <v>-1.0982374383727844E-2</v>
      </c>
      <c r="H2536" s="80">
        <f t="shared" si="107"/>
        <v>2730</v>
      </c>
      <c r="I2536" s="94">
        <v>2626</v>
      </c>
      <c r="J2536" s="95">
        <v>104</v>
      </c>
      <c r="K2536" s="83">
        <f>(H2536)/VLOOKUP(D2536,'Dados Base'!$B:$K,6,FALSE)</f>
        <v>50.359712230215827</v>
      </c>
      <c r="L2536" s="88">
        <f t="shared" si="109"/>
        <v>96.19047619047619</v>
      </c>
      <c r="M2536" s="85">
        <v>3</v>
      </c>
      <c r="N2536" s="92">
        <v>0.75900000000000001</v>
      </c>
      <c r="O2536" s="91">
        <v>22</v>
      </c>
      <c r="P2536" s="91" t="s">
        <v>691</v>
      </c>
      <c r="Q2536" s="91" t="s">
        <v>691</v>
      </c>
      <c r="R2536" s="91" t="s">
        <v>691</v>
      </c>
      <c r="S2536" s="91">
        <v>3</v>
      </c>
      <c r="T2536" s="87" t="s">
        <v>691</v>
      </c>
      <c r="U2536" s="91">
        <v>14</v>
      </c>
      <c r="V2536" s="91">
        <v>12</v>
      </c>
      <c r="W2536" s="93">
        <v>0</v>
      </c>
      <c r="X2536" s="146">
        <v>6.5980138108093509E-3</v>
      </c>
      <c r="Y2536" s="21">
        <v>1.89</v>
      </c>
      <c r="Z2536" s="147">
        <v>117</v>
      </c>
      <c r="AA2536" s="147">
        <v>29</v>
      </c>
      <c r="AB2536" s="21">
        <v>1</v>
      </c>
      <c r="AC2536" s="21">
        <v>0</v>
      </c>
      <c r="AD2536" s="153">
        <f>VLOOKUP(D2536,'Dados Base'!$B:$K,9,FALSE)*31536000/VLOOKUP($F2536,F:H,MATCH(H2535,F2535:AF2535,0),FALSE)</f>
        <v>7970.6373626373625</v>
      </c>
      <c r="AE2536" s="153">
        <f>VLOOKUP(D2536,'Dados Base'!$B:$K,10,FALSE)*31536000/VLOOKUP($F2536,F:H,MATCH(H2535,F2535:AF2535,0),FALSE)</f>
        <v>924.13186813186792</v>
      </c>
      <c r="AF2536" s="148" t="s">
        <v>692</v>
      </c>
      <c r="AG2536" s="21">
        <v>95.85</v>
      </c>
      <c r="AH2536" s="148" t="s">
        <v>692</v>
      </c>
      <c r="AI2536" s="148" t="s">
        <v>692</v>
      </c>
      <c r="AJ2536" s="148" t="s">
        <v>692</v>
      </c>
      <c r="AK2536" s="72">
        <f>(SUMIFS('Banco de Indicadores Mun. (2)'!I:I,'Banco de Indicadores Mun. (2)'!B:B,'Banco de Indicadores - Mun. (1)'!B2536,'Banco de Indicadores Mun. (2)'!A:A,'Banco de Indicadores - Mun. (1)'!A2536) / VLOOKUP(D2536,'Dados Base'!$B:$K,8,FALSE)) * 100</f>
        <v>5.7918400000000005</v>
      </c>
      <c r="AL2536" s="72">
        <f>(SUMIFS('Banco de Indicadores Mun. (2)'!I:I,'Banco de Indicadores Mun. (2)'!B:B,'Banco de Indicadores - Mun. (1)'!B2536,'Banco de Indicadores Mun. (2)'!A:A,'Banco de Indicadores - Mun. (1)'!A2536) / VLOOKUP(D2536,'Dados Base'!$B:$K,9,FALSE)) * 100</f>
        <v>2.0984927536231885</v>
      </c>
      <c r="AM2536" s="72">
        <f>(SUMIFS('Banco de Indicadores Mun. (2)'!J:J,'Banco de Indicadores Mun. (2)'!B:B,'Banco de Indicadores - Mun. (1)'!B2536,'Banco de Indicadores Mun. (2)'!A:A,'Banco de Indicadores - Mun. (1)'!A2536) / VLOOKUP(D2536,'Dados Base'!$B:$K,7,FALSE)) * 100</f>
        <v>0</v>
      </c>
      <c r="AN2536" s="72">
        <f>(SUMIFS('Banco de Indicadores Mun. (2)'!K:K,'Banco de Indicadores Mun. (2)'!B:B,'Banco de Indicadores - Mun. (1)'!B2536,'Banco de Indicadores Mun. (2)'!A:A,'Banco de Indicadores - Mun. (1)'!A2536) / VLOOKUP(D2536,'Dados Base'!$B:$K,10,FALSE)) * 100</f>
        <v>18.099500000000006</v>
      </c>
      <c r="AO2536" s="21"/>
      <c r="AP2536" s="21">
        <v>0</v>
      </c>
      <c r="AQ2536" s="5">
        <v>0</v>
      </c>
      <c r="AR2536" s="9">
        <v>7.5</v>
      </c>
      <c r="AS2536" s="22">
        <v>100</v>
      </c>
      <c r="AT2536" s="22">
        <v>100</v>
      </c>
      <c r="AU2536" s="22">
        <v>80.136986301369859</v>
      </c>
      <c r="AV2536" s="23">
        <v>9.6999999999999993</v>
      </c>
      <c r="AW2536" s="12">
        <v>0</v>
      </c>
      <c r="AX2536" s="21">
        <v>0</v>
      </c>
      <c r="AY2536" s="116">
        <v>0</v>
      </c>
    </row>
    <row r="2537" spans="1:51" ht="15.75" x14ac:dyDescent="0.25">
      <c r="A2537" s="144">
        <v>2014</v>
      </c>
      <c r="B2537" s="77" t="s">
        <v>602</v>
      </c>
      <c r="C2537" s="78">
        <v>16</v>
      </c>
      <c r="D2537" s="77">
        <v>3553708</v>
      </c>
      <c r="E2537" s="78">
        <v>355370816</v>
      </c>
      <c r="F2537" s="78" t="str">
        <f t="shared" si="108"/>
        <v>3553708162014</v>
      </c>
      <c r="G2537" s="89">
        <v>0.21997320698223799</v>
      </c>
      <c r="H2537" s="80">
        <f t="shared" si="107"/>
        <v>54156</v>
      </c>
      <c r="I2537" s="94">
        <v>51717</v>
      </c>
      <c r="J2537" s="95">
        <v>2439</v>
      </c>
      <c r="K2537" s="83">
        <f>(H2537)/VLOOKUP(D2537,'Dados Base'!$B:$K,6,FALSE)</f>
        <v>91.137962370839077</v>
      </c>
      <c r="L2537" s="88">
        <f t="shared" si="109"/>
        <v>95.496343895413247</v>
      </c>
      <c r="M2537" s="85">
        <v>3</v>
      </c>
      <c r="N2537" s="92">
        <v>0.748</v>
      </c>
      <c r="O2537" s="91">
        <v>287</v>
      </c>
      <c r="P2537" s="91" t="s">
        <v>691</v>
      </c>
      <c r="Q2537" s="91" t="s">
        <v>691</v>
      </c>
      <c r="R2537" s="91" t="s">
        <v>691</v>
      </c>
      <c r="S2537" s="91">
        <v>106</v>
      </c>
      <c r="T2537" s="87" t="s">
        <v>691</v>
      </c>
      <c r="U2537" s="91">
        <v>671</v>
      </c>
      <c r="V2537" s="91">
        <v>514</v>
      </c>
      <c r="W2537" s="93">
        <v>0</v>
      </c>
      <c r="X2537" s="146">
        <v>0.1586515063333333</v>
      </c>
      <c r="Y2537" s="21">
        <v>42.76</v>
      </c>
      <c r="Z2537" s="147">
        <v>177</v>
      </c>
      <c r="AA2537" s="147">
        <v>2709</v>
      </c>
      <c r="AB2537" s="21">
        <v>7</v>
      </c>
      <c r="AC2537" s="21">
        <v>0</v>
      </c>
      <c r="AD2537" s="153">
        <f>VLOOKUP(D2537,'Dados Base'!$B:$K,9,FALSE)*31536000/VLOOKUP($F2537,F:H,MATCH(H2536,F2536:AF2536,0),FALSE)</f>
        <v>3057.1681808109906</v>
      </c>
      <c r="AE2537" s="153">
        <f>VLOOKUP(D2537,'Dados Base'!$B:$K,10,FALSE)*31536000/VLOOKUP($F2537,F:H,MATCH(H2536,F2536:AF2536,0),FALSE)</f>
        <v>302.80522933746954</v>
      </c>
      <c r="AF2537" s="148">
        <v>96.24</v>
      </c>
      <c r="AG2537" s="21">
        <v>96.6</v>
      </c>
      <c r="AH2537" s="148">
        <v>96.24</v>
      </c>
      <c r="AI2537" s="148">
        <v>45.97</v>
      </c>
      <c r="AJ2537" s="148">
        <v>100</v>
      </c>
      <c r="AK2537" s="72">
        <f>(SUMIFS('Banco de Indicadores Mun. (2)'!I:I,'Banco de Indicadores Mun. (2)'!B:B,'Banco de Indicadores - Mun. (1)'!B2537,'Banco de Indicadores Mun. (2)'!A:A,'Banco de Indicadores - Mun. (1)'!A2537) / VLOOKUP(D2537,'Dados Base'!$B:$K,8,FALSE)) * 100</f>
        <v>14.289126213592235</v>
      </c>
      <c r="AL2537" s="72">
        <f>(SUMIFS('Banco de Indicadores Mun. (2)'!I:I,'Banco de Indicadores Mun. (2)'!B:B,'Banco de Indicadores - Mun. (1)'!B2537,'Banco de Indicadores Mun. (2)'!A:A,'Banco de Indicadores - Mun. (1)'!A2537) / VLOOKUP(D2537,'Dados Base'!$B:$K,9,FALSE)) * 100</f>
        <v>5.6067809523809533</v>
      </c>
      <c r="AM2537" s="72">
        <f>(SUMIFS('Banco de Indicadores Mun. (2)'!J:J,'Banco de Indicadores Mun. (2)'!B:B,'Banco de Indicadores - Mun. (1)'!B2537,'Banco de Indicadores Mun. (2)'!A:A,'Banco de Indicadores - Mun. (1)'!A2537) / VLOOKUP(D2537,'Dados Base'!$B:$K,7,FALSE)) * 100</f>
        <v>9.9542792207792221</v>
      </c>
      <c r="AN2537" s="72">
        <f>(SUMIFS('Banco de Indicadores Mun. (2)'!K:K,'Banco de Indicadores Mun. (2)'!B:B,'Banco de Indicadores - Mun. (1)'!B2537,'Banco de Indicadores Mun. (2)'!A:A,'Banco de Indicadores - Mun. (1)'!A2537) / VLOOKUP(D2537,'Dados Base'!$B:$K,10,FALSE)) * 100</f>
        <v>27.126942307692321</v>
      </c>
      <c r="AO2537" s="21"/>
      <c r="AP2537" s="21">
        <v>0</v>
      </c>
      <c r="AQ2537" s="5">
        <v>0</v>
      </c>
      <c r="AR2537" s="9">
        <v>7.6</v>
      </c>
      <c r="AS2537" s="22">
        <v>100</v>
      </c>
      <c r="AT2537" s="22">
        <v>7.0000000000000009</v>
      </c>
      <c r="AU2537" s="22">
        <v>6.1330561330561295</v>
      </c>
      <c r="AV2537" s="23">
        <v>2.21</v>
      </c>
      <c r="AW2537" s="12">
        <v>1</v>
      </c>
      <c r="AX2537" s="21">
        <v>0</v>
      </c>
      <c r="AY2537" s="116">
        <v>49.002130401612447</v>
      </c>
    </row>
    <row r="2538" spans="1:51" ht="15.75" x14ac:dyDescent="0.25">
      <c r="A2538" s="144">
        <v>2014</v>
      </c>
      <c r="B2538" s="77" t="s">
        <v>603</v>
      </c>
      <c r="C2538" s="78">
        <v>14</v>
      </c>
      <c r="D2538" s="77">
        <v>3553807</v>
      </c>
      <c r="E2538" s="78">
        <v>355380714</v>
      </c>
      <c r="F2538" s="78" t="str">
        <f t="shared" si="108"/>
        <v>3553807142014</v>
      </c>
      <c r="G2538" s="89">
        <v>0.22720073014721454</v>
      </c>
      <c r="H2538" s="80">
        <f t="shared" si="107"/>
        <v>22684</v>
      </c>
      <c r="I2538" s="94">
        <v>20252</v>
      </c>
      <c r="J2538" s="95">
        <v>2432</v>
      </c>
      <c r="K2538" s="83">
        <f>(H2538)/VLOOKUP(D2538,'Dados Base'!$B:$K,6,FALSE)</f>
        <v>50.73698807846295</v>
      </c>
      <c r="L2538" s="88">
        <f t="shared" si="109"/>
        <v>89.278786810086402</v>
      </c>
      <c r="M2538" s="85">
        <v>3</v>
      </c>
      <c r="N2538" s="92">
        <v>0.70099999999999996</v>
      </c>
      <c r="O2538" s="91">
        <v>115</v>
      </c>
      <c r="P2538" s="91" t="s">
        <v>691</v>
      </c>
      <c r="Q2538" s="91" t="s">
        <v>691</v>
      </c>
      <c r="R2538" s="91" t="s">
        <v>691</v>
      </c>
      <c r="S2538" s="91">
        <v>66</v>
      </c>
      <c r="T2538" s="87" t="s">
        <v>691</v>
      </c>
      <c r="U2538" s="91">
        <v>299</v>
      </c>
      <c r="V2538" s="91">
        <v>161</v>
      </c>
      <c r="W2538" s="93">
        <v>13.33</v>
      </c>
      <c r="X2538" s="146">
        <v>6.0646330365740742E-2</v>
      </c>
      <c r="Y2538" s="21">
        <v>14.22</v>
      </c>
      <c r="Z2538" s="147">
        <v>819</v>
      </c>
      <c r="AA2538" s="147">
        <v>278</v>
      </c>
      <c r="AB2538" s="21">
        <v>3</v>
      </c>
      <c r="AC2538" s="21">
        <v>0</v>
      </c>
      <c r="AD2538" s="153">
        <f>VLOOKUP(D2538,'Dados Base'!$B:$K,9,FALSE)*31536000/VLOOKUP($F2538,F:H,MATCH(H2537,F2537:AF2537,0),FALSE)</f>
        <v>7034.5688591077414</v>
      </c>
      <c r="AE2538" s="153">
        <f>VLOOKUP(D2538,'Dados Base'!$B:$K,10,FALSE)*31536000/VLOOKUP($F2538,F:H,MATCH(H2537,F2537:AF2537,0),FALSE)</f>
        <v>820.2362898959617</v>
      </c>
      <c r="AF2538" s="148">
        <v>87.83</v>
      </c>
      <c r="AG2538" s="21">
        <v>90.82</v>
      </c>
      <c r="AH2538" s="148">
        <v>86.76</v>
      </c>
      <c r="AI2538" s="148">
        <v>22.21</v>
      </c>
      <c r="AJ2538" s="148">
        <v>100</v>
      </c>
      <c r="AK2538" s="72">
        <f>(SUMIFS('Banco de Indicadores Mun. (2)'!I:I,'Banco de Indicadores Mun. (2)'!B:B,'Banco de Indicadores - Mun. (1)'!B2538,'Banco de Indicadores Mun. (2)'!A:A,'Banco de Indicadores - Mun. (1)'!A2538) / VLOOKUP(D2538,'Dados Base'!$B:$K,8,FALSE)) * 100</f>
        <v>20.069336283185844</v>
      </c>
      <c r="AL2538" s="72">
        <f>(SUMIFS('Banco de Indicadores Mun. (2)'!I:I,'Banco de Indicadores Mun. (2)'!B:B,'Banco de Indicadores - Mun. (1)'!B2538,'Banco de Indicadores Mun. (2)'!A:A,'Banco de Indicadores - Mun. (1)'!A2538) / VLOOKUP(D2538,'Dados Base'!$B:$K,9,FALSE)) * 100</f>
        <v>8.9637747035573128</v>
      </c>
      <c r="AM2538" s="72">
        <f>(SUMIFS('Banco de Indicadores Mun. (2)'!J:J,'Banco de Indicadores Mun. (2)'!B:B,'Banco de Indicadores - Mun. (1)'!B2538,'Banco de Indicadores Mun. (2)'!A:A,'Banco de Indicadores - Mun. (1)'!A2538) / VLOOKUP(D2538,'Dados Base'!$B:$K,7,FALSE)) * 100</f>
        <v>26.206532934131737</v>
      </c>
      <c r="AN2538" s="72">
        <f>(SUMIFS('Banco de Indicadores Mun. (2)'!K:K,'Banco de Indicadores Mun. (2)'!B:B,'Banco de Indicadores - Mun. (1)'!B2538,'Banco de Indicadores Mun. (2)'!A:A,'Banco de Indicadores - Mun. (1)'!A2538) / VLOOKUP(D2538,'Dados Base'!$B:$K,10,FALSE)) * 100</f>
        <v>2.6979491525423742</v>
      </c>
      <c r="AO2538" s="21"/>
      <c r="AP2538" s="21">
        <v>0</v>
      </c>
      <c r="AQ2538" s="5">
        <v>0</v>
      </c>
      <c r="AR2538" s="9">
        <v>7.2</v>
      </c>
      <c r="AS2538" s="22">
        <v>96</v>
      </c>
      <c r="AT2538" s="22">
        <v>95.999999999999986</v>
      </c>
      <c r="AU2538" s="22">
        <v>74.658158614402922</v>
      </c>
      <c r="AV2538" s="23">
        <v>7.79</v>
      </c>
      <c r="AW2538" s="12">
        <v>0</v>
      </c>
      <c r="AX2538" s="21">
        <v>0</v>
      </c>
      <c r="AY2538" s="116">
        <v>83.55954726196174</v>
      </c>
    </row>
    <row r="2539" spans="1:51" ht="15.75" x14ac:dyDescent="0.25">
      <c r="A2539" s="144">
        <v>2014</v>
      </c>
      <c r="B2539" s="77" t="s">
        <v>604</v>
      </c>
      <c r="C2539" s="78">
        <v>14</v>
      </c>
      <c r="D2539" s="77">
        <v>3553856</v>
      </c>
      <c r="E2539" s="78">
        <v>355385614</v>
      </c>
      <c r="F2539" s="78" t="str">
        <f t="shared" si="108"/>
        <v>3553856142014</v>
      </c>
      <c r="G2539" s="89">
        <v>1.1873804979579017</v>
      </c>
      <c r="H2539" s="80">
        <f t="shared" si="107"/>
        <v>5380</v>
      </c>
      <c r="I2539" s="94">
        <v>3012</v>
      </c>
      <c r="J2539" s="95">
        <v>2368</v>
      </c>
      <c r="K2539" s="83">
        <f>(H2539)/VLOOKUP(D2539,'Dados Base'!$B:$K,6,FALSE)</f>
        <v>23.094093406593405</v>
      </c>
      <c r="L2539" s="88">
        <f t="shared" si="109"/>
        <v>55.985130111524164</v>
      </c>
      <c r="M2539" s="85">
        <v>4</v>
      </c>
      <c r="N2539" s="92">
        <v>0.67900000000000005</v>
      </c>
      <c r="O2539" s="91">
        <v>39</v>
      </c>
      <c r="P2539" s="91" t="s">
        <v>691</v>
      </c>
      <c r="Q2539" s="91" t="s">
        <v>691</v>
      </c>
      <c r="R2539" s="91" t="s">
        <v>691</v>
      </c>
      <c r="S2539" s="91">
        <v>4</v>
      </c>
      <c r="T2539" s="87" t="s">
        <v>691</v>
      </c>
      <c r="U2539" s="91">
        <v>36</v>
      </c>
      <c r="V2539" s="91">
        <v>18</v>
      </c>
      <c r="W2539" s="93">
        <v>0</v>
      </c>
      <c r="X2539" s="146">
        <v>1.1225145833333334E-2</v>
      </c>
      <c r="Y2539" s="21">
        <v>2.12</v>
      </c>
      <c r="Z2539" s="147">
        <v>102</v>
      </c>
      <c r="AA2539" s="147">
        <v>61</v>
      </c>
      <c r="AB2539" s="21">
        <v>3</v>
      </c>
      <c r="AC2539" s="21">
        <v>0</v>
      </c>
      <c r="AD2539" s="153">
        <f>VLOOKUP(D2539,'Dados Base'!$B:$K,9,FALSE)*31536000/VLOOKUP($F2539,F:H,MATCH(H2538,F2538:AF2538,0),FALSE)</f>
        <v>15474.914498141265</v>
      </c>
      <c r="AE2539" s="153">
        <f>VLOOKUP(D2539,'Dados Base'!$B:$K,10,FALSE)*31536000/VLOOKUP($F2539,F:H,MATCH(H2538,F2538:AF2538,0),FALSE)</f>
        <v>1817.1301115241631</v>
      </c>
      <c r="AF2539" s="148">
        <v>80.12</v>
      </c>
      <c r="AG2539" s="21">
        <v>86.52</v>
      </c>
      <c r="AH2539" s="148">
        <v>46.81</v>
      </c>
      <c r="AI2539" s="148">
        <v>32.35</v>
      </c>
      <c r="AJ2539" s="148">
        <v>100</v>
      </c>
      <c r="AK2539" s="72">
        <f>(SUMIFS('Banco de Indicadores Mun. (2)'!I:I,'Banco de Indicadores Mun. (2)'!B:B,'Banco de Indicadores - Mun. (1)'!B2539,'Banco de Indicadores Mun. (2)'!A:A,'Banco de Indicadores - Mun. (1)'!A2539) / VLOOKUP(D2539,'Dados Base'!$B:$K,8,FALSE)) * 100</f>
        <v>11.188483050847456</v>
      </c>
      <c r="AL2539" s="72">
        <f>(SUMIFS('Banco de Indicadores Mun. (2)'!I:I,'Banco de Indicadores Mun. (2)'!B:B,'Banco de Indicadores - Mun. (1)'!B2539,'Banco de Indicadores Mun. (2)'!A:A,'Banco de Indicadores - Mun. (1)'!A2539) / VLOOKUP(D2539,'Dados Base'!$B:$K,9,FALSE)) * 100</f>
        <v>5.0009128787878776</v>
      </c>
      <c r="AM2539" s="72">
        <f>(SUMIFS('Banco de Indicadores Mun. (2)'!J:J,'Banco de Indicadores Mun. (2)'!B:B,'Banco de Indicadores - Mun. (1)'!B2539,'Banco de Indicadores Mun. (2)'!A:A,'Banco de Indicadores - Mun. (1)'!A2539) / VLOOKUP(D2539,'Dados Base'!$B:$K,7,FALSE)) * 100</f>
        <v>14.879712643678159</v>
      </c>
      <c r="AN2539" s="72">
        <f>(SUMIFS('Banco de Indicadores Mun. (2)'!K:K,'Banco de Indicadores Mun. (2)'!B:B,'Banco de Indicadores - Mun. (1)'!B2539,'Banco de Indicadores Mun. (2)'!A:A,'Banco de Indicadores - Mun. (1)'!A2539) / VLOOKUP(D2539,'Dados Base'!$B:$K,10,FALSE)) * 100</f>
        <v>0.82922580645161292</v>
      </c>
      <c r="AO2539" s="21"/>
      <c r="AP2539" s="21">
        <v>0</v>
      </c>
      <c r="AQ2539" s="5">
        <v>0</v>
      </c>
      <c r="AR2539" s="9">
        <v>7.4</v>
      </c>
      <c r="AS2539" s="22">
        <v>86</v>
      </c>
      <c r="AT2539" s="22">
        <v>86</v>
      </c>
      <c r="AU2539" s="22">
        <v>62.576687116564415</v>
      </c>
      <c r="AV2539" s="23">
        <v>6.87</v>
      </c>
      <c r="AW2539" s="12">
        <v>0</v>
      </c>
      <c r="AX2539" s="21">
        <v>0</v>
      </c>
      <c r="AY2539" s="116">
        <v>90.65995497946507</v>
      </c>
    </row>
    <row r="2540" spans="1:51" ht="15.75" x14ac:dyDescent="0.25">
      <c r="A2540" s="144">
        <v>2014</v>
      </c>
      <c r="B2540" s="77" t="s">
        <v>605</v>
      </c>
      <c r="C2540" s="78">
        <v>22</v>
      </c>
      <c r="D2540" s="77">
        <v>3553906</v>
      </c>
      <c r="E2540" s="78">
        <v>355390622</v>
      </c>
      <c r="F2540" s="78" t="str">
        <f t="shared" si="108"/>
        <v>3553906222014</v>
      </c>
      <c r="G2540" s="89">
        <v>1.1676881267728589</v>
      </c>
      <c r="H2540" s="80">
        <f t="shared" si="107"/>
        <v>6870</v>
      </c>
      <c r="I2540" s="94">
        <v>6399</v>
      </c>
      <c r="J2540" s="95">
        <v>471</v>
      </c>
      <c r="K2540" s="83">
        <f>(H2540)/VLOOKUP(D2540,'Dados Base'!$B:$K,6,FALSE)</f>
        <v>34.834195314876787</v>
      </c>
      <c r="L2540" s="88">
        <f t="shared" si="109"/>
        <v>93.144104803493448</v>
      </c>
      <c r="M2540" s="85">
        <v>4</v>
      </c>
      <c r="N2540" s="92">
        <v>0.72599999999999998</v>
      </c>
      <c r="O2540" s="91">
        <v>41</v>
      </c>
      <c r="P2540" s="91" t="s">
        <v>691</v>
      </c>
      <c r="Q2540" s="91" t="s">
        <v>691</v>
      </c>
      <c r="R2540" s="91" t="s">
        <v>691</v>
      </c>
      <c r="S2540" s="91">
        <v>14</v>
      </c>
      <c r="T2540" s="87" t="s">
        <v>691</v>
      </c>
      <c r="U2540" s="91">
        <v>51</v>
      </c>
      <c r="V2540" s="91">
        <v>19</v>
      </c>
      <c r="W2540" s="93">
        <v>0</v>
      </c>
      <c r="X2540" s="146">
        <v>1.6509468749999999E-2</v>
      </c>
      <c r="Y2540" s="21">
        <v>4.59</v>
      </c>
      <c r="Z2540" s="147">
        <v>312</v>
      </c>
      <c r="AA2540" s="147">
        <v>42</v>
      </c>
      <c r="AB2540" s="21">
        <v>0</v>
      </c>
      <c r="AC2540" s="21">
        <v>0</v>
      </c>
      <c r="AD2540" s="153">
        <f>VLOOKUP(D2540,'Dados Base'!$B:$K,9,FALSE)*31536000/VLOOKUP($F2540,F:H,MATCH(H2539,F2539:AF2539,0),FALSE)</f>
        <v>6747.8777292576415</v>
      </c>
      <c r="AE2540" s="153">
        <f>VLOOKUP(D2540,'Dados Base'!$B:$K,10,FALSE)*31536000/VLOOKUP($F2540,F:H,MATCH(H2539,F2539:AF2539,0),FALSE)</f>
        <v>918.07860262008705</v>
      </c>
      <c r="AF2540" s="148">
        <v>92.28</v>
      </c>
      <c r="AG2540" s="21">
        <v>92.46</v>
      </c>
      <c r="AH2540" s="148">
        <v>88.21</v>
      </c>
      <c r="AI2540" s="148">
        <v>7.16</v>
      </c>
      <c r="AJ2540" s="148">
        <v>99.8</v>
      </c>
      <c r="AK2540" s="72">
        <f>(SUMIFS('Banco de Indicadores Mun. (2)'!I:I,'Banco de Indicadores Mun. (2)'!B:B,'Banco de Indicadores - Mun. (1)'!B2540,'Banco de Indicadores Mun. (2)'!A:A,'Banco de Indicadores - Mun. (1)'!A2540) / VLOOKUP(D2540,'Dados Base'!$B:$K,8,FALSE)) * 100</f>
        <v>1.8360533333333331</v>
      </c>
      <c r="AL2540" s="72">
        <f>(SUMIFS('Banco de Indicadores Mun. (2)'!I:I,'Banco de Indicadores Mun. (2)'!B:B,'Banco de Indicadores - Mun. (1)'!B2540,'Banco de Indicadores Mun. (2)'!A:A,'Banco de Indicadores - Mun. (1)'!A2540) / VLOOKUP(D2540,'Dados Base'!$B:$K,9,FALSE)) * 100</f>
        <v>0.93676190476190468</v>
      </c>
      <c r="AM2540" s="72">
        <f>(SUMIFS('Banco de Indicadores Mun. (2)'!J:J,'Banco de Indicadores Mun. (2)'!B:B,'Banco de Indicadores - Mun. (1)'!B2540,'Banco de Indicadores Mun. (2)'!A:A,'Banco de Indicadores - Mun. (1)'!A2540) / VLOOKUP(D2540,'Dados Base'!$B:$K,7,FALSE)) * 100</f>
        <v>0</v>
      </c>
      <c r="AN2540" s="72">
        <f>(SUMIFS('Banco de Indicadores Mun. (2)'!K:K,'Banco de Indicadores Mun. (2)'!B:B,'Banco de Indicadores - Mun. (1)'!B2540,'Banco de Indicadores Mun. (2)'!A:A,'Banco de Indicadores - Mun. (1)'!A2540) / VLOOKUP(D2540,'Dados Base'!$B:$K,10,FALSE)) * 100</f>
        <v>6.8852000000000011</v>
      </c>
      <c r="AO2540" s="21"/>
      <c r="AP2540" s="21">
        <v>0</v>
      </c>
      <c r="AQ2540" s="5">
        <v>0</v>
      </c>
      <c r="AR2540" s="9">
        <v>7.4</v>
      </c>
      <c r="AS2540" s="22">
        <v>99</v>
      </c>
      <c r="AT2540" s="22">
        <v>99</v>
      </c>
      <c r="AU2540" s="22">
        <v>88.13559322033899</v>
      </c>
      <c r="AV2540" s="23">
        <v>9.99</v>
      </c>
      <c r="AW2540" s="12">
        <v>0</v>
      </c>
      <c r="AX2540" s="21">
        <v>0</v>
      </c>
      <c r="AY2540" s="116">
        <v>73.916346252813256</v>
      </c>
    </row>
    <row r="2541" spans="1:51" ht="15.75" x14ac:dyDescent="0.25">
      <c r="A2541" s="144">
        <v>2014</v>
      </c>
      <c r="B2541" s="77" t="s">
        <v>606</v>
      </c>
      <c r="C2541" s="78">
        <v>17</v>
      </c>
      <c r="D2541" s="77">
        <v>3553955</v>
      </c>
      <c r="E2541" s="78">
        <v>355395517</v>
      </c>
      <c r="F2541" s="78" t="str">
        <f t="shared" si="108"/>
        <v>3553955172014</v>
      </c>
      <c r="G2541" s="89">
        <v>1.689916550949877</v>
      </c>
      <c r="H2541" s="80">
        <f t="shared" si="107"/>
        <v>13669</v>
      </c>
      <c r="I2541" s="94">
        <v>12948</v>
      </c>
      <c r="J2541" s="95">
        <v>721</v>
      </c>
      <c r="K2541" s="83">
        <f>(H2541)/VLOOKUP(D2541,'Dados Base'!$B:$K,6,FALSE)</f>
        <v>45.03789126853377</v>
      </c>
      <c r="L2541" s="88">
        <f t="shared" si="109"/>
        <v>94.725290804009077</v>
      </c>
      <c r="M2541" s="85">
        <v>4</v>
      </c>
      <c r="N2541" s="92">
        <v>0.753</v>
      </c>
      <c r="O2541" s="91">
        <v>55</v>
      </c>
      <c r="P2541" s="91" t="s">
        <v>691</v>
      </c>
      <c r="Q2541" s="91" t="s">
        <v>691</v>
      </c>
      <c r="R2541" s="91" t="s">
        <v>691</v>
      </c>
      <c r="S2541" s="91">
        <v>22</v>
      </c>
      <c r="T2541" s="87" t="s">
        <v>691</v>
      </c>
      <c r="U2541" s="91">
        <v>129</v>
      </c>
      <c r="V2541" s="91">
        <v>64</v>
      </c>
      <c r="W2541" s="93">
        <v>0</v>
      </c>
      <c r="X2541" s="146">
        <v>3.9157460899305559E-2</v>
      </c>
      <c r="Y2541" s="21">
        <v>9.24</v>
      </c>
      <c r="Z2541" s="147">
        <v>553</v>
      </c>
      <c r="AA2541" s="147">
        <v>160</v>
      </c>
      <c r="AB2541" s="21">
        <v>0</v>
      </c>
      <c r="AC2541" s="21">
        <v>0</v>
      </c>
      <c r="AD2541" s="153">
        <f>VLOOKUP(D2541,'Dados Base'!$B:$K,9,FALSE)*31536000/VLOOKUP($F2541,F:H,MATCH(H2540,F2540:AF2540,0),FALSE)</f>
        <v>6390.7176823469163</v>
      </c>
      <c r="AE2541" s="153">
        <f>VLOOKUP(D2541,'Dados Base'!$B:$K,10,FALSE)*31536000/VLOOKUP($F2541,F:H,MATCH(H2540,F2540:AF2540,0),FALSE)</f>
        <v>692.13548906284302</v>
      </c>
      <c r="AF2541" s="148">
        <v>94.11</v>
      </c>
      <c r="AG2541" s="21">
        <v>100</v>
      </c>
      <c r="AH2541" s="148">
        <v>94.09</v>
      </c>
      <c r="AI2541" s="148">
        <v>9.61</v>
      </c>
      <c r="AJ2541" s="148">
        <v>100</v>
      </c>
      <c r="AK2541" s="72">
        <f>(SUMIFS('Banco de Indicadores Mun. (2)'!I:I,'Banco de Indicadores Mun. (2)'!B:B,'Banco de Indicadores - Mun. (1)'!B2541,'Banco de Indicadores Mun. (2)'!A:A,'Banco de Indicadores - Mun. (1)'!A2541) / VLOOKUP(D2541,'Dados Base'!$B:$K,8,FALSE)) * 100</f>
        <v>40.368767123287689</v>
      </c>
      <c r="AL2541" s="72">
        <f>(SUMIFS('Banco de Indicadores Mun. (2)'!I:I,'Banco de Indicadores Mun. (2)'!B:B,'Banco de Indicadores - Mun. (1)'!B2541,'Banco de Indicadores Mun. (2)'!A:A,'Banco de Indicadores - Mun. (1)'!A2541) / VLOOKUP(D2541,'Dados Base'!$B:$K,9,FALSE)) * 100</f>
        <v>21.277400722021671</v>
      </c>
      <c r="AM2541" s="72">
        <f>(SUMIFS('Banco de Indicadores Mun. (2)'!J:J,'Banco de Indicadores Mun. (2)'!B:B,'Banco de Indicadores - Mun. (1)'!B2541,'Banco de Indicadores Mun. (2)'!A:A,'Banco de Indicadores - Mun. (1)'!A2541) / VLOOKUP(D2541,'Dados Base'!$B:$K,7,FALSE)) * 100</f>
        <v>44.583965517241403</v>
      </c>
      <c r="AN2541" s="72">
        <f>(SUMIFS('Banco de Indicadores Mun. (2)'!K:K,'Banco de Indicadores Mun. (2)'!B:B,'Banco de Indicadores - Mun. (1)'!B2541,'Banco de Indicadores Mun. (2)'!A:A,'Banco de Indicadores - Mun. (1)'!A2541) / VLOOKUP(D2541,'Dados Base'!$B:$K,10,FALSE)) * 100</f>
        <v>24.069999999999993</v>
      </c>
      <c r="AO2541" s="21"/>
      <c r="AP2541" s="21">
        <v>0</v>
      </c>
      <c r="AQ2541" s="5">
        <v>0</v>
      </c>
      <c r="AR2541" s="9">
        <v>7.4</v>
      </c>
      <c r="AS2541" s="22">
        <v>97</v>
      </c>
      <c r="AT2541" s="22">
        <v>97</v>
      </c>
      <c r="AU2541" s="22">
        <v>77.559607293127627</v>
      </c>
      <c r="AV2541" s="23">
        <v>8.3000000000000007</v>
      </c>
      <c r="AW2541" s="12">
        <v>0</v>
      </c>
      <c r="AX2541" s="21">
        <v>0</v>
      </c>
      <c r="AY2541" s="116">
        <v>63.429657025213245</v>
      </c>
    </row>
    <row r="2542" spans="1:51" ht="15.75" x14ac:dyDescent="0.25">
      <c r="A2542" s="144">
        <v>2014</v>
      </c>
      <c r="B2542" s="77" t="s">
        <v>607</v>
      </c>
      <c r="C2542" s="78">
        <v>10</v>
      </c>
      <c r="D2542" s="77">
        <v>3554003</v>
      </c>
      <c r="E2542" s="78">
        <v>355400310</v>
      </c>
      <c r="F2542" s="78" t="str">
        <f t="shared" si="108"/>
        <v>3554003102014</v>
      </c>
      <c r="G2542" s="89">
        <v>1.2768133202984533</v>
      </c>
      <c r="H2542" s="80">
        <f t="shared" si="107"/>
        <v>112459</v>
      </c>
      <c r="I2542" s="94">
        <v>108164</v>
      </c>
      <c r="J2542" s="95">
        <v>4295</v>
      </c>
      <c r="K2542" s="83">
        <f>(H2542)/VLOOKUP(D2542,'Dados Base'!$B:$K,6,FALSE)</f>
        <v>214.55090048840052</v>
      </c>
      <c r="L2542" s="88">
        <f t="shared" si="109"/>
        <v>96.180830347059825</v>
      </c>
      <c r="M2542" s="85">
        <v>4</v>
      </c>
      <c r="N2542" s="92">
        <v>0.752</v>
      </c>
      <c r="O2542" s="91">
        <v>272</v>
      </c>
      <c r="P2542" s="91" t="s">
        <v>691</v>
      </c>
      <c r="Q2542" s="91" t="s">
        <v>691</v>
      </c>
      <c r="R2542" s="91" t="s">
        <v>691</v>
      </c>
      <c r="S2542" s="91">
        <v>215</v>
      </c>
      <c r="T2542" s="87" t="s">
        <v>691</v>
      </c>
      <c r="U2542" s="91">
        <v>1140</v>
      </c>
      <c r="V2542" s="91">
        <v>892</v>
      </c>
      <c r="W2542" s="93">
        <v>0</v>
      </c>
      <c r="X2542" s="146">
        <v>0.37423231338888885</v>
      </c>
      <c r="Y2542" s="21">
        <v>99.05</v>
      </c>
      <c r="Z2542" s="147">
        <v>3921</v>
      </c>
      <c r="AA2542" s="147">
        <v>1998</v>
      </c>
      <c r="AB2542" s="21">
        <v>7</v>
      </c>
      <c r="AC2542" s="21">
        <v>2</v>
      </c>
      <c r="AD2542" s="153">
        <f>VLOOKUP(D2542,'Dados Base'!$B:$K,9,FALSE)*31536000/VLOOKUP($F2542,F:H,MATCH(H2541,F2541:AF2541,0),FALSE)</f>
        <v>1326.396998017055</v>
      </c>
      <c r="AE2542" s="153">
        <f>VLOOKUP(D2542,'Dados Base'!$B:$K,10,FALSE)*31536000/VLOOKUP($F2542,F:H,MATCH(H2541,F2541:AF2541,0),FALSE)</f>
        <v>201.90398278483715</v>
      </c>
      <c r="AF2542" s="148">
        <v>95.52</v>
      </c>
      <c r="AG2542" s="21">
        <v>100</v>
      </c>
      <c r="AH2542" s="148">
        <v>89.52</v>
      </c>
      <c r="AI2542" s="148">
        <v>46.75</v>
      </c>
      <c r="AJ2542" s="148">
        <v>100</v>
      </c>
      <c r="AK2542" s="72">
        <f>(SUMIFS('Banco de Indicadores Mun. (2)'!I:I,'Banco de Indicadores Mun. (2)'!B:B,'Banco de Indicadores - Mun. (1)'!B2542,'Banco de Indicadores Mun. (2)'!A:A,'Banco de Indicadores - Mun. (1)'!A2542) / VLOOKUP(D2542,'Dados Base'!$B:$K,8,FALSE)) * 100</f>
        <v>65.150700000000001</v>
      </c>
      <c r="AL2542" s="72">
        <f>(SUMIFS('Banco de Indicadores Mun. (2)'!I:I,'Banco de Indicadores Mun. (2)'!B:B,'Banco de Indicadores - Mun. (1)'!B2542,'Banco de Indicadores Mun. (2)'!A:A,'Banco de Indicadores - Mun. (1)'!A2542) / VLOOKUP(D2542,'Dados Base'!$B:$K,9,FALSE)) * 100</f>
        <v>23.415684989429174</v>
      </c>
      <c r="AM2542" s="72">
        <f>(SUMIFS('Banco de Indicadores Mun. (2)'!J:J,'Banco de Indicadores Mun. (2)'!B:B,'Banco de Indicadores - Mun. (1)'!B2542,'Banco de Indicadores Mun. (2)'!A:A,'Banco de Indicadores - Mun. (1)'!A2542) / VLOOKUP(D2542,'Dados Base'!$B:$K,7,FALSE)) * 100</f>
        <v>96.417969387755122</v>
      </c>
      <c r="AN2542" s="72">
        <f>(SUMIFS('Banco de Indicadores Mun. (2)'!K:K,'Banco de Indicadores Mun. (2)'!B:B,'Banco de Indicadores - Mun. (1)'!B2542,'Banco de Indicadores Mun. (2)'!A:A,'Banco de Indicadores - Mun. (1)'!A2542) / VLOOKUP(D2542,'Dados Base'!$B:$K,10,FALSE)) * 100</f>
        <v>22.592472222222206</v>
      </c>
      <c r="AO2542" s="21"/>
      <c r="AP2542" s="21">
        <v>0.88921295761121832</v>
      </c>
      <c r="AQ2542" s="5">
        <v>0</v>
      </c>
      <c r="AR2542" s="9">
        <v>10</v>
      </c>
      <c r="AS2542" s="22">
        <v>93</v>
      </c>
      <c r="AT2542" s="22">
        <v>79.05</v>
      </c>
      <c r="AU2542" s="22">
        <v>66.244298023314741</v>
      </c>
      <c r="AV2542" s="23">
        <v>7.48</v>
      </c>
      <c r="AW2542" s="12">
        <v>1</v>
      </c>
      <c r="AX2542" s="21">
        <v>2</v>
      </c>
      <c r="AY2542" s="116">
        <v>142.54301127156299</v>
      </c>
    </row>
    <row r="2543" spans="1:51" ht="15.75" x14ac:dyDescent="0.25">
      <c r="A2543" s="144">
        <v>2014</v>
      </c>
      <c r="B2543" s="77" t="s">
        <v>608</v>
      </c>
      <c r="C2543" s="78">
        <v>2</v>
      </c>
      <c r="D2543" s="77">
        <v>3554102</v>
      </c>
      <c r="E2543" s="78">
        <v>35541022</v>
      </c>
      <c r="F2543" s="78" t="str">
        <f t="shared" si="108"/>
        <v>355410222014</v>
      </c>
      <c r="G2543" s="89">
        <v>1.1910368333298171</v>
      </c>
      <c r="H2543" s="80">
        <f t="shared" si="107"/>
        <v>290634</v>
      </c>
      <c r="I2543" s="94">
        <v>284632</v>
      </c>
      <c r="J2543" s="95">
        <v>6002</v>
      </c>
      <c r="K2543" s="83">
        <f>(H2543)/VLOOKUP(D2543,'Dados Base'!$B:$K,6,FALSE)</f>
        <v>464.33090490797548</v>
      </c>
      <c r="L2543" s="88">
        <f t="shared" si="109"/>
        <v>97.934859651658101</v>
      </c>
      <c r="M2543" s="85">
        <v>1</v>
      </c>
      <c r="N2543" s="92">
        <v>0.8</v>
      </c>
      <c r="O2543" s="91">
        <v>173</v>
      </c>
      <c r="P2543" s="91" t="s">
        <v>691</v>
      </c>
      <c r="Q2543" s="91" t="s">
        <v>691</v>
      </c>
      <c r="R2543" s="91" t="s">
        <v>691</v>
      </c>
      <c r="S2543" s="91">
        <v>415</v>
      </c>
      <c r="T2543" s="87" t="s">
        <v>691</v>
      </c>
      <c r="U2543" s="91">
        <v>2701</v>
      </c>
      <c r="V2543" s="91">
        <v>2860</v>
      </c>
      <c r="W2543" s="93">
        <v>0</v>
      </c>
      <c r="X2543" s="146">
        <v>1.0125096527777777</v>
      </c>
      <c r="Y2543" s="21">
        <v>263.67</v>
      </c>
      <c r="Z2543" s="147">
        <v>13550</v>
      </c>
      <c r="AA2543" s="147">
        <v>2270</v>
      </c>
      <c r="AB2543" s="21">
        <v>35</v>
      </c>
      <c r="AC2543" s="21">
        <v>2</v>
      </c>
      <c r="AD2543" s="153">
        <f>VLOOKUP(D2543,'Dados Base'!$B:$K,9,FALSE)*31536000/VLOOKUP($F2543,F:H,MATCH(H2542,F2542:AF2542,0),FALSE)</f>
        <v>1014.5461301843555</v>
      </c>
      <c r="AE2543" s="153">
        <f>VLOOKUP(D2543,'Dados Base'!$B:$K,10,FALSE)*31536000/VLOOKUP($F2543,F:H,MATCH(H2542,F2542:AF2542,0),FALSE)</f>
        <v>103.08222713103075</v>
      </c>
      <c r="AF2543" s="148">
        <v>100</v>
      </c>
      <c r="AG2543" s="21">
        <v>100</v>
      </c>
      <c r="AH2543" s="148">
        <v>96.58</v>
      </c>
      <c r="AI2543" s="148">
        <v>38.69</v>
      </c>
      <c r="AJ2543" s="148">
        <v>100</v>
      </c>
      <c r="AK2543" s="72">
        <f>(SUMIFS('Banco de Indicadores Mun. (2)'!I:I,'Banco de Indicadores Mun. (2)'!B:B,'Banco de Indicadores - Mun. (1)'!B2543,'Banco de Indicadores Mun. (2)'!A:A,'Banco de Indicadores - Mun. (1)'!A2543) / VLOOKUP(D2543,'Dados Base'!$B:$K,8,FALSE)) * 100</f>
        <v>21.057279012345685</v>
      </c>
      <c r="AL2543" s="72">
        <f>(SUMIFS('Banco de Indicadores Mun. (2)'!I:I,'Banco de Indicadores Mun. (2)'!B:B,'Banco de Indicadores - Mun. (1)'!B2543,'Banco de Indicadores Mun. (2)'!A:A,'Banco de Indicadores - Mun. (1)'!A2543) / VLOOKUP(D2543,'Dados Base'!$B:$K,9,FALSE)) * 100</f>
        <v>9.121067379679145</v>
      </c>
      <c r="AM2543" s="72">
        <f>(SUMIFS('Banco de Indicadores Mun. (2)'!J:J,'Banco de Indicadores Mun. (2)'!B:B,'Banco de Indicadores - Mun. (1)'!B2543,'Banco de Indicadores Mun. (2)'!A:A,'Banco de Indicadores - Mun. (1)'!A2543) / VLOOKUP(D2543,'Dados Base'!$B:$K,7,FALSE)) * 100</f>
        <v>25.71035483870968</v>
      </c>
      <c r="AN2543" s="72">
        <f>(SUMIFS('Banco de Indicadores Mun. (2)'!K:K,'Banco de Indicadores Mun. (2)'!B:B,'Banco de Indicadores - Mun. (1)'!B2543,'Banco de Indicadores Mun. (2)'!A:A,'Banco de Indicadores - Mun. (1)'!A2543) / VLOOKUP(D2543,'Dados Base'!$B:$K,10,FALSE)) * 100</f>
        <v>5.873557894736849</v>
      </c>
      <c r="AO2543" s="21"/>
      <c r="AP2543" s="21">
        <v>0.34407536626822738</v>
      </c>
      <c r="AQ2543" s="5">
        <v>1</v>
      </c>
      <c r="AR2543" s="9">
        <v>10</v>
      </c>
      <c r="AS2543" s="22">
        <v>92</v>
      </c>
      <c r="AT2543" s="22">
        <v>92</v>
      </c>
      <c r="AU2543" s="22">
        <v>85.651074589127688</v>
      </c>
      <c r="AV2543" s="23">
        <v>9.8800000000000008</v>
      </c>
      <c r="AW2543" s="12">
        <v>1</v>
      </c>
      <c r="AX2543" s="21">
        <v>2</v>
      </c>
      <c r="AY2543" s="116">
        <v>50.487524382256098</v>
      </c>
    </row>
    <row r="2544" spans="1:51" ht="15.75" x14ac:dyDescent="0.25">
      <c r="A2544" s="144">
        <v>2014</v>
      </c>
      <c r="B2544" s="77" t="s">
        <v>609</v>
      </c>
      <c r="C2544" s="78">
        <v>14</v>
      </c>
      <c r="D2544" s="77">
        <v>3554201</v>
      </c>
      <c r="E2544" s="78">
        <v>355420114</v>
      </c>
      <c r="F2544" s="78" t="str">
        <f t="shared" si="108"/>
        <v>3554201142014</v>
      </c>
      <c r="G2544" s="89">
        <v>-0.85517569098801927</v>
      </c>
      <c r="H2544" s="80">
        <f t="shared" si="107"/>
        <v>4739</v>
      </c>
      <c r="I2544" s="94">
        <v>3311</v>
      </c>
      <c r="J2544" s="95">
        <v>1428</v>
      </c>
      <c r="K2544" s="83">
        <f>(H2544)/VLOOKUP(D2544,'Dados Base'!$B:$K,6,FALSE)</f>
        <v>15.991766214483365</v>
      </c>
      <c r="L2544" s="88">
        <f t="shared" si="109"/>
        <v>69.867060561299851</v>
      </c>
      <c r="M2544" s="85">
        <v>4</v>
      </c>
      <c r="N2544" s="92">
        <v>0.66800000000000004</v>
      </c>
      <c r="O2544" s="91">
        <v>94</v>
      </c>
      <c r="P2544" s="91" t="s">
        <v>691</v>
      </c>
      <c r="Q2544" s="91" t="s">
        <v>691</v>
      </c>
      <c r="R2544" s="91" t="s">
        <v>691</v>
      </c>
      <c r="S2544" s="91">
        <v>5</v>
      </c>
      <c r="T2544" s="87" t="s">
        <v>691</v>
      </c>
      <c r="U2544" s="91">
        <v>14</v>
      </c>
      <c r="V2544" s="91">
        <v>15</v>
      </c>
      <c r="W2544" s="93">
        <v>19.55</v>
      </c>
      <c r="X2544" s="146">
        <v>7.9106744791666659E-3</v>
      </c>
      <c r="Y2544" s="21">
        <v>2.17</v>
      </c>
      <c r="Z2544" s="147">
        <v>0</v>
      </c>
      <c r="AA2544" s="147">
        <v>168</v>
      </c>
      <c r="AB2544" s="21">
        <v>0</v>
      </c>
      <c r="AC2544" s="21">
        <v>0</v>
      </c>
      <c r="AD2544" s="153">
        <f>VLOOKUP(D2544,'Dados Base'!$B:$K,9,FALSE)*31536000/VLOOKUP($F2544,F:H,MATCH(H2543,F2543:AF2543,0),FALSE)</f>
        <v>22292.804389111629</v>
      </c>
      <c r="AE2544" s="153">
        <f>VLOOKUP(D2544,'Dados Base'!$B:$K,10,FALSE)*31536000/VLOOKUP($F2544,F:H,MATCH(H2543,F2543:AF2543,0),FALSE)</f>
        <v>2661.8273897446711</v>
      </c>
      <c r="AF2544" s="148">
        <v>64.099999999999994</v>
      </c>
      <c r="AG2544" s="21">
        <v>100</v>
      </c>
      <c r="AH2544" s="148">
        <v>62.66</v>
      </c>
      <c r="AI2544" s="148">
        <v>32.01</v>
      </c>
      <c r="AJ2544" s="148">
        <v>98.81</v>
      </c>
      <c r="AK2544" s="72">
        <f>(SUMIFS('Banco de Indicadores Mun. (2)'!I:I,'Banco de Indicadores Mun. (2)'!B:B,'Banco de Indicadores - Mun. (1)'!B2544,'Banco de Indicadores Mun. (2)'!A:A,'Banco de Indicadores - Mun. (1)'!A2544) / VLOOKUP(D2544,'Dados Base'!$B:$K,8,FALSE)) * 100</f>
        <v>1.5392066666666668</v>
      </c>
      <c r="AL2544" s="72">
        <f>(SUMIFS('Banco de Indicadores Mun. (2)'!I:I,'Banco de Indicadores Mun. (2)'!B:B,'Banco de Indicadores - Mun. (1)'!B2544,'Banco de Indicadores Mun. (2)'!A:A,'Banco de Indicadores - Mun. (1)'!A2544) / VLOOKUP(D2544,'Dados Base'!$B:$K,9,FALSE)) * 100</f>
        <v>0.68919701492537322</v>
      </c>
      <c r="AM2544" s="72">
        <f>(SUMIFS('Banco de Indicadores Mun. (2)'!J:J,'Banco de Indicadores Mun. (2)'!B:B,'Banco de Indicadores - Mun. (1)'!B2544,'Banco de Indicadores Mun. (2)'!A:A,'Banco de Indicadores - Mun. (1)'!A2544) / VLOOKUP(D2544,'Dados Base'!$B:$K,7,FALSE)) * 100</f>
        <v>1.9095272727272725</v>
      </c>
      <c r="AN2544" s="72">
        <f>(SUMIFS('Banco de Indicadores Mun. (2)'!K:K,'Banco de Indicadores Mun. (2)'!B:B,'Banco de Indicadores - Mun. (1)'!B2544,'Banco de Indicadores Mun. (2)'!A:A,'Banco de Indicadores - Mun. (1)'!A2544) / VLOOKUP(D2544,'Dados Base'!$B:$K,10,FALSE)) * 100</f>
        <v>0.5208250000000002</v>
      </c>
      <c r="AO2544" s="21"/>
      <c r="AP2544" s="21">
        <v>0</v>
      </c>
      <c r="AQ2544" s="5">
        <v>0</v>
      </c>
      <c r="AR2544" s="9">
        <v>7.2</v>
      </c>
      <c r="AS2544" s="22">
        <v>100</v>
      </c>
      <c r="AT2544" s="22">
        <v>0</v>
      </c>
      <c r="AU2544" s="22">
        <v>0</v>
      </c>
      <c r="AV2544" s="23">
        <v>1.5</v>
      </c>
      <c r="AW2544" s="12">
        <v>0</v>
      </c>
      <c r="AX2544" s="21">
        <v>0</v>
      </c>
      <c r="AY2544" s="116">
        <v>25.974959859130216</v>
      </c>
    </row>
    <row r="2545" spans="1:51" ht="15.75" x14ac:dyDescent="0.25">
      <c r="A2545" s="144">
        <v>2014</v>
      </c>
      <c r="B2545" s="77" t="s">
        <v>610</v>
      </c>
      <c r="C2545" s="78">
        <v>22</v>
      </c>
      <c r="D2545" s="77">
        <v>3554300</v>
      </c>
      <c r="E2545" s="78">
        <v>355430022</v>
      </c>
      <c r="F2545" s="78" t="str">
        <f t="shared" si="108"/>
        <v>3554300222014</v>
      </c>
      <c r="G2545" s="89">
        <v>0.53614775952925964</v>
      </c>
      <c r="H2545" s="80">
        <f t="shared" si="107"/>
        <v>21818</v>
      </c>
      <c r="I2545" s="94">
        <v>17848</v>
      </c>
      <c r="J2545" s="95">
        <v>3970</v>
      </c>
      <c r="K2545" s="83">
        <f>(H2545)/VLOOKUP(D2545,'Dados Base'!$B:$K,6,FALSE)</f>
        <v>14.015815811957575</v>
      </c>
      <c r="L2545" s="88">
        <f t="shared" si="109"/>
        <v>81.804015033458612</v>
      </c>
      <c r="M2545" s="85">
        <v>4</v>
      </c>
      <c r="N2545" s="92">
        <v>0.74099999999999999</v>
      </c>
      <c r="O2545" s="91">
        <v>66</v>
      </c>
      <c r="P2545" s="91" t="s">
        <v>691</v>
      </c>
      <c r="Q2545" s="91" t="s">
        <v>691</v>
      </c>
      <c r="R2545" s="91" t="s">
        <v>691</v>
      </c>
      <c r="S2545" s="91">
        <v>26</v>
      </c>
      <c r="T2545" s="87" t="s">
        <v>691</v>
      </c>
      <c r="U2545" s="91">
        <v>212</v>
      </c>
      <c r="V2545" s="91">
        <v>147</v>
      </c>
      <c r="W2545" s="93">
        <v>73.83</v>
      </c>
      <c r="X2545" s="146">
        <v>5.4452500770833329E-2</v>
      </c>
      <c r="Y2545" s="21">
        <v>12.82</v>
      </c>
      <c r="Z2545" s="147">
        <v>784</v>
      </c>
      <c r="AA2545" s="147">
        <v>205</v>
      </c>
      <c r="AB2545" s="21">
        <v>0</v>
      </c>
      <c r="AC2545" s="21">
        <v>0</v>
      </c>
      <c r="AD2545" s="153">
        <f>VLOOKUP(D2545,'Dados Base'!$B:$K,9,FALSE)*31536000/VLOOKUP($F2545,F:H,MATCH(H2544,F2544:AF2544,0),FALSE)</f>
        <v>16708.963241360343</v>
      </c>
      <c r="AE2545" s="153">
        <f>VLOOKUP(D2545,'Dados Base'!$B:$K,10,FALSE)*31536000/VLOOKUP($F2545,F:H,MATCH(H2544,F2544:AF2544,0),FALSE)</f>
        <v>2341.5675130626087</v>
      </c>
      <c r="AF2545" s="148">
        <v>81.99</v>
      </c>
      <c r="AG2545" s="21">
        <v>81.2</v>
      </c>
      <c r="AH2545" s="148">
        <v>81.16</v>
      </c>
      <c r="AI2545" s="148">
        <v>20.61</v>
      </c>
      <c r="AJ2545" s="148">
        <v>100</v>
      </c>
      <c r="AK2545" s="72">
        <f>(SUMIFS('Banco de Indicadores Mun. (2)'!I:I,'Banco de Indicadores Mun. (2)'!B:B,'Banco de Indicadores - Mun. (1)'!B2545,'Banco de Indicadores Mun. (2)'!A:A,'Banco de Indicadores - Mun. (1)'!A2545) / VLOOKUP(D2545,'Dados Base'!$B:$K,8,FALSE)) * 100</f>
        <v>3.9717864406779659</v>
      </c>
      <c r="AL2545" s="72">
        <f>(SUMIFS('Banco de Indicadores Mun. (2)'!I:I,'Banco de Indicadores Mun. (2)'!B:B,'Banco de Indicadores - Mun. (1)'!B2545,'Banco de Indicadores Mun. (2)'!A:A,'Banco de Indicadores - Mun. (1)'!A2545) / VLOOKUP(D2545,'Dados Base'!$B:$K,9,FALSE)) * 100</f>
        <v>2.0271228373702419</v>
      </c>
      <c r="AM2545" s="72">
        <f>(SUMIFS('Banco de Indicadores Mun. (2)'!J:J,'Banco de Indicadores Mun. (2)'!B:B,'Banco de Indicadores - Mun. (1)'!B2545,'Banco de Indicadores Mun. (2)'!A:A,'Banco de Indicadores - Mun. (1)'!A2545) / VLOOKUP(D2545,'Dados Base'!$B:$K,7,FALSE)) * 100</f>
        <v>3.1126682242990649</v>
      </c>
      <c r="AN2545" s="72">
        <f>(SUMIFS('Banco de Indicadores Mun. (2)'!K:K,'Banco de Indicadores Mun. (2)'!B:B,'Banco de Indicadores - Mun. (1)'!B2545,'Banco de Indicadores Mun. (2)'!A:A,'Banco de Indicadores - Mun. (1)'!A2545) / VLOOKUP(D2545,'Dados Base'!$B:$K,10,FALSE)) * 100</f>
        <v>6.2415555555555553</v>
      </c>
      <c r="AO2545" s="21"/>
      <c r="AP2545" s="21">
        <v>0</v>
      </c>
      <c r="AQ2545" s="5">
        <v>0</v>
      </c>
      <c r="AR2545" s="9">
        <v>7.5</v>
      </c>
      <c r="AS2545" s="22">
        <v>96</v>
      </c>
      <c r="AT2545" s="22">
        <v>96.000000000000014</v>
      </c>
      <c r="AU2545" s="22">
        <v>79.271991911021232</v>
      </c>
      <c r="AV2545" s="23">
        <v>8.59</v>
      </c>
      <c r="AW2545" s="12">
        <v>0</v>
      </c>
      <c r="AX2545" s="21">
        <v>0</v>
      </c>
      <c r="AY2545" s="116">
        <v>202.35473718466048</v>
      </c>
    </row>
    <row r="2546" spans="1:51" ht="15.75" x14ac:dyDescent="0.25">
      <c r="A2546" s="144">
        <v>2014</v>
      </c>
      <c r="B2546" s="77" t="s">
        <v>611</v>
      </c>
      <c r="C2546" s="78">
        <v>12</v>
      </c>
      <c r="D2546" s="77">
        <v>3554409</v>
      </c>
      <c r="E2546" s="78">
        <v>355440912</v>
      </c>
      <c r="F2546" s="78" t="str">
        <f t="shared" si="108"/>
        <v>3554409122014</v>
      </c>
      <c r="G2546" s="89">
        <v>0.86951155886663134</v>
      </c>
      <c r="H2546" s="80">
        <f t="shared" si="107"/>
        <v>8754</v>
      </c>
      <c r="I2546" s="94">
        <v>8385</v>
      </c>
      <c r="J2546" s="95">
        <v>369</v>
      </c>
      <c r="K2546" s="83">
        <f>(H2546)/VLOOKUP(D2546,'Dados Base'!$B:$K,6,FALSE)</f>
        <v>39.810814498158173</v>
      </c>
      <c r="L2546" s="88">
        <f t="shared" si="109"/>
        <v>95.784784098697742</v>
      </c>
      <c r="M2546" s="85">
        <v>4</v>
      </c>
      <c r="N2546" s="92">
        <v>0.749</v>
      </c>
      <c r="O2546" s="91">
        <v>47</v>
      </c>
      <c r="P2546" s="91" t="s">
        <v>691</v>
      </c>
      <c r="Q2546" s="91" t="s">
        <v>691</v>
      </c>
      <c r="R2546" s="91" t="s">
        <v>691</v>
      </c>
      <c r="S2546" s="91">
        <v>5</v>
      </c>
      <c r="T2546" s="87" t="s">
        <v>691</v>
      </c>
      <c r="U2546" s="91">
        <v>82</v>
      </c>
      <c r="V2546" s="91">
        <v>67</v>
      </c>
      <c r="W2546" s="93">
        <v>0</v>
      </c>
      <c r="X2546" s="146">
        <v>2.0296057812500001E-2</v>
      </c>
      <c r="Y2546" s="21">
        <v>6.03</v>
      </c>
      <c r="Z2546" s="147">
        <v>354</v>
      </c>
      <c r="AA2546" s="147">
        <v>111</v>
      </c>
      <c r="AB2546" s="21">
        <v>3</v>
      </c>
      <c r="AC2546" s="21">
        <v>0</v>
      </c>
      <c r="AD2546" s="153">
        <f>VLOOKUP(D2546,'Dados Base'!$B:$K,9,FALSE)*31536000/VLOOKUP($F2546,F:H,MATCH(H2545,F2545:AF2545,0),FALSE)</f>
        <v>9582.5633995887601</v>
      </c>
      <c r="AE2546" s="153">
        <f>VLOOKUP(D2546,'Dados Base'!$B:$K,10,FALSE)*31536000/VLOOKUP($F2546,F:H,MATCH(H2545,F2545:AF2545,0),FALSE)</f>
        <v>1116.7649074708702</v>
      </c>
      <c r="AF2546" s="148">
        <v>89.03</v>
      </c>
      <c r="AG2546" s="21">
        <v>95.32</v>
      </c>
      <c r="AH2546" s="148">
        <v>87.82</v>
      </c>
      <c r="AI2546" s="148">
        <v>35.32</v>
      </c>
      <c r="AJ2546" s="148">
        <v>93.41</v>
      </c>
      <c r="AK2546" s="72">
        <f>(SUMIFS('Banco de Indicadores Mun. (2)'!I:I,'Banco de Indicadores Mun. (2)'!B:B,'Banco de Indicadores - Mun. (1)'!B2546,'Banco de Indicadores Mun. (2)'!A:A,'Banco de Indicadores - Mun. (1)'!A2546) / VLOOKUP(D2546,'Dados Base'!$B:$K,8,FALSE)) * 100</f>
        <v>15.275875000000003</v>
      </c>
      <c r="AL2546" s="72">
        <f>(SUMIFS('Banco de Indicadores Mun. (2)'!I:I,'Banco de Indicadores Mun. (2)'!B:B,'Banco de Indicadores - Mun. (1)'!B2546,'Banco de Indicadores Mun. (2)'!A:A,'Banco de Indicadores - Mun. (1)'!A2546) / VLOOKUP(D2546,'Dados Base'!$B:$K,9,FALSE)) * 100</f>
        <v>5.5130977443609019</v>
      </c>
      <c r="AM2546" s="72">
        <f>(SUMIFS('Banco de Indicadores Mun. (2)'!J:J,'Banco de Indicadores Mun. (2)'!B:B,'Banco de Indicadores - Mun. (1)'!B2546,'Banco de Indicadores Mun. (2)'!A:A,'Banco de Indicadores - Mun. (1)'!A2546) / VLOOKUP(D2546,'Dados Base'!$B:$K,7,FALSE)) * 100</f>
        <v>13.551600000000001</v>
      </c>
      <c r="AN2546" s="72">
        <f>(SUMIFS('Banco de Indicadores Mun. (2)'!K:K,'Banco de Indicadores Mun. (2)'!B:B,'Banco de Indicadores - Mun. (1)'!B2546,'Banco de Indicadores Mun. (2)'!A:A,'Banco de Indicadores - Mun. (1)'!A2546) / VLOOKUP(D2546,'Dados Base'!$B:$K,10,FALSE)) * 100</f>
        <v>18.891290322580652</v>
      </c>
      <c r="AO2546" s="21"/>
      <c r="AP2546" s="21">
        <v>0</v>
      </c>
      <c r="AQ2546" s="5">
        <v>0</v>
      </c>
      <c r="AR2546" s="9">
        <v>9.5</v>
      </c>
      <c r="AS2546" s="22">
        <v>99</v>
      </c>
      <c r="AT2546" s="22">
        <v>99.000000000000014</v>
      </c>
      <c r="AU2546" s="22">
        <v>76.129032258064512</v>
      </c>
      <c r="AV2546" s="23">
        <v>8.44</v>
      </c>
      <c r="AW2546" s="12">
        <v>1</v>
      </c>
      <c r="AX2546" s="21">
        <v>0</v>
      </c>
      <c r="AY2546" s="116">
        <v>180.43407417902472</v>
      </c>
    </row>
    <row r="2547" spans="1:51" ht="15.75" x14ac:dyDescent="0.25">
      <c r="A2547" s="144">
        <v>2014</v>
      </c>
      <c r="B2547" s="77" t="s">
        <v>612</v>
      </c>
      <c r="C2547" s="78">
        <v>10</v>
      </c>
      <c r="D2547" s="77">
        <v>3554508</v>
      </c>
      <c r="E2547" s="78">
        <v>355450810</v>
      </c>
      <c r="F2547" s="78" t="str">
        <f t="shared" si="108"/>
        <v>3554508102014</v>
      </c>
      <c r="G2547" s="89">
        <v>1.3534698067217077</v>
      </c>
      <c r="H2547" s="80">
        <f t="shared" si="107"/>
        <v>38571</v>
      </c>
      <c r="I2547" s="94">
        <v>35138</v>
      </c>
      <c r="J2547" s="95">
        <v>3433</v>
      </c>
      <c r="K2547" s="83">
        <f>(H2547)/VLOOKUP(D2547,'Dados Base'!$B:$K,6,FALSE)</f>
        <v>98.267560062164023</v>
      </c>
      <c r="L2547" s="88">
        <f t="shared" si="109"/>
        <v>91.099530735526685</v>
      </c>
      <c r="M2547" s="85">
        <v>3</v>
      </c>
      <c r="N2547" s="92">
        <v>0.77800000000000002</v>
      </c>
      <c r="O2547" s="91">
        <v>166</v>
      </c>
      <c r="P2547" s="91" t="s">
        <v>691</v>
      </c>
      <c r="Q2547" s="91" t="s">
        <v>691</v>
      </c>
      <c r="R2547" s="91" t="s">
        <v>691</v>
      </c>
      <c r="S2547" s="91">
        <v>249</v>
      </c>
      <c r="T2547" s="87" t="s">
        <v>691</v>
      </c>
      <c r="U2547" s="91">
        <v>516</v>
      </c>
      <c r="V2547" s="91">
        <v>441</v>
      </c>
      <c r="W2547" s="93">
        <v>0</v>
      </c>
      <c r="X2547" s="146">
        <v>0.11740940972222222</v>
      </c>
      <c r="Y2547" s="21">
        <v>28.92</v>
      </c>
      <c r="Z2547" s="147">
        <v>633</v>
      </c>
      <c r="AA2547" s="147">
        <v>1319</v>
      </c>
      <c r="AB2547" s="21">
        <v>8</v>
      </c>
      <c r="AC2547" s="21">
        <v>0</v>
      </c>
      <c r="AD2547" s="153">
        <f>VLOOKUP(D2547,'Dados Base'!$B:$K,9,FALSE)*31536000/VLOOKUP($F2547,F:H,MATCH(H2546,F2546:AF2546,0),FALSE)</f>
        <v>3041.5057945088279</v>
      </c>
      <c r="AE2547" s="153">
        <f>VLOOKUP(D2547,'Dados Base'!$B:$K,10,FALSE)*31536000/VLOOKUP($F2547,F:H,MATCH(H2546,F2546:AF2546,0),FALSE)</f>
        <v>433.33281480905345</v>
      </c>
      <c r="AF2547" s="148">
        <v>100</v>
      </c>
      <c r="AG2547" s="21">
        <v>100</v>
      </c>
      <c r="AH2547" s="148">
        <v>100</v>
      </c>
      <c r="AI2547" s="148">
        <v>50.54</v>
      </c>
      <c r="AJ2547" s="148">
        <v>100</v>
      </c>
      <c r="AK2547" s="72">
        <f>(SUMIFS('Banco de Indicadores Mun. (2)'!I:I,'Banco de Indicadores Mun. (2)'!B:B,'Banco de Indicadores - Mun. (1)'!B2547,'Banco de Indicadores Mun. (2)'!A:A,'Banco de Indicadores - Mun. (1)'!A2547) / VLOOKUP(D2547,'Dados Base'!$B:$K,8,FALSE)) * 100</f>
        <v>8.8783507462686568</v>
      </c>
      <c r="AL2547" s="72">
        <f>(SUMIFS('Banco de Indicadores Mun. (2)'!I:I,'Banco de Indicadores Mun. (2)'!B:B,'Banco de Indicadores - Mun. (1)'!B2547,'Banco de Indicadores Mun. (2)'!A:A,'Banco de Indicadores - Mun. (1)'!A2547) / VLOOKUP(D2547,'Dados Base'!$B:$K,9,FALSE)) * 100</f>
        <v>3.1981155913978494</v>
      </c>
      <c r="AM2547" s="72">
        <f>(SUMIFS('Banco de Indicadores Mun. (2)'!J:J,'Banco de Indicadores Mun. (2)'!B:B,'Banco de Indicadores - Mun. (1)'!B2547,'Banco de Indicadores Mun. (2)'!A:A,'Banco de Indicadores - Mun. (1)'!A2547) / VLOOKUP(D2547,'Dados Base'!$B:$K,7,FALSE)) * 100</f>
        <v>9.4644567901234566</v>
      </c>
      <c r="AN2547" s="72">
        <f>(SUMIFS('Banco de Indicadores Mun. (2)'!K:K,'Banco de Indicadores Mun. (2)'!B:B,'Banco de Indicadores - Mun. (1)'!B2547,'Banco de Indicadores Mun. (2)'!A:A,'Banco de Indicadores - Mun. (1)'!A2547) / VLOOKUP(D2547,'Dados Base'!$B:$K,10,FALSE)) * 100</f>
        <v>7.9826037735849047</v>
      </c>
      <c r="AO2547" s="21"/>
      <c r="AP2547" s="21">
        <v>0</v>
      </c>
      <c r="AQ2547" s="5">
        <v>0</v>
      </c>
      <c r="AR2547" s="9">
        <v>9.8000000000000007</v>
      </c>
      <c r="AS2547" s="22">
        <v>95</v>
      </c>
      <c r="AT2547" s="22">
        <v>38</v>
      </c>
      <c r="AU2547" s="22">
        <v>32.428278688524586</v>
      </c>
      <c r="AV2547" s="23">
        <v>4.63</v>
      </c>
      <c r="AW2547" s="12">
        <v>0</v>
      </c>
      <c r="AX2547" s="21">
        <v>0</v>
      </c>
      <c r="AY2547" s="116">
        <v>13.637898882496685</v>
      </c>
    </row>
    <row r="2548" spans="1:51" ht="15.75" x14ac:dyDescent="0.25">
      <c r="A2548" s="144">
        <v>2014</v>
      </c>
      <c r="B2548" s="77" t="s">
        <v>613</v>
      </c>
      <c r="C2548" s="78">
        <v>14</v>
      </c>
      <c r="D2548" s="77">
        <v>3554607</v>
      </c>
      <c r="E2548" s="78">
        <v>355460714</v>
      </c>
      <c r="F2548" s="78" t="str">
        <f t="shared" si="108"/>
        <v>3554607142014</v>
      </c>
      <c r="G2548" s="89">
        <v>-0.38702591511725615</v>
      </c>
      <c r="H2548" s="80">
        <f t="shared" si="107"/>
        <v>2605</v>
      </c>
      <c r="I2548" s="94">
        <v>1953</v>
      </c>
      <c r="J2548" s="95">
        <v>652</v>
      </c>
      <c r="K2548" s="83">
        <f>(H2548)/VLOOKUP(D2548,'Dados Base'!$B:$K,6,FALSE)</f>
        <v>13.208599533515871</v>
      </c>
      <c r="L2548" s="88">
        <f t="shared" si="109"/>
        <v>74.971209213051822</v>
      </c>
      <c r="M2548" s="85">
        <v>4</v>
      </c>
      <c r="N2548" s="92">
        <v>0.71</v>
      </c>
      <c r="O2548" s="91">
        <v>31</v>
      </c>
      <c r="P2548" s="91" t="s">
        <v>691</v>
      </c>
      <c r="Q2548" s="91" t="s">
        <v>691</v>
      </c>
      <c r="R2548" s="91" t="s">
        <v>691</v>
      </c>
      <c r="S2548" s="91">
        <v>3</v>
      </c>
      <c r="T2548" s="87" t="s">
        <v>691</v>
      </c>
      <c r="U2548" s="91">
        <v>11</v>
      </c>
      <c r="V2548" s="91">
        <v>7</v>
      </c>
      <c r="W2548" s="93">
        <v>26.92</v>
      </c>
      <c r="X2548" s="146">
        <v>4.8823398437500007E-3</v>
      </c>
      <c r="Y2548" s="21">
        <v>1.38</v>
      </c>
      <c r="Z2548" s="147">
        <v>0</v>
      </c>
      <c r="AA2548" s="147">
        <v>106</v>
      </c>
      <c r="AB2548" s="21">
        <v>0</v>
      </c>
      <c r="AC2548" s="21">
        <v>0</v>
      </c>
      <c r="AD2548" s="153">
        <f>VLOOKUP(D2548,'Dados Base'!$B:$K,9,FALSE)*31536000/VLOOKUP($F2548,F:H,MATCH(H2547,F2547:AF2547,0),FALSE)</f>
        <v>27480.506717850287</v>
      </c>
      <c r="AE2548" s="153">
        <f>VLOOKUP(D2548,'Dados Base'!$B:$K,10,FALSE)*31536000/VLOOKUP($F2548,F:H,MATCH(H2547,F2547:AF2547,0),FALSE)</f>
        <v>3147.5470249520154</v>
      </c>
      <c r="AF2548" s="148">
        <v>71.97</v>
      </c>
      <c r="AG2548" s="21">
        <v>96.3</v>
      </c>
      <c r="AH2548" s="148">
        <v>63.72</v>
      </c>
      <c r="AI2548" s="148">
        <v>21.77</v>
      </c>
      <c r="AJ2548" s="148">
        <v>98.98</v>
      </c>
      <c r="AK2548" s="72">
        <f>(SUMIFS('Banco de Indicadores Mun. (2)'!I:I,'Banco de Indicadores Mun. (2)'!B:B,'Banco de Indicadores - Mun. (1)'!B2548,'Banco de Indicadores Mun. (2)'!A:A,'Banco de Indicadores - Mun. (1)'!A2548) / VLOOKUP(D2548,'Dados Base'!$B:$K,8,FALSE)) * 100</f>
        <v>2.3852475247524758</v>
      </c>
      <c r="AL2548" s="72">
        <f>(SUMIFS('Banco de Indicadores Mun. (2)'!I:I,'Banco de Indicadores Mun. (2)'!B:B,'Banco de Indicadores - Mun. (1)'!B2548,'Banco de Indicadores Mun. (2)'!A:A,'Banco de Indicadores - Mun. (1)'!A2548) / VLOOKUP(D2548,'Dados Base'!$B:$K,9,FALSE)) * 100</f>
        <v>1.061277533039648</v>
      </c>
      <c r="AM2548" s="72">
        <f>(SUMIFS('Banco de Indicadores Mun. (2)'!J:J,'Banco de Indicadores Mun. (2)'!B:B,'Banco de Indicadores - Mun. (1)'!B2548,'Banco de Indicadores Mun. (2)'!A:A,'Banco de Indicadores - Mun. (1)'!A2548) / VLOOKUP(D2548,'Dados Base'!$B:$K,7,FALSE)) * 100</f>
        <v>1.5454666666666674</v>
      </c>
      <c r="AN2548" s="72">
        <f>(SUMIFS('Banco de Indicadores Mun. (2)'!K:K,'Banco de Indicadores Mun. (2)'!B:B,'Banco de Indicadores - Mun. (1)'!B2548,'Banco de Indicadores Mun. (2)'!A:A,'Banco de Indicadores - Mun. (1)'!A2548) / VLOOKUP(D2548,'Dados Base'!$B:$K,10,FALSE)) * 100</f>
        <v>4.8076923076923084</v>
      </c>
      <c r="AO2548" s="21"/>
      <c r="AP2548" s="21">
        <v>0</v>
      </c>
      <c r="AQ2548" s="5">
        <v>0</v>
      </c>
      <c r="AR2548" s="9">
        <v>8.5</v>
      </c>
      <c r="AS2548" s="22">
        <v>100</v>
      </c>
      <c r="AT2548" s="22">
        <v>0</v>
      </c>
      <c r="AU2548" s="22">
        <v>0</v>
      </c>
      <c r="AV2548" s="23">
        <v>1.5</v>
      </c>
      <c r="AW2548" s="12">
        <v>0</v>
      </c>
      <c r="AX2548" s="21">
        <v>0</v>
      </c>
      <c r="AY2548" s="116">
        <v>252.51759438791112</v>
      </c>
    </row>
    <row r="2549" spans="1:51" ht="15.75" x14ac:dyDescent="0.25">
      <c r="A2549" s="144">
        <v>2014</v>
      </c>
      <c r="B2549" s="77" t="s">
        <v>614</v>
      </c>
      <c r="C2549" s="78">
        <v>10</v>
      </c>
      <c r="D2549" s="77">
        <v>3554656</v>
      </c>
      <c r="E2549" s="78">
        <v>355465610</v>
      </c>
      <c r="F2549" s="78" t="str">
        <f t="shared" si="108"/>
        <v>3554656102014</v>
      </c>
      <c r="G2549" s="89">
        <v>0.41750272949871992</v>
      </c>
      <c r="H2549" s="80">
        <f t="shared" si="107"/>
        <v>2279</v>
      </c>
      <c r="I2549" s="94">
        <v>1542</v>
      </c>
      <c r="J2549" s="95">
        <v>737</v>
      </c>
      <c r="K2549" s="83">
        <f>(H2549)/VLOOKUP(D2549,'Dados Base'!$B:$K,6,FALSE)</f>
        <v>31.963534361851334</v>
      </c>
      <c r="L2549" s="88">
        <f t="shared" si="109"/>
        <v>67.661254936375599</v>
      </c>
      <c r="M2549" s="85">
        <v>3</v>
      </c>
      <c r="N2549" s="92">
        <v>0.71399999999999997</v>
      </c>
      <c r="O2549" s="91">
        <v>9</v>
      </c>
      <c r="P2549" s="91" t="s">
        <v>691</v>
      </c>
      <c r="Q2549" s="91" t="s">
        <v>691</v>
      </c>
      <c r="R2549" s="91" t="s">
        <v>691</v>
      </c>
      <c r="S2549" s="91">
        <v>5</v>
      </c>
      <c r="T2549" s="87" t="s">
        <v>691</v>
      </c>
      <c r="U2549" s="91">
        <v>13</v>
      </c>
      <c r="V2549" s="91">
        <v>8</v>
      </c>
      <c r="W2549" s="93">
        <v>0</v>
      </c>
      <c r="X2549" s="146">
        <v>4.9087523437500004E-3</v>
      </c>
      <c r="Y2549" s="21">
        <v>1.08</v>
      </c>
      <c r="Z2549" s="147">
        <v>66</v>
      </c>
      <c r="AA2549" s="147">
        <v>17</v>
      </c>
      <c r="AB2549" s="21">
        <v>0</v>
      </c>
      <c r="AC2549" s="21">
        <v>0</v>
      </c>
      <c r="AD2549" s="153">
        <f>VLOOKUP(D2549,'Dados Base'!$B:$K,9,FALSE)*31536000/VLOOKUP($F2549,F:H,MATCH(H2548,F2548:AF2548,0),FALSE)</f>
        <v>9132.8477402369463</v>
      </c>
      <c r="AE2549" s="153">
        <f>VLOOKUP(D2549,'Dados Base'!$B:$K,10,FALSE)*31536000/VLOOKUP($F2549,F:H,MATCH(H2548,F2548:AF2548,0),FALSE)</f>
        <v>1383.7648091268095</v>
      </c>
      <c r="AF2549" s="148">
        <v>82.71</v>
      </c>
      <c r="AG2549" s="21">
        <v>100</v>
      </c>
      <c r="AH2549" s="148">
        <v>55.39</v>
      </c>
      <c r="AI2549" s="148">
        <v>32.270000000000003</v>
      </c>
      <c r="AJ2549" s="148">
        <v>100</v>
      </c>
      <c r="AK2549" s="72">
        <f>(SUMIFS('Banco de Indicadores Mun. (2)'!I:I,'Banco de Indicadores Mun. (2)'!B:B,'Banco de Indicadores - Mun. (1)'!B2549,'Banco de Indicadores Mun. (2)'!A:A,'Banco de Indicadores - Mun. (1)'!A2549) / VLOOKUP(D2549,'Dados Base'!$B:$K,8,FALSE)) * 100</f>
        <v>1.13775</v>
      </c>
      <c r="AL2549" s="72">
        <f>(SUMIFS('Banco de Indicadores Mun. (2)'!I:I,'Banco de Indicadores Mun. (2)'!B:B,'Banco de Indicadores - Mun. (1)'!B2549,'Banco de Indicadores Mun. (2)'!A:A,'Banco de Indicadores - Mun. (1)'!A2549) / VLOOKUP(D2549,'Dados Base'!$B:$K,9,FALSE)) * 100</f>
        <v>0.41372727272727272</v>
      </c>
      <c r="AM2549" s="72">
        <f>(SUMIFS('Banco de Indicadores Mun. (2)'!J:J,'Banco de Indicadores Mun. (2)'!B:B,'Banco de Indicadores - Mun. (1)'!B2549,'Banco de Indicadores Mun. (2)'!A:A,'Banco de Indicadores - Mun. (1)'!A2549) / VLOOKUP(D2549,'Dados Base'!$B:$K,7,FALSE)) * 100</f>
        <v>1.9504285714285714</v>
      </c>
      <c r="AN2549" s="72">
        <f>(SUMIFS('Banco de Indicadores Mun. (2)'!K:K,'Banco de Indicadores Mun. (2)'!B:B,'Banco de Indicadores - Mun. (1)'!B2549,'Banco de Indicadores Mun. (2)'!A:A,'Banco de Indicadores - Mun. (1)'!A2549) / VLOOKUP(D2549,'Dados Base'!$B:$K,10,FALSE)) * 100</f>
        <v>0</v>
      </c>
      <c r="AO2549" s="21"/>
      <c r="AP2549" s="21">
        <v>0</v>
      </c>
      <c r="AQ2549" s="5">
        <v>0</v>
      </c>
      <c r="AR2549" s="9">
        <v>9</v>
      </c>
      <c r="AS2549" s="22">
        <v>100</v>
      </c>
      <c r="AT2549" s="22">
        <v>100</v>
      </c>
      <c r="AU2549" s="22">
        <v>79.518072289156635</v>
      </c>
      <c r="AV2549" s="23">
        <v>9.5</v>
      </c>
      <c r="AW2549" s="12">
        <v>0</v>
      </c>
      <c r="AX2549" s="21">
        <v>0</v>
      </c>
      <c r="AY2549" s="116">
        <v>82.770801890284289</v>
      </c>
    </row>
    <row r="2550" spans="1:51" ht="15.75" x14ac:dyDescent="0.25">
      <c r="A2550" s="144">
        <v>2014</v>
      </c>
      <c r="B2550" s="77" t="s">
        <v>615</v>
      </c>
      <c r="C2550" s="78">
        <v>13</v>
      </c>
      <c r="D2550" s="77">
        <v>3554706</v>
      </c>
      <c r="E2550" s="78">
        <v>355470613</v>
      </c>
      <c r="F2550" s="78" t="str">
        <f t="shared" si="108"/>
        <v>3554706132014</v>
      </c>
      <c r="G2550" s="89">
        <v>0.49747086730820289</v>
      </c>
      <c r="H2550" s="80">
        <f t="shared" si="107"/>
        <v>9481</v>
      </c>
      <c r="I2550" s="94">
        <v>8156</v>
      </c>
      <c r="J2550" s="95">
        <v>1325</v>
      </c>
      <c r="K2550" s="83">
        <f>(H2550)/VLOOKUP(D2550,'Dados Base'!$B:$K,6,FALSE)</f>
        <v>30.468875534273867</v>
      </c>
      <c r="L2550" s="88">
        <f t="shared" si="109"/>
        <v>86.024680940829029</v>
      </c>
      <c r="M2550" s="85">
        <v>4</v>
      </c>
      <c r="N2550" s="92">
        <v>0.74399999999999999</v>
      </c>
      <c r="O2550" s="91">
        <v>106</v>
      </c>
      <c r="P2550" s="91" t="s">
        <v>691</v>
      </c>
      <c r="Q2550" s="91" t="s">
        <v>691</v>
      </c>
      <c r="R2550" s="91" t="s">
        <v>691</v>
      </c>
      <c r="S2550" s="91">
        <v>34</v>
      </c>
      <c r="T2550" s="87" t="s">
        <v>691</v>
      </c>
      <c r="U2550" s="91">
        <v>111</v>
      </c>
      <c r="V2550" s="91">
        <v>102</v>
      </c>
      <c r="W2550" s="93">
        <v>0</v>
      </c>
      <c r="X2550" s="146">
        <v>2.1008809635416667E-2</v>
      </c>
      <c r="Y2550" s="21">
        <v>5.84</v>
      </c>
      <c r="Z2550" s="147">
        <v>335</v>
      </c>
      <c r="AA2550" s="147">
        <v>115</v>
      </c>
      <c r="AB2550" s="21">
        <v>0</v>
      </c>
      <c r="AC2550" s="21">
        <v>0</v>
      </c>
      <c r="AD2550" s="153">
        <f>VLOOKUP(D2550,'Dados Base'!$B:$K,9,FALSE)*31536000/VLOOKUP($F2550,F:H,MATCH(H2549,F2549:AF2549,0),FALSE)</f>
        <v>10145.005801075837</v>
      </c>
      <c r="AE2550" s="153">
        <f>VLOOKUP(D2550,'Dados Base'!$B:$K,10,FALSE)*31536000/VLOOKUP($F2550,F:H,MATCH(H2549,F2549:AF2549,0),FALSE)</f>
        <v>1164.1809935660799</v>
      </c>
      <c r="AF2550" s="148">
        <v>85.09</v>
      </c>
      <c r="AG2550" s="21">
        <v>85.09</v>
      </c>
      <c r="AH2550" s="148">
        <v>83.39</v>
      </c>
      <c r="AI2550" s="148">
        <v>39.75</v>
      </c>
      <c r="AJ2550" s="148">
        <v>100</v>
      </c>
      <c r="AK2550" s="72">
        <f>(SUMIFS('Banco de Indicadores Mun. (2)'!I:I,'Banco de Indicadores Mun. (2)'!B:B,'Banco de Indicadores - Mun. (1)'!B2550,'Banco de Indicadores Mun. (2)'!A:A,'Banco de Indicadores - Mun. (1)'!A2550) / VLOOKUP(D2550,'Dados Base'!$B:$K,8,FALSE)) * 100</f>
        <v>2.9117518248175185</v>
      </c>
      <c r="AL2550" s="72">
        <f>(SUMIFS('Banco de Indicadores Mun. (2)'!I:I,'Banco de Indicadores Mun. (2)'!B:B,'Banco de Indicadores - Mun. (1)'!B2550,'Banco de Indicadores Mun. (2)'!A:A,'Banco de Indicadores - Mun. (1)'!A2550) / VLOOKUP(D2550,'Dados Base'!$B:$K,9,FALSE)) * 100</f>
        <v>1.3079016393442624</v>
      </c>
      <c r="AM2550" s="72">
        <f>(SUMIFS('Banco de Indicadores Mun. (2)'!J:J,'Banco de Indicadores Mun. (2)'!B:B,'Banco de Indicadores - Mun. (1)'!B2550,'Banco de Indicadores Mun. (2)'!A:A,'Banco de Indicadores - Mun. (1)'!A2550) / VLOOKUP(D2550,'Dados Base'!$B:$K,7,FALSE)) * 100</f>
        <v>3.695441176470589</v>
      </c>
      <c r="AN2550" s="72">
        <f>(SUMIFS('Banco de Indicadores Mun. (2)'!K:K,'Banco de Indicadores Mun. (2)'!B:B,'Banco de Indicadores - Mun. (1)'!B2550,'Banco de Indicadores Mun. (2)'!A:A,'Banco de Indicadores - Mun. (1)'!A2550) / VLOOKUP(D2550,'Dados Base'!$B:$K,10,FALSE)) * 100</f>
        <v>0.62785714285714245</v>
      </c>
      <c r="AO2550" s="21"/>
      <c r="AP2550" s="21">
        <v>0</v>
      </c>
      <c r="AQ2550" s="5">
        <v>0</v>
      </c>
      <c r="AR2550" s="9">
        <v>9.5</v>
      </c>
      <c r="AS2550" s="22">
        <v>92</v>
      </c>
      <c r="AT2550" s="22">
        <v>92</v>
      </c>
      <c r="AU2550" s="22">
        <v>74.444444444444443</v>
      </c>
      <c r="AV2550" s="23">
        <v>7.92</v>
      </c>
      <c r="AW2550" s="12">
        <v>0</v>
      </c>
      <c r="AX2550" s="21">
        <v>0</v>
      </c>
      <c r="AY2550" s="116">
        <v>128.19149352316632</v>
      </c>
    </row>
    <row r="2551" spans="1:51" ht="15.75" x14ac:dyDescent="0.25">
      <c r="A2551" s="144">
        <v>2014</v>
      </c>
      <c r="B2551" s="77" t="s">
        <v>616</v>
      </c>
      <c r="C2551" s="78">
        <v>13</v>
      </c>
      <c r="D2551" s="77">
        <v>3554755</v>
      </c>
      <c r="E2551" s="78">
        <v>355475513</v>
      </c>
      <c r="F2551" s="78" t="str">
        <f t="shared" si="108"/>
        <v>3554755132014</v>
      </c>
      <c r="G2551" s="89">
        <v>1.0347212230442659</v>
      </c>
      <c r="H2551" s="80">
        <f t="shared" si="107"/>
        <v>1605</v>
      </c>
      <c r="I2551" s="94">
        <v>1487</v>
      </c>
      <c r="J2551" s="95">
        <v>118</v>
      </c>
      <c r="K2551" s="83">
        <f>(H2551)/VLOOKUP(D2551,'Dados Base'!$B:$K,6,FALSE)</f>
        <v>25.323445881981698</v>
      </c>
      <c r="L2551" s="88">
        <f t="shared" si="109"/>
        <v>92.647975077881611</v>
      </c>
      <c r="M2551" s="85">
        <v>1</v>
      </c>
      <c r="N2551" s="92">
        <v>0.72199999999999998</v>
      </c>
      <c r="O2551" s="91">
        <v>11</v>
      </c>
      <c r="P2551" s="91" t="s">
        <v>691</v>
      </c>
      <c r="Q2551" s="91" t="s">
        <v>691</v>
      </c>
      <c r="R2551" s="91" t="s">
        <v>691</v>
      </c>
      <c r="S2551" s="91">
        <v>5</v>
      </c>
      <c r="T2551" s="87" t="s">
        <v>691</v>
      </c>
      <c r="U2551" s="91">
        <v>7</v>
      </c>
      <c r="V2551" s="91">
        <v>12</v>
      </c>
      <c r="W2551" s="93">
        <v>0</v>
      </c>
      <c r="X2551" s="146">
        <v>4.1796875000000002E-3</v>
      </c>
      <c r="Y2551" s="21">
        <v>1.06</v>
      </c>
      <c r="Z2551" s="147">
        <v>68</v>
      </c>
      <c r="AA2551" s="147">
        <v>14</v>
      </c>
      <c r="AB2551" s="21">
        <v>0</v>
      </c>
      <c r="AC2551" s="21">
        <v>0</v>
      </c>
      <c r="AD2551" s="153">
        <f>VLOOKUP(D2551,'Dados Base'!$B:$K,9,FALSE)*31536000/VLOOKUP($F2551,F:H,MATCH(H2550,F2550:AF2550,0),FALSE)</f>
        <v>14539.962616822429</v>
      </c>
      <c r="AE2551" s="153">
        <f>VLOOKUP(D2551,'Dados Base'!$B:$K,10,FALSE)*31536000/VLOOKUP($F2551,F:H,MATCH(H2550,F2550:AF2550,0),FALSE)</f>
        <v>1768.3738317757015</v>
      </c>
      <c r="AF2551" s="148">
        <v>100</v>
      </c>
      <c r="AG2551" s="21">
        <v>100</v>
      </c>
      <c r="AH2551" s="148">
        <v>100</v>
      </c>
      <c r="AI2551" s="148">
        <v>33.33</v>
      </c>
      <c r="AJ2551" s="148">
        <v>100</v>
      </c>
      <c r="AK2551" s="72">
        <f>(SUMIFS('Banco de Indicadores Mun. (2)'!I:I,'Banco de Indicadores Mun. (2)'!B:B,'Banco de Indicadores - Mun. (1)'!B2551,'Banco de Indicadores Mun. (2)'!A:A,'Banco de Indicadores - Mun. (1)'!A2551) / VLOOKUP(D2551,'Dados Base'!$B:$K,8,FALSE)) * 100</f>
        <v>19.401589743589746</v>
      </c>
      <c r="AL2551" s="72">
        <f>(SUMIFS('Banco de Indicadores Mun. (2)'!I:I,'Banco de Indicadores Mun. (2)'!B:B,'Banco de Indicadores - Mun. (1)'!B2551,'Banco de Indicadores Mun. (2)'!A:A,'Banco de Indicadores - Mun. (1)'!A2551) / VLOOKUP(D2551,'Dados Base'!$B:$K,9,FALSE)) * 100</f>
        <v>10.225162162162164</v>
      </c>
      <c r="AM2551" s="72">
        <f>(SUMIFS('Banco de Indicadores Mun. (2)'!J:J,'Banco de Indicadores Mun. (2)'!B:B,'Banco de Indicadores - Mun. (1)'!B2551,'Banco de Indicadores Mun. (2)'!A:A,'Banco de Indicadores - Mun. (1)'!A2551) / VLOOKUP(D2551,'Dados Base'!$B:$K,7,FALSE)) * 100</f>
        <v>22.823133333333335</v>
      </c>
      <c r="AN2551" s="72">
        <f>(SUMIFS('Banco de Indicadores Mun. (2)'!K:K,'Banco de Indicadores Mun. (2)'!B:B,'Banco de Indicadores - Mun. (1)'!B2551,'Banco de Indicadores Mun. (2)'!A:A,'Banco de Indicadores - Mun. (1)'!A2551) / VLOOKUP(D2551,'Dados Base'!$B:$K,10,FALSE)) * 100</f>
        <v>7.9964444444444407</v>
      </c>
      <c r="AO2551" s="21"/>
      <c r="AP2551" s="21">
        <v>0</v>
      </c>
      <c r="AQ2551" s="5">
        <v>0</v>
      </c>
      <c r="AR2551" s="9">
        <v>8.5</v>
      </c>
      <c r="AS2551" s="22">
        <v>90</v>
      </c>
      <c r="AT2551" s="22">
        <v>89.999999999999986</v>
      </c>
      <c r="AU2551" s="22">
        <v>82.926829268292678</v>
      </c>
      <c r="AV2551" s="23">
        <v>9.85</v>
      </c>
      <c r="AW2551" s="12">
        <v>0</v>
      </c>
      <c r="AX2551" s="21">
        <v>0</v>
      </c>
      <c r="AY2551" s="116">
        <v>173.92224307077981</v>
      </c>
    </row>
    <row r="2552" spans="1:51" ht="15.75" x14ac:dyDescent="0.25">
      <c r="A2552" s="144">
        <v>2014</v>
      </c>
      <c r="B2552" s="77" t="s">
        <v>617</v>
      </c>
      <c r="C2552" s="78">
        <v>2</v>
      </c>
      <c r="D2552" s="77">
        <v>3554805</v>
      </c>
      <c r="E2552" s="78">
        <v>35548052</v>
      </c>
      <c r="F2552" s="78" t="str">
        <f t="shared" si="108"/>
        <v>355480522014</v>
      </c>
      <c r="G2552" s="89">
        <v>1.4686571713981245</v>
      </c>
      <c r="H2552" s="80">
        <f t="shared" si="107"/>
        <v>43157</v>
      </c>
      <c r="I2552" s="94">
        <v>39458</v>
      </c>
      <c r="J2552" s="95">
        <v>3699</v>
      </c>
      <c r="K2552" s="83">
        <f>(H2552)/VLOOKUP(D2552,'Dados Base'!$B:$K,6,FALSE)</f>
        <v>224.28541731628729</v>
      </c>
      <c r="L2552" s="88">
        <f t="shared" si="109"/>
        <v>91.428968649350054</v>
      </c>
      <c r="M2552" s="85">
        <v>4</v>
      </c>
      <c r="N2552" s="92">
        <v>0.78500000000000003</v>
      </c>
      <c r="O2552" s="91">
        <v>64</v>
      </c>
      <c r="P2552" s="91" t="s">
        <v>691</v>
      </c>
      <c r="Q2552" s="91" t="s">
        <v>691</v>
      </c>
      <c r="R2552" s="91" t="s">
        <v>691</v>
      </c>
      <c r="S2552" s="91">
        <v>90</v>
      </c>
      <c r="T2552" s="87" t="s">
        <v>691</v>
      </c>
      <c r="U2552" s="91">
        <v>227</v>
      </c>
      <c r="V2552" s="91">
        <v>221</v>
      </c>
      <c r="W2552" s="93">
        <v>0</v>
      </c>
      <c r="X2552" s="146">
        <v>0.12727039260185183</v>
      </c>
      <c r="Y2552" s="21">
        <v>32.01</v>
      </c>
      <c r="Z2552" s="147">
        <v>1726</v>
      </c>
      <c r="AA2552" s="147">
        <v>434</v>
      </c>
      <c r="AB2552" s="21">
        <v>4</v>
      </c>
      <c r="AC2552" s="21">
        <v>0</v>
      </c>
      <c r="AD2552" s="153">
        <f>VLOOKUP(D2552,'Dados Base'!$B:$K,9,FALSE)*31536000/VLOOKUP($F2552,F:H,MATCH(H2551,F2551:AF2551,0),FALSE)</f>
        <v>2119.10929860741</v>
      </c>
      <c r="AE2552" s="153">
        <f>VLOOKUP(D2552,'Dados Base'!$B:$K,10,FALSE)*31536000/VLOOKUP($F2552,F:H,MATCH(H2551,F2551:AF2551,0),FALSE)</f>
        <v>219.21820330421488</v>
      </c>
      <c r="AF2552" s="148">
        <v>96.88</v>
      </c>
      <c r="AG2552" s="21">
        <v>100</v>
      </c>
      <c r="AH2552" s="148">
        <v>76.5</v>
      </c>
      <c r="AI2552" s="148">
        <v>36.130000000000003</v>
      </c>
      <c r="AJ2552" s="148">
        <v>100</v>
      </c>
      <c r="AK2552" s="72">
        <f>(SUMIFS('Banco de Indicadores Mun. (2)'!I:I,'Banco de Indicadores Mun. (2)'!B:B,'Banco de Indicadores - Mun. (1)'!B2552,'Banco de Indicadores Mun. (2)'!A:A,'Banco de Indicadores - Mun. (1)'!A2552) / VLOOKUP(D2552,'Dados Base'!$B:$K,8,FALSE)) * 100</f>
        <v>30.682023809523805</v>
      </c>
      <c r="AL2552" s="72">
        <f>(SUMIFS('Banco de Indicadores Mun. (2)'!I:I,'Banco de Indicadores Mun. (2)'!B:B,'Banco de Indicadores - Mun. (1)'!B2552,'Banco de Indicadores Mun. (2)'!A:A,'Banco de Indicadores - Mun. (1)'!A2552) / VLOOKUP(D2552,'Dados Base'!$B:$K,9,FALSE)) * 100</f>
        <v>13.330810344827587</v>
      </c>
      <c r="AM2552" s="72">
        <f>(SUMIFS('Banco de Indicadores Mun. (2)'!J:J,'Banco de Indicadores Mun. (2)'!B:B,'Banco de Indicadores - Mun. (1)'!B2552,'Banco de Indicadores Mun. (2)'!A:A,'Banco de Indicadores - Mun. (1)'!A2552) / VLOOKUP(D2552,'Dados Base'!$B:$K,7,FALSE)) * 100</f>
        <v>38.838822916666665</v>
      </c>
      <c r="AN2552" s="72">
        <f>(SUMIFS('Banco de Indicadores Mun. (2)'!K:K,'Banco de Indicadores Mun. (2)'!B:B,'Banco de Indicadores - Mun. (1)'!B2552,'Banco de Indicadores Mun. (2)'!A:A,'Banco de Indicadores - Mun. (1)'!A2552) / VLOOKUP(D2552,'Dados Base'!$B:$K,10,FALSE)) * 100</f>
        <v>4.5802666666666676</v>
      </c>
      <c r="AO2552" s="21"/>
      <c r="AP2552" s="21">
        <v>0</v>
      </c>
      <c r="AQ2552" s="5">
        <v>0</v>
      </c>
      <c r="AR2552" s="9">
        <v>10</v>
      </c>
      <c r="AS2552" s="22">
        <v>85</v>
      </c>
      <c r="AT2552" s="22">
        <v>85</v>
      </c>
      <c r="AU2552" s="22">
        <v>79.907407407407405</v>
      </c>
      <c r="AV2552" s="23">
        <v>7.97</v>
      </c>
      <c r="AW2552" s="12">
        <v>0</v>
      </c>
      <c r="AX2552" s="21">
        <v>0</v>
      </c>
      <c r="AY2552" s="116">
        <v>11.071180370190026</v>
      </c>
    </row>
    <row r="2553" spans="1:51" ht="15.75" x14ac:dyDescent="0.25">
      <c r="A2553" s="144">
        <v>2014</v>
      </c>
      <c r="B2553" s="77" t="s">
        <v>618</v>
      </c>
      <c r="C2553" s="78">
        <v>18</v>
      </c>
      <c r="D2553" s="77">
        <v>3554904</v>
      </c>
      <c r="E2553" s="78">
        <v>355490418</v>
      </c>
      <c r="F2553" s="78" t="str">
        <f t="shared" si="108"/>
        <v>3554904182014</v>
      </c>
      <c r="G2553" s="89">
        <v>0.3308787018989845</v>
      </c>
      <c r="H2553" s="80">
        <f t="shared" si="107"/>
        <v>5478</v>
      </c>
      <c r="I2553" s="94">
        <v>4735</v>
      </c>
      <c r="J2553" s="95">
        <v>743</v>
      </c>
      <c r="K2553" s="83">
        <f>(H2553)/VLOOKUP(D2553,'Dados Base'!$B:$K,6,FALSE)</f>
        <v>35.874263261296662</v>
      </c>
      <c r="L2553" s="88">
        <f t="shared" si="109"/>
        <v>86.436655713764139</v>
      </c>
      <c r="M2553" s="85">
        <v>4</v>
      </c>
      <c r="N2553" s="92">
        <v>0.753</v>
      </c>
      <c r="O2553" s="91">
        <v>33</v>
      </c>
      <c r="P2553" s="91" t="s">
        <v>691</v>
      </c>
      <c r="Q2553" s="91" t="s">
        <v>691</v>
      </c>
      <c r="R2553" s="91" t="s">
        <v>691</v>
      </c>
      <c r="S2553" s="91">
        <v>15</v>
      </c>
      <c r="T2553" s="87" t="s">
        <v>691</v>
      </c>
      <c r="U2553" s="91">
        <v>37</v>
      </c>
      <c r="V2553" s="91">
        <v>24</v>
      </c>
      <c r="W2553" s="93">
        <v>7.28</v>
      </c>
      <c r="X2553" s="146">
        <v>1.2814810937499997E-2</v>
      </c>
      <c r="Y2553" s="21">
        <v>3.38</v>
      </c>
      <c r="Z2553" s="147">
        <v>188</v>
      </c>
      <c r="AA2553" s="147">
        <v>73</v>
      </c>
      <c r="AB2553" s="21">
        <v>0</v>
      </c>
      <c r="AC2553" s="21">
        <v>0</v>
      </c>
      <c r="AD2553" s="153">
        <f>VLOOKUP(D2553,'Dados Base'!$B:$K,9,FALSE)*31536000/VLOOKUP($F2553,F:H,MATCH(H2552,F2552:AF2552,0),FALSE)</f>
        <v>6505.2354874041621</v>
      </c>
      <c r="AE2553" s="153">
        <f>VLOOKUP(D2553,'Dados Base'!$B:$K,10,FALSE)*31536000/VLOOKUP($F2553,F:H,MATCH(H2552,F2552:AF2552,0),FALSE)</f>
        <v>518.11610076670297</v>
      </c>
      <c r="AF2553" s="148">
        <v>89.83</v>
      </c>
      <c r="AG2553" s="21">
        <v>100</v>
      </c>
      <c r="AH2553" s="148">
        <v>78.78</v>
      </c>
      <c r="AI2553" s="148">
        <v>14.59</v>
      </c>
      <c r="AJ2553" s="148">
        <v>100</v>
      </c>
      <c r="AK2553" s="72">
        <f>(SUMIFS('Banco de Indicadores Mun. (2)'!I:I,'Banco de Indicadores Mun. (2)'!B:B,'Banco de Indicadores - Mun. (1)'!B2553,'Banco de Indicadores Mun. (2)'!A:A,'Banco de Indicadores - Mun. (1)'!A2553) / VLOOKUP(D2553,'Dados Base'!$B:$K,8,FALSE)) * 100</f>
        <v>6.9182571428571453</v>
      </c>
      <c r="AL2553" s="72">
        <f>(SUMIFS('Banco de Indicadores Mun. (2)'!I:I,'Banco de Indicadores Mun. (2)'!B:B,'Banco de Indicadores - Mun. (1)'!B2553,'Banco de Indicadores Mun. (2)'!A:A,'Banco de Indicadores - Mun. (1)'!A2553) / VLOOKUP(D2553,'Dados Base'!$B:$K,9,FALSE)) * 100</f>
        <v>2.1428230088495583</v>
      </c>
      <c r="AM2553" s="72">
        <f>(SUMIFS('Banco de Indicadores Mun. (2)'!J:J,'Banco de Indicadores Mun. (2)'!B:B,'Banco de Indicadores - Mun. (1)'!B2553,'Banco de Indicadores Mun. (2)'!A:A,'Banco de Indicadores - Mun. (1)'!A2553) / VLOOKUP(D2553,'Dados Base'!$B:$K,7,FALSE)) * 100</f>
        <v>8.3484615384615406</v>
      </c>
      <c r="AN2553" s="72">
        <f>(SUMIFS('Banco de Indicadores Mun. (2)'!K:K,'Banco de Indicadores Mun. (2)'!B:B,'Banco de Indicadores - Mun. (1)'!B2553,'Banco de Indicadores Mun. (2)'!A:A,'Banco de Indicadores - Mun. (1)'!A2553) / VLOOKUP(D2553,'Dados Base'!$B:$K,10,FALSE)) * 100</f>
        <v>2.7865555555555566</v>
      </c>
      <c r="AO2553" s="21"/>
      <c r="AP2553" s="21">
        <v>0</v>
      </c>
      <c r="AQ2553" s="5">
        <v>0</v>
      </c>
      <c r="AR2553" s="9">
        <v>9</v>
      </c>
      <c r="AS2553" s="22">
        <v>90</v>
      </c>
      <c r="AT2553" s="22">
        <v>90</v>
      </c>
      <c r="AU2553" s="22">
        <v>72.030651340996172</v>
      </c>
      <c r="AV2553" s="23">
        <v>7.73</v>
      </c>
      <c r="AW2553" s="12">
        <v>0</v>
      </c>
      <c r="AX2553" s="21">
        <v>0</v>
      </c>
      <c r="AY2553" s="116">
        <v>0.77203285691705137</v>
      </c>
    </row>
    <row r="2554" spans="1:51" ht="15.75" x14ac:dyDescent="0.25">
      <c r="A2554" s="144">
        <v>2014</v>
      </c>
      <c r="B2554" s="77" t="s">
        <v>619</v>
      </c>
      <c r="C2554" s="78">
        <v>5</v>
      </c>
      <c r="D2554" s="77">
        <v>3554953</v>
      </c>
      <c r="E2554" s="78">
        <v>35549535</v>
      </c>
      <c r="F2554" s="78" t="str">
        <f t="shared" si="108"/>
        <v>355495352014</v>
      </c>
      <c r="G2554" s="89">
        <v>1.5166508288133596</v>
      </c>
      <c r="H2554" s="80">
        <f t="shared" si="107"/>
        <v>6197</v>
      </c>
      <c r="I2554" s="94">
        <v>3208</v>
      </c>
      <c r="J2554" s="95">
        <v>2989</v>
      </c>
      <c r="K2554" s="83">
        <f>(H2554)/VLOOKUP(D2554,'Dados Base'!$B:$K,6,FALSE)</f>
        <v>48.999762789594371</v>
      </c>
      <c r="L2554" s="88">
        <f t="shared" si="109"/>
        <v>51.766984024527993</v>
      </c>
      <c r="M2554" s="85">
        <v>3</v>
      </c>
      <c r="N2554" s="92">
        <v>0.72799999999999998</v>
      </c>
      <c r="O2554" s="91">
        <v>38</v>
      </c>
      <c r="P2554" s="91" t="s">
        <v>691</v>
      </c>
      <c r="Q2554" s="91" t="s">
        <v>691</v>
      </c>
      <c r="R2554" s="91" t="s">
        <v>691</v>
      </c>
      <c r="S2554" s="91">
        <v>10</v>
      </c>
      <c r="T2554" s="87" t="s">
        <v>691</v>
      </c>
      <c r="U2554" s="91">
        <v>22</v>
      </c>
      <c r="V2554" s="91">
        <v>26</v>
      </c>
      <c r="W2554" s="93">
        <v>0</v>
      </c>
      <c r="X2554" s="146">
        <v>8.0044583333333322E-3</v>
      </c>
      <c r="Y2554" s="21">
        <v>2.2599999999999998</v>
      </c>
      <c r="Z2554" s="147">
        <v>0</v>
      </c>
      <c r="AA2554" s="147">
        <v>175</v>
      </c>
      <c r="AB2554" s="21">
        <v>1</v>
      </c>
      <c r="AC2554" s="21">
        <v>0</v>
      </c>
      <c r="AD2554" s="153">
        <f>VLOOKUP(D2554,'Dados Base'!$B:$K,9,FALSE)*31536000/VLOOKUP($F2554,F:H,MATCH(H2553,F2553:AF2553,0),FALSE)</f>
        <v>7735.1492657737617</v>
      </c>
      <c r="AE2554" s="153">
        <f>VLOOKUP(D2554,'Dados Base'!$B:$K,10,FALSE)*31536000/VLOOKUP($F2554,F:H,MATCH(H2553,F2553:AF2553,0),FALSE)</f>
        <v>1017.7827981281262</v>
      </c>
      <c r="AF2554" s="148">
        <v>49.6</v>
      </c>
      <c r="AG2554" s="21" t="s">
        <v>692</v>
      </c>
      <c r="AH2554" s="148">
        <v>34.39</v>
      </c>
      <c r="AI2554" s="148">
        <v>53.33</v>
      </c>
      <c r="AJ2554" s="148">
        <v>99.07</v>
      </c>
      <c r="AK2554" s="72">
        <f>(SUMIFS('Banco de Indicadores Mun. (2)'!I:I,'Banco de Indicadores Mun. (2)'!B:B,'Banco de Indicadores - Mun. (1)'!B2554,'Banco de Indicadores Mun. (2)'!A:A,'Banco de Indicadores - Mun. (1)'!A2554) / VLOOKUP(D2554,'Dados Base'!$B:$K,8,FALSE)) * 100</f>
        <v>4.8657931034482766</v>
      </c>
      <c r="AL2554" s="72">
        <f>(SUMIFS('Banco de Indicadores Mun. (2)'!I:I,'Banco de Indicadores Mun. (2)'!B:B,'Banco de Indicadores - Mun. (1)'!B2554,'Banco de Indicadores Mun. (2)'!A:A,'Banco de Indicadores - Mun. (1)'!A2554) / VLOOKUP(D2554,'Dados Base'!$B:$K,9,FALSE)) * 100</f>
        <v>1.8566842105263159</v>
      </c>
      <c r="AM2554" s="72">
        <f>(SUMIFS('Banco de Indicadores Mun. (2)'!J:J,'Banco de Indicadores Mun. (2)'!B:B,'Banco de Indicadores - Mun. (1)'!B2554,'Banco de Indicadores Mun. (2)'!A:A,'Banco de Indicadores - Mun. (1)'!A2554) / VLOOKUP(D2554,'Dados Base'!$B:$K,7,FALSE)) * 100</f>
        <v>6.3759999999999994</v>
      </c>
      <c r="AN2554" s="72">
        <f>(SUMIFS('Banco de Indicadores Mun. (2)'!K:K,'Banco de Indicadores Mun. (2)'!B:B,'Banco de Indicadores - Mun. (1)'!B2554,'Banco de Indicadores Mun. (2)'!A:A,'Banco de Indicadores - Mun. (1)'!A2554) / VLOOKUP(D2554,'Dados Base'!$B:$K,10,FALSE)) * 100</f>
        <v>1.9964000000000006</v>
      </c>
      <c r="AO2554" s="21"/>
      <c r="AP2554" s="21">
        <v>0</v>
      </c>
      <c r="AQ2554" s="5">
        <v>0</v>
      </c>
      <c r="AR2554" s="9">
        <v>9.8000000000000007</v>
      </c>
      <c r="AS2554" s="22">
        <v>70</v>
      </c>
      <c r="AT2554" s="22">
        <v>0</v>
      </c>
      <c r="AU2554" s="22">
        <v>0</v>
      </c>
      <c r="AV2554" s="23">
        <v>1.35</v>
      </c>
      <c r="AW2554" s="12">
        <v>0</v>
      </c>
      <c r="AX2554" s="21">
        <v>0</v>
      </c>
      <c r="AY2554" s="116">
        <v>128.66830682515479</v>
      </c>
    </row>
    <row r="2555" spans="1:51" ht="15.75" x14ac:dyDescent="0.25">
      <c r="A2555" s="144">
        <v>2014</v>
      </c>
      <c r="B2555" s="77" t="s">
        <v>620</v>
      </c>
      <c r="C2555" s="78">
        <v>20</v>
      </c>
      <c r="D2555" s="77">
        <v>3555000</v>
      </c>
      <c r="E2555" s="78">
        <v>355500020</v>
      </c>
      <c r="F2555" s="78" t="str">
        <f t="shared" si="108"/>
        <v>3555000202014</v>
      </c>
      <c r="G2555" s="89">
        <v>-7.769305659660608E-2</v>
      </c>
      <c r="H2555" s="80">
        <f t="shared" si="107"/>
        <v>63184</v>
      </c>
      <c r="I2555" s="94">
        <v>60650</v>
      </c>
      <c r="J2555" s="95">
        <v>2534</v>
      </c>
      <c r="K2555" s="83">
        <f>(H2555)/VLOOKUP(D2555,'Dados Base'!$B:$K,6,FALSE)</f>
        <v>100.43394636867956</v>
      </c>
      <c r="L2555" s="88">
        <f t="shared" si="109"/>
        <v>95.98949101038238</v>
      </c>
      <c r="M2555" s="85">
        <v>3</v>
      </c>
      <c r="N2555" s="92">
        <v>0.77100000000000002</v>
      </c>
      <c r="O2555" s="91">
        <v>242</v>
      </c>
      <c r="P2555" s="91" t="s">
        <v>691</v>
      </c>
      <c r="Q2555" s="91" t="s">
        <v>691</v>
      </c>
      <c r="R2555" s="91" t="s">
        <v>691</v>
      </c>
      <c r="S2555" s="91">
        <v>166</v>
      </c>
      <c r="T2555" s="87" t="s">
        <v>691</v>
      </c>
      <c r="U2555" s="91">
        <v>944</v>
      </c>
      <c r="V2555" s="91">
        <v>772</v>
      </c>
      <c r="W2555" s="93">
        <v>0</v>
      </c>
      <c r="X2555" s="146">
        <v>0.18731108875925925</v>
      </c>
      <c r="Y2555" s="21">
        <v>50.37</v>
      </c>
      <c r="Z2555" s="147">
        <v>2861</v>
      </c>
      <c r="AA2555" s="147">
        <v>539</v>
      </c>
      <c r="AB2555" s="21">
        <v>0</v>
      </c>
      <c r="AC2555" s="21">
        <v>0</v>
      </c>
      <c r="AD2555" s="153">
        <f>VLOOKUP(D2555,'Dados Base'!$B:$K,9,FALSE)*31536000/VLOOKUP($F2555,F:H,MATCH(H2554,F2554:AF2554,0),FALSE)</f>
        <v>2355.8166624461887</v>
      </c>
      <c r="AE2555" s="153">
        <f>VLOOKUP(D2555,'Dados Base'!$B:$K,10,FALSE)*31536000/VLOOKUP($F2555,F:H,MATCH(H2554,F2554:AF2554,0),FALSE)</f>
        <v>269.52139782223338</v>
      </c>
      <c r="AF2555" s="148">
        <v>97.39</v>
      </c>
      <c r="AG2555" s="21" t="s">
        <v>692</v>
      </c>
      <c r="AH2555" s="148">
        <v>96.96</v>
      </c>
      <c r="AI2555" s="148">
        <v>12.53</v>
      </c>
      <c r="AJ2555" s="148">
        <v>100</v>
      </c>
      <c r="AK2555" s="72">
        <f>(SUMIFS('Banco de Indicadores Mun. (2)'!I:I,'Banco de Indicadores Mun. (2)'!B:B,'Banco de Indicadores - Mun. (1)'!B2555,'Banco de Indicadores Mun. (2)'!A:A,'Banco de Indicadores - Mun. (1)'!A2555) / VLOOKUP(D2555,'Dados Base'!$B:$K,8,FALSE)) * 100</f>
        <v>11.914416267942586</v>
      </c>
      <c r="AL2555" s="72">
        <f>(SUMIFS('Banco de Indicadores Mun. (2)'!I:I,'Banco de Indicadores Mun. (2)'!B:B,'Banco de Indicadores - Mun. (1)'!B2555,'Banco de Indicadores Mun. (2)'!A:A,'Banco de Indicadores - Mun. (1)'!A2555) / VLOOKUP(D2555,'Dados Base'!$B:$K,9,FALSE)) * 100</f>
        <v>5.2756631355932209</v>
      </c>
      <c r="AM2555" s="72">
        <f>(SUMIFS('Banco de Indicadores Mun. (2)'!J:J,'Banco de Indicadores Mun. (2)'!B:B,'Banco de Indicadores - Mun. (1)'!B2555,'Banco de Indicadores Mun. (2)'!A:A,'Banco de Indicadores - Mun. (1)'!A2555) / VLOOKUP(D2555,'Dados Base'!$B:$K,7,FALSE)) * 100</f>
        <v>1.7195354838709682</v>
      </c>
      <c r="AN2555" s="72">
        <f>(SUMIFS('Banco de Indicadores Mun. (2)'!K:K,'Banco de Indicadores Mun. (2)'!B:B,'Banco de Indicadores - Mun. (1)'!B2555,'Banco de Indicadores Mun. (2)'!A:A,'Banco de Indicadores - Mun. (1)'!A2555) / VLOOKUP(D2555,'Dados Base'!$B:$K,10,FALSE)) * 100</f>
        <v>41.177500000000016</v>
      </c>
      <c r="AO2555" s="21"/>
      <c r="AP2555" s="21">
        <v>0</v>
      </c>
      <c r="AQ2555" s="5">
        <v>1</v>
      </c>
      <c r="AR2555" s="9">
        <v>5.6</v>
      </c>
      <c r="AS2555" s="22">
        <v>99</v>
      </c>
      <c r="AT2555" s="22">
        <v>99</v>
      </c>
      <c r="AU2555" s="22">
        <v>84.147058823529406</v>
      </c>
      <c r="AV2555" s="23">
        <v>9.69</v>
      </c>
      <c r="AW2555" s="12">
        <v>0</v>
      </c>
      <c r="AX2555" s="21">
        <v>0</v>
      </c>
      <c r="AY2555" s="116">
        <v>132.38099983768274</v>
      </c>
    </row>
    <row r="2556" spans="1:51" ht="15.75" x14ac:dyDescent="0.25">
      <c r="A2556" s="144">
        <v>2014</v>
      </c>
      <c r="B2556" s="77" t="s">
        <v>621</v>
      </c>
      <c r="C2556" s="78">
        <v>20</v>
      </c>
      <c r="D2556" s="77">
        <v>3555109</v>
      </c>
      <c r="E2556" s="78">
        <v>355510920</v>
      </c>
      <c r="F2556" s="78" t="str">
        <f t="shared" si="108"/>
        <v>3555109202014</v>
      </c>
      <c r="G2556" s="89">
        <v>0.63937300795211538</v>
      </c>
      <c r="H2556" s="80">
        <f t="shared" si="107"/>
        <v>14657</v>
      </c>
      <c r="I2556" s="94">
        <v>11511</v>
      </c>
      <c r="J2556" s="95">
        <v>3146</v>
      </c>
      <c r="K2556" s="83">
        <f>(H2556)/VLOOKUP(D2556,'Dados Base'!$B:$K,6,FALSE)</f>
        <v>59.910075618230124</v>
      </c>
      <c r="L2556" s="88">
        <f t="shared" si="109"/>
        <v>78.535853175956888</v>
      </c>
      <c r="M2556" s="85">
        <v>4</v>
      </c>
      <c r="N2556" s="92">
        <v>0.76900000000000002</v>
      </c>
      <c r="O2556" s="91">
        <v>111</v>
      </c>
      <c r="P2556" s="91" t="s">
        <v>691</v>
      </c>
      <c r="Q2556" s="91" t="s">
        <v>691</v>
      </c>
      <c r="R2556" s="91" t="s">
        <v>691</v>
      </c>
      <c r="S2556" s="91">
        <v>18</v>
      </c>
      <c r="T2556" s="87" t="s">
        <v>691</v>
      </c>
      <c r="U2556" s="91">
        <v>183</v>
      </c>
      <c r="V2556" s="91">
        <v>151</v>
      </c>
      <c r="W2556" s="93">
        <v>0</v>
      </c>
      <c r="X2556" s="146">
        <v>4.4615636574074073E-2</v>
      </c>
      <c r="Y2556" s="21">
        <v>8.2799999999999994</v>
      </c>
      <c r="Z2556" s="147">
        <v>534</v>
      </c>
      <c r="AA2556" s="147">
        <v>105</v>
      </c>
      <c r="AB2556" s="21">
        <v>1</v>
      </c>
      <c r="AC2556" s="21">
        <v>1</v>
      </c>
      <c r="AD2556" s="153">
        <f>VLOOKUP(D2556,'Dados Base'!$B:$K,9,FALSE)*31536000/VLOOKUP($F2556,F:H,MATCH(H2555,F2555:AF2555,0),FALSE)</f>
        <v>3743.7838575424712</v>
      </c>
      <c r="AE2556" s="153">
        <f>VLOOKUP(D2556,'Dados Base'!$B:$K,10,FALSE)*31536000/VLOOKUP($F2556,F:H,MATCH(H2555,F2555:AF2555,0),FALSE)</f>
        <v>451.83598280684993</v>
      </c>
      <c r="AF2556" s="148">
        <v>100</v>
      </c>
      <c r="AG2556" s="21">
        <v>100</v>
      </c>
      <c r="AH2556" s="148">
        <v>100</v>
      </c>
      <c r="AI2556" s="148">
        <v>9.86</v>
      </c>
      <c r="AJ2556" s="148">
        <v>100</v>
      </c>
      <c r="AK2556" s="72">
        <f>(SUMIFS('Banco de Indicadores Mun. (2)'!I:I,'Banco de Indicadores Mun. (2)'!B:B,'Banco de Indicadores - Mun. (1)'!B2556,'Banco de Indicadores Mun. (2)'!A:A,'Banco de Indicadores - Mun. (1)'!A2556) / VLOOKUP(D2556,'Dados Base'!$B:$K,8,FALSE)) * 100</f>
        <v>13.29718055555556</v>
      </c>
      <c r="AL2556" s="72">
        <f>(SUMIFS('Banco de Indicadores Mun. (2)'!I:I,'Banco de Indicadores Mun. (2)'!B:B,'Banco de Indicadores - Mun. (1)'!B2556,'Banco de Indicadores Mun. (2)'!A:A,'Banco de Indicadores - Mun. (1)'!A2556) / VLOOKUP(D2556,'Dados Base'!$B:$K,9,FALSE)) * 100</f>
        <v>5.5022816091954034</v>
      </c>
      <c r="AM2556" s="72">
        <f>(SUMIFS('Banco de Indicadores Mun. (2)'!J:J,'Banco de Indicadores Mun. (2)'!B:B,'Banco de Indicadores - Mun. (1)'!B2556,'Banco de Indicadores Mun. (2)'!A:A,'Banco de Indicadores - Mun. (1)'!A2556) / VLOOKUP(D2556,'Dados Base'!$B:$K,7,FALSE)) * 100</f>
        <v>1.0305098039215688</v>
      </c>
      <c r="AN2556" s="72">
        <f>(SUMIFS('Banco de Indicadores Mun. (2)'!K:K,'Banco de Indicadores Mun. (2)'!B:B,'Banco de Indicadores - Mun. (1)'!B2556,'Banco de Indicadores Mun. (2)'!A:A,'Banco de Indicadores - Mun. (1)'!A2556) / VLOOKUP(D2556,'Dados Base'!$B:$K,10,FALSE)) * 100</f>
        <v>43.087666666666685</v>
      </c>
      <c r="AO2556" s="21"/>
      <c r="AP2556" s="21">
        <v>0</v>
      </c>
      <c r="AQ2556" s="5">
        <v>0</v>
      </c>
      <c r="AR2556" s="9">
        <v>8.5</v>
      </c>
      <c r="AS2556" s="22">
        <v>100</v>
      </c>
      <c r="AT2556" s="22">
        <v>100</v>
      </c>
      <c r="AU2556" s="22">
        <v>83.568075117370896</v>
      </c>
      <c r="AV2556" s="23">
        <v>9.6999999999999993</v>
      </c>
      <c r="AW2556" s="12">
        <v>0</v>
      </c>
      <c r="AX2556" s="21">
        <v>1</v>
      </c>
      <c r="AY2556" s="116">
        <v>33.795254743544184</v>
      </c>
    </row>
    <row r="2557" spans="1:51" ht="15.75" x14ac:dyDescent="0.25">
      <c r="A2557" s="144">
        <v>2014</v>
      </c>
      <c r="B2557" s="77" t="s">
        <v>622</v>
      </c>
      <c r="C2557" s="78">
        <v>19</v>
      </c>
      <c r="D2557" s="77">
        <v>3555208</v>
      </c>
      <c r="E2557" s="78">
        <v>355520819</v>
      </c>
      <c r="F2557" s="78" t="str">
        <f t="shared" si="108"/>
        <v>3555208192014</v>
      </c>
      <c r="G2557" s="89">
        <v>0.10443958162706934</v>
      </c>
      <c r="H2557" s="80">
        <f t="shared" si="107"/>
        <v>1926</v>
      </c>
      <c r="I2557" s="94">
        <v>1599</v>
      </c>
      <c r="J2557" s="95">
        <v>327</v>
      </c>
      <c r="K2557" s="83">
        <f>(H2557)/VLOOKUP(D2557,'Dados Base'!$B:$K,6,FALSE)</f>
        <v>12.580834803057025</v>
      </c>
      <c r="L2557" s="88">
        <f t="shared" si="109"/>
        <v>83.021806853582561</v>
      </c>
      <c r="M2557" s="85">
        <v>3</v>
      </c>
      <c r="N2557" s="92">
        <v>0.751</v>
      </c>
      <c r="O2557" s="91">
        <v>40</v>
      </c>
      <c r="P2557" s="91" t="s">
        <v>691</v>
      </c>
      <c r="Q2557" s="91" t="s">
        <v>691</v>
      </c>
      <c r="R2557" s="91" t="s">
        <v>691</v>
      </c>
      <c r="S2557" s="91">
        <v>3</v>
      </c>
      <c r="T2557" s="87" t="s">
        <v>691</v>
      </c>
      <c r="U2557" s="91">
        <v>11</v>
      </c>
      <c r="V2557" s="91">
        <v>6</v>
      </c>
      <c r="W2557" s="93">
        <v>2.29</v>
      </c>
      <c r="X2557" s="146">
        <v>4.0977656250000003E-3</v>
      </c>
      <c r="Y2557" s="21">
        <v>1.1499999999999999</v>
      </c>
      <c r="Z2557" s="147">
        <v>74</v>
      </c>
      <c r="AA2557" s="147">
        <v>15</v>
      </c>
      <c r="AB2557" s="21">
        <v>0</v>
      </c>
      <c r="AC2557" s="21">
        <v>0</v>
      </c>
      <c r="AD2557" s="153">
        <f>VLOOKUP(D2557,'Dados Base'!$B:$K,9,FALSE)*31536000/VLOOKUP($F2557,F:H,MATCH(H2556,F2556:AF2556,0),FALSE)</f>
        <v>18338.691588785048</v>
      </c>
      <c r="AE2557" s="153">
        <f>VLOOKUP(D2557,'Dados Base'!$B:$K,10,FALSE)*31536000/VLOOKUP($F2557,F:H,MATCH(H2556,F2556:AF2556,0),FALSE)</f>
        <v>1309.9065420560739</v>
      </c>
      <c r="AF2557" s="148">
        <v>81.7</v>
      </c>
      <c r="AG2557" s="21">
        <v>96.26</v>
      </c>
      <c r="AH2557" s="148">
        <v>80.349999999999994</v>
      </c>
      <c r="AI2557" s="148">
        <v>20.079999999999998</v>
      </c>
      <c r="AJ2557" s="148">
        <v>99.82</v>
      </c>
      <c r="AK2557" s="72">
        <f>(SUMIFS('Banco de Indicadores Mun. (2)'!I:I,'Banco de Indicadores Mun. (2)'!B:B,'Banco de Indicadores - Mun. (1)'!B2557,'Banco de Indicadores Mun. (2)'!A:A,'Banco de Indicadores - Mun. (1)'!A2557) / VLOOKUP(D2557,'Dados Base'!$B:$K,8,FALSE)) * 100</f>
        <v>15.084628571428571</v>
      </c>
      <c r="AL2557" s="72">
        <f>(SUMIFS('Banco de Indicadores Mun. (2)'!I:I,'Banco de Indicadores Mun. (2)'!B:B,'Banco de Indicadores - Mun. (1)'!B2557,'Banco de Indicadores Mun. (2)'!A:A,'Banco de Indicadores - Mun. (1)'!A2557) / VLOOKUP(D2557,'Dados Base'!$B:$K,9,FALSE)) * 100</f>
        <v>4.7139464285714281</v>
      </c>
      <c r="AM2557" s="72">
        <f>(SUMIFS('Banco de Indicadores Mun. (2)'!J:J,'Banco de Indicadores Mun. (2)'!B:B,'Banco de Indicadores - Mun. (1)'!B2557,'Banco de Indicadores Mun. (2)'!A:A,'Banco de Indicadores - Mun. (1)'!A2557) / VLOOKUP(D2557,'Dados Base'!$B:$K,7,FALSE)) * 100</f>
        <v>17.500740740740738</v>
      </c>
      <c r="AN2557" s="72">
        <f>(SUMIFS('Banco de Indicadores Mun. (2)'!K:K,'Banco de Indicadores Mun. (2)'!B:B,'Banco de Indicadores - Mun. (1)'!B2557,'Banco de Indicadores Mun. (2)'!A:A,'Banco de Indicadores - Mun. (1)'!A2557) / VLOOKUP(D2557,'Dados Base'!$B:$K,10,FALSE)) * 100</f>
        <v>6.9302500000000018</v>
      </c>
      <c r="AO2557" s="21"/>
      <c r="AP2557" s="21">
        <v>0</v>
      </c>
      <c r="AQ2557" s="5">
        <v>0</v>
      </c>
      <c r="AR2557" s="9">
        <v>8.5</v>
      </c>
      <c r="AS2557" s="22">
        <v>97</v>
      </c>
      <c r="AT2557" s="22">
        <v>97</v>
      </c>
      <c r="AU2557" s="22">
        <v>83.146067415730329</v>
      </c>
      <c r="AV2557" s="23">
        <v>9.66</v>
      </c>
      <c r="AW2557" s="12">
        <v>0</v>
      </c>
      <c r="AX2557" s="21">
        <v>0</v>
      </c>
      <c r="AY2557" s="116">
        <v>123.96777026018417</v>
      </c>
    </row>
    <row r="2558" spans="1:51" ht="15.75" x14ac:dyDescent="0.25">
      <c r="A2558" s="144">
        <v>2014</v>
      </c>
      <c r="B2558" s="77" t="s">
        <v>623</v>
      </c>
      <c r="C2558" s="78">
        <v>15</v>
      </c>
      <c r="D2558" s="77">
        <v>3555307</v>
      </c>
      <c r="E2558" s="78">
        <v>355530715</v>
      </c>
      <c r="F2558" s="78" t="str">
        <f t="shared" si="108"/>
        <v>3555307152014</v>
      </c>
      <c r="G2558" s="89">
        <v>-1.545925761509126</v>
      </c>
      <c r="H2558" s="80">
        <f t="shared" si="107"/>
        <v>1904</v>
      </c>
      <c r="I2558" s="94">
        <v>1394</v>
      </c>
      <c r="J2558" s="95">
        <v>510</v>
      </c>
      <c r="K2558" s="83">
        <f>(H2558)/VLOOKUP(D2558,'Dados Base'!$B:$K,6,FALSE)</f>
        <v>12.92073832790445</v>
      </c>
      <c r="L2558" s="88">
        <f t="shared" si="109"/>
        <v>73.214285714285708</v>
      </c>
      <c r="M2558" s="85">
        <v>4</v>
      </c>
      <c r="N2558" s="92">
        <v>0.73599999999999999</v>
      </c>
      <c r="O2558" s="91">
        <v>34</v>
      </c>
      <c r="P2558" s="91" t="s">
        <v>691</v>
      </c>
      <c r="Q2558" s="91" t="s">
        <v>691</v>
      </c>
      <c r="R2558" s="91" t="s">
        <v>691</v>
      </c>
      <c r="S2558" s="91">
        <v>2</v>
      </c>
      <c r="T2558" s="87" t="s">
        <v>691</v>
      </c>
      <c r="U2558" s="91">
        <v>14</v>
      </c>
      <c r="V2558" s="91">
        <v>13</v>
      </c>
      <c r="W2558" s="93">
        <v>0</v>
      </c>
      <c r="X2558" s="146">
        <v>3.9547666666666674E-3</v>
      </c>
      <c r="Y2558" s="21">
        <v>0.95</v>
      </c>
      <c r="Z2558" s="147">
        <v>59</v>
      </c>
      <c r="AA2558" s="147">
        <v>14</v>
      </c>
      <c r="AB2558" s="21">
        <v>0</v>
      </c>
      <c r="AC2558" s="21">
        <v>0</v>
      </c>
      <c r="AD2558" s="153">
        <f>VLOOKUP(D2558,'Dados Base'!$B:$K,9,FALSE)*31536000/VLOOKUP($F2558,F:H,MATCH(H2557,F2557:AF2557,0),FALSE)</f>
        <v>18550.588235294119</v>
      </c>
      <c r="AE2558" s="153">
        <f>VLOOKUP(D2558,'Dados Base'!$B:$K,10,FALSE)*31536000/VLOOKUP($F2558,F:H,MATCH(H2557,F2557:AF2557,0),FALSE)</f>
        <v>1987.5630252100841</v>
      </c>
      <c r="AF2558" s="148">
        <v>79.760000000000005</v>
      </c>
      <c r="AG2558" s="21">
        <v>81.96</v>
      </c>
      <c r="AH2558" s="148">
        <v>78.5</v>
      </c>
      <c r="AI2558" s="148">
        <v>8.4499999999999993</v>
      </c>
      <c r="AJ2558" s="148">
        <v>100</v>
      </c>
      <c r="AK2558" s="72">
        <f>(SUMIFS('Banco de Indicadores Mun. (2)'!I:I,'Banco de Indicadores Mun. (2)'!B:B,'Banco de Indicadores - Mun. (1)'!B2558,'Banco de Indicadores Mun. (2)'!A:A,'Banco de Indicadores - Mun. (1)'!A2558) / VLOOKUP(D2558,'Dados Base'!$B:$K,8,FALSE)) * 100</f>
        <v>21.639194444444453</v>
      </c>
      <c r="AL2558" s="72">
        <f>(SUMIFS('Banco de Indicadores Mun. (2)'!I:I,'Banco de Indicadores Mun. (2)'!B:B,'Banco de Indicadores - Mun. (1)'!B2558,'Banco de Indicadores Mun. (2)'!A:A,'Banco de Indicadores - Mun. (1)'!A2558) / VLOOKUP(D2558,'Dados Base'!$B:$K,9,FALSE)) * 100</f>
        <v>6.955455357142859</v>
      </c>
      <c r="AM2558" s="72">
        <f>(SUMIFS('Banco de Indicadores Mun. (2)'!J:J,'Banco de Indicadores Mun. (2)'!B:B,'Banco de Indicadores - Mun. (1)'!B2558,'Banco de Indicadores Mun. (2)'!A:A,'Banco de Indicadores - Mun. (1)'!A2558) / VLOOKUP(D2558,'Dados Base'!$B:$K,7,FALSE)) * 100</f>
        <v>30.364416666666678</v>
      </c>
      <c r="AN2558" s="72">
        <f>(SUMIFS('Banco de Indicadores Mun. (2)'!K:K,'Banco de Indicadores Mun. (2)'!B:B,'Banco de Indicadores - Mun. (1)'!B2558,'Banco de Indicadores Mun. (2)'!A:A,'Banco de Indicadores - Mun. (1)'!A2558) / VLOOKUP(D2558,'Dados Base'!$B:$K,10,FALSE)) * 100</f>
        <v>4.1887500000000006</v>
      </c>
      <c r="AO2558" s="21"/>
      <c r="AP2558" s="21">
        <v>0</v>
      </c>
      <c r="AQ2558" s="5">
        <v>0</v>
      </c>
      <c r="AR2558" s="9">
        <v>8.6999999999999993</v>
      </c>
      <c r="AS2558" s="22">
        <v>96</v>
      </c>
      <c r="AT2558" s="22">
        <v>96</v>
      </c>
      <c r="AU2558" s="22">
        <v>80.821917808219183</v>
      </c>
      <c r="AV2558" s="23">
        <v>9.94</v>
      </c>
      <c r="AW2558" s="12">
        <v>0</v>
      </c>
      <c r="AX2558" s="21">
        <v>0</v>
      </c>
      <c r="AY2558" s="116">
        <v>80.822645211938323</v>
      </c>
    </row>
    <row r="2559" spans="1:51" ht="15.75" x14ac:dyDescent="0.25">
      <c r="A2559" s="144">
        <v>2014</v>
      </c>
      <c r="B2559" s="77" t="s">
        <v>624</v>
      </c>
      <c r="C2559" s="78">
        <v>19</v>
      </c>
      <c r="D2559" s="77">
        <v>3555356</v>
      </c>
      <c r="E2559" s="78">
        <v>355535619</v>
      </c>
      <c r="F2559" s="78" t="str">
        <f t="shared" si="108"/>
        <v>3555356192014</v>
      </c>
      <c r="G2559" s="89">
        <v>1.8562987616697502</v>
      </c>
      <c r="H2559" s="80">
        <f t="shared" si="107"/>
        <v>5607</v>
      </c>
      <c r="I2559" s="94">
        <v>5158</v>
      </c>
      <c r="J2559" s="95">
        <v>449</v>
      </c>
      <c r="K2559" s="83">
        <f>(H2559)/VLOOKUP(D2559,'Dados Base'!$B:$K,6,FALSE)</f>
        <v>26.669520547945204</v>
      </c>
      <c r="L2559" s="88">
        <f t="shared" si="109"/>
        <v>91.992152666309963</v>
      </c>
      <c r="M2559" s="85">
        <v>2</v>
      </c>
      <c r="N2559" s="92">
        <v>0.7</v>
      </c>
      <c r="O2559" s="91">
        <v>30</v>
      </c>
      <c r="P2559" s="91" t="s">
        <v>691</v>
      </c>
      <c r="Q2559" s="91" t="s">
        <v>691</v>
      </c>
      <c r="R2559" s="91" t="s">
        <v>691</v>
      </c>
      <c r="S2559" s="91">
        <v>10</v>
      </c>
      <c r="T2559" s="87" t="s">
        <v>691</v>
      </c>
      <c r="U2559" s="91">
        <v>29</v>
      </c>
      <c r="V2559" s="91">
        <v>27</v>
      </c>
      <c r="W2559" s="93">
        <v>23.85</v>
      </c>
      <c r="X2559" s="146">
        <v>1.3357690265620404E-2</v>
      </c>
      <c r="Y2559" s="21">
        <v>3.73</v>
      </c>
      <c r="Z2559" s="147">
        <v>190</v>
      </c>
      <c r="AA2559" s="147">
        <v>98</v>
      </c>
      <c r="AB2559" s="21">
        <v>0</v>
      </c>
      <c r="AC2559" s="21">
        <v>0</v>
      </c>
      <c r="AD2559" s="153">
        <f>VLOOKUP(D2559,'Dados Base'!$B:$K,9,FALSE)*31536000/VLOOKUP($F2559,F:H,MATCH(H2558,F2558:AF2558,0),FALSE)</f>
        <v>8830.3049759229543</v>
      </c>
      <c r="AE2559" s="153">
        <f>VLOOKUP(D2559,'Dados Base'!$B:$K,10,FALSE)*31536000/VLOOKUP($F2559,F:H,MATCH(H2558,F2558:AF2558,0),FALSE)</f>
        <v>731.17174959871568</v>
      </c>
      <c r="AF2559" s="148" t="s">
        <v>692</v>
      </c>
      <c r="AG2559" s="21">
        <v>100</v>
      </c>
      <c r="AH2559" s="148" t="s">
        <v>692</v>
      </c>
      <c r="AI2559" s="148" t="s">
        <v>692</v>
      </c>
      <c r="AJ2559" s="148" t="s">
        <v>692</v>
      </c>
      <c r="AK2559" s="72">
        <f>(SUMIFS('Banco de Indicadores Mun. (2)'!I:I,'Banco de Indicadores Mun. (2)'!B:B,'Banco de Indicadores - Mun. (1)'!B2559,'Banco de Indicadores Mun. (2)'!A:A,'Banco de Indicadores - Mun. (1)'!A2559) / VLOOKUP(D2559,'Dados Base'!$B:$K,8,FALSE)) * 100</f>
        <v>25.729298245614036</v>
      </c>
      <c r="AL2559" s="72">
        <f>(SUMIFS('Banco de Indicadores Mun. (2)'!I:I,'Banco de Indicadores Mun. (2)'!B:B,'Banco de Indicadores - Mun. (1)'!B2559,'Banco de Indicadores Mun. (2)'!A:A,'Banco de Indicadores - Mun. (1)'!A2559) / VLOOKUP(D2559,'Dados Base'!$B:$K,9,FALSE)) * 100</f>
        <v>9.3412101910828014</v>
      </c>
      <c r="AM2559" s="72">
        <f>(SUMIFS('Banco de Indicadores Mun. (2)'!J:J,'Banco de Indicadores Mun. (2)'!B:B,'Banco de Indicadores - Mun. (1)'!B2559,'Banco de Indicadores Mun. (2)'!A:A,'Banco de Indicadores - Mun. (1)'!A2559) / VLOOKUP(D2559,'Dados Base'!$B:$K,7,FALSE)) * 100</f>
        <v>31.27631818181818</v>
      </c>
      <c r="AN2559" s="72">
        <f>(SUMIFS('Banco de Indicadores Mun. (2)'!K:K,'Banco de Indicadores Mun. (2)'!B:B,'Banco de Indicadores - Mun. (1)'!B2559,'Banco de Indicadores Mun. (2)'!A:A,'Banco de Indicadores - Mun. (1)'!A2559) / VLOOKUP(D2559,'Dados Base'!$B:$K,10,FALSE)) * 100</f>
        <v>6.9547692307692337</v>
      </c>
      <c r="AO2559" s="21"/>
      <c r="AP2559" s="21">
        <v>0</v>
      </c>
      <c r="AQ2559" s="5">
        <v>0</v>
      </c>
      <c r="AR2559" s="9">
        <v>7.5</v>
      </c>
      <c r="AS2559" s="22">
        <v>97</v>
      </c>
      <c r="AT2559" s="22">
        <v>97.000000000000014</v>
      </c>
      <c r="AU2559" s="22">
        <v>65.972222222222229</v>
      </c>
      <c r="AV2559" s="23">
        <v>7.74</v>
      </c>
      <c r="AW2559" s="12">
        <v>0</v>
      </c>
      <c r="AX2559" s="21">
        <v>0</v>
      </c>
      <c r="AY2559" s="116">
        <v>65.291684711946928</v>
      </c>
    </row>
    <row r="2560" spans="1:51" ht="15.75" x14ac:dyDescent="0.25">
      <c r="A2560" s="144">
        <v>2014</v>
      </c>
      <c r="B2560" s="77" t="s">
        <v>625</v>
      </c>
      <c r="C2560" s="78">
        <v>3</v>
      </c>
      <c r="D2560" s="77">
        <v>3555406</v>
      </c>
      <c r="E2560" s="78">
        <v>35554063</v>
      </c>
      <c r="F2560" s="78" t="str">
        <f t="shared" si="108"/>
        <v>355540632014</v>
      </c>
      <c r="G2560" s="89">
        <v>1.4304115391323258</v>
      </c>
      <c r="H2560" s="80">
        <f t="shared" si="107"/>
        <v>82823</v>
      </c>
      <c r="I2560" s="94">
        <v>80857</v>
      </c>
      <c r="J2560" s="95">
        <v>1966</v>
      </c>
      <c r="K2560" s="83">
        <f>(H2560)/VLOOKUP(D2560,'Dados Base'!$B:$K,6,FALSE)</f>
        <v>116.30483626355108</v>
      </c>
      <c r="L2560" s="88">
        <f t="shared" si="109"/>
        <v>97.626263236057625</v>
      </c>
      <c r="M2560" s="85">
        <v>2</v>
      </c>
      <c r="N2560" s="92">
        <v>0.751</v>
      </c>
      <c r="O2560" s="91">
        <v>14</v>
      </c>
      <c r="P2560" s="91" t="s">
        <v>691</v>
      </c>
      <c r="Q2560" s="91" t="s">
        <v>691</v>
      </c>
      <c r="R2560" s="91" t="s">
        <v>691</v>
      </c>
      <c r="S2560" s="91">
        <v>74</v>
      </c>
      <c r="T2560" s="87" t="s">
        <v>691</v>
      </c>
      <c r="U2560" s="91">
        <v>868</v>
      </c>
      <c r="V2560" s="91">
        <v>1510</v>
      </c>
      <c r="W2560" s="93">
        <v>0</v>
      </c>
      <c r="X2560" s="146">
        <v>0.21956406057986111</v>
      </c>
      <c r="Y2560" s="21">
        <v>66.680000000000007</v>
      </c>
      <c r="Z2560" s="147">
        <v>1081</v>
      </c>
      <c r="AA2560" s="147">
        <v>3419</v>
      </c>
      <c r="AB2560" s="21">
        <v>17</v>
      </c>
      <c r="AC2560" s="21">
        <v>1</v>
      </c>
      <c r="AD2560" s="153">
        <f>VLOOKUP(D2560,'Dados Base'!$B:$K,9,FALSE)*31536000/VLOOKUP($F2560,F:H,MATCH(H2559,F2559:AF2559,0),FALSE)</f>
        <v>14983.055431462275</v>
      </c>
      <c r="AE2560" s="153">
        <f>VLOOKUP(D2560,'Dados Base'!$B:$K,10,FALSE)*31536000/VLOOKUP($F2560,F:H,MATCH(H2559,F2559:AF2559,0),FALSE)</f>
        <v>1652.5148811320528</v>
      </c>
      <c r="AF2560" s="148">
        <v>87.09</v>
      </c>
      <c r="AG2560" s="21">
        <v>93.68</v>
      </c>
      <c r="AH2560" s="148">
        <v>40</v>
      </c>
      <c r="AI2560" s="148">
        <v>36.22</v>
      </c>
      <c r="AJ2560" s="148">
        <v>89.24</v>
      </c>
      <c r="AK2560" s="72">
        <f>(SUMIFS('Banco de Indicadores Mun. (2)'!I:I,'Banco de Indicadores Mun. (2)'!B:B,'Banco de Indicadores - Mun. (1)'!B2560,'Banco de Indicadores Mun. (2)'!A:A,'Banco de Indicadores - Mun. (1)'!A2560) / VLOOKUP(D2560,'Dados Base'!$B:$K,8,FALSE)) * 100</f>
        <v>4.903346020761246</v>
      </c>
      <c r="AL2560" s="72">
        <f>(SUMIFS('Banco de Indicadores Mun. (2)'!I:I,'Banco de Indicadores Mun. (2)'!B:B,'Banco de Indicadores - Mun. (1)'!B2560,'Banco de Indicadores Mun. (2)'!A:A,'Banco de Indicadores - Mun. (1)'!A2560) / VLOOKUP(D2560,'Dados Base'!$B:$K,9,FALSE)) * 100</f>
        <v>1.8005933926302411</v>
      </c>
      <c r="AM2560" s="72">
        <f>(SUMIFS('Banco de Indicadores Mun. (2)'!J:J,'Banco de Indicadores Mun. (2)'!B:B,'Banco de Indicadores - Mun. (1)'!B2560,'Banco de Indicadores Mun. (2)'!A:A,'Banco de Indicadores - Mun. (1)'!A2560) / VLOOKUP(D2560,'Dados Base'!$B:$K,7,FALSE)) * 100</f>
        <v>6.9586280909990101</v>
      </c>
      <c r="AN2560" s="72">
        <f>(SUMIFS('Banco de Indicadores Mun. (2)'!K:K,'Banco de Indicadores Mun. (2)'!B:B,'Banco de Indicadores - Mun. (1)'!B2560,'Banco de Indicadores Mun. (2)'!A:A,'Banco de Indicadores - Mun. (1)'!A2560) / VLOOKUP(D2560,'Dados Base'!$B:$K,10,FALSE)) * 100</f>
        <v>0.11558064516129032</v>
      </c>
      <c r="AO2560" s="21"/>
      <c r="AP2560" s="21">
        <v>0</v>
      </c>
      <c r="AQ2560" s="5">
        <v>1</v>
      </c>
      <c r="AR2560" s="9">
        <v>10</v>
      </c>
      <c r="AS2560" s="22">
        <v>38</v>
      </c>
      <c r="AT2560" s="22">
        <v>37.24</v>
      </c>
      <c r="AU2560" s="22">
        <v>24.022222222222226</v>
      </c>
      <c r="AV2560" s="23">
        <v>4.0999999999999996</v>
      </c>
      <c r="AW2560" s="12">
        <v>2</v>
      </c>
      <c r="AX2560" s="21">
        <v>1</v>
      </c>
      <c r="AY2560" s="116">
        <v>465.04645953772228</v>
      </c>
    </row>
    <row r="2561" spans="1:51" ht="15.75" x14ac:dyDescent="0.25">
      <c r="A2561" s="144">
        <v>2014</v>
      </c>
      <c r="B2561" s="77" t="s">
        <v>626</v>
      </c>
      <c r="C2561" s="78">
        <v>17</v>
      </c>
      <c r="D2561" s="77">
        <v>3555505</v>
      </c>
      <c r="E2561" s="78">
        <v>355550517</v>
      </c>
      <c r="F2561" s="78" t="str">
        <f t="shared" si="108"/>
        <v>3555505172014</v>
      </c>
      <c r="G2561" s="89">
        <v>0.64836264423313583</v>
      </c>
      <c r="H2561" s="80">
        <f t="shared" si="107"/>
        <v>4522</v>
      </c>
      <c r="I2561" s="94">
        <v>3313</v>
      </c>
      <c r="J2561" s="95">
        <v>1209</v>
      </c>
      <c r="K2561" s="83">
        <f>(H2561)/VLOOKUP(D2561,'Dados Base'!$B:$K,6,FALSE)</f>
        <v>15.960187766914906</v>
      </c>
      <c r="L2561" s="88">
        <f t="shared" si="109"/>
        <v>73.264042459088898</v>
      </c>
      <c r="M2561" s="85">
        <v>4</v>
      </c>
      <c r="N2561" s="92">
        <v>0.72699999999999998</v>
      </c>
      <c r="O2561" s="91">
        <v>87</v>
      </c>
      <c r="P2561" s="91" t="s">
        <v>691</v>
      </c>
      <c r="Q2561" s="91" t="s">
        <v>691</v>
      </c>
      <c r="R2561" s="91" t="s">
        <v>691</v>
      </c>
      <c r="S2561" s="91">
        <v>10</v>
      </c>
      <c r="T2561" s="87" t="s">
        <v>691</v>
      </c>
      <c r="U2561" s="91">
        <v>27</v>
      </c>
      <c r="V2561" s="91">
        <v>17</v>
      </c>
      <c r="W2561" s="93">
        <v>0</v>
      </c>
      <c r="X2561" s="146">
        <v>8.2950437499999998E-3</v>
      </c>
      <c r="Y2561" s="21">
        <v>2.38</v>
      </c>
      <c r="Z2561" s="147">
        <v>141</v>
      </c>
      <c r="AA2561" s="147">
        <v>43</v>
      </c>
      <c r="AB2561" s="21">
        <v>0</v>
      </c>
      <c r="AC2561" s="21">
        <v>0</v>
      </c>
      <c r="AD2561" s="153">
        <f>VLOOKUP(D2561,'Dados Base'!$B:$K,9,FALSE)*31536000/VLOOKUP($F2561,F:H,MATCH(H2560,F2560:AF2560,0),FALSE)</f>
        <v>18062.414860681114</v>
      </c>
      <c r="AE2561" s="153">
        <f>VLOOKUP(D2561,'Dados Base'!$B:$K,10,FALSE)*31536000/VLOOKUP($F2561,F:H,MATCH(H2560,F2560:AF2560,0),FALSE)</f>
        <v>1952.6934984520124</v>
      </c>
      <c r="AF2561" s="148">
        <v>70.44</v>
      </c>
      <c r="AG2561" s="21">
        <v>72.930000000000007</v>
      </c>
      <c r="AH2561" s="148">
        <v>68.790000000000006</v>
      </c>
      <c r="AI2561" s="148">
        <v>7.32</v>
      </c>
      <c r="AJ2561" s="148">
        <v>96.59</v>
      </c>
      <c r="AK2561" s="72">
        <f>(SUMIFS('Banco de Indicadores Mun. (2)'!I:I,'Banco de Indicadores Mun. (2)'!B:B,'Banco de Indicadores - Mun. (1)'!B2561,'Banco de Indicadores Mun. (2)'!A:A,'Banco de Indicadores - Mun. (1)'!A2561) / VLOOKUP(D2561,'Dados Base'!$B:$K,8,FALSE)) * 100</f>
        <v>20.969744525547444</v>
      </c>
      <c r="AL2561" s="72">
        <f>(SUMIFS('Banco de Indicadores Mun. (2)'!I:I,'Banco de Indicadores Mun. (2)'!B:B,'Banco de Indicadores - Mun. (1)'!B2561,'Banco de Indicadores Mun. (2)'!A:A,'Banco de Indicadores - Mun. (1)'!A2561) / VLOOKUP(D2561,'Dados Base'!$B:$K,9,FALSE)) * 100</f>
        <v>11.092104247104249</v>
      </c>
      <c r="AM2561" s="72">
        <f>(SUMIFS('Banco de Indicadores Mun. (2)'!J:J,'Banco de Indicadores Mun. (2)'!B:B,'Banco de Indicadores - Mun. (1)'!B2561,'Banco de Indicadores Mun. (2)'!A:A,'Banco de Indicadores - Mun. (1)'!A2561) / VLOOKUP(D2561,'Dados Base'!$B:$K,7,FALSE)) * 100</f>
        <v>26.245073394495417</v>
      </c>
      <c r="AN2561" s="72">
        <f>(SUMIFS('Banco de Indicadores Mun. (2)'!K:K,'Banco de Indicadores Mun. (2)'!B:B,'Banco de Indicadores - Mun. (1)'!B2561,'Banco de Indicadores Mun. (2)'!A:A,'Banco de Indicadores - Mun. (1)'!A2561) / VLOOKUP(D2561,'Dados Base'!$B:$K,10,FALSE)) * 100</f>
        <v>0.43364285714285716</v>
      </c>
      <c r="AO2561" s="21"/>
      <c r="AP2561" s="21">
        <v>0</v>
      </c>
      <c r="AQ2561" s="5">
        <v>0</v>
      </c>
      <c r="AR2561" s="9">
        <v>7.4</v>
      </c>
      <c r="AS2561" s="22">
        <v>92</v>
      </c>
      <c r="AT2561" s="22">
        <v>92</v>
      </c>
      <c r="AU2561" s="22">
        <v>76.630434782608688</v>
      </c>
      <c r="AV2561" s="23">
        <v>8.14</v>
      </c>
      <c r="AW2561" s="12">
        <v>0</v>
      </c>
      <c r="AX2561" s="21">
        <v>0</v>
      </c>
      <c r="AY2561" s="116">
        <v>81.649133512406124</v>
      </c>
    </row>
    <row r="2562" spans="1:51" ht="15.75" x14ac:dyDescent="0.25">
      <c r="A2562" s="144">
        <v>2014</v>
      </c>
      <c r="B2562" s="77" t="s">
        <v>627</v>
      </c>
      <c r="C2562" s="78">
        <v>15</v>
      </c>
      <c r="D2562" s="77">
        <v>3555604</v>
      </c>
      <c r="E2562" s="78">
        <v>355560415</v>
      </c>
      <c r="F2562" s="78" t="str">
        <f t="shared" si="108"/>
        <v>3555604152014</v>
      </c>
      <c r="G2562" s="89">
        <v>0.37460509221178828</v>
      </c>
      <c r="H2562" s="80">
        <f t="shared" ref="H2562:H2625" si="110">SUM(I2562:J2562)</f>
        <v>9564</v>
      </c>
      <c r="I2562" s="94">
        <v>8939</v>
      </c>
      <c r="J2562" s="95">
        <v>625</v>
      </c>
      <c r="K2562" s="83">
        <f>(H2562)/VLOOKUP(D2562,'Dados Base'!$B:$K,6,FALSE)</f>
        <v>37.920780302129174</v>
      </c>
      <c r="L2562" s="88">
        <f t="shared" si="109"/>
        <v>93.465077373483894</v>
      </c>
      <c r="M2562" s="85">
        <v>3</v>
      </c>
      <c r="N2562" s="92">
        <v>0.72099999999999997</v>
      </c>
      <c r="O2562" s="91">
        <v>64</v>
      </c>
      <c r="P2562" s="91" t="s">
        <v>691</v>
      </c>
      <c r="Q2562" s="91" t="s">
        <v>691</v>
      </c>
      <c r="R2562" s="91" t="s">
        <v>691</v>
      </c>
      <c r="S2562" s="91">
        <v>14</v>
      </c>
      <c r="T2562" s="87" t="s">
        <v>691</v>
      </c>
      <c r="U2562" s="91">
        <v>74</v>
      </c>
      <c r="V2562" s="91">
        <v>67</v>
      </c>
      <c r="W2562" s="93">
        <v>0</v>
      </c>
      <c r="X2562" s="146">
        <v>2.4906250000000001E-2</v>
      </c>
      <c r="Y2562" s="21">
        <v>6.46</v>
      </c>
      <c r="Z2562" s="147">
        <v>473</v>
      </c>
      <c r="AA2562" s="147">
        <v>25</v>
      </c>
      <c r="AB2562" s="21">
        <v>2</v>
      </c>
      <c r="AC2562" s="21">
        <v>0</v>
      </c>
      <c r="AD2562" s="153">
        <f>VLOOKUP(D2562,'Dados Base'!$B:$K,9,FALSE)*31536000/VLOOKUP($F2562,F:H,MATCH(H2561,F2561:AF2561,0),FALSE)</f>
        <v>6495.8092848180677</v>
      </c>
      <c r="AE2562" s="153">
        <f>VLOOKUP(D2562,'Dados Base'!$B:$K,10,FALSE)*31536000/VLOOKUP($F2562,F:H,MATCH(H2561,F2561:AF2561,0),FALSE)</f>
        <v>692.4466750313677</v>
      </c>
      <c r="AF2562" s="148">
        <v>100</v>
      </c>
      <c r="AG2562" s="21" t="s">
        <v>692</v>
      </c>
      <c r="AH2562" s="148">
        <v>100</v>
      </c>
      <c r="AI2562" s="148">
        <v>0</v>
      </c>
      <c r="AJ2562" s="148">
        <v>99.96</v>
      </c>
      <c r="AK2562" s="72">
        <f>(SUMIFS('Banco de Indicadores Mun. (2)'!I:I,'Banco de Indicadores Mun. (2)'!B:B,'Banco de Indicadores - Mun. (1)'!B2562,'Banco de Indicadores Mun. (2)'!A:A,'Banco de Indicadores - Mun. (1)'!A2562) / VLOOKUP(D2562,'Dados Base'!$B:$K,8,FALSE)) * 100</f>
        <v>7.6472222222222248</v>
      </c>
      <c r="AL2562" s="72">
        <f>(SUMIFS('Banco de Indicadores Mun. (2)'!I:I,'Banco de Indicadores Mun. (2)'!B:B,'Banco de Indicadores - Mun. (1)'!B2562,'Banco de Indicadores Mun. (2)'!A:A,'Banco de Indicadores - Mun. (1)'!A2562) / VLOOKUP(D2562,'Dados Base'!$B:$K,9,FALSE)) * 100</f>
        <v>2.4455583756345183</v>
      </c>
      <c r="AM2562" s="72">
        <f>(SUMIFS('Banco de Indicadores Mun. (2)'!J:J,'Banco de Indicadores Mun. (2)'!B:B,'Banco de Indicadores - Mun. (1)'!B2562,'Banco de Indicadores Mun. (2)'!A:A,'Banco de Indicadores - Mun. (1)'!A2562) / VLOOKUP(D2562,'Dados Base'!$B:$K,7,FALSE)) * 100</f>
        <v>2.2030476190476187</v>
      </c>
      <c r="AN2562" s="72">
        <f>(SUMIFS('Banco de Indicadores Mun. (2)'!K:K,'Banco de Indicadores Mun. (2)'!B:B,'Banco de Indicadores - Mun. (1)'!B2562,'Banco de Indicadores Mun. (2)'!A:A,'Banco de Indicadores - Mun. (1)'!A2562) / VLOOKUP(D2562,'Dados Base'!$B:$K,10,FALSE)) * 100</f>
        <v>18.535571428571433</v>
      </c>
      <c r="AO2562" s="21"/>
      <c r="AP2562" s="21">
        <v>0</v>
      </c>
      <c r="AQ2562" s="5">
        <v>0</v>
      </c>
      <c r="AR2562" s="9">
        <v>10</v>
      </c>
      <c r="AS2562" s="22">
        <v>100</v>
      </c>
      <c r="AT2562" s="22">
        <v>100</v>
      </c>
      <c r="AU2562" s="22">
        <v>94.979919678714865</v>
      </c>
      <c r="AV2562" s="23">
        <v>9.8000000000000007</v>
      </c>
      <c r="AW2562" s="12">
        <v>2</v>
      </c>
      <c r="AX2562" s="21">
        <v>0</v>
      </c>
      <c r="AY2562" s="116">
        <v>1.0908486712078291</v>
      </c>
    </row>
    <row r="2563" spans="1:51" ht="15.75" x14ac:dyDescent="0.25">
      <c r="A2563" s="144">
        <v>2014</v>
      </c>
      <c r="B2563" s="77" t="s">
        <v>628</v>
      </c>
      <c r="C2563" s="78">
        <v>19</v>
      </c>
      <c r="D2563" s="77">
        <v>3555703</v>
      </c>
      <c r="E2563" s="78">
        <v>355570319</v>
      </c>
      <c r="F2563" s="78" t="str">
        <f t="shared" ref="F2563:F2626" si="111">CONCATENATE(E2563,A2563)</f>
        <v>3555703192014</v>
      </c>
      <c r="G2563" s="89">
        <v>1.2676536689481654</v>
      </c>
      <c r="H2563" s="80">
        <f t="shared" si="110"/>
        <v>1656</v>
      </c>
      <c r="I2563" s="94">
        <v>1295</v>
      </c>
      <c r="J2563" s="95">
        <v>361</v>
      </c>
      <c r="K2563" s="83">
        <f>(H2563)/VLOOKUP(D2563,'Dados Base'!$B:$K,6,FALSE)</f>
        <v>20.922299431459255</v>
      </c>
      <c r="L2563" s="88">
        <f t="shared" si="109"/>
        <v>78.200483091787447</v>
      </c>
      <c r="M2563" s="85">
        <v>4</v>
      </c>
      <c r="N2563" s="92">
        <v>0.749</v>
      </c>
      <c r="O2563" s="91">
        <v>21</v>
      </c>
      <c r="P2563" s="91" t="s">
        <v>691</v>
      </c>
      <c r="Q2563" s="91" t="s">
        <v>691</v>
      </c>
      <c r="R2563" s="91" t="s">
        <v>691</v>
      </c>
      <c r="S2563" s="91">
        <v>3</v>
      </c>
      <c r="T2563" s="87" t="s">
        <v>691</v>
      </c>
      <c r="U2563" s="91">
        <v>13</v>
      </c>
      <c r="V2563" s="91">
        <v>13</v>
      </c>
      <c r="W2563" s="93">
        <v>0</v>
      </c>
      <c r="X2563" s="146">
        <v>3.4366312499999993E-3</v>
      </c>
      <c r="Y2563" s="21">
        <v>0.93</v>
      </c>
      <c r="Z2563" s="147">
        <v>54</v>
      </c>
      <c r="AA2563" s="147">
        <v>18</v>
      </c>
      <c r="AB2563" s="21">
        <v>0</v>
      </c>
      <c r="AC2563" s="21">
        <v>0</v>
      </c>
      <c r="AD2563" s="153">
        <f>VLOOKUP(D2563,'Dados Base'!$B:$K,9,FALSE)*31536000/VLOOKUP($F2563,F:H,MATCH(H2562,F2562:AF2562,0),FALSE)</f>
        <v>11235.652173913044</v>
      </c>
      <c r="AE2563" s="153">
        <f>VLOOKUP(D2563,'Dados Base'!$B:$K,10,FALSE)*31536000/VLOOKUP($F2563,F:H,MATCH(H2562,F2562:AF2562,0),FALSE)</f>
        <v>952.17391304347802</v>
      </c>
      <c r="AF2563" s="148">
        <v>79.69</v>
      </c>
      <c r="AG2563" s="21">
        <v>100</v>
      </c>
      <c r="AH2563" s="148">
        <v>79.459999999999994</v>
      </c>
      <c r="AI2563" s="148">
        <v>11.4</v>
      </c>
      <c r="AJ2563" s="148">
        <v>100</v>
      </c>
      <c r="AK2563" s="72">
        <f>(SUMIFS('Banco de Indicadores Mun. (2)'!I:I,'Banco de Indicadores Mun. (2)'!B:B,'Banco de Indicadores - Mun. (1)'!B2563,'Banco de Indicadores Mun. (2)'!A:A,'Banco de Indicadores - Mun. (1)'!A2563) / VLOOKUP(D2563,'Dados Base'!$B:$K,8,FALSE)) * 100</f>
        <v>2.1765789473684203</v>
      </c>
      <c r="AL2563" s="72">
        <f>(SUMIFS('Banco de Indicadores Mun. (2)'!I:I,'Banco de Indicadores Mun. (2)'!B:B,'Banco de Indicadores - Mun. (1)'!B2563,'Banco de Indicadores Mun. (2)'!A:A,'Banco de Indicadores - Mun. (1)'!A2563) / VLOOKUP(D2563,'Dados Base'!$B:$K,9,FALSE)) * 100</f>
        <v>0.70093220338983031</v>
      </c>
      <c r="AM2563" s="72">
        <f>(SUMIFS('Banco de Indicadores Mun. (2)'!J:J,'Banco de Indicadores Mun. (2)'!B:B,'Banco de Indicadores - Mun. (1)'!B2563,'Banco de Indicadores Mun. (2)'!A:A,'Banco de Indicadores - Mun. (1)'!A2563) / VLOOKUP(D2563,'Dados Base'!$B:$K,7,FALSE)) * 100</f>
        <v>0</v>
      </c>
      <c r="AN2563" s="72">
        <f>(SUMIFS('Banco de Indicadores Mun. (2)'!K:K,'Banco de Indicadores Mun. (2)'!B:B,'Banco de Indicadores - Mun. (1)'!B2563,'Banco de Indicadores Mun. (2)'!A:A,'Banco de Indicadores - Mun. (1)'!A2563) / VLOOKUP(D2563,'Dados Base'!$B:$K,10,FALSE)) * 100</f>
        <v>8.270999999999999</v>
      </c>
      <c r="AO2563" s="21"/>
      <c r="AP2563" s="21">
        <v>0</v>
      </c>
      <c r="AQ2563" s="5">
        <v>0</v>
      </c>
      <c r="AR2563" s="9">
        <v>8.6999999999999993</v>
      </c>
      <c r="AS2563" s="22">
        <v>98.9</v>
      </c>
      <c r="AT2563" s="22">
        <v>98.9</v>
      </c>
      <c r="AU2563" s="22">
        <v>75</v>
      </c>
      <c r="AV2563" s="23">
        <v>8</v>
      </c>
      <c r="AW2563" s="12">
        <v>0</v>
      </c>
      <c r="AX2563" s="21">
        <v>0</v>
      </c>
      <c r="AY2563" s="116">
        <v>116.39305193567102</v>
      </c>
    </row>
    <row r="2564" spans="1:51" ht="15.75" x14ac:dyDescent="0.25">
      <c r="A2564" s="144">
        <v>2014</v>
      </c>
      <c r="B2564" s="77" t="s">
        <v>629</v>
      </c>
      <c r="C2564" s="78">
        <v>15</v>
      </c>
      <c r="D2564" s="77">
        <v>3555802</v>
      </c>
      <c r="E2564" s="78">
        <v>355580215</v>
      </c>
      <c r="F2564" s="78" t="str">
        <f t="shared" si="111"/>
        <v>3555802152014</v>
      </c>
      <c r="G2564" s="89">
        <v>-0.14841015081265008</v>
      </c>
      <c r="H2564" s="80">
        <f t="shared" si="110"/>
        <v>8755</v>
      </c>
      <c r="I2564" s="94">
        <v>7483</v>
      </c>
      <c r="J2564" s="95">
        <v>1272</v>
      </c>
      <c r="K2564" s="83">
        <f>(H2564)/VLOOKUP(D2564,'Dados Base'!$B:$K,6,FALSE)</f>
        <v>41.835905767668557</v>
      </c>
      <c r="L2564" s="88">
        <f t="shared" si="109"/>
        <v>85.471159337521414</v>
      </c>
      <c r="M2564" s="85">
        <v>3</v>
      </c>
      <c r="N2564" s="92">
        <v>0.746</v>
      </c>
      <c r="O2564" s="91">
        <v>58</v>
      </c>
      <c r="P2564" s="91" t="s">
        <v>691</v>
      </c>
      <c r="Q2564" s="91" t="s">
        <v>691</v>
      </c>
      <c r="R2564" s="91" t="s">
        <v>691</v>
      </c>
      <c r="S2564" s="91">
        <v>18</v>
      </c>
      <c r="T2564" s="87" t="s">
        <v>691</v>
      </c>
      <c r="U2564" s="91">
        <v>100</v>
      </c>
      <c r="V2564" s="91">
        <v>71</v>
      </c>
      <c r="W2564" s="93">
        <v>0</v>
      </c>
      <c r="X2564" s="146">
        <v>1.997234375E-2</v>
      </c>
      <c r="Y2564" s="21">
        <v>5.38</v>
      </c>
      <c r="Z2564" s="147">
        <v>329</v>
      </c>
      <c r="AA2564" s="147">
        <v>86</v>
      </c>
      <c r="AB2564" s="21">
        <v>2</v>
      </c>
      <c r="AC2564" s="21">
        <v>2</v>
      </c>
      <c r="AD2564" s="153">
        <f>VLOOKUP(D2564,'Dados Base'!$B:$K,9,FALSE)*31536000/VLOOKUP($F2564,F:H,MATCH(H2563,F2563:AF2563,0),FALSE)</f>
        <v>5655.2278697886923</v>
      </c>
      <c r="AE2564" s="153">
        <f>VLOOKUP(D2564,'Dados Base'!$B:$K,10,FALSE)*31536000/VLOOKUP($F2564,F:H,MATCH(H2563,F2563:AF2563,0),FALSE)</f>
        <v>504.28783552255851</v>
      </c>
      <c r="AF2564" s="148">
        <v>87.6</v>
      </c>
      <c r="AG2564" s="21">
        <v>84.16</v>
      </c>
      <c r="AH2564" s="148">
        <v>87.2</v>
      </c>
      <c r="AI2564" s="148">
        <v>16.97</v>
      </c>
      <c r="AJ2564" s="148">
        <v>100</v>
      </c>
      <c r="AK2564" s="72">
        <f>(SUMIFS('Banco de Indicadores Mun. (2)'!I:I,'Banco de Indicadores Mun. (2)'!B:B,'Banco de Indicadores - Mun. (1)'!B2564,'Banco de Indicadores Mun. (2)'!A:A,'Banco de Indicadores - Mun. (1)'!A2564) / VLOOKUP(D2564,'Dados Base'!$B:$K,8,FALSE)) * 100</f>
        <v>38.278530612244872</v>
      </c>
      <c r="AL2564" s="72">
        <f>(SUMIFS('Banco de Indicadores Mun. (2)'!I:I,'Banco de Indicadores Mun. (2)'!B:B,'Banco de Indicadores - Mun. (1)'!B2564,'Banco de Indicadores Mun. (2)'!A:A,'Banco de Indicadores - Mun. (1)'!A2564) / VLOOKUP(D2564,'Dados Base'!$B:$K,9,FALSE)) * 100</f>
        <v>11.946802547770693</v>
      </c>
      <c r="AM2564" s="72">
        <f>(SUMIFS('Banco de Indicadores Mun. (2)'!J:J,'Banco de Indicadores Mun. (2)'!B:B,'Banco de Indicadores - Mun. (1)'!B2564,'Banco de Indicadores Mun. (2)'!A:A,'Banco de Indicadores - Mun. (1)'!A2564) / VLOOKUP(D2564,'Dados Base'!$B:$K,7,FALSE)) * 100</f>
        <v>52.890314285714247</v>
      </c>
      <c r="AN2564" s="72">
        <f>(SUMIFS('Banco de Indicadores Mun. (2)'!K:K,'Banco de Indicadores Mun. (2)'!B:B,'Banco de Indicadores - Mun. (1)'!B2564,'Banco de Indicadores Mun. (2)'!A:A,'Banco de Indicadores - Mun. (1)'!A2564) / VLOOKUP(D2564,'Dados Base'!$B:$K,10,FALSE)) * 100</f>
        <v>1.7490714285714284</v>
      </c>
      <c r="AO2564" s="21"/>
      <c r="AP2564" s="21">
        <v>0</v>
      </c>
      <c r="AQ2564" s="5">
        <v>0</v>
      </c>
      <c r="AR2564" s="9">
        <v>7.2</v>
      </c>
      <c r="AS2564" s="22">
        <v>99</v>
      </c>
      <c r="AT2564" s="22">
        <v>99.000000000000014</v>
      </c>
      <c r="AU2564" s="22">
        <v>79.277108433734938</v>
      </c>
      <c r="AV2564" s="23">
        <v>8.33</v>
      </c>
      <c r="AW2564" s="12">
        <v>0</v>
      </c>
      <c r="AX2564" s="21">
        <v>2</v>
      </c>
      <c r="AY2564" s="116">
        <v>117.66880261443579</v>
      </c>
    </row>
    <row r="2565" spans="1:51" ht="15.75" x14ac:dyDescent="0.25">
      <c r="A2565" s="144">
        <v>2014</v>
      </c>
      <c r="B2565" s="77" t="s">
        <v>630</v>
      </c>
      <c r="C2565" s="78">
        <v>16</v>
      </c>
      <c r="D2565" s="77">
        <v>3555901</v>
      </c>
      <c r="E2565" s="78">
        <v>355590116</v>
      </c>
      <c r="F2565" s="78" t="str">
        <f t="shared" si="111"/>
        <v>3555901162014</v>
      </c>
      <c r="G2565" s="89">
        <v>-0.87574489813108114</v>
      </c>
      <c r="H2565" s="80">
        <f t="shared" si="110"/>
        <v>1229</v>
      </c>
      <c r="I2565" s="94">
        <v>1108</v>
      </c>
      <c r="J2565" s="95">
        <v>121</v>
      </c>
      <c r="K2565" s="83">
        <f>(H2565)/VLOOKUP(D2565,'Dados Base'!$B:$K,6,FALSE)</f>
        <v>8.327686678411709</v>
      </c>
      <c r="L2565" s="88">
        <f t="shared" si="109"/>
        <v>90.154597233523191</v>
      </c>
      <c r="M2565" s="85">
        <v>5</v>
      </c>
      <c r="N2565" s="92">
        <v>0.71199999999999997</v>
      </c>
      <c r="O2565" s="91">
        <v>27</v>
      </c>
      <c r="P2565" s="91" t="s">
        <v>691</v>
      </c>
      <c r="Q2565" s="91" t="s">
        <v>691</v>
      </c>
      <c r="R2565" s="91" t="s">
        <v>691</v>
      </c>
      <c r="S2565" s="91">
        <v>1</v>
      </c>
      <c r="T2565" s="87" t="s">
        <v>691</v>
      </c>
      <c r="U2565" s="91">
        <v>7</v>
      </c>
      <c r="V2565" s="91">
        <v>9</v>
      </c>
      <c r="W2565" s="93">
        <v>14.74</v>
      </c>
      <c r="X2565" s="146">
        <v>2.7642898437500001E-3</v>
      </c>
      <c r="Y2565" s="21">
        <v>0.75</v>
      </c>
      <c r="Z2565" s="147">
        <v>50</v>
      </c>
      <c r="AA2565" s="147">
        <v>8</v>
      </c>
      <c r="AB2565" s="21">
        <v>0</v>
      </c>
      <c r="AC2565" s="21">
        <v>0</v>
      </c>
      <c r="AD2565" s="153">
        <f>VLOOKUP(D2565,'Dados Base'!$B:$K,9,FALSE)*31536000/VLOOKUP($F2565,F:H,MATCH(H2564,F2564:AF2564,0),FALSE)</f>
        <v>28225.874694873881</v>
      </c>
      <c r="AE2565" s="153">
        <f>VLOOKUP(D2565,'Dados Base'!$B:$K,10,FALSE)*31536000/VLOOKUP($F2565,F:H,MATCH(H2564,F2564:AF2564,0),FALSE)</f>
        <v>2565.9886086248989</v>
      </c>
      <c r="AF2565" s="148">
        <v>86.37</v>
      </c>
      <c r="AG2565" s="21">
        <v>100</v>
      </c>
      <c r="AH2565" s="148">
        <v>85.24</v>
      </c>
      <c r="AI2565" s="148">
        <v>10.97</v>
      </c>
      <c r="AJ2565" s="148">
        <v>100</v>
      </c>
      <c r="AK2565" s="72">
        <f>(SUMIFS('Banco de Indicadores Mun. (2)'!I:I,'Banco de Indicadores Mun. (2)'!B:B,'Banco de Indicadores - Mun. (1)'!B2565,'Banco de Indicadores Mun. (2)'!A:A,'Banco de Indicadores - Mun. (1)'!A2565) / VLOOKUP(D2565,'Dados Base'!$B:$K,8,FALSE)) * 100</f>
        <v>2.080422222222222</v>
      </c>
      <c r="AL2565" s="72">
        <f>(SUMIFS('Banco de Indicadores Mun. (2)'!I:I,'Banco de Indicadores Mun. (2)'!B:B,'Banco de Indicadores - Mun. (1)'!B2565,'Banco de Indicadores Mun. (2)'!A:A,'Banco de Indicadores - Mun. (1)'!A2565) / VLOOKUP(D2565,'Dados Base'!$B:$K,9,FALSE)) * 100</f>
        <v>0.85108181818181805</v>
      </c>
      <c r="AM2565" s="72">
        <f>(SUMIFS('Banco de Indicadores Mun. (2)'!J:J,'Banco de Indicadores Mun. (2)'!B:B,'Banco de Indicadores - Mun. (1)'!B2565,'Banco de Indicadores Mun. (2)'!A:A,'Banco de Indicadores - Mun. (1)'!A2565) / VLOOKUP(D2565,'Dados Base'!$B:$K,7,FALSE)) * 100</f>
        <v>1.3739142857142859</v>
      </c>
      <c r="AN2565" s="72">
        <f>(SUMIFS('Banco de Indicadores Mun. (2)'!K:K,'Banco de Indicadores Mun. (2)'!B:B,'Banco de Indicadores - Mun. (1)'!B2565,'Banco de Indicadores Mun. (2)'!A:A,'Banco de Indicadores - Mun. (1)'!A2565) / VLOOKUP(D2565,'Dados Base'!$B:$K,10,FALSE)) * 100</f>
        <v>4.5531999999999986</v>
      </c>
      <c r="AO2565" s="21"/>
      <c r="AP2565" s="21">
        <v>0</v>
      </c>
      <c r="AQ2565" s="5">
        <v>0</v>
      </c>
      <c r="AR2565" s="9">
        <v>9.6</v>
      </c>
      <c r="AS2565" s="22">
        <v>99</v>
      </c>
      <c r="AT2565" s="22">
        <v>99</v>
      </c>
      <c r="AU2565" s="22">
        <v>86.206896551724142</v>
      </c>
      <c r="AV2565" s="23">
        <v>9.49</v>
      </c>
      <c r="AW2565" s="12">
        <v>0</v>
      </c>
      <c r="AX2565" s="21">
        <v>0</v>
      </c>
      <c r="AY2565" s="116">
        <v>162.46008382491999</v>
      </c>
    </row>
    <row r="2566" spans="1:51" ht="15.75" x14ac:dyDescent="0.25">
      <c r="A2566" s="144">
        <v>2014</v>
      </c>
      <c r="B2566" s="77" t="s">
        <v>631</v>
      </c>
      <c r="C2566" s="78">
        <v>16</v>
      </c>
      <c r="D2566" s="77">
        <v>3556008</v>
      </c>
      <c r="E2566" s="78">
        <v>355600816</v>
      </c>
      <c r="F2566" s="78" t="str">
        <f t="shared" si="111"/>
        <v>3556008162014</v>
      </c>
      <c r="G2566" s="89">
        <v>0.54027564630154679</v>
      </c>
      <c r="H2566" s="80">
        <f t="shared" si="110"/>
        <v>12906</v>
      </c>
      <c r="I2566" s="94">
        <v>11669</v>
      </c>
      <c r="J2566" s="95">
        <v>1237</v>
      </c>
      <c r="K2566" s="83">
        <f>(H2566)/VLOOKUP(D2566,'Dados Base'!$B:$K,6,FALSE)</f>
        <v>39.736445087595058</v>
      </c>
      <c r="L2566" s="88">
        <f t="shared" si="109"/>
        <v>90.415310708197737</v>
      </c>
      <c r="M2566" s="85">
        <v>3</v>
      </c>
      <c r="N2566" s="92">
        <v>0.745</v>
      </c>
      <c r="O2566" s="91">
        <v>91</v>
      </c>
      <c r="P2566" s="91" t="s">
        <v>691</v>
      </c>
      <c r="Q2566" s="91" t="s">
        <v>691</v>
      </c>
      <c r="R2566" s="91" t="s">
        <v>691</v>
      </c>
      <c r="S2566" s="91">
        <v>69</v>
      </c>
      <c r="T2566" s="87" t="s">
        <v>691</v>
      </c>
      <c r="U2566" s="91">
        <v>158</v>
      </c>
      <c r="V2566" s="91">
        <v>113</v>
      </c>
      <c r="W2566" s="93">
        <v>0.44</v>
      </c>
      <c r="X2566" s="146">
        <v>3.9285624999999998E-2</v>
      </c>
      <c r="Y2566" s="21">
        <v>8.36</v>
      </c>
      <c r="Z2566" s="147">
        <v>359</v>
      </c>
      <c r="AA2566" s="147">
        <v>286</v>
      </c>
      <c r="AB2566" s="21">
        <v>3</v>
      </c>
      <c r="AC2566" s="21">
        <v>0</v>
      </c>
      <c r="AD2566" s="153">
        <f>VLOOKUP(D2566,'Dados Base'!$B:$K,9,FALSE)*31536000/VLOOKUP($F2566,F:H,MATCH(H2565,F2565:AF2565,0),FALSE)</f>
        <v>5962.1757322175736</v>
      </c>
      <c r="AE2566" s="153">
        <f>VLOOKUP(D2566,'Dados Base'!$B:$K,10,FALSE)*31536000/VLOOKUP($F2566,F:H,MATCH(H2565,F2565:AF2565,0),FALSE)</f>
        <v>562.0083682008368</v>
      </c>
      <c r="AF2566" s="148">
        <v>100</v>
      </c>
      <c r="AG2566" s="21">
        <v>88.99</v>
      </c>
      <c r="AH2566" s="148">
        <v>96.13</v>
      </c>
      <c r="AI2566" s="148">
        <v>7.9</v>
      </c>
      <c r="AJ2566" s="148">
        <v>100</v>
      </c>
      <c r="AK2566" s="72">
        <f>(SUMIFS('Banco de Indicadores Mun. (2)'!I:I,'Banco de Indicadores Mun. (2)'!B:B,'Banco de Indicadores - Mun. (1)'!B2566,'Banco de Indicadores Mun. (2)'!A:A,'Banco de Indicadores - Mun. (1)'!A2566) / VLOOKUP(D2566,'Dados Base'!$B:$K,8,FALSE)) * 100</f>
        <v>4.1366100000000001</v>
      </c>
      <c r="AL2566" s="72">
        <f>(SUMIFS('Banco de Indicadores Mun. (2)'!I:I,'Banco de Indicadores Mun. (2)'!B:B,'Banco de Indicadores - Mun. (1)'!B2566,'Banco de Indicadores Mun. (2)'!A:A,'Banco de Indicadores - Mun. (1)'!A2566) / VLOOKUP(D2566,'Dados Base'!$B:$K,9,FALSE)) * 100</f>
        <v>1.6953319672131151</v>
      </c>
      <c r="AM2566" s="72">
        <f>(SUMIFS('Banco de Indicadores Mun. (2)'!J:J,'Banco de Indicadores Mun. (2)'!B:B,'Banco de Indicadores - Mun. (1)'!B2566,'Banco de Indicadores Mun. (2)'!A:A,'Banco de Indicadores - Mun. (1)'!A2566) / VLOOKUP(D2566,'Dados Base'!$B:$K,7,FALSE)) * 100</f>
        <v>1.0624935064935066</v>
      </c>
      <c r="AN2566" s="72">
        <f>(SUMIFS('Banco de Indicadores Mun. (2)'!K:K,'Banco de Indicadores Mun. (2)'!B:B,'Banco de Indicadores - Mun. (1)'!B2566,'Banco de Indicadores Mun. (2)'!A:A,'Banco de Indicadores - Mun. (1)'!A2566) / VLOOKUP(D2566,'Dados Base'!$B:$K,10,FALSE)) * 100</f>
        <v>14.428217391304351</v>
      </c>
      <c r="AO2566" s="21"/>
      <c r="AP2566" s="21">
        <v>0</v>
      </c>
      <c r="AQ2566" s="5">
        <v>0</v>
      </c>
      <c r="AR2566" s="9">
        <v>9.6</v>
      </c>
      <c r="AS2566" s="22">
        <v>96</v>
      </c>
      <c r="AT2566" s="22">
        <v>96.000000000000014</v>
      </c>
      <c r="AU2566" s="22">
        <v>55.65891472868217</v>
      </c>
      <c r="AV2566" s="23">
        <v>6.56</v>
      </c>
      <c r="AW2566" s="12">
        <v>0</v>
      </c>
      <c r="AX2566" s="21">
        <v>0</v>
      </c>
      <c r="AY2566" s="116">
        <v>30.66553253985192</v>
      </c>
    </row>
    <row r="2567" spans="1:51" ht="15.75" x14ac:dyDescent="0.25">
      <c r="A2567" s="144">
        <v>2014</v>
      </c>
      <c r="B2567" s="77" t="s">
        <v>632</v>
      </c>
      <c r="C2567" s="78">
        <v>15</v>
      </c>
      <c r="D2567" s="77">
        <v>3556107</v>
      </c>
      <c r="E2567" s="78">
        <v>355610715</v>
      </c>
      <c r="F2567" s="78" t="str">
        <f t="shared" si="111"/>
        <v>3556107152014</v>
      </c>
      <c r="G2567" s="89">
        <v>2.1061235829015645</v>
      </c>
      <c r="H2567" s="80">
        <f t="shared" si="110"/>
        <v>11752</v>
      </c>
      <c r="I2567" s="94">
        <v>10822</v>
      </c>
      <c r="J2567" s="95">
        <v>930</v>
      </c>
      <c r="K2567" s="83">
        <f>(H2567)/VLOOKUP(D2567,'Dados Base'!$B:$K,6,FALSE)</f>
        <v>78.76147711279404</v>
      </c>
      <c r="L2567" s="88">
        <f t="shared" ref="L2567:L2630" si="112">(I2567/H2567)*100</f>
        <v>92.086453369639216</v>
      </c>
      <c r="M2567" s="85">
        <v>3</v>
      </c>
      <c r="N2567" s="92">
        <v>0.73499999999999999</v>
      </c>
      <c r="O2567" s="91">
        <v>50</v>
      </c>
      <c r="P2567" s="91" t="s">
        <v>691</v>
      </c>
      <c r="Q2567" s="91" t="s">
        <v>691</v>
      </c>
      <c r="R2567" s="91" t="s">
        <v>691</v>
      </c>
      <c r="S2567" s="91">
        <v>94</v>
      </c>
      <c r="T2567" s="87" t="s">
        <v>691</v>
      </c>
      <c r="U2567" s="91">
        <v>97</v>
      </c>
      <c r="V2567" s="91">
        <v>81</v>
      </c>
      <c r="W2567" s="93">
        <v>0</v>
      </c>
      <c r="X2567" s="146">
        <v>3.5225545453703704E-2</v>
      </c>
      <c r="Y2567" s="21">
        <v>7.81</v>
      </c>
      <c r="Z2567" s="147">
        <v>554</v>
      </c>
      <c r="AA2567" s="147">
        <v>48</v>
      </c>
      <c r="AB2567" s="21">
        <v>0</v>
      </c>
      <c r="AC2567" s="21">
        <v>0</v>
      </c>
      <c r="AD2567" s="153">
        <f>VLOOKUP(D2567,'Dados Base'!$B:$K,9,FALSE)*31536000/VLOOKUP($F2567,F:H,MATCH(H2566,F2566:AF2566,0),FALSE)</f>
        <v>3032.3076923076924</v>
      </c>
      <c r="AE2567" s="153">
        <f>VLOOKUP(D2567,'Dados Base'!$B:$K,10,FALSE)*31536000/VLOOKUP($F2567,F:H,MATCH(H2566,F2566:AF2566,0),FALSE)</f>
        <v>268.34581347855675</v>
      </c>
      <c r="AF2567" s="148">
        <v>98.47</v>
      </c>
      <c r="AG2567" s="21">
        <v>100</v>
      </c>
      <c r="AH2567" s="148">
        <v>98.44</v>
      </c>
      <c r="AI2567" s="148">
        <v>13.64</v>
      </c>
      <c r="AJ2567" s="148">
        <v>100</v>
      </c>
      <c r="AK2567" s="72">
        <f>(SUMIFS('Banco de Indicadores Mun. (2)'!I:I,'Banco de Indicadores Mun. (2)'!B:B,'Banco de Indicadores - Mun. (1)'!B2567,'Banco de Indicadores Mun. (2)'!A:A,'Banco de Indicadores - Mun. (1)'!A2567) / VLOOKUP(D2567,'Dados Base'!$B:$K,8,FALSE)) * 100</f>
        <v>25.542555555555552</v>
      </c>
      <c r="AL2567" s="72">
        <f>(SUMIFS('Banco de Indicadores Mun. (2)'!I:I,'Banco de Indicadores Mun. (2)'!B:B,'Banco de Indicadores - Mun. (1)'!B2567,'Banco de Indicadores Mun. (2)'!A:A,'Banco de Indicadores - Mun. (1)'!A2567) / VLOOKUP(D2567,'Dados Base'!$B:$K,9,FALSE)) * 100</f>
        <v>8.1374513274336273</v>
      </c>
      <c r="AM2567" s="72">
        <f>(SUMIFS('Banco de Indicadores Mun. (2)'!J:J,'Banco de Indicadores Mun. (2)'!B:B,'Banco de Indicadores - Mun. (1)'!B2567,'Banco de Indicadores Mun. (2)'!A:A,'Banco de Indicadores - Mun. (1)'!A2567) / VLOOKUP(D2567,'Dados Base'!$B:$K,7,FALSE)) * 100</f>
        <v>25.620307692307691</v>
      </c>
      <c r="AN2567" s="72">
        <f>(SUMIFS('Banco de Indicadores Mun. (2)'!K:K,'Banco de Indicadores Mun. (2)'!B:B,'Banco de Indicadores - Mun. (1)'!B2567,'Banco de Indicadores Mun. (2)'!A:A,'Banco de Indicadores - Mun. (1)'!A2567) / VLOOKUP(D2567,'Dados Base'!$B:$K,10,FALSE)) * 100</f>
        <v>25.340400000000002</v>
      </c>
      <c r="AO2567" s="21"/>
      <c r="AP2567" s="21">
        <v>0</v>
      </c>
      <c r="AQ2567" s="5">
        <v>0</v>
      </c>
      <c r="AR2567" s="9">
        <v>7.7</v>
      </c>
      <c r="AS2567" s="22">
        <v>100</v>
      </c>
      <c r="AT2567" s="22">
        <v>100</v>
      </c>
      <c r="AU2567" s="22">
        <v>92.026578073089695</v>
      </c>
      <c r="AV2567" s="23">
        <v>10</v>
      </c>
      <c r="AW2567" s="12">
        <v>0</v>
      </c>
      <c r="AX2567" s="21">
        <v>0</v>
      </c>
      <c r="AY2567" s="116">
        <v>49.638805942017363</v>
      </c>
    </row>
    <row r="2568" spans="1:51" ht="15.75" x14ac:dyDescent="0.25">
      <c r="A2568" s="144">
        <v>2014</v>
      </c>
      <c r="B2568" s="77" t="s">
        <v>633</v>
      </c>
      <c r="C2568" s="78">
        <v>5</v>
      </c>
      <c r="D2568" s="77">
        <v>3556206</v>
      </c>
      <c r="E2568" s="78">
        <v>35562065</v>
      </c>
      <c r="F2568" s="78" t="str">
        <f t="shared" si="111"/>
        <v>355620652014</v>
      </c>
      <c r="G2568" s="89">
        <v>2.2394996681785795</v>
      </c>
      <c r="H2568" s="80">
        <f t="shared" si="110"/>
        <v>115258</v>
      </c>
      <c r="I2568" s="94">
        <v>109907</v>
      </c>
      <c r="J2568" s="95">
        <v>5351</v>
      </c>
      <c r="K2568" s="83">
        <f>(H2568)/VLOOKUP(D2568,'Dados Base'!$B:$K,6,FALSE)</f>
        <v>775.99138221234762</v>
      </c>
      <c r="L2568" s="88">
        <f t="shared" si="112"/>
        <v>95.357372156379611</v>
      </c>
      <c r="M2568" s="85">
        <v>1</v>
      </c>
      <c r="N2568" s="92">
        <v>0.81899999999999995</v>
      </c>
      <c r="O2568" s="91">
        <v>95</v>
      </c>
      <c r="P2568" s="91" t="s">
        <v>691</v>
      </c>
      <c r="Q2568" s="91" t="s">
        <v>691</v>
      </c>
      <c r="R2568" s="91" t="s">
        <v>691</v>
      </c>
      <c r="S2568" s="91">
        <v>535</v>
      </c>
      <c r="T2568" s="87" t="s">
        <v>691</v>
      </c>
      <c r="U2568" s="91">
        <v>1220</v>
      </c>
      <c r="V2568" s="91">
        <v>1350</v>
      </c>
      <c r="W2568" s="93">
        <v>0</v>
      </c>
      <c r="X2568" s="146">
        <v>0.36238569265046294</v>
      </c>
      <c r="Y2568" s="21">
        <v>101.33</v>
      </c>
      <c r="Z2568" s="147">
        <v>5655</v>
      </c>
      <c r="AA2568" s="147">
        <v>426</v>
      </c>
      <c r="AB2568" s="21">
        <v>17</v>
      </c>
      <c r="AC2568" s="21">
        <v>1</v>
      </c>
      <c r="AD2568" s="153">
        <f>VLOOKUP(D2568,'Dados Base'!$B:$K,9,FALSE)*31536000/VLOOKUP($F2568,F:H,MATCH(H2567,F2567:AF2567,0),FALSE)</f>
        <v>503.44652865744678</v>
      </c>
      <c r="AE2568" s="153">
        <f>VLOOKUP(D2568,'Dados Base'!$B:$K,10,FALSE)*31536000/VLOOKUP($F2568,F:H,MATCH(H2567,F2567:AF2567,0),FALSE)</f>
        <v>68.403060958892212</v>
      </c>
      <c r="AF2568" s="148">
        <v>90.25</v>
      </c>
      <c r="AG2568" s="21">
        <v>100</v>
      </c>
      <c r="AH2568" s="148">
        <v>86.45</v>
      </c>
      <c r="AI2568" s="148">
        <v>34.74</v>
      </c>
      <c r="AJ2568" s="148">
        <v>94.84</v>
      </c>
      <c r="AK2568" s="72">
        <f>(SUMIFS('Banco de Indicadores Mun. (2)'!I:I,'Banco de Indicadores Mun. (2)'!B:B,'Banco de Indicadores - Mun. (1)'!B2568,'Banco de Indicadores Mun. (2)'!A:A,'Banco de Indicadores - Mun. (1)'!A2568) / VLOOKUP(D2568,'Dados Base'!$B:$K,8,FALSE)) * 100</f>
        <v>72.194242857142839</v>
      </c>
      <c r="AL2568" s="72">
        <f>(SUMIFS('Banco de Indicadores Mun. (2)'!I:I,'Banco de Indicadores Mun. (2)'!B:B,'Banco de Indicadores - Mun. (1)'!B2568,'Banco de Indicadores Mun. (2)'!A:A,'Banco de Indicadores - Mun. (1)'!A2568) / VLOOKUP(D2568,'Dados Base'!$B:$K,9,FALSE)) * 100</f>
        <v>27.465201086956515</v>
      </c>
      <c r="AM2568" s="72">
        <f>(SUMIFS('Banco de Indicadores Mun. (2)'!J:J,'Banco de Indicadores Mun. (2)'!B:B,'Banco de Indicadores - Mun. (1)'!B2568,'Banco de Indicadores Mun. (2)'!A:A,'Banco de Indicadores - Mun. (1)'!A2568) / VLOOKUP(D2568,'Dados Base'!$B:$K,7,FALSE)) * 100</f>
        <v>85.61851111111109</v>
      </c>
      <c r="AN2568" s="72">
        <f>(SUMIFS('Banco de Indicadores Mun. (2)'!K:K,'Banco de Indicadores Mun. (2)'!B:B,'Banco de Indicadores - Mun. (1)'!B2568,'Banco de Indicadores Mun. (2)'!A:A,'Banco de Indicadores - Mun. (1)'!A2568) / VLOOKUP(D2568,'Dados Base'!$B:$K,10,FALSE)) * 100</f>
        <v>48.030560000000001</v>
      </c>
      <c r="AO2568" s="21"/>
      <c r="AP2568" s="21">
        <v>0</v>
      </c>
      <c r="AQ2568" s="5">
        <v>0</v>
      </c>
      <c r="AR2568" s="9">
        <v>9.8000000000000007</v>
      </c>
      <c r="AS2568" s="22">
        <v>100</v>
      </c>
      <c r="AT2568" s="22">
        <v>100</v>
      </c>
      <c r="AU2568" s="22">
        <v>92.994573260976807</v>
      </c>
      <c r="AV2568" s="23">
        <v>9.6999999999999993</v>
      </c>
      <c r="AW2568" s="12">
        <v>4</v>
      </c>
      <c r="AX2568" s="21">
        <v>1</v>
      </c>
      <c r="AY2568" s="116">
        <v>129.28718617113631</v>
      </c>
    </row>
    <row r="2569" spans="1:51" ht="15.75" x14ac:dyDescent="0.25">
      <c r="A2569" s="144">
        <v>2014</v>
      </c>
      <c r="B2569" s="77" t="s">
        <v>634</v>
      </c>
      <c r="C2569" s="78">
        <v>19</v>
      </c>
      <c r="D2569" s="77">
        <v>3556305</v>
      </c>
      <c r="E2569" s="78">
        <v>355630519</v>
      </c>
      <c r="F2569" s="78" t="str">
        <f t="shared" si="111"/>
        <v>3556305192014</v>
      </c>
      <c r="G2569" s="89">
        <v>1.4149044478894979</v>
      </c>
      <c r="H2569" s="80">
        <f t="shared" si="110"/>
        <v>23147</v>
      </c>
      <c r="I2569" s="94">
        <v>22309</v>
      </c>
      <c r="J2569" s="95">
        <v>838</v>
      </c>
      <c r="K2569" s="83">
        <f>(H2569)/VLOOKUP(D2569,'Dados Base'!$B:$K,6,FALSE)</f>
        <v>26.953980157436305</v>
      </c>
      <c r="L2569" s="88">
        <f t="shared" si="112"/>
        <v>96.37966043115739</v>
      </c>
      <c r="M2569" s="85">
        <v>4</v>
      </c>
      <c r="N2569" s="92">
        <v>0.72499999999999998</v>
      </c>
      <c r="O2569" s="91">
        <v>98</v>
      </c>
      <c r="P2569" s="91" t="s">
        <v>691</v>
      </c>
      <c r="Q2569" s="91" t="s">
        <v>691</v>
      </c>
      <c r="R2569" s="91" t="s">
        <v>691</v>
      </c>
      <c r="S2569" s="91">
        <v>23</v>
      </c>
      <c r="T2569" s="87" t="s">
        <v>691</v>
      </c>
      <c r="U2569" s="91">
        <v>161</v>
      </c>
      <c r="V2569" s="91">
        <v>174</v>
      </c>
      <c r="W2569" s="93">
        <v>5.92</v>
      </c>
      <c r="X2569" s="146">
        <v>6.7161556310185194E-2</v>
      </c>
      <c r="Y2569" s="21">
        <v>16.420000000000002</v>
      </c>
      <c r="Z2569" s="147">
        <v>556</v>
      </c>
      <c r="AA2569" s="147">
        <v>711</v>
      </c>
      <c r="AB2569" s="21">
        <v>2</v>
      </c>
      <c r="AC2569" s="21">
        <v>0</v>
      </c>
      <c r="AD2569" s="153">
        <f>VLOOKUP(D2569,'Dados Base'!$B:$K,9,FALSE)*31536000/VLOOKUP($F2569,F:H,MATCH(H2568,F2568:AF2568,0),FALSE)</f>
        <v>8474.2696677755212</v>
      </c>
      <c r="AE2569" s="153">
        <f>VLOOKUP(D2569,'Dados Base'!$B:$K,10,FALSE)*31536000/VLOOKUP($F2569,F:H,MATCH(H2568,F2568:AF2568,0),FALSE)</f>
        <v>871.95057674860652</v>
      </c>
      <c r="AF2569" s="148">
        <v>95.32</v>
      </c>
      <c r="AG2569" s="21">
        <v>97.31</v>
      </c>
      <c r="AH2569" s="148">
        <v>95.25</v>
      </c>
      <c r="AI2569" s="148">
        <v>32.799999999999997</v>
      </c>
      <c r="AJ2569" s="148">
        <v>100</v>
      </c>
      <c r="AK2569" s="72">
        <f>(SUMIFS('Banco de Indicadores Mun. (2)'!I:I,'Banco de Indicadores Mun. (2)'!B:B,'Banco de Indicadores - Mun. (1)'!B2569,'Banco de Indicadores Mun. (2)'!A:A,'Banco de Indicadores - Mun. (1)'!A2569) / VLOOKUP(D2569,'Dados Base'!$B:$K,8,FALSE)) * 100</f>
        <v>5.8683421052631575</v>
      </c>
      <c r="AL2569" s="72">
        <f>(SUMIFS('Banco de Indicadores Mun. (2)'!I:I,'Banco de Indicadores Mun. (2)'!B:B,'Banco de Indicadores - Mun. (1)'!B2569,'Banco de Indicadores Mun. (2)'!A:A,'Banco de Indicadores - Mun. (1)'!A2569) / VLOOKUP(D2569,'Dados Base'!$B:$K,9,FALSE)) * 100</f>
        <v>2.1510964630225078</v>
      </c>
      <c r="AM2569" s="72">
        <f>(SUMIFS('Banco de Indicadores Mun. (2)'!J:J,'Banco de Indicadores Mun. (2)'!B:B,'Banco de Indicadores - Mun. (1)'!B2569,'Banco de Indicadores Mun. (2)'!A:A,'Banco de Indicadores - Mun. (1)'!A2569) / VLOOKUP(D2569,'Dados Base'!$B:$K,7,FALSE)) * 100</f>
        <v>2.9816158536585364</v>
      </c>
      <c r="AN2569" s="72">
        <f>(SUMIFS('Banco de Indicadores Mun. (2)'!K:K,'Banco de Indicadores Mun. (2)'!B:B,'Banco de Indicadores - Mun. (1)'!B2569,'Banco de Indicadores Mun. (2)'!A:A,'Banco de Indicadores - Mun. (1)'!A2569) / VLOOKUP(D2569,'Dados Base'!$B:$K,10,FALSE)) * 100</f>
        <v>13.265578125000003</v>
      </c>
      <c r="AO2569" s="21"/>
      <c r="AP2569" s="21">
        <v>0</v>
      </c>
      <c r="AQ2569" s="5">
        <v>0</v>
      </c>
      <c r="AR2569" s="9">
        <v>9.5</v>
      </c>
      <c r="AS2569" s="22">
        <v>100</v>
      </c>
      <c r="AT2569" s="22">
        <v>100</v>
      </c>
      <c r="AU2569" s="22">
        <v>43.883188634569848</v>
      </c>
      <c r="AV2569" s="23">
        <v>6.05</v>
      </c>
      <c r="AW2569" s="12">
        <v>0</v>
      </c>
      <c r="AX2569" s="21">
        <v>0</v>
      </c>
      <c r="AY2569" s="116">
        <v>95.147964644173982</v>
      </c>
    </row>
    <row r="2570" spans="1:51" ht="15.75" x14ac:dyDescent="0.25">
      <c r="A2570" s="144">
        <v>2014</v>
      </c>
      <c r="B2570" s="77" t="s">
        <v>635</v>
      </c>
      <c r="C2570" s="78">
        <v>5</v>
      </c>
      <c r="D2570" s="77">
        <v>3556354</v>
      </c>
      <c r="E2570" s="78">
        <v>35563545</v>
      </c>
      <c r="F2570" s="78" t="str">
        <f t="shared" si="111"/>
        <v>355635452014</v>
      </c>
      <c r="G2570" s="89">
        <v>1.8889749654697585</v>
      </c>
      <c r="H2570" s="80">
        <f t="shared" si="110"/>
        <v>9287</v>
      </c>
      <c r="I2570" s="94">
        <v>5147</v>
      </c>
      <c r="J2570" s="95">
        <v>4140</v>
      </c>
      <c r="K2570" s="83">
        <f>(H2570)/VLOOKUP(D2570,'Dados Base'!$B:$K,6,FALSE)</f>
        <v>65.126227208976161</v>
      </c>
      <c r="L2570" s="88">
        <f t="shared" si="112"/>
        <v>55.421557015182508</v>
      </c>
      <c r="M2570" s="85">
        <v>4</v>
      </c>
      <c r="N2570" s="92">
        <v>0.69899999999999995</v>
      </c>
      <c r="O2570" s="91">
        <v>33</v>
      </c>
      <c r="P2570" s="91" t="s">
        <v>691</v>
      </c>
      <c r="Q2570" s="91" t="s">
        <v>691</v>
      </c>
      <c r="R2570" s="91" t="s">
        <v>691</v>
      </c>
      <c r="S2570" s="91">
        <v>37</v>
      </c>
      <c r="T2570" s="87" t="s">
        <v>691</v>
      </c>
      <c r="U2570" s="91">
        <v>43</v>
      </c>
      <c r="V2570" s="91">
        <v>38</v>
      </c>
      <c r="W2570" s="93">
        <v>0</v>
      </c>
      <c r="X2570" s="146">
        <v>1.183366953125E-2</v>
      </c>
      <c r="Y2570" s="21">
        <v>3.41</v>
      </c>
      <c r="Z2570" s="147">
        <v>19</v>
      </c>
      <c r="AA2570" s="147">
        <v>244</v>
      </c>
      <c r="AB2570" s="21">
        <v>0</v>
      </c>
      <c r="AC2570" s="21">
        <v>0</v>
      </c>
      <c r="AD2570" s="153">
        <f>VLOOKUP(D2570,'Dados Base'!$B:$K,9,FALSE)*31536000/VLOOKUP($F2570,F:H,MATCH(H2569,F2569:AF2569,0),FALSE)</f>
        <v>5840.6288360073222</v>
      </c>
      <c r="AE2570" s="153">
        <f>VLOOKUP(D2570,'Dados Base'!$B:$K,10,FALSE)*31536000/VLOOKUP($F2570,F:H,MATCH(H2569,F2569:AF2569,0),FALSE)</f>
        <v>747.0571766986111</v>
      </c>
      <c r="AF2570" s="148">
        <v>48.93</v>
      </c>
      <c r="AG2570" s="21">
        <v>100</v>
      </c>
      <c r="AH2570" s="148">
        <v>29.93</v>
      </c>
      <c r="AI2570" s="148">
        <v>16.18</v>
      </c>
      <c r="AJ2570" s="148">
        <v>97.39</v>
      </c>
      <c r="AK2570" s="72">
        <f>(SUMIFS('Banco de Indicadores Mun. (2)'!I:I,'Banco de Indicadores Mun. (2)'!B:B,'Banco de Indicadores - Mun. (1)'!B2570,'Banco de Indicadores Mun. (2)'!A:A,'Banco de Indicadores - Mun. (1)'!A2570) / VLOOKUP(D2570,'Dados Base'!$B:$K,8,FALSE)) * 100</f>
        <v>6.9994461538461561</v>
      </c>
      <c r="AL2570" s="72">
        <f>(SUMIFS('Banco de Indicadores Mun. (2)'!I:I,'Banco de Indicadores Mun. (2)'!B:B,'Banco de Indicadores - Mun. (1)'!B2570,'Banco de Indicadores Mun. (2)'!A:A,'Banco de Indicadores - Mun. (1)'!A2570) / VLOOKUP(D2570,'Dados Base'!$B:$K,9,FALSE)) * 100</f>
        <v>2.6451395348837217</v>
      </c>
      <c r="AM2570" s="72">
        <f>(SUMIFS('Banco de Indicadores Mun. (2)'!J:J,'Banco de Indicadores Mun. (2)'!B:B,'Banco de Indicadores - Mun. (1)'!B2570,'Banco de Indicadores Mun. (2)'!A:A,'Banco de Indicadores - Mun. (1)'!A2570) / VLOOKUP(D2570,'Dados Base'!$B:$K,7,FALSE)) * 100</f>
        <v>9.8383255813953525</v>
      </c>
      <c r="AN2570" s="72">
        <f>(SUMIFS('Banco de Indicadores Mun. (2)'!K:K,'Banco de Indicadores Mun. (2)'!B:B,'Banco de Indicadores - Mun. (1)'!B2570,'Banco de Indicadores Mun. (2)'!A:A,'Banco de Indicadores - Mun. (1)'!A2570) / VLOOKUP(D2570,'Dados Base'!$B:$K,10,FALSE)) * 100</f>
        <v>1.4507272727272704</v>
      </c>
      <c r="AO2570" s="21"/>
      <c r="AP2570" s="21">
        <v>0</v>
      </c>
      <c r="AQ2570" s="5">
        <v>0</v>
      </c>
      <c r="AR2570" s="9">
        <v>8.4</v>
      </c>
      <c r="AS2570" s="22">
        <v>65</v>
      </c>
      <c r="AT2570" s="22">
        <v>7.7999999999999989</v>
      </c>
      <c r="AU2570" s="22">
        <v>7.2243346007604572</v>
      </c>
      <c r="AV2570" s="23">
        <v>2.14</v>
      </c>
      <c r="AW2570" s="12">
        <v>0</v>
      </c>
      <c r="AX2570" s="21">
        <v>0</v>
      </c>
      <c r="AY2570" s="116">
        <v>164.12614723214111</v>
      </c>
    </row>
    <row r="2571" spans="1:51" ht="15.75" x14ac:dyDescent="0.25">
      <c r="A2571" s="144">
        <v>2014</v>
      </c>
      <c r="B2571" s="77" t="s">
        <v>636</v>
      </c>
      <c r="C2571" s="78">
        <v>4</v>
      </c>
      <c r="D2571" s="77">
        <v>3556404</v>
      </c>
      <c r="E2571" s="78">
        <v>35564044</v>
      </c>
      <c r="F2571" s="78" t="str">
        <f t="shared" si="111"/>
        <v>355640442014</v>
      </c>
      <c r="G2571" s="89">
        <v>0.7033421693928954</v>
      </c>
      <c r="H2571" s="80">
        <f t="shared" si="110"/>
        <v>40199</v>
      </c>
      <c r="I2571" s="94">
        <v>38398</v>
      </c>
      <c r="J2571" s="95">
        <v>1801</v>
      </c>
      <c r="K2571" s="83">
        <f>(H2571)/VLOOKUP(D2571,'Dados Base'!$B:$K,6,FALSE)</f>
        <v>150.82354706787231</v>
      </c>
      <c r="L2571" s="88">
        <f t="shared" si="112"/>
        <v>95.519789049478845</v>
      </c>
      <c r="M2571" s="85">
        <v>4</v>
      </c>
      <c r="N2571" s="92">
        <v>0.73699999999999999</v>
      </c>
      <c r="O2571" s="91">
        <v>157</v>
      </c>
      <c r="P2571" s="91" t="s">
        <v>691</v>
      </c>
      <c r="Q2571" s="91" t="s">
        <v>691</v>
      </c>
      <c r="R2571" s="91" t="s">
        <v>691</v>
      </c>
      <c r="S2571" s="91">
        <v>152</v>
      </c>
      <c r="T2571" s="87" t="s">
        <v>691</v>
      </c>
      <c r="U2571" s="91">
        <v>487</v>
      </c>
      <c r="V2571" s="91">
        <v>339</v>
      </c>
      <c r="W2571" s="93">
        <v>0</v>
      </c>
      <c r="X2571" s="146">
        <v>0.11616110548726852</v>
      </c>
      <c r="Y2571" s="21">
        <v>31.55</v>
      </c>
      <c r="Z2571" s="147">
        <v>1607</v>
      </c>
      <c r="AA2571" s="147">
        <v>523</v>
      </c>
      <c r="AB2571" s="21">
        <v>6</v>
      </c>
      <c r="AC2571" s="21">
        <v>0</v>
      </c>
      <c r="AD2571" s="153">
        <f>VLOOKUP(D2571,'Dados Base'!$B:$K,9,FALSE)*31536000/VLOOKUP($F2571,F:H,MATCH(H2570,F2570:AF2570,0),FALSE)</f>
        <v>3020.3139381576657</v>
      </c>
      <c r="AE2571" s="153">
        <f>VLOOKUP(D2571,'Dados Base'!$B:$K,10,FALSE)*31536000/VLOOKUP($F2571,F:H,MATCH(H2570,F2570:AF2570,0),FALSE)</f>
        <v>329.48879325356359</v>
      </c>
      <c r="AF2571" s="148">
        <v>94.93</v>
      </c>
      <c r="AG2571" s="21">
        <v>94.93</v>
      </c>
      <c r="AH2571" s="148">
        <v>94.93</v>
      </c>
      <c r="AI2571" s="148">
        <v>36.71</v>
      </c>
      <c r="AJ2571" s="148">
        <v>100</v>
      </c>
      <c r="AK2571" s="72">
        <f>(SUMIFS('Banco de Indicadores Mun. (2)'!I:I,'Banco de Indicadores Mun. (2)'!B:B,'Banco de Indicadores - Mun. (1)'!B2571,'Banco de Indicadores Mun. (2)'!A:A,'Banco de Indicadores - Mun. (1)'!A2571) / VLOOKUP(D2571,'Dados Base'!$B:$K,8,FALSE)) * 100</f>
        <v>20.363507692307689</v>
      </c>
      <c r="AL2571" s="72">
        <f>(SUMIFS('Banco de Indicadores Mun. (2)'!I:I,'Banco de Indicadores Mun. (2)'!B:B,'Banco de Indicadores - Mun. (1)'!B2571,'Banco de Indicadores Mun. (2)'!A:A,'Banco de Indicadores - Mun. (1)'!A2571) / VLOOKUP(D2571,'Dados Base'!$B:$K,9,FALSE)) * 100</f>
        <v>6.8759896103896088</v>
      </c>
      <c r="AM2571" s="72">
        <f>(SUMIFS('Banco de Indicadores Mun. (2)'!J:J,'Banco de Indicadores Mun. (2)'!B:B,'Banco de Indicadores - Mun. (1)'!B2571,'Banco de Indicadores Mun. (2)'!A:A,'Banco de Indicadores - Mun. (1)'!A2571) / VLOOKUP(D2571,'Dados Base'!$B:$K,7,FALSE)) * 100</f>
        <v>28.990545454545448</v>
      </c>
      <c r="AN2571" s="72">
        <f>(SUMIFS('Banco de Indicadores Mun. (2)'!K:K,'Banco de Indicadores Mun. (2)'!B:B,'Banco de Indicadores - Mun. (1)'!B2571,'Banco de Indicadores Mun. (2)'!A:A,'Banco de Indicadores - Mun. (1)'!A2571) / VLOOKUP(D2571,'Dados Base'!$B:$K,10,FALSE)) * 100</f>
        <v>2.2878095238095253</v>
      </c>
      <c r="AO2571" s="21"/>
      <c r="AP2571" s="21">
        <v>0</v>
      </c>
      <c r="AQ2571" s="5">
        <v>0</v>
      </c>
      <c r="AR2571" s="9">
        <v>7.3</v>
      </c>
      <c r="AS2571" s="22">
        <v>100</v>
      </c>
      <c r="AT2571" s="22">
        <v>98.000000000000014</v>
      </c>
      <c r="AU2571" s="22">
        <v>75.44600938967136</v>
      </c>
      <c r="AV2571" s="23">
        <v>8.07</v>
      </c>
      <c r="AW2571" s="12">
        <v>0</v>
      </c>
      <c r="AX2571" s="21">
        <v>0</v>
      </c>
      <c r="AY2571" s="116">
        <v>162.7630443126867</v>
      </c>
    </row>
    <row r="2572" spans="1:51" ht="15.75" x14ac:dyDescent="0.25">
      <c r="A2572" s="144">
        <v>2014</v>
      </c>
      <c r="B2572" s="77" t="s">
        <v>637</v>
      </c>
      <c r="C2572" s="78">
        <v>10</v>
      </c>
      <c r="D2572" s="77">
        <v>3556453</v>
      </c>
      <c r="E2572" s="78">
        <v>355645310</v>
      </c>
      <c r="F2572" s="78" t="str">
        <f t="shared" si="111"/>
        <v>3556453102014</v>
      </c>
      <c r="G2572" s="89">
        <v>2.4998910000396224</v>
      </c>
      <c r="H2572" s="80">
        <f t="shared" si="110"/>
        <v>46921</v>
      </c>
      <c r="I2572" s="94">
        <v>46921</v>
      </c>
      <c r="J2572" s="95">
        <v>0</v>
      </c>
      <c r="K2572" s="83">
        <f>(H2572)/VLOOKUP(D2572,'Dados Base'!$B:$K,6,FALSE)</f>
        <v>1400.2088928678008</v>
      </c>
      <c r="L2572" s="88">
        <f t="shared" si="112"/>
        <v>100</v>
      </c>
      <c r="M2572" s="85">
        <v>2</v>
      </c>
      <c r="N2572" s="92">
        <v>0.77</v>
      </c>
      <c r="O2572" s="91">
        <v>20</v>
      </c>
      <c r="P2572" s="91" t="s">
        <v>691</v>
      </c>
      <c r="Q2572" s="91" t="s">
        <v>691</v>
      </c>
      <c r="R2572" s="91" t="s">
        <v>691</v>
      </c>
      <c r="S2572" s="91">
        <v>131</v>
      </c>
      <c r="T2572" s="87" t="s">
        <v>691</v>
      </c>
      <c r="U2572" s="91">
        <v>332</v>
      </c>
      <c r="V2572" s="91">
        <v>291</v>
      </c>
      <c r="W2572" s="93">
        <v>0</v>
      </c>
      <c r="X2572" s="146">
        <v>0.12335938200347223</v>
      </c>
      <c r="Y2572" s="21">
        <v>38.299999999999997</v>
      </c>
      <c r="Z2572" s="147">
        <v>0</v>
      </c>
      <c r="AA2572" s="147">
        <v>2585</v>
      </c>
      <c r="AB2572" s="21">
        <v>2</v>
      </c>
      <c r="AC2572" s="21">
        <v>1</v>
      </c>
      <c r="AD2572" s="153">
        <f>VLOOKUP(D2572,'Dados Base'!$B:$K,9,FALSE)*31536000/VLOOKUP($F2572,F:H,MATCH(H2571,F2571:AF2571,0),FALSE)</f>
        <v>289.00662816223013</v>
      </c>
      <c r="AE2572" s="153">
        <f>VLOOKUP(D2572,'Dados Base'!$B:$K,10,FALSE)*31536000/VLOOKUP($F2572,F:H,MATCH(H2571,F2571:AF2571,0),FALSE)</f>
        <v>40.3265062551949</v>
      </c>
      <c r="AF2572" s="148">
        <v>86.37</v>
      </c>
      <c r="AG2572" s="21">
        <v>100</v>
      </c>
      <c r="AH2572" s="148">
        <v>35</v>
      </c>
      <c r="AI2572" s="148">
        <v>35.159999999999997</v>
      </c>
      <c r="AJ2572" s="148">
        <v>86.37</v>
      </c>
      <c r="AK2572" s="72">
        <f>(SUMIFS('Banco de Indicadores Mun. (2)'!I:I,'Banco de Indicadores Mun. (2)'!B:B,'Banco de Indicadores - Mun. (1)'!B2572,'Banco de Indicadores Mun. (2)'!A:A,'Banco de Indicadores - Mun. (1)'!A2572) / VLOOKUP(D2572,'Dados Base'!$B:$K,8,FALSE)) * 100</f>
        <v>4.4519333333333337</v>
      </c>
      <c r="AL2572" s="72">
        <f>(SUMIFS('Banco de Indicadores Mun. (2)'!I:I,'Banco de Indicadores Mun. (2)'!B:B,'Banco de Indicadores - Mun. (1)'!B2572,'Banco de Indicadores Mun. (2)'!A:A,'Banco de Indicadores - Mun. (1)'!A2572) / VLOOKUP(D2572,'Dados Base'!$B:$K,9,FALSE)) * 100</f>
        <v>1.5529999999999999</v>
      </c>
      <c r="AM2572" s="72">
        <f>(SUMIFS('Banco de Indicadores Mun. (2)'!J:J,'Banco de Indicadores Mun. (2)'!B:B,'Banco de Indicadores - Mun. (1)'!B2572,'Banco de Indicadores Mun. (2)'!A:A,'Banco de Indicadores - Mun. (1)'!A2572) / VLOOKUP(D2572,'Dados Base'!$B:$K,7,FALSE)) * 100</f>
        <v>1.1268888888888888</v>
      </c>
      <c r="AN2572" s="72">
        <f>(SUMIFS('Banco de Indicadores Mun. (2)'!K:K,'Banco de Indicadores Mun. (2)'!B:B,'Banco de Indicadores - Mun. (1)'!B2572,'Banco de Indicadores Mun. (2)'!A:A,'Banco de Indicadores - Mun. (1)'!A2572) / VLOOKUP(D2572,'Dados Base'!$B:$K,10,FALSE)) * 100</f>
        <v>9.4395000000000007</v>
      </c>
      <c r="AO2572" s="21"/>
      <c r="AP2572" s="21">
        <v>0</v>
      </c>
      <c r="AQ2572" s="5">
        <v>0</v>
      </c>
      <c r="AR2572" s="9">
        <v>9.1</v>
      </c>
      <c r="AS2572" s="22">
        <v>24</v>
      </c>
      <c r="AT2572" s="22">
        <v>0</v>
      </c>
      <c r="AU2572" s="22">
        <v>0</v>
      </c>
      <c r="AV2572" s="23">
        <v>0.36</v>
      </c>
      <c r="AW2572" s="12">
        <v>0</v>
      </c>
      <c r="AX2572" s="21">
        <v>1</v>
      </c>
      <c r="AY2572" s="116">
        <v>2.2783044340808161</v>
      </c>
    </row>
    <row r="2573" spans="1:51" ht="15.75" x14ac:dyDescent="0.25">
      <c r="A2573" s="144">
        <v>2014</v>
      </c>
      <c r="B2573" s="77" t="s">
        <v>638</v>
      </c>
      <c r="C2573" s="78">
        <v>5</v>
      </c>
      <c r="D2573" s="77">
        <v>3556503</v>
      </c>
      <c r="E2573" s="78">
        <v>35565035</v>
      </c>
      <c r="F2573" s="78" t="str">
        <f t="shared" si="111"/>
        <v>355650352014</v>
      </c>
      <c r="G2573" s="89">
        <v>1.3780897638340894</v>
      </c>
      <c r="H2573" s="80">
        <f t="shared" si="110"/>
        <v>112833</v>
      </c>
      <c r="I2573" s="94">
        <v>112833</v>
      </c>
      <c r="J2573" s="95">
        <v>0</v>
      </c>
      <c r="K2573" s="83">
        <f>(H2573)/VLOOKUP(D2573,'Dados Base'!$B:$K,6,FALSE)</f>
        <v>3258.2442968524397</v>
      </c>
      <c r="L2573" s="88">
        <f t="shared" si="112"/>
        <v>100</v>
      </c>
      <c r="M2573" s="85">
        <v>3</v>
      </c>
      <c r="N2573" s="92">
        <v>0.75900000000000001</v>
      </c>
      <c r="O2573" s="91">
        <v>7</v>
      </c>
      <c r="P2573" s="91" t="s">
        <v>691</v>
      </c>
      <c r="Q2573" s="91" t="s">
        <v>691</v>
      </c>
      <c r="R2573" s="91" t="s">
        <v>691</v>
      </c>
      <c r="S2573" s="91">
        <v>317</v>
      </c>
      <c r="T2573" s="87" t="s">
        <v>691</v>
      </c>
      <c r="U2573" s="91">
        <v>516</v>
      </c>
      <c r="V2573" s="91">
        <v>374</v>
      </c>
      <c r="W2573" s="93">
        <v>0</v>
      </c>
      <c r="X2573" s="146">
        <v>0.3490614225</v>
      </c>
      <c r="Y2573" s="21">
        <v>103.86</v>
      </c>
      <c r="Z2573" s="147">
        <v>5481</v>
      </c>
      <c r="AA2573" s="147">
        <v>751</v>
      </c>
      <c r="AB2573" s="21">
        <v>9</v>
      </c>
      <c r="AC2573" s="21">
        <v>0</v>
      </c>
      <c r="AD2573" s="153">
        <f>VLOOKUP(D2573,'Dados Base'!$B:$K,9,FALSE)*31536000/VLOOKUP($F2573,F:H,MATCH(H2572,F2572:AF2572,0),FALSE)</f>
        <v>117.38693467336684</v>
      </c>
      <c r="AE2573" s="153">
        <f>VLOOKUP(D2573,'Dados Base'!$B:$K,10,FALSE)*31536000/VLOOKUP($F2573,F:H,MATCH(H2572,F2572:AF2572,0),FALSE)</f>
        <v>16.769562096195262</v>
      </c>
      <c r="AF2573" s="148">
        <v>88.8</v>
      </c>
      <c r="AG2573" s="21">
        <v>100</v>
      </c>
      <c r="AH2573" s="148">
        <v>82.12</v>
      </c>
      <c r="AI2573" s="148">
        <v>32.25</v>
      </c>
      <c r="AJ2573" s="148">
        <v>88.8</v>
      </c>
      <c r="AK2573" s="72">
        <f>(SUMIFS('Banco de Indicadores Mun. (2)'!I:I,'Banco de Indicadores Mun. (2)'!B:B,'Banco de Indicadores - Mun. (1)'!B2573,'Banco de Indicadores Mun. (2)'!A:A,'Banco de Indicadores - Mun. (1)'!A2573) / VLOOKUP(D2573,'Dados Base'!$B:$K,8,FALSE)) * 100</f>
        <v>112.60524999999998</v>
      </c>
      <c r="AL2573" s="72">
        <f>(SUMIFS('Banco de Indicadores Mun. (2)'!I:I,'Banco de Indicadores Mun. (2)'!B:B,'Banco de Indicadores - Mun. (1)'!B2573,'Banco de Indicadores Mun. (2)'!A:A,'Banco de Indicadores - Mun. (1)'!A2573) / VLOOKUP(D2573,'Dados Base'!$B:$K,9,FALSE)) * 100</f>
        <v>42.897238095238095</v>
      </c>
      <c r="AM2573" s="72">
        <f>(SUMIFS('Banco de Indicadores Mun. (2)'!J:J,'Banco de Indicadores Mun. (2)'!B:B,'Banco de Indicadores - Mun. (1)'!B2573,'Banco de Indicadores Mun. (2)'!A:A,'Banco de Indicadores - Mun. (1)'!A2573) / VLOOKUP(D2573,'Dados Base'!$B:$K,7,FALSE)) * 100</f>
        <v>142.79859999999999</v>
      </c>
      <c r="AN2573" s="72">
        <f>(SUMIFS('Banco de Indicadores Mun. (2)'!K:K,'Banco de Indicadores Mun. (2)'!B:B,'Banco de Indicadores - Mun. (1)'!B2573,'Banco de Indicadores Mun. (2)'!A:A,'Banco de Indicadores - Mun. (1)'!A2573) / VLOOKUP(D2573,'Dados Base'!$B:$K,10,FALSE)) * 100</f>
        <v>62.28299999999998</v>
      </c>
      <c r="AO2573" s="21"/>
      <c r="AP2573" s="21">
        <v>0</v>
      </c>
      <c r="AQ2573" s="5">
        <v>2</v>
      </c>
      <c r="AR2573" s="9">
        <v>8.4</v>
      </c>
      <c r="AS2573" s="22">
        <v>93</v>
      </c>
      <c r="AT2573" s="22">
        <v>89.74499999999999</v>
      </c>
      <c r="AU2573" s="22">
        <v>87.949293966623884</v>
      </c>
      <c r="AV2573" s="23">
        <v>9.84</v>
      </c>
      <c r="AW2573" s="12">
        <v>0</v>
      </c>
      <c r="AX2573" s="21">
        <v>0</v>
      </c>
      <c r="AY2573" s="116">
        <v>26.947562904679103</v>
      </c>
    </row>
    <row r="2574" spans="1:51" ht="15.75" x14ac:dyDescent="0.25">
      <c r="A2574" s="144">
        <v>2014</v>
      </c>
      <c r="B2574" s="77" t="s">
        <v>639</v>
      </c>
      <c r="C2574" s="78">
        <v>20</v>
      </c>
      <c r="D2574" s="77">
        <v>3556602</v>
      </c>
      <c r="E2574" s="78">
        <v>355660220</v>
      </c>
      <c r="F2574" s="78" t="str">
        <f t="shared" si="111"/>
        <v>3556602202014</v>
      </c>
      <c r="G2574" s="89">
        <v>-0.33086129060411196</v>
      </c>
      <c r="H2574" s="80">
        <f t="shared" si="110"/>
        <v>10654</v>
      </c>
      <c r="I2574" s="94">
        <v>9403</v>
      </c>
      <c r="J2574" s="95">
        <v>1251</v>
      </c>
      <c r="K2574" s="83">
        <f>(H2574)/VLOOKUP(D2574,'Dados Base'!$B:$K,6,FALSE)</f>
        <v>42.985676820657659</v>
      </c>
      <c r="L2574" s="88">
        <f t="shared" si="112"/>
        <v>88.257931293410934</v>
      </c>
      <c r="M2574" s="85">
        <v>3</v>
      </c>
      <c r="N2574" s="92">
        <v>0.754</v>
      </c>
      <c r="O2574" s="91">
        <v>112</v>
      </c>
      <c r="P2574" s="91" t="s">
        <v>691</v>
      </c>
      <c r="Q2574" s="91" t="s">
        <v>691</v>
      </c>
      <c r="R2574" s="91" t="s">
        <v>691</v>
      </c>
      <c r="S2574" s="91">
        <v>13</v>
      </c>
      <c r="T2574" s="87" t="s">
        <v>691</v>
      </c>
      <c r="U2574" s="91">
        <v>65</v>
      </c>
      <c r="V2574" s="91">
        <v>53</v>
      </c>
      <c r="W2574" s="93">
        <v>0</v>
      </c>
      <c r="X2574" s="146">
        <v>2.2282993220498204E-2</v>
      </c>
      <c r="Y2574" s="21">
        <v>6.7</v>
      </c>
      <c r="Z2574" s="147">
        <v>442</v>
      </c>
      <c r="AA2574" s="147">
        <v>75</v>
      </c>
      <c r="AB2574" s="21">
        <v>0</v>
      </c>
      <c r="AC2574" s="21">
        <v>0</v>
      </c>
      <c r="AD2574" s="153">
        <f>VLOOKUP(D2574,'Dados Base'!$B:$K,9,FALSE)*31536000/VLOOKUP($F2574,F:H,MATCH(H2573,F2573:AF2573,0),FALSE)</f>
        <v>5594.42838370565</v>
      </c>
      <c r="AE2574" s="153">
        <f>VLOOKUP(D2574,'Dados Base'!$B:$K,10,FALSE)*31536000/VLOOKUP($F2574,F:H,MATCH(H2573,F2573:AF2573,0),FALSE)</f>
        <v>651.20330392340895</v>
      </c>
      <c r="AF2574" s="148" t="s">
        <v>692</v>
      </c>
      <c r="AG2574" s="21">
        <v>100</v>
      </c>
      <c r="AH2574" s="148" t="s">
        <v>692</v>
      </c>
      <c r="AI2574" s="148" t="s">
        <v>692</v>
      </c>
      <c r="AJ2574" s="148" t="s">
        <v>692</v>
      </c>
      <c r="AK2574" s="72">
        <f>(SUMIFS('Banco de Indicadores Mun. (2)'!I:I,'Banco de Indicadores Mun. (2)'!B:B,'Banco de Indicadores - Mun. (1)'!B2574,'Banco de Indicadores Mun. (2)'!A:A,'Banco de Indicadores - Mun. (1)'!A2574) / VLOOKUP(D2574,'Dados Base'!$B:$K,8,FALSE)) * 100</f>
        <v>3.2133333333333338</v>
      </c>
      <c r="AL2574" s="72">
        <f>(SUMIFS('Banco de Indicadores Mun. (2)'!I:I,'Banco de Indicadores Mun. (2)'!B:B,'Banco de Indicadores - Mun. (1)'!B2574,'Banco de Indicadores Mun. (2)'!A:A,'Banco de Indicadores - Mun. (1)'!A2574) / VLOOKUP(D2574,'Dados Base'!$B:$K,9,FALSE)) * 100</f>
        <v>1.4281481481481484</v>
      </c>
      <c r="AM2574" s="72">
        <f>(SUMIFS('Banco de Indicadores Mun. (2)'!J:J,'Banco de Indicadores Mun. (2)'!B:B,'Banco de Indicadores - Mun. (1)'!B2574,'Banco de Indicadores Mun. (2)'!A:A,'Banco de Indicadores - Mun. (1)'!A2574) / VLOOKUP(D2574,'Dados Base'!$B:$K,7,FALSE)) * 100</f>
        <v>2.2319032258064517</v>
      </c>
      <c r="AN2574" s="72">
        <f>(SUMIFS('Banco de Indicadores Mun. (2)'!K:K,'Banco de Indicadores Mun. (2)'!B:B,'Banco de Indicadores - Mun. (1)'!B2574,'Banco de Indicadores Mun. (2)'!A:A,'Banco de Indicadores - Mun. (1)'!A2574) / VLOOKUP(D2574,'Dados Base'!$B:$K,10,FALSE)) * 100</f>
        <v>5.9791818181818197</v>
      </c>
      <c r="AO2574" s="21"/>
      <c r="AP2574" s="21">
        <v>0</v>
      </c>
      <c r="AQ2574" s="5">
        <v>0</v>
      </c>
      <c r="AR2574" s="9">
        <v>10</v>
      </c>
      <c r="AS2574" s="22">
        <v>95</v>
      </c>
      <c r="AT2574" s="22">
        <v>95</v>
      </c>
      <c r="AU2574" s="22">
        <v>85.493230174081233</v>
      </c>
      <c r="AV2574" s="23">
        <v>9.43</v>
      </c>
      <c r="AW2574" s="12">
        <v>0</v>
      </c>
      <c r="AX2574" s="21">
        <v>0</v>
      </c>
      <c r="AY2574" s="116">
        <v>5.5328147919139177</v>
      </c>
    </row>
    <row r="2575" spans="1:51" ht="15.75" x14ac:dyDescent="0.25">
      <c r="A2575" s="144">
        <v>2014</v>
      </c>
      <c r="B2575" s="77" t="s">
        <v>640</v>
      </c>
      <c r="C2575" s="78">
        <v>5</v>
      </c>
      <c r="D2575" s="77">
        <v>3556701</v>
      </c>
      <c r="E2575" s="78">
        <v>35567015</v>
      </c>
      <c r="F2575" s="78" t="str">
        <f t="shared" si="111"/>
        <v>355670152014</v>
      </c>
      <c r="G2575" s="89">
        <v>2.6317494690325516</v>
      </c>
      <c r="H2575" s="80">
        <f t="shared" si="110"/>
        <v>69449</v>
      </c>
      <c r="I2575" s="94">
        <v>67267</v>
      </c>
      <c r="J2575" s="95">
        <v>2182</v>
      </c>
      <c r="K2575" s="83">
        <f>(H2575)/VLOOKUP(D2575,'Dados Base'!$B:$K,6,FALSE)</f>
        <v>849.6329826278444</v>
      </c>
      <c r="L2575" s="88">
        <f t="shared" si="112"/>
        <v>96.858126106927386</v>
      </c>
      <c r="M2575" s="85">
        <v>1</v>
      </c>
      <c r="N2575" s="92">
        <v>0.81699999999999995</v>
      </c>
      <c r="O2575" s="91">
        <v>34</v>
      </c>
      <c r="P2575" s="91" t="s">
        <v>691</v>
      </c>
      <c r="Q2575" s="91" t="s">
        <v>691</v>
      </c>
      <c r="R2575" s="91" t="s">
        <v>691</v>
      </c>
      <c r="S2575" s="91">
        <v>303</v>
      </c>
      <c r="T2575" s="87" t="s">
        <v>691</v>
      </c>
      <c r="U2575" s="91">
        <v>855</v>
      </c>
      <c r="V2575" s="91">
        <v>836</v>
      </c>
      <c r="W2575" s="93">
        <v>0</v>
      </c>
      <c r="X2575" s="146">
        <v>0.19484873481365739</v>
      </c>
      <c r="Y2575" s="21">
        <v>55.18</v>
      </c>
      <c r="Z2575" s="147">
        <v>2533</v>
      </c>
      <c r="AA2575" s="147">
        <v>1192</v>
      </c>
      <c r="AB2575" s="21">
        <v>9</v>
      </c>
      <c r="AC2575" s="21">
        <v>0</v>
      </c>
      <c r="AD2575" s="153">
        <f>VLOOKUP(D2575,'Dados Base'!$B:$K,9,FALSE)*31536000/VLOOKUP($F2575,F:H,MATCH(H2574,F2574:AF2574,0),FALSE)</f>
        <v>458.62949790493741</v>
      </c>
      <c r="AE2575" s="153">
        <f>VLOOKUP(D2575,'Dados Base'!$B:$K,10,FALSE)*31536000/VLOOKUP($F2575,F:H,MATCH(H2574,F2574:AF2574,0),FALSE)</f>
        <v>63.572405650189346</v>
      </c>
      <c r="AF2575" s="148">
        <v>92.17</v>
      </c>
      <c r="AG2575" s="21">
        <v>100</v>
      </c>
      <c r="AH2575" s="148">
        <v>82.33</v>
      </c>
      <c r="AI2575" s="148">
        <v>33.58</v>
      </c>
      <c r="AJ2575" s="148">
        <v>95</v>
      </c>
      <c r="AK2575" s="72">
        <f>(SUMIFS('Banco de Indicadores Mun. (2)'!I:I,'Banco de Indicadores Mun. (2)'!B:B,'Banco de Indicadores - Mun. (1)'!B2575,'Banco de Indicadores Mun. (2)'!A:A,'Banco de Indicadores - Mun. (1)'!A2575) / VLOOKUP(D2575,'Dados Base'!$B:$K,8,FALSE)) * 100</f>
        <v>111.05333333333331</v>
      </c>
      <c r="AL2575" s="72">
        <f>(SUMIFS('Banco de Indicadores Mun. (2)'!I:I,'Banco de Indicadores Mun. (2)'!B:B,'Banco de Indicadores - Mun. (1)'!B2575,'Banco de Indicadores Mun. (2)'!A:A,'Banco de Indicadores - Mun. (1)'!A2575) / VLOOKUP(D2575,'Dados Base'!$B:$K,9,FALSE)) * 100</f>
        <v>42.881980198019797</v>
      </c>
      <c r="AM2575" s="72">
        <f>(SUMIFS('Banco de Indicadores Mun. (2)'!J:J,'Banco de Indicadores Mun. (2)'!B:B,'Banco de Indicadores - Mun. (1)'!B2575,'Banco de Indicadores Mun. (2)'!A:A,'Banco de Indicadores - Mun. (1)'!A2575) / VLOOKUP(D2575,'Dados Base'!$B:$K,7,FALSE)) * 100</f>
        <v>129.93351999999999</v>
      </c>
      <c r="AN2575" s="72">
        <f>(SUMIFS('Banco de Indicadores Mun. (2)'!K:K,'Banco de Indicadores Mun. (2)'!B:B,'Banco de Indicadores - Mun. (1)'!B2575,'Banco de Indicadores Mun. (2)'!A:A,'Banco de Indicadores - Mun. (1)'!A2575) / VLOOKUP(D2575,'Dados Base'!$B:$K,10,FALSE)) * 100</f>
        <v>77.338714285714275</v>
      </c>
      <c r="AO2575" s="21"/>
      <c r="AP2575" s="21">
        <v>0</v>
      </c>
      <c r="AQ2575" s="5">
        <v>0</v>
      </c>
      <c r="AR2575" s="9">
        <v>9.8000000000000007</v>
      </c>
      <c r="AS2575" s="22">
        <v>85</v>
      </c>
      <c r="AT2575" s="22">
        <v>85</v>
      </c>
      <c r="AU2575" s="22">
        <v>68</v>
      </c>
      <c r="AV2575" s="23">
        <v>7.4</v>
      </c>
      <c r="AW2575" s="12">
        <v>0</v>
      </c>
      <c r="AX2575" s="21">
        <v>0</v>
      </c>
      <c r="AY2575" s="116">
        <v>303.45498376627967</v>
      </c>
    </row>
    <row r="2576" spans="1:51" ht="15.75" x14ac:dyDescent="0.25">
      <c r="A2576" s="144">
        <v>2014</v>
      </c>
      <c r="B2576" s="77" t="s">
        <v>641</v>
      </c>
      <c r="C2576" s="78">
        <v>12</v>
      </c>
      <c r="D2576" s="77">
        <v>3556800</v>
      </c>
      <c r="E2576" s="78">
        <v>355680012</v>
      </c>
      <c r="F2576" s="78" t="str">
        <f t="shared" si="111"/>
        <v>3556800122014</v>
      </c>
      <c r="G2576" s="89">
        <v>0.72912202671382431</v>
      </c>
      <c r="H2576" s="80">
        <f t="shared" si="110"/>
        <v>17739</v>
      </c>
      <c r="I2576" s="94">
        <v>17220</v>
      </c>
      <c r="J2576" s="95">
        <v>519</v>
      </c>
      <c r="K2576" s="83">
        <f>(H2576)/VLOOKUP(D2576,'Dados Base'!$B:$K,6,FALSE)</f>
        <v>80.985208181154135</v>
      </c>
      <c r="L2576" s="88">
        <f t="shared" si="112"/>
        <v>97.074243192964644</v>
      </c>
      <c r="M2576" s="85">
        <v>4</v>
      </c>
      <c r="N2576" s="92">
        <v>0.73899999999999999</v>
      </c>
      <c r="O2576" s="91">
        <v>68</v>
      </c>
      <c r="P2576" s="91" t="s">
        <v>691</v>
      </c>
      <c r="Q2576" s="91" t="s">
        <v>691</v>
      </c>
      <c r="R2576" s="91" t="s">
        <v>691</v>
      </c>
      <c r="S2576" s="91">
        <v>32</v>
      </c>
      <c r="T2576" s="87" t="s">
        <v>691</v>
      </c>
      <c r="U2576" s="91">
        <v>210</v>
      </c>
      <c r="V2576" s="91">
        <v>157</v>
      </c>
      <c r="W2576" s="93">
        <v>0</v>
      </c>
      <c r="X2576" s="146">
        <v>5.2355673000000005E-2</v>
      </c>
      <c r="Y2576" s="21">
        <v>12.44</v>
      </c>
      <c r="Z2576" s="147">
        <v>823</v>
      </c>
      <c r="AA2576" s="147">
        <v>137</v>
      </c>
      <c r="AB2576" s="21">
        <v>3</v>
      </c>
      <c r="AC2576" s="21">
        <v>0</v>
      </c>
      <c r="AD2576" s="153">
        <f>VLOOKUP(D2576,'Dados Base'!$B:$K,9,FALSE)*31536000/VLOOKUP($F2576,F:H,MATCH(H2575,F2575:AF2575,0),FALSE)</f>
        <v>4640</v>
      </c>
      <c r="AE2576" s="153">
        <f>VLOOKUP(D2576,'Dados Base'!$B:$K,10,FALSE)*31536000/VLOOKUP($F2576,F:H,MATCH(H2575,F2575:AF2575,0),FALSE)</f>
        <v>533.33333333333326</v>
      </c>
      <c r="AF2576" s="148">
        <v>96.96</v>
      </c>
      <c r="AG2576" s="21">
        <v>97.07</v>
      </c>
      <c r="AH2576" s="148">
        <v>96.96</v>
      </c>
      <c r="AI2576" s="148">
        <v>40.81</v>
      </c>
      <c r="AJ2576" s="148">
        <v>99.89</v>
      </c>
      <c r="AK2576" s="72">
        <f>(SUMIFS('Banco de Indicadores Mun. (2)'!I:I,'Banco de Indicadores Mun. (2)'!B:B,'Banco de Indicadores - Mun. (1)'!B2576,'Banco de Indicadores Mun. (2)'!A:A,'Banco de Indicadores - Mun. (1)'!A2576) / VLOOKUP(D2576,'Dados Base'!$B:$K,8,FALSE)) * 100</f>
        <v>25.169904255319153</v>
      </c>
      <c r="AL2576" s="72">
        <f>(SUMIFS('Banco de Indicadores Mun. (2)'!I:I,'Banco de Indicadores Mun. (2)'!B:B,'Banco de Indicadores - Mun. (1)'!B2576,'Banco de Indicadores Mun. (2)'!A:A,'Banco de Indicadores - Mun. (1)'!A2576) / VLOOKUP(D2576,'Dados Base'!$B:$K,9,FALSE)) * 100</f>
        <v>9.0650229885057474</v>
      </c>
      <c r="AM2576" s="72">
        <f>(SUMIFS('Banco de Indicadores Mun. (2)'!J:J,'Banco de Indicadores Mun. (2)'!B:B,'Banco de Indicadores - Mun. (1)'!B2576,'Banco de Indicadores Mun. (2)'!A:A,'Banco de Indicadores - Mun. (1)'!A2576) / VLOOKUP(D2576,'Dados Base'!$B:$K,7,FALSE)) * 100</f>
        <v>26.921328124999999</v>
      </c>
      <c r="AN2576" s="72">
        <f>(SUMIFS('Banco de Indicadores Mun. (2)'!K:K,'Banco de Indicadores Mun. (2)'!B:B,'Banco de Indicadores - Mun. (1)'!B2576,'Banco de Indicadores Mun. (2)'!A:A,'Banco de Indicadores - Mun. (1)'!A2576) / VLOOKUP(D2576,'Dados Base'!$B:$K,10,FALSE)) * 100</f>
        <v>21.433533333333344</v>
      </c>
      <c r="AO2576" s="21"/>
      <c r="AP2576" s="21">
        <v>0</v>
      </c>
      <c r="AQ2576" s="5">
        <v>0</v>
      </c>
      <c r="AR2576" s="9">
        <v>8.1</v>
      </c>
      <c r="AS2576" s="22">
        <v>97</v>
      </c>
      <c r="AT2576" s="22">
        <v>97.000000000000014</v>
      </c>
      <c r="AU2576" s="22">
        <v>85.729166666666671</v>
      </c>
      <c r="AV2576" s="23">
        <v>9.9600000000000009</v>
      </c>
      <c r="AW2576" s="12">
        <v>0</v>
      </c>
      <c r="AX2576" s="21">
        <v>0</v>
      </c>
      <c r="AY2576" s="116">
        <v>107.82065263682313</v>
      </c>
    </row>
    <row r="2577" spans="1:51" ht="15.75" x14ac:dyDescent="0.25">
      <c r="A2577" s="144">
        <v>2014</v>
      </c>
      <c r="B2577" s="77" t="s">
        <v>642</v>
      </c>
      <c r="C2577" s="78">
        <v>15</v>
      </c>
      <c r="D2577" s="77">
        <v>3556909</v>
      </c>
      <c r="E2577" s="78">
        <v>355690915</v>
      </c>
      <c r="F2577" s="78" t="str">
        <f t="shared" si="111"/>
        <v>3556909152014</v>
      </c>
      <c r="G2577" s="89">
        <v>2.824492750258889</v>
      </c>
      <c r="H2577" s="80">
        <f t="shared" si="110"/>
        <v>7363</v>
      </c>
      <c r="I2577" s="94">
        <v>6883</v>
      </c>
      <c r="J2577" s="95">
        <v>480</v>
      </c>
      <c r="K2577" s="83">
        <f>(H2577)/VLOOKUP(D2577,'Dados Base'!$B:$K,6,FALSE)</f>
        <v>77.261280167890874</v>
      </c>
      <c r="L2577" s="88">
        <f t="shared" si="112"/>
        <v>93.480918104033677</v>
      </c>
      <c r="M2577" s="85">
        <v>1</v>
      </c>
      <c r="N2577" s="92">
        <v>0.74399999999999999</v>
      </c>
      <c r="O2577" s="91">
        <v>59</v>
      </c>
      <c r="P2577" s="91" t="s">
        <v>691</v>
      </c>
      <c r="Q2577" s="91" t="s">
        <v>691</v>
      </c>
      <c r="R2577" s="91" t="s">
        <v>691</v>
      </c>
      <c r="S2577" s="91">
        <v>18</v>
      </c>
      <c r="T2577" s="87" t="s">
        <v>691</v>
      </c>
      <c r="U2577" s="91">
        <v>78</v>
      </c>
      <c r="V2577" s="91">
        <v>45</v>
      </c>
      <c r="W2577" s="93">
        <v>0</v>
      </c>
      <c r="X2577" s="146">
        <v>1.7737738085122547E-2</v>
      </c>
      <c r="Y2577" s="21">
        <v>5.0599999999999996</v>
      </c>
      <c r="Z2577" s="147">
        <v>246</v>
      </c>
      <c r="AA2577" s="147">
        <v>144</v>
      </c>
      <c r="AB2577" s="21">
        <v>0</v>
      </c>
      <c r="AC2577" s="21">
        <v>0</v>
      </c>
      <c r="AD2577" s="153">
        <f>VLOOKUP(D2577,'Dados Base'!$B:$K,9,FALSE)*31536000/VLOOKUP($F2577,F:H,MATCH(H2576,F2576:AF2576,0),FALSE)</f>
        <v>2998.1257639549099</v>
      </c>
      <c r="AE2577" s="153">
        <f>VLOOKUP(D2577,'Dados Base'!$B:$K,10,FALSE)*31536000/VLOOKUP($F2577,F:H,MATCH(H2576,F2576:AF2576,0),FALSE)</f>
        <v>299.81257639549096</v>
      </c>
      <c r="AF2577" s="148" t="s">
        <v>692</v>
      </c>
      <c r="AG2577" s="21">
        <v>92.25</v>
      </c>
      <c r="AH2577" s="148" t="s">
        <v>692</v>
      </c>
      <c r="AI2577" s="148" t="s">
        <v>692</v>
      </c>
      <c r="AJ2577" s="148" t="s">
        <v>692</v>
      </c>
      <c r="AK2577" s="72">
        <f>(SUMIFS('Banco de Indicadores Mun. (2)'!I:I,'Banco de Indicadores Mun. (2)'!B:B,'Banco de Indicadores - Mun. (1)'!B2577,'Banco de Indicadores Mun. (2)'!A:A,'Banco de Indicadores - Mun. (1)'!A2577) / VLOOKUP(D2577,'Dados Base'!$B:$K,8,FALSE)) * 100</f>
        <v>141.74395454545453</v>
      </c>
      <c r="AL2577" s="72">
        <f>(SUMIFS('Banco de Indicadores Mun. (2)'!I:I,'Banco de Indicadores Mun. (2)'!B:B,'Banco de Indicadores - Mun. (1)'!B2577,'Banco de Indicadores Mun. (2)'!A:A,'Banco de Indicadores - Mun. (1)'!A2577) / VLOOKUP(D2577,'Dados Base'!$B:$K,9,FALSE)) * 100</f>
        <v>44.548099999999998</v>
      </c>
      <c r="AM2577" s="72">
        <f>(SUMIFS('Banco de Indicadores Mun. (2)'!J:J,'Banco de Indicadores Mun. (2)'!B:B,'Banco de Indicadores - Mun. (1)'!B2577,'Banco de Indicadores Mun. (2)'!A:A,'Banco de Indicadores - Mun. (1)'!A2577) / VLOOKUP(D2577,'Dados Base'!$B:$K,7,FALSE)) * 100</f>
        <v>87.530933333333323</v>
      </c>
      <c r="AN2577" s="72">
        <f>(SUMIFS('Banco de Indicadores Mun. (2)'!K:K,'Banco de Indicadores Mun. (2)'!B:B,'Banco de Indicadores - Mun. (1)'!B2577,'Banco de Indicadores Mun. (2)'!A:A,'Banco de Indicadores - Mun. (1)'!A2577) / VLOOKUP(D2577,'Dados Base'!$B:$K,10,FALSE)) * 100</f>
        <v>257.91471428571418</v>
      </c>
      <c r="AO2577" s="21"/>
      <c r="AP2577" s="21">
        <v>13.581420616596496</v>
      </c>
      <c r="AQ2577" s="5">
        <v>0</v>
      </c>
      <c r="AR2577" s="9">
        <v>8.1</v>
      </c>
      <c r="AS2577" s="22">
        <v>100</v>
      </c>
      <c r="AT2577" s="22">
        <v>100</v>
      </c>
      <c r="AU2577" s="22">
        <v>63.07692307692308</v>
      </c>
      <c r="AV2577" s="23">
        <v>7.3</v>
      </c>
      <c r="AW2577" s="12">
        <v>0</v>
      </c>
      <c r="AX2577" s="21">
        <v>0</v>
      </c>
      <c r="AY2577" s="116">
        <v>84.629818374084365</v>
      </c>
    </row>
    <row r="2578" spans="1:51" ht="15.75" x14ac:dyDescent="0.25">
      <c r="A2578" s="144">
        <v>2014</v>
      </c>
      <c r="B2578" s="77" t="s">
        <v>643</v>
      </c>
      <c r="C2578" s="78">
        <v>15</v>
      </c>
      <c r="D2578" s="77">
        <v>3556958</v>
      </c>
      <c r="E2578" s="78">
        <v>355695815</v>
      </c>
      <c r="F2578" s="78" t="str">
        <f t="shared" si="111"/>
        <v>3556958152014</v>
      </c>
      <c r="G2578" s="89">
        <v>0.24938210613691947</v>
      </c>
      <c r="H2578" s="80">
        <f t="shared" si="110"/>
        <v>1748</v>
      </c>
      <c r="I2578" s="94">
        <v>1496</v>
      </c>
      <c r="J2578" s="95">
        <v>252</v>
      </c>
      <c r="K2578" s="83">
        <f>(H2578)/VLOOKUP(D2578,'Dados Base'!$B:$K,6,FALSE)</f>
        <v>35.086310718586915</v>
      </c>
      <c r="L2578" s="88">
        <f t="shared" si="112"/>
        <v>85.583524027459958</v>
      </c>
      <c r="M2578" s="85">
        <v>3</v>
      </c>
      <c r="N2578" s="92">
        <v>0.72499999999999998</v>
      </c>
      <c r="O2578" s="91">
        <v>6</v>
      </c>
      <c r="P2578" s="91" t="s">
        <v>691</v>
      </c>
      <c r="Q2578" s="91" t="s">
        <v>691</v>
      </c>
      <c r="R2578" s="91" t="s">
        <v>691</v>
      </c>
      <c r="S2578" s="91">
        <v>1</v>
      </c>
      <c r="T2578" s="87" t="s">
        <v>691</v>
      </c>
      <c r="U2578" s="91">
        <v>15</v>
      </c>
      <c r="V2578" s="91">
        <v>10</v>
      </c>
      <c r="W2578" s="93">
        <v>0</v>
      </c>
      <c r="X2578" s="146">
        <v>3.7518270833333338E-3</v>
      </c>
      <c r="Y2578" s="21">
        <v>1.05</v>
      </c>
      <c r="Z2578" s="147">
        <v>65</v>
      </c>
      <c r="AA2578" s="147">
        <v>16</v>
      </c>
      <c r="AB2578" s="21">
        <v>0</v>
      </c>
      <c r="AC2578" s="21">
        <v>0</v>
      </c>
      <c r="AD2578" s="153">
        <f>VLOOKUP(D2578,'Dados Base'!$B:$K,9,FALSE)*31536000/VLOOKUP($F2578,F:H,MATCH(H2577,F2577:AF2577,0),FALSE)</f>
        <v>6675.2402745995423</v>
      </c>
      <c r="AE2578" s="153">
        <f>VLOOKUP(D2578,'Dados Base'!$B:$K,10,FALSE)*31536000/VLOOKUP($F2578,F:H,MATCH(H2577,F2577:AF2577,0),FALSE)</f>
        <v>902.05949656750545</v>
      </c>
      <c r="AF2578" s="148">
        <v>82.42</v>
      </c>
      <c r="AG2578" s="21">
        <v>82.59</v>
      </c>
      <c r="AH2578" s="148">
        <v>80.33</v>
      </c>
      <c r="AI2578" s="148">
        <v>8.6</v>
      </c>
      <c r="AJ2578" s="148">
        <v>99.8</v>
      </c>
      <c r="AK2578" s="72">
        <f>(SUMIFS('Banco de Indicadores Mun. (2)'!I:I,'Banco de Indicadores Mun. (2)'!B:B,'Banco de Indicadores - Mun. (1)'!B2578,'Banco de Indicadores Mun. (2)'!A:A,'Banco de Indicadores - Mun. (1)'!A2578) / VLOOKUP(D2578,'Dados Base'!$B:$K,8,FALSE)) * 100</f>
        <v>8.3109166666666656</v>
      </c>
      <c r="AL2578" s="72">
        <f>(SUMIFS('Banco de Indicadores Mun. (2)'!I:I,'Banco de Indicadores Mun. (2)'!B:B,'Banco de Indicadores - Mun. (1)'!B2578,'Banco de Indicadores Mun. (2)'!A:A,'Banco de Indicadores - Mun. (1)'!A2578) / VLOOKUP(D2578,'Dados Base'!$B:$K,9,FALSE)) * 100</f>
        <v>2.6954324324324324</v>
      </c>
      <c r="AM2578" s="72">
        <f>(SUMIFS('Banco de Indicadores Mun. (2)'!J:J,'Banco de Indicadores Mun. (2)'!B:B,'Banco de Indicadores - Mun. (1)'!B2578,'Banco de Indicadores Mun. (2)'!A:A,'Banco de Indicadores - Mun. (1)'!A2578) / VLOOKUP(D2578,'Dados Base'!$B:$K,7,FALSE)) * 100</f>
        <v>6.36042857142857</v>
      </c>
      <c r="AN2578" s="72">
        <f>(SUMIFS('Banco de Indicadores Mun. (2)'!K:K,'Banco de Indicadores Mun. (2)'!B:B,'Banco de Indicadores - Mun. (1)'!B2578,'Banco de Indicadores Mun. (2)'!A:A,'Banco de Indicadores - Mun. (1)'!A2578) / VLOOKUP(D2578,'Dados Base'!$B:$K,10,FALSE)) * 100</f>
        <v>11.041600000000003</v>
      </c>
      <c r="AO2578" s="21"/>
      <c r="AP2578" s="21">
        <v>0</v>
      </c>
      <c r="AQ2578" s="5">
        <v>0</v>
      </c>
      <c r="AR2578" s="9">
        <v>9</v>
      </c>
      <c r="AS2578" s="22">
        <v>100</v>
      </c>
      <c r="AT2578" s="22">
        <v>100</v>
      </c>
      <c r="AU2578" s="22">
        <v>80.246913580246911</v>
      </c>
      <c r="AV2578" s="23">
        <v>10</v>
      </c>
      <c r="AW2578" s="12">
        <v>0</v>
      </c>
      <c r="AX2578" s="21">
        <v>0</v>
      </c>
      <c r="AY2578" s="116">
        <v>131.44280977972397</v>
      </c>
    </row>
    <row r="2579" spans="1:51" ht="15.75" x14ac:dyDescent="0.25">
      <c r="A2579" s="144">
        <v>2014</v>
      </c>
      <c r="B2579" s="77" t="s">
        <v>644</v>
      </c>
      <c r="C2579" s="78">
        <v>10</v>
      </c>
      <c r="D2579" s="77">
        <v>3557006</v>
      </c>
      <c r="E2579" s="78">
        <v>355700610</v>
      </c>
      <c r="F2579" s="78" t="str">
        <f t="shared" si="111"/>
        <v>3557006102014</v>
      </c>
      <c r="G2579" s="89">
        <v>1.1198094208647369</v>
      </c>
      <c r="H2579" s="80">
        <f t="shared" si="110"/>
        <v>113264</v>
      </c>
      <c r="I2579" s="94">
        <v>108944</v>
      </c>
      <c r="J2579" s="95">
        <v>4320</v>
      </c>
      <c r="K2579" s="83">
        <f>(H2579)/VLOOKUP(D2579,'Dados Base'!$B:$K,6,FALSE)</f>
        <v>615.56521739130437</v>
      </c>
      <c r="L2579" s="88">
        <f t="shared" si="112"/>
        <v>96.185901963554173</v>
      </c>
      <c r="M2579" s="85">
        <v>1</v>
      </c>
      <c r="N2579" s="92">
        <v>0.76700000000000002</v>
      </c>
      <c r="O2579" s="91">
        <v>10</v>
      </c>
      <c r="P2579" s="91" t="s">
        <v>691</v>
      </c>
      <c r="Q2579" s="91" t="s">
        <v>691</v>
      </c>
      <c r="R2579" s="91" t="s">
        <v>691</v>
      </c>
      <c r="S2579" s="91">
        <v>161</v>
      </c>
      <c r="T2579" s="87" t="s">
        <v>691</v>
      </c>
      <c r="U2579" s="91">
        <v>952</v>
      </c>
      <c r="V2579" s="91">
        <v>529</v>
      </c>
      <c r="W2579" s="93">
        <v>9.19</v>
      </c>
      <c r="X2579" s="146">
        <v>0.39458870370370369</v>
      </c>
      <c r="Y2579" s="21">
        <v>101.03</v>
      </c>
      <c r="Z2579" s="147">
        <v>4757</v>
      </c>
      <c r="AA2579" s="147">
        <v>1304</v>
      </c>
      <c r="AB2579" s="21">
        <v>5</v>
      </c>
      <c r="AC2579" s="21">
        <v>0</v>
      </c>
      <c r="AD2579" s="153">
        <f>VLOOKUP(D2579,'Dados Base'!$B:$K,9,FALSE)*31536000/VLOOKUP($F2579,F:H,MATCH(H2578,F2578:AF2578,0),FALSE)</f>
        <v>459.40810848989969</v>
      </c>
      <c r="AE2579" s="153">
        <f>VLOOKUP(D2579,'Dados Base'!$B:$K,10,FALSE)*31536000/VLOOKUP($F2579,F:H,MATCH(H2578,F2578:AF2578,0),FALSE)</f>
        <v>72.391580731741755</v>
      </c>
      <c r="AF2579" s="148">
        <v>100</v>
      </c>
      <c r="AG2579" s="21">
        <v>100</v>
      </c>
      <c r="AH2579" s="148">
        <v>95.03</v>
      </c>
      <c r="AI2579" s="148">
        <v>33.409999999999997</v>
      </c>
      <c r="AJ2579" s="148">
        <v>100</v>
      </c>
      <c r="AK2579" s="72">
        <f>(SUMIFS('Banco de Indicadores Mun. (2)'!I:I,'Banco de Indicadores Mun. (2)'!B:B,'Banco de Indicadores - Mun. (1)'!B2579,'Banco de Indicadores Mun. (2)'!A:A,'Banco de Indicadores - Mun. (1)'!A2579) / VLOOKUP(D2579,'Dados Base'!$B:$K,8,FALSE)) * 100</f>
        <v>401.91101666666674</v>
      </c>
      <c r="AL2579" s="72">
        <f>(SUMIFS('Banco de Indicadores Mun. (2)'!I:I,'Banco de Indicadores Mun. (2)'!B:B,'Banco de Indicadores - Mun. (1)'!B2579,'Banco de Indicadores Mun. (2)'!A:A,'Banco de Indicadores - Mun. (1)'!A2579) / VLOOKUP(D2579,'Dados Base'!$B:$K,9,FALSE)) * 100</f>
        <v>146.14946060606061</v>
      </c>
      <c r="AM2579" s="72">
        <f>(SUMIFS('Banco de Indicadores Mun. (2)'!J:J,'Banco de Indicadores Mun. (2)'!B:B,'Banco de Indicadores - Mun. (1)'!B2579,'Banco de Indicadores Mun. (2)'!A:A,'Banco de Indicadores - Mun. (1)'!A2579) / VLOOKUP(D2579,'Dados Base'!$B:$K,7,FALSE)) * 100</f>
        <v>703.04491176470594</v>
      </c>
      <c r="AN2579" s="72">
        <f>(SUMIFS('Banco de Indicadores Mun. (2)'!K:K,'Banco de Indicadores Mun. (2)'!B:B,'Banco de Indicadores - Mun. (1)'!B2579,'Banco de Indicadores Mun. (2)'!A:A,'Banco de Indicadores - Mun. (1)'!A2579) / VLOOKUP(D2579,'Dados Base'!$B:$K,10,FALSE)) * 100</f>
        <v>8.1205384615384606</v>
      </c>
      <c r="AO2579" s="21"/>
      <c r="AP2579" s="21">
        <v>0</v>
      </c>
      <c r="AQ2579" s="5">
        <v>0</v>
      </c>
      <c r="AR2579" s="9">
        <v>8.1</v>
      </c>
      <c r="AS2579" s="22">
        <v>98</v>
      </c>
      <c r="AT2579" s="22">
        <v>96.039999999999992</v>
      </c>
      <c r="AU2579" s="22">
        <v>78.485398449100813</v>
      </c>
      <c r="AV2579" s="23">
        <v>8.5399999999999991</v>
      </c>
      <c r="AW2579" s="12">
        <v>0</v>
      </c>
      <c r="AX2579" s="21">
        <v>0</v>
      </c>
      <c r="AY2579" s="116">
        <v>104.50985818287481</v>
      </c>
    </row>
    <row r="2580" spans="1:51" ht="15.75" x14ac:dyDescent="0.25">
      <c r="A2580" s="144">
        <v>2014</v>
      </c>
      <c r="B2580" s="77" t="s">
        <v>645</v>
      </c>
      <c r="C2580" s="78">
        <v>15</v>
      </c>
      <c r="D2580" s="77">
        <v>3557105</v>
      </c>
      <c r="E2580" s="78">
        <v>355710515</v>
      </c>
      <c r="F2580" s="78" t="str">
        <f t="shared" si="111"/>
        <v>3557105152014</v>
      </c>
      <c r="G2580" s="89">
        <v>1.0028774803637397</v>
      </c>
      <c r="H2580" s="80">
        <f t="shared" si="110"/>
        <v>87690</v>
      </c>
      <c r="I2580" s="94">
        <v>85233</v>
      </c>
      <c r="J2580" s="95">
        <v>2457</v>
      </c>
      <c r="K2580" s="83">
        <f>(H2580)/VLOOKUP(D2580,'Dados Base'!$B:$K,6,FALSE)</f>
        <v>207.94896725082407</v>
      </c>
      <c r="L2580" s="88">
        <f t="shared" si="112"/>
        <v>97.198084160109474</v>
      </c>
      <c r="M2580" s="85">
        <v>3</v>
      </c>
      <c r="N2580" s="92">
        <v>0.79</v>
      </c>
      <c r="O2580" s="91">
        <v>187</v>
      </c>
      <c r="P2580" s="91" t="s">
        <v>691</v>
      </c>
      <c r="Q2580" s="91" t="s">
        <v>691</v>
      </c>
      <c r="R2580" s="91" t="s">
        <v>691</v>
      </c>
      <c r="S2580" s="91">
        <v>340</v>
      </c>
      <c r="T2580" s="87" t="s">
        <v>691</v>
      </c>
      <c r="U2580" s="91">
        <v>1189</v>
      </c>
      <c r="V2580" s="91">
        <v>994</v>
      </c>
      <c r="W2580" s="93">
        <v>0</v>
      </c>
      <c r="X2580" s="146">
        <v>0.26692673611111112</v>
      </c>
      <c r="Y2580" s="21">
        <v>70.38</v>
      </c>
      <c r="Z2580" s="147">
        <v>3981</v>
      </c>
      <c r="AA2580" s="147">
        <v>770</v>
      </c>
      <c r="AB2580" s="21">
        <v>8</v>
      </c>
      <c r="AC2580" s="21">
        <v>0</v>
      </c>
      <c r="AD2580" s="153">
        <f>VLOOKUP(D2580,'Dados Base'!$B:$K,9,FALSE)*31536000/VLOOKUP($F2580,F:H,MATCH(H2579,F2579:AF2579,0),FALSE)</f>
        <v>1154.4139582620596</v>
      </c>
      <c r="AE2580" s="153">
        <f>VLOOKUP(D2580,'Dados Base'!$B:$K,10,FALSE)*31536000/VLOOKUP($F2580,F:H,MATCH(H2579,F2579:AF2579,0),FALSE)</f>
        <v>104.29284981183717</v>
      </c>
      <c r="AF2580" s="148">
        <v>100</v>
      </c>
      <c r="AG2580" s="21">
        <v>100</v>
      </c>
      <c r="AH2580" s="148">
        <v>99.44</v>
      </c>
      <c r="AI2580" s="148">
        <v>15.1</v>
      </c>
      <c r="AJ2580" s="148">
        <v>99.99</v>
      </c>
      <c r="AK2580" s="72">
        <f>(SUMIFS('Banco de Indicadores Mun. (2)'!I:I,'Banco de Indicadores Mun. (2)'!B:B,'Banco de Indicadores - Mun. (1)'!B2580,'Banco de Indicadores Mun. (2)'!A:A,'Banco de Indicadores - Mun. (1)'!A2580) / VLOOKUP(D2580,'Dados Base'!$B:$K,8,FALSE)) * 100</f>
        <v>60.778401960784286</v>
      </c>
      <c r="AL2580" s="72">
        <f>(SUMIFS('Banco de Indicadores Mun. (2)'!I:I,'Banco de Indicadores Mun. (2)'!B:B,'Banco de Indicadores - Mun. (1)'!B2580,'Banco de Indicadores Mun. (2)'!A:A,'Banco de Indicadores - Mun. (1)'!A2580) / VLOOKUP(D2580,'Dados Base'!$B:$K,9,FALSE)) * 100</f>
        <v>19.312763239875384</v>
      </c>
      <c r="AM2580" s="72">
        <f>(SUMIFS('Banco de Indicadores Mun. (2)'!J:J,'Banco de Indicadores Mun. (2)'!B:B,'Banco de Indicadores - Mun. (1)'!B2580,'Banco de Indicadores Mun. (2)'!A:A,'Banco de Indicadores - Mun. (1)'!A2580) / VLOOKUP(D2580,'Dados Base'!$B:$K,7,FALSE)) * 100</f>
        <v>45.479493150684931</v>
      </c>
      <c r="AN2580" s="72">
        <f>(SUMIFS('Banco de Indicadores Mun. (2)'!K:K,'Banco de Indicadores Mun. (2)'!B:B,'Banco de Indicadores - Mun. (1)'!B2580,'Banco de Indicadores Mun. (2)'!A:A,'Banco de Indicadores - Mun. (1)'!A2580) / VLOOKUP(D2580,'Dados Base'!$B:$K,10,FALSE)) * 100</f>
        <v>99.289448275862</v>
      </c>
      <c r="AO2580" s="21"/>
      <c r="AP2580" s="21">
        <v>0</v>
      </c>
      <c r="AQ2580" s="5">
        <v>0</v>
      </c>
      <c r="AR2580" s="9">
        <v>10</v>
      </c>
      <c r="AS2580" s="22">
        <v>99.79</v>
      </c>
      <c r="AT2580" s="22">
        <v>99.79</v>
      </c>
      <c r="AU2580" s="22">
        <v>83.792885708271939</v>
      </c>
      <c r="AV2580" s="23">
        <v>10</v>
      </c>
      <c r="AW2580" s="12">
        <v>0</v>
      </c>
      <c r="AX2580" s="21">
        <v>0</v>
      </c>
      <c r="AY2580" s="116">
        <v>142.18488438205276</v>
      </c>
    </row>
    <row r="2581" spans="1:51" ht="15.75" x14ac:dyDescent="0.25">
      <c r="A2581" s="144">
        <v>2014</v>
      </c>
      <c r="B2581" s="77" t="s">
        <v>646</v>
      </c>
      <c r="C2581" s="78">
        <v>19</v>
      </c>
      <c r="D2581" s="77">
        <v>3557154</v>
      </c>
      <c r="E2581" s="78">
        <v>355715419</v>
      </c>
      <c r="F2581" s="78" t="str">
        <f t="shared" si="111"/>
        <v>3557154192014</v>
      </c>
      <c r="G2581" s="89">
        <v>1.4592817441093642</v>
      </c>
      <c r="H2581" s="80">
        <f t="shared" si="110"/>
        <v>2432</v>
      </c>
      <c r="I2581" s="94">
        <v>1986</v>
      </c>
      <c r="J2581" s="95">
        <v>446</v>
      </c>
      <c r="K2581" s="83">
        <f>(H2581)/VLOOKUP(D2581,'Dados Base'!$B:$K,6,FALSE)</f>
        <v>7.628607277289837</v>
      </c>
      <c r="L2581" s="88">
        <f t="shared" si="112"/>
        <v>81.661184210526315</v>
      </c>
      <c r="M2581" s="85">
        <v>4</v>
      </c>
      <c r="N2581" s="92">
        <v>0.72899999999999998</v>
      </c>
      <c r="O2581" s="91">
        <v>56</v>
      </c>
      <c r="P2581" s="91" t="s">
        <v>691</v>
      </c>
      <c r="Q2581" s="91" t="s">
        <v>691</v>
      </c>
      <c r="R2581" s="91" t="s">
        <v>691</v>
      </c>
      <c r="S2581" s="91">
        <v>4</v>
      </c>
      <c r="T2581" s="87" t="s">
        <v>691</v>
      </c>
      <c r="U2581" s="91">
        <v>11</v>
      </c>
      <c r="V2581" s="91">
        <v>11</v>
      </c>
      <c r="W2581" s="93">
        <v>71.5</v>
      </c>
      <c r="X2581" s="146">
        <v>4.9703999999999998E-3</v>
      </c>
      <c r="Y2581" s="21">
        <v>1.4</v>
      </c>
      <c r="Z2581" s="147">
        <v>82</v>
      </c>
      <c r="AA2581" s="147">
        <v>26</v>
      </c>
      <c r="AB2581" s="21">
        <v>0</v>
      </c>
      <c r="AC2581" s="21">
        <v>0</v>
      </c>
      <c r="AD2581" s="153">
        <f>VLOOKUP(D2581,'Dados Base'!$B:$K,9,FALSE)*31536000/VLOOKUP($F2581,F:H,MATCH(H2580,F2580:AF2580,0),FALSE)</f>
        <v>30083.684210526317</v>
      </c>
      <c r="AE2581" s="153">
        <f>VLOOKUP(D2581,'Dados Base'!$B:$K,10,FALSE)*31536000/VLOOKUP($F2581,F:H,MATCH(H2580,F2580:AF2580,0),FALSE)</f>
        <v>2334.0789473684204</v>
      </c>
      <c r="AF2581" s="148">
        <v>78.48</v>
      </c>
      <c r="AG2581" s="21">
        <v>78.64</v>
      </c>
      <c r="AH2581" s="148">
        <v>77.14</v>
      </c>
      <c r="AI2581" s="148">
        <v>11.16</v>
      </c>
      <c r="AJ2581" s="148">
        <v>99.8</v>
      </c>
      <c r="AK2581" s="72">
        <f>(SUMIFS('Banco de Indicadores Mun. (2)'!I:I,'Banco de Indicadores Mun. (2)'!B:B,'Banco de Indicadores - Mun. (1)'!B2581,'Banco de Indicadores Mun. (2)'!A:A,'Banco de Indicadores - Mun. (1)'!A2581) / VLOOKUP(D2581,'Dados Base'!$B:$K,8,FALSE)) * 100</f>
        <v>3.3702328767123286</v>
      </c>
      <c r="AL2581" s="72">
        <f>(SUMIFS('Banco de Indicadores Mun. (2)'!I:I,'Banco de Indicadores Mun. (2)'!B:B,'Banco de Indicadores - Mun. (1)'!B2581,'Banco de Indicadores Mun. (2)'!A:A,'Banco de Indicadores - Mun. (1)'!A2581) / VLOOKUP(D2581,'Dados Base'!$B:$K,9,FALSE)) * 100</f>
        <v>1.0604612068965518</v>
      </c>
      <c r="AM2581" s="72">
        <f>(SUMIFS('Banco de Indicadores Mun. (2)'!J:J,'Banco de Indicadores Mun. (2)'!B:B,'Banco de Indicadores - Mun. (1)'!B2581,'Banco de Indicadores Mun. (2)'!A:A,'Banco de Indicadores - Mun. (1)'!A2581) / VLOOKUP(D2581,'Dados Base'!$B:$K,7,FALSE)) * 100</f>
        <v>3.1092</v>
      </c>
      <c r="AN2581" s="72">
        <f>(SUMIFS('Banco de Indicadores Mun. (2)'!K:K,'Banco de Indicadores Mun. (2)'!B:B,'Banco de Indicadores - Mun. (1)'!B2581,'Banco de Indicadores Mun. (2)'!A:A,'Banco de Indicadores - Mun. (1)'!A2581) / VLOOKUP(D2581,'Dados Base'!$B:$K,10,FALSE)) * 100</f>
        <v>4.1678333333333342</v>
      </c>
      <c r="AO2581" s="21"/>
      <c r="AP2581" s="21">
        <v>0</v>
      </c>
      <c r="AQ2581" s="5">
        <v>0</v>
      </c>
      <c r="AR2581" s="9">
        <v>7.2</v>
      </c>
      <c r="AS2581" s="22">
        <v>95</v>
      </c>
      <c r="AT2581" s="22">
        <v>95</v>
      </c>
      <c r="AU2581" s="22">
        <v>75.925925925925924</v>
      </c>
      <c r="AV2581" s="23">
        <v>8.07</v>
      </c>
      <c r="AW2581" s="12">
        <v>0</v>
      </c>
      <c r="AX2581" s="21">
        <v>0</v>
      </c>
      <c r="AY2581" s="116">
        <v>128.61528375845003</v>
      </c>
    </row>
    <row r="2582" spans="1:51" ht="15" x14ac:dyDescent="0.25">
      <c r="A2582" s="144">
        <v>2013</v>
      </c>
      <c r="B2582" s="77" t="s">
        <v>2</v>
      </c>
      <c r="C2582" s="78">
        <v>21</v>
      </c>
      <c r="D2582" s="77">
        <v>3500105</v>
      </c>
      <c r="E2582" s="78">
        <v>350010521</v>
      </c>
      <c r="F2582" s="78" t="str">
        <f t="shared" si="111"/>
        <v>3500105212013</v>
      </c>
      <c r="G2582" s="96">
        <v>4.9774045048311955E-2</v>
      </c>
      <c r="H2582" s="80">
        <f t="shared" si="110"/>
        <v>33845</v>
      </c>
      <c r="I2582" s="91">
        <v>32233</v>
      </c>
      <c r="J2582" s="97">
        <v>1612</v>
      </c>
      <c r="K2582" s="83">
        <f>(H2582)/VLOOKUP(D2582,'Dados Base'!$B:$K,6,FALSE)</f>
        <v>82.191947156248489</v>
      </c>
      <c r="L2582" s="88">
        <f t="shared" si="112"/>
        <v>95.237110356034862</v>
      </c>
      <c r="M2582" s="85" t="s">
        <v>702</v>
      </c>
      <c r="N2582" s="92">
        <v>0.79</v>
      </c>
      <c r="O2582" s="91">
        <v>116</v>
      </c>
      <c r="P2582" s="91" t="s">
        <v>691</v>
      </c>
      <c r="Q2582" s="91" t="s">
        <v>691</v>
      </c>
      <c r="R2582" s="91" t="s">
        <v>691</v>
      </c>
      <c r="S2582" s="91">
        <v>91</v>
      </c>
      <c r="T2582" s="87" t="s">
        <v>691</v>
      </c>
      <c r="U2582" s="87">
        <v>515</v>
      </c>
      <c r="V2582" s="87">
        <v>455</v>
      </c>
      <c r="W2582" s="85" t="s">
        <v>691</v>
      </c>
      <c r="X2582" s="146">
        <v>9.8202050949074068E-2</v>
      </c>
      <c r="Y2582" s="21">
        <v>26.43</v>
      </c>
      <c r="Z2582" s="147">
        <v>1556</v>
      </c>
      <c r="AA2582" s="147">
        <v>228</v>
      </c>
      <c r="AB2582" s="21">
        <v>3</v>
      </c>
      <c r="AC2582" s="21">
        <v>0</v>
      </c>
      <c r="AD2582" s="153">
        <f>VLOOKUP(D2582,'Dados Base'!$B:$K,9,FALSE)*31536000/VLOOKUP($F2582,F:H,MATCH(H2581,F2581:AF2581,0),FALSE)</f>
        <v>2776.6961146402718</v>
      </c>
      <c r="AE2582" s="153">
        <f>VLOOKUP(D2582,'Dados Base'!$B:$K,10,FALSE)*31536000/VLOOKUP($F2582,F:H,MATCH(H2581,F2581:AF2581,0),FALSE)</f>
        <v>335.4397990840597</v>
      </c>
      <c r="AF2582" s="148">
        <v>95.32</v>
      </c>
      <c r="AG2582" s="21">
        <v>100</v>
      </c>
      <c r="AH2582" s="148">
        <v>93.81</v>
      </c>
      <c r="AI2582" s="148">
        <v>24.51</v>
      </c>
      <c r="AJ2582" s="148">
        <v>100</v>
      </c>
      <c r="AK2582" s="72">
        <f>(SUMIFS('Banco de Indicadores Mun. (2)'!I:I,'Banco de Indicadores Mun. (2)'!B:B,'Banco de Indicadores - Mun. (1)'!B2582,'Banco de Indicadores Mun. (2)'!A:A,'Banco de Indicadores - Mun. (1)'!A2582) / VLOOKUP(D2582,'Dados Base'!$B:$K,8,FALSE)) * 100</f>
        <v>16.362499999999997</v>
      </c>
      <c r="AL2582" s="72">
        <f>(SUMIFS('Banco de Indicadores Mun. (2)'!I:I,'Banco de Indicadores Mun. (2)'!B:B,'Banco de Indicadores - Mun. (1)'!B2582,'Banco de Indicadores Mun. (2)'!A:A,'Banco de Indicadores - Mun. (1)'!A2582) / VLOOKUP(D2582,'Dados Base'!$B:$K,9,FALSE)) * 100</f>
        <v>7.0281879194630861</v>
      </c>
      <c r="AM2582" s="72">
        <f>(SUMIFS('Banco de Indicadores Mun. (2)'!J:J,'Banco de Indicadores Mun. (2)'!B:B,'Banco de Indicadores - Mun. (1)'!B2582,'Banco de Indicadores Mun. (2)'!A:A,'Banco de Indicadores - Mun. (1)'!A2582) / VLOOKUP(D2582,'Dados Base'!$B:$K,7,FALSE)) * 100</f>
        <v>9.8429999999999982</v>
      </c>
      <c r="AN2582" s="72">
        <f>(SUMIFS('Banco de Indicadores Mun. (2)'!K:K,'Banco de Indicadores Mun. (2)'!B:B,'Banco de Indicadores - Mun. (1)'!B2582,'Banco de Indicadores Mun. (2)'!A:A,'Banco de Indicadores - Mun. (1)'!A2582) / VLOOKUP(D2582,'Dados Base'!$B:$K,10,FALSE)) * 100</f>
        <v>33.023444444444436</v>
      </c>
      <c r="AO2582" s="24">
        <v>0</v>
      </c>
      <c r="AP2582" s="25">
        <v>0</v>
      </c>
      <c r="AQ2582" s="17">
        <v>0</v>
      </c>
      <c r="AR2582" s="24">
        <v>9</v>
      </c>
      <c r="AS2582" s="22">
        <v>98</v>
      </c>
      <c r="AT2582" s="22">
        <v>98</v>
      </c>
      <c r="AU2582" s="22">
        <v>87.219730941704029</v>
      </c>
      <c r="AV2582" s="22">
        <v>9.9700000000000006</v>
      </c>
      <c r="AW2582" s="21">
        <v>0</v>
      </c>
      <c r="AX2582" s="21">
        <v>0</v>
      </c>
      <c r="AY2582" s="116">
        <v>299.51813722209391</v>
      </c>
    </row>
    <row r="2583" spans="1:51" ht="15" x14ac:dyDescent="0.25">
      <c r="A2583" s="144">
        <v>2013</v>
      </c>
      <c r="B2583" s="77" t="s">
        <v>3</v>
      </c>
      <c r="C2583" s="78">
        <v>16</v>
      </c>
      <c r="D2583" s="77">
        <v>3500204</v>
      </c>
      <c r="E2583" s="78">
        <v>350020416</v>
      </c>
      <c r="F2583" s="78" t="str">
        <f t="shared" si="111"/>
        <v>3500204162013</v>
      </c>
      <c r="G2583" s="96">
        <v>-0.39709199693552799</v>
      </c>
      <c r="H2583" s="80">
        <f t="shared" si="110"/>
        <v>3523</v>
      </c>
      <c r="I2583" s="91">
        <v>3206</v>
      </c>
      <c r="J2583" s="97">
        <v>317</v>
      </c>
      <c r="K2583" s="83">
        <f>(H2583)/VLOOKUP(D2583,'Dados Base'!$B:$K,6,FALSE)</f>
        <v>16.709353063934739</v>
      </c>
      <c r="L2583" s="88">
        <f t="shared" si="112"/>
        <v>91.00198694294636</v>
      </c>
      <c r="M2583" s="85" t="s">
        <v>702</v>
      </c>
      <c r="N2583" s="92">
        <v>0.73</v>
      </c>
      <c r="O2583" s="91">
        <v>27</v>
      </c>
      <c r="P2583" s="91" t="s">
        <v>691</v>
      </c>
      <c r="Q2583" s="91" t="s">
        <v>691</v>
      </c>
      <c r="R2583" s="91" t="s">
        <v>691</v>
      </c>
      <c r="S2583" s="91">
        <v>3</v>
      </c>
      <c r="T2583" s="87" t="s">
        <v>691</v>
      </c>
      <c r="U2583" s="87">
        <v>22</v>
      </c>
      <c r="V2583" s="87">
        <v>23</v>
      </c>
      <c r="W2583" s="85" t="s">
        <v>691</v>
      </c>
      <c r="X2583" s="146">
        <v>8.3799692708333325E-3</v>
      </c>
      <c r="Y2583" s="21">
        <v>2.29</v>
      </c>
      <c r="Z2583" s="147">
        <v>153</v>
      </c>
      <c r="AA2583" s="147">
        <v>24</v>
      </c>
      <c r="AB2583" s="21">
        <v>1</v>
      </c>
      <c r="AC2583" s="21">
        <v>0</v>
      </c>
      <c r="AD2583" s="153">
        <f>VLOOKUP(D2583,'Dados Base'!$B:$K,9,FALSE)*31536000/VLOOKUP($F2583,F:H,MATCH(H2582,F2582:AF2582,0),FALSE)</f>
        <v>13874.765824581324</v>
      </c>
      <c r="AE2583" s="153">
        <f>VLOOKUP(D2583,'Dados Base'!$B:$K,10,FALSE)*31536000/VLOOKUP($F2583,F:H,MATCH(H2582,F2582:AF2582,0),FALSE)</f>
        <v>1253.2046551234744</v>
      </c>
      <c r="AF2583" s="148">
        <v>91.34</v>
      </c>
      <c r="AG2583" s="21" t="s">
        <v>692</v>
      </c>
      <c r="AH2583" s="148">
        <v>91.7</v>
      </c>
      <c r="AI2583" s="148">
        <v>7.7</v>
      </c>
      <c r="AJ2583" s="148">
        <v>100</v>
      </c>
      <c r="AK2583" s="72">
        <f>(SUMIFS('Banco de Indicadores Mun. (2)'!I:I,'Banco de Indicadores Mun. (2)'!B:B,'Banco de Indicadores - Mun. (1)'!B2583,'Banco de Indicadores Mun. (2)'!A:A,'Banco de Indicadores - Mun. (1)'!A2583) / VLOOKUP(D2583,'Dados Base'!$B:$K,8,FALSE)) * 100</f>
        <v>42.317936507936501</v>
      </c>
      <c r="AL2583" s="72">
        <f>(SUMIFS('Banco de Indicadores Mun. (2)'!I:I,'Banco de Indicadores Mun. (2)'!B:B,'Banco de Indicadores - Mun. (1)'!B2583,'Banco de Indicadores Mun. (2)'!A:A,'Banco de Indicadores - Mun. (1)'!A2583) / VLOOKUP(D2583,'Dados Base'!$B:$K,9,FALSE)) * 100</f>
        <v>17.200193548387094</v>
      </c>
      <c r="AM2583" s="72">
        <f>(SUMIFS('Banco de Indicadores Mun. (2)'!J:J,'Banco de Indicadores Mun. (2)'!B:B,'Banco de Indicadores - Mun. (1)'!B2583,'Banco de Indicadores Mun. (2)'!A:A,'Banco de Indicadores - Mun. (1)'!A2583) / VLOOKUP(D2583,'Dados Base'!$B:$K,7,FALSE)) * 100</f>
        <v>53.579306122448969</v>
      </c>
      <c r="AN2583" s="72">
        <f>(SUMIFS('Banco de Indicadores Mun. (2)'!K:K,'Banco de Indicadores Mun. (2)'!B:B,'Banco de Indicadores - Mun. (1)'!B2583,'Banco de Indicadores Mun. (2)'!A:A,'Banco de Indicadores - Mun. (1)'!A2583) / VLOOKUP(D2583,'Dados Base'!$B:$K,10,FALSE)) * 100</f>
        <v>2.9031428571428575</v>
      </c>
      <c r="AO2583" s="24">
        <v>0</v>
      </c>
      <c r="AP2583" s="25">
        <v>0</v>
      </c>
      <c r="AQ2583" s="17">
        <v>0</v>
      </c>
      <c r="AR2583" s="24">
        <v>7.5</v>
      </c>
      <c r="AS2583" s="22">
        <v>96</v>
      </c>
      <c r="AT2583" s="22">
        <v>96</v>
      </c>
      <c r="AU2583" s="22">
        <v>86.440677966101703</v>
      </c>
      <c r="AV2583" s="22">
        <v>9.94</v>
      </c>
      <c r="AW2583" s="21">
        <v>0</v>
      </c>
      <c r="AX2583" s="21">
        <v>0</v>
      </c>
      <c r="AY2583" s="116">
        <v>42.978655702131803</v>
      </c>
    </row>
    <row r="2584" spans="1:51" ht="15" x14ac:dyDescent="0.25">
      <c r="A2584" s="144">
        <v>2013</v>
      </c>
      <c r="B2584" s="77" t="s">
        <v>4</v>
      </c>
      <c r="C2584" s="78">
        <v>9</v>
      </c>
      <c r="D2584" s="77">
        <v>3500303</v>
      </c>
      <c r="E2584" s="78">
        <v>35003039</v>
      </c>
      <c r="F2584" s="78" t="str">
        <f t="shared" si="111"/>
        <v>350030392013</v>
      </c>
      <c r="G2584" s="96">
        <v>1.2141557912030976</v>
      </c>
      <c r="H2584" s="80">
        <f t="shared" si="110"/>
        <v>33179</v>
      </c>
      <c r="I2584" s="91">
        <v>30148</v>
      </c>
      <c r="J2584" s="97">
        <v>3031</v>
      </c>
      <c r="K2584" s="83">
        <f>(H2584)/VLOOKUP(D2584,'Dados Base'!$B:$K,6,FALSE)</f>
        <v>70.091049284914547</v>
      </c>
      <c r="L2584" s="88">
        <f t="shared" si="112"/>
        <v>90.864703577564114</v>
      </c>
      <c r="M2584" s="85" t="s">
        <v>702</v>
      </c>
      <c r="N2584" s="92">
        <v>0.71499999999999997</v>
      </c>
      <c r="O2584" s="91">
        <v>276</v>
      </c>
      <c r="P2584" s="91" t="s">
        <v>691</v>
      </c>
      <c r="Q2584" s="91" t="s">
        <v>691</v>
      </c>
      <c r="R2584" s="91" t="s">
        <v>691</v>
      </c>
      <c r="S2584" s="91">
        <v>65</v>
      </c>
      <c r="T2584" s="87" t="s">
        <v>691</v>
      </c>
      <c r="U2584" s="87">
        <v>316</v>
      </c>
      <c r="V2584" s="87">
        <v>207</v>
      </c>
      <c r="W2584" s="85" t="s">
        <v>691</v>
      </c>
      <c r="X2584" s="146">
        <v>8.0162679329825307E-2</v>
      </c>
      <c r="Y2584" s="21">
        <v>24.67</v>
      </c>
      <c r="Z2584" s="147">
        <v>18</v>
      </c>
      <c r="AA2584" s="147">
        <v>1647</v>
      </c>
      <c r="AB2584" s="21">
        <v>6</v>
      </c>
      <c r="AC2584" s="21">
        <v>2</v>
      </c>
      <c r="AD2584" s="153">
        <f>VLOOKUP(D2584,'Dados Base'!$B:$K,9,FALSE)*31536000/VLOOKUP($F2584,F:H,MATCH(H2583,F2583:AF2583,0),FALSE)</f>
        <v>6054.5622230929202</v>
      </c>
      <c r="AE2584" s="153">
        <f>VLOOKUP(D2584,'Dados Base'!$B:$K,10,FALSE)*31536000/VLOOKUP($F2584,F:H,MATCH(H2583,F2583:AF2583,0),FALSE)</f>
        <v>712.86054432020228</v>
      </c>
      <c r="AF2584" s="148" t="s">
        <v>692</v>
      </c>
      <c r="AG2584" s="21" t="s">
        <v>692</v>
      </c>
      <c r="AH2584" s="148" t="s">
        <v>692</v>
      </c>
      <c r="AI2584" s="148" t="s">
        <v>692</v>
      </c>
      <c r="AJ2584" s="148" t="s">
        <v>692</v>
      </c>
      <c r="AK2584" s="72">
        <f>(SUMIFS('Banco de Indicadores Mun. (2)'!I:I,'Banco de Indicadores Mun. (2)'!B:B,'Banco de Indicadores - Mun. (1)'!B2584,'Banco de Indicadores Mun. (2)'!A:A,'Banco de Indicadores - Mun. (1)'!A2584) / VLOOKUP(D2584,'Dados Base'!$B:$K,8,FALSE)) * 100</f>
        <v>56.81954347826084</v>
      </c>
      <c r="AL2584" s="72">
        <f>(SUMIFS('Banco de Indicadores Mun. (2)'!I:I,'Banco de Indicadores Mun. (2)'!B:B,'Banco de Indicadores - Mun. (1)'!B2584,'Banco de Indicadores Mun. (2)'!A:A,'Banco de Indicadores - Mun. (1)'!A2584) / VLOOKUP(D2584,'Dados Base'!$B:$K,9,FALSE)) * 100</f>
        <v>20.51569073783358</v>
      </c>
      <c r="AM2584" s="72">
        <f>(SUMIFS('Banco de Indicadores Mun. (2)'!J:J,'Banco de Indicadores Mun. (2)'!B:B,'Banco de Indicadores - Mun. (1)'!B2584,'Banco de Indicadores Mun. (2)'!A:A,'Banco de Indicadores - Mun. (1)'!A2584) / VLOOKUP(D2584,'Dados Base'!$B:$K,7,FALSE)) * 100</f>
        <v>82.451096774193488</v>
      </c>
      <c r="AN2584" s="72">
        <f>(SUMIFS('Banco de Indicadores Mun. (2)'!K:K,'Banco de Indicadores Mun. (2)'!B:B,'Banco de Indicadores - Mun. (1)'!B2584,'Banco de Indicadores Mun. (2)'!A:A,'Banco de Indicadores - Mun. (1)'!A2584) / VLOOKUP(D2584,'Dados Base'!$B:$K,10,FALSE)) * 100</f>
        <v>3.8476666666666675</v>
      </c>
      <c r="AO2584" s="24">
        <v>0</v>
      </c>
      <c r="AP2584" s="25">
        <v>0</v>
      </c>
      <c r="AQ2584" s="17">
        <v>0</v>
      </c>
      <c r="AR2584" s="24">
        <v>7.4</v>
      </c>
      <c r="AS2584" s="22">
        <v>100</v>
      </c>
      <c r="AT2584" s="22">
        <v>3.9999999999999996</v>
      </c>
      <c r="AU2584" s="22">
        <v>1.0810810810810811</v>
      </c>
      <c r="AV2584" s="22">
        <v>1.83</v>
      </c>
      <c r="AW2584" s="21">
        <v>0</v>
      </c>
      <c r="AX2584" s="21">
        <v>2</v>
      </c>
      <c r="AY2584" s="116">
        <v>114.06613536732995</v>
      </c>
    </row>
    <row r="2585" spans="1:51" ht="15" x14ac:dyDescent="0.25">
      <c r="A2585" s="144">
        <v>2013</v>
      </c>
      <c r="B2585" s="77" t="s">
        <v>5</v>
      </c>
      <c r="C2585" s="78">
        <v>9</v>
      </c>
      <c r="D2585" s="77">
        <v>3500402</v>
      </c>
      <c r="E2585" s="78">
        <v>35004029</v>
      </c>
      <c r="F2585" s="78" t="str">
        <f t="shared" si="111"/>
        <v>350040292013</v>
      </c>
      <c r="G2585" s="96">
        <v>0.51480379515258523</v>
      </c>
      <c r="H2585" s="80">
        <f t="shared" si="110"/>
        <v>7652</v>
      </c>
      <c r="I2585" s="91">
        <v>6907</v>
      </c>
      <c r="J2585" s="97">
        <v>745</v>
      </c>
      <c r="K2585" s="83">
        <f>(H2585)/VLOOKUP(D2585,'Dados Base'!$B:$K,6,FALSE)</f>
        <v>53.664352338873691</v>
      </c>
      <c r="L2585" s="88">
        <f t="shared" si="112"/>
        <v>90.263983272347105</v>
      </c>
      <c r="M2585" s="85" t="s">
        <v>702</v>
      </c>
      <c r="N2585" s="92">
        <v>0.78100000000000003</v>
      </c>
      <c r="O2585" s="91">
        <v>51</v>
      </c>
      <c r="P2585" s="91" t="s">
        <v>691</v>
      </c>
      <c r="Q2585" s="91" t="s">
        <v>691</v>
      </c>
      <c r="R2585" s="91" t="s">
        <v>691</v>
      </c>
      <c r="S2585" s="91">
        <v>19</v>
      </c>
      <c r="T2585" s="87" t="s">
        <v>691</v>
      </c>
      <c r="U2585" s="87">
        <v>38</v>
      </c>
      <c r="V2585" s="87">
        <v>43</v>
      </c>
      <c r="W2585" s="85" t="s">
        <v>691</v>
      </c>
      <c r="X2585" s="146">
        <v>1.8737436458333333E-2</v>
      </c>
      <c r="Y2585" s="21">
        <v>4.96</v>
      </c>
      <c r="Z2585" s="147">
        <v>232</v>
      </c>
      <c r="AA2585" s="147">
        <v>151</v>
      </c>
      <c r="AB2585" s="21">
        <v>0</v>
      </c>
      <c r="AC2585" s="21">
        <v>0</v>
      </c>
      <c r="AD2585" s="153">
        <f>VLOOKUP(D2585,'Dados Base'!$B:$K,9,FALSE)*31536000/VLOOKUP($F2585,F:H,MATCH(H2584,F2584:AF2584,0),FALSE)</f>
        <v>8118.9127025614216</v>
      </c>
      <c r="AE2585" s="153">
        <f>VLOOKUP(D2585,'Dados Base'!$B:$K,10,FALSE)*31536000/VLOOKUP($F2585,F:H,MATCH(H2584,F2584:AF2584,0),FALSE)</f>
        <v>947.89336121275471</v>
      </c>
      <c r="AF2585" s="148">
        <v>94.03</v>
      </c>
      <c r="AG2585" s="21">
        <v>99.47</v>
      </c>
      <c r="AH2585" s="148">
        <v>82.55</v>
      </c>
      <c r="AI2585" s="148">
        <v>27.1</v>
      </c>
      <c r="AJ2585" s="148">
        <v>100</v>
      </c>
      <c r="AK2585" s="72">
        <f>(SUMIFS('Banco de Indicadores Mun. (2)'!I:I,'Banco de Indicadores Mun. (2)'!B:B,'Banco de Indicadores - Mun. (1)'!B2585,'Banco de Indicadores Mun. (2)'!A:A,'Banco de Indicadores - Mun. (1)'!A2585) / VLOOKUP(D2585,'Dados Base'!$B:$K,8,FALSE)) * 100</f>
        <v>2.6573428571428566</v>
      </c>
      <c r="AL2585" s="72">
        <f>(SUMIFS('Banco de Indicadores Mun. (2)'!I:I,'Banco de Indicadores Mun. (2)'!B:B,'Banco de Indicadores - Mun. (1)'!B2585,'Banco de Indicadores Mun. (2)'!A:A,'Banco de Indicadores - Mun. (1)'!A2585) / VLOOKUP(D2585,'Dados Base'!$B:$K,9,FALSE)) * 100</f>
        <v>0.94423350253807092</v>
      </c>
      <c r="AM2585" s="72">
        <f>(SUMIFS('Banco de Indicadores Mun. (2)'!J:J,'Banco de Indicadores Mun. (2)'!B:B,'Banco de Indicadores - Mun. (1)'!B2585,'Banco de Indicadores Mun. (2)'!A:A,'Banco de Indicadores - Mun. (1)'!A2585) / VLOOKUP(D2585,'Dados Base'!$B:$K,7,FALSE)) * 100</f>
        <v>3.9577446808510635</v>
      </c>
      <c r="AN2585" s="72">
        <f>(SUMIFS('Banco de Indicadores Mun. (2)'!K:K,'Banco de Indicadores Mun. (2)'!B:B,'Banco de Indicadores - Mun. (1)'!B2585,'Banco de Indicadores Mun. (2)'!A:A,'Banco de Indicadores - Mun. (1)'!A2585) / VLOOKUP(D2585,'Dados Base'!$B:$K,10,FALSE)) * 100</f>
        <v>0</v>
      </c>
      <c r="AO2585" s="24">
        <v>0</v>
      </c>
      <c r="AP2585" s="25">
        <v>0</v>
      </c>
      <c r="AQ2585" s="17">
        <v>0</v>
      </c>
      <c r="AR2585" s="24">
        <v>7.2</v>
      </c>
      <c r="AS2585" s="22">
        <v>92</v>
      </c>
      <c r="AT2585" s="22">
        <v>87.4</v>
      </c>
      <c r="AU2585" s="22">
        <v>60.574412532637076</v>
      </c>
      <c r="AV2585" s="22">
        <v>7.24</v>
      </c>
      <c r="AW2585" s="21">
        <v>0</v>
      </c>
      <c r="AX2585" s="21">
        <v>0</v>
      </c>
      <c r="AY2585" s="116">
        <v>277.44617786094727</v>
      </c>
    </row>
    <row r="2586" spans="1:51" ht="15" x14ac:dyDescent="0.25">
      <c r="A2586" s="144">
        <v>2013</v>
      </c>
      <c r="B2586" s="77" t="s">
        <v>6</v>
      </c>
      <c r="C2586" s="78">
        <v>9</v>
      </c>
      <c r="D2586" s="77">
        <v>3500501</v>
      </c>
      <c r="E2586" s="78">
        <v>35005019</v>
      </c>
      <c r="F2586" s="78" t="str">
        <f t="shared" si="111"/>
        <v>350050192013</v>
      </c>
      <c r="G2586" s="96">
        <v>0.67701118713567876</v>
      </c>
      <c r="H2586" s="80">
        <f t="shared" si="110"/>
        <v>17610</v>
      </c>
      <c r="I2586" s="91">
        <v>17452</v>
      </c>
      <c r="J2586" s="97">
        <v>158</v>
      </c>
      <c r="K2586" s="83">
        <f>(H2586)/VLOOKUP(D2586,'Dados Base'!$B:$K,6,FALSE)</f>
        <v>293.5</v>
      </c>
      <c r="L2586" s="88">
        <f t="shared" si="112"/>
        <v>99.102782509937541</v>
      </c>
      <c r="M2586" s="85" t="s">
        <v>702</v>
      </c>
      <c r="N2586" s="92">
        <v>0.745</v>
      </c>
      <c r="O2586" s="91">
        <v>32</v>
      </c>
      <c r="P2586" s="91" t="s">
        <v>691</v>
      </c>
      <c r="Q2586" s="91" t="s">
        <v>691</v>
      </c>
      <c r="R2586" s="91" t="s">
        <v>691</v>
      </c>
      <c r="S2586" s="91">
        <v>137</v>
      </c>
      <c r="T2586" s="87" t="s">
        <v>691</v>
      </c>
      <c r="U2586" s="87">
        <v>284</v>
      </c>
      <c r="V2586" s="87">
        <v>240</v>
      </c>
      <c r="W2586" s="85" t="s">
        <v>691</v>
      </c>
      <c r="X2586" s="146">
        <v>5.2955899270833343E-2</v>
      </c>
      <c r="Y2586" s="21">
        <v>12.56</v>
      </c>
      <c r="Z2586" s="147">
        <v>84</v>
      </c>
      <c r="AA2586" s="147">
        <v>885</v>
      </c>
      <c r="AB2586" s="21">
        <v>0</v>
      </c>
      <c r="AC2586" s="21">
        <v>0</v>
      </c>
      <c r="AD2586" s="153">
        <f>VLOOKUP(D2586,'Dados Base'!$B:$K,9,FALSE)*31536000/VLOOKUP($F2586,F:H,MATCH(H2585,F2585:AF2585,0),FALSE)</f>
        <v>1325.1925042589437</v>
      </c>
      <c r="AE2586" s="153">
        <f>VLOOKUP(D2586,'Dados Base'!$B:$K,10,FALSE)*31536000/VLOOKUP($F2586,F:H,MATCH(H2585,F2585:AF2585,0),FALSE)</f>
        <v>161.17206132879051</v>
      </c>
      <c r="AF2586" s="148">
        <v>98.79</v>
      </c>
      <c r="AG2586" s="21">
        <v>100</v>
      </c>
      <c r="AH2586" s="148">
        <v>98.21</v>
      </c>
      <c r="AI2586" s="148">
        <v>40.72</v>
      </c>
      <c r="AJ2586" s="148">
        <v>99.69</v>
      </c>
      <c r="AK2586" s="72">
        <f>(SUMIFS('Banco de Indicadores Mun. (2)'!I:I,'Banco de Indicadores Mun. (2)'!B:B,'Banco de Indicadores - Mun. (1)'!B2586,'Banco de Indicadores Mun. (2)'!A:A,'Banco de Indicadores - Mun. (1)'!A2586) / VLOOKUP(D2586,'Dados Base'!$B:$K,8,FALSE)) * 100</f>
        <v>3.3960370370370363</v>
      </c>
      <c r="AL2586" s="72">
        <f>(SUMIFS('Banco de Indicadores Mun. (2)'!I:I,'Banco de Indicadores Mun. (2)'!B:B,'Banco de Indicadores - Mun. (1)'!B2586,'Banco de Indicadores Mun. (2)'!A:A,'Banco de Indicadores - Mun. (1)'!A2586) / VLOOKUP(D2586,'Dados Base'!$B:$K,9,FALSE)) * 100</f>
        <v>1.2390945945945944</v>
      </c>
      <c r="AM2586" s="72">
        <f>(SUMIFS('Banco de Indicadores Mun. (2)'!J:J,'Banco de Indicadores Mun. (2)'!B:B,'Banco de Indicadores - Mun. (1)'!B2586,'Banco de Indicadores Mun. (2)'!A:A,'Banco de Indicadores - Mun. (1)'!A2586) / VLOOKUP(D2586,'Dados Base'!$B:$K,7,FALSE)) * 100</f>
        <v>3.1527777777777772</v>
      </c>
      <c r="AN2586" s="72">
        <f>(SUMIFS('Banco de Indicadores Mun. (2)'!K:K,'Banco de Indicadores Mun. (2)'!B:B,'Banco de Indicadores - Mun. (1)'!B2586,'Banco de Indicadores Mun. (2)'!A:A,'Banco de Indicadores - Mun. (1)'!A2586) / VLOOKUP(D2586,'Dados Base'!$B:$K,10,FALSE)) * 100</f>
        <v>3.8825555555555544</v>
      </c>
      <c r="AO2586" s="24">
        <v>0</v>
      </c>
      <c r="AP2586" s="25">
        <v>0</v>
      </c>
      <c r="AQ2586" s="17">
        <v>0</v>
      </c>
      <c r="AR2586" s="24">
        <v>9.8000000000000007</v>
      </c>
      <c r="AS2586" s="22">
        <v>37</v>
      </c>
      <c r="AT2586" s="22">
        <v>8.879999999999999</v>
      </c>
      <c r="AU2586" s="22">
        <v>8.6687306501547994</v>
      </c>
      <c r="AV2586" s="22">
        <v>1.98</v>
      </c>
      <c r="AW2586" s="21">
        <v>0</v>
      </c>
      <c r="AX2586" s="21">
        <v>0</v>
      </c>
      <c r="AY2586" s="116">
        <v>58.086873468910618</v>
      </c>
    </row>
    <row r="2587" spans="1:51" ht="15" x14ac:dyDescent="0.25">
      <c r="A2587" s="144">
        <v>2013</v>
      </c>
      <c r="B2587" s="77" t="s">
        <v>7</v>
      </c>
      <c r="C2587" s="78">
        <v>17</v>
      </c>
      <c r="D2587" s="77">
        <v>3500550</v>
      </c>
      <c r="E2587" s="78">
        <v>350055017</v>
      </c>
      <c r="F2587" s="78" t="str">
        <f t="shared" si="111"/>
        <v>3500550172013</v>
      </c>
      <c r="G2587" s="96">
        <v>0.61691714105651663</v>
      </c>
      <c r="H2587" s="80">
        <f t="shared" si="110"/>
        <v>5700</v>
      </c>
      <c r="I2587" s="91">
        <v>4364</v>
      </c>
      <c r="J2587" s="97">
        <v>1336</v>
      </c>
      <c r="K2587" s="83">
        <f>(H2587)/VLOOKUP(D2587,'Dados Base'!$B:$K,6,FALSE)</f>
        <v>13.954513183342717</v>
      </c>
      <c r="L2587" s="88">
        <f t="shared" si="112"/>
        <v>76.561403508771932</v>
      </c>
      <c r="M2587" s="85" t="s">
        <v>702</v>
      </c>
      <c r="N2587" s="92">
        <v>0.75700000000000001</v>
      </c>
      <c r="O2587" s="91">
        <v>74</v>
      </c>
      <c r="P2587" s="91" t="s">
        <v>691</v>
      </c>
      <c r="Q2587" s="91" t="s">
        <v>691</v>
      </c>
      <c r="R2587" s="91" t="s">
        <v>691</v>
      </c>
      <c r="S2587" s="91">
        <v>10</v>
      </c>
      <c r="T2587" s="87" t="s">
        <v>691</v>
      </c>
      <c r="U2587" s="87">
        <v>43</v>
      </c>
      <c r="V2587" s="87">
        <v>31</v>
      </c>
      <c r="W2587" s="85" t="s">
        <v>691</v>
      </c>
      <c r="X2587" s="146">
        <v>1.1873515624999999E-2</v>
      </c>
      <c r="Y2587" s="21">
        <v>3.13</v>
      </c>
      <c r="Z2587" s="147">
        <v>133</v>
      </c>
      <c r="AA2587" s="147">
        <v>108</v>
      </c>
      <c r="AB2587" s="21">
        <v>0</v>
      </c>
      <c r="AC2587" s="21">
        <v>0</v>
      </c>
      <c r="AD2587" s="153">
        <f>VLOOKUP(D2587,'Dados Base'!$B:$K,9,FALSE)*31536000/VLOOKUP($F2587,F:H,MATCH(H2586,F2586:AF2586,0),FALSE)</f>
        <v>20913.347368421051</v>
      </c>
      <c r="AE2587" s="153">
        <f>VLOOKUP(D2587,'Dados Base'!$B:$K,10,FALSE)*31536000/VLOOKUP($F2587,F:H,MATCH(H2586,F2586:AF2586,0),FALSE)</f>
        <v>2268.3789473684205</v>
      </c>
      <c r="AF2587" s="148">
        <v>79.989999999999995</v>
      </c>
      <c r="AG2587" s="21">
        <v>100</v>
      </c>
      <c r="AH2587" s="148">
        <v>42.6</v>
      </c>
      <c r="AI2587" s="148">
        <v>42.05</v>
      </c>
      <c r="AJ2587" s="148">
        <v>100</v>
      </c>
      <c r="AK2587" s="72">
        <f>(SUMIFS('Banco de Indicadores Mun. (2)'!I:I,'Banco de Indicadores Mun. (2)'!B:B,'Banco de Indicadores - Mun. (1)'!B2587,'Banco de Indicadores Mun. (2)'!A:A,'Banco de Indicadores - Mun. (1)'!A2587) / VLOOKUP(D2587,'Dados Base'!$B:$K,8,FALSE)) * 100</f>
        <v>11.326585</v>
      </c>
      <c r="AL2587" s="72">
        <f>(SUMIFS('Banco de Indicadores Mun. (2)'!I:I,'Banco de Indicadores Mun. (2)'!B:B,'Banco de Indicadores - Mun. (1)'!B2587,'Banco de Indicadores Mun. (2)'!A:A,'Banco de Indicadores - Mun. (1)'!A2587) / VLOOKUP(D2587,'Dados Base'!$B:$K,9,FALSE)) * 100</f>
        <v>5.9929021164021172</v>
      </c>
      <c r="AM2587" s="72">
        <f>(SUMIFS('Banco de Indicadores Mun. (2)'!J:J,'Banco de Indicadores Mun. (2)'!B:B,'Banco de Indicadores - Mun. (1)'!B2587,'Banco de Indicadores Mun. (2)'!A:A,'Banco de Indicadores - Mun. (1)'!A2587) / VLOOKUP(D2587,'Dados Base'!$B:$K,7,FALSE)) * 100</f>
        <v>12.107496855345913</v>
      </c>
      <c r="AN2587" s="72">
        <f>(SUMIFS('Banco de Indicadores Mun. (2)'!K:K,'Banco de Indicadores Mun. (2)'!B:B,'Banco de Indicadores - Mun. (1)'!B2587,'Banco de Indicadores Mun. (2)'!A:A,'Banco de Indicadores - Mun. (1)'!A2587) / VLOOKUP(D2587,'Dados Base'!$B:$K,10,FALSE)) * 100</f>
        <v>8.2981707317073159</v>
      </c>
      <c r="AO2587" s="24">
        <v>0</v>
      </c>
      <c r="AP2587" s="25">
        <v>0</v>
      </c>
      <c r="AQ2587" s="17">
        <v>0</v>
      </c>
      <c r="AR2587" s="24">
        <v>9.4</v>
      </c>
      <c r="AS2587" s="22">
        <v>65</v>
      </c>
      <c r="AT2587" s="22">
        <v>65</v>
      </c>
      <c r="AU2587" s="22">
        <v>55.186721991701248</v>
      </c>
      <c r="AV2587" s="22">
        <v>6.37</v>
      </c>
      <c r="AW2587" s="21">
        <v>0</v>
      </c>
      <c r="AX2587" s="21">
        <v>0</v>
      </c>
      <c r="AY2587" s="116">
        <v>282.23090646958764</v>
      </c>
    </row>
    <row r="2588" spans="1:51" ht="15" x14ac:dyDescent="0.25">
      <c r="A2588" s="144">
        <v>2013</v>
      </c>
      <c r="B2588" s="77" t="s">
        <v>8</v>
      </c>
      <c r="C2588" s="78">
        <v>5</v>
      </c>
      <c r="D2588" s="77">
        <v>3500600</v>
      </c>
      <c r="E2588" s="78">
        <v>35006005</v>
      </c>
      <c r="F2588" s="78" t="str">
        <f t="shared" si="111"/>
        <v>350060052013</v>
      </c>
      <c r="G2588" s="96">
        <v>2.901668916097</v>
      </c>
      <c r="H2588" s="80">
        <f t="shared" si="110"/>
        <v>2834</v>
      </c>
      <c r="I2588" s="91">
        <v>2834</v>
      </c>
      <c r="J2588" s="97">
        <v>0</v>
      </c>
      <c r="K2588" s="83">
        <f>(H2588)/VLOOKUP(D2588,'Dados Base'!$B:$K,6,FALSE)</f>
        <v>778.57142857142856</v>
      </c>
      <c r="L2588" s="88">
        <f t="shared" si="112"/>
        <v>100</v>
      </c>
      <c r="M2588" s="85" t="s">
        <v>702</v>
      </c>
      <c r="N2588" s="92">
        <v>0.85399999999999998</v>
      </c>
      <c r="O2588" s="91">
        <v>5</v>
      </c>
      <c r="P2588" s="91" t="s">
        <v>691</v>
      </c>
      <c r="Q2588" s="91" t="s">
        <v>691</v>
      </c>
      <c r="R2588" s="91" t="s">
        <v>691</v>
      </c>
      <c r="S2588" s="91">
        <v>9</v>
      </c>
      <c r="T2588" s="87" t="s">
        <v>691</v>
      </c>
      <c r="U2588" s="87">
        <v>58</v>
      </c>
      <c r="V2588" s="87">
        <v>64</v>
      </c>
      <c r="W2588" s="85" t="s">
        <v>691</v>
      </c>
      <c r="X2588" s="146">
        <v>7.3802083333333332E-3</v>
      </c>
      <c r="Y2588" s="21">
        <v>2.1</v>
      </c>
      <c r="Z2588" s="147">
        <v>0</v>
      </c>
      <c r="AA2588" s="147">
        <v>162</v>
      </c>
      <c r="AB2588" s="21">
        <v>3</v>
      </c>
      <c r="AC2588" s="21">
        <v>0</v>
      </c>
      <c r="AD2588" s="153">
        <f>VLOOKUP(D2588,'Dados Base'!$B:$K,9,FALSE)*31536000/VLOOKUP($F2588,F:H,MATCH(H2587,F2587:AF2587,0),FALSE)</f>
        <v>556.38673253352158</v>
      </c>
      <c r="AE2588" s="153">
        <f>VLOOKUP(D2588,'Dados Base'!$B:$K,10,FALSE)*31536000/VLOOKUP($F2588,F:H,MATCH(H2587,F2587:AF2587,0),FALSE)</f>
        <v>111.2773465067043</v>
      </c>
      <c r="AF2588" s="148">
        <v>100</v>
      </c>
      <c r="AG2588" s="21">
        <v>100</v>
      </c>
      <c r="AH2588" s="148">
        <v>98.47</v>
      </c>
      <c r="AI2588" s="148">
        <v>34.72</v>
      </c>
      <c r="AJ2588" s="148">
        <v>100</v>
      </c>
      <c r="AK2588" s="72">
        <f>(SUMIFS('Banco de Indicadores Mun. (2)'!I:I,'Banco de Indicadores Mun. (2)'!B:B,'Banco de Indicadores - Mun. (1)'!B2588,'Banco de Indicadores Mun. (2)'!A:A,'Banco de Indicadores - Mun. (1)'!A2588) / VLOOKUP(D2588,'Dados Base'!$B:$K,8,FALSE)) * 100</f>
        <v>9.6005000000000003</v>
      </c>
      <c r="AL2588" s="72">
        <f>(SUMIFS('Banco de Indicadores Mun. (2)'!I:I,'Banco de Indicadores Mun. (2)'!B:B,'Banco de Indicadores - Mun. (1)'!B2588,'Banco de Indicadores Mun. (2)'!A:A,'Banco de Indicadores - Mun. (1)'!A2588) / VLOOKUP(D2588,'Dados Base'!$B:$K,9,FALSE)) * 100</f>
        <v>3.8401999999999998</v>
      </c>
      <c r="AM2588" s="72">
        <f>(SUMIFS('Banco de Indicadores Mun. (2)'!J:J,'Banco de Indicadores Mun. (2)'!B:B,'Banco de Indicadores - Mun. (1)'!B2588,'Banco de Indicadores Mun. (2)'!A:A,'Banco de Indicadores - Mun. (1)'!A2588) / VLOOKUP(D2588,'Dados Base'!$B:$K,7,FALSE)) * 100</f>
        <v>0</v>
      </c>
      <c r="AN2588" s="72">
        <f>(SUMIFS('Banco de Indicadores Mun. (2)'!K:K,'Banco de Indicadores Mun. (2)'!B:B,'Banco de Indicadores - Mun. (1)'!B2588,'Banco de Indicadores Mun. (2)'!A:A,'Banco de Indicadores - Mun. (1)'!A2588) / VLOOKUP(D2588,'Dados Base'!$B:$K,10,FALSE)) * 100</f>
        <v>19.201000000000001</v>
      </c>
      <c r="AO2588" s="24">
        <v>0</v>
      </c>
      <c r="AP2588" s="25">
        <v>0</v>
      </c>
      <c r="AQ2588" s="17">
        <v>0</v>
      </c>
      <c r="AR2588" s="24">
        <v>7.2</v>
      </c>
      <c r="AS2588" s="22">
        <v>100</v>
      </c>
      <c r="AT2588" s="22">
        <v>0</v>
      </c>
      <c r="AU2588" s="22">
        <v>0</v>
      </c>
      <c r="AV2588" s="22">
        <v>1.5</v>
      </c>
      <c r="AW2588" s="21">
        <v>0</v>
      </c>
      <c r="AX2588" s="21">
        <v>0</v>
      </c>
      <c r="AY2588" s="116">
        <v>514.7668633809634</v>
      </c>
    </row>
    <row r="2589" spans="1:51" ht="15" x14ac:dyDescent="0.25">
      <c r="A2589" s="144">
        <v>2013</v>
      </c>
      <c r="B2589" s="77" t="s">
        <v>9</v>
      </c>
      <c r="C2589" s="78">
        <v>13</v>
      </c>
      <c r="D2589" s="77">
        <v>3500709</v>
      </c>
      <c r="E2589" s="78">
        <v>350070913</v>
      </c>
      <c r="F2589" s="78" t="str">
        <f t="shared" si="111"/>
        <v>3500709132013</v>
      </c>
      <c r="G2589" s="96">
        <v>0.53082031619711145</v>
      </c>
      <c r="H2589" s="80">
        <f t="shared" si="110"/>
        <v>35024</v>
      </c>
      <c r="I2589" s="91">
        <v>33563</v>
      </c>
      <c r="J2589" s="97">
        <v>1461</v>
      </c>
      <c r="K2589" s="83">
        <f>(H2589)/VLOOKUP(D2589,'Dados Base'!$B:$K,6,FALSE)</f>
        <v>36.197149619156875</v>
      </c>
      <c r="L2589" s="88">
        <f t="shared" si="112"/>
        <v>95.828574691640029</v>
      </c>
      <c r="M2589" s="85" t="s">
        <v>702</v>
      </c>
      <c r="N2589" s="92">
        <v>0.745</v>
      </c>
      <c r="O2589" s="91">
        <v>130</v>
      </c>
      <c r="P2589" s="91" t="s">
        <v>691</v>
      </c>
      <c r="Q2589" s="91" t="s">
        <v>691</v>
      </c>
      <c r="R2589" s="91" t="s">
        <v>691</v>
      </c>
      <c r="S2589" s="91">
        <v>79</v>
      </c>
      <c r="T2589" s="87" t="s">
        <v>691</v>
      </c>
      <c r="U2589" s="87">
        <v>307</v>
      </c>
      <c r="V2589" s="87">
        <v>206</v>
      </c>
      <c r="W2589" s="85" t="s">
        <v>691</v>
      </c>
      <c r="X2589" s="146">
        <v>0.10209204133333334</v>
      </c>
      <c r="Y2589" s="21">
        <v>27.64</v>
      </c>
      <c r="Z2589" s="147">
        <v>0</v>
      </c>
      <c r="AA2589" s="147">
        <v>1866</v>
      </c>
      <c r="AB2589" s="21">
        <v>0</v>
      </c>
      <c r="AC2589" s="21">
        <v>0</v>
      </c>
      <c r="AD2589" s="153">
        <f>VLOOKUP(D2589,'Dados Base'!$B:$K,9,FALSE)*31536000/VLOOKUP($F2589,F:H,MATCH(H2588,F2588:AF2588,0),FALSE)</f>
        <v>7707.5194152581089</v>
      </c>
      <c r="AE2589" s="153">
        <f>VLOOKUP(D2589,'Dados Base'!$B:$K,10,FALSE)*31536000/VLOOKUP($F2589,F:H,MATCH(H2588,F2588:AF2588,0),FALSE)</f>
        <v>819.3741434444953</v>
      </c>
      <c r="AF2589" s="148">
        <v>95.76</v>
      </c>
      <c r="AG2589" s="21">
        <v>95.57</v>
      </c>
      <c r="AH2589" s="148">
        <v>91.85</v>
      </c>
      <c r="AI2589" s="148">
        <v>37.520000000000003</v>
      </c>
      <c r="AJ2589" s="148">
        <v>100</v>
      </c>
      <c r="AK2589" s="72">
        <f>(SUMIFS('Banco de Indicadores Mun. (2)'!I:I,'Banco de Indicadores Mun. (2)'!B:B,'Banco de Indicadores - Mun. (1)'!B2589,'Banco de Indicadores Mun. (2)'!A:A,'Banco de Indicadores - Mun. (1)'!A2589) / VLOOKUP(D2589,'Dados Base'!$B:$K,8,FALSE)) * 100</f>
        <v>7.3769101123595515</v>
      </c>
      <c r="AL2589" s="72">
        <f>(SUMIFS('Banco de Indicadores Mun. (2)'!I:I,'Banco de Indicadores Mun. (2)'!B:B,'Banco de Indicadores - Mun. (1)'!B2589,'Banco de Indicadores Mun. (2)'!A:A,'Banco de Indicadores - Mun. (1)'!A2589) / VLOOKUP(D2589,'Dados Base'!$B:$K,9,FALSE)) * 100</f>
        <v>3.8349591121495328</v>
      </c>
      <c r="AM2589" s="72">
        <f>(SUMIFS('Banco de Indicadores Mun. (2)'!J:J,'Banco de Indicadores Mun. (2)'!B:B,'Banco de Indicadores - Mun. (1)'!B2589,'Banco de Indicadores Mun. (2)'!A:A,'Banco de Indicadores - Mun. (1)'!A2589) / VLOOKUP(D2589,'Dados Base'!$B:$K,7,FALSE)) * 100</f>
        <v>0.23006214689265536</v>
      </c>
      <c r="AN2589" s="72">
        <f>(SUMIFS('Banco de Indicadores Mun. (2)'!K:K,'Banco de Indicadores Mun. (2)'!B:B,'Banco de Indicadores - Mun. (1)'!B2589,'Banco de Indicadores Mun. (2)'!A:A,'Banco de Indicadores - Mun. (1)'!A2589) / VLOOKUP(D2589,'Dados Base'!$B:$K,10,FALSE)) * 100</f>
        <v>35.178934065934065</v>
      </c>
      <c r="AO2589" s="24">
        <v>0</v>
      </c>
      <c r="AP2589" s="25">
        <v>0</v>
      </c>
      <c r="AQ2589" s="17">
        <v>0</v>
      </c>
      <c r="AR2589" s="24">
        <v>8.4</v>
      </c>
      <c r="AS2589" s="22">
        <v>93</v>
      </c>
      <c r="AT2589" s="22">
        <v>0</v>
      </c>
      <c r="AU2589" s="22">
        <v>0</v>
      </c>
      <c r="AV2589" s="22">
        <v>1.4</v>
      </c>
      <c r="AW2589" s="21">
        <v>0</v>
      </c>
      <c r="AX2589" s="21">
        <v>0</v>
      </c>
      <c r="AY2589" s="116">
        <v>1.0076486424486519</v>
      </c>
    </row>
    <row r="2590" spans="1:51" ht="15" x14ac:dyDescent="0.25">
      <c r="A2590" s="144">
        <v>2013</v>
      </c>
      <c r="B2590" s="77" t="s">
        <v>10</v>
      </c>
      <c r="C2590" s="78">
        <v>10</v>
      </c>
      <c r="D2590" s="77">
        <v>3500758</v>
      </c>
      <c r="E2590" s="78">
        <v>350075810</v>
      </c>
      <c r="F2590" s="78" t="str">
        <f t="shared" si="111"/>
        <v>3500758102013</v>
      </c>
      <c r="G2590" s="96">
        <v>2.4939089240741064</v>
      </c>
      <c r="H2590" s="80">
        <f t="shared" si="110"/>
        <v>5148</v>
      </c>
      <c r="I2590" s="91">
        <v>3982</v>
      </c>
      <c r="J2590" s="97">
        <v>1166</v>
      </c>
      <c r="K2590" s="83">
        <f>(H2590)/VLOOKUP(D2590,'Dados Base'!$B:$K,6,FALSE)</f>
        <v>32.338714743388401</v>
      </c>
      <c r="L2590" s="88">
        <f t="shared" si="112"/>
        <v>77.350427350427353</v>
      </c>
      <c r="M2590" s="85" t="s">
        <v>702</v>
      </c>
      <c r="N2590" s="92">
        <v>0.71199999999999997</v>
      </c>
      <c r="O2590" s="91">
        <v>49</v>
      </c>
      <c r="P2590" s="91" t="s">
        <v>691</v>
      </c>
      <c r="Q2590" s="91" t="s">
        <v>691</v>
      </c>
      <c r="R2590" s="91" t="s">
        <v>691</v>
      </c>
      <c r="S2590" s="91">
        <v>16</v>
      </c>
      <c r="T2590" s="87" t="s">
        <v>691</v>
      </c>
      <c r="U2590" s="87">
        <v>29</v>
      </c>
      <c r="V2590" s="87">
        <v>15</v>
      </c>
      <c r="W2590" s="85" t="s">
        <v>691</v>
      </c>
      <c r="X2590" s="146">
        <v>9.656521874999999E-3</v>
      </c>
      <c r="Y2590" s="21">
        <v>2.82</v>
      </c>
      <c r="Z2590" s="147">
        <v>98</v>
      </c>
      <c r="AA2590" s="147">
        <v>119</v>
      </c>
      <c r="AB2590" s="21">
        <v>0</v>
      </c>
      <c r="AC2590" s="21">
        <v>0</v>
      </c>
      <c r="AD2590" s="153">
        <f>VLOOKUP(D2590,'Dados Base'!$B:$K,9,FALSE)*31536000/VLOOKUP($F2590,F:H,MATCH(H2589,F2589:AF2589,0),FALSE)</f>
        <v>8760</v>
      </c>
      <c r="AE2590" s="153">
        <f>VLOOKUP(D2590,'Dados Base'!$B:$K,10,FALSE)*31536000/VLOOKUP($F2590,F:H,MATCH(H2589,F2589:AF2589,0),FALSE)</f>
        <v>1286.4335664335665</v>
      </c>
      <c r="AF2590" s="148">
        <v>72.03</v>
      </c>
      <c r="AG2590" s="21">
        <v>75.19</v>
      </c>
      <c r="AH2590" s="148">
        <v>47.85</v>
      </c>
      <c r="AI2590" s="148">
        <v>22.03</v>
      </c>
      <c r="AJ2590" s="148">
        <v>95.8</v>
      </c>
      <c r="AK2590" s="72">
        <f>(SUMIFS('Banco de Indicadores Mun. (2)'!I:I,'Banco de Indicadores Mun. (2)'!B:B,'Banco de Indicadores - Mun. (1)'!B2590,'Banco de Indicadores Mun. (2)'!A:A,'Banco de Indicadores - Mun. (1)'!A2590) / VLOOKUP(D2590,'Dados Base'!$B:$K,8,FALSE)) * 100</f>
        <v>2.1056862745098033</v>
      </c>
      <c r="AL2590" s="72">
        <f>(SUMIFS('Banco de Indicadores Mun. (2)'!I:I,'Banco de Indicadores Mun. (2)'!B:B,'Banco de Indicadores - Mun. (1)'!B2590,'Banco de Indicadores Mun. (2)'!A:A,'Banco de Indicadores - Mun. (1)'!A2590) / VLOOKUP(D2590,'Dados Base'!$B:$K,9,FALSE)) * 100</f>
        <v>0.75097902097902092</v>
      </c>
      <c r="AM2590" s="72">
        <f>(SUMIFS('Banco de Indicadores Mun. (2)'!J:J,'Banco de Indicadores Mun. (2)'!B:B,'Banco de Indicadores - Mun. (1)'!B2590,'Banco de Indicadores Mun. (2)'!A:A,'Banco de Indicadores - Mun. (1)'!A2590) / VLOOKUP(D2590,'Dados Base'!$B:$K,7,FALSE)) * 100</f>
        <v>5.786666666666667E-2</v>
      </c>
      <c r="AN2590" s="72">
        <f>(SUMIFS('Banco de Indicadores Mun. (2)'!K:K,'Banco de Indicadores Mun. (2)'!B:B,'Banco de Indicadores - Mun. (1)'!B2590,'Banco de Indicadores Mun. (2)'!A:A,'Banco de Indicadores - Mun. (1)'!A2590) / VLOOKUP(D2590,'Dados Base'!$B:$K,10,FALSE)) * 100</f>
        <v>5.0311428571428563</v>
      </c>
      <c r="AO2590" s="24">
        <v>0</v>
      </c>
      <c r="AP2590" s="25">
        <v>0</v>
      </c>
      <c r="AQ2590" s="17">
        <v>0</v>
      </c>
      <c r="AR2590" s="24">
        <v>8.6999999999999993</v>
      </c>
      <c r="AS2590" s="22">
        <v>74</v>
      </c>
      <c r="AT2590" s="22">
        <v>74.000000000000014</v>
      </c>
      <c r="AU2590" s="22">
        <v>45.161290322580641</v>
      </c>
      <c r="AV2590" s="22">
        <v>5.84</v>
      </c>
      <c r="AW2590" s="21">
        <v>0</v>
      </c>
      <c r="AX2590" s="21">
        <v>0</v>
      </c>
      <c r="AY2590" s="116">
        <v>88.713791118983849</v>
      </c>
    </row>
    <row r="2591" spans="1:51" ht="15" x14ac:dyDescent="0.25">
      <c r="A2591" s="144">
        <v>2013</v>
      </c>
      <c r="B2591" s="77" t="s">
        <v>11</v>
      </c>
      <c r="C2591" s="78">
        <v>21</v>
      </c>
      <c r="D2591" s="77">
        <v>3500808</v>
      </c>
      <c r="E2591" s="78">
        <v>350080821</v>
      </c>
      <c r="F2591" s="78" t="str">
        <f t="shared" si="111"/>
        <v>3500808212013</v>
      </c>
      <c r="G2591" s="96">
        <v>0.34180619310015814</v>
      </c>
      <c r="H2591" s="80">
        <f t="shared" si="110"/>
        <v>3905</v>
      </c>
      <c r="I2591" s="91">
        <v>3363</v>
      </c>
      <c r="J2591" s="97">
        <v>542</v>
      </c>
      <c r="K2591" s="83">
        <f>(H2591)/VLOOKUP(D2591,'Dados Base'!$B:$K,6,FALSE)</f>
        <v>32.677824267782427</v>
      </c>
      <c r="L2591" s="88">
        <f t="shared" si="112"/>
        <v>86.120358514724714</v>
      </c>
      <c r="M2591" s="85" t="s">
        <v>702</v>
      </c>
      <c r="N2591" s="92">
        <v>0.74099999999999999</v>
      </c>
      <c r="O2591" s="91">
        <v>30</v>
      </c>
      <c r="P2591" s="91" t="s">
        <v>691</v>
      </c>
      <c r="Q2591" s="91" t="s">
        <v>691</v>
      </c>
      <c r="R2591" s="91" t="s">
        <v>691</v>
      </c>
      <c r="S2591" s="91">
        <v>7</v>
      </c>
      <c r="T2591" s="87" t="s">
        <v>691</v>
      </c>
      <c r="U2591" s="87">
        <v>33</v>
      </c>
      <c r="V2591" s="87">
        <v>15</v>
      </c>
      <c r="W2591" s="85" t="s">
        <v>691</v>
      </c>
      <c r="X2591" s="146">
        <v>9.0577695312499991E-3</v>
      </c>
      <c r="Y2591" s="21">
        <v>2.38</v>
      </c>
      <c r="Z2591" s="147">
        <v>147</v>
      </c>
      <c r="AA2591" s="147">
        <v>37</v>
      </c>
      <c r="AB2591" s="21">
        <v>1</v>
      </c>
      <c r="AC2591" s="21">
        <v>0</v>
      </c>
      <c r="AD2591" s="153">
        <f>VLOOKUP(D2591,'Dados Base'!$B:$K,9,FALSE)*31536000/VLOOKUP($F2591,F:H,MATCH(H2590,F2590:AF2590,0),FALSE)</f>
        <v>7268.2202304737521</v>
      </c>
      <c r="AE2591" s="153">
        <f>VLOOKUP(D2591,'Dados Base'!$B:$K,10,FALSE)*31536000/VLOOKUP($F2591,F:H,MATCH(H2590,F2590:AF2590,0),FALSE)</f>
        <v>807.58002560819443</v>
      </c>
      <c r="AF2591" s="148">
        <v>89.07</v>
      </c>
      <c r="AG2591" s="21">
        <v>83.66</v>
      </c>
      <c r="AH2591" s="148">
        <v>82.46</v>
      </c>
      <c r="AI2591" s="148">
        <v>17.46</v>
      </c>
      <c r="AJ2591" s="148">
        <v>100</v>
      </c>
      <c r="AK2591" s="72">
        <f>(SUMIFS('Banco de Indicadores Mun. (2)'!I:I,'Banco de Indicadores Mun. (2)'!B:B,'Banco de Indicadores - Mun. (1)'!B2591,'Banco de Indicadores Mun. (2)'!A:A,'Banco de Indicadores - Mun. (1)'!A2591) / VLOOKUP(D2591,'Dados Base'!$B:$K,8,FALSE)) * 100</f>
        <v>1.6375238095238096</v>
      </c>
      <c r="AL2591" s="72">
        <f>(SUMIFS('Banco de Indicadores Mun. (2)'!I:I,'Banco de Indicadores Mun. (2)'!B:B,'Banco de Indicadores - Mun. (1)'!B2591,'Banco de Indicadores Mun. (2)'!A:A,'Banco de Indicadores - Mun. (1)'!A2591) / VLOOKUP(D2591,'Dados Base'!$B:$K,9,FALSE)) * 100</f>
        <v>0.76417777777777773</v>
      </c>
      <c r="AM2591" s="72">
        <f>(SUMIFS('Banco de Indicadores Mun. (2)'!J:J,'Banco de Indicadores Mun. (2)'!B:B,'Banco de Indicadores - Mun. (1)'!B2591,'Banco de Indicadores Mun. (2)'!A:A,'Banco de Indicadores - Mun. (1)'!A2591) / VLOOKUP(D2591,'Dados Base'!$B:$K,7,FALSE)) * 100</f>
        <v>0</v>
      </c>
      <c r="AN2591" s="72">
        <f>(SUMIFS('Banco de Indicadores Mun. (2)'!K:K,'Banco de Indicadores Mun. (2)'!B:B,'Banco de Indicadores - Mun. (1)'!B2591,'Banco de Indicadores Mun. (2)'!A:A,'Banco de Indicadores - Mun. (1)'!A2591) / VLOOKUP(D2591,'Dados Base'!$B:$K,10,FALSE)) * 100</f>
        <v>6.8776000000000002</v>
      </c>
      <c r="AO2591" s="24">
        <v>0</v>
      </c>
      <c r="AP2591" s="25">
        <v>0</v>
      </c>
      <c r="AQ2591" s="17">
        <v>0</v>
      </c>
      <c r="AR2591" s="24">
        <v>9.1999999999999993</v>
      </c>
      <c r="AS2591" s="22">
        <v>96</v>
      </c>
      <c r="AT2591" s="22">
        <v>96</v>
      </c>
      <c r="AU2591" s="22">
        <v>79.891304347826093</v>
      </c>
      <c r="AV2591" s="22">
        <v>8.6199999999999992</v>
      </c>
      <c r="AW2591" s="21">
        <v>0</v>
      </c>
      <c r="AX2591" s="21">
        <v>0</v>
      </c>
      <c r="AY2591" s="116">
        <v>74.889666972431769</v>
      </c>
    </row>
    <row r="2592" spans="1:51" ht="15" x14ac:dyDescent="0.25">
      <c r="A2592" s="144">
        <v>2013</v>
      </c>
      <c r="B2592" s="77" t="s">
        <v>12</v>
      </c>
      <c r="C2592" s="78">
        <v>12</v>
      </c>
      <c r="D2592" s="77">
        <v>3500907</v>
      </c>
      <c r="E2592" s="78">
        <v>350090712</v>
      </c>
      <c r="F2592" s="78" t="str">
        <f t="shared" si="111"/>
        <v>3500907122013</v>
      </c>
      <c r="G2592" s="96">
        <v>0.73445725428766817</v>
      </c>
      <c r="H2592" s="80">
        <f t="shared" si="110"/>
        <v>3883</v>
      </c>
      <c r="I2592" s="91">
        <v>3145</v>
      </c>
      <c r="J2592" s="97">
        <v>738</v>
      </c>
      <c r="K2592" s="83">
        <f>(H2592)/VLOOKUP(D2592,'Dados Base'!$B:$K,6,FALSE)</f>
        <v>12.284475940396723</v>
      </c>
      <c r="L2592" s="88">
        <f t="shared" si="112"/>
        <v>80.994076744784962</v>
      </c>
      <c r="M2592" s="85" t="s">
        <v>702</v>
      </c>
      <c r="N2592" s="92">
        <v>0.68700000000000006</v>
      </c>
      <c r="O2592" s="91">
        <v>59</v>
      </c>
      <c r="P2592" s="91" t="s">
        <v>691</v>
      </c>
      <c r="Q2592" s="91" t="s">
        <v>691</v>
      </c>
      <c r="R2592" s="91" t="s">
        <v>691</v>
      </c>
      <c r="S2592" s="91">
        <v>4</v>
      </c>
      <c r="T2592" s="87" t="s">
        <v>691</v>
      </c>
      <c r="U2592" s="87">
        <v>18</v>
      </c>
      <c r="V2592" s="87">
        <v>20</v>
      </c>
      <c r="W2592" s="85" t="s">
        <v>691</v>
      </c>
      <c r="X2592" s="146">
        <v>8.0268890624999988E-3</v>
      </c>
      <c r="Y2592" s="21">
        <v>2.2200000000000002</v>
      </c>
      <c r="Z2592" s="147">
        <v>141</v>
      </c>
      <c r="AA2592" s="147">
        <v>31</v>
      </c>
      <c r="AB2592" s="21">
        <v>0</v>
      </c>
      <c r="AC2592" s="21">
        <v>0</v>
      </c>
      <c r="AD2592" s="153">
        <f>VLOOKUP(D2592,'Dados Base'!$B:$K,9,FALSE)*31536000/VLOOKUP($F2592,F:H,MATCH(H2591,F2591:AF2591,0),FALSE)</f>
        <v>22415.493175379859</v>
      </c>
      <c r="AE2592" s="153">
        <f>VLOOKUP(D2592,'Dados Base'!$B:$K,10,FALSE)*31536000/VLOOKUP($F2592,F:H,MATCH(H2591,F2591:AF2591,0),FALSE)</f>
        <v>2436.4666494978114</v>
      </c>
      <c r="AF2592" s="148">
        <v>79.38</v>
      </c>
      <c r="AG2592" s="21">
        <v>100</v>
      </c>
      <c r="AH2592" s="148">
        <v>76.209999999999994</v>
      </c>
      <c r="AI2592" s="148">
        <v>12.56</v>
      </c>
      <c r="AJ2592" s="148">
        <v>100</v>
      </c>
      <c r="AK2592" s="72">
        <f>(SUMIFS('Banco de Indicadores Mun. (2)'!I:I,'Banco de Indicadores Mun. (2)'!B:B,'Banco de Indicadores - Mun. (1)'!B2592,'Banco de Indicadores Mun. (2)'!A:A,'Banco de Indicadores - Mun. (1)'!A2592) / VLOOKUP(D2592,'Dados Base'!$B:$K,8,FALSE)) * 100</f>
        <v>42.232456521739117</v>
      </c>
      <c r="AL2592" s="72">
        <f>(SUMIFS('Banco de Indicadores Mun. (2)'!I:I,'Banco de Indicadores Mun. (2)'!B:B,'Banco de Indicadores - Mun. (1)'!B2592,'Banco de Indicadores Mun. (2)'!A:A,'Banco de Indicadores - Mun. (1)'!A2592) / VLOOKUP(D2592,'Dados Base'!$B:$K,9,FALSE)) * 100</f>
        <v>14.077485507246374</v>
      </c>
      <c r="AM2592" s="72">
        <f>(SUMIFS('Banco de Indicadores Mun. (2)'!J:J,'Banco de Indicadores Mun. (2)'!B:B,'Banco de Indicadores - Mun. (1)'!B2592,'Banco de Indicadores Mun. (2)'!A:A,'Banco de Indicadores - Mun. (1)'!A2592) / VLOOKUP(D2592,'Dados Base'!$B:$K,7,FALSE)) * 100</f>
        <v>60.203370967741911</v>
      </c>
      <c r="AN2592" s="72">
        <f>(SUMIFS('Banco de Indicadores Mun. (2)'!K:K,'Banco de Indicadores Mun. (2)'!B:B,'Banco de Indicadores - Mun. (1)'!B2592,'Banco de Indicadores Mun. (2)'!A:A,'Banco de Indicadores - Mun. (1)'!A2592) / VLOOKUP(D2592,'Dados Base'!$B:$K,10,FALSE)) * 100</f>
        <v>5.0925666666666665</v>
      </c>
      <c r="AO2592" s="24">
        <v>0</v>
      </c>
      <c r="AP2592" s="25">
        <v>0</v>
      </c>
      <c r="AQ2592" s="17">
        <v>0</v>
      </c>
      <c r="AR2592" s="24">
        <v>9.5</v>
      </c>
      <c r="AS2592" s="22">
        <v>92</v>
      </c>
      <c r="AT2592" s="22">
        <v>92</v>
      </c>
      <c r="AU2592" s="22">
        <v>81.976744186046517</v>
      </c>
      <c r="AV2592" s="22">
        <v>9.8800000000000008</v>
      </c>
      <c r="AW2592" s="21">
        <v>0</v>
      </c>
      <c r="AX2592" s="21">
        <v>0</v>
      </c>
      <c r="AY2592" s="116">
        <v>126.0603119430789</v>
      </c>
    </row>
    <row r="2593" spans="1:51" ht="15" x14ac:dyDescent="0.25">
      <c r="A2593" s="144">
        <v>2013</v>
      </c>
      <c r="B2593" s="77" t="s">
        <v>13</v>
      </c>
      <c r="C2593" s="78">
        <v>4</v>
      </c>
      <c r="D2593" s="77">
        <v>3501004</v>
      </c>
      <c r="E2593" s="78">
        <v>35010044</v>
      </c>
      <c r="F2593" s="78" t="str">
        <f t="shared" si="111"/>
        <v>350100442013</v>
      </c>
      <c r="G2593" s="96">
        <v>-2.8837393022906888E-2</v>
      </c>
      <c r="H2593" s="80">
        <f t="shared" si="110"/>
        <v>15580</v>
      </c>
      <c r="I2593" s="91">
        <v>13846</v>
      </c>
      <c r="J2593" s="97">
        <v>1734</v>
      </c>
      <c r="K2593" s="83">
        <f>(H2593)/VLOOKUP(D2593,'Dados Base'!$B:$K,6,FALSE)</f>
        <v>16.762962245677461</v>
      </c>
      <c r="L2593" s="88">
        <f t="shared" si="112"/>
        <v>88.870346598202815</v>
      </c>
      <c r="M2593" s="85" t="s">
        <v>702</v>
      </c>
      <c r="N2593" s="92">
        <v>0.73</v>
      </c>
      <c r="O2593" s="91">
        <v>229</v>
      </c>
      <c r="P2593" s="91" t="s">
        <v>691</v>
      </c>
      <c r="Q2593" s="91" t="s">
        <v>691</v>
      </c>
      <c r="R2593" s="91" t="s">
        <v>691</v>
      </c>
      <c r="S2593" s="91">
        <v>17</v>
      </c>
      <c r="T2593" s="87" t="s">
        <v>691</v>
      </c>
      <c r="U2593" s="87">
        <v>175</v>
      </c>
      <c r="V2593" s="87">
        <v>134</v>
      </c>
      <c r="W2593" s="85" t="s">
        <v>691</v>
      </c>
      <c r="X2593" s="146">
        <v>4.1435424745370375E-2</v>
      </c>
      <c r="Y2593" s="21">
        <v>9.8699999999999992</v>
      </c>
      <c r="Z2593" s="147">
        <v>586</v>
      </c>
      <c r="AA2593" s="147">
        <v>175</v>
      </c>
      <c r="AB2593" s="21">
        <v>0</v>
      </c>
      <c r="AC2593" s="21">
        <v>0</v>
      </c>
      <c r="AD2593" s="153">
        <f>VLOOKUP(D2593,'Dados Base'!$B:$K,9,FALSE)*31536000/VLOOKUP($F2593,F:H,MATCH(H2592,F2592:AF2592,0),FALSE)</f>
        <v>29916.693196405649</v>
      </c>
      <c r="AE2593" s="153">
        <f>VLOOKUP(D2593,'Dados Base'!$B:$K,10,FALSE)*31536000/VLOOKUP($F2593,F:H,MATCH(H2592,F2592:AF2592,0),FALSE)</f>
        <v>3339.8202824133496</v>
      </c>
      <c r="AF2593" s="148">
        <v>87.37</v>
      </c>
      <c r="AG2593" s="21">
        <v>87.37</v>
      </c>
      <c r="AH2593" s="148">
        <v>87.37</v>
      </c>
      <c r="AI2593" s="148">
        <v>24.13</v>
      </c>
      <c r="AJ2593" s="148">
        <v>100</v>
      </c>
      <c r="AK2593" s="72">
        <f>(SUMIFS('Banco de Indicadores Mun. (2)'!I:I,'Banco de Indicadores Mun. (2)'!B:B,'Banco de Indicadores - Mun. (1)'!B2593,'Banco de Indicadores Mun. (2)'!A:A,'Banco de Indicadores - Mun. (1)'!A2593) / VLOOKUP(D2593,'Dados Base'!$B:$K,8,FALSE)) * 100</f>
        <v>5.4186142241379294</v>
      </c>
      <c r="AL2593" s="72">
        <f>(SUMIFS('Banco de Indicadores Mun. (2)'!I:I,'Banco de Indicadores Mun. (2)'!B:B,'Banco de Indicadores - Mun. (1)'!B2593,'Banco de Indicadores Mun. (2)'!A:A,'Banco de Indicadores - Mun. (1)'!A2593) / VLOOKUP(D2593,'Dados Base'!$B:$K,9,FALSE)) * 100</f>
        <v>1.7011075778078482</v>
      </c>
      <c r="AM2593" s="72">
        <f>(SUMIFS('Banco de Indicadores Mun. (2)'!J:J,'Banco de Indicadores Mun. (2)'!B:B,'Banco de Indicadores - Mun. (1)'!B2593,'Banco de Indicadores Mun. (2)'!A:A,'Banco de Indicadores - Mun. (1)'!A2593) / VLOOKUP(D2593,'Dados Base'!$B:$K,7,FALSE)) * 100</f>
        <v>7.3285919732441442</v>
      </c>
      <c r="AN2593" s="72">
        <f>(SUMIFS('Banco de Indicadores Mun. (2)'!K:K,'Banco de Indicadores Mun. (2)'!B:B,'Banco de Indicadores - Mun. (1)'!B2593,'Banco de Indicadores Mun. (2)'!A:A,'Banco de Indicadores - Mun. (1)'!A2593) / VLOOKUP(D2593,'Dados Base'!$B:$K,10,FALSE)) * 100</f>
        <v>1.9575030303030305</v>
      </c>
      <c r="AO2593" s="24">
        <v>0</v>
      </c>
      <c r="AP2593" s="25">
        <v>0</v>
      </c>
      <c r="AQ2593" s="17">
        <v>0</v>
      </c>
      <c r="AR2593" s="24">
        <v>10</v>
      </c>
      <c r="AS2593" s="22">
        <v>100</v>
      </c>
      <c r="AT2593" s="22">
        <v>100</v>
      </c>
      <c r="AU2593" s="22">
        <v>77.003942181340349</v>
      </c>
      <c r="AV2593" s="22">
        <v>8.51</v>
      </c>
      <c r="AW2593" s="21">
        <v>0</v>
      </c>
      <c r="AX2593" s="21">
        <v>0</v>
      </c>
      <c r="AY2593" s="116">
        <v>299.99367721075873</v>
      </c>
    </row>
    <row r="2594" spans="1:51" ht="15" x14ac:dyDescent="0.25">
      <c r="A2594" s="144">
        <v>2013</v>
      </c>
      <c r="B2594" s="77" t="s">
        <v>14</v>
      </c>
      <c r="C2594" s="78">
        <v>19</v>
      </c>
      <c r="D2594" s="77">
        <v>3501103</v>
      </c>
      <c r="E2594" s="78">
        <v>350110319</v>
      </c>
      <c r="F2594" s="78" t="str">
        <f t="shared" si="111"/>
        <v>3501103192013</v>
      </c>
      <c r="G2594" s="96">
        <v>-0.32956642127375257</v>
      </c>
      <c r="H2594" s="80">
        <f t="shared" si="110"/>
        <v>4082</v>
      </c>
      <c r="I2594" s="91">
        <v>3301</v>
      </c>
      <c r="J2594" s="97">
        <v>781</v>
      </c>
      <c r="K2594" s="83">
        <f>(H2594)/VLOOKUP(D2594,'Dados Base'!$B:$K,6,FALSE)</f>
        <v>12.827603544717491</v>
      </c>
      <c r="L2594" s="88">
        <f t="shared" si="112"/>
        <v>80.867221950024486</v>
      </c>
      <c r="M2594" s="85" t="s">
        <v>702</v>
      </c>
      <c r="N2594" s="92">
        <v>0.7</v>
      </c>
      <c r="O2594" s="91">
        <v>65</v>
      </c>
      <c r="P2594" s="91" t="s">
        <v>691</v>
      </c>
      <c r="Q2594" s="91" t="s">
        <v>691</v>
      </c>
      <c r="R2594" s="91" t="s">
        <v>691</v>
      </c>
      <c r="S2594" s="91">
        <v>5</v>
      </c>
      <c r="T2594" s="87" t="s">
        <v>691</v>
      </c>
      <c r="U2594" s="87">
        <v>34</v>
      </c>
      <c r="V2594" s="87">
        <v>41</v>
      </c>
      <c r="W2594" s="85" t="s">
        <v>691</v>
      </c>
      <c r="X2594" s="146">
        <v>8.6880692708333346E-3</v>
      </c>
      <c r="Y2594" s="21">
        <v>2.31</v>
      </c>
      <c r="Z2594" s="147">
        <v>142</v>
      </c>
      <c r="AA2594" s="147">
        <v>37</v>
      </c>
      <c r="AB2594" s="21">
        <v>0</v>
      </c>
      <c r="AC2594" s="21">
        <v>0</v>
      </c>
      <c r="AD2594" s="153">
        <f>VLOOKUP(D2594,'Dados Base'!$B:$K,9,FALSE)*31536000/VLOOKUP($F2594,F:H,MATCH(H2593,F2593:AF2593,0),FALSE)</f>
        <v>17768.936795688387</v>
      </c>
      <c r="AE2594" s="153">
        <f>VLOOKUP(D2594,'Dados Base'!$B:$K,10,FALSE)*31536000/VLOOKUP($F2594,F:H,MATCH(H2593,F2593:AF2593,0),FALSE)</f>
        <v>2085.9186673199411</v>
      </c>
      <c r="AF2594" s="148">
        <v>81.73</v>
      </c>
      <c r="AG2594" s="21" t="s">
        <v>692</v>
      </c>
      <c r="AH2594" s="148">
        <v>78.2</v>
      </c>
      <c r="AI2594" s="148">
        <v>21.01</v>
      </c>
      <c r="AJ2594" s="148">
        <v>100</v>
      </c>
      <c r="AK2594" s="72">
        <f>(SUMIFS('Banco de Indicadores Mun. (2)'!I:I,'Banco de Indicadores Mun. (2)'!B:B,'Banco de Indicadores - Mun. (1)'!B2594,'Banco de Indicadores Mun. (2)'!A:A,'Banco de Indicadores - Mun. (1)'!A2594) / VLOOKUP(D2594,'Dados Base'!$B:$K,8,FALSE)) * 100</f>
        <v>1.8115869565217386</v>
      </c>
      <c r="AL2594" s="72">
        <f>(SUMIFS('Banco de Indicadores Mun. (2)'!I:I,'Banco de Indicadores Mun. (2)'!B:B,'Banco de Indicadores - Mun. (1)'!B2594,'Banco de Indicadores Mun. (2)'!A:A,'Banco de Indicadores - Mun. (1)'!A2594) / VLOOKUP(D2594,'Dados Base'!$B:$K,9,FALSE)) * 100</f>
        <v>0.72463478260869563</v>
      </c>
      <c r="AM2594" s="72">
        <f>(SUMIFS('Banco de Indicadores Mun. (2)'!J:J,'Banco de Indicadores Mun. (2)'!B:B,'Banco de Indicadores - Mun. (1)'!B2594,'Banco de Indicadores Mun. (2)'!A:A,'Banco de Indicadores - Mun. (1)'!A2594) / VLOOKUP(D2594,'Dados Base'!$B:$K,7,FALSE)) * 100</f>
        <v>2.5640923076923072</v>
      </c>
      <c r="AN2594" s="72">
        <f>(SUMIFS('Banco de Indicadores Mun. (2)'!K:K,'Banco de Indicadores Mun. (2)'!B:B,'Banco de Indicadores - Mun. (1)'!B2594,'Banco de Indicadores Mun. (2)'!A:A,'Banco de Indicadores - Mun. (1)'!A2594) / VLOOKUP(D2594,'Dados Base'!$B:$K,10,FALSE)) * 100</f>
        <v>0</v>
      </c>
      <c r="AO2594" s="24">
        <v>0</v>
      </c>
      <c r="AP2594" s="25">
        <v>0</v>
      </c>
      <c r="AQ2594" s="17">
        <v>0</v>
      </c>
      <c r="AR2594" s="24">
        <v>9.5</v>
      </c>
      <c r="AS2594" s="22">
        <v>100</v>
      </c>
      <c r="AT2594" s="22">
        <v>100</v>
      </c>
      <c r="AU2594" s="22">
        <v>79.329608938547494</v>
      </c>
      <c r="AV2594" s="22">
        <v>8.34</v>
      </c>
      <c r="AW2594" s="21">
        <v>0</v>
      </c>
      <c r="AX2594" s="21">
        <v>0</v>
      </c>
      <c r="AY2594" s="116">
        <v>202.58190982579265</v>
      </c>
    </row>
    <row r="2595" spans="1:51" ht="15" x14ac:dyDescent="0.25">
      <c r="A2595" s="144">
        <v>2013</v>
      </c>
      <c r="B2595" s="77" t="s">
        <v>15</v>
      </c>
      <c r="C2595" s="78">
        <v>10</v>
      </c>
      <c r="D2595" s="77">
        <v>3501152</v>
      </c>
      <c r="E2595" s="78">
        <v>350115210</v>
      </c>
      <c r="F2595" s="78" t="str">
        <f t="shared" si="111"/>
        <v>3501152102013</v>
      </c>
      <c r="G2595" s="96">
        <v>0.85193971109427391</v>
      </c>
      <c r="H2595" s="80">
        <f t="shared" si="110"/>
        <v>17176</v>
      </c>
      <c r="I2595" s="91">
        <v>14406</v>
      </c>
      <c r="J2595" s="97">
        <v>2770</v>
      </c>
      <c r="K2595" s="83">
        <f>(H2595)/VLOOKUP(D2595,'Dados Base'!$B:$K,6,FALSE)</f>
        <v>205.11105803678052</v>
      </c>
      <c r="L2595" s="88">
        <f t="shared" si="112"/>
        <v>83.872845831392638</v>
      </c>
      <c r="M2595" s="85" t="s">
        <v>702</v>
      </c>
      <c r="N2595" s="92">
        <v>0.76600000000000001</v>
      </c>
      <c r="O2595" s="91">
        <v>3</v>
      </c>
      <c r="P2595" s="91" t="s">
        <v>691</v>
      </c>
      <c r="Q2595" s="91" t="s">
        <v>691</v>
      </c>
      <c r="R2595" s="91" t="s">
        <v>691</v>
      </c>
      <c r="S2595" s="91">
        <v>16</v>
      </c>
      <c r="T2595" s="87" t="s">
        <v>691</v>
      </c>
      <c r="U2595" s="87">
        <v>83</v>
      </c>
      <c r="V2595" s="87">
        <v>68</v>
      </c>
      <c r="W2595" s="85" t="s">
        <v>691</v>
      </c>
      <c r="X2595" s="146">
        <v>3.9348506351851852E-2</v>
      </c>
      <c r="Y2595" s="21">
        <v>10.44</v>
      </c>
      <c r="Z2595" s="147">
        <v>0</v>
      </c>
      <c r="AA2595" s="147">
        <v>805</v>
      </c>
      <c r="AB2595" s="21">
        <v>3</v>
      </c>
      <c r="AC2595" s="21">
        <v>0</v>
      </c>
      <c r="AD2595" s="153">
        <f>VLOOKUP(D2595,'Dados Base'!$B:$K,9,FALSE)*31536000/VLOOKUP($F2595,F:H,MATCH(H2594,F2594:AF2594,0),FALSE)</f>
        <v>1377.0377270610154</v>
      </c>
      <c r="AE2595" s="153">
        <f>VLOOKUP(D2595,'Dados Base'!$B:$K,10,FALSE)*31536000/VLOOKUP($F2595,F:H,MATCH(H2594,F2594:AF2594,0),FALSE)</f>
        <v>201.96553330228227</v>
      </c>
      <c r="AF2595" s="148">
        <v>75.260000000000005</v>
      </c>
      <c r="AG2595" s="21">
        <v>100</v>
      </c>
      <c r="AH2595" s="148">
        <v>68.47</v>
      </c>
      <c r="AI2595" s="148">
        <v>41.83</v>
      </c>
      <c r="AJ2595" s="148">
        <v>89.7</v>
      </c>
      <c r="AK2595" s="72">
        <f>(SUMIFS('Banco de Indicadores Mun. (2)'!I:I,'Banco de Indicadores Mun. (2)'!B:B,'Banco de Indicadores - Mun. (1)'!B2595,'Banco de Indicadores Mun. (2)'!A:A,'Banco de Indicadores - Mun. (1)'!A2595) / VLOOKUP(D2595,'Dados Base'!$B:$K,8,FALSE)) * 100</f>
        <v>43.274296296296292</v>
      </c>
      <c r="AL2595" s="72">
        <f>(SUMIFS('Banco de Indicadores Mun. (2)'!I:I,'Banco de Indicadores Mun. (2)'!B:B,'Banco de Indicadores - Mun. (1)'!B2595,'Banco de Indicadores Mun. (2)'!A:A,'Banco de Indicadores - Mun. (1)'!A2595) / VLOOKUP(D2595,'Dados Base'!$B:$K,9,FALSE)) * 100</f>
        <v>15.578746666666667</v>
      </c>
      <c r="AM2595" s="72">
        <f>(SUMIFS('Banco de Indicadores Mun. (2)'!J:J,'Banco de Indicadores Mun. (2)'!B:B,'Banco de Indicadores - Mun. (1)'!B2595,'Banco de Indicadores Mun. (2)'!A:A,'Banco de Indicadores - Mun. (1)'!A2595) / VLOOKUP(D2595,'Dados Base'!$B:$K,7,FALSE)) * 100</f>
        <v>68.508375000000001</v>
      </c>
      <c r="AN2595" s="72">
        <f>(SUMIFS('Banco de Indicadores Mun. (2)'!K:K,'Banco de Indicadores Mun. (2)'!B:B,'Banco de Indicadores - Mun. (1)'!B2595,'Banco de Indicadores Mun. (2)'!A:A,'Banco de Indicadores - Mun. (1)'!A2595) / VLOOKUP(D2595,'Dados Base'!$B:$K,10,FALSE)) * 100</f>
        <v>6.5701818181818163</v>
      </c>
      <c r="AO2595" s="24">
        <v>0</v>
      </c>
      <c r="AP2595" s="25">
        <v>0</v>
      </c>
      <c r="AQ2595" s="17">
        <v>0</v>
      </c>
      <c r="AR2595" s="24">
        <v>8.5</v>
      </c>
      <c r="AS2595" s="22">
        <v>79</v>
      </c>
      <c r="AT2595" s="22">
        <v>0</v>
      </c>
      <c r="AU2595" s="22">
        <v>0</v>
      </c>
      <c r="AV2595" s="22">
        <v>1.19</v>
      </c>
      <c r="AW2595" s="21">
        <v>1</v>
      </c>
      <c r="AX2595" s="21">
        <v>0</v>
      </c>
      <c r="AY2595" s="116">
        <v>30.470599664672015</v>
      </c>
    </row>
    <row r="2596" spans="1:51" ht="15" x14ac:dyDescent="0.25">
      <c r="A2596" s="144">
        <v>2013</v>
      </c>
      <c r="B2596" s="77" t="s">
        <v>16</v>
      </c>
      <c r="C2596" s="78">
        <v>15</v>
      </c>
      <c r="D2596" s="77">
        <v>3501202</v>
      </c>
      <c r="E2596" s="78">
        <v>350120215</v>
      </c>
      <c r="F2596" s="78" t="str">
        <f t="shared" si="111"/>
        <v>3501202152013</v>
      </c>
      <c r="G2596" s="96">
        <v>-1.0166017629304469</v>
      </c>
      <c r="H2596" s="80">
        <f t="shared" si="110"/>
        <v>3811</v>
      </c>
      <c r="I2596" s="91">
        <v>2657</v>
      </c>
      <c r="J2596" s="97">
        <v>1154</v>
      </c>
      <c r="K2596" s="83">
        <f>(H2596)/VLOOKUP(D2596,'Dados Base'!$B:$K,6,FALSE)</f>
        <v>10.532279460535044</v>
      </c>
      <c r="L2596" s="88">
        <f t="shared" si="112"/>
        <v>69.719233796903694</v>
      </c>
      <c r="M2596" s="85" t="s">
        <v>702</v>
      </c>
      <c r="N2596" s="92">
        <v>0.72799999999999998</v>
      </c>
      <c r="O2596" s="91">
        <v>77</v>
      </c>
      <c r="P2596" s="91" t="s">
        <v>691</v>
      </c>
      <c r="Q2596" s="91" t="s">
        <v>691</v>
      </c>
      <c r="R2596" s="91" t="s">
        <v>691</v>
      </c>
      <c r="S2596" s="91">
        <v>9</v>
      </c>
      <c r="T2596" s="87" t="s">
        <v>691</v>
      </c>
      <c r="U2596" s="87">
        <v>16</v>
      </c>
      <c r="V2596" s="87">
        <v>16</v>
      </c>
      <c r="W2596" s="85" t="s">
        <v>691</v>
      </c>
      <c r="X2596" s="146">
        <v>6.4945791666666669E-3</v>
      </c>
      <c r="Y2596" s="21">
        <v>1.86</v>
      </c>
      <c r="Z2596" s="147">
        <v>122</v>
      </c>
      <c r="AA2596" s="147">
        <v>22</v>
      </c>
      <c r="AB2596" s="21">
        <v>0</v>
      </c>
      <c r="AC2596" s="21">
        <v>0</v>
      </c>
      <c r="AD2596" s="153">
        <f>VLOOKUP(D2596,'Dados Base'!$B:$K,9,FALSE)*31536000/VLOOKUP($F2596,F:H,MATCH(H2595,F2595:AF2595,0),FALSE)</f>
        <v>22838.981894515877</v>
      </c>
      <c r="AE2596" s="153">
        <f>VLOOKUP(D2596,'Dados Base'!$B:$K,10,FALSE)*31536000/VLOOKUP($F2596,F:H,MATCH(H2595,F2595:AF2595,0),FALSE)</f>
        <v>2399.7480976121756</v>
      </c>
      <c r="AF2596" s="148">
        <v>65.44</v>
      </c>
      <c r="AG2596" s="21">
        <v>71.010000000000005</v>
      </c>
      <c r="AH2596" s="148">
        <v>65.44</v>
      </c>
      <c r="AI2596" s="148">
        <v>6.02</v>
      </c>
      <c r="AJ2596" s="148">
        <v>96.32</v>
      </c>
      <c r="AK2596" s="72">
        <f>(SUMIFS('Banco de Indicadores Mun. (2)'!I:I,'Banco de Indicadores Mun. (2)'!B:B,'Banco de Indicadores - Mun. (1)'!B2596,'Banco de Indicadores Mun. (2)'!A:A,'Banco de Indicadores - Mun. (1)'!A2596) / VLOOKUP(D2596,'Dados Base'!$B:$K,8,FALSE)) * 100</f>
        <v>20.9514367816092</v>
      </c>
      <c r="AL2596" s="72">
        <f>(SUMIFS('Banco de Indicadores Mun. (2)'!I:I,'Banco de Indicadores Mun. (2)'!B:B,'Banco de Indicadores - Mun. (1)'!B2596,'Banco de Indicadores Mun. (2)'!A:A,'Banco de Indicadores - Mun. (1)'!A2596) / VLOOKUP(D2596,'Dados Base'!$B:$K,9,FALSE)) * 100</f>
        <v>6.6042572463768128</v>
      </c>
      <c r="AM2596" s="72">
        <f>(SUMIFS('Banco de Indicadores Mun. (2)'!J:J,'Banco de Indicadores Mun. (2)'!B:B,'Banco de Indicadores - Mun. (1)'!B2596,'Banco de Indicadores Mun. (2)'!A:A,'Banco de Indicadores - Mun. (1)'!A2596) / VLOOKUP(D2596,'Dados Base'!$B:$K,7,FALSE)) * 100</f>
        <v>25.250396551724148</v>
      </c>
      <c r="AN2596" s="72">
        <f>(SUMIFS('Banco de Indicadores Mun. (2)'!K:K,'Banco de Indicadores Mun. (2)'!B:B,'Banco de Indicadores - Mun. (1)'!B2596,'Banco de Indicadores Mun. (2)'!A:A,'Banco de Indicadores - Mun. (1)'!A2596) / VLOOKUP(D2596,'Dados Base'!$B:$K,10,FALSE)) * 100</f>
        <v>12.35351724137931</v>
      </c>
      <c r="AO2596" s="24">
        <v>0</v>
      </c>
      <c r="AP2596" s="25">
        <v>0</v>
      </c>
      <c r="AQ2596" s="17">
        <v>0</v>
      </c>
      <c r="AR2596" s="24">
        <v>7.4</v>
      </c>
      <c r="AS2596" s="22">
        <v>97.3</v>
      </c>
      <c r="AT2596" s="22">
        <v>97.3</v>
      </c>
      <c r="AU2596" s="22">
        <v>84.722222222222214</v>
      </c>
      <c r="AV2596" s="22">
        <v>9.9600000000000009</v>
      </c>
      <c r="AW2596" s="21">
        <v>0</v>
      </c>
      <c r="AX2596" s="21">
        <v>0</v>
      </c>
      <c r="AY2596" s="116">
        <v>259.13778632184568</v>
      </c>
    </row>
    <row r="2597" spans="1:51" ht="15" x14ac:dyDescent="0.25">
      <c r="A2597" s="144">
        <v>2013</v>
      </c>
      <c r="B2597" s="77" t="s">
        <v>17</v>
      </c>
      <c r="C2597" s="78">
        <v>21</v>
      </c>
      <c r="D2597" s="77">
        <v>3501301</v>
      </c>
      <c r="E2597" s="78">
        <v>350130121</v>
      </c>
      <c r="F2597" s="78" t="str">
        <f t="shared" si="111"/>
        <v>3501301212013</v>
      </c>
      <c r="G2597" s="96">
        <v>0.24952882607298665</v>
      </c>
      <c r="H2597" s="80">
        <f t="shared" si="110"/>
        <v>23564</v>
      </c>
      <c r="I2597" s="91">
        <v>21319</v>
      </c>
      <c r="J2597" s="97">
        <v>2245</v>
      </c>
      <c r="K2597" s="83">
        <f>(H2597)/VLOOKUP(D2597,'Dados Base'!$B:$K,6,FALSE)</f>
        <v>68.048977705902743</v>
      </c>
      <c r="L2597" s="88">
        <f t="shared" si="112"/>
        <v>90.472755050076387</v>
      </c>
      <c r="M2597" s="85" t="s">
        <v>702</v>
      </c>
      <c r="N2597" s="92">
        <v>0.75800000000000001</v>
      </c>
      <c r="O2597" s="91">
        <v>104</v>
      </c>
      <c r="P2597" s="91" t="s">
        <v>691</v>
      </c>
      <c r="Q2597" s="91" t="s">
        <v>691</v>
      </c>
      <c r="R2597" s="91" t="s">
        <v>691</v>
      </c>
      <c r="S2597" s="91">
        <v>46</v>
      </c>
      <c r="T2597" s="87" t="s">
        <v>691</v>
      </c>
      <c r="U2597" s="87">
        <v>203</v>
      </c>
      <c r="V2597" s="87">
        <v>118</v>
      </c>
      <c r="W2597" s="85" t="s">
        <v>691</v>
      </c>
      <c r="X2597" s="146">
        <v>6.9834750407407414E-2</v>
      </c>
      <c r="Y2597" s="21">
        <v>15.44</v>
      </c>
      <c r="Z2597" s="147">
        <v>699</v>
      </c>
      <c r="AA2597" s="147">
        <v>492</v>
      </c>
      <c r="AB2597" s="21">
        <v>1</v>
      </c>
      <c r="AC2597" s="21">
        <v>0</v>
      </c>
      <c r="AD2597" s="153">
        <f>VLOOKUP(D2597,'Dados Base'!$B:$K,9,FALSE)*31536000/VLOOKUP($F2597,F:H,MATCH(H2596,F2596:AF2596,0),FALSE)</f>
        <v>3452.8467153284673</v>
      </c>
      <c r="AE2597" s="153">
        <f>VLOOKUP(D2597,'Dados Base'!$B:$K,10,FALSE)*31536000/VLOOKUP($F2597,F:H,MATCH(H2596,F2596:AF2596,0),FALSE)</f>
        <v>441.64318451875749</v>
      </c>
      <c r="AF2597" s="148">
        <v>97.36</v>
      </c>
      <c r="AG2597" s="21">
        <v>93.95</v>
      </c>
      <c r="AH2597" s="148">
        <v>92.01</v>
      </c>
      <c r="AI2597" s="148">
        <v>21.28</v>
      </c>
      <c r="AJ2597" s="148">
        <v>100</v>
      </c>
      <c r="AK2597" s="72">
        <f>(SUMIFS('Banco de Indicadores Mun. (2)'!I:I,'Banco de Indicadores Mun. (2)'!B:B,'Banco de Indicadores - Mun. (1)'!B2597,'Banco de Indicadores Mun. (2)'!A:A,'Banco de Indicadores - Mun. (1)'!A2597) / VLOOKUP(D2597,'Dados Base'!$B:$K,8,FALSE)) * 100</f>
        <v>0.43437499999999996</v>
      </c>
      <c r="AL2597" s="72">
        <f>(SUMIFS('Banco de Indicadores Mun. (2)'!I:I,'Banco de Indicadores Mun. (2)'!B:B,'Banco de Indicadores - Mun. (1)'!B2597,'Banco de Indicadores Mun. (2)'!A:A,'Banco de Indicadores - Mun. (1)'!A2597) / VLOOKUP(D2597,'Dados Base'!$B:$K,9,FALSE)) * 100</f>
        <v>0.21550387596899218</v>
      </c>
      <c r="AM2597" s="72">
        <f>(SUMIFS('Banco de Indicadores Mun. (2)'!J:J,'Banco de Indicadores Mun. (2)'!B:B,'Banco de Indicadores - Mun. (1)'!B2597,'Banco de Indicadores Mun. (2)'!A:A,'Banco de Indicadores - Mun. (1)'!A2597) / VLOOKUP(D2597,'Dados Base'!$B:$K,7,FALSE)) * 100</f>
        <v>0.17754736842105265</v>
      </c>
      <c r="AN2597" s="72">
        <f>(SUMIFS('Banco de Indicadores Mun. (2)'!K:K,'Banco de Indicadores Mun. (2)'!B:B,'Banco de Indicadores - Mun. (1)'!B2597,'Banco de Indicadores Mun. (2)'!A:A,'Banco de Indicadores - Mun. (1)'!A2597) / VLOOKUP(D2597,'Dados Base'!$B:$K,10,FALSE)) * 100</f>
        <v>1.1737272727272723</v>
      </c>
      <c r="AO2597" s="24">
        <v>0</v>
      </c>
      <c r="AP2597" s="25">
        <v>0</v>
      </c>
      <c r="AQ2597" s="17">
        <v>0</v>
      </c>
      <c r="AR2597" s="24">
        <v>9</v>
      </c>
      <c r="AS2597" s="22">
        <v>98</v>
      </c>
      <c r="AT2597" s="22">
        <v>61.740000000000009</v>
      </c>
      <c r="AU2597" s="22">
        <v>58.690176322418132</v>
      </c>
      <c r="AV2597" s="22">
        <v>6.73</v>
      </c>
      <c r="AW2597" s="21">
        <v>0</v>
      </c>
      <c r="AX2597" s="21">
        <v>0</v>
      </c>
      <c r="AY2597" s="116">
        <v>3.0093874384711921</v>
      </c>
    </row>
    <row r="2598" spans="1:51" ht="15" x14ac:dyDescent="0.25">
      <c r="A2598" s="144">
        <v>2013</v>
      </c>
      <c r="B2598" s="77" t="s">
        <v>18</v>
      </c>
      <c r="C2598" s="78">
        <v>20</v>
      </c>
      <c r="D2598" s="77">
        <v>3501400</v>
      </c>
      <c r="E2598" s="78">
        <v>350140020</v>
      </c>
      <c r="F2598" s="78" t="str">
        <f t="shared" si="111"/>
        <v>3501400202013</v>
      </c>
      <c r="G2598" s="96">
        <v>1.1128469316917577</v>
      </c>
      <c r="H2598" s="80">
        <f t="shared" si="110"/>
        <v>4763</v>
      </c>
      <c r="I2598" s="91">
        <v>3081</v>
      </c>
      <c r="J2598" s="97">
        <v>1682</v>
      </c>
      <c r="K2598" s="83">
        <f>(H2598)/VLOOKUP(D2598,'Dados Base'!$B:$K,6,FALSE)</f>
        <v>31.208229589830953</v>
      </c>
      <c r="L2598" s="88">
        <f t="shared" si="112"/>
        <v>64.686122191895862</v>
      </c>
      <c r="M2598" s="85" t="s">
        <v>702</v>
      </c>
      <c r="N2598" s="92">
        <v>0.68799999999999994</v>
      </c>
      <c r="O2598" s="91">
        <v>39</v>
      </c>
      <c r="P2598" s="91" t="s">
        <v>691</v>
      </c>
      <c r="Q2598" s="91" t="s">
        <v>691</v>
      </c>
      <c r="R2598" s="91" t="s">
        <v>691</v>
      </c>
      <c r="S2598" s="91">
        <v>3</v>
      </c>
      <c r="T2598" s="87" t="s">
        <v>691</v>
      </c>
      <c r="U2598" s="87">
        <v>12</v>
      </c>
      <c r="V2598" s="87">
        <v>9</v>
      </c>
      <c r="W2598" s="85" t="s">
        <v>691</v>
      </c>
      <c r="X2598" s="146">
        <v>1.0046953125000001E-2</v>
      </c>
      <c r="Y2598" s="21">
        <v>2.19</v>
      </c>
      <c r="Z2598" s="147">
        <v>164</v>
      </c>
      <c r="AA2598" s="147">
        <v>5</v>
      </c>
      <c r="AB2598" s="21">
        <v>0</v>
      </c>
      <c r="AC2598" s="21">
        <v>0</v>
      </c>
      <c r="AD2598" s="153">
        <f>VLOOKUP(D2598,'Dados Base'!$B:$K,9,FALSE)*31536000/VLOOKUP($F2598,F:H,MATCH(H2597,F2597:AF2597,0),FALSE)</f>
        <v>7349.3512492126811</v>
      </c>
      <c r="AE2598" s="153">
        <f>VLOOKUP(D2598,'Dados Base'!$B:$K,10,FALSE)*31536000/VLOOKUP($F2598,F:H,MATCH(H2597,F2597:AF2597,0),FALSE)</f>
        <v>926.94520260340119</v>
      </c>
      <c r="AF2598" s="148">
        <v>81</v>
      </c>
      <c r="AG2598" s="21">
        <v>93.86</v>
      </c>
      <c r="AH2598" s="148">
        <v>80.84</v>
      </c>
      <c r="AI2598" s="148">
        <v>22.3</v>
      </c>
      <c r="AJ2598" s="148">
        <v>100</v>
      </c>
      <c r="AK2598" s="72">
        <f>(SUMIFS('Banco de Indicadores Mun. (2)'!I:I,'Banco de Indicadores Mun. (2)'!B:B,'Banco de Indicadores - Mun. (1)'!B2598,'Banco de Indicadores Mun. (2)'!A:A,'Banco de Indicadores - Mun. (1)'!A2598) / VLOOKUP(D2598,'Dados Base'!$B:$K,8,FALSE)) * 100</f>
        <v>4.9737173913043486</v>
      </c>
      <c r="AL2598" s="72">
        <f>(SUMIFS('Banco de Indicadores Mun. (2)'!I:I,'Banco de Indicadores Mun. (2)'!B:B,'Banco de Indicadores - Mun. (1)'!B2598,'Banco de Indicadores Mun. (2)'!A:A,'Banco de Indicadores - Mun. (1)'!A2598) / VLOOKUP(D2598,'Dados Base'!$B:$K,9,FALSE)) * 100</f>
        <v>2.0611801801801799</v>
      </c>
      <c r="AM2598" s="72">
        <f>(SUMIFS('Banco de Indicadores Mun. (2)'!J:J,'Banco de Indicadores Mun. (2)'!B:B,'Banco de Indicadores - Mun. (1)'!B2598,'Banco de Indicadores Mun. (2)'!A:A,'Banco de Indicadores - Mun. (1)'!A2598) / VLOOKUP(D2598,'Dados Base'!$B:$K,7,FALSE)) * 100</f>
        <v>3.6718437499999999</v>
      </c>
      <c r="AN2598" s="72">
        <f>(SUMIFS('Banco de Indicadores Mun. (2)'!K:K,'Banco de Indicadores Mun. (2)'!B:B,'Banco de Indicadores - Mun. (1)'!B2598,'Banco de Indicadores Mun. (2)'!A:A,'Banco de Indicadores - Mun. (1)'!A2598) / VLOOKUP(D2598,'Dados Base'!$B:$K,10,FALSE)) * 100</f>
        <v>7.9494285714285722</v>
      </c>
      <c r="AO2598" s="24">
        <v>0</v>
      </c>
      <c r="AP2598" s="25">
        <v>0</v>
      </c>
      <c r="AQ2598" s="17">
        <v>0</v>
      </c>
      <c r="AR2598" s="24">
        <v>8</v>
      </c>
      <c r="AS2598" s="22">
        <v>100</v>
      </c>
      <c r="AT2598" s="22">
        <v>100</v>
      </c>
      <c r="AU2598" s="22">
        <v>97.041420118343197</v>
      </c>
      <c r="AV2598" s="22">
        <v>9.5</v>
      </c>
      <c r="AW2598" s="21">
        <v>0</v>
      </c>
      <c r="AX2598" s="21">
        <v>0</v>
      </c>
      <c r="AY2598" s="116">
        <v>114.93522766622861</v>
      </c>
    </row>
    <row r="2599" spans="1:51" ht="15" x14ac:dyDescent="0.25">
      <c r="A2599" s="144">
        <v>2013</v>
      </c>
      <c r="B2599" s="77" t="s">
        <v>19</v>
      </c>
      <c r="C2599" s="78">
        <v>17</v>
      </c>
      <c r="D2599" s="77">
        <v>3501509</v>
      </c>
      <c r="E2599" s="78">
        <v>350150917</v>
      </c>
      <c r="F2599" s="78" t="str">
        <f t="shared" si="111"/>
        <v>3501509172013</v>
      </c>
      <c r="G2599" s="96">
        <v>0.59163627959664122</v>
      </c>
      <c r="H2599" s="80">
        <f t="shared" si="110"/>
        <v>3055</v>
      </c>
      <c r="I2599" s="91">
        <v>2769</v>
      </c>
      <c r="J2599" s="97">
        <v>286</v>
      </c>
      <c r="K2599" s="83">
        <f>(H2599)/VLOOKUP(D2599,'Dados Base'!$B:$K,6,FALSE)</f>
        <v>35.924270931326433</v>
      </c>
      <c r="L2599" s="88">
        <f t="shared" si="112"/>
        <v>90.638297872340416</v>
      </c>
      <c r="M2599" s="85" t="s">
        <v>702</v>
      </c>
      <c r="N2599" s="92">
        <v>0.72199999999999998</v>
      </c>
      <c r="O2599" s="91">
        <v>20</v>
      </c>
      <c r="P2599" s="91" t="s">
        <v>691</v>
      </c>
      <c r="Q2599" s="91" t="s">
        <v>691</v>
      </c>
      <c r="R2599" s="91" t="s">
        <v>691</v>
      </c>
      <c r="S2599" s="91">
        <v>4</v>
      </c>
      <c r="T2599" s="87" t="s">
        <v>691</v>
      </c>
      <c r="U2599" s="87">
        <v>18</v>
      </c>
      <c r="V2599" s="87">
        <v>11</v>
      </c>
      <c r="W2599" s="85" t="s">
        <v>691</v>
      </c>
      <c r="X2599" s="146">
        <v>7.5627161458333338E-3</v>
      </c>
      <c r="Y2599" s="21">
        <v>1.97</v>
      </c>
      <c r="Z2599" s="147">
        <v>77</v>
      </c>
      <c r="AA2599" s="147">
        <v>75</v>
      </c>
      <c r="AB2599" s="21">
        <v>0</v>
      </c>
      <c r="AC2599" s="21">
        <v>0</v>
      </c>
      <c r="AD2599" s="153">
        <f>VLOOKUP(D2599,'Dados Base'!$B:$K,9,FALSE)*31536000/VLOOKUP($F2599,F:H,MATCH(H2598,F2598:AF2598,0),FALSE)</f>
        <v>7948.517184942717</v>
      </c>
      <c r="AE2599" s="153">
        <f>VLOOKUP(D2599,'Dados Base'!$B:$K,10,FALSE)*31536000/VLOOKUP($F2599,F:H,MATCH(H2598,F2598:AF2598,0),FALSE)</f>
        <v>929.0474631751224</v>
      </c>
      <c r="AF2599" s="148">
        <v>95.06</v>
      </c>
      <c r="AG2599" s="21">
        <v>89.77</v>
      </c>
      <c r="AH2599" s="148">
        <v>90.37</v>
      </c>
      <c r="AI2599" s="148">
        <v>12.66</v>
      </c>
      <c r="AJ2599" s="148">
        <v>100</v>
      </c>
      <c r="AK2599" s="72">
        <f>(SUMIFS('Banco de Indicadores Mun. (2)'!I:I,'Banco de Indicadores Mun. (2)'!B:B,'Banco de Indicadores - Mun. (1)'!B2599,'Banco de Indicadores Mun. (2)'!A:A,'Banco de Indicadores - Mun. (1)'!A2599) / VLOOKUP(D2599,'Dados Base'!$B:$K,8,FALSE)) * 100</f>
        <v>19.673268292682927</v>
      </c>
      <c r="AL2599" s="72">
        <f>(SUMIFS('Banco de Indicadores Mun. (2)'!I:I,'Banco de Indicadores Mun. (2)'!B:B,'Banco de Indicadores - Mun. (1)'!B2599,'Banco de Indicadores Mun. (2)'!A:A,'Banco de Indicadores - Mun. (1)'!A2599) / VLOOKUP(D2599,'Dados Base'!$B:$K,9,FALSE)) * 100</f>
        <v>10.475376623376622</v>
      </c>
      <c r="AM2599" s="72">
        <f>(SUMIFS('Banco de Indicadores Mun. (2)'!J:J,'Banco de Indicadores Mun. (2)'!B:B,'Banco de Indicadores - Mun. (1)'!B2599,'Banco de Indicadores Mun. (2)'!A:A,'Banco de Indicadores - Mun. (1)'!A2599) / VLOOKUP(D2599,'Dados Base'!$B:$K,7,FALSE)) * 100</f>
        <v>24.750656249999999</v>
      </c>
      <c r="AN2599" s="72">
        <f>(SUMIFS('Banco de Indicadores Mun. (2)'!K:K,'Banco de Indicadores Mun. (2)'!B:B,'Banco de Indicadores - Mun. (1)'!B2599,'Banco de Indicadores Mun. (2)'!A:A,'Banco de Indicadores - Mun. (1)'!A2599) / VLOOKUP(D2599,'Dados Base'!$B:$K,10,FALSE)) * 100</f>
        <v>1.6203333333333341</v>
      </c>
      <c r="AO2599" s="24">
        <v>0</v>
      </c>
      <c r="AP2599" s="25">
        <v>0</v>
      </c>
      <c r="AQ2599" s="17">
        <v>0</v>
      </c>
      <c r="AR2599" s="24">
        <v>7.5</v>
      </c>
      <c r="AS2599" s="22">
        <v>92</v>
      </c>
      <c r="AT2599" s="22">
        <v>92</v>
      </c>
      <c r="AU2599" s="22">
        <v>50.657894736842103</v>
      </c>
      <c r="AV2599" s="22">
        <v>6.37</v>
      </c>
      <c r="AW2599" s="21">
        <v>0</v>
      </c>
      <c r="AX2599" s="21">
        <v>0</v>
      </c>
      <c r="AY2599" s="116">
        <v>84.529075806302544</v>
      </c>
    </row>
    <row r="2600" spans="1:51" ht="15" x14ac:dyDescent="0.25">
      <c r="A2600" s="144">
        <v>2013</v>
      </c>
      <c r="B2600" s="77" t="s">
        <v>20</v>
      </c>
      <c r="C2600" s="78">
        <v>5</v>
      </c>
      <c r="D2600" s="77">
        <v>3501608</v>
      </c>
      <c r="E2600" s="78">
        <v>35016085</v>
      </c>
      <c r="F2600" s="78" t="str">
        <f t="shared" si="111"/>
        <v>350160852013</v>
      </c>
      <c r="G2600" s="96">
        <v>1.3238862020217956</v>
      </c>
      <c r="H2600" s="80">
        <f t="shared" si="110"/>
        <v>217960</v>
      </c>
      <c r="I2600" s="91">
        <v>216942</v>
      </c>
      <c r="J2600" s="97">
        <v>1018</v>
      </c>
      <c r="K2600" s="83">
        <f>(H2600)/VLOOKUP(D2600,'Dados Base'!$B:$K,6,FALSE)</f>
        <v>1631.0708673202125</v>
      </c>
      <c r="L2600" s="88">
        <f t="shared" si="112"/>
        <v>99.53294182418793</v>
      </c>
      <c r="M2600" s="85" t="s">
        <v>702</v>
      </c>
      <c r="N2600" s="92">
        <v>0.81100000000000005</v>
      </c>
      <c r="O2600" s="91">
        <v>11</v>
      </c>
      <c r="P2600" s="91" t="s">
        <v>691</v>
      </c>
      <c r="Q2600" s="91" t="s">
        <v>691</v>
      </c>
      <c r="R2600" s="91" t="s">
        <v>691</v>
      </c>
      <c r="S2600" s="91">
        <v>1306</v>
      </c>
      <c r="T2600" s="87" t="s">
        <v>691</v>
      </c>
      <c r="U2600" s="87">
        <v>2758</v>
      </c>
      <c r="V2600" s="87">
        <v>2694</v>
      </c>
      <c r="W2600" s="85" t="s">
        <v>691</v>
      </c>
      <c r="X2600" s="146">
        <v>0.75932824074074079</v>
      </c>
      <c r="Y2600" s="21">
        <v>201.15</v>
      </c>
      <c r="Z2600" s="147">
        <v>6142</v>
      </c>
      <c r="AA2600" s="147">
        <v>5927</v>
      </c>
      <c r="AB2600" s="21">
        <v>24</v>
      </c>
      <c r="AC2600" s="21">
        <v>0</v>
      </c>
      <c r="AD2600" s="153">
        <f>VLOOKUP(D2600,'Dados Base'!$B:$K,9,FALSE)*31536000/VLOOKUP($F2600,F:H,MATCH(H2599,F2599:AF2599,0),FALSE)</f>
        <v>235.83997063681409</v>
      </c>
      <c r="AE2600" s="153">
        <f>VLOOKUP(D2600,'Dados Base'!$B:$K,10,FALSE)*31536000/VLOOKUP($F2600,F:H,MATCH(H2599,F2599:AF2599,0),FALSE)</f>
        <v>30.384290695540471</v>
      </c>
      <c r="AF2600" s="148">
        <v>100</v>
      </c>
      <c r="AG2600" s="21">
        <v>100</v>
      </c>
      <c r="AH2600" s="148">
        <v>100</v>
      </c>
      <c r="AI2600" s="148">
        <v>26.15</v>
      </c>
      <c r="AJ2600" s="148">
        <v>100</v>
      </c>
      <c r="AK2600" s="72">
        <f>(SUMIFS('Banco de Indicadores Mun. (2)'!I:I,'Banco de Indicadores Mun. (2)'!B:B,'Banco de Indicadores - Mun. (1)'!B2600,'Banco de Indicadores Mun. (2)'!A:A,'Banco de Indicadores - Mun. (1)'!A2600) / VLOOKUP(D2600,'Dados Base'!$B:$K,8,FALSE)) * 100</f>
        <v>407.72920967741931</v>
      </c>
      <c r="AL2600" s="72">
        <f>(SUMIFS('Banco de Indicadores Mun. (2)'!I:I,'Banco de Indicadores Mun. (2)'!B:B,'Banco de Indicadores - Mun. (1)'!B2600,'Banco de Indicadores Mun. (2)'!A:A,'Banco de Indicadores - Mun. (1)'!A2600) / VLOOKUP(D2600,'Dados Base'!$B:$K,9,FALSE)) * 100</f>
        <v>155.08718404907972</v>
      </c>
      <c r="AM2600" s="72">
        <f>(SUMIFS('Banco de Indicadores Mun. (2)'!J:J,'Banco de Indicadores Mun. (2)'!B:B,'Banco de Indicadores - Mun. (1)'!B2600,'Banco de Indicadores Mun. (2)'!A:A,'Banco de Indicadores - Mun. (1)'!A2600) / VLOOKUP(D2600,'Dados Base'!$B:$K,7,FALSE)) * 100</f>
        <v>583.17414634146326</v>
      </c>
      <c r="AN2600" s="72">
        <f>(SUMIFS('Banco de Indicadores Mun. (2)'!K:K,'Banco de Indicadores Mun. (2)'!B:B,'Banco de Indicadores - Mun. (1)'!B2600,'Banco de Indicadores Mun. (2)'!A:A,'Banco de Indicadores - Mun. (1)'!A2600) / VLOOKUP(D2600,'Dados Base'!$B:$K,10,FALSE)) * 100</f>
        <v>65.193857142857112</v>
      </c>
      <c r="AO2600" s="24">
        <v>0</v>
      </c>
      <c r="AP2600" s="25">
        <v>0</v>
      </c>
      <c r="AQ2600" s="17">
        <v>0</v>
      </c>
      <c r="AR2600" s="24">
        <v>9.8000000000000007</v>
      </c>
      <c r="AS2600" s="22">
        <v>95</v>
      </c>
      <c r="AT2600" s="22">
        <v>82.65</v>
      </c>
      <c r="AU2600" s="22">
        <v>50.890711740823605</v>
      </c>
      <c r="AV2600" s="22">
        <v>6.54</v>
      </c>
      <c r="AW2600" s="21">
        <v>0</v>
      </c>
      <c r="AX2600" s="21">
        <v>0</v>
      </c>
      <c r="AY2600" s="116">
        <v>5.086090538604144</v>
      </c>
    </row>
    <row r="2601" spans="1:51" ht="15" x14ac:dyDescent="0.25">
      <c r="A2601" s="144">
        <v>2013</v>
      </c>
      <c r="B2601" s="77" t="s">
        <v>21</v>
      </c>
      <c r="C2601" s="78">
        <v>9</v>
      </c>
      <c r="D2601" s="77">
        <v>3501707</v>
      </c>
      <c r="E2601" s="78">
        <v>35017079</v>
      </c>
      <c r="F2601" s="78" t="str">
        <f t="shared" si="111"/>
        <v>350170792013</v>
      </c>
      <c r="G2601" s="96">
        <v>1.9031653024647488</v>
      </c>
      <c r="H2601" s="80">
        <f t="shared" si="110"/>
        <v>36235</v>
      </c>
      <c r="I2601" s="91">
        <v>35961</v>
      </c>
      <c r="J2601" s="97">
        <v>274</v>
      </c>
      <c r="K2601" s="83">
        <f>(H2601)/VLOOKUP(D2601,'Dados Base'!$B:$K,6,FALSE)</f>
        <v>293.56720408328607</v>
      </c>
      <c r="L2601" s="88">
        <f t="shared" si="112"/>
        <v>99.243825031047322</v>
      </c>
      <c r="M2601" s="85" t="s">
        <v>702</v>
      </c>
      <c r="N2601" s="92">
        <v>0.751</v>
      </c>
      <c r="O2601" s="91">
        <v>20</v>
      </c>
      <c r="P2601" s="91" t="s">
        <v>691</v>
      </c>
      <c r="Q2601" s="91" t="s">
        <v>691</v>
      </c>
      <c r="R2601" s="91" t="s">
        <v>691</v>
      </c>
      <c r="S2601" s="91">
        <v>73</v>
      </c>
      <c r="T2601" s="87" t="s">
        <v>691</v>
      </c>
      <c r="U2601" s="87">
        <v>294</v>
      </c>
      <c r="V2601" s="87">
        <v>197</v>
      </c>
      <c r="W2601" s="85" t="s">
        <v>691</v>
      </c>
      <c r="X2601" s="146">
        <v>0.10946039909722223</v>
      </c>
      <c r="Y2601" s="21">
        <v>29.51</v>
      </c>
      <c r="Z2601" s="147">
        <v>0</v>
      </c>
      <c r="AA2601" s="147">
        <v>1992</v>
      </c>
      <c r="AB2601" s="21">
        <v>3</v>
      </c>
      <c r="AC2601" s="21">
        <v>0</v>
      </c>
      <c r="AD2601" s="153">
        <f>VLOOKUP(D2601,'Dados Base'!$B:$K,9,FALSE)*31536000/VLOOKUP($F2601,F:H,MATCH(H2600,F2600:AF2600,0),FALSE)</f>
        <v>1401.2131916655167</v>
      </c>
      <c r="AE2601" s="153">
        <f>VLOOKUP(D2601,'Dados Base'!$B:$K,10,FALSE)*31536000/VLOOKUP($F2601,F:H,MATCH(H2600,F2600:AF2600,0),FALSE)</f>
        <v>165.36056299158267</v>
      </c>
      <c r="AF2601" s="148">
        <v>99.24</v>
      </c>
      <c r="AG2601" s="21">
        <v>99.24</v>
      </c>
      <c r="AH2601" s="148">
        <v>99.24</v>
      </c>
      <c r="AI2601" s="148">
        <v>11.26</v>
      </c>
      <c r="AJ2601" s="148">
        <v>100</v>
      </c>
      <c r="AK2601" s="72">
        <f>(SUMIFS('Banco de Indicadores Mun. (2)'!I:I,'Banco de Indicadores Mun. (2)'!B:B,'Banco de Indicadores - Mun. (1)'!B2601,'Banco de Indicadores Mun. (2)'!A:A,'Banco de Indicadores - Mun. (1)'!A2601) / VLOOKUP(D2601,'Dados Base'!$B:$K,8,FALSE)) * 100</f>
        <v>40.088637931034491</v>
      </c>
      <c r="AL2601" s="72">
        <f>(SUMIFS('Banco de Indicadores Mun. (2)'!I:I,'Banco de Indicadores Mun. (2)'!B:B,'Banco de Indicadores - Mun. (1)'!B2601,'Banco de Indicadores Mun. (2)'!A:A,'Banco de Indicadores - Mun. (1)'!A2601) / VLOOKUP(D2601,'Dados Base'!$B:$K,9,FALSE)) * 100</f>
        <v>14.441869565217392</v>
      </c>
      <c r="AM2601" s="72">
        <f>(SUMIFS('Banco de Indicadores Mun. (2)'!J:J,'Banco de Indicadores Mun. (2)'!B:B,'Banco de Indicadores - Mun. (1)'!B2601,'Banco de Indicadores Mun. (2)'!A:A,'Banco de Indicadores - Mun. (1)'!A2601) / VLOOKUP(D2601,'Dados Base'!$B:$K,7,FALSE)) * 100</f>
        <v>24.473384615384614</v>
      </c>
      <c r="AN2601" s="72">
        <f>(SUMIFS('Banco de Indicadores Mun. (2)'!K:K,'Banco de Indicadores Mun. (2)'!B:B,'Banco de Indicadores - Mun. (1)'!B2601,'Banco de Indicadores Mun. (2)'!A:A,'Banco de Indicadores - Mun. (1)'!A2601) / VLOOKUP(D2601,'Dados Base'!$B:$K,10,FALSE)) * 100</f>
        <v>72.141000000000034</v>
      </c>
      <c r="AO2601" s="24">
        <v>1</v>
      </c>
      <c r="AP2601" s="25">
        <v>0</v>
      </c>
      <c r="AQ2601" s="17">
        <v>0</v>
      </c>
      <c r="AR2601" s="24">
        <v>10</v>
      </c>
      <c r="AS2601" s="22">
        <v>99.7</v>
      </c>
      <c r="AT2601" s="22">
        <v>0</v>
      </c>
      <c r="AU2601" s="22">
        <v>0</v>
      </c>
      <c r="AV2601" s="22">
        <v>1.5</v>
      </c>
      <c r="AW2601" s="21">
        <v>0</v>
      </c>
      <c r="AX2601" s="21">
        <v>0</v>
      </c>
      <c r="AY2601" s="116">
        <v>105.13528892857352</v>
      </c>
    </row>
    <row r="2602" spans="1:51" ht="15" x14ac:dyDescent="0.25">
      <c r="A2602" s="144">
        <v>2013</v>
      </c>
      <c r="B2602" s="77" t="s">
        <v>22</v>
      </c>
      <c r="C2602" s="78">
        <v>15</v>
      </c>
      <c r="D2602" s="77">
        <v>3501806</v>
      </c>
      <c r="E2602" s="78">
        <v>350180615</v>
      </c>
      <c r="F2602" s="78" t="str">
        <f t="shared" si="111"/>
        <v>3501806152013</v>
      </c>
      <c r="G2602" s="96">
        <v>0.12143652194518406</v>
      </c>
      <c r="H2602" s="80">
        <f t="shared" si="110"/>
        <v>5720</v>
      </c>
      <c r="I2602" s="91">
        <v>4873</v>
      </c>
      <c r="J2602" s="97">
        <v>847</v>
      </c>
      <c r="K2602" s="83">
        <f>(H2602)/VLOOKUP(D2602,'Dados Base'!$B:$K,6,FALSE)</f>
        <v>22.532991924364783</v>
      </c>
      <c r="L2602" s="88">
        <f t="shared" si="112"/>
        <v>85.192307692307693</v>
      </c>
      <c r="M2602" s="85" t="s">
        <v>702</v>
      </c>
      <c r="N2602" s="92">
        <v>0.745</v>
      </c>
      <c r="O2602" s="91">
        <v>36</v>
      </c>
      <c r="P2602" s="91" t="s">
        <v>691</v>
      </c>
      <c r="Q2602" s="91" t="s">
        <v>691</v>
      </c>
      <c r="R2602" s="91" t="s">
        <v>691</v>
      </c>
      <c r="S2602" s="91">
        <v>14</v>
      </c>
      <c r="T2602" s="87" t="s">
        <v>691</v>
      </c>
      <c r="U2602" s="87">
        <v>36</v>
      </c>
      <c r="V2602" s="87">
        <v>32</v>
      </c>
      <c r="W2602" s="85" t="s">
        <v>691</v>
      </c>
      <c r="X2602" s="146">
        <v>1.2499093749999997E-2</v>
      </c>
      <c r="Y2602" s="21">
        <v>3.47</v>
      </c>
      <c r="Z2602" s="147">
        <v>206</v>
      </c>
      <c r="AA2602" s="147">
        <v>62</v>
      </c>
      <c r="AB2602" s="21">
        <v>0</v>
      </c>
      <c r="AC2602" s="21">
        <v>0</v>
      </c>
      <c r="AD2602" s="153">
        <f>VLOOKUP(D2602,'Dados Base'!$B:$K,9,FALSE)*31536000/VLOOKUP($F2602,F:H,MATCH(H2601,F2601:AF2601,0),FALSE)</f>
        <v>10475.244755244756</v>
      </c>
      <c r="AE2602" s="153">
        <f>VLOOKUP(D2602,'Dados Base'!$B:$K,10,FALSE)*31536000/VLOOKUP($F2602,F:H,MATCH(H2601,F2601:AF2601,0),FALSE)</f>
        <v>1157.7902097902097</v>
      </c>
      <c r="AF2602" s="148">
        <v>83.91</v>
      </c>
      <c r="AG2602" s="21">
        <v>83.91</v>
      </c>
      <c r="AH2602" s="148">
        <v>83.91</v>
      </c>
      <c r="AI2602" s="148">
        <v>14.67</v>
      </c>
      <c r="AJ2602" s="148">
        <v>100</v>
      </c>
      <c r="AK2602" s="72">
        <f>(SUMIFS('Banco de Indicadores Mun. (2)'!I:I,'Banco de Indicadores Mun. (2)'!B:B,'Banco de Indicadores - Mun. (1)'!B2602,'Banco de Indicadores Mun. (2)'!A:A,'Banco de Indicadores - Mun. (1)'!A2602) / VLOOKUP(D2602,'Dados Base'!$B:$K,8,FALSE)) * 100</f>
        <v>3.6548360655737704</v>
      </c>
      <c r="AL2602" s="72">
        <f>(SUMIFS('Banco de Indicadores Mun. (2)'!I:I,'Banco de Indicadores Mun. (2)'!B:B,'Banco de Indicadores - Mun. (1)'!B2602,'Banco de Indicadores Mun. (2)'!A:A,'Banco de Indicadores - Mun. (1)'!A2602) / VLOOKUP(D2602,'Dados Base'!$B:$K,9,FALSE)) * 100</f>
        <v>1.1733947368421052</v>
      </c>
      <c r="AM2602" s="72">
        <f>(SUMIFS('Banco de Indicadores Mun. (2)'!J:J,'Banco de Indicadores Mun. (2)'!B:B,'Banco de Indicadores - Mun. (1)'!B2602,'Banco de Indicadores Mun. (2)'!A:A,'Banco de Indicadores - Mun. (1)'!A2602) / VLOOKUP(D2602,'Dados Base'!$B:$K,7,FALSE)) * 100</f>
        <v>5.3866749999999994</v>
      </c>
      <c r="AN2602" s="72">
        <f>(SUMIFS('Banco de Indicadores Mun. (2)'!K:K,'Banco de Indicadores Mun. (2)'!B:B,'Banco de Indicadores - Mun. (1)'!B2602,'Banco de Indicadores Mun. (2)'!A:A,'Banco de Indicadores - Mun. (1)'!A2602) / VLOOKUP(D2602,'Dados Base'!$B:$K,10,FALSE)) * 100</f>
        <v>0.35609523809523813</v>
      </c>
      <c r="AO2602" s="24">
        <v>0</v>
      </c>
      <c r="AP2602" s="25">
        <v>0</v>
      </c>
      <c r="AQ2602" s="17">
        <v>0</v>
      </c>
      <c r="AR2602" s="24">
        <v>7.9</v>
      </c>
      <c r="AS2602" s="22">
        <v>99</v>
      </c>
      <c r="AT2602" s="22">
        <v>96.030000000000015</v>
      </c>
      <c r="AU2602" s="22">
        <v>76.865671641791039</v>
      </c>
      <c r="AV2602" s="22">
        <v>8.1300000000000008</v>
      </c>
      <c r="AW2602" s="21">
        <v>0</v>
      </c>
      <c r="AX2602" s="21">
        <v>0</v>
      </c>
      <c r="AY2602" s="116">
        <v>365.32328959146349</v>
      </c>
    </row>
    <row r="2603" spans="1:51" ht="15" x14ac:dyDescent="0.25">
      <c r="A2603" s="144">
        <v>2013</v>
      </c>
      <c r="B2603" s="77" t="s">
        <v>23</v>
      </c>
      <c r="C2603" s="78">
        <v>5</v>
      </c>
      <c r="D2603" s="77">
        <v>3501905</v>
      </c>
      <c r="E2603" s="78">
        <v>35019055</v>
      </c>
      <c r="F2603" s="78" t="str">
        <f t="shared" si="111"/>
        <v>350190552013</v>
      </c>
      <c r="G2603" s="96">
        <v>0.76412559877709896</v>
      </c>
      <c r="H2603" s="80">
        <f t="shared" si="110"/>
        <v>67056</v>
      </c>
      <c r="I2603" s="91">
        <v>53978</v>
      </c>
      <c r="J2603" s="97">
        <v>13078</v>
      </c>
      <c r="K2603" s="83">
        <f>(H2603)/VLOOKUP(D2603,'Dados Base'!$B:$K,6,FALSE)</f>
        <v>150.3464047891303</v>
      </c>
      <c r="L2603" s="88">
        <f t="shared" si="112"/>
        <v>80.496898115008349</v>
      </c>
      <c r="M2603" s="85" t="s">
        <v>702</v>
      </c>
      <c r="N2603" s="92">
        <v>0.78500000000000003</v>
      </c>
      <c r="O2603" s="91">
        <v>322</v>
      </c>
      <c r="P2603" s="91" t="s">
        <v>691</v>
      </c>
      <c r="Q2603" s="91" t="s">
        <v>691</v>
      </c>
      <c r="R2603" s="91" t="s">
        <v>691</v>
      </c>
      <c r="S2603" s="91">
        <v>252</v>
      </c>
      <c r="T2603" s="87" t="s">
        <v>691</v>
      </c>
      <c r="U2603" s="87">
        <v>677</v>
      </c>
      <c r="V2603" s="87">
        <v>704</v>
      </c>
      <c r="W2603" s="85" t="s">
        <v>691</v>
      </c>
      <c r="X2603" s="146">
        <v>0.19623829744444443</v>
      </c>
      <c r="Y2603" s="21">
        <v>43.65</v>
      </c>
      <c r="Z2603" s="147">
        <v>425</v>
      </c>
      <c r="AA2603" s="147">
        <v>2521</v>
      </c>
      <c r="AB2603" s="21">
        <v>14</v>
      </c>
      <c r="AC2603" s="21">
        <v>2</v>
      </c>
      <c r="AD2603" s="153">
        <f>VLOOKUP(D2603,'Dados Base'!$B:$K,9,FALSE)*31536000/VLOOKUP($F2603,F:H,MATCH(H2602,F2602:AF2602,0),FALSE)</f>
        <v>2614.8317823908374</v>
      </c>
      <c r="AE2603" s="153">
        <f>VLOOKUP(D2603,'Dados Base'!$B:$K,10,FALSE)*31536000/VLOOKUP($F2603,F:H,MATCH(H2602,F2602:AF2602,0),FALSE)</f>
        <v>338.61130994989253</v>
      </c>
      <c r="AF2603" s="148">
        <v>96.14</v>
      </c>
      <c r="AG2603" s="21">
        <v>100</v>
      </c>
      <c r="AH2603" s="148">
        <v>95.21</v>
      </c>
      <c r="AI2603" s="148">
        <v>45.73</v>
      </c>
      <c r="AJ2603" s="148">
        <v>93.22</v>
      </c>
      <c r="AK2603" s="72">
        <f>(SUMIFS('Banco de Indicadores Mun. (2)'!I:I,'Banco de Indicadores Mun. (2)'!B:B,'Banco de Indicadores - Mun. (1)'!B2603,'Banco de Indicadores Mun. (2)'!A:A,'Banco de Indicadores - Mun. (1)'!A2603) / VLOOKUP(D2603,'Dados Base'!$B:$K,8,FALSE)) * 100</f>
        <v>26.312775119617221</v>
      </c>
      <c r="AL2603" s="72">
        <f>(SUMIFS('Banco de Indicadores Mun. (2)'!I:I,'Banco de Indicadores Mun. (2)'!B:B,'Banco de Indicadores - Mun. (1)'!B2603,'Banco de Indicadores Mun. (2)'!A:A,'Banco de Indicadores - Mun. (1)'!A2603) / VLOOKUP(D2603,'Dados Base'!$B:$K,9,FALSE)) * 100</f>
        <v>9.8909532374100699</v>
      </c>
      <c r="AM2603" s="72">
        <f>(SUMIFS('Banco de Indicadores Mun. (2)'!J:J,'Banco de Indicadores Mun. (2)'!B:B,'Banco de Indicadores - Mun. (1)'!B2603,'Banco de Indicadores Mun. (2)'!A:A,'Banco de Indicadores - Mun. (1)'!A2603) / VLOOKUP(D2603,'Dados Base'!$B:$K,7,FALSE)) * 100</f>
        <v>35.166934306569324</v>
      </c>
      <c r="AN2603" s="72">
        <f>(SUMIFS('Banco de Indicadores Mun. (2)'!K:K,'Banco de Indicadores Mun. (2)'!B:B,'Banco de Indicadores - Mun. (1)'!B2603,'Banco de Indicadores Mun. (2)'!A:A,'Banco de Indicadores - Mun. (1)'!A2603) / VLOOKUP(D2603,'Dados Base'!$B:$K,10,FALSE)) * 100</f>
        <v>9.4652777777777857</v>
      </c>
      <c r="AO2603" s="24">
        <v>0</v>
      </c>
      <c r="AP2603" s="25">
        <v>0</v>
      </c>
      <c r="AQ2603" s="17">
        <v>0</v>
      </c>
      <c r="AR2603" s="24">
        <v>9.8000000000000007</v>
      </c>
      <c r="AS2603" s="22">
        <v>89</v>
      </c>
      <c r="AT2603" s="22">
        <v>16.02</v>
      </c>
      <c r="AU2603" s="22">
        <v>14.426340801086218</v>
      </c>
      <c r="AV2603" s="22">
        <v>3.04</v>
      </c>
      <c r="AW2603" s="21">
        <v>1</v>
      </c>
      <c r="AX2603" s="21">
        <v>2</v>
      </c>
      <c r="AY2603" s="116">
        <v>24.638974156285336</v>
      </c>
    </row>
    <row r="2604" spans="1:51" ht="15" x14ac:dyDescent="0.25">
      <c r="A2604" s="144">
        <v>2013</v>
      </c>
      <c r="B2604" s="77" t="s">
        <v>24</v>
      </c>
      <c r="C2604" s="78">
        <v>5</v>
      </c>
      <c r="D2604" s="77">
        <v>3502002</v>
      </c>
      <c r="E2604" s="78">
        <v>35020025</v>
      </c>
      <c r="F2604" s="78" t="str">
        <f t="shared" si="111"/>
        <v>350200252013</v>
      </c>
      <c r="G2604" s="96">
        <v>1.6862277108781853</v>
      </c>
      <c r="H2604" s="80">
        <f t="shared" si="110"/>
        <v>4468</v>
      </c>
      <c r="I2604" s="91">
        <v>3611</v>
      </c>
      <c r="J2604" s="97">
        <v>857</v>
      </c>
      <c r="K2604" s="83">
        <f>(H2604)/VLOOKUP(D2604,'Dados Base'!$B:$K,6,FALSE)</f>
        <v>13.679086428068457</v>
      </c>
      <c r="L2604" s="88">
        <f t="shared" si="112"/>
        <v>80.819158460161148</v>
      </c>
      <c r="M2604" s="85" t="s">
        <v>702</v>
      </c>
      <c r="N2604" s="92">
        <v>0.754</v>
      </c>
      <c r="O2604" s="91">
        <v>74</v>
      </c>
      <c r="P2604" s="91" t="s">
        <v>691</v>
      </c>
      <c r="Q2604" s="91" t="s">
        <v>691</v>
      </c>
      <c r="R2604" s="91" t="s">
        <v>691</v>
      </c>
      <c r="S2604" s="91">
        <v>9</v>
      </c>
      <c r="T2604" s="87" t="s">
        <v>691</v>
      </c>
      <c r="U2604" s="87">
        <v>21</v>
      </c>
      <c r="V2604" s="87">
        <v>25</v>
      </c>
      <c r="W2604" s="85" t="s">
        <v>691</v>
      </c>
      <c r="X2604" s="146">
        <v>8.8301177083333331E-3</v>
      </c>
      <c r="Y2604" s="21">
        <v>2.56</v>
      </c>
      <c r="Z2604" s="147">
        <v>140</v>
      </c>
      <c r="AA2604" s="147">
        <v>58</v>
      </c>
      <c r="AB2604" s="21">
        <v>0</v>
      </c>
      <c r="AC2604" s="21">
        <v>1</v>
      </c>
      <c r="AD2604" s="153">
        <f>VLOOKUP(D2604,'Dados Base'!$B:$K,9,FALSE)*31536000/VLOOKUP($F2604,F:H,MATCH(H2603,F2603:AF2603,0),FALSE)</f>
        <v>27950.438675022382</v>
      </c>
      <c r="AE2604" s="153">
        <f>VLOOKUP(D2604,'Dados Base'!$B:$K,10,FALSE)*31536000/VLOOKUP($F2604,F:H,MATCH(H2603,F2603:AF2603,0),FALSE)</f>
        <v>3458.5138764547896</v>
      </c>
      <c r="AF2604" s="148">
        <v>75.89</v>
      </c>
      <c r="AG2604" s="21">
        <v>79.38</v>
      </c>
      <c r="AH2604" s="148">
        <v>78.06</v>
      </c>
      <c r="AI2604" s="148">
        <v>20</v>
      </c>
      <c r="AJ2604" s="148">
        <v>94.92</v>
      </c>
      <c r="AK2604" s="72">
        <f>(SUMIFS('Banco de Indicadores Mun. (2)'!I:I,'Banco de Indicadores Mun. (2)'!B:B,'Banco de Indicadores - Mun. (1)'!B2604,'Banco de Indicadores Mun. (2)'!A:A,'Banco de Indicadores - Mun. (1)'!A2604) / VLOOKUP(D2604,'Dados Base'!$B:$K,8,FALSE)) * 100</f>
        <v>11.25234868421053</v>
      </c>
      <c r="AL2604" s="72">
        <f>(SUMIFS('Banco de Indicadores Mun. (2)'!I:I,'Banco de Indicadores Mun. (2)'!B:B,'Banco de Indicadores - Mun. (1)'!B2604,'Banco de Indicadores Mun. (2)'!A:A,'Banco de Indicadores - Mun. (1)'!A2604) / VLOOKUP(D2604,'Dados Base'!$B:$K,9,FALSE)) * 100</f>
        <v>4.3190833333333343</v>
      </c>
      <c r="AM2604" s="72">
        <f>(SUMIFS('Banco de Indicadores Mun. (2)'!J:J,'Banco de Indicadores Mun. (2)'!B:B,'Banco de Indicadores - Mun. (1)'!B2604,'Banco de Indicadores Mun. (2)'!A:A,'Banco de Indicadores - Mun. (1)'!A2604) / VLOOKUP(D2604,'Dados Base'!$B:$K,7,FALSE)) * 100</f>
        <v>15.340116504854375</v>
      </c>
      <c r="AN2604" s="72">
        <f>(SUMIFS('Banco de Indicadores Mun. (2)'!K:K,'Banco de Indicadores Mun. (2)'!B:B,'Banco de Indicadores - Mun. (1)'!B2604,'Banco de Indicadores Mun. (2)'!A:A,'Banco de Indicadores - Mun. (1)'!A2604) / VLOOKUP(D2604,'Dados Base'!$B:$K,10,FALSE)) * 100</f>
        <v>2.6596938775510206</v>
      </c>
      <c r="AO2604" s="24">
        <v>0</v>
      </c>
      <c r="AP2604" s="25">
        <v>0</v>
      </c>
      <c r="AQ2604" s="17">
        <v>0</v>
      </c>
      <c r="AR2604" s="24">
        <v>10</v>
      </c>
      <c r="AS2604" s="22">
        <v>94</v>
      </c>
      <c r="AT2604" s="22">
        <v>88.36</v>
      </c>
      <c r="AU2604" s="22">
        <v>70.707070707070713</v>
      </c>
      <c r="AV2604" s="22">
        <v>7.91</v>
      </c>
      <c r="AW2604" s="21">
        <v>0</v>
      </c>
      <c r="AX2604" s="21">
        <v>1</v>
      </c>
      <c r="AY2604" s="116">
        <v>31.414899611230673</v>
      </c>
    </row>
    <row r="2605" spans="1:51" ht="15" x14ac:dyDescent="0.25">
      <c r="A2605" s="144">
        <v>2013</v>
      </c>
      <c r="B2605" s="77" t="s">
        <v>25</v>
      </c>
      <c r="C2605" s="78">
        <v>19</v>
      </c>
      <c r="D2605" s="77">
        <v>3502101</v>
      </c>
      <c r="E2605" s="78">
        <v>350210119</v>
      </c>
      <c r="F2605" s="78" t="str">
        <f t="shared" si="111"/>
        <v>3502101192013</v>
      </c>
      <c r="G2605" s="96">
        <v>4.164347832915638E-2</v>
      </c>
      <c r="H2605" s="80">
        <f t="shared" si="110"/>
        <v>55598</v>
      </c>
      <c r="I2605" s="91">
        <v>52067</v>
      </c>
      <c r="J2605" s="97">
        <v>3531</v>
      </c>
      <c r="K2605" s="83">
        <f>(H2605)/VLOOKUP(D2605,'Dados Base'!$B:$K,6,FALSE)</f>
        <v>57.908551192584106</v>
      </c>
      <c r="L2605" s="88">
        <f t="shared" si="112"/>
        <v>93.649052124177118</v>
      </c>
      <c r="M2605" s="85" t="s">
        <v>702</v>
      </c>
      <c r="N2605" s="92">
        <v>0.77900000000000003</v>
      </c>
      <c r="O2605" s="91">
        <v>149</v>
      </c>
      <c r="P2605" s="91" t="s">
        <v>691</v>
      </c>
      <c r="Q2605" s="91" t="s">
        <v>691</v>
      </c>
      <c r="R2605" s="91" t="s">
        <v>691</v>
      </c>
      <c r="S2605" s="91">
        <v>84</v>
      </c>
      <c r="T2605" s="87" t="s">
        <v>691</v>
      </c>
      <c r="U2605" s="87">
        <v>743</v>
      </c>
      <c r="V2605" s="87">
        <v>577</v>
      </c>
      <c r="W2605" s="85" t="s">
        <v>691</v>
      </c>
      <c r="X2605" s="146">
        <v>0.15796794619907409</v>
      </c>
      <c r="Y2605" s="21">
        <v>42.67</v>
      </c>
      <c r="Z2605" s="147">
        <v>1586</v>
      </c>
      <c r="AA2605" s="147">
        <v>1294</v>
      </c>
      <c r="AB2605" s="21">
        <v>2</v>
      </c>
      <c r="AC2605" s="21">
        <v>0</v>
      </c>
      <c r="AD2605" s="153">
        <f>VLOOKUP(D2605,'Dados Base'!$B:$K,9,FALSE)*31536000/VLOOKUP($F2605,F:H,MATCH(H2604,F2604:AF2604,0),FALSE)</f>
        <v>3976.1746825425375</v>
      </c>
      <c r="AE2605" s="153">
        <f>VLOOKUP(D2605,'Dados Base'!$B:$K,10,FALSE)*31536000/VLOOKUP($F2605,F:H,MATCH(H2604,F2604:AF2604,0),FALSE)</f>
        <v>311.96805640490663</v>
      </c>
      <c r="AF2605" s="148">
        <v>93.34</v>
      </c>
      <c r="AG2605" s="21" t="s">
        <v>692</v>
      </c>
      <c r="AH2605" s="148">
        <v>87.74</v>
      </c>
      <c r="AI2605" s="148">
        <v>35.700000000000003</v>
      </c>
      <c r="AJ2605" s="148">
        <v>100</v>
      </c>
      <c r="AK2605" s="72">
        <f>(SUMIFS('Banco de Indicadores Mun. (2)'!I:I,'Banco de Indicadores Mun. (2)'!B:B,'Banco de Indicadores - Mun. (1)'!B2605,'Banco de Indicadores Mun. (2)'!A:A,'Banco de Indicadores - Mun. (1)'!A2605) / VLOOKUP(D2605,'Dados Base'!$B:$K,8,FALSE)) * 100</f>
        <v>101.58043891402716</v>
      </c>
      <c r="AL2605" s="72">
        <f>(SUMIFS('Banco de Indicadores Mun. (2)'!I:I,'Banco de Indicadores Mun. (2)'!B:B,'Banco de Indicadores - Mun. (1)'!B2605,'Banco de Indicadores Mun. (2)'!A:A,'Banco de Indicadores - Mun. (1)'!A2605) / VLOOKUP(D2605,'Dados Base'!$B:$K,9,FALSE)) * 100</f>
        <v>32.024646219686161</v>
      </c>
      <c r="AM2605" s="72">
        <f>(SUMIFS('Banco de Indicadores Mun. (2)'!J:J,'Banco de Indicadores Mun. (2)'!B:B,'Banco de Indicadores - Mun. (1)'!B2605,'Banco de Indicadores Mun. (2)'!A:A,'Banco de Indicadores - Mun. (1)'!A2605) / VLOOKUP(D2605,'Dados Base'!$B:$K,7,FALSE)) * 100</f>
        <v>126.96689759036144</v>
      </c>
      <c r="AN2605" s="72">
        <f>(SUMIFS('Banco de Indicadores Mun. (2)'!K:K,'Banco de Indicadores Mun. (2)'!B:B,'Banco de Indicadores - Mun. (1)'!B2605,'Banco de Indicadores Mun. (2)'!A:A,'Banco de Indicadores - Mun. (1)'!A2605) / VLOOKUP(D2605,'Dados Base'!$B:$K,10,FALSE)) * 100</f>
        <v>24.95949090909091</v>
      </c>
      <c r="AO2605" s="24">
        <v>0</v>
      </c>
      <c r="AP2605" s="25">
        <v>0</v>
      </c>
      <c r="AQ2605" s="17">
        <v>0</v>
      </c>
      <c r="AR2605" s="24">
        <v>9.5</v>
      </c>
      <c r="AS2605" s="22">
        <v>90</v>
      </c>
      <c r="AT2605" s="22">
        <v>81</v>
      </c>
      <c r="AU2605" s="22">
        <v>55.06944444444445</v>
      </c>
      <c r="AV2605" s="22">
        <v>6.48</v>
      </c>
      <c r="AW2605" s="21">
        <v>0</v>
      </c>
      <c r="AX2605" s="21">
        <v>0</v>
      </c>
      <c r="AY2605" s="116">
        <v>9.1307803800479288</v>
      </c>
    </row>
    <row r="2606" spans="1:51" ht="15" x14ac:dyDescent="0.25">
      <c r="A2606" s="144">
        <v>2013</v>
      </c>
      <c r="B2606" s="77" t="s">
        <v>26</v>
      </c>
      <c r="C2606" s="78">
        <v>14</v>
      </c>
      <c r="D2606" s="77">
        <v>3502200</v>
      </c>
      <c r="E2606" s="78">
        <v>350220014</v>
      </c>
      <c r="F2606" s="78" t="str">
        <f t="shared" si="111"/>
        <v>3502200142013</v>
      </c>
      <c r="G2606" s="96">
        <v>1.2219016763949764</v>
      </c>
      <c r="H2606" s="80">
        <f t="shared" si="110"/>
        <v>22883</v>
      </c>
      <c r="I2606" s="91">
        <v>16648</v>
      </c>
      <c r="J2606" s="97">
        <v>6235</v>
      </c>
      <c r="K2606" s="83">
        <f>(H2606)/VLOOKUP(D2606,'Dados Base'!$B:$K,6,FALSE)</f>
        <v>22.244580538543794</v>
      </c>
      <c r="L2606" s="88">
        <f t="shared" si="112"/>
        <v>72.75269850981077</v>
      </c>
      <c r="M2606" s="85" t="s">
        <v>702</v>
      </c>
      <c r="N2606" s="92">
        <v>0.71899999999999997</v>
      </c>
      <c r="O2606" s="91">
        <v>162</v>
      </c>
      <c r="P2606" s="91" t="s">
        <v>691</v>
      </c>
      <c r="Q2606" s="91" t="s">
        <v>691</v>
      </c>
      <c r="R2606" s="91" t="s">
        <v>691</v>
      </c>
      <c r="S2606" s="91">
        <v>32</v>
      </c>
      <c r="T2606" s="87" t="s">
        <v>691</v>
      </c>
      <c r="U2606" s="87">
        <v>240</v>
      </c>
      <c r="V2606" s="87">
        <v>131</v>
      </c>
      <c r="W2606" s="85" t="s">
        <v>691</v>
      </c>
      <c r="X2606" s="146">
        <v>5.2784883520833326E-2</v>
      </c>
      <c r="Y2606" s="21">
        <v>11.9</v>
      </c>
      <c r="Z2606" s="147">
        <v>661</v>
      </c>
      <c r="AA2606" s="147">
        <v>257</v>
      </c>
      <c r="AB2606" s="21">
        <v>2</v>
      </c>
      <c r="AC2606" s="21">
        <v>0</v>
      </c>
      <c r="AD2606" s="153">
        <f>VLOOKUP(D2606,'Dados Base'!$B:$K,9,FALSE)*31536000/VLOOKUP($F2606,F:H,MATCH(H2605,F2605:AF2605,0),FALSE)</f>
        <v>16069.123803697068</v>
      </c>
      <c r="AE2606" s="153">
        <f>VLOOKUP(D2606,'Dados Base'!$B:$K,10,FALSE)*31536000/VLOOKUP($F2606,F:H,MATCH(H2605,F2605:AF2605,0),FALSE)</f>
        <v>1901.8345496656907</v>
      </c>
      <c r="AF2606" s="148">
        <v>75.78</v>
      </c>
      <c r="AG2606" s="21">
        <v>71.83</v>
      </c>
      <c r="AH2606" s="148">
        <v>62.03</v>
      </c>
      <c r="AI2606" s="148">
        <v>24.57</v>
      </c>
      <c r="AJ2606" s="148">
        <v>100</v>
      </c>
      <c r="AK2606" s="72">
        <f>(SUMIFS('Banco de Indicadores Mun. (2)'!I:I,'Banco de Indicadores Mun. (2)'!B:B,'Banco de Indicadores - Mun. (1)'!B2606,'Banco de Indicadores Mun. (2)'!A:A,'Banco de Indicadores - Mun. (1)'!A2606) / VLOOKUP(D2606,'Dados Base'!$B:$K,8,FALSE)) * 100</f>
        <v>8.1035306513409981</v>
      </c>
      <c r="AL2606" s="72">
        <f>(SUMIFS('Banco de Indicadores Mun. (2)'!I:I,'Banco de Indicadores Mun. (2)'!B:B,'Banco de Indicadores - Mun. (1)'!B2606,'Banco de Indicadores Mun. (2)'!A:A,'Banco de Indicadores - Mun. (1)'!A2606) / VLOOKUP(D2606,'Dados Base'!$B:$K,9,FALSE)) * 100</f>
        <v>3.6278241852487145</v>
      </c>
      <c r="AM2606" s="72">
        <f>(SUMIFS('Banco de Indicadores Mun. (2)'!J:J,'Banco de Indicadores Mun. (2)'!B:B,'Banco de Indicadores - Mun. (1)'!B2606,'Banco de Indicadores Mun. (2)'!A:A,'Banco de Indicadores - Mun. (1)'!A2606) / VLOOKUP(D2606,'Dados Base'!$B:$K,7,FALSE)) * 100</f>
        <v>10.923658854166671</v>
      </c>
      <c r="AN2606" s="72">
        <f>(SUMIFS('Banco de Indicadores Mun. (2)'!K:K,'Banco de Indicadores Mun. (2)'!B:B,'Banco de Indicadores - Mun. (1)'!B2606,'Banco de Indicadores Mun. (2)'!A:A,'Banco de Indicadores - Mun. (1)'!A2606) / VLOOKUP(D2606,'Dados Base'!$B:$K,10,FALSE)) * 100</f>
        <v>0.25621739130434779</v>
      </c>
      <c r="AO2606" s="24">
        <v>0</v>
      </c>
      <c r="AP2606" s="25">
        <v>0</v>
      </c>
      <c r="AQ2606" s="17">
        <v>0</v>
      </c>
      <c r="AR2606" s="24">
        <v>8.5</v>
      </c>
      <c r="AS2606" s="22">
        <v>90</v>
      </c>
      <c r="AT2606" s="22">
        <v>90</v>
      </c>
      <c r="AU2606" s="22">
        <v>72.004357298474943</v>
      </c>
      <c r="AV2606" s="22">
        <v>8.0299999999999994</v>
      </c>
      <c r="AW2606" s="21">
        <v>0</v>
      </c>
      <c r="AX2606" s="21">
        <v>0</v>
      </c>
      <c r="AY2606" s="116">
        <v>0.98616860517406457</v>
      </c>
    </row>
    <row r="2607" spans="1:51" ht="15" x14ac:dyDescent="0.25">
      <c r="A2607" s="144">
        <v>2013</v>
      </c>
      <c r="B2607" s="77" t="s">
        <v>27</v>
      </c>
      <c r="C2607" s="78">
        <v>10</v>
      </c>
      <c r="D2607" s="77">
        <v>3502309</v>
      </c>
      <c r="E2607" s="78">
        <v>350230910</v>
      </c>
      <c r="F2607" s="78" t="str">
        <f t="shared" si="111"/>
        <v>3502309102013</v>
      </c>
      <c r="G2607" s="96">
        <v>2.0741247340526847</v>
      </c>
      <c r="H2607" s="80">
        <f t="shared" si="110"/>
        <v>5954</v>
      </c>
      <c r="I2607" s="91">
        <v>4558</v>
      </c>
      <c r="J2607" s="97">
        <v>1396</v>
      </c>
      <c r="K2607" s="83">
        <f>(H2607)/VLOOKUP(D2607,'Dados Base'!$B:$K,6,FALSE)</f>
        <v>8.0846210249029138</v>
      </c>
      <c r="L2607" s="88">
        <f t="shared" si="112"/>
        <v>76.553577426939867</v>
      </c>
      <c r="M2607" s="85" t="s">
        <v>702</v>
      </c>
      <c r="N2607" s="92">
        <v>0.72099999999999997</v>
      </c>
      <c r="O2607" s="91">
        <v>87</v>
      </c>
      <c r="P2607" s="91" t="s">
        <v>691</v>
      </c>
      <c r="Q2607" s="91" t="s">
        <v>691</v>
      </c>
      <c r="R2607" s="91" t="s">
        <v>691</v>
      </c>
      <c r="S2607" s="91">
        <v>10</v>
      </c>
      <c r="T2607" s="87" t="s">
        <v>691</v>
      </c>
      <c r="U2607" s="87">
        <v>27</v>
      </c>
      <c r="V2607" s="87">
        <v>24</v>
      </c>
      <c r="W2607" s="85" t="s">
        <v>691</v>
      </c>
      <c r="X2607" s="146">
        <v>1.1925055729166665E-2</v>
      </c>
      <c r="Y2607" s="21">
        <v>3.24</v>
      </c>
      <c r="Z2607" s="147">
        <v>146</v>
      </c>
      <c r="AA2607" s="147">
        <v>104</v>
      </c>
      <c r="AB2607" s="21">
        <v>1</v>
      </c>
      <c r="AC2607" s="21">
        <v>0</v>
      </c>
      <c r="AD2607" s="153">
        <f>VLOOKUP(D2607,'Dados Base'!$B:$K,9,FALSE)*31536000/VLOOKUP($F2607,F:H,MATCH(H2606,F2606:AF2606,0),FALSE)</f>
        <v>36281.760161236147</v>
      </c>
      <c r="AE2607" s="153">
        <f>VLOOKUP(D2607,'Dados Base'!$B:$K,10,FALSE)*31536000/VLOOKUP($F2607,F:H,MATCH(H2606,F2606:AF2606,0),FALSE)</f>
        <v>5349.5733960362795</v>
      </c>
      <c r="AF2607" s="148">
        <v>76.91</v>
      </c>
      <c r="AG2607" s="21">
        <v>95.59</v>
      </c>
      <c r="AH2607" s="148">
        <v>72.66</v>
      </c>
      <c r="AI2607" s="148">
        <v>32.15</v>
      </c>
      <c r="AJ2607" s="148">
        <v>100</v>
      </c>
      <c r="AK2607" s="72">
        <f>(SUMIFS('Banco de Indicadores Mun. (2)'!I:I,'Banco de Indicadores Mun. (2)'!B:B,'Banco de Indicadores - Mun. (1)'!B2607,'Banco de Indicadores Mun. (2)'!A:A,'Banco de Indicadores - Mun. (1)'!A2607) / VLOOKUP(D2607,'Dados Base'!$B:$K,8,FALSE)) * 100</f>
        <v>5.4779757085020231</v>
      </c>
      <c r="AL2607" s="72">
        <f>(SUMIFS('Banco de Indicadores Mun. (2)'!I:I,'Banco de Indicadores Mun. (2)'!B:B,'Banco de Indicadores - Mun. (1)'!B2607,'Banco de Indicadores Mun. (2)'!A:A,'Banco de Indicadores - Mun. (1)'!A2607) / VLOOKUP(D2607,'Dados Base'!$B:$K,9,FALSE)) * 100</f>
        <v>1.9752700729927006</v>
      </c>
      <c r="AM2607" s="72">
        <f>(SUMIFS('Banco de Indicadores Mun. (2)'!J:J,'Banco de Indicadores Mun. (2)'!B:B,'Banco de Indicadores - Mun. (1)'!B2607,'Banco de Indicadores Mun. (2)'!A:A,'Banco de Indicadores - Mun. (1)'!A2607) / VLOOKUP(D2607,'Dados Base'!$B:$K,7,FALSE)) * 100</f>
        <v>9.1887328767123275</v>
      </c>
      <c r="AN2607" s="72">
        <f>(SUMIFS('Banco de Indicadores Mun. (2)'!K:K,'Banco de Indicadores Mun. (2)'!B:B,'Banco de Indicadores - Mun. (1)'!B2607,'Banco de Indicadores Mun. (2)'!A:A,'Banco de Indicadores - Mun. (1)'!A2607) / VLOOKUP(D2607,'Dados Base'!$B:$K,10,FALSE)) * 100</f>
        <v>0.11391089108910889</v>
      </c>
      <c r="AO2607" s="24">
        <v>0</v>
      </c>
      <c r="AP2607" s="25">
        <v>0</v>
      </c>
      <c r="AQ2607" s="17">
        <v>0</v>
      </c>
      <c r="AR2607" s="24">
        <v>9.1</v>
      </c>
      <c r="AS2607" s="22">
        <v>90</v>
      </c>
      <c r="AT2607" s="22">
        <v>74.7</v>
      </c>
      <c r="AU2607" s="22">
        <v>58.4</v>
      </c>
      <c r="AV2607" s="22">
        <v>6.88</v>
      </c>
      <c r="AW2607" s="21">
        <v>0</v>
      </c>
      <c r="AX2607" s="21">
        <v>0</v>
      </c>
      <c r="AY2607" s="116">
        <v>16.340637165950497</v>
      </c>
    </row>
    <row r="2608" spans="1:51" ht="15" x14ac:dyDescent="0.25">
      <c r="A2608" s="144">
        <v>2013</v>
      </c>
      <c r="B2608" s="77" t="s">
        <v>28</v>
      </c>
      <c r="C2608" s="78">
        <v>22</v>
      </c>
      <c r="D2608" s="77">
        <v>3502408</v>
      </c>
      <c r="E2608" s="78">
        <v>350240822</v>
      </c>
      <c r="F2608" s="78" t="str">
        <f t="shared" si="111"/>
        <v>3502408222013</v>
      </c>
      <c r="G2608" s="96">
        <v>0.81246715713656492</v>
      </c>
      <c r="H2608" s="80">
        <f t="shared" si="110"/>
        <v>3808</v>
      </c>
      <c r="I2608" s="91">
        <v>3193</v>
      </c>
      <c r="J2608" s="97">
        <v>615</v>
      </c>
      <c r="K2608" s="83">
        <f>(H2608)/VLOOKUP(D2608,'Dados Base'!$B:$K,6,FALSE)</f>
        <v>11.865515844576699</v>
      </c>
      <c r="L2608" s="88">
        <f t="shared" si="112"/>
        <v>83.849789915966383</v>
      </c>
      <c r="M2608" s="85" t="s">
        <v>702</v>
      </c>
      <c r="N2608" s="92">
        <v>0.74099999999999999</v>
      </c>
      <c r="O2608" s="91">
        <v>63</v>
      </c>
      <c r="P2608" s="91" t="s">
        <v>691</v>
      </c>
      <c r="Q2608" s="91" t="s">
        <v>691</v>
      </c>
      <c r="R2608" s="91" t="s">
        <v>691</v>
      </c>
      <c r="S2608" s="91">
        <v>9</v>
      </c>
      <c r="T2608" s="87" t="s">
        <v>691</v>
      </c>
      <c r="U2608" s="87">
        <v>19</v>
      </c>
      <c r="V2608" s="87">
        <v>13</v>
      </c>
      <c r="W2608" s="85" t="s">
        <v>691</v>
      </c>
      <c r="X2608" s="146">
        <v>8.6235333333333341E-3</v>
      </c>
      <c r="Y2608" s="21">
        <v>2.2599999999999998</v>
      </c>
      <c r="Z2608" s="147">
        <v>145</v>
      </c>
      <c r="AA2608" s="147">
        <v>29</v>
      </c>
      <c r="AB2608" s="21">
        <v>0</v>
      </c>
      <c r="AC2608" s="21">
        <v>0</v>
      </c>
      <c r="AD2608" s="153">
        <f>VLOOKUP(D2608,'Dados Base'!$B:$K,9,FALSE)*31536000/VLOOKUP($F2608,F:H,MATCH(H2607,F2607:AF2607,0),FALSE)</f>
        <v>19710</v>
      </c>
      <c r="AE2608" s="153">
        <f>VLOOKUP(D2608,'Dados Base'!$B:$K,10,FALSE)*31536000/VLOOKUP($F2608,F:H,MATCH(H2607,F2607:AF2607,0),FALSE)</f>
        <v>2815.7142857142853</v>
      </c>
      <c r="AF2608" s="148">
        <v>86.96</v>
      </c>
      <c r="AG2608" s="21">
        <v>100</v>
      </c>
      <c r="AH2608" s="148">
        <v>84.7</v>
      </c>
      <c r="AI2608" s="148">
        <v>21.25</v>
      </c>
      <c r="AJ2608" s="148">
        <v>100</v>
      </c>
      <c r="AK2608" s="72">
        <f>(SUMIFS('Banco de Indicadores Mun. (2)'!I:I,'Banco de Indicadores Mun. (2)'!B:B,'Banco de Indicadores - Mun. (1)'!B2608,'Banco de Indicadores Mun. (2)'!A:A,'Banco de Indicadores - Mun. (1)'!A2608) / VLOOKUP(D2608,'Dados Base'!$B:$K,8,FALSE)) * 100</f>
        <v>23.74134426229509</v>
      </c>
      <c r="AL2608" s="72">
        <f>(SUMIFS('Banco de Indicadores Mun. (2)'!I:I,'Banco de Indicadores Mun. (2)'!B:B,'Banco de Indicadores - Mun. (1)'!B2608,'Banco de Indicadores Mun. (2)'!A:A,'Banco de Indicadores - Mun. (1)'!A2608) / VLOOKUP(D2608,'Dados Base'!$B:$K,9,FALSE)) * 100</f>
        <v>12.169932773109247</v>
      </c>
      <c r="AM2608" s="72">
        <f>(SUMIFS('Banco de Indicadores Mun. (2)'!J:J,'Banco de Indicadores Mun. (2)'!B:B,'Banco de Indicadores - Mun. (1)'!B2608,'Banco de Indicadores Mun. (2)'!A:A,'Banco de Indicadores - Mun. (1)'!A2608) / VLOOKUP(D2608,'Dados Base'!$B:$K,7,FALSE)) * 100</f>
        <v>31.928272727272734</v>
      </c>
      <c r="AN2608" s="72">
        <f>(SUMIFS('Banco de Indicadores Mun. (2)'!K:K,'Banco de Indicadores Mun. (2)'!B:B,'Banco de Indicadores - Mun. (1)'!B2608,'Banco de Indicadores Mun. (2)'!A:A,'Banco de Indicadores - Mun. (1)'!A2608) / VLOOKUP(D2608,'Dados Base'!$B:$K,10,FALSE)) * 100</f>
        <v>2.5516470588235296</v>
      </c>
      <c r="AO2608" s="24">
        <v>0</v>
      </c>
      <c r="AP2608" s="25">
        <v>0</v>
      </c>
      <c r="AQ2608" s="17">
        <v>0</v>
      </c>
      <c r="AR2608" s="24">
        <v>9.1999999999999993</v>
      </c>
      <c r="AS2608" s="22">
        <v>97</v>
      </c>
      <c r="AT2608" s="22">
        <v>97</v>
      </c>
      <c r="AU2608" s="22">
        <v>83.333333333333343</v>
      </c>
      <c r="AV2608" s="22">
        <v>9.9600000000000009</v>
      </c>
      <c r="AW2608" s="21">
        <v>0</v>
      </c>
      <c r="AX2608" s="21">
        <v>0</v>
      </c>
      <c r="AY2608" s="116">
        <v>85.170991888856804</v>
      </c>
    </row>
    <row r="2609" spans="1:51" ht="15" x14ac:dyDescent="0.25">
      <c r="A2609" s="144">
        <v>2013</v>
      </c>
      <c r="B2609" s="77" t="s">
        <v>29</v>
      </c>
      <c r="C2609" s="78">
        <v>2</v>
      </c>
      <c r="D2609" s="77">
        <v>3502507</v>
      </c>
      <c r="E2609" s="78">
        <v>35025072</v>
      </c>
      <c r="F2609" s="78" t="str">
        <f t="shared" si="111"/>
        <v>350250722013</v>
      </c>
      <c r="G2609" s="96">
        <v>9.562007028451891E-2</v>
      </c>
      <c r="H2609" s="80">
        <f t="shared" si="110"/>
        <v>35219</v>
      </c>
      <c r="I2609" s="91">
        <v>34707</v>
      </c>
      <c r="J2609" s="97">
        <v>512</v>
      </c>
      <c r="K2609" s="83">
        <f>(H2609)/VLOOKUP(D2609,'Dados Base'!$B:$K,6,FALSE)</f>
        <v>291.21051761203904</v>
      </c>
      <c r="L2609" s="88">
        <f t="shared" si="112"/>
        <v>98.546239245861614</v>
      </c>
      <c r="M2609" s="85" t="s">
        <v>702</v>
      </c>
      <c r="N2609" s="92">
        <v>0.755</v>
      </c>
      <c r="O2609" s="91">
        <v>37</v>
      </c>
      <c r="P2609" s="91" t="s">
        <v>691</v>
      </c>
      <c r="Q2609" s="91" t="s">
        <v>691</v>
      </c>
      <c r="R2609" s="91" t="s">
        <v>691</v>
      </c>
      <c r="S2609" s="91">
        <v>54</v>
      </c>
      <c r="T2609" s="87" t="s">
        <v>691</v>
      </c>
      <c r="U2609" s="87">
        <v>791</v>
      </c>
      <c r="V2609" s="87">
        <v>466</v>
      </c>
      <c r="W2609" s="85" t="s">
        <v>691</v>
      </c>
      <c r="X2609" s="146">
        <v>9.410541257638888E-2</v>
      </c>
      <c r="Y2609" s="21">
        <v>28.5</v>
      </c>
      <c r="Z2609" s="147">
        <v>0</v>
      </c>
      <c r="AA2609" s="147">
        <v>1924</v>
      </c>
      <c r="AB2609" s="21">
        <v>10</v>
      </c>
      <c r="AC2609" s="21">
        <v>0</v>
      </c>
      <c r="AD2609" s="153">
        <f>VLOOKUP(D2609,'Dados Base'!$B:$K,9,FALSE)*31536000/VLOOKUP($F2609,F:H,MATCH(H2608,F2608:AF2608,0),FALSE)</f>
        <v>1647.5834066838922</v>
      </c>
      <c r="AE2609" s="153">
        <f>VLOOKUP(D2609,'Dados Base'!$B:$K,10,FALSE)*31536000/VLOOKUP($F2609,F:H,MATCH(H2608,F2608:AF2608,0),FALSE)</f>
        <v>170.13089525540195</v>
      </c>
      <c r="AF2609" s="148">
        <v>87.78</v>
      </c>
      <c r="AG2609" s="21" t="s">
        <v>692</v>
      </c>
      <c r="AH2609" s="148">
        <v>80.459999999999994</v>
      </c>
      <c r="AI2609" s="148">
        <v>12.82</v>
      </c>
      <c r="AJ2609" s="148">
        <v>89.07</v>
      </c>
      <c r="AK2609" s="72">
        <f>(SUMIFS('Banco de Indicadores Mun. (2)'!I:I,'Banco de Indicadores Mun. (2)'!B:B,'Banco de Indicadores - Mun. (1)'!B2609,'Banco de Indicadores Mun. (2)'!A:A,'Banco de Indicadores - Mun. (1)'!A2609) / VLOOKUP(D2609,'Dados Base'!$B:$K,8,FALSE)) * 100</f>
        <v>1.1311124999999997</v>
      </c>
      <c r="AL2609" s="72">
        <f>(SUMIFS('Banco de Indicadores Mun. (2)'!I:I,'Banco de Indicadores Mun. (2)'!B:B,'Banco de Indicadores - Mun. (1)'!B2609,'Banco de Indicadores Mun. (2)'!A:A,'Banco de Indicadores - Mun. (1)'!A2609) / VLOOKUP(D2609,'Dados Base'!$B:$K,9,FALSE)) * 100</f>
        <v>0.49178804347826077</v>
      </c>
      <c r="AM2609" s="72">
        <f>(SUMIFS('Banco de Indicadores Mun. (2)'!J:J,'Banco de Indicadores Mun. (2)'!B:B,'Banco de Indicadores - Mun. (1)'!B2609,'Banco de Indicadores Mun. (2)'!A:A,'Banco de Indicadores - Mun. (1)'!A2609) / VLOOKUP(D2609,'Dados Base'!$B:$K,7,FALSE)) * 100</f>
        <v>0.8722295081967214</v>
      </c>
      <c r="AN2609" s="72">
        <f>(SUMIFS('Banco de Indicadores Mun. (2)'!K:K,'Banco de Indicadores Mun. (2)'!B:B,'Banco de Indicadores - Mun. (1)'!B2609,'Banco de Indicadores Mun. (2)'!A:A,'Banco de Indicadores - Mun. (1)'!A2609) / VLOOKUP(D2609,'Dados Base'!$B:$K,10,FALSE)) * 100</f>
        <v>1.962263157894736</v>
      </c>
      <c r="AO2609" s="24">
        <v>1</v>
      </c>
      <c r="AP2609" s="25">
        <v>0</v>
      </c>
      <c r="AQ2609" s="17">
        <v>0</v>
      </c>
      <c r="AR2609" s="24">
        <v>10</v>
      </c>
      <c r="AS2609" s="22">
        <v>79</v>
      </c>
      <c r="AT2609" s="22">
        <v>0</v>
      </c>
      <c r="AU2609" s="22">
        <v>0</v>
      </c>
      <c r="AV2609" s="22">
        <v>1.19</v>
      </c>
      <c r="AW2609" s="21">
        <v>0</v>
      </c>
      <c r="AX2609" s="21">
        <v>0</v>
      </c>
      <c r="AY2609" s="116">
        <v>2.588461945327754</v>
      </c>
    </row>
    <row r="2610" spans="1:51" ht="15" x14ac:dyDescent="0.25">
      <c r="A2610" s="144">
        <v>2013</v>
      </c>
      <c r="B2610" s="77" t="s">
        <v>30</v>
      </c>
      <c r="C2610" s="78">
        <v>18</v>
      </c>
      <c r="D2610" s="77">
        <v>3502606</v>
      </c>
      <c r="E2610" s="78">
        <v>350260618</v>
      </c>
      <c r="F2610" s="78" t="str">
        <f t="shared" si="111"/>
        <v>3502606182013</v>
      </c>
      <c r="G2610" s="96">
        <v>-1.0248416863858578</v>
      </c>
      <c r="H2610" s="80">
        <f t="shared" si="110"/>
        <v>4350</v>
      </c>
      <c r="I2610" s="91">
        <v>3639</v>
      </c>
      <c r="J2610" s="97">
        <v>711</v>
      </c>
      <c r="K2610" s="83">
        <f>(H2610)/VLOOKUP(D2610,'Dados Base'!$B:$K,6,FALSE)</f>
        <v>24.292176243926956</v>
      </c>
      <c r="L2610" s="88">
        <f t="shared" si="112"/>
        <v>83.655172413793096</v>
      </c>
      <c r="M2610" s="85" t="s">
        <v>702</v>
      </c>
      <c r="N2610" s="92">
        <v>0.72099999999999997</v>
      </c>
      <c r="O2610" s="91">
        <v>37</v>
      </c>
      <c r="P2610" s="91" t="s">
        <v>691</v>
      </c>
      <c r="Q2610" s="91" t="s">
        <v>691</v>
      </c>
      <c r="R2610" s="91" t="s">
        <v>691</v>
      </c>
      <c r="S2610" s="91">
        <v>6</v>
      </c>
      <c r="T2610" s="87" t="s">
        <v>691</v>
      </c>
      <c r="U2610" s="87">
        <v>42</v>
      </c>
      <c r="V2610" s="87">
        <v>19</v>
      </c>
      <c r="W2610" s="85" t="s">
        <v>691</v>
      </c>
      <c r="X2610" s="146">
        <v>1.0169257812500001E-2</v>
      </c>
      <c r="Y2610" s="21">
        <v>2.56</v>
      </c>
      <c r="Z2610" s="147">
        <v>114</v>
      </c>
      <c r="AA2610" s="147">
        <v>84</v>
      </c>
      <c r="AB2610" s="21">
        <v>0</v>
      </c>
      <c r="AC2610" s="21">
        <v>0</v>
      </c>
      <c r="AD2610" s="153">
        <f>VLOOKUP(D2610,'Dados Base'!$B:$K,9,FALSE)*31536000/VLOOKUP($F2610,F:H,MATCH(H2609,F2609:AF2609,0),FALSE)</f>
        <v>10077.020689655172</v>
      </c>
      <c r="AE2610" s="153">
        <f>VLOOKUP(D2610,'Dados Base'!$B:$K,10,FALSE)*31536000/VLOOKUP($F2610,F:H,MATCH(H2609,F2609:AF2609,0),FALSE)</f>
        <v>797.46206896551712</v>
      </c>
      <c r="AF2610" s="148">
        <v>89.77</v>
      </c>
      <c r="AG2610" s="21">
        <v>81.92</v>
      </c>
      <c r="AH2610" s="148">
        <v>85.74</v>
      </c>
      <c r="AI2610" s="148">
        <v>14.53</v>
      </c>
      <c r="AJ2610" s="148">
        <v>100</v>
      </c>
      <c r="AK2610" s="72">
        <f>(SUMIFS('Banco de Indicadores Mun. (2)'!I:I,'Banco de Indicadores Mun. (2)'!B:B,'Banco de Indicadores - Mun. (1)'!B2610,'Banco de Indicadores Mun. (2)'!A:A,'Banco de Indicadores - Mun. (1)'!A2610) / VLOOKUP(D2610,'Dados Base'!$B:$K,8,FALSE)) * 100</f>
        <v>4.1961136363636369</v>
      </c>
      <c r="AL2610" s="72">
        <f>(SUMIFS('Banco de Indicadores Mun. (2)'!I:I,'Banco de Indicadores Mun. (2)'!B:B,'Banco de Indicadores - Mun. (1)'!B2610,'Banco de Indicadores Mun. (2)'!A:A,'Banco de Indicadores - Mun. (1)'!A2610) / VLOOKUP(D2610,'Dados Base'!$B:$K,9,FALSE)) * 100</f>
        <v>1.3282661870503598</v>
      </c>
      <c r="AM2610" s="72">
        <f>(SUMIFS('Banco de Indicadores Mun. (2)'!J:J,'Banco de Indicadores Mun. (2)'!B:B,'Banco de Indicadores - Mun. (1)'!B2610,'Banco de Indicadores Mun. (2)'!A:A,'Banco de Indicadores - Mun. (1)'!A2610) / VLOOKUP(D2610,'Dados Base'!$B:$K,7,FALSE)) * 100</f>
        <v>1.1416666666666666</v>
      </c>
      <c r="AN2610" s="72">
        <f>(SUMIFS('Banco de Indicadores Mun. (2)'!K:K,'Banco de Indicadores Mun. (2)'!B:B,'Banco de Indicadores - Mun. (1)'!B2610,'Banco de Indicadores Mun. (2)'!A:A,'Banco de Indicadores - Mun. (1)'!A2610) / VLOOKUP(D2610,'Dados Base'!$B:$K,10,FALSE)) * 100</f>
        <v>13.359454545454547</v>
      </c>
      <c r="AO2610" s="24">
        <v>0</v>
      </c>
      <c r="AP2610" s="25">
        <v>0</v>
      </c>
      <c r="AQ2610" s="17">
        <v>0</v>
      </c>
      <c r="AR2610" s="24">
        <v>7.5</v>
      </c>
      <c r="AS2610" s="22">
        <v>96</v>
      </c>
      <c r="AT2610" s="22">
        <v>96.000000000000014</v>
      </c>
      <c r="AU2610" s="22">
        <v>57.575757575757578</v>
      </c>
      <c r="AV2610" s="22">
        <v>6.88</v>
      </c>
      <c r="AW2610" s="21">
        <v>0</v>
      </c>
      <c r="AX2610" s="21">
        <v>0</v>
      </c>
      <c r="AY2610" s="116">
        <v>2.245104868936127</v>
      </c>
    </row>
    <row r="2611" spans="1:51" ht="15" x14ac:dyDescent="0.25">
      <c r="A2611" s="144">
        <v>2013</v>
      </c>
      <c r="B2611" s="77" t="s">
        <v>31</v>
      </c>
      <c r="C2611" s="78">
        <v>11</v>
      </c>
      <c r="D2611" s="77">
        <v>3502705</v>
      </c>
      <c r="E2611" s="78">
        <v>350270511</v>
      </c>
      <c r="F2611" s="78" t="str">
        <f t="shared" si="111"/>
        <v>3502705112013</v>
      </c>
      <c r="G2611" s="96">
        <v>-0.74699151447391587</v>
      </c>
      <c r="H2611" s="80">
        <f t="shared" si="110"/>
        <v>24903</v>
      </c>
      <c r="I2611" s="91">
        <v>18727</v>
      </c>
      <c r="J2611" s="97">
        <v>6176</v>
      </c>
      <c r="K2611" s="83">
        <f>(H2611)/VLOOKUP(D2611,'Dados Base'!$B:$K,6,FALSE)</f>
        <v>25.703934602204697</v>
      </c>
      <c r="L2611" s="88">
        <f t="shared" si="112"/>
        <v>75.199775127494689</v>
      </c>
      <c r="M2611" s="85" t="s">
        <v>702</v>
      </c>
      <c r="N2611" s="92">
        <v>0.71</v>
      </c>
      <c r="O2611" s="91">
        <v>170</v>
      </c>
      <c r="P2611" s="91" t="s">
        <v>691</v>
      </c>
      <c r="Q2611" s="91" t="s">
        <v>691</v>
      </c>
      <c r="R2611" s="91" t="s">
        <v>691</v>
      </c>
      <c r="S2611" s="91">
        <v>20</v>
      </c>
      <c r="T2611" s="87" t="s">
        <v>691</v>
      </c>
      <c r="U2611" s="87">
        <v>230</v>
      </c>
      <c r="V2611" s="87">
        <v>178</v>
      </c>
      <c r="W2611" s="85" t="s">
        <v>691</v>
      </c>
      <c r="X2611" s="146">
        <v>6.0438745135416673E-2</v>
      </c>
      <c r="Y2611" s="21">
        <v>12.9</v>
      </c>
      <c r="Z2611" s="147">
        <v>240</v>
      </c>
      <c r="AA2611" s="147">
        <v>755</v>
      </c>
      <c r="AB2611" s="21">
        <v>5</v>
      </c>
      <c r="AC2611" s="21">
        <v>2</v>
      </c>
      <c r="AD2611" s="153">
        <f>VLOOKUP(D2611,'Dados Base'!$B:$K,9,FALSE)*31536000/VLOOKUP($F2611,F:H,MATCH(H2610,F2610:AF2610,0),FALSE)</f>
        <v>25985.572822551501</v>
      </c>
      <c r="AE2611" s="153">
        <f>VLOOKUP(D2611,'Dados Base'!$B:$K,10,FALSE)*31536000/VLOOKUP($F2611,F:H,MATCH(H2610,F2610:AF2610,0),FALSE)</f>
        <v>3279.8554391037223</v>
      </c>
      <c r="AF2611" s="148">
        <v>79.73</v>
      </c>
      <c r="AG2611" s="21">
        <v>100</v>
      </c>
      <c r="AH2611" s="148">
        <v>45.09</v>
      </c>
      <c r="AI2611" s="148">
        <v>30.67</v>
      </c>
      <c r="AJ2611" s="148">
        <v>100</v>
      </c>
      <c r="AK2611" s="72">
        <f>(SUMIFS('Banco de Indicadores Mun. (2)'!I:I,'Banco de Indicadores Mun. (2)'!B:B,'Banco de Indicadores - Mun. (1)'!B2611,'Banco de Indicadores Mun. (2)'!A:A,'Banco de Indicadores - Mun. (1)'!A2611) / VLOOKUP(D2611,'Dados Base'!$B:$K,8,FALSE)) * 100</f>
        <v>0.34800110987791333</v>
      </c>
      <c r="AL2611" s="72">
        <f>(SUMIFS('Banco de Indicadores Mun. (2)'!I:I,'Banco de Indicadores Mun. (2)'!B:B,'Banco de Indicadores - Mun. (1)'!B2611,'Banco de Indicadores Mun. (2)'!A:A,'Banco de Indicadores - Mun. (1)'!A2611) / VLOOKUP(D2611,'Dados Base'!$B:$K,9,FALSE)) * 100</f>
        <v>0.15280165692007794</v>
      </c>
      <c r="AM2611" s="72">
        <f>(SUMIFS('Banco de Indicadores Mun. (2)'!J:J,'Banco de Indicadores Mun. (2)'!B:B,'Banco de Indicadores - Mun. (1)'!B2611,'Banco de Indicadores Mun. (2)'!A:A,'Banco de Indicadores - Mun. (1)'!A2611) / VLOOKUP(D2611,'Dados Base'!$B:$K,7,FALSE)) * 100</f>
        <v>0.48839408099688464</v>
      </c>
      <c r="AN2611" s="72">
        <f>(SUMIFS('Banco de Indicadores Mun. (2)'!K:K,'Banco de Indicadores Mun. (2)'!B:B,'Banco de Indicadores - Mun. (1)'!B2611,'Banco de Indicadores Mun. (2)'!A:A,'Banco de Indicadores - Mun. (1)'!A2611) / VLOOKUP(D2611,'Dados Base'!$B:$K,10,FALSE)) * 100</f>
        <v>0</v>
      </c>
      <c r="AO2611" s="24">
        <v>0</v>
      </c>
      <c r="AP2611" s="25">
        <v>0</v>
      </c>
      <c r="AQ2611" s="17">
        <v>0</v>
      </c>
      <c r="AR2611" s="24">
        <v>7.1</v>
      </c>
      <c r="AS2611" s="22">
        <v>62</v>
      </c>
      <c r="AT2611" s="22">
        <v>25.419999999999998</v>
      </c>
      <c r="AU2611" s="22">
        <v>24.120603015075375</v>
      </c>
      <c r="AV2611" s="22">
        <v>3.11</v>
      </c>
      <c r="AW2611" s="21">
        <v>0</v>
      </c>
      <c r="AX2611" s="21">
        <v>2</v>
      </c>
      <c r="AY2611" s="116">
        <v>0</v>
      </c>
    </row>
    <row r="2612" spans="1:51" ht="15" x14ac:dyDescent="0.25">
      <c r="A2612" s="144">
        <v>2013</v>
      </c>
      <c r="B2612" s="77" t="s">
        <v>32</v>
      </c>
      <c r="C2612" s="78">
        <v>10</v>
      </c>
      <c r="D2612" s="77">
        <v>3502754</v>
      </c>
      <c r="E2612" s="78">
        <v>350275410</v>
      </c>
      <c r="F2612" s="78" t="str">
        <f t="shared" si="111"/>
        <v>3502754102013</v>
      </c>
      <c r="G2612" s="96">
        <v>3.5920446738787692</v>
      </c>
      <c r="H2612" s="80">
        <f t="shared" si="110"/>
        <v>18261</v>
      </c>
      <c r="I2612" s="91">
        <v>18261</v>
      </c>
      <c r="J2612" s="97">
        <v>0</v>
      </c>
      <c r="K2612" s="83">
        <f>(H2612)/VLOOKUP(D2612,'Dados Base'!$B:$K,6,FALSE)</f>
        <v>124.79327547324539</v>
      </c>
      <c r="L2612" s="88">
        <f t="shared" si="112"/>
        <v>100</v>
      </c>
      <c r="M2612" s="85" t="s">
        <v>702</v>
      </c>
      <c r="N2612" s="92">
        <v>0.70399999999999996</v>
      </c>
      <c r="O2612" s="91">
        <v>7</v>
      </c>
      <c r="P2612" s="91" t="s">
        <v>691</v>
      </c>
      <c r="Q2612" s="91" t="s">
        <v>691</v>
      </c>
      <c r="R2612" s="91" t="s">
        <v>691</v>
      </c>
      <c r="S2612" s="91">
        <v>77</v>
      </c>
      <c r="T2612" s="87" t="s">
        <v>691</v>
      </c>
      <c r="U2612" s="87">
        <v>152</v>
      </c>
      <c r="V2612" s="87">
        <v>150</v>
      </c>
      <c r="W2612" s="85" t="s">
        <v>691</v>
      </c>
      <c r="X2612" s="146">
        <v>2.5199228906249999E-2</v>
      </c>
      <c r="Y2612" s="21">
        <v>13.4</v>
      </c>
      <c r="Z2612" s="147">
        <v>0</v>
      </c>
      <c r="AA2612" s="147">
        <v>1034</v>
      </c>
      <c r="AB2612" s="21">
        <v>5</v>
      </c>
      <c r="AC2612" s="21">
        <v>1</v>
      </c>
      <c r="AD2612" s="153">
        <f>VLOOKUP(D2612,'Dados Base'!$B:$K,9,FALSE)*31536000/VLOOKUP($F2612,F:H,MATCH(H2611,F2611:AF2611,0),FALSE)</f>
        <v>2245.0468210941349</v>
      </c>
      <c r="AE2612" s="153">
        <f>VLOOKUP(D2612,'Dados Base'!$B:$K,10,FALSE)*31536000/VLOOKUP($F2612,F:H,MATCH(H2611,F2611:AF2611,0),FALSE)</f>
        <v>328.12222769837359</v>
      </c>
      <c r="AF2612" s="148">
        <v>52.99</v>
      </c>
      <c r="AG2612" s="21">
        <v>100</v>
      </c>
      <c r="AH2612" s="148">
        <v>35.69</v>
      </c>
      <c r="AI2612" s="148">
        <v>26.9</v>
      </c>
      <c r="AJ2612" s="148">
        <v>53</v>
      </c>
      <c r="AK2612" s="72">
        <f>(SUMIFS('Banco de Indicadores Mun. (2)'!I:I,'Banco de Indicadores Mun. (2)'!B:B,'Banco de Indicadores - Mun. (1)'!B2612,'Banco de Indicadores Mun. (2)'!A:A,'Banco de Indicadores - Mun. (1)'!A2612) / VLOOKUP(D2612,'Dados Base'!$B:$K,8,FALSE)) * 100</f>
        <v>62.168934782608702</v>
      </c>
      <c r="AL2612" s="72">
        <f>(SUMIFS('Banco de Indicadores Mun. (2)'!I:I,'Banco de Indicadores Mun. (2)'!B:B,'Banco de Indicadores - Mun. (1)'!B2612,'Banco de Indicadores Mun. (2)'!A:A,'Banco de Indicadores - Mun. (1)'!A2612) / VLOOKUP(D2612,'Dados Base'!$B:$K,9,FALSE)) * 100</f>
        <v>21.998238461538463</v>
      </c>
      <c r="AM2612" s="72">
        <f>(SUMIFS('Banco de Indicadores Mun. (2)'!J:J,'Banco de Indicadores Mun. (2)'!B:B,'Banco de Indicadores - Mun. (1)'!B2612,'Banco de Indicadores Mun. (2)'!A:A,'Banco de Indicadores - Mun. (1)'!A2612) / VLOOKUP(D2612,'Dados Base'!$B:$K,7,FALSE)) * 100</f>
        <v>100.94688888888889</v>
      </c>
      <c r="AN2612" s="72">
        <f>(SUMIFS('Banco de Indicadores Mun. (2)'!K:K,'Banco de Indicadores Mun. (2)'!B:B,'Banco de Indicadores - Mun. (1)'!B2612,'Banco de Indicadores Mun. (2)'!A:A,'Banco de Indicadores - Mun. (1)'!A2612) / VLOOKUP(D2612,'Dados Base'!$B:$K,10,FALSE)) * 100</f>
        <v>7.0634210526315817</v>
      </c>
      <c r="AO2612" s="24">
        <v>0</v>
      </c>
      <c r="AP2612" s="25">
        <v>0</v>
      </c>
      <c r="AQ2612" s="17">
        <v>0</v>
      </c>
      <c r="AR2612" s="24">
        <v>8.8000000000000007</v>
      </c>
      <c r="AS2612" s="22">
        <v>58</v>
      </c>
      <c r="AT2612" s="22">
        <v>0</v>
      </c>
      <c r="AU2612" s="22">
        <v>0</v>
      </c>
      <c r="AV2612" s="22">
        <v>0.87</v>
      </c>
      <c r="AW2612" s="21">
        <v>1</v>
      </c>
      <c r="AX2612" s="21">
        <v>1</v>
      </c>
      <c r="AY2612" s="116">
        <v>489.78586650936677</v>
      </c>
    </row>
    <row r="2613" spans="1:51" ht="15" x14ac:dyDescent="0.25">
      <c r="A2613" s="144">
        <v>2013</v>
      </c>
      <c r="B2613" s="77" t="s">
        <v>33</v>
      </c>
      <c r="C2613" s="78">
        <v>19</v>
      </c>
      <c r="D2613" s="77">
        <v>3502804</v>
      </c>
      <c r="E2613" s="78">
        <v>350280419</v>
      </c>
      <c r="F2613" s="78" t="str">
        <f t="shared" si="111"/>
        <v>3502804192013</v>
      </c>
      <c r="G2613" s="96">
        <v>0.62836559358692146</v>
      </c>
      <c r="H2613" s="80">
        <f t="shared" si="110"/>
        <v>184491</v>
      </c>
      <c r="I2613" s="91">
        <v>180933</v>
      </c>
      <c r="J2613" s="97">
        <v>3558</v>
      </c>
      <c r="K2613" s="83">
        <f>(H2613)/VLOOKUP(D2613,'Dados Base'!$B:$K,6,FALSE)</f>
        <v>158.04799067942534</v>
      </c>
      <c r="L2613" s="88">
        <f t="shared" si="112"/>
        <v>98.071450639868601</v>
      </c>
      <c r="M2613" s="85" t="s">
        <v>702</v>
      </c>
      <c r="N2613" s="92">
        <v>0.78800000000000003</v>
      </c>
      <c r="O2613" s="91">
        <v>416</v>
      </c>
      <c r="P2613" s="91" t="s">
        <v>691</v>
      </c>
      <c r="Q2613" s="91" t="s">
        <v>691</v>
      </c>
      <c r="R2613" s="91" t="s">
        <v>691</v>
      </c>
      <c r="S2613" s="91">
        <v>436</v>
      </c>
      <c r="T2613" s="87" t="s">
        <v>691</v>
      </c>
      <c r="U2613" s="87">
        <v>2526</v>
      </c>
      <c r="V2613" s="87">
        <v>2323</v>
      </c>
      <c r="W2613" s="85" t="s">
        <v>691</v>
      </c>
      <c r="X2613" s="146">
        <v>0.63032439159374998</v>
      </c>
      <c r="Y2613" s="21">
        <v>168.18</v>
      </c>
      <c r="Z2613" s="147">
        <v>8396</v>
      </c>
      <c r="AA2613" s="147">
        <v>1695</v>
      </c>
      <c r="AB2613" s="21">
        <v>8</v>
      </c>
      <c r="AC2613" s="21">
        <v>0</v>
      </c>
      <c r="AD2613" s="153">
        <f>VLOOKUP(D2613,'Dados Base'!$B:$K,9,FALSE)*31536000/VLOOKUP($F2613,F:H,MATCH(H2612,F2612:AF2612,0),FALSE)</f>
        <v>1458.0769793648471</v>
      </c>
      <c r="AE2613" s="153">
        <f>VLOOKUP(D2613,'Dados Base'!$B:$K,10,FALSE)*31536000/VLOOKUP($F2613,F:H,MATCH(H2612,F2612:AF2612,0),FALSE)</f>
        <v>116.23591394702183</v>
      </c>
      <c r="AF2613" s="148">
        <v>98.07</v>
      </c>
      <c r="AG2613" s="21">
        <v>99.95</v>
      </c>
      <c r="AH2613" s="148">
        <v>97.09</v>
      </c>
      <c r="AI2613" s="148">
        <v>44.19</v>
      </c>
      <c r="AJ2613" s="148">
        <v>100</v>
      </c>
      <c r="AK2613" s="72">
        <f>(SUMIFS('Banco de Indicadores Mun. (2)'!I:I,'Banco de Indicadores Mun. (2)'!B:B,'Banco de Indicadores - Mun. (1)'!B2613,'Banco de Indicadores Mun. (2)'!A:A,'Banco de Indicadores - Mun. (1)'!A2613) / VLOOKUP(D2613,'Dados Base'!$B:$K,8,FALSE)) * 100</f>
        <v>52.742271062271094</v>
      </c>
      <c r="AL2613" s="72">
        <f>(SUMIFS('Banco de Indicadores Mun. (2)'!I:I,'Banco de Indicadores Mun. (2)'!B:B,'Banco de Indicadores - Mun. (1)'!B2613,'Banco de Indicadores Mun. (2)'!A:A,'Banco de Indicadores - Mun. (1)'!A2613) / VLOOKUP(D2613,'Dados Base'!$B:$K,9,FALSE)) * 100</f>
        <v>16.880000000000013</v>
      </c>
      <c r="AM2613" s="72">
        <f>(SUMIFS('Banco de Indicadores Mun. (2)'!J:J,'Banco de Indicadores Mun. (2)'!B:B,'Banco de Indicadores - Mun. (1)'!B2613,'Banco de Indicadores Mun. (2)'!A:A,'Banco de Indicadores - Mun. (1)'!A2613) / VLOOKUP(D2613,'Dados Base'!$B:$K,7,FALSE)) * 100</f>
        <v>45.520765853658538</v>
      </c>
      <c r="AN2613" s="72">
        <f>(SUMIFS('Banco de Indicadores Mun. (2)'!K:K,'Banco de Indicadores Mun. (2)'!B:B,'Banco de Indicadores - Mun. (1)'!B2613,'Banco de Indicadores Mun. (2)'!A:A,'Banco de Indicadores - Mun. (1)'!A2613) / VLOOKUP(D2613,'Dados Base'!$B:$K,10,FALSE)) * 100</f>
        <v>74.512985294117755</v>
      </c>
      <c r="AO2613" s="24">
        <v>1</v>
      </c>
      <c r="AP2613" s="25">
        <v>0</v>
      </c>
      <c r="AQ2613" s="17">
        <v>0</v>
      </c>
      <c r="AR2613" s="24">
        <v>8.9</v>
      </c>
      <c r="AS2613" s="22">
        <v>100</v>
      </c>
      <c r="AT2613" s="22">
        <v>100</v>
      </c>
      <c r="AU2613" s="22">
        <v>83.202854028342088</v>
      </c>
      <c r="AV2613" s="22">
        <v>9.6999999999999993</v>
      </c>
      <c r="AW2613" s="21">
        <v>0</v>
      </c>
      <c r="AX2613" s="21">
        <v>0</v>
      </c>
      <c r="AY2613" s="116">
        <v>46.320161389808078</v>
      </c>
    </row>
    <row r="2614" spans="1:51" ht="15" x14ac:dyDescent="0.25">
      <c r="A2614" s="144">
        <v>2013</v>
      </c>
      <c r="B2614" s="77" t="s">
        <v>34</v>
      </c>
      <c r="C2614" s="78">
        <v>10</v>
      </c>
      <c r="D2614" s="77">
        <v>3502903</v>
      </c>
      <c r="E2614" s="78">
        <v>350290310</v>
      </c>
      <c r="F2614" s="78" t="str">
        <f t="shared" si="111"/>
        <v>3502903102013</v>
      </c>
      <c r="G2614" s="96">
        <v>2.7285526527536241</v>
      </c>
      <c r="H2614" s="80">
        <f t="shared" si="110"/>
        <v>28804</v>
      </c>
      <c r="I2614" s="91">
        <v>19798</v>
      </c>
      <c r="J2614" s="97">
        <v>9006</v>
      </c>
      <c r="K2614" s="83">
        <f>(H2614)/VLOOKUP(D2614,'Dados Base'!$B:$K,6,FALSE)</f>
        <v>112.71375464684014</v>
      </c>
      <c r="L2614" s="88">
        <f t="shared" si="112"/>
        <v>68.733509234828489</v>
      </c>
      <c r="M2614" s="85" t="s">
        <v>702</v>
      </c>
      <c r="N2614" s="92">
        <v>0.77600000000000002</v>
      </c>
      <c r="O2614" s="91">
        <v>109</v>
      </c>
      <c r="P2614" s="91" t="s">
        <v>691</v>
      </c>
      <c r="Q2614" s="91" t="s">
        <v>691</v>
      </c>
      <c r="R2614" s="91" t="s">
        <v>691</v>
      </c>
      <c r="S2614" s="91">
        <v>42</v>
      </c>
      <c r="T2614" s="87" t="s">
        <v>691</v>
      </c>
      <c r="U2614" s="87">
        <v>200</v>
      </c>
      <c r="V2614" s="87">
        <v>172</v>
      </c>
      <c r="W2614" s="85" t="s">
        <v>691</v>
      </c>
      <c r="X2614" s="146">
        <v>8.2733755870370365E-2</v>
      </c>
      <c r="Y2614" s="21">
        <v>14.48</v>
      </c>
      <c r="Z2614" s="147">
        <v>188</v>
      </c>
      <c r="AA2614" s="147">
        <v>929</v>
      </c>
      <c r="AB2614" s="21">
        <v>3</v>
      </c>
      <c r="AC2614" s="21">
        <v>0</v>
      </c>
      <c r="AD2614" s="153">
        <f>VLOOKUP(D2614,'Dados Base'!$B:$K,9,FALSE)*31536000/VLOOKUP($F2614,F:H,MATCH(H2613,F2613:AF2613,0),FALSE)</f>
        <v>2518.1502569087625</v>
      </c>
      <c r="AE2614" s="153">
        <f>VLOOKUP(D2614,'Dados Base'!$B:$K,10,FALSE)*31536000/VLOOKUP($F2614,F:H,MATCH(H2613,F2613:AF2613,0),FALSE)</f>
        <v>394.14525760311068</v>
      </c>
      <c r="AF2614" s="148">
        <v>94.36</v>
      </c>
      <c r="AG2614" s="21">
        <v>100</v>
      </c>
      <c r="AH2614" s="148">
        <v>27.75</v>
      </c>
      <c r="AI2614" s="148">
        <v>36.619999999999997</v>
      </c>
      <c r="AJ2614" s="148">
        <v>100</v>
      </c>
      <c r="AK2614" s="72">
        <f>(SUMIFS('Banco de Indicadores Mun. (2)'!I:I,'Banco de Indicadores Mun. (2)'!B:B,'Banco de Indicadores - Mun. (1)'!B2614,'Banco de Indicadores Mun. (2)'!A:A,'Banco de Indicadores - Mun. (1)'!A2614) / VLOOKUP(D2614,'Dados Base'!$B:$K,8,FALSE)) * 100</f>
        <v>1.9846506024096391</v>
      </c>
      <c r="AL2614" s="72">
        <f>(SUMIFS('Banco de Indicadores Mun. (2)'!I:I,'Banco de Indicadores Mun. (2)'!B:B,'Banco de Indicadores - Mun. (1)'!B2614,'Banco de Indicadores Mun. (2)'!A:A,'Banco de Indicadores - Mun. (1)'!A2614) / VLOOKUP(D2614,'Dados Base'!$B:$K,9,FALSE)) * 100</f>
        <v>0.71620000000000028</v>
      </c>
      <c r="AM2614" s="72">
        <f>(SUMIFS('Banco de Indicadores Mun. (2)'!J:J,'Banco de Indicadores Mun. (2)'!B:B,'Banco de Indicadores - Mun. (1)'!B2614,'Banco de Indicadores Mun. (2)'!A:A,'Banco de Indicadores - Mun. (1)'!A2614) / VLOOKUP(D2614,'Dados Base'!$B:$K,7,FALSE)) * 100</f>
        <v>1.3245106382978724</v>
      </c>
      <c r="AN2614" s="72">
        <f>(SUMIFS('Banco de Indicadores Mun. (2)'!K:K,'Banco de Indicadores Mun. (2)'!B:B,'Banco de Indicadores - Mun. (1)'!B2614,'Banco de Indicadores Mun. (2)'!A:A,'Banco de Indicadores - Mun. (1)'!A2614) / VLOOKUP(D2614,'Dados Base'!$B:$K,10,FALSE)) * 100</f>
        <v>2.8465000000000011</v>
      </c>
      <c r="AO2614" s="24">
        <v>0</v>
      </c>
      <c r="AP2614" s="25">
        <v>0</v>
      </c>
      <c r="AQ2614" s="17">
        <v>0</v>
      </c>
      <c r="AR2614" s="24">
        <v>7.7</v>
      </c>
      <c r="AS2614" s="22">
        <v>21</v>
      </c>
      <c r="AT2614" s="22">
        <v>21</v>
      </c>
      <c r="AU2614" s="22">
        <v>16.830796777081471</v>
      </c>
      <c r="AV2614" s="22">
        <v>2.91</v>
      </c>
      <c r="AW2614" s="21">
        <v>0</v>
      </c>
      <c r="AX2614" s="21">
        <v>0</v>
      </c>
      <c r="AY2614" s="116">
        <v>12.592520177109613</v>
      </c>
    </row>
    <row r="2615" spans="1:51" ht="15" x14ac:dyDescent="0.25">
      <c r="A2615" s="144">
        <v>2013</v>
      </c>
      <c r="B2615" s="77" t="s">
        <v>35</v>
      </c>
      <c r="C2615" s="78">
        <v>8</v>
      </c>
      <c r="D2615" s="77">
        <v>3503000</v>
      </c>
      <c r="E2615" s="78">
        <v>35030008</v>
      </c>
      <c r="F2615" s="78" t="str">
        <f t="shared" si="111"/>
        <v>350300082013</v>
      </c>
      <c r="G2615" s="96">
        <v>0.76683602409792773</v>
      </c>
      <c r="H2615" s="80">
        <f t="shared" si="110"/>
        <v>5262</v>
      </c>
      <c r="I2615" s="91">
        <v>4977</v>
      </c>
      <c r="J2615" s="97">
        <v>285</v>
      </c>
      <c r="K2615" s="83">
        <f>(H2615)/VLOOKUP(D2615,'Dados Base'!$B:$K,6,FALSE)</f>
        <v>25.959546127281698</v>
      </c>
      <c r="L2615" s="88">
        <f t="shared" si="112"/>
        <v>94.583808437856334</v>
      </c>
      <c r="M2615" s="85" t="s">
        <v>702</v>
      </c>
      <c r="N2615" s="92">
        <v>0.74</v>
      </c>
      <c r="O2615" s="91">
        <v>30</v>
      </c>
      <c r="P2615" s="91" t="s">
        <v>691</v>
      </c>
      <c r="Q2615" s="91" t="s">
        <v>691</v>
      </c>
      <c r="R2615" s="91" t="s">
        <v>691</v>
      </c>
      <c r="S2615" s="91">
        <v>2</v>
      </c>
      <c r="T2615" s="87" t="s">
        <v>691</v>
      </c>
      <c r="U2615" s="87">
        <v>53</v>
      </c>
      <c r="V2615" s="87">
        <v>42</v>
      </c>
      <c r="W2615" s="85" t="s">
        <v>691</v>
      </c>
      <c r="X2615" s="146">
        <v>1.29905600806997E-2</v>
      </c>
      <c r="Y2615" s="21">
        <v>3.54</v>
      </c>
      <c r="Z2615" s="147">
        <v>215</v>
      </c>
      <c r="AA2615" s="147">
        <v>58</v>
      </c>
      <c r="AB2615" s="21">
        <v>0</v>
      </c>
      <c r="AC2615" s="21">
        <v>0</v>
      </c>
      <c r="AD2615" s="153">
        <f>VLOOKUP(D2615,'Dados Base'!$B:$K,9,FALSE)*31536000/VLOOKUP($F2615,F:H,MATCH(H2614,F2614:AF2614,0),FALSE)</f>
        <v>19657.559863169896</v>
      </c>
      <c r="AE2615" s="153">
        <f>VLOOKUP(D2615,'Dados Base'!$B:$K,10,FALSE)*31536000/VLOOKUP($F2615,F:H,MATCH(H2614,F2614:AF2614,0),FALSE)</f>
        <v>2457.1949828962374</v>
      </c>
      <c r="AF2615" s="148" t="s">
        <v>692</v>
      </c>
      <c r="AG2615" s="21" t="s">
        <v>692</v>
      </c>
      <c r="AH2615" s="148" t="s">
        <v>692</v>
      </c>
      <c r="AI2615" s="148" t="s">
        <v>692</v>
      </c>
      <c r="AJ2615" s="148" t="s">
        <v>692</v>
      </c>
      <c r="AK2615" s="72">
        <f>(SUMIFS('Banco de Indicadores Mun. (2)'!I:I,'Banco de Indicadores Mun. (2)'!B:B,'Banco de Indicadores - Mun. (1)'!B2615,'Banco de Indicadores Mun. (2)'!A:A,'Banco de Indicadores - Mun. (1)'!A2615) / VLOOKUP(D2615,'Dados Base'!$B:$K,8,FALSE)) * 100</f>
        <v>4.9924077669902909</v>
      </c>
      <c r="AL2615" s="72">
        <f>(SUMIFS('Banco de Indicadores Mun. (2)'!I:I,'Banco de Indicadores Mun. (2)'!B:B,'Banco de Indicadores - Mun. (1)'!B2615,'Banco de Indicadores Mun. (2)'!A:A,'Banco de Indicadores - Mun. (1)'!A2615) / VLOOKUP(D2615,'Dados Base'!$B:$K,9,FALSE)) * 100</f>
        <v>1.5677378048780488</v>
      </c>
      <c r="AM2615" s="72">
        <f>(SUMIFS('Banco de Indicadores Mun. (2)'!J:J,'Banco de Indicadores Mun. (2)'!B:B,'Banco de Indicadores - Mun. (1)'!B2615,'Banco de Indicadores Mun. (2)'!A:A,'Banco de Indicadores - Mun. (1)'!A2615) / VLOOKUP(D2615,'Dados Base'!$B:$K,7,FALSE)) * 100</f>
        <v>6.946016129032258</v>
      </c>
      <c r="AN2615" s="72">
        <f>(SUMIFS('Banco de Indicadores Mun. (2)'!K:K,'Banco de Indicadores Mun. (2)'!B:B,'Banco de Indicadores - Mun. (1)'!B2615,'Banco de Indicadores Mun. (2)'!A:A,'Banco de Indicadores - Mun. (1)'!A2615) / VLOOKUP(D2615,'Dados Base'!$B:$K,10,FALSE)) * 100</f>
        <v>2.038170731707317</v>
      </c>
      <c r="AO2615" s="24">
        <v>0</v>
      </c>
      <c r="AP2615" s="25">
        <v>0</v>
      </c>
      <c r="AQ2615" s="17">
        <v>0</v>
      </c>
      <c r="AR2615" s="24">
        <v>7.3</v>
      </c>
      <c r="AS2615" s="22">
        <v>98.5</v>
      </c>
      <c r="AT2615" s="22">
        <v>98.499999999999986</v>
      </c>
      <c r="AU2615" s="22">
        <v>78.754578754578759</v>
      </c>
      <c r="AV2615" s="22">
        <v>8.6</v>
      </c>
      <c r="AW2615" s="21">
        <v>0</v>
      </c>
      <c r="AX2615" s="21">
        <v>0</v>
      </c>
      <c r="AY2615" s="116">
        <v>63.270390430687861</v>
      </c>
    </row>
    <row r="2616" spans="1:51" ht="15" x14ac:dyDescent="0.25">
      <c r="A2616" s="144">
        <v>2013</v>
      </c>
      <c r="B2616" s="77" t="s">
        <v>36</v>
      </c>
      <c r="C2616" s="78">
        <v>14</v>
      </c>
      <c r="D2616" s="77">
        <v>3503109</v>
      </c>
      <c r="E2616" s="78">
        <v>350310914</v>
      </c>
      <c r="F2616" s="78" t="str">
        <f t="shared" si="111"/>
        <v>3503109142013</v>
      </c>
      <c r="G2616" s="96">
        <v>4.8936847965697083E-3</v>
      </c>
      <c r="H2616" s="80">
        <f t="shared" si="110"/>
        <v>6132</v>
      </c>
      <c r="I2616" s="91">
        <v>4765</v>
      </c>
      <c r="J2616" s="97">
        <v>1367</v>
      </c>
      <c r="K2616" s="83">
        <f>(H2616)/VLOOKUP(D2616,'Dados Base'!$B:$K,6,FALSE)</f>
        <v>21.415848845737436</v>
      </c>
      <c r="L2616" s="88">
        <f t="shared" si="112"/>
        <v>77.707110241356816</v>
      </c>
      <c r="M2616" s="85" t="s">
        <v>702</v>
      </c>
      <c r="N2616" s="92">
        <v>0.68500000000000005</v>
      </c>
      <c r="O2616" s="91">
        <v>90</v>
      </c>
      <c r="P2616" s="91" t="s">
        <v>691</v>
      </c>
      <c r="Q2616" s="91" t="s">
        <v>691</v>
      </c>
      <c r="R2616" s="91" t="s">
        <v>691</v>
      </c>
      <c r="S2616" s="91">
        <v>2</v>
      </c>
      <c r="T2616" s="87" t="s">
        <v>691</v>
      </c>
      <c r="U2616" s="87">
        <v>29</v>
      </c>
      <c r="V2616" s="87">
        <v>17</v>
      </c>
      <c r="W2616" s="85" t="s">
        <v>691</v>
      </c>
      <c r="X2616" s="146">
        <v>9.7233718749999993E-3</v>
      </c>
      <c r="Y2616" s="21">
        <v>3.34</v>
      </c>
      <c r="Z2616" s="147">
        <v>200</v>
      </c>
      <c r="AA2616" s="147">
        <v>58</v>
      </c>
      <c r="AB2616" s="21">
        <v>0</v>
      </c>
      <c r="AC2616" s="21">
        <v>0</v>
      </c>
      <c r="AD2616" s="153">
        <f>VLOOKUP(D2616,'Dados Base'!$B:$K,9,FALSE)*31536000/VLOOKUP($F2616,F:H,MATCH(H2615,F2615:AF2615,0),FALSE)</f>
        <v>17022.857142857141</v>
      </c>
      <c r="AE2616" s="153">
        <f>VLOOKUP(D2616,'Dados Base'!$B:$K,10,FALSE)*31536000/VLOOKUP($F2616,F:H,MATCH(H2615,F2615:AF2615,0),FALSE)</f>
        <v>2005.7142857142851</v>
      </c>
      <c r="AF2616" s="148">
        <v>60.89</v>
      </c>
      <c r="AG2616" s="21">
        <v>100</v>
      </c>
      <c r="AH2616" s="148">
        <v>59.99</v>
      </c>
      <c r="AI2616" s="148">
        <v>36.97</v>
      </c>
      <c r="AJ2616" s="148">
        <v>80.8</v>
      </c>
      <c r="AK2616" s="72">
        <f>(SUMIFS('Banco de Indicadores Mun. (2)'!I:I,'Banco de Indicadores Mun. (2)'!B:B,'Banco de Indicadores - Mun. (1)'!B2616,'Banco de Indicadores Mun. (2)'!A:A,'Banco de Indicadores - Mun. (1)'!A2616) / VLOOKUP(D2616,'Dados Base'!$B:$K,8,FALSE)) * 100</f>
        <v>1.6919999999999997</v>
      </c>
      <c r="AL2616" s="72">
        <f>(SUMIFS('Banco de Indicadores Mun. (2)'!I:I,'Banco de Indicadores Mun. (2)'!B:B,'Banco de Indicadores - Mun. (1)'!B2616,'Banco de Indicadores Mun. (2)'!A:A,'Banco de Indicadores - Mun. (1)'!A2616) / VLOOKUP(D2616,'Dados Base'!$B:$K,9,FALSE)) * 100</f>
        <v>0.75654380664652554</v>
      </c>
      <c r="AM2616" s="72">
        <f>(SUMIFS('Banco de Indicadores Mun. (2)'!J:J,'Banco de Indicadores Mun. (2)'!B:B,'Banco de Indicadores - Mun. (1)'!B2616,'Banco de Indicadores Mun. (2)'!A:A,'Banco de Indicadores - Mun. (1)'!A2616) / VLOOKUP(D2616,'Dados Base'!$B:$K,7,FALSE)) * 100</f>
        <v>0.21289908256880732</v>
      </c>
      <c r="AN2616" s="72">
        <f>(SUMIFS('Banco de Indicadores Mun. (2)'!K:K,'Banco de Indicadores Mun. (2)'!B:B,'Banco de Indicadores - Mun. (1)'!B2616,'Banco de Indicadores Mun. (2)'!A:A,'Banco de Indicadores - Mun. (1)'!A2616) / VLOOKUP(D2616,'Dados Base'!$B:$K,10,FALSE)) * 100</f>
        <v>5.8258974358974367</v>
      </c>
      <c r="AO2616" s="24">
        <v>0</v>
      </c>
      <c r="AP2616" s="25">
        <v>0</v>
      </c>
      <c r="AQ2616" s="17">
        <v>0</v>
      </c>
      <c r="AR2616" s="24">
        <v>8.9</v>
      </c>
      <c r="AS2616" s="22">
        <v>98</v>
      </c>
      <c r="AT2616" s="22">
        <v>98</v>
      </c>
      <c r="AU2616" s="22">
        <v>77.51937984496125</v>
      </c>
      <c r="AV2616" s="22">
        <v>8.3000000000000007</v>
      </c>
      <c r="AW2616" s="21">
        <v>0</v>
      </c>
      <c r="AX2616" s="21">
        <v>0</v>
      </c>
      <c r="AY2616" s="116">
        <v>234.23061280557698</v>
      </c>
    </row>
    <row r="2617" spans="1:51" ht="15" x14ac:dyDescent="0.25">
      <c r="A2617" s="144">
        <v>2013</v>
      </c>
      <c r="B2617" s="77" t="s">
        <v>37</v>
      </c>
      <c r="C2617" s="78">
        <v>2</v>
      </c>
      <c r="D2617" s="77">
        <v>3503158</v>
      </c>
      <c r="E2617" s="78">
        <v>35031582</v>
      </c>
      <c r="F2617" s="78" t="str">
        <f t="shared" si="111"/>
        <v>350315822013</v>
      </c>
      <c r="G2617" s="96">
        <v>-0.42519344272974324</v>
      </c>
      <c r="H2617" s="80">
        <f t="shared" si="110"/>
        <v>2481</v>
      </c>
      <c r="I2617" s="91">
        <v>1885</v>
      </c>
      <c r="J2617" s="97">
        <v>596</v>
      </c>
      <c r="K2617" s="83">
        <f>(H2617)/VLOOKUP(D2617,'Dados Base'!$B:$K,6,FALSE)</f>
        <v>15.933466058698862</v>
      </c>
      <c r="L2617" s="88">
        <f t="shared" si="112"/>
        <v>75.977428456267631</v>
      </c>
      <c r="M2617" s="85" t="s">
        <v>702</v>
      </c>
      <c r="N2617" s="92">
        <v>0.68</v>
      </c>
      <c r="O2617" s="91">
        <v>16</v>
      </c>
      <c r="P2617" s="91" t="s">
        <v>691</v>
      </c>
      <c r="Q2617" s="91" t="s">
        <v>691</v>
      </c>
      <c r="R2617" s="91" t="s">
        <v>691</v>
      </c>
      <c r="S2617" s="91">
        <v>1</v>
      </c>
      <c r="T2617" s="87" t="s">
        <v>691</v>
      </c>
      <c r="U2617" s="87">
        <v>12</v>
      </c>
      <c r="V2617" s="87">
        <v>6</v>
      </c>
      <c r="W2617" s="85" t="s">
        <v>691</v>
      </c>
      <c r="X2617" s="146">
        <v>4.9096664062499989E-3</v>
      </c>
      <c r="Y2617" s="21">
        <v>1.34</v>
      </c>
      <c r="Z2617" s="147">
        <v>57</v>
      </c>
      <c r="AA2617" s="147">
        <v>46</v>
      </c>
      <c r="AB2617" s="21">
        <v>1</v>
      </c>
      <c r="AC2617" s="21">
        <v>0</v>
      </c>
      <c r="AD2617" s="153">
        <f>VLOOKUP(D2617,'Dados Base'!$B:$K,9,FALSE)*31536000/VLOOKUP($F2617,F:H,MATCH(H2616,F2616:AF2616,0),FALSE)</f>
        <v>28599.758162031438</v>
      </c>
      <c r="AE2617" s="153">
        <f>VLOOKUP(D2617,'Dados Base'!$B:$K,10,FALSE)*31536000/VLOOKUP($F2617,F:H,MATCH(H2616,F2616:AF2616,0),FALSE)</f>
        <v>2796.4207980652959</v>
      </c>
      <c r="AF2617" s="148">
        <v>75.989999999999995</v>
      </c>
      <c r="AG2617" s="21" t="s">
        <v>692</v>
      </c>
      <c r="AH2617" s="148">
        <v>49.43</v>
      </c>
      <c r="AI2617" s="148">
        <v>28.4</v>
      </c>
      <c r="AJ2617" s="148">
        <v>100</v>
      </c>
      <c r="AK2617" s="72">
        <f>(SUMIFS('Banco de Indicadores Mun. (2)'!I:I,'Banco de Indicadores Mun. (2)'!B:B,'Banco de Indicadores - Mun. (1)'!B2617,'Banco de Indicadores Mun. (2)'!A:A,'Banco de Indicadores - Mun. (1)'!A2617) / VLOOKUP(D2617,'Dados Base'!$B:$K,8,FALSE)) * 100</f>
        <v>0.80697938144329906</v>
      </c>
      <c r="AL2617" s="72">
        <f>(SUMIFS('Banco de Indicadores Mun. (2)'!I:I,'Banco de Indicadores Mun. (2)'!B:B,'Banco de Indicadores - Mun. (1)'!B2617,'Banco de Indicadores Mun. (2)'!A:A,'Banco de Indicadores - Mun. (1)'!A2617) / VLOOKUP(D2617,'Dados Base'!$B:$K,9,FALSE)) * 100</f>
        <v>0.34789777777777781</v>
      </c>
      <c r="AM2617" s="72">
        <f>(SUMIFS('Banco de Indicadores Mun. (2)'!J:J,'Banco de Indicadores Mun. (2)'!B:B,'Banco de Indicadores - Mun. (1)'!B2617,'Banco de Indicadores Mun. (2)'!A:A,'Banco de Indicadores - Mun. (1)'!A2617) / VLOOKUP(D2617,'Dados Base'!$B:$K,7,FALSE)) * 100</f>
        <v>0.95122666666666666</v>
      </c>
      <c r="AN2617" s="72">
        <f>(SUMIFS('Banco de Indicadores Mun. (2)'!K:K,'Banco de Indicadores Mun. (2)'!B:B,'Banco de Indicadores - Mun. (1)'!B2617,'Banco de Indicadores Mun. (2)'!A:A,'Banco de Indicadores - Mun. (1)'!A2617) / VLOOKUP(D2617,'Dados Base'!$B:$K,10,FALSE)) * 100</f>
        <v>0.31522727272727274</v>
      </c>
      <c r="AO2617" s="24">
        <v>0</v>
      </c>
      <c r="AP2617" s="25">
        <v>0</v>
      </c>
      <c r="AQ2617" s="17">
        <v>0</v>
      </c>
      <c r="AR2617" s="24">
        <v>7.3</v>
      </c>
      <c r="AS2617" s="22">
        <v>58</v>
      </c>
      <c r="AT2617" s="22">
        <v>58.000000000000007</v>
      </c>
      <c r="AU2617" s="22">
        <v>55.339805825242713</v>
      </c>
      <c r="AV2617" s="22">
        <v>6.49</v>
      </c>
      <c r="AW2617" s="21">
        <v>0</v>
      </c>
      <c r="AX2617" s="21">
        <v>0</v>
      </c>
      <c r="AY2617" s="116">
        <v>268.39234976549477</v>
      </c>
    </row>
    <row r="2618" spans="1:51" ht="15" x14ac:dyDescent="0.25">
      <c r="A2618" s="144">
        <v>2013</v>
      </c>
      <c r="B2618" s="77" t="s">
        <v>38</v>
      </c>
      <c r="C2618" s="78">
        <v>13</v>
      </c>
      <c r="D2618" s="77">
        <v>3503208</v>
      </c>
      <c r="E2618" s="78">
        <v>350320813</v>
      </c>
      <c r="F2618" s="78" t="str">
        <f t="shared" si="111"/>
        <v>3503208132013</v>
      </c>
      <c r="G2618" s="96">
        <v>1.2473647740716354</v>
      </c>
      <c r="H2618" s="80">
        <f t="shared" si="110"/>
        <v>215080</v>
      </c>
      <c r="I2618" s="91">
        <v>208966</v>
      </c>
      <c r="J2618" s="97">
        <v>6114</v>
      </c>
      <c r="K2618" s="83">
        <f>(H2618)/VLOOKUP(D2618,'Dados Base'!$B:$K,6,FALSE)</f>
        <v>213.80359255246179</v>
      </c>
      <c r="L2618" s="88">
        <f t="shared" si="112"/>
        <v>97.157336804909804</v>
      </c>
      <c r="M2618" s="85" t="s">
        <v>702</v>
      </c>
      <c r="N2618" s="92">
        <v>0.81499999999999995</v>
      </c>
      <c r="O2618" s="91">
        <v>211</v>
      </c>
      <c r="P2618" s="91" t="s">
        <v>691</v>
      </c>
      <c r="Q2618" s="91" t="s">
        <v>691</v>
      </c>
      <c r="R2618" s="91" t="s">
        <v>691</v>
      </c>
      <c r="S2618" s="91">
        <v>503</v>
      </c>
      <c r="T2618" s="87" t="s">
        <v>691</v>
      </c>
      <c r="U2618" s="87">
        <v>2694</v>
      </c>
      <c r="V2618" s="87">
        <v>2601</v>
      </c>
      <c r="W2618" s="85" t="s">
        <v>691</v>
      </c>
      <c r="X2618" s="146">
        <v>0.72996309879629628</v>
      </c>
      <c r="Y2618" s="21">
        <v>194.15</v>
      </c>
      <c r="Z2618" s="147">
        <v>8303</v>
      </c>
      <c r="AA2618" s="147">
        <v>3346</v>
      </c>
      <c r="AB2618" s="21">
        <v>28</v>
      </c>
      <c r="AC2618" s="21">
        <v>1</v>
      </c>
      <c r="AD2618" s="153">
        <f>VLOOKUP(D2618,'Dados Base'!$B:$K,9,FALSE)*31536000/VLOOKUP($F2618,F:H,MATCH(H2617,F2617:AF2617,0),FALSE)</f>
        <v>1464.7788729774968</v>
      </c>
      <c r="AE2618" s="153">
        <f>VLOOKUP(D2618,'Dados Base'!$B:$K,10,FALSE)*31536000/VLOOKUP($F2618,F:H,MATCH(H2617,F2617:AF2617,0),FALSE)</f>
        <v>161.28696299051515</v>
      </c>
      <c r="AF2618" s="148">
        <v>97.42</v>
      </c>
      <c r="AG2618" s="21">
        <v>100</v>
      </c>
      <c r="AH2618" s="148">
        <v>97.18</v>
      </c>
      <c r="AI2618" s="148">
        <v>39.799999999999997</v>
      </c>
      <c r="AJ2618" s="148">
        <v>99.82</v>
      </c>
      <c r="AK2618" s="72">
        <f>(SUMIFS('Banco de Indicadores Mun. (2)'!I:I,'Banco de Indicadores Mun. (2)'!B:B,'Banco de Indicadores - Mun. (1)'!B2618,'Banco de Indicadores Mun. (2)'!A:A,'Banco de Indicadores - Mun. (1)'!A2618) / VLOOKUP(D2618,'Dados Base'!$B:$K,8,FALSE)) * 100</f>
        <v>94.919308888888892</v>
      </c>
      <c r="AL2618" s="72">
        <f>(SUMIFS('Banco de Indicadores Mun. (2)'!I:I,'Banco de Indicadores Mun. (2)'!B:B,'Banco de Indicadores - Mun. (1)'!B2618,'Banco de Indicadores Mun. (2)'!A:A,'Banco de Indicadores - Mun. (1)'!A2618) / VLOOKUP(D2618,'Dados Base'!$B:$K,9,FALSE)) * 100</f>
        <v>42.756445445445451</v>
      </c>
      <c r="AM2618" s="72">
        <f>(SUMIFS('Banco de Indicadores Mun. (2)'!J:J,'Banco de Indicadores Mun. (2)'!B:B,'Banco de Indicadores - Mun. (1)'!B2618,'Banco de Indicadores Mun. (2)'!A:A,'Banco de Indicadores - Mun. (1)'!A2618) / VLOOKUP(D2618,'Dados Base'!$B:$K,7,FALSE)) * 100</f>
        <v>79.022705882352938</v>
      </c>
      <c r="AN2618" s="72">
        <f>(SUMIFS('Banco de Indicadores Mun. (2)'!K:K,'Banco de Indicadores Mun. (2)'!B:B,'Banco de Indicadores - Mun. (1)'!B2618,'Banco de Indicadores Mun. (2)'!A:A,'Banco de Indicadores - Mun. (1)'!A2618) / VLOOKUP(D2618,'Dados Base'!$B:$K,10,FALSE)) * 100</f>
        <v>144.05426363636374</v>
      </c>
      <c r="AO2618" s="24">
        <v>2</v>
      </c>
      <c r="AP2618" s="25">
        <v>0</v>
      </c>
      <c r="AQ2618" s="17">
        <v>0</v>
      </c>
      <c r="AR2618" s="24">
        <v>10</v>
      </c>
      <c r="AS2618" s="22">
        <v>99</v>
      </c>
      <c r="AT2618" s="22">
        <v>99</v>
      </c>
      <c r="AU2618" s="22">
        <v>71.276504420980345</v>
      </c>
      <c r="AV2618" s="22">
        <v>8.1199999999999992</v>
      </c>
      <c r="AW2618" s="21">
        <v>3</v>
      </c>
      <c r="AX2618" s="21">
        <v>1</v>
      </c>
      <c r="AY2618" s="116">
        <v>211.19489373648102</v>
      </c>
    </row>
    <row r="2619" spans="1:51" ht="15" x14ac:dyDescent="0.25">
      <c r="A2619" s="144">
        <v>2013</v>
      </c>
      <c r="B2619" s="77" t="s">
        <v>39</v>
      </c>
      <c r="C2619" s="78">
        <v>9</v>
      </c>
      <c r="D2619" s="77">
        <v>3503307</v>
      </c>
      <c r="E2619" s="78">
        <v>35033079</v>
      </c>
      <c r="F2619" s="78" t="str">
        <f t="shared" si="111"/>
        <v>350330792013</v>
      </c>
      <c r="G2619" s="96">
        <v>1.2359187994208432</v>
      </c>
      <c r="H2619" s="80">
        <f t="shared" si="110"/>
        <v>122554</v>
      </c>
      <c r="I2619" s="91">
        <v>116185</v>
      </c>
      <c r="J2619" s="97">
        <v>6369</v>
      </c>
      <c r="K2619" s="83">
        <f>(H2619)/VLOOKUP(D2619,'Dados Base'!$B:$K,6,FALSE)</f>
        <v>190.46094551331862</v>
      </c>
      <c r="L2619" s="88">
        <f t="shared" si="112"/>
        <v>94.803107201723321</v>
      </c>
      <c r="M2619" s="85" t="s">
        <v>702</v>
      </c>
      <c r="N2619" s="92">
        <v>0.78100000000000003</v>
      </c>
      <c r="O2619" s="91">
        <v>197</v>
      </c>
      <c r="P2619" s="91" t="s">
        <v>691</v>
      </c>
      <c r="Q2619" s="91" t="s">
        <v>691</v>
      </c>
      <c r="R2619" s="91" t="s">
        <v>691</v>
      </c>
      <c r="S2619" s="91">
        <v>425</v>
      </c>
      <c r="T2619" s="87" t="s">
        <v>691</v>
      </c>
      <c r="U2619" s="87">
        <v>1326</v>
      </c>
      <c r="V2619" s="87">
        <v>1170</v>
      </c>
      <c r="W2619" s="85" t="s">
        <v>691</v>
      </c>
      <c r="X2619" s="146">
        <v>0.42695317129629629</v>
      </c>
      <c r="Y2619" s="21">
        <v>107.63</v>
      </c>
      <c r="Z2619" s="147">
        <v>2532</v>
      </c>
      <c r="AA2619" s="147">
        <v>3926</v>
      </c>
      <c r="AB2619" s="21">
        <v>14</v>
      </c>
      <c r="AC2619" s="21">
        <v>0</v>
      </c>
      <c r="AD2619" s="153">
        <f>VLOOKUP(D2619,'Dados Base'!$B:$K,9,FALSE)*31536000/VLOOKUP($F2619,F:H,MATCH(H2618,F2618:AF2618,0),FALSE)</f>
        <v>2202.6874683812848</v>
      </c>
      <c r="AE2619" s="153">
        <f>VLOOKUP(D2619,'Dados Base'!$B:$K,10,FALSE)*31536000/VLOOKUP($F2619,F:H,MATCH(H2618,F2618:AF2618,0),FALSE)</f>
        <v>259.89653540480111</v>
      </c>
      <c r="AF2619" s="148">
        <v>100</v>
      </c>
      <c r="AG2619" s="21">
        <v>97.32</v>
      </c>
      <c r="AH2619" s="148">
        <v>100</v>
      </c>
      <c r="AI2619" s="148">
        <v>38.020000000000003</v>
      </c>
      <c r="AJ2619" s="148">
        <v>100</v>
      </c>
      <c r="AK2619" s="72">
        <f>(SUMIFS('Banco de Indicadores Mun. (2)'!I:I,'Banco de Indicadores Mun. (2)'!B:B,'Banco de Indicadores - Mun. (1)'!B2619,'Banco de Indicadores Mun. (2)'!A:A,'Banco de Indicadores - Mun. (1)'!A2619) / VLOOKUP(D2619,'Dados Base'!$B:$K,8,FALSE)) * 100</f>
        <v>22.043258899676381</v>
      </c>
      <c r="AL2619" s="72">
        <f>(SUMIFS('Banco de Indicadores Mun. (2)'!I:I,'Banco de Indicadores Mun. (2)'!B:B,'Banco de Indicadores - Mun. (1)'!B2619,'Banco de Indicadores Mun. (2)'!A:A,'Banco de Indicadores - Mun. (1)'!A2619) / VLOOKUP(D2619,'Dados Base'!$B:$K,9,FALSE)) * 100</f>
        <v>7.9572044392523384</v>
      </c>
      <c r="AM2619" s="72">
        <f>(SUMIFS('Banco de Indicadores Mun. (2)'!J:J,'Banco de Indicadores Mun. (2)'!B:B,'Banco de Indicadores - Mun. (1)'!B2619,'Banco de Indicadores Mun. (2)'!A:A,'Banco de Indicadores - Mun. (1)'!A2619) / VLOOKUP(D2619,'Dados Base'!$B:$K,7,FALSE)) * 100</f>
        <v>27.727841346153852</v>
      </c>
      <c r="AN2619" s="72">
        <f>(SUMIFS('Banco de Indicadores Mun. (2)'!K:K,'Banco de Indicadores Mun. (2)'!B:B,'Banco de Indicadores - Mun. (1)'!B2619,'Banco de Indicadores Mun. (2)'!A:A,'Banco de Indicadores - Mun. (1)'!A2619) / VLOOKUP(D2619,'Dados Base'!$B:$K,10,FALSE)) * 100</f>
        <v>10.336396039603954</v>
      </c>
      <c r="AO2619" s="24">
        <v>0</v>
      </c>
      <c r="AP2619" s="25">
        <v>0</v>
      </c>
      <c r="AQ2619" s="17">
        <v>0</v>
      </c>
      <c r="AR2619" s="24">
        <v>9.8000000000000007</v>
      </c>
      <c r="AS2619" s="22">
        <v>100</v>
      </c>
      <c r="AT2619" s="22">
        <v>70</v>
      </c>
      <c r="AU2619" s="22">
        <v>39.207184886961912</v>
      </c>
      <c r="AV2619" s="22">
        <v>5.6</v>
      </c>
      <c r="AW2619" s="21">
        <v>0</v>
      </c>
      <c r="AX2619" s="21">
        <v>0</v>
      </c>
      <c r="AY2619" s="116">
        <v>109.35044441847472</v>
      </c>
    </row>
    <row r="2620" spans="1:51" ht="15" x14ac:dyDescent="0.25">
      <c r="A2620" s="144">
        <v>2013</v>
      </c>
      <c r="B2620" s="77" t="s">
        <v>40</v>
      </c>
      <c r="C2620" s="78">
        <v>20</v>
      </c>
      <c r="D2620" s="77">
        <v>3503356</v>
      </c>
      <c r="E2620" s="78">
        <v>350335620</v>
      </c>
      <c r="F2620" s="78" t="str">
        <f t="shared" si="111"/>
        <v>3503356202013</v>
      </c>
      <c r="G2620" s="96">
        <v>-1.0983547366216095</v>
      </c>
      <c r="H2620" s="80">
        <f t="shared" si="110"/>
        <v>1884</v>
      </c>
      <c r="I2620" s="91">
        <v>1115</v>
      </c>
      <c r="J2620" s="97">
        <v>769</v>
      </c>
      <c r="K2620" s="83">
        <f>(H2620)/VLOOKUP(D2620,'Dados Base'!$B:$K,6,FALSE)</f>
        <v>7.157782759013716</v>
      </c>
      <c r="L2620" s="88">
        <f t="shared" si="112"/>
        <v>59.182590233545653</v>
      </c>
      <c r="M2620" s="85" t="s">
        <v>702</v>
      </c>
      <c r="N2620" s="92">
        <v>0.72199999999999998</v>
      </c>
      <c r="O2620" s="91">
        <v>27</v>
      </c>
      <c r="P2620" s="91" t="s">
        <v>691</v>
      </c>
      <c r="Q2620" s="91" t="s">
        <v>691</v>
      </c>
      <c r="R2620" s="91" t="s">
        <v>691</v>
      </c>
      <c r="S2620" s="91">
        <v>1</v>
      </c>
      <c r="T2620" s="87" t="s">
        <v>691</v>
      </c>
      <c r="U2620" s="87">
        <v>10</v>
      </c>
      <c r="V2620" s="87">
        <v>12</v>
      </c>
      <c r="W2620" s="85" t="s">
        <v>691</v>
      </c>
      <c r="X2620" s="146">
        <v>3.07621875E-3</v>
      </c>
      <c r="Y2620" s="21">
        <v>0.77</v>
      </c>
      <c r="Z2620" s="147">
        <v>47</v>
      </c>
      <c r="AA2620" s="147">
        <v>12</v>
      </c>
      <c r="AB2620" s="21">
        <v>0</v>
      </c>
      <c r="AC2620" s="21">
        <v>0</v>
      </c>
      <c r="AD2620" s="153">
        <f>VLOOKUP(D2620,'Dados Base'!$B:$K,9,FALSE)*31536000/VLOOKUP($F2620,F:H,MATCH(H2619,F2619:AF2619,0),FALSE)</f>
        <v>31803.821656050954</v>
      </c>
      <c r="AE2620" s="153">
        <f>VLOOKUP(D2620,'Dados Base'!$B:$K,10,FALSE)*31536000/VLOOKUP($F2620,F:H,MATCH(H2619,F2619:AF2619,0),FALSE)</f>
        <v>4017.3248407643314</v>
      </c>
      <c r="AF2620" s="148">
        <v>62.7</v>
      </c>
      <c r="AG2620" s="21">
        <v>75.17</v>
      </c>
      <c r="AH2620" s="148">
        <v>61.97</v>
      </c>
      <c r="AI2620" s="148">
        <v>4.75</v>
      </c>
      <c r="AJ2620" s="148">
        <v>100</v>
      </c>
      <c r="AK2620" s="72">
        <f>(SUMIFS('Banco de Indicadores Mun. (2)'!I:I,'Banco de Indicadores Mun. (2)'!B:B,'Banco de Indicadores - Mun. (1)'!B2620,'Banco de Indicadores Mun. (2)'!A:A,'Banco de Indicadores - Mun. (1)'!A2620) / VLOOKUP(D2620,'Dados Base'!$B:$K,8,FALSE)) * 100</f>
        <v>2.9701012658227843</v>
      </c>
      <c r="AL2620" s="72">
        <f>(SUMIFS('Banco de Indicadores Mun. (2)'!I:I,'Banco de Indicadores Mun. (2)'!B:B,'Banco de Indicadores - Mun. (1)'!B2620,'Banco de Indicadores Mun. (2)'!A:A,'Banco de Indicadores - Mun. (1)'!A2620) / VLOOKUP(D2620,'Dados Base'!$B:$K,9,FALSE)) * 100</f>
        <v>1.2349368421052629</v>
      </c>
      <c r="AM2620" s="72">
        <f>(SUMIFS('Banco de Indicadores Mun. (2)'!J:J,'Banco de Indicadores Mun. (2)'!B:B,'Banco de Indicadores - Mun. (1)'!B2620,'Banco de Indicadores Mun. (2)'!A:A,'Banco de Indicadores - Mun. (1)'!A2620) / VLOOKUP(D2620,'Dados Base'!$B:$K,7,FALSE)) * 100</f>
        <v>3.7126545454545448</v>
      </c>
      <c r="AN2620" s="72">
        <f>(SUMIFS('Banco de Indicadores Mun. (2)'!K:K,'Banco de Indicadores Mun. (2)'!B:B,'Banco de Indicadores - Mun. (1)'!B2620,'Banco de Indicadores Mun. (2)'!A:A,'Banco de Indicadores - Mun. (1)'!A2620) / VLOOKUP(D2620,'Dados Base'!$B:$K,10,FALSE)) * 100</f>
        <v>1.2684166666666665</v>
      </c>
      <c r="AO2620" s="24">
        <v>0</v>
      </c>
      <c r="AP2620" s="25">
        <v>0</v>
      </c>
      <c r="AQ2620" s="17">
        <v>0</v>
      </c>
      <c r="AR2620" s="24">
        <v>7.2</v>
      </c>
      <c r="AS2620" s="22">
        <v>100</v>
      </c>
      <c r="AT2620" s="22">
        <v>100</v>
      </c>
      <c r="AU2620" s="22">
        <v>79.66101694915254</v>
      </c>
      <c r="AV2620" s="22">
        <v>8.34</v>
      </c>
      <c r="AW2620" s="21">
        <v>0</v>
      </c>
      <c r="AX2620" s="21">
        <v>0</v>
      </c>
      <c r="AY2620" s="116">
        <v>95.562973144969988</v>
      </c>
    </row>
    <row r="2621" spans="1:51" ht="15" x14ac:dyDescent="0.25">
      <c r="A2621" s="144">
        <v>2013</v>
      </c>
      <c r="B2621" s="77" t="s">
        <v>41</v>
      </c>
      <c r="C2621" s="78">
        <v>13</v>
      </c>
      <c r="D2621" s="77">
        <v>3503406</v>
      </c>
      <c r="E2621" s="78">
        <v>350340613</v>
      </c>
      <c r="F2621" s="78" t="str">
        <f t="shared" si="111"/>
        <v>3503406132013</v>
      </c>
      <c r="G2621" s="96">
        <v>0.66927356198838162</v>
      </c>
      <c r="H2621" s="80">
        <f t="shared" si="110"/>
        <v>7950</v>
      </c>
      <c r="I2621" s="91">
        <v>6394</v>
      </c>
      <c r="J2621" s="97">
        <v>1556</v>
      </c>
      <c r="K2621" s="83">
        <f>(H2621)/VLOOKUP(D2621,'Dados Base'!$B:$K,6,FALSE)</f>
        <v>15.696882342488202</v>
      </c>
      <c r="L2621" s="88">
        <f t="shared" si="112"/>
        <v>80.427672955974842</v>
      </c>
      <c r="M2621" s="85" t="s">
        <v>702</v>
      </c>
      <c r="N2621" s="92">
        <v>0.74399999999999999</v>
      </c>
      <c r="O2621" s="91">
        <v>177</v>
      </c>
      <c r="P2621" s="91" t="s">
        <v>691</v>
      </c>
      <c r="Q2621" s="91" t="s">
        <v>691</v>
      </c>
      <c r="R2621" s="91" t="s">
        <v>691</v>
      </c>
      <c r="S2621" s="91">
        <v>31</v>
      </c>
      <c r="T2621" s="87" t="s">
        <v>691</v>
      </c>
      <c r="U2621" s="87">
        <v>55</v>
      </c>
      <c r="V2621" s="87">
        <v>49</v>
      </c>
      <c r="W2621" s="85" t="s">
        <v>691</v>
      </c>
      <c r="X2621" s="146">
        <v>1.7576953124999999E-2</v>
      </c>
      <c r="Y2621" s="21">
        <v>4.55</v>
      </c>
      <c r="Z2621" s="147">
        <v>274</v>
      </c>
      <c r="AA2621" s="147">
        <v>77</v>
      </c>
      <c r="AB2621" s="21">
        <v>0</v>
      </c>
      <c r="AC2621" s="21">
        <v>0</v>
      </c>
      <c r="AD2621" s="153">
        <f>VLOOKUP(D2621,'Dados Base'!$B:$K,9,FALSE)*31536000/VLOOKUP($F2621,F:H,MATCH(H2620,F2620:AF2620,0),FALSE)</f>
        <v>16541.524528301888</v>
      </c>
      <c r="AE2621" s="153">
        <f>VLOOKUP(D2621,'Dados Base'!$B:$K,10,FALSE)*31536000/VLOOKUP($F2621,F:H,MATCH(H2620,F2620:AF2620,0),FALSE)</f>
        <v>1705.720754716981</v>
      </c>
      <c r="AF2621" s="148">
        <v>84.9</v>
      </c>
      <c r="AG2621" s="21" t="s">
        <v>692</v>
      </c>
      <c r="AH2621" s="148">
        <v>78.28</v>
      </c>
      <c r="AI2621" s="148">
        <v>22.95</v>
      </c>
      <c r="AJ2621" s="148">
        <v>100</v>
      </c>
      <c r="AK2621" s="72">
        <f>(SUMIFS('Banco de Indicadores Mun. (2)'!I:I,'Banco de Indicadores Mun. (2)'!B:B,'Banco de Indicadores - Mun. (1)'!B2621,'Banco de Indicadores Mun. (2)'!A:A,'Banco de Indicadores - Mun. (1)'!A2621) / VLOOKUP(D2621,'Dados Base'!$B:$K,8,FALSE)) * 100</f>
        <v>4.9145534883720945</v>
      </c>
      <c r="AL2621" s="72">
        <f>(SUMIFS('Banco de Indicadores Mun. (2)'!I:I,'Banco de Indicadores Mun. (2)'!B:B,'Banco de Indicadores - Mun. (1)'!B2621,'Banco de Indicadores Mun. (2)'!A:A,'Banco de Indicadores - Mun. (1)'!A2621) / VLOOKUP(D2621,'Dados Base'!$B:$K,9,FALSE)) * 100</f>
        <v>2.5338824940047968</v>
      </c>
      <c r="AM2621" s="72">
        <f>(SUMIFS('Banco de Indicadores Mun. (2)'!J:J,'Banco de Indicadores Mun. (2)'!B:B,'Banco de Indicadores - Mun. (1)'!B2621,'Banco de Indicadores Mun. (2)'!A:A,'Banco de Indicadores - Mun. (1)'!A2621) / VLOOKUP(D2621,'Dados Base'!$B:$K,7,FALSE)) * 100</f>
        <v>5.2072209302325598</v>
      </c>
      <c r="AN2621" s="72">
        <f>(SUMIFS('Banco de Indicadores Mun. (2)'!K:K,'Banco de Indicadores Mun. (2)'!B:B,'Banco de Indicadores - Mun. (1)'!B2621,'Banco de Indicadores Mun. (2)'!A:A,'Banco de Indicadores - Mun. (1)'!A2621) / VLOOKUP(D2621,'Dados Base'!$B:$K,10,FALSE)) * 100</f>
        <v>3.743883720930234</v>
      </c>
      <c r="AO2621" s="24">
        <v>0</v>
      </c>
      <c r="AP2621" s="25">
        <v>0</v>
      </c>
      <c r="AQ2621" s="17">
        <v>0</v>
      </c>
      <c r="AR2621" s="24">
        <v>7.1</v>
      </c>
      <c r="AS2621" s="22">
        <v>98</v>
      </c>
      <c r="AT2621" s="22">
        <v>98.000000000000014</v>
      </c>
      <c r="AU2621" s="22">
        <v>78.06267806267806</v>
      </c>
      <c r="AV2621" s="22">
        <v>8.34</v>
      </c>
      <c r="AW2621" s="21">
        <v>0</v>
      </c>
      <c r="AX2621" s="21">
        <v>0</v>
      </c>
      <c r="AY2621" s="116">
        <v>88.613597061440487</v>
      </c>
    </row>
    <row r="2622" spans="1:51" ht="15" x14ac:dyDescent="0.25">
      <c r="A2622" s="144">
        <v>2013</v>
      </c>
      <c r="B2622" s="77" t="s">
        <v>42</v>
      </c>
      <c r="C2622" s="78">
        <v>2</v>
      </c>
      <c r="D2622" s="77">
        <v>3503505</v>
      </c>
      <c r="E2622" s="78">
        <v>35035052</v>
      </c>
      <c r="F2622" s="78" t="str">
        <f t="shared" si="111"/>
        <v>350350522013</v>
      </c>
      <c r="G2622" s="96">
        <v>0.24179048748595999</v>
      </c>
      <c r="H2622" s="80">
        <f t="shared" si="110"/>
        <v>3730</v>
      </c>
      <c r="I2622" s="91">
        <v>2501</v>
      </c>
      <c r="J2622" s="97">
        <v>1229</v>
      </c>
      <c r="K2622" s="83">
        <f>(H2622)/VLOOKUP(D2622,'Dados Base'!$B:$K,6,FALSE)</f>
        <v>12.166878690021855</v>
      </c>
      <c r="L2622" s="88">
        <f t="shared" si="112"/>
        <v>67.050938337801611</v>
      </c>
      <c r="M2622" s="85" t="s">
        <v>702</v>
      </c>
      <c r="N2622" s="92">
        <v>0.69699999999999995</v>
      </c>
      <c r="O2622" s="91">
        <v>49</v>
      </c>
      <c r="P2622" s="91" t="s">
        <v>691</v>
      </c>
      <c r="Q2622" s="91" t="s">
        <v>691</v>
      </c>
      <c r="R2622" s="91" t="s">
        <v>691</v>
      </c>
      <c r="S2622" s="91" t="s">
        <v>693</v>
      </c>
      <c r="T2622" s="87" t="s">
        <v>691</v>
      </c>
      <c r="U2622" s="87">
        <v>13</v>
      </c>
      <c r="V2622" s="87">
        <v>14</v>
      </c>
      <c r="W2622" s="85" t="s">
        <v>691</v>
      </c>
      <c r="X2622" s="146">
        <v>8.9235893072000232E-3</v>
      </c>
      <c r="Y2622" s="21">
        <v>1.8</v>
      </c>
      <c r="Z2622" s="147">
        <v>0</v>
      </c>
      <c r="AA2622" s="147">
        <v>139</v>
      </c>
      <c r="AB2622" s="21">
        <v>0</v>
      </c>
      <c r="AC2622" s="21">
        <v>0</v>
      </c>
      <c r="AD2622" s="153">
        <f>VLOOKUP(D2622,'Dados Base'!$B:$K,9,FALSE)*31536000/VLOOKUP($F2622,F:H,MATCH(H2621,F2621:AF2621,0),FALSE)</f>
        <v>38215.206434316351</v>
      </c>
      <c r="AE2622" s="153">
        <f>VLOOKUP(D2622,'Dados Base'!$B:$K,10,FALSE)*31536000/VLOOKUP($F2622,F:H,MATCH(H2621,F2621:AF2621,0),FALSE)</f>
        <v>3889.1581769436993</v>
      </c>
      <c r="AF2622" s="148" t="s">
        <v>692</v>
      </c>
      <c r="AG2622" s="21">
        <v>67.05</v>
      </c>
      <c r="AH2622" s="148" t="s">
        <v>692</v>
      </c>
      <c r="AI2622" s="148" t="s">
        <v>692</v>
      </c>
      <c r="AJ2622" s="148" t="s">
        <v>692</v>
      </c>
      <c r="AK2622" s="72">
        <f>(SUMIFS('Banco de Indicadores Mun. (2)'!I:I,'Banco de Indicadores Mun. (2)'!B:B,'Banco de Indicadores - Mun. (1)'!B2622,'Banco de Indicadores Mun. (2)'!A:A,'Banco de Indicadores - Mun. (1)'!A2622) / VLOOKUP(D2622,'Dados Base'!$B:$K,8,FALSE)) * 100</f>
        <v>0.49896428571428575</v>
      </c>
      <c r="AL2622" s="72">
        <f>(SUMIFS('Banco de Indicadores Mun. (2)'!I:I,'Banco de Indicadores Mun. (2)'!B:B,'Banco de Indicadores - Mun. (1)'!B2622,'Banco de Indicadores Mun. (2)'!A:A,'Banco de Indicadores - Mun. (1)'!A2622) / VLOOKUP(D2622,'Dados Base'!$B:$K,9,FALSE)) * 100</f>
        <v>0.21636504424778763</v>
      </c>
      <c r="AM2622" s="72">
        <f>(SUMIFS('Banco de Indicadores Mun. (2)'!J:J,'Banco de Indicadores Mun. (2)'!B:B,'Banco de Indicadores - Mun. (1)'!B2622,'Banco de Indicadores Mun. (2)'!A:A,'Banco de Indicadores - Mun. (1)'!A2622) / VLOOKUP(D2622,'Dados Base'!$B:$K,7,FALSE)) * 100</f>
        <v>0.65198</v>
      </c>
      <c r="AN2622" s="72">
        <f>(SUMIFS('Banco de Indicadores Mun. (2)'!K:K,'Banco de Indicadores Mun. (2)'!B:B,'Banco de Indicadores - Mun. (1)'!B2622,'Banco de Indicadores Mun. (2)'!A:A,'Banco de Indicadores - Mun. (1)'!A2622) / VLOOKUP(D2622,'Dados Base'!$B:$K,10,FALSE)) * 100</f>
        <v>0</v>
      </c>
      <c r="AO2622" s="24">
        <v>0</v>
      </c>
      <c r="AP2622" s="25">
        <v>26.809651474530831</v>
      </c>
      <c r="AQ2622" s="17">
        <v>0</v>
      </c>
      <c r="AR2622" s="24">
        <v>7.3</v>
      </c>
      <c r="AS2622" s="22">
        <v>90</v>
      </c>
      <c r="AT2622" s="22">
        <v>0</v>
      </c>
      <c r="AU2622" s="22">
        <v>0</v>
      </c>
      <c r="AV2622" s="22">
        <v>1.35</v>
      </c>
      <c r="AW2622" s="21">
        <v>0</v>
      </c>
      <c r="AX2622" s="21">
        <v>0</v>
      </c>
      <c r="AY2622" s="116">
        <v>0</v>
      </c>
    </row>
    <row r="2623" spans="1:51" ht="15" x14ac:dyDescent="0.25">
      <c r="A2623" s="144">
        <v>2013</v>
      </c>
      <c r="B2623" s="77" t="s">
        <v>43</v>
      </c>
      <c r="C2623" s="78">
        <v>13</v>
      </c>
      <c r="D2623" s="77">
        <v>3503604</v>
      </c>
      <c r="E2623" s="78">
        <v>350360413</v>
      </c>
      <c r="F2623" s="78" t="str">
        <f t="shared" si="111"/>
        <v>3503604132013</v>
      </c>
      <c r="G2623" s="96">
        <v>0.19088076588866798</v>
      </c>
      <c r="H2623" s="80">
        <f t="shared" si="110"/>
        <v>10641</v>
      </c>
      <c r="I2623" s="91">
        <v>9597</v>
      </c>
      <c r="J2623" s="97">
        <v>1044</v>
      </c>
      <c r="K2623" s="83">
        <f>(H2623)/VLOOKUP(D2623,'Dados Base'!$B:$K,6,FALSE)</f>
        <v>123.80453752181501</v>
      </c>
      <c r="L2623" s="88">
        <f t="shared" si="112"/>
        <v>90.188892021426554</v>
      </c>
      <c r="M2623" s="85" t="s">
        <v>702</v>
      </c>
      <c r="N2623" s="92">
        <v>0.69499999999999995</v>
      </c>
      <c r="O2623" s="91">
        <v>20</v>
      </c>
      <c r="P2623" s="91" t="s">
        <v>691</v>
      </c>
      <c r="Q2623" s="91" t="s">
        <v>691</v>
      </c>
      <c r="R2623" s="91" t="s">
        <v>691</v>
      </c>
      <c r="S2623" s="91">
        <v>10</v>
      </c>
      <c r="T2623" s="87" t="s">
        <v>691</v>
      </c>
      <c r="U2623" s="87">
        <v>79</v>
      </c>
      <c r="V2623" s="87">
        <v>56</v>
      </c>
      <c r="W2623" s="85" t="s">
        <v>691</v>
      </c>
      <c r="X2623" s="146">
        <v>2.5577195312499999E-2</v>
      </c>
      <c r="Y2623" s="21">
        <v>6.84</v>
      </c>
      <c r="Z2623" s="147">
        <v>422</v>
      </c>
      <c r="AA2623" s="147">
        <v>105</v>
      </c>
      <c r="AB2623" s="21">
        <v>1</v>
      </c>
      <c r="AC2623" s="21">
        <v>0</v>
      </c>
      <c r="AD2623" s="153">
        <f>VLOOKUP(D2623,'Dados Base'!$B:$K,9,FALSE)*31536000/VLOOKUP($F2623,F:H,MATCH(H2622,F2622:AF2622,0),FALSE)</f>
        <v>2193.0871158725686</v>
      </c>
      <c r="AE2623" s="153">
        <f>VLOOKUP(D2623,'Dados Base'!$B:$K,10,FALSE)*31536000/VLOOKUP($F2623,F:H,MATCH(H2622,F2622:AF2622,0),FALSE)</f>
        <v>237.09049901325068</v>
      </c>
      <c r="AF2623" s="148">
        <v>92.3</v>
      </c>
      <c r="AG2623" s="21" t="s">
        <v>692</v>
      </c>
      <c r="AH2623" s="148">
        <v>92.06</v>
      </c>
      <c r="AI2623" s="148">
        <v>25.59</v>
      </c>
      <c r="AJ2623" s="148">
        <v>100</v>
      </c>
      <c r="AK2623" s="72">
        <f>(SUMIFS('Banco de Indicadores Mun. (2)'!I:I,'Banco de Indicadores Mun. (2)'!B:B,'Banco de Indicadores - Mun. (1)'!B2623,'Banco de Indicadores Mun. (2)'!A:A,'Banco de Indicadores - Mun. (1)'!A2623) / VLOOKUP(D2623,'Dados Base'!$B:$K,8,FALSE)) * 100</f>
        <v>7.4951052631578943</v>
      </c>
      <c r="AL2623" s="72">
        <f>(SUMIFS('Banco de Indicadores Mun. (2)'!I:I,'Banco de Indicadores Mun. (2)'!B:B,'Banco de Indicadores - Mun. (1)'!B2623,'Banco de Indicadores Mun. (2)'!A:A,'Banco de Indicadores - Mun. (1)'!A2623) / VLOOKUP(D2623,'Dados Base'!$B:$K,9,FALSE)) * 100</f>
        <v>3.8488378378378383</v>
      </c>
      <c r="AM2623" s="72">
        <f>(SUMIFS('Banco de Indicadores Mun. (2)'!J:J,'Banco de Indicadores Mun. (2)'!B:B,'Banco de Indicadores - Mun. (1)'!B2623,'Banco de Indicadores Mun. (2)'!A:A,'Banco de Indicadores - Mun. (1)'!A2623) / VLOOKUP(D2623,'Dados Base'!$B:$K,7,FALSE)) * 100</f>
        <v>0</v>
      </c>
      <c r="AN2623" s="72">
        <f>(SUMIFS('Banco de Indicadores Mun. (2)'!K:K,'Banco de Indicadores Mun. (2)'!B:B,'Banco de Indicadores - Mun. (1)'!B2623,'Banco de Indicadores Mun. (2)'!A:A,'Banco de Indicadores - Mun. (1)'!A2623) / VLOOKUP(D2623,'Dados Base'!$B:$K,10,FALSE)) * 100</f>
        <v>35.601749999999996</v>
      </c>
      <c r="AO2623" s="24">
        <v>0</v>
      </c>
      <c r="AP2623" s="25">
        <v>0</v>
      </c>
      <c r="AQ2623" s="17">
        <v>0</v>
      </c>
      <c r="AR2623" s="24">
        <v>7.1</v>
      </c>
      <c r="AS2623" s="22">
        <v>100</v>
      </c>
      <c r="AT2623" s="22">
        <v>100</v>
      </c>
      <c r="AU2623" s="22">
        <v>80.075901328273247</v>
      </c>
      <c r="AV2623" s="22">
        <v>10</v>
      </c>
      <c r="AW2623" s="21">
        <v>0</v>
      </c>
      <c r="AX2623" s="21">
        <v>0</v>
      </c>
      <c r="AY2623" s="116">
        <v>121.84441327862592</v>
      </c>
    </row>
    <row r="2624" spans="1:51" ht="15" x14ac:dyDescent="0.25">
      <c r="A2624" s="144">
        <v>2013</v>
      </c>
      <c r="B2624" s="77" t="s">
        <v>44</v>
      </c>
      <c r="C2624" s="78">
        <v>15</v>
      </c>
      <c r="D2624" s="77">
        <v>3503703</v>
      </c>
      <c r="E2624" s="78">
        <v>350370315</v>
      </c>
      <c r="F2624" s="78" t="str">
        <f t="shared" si="111"/>
        <v>3503703152013</v>
      </c>
      <c r="G2624" s="96">
        <v>1.2106015694749006</v>
      </c>
      <c r="H2624" s="80">
        <f t="shared" si="110"/>
        <v>8785</v>
      </c>
      <c r="I2624" s="91">
        <v>8319</v>
      </c>
      <c r="J2624" s="97">
        <v>466</v>
      </c>
      <c r="K2624" s="83">
        <f>(H2624)/VLOOKUP(D2624,'Dados Base'!$B:$K,6,FALSE)</f>
        <v>65.998046728269841</v>
      </c>
      <c r="L2624" s="88">
        <f t="shared" si="112"/>
        <v>94.695503699487759</v>
      </c>
      <c r="M2624" s="85" t="s">
        <v>702</v>
      </c>
      <c r="N2624" s="92">
        <v>0.73299999999999998</v>
      </c>
      <c r="O2624" s="91">
        <v>42</v>
      </c>
      <c r="P2624" s="91" t="s">
        <v>691</v>
      </c>
      <c r="Q2624" s="91" t="s">
        <v>691</v>
      </c>
      <c r="R2624" s="91" t="s">
        <v>691</v>
      </c>
      <c r="S2624" s="91">
        <v>13</v>
      </c>
      <c r="T2624" s="87" t="s">
        <v>691</v>
      </c>
      <c r="U2624" s="87">
        <v>68</v>
      </c>
      <c r="V2624" s="87">
        <v>47</v>
      </c>
      <c r="W2624" s="85" t="s">
        <v>691</v>
      </c>
      <c r="X2624" s="146">
        <v>2.1071544622206256E-2</v>
      </c>
      <c r="Y2624" s="21">
        <v>6.03</v>
      </c>
      <c r="Z2624" s="147">
        <v>0</v>
      </c>
      <c r="AA2624" s="147">
        <v>465</v>
      </c>
      <c r="AB2624" s="21">
        <v>2</v>
      </c>
      <c r="AC2624" s="21">
        <v>0</v>
      </c>
      <c r="AD2624" s="153">
        <f>VLOOKUP(D2624,'Dados Base'!$B:$K,9,FALSE)*31536000/VLOOKUP($F2624,F:H,MATCH(H2623,F2623:AF2623,0),FALSE)</f>
        <v>3661.5503699487763</v>
      </c>
      <c r="AE2624" s="153">
        <f>VLOOKUP(D2624,'Dados Base'!$B:$K,10,FALSE)*31536000/VLOOKUP($F2624,F:H,MATCH(H2623,F2623:AF2623,0),FALSE)</f>
        <v>430.77063175867966</v>
      </c>
      <c r="AF2624" s="148" t="s">
        <v>692</v>
      </c>
      <c r="AG2624" s="21" t="s">
        <v>692</v>
      </c>
      <c r="AH2624" s="148" t="s">
        <v>692</v>
      </c>
      <c r="AI2624" s="148" t="s">
        <v>692</v>
      </c>
      <c r="AJ2624" s="148" t="s">
        <v>692</v>
      </c>
      <c r="AK2624" s="72">
        <f>(SUMIFS('Banco de Indicadores Mun. (2)'!I:I,'Banco de Indicadores Mun. (2)'!B:B,'Banco de Indicadores - Mun. (1)'!B2624,'Banco de Indicadores Mun. (2)'!A:A,'Banco de Indicadores - Mun. (1)'!A2624) / VLOOKUP(D2624,'Dados Base'!$B:$K,8,FALSE)) * 100</f>
        <v>419.87215151515142</v>
      </c>
      <c r="AL2624" s="72">
        <f>(SUMIFS('Banco de Indicadores Mun. (2)'!I:I,'Banco de Indicadores Mun. (2)'!B:B,'Banco de Indicadores - Mun. (1)'!B2624,'Banco de Indicadores Mun. (2)'!A:A,'Banco de Indicadores - Mun. (1)'!A2624) / VLOOKUP(D2624,'Dados Base'!$B:$K,9,FALSE)) * 100</f>
        <v>135.84099019607839</v>
      </c>
      <c r="AM2624" s="72">
        <f>(SUMIFS('Banco de Indicadores Mun. (2)'!J:J,'Banco de Indicadores Mun. (2)'!B:B,'Banco de Indicadores - Mun. (1)'!B2624,'Banco de Indicadores Mun. (2)'!A:A,'Banco de Indicadores - Mun. (1)'!A2624) / VLOOKUP(D2624,'Dados Base'!$B:$K,7,FALSE)) * 100</f>
        <v>547.37252380952373</v>
      </c>
      <c r="AN2624" s="72">
        <f>(SUMIFS('Banco de Indicadores Mun. (2)'!K:K,'Banco de Indicadores Mun. (2)'!B:B,'Banco de Indicadores - Mun. (1)'!B2624,'Banco de Indicadores Mun. (2)'!A:A,'Banco de Indicadores - Mun. (1)'!A2624) / VLOOKUP(D2624,'Dados Base'!$B:$K,10,FALSE)) * 100</f>
        <v>196.74649999999994</v>
      </c>
      <c r="AO2624" s="24">
        <v>0</v>
      </c>
      <c r="AP2624" s="25">
        <v>0</v>
      </c>
      <c r="AQ2624" s="17">
        <v>0</v>
      </c>
      <c r="AR2624" s="24">
        <v>8.5</v>
      </c>
      <c r="AS2624" s="22">
        <v>100</v>
      </c>
      <c r="AT2624" s="22">
        <v>0</v>
      </c>
      <c r="AU2624" s="22">
        <v>0</v>
      </c>
      <c r="AV2624" s="22">
        <v>1.5</v>
      </c>
      <c r="AW2624" s="21">
        <v>1</v>
      </c>
      <c r="AX2624" s="21">
        <v>0</v>
      </c>
      <c r="AY2624" s="116">
        <v>231.00251858439256</v>
      </c>
    </row>
    <row r="2625" spans="1:51" ht="15" x14ac:dyDescent="0.25">
      <c r="A2625" s="144">
        <v>2013</v>
      </c>
      <c r="B2625" s="77" t="s">
        <v>45</v>
      </c>
      <c r="C2625" s="78">
        <v>5</v>
      </c>
      <c r="D2625" s="77">
        <v>3503802</v>
      </c>
      <c r="E2625" s="78">
        <v>35038025</v>
      </c>
      <c r="F2625" s="78" t="str">
        <f t="shared" si="111"/>
        <v>350380252013</v>
      </c>
      <c r="G2625" s="96">
        <v>2.5681292217143215</v>
      </c>
      <c r="H2625" s="80">
        <f t="shared" si="110"/>
        <v>46907</v>
      </c>
      <c r="I2625" s="91">
        <v>42470</v>
      </c>
      <c r="J2625" s="97">
        <v>4437</v>
      </c>
      <c r="K2625" s="83">
        <f>(H2625)/VLOOKUP(D2625,'Dados Base'!$B:$K,6,FALSE)</f>
        <v>263.89310829817157</v>
      </c>
      <c r="L2625" s="88">
        <f t="shared" si="112"/>
        <v>90.540857441320057</v>
      </c>
      <c r="M2625" s="85" t="s">
        <v>702</v>
      </c>
      <c r="N2625" s="92">
        <v>0.749</v>
      </c>
      <c r="O2625" s="91">
        <v>110</v>
      </c>
      <c r="P2625" s="91" t="s">
        <v>691</v>
      </c>
      <c r="Q2625" s="91" t="s">
        <v>691</v>
      </c>
      <c r="R2625" s="91" t="s">
        <v>691</v>
      </c>
      <c r="S2625" s="91">
        <v>125</v>
      </c>
      <c r="T2625" s="87" t="s">
        <v>691</v>
      </c>
      <c r="U2625" s="87">
        <v>451</v>
      </c>
      <c r="V2625" s="87">
        <v>358</v>
      </c>
      <c r="W2625" s="85" t="s">
        <v>691</v>
      </c>
      <c r="X2625" s="146">
        <v>0.12927666922916667</v>
      </c>
      <c r="Y2625" s="21">
        <v>35.07</v>
      </c>
      <c r="Z2625" s="147">
        <v>0</v>
      </c>
      <c r="AA2625" s="147">
        <v>2367</v>
      </c>
      <c r="AB2625" s="21">
        <v>5</v>
      </c>
      <c r="AC2625" s="21">
        <v>0</v>
      </c>
      <c r="AD2625" s="153">
        <f>VLOOKUP(D2625,'Dados Base'!$B:$K,9,FALSE)*31536000/VLOOKUP($F2625,F:H,MATCH(H2624,F2624:AF2624,0),FALSE)</f>
        <v>1445.4644296160488</v>
      </c>
      <c r="AE2625" s="153">
        <f>VLOOKUP(D2625,'Dados Base'!$B:$K,10,FALSE)*31536000/VLOOKUP($F2625,F:H,MATCH(H2624,F2624:AF2624,0),FALSE)</f>
        <v>194.96962073890887</v>
      </c>
      <c r="AF2625" s="148">
        <v>90.54</v>
      </c>
      <c r="AG2625" s="21">
        <v>100</v>
      </c>
      <c r="AH2625" s="148">
        <v>87.82</v>
      </c>
      <c r="AI2625" s="148">
        <v>46.99</v>
      </c>
      <c r="AJ2625" s="148">
        <v>100</v>
      </c>
      <c r="AK2625" s="72">
        <f>(SUMIFS('Banco de Indicadores Mun. (2)'!I:I,'Banco de Indicadores Mun. (2)'!B:B,'Banco de Indicadores - Mun. (1)'!B2625,'Banco de Indicadores Mun. (2)'!A:A,'Banco de Indicadores - Mun. (1)'!A2625) / VLOOKUP(D2625,'Dados Base'!$B:$K,8,FALSE)) * 100</f>
        <v>29.636829268292686</v>
      </c>
      <c r="AL2625" s="72">
        <f>(SUMIFS('Banco de Indicadores Mun. (2)'!I:I,'Banco de Indicadores Mun. (2)'!B:B,'Banco de Indicadores - Mun. (1)'!B2625,'Banco de Indicadores Mun. (2)'!A:A,'Banco de Indicadores - Mun. (1)'!A2625) / VLOOKUP(D2625,'Dados Base'!$B:$K,9,FALSE)) * 100</f>
        <v>11.303348837209304</v>
      </c>
      <c r="AM2625" s="72">
        <f>(SUMIFS('Banco de Indicadores Mun. (2)'!J:J,'Banco de Indicadores Mun. (2)'!B:B,'Banco de Indicadores - Mun. (1)'!B2625,'Banco de Indicadores Mun. (2)'!A:A,'Banco de Indicadores - Mun. (1)'!A2625) / VLOOKUP(D2625,'Dados Base'!$B:$K,7,FALSE)) * 100</f>
        <v>41.636962264150952</v>
      </c>
      <c r="AN2625" s="72">
        <f>(SUMIFS('Banco de Indicadores Mun. (2)'!K:K,'Banco de Indicadores Mun. (2)'!B:B,'Banco de Indicadores - Mun. (1)'!B2625,'Banco de Indicadores Mun. (2)'!A:A,'Banco de Indicadores - Mun. (1)'!A2625) / VLOOKUP(D2625,'Dados Base'!$B:$K,10,FALSE)) * 100</f>
        <v>7.7055517241379299</v>
      </c>
      <c r="AO2625" s="24">
        <v>0</v>
      </c>
      <c r="AP2625" s="25">
        <v>2.1318779713049225</v>
      </c>
      <c r="AQ2625" s="17">
        <v>0</v>
      </c>
      <c r="AR2625" s="24">
        <v>9.8000000000000007</v>
      </c>
      <c r="AS2625" s="22">
        <v>98</v>
      </c>
      <c r="AT2625" s="22">
        <v>0</v>
      </c>
      <c r="AU2625" s="22">
        <v>0</v>
      </c>
      <c r="AV2625" s="22">
        <v>1.47</v>
      </c>
      <c r="AW2625" s="21">
        <v>1</v>
      </c>
      <c r="AX2625" s="21">
        <v>0</v>
      </c>
      <c r="AY2625" s="116">
        <v>105.17026562361092</v>
      </c>
    </row>
    <row r="2626" spans="1:51" ht="15" x14ac:dyDescent="0.25">
      <c r="A2626" s="144">
        <v>2013</v>
      </c>
      <c r="B2626" s="77" t="s">
        <v>46</v>
      </c>
      <c r="C2626" s="78">
        <v>6</v>
      </c>
      <c r="D2626" s="77">
        <v>3503901</v>
      </c>
      <c r="E2626" s="78">
        <v>35039016</v>
      </c>
      <c r="F2626" s="78" t="str">
        <f t="shared" si="111"/>
        <v>350390162013</v>
      </c>
      <c r="G2626" s="96">
        <v>2.1912854889757805</v>
      </c>
      <c r="H2626" s="80">
        <f t="shared" ref="H2626:H2689" si="113">SUM(I2626:J2626)</f>
        <v>79275</v>
      </c>
      <c r="I2626" s="91">
        <v>76185</v>
      </c>
      <c r="J2626" s="97">
        <v>3090</v>
      </c>
      <c r="K2626" s="83">
        <f>(H2626)/VLOOKUP(D2626,'Dados Base'!$B:$K,6,FALSE)</f>
        <v>813.49409953822476</v>
      </c>
      <c r="L2626" s="88">
        <f t="shared" si="112"/>
        <v>96.102175969725636</v>
      </c>
      <c r="M2626" s="85" t="s">
        <v>702</v>
      </c>
      <c r="N2626" s="92">
        <v>0.78400000000000003</v>
      </c>
      <c r="O2626" s="91">
        <v>28</v>
      </c>
      <c r="P2626" s="91" t="s">
        <v>691</v>
      </c>
      <c r="Q2626" s="91" t="s">
        <v>691</v>
      </c>
      <c r="R2626" s="91" t="s">
        <v>691</v>
      </c>
      <c r="S2626" s="91">
        <v>238</v>
      </c>
      <c r="T2626" s="87" t="s">
        <v>691</v>
      </c>
      <c r="U2626" s="87">
        <v>598</v>
      </c>
      <c r="V2626" s="87">
        <v>464</v>
      </c>
      <c r="W2626" s="85" t="s">
        <v>691</v>
      </c>
      <c r="X2626" s="146">
        <v>0.23619582534722219</v>
      </c>
      <c r="Y2626" s="21">
        <v>62.46</v>
      </c>
      <c r="Z2626" s="147">
        <v>2020</v>
      </c>
      <c r="AA2626" s="147">
        <v>2196</v>
      </c>
      <c r="AB2626" s="21">
        <v>11</v>
      </c>
      <c r="AC2626" s="21">
        <v>1</v>
      </c>
      <c r="AD2626" s="153">
        <f>VLOOKUP(D2626,'Dados Base'!$B:$K,9,FALSE)*31536000/VLOOKUP($F2626,F:H,MATCH(H2625,F2625:AF2625,0),FALSE)</f>
        <v>584.77350993377479</v>
      </c>
      <c r="AE2626" s="153">
        <f>VLOOKUP(D2626,'Dados Base'!$B:$K,10,FALSE)*31536000/VLOOKUP($F2626,F:H,MATCH(H2625,F2625:AF2625,0),FALSE)</f>
        <v>71.604919583727536</v>
      </c>
      <c r="AF2626" s="148">
        <v>97.88</v>
      </c>
      <c r="AG2626" s="21">
        <v>100</v>
      </c>
      <c r="AH2626" s="148">
        <v>55.74</v>
      </c>
      <c r="AI2626" s="148">
        <v>30.18</v>
      </c>
      <c r="AJ2626" s="148">
        <v>100</v>
      </c>
      <c r="AK2626" s="72">
        <f>(SUMIFS('Banco de Indicadores Mun. (2)'!I:I,'Banco de Indicadores Mun. (2)'!B:B,'Banco de Indicadores - Mun. (1)'!B2626,'Banco de Indicadores Mun. (2)'!A:A,'Banco de Indicadores - Mun. (1)'!A2626) / VLOOKUP(D2626,'Dados Base'!$B:$K,8,FALSE)) * 100</f>
        <v>3.0703666666666676</v>
      </c>
      <c r="AL2626" s="72">
        <f>(SUMIFS('Banco de Indicadores Mun. (2)'!I:I,'Banco de Indicadores Mun. (2)'!B:B,'Banco de Indicadores - Mun. (1)'!B2626,'Banco de Indicadores Mun. (2)'!A:A,'Banco de Indicadores - Mun. (1)'!A2626) / VLOOKUP(D2626,'Dados Base'!$B:$K,9,FALSE)) * 100</f>
        <v>1.2532108843537417</v>
      </c>
      <c r="AM2626" s="72">
        <f>(SUMIFS('Banco de Indicadores Mun. (2)'!J:J,'Banco de Indicadores Mun. (2)'!B:B,'Banco de Indicadores - Mun. (1)'!B2626,'Banco de Indicadores Mun. (2)'!A:A,'Banco de Indicadores - Mun. (1)'!A2626) / VLOOKUP(D2626,'Dados Base'!$B:$K,7,FALSE)) * 100</f>
        <v>1.5444523809523809</v>
      </c>
      <c r="AN2626" s="72">
        <f>(SUMIFS('Banco de Indicadores Mun. (2)'!K:K,'Banco de Indicadores Mun. (2)'!B:B,'Banco de Indicadores - Mun. (1)'!B2626,'Banco de Indicadores Mun. (2)'!A:A,'Banco de Indicadores - Mun. (1)'!A2626) / VLOOKUP(D2626,'Dados Base'!$B:$K,10,FALSE)) * 100</f>
        <v>6.6308333333333342</v>
      </c>
      <c r="AO2626" s="24">
        <v>0</v>
      </c>
      <c r="AP2626" s="25">
        <v>1.2614317250078839</v>
      </c>
      <c r="AQ2626" s="17">
        <v>0</v>
      </c>
      <c r="AR2626" s="24">
        <v>10</v>
      </c>
      <c r="AS2626" s="22">
        <v>52</v>
      </c>
      <c r="AT2626" s="22">
        <v>50.440000000000005</v>
      </c>
      <c r="AU2626" s="22">
        <v>47.91271347248577</v>
      </c>
      <c r="AV2626" s="22">
        <v>5.85</v>
      </c>
      <c r="AW2626" s="21">
        <v>1</v>
      </c>
      <c r="AX2626" s="21">
        <v>1</v>
      </c>
      <c r="AY2626" s="116">
        <v>1.5473900474456335</v>
      </c>
    </row>
    <row r="2627" spans="1:51" ht="15" x14ac:dyDescent="0.25">
      <c r="A2627" s="144">
        <v>2013</v>
      </c>
      <c r="B2627" s="77" t="s">
        <v>47</v>
      </c>
      <c r="C2627" s="78">
        <v>15</v>
      </c>
      <c r="D2627" s="77">
        <v>3503950</v>
      </c>
      <c r="E2627" s="78">
        <v>350395015</v>
      </c>
      <c r="F2627" s="78" t="str">
        <f t="shared" ref="F2627:F2690" si="114">CONCATENATE(E2627,A2627)</f>
        <v>3503950152013</v>
      </c>
      <c r="G2627" s="96">
        <v>-0.3818294818473178</v>
      </c>
      <c r="H2627" s="80">
        <f t="shared" si="113"/>
        <v>1795</v>
      </c>
      <c r="I2627" s="91">
        <v>1278</v>
      </c>
      <c r="J2627" s="97">
        <v>517</v>
      </c>
      <c r="K2627" s="83">
        <f>(H2627)/VLOOKUP(D2627,'Dados Base'!$B:$K,6,FALSE)</f>
        <v>25.868280732093961</v>
      </c>
      <c r="L2627" s="88">
        <f t="shared" si="112"/>
        <v>71.19777158774373</v>
      </c>
      <c r="M2627" s="85" t="s">
        <v>702</v>
      </c>
      <c r="N2627" s="92">
        <v>0.73499999999999999</v>
      </c>
      <c r="O2627" s="91">
        <v>21</v>
      </c>
      <c r="P2627" s="91" t="s">
        <v>691</v>
      </c>
      <c r="Q2627" s="91" t="s">
        <v>691</v>
      </c>
      <c r="R2627" s="91" t="s">
        <v>691</v>
      </c>
      <c r="S2627" s="91">
        <v>1</v>
      </c>
      <c r="T2627" s="87" t="s">
        <v>691</v>
      </c>
      <c r="U2627" s="87">
        <v>6</v>
      </c>
      <c r="V2627" s="87">
        <v>8</v>
      </c>
      <c r="W2627" s="85" t="s">
        <v>691</v>
      </c>
      <c r="X2627" s="146">
        <v>3.5119361979166664E-3</v>
      </c>
      <c r="Y2627" s="21">
        <v>0.9</v>
      </c>
      <c r="Z2627" s="147">
        <v>63</v>
      </c>
      <c r="AA2627" s="147">
        <v>7</v>
      </c>
      <c r="AB2627" s="21">
        <v>0</v>
      </c>
      <c r="AC2627" s="21">
        <v>0</v>
      </c>
      <c r="AD2627" s="153">
        <f>VLOOKUP(D2627,'Dados Base'!$B:$K,9,FALSE)*31536000/VLOOKUP($F2627,F:H,MATCH(H2626,F2626:AF2626,0),FALSE)</f>
        <v>9311.4651810584965</v>
      </c>
      <c r="AE2627" s="153">
        <f>VLOOKUP(D2627,'Dados Base'!$B:$K,10,FALSE)*31536000/VLOOKUP($F2627,F:H,MATCH(H2626,F2626:AF2626,0),FALSE)</f>
        <v>1054.1281337047355</v>
      </c>
      <c r="AF2627" s="148">
        <v>75.13</v>
      </c>
      <c r="AG2627" s="21">
        <v>69.47</v>
      </c>
      <c r="AH2627" s="148">
        <v>74.97</v>
      </c>
      <c r="AI2627" s="148">
        <v>10.92</v>
      </c>
      <c r="AJ2627" s="148">
        <v>100</v>
      </c>
      <c r="AK2627" s="72">
        <f>(SUMIFS('Banco de Indicadores Mun. (2)'!I:I,'Banco de Indicadores Mun. (2)'!B:B,'Banco de Indicadores - Mun. (1)'!B2627,'Banco de Indicadores Mun. (2)'!A:A,'Banco de Indicadores - Mun. (1)'!A2627) / VLOOKUP(D2627,'Dados Base'!$B:$K,8,FALSE)) * 100</f>
        <v>9.5492941176470598</v>
      </c>
      <c r="AL2627" s="72">
        <f>(SUMIFS('Banco de Indicadores Mun. (2)'!I:I,'Banco de Indicadores Mun. (2)'!B:B,'Banco de Indicadores - Mun. (1)'!B2627,'Banco de Indicadores Mun. (2)'!A:A,'Banco de Indicadores - Mun. (1)'!A2627) / VLOOKUP(D2627,'Dados Base'!$B:$K,9,FALSE)) * 100</f>
        <v>3.0629811320754721</v>
      </c>
      <c r="AM2627" s="72">
        <f>(SUMIFS('Banco de Indicadores Mun. (2)'!J:J,'Banco de Indicadores Mun. (2)'!B:B,'Banco de Indicadores - Mun. (1)'!B2627,'Banco de Indicadores Mun. (2)'!A:A,'Banco de Indicadores - Mun. (1)'!A2627) / VLOOKUP(D2627,'Dados Base'!$B:$K,7,FALSE)) * 100</f>
        <v>12.924090909090911</v>
      </c>
      <c r="AN2627" s="72">
        <f>(SUMIFS('Banco de Indicadores Mun. (2)'!K:K,'Banco de Indicadores Mun. (2)'!B:B,'Banco de Indicadores - Mun. (1)'!B2627,'Banco de Indicadores Mun. (2)'!A:A,'Banco de Indicadores - Mun. (1)'!A2627) / VLOOKUP(D2627,'Dados Base'!$B:$K,10,FALSE)) * 100</f>
        <v>3.3621666666666661</v>
      </c>
      <c r="AO2627" s="24">
        <v>0</v>
      </c>
      <c r="AP2627" s="25">
        <v>0</v>
      </c>
      <c r="AQ2627" s="17">
        <v>0</v>
      </c>
      <c r="AR2627" s="24">
        <v>9</v>
      </c>
      <c r="AS2627" s="22">
        <v>100</v>
      </c>
      <c r="AT2627" s="22">
        <v>100</v>
      </c>
      <c r="AU2627" s="22">
        <v>90</v>
      </c>
      <c r="AV2627" s="22">
        <v>10</v>
      </c>
      <c r="AW2627" s="21">
        <v>0</v>
      </c>
      <c r="AX2627" s="21">
        <v>0</v>
      </c>
      <c r="AY2627" s="116">
        <v>73.786198122006169</v>
      </c>
    </row>
    <row r="2628" spans="1:51" ht="15" x14ac:dyDescent="0.25">
      <c r="A2628" s="144">
        <v>2013</v>
      </c>
      <c r="B2628" s="77" t="s">
        <v>48</v>
      </c>
      <c r="C2628" s="78">
        <v>17</v>
      </c>
      <c r="D2628" s="77">
        <v>3504008</v>
      </c>
      <c r="E2628" s="78">
        <v>350400817</v>
      </c>
      <c r="F2628" s="78" t="str">
        <f t="shared" si="114"/>
        <v>3504008172013</v>
      </c>
      <c r="G2628" s="96">
        <v>0.79593131316559873</v>
      </c>
      <c r="H2628" s="80">
        <f t="shared" si="113"/>
        <v>97065</v>
      </c>
      <c r="I2628" s="91">
        <v>92828</v>
      </c>
      <c r="J2628" s="97">
        <v>4237</v>
      </c>
      <c r="K2628" s="83">
        <f>(H2628)/VLOOKUP(D2628,'Dados Base'!$B:$K,6,FALSE)</f>
        <v>210.22936475276688</v>
      </c>
      <c r="L2628" s="88">
        <f t="shared" si="112"/>
        <v>95.63488384072528</v>
      </c>
      <c r="M2628" s="85" t="s">
        <v>702</v>
      </c>
      <c r="N2628" s="92">
        <v>0.80500000000000005</v>
      </c>
      <c r="O2628" s="91">
        <v>113</v>
      </c>
      <c r="P2628" s="91" t="s">
        <v>691</v>
      </c>
      <c r="Q2628" s="91" t="s">
        <v>691</v>
      </c>
      <c r="R2628" s="91" t="s">
        <v>691</v>
      </c>
      <c r="S2628" s="91">
        <v>164</v>
      </c>
      <c r="T2628" s="87" t="s">
        <v>691</v>
      </c>
      <c r="U2628" s="87">
        <v>1477</v>
      </c>
      <c r="V2628" s="87">
        <v>1106</v>
      </c>
      <c r="W2628" s="85" t="s">
        <v>691</v>
      </c>
      <c r="X2628" s="146">
        <v>0.28875702828124999</v>
      </c>
      <c r="Y2628" s="21">
        <v>76.66</v>
      </c>
      <c r="Z2628" s="147">
        <v>4088</v>
      </c>
      <c r="AA2628" s="147">
        <v>1087</v>
      </c>
      <c r="AB2628" s="21">
        <v>3</v>
      </c>
      <c r="AC2628" s="21">
        <v>0</v>
      </c>
      <c r="AD2628" s="153">
        <f>VLOOKUP(D2628,'Dados Base'!$B:$K,9,FALSE)*31536000/VLOOKUP($F2628,F:H,MATCH(H2627,F2627:AF2627,0),FALSE)</f>
        <v>1377.5577190542419</v>
      </c>
      <c r="AE2628" s="153">
        <f>VLOOKUP(D2628,'Dados Base'!$B:$K,10,FALSE)*31536000/VLOOKUP($F2628,F:H,MATCH(H2627,F2627:AF2627,0),FALSE)</f>
        <v>149.45201668984706</v>
      </c>
      <c r="AF2628" s="148">
        <v>97.73</v>
      </c>
      <c r="AG2628" s="21">
        <v>97.8</v>
      </c>
      <c r="AH2628" s="148">
        <v>97.18</v>
      </c>
      <c r="AI2628" s="148">
        <v>23.84</v>
      </c>
      <c r="AJ2628" s="148">
        <v>100</v>
      </c>
      <c r="AK2628" s="72">
        <f>(SUMIFS('Banco de Indicadores Mun. (2)'!I:I,'Banco de Indicadores Mun. (2)'!B:B,'Banco de Indicadores - Mun. (1)'!B2628,'Banco de Indicadores Mun. (2)'!A:A,'Banco de Indicadores - Mun. (1)'!A2628) / VLOOKUP(D2628,'Dados Base'!$B:$K,8,FALSE)) * 100</f>
        <v>2.5431517857142847</v>
      </c>
      <c r="AL2628" s="72">
        <f>(SUMIFS('Banco de Indicadores Mun. (2)'!I:I,'Banco de Indicadores Mun. (2)'!B:B,'Banco de Indicadores - Mun. (1)'!B2628,'Banco de Indicadores Mun. (2)'!A:A,'Banco de Indicadores - Mun. (1)'!A2628) / VLOOKUP(D2628,'Dados Base'!$B:$K,9,FALSE)) * 100</f>
        <v>1.3435518867924525</v>
      </c>
      <c r="AM2628" s="72">
        <f>(SUMIFS('Banco de Indicadores Mun. (2)'!J:J,'Banco de Indicadores Mun. (2)'!B:B,'Banco de Indicadores - Mun. (1)'!B2628,'Banco de Indicadores Mun. (2)'!A:A,'Banco de Indicadores - Mun. (1)'!A2628) / VLOOKUP(D2628,'Dados Base'!$B:$K,7,FALSE)) * 100</f>
        <v>0.55775842696629219</v>
      </c>
      <c r="AN2628" s="72">
        <f>(SUMIFS('Banco de Indicadores Mun. (2)'!K:K,'Banco de Indicadores Mun. (2)'!B:B,'Banco de Indicadores - Mun. (1)'!B2628,'Banco de Indicadores Mun. (2)'!A:A,'Banco de Indicadores - Mun. (1)'!A2628) / VLOOKUP(D2628,'Dados Base'!$B:$K,10,FALSE)) * 100</f>
        <v>10.225760869565208</v>
      </c>
      <c r="AO2628" s="24">
        <v>0</v>
      </c>
      <c r="AP2628" s="25">
        <v>0</v>
      </c>
      <c r="AQ2628" s="17">
        <v>0</v>
      </c>
      <c r="AR2628" s="24">
        <v>4.5</v>
      </c>
      <c r="AS2628" s="22">
        <v>100</v>
      </c>
      <c r="AT2628" s="22">
        <v>100</v>
      </c>
      <c r="AU2628" s="22">
        <v>78.995169082125599</v>
      </c>
      <c r="AV2628" s="22">
        <v>8.44</v>
      </c>
      <c r="AW2628" s="21">
        <v>1</v>
      </c>
      <c r="AX2628" s="21">
        <v>0</v>
      </c>
      <c r="AY2628" s="116">
        <v>69.330051200113104</v>
      </c>
    </row>
    <row r="2629" spans="1:51" ht="15" x14ac:dyDescent="0.25">
      <c r="A2629" s="144">
        <v>2013</v>
      </c>
      <c r="B2629" s="77" t="s">
        <v>49</v>
      </c>
      <c r="C2629" s="78">
        <v>5</v>
      </c>
      <c r="D2629" s="77">
        <v>3504107</v>
      </c>
      <c r="E2629" s="78">
        <v>35041075</v>
      </c>
      <c r="F2629" s="78" t="str">
        <f t="shared" si="114"/>
        <v>350410752013</v>
      </c>
      <c r="G2629" s="96">
        <v>1.1786273468935127</v>
      </c>
      <c r="H2629" s="80">
        <f t="shared" si="113"/>
        <v>130606</v>
      </c>
      <c r="I2629" s="91">
        <v>120066</v>
      </c>
      <c r="J2629" s="97">
        <v>10540</v>
      </c>
      <c r="K2629" s="83">
        <f>(H2629)/VLOOKUP(D2629,'Dados Base'!$B:$K,6,FALSE)</f>
        <v>273.17715959004391</v>
      </c>
      <c r="L2629" s="88">
        <f t="shared" si="112"/>
        <v>91.929926649617926</v>
      </c>
      <c r="M2629" s="85" t="s">
        <v>702</v>
      </c>
      <c r="N2629" s="92">
        <v>0.76500000000000001</v>
      </c>
      <c r="O2629" s="91">
        <v>413</v>
      </c>
      <c r="P2629" s="91" t="s">
        <v>691</v>
      </c>
      <c r="Q2629" s="91" t="s">
        <v>691</v>
      </c>
      <c r="R2629" s="91" t="s">
        <v>691</v>
      </c>
      <c r="S2629" s="91">
        <v>413</v>
      </c>
      <c r="T2629" s="87" t="s">
        <v>691</v>
      </c>
      <c r="U2629" s="87">
        <v>1508</v>
      </c>
      <c r="V2629" s="87">
        <v>1392</v>
      </c>
      <c r="W2629" s="85" t="s">
        <v>691</v>
      </c>
      <c r="X2629" s="146">
        <v>0.40791171271990745</v>
      </c>
      <c r="Y2629" s="21">
        <v>110.23</v>
      </c>
      <c r="Z2629" s="147">
        <v>3115</v>
      </c>
      <c r="AA2629" s="147">
        <v>3499</v>
      </c>
      <c r="AB2629" s="21">
        <v>21</v>
      </c>
      <c r="AC2629" s="21">
        <v>0</v>
      </c>
      <c r="AD2629" s="153">
        <f>VLOOKUP(D2629,'Dados Base'!$B:$K,9,FALSE)*31536000/VLOOKUP($F2629,F:H,MATCH(H2628,F2628:AF2628,0),FALSE)</f>
        <v>1427.0229545350137</v>
      </c>
      <c r="AE2629" s="153">
        <f>VLOOKUP(D2629,'Dados Base'!$B:$K,10,FALSE)*31536000/VLOOKUP($F2629,F:H,MATCH(H2628,F2628:AF2628,0),FALSE)</f>
        <v>188.3380549132506</v>
      </c>
      <c r="AF2629" s="148">
        <v>89.65</v>
      </c>
      <c r="AG2629" s="21">
        <v>45.15</v>
      </c>
      <c r="AH2629" s="148">
        <v>55.62</v>
      </c>
      <c r="AI2629" s="148">
        <v>56.94</v>
      </c>
      <c r="AJ2629" s="148">
        <v>98.5</v>
      </c>
      <c r="AK2629" s="72">
        <f>(SUMIFS('Banco de Indicadores Mun. (2)'!I:I,'Banco de Indicadores Mun. (2)'!B:B,'Banco de Indicadores - Mun. (1)'!B2629,'Banco de Indicadores Mun. (2)'!A:A,'Banco de Indicadores - Mun. (1)'!A2629) / VLOOKUP(D2629,'Dados Base'!$B:$K,8,FALSE)) * 100</f>
        <v>26.86769196428569</v>
      </c>
      <c r="AL2629" s="72">
        <f>(SUMIFS('Banco de Indicadores Mun. (2)'!I:I,'Banco de Indicadores Mun. (2)'!B:B,'Banco de Indicadores - Mun. (1)'!B2629,'Banco de Indicadores Mun. (2)'!A:A,'Banco de Indicadores - Mun. (1)'!A2629) / VLOOKUP(D2629,'Dados Base'!$B:$K,9,FALSE)) * 100</f>
        <v>10.183355329949231</v>
      </c>
      <c r="AM2629" s="72">
        <f>(SUMIFS('Banco de Indicadores Mun. (2)'!J:J,'Banco de Indicadores Mun. (2)'!B:B,'Banco de Indicadores - Mun. (1)'!B2629,'Banco de Indicadores Mun. (2)'!A:A,'Banco de Indicadores - Mun. (1)'!A2629) / VLOOKUP(D2629,'Dados Base'!$B:$K,7,FALSE)) * 100</f>
        <v>33.224910958904104</v>
      </c>
      <c r="AN2629" s="72">
        <f>(SUMIFS('Banco de Indicadores Mun. (2)'!K:K,'Banco de Indicadores Mun. (2)'!B:B,'Banco de Indicadores - Mun. (1)'!B2629,'Banco de Indicadores Mun. (2)'!A:A,'Banco de Indicadores - Mun. (1)'!A2629) / VLOOKUP(D2629,'Dados Base'!$B:$K,10,FALSE)) * 100</f>
        <v>14.968282051282007</v>
      </c>
      <c r="AO2629" s="24">
        <v>1</v>
      </c>
      <c r="AP2629" s="25">
        <v>1.5313232163912838</v>
      </c>
      <c r="AQ2629" s="17">
        <v>0</v>
      </c>
      <c r="AR2629" s="24">
        <v>9.8000000000000007</v>
      </c>
      <c r="AS2629" s="22">
        <v>64.92</v>
      </c>
      <c r="AT2629" s="22">
        <v>51.189419999999998</v>
      </c>
      <c r="AU2629" s="22">
        <v>47.097066827940729</v>
      </c>
      <c r="AV2629" s="22">
        <v>5.72</v>
      </c>
      <c r="AW2629" s="21">
        <v>0</v>
      </c>
      <c r="AX2629" s="21">
        <v>0</v>
      </c>
      <c r="AY2629" s="116">
        <v>26.577120533467319</v>
      </c>
    </row>
    <row r="2630" spans="1:51" ht="15" x14ac:dyDescent="0.25">
      <c r="A2630" s="144">
        <v>2013</v>
      </c>
      <c r="B2630" s="77" t="s">
        <v>50</v>
      </c>
      <c r="C2630" s="78">
        <v>18</v>
      </c>
      <c r="D2630" s="77">
        <v>3504206</v>
      </c>
      <c r="E2630" s="78">
        <v>350420618</v>
      </c>
      <c r="F2630" s="78" t="str">
        <f t="shared" si="114"/>
        <v>3504206182013</v>
      </c>
      <c r="G2630" s="96">
        <v>0.38500436398176685</v>
      </c>
      <c r="H2630" s="80">
        <f t="shared" si="113"/>
        <v>14298</v>
      </c>
      <c r="I2630" s="91">
        <v>13144</v>
      </c>
      <c r="J2630" s="97">
        <v>1154</v>
      </c>
      <c r="K2630" s="83">
        <f>(H2630)/VLOOKUP(D2630,'Dados Base'!$B:$K,6,FALSE)</f>
        <v>33.028413028413027</v>
      </c>
      <c r="L2630" s="88">
        <f t="shared" si="112"/>
        <v>91.928941110644843</v>
      </c>
      <c r="M2630" s="85" t="s">
        <v>702</v>
      </c>
      <c r="N2630" s="92">
        <v>0.77300000000000002</v>
      </c>
      <c r="O2630" s="91">
        <v>110</v>
      </c>
      <c r="P2630" s="91" t="s">
        <v>691</v>
      </c>
      <c r="Q2630" s="91" t="s">
        <v>691</v>
      </c>
      <c r="R2630" s="91" t="s">
        <v>691</v>
      </c>
      <c r="S2630" s="91">
        <v>90</v>
      </c>
      <c r="T2630" s="87" t="s">
        <v>691</v>
      </c>
      <c r="U2630" s="87">
        <v>224</v>
      </c>
      <c r="V2630" s="87">
        <v>106</v>
      </c>
      <c r="W2630" s="85" t="s">
        <v>691</v>
      </c>
      <c r="X2630" s="146">
        <v>3.9853871201388891E-2</v>
      </c>
      <c r="Y2630" s="21">
        <v>9.4700000000000006</v>
      </c>
      <c r="Z2630" s="147">
        <v>593</v>
      </c>
      <c r="AA2630" s="147">
        <v>137</v>
      </c>
      <c r="AB2630" s="21">
        <v>0</v>
      </c>
      <c r="AC2630" s="21">
        <v>0</v>
      </c>
      <c r="AD2630" s="153">
        <f>VLOOKUP(D2630,'Dados Base'!$B:$K,9,FALSE)*31536000/VLOOKUP($F2630,F:H,MATCH(H2629,F2629:AF2629,0),FALSE)</f>
        <v>7080.0503566932439</v>
      </c>
      <c r="AE2630" s="153">
        <f>VLOOKUP(D2630,'Dados Base'!$B:$K,10,FALSE)*31536000/VLOOKUP($F2630,F:H,MATCH(H2629,F2629:AF2629,0),FALSE)</f>
        <v>551.40579101972298</v>
      </c>
      <c r="AF2630" s="148">
        <v>91.57</v>
      </c>
      <c r="AG2630" s="21">
        <v>91.17</v>
      </c>
      <c r="AH2630" s="148">
        <v>88.42</v>
      </c>
      <c r="AI2630" s="148">
        <v>12.56</v>
      </c>
      <c r="AJ2630" s="148">
        <v>100</v>
      </c>
      <c r="AK2630" s="72">
        <f>(SUMIFS('Banco de Indicadores Mun. (2)'!I:I,'Banco de Indicadores Mun. (2)'!B:B,'Banco de Indicadores - Mun. (1)'!B2630,'Banco de Indicadores Mun. (2)'!A:A,'Banco de Indicadores - Mun. (1)'!A2630) / VLOOKUP(D2630,'Dados Base'!$B:$K,8,FALSE)) * 100</f>
        <v>0.53921782178217814</v>
      </c>
      <c r="AL2630" s="72">
        <f>(SUMIFS('Banco de Indicadores Mun. (2)'!I:I,'Banco de Indicadores Mun. (2)'!B:B,'Banco de Indicadores - Mun. (1)'!B2630,'Banco de Indicadores Mun. (2)'!A:A,'Banco de Indicadores - Mun. (1)'!A2630) / VLOOKUP(D2630,'Dados Base'!$B:$K,9,FALSE)) * 100</f>
        <v>0.16966043613707166</v>
      </c>
      <c r="AM2630" s="72">
        <f>(SUMIFS('Banco de Indicadores Mun. (2)'!J:J,'Banco de Indicadores Mun. (2)'!B:B,'Banco de Indicadores - Mun. (1)'!B2630,'Banco de Indicadores Mun. (2)'!A:A,'Banco de Indicadores - Mun. (1)'!A2630) / VLOOKUP(D2630,'Dados Base'!$B:$K,7,FALSE)) * 100</f>
        <v>0.67465789473684212</v>
      </c>
      <c r="AN2630" s="72">
        <f>(SUMIFS('Banco de Indicadores Mun. (2)'!K:K,'Banco de Indicadores Mun. (2)'!B:B,'Banco de Indicadores - Mun. (1)'!B2630,'Banco de Indicadores Mun. (2)'!A:A,'Banco de Indicadores - Mun. (1)'!A2630) / VLOOKUP(D2630,'Dados Base'!$B:$K,10,FALSE)) * 100</f>
        <v>0.12748000000000001</v>
      </c>
      <c r="AO2630" s="24">
        <v>0</v>
      </c>
      <c r="AP2630" s="25">
        <v>0</v>
      </c>
      <c r="AQ2630" s="17">
        <v>0</v>
      </c>
      <c r="AR2630" s="24">
        <v>9</v>
      </c>
      <c r="AS2630" s="22">
        <v>99</v>
      </c>
      <c r="AT2630" s="22">
        <v>99.000000000000014</v>
      </c>
      <c r="AU2630" s="22">
        <v>81.232876712328775</v>
      </c>
      <c r="AV2630" s="22">
        <v>9.99</v>
      </c>
      <c r="AW2630" s="21">
        <v>0</v>
      </c>
      <c r="AX2630" s="21">
        <v>0</v>
      </c>
      <c r="AY2630" s="116">
        <v>1.317598866613594</v>
      </c>
    </row>
    <row r="2631" spans="1:51" ht="15" x14ac:dyDescent="0.25">
      <c r="A2631" s="144">
        <v>2013</v>
      </c>
      <c r="B2631" s="77" t="s">
        <v>51</v>
      </c>
      <c r="C2631" s="78">
        <v>16</v>
      </c>
      <c r="D2631" s="77">
        <v>3504305</v>
      </c>
      <c r="E2631" s="78">
        <v>350430516</v>
      </c>
      <c r="F2631" s="78" t="str">
        <f t="shared" si="114"/>
        <v>3504305162013</v>
      </c>
      <c r="G2631" s="96">
        <v>0.72194486469427943</v>
      </c>
      <c r="H2631" s="80">
        <f t="shared" si="113"/>
        <v>5057</v>
      </c>
      <c r="I2631" s="91">
        <v>3396</v>
      </c>
      <c r="J2631" s="97">
        <v>1661</v>
      </c>
      <c r="K2631" s="83">
        <f>(H2631)/VLOOKUP(D2631,'Dados Base'!$B:$K,6,FALSE)</f>
        <v>9.3275047956322865</v>
      </c>
      <c r="L2631" s="88">
        <f t="shared" ref="L2631:L2694" si="115">(I2631/H2631)*100</f>
        <v>67.154439390943239</v>
      </c>
      <c r="M2631" s="85" t="s">
        <v>702</v>
      </c>
      <c r="N2631" s="92">
        <v>0.71399999999999997</v>
      </c>
      <c r="O2631" s="91">
        <v>92</v>
      </c>
      <c r="P2631" s="91" t="s">
        <v>691</v>
      </c>
      <c r="Q2631" s="91" t="s">
        <v>691</v>
      </c>
      <c r="R2631" s="91" t="s">
        <v>691</v>
      </c>
      <c r="S2631" s="91">
        <v>2</v>
      </c>
      <c r="T2631" s="87" t="s">
        <v>691</v>
      </c>
      <c r="U2631" s="87">
        <v>22</v>
      </c>
      <c r="V2631" s="87">
        <v>16</v>
      </c>
      <c r="W2631" s="85" t="s">
        <v>691</v>
      </c>
      <c r="X2631" s="146">
        <v>8.4731088541666662E-3</v>
      </c>
      <c r="Y2631" s="21">
        <v>2.4500000000000002</v>
      </c>
      <c r="Z2631" s="147">
        <v>151</v>
      </c>
      <c r="AA2631" s="147">
        <v>38</v>
      </c>
      <c r="AB2631" s="21">
        <v>0</v>
      </c>
      <c r="AC2631" s="21">
        <v>0</v>
      </c>
      <c r="AD2631" s="153">
        <f>VLOOKUP(D2631,'Dados Base'!$B:$K,9,FALSE)*31536000/VLOOKUP($F2631,F:H,MATCH(H2630,F2630:AF2630,0),FALSE)</f>
        <v>25131.516709511572</v>
      </c>
      <c r="AE2631" s="153">
        <f>VLOOKUP(D2631,'Dados Base'!$B:$K,10,FALSE)*31536000/VLOOKUP($F2631,F:H,MATCH(H2630,F2630:AF2630,0),FALSE)</f>
        <v>2307.3600949179349</v>
      </c>
      <c r="AF2631" s="148">
        <v>64.34</v>
      </c>
      <c r="AG2631" s="21" t="s">
        <v>692</v>
      </c>
      <c r="AH2631" s="148">
        <v>62.07</v>
      </c>
      <c r="AI2631" s="148">
        <v>17.27</v>
      </c>
      <c r="AJ2631" s="148">
        <v>95.8</v>
      </c>
      <c r="AK2631" s="72">
        <f>(SUMIFS('Banco de Indicadores Mun. (2)'!I:I,'Banco de Indicadores Mun. (2)'!B:B,'Banco de Indicadores - Mun. (1)'!B2631,'Banco de Indicadores Mun. (2)'!A:A,'Banco de Indicadores - Mun. (1)'!A2631) / VLOOKUP(D2631,'Dados Base'!$B:$K,8,FALSE)) * 100</f>
        <v>12.048478787878789</v>
      </c>
      <c r="AL2631" s="72">
        <f>(SUMIFS('Banco de Indicadores Mun. (2)'!I:I,'Banco de Indicadores Mun. (2)'!B:B,'Banco de Indicadores - Mun. (1)'!B2631,'Banco de Indicadores Mun. (2)'!A:A,'Banco de Indicadores - Mun. (1)'!A2631) / VLOOKUP(D2631,'Dados Base'!$B:$K,9,FALSE)) * 100</f>
        <v>4.9330000000000007</v>
      </c>
      <c r="AM2631" s="72">
        <f>(SUMIFS('Banco de Indicadores Mun. (2)'!J:J,'Banco de Indicadores Mun. (2)'!B:B,'Banco de Indicadores - Mun. (1)'!B2631,'Banco de Indicadores Mun. (2)'!A:A,'Banco de Indicadores - Mun. (1)'!A2631) / VLOOKUP(D2631,'Dados Base'!$B:$K,7,FALSE)) * 100</f>
        <v>14.716257812500002</v>
      </c>
      <c r="AN2631" s="72">
        <f>(SUMIFS('Banco de Indicadores Mun. (2)'!K:K,'Banco de Indicadores Mun. (2)'!B:B,'Banco de Indicadores - Mun. (1)'!B2631,'Banco de Indicadores Mun. (2)'!A:A,'Banco de Indicadores - Mun. (1)'!A2631) / VLOOKUP(D2631,'Dados Base'!$B:$K,10,FALSE)) * 100</f>
        <v>2.8194054054054067</v>
      </c>
      <c r="AO2631" s="24">
        <v>0</v>
      </c>
      <c r="AP2631" s="25">
        <v>0</v>
      </c>
      <c r="AQ2631" s="17">
        <v>0</v>
      </c>
      <c r="AR2631" s="24">
        <v>7.1</v>
      </c>
      <c r="AS2631" s="22">
        <v>96</v>
      </c>
      <c r="AT2631" s="22">
        <v>96</v>
      </c>
      <c r="AU2631" s="22">
        <v>79.894179894179899</v>
      </c>
      <c r="AV2631" s="22">
        <v>8.42</v>
      </c>
      <c r="AW2631" s="21">
        <v>0</v>
      </c>
      <c r="AX2631" s="21">
        <v>0</v>
      </c>
      <c r="AY2631" s="116">
        <v>117.61895164140137</v>
      </c>
    </row>
    <row r="2632" spans="1:51" ht="15" x14ac:dyDescent="0.25">
      <c r="A2632" s="144">
        <v>2013</v>
      </c>
      <c r="B2632" s="77" t="s">
        <v>52</v>
      </c>
      <c r="C2632" s="78">
        <v>19</v>
      </c>
      <c r="D2632" s="77">
        <v>3504404</v>
      </c>
      <c r="E2632" s="78">
        <v>350440419</v>
      </c>
      <c r="F2632" s="78" t="str">
        <f t="shared" si="114"/>
        <v>3504404192013</v>
      </c>
      <c r="G2632" s="96">
        <v>1.8708846358788778</v>
      </c>
      <c r="H2632" s="80">
        <f t="shared" si="113"/>
        <v>11537</v>
      </c>
      <c r="I2632" s="91">
        <v>9755</v>
      </c>
      <c r="J2632" s="97">
        <v>1782</v>
      </c>
      <c r="K2632" s="83">
        <f>(H2632)/VLOOKUP(D2632,'Dados Base'!$B:$K,6,FALSE)</f>
        <v>33.898454486689786</v>
      </c>
      <c r="L2632" s="88">
        <f t="shared" si="115"/>
        <v>84.554043512178211</v>
      </c>
      <c r="M2632" s="85" t="s">
        <v>702</v>
      </c>
      <c r="N2632" s="92">
        <v>0.70499999999999996</v>
      </c>
      <c r="O2632" s="91">
        <v>67</v>
      </c>
      <c r="P2632" s="91" t="s">
        <v>691</v>
      </c>
      <c r="Q2632" s="91" t="s">
        <v>691</v>
      </c>
      <c r="R2632" s="91" t="s">
        <v>691</v>
      </c>
      <c r="S2632" s="91">
        <v>20</v>
      </c>
      <c r="T2632" s="87" t="s">
        <v>691</v>
      </c>
      <c r="U2632" s="87">
        <v>61</v>
      </c>
      <c r="V2632" s="87">
        <v>59</v>
      </c>
      <c r="W2632" s="85" t="s">
        <v>691</v>
      </c>
      <c r="X2632" s="146">
        <v>2.5402430989583336E-2</v>
      </c>
      <c r="Y2632" s="21">
        <v>7.28</v>
      </c>
      <c r="Z2632" s="147">
        <v>416</v>
      </c>
      <c r="AA2632" s="147">
        <v>146</v>
      </c>
      <c r="AB2632" s="21">
        <v>0</v>
      </c>
      <c r="AC2632" s="21">
        <v>0</v>
      </c>
      <c r="AD2632" s="153">
        <f>VLOOKUP(D2632,'Dados Base'!$B:$K,9,FALSE)*31536000/VLOOKUP($F2632,F:H,MATCH(H2631,F2631:AF2631,0),FALSE)</f>
        <v>6696.9922856895209</v>
      </c>
      <c r="AE2632" s="153">
        <f>VLOOKUP(D2632,'Dados Base'!$B:$K,10,FALSE)*31536000/VLOOKUP($F2632,F:H,MATCH(H2631,F2631:AF2631,0),FALSE)</f>
        <v>519.35858542082008</v>
      </c>
      <c r="AF2632" s="148">
        <v>84.55</v>
      </c>
      <c r="AG2632" s="21">
        <v>97.97</v>
      </c>
      <c r="AH2632" s="148">
        <v>84.55</v>
      </c>
      <c r="AI2632" s="148">
        <v>47.16</v>
      </c>
      <c r="AJ2632" s="148">
        <v>100</v>
      </c>
      <c r="AK2632" s="72">
        <f>(SUMIFS('Banco de Indicadores Mun. (2)'!I:I,'Banco de Indicadores Mun. (2)'!B:B,'Banco de Indicadores - Mun. (1)'!B2632,'Banco de Indicadores Mun. (2)'!A:A,'Banco de Indicadores - Mun. (1)'!A2632) / VLOOKUP(D2632,'Dados Base'!$B:$K,8,FALSE)) * 100</f>
        <v>0.1280649350649351</v>
      </c>
      <c r="AL2632" s="72">
        <f>(SUMIFS('Banco de Indicadores Mun. (2)'!I:I,'Banco de Indicadores Mun. (2)'!B:B,'Banco de Indicadores - Mun. (1)'!B2632,'Banco de Indicadores Mun. (2)'!A:A,'Banco de Indicadores - Mun. (1)'!A2632) / VLOOKUP(D2632,'Dados Base'!$B:$K,9,FALSE)) * 100</f>
        <v>4.0248979591836737E-2</v>
      </c>
      <c r="AM2632" s="72">
        <f>(SUMIFS('Banco de Indicadores Mun. (2)'!J:J,'Banco de Indicadores Mun. (2)'!B:B,'Banco de Indicadores - Mun. (1)'!B2632,'Banco de Indicadores Mun. (2)'!A:A,'Banco de Indicadores - Mun. (1)'!A2632) / VLOOKUP(D2632,'Dados Base'!$B:$K,7,FALSE)) * 100</f>
        <v>0</v>
      </c>
      <c r="AN2632" s="72">
        <f>(SUMIFS('Banco de Indicadores Mun. (2)'!K:K,'Banco de Indicadores Mun. (2)'!B:B,'Banco de Indicadores - Mun. (1)'!B2632,'Banco de Indicadores Mun. (2)'!A:A,'Banco de Indicadores - Mun. (1)'!A2632) / VLOOKUP(D2632,'Dados Base'!$B:$K,10,FALSE)) * 100</f>
        <v>0.51899999999999991</v>
      </c>
      <c r="AO2632" s="24">
        <v>0</v>
      </c>
      <c r="AP2632" s="25">
        <v>0</v>
      </c>
      <c r="AQ2632" s="17">
        <v>0</v>
      </c>
      <c r="AR2632" s="24">
        <v>7.9</v>
      </c>
      <c r="AS2632" s="22">
        <v>100</v>
      </c>
      <c r="AT2632" s="22">
        <v>100</v>
      </c>
      <c r="AU2632" s="22">
        <v>74.021352313167256</v>
      </c>
      <c r="AV2632" s="22">
        <v>8.02</v>
      </c>
      <c r="AW2632" s="21">
        <v>0</v>
      </c>
      <c r="AX2632" s="21">
        <v>0</v>
      </c>
      <c r="AY2632" s="116">
        <v>2.3398089250569338</v>
      </c>
    </row>
    <row r="2633" spans="1:51" ht="15" x14ac:dyDescent="0.25">
      <c r="A2633" s="144">
        <v>2013</v>
      </c>
      <c r="B2633" s="77" t="s">
        <v>53</v>
      </c>
      <c r="C2633" s="78">
        <v>17</v>
      </c>
      <c r="D2633" s="77">
        <v>3504503</v>
      </c>
      <c r="E2633" s="78">
        <v>350450317</v>
      </c>
      <c r="F2633" s="78" t="str">
        <f t="shared" si="114"/>
        <v>3504503172013</v>
      </c>
      <c r="G2633" s="96">
        <v>0.74003073333885894</v>
      </c>
      <c r="H2633" s="80">
        <f t="shared" si="113"/>
        <v>84372</v>
      </c>
      <c r="I2633" s="91">
        <v>80993</v>
      </c>
      <c r="J2633" s="97">
        <v>3379</v>
      </c>
      <c r="K2633" s="83">
        <f>(H2633)/VLOOKUP(D2633,'Dados Base'!$B:$K,6,FALSE)</f>
        <v>69.348369279326661</v>
      </c>
      <c r="L2633" s="88">
        <f t="shared" si="115"/>
        <v>95.995116863414395</v>
      </c>
      <c r="M2633" s="85" t="s">
        <v>702</v>
      </c>
      <c r="N2633" s="92">
        <v>0.76700000000000002</v>
      </c>
      <c r="O2633" s="91">
        <v>298</v>
      </c>
      <c r="P2633" s="91" t="s">
        <v>691</v>
      </c>
      <c r="Q2633" s="91" t="s">
        <v>691</v>
      </c>
      <c r="R2633" s="91" t="s">
        <v>691</v>
      </c>
      <c r="S2633" s="91">
        <v>180</v>
      </c>
      <c r="T2633" s="87" t="s">
        <v>691</v>
      </c>
      <c r="U2633" s="87">
        <v>1086</v>
      </c>
      <c r="V2633" s="87">
        <v>786</v>
      </c>
      <c r="W2633" s="85" t="s">
        <v>691</v>
      </c>
      <c r="X2633" s="146">
        <v>0.24586030095833333</v>
      </c>
      <c r="Y2633" s="21">
        <v>66.81</v>
      </c>
      <c r="Z2633" s="147">
        <v>3464</v>
      </c>
      <c r="AA2633" s="147">
        <v>1046</v>
      </c>
      <c r="AB2633" s="21">
        <v>8</v>
      </c>
      <c r="AC2633" s="21">
        <v>0</v>
      </c>
      <c r="AD2633" s="153">
        <f>VLOOKUP(D2633,'Dados Base'!$B:$K,9,FALSE)*31536000/VLOOKUP($F2633,F:H,MATCH(H2632,F2632:AF2632,0),FALSE)</f>
        <v>4571.2473332385152</v>
      </c>
      <c r="AE2633" s="153">
        <f>VLOOKUP(D2633,'Dados Base'!$B:$K,10,FALSE)*31536000/VLOOKUP($F2633,F:H,MATCH(H2632,F2632:AF2632,0),FALSE)</f>
        <v>515.80713980941539</v>
      </c>
      <c r="AF2633" s="148">
        <v>95.73</v>
      </c>
      <c r="AG2633" s="21">
        <v>100</v>
      </c>
      <c r="AH2633" s="148">
        <v>90.66</v>
      </c>
      <c r="AI2633" s="148">
        <v>20.92</v>
      </c>
      <c r="AJ2633" s="148">
        <v>100</v>
      </c>
      <c r="AK2633" s="72">
        <f>(SUMIFS('Banco de Indicadores Mun. (2)'!I:I,'Banco de Indicadores Mun. (2)'!B:B,'Banco de Indicadores - Mun. (1)'!B2633,'Banco de Indicadores Mun. (2)'!A:A,'Banco de Indicadores - Mun. (1)'!A2633) / VLOOKUP(D2633,'Dados Base'!$B:$K,8,FALSE)) * 100</f>
        <v>8.9849119601328908</v>
      </c>
      <c r="AL2633" s="72">
        <f>(SUMIFS('Banco de Indicadores Mun. (2)'!I:I,'Banco de Indicadores Mun. (2)'!B:B,'Banco de Indicadores - Mun. (1)'!B2633,'Banco de Indicadores Mun. (2)'!A:A,'Banco de Indicadores - Mun. (1)'!A2633) / VLOOKUP(D2633,'Dados Base'!$B:$K,9,FALSE)) * 100</f>
        <v>4.4226631234668838</v>
      </c>
      <c r="AM2633" s="72">
        <f>(SUMIFS('Banco de Indicadores Mun. (2)'!J:J,'Banco de Indicadores Mun. (2)'!B:B,'Banco de Indicadores - Mun. (1)'!B2633,'Banco de Indicadores Mun. (2)'!A:A,'Banco de Indicadores - Mun. (1)'!A2633) / VLOOKUP(D2633,'Dados Base'!$B:$K,7,FALSE)) * 100</f>
        <v>8.9496659482758609</v>
      </c>
      <c r="AN2633" s="72">
        <f>(SUMIFS('Banco de Indicadores Mun. (2)'!K:K,'Banco de Indicadores Mun. (2)'!B:B,'Banco de Indicadores - Mun. (1)'!B2633,'Banco de Indicadores Mun. (2)'!A:A,'Banco de Indicadores - Mun. (1)'!A2633) / VLOOKUP(D2633,'Dados Base'!$B:$K,10,FALSE)) * 100</f>
        <v>9.1034202898550696</v>
      </c>
      <c r="AO2633" s="24">
        <v>0</v>
      </c>
      <c r="AP2633" s="25">
        <v>0</v>
      </c>
      <c r="AQ2633" s="17">
        <v>0</v>
      </c>
      <c r="AR2633" s="24">
        <v>8.9</v>
      </c>
      <c r="AS2633" s="22">
        <v>98</v>
      </c>
      <c r="AT2633" s="22">
        <v>98.000000000000014</v>
      </c>
      <c r="AU2633" s="22">
        <v>76.807095343680714</v>
      </c>
      <c r="AV2633" s="22">
        <v>7.96</v>
      </c>
      <c r="AW2633" s="21">
        <v>0</v>
      </c>
      <c r="AX2633" s="21">
        <v>0</v>
      </c>
      <c r="AY2633" s="116">
        <v>122.88134305841454</v>
      </c>
    </row>
    <row r="2634" spans="1:51" ht="15" x14ac:dyDescent="0.25">
      <c r="A2634" s="144">
        <v>2013</v>
      </c>
      <c r="B2634" s="77" t="s">
        <v>54</v>
      </c>
      <c r="C2634" s="78">
        <v>16</v>
      </c>
      <c r="D2634" s="77">
        <v>3504602</v>
      </c>
      <c r="E2634" s="78">
        <v>350460216</v>
      </c>
      <c r="F2634" s="78" t="str">
        <f t="shared" si="114"/>
        <v>3504602162013</v>
      </c>
      <c r="G2634" s="96">
        <v>2.0193660132266755</v>
      </c>
      <c r="H2634" s="80">
        <f t="shared" si="113"/>
        <v>15187</v>
      </c>
      <c r="I2634" s="91">
        <v>14238</v>
      </c>
      <c r="J2634" s="97">
        <v>949</v>
      </c>
      <c r="K2634" s="83">
        <f>(H2634)/VLOOKUP(D2634,'Dados Base'!$B:$K,6,FALSE)</f>
        <v>138.5801624235788</v>
      </c>
      <c r="L2634" s="88">
        <f t="shared" si="115"/>
        <v>93.751234608546781</v>
      </c>
      <c r="M2634" s="85" t="s">
        <v>702</v>
      </c>
      <c r="N2634" s="92">
        <v>0.746</v>
      </c>
      <c r="O2634" s="91">
        <v>60</v>
      </c>
      <c r="P2634" s="91" t="s">
        <v>691</v>
      </c>
      <c r="Q2634" s="91" t="s">
        <v>691</v>
      </c>
      <c r="R2634" s="91" t="s">
        <v>691</v>
      </c>
      <c r="S2634" s="91">
        <v>74</v>
      </c>
      <c r="T2634" s="87" t="s">
        <v>691</v>
      </c>
      <c r="U2634" s="87">
        <v>148</v>
      </c>
      <c r="V2634" s="87">
        <v>118</v>
      </c>
      <c r="W2634" s="85" t="s">
        <v>691</v>
      </c>
      <c r="X2634" s="146">
        <v>4.323793390393519E-2</v>
      </c>
      <c r="Y2634" s="21">
        <v>10.38</v>
      </c>
      <c r="Z2634" s="147">
        <v>622</v>
      </c>
      <c r="AA2634" s="147">
        <v>179</v>
      </c>
      <c r="AB2634" s="21">
        <v>2</v>
      </c>
      <c r="AC2634" s="21">
        <v>0</v>
      </c>
      <c r="AD2634" s="153">
        <f>VLOOKUP(D2634,'Dados Base'!$B:$K,9,FALSE)*31536000/VLOOKUP($F2634,F:H,MATCH(H2633,F2633:AF2633,0),FALSE)</f>
        <v>1723.5056298149734</v>
      </c>
      <c r="AE2634" s="153">
        <f>VLOOKUP(D2634,'Dados Base'!$B:$K,10,FALSE)*31536000/VLOOKUP($F2634,F:H,MATCH(H2633,F2633:AF2633,0),FALSE)</f>
        <v>145.35589649041944</v>
      </c>
      <c r="AF2634" s="148">
        <v>93.53</v>
      </c>
      <c r="AG2634" s="21">
        <v>93.53</v>
      </c>
      <c r="AH2634" s="148">
        <v>89.79</v>
      </c>
      <c r="AI2634" s="148">
        <v>0</v>
      </c>
      <c r="AJ2634" s="148">
        <v>100</v>
      </c>
      <c r="AK2634" s="72">
        <f>(SUMIFS('Banco de Indicadores Mun. (2)'!I:I,'Banco de Indicadores Mun. (2)'!B:B,'Banco de Indicadores - Mun. (1)'!B2634,'Banco de Indicadores Mun. (2)'!A:A,'Banco de Indicadores - Mun. (1)'!A2634) / VLOOKUP(D2634,'Dados Base'!$B:$K,8,FALSE)) * 100</f>
        <v>55.235999999999997</v>
      </c>
      <c r="AL2634" s="72">
        <f>(SUMIFS('Banco de Indicadores Mun. (2)'!I:I,'Banco de Indicadores Mun. (2)'!B:B,'Banco de Indicadores - Mun. (1)'!B2634,'Banco de Indicadores Mun. (2)'!A:A,'Banco de Indicadores - Mun. (1)'!A2634) / VLOOKUP(D2634,'Dados Base'!$B:$K,9,FALSE)) * 100</f>
        <v>22.626795180722894</v>
      </c>
      <c r="AM2634" s="72">
        <f>(SUMIFS('Banco de Indicadores Mun. (2)'!J:J,'Banco de Indicadores Mun. (2)'!B:B,'Banco de Indicadores - Mun. (1)'!B2634,'Banco de Indicadores Mun. (2)'!A:A,'Banco de Indicadores - Mun. (1)'!A2634) / VLOOKUP(D2634,'Dados Base'!$B:$K,7,FALSE)) * 100</f>
        <v>65.349777777777774</v>
      </c>
      <c r="AN2634" s="72">
        <f>(SUMIFS('Banco de Indicadores Mun. (2)'!K:K,'Banco de Indicadores Mun. (2)'!B:B,'Banco de Indicadores - Mun. (1)'!B2634,'Banco de Indicadores Mun. (2)'!A:A,'Banco de Indicadores - Mun. (1)'!A2634) / VLOOKUP(D2634,'Dados Base'!$B:$K,10,FALSE)) * 100</f>
        <v>16.22571428571429</v>
      </c>
      <c r="AO2634" s="24">
        <v>0</v>
      </c>
      <c r="AP2634" s="25">
        <v>0</v>
      </c>
      <c r="AQ2634" s="17">
        <v>0</v>
      </c>
      <c r="AR2634" s="24">
        <v>10</v>
      </c>
      <c r="AS2634" s="22">
        <v>97</v>
      </c>
      <c r="AT2634" s="22">
        <v>97.000000000000014</v>
      </c>
      <c r="AU2634" s="22">
        <v>77.65293383270911</v>
      </c>
      <c r="AV2634" s="22">
        <v>8.1999999999999993</v>
      </c>
      <c r="AW2634" s="21">
        <v>0</v>
      </c>
      <c r="AX2634" s="21">
        <v>0</v>
      </c>
      <c r="AY2634" s="116">
        <v>48.791116801786998</v>
      </c>
    </row>
    <row r="2635" spans="1:51" ht="15" x14ac:dyDescent="0.25">
      <c r="A2635" s="144">
        <v>2013</v>
      </c>
      <c r="B2635" s="77" t="s">
        <v>55</v>
      </c>
      <c r="C2635" s="78">
        <v>16</v>
      </c>
      <c r="D2635" s="77">
        <v>3504701</v>
      </c>
      <c r="E2635" s="78">
        <v>350470116</v>
      </c>
      <c r="F2635" s="78" t="str">
        <f t="shared" si="114"/>
        <v>3504701162013</v>
      </c>
      <c r="G2635" s="96">
        <v>6.1640967567761162</v>
      </c>
      <c r="H2635" s="80">
        <f t="shared" si="113"/>
        <v>3683</v>
      </c>
      <c r="I2635" s="91">
        <v>1185</v>
      </c>
      <c r="J2635" s="97">
        <v>2498</v>
      </c>
      <c r="K2635" s="83">
        <f>(H2635)/VLOOKUP(D2635,'Dados Base'!$B:$K,6,FALSE)</f>
        <v>40.534888839973583</v>
      </c>
      <c r="L2635" s="88">
        <f t="shared" si="115"/>
        <v>32.174857453163177</v>
      </c>
      <c r="M2635" s="85" t="s">
        <v>702</v>
      </c>
      <c r="N2635" s="92">
        <v>0.66900000000000004</v>
      </c>
      <c r="O2635" s="91">
        <v>20</v>
      </c>
      <c r="P2635" s="91" t="s">
        <v>691</v>
      </c>
      <c r="Q2635" s="91" t="s">
        <v>691</v>
      </c>
      <c r="R2635" s="91" t="s">
        <v>691</v>
      </c>
      <c r="S2635" s="91">
        <v>2</v>
      </c>
      <c r="T2635" s="87" t="s">
        <v>691</v>
      </c>
      <c r="U2635" s="87">
        <v>4</v>
      </c>
      <c r="V2635" s="87">
        <v>4</v>
      </c>
      <c r="W2635" s="85" t="s">
        <v>691</v>
      </c>
      <c r="X2635" s="146">
        <v>8.6847825520833324E-3</v>
      </c>
      <c r="Y2635" s="21">
        <v>1</v>
      </c>
      <c r="Z2635" s="147">
        <v>56</v>
      </c>
      <c r="AA2635" s="147">
        <v>21</v>
      </c>
      <c r="AB2635" s="21">
        <v>0</v>
      </c>
      <c r="AC2635" s="21">
        <v>0</v>
      </c>
      <c r="AD2635" s="153">
        <f>VLOOKUP(D2635,'Dados Base'!$B:$K,9,FALSE)*31536000/VLOOKUP($F2635,F:H,MATCH(H2634,F2634:AF2634,0),FALSE)</f>
        <v>5822.5576975291879</v>
      </c>
      <c r="AE2635" s="153">
        <f>VLOOKUP(D2635,'Dados Base'!$B:$K,10,FALSE)*31536000/VLOOKUP($F2635,F:H,MATCH(H2634,F2634:AF2634,0),FALSE)</f>
        <v>599.38093945153435</v>
      </c>
      <c r="AF2635" s="148">
        <v>90.55</v>
      </c>
      <c r="AG2635" s="21">
        <v>97.99</v>
      </c>
      <c r="AH2635" s="148">
        <v>33.479999999999997</v>
      </c>
      <c r="AI2635" s="148">
        <v>11.13</v>
      </c>
      <c r="AJ2635" s="148">
        <v>100</v>
      </c>
      <c r="AK2635" s="72">
        <f>(SUMIFS('Banco de Indicadores Mun. (2)'!I:I,'Banco de Indicadores Mun. (2)'!B:B,'Banco de Indicadores - Mun. (1)'!B2635,'Banco de Indicadores Mun. (2)'!A:A,'Banco de Indicadores - Mun. (1)'!A2635) / VLOOKUP(D2635,'Dados Base'!$B:$K,8,FALSE)) * 100</f>
        <v>4.8066071428571426</v>
      </c>
      <c r="AL2635" s="72">
        <f>(SUMIFS('Banco de Indicadores Mun. (2)'!I:I,'Banco de Indicadores Mun. (2)'!B:B,'Banco de Indicadores - Mun. (1)'!B2635,'Banco de Indicadores Mun. (2)'!A:A,'Banco de Indicadores - Mun. (1)'!A2635) / VLOOKUP(D2635,'Dados Base'!$B:$K,9,FALSE)) * 100</f>
        <v>1.9791911764705881</v>
      </c>
      <c r="AM2635" s="72">
        <f>(SUMIFS('Banco de Indicadores Mun. (2)'!J:J,'Banco de Indicadores Mun. (2)'!B:B,'Banco de Indicadores - Mun. (1)'!B2635,'Banco de Indicadores Mun. (2)'!A:A,'Banco de Indicadores - Mun. (1)'!A2635) / VLOOKUP(D2635,'Dados Base'!$B:$K,7,FALSE)) * 100</f>
        <v>0</v>
      </c>
      <c r="AN2635" s="72">
        <f>(SUMIFS('Banco de Indicadores Mun. (2)'!K:K,'Banco de Indicadores Mun. (2)'!B:B,'Banco de Indicadores - Mun. (1)'!B2635,'Banco de Indicadores Mun. (2)'!A:A,'Banco de Indicadores - Mun. (1)'!A2635) / VLOOKUP(D2635,'Dados Base'!$B:$K,10,FALSE)) * 100</f>
        <v>19.22642857142856</v>
      </c>
      <c r="AO2635" s="24">
        <v>0</v>
      </c>
      <c r="AP2635" s="25">
        <v>0</v>
      </c>
      <c r="AQ2635" s="17">
        <v>0</v>
      </c>
      <c r="AR2635" s="24">
        <v>7.4</v>
      </c>
      <c r="AS2635" s="22">
        <v>98</v>
      </c>
      <c r="AT2635" s="22">
        <v>97.999999999999986</v>
      </c>
      <c r="AU2635" s="22">
        <v>72.727272727272734</v>
      </c>
      <c r="AV2635" s="22">
        <v>7.98</v>
      </c>
      <c r="AW2635" s="21">
        <v>0</v>
      </c>
      <c r="AX2635" s="21">
        <v>0</v>
      </c>
      <c r="AY2635" s="116">
        <v>152.57885105892956</v>
      </c>
    </row>
    <row r="2636" spans="1:51" ht="15" x14ac:dyDescent="0.25">
      <c r="A2636" s="144">
        <v>2013</v>
      </c>
      <c r="B2636" s="77" t="s">
        <v>56</v>
      </c>
      <c r="C2636" s="78">
        <v>15</v>
      </c>
      <c r="D2636" s="77">
        <v>3504800</v>
      </c>
      <c r="E2636" s="78">
        <v>350480015</v>
      </c>
      <c r="F2636" s="78" t="str">
        <f t="shared" si="114"/>
        <v>3504800152013</v>
      </c>
      <c r="G2636" s="96">
        <v>0.87911650701661959</v>
      </c>
      <c r="H2636" s="80">
        <f t="shared" si="113"/>
        <v>8281</v>
      </c>
      <c r="I2636" s="91">
        <v>7644</v>
      </c>
      <c r="J2636" s="97">
        <v>637</v>
      </c>
      <c r="K2636" s="83">
        <f>(H2636)/VLOOKUP(D2636,'Dados Base'!$B:$K,6,FALSE)</f>
        <v>55.056179775280903</v>
      </c>
      <c r="L2636" s="88">
        <f t="shared" si="115"/>
        <v>92.307692307692307</v>
      </c>
      <c r="M2636" s="85" t="s">
        <v>702</v>
      </c>
      <c r="N2636" s="92">
        <v>0.75600000000000001</v>
      </c>
      <c r="O2636" s="91">
        <v>64</v>
      </c>
      <c r="P2636" s="91" t="s">
        <v>691</v>
      </c>
      <c r="Q2636" s="91" t="s">
        <v>691</v>
      </c>
      <c r="R2636" s="91" t="s">
        <v>691</v>
      </c>
      <c r="S2636" s="91">
        <v>33</v>
      </c>
      <c r="T2636" s="87" t="s">
        <v>691</v>
      </c>
      <c r="U2636" s="87">
        <v>91</v>
      </c>
      <c r="V2636" s="87">
        <v>48</v>
      </c>
      <c r="W2636" s="85" t="s">
        <v>691</v>
      </c>
      <c r="X2636" s="146">
        <v>2.1565104166666668E-2</v>
      </c>
      <c r="Y2636" s="21">
        <v>5.53</v>
      </c>
      <c r="Z2636" s="147">
        <v>284</v>
      </c>
      <c r="AA2636" s="147">
        <v>143</v>
      </c>
      <c r="AB2636" s="21">
        <v>0</v>
      </c>
      <c r="AC2636" s="21">
        <v>1</v>
      </c>
      <c r="AD2636" s="153">
        <f>VLOOKUP(D2636,'Dados Base'!$B:$K,9,FALSE)*31536000/VLOOKUP($F2636,F:H,MATCH(H2635,F2635:AF2635,0),FALSE)</f>
        <v>4417.5534355754135</v>
      </c>
      <c r="AE2636" s="153">
        <f>VLOOKUP(D2636,'Dados Base'!$B:$K,10,FALSE)*31536000/VLOOKUP($F2636,F:H,MATCH(H2635,F2635:AF2635,0),FALSE)</f>
        <v>456.98828643883587</v>
      </c>
      <c r="AF2636" s="148">
        <v>100</v>
      </c>
      <c r="AG2636" s="21">
        <v>91.59</v>
      </c>
      <c r="AH2636" s="148">
        <v>100</v>
      </c>
      <c r="AI2636" s="148">
        <v>19.86</v>
      </c>
      <c r="AJ2636" s="148">
        <v>100</v>
      </c>
      <c r="AK2636" s="72">
        <f>(SUMIFS('Banco de Indicadores Mun. (2)'!I:I,'Banco de Indicadores Mun. (2)'!B:B,'Banco de Indicadores - Mun. (1)'!B2636,'Banco de Indicadores Mun. (2)'!A:A,'Banco de Indicadores - Mun. (1)'!A2636) / VLOOKUP(D2636,'Dados Base'!$B:$K,8,FALSE)) * 100</f>
        <v>5.1457297297297293</v>
      </c>
      <c r="AL2636" s="72">
        <f>(SUMIFS('Banco de Indicadores Mun. (2)'!I:I,'Banco de Indicadores Mun. (2)'!B:B,'Banco de Indicadores - Mun. (1)'!B2636,'Banco de Indicadores Mun. (2)'!A:A,'Banco de Indicadores - Mun. (1)'!A2636) / VLOOKUP(D2636,'Dados Base'!$B:$K,9,FALSE)) * 100</f>
        <v>1.6413103448275863</v>
      </c>
      <c r="AM2636" s="72">
        <f>(SUMIFS('Banco de Indicadores Mun. (2)'!J:J,'Banco de Indicadores Mun. (2)'!B:B,'Banco de Indicadores - Mun. (1)'!B2636,'Banco de Indicadores Mun. (2)'!A:A,'Banco de Indicadores - Mun. (1)'!A2636) / VLOOKUP(D2636,'Dados Base'!$B:$K,7,FALSE)) * 100</f>
        <v>1.8286799999999999</v>
      </c>
      <c r="AN2636" s="72">
        <f>(SUMIFS('Banco de Indicadores Mun. (2)'!K:K,'Banco de Indicadores Mun. (2)'!B:B,'Banco de Indicadores - Mun. (1)'!B2636,'Banco de Indicadores Mun. (2)'!A:A,'Banco de Indicadores - Mun. (1)'!A2636) / VLOOKUP(D2636,'Dados Base'!$B:$K,10,FALSE)) * 100</f>
        <v>12.05625</v>
      </c>
      <c r="AO2636" s="24">
        <v>0</v>
      </c>
      <c r="AP2636" s="25">
        <v>0</v>
      </c>
      <c r="AQ2636" s="17">
        <v>0</v>
      </c>
      <c r="AR2636" s="24">
        <v>7.6</v>
      </c>
      <c r="AS2636" s="22">
        <v>90</v>
      </c>
      <c r="AT2636" s="22">
        <v>90</v>
      </c>
      <c r="AU2636" s="22">
        <v>66.510538641686182</v>
      </c>
      <c r="AV2636" s="22">
        <v>7.38</v>
      </c>
      <c r="AW2636" s="21">
        <v>0</v>
      </c>
      <c r="AX2636" s="21">
        <v>1</v>
      </c>
      <c r="AY2636" s="116">
        <v>60.568425045598431</v>
      </c>
    </row>
    <row r="2637" spans="1:51" ht="15" x14ac:dyDescent="0.25">
      <c r="A2637" s="144">
        <v>2013</v>
      </c>
      <c r="B2637" s="77" t="s">
        <v>57</v>
      </c>
      <c r="C2637" s="78">
        <v>2</v>
      </c>
      <c r="D2637" s="77">
        <v>3504909</v>
      </c>
      <c r="E2637" s="78">
        <v>35049092</v>
      </c>
      <c r="F2637" s="78" t="str">
        <f t="shared" si="114"/>
        <v>350490922013</v>
      </c>
      <c r="G2637" s="96">
        <v>0.42460321461377237</v>
      </c>
      <c r="H2637" s="80">
        <f t="shared" si="113"/>
        <v>10341</v>
      </c>
      <c r="I2637" s="91">
        <v>8408</v>
      </c>
      <c r="J2637" s="97">
        <v>1933</v>
      </c>
      <c r="K2637" s="83">
        <f>(H2637)/VLOOKUP(D2637,'Dados Base'!$B:$K,6,FALSE)</f>
        <v>16.778621495327101</v>
      </c>
      <c r="L2637" s="88">
        <f t="shared" si="115"/>
        <v>81.307417077652062</v>
      </c>
      <c r="M2637" s="85" t="s">
        <v>702</v>
      </c>
      <c r="N2637" s="92">
        <v>0.73299999999999998</v>
      </c>
      <c r="O2637" s="91">
        <v>101</v>
      </c>
      <c r="P2637" s="91" t="s">
        <v>691</v>
      </c>
      <c r="Q2637" s="91" t="s">
        <v>691</v>
      </c>
      <c r="R2637" s="91" t="s">
        <v>691</v>
      </c>
      <c r="S2637" s="91">
        <v>21</v>
      </c>
      <c r="T2637" s="87" t="s">
        <v>691</v>
      </c>
      <c r="U2637" s="87">
        <v>60</v>
      </c>
      <c r="V2637" s="87">
        <v>53</v>
      </c>
      <c r="W2637" s="85" t="s">
        <v>691</v>
      </c>
      <c r="X2637" s="146">
        <v>2.1807660937500004E-2</v>
      </c>
      <c r="Y2637" s="21">
        <v>5.97</v>
      </c>
      <c r="Z2637" s="147">
        <v>366</v>
      </c>
      <c r="AA2637" s="147">
        <v>94</v>
      </c>
      <c r="AB2637" s="21">
        <v>1</v>
      </c>
      <c r="AC2637" s="21">
        <v>0</v>
      </c>
      <c r="AD2637" s="153">
        <f>VLOOKUP(D2637,'Dados Base'!$B:$K,9,FALSE)*31536000/VLOOKUP($F2637,F:H,MATCH(H2636,F2636:AF2636,0),FALSE)</f>
        <v>28513.838120104439</v>
      </c>
      <c r="AE2637" s="153">
        <f>VLOOKUP(D2637,'Dados Base'!$B:$K,10,FALSE)*31536000/VLOOKUP($F2637,F:H,MATCH(H2636,F2636:AF2636,0),FALSE)</f>
        <v>2897.1279373368138</v>
      </c>
      <c r="AF2637" s="148">
        <v>80.98</v>
      </c>
      <c r="AG2637" s="21">
        <v>87.78</v>
      </c>
      <c r="AH2637" s="148">
        <v>74.599999999999994</v>
      </c>
      <c r="AI2637" s="148">
        <v>24.83</v>
      </c>
      <c r="AJ2637" s="148">
        <v>100</v>
      </c>
      <c r="AK2637" s="72">
        <f>(SUMIFS('Banco de Indicadores Mun. (2)'!I:I,'Banco de Indicadores Mun. (2)'!B:B,'Banco de Indicadores - Mun. (1)'!B2637,'Banco de Indicadores Mun. (2)'!A:A,'Banco de Indicadores - Mun. (1)'!A2637) / VLOOKUP(D2637,'Dados Base'!$B:$K,8,FALSE)) * 100</f>
        <v>6.3496296296296287E-2</v>
      </c>
      <c r="AL2637" s="72">
        <f>(SUMIFS('Banco de Indicadores Mun. (2)'!I:I,'Banco de Indicadores Mun. (2)'!B:B,'Banco de Indicadores - Mun. (1)'!B2637,'Banco de Indicadores Mun. (2)'!A:A,'Banco de Indicadores - Mun. (1)'!A2637) / VLOOKUP(D2637,'Dados Base'!$B:$K,9,FALSE)) * 100</f>
        <v>2.7503743315508023E-2</v>
      </c>
      <c r="AM2637" s="72">
        <f>(SUMIFS('Banco de Indicadores Mun. (2)'!J:J,'Banco de Indicadores Mun. (2)'!B:B,'Banco de Indicadores - Mun. (1)'!B2637,'Banco de Indicadores Mun. (2)'!A:A,'Banco de Indicadores - Mun. (1)'!A2637) / VLOOKUP(D2637,'Dados Base'!$B:$K,7,FALSE)) * 100</f>
        <v>2.6654838709677421E-2</v>
      </c>
      <c r="AN2637" s="72">
        <f>(SUMIFS('Banco de Indicadores Mun. (2)'!K:K,'Banco de Indicadores Mun. (2)'!B:B,'Banco de Indicadores - Mun. (1)'!B2637,'Banco de Indicadores Mun. (2)'!A:A,'Banco de Indicadores - Mun. (1)'!A2637) / VLOOKUP(D2637,'Dados Base'!$B:$K,10,FALSE)) * 100</f>
        <v>0.18371578947368428</v>
      </c>
      <c r="AO2637" s="24">
        <v>0</v>
      </c>
      <c r="AP2637" s="25">
        <v>0</v>
      </c>
      <c r="AQ2637" s="17">
        <v>0</v>
      </c>
      <c r="AR2637" s="24" t="s">
        <v>692</v>
      </c>
      <c r="AS2637" s="22">
        <v>97</v>
      </c>
      <c r="AT2637" s="22">
        <v>97</v>
      </c>
      <c r="AU2637" s="22">
        <v>79.565217391304344</v>
      </c>
      <c r="AV2637" s="22">
        <v>8.6300000000000008</v>
      </c>
      <c r="AW2637" s="21">
        <v>0</v>
      </c>
      <c r="AX2637" s="21">
        <v>0</v>
      </c>
      <c r="AY2637" s="116">
        <v>6.3904482216781879</v>
      </c>
    </row>
    <row r="2638" spans="1:51" ht="15" x14ac:dyDescent="0.25">
      <c r="A2638" s="144">
        <v>2013</v>
      </c>
      <c r="B2638" s="77" t="s">
        <v>58</v>
      </c>
      <c r="C2638" s="78">
        <v>14</v>
      </c>
      <c r="D2638" s="77">
        <v>3505005</v>
      </c>
      <c r="E2638" s="78">
        <v>350500514</v>
      </c>
      <c r="F2638" s="78" t="str">
        <f t="shared" si="114"/>
        <v>3505005142013</v>
      </c>
      <c r="G2638" s="96">
        <v>0.9636677470056032</v>
      </c>
      <c r="H2638" s="80">
        <f t="shared" si="113"/>
        <v>3193</v>
      </c>
      <c r="I2638" s="91">
        <v>1983</v>
      </c>
      <c r="J2638" s="97">
        <v>1210</v>
      </c>
      <c r="K2638" s="83">
        <f>(H2638)/VLOOKUP(D2638,'Dados Base'!$B:$K,6,FALSE)</f>
        <v>20.610637748515366</v>
      </c>
      <c r="L2638" s="88">
        <f t="shared" si="115"/>
        <v>62.104603820858131</v>
      </c>
      <c r="M2638" s="85" t="s">
        <v>702</v>
      </c>
      <c r="N2638" s="92">
        <v>0.71099999999999997</v>
      </c>
      <c r="O2638" s="91">
        <v>20</v>
      </c>
      <c r="P2638" s="91" t="s">
        <v>691</v>
      </c>
      <c r="Q2638" s="91" t="s">
        <v>691</v>
      </c>
      <c r="R2638" s="91" t="s">
        <v>691</v>
      </c>
      <c r="S2638" s="91">
        <v>13</v>
      </c>
      <c r="T2638" s="87" t="s">
        <v>691</v>
      </c>
      <c r="U2638" s="87">
        <v>11</v>
      </c>
      <c r="V2638" s="87">
        <v>11</v>
      </c>
      <c r="W2638" s="85" t="s">
        <v>691</v>
      </c>
      <c r="X2638" s="146">
        <v>5.964424218750001E-3</v>
      </c>
      <c r="Y2638" s="21">
        <v>1.42</v>
      </c>
      <c r="Z2638" s="147">
        <v>0</v>
      </c>
      <c r="AA2638" s="147">
        <v>109</v>
      </c>
      <c r="AB2638" s="21">
        <v>0</v>
      </c>
      <c r="AC2638" s="21">
        <v>0</v>
      </c>
      <c r="AD2638" s="153">
        <f>VLOOKUP(D2638,'Dados Base'!$B:$K,9,FALSE)*31536000/VLOOKUP($F2638,F:H,MATCH(H2637,F2637:AF2637,0),FALSE)</f>
        <v>17481.590980269339</v>
      </c>
      <c r="AE2638" s="153">
        <f>VLOOKUP(D2638,'Dados Base'!$B:$K,10,FALSE)*31536000/VLOOKUP($F2638,F:H,MATCH(H2637,F2637:AF2637,0),FALSE)</f>
        <v>2074.0870654556852</v>
      </c>
      <c r="AF2638" s="148">
        <v>71.73</v>
      </c>
      <c r="AG2638" s="21">
        <v>100</v>
      </c>
      <c r="AH2638" s="148">
        <v>53.17</v>
      </c>
      <c r="AI2638" s="148">
        <v>31.19</v>
      </c>
      <c r="AJ2638" s="148">
        <v>100</v>
      </c>
      <c r="AK2638" s="72">
        <f>(SUMIFS('Banco de Indicadores Mun. (2)'!I:I,'Banco de Indicadores Mun. (2)'!B:B,'Banco de Indicadores - Mun. (1)'!B2638,'Banco de Indicadores Mun. (2)'!A:A,'Banco de Indicadores - Mun. (1)'!A2638) / VLOOKUP(D2638,'Dados Base'!$B:$K,8,FALSE)) * 100</f>
        <v>0.50926582278481003</v>
      </c>
      <c r="AL2638" s="72">
        <f>(SUMIFS('Banco de Indicadores Mun. (2)'!I:I,'Banco de Indicadores Mun. (2)'!B:B,'Banco de Indicadores - Mun. (1)'!B2638,'Banco de Indicadores Mun. (2)'!A:A,'Banco de Indicadores - Mun. (1)'!A2638) / VLOOKUP(D2638,'Dados Base'!$B:$K,9,FALSE)) * 100</f>
        <v>0.22729943502824854</v>
      </c>
      <c r="AM2638" s="72">
        <f>(SUMIFS('Banco de Indicadores Mun. (2)'!J:J,'Banco de Indicadores Mun. (2)'!B:B,'Banco de Indicadores - Mun. (1)'!B2638,'Banco de Indicadores Mun. (2)'!A:A,'Banco de Indicadores - Mun. (1)'!A2638) / VLOOKUP(D2638,'Dados Base'!$B:$K,7,FALSE)) * 100</f>
        <v>0</v>
      </c>
      <c r="AN2638" s="72">
        <f>(SUMIFS('Banco de Indicadores Mun. (2)'!K:K,'Banco de Indicadores Mun. (2)'!B:B,'Banco de Indicadores - Mun. (1)'!B2638,'Banco de Indicadores Mun. (2)'!A:A,'Banco de Indicadores - Mun. (1)'!A2638) / VLOOKUP(D2638,'Dados Base'!$B:$K,10,FALSE)) * 100</f>
        <v>1.9158095238095227</v>
      </c>
      <c r="AO2638" s="24">
        <v>0</v>
      </c>
      <c r="AP2638" s="25">
        <v>0</v>
      </c>
      <c r="AQ2638" s="17">
        <v>0</v>
      </c>
      <c r="AR2638" s="24">
        <v>9.5</v>
      </c>
      <c r="AS2638" s="22">
        <v>81</v>
      </c>
      <c r="AT2638" s="22">
        <v>0</v>
      </c>
      <c r="AU2638" s="22">
        <v>0</v>
      </c>
      <c r="AV2638" s="22">
        <v>1.22</v>
      </c>
      <c r="AW2638" s="21">
        <v>0</v>
      </c>
      <c r="AX2638" s="21">
        <v>0</v>
      </c>
      <c r="AY2638" s="116">
        <v>90.644001255695585</v>
      </c>
    </row>
    <row r="2639" spans="1:51" ht="15" x14ac:dyDescent="0.25">
      <c r="A2639" s="144">
        <v>2013</v>
      </c>
      <c r="B2639" s="77" t="s">
        <v>59</v>
      </c>
      <c r="C2639" s="78">
        <v>19</v>
      </c>
      <c r="D2639" s="77">
        <v>3505104</v>
      </c>
      <c r="E2639" s="78">
        <v>350510419</v>
      </c>
      <c r="F2639" s="78" t="str">
        <f t="shared" si="114"/>
        <v>3505104192013</v>
      </c>
      <c r="G2639" s="96">
        <v>1.1316964282914066</v>
      </c>
      <c r="H2639" s="80">
        <f t="shared" si="113"/>
        <v>6793</v>
      </c>
      <c r="I2639" s="91">
        <v>5764</v>
      </c>
      <c r="J2639" s="97">
        <v>1029</v>
      </c>
      <c r="K2639" s="83">
        <f>(H2639)/VLOOKUP(D2639,'Dados Base'!$B:$K,6,FALSE)</f>
        <v>33.115585238629166</v>
      </c>
      <c r="L2639" s="88">
        <f t="shared" si="115"/>
        <v>84.852053584572346</v>
      </c>
      <c r="M2639" s="85" t="s">
        <v>702</v>
      </c>
      <c r="N2639" s="92">
        <v>0.69899999999999995</v>
      </c>
      <c r="O2639" s="91">
        <v>35</v>
      </c>
      <c r="P2639" s="91" t="s">
        <v>691</v>
      </c>
      <c r="Q2639" s="91" t="s">
        <v>691</v>
      </c>
      <c r="R2639" s="91" t="s">
        <v>691</v>
      </c>
      <c r="S2639" s="91">
        <v>30</v>
      </c>
      <c r="T2639" s="87" t="s">
        <v>691</v>
      </c>
      <c r="U2639" s="87">
        <v>40</v>
      </c>
      <c r="V2639" s="87">
        <v>23</v>
      </c>
      <c r="W2639" s="85" t="s">
        <v>691</v>
      </c>
      <c r="X2639" s="146">
        <v>1.7690104166666668E-2</v>
      </c>
      <c r="Y2639" s="21">
        <v>4.1399999999999997</v>
      </c>
      <c r="Z2639" s="147">
        <v>205</v>
      </c>
      <c r="AA2639" s="147">
        <v>115</v>
      </c>
      <c r="AB2639" s="21">
        <v>0</v>
      </c>
      <c r="AC2639" s="21">
        <v>0</v>
      </c>
      <c r="AD2639" s="153">
        <f>VLOOKUP(D2639,'Dados Base'!$B:$K,9,FALSE)*31536000/VLOOKUP($F2639,F:H,MATCH(H2638,F2638:AF2638,0),FALSE)</f>
        <v>7056.4875607242748</v>
      </c>
      <c r="AE2639" s="153">
        <f>VLOOKUP(D2639,'Dados Base'!$B:$K,10,FALSE)*31536000/VLOOKUP($F2639,F:H,MATCH(H2638,F2638:AF2638,0),FALSE)</f>
        <v>557.09112321507439</v>
      </c>
      <c r="AF2639" s="148">
        <v>100</v>
      </c>
      <c r="AG2639" s="21">
        <v>84.55</v>
      </c>
      <c r="AH2639" s="148">
        <v>100</v>
      </c>
      <c r="AI2639" s="148">
        <v>18.329999999999998</v>
      </c>
      <c r="AJ2639" s="148">
        <v>100</v>
      </c>
      <c r="AK2639" s="72">
        <f>(SUMIFS('Banco de Indicadores Mun. (2)'!I:I,'Banco de Indicadores Mun. (2)'!B:B,'Banco de Indicadores - Mun. (1)'!B2639,'Banco de Indicadores Mun. (2)'!A:A,'Banco de Indicadores - Mun. (1)'!A2639) / VLOOKUP(D2639,'Dados Base'!$B:$K,8,FALSE)) * 100</f>
        <v>0.37647916666666675</v>
      </c>
      <c r="AL2639" s="72">
        <f>(SUMIFS('Banco de Indicadores Mun. (2)'!I:I,'Banco de Indicadores Mun. (2)'!B:B,'Banco de Indicadores - Mun. (1)'!B2639,'Banco de Indicadores Mun. (2)'!A:A,'Banco de Indicadores - Mun. (1)'!A2639) / VLOOKUP(D2639,'Dados Base'!$B:$K,9,FALSE)) * 100</f>
        <v>0.11888815789473688</v>
      </c>
      <c r="AM2639" s="72">
        <f>(SUMIFS('Banco de Indicadores Mun. (2)'!J:J,'Banco de Indicadores Mun. (2)'!B:B,'Banco de Indicadores - Mun. (1)'!B2639,'Banco de Indicadores Mun. (2)'!A:A,'Banco de Indicadores - Mun. (1)'!A2639) / VLOOKUP(D2639,'Dados Base'!$B:$K,7,FALSE)) * 100</f>
        <v>0</v>
      </c>
      <c r="AN2639" s="72">
        <f>(SUMIFS('Banco de Indicadores Mun. (2)'!K:K,'Banco de Indicadores Mun. (2)'!B:B,'Banco de Indicadores - Mun. (1)'!B2639,'Banco de Indicadores Mun. (2)'!A:A,'Banco de Indicadores - Mun. (1)'!A2639) / VLOOKUP(D2639,'Dados Base'!$B:$K,10,FALSE)) * 100</f>
        <v>1.505916666666667</v>
      </c>
      <c r="AO2639" s="24">
        <v>0</v>
      </c>
      <c r="AP2639" s="25">
        <v>0</v>
      </c>
      <c r="AQ2639" s="17">
        <v>0</v>
      </c>
      <c r="AR2639" s="24">
        <v>8.1999999999999993</v>
      </c>
      <c r="AS2639" s="22">
        <v>100</v>
      </c>
      <c r="AT2639" s="22">
        <v>80</v>
      </c>
      <c r="AU2639" s="22">
        <v>64.0625</v>
      </c>
      <c r="AV2639" s="22">
        <v>7.06</v>
      </c>
      <c r="AW2639" s="21">
        <v>0</v>
      </c>
      <c r="AX2639" s="21">
        <v>0</v>
      </c>
      <c r="AY2639" s="116">
        <v>5.5496290500495071</v>
      </c>
    </row>
    <row r="2640" spans="1:51" ht="15" x14ac:dyDescent="0.25">
      <c r="A2640" s="144">
        <v>2013</v>
      </c>
      <c r="B2640" s="77" t="s">
        <v>60</v>
      </c>
      <c r="C2640" s="78">
        <v>13</v>
      </c>
      <c r="D2640" s="77">
        <v>3505203</v>
      </c>
      <c r="E2640" s="78">
        <v>350520313</v>
      </c>
      <c r="F2640" s="78" t="str">
        <f t="shared" si="114"/>
        <v>3505203132013</v>
      </c>
      <c r="G2640" s="96">
        <v>0.98545102611478086</v>
      </c>
      <c r="H2640" s="80">
        <f t="shared" si="113"/>
        <v>32342</v>
      </c>
      <c r="I2640" s="91">
        <v>30860</v>
      </c>
      <c r="J2640" s="97">
        <v>1482</v>
      </c>
      <c r="K2640" s="83">
        <f>(H2640)/VLOOKUP(D2640,'Dados Base'!$B:$K,6,FALSE)</f>
        <v>73.404448479346343</v>
      </c>
      <c r="L2640" s="88">
        <f t="shared" si="115"/>
        <v>95.417723084534046</v>
      </c>
      <c r="M2640" s="85" t="s">
        <v>702</v>
      </c>
      <c r="N2640" s="92">
        <v>0.75</v>
      </c>
      <c r="O2640" s="91">
        <v>134</v>
      </c>
      <c r="P2640" s="91" t="s">
        <v>691</v>
      </c>
      <c r="Q2640" s="91" t="s">
        <v>691</v>
      </c>
      <c r="R2640" s="91" t="s">
        <v>691</v>
      </c>
      <c r="S2640" s="91">
        <v>140</v>
      </c>
      <c r="T2640" s="87" t="s">
        <v>691</v>
      </c>
      <c r="U2640" s="87">
        <v>384</v>
      </c>
      <c r="V2640" s="87">
        <v>223</v>
      </c>
      <c r="W2640" s="85" t="s">
        <v>691</v>
      </c>
      <c r="X2640" s="146">
        <v>7.6064255280328841E-2</v>
      </c>
      <c r="Y2640" s="21">
        <v>25.4</v>
      </c>
      <c r="Z2640" s="147">
        <v>1372</v>
      </c>
      <c r="AA2640" s="147">
        <v>343</v>
      </c>
      <c r="AB2640" s="21">
        <v>2</v>
      </c>
      <c r="AC2640" s="21">
        <v>0</v>
      </c>
      <c r="AD2640" s="153">
        <f>VLOOKUP(D2640,'Dados Base'!$B:$K,9,FALSE)*31536000/VLOOKUP($F2640,F:H,MATCH(H2639,F2639:AF2639,0),FALSE)</f>
        <v>3539.5362067899327</v>
      </c>
      <c r="AE2640" s="153">
        <f>VLOOKUP(D2640,'Dados Base'!$B:$K,10,FALSE)*31536000/VLOOKUP($F2640,F:H,MATCH(H2639,F2639:AF2639,0),FALSE)</f>
        <v>360.77917259291337</v>
      </c>
      <c r="AF2640" s="148" t="s">
        <v>692</v>
      </c>
      <c r="AG2640" s="21">
        <v>94.88</v>
      </c>
      <c r="AH2640" s="148" t="s">
        <v>692</v>
      </c>
      <c r="AI2640" s="148" t="s">
        <v>692</v>
      </c>
      <c r="AJ2640" s="148" t="s">
        <v>692</v>
      </c>
      <c r="AK2640" s="72">
        <f>(SUMIFS('Banco de Indicadores Mun. (2)'!I:I,'Banco de Indicadores Mun. (2)'!B:B,'Banco de Indicadores - Mun. (1)'!B2640,'Banco de Indicadores Mun. (2)'!A:A,'Banco de Indicadores - Mun. (1)'!A2640) / VLOOKUP(D2640,'Dados Base'!$B:$K,8,FALSE)) * 100</f>
        <v>26.358827956989238</v>
      </c>
      <c r="AL2640" s="72">
        <f>(SUMIFS('Banco de Indicadores Mun. (2)'!I:I,'Banco de Indicadores Mun. (2)'!B:B,'Banco de Indicadores - Mun. (1)'!B2640,'Banco de Indicadores Mun. (2)'!A:A,'Banco de Indicadores - Mun. (1)'!A2640) / VLOOKUP(D2640,'Dados Base'!$B:$K,9,FALSE)) * 100</f>
        <v>13.506176308539942</v>
      </c>
      <c r="AM2640" s="72">
        <f>(SUMIFS('Banco de Indicadores Mun. (2)'!J:J,'Banco de Indicadores Mun. (2)'!B:B,'Banco de Indicadores - Mun. (1)'!B2640,'Banco de Indicadores Mun. (2)'!A:A,'Banco de Indicadores - Mun. (1)'!A2640) / VLOOKUP(D2640,'Dados Base'!$B:$K,7,FALSE)) * 100</f>
        <v>18.034859060402681</v>
      </c>
      <c r="AN2640" s="72">
        <f>(SUMIFS('Banco de Indicadores Mun. (2)'!K:K,'Banco de Indicadores Mun. (2)'!B:B,'Banco de Indicadores - Mun. (1)'!B2640,'Banco de Indicadores Mun. (2)'!A:A,'Banco de Indicadores - Mun. (1)'!A2640) / VLOOKUP(D2640,'Dados Base'!$B:$K,10,FALSE)) * 100</f>
        <v>59.879675675675649</v>
      </c>
      <c r="AO2640" s="24">
        <v>0</v>
      </c>
      <c r="AP2640" s="25">
        <v>0</v>
      </c>
      <c r="AQ2640" s="17">
        <v>0</v>
      </c>
      <c r="AR2640" s="24">
        <v>9.4</v>
      </c>
      <c r="AS2640" s="22">
        <v>100</v>
      </c>
      <c r="AT2640" s="22">
        <v>100</v>
      </c>
      <c r="AU2640" s="22">
        <v>80</v>
      </c>
      <c r="AV2640" s="22">
        <v>9.8000000000000007</v>
      </c>
      <c r="AW2640" s="21">
        <v>0</v>
      </c>
      <c r="AX2640" s="21">
        <v>0</v>
      </c>
      <c r="AY2640" s="116">
        <v>32.973503953130475</v>
      </c>
    </row>
    <row r="2641" spans="1:51" ht="15" x14ac:dyDescent="0.25">
      <c r="A2641" s="144">
        <v>2013</v>
      </c>
      <c r="B2641" s="77" t="s">
        <v>61</v>
      </c>
      <c r="C2641" s="78">
        <v>13</v>
      </c>
      <c r="D2641" s="77">
        <v>3505302</v>
      </c>
      <c r="E2641" s="78">
        <v>350530213</v>
      </c>
      <c r="F2641" s="78" t="str">
        <f t="shared" si="114"/>
        <v>3505302132013</v>
      </c>
      <c r="G2641" s="96">
        <v>-9.9923970451121225E-2</v>
      </c>
      <c r="H2641" s="80">
        <f t="shared" si="113"/>
        <v>35133</v>
      </c>
      <c r="I2641" s="91">
        <v>34430</v>
      </c>
      <c r="J2641" s="97">
        <v>703</v>
      </c>
      <c r="K2641" s="83">
        <f>(H2641)/VLOOKUP(D2641,'Dados Base'!$B:$K,6,FALSE)</f>
        <v>233.93927287255292</v>
      </c>
      <c r="L2641" s="88">
        <f t="shared" si="115"/>
        <v>97.999032248882813</v>
      </c>
      <c r="M2641" s="85" t="s">
        <v>702</v>
      </c>
      <c r="N2641" s="92">
        <v>0.78800000000000003</v>
      </c>
      <c r="O2641" s="91">
        <v>43</v>
      </c>
      <c r="P2641" s="91" t="s">
        <v>691</v>
      </c>
      <c r="Q2641" s="91" t="s">
        <v>691</v>
      </c>
      <c r="R2641" s="91" t="s">
        <v>691</v>
      </c>
      <c r="S2641" s="91">
        <v>129</v>
      </c>
      <c r="T2641" s="87" t="s">
        <v>691</v>
      </c>
      <c r="U2641" s="87">
        <v>541</v>
      </c>
      <c r="V2641" s="87">
        <v>382</v>
      </c>
      <c r="W2641" s="85" t="s">
        <v>691</v>
      </c>
      <c r="X2641" s="146">
        <v>0.10381073628819441</v>
      </c>
      <c r="Y2641" s="21">
        <v>28.44</v>
      </c>
      <c r="Z2641" s="147">
        <v>260</v>
      </c>
      <c r="AA2641" s="147">
        <v>1660</v>
      </c>
      <c r="AB2641" s="21">
        <v>0</v>
      </c>
      <c r="AC2641" s="21">
        <v>0</v>
      </c>
      <c r="AD2641" s="153">
        <f>VLOOKUP(D2641,'Dados Base'!$B:$K,9,FALSE)*31536000/VLOOKUP($F2641,F:H,MATCH(H2640,F2640:AF2640,0),FALSE)</f>
        <v>1184.8552642814448</v>
      </c>
      <c r="AE2641" s="153">
        <f>VLOOKUP(D2641,'Dados Base'!$B:$K,10,FALSE)*31536000/VLOOKUP($F2641,F:H,MATCH(H2640,F2640:AF2640,0),FALSE)</f>
        <v>134.64264366834598</v>
      </c>
      <c r="AF2641" s="148">
        <v>97.07</v>
      </c>
      <c r="AG2641" s="21">
        <v>100</v>
      </c>
      <c r="AH2641" s="148">
        <v>97.07</v>
      </c>
      <c r="AI2641" s="148">
        <v>30</v>
      </c>
      <c r="AJ2641" s="148">
        <v>96.48</v>
      </c>
      <c r="AK2641" s="72">
        <f>(SUMIFS('Banco de Indicadores Mun. (2)'!I:I,'Banco de Indicadores Mun. (2)'!B:B,'Banco de Indicadores - Mun. (1)'!B2641,'Banco de Indicadores Mun. (2)'!A:A,'Banco de Indicadores - Mun. (1)'!A2641) / VLOOKUP(D2641,'Dados Base'!$B:$K,8,FALSE)) * 100</f>
        <v>61.284655737704917</v>
      </c>
      <c r="AL2641" s="72">
        <f>(SUMIFS('Banco de Indicadores Mun. (2)'!I:I,'Banco de Indicadores Mun. (2)'!B:B,'Banco de Indicadores - Mun. (1)'!B2641,'Banco de Indicadores Mun. (2)'!A:A,'Banco de Indicadores - Mun. (1)'!A2641) / VLOOKUP(D2641,'Dados Base'!$B:$K,9,FALSE)) * 100</f>
        <v>28.320939393939394</v>
      </c>
      <c r="AM2641" s="72">
        <f>(SUMIFS('Banco de Indicadores Mun. (2)'!J:J,'Banco de Indicadores Mun. (2)'!B:B,'Banco de Indicadores - Mun. (1)'!B2641,'Banco de Indicadores Mun. (2)'!A:A,'Banco de Indicadores - Mun. (1)'!A2641) / VLOOKUP(D2641,'Dados Base'!$B:$K,7,FALSE)) * 100</f>
        <v>79.634673913043471</v>
      </c>
      <c r="AN2641" s="72">
        <f>(SUMIFS('Banco de Indicadores Mun. (2)'!K:K,'Banco de Indicadores Mun. (2)'!B:B,'Banco de Indicadores - Mun. (1)'!B2641,'Banco de Indicadores Mun. (2)'!A:A,'Banco de Indicadores - Mun. (1)'!A2641) / VLOOKUP(D2641,'Dados Base'!$B:$K,10,FALSE)) * 100</f>
        <v>5.0112666666666676</v>
      </c>
      <c r="AO2641" s="24">
        <v>0</v>
      </c>
      <c r="AP2641" s="25">
        <v>0</v>
      </c>
      <c r="AQ2641" s="17">
        <v>0</v>
      </c>
      <c r="AR2641" s="24">
        <v>7.4</v>
      </c>
      <c r="AS2641" s="22">
        <v>100</v>
      </c>
      <c r="AT2641" s="22">
        <v>15</v>
      </c>
      <c r="AU2641" s="22">
        <v>13.541666666666666</v>
      </c>
      <c r="AV2641" s="22">
        <v>2.91</v>
      </c>
      <c r="AW2641" s="21">
        <v>0</v>
      </c>
      <c r="AX2641" s="21">
        <v>0</v>
      </c>
      <c r="AY2641" s="116">
        <v>1.3745597905287965</v>
      </c>
    </row>
    <row r="2642" spans="1:51" ht="15" x14ac:dyDescent="0.25">
      <c r="A2642" s="144">
        <v>2013</v>
      </c>
      <c r="B2642" s="77" t="s">
        <v>62</v>
      </c>
      <c r="C2642" s="78">
        <v>11</v>
      </c>
      <c r="D2642" s="77">
        <v>3505351</v>
      </c>
      <c r="E2642" s="78">
        <v>350535111</v>
      </c>
      <c r="F2642" s="78" t="str">
        <f t="shared" si="114"/>
        <v>3505351112013</v>
      </c>
      <c r="G2642" s="96">
        <v>0.67422972939250592</v>
      </c>
      <c r="H2642" s="80">
        <f t="shared" si="113"/>
        <v>5324</v>
      </c>
      <c r="I2642" s="91">
        <v>1568</v>
      </c>
      <c r="J2642" s="97">
        <v>3756</v>
      </c>
      <c r="K2642" s="83">
        <f>(H2642)/VLOOKUP(D2642,'Dados Base'!$B:$K,6,FALSE)</f>
        <v>13.071767045594047</v>
      </c>
      <c r="L2642" s="88">
        <f t="shared" si="115"/>
        <v>29.451540195341845</v>
      </c>
      <c r="M2642" s="85" t="s">
        <v>702</v>
      </c>
      <c r="N2642" s="92">
        <v>0.66</v>
      </c>
      <c r="O2642" s="91">
        <v>46</v>
      </c>
      <c r="P2642" s="91" t="s">
        <v>691</v>
      </c>
      <c r="Q2642" s="91" t="s">
        <v>691</v>
      </c>
      <c r="R2642" s="91" t="s">
        <v>691</v>
      </c>
      <c r="S2642" s="91">
        <v>1</v>
      </c>
      <c r="T2642" s="87" t="s">
        <v>691</v>
      </c>
      <c r="U2642" s="87">
        <v>17</v>
      </c>
      <c r="V2642" s="87">
        <v>8</v>
      </c>
      <c r="W2642" s="85" t="s">
        <v>691</v>
      </c>
      <c r="X2642" s="146">
        <v>5.2505177083333326E-3</v>
      </c>
      <c r="Y2642" s="21">
        <v>1.1399999999999999</v>
      </c>
      <c r="Z2642" s="147">
        <v>0</v>
      </c>
      <c r="AA2642" s="147">
        <v>88</v>
      </c>
      <c r="AB2642" s="21">
        <v>0</v>
      </c>
      <c r="AC2642" s="21">
        <v>0</v>
      </c>
      <c r="AD2642" s="153">
        <f>VLOOKUP(D2642,'Dados Base'!$B:$K,9,FALSE)*31536000/VLOOKUP($F2642,F:H,MATCH(H2641,F2641:AF2641,0),FALSE)</f>
        <v>72383.531179564234</v>
      </c>
      <c r="AE2642" s="153">
        <f>VLOOKUP(D2642,'Dados Base'!$B:$K,10,FALSE)*31536000/VLOOKUP($F2642,F:H,MATCH(H2641,F2641:AF2641,0),FALSE)</f>
        <v>9299.6844477836221</v>
      </c>
      <c r="AF2642" s="148">
        <v>37.869999999999997</v>
      </c>
      <c r="AG2642" s="21">
        <v>92.95</v>
      </c>
      <c r="AH2642" s="148">
        <v>16.52</v>
      </c>
      <c r="AI2642" s="148">
        <v>34.72</v>
      </c>
      <c r="AJ2642" s="148">
        <v>100</v>
      </c>
      <c r="AK2642" s="72">
        <f>(SUMIFS('Banco de Indicadores Mun. (2)'!I:I,'Banco de Indicadores Mun. (2)'!B:B,'Banco de Indicadores - Mun. (1)'!B2642,'Banco de Indicadores Mun. (2)'!A:A,'Banco de Indicadores - Mun. (1)'!A2642) / VLOOKUP(D2642,'Dados Base'!$B:$K,8,FALSE)) * 100</f>
        <v>1.8099437148217636E-2</v>
      </c>
      <c r="AL2642" s="72">
        <f>(SUMIFS('Banco de Indicadores Mun. (2)'!I:I,'Banco de Indicadores Mun. (2)'!B:B,'Banco de Indicadores - Mun. (1)'!B2642,'Banco de Indicadores Mun. (2)'!A:A,'Banco de Indicadores - Mun. (1)'!A2642) / VLOOKUP(D2642,'Dados Base'!$B:$K,9,FALSE)) * 100</f>
        <v>7.8944353518821588E-3</v>
      </c>
      <c r="AM2642" s="72">
        <f>(SUMIFS('Banco de Indicadores Mun. (2)'!J:J,'Banco de Indicadores Mun. (2)'!B:B,'Banco de Indicadores - Mun. (1)'!B2642,'Banco de Indicadores Mun. (2)'!A:A,'Banco de Indicadores - Mun. (1)'!A2642) / VLOOKUP(D2642,'Dados Base'!$B:$K,7,FALSE)) * 100</f>
        <v>2.565691489361702E-2</v>
      </c>
      <c r="AN2642" s="72">
        <f>(SUMIFS('Banco de Indicadores Mun. (2)'!K:K,'Banco de Indicadores Mun. (2)'!B:B,'Banco de Indicadores - Mun. (1)'!B2642,'Banco de Indicadores Mun. (2)'!A:A,'Banco de Indicadores - Mun. (1)'!A2642) / VLOOKUP(D2642,'Dados Base'!$B:$K,10,FALSE)) * 100</f>
        <v>0</v>
      </c>
      <c r="AO2642" s="24">
        <v>0</v>
      </c>
      <c r="AP2642" s="25">
        <v>0</v>
      </c>
      <c r="AQ2642" s="17">
        <v>0</v>
      </c>
      <c r="AR2642" s="24">
        <v>7.5</v>
      </c>
      <c r="AS2642" s="22">
        <v>55</v>
      </c>
      <c r="AT2642" s="22">
        <v>0</v>
      </c>
      <c r="AU2642" s="22">
        <v>0</v>
      </c>
      <c r="AV2642" s="22">
        <v>0.83</v>
      </c>
      <c r="AW2642" s="21">
        <v>0</v>
      </c>
      <c r="AX2642" s="21">
        <v>0</v>
      </c>
      <c r="AY2642" s="116">
        <v>0</v>
      </c>
    </row>
    <row r="2643" spans="1:51" ht="15" x14ac:dyDescent="0.25">
      <c r="A2643" s="144">
        <v>2013</v>
      </c>
      <c r="B2643" s="77" t="s">
        <v>63</v>
      </c>
      <c r="C2643" s="78">
        <v>11</v>
      </c>
      <c r="D2643" s="77">
        <v>3505401</v>
      </c>
      <c r="E2643" s="78">
        <v>350540111</v>
      </c>
      <c r="F2643" s="78" t="str">
        <f t="shared" si="114"/>
        <v>3505401112013</v>
      </c>
      <c r="G2643" s="96">
        <v>-0.43305276595152487</v>
      </c>
      <c r="H2643" s="80">
        <f t="shared" si="113"/>
        <v>7688</v>
      </c>
      <c r="I2643" s="91">
        <v>3287</v>
      </c>
      <c r="J2643" s="97">
        <v>4401</v>
      </c>
      <c r="K2643" s="83">
        <f>(H2643)/VLOOKUP(D2643,'Dados Base'!$B:$K,6,FALSE)</f>
        <v>7.6323600949081198</v>
      </c>
      <c r="L2643" s="88">
        <f t="shared" si="115"/>
        <v>42.754942767950048</v>
      </c>
      <c r="M2643" s="85" t="s">
        <v>702</v>
      </c>
      <c r="N2643" s="92">
        <v>0.64100000000000001</v>
      </c>
      <c r="O2643" s="91">
        <v>14</v>
      </c>
      <c r="P2643" s="91" t="s">
        <v>691</v>
      </c>
      <c r="Q2643" s="91" t="s">
        <v>691</v>
      </c>
      <c r="R2643" s="91" t="s">
        <v>691</v>
      </c>
      <c r="S2643" s="91">
        <v>3</v>
      </c>
      <c r="T2643" s="87" t="s">
        <v>691</v>
      </c>
      <c r="U2643" s="87">
        <v>30</v>
      </c>
      <c r="V2643" s="87">
        <v>17</v>
      </c>
      <c r="W2643" s="85" t="s">
        <v>691</v>
      </c>
      <c r="X2643" s="146">
        <v>8.522868749999999E-3</v>
      </c>
      <c r="Y2643" s="21">
        <v>2.2599999999999998</v>
      </c>
      <c r="Z2643" s="147">
        <v>91</v>
      </c>
      <c r="AA2643" s="147">
        <v>84</v>
      </c>
      <c r="AB2643" s="21">
        <v>4</v>
      </c>
      <c r="AC2643" s="21">
        <v>7</v>
      </c>
      <c r="AD2643" s="153">
        <f>VLOOKUP(D2643,'Dados Base'!$B:$K,9,FALSE)*31536000/VLOOKUP($F2643,F:H,MATCH(H2642,F2642:AF2642,0),FALSE)</f>
        <v>126628.03329864725</v>
      </c>
      <c r="AE2643" s="153">
        <f>VLOOKUP(D2643,'Dados Base'!$B:$K,10,FALSE)*31536000/VLOOKUP($F2643,F:H,MATCH(H2642,F2642:AF2642,0),FALSE)</f>
        <v>16366.888657648284</v>
      </c>
      <c r="AF2643" s="148">
        <v>42.57</v>
      </c>
      <c r="AG2643" s="21" t="s">
        <v>692</v>
      </c>
      <c r="AH2643" s="148">
        <v>29.79</v>
      </c>
      <c r="AI2643" s="148">
        <v>28.87</v>
      </c>
      <c r="AJ2643" s="148">
        <v>100</v>
      </c>
      <c r="AK2643" s="72">
        <f>(SUMIFS('Banco de Indicadores Mun. (2)'!I:I,'Banco de Indicadores Mun. (2)'!B:B,'Banco de Indicadores - Mun. (1)'!B2643,'Banco de Indicadores Mun. (2)'!A:A,'Banco de Indicadores - Mun. (1)'!A2643) / VLOOKUP(D2643,'Dados Base'!$B:$K,8,FALSE)) * 100</f>
        <v>1.0994803266518188E-3</v>
      </c>
      <c r="AL2643" s="72">
        <f>(SUMIFS('Banco de Indicadores Mun. (2)'!I:I,'Banco de Indicadores Mun. (2)'!B:B,'Banco de Indicadores - Mun. (1)'!B2643,'Banco de Indicadores Mun. (2)'!A:A,'Banco de Indicadores - Mun. (1)'!A2643) / VLOOKUP(D2643,'Dados Base'!$B:$K,9,FALSE)) * 100</f>
        <v>4.7975380628441849E-4</v>
      </c>
      <c r="AM2643" s="72">
        <f>(SUMIFS('Banco de Indicadores Mun. (2)'!J:J,'Banco de Indicadores Mun. (2)'!B:B,'Banco de Indicadores - Mun. (1)'!B2643,'Banco de Indicadores Mun. (2)'!A:A,'Banco de Indicadores - Mun. (1)'!A2643) / VLOOKUP(D2643,'Dados Base'!$B:$K,7,FALSE)) * 100</f>
        <v>0</v>
      </c>
      <c r="AN2643" s="72">
        <f>(SUMIFS('Banco de Indicadores Mun. (2)'!K:K,'Banco de Indicadores Mun. (2)'!B:B,'Banco de Indicadores - Mun. (1)'!B2643,'Banco de Indicadores Mun. (2)'!A:A,'Banco de Indicadores - Mun. (1)'!A2643) / VLOOKUP(D2643,'Dados Base'!$B:$K,10,FALSE)) * 100</f>
        <v>3.7117794486215537E-3</v>
      </c>
      <c r="AO2643" s="24">
        <v>1</v>
      </c>
      <c r="AP2643" s="25">
        <v>0</v>
      </c>
      <c r="AQ2643" s="17">
        <v>0</v>
      </c>
      <c r="AR2643" s="24">
        <v>7.6</v>
      </c>
      <c r="AS2643" s="22">
        <v>66</v>
      </c>
      <c r="AT2643" s="22">
        <v>66</v>
      </c>
      <c r="AU2643" s="22">
        <v>52</v>
      </c>
      <c r="AV2643" s="22">
        <v>6.38</v>
      </c>
      <c r="AW2643" s="21">
        <v>0</v>
      </c>
      <c r="AX2643" s="21">
        <v>7</v>
      </c>
      <c r="AY2643" s="116">
        <v>1.4465512913931566</v>
      </c>
    </row>
    <row r="2644" spans="1:51" ht="15" x14ac:dyDescent="0.25">
      <c r="A2644" s="144">
        <v>2013</v>
      </c>
      <c r="B2644" s="77" t="s">
        <v>64</v>
      </c>
      <c r="C2644" s="78">
        <v>12</v>
      </c>
      <c r="D2644" s="77">
        <v>3505500</v>
      </c>
      <c r="E2644" s="78">
        <v>350550012</v>
      </c>
      <c r="F2644" s="78" t="str">
        <f t="shared" si="114"/>
        <v>3505500122013</v>
      </c>
      <c r="G2644" s="96">
        <v>0.69744367963333609</v>
      </c>
      <c r="H2644" s="80">
        <f t="shared" si="113"/>
        <v>114027</v>
      </c>
      <c r="I2644" s="91">
        <v>110553</v>
      </c>
      <c r="J2644" s="97">
        <v>3474</v>
      </c>
      <c r="K2644" s="83">
        <f>(H2644)/VLOOKUP(D2644,'Dados Base'!$B:$K,6,FALSE)</f>
        <v>72.925473743452656</v>
      </c>
      <c r="L2644" s="88">
        <f t="shared" si="115"/>
        <v>96.953353153200567</v>
      </c>
      <c r="M2644" s="85" t="s">
        <v>702</v>
      </c>
      <c r="N2644" s="92">
        <v>0.78900000000000003</v>
      </c>
      <c r="O2644" s="91">
        <v>436</v>
      </c>
      <c r="P2644" s="91" t="s">
        <v>691</v>
      </c>
      <c r="Q2644" s="91" t="s">
        <v>691</v>
      </c>
      <c r="R2644" s="91" t="s">
        <v>691</v>
      </c>
      <c r="S2644" s="91">
        <v>176</v>
      </c>
      <c r="T2644" s="87" t="s">
        <v>691</v>
      </c>
      <c r="U2644" s="87">
        <v>1392</v>
      </c>
      <c r="V2644" s="87">
        <v>1206</v>
      </c>
      <c r="W2644" s="85" t="s">
        <v>691</v>
      </c>
      <c r="X2644" s="146">
        <v>0.37404762480555553</v>
      </c>
      <c r="Y2644" s="21">
        <v>102.77</v>
      </c>
      <c r="Z2644" s="147">
        <v>5213</v>
      </c>
      <c r="AA2644" s="147">
        <v>953</v>
      </c>
      <c r="AB2644" s="21">
        <v>15</v>
      </c>
      <c r="AC2644" s="21">
        <v>0</v>
      </c>
      <c r="AD2644" s="153">
        <f>VLOOKUP(D2644,'Dados Base'!$B:$K,9,FALSE)*31536000/VLOOKUP($F2644,F:H,MATCH(H2643,F2643:AF2643,0),FALSE)</f>
        <v>5041.7995737851561</v>
      </c>
      <c r="AE2644" s="153">
        <f>VLOOKUP(D2644,'Dados Base'!$B:$K,10,FALSE)*31536000/VLOOKUP($F2644,F:H,MATCH(H2643,F2643:AF2643,0),FALSE)</f>
        <v>586.32008208582181</v>
      </c>
      <c r="AF2644" s="148">
        <v>94.16</v>
      </c>
      <c r="AG2644" s="21">
        <v>100</v>
      </c>
      <c r="AH2644" s="148">
        <v>93.92</v>
      </c>
      <c r="AI2644" s="148">
        <v>29.89</v>
      </c>
      <c r="AJ2644" s="148">
        <v>96.82</v>
      </c>
      <c r="AK2644" s="72">
        <f>(SUMIFS('Banco de Indicadores Mun. (2)'!I:I,'Banco de Indicadores Mun. (2)'!B:B,'Banco de Indicadores - Mun. (1)'!B2644,'Banco de Indicadores Mun. (2)'!A:A,'Banco de Indicadores - Mun. (1)'!A2644) / VLOOKUP(D2644,'Dados Base'!$B:$K,8,FALSE)) * 100</f>
        <v>45.597783206106868</v>
      </c>
      <c r="AL2644" s="72">
        <f>(SUMIFS('Banco de Indicadores Mun. (2)'!I:I,'Banco de Indicadores Mun. (2)'!B:B,'Banco de Indicadores - Mun. (1)'!B2644,'Banco de Indicadores Mun. (2)'!A:A,'Banco de Indicadores - Mun. (1)'!A2644) / VLOOKUP(D2644,'Dados Base'!$B:$K,9,FALSE)) * 100</f>
        <v>16.383185957213385</v>
      </c>
      <c r="AM2644" s="72">
        <f>(SUMIFS('Banco de Indicadores Mun. (2)'!J:J,'Banco de Indicadores Mun. (2)'!B:B,'Banco de Indicadores - Mun. (1)'!B2644,'Banco de Indicadores Mun. (2)'!A:A,'Banco de Indicadores - Mun. (1)'!A2644) / VLOOKUP(D2644,'Dados Base'!$B:$K,7,FALSE)) * 100</f>
        <v>56.522860045146729</v>
      </c>
      <c r="AN2644" s="72">
        <f>(SUMIFS('Banco de Indicadores Mun. (2)'!K:K,'Banco de Indicadores Mun. (2)'!B:B,'Banco de Indicadores - Mun. (1)'!B2644,'Banco de Indicadores Mun. (2)'!A:A,'Banco de Indicadores - Mun. (1)'!A2644) / VLOOKUP(D2644,'Dados Base'!$B:$K,10,FALSE)) * 100</f>
        <v>22.768495283018851</v>
      </c>
      <c r="AO2644" s="24">
        <v>0</v>
      </c>
      <c r="AP2644" s="25">
        <v>0</v>
      </c>
      <c r="AQ2644" s="17">
        <v>0</v>
      </c>
      <c r="AR2644" s="24">
        <v>8</v>
      </c>
      <c r="AS2644" s="22">
        <v>100</v>
      </c>
      <c r="AT2644" s="22">
        <v>100</v>
      </c>
      <c r="AU2644" s="22">
        <v>84.544275056762899</v>
      </c>
      <c r="AV2644" s="22">
        <v>10</v>
      </c>
      <c r="AW2644" s="21">
        <v>0</v>
      </c>
      <c r="AX2644" s="21">
        <v>0</v>
      </c>
      <c r="AY2644" s="116">
        <v>178.20376038022749</v>
      </c>
    </row>
    <row r="2645" spans="1:51" ht="15" x14ac:dyDescent="0.25">
      <c r="A2645" s="144">
        <v>2013</v>
      </c>
      <c r="B2645" s="77" t="s">
        <v>65</v>
      </c>
      <c r="C2645" s="78">
        <v>9</v>
      </c>
      <c r="D2645" s="77">
        <v>3505609</v>
      </c>
      <c r="E2645" s="78">
        <v>35056099</v>
      </c>
      <c r="F2645" s="78" t="str">
        <f t="shared" si="114"/>
        <v>350560992013</v>
      </c>
      <c r="G2645" s="96">
        <v>1.5491110143204478</v>
      </c>
      <c r="H2645" s="80">
        <f t="shared" si="113"/>
        <v>29644</v>
      </c>
      <c r="I2645" s="91">
        <v>29315</v>
      </c>
      <c r="J2645" s="97">
        <v>329</v>
      </c>
      <c r="K2645" s="83">
        <f>(H2645)/VLOOKUP(D2645,'Dados Base'!$B:$K,6,FALSE)</f>
        <v>202.25148393259195</v>
      </c>
      <c r="L2645" s="88">
        <f t="shared" si="115"/>
        <v>98.890163270813659</v>
      </c>
      <c r="M2645" s="85" t="s">
        <v>702</v>
      </c>
      <c r="N2645" s="92">
        <v>0.72499999999999998</v>
      </c>
      <c r="O2645" s="91">
        <v>11</v>
      </c>
      <c r="P2645" s="91" t="s">
        <v>691</v>
      </c>
      <c r="Q2645" s="91" t="s">
        <v>691</v>
      </c>
      <c r="R2645" s="91" t="s">
        <v>691</v>
      </c>
      <c r="S2645" s="91">
        <v>21</v>
      </c>
      <c r="T2645" s="87" t="s">
        <v>691</v>
      </c>
      <c r="U2645" s="87">
        <v>268</v>
      </c>
      <c r="V2645" s="87">
        <v>126</v>
      </c>
      <c r="W2645" s="85" t="s">
        <v>691</v>
      </c>
      <c r="X2645" s="146">
        <v>8.62112709351852E-2</v>
      </c>
      <c r="Y2645" s="21">
        <v>24.13</v>
      </c>
      <c r="Z2645" s="147">
        <v>0</v>
      </c>
      <c r="AA2645" s="147">
        <v>1629</v>
      </c>
      <c r="AB2645" s="21">
        <v>1</v>
      </c>
      <c r="AC2645" s="21">
        <v>0</v>
      </c>
      <c r="AD2645" s="153">
        <f>VLOOKUP(D2645,'Dados Base'!$B:$K,9,FALSE)*31536000/VLOOKUP($F2645,F:H,MATCH(H2644,F2644:AF2644,0),FALSE)</f>
        <v>2148.9245715827824</v>
      </c>
      <c r="AE2645" s="153">
        <f>VLOOKUP(D2645,'Dados Base'!$B:$K,10,FALSE)*31536000/VLOOKUP($F2645,F:H,MATCH(H2644,F2644:AF2644,0),FALSE)</f>
        <v>255.31777088112267</v>
      </c>
      <c r="AF2645" s="148">
        <v>95.54</v>
      </c>
      <c r="AG2645" s="21">
        <v>100</v>
      </c>
      <c r="AH2645" s="148">
        <v>95.54</v>
      </c>
      <c r="AI2645" s="148">
        <v>20</v>
      </c>
      <c r="AJ2645" s="148">
        <v>96.61</v>
      </c>
      <c r="AK2645" s="72">
        <f>(SUMIFS('Banco de Indicadores Mun. (2)'!I:I,'Banco de Indicadores Mun. (2)'!B:B,'Banco de Indicadores - Mun. (1)'!B2645,'Banco de Indicadores Mun. (2)'!A:A,'Banco de Indicadores - Mun. (1)'!A2645) / VLOOKUP(D2645,'Dados Base'!$B:$K,8,FALSE)) * 100</f>
        <v>14.288630136986299</v>
      </c>
      <c r="AL2645" s="72">
        <f>(SUMIFS('Banco de Indicadores Mun. (2)'!I:I,'Banco de Indicadores Mun. (2)'!B:B,'Banco de Indicadores - Mun. (1)'!B2645,'Banco de Indicadores Mun. (2)'!A:A,'Banco de Indicadores - Mun. (1)'!A2645) / VLOOKUP(D2645,'Dados Base'!$B:$K,9,FALSE)) * 100</f>
        <v>5.1637128712871281</v>
      </c>
      <c r="AM2645" s="72">
        <f>(SUMIFS('Banco de Indicadores Mun. (2)'!J:J,'Banco de Indicadores Mun. (2)'!B:B,'Banco de Indicadores - Mun. (1)'!B2645,'Banco de Indicadores Mun. (2)'!A:A,'Banco de Indicadores - Mun. (1)'!A2645) / VLOOKUP(D2645,'Dados Base'!$B:$K,7,FALSE)) * 100</f>
        <v>6.972775510204082</v>
      </c>
      <c r="AN2645" s="72">
        <f>(SUMIFS('Banco de Indicadores Mun. (2)'!K:K,'Banco de Indicadores Mun. (2)'!B:B,'Banco de Indicadores - Mun. (1)'!B2645,'Banco de Indicadores Mun. (2)'!A:A,'Banco de Indicadores - Mun. (1)'!A2645) / VLOOKUP(D2645,'Dados Base'!$B:$K,10,FALSE)) * 100</f>
        <v>29.225166666666659</v>
      </c>
      <c r="AO2645" s="24">
        <v>0</v>
      </c>
      <c r="AP2645" s="25">
        <v>3.3733639184995279</v>
      </c>
      <c r="AQ2645" s="17">
        <v>0</v>
      </c>
      <c r="AR2645" s="24">
        <v>8.4</v>
      </c>
      <c r="AS2645" s="22">
        <v>75</v>
      </c>
      <c r="AT2645" s="22">
        <v>0</v>
      </c>
      <c r="AU2645" s="22">
        <v>0</v>
      </c>
      <c r="AV2645" s="22">
        <v>1.1299999999999999</v>
      </c>
      <c r="AW2645" s="21">
        <v>1</v>
      </c>
      <c r="AX2645" s="21">
        <v>0</v>
      </c>
      <c r="AY2645" s="116">
        <v>1.3241337229255787E-2</v>
      </c>
    </row>
    <row r="2646" spans="1:51" ht="15" x14ac:dyDescent="0.25">
      <c r="A2646" s="144">
        <v>2013</v>
      </c>
      <c r="B2646" s="77" t="s">
        <v>66</v>
      </c>
      <c r="C2646" s="78">
        <v>6</v>
      </c>
      <c r="D2646" s="77">
        <v>3505708</v>
      </c>
      <c r="E2646" s="78">
        <v>35057086</v>
      </c>
      <c r="F2646" s="78" t="str">
        <f t="shared" si="114"/>
        <v>350570862013</v>
      </c>
      <c r="G2646" s="96">
        <v>1.2998165286406183</v>
      </c>
      <c r="H2646" s="80">
        <f t="shared" si="113"/>
        <v>247935</v>
      </c>
      <c r="I2646" s="91">
        <v>247935</v>
      </c>
      <c r="J2646" s="97">
        <v>0</v>
      </c>
      <c r="K2646" s="83">
        <f>(H2646)/VLOOKUP(D2646,'Dados Base'!$B:$K,6,FALSE)</f>
        <v>3863.7213651238894</v>
      </c>
      <c r="L2646" s="88">
        <f t="shared" si="115"/>
        <v>100</v>
      </c>
      <c r="M2646" s="85" t="s">
        <v>702</v>
      </c>
      <c r="N2646" s="92">
        <v>0.78600000000000003</v>
      </c>
      <c r="O2646" s="91">
        <v>7</v>
      </c>
      <c r="P2646" s="91" t="s">
        <v>691</v>
      </c>
      <c r="Q2646" s="91" t="s">
        <v>691</v>
      </c>
      <c r="R2646" s="91" t="s">
        <v>691</v>
      </c>
      <c r="S2646" s="91">
        <v>748</v>
      </c>
      <c r="T2646" s="87" t="s">
        <v>691</v>
      </c>
      <c r="U2646" s="87">
        <v>2785</v>
      </c>
      <c r="V2646" s="87">
        <v>3924</v>
      </c>
      <c r="W2646" s="85" t="s">
        <v>691</v>
      </c>
      <c r="X2646" s="146">
        <v>0.86375503472222226</v>
      </c>
      <c r="Y2646" s="21">
        <v>231.08</v>
      </c>
      <c r="Z2646" s="147">
        <v>2592</v>
      </c>
      <c r="AA2646" s="147">
        <v>11273</v>
      </c>
      <c r="AB2646" s="21">
        <v>25</v>
      </c>
      <c r="AC2646" s="21">
        <v>1</v>
      </c>
      <c r="AD2646" s="153">
        <f>VLOOKUP(D2646,'Dados Base'!$B:$K,9,FALSE)*31536000/VLOOKUP($F2646,F:H,MATCH(H2645,F2645:AF2645,0),FALSE)</f>
        <v>125.92268134793393</v>
      </c>
      <c r="AE2646" s="153">
        <f>VLOOKUP(D2646,'Dados Base'!$B:$K,10,FALSE)*31536000/VLOOKUP($F2646,F:H,MATCH(H2645,F2645:AF2645,0),FALSE)</f>
        <v>17.807247867384596</v>
      </c>
      <c r="AF2646" s="148">
        <v>100</v>
      </c>
      <c r="AG2646" s="21">
        <v>100</v>
      </c>
      <c r="AH2646" s="148">
        <v>78.13</v>
      </c>
      <c r="AI2646" s="148">
        <v>46.57</v>
      </c>
      <c r="AJ2646" s="148">
        <v>100</v>
      </c>
      <c r="AK2646" s="72">
        <f>(SUMIFS('Banco de Indicadores Mun. (2)'!I:I,'Banco de Indicadores Mun. (2)'!B:B,'Banco de Indicadores - Mun. (1)'!B2646,'Banco de Indicadores Mun. (2)'!A:A,'Banco de Indicadores - Mun. (1)'!A2646) / VLOOKUP(D2646,'Dados Base'!$B:$K,8,FALSE)) * 100</f>
        <v>29.365027027027025</v>
      </c>
      <c r="AL2646" s="72">
        <f>(SUMIFS('Banco de Indicadores Mun. (2)'!I:I,'Banco de Indicadores Mun. (2)'!B:B,'Banco de Indicadores - Mun. (1)'!B2646,'Banco de Indicadores Mun. (2)'!A:A,'Banco de Indicadores - Mun. (1)'!A2646) / VLOOKUP(D2646,'Dados Base'!$B:$K,9,FALSE)) * 100</f>
        <v>10.97480808080808</v>
      </c>
      <c r="AM2646" s="72">
        <f>(SUMIFS('Banco de Indicadores Mun. (2)'!J:J,'Banco de Indicadores Mun. (2)'!B:B,'Banco de Indicadores - Mun. (1)'!B2646,'Banco de Indicadores Mun. (2)'!A:A,'Banco de Indicadores - Mun. (1)'!A2646) / VLOOKUP(D2646,'Dados Base'!$B:$K,7,FALSE)) * 100</f>
        <v>27.110913043478263</v>
      </c>
      <c r="AN2646" s="72">
        <f>(SUMIFS('Banco de Indicadores Mun. (2)'!K:K,'Banco de Indicadores Mun. (2)'!B:B,'Banco de Indicadores - Mun. (1)'!B2646,'Banco de Indicadores Mun. (2)'!A:A,'Banco de Indicadores - Mun. (1)'!A2646) / VLOOKUP(D2646,'Dados Base'!$B:$K,10,FALSE)) * 100</f>
        <v>33.068214285714284</v>
      </c>
      <c r="AO2646" s="24">
        <v>0</v>
      </c>
      <c r="AP2646" s="25">
        <v>0</v>
      </c>
      <c r="AQ2646" s="17">
        <v>0</v>
      </c>
      <c r="AR2646" s="24">
        <v>8.5</v>
      </c>
      <c r="AS2646" s="22">
        <v>76</v>
      </c>
      <c r="AT2646" s="22">
        <v>22.799999999999997</v>
      </c>
      <c r="AU2646" s="22">
        <v>18.694554633970426</v>
      </c>
      <c r="AV2646" s="22">
        <v>3.31</v>
      </c>
      <c r="AW2646" s="21">
        <v>1</v>
      </c>
      <c r="AX2646" s="21">
        <v>1</v>
      </c>
      <c r="AY2646" s="116">
        <v>14.38986562362053</v>
      </c>
    </row>
    <row r="2647" spans="1:51" ht="15" x14ac:dyDescent="0.25">
      <c r="A2647" s="144">
        <v>2013</v>
      </c>
      <c r="B2647" s="77" t="s">
        <v>67</v>
      </c>
      <c r="C2647" s="78">
        <v>21</v>
      </c>
      <c r="D2647" s="77">
        <v>3505807</v>
      </c>
      <c r="E2647" s="78">
        <v>350580721</v>
      </c>
      <c r="F2647" s="78" t="str">
        <f t="shared" si="114"/>
        <v>3505807212013</v>
      </c>
      <c r="G2647" s="96">
        <v>-0.14635119029455801</v>
      </c>
      <c r="H2647" s="80">
        <f t="shared" si="113"/>
        <v>20334</v>
      </c>
      <c r="I2647" s="91">
        <v>17684</v>
      </c>
      <c r="J2647" s="97">
        <v>2650</v>
      </c>
      <c r="K2647" s="83">
        <f>(H2647)/VLOOKUP(D2647,'Dados Base'!$B:$K,6,FALSE)</f>
        <v>119.29598122616603</v>
      </c>
      <c r="L2647" s="88">
        <f t="shared" si="115"/>
        <v>86.967640405232615</v>
      </c>
      <c r="M2647" s="85" t="s">
        <v>702</v>
      </c>
      <c r="N2647" s="92">
        <v>0.751</v>
      </c>
      <c r="O2647" s="91">
        <v>129</v>
      </c>
      <c r="P2647" s="91" t="s">
        <v>691</v>
      </c>
      <c r="Q2647" s="91" t="s">
        <v>691</v>
      </c>
      <c r="R2647" s="91" t="s">
        <v>691</v>
      </c>
      <c r="S2647" s="91">
        <v>31</v>
      </c>
      <c r="T2647" s="87" t="s">
        <v>691</v>
      </c>
      <c r="U2647" s="87">
        <v>245</v>
      </c>
      <c r="V2647" s="87">
        <v>187</v>
      </c>
      <c r="W2647" s="85" t="s">
        <v>691</v>
      </c>
      <c r="X2647" s="146">
        <v>5.4555415958333339E-2</v>
      </c>
      <c r="Y2647" s="21">
        <v>12.7</v>
      </c>
      <c r="Z2647" s="147">
        <v>666</v>
      </c>
      <c r="AA2647" s="147">
        <v>313</v>
      </c>
      <c r="AB2647" s="21">
        <v>0</v>
      </c>
      <c r="AC2647" s="21">
        <v>0</v>
      </c>
      <c r="AD2647" s="153">
        <f>VLOOKUP(D2647,'Dados Base'!$B:$K,9,FALSE)*31536000/VLOOKUP($F2647,F:H,MATCH(H2646,F2646:AF2646,0),FALSE)</f>
        <v>2047.1879610504573</v>
      </c>
      <c r="AE2647" s="153">
        <f>VLOOKUP(D2647,'Dados Base'!$B:$K,10,FALSE)*31536000/VLOOKUP($F2647,F:H,MATCH(H2646,F2646:AF2646,0),FALSE)</f>
        <v>217.1259958689879</v>
      </c>
      <c r="AF2647" s="148">
        <v>88.14</v>
      </c>
      <c r="AG2647" s="21">
        <v>86.13</v>
      </c>
      <c r="AH2647" s="148">
        <v>87.88</v>
      </c>
      <c r="AI2647" s="148">
        <v>16.66</v>
      </c>
      <c r="AJ2647" s="148">
        <v>100</v>
      </c>
      <c r="AK2647" s="72">
        <f>(SUMIFS('Banco de Indicadores Mun. (2)'!I:I,'Banco de Indicadores Mun. (2)'!B:B,'Banco de Indicadores - Mun. (1)'!B2647,'Banco de Indicadores Mun. (2)'!A:A,'Banco de Indicadores - Mun. (1)'!A2647) / VLOOKUP(D2647,'Dados Base'!$B:$K,8,FALSE)) * 100</f>
        <v>19.389327868852458</v>
      </c>
      <c r="AL2647" s="72">
        <f>(SUMIFS('Banco de Indicadores Mun. (2)'!I:I,'Banco de Indicadores Mun. (2)'!B:B,'Banco de Indicadores - Mun. (1)'!B2647,'Banco de Indicadores Mun. (2)'!A:A,'Banco de Indicadores - Mun. (1)'!A2647) / VLOOKUP(D2647,'Dados Base'!$B:$K,9,FALSE)) * 100</f>
        <v>8.9602196969696948</v>
      </c>
      <c r="AM2647" s="72">
        <f>(SUMIFS('Banco de Indicadores Mun. (2)'!J:J,'Banco de Indicadores Mun. (2)'!B:B,'Banco de Indicadores - Mun. (1)'!B2647,'Banco de Indicadores Mun. (2)'!A:A,'Banco de Indicadores - Mun. (1)'!A2647) / VLOOKUP(D2647,'Dados Base'!$B:$K,7,FALSE)) * 100</f>
        <v>8.9518936170212786</v>
      </c>
      <c r="AN2647" s="72">
        <f>(SUMIFS('Banco de Indicadores Mun. (2)'!K:K,'Banco de Indicadores Mun. (2)'!B:B,'Banco de Indicadores - Mun. (1)'!B2647,'Banco de Indicadores Mun. (2)'!A:A,'Banco de Indicadores - Mun. (1)'!A2647) / VLOOKUP(D2647,'Dados Base'!$B:$K,10,FALSE)) * 100</f>
        <v>54.429285714285705</v>
      </c>
      <c r="AO2647" s="24">
        <v>0</v>
      </c>
      <c r="AP2647" s="25">
        <v>0</v>
      </c>
      <c r="AQ2647" s="17">
        <v>0</v>
      </c>
      <c r="AR2647" s="24">
        <v>7.7</v>
      </c>
      <c r="AS2647" s="22">
        <v>100</v>
      </c>
      <c r="AT2647" s="22">
        <v>100</v>
      </c>
      <c r="AU2647" s="22">
        <v>68.028600612870278</v>
      </c>
      <c r="AV2647" s="22">
        <v>7.92</v>
      </c>
      <c r="AW2647" s="21">
        <v>0</v>
      </c>
      <c r="AX2647" s="21">
        <v>0</v>
      </c>
      <c r="AY2647" s="116">
        <v>100.34097815056577</v>
      </c>
    </row>
    <row r="2648" spans="1:51" ht="15" x14ac:dyDescent="0.25">
      <c r="A2648" s="144">
        <v>2013</v>
      </c>
      <c r="B2648" s="77" t="s">
        <v>68</v>
      </c>
      <c r="C2648" s="78">
        <v>8</v>
      </c>
      <c r="D2648" s="77">
        <v>3505906</v>
      </c>
      <c r="E2648" s="78">
        <v>35059068</v>
      </c>
      <c r="F2648" s="78" t="str">
        <f t="shared" si="114"/>
        <v>350590682013</v>
      </c>
      <c r="G2648" s="96">
        <v>0.89646299000794016</v>
      </c>
      <c r="H2648" s="80">
        <f t="shared" si="113"/>
        <v>57648</v>
      </c>
      <c r="I2648" s="91">
        <v>50981</v>
      </c>
      <c r="J2648" s="97">
        <v>6667</v>
      </c>
      <c r="K2648" s="83">
        <f>(H2648)/VLOOKUP(D2648,'Dados Base'!$B:$K,6,FALSE)</f>
        <v>67.763776565732556</v>
      </c>
      <c r="L2648" s="88">
        <f t="shared" si="115"/>
        <v>88.4349847349431</v>
      </c>
      <c r="M2648" s="85" t="s">
        <v>702</v>
      </c>
      <c r="N2648" s="92">
        <v>0.76100000000000001</v>
      </c>
      <c r="O2648" s="91">
        <v>312</v>
      </c>
      <c r="P2648" s="91" t="s">
        <v>691</v>
      </c>
      <c r="Q2648" s="91" t="s">
        <v>691</v>
      </c>
      <c r="R2648" s="91" t="s">
        <v>691</v>
      </c>
      <c r="S2648" s="91">
        <v>250</v>
      </c>
      <c r="T2648" s="87" t="s">
        <v>691</v>
      </c>
      <c r="U2648" s="87">
        <v>630</v>
      </c>
      <c r="V2648" s="87">
        <v>508</v>
      </c>
      <c r="W2648" s="85" t="s">
        <v>691</v>
      </c>
      <c r="X2648" s="146">
        <v>0.15517647272222224</v>
      </c>
      <c r="Y2648" s="21">
        <v>42.2</v>
      </c>
      <c r="Z2648" s="147">
        <v>2393</v>
      </c>
      <c r="AA2648" s="147">
        <v>456</v>
      </c>
      <c r="AB2648" s="21">
        <v>5</v>
      </c>
      <c r="AC2648" s="21">
        <v>0</v>
      </c>
      <c r="AD2648" s="153">
        <f>VLOOKUP(D2648,'Dados Base'!$B:$K,9,FALSE)*31536000/VLOOKUP($F2648,F:H,MATCH(H2647,F2647:AF2647,0),FALSE)</f>
        <v>7390.5661948376355</v>
      </c>
      <c r="AE2648" s="153">
        <f>VLOOKUP(D2648,'Dados Base'!$B:$K,10,FALSE)*31536000/VLOOKUP($F2648,F:H,MATCH(H2647,F2647:AF2647,0),FALSE)</f>
        <v>864.3297252289758</v>
      </c>
      <c r="AF2648" s="148">
        <v>88.43</v>
      </c>
      <c r="AG2648" s="21" t="s">
        <v>692</v>
      </c>
      <c r="AH2648" s="148">
        <v>88.43</v>
      </c>
      <c r="AI2648" s="148">
        <v>21.9</v>
      </c>
      <c r="AJ2648" s="148">
        <v>100</v>
      </c>
      <c r="AK2648" s="72">
        <f>(SUMIFS('Banco de Indicadores Mun. (2)'!I:I,'Banco de Indicadores Mun. (2)'!B:B,'Banco de Indicadores - Mun. (1)'!B2648,'Banco de Indicadores Mun. (2)'!A:A,'Banco de Indicadores - Mun. (1)'!A2648) / VLOOKUP(D2648,'Dados Base'!$B:$K,8,FALSE)) * 100</f>
        <v>15.192617924528292</v>
      </c>
      <c r="AL2648" s="72">
        <f>(SUMIFS('Banco de Indicadores Mun. (2)'!I:I,'Banco de Indicadores Mun. (2)'!B:B,'Banco de Indicadores - Mun. (1)'!B2648,'Banco de Indicadores Mun. (2)'!A:A,'Banco de Indicadores - Mun. (1)'!A2648) / VLOOKUP(D2648,'Dados Base'!$B:$K,9,FALSE)) * 100</f>
        <v>4.7680754996299006</v>
      </c>
      <c r="AM2648" s="72">
        <f>(SUMIFS('Banco de Indicadores Mun. (2)'!J:J,'Banco de Indicadores Mun. (2)'!B:B,'Banco de Indicadores - Mun. (1)'!B2648,'Banco de Indicadores Mun. (2)'!A:A,'Banco de Indicadores - Mun. (1)'!A2648) / VLOOKUP(D2648,'Dados Base'!$B:$K,7,FALSE)) * 100</f>
        <v>17.236315789473672</v>
      </c>
      <c r="AN2648" s="72">
        <f>(SUMIFS('Banco de Indicadores Mun. (2)'!K:K,'Banco de Indicadores Mun. (2)'!B:B,'Banco de Indicadores - Mun. (1)'!B2648,'Banco de Indicadores Mun. (2)'!A:A,'Banco de Indicadores - Mun. (1)'!A2648) / VLOOKUP(D2648,'Dados Base'!$B:$K,10,FALSE)) * 100</f>
        <v>11.751962025316445</v>
      </c>
      <c r="AO2648" s="24">
        <v>1</v>
      </c>
      <c r="AP2648" s="25">
        <v>0</v>
      </c>
      <c r="AQ2648" s="17">
        <v>0</v>
      </c>
      <c r="AR2648" s="24">
        <v>7.7</v>
      </c>
      <c r="AS2648" s="22">
        <v>100</v>
      </c>
      <c r="AT2648" s="22">
        <v>100</v>
      </c>
      <c r="AU2648" s="22">
        <v>83.994383994383995</v>
      </c>
      <c r="AV2648" s="22">
        <v>10</v>
      </c>
      <c r="AW2648" s="21">
        <v>0</v>
      </c>
      <c r="AX2648" s="21">
        <v>0</v>
      </c>
      <c r="AY2648" s="116">
        <v>169.8952609852816</v>
      </c>
    </row>
    <row r="2649" spans="1:51" ht="15" x14ac:dyDescent="0.25">
      <c r="A2649" s="144">
        <v>2013</v>
      </c>
      <c r="B2649" s="77" t="s">
        <v>69</v>
      </c>
      <c r="C2649" s="78">
        <v>13</v>
      </c>
      <c r="D2649" s="77">
        <v>3506003</v>
      </c>
      <c r="E2649" s="78">
        <v>350600313</v>
      </c>
      <c r="F2649" s="78" t="str">
        <f t="shared" si="114"/>
        <v>3506003132013</v>
      </c>
      <c r="G2649" s="96">
        <v>0.76394985185732622</v>
      </c>
      <c r="H2649" s="80">
        <f t="shared" si="113"/>
        <v>350392</v>
      </c>
      <c r="I2649" s="91">
        <v>344531</v>
      </c>
      <c r="J2649" s="97">
        <v>5861</v>
      </c>
      <c r="K2649" s="83">
        <f>(H2649)/VLOOKUP(D2649,'Dados Base'!$B:$K,6,FALSE)</f>
        <v>520.26310709884331</v>
      </c>
      <c r="L2649" s="88">
        <f t="shared" si="115"/>
        <v>98.327301993196187</v>
      </c>
      <c r="M2649" s="85" t="s">
        <v>702</v>
      </c>
      <c r="N2649" s="92">
        <v>0.80100000000000005</v>
      </c>
      <c r="O2649" s="91">
        <v>270</v>
      </c>
      <c r="P2649" s="91" t="s">
        <v>691</v>
      </c>
      <c r="Q2649" s="91" t="s">
        <v>691</v>
      </c>
      <c r="R2649" s="91" t="s">
        <v>691</v>
      </c>
      <c r="S2649" s="91">
        <v>639</v>
      </c>
      <c r="T2649" s="87" t="s">
        <v>691</v>
      </c>
      <c r="U2649" s="87">
        <v>4339</v>
      </c>
      <c r="V2649" s="87">
        <v>3734</v>
      </c>
      <c r="W2649" s="85" t="s">
        <v>691</v>
      </c>
      <c r="X2649" s="146">
        <v>1.190543201361111</v>
      </c>
      <c r="Y2649" s="21">
        <v>320.41000000000003</v>
      </c>
      <c r="Z2649" s="147">
        <v>1961</v>
      </c>
      <c r="AA2649" s="147">
        <v>17263</v>
      </c>
      <c r="AB2649" s="21">
        <v>16</v>
      </c>
      <c r="AC2649" s="21">
        <v>1</v>
      </c>
      <c r="AD2649" s="153">
        <f>VLOOKUP(D2649,'Dados Base'!$B:$K,9,FALSE)*31536000/VLOOKUP($F2649,F:H,MATCH(H2648,F2648:AF2648,0),FALSE)</f>
        <v>467.11066462704628</v>
      </c>
      <c r="AE2649" s="153">
        <f>VLOOKUP(D2649,'Dados Base'!$B:$K,10,FALSE)*31536000/VLOOKUP($F2649,F:H,MATCH(H2648,F2648:AF2648,0),FALSE)</f>
        <v>44.101006872303017</v>
      </c>
      <c r="AF2649" s="148">
        <v>97.53</v>
      </c>
      <c r="AG2649" s="21">
        <v>100</v>
      </c>
      <c r="AH2649" s="148">
        <v>93.59</v>
      </c>
      <c r="AI2649" s="148">
        <v>46.15</v>
      </c>
      <c r="AJ2649" s="148">
        <v>99.19</v>
      </c>
      <c r="AK2649" s="72">
        <f>(SUMIFS('Banco de Indicadores Mun. (2)'!I:I,'Banco de Indicadores Mun. (2)'!B:B,'Banco de Indicadores - Mun. (1)'!B2649,'Banco de Indicadores Mun. (2)'!A:A,'Banco de Indicadores - Mun. (1)'!A2649) / VLOOKUP(D2649,'Dados Base'!$B:$K,8,FALSE)) * 100</f>
        <v>27.68889427312773</v>
      </c>
      <c r="AL2649" s="72">
        <f>(SUMIFS('Banco de Indicadores Mun. (2)'!I:I,'Banco de Indicadores Mun. (2)'!B:B,'Banco de Indicadores - Mun. (1)'!B2649,'Banco de Indicadores Mun. (2)'!A:A,'Banco de Indicadores - Mun. (1)'!A2649) / VLOOKUP(D2649,'Dados Base'!$B:$K,9,FALSE)) * 100</f>
        <v>12.110556840077059</v>
      </c>
      <c r="AM2649" s="72">
        <f>(SUMIFS('Banco de Indicadores Mun. (2)'!J:J,'Banco de Indicadores Mun. (2)'!B:B,'Banco de Indicadores - Mun. (1)'!B2649,'Banco de Indicadores Mun. (2)'!A:A,'Banco de Indicadores - Mun. (1)'!A2649) / VLOOKUP(D2649,'Dados Base'!$B:$K,7,FALSE)) * 100</f>
        <v>23.542359550561802</v>
      </c>
      <c r="AN2649" s="72">
        <f>(SUMIFS('Banco de Indicadores Mun. (2)'!K:K,'Banco de Indicadores Mun. (2)'!B:B,'Banco de Indicadores - Mun. (1)'!B2649,'Banco de Indicadores Mun. (2)'!A:A,'Banco de Indicadores - Mun. (1)'!A2649) / VLOOKUP(D2649,'Dados Base'!$B:$K,10,FALSE)) * 100</f>
        <v>42.751816326530488</v>
      </c>
      <c r="AO2649" s="24">
        <v>1</v>
      </c>
      <c r="AP2649" s="25">
        <v>0</v>
      </c>
      <c r="AQ2649" s="17">
        <v>0</v>
      </c>
      <c r="AR2649" s="24">
        <v>7.3</v>
      </c>
      <c r="AS2649" s="22">
        <v>98</v>
      </c>
      <c r="AT2649" s="22">
        <v>10.780000000000001</v>
      </c>
      <c r="AU2649" s="22">
        <v>10.200790678318768</v>
      </c>
      <c r="AV2649" s="22">
        <v>2.2999999999999998</v>
      </c>
      <c r="AW2649" s="21">
        <v>2</v>
      </c>
      <c r="AX2649" s="21">
        <v>1</v>
      </c>
      <c r="AY2649" s="116">
        <v>83.944417743087001</v>
      </c>
    </row>
    <row r="2650" spans="1:51" ht="15" x14ac:dyDescent="0.25">
      <c r="A2650" s="144">
        <v>2013</v>
      </c>
      <c r="B2650" s="77" t="s">
        <v>70</v>
      </c>
      <c r="C2650" s="78">
        <v>12</v>
      </c>
      <c r="D2650" s="77">
        <v>3506102</v>
      </c>
      <c r="E2650" s="78">
        <v>350610212</v>
      </c>
      <c r="F2650" s="78" t="str">
        <f t="shared" si="114"/>
        <v>3506102122013</v>
      </c>
      <c r="G2650" s="96">
        <v>-4.2527471315756404E-2</v>
      </c>
      <c r="H2650" s="80">
        <f t="shared" si="113"/>
        <v>74835</v>
      </c>
      <c r="I2650" s="91">
        <v>71558</v>
      </c>
      <c r="J2650" s="97">
        <v>3277</v>
      </c>
      <c r="K2650" s="83">
        <f>(H2650)/VLOOKUP(D2650,'Dados Base'!$B:$K,6,FALSE)</f>
        <v>109.64674510263586</v>
      </c>
      <c r="L2650" s="88">
        <f t="shared" si="115"/>
        <v>95.62103293913276</v>
      </c>
      <c r="M2650" s="85" t="s">
        <v>702</v>
      </c>
      <c r="N2650" s="92">
        <v>0.78</v>
      </c>
      <c r="O2650" s="91">
        <v>333</v>
      </c>
      <c r="P2650" s="91" t="s">
        <v>691</v>
      </c>
      <c r="Q2650" s="91" t="s">
        <v>691</v>
      </c>
      <c r="R2650" s="91" t="s">
        <v>691</v>
      </c>
      <c r="S2650" s="91">
        <v>112</v>
      </c>
      <c r="T2650" s="87" t="s">
        <v>691</v>
      </c>
      <c r="U2650" s="87">
        <v>974</v>
      </c>
      <c r="V2650" s="87">
        <v>820</v>
      </c>
      <c r="W2650" s="85" t="s">
        <v>691</v>
      </c>
      <c r="X2650" s="146">
        <v>0.22750021890625</v>
      </c>
      <c r="Y2650" s="21">
        <v>59.07</v>
      </c>
      <c r="Z2650" s="147">
        <v>1026</v>
      </c>
      <c r="AA2650" s="147">
        <v>2961</v>
      </c>
      <c r="AB2650" s="21">
        <v>10</v>
      </c>
      <c r="AC2650" s="21">
        <v>0</v>
      </c>
      <c r="AD2650" s="153">
        <f>VLOOKUP(D2650,'Dados Base'!$B:$K,9,FALSE)*31536000/VLOOKUP($F2650,F:H,MATCH(H2649,F2649:AF2649,0),FALSE)</f>
        <v>3143.6969332531571</v>
      </c>
      <c r="AE2650" s="153">
        <f>VLOOKUP(D2650,'Dados Base'!$B:$K,10,FALSE)*31536000/VLOOKUP($F2650,F:H,MATCH(H2649,F2649:AF2649,0),FALSE)</f>
        <v>358.19603126879127</v>
      </c>
      <c r="AF2650" s="148">
        <v>99.87</v>
      </c>
      <c r="AG2650" s="21">
        <v>95.29</v>
      </c>
      <c r="AH2650" s="148">
        <v>99.87</v>
      </c>
      <c r="AI2650" s="148">
        <v>49.92</v>
      </c>
      <c r="AJ2650" s="148">
        <v>100</v>
      </c>
      <c r="AK2650" s="72">
        <f>(SUMIFS('Banco de Indicadores Mun. (2)'!I:I,'Banco de Indicadores Mun. (2)'!B:B,'Banco de Indicadores - Mun. (1)'!B2650,'Banco de Indicadores Mun. (2)'!A:A,'Banco de Indicadores - Mun. (1)'!A2650) / VLOOKUP(D2650,'Dados Base'!$B:$K,8,FALSE)) * 100</f>
        <v>45.984524714828879</v>
      </c>
      <c r="AL2650" s="72">
        <f>(SUMIFS('Banco de Indicadores Mun. (2)'!I:I,'Banco de Indicadores Mun. (2)'!B:B,'Banco de Indicadores - Mun. (1)'!B2650,'Banco de Indicadores Mun. (2)'!A:A,'Banco de Indicadores - Mun. (1)'!A2650) / VLOOKUP(D2650,'Dados Base'!$B:$K,9,FALSE)) * 100</f>
        <v>16.211702412868625</v>
      </c>
      <c r="AM2650" s="72">
        <f>(SUMIFS('Banco de Indicadores Mun. (2)'!J:J,'Banco de Indicadores Mun. (2)'!B:B,'Banco de Indicadores - Mun. (1)'!B2650,'Banco de Indicadores Mun. (2)'!A:A,'Banco de Indicadores - Mun. (1)'!A2650) / VLOOKUP(D2650,'Dados Base'!$B:$K,7,FALSE)) * 100</f>
        <v>51.598769662921342</v>
      </c>
      <c r="AN2650" s="72">
        <f>(SUMIFS('Banco de Indicadores Mun. (2)'!K:K,'Banco de Indicadores Mun. (2)'!B:B,'Banco de Indicadores - Mun. (1)'!B2650,'Banco de Indicadores Mun. (2)'!A:A,'Banco de Indicadores - Mun. (1)'!A2650) / VLOOKUP(D2650,'Dados Base'!$B:$K,10,FALSE)) * 100</f>
        <v>34.227635294117626</v>
      </c>
      <c r="AO2650" s="24">
        <v>0</v>
      </c>
      <c r="AP2650" s="25">
        <v>0</v>
      </c>
      <c r="AQ2650" s="17">
        <v>0</v>
      </c>
      <c r="AR2650" s="24">
        <v>10</v>
      </c>
      <c r="AS2650" s="22">
        <v>100</v>
      </c>
      <c r="AT2650" s="22">
        <v>33</v>
      </c>
      <c r="AU2650" s="22">
        <v>25.733634311512414</v>
      </c>
      <c r="AV2650" s="22">
        <v>4.17</v>
      </c>
      <c r="AW2650" s="21">
        <v>1</v>
      </c>
      <c r="AX2650" s="21">
        <v>0</v>
      </c>
      <c r="AY2650" s="116">
        <v>224.89165240045565</v>
      </c>
    </row>
    <row r="2651" spans="1:51" ht="15" x14ac:dyDescent="0.25">
      <c r="A2651" s="144">
        <v>2013</v>
      </c>
      <c r="B2651" s="77" t="s">
        <v>71</v>
      </c>
      <c r="C2651" s="78">
        <v>19</v>
      </c>
      <c r="D2651" s="77">
        <v>3506201</v>
      </c>
      <c r="E2651" s="78">
        <v>350620119</v>
      </c>
      <c r="F2651" s="78" t="str">
        <f t="shared" si="114"/>
        <v>3506201192013</v>
      </c>
      <c r="G2651" s="96">
        <v>1.1545654540744854</v>
      </c>
      <c r="H2651" s="80">
        <f t="shared" si="113"/>
        <v>2757</v>
      </c>
      <c r="I2651" s="91">
        <v>2566</v>
      </c>
      <c r="J2651" s="97">
        <v>191</v>
      </c>
      <c r="K2651" s="83">
        <f>(H2651)/VLOOKUP(D2651,'Dados Base'!$B:$K,6,FALSE)</f>
        <v>9.1336756667218815</v>
      </c>
      <c r="L2651" s="88">
        <f t="shared" si="115"/>
        <v>93.072179905694597</v>
      </c>
      <c r="M2651" s="85" t="s">
        <v>702</v>
      </c>
      <c r="N2651" s="92">
        <v>0.74399999999999999</v>
      </c>
      <c r="O2651" s="91">
        <v>34</v>
      </c>
      <c r="P2651" s="91" t="s">
        <v>691</v>
      </c>
      <c r="Q2651" s="91" t="s">
        <v>691</v>
      </c>
      <c r="R2651" s="91" t="s">
        <v>691</v>
      </c>
      <c r="S2651" s="91">
        <v>6</v>
      </c>
      <c r="T2651" s="87" t="s">
        <v>691</v>
      </c>
      <c r="U2651" s="87">
        <v>13</v>
      </c>
      <c r="V2651" s="87">
        <v>13</v>
      </c>
      <c r="W2651" s="85" t="s">
        <v>691</v>
      </c>
      <c r="X2651" s="146">
        <v>6.72593125E-3</v>
      </c>
      <c r="Y2651" s="21">
        <v>1.81</v>
      </c>
      <c r="Z2651" s="147">
        <v>113</v>
      </c>
      <c r="AA2651" s="147">
        <v>27</v>
      </c>
      <c r="AB2651" s="21">
        <v>1</v>
      </c>
      <c r="AC2651" s="21">
        <v>0</v>
      </c>
      <c r="AD2651" s="153">
        <f>VLOOKUP(D2651,'Dados Base'!$B:$K,9,FALSE)*31536000/VLOOKUP($F2651,F:H,MATCH(H2650,F2650:AF2650,0),FALSE)</f>
        <v>24592.818280739935</v>
      </c>
      <c r="AE2651" s="153">
        <f>VLOOKUP(D2651,'Dados Base'!$B:$K,10,FALSE)*31536000/VLOOKUP($F2651,F:H,MATCH(H2650,F2650:AF2650,0),FALSE)</f>
        <v>2859.6300326441783</v>
      </c>
      <c r="AF2651" s="148">
        <v>93.68</v>
      </c>
      <c r="AG2651" s="21">
        <v>91.38</v>
      </c>
      <c r="AH2651" s="148">
        <v>92.79</v>
      </c>
      <c r="AI2651" s="148">
        <v>16.829999999999998</v>
      </c>
      <c r="AJ2651" s="148">
        <v>100</v>
      </c>
      <c r="AK2651" s="72">
        <f>(SUMIFS('Banco de Indicadores Mun. (2)'!I:I,'Banco de Indicadores Mun. (2)'!B:B,'Banco de Indicadores - Mun. (1)'!B2651,'Banco de Indicadores Mun. (2)'!A:A,'Banco de Indicadores - Mun. (1)'!A2651) / VLOOKUP(D2651,'Dados Base'!$B:$K,8,FALSE)) * 100</f>
        <v>19.932186046511628</v>
      </c>
      <c r="AL2651" s="72">
        <f>(SUMIFS('Banco de Indicadores Mun. (2)'!I:I,'Banco de Indicadores Mun. (2)'!B:B,'Banco de Indicadores - Mun. (1)'!B2651,'Banco de Indicadores Mun. (2)'!A:A,'Banco de Indicadores - Mun. (1)'!A2651) / VLOOKUP(D2651,'Dados Base'!$B:$K,9,FALSE)) * 100</f>
        <v>7.9728744186046505</v>
      </c>
      <c r="AM2651" s="72">
        <f>(SUMIFS('Banco de Indicadores Mun. (2)'!J:J,'Banco de Indicadores Mun. (2)'!B:B,'Banco de Indicadores - Mun. (1)'!B2651,'Banco de Indicadores Mun. (2)'!A:A,'Banco de Indicadores - Mun. (1)'!A2651) / VLOOKUP(D2651,'Dados Base'!$B:$K,7,FALSE)) * 100</f>
        <v>27.025147540983603</v>
      </c>
      <c r="AN2651" s="72">
        <f>(SUMIFS('Banco de Indicadores Mun. (2)'!K:K,'Banco de Indicadores Mun. (2)'!B:B,'Banco de Indicadores - Mun. (1)'!B2651,'Banco de Indicadores Mun. (2)'!A:A,'Banco de Indicadores - Mun. (1)'!A2651) / VLOOKUP(D2651,'Dados Base'!$B:$K,10,FALSE)) * 100</f>
        <v>2.6253600000000001</v>
      </c>
      <c r="AO2651" s="24">
        <v>0</v>
      </c>
      <c r="AP2651" s="25">
        <v>0</v>
      </c>
      <c r="AQ2651" s="17">
        <v>0</v>
      </c>
      <c r="AR2651" s="24">
        <v>7.5</v>
      </c>
      <c r="AS2651" s="22">
        <v>100</v>
      </c>
      <c r="AT2651" s="22">
        <v>100</v>
      </c>
      <c r="AU2651" s="22">
        <v>80.714285714285722</v>
      </c>
      <c r="AV2651" s="22">
        <v>9.6999999999999993</v>
      </c>
      <c r="AW2651" s="21">
        <v>0</v>
      </c>
      <c r="AX2651" s="21">
        <v>0</v>
      </c>
      <c r="AY2651" s="116">
        <v>142.03869015095802</v>
      </c>
    </row>
    <row r="2652" spans="1:51" ht="15" x14ac:dyDescent="0.25">
      <c r="A2652" s="144">
        <v>2013</v>
      </c>
      <c r="B2652" s="77" t="s">
        <v>72</v>
      </c>
      <c r="C2652" s="78">
        <v>14</v>
      </c>
      <c r="D2652" s="77">
        <v>3506300</v>
      </c>
      <c r="E2652" s="78">
        <v>350630014</v>
      </c>
      <c r="F2652" s="78" t="str">
        <f t="shared" si="114"/>
        <v>3506300142013</v>
      </c>
      <c r="G2652" s="96">
        <v>-9.2828531843558437E-4</v>
      </c>
      <c r="H2652" s="80">
        <f t="shared" si="113"/>
        <v>10772</v>
      </c>
      <c r="I2652" s="91">
        <v>9723</v>
      </c>
      <c r="J2652" s="97">
        <v>1049</v>
      </c>
      <c r="K2652" s="83">
        <f>(H2652)/VLOOKUP(D2652,'Dados Base'!$B:$K,6,FALSE)</f>
        <v>44.143922629292682</v>
      </c>
      <c r="L2652" s="88">
        <f t="shared" si="115"/>
        <v>90.261789825473443</v>
      </c>
      <c r="M2652" s="85" t="s">
        <v>702</v>
      </c>
      <c r="N2652" s="92">
        <v>0.73399999999999999</v>
      </c>
      <c r="O2652" s="91">
        <v>66</v>
      </c>
      <c r="P2652" s="91" t="s">
        <v>691</v>
      </c>
      <c r="Q2652" s="91" t="s">
        <v>691</v>
      </c>
      <c r="R2652" s="91" t="s">
        <v>691</v>
      </c>
      <c r="S2652" s="91">
        <v>43</v>
      </c>
      <c r="T2652" s="87" t="s">
        <v>691</v>
      </c>
      <c r="U2652" s="87">
        <v>103</v>
      </c>
      <c r="V2652" s="87">
        <v>93</v>
      </c>
      <c r="W2652" s="85" t="s">
        <v>691</v>
      </c>
      <c r="X2652" s="146">
        <v>2.5230043749999997E-2</v>
      </c>
      <c r="Y2652" s="21">
        <v>6.99</v>
      </c>
      <c r="Z2652" s="147">
        <v>466</v>
      </c>
      <c r="AA2652" s="147">
        <v>73</v>
      </c>
      <c r="AB2652" s="21">
        <v>0</v>
      </c>
      <c r="AC2652" s="21">
        <v>0</v>
      </c>
      <c r="AD2652" s="153">
        <f>VLOOKUP(D2652,'Dados Base'!$B:$K,9,FALSE)*31536000/VLOOKUP($F2652,F:H,MATCH(H2651,F2651:AF2651,0),FALSE)</f>
        <v>7406.8028221314516</v>
      </c>
      <c r="AE2652" s="153">
        <f>VLOOKUP(D2652,'Dados Base'!$B:$K,10,FALSE)*31536000/VLOOKUP($F2652,F:H,MATCH(H2651,F2651:AF2651,0),FALSE)</f>
        <v>849.0011139992572</v>
      </c>
      <c r="AF2652" s="148">
        <v>89.94</v>
      </c>
      <c r="AG2652" s="21">
        <v>100</v>
      </c>
      <c r="AH2652" s="148">
        <v>88.22</v>
      </c>
      <c r="AI2652" s="148">
        <v>15.49</v>
      </c>
      <c r="AJ2652" s="148">
        <v>100</v>
      </c>
      <c r="AK2652" s="72">
        <f>(SUMIFS('Banco de Indicadores Mun. (2)'!I:I,'Banco de Indicadores Mun. (2)'!B:B,'Banco de Indicadores - Mun. (1)'!B2652,'Banco de Indicadores Mun. (2)'!A:A,'Banco de Indicadores - Mun. (1)'!A2652) / VLOOKUP(D2652,'Dados Base'!$B:$K,8,FALSE)) * 100</f>
        <v>24.576710743801652</v>
      </c>
      <c r="AL2652" s="72">
        <f>(SUMIFS('Banco de Indicadores Mun. (2)'!I:I,'Banco de Indicadores Mun. (2)'!B:B,'Banco de Indicadores - Mun. (1)'!B2652,'Banco de Indicadores Mun. (2)'!A:A,'Banco de Indicadores - Mun. (1)'!A2652) / VLOOKUP(D2652,'Dados Base'!$B:$K,9,FALSE)) * 100</f>
        <v>11.7540790513834</v>
      </c>
      <c r="AM2652" s="72">
        <f>(SUMIFS('Banco de Indicadores Mun. (2)'!J:J,'Banco de Indicadores Mun. (2)'!B:B,'Banco de Indicadores - Mun. (1)'!B2652,'Banco de Indicadores Mun. (2)'!A:A,'Banco de Indicadores - Mun. (1)'!A2652) / VLOOKUP(D2652,'Dados Base'!$B:$K,7,FALSE)) * 100</f>
        <v>28.850749999999998</v>
      </c>
      <c r="AN2652" s="72">
        <f>(SUMIFS('Banco de Indicadores Mun. (2)'!K:K,'Banco de Indicadores Mun. (2)'!B:B,'Banco de Indicadores - Mun. (1)'!B2652,'Banco de Indicadores Mun. (2)'!A:A,'Banco de Indicadores - Mun. (1)'!A2652) / VLOOKUP(D2652,'Dados Base'!$B:$K,10,FALSE)) * 100</f>
        <v>11.017689655172418</v>
      </c>
      <c r="AO2652" s="24">
        <v>0</v>
      </c>
      <c r="AP2652" s="25">
        <v>0</v>
      </c>
      <c r="AQ2652" s="17">
        <v>0</v>
      </c>
      <c r="AR2652" s="24">
        <v>5</v>
      </c>
      <c r="AS2652" s="22">
        <v>100</v>
      </c>
      <c r="AT2652" s="22">
        <v>100</v>
      </c>
      <c r="AU2652" s="22">
        <v>86.456400742115022</v>
      </c>
      <c r="AV2652" s="22">
        <v>9.6999999999999993</v>
      </c>
      <c r="AW2652" s="21">
        <v>0</v>
      </c>
      <c r="AX2652" s="21">
        <v>0</v>
      </c>
      <c r="AY2652" s="116">
        <v>208.21194109803258</v>
      </c>
    </row>
    <row r="2653" spans="1:51" ht="15" x14ac:dyDescent="0.25">
      <c r="A2653" s="144">
        <v>2013</v>
      </c>
      <c r="B2653" s="77" t="s">
        <v>73</v>
      </c>
      <c r="C2653" s="78">
        <v>7</v>
      </c>
      <c r="D2653" s="77">
        <v>3506359</v>
      </c>
      <c r="E2653" s="78">
        <v>35063597</v>
      </c>
      <c r="F2653" s="78" t="str">
        <f t="shared" si="114"/>
        <v>350635972013</v>
      </c>
      <c r="G2653" s="96">
        <v>4.1201439912890159</v>
      </c>
      <c r="H2653" s="80">
        <f t="shared" si="113"/>
        <v>52223</v>
      </c>
      <c r="I2653" s="91">
        <v>51502</v>
      </c>
      <c r="J2653" s="97">
        <v>721</v>
      </c>
      <c r="K2653" s="83">
        <f>(H2653)/VLOOKUP(D2653,'Dados Base'!$B:$K,6,FALSE)</f>
        <v>106.20907057148668</v>
      </c>
      <c r="L2653" s="88">
        <f t="shared" si="115"/>
        <v>98.619382264519459</v>
      </c>
      <c r="M2653" s="85" t="s">
        <v>702</v>
      </c>
      <c r="N2653" s="92">
        <v>0.73</v>
      </c>
      <c r="O2653" s="91">
        <v>2</v>
      </c>
      <c r="P2653" s="91" t="s">
        <v>691</v>
      </c>
      <c r="Q2653" s="91" t="s">
        <v>691</v>
      </c>
      <c r="R2653" s="91" t="s">
        <v>691</v>
      </c>
      <c r="S2653" s="91">
        <v>28</v>
      </c>
      <c r="T2653" s="87" t="s">
        <v>691</v>
      </c>
      <c r="U2653" s="87">
        <v>467</v>
      </c>
      <c r="V2653" s="87">
        <v>836</v>
      </c>
      <c r="W2653" s="85" t="s">
        <v>691</v>
      </c>
      <c r="X2653" s="146">
        <v>0.1444840564363426</v>
      </c>
      <c r="Y2653" s="21">
        <v>42.24</v>
      </c>
      <c r="Z2653" s="147">
        <v>1698</v>
      </c>
      <c r="AA2653" s="147">
        <v>1153</v>
      </c>
      <c r="AB2653" s="21">
        <v>6</v>
      </c>
      <c r="AC2653" s="21">
        <v>1</v>
      </c>
      <c r="AD2653" s="153">
        <f>VLOOKUP(D2653,'Dados Base'!$B:$K,9,FALSE)*31536000/VLOOKUP($F2653,F:H,MATCH(H2652,F2652:AF2652,0),FALSE)</f>
        <v>16606.476073760605</v>
      </c>
      <c r="AE2653" s="153">
        <f>VLOOKUP(D2653,'Dados Base'!$B:$K,10,FALSE)*31536000/VLOOKUP($F2653,F:H,MATCH(H2652,F2652:AF2652,0),FALSE)</f>
        <v>2107.512781724527</v>
      </c>
      <c r="AF2653" s="148">
        <v>90.89</v>
      </c>
      <c r="AG2653" s="21">
        <v>100</v>
      </c>
      <c r="AH2653" s="148">
        <v>43.04</v>
      </c>
      <c r="AI2653" s="148">
        <v>32.65</v>
      </c>
      <c r="AJ2653" s="148">
        <v>92.4</v>
      </c>
      <c r="AK2653" s="72">
        <f>(SUMIFS('Banco de Indicadores Mun. (2)'!I:I,'Banco de Indicadores Mun. (2)'!B:B,'Banco de Indicadores - Mun. (1)'!B2653,'Banco de Indicadores Mun. (2)'!A:A,'Banco de Indicadores - Mun. (1)'!A2653) / VLOOKUP(D2653,'Dados Base'!$B:$K,8,FALSE)) * 100</f>
        <v>17.755261927945472</v>
      </c>
      <c r="AL2653" s="72">
        <f>(SUMIFS('Banco de Indicadores Mun. (2)'!I:I,'Banco de Indicadores Mun. (2)'!B:B,'Banco de Indicadores - Mun. (1)'!B2653,'Banco de Indicadores Mun. (2)'!A:A,'Banco de Indicadores - Mun. (1)'!A2653) / VLOOKUP(D2653,'Dados Base'!$B:$K,9,FALSE)) * 100</f>
        <v>6.6307832727272729</v>
      </c>
      <c r="AM2653" s="72">
        <f>(SUMIFS('Banco de Indicadores Mun. (2)'!J:J,'Banco de Indicadores Mun. (2)'!B:B,'Banco de Indicadores - Mun. (1)'!B2653,'Banco de Indicadores Mun. (2)'!A:A,'Banco de Indicadores - Mun. (1)'!A2653) / VLOOKUP(D2653,'Dados Base'!$B:$K,7,FALSE)) * 100</f>
        <v>26.894769911504422</v>
      </c>
      <c r="AN2653" s="72">
        <f>(SUMIFS('Banco de Indicadores Mun. (2)'!K:K,'Banco de Indicadores Mun. (2)'!B:B,'Banco de Indicadores - Mun. (1)'!B2653,'Banco de Indicadores Mun. (2)'!A:A,'Banco de Indicadores - Mun. (1)'!A2653) / VLOOKUP(D2653,'Dados Base'!$B:$K,10,FALSE)) * 100</f>
        <v>0</v>
      </c>
      <c r="AO2653" s="24">
        <v>0</v>
      </c>
      <c r="AP2653" s="25">
        <v>1.9148650977538633</v>
      </c>
      <c r="AQ2653" s="17">
        <v>0</v>
      </c>
      <c r="AR2653" s="24">
        <v>9.1999999999999993</v>
      </c>
      <c r="AS2653" s="22">
        <v>70</v>
      </c>
      <c r="AT2653" s="22">
        <v>70</v>
      </c>
      <c r="AU2653" s="22">
        <v>59.558049807085233</v>
      </c>
      <c r="AV2653" s="22">
        <v>6.92</v>
      </c>
      <c r="AW2653" s="21">
        <v>0</v>
      </c>
      <c r="AX2653" s="21">
        <v>1</v>
      </c>
      <c r="AY2653" s="116">
        <v>903.40820608877584</v>
      </c>
    </row>
    <row r="2654" spans="1:51" ht="15" x14ac:dyDescent="0.25">
      <c r="A2654" s="144">
        <v>2013</v>
      </c>
      <c r="B2654" s="77" t="s">
        <v>74</v>
      </c>
      <c r="C2654" s="78">
        <v>19</v>
      </c>
      <c r="D2654" s="77">
        <v>3506409</v>
      </c>
      <c r="E2654" s="78">
        <v>350640919</v>
      </c>
      <c r="F2654" s="78" t="str">
        <f t="shared" si="114"/>
        <v>3506409192013</v>
      </c>
      <c r="G2654" s="96">
        <v>1.3303853282931932</v>
      </c>
      <c r="H2654" s="80">
        <f t="shared" si="113"/>
        <v>7294</v>
      </c>
      <c r="I2654" s="91">
        <v>6768</v>
      </c>
      <c r="J2654" s="97">
        <v>526</v>
      </c>
      <c r="K2654" s="83">
        <f>(H2654)/VLOOKUP(D2654,'Dados Base'!$B:$K,6,FALSE)</f>
        <v>46.375890132248216</v>
      </c>
      <c r="L2654" s="88">
        <f t="shared" si="115"/>
        <v>92.788593364409095</v>
      </c>
      <c r="M2654" s="85" t="s">
        <v>702</v>
      </c>
      <c r="N2654" s="92">
        <v>0.76800000000000002</v>
      </c>
      <c r="O2654" s="91">
        <v>42</v>
      </c>
      <c r="P2654" s="91" t="s">
        <v>691</v>
      </c>
      <c r="Q2654" s="91" t="s">
        <v>691</v>
      </c>
      <c r="R2654" s="91" t="s">
        <v>691</v>
      </c>
      <c r="S2654" s="91">
        <v>35</v>
      </c>
      <c r="T2654" s="87" t="s">
        <v>691</v>
      </c>
      <c r="U2654" s="87">
        <v>101</v>
      </c>
      <c r="V2654" s="87">
        <v>71</v>
      </c>
      <c r="W2654" s="85" t="s">
        <v>691</v>
      </c>
      <c r="X2654" s="146">
        <v>1.7815215104166667E-2</v>
      </c>
      <c r="Y2654" s="21">
        <v>4.84</v>
      </c>
      <c r="Z2654" s="147">
        <v>321</v>
      </c>
      <c r="AA2654" s="147">
        <v>52</v>
      </c>
      <c r="AB2654" s="21">
        <v>0</v>
      </c>
      <c r="AC2654" s="21">
        <v>0</v>
      </c>
      <c r="AD2654" s="153">
        <f>VLOOKUP(D2654,'Dados Base'!$B:$K,9,FALSE)*31536000/VLOOKUP($F2654,F:H,MATCH(H2653,F2653:AF2653,0),FALSE)</f>
        <v>4972.0866465588151</v>
      </c>
      <c r="AE2654" s="153">
        <f>VLOOKUP(D2654,'Dados Base'!$B:$K,10,FALSE)*31536000/VLOOKUP($F2654,F:H,MATCH(H2653,F2653:AF2653,0),FALSE)</f>
        <v>432.35536057033192</v>
      </c>
      <c r="AF2654" s="148">
        <v>93.79</v>
      </c>
      <c r="AG2654" s="21">
        <v>91.95</v>
      </c>
      <c r="AH2654" s="148">
        <v>93.79</v>
      </c>
      <c r="AI2654" s="148">
        <v>10.039999999999999</v>
      </c>
      <c r="AJ2654" s="148">
        <v>96.98</v>
      </c>
      <c r="AK2654" s="72">
        <f>(SUMIFS('Banco de Indicadores Mun. (2)'!I:I,'Banco de Indicadores Mun. (2)'!B:B,'Banco de Indicadores - Mun. (1)'!B2654,'Banco de Indicadores Mun. (2)'!A:A,'Banco de Indicadores - Mun. (1)'!A2654) / VLOOKUP(D2654,'Dados Base'!$B:$K,8,FALSE)) * 100</f>
        <v>1.3931794871794869</v>
      </c>
      <c r="AL2654" s="72">
        <f>(SUMIFS('Banco de Indicadores Mun. (2)'!I:I,'Banco de Indicadores Mun. (2)'!B:B,'Banco de Indicadores - Mun. (1)'!B2654,'Banco de Indicadores Mun. (2)'!A:A,'Banco de Indicadores - Mun. (1)'!A2654) / VLOOKUP(D2654,'Dados Base'!$B:$K,9,FALSE)) * 100</f>
        <v>0.47246956521739131</v>
      </c>
      <c r="AM2654" s="72">
        <f>(SUMIFS('Banco de Indicadores Mun. (2)'!J:J,'Banco de Indicadores Mun. (2)'!B:B,'Banco de Indicadores - Mun. (1)'!B2654,'Banco de Indicadores Mun. (2)'!A:A,'Banco de Indicadores - Mun. (1)'!A2654) / VLOOKUP(D2654,'Dados Base'!$B:$K,7,FALSE)) * 100</f>
        <v>1.5900344827586208</v>
      </c>
      <c r="AN2654" s="72">
        <f>(SUMIFS('Banco de Indicadores Mun. (2)'!K:K,'Banco de Indicadores Mun. (2)'!B:B,'Banco de Indicadores - Mun. (1)'!B2654,'Banco de Indicadores Mun. (2)'!A:A,'Banco de Indicadores - Mun. (1)'!A2654) / VLOOKUP(D2654,'Dados Base'!$B:$K,10,FALSE)) * 100</f>
        <v>0.82229999999999981</v>
      </c>
      <c r="AO2654" s="24">
        <v>0</v>
      </c>
      <c r="AP2654" s="25">
        <v>0</v>
      </c>
      <c r="AQ2654" s="17">
        <v>0</v>
      </c>
      <c r="AR2654" s="24">
        <v>8.1</v>
      </c>
      <c r="AS2654" s="22">
        <v>100</v>
      </c>
      <c r="AT2654" s="22">
        <v>100</v>
      </c>
      <c r="AU2654" s="22">
        <v>86.058981233243969</v>
      </c>
      <c r="AV2654" s="22">
        <v>10</v>
      </c>
      <c r="AW2654" s="21">
        <v>0</v>
      </c>
      <c r="AX2654" s="21">
        <v>0</v>
      </c>
      <c r="AY2654" s="116">
        <v>0</v>
      </c>
    </row>
    <row r="2655" spans="1:51" ht="15" x14ac:dyDescent="0.25">
      <c r="A2655" s="144">
        <v>2013</v>
      </c>
      <c r="B2655" s="77" t="s">
        <v>75</v>
      </c>
      <c r="C2655" s="78">
        <v>19</v>
      </c>
      <c r="D2655" s="77">
        <v>3506508</v>
      </c>
      <c r="E2655" s="78">
        <v>350650819</v>
      </c>
      <c r="F2655" s="78" t="str">
        <f t="shared" si="114"/>
        <v>3506508192013</v>
      </c>
      <c r="G2655" s="96">
        <v>1.3422521449929947</v>
      </c>
      <c r="H2655" s="80">
        <f t="shared" si="113"/>
        <v>112685</v>
      </c>
      <c r="I2655" s="91">
        <v>109457</v>
      </c>
      <c r="J2655" s="97">
        <v>3228</v>
      </c>
      <c r="K2655" s="83">
        <f>(H2655)/VLOOKUP(D2655,'Dados Base'!$B:$K,6,FALSE)</f>
        <v>212.35277489870913</v>
      </c>
      <c r="L2655" s="88">
        <f t="shared" si="115"/>
        <v>97.135377379420504</v>
      </c>
      <c r="M2655" s="85" t="s">
        <v>702</v>
      </c>
      <c r="N2655" s="92">
        <v>0.78</v>
      </c>
      <c r="O2655" s="91">
        <v>208</v>
      </c>
      <c r="P2655" s="91" t="s">
        <v>691</v>
      </c>
      <c r="Q2655" s="91" t="s">
        <v>691</v>
      </c>
      <c r="R2655" s="91" t="s">
        <v>691</v>
      </c>
      <c r="S2655" s="91">
        <v>869</v>
      </c>
      <c r="T2655" s="87" t="s">
        <v>691</v>
      </c>
      <c r="U2655" s="87">
        <v>1445</v>
      </c>
      <c r="V2655" s="87">
        <v>1009</v>
      </c>
      <c r="W2655" s="85" t="s">
        <v>691</v>
      </c>
      <c r="X2655" s="146">
        <v>0.38220769578703701</v>
      </c>
      <c r="Y2655" s="21">
        <v>101.2</v>
      </c>
      <c r="Z2655" s="147">
        <v>5058</v>
      </c>
      <c r="AA2655" s="147">
        <v>1014</v>
      </c>
      <c r="AB2655" s="21">
        <v>6</v>
      </c>
      <c r="AC2655" s="21">
        <v>0</v>
      </c>
      <c r="AD2655" s="153">
        <f>VLOOKUP(D2655,'Dados Base'!$B:$K,9,FALSE)*31536000/VLOOKUP($F2655,F:H,MATCH(H2654,F2654:AF2654,0),FALSE)</f>
        <v>1074.6615787371877</v>
      </c>
      <c r="AE2655" s="153">
        <f>VLOOKUP(D2655,'Dados Base'!$B:$K,10,FALSE)*31536000/VLOOKUP($F2655,F:H,MATCH(H2654,F2654:AF2654,0),FALSE)</f>
        <v>83.957935838842772</v>
      </c>
      <c r="AF2655" s="148">
        <v>97.36</v>
      </c>
      <c r="AG2655" s="21">
        <v>97.02</v>
      </c>
      <c r="AH2655" s="148">
        <v>97.02</v>
      </c>
      <c r="AI2655" s="148">
        <v>54.59</v>
      </c>
      <c r="AJ2655" s="148">
        <v>100</v>
      </c>
      <c r="AK2655" s="72">
        <f>(SUMIFS('Banco de Indicadores Mun. (2)'!I:I,'Banco de Indicadores Mun. (2)'!B:B,'Banco de Indicadores - Mun. (1)'!B2655,'Banco de Indicadores Mun. (2)'!A:A,'Banco de Indicadores - Mun. (1)'!A2655) / VLOOKUP(D2655,'Dados Base'!$B:$K,8,FALSE)) * 100</f>
        <v>11.743041322314046</v>
      </c>
      <c r="AL2655" s="72">
        <f>(SUMIFS('Banco de Indicadores Mun. (2)'!I:I,'Banco de Indicadores Mun. (2)'!B:B,'Banco de Indicadores - Mun. (1)'!B2655,'Banco de Indicadores Mun. (2)'!A:A,'Banco de Indicadores - Mun. (1)'!A2655) / VLOOKUP(D2655,'Dados Base'!$B:$K,9,FALSE)) * 100</f>
        <v>3.7002812499999989</v>
      </c>
      <c r="AM2655" s="72">
        <f>(SUMIFS('Banco de Indicadores Mun. (2)'!J:J,'Banco de Indicadores Mun. (2)'!B:B,'Banco de Indicadores - Mun. (1)'!B2655,'Banco de Indicadores Mun. (2)'!A:A,'Banco de Indicadores - Mun. (1)'!A2655) / VLOOKUP(D2655,'Dados Base'!$B:$K,7,FALSE)) * 100</f>
        <v>3.8633076923076901</v>
      </c>
      <c r="AN2655" s="72">
        <f>(SUMIFS('Banco de Indicadores Mun. (2)'!K:K,'Banco de Indicadores Mun. (2)'!B:B,'Banco de Indicadores - Mun. (1)'!B2655,'Banco de Indicadores Mun. (2)'!A:A,'Banco de Indicadores - Mun. (1)'!A2655) / VLOOKUP(D2655,'Dados Base'!$B:$K,10,FALSE)) * 100</f>
        <v>35.644900000000007</v>
      </c>
      <c r="AO2655" s="24">
        <v>0</v>
      </c>
      <c r="AP2655" s="25">
        <v>0</v>
      </c>
      <c r="AQ2655" s="17">
        <v>0</v>
      </c>
      <c r="AR2655" s="24">
        <v>8.1999999999999993</v>
      </c>
      <c r="AS2655" s="22">
        <v>98</v>
      </c>
      <c r="AT2655" s="22">
        <v>98.000000000000014</v>
      </c>
      <c r="AU2655" s="22">
        <v>83.300395256917</v>
      </c>
      <c r="AV2655" s="22">
        <v>9.67</v>
      </c>
      <c r="AW2655" s="21">
        <v>1</v>
      </c>
      <c r="AX2655" s="21">
        <v>0</v>
      </c>
      <c r="AY2655" s="116">
        <v>53.395148117278815</v>
      </c>
    </row>
    <row r="2656" spans="1:51" ht="15" x14ac:dyDescent="0.25">
      <c r="A2656" s="144">
        <v>2013</v>
      </c>
      <c r="B2656" s="77" t="s">
        <v>76</v>
      </c>
      <c r="C2656" s="78">
        <v>6</v>
      </c>
      <c r="D2656" s="77">
        <v>3506607</v>
      </c>
      <c r="E2656" s="78">
        <v>35066076</v>
      </c>
      <c r="F2656" s="78" t="str">
        <f t="shared" si="114"/>
        <v>350660762013</v>
      </c>
      <c r="G2656" s="96">
        <v>1.3828934870594889</v>
      </c>
      <c r="H2656" s="80">
        <f t="shared" si="113"/>
        <v>29674</v>
      </c>
      <c r="I2656" s="91">
        <v>25598</v>
      </c>
      <c r="J2656" s="97">
        <v>4076</v>
      </c>
      <c r="K2656" s="83">
        <f>(H2656)/VLOOKUP(D2656,'Dados Base'!$B:$K,6,FALSE)</f>
        <v>93.691588785046719</v>
      </c>
      <c r="L2656" s="88">
        <f t="shared" si="115"/>
        <v>86.264069555840123</v>
      </c>
      <c r="M2656" s="85" t="s">
        <v>702</v>
      </c>
      <c r="N2656" s="92">
        <v>0.71199999999999997</v>
      </c>
      <c r="O2656" s="91">
        <v>122</v>
      </c>
      <c r="P2656" s="91" t="s">
        <v>691</v>
      </c>
      <c r="Q2656" s="91" t="s">
        <v>691</v>
      </c>
      <c r="R2656" s="91" t="s">
        <v>691</v>
      </c>
      <c r="S2656" s="91">
        <v>17</v>
      </c>
      <c r="T2656" s="87" t="s">
        <v>691</v>
      </c>
      <c r="U2656" s="87">
        <v>152</v>
      </c>
      <c r="V2656" s="87">
        <v>97</v>
      </c>
      <c r="W2656" s="85" t="s">
        <v>691</v>
      </c>
      <c r="X2656" s="146">
        <v>5.116127311111112E-2</v>
      </c>
      <c r="Y2656" s="21">
        <v>20.94</v>
      </c>
      <c r="Z2656" s="147">
        <v>619</v>
      </c>
      <c r="AA2656" s="147">
        <v>794</v>
      </c>
      <c r="AB2656" s="21">
        <v>1</v>
      </c>
      <c r="AC2656" s="21">
        <v>0</v>
      </c>
      <c r="AD2656" s="153">
        <f>VLOOKUP(D2656,'Dados Base'!$B:$K,9,FALSE)*31536000/VLOOKUP($F2656,F:H,MATCH(H2655,F2655:AF2655,0),FALSE)</f>
        <v>10096.111073667184</v>
      </c>
      <c r="AE2656" s="153">
        <f>VLOOKUP(D2656,'Dados Base'!$B:$K,10,FALSE)*31536000/VLOOKUP($F2656,F:H,MATCH(H2655,F2655:AF2655,0),FALSE)</f>
        <v>1328.4356675877873</v>
      </c>
      <c r="AF2656" s="148">
        <v>56.64</v>
      </c>
      <c r="AG2656" s="21">
        <v>100</v>
      </c>
      <c r="AH2656" s="148">
        <v>48.09</v>
      </c>
      <c r="AI2656" s="148">
        <v>20.29</v>
      </c>
      <c r="AJ2656" s="148">
        <v>66</v>
      </c>
      <c r="AK2656" s="72">
        <f>(SUMIFS('Banco de Indicadores Mun. (2)'!I:I,'Banco de Indicadores Mun. (2)'!B:B,'Banco de Indicadores - Mun. (1)'!B2656,'Banco de Indicadores Mun. (2)'!A:A,'Banco de Indicadores - Mun. (1)'!A2656) / VLOOKUP(D2656,'Dados Base'!$B:$K,8,FALSE)) * 100</f>
        <v>20.746783098591578</v>
      </c>
      <c r="AL2656" s="72">
        <f>(SUMIFS('Banco de Indicadores Mun. (2)'!I:I,'Banco de Indicadores Mun. (2)'!B:B,'Banco de Indicadores - Mun. (1)'!B2656,'Banco de Indicadores Mun. (2)'!A:A,'Banco de Indicadores - Mun. (1)'!A2656) / VLOOKUP(D2656,'Dados Base'!$B:$K,9,FALSE)) * 100</f>
        <v>7.7527452631579052</v>
      </c>
      <c r="AM2656" s="72">
        <f>(SUMIFS('Banco de Indicadores Mun. (2)'!J:J,'Banco de Indicadores Mun. (2)'!B:B,'Banco de Indicadores - Mun. (1)'!B2656,'Banco de Indicadores Mun. (2)'!A:A,'Banco de Indicadores - Mun. (1)'!A2656) / VLOOKUP(D2656,'Dados Base'!$B:$K,7,FALSE)) * 100</f>
        <v>31.594956521739174</v>
      </c>
      <c r="AN2656" s="72">
        <f>(SUMIFS('Banco de Indicadores Mun. (2)'!K:K,'Banco de Indicadores Mun. (2)'!B:B,'Banco de Indicadores - Mun. (1)'!B2656,'Banco de Indicadores Mun. (2)'!A:A,'Banco de Indicadores - Mun. (1)'!A2656) / VLOOKUP(D2656,'Dados Base'!$B:$K,10,FALSE)) * 100</f>
        <v>0.78614400000000006</v>
      </c>
      <c r="AO2656" s="24">
        <v>0</v>
      </c>
      <c r="AP2656" s="25">
        <v>0</v>
      </c>
      <c r="AQ2656" s="17">
        <v>0</v>
      </c>
      <c r="AR2656" s="24">
        <v>9.8000000000000007</v>
      </c>
      <c r="AS2656" s="22">
        <v>97</v>
      </c>
      <c r="AT2656" s="22">
        <v>59.169999999999987</v>
      </c>
      <c r="AU2656" s="22">
        <v>43.80750176928521</v>
      </c>
      <c r="AV2656" s="22">
        <v>5.42</v>
      </c>
      <c r="AW2656" s="21">
        <v>0</v>
      </c>
      <c r="AX2656" s="21">
        <v>0</v>
      </c>
      <c r="AY2656" s="116">
        <v>213.5820755337727</v>
      </c>
    </row>
    <row r="2657" spans="1:51" ht="15" x14ac:dyDescent="0.25">
      <c r="A2657" s="144">
        <v>2013</v>
      </c>
      <c r="B2657" s="77" t="s">
        <v>77</v>
      </c>
      <c r="C2657" s="78">
        <v>13</v>
      </c>
      <c r="D2657" s="77">
        <v>3506706</v>
      </c>
      <c r="E2657" s="78">
        <v>350670613</v>
      </c>
      <c r="F2657" s="78" t="str">
        <f t="shared" si="114"/>
        <v>3506706132013</v>
      </c>
      <c r="G2657" s="96">
        <v>0.74416645463553088</v>
      </c>
      <c r="H2657" s="80">
        <f t="shared" si="113"/>
        <v>13924</v>
      </c>
      <c r="I2657" s="91">
        <v>12557</v>
      </c>
      <c r="J2657" s="97">
        <v>1367</v>
      </c>
      <c r="K2657" s="83">
        <f>(H2657)/VLOOKUP(D2657,'Dados Base'!$B:$K,6,FALSE)</f>
        <v>20.149923301785766</v>
      </c>
      <c r="L2657" s="88">
        <f t="shared" si="115"/>
        <v>90.182418845159447</v>
      </c>
      <c r="M2657" s="85" t="s">
        <v>702</v>
      </c>
      <c r="N2657" s="92">
        <v>0.68100000000000005</v>
      </c>
      <c r="O2657" s="91">
        <v>146</v>
      </c>
      <c r="P2657" s="91" t="s">
        <v>691</v>
      </c>
      <c r="Q2657" s="91" t="s">
        <v>691</v>
      </c>
      <c r="R2657" s="91" t="s">
        <v>691</v>
      </c>
      <c r="S2657" s="91">
        <v>31</v>
      </c>
      <c r="T2657" s="87" t="s">
        <v>691</v>
      </c>
      <c r="U2657" s="87">
        <v>96</v>
      </c>
      <c r="V2657" s="87">
        <v>83</v>
      </c>
      <c r="W2657" s="85" t="s">
        <v>691</v>
      </c>
      <c r="X2657" s="146">
        <v>3.2747470488012451E-2</v>
      </c>
      <c r="Y2657" s="21">
        <v>8.9700000000000006</v>
      </c>
      <c r="Z2657" s="147">
        <v>542</v>
      </c>
      <c r="AA2657" s="147">
        <v>150</v>
      </c>
      <c r="AB2657" s="21">
        <v>3</v>
      </c>
      <c r="AC2657" s="21">
        <v>0</v>
      </c>
      <c r="AD2657" s="153">
        <f>VLOOKUP(D2657,'Dados Base'!$B:$K,9,FALSE)*31536000/VLOOKUP($F2657,F:H,MATCH(H2656,F2656:AF2656,0),FALSE)</f>
        <v>12456.765297328355</v>
      </c>
      <c r="AE2657" s="153">
        <f>VLOOKUP(D2657,'Dados Base'!$B:$K,10,FALSE)*31536000/VLOOKUP($F2657,F:H,MATCH(H2656,F2656:AF2656,0),FALSE)</f>
        <v>1268.3251939097961</v>
      </c>
      <c r="AF2657" s="148" t="s">
        <v>692</v>
      </c>
      <c r="AG2657" s="21" t="s">
        <v>692</v>
      </c>
      <c r="AH2657" s="148" t="s">
        <v>692</v>
      </c>
      <c r="AI2657" s="148" t="s">
        <v>692</v>
      </c>
      <c r="AJ2657" s="148" t="s">
        <v>692</v>
      </c>
      <c r="AK2657" s="72">
        <f>(SUMIFS('Banco de Indicadores Mun. (2)'!I:I,'Banco de Indicadores Mun. (2)'!B:B,'Banco de Indicadores - Mun. (1)'!B2657,'Banco de Indicadores Mun. (2)'!A:A,'Banco de Indicadores - Mun. (1)'!A2657) / VLOOKUP(D2657,'Dados Base'!$B:$K,8,FALSE)) * 100</f>
        <v>45.72408127208481</v>
      </c>
      <c r="AL2657" s="72">
        <f>(SUMIFS('Banco de Indicadores Mun. (2)'!I:I,'Banco de Indicadores Mun. (2)'!B:B,'Banco de Indicadores - Mun. (1)'!B2657,'Banco de Indicadores Mun. (2)'!A:A,'Banco de Indicadores - Mun. (1)'!A2657) / VLOOKUP(D2657,'Dados Base'!$B:$K,9,FALSE)) * 100</f>
        <v>23.527118181818185</v>
      </c>
      <c r="AM2657" s="72">
        <f>(SUMIFS('Banco de Indicadores Mun. (2)'!J:J,'Banco de Indicadores Mun. (2)'!B:B,'Banco de Indicadores - Mun. (1)'!B2657,'Banco de Indicadores Mun. (2)'!A:A,'Banco de Indicadores - Mun. (1)'!A2657) / VLOOKUP(D2657,'Dados Base'!$B:$K,7,FALSE)) * 100</f>
        <v>52.171841409691631</v>
      </c>
      <c r="AN2657" s="72">
        <f>(SUMIFS('Banco de Indicadores Mun. (2)'!K:K,'Banco de Indicadores Mun. (2)'!B:B,'Banco de Indicadores - Mun. (1)'!B2657,'Banco de Indicadores Mun. (2)'!A:A,'Banco de Indicadores - Mun. (1)'!A2657) / VLOOKUP(D2657,'Dados Base'!$B:$K,10,FALSE)) * 100</f>
        <v>19.587624999999996</v>
      </c>
      <c r="AO2657" s="24">
        <v>0</v>
      </c>
      <c r="AP2657" s="25">
        <v>0</v>
      </c>
      <c r="AQ2657" s="17">
        <v>0</v>
      </c>
      <c r="AR2657" s="24">
        <v>7.3</v>
      </c>
      <c r="AS2657" s="22">
        <v>98</v>
      </c>
      <c r="AT2657" s="22">
        <v>98</v>
      </c>
      <c r="AU2657" s="22">
        <v>78.323699421965316</v>
      </c>
      <c r="AV2657" s="22">
        <v>8.57</v>
      </c>
      <c r="AW2657" s="21">
        <v>0</v>
      </c>
      <c r="AX2657" s="21">
        <v>0</v>
      </c>
      <c r="AY2657" s="116">
        <v>1.2084542655050139</v>
      </c>
    </row>
    <row r="2658" spans="1:51" ht="15" x14ac:dyDescent="0.25">
      <c r="A2658" s="144">
        <v>2013</v>
      </c>
      <c r="B2658" s="77" t="s">
        <v>78</v>
      </c>
      <c r="C2658" s="78">
        <v>13</v>
      </c>
      <c r="D2658" s="77">
        <v>3506805</v>
      </c>
      <c r="E2658" s="78">
        <v>350680513</v>
      </c>
      <c r="F2658" s="78" t="str">
        <f t="shared" si="114"/>
        <v>3506805132013</v>
      </c>
      <c r="G2658" s="96">
        <v>1.3512210014189785</v>
      </c>
      <c r="H2658" s="80">
        <f t="shared" si="113"/>
        <v>11250</v>
      </c>
      <c r="I2658" s="91">
        <v>10414</v>
      </c>
      <c r="J2658" s="97">
        <v>836</v>
      </c>
      <c r="K2658" s="83">
        <f>(H2658)/VLOOKUP(D2658,'Dados Base'!$B:$K,6,FALSE)</f>
        <v>30.903197450829577</v>
      </c>
      <c r="L2658" s="88">
        <f t="shared" si="115"/>
        <v>92.568888888888893</v>
      </c>
      <c r="M2658" s="85" t="s">
        <v>702</v>
      </c>
      <c r="N2658" s="92">
        <v>0.74199999999999999</v>
      </c>
      <c r="O2658" s="91">
        <v>74</v>
      </c>
      <c r="P2658" s="91" t="s">
        <v>691</v>
      </c>
      <c r="Q2658" s="91" t="s">
        <v>691</v>
      </c>
      <c r="R2658" s="91" t="s">
        <v>691</v>
      </c>
      <c r="S2658" s="91">
        <v>159</v>
      </c>
      <c r="T2658" s="87" t="s">
        <v>691</v>
      </c>
      <c r="U2658" s="87">
        <v>91</v>
      </c>
      <c r="V2658" s="87">
        <v>77</v>
      </c>
      <c r="W2658" s="85" t="s">
        <v>691</v>
      </c>
      <c r="X2658" s="146">
        <v>3.4210546874999997E-2</v>
      </c>
      <c r="Y2658" s="21">
        <v>7.46</v>
      </c>
      <c r="Z2658" s="147">
        <v>477</v>
      </c>
      <c r="AA2658" s="147">
        <v>99</v>
      </c>
      <c r="AB2658" s="21">
        <v>0</v>
      </c>
      <c r="AC2658" s="21">
        <v>0</v>
      </c>
      <c r="AD2658" s="153">
        <f>VLOOKUP(D2658,'Dados Base'!$B:$K,9,FALSE)*31536000/VLOOKUP($F2658,F:H,MATCH(H2657,F2657:AF2657,0),FALSE)</f>
        <v>8297.4719999999998</v>
      </c>
      <c r="AE2658" s="153">
        <f>VLOOKUP(D2658,'Dados Base'!$B:$K,10,FALSE)*31536000/VLOOKUP($F2658,F:H,MATCH(H2657,F2657:AF2657,0),FALSE)</f>
        <v>840.96000000000015</v>
      </c>
      <c r="AF2658" s="148">
        <v>99.9</v>
      </c>
      <c r="AG2658" s="21">
        <v>92.14</v>
      </c>
      <c r="AH2658" s="148">
        <v>96.64</v>
      </c>
      <c r="AI2658" s="148">
        <v>28.53</v>
      </c>
      <c r="AJ2658" s="148">
        <v>100</v>
      </c>
      <c r="AK2658" s="72">
        <f>(SUMIFS('Banco de Indicadores Mun. (2)'!I:I,'Banco de Indicadores Mun. (2)'!B:B,'Banco de Indicadores - Mun. (1)'!B2658,'Banco de Indicadores Mun. (2)'!A:A,'Banco de Indicadores - Mun. (1)'!A2658) / VLOOKUP(D2658,'Dados Base'!$B:$K,8,FALSE)) * 100</f>
        <v>111.74965131578949</v>
      </c>
      <c r="AL2658" s="72">
        <f>(SUMIFS('Banco de Indicadores Mun. (2)'!I:I,'Banco de Indicadores Mun. (2)'!B:B,'Banco de Indicadores - Mun. (1)'!B2658,'Banco de Indicadores Mun. (2)'!A:A,'Banco de Indicadores - Mun. (1)'!A2658) / VLOOKUP(D2658,'Dados Base'!$B:$K,9,FALSE)) * 100</f>
        <v>57.384956081081093</v>
      </c>
      <c r="AM2658" s="72">
        <f>(SUMIFS('Banco de Indicadores Mun. (2)'!J:J,'Banco de Indicadores Mun. (2)'!B:B,'Banco de Indicadores - Mun. (1)'!B2658,'Banco de Indicadores Mun. (2)'!A:A,'Banco de Indicadores - Mun. (1)'!A2658) / VLOOKUP(D2658,'Dados Base'!$B:$K,7,FALSE)) * 100</f>
        <v>135.60876229508199</v>
      </c>
      <c r="AN2658" s="72">
        <f>(SUMIFS('Banco de Indicadores Mun. (2)'!K:K,'Banco de Indicadores Mun. (2)'!B:B,'Banco de Indicadores - Mun. (1)'!B2658,'Banco de Indicadores Mun. (2)'!A:A,'Banco de Indicadores - Mun. (1)'!A2658) / VLOOKUP(D2658,'Dados Base'!$B:$K,10,FALSE)) * 100</f>
        <v>14.722599999999996</v>
      </c>
      <c r="AO2658" s="24">
        <v>0</v>
      </c>
      <c r="AP2658" s="25">
        <v>0</v>
      </c>
      <c r="AQ2658" s="17">
        <v>0</v>
      </c>
      <c r="AR2658" s="24">
        <v>9.4</v>
      </c>
      <c r="AS2658" s="22">
        <v>100</v>
      </c>
      <c r="AT2658" s="22">
        <v>100</v>
      </c>
      <c r="AU2658" s="22">
        <v>82.8125</v>
      </c>
      <c r="AV2658" s="22">
        <v>9.8000000000000007</v>
      </c>
      <c r="AW2658" s="21">
        <v>0</v>
      </c>
      <c r="AX2658" s="21">
        <v>0</v>
      </c>
      <c r="AY2658" s="116">
        <v>106.52206292412214</v>
      </c>
    </row>
    <row r="2659" spans="1:51" ht="15" x14ac:dyDescent="0.25">
      <c r="A2659" s="144">
        <v>2013</v>
      </c>
      <c r="B2659" s="77" t="s">
        <v>79</v>
      </c>
      <c r="C2659" s="78">
        <v>10</v>
      </c>
      <c r="D2659" s="77">
        <v>3506904</v>
      </c>
      <c r="E2659" s="78">
        <v>350690410</v>
      </c>
      <c r="F2659" s="78" t="str">
        <f t="shared" si="114"/>
        <v>3506904102013</v>
      </c>
      <c r="G2659" s="96">
        <v>2.2636383695200823</v>
      </c>
      <c r="H2659" s="80">
        <f t="shared" si="113"/>
        <v>10057</v>
      </c>
      <c r="I2659" s="91">
        <v>6412</v>
      </c>
      <c r="J2659" s="97">
        <v>3645</v>
      </c>
      <c r="K2659" s="83">
        <f>(H2659)/VLOOKUP(D2659,'Dados Base'!$B:$K,6,FALSE)</f>
        <v>15.392739071874617</v>
      </c>
      <c r="L2659" s="88">
        <f t="shared" si="115"/>
        <v>63.7565874515263</v>
      </c>
      <c r="M2659" s="85" t="s">
        <v>702</v>
      </c>
      <c r="N2659" s="92">
        <v>0.70499999999999996</v>
      </c>
      <c r="O2659" s="91">
        <v>105</v>
      </c>
      <c r="P2659" s="91" t="s">
        <v>691</v>
      </c>
      <c r="Q2659" s="91" t="s">
        <v>691</v>
      </c>
      <c r="R2659" s="91" t="s">
        <v>691</v>
      </c>
      <c r="S2659" s="91">
        <v>19</v>
      </c>
      <c r="T2659" s="87" t="s">
        <v>691</v>
      </c>
      <c r="U2659" s="87">
        <v>76</v>
      </c>
      <c r="V2659" s="87">
        <v>51</v>
      </c>
      <c r="W2659" s="85" t="s">
        <v>691</v>
      </c>
      <c r="X2659" s="146">
        <v>1.741903828125E-2</v>
      </c>
      <c r="Y2659" s="21">
        <v>4.6900000000000004</v>
      </c>
      <c r="Z2659" s="147">
        <v>284</v>
      </c>
      <c r="AA2659" s="147">
        <v>78</v>
      </c>
      <c r="AB2659" s="21">
        <v>0</v>
      </c>
      <c r="AC2659" s="21">
        <v>0</v>
      </c>
      <c r="AD2659" s="153">
        <f>VLOOKUP(D2659,'Dados Base'!$B:$K,9,FALSE)*31536000/VLOOKUP($F2659,F:H,MATCH(H2658,F2658:AF2658,0),FALSE)</f>
        <v>19598.289748433926</v>
      </c>
      <c r="AE2659" s="153">
        <f>VLOOKUP(D2659,'Dados Base'!$B:$K,10,FALSE)*31536000/VLOOKUP($F2659,F:H,MATCH(H2658,F2658:AF2658,0),FALSE)</f>
        <v>2728.0819329820024</v>
      </c>
      <c r="AF2659" s="148">
        <v>66.510000000000005</v>
      </c>
      <c r="AG2659" s="21">
        <v>100</v>
      </c>
      <c r="AH2659" s="148">
        <v>60.76</v>
      </c>
      <c r="AI2659" s="148">
        <v>11.67</v>
      </c>
      <c r="AJ2659" s="148">
        <v>100</v>
      </c>
      <c r="AK2659" s="72">
        <f>(SUMIFS('Banco de Indicadores Mun. (2)'!I:I,'Banco de Indicadores Mun. (2)'!B:B,'Banco de Indicadores - Mun. (1)'!B2659,'Banco de Indicadores Mun. (2)'!A:A,'Banco de Indicadores - Mun. (1)'!A2659) / VLOOKUP(D2659,'Dados Base'!$B:$K,8,FALSE)) * 100</f>
        <v>1.4388181818181816</v>
      </c>
      <c r="AL2659" s="72">
        <f>(SUMIFS('Banco de Indicadores Mun. (2)'!I:I,'Banco de Indicadores Mun. (2)'!B:B,'Banco de Indicadores - Mun. (1)'!B2659,'Banco de Indicadores Mun. (2)'!A:A,'Banco de Indicadores - Mun. (1)'!A2659) / VLOOKUP(D2659,'Dados Base'!$B:$K,9,FALSE)) * 100</f>
        <v>0.55711039999999989</v>
      </c>
      <c r="AM2659" s="72">
        <f>(SUMIFS('Banco de Indicadores Mun. (2)'!J:J,'Banco de Indicadores Mun. (2)'!B:B,'Banco de Indicadores - Mun. (1)'!B2659,'Banco de Indicadores Mun. (2)'!A:A,'Banco de Indicadores - Mun. (1)'!A2659) / VLOOKUP(D2659,'Dados Base'!$B:$K,7,FALSE)) * 100</f>
        <v>2.1845096774193546</v>
      </c>
      <c r="AN2659" s="72">
        <f>(SUMIFS('Banco de Indicadores Mun. (2)'!K:K,'Banco de Indicadores Mun. (2)'!B:B,'Banco de Indicadores - Mun. (1)'!B2659,'Banco de Indicadores Mun. (2)'!A:A,'Banco de Indicadores - Mun. (1)'!A2659) / VLOOKUP(D2659,'Dados Base'!$B:$K,10,FALSE)) * 100</f>
        <v>0.11028735632183909</v>
      </c>
      <c r="AO2659" s="24">
        <v>0</v>
      </c>
      <c r="AP2659" s="25">
        <v>0</v>
      </c>
      <c r="AQ2659" s="17">
        <v>0</v>
      </c>
      <c r="AR2659" s="24">
        <v>8.1</v>
      </c>
      <c r="AS2659" s="22">
        <v>85</v>
      </c>
      <c r="AT2659" s="22">
        <v>85</v>
      </c>
      <c r="AU2659" s="22">
        <v>78.453038674033152</v>
      </c>
      <c r="AV2659" s="22">
        <v>7.87</v>
      </c>
      <c r="AW2659" s="21">
        <v>0</v>
      </c>
      <c r="AX2659" s="21">
        <v>0</v>
      </c>
      <c r="AY2659" s="116">
        <v>117.84984968791335</v>
      </c>
    </row>
    <row r="2660" spans="1:51" ht="15" x14ac:dyDescent="0.25">
      <c r="A2660" s="144">
        <v>2013</v>
      </c>
      <c r="B2660" s="77" t="s">
        <v>80</v>
      </c>
      <c r="C2660" s="78">
        <v>10</v>
      </c>
      <c r="D2660" s="77">
        <v>3507001</v>
      </c>
      <c r="E2660" s="78">
        <v>350700110</v>
      </c>
      <c r="F2660" s="78" t="str">
        <f t="shared" si="114"/>
        <v>3507001102013</v>
      </c>
      <c r="G2660" s="96">
        <v>2.9229617049603585</v>
      </c>
      <c r="H2660" s="80">
        <f t="shared" si="113"/>
        <v>51147</v>
      </c>
      <c r="I2660" s="91">
        <v>48113</v>
      </c>
      <c r="J2660" s="97">
        <v>3034</v>
      </c>
      <c r="K2660" s="83">
        <f>(H2660)/VLOOKUP(D2660,'Dados Base'!$B:$K,6,FALSE)</f>
        <v>205.40138950242962</v>
      </c>
      <c r="L2660" s="88">
        <f t="shared" si="115"/>
        <v>94.068078284161345</v>
      </c>
      <c r="M2660" s="85" t="s">
        <v>702</v>
      </c>
      <c r="N2660" s="92">
        <v>0.78</v>
      </c>
      <c r="O2660" s="91">
        <v>101</v>
      </c>
      <c r="P2660" s="91" t="s">
        <v>691</v>
      </c>
      <c r="Q2660" s="91" t="s">
        <v>691</v>
      </c>
      <c r="R2660" s="91" t="s">
        <v>691</v>
      </c>
      <c r="S2660" s="91">
        <v>190</v>
      </c>
      <c r="T2660" s="87" t="s">
        <v>691</v>
      </c>
      <c r="U2660" s="87">
        <v>567</v>
      </c>
      <c r="V2660" s="87">
        <v>434</v>
      </c>
      <c r="W2660" s="85" t="s">
        <v>691</v>
      </c>
      <c r="X2660" s="146">
        <v>0.12360270448958333</v>
      </c>
      <c r="Y2660" s="21">
        <v>40.21</v>
      </c>
      <c r="Z2660" s="147">
        <v>1160</v>
      </c>
      <c r="AA2660" s="147">
        <v>1554</v>
      </c>
      <c r="AB2660" s="21">
        <v>3</v>
      </c>
      <c r="AC2660" s="21">
        <v>0</v>
      </c>
      <c r="AD2660" s="153">
        <f>VLOOKUP(D2660,'Dados Base'!$B:$K,9,FALSE)*31536000/VLOOKUP($F2660,F:H,MATCH(H2659,F2659:AF2659,0),FALSE)</f>
        <v>1393.4612000703853</v>
      </c>
      <c r="AE2660" s="153">
        <f>VLOOKUP(D2660,'Dados Base'!$B:$K,10,FALSE)*31536000/VLOOKUP($F2660,F:H,MATCH(H2659,F2659:AF2659,0),FALSE)</f>
        <v>215.80151328523667</v>
      </c>
      <c r="AF2660" s="148">
        <v>79.39</v>
      </c>
      <c r="AG2660" s="21">
        <v>94.07</v>
      </c>
      <c r="AH2660" s="148">
        <v>75.599999999999994</v>
      </c>
      <c r="AI2660" s="148">
        <v>29.51</v>
      </c>
      <c r="AJ2660" s="148">
        <v>84.4</v>
      </c>
      <c r="AK2660" s="72">
        <f>(SUMIFS('Banco de Indicadores Mun. (2)'!I:I,'Banco de Indicadores Mun. (2)'!B:B,'Banco de Indicadores - Mun. (1)'!B2660,'Banco de Indicadores Mun. (2)'!A:A,'Banco de Indicadores - Mun. (1)'!A2660) / VLOOKUP(D2660,'Dados Base'!$B:$K,8,FALSE)) * 100</f>
        <v>59.048768292682908</v>
      </c>
      <c r="AL2660" s="72">
        <f>(SUMIFS('Banco de Indicadores Mun. (2)'!I:I,'Banco de Indicadores Mun. (2)'!B:B,'Banco de Indicadores - Mun. (1)'!B2660,'Banco de Indicadores Mun. (2)'!A:A,'Banco de Indicadores - Mun. (1)'!A2660) / VLOOKUP(D2660,'Dados Base'!$B:$K,9,FALSE)) * 100</f>
        <v>21.424774336283178</v>
      </c>
      <c r="AM2660" s="72">
        <f>(SUMIFS('Banco de Indicadores Mun. (2)'!J:J,'Banco de Indicadores Mun. (2)'!B:B,'Banco de Indicadores - Mun. (1)'!B2660,'Banco de Indicadores Mun. (2)'!A:A,'Banco de Indicadores - Mun. (1)'!A2660) / VLOOKUP(D2660,'Dados Base'!$B:$K,7,FALSE)) * 100</f>
        <v>27.485829787234039</v>
      </c>
      <c r="AN2660" s="72">
        <f>(SUMIFS('Banco de Indicadores Mun. (2)'!K:K,'Banco de Indicadores Mun. (2)'!B:B,'Banco de Indicadores - Mun. (1)'!B2660,'Banco de Indicadores Mun. (2)'!A:A,'Banco de Indicadores - Mun. (1)'!A2660) / VLOOKUP(D2660,'Dados Base'!$B:$K,10,FALSE)) * 100</f>
        <v>101.43328571428567</v>
      </c>
      <c r="AO2660" s="24">
        <v>0</v>
      </c>
      <c r="AP2660" s="25">
        <v>0</v>
      </c>
      <c r="AQ2660" s="17">
        <v>0</v>
      </c>
      <c r="AR2660" s="24">
        <v>9.6999999999999993</v>
      </c>
      <c r="AS2660" s="22">
        <v>92</v>
      </c>
      <c r="AT2660" s="22">
        <v>52.44</v>
      </c>
      <c r="AU2660" s="22">
        <v>42.741341193809873</v>
      </c>
      <c r="AV2660" s="22">
        <v>5.01</v>
      </c>
      <c r="AW2660" s="21">
        <v>1</v>
      </c>
      <c r="AX2660" s="21">
        <v>0</v>
      </c>
      <c r="AY2660" s="116">
        <v>9.7980620897553266</v>
      </c>
    </row>
    <row r="2661" spans="1:51" ht="15" x14ac:dyDescent="0.25">
      <c r="A2661" s="144">
        <v>2013</v>
      </c>
      <c r="B2661" s="77" t="s">
        <v>81</v>
      </c>
      <c r="C2661" s="78">
        <v>5</v>
      </c>
      <c r="D2661" s="77">
        <v>3507100</v>
      </c>
      <c r="E2661" s="78">
        <v>35071005</v>
      </c>
      <c r="F2661" s="78" t="str">
        <f t="shared" si="114"/>
        <v>350710052013</v>
      </c>
      <c r="G2661" s="96">
        <v>3.3519299437587691</v>
      </c>
      <c r="H2661" s="80">
        <f t="shared" si="113"/>
        <v>21096</v>
      </c>
      <c r="I2661" s="91">
        <v>18802</v>
      </c>
      <c r="J2661" s="97">
        <v>2294</v>
      </c>
      <c r="K2661" s="83">
        <f>(H2661)/VLOOKUP(D2661,'Dados Base'!$B:$K,6,FALSE)</f>
        <v>194.41526126624274</v>
      </c>
      <c r="L2661" s="88">
        <f t="shared" si="115"/>
        <v>89.125900644671972</v>
      </c>
      <c r="M2661" s="85" t="s">
        <v>702</v>
      </c>
      <c r="N2661" s="92">
        <v>0.71299999999999997</v>
      </c>
      <c r="O2661" s="91">
        <v>18</v>
      </c>
      <c r="P2661" s="91" t="s">
        <v>691</v>
      </c>
      <c r="Q2661" s="91" t="s">
        <v>691</v>
      </c>
      <c r="R2661" s="91" t="s">
        <v>691</v>
      </c>
      <c r="S2661" s="91">
        <v>109</v>
      </c>
      <c r="T2661" s="87" t="s">
        <v>691</v>
      </c>
      <c r="U2661" s="87">
        <v>128</v>
      </c>
      <c r="V2661" s="87">
        <v>103</v>
      </c>
      <c r="W2661" s="85" t="s">
        <v>691</v>
      </c>
      <c r="X2661" s="146">
        <v>5.4583458333333335E-2</v>
      </c>
      <c r="Y2661" s="21">
        <v>13.56</v>
      </c>
      <c r="Z2661" s="147">
        <v>0</v>
      </c>
      <c r="AA2661" s="147">
        <v>1046</v>
      </c>
      <c r="AB2661" s="21">
        <v>0</v>
      </c>
      <c r="AC2661" s="21">
        <v>0</v>
      </c>
      <c r="AD2661" s="153">
        <f>VLOOKUP(D2661,'Dados Base'!$B:$K,9,FALSE)*31536000/VLOOKUP($F2661,F:H,MATCH(H2660,F2660:AF2660,0),FALSE)</f>
        <v>1973.2423208191126</v>
      </c>
      <c r="AE2661" s="153">
        <f>VLOOKUP(D2661,'Dados Base'!$B:$K,10,FALSE)*31536000/VLOOKUP($F2661,F:H,MATCH(H2660,F2660:AF2660,0),FALSE)</f>
        <v>254.12969283276445</v>
      </c>
      <c r="AF2661" s="148">
        <v>85</v>
      </c>
      <c r="AG2661" s="21" t="s">
        <v>692</v>
      </c>
      <c r="AH2661" s="148">
        <v>70</v>
      </c>
      <c r="AI2661" s="148">
        <v>31.66</v>
      </c>
      <c r="AJ2661" s="148">
        <v>80</v>
      </c>
      <c r="AK2661" s="72">
        <f>(SUMIFS('Banco de Indicadores Mun. (2)'!I:I,'Banco de Indicadores Mun. (2)'!B:B,'Banco de Indicadores - Mun. (1)'!B2661,'Banco de Indicadores Mun. (2)'!A:A,'Banco de Indicadores - Mun. (1)'!A2661) / VLOOKUP(D2661,'Dados Base'!$B:$K,8,FALSE)) * 100</f>
        <v>31.81895999999999</v>
      </c>
      <c r="AL2661" s="72">
        <f>(SUMIFS('Banco de Indicadores Mun. (2)'!I:I,'Banco de Indicadores Mun. (2)'!B:B,'Banco de Indicadores - Mun. (1)'!B2661,'Banco de Indicadores Mun. (2)'!A:A,'Banco de Indicadores - Mun. (1)'!A2661) / VLOOKUP(D2661,'Dados Base'!$B:$K,9,FALSE)) * 100</f>
        <v>12.05263636363636</v>
      </c>
      <c r="AM2661" s="72">
        <f>(SUMIFS('Banco de Indicadores Mun. (2)'!J:J,'Banco de Indicadores Mun. (2)'!B:B,'Banco de Indicadores - Mun. (1)'!B2661,'Banco de Indicadores Mun. (2)'!A:A,'Banco de Indicadores - Mun. (1)'!A2661) / VLOOKUP(D2661,'Dados Base'!$B:$K,7,FALSE)) * 100</f>
        <v>36.089242424242421</v>
      </c>
      <c r="AN2661" s="72">
        <f>(SUMIFS('Banco de Indicadores Mun. (2)'!K:K,'Banco de Indicadores Mun. (2)'!B:B,'Banco de Indicadores - Mun. (1)'!B2661,'Banco de Indicadores Mun. (2)'!A:A,'Banco de Indicadores - Mun. (1)'!A2661) / VLOOKUP(D2661,'Dados Base'!$B:$K,10,FALSE)) * 100</f>
        <v>23.529588235294106</v>
      </c>
      <c r="AO2661" s="24">
        <v>0</v>
      </c>
      <c r="AP2661" s="25">
        <v>0</v>
      </c>
      <c r="AQ2661" s="17">
        <v>0</v>
      </c>
      <c r="AR2661" s="24">
        <v>9.4</v>
      </c>
      <c r="AS2661" s="22">
        <v>85</v>
      </c>
      <c r="AT2661" s="22">
        <v>0</v>
      </c>
      <c r="AU2661" s="22">
        <v>0</v>
      </c>
      <c r="AV2661" s="22">
        <v>1.58</v>
      </c>
      <c r="AW2661" s="21">
        <v>0</v>
      </c>
      <c r="AX2661" s="21">
        <v>0</v>
      </c>
      <c r="AY2661" s="116">
        <v>108.0041445319174</v>
      </c>
    </row>
    <row r="2662" spans="1:51" ht="15" x14ac:dyDescent="0.25">
      <c r="A2662" s="144">
        <v>2013</v>
      </c>
      <c r="B2662" s="77" t="s">
        <v>82</v>
      </c>
      <c r="C2662" s="78">
        <v>14</v>
      </c>
      <c r="D2662" s="77">
        <v>3507159</v>
      </c>
      <c r="E2662" s="78">
        <v>350715914</v>
      </c>
      <c r="F2662" s="78" t="str">
        <f t="shared" si="114"/>
        <v>3507159142013</v>
      </c>
      <c r="G2662" s="96">
        <v>0.89807458403976526</v>
      </c>
      <c r="H2662" s="80">
        <f t="shared" si="113"/>
        <v>3648</v>
      </c>
      <c r="I2662" s="91">
        <v>2559</v>
      </c>
      <c r="J2662" s="97">
        <v>1089</v>
      </c>
      <c r="K2662" s="83">
        <f>(H2662)/VLOOKUP(D2662,'Dados Base'!$B:$K,6,FALSE)</f>
        <v>27.383275784416753</v>
      </c>
      <c r="L2662" s="88">
        <f t="shared" si="115"/>
        <v>70.148026315789465</v>
      </c>
      <c r="M2662" s="85" t="s">
        <v>702</v>
      </c>
      <c r="N2662" s="92">
        <v>0.66</v>
      </c>
      <c r="O2662" s="91">
        <v>13</v>
      </c>
      <c r="P2662" s="91" t="s">
        <v>691</v>
      </c>
      <c r="Q2662" s="91" t="s">
        <v>691</v>
      </c>
      <c r="R2662" s="91" t="s">
        <v>691</v>
      </c>
      <c r="S2662" s="91">
        <v>8</v>
      </c>
      <c r="T2662" s="87" t="s">
        <v>691</v>
      </c>
      <c r="U2662" s="87">
        <v>15</v>
      </c>
      <c r="V2662" s="87">
        <v>15</v>
      </c>
      <c r="W2662" s="85" t="s">
        <v>691</v>
      </c>
      <c r="X2662" s="146">
        <v>5.9659999999999999E-3</v>
      </c>
      <c r="Y2662" s="21">
        <v>1.8</v>
      </c>
      <c r="Z2662" s="147">
        <v>95</v>
      </c>
      <c r="AA2662" s="147">
        <v>44</v>
      </c>
      <c r="AB2662" s="21">
        <v>1</v>
      </c>
      <c r="AC2662" s="21">
        <v>0</v>
      </c>
      <c r="AD2662" s="153">
        <f>VLOOKUP(D2662,'Dados Base'!$B:$K,9,FALSE)*31536000/VLOOKUP($F2662,F:H,MATCH(H2661,F2661:AF2661,0),FALSE)</f>
        <v>12794.21052631579</v>
      </c>
      <c r="AE2662" s="153">
        <f>VLOOKUP(D2662,'Dados Base'!$B:$K,10,FALSE)*31536000/VLOOKUP($F2662,F:H,MATCH(H2661,F2661:AF2661,0),FALSE)</f>
        <v>1469.605263157895</v>
      </c>
      <c r="AF2662" s="148">
        <v>62.8</v>
      </c>
      <c r="AG2662" s="21">
        <v>100</v>
      </c>
      <c r="AH2662" s="148">
        <v>60.26</v>
      </c>
      <c r="AI2662" s="148">
        <v>39.83</v>
      </c>
      <c r="AJ2662" s="148">
        <v>92.3</v>
      </c>
      <c r="AK2662" s="72">
        <f>(SUMIFS('Banco de Indicadores Mun. (2)'!I:I,'Banco de Indicadores Mun. (2)'!B:B,'Banco de Indicadores - Mun. (1)'!B2662,'Banco de Indicadores Mun. (2)'!A:A,'Banco de Indicadores - Mun. (1)'!A2662) / VLOOKUP(D2662,'Dados Base'!$B:$K,8,FALSE)) * 100</f>
        <v>1.3512121212121213</v>
      </c>
      <c r="AL2662" s="72">
        <f>(SUMIFS('Banco de Indicadores Mun. (2)'!I:I,'Banco de Indicadores Mun. (2)'!B:B,'Banco de Indicadores - Mun. (1)'!B2662,'Banco de Indicadores Mun. (2)'!A:A,'Banco de Indicadores - Mun. (1)'!A2662) / VLOOKUP(D2662,'Dados Base'!$B:$K,9,FALSE)) * 100</f>
        <v>0.60256756756756769</v>
      </c>
      <c r="AM2662" s="72">
        <f>(SUMIFS('Banco de Indicadores Mun. (2)'!J:J,'Banco de Indicadores Mun. (2)'!B:B,'Banco de Indicadores - Mun. (1)'!B2662,'Banco de Indicadores Mun. (2)'!A:A,'Banco de Indicadores - Mun. (1)'!A2662) / VLOOKUP(D2662,'Dados Base'!$B:$K,7,FALSE)) * 100</f>
        <v>1.82</v>
      </c>
      <c r="AN2662" s="72">
        <f>(SUMIFS('Banco de Indicadores Mun. (2)'!K:K,'Banco de Indicadores Mun. (2)'!B:B,'Banco de Indicadores - Mun. (1)'!B2662,'Banco de Indicadores Mun. (2)'!A:A,'Banco de Indicadores - Mun. (1)'!A2662) / VLOOKUP(D2662,'Dados Base'!$B:$K,10,FALSE)) * 100</f>
        <v>0</v>
      </c>
      <c r="AO2662" s="24">
        <v>0</v>
      </c>
      <c r="AP2662" s="25">
        <v>0</v>
      </c>
      <c r="AQ2662" s="17">
        <v>0</v>
      </c>
      <c r="AR2662" s="24">
        <v>7.4</v>
      </c>
      <c r="AS2662" s="22">
        <v>95</v>
      </c>
      <c r="AT2662" s="22">
        <v>76</v>
      </c>
      <c r="AU2662" s="22">
        <v>68.345323741007192</v>
      </c>
      <c r="AV2662" s="22">
        <v>7.27</v>
      </c>
      <c r="AW2662" s="21">
        <v>0</v>
      </c>
      <c r="AX2662" s="21">
        <v>0</v>
      </c>
      <c r="AY2662" s="116">
        <v>4.1192328044860052</v>
      </c>
    </row>
    <row r="2663" spans="1:51" ht="15" x14ac:dyDescent="0.25">
      <c r="A2663" s="144">
        <v>2013</v>
      </c>
      <c r="B2663" s="77" t="s">
        <v>83</v>
      </c>
      <c r="C2663" s="78">
        <v>21</v>
      </c>
      <c r="D2663" s="77">
        <v>3507209</v>
      </c>
      <c r="E2663" s="78">
        <v>350720921</v>
      </c>
      <c r="F2663" s="78" t="str">
        <f t="shared" si="114"/>
        <v>3507209212013</v>
      </c>
      <c r="G2663" s="96">
        <v>8.7157365997447833E-2</v>
      </c>
      <c r="H2663" s="80">
        <f t="shared" si="113"/>
        <v>807</v>
      </c>
      <c r="I2663" s="91">
        <v>629</v>
      </c>
      <c r="J2663" s="97">
        <v>178</v>
      </c>
      <c r="K2663" s="83">
        <f>(H2663)/VLOOKUP(D2663,'Dados Base'!$B:$K,6,FALSE)</f>
        <v>6.8003707761017944</v>
      </c>
      <c r="L2663" s="88">
        <f t="shared" si="115"/>
        <v>77.942998760842627</v>
      </c>
      <c r="M2663" s="85" t="s">
        <v>702</v>
      </c>
      <c r="N2663" s="92">
        <v>0.746</v>
      </c>
      <c r="O2663" s="91">
        <v>14</v>
      </c>
      <c r="P2663" s="91" t="s">
        <v>691</v>
      </c>
      <c r="Q2663" s="91" t="s">
        <v>691</v>
      </c>
      <c r="R2663" s="91" t="s">
        <v>691</v>
      </c>
      <c r="S2663" s="91">
        <v>4</v>
      </c>
      <c r="T2663" s="87" t="s">
        <v>691</v>
      </c>
      <c r="U2663" s="87">
        <v>4</v>
      </c>
      <c r="V2663" s="87">
        <v>7</v>
      </c>
      <c r="W2663" s="85" t="s">
        <v>691</v>
      </c>
      <c r="X2663" s="146">
        <v>1.9905999999999995E-3</v>
      </c>
      <c r="Y2663" s="21">
        <v>0.45</v>
      </c>
      <c r="Z2663" s="147">
        <v>31</v>
      </c>
      <c r="AA2663" s="147">
        <v>4</v>
      </c>
      <c r="AB2663" s="21">
        <v>0</v>
      </c>
      <c r="AC2663" s="21">
        <v>0</v>
      </c>
      <c r="AD2663" s="153">
        <f>VLOOKUP(D2663,'Dados Base'!$B:$K,9,FALSE)*31536000/VLOOKUP($F2663,F:H,MATCH(H2662,F2662:AF2662,0),FALSE)</f>
        <v>35170.260223048324</v>
      </c>
      <c r="AE2663" s="153">
        <f>VLOOKUP(D2663,'Dados Base'!$B:$K,10,FALSE)*31536000/VLOOKUP($F2663,F:H,MATCH(H2662,F2662:AF2662,0),FALSE)</f>
        <v>3907.8066914498131</v>
      </c>
      <c r="AF2663" s="148">
        <v>94.72</v>
      </c>
      <c r="AG2663" s="21" t="s">
        <v>692</v>
      </c>
      <c r="AH2663" s="148">
        <v>94.72</v>
      </c>
      <c r="AI2663" s="148">
        <v>6.49</v>
      </c>
      <c r="AJ2663" s="148">
        <v>100</v>
      </c>
      <c r="AK2663" s="72">
        <f>(SUMIFS('Banco de Indicadores Mun. (2)'!I:I,'Banco de Indicadores Mun. (2)'!B:B,'Banco de Indicadores - Mun. (1)'!B2663,'Banco de Indicadores Mun. (2)'!A:A,'Banco de Indicadores - Mun. (1)'!A2663) / VLOOKUP(D2663,'Dados Base'!$B:$K,8,FALSE)) * 100</f>
        <v>12.585000000000001</v>
      </c>
      <c r="AL2663" s="72">
        <f>(SUMIFS('Banco de Indicadores Mun. (2)'!I:I,'Banco de Indicadores Mun. (2)'!B:B,'Banco de Indicadores - Mun. (1)'!B2663,'Banco de Indicadores Mun. (2)'!A:A,'Banco de Indicadores - Mun. (1)'!A2663) / VLOOKUP(D2663,'Dados Base'!$B:$K,9,FALSE)) * 100</f>
        <v>5.8730000000000002</v>
      </c>
      <c r="AM2663" s="72">
        <f>(SUMIFS('Banco de Indicadores Mun. (2)'!J:J,'Banco de Indicadores Mun. (2)'!B:B,'Banco de Indicadores - Mun. (1)'!B2663,'Banco de Indicadores Mun. (2)'!A:A,'Banco de Indicadores - Mun. (1)'!A2663) / VLOOKUP(D2663,'Dados Base'!$B:$K,7,FALSE)) * 100</f>
        <v>0.47831250000000003</v>
      </c>
      <c r="AN2663" s="72">
        <f>(SUMIFS('Banco de Indicadores Mun. (2)'!K:K,'Banco de Indicadores Mun. (2)'!B:B,'Banco de Indicadores - Mun. (1)'!B2663,'Banco de Indicadores Mun. (2)'!A:A,'Banco de Indicadores - Mun. (1)'!A2663) / VLOOKUP(D2663,'Dados Base'!$B:$K,10,FALSE)) * 100</f>
        <v>51.326400000000014</v>
      </c>
      <c r="AO2663" s="24">
        <v>0</v>
      </c>
      <c r="AP2663" s="25">
        <v>0</v>
      </c>
      <c r="AQ2663" s="17">
        <v>0</v>
      </c>
      <c r="AR2663" s="24">
        <v>9.8000000000000007</v>
      </c>
      <c r="AS2663" s="22">
        <v>100</v>
      </c>
      <c r="AT2663" s="22">
        <v>100</v>
      </c>
      <c r="AU2663" s="22">
        <v>88.571428571428569</v>
      </c>
      <c r="AV2663" s="22">
        <v>9.6999999999999993</v>
      </c>
      <c r="AW2663" s="21">
        <v>0</v>
      </c>
      <c r="AX2663" s="21">
        <v>0</v>
      </c>
      <c r="AY2663" s="116">
        <v>75.83588384423004</v>
      </c>
    </row>
    <row r="2664" spans="1:51" ht="15" x14ac:dyDescent="0.25">
      <c r="A2664" s="144">
        <v>2013</v>
      </c>
      <c r="B2664" s="77" t="s">
        <v>84</v>
      </c>
      <c r="C2664" s="78">
        <v>13</v>
      </c>
      <c r="D2664" s="77">
        <v>3507308</v>
      </c>
      <c r="E2664" s="78">
        <v>350730813</v>
      </c>
      <c r="F2664" s="78" t="str">
        <f t="shared" si="114"/>
        <v>3507308132013</v>
      </c>
      <c r="G2664" s="96">
        <v>1.2789318026721341</v>
      </c>
      <c r="H2664" s="80">
        <f t="shared" si="113"/>
        <v>4416</v>
      </c>
      <c r="I2664" s="91">
        <v>3982</v>
      </c>
      <c r="J2664" s="97">
        <v>434</v>
      </c>
      <c r="K2664" s="83">
        <f>(H2664)/VLOOKUP(D2664,'Dados Base'!$B:$K,6,FALSE)</f>
        <v>36.556291390728475</v>
      </c>
      <c r="L2664" s="88">
        <f t="shared" si="115"/>
        <v>90.17210144927536</v>
      </c>
      <c r="M2664" s="85" t="s">
        <v>702</v>
      </c>
      <c r="N2664" s="92">
        <v>0.754</v>
      </c>
      <c r="O2664" s="91">
        <v>42</v>
      </c>
      <c r="P2664" s="91" t="s">
        <v>691</v>
      </c>
      <c r="Q2664" s="91" t="s">
        <v>691</v>
      </c>
      <c r="R2664" s="91" t="s">
        <v>691</v>
      </c>
      <c r="S2664" s="91">
        <v>23</v>
      </c>
      <c r="T2664" s="87" t="s">
        <v>691</v>
      </c>
      <c r="U2664" s="87">
        <v>40</v>
      </c>
      <c r="V2664" s="87">
        <v>34</v>
      </c>
      <c r="W2664" s="85" t="s">
        <v>691</v>
      </c>
      <c r="X2664" s="146">
        <v>1.048225E-2</v>
      </c>
      <c r="Y2664" s="21">
        <v>2.85</v>
      </c>
      <c r="Z2664" s="147">
        <v>183</v>
      </c>
      <c r="AA2664" s="147">
        <v>37</v>
      </c>
      <c r="AB2664" s="21">
        <v>0</v>
      </c>
      <c r="AC2664" s="21">
        <v>0</v>
      </c>
      <c r="AD2664" s="153">
        <f>VLOOKUP(D2664,'Dados Base'!$B:$K,9,FALSE)*31536000/VLOOKUP($F2664,F:H,MATCH(H2663,F2663:AF2663,0),FALSE)</f>
        <v>6927.065217391304</v>
      </c>
      <c r="AE2664" s="153">
        <f>VLOOKUP(D2664,'Dados Base'!$B:$K,10,FALSE)*31536000/VLOOKUP($F2664,F:H,MATCH(H2663,F2663:AF2663,0),FALSE)</f>
        <v>714.13043478260852</v>
      </c>
      <c r="AF2664" s="148">
        <v>91.15</v>
      </c>
      <c r="AG2664" s="21">
        <v>100</v>
      </c>
      <c r="AH2664" s="148">
        <v>90.86</v>
      </c>
      <c r="AI2664" s="148">
        <v>19.47</v>
      </c>
      <c r="AJ2664" s="148">
        <v>100</v>
      </c>
      <c r="AK2664" s="72">
        <f>(SUMIFS('Banco de Indicadores Mun. (2)'!I:I,'Banco de Indicadores Mun. (2)'!B:B,'Banco de Indicadores - Mun. (1)'!B2664,'Banco de Indicadores Mun. (2)'!A:A,'Banco de Indicadores - Mun. (1)'!A2664) / VLOOKUP(D2664,'Dados Base'!$B:$K,8,FALSE)) * 100</f>
        <v>1.98194</v>
      </c>
      <c r="AL2664" s="72">
        <f>(SUMIFS('Banco de Indicadores Mun. (2)'!I:I,'Banco de Indicadores Mun. (2)'!B:B,'Banco de Indicadores - Mun. (1)'!B2664,'Banco de Indicadores Mun. (2)'!A:A,'Banco de Indicadores - Mun. (1)'!A2664) / VLOOKUP(D2664,'Dados Base'!$B:$K,9,FALSE)) * 100</f>
        <v>1.021618556701031</v>
      </c>
      <c r="AM2664" s="72">
        <f>(SUMIFS('Banco de Indicadores Mun. (2)'!J:J,'Banco de Indicadores Mun. (2)'!B:B,'Banco de Indicadores - Mun. (1)'!B2664,'Banco de Indicadores Mun. (2)'!A:A,'Banco de Indicadores - Mun. (1)'!A2664) / VLOOKUP(D2664,'Dados Base'!$B:$K,7,FALSE)) * 100</f>
        <v>6.4250000000000002E-2</v>
      </c>
      <c r="AN2664" s="72">
        <f>(SUMIFS('Banco de Indicadores Mun. (2)'!K:K,'Banco de Indicadores Mun. (2)'!B:B,'Banco de Indicadores - Mun. (1)'!B2664,'Banco de Indicadores Mun. (2)'!A:A,'Banco de Indicadores - Mun. (1)'!A2664) / VLOOKUP(D2664,'Dados Base'!$B:$K,10,FALSE)) * 100</f>
        <v>9.6527000000000029</v>
      </c>
      <c r="AO2664" s="24">
        <v>0</v>
      </c>
      <c r="AP2664" s="25">
        <v>0</v>
      </c>
      <c r="AQ2664" s="17">
        <v>0</v>
      </c>
      <c r="AR2664" s="24">
        <v>7.6</v>
      </c>
      <c r="AS2664" s="22">
        <v>100</v>
      </c>
      <c r="AT2664" s="22">
        <v>100</v>
      </c>
      <c r="AU2664" s="22">
        <v>83.181818181818173</v>
      </c>
      <c r="AV2664" s="22">
        <v>9.8000000000000007</v>
      </c>
      <c r="AW2664" s="21">
        <v>0</v>
      </c>
      <c r="AX2664" s="21">
        <v>0</v>
      </c>
      <c r="AY2664" s="116">
        <v>89.300776012853206</v>
      </c>
    </row>
    <row r="2665" spans="1:51" ht="15" x14ac:dyDescent="0.25">
      <c r="A2665" s="144">
        <v>2013</v>
      </c>
      <c r="B2665" s="77" t="s">
        <v>85</v>
      </c>
      <c r="C2665" s="78">
        <v>16</v>
      </c>
      <c r="D2665" s="77">
        <v>3507407</v>
      </c>
      <c r="E2665" s="78">
        <v>350740716</v>
      </c>
      <c r="F2665" s="78" t="str">
        <f t="shared" si="114"/>
        <v>3507407162013</v>
      </c>
      <c r="G2665" s="96">
        <v>0.82672621093438092</v>
      </c>
      <c r="H2665" s="80">
        <f t="shared" si="113"/>
        <v>14791</v>
      </c>
      <c r="I2665" s="91">
        <v>13550</v>
      </c>
      <c r="J2665" s="97">
        <v>1241</v>
      </c>
      <c r="K2665" s="83">
        <f>(H2665)/VLOOKUP(D2665,'Dados Base'!$B:$K,6,FALSE)</f>
        <v>26.766196163590298</v>
      </c>
      <c r="L2665" s="88">
        <f t="shared" si="115"/>
        <v>91.609762693529845</v>
      </c>
      <c r="M2665" s="85" t="s">
        <v>702</v>
      </c>
      <c r="N2665" s="92">
        <v>0.73</v>
      </c>
      <c r="O2665" s="91">
        <v>160</v>
      </c>
      <c r="P2665" s="91" t="s">
        <v>691</v>
      </c>
      <c r="Q2665" s="91" t="s">
        <v>691</v>
      </c>
      <c r="R2665" s="91" t="s">
        <v>691</v>
      </c>
      <c r="S2665" s="91">
        <v>83</v>
      </c>
      <c r="T2665" s="87" t="s">
        <v>691</v>
      </c>
      <c r="U2665" s="87">
        <v>247</v>
      </c>
      <c r="V2665" s="87">
        <v>114</v>
      </c>
      <c r="W2665" s="85" t="s">
        <v>691</v>
      </c>
      <c r="X2665" s="146">
        <v>4.0579707672453696E-2</v>
      </c>
      <c r="Y2665" s="21">
        <v>9.68</v>
      </c>
      <c r="Z2665" s="147">
        <v>665</v>
      </c>
      <c r="AA2665" s="147">
        <v>81</v>
      </c>
      <c r="AB2665" s="21">
        <v>2</v>
      </c>
      <c r="AC2665" s="21">
        <v>0</v>
      </c>
      <c r="AD2665" s="153">
        <f>VLOOKUP(D2665,'Dados Base'!$B:$K,9,FALSE)*31536000/VLOOKUP($F2665,F:H,MATCH(H2664,F2664:AF2664,0),FALSE)</f>
        <v>8826.9244811033732</v>
      </c>
      <c r="AE2665" s="153">
        <f>VLOOKUP(D2665,'Dados Base'!$B:$K,10,FALSE)*31536000/VLOOKUP($F2665,F:H,MATCH(H2664,F2664:AF2664,0),FALSE)</f>
        <v>788.87972415658146</v>
      </c>
      <c r="AF2665" s="148">
        <v>90.13</v>
      </c>
      <c r="AG2665" s="21" t="s">
        <v>692</v>
      </c>
      <c r="AH2665" s="148">
        <v>90.13</v>
      </c>
      <c r="AI2665" s="148" t="s">
        <v>694</v>
      </c>
      <c r="AJ2665" s="148">
        <v>100</v>
      </c>
      <c r="AK2665" s="72">
        <f>(SUMIFS('Banco de Indicadores Mun. (2)'!I:I,'Banco de Indicadores Mun. (2)'!B:B,'Banco de Indicadores - Mun. (1)'!B2665,'Banco de Indicadores Mun. (2)'!A:A,'Banco de Indicadores - Mun. (1)'!A2665) / VLOOKUP(D2665,'Dados Base'!$B:$K,8,FALSE)) * 100</f>
        <v>30.792059171597636</v>
      </c>
      <c r="AL2665" s="72">
        <f>(SUMIFS('Banco de Indicadores Mun. (2)'!I:I,'Banco de Indicadores Mun. (2)'!B:B,'Banco de Indicadores - Mun. (1)'!B2665,'Banco de Indicadores Mun. (2)'!A:A,'Banco de Indicadores - Mun. (1)'!A2665) / VLOOKUP(D2665,'Dados Base'!$B:$K,9,FALSE)) * 100</f>
        <v>12.569705314009664</v>
      </c>
      <c r="AM2665" s="72">
        <f>(SUMIFS('Banco de Indicadores Mun. (2)'!J:J,'Banco de Indicadores Mun. (2)'!B:B,'Banco de Indicadores - Mun. (1)'!B2665,'Banco de Indicadores Mun. (2)'!A:A,'Banco de Indicadores - Mun. (1)'!A2665) / VLOOKUP(D2665,'Dados Base'!$B:$K,7,FALSE)) * 100</f>
        <v>34.378204545454551</v>
      </c>
      <c r="AN2665" s="72">
        <f>(SUMIFS('Banco de Indicadores Mun. (2)'!K:K,'Banco de Indicadores Mun. (2)'!B:B,'Banco de Indicadores - Mun. (1)'!B2665,'Banco de Indicadores Mun. (2)'!A:A,'Banco de Indicadores - Mun. (1)'!A2665) / VLOOKUP(D2665,'Dados Base'!$B:$K,10,FALSE)) * 100</f>
        <v>17.998243243243245</v>
      </c>
      <c r="AO2665" s="24">
        <v>0</v>
      </c>
      <c r="AP2665" s="25">
        <v>0</v>
      </c>
      <c r="AQ2665" s="17">
        <v>0</v>
      </c>
      <c r="AR2665" s="24">
        <v>7.1</v>
      </c>
      <c r="AS2665" s="22">
        <v>98</v>
      </c>
      <c r="AT2665" s="22">
        <v>98.000000000000014</v>
      </c>
      <c r="AU2665" s="22">
        <v>89.142091152815013</v>
      </c>
      <c r="AV2665" s="22">
        <v>9.9700000000000006</v>
      </c>
      <c r="AW2665" s="21">
        <v>0</v>
      </c>
      <c r="AX2665" s="21">
        <v>0</v>
      </c>
      <c r="AY2665" s="116">
        <v>139.87635564602803</v>
      </c>
    </row>
    <row r="2666" spans="1:51" ht="15" x14ac:dyDescent="0.25">
      <c r="A2666" s="144">
        <v>2013</v>
      </c>
      <c r="B2666" s="77" t="s">
        <v>86</v>
      </c>
      <c r="C2666" s="78">
        <v>13</v>
      </c>
      <c r="D2666" s="77">
        <v>3507456</v>
      </c>
      <c r="E2666" s="78">
        <v>350745613</v>
      </c>
      <c r="F2666" s="78" t="str">
        <f t="shared" si="114"/>
        <v>3507456132013</v>
      </c>
      <c r="G2666" s="96">
        <v>1.5826406547754024</v>
      </c>
      <c r="H2666" s="80">
        <f t="shared" si="113"/>
        <v>2381</v>
      </c>
      <c r="I2666" s="91">
        <v>2129</v>
      </c>
      <c r="J2666" s="97">
        <v>252</v>
      </c>
      <c r="K2666" s="83">
        <f>(H2666)/VLOOKUP(D2666,'Dados Base'!$B:$K,6,FALSE)</f>
        <v>6.8395955417672063</v>
      </c>
      <c r="L2666" s="88">
        <f t="shared" si="115"/>
        <v>89.41621167576649</v>
      </c>
      <c r="M2666" s="85" t="s">
        <v>702</v>
      </c>
      <c r="N2666" s="92">
        <v>0.70499999999999996</v>
      </c>
      <c r="O2666" s="91">
        <v>16</v>
      </c>
      <c r="P2666" s="91" t="s">
        <v>691</v>
      </c>
      <c r="Q2666" s="91" t="s">
        <v>691</v>
      </c>
      <c r="R2666" s="91" t="s">
        <v>691</v>
      </c>
      <c r="S2666" s="91">
        <v>5</v>
      </c>
      <c r="T2666" s="87" t="s">
        <v>691</v>
      </c>
      <c r="U2666" s="87">
        <v>15</v>
      </c>
      <c r="V2666" s="87">
        <v>12</v>
      </c>
      <c r="W2666" s="85" t="s">
        <v>691</v>
      </c>
      <c r="X2666" s="146">
        <v>5.5998080459607616E-3</v>
      </c>
      <c r="Y2666" s="21">
        <v>1.5</v>
      </c>
      <c r="Z2666" s="147">
        <v>0</v>
      </c>
      <c r="AA2666" s="147">
        <v>116</v>
      </c>
      <c r="AB2666" s="21">
        <v>0</v>
      </c>
      <c r="AC2666" s="21">
        <v>0</v>
      </c>
      <c r="AD2666" s="153">
        <f>VLOOKUP(D2666,'Dados Base'!$B:$K,9,FALSE)*31536000/VLOOKUP($F2666,F:H,MATCH(H2665,F2665:AF2665,0),FALSE)</f>
        <v>41721.293574128518</v>
      </c>
      <c r="AE2666" s="153">
        <f>VLOOKUP(D2666,'Dados Base'!$B:$K,10,FALSE)*31536000/VLOOKUP($F2666,F:H,MATCH(H2665,F2665:AF2665,0),FALSE)</f>
        <v>4370.8021839563189</v>
      </c>
      <c r="AF2666" s="148" t="s">
        <v>692</v>
      </c>
      <c r="AG2666" s="21" t="s">
        <v>692</v>
      </c>
      <c r="AH2666" s="148" t="s">
        <v>692</v>
      </c>
      <c r="AI2666" s="148" t="s">
        <v>692</v>
      </c>
      <c r="AJ2666" s="148" t="s">
        <v>692</v>
      </c>
      <c r="AK2666" s="72">
        <f>(SUMIFS('Banco de Indicadores Mun. (2)'!I:I,'Banco de Indicadores Mun. (2)'!B:B,'Banco de Indicadores - Mun. (1)'!B2666,'Banco de Indicadores Mun. (2)'!A:A,'Banco de Indicadores - Mun. (1)'!A2666) / VLOOKUP(D2666,'Dados Base'!$B:$K,8,FALSE)) * 100</f>
        <v>0.48610909090909094</v>
      </c>
      <c r="AL2666" s="72">
        <f>(SUMIFS('Banco de Indicadores Mun. (2)'!I:I,'Banco de Indicadores Mun. (2)'!B:B,'Banco de Indicadores - Mun. (1)'!B2666,'Banco de Indicadores Mun. (2)'!A:A,'Banco de Indicadores - Mun. (1)'!A2666) / VLOOKUP(D2666,'Dados Base'!$B:$K,9,FALSE)) * 100</f>
        <v>0.25462857142857143</v>
      </c>
      <c r="AM2666" s="72">
        <f>(SUMIFS('Banco de Indicadores Mun. (2)'!J:J,'Banco de Indicadores Mun. (2)'!B:B,'Banco de Indicadores - Mun. (1)'!B2666,'Banco de Indicadores Mun. (2)'!A:A,'Banco de Indicadores - Mun. (1)'!A2666) / VLOOKUP(D2666,'Dados Base'!$B:$K,7,FALSE)) * 100</f>
        <v>0.49101515151515152</v>
      </c>
      <c r="AN2666" s="72">
        <f>(SUMIFS('Banco de Indicadores Mun. (2)'!K:K,'Banco de Indicadores Mun. (2)'!B:B,'Banco de Indicadores - Mun. (1)'!B2666,'Banco de Indicadores Mun. (2)'!A:A,'Banco de Indicadores - Mun. (1)'!A2666) / VLOOKUP(D2666,'Dados Base'!$B:$K,10,FALSE)) * 100</f>
        <v>0.46648484848484872</v>
      </c>
      <c r="AO2666" s="24">
        <v>0</v>
      </c>
      <c r="AP2666" s="25">
        <v>0</v>
      </c>
      <c r="AQ2666" s="17">
        <v>0</v>
      </c>
      <c r="AR2666" s="24">
        <v>9</v>
      </c>
      <c r="AS2666" s="22">
        <v>100</v>
      </c>
      <c r="AT2666" s="22">
        <v>0</v>
      </c>
      <c r="AU2666" s="22">
        <v>0</v>
      </c>
      <c r="AV2666" s="22">
        <v>1.8</v>
      </c>
      <c r="AW2666" s="21">
        <v>0</v>
      </c>
      <c r="AX2666" s="21">
        <v>0</v>
      </c>
      <c r="AY2666" s="116">
        <v>0</v>
      </c>
    </row>
    <row r="2667" spans="1:51" ht="15" x14ac:dyDescent="0.25">
      <c r="A2667" s="144">
        <v>2013</v>
      </c>
      <c r="B2667" s="77" t="s">
        <v>87</v>
      </c>
      <c r="C2667" s="78">
        <v>10</v>
      </c>
      <c r="D2667" s="77">
        <v>3507506</v>
      </c>
      <c r="E2667" s="78">
        <v>350750610</v>
      </c>
      <c r="F2667" s="78" t="str">
        <f t="shared" si="114"/>
        <v>3507506102013</v>
      </c>
      <c r="G2667" s="96">
        <v>1.4549848824955802</v>
      </c>
      <c r="H2667" s="80">
        <f t="shared" si="113"/>
        <v>131723</v>
      </c>
      <c r="I2667" s="91">
        <v>127034</v>
      </c>
      <c r="J2667" s="97">
        <v>4689</v>
      </c>
      <c r="K2667" s="83">
        <f>(H2667)/VLOOKUP(D2667,'Dados Base'!$B:$K,6,FALSE)</f>
        <v>88.82976929872477</v>
      </c>
      <c r="L2667" s="88">
        <f t="shared" si="115"/>
        <v>96.440257206410422</v>
      </c>
      <c r="M2667" s="85" t="s">
        <v>702</v>
      </c>
      <c r="N2667" s="92">
        <v>0.8</v>
      </c>
      <c r="O2667" s="91">
        <v>337</v>
      </c>
      <c r="P2667" s="91" t="s">
        <v>691</v>
      </c>
      <c r="Q2667" s="91" t="s">
        <v>691</v>
      </c>
      <c r="R2667" s="91" t="s">
        <v>691</v>
      </c>
      <c r="S2667" s="91">
        <v>253</v>
      </c>
      <c r="T2667" s="87" t="s">
        <v>691</v>
      </c>
      <c r="U2667" s="87">
        <v>1417</v>
      </c>
      <c r="V2667" s="87">
        <v>1364</v>
      </c>
      <c r="W2667" s="85" t="s">
        <v>691</v>
      </c>
      <c r="X2667" s="146">
        <v>0.45315989829282405</v>
      </c>
      <c r="Y2667" s="21">
        <v>118.16</v>
      </c>
      <c r="Z2667" s="147">
        <v>4828</v>
      </c>
      <c r="AA2667" s="147">
        <v>2262</v>
      </c>
      <c r="AB2667" s="21">
        <v>4</v>
      </c>
      <c r="AC2667" s="21">
        <v>1</v>
      </c>
      <c r="AD2667" s="153">
        <f>VLOOKUP(D2667,'Dados Base'!$B:$K,9,FALSE)*31536000/VLOOKUP($F2667,F:H,MATCH(H2666,F2666:AF2666,0),FALSE)</f>
        <v>3255.9962952559536</v>
      </c>
      <c r="AE2667" s="153">
        <f>VLOOKUP(D2667,'Dados Base'!$B:$K,10,FALSE)*31536000/VLOOKUP($F2667,F:H,MATCH(H2666,F2666:AF2666,0),FALSE)</f>
        <v>428.54657121383508</v>
      </c>
      <c r="AF2667" s="148">
        <v>98.75</v>
      </c>
      <c r="AG2667" s="21">
        <v>100</v>
      </c>
      <c r="AH2667" s="148">
        <v>92.88</v>
      </c>
      <c r="AI2667" s="148">
        <v>40.51</v>
      </c>
      <c r="AJ2667" s="148">
        <v>100</v>
      </c>
      <c r="AK2667" s="72">
        <f>(SUMIFS('Banco de Indicadores Mun. (2)'!I:I,'Banco de Indicadores Mun. (2)'!B:B,'Banco de Indicadores - Mun. (1)'!B2667,'Banco de Indicadores Mun. (2)'!A:A,'Banco de Indicadores - Mun. (1)'!A2667) / VLOOKUP(D2667,'Dados Base'!$B:$K,8,FALSE)) * 100</f>
        <v>10.059388794567065</v>
      </c>
      <c r="AL2667" s="72">
        <f>(SUMIFS('Banco de Indicadores Mun. (2)'!I:I,'Banco de Indicadores Mun. (2)'!B:B,'Banco de Indicadores - Mun. (1)'!B2667,'Banco de Indicadores Mun. (2)'!A:A,'Banco de Indicadores - Mun. (1)'!A2667) / VLOOKUP(D2667,'Dados Base'!$B:$K,9,FALSE)) * 100</f>
        <v>4.3566029411764715</v>
      </c>
      <c r="AM2667" s="72">
        <f>(SUMIFS('Banco de Indicadores Mun. (2)'!J:J,'Banco de Indicadores Mun. (2)'!B:B,'Banco de Indicadores - Mun. (1)'!B2667,'Banco de Indicadores Mun. (2)'!A:A,'Banco de Indicadores - Mun. (1)'!A2667) / VLOOKUP(D2667,'Dados Base'!$B:$K,7,FALSE)) * 100</f>
        <v>13.996302439024392</v>
      </c>
      <c r="AN2667" s="72">
        <f>(SUMIFS('Banco de Indicadores Mun. (2)'!K:K,'Banco de Indicadores Mun. (2)'!B:B,'Banco de Indicadores - Mun. (1)'!B2667,'Banco de Indicadores Mun. (2)'!A:A,'Banco de Indicadores - Mun. (1)'!A2667) / VLOOKUP(D2667,'Dados Base'!$B:$K,10,FALSE)) * 100</f>
        <v>1.0418770949720668</v>
      </c>
      <c r="AO2667" s="24">
        <v>0</v>
      </c>
      <c r="AP2667" s="25">
        <v>0</v>
      </c>
      <c r="AQ2667" s="17">
        <v>0</v>
      </c>
      <c r="AR2667" s="24">
        <v>9.1</v>
      </c>
      <c r="AS2667" s="22">
        <v>92</v>
      </c>
      <c r="AT2667" s="22">
        <v>92</v>
      </c>
      <c r="AU2667" s="22">
        <v>68.095909732016921</v>
      </c>
      <c r="AV2667" s="22">
        <v>7.61</v>
      </c>
      <c r="AW2667" s="21">
        <v>0</v>
      </c>
      <c r="AX2667" s="21">
        <v>1</v>
      </c>
      <c r="AY2667" s="116">
        <v>1.6931336550765168</v>
      </c>
    </row>
    <row r="2668" spans="1:51" ht="15" x14ac:dyDescent="0.25">
      <c r="A2668" s="144">
        <v>2013</v>
      </c>
      <c r="B2668" s="77" t="s">
        <v>88</v>
      </c>
      <c r="C2668" s="78">
        <v>5</v>
      </c>
      <c r="D2668" s="77">
        <v>3507605</v>
      </c>
      <c r="E2668" s="78">
        <v>35076055</v>
      </c>
      <c r="F2668" s="78" t="str">
        <f t="shared" si="114"/>
        <v>350760552013</v>
      </c>
      <c r="G2668" s="96">
        <v>1.4595811698787209</v>
      </c>
      <c r="H2668" s="80">
        <f t="shared" si="113"/>
        <v>152290</v>
      </c>
      <c r="I2668" s="91">
        <v>148558</v>
      </c>
      <c r="J2668" s="97">
        <v>3732</v>
      </c>
      <c r="K2668" s="83">
        <f>(H2668)/VLOOKUP(D2668,'Dados Base'!$B:$K,6,FALSE)</f>
        <v>296.52057088338944</v>
      </c>
      <c r="L2668" s="88">
        <f t="shared" si="115"/>
        <v>97.549412305469829</v>
      </c>
      <c r="M2668" s="85" t="s">
        <v>702</v>
      </c>
      <c r="N2668" s="92">
        <v>0.77600000000000002</v>
      </c>
      <c r="O2668" s="91">
        <v>301</v>
      </c>
      <c r="P2668" s="91" t="s">
        <v>691</v>
      </c>
      <c r="Q2668" s="91" t="s">
        <v>691</v>
      </c>
      <c r="R2668" s="91" t="s">
        <v>691</v>
      </c>
      <c r="S2668" s="91">
        <v>499</v>
      </c>
      <c r="T2668" s="87" t="s">
        <v>691</v>
      </c>
      <c r="U2668" s="87">
        <v>1661</v>
      </c>
      <c r="V2668" s="87">
        <v>1452</v>
      </c>
      <c r="W2668" s="85" t="s">
        <v>691</v>
      </c>
      <c r="X2668" s="146">
        <v>0.49526593998842589</v>
      </c>
      <c r="Y2668" s="21">
        <v>136.97</v>
      </c>
      <c r="Z2668" s="147">
        <v>4628</v>
      </c>
      <c r="AA2668" s="147">
        <v>3590</v>
      </c>
      <c r="AB2668" s="21">
        <v>14</v>
      </c>
      <c r="AC2668" s="21">
        <v>0</v>
      </c>
      <c r="AD2668" s="153">
        <f>VLOOKUP(D2668,'Dados Base'!$B:$K,9,FALSE)*31536000/VLOOKUP($F2668,F:H,MATCH(H2667,F2667:AF2667,0),FALSE)</f>
        <v>1300.4536082474226</v>
      </c>
      <c r="AE2668" s="153">
        <f>VLOOKUP(D2668,'Dados Base'!$B:$K,10,FALSE)*31536000/VLOOKUP($F2668,F:H,MATCH(H2667,F2667:AF2667,0),FALSE)</f>
        <v>171.87523803270074</v>
      </c>
      <c r="AF2668" s="148">
        <v>93.35</v>
      </c>
      <c r="AG2668" s="21">
        <v>100</v>
      </c>
      <c r="AH2668" s="148">
        <v>81.06</v>
      </c>
      <c r="AI2668" s="148">
        <v>20.48</v>
      </c>
      <c r="AJ2668" s="148">
        <v>96.3</v>
      </c>
      <c r="AK2668" s="72">
        <f>(SUMIFS('Banco de Indicadores Mun. (2)'!I:I,'Banco de Indicadores Mun. (2)'!B:B,'Banco de Indicadores - Mun. (1)'!B2668,'Banco de Indicadores Mun. (2)'!A:A,'Banco de Indicadores - Mun. (1)'!A2668) / VLOOKUP(D2668,'Dados Base'!$B:$K,8,FALSE)) * 100</f>
        <v>35.465155462184889</v>
      </c>
      <c r="AL2668" s="72">
        <f>(SUMIFS('Banco de Indicadores Mun. (2)'!I:I,'Banco de Indicadores Mun. (2)'!B:B,'Banco de Indicadores - Mun. (1)'!B2668,'Banco de Indicadores Mun. (2)'!A:A,'Banco de Indicadores - Mun. (1)'!A2668) / VLOOKUP(D2668,'Dados Base'!$B:$K,9,FALSE)) * 100</f>
        <v>13.440616242038219</v>
      </c>
      <c r="AM2668" s="72">
        <f>(SUMIFS('Banco de Indicadores Mun. (2)'!J:J,'Banco de Indicadores Mun. (2)'!B:B,'Banco de Indicadores - Mun. (1)'!B2668,'Banco de Indicadores Mun. (2)'!A:A,'Banco de Indicadores - Mun. (1)'!A2668) / VLOOKUP(D2668,'Dados Base'!$B:$K,7,FALSE)) * 100</f>
        <v>51.880722580645177</v>
      </c>
      <c r="AN2668" s="72">
        <f>(SUMIFS('Banco de Indicadores Mun. (2)'!K:K,'Banco de Indicadores Mun. (2)'!B:B,'Banco de Indicadores - Mun. (1)'!B2668,'Banco de Indicadores Mun. (2)'!A:A,'Banco de Indicadores - Mun. (1)'!A2668) / VLOOKUP(D2668,'Dados Base'!$B:$K,10,FALSE)) * 100</f>
        <v>4.8095783132530077</v>
      </c>
      <c r="AO2668" s="24">
        <v>0</v>
      </c>
      <c r="AP2668" s="25">
        <v>0</v>
      </c>
      <c r="AQ2668" s="17">
        <v>0</v>
      </c>
      <c r="AR2668" s="24">
        <v>9.8000000000000007</v>
      </c>
      <c r="AS2668" s="22">
        <v>88</v>
      </c>
      <c r="AT2668" s="22">
        <v>70.399999999999991</v>
      </c>
      <c r="AU2668" s="22">
        <v>56.315405208079824</v>
      </c>
      <c r="AV2668" s="22">
        <v>6.18</v>
      </c>
      <c r="AW2668" s="21">
        <v>0</v>
      </c>
      <c r="AX2668" s="21">
        <v>0</v>
      </c>
      <c r="AY2668" s="116">
        <v>15.863577421104265</v>
      </c>
    </row>
    <row r="2669" spans="1:51" ht="15" x14ac:dyDescent="0.25">
      <c r="A2669" s="144">
        <v>2013</v>
      </c>
      <c r="B2669" s="77" t="s">
        <v>89</v>
      </c>
      <c r="C2669" s="78">
        <v>19</v>
      </c>
      <c r="D2669" s="77">
        <v>3507704</v>
      </c>
      <c r="E2669" s="78">
        <v>350770419</v>
      </c>
      <c r="F2669" s="78" t="str">
        <f t="shared" si="114"/>
        <v>3507704192013</v>
      </c>
      <c r="G2669" s="96">
        <v>1.3124985331409711</v>
      </c>
      <c r="H2669" s="80">
        <f t="shared" si="113"/>
        <v>5186</v>
      </c>
      <c r="I2669" s="91">
        <v>4636</v>
      </c>
      <c r="J2669" s="97">
        <v>550</v>
      </c>
      <c r="K2669" s="83">
        <f>(H2669)/VLOOKUP(D2669,'Dados Base'!$B:$K,6,FALSE)</f>
        <v>26.524140752864156</v>
      </c>
      <c r="L2669" s="88">
        <f t="shared" si="115"/>
        <v>89.394523717701503</v>
      </c>
      <c r="M2669" s="85" t="s">
        <v>702</v>
      </c>
      <c r="N2669" s="92">
        <v>0.73699999999999999</v>
      </c>
      <c r="O2669" s="91">
        <v>33</v>
      </c>
      <c r="P2669" s="91" t="s">
        <v>691</v>
      </c>
      <c r="Q2669" s="91" t="s">
        <v>691</v>
      </c>
      <c r="R2669" s="91" t="s">
        <v>691</v>
      </c>
      <c r="S2669" s="91">
        <v>12</v>
      </c>
      <c r="T2669" s="87" t="s">
        <v>691</v>
      </c>
      <c r="U2669" s="87">
        <v>31</v>
      </c>
      <c r="V2669" s="87">
        <v>29</v>
      </c>
      <c r="W2669" s="85" t="s">
        <v>691</v>
      </c>
      <c r="X2669" s="146">
        <v>1.2060151041666667E-2</v>
      </c>
      <c r="Y2669" s="21">
        <v>3.27</v>
      </c>
      <c r="Z2669" s="147">
        <v>219</v>
      </c>
      <c r="AA2669" s="147">
        <v>33</v>
      </c>
      <c r="AB2669" s="21">
        <v>0</v>
      </c>
      <c r="AC2669" s="21">
        <v>0</v>
      </c>
      <c r="AD2669" s="153">
        <f>VLOOKUP(D2669,'Dados Base'!$B:$K,9,FALSE)*31536000/VLOOKUP($F2669,F:H,MATCH(H2668,F2668:AF2668,0),FALSE)</f>
        <v>8999.8611646741228</v>
      </c>
      <c r="AE2669" s="153">
        <f>VLOOKUP(D2669,'Dados Base'!$B:$K,10,FALSE)*31536000/VLOOKUP($F2669,F:H,MATCH(H2668,F2668:AF2668,0),FALSE)</f>
        <v>1033.7678364828382</v>
      </c>
      <c r="AF2669" s="148">
        <v>89.3</v>
      </c>
      <c r="AG2669" s="21">
        <v>100</v>
      </c>
      <c r="AH2669" s="148">
        <v>87.43</v>
      </c>
      <c r="AI2669" s="148">
        <v>5.4</v>
      </c>
      <c r="AJ2669" s="148">
        <v>100</v>
      </c>
      <c r="AK2669" s="72">
        <f>(SUMIFS('Banco de Indicadores Mun. (2)'!I:I,'Banco de Indicadores Mun. (2)'!B:B,'Banco de Indicadores - Mun. (1)'!B2669,'Banco de Indicadores Mun. (2)'!A:A,'Banco de Indicadores - Mun. (1)'!A2669) / VLOOKUP(D2669,'Dados Base'!$B:$K,8,FALSE)) * 100</f>
        <v>15.849103448275864</v>
      </c>
      <c r="AL2669" s="72">
        <f>(SUMIFS('Banco de Indicadores Mun. (2)'!I:I,'Banco de Indicadores Mun. (2)'!B:B,'Banco de Indicadores - Mun. (1)'!B2669,'Banco de Indicadores Mun. (2)'!A:A,'Banco de Indicadores - Mun. (1)'!A2669) / VLOOKUP(D2669,'Dados Base'!$B:$K,9,FALSE)) * 100</f>
        <v>6.2111351351351356</v>
      </c>
      <c r="AM2669" s="72">
        <f>(SUMIFS('Banco de Indicadores Mun. (2)'!J:J,'Banco de Indicadores Mun. (2)'!B:B,'Banco de Indicadores - Mun. (1)'!B2669,'Banco de Indicadores Mun. (2)'!A:A,'Banco de Indicadores - Mun. (1)'!A2669) / VLOOKUP(D2669,'Dados Base'!$B:$K,7,FALSE)) * 100</f>
        <v>22.154463414634147</v>
      </c>
      <c r="AN2669" s="72">
        <f>(SUMIFS('Banco de Indicadores Mun. (2)'!K:K,'Banco de Indicadores Mun. (2)'!B:B,'Banco de Indicadores - Mun. (1)'!B2669,'Banco de Indicadores Mun. (2)'!A:A,'Banco de Indicadores - Mun. (1)'!A2669) / VLOOKUP(D2669,'Dados Base'!$B:$K,10,FALSE)) * 100</f>
        <v>0.64205882352941179</v>
      </c>
      <c r="AO2669" s="24">
        <v>0</v>
      </c>
      <c r="AP2669" s="25">
        <v>0</v>
      </c>
      <c r="AQ2669" s="17">
        <v>0</v>
      </c>
      <c r="AR2669" s="24">
        <v>9.1</v>
      </c>
      <c r="AS2669" s="22">
        <v>100</v>
      </c>
      <c r="AT2669" s="22">
        <v>100</v>
      </c>
      <c r="AU2669" s="22">
        <v>86.904761904761912</v>
      </c>
      <c r="AV2669" s="22">
        <v>10</v>
      </c>
      <c r="AW2669" s="21">
        <v>0</v>
      </c>
      <c r="AX2669" s="21">
        <v>0</v>
      </c>
      <c r="AY2669" s="116">
        <v>0.81403226209383528</v>
      </c>
    </row>
    <row r="2670" spans="1:51" ht="15" x14ac:dyDescent="0.25">
      <c r="A2670" s="144">
        <v>2013</v>
      </c>
      <c r="B2670" s="77" t="s">
        <v>90</v>
      </c>
      <c r="C2670" s="78">
        <v>19</v>
      </c>
      <c r="D2670" s="77">
        <v>3507753</v>
      </c>
      <c r="E2670" s="78">
        <v>350775319</v>
      </c>
      <c r="F2670" s="78" t="str">
        <f t="shared" si="114"/>
        <v>3507753192013</v>
      </c>
      <c r="G2670" s="96">
        <v>0.95995828472170697</v>
      </c>
      <c r="H2670" s="80">
        <f t="shared" si="113"/>
        <v>2634</v>
      </c>
      <c r="I2670" s="91">
        <v>2193</v>
      </c>
      <c r="J2670" s="97">
        <v>441</v>
      </c>
      <c r="K2670" s="83">
        <f>(H2670)/VLOOKUP(D2670,'Dados Base'!$B:$K,6,FALSE)</f>
        <v>25.126395115901936</v>
      </c>
      <c r="L2670" s="88">
        <f t="shared" si="115"/>
        <v>83.257403189066054</v>
      </c>
      <c r="M2670" s="85" t="s">
        <v>702</v>
      </c>
      <c r="N2670" s="92">
        <v>0.71</v>
      </c>
      <c r="O2670" s="91">
        <v>8</v>
      </c>
      <c r="P2670" s="91" t="s">
        <v>691</v>
      </c>
      <c r="Q2670" s="91" t="s">
        <v>691</v>
      </c>
      <c r="R2670" s="91" t="s">
        <v>691</v>
      </c>
      <c r="S2670" s="91">
        <v>4</v>
      </c>
      <c r="T2670" s="87" t="s">
        <v>691</v>
      </c>
      <c r="U2670" s="87">
        <v>15</v>
      </c>
      <c r="V2670" s="87">
        <v>9</v>
      </c>
      <c r="W2670" s="85" t="s">
        <v>691</v>
      </c>
      <c r="X2670" s="146">
        <v>5.6706453124999992E-3</v>
      </c>
      <c r="Y2670" s="21">
        <v>1.56</v>
      </c>
      <c r="Z2670" s="147">
        <v>99</v>
      </c>
      <c r="AA2670" s="147">
        <v>22</v>
      </c>
      <c r="AB2670" s="21">
        <v>0</v>
      </c>
      <c r="AC2670" s="21">
        <v>0</v>
      </c>
      <c r="AD2670" s="153">
        <f>VLOOKUP(D2670,'Dados Base'!$B:$K,9,FALSE)*31536000/VLOOKUP($F2670,F:H,MATCH(H2669,F2669:AF2669,0),FALSE)</f>
        <v>9099.2255125284737</v>
      </c>
      <c r="AE2670" s="153">
        <f>VLOOKUP(D2670,'Dados Base'!$B:$K,10,FALSE)*31536000/VLOOKUP($F2670,F:H,MATCH(H2669,F2669:AF2669,0),FALSE)</f>
        <v>718.35990888382685</v>
      </c>
      <c r="AF2670" s="148">
        <v>82.67</v>
      </c>
      <c r="AG2670" s="21">
        <v>100</v>
      </c>
      <c r="AH2670" s="148">
        <v>74.48</v>
      </c>
      <c r="AI2670" s="148">
        <v>8.82</v>
      </c>
      <c r="AJ2670" s="148">
        <v>100</v>
      </c>
      <c r="AK2670" s="72">
        <f>(SUMIFS('Banco de Indicadores Mun. (2)'!I:I,'Banco de Indicadores Mun. (2)'!B:B,'Banco de Indicadores - Mun. (1)'!B2670,'Banco de Indicadores Mun. (2)'!A:A,'Banco de Indicadores - Mun. (1)'!A2670) / VLOOKUP(D2670,'Dados Base'!$B:$K,8,FALSE)) * 100</f>
        <v>3.8360833333333337</v>
      </c>
      <c r="AL2670" s="72">
        <f>(SUMIFS('Banco de Indicadores Mun. (2)'!I:I,'Banco de Indicadores Mun. (2)'!B:B,'Banco de Indicadores - Mun. (1)'!B2670,'Banco de Indicadores Mun. (2)'!A:A,'Banco de Indicadores - Mun. (1)'!A2670) / VLOOKUP(D2670,'Dados Base'!$B:$K,9,FALSE)) * 100</f>
        <v>1.2113947368421054</v>
      </c>
      <c r="AM2670" s="72">
        <f>(SUMIFS('Banco de Indicadores Mun. (2)'!J:J,'Banco de Indicadores Mun. (2)'!B:B,'Banco de Indicadores - Mun. (1)'!B2670,'Banco de Indicadores Mun. (2)'!A:A,'Banco de Indicadores - Mun. (1)'!A2670) / VLOOKUP(D2670,'Dados Base'!$B:$K,7,FALSE)) * 100</f>
        <v>0</v>
      </c>
      <c r="AN2670" s="72">
        <f>(SUMIFS('Banco de Indicadores Mun. (2)'!K:K,'Banco de Indicadores Mun. (2)'!B:B,'Banco de Indicadores - Mun. (1)'!B2670,'Banco de Indicadores Mun. (2)'!A:A,'Banco de Indicadores - Mun. (1)'!A2670) / VLOOKUP(D2670,'Dados Base'!$B:$K,10,FALSE)) * 100</f>
        <v>15.344333333333335</v>
      </c>
      <c r="AO2670" s="24">
        <v>0</v>
      </c>
      <c r="AP2670" s="25">
        <v>0</v>
      </c>
      <c r="AQ2670" s="17">
        <v>0</v>
      </c>
      <c r="AR2670" s="24">
        <v>8.6</v>
      </c>
      <c r="AS2670" s="22">
        <v>100</v>
      </c>
      <c r="AT2670" s="22">
        <v>100</v>
      </c>
      <c r="AU2670" s="22">
        <v>81.818181818181827</v>
      </c>
      <c r="AV2670" s="22">
        <v>9.6999999999999993</v>
      </c>
      <c r="AW2670" s="21">
        <v>0</v>
      </c>
      <c r="AX2670" s="21">
        <v>0</v>
      </c>
      <c r="AY2670" s="116">
        <v>85.74560138535449</v>
      </c>
    </row>
    <row r="2671" spans="1:51" ht="15" x14ac:dyDescent="0.25">
      <c r="A2671" s="144">
        <v>2013</v>
      </c>
      <c r="B2671" s="77" t="s">
        <v>91</v>
      </c>
      <c r="C2671" s="78">
        <v>4</v>
      </c>
      <c r="D2671" s="77">
        <v>3507803</v>
      </c>
      <c r="E2671" s="78">
        <v>35078034</v>
      </c>
      <c r="F2671" s="78" t="str">
        <f t="shared" si="114"/>
        <v>350780342013</v>
      </c>
      <c r="G2671" s="96">
        <v>1.8259816249535321</v>
      </c>
      <c r="H2671" s="80">
        <f t="shared" si="113"/>
        <v>22021</v>
      </c>
      <c r="I2671" s="91">
        <v>21589</v>
      </c>
      <c r="J2671" s="97">
        <v>432</v>
      </c>
      <c r="K2671" s="83">
        <f>(H2671)/VLOOKUP(D2671,'Dados Base'!$B:$K,6,FALSE)</f>
        <v>78.702644746247316</v>
      </c>
      <c r="L2671" s="88">
        <f t="shared" si="115"/>
        <v>98.038236229054093</v>
      </c>
      <c r="M2671" s="85" t="s">
        <v>702</v>
      </c>
      <c r="N2671" s="92">
        <v>0.755</v>
      </c>
      <c r="O2671" s="91">
        <v>102</v>
      </c>
      <c r="P2671" s="91" t="s">
        <v>691</v>
      </c>
      <c r="Q2671" s="91" t="s">
        <v>691</v>
      </c>
      <c r="R2671" s="91" t="s">
        <v>691</v>
      </c>
      <c r="S2671" s="91">
        <v>87</v>
      </c>
      <c r="T2671" s="87" t="s">
        <v>691</v>
      </c>
      <c r="U2671" s="87">
        <v>233</v>
      </c>
      <c r="V2671" s="87">
        <v>156</v>
      </c>
      <c r="W2671" s="85" t="s">
        <v>691</v>
      </c>
      <c r="X2671" s="146">
        <v>6.2956000018518518E-2</v>
      </c>
      <c r="Y2671" s="21">
        <v>15.57</v>
      </c>
      <c r="Z2671" s="147">
        <v>937</v>
      </c>
      <c r="AA2671" s="147">
        <v>264</v>
      </c>
      <c r="AB2671" s="21">
        <v>0</v>
      </c>
      <c r="AC2671" s="21">
        <v>0</v>
      </c>
      <c r="AD2671" s="153">
        <f>VLOOKUP(D2671,'Dados Base'!$B:$K,9,FALSE)*31536000/VLOOKUP($F2671,F:H,MATCH(H2670,F2670:AF2670,0),FALSE)</f>
        <v>6358.4687343899004</v>
      </c>
      <c r="AE2671" s="153">
        <f>VLOOKUP(D2671,'Dados Base'!$B:$K,10,FALSE)*31536000/VLOOKUP($F2671,F:H,MATCH(H2670,F2670:AF2670,0),FALSE)</f>
        <v>630.11852322782795</v>
      </c>
      <c r="AF2671" s="148">
        <v>93.92</v>
      </c>
      <c r="AG2671" s="21">
        <v>97.58</v>
      </c>
      <c r="AH2671" s="148">
        <v>93.92</v>
      </c>
      <c r="AI2671" s="148">
        <v>34.479999999999997</v>
      </c>
      <c r="AJ2671" s="148">
        <v>94.87</v>
      </c>
      <c r="AK2671" s="72">
        <f>(SUMIFS('Banco de Indicadores Mun. (2)'!I:I,'Banco de Indicadores Mun. (2)'!B:B,'Banco de Indicadores - Mun. (1)'!B2671,'Banco de Indicadores Mun. (2)'!A:A,'Banco de Indicadores - Mun. (1)'!A2671) / VLOOKUP(D2671,'Dados Base'!$B:$K,8,FALSE)) * 100</f>
        <v>2.2512661870503594</v>
      </c>
      <c r="AL2671" s="72">
        <f>(SUMIFS('Banco de Indicadores Mun. (2)'!I:I,'Banco de Indicadores Mun. (2)'!B:B,'Banco de Indicadores - Mun. (1)'!B2671,'Banco de Indicadores Mun. (2)'!A:A,'Banco de Indicadores - Mun. (1)'!A2671) / VLOOKUP(D2671,'Dados Base'!$B:$K,9,FALSE)) * 100</f>
        <v>0.7047882882882881</v>
      </c>
      <c r="AM2671" s="72">
        <f>(SUMIFS('Banco de Indicadores Mun. (2)'!J:J,'Banco de Indicadores Mun. (2)'!B:B,'Banco de Indicadores - Mun. (1)'!B2671,'Banco de Indicadores Mun. (2)'!A:A,'Banco de Indicadores - Mun. (1)'!A2671) / VLOOKUP(D2671,'Dados Base'!$B:$K,7,FALSE)) * 100</f>
        <v>3.0992631578947361</v>
      </c>
      <c r="AN2671" s="72">
        <f>(SUMIFS('Banco de Indicadores Mun. (2)'!K:K,'Banco de Indicadores Mun. (2)'!B:B,'Banco de Indicadores - Mun. (1)'!B2671,'Banco de Indicadores Mun. (2)'!A:A,'Banco de Indicadores - Mun. (1)'!A2671) / VLOOKUP(D2671,'Dados Base'!$B:$K,10,FALSE)) * 100</f>
        <v>0.42036363636363644</v>
      </c>
      <c r="AO2671" s="24">
        <v>0</v>
      </c>
      <c r="AP2671" s="25">
        <v>0</v>
      </c>
      <c r="AQ2671" s="17">
        <v>0</v>
      </c>
      <c r="AR2671" s="24">
        <v>10</v>
      </c>
      <c r="AS2671" s="22">
        <v>100</v>
      </c>
      <c r="AT2671" s="22">
        <v>100</v>
      </c>
      <c r="AU2671" s="22">
        <v>78.018318068276443</v>
      </c>
      <c r="AV2671" s="22">
        <v>8.57</v>
      </c>
      <c r="AW2671" s="21">
        <v>0</v>
      </c>
      <c r="AX2671" s="21">
        <v>0</v>
      </c>
      <c r="AY2671" s="116">
        <v>121.51343791400795</v>
      </c>
    </row>
    <row r="2672" spans="1:51" ht="15" x14ac:dyDescent="0.25">
      <c r="A2672" s="144">
        <v>2013</v>
      </c>
      <c r="B2672" s="77" t="s">
        <v>92</v>
      </c>
      <c r="C2672" s="78">
        <v>13</v>
      </c>
      <c r="D2672" s="77">
        <v>3507902</v>
      </c>
      <c r="E2672" s="78">
        <v>350790213</v>
      </c>
      <c r="F2672" s="78" t="str">
        <f t="shared" si="114"/>
        <v>3507902132013</v>
      </c>
      <c r="G2672" s="96">
        <v>1.2684651821430526</v>
      </c>
      <c r="H2672" s="80">
        <f t="shared" si="113"/>
        <v>22292</v>
      </c>
      <c r="I2672" s="91">
        <v>19264</v>
      </c>
      <c r="J2672" s="97">
        <v>3028</v>
      </c>
      <c r="K2672" s="83">
        <f>(H2672)/VLOOKUP(D2672,'Dados Base'!$B:$K,6,FALSE)</f>
        <v>20.238408672047356</v>
      </c>
      <c r="L2672" s="88">
        <f t="shared" si="115"/>
        <v>86.416651713619231</v>
      </c>
      <c r="M2672" s="85" t="s">
        <v>702</v>
      </c>
      <c r="N2672" s="92">
        <v>0.74</v>
      </c>
      <c r="O2672" s="91">
        <v>216</v>
      </c>
      <c r="P2672" s="91" t="s">
        <v>691</v>
      </c>
      <c r="Q2672" s="91" t="s">
        <v>691</v>
      </c>
      <c r="R2672" s="91" t="s">
        <v>691</v>
      </c>
      <c r="S2672" s="91">
        <v>60</v>
      </c>
      <c r="T2672" s="87" t="s">
        <v>691</v>
      </c>
      <c r="U2672" s="87">
        <v>264</v>
      </c>
      <c r="V2672" s="87">
        <v>261</v>
      </c>
      <c r="W2672" s="85" t="s">
        <v>691</v>
      </c>
      <c r="X2672" s="146">
        <v>6.594288371296296E-2</v>
      </c>
      <c r="Y2672" s="21">
        <v>13.85</v>
      </c>
      <c r="Z2672" s="147">
        <v>925</v>
      </c>
      <c r="AA2672" s="147">
        <v>144</v>
      </c>
      <c r="AB2672" s="21">
        <v>1</v>
      </c>
      <c r="AC2672" s="21">
        <v>0</v>
      </c>
      <c r="AD2672" s="153">
        <f>VLOOKUP(D2672,'Dados Base'!$B:$K,9,FALSE)*31536000/VLOOKUP($F2672,F:H,MATCH(H2671,F2671:AF2671,0),FALSE)</f>
        <v>12887.71577247443</v>
      </c>
      <c r="AE2672" s="153">
        <f>VLOOKUP(D2672,'Dados Base'!$B:$K,10,FALSE)*31536000/VLOOKUP($F2672,F:H,MATCH(H2671,F2671:AF2671,0),FALSE)</f>
        <v>1315.6504575632523</v>
      </c>
      <c r="AF2672" s="148">
        <v>97.18</v>
      </c>
      <c r="AG2672" s="21">
        <v>86.19</v>
      </c>
      <c r="AH2672" s="148">
        <v>91.26</v>
      </c>
      <c r="AI2672" s="148">
        <v>14.27</v>
      </c>
      <c r="AJ2672" s="148">
        <v>99.57</v>
      </c>
      <c r="AK2672" s="72">
        <f>(SUMIFS('Banco de Indicadores Mun. (2)'!I:I,'Banco de Indicadores Mun. (2)'!B:B,'Banco de Indicadores - Mun. (1)'!B2672,'Banco de Indicadores Mun. (2)'!A:A,'Banco de Indicadores - Mun. (1)'!A2672) / VLOOKUP(D2672,'Dados Base'!$B:$K,8,FALSE)) * 100</f>
        <v>6.0385117270788902</v>
      </c>
      <c r="AL2672" s="72">
        <f>(SUMIFS('Banco de Indicadores Mun. (2)'!I:I,'Banco de Indicadores Mun. (2)'!B:B,'Banco de Indicadores - Mun. (1)'!B2672,'Banco de Indicadores Mun. (2)'!A:A,'Banco de Indicadores - Mun. (1)'!A2672) / VLOOKUP(D2672,'Dados Base'!$B:$K,9,FALSE)) * 100</f>
        <v>3.108739846322722</v>
      </c>
      <c r="AM2672" s="72">
        <f>(SUMIFS('Banco de Indicadores Mun. (2)'!J:J,'Banco de Indicadores Mun. (2)'!B:B,'Banco de Indicadores - Mun. (1)'!B2672,'Banco de Indicadores Mun. (2)'!A:A,'Banco de Indicadores - Mun. (1)'!A2672) / VLOOKUP(D2672,'Dados Base'!$B:$K,7,FALSE)) * 100</f>
        <v>6.431303191489361</v>
      </c>
      <c r="AN2672" s="72">
        <f>(SUMIFS('Banco de Indicadores Mun. (2)'!K:K,'Banco de Indicadores Mun. (2)'!B:B,'Banco de Indicadores - Mun. (1)'!B2672,'Banco de Indicadores Mun. (2)'!A:A,'Banco de Indicadores - Mun. (1)'!A2672) / VLOOKUP(D2672,'Dados Base'!$B:$K,10,FALSE)) * 100</f>
        <v>4.4504516129032226</v>
      </c>
      <c r="AO2672" s="24">
        <v>0</v>
      </c>
      <c r="AP2672" s="25">
        <v>0</v>
      </c>
      <c r="AQ2672" s="17">
        <v>0</v>
      </c>
      <c r="AR2672" s="24">
        <v>9.1999999999999993</v>
      </c>
      <c r="AS2672" s="22">
        <v>96</v>
      </c>
      <c r="AT2672" s="22">
        <v>96</v>
      </c>
      <c r="AU2672" s="22">
        <v>86.52946679139383</v>
      </c>
      <c r="AV2672" s="22">
        <v>9.94</v>
      </c>
      <c r="AW2672" s="21">
        <v>0</v>
      </c>
      <c r="AX2672" s="21">
        <v>0</v>
      </c>
      <c r="AY2672" s="116">
        <v>85.969074853063077</v>
      </c>
    </row>
    <row r="2673" spans="1:51" ht="15" x14ac:dyDescent="0.25">
      <c r="A2673" s="144">
        <v>2013</v>
      </c>
      <c r="B2673" s="77" t="s">
        <v>93</v>
      </c>
      <c r="C2673" s="78">
        <v>14</v>
      </c>
      <c r="D2673" s="77">
        <v>3508009</v>
      </c>
      <c r="E2673" s="78">
        <v>350800914</v>
      </c>
      <c r="F2673" s="78" t="str">
        <f t="shared" si="114"/>
        <v>3508009142013</v>
      </c>
      <c r="G2673" s="96">
        <v>0.51382984561603173</v>
      </c>
      <c r="H2673" s="80">
        <f t="shared" si="113"/>
        <v>18855</v>
      </c>
      <c r="I2673" s="91">
        <v>15399</v>
      </c>
      <c r="J2673" s="97">
        <v>3456</v>
      </c>
      <c r="K2673" s="83">
        <f>(H2673)/VLOOKUP(D2673,'Dados Base'!$B:$K,6,FALSE)</f>
        <v>15.778506753251101</v>
      </c>
      <c r="L2673" s="88">
        <f t="shared" si="115"/>
        <v>81.670644391408104</v>
      </c>
      <c r="M2673" s="85" t="s">
        <v>702</v>
      </c>
      <c r="N2673" s="92">
        <v>0.66700000000000004</v>
      </c>
      <c r="O2673" s="91">
        <v>208</v>
      </c>
      <c r="P2673" s="91" t="s">
        <v>691</v>
      </c>
      <c r="Q2673" s="91" t="s">
        <v>691</v>
      </c>
      <c r="R2673" s="91" t="s">
        <v>691</v>
      </c>
      <c r="S2673" s="91">
        <v>33</v>
      </c>
      <c r="T2673" s="87" t="s">
        <v>691</v>
      </c>
      <c r="U2673" s="87">
        <v>208</v>
      </c>
      <c r="V2673" s="87">
        <v>88</v>
      </c>
      <c r="W2673" s="85" t="s">
        <v>691</v>
      </c>
      <c r="X2673" s="146">
        <v>4.8699038802083337E-2</v>
      </c>
      <c r="Y2673" s="21">
        <v>10.96</v>
      </c>
      <c r="Z2673" s="147">
        <v>501</v>
      </c>
      <c r="AA2673" s="147">
        <v>345</v>
      </c>
      <c r="AB2673" s="21">
        <v>4</v>
      </c>
      <c r="AC2673" s="21">
        <v>0</v>
      </c>
      <c r="AD2673" s="153">
        <f>VLOOKUP(D2673,'Dados Base'!$B:$K,9,FALSE)*31536000/VLOOKUP($F2673,F:H,MATCH(H2672,F2672:AF2672,0),FALSE)</f>
        <v>22445.670644391408</v>
      </c>
      <c r="AE2673" s="153">
        <f>VLOOKUP(D2673,'Dados Base'!$B:$K,10,FALSE)*31536000/VLOOKUP($F2673,F:H,MATCH(H2672,F2672:AF2672,0),FALSE)</f>
        <v>2642.6348448687349</v>
      </c>
      <c r="AF2673" s="148">
        <v>84.85</v>
      </c>
      <c r="AG2673" s="21">
        <v>80.760000000000005</v>
      </c>
      <c r="AH2673" s="148">
        <v>78</v>
      </c>
      <c r="AI2673" s="148">
        <v>37.270000000000003</v>
      </c>
      <c r="AJ2673" s="148">
        <v>100</v>
      </c>
      <c r="AK2673" s="72">
        <f>(SUMIFS('Banco de Indicadores Mun. (2)'!I:I,'Banco de Indicadores Mun. (2)'!B:B,'Banco de Indicadores - Mun. (1)'!B2673,'Banco de Indicadores Mun. (2)'!A:A,'Banco de Indicadores - Mun. (1)'!A2673) / VLOOKUP(D2673,'Dados Base'!$B:$K,8,FALSE)) * 100</f>
        <v>13.965961666666665</v>
      </c>
      <c r="AL2673" s="72">
        <f>(SUMIFS('Banco de Indicadores Mun. (2)'!I:I,'Banco de Indicadores Mun. (2)'!B:B,'Banco de Indicadores - Mun. (1)'!B2673,'Banco de Indicadores Mun. (2)'!A:A,'Banco de Indicadores - Mun. (1)'!A2673) / VLOOKUP(D2673,'Dados Base'!$B:$K,9,FALSE)) * 100</f>
        <v>6.2440961251862888</v>
      </c>
      <c r="AM2673" s="72">
        <f>(SUMIFS('Banco de Indicadores Mun. (2)'!J:J,'Banco de Indicadores Mun. (2)'!B:B,'Banco de Indicadores - Mun. (1)'!B2673,'Banco de Indicadores Mun. (2)'!A:A,'Banco de Indicadores - Mun. (1)'!A2673) / VLOOKUP(D2673,'Dados Base'!$B:$K,7,FALSE)) * 100</f>
        <v>18.897828054298639</v>
      </c>
      <c r="AN2673" s="72">
        <f>(SUMIFS('Banco de Indicadores Mun. (2)'!K:K,'Banco de Indicadores Mun. (2)'!B:B,'Banco de Indicadores - Mun. (1)'!B2673,'Banco de Indicadores Mun. (2)'!A:A,'Banco de Indicadores - Mun. (1)'!A2673) / VLOOKUP(D2673,'Dados Base'!$B:$K,10,FALSE)) * 100</f>
        <v>0.16922151898734175</v>
      </c>
      <c r="AO2673" s="24">
        <v>0</v>
      </c>
      <c r="AP2673" s="25">
        <v>0</v>
      </c>
      <c r="AQ2673" s="17">
        <v>0</v>
      </c>
      <c r="AR2673" s="24">
        <v>7.8</v>
      </c>
      <c r="AS2673" s="22">
        <v>98</v>
      </c>
      <c r="AT2673" s="22">
        <v>98.000000000000014</v>
      </c>
      <c r="AU2673" s="22">
        <v>59.219858156028373</v>
      </c>
      <c r="AV2673" s="22">
        <v>7.02</v>
      </c>
      <c r="AW2673" s="21">
        <v>0</v>
      </c>
      <c r="AX2673" s="21">
        <v>0</v>
      </c>
      <c r="AY2673" s="116">
        <v>89.880475451708591</v>
      </c>
    </row>
    <row r="2674" spans="1:51" ht="15" x14ac:dyDescent="0.25">
      <c r="A2674" s="144">
        <v>2013</v>
      </c>
      <c r="B2674" s="77" t="s">
        <v>94</v>
      </c>
      <c r="C2674" s="78">
        <v>19</v>
      </c>
      <c r="D2674" s="77">
        <v>3508108</v>
      </c>
      <c r="E2674" s="78">
        <v>350810819</v>
      </c>
      <c r="F2674" s="78" t="str">
        <f t="shared" si="114"/>
        <v>3508108192013</v>
      </c>
      <c r="G2674" s="96">
        <v>0.96296664317128133</v>
      </c>
      <c r="H2674" s="80">
        <f t="shared" si="113"/>
        <v>15790</v>
      </c>
      <c r="I2674" s="91">
        <v>14975</v>
      </c>
      <c r="J2674" s="97">
        <v>815</v>
      </c>
      <c r="K2674" s="83">
        <f>(H2674)/VLOOKUP(D2674,'Dados Base'!$B:$K,6,FALSE)</f>
        <v>48.340680871907914</v>
      </c>
      <c r="L2674" s="88">
        <f t="shared" si="115"/>
        <v>94.838505383153887</v>
      </c>
      <c r="M2674" s="85" t="s">
        <v>702</v>
      </c>
      <c r="N2674" s="92">
        <v>0.76300000000000001</v>
      </c>
      <c r="O2674" s="91">
        <v>99</v>
      </c>
      <c r="P2674" s="91" t="s">
        <v>691</v>
      </c>
      <c r="Q2674" s="91" t="s">
        <v>691</v>
      </c>
      <c r="R2674" s="91" t="s">
        <v>691</v>
      </c>
      <c r="S2674" s="91">
        <v>42</v>
      </c>
      <c r="T2674" s="87" t="s">
        <v>691</v>
      </c>
      <c r="U2674" s="87">
        <v>159</v>
      </c>
      <c r="V2674" s="87">
        <v>130</v>
      </c>
      <c r="W2674" s="85" t="s">
        <v>691</v>
      </c>
      <c r="X2674" s="146">
        <v>4.5281534918981479E-2</v>
      </c>
      <c r="Y2674" s="21">
        <v>10.76</v>
      </c>
      <c r="Z2674" s="147">
        <v>697</v>
      </c>
      <c r="AA2674" s="147">
        <v>133</v>
      </c>
      <c r="AB2674" s="21">
        <v>1</v>
      </c>
      <c r="AC2674" s="21">
        <v>0</v>
      </c>
      <c r="AD2674" s="153">
        <f>VLOOKUP(D2674,'Dados Base'!$B:$K,9,FALSE)*31536000/VLOOKUP($F2674,F:H,MATCH(H2673,F2673:AF2673,0),FALSE)</f>
        <v>4733.3958201393289</v>
      </c>
      <c r="AE2674" s="153">
        <f>VLOOKUP(D2674,'Dados Base'!$B:$K,10,FALSE)*31536000/VLOOKUP($F2674,F:H,MATCH(H2673,F2673:AF2673,0),FALSE)</f>
        <v>379.47055098163383</v>
      </c>
      <c r="AF2674" s="148">
        <v>94.21</v>
      </c>
      <c r="AG2674" s="21">
        <v>94.21</v>
      </c>
      <c r="AH2674" s="148">
        <v>94.21</v>
      </c>
      <c r="AI2674" s="148">
        <v>13.85</v>
      </c>
      <c r="AJ2674" s="148">
        <v>100</v>
      </c>
      <c r="AK2674" s="72">
        <f>(SUMIFS('Banco de Indicadores Mun. (2)'!I:I,'Banco de Indicadores Mun. (2)'!B:B,'Banco de Indicadores - Mun. (1)'!B2674,'Banco de Indicadores Mun. (2)'!A:A,'Banco de Indicadores - Mun. (1)'!A2674) / VLOOKUP(D2674,'Dados Base'!$B:$K,8,FALSE)) * 100</f>
        <v>34.554253333333328</v>
      </c>
      <c r="AL2674" s="72">
        <f>(SUMIFS('Banco de Indicadores Mun. (2)'!I:I,'Banco de Indicadores Mun. (2)'!B:B,'Banco de Indicadores - Mun. (1)'!B2674,'Banco de Indicadores Mun. (2)'!A:A,'Banco de Indicadores - Mun. (1)'!A2674) / VLOOKUP(D2674,'Dados Base'!$B:$K,9,FALSE)) * 100</f>
        <v>10.934890295358649</v>
      </c>
      <c r="AM2674" s="72">
        <f>(SUMIFS('Banco de Indicadores Mun. (2)'!J:J,'Banco de Indicadores Mun. (2)'!B:B,'Banco de Indicadores - Mun. (1)'!B2674,'Banco de Indicadores Mun. (2)'!A:A,'Banco de Indicadores - Mun. (1)'!A2674) / VLOOKUP(D2674,'Dados Base'!$B:$K,7,FALSE)) * 100</f>
        <v>24.585107142857137</v>
      </c>
      <c r="AN2674" s="72">
        <f>(SUMIFS('Banco de Indicadores Mun. (2)'!K:K,'Banco de Indicadores Mun. (2)'!B:B,'Banco de Indicadores - Mun. (1)'!B2674,'Banco de Indicadores Mun. (2)'!A:A,'Banco de Indicadores - Mun. (1)'!A2674) / VLOOKUP(D2674,'Dados Base'!$B:$K,10,FALSE)) * 100</f>
        <v>63.936999999999998</v>
      </c>
      <c r="AO2674" s="24">
        <v>0</v>
      </c>
      <c r="AP2674" s="25">
        <v>0</v>
      </c>
      <c r="AQ2674" s="17">
        <v>0</v>
      </c>
      <c r="AR2674" s="24">
        <v>8</v>
      </c>
      <c r="AS2674" s="22">
        <v>100</v>
      </c>
      <c r="AT2674" s="22">
        <v>100</v>
      </c>
      <c r="AU2674" s="22">
        <v>83.975903614457835</v>
      </c>
      <c r="AV2674" s="22">
        <v>10</v>
      </c>
      <c r="AW2674" s="21">
        <v>0</v>
      </c>
      <c r="AX2674" s="21">
        <v>0</v>
      </c>
      <c r="AY2674" s="116">
        <v>85.855553412667803</v>
      </c>
    </row>
    <row r="2675" spans="1:51" ht="15" x14ac:dyDescent="0.25">
      <c r="A2675" s="144">
        <v>2013</v>
      </c>
      <c r="B2675" s="77" t="s">
        <v>95</v>
      </c>
      <c r="C2675" s="78">
        <v>8</v>
      </c>
      <c r="D2675" s="77">
        <v>3508207</v>
      </c>
      <c r="E2675" s="78">
        <v>35082078</v>
      </c>
      <c r="F2675" s="78" t="str">
        <f t="shared" si="114"/>
        <v>350820782013</v>
      </c>
      <c r="G2675" s="96">
        <v>0.89679256291084197</v>
      </c>
      <c r="H2675" s="80">
        <f t="shared" si="113"/>
        <v>4133</v>
      </c>
      <c r="I2675" s="91">
        <v>3401</v>
      </c>
      <c r="J2675" s="97">
        <v>732</v>
      </c>
      <c r="K2675" s="83">
        <f>(H2675)/VLOOKUP(D2675,'Dados Base'!$B:$K,6,FALSE)</f>
        <v>15.521838735118489</v>
      </c>
      <c r="L2675" s="88">
        <f t="shared" si="115"/>
        <v>82.288894265666585</v>
      </c>
      <c r="M2675" s="85" t="s">
        <v>702</v>
      </c>
      <c r="N2675" s="92">
        <v>0.73499999999999999</v>
      </c>
      <c r="O2675" s="91">
        <v>61</v>
      </c>
      <c r="P2675" s="91" t="s">
        <v>691</v>
      </c>
      <c r="Q2675" s="91" t="s">
        <v>691</v>
      </c>
      <c r="R2675" s="91" t="s">
        <v>691</v>
      </c>
      <c r="S2675" s="91">
        <v>18</v>
      </c>
      <c r="T2675" s="87" t="s">
        <v>691</v>
      </c>
      <c r="U2675" s="87">
        <v>40</v>
      </c>
      <c r="V2675" s="87">
        <v>36</v>
      </c>
      <c r="W2675" s="85" t="s">
        <v>691</v>
      </c>
      <c r="X2675" s="146">
        <v>8.6556213541666652E-3</v>
      </c>
      <c r="Y2675" s="21">
        <v>2.44</v>
      </c>
      <c r="Z2675" s="147">
        <v>154</v>
      </c>
      <c r="AA2675" s="147">
        <v>34</v>
      </c>
      <c r="AB2675" s="21">
        <v>1</v>
      </c>
      <c r="AC2675" s="21">
        <v>0</v>
      </c>
      <c r="AD2675" s="153">
        <f>VLOOKUP(D2675,'Dados Base'!$B:$K,9,FALSE)*31536000/VLOOKUP($F2675,F:H,MATCH(H2674,F2674:AF2674,0),FALSE)</f>
        <v>32962.864747157029</v>
      </c>
      <c r="AE2675" s="153">
        <f>VLOOKUP(D2675,'Dados Base'!$B:$K,10,FALSE)*31536000/VLOOKUP($F2675,F:H,MATCH(H2674,F2674:AF2674,0),FALSE)</f>
        <v>4044.0551657391734</v>
      </c>
      <c r="AF2675" s="148">
        <v>80.42</v>
      </c>
      <c r="AG2675" s="21" t="s">
        <v>692</v>
      </c>
      <c r="AH2675" s="148">
        <v>80.11</v>
      </c>
      <c r="AI2675" s="148">
        <v>13.71</v>
      </c>
      <c r="AJ2675" s="148">
        <v>98.6</v>
      </c>
      <c r="AK2675" s="72">
        <f>(SUMIFS('Banco de Indicadores Mun. (2)'!I:I,'Banco de Indicadores Mun. (2)'!B:B,'Banco de Indicadores - Mun. (1)'!B2675,'Banco de Indicadores Mun. (2)'!A:A,'Banco de Indicadores - Mun. (1)'!A2675) / VLOOKUP(D2675,'Dados Base'!$B:$K,8,FALSE)) * 100</f>
        <v>11.496911111111112</v>
      </c>
      <c r="AL2675" s="72">
        <f>(SUMIFS('Banco de Indicadores Mun. (2)'!I:I,'Banco de Indicadores Mun. (2)'!B:B,'Banco de Indicadores - Mun. (1)'!B2675,'Banco de Indicadores Mun. (2)'!A:A,'Banco de Indicadores - Mun. (1)'!A2675) / VLOOKUP(D2675,'Dados Base'!$B:$K,9,FALSE)) * 100</f>
        <v>3.5927847222222224</v>
      </c>
      <c r="AM2675" s="72">
        <f>(SUMIFS('Banco de Indicadores Mun. (2)'!J:J,'Banco de Indicadores Mun. (2)'!B:B,'Banco de Indicadores - Mun. (1)'!B2675,'Banco de Indicadores Mun. (2)'!A:A,'Banco de Indicadores - Mun. (1)'!A2675) / VLOOKUP(D2675,'Dados Base'!$B:$K,7,FALSE)) * 100</f>
        <v>15.808487804878052</v>
      </c>
      <c r="AN2675" s="72">
        <f>(SUMIFS('Banco de Indicadores Mun. (2)'!K:K,'Banco de Indicadores Mun. (2)'!B:B,'Banco de Indicadores - Mun. (1)'!B2675,'Banco de Indicadores Mun. (2)'!A:A,'Banco de Indicadores - Mun. (1)'!A2675) / VLOOKUP(D2675,'Dados Base'!$B:$K,10,FALSE)) * 100</f>
        <v>4.826169811320753</v>
      </c>
      <c r="AO2675" s="24">
        <v>0</v>
      </c>
      <c r="AP2675" s="25">
        <v>0</v>
      </c>
      <c r="AQ2675" s="17">
        <v>0</v>
      </c>
      <c r="AR2675" s="24">
        <v>9.8000000000000007</v>
      </c>
      <c r="AS2675" s="22">
        <v>100</v>
      </c>
      <c r="AT2675" s="22">
        <v>100</v>
      </c>
      <c r="AU2675" s="22">
        <v>81.914893617021278</v>
      </c>
      <c r="AV2675" s="22">
        <v>10</v>
      </c>
      <c r="AW2675" s="21">
        <v>0</v>
      </c>
      <c r="AX2675" s="21">
        <v>0</v>
      </c>
      <c r="AY2675" s="116">
        <v>281.4440419332862</v>
      </c>
    </row>
    <row r="2676" spans="1:51" ht="15" x14ac:dyDescent="0.25">
      <c r="A2676" s="144">
        <v>2013</v>
      </c>
      <c r="B2676" s="77" t="s">
        <v>96</v>
      </c>
      <c r="C2676" s="78">
        <v>17</v>
      </c>
      <c r="D2676" s="77">
        <v>3508306</v>
      </c>
      <c r="E2676" s="78">
        <v>350830617</v>
      </c>
      <c r="F2676" s="78" t="str">
        <f t="shared" si="114"/>
        <v>3508306172013</v>
      </c>
      <c r="G2676" s="96">
        <v>-0.58013026165985027</v>
      </c>
      <c r="H2676" s="80">
        <f t="shared" si="113"/>
        <v>4340</v>
      </c>
      <c r="I2676" s="91">
        <v>3765</v>
      </c>
      <c r="J2676" s="97">
        <v>575</v>
      </c>
      <c r="K2676" s="83">
        <f>(H2676)/VLOOKUP(D2676,'Dados Base'!$B:$K,6,FALSE)</f>
        <v>18.143054220141298</v>
      </c>
      <c r="L2676" s="88">
        <f t="shared" si="115"/>
        <v>86.751152073732712</v>
      </c>
      <c r="M2676" s="85" t="s">
        <v>702</v>
      </c>
      <c r="N2676" s="92">
        <v>0.69399999999999995</v>
      </c>
      <c r="O2676" s="91">
        <v>61</v>
      </c>
      <c r="P2676" s="91" t="s">
        <v>691</v>
      </c>
      <c r="Q2676" s="91" t="s">
        <v>691</v>
      </c>
      <c r="R2676" s="91" t="s">
        <v>691</v>
      </c>
      <c r="S2676" s="91">
        <v>16</v>
      </c>
      <c r="T2676" s="87" t="s">
        <v>691</v>
      </c>
      <c r="U2676" s="87">
        <v>39</v>
      </c>
      <c r="V2676" s="87">
        <v>20</v>
      </c>
      <c r="W2676" s="85" t="s">
        <v>691</v>
      </c>
      <c r="X2676" s="146">
        <v>9.4654947916666659E-3</v>
      </c>
      <c r="Y2676" s="21">
        <v>2.68</v>
      </c>
      <c r="Z2676" s="147">
        <v>178</v>
      </c>
      <c r="AA2676" s="147">
        <v>29</v>
      </c>
      <c r="AB2676" s="21">
        <v>0</v>
      </c>
      <c r="AC2676" s="21">
        <v>0</v>
      </c>
      <c r="AD2676" s="153">
        <f>VLOOKUP(D2676,'Dados Base'!$B:$K,9,FALSE)*31536000/VLOOKUP($F2676,F:H,MATCH(H2675,F2675:AF2675,0),FALSE)</f>
        <v>15913.327188940093</v>
      </c>
      <c r="AE2676" s="153">
        <f>VLOOKUP(D2676,'Dados Base'!$B:$K,10,FALSE)*31536000/VLOOKUP($F2676,F:H,MATCH(H2675,F2675:AF2675,0),FALSE)</f>
        <v>1743.9262672811051</v>
      </c>
      <c r="AF2676" s="148">
        <v>83.75</v>
      </c>
      <c r="AG2676" s="21">
        <v>90.29</v>
      </c>
      <c r="AH2676" s="148">
        <v>83.75</v>
      </c>
      <c r="AI2676" s="148">
        <v>8.56</v>
      </c>
      <c r="AJ2676" s="148">
        <v>96.79</v>
      </c>
      <c r="AK2676" s="72">
        <f>(SUMIFS('Banco de Indicadores Mun. (2)'!I:I,'Banco de Indicadores Mun. (2)'!B:B,'Banco de Indicadores - Mun. (1)'!B2676,'Banco de Indicadores Mun. (2)'!A:A,'Banco de Indicadores - Mun. (1)'!A2676) / VLOOKUP(D2676,'Dados Base'!$B:$K,8,FALSE)) * 100</f>
        <v>22.658422413793105</v>
      </c>
      <c r="AL2676" s="72">
        <f>(SUMIFS('Banco de Indicadores Mun. (2)'!I:I,'Banco de Indicadores Mun. (2)'!B:B,'Banco de Indicadores - Mun. (1)'!B2676,'Banco de Indicadores Mun. (2)'!A:A,'Banco de Indicadores - Mun. (1)'!A2676) / VLOOKUP(D2676,'Dados Base'!$B:$K,9,FALSE)) * 100</f>
        <v>12.001721461187215</v>
      </c>
      <c r="AM2676" s="72">
        <f>(SUMIFS('Banco de Indicadores Mun. (2)'!J:J,'Banco de Indicadores Mun. (2)'!B:B,'Banco de Indicadores - Mun. (1)'!B2676,'Banco de Indicadores Mun. (2)'!A:A,'Banco de Indicadores - Mun. (1)'!A2676) / VLOOKUP(D2676,'Dados Base'!$B:$K,7,FALSE)) * 100</f>
        <v>28.568054347826088</v>
      </c>
      <c r="AN2676" s="72">
        <f>(SUMIFS('Banco de Indicadores Mun. (2)'!K:K,'Banco de Indicadores Mun. (2)'!B:B,'Banco de Indicadores - Mun. (1)'!B2676,'Banco de Indicadores Mun. (2)'!A:A,'Banco de Indicadores - Mun. (1)'!A2676) / VLOOKUP(D2676,'Dados Base'!$B:$K,10,FALSE)) * 100</f>
        <v>4.8333333333333362E-3</v>
      </c>
      <c r="AO2676" s="24">
        <v>0</v>
      </c>
      <c r="AP2676" s="25">
        <v>0</v>
      </c>
      <c r="AQ2676" s="17">
        <v>0</v>
      </c>
      <c r="AR2676" s="24">
        <v>8.1999999999999993</v>
      </c>
      <c r="AS2676" s="22">
        <v>99</v>
      </c>
      <c r="AT2676" s="22">
        <v>99</v>
      </c>
      <c r="AU2676" s="22">
        <v>85.990338164251213</v>
      </c>
      <c r="AV2676" s="22">
        <v>9.7899999999999991</v>
      </c>
      <c r="AW2676" s="21">
        <v>0</v>
      </c>
      <c r="AX2676" s="21">
        <v>0</v>
      </c>
      <c r="AY2676" s="116">
        <v>91.657111199259063</v>
      </c>
    </row>
    <row r="2677" spans="1:51" ht="15" x14ac:dyDescent="0.25">
      <c r="A2677" s="144">
        <v>2013</v>
      </c>
      <c r="B2677" s="77" t="s">
        <v>97</v>
      </c>
      <c r="C2677" s="78">
        <v>10</v>
      </c>
      <c r="D2677" s="77">
        <v>3508405</v>
      </c>
      <c r="E2677" s="78">
        <v>350840510</v>
      </c>
      <c r="F2677" s="78" t="str">
        <f t="shared" si="114"/>
        <v>3508405102013</v>
      </c>
      <c r="G2677" s="96">
        <v>2.1307722819834396</v>
      </c>
      <c r="H2677" s="80">
        <f t="shared" si="113"/>
        <v>43899</v>
      </c>
      <c r="I2677" s="91">
        <v>37932</v>
      </c>
      <c r="J2677" s="97">
        <v>5967</v>
      </c>
      <c r="K2677" s="83">
        <f>(H2677)/VLOOKUP(D2677,'Dados Base'!$B:$K,6,FALSE)</f>
        <v>168.96578268734845</v>
      </c>
      <c r="L2677" s="88">
        <f t="shared" si="115"/>
        <v>86.407435249094505</v>
      </c>
      <c r="M2677" s="85" t="s">
        <v>702</v>
      </c>
      <c r="N2677" s="92">
        <v>0.73799999999999999</v>
      </c>
      <c r="O2677" s="91">
        <v>67</v>
      </c>
      <c r="P2677" s="91" t="s">
        <v>691</v>
      </c>
      <c r="Q2677" s="91" t="s">
        <v>691</v>
      </c>
      <c r="R2677" s="91" t="s">
        <v>691</v>
      </c>
      <c r="S2677" s="91">
        <v>167</v>
      </c>
      <c r="T2677" s="87" t="s">
        <v>691</v>
      </c>
      <c r="U2677" s="87">
        <v>304</v>
      </c>
      <c r="V2677" s="87">
        <v>256</v>
      </c>
      <c r="W2677" s="85" t="s">
        <v>691</v>
      </c>
      <c r="X2677" s="146">
        <v>0.10544565204513889</v>
      </c>
      <c r="Y2677" s="21">
        <v>30.59</v>
      </c>
      <c r="Z2677" s="147">
        <v>1325</v>
      </c>
      <c r="AA2677" s="147">
        <v>740</v>
      </c>
      <c r="AB2677" s="21">
        <v>7</v>
      </c>
      <c r="AC2677" s="21">
        <v>0</v>
      </c>
      <c r="AD2677" s="153">
        <f>VLOOKUP(D2677,'Dados Base'!$B:$K,9,FALSE)*31536000/VLOOKUP($F2677,F:H,MATCH(H2676,F2676:AF2676,0),FALSE)</f>
        <v>1989.9022756782615</v>
      </c>
      <c r="AE2677" s="153">
        <f>VLOOKUP(D2677,'Dados Base'!$B:$K,10,FALSE)*31536000/VLOOKUP($F2677,F:H,MATCH(H2676,F2676:AF2676,0),FALSE)</f>
        <v>280.16674639513428</v>
      </c>
      <c r="AF2677" s="148">
        <v>78.91</v>
      </c>
      <c r="AG2677" s="21">
        <v>84.75</v>
      </c>
      <c r="AH2677" s="148">
        <v>65.19</v>
      </c>
      <c r="AI2677" s="148">
        <v>32.229999999999997</v>
      </c>
      <c r="AJ2677" s="148">
        <v>93.1</v>
      </c>
      <c r="AK2677" s="72">
        <f>(SUMIFS('Banco de Indicadores Mun. (2)'!I:I,'Banco de Indicadores Mun. (2)'!B:B,'Banco de Indicadores - Mun. (1)'!B2677,'Banco de Indicadores Mun. (2)'!A:A,'Banco de Indicadores - Mun. (1)'!A2677) / VLOOKUP(D2677,'Dados Base'!$B:$K,8,FALSE)) * 100</f>
        <v>13.583475728155339</v>
      </c>
      <c r="AL2677" s="72">
        <f>(SUMIFS('Banco de Indicadores Mun. (2)'!I:I,'Banco de Indicadores Mun. (2)'!B:B,'Banco de Indicadores - Mun. (1)'!B2677,'Banco de Indicadores Mun. (2)'!A:A,'Banco de Indicadores - Mun. (1)'!A2677) / VLOOKUP(D2677,'Dados Base'!$B:$K,9,FALSE)) * 100</f>
        <v>5.0508953068592062</v>
      </c>
      <c r="AM2677" s="72">
        <f>(SUMIFS('Banco de Indicadores Mun. (2)'!J:J,'Banco de Indicadores Mun. (2)'!B:B,'Banco de Indicadores - Mun. (1)'!B2677,'Banco de Indicadores Mun. (2)'!A:A,'Banco de Indicadores - Mun. (1)'!A2677) / VLOOKUP(D2677,'Dados Base'!$B:$K,7,FALSE)) * 100</f>
        <v>18.819187500000002</v>
      </c>
      <c r="AN2677" s="72">
        <f>(SUMIFS('Banco de Indicadores Mun. (2)'!K:K,'Banco de Indicadores Mun. (2)'!B:B,'Banco de Indicadores - Mun. (1)'!B2677,'Banco de Indicadores Mun. (2)'!A:A,'Banco de Indicadores - Mun. (1)'!A2677) / VLOOKUP(D2677,'Dados Base'!$B:$K,10,FALSE)) * 100</f>
        <v>4.9915384615384628</v>
      </c>
      <c r="AO2677" s="24">
        <v>2</v>
      </c>
      <c r="AP2677" s="25">
        <v>0</v>
      </c>
      <c r="AQ2677" s="17">
        <v>0</v>
      </c>
      <c r="AR2677" s="24">
        <v>7.2</v>
      </c>
      <c r="AS2677" s="22">
        <v>71</v>
      </c>
      <c r="AT2677" s="22">
        <v>71.000000000000014</v>
      </c>
      <c r="AU2677" s="22">
        <v>64.164648910411628</v>
      </c>
      <c r="AV2677" s="22">
        <v>6.93</v>
      </c>
      <c r="AW2677" s="21">
        <v>1</v>
      </c>
      <c r="AX2677" s="21">
        <v>0</v>
      </c>
      <c r="AY2677" s="116">
        <v>22.025816959378272</v>
      </c>
    </row>
    <row r="2678" spans="1:51" ht="15" x14ac:dyDescent="0.25">
      <c r="A2678" s="144">
        <v>2013</v>
      </c>
      <c r="B2678" s="77" t="s">
        <v>98</v>
      </c>
      <c r="C2678" s="78">
        <v>2</v>
      </c>
      <c r="D2678" s="77">
        <v>3508504</v>
      </c>
      <c r="E2678" s="78">
        <v>35085042</v>
      </c>
      <c r="F2678" s="78" t="str">
        <f t="shared" si="114"/>
        <v>350850422013</v>
      </c>
      <c r="G2678" s="96">
        <v>0.98028157029317331</v>
      </c>
      <c r="H2678" s="80">
        <f t="shared" si="113"/>
        <v>86859</v>
      </c>
      <c r="I2678" s="91">
        <v>74320</v>
      </c>
      <c r="J2678" s="97">
        <v>12539</v>
      </c>
      <c r="K2678" s="83">
        <f>(H2678)/VLOOKUP(D2678,'Dados Base'!$B:$K,6,FALSE)</f>
        <v>234.81117028466383</v>
      </c>
      <c r="L2678" s="88">
        <f t="shared" si="115"/>
        <v>85.563959981118813</v>
      </c>
      <c r="M2678" s="85" t="s">
        <v>702</v>
      </c>
      <c r="N2678" s="92">
        <v>0.78800000000000003</v>
      </c>
      <c r="O2678" s="91">
        <v>106</v>
      </c>
      <c r="P2678" s="91" t="s">
        <v>691</v>
      </c>
      <c r="Q2678" s="91" t="s">
        <v>691</v>
      </c>
      <c r="R2678" s="91" t="s">
        <v>691</v>
      </c>
      <c r="S2678" s="91">
        <v>145</v>
      </c>
      <c r="T2678" s="87" t="s">
        <v>691</v>
      </c>
      <c r="U2678" s="87">
        <v>667</v>
      </c>
      <c r="V2678" s="87">
        <v>600</v>
      </c>
      <c r="W2678" s="85" t="s">
        <v>691</v>
      </c>
      <c r="X2678" s="146">
        <v>0.25514328593750002</v>
      </c>
      <c r="Y2678" s="21">
        <v>61.38</v>
      </c>
      <c r="Z2678" s="147">
        <v>3015</v>
      </c>
      <c r="AA2678" s="147">
        <v>1128</v>
      </c>
      <c r="AB2678" s="21">
        <v>16</v>
      </c>
      <c r="AC2678" s="21">
        <v>0</v>
      </c>
      <c r="AD2678" s="153">
        <f>VLOOKUP(D2678,'Dados Base'!$B:$K,9,FALSE)*31536000/VLOOKUP($F2678,F:H,MATCH(H2677,F2677:AF2677,0),FALSE)</f>
        <v>2029.567920422754</v>
      </c>
      <c r="AE2678" s="153">
        <f>VLOOKUP(D2678,'Dados Base'!$B:$K,10,FALSE)*31536000/VLOOKUP($F2678,F:H,MATCH(H2677,F2677:AF2677,0),FALSE)</f>
        <v>206.9505750699409</v>
      </c>
      <c r="AF2678" s="148">
        <v>96.5</v>
      </c>
      <c r="AG2678" s="21">
        <v>100</v>
      </c>
      <c r="AH2678" s="148">
        <v>81.42</v>
      </c>
      <c r="AI2678" s="148">
        <v>36.21</v>
      </c>
      <c r="AJ2678" s="148">
        <v>100</v>
      </c>
      <c r="AK2678" s="72">
        <f>(SUMIFS('Banco de Indicadores Mun. (2)'!I:I,'Banco de Indicadores Mun. (2)'!B:B,'Banco de Indicadores - Mun. (1)'!B2678,'Banco de Indicadores Mun. (2)'!A:A,'Banco de Indicadores - Mun. (1)'!A2678) / VLOOKUP(D2678,'Dados Base'!$B:$K,8,FALSE)) * 100</f>
        <v>16.086157024793387</v>
      </c>
      <c r="AL2678" s="72">
        <f>(SUMIFS('Banco de Indicadores Mun. (2)'!I:I,'Banco de Indicadores Mun. (2)'!B:B,'Banco de Indicadores - Mun. (1)'!B2678,'Banco de Indicadores Mun. (2)'!A:A,'Banco de Indicadores - Mun. (1)'!A2678) / VLOOKUP(D2678,'Dados Base'!$B:$K,9,FALSE)) * 100</f>
        <v>6.963953488372093</v>
      </c>
      <c r="AM2678" s="72">
        <f>(SUMIFS('Banco de Indicadores Mun. (2)'!J:J,'Banco de Indicadores Mun. (2)'!B:B,'Banco de Indicadores - Mun. (1)'!B2678,'Banco de Indicadores Mun. (2)'!A:A,'Banco de Indicadores - Mun. (1)'!A2678) / VLOOKUP(D2678,'Dados Base'!$B:$K,7,FALSE)) * 100</f>
        <v>11.235924324324325</v>
      </c>
      <c r="AN2678" s="72">
        <f>(SUMIFS('Banco de Indicadores Mun. (2)'!K:K,'Banco de Indicadores Mun. (2)'!B:B,'Banco de Indicadores - Mun. (1)'!B2678,'Banco de Indicadores Mun. (2)'!A:A,'Banco de Indicadores - Mun. (1)'!A2678) / VLOOKUP(D2678,'Dados Base'!$B:$K,10,FALSE)) * 100</f>
        <v>31.828140350877192</v>
      </c>
      <c r="AO2678" s="24">
        <v>0</v>
      </c>
      <c r="AP2678" s="25">
        <v>0</v>
      </c>
      <c r="AQ2678" s="17">
        <v>0</v>
      </c>
      <c r="AR2678" s="24">
        <v>9.8000000000000007</v>
      </c>
      <c r="AS2678" s="22">
        <v>95</v>
      </c>
      <c r="AT2678" s="22">
        <v>94.049999999999983</v>
      </c>
      <c r="AU2678" s="22">
        <v>72.773352643012316</v>
      </c>
      <c r="AV2678" s="22">
        <v>8.14</v>
      </c>
      <c r="AW2678" s="21">
        <v>0</v>
      </c>
      <c r="AX2678" s="21">
        <v>0</v>
      </c>
      <c r="AY2678" s="116">
        <v>106.11693264123751</v>
      </c>
    </row>
    <row r="2679" spans="1:51" ht="15" x14ac:dyDescent="0.25">
      <c r="A2679" s="144">
        <v>2013</v>
      </c>
      <c r="B2679" s="77" t="s">
        <v>99</v>
      </c>
      <c r="C2679" s="78">
        <v>2</v>
      </c>
      <c r="D2679" s="77">
        <v>3508603</v>
      </c>
      <c r="E2679" s="78">
        <v>35086032</v>
      </c>
      <c r="F2679" s="78" t="str">
        <f t="shared" si="114"/>
        <v>350860322013</v>
      </c>
      <c r="G2679" s="96">
        <v>0.89074219268621135</v>
      </c>
      <c r="H2679" s="80">
        <f t="shared" si="113"/>
        <v>30756</v>
      </c>
      <c r="I2679" s="91">
        <v>25289</v>
      </c>
      <c r="J2679" s="97">
        <v>5467</v>
      </c>
      <c r="K2679" s="83">
        <f>(H2679)/VLOOKUP(D2679,'Dados Base'!$B:$K,6,FALSE)</f>
        <v>106.85102834908284</v>
      </c>
      <c r="L2679" s="88">
        <f t="shared" si="115"/>
        <v>82.224606580829757</v>
      </c>
      <c r="M2679" s="85" t="s">
        <v>702</v>
      </c>
      <c r="N2679" s="92">
        <v>0.76400000000000001</v>
      </c>
      <c r="O2679" s="91">
        <v>97</v>
      </c>
      <c r="P2679" s="91" t="s">
        <v>691</v>
      </c>
      <c r="Q2679" s="91" t="s">
        <v>691</v>
      </c>
      <c r="R2679" s="91" t="s">
        <v>691</v>
      </c>
      <c r="S2679" s="91">
        <v>34</v>
      </c>
      <c r="T2679" s="87" t="s">
        <v>691</v>
      </c>
      <c r="U2679" s="87">
        <v>220</v>
      </c>
      <c r="V2679" s="87">
        <v>189</v>
      </c>
      <c r="W2679" s="85" t="s">
        <v>691</v>
      </c>
      <c r="X2679" s="146">
        <v>8.5110573319444438E-2</v>
      </c>
      <c r="Y2679" s="21">
        <v>20.77</v>
      </c>
      <c r="Z2679" s="147">
        <v>167</v>
      </c>
      <c r="AA2679" s="147">
        <v>1235</v>
      </c>
      <c r="AB2679" s="21">
        <v>3</v>
      </c>
      <c r="AC2679" s="21">
        <v>1</v>
      </c>
      <c r="AD2679" s="153">
        <f>VLOOKUP(D2679,'Dados Base'!$B:$K,9,FALSE)*31536000/VLOOKUP($F2679,F:H,MATCH(H2678,F2678:AF2678,0),FALSE)</f>
        <v>4439.8127194693716</v>
      </c>
      <c r="AE2679" s="153">
        <f>VLOOKUP(D2679,'Dados Base'!$B:$K,10,FALSE)*31536000/VLOOKUP($F2679,F:H,MATCH(H2678,F2678:AF2678,0),FALSE)</f>
        <v>451.15879828326172</v>
      </c>
      <c r="AF2679" s="148">
        <v>90.91</v>
      </c>
      <c r="AG2679" s="21">
        <v>100</v>
      </c>
      <c r="AH2679" s="148">
        <v>81.349999999999994</v>
      </c>
      <c r="AI2679" s="148">
        <v>39.19</v>
      </c>
      <c r="AJ2679" s="148">
        <v>100</v>
      </c>
      <c r="AK2679" s="72">
        <f>(SUMIFS('Banco de Indicadores Mun. (2)'!I:I,'Banco de Indicadores Mun. (2)'!B:B,'Banco de Indicadores - Mun. (1)'!B2679,'Banco de Indicadores Mun. (2)'!A:A,'Banco de Indicadores - Mun. (1)'!A2679) / VLOOKUP(D2679,'Dados Base'!$B:$K,8,FALSE)) * 100</f>
        <v>7.9761170212765968</v>
      </c>
      <c r="AL2679" s="72">
        <f>(SUMIFS('Banco de Indicadores Mun. (2)'!I:I,'Banco de Indicadores Mun. (2)'!B:B,'Banco de Indicadores - Mun. (1)'!B2679,'Banco de Indicadores Mun. (2)'!A:A,'Banco de Indicadores - Mun. (1)'!A2679) / VLOOKUP(D2679,'Dados Base'!$B:$K,9,FALSE)) * 100</f>
        <v>3.463071593533487</v>
      </c>
      <c r="AM2679" s="72">
        <f>(SUMIFS('Banco de Indicadores Mun. (2)'!J:J,'Banco de Indicadores Mun. (2)'!B:B,'Banco de Indicadores - Mun. (1)'!B2679,'Banco de Indicadores Mun. (2)'!A:A,'Banco de Indicadores - Mun. (1)'!A2679) / VLOOKUP(D2679,'Dados Base'!$B:$K,7,FALSE)) * 100</f>
        <v>9.7878888888888884</v>
      </c>
      <c r="AN2679" s="72">
        <f>(SUMIFS('Banco de Indicadores Mun. (2)'!K:K,'Banco de Indicadores Mun. (2)'!B:B,'Banco de Indicadores - Mun. (1)'!B2679,'Banco de Indicadores Mun. (2)'!A:A,'Banco de Indicadores - Mun. (1)'!A2679) / VLOOKUP(D2679,'Dados Base'!$B:$K,10,FALSE)) * 100</f>
        <v>2.0466818181818183</v>
      </c>
      <c r="AO2679" s="24">
        <v>0</v>
      </c>
      <c r="AP2679" s="25">
        <v>0</v>
      </c>
      <c r="AQ2679" s="17">
        <v>0</v>
      </c>
      <c r="AR2679" s="24">
        <v>10</v>
      </c>
      <c r="AS2679" s="22">
        <v>100</v>
      </c>
      <c r="AT2679" s="22">
        <v>49</v>
      </c>
      <c r="AU2679" s="22">
        <v>11.911554921540656</v>
      </c>
      <c r="AV2679" s="22">
        <v>3.51</v>
      </c>
      <c r="AW2679" s="21">
        <v>0</v>
      </c>
      <c r="AX2679" s="21">
        <v>1</v>
      </c>
      <c r="AY2679" s="116">
        <v>124.53849893330045</v>
      </c>
    </row>
    <row r="2680" spans="1:51" ht="15" x14ac:dyDescent="0.25">
      <c r="A2680" s="144">
        <v>2013</v>
      </c>
      <c r="B2680" s="77" t="s">
        <v>100</v>
      </c>
      <c r="C2680" s="78">
        <v>4</v>
      </c>
      <c r="D2680" s="77">
        <v>3508702</v>
      </c>
      <c r="E2680" s="78">
        <v>35087024</v>
      </c>
      <c r="F2680" s="78" t="str">
        <f t="shared" si="114"/>
        <v>350870242013</v>
      </c>
      <c r="G2680" s="96">
        <v>3.1192715189276576E-2</v>
      </c>
      <c r="H2680" s="80">
        <f t="shared" si="113"/>
        <v>18626</v>
      </c>
      <c r="I2680" s="91">
        <v>12907</v>
      </c>
      <c r="J2680" s="97">
        <v>5719</v>
      </c>
      <c r="K2680" s="83">
        <f>(H2680)/VLOOKUP(D2680,'Dados Base'!$B:$K,6,FALSE)</f>
        <v>39.588514102318861</v>
      </c>
      <c r="L2680" s="88">
        <f t="shared" si="115"/>
        <v>69.295608289487802</v>
      </c>
      <c r="M2680" s="85" t="s">
        <v>702</v>
      </c>
      <c r="N2680" s="92">
        <v>0.72</v>
      </c>
      <c r="O2680" s="91">
        <v>185</v>
      </c>
      <c r="P2680" s="91" t="s">
        <v>691</v>
      </c>
      <c r="Q2680" s="91" t="s">
        <v>691</v>
      </c>
      <c r="R2680" s="91" t="s">
        <v>691</v>
      </c>
      <c r="S2680" s="91">
        <v>29</v>
      </c>
      <c r="T2680" s="87" t="s">
        <v>691</v>
      </c>
      <c r="U2680" s="87">
        <v>137</v>
      </c>
      <c r="V2680" s="87">
        <v>95</v>
      </c>
      <c r="W2680" s="85" t="s">
        <v>691</v>
      </c>
      <c r="X2680" s="146">
        <v>3.9563305513888883E-2</v>
      </c>
      <c r="Y2680" s="21">
        <v>9.0299999999999994</v>
      </c>
      <c r="Z2680" s="147">
        <v>0</v>
      </c>
      <c r="AA2680" s="147">
        <v>697</v>
      </c>
      <c r="AB2680" s="21">
        <v>0</v>
      </c>
      <c r="AC2680" s="21">
        <v>0</v>
      </c>
      <c r="AD2680" s="153">
        <f>VLOOKUP(D2680,'Dados Base'!$B:$K,9,FALSE)*31536000/VLOOKUP($F2680,F:H,MATCH(H2679,F2679:AF2679,0),FALSE)</f>
        <v>12461.342209814238</v>
      </c>
      <c r="AE2680" s="153">
        <f>VLOOKUP(D2680,'Dados Base'!$B:$K,10,FALSE)*31536000/VLOOKUP($F2680,F:H,MATCH(H2679,F2679:AF2679,0),FALSE)</f>
        <v>1235.9755180929883</v>
      </c>
      <c r="AF2680" s="148">
        <v>69.78</v>
      </c>
      <c r="AG2680" s="21">
        <v>68.56</v>
      </c>
      <c r="AH2680" s="148">
        <v>60.9</v>
      </c>
      <c r="AI2680" s="148">
        <v>78.239999999999995</v>
      </c>
      <c r="AJ2680" s="148">
        <v>93.05</v>
      </c>
      <c r="AK2680" s="72">
        <f>(SUMIFS('Banco de Indicadores Mun. (2)'!I:I,'Banco de Indicadores Mun. (2)'!B:B,'Banco de Indicadores - Mun. (1)'!B2680,'Banco de Indicadores Mun. (2)'!A:A,'Banco de Indicadores - Mun. (1)'!A2680) / VLOOKUP(D2680,'Dados Base'!$B:$K,8,FALSE)) * 100</f>
        <v>1.69617316017316</v>
      </c>
      <c r="AL2680" s="72">
        <f>(SUMIFS('Banco de Indicadores Mun. (2)'!I:I,'Banco de Indicadores Mun. (2)'!B:B,'Banco de Indicadores - Mun. (1)'!B2680,'Banco de Indicadores Mun. (2)'!A:A,'Banco de Indicadores - Mun. (1)'!A2680) / VLOOKUP(D2680,'Dados Base'!$B:$K,9,FALSE)) * 100</f>
        <v>0.53235869565217386</v>
      </c>
      <c r="AM2680" s="72">
        <f>(SUMIFS('Banco de Indicadores Mun. (2)'!J:J,'Banco de Indicadores Mun. (2)'!B:B,'Banco de Indicadores - Mun. (1)'!B2680,'Banco de Indicadores Mun. (2)'!A:A,'Banco de Indicadores - Mun. (1)'!A2680) / VLOOKUP(D2680,'Dados Base'!$B:$K,7,FALSE)) * 100</f>
        <v>2.4256392405063285</v>
      </c>
      <c r="AN2680" s="72">
        <f>(SUMIFS('Banco de Indicadores Mun. (2)'!K:K,'Banco de Indicadores Mun. (2)'!B:B,'Banco de Indicadores - Mun. (1)'!B2680,'Banco de Indicadores Mun. (2)'!A:A,'Banco de Indicadores - Mun. (1)'!A2680) / VLOOKUP(D2680,'Dados Base'!$B:$K,10,FALSE)) * 100</f>
        <v>0.11732876712328769</v>
      </c>
      <c r="AO2680" s="24">
        <v>0</v>
      </c>
      <c r="AP2680" s="25">
        <v>0</v>
      </c>
      <c r="AQ2680" s="17">
        <v>0</v>
      </c>
      <c r="AR2680" s="24">
        <v>7.1</v>
      </c>
      <c r="AS2680" s="22">
        <v>91</v>
      </c>
      <c r="AT2680" s="22">
        <v>0</v>
      </c>
      <c r="AU2680" s="22">
        <v>0</v>
      </c>
      <c r="AV2680" s="22">
        <v>1.37</v>
      </c>
      <c r="AW2680" s="21">
        <v>0</v>
      </c>
      <c r="AX2680" s="21">
        <v>0</v>
      </c>
      <c r="AY2680" s="116">
        <v>0</v>
      </c>
    </row>
    <row r="2681" spans="1:51" ht="15" x14ac:dyDescent="0.25">
      <c r="A2681" s="144">
        <v>2013</v>
      </c>
      <c r="B2681" s="77" t="s">
        <v>101</v>
      </c>
      <c r="C2681" s="78">
        <v>16</v>
      </c>
      <c r="D2681" s="77">
        <v>3508801</v>
      </c>
      <c r="E2681" s="78">
        <v>350880116</v>
      </c>
      <c r="F2681" s="78" t="str">
        <f t="shared" si="114"/>
        <v>3508801162013</v>
      </c>
      <c r="G2681" s="96">
        <v>0.46144468820747964</v>
      </c>
      <c r="H2681" s="80">
        <f t="shared" si="113"/>
        <v>16802</v>
      </c>
      <c r="I2681" s="91">
        <v>14772</v>
      </c>
      <c r="J2681" s="97">
        <v>2030</v>
      </c>
      <c r="K2681" s="83">
        <f>(H2681)/VLOOKUP(D2681,'Dados Base'!$B:$K,6,FALSE)</f>
        <v>18.265823060030876</v>
      </c>
      <c r="L2681" s="88">
        <f t="shared" si="115"/>
        <v>87.918104987501493</v>
      </c>
      <c r="M2681" s="85" t="s">
        <v>702</v>
      </c>
      <c r="N2681" s="92">
        <v>0.74199999999999999</v>
      </c>
      <c r="O2681" s="91">
        <v>167</v>
      </c>
      <c r="P2681" s="91" t="s">
        <v>691</v>
      </c>
      <c r="Q2681" s="91" t="s">
        <v>691</v>
      </c>
      <c r="R2681" s="91" t="s">
        <v>691</v>
      </c>
      <c r="S2681" s="91">
        <v>48</v>
      </c>
      <c r="T2681" s="87" t="s">
        <v>691</v>
      </c>
      <c r="U2681" s="87">
        <v>167</v>
      </c>
      <c r="V2681" s="87">
        <v>112</v>
      </c>
      <c r="W2681" s="85" t="s">
        <v>691</v>
      </c>
      <c r="X2681" s="146">
        <v>3.8686425275116482E-2</v>
      </c>
      <c r="Y2681" s="21">
        <v>10.55</v>
      </c>
      <c r="Z2681" s="147">
        <v>27</v>
      </c>
      <c r="AA2681" s="147">
        <v>787</v>
      </c>
      <c r="AB2681" s="21">
        <v>2</v>
      </c>
      <c r="AC2681" s="21">
        <v>0</v>
      </c>
      <c r="AD2681" s="153">
        <f>VLOOKUP(D2681,'Dados Base'!$B:$K,9,FALSE)*31536000/VLOOKUP($F2681,F:H,MATCH(H2680,F2680:AF2680,0),FALSE)</f>
        <v>12781.821211760505</v>
      </c>
      <c r="AE2681" s="153">
        <f>VLOOKUP(D2681,'Dados Base'!$B:$K,10,FALSE)*31536000/VLOOKUP($F2681,F:H,MATCH(H2680,F2680:AF2680,0),FALSE)</f>
        <v>1257.5360076181405</v>
      </c>
      <c r="AF2681" s="148" t="s">
        <v>692</v>
      </c>
      <c r="AG2681" s="21" t="s">
        <v>692</v>
      </c>
      <c r="AH2681" s="148" t="s">
        <v>692</v>
      </c>
      <c r="AI2681" s="148" t="s">
        <v>692</v>
      </c>
      <c r="AJ2681" s="148" t="s">
        <v>692</v>
      </c>
      <c r="AK2681" s="72">
        <f>(SUMIFS('Banco de Indicadores Mun. (2)'!I:I,'Banco de Indicadores Mun. (2)'!B:B,'Banco de Indicadores - Mun. (1)'!B2681,'Banco de Indicadores Mun. (2)'!A:A,'Banco de Indicadores - Mun. (1)'!A2681) / VLOOKUP(D2681,'Dados Base'!$B:$K,8,FALSE)) * 100</f>
        <v>15.419949820788526</v>
      </c>
      <c r="AL2681" s="72">
        <f>(SUMIFS('Banco de Indicadores Mun. (2)'!I:I,'Banco de Indicadores Mun. (2)'!B:B,'Banco de Indicadores - Mun. (1)'!B2681,'Banco de Indicadores Mun. (2)'!A:A,'Banco de Indicadores - Mun. (1)'!A2681) / VLOOKUP(D2681,'Dados Base'!$B:$K,9,FALSE)) * 100</f>
        <v>6.3174243759177671</v>
      </c>
      <c r="AM2681" s="72">
        <f>(SUMIFS('Banco de Indicadores Mun. (2)'!J:J,'Banco de Indicadores Mun. (2)'!B:B,'Banco de Indicadores - Mun. (1)'!B2681,'Banco de Indicadores Mun. (2)'!A:A,'Banco de Indicadores - Mun. (1)'!A2681) / VLOOKUP(D2681,'Dados Base'!$B:$K,7,FALSE)) * 100</f>
        <v>20.159372641509428</v>
      </c>
      <c r="AN2681" s="72">
        <f>(SUMIFS('Banco de Indicadores Mun. (2)'!K:K,'Banco de Indicadores Mun. (2)'!B:B,'Banco de Indicadores - Mun. (1)'!B2681,'Banco de Indicadores Mun. (2)'!A:A,'Banco de Indicadores - Mun. (1)'!A2681) / VLOOKUP(D2681,'Dados Base'!$B:$K,10,FALSE)) * 100</f>
        <v>0.42356716417910456</v>
      </c>
      <c r="AO2681" s="24">
        <v>0</v>
      </c>
      <c r="AP2681" s="25">
        <v>0</v>
      </c>
      <c r="AQ2681" s="17">
        <v>0</v>
      </c>
      <c r="AR2681" s="24">
        <v>8</v>
      </c>
      <c r="AS2681" s="22">
        <v>100</v>
      </c>
      <c r="AT2681" s="22">
        <v>4</v>
      </c>
      <c r="AU2681" s="22">
        <v>3.3169533169533167</v>
      </c>
      <c r="AV2681" s="22">
        <v>1.77</v>
      </c>
      <c r="AW2681" s="21">
        <v>0</v>
      </c>
      <c r="AX2681" s="21">
        <v>0</v>
      </c>
      <c r="AY2681" s="116">
        <v>14.612278205042264</v>
      </c>
    </row>
    <row r="2682" spans="1:51" ht="15" x14ac:dyDescent="0.25">
      <c r="A2682" s="144">
        <v>2013</v>
      </c>
      <c r="B2682" s="77" t="s">
        <v>102</v>
      </c>
      <c r="C2682" s="78">
        <v>21</v>
      </c>
      <c r="D2682" s="77">
        <v>3508900</v>
      </c>
      <c r="E2682" s="78">
        <v>350890021</v>
      </c>
      <c r="F2682" s="78" t="str">
        <f t="shared" si="114"/>
        <v>3508900212013</v>
      </c>
      <c r="G2682" s="96">
        <v>-9.7866517813738341E-3</v>
      </c>
      <c r="H2682" s="80">
        <f t="shared" si="113"/>
        <v>4085</v>
      </c>
      <c r="I2682" s="91">
        <v>3379</v>
      </c>
      <c r="J2682" s="97">
        <v>706</v>
      </c>
      <c r="K2682" s="83">
        <f>(H2682)/VLOOKUP(D2682,'Dados Base'!$B:$K,6,FALSE)</f>
        <v>16.213534431434809</v>
      </c>
      <c r="L2682" s="88">
        <f t="shared" si="115"/>
        <v>82.717258261933907</v>
      </c>
      <c r="M2682" s="85" t="s">
        <v>702</v>
      </c>
      <c r="N2682" s="92">
        <v>0.72899999999999998</v>
      </c>
      <c r="O2682" s="91">
        <v>15</v>
      </c>
      <c r="P2682" s="91" t="s">
        <v>691</v>
      </c>
      <c r="Q2682" s="91" t="s">
        <v>691</v>
      </c>
      <c r="R2682" s="91" t="s">
        <v>691</v>
      </c>
      <c r="S2682" s="91">
        <v>5</v>
      </c>
      <c r="T2682" s="87" t="s">
        <v>691</v>
      </c>
      <c r="U2682" s="87">
        <v>18</v>
      </c>
      <c r="V2682" s="87">
        <v>23</v>
      </c>
      <c r="W2682" s="85" t="s">
        <v>691</v>
      </c>
      <c r="X2682" s="146">
        <v>8.9816809895833342E-3</v>
      </c>
      <c r="Y2682" s="21">
        <v>2.39</v>
      </c>
      <c r="Z2682" s="147">
        <v>123</v>
      </c>
      <c r="AA2682" s="147">
        <v>62</v>
      </c>
      <c r="AB2682" s="21">
        <v>0</v>
      </c>
      <c r="AC2682" s="21">
        <v>0</v>
      </c>
      <c r="AD2682" s="153">
        <f>VLOOKUP(D2682,'Dados Base'!$B:$K,9,FALSE)*31536000/VLOOKUP($F2682,F:H,MATCH(H2681,F2681:AF2681,0),FALSE)</f>
        <v>14359.108935128519</v>
      </c>
      <c r="AE2682" s="153">
        <f>VLOOKUP(D2682,'Dados Base'!$B:$K,10,FALSE)*31536000/VLOOKUP($F2682,F:H,MATCH(H2681,F2681:AF2681,0),FALSE)</f>
        <v>1543.9902080783349</v>
      </c>
      <c r="AF2682" s="148">
        <v>84.43</v>
      </c>
      <c r="AG2682" s="21" t="s">
        <v>692</v>
      </c>
      <c r="AH2682" s="148">
        <v>69.959999999999994</v>
      </c>
      <c r="AI2682" s="148">
        <v>15.83</v>
      </c>
      <c r="AJ2682" s="148">
        <v>100</v>
      </c>
      <c r="AK2682" s="72">
        <f>(SUMIFS('Banco de Indicadores Mun. (2)'!I:I,'Banco de Indicadores Mun. (2)'!B:B,'Banco de Indicadores - Mun. (1)'!B2682,'Banco de Indicadores Mun. (2)'!A:A,'Banco de Indicadores - Mun. (1)'!A2682) / VLOOKUP(D2682,'Dados Base'!$B:$K,8,FALSE)) * 100</f>
        <v>58.654999999999987</v>
      </c>
      <c r="AL2682" s="72">
        <f>(SUMIFS('Banco de Indicadores Mun. (2)'!I:I,'Banco de Indicadores Mun. (2)'!B:B,'Banco de Indicadores - Mun. (1)'!B2682,'Banco de Indicadores Mun. (2)'!A:A,'Banco de Indicadores - Mun. (1)'!A2682) / VLOOKUP(D2682,'Dados Base'!$B:$K,9,FALSE)) * 100</f>
        <v>27.120053763440854</v>
      </c>
      <c r="AM2682" s="72">
        <f>(SUMIFS('Banco de Indicadores Mun. (2)'!J:J,'Banco de Indicadores Mun. (2)'!B:B,'Banco de Indicadores - Mun. (1)'!B2682,'Banco de Indicadores Mun. (2)'!A:A,'Banco de Indicadores - Mun. (1)'!A2682) / VLOOKUP(D2682,'Dados Base'!$B:$K,7,FALSE)) * 100</f>
        <v>76.427484848484823</v>
      </c>
      <c r="AN2682" s="72">
        <f>(SUMIFS('Banco de Indicadores Mun. (2)'!K:K,'Banco de Indicadores Mun. (2)'!B:B,'Banco de Indicadores - Mun. (1)'!B2682,'Banco de Indicadores Mun. (2)'!A:A,'Banco de Indicadores - Mun. (1)'!A2682) / VLOOKUP(D2682,'Dados Base'!$B:$K,10,FALSE)) * 100</f>
        <v>5.8000000000000013E-3</v>
      </c>
      <c r="AO2682" s="24">
        <v>0</v>
      </c>
      <c r="AP2682" s="25">
        <v>0</v>
      </c>
      <c r="AQ2682" s="17">
        <v>0</v>
      </c>
      <c r="AR2682" s="24">
        <v>7.3</v>
      </c>
      <c r="AS2682" s="22">
        <v>92</v>
      </c>
      <c r="AT2682" s="22">
        <v>92</v>
      </c>
      <c r="AU2682" s="22">
        <v>66.486486486486484</v>
      </c>
      <c r="AV2682" s="22">
        <v>7.39</v>
      </c>
      <c r="AW2682" s="21">
        <v>0</v>
      </c>
      <c r="AX2682" s="21">
        <v>0</v>
      </c>
      <c r="AY2682" s="116">
        <v>5389.8395675973215</v>
      </c>
    </row>
    <row r="2683" spans="1:51" ht="15" x14ac:dyDescent="0.25">
      <c r="A2683" s="144">
        <v>2013</v>
      </c>
      <c r="B2683" s="77" t="s">
        <v>103</v>
      </c>
      <c r="C2683" s="78">
        <v>6</v>
      </c>
      <c r="D2683" s="77">
        <v>3509007</v>
      </c>
      <c r="E2683" s="78">
        <v>35090076</v>
      </c>
      <c r="F2683" s="78" t="str">
        <f t="shared" si="114"/>
        <v>350900762013</v>
      </c>
      <c r="G2683" s="96">
        <v>1.8344804436919215</v>
      </c>
      <c r="H2683" s="80">
        <f t="shared" si="113"/>
        <v>90669</v>
      </c>
      <c r="I2683" s="91">
        <v>88670</v>
      </c>
      <c r="J2683" s="97">
        <v>1999</v>
      </c>
      <c r="K2683" s="83">
        <f>(H2683)/VLOOKUP(D2683,'Dados Base'!$B:$K,6,FALSE)</f>
        <v>945.55219522369384</v>
      </c>
      <c r="L2683" s="88">
        <f t="shared" si="115"/>
        <v>97.795277327421729</v>
      </c>
      <c r="M2683" s="85" t="s">
        <v>702</v>
      </c>
      <c r="N2683" s="92">
        <v>0.78100000000000003</v>
      </c>
      <c r="O2683" s="91">
        <v>2</v>
      </c>
      <c r="P2683" s="91" t="s">
        <v>691</v>
      </c>
      <c r="Q2683" s="91" t="s">
        <v>691</v>
      </c>
      <c r="R2683" s="91" t="s">
        <v>691</v>
      </c>
      <c r="S2683" s="91">
        <v>194</v>
      </c>
      <c r="T2683" s="87" t="s">
        <v>691</v>
      </c>
      <c r="U2683" s="87">
        <v>445</v>
      </c>
      <c r="V2683" s="87">
        <v>391</v>
      </c>
      <c r="W2683" s="85" t="s">
        <v>691</v>
      </c>
      <c r="X2683" s="146">
        <v>0.273234809375</v>
      </c>
      <c r="Y2683" s="21">
        <v>72.73</v>
      </c>
      <c r="Z2683" s="147">
        <v>0</v>
      </c>
      <c r="AA2683" s="147">
        <v>4909</v>
      </c>
      <c r="AB2683" s="21">
        <v>6</v>
      </c>
      <c r="AC2683" s="21">
        <v>1</v>
      </c>
      <c r="AD2683" s="153">
        <f>VLOOKUP(D2683,'Dados Base'!$B:$K,9,FALSE)*31536000/VLOOKUP($F2683,F:H,MATCH(H2682,F2682:AF2682,0),FALSE)</f>
        <v>493.8967011878371</v>
      </c>
      <c r="AE2683" s="153">
        <f>VLOOKUP(D2683,'Dados Base'!$B:$K,10,FALSE)*31536000/VLOOKUP($F2683,F:H,MATCH(H2682,F2682:AF2682,0),FALSE)</f>
        <v>69.562915660258739</v>
      </c>
      <c r="AF2683" s="148">
        <v>99</v>
      </c>
      <c r="AG2683" s="21">
        <v>97.52</v>
      </c>
      <c r="AH2683" s="148">
        <v>79.08</v>
      </c>
      <c r="AI2683" s="148">
        <v>30.5</v>
      </c>
      <c r="AJ2683" s="148">
        <v>100</v>
      </c>
      <c r="AK2683" s="72">
        <f>(SUMIFS('Banco de Indicadores Mun. (2)'!I:I,'Banco de Indicadores Mun. (2)'!B:B,'Banco de Indicadores - Mun. (1)'!B2683,'Banco de Indicadores Mun. (2)'!A:A,'Banco de Indicadores - Mun. (1)'!A2683) / VLOOKUP(D2683,'Dados Base'!$B:$K,8,FALSE)) * 100</f>
        <v>42.420075471698112</v>
      </c>
      <c r="AL2683" s="72">
        <f>(SUMIFS('Banco de Indicadores Mun. (2)'!I:I,'Banco de Indicadores Mun. (2)'!B:B,'Banco de Indicadores - Mun. (1)'!B2683,'Banco de Indicadores Mun. (2)'!A:A,'Banco de Indicadores - Mun. (1)'!A2683) / VLOOKUP(D2683,'Dados Base'!$B:$K,9,FALSE)) * 100</f>
        <v>15.832845070422536</v>
      </c>
      <c r="AM2683" s="72">
        <f>(SUMIFS('Banco de Indicadores Mun. (2)'!J:J,'Banco de Indicadores Mun. (2)'!B:B,'Banco de Indicadores - Mun. (1)'!B2683,'Banco de Indicadores Mun. (2)'!A:A,'Banco de Indicadores - Mun. (1)'!A2683) / VLOOKUP(D2683,'Dados Base'!$B:$K,7,FALSE)) * 100</f>
        <v>60.887848484848483</v>
      </c>
      <c r="AN2683" s="72">
        <f>(SUMIFS('Banco de Indicadores Mun. (2)'!K:K,'Banco de Indicadores Mun. (2)'!B:B,'Banco de Indicadores - Mun. (1)'!B2683,'Banco de Indicadores Mun. (2)'!A:A,'Banco de Indicadores - Mun. (1)'!A2683) / VLOOKUP(D2683,'Dados Base'!$B:$K,10,FALSE)) * 100</f>
        <v>11.948250000000002</v>
      </c>
      <c r="AO2683" s="24">
        <v>1</v>
      </c>
      <c r="AP2683" s="25">
        <v>0</v>
      </c>
      <c r="AQ2683" s="17">
        <v>14</v>
      </c>
      <c r="AR2683" s="24">
        <v>9.4</v>
      </c>
      <c r="AS2683" s="22">
        <v>76</v>
      </c>
      <c r="AT2683" s="22">
        <v>0</v>
      </c>
      <c r="AU2683" s="22">
        <v>0</v>
      </c>
      <c r="AV2683" s="22">
        <v>1.1399999999999999</v>
      </c>
      <c r="AW2683" s="21">
        <v>0</v>
      </c>
      <c r="AX2683" s="21">
        <v>1</v>
      </c>
      <c r="AY2683" s="116">
        <v>1.8430047631174791</v>
      </c>
    </row>
    <row r="2684" spans="1:51" ht="15" x14ac:dyDescent="0.25">
      <c r="A2684" s="144">
        <v>2013</v>
      </c>
      <c r="B2684" s="77" t="s">
        <v>104</v>
      </c>
      <c r="C2684" s="78">
        <v>22</v>
      </c>
      <c r="D2684" s="77">
        <v>3509106</v>
      </c>
      <c r="E2684" s="78">
        <v>350910622</v>
      </c>
      <c r="F2684" s="78" t="str">
        <f t="shared" si="114"/>
        <v>3509106222013</v>
      </c>
      <c r="G2684" s="96">
        <v>1.5719960084992213</v>
      </c>
      <c r="H2684" s="80">
        <f t="shared" si="113"/>
        <v>5207</v>
      </c>
      <c r="I2684" s="91">
        <v>1994</v>
      </c>
      <c r="J2684" s="97">
        <v>3213</v>
      </c>
      <c r="K2684" s="83">
        <f>(H2684)/VLOOKUP(D2684,'Dados Base'!$B:$K,6,FALSE)</f>
        <v>9.7232596354944736</v>
      </c>
      <c r="L2684" s="88">
        <f t="shared" si="115"/>
        <v>38.294603418475134</v>
      </c>
      <c r="M2684" s="85" t="s">
        <v>702</v>
      </c>
      <c r="N2684" s="92">
        <v>0.69699999999999995</v>
      </c>
      <c r="O2684" s="91">
        <v>66</v>
      </c>
      <c r="P2684" s="91" t="s">
        <v>691</v>
      </c>
      <c r="Q2684" s="91" t="s">
        <v>691</v>
      </c>
      <c r="R2684" s="91" t="s">
        <v>691</v>
      </c>
      <c r="S2684" s="91">
        <v>1</v>
      </c>
      <c r="T2684" s="87" t="s">
        <v>691</v>
      </c>
      <c r="U2684" s="87">
        <v>9</v>
      </c>
      <c r="V2684" s="87">
        <v>21</v>
      </c>
      <c r="W2684" s="85" t="s">
        <v>691</v>
      </c>
      <c r="X2684" s="146">
        <v>1.3559895833333334E-2</v>
      </c>
      <c r="Y2684" s="21">
        <v>1.45</v>
      </c>
      <c r="Z2684" s="147">
        <v>83</v>
      </c>
      <c r="AA2684" s="147">
        <v>29</v>
      </c>
      <c r="AB2684" s="21">
        <v>0</v>
      </c>
      <c r="AC2684" s="21">
        <v>0</v>
      </c>
      <c r="AD2684" s="153">
        <f>VLOOKUP(D2684,'Dados Base'!$B:$K,9,FALSE)*31536000/VLOOKUP($F2684,F:H,MATCH(H2683,F2683:AF2683,0),FALSE)</f>
        <v>24044.155943921643</v>
      </c>
      <c r="AE2684" s="153">
        <f>VLOOKUP(D2684,'Dados Base'!$B:$K,10,FALSE)*31536000/VLOOKUP($F2684,F:H,MATCH(H2683,F2683:AF2683,0),FALSE)</f>
        <v>3088.7958517380448</v>
      </c>
      <c r="AF2684" s="148">
        <v>100</v>
      </c>
      <c r="AG2684" s="21">
        <v>38.299999999999997</v>
      </c>
      <c r="AH2684" s="148">
        <v>40.53</v>
      </c>
      <c r="AI2684" s="148">
        <v>0</v>
      </c>
      <c r="AJ2684" s="148">
        <v>100</v>
      </c>
      <c r="AK2684" s="72">
        <f>(SUMIFS('Banco de Indicadores Mun. (2)'!I:I,'Banco de Indicadores Mun. (2)'!B:B,'Banco de Indicadores - Mun. (1)'!B2684,'Banco de Indicadores Mun. (2)'!A:A,'Banco de Indicadores - Mun. (1)'!A2684) / VLOOKUP(D2684,'Dados Base'!$B:$K,8,FALSE)) * 100</f>
        <v>4.1701030927835045E-2</v>
      </c>
      <c r="AL2684" s="72">
        <f>(SUMIFS('Banco de Indicadores Mun. (2)'!I:I,'Banco de Indicadores Mun. (2)'!B:B,'Banco de Indicadores - Mun. (1)'!B2684,'Banco de Indicadores Mun. (2)'!A:A,'Banco de Indicadores - Mun. (1)'!A2684) / VLOOKUP(D2684,'Dados Base'!$B:$K,9,FALSE)) * 100</f>
        <v>2.0377833753148614E-2</v>
      </c>
      <c r="AM2684" s="72">
        <f>(SUMIFS('Banco de Indicadores Mun. (2)'!J:J,'Banco de Indicadores Mun. (2)'!B:B,'Banco de Indicadores - Mun. (1)'!B2684,'Banco de Indicadores Mun. (2)'!A:A,'Banco de Indicadores - Mun. (1)'!A2684) / VLOOKUP(D2684,'Dados Base'!$B:$K,7,FALSE)) * 100</f>
        <v>0</v>
      </c>
      <c r="AN2684" s="72">
        <f>(SUMIFS('Banco de Indicadores Mun. (2)'!K:K,'Banco de Indicadores Mun. (2)'!B:B,'Banco de Indicadores - Mun. (1)'!B2684,'Banco de Indicadores Mun. (2)'!A:A,'Banco de Indicadores - Mun. (1)'!A2684) / VLOOKUP(D2684,'Dados Base'!$B:$K,10,FALSE)) * 100</f>
        <v>0.15862745098039213</v>
      </c>
      <c r="AO2684" s="24">
        <v>0</v>
      </c>
      <c r="AP2684" s="25">
        <v>0</v>
      </c>
      <c r="AQ2684" s="17">
        <v>0</v>
      </c>
      <c r="AR2684" s="24">
        <v>7.3</v>
      </c>
      <c r="AS2684" s="22">
        <v>95</v>
      </c>
      <c r="AT2684" s="22">
        <v>95</v>
      </c>
      <c r="AU2684" s="22">
        <v>74.107142857142861</v>
      </c>
      <c r="AV2684" s="22">
        <v>7.74</v>
      </c>
      <c r="AW2684" s="21">
        <v>0</v>
      </c>
      <c r="AX2684" s="21">
        <v>0</v>
      </c>
      <c r="AY2684" s="116">
        <v>86.593653460624111</v>
      </c>
    </row>
    <row r="2685" spans="1:51" ht="15" x14ac:dyDescent="0.25">
      <c r="A2685" s="144">
        <v>2013</v>
      </c>
      <c r="B2685" s="77" t="s">
        <v>105</v>
      </c>
      <c r="C2685" s="78">
        <v>6</v>
      </c>
      <c r="D2685" s="77">
        <v>3509205</v>
      </c>
      <c r="E2685" s="78">
        <v>35092056</v>
      </c>
      <c r="F2685" s="78" t="str">
        <f t="shared" si="114"/>
        <v>350920562013</v>
      </c>
      <c r="G2685" s="96">
        <v>2.2329038502311382</v>
      </c>
      <c r="H2685" s="80">
        <f t="shared" si="113"/>
        <v>68115</v>
      </c>
      <c r="I2685" s="91">
        <v>67002</v>
      </c>
      <c r="J2685" s="97">
        <v>1113</v>
      </c>
      <c r="K2685" s="83">
        <f>(H2685)/VLOOKUP(D2685,'Dados Base'!$B:$K,6,FALSE)</f>
        <v>530.65596759114987</v>
      </c>
      <c r="L2685" s="88">
        <f t="shared" si="115"/>
        <v>98.365998678705139</v>
      </c>
      <c r="M2685" s="85" t="s">
        <v>702</v>
      </c>
      <c r="N2685" s="92">
        <v>0.72799999999999998</v>
      </c>
      <c r="O2685" s="91">
        <v>6</v>
      </c>
      <c r="P2685" s="91" t="s">
        <v>691</v>
      </c>
      <c r="Q2685" s="91" t="s">
        <v>691</v>
      </c>
      <c r="R2685" s="91" t="s">
        <v>691</v>
      </c>
      <c r="S2685" s="91">
        <v>242</v>
      </c>
      <c r="T2685" s="87" t="s">
        <v>691</v>
      </c>
      <c r="U2685" s="87">
        <v>487</v>
      </c>
      <c r="V2685" s="87">
        <v>472</v>
      </c>
      <c r="W2685" s="85" t="s">
        <v>691</v>
      </c>
      <c r="X2685" s="146">
        <v>0.20526739062500002</v>
      </c>
      <c r="Y2685" s="21">
        <v>54.55</v>
      </c>
      <c r="Z2685" s="147">
        <v>0</v>
      </c>
      <c r="AA2685" s="147">
        <v>3682</v>
      </c>
      <c r="AB2685" s="21">
        <v>9</v>
      </c>
      <c r="AC2685" s="21">
        <v>1</v>
      </c>
      <c r="AD2685" s="153">
        <f>VLOOKUP(D2685,'Dados Base'!$B:$K,9,FALSE)*31536000/VLOOKUP($F2685,F:H,MATCH(H2684,F2684:AF2684,0),FALSE)</f>
        <v>884.29508918740362</v>
      </c>
      <c r="AE2685" s="153">
        <f>VLOOKUP(D2685,'Dados Base'!$B:$K,10,FALSE)*31536000/VLOOKUP($F2685,F:H,MATCH(H2684,F2684:AF2684,0),FALSE)</f>
        <v>125.00506496366437</v>
      </c>
      <c r="AF2685" s="148">
        <v>99</v>
      </c>
      <c r="AG2685" s="21">
        <v>80.48</v>
      </c>
      <c r="AH2685" s="148">
        <v>77.73</v>
      </c>
      <c r="AI2685" s="148">
        <v>40.799999999999997</v>
      </c>
      <c r="AJ2685" s="148">
        <v>100</v>
      </c>
      <c r="AK2685" s="72">
        <f>(SUMIFS('Banco de Indicadores Mun. (2)'!I:I,'Banco de Indicadores Mun. (2)'!B:B,'Banco de Indicadores - Mun. (1)'!B2685,'Banco de Indicadores Mun. (2)'!A:A,'Banco de Indicadores - Mun. (1)'!A2685) / VLOOKUP(D2685,'Dados Base'!$B:$K,8,FALSE)) * 100</f>
        <v>34.271478873239438</v>
      </c>
      <c r="AL2685" s="72">
        <f>(SUMIFS('Banco de Indicadores Mun. (2)'!I:I,'Banco de Indicadores Mun. (2)'!B:B,'Banco de Indicadores - Mun. (1)'!B2685,'Banco de Indicadores Mun. (2)'!A:A,'Banco de Indicadores - Mun. (1)'!A2685) / VLOOKUP(D2685,'Dados Base'!$B:$K,9,FALSE)) * 100</f>
        <v>12.739659685863877</v>
      </c>
      <c r="AM2685" s="72">
        <f>(SUMIFS('Banco de Indicadores Mun. (2)'!J:J,'Banco de Indicadores Mun. (2)'!B:B,'Banco de Indicadores - Mun. (1)'!B2685,'Banco de Indicadores Mun. (2)'!A:A,'Banco de Indicadores - Mun. (1)'!A2685) / VLOOKUP(D2685,'Dados Base'!$B:$K,7,FALSE)) * 100</f>
        <v>23.326068181818179</v>
      </c>
      <c r="AN2685" s="72">
        <f>(SUMIFS('Banco de Indicadores Mun. (2)'!K:K,'Banco de Indicadores Mun. (2)'!B:B,'Banco de Indicadores - Mun. (1)'!B2685,'Banco de Indicadores Mun. (2)'!A:A,'Banco de Indicadores - Mun. (1)'!A2685) / VLOOKUP(D2685,'Dados Base'!$B:$K,10,FALSE)) * 100</f>
        <v>52.108444444444466</v>
      </c>
      <c r="AO2685" s="24">
        <v>1</v>
      </c>
      <c r="AP2685" s="25">
        <v>1.4681054099684356</v>
      </c>
      <c r="AQ2685" s="17">
        <v>20</v>
      </c>
      <c r="AR2685" s="24">
        <v>9.4</v>
      </c>
      <c r="AS2685" s="22">
        <v>81</v>
      </c>
      <c r="AT2685" s="22">
        <v>0</v>
      </c>
      <c r="AU2685" s="22">
        <v>0</v>
      </c>
      <c r="AV2685" s="22">
        <v>1.22</v>
      </c>
      <c r="AW2685" s="21">
        <v>1</v>
      </c>
      <c r="AX2685" s="21">
        <v>1</v>
      </c>
      <c r="AY2685" s="116">
        <v>120.66015323537562</v>
      </c>
    </row>
    <row r="2686" spans="1:51" ht="15" x14ac:dyDescent="0.25">
      <c r="A2686" s="144">
        <v>2013</v>
      </c>
      <c r="B2686" s="77" t="s">
        <v>106</v>
      </c>
      <c r="C2686" s="78">
        <v>11</v>
      </c>
      <c r="D2686" s="77">
        <v>3509254</v>
      </c>
      <c r="E2686" s="78">
        <v>350925411</v>
      </c>
      <c r="F2686" s="78" t="str">
        <f t="shared" si="114"/>
        <v>3509254112013</v>
      </c>
      <c r="G2686" s="96">
        <v>-0.22630731355759437</v>
      </c>
      <c r="H2686" s="80">
        <f t="shared" si="113"/>
        <v>28453</v>
      </c>
      <c r="I2686" s="91">
        <v>20877</v>
      </c>
      <c r="J2686" s="97">
        <v>7576</v>
      </c>
      <c r="K2686" s="83">
        <f>(H2686)/VLOOKUP(D2686,'Dados Base'!$B:$K,6,FALSE)</f>
        <v>62.54368803991823</v>
      </c>
      <c r="L2686" s="88">
        <f t="shared" si="115"/>
        <v>73.373633711735138</v>
      </c>
      <c r="M2686" s="85" t="s">
        <v>702</v>
      </c>
      <c r="N2686" s="92">
        <v>0.69399999999999995</v>
      </c>
      <c r="O2686" s="91">
        <v>86</v>
      </c>
      <c r="P2686" s="91" t="s">
        <v>691</v>
      </c>
      <c r="Q2686" s="91" t="s">
        <v>691</v>
      </c>
      <c r="R2686" s="91" t="s">
        <v>691</v>
      </c>
      <c r="S2686" s="91">
        <v>28</v>
      </c>
      <c r="T2686" s="87" t="s">
        <v>691</v>
      </c>
      <c r="U2686" s="87">
        <v>207</v>
      </c>
      <c r="V2686" s="87">
        <v>143</v>
      </c>
      <c r="W2686" s="85" t="s">
        <v>691</v>
      </c>
      <c r="X2686" s="146">
        <v>6.9357612398148152E-2</v>
      </c>
      <c r="Y2686" s="21">
        <v>14.86</v>
      </c>
      <c r="Z2686" s="147">
        <v>594</v>
      </c>
      <c r="AA2686" s="147">
        <v>552</v>
      </c>
      <c r="AB2686" s="21">
        <v>7</v>
      </c>
      <c r="AC2686" s="21">
        <v>9</v>
      </c>
      <c r="AD2686" s="153">
        <f>VLOOKUP(D2686,'Dados Base'!$B:$K,9,FALSE)*31536000/VLOOKUP($F2686,F:H,MATCH(H2685,F2685:AF2685,0),FALSE)</f>
        <v>15195.535092960321</v>
      </c>
      <c r="AE2686" s="153">
        <f>VLOOKUP(D2686,'Dados Base'!$B:$K,10,FALSE)*31536000/VLOOKUP($F2686,F:H,MATCH(H2685,F2685:AF2685,0),FALSE)</f>
        <v>1961.7868063121643</v>
      </c>
      <c r="AF2686" s="148">
        <v>80.08</v>
      </c>
      <c r="AG2686" s="21">
        <v>100</v>
      </c>
      <c r="AH2686" s="148">
        <v>55.99</v>
      </c>
      <c r="AI2686" s="148">
        <v>37.69</v>
      </c>
      <c r="AJ2686" s="148">
        <v>100</v>
      </c>
      <c r="AK2686" s="72">
        <f>(SUMIFS('Banco de Indicadores Mun. (2)'!I:I,'Banco de Indicadores Mun. (2)'!B:B,'Banco de Indicadores - Mun. (1)'!B2686,'Banco de Indicadores Mun. (2)'!A:A,'Banco de Indicadores - Mun. (1)'!A2686) / VLOOKUP(D2686,'Dados Base'!$B:$K,8,FALSE)) * 100</f>
        <v>21.177530100334447</v>
      </c>
      <c r="AL2686" s="72">
        <f>(SUMIFS('Banco de Indicadores Mun. (2)'!I:I,'Banco de Indicadores Mun. (2)'!B:B,'Banco de Indicadores - Mun. (1)'!B2686,'Banco de Indicadores Mun. (2)'!A:A,'Banco de Indicadores - Mun. (1)'!A2686) / VLOOKUP(D2686,'Dados Base'!$B:$K,9,FALSE)) * 100</f>
        <v>9.2371721371261852</v>
      </c>
      <c r="AM2686" s="72">
        <f>(SUMIFS('Banco de Indicadores Mun. (2)'!J:J,'Banco de Indicadores Mun. (2)'!B:B,'Banco de Indicadores - Mun. (1)'!B2686,'Banco de Indicadores Mun. (2)'!A:A,'Banco de Indicadores - Mun. (1)'!A2686) / VLOOKUP(D2686,'Dados Base'!$B:$K,7,FALSE)) * 100</f>
        <v>30.014451306413303</v>
      </c>
      <c r="AN2686" s="72">
        <f>(SUMIFS('Banco de Indicadores Mun. (2)'!K:K,'Banco de Indicadores Mun. (2)'!B:B,'Banco de Indicadores - Mun. (1)'!B2686,'Banco de Indicadores Mun. (2)'!A:A,'Banco de Indicadores - Mun. (1)'!A2686) / VLOOKUP(D2686,'Dados Base'!$B:$K,10,FALSE)) * 100</f>
        <v>0.15863841807909601</v>
      </c>
      <c r="AO2686" s="24">
        <v>1</v>
      </c>
      <c r="AP2686" s="25">
        <v>0</v>
      </c>
      <c r="AQ2686" s="17">
        <v>8</v>
      </c>
      <c r="AR2686" s="24">
        <v>9.1</v>
      </c>
      <c r="AS2686" s="22">
        <v>69</v>
      </c>
      <c r="AT2686" s="22">
        <v>69</v>
      </c>
      <c r="AU2686" s="22">
        <v>51.832460732984295</v>
      </c>
      <c r="AV2686" s="22">
        <v>6.4</v>
      </c>
      <c r="AW2686" s="21">
        <v>0</v>
      </c>
      <c r="AX2686" s="21">
        <v>9</v>
      </c>
      <c r="AY2686" s="116">
        <v>137.17799153485933</v>
      </c>
    </row>
    <row r="2687" spans="1:51" ht="15" x14ac:dyDescent="0.25">
      <c r="A2687" s="144">
        <v>2013</v>
      </c>
      <c r="B2687" s="77" t="s">
        <v>107</v>
      </c>
      <c r="C2687" s="78">
        <v>15</v>
      </c>
      <c r="D2687" s="77">
        <v>3509304</v>
      </c>
      <c r="E2687" s="78">
        <v>350930415</v>
      </c>
      <c r="F2687" s="78" t="str">
        <f t="shared" si="114"/>
        <v>3509304152013</v>
      </c>
      <c r="G2687" s="96">
        <v>0.49825320132448336</v>
      </c>
      <c r="H2687" s="80">
        <f t="shared" si="113"/>
        <v>9879</v>
      </c>
      <c r="I2687" s="91">
        <v>9288</v>
      </c>
      <c r="J2687" s="97">
        <v>591</v>
      </c>
      <c r="K2687" s="83">
        <f>(H2687)/VLOOKUP(D2687,'Dados Base'!$B:$K,6,FALSE)</f>
        <v>55.87985745800102</v>
      </c>
      <c r="L2687" s="88">
        <f t="shared" si="115"/>
        <v>94.017613118736705</v>
      </c>
      <c r="M2687" s="85" t="s">
        <v>702</v>
      </c>
      <c r="N2687" s="92">
        <v>0.73399999999999999</v>
      </c>
      <c r="O2687" s="91">
        <v>71</v>
      </c>
      <c r="P2687" s="91" t="s">
        <v>691</v>
      </c>
      <c r="Q2687" s="91" t="s">
        <v>691</v>
      </c>
      <c r="R2687" s="91" t="s">
        <v>691</v>
      </c>
      <c r="S2687" s="91">
        <v>8</v>
      </c>
      <c r="T2687" s="87" t="s">
        <v>691</v>
      </c>
      <c r="U2687" s="87">
        <v>68</v>
      </c>
      <c r="V2687" s="87">
        <v>57</v>
      </c>
      <c r="W2687" s="85" t="s">
        <v>691</v>
      </c>
      <c r="X2687" s="146">
        <v>2.4054335937500001E-2</v>
      </c>
      <c r="Y2687" s="21">
        <v>6.7</v>
      </c>
      <c r="Z2687" s="147">
        <v>384</v>
      </c>
      <c r="AA2687" s="147">
        <v>133</v>
      </c>
      <c r="AB2687" s="21">
        <v>0</v>
      </c>
      <c r="AC2687" s="21">
        <v>0</v>
      </c>
      <c r="AD2687" s="153">
        <f>VLOOKUP(D2687,'Dados Base'!$B:$K,9,FALSE)*31536000/VLOOKUP($F2687,F:H,MATCH(H2686,F2686:AF2686,0),FALSE)</f>
        <v>4373.3495293045853</v>
      </c>
      <c r="AE2687" s="153">
        <f>VLOOKUP(D2687,'Dados Base'!$B:$K,10,FALSE)*31536000/VLOOKUP($F2687,F:H,MATCH(H2686,F2686:AF2686,0),FALSE)</f>
        <v>478.83389006984521</v>
      </c>
      <c r="AF2687" s="148">
        <v>93.5</v>
      </c>
      <c r="AG2687" s="21">
        <v>97.73</v>
      </c>
      <c r="AH2687" s="148">
        <v>93.5</v>
      </c>
      <c r="AI2687" s="148">
        <v>21.76</v>
      </c>
      <c r="AJ2687" s="148">
        <v>98.4</v>
      </c>
      <c r="AK2687" s="72">
        <f>(SUMIFS('Banco de Indicadores Mun. (2)'!I:I,'Banco de Indicadores Mun. (2)'!B:B,'Banco de Indicadores - Mun. (1)'!B2687,'Banco de Indicadores Mun. (2)'!A:A,'Banco de Indicadores - Mun. (1)'!A2687) / VLOOKUP(D2687,'Dados Base'!$B:$K,8,FALSE)) * 100</f>
        <v>96.494863636363633</v>
      </c>
      <c r="AL2687" s="72">
        <f>(SUMIFS('Banco de Indicadores Mun. (2)'!I:I,'Banco de Indicadores Mun. (2)'!B:B,'Banco de Indicadores - Mun. (1)'!B2687,'Banco de Indicadores Mun. (2)'!A:A,'Banco de Indicadores - Mun. (1)'!A2687) / VLOOKUP(D2687,'Dados Base'!$B:$K,9,FALSE)) * 100</f>
        <v>30.991051094890508</v>
      </c>
      <c r="AM2687" s="72">
        <f>(SUMIFS('Banco de Indicadores Mun. (2)'!J:J,'Banco de Indicadores Mun. (2)'!B:B,'Banco de Indicadores - Mun. (1)'!B2687,'Banco de Indicadores Mun. (2)'!A:A,'Banco de Indicadores - Mun. (1)'!A2687) / VLOOKUP(D2687,'Dados Base'!$B:$K,7,FALSE)) * 100</f>
        <v>109.69010344827585</v>
      </c>
      <c r="AN2687" s="72">
        <f>(SUMIFS('Banco de Indicadores Mun. (2)'!K:K,'Banco de Indicadores Mun. (2)'!B:B,'Banco de Indicadores - Mun. (1)'!B2687,'Banco de Indicadores Mun. (2)'!A:A,'Banco de Indicadores - Mun. (1)'!A2687) / VLOOKUP(D2687,'Dados Base'!$B:$K,10,FALSE)) * 100</f>
        <v>70.984066666666649</v>
      </c>
      <c r="AO2687" s="24">
        <v>0</v>
      </c>
      <c r="AP2687" s="25">
        <v>0</v>
      </c>
      <c r="AQ2687" s="17">
        <v>0</v>
      </c>
      <c r="AR2687" s="24">
        <v>7.1</v>
      </c>
      <c r="AS2687" s="22">
        <v>100</v>
      </c>
      <c r="AT2687" s="22">
        <v>100</v>
      </c>
      <c r="AU2687" s="22">
        <v>74.274661508704071</v>
      </c>
      <c r="AV2687" s="22">
        <v>8.33</v>
      </c>
      <c r="AW2687" s="21">
        <v>0</v>
      </c>
      <c r="AX2687" s="21">
        <v>0</v>
      </c>
      <c r="AY2687" s="116">
        <v>90.453508773276255</v>
      </c>
    </row>
    <row r="2688" spans="1:51" ht="15" x14ac:dyDescent="0.25">
      <c r="A2688" s="144">
        <v>2013</v>
      </c>
      <c r="B2688" s="77" t="s">
        <v>108</v>
      </c>
      <c r="C2688" s="78">
        <v>4</v>
      </c>
      <c r="D2688" s="77">
        <v>3509403</v>
      </c>
      <c r="E2688" s="78">
        <v>35094034</v>
      </c>
      <c r="F2688" s="78" t="str">
        <f t="shared" si="114"/>
        <v>350940342013</v>
      </c>
      <c r="G2688" s="96">
        <v>1.0982840685794137</v>
      </c>
      <c r="H2688" s="80">
        <f t="shared" si="113"/>
        <v>24054</v>
      </c>
      <c r="I2688" s="91">
        <v>21432</v>
      </c>
      <c r="J2688" s="97">
        <v>2622</v>
      </c>
      <c r="K2688" s="83">
        <f>(H2688)/VLOOKUP(D2688,'Dados Base'!$B:$K,6,FALSE)</f>
        <v>36.407392271715928</v>
      </c>
      <c r="L2688" s="88">
        <f t="shared" si="115"/>
        <v>89.099526066350705</v>
      </c>
      <c r="M2688" s="85" t="s">
        <v>702</v>
      </c>
      <c r="N2688" s="92">
        <v>0.71299999999999997</v>
      </c>
      <c r="O2688" s="91">
        <v>293</v>
      </c>
      <c r="P2688" s="91" t="s">
        <v>691</v>
      </c>
      <c r="Q2688" s="91" t="s">
        <v>691</v>
      </c>
      <c r="R2688" s="91" t="s">
        <v>691</v>
      </c>
      <c r="S2688" s="91">
        <v>45</v>
      </c>
      <c r="T2688" s="87" t="s">
        <v>691</v>
      </c>
      <c r="U2688" s="87">
        <v>251</v>
      </c>
      <c r="V2688" s="87">
        <v>180</v>
      </c>
      <c r="W2688" s="85" t="s">
        <v>691</v>
      </c>
      <c r="X2688" s="146">
        <v>6.5224314138888878E-2</v>
      </c>
      <c r="Y2688" s="21">
        <v>15.44</v>
      </c>
      <c r="Z2688" s="147">
        <v>1002</v>
      </c>
      <c r="AA2688" s="147">
        <v>189</v>
      </c>
      <c r="AB2688" s="21">
        <v>2</v>
      </c>
      <c r="AC2688" s="21">
        <v>0</v>
      </c>
      <c r="AD2688" s="153">
        <f>VLOOKUP(D2688,'Dados Base'!$B:$K,9,FALSE)*31536000/VLOOKUP($F2688,F:H,MATCH(H2687,F2687:AF2687,0),FALSE)</f>
        <v>13359.600897979546</v>
      </c>
      <c r="AE2688" s="153">
        <f>VLOOKUP(D2688,'Dados Base'!$B:$K,10,FALSE)*31536000/VLOOKUP($F2688,F:H,MATCH(H2687,F2687:AF2687,0),FALSE)</f>
        <v>1337.2711399351458</v>
      </c>
      <c r="AF2688" s="148">
        <v>89.08</v>
      </c>
      <c r="AG2688" s="21" t="s">
        <v>692</v>
      </c>
      <c r="AH2688" s="148">
        <v>86.95</v>
      </c>
      <c r="AI2688" s="148">
        <v>23.61</v>
      </c>
      <c r="AJ2688" s="148">
        <v>100</v>
      </c>
      <c r="AK2688" s="72">
        <f>(SUMIFS('Banco de Indicadores Mun. (2)'!I:I,'Banco de Indicadores Mun. (2)'!B:B,'Banco de Indicadores - Mun. (1)'!B2688,'Banco de Indicadores Mun. (2)'!A:A,'Banco de Indicadores - Mun. (1)'!A2688) / VLOOKUP(D2688,'Dados Base'!$B:$K,8,FALSE)) * 100</f>
        <v>4.2969937499999995</v>
      </c>
      <c r="AL2688" s="72">
        <f>(SUMIFS('Banco de Indicadores Mun. (2)'!I:I,'Banco de Indicadores Mun. (2)'!B:B,'Banco de Indicadores - Mun. (1)'!B2688,'Banco de Indicadores Mun. (2)'!A:A,'Banco de Indicadores - Mun. (1)'!A2688) / VLOOKUP(D2688,'Dados Base'!$B:$K,9,FALSE)) * 100</f>
        <v>1.3493994111874386</v>
      </c>
      <c r="AM2688" s="72">
        <f>(SUMIFS('Banco de Indicadores Mun. (2)'!J:J,'Banco de Indicadores Mun. (2)'!B:B,'Banco de Indicadores - Mun. (1)'!B2688,'Banco de Indicadores Mun. (2)'!A:A,'Banco de Indicadores - Mun. (1)'!A2688) / VLOOKUP(D2688,'Dados Base'!$B:$K,7,FALSE)) * 100</f>
        <v>6.003206422018347</v>
      </c>
      <c r="AN2688" s="72">
        <f>(SUMIFS('Banco de Indicadores Mun. (2)'!K:K,'Banco de Indicadores Mun. (2)'!B:B,'Banco de Indicadores - Mun. (1)'!B2688,'Banco de Indicadores Mun. (2)'!A:A,'Banco de Indicadores - Mun. (1)'!A2688) / VLOOKUP(D2688,'Dados Base'!$B:$K,10,FALSE)) * 100</f>
        <v>0.6503823529411763</v>
      </c>
      <c r="AO2688" s="24">
        <v>0</v>
      </c>
      <c r="AP2688" s="25">
        <v>0</v>
      </c>
      <c r="AQ2688" s="17">
        <v>0</v>
      </c>
      <c r="AR2688" s="24">
        <v>10</v>
      </c>
      <c r="AS2688" s="22">
        <v>99</v>
      </c>
      <c r="AT2688" s="22">
        <v>98.999999999999986</v>
      </c>
      <c r="AU2688" s="22">
        <v>84.130982367758193</v>
      </c>
      <c r="AV2688" s="22">
        <v>9.69</v>
      </c>
      <c r="AW2688" s="21">
        <v>0</v>
      </c>
      <c r="AX2688" s="21">
        <v>0</v>
      </c>
      <c r="AY2688" s="116">
        <v>16.751988898329206</v>
      </c>
    </row>
    <row r="2689" spans="1:51" ht="15" x14ac:dyDescent="0.25">
      <c r="A2689" s="144">
        <v>2013</v>
      </c>
      <c r="B2689" s="77" t="s">
        <v>109</v>
      </c>
      <c r="C2689" s="78">
        <v>14</v>
      </c>
      <c r="D2689" s="77">
        <v>3509452</v>
      </c>
      <c r="E2689" s="78">
        <v>350945214</v>
      </c>
      <c r="F2689" s="78" t="str">
        <f t="shared" si="114"/>
        <v>3509452142013</v>
      </c>
      <c r="G2689" s="96">
        <v>0.56892035570850208</v>
      </c>
      <c r="H2689" s="80">
        <f t="shared" si="113"/>
        <v>5639</v>
      </c>
      <c r="I2689" s="91">
        <v>4835</v>
      </c>
      <c r="J2689" s="97">
        <v>804</v>
      </c>
      <c r="K2689" s="83">
        <f>(H2689)/VLOOKUP(D2689,'Dados Base'!$B:$K,6,FALSE)</f>
        <v>30.633420252064319</v>
      </c>
      <c r="L2689" s="88">
        <f t="shared" si="115"/>
        <v>85.74215286398298</v>
      </c>
      <c r="M2689" s="85" t="s">
        <v>702</v>
      </c>
      <c r="N2689" s="92">
        <v>0.71699999999999997</v>
      </c>
      <c r="O2689" s="91">
        <v>33</v>
      </c>
      <c r="P2689" s="91" t="s">
        <v>691</v>
      </c>
      <c r="Q2689" s="91" t="s">
        <v>691</v>
      </c>
      <c r="R2689" s="91" t="s">
        <v>691</v>
      </c>
      <c r="S2689" s="91">
        <v>13</v>
      </c>
      <c r="T2689" s="87" t="s">
        <v>691</v>
      </c>
      <c r="U2689" s="87">
        <v>49</v>
      </c>
      <c r="V2689" s="87">
        <v>26</v>
      </c>
      <c r="W2689" s="85" t="s">
        <v>691</v>
      </c>
      <c r="X2689" s="146">
        <v>1.2564396874999998E-2</v>
      </c>
      <c r="Y2689" s="21">
        <v>3.46</v>
      </c>
      <c r="Z2689" s="147">
        <v>165</v>
      </c>
      <c r="AA2689" s="147">
        <v>102</v>
      </c>
      <c r="AB2689" s="21">
        <v>2</v>
      </c>
      <c r="AC2689" s="21">
        <v>0</v>
      </c>
      <c r="AD2689" s="153">
        <f>VLOOKUP(D2689,'Dados Base'!$B:$K,9,FALSE)*31536000/VLOOKUP($F2689,F:H,MATCH(H2688,F2688:AF2688,0),FALSE)</f>
        <v>11520.510728852634</v>
      </c>
      <c r="AE2689" s="153">
        <f>VLOOKUP(D2689,'Dados Base'!$B:$K,10,FALSE)*31536000/VLOOKUP($F2689,F:H,MATCH(H2688,F2688:AF2688,0),FALSE)</f>
        <v>1342.1954247206952</v>
      </c>
      <c r="AF2689" s="148">
        <v>85.56</v>
      </c>
      <c r="AG2689" s="21">
        <v>100</v>
      </c>
      <c r="AH2689" s="148">
        <v>65.760000000000005</v>
      </c>
      <c r="AI2689" s="148">
        <v>16.64</v>
      </c>
      <c r="AJ2689" s="148">
        <v>100</v>
      </c>
      <c r="AK2689" s="72">
        <f>(SUMIFS('Banco de Indicadores Mun. (2)'!I:I,'Banco de Indicadores Mun. (2)'!B:B,'Banco de Indicadores - Mun. (1)'!B2689,'Banco de Indicadores Mun. (2)'!A:A,'Banco de Indicadores - Mun. (1)'!A2689) / VLOOKUP(D2689,'Dados Base'!$B:$K,8,FALSE)) * 100</f>
        <v>10.975163043478261</v>
      </c>
      <c r="AL2689" s="72">
        <f>(SUMIFS('Banco de Indicadores Mun. (2)'!I:I,'Banco de Indicadores Mun. (2)'!B:B,'Banco de Indicadores - Mun. (1)'!B2689,'Banco de Indicadores Mun. (2)'!A:A,'Banco de Indicadores - Mun. (1)'!A2689) / VLOOKUP(D2689,'Dados Base'!$B:$K,9,FALSE)) * 100</f>
        <v>4.9015291262135925</v>
      </c>
      <c r="AM2689" s="72">
        <f>(SUMIFS('Banco de Indicadores Mun. (2)'!J:J,'Banco de Indicadores Mun. (2)'!B:B,'Banco de Indicadores - Mun. (1)'!B2689,'Banco de Indicadores Mun. (2)'!A:A,'Banco de Indicadores - Mun. (1)'!A2689) / VLOOKUP(D2689,'Dados Base'!$B:$K,7,FALSE)) * 100</f>
        <v>12.282705882352941</v>
      </c>
      <c r="AN2689" s="72">
        <f>(SUMIFS('Banco de Indicadores Mun. (2)'!K:K,'Banco de Indicadores Mun. (2)'!B:B,'Banco de Indicadores - Mun. (1)'!B2689,'Banco de Indicadores Mun. (2)'!A:A,'Banco de Indicadores - Mun. (1)'!A2689) / VLOOKUP(D2689,'Dados Base'!$B:$K,10,FALSE)) * 100</f>
        <v>7.2704583333333339</v>
      </c>
      <c r="AO2689" s="24">
        <v>0</v>
      </c>
      <c r="AP2689" s="25">
        <v>0</v>
      </c>
      <c r="AQ2689" s="17">
        <v>0</v>
      </c>
      <c r="AR2689" s="24">
        <v>7.9</v>
      </c>
      <c r="AS2689" s="22">
        <v>77</v>
      </c>
      <c r="AT2689" s="22">
        <v>77</v>
      </c>
      <c r="AU2689" s="22">
        <v>61.797752808988761</v>
      </c>
      <c r="AV2689" s="22">
        <v>6.96</v>
      </c>
      <c r="AW2689" s="21">
        <v>0</v>
      </c>
      <c r="AX2689" s="21">
        <v>0</v>
      </c>
      <c r="AY2689" s="116">
        <v>146.06031969354532</v>
      </c>
    </row>
    <row r="2690" spans="1:51" ht="15" x14ac:dyDescent="0.25">
      <c r="A2690" s="144">
        <v>2013</v>
      </c>
      <c r="B2690" s="77" t="s">
        <v>110</v>
      </c>
      <c r="C2690" s="78">
        <v>5</v>
      </c>
      <c r="D2690" s="77">
        <v>3509502</v>
      </c>
      <c r="E2690" s="78">
        <v>35095025</v>
      </c>
      <c r="F2690" s="78" t="str">
        <f t="shared" si="114"/>
        <v>350950252013</v>
      </c>
      <c r="G2690" s="96">
        <v>1.0435274097624347</v>
      </c>
      <c r="H2690" s="80">
        <f t="shared" ref="H2690:H2753" si="116">SUM(I2690:J2690)</f>
        <v>1112050</v>
      </c>
      <c r="I2690" s="91">
        <v>1092928</v>
      </c>
      <c r="J2690" s="97">
        <v>19122</v>
      </c>
      <c r="K2690" s="83">
        <f>(H2690)/VLOOKUP(D2690,'Dados Base'!$B:$K,6,FALSE)</f>
        <v>1397.5744627372123</v>
      </c>
      <c r="L2690" s="88">
        <f t="shared" si="115"/>
        <v>98.280473000314743</v>
      </c>
      <c r="M2690" s="85" t="s">
        <v>702</v>
      </c>
      <c r="N2690" s="92">
        <v>0.80500000000000005</v>
      </c>
      <c r="O2690" s="91">
        <v>280</v>
      </c>
      <c r="P2690" s="91" t="s">
        <v>691</v>
      </c>
      <c r="Q2690" s="91" t="s">
        <v>691</v>
      </c>
      <c r="R2690" s="91" t="s">
        <v>691</v>
      </c>
      <c r="S2690" s="91">
        <v>1904</v>
      </c>
      <c r="T2690" s="87" t="s">
        <v>691</v>
      </c>
      <c r="U2690" s="87">
        <v>12469</v>
      </c>
      <c r="V2690" s="87">
        <v>15312</v>
      </c>
      <c r="W2690" s="85" t="s">
        <v>691</v>
      </c>
      <c r="X2690" s="146">
        <v>4.4439435771412032</v>
      </c>
      <c r="Y2690" s="21">
        <v>1237.69</v>
      </c>
      <c r="Z2690" s="147">
        <v>40717</v>
      </c>
      <c r="AA2690" s="147">
        <v>20042</v>
      </c>
      <c r="AB2690" s="21">
        <v>133</v>
      </c>
      <c r="AC2690" s="21">
        <v>3</v>
      </c>
      <c r="AD2690" s="153">
        <f>VLOOKUP(D2690,'Dados Base'!$B:$K,9,FALSE)*31536000/VLOOKUP($F2690,F:H,MATCH(H2689,F2689:AF2689,0),FALSE)</f>
        <v>277.91268378220406</v>
      </c>
      <c r="AE2690" s="153">
        <f>VLOOKUP(D2690,'Dados Base'!$B:$K,10,FALSE)*31536000/VLOOKUP($F2690,F:H,MATCH(H2689,F2689:AF2689,0),FALSE)</f>
        <v>36.582383885616657</v>
      </c>
      <c r="AF2690" s="148">
        <v>97.81</v>
      </c>
      <c r="AG2690" s="21">
        <v>98.28</v>
      </c>
      <c r="AH2690" s="148">
        <v>86.72</v>
      </c>
      <c r="AI2690" s="148">
        <v>19.18</v>
      </c>
      <c r="AJ2690" s="148">
        <v>99.53</v>
      </c>
      <c r="AK2690" s="72">
        <f>(SUMIFS('Banco de Indicadores Mun. (2)'!I:I,'Banco de Indicadores Mun. (2)'!B:B,'Banco de Indicadores - Mun. (1)'!B2690,'Banco de Indicadores Mun. (2)'!A:A,'Banco de Indicadores - Mun. (1)'!A2690) / VLOOKUP(D2690,'Dados Base'!$B:$K,8,FALSE)) * 100</f>
        <v>132.04556182795693</v>
      </c>
      <c r="AL2690" s="72">
        <f>(SUMIFS('Banco de Indicadores Mun. (2)'!I:I,'Banco de Indicadores Mun. (2)'!B:B,'Banco de Indicadores - Mun. (1)'!B2690,'Banco de Indicadores Mun. (2)'!A:A,'Banco de Indicadores - Mun. (1)'!A2690) / VLOOKUP(D2690,'Dados Base'!$B:$K,9,FALSE)) * 100</f>
        <v>50.123417346938751</v>
      </c>
      <c r="AM2690" s="72">
        <f>(SUMIFS('Banco de Indicadores Mun. (2)'!J:J,'Banco de Indicadores Mun. (2)'!B:B,'Banco de Indicadores - Mun. (1)'!B2690,'Banco de Indicadores Mun. (2)'!A:A,'Banco de Indicadores - Mun. (1)'!A2690) / VLOOKUP(D2690,'Dados Base'!$B:$K,7,FALSE)) * 100</f>
        <v>191.56479012345667</v>
      </c>
      <c r="AN2690" s="72">
        <f>(SUMIFS('Banco de Indicadores Mun. (2)'!K:K,'Banco de Indicadores Mun. (2)'!B:B,'Banco de Indicadores - Mun. (1)'!B2690,'Banco de Indicadores Mun. (2)'!A:A,'Banco de Indicadores - Mun. (1)'!A2690) / VLOOKUP(D2690,'Dados Base'!$B:$K,10,FALSE)) * 100</f>
        <v>19.927945736434115</v>
      </c>
      <c r="AO2690" s="24">
        <v>1</v>
      </c>
      <c r="AP2690" s="25">
        <v>0.53954408524796549</v>
      </c>
      <c r="AQ2690" s="17">
        <v>0</v>
      </c>
      <c r="AR2690" s="24">
        <v>9.6</v>
      </c>
      <c r="AS2690" s="22">
        <v>90</v>
      </c>
      <c r="AT2690" s="22">
        <v>72.000000000000014</v>
      </c>
      <c r="AU2690" s="22">
        <v>67.01394032159844</v>
      </c>
      <c r="AV2690" s="22">
        <v>7.11</v>
      </c>
      <c r="AW2690" s="21">
        <v>13</v>
      </c>
      <c r="AX2690" s="21">
        <v>3</v>
      </c>
      <c r="AY2690" s="116">
        <v>12.292977994907895</v>
      </c>
    </row>
    <row r="2691" spans="1:51" ht="15" x14ac:dyDescent="0.25">
      <c r="A2691" s="144">
        <v>2013</v>
      </c>
      <c r="B2691" s="77" t="s">
        <v>111</v>
      </c>
      <c r="C2691" s="78">
        <v>5</v>
      </c>
      <c r="D2691" s="77">
        <v>3509601</v>
      </c>
      <c r="E2691" s="78">
        <v>35096015</v>
      </c>
      <c r="F2691" s="78" t="str">
        <f t="shared" ref="F2691:F2754" si="117">CONCATENATE(E2691,A2691)</f>
        <v>350960152013</v>
      </c>
      <c r="G2691" s="96">
        <v>1.4002713249967824</v>
      </c>
      <c r="H2691" s="80">
        <f t="shared" si="116"/>
        <v>76729</v>
      </c>
      <c r="I2691" s="91">
        <v>76729</v>
      </c>
      <c r="J2691" s="97">
        <v>0</v>
      </c>
      <c r="K2691" s="83">
        <f>(H2691)/VLOOKUP(D2691,'Dados Base'!$B:$K,6,FALSE)</f>
        <v>958.5134291068083</v>
      </c>
      <c r="L2691" s="88">
        <f t="shared" si="115"/>
        <v>100</v>
      </c>
      <c r="M2691" s="85" t="s">
        <v>702</v>
      </c>
      <c r="N2691" s="92">
        <v>0.76900000000000002</v>
      </c>
      <c r="O2691" s="91">
        <v>10</v>
      </c>
      <c r="P2691" s="91" t="s">
        <v>691</v>
      </c>
      <c r="Q2691" s="91" t="s">
        <v>691</v>
      </c>
      <c r="R2691" s="91" t="s">
        <v>691</v>
      </c>
      <c r="S2691" s="91">
        <v>128</v>
      </c>
      <c r="T2691" s="87" t="s">
        <v>691</v>
      </c>
      <c r="U2691" s="87">
        <v>349</v>
      </c>
      <c r="V2691" s="87">
        <v>264</v>
      </c>
      <c r="W2691" s="85" t="s">
        <v>691</v>
      </c>
      <c r="X2691" s="146">
        <v>0.1950239820023148</v>
      </c>
      <c r="Y2691" s="21">
        <v>63.27</v>
      </c>
      <c r="Z2691" s="147">
        <v>1013</v>
      </c>
      <c r="AA2691" s="147">
        <v>3258</v>
      </c>
      <c r="AB2691" s="21">
        <v>7</v>
      </c>
      <c r="AC2691" s="21">
        <v>0</v>
      </c>
      <c r="AD2691" s="153">
        <f>VLOOKUP(D2691,'Dados Base'!$B:$K,9,FALSE)*31536000/VLOOKUP($F2691,F:H,MATCH(H2690,F2690:AF2690,0),FALSE)</f>
        <v>411.00496552802718</v>
      </c>
      <c r="AE2691" s="153">
        <f>VLOOKUP(D2691,'Dados Base'!$B:$K,10,FALSE)*31536000/VLOOKUP($F2691,F:H,MATCH(H2690,F2690:AF2690,0),FALSE)</f>
        <v>57.540695173923808</v>
      </c>
      <c r="AF2691" s="148">
        <v>83.5</v>
      </c>
      <c r="AG2691" s="21" t="s">
        <v>692</v>
      </c>
      <c r="AH2691" s="148">
        <v>57.72</v>
      </c>
      <c r="AI2691" s="148">
        <v>37.5</v>
      </c>
      <c r="AJ2691" s="148">
        <v>83.5</v>
      </c>
      <c r="AK2691" s="72">
        <f>(SUMIFS('Banco de Indicadores Mun. (2)'!I:I,'Banco de Indicadores Mun. (2)'!B:B,'Banco de Indicadores - Mun. (1)'!B2691,'Banco de Indicadores Mun. (2)'!A:A,'Banco de Indicadores - Mun. (1)'!A2691) / VLOOKUP(D2691,'Dados Base'!$B:$K,8,FALSE)) * 100</f>
        <v>143.1910789473684</v>
      </c>
      <c r="AL2691" s="72">
        <f>(SUMIFS('Banco de Indicadores Mun. (2)'!I:I,'Banco de Indicadores Mun. (2)'!B:B,'Banco de Indicadores - Mun. (1)'!B2691,'Banco de Indicadores Mun. (2)'!A:A,'Banco de Indicadores - Mun. (1)'!A2691) / VLOOKUP(D2691,'Dados Base'!$B:$K,9,FALSE)) * 100</f>
        <v>54.412609999999994</v>
      </c>
      <c r="AM2691" s="72">
        <f>(SUMIFS('Banco de Indicadores Mun. (2)'!J:J,'Banco de Indicadores Mun. (2)'!B:B,'Banco de Indicadores - Mun. (1)'!B2691,'Banco de Indicadores Mun. (2)'!A:A,'Banco de Indicadores - Mun. (1)'!A2691) / VLOOKUP(D2691,'Dados Base'!$B:$K,7,FALSE)) * 100</f>
        <v>218.93054166666667</v>
      </c>
      <c r="AN2691" s="72">
        <f>(SUMIFS('Banco de Indicadores Mun. (2)'!K:K,'Banco de Indicadores Mun. (2)'!B:B,'Banco de Indicadores - Mun. (1)'!B2691,'Banco de Indicadores Mun. (2)'!A:A,'Banco de Indicadores - Mun. (1)'!A2691) / VLOOKUP(D2691,'Dados Base'!$B:$K,10,FALSE)) * 100</f>
        <v>13.352</v>
      </c>
      <c r="AO2691" s="24">
        <v>0</v>
      </c>
      <c r="AP2691" s="25">
        <v>0</v>
      </c>
      <c r="AQ2691" s="17">
        <v>0</v>
      </c>
      <c r="AR2691" s="24">
        <v>9.4</v>
      </c>
      <c r="AS2691" s="22">
        <v>55</v>
      </c>
      <c r="AT2691" s="22">
        <v>24.200000000000003</v>
      </c>
      <c r="AU2691" s="22">
        <v>23.718098805900254</v>
      </c>
      <c r="AV2691" s="22">
        <v>3.53</v>
      </c>
      <c r="AW2691" s="21">
        <v>0</v>
      </c>
      <c r="AX2691" s="21">
        <v>0</v>
      </c>
      <c r="AY2691" s="116">
        <v>186.41215221804174</v>
      </c>
    </row>
    <row r="2692" spans="1:51" ht="15" x14ac:dyDescent="0.25">
      <c r="A2692" s="144">
        <v>2013</v>
      </c>
      <c r="B2692" s="77" t="s">
        <v>112</v>
      </c>
      <c r="C2692" s="78">
        <v>1</v>
      </c>
      <c r="D2692" s="77">
        <v>3509700</v>
      </c>
      <c r="E2692" s="78">
        <v>35097001</v>
      </c>
      <c r="F2692" s="78" t="str">
        <f t="shared" si="117"/>
        <v>350970012013</v>
      </c>
      <c r="G2692" s="96">
        <v>0.63308081591875176</v>
      </c>
      <c r="H2692" s="80">
        <f t="shared" si="116"/>
        <v>48497</v>
      </c>
      <c r="I2692" s="91">
        <v>48195</v>
      </c>
      <c r="J2692" s="97">
        <v>302</v>
      </c>
      <c r="K2692" s="83">
        <f>(H2692)/VLOOKUP(D2692,'Dados Base'!$B:$K,6,FALSE)</f>
        <v>167.51407550689095</v>
      </c>
      <c r="L2692" s="88">
        <f t="shared" si="115"/>
        <v>99.377281068932106</v>
      </c>
      <c r="M2692" s="85" t="s">
        <v>702</v>
      </c>
      <c r="N2692" s="92">
        <v>0.749</v>
      </c>
      <c r="O2692" s="91">
        <v>15</v>
      </c>
      <c r="P2692" s="91" t="s">
        <v>691</v>
      </c>
      <c r="Q2692" s="91" t="s">
        <v>691</v>
      </c>
      <c r="R2692" s="91" t="s">
        <v>691</v>
      </c>
      <c r="S2692" s="91">
        <v>74</v>
      </c>
      <c r="T2692" s="87" t="s">
        <v>691</v>
      </c>
      <c r="U2692" s="87">
        <v>708</v>
      </c>
      <c r="V2692" s="87">
        <v>821</v>
      </c>
      <c r="W2692" s="85" t="s">
        <v>691</v>
      </c>
      <c r="X2692" s="146">
        <v>9.34459729513889E-2</v>
      </c>
      <c r="Y2692" s="21">
        <v>39.93</v>
      </c>
      <c r="Z2692" s="147">
        <v>0</v>
      </c>
      <c r="AA2692" s="147">
        <v>2695</v>
      </c>
      <c r="AB2692" s="21">
        <v>9</v>
      </c>
      <c r="AC2692" s="21">
        <v>1</v>
      </c>
      <c r="AD2692" s="153">
        <f>VLOOKUP(D2692,'Dados Base'!$B:$K,9,FALSE)*31536000/VLOOKUP($F2692,F:H,MATCH(H2691,F2691:AF2691,0),FALSE)</f>
        <v>6106.0073818999117</v>
      </c>
      <c r="AE2692" s="153">
        <f>VLOOKUP(D2692,'Dados Base'!$B:$K,10,FALSE)*31536000/VLOOKUP($F2692,F:H,MATCH(H2691,F2691:AF2691,0),FALSE)</f>
        <v>832.34179433779389</v>
      </c>
      <c r="AF2692" s="148">
        <v>63.3</v>
      </c>
      <c r="AG2692" s="21">
        <v>100</v>
      </c>
      <c r="AH2692" s="148">
        <v>46.38</v>
      </c>
      <c r="AI2692" s="148">
        <v>31.45</v>
      </c>
      <c r="AJ2692" s="148">
        <v>63.7</v>
      </c>
      <c r="AK2692" s="72">
        <f>(SUMIFS('Banco de Indicadores Mun. (2)'!I:I,'Banco de Indicadores Mun. (2)'!B:B,'Banco de Indicadores - Mun. (1)'!B2692,'Banco de Indicadores Mun. (2)'!A:A,'Banco de Indicadores - Mun. (1)'!A2692) / VLOOKUP(D2692,'Dados Base'!$B:$K,8,FALSE)) * 100</f>
        <v>14.392739436619721</v>
      </c>
      <c r="AL2692" s="72">
        <f>(SUMIFS('Banco de Indicadores Mun. (2)'!I:I,'Banco de Indicadores Mun. (2)'!B:B,'Banco de Indicadores - Mun. (1)'!B2692,'Banco de Indicadores Mun. (2)'!A:A,'Banco de Indicadores - Mun. (1)'!A2692) / VLOOKUP(D2692,'Dados Base'!$B:$K,9,FALSE)) * 100</f>
        <v>6.5296134185303512</v>
      </c>
      <c r="AM2692" s="72">
        <f>(SUMIFS('Banco de Indicadores Mun. (2)'!J:J,'Banco de Indicadores Mun. (2)'!B:B,'Banco de Indicadores - Mun. (1)'!B2692,'Banco de Indicadores Mun. (2)'!A:A,'Banco de Indicadores - Mun. (1)'!A2692) / VLOOKUP(D2692,'Dados Base'!$B:$K,7,FALSE)) * 100</f>
        <v>20.481453020134229</v>
      </c>
      <c r="AN2692" s="72">
        <f>(SUMIFS('Banco de Indicadores Mun. (2)'!K:K,'Banco de Indicadores Mun. (2)'!B:B,'Banco de Indicadores - Mun. (1)'!B2692,'Banco de Indicadores Mun. (2)'!A:A,'Banco de Indicadores - Mun. (1)'!A2692) / VLOOKUP(D2692,'Dados Base'!$B:$K,10,FALSE)) * 100</f>
        <v>0.21745312499999989</v>
      </c>
      <c r="AO2692" s="24">
        <v>0</v>
      </c>
      <c r="AP2692" s="25">
        <v>0</v>
      </c>
      <c r="AQ2692" s="17">
        <v>0</v>
      </c>
      <c r="AR2692" s="24">
        <v>9.8000000000000007</v>
      </c>
      <c r="AS2692" s="22">
        <v>45</v>
      </c>
      <c r="AT2692" s="22">
        <v>0</v>
      </c>
      <c r="AU2692" s="22">
        <v>0</v>
      </c>
      <c r="AV2692" s="22">
        <v>0.68</v>
      </c>
      <c r="AW2692" s="21">
        <v>0</v>
      </c>
      <c r="AX2692" s="21">
        <v>1</v>
      </c>
      <c r="AY2692" s="116">
        <v>8.572091155281468</v>
      </c>
    </row>
    <row r="2693" spans="1:51" ht="15" x14ac:dyDescent="0.25">
      <c r="A2693" s="144">
        <v>2013</v>
      </c>
      <c r="B2693" s="77" t="s">
        <v>113</v>
      </c>
      <c r="C2693" s="78">
        <v>17</v>
      </c>
      <c r="D2693" s="77">
        <v>3509809</v>
      </c>
      <c r="E2693" s="78">
        <v>350980917</v>
      </c>
      <c r="F2693" s="78" t="str">
        <f t="shared" si="117"/>
        <v>3509809172013</v>
      </c>
      <c r="G2693" s="96">
        <v>0.78148324613884768</v>
      </c>
      <c r="H2693" s="80">
        <f t="shared" si="116"/>
        <v>4620</v>
      </c>
      <c r="I2693" s="91">
        <v>3666</v>
      </c>
      <c r="J2693" s="97">
        <v>954</v>
      </c>
      <c r="K2693" s="83">
        <f>(H2693)/VLOOKUP(D2693,'Dados Base'!$B:$K,6,FALSE)</f>
        <v>9.5340294688183587</v>
      </c>
      <c r="L2693" s="88">
        <f t="shared" si="115"/>
        <v>79.350649350649348</v>
      </c>
      <c r="M2693" s="85" t="s">
        <v>702</v>
      </c>
      <c r="N2693" s="92">
        <v>0.70599999999999996</v>
      </c>
      <c r="O2693" s="91">
        <v>62</v>
      </c>
      <c r="P2693" s="91" t="s">
        <v>691</v>
      </c>
      <c r="Q2693" s="91" t="s">
        <v>691</v>
      </c>
      <c r="R2693" s="91" t="s">
        <v>691</v>
      </c>
      <c r="S2693" s="91">
        <v>3</v>
      </c>
      <c r="T2693" s="87" t="s">
        <v>691</v>
      </c>
      <c r="U2693" s="87">
        <v>26</v>
      </c>
      <c r="V2693" s="87">
        <v>15</v>
      </c>
      <c r="W2693" s="85" t="s">
        <v>691</v>
      </c>
      <c r="X2693" s="146">
        <v>1.1022313777164875E-2</v>
      </c>
      <c r="Y2693" s="21">
        <v>2.6</v>
      </c>
      <c r="Z2693" s="147">
        <v>0</v>
      </c>
      <c r="AA2693" s="147">
        <v>200</v>
      </c>
      <c r="AB2693" s="21">
        <v>0</v>
      </c>
      <c r="AC2693" s="21">
        <v>0</v>
      </c>
      <c r="AD2693" s="153">
        <f>VLOOKUP(D2693,'Dados Base'!$B:$K,9,FALSE)*31536000/VLOOKUP($F2693,F:H,MATCH(H2692,F2692:AF2692,0),FALSE)</f>
        <v>30307.324675324675</v>
      </c>
      <c r="AE2693" s="153">
        <f>VLOOKUP(D2693,'Dados Base'!$B:$K,10,FALSE)*31536000/VLOOKUP($F2693,F:H,MATCH(H2692,F2692:AF2692,0),FALSE)</f>
        <v>3344.7272727272725</v>
      </c>
      <c r="AF2693" s="148" t="s">
        <v>692</v>
      </c>
      <c r="AG2693" s="21">
        <v>77.72</v>
      </c>
      <c r="AH2693" s="148" t="s">
        <v>692</v>
      </c>
      <c r="AI2693" s="148" t="s">
        <v>692</v>
      </c>
      <c r="AJ2693" s="148" t="s">
        <v>692</v>
      </c>
      <c r="AK2693" s="72">
        <f>(SUMIFS('Banco de Indicadores Mun. (2)'!I:I,'Banco de Indicadores Mun. (2)'!B:B,'Banco de Indicadores - Mun. (1)'!B2693,'Banco de Indicadores Mun. (2)'!A:A,'Banco de Indicadores - Mun. (1)'!A2693) / VLOOKUP(D2693,'Dados Base'!$B:$K,8,FALSE)) * 100</f>
        <v>7.7304553191489376</v>
      </c>
      <c r="AL2693" s="72">
        <f>(SUMIFS('Banco de Indicadores Mun. (2)'!I:I,'Banco de Indicadores Mun. (2)'!B:B,'Banco de Indicadores - Mun. (1)'!B2693,'Banco de Indicadores Mun. (2)'!A:A,'Banco de Indicadores - Mun. (1)'!A2693) / VLOOKUP(D2693,'Dados Base'!$B:$K,9,FALSE)) * 100</f>
        <v>4.0915698198198198</v>
      </c>
      <c r="AM2693" s="72">
        <f>(SUMIFS('Banco de Indicadores Mun. (2)'!J:J,'Banco de Indicadores Mun. (2)'!B:B,'Banco de Indicadores - Mun. (1)'!B2693,'Banco de Indicadores Mun. (2)'!A:A,'Banco de Indicadores - Mun. (1)'!A2693) / VLOOKUP(D2693,'Dados Base'!$B:$K,7,FALSE)) * 100</f>
        <v>9.7537741935483879</v>
      </c>
      <c r="AN2693" s="72">
        <f>(SUMIFS('Banco de Indicadores Mun. (2)'!K:K,'Banco de Indicadores Mun. (2)'!B:B,'Banco de Indicadores - Mun. (1)'!B2693,'Banco de Indicadores Mun. (2)'!A:A,'Banco de Indicadores - Mun. (1)'!A2693) / VLOOKUP(D2693,'Dados Base'!$B:$K,10,FALSE)) * 100</f>
        <v>5.0102040816326535E-2</v>
      </c>
      <c r="AO2693" s="24">
        <v>0</v>
      </c>
      <c r="AP2693" s="25">
        <v>0</v>
      </c>
      <c r="AQ2693" s="17">
        <v>0</v>
      </c>
      <c r="AR2693" s="24">
        <v>7.2</v>
      </c>
      <c r="AS2693" s="22">
        <v>99</v>
      </c>
      <c r="AT2693" s="22">
        <v>0</v>
      </c>
      <c r="AU2693" s="22">
        <v>0</v>
      </c>
      <c r="AV2693" s="22">
        <v>1.49</v>
      </c>
      <c r="AW2693" s="21">
        <v>0</v>
      </c>
      <c r="AX2693" s="21">
        <v>0</v>
      </c>
      <c r="AY2693" s="116">
        <v>23.302667684947647</v>
      </c>
    </row>
    <row r="2694" spans="1:51" ht="15" x14ac:dyDescent="0.25">
      <c r="A2694" s="144">
        <v>2013</v>
      </c>
      <c r="B2694" s="77" t="s">
        <v>114</v>
      </c>
      <c r="C2694" s="78">
        <v>11</v>
      </c>
      <c r="D2694" s="77">
        <v>3509908</v>
      </c>
      <c r="E2694" s="78">
        <v>350990811</v>
      </c>
      <c r="F2694" s="78" t="str">
        <f t="shared" si="117"/>
        <v>3509908112013</v>
      </c>
      <c r="G2694" s="96">
        <v>-7.2558902251751434E-2</v>
      </c>
      <c r="H2694" s="80">
        <f t="shared" si="116"/>
        <v>12217</v>
      </c>
      <c r="I2694" s="91">
        <v>10491</v>
      </c>
      <c r="J2694" s="97">
        <v>1726</v>
      </c>
      <c r="K2694" s="83">
        <f>(H2694)/VLOOKUP(D2694,'Dados Base'!$B:$K,6,FALSE)</f>
        <v>9.8364747465801408</v>
      </c>
      <c r="L2694" s="88">
        <f t="shared" si="115"/>
        <v>85.872145371204056</v>
      </c>
      <c r="M2694" s="85" t="s">
        <v>702</v>
      </c>
      <c r="N2694" s="92">
        <v>0.72</v>
      </c>
      <c r="O2694" s="91">
        <v>36</v>
      </c>
      <c r="P2694" s="91" t="s">
        <v>691</v>
      </c>
      <c r="Q2694" s="91" t="s">
        <v>691</v>
      </c>
      <c r="R2694" s="91" t="s">
        <v>691</v>
      </c>
      <c r="S2694" s="91">
        <v>7</v>
      </c>
      <c r="T2694" s="87" t="s">
        <v>691</v>
      </c>
      <c r="U2694" s="87">
        <v>63</v>
      </c>
      <c r="V2694" s="87">
        <v>66</v>
      </c>
      <c r="W2694" s="85" t="s">
        <v>691</v>
      </c>
      <c r="X2694" s="146">
        <v>2.4984401302083334E-2</v>
      </c>
      <c r="Y2694" s="21">
        <v>7.53</v>
      </c>
      <c r="Z2694" s="147">
        <v>235</v>
      </c>
      <c r="AA2694" s="147">
        <v>346</v>
      </c>
      <c r="AB2694" s="21">
        <v>2</v>
      </c>
      <c r="AC2694" s="21">
        <v>0</v>
      </c>
      <c r="AD2694" s="153">
        <f>VLOOKUP(D2694,'Dados Base'!$B:$K,9,FALSE)*31536000/VLOOKUP($F2694,F:H,MATCH(H2693,F2693:AF2693,0),FALSE)</f>
        <v>86319.377916018653</v>
      </c>
      <c r="AE2694" s="153">
        <f>VLOOKUP(D2694,'Dados Base'!$B:$K,10,FALSE)*31536000/VLOOKUP($F2694,F:H,MATCH(H2693,F2693:AF2693,0),FALSE)</f>
        <v>11151.307194892363</v>
      </c>
      <c r="AF2694" s="148">
        <v>78.53</v>
      </c>
      <c r="AG2694" s="21">
        <v>95.25</v>
      </c>
      <c r="AH2694" s="148">
        <v>50.61</v>
      </c>
      <c r="AI2694" s="148">
        <v>26.32</v>
      </c>
      <c r="AJ2694" s="148">
        <v>92</v>
      </c>
      <c r="AK2694" s="72">
        <f>(SUMIFS('Banco de Indicadores Mun. (2)'!I:I,'Banco de Indicadores Mun. (2)'!B:B,'Banco de Indicadores - Mun. (1)'!B2694,'Banco de Indicadores Mun. (2)'!A:A,'Banco de Indicadores - Mun. (1)'!A2694) / VLOOKUP(D2694,'Dados Base'!$B:$K,8,FALSE)) * 100</f>
        <v>1.3653502398903359</v>
      </c>
      <c r="AL2694" s="72">
        <f>(SUMIFS('Banco de Indicadores Mun. (2)'!I:I,'Banco de Indicadores Mun. (2)'!B:B,'Banco de Indicadores - Mun. (1)'!B2694,'Banco de Indicadores Mun. (2)'!A:A,'Banco de Indicadores - Mun. (1)'!A2694) / VLOOKUP(D2694,'Dados Base'!$B:$K,9,FALSE)) * 100</f>
        <v>0.59570753588516745</v>
      </c>
      <c r="AM2694" s="72">
        <f>(SUMIFS('Banco de Indicadores Mun. (2)'!J:J,'Banco de Indicadores Mun. (2)'!B:B,'Banco de Indicadores - Mun. (1)'!B2694,'Banco de Indicadores Mun. (2)'!A:A,'Banco de Indicadores - Mun. (1)'!A2694) / VLOOKUP(D2694,'Dados Base'!$B:$K,7,FALSE)) * 100</f>
        <v>1.9331382667964945</v>
      </c>
      <c r="AN2694" s="72">
        <f>(SUMIFS('Banco de Indicadores Mun. (2)'!K:K,'Banco de Indicadores Mun. (2)'!B:B,'Banco de Indicadores - Mun. (1)'!B2694,'Banco de Indicadores Mun. (2)'!A:A,'Banco de Indicadores - Mun. (1)'!A2694) / VLOOKUP(D2694,'Dados Base'!$B:$K,10,FALSE)) * 100</f>
        <v>1.5539351851851849E-2</v>
      </c>
      <c r="AO2694" s="24">
        <v>1</v>
      </c>
      <c r="AP2694" s="25">
        <v>0</v>
      </c>
      <c r="AQ2694" s="17">
        <v>0</v>
      </c>
      <c r="AR2694" s="24">
        <v>7.8</v>
      </c>
      <c r="AS2694" s="22">
        <v>53</v>
      </c>
      <c r="AT2694" s="22">
        <v>53</v>
      </c>
      <c r="AU2694" s="22">
        <v>40.447504302925992</v>
      </c>
      <c r="AV2694" s="22">
        <v>5.42</v>
      </c>
      <c r="AW2694" s="21">
        <v>0</v>
      </c>
      <c r="AX2694" s="21">
        <v>0</v>
      </c>
      <c r="AY2694" s="116">
        <v>248.40704569891088</v>
      </c>
    </row>
    <row r="2695" spans="1:51" ht="15" x14ac:dyDescent="0.25">
      <c r="A2695" s="144">
        <v>2013</v>
      </c>
      <c r="B2695" s="77" t="s">
        <v>115</v>
      </c>
      <c r="C2695" s="78">
        <v>2</v>
      </c>
      <c r="D2695" s="77">
        <v>3509957</v>
      </c>
      <c r="E2695" s="78">
        <v>35099572</v>
      </c>
      <c r="F2695" s="78" t="str">
        <f t="shared" si="117"/>
        <v>350995722013</v>
      </c>
      <c r="G2695" s="96">
        <v>1.8168814467360406</v>
      </c>
      <c r="H2695" s="80">
        <f t="shared" si="116"/>
        <v>4588</v>
      </c>
      <c r="I2695" s="91">
        <v>4322</v>
      </c>
      <c r="J2695" s="97">
        <v>266</v>
      </c>
      <c r="K2695" s="83">
        <f>(H2695)/VLOOKUP(D2695,'Dados Base'!$B:$K,6,FALSE)</f>
        <v>85.773041690035512</v>
      </c>
      <c r="L2695" s="88">
        <f t="shared" ref="L2695:L2758" si="118">(I2695/H2695)*100</f>
        <v>94.202266782911948</v>
      </c>
      <c r="M2695" s="85" t="s">
        <v>702</v>
      </c>
      <c r="N2695" s="92">
        <v>0.70399999999999996</v>
      </c>
      <c r="O2695" s="91">
        <v>20</v>
      </c>
      <c r="P2695" s="91" t="s">
        <v>691</v>
      </c>
      <c r="Q2695" s="91" t="s">
        <v>691</v>
      </c>
      <c r="R2695" s="91" t="s">
        <v>691</v>
      </c>
      <c r="S2695" s="91">
        <v>21</v>
      </c>
      <c r="T2695" s="87" t="s">
        <v>691</v>
      </c>
      <c r="U2695" s="87">
        <v>30</v>
      </c>
      <c r="V2695" s="87">
        <v>19</v>
      </c>
      <c r="W2695" s="85" t="s">
        <v>691</v>
      </c>
      <c r="X2695" s="146">
        <v>1.1626517708333334E-2</v>
      </c>
      <c r="Y2695" s="21">
        <v>3.07</v>
      </c>
      <c r="Z2695" s="147">
        <v>111</v>
      </c>
      <c r="AA2695" s="147">
        <v>126</v>
      </c>
      <c r="AB2695" s="21">
        <v>1</v>
      </c>
      <c r="AC2695" s="21">
        <v>0</v>
      </c>
      <c r="AD2695" s="153">
        <f>VLOOKUP(D2695,'Dados Base'!$B:$K,9,FALSE)*31536000/VLOOKUP($F2695,F:H,MATCH(H2694,F2694:AF2694,0),FALSE)</f>
        <v>5636.3382737576285</v>
      </c>
      <c r="AE2695" s="153">
        <f>VLOOKUP(D2695,'Dados Base'!$B:$K,10,FALSE)*31536000/VLOOKUP($F2695,F:H,MATCH(H2694,F2694:AF2694,0),FALSE)</f>
        <v>549.88666085440252</v>
      </c>
      <c r="AF2695" s="148">
        <v>97.31</v>
      </c>
      <c r="AG2695" s="21">
        <v>92.82</v>
      </c>
      <c r="AH2695" s="148">
        <v>72.41</v>
      </c>
      <c r="AI2695" s="148">
        <v>16.97</v>
      </c>
      <c r="AJ2695" s="148">
        <v>100</v>
      </c>
      <c r="AK2695" s="72">
        <f>(SUMIFS('Banco de Indicadores Mun. (2)'!I:I,'Banco de Indicadores Mun. (2)'!B:B,'Banco de Indicadores - Mun. (1)'!B2695,'Banco de Indicadores Mun. (2)'!A:A,'Banco de Indicadores - Mun. (1)'!A2695) / VLOOKUP(D2695,'Dados Base'!$B:$K,8,FALSE)) * 100</f>
        <v>4.6642857142857128</v>
      </c>
      <c r="AL2695" s="72">
        <f>(SUMIFS('Banco de Indicadores Mun. (2)'!I:I,'Banco de Indicadores Mun. (2)'!B:B,'Banco de Indicadores - Mun. (1)'!B2695,'Banco de Indicadores Mun. (2)'!A:A,'Banco de Indicadores - Mun. (1)'!A2695) / VLOOKUP(D2695,'Dados Base'!$B:$K,9,FALSE)) * 100</f>
        <v>1.990853658536585</v>
      </c>
      <c r="AM2695" s="72">
        <f>(SUMIFS('Banco de Indicadores Mun. (2)'!J:J,'Banco de Indicadores Mun. (2)'!B:B,'Banco de Indicadores - Mun. (1)'!B2695,'Banco de Indicadores Mun. (2)'!A:A,'Banco de Indicadores - Mun. (1)'!A2695) / VLOOKUP(D2695,'Dados Base'!$B:$K,7,FALSE)) * 100</f>
        <v>5.9794074074074057</v>
      </c>
      <c r="AN2695" s="72">
        <f>(SUMIFS('Banco de Indicadores Mun. (2)'!K:K,'Banco de Indicadores Mun. (2)'!B:B,'Banco de Indicadores - Mun. (1)'!B2695,'Banco de Indicadores Mun. (2)'!A:A,'Banco de Indicadores - Mun. (1)'!A2695) / VLOOKUP(D2695,'Dados Base'!$B:$K,10,FALSE)) * 100</f>
        <v>0.22575000000000012</v>
      </c>
      <c r="AO2695" s="24">
        <v>0</v>
      </c>
      <c r="AP2695" s="25">
        <v>0</v>
      </c>
      <c r="AQ2695" s="17">
        <v>0</v>
      </c>
      <c r="AR2695" s="24">
        <v>10</v>
      </c>
      <c r="AS2695" s="22">
        <v>90</v>
      </c>
      <c r="AT2695" s="22">
        <v>90</v>
      </c>
      <c r="AU2695" s="22">
        <v>46.835443037974684</v>
      </c>
      <c r="AV2695" s="22">
        <v>6.39</v>
      </c>
      <c r="AW2695" s="21">
        <v>0</v>
      </c>
      <c r="AX2695" s="21">
        <v>0</v>
      </c>
      <c r="AY2695" s="116">
        <v>0</v>
      </c>
    </row>
    <row r="2696" spans="1:51" ht="15" x14ac:dyDescent="0.25">
      <c r="A2696" s="144">
        <v>2013</v>
      </c>
      <c r="B2696" s="77" t="s">
        <v>116</v>
      </c>
      <c r="C2696" s="78">
        <v>17</v>
      </c>
      <c r="D2696" s="77">
        <v>3510005</v>
      </c>
      <c r="E2696" s="78">
        <v>351000517</v>
      </c>
      <c r="F2696" s="78" t="str">
        <f t="shared" si="117"/>
        <v>3510005172013</v>
      </c>
      <c r="G2696" s="96">
        <v>0.13768454310052469</v>
      </c>
      <c r="H2696" s="80">
        <f t="shared" si="116"/>
        <v>29931</v>
      </c>
      <c r="I2696" s="91">
        <v>28275</v>
      </c>
      <c r="J2696" s="97">
        <v>1656</v>
      </c>
      <c r="K2696" s="83">
        <f>(H2696)/VLOOKUP(D2696,'Dados Base'!$B:$K,6,FALSE)</f>
        <v>50.195374733770485</v>
      </c>
      <c r="L2696" s="88">
        <f t="shared" si="118"/>
        <v>94.467274731883336</v>
      </c>
      <c r="M2696" s="85" t="s">
        <v>702</v>
      </c>
      <c r="N2696" s="92">
        <v>0.747</v>
      </c>
      <c r="O2696" s="91">
        <v>166</v>
      </c>
      <c r="P2696" s="91" t="s">
        <v>691</v>
      </c>
      <c r="Q2696" s="91" t="s">
        <v>691</v>
      </c>
      <c r="R2696" s="91" t="s">
        <v>691</v>
      </c>
      <c r="S2696" s="91">
        <v>48</v>
      </c>
      <c r="T2696" s="87" t="s">
        <v>691</v>
      </c>
      <c r="U2696" s="87">
        <v>327</v>
      </c>
      <c r="V2696" s="87">
        <v>210</v>
      </c>
      <c r="W2696" s="85" t="s">
        <v>691</v>
      </c>
      <c r="X2696" s="146">
        <v>8.2308240743055566E-2</v>
      </c>
      <c r="Y2696" s="21">
        <v>23.31</v>
      </c>
      <c r="Z2696" s="147">
        <v>1456</v>
      </c>
      <c r="AA2696" s="147">
        <v>117</v>
      </c>
      <c r="AB2696" s="21">
        <v>1</v>
      </c>
      <c r="AC2696" s="21">
        <v>0</v>
      </c>
      <c r="AD2696" s="153">
        <f>VLOOKUP(D2696,'Dados Base'!$B:$K,9,FALSE)*31536000/VLOOKUP($F2696,F:H,MATCH(H2695,F2695:AF2695,0),FALSE)</f>
        <v>5900.2906685376365</v>
      </c>
      <c r="AE2696" s="153">
        <f>VLOOKUP(D2696,'Dados Base'!$B:$K,10,FALSE)*31536000/VLOOKUP($F2696,F:H,MATCH(H2695,F2695:AF2695,0),FALSE)</f>
        <v>642.71023353713531</v>
      </c>
      <c r="AF2696" s="148">
        <v>90.34</v>
      </c>
      <c r="AG2696" s="21">
        <v>98.41</v>
      </c>
      <c r="AH2696" s="148">
        <v>88.54</v>
      </c>
      <c r="AI2696" s="148">
        <v>34.770000000000003</v>
      </c>
      <c r="AJ2696" s="148">
        <v>96.09</v>
      </c>
      <c r="AK2696" s="72">
        <f>(SUMIFS('Banco de Indicadores Mun. (2)'!I:I,'Banco de Indicadores Mun. (2)'!B:B,'Banco de Indicadores - Mun. (1)'!B2696,'Banco de Indicadores Mun. (2)'!A:A,'Banco de Indicadores - Mun. (1)'!A2696) / VLOOKUP(D2696,'Dados Base'!$B:$K,8,FALSE)) * 100</f>
        <v>5.8713479729729725</v>
      </c>
      <c r="AL2696" s="72">
        <f>(SUMIFS('Banco de Indicadores Mun. (2)'!I:I,'Banco de Indicadores Mun. (2)'!B:B,'Banco de Indicadores - Mun. (1)'!B2696,'Banco de Indicadores Mun. (2)'!A:A,'Banco de Indicadores - Mun. (1)'!A2696) / VLOOKUP(D2696,'Dados Base'!$B:$K,9,FALSE)) * 100</f>
        <v>3.1034267857142859</v>
      </c>
      <c r="AM2696" s="72">
        <f>(SUMIFS('Banco de Indicadores Mun. (2)'!J:J,'Banco de Indicadores Mun. (2)'!B:B,'Banco de Indicadores - Mun. (1)'!B2696,'Banco de Indicadores Mun. (2)'!A:A,'Banco de Indicadores - Mun. (1)'!A2696) / VLOOKUP(D2696,'Dados Base'!$B:$K,7,FALSE)) * 100</f>
        <v>5.2951148936170211</v>
      </c>
      <c r="AN2696" s="72">
        <f>(SUMIFS('Banco de Indicadores Mun. (2)'!K:K,'Banco de Indicadores Mun. (2)'!B:B,'Banco de Indicadores - Mun. (1)'!B2696,'Banco de Indicadores Mun. (2)'!A:A,'Banco de Indicadores - Mun. (1)'!A2696) / VLOOKUP(D2696,'Dados Base'!$B:$K,10,FALSE)) * 100</f>
        <v>8.0912622950819681</v>
      </c>
      <c r="AO2696" s="24">
        <v>0</v>
      </c>
      <c r="AP2696" s="25">
        <v>0</v>
      </c>
      <c r="AQ2696" s="17">
        <v>0</v>
      </c>
      <c r="AR2696" s="24">
        <v>6.3</v>
      </c>
      <c r="AS2696" s="22">
        <v>99.5</v>
      </c>
      <c r="AT2696" s="22">
        <v>99.5</v>
      </c>
      <c r="AU2696" s="22">
        <v>92.561983471074385</v>
      </c>
      <c r="AV2696" s="22">
        <v>9.49</v>
      </c>
      <c r="AW2696" s="21">
        <v>0</v>
      </c>
      <c r="AX2696" s="21">
        <v>0</v>
      </c>
      <c r="AY2696" s="116">
        <v>54.393761299222177</v>
      </c>
    </row>
    <row r="2697" spans="1:51" ht="15" x14ac:dyDescent="0.25">
      <c r="A2697" s="144">
        <v>2013</v>
      </c>
      <c r="B2697" s="77" t="s">
        <v>117</v>
      </c>
      <c r="C2697" s="78">
        <v>15</v>
      </c>
      <c r="D2697" s="77">
        <v>3510104</v>
      </c>
      <c r="E2697" s="78">
        <v>351010415</v>
      </c>
      <c r="F2697" s="78" t="str">
        <f t="shared" si="117"/>
        <v>3510104152013</v>
      </c>
      <c r="G2697" s="96">
        <v>0.13948539567603113</v>
      </c>
      <c r="H2697" s="80">
        <f t="shared" si="116"/>
        <v>2673</v>
      </c>
      <c r="I2697" s="91">
        <v>2199</v>
      </c>
      <c r="J2697" s="97">
        <v>474</v>
      </c>
      <c r="K2697" s="83">
        <f>(H2697)/VLOOKUP(D2697,'Dados Base'!$B:$K,6,FALSE)</f>
        <v>38.449367088607595</v>
      </c>
      <c r="L2697" s="88">
        <f t="shared" si="118"/>
        <v>82.267115600448932</v>
      </c>
      <c r="M2697" s="85" t="s">
        <v>702</v>
      </c>
      <c r="N2697" s="92">
        <v>0.78900000000000003</v>
      </c>
      <c r="O2697" s="91">
        <v>28</v>
      </c>
      <c r="P2697" s="91" t="s">
        <v>691</v>
      </c>
      <c r="Q2697" s="91" t="s">
        <v>691</v>
      </c>
      <c r="R2697" s="91" t="s">
        <v>691</v>
      </c>
      <c r="S2697" s="91">
        <v>11</v>
      </c>
      <c r="T2697" s="87" t="s">
        <v>691</v>
      </c>
      <c r="U2697" s="87">
        <v>29</v>
      </c>
      <c r="V2697" s="87">
        <v>13</v>
      </c>
      <c r="W2697" s="85" t="s">
        <v>691</v>
      </c>
      <c r="X2697" s="146">
        <v>5.77131328125E-3</v>
      </c>
      <c r="Y2697" s="21">
        <v>1.56</v>
      </c>
      <c r="Z2697" s="147">
        <v>92</v>
      </c>
      <c r="AA2697" s="147">
        <v>29</v>
      </c>
      <c r="AB2697" s="21">
        <v>0</v>
      </c>
      <c r="AC2697" s="21">
        <v>0</v>
      </c>
      <c r="AD2697" s="153">
        <f>VLOOKUP(D2697,'Dados Base'!$B:$K,9,FALSE)*31536000/VLOOKUP($F2697,F:H,MATCH(H2696,F2696:AF2696,0),FALSE)</f>
        <v>6252.9292929292933</v>
      </c>
      <c r="AE2697" s="153">
        <f>VLOOKUP(D2697,'Dados Base'!$B:$K,10,FALSE)*31536000/VLOOKUP($F2697,F:H,MATCH(H2696,F2696:AF2696,0),FALSE)</f>
        <v>589.89898989899007</v>
      </c>
      <c r="AF2697" s="148">
        <v>82.91</v>
      </c>
      <c r="AG2697" s="21" t="s">
        <v>692</v>
      </c>
      <c r="AH2697" s="148">
        <v>79.44</v>
      </c>
      <c r="AI2697" s="148">
        <v>8.61</v>
      </c>
      <c r="AJ2697" s="148">
        <v>100</v>
      </c>
      <c r="AK2697" s="72">
        <f>(SUMIFS('Banco de Indicadores Mun. (2)'!I:I,'Banco de Indicadores Mun. (2)'!B:B,'Banco de Indicadores - Mun. (1)'!B2697,'Banco de Indicadores Mun. (2)'!A:A,'Banco de Indicadores - Mun. (1)'!A2697) / VLOOKUP(D2697,'Dados Base'!$B:$K,8,FALSE)) * 100</f>
        <v>3.8459499999999993</v>
      </c>
      <c r="AL2697" s="72">
        <f>(SUMIFS('Banco de Indicadores Mun. (2)'!I:I,'Banco de Indicadores Mun. (2)'!B:B,'Banco de Indicadores - Mun. (1)'!B2697,'Banco de Indicadores Mun. (2)'!A:A,'Banco de Indicadores - Mun. (1)'!A2697) / VLOOKUP(D2697,'Dados Base'!$B:$K,9,FALSE)) * 100</f>
        <v>1.4513018867924528</v>
      </c>
      <c r="AM2697" s="72">
        <f>(SUMIFS('Banco de Indicadores Mun. (2)'!J:J,'Banco de Indicadores Mun. (2)'!B:B,'Banco de Indicadores - Mun. (1)'!B2697,'Banco de Indicadores Mun. (2)'!A:A,'Banco de Indicadores - Mun. (1)'!A2697) / VLOOKUP(D2697,'Dados Base'!$B:$K,7,FALSE)) * 100</f>
        <v>2.3148</v>
      </c>
      <c r="AN2697" s="72">
        <f>(SUMIFS('Banco de Indicadores Mun. (2)'!K:K,'Banco de Indicadores Mun. (2)'!B:B,'Banco de Indicadores - Mun. (1)'!B2697,'Banco de Indicadores Mun. (2)'!A:A,'Banco de Indicadores - Mun. (1)'!A2697) / VLOOKUP(D2697,'Dados Base'!$B:$K,10,FALSE)) * 100</f>
        <v>8.4393999999999973</v>
      </c>
      <c r="AO2697" s="24">
        <v>0</v>
      </c>
      <c r="AP2697" s="25">
        <v>0</v>
      </c>
      <c r="AQ2697" s="17">
        <v>0</v>
      </c>
      <c r="AR2697" s="24">
        <v>9</v>
      </c>
      <c r="AS2697" s="22">
        <v>100</v>
      </c>
      <c r="AT2697" s="22">
        <v>100</v>
      </c>
      <c r="AU2697" s="22">
        <v>76.033057851239676</v>
      </c>
      <c r="AV2697" s="22">
        <v>8.42</v>
      </c>
      <c r="AW2697" s="21">
        <v>0</v>
      </c>
      <c r="AX2697" s="21">
        <v>0</v>
      </c>
      <c r="AY2697" s="116">
        <v>1.5823816255121441</v>
      </c>
    </row>
    <row r="2698" spans="1:51" ht="15" x14ac:dyDescent="0.25">
      <c r="A2698" s="144">
        <v>2013</v>
      </c>
      <c r="B2698" s="77" t="s">
        <v>118</v>
      </c>
      <c r="C2698" s="78">
        <v>17</v>
      </c>
      <c r="D2698" s="77">
        <v>3510153</v>
      </c>
      <c r="E2698" s="78">
        <v>351015317</v>
      </c>
      <c r="F2698" s="78" t="str">
        <f t="shared" si="117"/>
        <v>3510153172013</v>
      </c>
      <c r="G2698" s="96">
        <v>1.8623668578174435</v>
      </c>
      <c r="H2698" s="80">
        <f t="shared" si="116"/>
        <v>4546</v>
      </c>
      <c r="I2698" s="91">
        <v>4329</v>
      </c>
      <c r="J2698" s="97">
        <v>217</v>
      </c>
      <c r="K2698" s="83">
        <f>(H2698)/VLOOKUP(D2698,'Dados Base'!$B:$K,6,FALSE)</f>
        <v>79.226211223422794</v>
      </c>
      <c r="L2698" s="88">
        <f t="shared" si="118"/>
        <v>95.226572811262642</v>
      </c>
      <c r="M2698" s="85" t="s">
        <v>702</v>
      </c>
      <c r="N2698" s="92">
        <v>0.68</v>
      </c>
      <c r="O2698" s="91">
        <v>12</v>
      </c>
      <c r="P2698" s="91" t="s">
        <v>691</v>
      </c>
      <c r="Q2698" s="91" t="s">
        <v>691</v>
      </c>
      <c r="R2698" s="91" t="s">
        <v>691</v>
      </c>
      <c r="S2698" s="91">
        <v>4</v>
      </c>
      <c r="T2698" s="87" t="s">
        <v>691</v>
      </c>
      <c r="U2698" s="87">
        <v>17</v>
      </c>
      <c r="V2698" s="87">
        <v>13</v>
      </c>
      <c r="W2698" s="85" t="s">
        <v>691</v>
      </c>
      <c r="X2698" s="146">
        <v>1.1213466666666666E-2</v>
      </c>
      <c r="Y2698" s="21">
        <v>3.14</v>
      </c>
      <c r="Z2698" s="147">
        <v>156</v>
      </c>
      <c r="AA2698" s="147">
        <v>86</v>
      </c>
      <c r="AB2698" s="21">
        <v>0</v>
      </c>
      <c r="AC2698" s="21">
        <v>0</v>
      </c>
      <c r="AD2698" s="153">
        <f>VLOOKUP(D2698,'Dados Base'!$B:$K,9,FALSE)*31536000/VLOOKUP($F2698,F:H,MATCH(H2697,F2697:AF2697,0),FALSE)</f>
        <v>3815.3981522217332</v>
      </c>
      <c r="AE2698" s="153">
        <f>VLOOKUP(D2698,'Dados Base'!$B:$K,10,FALSE)*31536000/VLOOKUP($F2698,F:H,MATCH(H2697,F2697:AF2697,0),FALSE)</f>
        <v>416.22525296964346</v>
      </c>
      <c r="AF2698" s="148">
        <v>94.72</v>
      </c>
      <c r="AG2698" s="21" t="s">
        <v>692</v>
      </c>
      <c r="AH2698" s="148">
        <v>84.06</v>
      </c>
      <c r="AI2698" s="148">
        <v>78.790000000000006</v>
      </c>
      <c r="AJ2698" s="148">
        <v>100</v>
      </c>
      <c r="AK2698" s="72">
        <f>(SUMIFS('Banco de Indicadores Mun. (2)'!I:I,'Banco de Indicadores Mun. (2)'!B:B,'Banco de Indicadores - Mun. (1)'!B2698,'Banco de Indicadores Mun. (2)'!A:A,'Banco de Indicadores - Mun. (1)'!A2698) / VLOOKUP(D2698,'Dados Base'!$B:$K,8,FALSE)) * 100</f>
        <v>5.3747241379310351</v>
      </c>
      <c r="AL2698" s="72">
        <f>(SUMIFS('Banco de Indicadores Mun. (2)'!I:I,'Banco de Indicadores Mun. (2)'!B:B,'Banco de Indicadores - Mun. (1)'!B2698,'Banco de Indicadores Mun. (2)'!A:A,'Banco de Indicadores - Mun. (1)'!A2698) / VLOOKUP(D2698,'Dados Base'!$B:$K,9,FALSE)) * 100</f>
        <v>2.8339454545454541</v>
      </c>
      <c r="AM2698" s="72">
        <f>(SUMIFS('Banco de Indicadores Mun. (2)'!J:J,'Banco de Indicadores Mun. (2)'!B:B,'Banco de Indicadores - Mun. (1)'!B2698,'Banco de Indicadores Mun. (2)'!A:A,'Banco de Indicadores - Mun. (1)'!A2698) / VLOOKUP(D2698,'Dados Base'!$B:$K,7,FALSE)) * 100</f>
        <v>6.5217391304347823</v>
      </c>
      <c r="AN2698" s="72">
        <f>(SUMIFS('Banco de Indicadores Mun. (2)'!K:K,'Banco de Indicadores Mun. (2)'!B:B,'Banco de Indicadores - Mun. (1)'!B2698,'Banco de Indicadores Mun. (2)'!A:A,'Banco de Indicadores - Mun. (1)'!A2698) / VLOOKUP(D2698,'Dados Base'!$B:$K,10,FALSE)) * 100</f>
        <v>0.97783333333333389</v>
      </c>
      <c r="AO2698" s="24">
        <v>0</v>
      </c>
      <c r="AP2698" s="25">
        <v>0</v>
      </c>
      <c r="AQ2698" s="17">
        <v>0</v>
      </c>
      <c r="AR2698" s="24">
        <v>7.8</v>
      </c>
      <c r="AS2698" s="22">
        <v>75</v>
      </c>
      <c r="AT2698" s="22">
        <v>75</v>
      </c>
      <c r="AU2698" s="22">
        <v>64.462809917355372</v>
      </c>
      <c r="AV2698" s="22">
        <v>7.12</v>
      </c>
      <c r="AW2698" s="21">
        <v>0</v>
      </c>
      <c r="AX2698" s="21">
        <v>0</v>
      </c>
      <c r="AY2698" s="116">
        <v>4.2437830381766179</v>
      </c>
    </row>
    <row r="2699" spans="1:51" ht="15" x14ac:dyDescent="0.25">
      <c r="A2699" s="144">
        <v>2013</v>
      </c>
      <c r="B2699" s="77" t="s">
        <v>119</v>
      </c>
      <c r="C2699" s="78">
        <v>14</v>
      </c>
      <c r="D2699" s="77">
        <v>3510203</v>
      </c>
      <c r="E2699" s="78">
        <v>351020314</v>
      </c>
      <c r="F2699" s="78" t="str">
        <f t="shared" si="117"/>
        <v>3510203142013</v>
      </c>
      <c r="G2699" s="96">
        <v>-0.18636225994306255</v>
      </c>
      <c r="H2699" s="80">
        <f t="shared" si="116"/>
        <v>46153</v>
      </c>
      <c r="I2699" s="91">
        <v>38257</v>
      </c>
      <c r="J2699" s="97">
        <v>7896</v>
      </c>
      <c r="K2699" s="83">
        <f>(H2699)/VLOOKUP(D2699,'Dados Base'!$B:$K,6,FALSE)</f>
        <v>28.124238287914981</v>
      </c>
      <c r="L2699" s="88">
        <f t="shared" si="118"/>
        <v>82.891686347583033</v>
      </c>
      <c r="M2699" s="85" t="s">
        <v>702</v>
      </c>
      <c r="N2699" s="92">
        <v>0.72099999999999997</v>
      </c>
      <c r="O2699" s="91">
        <v>271</v>
      </c>
      <c r="P2699" s="91" t="s">
        <v>691</v>
      </c>
      <c r="Q2699" s="91" t="s">
        <v>691</v>
      </c>
      <c r="R2699" s="91" t="s">
        <v>691</v>
      </c>
      <c r="S2699" s="91">
        <v>59</v>
      </c>
      <c r="T2699" s="87" t="s">
        <v>691</v>
      </c>
      <c r="U2699" s="87">
        <v>471</v>
      </c>
      <c r="V2699" s="87">
        <v>268</v>
      </c>
      <c r="W2699" s="85" t="s">
        <v>691</v>
      </c>
      <c r="X2699" s="146">
        <v>0.11735035922106481</v>
      </c>
      <c r="Y2699" s="21">
        <v>31.13</v>
      </c>
      <c r="Z2699" s="147">
        <v>1826</v>
      </c>
      <c r="AA2699" s="147">
        <v>275</v>
      </c>
      <c r="AB2699" s="21">
        <v>14</v>
      </c>
      <c r="AC2699" s="21">
        <v>1</v>
      </c>
      <c r="AD2699" s="153">
        <f>VLOOKUP(D2699,'Dados Base'!$B:$K,9,FALSE)*31536000/VLOOKUP($F2699,F:H,MATCH(H2698,F2698:AF2698,0),FALSE)</f>
        <v>12654.577600589344</v>
      </c>
      <c r="AE2699" s="153">
        <f>VLOOKUP(D2699,'Dados Base'!$B:$K,10,FALSE)*31536000/VLOOKUP($F2699,F:H,MATCH(H2698,F2698:AF2698,0),FALSE)</f>
        <v>1482.744783654367</v>
      </c>
      <c r="AF2699" s="148">
        <v>83.53</v>
      </c>
      <c r="AG2699" s="21">
        <v>100</v>
      </c>
      <c r="AH2699" s="148">
        <v>77.36</v>
      </c>
      <c r="AI2699" s="148">
        <v>19.13</v>
      </c>
      <c r="AJ2699" s="148">
        <v>100</v>
      </c>
      <c r="AK2699" s="72">
        <f>(SUMIFS('Banco de Indicadores Mun. (2)'!I:I,'Banco de Indicadores Mun. (2)'!B:B,'Banco de Indicadores - Mun. (1)'!B2699,'Banco de Indicadores Mun. (2)'!A:A,'Banco de Indicadores - Mun. (1)'!A2699) / VLOOKUP(D2699,'Dados Base'!$B:$K,8,FALSE)) * 100</f>
        <v>2.9924207980652962</v>
      </c>
      <c r="AL2699" s="72">
        <f>(SUMIFS('Banco de Indicadores Mun. (2)'!I:I,'Banco de Indicadores Mun. (2)'!B:B,'Banco de Indicadores - Mun. (1)'!B2699,'Banco de Indicadores Mun. (2)'!A:A,'Banco de Indicadores - Mun. (1)'!A2699) / VLOOKUP(D2699,'Dados Base'!$B:$K,9,FALSE)) * 100</f>
        <v>1.3362483801295895</v>
      </c>
      <c r="AM2699" s="72">
        <f>(SUMIFS('Banco de Indicadores Mun. (2)'!J:J,'Banco de Indicadores Mun. (2)'!B:B,'Banco de Indicadores - Mun. (1)'!B2699,'Banco de Indicadores Mun. (2)'!A:A,'Banco de Indicadores - Mun. (1)'!A2699) / VLOOKUP(D2699,'Dados Base'!$B:$K,7,FALSE)) * 100</f>
        <v>4.0285081967213108</v>
      </c>
      <c r="AN2699" s="72">
        <f>(SUMIFS('Banco de Indicadores Mun. (2)'!K:K,'Banco de Indicadores Mun. (2)'!B:B,'Banco de Indicadores - Mun. (1)'!B2699,'Banco de Indicadores Mun. (2)'!A:A,'Banco de Indicadores - Mun. (1)'!A2699) / VLOOKUP(D2699,'Dados Base'!$B:$K,10,FALSE)) * 100</f>
        <v>7.991705069124426E-2</v>
      </c>
      <c r="AO2699" s="24">
        <v>0</v>
      </c>
      <c r="AP2699" s="25">
        <v>0</v>
      </c>
      <c r="AQ2699" s="17">
        <v>0</v>
      </c>
      <c r="AR2699" s="24">
        <v>7.5</v>
      </c>
      <c r="AS2699" s="22">
        <v>97</v>
      </c>
      <c r="AT2699" s="22">
        <v>97</v>
      </c>
      <c r="AU2699" s="22">
        <v>86.910994764397913</v>
      </c>
      <c r="AV2699" s="22">
        <v>9.4600000000000009</v>
      </c>
      <c r="AW2699" s="21">
        <v>1</v>
      </c>
      <c r="AX2699" s="21">
        <v>1</v>
      </c>
      <c r="AY2699" s="116">
        <v>76.079402124171239</v>
      </c>
    </row>
    <row r="2700" spans="1:51" ht="15" x14ac:dyDescent="0.25">
      <c r="A2700" s="144">
        <v>2013</v>
      </c>
      <c r="B2700" s="77" t="s">
        <v>120</v>
      </c>
      <c r="C2700" s="78">
        <v>10</v>
      </c>
      <c r="D2700" s="77">
        <v>3510302</v>
      </c>
      <c r="E2700" s="78">
        <v>351030210</v>
      </c>
      <c r="F2700" s="78" t="str">
        <f t="shared" si="117"/>
        <v>3510302102013</v>
      </c>
      <c r="G2700" s="96">
        <v>1.8852365959618034</v>
      </c>
      <c r="H2700" s="80">
        <f t="shared" si="116"/>
        <v>18390</v>
      </c>
      <c r="I2700" s="91">
        <v>15465</v>
      </c>
      <c r="J2700" s="97">
        <v>2925</v>
      </c>
      <c r="K2700" s="83">
        <f>(H2700)/VLOOKUP(D2700,'Dados Base'!$B:$K,6,FALSE)</f>
        <v>108.18919872926227</v>
      </c>
      <c r="L2700" s="88">
        <f t="shared" si="118"/>
        <v>84.094616639477977</v>
      </c>
      <c r="M2700" s="85" t="s">
        <v>702</v>
      </c>
      <c r="N2700" s="92">
        <v>0.69899999999999995</v>
      </c>
      <c r="O2700" s="91">
        <v>81</v>
      </c>
      <c r="P2700" s="91" t="s">
        <v>691</v>
      </c>
      <c r="Q2700" s="91" t="s">
        <v>691</v>
      </c>
      <c r="R2700" s="91" t="s">
        <v>691</v>
      </c>
      <c r="S2700" s="91">
        <v>29</v>
      </c>
      <c r="T2700" s="87" t="s">
        <v>691</v>
      </c>
      <c r="U2700" s="87">
        <v>126</v>
      </c>
      <c r="V2700" s="87">
        <v>58</v>
      </c>
      <c r="W2700" s="85" t="s">
        <v>691</v>
      </c>
      <c r="X2700" s="146">
        <v>4.7083785034722221E-2</v>
      </c>
      <c r="Y2700" s="21">
        <v>10.98</v>
      </c>
      <c r="Z2700" s="147">
        <v>478</v>
      </c>
      <c r="AA2700" s="147">
        <v>369</v>
      </c>
      <c r="AB2700" s="21">
        <v>1</v>
      </c>
      <c r="AC2700" s="21">
        <v>0</v>
      </c>
      <c r="AD2700" s="153">
        <f>VLOOKUP(D2700,'Dados Base'!$B:$K,9,FALSE)*31536000/VLOOKUP($F2700,F:H,MATCH(H2699,F2699:AF2699,0),FALSE)</f>
        <v>2589.4159869494292</v>
      </c>
      <c r="AE2700" s="153">
        <f>VLOOKUP(D2700,'Dados Base'!$B:$K,10,FALSE)*31536000/VLOOKUP($F2700,F:H,MATCH(H2699,F2699:AF2699,0),FALSE)</f>
        <v>394.41435562805879</v>
      </c>
      <c r="AF2700" s="148">
        <v>84.11</v>
      </c>
      <c r="AG2700" s="21">
        <v>97</v>
      </c>
      <c r="AH2700" s="148">
        <v>51.57</v>
      </c>
      <c r="AI2700" s="148">
        <v>43.92</v>
      </c>
      <c r="AJ2700" s="148">
        <v>100</v>
      </c>
      <c r="AK2700" s="72">
        <f>(SUMIFS('Banco de Indicadores Mun. (2)'!I:I,'Banco de Indicadores Mun. (2)'!B:B,'Banco de Indicadores - Mun. (1)'!B2700,'Banco de Indicadores Mun. (2)'!A:A,'Banco de Indicadores - Mun. (1)'!A2700) / VLOOKUP(D2700,'Dados Base'!$B:$K,8,FALSE)) * 100</f>
        <v>77.181925925925924</v>
      </c>
      <c r="AL2700" s="72">
        <f>(SUMIFS('Banco de Indicadores Mun. (2)'!I:I,'Banco de Indicadores Mun. (2)'!B:B,'Banco de Indicadores - Mun. (1)'!B2700,'Banco de Indicadores Mun. (2)'!A:A,'Banco de Indicadores - Mun. (1)'!A2700) / VLOOKUP(D2700,'Dados Base'!$B:$K,9,FALSE)) * 100</f>
        <v>27.601483443708609</v>
      </c>
      <c r="AM2700" s="72">
        <f>(SUMIFS('Banco de Indicadores Mun. (2)'!J:J,'Banco de Indicadores Mun. (2)'!B:B,'Banco de Indicadores - Mun. (1)'!B2700,'Banco de Indicadores Mun. (2)'!A:A,'Banco de Indicadores - Mun. (1)'!A2700) / VLOOKUP(D2700,'Dados Base'!$B:$K,7,FALSE)) * 100</f>
        <v>129.03225806451616</v>
      </c>
      <c r="AN2700" s="72">
        <f>(SUMIFS('Banco de Indicadores Mun. (2)'!K:K,'Banco de Indicadores Mun. (2)'!B:B,'Banco de Indicadores - Mun. (1)'!B2700,'Banco de Indicadores Mun. (2)'!A:A,'Banco de Indicadores - Mun. (1)'!A2700) / VLOOKUP(D2700,'Dados Base'!$B:$K,10,FALSE)) * 100</f>
        <v>7.2966956521739093</v>
      </c>
      <c r="AO2700" s="24">
        <v>0</v>
      </c>
      <c r="AP2700" s="25">
        <v>0</v>
      </c>
      <c r="AQ2700" s="17">
        <v>0</v>
      </c>
      <c r="AR2700" s="24">
        <v>9.6999999999999993</v>
      </c>
      <c r="AS2700" s="22">
        <v>60</v>
      </c>
      <c r="AT2700" s="22">
        <v>60</v>
      </c>
      <c r="AU2700" s="22">
        <v>56.434474616292796</v>
      </c>
      <c r="AV2700" s="22">
        <v>6.57</v>
      </c>
      <c r="AW2700" s="21">
        <v>0</v>
      </c>
      <c r="AX2700" s="21">
        <v>0</v>
      </c>
      <c r="AY2700" s="116">
        <v>25.263425954769247</v>
      </c>
    </row>
    <row r="2701" spans="1:51" ht="15" x14ac:dyDescent="0.25">
      <c r="A2701" s="144">
        <v>2013</v>
      </c>
      <c r="B2701" s="77" t="s">
        <v>121</v>
      </c>
      <c r="C2701" s="78">
        <v>5</v>
      </c>
      <c r="D2701" s="77">
        <v>3510401</v>
      </c>
      <c r="E2701" s="78">
        <v>35104015</v>
      </c>
      <c r="F2701" s="78" t="str">
        <f t="shared" si="117"/>
        <v>351040152013</v>
      </c>
      <c r="G2701" s="96">
        <v>1.4309914842823623</v>
      </c>
      <c r="H2701" s="80">
        <f t="shared" si="116"/>
        <v>50252</v>
      </c>
      <c r="I2701" s="91">
        <v>48226</v>
      </c>
      <c r="J2701" s="97">
        <v>2026</v>
      </c>
      <c r="K2701" s="83">
        <f>(H2701)/VLOOKUP(D2701,'Dados Base'!$B:$K,6,FALSE)</f>
        <v>155.48267326732673</v>
      </c>
      <c r="L2701" s="88">
        <f t="shared" si="118"/>
        <v>95.968319668868901</v>
      </c>
      <c r="M2701" s="85" t="s">
        <v>702</v>
      </c>
      <c r="N2701" s="92">
        <v>0.75</v>
      </c>
      <c r="O2701" s="91">
        <v>97</v>
      </c>
      <c r="P2701" s="91" t="s">
        <v>691</v>
      </c>
      <c r="Q2701" s="91" t="s">
        <v>691</v>
      </c>
      <c r="R2701" s="91" t="s">
        <v>691</v>
      </c>
      <c r="S2701" s="91">
        <v>236</v>
      </c>
      <c r="T2701" s="87" t="s">
        <v>691</v>
      </c>
      <c r="U2701" s="87">
        <v>535</v>
      </c>
      <c r="V2701" s="87">
        <v>419</v>
      </c>
      <c r="W2701" s="85" t="s">
        <v>691</v>
      </c>
      <c r="X2701" s="146">
        <v>0.14455301875000001</v>
      </c>
      <c r="Y2701" s="21">
        <v>39.270000000000003</v>
      </c>
      <c r="Z2701" s="147">
        <v>578</v>
      </c>
      <c r="AA2701" s="147">
        <v>2073</v>
      </c>
      <c r="AB2701" s="21">
        <v>10</v>
      </c>
      <c r="AC2701" s="21">
        <v>0</v>
      </c>
      <c r="AD2701" s="153">
        <f>VLOOKUP(D2701,'Dados Base'!$B:$K,9,FALSE)*31536000/VLOOKUP($F2701,F:H,MATCH(H2700,F2700:AF2700,0),FALSE)</f>
        <v>2560.4330175913396</v>
      </c>
      <c r="AE2701" s="153">
        <f>VLOOKUP(D2701,'Dados Base'!$B:$K,10,FALSE)*31536000/VLOOKUP($F2701,F:H,MATCH(H2700,F2700:AF2700,0),FALSE)</f>
        <v>338.88084056355967</v>
      </c>
      <c r="AF2701" s="148">
        <v>94.5</v>
      </c>
      <c r="AG2701" s="21">
        <v>94.5</v>
      </c>
      <c r="AH2701" s="148">
        <v>88.84</v>
      </c>
      <c r="AI2701" s="148">
        <v>45</v>
      </c>
      <c r="AJ2701" s="148">
        <v>100</v>
      </c>
      <c r="AK2701" s="72">
        <f>(SUMIFS('Banco de Indicadores Mun. (2)'!I:I,'Banco de Indicadores Mun. (2)'!B:B,'Banco de Indicadores - Mun. (1)'!B2701,'Banco de Indicadores Mun. (2)'!A:A,'Banco de Indicadores - Mun. (1)'!A2701) / VLOOKUP(D2701,'Dados Base'!$B:$K,8,FALSE)) * 100</f>
        <v>20.483922580645153</v>
      </c>
      <c r="AL2701" s="72">
        <f>(SUMIFS('Banco de Indicadores Mun. (2)'!I:I,'Banco de Indicadores Mun. (2)'!B:B,'Banco de Indicadores - Mun. (1)'!B2701,'Banco de Indicadores Mun. (2)'!A:A,'Banco de Indicadores - Mun. (1)'!A2701) / VLOOKUP(D2701,'Dados Base'!$B:$K,9,FALSE)) * 100</f>
        <v>7.7818823529411736</v>
      </c>
      <c r="AM2701" s="72">
        <f>(SUMIFS('Banco de Indicadores Mun. (2)'!J:J,'Banco de Indicadores Mun. (2)'!B:B,'Banco de Indicadores - Mun. (1)'!B2701,'Banco de Indicadores Mun. (2)'!A:A,'Banco de Indicadores - Mun. (1)'!A2701) / VLOOKUP(D2701,'Dados Base'!$B:$K,7,FALSE)) * 100</f>
        <v>13.608376237623766</v>
      </c>
      <c r="AN2701" s="72">
        <f>(SUMIFS('Banco de Indicadores Mun. (2)'!K:K,'Banco de Indicadores Mun. (2)'!B:B,'Banco de Indicadores - Mun. (1)'!B2701,'Banco de Indicadores Mun. (2)'!A:A,'Banco de Indicadores - Mun. (1)'!A2701) / VLOOKUP(D2701,'Dados Base'!$B:$K,10,FALSE)) * 100</f>
        <v>33.343740740740706</v>
      </c>
      <c r="AO2701" s="24">
        <v>0</v>
      </c>
      <c r="AP2701" s="25">
        <v>0</v>
      </c>
      <c r="AQ2701" s="17">
        <v>0</v>
      </c>
      <c r="AR2701" s="24">
        <v>9.8000000000000007</v>
      </c>
      <c r="AS2701" s="22">
        <v>94</v>
      </c>
      <c r="AT2701" s="22">
        <v>27.26</v>
      </c>
      <c r="AU2701" s="22">
        <v>21.803093172387776</v>
      </c>
      <c r="AV2701" s="22">
        <v>3.46</v>
      </c>
      <c r="AW2701" s="21">
        <v>0</v>
      </c>
      <c r="AX2701" s="21">
        <v>0</v>
      </c>
      <c r="AY2701" s="116">
        <v>150.67878281155049</v>
      </c>
    </row>
    <row r="2702" spans="1:51" ht="15" x14ac:dyDescent="0.25">
      <c r="A2702" s="144">
        <v>2013</v>
      </c>
      <c r="B2702" s="77" t="s">
        <v>122</v>
      </c>
      <c r="C2702" s="78">
        <v>3</v>
      </c>
      <c r="D2702" s="77">
        <v>3510500</v>
      </c>
      <c r="E2702" s="78">
        <v>35105003</v>
      </c>
      <c r="F2702" s="78" t="str">
        <f t="shared" si="117"/>
        <v>351050032013</v>
      </c>
      <c r="G2702" s="96">
        <v>2.143733482521748</v>
      </c>
      <c r="H2702" s="80">
        <f t="shared" si="116"/>
        <v>105571</v>
      </c>
      <c r="I2702" s="91">
        <v>101351</v>
      </c>
      <c r="J2702" s="97">
        <v>4220</v>
      </c>
      <c r="K2702" s="83">
        <f>(H2702)/VLOOKUP(D2702,'Dados Base'!$B:$K,6,FALSE)</f>
        <v>218.14443640871991</v>
      </c>
      <c r="L2702" s="88">
        <f t="shared" si="118"/>
        <v>96.002690132706903</v>
      </c>
      <c r="M2702" s="85" t="s">
        <v>702</v>
      </c>
      <c r="N2702" s="92">
        <v>0.75900000000000001</v>
      </c>
      <c r="O2702" s="91">
        <v>4</v>
      </c>
      <c r="P2702" s="91" t="s">
        <v>691</v>
      </c>
      <c r="Q2702" s="91" t="s">
        <v>691</v>
      </c>
      <c r="R2702" s="91" t="s">
        <v>691</v>
      </c>
      <c r="S2702" s="91">
        <v>79</v>
      </c>
      <c r="T2702" s="87" t="s">
        <v>691</v>
      </c>
      <c r="U2702" s="87">
        <v>1205</v>
      </c>
      <c r="V2702" s="87">
        <v>1307</v>
      </c>
      <c r="W2702" s="85" t="s">
        <v>691</v>
      </c>
      <c r="X2702" s="146">
        <v>0.30284605364814809</v>
      </c>
      <c r="Y2702" s="21">
        <v>94.63</v>
      </c>
      <c r="Z2702" s="147">
        <v>3285</v>
      </c>
      <c r="AA2702" s="147">
        <v>2393</v>
      </c>
      <c r="AB2702" s="21">
        <v>22</v>
      </c>
      <c r="AC2702" s="21">
        <v>2</v>
      </c>
      <c r="AD2702" s="153">
        <f>VLOOKUP(D2702,'Dados Base'!$B:$K,9,FALSE)*31536000/VLOOKUP($F2702,F:H,MATCH(H2701,F2701:AF2701,0),FALSE)</f>
        <v>8184.8841064307435</v>
      </c>
      <c r="AE2702" s="153">
        <f>VLOOKUP(D2702,'Dados Base'!$B:$K,10,FALSE)*31536000/VLOOKUP($F2702,F:H,MATCH(H2701,F2701:AF2701,0),FALSE)</f>
        <v>902.12956209565141</v>
      </c>
      <c r="AF2702" s="148">
        <v>94.24</v>
      </c>
      <c r="AG2702" s="21">
        <v>95.87</v>
      </c>
      <c r="AH2702" s="148">
        <v>65.680000000000007</v>
      </c>
      <c r="AI2702" s="148">
        <v>41.41</v>
      </c>
      <c r="AJ2702" s="148">
        <v>98.3</v>
      </c>
      <c r="AK2702" s="72">
        <f>(SUMIFS('Banco de Indicadores Mun. (2)'!I:I,'Banco de Indicadores Mun. (2)'!B:B,'Banco de Indicadores - Mun. (1)'!B2702,'Banco de Indicadores Mun. (2)'!A:A,'Banco de Indicadores - Mun. (1)'!A2702) / VLOOKUP(D2702,'Dados Base'!$B:$K,8,FALSE)) * 100</f>
        <v>8.1567813121272348</v>
      </c>
      <c r="AL2702" s="72">
        <f>(SUMIFS('Banco de Indicadores Mun. (2)'!I:I,'Banco de Indicadores Mun. (2)'!B:B,'Banco de Indicadores - Mun. (1)'!B2702,'Banco de Indicadores Mun. (2)'!A:A,'Banco de Indicadores - Mun. (1)'!A2702) / VLOOKUP(D2702,'Dados Base'!$B:$K,9,FALSE)) * 100</f>
        <v>2.99478905109489</v>
      </c>
      <c r="AM2702" s="72">
        <f>(SUMIFS('Banco de Indicadores Mun. (2)'!J:J,'Banco de Indicadores Mun. (2)'!B:B,'Banco de Indicadores - Mun. (1)'!B2702,'Banco de Indicadores Mun. (2)'!A:A,'Banco de Indicadores - Mun. (1)'!A2702) / VLOOKUP(D2702,'Dados Base'!$B:$K,7,FALSE)) * 100</f>
        <v>11.510670454545451</v>
      </c>
      <c r="AN2702" s="72">
        <f>(SUMIFS('Banco de Indicadores Mun. (2)'!K:K,'Banco de Indicadores Mun. (2)'!B:B,'Banco de Indicadores - Mun. (1)'!B2702,'Banco de Indicadores Mun. (2)'!A:A,'Banco de Indicadores - Mun. (1)'!A2702) / VLOOKUP(D2702,'Dados Base'!$B:$K,10,FALSE)) * 100</f>
        <v>0.33844370860927153</v>
      </c>
      <c r="AO2702" s="24">
        <v>0</v>
      </c>
      <c r="AP2702" s="25">
        <v>0</v>
      </c>
      <c r="AQ2702" s="17">
        <v>0</v>
      </c>
      <c r="AR2702" s="24">
        <v>9.8000000000000007</v>
      </c>
      <c r="AS2702" s="22">
        <v>65</v>
      </c>
      <c r="AT2702" s="22">
        <v>65</v>
      </c>
      <c r="AU2702" s="22">
        <v>57.854878478337447</v>
      </c>
      <c r="AV2702" s="22">
        <v>6.74</v>
      </c>
      <c r="AW2702" s="21">
        <v>1</v>
      </c>
      <c r="AX2702" s="21">
        <v>2</v>
      </c>
      <c r="AY2702" s="116">
        <v>467.95253627085225</v>
      </c>
    </row>
    <row r="2703" spans="1:51" ht="15" x14ac:dyDescent="0.25">
      <c r="A2703" s="144">
        <v>2013</v>
      </c>
      <c r="B2703" s="77" t="s">
        <v>123</v>
      </c>
      <c r="C2703" s="78">
        <v>6</v>
      </c>
      <c r="D2703" s="77">
        <v>3510609</v>
      </c>
      <c r="E2703" s="78">
        <v>35106096</v>
      </c>
      <c r="F2703" s="78" t="str">
        <f t="shared" si="117"/>
        <v>351060962013</v>
      </c>
      <c r="G2703" s="96">
        <v>0.70507078975186044</v>
      </c>
      <c r="H2703" s="80">
        <f t="shared" si="116"/>
        <v>377622</v>
      </c>
      <c r="I2703" s="91">
        <v>377622</v>
      </c>
      <c r="J2703" s="97">
        <v>0</v>
      </c>
      <c r="K2703" s="83">
        <f>(H2703)/VLOOKUP(D2703,'Dados Base'!$B:$K,6,FALSE)</f>
        <v>10798.455819273664</v>
      </c>
      <c r="L2703" s="88">
        <f t="shared" si="118"/>
        <v>100</v>
      </c>
      <c r="M2703" s="85" t="s">
        <v>702</v>
      </c>
      <c r="N2703" s="92">
        <v>0.749</v>
      </c>
      <c r="O2703" s="91" t="s">
        <v>693</v>
      </c>
      <c r="P2703" s="91" t="s">
        <v>691</v>
      </c>
      <c r="Q2703" s="91" t="s">
        <v>691</v>
      </c>
      <c r="R2703" s="91" t="s">
        <v>691</v>
      </c>
      <c r="S2703" s="91">
        <v>321</v>
      </c>
      <c r="T2703" s="87" t="s">
        <v>691</v>
      </c>
      <c r="U2703" s="87">
        <v>1565</v>
      </c>
      <c r="V2703" s="87">
        <v>1081</v>
      </c>
      <c r="W2703" s="85" t="s">
        <v>691</v>
      </c>
      <c r="X2703" s="146">
        <v>1.3155581249999999</v>
      </c>
      <c r="Y2703" s="21">
        <v>349.01</v>
      </c>
      <c r="Z2703" s="147">
        <v>4977</v>
      </c>
      <c r="AA2703" s="147">
        <v>15964</v>
      </c>
      <c r="AB2703" s="21">
        <v>9</v>
      </c>
      <c r="AC2703" s="21">
        <v>0</v>
      </c>
      <c r="AD2703" s="153">
        <f>VLOOKUP(D2703,'Dados Base'!$B:$K,9,FALSE)*31536000/VLOOKUP($F2703,F:H,MATCH(H2702,F2702:AF2702,0),FALSE)</f>
        <v>42.591162591162593</v>
      </c>
      <c r="AE2703" s="153">
        <f>VLOOKUP(D2703,'Dados Base'!$B:$K,10,FALSE)*31536000/VLOOKUP($F2703,F:H,MATCH(H2702,F2702:AF2702,0),FALSE)</f>
        <v>6.680966680966681</v>
      </c>
      <c r="AF2703" s="148">
        <v>100</v>
      </c>
      <c r="AG2703" s="21" t="s">
        <v>692</v>
      </c>
      <c r="AH2703" s="148">
        <v>67.489999999999995</v>
      </c>
      <c r="AI2703" s="148">
        <v>32.86</v>
      </c>
      <c r="AJ2703" s="148">
        <v>100</v>
      </c>
      <c r="AK2703" s="72">
        <f>(SUMIFS('Banco de Indicadores Mun. (2)'!I:I,'Banco de Indicadores Mun. (2)'!B:B,'Banco de Indicadores - Mun. (1)'!B2703,'Banco de Indicadores Mun. (2)'!A:A,'Banco de Indicadores - Mun. (1)'!A2703) / VLOOKUP(D2703,'Dados Base'!$B:$K,8,FALSE)) * 100</f>
        <v>564.94415789473692</v>
      </c>
      <c r="AL2703" s="72">
        <f>(SUMIFS('Banco de Indicadores Mun. (2)'!I:I,'Banco de Indicadores Mun. (2)'!B:B,'Banco de Indicadores - Mun. (1)'!B2703,'Banco de Indicadores Mun. (2)'!A:A,'Banco de Indicadores - Mun. (1)'!A2703) / VLOOKUP(D2703,'Dados Base'!$B:$K,9,FALSE)) * 100</f>
        <v>210.46939215686277</v>
      </c>
      <c r="AM2703" s="72">
        <f>(SUMIFS('Banco de Indicadores Mun. (2)'!J:J,'Banco de Indicadores Mun. (2)'!B:B,'Banco de Indicadores - Mun. (1)'!B2703,'Banco de Indicadores Mun. (2)'!A:A,'Banco de Indicadores - Mun. (1)'!A2703) / VLOOKUP(D2703,'Dados Base'!$B:$K,7,FALSE)) * 100</f>
        <v>954.5454545454545</v>
      </c>
      <c r="AN2703" s="72">
        <f>(SUMIFS('Banco de Indicadores Mun. (2)'!K:K,'Banco de Indicadores Mun. (2)'!B:B,'Banco de Indicadores - Mun. (1)'!B2703,'Banco de Indicadores Mun. (2)'!A:A,'Banco de Indicadores - Mun. (1)'!A2703) / VLOOKUP(D2703,'Dados Base'!$B:$K,10,FALSE)) * 100</f>
        <v>29.242375000000003</v>
      </c>
      <c r="AO2703" s="24">
        <v>1</v>
      </c>
      <c r="AP2703" s="25">
        <v>0</v>
      </c>
      <c r="AQ2703" s="17">
        <v>0</v>
      </c>
      <c r="AR2703" s="24">
        <v>8.5</v>
      </c>
      <c r="AS2703" s="22">
        <v>69</v>
      </c>
      <c r="AT2703" s="22">
        <v>28.980000000000004</v>
      </c>
      <c r="AU2703" s="22">
        <v>23.766773315505468</v>
      </c>
      <c r="AV2703" s="22">
        <v>3.71</v>
      </c>
      <c r="AW2703" s="21">
        <v>3</v>
      </c>
      <c r="AX2703" s="21">
        <v>0</v>
      </c>
      <c r="AY2703" s="116">
        <v>79.066785481269562</v>
      </c>
    </row>
    <row r="2704" spans="1:51" ht="15" x14ac:dyDescent="0.25">
      <c r="A2704" s="144">
        <v>2013</v>
      </c>
      <c r="B2704" s="77" t="s">
        <v>124</v>
      </c>
      <c r="C2704" s="78">
        <v>15</v>
      </c>
      <c r="D2704" s="77">
        <v>3510708</v>
      </c>
      <c r="E2704" s="78">
        <v>351070815</v>
      </c>
      <c r="F2704" s="78" t="str">
        <f t="shared" si="117"/>
        <v>3510708152013</v>
      </c>
      <c r="G2704" s="96">
        <v>4.3389736383181443E-2</v>
      </c>
      <c r="H2704" s="80">
        <f t="shared" si="116"/>
        <v>11782</v>
      </c>
      <c r="I2704" s="91">
        <v>10753</v>
      </c>
      <c r="J2704" s="97">
        <v>1029</v>
      </c>
      <c r="K2704" s="83">
        <f>(H2704)/VLOOKUP(D2704,'Dados Base'!$B:$K,6,FALSE)</f>
        <v>18.479539501544927</v>
      </c>
      <c r="L2704" s="88">
        <f t="shared" si="118"/>
        <v>91.266338482430825</v>
      </c>
      <c r="M2704" s="85" t="s">
        <v>702</v>
      </c>
      <c r="N2704" s="92">
        <v>0.72199999999999998</v>
      </c>
      <c r="O2704" s="91">
        <v>124</v>
      </c>
      <c r="P2704" s="91" t="s">
        <v>691</v>
      </c>
      <c r="Q2704" s="91" t="s">
        <v>691</v>
      </c>
      <c r="R2704" s="91" t="s">
        <v>691</v>
      </c>
      <c r="S2704" s="91">
        <v>16</v>
      </c>
      <c r="T2704" s="87" t="s">
        <v>691</v>
      </c>
      <c r="U2704" s="87">
        <v>113</v>
      </c>
      <c r="V2704" s="87">
        <v>56</v>
      </c>
      <c r="W2704" s="85" t="s">
        <v>691</v>
      </c>
      <c r="X2704" s="146">
        <v>3.3224585444444441E-2</v>
      </c>
      <c r="Y2704" s="21">
        <v>7.78</v>
      </c>
      <c r="Z2704" s="147">
        <v>419</v>
      </c>
      <c r="AA2704" s="147">
        <v>181</v>
      </c>
      <c r="AB2704" s="21">
        <v>0</v>
      </c>
      <c r="AC2704" s="21">
        <v>0</v>
      </c>
      <c r="AD2704" s="153">
        <f>VLOOKUP(D2704,'Dados Base'!$B:$K,9,FALSE)*31536000/VLOOKUP($F2704,F:H,MATCH(H2703,F2703:AF2703,0),FALSE)</f>
        <v>13115.464267526735</v>
      </c>
      <c r="AE2704" s="153">
        <f>VLOOKUP(D2704,'Dados Base'!$B:$K,10,FALSE)*31536000/VLOOKUP($F2704,F:H,MATCH(H2703,F2703:AF2703,0),FALSE)</f>
        <v>1365.0789339670685</v>
      </c>
      <c r="AF2704" s="148">
        <v>92.64</v>
      </c>
      <c r="AG2704" s="21">
        <v>100</v>
      </c>
      <c r="AH2704" s="148">
        <v>74.900000000000006</v>
      </c>
      <c r="AI2704" s="148">
        <v>10.15</v>
      </c>
      <c r="AJ2704" s="148">
        <v>100</v>
      </c>
      <c r="AK2704" s="72">
        <f>(SUMIFS('Banco de Indicadores Mun. (2)'!I:I,'Banco de Indicadores Mun. (2)'!B:B,'Banco de Indicadores - Mun. (1)'!B2704,'Banco de Indicadores Mun. (2)'!A:A,'Banco de Indicadores - Mun. (1)'!A2704) / VLOOKUP(D2704,'Dados Base'!$B:$K,8,FALSE)) * 100</f>
        <v>6.6982692307692302</v>
      </c>
      <c r="AL2704" s="72">
        <f>(SUMIFS('Banco de Indicadores Mun. (2)'!I:I,'Banco de Indicadores Mun. (2)'!B:B,'Banco de Indicadores - Mun. (1)'!B2704,'Banco de Indicadores Mun. (2)'!A:A,'Banco de Indicadores - Mun. (1)'!A2704) / VLOOKUP(D2704,'Dados Base'!$B:$K,9,FALSE)) * 100</f>
        <v>2.1325102040816319</v>
      </c>
      <c r="AM2704" s="72">
        <f>(SUMIFS('Banco de Indicadores Mun. (2)'!J:J,'Banco de Indicadores Mun. (2)'!B:B,'Banco de Indicadores - Mun. (1)'!B2704,'Banco de Indicadores Mun. (2)'!A:A,'Banco de Indicadores - Mun. (1)'!A2704) / VLOOKUP(D2704,'Dados Base'!$B:$K,7,FALSE)) * 100</f>
        <v>9.6233999999999984</v>
      </c>
      <c r="AN2704" s="72">
        <f>(SUMIFS('Banco de Indicadores Mun. (2)'!K:K,'Banco de Indicadores Mun. (2)'!B:B,'Banco de Indicadores - Mun. (1)'!B2704,'Banco de Indicadores Mun. (2)'!A:A,'Banco de Indicadores - Mun. (1)'!A2704) / VLOOKUP(D2704,'Dados Base'!$B:$K,10,FALSE)) * 100</f>
        <v>0.67594117647058805</v>
      </c>
      <c r="AO2704" s="24">
        <v>0</v>
      </c>
      <c r="AP2704" s="25">
        <v>0</v>
      </c>
      <c r="AQ2704" s="17">
        <v>0</v>
      </c>
      <c r="AR2704" s="24">
        <v>8.6</v>
      </c>
      <c r="AS2704" s="22">
        <v>84</v>
      </c>
      <c r="AT2704" s="22">
        <v>84</v>
      </c>
      <c r="AU2704" s="22">
        <v>69.833333333333343</v>
      </c>
      <c r="AV2704" s="22">
        <v>7.8</v>
      </c>
      <c r="AW2704" s="21">
        <v>0</v>
      </c>
      <c r="AX2704" s="21">
        <v>0</v>
      </c>
      <c r="AY2704" s="116">
        <v>84.453606866093352</v>
      </c>
    </row>
    <row r="2705" spans="1:51" ht="15" x14ac:dyDescent="0.25">
      <c r="A2705" s="144">
        <v>2013</v>
      </c>
      <c r="B2705" s="77" t="s">
        <v>125</v>
      </c>
      <c r="C2705" s="78">
        <v>4</v>
      </c>
      <c r="D2705" s="77">
        <v>3510807</v>
      </c>
      <c r="E2705" s="78">
        <v>35108074</v>
      </c>
      <c r="F2705" s="78" t="str">
        <f t="shared" si="117"/>
        <v>351080742013</v>
      </c>
      <c r="G2705" s="96">
        <v>0.50655591193273786</v>
      </c>
      <c r="H2705" s="80">
        <f t="shared" si="116"/>
        <v>28657</v>
      </c>
      <c r="I2705" s="91">
        <v>23531</v>
      </c>
      <c r="J2705" s="97">
        <v>5126</v>
      </c>
      <c r="K2705" s="83">
        <f>(H2705)/VLOOKUP(D2705,'Dados Base'!$B:$K,6,FALSE)</f>
        <v>33.108810684659289</v>
      </c>
      <c r="L2705" s="88">
        <f t="shared" si="118"/>
        <v>82.11257284433124</v>
      </c>
      <c r="M2705" s="85" t="s">
        <v>702</v>
      </c>
      <c r="N2705" s="92">
        <v>0.73</v>
      </c>
      <c r="O2705" s="91">
        <v>279</v>
      </c>
      <c r="P2705" s="91" t="s">
        <v>691</v>
      </c>
      <c r="Q2705" s="91" t="s">
        <v>691</v>
      </c>
      <c r="R2705" s="91" t="s">
        <v>691</v>
      </c>
      <c r="S2705" s="91">
        <v>35</v>
      </c>
      <c r="T2705" s="87" t="s">
        <v>691</v>
      </c>
      <c r="U2705" s="87">
        <v>295</v>
      </c>
      <c r="V2705" s="87">
        <v>221</v>
      </c>
      <c r="W2705" s="85" t="s">
        <v>691</v>
      </c>
      <c r="X2705" s="146">
        <v>8.2171957430555567E-2</v>
      </c>
      <c r="Y2705" s="21">
        <v>16.95</v>
      </c>
      <c r="Z2705" s="147">
        <v>32</v>
      </c>
      <c r="AA2705" s="147">
        <v>1275</v>
      </c>
      <c r="AB2705" s="21">
        <v>0</v>
      </c>
      <c r="AC2705" s="21">
        <v>0</v>
      </c>
      <c r="AD2705" s="153">
        <f>VLOOKUP(D2705,'Dados Base'!$B:$K,9,FALSE)*31536000/VLOOKUP($F2705,F:H,MATCH(H2704,F2704:AF2704,0),FALSE)</f>
        <v>13931.87563248072</v>
      </c>
      <c r="AE2705" s="153">
        <f>VLOOKUP(D2705,'Dados Base'!$B:$K,10,FALSE)*31536000/VLOOKUP($F2705,F:H,MATCH(H2704,F2704:AF2704,0),FALSE)</f>
        <v>1507.6358306870923</v>
      </c>
      <c r="AF2705" s="148">
        <v>94.2</v>
      </c>
      <c r="AG2705" s="21">
        <v>100</v>
      </c>
      <c r="AH2705" s="148">
        <v>94.2</v>
      </c>
      <c r="AI2705" s="148">
        <v>31.05</v>
      </c>
      <c r="AJ2705" s="148">
        <v>99.03</v>
      </c>
      <c r="AK2705" s="72">
        <f>(SUMIFS('Banco de Indicadores Mun. (2)'!I:I,'Banco de Indicadores Mun. (2)'!B:B,'Banco de Indicadores - Mun. (1)'!B2705,'Banco de Indicadores Mun. (2)'!A:A,'Banco de Indicadores - Mun. (1)'!A2705) / VLOOKUP(D2705,'Dados Base'!$B:$K,8,FALSE)) * 100</f>
        <v>46.570216981132035</v>
      </c>
      <c r="AL2705" s="72">
        <f>(SUMIFS('Banco de Indicadores Mun. (2)'!I:I,'Banco de Indicadores Mun. (2)'!B:B,'Banco de Indicadores - Mun. (1)'!B2705,'Banco de Indicadores Mun. (2)'!A:A,'Banco de Indicadores - Mun. (1)'!A2705) / VLOOKUP(D2705,'Dados Base'!$B:$K,9,FALSE)) * 100</f>
        <v>15.596976303317522</v>
      </c>
      <c r="AM2705" s="72">
        <f>(SUMIFS('Banco de Indicadores Mun. (2)'!J:J,'Banco de Indicadores Mun. (2)'!B:B,'Banco de Indicadores - Mun. (1)'!B2705,'Banco de Indicadores Mun. (2)'!A:A,'Banco de Indicadores - Mun. (1)'!A2705) / VLOOKUP(D2705,'Dados Base'!$B:$K,7,FALSE)) * 100</f>
        <v>68.162034843205504</v>
      </c>
      <c r="AN2705" s="72">
        <f>(SUMIFS('Banco de Indicadores Mun. (2)'!K:K,'Banco de Indicadores Mun. (2)'!B:B,'Banco de Indicadores - Mun. (1)'!B2705,'Banco de Indicadores Mun. (2)'!A:A,'Banco de Indicadores - Mun. (1)'!A2705) / VLOOKUP(D2705,'Dados Base'!$B:$K,10,FALSE)) * 100</f>
        <v>1.3377226277372261</v>
      </c>
      <c r="AO2705" s="24">
        <v>0</v>
      </c>
      <c r="AP2705" s="25">
        <v>0</v>
      </c>
      <c r="AQ2705" s="17">
        <v>0</v>
      </c>
      <c r="AR2705" s="24">
        <v>7.6</v>
      </c>
      <c r="AS2705" s="22">
        <v>100</v>
      </c>
      <c r="AT2705" s="22">
        <v>5</v>
      </c>
      <c r="AU2705" s="22">
        <v>2.4483550114766639</v>
      </c>
      <c r="AV2705" s="22">
        <v>1.74</v>
      </c>
      <c r="AW2705" s="21">
        <v>0</v>
      </c>
      <c r="AX2705" s="21">
        <v>0</v>
      </c>
      <c r="AY2705" s="116">
        <v>14.02421579125153</v>
      </c>
    </row>
    <row r="2706" spans="1:51" ht="15" x14ac:dyDescent="0.25">
      <c r="A2706" s="144">
        <v>2013</v>
      </c>
      <c r="B2706" s="77" t="s">
        <v>126</v>
      </c>
      <c r="C2706" s="78">
        <v>4</v>
      </c>
      <c r="D2706" s="77">
        <v>3510906</v>
      </c>
      <c r="E2706" s="78">
        <v>35109064</v>
      </c>
      <c r="F2706" s="78" t="str">
        <f t="shared" si="117"/>
        <v>351090642013</v>
      </c>
      <c r="G2706" s="96">
        <v>-0.95344778018555676</v>
      </c>
      <c r="H2706" s="80">
        <f t="shared" si="116"/>
        <v>2586</v>
      </c>
      <c r="I2706" s="91">
        <v>1834</v>
      </c>
      <c r="J2706" s="97">
        <v>752</v>
      </c>
      <c r="K2706" s="83">
        <f>(H2706)/VLOOKUP(D2706,'Dados Base'!$B:$K,6,FALSE)</f>
        <v>13.544940289126336</v>
      </c>
      <c r="L2706" s="88">
        <f t="shared" si="118"/>
        <v>70.920340293890177</v>
      </c>
      <c r="M2706" s="85" t="s">
        <v>702</v>
      </c>
      <c r="N2706" s="92">
        <v>0.73399999999999999</v>
      </c>
      <c r="O2706" s="91">
        <v>87</v>
      </c>
      <c r="P2706" s="91" t="s">
        <v>691</v>
      </c>
      <c r="Q2706" s="91" t="s">
        <v>691</v>
      </c>
      <c r="R2706" s="91" t="s">
        <v>691</v>
      </c>
      <c r="S2706" s="91">
        <v>2</v>
      </c>
      <c r="T2706" s="87" t="s">
        <v>691</v>
      </c>
      <c r="U2706" s="87">
        <v>17</v>
      </c>
      <c r="V2706" s="87">
        <v>15</v>
      </c>
      <c r="W2706" s="85" t="s">
        <v>691</v>
      </c>
      <c r="X2706" s="146">
        <v>4.8635656249999991E-3</v>
      </c>
      <c r="Y2706" s="21">
        <v>1.27</v>
      </c>
      <c r="Z2706" s="147">
        <v>59</v>
      </c>
      <c r="AA2706" s="147">
        <v>39</v>
      </c>
      <c r="AB2706" s="21">
        <v>0</v>
      </c>
      <c r="AC2706" s="21">
        <v>0</v>
      </c>
      <c r="AD2706" s="153">
        <f>VLOOKUP(D2706,'Dados Base'!$B:$K,9,FALSE)*31536000/VLOOKUP($F2706,F:H,MATCH(H2705,F2705:AF2705,0),FALSE)</f>
        <v>36828.584686774942</v>
      </c>
      <c r="AE2706" s="153">
        <f>VLOOKUP(D2706,'Dados Base'!$B:$K,10,FALSE)*31536000/VLOOKUP($F2706,F:H,MATCH(H2705,F2705:AF2705,0),FALSE)</f>
        <v>3780.4176334106724</v>
      </c>
      <c r="AF2706" s="148">
        <v>72.22</v>
      </c>
      <c r="AG2706" s="21">
        <v>68.16</v>
      </c>
      <c r="AH2706" s="148">
        <v>68.16</v>
      </c>
      <c r="AI2706" s="148">
        <v>17.18</v>
      </c>
      <c r="AJ2706" s="148">
        <v>100</v>
      </c>
      <c r="AK2706" s="72">
        <f>(SUMIFS('Banco de Indicadores Mun. (2)'!I:I,'Banco de Indicadores Mun. (2)'!B:B,'Banco de Indicadores - Mun. (1)'!B2706,'Banco de Indicadores Mun. (2)'!A:A,'Banco de Indicadores - Mun. (1)'!A2706) / VLOOKUP(D2706,'Dados Base'!$B:$K,8,FALSE)) * 100</f>
        <v>4.8683958333333335</v>
      </c>
      <c r="AL2706" s="72">
        <f>(SUMIFS('Banco de Indicadores Mun. (2)'!I:I,'Banco de Indicadores Mun. (2)'!B:B,'Banco de Indicadores - Mun. (1)'!B2706,'Banco de Indicadores Mun. (2)'!A:A,'Banco de Indicadores - Mun. (1)'!A2706) / VLOOKUP(D2706,'Dados Base'!$B:$K,9,FALSE)) * 100</f>
        <v>1.5475695364238409</v>
      </c>
      <c r="AM2706" s="72">
        <f>(SUMIFS('Banco de Indicadores Mun. (2)'!J:J,'Banco de Indicadores Mun. (2)'!B:B,'Banco de Indicadores - Mun. (1)'!B2706,'Banco de Indicadores Mun. (2)'!A:A,'Banco de Indicadores - Mun. (1)'!A2706) / VLOOKUP(D2706,'Dados Base'!$B:$K,7,FALSE)) * 100</f>
        <v>7.0266923076923078</v>
      </c>
      <c r="AN2706" s="72">
        <f>(SUMIFS('Banco de Indicadores Mun. (2)'!K:K,'Banco de Indicadores Mun. (2)'!B:B,'Banco de Indicadores - Mun. (1)'!B2706,'Banco de Indicadores Mun. (2)'!A:A,'Banco de Indicadores - Mun. (1)'!A2706) / VLOOKUP(D2706,'Dados Base'!$B:$K,10,FALSE)) * 100</f>
        <v>0.34293548387096773</v>
      </c>
      <c r="AO2706" s="24">
        <v>0</v>
      </c>
      <c r="AP2706" s="25">
        <v>0</v>
      </c>
      <c r="AQ2706" s="17">
        <v>0</v>
      </c>
      <c r="AR2706" s="24">
        <v>7.4</v>
      </c>
      <c r="AS2706" s="22">
        <v>92</v>
      </c>
      <c r="AT2706" s="22">
        <v>92</v>
      </c>
      <c r="AU2706" s="22">
        <v>60.204081632653065</v>
      </c>
      <c r="AV2706" s="22">
        <v>7.27</v>
      </c>
      <c r="AW2706" s="21">
        <v>0</v>
      </c>
      <c r="AX2706" s="21">
        <v>0</v>
      </c>
      <c r="AY2706" s="116">
        <v>8.0976724502752653</v>
      </c>
    </row>
    <row r="2707" spans="1:51" ht="15" x14ac:dyDescent="0.25">
      <c r="A2707" s="144">
        <v>2013</v>
      </c>
      <c r="B2707" s="77" t="s">
        <v>127</v>
      </c>
      <c r="C2707" s="78">
        <v>19</v>
      </c>
      <c r="D2707" s="77">
        <v>3511003</v>
      </c>
      <c r="E2707" s="78">
        <v>351100319</v>
      </c>
      <c r="F2707" s="78" t="str">
        <f t="shared" si="117"/>
        <v>3511003192013</v>
      </c>
      <c r="G2707" s="96">
        <v>1.7396385826981886</v>
      </c>
      <c r="H2707" s="80">
        <f t="shared" si="116"/>
        <v>18824</v>
      </c>
      <c r="I2707" s="91">
        <v>14206</v>
      </c>
      <c r="J2707" s="97">
        <v>4618</v>
      </c>
      <c r="K2707" s="83">
        <f>(H2707)/VLOOKUP(D2707,'Dados Base'!$B:$K,6,FALSE)</f>
        <v>17.714205053404225</v>
      </c>
      <c r="L2707" s="88">
        <f t="shared" si="118"/>
        <v>75.46748831279217</v>
      </c>
      <c r="M2707" s="85" t="s">
        <v>702</v>
      </c>
      <c r="N2707" s="92">
        <v>0.73099999999999998</v>
      </c>
      <c r="O2707" s="91">
        <v>83</v>
      </c>
      <c r="P2707" s="91" t="s">
        <v>691</v>
      </c>
      <c r="Q2707" s="91" t="s">
        <v>691</v>
      </c>
      <c r="R2707" s="91" t="s">
        <v>691</v>
      </c>
      <c r="S2707" s="91">
        <v>12</v>
      </c>
      <c r="T2707" s="87" t="s">
        <v>691</v>
      </c>
      <c r="U2707" s="87">
        <v>102</v>
      </c>
      <c r="V2707" s="87">
        <v>68</v>
      </c>
      <c r="W2707" s="85" t="s">
        <v>691</v>
      </c>
      <c r="X2707" s="146">
        <v>4.323851012962962E-2</v>
      </c>
      <c r="Y2707" s="21">
        <v>10.23</v>
      </c>
      <c r="Z2707" s="147">
        <v>683</v>
      </c>
      <c r="AA2707" s="147">
        <v>106</v>
      </c>
      <c r="AB2707" s="21">
        <v>2</v>
      </c>
      <c r="AC2707" s="21">
        <v>0</v>
      </c>
      <c r="AD2707" s="153">
        <f>VLOOKUP(D2707,'Dados Base'!$B:$K,9,FALSE)*31536000/VLOOKUP($F2707,F:H,MATCH(H2706,F2706:AF2706,0),FALSE)</f>
        <v>12966.884827879303</v>
      </c>
      <c r="AE2707" s="153">
        <f>VLOOKUP(D2707,'Dados Base'!$B:$K,10,FALSE)*31536000/VLOOKUP($F2707,F:H,MATCH(H2706,F2706:AF2706,0),FALSE)</f>
        <v>1139.2095197620058</v>
      </c>
      <c r="AF2707" s="148">
        <v>75.459999999999994</v>
      </c>
      <c r="AG2707" s="21">
        <v>75.459999999999994</v>
      </c>
      <c r="AH2707" s="148">
        <v>72.45</v>
      </c>
      <c r="AI2707" s="148">
        <v>28.08</v>
      </c>
      <c r="AJ2707" s="148">
        <v>100</v>
      </c>
      <c r="AK2707" s="72">
        <f>(SUMIFS('Banco de Indicadores Mun. (2)'!I:I,'Banco de Indicadores Mun. (2)'!B:B,'Banco de Indicadores - Mun. (1)'!B2707,'Banco de Indicadores Mun. (2)'!A:A,'Banco de Indicadores - Mun. (1)'!A2707) / VLOOKUP(D2707,'Dados Base'!$B:$K,8,FALSE)) * 100</f>
        <v>1.6159455252918291</v>
      </c>
      <c r="AL2707" s="72">
        <f>(SUMIFS('Banco de Indicadores Mun. (2)'!I:I,'Banco de Indicadores Mun. (2)'!B:B,'Banco de Indicadores - Mun. (1)'!B2707,'Banco de Indicadores Mun. (2)'!A:A,'Banco de Indicadores - Mun. (1)'!A2707) / VLOOKUP(D2707,'Dados Base'!$B:$K,9,FALSE)) * 100</f>
        <v>0.53656072351421202</v>
      </c>
      <c r="AM2707" s="72">
        <f>(SUMIFS('Banco de Indicadores Mun. (2)'!J:J,'Banco de Indicadores Mun. (2)'!B:B,'Banco de Indicadores - Mun. (1)'!B2707,'Banco de Indicadores Mun. (2)'!A:A,'Banco de Indicadores - Mun. (1)'!A2707) / VLOOKUP(D2707,'Dados Base'!$B:$K,7,FALSE)) * 100</f>
        <v>0.82507936507936508</v>
      </c>
      <c r="AN2707" s="72">
        <f>(SUMIFS('Banco de Indicadores Mun. (2)'!K:K,'Banco de Indicadores Mun. (2)'!B:B,'Banco de Indicadores - Mun. (1)'!B2707,'Banco de Indicadores Mun. (2)'!A:A,'Banco de Indicadores - Mun. (1)'!A2707) / VLOOKUP(D2707,'Dados Base'!$B:$K,10,FALSE)) * 100</f>
        <v>3.8140882352941192</v>
      </c>
      <c r="AO2707" s="24">
        <v>0</v>
      </c>
      <c r="AP2707" s="25">
        <v>0</v>
      </c>
      <c r="AQ2707" s="17">
        <v>0</v>
      </c>
      <c r="AR2707" s="24">
        <v>8.1999999999999993</v>
      </c>
      <c r="AS2707" s="22">
        <v>96</v>
      </c>
      <c r="AT2707" s="22">
        <v>96.000000000000014</v>
      </c>
      <c r="AU2707" s="22">
        <v>86.56527249683144</v>
      </c>
      <c r="AV2707" s="22">
        <v>9.64</v>
      </c>
      <c r="AW2707" s="21">
        <v>0</v>
      </c>
      <c r="AX2707" s="21">
        <v>0</v>
      </c>
      <c r="AY2707" s="116">
        <v>26.928085257446622</v>
      </c>
    </row>
    <row r="2708" spans="1:51" ht="15" x14ac:dyDescent="0.25">
      <c r="A2708" s="144">
        <v>2013</v>
      </c>
      <c r="B2708" s="77" t="s">
        <v>128</v>
      </c>
      <c r="C2708" s="78">
        <v>15</v>
      </c>
      <c r="D2708" s="77">
        <v>3511102</v>
      </c>
      <c r="E2708" s="78">
        <v>351110215</v>
      </c>
      <c r="F2708" s="78" t="str">
        <f t="shared" si="117"/>
        <v>3511102152013</v>
      </c>
      <c r="G2708" s="96">
        <v>0.57337611690484458</v>
      </c>
      <c r="H2708" s="80">
        <f t="shared" si="116"/>
        <v>114270</v>
      </c>
      <c r="I2708" s="91">
        <v>113352</v>
      </c>
      <c r="J2708" s="97">
        <v>918</v>
      </c>
      <c r="K2708" s="83">
        <f>(H2708)/VLOOKUP(D2708,'Dados Base'!$B:$K,6,FALSE)</f>
        <v>391.0142348754448</v>
      </c>
      <c r="L2708" s="88">
        <f t="shared" si="118"/>
        <v>99.196639537936477</v>
      </c>
      <c r="M2708" s="85" t="s">
        <v>702</v>
      </c>
      <c r="N2708" s="92">
        <v>0.78500000000000003</v>
      </c>
      <c r="O2708" s="91">
        <v>131</v>
      </c>
      <c r="P2708" s="91" t="s">
        <v>691</v>
      </c>
      <c r="Q2708" s="91" t="s">
        <v>691</v>
      </c>
      <c r="R2708" s="91" t="s">
        <v>691</v>
      </c>
      <c r="S2708" s="91">
        <v>355</v>
      </c>
      <c r="T2708" s="87" t="s">
        <v>691</v>
      </c>
      <c r="U2708" s="87">
        <v>1850</v>
      </c>
      <c r="V2708" s="87">
        <v>1462</v>
      </c>
      <c r="W2708" s="85" t="s">
        <v>691</v>
      </c>
      <c r="X2708" s="146">
        <v>0.39470960885416667</v>
      </c>
      <c r="Y2708" s="21">
        <v>105.53</v>
      </c>
      <c r="Z2708" s="147">
        <v>0</v>
      </c>
      <c r="AA2708" s="147">
        <v>6332</v>
      </c>
      <c r="AB2708" s="21">
        <v>23</v>
      </c>
      <c r="AC2708" s="21">
        <v>0</v>
      </c>
      <c r="AD2708" s="153">
        <f>VLOOKUP(D2708,'Dados Base'!$B:$K,9,FALSE)*31536000/VLOOKUP($F2708,F:H,MATCH(H2707,F2707:AF2707,0),FALSE)</f>
        <v>607.15148332895774</v>
      </c>
      <c r="AE2708" s="153">
        <f>VLOOKUP(D2708,'Dados Base'!$B:$K,10,FALSE)*31536000/VLOOKUP($F2708,F:H,MATCH(H2707,F2707:AF2707,0),FALSE)</f>
        <v>63.474927802572843</v>
      </c>
      <c r="AF2708" s="148">
        <v>99.15</v>
      </c>
      <c r="AG2708" s="21">
        <v>99.2</v>
      </c>
      <c r="AH2708" s="148">
        <v>99.15</v>
      </c>
      <c r="AI2708" s="148">
        <v>38.090000000000003</v>
      </c>
      <c r="AJ2708" s="148">
        <v>99.95</v>
      </c>
      <c r="AK2708" s="72">
        <f>(SUMIFS('Banco de Indicadores Mun. (2)'!I:I,'Banco de Indicadores Mun. (2)'!B:B,'Banco de Indicadores - Mun. (1)'!B2708,'Banco de Indicadores Mun. (2)'!A:A,'Banco de Indicadores - Mun. (1)'!A2708) / VLOOKUP(D2708,'Dados Base'!$B:$K,8,FALSE)) * 100</f>
        <v>143.91601369863082</v>
      </c>
      <c r="AL2708" s="72">
        <f>(SUMIFS('Banco de Indicadores Mun. (2)'!I:I,'Banco de Indicadores Mun. (2)'!B:B,'Banco de Indicadores - Mun. (1)'!B2708,'Banco de Indicadores Mun. (2)'!A:A,'Banco de Indicadores - Mun. (1)'!A2708) / VLOOKUP(D2708,'Dados Base'!$B:$K,9,FALSE)) * 100</f>
        <v>47.753950000000223</v>
      </c>
      <c r="AM2708" s="72">
        <f>(SUMIFS('Banco de Indicadores Mun. (2)'!J:J,'Banco de Indicadores Mun. (2)'!B:B,'Banco de Indicadores - Mun. (1)'!B2708,'Banco de Indicadores Mun. (2)'!A:A,'Banco de Indicadores - Mun. (1)'!A2708) / VLOOKUP(D2708,'Dados Base'!$B:$K,7,FALSE)) * 100</f>
        <v>67.137619999999998</v>
      </c>
      <c r="AN2708" s="72">
        <f>(SUMIFS('Banco de Indicadores Mun. (2)'!K:K,'Banco de Indicadores Mun. (2)'!B:B,'Banco de Indicadores - Mun. (1)'!B2708,'Banco de Indicadores Mun. (2)'!A:A,'Banco de Indicadores - Mun. (1)'!A2708) / VLOOKUP(D2708,'Dados Base'!$B:$K,10,FALSE)) * 100</f>
        <v>310.82556521739343</v>
      </c>
      <c r="AO2708" s="24">
        <v>0</v>
      </c>
      <c r="AP2708" s="25">
        <v>0</v>
      </c>
      <c r="AQ2708" s="17">
        <v>0</v>
      </c>
      <c r="AR2708" s="24">
        <v>8.5</v>
      </c>
      <c r="AS2708" s="22">
        <v>98</v>
      </c>
      <c r="AT2708" s="22">
        <v>0</v>
      </c>
      <c r="AU2708" s="22">
        <v>0</v>
      </c>
      <c r="AV2708" s="22">
        <v>1.47</v>
      </c>
      <c r="AW2708" s="21">
        <v>2</v>
      </c>
      <c r="AX2708" s="21">
        <v>0</v>
      </c>
      <c r="AY2708" s="116">
        <v>132.40479782694447</v>
      </c>
    </row>
    <row r="2709" spans="1:51" ht="15" x14ac:dyDescent="0.25">
      <c r="A2709" s="144">
        <v>2013</v>
      </c>
      <c r="B2709" s="77" t="s">
        <v>129</v>
      </c>
      <c r="C2709" s="78">
        <v>15</v>
      </c>
      <c r="D2709" s="77">
        <v>3511201</v>
      </c>
      <c r="E2709" s="78">
        <v>351120115</v>
      </c>
      <c r="F2709" s="78" t="str">
        <f t="shared" si="117"/>
        <v>3511201152013</v>
      </c>
      <c r="G2709" s="96">
        <v>0.75698035573288358</v>
      </c>
      <c r="H2709" s="80">
        <f t="shared" si="116"/>
        <v>7255</v>
      </c>
      <c r="I2709" s="91">
        <v>6713</v>
      </c>
      <c r="J2709" s="97">
        <v>542</v>
      </c>
      <c r="K2709" s="83">
        <f>(H2709)/VLOOKUP(D2709,'Dados Base'!$B:$K,6,FALSE)</f>
        <v>49.886543354191019</v>
      </c>
      <c r="L2709" s="88">
        <f t="shared" si="118"/>
        <v>92.529290144727767</v>
      </c>
      <c r="M2709" s="85" t="s">
        <v>702</v>
      </c>
      <c r="N2709" s="92">
        <v>0.751</v>
      </c>
      <c r="O2709" s="91">
        <v>32</v>
      </c>
      <c r="P2709" s="91" t="s">
        <v>691</v>
      </c>
      <c r="Q2709" s="91" t="s">
        <v>691</v>
      </c>
      <c r="R2709" s="91" t="s">
        <v>691</v>
      </c>
      <c r="S2709" s="91">
        <v>10</v>
      </c>
      <c r="T2709" s="87" t="s">
        <v>691</v>
      </c>
      <c r="U2709" s="87">
        <v>42</v>
      </c>
      <c r="V2709" s="87">
        <v>56</v>
      </c>
      <c r="W2709" s="85" t="s">
        <v>691</v>
      </c>
      <c r="X2709" s="146">
        <v>1.7476236979166667E-2</v>
      </c>
      <c r="Y2709" s="21">
        <v>4.84</v>
      </c>
      <c r="Z2709" s="147">
        <v>306</v>
      </c>
      <c r="AA2709" s="147">
        <v>67</v>
      </c>
      <c r="AB2709" s="21">
        <v>1</v>
      </c>
      <c r="AC2709" s="21">
        <v>0</v>
      </c>
      <c r="AD2709" s="153">
        <f>VLOOKUP(D2709,'Dados Base'!$B:$K,9,FALSE)*31536000/VLOOKUP($F2709,F:H,MATCH(H2708,F2708:AF2708,0),FALSE)</f>
        <v>4868.4107512060646</v>
      </c>
      <c r="AE2709" s="153">
        <f>VLOOKUP(D2709,'Dados Base'!$B:$K,10,FALSE)*31536000/VLOOKUP($F2709,F:H,MATCH(H2708,F2708:AF2708,0),FALSE)</f>
        <v>521.61543762922122</v>
      </c>
      <c r="AF2709" s="148">
        <v>92.5</v>
      </c>
      <c r="AG2709" s="21">
        <v>100</v>
      </c>
      <c r="AH2709" s="148">
        <v>91.63</v>
      </c>
      <c r="AI2709" s="148">
        <v>11.74</v>
      </c>
      <c r="AJ2709" s="148">
        <v>100</v>
      </c>
      <c r="AK2709" s="72">
        <f>(SUMIFS('Banco de Indicadores Mun. (2)'!I:I,'Banco de Indicadores Mun. (2)'!B:B,'Banco de Indicadores - Mun. (1)'!B2709,'Banco de Indicadores Mun. (2)'!A:A,'Banco de Indicadores - Mun. (1)'!A2709) / VLOOKUP(D2709,'Dados Base'!$B:$K,8,FALSE)) * 100</f>
        <v>32.425305555555553</v>
      </c>
      <c r="AL2709" s="72">
        <f>(SUMIFS('Banco de Indicadores Mun. (2)'!I:I,'Banco de Indicadores Mun. (2)'!B:B,'Banco de Indicadores - Mun. (1)'!B2709,'Banco de Indicadores Mun. (2)'!A:A,'Banco de Indicadores - Mun. (1)'!A2709) / VLOOKUP(D2709,'Dados Base'!$B:$K,9,FALSE)) * 100</f>
        <v>10.422419642857141</v>
      </c>
      <c r="AM2709" s="72">
        <f>(SUMIFS('Banco de Indicadores Mun. (2)'!J:J,'Banco de Indicadores Mun. (2)'!B:B,'Banco de Indicadores - Mun. (1)'!B2709,'Banco de Indicadores Mun. (2)'!A:A,'Banco de Indicadores - Mun. (1)'!A2709) / VLOOKUP(D2709,'Dados Base'!$B:$K,7,FALSE)) * 100</f>
        <v>34.743916666666671</v>
      </c>
      <c r="AN2709" s="72">
        <f>(SUMIFS('Banco de Indicadores Mun. (2)'!K:K,'Banco de Indicadores Mun. (2)'!B:B,'Banco de Indicadores - Mun. (1)'!B2709,'Banco de Indicadores Mun. (2)'!A:A,'Banco de Indicadores - Mun. (1)'!A2709) / VLOOKUP(D2709,'Dados Base'!$B:$K,10,FALSE)) * 100</f>
        <v>27.788083333333329</v>
      </c>
      <c r="AO2709" s="24">
        <v>0</v>
      </c>
      <c r="AP2709" s="25">
        <v>0</v>
      </c>
      <c r="AQ2709" s="17">
        <v>0</v>
      </c>
      <c r="AR2709" s="24">
        <v>7.4</v>
      </c>
      <c r="AS2709" s="22">
        <v>100</v>
      </c>
      <c r="AT2709" s="22">
        <v>100</v>
      </c>
      <c r="AU2709" s="22">
        <v>82.037533512064343</v>
      </c>
      <c r="AV2709" s="22">
        <v>10</v>
      </c>
      <c r="AW2709" s="21">
        <v>0</v>
      </c>
      <c r="AX2709" s="21">
        <v>0</v>
      </c>
      <c r="AY2709" s="116">
        <v>160.48754777076292</v>
      </c>
    </row>
    <row r="2710" spans="1:51" ht="15" x14ac:dyDescent="0.25">
      <c r="A2710" s="144">
        <v>2013</v>
      </c>
      <c r="B2710" s="77" t="s">
        <v>130</v>
      </c>
      <c r="C2710" s="78">
        <v>15</v>
      </c>
      <c r="D2710" s="77">
        <v>3511300</v>
      </c>
      <c r="E2710" s="78">
        <v>351130015</v>
      </c>
      <c r="F2710" s="78" t="str">
        <f t="shared" si="117"/>
        <v>3511300152013</v>
      </c>
      <c r="G2710" s="96">
        <v>1.5544762700378634</v>
      </c>
      <c r="H2710" s="80">
        <f t="shared" si="116"/>
        <v>8241</v>
      </c>
      <c r="I2710" s="91">
        <v>6622</v>
      </c>
      <c r="J2710" s="97">
        <v>1619</v>
      </c>
      <c r="K2710" s="83">
        <f>(H2710)/VLOOKUP(D2710,'Dados Base'!$B:$K,6,FALSE)</f>
        <v>41.701244813278009</v>
      </c>
      <c r="L2710" s="88">
        <f t="shared" si="118"/>
        <v>80.354325931319011</v>
      </c>
      <c r="M2710" s="85" t="s">
        <v>702</v>
      </c>
      <c r="N2710" s="92">
        <v>0.76600000000000001</v>
      </c>
      <c r="O2710" s="91">
        <v>99</v>
      </c>
      <c r="P2710" s="91" t="s">
        <v>691</v>
      </c>
      <c r="Q2710" s="91" t="s">
        <v>691</v>
      </c>
      <c r="R2710" s="91" t="s">
        <v>691</v>
      </c>
      <c r="S2710" s="91">
        <v>40</v>
      </c>
      <c r="T2710" s="87" t="s">
        <v>691</v>
      </c>
      <c r="U2710" s="87">
        <v>117</v>
      </c>
      <c r="V2710" s="87">
        <v>76</v>
      </c>
      <c r="W2710" s="85" t="s">
        <v>691</v>
      </c>
      <c r="X2710" s="146">
        <v>2.000373984375E-2</v>
      </c>
      <c r="Y2710" s="21">
        <v>4.74</v>
      </c>
      <c r="Z2710" s="147">
        <v>232</v>
      </c>
      <c r="AA2710" s="147">
        <v>133</v>
      </c>
      <c r="AB2710" s="21">
        <v>1</v>
      </c>
      <c r="AC2710" s="21">
        <v>0</v>
      </c>
      <c r="AD2710" s="153">
        <f>VLOOKUP(D2710,'Dados Base'!$B:$K,9,FALSE)*31536000/VLOOKUP($F2710,F:H,MATCH(H2709,F2709:AF2709,0),FALSE)</f>
        <v>5472.2096832908628</v>
      </c>
      <c r="AE2710" s="153">
        <f>VLOOKUP(D2710,'Dados Base'!$B:$K,10,FALSE)*31536000/VLOOKUP($F2710,F:H,MATCH(H2709,F2709:AF2709,0),FALSE)</f>
        <v>497.47360757189659</v>
      </c>
      <c r="AF2710" s="148">
        <v>93.21</v>
      </c>
      <c r="AG2710" s="21" t="s">
        <v>692</v>
      </c>
      <c r="AH2710" s="148">
        <v>88.59</v>
      </c>
      <c r="AI2710" s="148">
        <v>41.82</v>
      </c>
      <c r="AJ2710" s="148">
        <v>93.2</v>
      </c>
      <c r="AK2710" s="72">
        <f>(SUMIFS('Banco de Indicadores Mun. (2)'!I:I,'Banco de Indicadores Mun. (2)'!B:B,'Banco de Indicadores - Mun. (1)'!B2710,'Banco de Indicadores Mun. (2)'!A:A,'Banco de Indicadores - Mun. (1)'!A2710) / VLOOKUP(D2710,'Dados Base'!$B:$K,8,FALSE)) * 100</f>
        <v>7.1749999999999998</v>
      </c>
      <c r="AL2710" s="72">
        <f>(SUMIFS('Banco de Indicadores Mun. (2)'!I:I,'Banco de Indicadores Mun. (2)'!B:B,'Banco de Indicadores - Mun. (1)'!B2710,'Banco de Indicadores Mun. (2)'!A:A,'Banco de Indicadores - Mun. (1)'!A2710) / VLOOKUP(D2710,'Dados Base'!$B:$K,9,FALSE)) * 100</f>
        <v>2.5087412587412588</v>
      </c>
      <c r="AM2710" s="72">
        <f>(SUMIFS('Banco de Indicadores Mun. (2)'!J:J,'Banco de Indicadores Mun. (2)'!B:B,'Banco de Indicadores - Mun. (1)'!B2710,'Banco de Indicadores Mun. (2)'!A:A,'Banco de Indicadores - Mun. (1)'!A2710) / VLOOKUP(D2710,'Dados Base'!$B:$K,7,FALSE)) * 100</f>
        <v>6.124621621621622</v>
      </c>
      <c r="AN2710" s="72">
        <f>(SUMIFS('Banco de Indicadores Mun. (2)'!K:K,'Banco de Indicadores Mun. (2)'!B:B,'Banco de Indicadores - Mun. (1)'!B2710,'Banco de Indicadores Mun. (2)'!A:A,'Banco de Indicadores - Mun. (1)'!A2710) / VLOOKUP(D2710,'Dados Base'!$B:$K,10,FALSE)) * 100</f>
        <v>10.164538461538461</v>
      </c>
      <c r="AO2710" s="24">
        <v>0</v>
      </c>
      <c r="AP2710" s="25">
        <v>0</v>
      </c>
      <c r="AQ2710" s="17">
        <v>0</v>
      </c>
      <c r="AR2710" s="24">
        <v>7.1</v>
      </c>
      <c r="AS2710" s="22">
        <v>95</v>
      </c>
      <c r="AT2710" s="22">
        <v>95</v>
      </c>
      <c r="AU2710" s="22">
        <v>63.561643835616444</v>
      </c>
      <c r="AV2710" s="22">
        <v>7.56</v>
      </c>
      <c r="AW2710" s="21">
        <v>0</v>
      </c>
      <c r="AX2710" s="21">
        <v>0</v>
      </c>
      <c r="AY2710" s="116">
        <v>42.870598373110077</v>
      </c>
    </row>
    <row r="2711" spans="1:51" ht="15" x14ac:dyDescent="0.25">
      <c r="A2711" s="144">
        <v>2013</v>
      </c>
      <c r="B2711" s="77" t="s">
        <v>131</v>
      </c>
      <c r="C2711" s="78">
        <v>17</v>
      </c>
      <c r="D2711" s="77">
        <v>3511409</v>
      </c>
      <c r="E2711" s="78">
        <v>351140917</v>
      </c>
      <c r="F2711" s="78" t="str">
        <f t="shared" si="117"/>
        <v>3511409172013</v>
      </c>
      <c r="G2711" s="96">
        <v>1.2489097233890467</v>
      </c>
      <c r="H2711" s="80">
        <f t="shared" si="116"/>
        <v>18034</v>
      </c>
      <c r="I2711" s="91">
        <v>16320</v>
      </c>
      <c r="J2711" s="97">
        <v>1714</v>
      </c>
      <c r="K2711" s="83">
        <f>(H2711)/VLOOKUP(D2711,'Dados Base'!$B:$K,6,FALSE)</f>
        <v>35.807322690810899</v>
      </c>
      <c r="L2711" s="88">
        <f t="shared" si="118"/>
        <v>90.495730287235219</v>
      </c>
      <c r="M2711" s="85" t="s">
        <v>702</v>
      </c>
      <c r="N2711" s="92">
        <v>0.72899999999999998</v>
      </c>
      <c r="O2711" s="91">
        <v>136</v>
      </c>
      <c r="P2711" s="91" t="s">
        <v>691</v>
      </c>
      <c r="Q2711" s="91" t="s">
        <v>691</v>
      </c>
      <c r="R2711" s="91" t="s">
        <v>691</v>
      </c>
      <c r="S2711" s="91">
        <v>28</v>
      </c>
      <c r="T2711" s="87" t="s">
        <v>691</v>
      </c>
      <c r="U2711" s="87">
        <v>152</v>
      </c>
      <c r="V2711" s="87">
        <v>114</v>
      </c>
      <c r="W2711" s="85" t="s">
        <v>691</v>
      </c>
      <c r="X2711" s="146">
        <v>5.4895162037037037E-2</v>
      </c>
      <c r="Y2711" s="21">
        <v>11.74</v>
      </c>
      <c r="Z2711" s="147">
        <v>438</v>
      </c>
      <c r="AA2711" s="147">
        <v>467</v>
      </c>
      <c r="AB2711" s="21">
        <v>1</v>
      </c>
      <c r="AC2711" s="21">
        <v>0</v>
      </c>
      <c r="AD2711" s="153">
        <f>VLOOKUP(D2711,'Dados Base'!$B:$K,9,FALSE)*31536000/VLOOKUP($F2711,F:H,MATCH(H2710,F2710:AF2710,0),FALSE)</f>
        <v>9233.1196628590442</v>
      </c>
      <c r="AE2711" s="153">
        <f>VLOOKUP(D2711,'Dados Base'!$B:$K,10,FALSE)*31536000/VLOOKUP($F2711,F:H,MATCH(H2710,F2710:AF2710,0),FALSE)</f>
        <v>1049.2181435067098</v>
      </c>
      <c r="AF2711" s="148">
        <v>100</v>
      </c>
      <c r="AG2711" s="21">
        <v>100</v>
      </c>
      <c r="AH2711" s="148">
        <v>100</v>
      </c>
      <c r="AI2711" s="148">
        <v>15.76</v>
      </c>
      <c r="AJ2711" s="148">
        <v>94.24</v>
      </c>
      <c r="AK2711" s="72">
        <f>(SUMIFS('Banco de Indicadores Mun. (2)'!I:I,'Banco de Indicadores Mun. (2)'!B:B,'Banco de Indicadores - Mun. (1)'!B2711,'Banco de Indicadores Mun. (2)'!A:A,'Banco de Indicadores - Mun. (1)'!A2711) / VLOOKUP(D2711,'Dados Base'!$B:$K,8,FALSE)) * 100</f>
        <v>7.1254960629921262</v>
      </c>
      <c r="AL2711" s="72">
        <f>(SUMIFS('Banco de Indicadores Mun. (2)'!I:I,'Banco de Indicadores Mun. (2)'!B:B,'Banco de Indicadores - Mun. (1)'!B2711,'Banco de Indicadores Mun. (2)'!A:A,'Banco de Indicadores - Mun. (1)'!A2711) / VLOOKUP(D2711,'Dados Base'!$B:$K,9,FALSE)) * 100</f>
        <v>3.4277954545454543</v>
      </c>
      <c r="AM2711" s="72">
        <f>(SUMIFS('Banco de Indicadores Mun. (2)'!J:J,'Banco de Indicadores Mun. (2)'!B:B,'Banco de Indicadores - Mun. (1)'!B2711,'Banco de Indicadores Mun. (2)'!A:A,'Banco de Indicadores - Mun. (1)'!A2711) / VLOOKUP(D2711,'Dados Base'!$B:$K,7,FALSE)) * 100</f>
        <v>5.7104639175257734</v>
      </c>
      <c r="AN2711" s="72">
        <f>(SUMIFS('Banco de Indicadores Mun. (2)'!K:K,'Banco de Indicadores Mun. (2)'!B:B,'Banco de Indicadores - Mun. (1)'!B2711,'Banco de Indicadores Mun. (2)'!A:A,'Banco de Indicadores - Mun. (1)'!A2711) / VLOOKUP(D2711,'Dados Base'!$B:$K,10,FALSE)) * 100</f>
        <v>11.700766666666663</v>
      </c>
      <c r="AO2711" s="24">
        <v>0</v>
      </c>
      <c r="AP2711" s="25">
        <v>0</v>
      </c>
      <c r="AQ2711" s="17">
        <v>0</v>
      </c>
      <c r="AR2711" s="24">
        <v>7.2</v>
      </c>
      <c r="AS2711" s="22">
        <v>95</v>
      </c>
      <c r="AT2711" s="22">
        <v>95</v>
      </c>
      <c r="AU2711" s="22">
        <v>48.39779005524862</v>
      </c>
      <c r="AV2711" s="22">
        <v>6.07</v>
      </c>
      <c r="AW2711" s="21">
        <v>0</v>
      </c>
      <c r="AX2711" s="21">
        <v>0</v>
      </c>
      <c r="AY2711" s="116">
        <v>52.369091094354879</v>
      </c>
    </row>
    <row r="2712" spans="1:51" ht="15" x14ac:dyDescent="0.25">
      <c r="A2712" s="144">
        <v>2013</v>
      </c>
      <c r="B2712" s="77" t="s">
        <v>132</v>
      </c>
      <c r="C2712" s="78">
        <v>10</v>
      </c>
      <c r="D2712" s="77">
        <v>3511508</v>
      </c>
      <c r="E2712" s="78">
        <v>351150810</v>
      </c>
      <c r="F2712" s="78" t="str">
        <f t="shared" si="117"/>
        <v>3511508102013</v>
      </c>
      <c r="G2712" s="96">
        <v>2.5462523808256199</v>
      </c>
      <c r="H2712" s="80">
        <f t="shared" si="116"/>
        <v>41778</v>
      </c>
      <c r="I2712" s="91">
        <v>39616</v>
      </c>
      <c r="J2712" s="97">
        <v>2162</v>
      </c>
      <c r="K2712" s="83">
        <f>(H2712)/VLOOKUP(D2712,'Dados Base'!$B:$K,6,FALSE)</f>
        <v>327.00375704445833</v>
      </c>
      <c r="L2712" s="88">
        <f t="shared" si="118"/>
        <v>94.825027526449318</v>
      </c>
      <c r="M2712" s="85" t="s">
        <v>702</v>
      </c>
      <c r="N2712" s="92">
        <v>0.78200000000000003</v>
      </c>
      <c r="O2712" s="91">
        <v>81</v>
      </c>
      <c r="P2712" s="91" t="s">
        <v>691</v>
      </c>
      <c r="Q2712" s="91" t="s">
        <v>691</v>
      </c>
      <c r="R2712" s="91" t="s">
        <v>691</v>
      </c>
      <c r="S2712" s="91">
        <v>253</v>
      </c>
      <c r="T2712" s="87" t="s">
        <v>691</v>
      </c>
      <c r="U2712" s="87">
        <v>441</v>
      </c>
      <c r="V2712" s="87">
        <v>329</v>
      </c>
      <c r="W2712" s="85" t="s">
        <v>691</v>
      </c>
      <c r="X2712" s="146">
        <v>0.12458987772916667</v>
      </c>
      <c r="Y2712" s="21">
        <v>32.979999999999997</v>
      </c>
      <c r="Z2712" s="147">
        <v>1999</v>
      </c>
      <c r="AA2712" s="147">
        <v>227</v>
      </c>
      <c r="AB2712" s="21">
        <v>3</v>
      </c>
      <c r="AC2712" s="21">
        <v>0</v>
      </c>
      <c r="AD2712" s="153">
        <f>VLOOKUP(D2712,'Dados Base'!$B:$K,9,FALSE)*31536000/VLOOKUP($F2712,F:H,MATCH(H2711,F2711:AF2711,0),FALSE)</f>
        <v>852.97716501507966</v>
      </c>
      <c r="AE2712" s="153">
        <f>VLOOKUP(D2712,'Dados Base'!$B:$K,10,FALSE)*31536000/VLOOKUP($F2712,F:H,MATCH(H2711,F2711:AF2711,0),FALSE)</f>
        <v>120.77552778974582</v>
      </c>
      <c r="AF2712" s="148">
        <v>97.97</v>
      </c>
      <c r="AG2712" s="21">
        <v>94.82</v>
      </c>
      <c r="AH2712" s="148">
        <v>95.81</v>
      </c>
      <c r="AI2712" s="148">
        <v>29.16</v>
      </c>
      <c r="AJ2712" s="148">
        <v>100</v>
      </c>
      <c r="AK2712" s="72">
        <f>(SUMIFS('Banco de Indicadores Mun. (2)'!I:I,'Banco de Indicadores Mun. (2)'!B:B,'Banco de Indicadores - Mun. (1)'!B2712,'Banco de Indicadores Mun. (2)'!A:A,'Banco de Indicadores - Mun. (1)'!A2712) / VLOOKUP(D2712,'Dados Base'!$B:$K,8,FALSE)) * 100</f>
        <v>103.82510000000001</v>
      </c>
      <c r="AL2712" s="72">
        <f>(SUMIFS('Banco de Indicadores Mun. (2)'!I:I,'Banco de Indicadores Mun. (2)'!B:B,'Banco de Indicadores - Mun. (1)'!B2712,'Banco de Indicadores Mun. (2)'!A:A,'Banco de Indicadores - Mun. (1)'!A2712) / VLOOKUP(D2712,'Dados Base'!$B:$K,9,FALSE)) * 100</f>
        <v>36.752247787610628</v>
      </c>
      <c r="AM2712" s="72">
        <f>(SUMIFS('Banco de Indicadores Mun. (2)'!J:J,'Banco de Indicadores Mun. (2)'!B:B,'Banco de Indicadores - Mun. (1)'!B2712,'Banco de Indicadores Mun. (2)'!A:A,'Banco de Indicadores - Mun. (1)'!A2712) / VLOOKUP(D2712,'Dados Base'!$B:$K,7,FALSE)) * 100</f>
        <v>170.63183333333336</v>
      </c>
      <c r="AN2712" s="72">
        <f>(SUMIFS('Banco de Indicadores Mun. (2)'!K:K,'Banco de Indicadores Mun. (2)'!B:B,'Banco de Indicadores - Mun. (1)'!B2712,'Banco de Indicadores Mun. (2)'!A:A,'Banco de Indicadores - Mun. (1)'!A2712) / VLOOKUP(D2712,'Dados Base'!$B:$K,10,FALSE)) * 100</f>
        <v>3.6149999999999989</v>
      </c>
      <c r="AO2712" s="24">
        <v>0</v>
      </c>
      <c r="AP2712" s="25">
        <v>0</v>
      </c>
      <c r="AQ2712" s="17">
        <v>0</v>
      </c>
      <c r="AR2712" s="24">
        <v>7.2</v>
      </c>
      <c r="AS2712" s="22">
        <v>97</v>
      </c>
      <c r="AT2712" s="22">
        <v>96.999999999999986</v>
      </c>
      <c r="AU2712" s="22">
        <v>89.802336028751128</v>
      </c>
      <c r="AV2712" s="22">
        <v>9.66</v>
      </c>
      <c r="AW2712" s="21">
        <v>0</v>
      </c>
      <c r="AX2712" s="21">
        <v>0</v>
      </c>
      <c r="AY2712" s="116">
        <v>211.34831505234578</v>
      </c>
    </row>
    <row r="2713" spans="1:51" ht="15" x14ac:dyDescent="0.25">
      <c r="A2713" s="144">
        <v>2013</v>
      </c>
      <c r="B2713" s="77" t="s">
        <v>133</v>
      </c>
      <c r="C2713" s="78">
        <v>10</v>
      </c>
      <c r="D2713" s="77">
        <v>3511607</v>
      </c>
      <c r="E2713" s="78">
        <v>351160710</v>
      </c>
      <c r="F2713" s="78" t="str">
        <f t="shared" si="117"/>
        <v>3511607102013</v>
      </c>
      <c r="G2713" s="96">
        <v>1.6770002975927678</v>
      </c>
      <c r="H2713" s="80">
        <f t="shared" si="116"/>
        <v>16108</v>
      </c>
      <c r="I2713" s="91">
        <v>10875</v>
      </c>
      <c r="J2713" s="97">
        <v>5233</v>
      </c>
      <c r="K2713" s="83">
        <f>(H2713)/VLOOKUP(D2713,'Dados Base'!$B:$K,6,FALSE)</f>
        <v>84.694253115305742</v>
      </c>
      <c r="L2713" s="88">
        <f t="shared" si="118"/>
        <v>67.513037000248318</v>
      </c>
      <c r="M2713" s="85" t="s">
        <v>702</v>
      </c>
      <c r="N2713" s="92">
        <v>0.70599999999999996</v>
      </c>
      <c r="O2713" s="91">
        <v>89</v>
      </c>
      <c r="P2713" s="91" t="s">
        <v>691</v>
      </c>
      <c r="Q2713" s="91" t="s">
        <v>691</v>
      </c>
      <c r="R2713" s="91" t="s">
        <v>691</v>
      </c>
      <c r="S2713" s="91">
        <v>36</v>
      </c>
      <c r="T2713" s="87" t="s">
        <v>691</v>
      </c>
      <c r="U2713" s="87">
        <v>137</v>
      </c>
      <c r="V2713" s="87">
        <v>97</v>
      </c>
      <c r="W2713" s="85" t="s">
        <v>691</v>
      </c>
      <c r="X2713" s="146">
        <v>3.7730473125000004E-2</v>
      </c>
      <c r="Y2713" s="21">
        <v>7.9</v>
      </c>
      <c r="Z2713" s="147">
        <v>453</v>
      </c>
      <c r="AA2713" s="147">
        <v>156</v>
      </c>
      <c r="AB2713" s="21">
        <v>2</v>
      </c>
      <c r="AC2713" s="21">
        <v>0</v>
      </c>
      <c r="AD2713" s="153">
        <f>VLOOKUP(D2713,'Dados Base'!$B:$K,9,FALSE)*31536000/VLOOKUP($F2713,F:H,MATCH(H2712,F2712:AF2712,0),FALSE)</f>
        <v>3386.9679662279614</v>
      </c>
      <c r="AE2713" s="153">
        <f>VLOOKUP(D2713,'Dados Base'!$B:$K,10,FALSE)*31536000/VLOOKUP($F2713,F:H,MATCH(H2712,F2712:AF2712,0),FALSE)</f>
        <v>509.0240874099826</v>
      </c>
      <c r="AF2713" s="148">
        <v>76.95</v>
      </c>
      <c r="AG2713" s="21">
        <v>67.52</v>
      </c>
      <c r="AH2713" s="148">
        <v>62.22</v>
      </c>
      <c r="AI2713" s="148">
        <v>25.18</v>
      </c>
      <c r="AJ2713" s="148">
        <v>100</v>
      </c>
      <c r="AK2713" s="72">
        <f>(SUMIFS('Banco de Indicadores Mun. (2)'!I:I,'Banco de Indicadores Mun. (2)'!B:B,'Banco de Indicadores - Mun. (1)'!B2713,'Banco de Indicadores Mun. (2)'!A:A,'Banco de Indicadores - Mun. (1)'!A2713) / VLOOKUP(D2713,'Dados Base'!$B:$K,8,FALSE)) * 100</f>
        <v>7.720403225806451</v>
      </c>
      <c r="AL2713" s="72">
        <f>(SUMIFS('Banco de Indicadores Mun. (2)'!I:I,'Banco de Indicadores Mun. (2)'!B:B,'Banco de Indicadores - Mun. (1)'!B2713,'Banco de Indicadores Mun. (2)'!A:A,'Banco de Indicadores - Mun. (1)'!A2713) / VLOOKUP(D2713,'Dados Base'!$B:$K,9,FALSE)) * 100</f>
        <v>2.7668497109826586</v>
      </c>
      <c r="AM2713" s="72">
        <f>(SUMIFS('Banco de Indicadores Mun. (2)'!J:J,'Banco de Indicadores Mun. (2)'!B:B,'Banco de Indicadores - Mun. (1)'!B2713,'Banco de Indicadores Mun. (2)'!A:A,'Banco de Indicadores - Mun. (1)'!A2713) / VLOOKUP(D2713,'Dados Base'!$B:$K,7,FALSE)) * 100</f>
        <v>8.0583611111111093</v>
      </c>
      <c r="AN2713" s="72">
        <f>(SUMIFS('Banco de Indicadores Mun. (2)'!K:K,'Banco de Indicadores Mun. (2)'!B:B,'Banco de Indicadores - Mun. (1)'!B2713,'Banco de Indicadores Mun. (2)'!A:A,'Banco de Indicadores - Mun. (1)'!A2713) / VLOOKUP(D2713,'Dados Base'!$B:$K,10,FALSE)) * 100</f>
        <v>7.252461538461537</v>
      </c>
      <c r="AO2713" s="24">
        <v>0</v>
      </c>
      <c r="AP2713" s="25">
        <v>0</v>
      </c>
      <c r="AQ2713" s="17">
        <v>0</v>
      </c>
      <c r="AR2713" s="24">
        <v>10</v>
      </c>
      <c r="AS2713" s="22">
        <v>92</v>
      </c>
      <c r="AT2713" s="22">
        <v>92</v>
      </c>
      <c r="AU2713" s="22">
        <v>74.384236453201964</v>
      </c>
      <c r="AV2713" s="22">
        <v>7.71</v>
      </c>
      <c r="AW2713" s="21">
        <v>0</v>
      </c>
      <c r="AX2713" s="21">
        <v>0</v>
      </c>
      <c r="AY2713" s="116">
        <v>30.951126102224098</v>
      </c>
    </row>
    <row r="2714" spans="1:51" ht="15" x14ac:dyDescent="0.25">
      <c r="A2714" s="144">
        <v>2013</v>
      </c>
      <c r="B2714" s="77" t="s">
        <v>134</v>
      </c>
      <c r="C2714" s="78">
        <v>5</v>
      </c>
      <c r="D2714" s="77">
        <v>3511706</v>
      </c>
      <c r="E2714" s="78">
        <v>35117065</v>
      </c>
      <c r="F2714" s="78" t="str">
        <f t="shared" si="117"/>
        <v>351170652013</v>
      </c>
      <c r="G2714" s="96">
        <v>1.3755984998841342</v>
      </c>
      <c r="H2714" s="80">
        <f t="shared" si="116"/>
        <v>15646</v>
      </c>
      <c r="I2714" s="91">
        <v>14232</v>
      </c>
      <c r="J2714" s="97">
        <v>1414</v>
      </c>
      <c r="K2714" s="83">
        <f>(H2714)/VLOOKUP(D2714,'Dados Base'!$B:$K,6,FALSE)</f>
        <v>88.897727272727266</v>
      </c>
      <c r="L2714" s="88">
        <f t="shared" si="118"/>
        <v>90.962546337722102</v>
      </c>
      <c r="M2714" s="85" t="s">
        <v>702</v>
      </c>
      <c r="N2714" s="92">
        <v>0.73599999999999999</v>
      </c>
      <c r="O2714" s="91">
        <v>46</v>
      </c>
      <c r="P2714" s="91" t="s">
        <v>691</v>
      </c>
      <c r="Q2714" s="91" t="s">
        <v>691</v>
      </c>
      <c r="R2714" s="91" t="s">
        <v>691</v>
      </c>
      <c r="S2714" s="91">
        <v>49</v>
      </c>
      <c r="T2714" s="87" t="s">
        <v>691</v>
      </c>
      <c r="U2714" s="87">
        <v>115</v>
      </c>
      <c r="V2714" s="87">
        <v>115</v>
      </c>
      <c r="W2714" s="85" t="s">
        <v>691</v>
      </c>
      <c r="X2714" s="146">
        <v>4.408751248379629E-2</v>
      </c>
      <c r="Y2714" s="21">
        <v>10.220000000000001</v>
      </c>
      <c r="Z2714" s="147">
        <v>496</v>
      </c>
      <c r="AA2714" s="147">
        <v>292</v>
      </c>
      <c r="AB2714" s="21">
        <v>2</v>
      </c>
      <c r="AC2714" s="21">
        <v>0</v>
      </c>
      <c r="AD2714" s="153">
        <f>VLOOKUP(D2714,'Dados Base'!$B:$K,9,FALSE)*31536000/VLOOKUP($F2714,F:H,MATCH(H2713,F2713:AF2713,0),FALSE)</f>
        <v>4353.6852869743061</v>
      </c>
      <c r="AE2714" s="153">
        <f>VLOOKUP(D2714,'Dados Base'!$B:$K,10,FALSE)*31536000/VLOOKUP($F2714,F:H,MATCH(H2713,F2713:AF2713,0),FALSE)</f>
        <v>564.366611274447</v>
      </c>
      <c r="AF2714" s="148">
        <v>92.57</v>
      </c>
      <c r="AG2714" s="21">
        <v>100</v>
      </c>
      <c r="AH2714" s="148">
        <v>72.94</v>
      </c>
      <c r="AI2714" s="148">
        <v>32.1</v>
      </c>
      <c r="AJ2714" s="148">
        <v>100</v>
      </c>
      <c r="AK2714" s="72">
        <f>(SUMIFS('Banco de Indicadores Mun. (2)'!I:I,'Banco de Indicadores Mun. (2)'!B:B,'Banco de Indicadores - Mun. (1)'!B2714,'Banco de Indicadores Mun. (2)'!A:A,'Banco de Indicadores - Mun. (1)'!A2714) / VLOOKUP(D2714,'Dados Base'!$B:$K,8,FALSE)) * 100</f>
        <v>2.8858292682926829</v>
      </c>
      <c r="AL2714" s="72">
        <f>(SUMIFS('Banco de Indicadores Mun. (2)'!I:I,'Banco de Indicadores Mun. (2)'!B:B,'Banco de Indicadores - Mun. (1)'!B2714,'Banco de Indicadores Mun. (2)'!A:A,'Banco de Indicadores - Mun. (1)'!A2714) / VLOOKUP(D2714,'Dados Base'!$B:$K,9,FALSE)) * 100</f>
        <v>1.0955462962962963</v>
      </c>
      <c r="AM2714" s="72">
        <f>(SUMIFS('Banco de Indicadores Mun. (2)'!J:J,'Banco de Indicadores Mun. (2)'!B:B,'Banco de Indicadores - Mun. (1)'!B2714,'Banco de Indicadores Mun. (2)'!A:A,'Banco de Indicadores - Mun. (1)'!A2714) / VLOOKUP(D2714,'Dados Base'!$B:$K,7,FALSE)) * 100</f>
        <v>3.5788518518518511</v>
      </c>
      <c r="AN2714" s="72">
        <f>(SUMIFS('Banco de Indicadores Mun. (2)'!K:K,'Banco de Indicadores Mun. (2)'!B:B,'Banco de Indicadores - Mun. (1)'!B2714,'Banco de Indicadores Mun. (2)'!A:A,'Banco de Indicadores - Mun. (1)'!A2714) / VLOOKUP(D2714,'Dados Base'!$B:$K,10,FALSE)) * 100</f>
        <v>1.549285714285715</v>
      </c>
      <c r="AO2714" s="24">
        <v>0</v>
      </c>
      <c r="AP2714" s="25">
        <v>0</v>
      </c>
      <c r="AQ2714" s="17">
        <v>0</v>
      </c>
      <c r="AR2714" s="24">
        <v>8.6999999999999993</v>
      </c>
      <c r="AS2714" s="22">
        <v>82</v>
      </c>
      <c r="AT2714" s="22">
        <v>78.719999999999985</v>
      </c>
      <c r="AU2714" s="22">
        <v>62.944162436548226</v>
      </c>
      <c r="AV2714" s="22">
        <v>6.96</v>
      </c>
      <c r="AW2714" s="21">
        <v>0</v>
      </c>
      <c r="AX2714" s="21">
        <v>0</v>
      </c>
      <c r="AY2714" s="116">
        <v>71.589400312188573</v>
      </c>
    </row>
    <row r="2715" spans="1:51" ht="15" x14ac:dyDescent="0.25">
      <c r="A2715" s="144">
        <v>2013</v>
      </c>
      <c r="B2715" s="77" t="s">
        <v>135</v>
      </c>
      <c r="C2715" s="78">
        <v>17</v>
      </c>
      <c r="D2715" s="77">
        <v>3557204</v>
      </c>
      <c r="E2715" s="78">
        <v>355720417</v>
      </c>
      <c r="F2715" s="78" t="str">
        <f t="shared" si="117"/>
        <v>3557204172013</v>
      </c>
      <c r="G2715" s="96">
        <v>-3.4510843193735763E-2</v>
      </c>
      <c r="H2715" s="80">
        <f t="shared" si="116"/>
        <v>12147</v>
      </c>
      <c r="I2715" s="91">
        <v>11287</v>
      </c>
      <c r="J2715" s="97">
        <v>860</v>
      </c>
      <c r="K2715" s="83">
        <f>(H2715)/VLOOKUP(D2715,'Dados Base'!$B:$K,6,FALSE)</f>
        <v>64.539610010095103</v>
      </c>
      <c r="L2715" s="88">
        <f t="shared" si="118"/>
        <v>92.920062566888944</v>
      </c>
      <c r="M2715" s="85" t="s">
        <v>702</v>
      </c>
      <c r="N2715" s="92">
        <v>0.72899999999999998</v>
      </c>
      <c r="O2715" s="91">
        <v>35</v>
      </c>
      <c r="P2715" s="91" t="s">
        <v>691</v>
      </c>
      <c r="Q2715" s="91" t="s">
        <v>691</v>
      </c>
      <c r="R2715" s="91" t="s">
        <v>691</v>
      </c>
      <c r="S2715" s="91">
        <v>40</v>
      </c>
      <c r="T2715" s="87" t="s">
        <v>691</v>
      </c>
      <c r="U2715" s="87">
        <v>86</v>
      </c>
      <c r="V2715" s="87">
        <v>84</v>
      </c>
      <c r="W2715" s="85" t="s">
        <v>691</v>
      </c>
      <c r="X2715" s="146">
        <v>3.5980609017361116E-2</v>
      </c>
      <c r="Y2715" s="21">
        <v>8.0299999999999994</v>
      </c>
      <c r="Z2715" s="147">
        <v>453</v>
      </c>
      <c r="AA2715" s="147">
        <v>167</v>
      </c>
      <c r="AB2715" s="21">
        <v>1</v>
      </c>
      <c r="AC2715" s="21">
        <v>0</v>
      </c>
      <c r="AD2715" s="153">
        <f>VLOOKUP(D2715,'Dados Base'!$B:$K,9,FALSE)*31536000/VLOOKUP($F2715,F:H,MATCH(H2714,F2714:AF2714,0),FALSE)</f>
        <v>4725.0777969869105</v>
      </c>
      <c r="AE2715" s="153">
        <f>VLOOKUP(D2715,'Dados Base'!$B:$K,10,FALSE)*31536000/VLOOKUP($F2715,F:H,MATCH(H2714,F2714:AF2714,0),FALSE)</f>
        <v>545.20128426772033</v>
      </c>
      <c r="AF2715" s="148">
        <v>97.31</v>
      </c>
      <c r="AG2715" s="21">
        <v>100</v>
      </c>
      <c r="AH2715" s="148">
        <v>83.94</v>
      </c>
      <c r="AI2715" s="148">
        <v>23.7</v>
      </c>
      <c r="AJ2715" s="148">
        <v>100</v>
      </c>
      <c r="AK2715" s="72">
        <f>(SUMIFS('Banco de Indicadores Mun. (2)'!I:I,'Banco de Indicadores Mun. (2)'!B:B,'Banco de Indicadores - Mun. (1)'!B2715,'Banco de Indicadores Mun. (2)'!A:A,'Banco de Indicadores - Mun. (1)'!A2715) / VLOOKUP(D2715,'Dados Base'!$B:$K,8,FALSE)) * 100</f>
        <v>21.611042553191488</v>
      </c>
      <c r="AL2715" s="72">
        <f>(SUMIFS('Banco de Indicadores Mun. (2)'!I:I,'Banco de Indicadores Mun. (2)'!B:B,'Banco de Indicadores - Mun. (1)'!B2715,'Banco de Indicadores Mun. (2)'!A:A,'Banco de Indicadores - Mun. (1)'!A2715) / VLOOKUP(D2715,'Dados Base'!$B:$K,9,FALSE)) * 100</f>
        <v>11.161747252747253</v>
      </c>
      <c r="AM2715" s="72">
        <f>(SUMIFS('Banco de Indicadores Mun. (2)'!J:J,'Banco de Indicadores Mun. (2)'!B:B,'Banco de Indicadores - Mun. (1)'!B2715,'Banco de Indicadores Mun. (2)'!A:A,'Banco de Indicadores - Mun. (1)'!A2715) / VLOOKUP(D2715,'Dados Base'!$B:$K,7,FALSE)) * 100</f>
        <v>27.714369863013701</v>
      </c>
      <c r="AN2715" s="72">
        <f>(SUMIFS('Banco de Indicadores Mun. (2)'!K:K,'Banco de Indicadores Mun. (2)'!B:B,'Banco de Indicadores - Mun. (1)'!B2715,'Banco de Indicadores Mun. (2)'!A:A,'Banco de Indicadores - Mun. (1)'!A2715) / VLOOKUP(D2715,'Dados Base'!$B:$K,10,FALSE)) * 100</f>
        <v>0.39471428571428585</v>
      </c>
      <c r="AO2715" s="24">
        <v>0</v>
      </c>
      <c r="AP2715" s="25">
        <v>0</v>
      </c>
      <c r="AQ2715" s="17">
        <v>0</v>
      </c>
      <c r="AR2715" s="24">
        <v>7.2</v>
      </c>
      <c r="AS2715" s="22">
        <v>100</v>
      </c>
      <c r="AT2715" s="22">
        <v>100</v>
      </c>
      <c r="AU2715" s="22">
        <v>73.064516129032256</v>
      </c>
      <c r="AV2715" s="22">
        <v>8.0500000000000007</v>
      </c>
      <c r="AW2715" s="21">
        <v>0</v>
      </c>
      <c r="AX2715" s="21">
        <v>0</v>
      </c>
      <c r="AY2715" s="116">
        <v>11.155848341072893</v>
      </c>
    </row>
    <row r="2716" spans="1:51" ht="15" x14ac:dyDescent="0.25">
      <c r="A2716" s="144">
        <v>2013</v>
      </c>
      <c r="B2716" s="77" t="s">
        <v>136</v>
      </c>
      <c r="C2716" s="78">
        <v>20</v>
      </c>
      <c r="D2716" s="77">
        <v>3511904</v>
      </c>
      <c r="E2716" s="78">
        <v>351190420</v>
      </c>
      <c r="F2716" s="78" t="str">
        <f t="shared" si="117"/>
        <v>3511904202013</v>
      </c>
      <c r="G2716" s="96">
        <v>2.4145004114379143</v>
      </c>
      <c r="H2716" s="80">
        <f t="shared" si="116"/>
        <v>7458</v>
      </c>
      <c r="I2716" s="91">
        <v>7155</v>
      </c>
      <c r="J2716" s="97">
        <v>303</v>
      </c>
      <c r="K2716" s="83">
        <f>(H2716)/VLOOKUP(D2716,'Dados Base'!$B:$K,6,FALSE)</f>
        <v>44.198174706649283</v>
      </c>
      <c r="L2716" s="88">
        <f t="shared" si="118"/>
        <v>95.93724859211585</v>
      </c>
      <c r="M2716" s="85" t="s">
        <v>702</v>
      </c>
      <c r="N2716" s="92">
        <v>0.72499999999999998</v>
      </c>
      <c r="O2716" s="91">
        <v>25</v>
      </c>
      <c r="P2716" s="91" t="s">
        <v>691</v>
      </c>
      <c r="Q2716" s="91" t="s">
        <v>691</v>
      </c>
      <c r="R2716" s="91" t="s">
        <v>691</v>
      </c>
      <c r="S2716" s="91">
        <v>10</v>
      </c>
      <c r="T2716" s="87" t="s">
        <v>691</v>
      </c>
      <c r="U2716" s="87">
        <v>52</v>
      </c>
      <c r="V2716" s="87">
        <v>66</v>
      </c>
      <c r="W2716" s="85" t="s">
        <v>691</v>
      </c>
      <c r="X2716" s="146">
        <v>1.7576796875000002E-2</v>
      </c>
      <c r="Y2716" s="21">
        <v>5.15</v>
      </c>
      <c r="Z2716" s="147">
        <v>309</v>
      </c>
      <c r="AA2716" s="147">
        <v>88</v>
      </c>
      <c r="AB2716" s="21">
        <v>0</v>
      </c>
      <c r="AC2716" s="21">
        <v>0</v>
      </c>
      <c r="AD2716" s="153">
        <f>VLOOKUP(D2716,'Dados Base'!$B:$K,9,FALSE)*31536000/VLOOKUP($F2716,F:H,MATCH(H2715,F2715:AF2715,0),FALSE)</f>
        <v>5327.8841512469835</v>
      </c>
      <c r="AE2716" s="153">
        <f>VLOOKUP(D2716,'Dados Base'!$B:$K,10,FALSE)*31536000/VLOOKUP($F2716,F:H,MATCH(H2715,F2715:AF2715,0),FALSE)</f>
        <v>634.27192276749815</v>
      </c>
      <c r="AF2716" s="148">
        <v>90.5</v>
      </c>
      <c r="AG2716" s="21">
        <v>96.6</v>
      </c>
      <c r="AH2716" s="148">
        <v>90.5</v>
      </c>
      <c r="AI2716" s="148">
        <v>16.670000000000002</v>
      </c>
      <c r="AJ2716" s="148">
        <v>91.56</v>
      </c>
      <c r="AK2716" s="72">
        <f>(SUMIFS('Banco de Indicadores Mun. (2)'!I:I,'Banco de Indicadores Mun. (2)'!B:B,'Banco de Indicadores - Mun. (1)'!B2716,'Banco de Indicadores Mun. (2)'!A:A,'Banco de Indicadores - Mun. (1)'!A2716) / VLOOKUP(D2716,'Dados Base'!$B:$K,8,FALSE)) * 100</f>
        <v>8.5464038461538454</v>
      </c>
      <c r="AL2716" s="72">
        <f>(SUMIFS('Banco de Indicadores Mun. (2)'!I:I,'Banco de Indicadores Mun. (2)'!B:B,'Banco de Indicadores - Mun. (1)'!B2716,'Banco de Indicadores Mun. (2)'!A:A,'Banco de Indicadores - Mun. (1)'!A2716) / VLOOKUP(D2716,'Dados Base'!$B:$K,9,FALSE)) * 100</f>
        <v>3.5270873015873012</v>
      </c>
      <c r="AM2716" s="72">
        <f>(SUMIFS('Banco de Indicadores Mun. (2)'!J:J,'Banco de Indicadores Mun. (2)'!B:B,'Banco de Indicadores - Mun. (1)'!B2716,'Banco de Indicadores Mun. (2)'!A:A,'Banco de Indicadores - Mun. (1)'!A2716) / VLOOKUP(D2716,'Dados Base'!$B:$K,7,FALSE)) * 100</f>
        <v>3.6302702702702696</v>
      </c>
      <c r="AN2716" s="72">
        <f>(SUMIFS('Banco de Indicadores Mun. (2)'!K:K,'Banco de Indicadores Mun. (2)'!B:B,'Banco de Indicadores - Mun. (1)'!B2716,'Banco de Indicadores Mun. (2)'!A:A,'Banco de Indicadores - Mun. (1)'!A2716) / VLOOKUP(D2716,'Dados Base'!$B:$K,10,FALSE)) * 100</f>
        <v>20.672866666666661</v>
      </c>
      <c r="AO2716" s="24">
        <v>0</v>
      </c>
      <c r="AP2716" s="25">
        <v>0</v>
      </c>
      <c r="AQ2716" s="17">
        <v>0</v>
      </c>
      <c r="AR2716" s="24">
        <v>7.5</v>
      </c>
      <c r="AS2716" s="22">
        <v>95</v>
      </c>
      <c r="AT2716" s="22">
        <v>95</v>
      </c>
      <c r="AU2716" s="22">
        <v>77.833753148614619</v>
      </c>
      <c r="AV2716" s="22">
        <v>7.99</v>
      </c>
      <c r="AW2716" s="21">
        <v>0</v>
      </c>
      <c r="AX2716" s="21">
        <v>0</v>
      </c>
      <c r="AY2716" s="116">
        <v>173.52421948884242</v>
      </c>
    </row>
    <row r="2717" spans="1:51" ht="15" x14ac:dyDescent="0.25">
      <c r="A2717" s="144">
        <v>2013</v>
      </c>
      <c r="B2717" s="77" t="s">
        <v>137</v>
      </c>
      <c r="C2717" s="78">
        <v>12</v>
      </c>
      <c r="D2717" s="77">
        <v>3512001</v>
      </c>
      <c r="E2717" s="78">
        <v>351200112</v>
      </c>
      <c r="F2717" s="78" t="str">
        <f t="shared" si="117"/>
        <v>3512001122013</v>
      </c>
      <c r="G2717" s="96">
        <v>0.32721028043734002</v>
      </c>
      <c r="H2717" s="80">
        <f t="shared" si="116"/>
        <v>17455</v>
      </c>
      <c r="I2717" s="91">
        <v>16431</v>
      </c>
      <c r="J2717" s="97">
        <v>1024</v>
      </c>
      <c r="K2717" s="83">
        <f>(H2717)/VLOOKUP(D2717,'Dados Base'!$B:$K,6,FALSE)</f>
        <v>41.171336918577225</v>
      </c>
      <c r="L2717" s="88">
        <f t="shared" si="118"/>
        <v>94.133486107132626</v>
      </c>
      <c r="M2717" s="85" t="s">
        <v>702</v>
      </c>
      <c r="N2717" s="92">
        <v>0.75700000000000001</v>
      </c>
      <c r="O2717" s="91">
        <v>121</v>
      </c>
      <c r="P2717" s="91" t="s">
        <v>691</v>
      </c>
      <c r="Q2717" s="91" t="s">
        <v>691</v>
      </c>
      <c r="R2717" s="91" t="s">
        <v>691</v>
      </c>
      <c r="S2717" s="91">
        <v>19</v>
      </c>
      <c r="T2717" s="87" t="s">
        <v>691</v>
      </c>
      <c r="U2717" s="87">
        <v>161</v>
      </c>
      <c r="V2717" s="87">
        <v>103</v>
      </c>
      <c r="W2717" s="85" t="s">
        <v>691</v>
      </c>
      <c r="X2717" s="146">
        <v>5.313269675925926E-2</v>
      </c>
      <c r="Y2717" s="21">
        <v>11.84</v>
      </c>
      <c r="Z2717" s="147">
        <v>851</v>
      </c>
      <c r="AA2717" s="147">
        <v>62</v>
      </c>
      <c r="AB2717" s="21">
        <v>1</v>
      </c>
      <c r="AC2717" s="21">
        <v>0</v>
      </c>
      <c r="AD2717" s="153">
        <f>VLOOKUP(D2717,'Dados Base'!$B:$K,9,FALSE)*31536000/VLOOKUP($F2717,F:H,MATCH(H2716,F2716:AF2716,0),FALSE)</f>
        <v>7985.6270409624749</v>
      </c>
      <c r="AE2717" s="153">
        <f>VLOOKUP(D2717,'Dados Base'!$B:$K,10,FALSE)*31536000/VLOOKUP($F2717,F:H,MATCH(H2716,F2716:AF2716,0),FALSE)</f>
        <v>903.35147522199941</v>
      </c>
      <c r="AF2717" s="148">
        <v>100</v>
      </c>
      <c r="AG2717" s="21">
        <v>100</v>
      </c>
      <c r="AH2717" s="148">
        <v>100</v>
      </c>
      <c r="AI2717" s="148">
        <v>8.92</v>
      </c>
      <c r="AJ2717" s="148">
        <v>100</v>
      </c>
      <c r="AK2717" s="72">
        <f>(SUMIFS('Banco de Indicadores Mun. (2)'!I:I,'Banco de Indicadores Mun. (2)'!B:B,'Banco de Indicadores - Mun. (1)'!B2717,'Banco de Indicadores Mun. (2)'!A:A,'Banco de Indicadores - Mun. (1)'!A2717) / VLOOKUP(D2717,'Dados Base'!$B:$K,8,FALSE)) * 100</f>
        <v>50.053890322580642</v>
      </c>
      <c r="AL2717" s="72">
        <f>(SUMIFS('Banco de Indicadores Mun. (2)'!I:I,'Banco de Indicadores Mun. (2)'!B:B,'Banco de Indicadores - Mun. (1)'!B2717,'Banco de Indicadores Mun. (2)'!A:A,'Banco de Indicadores - Mun. (1)'!A2717) / VLOOKUP(D2717,'Dados Base'!$B:$K,9,FALSE)) * 100</f>
        <v>17.552834841628957</v>
      </c>
      <c r="AM2717" s="72">
        <f>(SUMIFS('Banco de Indicadores Mun. (2)'!J:J,'Banco de Indicadores Mun. (2)'!B:B,'Banco de Indicadores - Mun. (1)'!B2717,'Banco de Indicadores Mun. (2)'!A:A,'Banco de Indicadores - Mun. (1)'!A2717) / VLOOKUP(D2717,'Dados Base'!$B:$K,7,FALSE)) * 100</f>
        <v>57.082095238095242</v>
      </c>
      <c r="AN2717" s="72">
        <f>(SUMIFS('Banco de Indicadores Mun. (2)'!K:K,'Banco de Indicadores Mun. (2)'!B:B,'Banco de Indicadores - Mun. (1)'!B2717,'Banco de Indicadores Mun. (2)'!A:A,'Banco de Indicadores - Mun. (1)'!A2717) / VLOOKUP(D2717,'Dados Base'!$B:$K,10,FALSE)) * 100</f>
        <v>35.294659999999986</v>
      </c>
      <c r="AO2717" s="24">
        <v>0</v>
      </c>
      <c r="AP2717" s="25">
        <v>0</v>
      </c>
      <c r="AQ2717" s="17">
        <v>0</v>
      </c>
      <c r="AR2717" s="24">
        <v>9</v>
      </c>
      <c r="AS2717" s="22">
        <v>100</v>
      </c>
      <c r="AT2717" s="22">
        <v>100</v>
      </c>
      <c r="AU2717" s="22">
        <v>93.209200438116099</v>
      </c>
      <c r="AV2717" s="22">
        <v>10</v>
      </c>
      <c r="AW2717" s="21">
        <v>0</v>
      </c>
      <c r="AX2717" s="21">
        <v>0</v>
      </c>
      <c r="AY2717" s="116">
        <v>6.0332560880924779</v>
      </c>
    </row>
    <row r="2718" spans="1:51" ht="15" x14ac:dyDescent="0.25">
      <c r="A2718" s="144">
        <v>2013</v>
      </c>
      <c r="B2718" s="77" t="s">
        <v>138</v>
      </c>
      <c r="C2718" s="78">
        <v>12</v>
      </c>
      <c r="D2718" s="77">
        <v>3512100</v>
      </c>
      <c r="E2718" s="78">
        <v>351210012</v>
      </c>
      <c r="F2718" s="78" t="str">
        <f t="shared" si="117"/>
        <v>3512100122013</v>
      </c>
      <c r="G2718" s="96">
        <v>0.11213223871711087</v>
      </c>
      <c r="H2718" s="80">
        <f t="shared" si="116"/>
        <v>6012</v>
      </c>
      <c r="I2718" s="91">
        <v>4398</v>
      </c>
      <c r="J2718" s="97">
        <v>1614</v>
      </c>
      <c r="K2718" s="83">
        <f>(H2718)/VLOOKUP(D2718,'Dados Base'!$B:$K,6,FALSE)</f>
        <v>8.2440863901268422</v>
      </c>
      <c r="L2718" s="88">
        <f t="shared" si="118"/>
        <v>73.153692614770463</v>
      </c>
      <c r="M2718" s="85" t="s">
        <v>702</v>
      </c>
      <c r="N2718" s="92">
        <v>0.71</v>
      </c>
      <c r="O2718" s="91">
        <v>90</v>
      </c>
      <c r="P2718" s="91" t="s">
        <v>691</v>
      </c>
      <c r="Q2718" s="91" t="s">
        <v>691</v>
      </c>
      <c r="R2718" s="91" t="s">
        <v>691</v>
      </c>
      <c r="S2718" s="91">
        <v>6</v>
      </c>
      <c r="T2718" s="87" t="s">
        <v>691</v>
      </c>
      <c r="U2718" s="87">
        <v>46</v>
      </c>
      <c r="V2718" s="87">
        <v>30</v>
      </c>
      <c r="W2718" s="85" t="s">
        <v>691</v>
      </c>
      <c r="X2718" s="146">
        <v>1.22932875E-2</v>
      </c>
      <c r="Y2718" s="21">
        <v>3.13</v>
      </c>
      <c r="Z2718" s="147">
        <v>168</v>
      </c>
      <c r="AA2718" s="147">
        <v>74</v>
      </c>
      <c r="AB2718" s="21">
        <v>1</v>
      </c>
      <c r="AC2718" s="21">
        <v>0</v>
      </c>
      <c r="AD2718" s="153">
        <f>VLOOKUP(D2718,'Dados Base'!$B:$K,9,FALSE)*31536000/VLOOKUP($F2718,F:H,MATCH(H2717,F2717:AF2717,0),FALSE)</f>
        <v>44639.281437125748</v>
      </c>
      <c r="AE2718" s="153">
        <f>VLOOKUP(D2718,'Dados Base'!$B:$K,10,FALSE)*31536000/VLOOKUP($F2718,F:H,MATCH(H2717,F2717:AF2717,0),FALSE)</f>
        <v>5193.0538922155674</v>
      </c>
      <c r="AF2718" s="148">
        <v>78.52</v>
      </c>
      <c r="AG2718" s="21" t="s">
        <v>692</v>
      </c>
      <c r="AH2718" s="148">
        <v>73.37</v>
      </c>
      <c r="AI2718" s="148">
        <v>31.83</v>
      </c>
      <c r="AJ2718" s="148">
        <v>100</v>
      </c>
      <c r="AK2718" s="72">
        <f>(SUMIFS('Banco de Indicadores Mun. (2)'!I:I,'Banco de Indicadores Mun. (2)'!B:B,'Banco de Indicadores - Mun. (1)'!B2718,'Banco de Indicadores Mun. (2)'!A:A,'Banco de Indicadores - Mun. (1)'!A2718) / VLOOKUP(D2718,'Dados Base'!$B:$K,8,FALSE)) * 100</f>
        <v>115.17907817589578</v>
      </c>
      <c r="AL2718" s="72">
        <f>(SUMIFS('Banco de Indicadores Mun. (2)'!I:I,'Banco de Indicadores Mun. (2)'!B:B,'Banco de Indicadores - Mun. (1)'!B2718,'Banco de Indicadores Mun. (2)'!A:A,'Banco de Indicadores - Mun. (1)'!A2718) / VLOOKUP(D2718,'Dados Base'!$B:$K,9,FALSE)) * 100</f>
        <v>41.55108930669801</v>
      </c>
      <c r="AM2718" s="72">
        <f>(SUMIFS('Banco de Indicadores Mun. (2)'!J:J,'Banco de Indicadores Mun. (2)'!B:B,'Banco de Indicadores - Mun. (1)'!B2718,'Banco de Indicadores Mun. (2)'!A:A,'Banco de Indicadores - Mun. (1)'!A2718) / VLOOKUP(D2718,'Dados Base'!$B:$K,7,FALSE)) * 100</f>
        <v>164.80262980769231</v>
      </c>
      <c r="AN2718" s="72">
        <f>(SUMIFS('Banco de Indicadores Mun. (2)'!K:K,'Banco de Indicadores Mun. (2)'!B:B,'Banco de Indicadores - Mun. (1)'!B2718,'Banco de Indicadores Mun. (2)'!A:A,'Banco de Indicadores - Mun. (1)'!A2718) / VLOOKUP(D2718,'Dados Base'!$B:$K,10,FALSE)) * 100</f>
        <v>10.91949494949495</v>
      </c>
      <c r="AO2718" s="24">
        <v>0</v>
      </c>
      <c r="AP2718" s="25">
        <v>0</v>
      </c>
      <c r="AQ2718" s="17">
        <v>0</v>
      </c>
      <c r="AR2718" s="24">
        <v>7.8</v>
      </c>
      <c r="AS2718" s="22">
        <v>100</v>
      </c>
      <c r="AT2718" s="22">
        <v>100</v>
      </c>
      <c r="AU2718" s="22">
        <v>69.421487603305792</v>
      </c>
      <c r="AV2718" s="22">
        <v>8.02</v>
      </c>
      <c r="AW2718" s="21">
        <v>0</v>
      </c>
      <c r="AX2718" s="21">
        <v>0</v>
      </c>
      <c r="AY2718" s="116">
        <v>422.04789872941194</v>
      </c>
    </row>
    <row r="2719" spans="1:51" ht="15" x14ac:dyDescent="0.25">
      <c r="A2719" s="144">
        <v>2013</v>
      </c>
      <c r="B2719" s="77" t="s">
        <v>139</v>
      </c>
      <c r="C2719" s="78">
        <v>9</v>
      </c>
      <c r="D2719" s="77">
        <v>3512209</v>
      </c>
      <c r="E2719" s="78">
        <v>35122099</v>
      </c>
      <c r="F2719" s="78" t="str">
        <f t="shared" si="117"/>
        <v>351220992013</v>
      </c>
      <c r="G2719" s="96">
        <v>0.95121643312334747</v>
      </c>
      <c r="H2719" s="80">
        <f t="shared" si="116"/>
        <v>25850</v>
      </c>
      <c r="I2719" s="91">
        <v>24649</v>
      </c>
      <c r="J2719" s="97">
        <v>1201</v>
      </c>
      <c r="K2719" s="83">
        <f>(H2719)/VLOOKUP(D2719,'Dados Base'!$B:$K,6,FALSE)</f>
        <v>140.61905020943263</v>
      </c>
      <c r="L2719" s="88">
        <f t="shared" si="118"/>
        <v>95.353965183752422</v>
      </c>
      <c r="M2719" s="85" t="s">
        <v>702</v>
      </c>
      <c r="N2719" s="92">
        <v>0.70799999999999996</v>
      </c>
      <c r="O2719" s="91">
        <v>154</v>
      </c>
      <c r="P2719" s="91" t="s">
        <v>691</v>
      </c>
      <c r="Q2719" s="91" t="s">
        <v>691</v>
      </c>
      <c r="R2719" s="91" t="s">
        <v>691</v>
      </c>
      <c r="S2719" s="91">
        <v>60</v>
      </c>
      <c r="T2719" s="87" t="s">
        <v>691</v>
      </c>
      <c r="U2719" s="87">
        <v>363</v>
      </c>
      <c r="V2719" s="87">
        <v>145</v>
      </c>
      <c r="W2719" s="85" t="s">
        <v>691</v>
      </c>
      <c r="X2719" s="146">
        <v>7.86869212962963E-2</v>
      </c>
      <c r="Y2719" s="21">
        <v>20.170000000000002</v>
      </c>
      <c r="Z2719" s="147">
        <v>138</v>
      </c>
      <c r="AA2719" s="147">
        <v>1224</v>
      </c>
      <c r="AB2719" s="21">
        <v>0</v>
      </c>
      <c r="AC2719" s="21">
        <v>0</v>
      </c>
      <c r="AD2719" s="153">
        <f>VLOOKUP(D2719,'Dados Base'!$B:$K,9,FALSE)*31536000/VLOOKUP($F2719,F:H,MATCH(H2718,F2718:AF2718,0),FALSE)</f>
        <v>3049.9032882011606</v>
      </c>
      <c r="AE2719" s="153">
        <f>VLOOKUP(D2719,'Dados Base'!$B:$K,10,FALSE)*31536000/VLOOKUP($F2719,F:H,MATCH(H2718,F2718:AF2718,0),FALSE)</f>
        <v>353.78878143133471</v>
      </c>
      <c r="AF2719" s="148">
        <v>100</v>
      </c>
      <c r="AG2719" s="21">
        <v>100</v>
      </c>
      <c r="AH2719" s="148">
        <v>100</v>
      </c>
      <c r="AI2719" s="148">
        <v>14.42</v>
      </c>
      <c r="AJ2719" s="148">
        <v>99.84</v>
      </c>
      <c r="AK2719" s="72">
        <f>(SUMIFS('Banco de Indicadores Mun. (2)'!I:I,'Banco de Indicadores Mun. (2)'!B:B,'Banco de Indicadores - Mun. (1)'!B2719,'Banco de Indicadores Mun. (2)'!A:A,'Banco de Indicadores - Mun. (1)'!A2719) / VLOOKUP(D2719,'Dados Base'!$B:$K,8,FALSE)) * 100</f>
        <v>34.056366666666662</v>
      </c>
      <c r="AL2719" s="72">
        <f>(SUMIFS('Banco de Indicadores Mun. (2)'!I:I,'Banco de Indicadores Mun. (2)'!B:B,'Banco de Indicadores - Mun. (1)'!B2719,'Banco de Indicadores Mun. (2)'!A:A,'Banco de Indicadores - Mun. (1)'!A2719) / VLOOKUP(D2719,'Dados Base'!$B:$K,9,FALSE)) * 100</f>
        <v>12.260292</v>
      </c>
      <c r="AM2719" s="72">
        <f>(SUMIFS('Banco de Indicadores Mun. (2)'!J:J,'Banco de Indicadores Mun. (2)'!B:B,'Banco de Indicadores - Mun. (1)'!B2719,'Banco de Indicadores Mun. (2)'!A:A,'Banco de Indicadores - Mun. (1)'!A2719) / VLOOKUP(D2719,'Dados Base'!$B:$K,7,FALSE)) * 100</f>
        <v>48.130590163934421</v>
      </c>
      <c r="AN2719" s="72">
        <f>(SUMIFS('Banco de Indicadores Mun. (2)'!K:K,'Banco de Indicadores Mun. (2)'!B:B,'Banco de Indicadores - Mun. (1)'!B2719,'Banco de Indicadores Mun. (2)'!A:A,'Banco de Indicadores - Mun. (1)'!A2719) / VLOOKUP(D2719,'Dados Base'!$B:$K,10,FALSE)) * 100</f>
        <v>4.4519655172413808</v>
      </c>
      <c r="AO2719" s="24">
        <v>0</v>
      </c>
      <c r="AP2719" s="25">
        <v>0</v>
      </c>
      <c r="AQ2719" s="17">
        <v>0</v>
      </c>
      <c r="AR2719" s="24">
        <v>9.8000000000000007</v>
      </c>
      <c r="AS2719" s="22">
        <v>100</v>
      </c>
      <c r="AT2719" s="22">
        <v>11</v>
      </c>
      <c r="AU2719" s="22">
        <v>10.13215859030837</v>
      </c>
      <c r="AV2719" s="22">
        <v>2.3199999999999998</v>
      </c>
      <c r="AW2719" s="21">
        <v>0</v>
      </c>
      <c r="AX2719" s="21">
        <v>0</v>
      </c>
      <c r="AY2719" s="116">
        <v>88.13321696590279</v>
      </c>
    </row>
    <row r="2720" spans="1:51" ht="15" x14ac:dyDescent="0.25">
      <c r="A2720" s="144">
        <v>2013</v>
      </c>
      <c r="B2720" s="77" t="s">
        <v>140</v>
      </c>
      <c r="C2720" s="78">
        <v>10</v>
      </c>
      <c r="D2720" s="77">
        <v>3512308</v>
      </c>
      <c r="E2720" s="78">
        <v>351230810</v>
      </c>
      <c r="F2720" s="78" t="str">
        <f t="shared" si="117"/>
        <v>3512308102013</v>
      </c>
      <c r="G2720" s="96">
        <v>0.81868550329560197</v>
      </c>
      <c r="H2720" s="80">
        <f t="shared" si="116"/>
        <v>16539</v>
      </c>
      <c r="I2720" s="91">
        <v>13633</v>
      </c>
      <c r="J2720" s="97">
        <v>2906</v>
      </c>
      <c r="K2720" s="83">
        <f>(H2720)/VLOOKUP(D2720,'Dados Base'!$B:$K,6,FALSE)</f>
        <v>35.321629933367504</v>
      </c>
      <c r="L2720" s="88">
        <f t="shared" si="118"/>
        <v>82.429409275046865</v>
      </c>
      <c r="M2720" s="85" t="s">
        <v>702</v>
      </c>
      <c r="N2720" s="92">
        <v>0.73599999999999999</v>
      </c>
      <c r="O2720" s="91">
        <v>164</v>
      </c>
      <c r="P2720" s="91" t="s">
        <v>691</v>
      </c>
      <c r="Q2720" s="91" t="s">
        <v>691</v>
      </c>
      <c r="R2720" s="91" t="s">
        <v>691</v>
      </c>
      <c r="S2720" s="91">
        <v>63</v>
      </c>
      <c r="T2720" s="87" t="s">
        <v>691</v>
      </c>
      <c r="U2720" s="87">
        <v>176</v>
      </c>
      <c r="V2720" s="87">
        <v>146</v>
      </c>
      <c r="W2720" s="85" t="s">
        <v>691</v>
      </c>
      <c r="X2720" s="146">
        <v>4.146869028819445E-2</v>
      </c>
      <c r="Y2720" s="21">
        <v>9.73</v>
      </c>
      <c r="Z2720" s="147">
        <v>656</v>
      </c>
      <c r="AA2720" s="147">
        <v>95</v>
      </c>
      <c r="AB2720" s="21">
        <v>1</v>
      </c>
      <c r="AC2720" s="21">
        <v>0</v>
      </c>
      <c r="AD2720" s="153">
        <f>VLOOKUP(D2720,'Dados Base'!$B:$K,9,FALSE)*31536000/VLOOKUP($F2720,F:H,MATCH(H2719,F2719:AF2719,0),FALSE)</f>
        <v>8027.4841284237255</v>
      </c>
      <c r="AE2720" s="153">
        <f>VLOOKUP(D2720,'Dados Base'!$B:$K,10,FALSE)*31536000/VLOOKUP($F2720,F:H,MATCH(H2719,F2719:AF2719,0),FALSE)</f>
        <v>1220.3301287865047</v>
      </c>
      <c r="AF2720" s="148">
        <v>82.37</v>
      </c>
      <c r="AG2720" s="21">
        <v>100</v>
      </c>
      <c r="AH2720" s="148">
        <v>76.88</v>
      </c>
      <c r="AI2720" s="148">
        <v>37.17</v>
      </c>
      <c r="AJ2720" s="148">
        <v>100</v>
      </c>
      <c r="AK2720" s="72">
        <f>(SUMIFS('Banco de Indicadores Mun. (2)'!I:I,'Banco de Indicadores Mun. (2)'!B:B,'Banco de Indicadores - Mun. (1)'!B2720,'Banco de Indicadores Mun. (2)'!A:A,'Banco de Indicadores - Mun. (1)'!A2720) / VLOOKUP(D2720,'Dados Base'!$B:$K,8,FALSE)) * 100</f>
        <v>2.5987947019867548</v>
      </c>
      <c r="AL2720" s="72">
        <f>(SUMIFS('Banco de Indicadores Mun. (2)'!I:I,'Banco de Indicadores Mun. (2)'!B:B,'Banco de Indicadores - Mun. (1)'!B2720,'Banco de Indicadores Mun. (2)'!A:A,'Banco de Indicadores - Mun. (1)'!A2720) / VLOOKUP(D2720,'Dados Base'!$B:$K,9,FALSE)) * 100</f>
        <v>0.93210926365795732</v>
      </c>
      <c r="AM2720" s="72">
        <f>(SUMIFS('Banco de Indicadores Mun. (2)'!J:J,'Banco de Indicadores Mun. (2)'!B:B,'Banco de Indicadores - Mun. (1)'!B2720,'Banco de Indicadores Mun. (2)'!A:A,'Banco de Indicadores - Mun. (1)'!A2720) / VLOOKUP(D2720,'Dados Base'!$B:$K,7,FALSE)) * 100</f>
        <v>4.5081609195402299</v>
      </c>
      <c r="AN2720" s="72">
        <f>(SUMIFS('Banco de Indicadores Mun. (2)'!K:K,'Banco de Indicadores Mun. (2)'!B:B,'Banco de Indicadores - Mun. (1)'!B2720,'Banco de Indicadores Mun. (2)'!A:A,'Banco de Indicadores - Mun. (1)'!A2720) / VLOOKUP(D2720,'Dados Base'!$B:$K,10,FALSE)) * 100</f>
        <v>3.2499999999999999E-3</v>
      </c>
      <c r="AO2720" s="24">
        <v>0</v>
      </c>
      <c r="AP2720" s="25">
        <v>0</v>
      </c>
      <c r="AQ2720" s="17">
        <v>0</v>
      </c>
      <c r="AR2720" s="24">
        <v>9.5</v>
      </c>
      <c r="AS2720" s="22">
        <v>91</v>
      </c>
      <c r="AT2720" s="22">
        <v>90.999999999999986</v>
      </c>
      <c r="AU2720" s="22">
        <v>87.350199733688413</v>
      </c>
      <c r="AV2720" s="22">
        <v>9.8699999999999992</v>
      </c>
      <c r="AW2720" s="21">
        <v>0</v>
      </c>
      <c r="AX2720" s="21">
        <v>0</v>
      </c>
      <c r="AY2720" s="116">
        <v>87.49958564777134</v>
      </c>
    </row>
    <row r="2721" spans="1:51" ht="15" x14ac:dyDescent="0.25">
      <c r="A2721" s="144">
        <v>2013</v>
      </c>
      <c r="B2721" s="77" t="s">
        <v>141</v>
      </c>
      <c r="C2721" s="78">
        <v>5</v>
      </c>
      <c r="D2721" s="77">
        <v>3512407</v>
      </c>
      <c r="E2721" s="78">
        <v>35124075</v>
      </c>
      <c r="F2721" s="78" t="str">
        <f t="shared" si="117"/>
        <v>351240752013</v>
      </c>
      <c r="G2721" s="96">
        <v>1.7274278280950295</v>
      </c>
      <c r="H2721" s="80">
        <f t="shared" si="116"/>
        <v>22096</v>
      </c>
      <c r="I2721" s="91">
        <v>19847</v>
      </c>
      <c r="J2721" s="97">
        <v>2249</v>
      </c>
      <c r="K2721" s="83">
        <f>(H2721)/VLOOKUP(D2721,'Dados Base'!$B:$K,6,FALSE)</f>
        <v>160.88539391291684</v>
      </c>
      <c r="L2721" s="88">
        <f t="shared" si="118"/>
        <v>89.821687183200581</v>
      </c>
      <c r="M2721" s="85" t="s">
        <v>702</v>
      </c>
      <c r="N2721" s="92">
        <v>0.75800000000000001</v>
      </c>
      <c r="O2721" s="91">
        <v>48</v>
      </c>
      <c r="P2721" s="91" t="s">
        <v>691</v>
      </c>
      <c r="Q2721" s="91" t="s">
        <v>691</v>
      </c>
      <c r="R2721" s="91" t="s">
        <v>691</v>
      </c>
      <c r="S2721" s="91">
        <v>116</v>
      </c>
      <c r="T2721" s="87" t="s">
        <v>691</v>
      </c>
      <c r="U2721" s="87">
        <v>225</v>
      </c>
      <c r="V2721" s="87">
        <v>195</v>
      </c>
      <c r="W2721" s="85" t="s">
        <v>691</v>
      </c>
      <c r="X2721" s="146">
        <v>5.7910700555555555E-2</v>
      </c>
      <c r="Y2721" s="21">
        <v>14.24</v>
      </c>
      <c r="Z2721" s="147">
        <v>0</v>
      </c>
      <c r="AA2721" s="147">
        <v>1098</v>
      </c>
      <c r="AB2721" s="21">
        <v>4</v>
      </c>
      <c r="AC2721" s="21">
        <v>1</v>
      </c>
      <c r="AD2721" s="153">
        <f>VLOOKUP(D2721,'Dados Base'!$B:$K,9,FALSE)*31536000/VLOOKUP($F2721,F:H,MATCH(H2720,F2720:AF2720,0),FALSE)</f>
        <v>2369.1962346125997</v>
      </c>
      <c r="AE2721" s="153">
        <f>VLOOKUP(D2721,'Dados Base'!$B:$K,10,FALSE)*31536000/VLOOKUP($F2721,F:H,MATCH(H2720,F2720:AF2720,0),FALSE)</f>
        <v>313.98986241853731</v>
      </c>
      <c r="AF2721" s="148">
        <v>86.1</v>
      </c>
      <c r="AG2721" s="21">
        <v>100</v>
      </c>
      <c r="AH2721" s="148">
        <v>86.1</v>
      </c>
      <c r="AI2721" s="148">
        <v>14.49</v>
      </c>
      <c r="AJ2721" s="148">
        <v>95.86</v>
      </c>
      <c r="AK2721" s="72">
        <f>(SUMIFS('Banco de Indicadores Mun. (2)'!I:I,'Banco de Indicadores Mun. (2)'!B:B,'Banco de Indicadores - Mun. (1)'!B2721,'Banco de Indicadores Mun. (2)'!A:A,'Banco de Indicadores - Mun. (1)'!A2721) / VLOOKUP(D2721,'Dados Base'!$B:$K,8,FALSE)) * 100</f>
        <v>21.895238095238096</v>
      </c>
      <c r="AL2721" s="72">
        <f>(SUMIFS('Banco de Indicadores Mun. (2)'!I:I,'Banco de Indicadores Mun. (2)'!B:B,'Banco de Indicadores - Mun. (1)'!B2721,'Banco de Indicadores Mun. (2)'!A:A,'Banco de Indicadores - Mun. (1)'!A2721) / VLOOKUP(D2721,'Dados Base'!$B:$K,9,FALSE)) * 100</f>
        <v>8.3096385542168676</v>
      </c>
      <c r="AM2721" s="72">
        <f>(SUMIFS('Banco de Indicadores Mun. (2)'!J:J,'Banco de Indicadores Mun. (2)'!B:B,'Banco de Indicadores - Mun. (1)'!B2721,'Banco de Indicadores Mun. (2)'!A:A,'Banco de Indicadores - Mun. (1)'!A2721) / VLOOKUP(D2721,'Dados Base'!$B:$K,7,FALSE)) * 100</f>
        <v>24.165487804878058</v>
      </c>
      <c r="AN2721" s="72">
        <f>(SUMIFS('Banco de Indicadores Mun. (2)'!K:K,'Banco de Indicadores Mun. (2)'!B:B,'Banco de Indicadores - Mun. (1)'!B2721,'Banco de Indicadores Mun. (2)'!A:A,'Banco de Indicadores - Mun. (1)'!A2721) / VLOOKUP(D2721,'Dados Base'!$B:$K,10,FALSE)) * 100</f>
        <v>17.664318181818174</v>
      </c>
      <c r="AO2721" s="24">
        <v>0</v>
      </c>
      <c r="AP2721" s="25">
        <v>0</v>
      </c>
      <c r="AQ2721" s="17">
        <v>0</v>
      </c>
      <c r="AR2721" s="24">
        <v>8</v>
      </c>
      <c r="AS2721" s="22">
        <v>100</v>
      </c>
      <c r="AT2721" s="22">
        <v>0</v>
      </c>
      <c r="AU2721" s="22">
        <v>0</v>
      </c>
      <c r="AV2721" s="22">
        <v>1.5</v>
      </c>
      <c r="AW2721" s="21">
        <v>0</v>
      </c>
      <c r="AX2721" s="21">
        <v>1</v>
      </c>
      <c r="AY2721" s="116">
        <v>119.46528098783686</v>
      </c>
    </row>
    <row r="2722" spans="1:51" ht="15" x14ac:dyDescent="0.25">
      <c r="A2722" s="144">
        <v>2013</v>
      </c>
      <c r="B2722" s="77" t="s">
        <v>142</v>
      </c>
      <c r="C2722" s="78">
        <v>19</v>
      </c>
      <c r="D2722" s="77">
        <v>3512506</v>
      </c>
      <c r="E2722" s="78">
        <v>351250619</v>
      </c>
      <c r="F2722" s="78" t="str">
        <f t="shared" si="117"/>
        <v>3512506192013</v>
      </c>
      <c r="G2722" s="96">
        <v>1.5900943057177486</v>
      </c>
      <c r="H2722" s="80">
        <f t="shared" si="116"/>
        <v>5461</v>
      </c>
      <c r="I2722" s="91">
        <v>4508</v>
      </c>
      <c r="J2722" s="97">
        <v>953</v>
      </c>
      <c r="K2722" s="83">
        <f>(H2722)/VLOOKUP(D2722,'Dados Base'!$B:$K,6,FALSE)</f>
        <v>22.15056380303399</v>
      </c>
      <c r="L2722" s="88">
        <f t="shared" si="118"/>
        <v>82.548983702618571</v>
      </c>
      <c r="M2722" s="85" t="s">
        <v>702</v>
      </c>
      <c r="N2722" s="92">
        <v>0.71899999999999997</v>
      </c>
      <c r="O2722" s="91">
        <v>72</v>
      </c>
      <c r="P2722" s="91" t="s">
        <v>691</v>
      </c>
      <c r="Q2722" s="91" t="s">
        <v>691</v>
      </c>
      <c r="R2722" s="91" t="s">
        <v>691</v>
      </c>
      <c r="S2722" s="91">
        <v>26</v>
      </c>
      <c r="T2722" s="87" t="s">
        <v>691</v>
      </c>
      <c r="U2722" s="87">
        <v>31</v>
      </c>
      <c r="V2722" s="87">
        <v>23</v>
      </c>
      <c r="W2722" s="85" t="s">
        <v>691</v>
      </c>
      <c r="X2722" s="146">
        <v>1.2524746614583332E-2</v>
      </c>
      <c r="Y2722" s="21">
        <v>3.18</v>
      </c>
      <c r="Z2722" s="147">
        <v>195</v>
      </c>
      <c r="AA2722" s="147">
        <v>51</v>
      </c>
      <c r="AB2722" s="21">
        <v>0</v>
      </c>
      <c r="AC2722" s="21">
        <v>0</v>
      </c>
      <c r="AD2722" s="153">
        <f>VLOOKUP(D2722,'Dados Base'!$B:$K,9,FALSE)*31536000/VLOOKUP($F2722,F:H,MATCH(H2721,F2721:AF2721,0),FALSE)</f>
        <v>10567.822743087347</v>
      </c>
      <c r="AE2722" s="153">
        <f>VLOOKUP(D2722,'Dados Base'!$B:$K,10,FALSE)*31536000/VLOOKUP($F2722,F:H,MATCH(H2721,F2721:AF2721,0),FALSE)</f>
        <v>866.21497894158563</v>
      </c>
      <c r="AF2722" s="148">
        <v>88.07</v>
      </c>
      <c r="AG2722" s="21">
        <v>80.98</v>
      </c>
      <c r="AH2722" s="148">
        <v>84.42</v>
      </c>
      <c r="AI2722" s="148">
        <v>14.9</v>
      </c>
      <c r="AJ2722" s="148">
        <v>100</v>
      </c>
      <c r="AK2722" s="72">
        <f>(SUMIFS('Banco de Indicadores Mun. (2)'!I:I,'Banco de Indicadores Mun. (2)'!B:B,'Banco de Indicadores - Mun. (1)'!B2722,'Banco de Indicadores Mun. (2)'!A:A,'Banco de Indicadores - Mun. (1)'!A2722) / VLOOKUP(D2722,'Dados Base'!$B:$K,8,FALSE)) * 100</f>
        <v>2.860431034482759</v>
      </c>
      <c r="AL2722" s="72">
        <f>(SUMIFS('Banco de Indicadores Mun. (2)'!I:I,'Banco de Indicadores Mun. (2)'!B:B,'Banco de Indicadores - Mun. (1)'!B2722,'Banco de Indicadores Mun. (2)'!A:A,'Banco de Indicadores - Mun. (1)'!A2722) / VLOOKUP(D2722,'Dados Base'!$B:$K,9,FALSE)) * 100</f>
        <v>0.90658469945355191</v>
      </c>
      <c r="AM2722" s="72">
        <f>(SUMIFS('Banco de Indicadores Mun. (2)'!J:J,'Banco de Indicadores Mun. (2)'!B:B,'Banco de Indicadores - Mun. (1)'!B2722,'Banco de Indicadores Mun. (2)'!A:A,'Banco de Indicadores - Mun. (1)'!A2722) / VLOOKUP(D2722,'Dados Base'!$B:$K,7,FALSE)) * 100</f>
        <v>0.69097674418604649</v>
      </c>
      <c r="AN2722" s="72">
        <f>(SUMIFS('Banco de Indicadores Mun. (2)'!K:K,'Banco de Indicadores Mun. (2)'!B:B,'Banco de Indicadores - Mun. (1)'!B2722,'Banco de Indicadores Mun. (2)'!A:A,'Banco de Indicadores - Mun. (1)'!A2722) / VLOOKUP(D2722,'Dados Base'!$B:$K,10,FALSE)) * 100</f>
        <v>9.0795333333333375</v>
      </c>
      <c r="AO2722" s="24">
        <v>0</v>
      </c>
      <c r="AP2722" s="25">
        <v>0</v>
      </c>
      <c r="AQ2722" s="17">
        <v>0</v>
      </c>
      <c r="AR2722" s="24">
        <v>7.9</v>
      </c>
      <c r="AS2722" s="22">
        <v>99</v>
      </c>
      <c r="AT2722" s="22">
        <v>99</v>
      </c>
      <c r="AU2722" s="22">
        <v>79.268292682926827</v>
      </c>
      <c r="AV2722" s="22">
        <v>8.33</v>
      </c>
      <c r="AW2722" s="21">
        <v>0</v>
      </c>
      <c r="AX2722" s="21">
        <v>0</v>
      </c>
      <c r="AY2722" s="116">
        <v>172.462224715481</v>
      </c>
    </row>
    <row r="2723" spans="1:51" ht="15" x14ac:dyDescent="0.25">
      <c r="A2723" s="144">
        <v>2013</v>
      </c>
      <c r="B2723" s="77" t="s">
        <v>143</v>
      </c>
      <c r="C2723" s="78">
        <v>14</v>
      </c>
      <c r="D2723" s="77">
        <v>3512605</v>
      </c>
      <c r="E2723" s="78">
        <v>351260514</v>
      </c>
      <c r="F2723" s="78" t="str">
        <f t="shared" si="117"/>
        <v>3512605142013</v>
      </c>
      <c r="G2723" s="96">
        <v>-0.94875649448054045</v>
      </c>
      <c r="H2723" s="80">
        <f t="shared" si="116"/>
        <v>4939</v>
      </c>
      <c r="I2723" s="91">
        <v>3891</v>
      </c>
      <c r="J2723" s="97">
        <v>1048</v>
      </c>
      <c r="K2723" s="83">
        <f>(H2723)/VLOOKUP(D2723,'Dados Base'!$B:$K,6,FALSE)</f>
        <v>16.219500180618041</v>
      </c>
      <c r="L2723" s="88">
        <f t="shared" si="118"/>
        <v>78.781129783356945</v>
      </c>
      <c r="M2723" s="85" t="s">
        <v>702</v>
      </c>
      <c r="N2723" s="92">
        <v>0.69</v>
      </c>
      <c r="O2723" s="91">
        <v>41</v>
      </c>
      <c r="P2723" s="91" t="s">
        <v>691</v>
      </c>
      <c r="Q2723" s="91" t="s">
        <v>691</v>
      </c>
      <c r="R2723" s="91" t="s">
        <v>691</v>
      </c>
      <c r="S2723" s="91">
        <v>9</v>
      </c>
      <c r="T2723" s="87" t="s">
        <v>691</v>
      </c>
      <c r="U2723" s="87">
        <v>17</v>
      </c>
      <c r="V2723" s="87">
        <v>13</v>
      </c>
      <c r="W2723" s="85" t="s">
        <v>691</v>
      </c>
      <c r="X2723" s="146">
        <v>1.0137811979166666E-2</v>
      </c>
      <c r="Y2723" s="21">
        <v>2.71</v>
      </c>
      <c r="Z2723" s="147">
        <v>166</v>
      </c>
      <c r="AA2723" s="147">
        <v>43</v>
      </c>
      <c r="AB2723" s="21">
        <v>1</v>
      </c>
      <c r="AC2723" s="21">
        <v>0</v>
      </c>
      <c r="AD2723" s="153">
        <f>VLOOKUP(D2723,'Dados Base'!$B:$K,9,FALSE)*31536000/VLOOKUP($F2723,F:H,MATCH(H2722,F2722:AF2722,0),FALSE)</f>
        <v>21581.631909293381</v>
      </c>
      <c r="AE2723" s="153">
        <f>VLOOKUP(D2723,'Dados Base'!$B:$K,10,FALSE)*31536000/VLOOKUP($F2723,F:H,MATCH(H2722,F2722:AF2722,0),FALSE)</f>
        <v>2554.0392792063162</v>
      </c>
      <c r="AF2723" s="148">
        <v>78.819999999999993</v>
      </c>
      <c r="AG2723" s="21">
        <v>100</v>
      </c>
      <c r="AH2723" s="148">
        <v>72.97</v>
      </c>
      <c r="AI2723" s="148">
        <v>30.44</v>
      </c>
      <c r="AJ2723" s="148">
        <v>100</v>
      </c>
      <c r="AK2723" s="72">
        <f>(SUMIFS('Banco de Indicadores Mun. (2)'!I:I,'Banco de Indicadores Mun. (2)'!B:B,'Banco de Indicadores - Mun. (1)'!B2723,'Banco de Indicadores Mun. (2)'!A:A,'Banco de Indicadores - Mun. (1)'!A2723) / VLOOKUP(D2723,'Dados Base'!$B:$K,8,FALSE)) * 100</f>
        <v>10.307774834437087</v>
      </c>
      <c r="AL2723" s="72">
        <f>(SUMIFS('Banco de Indicadores Mun. (2)'!I:I,'Banco de Indicadores Mun. (2)'!B:B,'Banco de Indicadores - Mun. (1)'!B2723,'Banco de Indicadores Mun. (2)'!A:A,'Banco de Indicadores - Mun. (1)'!A2723) / VLOOKUP(D2723,'Dados Base'!$B:$K,9,FALSE)) * 100</f>
        <v>4.6049526627218942</v>
      </c>
      <c r="AM2723" s="72">
        <f>(SUMIFS('Banco de Indicadores Mun. (2)'!J:J,'Banco de Indicadores Mun. (2)'!B:B,'Banco de Indicadores - Mun. (1)'!B2723,'Banco de Indicadores Mun. (2)'!A:A,'Banco de Indicadores - Mun. (1)'!A2723) / VLOOKUP(D2723,'Dados Base'!$B:$K,7,FALSE)) * 100</f>
        <v>13.96681981981982</v>
      </c>
      <c r="AN2723" s="72">
        <f>(SUMIFS('Banco de Indicadores Mun. (2)'!K:K,'Banco de Indicadores Mun. (2)'!B:B,'Banco de Indicadores - Mun. (1)'!B2723,'Banco de Indicadores Mun. (2)'!A:A,'Banco de Indicadores - Mun. (1)'!A2723) / VLOOKUP(D2723,'Dados Base'!$B:$K,10,FALSE)) * 100</f>
        <v>0.15392500000000003</v>
      </c>
      <c r="AO2723" s="24">
        <v>0</v>
      </c>
      <c r="AP2723" s="25">
        <v>0</v>
      </c>
      <c r="AQ2723" s="17">
        <v>0</v>
      </c>
      <c r="AR2723" s="24">
        <v>7.2</v>
      </c>
      <c r="AS2723" s="22">
        <v>90</v>
      </c>
      <c r="AT2723" s="22">
        <v>90</v>
      </c>
      <c r="AU2723" s="22">
        <v>79.425837320574161</v>
      </c>
      <c r="AV2723" s="22">
        <v>8</v>
      </c>
      <c r="AW2723" s="21">
        <v>0</v>
      </c>
      <c r="AX2723" s="21">
        <v>0</v>
      </c>
      <c r="AY2723" s="116">
        <v>109.78227178612454</v>
      </c>
    </row>
    <row r="2724" spans="1:51" ht="15" x14ac:dyDescent="0.25">
      <c r="A2724" s="144">
        <v>2013</v>
      </c>
      <c r="B2724" s="77" t="s">
        <v>144</v>
      </c>
      <c r="C2724" s="78">
        <v>5</v>
      </c>
      <c r="D2724" s="77">
        <v>3512704</v>
      </c>
      <c r="E2724" s="78">
        <v>35127045</v>
      </c>
      <c r="F2724" s="78" t="str">
        <f t="shared" si="117"/>
        <v>351270452013</v>
      </c>
      <c r="G2724" s="96">
        <v>0.20485338513980267</v>
      </c>
      <c r="H2724" s="80">
        <f t="shared" si="116"/>
        <v>3900</v>
      </c>
      <c r="I2724" s="91">
        <v>2208</v>
      </c>
      <c r="J2724" s="97">
        <v>1692</v>
      </c>
      <c r="K2724" s="83">
        <f>(H2724)/VLOOKUP(D2724,'Dados Base'!$B:$K,6,FALSE)</f>
        <v>14.021715682749695</v>
      </c>
      <c r="L2724" s="88">
        <f t="shared" si="118"/>
        <v>56.615384615384613</v>
      </c>
      <c r="M2724" s="85" t="s">
        <v>702</v>
      </c>
      <c r="N2724" s="92">
        <v>0.754</v>
      </c>
      <c r="O2724" s="91">
        <v>81</v>
      </c>
      <c r="P2724" s="91" t="s">
        <v>691</v>
      </c>
      <c r="Q2724" s="91" t="s">
        <v>691</v>
      </c>
      <c r="R2724" s="91" t="s">
        <v>691</v>
      </c>
      <c r="S2724" s="91">
        <v>21</v>
      </c>
      <c r="T2724" s="87" t="s">
        <v>691</v>
      </c>
      <c r="U2724" s="87">
        <v>29</v>
      </c>
      <c r="V2724" s="87">
        <v>21</v>
      </c>
      <c r="W2724" s="85" t="s">
        <v>691</v>
      </c>
      <c r="X2724" s="146">
        <v>1.015625E-2</v>
      </c>
      <c r="Y2724" s="21">
        <v>1.52</v>
      </c>
      <c r="Z2724" s="147">
        <v>116</v>
      </c>
      <c r="AA2724" s="147">
        <v>1</v>
      </c>
      <c r="AB2724" s="21">
        <v>0</v>
      </c>
      <c r="AC2724" s="21">
        <v>2</v>
      </c>
      <c r="AD2724" s="153">
        <f>VLOOKUP(D2724,'Dados Base'!$B:$K,9,FALSE)*31536000/VLOOKUP($F2724,F:H,MATCH(H2723,F2723:AF2723,0),FALSE)</f>
        <v>28220.676923076924</v>
      </c>
      <c r="AE2724" s="153">
        <f>VLOOKUP(D2724,'Dados Base'!$B:$K,10,FALSE)*31536000/VLOOKUP($F2724,F:H,MATCH(H2723,F2723:AF2723,0),FALSE)</f>
        <v>3638.7692307692314</v>
      </c>
      <c r="AF2724" s="148">
        <v>100</v>
      </c>
      <c r="AG2724" s="21">
        <v>54.03</v>
      </c>
      <c r="AH2724" s="148">
        <v>100</v>
      </c>
      <c r="AI2724" s="148">
        <v>16.670000000000002</v>
      </c>
      <c r="AJ2724" s="148">
        <v>100</v>
      </c>
      <c r="AK2724" s="72">
        <f>(SUMIFS('Banco de Indicadores Mun. (2)'!I:I,'Banco de Indicadores Mun. (2)'!B:B,'Banco de Indicadores - Mun. (1)'!B2724,'Banco de Indicadores Mun. (2)'!A:A,'Banco de Indicadores - Mun. (1)'!A2724) / VLOOKUP(D2724,'Dados Base'!$B:$K,8,FALSE)) * 100</f>
        <v>6.6912824427480881</v>
      </c>
      <c r="AL2724" s="72">
        <f>(SUMIFS('Banco de Indicadores Mun. (2)'!I:I,'Banco de Indicadores Mun. (2)'!B:B,'Banco de Indicadores - Mun. (1)'!B2724,'Banco de Indicadores Mun. (2)'!A:A,'Banco de Indicadores - Mun. (1)'!A2724) / VLOOKUP(D2724,'Dados Base'!$B:$K,9,FALSE)) * 100</f>
        <v>2.5116275071633218</v>
      </c>
      <c r="AM2724" s="72">
        <f>(SUMIFS('Banco de Indicadores Mun. (2)'!J:J,'Banco de Indicadores Mun. (2)'!B:B,'Banco de Indicadores - Mun. (1)'!B2724,'Banco de Indicadores Mun. (2)'!A:A,'Banco de Indicadores - Mun. (1)'!A2724) / VLOOKUP(D2724,'Dados Base'!$B:$K,7,FALSE)) * 100</f>
        <v>9.7994999999999948</v>
      </c>
      <c r="AN2724" s="72">
        <f>(SUMIFS('Banco de Indicadores Mun. (2)'!K:K,'Banco de Indicadores Mun. (2)'!B:B,'Banco de Indicadores - Mun. (1)'!B2724,'Banco de Indicadores Mun. (2)'!A:A,'Banco de Indicadores - Mun. (1)'!A2724) / VLOOKUP(D2724,'Dados Base'!$B:$K,10,FALSE)) * 100</f>
        <v>0.75113333333333321</v>
      </c>
      <c r="AO2724" s="24">
        <v>0</v>
      </c>
      <c r="AP2724" s="25">
        <v>0</v>
      </c>
      <c r="AQ2724" s="17">
        <v>0</v>
      </c>
      <c r="AR2724" s="24">
        <v>8.6999999999999993</v>
      </c>
      <c r="AS2724" s="22">
        <v>100</v>
      </c>
      <c r="AT2724" s="22">
        <v>100</v>
      </c>
      <c r="AU2724" s="22">
        <v>99.145299145299148</v>
      </c>
      <c r="AV2724" s="22">
        <v>9.8000000000000007</v>
      </c>
      <c r="AW2724" s="21">
        <v>0</v>
      </c>
      <c r="AX2724" s="21">
        <v>2</v>
      </c>
      <c r="AY2724" s="116">
        <v>0.46982788646015988</v>
      </c>
    </row>
    <row r="2725" spans="1:51" ht="15" x14ac:dyDescent="0.25">
      <c r="A2725" s="144">
        <v>2013</v>
      </c>
      <c r="B2725" s="77" t="s">
        <v>145</v>
      </c>
      <c r="C2725" s="78">
        <v>5</v>
      </c>
      <c r="D2725" s="77">
        <v>3512803</v>
      </c>
      <c r="E2725" s="78">
        <v>35128035</v>
      </c>
      <c r="F2725" s="78" t="str">
        <f t="shared" si="117"/>
        <v>351280352013</v>
      </c>
      <c r="G2725" s="96">
        <v>2.5599117015439043</v>
      </c>
      <c r="H2725" s="80">
        <f t="shared" si="116"/>
        <v>62587</v>
      </c>
      <c r="I2725" s="91">
        <v>58126</v>
      </c>
      <c r="J2725" s="97">
        <v>4461</v>
      </c>
      <c r="K2725" s="83">
        <f>(H2725)/VLOOKUP(D2725,'Dados Base'!$B:$K,6,FALSE)</f>
        <v>404.49169521101277</v>
      </c>
      <c r="L2725" s="88">
        <f t="shared" si="118"/>
        <v>92.872321728154404</v>
      </c>
      <c r="M2725" s="85" t="s">
        <v>702</v>
      </c>
      <c r="N2725" s="92">
        <v>0.76900000000000002</v>
      </c>
      <c r="O2725" s="91">
        <v>23</v>
      </c>
      <c r="P2725" s="91" t="s">
        <v>691</v>
      </c>
      <c r="Q2725" s="91" t="s">
        <v>691</v>
      </c>
      <c r="R2725" s="91" t="s">
        <v>691</v>
      </c>
      <c r="S2725" s="91">
        <v>87</v>
      </c>
      <c r="T2725" s="87" t="s">
        <v>691</v>
      </c>
      <c r="U2725" s="87">
        <v>473</v>
      </c>
      <c r="V2725" s="87">
        <v>401</v>
      </c>
      <c r="W2725" s="85" t="s">
        <v>691</v>
      </c>
      <c r="X2725" s="146">
        <v>0.16563258381250001</v>
      </c>
      <c r="Y2725" s="21">
        <v>47.86</v>
      </c>
      <c r="Z2725" s="147">
        <v>0</v>
      </c>
      <c r="AA2725" s="147">
        <v>3230</v>
      </c>
      <c r="AB2725" s="21">
        <v>9</v>
      </c>
      <c r="AC2725" s="21">
        <v>1</v>
      </c>
      <c r="AD2725" s="153">
        <f>VLOOKUP(D2725,'Dados Base'!$B:$K,9,FALSE)*31536000/VLOOKUP($F2725,F:H,MATCH(H2724,F2724:AF2724,0),FALSE)</f>
        <v>957.36175244060269</v>
      </c>
      <c r="AE2725" s="153">
        <f>VLOOKUP(D2725,'Dados Base'!$B:$K,10,FALSE)*31536000/VLOOKUP($F2725,F:H,MATCH(H2724,F2724:AF2724,0),FALSE)</f>
        <v>125.96865163692141</v>
      </c>
      <c r="AF2725" s="148">
        <v>86.94</v>
      </c>
      <c r="AG2725" s="21">
        <v>100</v>
      </c>
      <c r="AH2725" s="148">
        <v>86.94</v>
      </c>
      <c r="AI2725" s="148">
        <v>13.73</v>
      </c>
      <c r="AJ2725" s="148">
        <v>93.61</v>
      </c>
      <c r="AK2725" s="72">
        <f>(SUMIFS('Banco de Indicadores Mun. (2)'!I:I,'Banco de Indicadores Mun. (2)'!B:B,'Banco de Indicadores - Mun. (1)'!B2725,'Banco de Indicadores Mun. (2)'!A:A,'Banco de Indicadores - Mun. (1)'!A2725) / VLOOKUP(D2725,'Dados Base'!$B:$K,8,FALSE)) * 100</f>
        <v>413.35524999999996</v>
      </c>
      <c r="AL2725" s="72">
        <f>(SUMIFS('Banco de Indicadores Mun. (2)'!I:I,'Banco de Indicadores Mun. (2)'!B:B,'Banco de Indicadores - Mun. (1)'!B2725,'Banco de Indicadores Mun. (2)'!A:A,'Banco de Indicadores - Mun. (1)'!A2725) / VLOOKUP(D2725,'Dados Base'!$B:$K,9,FALSE)) * 100</f>
        <v>156.6398842105263</v>
      </c>
      <c r="AM2725" s="72">
        <f>(SUMIFS('Banco de Indicadores Mun. (2)'!J:J,'Banco de Indicadores Mun. (2)'!B:B,'Banco de Indicadores - Mun. (1)'!B2725,'Banco de Indicadores Mun. (2)'!A:A,'Banco de Indicadores - Mun. (1)'!A2725) / VLOOKUP(D2725,'Dados Base'!$B:$K,7,FALSE)) * 100</f>
        <v>631.59319148936163</v>
      </c>
      <c r="AN2725" s="72">
        <f>(SUMIFS('Banco de Indicadores Mun. (2)'!K:K,'Banco de Indicadores Mun. (2)'!B:B,'Banco de Indicadores - Mun. (1)'!B2725,'Banco de Indicadores Mun. (2)'!A:A,'Banco de Indicadores - Mun. (1)'!A2725) / VLOOKUP(D2725,'Dados Base'!$B:$K,10,FALSE)) * 100</f>
        <v>3.0679199999999986</v>
      </c>
      <c r="AO2725" s="24">
        <v>1</v>
      </c>
      <c r="AP2725" s="25">
        <v>0</v>
      </c>
      <c r="AQ2725" s="17">
        <v>0</v>
      </c>
      <c r="AR2725" s="24">
        <v>9.8000000000000007</v>
      </c>
      <c r="AS2725" s="22">
        <v>100</v>
      </c>
      <c r="AT2725" s="22">
        <v>0</v>
      </c>
      <c r="AU2725" s="22">
        <v>0</v>
      </c>
      <c r="AV2725" s="22">
        <v>1.5</v>
      </c>
      <c r="AW2725" s="21">
        <v>0</v>
      </c>
      <c r="AX2725" s="21">
        <v>1</v>
      </c>
      <c r="AY2725" s="116">
        <v>140.11661327671723</v>
      </c>
    </row>
    <row r="2726" spans="1:51" ht="15" x14ac:dyDescent="0.25">
      <c r="A2726" s="144">
        <v>2013</v>
      </c>
      <c r="B2726" s="77" t="s">
        <v>146</v>
      </c>
      <c r="C2726" s="78">
        <v>15</v>
      </c>
      <c r="D2726" s="77">
        <v>3512902</v>
      </c>
      <c r="E2726" s="78">
        <v>351290215</v>
      </c>
      <c r="F2726" s="78" t="str">
        <f t="shared" si="117"/>
        <v>3512902152013</v>
      </c>
      <c r="G2726" s="96">
        <v>-0.28379279925834222</v>
      </c>
      <c r="H2726" s="80">
        <f t="shared" si="116"/>
        <v>7146</v>
      </c>
      <c r="I2726" s="91">
        <v>5089</v>
      </c>
      <c r="J2726" s="97">
        <v>2057</v>
      </c>
      <c r="K2726" s="83">
        <f>(H2726)/VLOOKUP(D2726,'Dados Base'!$B:$K,6,FALSE)</f>
        <v>16.191965196111752</v>
      </c>
      <c r="L2726" s="88">
        <f t="shared" si="118"/>
        <v>71.214665547159257</v>
      </c>
      <c r="M2726" s="85" t="s">
        <v>702</v>
      </c>
      <c r="N2726" s="92">
        <v>0.72199999999999998</v>
      </c>
      <c r="O2726" s="91">
        <v>91</v>
      </c>
      <c r="P2726" s="91" t="s">
        <v>691</v>
      </c>
      <c r="Q2726" s="91" t="s">
        <v>691</v>
      </c>
      <c r="R2726" s="91" t="s">
        <v>691</v>
      </c>
      <c r="S2726" s="91">
        <v>18</v>
      </c>
      <c r="T2726" s="87" t="s">
        <v>691</v>
      </c>
      <c r="U2726" s="87">
        <v>69</v>
      </c>
      <c r="V2726" s="87">
        <v>37</v>
      </c>
      <c r="W2726" s="85" t="s">
        <v>691</v>
      </c>
      <c r="X2726" s="146">
        <v>1.8609375000000001E-2</v>
      </c>
      <c r="Y2726" s="21">
        <v>3.55</v>
      </c>
      <c r="Z2726" s="147">
        <v>134</v>
      </c>
      <c r="AA2726" s="147">
        <v>140</v>
      </c>
      <c r="AB2726" s="21">
        <v>1</v>
      </c>
      <c r="AC2726" s="21">
        <v>0</v>
      </c>
      <c r="AD2726" s="153">
        <f>VLOOKUP(D2726,'Dados Base'!$B:$K,9,FALSE)*31536000/VLOOKUP($F2726,F:H,MATCH(H2725,F2725:AF2725,0),FALSE)</f>
        <v>14960.403022670025</v>
      </c>
      <c r="AE2726" s="153">
        <f>VLOOKUP(D2726,'Dados Base'!$B:$K,10,FALSE)*31536000/VLOOKUP($F2726,F:H,MATCH(H2725,F2725:AF2725,0),FALSE)</f>
        <v>1500.4534005037785</v>
      </c>
      <c r="AF2726" s="148">
        <v>100</v>
      </c>
      <c r="AG2726" s="21">
        <v>76.989999999999995</v>
      </c>
      <c r="AH2726" s="148">
        <v>100</v>
      </c>
      <c r="AI2726" s="148">
        <v>0</v>
      </c>
      <c r="AJ2726" s="148">
        <v>100</v>
      </c>
      <c r="AK2726" s="72">
        <f>(SUMIFS('Banco de Indicadores Mun. (2)'!I:I,'Banco de Indicadores Mun. (2)'!B:B,'Banco de Indicadores - Mun. (1)'!B2726,'Banco de Indicadores Mun. (2)'!A:A,'Banco de Indicadores - Mun. (1)'!A2726) / VLOOKUP(D2726,'Dados Base'!$B:$K,8,FALSE)) * 100</f>
        <v>15.29199074074074</v>
      </c>
      <c r="AL2726" s="72">
        <f>(SUMIFS('Banco de Indicadores Mun. (2)'!I:I,'Banco de Indicadores Mun. (2)'!B:B,'Banco de Indicadores - Mun. (1)'!B2726,'Banco de Indicadores Mun. (2)'!A:A,'Banco de Indicadores - Mun. (1)'!A2726) / VLOOKUP(D2726,'Dados Base'!$B:$K,9,FALSE)) * 100</f>
        <v>4.8717846607669619</v>
      </c>
      <c r="AM2726" s="72">
        <f>(SUMIFS('Banco de Indicadores Mun. (2)'!J:J,'Banco de Indicadores Mun. (2)'!B:B,'Banco de Indicadores - Mun. (1)'!B2726,'Banco de Indicadores Mun. (2)'!A:A,'Banco de Indicadores - Mun. (1)'!A2726) / VLOOKUP(D2726,'Dados Base'!$B:$K,7,FALSE)) * 100</f>
        <v>21.70914864864865</v>
      </c>
      <c r="AN2726" s="72">
        <f>(SUMIFS('Banco de Indicadores Mun. (2)'!K:K,'Banco de Indicadores Mun. (2)'!B:B,'Banco de Indicadores - Mun. (1)'!B2726,'Banco de Indicadores Mun. (2)'!A:A,'Banco de Indicadores - Mun. (1)'!A2726) / VLOOKUP(D2726,'Dados Base'!$B:$K,10,FALSE)) * 100</f>
        <v>1.3252352941176466</v>
      </c>
      <c r="AO2726" s="24">
        <v>0</v>
      </c>
      <c r="AP2726" s="25">
        <v>0</v>
      </c>
      <c r="AQ2726" s="17">
        <v>0</v>
      </c>
      <c r="AR2726" s="24">
        <v>9.1999999999999993</v>
      </c>
      <c r="AS2726" s="22">
        <v>98</v>
      </c>
      <c r="AT2726" s="22">
        <v>98</v>
      </c>
      <c r="AU2726" s="22">
        <v>48.9051094890511</v>
      </c>
      <c r="AV2726" s="22">
        <v>6.35</v>
      </c>
      <c r="AW2726" s="21">
        <v>0</v>
      </c>
      <c r="AX2726" s="21">
        <v>0</v>
      </c>
      <c r="AY2726" s="116">
        <v>1.8402861352480187</v>
      </c>
    </row>
    <row r="2727" spans="1:51" ht="15" x14ac:dyDescent="0.25">
      <c r="A2727" s="144">
        <v>2013</v>
      </c>
      <c r="B2727" s="77" t="s">
        <v>147</v>
      </c>
      <c r="C2727" s="78">
        <v>6</v>
      </c>
      <c r="D2727" s="77">
        <v>3513009</v>
      </c>
      <c r="E2727" s="78">
        <v>35130096</v>
      </c>
      <c r="F2727" s="78" t="str">
        <f t="shared" si="117"/>
        <v>351300962013</v>
      </c>
      <c r="G2727" s="96">
        <v>2.7015686806379335</v>
      </c>
      <c r="H2727" s="80">
        <f t="shared" si="116"/>
        <v>214911</v>
      </c>
      <c r="I2727" s="91">
        <v>214911</v>
      </c>
      <c r="J2727" s="97">
        <v>0</v>
      </c>
      <c r="K2727" s="83">
        <f>(H2727)/VLOOKUP(D2727,'Dados Base'!$B:$K,6,FALSE)</f>
        <v>663.53082836765566</v>
      </c>
      <c r="L2727" s="88">
        <f t="shared" si="118"/>
        <v>100</v>
      </c>
      <c r="M2727" s="85" t="s">
        <v>702</v>
      </c>
      <c r="N2727" s="92">
        <v>0.78</v>
      </c>
      <c r="O2727" s="91">
        <v>83</v>
      </c>
      <c r="P2727" s="91" t="s">
        <v>691</v>
      </c>
      <c r="Q2727" s="91" t="s">
        <v>691</v>
      </c>
      <c r="R2727" s="91" t="s">
        <v>691</v>
      </c>
      <c r="S2727" s="91">
        <v>541</v>
      </c>
      <c r="T2727" s="87" t="s">
        <v>691</v>
      </c>
      <c r="U2727" s="87">
        <v>1677</v>
      </c>
      <c r="V2727" s="87">
        <v>1857</v>
      </c>
      <c r="W2727" s="85" t="s">
        <v>691</v>
      </c>
      <c r="X2727" s="146">
        <v>0.74870614583333328</v>
      </c>
      <c r="Y2727" s="21">
        <v>198.85</v>
      </c>
      <c r="Z2727" s="147">
        <v>1986</v>
      </c>
      <c r="AA2727" s="147">
        <v>9945</v>
      </c>
      <c r="AB2727" s="21">
        <v>16</v>
      </c>
      <c r="AC2727" s="21">
        <v>0</v>
      </c>
      <c r="AD2727" s="153">
        <f>VLOOKUP(D2727,'Dados Base'!$B:$K,9,FALSE)*31536000/VLOOKUP($F2727,F:H,MATCH(H2726,F2726:AF2726,0),FALSE)</f>
        <v>623.64420620629005</v>
      </c>
      <c r="AE2727" s="153">
        <f>VLOOKUP(D2727,'Dados Base'!$B:$K,10,FALSE)*31536000/VLOOKUP($F2727,F:H,MATCH(H2726,F2726:AF2726,0),FALSE)</f>
        <v>86.576489802755574</v>
      </c>
      <c r="AF2727" s="148">
        <v>100</v>
      </c>
      <c r="AG2727" s="21">
        <v>100</v>
      </c>
      <c r="AH2727" s="148">
        <v>45.02</v>
      </c>
      <c r="AI2727" s="148">
        <v>38.33</v>
      </c>
      <c r="AJ2727" s="148">
        <v>100</v>
      </c>
      <c r="AK2727" s="72">
        <f>(SUMIFS('Banco de Indicadores Mun. (2)'!I:I,'Banco de Indicadores Mun. (2)'!B:B,'Banco de Indicadores - Mun. (1)'!B2727,'Banco de Indicadores Mun. (2)'!A:A,'Banco de Indicadores - Mun. (1)'!A2727) / VLOOKUP(D2727,'Dados Base'!$B:$K,8,FALSE)) * 100</f>
        <v>82.806789808917202</v>
      </c>
      <c r="AL2727" s="72">
        <f>(SUMIFS('Banco de Indicadores Mun. (2)'!I:I,'Banco de Indicadores Mun. (2)'!B:B,'Banco de Indicadores - Mun. (1)'!B2727,'Banco de Indicadores Mun. (2)'!A:A,'Banco de Indicadores - Mun. (1)'!A2727) / VLOOKUP(D2727,'Dados Base'!$B:$K,9,FALSE)) * 100</f>
        <v>30.589802352941177</v>
      </c>
      <c r="AM2727" s="72">
        <f>(SUMIFS('Banco de Indicadores Mun. (2)'!J:J,'Banco de Indicadores Mun. (2)'!B:B,'Banco de Indicadores - Mun. (1)'!B2727,'Banco de Indicadores Mun. (2)'!A:A,'Banco de Indicadores - Mun. (1)'!A2727) / VLOOKUP(D2727,'Dados Base'!$B:$K,7,FALSE)) * 100</f>
        <v>128.05492857142858</v>
      </c>
      <c r="AN2727" s="72">
        <f>(SUMIFS('Banco de Indicadores Mun. (2)'!K:K,'Banco de Indicadores Mun. (2)'!B:B,'Banco de Indicadores - Mun. (1)'!B2727,'Banco de Indicadores Mun. (2)'!A:A,'Banco de Indicadores - Mun. (1)'!A2727) / VLOOKUP(D2727,'Dados Base'!$B:$K,10,FALSE)) * 100</f>
        <v>7.6488644067796612</v>
      </c>
      <c r="AO2727" s="24">
        <v>0</v>
      </c>
      <c r="AP2727" s="25">
        <v>0.93061779062030325</v>
      </c>
      <c r="AQ2727" s="17">
        <v>0</v>
      </c>
      <c r="AR2727" s="24">
        <v>8.8000000000000007</v>
      </c>
      <c r="AS2727" s="22">
        <v>45</v>
      </c>
      <c r="AT2727" s="22">
        <v>19.350000000000005</v>
      </c>
      <c r="AU2727" s="22">
        <v>16.645712848881068</v>
      </c>
      <c r="AV2727" s="22">
        <v>2.6</v>
      </c>
      <c r="AW2727" s="21">
        <v>0</v>
      </c>
      <c r="AX2727" s="21">
        <v>0</v>
      </c>
      <c r="AY2727" s="116">
        <v>167.90682139156598</v>
      </c>
    </row>
    <row r="2728" spans="1:51" ht="15" x14ac:dyDescent="0.25">
      <c r="A2728" s="144">
        <v>2013</v>
      </c>
      <c r="B2728" s="77" t="s">
        <v>148</v>
      </c>
      <c r="C2728" s="78">
        <v>4</v>
      </c>
      <c r="D2728" s="77">
        <v>3513108</v>
      </c>
      <c r="E2728" s="78">
        <v>35131084</v>
      </c>
      <c r="F2728" s="78" t="str">
        <f t="shared" si="117"/>
        <v>351310842013</v>
      </c>
      <c r="G2728" s="96">
        <v>1.0111405258496964</v>
      </c>
      <c r="H2728" s="80">
        <f t="shared" si="116"/>
        <v>32525</v>
      </c>
      <c r="I2728" s="91">
        <v>31836</v>
      </c>
      <c r="J2728" s="97">
        <v>689</v>
      </c>
      <c r="K2728" s="83">
        <f>(H2728)/VLOOKUP(D2728,'Dados Base'!$B:$K,6,FALSE)</f>
        <v>104.46778441575128</v>
      </c>
      <c r="L2728" s="88">
        <f t="shared" si="118"/>
        <v>97.881629515757112</v>
      </c>
      <c r="M2728" s="85" t="s">
        <v>702</v>
      </c>
      <c r="N2728" s="92">
        <v>0.75600000000000001</v>
      </c>
      <c r="O2728" s="91">
        <v>133</v>
      </c>
      <c r="P2728" s="91" t="s">
        <v>691</v>
      </c>
      <c r="Q2728" s="91" t="s">
        <v>691</v>
      </c>
      <c r="R2728" s="91" t="s">
        <v>691</v>
      </c>
      <c r="S2728" s="91">
        <v>96</v>
      </c>
      <c r="T2728" s="87" t="s">
        <v>691</v>
      </c>
      <c r="U2728" s="87">
        <v>369</v>
      </c>
      <c r="V2728" s="87">
        <v>271</v>
      </c>
      <c r="W2728" s="85" t="s">
        <v>691</v>
      </c>
      <c r="X2728" s="146">
        <v>9.6540260792824073E-2</v>
      </c>
      <c r="Y2728" s="21">
        <v>26.17</v>
      </c>
      <c r="Z2728" s="147">
        <v>1224</v>
      </c>
      <c r="AA2728" s="147">
        <v>542</v>
      </c>
      <c r="AB2728" s="21">
        <v>2</v>
      </c>
      <c r="AC2728" s="21">
        <v>0</v>
      </c>
      <c r="AD2728" s="153">
        <f>VLOOKUP(D2728,'Dados Base'!$B:$K,9,FALSE)*31536000/VLOOKUP($F2728,F:H,MATCH(H2727,F2727:AF2727,0),FALSE)</f>
        <v>4343.7749423520372</v>
      </c>
      <c r="AE2728" s="153">
        <f>VLOOKUP(D2728,'Dados Base'!$B:$K,10,FALSE)*31536000/VLOOKUP($F2728,F:H,MATCH(H2727,F2727:AF2727,0),FALSE)</f>
        <v>465.40445810914679</v>
      </c>
      <c r="AF2728" s="148">
        <v>97.51</v>
      </c>
      <c r="AG2728" s="21">
        <v>97.51</v>
      </c>
      <c r="AH2728" s="148">
        <v>97.51</v>
      </c>
      <c r="AI2728" s="148">
        <v>44.08</v>
      </c>
      <c r="AJ2728" s="148">
        <v>100</v>
      </c>
      <c r="AK2728" s="72">
        <f>(SUMIFS('Banco de Indicadores Mun. (2)'!I:I,'Banco de Indicadores Mun. (2)'!B:B,'Banco de Indicadores - Mun. (1)'!B2728,'Banco de Indicadores Mun. (2)'!A:A,'Banco de Indicadores - Mun. (1)'!A2728) / VLOOKUP(D2728,'Dados Base'!$B:$K,8,FALSE)) * 100</f>
        <v>1.7413800000000004</v>
      </c>
      <c r="AL2728" s="72">
        <f>(SUMIFS('Banco de Indicadores Mun. (2)'!I:I,'Banco de Indicadores Mun. (2)'!B:B,'Banco de Indicadores - Mun. (1)'!B2728,'Banco de Indicadores Mun. (2)'!A:A,'Banco de Indicadores - Mun. (1)'!A2728) / VLOOKUP(D2728,'Dados Base'!$B:$K,9,FALSE)) * 100</f>
        <v>0.58305133928571429</v>
      </c>
      <c r="AM2728" s="72">
        <f>(SUMIFS('Banco de Indicadores Mun. (2)'!J:J,'Banco de Indicadores Mun. (2)'!B:B,'Banco de Indicadores - Mun. (1)'!B2728,'Banco de Indicadores Mun. (2)'!A:A,'Banco de Indicadores - Mun. (1)'!A2728) / VLOOKUP(D2728,'Dados Base'!$B:$K,7,FALSE)) * 100</f>
        <v>1.6389705882352941</v>
      </c>
      <c r="AN2728" s="72">
        <f>(SUMIFS('Banco de Indicadores Mun. (2)'!K:K,'Banco de Indicadores Mun. (2)'!B:B,'Banco de Indicadores - Mun. (1)'!B2728,'Banco de Indicadores Mun. (2)'!A:A,'Banco de Indicadores - Mun. (1)'!A2728) / VLOOKUP(D2728,'Dados Base'!$B:$K,10,FALSE)) * 100</f>
        <v>1.959000000000001</v>
      </c>
      <c r="AO2728" s="24">
        <v>0</v>
      </c>
      <c r="AP2728" s="25">
        <v>0</v>
      </c>
      <c r="AQ2728" s="17">
        <v>0</v>
      </c>
      <c r="AR2728" s="24">
        <v>10</v>
      </c>
      <c r="AS2728" s="22">
        <v>99</v>
      </c>
      <c r="AT2728" s="22">
        <v>99</v>
      </c>
      <c r="AU2728" s="22">
        <v>69.30917327293318</v>
      </c>
      <c r="AV2728" s="22">
        <v>7.99</v>
      </c>
      <c r="AW2728" s="21">
        <v>0</v>
      </c>
      <c r="AX2728" s="21">
        <v>0</v>
      </c>
      <c r="AY2728" s="116">
        <v>1.0644134340965901</v>
      </c>
    </row>
    <row r="2729" spans="1:51" ht="15" x14ac:dyDescent="0.25">
      <c r="A2729" s="144">
        <v>2013</v>
      </c>
      <c r="B2729" s="77" t="s">
        <v>149</v>
      </c>
      <c r="C2729" s="78">
        <v>8</v>
      </c>
      <c r="D2729" s="77">
        <v>3513207</v>
      </c>
      <c r="E2729" s="78">
        <v>35132078</v>
      </c>
      <c r="F2729" s="78" t="str">
        <f t="shared" si="117"/>
        <v>351320782013</v>
      </c>
      <c r="G2729" s="96">
        <v>1.3118581931604201</v>
      </c>
      <c r="H2729" s="80">
        <f t="shared" si="116"/>
        <v>7848</v>
      </c>
      <c r="I2729" s="91">
        <v>5986</v>
      </c>
      <c r="J2729" s="97">
        <v>1862</v>
      </c>
      <c r="K2729" s="83">
        <f>(H2729)/VLOOKUP(D2729,'Dados Base'!$B:$K,6,FALSE)</f>
        <v>20.360089244020134</v>
      </c>
      <c r="L2729" s="88">
        <f t="shared" si="118"/>
        <v>76.274209989806323</v>
      </c>
      <c r="M2729" s="85" t="s">
        <v>702</v>
      </c>
      <c r="N2729" s="92">
        <v>0.73399999999999999</v>
      </c>
      <c r="O2729" s="91">
        <v>236</v>
      </c>
      <c r="P2729" s="91" t="s">
        <v>691</v>
      </c>
      <c r="Q2729" s="91" t="s">
        <v>691</v>
      </c>
      <c r="R2729" s="91" t="s">
        <v>691</v>
      </c>
      <c r="S2729" s="91">
        <v>20</v>
      </c>
      <c r="T2729" s="87" t="s">
        <v>691</v>
      </c>
      <c r="U2729" s="87">
        <v>57</v>
      </c>
      <c r="V2729" s="87">
        <v>32</v>
      </c>
      <c r="W2729" s="85" t="s">
        <v>691</v>
      </c>
      <c r="X2729" s="146">
        <v>1.4888718749999998E-2</v>
      </c>
      <c r="Y2729" s="21">
        <v>4.13</v>
      </c>
      <c r="Z2729" s="147">
        <v>203</v>
      </c>
      <c r="AA2729" s="147">
        <v>115</v>
      </c>
      <c r="AB2729" s="21">
        <v>1</v>
      </c>
      <c r="AC2729" s="21">
        <v>2</v>
      </c>
      <c r="AD2729" s="153">
        <f>VLOOKUP(D2729,'Dados Base'!$B:$K,9,FALSE)*31536000/VLOOKUP($F2729,F:H,MATCH(H2728,F2728:AF2728,0),FALSE)</f>
        <v>24833.394495412846</v>
      </c>
      <c r="AE2729" s="153">
        <f>VLOOKUP(D2729,'Dados Base'!$B:$K,10,FALSE)*31536000/VLOOKUP($F2729,F:H,MATCH(H2728,F2728:AF2728,0),FALSE)</f>
        <v>3053.9449541284403</v>
      </c>
      <c r="AF2729" s="148">
        <v>72.849999999999994</v>
      </c>
      <c r="AG2729" s="21">
        <v>74.17</v>
      </c>
      <c r="AH2729" s="148">
        <v>72.849999999999994</v>
      </c>
      <c r="AI2729" s="148">
        <v>39.479999999999997</v>
      </c>
      <c r="AJ2729" s="148">
        <v>100</v>
      </c>
      <c r="AK2729" s="72">
        <f>(SUMIFS('Banco de Indicadores Mun. (2)'!I:I,'Banco de Indicadores Mun. (2)'!B:B,'Banco de Indicadores - Mun. (1)'!B2729,'Banco de Indicadores Mun. (2)'!A:A,'Banco de Indicadores - Mun. (1)'!A2729) / VLOOKUP(D2729,'Dados Base'!$B:$K,8,FALSE)) * 100</f>
        <v>17.76753608247423</v>
      </c>
      <c r="AL2729" s="72">
        <f>(SUMIFS('Banco de Indicadores Mun. (2)'!I:I,'Banco de Indicadores Mun. (2)'!B:B,'Banco de Indicadores - Mun. (1)'!B2729,'Banco de Indicadores Mun. (2)'!A:A,'Banco de Indicadores - Mun. (1)'!A2729) / VLOOKUP(D2729,'Dados Base'!$B:$K,9,FALSE)) * 100</f>
        <v>5.5775113268608427</v>
      </c>
      <c r="AM2729" s="72">
        <f>(SUMIFS('Banco de Indicadores Mun. (2)'!J:J,'Banco de Indicadores Mun. (2)'!B:B,'Banco de Indicadores - Mun. (1)'!B2729,'Banco de Indicadores Mun. (2)'!A:A,'Banco de Indicadores - Mun. (1)'!A2729) / VLOOKUP(D2729,'Dados Base'!$B:$K,7,FALSE)) * 100</f>
        <v>28.108203389830518</v>
      </c>
      <c r="AN2729" s="72">
        <f>(SUMIFS('Banco de Indicadores Mun. (2)'!K:K,'Banco de Indicadores Mun. (2)'!B:B,'Banco de Indicadores - Mun. (1)'!B2729,'Banco de Indicadores Mun. (2)'!A:A,'Banco de Indicadores - Mun. (1)'!A2729) / VLOOKUP(D2729,'Dados Base'!$B:$K,10,FALSE)) * 100</f>
        <v>1.7122894736842105</v>
      </c>
      <c r="AO2729" s="24">
        <v>0</v>
      </c>
      <c r="AP2729" s="25">
        <v>0</v>
      </c>
      <c r="AQ2729" s="17">
        <v>0</v>
      </c>
      <c r="AR2729" s="24">
        <v>7.5</v>
      </c>
      <c r="AS2729" s="22">
        <v>100</v>
      </c>
      <c r="AT2729" s="22">
        <v>100</v>
      </c>
      <c r="AU2729" s="22">
        <v>63.836477987421382</v>
      </c>
      <c r="AV2729" s="22">
        <v>7.66</v>
      </c>
      <c r="AW2729" s="21">
        <v>0</v>
      </c>
      <c r="AX2729" s="21">
        <v>2</v>
      </c>
      <c r="AY2729" s="116">
        <v>42.32465050775388</v>
      </c>
    </row>
    <row r="2730" spans="1:51" ht="15" x14ac:dyDescent="0.25">
      <c r="A2730" s="144">
        <v>2013</v>
      </c>
      <c r="B2730" s="77" t="s">
        <v>150</v>
      </c>
      <c r="C2730" s="78">
        <v>17</v>
      </c>
      <c r="D2730" s="77">
        <v>3513306</v>
      </c>
      <c r="E2730" s="78">
        <v>351330617</v>
      </c>
      <c r="F2730" s="78" t="str">
        <f t="shared" si="117"/>
        <v>3513306172013</v>
      </c>
      <c r="G2730" s="96">
        <v>-1.2819203494674247</v>
      </c>
      <c r="H2730" s="80">
        <f t="shared" si="116"/>
        <v>2222</v>
      </c>
      <c r="I2730" s="91">
        <v>1509</v>
      </c>
      <c r="J2730" s="97">
        <v>713</v>
      </c>
      <c r="K2730" s="83">
        <f>(H2730)/VLOOKUP(D2730,'Dados Base'!$B:$K,6,FALSE)</f>
        <v>14.895756519407389</v>
      </c>
      <c r="L2730" s="88">
        <f t="shared" si="118"/>
        <v>67.911791179117913</v>
      </c>
      <c r="M2730" s="85" t="s">
        <v>702</v>
      </c>
      <c r="N2730" s="92">
        <v>0.77400000000000002</v>
      </c>
      <c r="O2730" s="91">
        <v>26</v>
      </c>
      <c r="P2730" s="91" t="s">
        <v>691</v>
      </c>
      <c r="Q2730" s="91" t="s">
        <v>691</v>
      </c>
      <c r="R2730" s="91" t="s">
        <v>691</v>
      </c>
      <c r="S2730" s="91">
        <v>2</v>
      </c>
      <c r="T2730" s="87" t="s">
        <v>691</v>
      </c>
      <c r="U2730" s="87">
        <v>16</v>
      </c>
      <c r="V2730" s="87">
        <v>20</v>
      </c>
      <c r="W2730" s="85" t="s">
        <v>691</v>
      </c>
      <c r="X2730" s="146">
        <v>4.4347416666666662E-3</v>
      </c>
      <c r="Y2730" s="21">
        <v>1.05</v>
      </c>
      <c r="Z2730" s="147">
        <v>64</v>
      </c>
      <c r="AA2730" s="147">
        <v>17</v>
      </c>
      <c r="AB2730" s="21">
        <v>0</v>
      </c>
      <c r="AC2730" s="21">
        <v>0</v>
      </c>
      <c r="AD2730" s="153">
        <f>VLOOKUP(D2730,'Dados Base'!$B:$K,9,FALSE)*31536000/VLOOKUP($F2730,F:H,MATCH(H2729,F2729:AF2729,0),FALSE)</f>
        <v>19443.888388838885</v>
      </c>
      <c r="AE2730" s="153">
        <f>VLOOKUP(D2730,'Dados Base'!$B:$K,10,FALSE)*31536000/VLOOKUP($F2730,F:H,MATCH(H2729,F2729:AF2729,0),FALSE)</f>
        <v>2128.8928892889294</v>
      </c>
      <c r="AF2730" s="148">
        <v>76.64</v>
      </c>
      <c r="AG2730" s="21">
        <v>98.63</v>
      </c>
      <c r="AH2730" s="148">
        <v>62.65</v>
      </c>
      <c r="AI2730" s="148">
        <v>15.31</v>
      </c>
      <c r="AJ2730" s="148">
        <v>100</v>
      </c>
      <c r="AK2730" s="72">
        <f>(SUMIFS('Banco de Indicadores Mun. (2)'!I:I,'Banco de Indicadores Mun. (2)'!B:B,'Banco de Indicadores - Mun. (1)'!B2730,'Banco de Indicadores Mun. (2)'!A:A,'Banco de Indicadores - Mun. (1)'!A2730) / VLOOKUP(D2730,'Dados Base'!$B:$K,8,FALSE)) * 100</f>
        <v>3.4039999999999999</v>
      </c>
      <c r="AL2730" s="72">
        <f>(SUMIFS('Banco de Indicadores Mun. (2)'!I:I,'Banco de Indicadores Mun. (2)'!B:B,'Banco de Indicadores - Mun. (1)'!B2730,'Banco de Indicadores Mun. (2)'!A:A,'Banco de Indicadores - Mun. (1)'!A2730) / VLOOKUP(D2730,'Dados Base'!$B:$K,9,FALSE)) * 100</f>
        <v>1.813810218978102</v>
      </c>
      <c r="AM2730" s="72">
        <f>(SUMIFS('Banco de Indicadores Mun. (2)'!J:J,'Banco de Indicadores Mun. (2)'!B:B,'Banco de Indicadores - Mun. (1)'!B2730,'Banco de Indicadores Mun. (2)'!A:A,'Banco de Indicadores - Mun. (1)'!A2730) / VLOOKUP(D2730,'Dados Base'!$B:$K,7,FALSE)) * 100</f>
        <v>3.3786896551724142</v>
      </c>
      <c r="AN2730" s="72">
        <f>(SUMIFS('Banco de Indicadores Mun. (2)'!K:K,'Banco de Indicadores Mun. (2)'!B:B,'Banco de Indicadores - Mun. (1)'!B2730,'Banco de Indicadores Mun. (2)'!A:A,'Banco de Indicadores - Mun. (1)'!A2730) / VLOOKUP(D2730,'Dados Base'!$B:$K,10,FALSE)) * 100</f>
        <v>3.5018666666666665</v>
      </c>
      <c r="AO2730" s="24">
        <v>0</v>
      </c>
      <c r="AP2730" s="25">
        <v>0</v>
      </c>
      <c r="AQ2730" s="17">
        <v>0</v>
      </c>
      <c r="AR2730" s="24">
        <v>7.7</v>
      </c>
      <c r="AS2730" s="22">
        <v>97</v>
      </c>
      <c r="AT2730" s="22">
        <v>96.999999999999986</v>
      </c>
      <c r="AU2730" s="22">
        <v>79.012345679012341</v>
      </c>
      <c r="AV2730" s="22">
        <v>8.36</v>
      </c>
      <c r="AW2730" s="21">
        <v>0</v>
      </c>
      <c r="AX2730" s="21">
        <v>0</v>
      </c>
      <c r="AY2730" s="116">
        <v>116.823537494379</v>
      </c>
    </row>
    <row r="2731" spans="1:51" ht="15" x14ac:dyDescent="0.25">
      <c r="A2731" s="144">
        <v>2013</v>
      </c>
      <c r="B2731" s="77" t="s">
        <v>151</v>
      </c>
      <c r="C2731" s="78">
        <v>2</v>
      </c>
      <c r="D2731" s="77">
        <v>3513405</v>
      </c>
      <c r="E2731" s="78">
        <v>35134052</v>
      </c>
      <c r="F2731" s="78" t="str">
        <f t="shared" si="117"/>
        <v>351340522013</v>
      </c>
      <c r="G2731" s="96">
        <v>0.43244276541107851</v>
      </c>
      <c r="H2731" s="80">
        <f t="shared" si="116"/>
        <v>77948</v>
      </c>
      <c r="I2731" s="91">
        <v>76045</v>
      </c>
      <c r="J2731" s="97">
        <v>1903</v>
      </c>
      <c r="K2731" s="83">
        <f>(H2731)/VLOOKUP(D2731,'Dados Base'!$B:$K,6,FALSE)</f>
        <v>255.92802968118988</v>
      </c>
      <c r="L2731" s="88">
        <f t="shared" si="118"/>
        <v>97.558628829476064</v>
      </c>
      <c r="M2731" s="85" t="s">
        <v>702</v>
      </c>
      <c r="N2731" s="92">
        <v>0.78800000000000003</v>
      </c>
      <c r="O2731" s="91">
        <v>90</v>
      </c>
      <c r="P2731" s="91" t="s">
        <v>691</v>
      </c>
      <c r="Q2731" s="91" t="s">
        <v>691</v>
      </c>
      <c r="R2731" s="91" t="s">
        <v>691</v>
      </c>
      <c r="S2731" s="91">
        <v>108</v>
      </c>
      <c r="T2731" s="87" t="s">
        <v>691</v>
      </c>
      <c r="U2731" s="87">
        <v>665</v>
      </c>
      <c r="V2731" s="87">
        <v>575</v>
      </c>
      <c r="W2731" s="85" t="s">
        <v>691</v>
      </c>
      <c r="X2731" s="146">
        <v>0.23122182567129632</v>
      </c>
      <c r="Y2731" s="21">
        <v>62.69</v>
      </c>
      <c r="Z2731" s="147">
        <v>0</v>
      </c>
      <c r="AA2731" s="147">
        <v>4231</v>
      </c>
      <c r="AB2731" s="21">
        <v>9</v>
      </c>
      <c r="AC2731" s="21">
        <v>0</v>
      </c>
      <c r="AD2731" s="153">
        <f>VLOOKUP(D2731,'Dados Base'!$B:$K,9,FALSE)*31536000/VLOOKUP($F2731,F:H,MATCH(H2730,F2730:AF2730,0),FALSE)</f>
        <v>1873.1934109919434</v>
      </c>
      <c r="AE2731" s="153">
        <f>VLOOKUP(D2731,'Dados Base'!$B:$K,10,FALSE)*31536000/VLOOKUP($F2731,F:H,MATCH(H2730,F2730:AF2730,0),FALSE)</f>
        <v>186.10560886745006</v>
      </c>
      <c r="AF2731" s="148">
        <v>97.45</v>
      </c>
      <c r="AG2731" s="21">
        <v>100</v>
      </c>
      <c r="AH2731" s="148">
        <v>97.45</v>
      </c>
      <c r="AI2731" s="148">
        <v>60.14</v>
      </c>
      <c r="AJ2731" s="148">
        <v>100</v>
      </c>
      <c r="AK2731" s="72">
        <f>(SUMIFS('Banco de Indicadores Mun. (2)'!I:I,'Banco de Indicadores Mun. (2)'!B:B,'Banco de Indicadores - Mun. (1)'!B2731,'Banco de Indicadores Mun. (2)'!A:A,'Banco de Indicadores - Mun. (1)'!A2731) / VLOOKUP(D2731,'Dados Base'!$B:$K,8,FALSE)) * 100</f>
        <v>0.72791499999999998</v>
      </c>
      <c r="AL2731" s="72">
        <f>(SUMIFS('Banco de Indicadores Mun. (2)'!I:I,'Banco de Indicadores Mun. (2)'!B:B,'Banco de Indicadores - Mun. (1)'!B2731,'Banco de Indicadores Mun. (2)'!A:A,'Banco de Indicadores - Mun. (1)'!A2731) / VLOOKUP(D2731,'Dados Base'!$B:$K,9,FALSE)) * 100</f>
        <v>0.31443412526997838</v>
      </c>
      <c r="AM2731" s="72">
        <f>(SUMIFS('Banco de Indicadores Mun. (2)'!J:J,'Banco de Indicadores Mun. (2)'!B:B,'Banco de Indicadores - Mun. (1)'!B2731,'Banco de Indicadores Mun. (2)'!A:A,'Banco de Indicadores - Mun. (1)'!A2731) / VLOOKUP(D2731,'Dados Base'!$B:$K,7,FALSE)) * 100</f>
        <v>0.475012987012987</v>
      </c>
      <c r="AN2731" s="72">
        <f>(SUMIFS('Banco de Indicadores Mun. (2)'!K:K,'Banco de Indicadores Mun. (2)'!B:B,'Banco de Indicadores - Mun. (1)'!B2731,'Banco de Indicadores Mun. (2)'!A:A,'Banco de Indicadores - Mun. (1)'!A2731) / VLOOKUP(D2731,'Dados Base'!$B:$K,10,FALSE)) * 100</f>
        <v>1.5745869565217392</v>
      </c>
      <c r="AO2731" s="24">
        <v>0</v>
      </c>
      <c r="AP2731" s="25">
        <v>0</v>
      </c>
      <c r="AQ2731" s="17">
        <v>0</v>
      </c>
      <c r="AR2731" s="24">
        <v>10</v>
      </c>
      <c r="AS2731" s="22">
        <v>98</v>
      </c>
      <c r="AT2731" s="22">
        <v>0</v>
      </c>
      <c r="AU2731" s="22">
        <v>0</v>
      </c>
      <c r="AV2731" s="22">
        <v>1.47</v>
      </c>
      <c r="AW2731" s="21">
        <v>0</v>
      </c>
      <c r="AX2731" s="21">
        <v>0</v>
      </c>
      <c r="AY2731" s="116">
        <v>1.4613652693699002</v>
      </c>
    </row>
    <row r="2732" spans="1:51" ht="15" x14ac:dyDescent="0.25">
      <c r="A2732" s="144">
        <v>2013</v>
      </c>
      <c r="B2732" s="77" t="s">
        <v>152</v>
      </c>
      <c r="C2732" s="78">
        <v>7</v>
      </c>
      <c r="D2732" s="77">
        <v>3513504</v>
      </c>
      <c r="E2732" s="78">
        <v>35135047</v>
      </c>
      <c r="F2732" s="78" t="str">
        <f t="shared" si="117"/>
        <v>351350472013</v>
      </c>
      <c r="G2732" s="96">
        <v>0.87228477781660096</v>
      </c>
      <c r="H2732" s="80">
        <f t="shared" si="116"/>
        <v>121848</v>
      </c>
      <c r="I2732" s="91">
        <v>121848</v>
      </c>
      <c r="J2732" s="97">
        <v>0</v>
      </c>
      <c r="K2732" s="83">
        <f>(H2732)/VLOOKUP(D2732,'Dados Base'!$B:$K,6,FALSE)</f>
        <v>856.39583919032896</v>
      </c>
      <c r="L2732" s="88">
        <f t="shared" si="118"/>
        <v>100</v>
      </c>
      <c r="M2732" s="85" t="s">
        <v>702</v>
      </c>
      <c r="N2732" s="92">
        <v>0.73699999999999999</v>
      </c>
      <c r="O2732" s="91">
        <v>1</v>
      </c>
      <c r="P2732" s="91" t="s">
        <v>691</v>
      </c>
      <c r="Q2732" s="91" t="s">
        <v>691</v>
      </c>
      <c r="R2732" s="91" t="s">
        <v>691</v>
      </c>
      <c r="S2732" s="91">
        <v>78</v>
      </c>
      <c r="T2732" s="87" t="s">
        <v>691</v>
      </c>
      <c r="U2732" s="87">
        <v>524</v>
      </c>
      <c r="V2732" s="87">
        <v>757</v>
      </c>
      <c r="W2732" s="85" t="s">
        <v>691</v>
      </c>
      <c r="X2732" s="146">
        <v>0.37075271994444442</v>
      </c>
      <c r="Y2732" s="21">
        <v>112.66</v>
      </c>
      <c r="Z2732" s="147">
        <v>4448</v>
      </c>
      <c r="AA2732" s="147">
        <v>2312</v>
      </c>
      <c r="AB2732" s="21">
        <v>40</v>
      </c>
      <c r="AC2732" s="21">
        <v>6</v>
      </c>
      <c r="AD2732" s="153">
        <f>VLOOKUP(D2732,'Dados Base'!$B:$K,9,FALSE)*31536000/VLOOKUP($F2732,F:H,MATCH(H2731,F2731:AF2731,0),FALSE)</f>
        <v>1974.752806775655</v>
      </c>
      <c r="AE2732" s="153">
        <f>VLOOKUP(D2732,'Dados Base'!$B:$K,10,FALSE)*31536000/VLOOKUP($F2732,F:H,MATCH(H2731,F2731:AF2731,0),FALSE)</f>
        <v>251.04983257829434</v>
      </c>
      <c r="AF2732" s="148">
        <v>87.34</v>
      </c>
      <c r="AG2732" s="21">
        <v>100</v>
      </c>
      <c r="AH2732" s="148">
        <v>46.8</v>
      </c>
      <c r="AI2732" s="148">
        <v>35.49</v>
      </c>
      <c r="AJ2732" s="148">
        <v>87.3</v>
      </c>
      <c r="AK2732" s="72">
        <f>(SUMIFS('Banco de Indicadores Mun. (2)'!I:I,'Banco de Indicadores Mun. (2)'!B:B,'Banco de Indicadores - Mun. (1)'!B2732,'Banco de Indicadores Mun. (2)'!A:A,'Banco de Indicadores - Mun. (1)'!A2732) / VLOOKUP(D2732,'Dados Base'!$B:$K,8,FALSE)) * 100</f>
        <v>373.87852280701748</v>
      </c>
      <c r="AL2732" s="72">
        <f>(SUMIFS('Banco de Indicadores Mun. (2)'!I:I,'Banco de Indicadores Mun. (2)'!B:B,'Banco de Indicadores - Mun. (1)'!B2732,'Banco de Indicadores Mun. (2)'!A:A,'Banco de Indicadores - Mun. (1)'!A2732) / VLOOKUP(D2732,'Dados Base'!$B:$K,9,FALSE)) * 100</f>
        <v>139.65318348623853</v>
      </c>
      <c r="AM2732" s="72">
        <f>(SUMIFS('Banco de Indicadores Mun. (2)'!J:J,'Banco de Indicadores Mun. (2)'!B:B,'Banco de Indicadores - Mun. (1)'!B2732,'Banco de Indicadores Mun. (2)'!A:A,'Banco de Indicadores - Mun. (1)'!A2732) / VLOOKUP(D2732,'Dados Base'!$B:$K,7,FALSE)) * 100</f>
        <v>565.51700531914889</v>
      </c>
      <c r="AN2732" s="72">
        <f>(SUMIFS('Banco de Indicadores Mun. (2)'!K:K,'Banco de Indicadores Mun. (2)'!B:B,'Banco de Indicadores - Mun. (1)'!B2732,'Banco de Indicadores Mun. (2)'!A:A,'Banco de Indicadores - Mun. (1)'!A2732) / VLOOKUP(D2732,'Dados Base'!$B:$K,10,FALSE)) * 100</f>
        <v>2.455484536082476</v>
      </c>
      <c r="AO2732" s="24">
        <v>0</v>
      </c>
      <c r="AP2732" s="25">
        <v>0</v>
      </c>
      <c r="AQ2732" s="17">
        <v>0</v>
      </c>
      <c r="AR2732" s="24">
        <v>9.1999999999999993</v>
      </c>
      <c r="AS2732" s="22">
        <v>70</v>
      </c>
      <c r="AT2732" s="22">
        <v>70</v>
      </c>
      <c r="AU2732" s="22">
        <v>65.798816568047329</v>
      </c>
      <c r="AV2732" s="22">
        <v>7.33</v>
      </c>
      <c r="AW2732" s="21">
        <v>2</v>
      </c>
      <c r="AX2732" s="21">
        <v>6</v>
      </c>
      <c r="AY2732" s="116">
        <v>1353.364848423294</v>
      </c>
    </row>
    <row r="2733" spans="1:51" ht="15" x14ac:dyDescent="0.25">
      <c r="A2733" s="144">
        <v>2013</v>
      </c>
      <c r="B2733" s="77" t="s">
        <v>153</v>
      </c>
      <c r="C2733" s="78">
        <v>2</v>
      </c>
      <c r="D2733" s="77">
        <v>3513603</v>
      </c>
      <c r="E2733" s="78">
        <v>35136032</v>
      </c>
      <c r="F2733" s="78" t="str">
        <f t="shared" si="117"/>
        <v>351360322013</v>
      </c>
      <c r="G2733" s="96">
        <v>-0.50784832629701127</v>
      </c>
      <c r="H2733" s="80">
        <f t="shared" si="116"/>
        <v>21768</v>
      </c>
      <c r="I2733" s="91">
        <v>12588</v>
      </c>
      <c r="J2733" s="97">
        <v>9180</v>
      </c>
      <c r="K2733" s="83">
        <f>(H2733)/VLOOKUP(D2733,'Dados Base'!$B:$K,6,FALSE)</f>
        <v>15.469346276569283</v>
      </c>
      <c r="L2733" s="88">
        <f t="shared" si="118"/>
        <v>57.828004410143329</v>
      </c>
      <c r="M2733" s="85" t="s">
        <v>702</v>
      </c>
      <c r="N2733" s="92">
        <v>0.68400000000000005</v>
      </c>
      <c r="O2733" s="91">
        <v>332</v>
      </c>
      <c r="P2733" s="91" t="s">
        <v>691</v>
      </c>
      <c r="Q2733" s="91" t="s">
        <v>691</v>
      </c>
      <c r="R2733" s="91" t="s">
        <v>691</v>
      </c>
      <c r="S2733" s="91">
        <v>28</v>
      </c>
      <c r="T2733" s="87" t="s">
        <v>691</v>
      </c>
      <c r="U2733" s="87">
        <v>108</v>
      </c>
      <c r="V2733" s="87">
        <v>93</v>
      </c>
      <c r="W2733" s="85" t="s">
        <v>691</v>
      </c>
      <c r="X2733" s="146">
        <v>5.2077397329525495E-2</v>
      </c>
      <c r="Y2733" s="21">
        <v>8.67</v>
      </c>
      <c r="Z2733" s="147">
        <v>54</v>
      </c>
      <c r="AA2733" s="147">
        <v>615</v>
      </c>
      <c r="AB2733" s="21">
        <v>1</v>
      </c>
      <c r="AC2733" s="21">
        <v>0</v>
      </c>
      <c r="AD2733" s="153">
        <f>VLOOKUP(D2733,'Dados Base'!$B:$K,9,FALSE)*31536000/VLOOKUP($F2733,F:H,MATCH(H2732,F2732:AF2732,0),FALSE)</f>
        <v>30843.506063947079</v>
      </c>
      <c r="AE2733" s="153">
        <f>VLOOKUP(D2733,'Dados Base'!$B:$K,10,FALSE)*31536000/VLOOKUP($F2733,F:H,MATCH(H2732,F2732:AF2732,0),FALSE)</f>
        <v>3129.261300992282</v>
      </c>
      <c r="AF2733" s="148" t="s">
        <v>692</v>
      </c>
      <c r="AG2733" s="21" t="s">
        <v>692</v>
      </c>
      <c r="AH2733" s="148" t="s">
        <v>692</v>
      </c>
      <c r="AI2733" s="148" t="s">
        <v>692</v>
      </c>
      <c r="AJ2733" s="148" t="s">
        <v>692</v>
      </c>
      <c r="AK2733" s="72">
        <f>(SUMIFS('Banco de Indicadores Mun. (2)'!I:I,'Banco de Indicadores Mun. (2)'!B:B,'Banco de Indicadores - Mun. (1)'!B2733,'Banco de Indicadores Mun. (2)'!A:A,'Banco de Indicadores - Mun. (1)'!A2733) / VLOOKUP(D2733,'Dados Base'!$B:$K,8,FALSE)) * 100</f>
        <v>1.5101289274106175</v>
      </c>
      <c r="AL2733" s="72">
        <f>(SUMIFS('Banco de Indicadores Mun. (2)'!I:I,'Banco de Indicadores Mun. (2)'!B:B,'Banco de Indicadores - Mun. (1)'!B2733,'Banco de Indicadores Mun. (2)'!A:A,'Banco de Indicadores - Mun. (1)'!A2733) / VLOOKUP(D2733,'Dados Base'!$B:$K,9,FALSE)) * 100</f>
        <v>0.65469657116016922</v>
      </c>
      <c r="AM2733" s="72">
        <f>(SUMIFS('Banco de Indicadores Mun. (2)'!J:J,'Banco de Indicadores Mun. (2)'!B:B,'Banco de Indicadores - Mun. (1)'!B2733,'Banco de Indicadores Mun. (2)'!A:A,'Banco de Indicadores - Mun. (1)'!A2733) / VLOOKUP(D2733,'Dados Base'!$B:$K,7,FALSE)) * 100</f>
        <v>1.9525869872701556</v>
      </c>
      <c r="AN2733" s="72">
        <f>(SUMIFS('Banco de Indicadores Mun. (2)'!K:K,'Banco de Indicadores Mun. (2)'!B:B,'Banco de Indicadores - Mun. (1)'!B2733,'Banco de Indicadores Mun. (2)'!A:A,'Banco de Indicadores - Mun. (1)'!A2733) / VLOOKUP(D2733,'Dados Base'!$B:$K,10,FALSE)) * 100</f>
        <v>6.1898148148148154E-2</v>
      </c>
      <c r="AO2733" s="24">
        <v>0</v>
      </c>
      <c r="AP2733" s="25">
        <v>0</v>
      </c>
      <c r="AQ2733" s="17">
        <v>0</v>
      </c>
      <c r="AR2733" s="24">
        <v>10</v>
      </c>
      <c r="AS2733" s="22">
        <v>90</v>
      </c>
      <c r="AT2733" s="22">
        <v>14.399999999999999</v>
      </c>
      <c r="AU2733" s="22">
        <v>8.071748878923767</v>
      </c>
      <c r="AV2733" s="22">
        <v>2.11</v>
      </c>
      <c r="AW2733" s="21">
        <v>1</v>
      </c>
      <c r="AX2733" s="21">
        <v>0</v>
      </c>
      <c r="AY2733" s="116">
        <v>34.653374588213396</v>
      </c>
    </row>
    <row r="2734" spans="1:51" ht="15" x14ac:dyDescent="0.25">
      <c r="A2734" s="144">
        <v>2013</v>
      </c>
      <c r="B2734" s="77" t="s">
        <v>154</v>
      </c>
      <c r="C2734" s="78">
        <v>9</v>
      </c>
      <c r="D2734" s="77">
        <v>3513702</v>
      </c>
      <c r="E2734" s="78">
        <v>35137029</v>
      </c>
      <c r="F2734" s="78" t="str">
        <f t="shared" si="117"/>
        <v>351370292013</v>
      </c>
      <c r="G2734" s="96">
        <v>0.62255560847073177</v>
      </c>
      <c r="H2734" s="80">
        <f t="shared" si="116"/>
        <v>31491</v>
      </c>
      <c r="I2734" s="91">
        <v>28491</v>
      </c>
      <c r="J2734" s="97">
        <v>3000</v>
      </c>
      <c r="K2734" s="83">
        <f>(H2734)/VLOOKUP(D2734,'Dados Base'!$B:$K,6,FALSE)</f>
        <v>41.697231307019052</v>
      </c>
      <c r="L2734" s="88">
        <f t="shared" si="118"/>
        <v>90.473468610079067</v>
      </c>
      <c r="M2734" s="85" t="s">
        <v>702</v>
      </c>
      <c r="N2734" s="92">
        <v>0.76</v>
      </c>
      <c r="O2734" s="91">
        <v>226</v>
      </c>
      <c r="P2734" s="91" t="s">
        <v>691</v>
      </c>
      <c r="Q2734" s="91" t="s">
        <v>691</v>
      </c>
      <c r="R2734" s="91" t="s">
        <v>691</v>
      </c>
      <c r="S2734" s="91">
        <v>74</v>
      </c>
      <c r="T2734" s="87" t="s">
        <v>691</v>
      </c>
      <c r="U2734" s="87">
        <v>383</v>
      </c>
      <c r="V2734" s="87">
        <v>320</v>
      </c>
      <c r="W2734" s="85" t="s">
        <v>691</v>
      </c>
      <c r="X2734" s="146">
        <v>8.8227722374999998E-2</v>
      </c>
      <c r="Y2734" s="21">
        <v>23.27</v>
      </c>
      <c r="Z2734" s="147">
        <v>0</v>
      </c>
      <c r="AA2734" s="147">
        <v>1571</v>
      </c>
      <c r="AB2734" s="21">
        <v>3</v>
      </c>
      <c r="AC2734" s="21">
        <v>0</v>
      </c>
      <c r="AD2734" s="153">
        <f>VLOOKUP(D2734,'Dados Base'!$B:$K,9,FALSE)*31536000/VLOOKUP($F2734,F:H,MATCH(H2733,F2733:AF2733,0),FALSE)</f>
        <v>10224.589882823664</v>
      </c>
      <c r="AE2734" s="153">
        <f>VLOOKUP(D2734,'Dados Base'!$B:$K,10,FALSE)*31536000/VLOOKUP($F2734,F:H,MATCH(H2733,F2733:AF2733,0),FALSE)</f>
        <v>1211.7290654472706</v>
      </c>
      <c r="AF2734" s="148">
        <v>92.04</v>
      </c>
      <c r="AG2734" s="21">
        <v>100</v>
      </c>
      <c r="AH2734" s="148">
        <v>85.02</v>
      </c>
      <c r="AI2734" s="148">
        <v>43.95</v>
      </c>
      <c r="AJ2734" s="148">
        <v>95.28</v>
      </c>
      <c r="AK2734" s="72">
        <f>(SUMIFS('Banco de Indicadores Mun. (2)'!I:I,'Banco de Indicadores Mun. (2)'!B:B,'Banco de Indicadores - Mun. (1)'!B2734,'Banco de Indicadores Mun. (2)'!A:A,'Banco de Indicadores - Mun. (1)'!A2734) / VLOOKUP(D2734,'Dados Base'!$B:$K,8,FALSE)) * 100</f>
        <v>25.812460704607048</v>
      </c>
      <c r="AL2734" s="72">
        <f>(SUMIFS('Banco de Indicadores Mun. (2)'!I:I,'Banco de Indicadores Mun. (2)'!B:B,'Banco de Indicadores - Mun. (1)'!B2734,'Banco de Indicadores Mun. (2)'!A:A,'Banco de Indicadores - Mun. (1)'!A2734) / VLOOKUP(D2734,'Dados Base'!$B:$K,9,FALSE)) * 100</f>
        <v>9.3288912830558264</v>
      </c>
      <c r="AM2734" s="72">
        <f>(SUMIFS('Banco de Indicadores Mun. (2)'!J:J,'Banco de Indicadores Mun. (2)'!B:B,'Banco de Indicadores - Mun. (1)'!B2734,'Banco de Indicadores Mun. (2)'!A:A,'Banco de Indicadores - Mun. (1)'!A2734) / VLOOKUP(D2734,'Dados Base'!$B:$K,7,FALSE)) * 100</f>
        <v>22.886318548387099</v>
      </c>
      <c r="AN2734" s="72">
        <f>(SUMIFS('Banco de Indicadores Mun. (2)'!K:K,'Banco de Indicadores Mun. (2)'!B:B,'Banco de Indicadores - Mun. (1)'!B2734,'Banco de Indicadores Mun. (2)'!A:A,'Banco de Indicadores - Mun. (1)'!A2734) / VLOOKUP(D2734,'Dados Base'!$B:$K,10,FALSE)) * 100</f>
        <v>31.80984297520661</v>
      </c>
      <c r="AO2734" s="24">
        <v>0</v>
      </c>
      <c r="AP2734" s="25">
        <v>0</v>
      </c>
      <c r="AQ2734" s="17">
        <v>0</v>
      </c>
      <c r="AR2734" s="24">
        <v>10</v>
      </c>
      <c r="AS2734" s="22">
        <v>100</v>
      </c>
      <c r="AT2734" s="22">
        <v>0</v>
      </c>
      <c r="AU2734" s="22">
        <v>0</v>
      </c>
      <c r="AV2734" s="22">
        <v>1.5</v>
      </c>
      <c r="AW2734" s="21">
        <v>0</v>
      </c>
      <c r="AX2734" s="21">
        <v>0</v>
      </c>
      <c r="AY2734" s="116">
        <v>3.5631469531046194</v>
      </c>
    </row>
    <row r="2735" spans="1:51" ht="15" x14ac:dyDescent="0.25">
      <c r="A2735" s="144">
        <v>2013</v>
      </c>
      <c r="B2735" s="77" t="s">
        <v>155</v>
      </c>
      <c r="C2735" s="78">
        <v>6</v>
      </c>
      <c r="D2735" s="77">
        <v>3513801</v>
      </c>
      <c r="E2735" s="78">
        <v>35138016</v>
      </c>
      <c r="F2735" s="78" t="str">
        <f t="shared" si="117"/>
        <v>351380162013</v>
      </c>
      <c r="G2735" s="96">
        <v>0.66379067986417351</v>
      </c>
      <c r="H2735" s="80">
        <f t="shared" si="116"/>
        <v>392042</v>
      </c>
      <c r="I2735" s="91">
        <v>392042</v>
      </c>
      <c r="J2735" s="97">
        <v>0</v>
      </c>
      <c r="K2735" s="83">
        <f>(H2735)/VLOOKUP(D2735,'Dados Base'!$B:$K,6,FALSE)</f>
        <v>12790.929853181076</v>
      </c>
      <c r="L2735" s="88">
        <f t="shared" si="118"/>
        <v>100</v>
      </c>
      <c r="M2735" s="85" t="s">
        <v>702</v>
      </c>
      <c r="N2735" s="92">
        <v>0.75700000000000001</v>
      </c>
      <c r="O2735" s="91" t="s">
        <v>693</v>
      </c>
      <c r="P2735" s="91" t="s">
        <v>691</v>
      </c>
      <c r="Q2735" s="91" t="s">
        <v>691</v>
      </c>
      <c r="R2735" s="91" t="s">
        <v>691</v>
      </c>
      <c r="S2735" s="91">
        <v>1519</v>
      </c>
      <c r="T2735" s="87" t="s">
        <v>691</v>
      </c>
      <c r="U2735" s="87">
        <v>2290</v>
      </c>
      <c r="V2735" s="87">
        <v>1840</v>
      </c>
      <c r="W2735" s="85" t="s">
        <v>691</v>
      </c>
      <c r="X2735" s="146">
        <v>1.3114358477824073</v>
      </c>
      <c r="Y2735" s="21">
        <v>366.05</v>
      </c>
      <c r="Z2735" s="147">
        <v>2467</v>
      </c>
      <c r="AA2735" s="147">
        <v>19496</v>
      </c>
      <c r="AB2735" s="21">
        <v>25</v>
      </c>
      <c r="AC2735" s="21">
        <v>1</v>
      </c>
      <c r="AD2735" s="153">
        <f>VLOOKUP(D2735,'Dados Base'!$B:$K,9,FALSE)*31536000/VLOOKUP($F2735,F:H,MATCH(H2734,F2734:AF2734,0),FALSE)</f>
        <v>34.589355222144569</v>
      </c>
      <c r="AE2735" s="153">
        <f>VLOOKUP(D2735,'Dados Base'!$B:$K,10,FALSE)*31536000/VLOOKUP($F2735,F:H,MATCH(H2734,F2734:AF2734,0),FALSE)</f>
        <v>4.8264216589038931</v>
      </c>
      <c r="AF2735" s="148">
        <v>96.02</v>
      </c>
      <c r="AG2735" s="21">
        <v>100</v>
      </c>
      <c r="AH2735" s="148">
        <v>90.25</v>
      </c>
      <c r="AI2735" s="148">
        <v>44.04</v>
      </c>
      <c r="AJ2735" s="148">
        <v>96.02</v>
      </c>
      <c r="AK2735" s="72">
        <f>(SUMIFS('Banco de Indicadores Mun. (2)'!I:I,'Banco de Indicadores Mun. (2)'!B:B,'Banco de Indicadores - Mun. (1)'!B2735,'Banco de Indicadores Mun. (2)'!A:A,'Banco de Indicadores - Mun. (1)'!A2735) / VLOOKUP(D2735,'Dados Base'!$B:$K,8,FALSE)) * 100</f>
        <v>68.676624999999959</v>
      </c>
      <c r="AL2735" s="72">
        <f>(SUMIFS('Banco de Indicadores Mun. (2)'!I:I,'Banco de Indicadores Mun. (2)'!B:B,'Banco de Indicadores - Mun. (1)'!B2735,'Banco de Indicadores Mun. (2)'!A:A,'Banco de Indicadores - Mun. (1)'!A2735) / VLOOKUP(D2735,'Dados Base'!$B:$K,9,FALSE)) * 100</f>
        <v>25.554093023255795</v>
      </c>
      <c r="AM2735" s="72">
        <f>(SUMIFS('Banco de Indicadores Mun. (2)'!J:J,'Banco de Indicadores Mun. (2)'!B:B,'Banco de Indicadores - Mun. (1)'!B2735,'Banco de Indicadores Mun. (2)'!A:A,'Banco de Indicadores - Mun. (1)'!A2735) / VLOOKUP(D2735,'Dados Base'!$B:$K,7,FALSE)) * 100</f>
        <v>4.6300000000000001E-2</v>
      </c>
      <c r="AN2735" s="72">
        <f>(SUMIFS('Banco de Indicadores Mun. (2)'!K:K,'Banco de Indicadores Mun. (2)'!B:B,'Banco de Indicadores - Mun. (1)'!B2735,'Banco de Indicadores Mun. (2)'!A:A,'Banco de Indicadores - Mun. (1)'!A2735) / VLOOKUP(D2735,'Dados Base'!$B:$K,10,FALSE)) * 100</f>
        <v>183.06049999999991</v>
      </c>
      <c r="AO2735" s="24">
        <v>0</v>
      </c>
      <c r="AP2735" s="25">
        <v>0</v>
      </c>
      <c r="AQ2735" s="17">
        <v>0</v>
      </c>
      <c r="AR2735" s="24">
        <v>7.8</v>
      </c>
      <c r="AS2735" s="22">
        <v>96</v>
      </c>
      <c r="AT2735" s="22">
        <v>12.479999999999999</v>
      </c>
      <c r="AU2735" s="22">
        <v>11.232527432500113</v>
      </c>
      <c r="AV2735" s="22">
        <v>2.37</v>
      </c>
      <c r="AW2735" s="21">
        <v>0</v>
      </c>
      <c r="AX2735" s="21">
        <v>1</v>
      </c>
      <c r="AY2735" s="116">
        <v>1.8674211428849612</v>
      </c>
    </row>
    <row r="2736" spans="1:51" ht="15" x14ac:dyDescent="0.25">
      <c r="A2736" s="144">
        <v>2013</v>
      </c>
      <c r="B2736" s="77" t="s">
        <v>156</v>
      </c>
      <c r="C2736" s="78">
        <v>18</v>
      </c>
      <c r="D2736" s="77">
        <v>3513850</v>
      </c>
      <c r="E2736" s="78">
        <v>351385018</v>
      </c>
      <c r="F2736" s="78" t="str">
        <f t="shared" si="117"/>
        <v>3513850182013</v>
      </c>
      <c r="G2736" s="96">
        <v>0.32332305313202969</v>
      </c>
      <c r="H2736" s="80">
        <f t="shared" si="116"/>
        <v>1700</v>
      </c>
      <c r="I2736" s="91">
        <v>1327</v>
      </c>
      <c r="J2736" s="97">
        <v>373</v>
      </c>
      <c r="K2736" s="83">
        <f>(H2736)/VLOOKUP(D2736,'Dados Base'!$B:$K,6,FALSE)</f>
        <v>19.23076923076923</v>
      </c>
      <c r="L2736" s="88">
        <f t="shared" si="118"/>
        <v>78.058823529411768</v>
      </c>
      <c r="M2736" s="85" t="s">
        <v>702</v>
      </c>
      <c r="N2736" s="92">
        <v>0.74099999999999999</v>
      </c>
      <c r="O2736" s="91">
        <v>13</v>
      </c>
      <c r="P2736" s="91" t="s">
        <v>691</v>
      </c>
      <c r="Q2736" s="91" t="s">
        <v>691</v>
      </c>
      <c r="R2736" s="91" t="s">
        <v>691</v>
      </c>
      <c r="S2736" s="91">
        <v>2</v>
      </c>
      <c r="T2736" s="87" t="s">
        <v>691</v>
      </c>
      <c r="U2736" s="87">
        <v>11</v>
      </c>
      <c r="V2736" s="87">
        <v>5</v>
      </c>
      <c r="W2736" s="85" t="s">
        <v>691</v>
      </c>
      <c r="X2736" s="146">
        <v>4.0069531249999997E-3</v>
      </c>
      <c r="Y2736" s="21">
        <v>0.93</v>
      </c>
      <c r="Z2736" s="147">
        <v>59</v>
      </c>
      <c r="AA2736" s="147">
        <v>13</v>
      </c>
      <c r="AB2736" s="21">
        <v>0</v>
      </c>
      <c r="AC2736" s="21">
        <v>0</v>
      </c>
      <c r="AD2736" s="153">
        <f>VLOOKUP(D2736,'Dados Base'!$B:$K,9,FALSE)*31536000/VLOOKUP($F2736,F:H,MATCH(H2735,F2735:AF2735,0),FALSE)</f>
        <v>12057.882352941177</v>
      </c>
      <c r="AE2736" s="153">
        <f>VLOOKUP(D2736,'Dados Base'!$B:$K,10,FALSE)*31536000/VLOOKUP($F2736,F:H,MATCH(H2735,F2735:AF2735,0),FALSE)</f>
        <v>742.0235294117648</v>
      </c>
      <c r="AF2736" s="148">
        <v>90.51</v>
      </c>
      <c r="AG2736" s="21">
        <v>100</v>
      </c>
      <c r="AH2736" s="148">
        <v>86.19</v>
      </c>
      <c r="AI2736" s="148">
        <v>12.5</v>
      </c>
      <c r="AJ2736" s="148">
        <v>100</v>
      </c>
      <c r="AK2736" s="72">
        <f>(SUMIFS('Banco de Indicadores Mun. (2)'!I:I,'Banco de Indicadores Mun. (2)'!B:B,'Banco de Indicadores - Mun. (1)'!B2736,'Banco de Indicadores Mun. (2)'!A:A,'Banco de Indicadores - Mun. (1)'!A2736) / VLOOKUP(D2736,'Dados Base'!$B:$K,8,FALSE)) * 100</f>
        <v>4.5559999999999992</v>
      </c>
      <c r="AL2736" s="72">
        <f>(SUMIFS('Banco de Indicadores Mun. (2)'!I:I,'Banco de Indicadores Mun. (2)'!B:B,'Banco de Indicadores - Mun. (1)'!B2736,'Banco de Indicadores Mun. (2)'!A:A,'Banco de Indicadores - Mun. (1)'!A2736) / VLOOKUP(D2736,'Dados Base'!$B:$K,9,FALSE)) * 100</f>
        <v>1.4018461538461535</v>
      </c>
      <c r="AM2736" s="72">
        <f>(SUMIFS('Banco de Indicadores Mun. (2)'!J:J,'Banco de Indicadores Mun. (2)'!B:B,'Banco de Indicadores - Mun. (1)'!B2736,'Banco de Indicadores Mun. (2)'!A:A,'Banco de Indicadores - Mun. (1)'!A2736) / VLOOKUP(D2736,'Dados Base'!$B:$K,7,FALSE)) * 100</f>
        <v>5.0931249999999988</v>
      </c>
      <c r="AN2736" s="72">
        <f>(SUMIFS('Banco de Indicadores Mun. (2)'!K:K,'Banco de Indicadores Mun. (2)'!B:B,'Banco de Indicadores - Mun. (1)'!B2736,'Banco de Indicadores Mun. (2)'!A:A,'Banco de Indicadores - Mun. (1)'!A2736) / VLOOKUP(D2736,'Dados Base'!$B:$K,10,FALSE)) * 100</f>
        <v>2.4074999999999998</v>
      </c>
      <c r="AO2736" s="24">
        <v>0</v>
      </c>
      <c r="AP2736" s="25">
        <v>0</v>
      </c>
      <c r="AQ2736" s="17">
        <v>0</v>
      </c>
      <c r="AR2736" s="24">
        <v>9</v>
      </c>
      <c r="AS2736" s="22">
        <v>100</v>
      </c>
      <c r="AT2736" s="22">
        <v>100</v>
      </c>
      <c r="AU2736" s="22">
        <v>81.944444444444443</v>
      </c>
      <c r="AV2736" s="22">
        <v>9.6999999999999993</v>
      </c>
      <c r="AW2736" s="21">
        <v>0</v>
      </c>
      <c r="AX2736" s="21">
        <v>0</v>
      </c>
      <c r="AY2736" s="116">
        <v>17.093574231650514</v>
      </c>
    </row>
    <row r="2737" spans="1:51" ht="15" x14ac:dyDescent="0.25">
      <c r="A2737" s="144">
        <v>2013</v>
      </c>
      <c r="B2737" s="77" t="s">
        <v>157</v>
      </c>
      <c r="C2737" s="78">
        <v>4</v>
      </c>
      <c r="D2737" s="77">
        <v>3513900</v>
      </c>
      <c r="E2737" s="78">
        <v>35139004</v>
      </c>
      <c r="F2737" s="78" t="str">
        <f t="shared" si="117"/>
        <v>351390042013</v>
      </c>
      <c r="G2737" s="96">
        <v>-0.64850978172579232</v>
      </c>
      <c r="H2737" s="80">
        <f t="shared" si="116"/>
        <v>11097</v>
      </c>
      <c r="I2737" s="91">
        <v>7721</v>
      </c>
      <c r="J2737" s="97">
        <v>3376</v>
      </c>
      <c r="K2737" s="83">
        <f>(H2737)/VLOOKUP(D2737,'Dados Base'!$B:$K,6,FALSE)</f>
        <v>49.928012237919553</v>
      </c>
      <c r="L2737" s="88">
        <f t="shared" si="118"/>
        <v>69.577363251329189</v>
      </c>
      <c r="M2737" s="85" t="s">
        <v>702</v>
      </c>
      <c r="N2737" s="92">
        <v>0.73399999999999999</v>
      </c>
      <c r="O2737" s="91">
        <v>76</v>
      </c>
      <c r="P2737" s="91" t="s">
        <v>691</v>
      </c>
      <c r="Q2737" s="91" t="s">
        <v>691</v>
      </c>
      <c r="R2737" s="91" t="s">
        <v>691</v>
      </c>
      <c r="S2737" s="91">
        <v>22</v>
      </c>
      <c r="T2737" s="87" t="s">
        <v>691</v>
      </c>
      <c r="U2737" s="87">
        <v>148</v>
      </c>
      <c r="V2737" s="87">
        <v>71</v>
      </c>
      <c r="W2737" s="85" t="s">
        <v>691</v>
      </c>
      <c r="X2737" s="146">
        <v>2.0211567187500001E-2</v>
      </c>
      <c r="Y2737" s="21">
        <v>5.44</v>
      </c>
      <c r="Z2737" s="147">
        <v>358</v>
      </c>
      <c r="AA2737" s="147">
        <v>61</v>
      </c>
      <c r="AB2737" s="21">
        <v>1</v>
      </c>
      <c r="AC2737" s="21">
        <v>0</v>
      </c>
      <c r="AD2737" s="153">
        <f>VLOOKUP(D2737,'Dados Base'!$B:$K,9,FALSE)*31536000/VLOOKUP($F2737,F:H,MATCH(H2736,F2736:AF2736,0),FALSE)</f>
        <v>9747.5425790754252</v>
      </c>
      <c r="AE2737" s="153">
        <f>VLOOKUP(D2737,'Dados Base'!$B:$K,10,FALSE)*31536000/VLOOKUP($F2737,F:H,MATCH(H2736,F2736:AF2736,0),FALSE)</f>
        <v>994.64720194647236</v>
      </c>
      <c r="AF2737" s="148">
        <v>69.94</v>
      </c>
      <c r="AG2737" s="21">
        <v>90.49</v>
      </c>
      <c r="AH2737" s="148">
        <v>61.89</v>
      </c>
      <c r="AI2737" s="148">
        <v>15.15</v>
      </c>
      <c r="AJ2737" s="148">
        <v>100</v>
      </c>
      <c r="AK2737" s="72">
        <f>(SUMIFS('Banco de Indicadores Mun. (2)'!I:I,'Banco de Indicadores Mun. (2)'!B:B,'Banco de Indicadores - Mun. (1)'!B2737,'Banco de Indicadores Mun. (2)'!A:A,'Banco de Indicadores - Mun. (1)'!A2737) / VLOOKUP(D2737,'Dados Base'!$B:$K,8,FALSE)) * 100</f>
        <v>7.70384259259259</v>
      </c>
      <c r="AL2737" s="72">
        <f>(SUMIFS('Banco de Indicadores Mun. (2)'!I:I,'Banco de Indicadores Mun. (2)'!B:B,'Banco de Indicadores - Mun. (1)'!B2737,'Banco de Indicadores Mun. (2)'!A:A,'Banco de Indicadores - Mun. (1)'!A2737) / VLOOKUP(D2737,'Dados Base'!$B:$K,9,FALSE)) * 100</f>
        <v>2.4256997084548102</v>
      </c>
      <c r="AM2737" s="72">
        <f>(SUMIFS('Banco de Indicadores Mun. (2)'!J:J,'Banco de Indicadores Mun. (2)'!B:B,'Banco de Indicadores - Mun. (1)'!B2737,'Banco de Indicadores Mun. (2)'!A:A,'Banco de Indicadores - Mun. (1)'!A2737) / VLOOKUP(D2737,'Dados Base'!$B:$K,7,FALSE)) * 100</f>
        <v>11.263657534246574</v>
      </c>
      <c r="AN2737" s="72">
        <f>(SUMIFS('Banco de Indicadores Mun. (2)'!K:K,'Banco de Indicadores Mun. (2)'!B:B,'Banco de Indicadores - Mun. (1)'!B2737,'Banco de Indicadores Mun. (2)'!A:A,'Banco de Indicadores - Mun. (1)'!A2737) / VLOOKUP(D2737,'Dados Base'!$B:$K,10,FALSE)) * 100</f>
        <v>0.27908571428571416</v>
      </c>
      <c r="AO2737" s="24">
        <v>0</v>
      </c>
      <c r="AP2737" s="25">
        <v>0</v>
      </c>
      <c r="AQ2737" s="17">
        <v>0</v>
      </c>
      <c r="AR2737" s="24">
        <v>7.3</v>
      </c>
      <c r="AS2737" s="22">
        <v>100</v>
      </c>
      <c r="AT2737" s="22">
        <v>88.000000000000014</v>
      </c>
      <c r="AU2737" s="22">
        <v>85.441527446300711</v>
      </c>
      <c r="AV2737" s="22">
        <v>9.52</v>
      </c>
      <c r="AW2737" s="21">
        <v>0</v>
      </c>
      <c r="AX2737" s="21">
        <v>0</v>
      </c>
      <c r="AY2737" s="116">
        <v>203.16590660453068</v>
      </c>
    </row>
    <row r="2738" spans="1:51" ht="15" x14ac:dyDescent="0.25">
      <c r="A2738" s="144">
        <v>2013</v>
      </c>
      <c r="B2738" s="77" t="s">
        <v>158</v>
      </c>
      <c r="C2738" s="78">
        <v>16</v>
      </c>
      <c r="D2738" s="77">
        <v>3514007</v>
      </c>
      <c r="E2738" s="78">
        <v>351400716</v>
      </c>
      <c r="F2738" s="78" t="str">
        <f t="shared" si="117"/>
        <v>3514007162013</v>
      </c>
      <c r="G2738" s="96">
        <v>1.2265621358661827</v>
      </c>
      <c r="H2738" s="80">
        <f t="shared" si="116"/>
        <v>8225</v>
      </c>
      <c r="I2738" s="91">
        <v>8042</v>
      </c>
      <c r="J2738" s="97">
        <v>183</v>
      </c>
      <c r="K2738" s="83">
        <f>(H2738)/VLOOKUP(D2738,'Dados Base'!$B:$K,6,FALSE)</f>
        <v>54.800453061496434</v>
      </c>
      <c r="L2738" s="88">
        <f t="shared" si="118"/>
        <v>97.775075987841944</v>
      </c>
      <c r="M2738" s="85" t="s">
        <v>702</v>
      </c>
      <c r="N2738" s="92">
        <v>0.71799999999999997</v>
      </c>
      <c r="O2738" s="91">
        <v>15</v>
      </c>
      <c r="P2738" s="91" t="s">
        <v>691</v>
      </c>
      <c r="Q2738" s="91" t="s">
        <v>691</v>
      </c>
      <c r="R2738" s="91" t="s">
        <v>691</v>
      </c>
      <c r="S2738" s="91">
        <v>12</v>
      </c>
      <c r="T2738" s="87" t="s">
        <v>691</v>
      </c>
      <c r="U2738" s="87">
        <v>49</v>
      </c>
      <c r="V2738" s="87">
        <v>35</v>
      </c>
      <c r="W2738" s="85" t="s">
        <v>691</v>
      </c>
      <c r="X2738" s="146">
        <v>2.0941621093750001E-2</v>
      </c>
      <c r="Y2738" s="21">
        <v>5.77</v>
      </c>
      <c r="Z2738" s="147">
        <v>0</v>
      </c>
      <c r="AA2738" s="147">
        <v>445</v>
      </c>
      <c r="AB2738" s="21">
        <v>1</v>
      </c>
      <c r="AC2738" s="21">
        <v>0</v>
      </c>
      <c r="AD2738" s="153">
        <f>VLOOKUP(D2738,'Dados Base'!$B:$K,9,FALSE)*31536000/VLOOKUP($F2738,F:H,MATCH(H2737,F2737:AF2737,0),FALSE)</f>
        <v>6288.0291793313072</v>
      </c>
      <c r="AE2738" s="153">
        <f>VLOOKUP(D2738,'Dados Base'!$B:$K,10,FALSE)*31536000/VLOOKUP($F2738,F:H,MATCH(H2737,F2737:AF2737,0),FALSE)</f>
        <v>690.14954407294829</v>
      </c>
      <c r="AF2738" s="148">
        <v>97.77</v>
      </c>
      <c r="AG2738" s="21">
        <v>86.57</v>
      </c>
      <c r="AH2738" s="148">
        <v>97.77</v>
      </c>
      <c r="AI2738" s="148">
        <v>23.89</v>
      </c>
      <c r="AJ2738" s="148">
        <v>100</v>
      </c>
      <c r="AK2738" s="72">
        <f>(SUMIFS('Banco de Indicadores Mun. (2)'!I:I,'Banco de Indicadores Mun. (2)'!B:B,'Banco de Indicadores - Mun. (1)'!B2738,'Banco de Indicadores Mun. (2)'!A:A,'Banco de Indicadores - Mun. (1)'!A2738) / VLOOKUP(D2738,'Dados Base'!$B:$K,8,FALSE)) * 100</f>
        <v>1.5979677419354841</v>
      </c>
      <c r="AL2738" s="72">
        <f>(SUMIFS('Banco de Indicadores Mun. (2)'!I:I,'Banco de Indicadores Mun. (2)'!B:B,'Banco de Indicadores - Mun. (1)'!B2738,'Banco de Indicadores Mun. (2)'!A:A,'Banco de Indicadores - Mun. (1)'!A2738) / VLOOKUP(D2738,'Dados Base'!$B:$K,9,FALSE)) * 100</f>
        <v>0.60410975609756101</v>
      </c>
      <c r="AM2738" s="72">
        <f>(SUMIFS('Banco de Indicadores Mun. (2)'!J:J,'Banco de Indicadores Mun. (2)'!B:B,'Banco de Indicadores - Mun. (1)'!B2738,'Banco de Indicadores Mun. (2)'!A:A,'Banco de Indicadores - Mun. (1)'!A2738) / VLOOKUP(D2738,'Dados Base'!$B:$K,7,FALSE)) * 100</f>
        <v>0.63131818181818189</v>
      </c>
      <c r="AN2738" s="72">
        <f>(SUMIFS('Banco de Indicadores Mun. (2)'!K:K,'Banco de Indicadores Mun. (2)'!B:B,'Banco de Indicadores - Mun. (1)'!B2738,'Banco de Indicadores Mun. (2)'!A:A,'Banco de Indicadores - Mun. (1)'!A2738) / VLOOKUP(D2738,'Dados Base'!$B:$K,10,FALSE)) * 100</f>
        <v>3.9608888888888889</v>
      </c>
      <c r="AO2738" s="24">
        <v>0</v>
      </c>
      <c r="AP2738" s="25">
        <v>0</v>
      </c>
      <c r="AQ2738" s="17">
        <v>0</v>
      </c>
      <c r="AR2738" s="24">
        <v>8.1999999999999993</v>
      </c>
      <c r="AS2738" s="22">
        <v>100</v>
      </c>
      <c r="AT2738" s="22">
        <v>0</v>
      </c>
      <c r="AU2738" s="22">
        <v>0</v>
      </c>
      <c r="AV2738" s="22">
        <v>1.5</v>
      </c>
      <c r="AW2738" s="21">
        <v>0</v>
      </c>
      <c r="AX2738" s="21">
        <v>0</v>
      </c>
      <c r="AY2738" s="116">
        <v>49.06006348193349</v>
      </c>
    </row>
    <row r="2739" spans="1:51" ht="15" x14ac:dyDescent="0.25">
      <c r="A2739" s="144">
        <v>2013</v>
      </c>
      <c r="B2739" s="77" t="s">
        <v>159</v>
      </c>
      <c r="C2739" s="78">
        <v>13</v>
      </c>
      <c r="D2739" s="77">
        <v>3514106</v>
      </c>
      <c r="E2739" s="78">
        <v>351410613</v>
      </c>
      <c r="F2739" s="78" t="str">
        <f t="shared" si="117"/>
        <v>3514106132013</v>
      </c>
      <c r="G2739" s="96">
        <v>0.95058935614529272</v>
      </c>
      <c r="H2739" s="80">
        <f t="shared" si="116"/>
        <v>25412</v>
      </c>
      <c r="I2739" s="91">
        <v>24275</v>
      </c>
      <c r="J2739" s="97">
        <v>1137</v>
      </c>
      <c r="K2739" s="83">
        <f>(H2739)/VLOOKUP(D2739,'Dados Base'!$B:$K,6,FALSE)</f>
        <v>40.173264196281778</v>
      </c>
      <c r="L2739" s="88">
        <f t="shared" si="118"/>
        <v>95.525735872816</v>
      </c>
      <c r="M2739" s="85" t="s">
        <v>702</v>
      </c>
      <c r="N2739" s="92">
        <v>0.72499999999999998</v>
      </c>
      <c r="O2739" s="91">
        <v>176</v>
      </c>
      <c r="P2739" s="91" t="s">
        <v>691</v>
      </c>
      <c r="Q2739" s="91" t="s">
        <v>691</v>
      </c>
      <c r="R2739" s="91" t="s">
        <v>691</v>
      </c>
      <c r="S2739" s="91">
        <v>87</v>
      </c>
      <c r="T2739" s="87" t="s">
        <v>691</v>
      </c>
      <c r="U2739" s="87">
        <v>247</v>
      </c>
      <c r="V2739" s="87">
        <v>236</v>
      </c>
      <c r="W2739" s="85" t="s">
        <v>691</v>
      </c>
      <c r="X2739" s="146">
        <v>7.3315796490740728E-2</v>
      </c>
      <c r="Y2739" s="21">
        <v>17.32</v>
      </c>
      <c r="Z2739" s="147">
        <v>1007</v>
      </c>
      <c r="AA2739" s="147">
        <v>329</v>
      </c>
      <c r="AB2739" s="21">
        <v>1</v>
      </c>
      <c r="AC2739" s="21">
        <v>1</v>
      </c>
      <c r="AD2739" s="153">
        <f>VLOOKUP(D2739,'Dados Base'!$B:$K,9,FALSE)*31536000/VLOOKUP($F2739,F:H,MATCH(H2738,F2738:AF2738,0),FALSE)</f>
        <v>7669.3089878797418</v>
      </c>
      <c r="AE2739" s="153">
        <f>VLOOKUP(D2739,'Dados Base'!$B:$K,10,FALSE)*31536000/VLOOKUP($F2739,F:H,MATCH(H2738,F2738:AF2738,0),FALSE)</f>
        <v>905.92161183692747</v>
      </c>
      <c r="AF2739" s="148">
        <v>94.78</v>
      </c>
      <c r="AG2739" s="21">
        <v>94.69</v>
      </c>
      <c r="AH2739" s="148">
        <v>89.32</v>
      </c>
      <c r="AI2739" s="148">
        <v>42.54</v>
      </c>
      <c r="AJ2739" s="148">
        <v>94.77</v>
      </c>
      <c r="AK2739" s="72">
        <f>(SUMIFS('Banco de Indicadores Mun. (2)'!I:I,'Banco de Indicadores Mun. (2)'!B:B,'Banco de Indicadores - Mun. (1)'!B2739,'Banco de Indicadores Mun. (2)'!A:A,'Banco de Indicadores - Mun. (1)'!A2739) / VLOOKUP(D2739,'Dados Base'!$B:$K,8,FALSE)) * 100</f>
        <v>27.481301818181819</v>
      </c>
      <c r="AL2739" s="72">
        <f>(SUMIFS('Banco de Indicadores Mun. (2)'!I:I,'Banco de Indicadores Mun. (2)'!B:B,'Banco de Indicadores - Mun. (1)'!B2739,'Banco de Indicadores Mun. (2)'!A:A,'Banco de Indicadores - Mun. (1)'!A2739) / VLOOKUP(D2739,'Dados Base'!$B:$K,9,FALSE)) * 100</f>
        <v>12.228734627831715</v>
      </c>
      <c r="AM2739" s="72">
        <f>(SUMIFS('Banco de Indicadores Mun. (2)'!J:J,'Banco de Indicadores Mun. (2)'!B:B,'Banco de Indicadores - Mun. (1)'!B2739,'Banco de Indicadores Mun. (2)'!A:A,'Banco de Indicadores - Mun. (1)'!A2739) / VLOOKUP(D2739,'Dados Base'!$B:$K,7,FALSE)) * 100</f>
        <v>36.914103960396041</v>
      </c>
      <c r="AN2739" s="72">
        <f>(SUMIFS('Banco de Indicadores Mun. (2)'!K:K,'Banco de Indicadores Mun. (2)'!B:B,'Banco de Indicadores - Mun. (1)'!B2739,'Banco de Indicadores Mun. (2)'!A:A,'Banco de Indicadores - Mun. (1)'!A2739) / VLOOKUP(D2739,'Dados Base'!$B:$K,10,FALSE)) * 100</f>
        <v>1.3795753424657535</v>
      </c>
      <c r="AO2739" s="24">
        <v>0</v>
      </c>
      <c r="AP2739" s="25">
        <v>0</v>
      </c>
      <c r="AQ2739" s="17">
        <v>0</v>
      </c>
      <c r="AR2739" s="24">
        <v>7.6</v>
      </c>
      <c r="AS2739" s="22">
        <v>95</v>
      </c>
      <c r="AT2739" s="22">
        <v>95</v>
      </c>
      <c r="AU2739" s="22">
        <v>75.374251497005986</v>
      </c>
      <c r="AV2739" s="22">
        <v>8.1199999999999992</v>
      </c>
      <c r="AW2739" s="21">
        <v>0</v>
      </c>
      <c r="AX2739" s="21">
        <v>1</v>
      </c>
      <c r="AY2739" s="116">
        <v>632.86387859677006</v>
      </c>
    </row>
    <row r="2740" spans="1:51" ht="15" x14ac:dyDescent="0.25">
      <c r="A2740" s="144">
        <v>2013</v>
      </c>
      <c r="B2740" s="77" t="s">
        <v>160</v>
      </c>
      <c r="C2740" s="78">
        <v>15</v>
      </c>
      <c r="D2740" s="77">
        <v>3514205</v>
      </c>
      <c r="E2740" s="78">
        <v>351420515</v>
      </c>
      <c r="F2740" s="78" t="str">
        <f t="shared" si="117"/>
        <v>3514205152013</v>
      </c>
      <c r="G2740" s="96">
        <v>-0.23257404847188967</v>
      </c>
      <c r="H2740" s="80">
        <f t="shared" si="116"/>
        <v>2080</v>
      </c>
      <c r="I2740" s="91">
        <v>1944</v>
      </c>
      <c r="J2740" s="97">
        <v>136</v>
      </c>
      <c r="K2740" s="83">
        <f>(H2740)/VLOOKUP(D2740,'Dados Base'!$B:$K,6,FALSE)</f>
        <v>26.618889173278731</v>
      </c>
      <c r="L2740" s="88">
        <f t="shared" si="118"/>
        <v>93.461538461538467</v>
      </c>
      <c r="M2740" s="85" t="s">
        <v>702</v>
      </c>
      <c r="N2740" s="92">
        <v>0.74199999999999999</v>
      </c>
      <c r="O2740" s="91">
        <v>15</v>
      </c>
      <c r="P2740" s="91" t="s">
        <v>691</v>
      </c>
      <c r="Q2740" s="91" t="s">
        <v>691</v>
      </c>
      <c r="R2740" s="91" t="s">
        <v>691</v>
      </c>
      <c r="S2740" s="91">
        <v>8</v>
      </c>
      <c r="T2740" s="87" t="s">
        <v>691</v>
      </c>
      <c r="U2740" s="87">
        <v>11</v>
      </c>
      <c r="V2740" s="87">
        <v>11</v>
      </c>
      <c r="W2740" s="85" t="s">
        <v>691</v>
      </c>
      <c r="X2740" s="146">
        <v>5.3511250000000008E-3</v>
      </c>
      <c r="Y2740" s="21">
        <v>1.4</v>
      </c>
      <c r="Z2740" s="147">
        <v>95</v>
      </c>
      <c r="AA2740" s="147">
        <v>13</v>
      </c>
      <c r="AB2740" s="21">
        <v>0</v>
      </c>
      <c r="AC2740" s="21">
        <v>0</v>
      </c>
      <c r="AD2740" s="153">
        <f>VLOOKUP(D2740,'Dados Base'!$B:$K,9,FALSE)*31536000/VLOOKUP($F2740,F:H,MATCH(H2739,F2739:AF2739,0),FALSE)</f>
        <v>9703.3846153846152</v>
      </c>
      <c r="AE2740" s="153">
        <f>VLOOKUP(D2740,'Dados Base'!$B:$K,10,FALSE)*31536000/VLOOKUP($F2740,F:H,MATCH(H2739,F2739:AF2739,0),FALSE)</f>
        <v>1061.3076923076922</v>
      </c>
      <c r="AF2740" s="148">
        <v>98.79</v>
      </c>
      <c r="AG2740" s="21">
        <v>100</v>
      </c>
      <c r="AH2740" s="148">
        <v>96.04</v>
      </c>
      <c r="AI2740" s="148">
        <v>16.82</v>
      </c>
      <c r="AJ2740" s="148">
        <v>100</v>
      </c>
      <c r="AK2740" s="72">
        <f>(SUMIFS('Banco de Indicadores Mun. (2)'!I:I,'Banco de Indicadores Mun. (2)'!B:B,'Banco de Indicadores - Mun. (1)'!B2740,'Banco de Indicadores Mun. (2)'!A:A,'Banco de Indicadores - Mun. (1)'!A2740) / VLOOKUP(D2740,'Dados Base'!$B:$K,8,FALSE)) * 100</f>
        <v>5.7862857142857136</v>
      </c>
      <c r="AL2740" s="72">
        <f>(SUMIFS('Banco de Indicadores Mun. (2)'!I:I,'Banco de Indicadores Mun. (2)'!B:B,'Banco de Indicadores - Mun. (1)'!B2740,'Banco de Indicadores Mun. (2)'!A:A,'Banco de Indicadores - Mun. (1)'!A2740) / VLOOKUP(D2740,'Dados Base'!$B:$K,9,FALSE)) * 100</f>
        <v>1.898625</v>
      </c>
      <c r="AM2740" s="72">
        <f>(SUMIFS('Banco de Indicadores Mun. (2)'!J:J,'Banco de Indicadores Mun. (2)'!B:B,'Banco de Indicadores - Mun. (1)'!B2740,'Banco de Indicadores Mun. (2)'!A:A,'Banco de Indicadores - Mun. (1)'!A2740) / VLOOKUP(D2740,'Dados Base'!$B:$K,7,FALSE)) * 100</f>
        <v>8.6794285714285699</v>
      </c>
      <c r="AN2740" s="72">
        <f>(SUMIFS('Banco de Indicadores Mun. (2)'!K:K,'Banco de Indicadores Mun. (2)'!B:B,'Banco de Indicadores - Mun. (1)'!B2740,'Banco de Indicadores Mun. (2)'!A:A,'Banco de Indicadores - Mun. (1)'!A2740) / VLOOKUP(D2740,'Dados Base'!$B:$K,10,FALSE)) * 100</f>
        <v>0</v>
      </c>
      <c r="AO2740" s="24">
        <v>0</v>
      </c>
      <c r="AP2740" s="25">
        <v>0</v>
      </c>
      <c r="AQ2740" s="17">
        <v>0</v>
      </c>
      <c r="AR2740" s="24">
        <v>8.5</v>
      </c>
      <c r="AS2740" s="22">
        <v>100</v>
      </c>
      <c r="AT2740" s="22">
        <v>100</v>
      </c>
      <c r="AU2740" s="22">
        <v>87.962962962962962</v>
      </c>
      <c r="AV2740" s="22">
        <v>9.5</v>
      </c>
      <c r="AW2740" s="21">
        <v>0</v>
      </c>
      <c r="AX2740" s="21">
        <v>0</v>
      </c>
      <c r="AY2740" s="116">
        <v>0</v>
      </c>
    </row>
    <row r="2741" spans="1:51" ht="15" x14ac:dyDescent="0.25">
      <c r="A2741" s="144">
        <v>2013</v>
      </c>
      <c r="B2741" s="77" t="s">
        <v>161</v>
      </c>
      <c r="C2741" s="78">
        <v>13</v>
      </c>
      <c r="D2741" s="77">
        <v>3514304</v>
      </c>
      <c r="E2741" s="78">
        <v>351430413</v>
      </c>
      <c r="F2741" s="78" t="str">
        <f t="shared" si="117"/>
        <v>3514304132013</v>
      </c>
      <c r="G2741" s="96">
        <v>-4.4243222508144608E-2</v>
      </c>
      <c r="H2741" s="80">
        <f t="shared" si="116"/>
        <v>8568</v>
      </c>
      <c r="I2741" s="91">
        <v>7839</v>
      </c>
      <c r="J2741" s="97">
        <v>729</v>
      </c>
      <c r="K2741" s="83">
        <f>(H2741)/VLOOKUP(D2741,'Dados Base'!$B:$K,6,FALSE)</f>
        <v>41.596271482668222</v>
      </c>
      <c r="L2741" s="88">
        <f t="shared" si="118"/>
        <v>91.491596638655466</v>
      </c>
      <c r="M2741" s="85" t="s">
        <v>702</v>
      </c>
      <c r="N2741" s="92">
        <v>0.73799999999999999</v>
      </c>
      <c r="O2741" s="91">
        <v>75</v>
      </c>
      <c r="P2741" s="91" t="s">
        <v>691</v>
      </c>
      <c r="Q2741" s="91" t="s">
        <v>691</v>
      </c>
      <c r="R2741" s="91" t="s">
        <v>691</v>
      </c>
      <c r="S2741" s="91">
        <v>33</v>
      </c>
      <c r="T2741" s="87" t="s">
        <v>691</v>
      </c>
      <c r="U2741" s="87">
        <v>113</v>
      </c>
      <c r="V2741" s="87">
        <v>88</v>
      </c>
      <c r="W2741" s="85" t="s">
        <v>691</v>
      </c>
      <c r="X2741" s="146">
        <v>2.0759550000000002E-2</v>
      </c>
      <c r="Y2741" s="21">
        <v>5.68</v>
      </c>
      <c r="Z2741" s="147">
        <v>0</v>
      </c>
      <c r="AA2741" s="147">
        <v>438</v>
      </c>
      <c r="AB2741" s="21">
        <v>0</v>
      </c>
      <c r="AC2741" s="21">
        <v>0</v>
      </c>
      <c r="AD2741" s="153">
        <f>VLOOKUP(D2741,'Dados Base'!$B:$K,9,FALSE)*31536000/VLOOKUP($F2741,F:H,MATCH(H2740,F2740:AF2740,0),FALSE)</f>
        <v>6257.1428571428569</v>
      </c>
      <c r="AE2741" s="153">
        <f>VLOOKUP(D2741,'Dados Base'!$B:$K,10,FALSE)*31536000/VLOOKUP($F2741,F:H,MATCH(H2740,F2740:AF2740,0),FALSE)</f>
        <v>662.52100840336152</v>
      </c>
      <c r="AF2741" s="148">
        <v>93.04</v>
      </c>
      <c r="AG2741" s="21" t="s">
        <v>692</v>
      </c>
      <c r="AH2741" s="148">
        <v>90.21</v>
      </c>
      <c r="AI2741" s="148">
        <v>34.21</v>
      </c>
      <c r="AJ2741" s="148">
        <v>100</v>
      </c>
      <c r="AK2741" s="72">
        <f>(SUMIFS('Banco de Indicadores Mun. (2)'!I:I,'Banco de Indicadores Mun. (2)'!B:B,'Banco de Indicadores - Mun. (1)'!B2741,'Banco de Indicadores Mun. (2)'!A:A,'Banco de Indicadores - Mun. (1)'!A2741) / VLOOKUP(D2741,'Dados Base'!$B:$K,8,FALSE)) * 100</f>
        <v>6.8428181818181821</v>
      </c>
      <c r="AL2741" s="72">
        <f>(SUMIFS('Banco de Indicadores Mun. (2)'!I:I,'Banco de Indicadores Mun. (2)'!B:B,'Banco de Indicadores - Mun. (1)'!B2741,'Banco de Indicadores Mun. (2)'!A:A,'Banco de Indicadores - Mun. (1)'!A2741) / VLOOKUP(D2741,'Dados Base'!$B:$K,9,FALSE)) * 100</f>
        <v>3.5421647058823531</v>
      </c>
      <c r="AM2741" s="72">
        <f>(SUMIFS('Banco de Indicadores Mun. (2)'!J:J,'Banco de Indicadores Mun. (2)'!B:B,'Banco de Indicadores - Mun. (1)'!B2741,'Banco de Indicadores Mun. (2)'!A:A,'Banco de Indicadores - Mun. (1)'!A2741) / VLOOKUP(D2741,'Dados Base'!$B:$K,7,FALSE)) * 100</f>
        <v>4.1170285714285715</v>
      </c>
      <c r="AN2741" s="72">
        <f>(SUMIFS('Banco de Indicadores Mun. (2)'!K:K,'Banco de Indicadores Mun. (2)'!B:B,'Banco de Indicadores - Mun. (1)'!B2741,'Banco de Indicadores Mun. (2)'!A:A,'Banco de Indicadores - Mun. (1)'!A2741) / VLOOKUP(D2741,'Dados Base'!$B:$K,10,FALSE)) * 100</f>
        <v>17.443111111111108</v>
      </c>
      <c r="AO2741" s="24">
        <v>0</v>
      </c>
      <c r="AP2741" s="25">
        <v>0</v>
      </c>
      <c r="AQ2741" s="17">
        <v>0</v>
      </c>
      <c r="AR2741" s="24">
        <v>8.1</v>
      </c>
      <c r="AS2741" s="22">
        <v>98</v>
      </c>
      <c r="AT2741" s="22">
        <v>0</v>
      </c>
      <c r="AU2741" s="22">
        <v>0</v>
      </c>
      <c r="AV2741" s="22">
        <v>1.47</v>
      </c>
      <c r="AW2741" s="21">
        <v>0</v>
      </c>
      <c r="AX2741" s="21">
        <v>0</v>
      </c>
      <c r="AY2741" s="116">
        <v>157.89729140650698</v>
      </c>
    </row>
    <row r="2742" spans="1:51" ht="15" x14ac:dyDescent="0.25">
      <c r="A2742" s="144">
        <v>2013</v>
      </c>
      <c r="B2742" s="77" t="s">
        <v>162</v>
      </c>
      <c r="C2742" s="78">
        <v>20</v>
      </c>
      <c r="D2742" s="77">
        <v>3514403</v>
      </c>
      <c r="E2742" s="78">
        <v>351440320</v>
      </c>
      <c r="F2742" s="78" t="str">
        <f t="shared" si="117"/>
        <v>3514403202013</v>
      </c>
      <c r="G2742" s="96">
        <v>0.57164201899175815</v>
      </c>
      <c r="H2742" s="80">
        <f t="shared" si="116"/>
        <v>43839</v>
      </c>
      <c r="I2742" s="91">
        <v>40558</v>
      </c>
      <c r="J2742" s="97">
        <v>3281</v>
      </c>
      <c r="K2742" s="83">
        <f>(H2742)/VLOOKUP(D2742,'Dados Base'!$B:$K,6,FALSE)</f>
        <v>89.826653552987452</v>
      </c>
      <c r="L2742" s="88">
        <f t="shared" si="118"/>
        <v>92.515796436962532</v>
      </c>
      <c r="M2742" s="85" t="s">
        <v>702</v>
      </c>
      <c r="N2742" s="92">
        <v>0.77600000000000002</v>
      </c>
      <c r="O2742" s="91">
        <v>138</v>
      </c>
      <c r="P2742" s="91" t="s">
        <v>691</v>
      </c>
      <c r="Q2742" s="91" t="s">
        <v>691</v>
      </c>
      <c r="R2742" s="91" t="s">
        <v>691</v>
      </c>
      <c r="S2742" s="91">
        <v>95</v>
      </c>
      <c r="T2742" s="87" t="s">
        <v>691</v>
      </c>
      <c r="U2742" s="87">
        <v>751</v>
      </c>
      <c r="V2742" s="87">
        <v>502</v>
      </c>
      <c r="W2742" s="85" t="s">
        <v>691</v>
      </c>
      <c r="X2742" s="146">
        <v>0.13344510416666666</v>
      </c>
      <c r="Y2742" s="21">
        <v>33.5</v>
      </c>
      <c r="Z2742" s="147">
        <v>1854</v>
      </c>
      <c r="AA2742" s="147">
        <v>407</v>
      </c>
      <c r="AB2742" s="21">
        <v>5</v>
      </c>
      <c r="AC2742" s="21">
        <v>0</v>
      </c>
      <c r="AD2742" s="153">
        <f>VLOOKUP(D2742,'Dados Base'!$B:$K,9,FALSE)*31536000/VLOOKUP($F2742,F:H,MATCH(H2741,F2741:AF2741,0),FALSE)</f>
        <v>2676.0172449189076</v>
      </c>
      <c r="AE2742" s="153">
        <f>VLOOKUP(D2742,'Dados Base'!$B:$K,10,FALSE)*31536000/VLOOKUP($F2742,F:H,MATCH(H2741,F2741:AF2741,0),FALSE)</f>
        <v>309.32457400944361</v>
      </c>
      <c r="AF2742" s="148">
        <v>100</v>
      </c>
      <c r="AG2742" s="21">
        <v>94.55</v>
      </c>
      <c r="AH2742" s="148">
        <v>92.34</v>
      </c>
      <c r="AI2742" s="148">
        <v>12.03</v>
      </c>
      <c r="AJ2742" s="148">
        <v>100</v>
      </c>
      <c r="AK2742" s="72">
        <f>(SUMIFS('Banco de Indicadores Mun. (2)'!I:I,'Banco de Indicadores Mun. (2)'!B:B,'Banco de Indicadores - Mun. (1)'!B2742,'Banco de Indicadores Mun. (2)'!A:A,'Banco de Indicadores - Mun. (1)'!A2742) / VLOOKUP(D2742,'Dados Base'!$B:$K,8,FALSE)) * 100</f>
        <v>10.267464285714285</v>
      </c>
      <c r="AL2742" s="72">
        <f>(SUMIFS('Banco de Indicadores Mun. (2)'!I:I,'Banco de Indicadores Mun. (2)'!B:B,'Banco de Indicadores - Mun. (1)'!B2742,'Banco de Indicadores Mun. (2)'!A:A,'Banco de Indicadores - Mun. (1)'!A2742) / VLOOKUP(D2742,'Dados Base'!$B:$K,9,FALSE)) * 100</f>
        <v>4.6369193548387084</v>
      </c>
      <c r="AM2742" s="72">
        <f>(SUMIFS('Banco de Indicadores Mun. (2)'!J:J,'Banco de Indicadores Mun. (2)'!B:B,'Banco de Indicadores - Mun. (1)'!B2742,'Banco de Indicadores Mun. (2)'!A:A,'Banco de Indicadores - Mun. (1)'!A2742) / VLOOKUP(D2742,'Dados Base'!$B:$K,7,FALSE)) * 100</f>
        <v>4.6244480000000001</v>
      </c>
      <c r="AN2742" s="72">
        <f>(SUMIFS('Banco de Indicadores Mun. (2)'!K:K,'Banco de Indicadores Mun. (2)'!B:B,'Banco de Indicadores - Mun. (1)'!B2742,'Banco de Indicadores Mun. (2)'!A:A,'Banco de Indicadores - Mun. (1)'!A2742) / VLOOKUP(D2742,'Dados Base'!$B:$K,10,FALSE)) * 100</f>
        <v>26.671581395348831</v>
      </c>
      <c r="AO2742" s="24">
        <v>0</v>
      </c>
      <c r="AP2742" s="25">
        <v>0</v>
      </c>
      <c r="AQ2742" s="17">
        <v>0</v>
      </c>
      <c r="AR2742" s="24">
        <v>8.1</v>
      </c>
      <c r="AS2742" s="22">
        <v>100</v>
      </c>
      <c r="AT2742" s="22">
        <v>100</v>
      </c>
      <c r="AU2742" s="22">
        <v>81.999115435647937</v>
      </c>
      <c r="AV2742" s="22">
        <v>9.6999999999999993</v>
      </c>
      <c r="AW2742" s="21">
        <v>1</v>
      </c>
      <c r="AX2742" s="21">
        <v>0</v>
      </c>
      <c r="AY2742" s="116">
        <v>67.730036217613161</v>
      </c>
    </row>
    <row r="2743" spans="1:51" ht="15" x14ac:dyDescent="0.25">
      <c r="A2743" s="144">
        <v>2013</v>
      </c>
      <c r="B2743" s="77" t="s">
        <v>163</v>
      </c>
      <c r="C2743" s="78">
        <v>17</v>
      </c>
      <c r="D2743" s="77">
        <v>3514502</v>
      </c>
      <c r="E2743" s="78">
        <v>351450217</v>
      </c>
      <c r="F2743" s="78" t="str">
        <f t="shared" si="117"/>
        <v>3514502172013</v>
      </c>
      <c r="G2743" s="96">
        <v>-0.23840181124827886</v>
      </c>
      <c r="H2743" s="80">
        <f t="shared" si="116"/>
        <v>12171</v>
      </c>
      <c r="I2743" s="91">
        <v>11025</v>
      </c>
      <c r="J2743" s="97">
        <v>1146</v>
      </c>
      <c r="K2743" s="83">
        <f>(H2743)/VLOOKUP(D2743,'Dados Base'!$B:$K,6,FALSE)</f>
        <v>46.053428182230974</v>
      </c>
      <c r="L2743" s="88">
        <f t="shared" si="118"/>
        <v>90.584175499137302</v>
      </c>
      <c r="M2743" s="85" t="s">
        <v>702</v>
      </c>
      <c r="N2743" s="92">
        <v>0.748</v>
      </c>
      <c r="O2743" s="91">
        <v>85</v>
      </c>
      <c r="P2743" s="91" t="s">
        <v>691</v>
      </c>
      <c r="Q2743" s="91" t="s">
        <v>691</v>
      </c>
      <c r="R2743" s="91" t="s">
        <v>691</v>
      </c>
      <c r="S2743" s="91">
        <v>38</v>
      </c>
      <c r="T2743" s="87" t="s">
        <v>691</v>
      </c>
      <c r="U2743" s="87">
        <v>154</v>
      </c>
      <c r="V2743" s="87">
        <v>110</v>
      </c>
      <c r="W2743" s="85" t="s">
        <v>691</v>
      </c>
      <c r="X2743" s="146">
        <v>3.4154826489583331E-2</v>
      </c>
      <c r="Y2743" s="21">
        <v>7.91</v>
      </c>
      <c r="Z2743" s="147">
        <v>492</v>
      </c>
      <c r="AA2743" s="147">
        <v>118</v>
      </c>
      <c r="AB2743" s="21">
        <v>0</v>
      </c>
      <c r="AC2743" s="21">
        <v>0</v>
      </c>
      <c r="AD2743" s="153">
        <f>VLOOKUP(D2743,'Dados Base'!$B:$K,9,FALSE)*31536000/VLOOKUP($F2743,F:H,MATCH(H2742,F2742:AF2742,0),FALSE)</f>
        <v>6114.9420754251914</v>
      </c>
      <c r="AE2743" s="153">
        <f>VLOOKUP(D2743,'Dados Base'!$B:$K,10,FALSE)*31536000/VLOOKUP($F2743,F:H,MATCH(H2742,F2742:AF2742,0),FALSE)</f>
        <v>647.76928765097364</v>
      </c>
      <c r="AF2743" s="148">
        <v>92.19</v>
      </c>
      <c r="AG2743" s="21">
        <v>95.35</v>
      </c>
      <c r="AH2743" s="148">
        <v>89.77</v>
      </c>
      <c r="AI2743" s="148">
        <v>35.08</v>
      </c>
      <c r="AJ2743" s="148">
        <v>100</v>
      </c>
      <c r="AK2743" s="72">
        <f>(SUMIFS('Banco de Indicadores Mun. (2)'!I:I,'Banco de Indicadores Mun. (2)'!B:B,'Banco de Indicadores - Mun. (1)'!B2743,'Banco de Indicadores Mun. (2)'!A:A,'Banco de Indicadores - Mun. (1)'!A2743) / VLOOKUP(D2743,'Dados Base'!$B:$K,8,FALSE)) * 100</f>
        <v>5.2237438016528923</v>
      </c>
      <c r="AL2743" s="72">
        <f>(SUMIFS('Banco de Indicadores Mun. (2)'!I:I,'Banco de Indicadores Mun. (2)'!B:B,'Banco de Indicadores - Mun. (1)'!B2743,'Banco de Indicadores Mun. (2)'!A:A,'Banco de Indicadores - Mun. (1)'!A2743) / VLOOKUP(D2743,'Dados Base'!$B:$K,9,FALSE)) * 100</f>
        <v>2.6782754237288136</v>
      </c>
      <c r="AM2743" s="72">
        <f>(SUMIFS('Banco de Indicadores Mun. (2)'!J:J,'Banco de Indicadores Mun. (2)'!B:B,'Banco de Indicadores - Mun. (1)'!B2743,'Banco de Indicadores Mun. (2)'!A:A,'Banco de Indicadores - Mun. (1)'!A2743) / VLOOKUP(D2743,'Dados Base'!$B:$K,7,FALSE)) * 100</f>
        <v>5.8040520833333336</v>
      </c>
      <c r="AN2743" s="72">
        <f>(SUMIFS('Banco de Indicadores Mun. (2)'!K:K,'Banco de Indicadores Mun. (2)'!B:B,'Banco de Indicadores - Mun. (1)'!B2743,'Banco de Indicadores Mun. (2)'!A:A,'Banco de Indicadores - Mun. (1)'!A2743) / VLOOKUP(D2743,'Dados Base'!$B:$K,10,FALSE)) * 100</f>
        <v>2.9953599999999998</v>
      </c>
      <c r="AO2743" s="24">
        <v>0</v>
      </c>
      <c r="AP2743" s="25">
        <v>0</v>
      </c>
      <c r="AQ2743" s="17">
        <v>0</v>
      </c>
      <c r="AR2743" s="24">
        <v>9</v>
      </c>
      <c r="AS2743" s="22">
        <v>96</v>
      </c>
      <c r="AT2743" s="22">
        <v>96.000000000000014</v>
      </c>
      <c r="AU2743" s="22">
        <v>80.655737704918025</v>
      </c>
      <c r="AV2743" s="22">
        <v>9.74</v>
      </c>
      <c r="AW2743" s="21">
        <v>0</v>
      </c>
      <c r="AX2743" s="21">
        <v>0</v>
      </c>
      <c r="AY2743" s="116">
        <v>57.915024866823593</v>
      </c>
    </row>
    <row r="2744" spans="1:51" ht="15" x14ac:dyDescent="0.25">
      <c r="A2744" s="144">
        <v>2013</v>
      </c>
      <c r="B2744" s="77" t="s">
        <v>164</v>
      </c>
      <c r="C2744" s="78">
        <v>9</v>
      </c>
      <c r="D2744" s="77">
        <v>3514601</v>
      </c>
      <c r="E2744" s="78">
        <v>35146019</v>
      </c>
      <c r="F2744" s="78" t="str">
        <f t="shared" si="117"/>
        <v>351460192013</v>
      </c>
      <c r="G2744" s="96">
        <v>2.2737411109975847</v>
      </c>
      <c r="H2744" s="80">
        <f t="shared" si="116"/>
        <v>8617</v>
      </c>
      <c r="I2744" s="91">
        <v>8366</v>
      </c>
      <c r="J2744" s="97">
        <v>251</v>
      </c>
      <c r="K2744" s="83">
        <f>(H2744)/VLOOKUP(D2744,'Dados Base'!$B:$K,6,FALSE)</f>
        <v>77.721655993505905</v>
      </c>
      <c r="L2744" s="88">
        <f t="shared" si="118"/>
        <v>97.0871533016131</v>
      </c>
      <c r="M2744" s="85" t="s">
        <v>702</v>
      </c>
      <c r="N2744" s="92">
        <v>0.74399999999999999</v>
      </c>
      <c r="O2744" s="91">
        <v>48</v>
      </c>
      <c r="P2744" s="91" t="s">
        <v>691</v>
      </c>
      <c r="Q2744" s="91" t="s">
        <v>691</v>
      </c>
      <c r="R2744" s="91" t="s">
        <v>691</v>
      </c>
      <c r="S2744" s="91">
        <v>36</v>
      </c>
      <c r="T2744" s="87" t="s">
        <v>691</v>
      </c>
      <c r="U2744" s="87">
        <v>72</v>
      </c>
      <c r="V2744" s="87">
        <v>42</v>
      </c>
      <c r="W2744" s="85" t="s">
        <v>691</v>
      </c>
      <c r="X2744" s="146">
        <v>2.164348046875E-2</v>
      </c>
      <c r="Y2744" s="21">
        <v>5.99</v>
      </c>
      <c r="Z2744" s="147">
        <v>360</v>
      </c>
      <c r="AA2744" s="147">
        <v>102</v>
      </c>
      <c r="AB2744" s="21">
        <v>1</v>
      </c>
      <c r="AC2744" s="21">
        <v>0</v>
      </c>
      <c r="AD2744" s="153">
        <f>VLOOKUP(D2744,'Dados Base'!$B:$K,9,FALSE)*31536000/VLOOKUP($F2744,F:H,MATCH(H2743,F2743:AF2743,0),FALSE)</f>
        <v>5526.2109782987118</v>
      </c>
      <c r="AE2744" s="153">
        <f>VLOOKUP(D2744,'Dados Base'!$B:$K,10,FALSE)*31536000/VLOOKUP($F2744,F:H,MATCH(H2743,F2743:AF2743,0),FALSE)</f>
        <v>658.75362655216452</v>
      </c>
      <c r="AF2744" s="148">
        <v>96.45</v>
      </c>
      <c r="AG2744" s="21">
        <v>96.45</v>
      </c>
      <c r="AH2744" s="148">
        <v>96.45</v>
      </c>
      <c r="AI2744" s="148">
        <v>57.14</v>
      </c>
      <c r="AJ2744" s="148">
        <v>100</v>
      </c>
      <c r="AK2744" s="72">
        <f>(SUMIFS('Banco de Indicadores Mun. (2)'!I:I,'Banco de Indicadores Mun. (2)'!B:B,'Banco de Indicadores - Mun. (1)'!B2744,'Banco de Indicadores Mun. (2)'!A:A,'Banco de Indicadores - Mun. (1)'!A2744) / VLOOKUP(D2744,'Dados Base'!$B:$K,8,FALSE)) * 100</f>
        <v>2.2218181818181814E-2</v>
      </c>
      <c r="AL2744" s="72">
        <f>(SUMIFS('Banco de Indicadores Mun. (2)'!I:I,'Banco de Indicadores Mun. (2)'!B:B,'Banco de Indicadores - Mun. (1)'!B2744,'Banco de Indicadores Mun. (2)'!A:A,'Banco de Indicadores - Mun. (1)'!A2744) / VLOOKUP(D2744,'Dados Base'!$B:$K,9,FALSE)) * 100</f>
        <v>8.0927152317880786E-3</v>
      </c>
      <c r="AM2744" s="72">
        <f>(SUMIFS('Banco de Indicadores Mun. (2)'!J:J,'Banco de Indicadores Mun. (2)'!B:B,'Banco de Indicadores - Mun. (1)'!B2744,'Banco de Indicadores Mun. (2)'!A:A,'Banco de Indicadores - Mun. (1)'!A2744) / VLOOKUP(D2744,'Dados Base'!$B:$K,7,FALSE)) * 100</f>
        <v>0</v>
      </c>
      <c r="AN2744" s="72">
        <f>(SUMIFS('Banco de Indicadores Mun. (2)'!K:K,'Banco de Indicadores Mun. (2)'!B:B,'Banco de Indicadores - Mun. (1)'!B2744,'Banco de Indicadores Mun. (2)'!A:A,'Banco de Indicadores - Mun. (1)'!A2744) / VLOOKUP(D2744,'Dados Base'!$B:$K,10,FALSE)) * 100</f>
        <v>6.788888888888886E-2</v>
      </c>
      <c r="AO2744" s="24">
        <v>0</v>
      </c>
      <c r="AP2744" s="25">
        <v>0</v>
      </c>
      <c r="AQ2744" s="17">
        <v>0</v>
      </c>
      <c r="AR2744" s="24">
        <v>10</v>
      </c>
      <c r="AS2744" s="22">
        <v>100</v>
      </c>
      <c r="AT2744" s="22">
        <v>100</v>
      </c>
      <c r="AU2744" s="22">
        <v>77.922077922077932</v>
      </c>
      <c r="AV2744" s="22">
        <v>8.57</v>
      </c>
      <c r="AW2744" s="21">
        <v>1</v>
      </c>
      <c r="AX2744" s="21">
        <v>0</v>
      </c>
      <c r="AY2744" s="116">
        <v>0</v>
      </c>
    </row>
    <row r="2745" spans="1:51" ht="15" x14ac:dyDescent="0.25">
      <c r="A2745" s="144">
        <v>2013</v>
      </c>
      <c r="B2745" s="77" t="s">
        <v>165</v>
      </c>
      <c r="C2745" s="78">
        <v>17</v>
      </c>
      <c r="D2745" s="77">
        <v>3514700</v>
      </c>
      <c r="E2745" s="78">
        <v>351470017</v>
      </c>
      <c r="F2745" s="78" t="str">
        <f t="shared" si="117"/>
        <v>3514700172013</v>
      </c>
      <c r="G2745" s="96">
        <v>-0.65209490080542221</v>
      </c>
      <c r="H2745" s="80">
        <f t="shared" si="116"/>
        <v>6286</v>
      </c>
      <c r="I2745" s="91">
        <v>5069</v>
      </c>
      <c r="J2745" s="97">
        <v>1217</v>
      </c>
      <c r="K2745" s="83">
        <f>(H2745)/VLOOKUP(D2745,'Dados Base'!$B:$K,6,FALSE)</f>
        <v>12.215550243883479</v>
      </c>
      <c r="L2745" s="88">
        <f t="shared" si="118"/>
        <v>80.639516385618833</v>
      </c>
      <c r="M2745" s="85" t="s">
        <v>702</v>
      </c>
      <c r="N2745" s="92">
        <v>0.745</v>
      </c>
      <c r="O2745" s="91">
        <v>99</v>
      </c>
      <c r="P2745" s="91" t="s">
        <v>691</v>
      </c>
      <c r="Q2745" s="91" t="s">
        <v>691</v>
      </c>
      <c r="R2745" s="91" t="s">
        <v>691</v>
      </c>
      <c r="S2745" s="91">
        <v>8</v>
      </c>
      <c r="T2745" s="87" t="s">
        <v>691</v>
      </c>
      <c r="U2745" s="87">
        <v>53</v>
      </c>
      <c r="V2745" s="87">
        <v>28</v>
      </c>
      <c r="W2745" s="85" t="s">
        <v>691</v>
      </c>
      <c r="X2745" s="146">
        <v>1.3361023958333332E-2</v>
      </c>
      <c r="Y2745" s="21">
        <v>3.56</v>
      </c>
      <c r="Z2745" s="147">
        <v>243</v>
      </c>
      <c r="AA2745" s="147">
        <v>32</v>
      </c>
      <c r="AB2745" s="21">
        <v>0</v>
      </c>
      <c r="AC2745" s="21">
        <v>0</v>
      </c>
      <c r="AD2745" s="153">
        <f>VLOOKUP(D2745,'Dados Base'!$B:$K,9,FALSE)*31536000/VLOOKUP($F2745,F:H,MATCH(H2744,F2744:AF2744,0),FALSE)</f>
        <v>22575.882914412981</v>
      </c>
      <c r="AE2745" s="153">
        <f>VLOOKUP(D2745,'Dados Base'!$B:$K,10,FALSE)*31536000/VLOOKUP($F2745,F:H,MATCH(H2744,F2744:AF2744,0),FALSE)</f>
        <v>2508.4314349347746</v>
      </c>
      <c r="AF2745" s="148">
        <v>81.62</v>
      </c>
      <c r="AG2745" s="21" t="s">
        <v>692</v>
      </c>
      <c r="AH2745" s="148">
        <v>79.650000000000006</v>
      </c>
      <c r="AI2745" s="148">
        <v>21.86</v>
      </c>
      <c r="AJ2745" s="148">
        <v>100</v>
      </c>
      <c r="AK2745" s="72">
        <f>(SUMIFS('Banco de Indicadores Mun. (2)'!I:I,'Banco de Indicadores Mun. (2)'!B:B,'Banco de Indicadores - Mun. (1)'!B2745,'Banco de Indicadores Mun. (2)'!A:A,'Banco de Indicadores - Mun. (1)'!A2745) / VLOOKUP(D2745,'Dados Base'!$B:$K,8,FALSE)) * 100</f>
        <v>0.76865652173913046</v>
      </c>
      <c r="AL2745" s="72">
        <f>(SUMIFS('Banco de Indicadores Mun. (2)'!I:I,'Banco de Indicadores Mun. (2)'!B:B,'Banco de Indicadores - Mun. (1)'!B2745,'Banco de Indicadores Mun. (2)'!A:A,'Banco de Indicadores - Mun. (1)'!A2745) / VLOOKUP(D2745,'Dados Base'!$B:$K,9,FALSE)) * 100</f>
        <v>0.39286888888888893</v>
      </c>
      <c r="AM2745" s="72">
        <f>(SUMIFS('Banco de Indicadores Mun. (2)'!J:J,'Banco de Indicadores Mun. (2)'!B:B,'Banco de Indicadores - Mun. (1)'!B2745,'Banco de Indicadores Mun. (2)'!A:A,'Banco de Indicadores - Mun. (1)'!A2745) / VLOOKUP(D2745,'Dados Base'!$B:$K,7,FALSE)) * 100</f>
        <v>0.72139444444444434</v>
      </c>
      <c r="AN2745" s="72">
        <f>(SUMIFS('Banco de Indicadores Mun. (2)'!K:K,'Banco de Indicadores Mun. (2)'!B:B,'Banco de Indicadores - Mun. (1)'!B2745,'Banco de Indicadores Mun. (2)'!A:A,'Banco de Indicadores - Mun. (1)'!A2745) / VLOOKUP(D2745,'Dados Base'!$B:$K,10,FALSE)) * 100</f>
        <v>0.93880000000000041</v>
      </c>
      <c r="AO2745" s="24">
        <v>0</v>
      </c>
      <c r="AP2745" s="25">
        <v>0</v>
      </c>
      <c r="AQ2745" s="17">
        <v>0</v>
      </c>
      <c r="AR2745" s="24">
        <v>7.5</v>
      </c>
      <c r="AS2745" s="22">
        <v>97</v>
      </c>
      <c r="AT2745" s="22">
        <v>97</v>
      </c>
      <c r="AU2745" s="22">
        <v>88.36363636363636</v>
      </c>
      <c r="AV2745" s="22">
        <v>9.9600000000000009</v>
      </c>
      <c r="AW2745" s="21">
        <v>0</v>
      </c>
      <c r="AX2745" s="21">
        <v>0</v>
      </c>
      <c r="AY2745" s="116">
        <v>106.58344721027473</v>
      </c>
    </row>
    <row r="2746" spans="1:51" ht="15" x14ac:dyDescent="0.25">
      <c r="A2746" s="144">
        <v>2013</v>
      </c>
      <c r="B2746" s="77" t="s">
        <v>166</v>
      </c>
      <c r="C2746" s="78">
        <v>11</v>
      </c>
      <c r="D2746" s="77">
        <v>3514809</v>
      </c>
      <c r="E2746" s="78">
        <v>351480911</v>
      </c>
      <c r="F2746" s="78" t="str">
        <f t="shared" si="117"/>
        <v>3514809112013</v>
      </c>
      <c r="G2746" s="96">
        <v>0.25363825086399672</v>
      </c>
      <c r="H2746" s="80">
        <f t="shared" si="116"/>
        <v>14752</v>
      </c>
      <c r="I2746" s="91">
        <v>7260</v>
      </c>
      <c r="J2746" s="97">
        <v>7492</v>
      </c>
      <c r="K2746" s="83">
        <f>(H2746)/VLOOKUP(D2746,'Dados Base'!$B:$K,6,FALSE)</f>
        <v>8.9042873612477589</v>
      </c>
      <c r="L2746" s="88">
        <f t="shared" si="118"/>
        <v>49.213665943600866</v>
      </c>
      <c r="M2746" s="85" t="s">
        <v>702</v>
      </c>
      <c r="N2746" s="92">
        <v>0.69099999999999995</v>
      </c>
      <c r="O2746" s="91">
        <v>181</v>
      </c>
      <c r="P2746" s="91" t="s">
        <v>691</v>
      </c>
      <c r="Q2746" s="91" t="s">
        <v>691</v>
      </c>
      <c r="R2746" s="91" t="s">
        <v>691</v>
      </c>
      <c r="S2746" s="91">
        <v>12</v>
      </c>
      <c r="T2746" s="87" t="s">
        <v>691</v>
      </c>
      <c r="U2746" s="87">
        <v>65</v>
      </c>
      <c r="V2746" s="87">
        <v>51</v>
      </c>
      <c r="W2746" s="85" t="s">
        <v>691</v>
      </c>
      <c r="X2746" s="146">
        <v>2.0399250000000001E-2</v>
      </c>
      <c r="Y2746" s="21">
        <v>5.25</v>
      </c>
      <c r="Z2746" s="147">
        <v>262</v>
      </c>
      <c r="AA2746" s="147">
        <v>143</v>
      </c>
      <c r="AB2746" s="21">
        <v>1</v>
      </c>
      <c r="AC2746" s="21">
        <v>0</v>
      </c>
      <c r="AD2746" s="153">
        <f>VLOOKUP(D2746,'Dados Base'!$B:$K,9,FALSE)*31536000/VLOOKUP($F2746,F:H,MATCH(H2745,F2745:AF2745,0),FALSE)</f>
        <v>107293.37310195228</v>
      </c>
      <c r="AE2746" s="153">
        <f>VLOOKUP(D2746,'Dados Base'!$B:$K,10,FALSE)*31536000/VLOOKUP($F2746,F:H,MATCH(H2745,F2745:AF2745,0),FALSE)</f>
        <v>13852.581344902384</v>
      </c>
      <c r="AF2746" s="148">
        <v>53.1</v>
      </c>
      <c r="AG2746" s="21" t="s">
        <v>692</v>
      </c>
      <c r="AH2746" s="148">
        <v>42.2</v>
      </c>
      <c r="AI2746" s="148">
        <v>44.26</v>
      </c>
      <c r="AJ2746" s="148">
        <v>100</v>
      </c>
      <c r="AK2746" s="72">
        <f>(SUMIFS('Banco de Indicadores Mun. (2)'!I:I,'Banco de Indicadores Mun. (2)'!B:B,'Banco de Indicadores - Mun. (1)'!B2746,'Banco de Indicadores Mun. (2)'!A:A,'Banco de Indicadores - Mun. (1)'!A2746) / VLOOKUP(D2746,'Dados Base'!$B:$K,8,FALSE)) * 100</f>
        <v>0.31743287671232873</v>
      </c>
      <c r="AL2746" s="72">
        <f>(SUMIFS('Banco de Indicadores Mun. (2)'!I:I,'Banco de Indicadores Mun. (2)'!B:B,'Banco de Indicadores - Mun. (1)'!B2746,'Banco de Indicadores Mun. (2)'!A:A,'Banco de Indicadores - Mun. (1)'!A2746) / VLOOKUP(D2746,'Dados Base'!$B:$K,9,FALSE)) * 100</f>
        <v>0.13850926479378362</v>
      </c>
      <c r="AM2746" s="72">
        <f>(SUMIFS('Banco de Indicadores Mun. (2)'!J:J,'Banco de Indicadores Mun. (2)'!B:B,'Banco de Indicadores - Mun. (1)'!B2746,'Banco de Indicadores Mun. (2)'!A:A,'Banco de Indicadores - Mun. (1)'!A2746) / VLOOKUP(D2746,'Dados Base'!$B:$K,7,FALSE)) * 100</f>
        <v>0.42779312581063544</v>
      </c>
      <c r="AN2746" s="72">
        <f>(SUMIFS('Banco de Indicadores Mun. (2)'!K:K,'Banco de Indicadores Mun. (2)'!B:B,'Banco de Indicadores - Mun. (1)'!B2746,'Banco de Indicadores Mun. (2)'!A:A,'Banco de Indicadores - Mun. (1)'!A2746) / VLOOKUP(D2746,'Dados Base'!$B:$K,10,FALSE)) * 100</f>
        <v>5.481635802469137E-2</v>
      </c>
      <c r="AO2746" s="24">
        <v>0</v>
      </c>
      <c r="AP2746" s="25">
        <v>0</v>
      </c>
      <c r="AQ2746" s="17">
        <v>0</v>
      </c>
      <c r="AR2746" s="24">
        <v>5.3</v>
      </c>
      <c r="AS2746" s="22">
        <v>79</v>
      </c>
      <c r="AT2746" s="22">
        <v>77.42</v>
      </c>
      <c r="AU2746" s="22">
        <v>64.691358024691354</v>
      </c>
      <c r="AV2746" s="22">
        <v>7.36</v>
      </c>
      <c r="AW2746" s="21">
        <v>0</v>
      </c>
      <c r="AX2746" s="21">
        <v>0</v>
      </c>
      <c r="AY2746" s="116">
        <v>21.383631905689931</v>
      </c>
    </row>
    <row r="2747" spans="1:51" ht="15" x14ac:dyDescent="0.25">
      <c r="A2747" s="144">
        <v>2013</v>
      </c>
      <c r="B2747" s="77" t="s">
        <v>167</v>
      </c>
      <c r="C2747" s="78">
        <v>5</v>
      </c>
      <c r="D2747" s="77">
        <v>3514908</v>
      </c>
      <c r="E2747" s="78">
        <v>35149085</v>
      </c>
      <c r="F2747" s="78" t="str">
        <f t="shared" si="117"/>
        <v>351490852013</v>
      </c>
      <c r="G2747" s="96">
        <v>1.1776427062605954</v>
      </c>
      <c r="H2747" s="80">
        <f t="shared" si="116"/>
        <v>16265</v>
      </c>
      <c r="I2747" s="91">
        <v>13190</v>
      </c>
      <c r="J2747" s="97">
        <v>3075</v>
      </c>
      <c r="K2747" s="83">
        <f>(H2747)/VLOOKUP(D2747,'Dados Base'!$B:$K,6,FALSE)</f>
        <v>80.731622574080504</v>
      </c>
      <c r="L2747" s="88">
        <f t="shared" si="118"/>
        <v>81.094374423608969</v>
      </c>
      <c r="M2747" s="85" t="s">
        <v>702</v>
      </c>
      <c r="N2747" s="92">
        <v>0.69499999999999995</v>
      </c>
      <c r="O2747" s="91">
        <v>111</v>
      </c>
      <c r="P2747" s="91" t="s">
        <v>691</v>
      </c>
      <c r="Q2747" s="91" t="s">
        <v>691</v>
      </c>
      <c r="R2747" s="91" t="s">
        <v>691</v>
      </c>
      <c r="S2747" s="91">
        <v>64</v>
      </c>
      <c r="T2747" s="87" t="s">
        <v>691</v>
      </c>
      <c r="U2747" s="87">
        <v>132</v>
      </c>
      <c r="V2747" s="87">
        <v>83</v>
      </c>
      <c r="W2747" s="85" t="s">
        <v>691</v>
      </c>
      <c r="X2747" s="146">
        <v>3.7835816192129626E-2</v>
      </c>
      <c r="Y2747" s="21">
        <v>9.34</v>
      </c>
      <c r="Z2747" s="147">
        <v>548</v>
      </c>
      <c r="AA2747" s="147">
        <v>173</v>
      </c>
      <c r="AB2747" s="21">
        <v>3</v>
      </c>
      <c r="AC2747" s="21">
        <v>0</v>
      </c>
      <c r="AD2747" s="153">
        <f>VLOOKUP(D2747,'Dados Base'!$B:$K,9,FALSE)*31536000/VLOOKUP($F2747,F:H,MATCH(H2746,F2746:AF2746,0),FALSE)</f>
        <v>4187.9963110974486</v>
      </c>
      <c r="AE2747" s="153">
        <f>VLOOKUP(D2747,'Dados Base'!$B:$K,10,FALSE)*31536000/VLOOKUP($F2747,F:H,MATCH(H2746,F2746:AF2746,0),FALSE)</f>
        <v>581.6661543190902</v>
      </c>
      <c r="AF2747" s="148">
        <v>76.42</v>
      </c>
      <c r="AG2747" s="21">
        <v>100</v>
      </c>
      <c r="AH2747" s="148">
        <v>74.08</v>
      </c>
      <c r="AI2747" s="148">
        <v>16.93</v>
      </c>
      <c r="AJ2747" s="148">
        <v>96</v>
      </c>
      <c r="AK2747" s="72">
        <f>(SUMIFS('Banco de Indicadores Mun. (2)'!I:I,'Banco de Indicadores Mun. (2)'!B:B,'Banco de Indicadores - Mun. (1)'!B2747,'Banco de Indicadores Mun. (2)'!A:A,'Banco de Indicadores - Mun. (1)'!A2747) / VLOOKUP(D2747,'Dados Base'!$B:$K,8,FALSE)) * 100</f>
        <v>22.680800000000001</v>
      </c>
      <c r="AL2747" s="72">
        <f>(SUMIFS('Banco de Indicadores Mun. (2)'!I:I,'Banco de Indicadores Mun. (2)'!B:B,'Banco de Indicadores - Mun. (1)'!B2747,'Banco de Indicadores Mun. (2)'!A:A,'Banco de Indicadores - Mun. (1)'!A2747) / VLOOKUP(D2747,'Dados Base'!$B:$K,9,FALSE)) * 100</f>
        <v>8.4002962962962968</v>
      </c>
      <c r="AM2747" s="72">
        <f>(SUMIFS('Banco de Indicadores Mun. (2)'!J:J,'Banco de Indicadores Mun. (2)'!B:B,'Banco de Indicadores - Mun. (1)'!B2747,'Banco de Indicadores Mun. (2)'!A:A,'Banco de Indicadores - Mun. (1)'!A2747) / VLOOKUP(D2747,'Dados Base'!$B:$K,7,FALSE)) * 100</f>
        <v>29.867100000000001</v>
      </c>
      <c r="AN2747" s="72">
        <f>(SUMIFS('Banco de Indicadores Mun. (2)'!K:K,'Banco de Indicadores Mun. (2)'!B:B,'Banco de Indicadores - Mun. (1)'!B2747,'Banco de Indicadores Mun. (2)'!A:A,'Banco de Indicadores - Mun. (1)'!A2747) / VLOOKUP(D2747,'Dados Base'!$B:$K,10,FALSE)) * 100</f>
        <v>10.703633333333329</v>
      </c>
      <c r="AO2747" s="24">
        <v>0</v>
      </c>
      <c r="AP2747" s="25">
        <v>0</v>
      </c>
      <c r="AQ2747" s="17">
        <v>0</v>
      </c>
      <c r="AR2747" s="24">
        <v>9.8000000000000007</v>
      </c>
      <c r="AS2747" s="22">
        <v>92</v>
      </c>
      <c r="AT2747" s="22">
        <v>92</v>
      </c>
      <c r="AU2747" s="22">
        <v>76.005547850208046</v>
      </c>
      <c r="AV2747" s="22">
        <v>8.02</v>
      </c>
      <c r="AW2747" s="21">
        <v>0</v>
      </c>
      <c r="AX2747" s="21">
        <v>0</v>
      </c>
      <c r="AY2747" s="116">
        <v>124.9188834468798</v>
      </c>
    </row>
    <row r="2748" spans="1:51" ht="15" x14ac:dyDescent="0.25">
      <c r="A2748" s="144">
        <v>2013</v>
      </c>
      <c r="B2748" s="77" t="s">
        <v>168</v>
      </c>
      <c r="C2748" s="78">
        <v>16</v>
      </c>
      <c r="D2748" s="77">
        <v>3514924</v>
      </c>
      <c r="E2748" s="78">
        <v>351492416</v>
      </c>
      <c r="F2748" s="78" t="str">
        <f t="shared" si="117"/>
        <v>3514924162013</v>
      </c>
      <c r="G2748" s="96">
        <v>1.6988577611449118</v>
      </c>
      <c r="H2748" s="80">
        <f t="shared" si="116"/>
        <v>3238</v>
      </c>
      <c r="I2748" s="91">
        <v>2992</v>
      </c>
      <c r="J2748" s="97">
        <v>246</v>
      </c>
      <c r="K2748" s="83">
        <f>(H2748)/VLOOKUP(D2748,'Dados Base'!$B:$K,6,FALSE)</f>
        <v>34.926113687843817</v>
      </c>
      <c r="L2748" s="88">
        <f t="shared" si="118"/>
        <v>92.402717726991966</v>
      </c>
      <c r="M2748" s="85" t="s">
        <v>702</v>
      </c>
      <c r="N2748" s="92">
        <v>0.747</v>
      </c>
      <c r="O2748" s="91">
        <v>27</v>
      </c>
      <c r="P2748" s="91" t="s">
        <v>691</v>
      </c>
      <c r="Q2748" s="91" t="s">
        <v>691</v>
      </c>
      <c r="R2748" s="91" t="s">
        <v>691</v>
      </c>
      <c r="S2748" s="91">
        <v>6</v>
      </c>
      <c r="T2748" s="87" t="s">
        <v>691</v>
      </c>
      <c r="U2748" s="87">
        <v>28</v>
      </c>
      <c r="V2748" s="87">
        <v>24</v>
      </c>
      <c r="W2748" s="85" t="s">
        <v>691</v>
      </c>
      <c r="X2748" s="146">
        <v>7.455460364291581E-3</v>
      </c>
      <c r="Y2748" s="21">
        <v>2.15</v>
      </c>
      <c r="Z2748" s="147">
        <v>102</v>
      </c>
      <c r="AA2748" s="147">
        <v>64</v>
      </c>
      <c r="AB2748" s="21">
        <v>3</v>
      </c>
      <c r="AC2748" s="21">
        <v>0</v>
      </c>
      <c r="AD2748" s="153">
        <f>VLOOKUP(D2748,'Dados Base'!$B:$K,9,FALSE)*31536000/VLOOKUP($F2748,F:H,MATCH(H2747,F2747:AF2747,0),FALSE)</f>
        <v>6427.9678814082763</v>
      </c>
      <c r="AE2748" s="153">
        <f>VLOOKUP(D2748,'Dados Base'!$B:$K,10,FALSE)*31536000/VLOOKUP($F2748,F:H,MATCH(H2747,F2747:AF2747,0),FALSE)</f>
        <v>584.36071649166172</v>
      </c>
      <c r="AF2748" s="148" t="s">
        <v>692</v>
      </c>
      <c r="AG2748" s="21">
        <v>91.6</v>
      </c>
      <c r="AH2748" s="148" t="s">
        <v>692</v>
      </c>
      <c r="AI2748" s="148" t="s">
        <v>692</v>
      </c>
      <c r="AJ2748" s="148" t="s">
        <v>692</v>
      </c>
      <c r="AK2748" s="72">
        <f>(SUMIFS('Banco de Indicadores Mun. (2)'!I:I,'Banco de Indicadores Mun. (2)'!B:B,'Banco de Indicadores - Mun. (1)'!B2748,'Banco de Indicadores Mun. (2)'!A:A,'Banco de Indicadores - Mun. (1)'!A2748) / VLOOKUP(D2748,'Dados Base'!$B:$K,8,FALSE)) * 100</f>
        <v>102.36025925925925</v>
      </c>
      <c r="AL2748" s="72">
        <f>(SUMIFS('Banco de Indicadores Mun. (2)'!I:I,'Banco de Indicadores Mun. (2)'!B:B,'Banco de Indicadores - Mun. (1)'!B2748,'Banco de Indicadores Mun. (2)'!A:A,'Banco de Indicadores - Mun. (1)'!A2748) / VLOOKUP(D2748,'Dados Base'!$B:$K,9,FALSE)) * 100</f>
        <v>41.874651515151506</v>
      </c>
      <c r="AM2748" s="72">
        <f>(SUMIFS('Banco de Indicadores Mun. (2)'!J:J,'Banco de Indicadores Mun. (2)'!B:B,'Banco de Indicadores - Mun. (1)'!B2748,'Banco de Indicadores Mun. (2)'!A:A,'Banco de Indicadores - Mun. (1)'!A2748) / VLOOKUP(D2748,'Dados Base'!$B:$K,7,FALSE)) * 100</f>
        <v>129.1004761904762</v>
      </c>
      <c r="AN2748" s="72">
        <f>(SUMIFS('Banco de Indicadores Mun. (2)'!K:K,'Banco de Indicadores Mun. (2)'!B:B,'Banco de Indicadores - Mun. (1)'!B2748,'Banco de Indicadores Mun. (2)'!A:A,'Banco de Indicadores - Mun. (1)'!A2748) / VLOOKUP(D2748,'Dados Base'!$B:$K,10,FALSE)) * 100</f>
        <v>8.7694999999999972</v>
      </c>
      <c r="AO2748" s="24">
        <v>0</v>
      </c>
      <c r="AP2748" s="25">
        <v>0</v>
      </c>
      <c r="AQ2748" s="17">
        <v>0</v>
      </c>
      <c r="AR2748" s="24">
        <v>8.5</v>
      </c>
      <c r="AS2748" s="22">
        <v>100</v>
      </c>
      <c r="AT2748" s="22">
        <v>95</v>
      </c>
      <c r="AU2748" s="22">
        <v>61.445783132530117</v>
      </c>
      <c r="AV2748" s="22">
        <v>7.14</v>
      </c>
      <c r="AW2748" s="21">
        <v>0</v>
      </c>
      <c r="AX2748" s="21">
        <v>0</v>
      </c>
      <c r="AY2748" s="116">
        <v>0.2449860848606531</v>
      </c>
    </row>
    <row r="2749" spans="1:51" ht="15" x14ac:dyDescent="0.25">
      <c r="A2749" s="144">
        <v>2013</v>
      </c>
      <c r="B2749" s="77" t="s">
        <v>169</v>
      </c>
      <c r="C2749" s="78">
        <v>15</v>
      </c>
      <c r="D2749" s="77">
        <v>3514957</v>
      </c>
      <c r="E2749" s="78">
        <v>351495715</v>
      </c>
      <c r="F2749" s="78" t="str">
        <f t="shared" si="117"/>
        <v>3514957152013</v>
      </c>
      <c r="G2749" s="96">
        <v>-0.17640393367555074</v>
      </c>
      <c r="H2749" s="80">
        <f t="shared" si="116"/>
        <v>2414</v>
      </c>
      <c r="I2749" s="91">
        <v>2083</v>
      </c>
      <c r="J2749" s="97">
        <v>331</v>
      </c>
      <c r="K2749" s="83">
        <f>(H2749)/VLOOKUP(D2749,'Dados Base'!$B:$K,6,FALSE)</f>
        <v>28.841099163679807</v>
      </c>
      <c r="L2749" s="88">
        <f t="shared" si="118"/>
        <v>86.288318144159064</v>
      </c>
      <c r="M2749" s="85" t="s">
        <v>702</v>
      </c>
      <c r="N2749" s="92">
        <v>0.73</v>
      </c>
      <c r="O2749" s="91">
        <v>34</v>
      </c>
      <c r="P2749" s="91" t="s">
        <v>691</v>
      </c>
      <c r="Q2749" s="91" t="s">
        <v>691</v>
      </c>
      <c r="R2749" s="91" t="s">
        <v>691</v>
      </c>
      <c r="S2749" s="91">
        <v>3</v>
      </c>
      <c r="T2749" s="87" t="s">
        <v>691</v>
      </c>
      <c r="U2749" s="87">
        <v>13</v>
      </c>
      <c r="V2749" s="87">
        <v>14</v>
      </c>
      <c r="W2749" s="85" t="s">
        <v>691</v>
      </c>
      <c r="X2749" s="146">
        <v>5.7901774294827442E-3</v>
      </c>
      <c r="Y2749" s="21">
        <v>1.48</v>
      </c>
      <c r="Z2749" s="147">
        <v>65</v>
      </c>
      <c r="AA2749" s="147">
        <v>49</v>
      </c>
      <c r="AB2749" s="21">
        <v>0</v>
      </c>
      <c r="AC2749" s="21">
        <v>0</v>
      </c>
      <c r="AD2749" s="153">
        <f>VLOOKUP(D2749,'Dados Base'!$B:$K,9,FALSE)*31536000/VLOOKUP($F2749,F:H,MATCH(H2748,F2748:AF2748,0),FALSE)</f>
        <v>8360.8285004142508</v>
      </c>
      <c r="AE2749" s="153">
        <f>VLOOKUP(D2749,'Dados Base'!$B:$K,10,FALSE)*31536000/VLOOKUP($F2749,F:H,MATCH(H2748,F2748:AF2748,0),FALSE)</f>
        <v>1045.1035625517811</v>
      </c>
      <c r="AF2749" s="148" t="s">
        <v>692</v>
      </c>
      <c r="AG2749" s="21">
        <v>100</v>
      </c>
      <c r="AH2749" s="148" t="s">
        <v>692</v>
      </c>
      <c r="AI2749" s="148" t="s">
        <v>692</v>
      </c>
      <c r="AJ2749" s="148" t="s">
        <v>692</v>
      </c>
      <c r="AK2749" s="72">
        <f>(SUMIFS('Banco de Indicadores Mun. (2)'!I:I,'Banco de Indicadores Mun. (2)'!B:B,'Banco de Indicadores - Mun. (1)'!B2749,'Banco de Indicadores Mun. (2)'!A:A,'Banco de Indicadores - Mun. (1)'!A2749) / VLOOKUP(D2749,'Dados Base'!$B:$K,8,FALSE)) * 100</f>
        <v>95.305666666666681</v>
      </c>
      <c r="AL2749" s="72">
        <f>(SUMIFS('Banco de Indicadores Mun. (2)'!I:I,'Banco de Indicadores Mun. (2)'!B:B,'Banco de Indicadores - Mun. (1)'!B2749,'Banco de Indicadores Mun. (2)'!A:A,'Banco de Indicadores - Mun. (1)'!A2749) / VLOOKUP(D2749,'Dados Base'!$B:$K,9,FALSE)) * 100</f>
        <v>31.272171874999998</v>
      </c>
      <c r="AM2749" s="72">
        <f>(SUMIFS('Banco de Indicadores Mun. (2)'!J:J,'Banco de Indicadores Mun. (2)'!B:B,'Banco de Indicadores - Mun. (1)'!B2749,'Banco de Indicadores Mun. (2)'!A:A,'Banco de Indicadores - Mun. (1)'!A2749) / VLOOKUP(D2749,'Dados Base'!$B:$K,7,FALSE)) * 100</f>
        <v>139.38530769230769</v>
      </c>
      <c r="AN2749" s="72">
        <f>(SUMIFS('Banco de Indicadores Mun. (2)'!K:K,'Banco de Indicadores Mun. (2)'!B:B,'Banco de Indicadores - Mun. (1)'!B2749,'Banco de Indicadores Mun. (2)'!A:A,'Banco de Indicadores - Mun. (1)'!A2749) / VLOOKUP(D2749,'Dados Base'!$B:$K,10,FALSE)) * 100</f>
        <v>23.67625</v>
      </c>
      <c r="AO2749" s="24">
        <v>0</v>
      </c>
      <c r="AP2749" s="25">
        <v>0</v>
      </c>
      <c r="AQ2749" s="17">
        <v>0</v>
      </c>
      <c r="AR2749" s="24">
        <v>8.5</v>
      </c>
      <c r="AS2749" s="22">
        <v>98</v>
      </c>
      <c r="AT2749" s="22">
        <v>98</v>
      </c>
      <c r="AU2749" s="22">
        <v>57.017543859649123</v>
      </c>
      <c r="AV2749" s="22">
        <v>6.86</v>
      </c>
      <c r="AW2749" s="21">
        <v>0</v>
      </c>
      <c r="AX2749" s="21">
        <v>0</v>
      </c>
      <c r="AY2749" s="116">
        <v>140.57029349305802</v>
      </c>
    </row>
    <row r="2750" spans="1:51" ht="15" x14ac:dyDescent="0.25">
      <c r="A2750" s="144">
        <v>2013</v>
      </c>
      <c r="B2750" s="77" t="s">
        <v>170</v>
      </c>
      <c r="C2750" s="78">
        <v>6</v>
      </c>
      <c r="D2750" s="77">
        <v>3515004</v>
      </c>
      <c r="E2750" s="78">
        <v>35150046</v>
      </c>
      <c r="F2750" s="78" t="str">
        <f t="shared" si="117"/>
        <v>351500462013</v>
      </c>
      <c r="G2750" s="96">
        <v>1.3947051434566538</v>
      </c>
      <c r="H2750" s="80">
        <f t="shared" si="116"/>
        <v>249469</v>
      </c>
      <c r="I2750" s="91">
        <v>249469</v>
      </c>
      <c r="J2750" s="97">
        <v>0</v>
      </c>
      <c r="K2750" s="83">
        <f>(H2750)/VLOOKUP(D2750,'Dados Base'!$B:$K,6,FALSE)</f>
        <v>3559.7745433789955</v>
      </c>
      <c r="L2750" s="88">
        <f t="shared" si="118"/>
        <v>100</v>
      </c>
      <c r="M2750" s="85" t="s">
        <v>702</v>
      </c>
      <c r="N2750" s="92">
        <v>0.73499999999999999</v>
      </c>
      <c r="O2750" s="91">
        <v>16</v>
      </c>
      <c r="P2750" s="91" t="s">
        <v>691</v>
      </c>
      <c r="Q2750" s="91" t="s">
        <v>691</v>
      </c>
      <c r="R2750" s="91" t="s">
        <v>691</v>
      </c>
      <c r="S2750" s="91">
        <v>224</v>
      </c>
      <c r="T2750" s="87" t="s">
        <v>691</v>
      </c>
      <c r="U2750" s="87">
        <v>1056</v>
      </c>
      <c r="V2750" s="87">
        <v>824</v>
      </c>
      <c r="W2750" s="85" t="s">
        <v>691</v>
      </c>
      <c r="X2750" s="146">
        <v>0.86909917824074079</v>
      </c>
      <c r="Y2750" s="21">
        <v>230.62</v>
      </c>
      <c r="Z2750" s="147">
        <v>3365</v>
      </c>
      <c r="AA2750" s="147">
        <v>10472</v>
      </c>
      <c r="AB2750" s="21">
        <v>12</v>
      </c>
      <c r="AC2750" s="21">
        <v>0</v>
      </c>
      <c r="AD2750" s="153">
        <f>VLOOKUP(D2750,'Dados Base'!$B:$K,9,FALSE)*31536000/VLOOKUP($F2750,F:H,MATCH(H2749,F2749:AF2749,0),FALSE)</f>
        <v>125.14837514881609</v>
      </c>
      <c r="AE2750" s="153">
        <f>VLOOKUP(D2750,'Dados Base'!$B:$K,10,FALSE)*31536000/VLOOKUP($F2750,F:H,MATCH(H2749,F2749:AF2749,0),FALSE)</f>
        <v>17.697750021044698</v>
      </c>
      <c r="AF2750" s="148">
        <v>100</v>
      </c>
      <c r="AG2750" s="21">
        <v>100</v>
      </c>
      <c r="AH2750" s="148">
        <v>67.13</v>
      </c>
      <c r="AI2750" s="148">
        <v>32.18</v>
      </c>
      <c r="AJ2750" s="148">
        <v>100</v>
      </c>
      <c r="AK2750" s="72">
        <f>(SUMIFS('Banco de Indicadores Mun. (2)'!I:I,'Banco de Indicadores Mun. (2)'!B:B,'Banco de Indicadores - Mun. (1)'!B2750,'Banco de Indicadores Mun. (2)'!A:A,'Banco de Indicadores - Mun. (1)'!A2750) / VLOOKUP(D2750,'Dados Base'!$B:$K,8,FALSE)) * 100</f>
        <v>51.659459459459441</v>
      </c>
      <c r="AL2750" s="72">
        <f>(SUMIFS('Banco de Indicadores Mun. (2)'!I:I,'Banco de Indicadores Mun. (2)'!B:B,'Banco de Indicadores - Mun. (1)'!B2750,'Banco de Indicadores Mun. (2)'!A:A,'Banco de Indicadores - Mun. (1)'!A2750) / VLOOKUP(D2750,'Dados Base'!$B:$K,9,FALSE)) * 100</f>
        <v>19.307070707070704</v>
      </c>
      <c r="AM2750" s="72">
        <f>(SUMIFS('Banco de Indicadores Mun. (2)'!J:J,'Banco de Indicadores Mun. (2)'!B:B,'Banco de Indicadores - Mun. (1)'!B2750,'Banco de Indicadores Mun. (2)'!A:A,'Banco de Indicadores - Mun. (1)'!A2750) / VLOOKUP(D2750,'Dados Base'!$B:$K,7,FALSE)) * 100</f>
        <v>60.156347826086943</v>
      </c>
      <c r="AN2750" s="72">
        <f>(SUMIFS('Banco de Indicadores Mun. (2)'!K:K,'Banco de Indicadores Mun. (2)'!B:B,'Banco de Indicadores - Mun. (1)'!B2750,'Banco de Indicadores Mun. (2)'!A:A,'Banco de Indicadores - Mun. (1)'!A2750) / VLOOKUP(D2750,'Dados Base'!$B:$K,10,FALSE)) * 100</f>
        <v>37.700285714285705</v>
      </c>
      <c r="AO2750" s="24">
        <v>1</v>
      </c>
      <c r="AP2750" s="25">
        <v>0</v>
      </c>
      <c r="AQ2750" s="17">
        <v>1600</v>
      </c>
      <c r="AR2750" s="24">
        <v>7.9</v>
      </c>
      <c r="AS2750" s="22">
        <v>66</v>
      </c>
      <c r="AT2750" s="22">
        <v>36.299999999999997</v>
      </c>
      <c r="AU2750" s="22">
        <v>24.318855243188551</v>
      </c>
      <c r="AV2750" s="22">
        <v>3.4</v>
      </c>
      <c r="AW2750" s="21">
        <v>2</v>
      </c>
      <c r="AX2750" s="21">
        <v>0</v>
      </c>
      <c r="AY2750" s="116">
        <v>0.54606130352792881</v>
      </c>
    </row>
    <row r="2751" spans="1:51" ht="15" x14ac:dyDescent="0.25">
      <c r="A2751" s="144">
        <v>2013</v>
      </c>
      <c r="B2751" s="77" t="s">
        <v>171</v>
      </c>
      <c r="C2751" s="78">
        <v>6</v>
      </c>
      <c r="D2751" s="77">
        <v>3515103</v>
      </c>
      <c r="E2751" s="78">
        <v>35151036</v>
      </c>
      <c r="F2751" s="78" t="str">
        <f t="shared" si="117"/>
        <v>351510362013</v>
      </c>
      <c r="G2751" s="96">
        <v>0.92104180583112427</v>
      </c>
      <c r="H2751" s="80">
        <f t="shared" si="116"/>
        <v>64334</v>
      </c>
      <c r="I2751" s="91">
        <v>62618</v>
      </c>
      <c r="J2751" s="97">
        <v>1716</v>
      </c>
      <c r="K2751" s="83">
        <f>(H2751)/VLOOKUP(D2751,'Dados Base'!$B:$K,6,FALSE)</f>
        <v>414.95098039215691</v>
      </c>
      <c r="L2751" s="88">
        <f t="shared" si="118"/>
        <v>97.332670127770697</v>
      </c>
      <c r="M2751" s="85" t="s">
        <v>702</v>
      </c>
      <c r="N2751" s="92">
        <v>0.749</v>
      </c>
      <c r="O2751" s="91">
        <v>12</v>
      </c>
      <c r="P2751" s="91" t="s">
        <v>691</v>
      </c>
      <c r="Q2751" s="91" t="s">
        <v>691</v>
      </c>
      <c r="R2751" s="91" t="s">
        <v>691</v>
      </c>
      <c r="S2751" s="91">
        <v>103</v>
      </c>
      <c r="T2751" s="87" t="s">
        <v>691</v>
      </c>
      <c r="U2751" s="87">
        <v>328</v>
      </c>
      <c r="V2751" s="87">
        <v>170</v>
      </c>
      <c r="W2751" s="85" t="s">
        <v>691</v>
      </c>
      <c r="X2751" s="146">
        <v>0.13802204446296298</v>
      </c>
      <c r="Y2751" s="21">
        <v>51.6</v>
      </c>
      <c r="Z2751" s="147">
        <v>696</v>
      </c>
      <c r="AA2751" s="147">
        <v>2787</v>
      </c>
      <c r="AB2751" s="21">
        <v>3</v>
      </c>
      <c r="AC2751" s="21">
        <v>0</v>
      </c>
      <c r="AD2751" s="153">
        <f>VLOOKUP(D2751,'Dados Base'!$B:$K,9,FALSE)*31536000/VLOOKUP($F2751,F:H,MATCH(H2750,F2750:AF2750,0),FALSE)</f>
        <v>1112.7354120682687</v>
      </c>
      <c r="AE2751" s="153">
        <f>VLOOKUP(D2751,'Dados Base'!$B:$K,10,FALSE)*31536000/VLOOKUP($F2751,F:H,MATCH(H2750,F2750:AF2750,0),FALSE)</f>
        <v>156.86137967482199</v>
      </c>
      <c r="AF2751" s="148">
        <v>70.48</v>
      </c>
      <c r="AG2751" s="21" t="s">
        <v>692</v>
      </c>
      <c r="AH2751" s="148">
        <v>32.04</v>
      </c>
      <c r="AI2751" s="148">
        <v>11.88</v>
      </c>
      <c r="AJ2751" s="148">
        <v>72.400000000000006</v>
      </c>
      <c r="AK2751" s="72">
        <f>(SUMIFS('Banco de Indicadores Mun. (2)'!I:I,'Banco de Indicadores Mun. (2)'!B:B,'Banco de Indicadores - Mun. (1)'!B2751,'Banco de Indicadores Mun. (2)'!A:A,'Banco de Indicadores - Mun. (1)'!A2751) / VLOOKUP(D2751,'Dados Base'!$B:$K,8,FALSE)) * 100</f>
        <v>10.551835294117646</v>
      </c>
      <c r="AL2751" s="72">
        <f>(SUMIFS('Banco de Indicadores Mun. (2)'!I:I,'Banco de Indicadores Mun. (2)'!B:B,'Banco de Indicadores - Mun. (1)'!B2751,'Banco de Indicadores Mun. (2)'!A:A,'Banco de Indicadores - Mun. (1)'!A2751) / VLOOKUP(D2751,'Dados Base'!$B:$K,9,FALSE)) * 100</f>
        <v>3.9511277533039646</v>
      </c>
      <c r="AM2751" s="72">
        <f>(SUMIFS('Banco de Indicadores Mun. (2)'!J:J,'Banco de Indicadores Mun. (2)'!B:B,'Banco de Indicadores - Mun. (1)'!B2751,'Banco de Indicadores Mun. (2)'!A:A,'Banco de Indicadores - Mun. (1)'!A2751) / VLOOKUP(D2751,'Dados Base'!$B:$K,7,FALSE)) * 100</f>
        <v>8.7358490566037728E-2</v>
      </c>
      <c r="AN2751" s="72">
        <f>(SUMIFS('Banco de Indicadores Mun. (2)'!K:K,'Banco de Indicadores Mun. (2)'!B:B,'Banco de Indicadores - Mun. (1)'!B2751,'Banco de Indicadores Mun. (2)'!A:A,'Banco de Indicadores - Mun. (1)'!A2751) / VLOOKUP(D2751,'Dados Base'!$B:$K,10,FALSE)) * 100</f>
        <v>27.883625000000002</v>
      </c>
      <c r="AO2751" s="24">
        <v>0</v>
      </c>
      <c r="AP2751" s="25">
        <v>0</v>
      </c>
      <c r="AQ2751" s="17">
        <v>0</v>
      </c>
      <c r="AR2751" s="24">
        <v>9.4</v>
      </c>
      <c r="AS2751" s="22">
        <v>40</v>
      </c>
      <c r="AT2751" s="22">
        <v>40</v>
      </c>
      <c r="AU2751" s="22">
        <v>19.982773471145563</v>
      </c>
      <c r="AV2751" s="22">
        <v>3.9</v>
      </c>
      <c r="AW2751" s="21">
        <v>1</v>
      </c>
      <c r="AX2751" s="21">
        <v>0</v>
      </c>
      <c r="AY2751" s="116">
        <v>62.667839355081881</v>
      </c>
    </row>
    <row r="2752" spans="1:51" ht="15" x14ac:dyDescent="0.25">
      <c r="A2752" s="144">
        <v>2013</v>
      </c>
      <c r="B2752" s="77" t="s">
        <v>172</v>
      </c>
      <c r="C2752" s="78">
        <v>21</v>
      </c>
      <c r="D2752" s="77">
        <v>3515129</v>
      </c>
      <c r="E2752" s="78">
        <v>351512921</v>
      </c>
      <c r="F2752" s="78" t="str">
        <f t="shared" si="117"/>
        <v>3515129212013</v>
      </c>
      <c r="G2752" s="96">
        <v>0.32821638668365516</v>
      </c>
      <c r="H2752" s="80">
        <f t="shared" si="116"/>
        <v>3040</v>
      </c>
      <c r="I2752" s="91">
        <v>2565</v>
      </c>
      <c r="J2752" s="97">
        <v>475</v>
      </c>
      <c r="K2752" s="83">
        <f>(H2752)/VLOOKUP(D2752,'Dados Base'!$B:$K,6,FALSE)</f>
        <v>13.613362590121357</v>
      </c>
      <c r="L2752" s="88">
        <f t="shared" si="118"/>
        <v>84.375</v>
      </c>
      <c r="M2752" s="85" t="s">
        <v>702</v>
      </c>
      <c r="N2752" s="92">
        <v>0.72699999999999998</v>
      </c>
      <c r="O2752" s="91">
        <v>30</v>
      </c>
      <c r="P2752" s="91" t="s">
        <v>691</v>
      </c>
      <c r="Q2752" s="91" t="s">
        <v>691</v>
      </c>
      <c r="R2752" s="91" t="s">
        <v>691</v>
      </c>
      <c r="S2752" s="91">
        <v>3</v>
      </c>
      <c r="T2752" s="87" t="s">
        <v>691</v>
      </c>
      <c r="U2752" s="87">
        <v>15</v>
      </c>
      <c r="V2752" s="87">
        <v>15</v>
      </c>
      <c r="W2752" s="85" t="s">
        <v>691</v>
      </c>
      <c r="X2752" s="146">
        <v>6.619125E-3</v>
      </c>
      <c r="Y2752" s="21">
        <v>1.82</v>
      </c>
      <c r="Z2752" s="147">
        <v>122</v>
      </c>
      <c r="AA2752" s="147">
        <v>19</v>
      </c>
      <c r="AB2752" s="21">
        <v>0</v>
      </c>
      <c r="AC2752" s="21">
        <v>0</v>
      </c>
      <c r="AD2752" s="153">
        <f>VLOOKUP(D2752,'Dados Base'!$B:$K,9,FALSE)*31536000/VLOOKUP($F2752,F:H,MATCH(H2751,F2751:AF2751,0),FALSE)</f>
        <v>17635.263157894737</v>
      </c>
      <c r="AE2752" s="153">
        <f>VLOOKUP(D2752,'Dados Base'!$B:$K,10,FALSE)*31536000/VLOOKUP($F2752,F:H,MATCH(H2751,F2751:AF2751,0),FALSE)</f>
        <v>1971.0000000000007</v>
      </c>
      <c r="AF2752" s="148">
        <v>83.61</v>
      </c>
      <c r="AG2752" s="21" t="s">
        <v>692</v>
      </c>
      <c r="AH2752" s="148">
        <v>83.26</v>
      </c>
      <c r="AI2752" s="148">
        <v>19.32</v>
      </c>
      <c r="AJ2752" s="148">
        <v>100</v>
      </c>
      <c r="AK2752" s="72">
        <f>(SUMIFS('Banco de Indicadores Mun. (2)'!I:I,'Banco de Indicadores Mun. (2)'!B:B,'Banco de Indicadores - Mun. (1)'!B2752,'Banco de Indicadores Mun. (2)'!A:A,'Banco de Indicadores - Mun. (1)'!A2752) / VLOOKUP(D2752,'Dados Base'!$B:$K,8,FALSE)) * 100</f>
        <v>2.9303797468354428E-2</v>
      </c>
      <c r="AL2752" s="72">
        <f>(SUMIFS('Banco de Indicadores Mun. (2)'!I:I,'Banco de Indicadores Mun. (2)'!B:B,'Banco de Indicadores - Mun. (1)'!B2752,'Banco de Indicadores Mun. (2)'!A:A,'Banco de Indicadores - Mun. (1)'!A2752) / VLOOKUP(D2752,'Dados Base'!$B:$K,9,FALSE)) * 100</f>
        <v>1.3617647058823529E-2</v>
      </c>
      <c r="AM2752" s="72">
        <f>(SUMIFS('Banco de Indicadores Mun. (2)'!J:J,'Banco de Indicadores Mun. (2)'!B:B,'Banco de Indicadores - Mun. (1)'!B2752,'Banco de Indicadores Mun. (2)'!A:A,'Banco de Indicadores - Mun. (1)'!A2752) / VLOOKUP(D2752,'Dados Base'!$B:$K,7,FALSE)) * 100</f>
        <v>0</v>
      </c>
      <c r="AN2752" s="72">
        <f>(SUMIFS('Banco de Indicadores Mun. (2)'!K:K,'Banco de Indicadores Mun. (2)'!B:B,'Banco de Indicadores - Mun. (1)'!B2752,'Banco de Indicadores Mun. (2)'!A:A,'Banco de Indicadores - Mun. (1)'!A2752) / VLOOKUP(D2752,'Dados Base'!$B:$K,10,FALSE)) * 100</f>
        <v>0.12184210526315785</v>
      </c>
      <c r="AO2752" s="24">
        <v>0</v>
      </c>
      <c r="AP2752" s="25">
        <v>0</v>
      </c>
      <c r="AQ2752" s="17">
        <v>0</v>
      </c>
      <c r="AR2752" s="24">
        <v>9</v>
      </c>
      <c r="AS2752" s="22">
        <v>98</v>
      </c>
      <c r="AT2752" s="22">
        <v>98.000000000000014</v>
      </c>
      <c r="AU2752" s="22">
        <v>86.524822695035468</v>
      </c>
      <c r="AV2752" s="22">
        <v>9.9700000000000006</v>
      </c>
      <c r="AW2752" s="21">
        <v>0</v>
      </c>
      <c r="AX2752" s="21">
        <v>0</v>
      </c>
      <c r="AY2752" s="116">
        <v>0</v>
      </c>
    </row>
    <row r="2753" spans="1:51" ht="15" x14ac:dyDescent="0.25">
      <c r="A2753" s="144">
        <v>2013</v>
      </c>
      <c r="B2753" s="77" t="s">
        <v>173</v>
      </c>
      <c r="C2753" s="78">
        <v>9</v>
      </c>
      <c r="D2753" s="77">
        <v>3515152</v>
      </c>
      <c r="E2753" s="78">
        <v>35151529</v>
      </c>
      <c r="F2753" s="78" t="str">
        <f t="shared" si="117"/>
        <v>351515292013</v>
      </c>
      <c r="G2753" s="96">
        <v>3.9823288841668747</v>
      </c>
      <c r="H2753" s="80">
        <f t="shared" si="116"/>
        <v>17220</v>
      </c>
      <c r="I2753" s="91">
        <v>12755</v>
      </c>
      <c r="J2753" s="97">
        <v>4465</v>
      </c>
      <c r="K2753" s="83">
        <f>(H2753)/VLOOKUP(D2753,'Dados Base'!$B:$K,6,FALSE)</f>
        <v>156.83060109289619</v>
      </c>
      <c r="L2753" s="88">
        <f t="shared" si="118"/>
        <v>74.070847851335657</v>
      </c>
      <c r="M2753" s="85" t="s">
        <v>702</v>
      </c>
      <c r="N2753" s="92">
        <v>0.73199999999999998</v>
      </c>
      <c r="O2753" s="91">
        <v>52</v>
      </c>
      <c r="P2753" s="91" t="s">
        <v>691</v>
      </c>
      <c r="Q2753" s="91" t="s">
        <v>691</v>
      </c>
      <c r="R2753" s="91" t="s">
        <v>691</v>
      </c>
      <c r="S2753" s="91">
        <v>32</v>
      </c>
      <c r="T2753" s="87" t="s">
        <v>691</v>
      </c>
      <c r="U2753" s="87">
        <v>110</v>
      </c>
      <c r="V2753" s="87">
        <v>91</v>
      </c>
      <c r="W2753" s="85" t="s">
        <v>691</v>
      </c>
      <c r="X2753" s="146">
        <v>3.8338057916666668E-2</v>
      </c>
      <c r="Y2753" s="21">
        <v>9.0500000000000007</v>
      </c>
      <c r="Z2753" s="147">
        <v>528</v>
      </c>
      <c r="AA2753" s="147">
        <v>170</v>
      </c>
      <c r="AB2753" s="21">
        <v>1</v>
      </c>
      <c r="AC2753" s="21">
        <v>1</v>
      </c>
      <c r="AD2753" s="153">
        <f>VLOOKUP(D2753,'Dados Base'!$B:$K,9,FALSE)*31536000/VLOOKUP($F2753,F:H,MATCH(H2752,F2752:AF2752,0),FALSE)</f>
        <v>2600.5296167247388</v>
      </c>
      <c r="AE2753" s="153">
        <f>VLOOKUP(D2753,'Dados Base'!$B:$K,10,FALSE)*31536000/VLOOKUP($F2753,F:H,MATCH(H2752,F2752:AF2752,0),FALSE)</f>
        <v>329.64459930313598</v>
      </c>
      <c r="AF2753" s="148">
        <v>73.14</v>
      </c>
      <c r="AG2753" s="21">
        <v>73.14</v>
      </c>
      <c r="AH2753" s="148">
        <v>71.92</v>
      </c>
      <c r="AI2753" s="148">
        <v>44.48</v>
      </c>
      <c r="AJ2753" s="148">
        <v>100</v>
      </c>
      <c r="AK2753" s="72">
        <f>(SUMIFS('Banco de Indicadores Mun. (2)'!I:I,'Banco de Indicadores Mun. (2)'!B:B,'Banco de Indicadores - Mun. (1)'!B2753,'Banco de Indicadores Mun. (2)'!A:A,'Banco de Indicadores - Mun. (1)'!A2753) / VLOOKUP(D2753,'Dados Base'!$B:$K,8,FALSE)) * 100</f>
        <v>34.140584905660376</v>
      </c>
      <c r="AL2753" s="72">
        <f>(SUMIFS('Banco de Indicadores Mun. (2)'!I:I,'Banco de Indicadores Mun. (2)'!B:B,'Banco de Indicadores - Mun. (1)'!B2753,'Banco de Indicadores Mun. (2)'!A:A,'Banco de Indicadores - Mun. (1)'!A2753) / VLOOKUP(D2753,'Dados Base'!$B:$K,9,FALSE)) * 100</f>
        <v>12.742612676056339</v>
      </c>
      <c r="AM2753" s="72">
        <f>(SUMIFS('Banco de Indicadores Mun. (2)'!J:J,'Banco de Indicadores Mun. (2)'!B:B,'Banco de Indicadores - Mun. (1)'!B2753,'Banco de Indicadores Mun. (2)'!A:A,'Banco de Indicadores - Mun. (1)'!A2753) / VLOOKUP(D2753,'Dados Base'!$B:$K,7,FALSE)) * 100</f>
        <v>44.106228571428566</v>
      </c>
      <c r="AN2753" s="72">
        <f>(SUMIFS('Banco de Indicadores Mun. (2)'!K:K,'Banco de Indicadores Mun. (2)'!B:B,'Banco de Indicadores - Mun. (1)'!B2753,'Banco de Indicadores Mun. (2)'!A:A,'Banco de Indicadores - Mun. (1)'!A2753) / VLOOKUP(D2753,'Dados Base'!$B:$K,10,FALSE)) * 100</f>
        <v>14.762944444444443</v>
      </c>
      <c r="AO2753" s="24">
        <v>0</v>
      </c>
      <c r="AP2753" s="25">
        <v>0</v>
      </c>
      <c r="AQ2753" s="17">
        <v>0</v>
      </c>
      <c r="AR2753" s="24">
        <v>9.8000000000000007</v>
      </c>
      <c r="AS2753" s="22">
        <v>98.33</v>
      </c>
      <c r="AT2753" s="22">
        <v>98.33</v>
      </c>
      <c r="AU2753" s="22">
        <v>75.644699140401144</v>
      </c>
      <c r="AV2753" s="22">
        <v>8.4</v>
      </c>
      <c r="AW2753" s="21">
        <v>0</v>
      </c>
      <c r="AX2753" s="21">
        <v>1</v>
      </c>
      <c r="AY2753" s="116">
        <v>139.40608601804399</v>
      </c>
    </row>
    <row r="2754" spans="1:51" ht="15" x14ac:dyDescent="0.25">
      <c r="A2754" s="144">
        <v>2013</v>
      </c>
      <c r="B2754" s="77" t="s">
        <v>174</v>
      </c>
      <c r="C2754" s="78">
        <v>9</v>
      </c>
      <c r="D2754" s="77">
        <v>3515186</v>
      </c>
      <c r="E2754" s="78">
        <v>35151869</v>
      </c>
      <c r="F2754" s="78" t="str">
        <f t="shared" si="117"/>
        <v>351518692013</v>
      </c>
      <c r="G2754" s="96">
        <v>0.24609521947858148</v>
      </c>
      <c r="H2754" s="80">
        <f t="shared" ref="H2754:H2817" si="119">SUM(I2754:J2754)</f>
        <v>42134</v>
      </c>
      <c r="I2754" s="91">
        <v>37771</v>
      </c>
      <c r="J2754" s="97">
        <v>4363</v>
      </c>
      <c r="K2754" s="83">
        <f>(H2754)/VLOOKUP(D2754,'Dados Base'!$B:$K,6,FALSE)</f>
        <v>107.92244051125739</v>
      </c>
      <c r="L2754" s="88">
        <f t="shared" si="118"/>
        <v>89.644942326861923</v>
      </c>
      <c r="M2754" s="85" t="s">
        <v>702</v>
      </c>
      <c r="N2754" s="92">
        <v>0.78700000000000003</v>
      </c>
      <c r="O2754" s="91">
        <v>263</v>
      </c>
      <c r="P2754" s="91" t="s">
        <v>691</v>
      </c>
      <c r="Q2754" s="91" t="s">
        <v>691</v>
      </c>
      <c r="R2754" s="91" t="s">
        <v>691</v>
      </c>
      <c r="S2754" s="91">
        <v>171</v>
      </c>
      <c r="T2754" s="87" t="s">
        <v>691</v>
      </c>
      <c r="U2754" s="87">
        <v>441</v>
      </c>
      <c r="V2754" s="87">
        <v>321</v>
      </c>
      <c r="W2754" s="85" t="s">
        <v>691</v>
      </c>
      <c r="X2754" s="146">
        <v>0.12150889665277777</v>
      </c>
      <c r="Y2754" s="21">
        <v>31.01</v>
      </c>
      <c r="Z2754" s="147">
        <v>1641</v>
      </c>
      <c r="AA2754" s="147">
        <v>452</v>
      </c>
      <c r="AB2754" s="21">
        <v>7</v>
      </c>
      <c r="AC2754" s="21">
        <v>0</v>
      </c>
      <c r="AD2754" s="153">
        <f>VLOOKUP(D2754,'Dados Base'!$B:$K,9,FALSE)*31536000/VLOOKUP($F2754,F:H,MATCH(H2753,F2753:AF2753,0),FALSE)</f>
        <v>3936.9478331039068</v>
      </c>
      <c r="AE2754" s="153">
        <f>VLOOKUP(D2754,'Dados Base'!$B:$K,10,FALSE)*31536000/VLOOKUP($F2754,F:H,MATCH(H2753,F2753:AF2753,0),FALSE)</f>
        <v>471.53557696871877</v>
      </c>
      <c r="AF2754" s="148">
        <v>94.74</v>
      </c>
      <c r="AG2754" s="21">
        <v>88.87</v>
      </c>
      <c r="AH2754" s="148">
        <v>93.25</v>
      </c>
      <c r="AI2754" s="148">
        <v>24.37</v>
      </c>
      <c r="AJ2754" s="148">
        <v>100</v>
      </c>
      <c r="AK2754" s="72">
        <f>(SUMIFS('Banco de Indicadores Mun. (2)'!I:I,'Banco de Indicadores Mun. (2)'!B:B,'Banco de Indicadores - Mun. (1)'!B2754,'Banco de Indicadores Mun. (2)'!A:A,'Banco de Indicadores - Mun. (1)'!A2754) / VLOOKUP(D2754,'Dados Base'!$B:$K,8,FALSE)) * 100</f>
        <v>3.5850736842105255</v>
      </c>
      <c r="AL2754" s="72">
        <f>(SUMIFS('Banco de Indicadores Mun. (2)'!I:I,'Banco de Indicadores Mun. (2)'!B:B,'Banco de Indicadores - Mun. (1)'!B2754,'Banco de Indicadores Mun. (2)'!A:A,'Banco de Indicadores - Mun. (1)'!A2754) / VLOOKUP(D2754,'Dados Base'!$B:$K,9,FALSE)) * 100</f>
        <v>1.2949885931558931</v>
      </c>
      <c r="AM2754" s="72">
        <f>(SUMIFS('Banco de Indicadores Mun. (2)'!J:J,'Banco de Indicadores Mun. (2)'!B:B,'Banco de Indicadores - Mun. (1)'!B2754,'Banco de Indicadores Mun. (2)'!A:A,'Banco de Indicadores - Mun. (1)'!A2754) / VLOOKUP(D2754,'Dados Base'!$B:$K,7,FALSE)) * 100</f>
        <v>5.1891574803149592</v>
      </c>
      <c r="AN2754" s="72">
        <f>(SUMIFS('Banco de Indicadores Mun. (2)'!K:K,'Banco de Indicadores Mun. (2)'!B:B,'Banco de Indicadores - Mun. (1)'!B2754,'Banco de Indicadores Mun. (2)'!A:A,'Banco de Indicadores - Mun. (1)'!A2754) / VLOOKUP(D2754,'Dados Base'!$B:$K,10,FALSE)) * 100</f>
        <v>0.35144444444444445</v>
      </c>
      <c r="AO2754" s="24">
        <v>0</v>
      </c>
      <c r="AP2754" s="25">
        <v>0</v>
      </c>
      <c r="AQ2754" s="17">
        <v>0</v>
      </c>
      <c r="AR2754" s="24">
        <v>9.8000000000000007</v>
      </c>
      <c r="AS2754" s="22">
        <v>98</v>
      </c>
      <c r="AT2754" s="22">
        <v>98</v>
      </c>
      <c r="AU2754" s="22">
        <v>78.404204491161011</v>
      </c>
      <c r="AV2754" s="22">
        <v>8.27</v>
      </c>
      <c r="AW2754" s="21">
        <v>0</v>
      </c>
      <c r="AX2754" s="21">
        <v>0</v>
      </c>
      <c r="AY2754" s="116">
        <v>1.0973133415571628</v>
      </c>
    </row>
    <row r="2755" spans="1:51" ht="15" x14ac:dyDescent="0.25">
      <c r="A2755" s="144">
        <v>2013</v>
      </c>
      <c r="B2755" s="77" t="s">
        <v>175</v>
      </c>
      <c r="C2755" s="78">
        <v>17</v>
      </c>
      <c r="D2755" s="77">
        <v>3515194</v>
      </c>
      <c r="E2755" s="78">
        <v>351519417</v>
      </c>
      <c r="F2755" s="78" t="str">
        <f t="shared" ref="F2755:F2818" si="120">CONCATENATE(E2755,A2755)</f>
        <v>3515194172013</v>
      </c>
      <c r="G2755" s="96">
        <v>1.390067306347853</v>
      </c>
      <c r="H2755" s="80">
        <f t="shared" si="119"/>
        <v>4405</v>
      </c>
      <c r="I2755" s="91">
        <v>3768</v>
      </c>
      <c r="J2755" s="97">
        <v>637</v>
      </c>
      <c r="K2755" s="83">
        <f>(H2755)/VLOOKUP(D2755,'Dados Base'!$B:$K,6,FALSE)</f>
        <v>23.027863453395369</v>
      </c>
      <c r="L2755" s="88">
        <f t="shared" si="118"/>
        <v>85.539160045402951</v>
      </c>
      <c r="M2755" s="85" t="s">
        <v>702</v>
      </c>
      <c r="N2755" s="92">
        <v>0.69599999999999995</v>
      </c>
      <c r="O2755" s="91">
        <v>38</v>
      </c>
      <c r="P2755" s="91" t="s">
        <v>691</v>
      </c>
      <c r="Q2755" s="91" t="s">
        <v>691</v>
      </c>
      <c r="R2755" s="91" t="s">
        <v>691</v>
      </c>
      <c r="S2755" s="91">
        <v>4</v>
      </c>
      <c r="T2755" s="87" t="s">
        <v>691</v>
      </c>
      <c r="U2755" s="87">
        <v>27</v>
      </c>
      <c r="V2755" s="87">
        <v>31</v>
      </c>
      <c r="W2755" s="85" t="s">
        <v>691</v>
      </c>
      <c r="X2755" s="146">
        <v>1.0792249999999998E-2</v>
      </c>
      <c r="Y2755" s="21">
        <v>2.71</v>
      </c>
      <c r="Z2755" s="147">
        <v>163</v>
      </c>
      <c r="AA2755" s="147">
        <v>46</v>
      </c>
      <c r="AB2755" s="21">
        <v>0</v>
      </c>
      <c r="AC2755" s="21">
        <v>0</v>
      </c>
      <c r="AD2755" s="153">
        <f>VLOOKUP(D2755,'Dados Base'!$B:$K,9,FALSE)*31536000/VLOOKUP($F2755,F:H,MATCH(H2754,F2754:AF2754,0),FALSE)</f>
        <v>12814.855845629965</v>
      </c>
      <c r="AE2755" s="153">
        <f>VLOOKUP(D2755,'Dados Base'!$B:$K,10,FALSE)*31536000/VLOOKUP($F2755,F:H,MATCH(H2754,F2754:AF2754,0),FALSE)</f>
        <v>1431.8274687854707</v>
      </c>
      <c r="AF2755" s="148">
        <v>94.08</v>
      </c>
      <c r="AG2755" s="21">
        <v>92.75</v>
      </c>
      <c r="AH2755" s="148">
        <v>83.54</v>
      </c>
      <c r="AI2755" s="148">
        <v>38.200000000000003</v>
      </c>
      <c r="AJ2755" s="148">
        <v>100</v>
      </c>
      <c r="AK2755" s="72">
        <f>(SUMIFS('Banco de Indicadores Mun. (2)'!I:I,'Banco de Indicadores Mun. (2)'!B:B,'Banco de Indicadores - Mun. (1)'!B2755,'Banco de Indicadores Mun. (2)'!A:A,'Banco de Indicadores - Mun. (1)'!A2755) / VLOOKUP(D2755,'Dados Base'!$B:$K,8,FALSE)) * 100</f>
        <v>26.480873684210533</v>
      </c>
      <c r="AL2755" s="72">
        <f>(SUMIFS('Banco de Indicadores Mun. (2)'!I:I,'Banco de Indicadores Mun. (2)'!B:B,'Banco de Indicadores - Mun. (1)'!B2755,'Banco de Indicadores Mun. (2)'!A:A,'Banco de Indicadores - Mun. (1)'!A2755) / VLOOKUP(D2755,'Dados Base'!$B:$K,9,FALSE)) * 100</f>
        <v>14.054094972067041</v>
      </c>
      <c r="AM2755" s="72">
        <f>(SUMIFS('Banco de Indicadores Mun. (2)'!J:J,'Banco de Indicadores Mun. (2)'!B:B,'Banco de Indicadores - Mun. (1)'!B2755,'Banco de Indicadores Mun. (2)'!A:A,'Banco de Indicadores - Mun. (1)'!A2755) / VLOOKUP(D2755,'Dados Base'!$B:$K,7,FALSE)) * 100</f>
        <v>25.617280000000004</v>
      </c>
      <c r="AN2755" s="72">
        <f>(SUMIFS('Banco de Indicadores Mun. (2)'!K:K,'Banco de Indicadores Mun. (2)'!B:B,'Banco de Indicadores - Mun. (1)'!B2755,'Banco de Indicadores Mun. (2)'!A:A,'Banco de Indicadores - Mun. (1)'!A2755) / VLOOKUP(D2755,'Dados Base'!$B:$K,10,FALSE)) * 100</f>
        <v>29.719350000000013</v>
      </c>
      <c r="AO2755" s="24">
        <v>0</v>
      </c>
      <c r="AP2755" s="25">
        <v>0</v>
      </c>
      <c r="AQ2755" s="17">
        <v>0</v>
      </c>
      <c r="AR2755" s="24">
        <v>9.4</v>
      </c>
      <c r="AS2755" s="22">
        <v>94</v>
      </c>
      <c r="AT2755" s="22">
        <v>94</v>
      </c>
      <c r="AU2755" s="22">
        <v>77.990430622009569</v>
      </c>
      <c r="AV2755" s="22">
        <v>8.2799999999999994</v>
      </c>
      <c r="AW2755" s="21">
        <v>0</v>
      </c>
      <c r="AX2755" s="21">
        <v>0</v>
      </c>
      <c r="AY2755" s="116">
        <v>1384.8090476605564</v>
      </c>
    </row>
    <row r="2756" spans="1:51" ht="15" x14ac:dyDescent="0.25">
      <c r="A2756" s="144">
        <v>2013</v>
      </c>
      <c r="B2756" s="77" t="s">
        <v>176</v>
      </c>
      <c r="C2756" s="78">
        <v>9</v>
      </c>
      <c r="D2756" s="77">
        <v>3557303</v>
      </c>
      <c r="E2756" s="78">
        <v>35573039</v>
      </c>
      <c r="F2756" s="78" t="str">
        <f t="shared" si="120"/>
        <v>355730392013</v>
      </c>
      <c r="G2756" s="96">
        <v>1.1772264183080194</v>
      </c>
      <c r="H2756" s="80">
        <f t="shared" si="119"/>
        <v>10358</v>
      </c>
      <c r="I2756" s="91">
        <v>8261</v>
      </c>
      <c r="J2756" s="97">
        <v>2097</v>
      </c>
      <c r="K2756" s="83">
        <f>(H2756)/VLOOKUP(D2756,'Dados Base'!$B:$K,6,FALSE)</f>
        <v>140.50461204557786</v>
      </c>
      <c r="L2756" s="88">
        <f t="shared" si="118"/>
        <v>79.75477891484843</v>
      </c>
      <c r="M2756" s="85" t="s">
        <v>702</v>
      </c>
      <c r="N2756" s="92">
        <v>0.74</v>
      </c>
      <c r="O2756" s="91">
        <v>31</v>
      </c>
      <c r="P2756" s="91" t="s">
        <v>691</v>
      </c>
      <c r="Q2756" s="91" t="s">
        <v>691</v>
      </c>
      <c r="R2756" s="91" t="s">
        <v>691</v>
      </c>
      <c r="S2756" s="91">
        <v>21</v>
      </c>
      <c r="T2756" s="87" t="s">
        <v>691</v>
      </c>
      <c r="U2756" s="87">
        <v>79</v>
      </c>
      <c r="V2756" s="87">
        <v>43</v>
      </c>
      <c r="W2756" s="85" t="s">
        <v>691</v>
      </c>
      <c r="X2756" s="146">
        <v>2.151173177083333E-2</v>
      </c>
      <c r="Y2756" s="21">
        <v>5.96</v>
      </c>
      <c r="Z2756" s="147">
        <v>0</v>
      </c>
      <c r="AA2756" s="147">
        <v>460</v>
      </c>
      <c r="AB2756" s="21">
        <v>0</v>
      </c>
      <c r="AC2756" s="21">
        <v>0</v>
      </c>
      <c r="AD2756" s="153">
        <f>VLOOKUP(D2756,'Dados Base'!$B:$K,9,FALSE)*31536000/VLOOKUP($F2756,F:H,MATCH(H2755,F2755:AF2755,0),FALSE)</f>
        <v>3105.4952693570185</v>
      </c>
      <c r="AE2756" s="153">
        <f>VLOOKUP(D2756,'Dados Base'!$B:$K,10,FALSE)*31536000/VLOOKUP($F2756,F:H,MATCH(H2755,F2755:AF2755,0),FALSE)</f>
        <v>365.35238463023751</v>
      </c>
      <c r="AF2756" s="148">
        <v>79.75</v>
      </c>
      <c r="AG2756" s="21">
        <v>100</v>
      </c>
      <c r="AH2756" s="148">
        <v>79.75</v>
      </c>
      <c r="AI2756" s="148">
        <v>50.49</v>
      </c>
      <c r="AJ2756" s="148">
        <v>100</v>
      </c>
      <c r="AK2756" s="72">
        <f>(SUMIFS('Banco de Indicadores Mun. (2)'!I:I,'Banco de Indicadores Mun. (2)'!B:B,'Banco de Indicadores - Mun. (1)'!B2756,'Banco de Indicadores Mun. (2)'!A:A,'Banco de Indicadores - Mun. (1)'!A2756) / VLOOKUP(D2756,'Dados Base'!$B:$K,8,FALSE)) * 100</f>
        <v>19.593216216216216</v>
      </c>
      <c r="AL2756" s="72">
        <f>(SUMIFS('Banco de Indicadores Mun. (2)'!I:I,'Banco de Indicadores Mun. (2)'!B:B,'Banco de Indicadores - Mun. (1)'!B2756,'Banco de Indicadores Mun. (2)'!A:A,'Banco de Indicadores - Mun. (1)'!A2756) / VLOOKUP(D2756,'Dados Base'!$B:$K,9,FALSE)) * 100</f>
        <v>7.1073431372549027</v>
      </c>
      <c r="AM2756" s="72">
        <f>(SUMIFS('Banco de Indicadores Mun. (2)'!J:J,'Banco de Indicadores Mun. (2)'!B:B,'Banco de Indicadores - Mun. (1)'!B2756,'Banco de Indicadores Mun. (2)'!A:A,'Banco de Indicadores - Mun. (1)'!A2756) / VLOOKUP(D2756,'Dados Base'!$B:$K,7,FALSE)) * 100</f>
        <v>25.905560000000001</v>
      </c>
      <c r="AN2756" s="72">
        <f>(SUMIFS('Banco de Indicadores Mun. (2)'!K:K,'Banco de Indicadores Mun. (2)'!B:B,'Banco de Indicadores - Mun. (1)'!B2756,'Banco de Indicadores Mun. (2)'!A:A,'Banco de Indicadores - Mun. (1)'!A2756) / VLOOKUP(D2756,'Dados Base'!$B:$K,10,FALSE)) * 100</f>
        <v>6.4424999999999999</v>
      </c>
      <c r="AO2756" s="24">
        <v>0</v>
      </c>
      <c r="AP2756" s="25">
        <v>0</v>
      </c>
      <c r="AQ2756" s="17">
        <v>0</v>
      </c>
      <c r="AR2756" s="24">
        <v>7.4</v>
      </c>
      <c r="AS2756" s="22">
        <v>100</v>
      </c>
      <c r="AT2756" s="22">
        <v>0</v>
      </c>
      <c r="AU2756" s="22">
        <v>0</v>
      </c>
      <c r="AV2756" s="22">
        <v>1.5</v>
      </c>
      <c r="AW2756" s="21">
        <v>0</v>
      </c>
      <c r="AX2756" s="21">
        <v>0</v>
      </c>
      <c r="AY2756" s="116">
        <v>137.2034593741667</v>
      </c>
    </row>
    <row r="2757" spans="1:51" ht="15" x14ac:dyDescent="0.25">
      <c r="A2757" s="144">
        <v>2013</v>
      </c>
      <c r="B2757" s="77" t="s">
        <v>177</v>
      </c>
      <c r="C2757" s="78">
        <v>22</v>
      </c>
      <c r="D2757" s="77">
        <v>3515301</v>
      </c>
      <c r="E2757" s="78">
        <v>351530122</v>
      </c>
      <c r="F2757" s="78" t="str">
        <f t="shared" si="120"/>
        <v>3515301222013</v>
      </c>
      <c r="G2757" s="96">
        <v>7.9412010862789373E-2</v>
      </c>
      <c r="H2757" s="80">
        <f t="shared" si="119"/>
        <v>2656</v>
      </c>
      <c r="I2757" s="91">
        <v>2167</v>
      </c>
      <c r="J2757" s="97">
        <v>489</v>
      </c>
      <c r="K2757" s="83">
        <f>(H2757)/VLOOKUP(D2757,'Dados Base'!$B:$K,6,FALSE)</f>
        <v>10.088502298021044</v>
      </c>
      <c r="L2757" s="88">
        <f t="shared" si="118"/>
        <v>81.588855421686745</v>
      </c>
      <c r="M2757" s="85" t="s">
        <v>702</v>
      </c>
      <c r="N2757" s="92">
        <v>0.74</v>
      </c>
      <c r="O2757" s="91">
        <v>32</v>
      </c>
      <c r="P2757" s="91" t="s">
        <v>691</v>
      </c>
      <c r="Q2757" s="91" t="s">
        <v>691</v>
      </c>
      <c r="R2757" s="91" t="s">
        <v>691</v>
      </c>
      <c r="S2757" s="91">
        <v>2</v>
      </c>
      <c r="T2757" s="87" t="s">
        <v>691</v>
      </c>
      <c r="U2757" s="87">
        <v>17</v>
      </c>
      <c r="V2757" s="87">
        <v>7</v>
      </c>
      <c r="W2757" s="85" t="s">
        <v>691</v>
      </c>
      <c r="X2757" s="146">
        <v>5.6778916666666681E-3</v>
      </c>
      <c r="Y2757" s="21">
        <v>1.52</v>
      </c>
      <c r="Z2757" s="147">
        <v>95</v>
      </c>
      <c r="AA2757" s="147">
        <v>22</v>
      </c>
      <c r="AB2757" s="21">
        <v>0</v>
      </c>
      <c r="AC2757" s="21">
        <v>0</v>
      </c>
      <c r="AD2757" s="153">
        <f>VLOOKUP(D2757,'Dados Base'!$B:$K,9,FALSE)*31536000/VLOOKUP($F2757,F:H,MATCH(H2756,F2756:AF2756,0),FALSE)</f>
        <v>23390.783132530119</v>
      </c>
      <c r="AE2757" s="153">
        <f>VLOOKUP(D2757,'Dados Base'!$B:$K,10,FALSE)*31536000/VLOOKUP($F2757,F:H,MATCH(H2756,F2756:AF2756,0),FALSE)</f>
        <v>3205.8433734939758</v>
      </c>
      <c r="AF2757" s="148">
        <v>82.09</v>
      </c>
      <c r="AG2757" s="21">
        <v>78.959999999999994</v>
      </c>
      <c r="AH2757" s="148">
        <v>80.67</v>
      </c>
      <c r="AI2757" s="148">
        <v>11.12</v>
      </c>
      <c r="AJ2757" s="148">
        <v>100</v>
      </c>
      <c r="AK2757" s="72">
        <f>(SUMIFS('Banco de Indicadores Mun. (2)'!I:I,'Banco de Indicadores Mun. (2)'!B:B,'Banco de Indicadores - Mun. (1)'!B2757,'Banco de Indicadores Mun. (2)'!A:A,'Banco de Indicadores - Mun. (1)'!A2757) / VLOOKUP(D2757,'Dados Base'!$B:$K,8,FALSE)) * 100</f>
        <v>0.43966000000000005</v>
      </c>
      <c r="AL2757" s="72">
        <f>(SUMIFS('Banco de Indicadores Mun. (2)'!I:I,'Banco de Indicadores Mun. (2)'!B:B,'Banco de Indicadores - Mun. (1)'!B2757,'Banco de Indicadores Mun. (2)'!A:A,'Banco de Indicadores - Mun. (1)'!A2757) / VLOOKUP(D2757,'Dados Base'!$B:$K,9,FALSE)) * 100</f>
        <v>0.2231776649746193</v>
      </c>
      <c r="AM2757" s="72">
        <f>(SUMIFS('Banco de Indicadores Mun. (2)'!J:J,'Banco de Indicadores Mun. (2)'!B:B,'Banco de Indicadores - Mun. (1)'!B2757,'Banco de Indicadores Mun. (2)'!A:A,'Banco de Indicadores - Mun. (1)'!A2757) / VLOOKUP(D2757,'Dados Base'!$B:$K,7,FALSE)) * 100</f>
        <v>5.4931506849315069E-3</v>
      </c>
      <c r="AN2757" s="72">
        <f>(SUMIFS('Banco de Indicadores Mun. (2)'!K:K,'Banco de Indicadores Mun. (2)'!B:B,'Banco de Indicadores - Mun. (1)'!B2757,'Banco de Indicadores Mun. (2)'!A:A,'Banco de Indicadores - Mun. (1)'!A2757) / VLOOKUP(D2757,'Dados Base'!$B:$K,10,FALSE)) * 100</f>
        <v>1.6135185185185184</v>
      </c>
      <c r="AO2757" s="24">
        <v>0</v>
      </c>
      <c r="AP2757" s="25">
        <v>0</v>
      </c>
      <c r="AQ2757" s="17">
        <v>0</v>
      </c>
      <c r="AR2757" s="24">
        <v>7.7</v>
      </c>
      <c r="AS2757" s="22">
        <v>97</v>
      </c>
      <c r="AT2757" s="22">
        <v>97</v>
      </c>
      <c r="AU2757" s="22">
        <v>81.196581196581192</v>
      </c>
      <c r="AV2757" s="22">
        <v>9.9600000000000009</v>
      </c>
      <c r="AW2757" s="21">
        <v>0</v>
      </c>
      <c r="AX2757" s="21">
        <v>0</v>
      </c>
      <c r="AY2757" s="116">
        <v>75.676044089611807</v>
      </c>
    </row>
    <row r="2758" spans="1:51" ht="15" x14ac:dyDescent="0.25">
      <c r="A2758" s="144">
        <v>2013</v>
      </c>
      <c r="B2758" s="77" t="s">
        <v>178</v>
      </c>
      <c r="C2758" s="78">
        <v>15</v>
      </c>
      <c r="D2758" s="77">
        <v>3515202</v>
      </c>
      <c r="E2758" s="78">
        <v>351520215</v>
      </c>
      <c r="F2758" s="78" t="str">
        <f t="shared" si="120"/>
        <v>3515202152013</v>
      </c>
      <c r="G2758" s="96">
        <v>-0.13112711016306511</v>
      </c>
      <c r="H2758" s="80">
        <f t="shared" si="119"/>
        <v>8177</v>
      </c>
      <c r="I2758" s="91">
        <v>6918</v>
      </c>
      <c r="J2758" s="97">
        <v>1259</v>
      </c>
      <c r="K2758" s="83">
        <f>(H2758)/VLOOKUP(D2758,'Dados Base'!$B:$K,6,FALSE)</f>
        <v>27.600756092621346</v>
      </c>
      <c r="L2758" s="88">
        <f t="shared" si="118"/>
        <v>84.603155191390485</v>
      </c>
      <c r="M2758" s="85" t="s">
        <v>702</v>
      </c>
      <c r="N2758" s="92">
        <v>0.76</v>
      </c>
      <c r="O2758" s="91">
        <v>84</v>
      </c>
      <c r="P2758" s="91" t="s">
        <v>691</v>
      </c>
      <c r="Q2758" s="91" t="s">
        <v>691</v>
      </c>
      <c r="R2758" s="91" t="s">
        <v>691</v>
      </c>
      <c r="S2758" s="91">
        <v>21</v>
      </c>
      <c r="T2758" s="87" t="s">
        <v>691</v>
      </c>
      <c r="U2758" s="87">
        <v>111</v>
      </c>
      <c r="V2758" s="87">
        <v>66</v>
      </c>
      <c r="W2758" s="85" t="s">
        <v>691</v>
      </c>
      <c r="X2758" s="146">
        <v>1.8689981510416665E-2</v>
      </c>
      <c r="Y2758" s="21">
        <v>4.93</v>
      </c>
      <c r="Z2758" s="147">
        <v>342</v>
      </c>
      <c r="AA2758" s="147">
        <v>38</v>
      </c>
      <c r="AB2758" s="21">
        <v>1</v>
      </c>
      <c r="AC2758" s="21">
        <v>0</v>
      </c>
      <c r="AD2758" s="153">
        <f>VLOOKUP(D2758,'Dados Base'!$B:$K,9,FALSE)*31536000/VLOOKUP($F2758,F:H,MATCH(H2757,F2757:AF2757,0),FALSE)</f>
        <v>8754.6435122905714</v>
      </c>
      <c r="AE2758" s="153">
        <f>VLOOKUP(D2758,'Dados Base'!$B:$K,10,FALSE)*31536000/VLOOKUP($F2758,F:H,MATCH(H2757,F2757:AF2757,0),FALSE)</f>
        <v>809.90094166564745</v>
      </c>
      <c r="AF2758" s="148">
        <v>87.77</v>
      </c>
      <c r="AG2758" s="21">
        <v>100</v>
      </c>
      <c r="AH2758" s="148">
        <v>84.94</v>
      </c>
      <c r="AI2758" s="148">
        <v>10.33</v>
      </c>
      <c r="AJ2758" s="148">
        <v>100</v>
      </c>
      <c r="AK2758" s="72">
        <f>(SUMIFS('Banco de Indicadores Mun. (2)'!I:I,'Banco de Indicadores Mun. (2)'!B:B,'Banco de Indicadores - Mun. (1)'!B2758,'Banco de Indicadores Mun. (2)'!A:A,'Banco de Indicadores - Mun. (1)'!A2758) / VLOOKUP(D2758,'Dados Base'!$B:$K,8,FALSE)) * 100</f>
        <v>10.82363888888889</v>
      </c>
      <c r="AL2758" s="72">
        <f>(SUMIFS('Banco de Indicadores Mun. (2)'!I:I,'Banco de Indicadores Mun. (2)'!B:B,'Banco de Indicadores - Mun. (1)'!B2758,'Banco de Indicadores Mun. (2)'!A:A,'Banco de Indicadores - Mun. (1)'!A2758) / VLOOKUP(D2758,'Dados Base'!$B:$K,9,FALSE)) * 100</f>
        <v>3.4330484581497802</v>
      </c>
      <c r="AM2758" s="72">
        <f>(SUMIFS('Banco de Indicadores Mun. (2)'!J:J,'Banco de Indicadores Mun. (2)'!B:B,'Banco de Indicadores - Mun. (1)'!B2758,'Banco de Indicadores Mun. (2)'!A:A,'Banco de Indicadores - Mun. (1)'!A2758) / VLOOKUP(D2758,'Dados Base'!$B:$K,7,FALSE)) * 100</f>
        <v>10.86564705882353</v>
      </c>
      <c r="AN2758" s="72">
        <f>(SUMIFS('Banco de Indicadores Mun. (2)'!K:K,'Banco de Indicadores Mun. (2)'!B:B,'Banco de Indicadores - Mun. (1)'!B2758,'Banco de Indicadores Mun. (2)'!A:A,'Banco de Indicadores - Mun. (1)'!A2758) / VLOOKUP(D2758,'Dados Base'!$B:$K,10,FALSE)) * 100</f>
        <v>10.721619047619049</v>
      </c>
      <c r="AO2758" s="24">
        <v>0</v>
      </c>
      <c r="AP2758" s="25">
        <v>0</v>
      </c>
      <c r="AQ2758" s="17">
        <v>0</v>
      </c>
      <c r="AR2758" s="24">
        <v>8.5</v>
      </c>
      <c r="AS2758" s="22">
        <v>100</v>
      </c>
      <c r="AT2758" s="22">
        <v>100</v>
      </c>
      <c r="AU2758" s="22">
        <v>90</v>
      </c>
      <c r="AV2758" s="22">
        <v>9.6999999999999993</v>
      </c>
      <c r="AW2758" s="21">
        <v>0</v>
      </c>
      <c r="AX2758" s="21">
        <v>0</v>
      </c>
      <c r="AY2758" s="116">
        <v>182.11109337003211</v>
      </c>
    </row>
    <row r="2759" spans="1:51" ht="15" x14ac:dyDescent="0.25">
      <c r="A2759" s="144">
        <v>2013</v>
      </c>
      <c r="B2759" s="77" t="s">
        <v>179</v>
      </c>
      <c r="C2759" s="78">
        <v>22</v>
      </c>
      <c r="D2759" s="77">
        <v>3515350</v>
      </c>
      <c r="E2759" s="78">
        <v>351535022</v>
      </c>
      <c r="F2759" s="78" t="str">
        <f t="shared" si="120"/>
        <v>3515350222013</v>
      </c>
      <c r="G2759" s="96">
        <v>-0.52756799551108013</v>
      </c>
      <c r="H2759" s="80">
        <f t="shared" si="119"/>
        <v>9536</v>
      </c>
      <c r="I2759" s="91">
        <v>6102</v>
      </c>
      <c r="J2759" s="97">
        <v>3434</v>
      </c>
      <c r="K2759" s="83">
        <f>(H2759)/VLOOKUP(D2759,'Dados Base'!$B:$K,6,FALSE)</f>
        <v>16.523426670363182</v>
      </c>
      <c r="L2759" s="88">
        <f t="shared" ref="L2759:L2822" si="121">(I2759/H2759)*100</f>
        <v>63.989093959731548</v>
      </c>
      <c r="M2759" s="85" t="s">
        <v>702</v>
      </c>
      <c r="N2759" s="92">
        <v>0.70399999999999996</v>
      </c>
      <c r="O2759" s="91">
        <v>30</v>
      </c>
      <c r="P2759" s="91" t="s">
        <v>691</v>
      </c>
      <c r="Q2759" s="91" t="s">
        <v>691</v>
      </c>
      <c r="R2759" s="91" t="s">
        <v>691</v>
      </c>
      <c r="S2759" s="91">
        <v>4</v>
      </c>
      <c r="T2759" s="87" t="s">
        <v>691</v>
      </c>
      <c r="U2759" s="87">
        <v>43</v>
      </c>
      <c r="V2759" s="87">
        <v>24</v>
      </c>
      <c r="W2759" s="85" t="s">
        <v>691</v>
      </c>
      <c r="X2759" s="146">
        <v>1.6633366666666666E-2</v>
      </c>
      <c r="Y2759" s="21">
        <v>4.34</v>
      </c>
      <c r="Z2759" s="147">
        <v>250</v>
      </c>
      <c r="AA2759" s="147">
        <v>85</v>
      </c>
      <c r="AB2759" s="21">
        <v>0</v>
      </c>
      <c r="AC2759" s="21">
        <v>0</v>
      </c>
      <c r="AD2759" s="153">
        <f>VLOOKUP(D2759,'Dados Base'!$B:$K,9,FALSE)*31536000/VLOOKUP($F2759,F:H,MATCH(H2758,F2758:AF2758,0),FALSE)</f>
        <v>14352.583892617449</v>
      </c>
      <c r="AE2759" s="153">
        <f>VLOOKUP(D2759,'Dados Base'!$B:$K,10,FALSE)*31536000/VLOOKUP($F2759,F:H,MATCH(H2758,F2758:AF2758,0),FALSE)</f>
        <v>2017.2986577181205</v>
      </c>
      <c r="AF2759" s="148">
        <v>66.98</v>
      </c>
      <c r="AG2759" s="21">
        <v>74.040000000000006</v>
      </c>
      <c r="AH2759" s="148">
        <v>58.83</v>
      </c>
      <c r="AI2759" s="148">
        <v>27.78</v>
      </c>
      <c r="AJ2759" s="148">
        <v>100</v>
      </c>
      <c r="AK2759" s="72">
        <f>(SUMIFS('Banco de Indicadores Mun. (2)'!I:I,'Banco de Indicadores Mun. (2)'!B:B,'Banco de Indicadores - Mun. (1)'!B2759,'Banco de Indicadores Mun. (2)'!A:A,'Banco de Indicadores - Mun. (1)'!A2759) / VLOOKUP(D2759,'Dados Base'!$B:$K,8,FALSE)) * 100</f>
        <v>4.6533800904977456</v>
      </c>
      <c r="AL2759" s="72">
        <f>(SUMIFS('Banco de Indicadores Mun. (2)'!I:I,'Banco de Indicadores Mun. (2)'!B:B,'Banco de Indicadores - Mun. (1)'!B2759,'Banco de Indicadores Mun. (2)'!A:A,'Banco de Indicadores - Mun. (1)'!A2759) / VLOOKUP(D2759,'Dados Base'!$B:$K,9,FALSE)) * 100</f>
        <v>2.3695783410138289</v>
      </c>
      <c r="AM2759" s="72">
        <f>(SUMIFS('Banco de Indicadores Mun. (2)'!J:J,'Banco de Indicadores Mun. (2)'!B:B,'Banco de Indicadores - Mun. (1)'!B2759,'Banco de Indicadores Mun. (2)'!A:A,'Banco de Indicadores - Mun. (1)'!A2759) / VLOOKUP(D2759,'Dados Base'!$B:$K,7,FALSE)) * 100</f>
        <v>0.26258749999999997</v>
      </c>
      <c r="AN2759" s="72">
        <f>(SUMIFS('Banco de Indicadores Mun. (2)'!K:K,'Banco de Indicadores Mun. (2)'!B:B,'Banco de Indicadores - Mun. (1)'!B2759,'Banco de Indicadores Mun. (2)'!A:A,'Banco de Indicadores - Mun. (1)'!A2759) / VLOOKUP(D2759,'Dados Base'!$B:$K,10,FALSE)) * 100</f>
        <v>16.17021311475413</v>
      </c>
      <c r="AO2759" s="24">
        <v>0</v>
      </c>
      <c r="AP2759" s="25">
        <v>0</v>
      </c>
      <c r="AQ2759" s="17">
        <v>0</v>
      </c>
      <c r="AR2759" s="24">
        <v>7.2</v>
      </c>
      <c r="AS2759" s="22">
        <v>91</v>
      </c>
      <c r="AT2759" s="22">
        <v>91</v>
      </c>
      <c r="AU2759" s="22">
        <v>74.626865671641795</v>
      </c>
      <c r="AV2759" s="22">
        <v>8.2200000000000006</v>
      </c>
      <c r="AW2759" s="21">
        <v>0</v>
      </c>
      <c r="AX2759" s="21">
        <v>0</v>
      </c>
      <c r="AY2759" s="116">
        <v>640.05211730003157</v>
      </c>
    </row>
    <row r="2760" spans="1:51" ht="15" x14ac:dyDescent="0.25">
      <c r="A2760" s="144">
        <v>2013</v>
      </c>
      <c r="B2760" s="77" t="s">
        <v>180</v>
      </c>
      <c r="C2760" s="78">
        <v>14</v>
      </c>
      <c r="D2760" s="77">
        <v>3515400</v>
      </c>
      <c r="E2760" s="78">
        <v>351540014</v>
      </c>
      <c r="F2760" s="78" t="str">
        <f t="shared" si="120"/>
        <v>3515400142013</v>
      </c>
      <c r="G2760" s="96">
        <v>0.19952350509360173</v>
      </c>
      <c r="H2760" s="80">
        <f t="shared" si="119"/>
        <v>15404</v>
      </c>
      <c r="I2760" s="91">
        <v>12476</v>
      </c>
      <c r="J2760" s="97">
        <v>2928</v>
      </c>
      <c r="K2760" s="83">
        <f>(H2760)/VLOOKUP(D2760,'Dados Base'!$B:$K,6,FALSE)</f>
        <v>35.868299725236348</v>
      </c>
      <c r="L2760" s="88">
        <f t="shared" si="121"/>
        <v>80.991950142820045</v>
      </c>
      <c r="M2760" s="85" t="s">
        <v>702</v>
      </c>
      <c r="N2760" s="92">
        <v>0.73199999999999998</v>
      </c>
      <c r="O2760" s="91">
        <v>114</v>
      </c>
      <c r="P2760" s="91" t="s">
        <v>691</v>
      </c>
      <c r="Q2760" s="91" t="s">
        <v>691</v>
      </c>
      <c r="R2760" s="91" t="s">
        <v>691</v>
      </c>
      <c r="S2760" s="91">
        <v>54</v>
      </c>
      <c r="T2760" s="87" t="s">
        <v>691</v>
      </c>
      <c r="U2760" s="87">
        <v>195</v>
      </c>
      <c r="V2760" s="87">
        <v>119</v>
      </c>
      <c r="W2760" s="85" t="s">
        <v>691</v>
      </c>
      <c r="X2760" s="146">
        <v>3.805551068518518E-2</v>
      </c>
      <c r="Y2760" s="21">
        <v>8.8800000000000008</v>
      </c>
      <c r="Z2760" s="147">
        <v>549</v>
      </c>
      <c r="AA2760" s="147">
        <v>136</v>
      </c>
      <c r="AB2760" s="21">
        <v>2</v>
      </c>
      <c r="AC2760" s="21">
        <v>0</v>
      </c>
      <c r="AD2760" s="153">
        <f>VLOOKUP(D2760,'Dados Base'!$B:$K,9,FALSE)*31536000/VLOOKUP($F2760,F:H,MATCH(H2759,F2759:AF2759,0),FALSE)</f>
        <v>9929.2131913788635</v>
      </c>
      <c r="AE2760" s="153">
        <f>VLOOKUP(D2760,'Dados Base'!$B:$K,10,FALSE)*31536000/VLOOKUP($F2760,F:H,MATCH(H2759,F2759:AF2759,0),FALSE)</f>
        <v>1166.9384575434949</v>
      </c>
      <c r="AF2760" s="148">
        <v>81.16</v>
      </c>
      <c r="AG2760" s="21">
        <v>100</v>
      </c>
      <c r="AH2760" s="148">
        <v>79.260000000000005</v>
      </c>
      <c r="AI2760" s="148">
        <v>13.14</v>
      </c>
      <c r="AJ2760" s="148">
        <v>100</v>
      </c>
      <c r="AK2760" s="72">
        <f>(SUMIFS('Banco de Indicadores Mun. (2)'!I:I,'Banco de Indicadores Mun. (2)'!B:B,'Banco de Indicadores - Mun. (1)'!B2760,'Banco de Indicadores Mun. (2)'!A:A,'Banco de Indicadores - Mun. (1)'!A2760) / VLOOKUP(D2760,'Dados Base'!$B:$K,8,FALSE)) * 100</f>
        <v>1.0762488479262673</v>
      </c>
      <c r="AL2760" s="72">
        <f>(SUMIFS('Banco de Indicadores Mun. (2)'!I:I,'Banco de Indicadores Mun. (2)'!B:B,'Banco de Indicadores - Mun. (1)'!B2760,'Banco de Indicadores Mun. (2)'!A:A,'Banco de Indicadores - Mun. (1)'!A2760) / VLOOKUP(D2760,'Dados Base'!$B:$K,9,FALSE)) * 100</f>
        <v>0.48153814432989694</v>
      </c>
      <c r="AM2760" s="72">
        <f>(SUMIFS('Banco de Indicadores Mun. (2)'!J:J,'Banco de Indicadores Mun. (2)'!B:B,'Banco de Indicadores - Mun. (1)'!B2760,'Banco de Indicadores Mun. (2)'!A:A,'Banco de Indicadores - Mun. (1)'!A2760) / VLOOKUP(D2760,'Dados Base'!$B:$K,7,FALSE)) * 100</f>
        <v>1.44675625</v>
      </c>
      <c r="AN2760" s="72">
        <f>(SUMIFS('Banco de Indicadores Mun. (2)'!K:K,'Banco de Indicadores Mun. (2)'!B:B,'Banco de Indicadores - Mun. (1)'!B2760,'Banco de Indicadores Mun. (2)'!A:A,'Banco de Indicadores - Mun. (1)'!A2760) / VLOOKUP(D2760,'Dados Base'!$B:$K,10,FALSE)) * 100</f>
        <v>3.6228070175438609E-2</v>
      </c>
      <c r="AO2760" s="24">
        <v>0</v>
      </c>
      <c r="AP2760" s="25">
        <v>0</v>
      </c>
      <c r="AQ2760" s="17">
        <v>0</v>
      </c>
      <c r="AR2760" s="24">
        <v>9.1</v>
      </c>
      <c r="AS2760" s="22">
        <v>99</v>
      </c>
      <c r="AT2760" s="22">
        <v>99</v>
      </c>
      <c r="AU2760" s="22">
        <v>80.145985401459853</v>
      </c>
      <c r="AV2760" s="22">
        <v>9.99</v>
      </c>
      <c r="AW2760" s="21">
        <v>0</v>
      </c>
      <c r="AX2760" s="21">
        <v>0</v>
      </c>
      <c r="AY2760" s="116">
        <v>42.005848948122235</v>
      </c>
    </row>
    <row r="2761" spans="1:51" ht="15" x14ac:dyDescent="0.25">
      <c r="A2761" s="144">
        <v>2013</v>
      </c>
      <c r="B2761" s="77" t="s">
        <v>181</v>
      </c>
      <c r="C2761" s="78">
        <v>15</v>
      </c>
      <c r="D2761" s="77">
        <v>3515608</v>
      </c>
      <c r="E2761" s="78">
        <v>351560815</v>
      </c>
      <c r="F2761" s="78" t="str">
        <f t="shared" si="120"/>
        <v>3515608152013</v>
      </c>
      <c r="G2761" s="96">
        <v>0.18566573489267046</v>
      </c>
      <c r="H2761" s="80">
        <f t="shared" si="119"/>
        <v>5550</v>
      </c>
      <c r="I2761" s="91">
        <v>4823</v>
      </c>
      <c r="J2761" s="97">
        <v>727</v>
      </c>
      <c r="K2761" s="83">
        <f>(H2761)/VLOOKUP(D2761,'Dados Base'!$B:$K,6,FALSE)</f>
        <v>32.625947916054315</v>
      </c>
      <c r="L2761" s="88">
        <f t="shared" si="121"/>
        <v>86.900900900900908</v>
      </c>
      <c r="M2761" s="85" t="s">
        <v>702</v>
      </c>
      <c r="N2761" s="92">
        <v>0.75800000000000001</v>
      </c>
      <c r="O2761" s="91">
        <v>81</v>
      </c>
      <c r="P2761" s="91" t="s">
        <v>691</v>
      </c>
      <c r="Q2761" s="91" t="s">
        <v>691</v>
      </c>
      <c r="R2761" s="91" t="s">
        <v>691</v>
      </c>
      <c r="S2761" s="91">
        <v>9</v>
      </c>
      <c r="T2761" s="87" t="s">
        <v>691</v>
      </c>
      <c r="U2761" s="87">
        <v>52</v>
      </c>
      <c r="V2761" s="87">
        <v>42</v>
      </c>
      <c r="W2761" s="85" t="s">
        <v>691</v>
      </c>
      <c r="X2761" s="146">
        <v>1.23993359375E-2</v>
      </c>
      <c r="Y2761" s="21">
        <v>3.41</v>
      </c>
      <c r="Z2761" s="147">
        <v>194</v>
      </c>
      <c r="AA2761" s="147">
        <v>69</v>
      </c>
      <c r="AB2761" s="21">
        <v>2</v>
      </c>
      <c r="AC2761" s="21">
        <v>0</v>
      </c>
      <c r="AD2761" s="153">
        <f>VLOOKUP(D2761,'Dados Base'!$B:$K,9,FALSE)*31536000/VLOOKUP($F2761,F:H,MATCH(H2760,F2760:AF2760,0),FALSE)</f>
        <v>7159.524324324324</v>
      </c>
      <c r="AE2761" s="153">
        <f>VLOOKUP(D2761,'Dados Base'!$B:$K,10,FALSE)*31536000/VLOOKUP($F2761,F:H,MATCH(H2760,F2760:AF2760,0),FALSE)</f>
        <v>738.68108108108106</v>
      </c>
      <c r="AF2761" s="148">
        <v>85.79</v>
      </c>
      <c r="AG2761" s="21" t="s">
        <v>692</v>
      </c>
      <c r="AH2761" s="148">
        <v>83.16</v>
      </c>
      <c r="AI2761" s="148">
        <v>11.93</v>
      </c>
      <c r="AJ2761" s="148">
        <v>100</v>
      </c>
      <c r="AK2761" s="72">
        <f>(SUMIFS('Banco de Indicadores Mun. (2)'!I:I,'Banco de Indicadores Mun. (2)'!B:B,'Banco de Indicadores - Mun. (1)'!B2761,'Banco de Indicadores Mun. (2)'!A:A,'Banco de Indicadores - Mun. (1)'!A2761) / VLOOKUP(D2761,'Dados Base'!$B:$K,8,FALSE)) * 100</f>
        <v>10.459977777777777</v>
      </c>
      <c r="AL2761" s="72">
        <f>(SUMIFS('Banco de Indicadores Mun. (2)'!I:I,'Banco de Indicadores Mun. (2)'!B:B,'Banco de Indicadores - Mun. (1)'!B2761,'Banco de Indicadores Mun. (2)'!A:A,'Banco de Indicadores - Mun. (1)'!A2761) / VLOOKUP(D2761,'Dados Base'!$B:$K,9,FALSE)) * 100</f>
        <v>3.7357063492063491</v>
      </c>
      <c r="AM2761" s="72">
        <f>(SUMIFS('Banco de Indicadores Mun. (2)'!J:J,'Banco de Indicadores Mun. (2)'!B:B,'Banco de Indicadores - Mun. (1)'!B2761,'Banco de Indicadores Mun. (2)'!A:A,'Banco de Indicadores - Mun. (1)'!A2761) / VLOOKUP(D2761,'Dados Base'!$B:$K,7,FALSE)) * 100</f>
        <v>2.50009375</v>
      </c>
      <c r="AN2761" s="72">
        <f>(SUMIFS('Banco de Indicadores Mun. (2)'!K:K,'Banco de Indicadores Mun. (2)'!B:B,'Banco de Indicadores - Mun. (1)'!B2761,'Banco de Indicadores Mun. (2)'!A:A,'Banco de Indicadores - Mun. (1)'!A2761) / VLOOKUP(D2761,'Dados Base'!$B:$K,10,FALSE)) * 100</f>
        <v>30.053538461538459</v>
      </c>
      <c r="AO2761" s="24">
        <v>0</v>
      </c>
      <c r="AP2761" s="25">
        <v>0</v>
      </c>
      <c r="AQ2761" s="17">
        <v>0</v>
      </c>
      <c r="AR2761" s="24">
        <v>9</v>
      </c>
      <c r="AS2761" s="22">
        <v>97</v>
      </c>
      <c r="AT2761" s="22">
        <v>97.000000000000014</v>
      </c>
      <c r="AU2761" s="22">
        <v>73.764258555133082</v>
      </c>
      <c r="AV2761" s="22">
        <v>8.25</v>
      </c>
      <c r="AW2761" s="21">
        <v>1</v>
      </c>
      <c r="AX2761" s="21">
        <v>0</v>
      </c>
      <c r="AY2761" s="116">
        <v>172.72246242254411</v>
      </c>
    </row>
    <row r="2762" spans="1:51" ht="15" x14ac:dyDescent="0.25">
      <c r="A2762" s="144">
        <v>2013</v>
      </c>
      <c r="B2762" s="77" t="s">
        <v>182</v>
      </c>
      <c r="C2762" s="78">
        <v>15</v>
      </c>
      <c r="D2762" s="77">
        <v>3515509</v>
      </c>
      <c r="E2762" s="78">
        <v>351550915</v>
      </c>
      <c r="F2762" s="78" t="str">
        <f t="shared" si="120"/>
        <v>3515509152013</v>
      </c>
      <c r="G2762" s="96">
        <v>0.38711553059733728</v>
      </c>
      <c r="H2762" s="80">
        <f t="shared" si="119"/>
        <v>65198</v>
      </c>
      <c r="I2762" s="91">
        <v>63201</v>
      </c>
      <c r="J2762" s="97">
        <v>1997</v>
      </c>
      <c r="K2762" s="83">
        <f>(H2762)/VLOOKUP(D2762,'Dados Base'!$B:$K,6,FALSE)</f>
        <v>118.63888636156857</v>
      </c>
      <c r="L2762" s="88">
        <f t="shared" si="121"/>
        <v>96.937022608055457</v>
      </c>
      <c r="M2762" s="85" t="s">
        <v>702</v>
      </c>
      <c r="N2762" s="92">
        <v>0.79700000000000004</v>
      </c>
      <c r="O2762" s="91">
        <v>161</v>
      </c>
      <c r="P2762" s="91" t="s">
        <v>691</v>
      </c>
      <c r="Q2762" s="91" t="s">
        <v>691</v>
      </c>
      <c r="R2762" s="91" t="s">
        <v>691</v>
      </c>
      <c r="S2762" s="91">
        <v>182</v>
      </c>
      <c r="T2762" s="87" t="s">
        <v>691</v>
      </c>
      <c r="U2762" s="87">
        <v>982</v>
      </c>
      <c r="V2762" s="87">
        <v>681</v>
      </c>
      <c r="W2762" s="85" t="s">
        <v>691</v>
      </c>
      <c r="X2762" s="146">
        <v>0.19846150462962964</v>
      </c>
      <c r="Y2762" s="21">
        <v>52.38</v>
      </c>
      <c r="Z2762" s="147">
        <v>3050</v>
      </c>
      <c r="AA2762" s="147">
        <v>486</v>
      </c>
      <c r="AB2762" s="21">
        <v>8</v>
      </c>
      <c r="AC2762" s="21">
        <v>0</v>
      </c>
      <c r="AD2762" s="153">
        <f>VLOOKUP(D2762,'Dados Base'!$B:$K,9,FALSE)*31536000/VLOOKUP($F2762,F:H,MATCH(H2761,F2761:AF2761,0),FALSE)</f>
        <v>2007.3376483941227</v>
      </c>
      <c r="AE2762" s="153">
        <f>VLOOKUP(D2762,'Dados Base'!$B:$K,10,FALSE)*31536000/VLOOKUP($F2762,F:H,MATCH(H2761,F2761:AF2761,0),FALSE)</f>
        <v>188.64136936715849</v>
      </c>
      <c r="AF2762" s="148">
        <v>100</v>
      </c>
      <c r="AG2762" s="21">
        <v>100</v>
      </c>
      <c r="AH2762" s="148">
        <v>98.19</v>
      </c>
      <c r="AI2762" s="148">
        <v>18.64</v>
      </c>
      <c r="AJ2762" s="148">
        <v>100</v>
      </c>
      <c r="AK2762" s="72">
        <f>(SUMIFS('Banco de Indicadores Mun. (2)'!I:I,'Banco de Indicadores Mun. (2)'!B:B,'Banco de Indicadores - Mun. (1)'!B2762,'Banco de Indicadores Mun. (2)'!A:A,'Banco de Indicadores - Mun. (1)'!A2762) / VLOOKUP(D2762,'Dados Base'!$B:$K,8,FALSE)) * 100</f>
        <v>26.236503816793899</v>
      </c>
      <c r="AL2762" s="72">
        <f>(SUMIFS('Banco de Indicadores Mun. (2)'!I:I,'Banco de Indicadores Mun. (2)'!B:B,'Banco de Indicadores - Mun. (1)'!B2762,'Banco de Indicadores Mun. (2)'!A:A,'Banco de Indicadores - Mun. (1)'!A2762) / VLOOKUP(D2762,'Dados Base'!$B:$K,9,FALSE)) * 100</f>
        <v>8.2818843373493998</v>
      </c>
      <c r="AM2762" s="72">
        <f>(SUMIFS('Banco de Indicadores Mun. (2)'!J:J,'Banco de Indicadores Mun. (2)'!B:B,'Banco de Indicadores - Mun. (1)'!B2762,'Banco de Indicadores Mun. (2)'!A:A,'Banco de Indicadores - Mun. (1)'!A2762) / VLOOKUP(D2762,'Dados Base'!$B:$K,7,FALSE)) * 100</f>
        <v>35.711032608695653</v>
      </c>
      <c r="AN2762" s="72">
        <f>(SUMIFS('Banco de Indicadores Mun. (2)'!K:K,'Banco de Indicadores Mun. (2)'!B:B,'Banco de Indicadores - Mun. (1)'!B2762,'Banco de Indicadores Mun. (2)'!A:A,'Banco de Indicadores - Mun. (1)'!A2762) / VLOOKUP(D2762,'Dados Base'!$B:$K,10,FALSE)) * 100</f>
        <v>3.8863333333333325</v>
      </c>
      <c r="AO2762" s="24">
        <v>0</v>
      </c>
      <c r="AP2762" s="25">
        <v>0</v>
      </c>
      <c r="AQ2762" s="17">
        <v>0</v>
      </c>
      <c r="AR2762" s="24">
        <v>9.8000000000000007</v>
      </c>
      <c r="AS2762" s="22">
        <v>98</v>
      </c>
      <c r="AT2762" s="22">
        <v>98.000000000000014</v>
      </c>
      <c r="AU2762" s="22">
        <v>86.255656108597293</v>
      </c>
      <c r="AV2762" s="22">
        <v>9.9700000000000006</v>
      </c>
      <c r="AW2762" s="21">
        <v>2</v>
      </c>
      <c r="AX2762" s="21">
        <v>0</v>
      </c>
      <c r="AY2762" s="116">
        <v>0.55123426885657345</v>
      </c>
    </row>
    <row r="2763" spans="1:51" ht="15" x14ac:dyDescent="0.25">
      <c r="A2763" s="144">
        <v>2013</v>
      </c>
      <c r="B2763" s="77" t="s">
        <v>183</v>
      </c>
      <c r="C2763" s="78">
        <v>17</v>
      </c>
      <c r="D2763" s="77">
        <v>3515657</v>
      </c>
      <c r="E2763" s="78">
        <v>351565717</v>
      </c>
      <c r="F2763" s="78" t="str">
        <f t="shared" si="120"/>
        <v>3515657172013</v>
      </c>
      <c r="G2763" s="96">
        <v>0.78249069467988264</v>
      </c>
      <c r="H2763" s="80">
        <f t="shared" si="119"/>
        <v>1587</v>
      </c>
      <c r="I2763" s="91">
        <v>896</v>
      </c>
      <c r="J2763" s="97">
        <v>691</v>
      </c>
      <c r="K2763" s="83">
        <f>(H2763)/VLOOKUP(D2763,'Dados Base'!$B:$K,6,FALSE)</f>
        <v>15.822532402791625</v>
      </c>
      <c r="L2763" s="88">
        <f t="shared" si="121"/>
        <v>56.458727158160052</v>
      </c>
      <c r="M2763" s="85" t="s">
        <v>702</v>
      </c>
      <c r="N2763" s="92">
        <v>0.70299999999999996</v>
      </c>
      <c r="O2763" s="91">
        <v>33</v>
      </c>
      <c r="P2763" s="91" t="s">
        <v>691</v>
      </c>
      <c r="Q2763" s="91" t="s">
        <v>691</v>
      </c>
      <c r="R2763" s="91" t="s">
        <v>691</v>
      </c>
      <c r="S2763" s="91">
        <v>4</v>
      </c>
      <c r="T2763" s="87" t="s">
        <v>691</v>
      </c>
      <c r="U2763" s="87">
        <v>5</v>
      </c>
      <c r="V2763" s="87">
        <v>6</v>
      </c>
      <c r="W2763" s="85" t="s">
        <v>691</v>
      </c>
      <c r="X2763" s="146">
        <v>2.2821390624999998E-3</v>
      </c>
      <c r="Y2763" s="21">
        <v>0.63</v>
      </c>
      <c r="Z2763" s="147">
        <v>39</v>
      </c>
      <c r="AA2763" s="147">
        <v>9</v>
      </c>
      <c r="AB2763" s="21">
        <v>0</v>
      </c>
      <c r="AC2763" s="21">
        <v>0</v>
      </c>
      <c r="AD2763" s="153">
        <f>VLOOKUP(D2763,'Dados Base'!$B:$K,9,FALSE)*31536000/VLOOKUP($F2763,F:H,MATCH(H2762,F2762:AF2762,0),FALSE)</f>
        <v>18083.024574669187</v>
      </c>
      <c r="AE2763" s="153">
        <f>VLOOKUP(D2763,'Dados Base'!$B:$K,10,FALSE)*31536000/VLOOKUP($F2763,F:H,MATCH(H2762,F2762:AF2762,0),FALSE)</f>
        <v>1987.145557655954</v>
      </c>
      <c r="AF2763" s="148">
        <v>55.22</v>
      </c>
      <c r="AG2763" s="21">
        <v>96.17</v>
      </c>
      <c r="AH2763" s="148">
        <v>54.5</v>
      </c>
      <c r="AI2763" s="148">
        <v>5.81</v>
      </c>
      <c r="AJ2763" s="148">
        <v>100</v>
      </c>
      <c r="AK2763" s="72">
        <f>(SUMIFS('Banco de Indicadores Mun. (2)'!I:I,'Banco de Indicadores Mun. (2)'!B:B,'Banco de Indicadores - Mun. (1)'!B2763,'Banco de Indicadores Mun. (2)'!A:A,'Banco de Indicadores - Mun. (1)'!A2763) / VLOOKUP(D2763,'Dados Base'!$B:$K,8,FALSE)) * 100</f>
        <v>18.975250000000003</v>
      </c>
      <c r="AL2763" s="72">
        <f>(SUMIFS('Banco de Indicadores Mun. (2)'!I:I,'Banco de Indicadores Mun. (2)'!B:B,'Banco de Indicadores - Mun. (1)'!B2763,'Banco de Indicadores Mun. (2)'!A:A,'Banco de Indicadores - Mun. (1)'!A2763) / VLOOKUP(D2763,'Dados Base'!$B:$K,9,FALSE)) * 100</f>
        <v>10.008923076923077</v>
      </c>
      <c r="AM2763" s="72">
        <f>(SUMIFS('Banco de Indicadores Mun. (2)'!J:J,'Banco de Indicadores Mun. (2)'!B:B,'Banco de Indicadores - Mun. (1)'!B2763,'Banco de Indicadores Mun. (2)'!A:A,'Banco de Indicadores - Mun. (1)'!A2763) / VLOOKUP(D2763,'Dados Base'!$B:$K,7,FALSE)) * 100</f>
        <v>23.941921052631578</v>
      </c>
      <c r="AN2763" s="72">
        <f>(SUMIFS('Banco de Indicadores Mun. (2)'!K:K,'Banco de Indicadores Mun. (2)'!B:B,'Banco de Indicadores - Mun. (1)'!B2763,'Banco de Indicadores Mun. (2)'!A:A,'Banco de Indicadores - Mun. (1)'!A2763) / VLOOKUP(D2763,'Dados Base'!$B:$K,10,FALSE)) * 100</f>
        <v>0.10190000000000003</v>
      </c>
      <c r="AO2763" s="24">
        <v>0</v>
      </c>
      <c r="AP2763" s="25">
        <v>0</v>
      </c>
      <c r="AQ2763" s="17">
        <v>0</v>
      </c>
      <c r="AR2763" s="24">
        <v>9.5</v>
      </c>
      <c r="AS2763" s="22">
        <v>100</v>
      </c>
      <c r="AT2763" s="22">
        <v>100</v>
      </c>
      <c r="AU2763" s="22">
        <v>81.25</v>
      </c>
      <c r="AV2763" s="22">
        <v>9.5</v>
      </c>
      <c r="AW2763" s="21">
        <v>0</v>
      </c>
      <c r="AX2763" s="21">
        <v>0</v>
      </c>
      <c r="AY2763" s="116">
        <v>0</v>
      </c>
    </row>
    <row r="2764" spans="1:51" ht="15" x14ac:dyDescent="0.25">
      <c r="A2764" s="144">
        <v>2013</v>
      </c>
      <c r="B2764" s="77" t="s">
        <v>184</v>
      </c>
      <c r="C2764" s="78">
        <v>6</v>
      </c>
      <c r="D2764" s="77">
        <v>3515707</v>
      </c>
      <c r="E2764" s="78">
        <v>35157076</v>
      </c>
      <c r="F2764" s="78" t="str">
        <f t="shared" si="120"/>
        <v>351570762013</v>
      </c>
      <c r="G2764" s="96">
        <v>1.5666650657869763</v>
      </c>
      <c r="H2764" s="80">
        <f t="shared" si="119"/>
        <v>175583</v>
      </c>
      <c r="I2764" s="91">
        <v>167704</v>
      </c>
      <c r="J2764" s="97">
        <v>7879</v>
      </c>
      <c r="K2764" s="83">
        <f>(H2764)/VLOOKUP(D2764,'Dados Base'!$B:$K,6,FALSE)</f>
        <v>5839.1420019953439</v>
      </c>
      <c r="L2764" s="88">
        <f t="shared" si="121"/>
        <v>95.51266352665121</v>
      </c>
      <c r="M2764" s="85" t="s">
        <v>702</v>
      </c>
      <c r="N2764" s="92">
        <v>0.73799999999999999</v>
      </c>
      <c r="O2764" s="91">
        <v>1</v>
      </c>
      <c r="P2764" s="91" t="s">
        <v>691</v>
      </c>
      <c r="Q2764" s="91" t="s">
        <v>691</v>
      </c>
      <c r="R2764" s="91" t="s">
        <v>691</v>
      </c>
      <c r="S2764" s="91">
        <v>241</v>
      </c>
      <c r="T2764" s="87" t="s">
        <v>691</v>
      </c>
      <c r="U2764" s="87">
        <v>599</v>
      </c>
      <c r="V2764" s="87">
        <v>370</v>
      </c>
      <c r="W2764" s="85" t="s">
        <v>691</v>
      </c>
      <c r="X2764" s="146">
        <v>0.59034723545486112</v>
      </c>
      <c r="Y2764" s="21">
        <v>155.01</v>
      </c>
      <c r="Z2764" s="147">
        <v>3786</v>
      </c>
      <c r="AA2764" s="147">
        <v>5515</v>
      </c>
      <c r="AB2764" s="21">
        <v>5</v>
      </c>
      <c r="AC2764" s="21">
        <v>0</v>
      </c>
      <c r="AD2764" s="153">
        <f>VLOOKUP(D2764,'Dados Base'!$B:$K,9,FALSE)*31536000/VLOOKUP($F2764,F:H,MATCH(H2763,F2763:AF2763,0),FALSE)</f>
        <v>73.639019722866109</v>
      </c>
      <c r="AE2764" s="153">
        <f>VLOOKUP(D2764,'Dados Base'!$B:$K,10,FALSE)*31536000/VLOOKUP($F2764,F:H,MATCH(H2763,F2763:AF2763,0),FALSE)</f>
        <v>10.776441910663333</v>
      </c>
      <c r="AF2764" s="148">
        <v>96.51</v>
      </c>
      <c r="AG2764" s="21">
        <v>89.6</v>
      </c>
      <c r="AH2764" s="148">
        <v>79.47</v>
      </c>
      <c r="AI2764" s="148">
        <v>34.94</v>
      </c>
      <c r="AJ2764" s="148">
        <v>100</v>
      </c>
      <c r="AK2764" s="72">
        <f>(SUMIFS('Banco de Indicadores Mun. (2)'!I:I,'Banco de Indicadores Mun. (2)'!B:B,'Banco de Indicadores - Mun. (1)'!B2764,'Banco de Indicadores Mun. (2)'!A:A,'Banco de Indicadores - Mun. (1)'!A2764) / VLOOKUP(D2764,'Dados Base'!$B:$K,8,FALSE)) * 100</f>
        <v>1.6190666666666667</v>
      </c>
      <c r="AL2764" s="72">
        <f>(SUMIFS('Banco de Indicadores Mun. (2)'!I:I,'Banco de Indicadores Mun. (2)'!B:B,'Banco de Indicadores - Mun. (1)'!B2764,'Banco de Indicadores Mun. (2)'!A:A,'Banco de Indicadores - Mun. (1)'!A2764) / VLOOKUP(D2764,'Dados Base'!$B:$K,9,FALSE)) * 100</f>
        <v>0.59234146341463401</v>
      </c>
      <c r="AM2764" s="72">
        <f>(SUMIFS('Banco de Indicadores Mun. (2)'!J:J,'Banco de Indicadores Mun. (2)'!B:B,'Banco de Indicadores - Mun. (1)'!B2764,'Banco de Indicadores Mun. (2)'!A:A,'Banco de Indicadores - Mun. (1)'!A2764) / VLOOKUP(D2764,'Dados Base'!$B:$K,7,FALSE)) * 100</f>
        <v>5.7888888888888886E-2</v>
      </c>
      <c r="AN2764" s="72">
        <f>(SUMIFS('Banco de Indicadores Mun. (2)'!K:K,'Banco de Indicadores Mun. (2)'!B:B,'Banco de Indicadores - Mun. (1)'!B2764,'Banco de Indicadores Mun. (2)'!A:A,'Banco de Indicadores - Mun. (1)'!A2764) / VLOOKUP(D2764,'Dados Base'!$B:$K,10,FALSE)) * 100</f>
        <v>3.960833333333333</v>
      </c>
      <c r="AO2764" s="24">
        <v>0</v>
      </c>
      <c r="AP2764" s="25">
        <v>0</v>
      </c>
      <c r="AQ2764" s="17">
        <v>0</v>
      </c>
      <c r="AR2764" s="24">
        <v>9.8000000000000007</v>
      </c>
      <c r="AS2764" s="22">
        <v>79</v>
      </c>
      <c r="AT2764" s="22">
        <v>44.239999999999995</v>
      </c>
      <c r="AU2764" s="22">
        <v>40.705300505322008</v>
      </c>
      <c r="AV2764" s="22">
        <v>4.87</v>
      </c>
      <c r="AW2764" s="21">
        <v>0</v>
      </c>
      <c r="AX2764" s="21">
        <v>0</v>
      </c>
      <c r="AY2764" s="116">
        <v>9.6684835877647632E-2</v>
      </c>
    </row>
    <row r="2765" spans="1:51" ht="15" x14ac:dyDescent="0.25">
      <c r="A2765" s="144">
        <v>2013</v>
      </c>
      <c r="B2765" s="77" t="s">
        <v>185</v>
      </c>
      <c r="C2765" s="78">
        <v>21</v>
      </c>
      <c r="D2765" s="77">
        <v>3515806</v>
      </c>
      <c r="E2765" s="78">
        <v>351580621</v>
      </c>
      <c r="F2765" s="78" t="str">
        <f t="shared" si="120"/>
        <v>3515806212013</v>
      </c>
      <c r="G2765" s="96">
        <v>-1.9238555121818823</v>
      </c>
      <c r="H2765" s="80">
        <f t="shared" si="119"/>
        <v>1693</v>
      </c>
      <c r="I2765" s="91">
        <v>1407</v>
      </c>
      <c r="J2765" s="97">
        <v>286</v>
      </c>
      <c r="K2765" s="83">
        <f>(H2765)/VLOOKUP(D2765,'Dados Base'!$B:$K,6,FALSE)</f>
        <v>7.5204335465529493</v>
      </c>
      <c r="L2765" s="88">
        <f t="shared" si="121"/>
        <v>83.106910809214412</v>
      </c>
      <c r="M2765" s="85" t="s">
        <v>702</v>
      </c>
      <c r="N2765" s="92">
        <v>0.72699999999999998</v>
      </c>
      <c r="O2765" s="91">
        <v>33</v>
      </c>
      <c r="P2765" s="91" t="s">
        <v>691</v>
      </c>
      <c r="Q2765" s="91" t="s">
        <v>691</v>
      </c>
      <c r="R2765" s="91" t="s">
        <v>691</v>
      </c>
      <c r="S2765" s="91">
        <v>1</v>
      </c>
      <c r="T2765" s="87" t="s">
        <v>691</v>
      </c>
      <c r="U2765" s="87">
        <v>8</v>
      </c>
      <c r="V2765" s="87">
        <v>10</v>
      </c>
      <c r="W2765" s="85" t="s">
        <v>691</v>
      </c>
      <c r="X2765" s="146">
        <v>3.6302505208333337E-3</v>
      </c>
      <c r="Y2765" s="21">
        <v>0.96</v>
      </c>
      <c r="Z2765" s="147">
        <v>62</v>
      </c>
      <c r="AA2765" s="147">
        <v>12</v>
      </c>
      <c r="AB2765" s="21">
        <v>0</v>
      </c>
      <c r="AC2765" s="21">
        <v>0</v>
      </c>
      <c r="AD2765" s="153">
        <f>VLOOKUP(D2765,'Dados Base'!$B:$K,9,FALSE)*31536000/VLOOKUP($F2765,F:H,MATCH(H2764,F2764:AF2764,0),FALSE)</f>
        <v>32225.209686946248</v>
      </c>
      <c r="AE2765" s="153">
        <f>VLOOKUP(D2765,'Dados Base'!$B:$K,10,FALSE)*31536000/VLOOKUP($F2765,F:H,MATCH(H2764,F2764:AF2764,0),FALSE)</f>
        <v>3539.1848789131732</v>
      </c>
      <c r="AF2765" s="148">
        <v>82.34</v>
      </c>
      <c r="AG2765" s="21">
        <v>100</v>
      </c>
      <c r="AH2765" s="148">
        <v>80.05</v>
      </c>
      <c r="AI2765" s="148">
        <v>32.65</v>
      </c>
      <c r="AJ2765" s="148">
        <v>100</v>
      </c>
      <c r="AK2765" s="72">
        <f>(SUMIFS('Banco de Indicadores Mun. (2)'!I:I,'Banco de Indicadores Mun. (2)'!B:B,'Banco de Indicadores - Mun. (1)'!B2765,'Banco de Indicadores Mun. (2)'!A:A,'Banco de Indicadores - Mun. (1)'!A2765) / VLOOKUP(D2765,'Dados Base'!$B:$K,8,FALSE)) * 100</f>
        <v>7.042937499999999</v>
      </c>
      <c r="AL2765" s="72">
        <f>(SUMIFS('Banco de Indicadores Mun. (2)'!I:I,'Banco de Indicadores Mun. (2)'!B:B,'Banco de Indicadores - Mun. (1)'!B2765,'Banco de Indicadores Mun. (2)'!A:A,'Banco de Indicadores - Mun. (1)'!A2765) / VLOOKUP(D2765,'Dados Base'!$B:$K,9,FALSE)) * 100</f>
        <v>3.2568497109826589</v>
      </c>
      <c r="AM2765" s="72">
        <f>(SUMIFS('Banco de Indicadores Mun. (2)'!J:J,'Banco de Indicadores Mun. (2)'!B:B,'Banco de Indicadores - Mun. (1)'!B2765,'Banco de Indicadores Mun. (2)'!A:A,'Banco de Indicadores - Mun. (1)'!A2765) / VLOOKUP(D2765,'Dados Base'!$B:$K,7,FALSE)) * 100</f>
        <v>0</v>
      </c>
      <c r="AN2765" s="72">
        <f>(SUMIFS('Banco de Indicadores Mun. (2)'!K:K,'Banco de Indicadores Mun. (2)'!B:B,'Banco de Indicadores - Mun. (1)'!B2765,'Banco de Indicadores Mun. (2)'!A:A,'Banco de Indicadores - Mun. (1)'!A2765) / VLOOKUP(D2765,'Dados Base'!$B:$K,10,FALSE)) * 100</f>
        <v>29.654473684210515</v>
      </c>
      <c r="AO2765" s="24">
        <v>0</v>
      </c>
      <c r="AP2765" s="25">
        <v>0</v>
      </c>
      <c r="AQ2765" s="17">
        <v>0</v>
      </c>
      <c r="AR2765" s="24">
        <v>8.5</v>
      </c>
      <c r="AS2765" s="22">
        <v>91</v>
      </c>
      <c r="AT2765" s="22">
        <v>91</v>
      </c>
      <c r="AU2765" s="22">
        <v>83.78378378378379</v>
      </c>
      <c r="AV2765" s="22">
        <v>9.8699999999999992</v>
      </c>
      <c r="AW2765" s="21">
        <v>0</v>
      </c>
      <c r="AX2765" s="21">
        <v>0</v>
      </c>
      <c r="AY2765" s="116">
        <v>172.34681219206388</v>
      </c>
    </row>
    <row r="2766" spans="1:51" ht="15" x14ac:dyDescent="0.25">
      <c r="A2766" s="144">
        <v>2013</v>
      </c>
      <c r="B2766" s="77" t="s">
        <v>186</v>
      </c>
      <c r="C2766" s="78">
        <v>18</v>
      </c>
      <c r="D2766" s="77">
        <v>3515905</v>
      </c>
      <c r="E2766" s="78">
        <v>351590518</v>
      </c>
      <c r="F2766" s="78" t="str">
        <f t="shared" si="120"/>
        <v>3515905182013</v>
      </c>
      <c r="G2766" s="96">
        <v>-0.70544266939317479</v>
      </c>
      <c r="H2766" s="80">
        <f t="shared" si="119"/>
        <v>2958</v>
      </c>
      <c r="I2766" s="91">
        <v>2437</v>
      </c>
      <c r="J2766" s="97">
        <v>521</v>
      </c>
      <c r="K2766" s="83">
        <f>(H2766)/VLOOKUP(D2766,'Dados Base'!$B:$K,6,FALSE)</f>
        <v>14.524207011686144</v>
      </c>
      <c r="L2766" s="88">
        <f t="shared" si="121"/>
        <v>82.386747802569303</v>
      </c>
      <c r="M2766" s="85" t="s">
        <v>702</v>
      </c>
      <c r="N2766" s="92">
        <v>0.747</v>
      </c>
      <c r="O2766" s="91">
        <v>37</v>
      </c>
      <c r="P2766" s="91" t="s">
        <v>691</v>
      </c>
      <c r="Q2766" s="91" t="s">
        <v>691</v>
      </c>
      <c r="R2766" s="91" t="s">
        <v>691</v>
      </c>
      <c r="S2766" s="91">
        <v>9</v>
      </c>
      <c r="T2766" s="87" t="s">
        <v>691</v>
      </c>
      <c r="U2766" s="87">
        <v>32</v>
      </c>
      <c r="V2766" s="87">
        <v>15</v>
      </c>
      <c r="W2766" s="85" t="s">
        <v>691</v>
      </c>
      <c r="X2766" s="146">
        <v>6.3335093750000009E-3</v>
      </c>
      <c r="Y2766" s="21">
        <v>1.73</v>
      </c>
      <c r="Z2766" s="147">
        <v>112</v>
      </c>
      <c r="AA2766" s="147">
        <v>21</v>
      </c>
      <c r="AB2766" s="21">
        <v>2</v>
      </c>
      <c r="AC2766" s="21">
        <v>0</v>
      </c>
      <c r="AD2766" s="153">
        <f>VLOOKUP(D2766,'Dados Base'!$B:$K,9,FALSE)*31536000/VLOOKUP($F2766,F:H,MATCH(H2765,F2765:AF2765,0),FALSE)</f>
        <v>16418.336713995945</v>
      </c>
      <c r="AE2766" s="153">
        <f>VLOOKUP(D2766,'Dados Base'!$B:$K,10,FALSE)*31536000/VLOOKUP($F2766,F:H,MATCH(H2765,F2765:AF2765,0),FALSE)</f>
        <v>1279.3509127789046</v>
      </c>
      <c r="AF2766" s="148">
        <v>82.22</v>
      </c>
      <c r="AG2766" s="21">
        <v>81.23</v>
      </c>
      <c r="AH2766" s="148">
        <v>81.23</v>
      </c>
      <c r="AI2766" s="148">
        <v>18.21</v>
      </c>
      <c r="AJ2766" s="148">
        <v>100</v>
      </c>
      <c r="AK2766" s="72">
        <f>(SUMIFS('Banco de Indicadores Mun. (2)'!I:I,'Banco de Indicadores Mun. (2)'!B:B,'Banco de Indicadores - Mun. (1)'!B2766,'Banco de Indicadores Mun. (2)'!A:A,'Banco de Indicadores - Mun. (1)'!A2766) / VLOOKUP(D2766,'Dados Base'!$B:$K,8,FALSE)) * 100</f>
        <v>8.3389795918367362</v>
      </c>
      <c r="AL2766" s="72">
        <f>(SUMIFS('Banco de Indicadores Mun. (2)'!I:I,'Banco de Indicadores Mun. (2)'!B:B,'Banco de Indicadores - Mun. (1)'!B2766,'Banco de Indicadores Mun. (2)'!A:A,'Banco de Indicadores - Mun. (1)'!A2766) / VLOOKUP(D2766,'Dados Base'!$B:$K,9,FALSE)) * 100</f>
        <v>2.653311688311689</v>
      </c>
      <c r="AM2766" s="72">
        <f>(SUMIFS('Banco de Indicadores Mun. (2)'!J:J,'Banco de Indicadores Mun. (2)'!B:B,'Banco de Indicadores - Mun. (1)'!B2766,'Banco de Indicadores Mun. (2)'!A:A,'Banco de Indicadores - Mun. (1)'!A2766) / VLOOKUP(D2766,'Dados Base'!$B:$K,7,FALSE)) * 100</f>
        <v>10.729513513513515</v>
      </c>
      <c r="AN2766" s="72">
        <f>(SUMIFS('Banco de Indicadores Mun. (2)'!K:K,'Banco de Indicadores Mun. (2)'!B:B,'Banco de Indicadores - Mun. (1)'!B2766,'Banco de Indicadores Mun. (2)'!A:A,'Banco de Indicadores - Mun. (1)'!A2766) / VLOOKUP(D2766,'Dados Base'!$B:$K,10,FALSE)) * 100</f>
        <v>0.96816666666666684</v>
      </c>
      <c r="AO2766" s="24">
        <v>0</v>
      </c>
      <c r="AP2766" s="25">
        <v>0</v>
      </c>
      <c r="AQ2766" s="17">
        <v>0</v>
      </c>
      <c r="AR2766" s="24">
        <v>7.8</v>
      </c>
      <c r="AS2766" s="22">
        <v>98</v>
      </c>
      <c r="AT2766" s="22">
        <v>98</v>
      </c>
      <c r="AU2766" s="22">
        <v>84.210526315789465</v>
      </c>
      <c r="AV2766" s="22">
        <v>9.9700000000000006</v>
      </c>
      <c r="AW2766" s="21">
        <v>0</v>
      </c>
      <c r="AX2766" s="21">
        <v>0</v>
      </c>
      <c r="AY2766" s="116">
        <v>12.544712555475876</v>
      </c>
    </row>
    <row r="2767" spans="1:51" ht="15" x14ac:dyDescent="0.25">
      <c r="A2767" s="144">
        <v>2013</v>
      </c>
      <c r="B2767" s="77" t="s">
        <v>187</v>
      </c>
      <c r="C2767" s="78">
        <v>21</v>
      </c>
      <c r="D2767" s="77">
        <v>3516002</v>
      </c>
      <c r="E2767" s="78">
        <v>351600221</v>
      </c>
      <c r="F2767" s="78" t="str">
        <f t="shared" si="120"/>
        <v>3516002212013</v>
      </c>
      <c r="G2767" s="96">
        <v>0.79744043937404196</v>
      </c>
      <c r="H2767" s="80">
        <f t="shared" si="119"/>
        <v>12599</v>
      </c>
      <c r="I2767" s="91">
        <v>9941</v>
      </c>
      <c r="J2767" s="97">
        <v>2658</v>
      </c>
      <c r="K2767" s="83">
        <f>(H2767)/VLOOKUP(D2767,'Dados Base'!$B:$K,6,FALSE)</f>
        <v>24.00220990264998</v>
      </c>
      <c r="L2767" s="88">
        <f t="shared" si="121"/>
        <v>78.903087546630687</v>
      </c>
      <c r="M2767" s="85" t="s">
        <v>702</v>
      </c>
      <c r="N2767" s="92">
        <v>0.71499999999999997</v>
      </c>
      <c r="O2767" s="91">
        <v>92</v>
      </c>
      <c r="P2767" s="91" t="s">
        <v>691</v>
      </c>
      <c r="Q2767" s="91" t="s">
        <v>691</v>
      </c>
      <c r="R2767" s="91" t="s">
        <v>691</v>
      </c>
      <c r="S2767" s="91">
        <v>15</v>
      </c>
      <c r="T2767" s="87" t="s">
        <v>691</v>
      </c>
      <c r="U2767" s="87">
        <v>90</v>
      </c>
      <c r="V2767" s="87">
        <v>90</v>
      </c>
      <c r="W2767" s="85" t="s">
        <v>691</v>
      </c>
      <c r="X2767" s="146">
        <v>3.2115230136574073E-2</v>
      </c>
      <c r="Y2767" s="21">
        <v>7.57</v>
      </c>
      <c r="Z2767" s="147">
        <v>441</v>
      </c>
      <c r="AA2767" s="147">
        <v>143</v>
      </c>
      <c r="AB2767" s="21">
        <v>1</v>
      </c>
      <c r="AC2767" s="21">
        <v>0</v>
      </c>
      <c r="AD2767" s="153">
        <f>VLOOKUP(D2767,'Dados Base'!$B:$K,9,FALSE)*31536000/VLOOKUP($F2767,F:H,MATCH(H2766,F2766:AF2766,0),FALSE)</f>
        <v>9711.8564965473452</v>
      </c>
      <c r="AE2767" s="153">
        <f>VLOOKUP(D2767,'Dados Base'!$B:$K,10,FALSE)*31536000/VLOOKUP($F2767,F:H,MATCH(H2766,F2766:AF2766,0),FALSE)</f>
        <v>1176.4362250972299</v>
      </c>
      <c r="AF2767" s="148">
        <v>83.74</v>
      </c>
      <c r="AG2767" s="21">
        <v>100</v>
      </c>
      <c r="AH2767" s="148">
        <v>78.040000000000006</v>
      </c>
      <c r="AI2767" s="148">
        <v>18.690000000000001</v>
      </c>
      <c r="AJ2767" s="148">
        <v>100</v>
      </c>
      <c r="AK2767" s="72">
        <f>(SUMIFS('Banco de Indicadores Mun. (2)'!I:I,'Banco de Indicadores Mun. (2)'!B:B,'Banco de Indicadores - Mun. (1)'!B2767,'Banco de Indicadores Mun. (2)'!A:A,'Banco de Indicadores - Mun. (1)'!A2767) / VLOOKUP(D2767,'Dados Base'!$B:$K,8,FALSE)) * 100</f>
        <v>3.9636766467065869</v>
      </c>
      <c r="AL2767" s="72">
        <f>(SUMIFS('Banco de Indicadores Mun. (2)'!I:I,'Banco de Indicadores Mun. (2)'!B:B,'Banco de Indicadores - Mun. (1)'!B2767,'Banco de Indicadores Mun. (2)'!A:A,'Banco de Indicadores - Mun. (1)'!A2767) / VLOOKUP(D2767,'Dados Base'!$B:$K,9,FALSE)) * 100</f>
        <v>1.7060154639175258</v>
      </c>
      <c r="AM2767" s="72">
        <f>(SUMIFS('Banco de Indicadores Mun. (2)'!J:J,'Banco de Indicadores Mun. (2)'!B:B,'Banco de Indicadores - Mun. (1)'!B2767,'Banco de Indicadores Mun. (2)'!A:A,'Banco de Indicadores - Mun. (1)'!A2767) / VLOOKUP(D2767,'Dados Base'!$B:$K,7,FALSE)) * 100</f>
        <v>4.3402750000000001</v>
      </c>
      <c r="AN2767" s="72">
        <f>(SUMIFS('Banco de Indicadores Mun. (2)'!K:K,'Banco de Indicadores Mun. (2)'!B:B,'Banco de Indicadores - Mun. (1)'!B2767,'Banco de Indicadores Mun. (2)'!A:A,'Banco de Indicadores - Mun. (1)'!A2767) / VLOOKUP(D2767,'Dados Base'!$B:$K,10,FALSE)) * 100</f>
        <v>3.0021489361702134</v>
      </c>
      <c r="AO2767" s="24">
        <v>0</v>
      </c>
      <c r="AP2767" s="25">
        <v>0</v>
      </c>
      <c r="AQ2767" s="17">
        <v>0</v>
      </c>
      <c r="AR2767" s="24">
        <v>7.1</v>
      </c>
      <c r="AS2767" s="22">
        <v>100</v>
      </c>
      <c r="AT2767" s="22">
        <v>100</v>
      </c>
      <c r="AU2767" s="22">
        <v>75.513698630136986</v>
      </c>
      <c r="AV2767" s="22">
        <v>8.11</v>
      </c>
      <c r="AW2767" s="21">
        <v>0</v>
      </c>
      <c r="AX2767" s="21">
        <v>0</v>
      </c>
      <c r="AY2767" s="116">
        <v>27.014594165643715</v>
      </c>
    </row>
    <row r="2768" spans="1:51" ht="15" x14ac:dyDescent="0.25">
      <c r="A2768" s="144">
        <v>2013</v>
      </c>
      <c r="B2768" s="77" t="s">
        <v>188</v>
      </c>
      <c r="C2768" s="78">
        <v>17</v>
      </c>
      <c r="D2768" s="77">
        <v>3516101</v>
      </c>
      <c r="E2768" s="78">
        <v>351610117</v>
      </c>
      <c r="F2768" s="78" t="str">
        <f t="shared" si="120"/>
        <v>3516101172013</v>
      </c>
      <c r="G2768" s="96">
        <v>-0.91549852935629561</v>
      </c>
      <c r="H2768" s="80">
        <f t="shared" si="119"/>
        <v>2782</v>
      </c>
      <c r="I2768" s="91">
        <v>2497</v>
      </c>
      <c r="J2768" s="97">
        <v>285</v>
      </c>
      <c r="K2768" s="83">
        <f>(H2768)/VLOOKUP(D2768,'Dados Base'!$B:$K,6,FALSE)</f>
        <v>12.236101337086557</v>
      </c>
      <c r="L2768" s="88">
        <f t="shared" si="121"/>
        <v>89.755571531272466</v>
      </c>
      <c r="M2768" s="85" t="s">
        <v>702</v>
      </c>
      <c r="N2768" s="92">
        <v>0.71299999999999997</v>
      </c>
      <c r="O2768" s="91">
        <v>37</v>
      </c>
      <c r="P2768" s="91" t="s">
        <v>691</v>
      </c>
      <c r="Q2768" s="91" t="s">
        <v>691</v>
      </c>
      <c r="R2768" s="91" t="s">
        <v>691</v>
      </c>
      <c r="S2768" s="91">
        <v>2</v>
      </c>
      <c r="T2768" s="87" t="s">
        <v>691</v>
      </c>
      <c r="U2768" s="87">
        <v>17</v>
      </c>
      <c r="V2768" s="87">
        <v>8</v>
      </c>
      <c r="W2768" s="85" t="s">
        <v>691</v>
      </c>
      <c r="X2768" s="146">
        <v>5.8277104166666663E-3</v>
      </c>
      <c r="Y2768" s="21">
        <v>1.77</v>
      </c>
      <c r="Z2768" s="147">
        <v>104</v>
      </c>
      <c r="AA2768" s="147">
        <v>32</v>
      </c>
      <c r="AB2768" s="21">
        <v>0</v>
      </c>
      <c r="AC2768" s="21">
        <v>0</v>
      </c>
      <c r="AD2768" s="153">
        <f>VLOOKUP(D2768,'Dados Base'!$B:$K,9,FALSE)*31536000/VLOOKUP($F2768,F:H,MATCH(H2767,F2767:AF2767,0),FALSE)</f>
        <v>24145.104241552839</v>
      </c>
      <c r="AE2768" s="153">
        <f>VLOOKUP(D2768,'Dados Base'!$B:$K,10,FALSE)*31536000/VLOOKUP($F2768,F:H,MATCH(H2767,F2767:AF2767,0),FALSE)</f>
        <v>2607.2178289000731</v>
      </c>
      <c r="AF2768" s="148">
        <v>80.44</v>
      </c>
      <c r="AG2768" s="21">
        <v>97.85</v>
      </c>
      <c r="AH2768" s="148">
        <v>78.540000000000006</v>
      </c>
      <c r="AI2768" s="148">
        <v>20.58</v>
      </c>
      <c r="AJ2768" s="148">
        <v>90.6</v>
      </c>
      <c r="AK2768" s="72">
        <f>(SUMIFS('Banco de Indicadores Mun. (2)'!I:I,'Banco de Indicadores Mun. (2)'!B:B,'Banco de Indicadores - Mun. (1)'!B2768,'Banco de Indicadores Mun. (2)'!A:A,'Banco de Indicadores - Mun. (1)'!A2768) / VLOOKUP(D2768,'Dados Base'!$B:$K,8,FALSE)) * 100</f>
        <v>11.444732142857138</v>
      </c>
      <c r="AL2768" s="72">
        <f>(SUMIFS('Banco de Indicadores Mun. (2)'!I:I,'Banco de Indicadores Mun. (2)'!B:B,'Banco de Indicadores - Mun. (1)'!B2768,'Banco de Indicadores Mun. (2)'!A:A,'Banco de Indicadores - Mun. (1)'!A2768) / VLOOKUP(D2768,'Dados Base'!$B:$K,9,FALSE)) * 100</f>
        <v>6.0178873239436603</v>
      </c>
      <c r="AM2768" s="72">
        <f>(SUMIFS('Banco de Indicadores Mun. (2)'!J:J,'Banco de Indicadores Mun. (2)'!B:B,'Banco de Indicadores - Mun. (1)'!B2768,'Banco de Indicadores Mun. (2)'!A:A,'Banco de Indicadores - Mun. (1)'!A2768) / VLOOKUP(D2768,'Dados Base'!$B:$K,7,FALSE)) * 100</f>
        <v>14.340685393258424</v>
      </c>
      <c r="AN2768" s="72">
        <f>(SUMIFS('Banco de Indicadores Mun. (2)'!K:K,'Banco de Indicadores Mun. (2)'!B:B,'Banco de Indicadores - Mun. (1)'!B2768,'Banco de Indicadores Mun. (2)'!A:A,'Banco de Indicadores - Mun. (1)'!A2768) / VLOOKUP(D2768,'Dados Base'!$B:$K,10,FALSE)) * 100</f>
        <v>0.23865217391304336</v>
      </c>
      <c r="AO2768" s="24">
        <v>0</v>
      </c>
      <c r="AP2768" s="25">
        <v>0</v>
      </c>
      <c r="AQ2768" s="17">
        <v>0</v>
      </c>
      <c r="AR2768" s="24">
        <v>7.6</v>
      </c>
      <c r="AS2768" s="22">
        <v>84</v>
      </c>
      <c r="AT2768" s="22">
        <v>84</v>
      </c>
      <c r="AU2768" s="22">
        <v>76.470588235294116</v>
      </c>
      <c r="AV2768" s="22">
        <v>8.0299999999999994</v>
      </c>
      <c r="AW2768" s="21">
        <v>0</v>
      </c>
      <c r="AX2768" s="21">
        <v>0</v>
      </c>
      <c r="AY2768" s="116">
        <v>182.60066865437236</v>
      </c>
    </row>
    <row r="2769" spans="1:51" ht="15" x14ac:dyDescent="0.25">
      <c r="A2769" s="144">
        <v>2013</v>
      </c>
      <c r="B2769" s="77" t="s">
        <v>189</v>
      </c>
      <c r="C2769" s="78">
        <v>8</v>
      </c>
      <c r="D2769" s="77">
        <v>3516200</v>
      </c>
      <c r="E2769" s="78">
        <v>35162008</v>
      </c>
      <c r="F2769" s="78" t="str">
        <f t="shared" si="120"/>
        <v>351620082013</v>
      </c>
      <c r="G2769" s="96">
        <v>0.91836173462751525</v>
      </c>
      <c r="H2769" s="80">
        <f t="shared" si="119"/>
        <v>326042</v>
      </c>
      <c r="I2769" s="91">
        <v>320318</v>
      </c>
      <c r="J2769" s="97">
        <v>5724</v>
      </c>
      <c r="K2769" s="83">
        <f>(H2769)/VLOOKUP(D2769,'Dados Base'!$B:$K,6,FALSE)</f>
        <v>536.84487840218662</v>
      </c>
      <c r="L2769" s="88">
        <f t="shared" si="121"/>
        <v>98.244397960998882</v>
      </c>
      <c r="M2769" s="85" t="s">
        <v>702</v>
      </c>
      <c r="N2769" s="92">
        <v>0.78</v>
      </c>
      <c r="O2769" s="91">
        <v>302</v>
      </c>
      <c r="P2769" s="91" t="s">
        <v>691</v>
      </c>
      <c r="Q2769" s="91" t="s">
        <v>691</v>
      </c>
      <c r="R2769" s="91" t="s">
        <v>691</v>
      </c>
      <c r="S2769" s="91">
        <v>2820</v>
      </c>
      <c r="T2769" s="87" t="s">
        <v>691</v>
      </c>
      <c r="U2769" s="87">
        <v>4644</v>
      </c>
      <c r="V2769" s="87">
        <v>3044</v>
      </c>
      <c r="W2769" s="85" t="s">
        <v>691</v>
      </c>
      <c r="X2769" s="146">
        <v>1.1358639120370371</v>
      </c>
      <c r="Y2769" s="21">
        <v>297.74</v>
      </c>
      <c r="Z2769" s="147">
        <v>16819</v>
      </c>
      <c r="AA2769" s="147">
        <v>1045</v>
      </c>
      <c r="AB2769" s="21">
        <v>15</v>
      </c>
      <c r="AC2769" s="21">
        <v>1</v>
      </c>
      <c r="AD2769" s="153">
        <f>VLOOKUP(D2769,'Dados Base'!$B:$K,9,FALSE)*31536000/VLOOKUP($F2769,F:H,MATCH(H2768,F2768:AF2768,0),FALSE)</f>
        <v>941.12194134498009</v>
      </c>
      <c r="AE2769" s="153">
        <f>VLOOKUP(D2769,'Dados Base'!$B:$K,10,FALSE)*31536000/VLOOKUP($F2769,F:H,MATCH(H2768,F2768:AF2768,0),FALSE)</f>
        <v>116.06848197471489</v>
      </c>
      <c r="AF2769" s="148">
        <v>100</v>
      </c>
      <c r="AG2769" s="21">
        <v>98.24</v>
      </c>
      <c r="AH2769" s="148">
        <v>100</v>
      </c>
      <c r="AI2769" s="148">
        <v>23.67</v>
      </c>
      <c r="AJ2769" s="148">
        <v>100</v>
      </c>
      <c r="AK2769" s="72">
        <f>(SUMIFS('Banco de Indicadores Mun. (2)'!I:I,'Banco de Indicadores Mun. (2)'!B:B,'Banco de Indicadores - Mun. (1)'!B2769,'Banco de Indicadores Mun. (2)'!A:A,'Banco de Indicadores - Mun. (1)'!A2769) / VLOOKUP(D2769,'Dados Base'!$B:$K,8,FALSE)) * 100</f>
        <v>5.3804885245901639</v>
      </c>
      <c r="AL2769" s="72">
        <f>(SUMIFS('Banco de Indicadores Mun. (2)'!I:I,'Banco de Indicadores Mun. (2)'!B:B,'Banco de Indicadores - Mun. (1)'!B2769,'Banco de Indicadores Mun. (2)'!A:A,'Banco de Indicadores - Mun. (1)'!A2769) / VLOOKUP(D2769,'Dados Base'!$B:$K,9,FALSE)) * 100</f>
        <v>1.6865868448098662</v>
      </c>
      <c r="AM2769" s="72">
        <f>(SUMIFS('Banco de Indicadores Mun. (2)'!J:J,'Banco de Indicadores Mun. (2)'!B:B,'Banco de Indicadores - Mun. (1)'!B2769,'Banco de Indicadores Mun. (2)'!A:A,'Banco de Indicadores - Mun. (1)'!A2769) / VLOOKUP(D2769,'Dados Base'!$B:$K,7,FALSE)) * 100</f>
        <v>8.1339513513513513</v>
      </c>
      <c r="AN2769" s="72">
        <f>(SUMIFS('Banco de Indicadores Mun. (2)'!K:K,'Banco de Indicadores Mun. (2)'!B:B,'Banco de Indicadores - Mun. (1)'!B2769,'Banco de Indicadores Mun. (2)'!A:A,'Banco de Indicadores - Mun. (1)'!A2769) / VLOOKUP(D2769,'Dados Base'!$B:$K,10,FALSE)) * 100</f>
        <v>1.1355666666666668</v>
      </c>
      <c r="AO2769" s="24">
        <v>1</v>
      </c>
      <c r="AP2769" s="25">
        <v>0</v>
      </c>
      <c r="AQ2769" s="17">
        <v>0</v>
      </c>
      <c r="AR2769" s="24">
        <v>9.6999999999999993</v>
      </c>
      <c r="AS2769" s="22">
        <v>100</v>
      </c>
      <c r="AT2769" s="22">
        <v>99</v>
      </c>
      <c r="AU2769" s="22">
        <v>94.150246305418719</v>
      </c>
      <c r="AV2769" s="22">
        <v>9.99</v>
      </c>
      <c r="AW2769" s="21">
        <v>3</v>
      </c>
      <c r="AX2769" s="21">
        <v>1</v>
      </c>
      <c r="AY2769" s="116">
        <v>0.61472999919123128</v>
      </c>
    </row>
    <row r="2770" spans="1:51" ht="15" x14ac:dyDescent="0.25">
      <c r="A2770" s="144">
        <v>2013</v>
      </c>
      <c r="B2770" s="77" t="s">
        <v>190</v>
      </c>
      <c r="C2770" s="78">
        <v>6</v>
      </c>
      <c r="D2770" s="77">
        <v>3516309</v>
      </c>
      <c r="E2770" s="78">
        <v>35163096</v>
      </c>
      <c r="F2770" s="78" t="str">
        <f t="shared" si="120"/>
        <v>351630962013</v>
      </c>
      <c r="G2770" s="96">
        <v>1.3626833220642842</v>
      </c>
      <c r="H2770" s="80">
        <f t="shared" si="119"/>
        <v>160078</v>
      </c>
      <c r="I2770" s="91">
        <v>159753</v>
      </c>
      <c r="J2770" s="97">
        <v>325</v>
      </c>
      <c r="K2770" s="83">
        <f>(H2770)/VLOOKUP(D2770,'Dados Base'!$B:$K,6,FALSE)</f>
        <v>3256.2652563059401</v>
      </c>
      <c r="L2770" s="88">
        <f t="shared" si="121"/>
        <v>99.7969739751871</v>
      </c>
      <c r="M2770" s="85" t="s">
        <v>702</v>
      </c>
      <c r="N2770" s="92">
        <v>0.70299999999999996</v>
      </c>
      <c r="O2770" s="91" t="s">
        <v>693</v>
      </c>
      <c r="P2770" s="91" t="s">
        <v>691</v>
      </c>
      <c r="Q2770" s="91" t="s">
        <v>691</v>
      </c>
      <c r="R2770" s="91" t="s">
        <v>691</v>
      </c>
      <c r="S2770" s="91">
        <v>37</v>
      </c>
      <c r="T2770" s="87" t="s">
        <v>691</v>
      </c>
      <c r="U2770" s="87">
        <v>469</v>
      </c>
      <c r="V2770" s="87">
        <v>279</v>
      </c>
      <c r="W2770" s="85" t="s">
        <v>691</v>
      </c>
      <c r="X2770" s="146">
        <v>0.46861778429861112</v>
      </c>
      <c r="Y2770" s="21">
        <v>147.94</v>
      </c>
      <c r="Z2770" s="147">
        <v>0</v>
      </c>
      <c r="AA2770" s="147">
        <v>8877</v>
      </c>
      <c r="AB2770" s="21">
        <v>2</v>
      </c>
      <c r="AC2770" s="21">
        <v>0</v>
      </c>
      <c r="AD2770" s="153">
        <f>VLOOKUP(D2770,'Dados Base'!$B:$K,9,FALSE)*31536000/VLOOKUP($F2770,F:H,MATCH(H2769,F2769:AF2769,0),FALSE)</f>
        <v>139.87281200414799</v>
      </c>
      <c r="AE2770" s="153">
        <f>VLOOKUP(D2770,'Dados Base'!$B:$K,10,FALSE)*31536000/VLOOKUP($F2770,F:H,MATCH(H2769,F2769:AF2769,0),FALSE)</f>
        <v>19.700396056922251</v>
      </c>
      <c r="AF2770" s="148">
        <v>84.03</v>
      </c>
      <c r="AG2770" s="21" t="s">
        <v>692</v>
      </c>
      <c r="AH2770" s="148">
        <v>37.56</v>
      </c>
      <c r="AI2770" s="148">
        <v>49.55</v>
      </c>
      <c r="AJ2770" s="148">
        <v>84.2</v>
      </c>
      <c r="AK2770" s="72">
        <f>(SUMIFS('Banco de Indicadores Mun. (2)'!I:I,'Banco de Indicadores Mun. (2)'!B:B,'Banco de Indicadores - Mun. (1)'!B2770,'Banco de Indicadores Mun. (2)'!A:A,'Banco de Indicadores - Mun. (1)'!A2770) / VLOOKUP(D2770,'Dados Base'!$B:$K,8,FALSE)) * 100</f>
        <v>5.2031153846153853</v>
      </c>
      <c r="AL2770" s="72">
        <f>(SUMIFS('Banco de Indicadores Mun. (2)'!I:I,'Banco de Indicadores Mun. (2)'!B:B,'Banco de Indicadores - Mun. (1)'!B2770,'Banco de Indicadores Mun. (2)'!A:A,'Banco de Indicadores - Mun. (1)'!A2770) / VLOOKUP(D2770,'Dados Base'!$B:$K,9,FALSE)) * 100</f>
        <v>1.9053661971830991</v>
      </c>
      <c r="AM2770" s="72">
        <f>(SUMIFS('Banco de Indicadores Mun. (2)'!J:J,'Banco de Indicadores Mun. (2)'!B:B,'Banco de Indicadores - Mun. (1)'!B2770,'Banco de Indicadores Mun. (2)'!A:A,'Banco de Indicadores - Mun. (1)'!A2770) / VLOOKUP(D2770,'Dados Base'!$B:$K,7,FALSE)) * 100</f>
        <v>7.8973750000000011</v>
      </c>
      <c r="AN2770" s="72">
        <f>(SUMIFS('Banco de Indicadores Mun. (2)'!K:K,'Banco de Indicadores Mun. (2)'!B:B,'Banco de Indicadores - Mun. (1)'!B2770,'Banco de Indicadores Mun. (2)'!A:A,'Banco de Indicadores - Mun. (1)'!A2770) / VLOOKUP(D2770,'Dados Base'!$B:$K,10,FALSE)) * 100</f>
        <v>0.89229999999999987</v>
      </c>
      <c r="AO2770" s="24">
        <v>3</v>
      </c>
      <c r="AP2770" s="25">
        <v>0</v>
      </c>
      <c r="AQ2770" s="17">
        <v>4</v>
      </c>
      <c r="AR2770" s="24">
        <v>9.4</v>
      </c>
      <c r="AS2770" s="22">
        <v>38</v>
      </c>
      <c r="AT2770" s="22">
        <v>0</v>
      </c>
      <c r="AU2770" s="22">
        <v>0</v>
      </c>
      <c r="AV2770" s="22">
        <v>0.56999999999999995</v>
      </c>
      <c r="AW2770" s="21">
        <v>0</v>
      </c>
      <c r="AX2770" s="21">
        <v>0</v>
      </c>
      <c r="AY2770" s="116">
        <v>2.9962787931018035E-2</v>
      </c>
    </row>
    <row r="2771" spans="1:51" ht="15" x14ac:dyDescent="0.25">
      <c r="A2771" s="144">
        <v>2013</v>
      </c>
      <c r="B2771" s="77" t="s">
        <v>191</v>
      </c>
      <c r="C2771" s="78">
        <v>6</v>
      </c>
      <c r="D2771" s="77">
        <v>3516408</v>
      </c>
      <c r="E2771" s="78">
        <v>35164086</v>
      </c>
      <c r="F2771" s="78" t="str">
        <f t="shared" si="120"/>
        <v>351640862013</v>
      </c>
      <c r="G2771" s="96">
        <v>1.8044678908791134</v>
      </c>
      <c r="H2771" s="80">
        <f t="shared" si="119"/>
        <v>137782</v>
      </c>
      <c r="I2771" s="91">
        <v>126936</v>
      </c>
      <c r="J2771" s="97">
        <v>10846</v>
      </c>
      <c r="K2771" s="83">
        <f>(H2771)/VLOOKUP(D2771,'Dados Base'!$B:$K,6,FALSE)</f>
        <v>1028.7612932128723</v>
      </c>
      <c r="L2771" s="88">
        <f t="shared" si="121"/>
        <v>92.128144460089118</v>
      </c>
      <c r="M2771" s="85" t="s">
        <v>702</v>
      </c>
      <c r="N2771" s="92">
        <v>0.73099999999999998</v>
      </c>
      <c r="O2771" s="91">
        <v>7</v>
      </c>
      <c r="P2771" s="91" t="s">
        <v>691</v>
      </c>
      <c r="Q2771" s="91" t="s">
        <v>691</v>
      </c>
      <c r="R2771" s="91" t="s">
        <v>691</v>
      </c>
      <c r="S2771" s="91">
        <v>128</v>
      </c>
      <c r="T2771" s="87" t="s">
        <v>691</v>
      </c>
      <c r="U2771" s="87">
        <v>539</v>
      </c>
      <c r="V2771" s="87">
        <v>303</v>
      </c>
      <c r="W2771" s="85" t="s">
        <v>691</v>
      </c>
      <c r="X2771" s="146">
        <v>0.43416399906250003</v>
      </c>
      <c r="Y2771" s="21">
        <v>117.59</v>
      </c>
      <c r="Z2771" s="147">
        <v>0</v>
      </c>
      <c r="AA2771" s="147">
        <v>7056</v>
      </c>
      <c r="AB2771" s="21">
        <v>10</v>
      </c>
      <c r="AC2771" s="21">
        <v>0</v>
      </c>
      <c r="AD2771" s="153">
        <f>VLOOKUP(D2771,'Dados Base'!$B:$K,9,FALSE)*31536000/VLOOKUP($F2771,F:H,MATCH(H2770,F2770:AF2770,0),FALSE)</f>
        <v>448.61128449289458</v>
      </c>
      <c r="AE2771" s="153">
        <f>VLOOKUP(D2771,'Dados Base'!$B:$K,10,FALSE)*31536000/VLOOKUP($F2771,F:H,MATCH(H2770,F2770:AF2770,0),FALSE)</f>
        <v>61.798493271980362</v>
      </c>
      <c r="AF2771" s="148">
        <v>90.45</v>
      </c>
      <c r="AG2771" s="21">
        <v>100</v>
      </c>
      <c r="AH2771" s="148">
        <v>56.11</v>
      </c>
      <c r="AI2771" s="148">
        <v>31.89</v>
      </c>
      <c r="AJ2771" s="148">
        <v>96.7</v>
      </c>
      <c r="AK2771" s="72">
        <f>(SUMIFS('Banco de Indicadores Mun. (2)'!I:I,'Banco de Indicadores Mun. (2)'!B:B,'Banco de Indicadores - Mun. (1)'!B2771,'Banco de Indicadores Mun. (2)'!A:A,'Banco de Indicadores - Mun. (1)'!A2771) / VLOOKUP(D2771,'Dados Base'!$B:$K,8,FALSE)) * 100</f>
        <v>12.650835616438355</v>
      </c>
      <c r="AL2771" s="72">
        <f>(SUMIFS('Banco de Indicadores Mun. (2)'!I:I,'Banco de Indicadores Mun. (2)'!B:B,'Banco de Indicadores - Mun. (1)'!B2771,'Banco de Indicadores Mun. (2)'!A:A,'Banco de Indicadores - Mun. (1)'!A2771) / VLOOKUP(D2771,'Dados Base'!$B:$K,9,FALSE)) * 100</f>
        <v>4.7117908163265305</v>
      </c>
      <c r="AM2771" s="72">
        <f>(SUMIFS('Banco de Indicadores Mun. (2)'!J:J,'Banco de Indicadores Mun. (2)'!B:B,'Banco de Indicadores - Mun. (1)'!B2771,'Banco de Indicadores Mun. (2)'!A:A,'Banco de Indicadores - Mun. (1)'!A2771) / VLOOKUP(D2771,'Dados Base'!$B:$K,7,FALSE)) * 100</f>
        <v>16.983326086956517</v>
      </c>
      <c r="AN2771" s="72">
        <f>(SUMIFS('Banco de Indicadores Mun. (2)'!K:K,'Banco de Indicadores Mun. (2)'!B:B,'Banco de Indicadores - Mun. (1)'!B2771,'Banco de Indicadores Mun. (2)'!A:A,'Banco de Indicadores - Mun. (1)'!A2771) / VLOOKUP(D2771,'Dados Base'!$B:$K,10,FALSE)) * 100</f>
        <v>5.2695555555555567</v>
      </c>
      <c r="AO2771" s="24">
        <v>1</v>
      </c>
      <c r="AP2771" s="25">
        <v>0</v>
      </c>
      <c r="AQ2771" s="17">
        <v>0</v>
      </c>
      <c r="AR2771" s="24">
        <v>9.4</v>
      </c>
      <c r="AS2771" s="22">
        <v>59</v>
      </c>
      <c r="AT2771" s="22">
        <v>0</v>
      </c>
      <c r="AU2771" s="22">
        <v>0</v>
      </c>
      <c r="AV2771" s="22">
        <v>0.89</v>
      </c>
      <c r="AW2771" s="21">
        <v>0</v>
      </c>
      <c r="AX2771" s="21">
        <v>0</v>
      </c>
      <c r="AY2771" s="116">
        <v>12.207929359585956</v>
      </c>
    </row>
    <row r="2772" spans="1:51" ht="15" x14ac:dyDescent="0.25">
      <c r="A2772" s="144">
        <v>2013</v>
      </c>
      <c r="B2772" s="77" t="s">
        <v>192</v>
      </c>
      <c r="C2772" s="78">
        <v>20</v>
      </c>
      <c r="D2772" s="77">
        <v>3516507</v>
      </c>
      <c r="E2772" s="78">
        <v>351650720</v>
      </c>
      <c r="F2772" s="78" t="str">
        <f t="shared" si="120"/>
        <v>3516507202013</v>
      </c>
      <c r="G2772" s="96">
        <v>-6.2630298344068525E-2</v>
      </c>
      <c r="H2772" s="80">
        <f t="shared" si="119"/>
        <v>2705</v>
      </c>
      <c r="I2772" s="91">
        <v>2306</v>
      </c>
      <c r="J2772" s="97">
        <v>399</v>
      </c>
      <c r="K2772" s="83">
        <f>(H2772)/VLOOKUP(D2772,'Dados Base'!$B:$K,6,FALSE)</f>
        <v>19.52645636324262</v>
      </c>
      <c r="L2772" s="88">
        <f t="shared" si="121"/>
        <v>85.249537892791125</v>
      </c>
      <c r="M2772" s="85" t="s">
        <v>702</v>
      </c>
      <c r="N2772" s="92">
        <v>0.76300000000000001</v>
      </c>
      <c r="O2772" s="91">
        <v>22</v>
      </c>
      <c r="P2772" s="91" t="s">
        <v>691</v>
      </c>
      <c r="Q2772" s="91" t="s">
        <v>691</v>
      </c>
      <c r="R2772" s="91" t="s">
        <v>691</v>
      </c>
      <c r="S2772" s="91">
        <v>12</v>
      </c>
      <c r="T2772" s="87" t="s">
        <v>691</v>
      </c>
      <c r="U2772" s="87">
        <v>15</v>
      </c>
      <c r="V2772" s="87">
        <v>20</v>
      </c>
      <c r="W2772" s="85" t="s">
        <v>691</v>
      </c>
      <c r="X2772" s="146">
        <v>6.0291914062500004E-3</v>
      </c>
      <c r="Y2772" s="21">
        <v>1.63</v>
      </c>
      <c r="Z2772" s="147">
        <v>98</v>
      </c>
      <c r="AA2772" s="147">
        <v>28</v>
      </c>
      <c r="AB2772" s="21">
        <v>0</v>
      </c>
      <c r="AC2772" s="21">
        <v>0</v>
      </c>
      <c r="AD2772" s="153">
        <f>VLOOKUP(D2772,'Dados Base'!$B:$K,9,FALSE)*31536000/VLOOKUP($F2772,F:H,MATCH(H2771,F2771:AF2771,0),FALSE)</f>
        <v>12357.914972273567</v>
      </c>
      <c r="AE2772" s="153">
        <f>VLOOKUP(D2772,'Dados Base'!$B:$K,10,FALSE)*31536000/VLOOKUP($F2772,F:H,MATCH(H2771,F2771:AF2771,0),FALSE)</f>
        <v>1515.5933456561922</v>
      </c>
      <c r="AF2772" s="148">
        <v>85.59</v>
      </c>
      <c r="AG2772" s="21">
        <v>83.33</v>
      </c>
      <c r="AH2772" s="148">
        <v>84.77</v>
      </c>
      <c r="AI2772" s="148">
        <v>20.88</v>
      </c>
      <c r="AJ2772" s="148">
        <v>100</v>
      </c>
      <c r="AK2772" s="72">
        <f>(SUMIFS('Banco de Indicadores Mun. (2)'!I:I,'Banco de Indicadores Mun. (2)'!B:B,'Banco de Indicadores - Mun. (1)'!B2772,'Banco de Indicadores Mun. (2)'!A:A,'Banco de Indicadores - Mun. (1)'!A2772) / VLOOKUP(D2772,'Dados Base'!$B:$K,8,FALSE)) * 100</f>
        <v>0.61663636363636354</v>
      </c>
      <c r="AL2772" s="72">
        <f>(SUMIFS('Banco de Indicadores Mun. (2)'!I:I,'Banco de Indicadores Mun. (2)'!B:B,'Banco de Indicadores - Mun. (1)'!B2772,'Banco de Indicadores Mun. (2)'!A:A,'Banco de Indicadores - Mun. (1)'!A2772) / VLOOKUP(D2772,'Dados Base'!$B:$K,9,FALSE)) * 100</f>
        <v>0.25596226415094336</v>
      </c>
      <c r="AM2772" s="72">
        <f>(SUMIFS('Banco de Indicadores Mun. (2)'!J:J,'Banco de Indicadores Mun. (2)'!B:B,'Banco de Indicadores - Mun. (1)'!B2772,'Banco de Indicadores Mun. (2)'!A:A,'Banco de Indicadores - Mun. (1)'!A2772) / VLOOKUP(D2772,'Dados Base'!$B:$K,7,FALSE)) * 100</f>
        <v>0.33870967741935482</v>
      </c>
      <c r="AN2772" s="72">
        <f>(SUMIFS('Banco de Indicadores Mun. (2)'!K:K,'Banco de Indicadores Mun. (2)'!B:B,'Banco de Indicadores - Mun. (1)'!B2772,'Banco de Indicadores Mun. (2)'!A:A,'Banco de Indicadores - Mun. (1)'!A2772) / VLOOKUP(D2772,'Dados Base'!$B:$K,10,FALSE)) * 100</f>
        <v>1.2793846153846151</v>
      </c>
      <c r="AO2772" s="24">
        <v>0</v>
      </c>
      <c r="AP2772" s="25">
        <v>0</v>
      </c>
      <c r="AQ2772" s="17">
        <v>0</v>
      </c>
      <c r="AR2772" s="24">
        <v>9.5</v>
      </c>
      <c r="AS2772" s="22">
        <v>100</v>
      </c>
      <c r="AT2772" s="22">
        <v>100</v>
      </c>
      <c r="AU2772" s="22">
        <v>77.777777777777786</v>
      </c>
      <c r="AV2772" s="22">
        <v>8.07</v>
      </c>
      <c r="AW2772" s="21">
        <v>0</v>
      </c>
      <c r="AX2772" s="21">
        <v>0</v>
      </c>
      <c r="AY2772" s="116">
        <v>24.008004663637728</v>
      </c>
    </row>
    <row r="2773" spans="1:51" ht="15" x14ac:dyDescent="0.25">
      <c r="A2773" s="144">
        <v>2013</v>
      </c>
      <c r="B2773" s="77" t="s">
        <v>193</v>
      </c>
      <c r="C2773" s="78">
        <v>17</v>
      </c>
      <c r="D2773" s="77">
        <v>3516606</v>
      </c>
      <c r="E2773" s="78">
        <v>351660617</v>
      </c>
      <c r="F2773" s="78" t="str">
        <f t="shared" si="120"/>
        <v>3516606172013</v>
      </c>
      <c r="G2773" s="96">
        <v>-1.0878963596437141</v>
      </c>
      <c r="H2773" s="80">
        <f t="shared" si="119"/>
        <v>6843</v>
      </c>
      <c r="I2773" s="91">
        <v>5164</v>
      </c>
      <c r="J2773" s="97">
        <v>1679</v>
      </c>
      <c r="K2773" s="83">
        <f>(H2773)/VLOOKUP(D2773,'Dados Base'!$B:$K,6,FALSE)</f>
        <v>19.23325557210714</v>
      </c>
      <c r="L2773" s="88">
        <f t="shared" si="121"/>
        <v>75.463977787520093</v>
      </c>
      <c r="M2773" s="85" t="s">
        <v>702</v>
      </c>
      <c r="N2773" s="92">
        <v>0.70899999999999996</v>
      </c>
      <c r="O2773" s="91">
        <v>113</v>
      </c>
      <c r="P2773" s="91" t="s">
        <v>691</v>
      </c>
      <c r="Q2773" s="91" t="s">
        <v>691</v>
      </c>
      <c r="R2773" s="91" t="s">
        <v>691</v>
      </c>
      <c r="S2773" s="91">
        <v>19</v>
      </c>
      <c r="T2773" s="87" t="s">
        <v>691</v>
      </c>
      <c r="U2773" s="87">
        <v>52</v>
      </c>
      <c r="V2773" s="87">
        <v>32</v>
      </c>
      <c r="W2773" s="85" t="s">
        <v>691</v>
      </c>
      <c r="X2773" s="146">
        <v>1.368778203125E-2</v>
      </c>
      <c r="Y2773" s="21">
        <v>3.66</v>
      </c>
      <c r="Z2773" s="147">
        <v>194</v>
      </c>
      <c r="AA2773" s="147">
        <v>88</v>
      </c>
      <c r="AB2773" s="21">
        <v>1</v>
      </c>
      <c r="AC2773" s="21">
        <v>0</v>
      </c>
      <c r="AD2773" s="153">
        <f>VLOOKUP(D2773,'Dados Base'!$B:$K,9,FALSE)*31536000/VLOOKUP($F2773,F:H,MATCH(H2772,F2772:AF2772,0),FALSE)</f>
        <v>14378.535729943007</v>
      </c>
      <c r="AE2773" s="153">
        <f>VLOOKUP(D2773,'Dados Base'!$B:$K,10,FALSE)*31536000/VLOOKUP($F2773,F:H,MATCH(H2772,F2772:AF2772,0),FALSE)</f>
        <v>1566.8917141604561</v>
      </c>
      <c r="AF2773" s="148">
        <v>76.81</v>
      </c>
      <c r="AG2773" s="21">
        <v>74.53</v>
      </c>
      <c r="AH2773" s="148">
        <v>71.92</v>
      </c>
      <c r="AI2773" s="148">
        <v>30.67</v>
      </c>
      <c r="AJ2773" s="148">
        <v>100</v>
      </c>
      <c r="AK2773" s="72">
        <f>(SUMIFS('Banco de Indicadores Mun. (2)'!I:I,'Banco de Indicadores Mun. (2)'!B:B,'Banco de Indicadores - Mun. (1)'!B2773,'Banco de Indicadores Mun. (2)'!A:A,'Banco de Indicadores - Mun. (1)'!A2773) / VLOOKUP(D2773,'Dados Base'!$B:$K,8,FALSE)) * 100</f>
        <v>10.269660256410255</v>
      </c>
      <c r="AL2773" s="72">
        <f>(SUMIFS('Banco de Indicadores Mun. (2)'!I:I,'Banco de Indicadores Mun. (2)'!B:B,'Banco de Indicadores - Mun. (1)'!B2773,'Banco de Indicadores Mun. (2)'!A:A,'Banco de Indicadores - Mun. (1)'!A2773) / VLOOKUP(D2773,'Dados Base'!$B:$K,9,FALSE)) * 100</f>
        <v>5.1348301282051274</v>
      </c>
      <c r="AM2773" s="72">
        <f>(SUMIFS('Banco de Indicadores Mun. (2)'!J:J,'Banco de Indicadores Mun. (2)'!B:B,'Banco de Indicadores - Mun. (1)'!B2773,'Banco de Indicadores Mun. (2)'!A:A,'Banco de Indicadores - Mun. (1)'!A2773) / VLOOKUP(D2773,'Dados Base'!$B:$K,7,FALSE)) * 100</f>
        <v>9.8634508196721313</v>
      </c>
      <c r="AN2773" s="72">
        <f>(SUMIFS('Banco de Indicadores Mun. (2)'!K:K,'Banco de Indicadores Mun. (2)'!B:B,'Banco de Indicadores - Mun. (1)'!B2773,'Banco de Indicadores Mun. (2)'!A:A,'Banco de Indicadores - Mun. (1)'!A2773) / VLOOKUP(D2773,'Dados Base'!$B:$K,10,FALSE)) * 100</f>
        <v>11.727235294117643</v>
      </c>
      <c r="AO2773" s="24">
        <v>0</v>
      </c>
      <c r="AP2773" s="25">
        <v>0</v>
      </c>
      <c r="AQ2773" s="17">
        <v>0</v>
      </c>
      <c r="AR2773" s="24">
        <v>7.5</v>
      </c>
      <c r="AS2773" s="22">
        <v>100</v>
      </c>
      <c r="AT2773" s="22">
        <v>100</v>
      </c>
      <c r="AU2773" s="22">
        <v>68.794326241134755</v>
      </c>
      <c r="AV2773" s="22">
        <v>7.49</v>
      </c>
      <c r="AW2773" s="21">
        <v>0</v>
      </c>
      <c r="AX2773" s="21">
        <v>0</v>
      </c>
      <c r="AY2773" s="116">
        <v>124.00653632559062</v>
      </c>
    </row>
    <row r="2774" spans="1:51" ht="15" x14ac:dyDescent="0.25">
      <c r="A2774" s="144">
        <v>2013</v>
      </c>
      <c r="B2774" s="77" t="s">
        <v>194</v>
      </c>
      <c r="C2774" s="78">
        <v>20</v>
      </c>
      <c r="D2774" s="77">
        <v>3516705</v>
      </c>
      <c r="E2774" s="78">
        <v>351670520</v>
      </c>
      <c r="F2774" s="78" t="str">
        <f t="shared" si="120"/>
        <v>3516705202013</v>
      </c>
      <c r="G2774" s="96">
        <v>-9.7132135279898169E-2</v>
      </c>
      <c r="H2774" s="80">
        <f t="shared" si="119"/>
        <v>42907</v>
      </c>
      <c r="I2774" s="91">
        <v>39482</v>
      </c>
      <c r="J2774" s="97">
        <v>3425</v>
      </c>
      <c r="K2774" s="83">
        <f>(H2774)/VLOOKUP(D2774,'Dados Base'!$B:$K,6,FALSE)</f>
        <v>77.202799719308345</v>
      </c>
      <c r="L2774" s="88">
        <f t="shared" si="121"/>
        <v>92.01761950264526</v>
      </c>
      <c r="M2774" s="85" t="s">
        <v>702</v>
      </c>
      <c r="N2774" s="92">
        <v>0.76900000000000002</v>
      </c>
      <c r="O2774" s="91">
        <v>345</v>
      </c>
      <c r="P2774" s="91" t="s">
        <v>691</v>
      </c>
      <c r="Q2774" s="91" t="s">
        <v>691</v>
      </c>
      <c r="R2774" s="91" t="s">
        <v>691</v>
      </c>
      <c r="S2774" s="91">
        <v>184</v>
      </c>
      <c r="T2774" s="87" t="s">
        <v>691</v>
      </c>
      <c r="U2774" s="87">
        <v>543</v>
      </c>
      <c r="V2774" s="87">
        <v>337</v>
      </c>
      <c r="W2774" s="85" t="s">
        <v>691</v>
      </c>
      <c r="X2774" s="146">
        <v>0.11506574792824073</v>
      </c>
      <c r="Y2774" s="21">
        <v>32.35</v>
      </c>
      <c r="Z2774" s="147">
        <v>1807</v>
      </c>
      <c r="AA2774" s="147">
        <v>376</v>
      </c>
      <c r="AB2774" s="21">
        <v>1</v>
      </c>
      <c r="AC2774" s="21">
        <v>0</v>
      </c>
      <c r="AD2774" s="153">
        <f>VLOOKUP(D2774,'Dados Base'!$B:$K,9,FALSE)*31536000/VLOOKUP($F2774,F:H,MATCH(H2773,F2773:AF2773,0),FALSE)</f>
        <v>3057.5374647493418</v>
      </c>
      <c r="AE2774" s="153">
        <f>VLOOKUP(D2774,'Dados Base'!$B:$K,10,FALSE)*31536000/VLOOKUP($F2774,F:H,MATCH(H2773,F2773:AF2773,0),FALSE)</f>
        <v>360.14263406903302</v>
      </c>
      <c r="AF2774" s="148">
        <v>88.1</v>
      </c>
      <c r="AG2774" s="21">
        <v>100</v>
      </c>
      <c r="AH2774" s="148">
        <v>88.1</v>
      </c>
      <c r="AI2774" s="148">
        <v>33.119999999999997</v>
      </c>
      <c r="AJ2774" s="148">
        <v>96.92</v>
      </c>
      <c r="AK2774" s="72">
        <f>(SUMIFS('Banco de Indicadores Mun. (2)'!I:I,'Banco de Indicadores Mun. (2)'!B:B,'Banco de Indicadores - Mun. (1)'!B2774,'Banco de Indicadores Mun. (2)'!A:A,'Banco de Indicadores - Mun. (1)'!A2774) / VLOOKUP(D2774,'Dados Base'!$B:$K,8,FALSE)) * 100</f>
        <v>10.726141304347825</v>
      </c>
      <c r="AL2774" s="72">
        <f>(SUMIFS('Banco de Indicadores Mun. (2)'!I:I,'Banco de Indicadores Mun. (2)'!B:B,'Banco de Indicadores - Mun. (1)'!B2774,'Banco de Indicadores Mun. (2)'!A:A,'Banco de Indicadores - Mun. (1)'!A2774) / VLOOKUP(D2774,'Dados Base'!$B:$K,9,FALSE)) * 100</f>
        <v>4.7442548076923075</v>
      </c>
      <c r="AM2774" s="72">
        <f>(SUMIFS('Banco de Indicadores Mun. (2)'!J:J,'Banco de Indicadores Mun. (2)'!B:B,'Banco de Indicadores - Mun. (1)'!B2774,'Banco de Indicadores Mun. (2)'!A:A,'Banco de Indicadores - Mun. (1)'!A2774) / VLOOKUP(D2774,'Dados Base'!$B:$K,7,FALSE)) * 100</f>
        <v>12.860874074074072</v>
      </c>
      <c r="AN2774" s="72">
        <f>(SUMIFS('Banco de Indicadores Mun. (2)'!K:K,'Banco de Indicadores Mun. (2)'!B:B,'Banco de Indicadores - Mun. (1)'!B2774,'Banco de Indicadores Mun. (2)'!A:A,'Banco de Indicadores - Mun. (1)'!A2774) / VLOOKUP(D2774,'Dados Base'!$B:$K,10,FALSE)) * 100</f>
        <v>4.84473469387755</v>
      </c>
      <c r="AO2774" s="24">
        <v>0</v>
      </c>
      <c r="AP2774" s="25">
        <v>0</v>
      </c>
      <c r="AQ2774" s="17">
        <v>0</v>
      </c>
      <c r="AR2774" s="24">
        <v>7.1</v>
      </c>
      <c r="AS2774" s="22">
        <v>100</v>
      </c>
      <c r="AT2774" s="22">
        <v>100</v>
      </c>
      <c r="AU2774" s="22">
        <v>82.775996335318368</v>
      </c>
      <c r="AV2774" s="22">
        <v>9.5</v>
      </c>
      <c r="AW2774" s="21">
        <v>0</v>
      </c>
      <c r="AX2774" s="21">
        <v>0</v>
      </c>
      <c r="AY2774" s="116">
        <v>42.006359289979109</v>
      </c>
    </row>
    <row r="2775" spans="1:51" ht="15" x14ac:dyDescent="0.25">
      <c r="A2775" s="144">
        <v>2013</v>
      </c>
      <c r="B2775" s="77" t="s">
        <v>195</v>
      </c>
      <c r="C2775" s="78">
        <v>19</v>
      </c>
      <c r="D2775" s="77">
        <v>3516804</v>
      </c>
      <c r="E2775" s="78">
        <v>351680419</v>
      </c>
      <c r="F2775" s="78" t="str">
        <f t="shared" si="120"/>
        <v>3516804192013</v>
      </c>
      <c r="G2775" s="96">
        <v>1.5894572860180034</v>
      </c>
      <c r="H2775" s="80">
        <f t="shared" si="119"/>
        <v>4380</v>
      </c>
      <c r="I2775" s="91">
        <v>3992</v>
      </c>
      <c r="J2775" s="97">
        <v>388</v>
      </c>
      <c r="K2775" s="83">
        <f>(H2775)/VLOOKUP(D2775,'Dados Base'!$B:$K,6,FALSE)</f>
        <v>24.222984183165579</v>
      </c>
      <c r="L2775" s="88">
        <f t="shared" si="121"/>
        <v>91.141552511415526</v>
      </c>
      <c r="M2775" s="85" t="s">
        <v>702</v>
      </c>
      <c r="N2775" s="92">
        <v>0.72299999999999998</v>
      </c>
      <c r="O2775" s="91">
        <v>36</v>
      </c>
      <c r="P2775" s="91" t="s">
        <v>691</v>
      </c>
      <c r="Q2775" s="91" t="s">
        <v>691</v>
      </c>
      <c r="R2775" s="91" t="s">
        <v>691</v>
      </c>
      <c r="S2775" s="91">
        <v>3</v>
      </c>
      <c r="T2775" s="87" t="s">
        <v>691</v>
      </c>
      <c r="U2775" s="87">
        <v>19</v>
      </c>
      <c r="V2775" s="87">
        <v>13</v>
      </c>
      <c r="W2775" s="85" t="s">
        <v>691</v>
      </c>
      <c r="X2775" s="146">
        <v>1.0034078125E-2</v>
      </c>
      <c r="Y2775" s="21">
        <v>2.81</v>
      </c>
      <c r="Z2775" s="147">
        <v>189</v>
      </c>
      <c r="AA2775" s="147">
        <v>28</v>
      </c>
      <c r="AB2775" s="21">
        <v>0</v>
      </c>
      <c r="AC2775" s="21">
        <v>0</v>
      </c>
      <c r="AD2775" s="153">
        <f>VLOOKUP(D2775,'Dados Base'!$B:$K,9,FALSE)*31536000/VLOOKUP($F2775,F:H,MATCH(H2774,F2774:AF2774,0),FALSE)</f>
        <v>9504</v>
      </c>
      <c r="AE2775" s="153">
        <f>VLOOKUP(D2775,'Dados Base'!$B:$K,10,FALSE)*31536000/VLOOKUP($F2775,F:H,MATCH(H2774,F2774:AF2774,0),FALSE)</f>
        <v>791.99999999999989</v>
      </c>
      <c r="AF2775" s="148">
        <v>87.97</v>
      </c>
      <c r="AG2775" s="21">
        <v>100</v>
      </c>
      <c r="AH2775" s="148">
        <v>86.19</v>
      </c>
      <c r="AI2775" s="148">
        <v>16.32</v>
      </c>
      <c r="AJ2775" s="148">
        <v>98.2</v>
      </c>
      <c r="AK2775" s="72">
        <f>(SUMIFS('Banco de Indicadores Mun. (2)'!I:I,'Banco de Indicadores Mun. (2)'!B:B,'Banco de Indicadores - Mun. (1)'!B2775,'Banco de Indicadores Mun. (2)'!A:A,'Banco de Indicadores - Mun. (1)'!A2775) / VLOOKUP(D2775,'Dados Base'!$B:$K,8,FALSE)) * 100</f>
        <v>14.975547619047621</v>
      </c>
      <c r="AL2775" s="72">
        <f>(SUMIFS('Banco de Indicadores Mun. (2)'!I:I,'Banco de Indicadores Mun. (2)'!B:B,'Banco de Indicadores - Mun. (1)'!B2775,'Banco de Indicadores Mun. (2)'!A:A,'Banco de Indicadores - Mun. (1)'!A2775) / VLOOKUP(D2775,'Dados Base'!$B:$K,9,FALSE)) * 100</f>
        <v>4.76494696969697</v>
      </c>
      <c r="AM2775" s="72">
        <f>(SUMIFS('Banco de Indicadores Mun. (2)'!J:J,'Banco de Indicadores Mun. (2)'!B:B,'Banco de Indicadores - Mun. (1)'!B2775,'Banco de Indicadores Mun. (2)'!A:A,'Banco de Indicadores - Mun. (1)'!A2775) / VLOOKUP(D2775,'Dados Base'!$B:$K,7,FALSE)) * 100</f>
        <v>17.433290322580646</v>
      </c>
      <c r="AN2775" s="72">
        <f>(SUMIFS('Banco de Indicadores Mun. (2)'!K:K,'Banco de Indicadores Mun. (2)'!B:B,'Banco de Indicadores - Mun. (1)'!B2775,'Banco de Indicadores Mun. (2)'!A:A,'Banco de Indicadores - Mun. (1)'!A2775) / VLOOKUP(D2775,'Dados Base'!$B:$K,10,FALSE)) * 100</f>
        <v>8.0491818181818182</v>
      </c>
      <c r="AO2775" s="24">
        <v>0</v>
      </c>
      <c r="AP2775" s="25">
        <v>0</v>
      </c>
      <c r="AQ2775" s="17">
        <v>0</v>
      </c>
      <c r="AR2775" s="24">
        <v>7.7</v>
      </c>
      <c r="AS2775" s="22">
        <v>97</v>
      </c>
      <c r="AT2775" s="22">
        <v>97.000000000000014</v>
      </c>
      <c r="AU2775" s="22">
        <v>87.096774193548384</v>
      </c>
      <c r="AV2775" s="22">
        <v>9.66</v>
      </c>
      <c r="AW2775" s="21">
        <v>0</v>
      </c>
      <c r="AX2775" s="21">
        <v>0</v>
      </c>
      <c r="AY2775" s="116">
        <v>85.962762177419535</v>
      </c>
    </row>
    <row r="2776" spans="1:51" ht="15" x14ac:dyDescent="0.25">
      <c r="A2776" s="144">
        <v>2013</v>
      </c>
      <c r="B2776" s="77" t="s">
        <v>196</v>
      </c>
      <c r="C2776" s="78">
        <v>13</v>
      </c>
      <c r="D2776" s="77">
        <v>3516853</v>
      </c>
      <c r="E2776" s="78">
        <v>351685313</v>
      </c>
      <c r="F2776" s="78" t="str">
        <f t="shared" si="120"/>
        <v>3516853132013</v>
      </c>
      <c r="G2776" s="96">
        <v>0.59545289844045168</v>
      </c>
      <c r="H2776" s="80">
        <f t="shared" si="119"/>
        <v>4476</v>
      </c>
      <c r="I2776" s="91">
        <v>3759</v>
      </c>
      <c r="J2776" s="97">
        <v>717</v>
      </c>
      <c r="K2776" s="83">
        <f>(H2776)/VLOOKUP(D2776,'Dados Base'!$B:$K,6,FALSE)</f>
        <v>18.366090845677238</v>
      </c>
      <c r="L2776" s="88">
        <f t="shared" si="121"/>
        <v>83.981233243967822</v>
      </c>
      <c r="M2776" s="85" t="s">
        <v>702</v>
      </c>
      <c r="N2776" s="92">
        <v>0.71899999999999997</v>
      </c>
      <c r="O2776" s="91">
        <v>38</v>
      </c>
      <c r="P2776" s="91" t="s">
        <v>691</v>
      </c>
      <c r="Q2776" s="91" t="s">
        <v>691</v>
      </c>
      <c r="R2776" s="91" t="s">
        <v>691</v>
      </c>
      <c r="S2776" s="91">
        <v>8</v>
      </c>
      <c r="T2776" s="87" t="s">
        <v>691</v>
      </c>
      <c r="U2776" s="87">
        <v>28</v>
      </c>
      <c r="V2776" s="87">
        <v>28</v>
      </c>
      <c r="W2776" s="85" t="s">
        <v>691</v>
      </c>
      <c r="X2776" s="146">
        <v>1.0526980602150512E-2</v>
      </c>
      <c r="Y2776" s="21">
        <v>2.62</v>
      </c>
      <c r="Z2776" s="147">
        <v>0</v>
      </c>
      <c r="AA2776" s="147">
        <v>202</v>
      </c>
      <c r="AB2776" s="21">
        <v>0</v>
      </c>
      <c r="AC2776" s="21">
        <v>0</v>
      </c>
      <c r="AD2776" s="153">
        <f>VLOOKUP(D2776,'Dados Base'!$B:$K,9,FALSE)*31536000/VLOOKUP($F2776,F:H,MATCH(H2775,F2775:AF2775,0),FALSE)</f>
        <v>14091.152815013405</v>
      </c>
      <c r="AE2776" s="153">
        <f>VLOOKUP(D2776,'Dados Base'!$B:$K,10,FALSE)*31536000/VLOOKUP($F2776,F:H,MATCH(H2775,F2775:AF2775,0),FALSE)</f>
        <v>1409.1152815013409</v>
      </c>
      <c r="AF2776" s="148" t="s">
        <v>692</v>
      </c>
      <c r="AG2776" s="21">
        <v>100</v>
      </c>
      <c r="AH2776" s="148" t="s">
        <v>692</v>
      </c>
      <c r="AI2776" s="148" t="s">
        <v>692</v>
      </c>
      <c r="AJ2776" s="148" t="s">
        <v>692</v>
      </c>
      <c r="AK2776" s="72">
        <f>(SUMIFS('Banco de Indicadores Mun. (2)'!I:I,'Banco de Indicadores Mun. (2)'!B:B,'Banco de Indicadores - Mun. (1)'!B2776,'Banco de Indicadores Mun. (2)'!A:A,'Banco de Indicadores - Mun. (1)'!A2776) / VLOOKUP(D2776,'Dados Base'!$B:$K,8,FALSE)) * 100</f>
        <v>59.819417475728166</v>
      </c>
      <c r="AL2776" s="72">
        <f>(SUMIFS('Banco de Indicadores Mun. (2)'!I:I,'Banco de Indicadores Mun. (2)'!B:B,'Banco de Indicadores - Mun. (1)'!B2776,'Banco de Indicadores Mun. (2)'!A:A,'Banco de Indicadores - Mun. (1)'!A2776) / VLOOKUP(D2776,'Dados Base'!$B:$K,9,FALSE)) * 100</f>
        <v>30.807000000000006</v>
      </c>
      <c r="AM2776" s="72">
        <f>(SUMIFS('Banco de Indicadores Mun. (2)'!J:J,'Banco de Indicadores Mun. (2)'!B:B,'Banco de Indicadores - Mun. (1)'!B2776,'Banco de Indicadores Mun. (2)'!A:A,'Banco de Indicadores - Mun. (1)'!A2776) / VLOOKUP(D2776,'Dados Base'!$B:$K,7,FALSE)) * 100</f>
        <v>48.155192771084366</v>
      </c>
      <c r="AN2776" s="72">
        <f>(SUMIFS('Banco de Indicadores Mun. (2)'!K:K,'Banco de Indicadores Mun. (2)'!B:B,'Banco de Indicadores - Mun. (1)'!B2776,'Banco de Indicadores Mun. (2)'!A:A,'Banco de Indicadores - Mun. (1)'!A2776) / VLOOKUP(D2776,'Dados Base'!$B:$K,10,FALSE)) * 100</f>
        <v>108.22594999999995</v>
      </c>
      <c r="AO2776" s="24">
        <v>0</v>
      </c>
      <c r="AP2776" s="25">
        <v>0</v>
      </c>
      <c r="AQ2776" s="17">
        <v>0</v>
      </c>
      <c r="AR2776" s="24">
        <v>7.7</v>
      </c>
      <c r="AS2776" s="22">
        <v>100</v>
      </c>
      <c r="AT2776" s="22">
        <v>0</v>
      </c>
      <c r="AU2776" s="22">
        <v>0</v>
      </c>
      <c r="AV2776" s="22">
        <v>1.5</v>
      </c>
      <c r="AW2776" s="21">
        <v>0</v>
      </c>
      <c r="AX2776" s="21">
        <v>0</v>
      </c>
      <c r="AY2776" s="116">
        <v>176.83053659609101</v>
      </c>
    </row>
    <row r="2777" spans="1:51" ht="15" x14ac:dyDescent="0.25">
      <c r="A2777" s="144">
        <v>2013</v>
      </c>
      <c r="B2777" s="77" t="s">
        <v>197</v>
      </c>
      <c r="C2777" s="78">
        <v>18</v>
      </c>
      <c r="D2777" s="77">
        <v>3516903</v>
      </c>
      <c r="E2777" s="78">
        <v>351690318</v>
      </c>
      <c r="F2777" s="78" t="str">
        <f t="shared" si="120"/>
        <v>3516903182013</v>
      </c>
      <c r="G2777" s="96">
        <v>-0.10797028633368067</v>
      </c>
      <c r="H2777" s="80">
        <f t="shared" si="119"/>
        <v>10680</v>
      </c>
      <c r="I2777" s="91">
        <v>9211</v>
      </c>
      <c r="J2777" s="97">
        <v>1469</v>
      </c>
      <c r="K2777" s="83">
        <f>(H2777)/VLOOKUP(D2777,'Dados Base'!$B:$K,6,FALSE)</f>
        <v>21.650989296140125</v>
      </c>
      <c r="L2777" s="88">
        <f t="shared" si="121"/>
        <v>86.245318352059925</v>
      </c>
      <c r="M2777" s="85" t="s">
        <v>702</v>
      </c>
      <c r="N2777" s="92">
        <v>0.747</v>
      </c>
      <c r="O2777" s="91">
        <v>123</v>
      </c>
      <c r="P2777" s="91" t="s">
        <v>691</v>
      </c>
      <c r="Q2777" s="91" t="s">
        <v>691</v>
      </c>
      <c r="R2777" s="91" t="s">
        <v>691</v>
      </c>
      <c r="S2777" s="91">
        <v>18</v>
      </c>
      <c r="T2777" s="87" t="s">
        <v>691</v>
      </c>
      <c r="U2777" s="87">
        <v>131</v>
      </c>
      <c r="V2777" s="87">
        <v>89</v>
      </c>
      <c r="W2777" s="85" t="s">
        <v>691</v>
      </c>
      <c r="X2777" s="146">
        <v>2.5996343750000001E-2</v>
      </c>
      <c r="Y2777" s="21">
        <v>6.54</v>
      </c>
      <c r="Z2777" s="147">
        <v>408</v>
      </c>
      <c r="AA2777" s="147">
        <v>96</v>
      </c>
      <c r="AB2777" s="21">
        <v>0</v>
      </c>
      <c r="AC2777" s="21">
        <v>0</v>
      </c>
      <c r="AD2777" s="153">
        <f>VLOOKUP(D2777,'Dados Base'!$B:$K,9,FALSE)*31536000/VLOOKUP($F2777,F:H,MATCH(H2776,F2776:AF2776,0),FALSE)</f>
        <v>10777.752808988764</v>
      </c>
      <c r="AE2777" s="153">
        <f>VLOOKUP(D2777,'Dados Base'!$B:$K,10,FALSE)*31536000/VLOOKUP($F2777,F:H,MATCH(H2776,F2776:AF2776,0),FALSE)</f>
        <v>826.78651685393243</v>
      </c>
      <c r="AF2777" s="148">
        <v>93.47</v>
      </c>
      <c r="AG2777" s="21">
        <v>85.14</v>
      </c>
      <c r="AH2777" s="148">
        <v>86.12</v>
      </c>
      <c r="AI2777" s="148">
        <v>9.74</v>
      </c>
      <c r="AJ2777" s="148">
        <v>100</v>
      </c>
      <c r="AK2777" s="72">
        <f>(SUMIFS('Banco de Indicadores Mun. (2)'!I:I,'Banco de Indicadores Mun. (2)'!B:B,'Banco de Indicadores - Mun. (1)'!B2777,'Banco de Indicadores Mun. (2)'!A:A,'Banco de Indicadores - Mun. (1)'!A2777) / VLOOKUP(D2777,'Dados Base'!$B:$K,8,FALSE)) * 100</f>
        <v>10.644504347826086</v>
      </c>
      <c r="AL2777" s="72">
        <f>(SUMIFS('Banco de Indicadores Mun. (2)'!I:I,'Banco de Indicadores Mun. (2)'!B:B,'Banco de Indicadores - Mun. (1)'!B2777,'Banco de Indicadores Mun. (2)'!A:A,'Banco de Indicadores - Mun. (1)'!A2777) / VLOOKUP(D2777,'Dados Base'!$B:$K,9,FALSE)) * 100</f>
        <v>3.353747945205479</v>
      </c>
      <c r="AM2777" s="72">
        <f>(SUMIFS('Banco de Indicadores Mun. (2)'!J:J,'Banco de Indicadores Mun. (2)'!B:B,'Banco de Indicadores - Mun. (1)'!B2777,'Banco de Indicadores Mun. (2)'!A:A,'Banco de Indicadores - Mun. (1)'!A2777) / VLOOKUP(D2777,'Dados Base'!$B:$K,7,FALSE)) * 100</f>
        <v>14.009793103448272</v>
      </c>
      <c r="AN2777" s="72">
        <f>(SUMIFS('Banco de Indicadores Mun. (2)'!K:K,'Banco de Indicadores Mun. (2)'!B:B,'Banco de Indicadores - Mun. (1)'!B2777,'Banco de Indicadores Mun. (2)'!A:A,'Banco de Indicadores - Mun. (1)'!A2777) / VLOOKUP(D2777,'Dados Base'!$B:$K,10,FALSE)) * 100</f>
        <v>0.18807142857142858</v>
      </c>
      <c r="AO2777" s="24">
        <v>0</v>
      </c>
      <c r="AP2777" s="25">
        <v>0</v>
      </c>
      <c r="AQ2777" s="17">
        <v>0</v>
      </c>
      <c r="AR2777" s="24">
        <v>4.4000000000000004</v>
      </c>
      <c r="AS2777" s="22">
        <v>100</v>
      </c>
      <c r="AT2777" s="22">
        <v>100</v>
      </c>
      <c r="AU2777" s="22">
        <v>80.952380952380949</v>
      </c>
      <c r="AV2777" s="22">
        <v>9.6999999999999993</v>
      </c>
      <c r="AW2777" s="21">
        <v>0</v>
      </c>
      <c r="AX2777" s="21">
        <v>0</v>
      </c>
      <c r="AY2777" s="116">
        <v>0.5269444914531991</v>
      </c>
    </row>
    <row r="2778" spans="1:51" ht="15" x14ac:dyDescent="0.25">
      <c r="A2778" s="144">
        <v>2013</v>
      </c>
      <c r="B2778" s="77" t="s">
        <v>198</v>
      </c>
      <c r="C2778" s="78">
        <v>20</v>
      </c>
      <c r="D2778" s="77">
        <v>3517000</v>
      </c>
      <c r="E2778" s="78">
        <v>351700020</v>
      </c>
      <c r="F2778" s="78" t="str">
        <f t="shared" si="120"/>
        <v>3517000202013</v>
      </c>
      <c r="G2778" s="96">
        <v>0.26630960307976181</v>
      </c>
      <c r="H2778" s="80">
        <f t="shared" si="119"/>
        <v>10783</v>
      </c>
      <c r="I2778" s="91">
        <v>8488</v>
      </c>
      <c r="J2778" s="97">
        <v>2295</v>
      </c>
      <c r="K2778" s="83">
        <f>(H2778)/VLOOKUP(D2778,'Dados Base'!$B:$K,6,FALSE)</f>
        <v>15.96464474482922</v>
      </c>
      <c r="L2778" s="88">
        <f t="shared" si="121"/>
        <v>78.716498191597879</v>
      </c>
      <c r="M2778" s="85" t="s">
        <v>702</v>
      </c>
      <c r="N2778" s="92">
        <v>0.71699999999999997</v>
      </c>
      <c r="O2778" s="91">
        <v>91</v>
      </c>
      <c r="P2778" s="91" t="s">
        <v>691</v>
      </c>
      <c r="Q2778" s="91" t="s">
        <v>691</v>
      </c>
      <c r="R2778" s="91" t="s">
        <v>691</v>
      </c>
      <c r="S2778" s="91">
        <v>8</v>
      </c>
      <c r="T2778" s="87" t="s">
        <v>691</v>
      </c>
      <c r="U2778" s="87">
        <v>53</v>
      </c>
      <c r="V2778" s="87">
        <v>54</v>
      </c>
      <c r="W2778" s="85" t="s">
        <v>691</v>
      </c>
      <c r="X2778" s="146">
        <v>2.1543535416666666E-2</v>
      </c>
      <c r="Y2778" s="21">
        <v>6.07</v>
      </c>
      <c r="Z2778" s="147">
        <v>371</v>
      </c>
      <c r="AA2778" s="147">
        <v>98</v>
      </c>
      <c r="AB2778" s="21">
        <v>0</v>
      </c>
      <c r="AC2778" s="21">
        <v>0</v>
      </c>
      <c r="AD2778" s="153">
        <f>VLOOKUP(D2778,'Dados Base'!$B:$K,9,FALSE)*31536000/VLOOKUP($F2778,F:H,MATCH(H2777,F2777:AF2777,0),FALSE)</f>
        <v>14184.327181674858</v>
      </c>
      <c r="AE2778" s="153">
        <f>VLOOKUP(D2778,'Dados Base'!$B:$K,10,FALSE)*31536000/VLOOKUP($F2778,F:H,MATCH(H2777,F2777:AF2777,0),FALSE)</f>
        <v>1784.0081609941578</v>
      </c>
      <c r="AF2778" s="148">
        <v>76.72</v>
      </c>
      <c r="AG2778" s="21">
        <v>77.42</v>
      </c>
      <c r="AH2778" s="148">
        <v>76.72</v>
      </c>
      <c r="AI2778" s="148" t="s">
        <v>694</v>
      </c>
      <c r="AJ2778" s="148">
        <v>99.1</v>
      </c>
      <c r="AK2778" s="72">
        <f>(SUMIFS('Banco de Indicadores Mun. (2)'!I:I,'Banco de Indicadores Mun. (2)'!B:B,'Banco de Indicadores - Mun. (1)'!B2778,'Banco de Indicadores Mun. (2)'!A:A,'Banco de Indicadores - Mun. (1)'!A2778) / VLOOKUP(D2778,'Dados Base'!$B:$K,8,FALSE)) * 100</f>
        <v>9.2887673267326729</v>
      </c>
      <c r="AL2778" s="72">
        <f>(SUMIFS('Banco de Indicadores Mun. (2)'!I:I,'Banco de Indicadores Mun. (2)'!B:B,'Banco de Indicadores - Mun. (1)'!B2778,'Banco de Indicadores Mun. (2)'!A:A,'Banco de Indicadores - Mun. (1)'!A2778) / VLOOKUP(D2778,'Dados Base'!$B:$K,9,FALSE)) * 100</f>
        <v>3.8687237113402064</v>
      </c>
      <c r="AM2778" s="72">
        <f>(SUMIFS('Banco de Indicadores Mun. (2)'!J:J,'Banco de Indicadores Mun. (2)'!B:B,'Banco de Indicadores - Mun. (1)'!B2778,'Banco de Indicadores Mun. (2)'!A:A,'Banco de Indicadores - Mun. (1)'!A2778) / VLOOKUP(D2778,'Dados Base'!$B:$K,7,FALSE)) * 100</f>
        <v>13.297872340425531</v>
      </c>
      <c r="AN2778" s="72">
        <f>(SUMIFS('Banco de Indicadores Mun. (2)'!K:K,'Banco de Indicadores Mun. (2)'!B:B,'Banco de Indicadores - Mun. (1)'!B2778,'Banco de Indicadores Mun. (2)'!A:A,'Banco de Indicadores - Mun. (1)'!A2778) / VLOOKUP(D2778,'Dados Base'!$B:$K,10,FALSE)) * 100</f>
        <v>2.1819672131147539E-2</v>
      </c>
      <c r="AO2778" s="24">
        <v>2</v>
      </c>
      <c r="AP2778" s="25">
        <v>0</v>
      </c>
      <c r="AQ2778" s="17">
        <v>0</v>
      </c>
      <c r="AR2778" s="24">
        <v>7.5</v>
      </c>
      <c r="AS2778" s="22">
        <v>100</v>
      </c>
      <c r="AT2778" s="22">
        <v>100</v>
      </c>
      <c r="AU2778" s="22">
        <v>79.104477611940297</v>
      </c>
      <c r="AV2778" s="22">
        <v>8.14</v>
      </c>
      <c r="AW2778" s="21">
        <v>0</v>
      </c>
      <c r="AX2778" s="21">
        <v>0</v>
      </c>
      <c r="AY2778" s="116">
        <v>0</v>
      </c>
    </row>
    <row r="2779" spans="1:51" ht="15" x14ac:dyDescent="0.25">
      <c r="A2779" s="144">
        <v>2013</v>
      </c>
      <c r="B2779" s="77" t="s">
        <v>199</v>
      </c>
      <c r="C2779" s="78">
        <v>19</v>
      </c>
      <c r="D2779" s="77">
        <v>3517109</v>
      </c>
      <c r="E2779" s="78">
        <v>351710919</v>
      </c>
      <c r="F2779" s="78" t="str">
        <f t="shared" si="120"/>
        <v>3517109192013</v>
      </c>
      <c r="G2779" s="96">
        <v>0.35501815913143719</v>
      </c>
      <c r="H2779" s="80">
        <f t="shared" si="119"/>
        <v>4624</v>
      </c>
      <c r="I2779" s="91">
        <v>3454</v>
      </c>
      <c r="J2779" s="97">
        <v>1170</v>
      </c>
      <c r="K2779" s="83">
        <f>(H2779)/VLOOKUP(D2779,'Dados Base'!$B:$K,6,FALSE)</f>
        <v>16.868524733693274</v>
      </c>
      <c r="L2779" s="88">
        <f t="shared" si="121"/>
        <v>74.697231833910038</v>
      </c>
      <c r="M2779" s="85" t="s">
        <v>702</v>
      </c>
      <c r="N2779" s="92">
        <v>0.73499999999999999</v>
      </c>
      <c r="O2779" s="91">
        <v>74</v>
      </c>
      <c r="P2779" s="91" t="s">
        <v>691</v>
      </c>
      <c r="Q2779" s="91" t="s">
        <v>691</v>
      </c>
      <c r="R2779" s="91" t="s">
        <v>691</v>
      </c>
      <c r="S2779" s="91">
        <v>36</v>
      </c>
      <c r="T2779" s="87" t="s">
        <v>691</v>
      </c>
      <c r="U2779" s="87">
        <v>19</v>
      </c>
      <c r="V2779" s="87">
        <v>23</v>
      </c>
      <c r="W2779" s="85" t="s">
        <v>691</v>
      </c>
      <c r="X2779" s="146">
        <v>7.4610166666666663E-3</v>
      </c>
      <c r="Y2779" s="21">
        <v>2.4500000000000002</v>
      </c>
      <c r="Z2779" s="147">
        <v>172</v>
      </c>
      <c r="AA2779" s="147">
        <v>17</v>
      </c>
      <c r="AB2779" s="21">
        <v>0</v>
      </c>
      <c r="AC2779" s="21">
        <v>0</v>
      </c>
      <c r="AD2779" s="153">
        <f>VLOOKUP(D2779,'Dados Base'!$B:$K,9,FALSE)*31536000/VLOOKUP($F2779,F:H,MATCH(H2778,F2778:AF2778,0),FALSE)</f>
        <v>13571.937716262975</v>
      </c>
      <c r="AE2779" s="153">
        <f>VLOOKUP(D2779,'Dados Base'!$B:$K,10,FALSE)*31536000/VLOOKUP($F2779,F:H,MATCH(H2778,F2778:AF2778,0),FALSE)</f>
        <v>1091.21107266436</v>
      </c>
      <c r="AF2779" s="148">
        <v>61.96</v>
      </c>
      <c r="AG2779" s="21">
        <v>100</v>
      </c>
      <c r="AH2779" s="148">
        <v>60.32</v>
      </c>
      <c r="AI2779" s="148">
        <v>45.59</v>
      </c>
      <c r="AJ2779" s="148">
        <v>84.1</v>
      </c>
      <c r="AK2779" s="72">
        <f>(SUMIFS('Banco de Indicadores Mun. (2)'!I:I,'Banco de Indicadores Mun. (2)'!B:B,'Banco de Indicadores - Mun. (1)'!B2779,'Banco de Indicadores Mun. (2)'!A:A,'Banco de Indicadores - Mun. (1)'!A2779) / VLOOKUP(D2779,'Dados Base'!$B:$K,8,FALSE)) * 100</f>
        <v>44.21109523809524</v>
      </c>
      <c r="AL2779" s="72">
        <f>(SUMIFS('Banco de Indicadores Mun. (2)'!I:I,'Banco de Indicadores Mun. (2)'!B:B,'Banco de Indicadores - Mun. (1)'!B2779,'Banco de Indicadores Mun. (2)'!A:A,'Banco de Indicadores - Mun. (1)'!A2779) / VLOOKUP(D2779,'Dados Base'!$B:$K,9,FALSE)) * 100</f>
        <v>13.996477386934671</v>
      </c>
      <c r="AM2779" s="72">
        <f>(SUMIFS('Banco de Indicadores Mun. (2)'!J:J,'Banco de Indicadores Mun. (2)'!B:B,'Banco de Indicadores - Mun. (1)'!B2779,'Banco de Indicadores Mun. (2)'!A:A,'Banco de Indicadores - Mun. (1)'!A2779) / VLOOKUP(D2779,'Dados Base'!$B:$K,7,FALSE)) * 100</f>
        <v>57.823893617021284</v>
      </c>
      <c r="AN2779" s="72">
        <f>(SUMIFS('Banco de Indicadores Mun. (2)'!K:K,'Banco de Indicadores Mun. (2)'!B:B,'Banco de Indicadores - Mun. (1)'!B2779,'Banco de Indicadores Mun. (2)'!A:A,'Banco de Indicadores - Mun. (1)'!A2779) / VLOOKUP(D2779,'Dados Base'!$B:$K,10,FALSE)) * 100</f>
        <v>4.2234999999999987</v>
      </c>
      <c r="AO2779" s="24">
        <v>0</v>
      </c>
      <c r="AP2779" s="25">
        <v>0</v>
      </c>
      <c r="AQ2779" s="17">
        <v>0</v>
      </c>
      <c r="AR2779" s="24">
        <v>7.9</v>
      </c>
      <c r="AS2779" s="22">
        <v>100</v>
      </c>
      <c r="AT2779" s="22">
        <v>100</v>
      </c>
      <c r="AU2779" s="22">
        <v>91.005291005290999</v>
      </c>
      <c r="AV2779" s="22">
        <v>10</v>
      </c>
      <c r="AW2779" s="21">
        <v>0</v>
      </c>
      <c r="AX2779" s="21">
        <v>0</v>
      </c>
      <c r="AY2779" s="116">
        <v>105.45732662589913</v>
      </c>
    </row>
    <row r="2780" spans="1:51" ht="15" x14ac:dyDescent="0.25">
      <c r="A2780" s="144">
        <v>2013</v>
      </c>
      <c r="B2780" s="77" t="s">
        <v>200</v>
      </c>
      <c r="C2780" s="78">
        <v>16</v>
      </c>
      <c r="D2780" s="77">
        <v>3517208</v>
      </c>
      <c r="E2780" s="78">
        <v>351720816</v>
      </c>
      <c r="F2780" s="78" t="str">
        <f t="shared" si="120"/>
        <v>3517208162013</v>
      </c>
      <c r="G2780" s="96">
        <v>1.3838936662950774</v>
      </c>
      <c r="H2780" s="80">
        <f t="shared" si="119"/>
        <v>11058</v>
      </c>
      <c r="I2780" s="91">
        <v>10133</v>
      </c>
      <c r="J2780" s="97">
        <v>925</v>
      </c>
      <c r="K2780" s="83">
        <f>(H2780)/VLOOKUP(D2780,'Dados Base'!$B:$K,6,FALSE)</f>
        <v>41.062012625324918</v>
      </c>
      <c r="L2780" s="88">
        <f t="shared" si="121"/>
        <v>91.63501537348526</v>
      </c>
      <c r="M2780" s="85" t="s">
        <v>702</v>
      </c>
      <c r="N2780" s="92">
        <v>0.73899999999999999</v>
      </c>
      <c r="O2780" s="91">
        <v>57</v>
      </c>
      <c r="P2780" s="91" t="s">
        <v>691</v>
      </c>
      <c r="Q2780" s="91" t="s">
        <v>691</v>
      </c>
      <c r="R2780" s="91" t="s">
        <v>691</v>
      </c>
      <c r="S2780" s="91">
        <v>12</v>
      </c>
      <c r="T2780" s="87" t="s">
        <v>691</v>
      </c>
      <c r="U2780" s="87">
        <v>73</v>
      </c>
      <c r="V2780" s="87">
        <v>43</v>
      </c>
      <c r="W2780" s="85" t="s">
        <v>691</v>
      </c>
      <c r="X2780" s="146">
        <v>3.0583791486111112E-2</v>
      </c>
      <c r="Y2780" s="21">
        <v>7.24</v>
      </c>
      <c r="Z2780" s="147">
        <v>525</v>
      </c>
      <c r="AA2780" s="147">
        <v>34</v>
      </c>
      <c r="AB2780" s="21">
        <v>1</v>
      </c>
      <c r="AC2780" s="21">
        <v>0</v>
      </c>
      <c r="AD2780" s="153">
        <f>VLOOKUP(D2780,'Dados Base'!$B:$K,9,FALSE)*31536000/VLOOKUP($F2780,F:H,MATCH(H2779,F2779:AF2779,0),FALSE)</f>
        <v>5789.3000542593591</v>
      </c>
      <c r="AE2780" s="153">
        <f>VLOOKUP(D2780,'Dados Base'!$B:$K,10,FALSE)*31536000/VLOOKUP($F2780,F:H,MATCH(H2779,F2779:AF2779,0),FALSE)</f>
        <v>570.37438958220275</v>
      </c>
      <c r="AF2780" s="148">
        <v>90.86</v>
      </c>
      <c r="AG2780" s="21">
        <v>100</v>
      </c>
      <c r="AH2780" s="148">
        <v>90.86</v>
      </c>
      <c r="AI2780" s="148">
        <v>26.1</v>
      </c>
      <c r="AJ2780" s="148">
        <v>100</v>
      </c>
      <c r="AK2780" s="72">
        <f>(SUMIFS('Banco de Indicadores Mun. (2)'!I:I,'Banco de Indicadores Mun. (2)'!B:B,'Banco de Indicadores - Mun. (1)'!B2780,'Banco de Indicadores Mun. (2)'!A:A,'Banco de Indicadores - Mun. (1)'!A2780) / VLOOKUP(D2780,'Dados Base'!$B:$K,8,FALSE)) * 100</f>
        <v>11.223518072289156</v>
      </c>
      <c r="AL2780" s="72">
        <f>(SUMIFS('Banco de Indicadores Mun. (2)'!I:I,'Banco de Indicadores Mun. (2)'!B:B,'Banco de Indicadores - Mun. (1)'!B2780,'Banco de Indicadores Mun. (2)'!A:A,'Banco de Indicadores - Mun. (1)'!A2780) / VLOOKUP(D2780,'Dados Base'!$B:$K,9,FALSE)) * 100</f>
        <v>4.5889261083743849</v>
      </c>
      <c r="AM2780" s="72">
        <f>(SUMIFS('Banco de Indicadores Mun. (2)'!J:J,'Banco de Indicadores Mun. (2)'!B:B,'Banco de Indicadores - Mun. (1)'!B2780,'Banco de Indicadores Mun. (2)'!A:A,'Banco de Indicadores - Mun. (1)'!A2780) / VLOOKUP(D2780,'Dados Base'!$B:$K,7,FALSE)) * 100</f>
        <v>9.4466507936507931</v>
      </c>
      <c r="AN2780" s="72">
        <f>(SUMIFS('Banco de Indicadores Mun. (2)'!K:K,'Banco de Indicadores Mun. (2)'!B:B,'Banco de Indicadores - Mun. (1)'!B2780,'Banco de Indicadores Mun. (2)'!A:A,'Banco de Indicadores - Mun. (1)'!A2780) / VLOOKUP(D2780,'Dados Base'!$B:$K,10,FALSE)) * 100</f>
        <v>16.820650000000004</v>
      </c>
      <c r="AO2780" s="24">
        <v>0</v>
      </c>
      <c r="AP2780" s="25">
        <v>0</v>
      </c>
      <c r="AQ2780" s="17">
        <v>0</v>
      </c>
      <c r="AR2780" s="24">
        <v>9</v>
      </c>
      <c r="AS2780" s="22">
        <v>100</v>
      </c>
      <c r="AT2780" s="22">
        <v>100</v>
      </c>
      <c r="AU2780" s="22">
        <v>93.917710196779964</v>
      </c>
      <c r="AV2780" s="22">
        <v>9.5</v>
      </c>
      <c r="AW2780" s="21">
        <v>0</v>
      </c>
      <c r="AX2780" s="21">
        <v>0</v>
      </c>
      <c r="AY2780" s="116">
        <v>43.476635890845941</v>
      </c>
    </row>
    <row r="2781" spans="1:51" ht="15" x14ac:dyDescent="0.25">
      <c r="A2781" s="144">
        <v>2013</v>
      </c>
      <c r="B2781" s="77" t="s">
        <v>201</v>
      </c>
      <c r="C2781" s="78">
        <v>20</v>
      </c>
      <c r="D2781" s="77">
        <v>3517307</v>
      </c>
      <c r="E2781" s="78">
        <v>351730720</v>
      </c>
      <c r="F2781" s="78" t="str">
        <f t="shared" si="120"/>
        <v>3517307202013</v>
      </c>
      <c r="G2781" s="96">
        <v>0.28331541207122779</v>
      </c>
      <c r="H2781" s="80">
        <f t="shared" si="119"/>
        <v>5449</v>
      </c>
      <c r="I2781" s="91">
        <v>4831</v>
      </c>
      <c r="J2781" s="97">
        <v>618</v>
      </c>
      <c r="K2781" s="83">
        <f>(H2781)/VLOOKUP(D2781,'Dados Base'!$B:$K,6,FALSE)</f>
        <v>25.058634168774432</v>
      </c>
      <c r="L2781" s="88">
        <f t="shared" si="121"/>
        <v>88.658469443934663</v>
      </c>
      <c r="M2781" s="85" t="s">
        <v>702</v>
      </c>
      <c r="N2781" s="92">
        <v>0.72799999999999998</v>
      </c>
      <c r="O2781" s="91">
        <v>55</v>
      </c>
      <c r="P2781" s="91" t="s">
        <v>691</v>
      </c>
      <c r="Q2781" s="91" t="s">
        <v>691</v>
      </c>
      <c r="R2781" s="91" t="s">
        <v>691</v>
      </c>
      <c r="S2781" s="91">
        <v>4</v>
      </c>
      <c r="T2781" s="87" t="s">
        <v>691</v>
      </c>
      <c r="U2781" s="87">
        <v>29</v>
      </c>
      <c r="V2781" s="87">
        <v>21</v>
      </c>
      <c r="W2781" s="85" t="s">
        <v>691</v>
      </c>
      <c r="X2781" s="146">
        <v>1.3615404947916666E-2</v>
      </c>
      <c r="Y2781" s="21">
        <v>3.46</v>
      </c>
      <c r="Z2781" s="147">
        <v>209</v>
      </c>
      <c r="AA2781" s="147">
        <v>58</v>
      </c>
      <c r="AB2781" s="21">
        <v>0</v>
      </c>
      <c r="AC2781" s="21">
        <v>0</v>
      </c>
      <c r="AD2781" s="153">
        <f>VLOOKUP(D2781,'Dados Base'!$B:$K,9,FALSE)*31536000/VLOOKUP($F2781,F:H,MATCH(H2780,F2780:AF2780,0),FALSE)</f>
        <v>9607.2233437327959</v>
      </c>
      <c r="AE2781" s="153">
        <f>VLOOKUP(D2781,'Dados Base'!$B:$K,10,FALSE)*31536000/VLOOKUP($F2781,F:H,MATCH(H2780,F2780:AF2780,0),FALSE)</f>
        <v>1215.3716278216184</v>
      </c>
      <c r="AF2781" s="148">
        <v>95.95</v>
      </c>
      <c r="AG2781" s="21">
        <v>100</v>
      </c>
      <c r="AH2781" s="148">
        <v>95.95</v>
      </c>
      <c r="AI2781" s="148">
        <v>3.57</v>
      </c>
      <c r="AJ2781" s="148">
        <v>95.95</v>
      </c>
      <c r="AK2781" s="72">
        <f>(SUMIFS('Banco de Indicadores Mun. (2)'!I:I,'Banco de Indicadores Mun. (2)'!B:B,'Banco de Indicadores - Mun. (1)'!B2781,'Banco de Indicadores Mun. (2)'!A:A,'Banco de Indicadores - Mun. (1)'!A2781) / VLOOKUP(D2781,'Dados Base'!$B:$K,8,FALSE)) * 100</f>
        <v>26.962840579710146</v>
      </c>
      <c r="AL2781" s="72">
        <f>(SUMIFS('Banco de Indicadores Mun. (2)'!I:I,'Banco de Indicadores Mun. (2)'!B:B,'Banco de Indicadores - Mun. (1)'!B2781,'Banco de Indicadores Mun. (2)'!A:A,'Banco de Indicadores - Mun. (1)'!A2781) / VLOOKUP(D2781,'Dados Base'!$B:$K,9,FALSE)) * 100</f>
        <v>11.207445783132531</v>
      </c>
      <c r="AM2781" s="72">
        <f>(SUMIFS('Banco de Indicadores Mun. (2)'!J:J,'Banco de Indicadores Mun. (2)'!B:B,'Banco de Indicadores - Mun. (1)'!B2781,'Banco de Indicadores Mun. (2)'!A:A,'Banco de Indicadores - Mun. (1)'!A2781) / VLOOKUP(D2781,'Dados Base'!$B:$K,7,FALSE)) * 100</f>
        <v>38.741</v>
      </c>
      <c r="AN2781" s="72">
        <f>(SUMIFS('Banco de Indicadores Mun. (2)'!K:K,'Banco de Indicadores Mun. (2)'!B:B,'Banco de Indicadores - Mun. (1)'!B2781,'Banco de Indicadores Mun. (2)'!A:A,'Banco de Indicadores - Mun. (1)'!A2781) / VLOOKUP(D2781,'Dados Base'!$B:$K,10,FALSE)) * 100</f>
        <v>4.133333333333334E-2</v>
      </c>
      <c r="AO2781" s="24">
        <v>0</v>
      </c>
      <c r="AP2781" s="25">
        <v>0</v>
      </c>
      <c r="AQ2781" s="17">
        <v>0</v>
      </c>
      <c r="AR2781" s="24">
        <v>7.4</v>
      </c>
      <c r="AS2781" s="22">
        <v>99</v>
      </c>
      <c r="AT2781" s="22">
        <v>98.009999999999991</v>
      </c>
      <c r="AU2781" s="22">
        <v>78.277153558052433</v>
      </c>
      <c r="AV2781" s="22">
        <v>8.07</v>
      </c>
      <c r="AW2781" s="21">
        <v>0</v>
      </c>
      <c r="AX2781" s="21">
        <v>0</v>
      </c>
      <c r="AY2781" s="116">
        <v>0.46113493038237435</v>
      </c>
    </row>
    <row r="2782" spans="1:51" ht="15" x14ac:dyDescent="0.25">
      <c r="A2782" s="144">
        <v>2013</v>
      </c>
      <c r="B2782" s="77" t="s">
        <v>202</v>
      </c>
      <c r="C2782" s="78">
        <v>8</v>
      </c>
      <c r="D2782" s="77">
        <v>3517406</v>
      </c>
      <c r="E2782" s="78">
        <v>35174068</v>
      </c>
      <c r="F2782" s="78" t="str">
        <f t="shared" si="120"/>
        <v>351740682013</v>
      </c>
      <c r="G2782" s="96">
        <v>0.68075922007877487</v>
      </c>
      <c r="H2782" s="80">
        <f t="shared" si="119"/>
        <v>37945</v>
      </c>
      <c r="I2782" s="91">
        <v>36672</v>
      </c>
      <c r="J2782" s="97">
        <v>1273</v>
      </c>
      <c r="K2782" s="83">
        <f>(H2782)/VLOOKUP(D2782,'Dados Base'!$B:$K,6,FALSE)</f>
        <v>30.14690109401193</v>
      </c>
      <c r="L2782" s="88">
        <f t="shared" si="121"/>
        <v>96.645144287784959</v>
      </c>
      <c r="M2782" s="85" t="s">
        <v>702</v>
      </c>
      <c r="N2782" s="92">
        <v>0.753</v>
      </c>
      <c r="O2782" s="91">
        <v>218</v>
      </c>
      <c r="P2782" s="91" t="s">
        <v>691</v>
      </c>
      <c r="Q2782" s="91" t="s">
        <v>691</v>
      </c>
      <c r="R2782" s="91" t="s">
        <v>691</v>
      </c>
      <c r="S2782" s="91">
        <v>41</v>
      </c>
      <c r="T2782" s="87" t="s">
        <v>691</v>
      </c>
      <c r="U2782" s="87">
        <v>463</v>
      </c>
      <c r="V2782" s="87">
        <v>285</v>
      </c>
      <c r="W2782" s="85" t="s">
        <v>691</v>
      </c>
      <c r="X2782" s="146">
        <v>0.11550387731481482</v>
      </c>
      <c r="Y2782" s="21">
        <v>30.32</v>
      </c>
      <c r="Z2782" s="147">
        <v>1337</v>
      </c>
      <c r="AA2782" s="147">
        <v>710</v>
      </c>
      <c r="AB2782" s="21">
        <v>7</v>
      </c>
      <c r="AC2782" s="21">
        <v>0</v>
      </c>
      <c r="AD2782" s="153">
        <f>VLOOKUP(D2782,'Dados Base'!$B:$K,9,FALSE)*31536000/VLOOKUP($F2782,F:H,MATCH(H2781,F2781:AF2781,0),FALSE)</f>
        <v>14228.391619449203</v>
      </c>
      <c r="AE2782" s="153">
        <f>VLOOKUP(D2782,'Dados Base'!$B:$K,10,FALSE)*31536000/VLOOKUP($F2782,F:H,MATCH(H2781,F2781:AF2781,0),FALSE)</f>
        <v>1695.4391882988537</v>
      </c>
      <c r="AF2782" s="148">
        <v>100</v>
      </c>
      <c r="AG2782" s="21" t="s">
        <v>692</v>
      </c>
      <c r="AH2782" s="148">
        <v>100</v>
      </c>
      <c r="AI2782" s="148">
        <v>36.58</v>
      </c>
      <c r="AJ2782" s="148">
        <v>100</v>
      </c>
      <c r="AK2782" s="72">
        <f>(SUMIFS('Banco de Indicadores Mun. (2)'!I:I,'Banco de Indicadores Mun. (2)'!B:B,'Banco de Indicadores - Mun. (1)'!B2782,'Banco de Indicadores Mun. (2)'!A:A,'Banco de Indicadores - Mun. (1)'!A2782) / VLOOKUP(D2782,'Dados Base'!$B:$K,8,FALSE)) * 100</f>
        <v>21.598929065743942</v>
      </c>
      <c r="AL2782" s="72">
        <f>(SUMIFS('Banco de Indicadores Mun. (2)'!I:I,'Banco de Indicadores Mun. (2)'!B:B,'Banco de Indicadores - Mun. (1)'!B2782,'Banco de Indicadores Mun. (2)'!A:A,'Banco de Indicadores - Mun. (1)'!A2782) / VLOOKUP(D2782,'Dados Base'!$B:$K,9,FALSE)) * 100</f>
        <v>7.2921617990654193</v>
      </c>
      <c r="AM2782" s="72">
        <f>(SUMIFS('Banco de Indicadores Mun. (2)'!J:J,'Banco de Indicadores Mun. (2)'!B:B,'Banco de Indicadores - Mun. (1)'!B2782,'Banco de Indicadores Mun. (2)'!A:A,'Banco de Indicadores - Mun. (1)'!A2782) / VLOOKUP(D2782,'Dados Base'!$B:$K,7,FALSE)) * 100</f>
        <v>25.364743315508015</v>
      </c>
      <c r="AN2782" s="72">
        <f>(SUMIFS('Banco de Indicadores Mun. (2)'!K:K,'Banco de Indicadores Mun. (2)'!B:B,'Banco de Indicadores - Mun. (1)'!B2782,'Banco de Indicadores Mun. (2)'!A:A,'Banco de Indicadores - Mun. (1)'!A2782) / VLOOKUP(D2782,'Dados Base'!$B:$K,10,FALSE)) * 100</f>
        <v>14.694936274509798</v>
      </c>
      <c r="AO2782" s="24">
        <v>0</v>
      </c>
      <c r="AP2782" s="25">
        <v>0</v>
      </c>
      <c r="AQ2782" s="17">
        <v>0</v>
      </c>
      <c r="AR2782" s="24">
        <v>7.9</v>
      </c>
      <c r="AS2782" s="22">
        <v>100</v>
      </c>
      <c r="AT2782" s="22">
        <v>100</v>
      </c>
      <c r="AU2782" s="22">
        <v>65.315095261358081</v>
      </c>
      <c r="AV2782" s="22">
        <v>7.44</v>
      </c>
      <c r="AW2782" s="21">
        <v>1</v>
      </c>
      <c r="AX2782" s="21">
        <v>0</v>
      </c>
      <c r="AY2782" s="116">
        <v>159.01012658857383</v>
      </c>
    </row>
    <row r="2783" spans="1:51" ht="15" x14ac:dyDescent="0.25">
      <c r="A2783" s="144">
        <v>2013</v>
      </c>
      <c r="B2783" s="77" t="s">
        <v>203</v>
      </c>
      <c r="C2783" s="78">
        <v>15</v>
      </c>
      <c r="D2783" s="77">
        <v>3517505</v>
      </c>
      <c r="E2783" s="78">
        <v>351750515</v>
      </c>
      <c r="F2783" s="78" t="str">
        <f t="shared" si="120"/>
        <v>3517505152013</v>
      </c>
      <c r="G2783" s="96">
        <v>2.1727657974223158</v>
      </c>
      <c r="H2783" s="80">
        <f t="shared" si="119"/>
        <v>18809</v>
      </c>
      <c r="I2783" s="91">
        <v>16799</v>
      </c>
      <c r="J2783" s="97">
        <v>2010</v>
      </c>
      <c r="K2783" s="83">
        <f>(H2783)/VLOOKUP(D2783,'Dados Base'!$B:$K,6,FALSE)</f>
        <v>57.868504445743476</v>
      </c>
      <c r="L2783" s="88">
        <f t="shared" si="121"/>
        <v>89.313626455420277</v>
      </c>
      <c r="M2783" s="85" t="s">
        <v>702</v>
      </c>
      <c r="N2783" s="92">
        <v>0.72499999999999998</v>
      </c>
      <c r="O2783" s="91">
        <v>131</v>
      </c>
      <c r="P2783" s="91" t="s">
        <v>691</v>
      </c>
      <c r="Q2783" s="91" t="s">
        <v>691</v>
      </c>
      <c r="R2783" s="91" t="s">
        <v>691</v>
      </c>
      <c r="S2783" s="91">
        <v>40</v>
      </c>
      <c r="T2783" s="87" t="s">
        <v>691</v>
      </c>
      <c r="U2783" s="87">
        <v>128</v>
      </c>
      <c r="V2783" s="87">
        <v>97</v>
      </c>
      <c r="W2783" s="85" t="s">
        <v>691</v>
      </c>
      <c r="X2783" s="146">
        <v>4.8671835957175932E-2</v>
      </c>
      <c r="Y2783" s="21">
        <v>12.02</v>
      </c>
      <c r="Z2783" s="147">
        <v>751</v>
      </c>
      <c r="AA2783" s="147">
        <v>176</v>
      </c>
      <c r="AB2783" s="21">
        <v>2</v>
      </c>
      <c r="AC2783" s="21">
        <v>0</v>
      </c>
      <c r="AD2783" s="153">
        <f>VLOOKUP(D2783,'Dados Base'!$B:$K,9,FALSE)*31536000/VLOOKUP($F2783,F:H,MATCH(H2782,F2782:AF2782,0),FALSE)</f>
        <v>4225.1432824711574</v>
      </c>
      <c r="AE2783" s="153">
        <f>VLOOKUP(D2783,'Dados Base'!$B:$K,10,FALSE)*31536000/VLOOKUP($F2783,F:H,MATCH(H2782,F2782:AF2782,0),FALSE)</f>
        <v>452.69392312190973</v>
      </c>
      <c r="AF2783" s="148">
        <v>85.01</v>
      </c>
      <c r="AG2783" s="21">
        <v>88.45</v>
      </c>
      <c r="AH2783" s="148">
        <v>79.34</v>
      </c>
      <c r="AI2783" s="148">
        <v>0</v>
      </c>
      <c r="AJ2783" s="148">
        <v>96.11</v>
      </c>
      <c r="AK2783" s="72">
        <f>(SUMIFS('Banco de Indicadores Mun. (2)'!I:I,'Banco de Indicadores Mun. (2)'!B:B,'Banco de Indicadores - Mun. (1)'!B2783,'Banco de Indicadores Mun. (2)'!A:A,'Banco de Indicadores - Mun. (1)'!A2783) / VLOOKUP(D2783,'Dados Base'!$B:$K,8,FALSE)) * 100</f>
        <v>24.614222222222217</v>
      </c>
      <c r="AL2783" s="72">
        <f>(SUMIFS('Banco de Indicadores Mun. (2)'!I:I,'Banco de Indicadores Mun. (2)'!B:B,'Banco de Indicadores - Mun. (1)'!B2783,'Banco de Indicadores Mun. (2)'!A:A,'Banco de Indicadores - Mun. (1)'!A2783) / VLOOKUP(D2783,'Dados Base'!$B:$K,9,FALSE)) * 100</f>
        <v>7.9117142857142841</v>
      </c>
      <c r="AM2783" s="72">
        <f>(SUMIFS('Banco de Indicadores Mun. (2)'!J:J,'Banco de Indicadores Mun. (2)'!B:B,'Banco de Indicadores - Mun. (1)'!B2783,'Banco de Indicadores Mun. (2)'!A:A,'Banco de Indicadores - Mun. (1)'!A2783) / VLOOKUP(D2783,'Dados Base'!$B:$K,7,FALSE)) * 100</f>
        <v>11.206129629629629</v>
      </c>
      <c r="AN2783" s="72">
        <f>(SUMIFS('Banco de Indicadores Mun. (2)'!K:K,'Banco de Indicadores Mun. (2)'!B:B,'Banco de Indicadores - Mun. (1)'!B2783,'Banco de Indicadores Mun. (2)'!A:A,'Banco de Indicadores - Mun. (1)'!A2783) / VLOOKUP(D2783,'Dados Base'!$B:$K,10,FALSE)) * 100</f>
        <v>51.430407407407387</v>
      </c>
      <c r="AO2783" s="24">
        <v>0</v>
      </c>
      <c r="AP2783" s="25">
        <v>0</v>
      </c>
      <c r="AQ2783" s="17">
        <v>0</v>
      </c>
      <c r="AR2783" s="24">
        <v>10</v>
      </c>
      <c r="AS2783" s="22">
        <v>90</v>
      </c>
      <c r="AT2783" s="22">
        <v>89.999999999999986</v>
      </c>
      <c r="AU2783" s="22">
        <v>81.014023732470335</v>
      </c>
      <c r="AV2783" s="22">
        <v>9.85</v>
      </c>
      <c r="AW2783" s="21">
        <v>0</v>
      </c>
      <c r="AX2783" s="21">
        <v>0</v>
      </c>
      <c r="AY2783" s="116">
        <v>139.06948364263013</v>
      </c>
    </row>
    <row r="2784" spans="1:51" ht="15" x14ac:dyDescent="0.25">
      <c r="A2784" s="144">
        <v>2013</v>
      </c>
      <c r="B2784" s="77" t="s">
        <v>204</v>
      </c>
      <c r="C2784" s="78">
        <v>14</v>
      </c>
      <c r="D2784" s="77">
        <v>3517604</v>
      </c>
      <c r="E2784" s="78">
        <v>351760414</v>
      </c>
      <c r="F2784" s="78" t="str">
        <f t="shared" si="120"/>
        <v>3517604142013</v>
      </c>
      <c r="G2784" s="96">
        <v>-0.84447529107999353</v>
      </c>
      <c r="H2784" s="80">
        <f t="shared" si="119"/>
        <v>17818</v>
      </c>
      <c r="I2784" s="91">
        <v>7267</v>
      </c>
      <c r="J2784" s="97">
        <v>10551</v>
      </c>
      <c r="K2784" s="83">
        <f>(H2784)/VLOOKUP(D2784,'Dados Base'!$B:$K,6,FALSE)</f>
        <v>43.71228104607232</v>
      </c>
      <c r="L2784" s="88">
        <f t="shared" si="121"/>
        <v>40.784599842855542</v>
      </c>
      <c r="M2784" s="85" t="s">
        <v>702</v>
      </c>
      <c r="N2784" s="92">
        <v>0.67500000000000004</v>
      </c>
      <c r="O2784" s="91">
        <v>119</v>
      </c>
      <c r="P2784" s="91" t="s">
        <v>691</v>
      </c>
      <c r="Q2784" s="91" t="s">
        <v>691</v>
      </c>
      <c r="R2784" s="91" t="s">
        <v>691</v>
      </c>
      <c r="S2784" s="91">
        <v>11</v>
      </c>
      <c r="T2784" s="87" t="s">
        <v>691</v>
      </c>
      <c r="U2784" s="87">
        <v>107</v>
      </c>
      <c r="V2784" s="87">
        <v>51</v>
      </c>
      <c r="W2784" s="85" t="s">
        <v>691</v>
      </c>
      <c r="X2784" s="146">
        <v>2.3451086458333333E-2</v>
      </c>
      <c r="Y2784" s="21">
        <v>5.0999999999999996</v>
      </c>
      <c r="Z2784" s="147">
        <v>204</v>
      </c>
      <c r="AA2784" s="147">
        <v>189</v>
      </c>
      <c r="AB2784" s="21">
        <v>2</v>
      </c>
      <c r="AC2784" s="21">
        <v>0</v>
      </c>
      <c r="AD2784" s="153">
        <f>VLOOKUP(D2784,'Dados Base'!$B:$K,9,FALSE)*31536000/VLOOKUP($F2784,F:H,MATCH(H2783,F2783:AF2783,0),FALSE)</f>
        <v>7999.928162532271</v>
      </c>
      <c r="AE2784" s="153">
        <f>VLOOKUP(D2784,'Dados Base'!$B:$K,10,FALSE)*31536000/VLOOKUP($F2784,F:H,MATCH(H2783,F2783:AF2783,0),FALSE)</f>
        <v>938.04467392524418</v>
      </c>
      <c r="AF2784" s="148">
        <v>50.54</v>
      </c>
      <c r="AG2784" s="21">
        <v>56.74</v>
      </c>
      <c r="AH2784" s="148">
        <v>28.58</v>
      </c>
      <c r="AI2784" s="148">
        <v>45.76</v>
      </c>
      <c r="AJ2784" s="148">
        <v>100</v>
      </c>
      <c r="AK2784" s="72">
        <f>(SUMIFS('Banco de Indicadores Mun. (2)'!I:I,'Banco de Indicadores Mun. (2)'!B:B,'Banco de Indicadores - Mun. (1)'!B2784,'Banco de Indicadores Mun. (2)'!A:A,'Banco de Indicadores - Mun. (1)'!A2784) / VLOOKUP(D2784,'Dados Base'!$B:$K,8,FALSE)) * 100</f>
        <v>0.90100990099010436</v>
      </c>
      <c r="AL2784" s="72">
        <f>(SUMIFS('Banco de Indicadores Mun. (2)'!I:I,'Banco de Indicadores Mun. (2)'!B:B,'Banco de Indicadores - Mun. (1)'!B2784,'Banco de Indicadores Mun. (2)'!A:A,'Banco de Indicadores - Mun. (1)'!A2784) / VLOOKUP(D2784,'Dados Base'!$B:$K,9,FALSE)) * 100</f>
        <v>0.40266371681416174</v>
      </c>
      <c r="AM2784" s="72">
        <f>(SUMIFS('Banco de Indicadores Mun. (2)'!J:J,'Banco de Indicadores Mun. (2)'!B:B,'Banco de Indicadores - Mun. (1)'!B2784,'Banco de Indicadores Mun. (2)'!A:A,'Banco de Indicadores - Mun. (1)'!A2784) / VLOOKUP(D2784,'Dados Base'!$B:$K,7,FALSE)) * 100</f>
        <v>1.2207248322147723</v>
      </c>
      <c r="AN2784" s="72">
        <f>(SUMIFS('Banco de Indicadores Mun. (2)'!K:K,'Banco de Indicadores Mun. (2)'!B:B,'Banco de Indicadores - Mun. (1)'!B2784,'Banco de Indicadores Mun. (2)'!A:A,'Banco de Indicadores - Mun. (1)'!A2784) / VLOOKUP(D2784,'Dados Base'!$B:$K,10,FALSE)) * 100</f>
        <v>2.188679245283019E-3</v>
      </c>
      <c r="AO2784" s="24">
        <v>0</v>
      </c>
      <c r="AP2784" s="25">
        <v>0</v>
      </c>
      <c r="AQ2784" s="17">
        <v>0</v>
      </c>
      <c r="AR2784" s="24">
        <v>7.5</v>
      </c>
      <c r="AS2784" s="22">
        <v>70</v>
      </c>
      <c r="AT2784" s="22">
        <v>56.000000000000007</v>
      </c>
      <c r="AU2784" s="22">
        <v>51.908396946564885</v>
      </c>
      <c r="AV2784" s="22">
        <v>5.64</v>
      </c>
      <c r="AW2784" s="21">
        <v>0</v>
      </c>
      <c r="AX2784" s="21">
        <v>0</v>
      </c>
      <c r="AY2784" s="116">
        <v>0</v>
      </c>
    </row>
    <row r="2785" spans="1:51" ht="15" x14ac:dyDescent="0.25">
      <c r="A2785" s="144">
        <v>2013</v>
      </c>
      <c r="B2785" s="77" t="s">
        <v>205</v>
      </c>
      <c r="C2785" s="78">
        <v>8</v>
      </c>
      <c r="D2785" s="77">
        <v>3517703</v>
      </c>
      <c r="E2785" s="78">
        <v>35177038</v>
      </c>
      <c r="F2785" s="78" t="str">
        <f t="shared" si="120"/>
        <v>351770382013</v>
      </c>
      <c r="G2785" s="96">
        <v>0.48141012567983754</v>
      </c>
      <c r="H2785" s="80">
        <f t="shared" si="119"/>
        <v>20132</v>
      </c>
      <c r="I2785" s="91">
        <v>19553</v>
      </c>
      <c r="J2785" s="97">
        <v>579</v>
      </c>
      <c r="K2785" s="83">
        <f>(H2785)/VLOOKUP(D2785,'Dados Base'!$B:$K,6,FALSE)</f>
        <v>55.51817329435773</v>
      </c>
      <c r="L2785" s="88">
        <f t="shared" si="121"/>
        <v>97.123981720643755</v>
      </c>
      <c r="M2785" s="85" t="s">
        <v>702</v>
      </c>
      <c r="N2785" s="92">
        <v>0.71799999999999997</v>
      </c>
      <c r="O2785" s="91">
        <v>74</v>
      </c>
      <c r="P2785" s="91" t="s">
        <v>691</v>
      </c>
      <c r="Q2785" s="91" t="s">
        <v>691</v>
      </c>
      <c r="R2785" s="91" t="s">
        <v>691</v>
      </c>
      <c r="S2785" s="91">
        <v>29</v>
      </c>
      <c r="T2785" s="87" t="s">
        <v>691</v>
      </c>
      <c r="U2785" s="87">
        <v>182</v>
      </c>
      <c r="V2785" s="87">
        <v>141</v>
      </c>
      <c r="W2785" s="85" t="s">
        <v>691</v>
      </c>
      <c r="X2785" s="146">
        <v>5.9320429259259254E-2</v>
      </c>
      <c r="Y2785" s="21">
        <v>14.05</v>
      </c>
      <c r="Z2785" s="147">
        <v>1008</v>
      </c>
      <c r="AA2785" s="147">
        <v>76</v>
      </c>
      <c r="AB2785" s="21">
        <v>4</v>
      </c>
      <c r="AC2785" s="21">
        <v>0</v>
      </c>
      <c r="AD2785" s="153">
        <f>VLOOKUP(D2785,'Dados Base'!$B:$K,9,FALSE)*31536000/VLOOKUP($F2785,F:H,MATCH(H2784,F2784:AF2784,0),FALSE)</f>
        <v>9163.7989270812632</v>
      </c>
      <c r="AE2785" s="153">
        <f>VLOOKUP(D2785,'Dados Base'!$B:$K,10,FALSE)*31536000/VLOOKUP($F2785,F:H,MATCH(H2784,F2784:AF2784,0),FALSE)</f>
        <v>1112.1875620902047</v>
      </c>
      <c r="AF2785" s="148">
        <v>96.8</v>
      </c>
      <c r="AG2785" s="21">
        <v>96.8</v>
      </c>
      <c r="AH2785" s="148">
        <v>96.8</v>
      </c>
      <c r="AI2785" s="148">
        <v>42.7</v>
      </c>
      <c r="AJ2785" s="148">
        <v>100</v>
      </c>
      <c r="AK2785" s="72">
        <f>(SUMIFS('Banco de Indicadores Mun. (2)'!I:I,'Banco de Indicadores Mun. (2)'!B:B,'Banco de Indicadores - Mun. (1)'!B2785,'Banco de Indicadores Mun. (2)'!A:A,'Banco de Indicadores - Mun. (1)'!A2785) / VLOOKUP(D2785,'Dados Base'!$B:$K,8,FALSE)) * 100</f>
        <v>7.4699125683060084</v>
      </c>
      <c r="AL2785" s="72">
        <f>(SUMIFS('Banco de Indicadores Mun. (2)'!I:I,'Banco de Indicadores Mun. (2)'!B:B,'Banco de Indicadores - Mun. (1)'!B2785,'Banco de Indicadores Mun. (2)'!A:A,'Banco de Indicadores - Mun. (1)'!A2785) / VLOOKUP(D2785,'Dados Base'!$B:$K,9,FALSE)) * 100</f>
        <v>2.3367418803418802</v>
      </c>
      <c r="AM2785" s="72">
        <f>(SUMIFS('Banco de Indicadores Mun. (2)'!J:J,'Banco de Indicadores Mun. (2)'!B:B,'Banco de Indicadores - Mun. (1)'!B2785,'Banco de Indicadores Mun. (2)'!A:A,'Banco de Indicadores - Mun. (1)'!A2785) / VLOOKUP(D2785,'Dados Base'!$B:$K,7,FALSE)) * 100</f>
        <v>2.9842946428571424</v>
      </c>
      <c r="AN2785" s="72">
        <f>(SUMIFS('Banco de Indicadores Mun. (2)'!K:K,'Banco de Indicadores Mun. (2)'!B:B,'Banco de Indicadores - Mun. (1)'!B2785,'Banco de Indicadores Mun. (2)'!A:A,'Banco de Indicadores - Mun. (1)'!A2785) / VLOOKUP(D2785,'Dados Base'!$B:$K,10,FALSE)) * 100</f>
        <v>14.545816901408449</v>
      </c>
      <c r="AO2785" s="24">
        <v>0</v>
      </c>
      <c r="AP2785" s="25">
        <v>0</v>
      </c>
      <c r="AQ2785" s="17">
        <v>0</v>
      </c>
      <c r="AR2785" s="24">
        <v>9.8000000000000007</v>
      </c>
      <c r="AS2785" s="22">
        <v>100</v>
      </c>
      <c r="AT2785" s="22">
        <v>100</v>
      </c>
      <c r="AU2785" s="22">
        <v>92.988929889298888</v>
      </c>
      <c r="AV2785" s="22">
        <v>10</v>
      </c>
      <c r="AW2785" s="21">
        <v>1</v>
      </c>
      <c r="AX2785" s="21">
        <v>0</v>
      </c>
      <c r="AY2785" s="116">
        <v>149.16184625987606</v>
      </c>
    </row>
    <row r="2786" spans="1:51" ht="15" x14ac:dyDescent="0.25">
      <c r="A2786" s="144">
        <v>2013</v>
      </c>
      <c r="B2786" s="77" t="s">
        <v>206</v>
      </c>
      <c r="C2786" s="78">
        <v>19</v>
      </c>
      <c r="D2786" s="77">
        <v>3517802</v>
      </c>
      <c r="E2786" s="78">
        <v>351780219</v>
      </c>
      <c r="F2786" s="78" t="str">
        <f t="shared" si="120"/>
        <v>3517802192013</v>
      </c>
      <c r="G2786" s="96">
        <v>-0.43609069335689421</v>
      </c>
      <c r="H2786" s="80">
        <f t="shared" si="119"/>
        <v>8439</v>
      </c>
      <c r="I2786" s="91">
        <v>6744</v>
      </c>
      <c r="J2786" s="97">
        <v>1695</v>
      </c>
      <c r="K2786" s="83">
        <f>(H2786)/VLOOKUP(D2786,'Dados Base'!$B:$K,6,FALSE)</f>
        <v>14.846938775510205</v>
      </c>
      <c r="L2786" s="88">
        <f t="shared" si="121"/>
        <v>79.914681834340556</v>
      </c>
      <c r="M2786" s="85" t="s">
        <v>702</v>
      </c>
      <c r="N2786" s="92">
        <v>0.71899999999999997</v>
      </c>
      <c r="O2786" s="91">
        <v>120</v>
      </c>
      <c r="P2786" s="91" t="s">
        <v>691</v>
      </c>
      <c r="Q2786" s="91" t="s">
        <v>691</v>
      </c>
      <c r="R2786" s="91" t="s">
        <v>691</v>
      </c>
      <c r="S2786" s="91">
        <v>19</v>
      </c>
      <c r="T2786" s="87" t="s">
        <v>691</v>
      </c>
      <c r="U2786" s="87">
        <v>76</v>
      </c>
      <c r="V2786" s="87">
        <v>50</v>
      </c>
      <c r="W2786" s="85" t="s">
        <v>691</v>
      </c>
      <c r="X2786" s="146">
        <v>1.7796620312500001E-2</v>
      </c>
      <c r="Y2786" s="21">
        <v>4.74</v>
      </c>
      <c r="Z2786" s="147">
        <v>249</v>
      </c>
      <c r="AA2786" s="147">
        <v>117</v>
      </c>
      <c r="AB2786" s="21">
        <v>1</v>
      </c>
      <c r="AC2786" s="21">
        <v>1</v>
      </c>
      <c r="AD2786" s="153">
        <f>VLOOKUP(D2786,'Dados Base'!$B:$K,9,FALSE)*31536000/VLOOKUP($F2786,F:H,MATCH(H2785,F2785:AF2785,0),FALSE)</f>
        <v>15470.913615357267</v>
      </c>
      <c r="AE2786" s="153">
        <f>VLOOKUP(D2786,'Dados Base'!$B:$K,10,FALSE)*31536000/VLOOKUP($F2786,F:H,MATCH(H2785,F2785:AF2785,0),FALSE)</f>
        <v>1569.5129754710272</v>
      </c>
      <c r="AF2786" s="148">
        <v>80.98</v>
      </c>
      <c r="AG2786" s="21">
        <v>78.88</v>
      </c>
      <c r="AH2786" s="148">
        <v>79.23</v>
      </c>
      <c r="AI2786" s="148">
        <v>22.63</v>
      </c>
      <c r="AJ2786" s="148">
        <v>100</v>
      </c>
      <c r="AK2786" s="72">
        <f>(SUMIFS('Banco de Indicadores Mun. (2)'!I:I,'Banco de Indicadores Mun. (2)'!B:B,'Banco de Indicadores - Mun. (1)'!B2786,'Banco de Indicadores Mun. (2)'!A:A,'Banco de Indicadores - Mun. (1)'!A2786) / VLOOKUP(D2786,'Dados Base'!$B:$K,8,FALSE)) * 100</f>
        <v>0.15867999999999993</v>
      </c>
      <c r="AL2786" s="72">
        <f>(SUMIFS('Banco de Indicadores Mun. (2)'!I:I,'Banco de Indicadores Mun. (2)'!B:B,'Banco de Indicadores - Mun. (1)'!B2786,'Banco de Indicadores Mun. (2)'!A:A,'Banco de Indicadores - Mun. (1)'!A2786) / VLOOKUP(D2786,'Dados Base'!$B:$K,9,FALSE)) * 100</f>
        <v>5.749275362318839E-2</v>
      </c>
      <c r="AM2786" s="72">
        <f>(SUMIFS('Banco de Indicadores Mun. (2)'!J:J,'Banco de Indicadores Mun. (2)'!B:B,'Banco de Indicadores - Mun. (1)'!B2786,'Banco de Indicadores Mun. (2)'!A:A,'Banco de Indicadores - Mun. (1)'!A2786) / VLOOKUP(D2786,'Dados Base'!$B:$K,7,FALSE)) * 100</f>
        <v>0</v>
      </c>
      <c r="AN2786" s="72">
        <f>(SUMIFS('Banco de Indicadores Mun. (2)'!K:K,'Banco de Indicadores Mun. (2)'!B:B,'Banco de Indicadores - Mun. (1)'!B2786,'Banco de Indicadores Mun. (2)'!A:A,'Banco de Indicadores - Mun. (1)'!A2786) / VLOOKUP(D2786,'Dados Base'!$B:$K,10,FALSE)) * 100</f>
        <v>0.56671428571428561</v>
      </c>
      <c r="AO2786" s="24">
        <v>0</v>
      </c>
      <c r="AP2786" s="25">
        <v>0</v>
      </c>
      <c r="AQ2786" s="17">
        <v>0</v>
      </c>
      <c r="AR2786" s="24">
        <v>9</v>
      </c>
      <c r="AS2786" s="22">
        <v>100</v>
      </c>
      <c r="AT2786" s="22">
        <v>100</v>
      </c>
      <c r="AU2786" s="22">
        <v>68.032786885245898</v>
      </c>
      <c r="AV2786" s="22">
        <v>7.62</v>
      </c>
      <c r="AW2786" s="21">
        <v>0</v>
      </c>
      <c r="AX2786" s="21">
        <v>1</v>
      </c>
      <c r="AY2786" s="116">
        <v>12.930216742354306</v>
      </c>
    </row>
    <row r="2787" spans="1:51" ht="15" x14ac:dyDescent="0.25">
      <c r="A2787" s="144">
        <v>2013</v>
      </c>
      <c r="B2787" s="77" t="s">
        <v>207</v>
      </c>
      <c r="C2787" s="78">
        <v>12</v>
      </c>
      <c r="D2787" s="77">
        <v>3517901</v>
      </c>
      <c r="E2787" s="78">
        <v>351790112</v>
      </c>
      <c r="F2787" s="78" t="str">
        <f t="shared" si="120"/>
        <v>3517901122013</v>
      </c>
      <c r="G2787" s="96">
        <v>1.1724975192456188</v>
      </c>
      <c r="H2787" s="80">
        <f t="shared" si="119"/>
        <v>10279</v>
      </c>
      <c r="I2787" s="91">
        <v>9326</v>
      </c>
      <c r="J2787" s="97">
        <v>953</v>
      </c>
      <c r="K2787" s="83">
        <f>(H2787)/VLOOKUP(D2787,'Dados Base'!$B:$K,6,FALSE)</f>
        <v>16.090604552143013</v>
      </c>
      <c r="L2787" s="88">
        <f t="shared" si="121"/>
        <v>90.728670104095727</v>
      </c>
      <c r="M2787" s="85" t="s">
        <v>702</v>
      </c>
      <c r="N2787" s="92">
        <v>0.73699999999999999</v>
      </c>
      <c r="O2787" s="91">
        <v>93</v>
      </c>
      <c r="P2787" s="91" t="s">
        <v>691</v>
      </c>
      <c r="Q2787" s="91" t="s">
        <v>691</v>
      </c>
      <c r="R2787" s="91" t="s">
        <v>691</v>
      </c>
      <c r="S2787" s="91">
        <v>12</v>
      </c>
      <c r="T2787" s="87" t="s">
        <v>691</v>
      </c>
      <c r="U2787" s="87">
        <v>49</v>
      </c>
      <c r="V2787" s="87">
        <v>31</v>
      </c>
      <c r="W2787" s="85" t="s">
        <v>691</v>
      </c>
      <c r="X2787" s="146">
        <v>2.5231732812499998E-2</v>
      </c>
      <c r="Y2787" s="21">
        <v>6.63</v>
      </c>
      <c r="Z2787" s="147">
        <v>368</v>
      </c>
      <c r="AA2787" s="147">
        <v>143</v>
      </c>
      <c r="AB2787" s="21">
        <v>0</v>
      </c>
      <c r="AC2787" s="21">
        <v>0</v>
      </c>
      <c r="AD2787" s="153">
        <f>VLOOKUP(D2787,'Dados Base'!$B:$K,9,FALSE)*31536000/VLOOKUP($F2787,F:H,MATCH(H2786,F2786:AF2786,0),FALSE)</f>
        <v>23378.180756882964</v>
      </c>
      <c r="AE2787" s="153">
        <f>VLOOKUP(D2787,'Dados Base'!$B:$K,10,FALSE)*31536000/VLOOKUP($F2787,F:H,MATCH(H2786,F2786:AF2786,0),FALSE)</f>
        <v>2730.5224243603461</v>
      </c>
      <c r="AF2787" s="148">
        <v>94.26</v>
      </c>
      <c r="AG2787" s="21">
        <v>100</v>
      </c>
      <c r="AH2787" s="148">
        <v>94.26</v>
      </c>
      <c r="AI2787" s="148">
        <v>9.7100000000000009</v>
      </c>
      <c r="AJ2787" s="148">
        <v>96.61</v>
      </c>
      <c r="AK2787" s="72">
        <f>(SUMIFS('Banco de Indicadores Mun. (2)'!I:I,'Banco de Indicadores Mun. (2)'!B:B,'Banco de Indicadores - Mun. (1)'!B2787,'Banco de Indicadores Mun. (2)'!A:A,'Banco de Indicadores - Mun. (1)'!A2787) / VLOOKUP(D2787,'Dados Base'!$B:$K,8,FALSE)) * 100</f>
        <v>7.1664545454545463</v>
      </c>
      <c r="AL2787" s="72">
        <f>(SUMIFS('Banco de Indicadores Mun. (2)'!I:I,'Banco de Indicadores Mun. (2)'!B:B,'Banco de Indicadores - Mun. (1)'!B2787,'Banco de Indicadores Mun. (2)'!A:A,'Banco de Indicadores - Mun. (1)'!A2787) / VLOOKUP(D2787,'Dados Base'!$B:$K,9,FALSE)) * 100</f>
        <v>2.5863188976377951</v>
      </c>
      <c r="AM2787" s="72">
        <f>(SUMIFS('Banco de Indicadores Mun. (2)'!J:J,'Banco de Indicadores Mun. (2)'!B:B,'Banco de Indicadores - Mun. (1)'!B2787,'Banco de Indicadores Mun. (2)'!A:A,'Banco de Indicadores - Mun. (1)'!A2787) / VLOOKUP(D2787,'Dados Base'!$B:$K,7,FALSE)) * 100</f>
        <v>9.1154086021505378</v>
      </c>
      <c r="AN2787" s="72">
        <f>(SUMIFS('Banco de Indicadores Mun. (2)'!K:K,'Banco de Indicadores Mun. (2)'!B:B,'Banco de Indicadores - Mun. (1)'!B2787,'Banco de Indicadores Mun. (2)'!A:A,'Banco de Indicadores - Mun. (1)'!A2787) / VLOOKUP(D2787,'Dados Base'!$B:$K,10,FALSE)) * 100</f>
        <v>3.0933595505617983</v>
      </c>
      <c r="AO2787" s="24">
        <v>0</v>
      </c>
      <c r="AP2787" s="25">
        <v>0</v>
      </c>
      <c r="AQ2787" s="17">
        <v>0</v>
      </c>
      <c r="AR2787" s="24">
        <v>7.3</v>
      </c>
      <c r="AS2787" s="22">
        <v>100</v>
      </c>
      <c r="AT2787" s="22">
        <v>100</v>
      </c>
      <c r="AU2787" s="22">
        <v>72.015655577299412</v>
      </c>
      <c r="AV2787" s="22">
        <v>8.18</v>
      </c>
      <c r="AW2787" s="21">
        <v>0</v>
      </c>
      <c r="AX2787" s="21">
        <v>0</v>
      </c>
      <c r="AY2787" s="116">
        <v>34.384476585163512</v>
      </c>
    </row>
    <row r="2788" spans="1:51" ht="15" x14ac:dyDescent="0.25">
      <c r="A2788" s="144">
        <v>2013</v>
      </c>
      <c r="B2788" s="77" t="s">
        <v>208</v>
      </c>
      <c r="C2788" s="78">
        <v>15</v>
      </c>
      <c r="D2788" s="77">
        <v>3518008</v>
      </c>
      <c r="E2788" s="78">
        <v>351800815</v>
      </c>
      <c r="F2788" s="78" t="str">
        <f t="shared" si="120"/>
        <v>3518008152013</v>
      </c>
      <c r="G2788" s="96">
        <v>-0.19222600797389466</v>
      </c>
      <c r="H2788" s="80">
        <f t="shared" si="119"/>
        <v>1956</v>
      </c>
      <c r="I2788" s="91">
        <v>1731</v>
      </c>
      <c r="J2788" s="97">
        <v>225</v>
      </c>
      <c r="K2788" s="83">
        <f>(H2788)/VLOOKUP(D2788,'Dados Base'!$B:$K,6,FALSE)</f>
        <v>23.139713711108481</v>
      </c>
      <c r="L2788" s="88">
        <f t="shared" si="121"/>
        <v>88.49693251533742</v>
      </c>
      <c r="M2788" s="85" t="s">
        <v>702</v>
      </c>
      <c r="N2788" s="92">
        <v>0.73199999999999998</v>
      </c>
      <c r="O2788" s="91">
        <v>22</v>
      </c>
      <c r="P2788" s="91" t="s">
        <v>691</v>
      </c>
      <c r="Q2788" s="91" t="s">
        <v>691</v>
      </c>
      <c r="R2788" s="91" t="s">
        <v>691</v>
      </c>
      <c r="S2788" s="91">
        <v>9</v>
      </c>
      <c r="T2788" s="87" t="s">
        <v>691</v>
      </c>
      <c r="U2788" s="87">
        <v>19</v>
      </c>
      <c r="V2788" s="87">
        <v>5</v>
      </c>
      <c r="W2788" s="85" t="s">
        <v>691</v>
      </c>
      <c r="X2788" s="146">
        <v>4.5120437499999999E-3</v>
      </c>
      <c r="Y2788" s="21">
        <v>1.25</v>
      </c>
      <c r="Z2788" s="147">
        <v>72</v>
      </c>
      <c r="AA2788" s="147">
        <v>24</v>
      </c>
      <c r="AB2788" s="21">
        <v>0</v>
      </c>
      <c r="AC2788" s="21">
        <v>0</v>
      </c>
      <c r="AD2788" s="153">
        <f>VLOOKUP(D2788,'Dados Base'!$B:$K,9,FALSE)*31536000/VLOOKUP($F2788,F:H,MATCH(H2787,F2787:AF2787,0),FALSE)</f>
        <v>10640.981595092024</v>
      </c>
      <c r="AE2788" s="153">
        <f>VLOOKUP(D2788,'Dados Base'!$B:$K,10,FALSE)*31536000/VLOOKUP($F2788,F:H,MATCH(H2787,F2787:AF2787,0),FALSE)</f>
        <v>1128.5889570552145</v>
      </c>
      <c r="AF2788" s="148">
        <v>88.58</v>
      </c>
      <c r="AG2788" s="21">
        <v>88.09</v>
      </c>
      <c r="AH2788" s="148">
        <v>84.97</v>
      </c>
      <c r="AI2788" s="148">
        <v>9.2799999999999994</v>
      </c>
      <c r="AJ2788" s="148">
        <v>100</v>
      </c>
      <c r="AK2788" s="72">
        <f>(SUMIFS('Banco de Indicadores Mun. (2)'!I:I,'Banco de Indicadores Mun. (2)'!B:B,'Banco de Indicadores - Mun. (1)'!B2788,'Banco de Indicadores Mun. (2)'!A:A,'Banco de Indicadores - Mun. (1)'!A2788) / VLOOKUP(D2788,'Dados Base'!$B:$K,8,FALSE)) * 100</f>
        <v>12.59609523809524</v>
      </c>
      <c r="AL2788" s="72">
        <f>(SUMIFS('Banco de Indicadores Mun. (2)'!I:I,'Banco de Indicadores Mun. (2)'!B:B,'Banco de Indicadores - Mun. (1)'!B2788,'Banco de Indicadores Mun. (2)'!A:A,'Banco de Indicadores - Mun. (1)'!A2788) / VLOOKUP(D2788,'Dados Base'!$B:$K,9,FALSE)) * 100</f>
        <v>4.007848484848485</v>
      </c>
      <c r="AM2788" s="72">
        <f>(SUMIFS('Banco de Indicadores Mun. (2)'!J:J,'Banco de Indicadores Mun. (2)'!B:B,'Banco de Indicadores - Mun. (1)'!B2788,'Banco de Indicadores Mun. (2)'!A:A,'Banco de Indicadores - Mun. (1)'!A2788) / VLOOKUP(D2788,'Dados Base'!$B:$K,7,FALSE)) * 100</f>
        <v>18.506999999999998</v>
      </c>
      <c r="AN2788" s="72">
        <f>(SUMIFS('Banco de Indicadores Mun. (2)'!K:K,'Banco de Indicadores Mun. (2)'!B:B,'Banco de Indicadores - Mun. (1)'!B2788,'Banco de Indicadores Mun. (2)'!A:A,'Banco de Indicadores - Mun. (1)'!A2788) / VLOOKUP(D2788,'Dados Base'!$B:$K,10,FALSE)) * 100</f>
        <v>0.77428571428571458</v>
      </c>
      <c r="AO2788" s="24">
        <v>0</v>
      </c>
      <c r="AP2788" s="25">
        <v>0</v>
      </c>
      <c r="AQ2788" s="17">
        <v>0</v>
      </c>
      <c r="AR2788" s="24">
        <v>8.6999999999999993</v>
      </c>
      <c r="AS2788" s="22">
        <v>96</v>
      </c>
      <c r="AT2788" s="22">
        <v>96</v>
      </c>
      <c r="AU2788" s="22">
        <v>75</v>
      </c>
      <c r="AV2788" s="22">
        <v>8.31</v>
      </c>
      <c r="AW2788" s="21">
        <v>0</v>
      </c>
      <c r="AX2788" s="21">
        <v>0</v>
      </c>
      <c r="AY2788" s="116">
        <v>619.67585235177637</v>
      </c>
    </row>
    <row r="2789" spans="1:51" ht="15" x14ac:dyDescent="0.25">
      <c r="A2789" s="144">
        <v>2013</v>
      </c>
      <c r="B2789" s="77" t="s">
        <v>209</v>
      </c>
      <c r="C2789" s="78">
        <v>16</v>
      </c>
      <c r="D2789" s="77">
        <v>3518107</v>
      </c>
      <c r="E2789" s="78">
        <v>351810716</v>
      </c>
      <c r="F2789" s="78" t="str">
        <f t="shared" si="120"/>
        <v>3518107162013</v>
      </c>
      <c r="G2789" s="96">
        <v>9.861780464668346E-2</v>
      </c>
      <c r="H2789" s="80">
        <f t="shared" si="119"/>
        <v>6423</v>
      </c>
      <c r="I2789" s="91">
        <v>5603</v>
      </c>
      <c r="J2789" s="97">
        <v>820</v>
      </c>
      <c r="K2789" s="83">
        <f>(H2789)/VLOOKUP(D2789,'Dados Base'!$B:$K,6,FALSE)</f>
        <v>13.908618449545257</v>
      </c>
      <c r="L2789" s="88">
        <f t="shared" si="121"/>
        <v>87.233380040479531</v>
      </c>
      <c r="M2789" s="85" t="s">
        <v>702</v>
      </c>
      <c r="N2789" s="92">
        <v>0.71299999999999997</v>
      </c>
      <c r="O2789" s="91">
        <v>77</v>
      </c>
      <c r="P2789" s="91" t="s">
        <v>691</v>
      </c>
      <c r="Q2789" s="91" t="s">
        <v>691</v>
      </c>
      <c r="R2789" s="91" t="s">
        <v>691</v>
      </c>
      <c r="S2789" s="91">
        <v>8</v>
      </c>
      <c r="T2789" s="87" t="s">
        <v>691</v>
      </c>
      <c r="U2789" s="87">
        <v>40</v>
      </c>
      <c r="V2789" s="87">
        <v>42</v>
      </c>
      <c r="W2789" s="85" t="s">
        <v>691</v>
      </c>
      <c r="X2789" s="146">
        <v>1.4788888795504886E-2</v>
      </c>
      <c r="Y2789" s="21">
        <v>3.96</v>
      </c>
      <c r="Z2789" s="147">
        <v>271</v>
      </c>
      <c r="AA2789" s="147">
        <v>34</v>
      </c>
      <c r="AB2789" s="21">
        <v>0</v>
      </c>
      <c r="AC2789" s="21">
        <v>0</v>
      </c>
      <c r="AD2789" s="153">
        <f>VLOOKUP(D2789,'Dados Base'!$B:$K,9,FALSE)*31536000/VLOOKUP($F2789,F:H,MATCH(H2788,F2788:AF2788,0),FALSE)</f>
        <v>16693.507706679124</v>
      </c>
      <c r="AE2789" s="153">
        <f>VLOOKUP(D2789,'Dados Base'!$B:$K,10,FALSE)*31536000/VLOOKUP($F2789,F:H,MATCH(H2788,F2788:AF2788,0),FALSE)</f>
        <v>1767.5478748248477</v>
      </c>
      <c r="AF2789" s="148" t="s">
        <v>692</v>
      </c>
      <c r="AG2789" s="21">
        <v>85.29</v>
      </c>
      <c r="AH2789" s="148" t="s">
        <v>692</v>
      </c>
      <c r="AI2789" s="148" t="s">
        <v>692</v>
      </c>
      <c r="AJ2789" s="148" t="s">
        <v>692</v>
      </c>
      <c r="AK2789" s="72">
        <f>(SUMIFS('Banco de Indicadores Mun. (2)'!I:I,'Banco de Indicadores Mun. (2)'!B:B,'Banco de Indicadores - Mun. (1)'!B2789,'Banco de Indicadores Mun. (2)'!A:A,'Banco de Indicadores - Mun. (1)'!A2789) / VLOOKUP(D2789,'Dados Base'!$B:$K,8,FALSE)) * 100</f>
        <v>4.0018928571428569</v>
      </c>
      <c r="AL2789" s="72">
        <f>(SUMIFS('Banco de Indicadores Mun. (2)'!I:I,'Banco de Indicadores Mun. (2)'!B:B,'Banco de Indicadores - Mun. (1)'!B2789,'Banco de Indicadores Mun. (2)'!A:A,'Banco de Indicadores - Mun. (1)'!A2789) / VLOOKUP(D2789,'Dados Base'!$B:$K,9,FALSE)) * 100</f>
        <v>1.6478382352941177</v>
      </c>
      <c r="AM2789" s="72">
        <f>(SUMIFS('Banco de Indicadores Mun. (2)'!J:J,'Banco de Indicadores Mun. (2)'!B:B,'Banco de Indicadores - Mun. (1)'!B2789,'Banco de Indicadores Mun. (2)'!A:A,'Banco de Indicadores - Mun. (1)'!A2789) / VLOOKUP(D2789,'Dados Base'!$B:$K,7,FALSE)) * 100</f>
        <v>2.0295769230769234</v>
      </c>
      <c r="AN2789" s="72">
        <f>(SUMIFS('Banco de Indicadores Mun. (2)'!K:K,'Banco de Indicadores Mun. (2)'!B:B,'Banco de Indicadores - Mun. (1)'!B2789,'Banco de Indicadores Mun. (2)'!A:A,'Banco de Indicadores - Mun. (1)'!A2789) / VLOOKUP(D2789,'Dados Base'!$B:$K,10,FALSE)) * 100</f>
        <v>9.6996944444444466</v>
      </c>
      <c r="AO2789" s="24">
        <v>0</v>
      </c>
      <c r="AP2789" s="25">
        <v>0</v>
      </c>
      <c r="AQ2789" s="17">
        <v>0</v>
      </c>
      <c r="AR2789" s="24">
        <v>9.1999999999999993</v>
      </c>
      <c r="AS2789" s="22">
        <v>100</v>
      </c>
      <c r="AT2789" s="22">
        <v>100</v>
      </c>
      <c r="AU2789" s="22">
        <v>88.852459016393453</v>
      </c>
      <c r="AV2789" s="22">
        <v>9.5</v>
      </c>
      <c r="AW2789" s="21">
        <v>0</v>
      </c>
      <c r="AX2789" s="21">
        <v>0</v>
      </c>
      <c r="AY2789" s="116">
        <v>180.30011515867542</v>
      </c>
    </row>
    <row r="2790" spans="1:51" ht="15" x14ac:dyDescent="0.25">
      <c r="A2790" s="144">
        <v>2013</v>
      </c>
      <c r="B2790" s="77" t="s">
        <v>210</v>
      </c>
      <c r="C2790" s="78">
        <v>19</v>
      </c>
      <c r="D2790" s="77">
        <v>3518206</v>
      </c>
      <c r="E2790" s="78">
        <v>351820619</v>
      </c>
      <c r="F2790" s="78" t="str">
        <f t="shared" si="120"/>
        <v>3518206192013</v>
      </c>
      <c r="G2790" s="96">
        <v>0.55214685192119806</v>
      </c>
      <c r="H2790" s="80">
        <f t="shared" si="119"/>
        <v>31097</v>
      </c>
      <c r="I2790" s="91">
        <v>28932</v>
      </c>
      <c r="J2790" s="97">
        <v>2165</v>
      </c>
      <c r="K2790" s="83">
        <f>(H2790)/VLOOKUP(D2790,'Dados Base'!$B:$K,6,FALSE)</f>
        <v>32.508519935603921</v>
      </c>
      <c r="L2790" s="88">
        <f t="shared" si="121"/>
        <v>93.03791362510853</v>
      </c>
      <c r="M2790" s="85" t="s">
        <v>702</v>
      </c>
      <c r="N2790" s="92">
        <v>0.76300000000000001</v>
      </c>
      <c r="O2790" s="91">
        <v>202</v>
      </c>
      <c r="P2790" s="91" t="s">
        <v>691</v>
      </c>
      <c r="Q2790" s="91" t="s">
        <v>691</v>
      </c>
      <c r="R2790" s="91" t="s">
        <v>691</v>
      </c>
      <c r="S2790" s="91">
        <v>63</v>
      </c>
      <c r="T2790" s="87" t="s">
        <v>691</v>
      </c>
      <c r="U2790" s="87">
        <v>306</v>
      </c>
      <c r="V2790" s="87">
        <v>218</v>
      </c>
      <c r="W2790" s="85" t="s">
        <v>691</v>
      </c>
      <c r="X2790" s="146">
        <v>8.7606619565972224E-2</v>
      </c>
      <c r="Y2790" s="21">
        <v>23.71</v>
      </c>
      <c r="Z2790" s="147">
        <v>543</v>
      </c>
      <c r="AA2790" s="147">
        <v>1057</v>
      </c>
      <c r="AB2790" s="21">
        <v>3</v>
      </c>
      <c r="AC2790" s="21">
        <v>0</v>
      </c>
      <c r="AD2790" s="153">
        <f>VLOOKUP(D2790,'Dados Base'!$B:$K,9,FALSE)*31536000/VLOOKUP($F2790,F:H,MATCH(H2789,F2789:AF2789,0),FALSE)</f>
        <v>7129.2433353699716</v>
      </c>
      <c r="AE2790" s="153">
        <f>VLOOKUP(D2790,'Dados Base'!$B:$K,10,FALSE)*31536000/VLOOKUP($F2790,F:H,MATCH(H2789,F2789:AF2789,0),FALSE)</f>
        <v>689.59963983664034</v>
      </c>
      <c r="AF2790" s="148">
        <v>92.55</v>
      </c>
      <c r="AG2790" s="21">
        <v>92.55</v>
      </c>
      <c r="AH2790" s="148">
        <v>92.55</v>
      </c>
      <c r="AI2790" s="148">
        <v>41.73</v>
      </c>
      <c r="AJ2790" s="148">
        <v>100</v>
      </c>
      <c r="AK2790" s="72">
        <f>(SUMIFS('Banco de Indicadores Mun. (2)'!I:I,'Banco de Indicadores Mun. (2)'!B:B,'Banco de Indicadores - Mun. (1)'!B2790,'Banco de Indicadores Mun. (2)'!A:A,'Banco de Indicadores - Mun. (1)'!A2790) / VLOOKUP(D2790,'Dados Base'!$B:$K,8,FALSE)) * 100</f>
        <v>8.1719477911646585</v>
      </c>
      <c r="AL2790" s="72">
        <f>(SUMIFS('Banco de Indicadores Mun. (2)'!I:I,'Banco de Indicadores Mun. (2)'!B:B,'Banco de Indicadores - Mun. (1)'!B2790,'Banco de Indicadores Mun. (2)'!A:A,'Banco de Indicadores - Mun. (1)'!A2790) / VLOOKUP(D2790,'Dados Base'!$B:$K,9,FALSE)) * 100</f>
        <v>2.8944736842105261</v>
      </c>
      <c r="AM2790" s="72">
        <f>(SUMIFS('Banco de Indicadores Mun. (2)'!J:J,'Banco de Indicadores Mun. (2)'!B:B,'Banco de Indicadores - Mun. (1)'!B2790,'Banco de Indicadores Mun. (2)'!A:A,'Banco de Indicadores - Mun. (1)'!A2790) / VLOOKUP(D2790,'Dados Base'!$B:$K,7,FALSE)) * 100</f>
        <v>10.499845303867405</v>
      </c>
      <c r="AN2790" s="72">
        <f>(SUMIFS('Banco de Indicadores Mun. (2)'!K:K,'Banco de Indicadores Mun. (2)'!B:B,'Banco de Indicadores - Mun. (1)'!B2790,'Banco de Indicadores Mun. (2)'!A:A,'Banco de Indicadores - Mun. (1)'!A2790) / VLOOKUP(D2790,'Dados Base'!$B:$K,10,FALSE)) * 100</f>
        <v>1.9756323529411761</v>
      </c>
      <c r="AO2790" s="24">
        <v>0</v>
      </c>
      <c r="AP2790" s="25">
        <v>0</v>
      </c>
      <c r="AQ2790" s="17">
        <v>0</v>
      </c>
      <c r="AR2790" s="24">
        <v>9.5</v>
      </c>
      <c r="AS2790" s="22">
        <v>100</v>
      </c>
      <c r="AT2790" s="22">
        <v>100</v>
      </c>
      <c r="AU2790" s="22">
        <v>33.9375</v>
      </c>
      <c r="AV2790" s="22">
        <v>5.41</v>
      </c>
      <c r="AW2790" s="21">
        <v>0</v>
      </c>
      <c r="AX2790" s="21">
        <v>0</v>
      </c>
      <c r="AY2790" s="116">
        <v>3.7527657717701683</v>
      </c>
    </row>
    <row r="2791" spans="1:51" ht="15" x14ac:dyDescent="0.25">
      <c r="A2791" s="144">
        <v>2013</v>
      </c>
      <c r="B2791" s="77" t="s">
        <v>211</v>
      </c>
      <c r="C2791" s="78">
        <v>2</v>
      </c>
      <c r="D2791" s="77">
        <v>3518305</v>
      </c>
      <c r="E2791" s="78">
        <v>35183052</v>
      </c>
      <c r="F2791" s="78" t="str">
        <f t="shared" si="120"/>
        <v>351830522013</v>
      </c>
      <c r="G2791" s="96">
        <v>1.5072231287528215</v>
      </c>
      <c r="H2791" s="80">
        <f t="shared" si="119"/>
        <v>26881</v>
      </c>
      <c r="I2791" s="91">
        <v>23132</v>
      </c>
      <c r="J2791" s="97">
        <v>3749</v>
      </c>
      <c r="K2791" s="83">
        <f>(H2791)/VLOOKUP(D2791,'Dados Base'!$B:$K,6,FALSE)</f>
        <v>99.375231053604438</v>
      </c>
      <c r="L2791" s="88">
        <f t="shared" si="121"/>
        <v>86.053346229678951</v>
      </c>
      <c r="M2791" s="85" t="s">
        <v>702</v>
      </c>
      <c r="N2791" s="92">
        <v>0.73099999999999998</v>
      </c>
      <c r="O2791" s="91">
        <v>113</v>
      </c>
      <c r="P2791" s="91" t="s">
        <v>691</v>
      </c>
      <c r="Q2791" s="91" t="s">
        <v>691</v>
      </c>
      <c r="R2791" s="91" t="s">
        <v>691</v>
      </c>
      <c r="S2791" s="91">
        <v>69</v>
      </c>
      <c r="T2791" s="87" t="s">
        <v>691</v>
      </c>
      <c r="U2791" s="87">
        <v>233</v>
      </c>
      <c r="V2791" s="87">
        <v>200</v>
      </c>
      <c r="W2791" s="85" t="s">
        <v>691</v>
      </c>
      <c r="X2791" s="146">
        <v>5.5502078065972224E-2</v>
      </c>
      <c r="Y2791" s="21">
        <v>16.670000000000002</v>
      </c>
      <c r="Z2791" s="147">
        <v>410</v>
      </c>
      <c r="AA2791" s="147">
        <v>876</v>
      </c>
      <c r="AB2791" s="21">
        <v>2</v>
      </c>
      <c r="AC2791" s="21">
        <v>0</v>
      </c>
      <c r="AD2791" s="153">
        <f>VLOOKUP(D2791,'Dados Base'!$B:$K,9,FALSE)*31536000/VLOOKUP($F2791,F:H,MATCH(H2790,F2790:AF2790,0),FALSE)</f>
        <v>4680.9508574829806</v>
      </c>
      <c r="AE2791" s="153">
        <f>VLOOKUP(D2791,'Dados Base'!$B:$K,10,FALSE)*31536000/VLOOKUP($F2791,F:H,MATCH(H2790,F2790:AF2790,0),FALSE)</f>
        <v>480.99996279900296</v>
      </c>
      <c r="AF2791" s="148">
        <v>67.83</v>
      </c>
      <c r="AG2791" s="21">
        <v>100</v>
      </c>
      <c r="AH2791" s="148">
        <v>34.67</v>
      </c>
      <c r="AI2791" s="148">
        <v>32.78</v>
      </c>
      <c r="AJ2791" s="148">
        <v>78.8</v>
      </c>
      <c r="AK2791" s="72">
        <f>(SUMIFS('Banco de Indicadores Mun. (2)'!I:I,'Banco de Indicadores Mun. (2)'!B:B,'Banco de Indicadores - Mun. (1)'!B2791,'Banco de Indicadores Mun. (2)'!A:A,'Banco de Indicadores - Mun. (1)'!A2791) / VLOOKUP(D2791,'Dados Base'!$B:$K,8,FALSE)) * 100</f>
        <v>2.9980115606936417</v>
      </c>
      <c r="AL2791" s="72">
        <f>(SUMIFS('Banco de Indicadores Mun. (2)'!I:I,'Banco de Indicadores Mun. (2)'!B:B,'Banco de Indicadores - Mun. (1)'!B2791,'Banco de Indicadores Mun. (2)'!A:A,'Banco de Indicadores - Mun. (1)'!A2791) / VLOOKUP(D2791,'Dados Base'!$B:$K,9,FALSE)) * 100</f>
        <v>1.299889724310777</v>
      </c>
      <c r="AM2791" s="72">
        <f>(SUMIFS('Banco de Indicadores Mun. (2)'!J:J,'Banco de Indicadores Mun. (2)'!B:B,'Banco de Indicadores - Mun. (1)'!B2791,'Banco de Indicadores Mun. (2)'!A:A,'Banco de Indicadores - Mun. (1)'!A2791) / VLOOKUP(D2791,'Dados Base'!$B:$K,7,FALSE)) * 100</f>
        <v>3.1544848484848482</v>
      </c>
      <c r="AN2791" s="72">
        <f>(SUMIFS('Banco de Indicadores Mun. (2)'!K:K,'Banco de Indicadores Mun. (2)'!B:B,'Banco de Indicadores - Mun. (1)'!B2791,'Banco de Indicadores Mun. (2)'!A:A,'Banco de Indicadores - Mun. (1)'!A2791) / VLOOKUP(D2791,'Dados Base'!$B:$K,10,FALSE)) * 100</f>
        <v>2.4942439024390262</v>
      </c>
      <c r="AO2791" s="24">
        <v>0</v>
      </c>
      <c r="AP2791" s="25">
        <v>0</v>
      </c>
      <c r="AQ2791" s="17">
        <v>0</v>
      </c>
      <c r="AR2791" s="24">
        <v>10</v>
      </c>
      <c r="AS2791" s="22">
        <v>70</v>
      </c>
      <c r="AT2791" s="22">
        <v>34.300000000000004</v>
      </c>
      <c r="AU2791" s="22">
        <v>31.88180404354588</v>
      </c>
      <c r="AV2791" s="22">
        <v>4.3600000000000003</v>
      </c>
      <c r="AW2791" s="21">
        <v>0</v>
      </c>
      <c r="AX2791" s="21">
        <v>0</v>
      </c>
      <c r="AY2791" s="116">
        <v>10.444848691727122</v>
      </c>
    </row>
    <row r="2792" spans="1:51" ht="15" x14ac:dyDescent="0.25">
      <c r="A2792" s="144">
        <v>2013</v>
      </c>
      <c r="B2792" s="77" t="s">
        <v>212</v>
      </c>
      <c r="C2792" s="78">
        <v>2</v>
      </c>
      <c r="D2792" s="77">
        <v>3518404</v>
      </c>
      <c r="E2792" s="78">
        <v>35184042</v>
      </c>
      <c r="F2792" s="78" t="str">
        <f t="shared" si="120"/>
        <v>351840422013</v>
      </c>
      <c r="G2792" s="96">
        <v>0.64676050898895276</v>
      </c>
      <c r="H2792" s="80">
        <f t="shared" si="119"/>
        <v>114057</v>
      </c>
      <c r="I2792" s="91">
        <v>108691</v>
      </c>
      <c r="J2792" s="97">
        <v>5366</v>
      </c>
      <c r="K2792" s="83">
        <f>(H2792)/VLOOKUP(D2792,'Dados Base'!$B:$K,6,FALSE)</f>
        <v>151.78457361865219</v>
      </c>
      <c r="L2792" s="88">
        <f t="shared" si="121"/>
        <v>95.295334788745976</v>
      </c>
      <c r="M2792" s="85" t="s">
        <v>702</v>
      </c>
      <c r="N2792" s="92">
        <v>0.79800000000000004</v>
      </c>
      <c r="O2792" s="91">
        <v>291</v>
      </c>
      <c r="P2792" s="91" t="s">
        <v>691</v>
      </c>
      <c r="Q2792" s="91" t="s">
        <v>691</v>
      </c>
      <c r="R2792" s="91" t="s">
        <v>691</v>
      </c>
      <c r="S2792" s="91">
        <v>166</v>
      </c>
      <c r="T2792" s="87" t="s">
        <v>691</v>
      </c>
      <c r="U2792" s="87">
        <v>1187</v>
      </c>
      <c r="V2792" s="87">
        <v>1014</v>
      </c>
      <c r="W2792" s="85" t="s">
        <v>691</v>
      </c>
      <c r="X2792" s="146">
        <v>0.39735135416666667</v>
      </c>
      <c r="Y2792" s="21">
        <v>100.88</v>
      </c>
      <c r="Z2792" s="147">
        <v>375</v>
      </c>
      <c r="AA2792" s="147">
        <v>5678</v>
      </c>
      <c r="AB2792" s="21">
        <v>17</v>
      </c>
      <c r="AC2792" s="21">
        <v>0</v>
      </c>
      <c r="AD2792" s="153">
        <f>VLOOKUP(D2792,'Dados Base'!$B:$K,9,FALSE)*31536000/VLOOKUP($F2792,F:H,MATCH(H2791,F2791:AF2791,0),FALSE)</f>
        <v>3102.2551881953759</v>
      </c>
      <c r="AE2792" s="153">
        <f>VLOOKUP(D2792,'Dados Base'!$B:$K,10,FALSE)*31536000/VLOOKUP($F2792,F:H,MATCH(H2791,F2791:AF2791,0),FALSE)</f>
        <v>312.4374654777875</v>
      </c>
      <c r="AF2792" s="148">
        <v>100</v>
      </c>
      <c r="AG2792" s="21">
        <v>100</v>
      </c>
      <c r="AH2792" s="148">
        <v>92</v>
      </c>
      <c r="AI2792" s="148">
        <v>51.97</v>
      </c>
      <c r="AJ2792" s="148">
        <v>100</v>
      </c>
      <c r="AK2792" s="72">
        <f>(SUMIFS('Banco de Indicadores Mun. (2)'!I:I,'Banco de Indicadores Mun. (2)'!B:B,'Banco de Indicadores - Mun. (1)'!B2792,'Banco de Indicadores Mun. (2)'!A:A,'Banco de Indicadores - Mun. (1)'!A2792) / VLOOKUP(D2792,'Dados Base'!$B:$K,8,FALSE)) * 100</f>
        <v>22.512181069958867</v>
      </c>
      <c r="AL2792" s="72">
        <f>(SUMIFS('Banco de Indicadores Mun. (2)'!I:I,'Banco de Indicadores Mun. (2)'!B:B,'Banco de Indicadores - Mun. (1)'!B2792,'Banco de Indicadores Mun. (2)'!A:A,'Banco de Indicadores - Mun. (1)'!A2792) / VLOOKUP(D2792,'Dados Base'!$B:$K,9,FALSE)) * 100</f>
        <v>9.7512655971479578</v>
      </c>
      <c r="AM2792" s="72">
        <f>(SUMIFS('Banco de Indicadores Mun. (2)'!J:J,'Banco de Indicadores Mun. (2)'!B:B,'Banco de Indicadores - Mun. (1)'!B2792,'Banco de Indicadores Mun. (2)'!A:A,'Banco de Indicadores - Mun. (1)'!A2792) / VLOOKUP(D2792,'Dados Base'!$B:$K,7,FALSE)) * 100</f>
        <v>28.167407506702443</v>
      </c>
      <c r="AN2792" s="72">
        <f>(SUMIFS('Banco de Indicadores Mun. (2)'!K:K,'Banco de Indicadores Mun. (2)'!B:B,'Banco de Indicadores - Mun. (1)'!B2792,'Banco de Indicadores Mun. (2)'!A:A,'Banco de Indicadores - Mun. (1)'!A2792) / VLOOKUP(D2792,'Dados Base'!$B:$K,10,FALSE)) * 100</f>
        <v>3.844929203539821</v>
      </c>
      <c r="AO2792" s="24">
        <v>0</v>
      </c>
      <c r="AP2792" s="25">
        <v>0</v>
      </c>
      <c r="AQ2792" s="17">
        <v>0</v>
      </c>
      <c r="AR2792" s="24">
        <v>10</v>
      </c>
      <c r="AS2792" s="22">
        <v>90</v>
      </c>
      <c r="AT2792" s="22">
        <v>16.2</v>
      </c>
      <c r="AU2792" s="22">
        <v>6.1952750702131176</v>
      </c>
      <c r="AV2792" s="22">
        <v>2.2200000000000002</v>
      </c>
      <c r="AW2792" s="21">
        <v>0</v>
      </c>
      <c r="AX2792" s="21">
        <v>0</v>
      </c>
      <c r="AY2792" s="116">
        <v>169.74958782360633</v>
      </c>
    </row>
    <row r="2793" spans="1:51" ht="15" x14ac:dyDescent="0.25">
      <c r="A2793" s="144">
        <v>2013</v>
      </c>
      <c r="B2793" s="77" t="s">
        <v>213</v>
      </c>
      <c r="C2793" s="78">
        <v>14</v>
      </c>
      <c r="D2793" s="77">
        <v>3518503</v>
      </c>
      <c r="E2793" s="78">
        <v>351850314</v>
      </c>
      <c r="F2793" s="78" t="str">
        <f t="shared" si="120"/>
        <v>3518503142013</v>
      </c>
      <c r="G2793" s="96">
        <v>2.6340785766717056</v>
      </c>
      <c r="H2793" s="80">
        <f t="shared" si="119"/>
        <v>14903</v>
      </c>
      <c r="I2793" s="91">
        <v>8608</v>
      </c>
      <c r="J2793" s="97">
        <v>6295</v>
      </c>
      <c r="K2793" s="83">
        <f>(H2793)/VLOOKUP(D2793,'Dados Base'!$B:$K,6,FALSE)</f>
        <v>26.318299014586938</v>
      </c>
      <c r="L2793" s="88">
        <f t="shared" si="121"/>
        <v>57.760182513587864</v>
      </c>
      <c r="M2793" s="85" t="s">
        <v>702</v>
      </c>
      <c r="N2793" s="92">
        <v>0.68700000000000006</v>
      </c>
      <c r="O2793" s="91">
        <v>86</v>
      </c>
      <c r="P2793" s="91" t="s">
        <v>691</v>
      </c>
      <c r="Q2793" s="91" t="s">
        <v>691</v>
      </c>
      <c r="R2793" s="91" t="s">
        <v>691</v>
      </c>
      <c r="S2793" s="91">
        <v>32</v>
      </c>
      <c r="T2793" s="87" t="s">
        <v>691</v>
      </c>
      <c r="U2793" s="87">
        <v>79</v>
      </c>
      <c r="V2793" s="87">
        <v>49</v>
      </c>
      <c r="W2793" s="85" t="s">
        <v>691</v>
      </c>
      <c r="X2793" s="146">
        <v>3.1732436984953705E-2</v>
      </c>
      <c r="Y2793" s="21">
        <v>6.53</v>
      </c>
      <c r="Z2793" s="147">
        <v>282</v>
      </c>
      <c r="AA2793" s="147">
        <v>222</v>
      </c>
      <c r="AB2793" s="21">
        <v>2</v>
      </c>
      <c r="AC2793" s="21">
        <v>0</v>
      </c>
      <c r="AD2793" s="153">
        <f>VLOOKUP(D2793,'Dados Base'!$B:$K,9,FALSE)*31536000/VLOOKUP($F2793,F:H,MATCH(H2792,F2792:AF2792,0),FALSE)</f>
        <v>13225.52506206804</v>
      </c>
      <c r="AE2793" s="153">
        <f>VLOOKUP(D2793,'Dados Base'!$B:$K,10,FALSE)*31536000/VLOOKUP($F2793,F:H,MATCH(H2792,F2792:AF2792,0),FALSE)</f>
        <v>1565.9021673488555</v>
      </c>
      <c r="AF2793" s="148">
        <v>69.95</v>
      </c>
      <c r="AG2793" s="21">
        <v>100</v>
      </c>
      <c r="AH2793" s="148">
        <v>42.46</v>
      </c>
      <c r="AI2793" s="148">
        <v>13.09</v>
      </c>
      <c r="AJ2793" s="148">
        <v>100</v>
      </c>
      <c r="AK2793" s="72">
        <f>(SUMIFS('Banco de Indicadores Mun. (2)'!I:I,'Banco de Indicadores Mun. (2)'!B:B,'Banco de Indicadores - Mun. (1)'!B2793,'Banco de Indicadores Mun. (2)'!A:A,'Banco de Indicadores - Mun. (1)'!A2793) / VLOOKUP(D2793,'Dados Base'!$B:$K,8,FALSE)) * 100</f>
        <v>2.109658273381295</v>
      </c>
      <c r="AL2793" s="72">
        <f>(SUMIFS('Banco de Indicadores Mun. (2)'!I:I,'Banco de Indicadores Mun. (2)'!B:B,'Banco de Indicadores - Mun. (1)'!B2793,'Banco de Indicadores Mun. (2)'!A:A,'Banco de Indicadores - Mun. (1)'!A2793) / VLOOKUP(D2793,'Dados Base'!$B:$K,9,FALSE)) * 100</f>
        <v>0.93837599999999999</v>
      </c>
      <c r="AM2793" s="72">
        <f>(SUMIFS('Banco de Indicadores Mun. (2)'!J:J,'Banco de Indicadores Mun. (2)'!B:B,'Banco de Indicadores - Mun. (1)'!B2793,'Banco de Indicadores Mun. (2)'!A:A,'Banco de Indicadores - Mun. (1)'!A2793) / VLOOKUP(D2793,'Dados Base'!$B:$K,7,FALSE)) * 100</f>
        <v>2.5460294117647058</v>
      </c>
      <c r="AN2793" s="72">
        <f>(SUMIFS('Banco de Indicadores Mun. (2)'!K:K,'Banco de Indicadores Mun. (2)'!B:B,'Banco de Indicadores - Mun. (1)'!B2793,'Banco de Indicadores Mun. (2)'!A:A,'Banco de Indicadores - Mun. (1)'!A2793) / VLOOKUP(D2793,'Dados Base'!$B:$K,10,FALSE)) * 100</f>
        <v>0.90668918918918928</v>
      </c>
      <c r="AO2793" s="24">
        <v>0</v>
      </c>
      <c r="AP2793" s="25">
        <v>0</v>
      </c>
      <c r="AQ2793" s="17">
        <v>0</v>
      </c>
      <c r="AR2793" s="24">
        <v>9.5</v>
      </c>
      <c r="AS2793" s="22">
        <v>70</v>
      </c>
      <c r="AT2793" s="22">
        <v>70</v>
      </c>
      <c r="AU2793" s="22">
        <v>55.952380952380956</v>
      </c>
      <c r="AV2793" s="22">
        <v>6.49</v>
      </c>
      <c r="AW2793" s="21">
        <v>0</v>
      </c>
      <c r="AX2793" s="21">
        <v>0</v>
      </c>
      <c r="AY2793" s="116">
        <v>171.18447421087225</v>
      </c>
    </row>
    <row r="2794" spans="1:51" ht="15" x14ac:dyDescent="0.25">
      <c r="A2794" s="144">
        <v>2013</v>
      </c>
      <c r="B2794" s="77" t="s">
        <v>214</v>
      </c>
      <c r="C2794" s="78">
        <v>9</v>
      </c>
      <c r="D2794" s="77">
        <v>3518602</v>
      </c>
      <c r="E2794" s="78">
        <v>35186029</v>
      </c>
      <c r="F2794" s="78" t="str">
        <f t="shared" si="120"/>
        <v>351860292013</v>
      </c>
      <c r="G2794" s="96">
        <v>1.2280842458137986</v>
      </c>
      <c r="H2794" s="80">
        <f t="shared" si="119"/>
        <v>36578</v>
      </c>
      <c r="I2794" s="91">
        <v>35879</v>
      </c>
      <c r="J2794" s="97">
        <v>699</v>
      </c>
      <c r="K2794" s="83">
        <f>(H2794)/VLOOKUP(D2794,'Dados Base'!$B:$K,6,FALSE)</f>
        <v>135.24865964133852</v>
      </c>
      <c r="L2794" s="88">
        <f t="shared" si="121"/>
        <v>98.089015255071359</v>
      </c>
      <c r="M2794" s="85" t="s">
        <v>702</v>
      </c>
      <c r="N2794" s="92">
        <v>0.71899999999999997</v>
      </c>
      <c r="O2794" s="91">
        <v>39</v>
      </c>
      <c r="P2794" s="91" t="s">
        <v>691</v>
      </c>
      <c r="Q2794" s="91" t="s">
        <v>691</v>
      </c>
      <c r="R2794" s="91" t="s">
        <v>691</v>
      </c>
      <c r="S2794" s="91">
        <v>48</v>
      </c>
      <c r="T2794" s="87" t="s">
        <v>691</v>
      </c>
      <c r="U2794" s="87">
        <v>319</v>
      </c>
      <c r="V2794" s="87">
        <v>239</v>
      </c>
      <c r="W2794" s="85" t="s">
        <v>691</v>
      </c>
      <c r="X2794" s="146">
        <v>0.11016252143055554</v>
      </c>
      <c r="Y2794" s="21">
        <v>29.57</v>
      </c>
      <c r="Z2794" s="147">
        <v>1737</v>
      </c>
      <c r="AA2794" s="147">
        <v>259</v>
      </c>
      <c r="AB2794" s="21">
        <v>1</v>
      </c>
      <c r="AC2794" s="21">
        <v>0</v>
      </c>
      <c r="AD2794" s="153">
        <f>VLOOKUP(D2794,'Dados Base'!$B:$K,9,FALSE)*31536000/VLOOKUP($F2794,F:H,MATCH(H2793,F2793:AF2793,0),FALSE)</f>
        <v>3129.6320192465419</v>
      </c>
      <c r="AE2794" s="153">
        <f>VLOOKUP(D2794,'Dados Base'!$B:$K,10,FALSE)*31536000/VLOOKUP($F2794,F:H,MATCH(H2793,F2793:AF2793,0),FALSE)</f>
        <v>370.72775985565102</v>
      </c>
      <c r="AF2794" s="148">
        <v>98.94</v>
      </c>
      <c r="AG2794" s="21">
        <v>100</v>
      </c>
      <c r="AH2794" s="148">
        <v>100</v>
      </c>
      <c r="AI2794" s="148">
        <v>22.67</v>
      </c>
      <c r="AJ2794" s="148">
        <v>100</v>
      </c>
      <c r="AK2794" s="72">
        <f>(SUMIFS('Banco de Indicadores Mun. (2)'!I:I,'Banco de Indicadores Mun. (2)'!B:B,'Banco de Indicadores - Mun. (1)'!B2794,'Banco de Indicadores Mun. (2)'!A:A,'Banco de Indicadores - Mun. (1)'!A2794) / VLOOKUP(D2794,'Dados Base'!$B:$K,8,FALSE)) * 100</f>
        <v>33.30977099236641</v>
      </c>
      <c r="AL2794" s="72">
        <f>(SUMIFS('Banco de Indicadores Mun. (2)'!I:I,'Banco de Indicadores Mun. (2)'!B:B,'Banco de Indicadores - Mun. (1)'!B2794,'Banco de Indicadores Mun. (2)'!A:A,'Banco de Indicadores - Mun. (1)'!A2794) / VLOOKUP(D2794,'Dados Base'!$B:$K,9,FALSE)) * 100</f>
        <v>12.020881542699724</v>
      </c>
      <c r="AM2794" s="72">
        <f>(SUMIFS('Banco de Indicadores Mun. (2)'!J:J,'Banco de Indicadores Mun. (2)'!B:B,'Banco de Indicadores - Mun. (1)'!B2794,'Banco de Indicadores Mun. (2)'!A:A,'Banco de Indicadores - Mun. (1)'!A2794) / VLOOKUP(D2794,'Dados Base'!$B:$K,7,FALSE)) * 100</f>
        <v>34.308329545454541</v>
      </c>
      <c r="AN2794" s="72">
        <f>(SUMIFS('Banco de Indicadores Mun. (2)'!K:K,'Banco de Indicadores Mun. (2)'!B:B,'Banco de Indicadores - Mun. (1)'!B2794,'Banco de Indicadores Mun. (2)'!A:A,'Banco de Indicadores - Mun. (1)'!A2794) / VLOOKUP(D2794,'Dados Base'!$B:$K,10,FALSE)) * 100</f>
        <v>31.266209302325581</v>
      </c>
      <c r="AO2794" s="24">
        <v>0</v>
      </c>
      <c r="AP2794" s="25">
        <v>0</v>
      </c>
      <c r="AQ2794" s="17">
        <v>0</v>
      </c>
      <c r="AR2794" s="24">
        <v>8.6999999999999993</v>
      </c>
      <c r="AS2794" s="22">
        <v>100</v>
      </c>
      <c r="AT2794" s="22">
        <v>100</v>
      </c>
      <c r="AU2794" s="22">
        <v>87.024048096192388</v>
      </c>
      <c r="AV2794" s="22">
        <v>10</v>
      </c>
      <c r="AW2794" s="21">
        <v>0</v>
      </c>
      <c r="AX2794" s="21">
        <v>0</v>
      </c>
      <c r="AY2794" s="116">
        <v>127.8001790031428</v>
      </c>
    </row>
    <row r="2795" spans="1:51" ht="15" x14ac:dyDescent="0.25">
      <c r="A2795" s="144">
        <v>2013</v>
      </c>
      <c r="B2795" s="77" t="s">
        <v>215</v>
      </c>
      <c r="C2795" s="78">
        <v>7</v>
      </c>
      <c r="D2795" s="77">
        <v>3518701</v>
      </c>
      <c r="E2795" s="78">
        <v>35187017</v>
      </c>
      <c r="F2795" s="78" t="str">
        <f t="shared" si="120"/>
        <v>351870172013</v>
      </c>
      <c r="G2795" s="96">
        <v>0.8909616113282004</v>
      </c>
      <c r="H2795" s="80">
        <f t="shared" si="119"/>
        <v>298169</v>
      </c>
      <c r="I2795" s="91">
        <v>298112</v>
      </c>
      <c r="J2795" s="97">
        <v>57</v>
      </c>
      <c r="K2795" s="83">
        <f>(H2795)/VLOOKUP(D2795,'Dados Base'!$B:$K,6,FALSE)</f>
        <v>2091.0933445543164</v>
      </c>
      <c r="L2795" s="88">
        <f t="shared" si="121"/>
        <v>99.980883324557539</v>
      </c>
      <c r="M2795" s="85" t="s">
        <v>702</v>
      </c>
      <c r="N2795" s="92">
        <v>0.751</v>
      </c>
      <c r="O2795" s="91">
        <v>33</v>
      </c>
      <c r="P2795" s="91" t="s">
        <v>691</v>
      </c>
      <c r="Q2795" s="91" t="s">
        <v>691</v>
      </c>
      <c r="R2795" s="91" t="s">
        <v>691</v>
      </c>
      <c r="S2795" s="91">
        <v>142</v>
      </c>
      <c r="T2795" s="87" t="s">
        <v>691</v>
      </c>
      <c r="U2795" s="87">
        <v>1823</v>
      </c>
      <c r="V2795" s="87">
        <v>3116</v>
      </c>
      <c r="W2795" s="85" t="s">
        <v>691</v>
      </c>
      <c r="X2795" s="146">
        <v>0.8983196980462963</v>
      </c>
      <c r="Y2795" s="21">
        <v>275.95999999999998</v>
      </c>
      <c r="Z2795" s="147">
        <v>215</v>
      </c>
      <c r="AA2795" s="147">
        <v>16343</v>
      </c>
      <c r="AB2795" s="21">
        <v>29</v>
      </c>
      <c r="AC2795" s="21">
        <v>5</v>
      </c>
      <c r="AD2795" s="153">
        <f>VLOOKUP(D2795,'Dados Base'!$B:$K,9,FALSE)*31536000/VLOOKUP($F2795,F:H,MATCH(H2794,F2794:AF2794,0),FALSE)</f>
        <v>846.12417789911092</v>
      </c>
      <c r="AE2795" s="153">
        <f>VLOOKUP(D2795,'Dados Base'!$B:$K,10,FALSE)*31536000/VLOOKUP($F2795,F:H,MATCH(H2794,F2794:AF2794,0),FALSE)</f>
        <v>107.88083268213667</v>
      </c>
      <c r="AF2795" s="148">
        <v>86.48</v>
      </c>
      <c r="AG2795" s="21">
        <v>99.98</v>
      </c>
      <c r="AH2795" s="148">
        <v>65.099999999999994</v>
      </c>
      <c r="AI2795" s="148">
        <v>50.45</v>
      </c>
      <c r="AJ2795" s="148">
        <v>86.5</v>
      </c>
      <c r="AK2795" s="72">
        <f>(SUMIFS('Banco de Indicadores Mun. (2)'!I:I,'Banco de Indicadores Mun. (2)'!B:B,'Banco de Indicadores - Mun. (1)'!B2795,'Banco de Indicadores Mun. (2)'!A:A,'Banco de Indicadores - Mun. (1)'!A2795) / VLOOKUP(D2795,'Dados Base'!$B:$K,8,FALSE)) * 100</f>
        <v>0.73483612040133806</v>
      </c>
      <c r="AL2795" s="72">
        <f>(SUMIFS('Banco de Indicadores Mun. (2)'!I:I,'Banco de Indicadores Mun. (2)'!B:B,'Banco de Indicadores - Mun. (1)'!B2795,'Banco de Indicadores Mun. (2)'!A:A,'Banco de Indicadores - Mun. (1)'!A2795) / VLOOKUP(D2795,'Dados Base'!$B:$K,9,FALSE)) * 100</f>
        <v>0.27464500000000008</v>
      </c>
      <c r="AM2795" s="72">
        <f>(SUMIFS('Banco de Indicadores Mun. (2)'!J:J,'Banco de Indicadores Mun. (2)'!B:B,'Banco de Indicadores - Mun. (1)'!B2795,'Banco de Indicadores Mun. (2)'!A:A,'Banco de Indicadores - Mun. (1)'!A2795) / VLOOKUP(D2795,'Dados Base'!$B:$K,7,FALSE)) * 100</f>
        <v>1.0382131979695437</v>
      </c>
      <c r="AN2795" s="72">
        <f>(SUMIFS('Banco de Indicadores Mun. (2)'!K:K,'Banco de Indicadores Mun. (2)'!B:B,'Banco de Indicadores - Mun. (1)'!B2795,'Banco de Indicadores Mun. (2)'!A:A,'Banco de Indicadores - Mun. (1)'!A2795) / VLOOKUP(D2795,'Dados Base'!$B:$K,10,FALSE)) * 100</f>
        <v>0.14890196078431359</v>
      </c>
      <c r="AO2795" s="24">
        <v>1</v>
      </c>
      <c r="AP2795" s="25">
        <v>0</v>
      </c>
      <c r="AQ2795" s="17">
        <v>30</v>
      </c>
      <c r="AR2795" s="24">
        <v>9.1999999999999993</v>
      </c>
      <c r="AS2795" s="22">
        <v>72</v>
      </c>
      <c r="AT2795" s="22">
        <v>17.28</v>
      </c>
      <c r="AU2795" s="22">
        <v>1.2984659983089746</v>
      </c>
      <c r="AV2795" s="22">
        <v>2.02</v>
      </c>
      <c r="AW2795" s="21">
        <v>5</v>
      </c>
      <c r="AX2795" s="21">
        <v>5</v>
      </c>
      <c r="AY2795" s="116">
        <v>2.163620063707834</v>
      </c>
    </row>
    <row r="2796" spans="1:51" ht="15" x14ac:dyDescent="0.25">
      <c r="A2796" s="144">
        <v>2013</v>
      </c>
      <c r="B2796" s="77" t="s">
        <v>216</v>
      </c>
      <c r="C2796" s="78">
        <v>6</v>
      </c>
      <c r="D2796" s="77">
        <v>3518800</v>
      </c>
      <c r="E2796" s="78">
        <v>35188006</v>
      </c>
      <c r="F2796" s="78" t="str">
        <f t="shared" si="120"/>
        <v>351880062013</v>
      </c>
      <c r="G2796" s="96">
        <v>1.2102319623098712</v>
      </c>
      <c r="H2796" s="80">
        <f t="shared" si="119"/>
        <v>1260840</v>
      </c>
      <c r="I2796" s="91">
        <v>1260840</v>
      </c>
      <c r="J2796" s="97">
        <v>0</v>
      </c>
      <c r="K2796" s="83">
        <f>(H2796)/VLOOKUP(D2796,'Dados Base'!$B:$K,6,FALSE)</f>
        <v>3964.7809817301345</v>
      </c>
      <c r="L2796" s="88">
        <f t="shared" si="121"/>
        <v>100</v>
      </c>
      <c r="M2796" s="85" t="s">
        <v>702</v>
      </c>
      <c r="N2796" s="92">
        <v>0.76300000000000001</v>
      </c>
      <c r="O2796" s="91">
        <v>38</v>
      </c>
      <c r="P2796" s="91" t="s">
        <v>691</v>
      </c>
      <c r="Q2796" s="91" t="s">
        <v>691</v>
      </c>
      <c r="R2796" s="91" t="s">
        <v>691</v>
      </c>
      <c r="S2796" s="91">
        <v>2618</v>
      </c>
      <c r="T2796" s="87" t="s">
        <v>691</v>
      </c>
      <c r="U2796" s="87">
        <v>7761</v>
      </c>
      <c r="V2796" s="87">
        <v>7509</v>
      </c>
      <c r="W2796" s="85" t="s">
        <v>691</v>
      </c>
      <c r="X2796" s="146">
        <v>5.0648059544444441</v>
      </c>
      <c r="Y2796" s="21">
        <v>1429.17</v>
      </c>
      <c r="Z2796" s="147">
        <v>18662</v>
      </c>
      <c r="AA2796" s="147">
        <v>51497</v>
      </c>
      <c r="AB2796" s="21">
        <v>108</v>
      </c>
      <c r="AC2796" s="21">
        <v>5</v>
      </c>
      <c r="AD2796" s="153">
        <f>VLOOKUP(D2796,'Dados Base'!$B:$K,9,FALSE)*31536000/VLOOKUP($F2796,F:H,MATCH(H2795,F2795:AF2795,0),FALSE)</f>
        <v>116.8055581992957</v>
      </c>
      <c r="AE2796" s="153">
        <f>VLOOKUP(D2796,'Dados Base'!$B:$K,10,FALSE)*31536000/VLOOKUP($F2796,F:H,MATCH(H2795,F2795:AF2795,0),FALSE)</f>
        <v>15.507376035024272</v>
      </c>
      <c r="AF2796" s="148">
        <v>98.32</v>
      </c>
      <c r="AG2796" s="21">
        <v>100</v>
      </c>
      <c r="AH2796" s="148">
        <v>83.99</v>
      </c>
      <c r="AI2796" s="148">
        <v>35</v>
      </c>
      <c r="AJ2796" s="148">
        <v>98.32</v>
      </c>
      <c r="AK2796" s="72">
        <f>(SUMIFS('Banco de Indicadores Mun. (2)'!I:I,'Banco de Indicadores Mun. (2)'!B:B,'Banco de Indicadores - Mun. (1)'!B2796,'Banco de Indicadores Mun. (2)'!A:A,'Banco de Indicadores - Mun. (1)'!A2796) / VLOOKUP(D2796,'Dados Base'!$B:$K,8,FALSE)) * 100</f>
        <v>34.816072625698283</v>
      </c>
      <c r="AL2796" s="72">
        <f>(SUMIFS('Banco de Indicadores Mun. (2)'!I:I,'Banco de Indicadores Mun. (2)'!B:B,'Banco de Indicadores - Mun. (1)'!B2796,'Banco de Indicadores Mun. (2)'!A:A,'Banco de Indicadores - Mun. (1)'!A2796) / VLOOKUP(D2796,'Dados Base'!$B:$K,9,FALSE)) * 100</f>
        <v>13.344918629550309</v>
      </c>
      <c r="AM2796" s="72">
        <f>(SUMIFS('Banco de Indicadores Mun. (2)'!J:J,'Banco de Indicadores Mun. (2)'!B:B,'Banco de Indicadores - Mun. (1)'!B2796,'Banco de Indicadores Mun. (2)'!A:A,'Banco de Indicadores - Mun. (1)'!A2796) / VLOOKUP(D2796,'Dados Base'!$B:$K,7,FALSE)) * 100</f>
        <v>14.582632478632481</v>
      </c>
      <c r="AN2796" s="72">
        <f>(SUMIFS('Banco de Indicadores Mun. (2)'!K:K,'Banco de Indicadores Mun. (2)'!B:B,'Banco de Indicadores - Mun. (1)'!B2796,'Banco de Indicadores Mun. (2)'!A:A,'Banco de Indicadores - Mun. (1)'!A2796) / VLOOKUP(D2796,'Dados Base'!$B:$K,10,FALSE)) * 100</f>
        <v>72.998532258064401</v>
      </c>
      <c r="AO2796" s="24">
        <v>4</v>
      </c>
      <c r="AP2796" s="25">
        <v>7.9312204562038011E-2</v>
      </c>
      <c r="AQ2796" s="17">
        <v>64</v>
      </c>
      <c r="AR2796" s="24">
        <v>9.6</v>
      </c>
      <c r="AS2796" s="22">
        <v>80</v>
      </c>
      <c r="AT2796" s="22">
        <v>28.000000000000004</v>
      </c>
      <c r="AU2796" s="22">
        <v>26.599580951837972</v>
      </c>
      <c r="AV2796" s="22">
        <v>3.95</v>
      </c>
      <c r="AW2796" s="21">
        <v>7</v>
      </c>
      <c r="AX2796" s="21">
        <v>5</v>
      </c>
      <c r="AY2796" s="116">
        <v>5.6853079722292899</v>
      </c>
    </row>
    <row r="2797" spans="1:51" ht="15" x14ac:dyDescent="0.25">
      <c r="A2797" s="144">
        <v>2013</v>
      </c>
      <c r="B2797" s="77" t="s">
        <v>217</v>
      </c>
      <c r="C2797" s="78">
        <v>9</v>
      </c>
      <c r="D2797" s="77">
        <v>3518859</v>
      </c>
      <c r="E2797" s="78">
        <v>35188599</v>
      </c>
      <c r="F2797" s="78" t="str">
        <f t="shared" si="120"/>
        <v>351885992013</v>
      </c>
      <c r="G2797" s="96">
        <v>0.79808467320108267</v>
      </c>
      <c r="H2797" s="80">
        <f t="shared" si="119"/>
        <v>7106</v>
      </c>
      <c r="I2797" s="91">
        <v>5379</v>
      </c>
      <c r="J2797" s="97">
        <v>1727</v>
      </c>
      <c r="K2797" s="83">
        <f>(H2797)/VLOOKUP(D2797,'Dados Base'!$B:$K,6,FALSE)</f>
        <v>17.220822024040327</v>
      </c>
      <c r="L2797" s="88">
        <f t="shared" si="121"/>
        <v>75.696594427244577</v>
      </c>
      <c r="M2797" s="85" t="s">
        <v>702</v>
      </c>
      <c r="N2797" s="92">
        <v>0.74299999999999999</v>
      </c>
      <c r="O2797" s="91">
        <v>54</v>
      </c>
      <c r="P2797" s="91" t="s">
        <v>691</v>
      </c>
      <c r="Q2797" s="91" t="s">
        <v>691</v>
      </c>
      <c r="R2797" s="91" t="s">
        <v>691</v>
      </c>
      <c r="S2797" s="91">
        <v>9</v>
      </c>
      <c r="T2797" s="87" t="s">
        <v>691</v>
      </c>
      <c r="U2797" s="87">
        <v>48</v>
      </c>
      <c r="V2797" s="87">
        <v>36</v>
      </c>
      <c r="W2797" s="85" t="s">
        <v>691</v>
      </c>
      <c r="X2797" s="146">
        <v>1.7559592187500001E-2</v>
      </c>
      <c r="Y2797" s="21">
        <v>3.77</v>
      </c>
      <c r="Z2797" s="147">
        <v>84</v>
      </c>
      <c r="AA2797" s="147">
        <v>207</v>
      </c>
      <c r="AB2797" s="21">
        <v>1</v>
      </c>
      <c r="AC2797" s="21">
        <v>0</v>
      </c>
      <c r="AD2797" s="153">
        <f>VLOOKUP(D2797,'Dados Base'!$B:$K,9,FALSE)*31536000/VLOOKUP($F2797,F:H,MATCH(H2796,F2796:AF2796,0),FALSE)</f>
        <v>24941.22150295525</v>
      </c>
      <c r="AE2797" s="153">
        <f>VLOOKUP(D2797,'Dados Base'!$B:$K,10,FALSE)*31536000/VLOOKUP($F2797,F:H,MATCH(H2796,F2796:AF2796,0),FALSE)</f>
        <v>2973.4196453701088</v>
      </c>
      <c r="AF2797" s="148">
        <v>94.89</v>
      </c>
      <c r="AG2797" s="21">
        <v>100</v>
      </c>
      <c r="AH2797" s="148">
        <v>94.89</v>
      </c>
      <c r="AI2797" s="148">
        <v>0</v>
      </c>
      <c r="AJ2797" s="148">
        <v>94.9</v>
      </c>
      <c r="AK2797" s="72">
        <f>(SUMIFS('Banco de Indicadores Mun. (2)'!I:I,'Banco de Indicadores Mun. (2)'!B:B,'Banco de Indicadores - Mun. (1)'!B2797,'Banco de Indicadores Mun. (2)'!A:A,'Banco de Indicadores - Mun. (1)'!A2797) / VLOOKUP(D2797,'Dados Base'!$B:$K,8,FALSE)) * 100</f>
        <v>4.4256847290640398</v>
      </c>
      <c r="AL2797" s="72">
        <f>(SUMIFS('Banco de Indicadores Mun. (2)'!I:I,'Banco de Indicadores Mun. (2)'!B:B,'Banco de Indicadores - Mun. (1)'!B2797,'Banco de Indicadores Mun. (2)'!A:A,'Banco de Indicadores - Mun. (1)'!A2797) / VLOOKUP(D2797,'Dados Base'!$B:$K,9,FALSE)) * 100</f>
        <v>1.5986014234875441</v>
      </c>
      <c r="AM2797" s="72">
        <f>(SUMIFS('Banco de Indicadores Mun. (2)'!J:J,'Banco de Indicadores Mun. (2)'!B:B,'Banco de Indicadores - Mun. (1)'!B2797,'Banco de Indicadores Mun. (2)'!A:A,'Banco de Indicadores - Mun. (1)'!A2797) / VLOOKUP(D2797,'Dados Base'!$B:$K,7,FALSE)) * 100</f>
        <v>6.5365882352941167</v>
      </c>
      <c r="AN2797" s="72">
        <f>(SUMIFS('Banco de Indicadores Mun. (2)'!K:K,'Banco de Indicadores Mun. (2)'!B:B,'Banco de Indicadores - Mun. (1)'!B2797,'Banco de Indicadores Mun. (2)'!A:A,'Banco de Indicadores - Mun. (1)'!A2797) / VLOOKUP(D2797,'Dados Base'!$B:$K,10,FALSE)) * 100</f>
        <v>0.14086567164179109</v>
      </c>
      <c r="AO2797" s="24">
        <v>0</v>
      </c>
      <c r="AP2797" s="25">
        <v>0</v>
      </c>
      <c r="AQ2797" s="17">
        <v>0</v>
      </c>
      <c r="AR2797" s="24">
        <v>10</v>
      </c>
      <c r="AS2797" s="22">
        <v>100</v>
      </c>
      <c r="AT2797" s="22">
        <v>30</v>
      </c>
      <c r="AU2797" s="22">
        <v>28.865979381443296</v>
      </c>
      <c r="AV2797" s="22">
        <v>4.32</v>
      </c>
      <c r="AW2797" s="21">
        <v>0</v>
      </c>
      <c r="AX2797" s="21">
        <v>0</v>
      </c>
      <c r="AY2797" s="116">
        <v>5.7781060729194609</v>
      </c>
    </row>
    <row r="2798" spans="1:51" ht="15" x14ac:dyDescent="0.25">
      <c r="A2798" s="144">
        <v>2013</v>
      </c>
      <c r="B2798" s="77" t="s">
        <v>218</v>
      </c>
      <c r="C2798" s="78">
        <v>18</v>
      </c>
      <c r="D2798" s="77">
        <v>3518909</v>
      </c>
      <c r="E2798" s="78">
        <v>351890918</v>
      </c>
      <c r="F2798" s="78" t="str">
        <f t="shared" si="120"/>
        <v>3518909182013</v>
      </c>
      <c r="G2798" s="96">
        <v>0.90546932049038187</v>
      </c>
      <c r="H2798" s="80">
        <f t="shared" si="119"/>
        <v>4861</v>
      </c>
      <c r="I2798" s="91">
        <v>4185</v>
      </c>
      <c r="J2798" s="97">
        <v>676</v>
      </c>
      <c r="K2798" s="83">
        <f>(H2798)/VLOOKUP(D2798,'Dados Base'!$B:$K,6,FALSE)</f>
        <v>19.162691686048806</v>
      </c>
      <c r="L2798" s="88">
        <f t="shared" si="121"/>
        <v>86.093396420489611</v>
      </c>
      <c r="M2798" s="85" t="s">
        <v>702</v>
      </c>
      <c r="N2798" s="92">
        <v>0.69699999999999995</v>
      </c>
      <c r="O2798" s="91">
        <v>82</v>
      </c>
      <c r="P2798" s="91" t="s">
        <v>691</v>
      </c>
      <c r="Q2798" s="91" t="s">
        <v>691</v>
      </c>
      <c r="R2798" s="91" t="s">
        <v>691</v>
      </c>
      <c r="S2798" s="91">
        <v>5</v>
      </c>
      <c r="T2798" s="87" t="s">
        <v>691</v>
      </c>
      <c r="U2798" s="87">
        <v>20</v>
      </c>
      <c r="V2798" s="87">
        <v>16</v>
      </c>
      <c r="W2798" s="85" t="s">
        <v>691</v>
      </c>
      <c r="X2798" s="146">
        <v>1.1272709635416666E-2</v>
      </c>
      <c r="Y2798" s="21">
        <v>2.97</v>
      </c>
      <c r="Z2798" s="147">
        <v>192</v>
      </c>
      <c r="AA2798" s="147">
        <v>37</v>
      </c>
      <c r="AB2798" s="21">
        <v>0</v>
      </c>
      <c r="AC2798" s="21">
        <v>0</v>
      </c>
      <c r="AD2798" s="153">
        <f>VLOOKUP(D2798,'Dados Base'!$B:$K,9,FALSE)*31536000/VLOOKUP($F2798,F:H,MATCH(H2797,F2797:AF2797,0),FALSE)</f>
        <v>12001.97490228348</v>
      </c>
      <c r="AE2798" s="153">
        <f>VLOOKUP(D2798,'Dados Base'!$B:$K,10,FALSE)*31536000/VLOOKUP($F2798,F:H,MATCH(H2797,F2797:AF2797,0),FALSE)</f>
        <v>973.13310018514687</v>
      </c>
      <c r="AF2798" s="148">
        <v>89.05</v>
      </c>
      <c r="AG2798" s="21">
        <v>84.59</v>
      </c>
      <c r="AH2798" s="148">
        <v>87.66</v>
      </c>
      <c r="AI2798" s="148">
        <v>15.89</v>
      </c>
      <c r="AJ2798" s="148">
        <v>100</v>
      </c>
      <c r="AK2798" s="72">
        <f>(SUMIFS('Banco de Indicadores Mun. (2)'!I:I,'Banco de Indicadores Mun. (2)'!B:B,'Banco de Indicadores - Mun. (1)'!B2798,'Banco de Indicadores Mun. (2)'!A:A,'Banco de Indicadores - Mun. (1)'!A2798) / VLOOKUP(D2798,'Dados Base'!$B:$K,8,FALSE)) * 100</f>
        <v>2.3542372881355932E-2</v>
      </c>
      <c r="AL2798" s="72">
        <f>(SUMIFS('Banco de Indicadores Mun. (2)'!I:I,'Banco de Indicadores Mun. (2)'!B:B,'Banco de Indicadores - Mun. (1)'!B2798,'Banco de Indicadores Mun. (2)'!A:A,'Banco de Indicadores - Mun. (1)'!A2798) / VLOOKUP(D2798,'Dados Base'!$B:$K,9,FALSE)) * 100</f>
        <v>7.508108108108107E-3</v>
      </c>
      <c r="AM2798" s="72">
        <f>(SUMIFS('Banco de Indicadores Mun. (2)'!J:J,'Banco de Indicadores Mun. (2)'!B:B,'Banco de Indicadores - Mun. (1)'!B2798,'Banco de Indicadores Mun. (2)'!A:A,'Banco de Indicadores - Mun. (1)'!A2798) / VLOOKUP(D2798,'Dados Base'!$B:$K,7,FALSE)) * 100</f>
        <v>0</v>
      </c>
      <c r="AN2798" s="72">
        <f>(SUMIFS('Banco de Indicadores Mun. (2)'!K:K,'Banco de Indicadores Mun. (2)'!B:B,'Banco de Indicadores - Mun. (1)'!B2798,'Banco de Indicadores Mun. (2)'!A:A,'Banco de Indicadores - Mun. (1)'!A2798) / VLOOKUP(D2798,'Dados Base'!$B:$K,10,FALSE)) * 100</f>
        <v>9.2600000000000016E-2</v>
      </c>
      <c r="AO2798" s="24">
        <v>0</v>
      </c>
      <c r="AP2798" s="25">
        <v>0</v>
      </c>
      <c r="AQ2798" s="17">
        <v>0</v>
      </c>
      <c r="AR2798" s="24">
        <v>9</v>
      </c>
      <c r="AS2798" s="22">
        <v>100</v>
      </c>
      <c r="AT2798" s="22">
        <v>100</v>
      </c>
      <c r="AU2798" s="22">
        <v>83.842794759825324</v>
      </c>
      <c r="AV2798" s="22">
        <v>9.5</v>
      </c>
      <c r="AW2798" s="21">
        <v>0</v>
      </c>
      <c r="AX2798" s="21">
        <v>0</v>
      </c>
      <c r="AY2798" s="116">
        <v>0</v>
      </c>
    </row>
    <row r="2799" spans="1:51" ht="15" x14ac:dyDescent="0.25">
      <c r="A2799" s="144">
        <v>2013</v>
      </c>
      <c r="B2799" s="77" t="s">
        <v>219</v>
      </c>
      <c r="C2799" s="78">
        <v>20</v>
      </c>
      <c r="D2799" s="77">
        <v>3519006</v>
      </c>
      <c r="E2799" s="78">
        <v>351900620</v>
      </c>
      <c r="F2799" s="78" t="str">
        <f t="shared" si="120"/>
        <v>3519006202013</v>
      </c>
      <c r="G2799" s="96">
        <v>0.76948739789690634</v>
      </c>
      <c r="H2799" s="80">
        <f t="shared" si="119"/>
        <v>8863</v>
      </c>
      <c r="I2799" s="91">
        <v>8162</v>
      </c>
      <c r="J2799" s="97">
        <v>701</v>
      </c>
      <c r="K2799" s="83">
        <f>(H2799)/VLOOKUP(D2799,'Dados Base'!$B:$K,6,FALSE)</f>
        <v>24.272881634441585</v>
      </c>
      <c r="L2799" s="88">
        <f t="shared" si="121"/>
        <v>92.09071420512241</v>
      </c>
      <c r="M2799" s="85" t="s">
        <v>702</v>
      </c>
      <c r="N2799" s="92">
        <v>0.72699999999999998</v>
      </c>
      <c r="O2799" s="91">
        <v>122</v>
      </c>
      <c r="P2799" s="91" t="s">
        <v>691</v>
      </c>
      <c r="Q2799" s="91" t="s">
        <v>691</v>
      </c>
      <c r="R2799" s="91" t="s">
        <v>691</v>
      </c>
      <c r="S2799" s="91">
        <v>11</v>
      </c>
      <c r="T2799" s="87" t="s">
        <v>691</v>
      </c>
      <c r="U2799" s="87">
        <v>73</v>
      </c>
      <c r="V2799" s="87">
        <v>44</v>
      </c>
      <c r="W2799" s="85" t="s">
        <v>691</v>
      </c>
      <c r="X2799" s="146">
        <v>2.0008684114583331E-2</v>
      </c>
      <c r="Y2799" s="21">
        <v>5.84</v>
      </c>
      <c r="Z2799" s="147">
        <v>381</v>
      </c>
      <c r="AA2799" s="147">
        <v>69</v>
      </c>
      <c r="AB2799" s="21">
        <v>0</v>
      </c>
      <c r="AC2799" s="21">
        <v>0</v>
      </c>
      <c r="AD2799" s="153">
        <f>VLOOKUP(D2799,'Dados Base'!$B:$K,9,FALSE)*31536000/VLOOKUP($F2799,F:H,MATCH(H2798,F2798:AF2798,0),FALSE)</f>
        <v>9429.132347963443</v>
      </c>
      <c r="AE2799" s="153">
        <f>VLOOKUP(D2799,'Dados Base'!$B:$K,10,FALSE)*31536000/VLOOKUP($F2799,F:H,MATCH(H2798,F2798:AF2798,0),FALSE)</f>
        <v>1138.6122080559628</v>
      </c>
      <c r="AF2799" s="148">
        <v>86.69</v>
      </c>
      <c r="AG2799" s="21">
        <v>100</v>
      </c>
      <c r="AH2799" s="148">
        <v>77.89</v>
      </c>
      <c r="AI2799" s="148">
        <v>0</v>
      </c>
      <c r="AJ2799" s="148">
        <v>95</v>
      </c>
      <c r="AK2799" s="72">
        <f>(SUMIFS('Banco de Indicadores Mun. (2)'!I:I,'Banco de Indicadores Mun. (2)'!B:B,'Banco de Indicadores - Mun. (1)'!B2799,'Banco de Indicadores Mun. (2)'!A:A,'Banco de Indicadores - Mun. (1)'!A2799) / VLOOKUP(D2799,'Dados Base'!$B:$K,8,FALSE)) * 100</f>
        <v>1.2633913043478262</v>
      </c>
      <c r="AL2799" s="72">
        <f>(SUMIFS('Banco de Indicadores Mun. (2)'!I:I,'Banco de Indicadores Mun. (2)'!B:B,'Banco de Indicadores - Mun. (1)'!B2799,'Banco de Indicadores Mun. (2)'!A:A,'Banco de Indicadores - Mun. (1)'!A2799) / VLOOKUP(D2799,'Dados Base'!$B:$K,9,FALSE)) * 100</f>
        <v>0.54826415094339631</v>
      </c>
      <c r="AM2799" s="72">
        <f>(SUMIFS('Banco de Indicadores Mun. (2)'!J:J,'Banco de Indicadores Mun. (2)'!B:B,'Banco de Indicadores - Mun. (1)'!B2799,'Banco de Indicadores Mun. (2)'!A:A,'Banco de Indicadores - Mun. (1)'!A2799) / VLOOKUP(D2799,'Dados Base'!$B:$K,7,FALSE)) * 100</f>
        <v>4.6433734939759046E-2</v>
      </c>
      <c r="AN2799" s="72">
        <f>(SUMIFS('Banco de Indicadores Mun. (2)'!K:K,'Banco de Indicadores Mun. (2)'!B:B,'Banco de Indicadores - Mun. (1)'!B2799,'Banco de Indicadores Mun. (2)'!A:A,'Banco de Indicadores - Mun. (1)'!A2799) / VLOOKUP(D2799,'Dados Base'!$B:$K,10,FALSE)) * 100</f>
        <v>4.4198750000000002</v>
      </c>
      <c r="AO2799" s="24">
        <v>0</v>
      </c>
      <c r="AP2799" s="25">
        <v>0</v>
      </c>
      <c r="AQ2799" s="17">
        <v>0</v>
      </c>
      <c r="AR2799" s="24">
        <v>7.1</v>
      </c>
      <c r="AS2799" s="22">
        <v>100</v>
      </c>
      <c r="AT2799" s="22">
        <v>100</v>
      </c>
      <c r="AU2799" s="22">
        <v>84.666666666666671</v>
      </c>
      <c r="AV2799" s="22">
        <v>9.5</v>
      </c>
      <c r="AW2799" s="21">
        <v>0</v>
      </c>
      <c r="AX2799" s="21">
        <v>0</v>
      </c>
      <c r="AY2799" s="116">
        <v>0</v>
      </c>
    </row>
    <row r="2800" spans="1:51" ht="15" x14ac:dyDescent="0.25">
      <c r="A2800" s="144">
        <v>2013</v>
      </c>
      <c r="B2800" s="77" t="s">
        <v>220</v>
      </c>
      <c r="C2800" s="78">
        <v>5</v>
      </c>
      <c r="D2800" s="77">
        <v>3519055</v>
      </c>
      <c r="E2800" s="78">
        <v>35190555</v>
      </c>
      <c r="F2800" s="78" t="str">
        <f t="shared" si="120"/>
        <v>351905552013</v>
      </c>
      <c r="G2800" s="96">
        <v>3.8784100278505429</v>
      </c>
      <c r="H2800" s="80">
        <f t="shared" si="119"/>
        <v>12307</v>
      </c>
      <c r="I2800" s="91">
        <v>9448</v>
      </c>
      <c r="J2800" s="97">
        <v>2859</v>
      </c>
      <c r="K2800" s="83">
        <f>(H2800)/VLOOKUP(D2800,'Dados Base'!$B:$K,6,FALSE)</f>
        <v>191.45924082140635</v>
      </c>
      <c r="L2800" s="88">
        <f t="shared" si="121"/>
        <v>76.769318274152923</v>
      </c>
      <c r="M2800" s="85" t="s">
        <v>702</v>
      </c>
      <c r="N2800" s="92">
        <v>0.79300000000000004</v>
      </c>
      <c r="O2800" s="91">
        <v>209</v>
      </c>
      <c r="P2800" s="91" t="s">
        <v>691</v>
      </c>
      <c r="Q2800" s="91" t="s">
        <v>691</v>
      </c>
      <c r="R2800" s="91" t="s">
        <v>691</v>
      </c>
      <c r="S2800" s="91">
        <v>25</v>
      </c>
      <c r="T2800" s="87" t="s">
        <v>691</v>
      </c>
      <c r="U2800" s="87">
        <v>202</v>
      </c>
      <c r="V2800" s="87">
        <v>160</v>
      </c>
      <c r="W2800" s="85" t="s">
        <v>691</v>
      </c>
      <c r="X2800" s="146">
        <v>3.7462280092592594E-2</v>
      </c>
      <c r="Y2800" s="21">
        <v>6.44</v>
      </c>
      <c r="Z2800" s="147">
        <v>153</v>
      </c>
      <c r="AA2800" s="147">
        <v>344</v>
      </c>
      <c r="AB2800" s="21">
        <v>3</v>
      </c>
      <c r="AC2800" s="21">
        <v>0</v>
      </c>
      <c r="AD2800" s="153">
        <f>VLOOKUP(D2800,'Dados Base'!$B:$K,9,FALSE)*31536000/VLOOKUP($F2800,F:H,MATCH(H2799,F2799:AF2799,0),FALSE)</f>
        <v>2024.3308686113594</v>
      </c>
      <c r="AE2800" s="153">
        <f>VLOOKUP(D2800,'Dados Base'!$B:$K,10,FALSE)*31536000/VLOOKUP($F2800,F:H,MATCH(H2799,F2799:AF2799,0),FALSE)</f>
        <v>256.24441374827325</v>
      </c>
      <c r="AF2800" s="148">
        <v>100</v>
      </c>
      <c r="AG2800" s="21">
        <v>100</v>
      </c>
      <c r="AH2800" s="148">
        <v>100</v>
      </c>
      <c r="AI2800" s="148">
        <v>41.67</v>
      </c>
      <c r="AJ2800" s="148">
        <v>100</v>
      </c>
      <c r="AK2800" s="72">
        <f>(SUMIFS('Banco de Indicadores Mun. (2)'!I:I,'Banco de Indicadores Mun. (2)'!B:B,'Banco de Indicadores - Mun. (1)'!B2800,'Banco de Indicadores Mun. (2)'!A:A,'Banco de Indicadores - Mun. (1)'!A2800) / VLOOKUP(D2800,'Dados Base'!$B:$K,8,FALSE)) * 100</f>
        <v>23.033034482758634</v>
      </c>
      <c r="AL2800" s="72">
        <f>(SUMIFS('Banco de Indicadores Mun. (2)'!I:I,'Banco de Indicadores Mun. (2)'!B:B,'Banco de Indicadores - Mun. (1)'!B2800,'Banco de Indicadores Mun. (2)'!A:A,'Banco de Indicadores - Mun. (1)'!A2800) / VLOOKUP(D2800,'Dados Base'!$B:$K,9,FALSE)) * 100</f>
        <v>8.4551645569620284</v>
      </c>
      <c r="AM2800" s="72">
        <f>(SUMIFS('Banco de Indicadores Mun. (2)'!J:J,'Banco de Indicadores Mun. (2)'!B:B,'Banco de Indicadores - Mun. (1)'!B2800,'Banco de Indicadores Mun. (2)'!A:A,'Banco de Indicadores - Mun. (1)'!A2800) / VLOOKUP(D2800,'Dados Base'!$B:$K,7,FALSE)) * 100</f>
        <v>20.437894736842107</v>
      </c>
      <c r="AN2800" s="72">
        <f>(SUMIFS('Banco de Indicadores Mun. (2)'!K:K,'Banco de Indicadores Mun. (2)'!B:B,'Banco de Indicadores - Mun. (1)'!B2800,'Banco de Indicadores Mun. (2)'!A:A,'Banco de Indicadores - Mun. (1)'!A2800) / VLOOKUP(D2800,'Dados Base'!$B:$K,10,FALSE)) * 100</f>
        <v>27.963800000000035</v>
      </c>
      <c r="AO2800" s="24">
        <v>0</v>
      </c>
      <c r="AP2800" s="25">
        <v>0</v>
      </c>
      <c r="AQ2800" s="17">
        <v>0</v>
      </c>
      <c r="AR2800" s="24">
        <v>9.8000000000000007</v>
      </c>
      <c r="AS2800" s="22">
        <v>95</v>
      </c>
      <c r="AT2800" s="22">
        <v>42.75</v>
      </c>
      <c r="AU2800" s="22">
        <v>30.784708249496983</v>
      </c>
      <c r="AV2800" s="22">
        <v>4.0999999999999996</v>
      </c>
      <c r="AW2800" s="21">
        <v>0</v>
      </c>
      <c r="AX2800" s="21">
        <v>0</v>
      </c>
      <c r="AY2800" s="116">
        <v>17.354442589464938</v>
      </c>
    </row>
    <row r="2801" spans="1:51" ht="15" x14ac:dyDescent="0.25">
      <c r="A2801" s="144">
        <v>2013</v>
      </c>
      <c r="B2801" s="77" t="s">
        <v>221</v>
      </c>
      <c r="C2801" s="78">
        <v>5</v>
      </c>
      <c r="D2801" s="77">
        <v>3519071</v>
      </c>
      <c r="E2801" s="78">
        <v>35190715</v>
      </c>
      <c r="F2801" s="78" t="str">
        <f t="shared" si="120"/>
        <v>351907152013</v>
      </c>
      <c r="G2801" s="96">
        <v>2.172234549644414</v>
      </c>
      <c r="H2801" s="80">
        <f t="shared" si="119"/>
        <v>203717</v>
      </c>
      <c r="I2801" s="91">
        <v>203717</v>
      </c>
      <c r="J2801" s="97">
        <v>0</v>
      </c>
      <c r="K2801" s="83">
        <f>(H2801)/VLOOKUP(D2801,'Dados Base'!$B:$K,6,FALSE)</f>
        <v>3274.1401478624239</v>
      </c>
      <c r="L2801" s="88">
        <f t="shared" si="121"/>
        <v>100</v>
      </c>
      <c r="M2801" s="85" t="s">
        <v>702</v>
      </c>
      <c r="N2801" s="92">
        <v>0.75600000000000001</v>
      </c>
      <c r="O2801" s="91">
        <v>11</v>
      </c>
      <c r="P2801" s="91" t="s">
        <v>691</v>
      </c>
      <c r="Q2801" s="91" t="s">
        <v>691</v>
      </c>
      <c r="R2801" s="91" t="s">
        <v>691</v>
      </c>
      <c r="S2801" s="91">
        <v>294</v>
      </c>
      <c r="T2801" s="87" t="s">
        <v>691</v>
      </c>
      <c r="U2801" s="87">
        <v>1179</v>
      </c>
      <c r="V2801" s="87">
        <v>901</v>
      </c>
      <c r="W2801" s="85" t="s">
        <v>691</v>
      </c>
      <c r="X2801" s="146">
        <v>0.69182387513425925</v>
      </c>
      <c r="Y2801" s="21">
        <v>188.23</v>
      </c>
      <c r="Z2801" s="147">
        <v>6019</v>
      </c>
      <c r="AA2801" s="147">
        <v>5275</v>
      </c>
      <c r="AB2801" s="21">
        <v>13</v>
      </c>
      <c r="AC2801" s="21">
        <v>1</v>
      </c>
      <c r="AD2801" s="153">
        <f>VLOOKUP(D2801,'Dados Base'!$B:$K,9,FALSE)*31536000/VLOOKUP($F2801,F:H,MATCH(H2800,F2800:AF2800,0),FALSE)</f>
        <v>122.29435933181816</v>
      </c>
      <c r="AE2801" s="153">
        <f>VLOOKUP(D2801,'Dados Base'!$B:$K,10,FALSE)*31536000/VLOOKUP($F2801,F:H,MATCH(H2800,F2800:AF2800,0),FALSE)</f>
        <v>17.028328514556957</v>
      </c>
      <c r="AF2801" s="148">
        <v>97.48</v>
      </c>
      <c r="AG2801" s="21">
        <v>100</v>
      </c>
      <c r="AH2801" s="148">
        <v>72.69</v>
      </c>
      <c r="AI2801" s="148">
        <v>28.65</v>
      </c>
      <c r="AJ2801" s="148">
        <v>97.5</v>
      </c>
      <c r="AK2801" s="72">
        <f>(SUMIFS('Banco de Indicadores Mun. (2)'!I:I,'Banco de Indicadores Mun. (2)'!B:B,'Banco de Indicadores - Mun. (1)'!B2801,'Banco de Indicadores Mun. (2)'!A:A,'Banco de Indicadores - Mun. (1)'!A2801) / VLOOKUP(D2801,'Dados Base'!$B:$K,8,FALSE)) * 100</f>
        <v>31.135833333333334</v>
      </c>
      <c r="AL2801" s="72">
        <f>(SUMIFS('Banco de Indicadores Mun. (2)'!I:I,'Banco de Indicadores Mun. (2)'!B:B,'Banco de Indicadores - Mun. (1)'!B2801,'Banco de Indicadores Mun. (2)'!A:A,'Banco de Indicadores - Mun. (1)'!A2801) / VLOOKUP(D2801,'Dados Base'!$B:$K,9,FALSE)) * 100</f>
        <v>11.82373417721519</v>
      </c>
      <c r="AM2801" s="72">
        <f>(SUMIFS('Banco de Indicadores Mun. (2)'!J:J,'Banco de Indicadores Mun. (2)'!B:B,'Banco de Indicadores - Mun. (1)'!B2801,'Banco de Indicadores Mun. (2)'!A:A,'Banco de Indicadores - Mun. (1)'!A2801) / VLOOKUP(D2801,'Dados Base'!$B:$K,7,FALSE)) * 100</f>
        <v>20.329578947368429</v>
      </c>
      <c r="AN2801" s="72">
        <f>(SUMIFS('Banco de Indicadores Mun. (2)'!K:K,'Banco de Indicadores Mun. (2)'!B:B,'Banco de Indicadores - Mun. (1)'!B2801,'Banco de Indicadores Mun. (2)'!A:A,'Banco de Indicadores - Mun. (1)'!A2801) / VLOOKUP(D2801,'Dados Base'!$B:$K,10,FALSE)) * 100</f>
        <v>49.801181818181817</v>
      </c>
      <c r="AO2801" s="24">
        <v>2</v>
      </c>
      <c r="AP2801" s="25">
        <v>0.49087705002528015</v>
      </c>
      <c r="AQ2801" s="17">
        <v>9</v>
      </c>
      <c r="AR2801" s="24">
        <v>9.8000000000000007</v>
      </c>
      <c r="AS2801" s="22">
        <v>65</v>
      </c>
      <c r="AT2801" s="22">
        <v>65</v>
      </c>
      <c r="AU2801" s="22">
        <v>53.293784310253237</v>
      </c>
      <c r="AV2801" s="22">
        <v>6.44</v>
      </c>
      <c r="AW2801" s="21">
        <v>0</v>
      </c>
      <c r="AX2801" s="21">
        <v>1</v>
      </c>
      <c r="AY2801" s="116">
        <v>2.4238755506205845</v>
      </c>
    </row>
    <row r="2802" spans="1:51" ht="15" x14ac:dyDescent="0.25">
      <c r="A2802" s="144">
        <v>2013</v>
      </c>
      <c r="B2802" s="77" t="s">
        <v>222</v>
      </c>
      <c r="C2802" s="78">
        <v>13</v>
      </c>
      <c r="D2802" s="77">
        <v>3519105</v>
      </c>
      <c r="E2802" s="78">
        <v>351910513</v>
      </c>
      <c r="F2802" s="78" t="str">
        <f t="shared" si="120"/>
        <v>3519105132013</v>
      </c>
      <c r="G2802" s="96">
        <v>1.7098162768107716</v>
      </c>
      <c r="H2802" s="80">
        <f t="shared" si="119"/>
        <v>10414</v>
      </c>
      <c r="I2802" s="91">
        <v>9125</v>
      </c>
      <c r="J2802" s="97">
        <v>1289</v>
      </c>
      <c r="K2802" s="83">
        <f>(H2802)/VLOOKUP(D2802,'Dados Base'!$B:$K,6,FALSE)</f>
        <v>19.002609346203677</v>
      </c>
      <c r="L2802" s="88">
        <f t="shared" si="121"/>
        <v>87.622431342423653</v>
      </c>
      <c r="M2802" s="85" t="s">
        <v>702</v>
      </c>
      <c r="N2802" s="92">
        <v>0.745</v>
      </c>
      <c r="O2802" s="91">
        <v>106</v>
      </c>
      <c r="P2802" s="91" t="s">
        <v>691</v>
      </c>
      <c r="Q2802" s="91" t="s">
        <v>691</v>
      </c>
      <c r="R2802" s="91" t="s">
        <v>691</v>
      </c>
      <c r="S2802" s="91">
        <v>32</v>
      </c>
      <c r="T2802" s="87" t="s">
        <v>691</v>
      </c>
      <c r="U2802" s="87">
        <v>92</v>
      </c>
      <c r="V2802" s="87">
        <v>62</v>
      </c>
      <c r="W2802" s="85" t="s">
        <v>691</v>
      </c>
      <c r="X2802" s="146">
        <v>2.1964319270833334E-2</v>
      </c>
      <c r="Y2802" s="21">
        <v>6.57</v>
      </c>
      <c r="Z2802" s="147">
        <v>397</v>
      </c>
      <c r="AA2802" s="147">
        <v>110</v>
      </c>
      <c r="AB2802" s="21">
        <v>0</v>
      </c>
      <c r="AC2802" s="21">
        <v>1</v>
      </c>
      <c r="AD2802" s="153">
        <f>VLOOKUP(D2802,'Dados Base'!$B:$K,9,FALSE)*31536000/VLOOKUP($F2802,F:H,MATCH(H2801,F2801:AF2801,0),FALSE)</f>
        <v>13445.346648742077</v>
      </c>
      <c r="AE2802" s="153">
        <f>VLOOKUP(D2802,'Dados Base'!$B:$K,10,FALSE)*31536000/VLOOKUP($F2802,F:H,MATCH(H2801,F2801:AF2801,0),FALSE)</f>
        <v>1332.4217399654317</v>
      </c>
      <c r="AF2802" s="148">
        <v>80.989999999999995</v>
      </c>
      <c r="AG2802" s="21">
        <v>97.43</v>
      </c>
      <c r="AH2802" s="148">
        <v>77.34</v>
      </c>
      <c r="AI2802" s="148">
        <v>20.51</v>
      </c>
      <c r="AJ2802" s="148">
        <v>92.93</v>
      </c>
      <c r="AK2802" s="72">
        <f>(SUMIFS('Banco de Indicadores Mun. (2)'!I:I,'Banco de Indicadores Mun. (2)'!B:B,'Banco de Indicadores - Mun. (1)'!B2802,'Banco de Indicadores Mun. (2)'!A:A,'Banco de Indicadores - Mun. (1)'!A2802) / VLOOKUP(D2802,'Dados Base'!$B:$K,8,FALSE)) * 100</f>
        <v>24.856958333333338</v>
      </c>
      <c r="AL2802" s="72">
        <f>(SUMIFS('Banco de Indicadores Mun. (2)'!I:I,'Banco de Indicadores Mun. (2)'!B:B,'Banco de Indicadores - Mun. (1)'!B2802,'Banco de Indicadores Mun. (2)'!A:A,'Banco de Indicadores - Mun. (1)'!A2802) / VLOOKUP(D2802,'Dados Base'!$B:$K,9,FALSE)) * 100</f>
        <v>12.092574324324328</v>
      </c>
      <c r="AM2802" s="72">
        <f>(SUMIFS('Banco de Indicadores Mun. (2)'!J:J,'Banco de Indicadores Mun. (2)'!B:B,'Banco de Indicadores - Mun. (1)'!B2802,'Banco de Indicadores Mun. (2)'!A:A,'Banco de Indicadores - Mun. (1)'!A2802) / VLOOKUP(D2802,'Dados Base'!$B:$K,7,FALSE)) * 100</f>
        <v>28.179430232558143</v>
      </c>
      <c r="AN2802" s="72">
        <f>(SUMIFS('Banco de Indicadores Mun. (2)'!K:K,'Banco de Indicadores Mun. (2)'!B:B,'Banco de Indicadores - Mun. (1)'!B2802,'Banco de Indicadores Mun. (2)'!A:A,'Banco de Indicadores - Mun. (1)'!A2802) / VLOOKUP(D2802,'Dados Base'!$B:$K,10,FALSE)) * 100</f>
        <v>11.869113636363634</v>
      </c>
      <c r="AO2802" s="24">
        <v>0</v>
      </c>
      <c r="AP2802" s="25">
        <v>0</v>
      </c>
      <c r="AQ2802" s="17">
        <v>0</v>
      </c>
      <c r="AR2802" s="24">
        <v>8</v>
      </c>
      <c r="AS2802" s="22">
        <v>90</v>
      </c>
      <c r="AT2802" s="22">
        <v>90</v>
      </c>
      <c r="AU2802" s="22">
        <v>78.303747534516759</v>
      </c>
      <c r="AV2802" s="22">
        <v>8.24</v>
      </c>
      <c r="AW2802" s="21">
        <v>0</v>
      </c>
      <c r="AX2802" s="21">
        <v>1</v>
      </c>
      <c r="AY2802" s="116">
        <v>169.48409344373866</v>
      </c>
    </row>
    <row r="2803" spans="1:51" ht="15" x14ac:dyDescent="0.25">
      <c r="A2803" s="144">
        <v>2013</v>
      </c>
      <c r="B2803" s="77" t="s">
        <v>223</v>
      </c>
      <c r="C2803" s="78">
        <v>20</v>
      </c>
      <c r="D2803" s="77">
        <v>3519204</v>
      </c>
      <c r="E2803" s="78">
        <v>351920420</v>
      </c>
      <c r="F2803" s="78" t="str">
        <f t="shared" si="120"/>
        <v>3519204202013</v>
      </c>
      <c r="G2803" s="96">
        <v>-0.45248228477694497</v>
      </c>
      <c r="H2803" s="80">
        <f t="shared" si="119"/>
        <v>6380</v>
      </c>
      <c r="I2803" s="91">
        <v>5144</v>
      </c>
      <c r="J2803" s="97">
        <v>1236</v>
      </c>
      <c r="K2803" s="83">
        <f>(H2803)/VLOOKUP(D2803,'Dados Base'!$B:$K,6,FALSE)</f>
        <v>19.68953491960621</v>
      </c>
      <c r="L2803" s="88">
        <f t="shared" si="121"/>
        <v>80.626959247648898</v>
      </c>
      <c r="M2803" s="85" t="s">
        <v>702</v>
      </c>
      <c r="N2803" s="92">
        <v>0.73299999999999998</v>
      </c>
      <c r="O2803" s="91">
        <v>86</v>
      </c>
      <c r="P2803" s="91" t="s">
        <v>691</v>
      </c>
      <c r="Q2803" s="91" t="s">
        <v>691</v>
      </c>
      <c r="R2803" s="91" t="s">
        <v>691</v>
      </c>
      <c r="S2803" s="91">
        <v>12</v>
      </c>
      <c r="T2803" s="87" t="s">
        <v>691</v>
      </c>
      <c r="U2803" s="87">
        <v>44</v>
      </c>
      <c r="V2803" s="87">
        <v>40</v>
      </c>
      <c r="W2803" s="85" t="s">
        <v>691</v>
      </c>
      <c r="X2803" s="146">
        <v>1.3373078125E-2</v>
      </c>
      <c r="Y2803" s="21">
        <v>3.6</v>
      </c>
      <c r="Z2803" s="147">
        <v>244</v>
      </c>
      <c r="AA2803" s="147">
        <v>33</v>
      </c>
      <c r="AB2803" s="21">
        <v>0</v>
      </c>
      <c r="AC2803" s="21">
        <v>0</v>
      </c>
      <c r="AD2803" s="153">
        <f>VLOOKUP(D2803,'Dados Base'!$B:$K,9,FALSE)*31536000/VLOOKUP($F2803,F:H,MATCH(H2802,F2802:AF2802,0),FALSE)</f>
        <v>11813.642633228839</v>
      </c>
      <c r="AE2803" s="153">
        <f>VLOOKUP(D2803,'Dados Base'!$B:$K,10,FALSE)*31536000/VLOOKUP($F2803,F:H,MATCH(H2802,F2802:AF2802,0),FALSE)</f>
        <v>1433.4545454545457</v>
      </c>
      <c r="AF2803" s="148">
        <v>80.489999999999995</v>
      </c>
      <c r="AG2803" s="21">
        <v>100</v>
      </c>
      <c r="AH2803" s="148">
        <v>79.91</v>
      </c>
      <c r="AI2803" s="148">
        <v>16.77</v>
      </c>
      <c r="AJ2803" s="148">
        <v>100</v>
      </c>
      <c r="AK2803" s="72">
        <f>(SUMIFS('Banco de Indicadores Mun. (2)'!I:I,'Banco de Indicadores Mun. (2)'!B:B,'Banco de Indicadores - Mun. (1)'!B2803,'Banco de Indicadores Mun. (2)'!A:A,'Banco de Indicadores - Mun. (1)'!A2803) / VLOOKUP(D2803,'Dados Base'!$B:$K,8,FALSE)) * 100</f>
        <v>0.68171287128712876</v>
      </c>
      <c r="AL2803" s="72">
        <f>(SUMIFS('Banco de Indicadores Mun. (2)'!I:I,'Banco de Indicadores Mun. (2)'!B:B,'Banco de Indicadores - Mun. (1)'!B2803,'Banco de Indicadores Mun. (2)'!A:A,'Banco de Indicadores - Mun. (1)'!A2803) / VLOOKUP(D2803,'Dados Base'!$B:$K,9,FALSE)) * 100</f>
        <v>0.28808786610878662</v>
      </c>
      <c r="AM2803" s="72">
        <f>(SUMIFS('Banco de Indicadores Mun. (2)'!J:J,'Banco de Indicadores Mun. (2)'!B:B,'Banco de Indicadores - Mun. (1)'!B2803,'Banco de Indicadores Mun. (2)'!A:A,'Banco de Indicadores - Mun. (1)'!A2803) / VLOOKUP(D2803,'Dados Base'!$B:$K,7,FALSE)) * 100</f>
        <v>0.84876388888888898</v>
      </c>
      <c r="AN2803" s="72">
        <f>(SUMIFS('Banco de Indicadores Mun. (2)'!K:K,'Banco de Indicadores Mun. (2)'!B:B,'Banco de Indicadores - Mun. (1)'!B2803,'Banco de Indicadores Mun. (2)'!A:A,'Banco de Indicadores - Mun. (1)'!A2803) / VLOOKUP(D2803,'Dados Base'!$B:$K,10,FALSE)) * 100</f>
        <v>0.26696551724137929</v>
      </c>
      <c r="AO2803" s="24">
        <v>0</v>
      </c>
      <c r="AP2803" s="25">
        <v>0</v>
      </c>
      <c r="AQ2803" s="17">
        <v>0</v>
      </c>
      <c r="AR2803" s="24">
        <v>7.7</v>
      </c>
      <c r="AS2803" s="22">
        <v>100</v>
      </c>
      <c r="AT2803" s="22">
        <v>100</v>
      </c>
      <c r="AU2803" s="22">
        <v>88.08664259927798</v>
      </c>
      <c r="AV2803" s="22">
        <v>9.6999999999999993</v>
      </c>
      <c r="AW2803" s="21">
        <v>0</v>
      </c>
      <c r="AX2803" s="21">
        <v>0</v>
      </c>
      <c r="AY2803" s="116">
        <v>9.7910197285232385</v>
      </c>
    </row>
    <row r="2804" spans="1:51" ht="15" x14ac:dyDescent="0.25">
      <c r="A2804" s="144">
        <v>2013</v>
      </c>
      <c r="B2804" s="77" t="s">
        <v>224</v>
      </c>
      <c r="C2804" s="78">
        <v>17</v>
      </c>
      <c r="D2804" s="77">
        <v>3519253</v>
      </c>
      <c r="E2804" s="78">
        <v>351925317</v>
      </c>
      <c r="F2804" s="78" t="str">
        <f t="shared" si="120"/>
        <v>3519253172013</v>
      </c>
      <c r="G2804" s="96">
        <v>4.9259904466208537</v>
      </c>
      <c r="H2804" s="80">
        <f t="shared" si="119"/>
        <v>6507</v>
      </c>
      <c r="I2804" s="91">
        <v>2895</v>
      </c>
      <c r="J2804" s="97">
        <v>3612</v>
      </c>
      <c r="K2804" s="83">
        <f>(H2804)/VLOOKUP(D2804,'Dados Base'!$B:$K,6,FALSE)</f>
        <v>16.211973989087376</v>
      </c>
      <c r="L2804" s="88">
        <f t="shared" si="121"/>
        <v>44.490548639926232</v>
      </c>
      <c r="M2804" s="85" t="s">
        <v>702</v>
      </c>
      <c r="N2804" s="92">
        <v>0.67400000000000004</v>
      </c>
      <c r="O2804" s="91">
        <v>12</v>
      </c>
      <c r="P2804" s="91" t="s">
        <v>691</v>
      </c>
      <c r="Q2804" s="91" t="s">
        <v>691</v>
      </c>
      <c r="R2804" s="91" t="s">
        <v>691</v>
      </c>
      <c r="S2804" s="91">
        <v>1</v>
      </c>
      <c r="T2804" s="87" t="s">
        <v>691</v>
      </c>
      <c r="U2804" s="87">
        <v>13</v>
      </c>
      <c r="V2804" s="87">
        <v>25</v>
      </c>
      <c r="W2804" s="85" t="s">
        <v>691</v>
      </c>
      <c r="X2804" s="146">
        <v>9.7350820312499999E-3</v>
      </c>
      <c r="Y2804" s="21">
        <v>2.31</v>
      </c>
      <c r="Z2804" s="147">
        <v>128</v>
      </c>
      <c r="AA2804" s="147">
        <v>51</v>
      </c>
      <c r="AB2804" s="21">
        <v>0</v>
      </c>
      <c r="AC2804" s="21">
        <v>0</v>
      </c>
      <c r="AD2804" s="153">
        <f>VLOOKUP(D2804,'Dados Base'!$B:$K,9,FALSE)*31536000/VLOOKUP($F2804,F:H,MATCH(H2803,F2803:AF2803,0),FALSE)</f>
        <v>18125.809128630706</v>
      </c>
      <c r="AE2804" s="153">
        <f>VLOOKUP(D2804,'Dados Base'!$B:$K,10,FALSE)*31536000/VLOOKUP($F2804,F:H,MATCH(H2803,F2803:AF2803,0),FALSE)</f>
        <v>1987.0539419087133</v>
      </c>
      <c r="AF2804" s="148">
        <v>57.45</v>
      </c>
      <c r="AG2804" s="21">
        <v>100</v>
      </c>
      <c r="AH2804" s="148">
        <v>37.65</v>
      </c>
      <c r="AI2804" s="148">
        <v>18.079999999999998</v>
      </c>
      <c r="AJ2804" s="148">
        <v>87.4</v>
      </c>
      <c r="AK2804" s="72">
        <f>(SUMIFS('Banco de Indicadores Mun. (2)'!I:I,'Banco de Indicadores Mun. (2)'!B:B,'Banco de Indicadores - Mun. (1)'!B2804,'Banco de Indicadores Mun. (2)'!A:A,'Banco de Indicadores - Mun. (1)'!A2804) / VLOOKUP(D2804,'Dados Base'!$B:$K,8,FALSE)) * 100</f>
        <v>6.4380151515151516</v>
      </c>
      <c r="AL2804" s="72">
        <f>(SUMIFS('Banco de Indicadores Mun. (2)'!I:I,'Banco de Indicadores Mun. (2)'!B:B,'Banco de Indicadores - Mun. (1)'!B2804,'Banco de Indicadores Mun. (2)'!A:A,'Banco de Indicadores - Mun. (1)'!A2804) / VLOOKUP(D2804,'Dados Base'!$B:$K,9,FALSE)) * 100</f>
        <v>3.408360962566845</v>
      </c>
      <c r="AM2804" s="72">
        <f>(SUMIFS('Banco de Indicadores Mun. (2)'!J:J,'Banco de Indicadores Mun. (2)'!B:B,'Banco de Indicadores - Mun. (1)'!B2804,'Banco de Indicadores Mun. (2)'!A:A,'Banco de Indicadores - Mun. (1)'!A2804) / VLOOKUP(D2804,'Dados Base'!$B:$K,7,FALSE)) * 100</f>
        <v>7.1118407643312089</v>
      </c>
      <c r="AN2804" s="72">
        <f>(SUMIFS('Banco de Indicadores Mun. (2)'!K:K,'Banco de Indicadores Mun. (2)'!B:B,'Banco de Indicadores - Mun. (1)'!B2804,'Banco de Indicadores Mun. (2)'!A:A,'Banco de Indicadores - Mun. (1)'!A2804) / VLOOKUP(D2804,'Dados Base'!$B:$K,10,FALSE)) * 100</f>
        <v>3.8577560975609773</v>
      </c>
      <c r="AO2804" s="24">
        <v>0</v>
      </c>
      <c r="AP2804" s="25">
        <v>0</v>
      </c>
      <c r="AQ2804" s="17">
        <v>0</v>
      </c>
      <c r="AR2804" s="24">
        <v>7.3</v>
      </c>
      <c r="AS2804" s="22">
        <v>88</v>
      </c>
      <c r="AT2804" s="22">
        <v>88</v>
      </c>
      <c r="AU2804" s="22">
        <v>71.508379888268152</v>
      </c>
      <c r="AV2804" s="22">
        <v>7.45</v>
      </c>
      <c r="AW2804" s="21">
        <v>0</v>
      </c>
      <c r="AX2804" s="21">
        <v>0</v>
      </c>
      <c r="AY2804" s="116">
        <v>115.00560885117224</v>
      </c>
    </row>
    <row r="2805" spans="1:51" ht="15" x14ac:dyDescent="0.25">
      <c r="A2805" s="144">
        <v>2013</v>
      </c>
      <c r="B2805" s="77" t="s">
        <v>225</v>
      </c>
      <c r="C2805" s="78">
        <v>13</v>
      </c>
      <c r="D2805" s="77">
        <v>3519303</v>
      </c>
      <c r="E2805" s="78">
        <v>351930313</v>
      </c>
      <c r="F2805" s="78" t="str">
        <f t="shared" si="120"/>
        <v>3519303132013</v>
      </c>
      <c r="G2805" s="96">
        <v>1.4507771104925515</v>
      </c>
      <c r="H2805" s="80">
        <f t="shared" si="119"/>
        <v>31951</v>
      </c>
      <c r="I2805" s="91">
        <v>30744</v>
      </c>
      <c r="J2805" s="97">
        <v>1207</v>
      </c>
      <c r="K2805" s="83">
        <f>(H2805)/VLOOKUP(D2805,'Dados Base'!$B:$K,6,FALSE)</f>
        <v>110.35090142985425</v>
      </c>
      <c r="L2805" s="88">
        <f t="shared" si="121"/>
        <v>96.222340458827588</v>
      </c>
      <c r="M2805" s="85" t="s">
        <v>702</v>
      </c>
      <c r="N2805" s="92">
        <v>0.70299999999999996</v>
      </c>
      <c r="O2805" s="91">
        <v>39</v>
      </c>
      <c r="P2805" s="91" t="s">
        <v>691</v>
      </c>
      <c r="Q2805" s="91" t="s">
        <v>691</v>
      </c>
      <c r="R2805" s="91" t="s">
        <v>691</v>
      </c>
      <c r="S2805" s="91">
        <v>66</v>
      </c>
      <c r="T2805" s="87" t="s">
        <v>691</v>
      </c>
      <c r="U2805" s="87">
        <v>279</v>
      </c>
      <c r="V2805" s="87">
        <v>234</v>
      </c>
      <c r="W2805" s="85" t="s">
        <v>691</v>
      </c>
      <c r="X2805" s="146">
        <v>7.5144673194662864E-2</v>
      </c>
      <c r="Y2805" s="21">
        <v>25.2</v>
      </c>
      <c r="Z2805" s="147">
        <v>626</v>
      </c>
      <c r="AA2805" s="147">
        <v>1075</v>
      </c>
      <c r="AB2805" s="21">
        <v>1</v>
      </c>
      <c r="AC2805" s="21">
        <v>0</v>
      </c>
      <c r="AD2805" s="153">
        <f>VLOOKUP(D2805,'Dados Base'!$B:$K,9,FALSE)*31536000/VLOOKUP($F2805,F:H,MATCH(H2804,F2804:AF2804,0),FALSE)</f>
        <v>2546.4893117586303</v>
      </c>
      <c r="AE2805" s="153">
        <f>VLOOKUP(D2805,'Dados Base'!$B:$K,10,FALSE)*31536000/VLOOKUP($F2805,F:H,MATCH(H2804,F2804:AF2804,0),FALSE)</f>
        <v>276.36318112109166</v>
      </c>
      <c r="AF2805" s="148" t="s">
        <v>692</v>
      </c>
      <c r="AG2805" s="21" t="s">
        <v>692</v>
      </c>
      <c r="AH2805" s="148" t="s">
        <v>692</v>
      </c>
      <c r="AI2805" s="148" t="s">
        <v>692</v>
      </c>
      <c r="AJ2805" s="148" t="s">
        <v>692</v>
      </c>
      <c r="AK2805" s="72">
        <f>(SUMIFS('Banco de Indicadores Mun. (2)'!I:I,'Banco de Indicadores Mun. (2)'!B:B,'Banco de Indicadores - Mun. (1)'!B2805,'Banco de Indicadores Mun. (2)'!A:A,'Banco de Indicadores - Mun. (1)'!A2805) / VLOOKUP(D2805,'Dados Base'!$B:$K,8,FALSE)) * 100</f>
        <v>10.163984251968506</v>
      </c>
      <c r="AL2805" s="72">
        <f>(SUMIFS('Banco de Indicadores Mun. (2)'!I:I,'Banco de Indicadores Mun. (2)'!B:B,'Banco de Indicadores - Mun. (1)'!B2805,'Banco de Indicadores Mun. (2)'!A:A,'Banco de Indicadores - Mun. (1)'!A2805) / VLOOKUP(D2805,'Dados Base'!$B:$K,9,FALSE)) * 100</f>
        <v>5.0032015503875975</v>
      </c>
      <c r="AM2805" s="72">
        <f>(SUMIFS('Banco de Indicadores Mun. (2)'!J:J,'Banco de Indicadores Mun. (2)'!B:B,'Banco de Indicadores - Mun. (1)'!B2805,'Banco de Indicadores Mun. (2)'!A:A,'Banco de Indicadores - Mun. (1)'!A2805) / VLOOKUP(D2805,'Dados Base'!$B:$K,7,FALSE)) * 100</f>
        <v>12.874747474747478</v>
      </c>
      <c r="AN2805" s="72">
        <f>(SUMIFS('Banco de Indicadores Mun. (2)'!K:K,'Banco de Indicadores Mun. (2)'!B:B,'Banco de Indicadores - Mun. (1)'!B2805,'Banco de Indicadores Mun. (2)'!A:A,'Banco de Indicadores - Mun. (1)'!A2805) / VLOOKUP(D2805,'Dados Base'!$B:$K,10,FALSE)) * 100</f>
        <v>0.5794999999999999</v>
      </c>
      <c r="AO2805" s="24">
        <v>0</v>
      </c>
      <c r="AP2805" s="25">
        <v>0</v>
      </c>
      <c r="AQ2805" s="17">
        <v>0</v>
      </c>
      <c r="AR2805" s="24">
        <v>8.3000000000000007</v>
      </c>
      <c r="AS2805" s="22">
        <v>80</v>
      </c>
      <c r="AT2805" s="22">
        <v>40</v>
      </c>
      <c r="AU2805" s="22">
        <v>36.801881246325692</v>
      </c>
      <c r="AV2805" s="22">
        <v>4.34</v>
      </c>
      <c r="AW2805" s="21">
        <v>0</v>
      </c>
      <c r="AX2805" s="21">
        <v>0</v>
      </c>
      <c r="AY2805" s="116">
        <v>1.0117469930896827</v>
      </c>
    </row>
    <row r="2806" spans="1:51" ht="15" x14ac:dyDescent="0.25">
      <c r="A2806" s="144">
        <v>2013</v>
      </c>
      <c r="B2806" s="77" t="s">
        <v>226</v>
      </c>
      <c r="C2806" s="78">
        <v>16</v>
      </c>
      <c r="D2806" s="77">
        <v>3519402</v>
      </c>
      <c r="E2806" s="78">
        <v>351940216</v>
      </c>
      <c r="F2806" s="78" t="str">
        <f t="shared" si="120"/>
        <v>3519402162013</v>
      </c>
      <c r="G2806" s="96">
        <v>1.3570058348565395</v>
      </c>
      <c r="H2806" s="80">
        <f t="shared" si="119"/>
        <v>11261</v>
      </c>
      <c r="I2806" s="91">
        <v>10444</v>
      </c>
      <c r="J2806" s="97">
        <v>817</v>
      </c>
      <c r="K2806" s="83">
        <f>(H2806)/VLOOKUP(D2806,'Dados Base'!$B:$K,6,FALSE)</f>
        <v>41.591874422899352</v>
      </c>
      <c r="L2806" s="88">
        <f t="shared" si="121"/>
        <v>92.744871681023</v>
      </c>
      <c r="M2806" s="85" t="s">
        <v>702</v>
      </c>
      <c r="N2806" s="92">
        <v>0.74</v>
      </c>
      <c r="O2806" s="91">
        <v>75</v>
      </c>
      <c r="P2806" s="91" t="s">
        <v>691</v>
      </c>
      <c r="Q2806" s="91" t="s">
        <v>691</v>
      </c>
      <c r="R2806" s="91" t="s">
        <v>691</v>
      </c>
      <c r="S2806" s="91">
        <v>31</v>
      </c>
      <c r="T2806" s="87" t="s">
        <v>691</v>
      </c>
      <c r="U2806" s="87">
        <v>106</v>
      </c>
      <c r="V2806" s="87">
        <v>80</v>
      </c>
      <c r="W2806" s="85" t="s">
        <v>691</v>
      </c>
      <c r="X2806" s="146">
        <v>3.0463103403935186E-2</v>
      </c>
      <c r="Y2806" s="21">
        <v>7.5</v>
      </c>
      <c r="Z2806" s="147">
        <v>455</v>
      </c>
      <c r="AA2806" s="147">
        <v>123</v>
      </c>
      <c r="AB2806" s="21">
        <v>3</v>
      </c>
      <c r="AC2806" s="21">
        <v>0</v>
      </c>
      <c r="AD2806" s="153">
        <f>VLOOKUP(D2806,'Dados Base'!$B:$K,9,FALSE)*31536000/VLOOKUP($F2806,F:H,MATCH(H2805,F2805:AF2805,0),FALSE)</f>
        <v>5656.9327768404228</v>
      </c>
      <c r="AE2806" s="153">
        <f>VLOOKUP(D2806,'Dados Base'!$B:$K,10,FALSE)*31536000/VLOOKUP($F2806,F:H,MATCH(H2805,F2805:AF2805,0),FALSE)</f>
        <v>504.08311872835435</v>
      </c>
      <c r="AF2806" s="148">
        <v>88.87</v>
      </c>
      <c r="AG2806" s="21">
        <v>92.19</v>
      </c>
      <c r="AH2806" s="148">
        <v>85.95</v>
      </c>
      <c r="AI2806" s="148">
        <v>13.11</v>
      </c>
      <c r="AJ2806" s="148">
        <v>96.4</v>
      </c>
      <c r="AK2806" s="72">
        <f>(SUMIFS('Banco de Indicadores Mun. (2)'!I:I,'Banco de Indicadores Mun. (2)'!B:B,'Banco de Indicadores - Mun. (1)'!B2806,'Banco de Indicadores Mun. (2)'!A:A,'Banco de Indicadores - Mun. (1)'!A2806) / VLOOKUP(D2806,'Dados Base'!$B:$K,8,FALSE)) * 100</f>
        <v>6.7648536585365848</v>
      </c>
      <c r="AL2806" s="72">
        <f>(SUMIFS('Banco de Indicadores Mun. (2)'!I:I,'Banco de Indicadores Mun. (2)'!B:B,'Banco de Indicadores - Mun. (1)'!B2806,'Banco de Indicadores Mun. (2)'!A:A,'Banco de Indicadores - Mun. (1)'!A2806) / VLOOKUP(D2806,'Dados Base'!$B:$K,9,FALSE)) * 100</f>
        <v>2.7461287128712866</v>
      </c>
      <c r="AM2806" s="72">
        <f>(SUMIFS('Banco de Indicadores Mun. (2)'!J:J,'Banco de Indicadores Mun. (2)'!B:B,'Banco de Indicadores - Mun. (1)'!B2806,'Banco de Indicadores Mun. (2)'!A:A,'Banco de Indicadores - Mun. (1)'!A2806) / VLOOKUP(D2806,'Dados Base'!$B:$K,7,FALSE)) * 100</f>
        <v>6.6694687499999992</v>
      </c>
      <c r="AN2806" s="72">
        <f>(SUMIFS('Banco de Indicadores Mun. (2)'!K:K,'Banco de Indicadores Mun. (2)'!B:B,'Banco de Indicadores - Mun. (1)'!B2806,'Banco de Indicadores Mun. (2)'!A:A,'Banco de Indicadores - Mun. (1)'!A2806) / VLOOKUP(D2806,'Dados Base'!$B:$K,10,FALSE)) * 100</f>
        <v>7.104000000000001</v>
      </c>
      <c r="AO2806" s="24">
        <v>0</v>
      </c>
      <c r="AP2806" s="25">
        <v>0</v>
      </c>
      <c r="AQ2806" s="17">
        <v>0</v>
      </c>
      <c r="AR2806" s="24">
        <v>8</v>
      </c>
      <c r="AS2806" s="22">
        <v>97</v>
      </c>
      <c r="AT2806" s="22">
        <v>97</v>
      </c>
      <c r="AU2806" s="22">
        <v>78.719723183390997</v>
      </c>
      <c r="AV2806" s="22">
        <v>8.57</v>
      </c>
      <c r="AW2806" s="21">
        <v>0</v>
      </c>
      <c r="AX2806" s="21">
        <v>0</v>
      </c>
      <c r="AY2806" s="116">
        <v>15.02054115296127</v>
      </c>
    </row>
    <row r="2807" spans="1:51" ht="15" x14ac:dyDescent="0.25">
      <c r="A2807" s="144">
        <v>2013</v>
      </c>
      <c r="B2807" s="77" t="s">
        <v>227</v>
      </c>
      <c r="C2807" s="78">
        <v>17</v>
      </c>
      <c r="D2807" s="77">
        <v>3519501</v>
      </c>
      <c r="E2807" s="78">
        <v>351950117</v>
      </c>
      <c r="F2807" s="78" t="str">
        <f t="shared" si="120"/>
        <v>3519501172013</v>
      </c>
      <c r="G2807" s="96">
        <v>1.513145731767418</v>
      </c>
      <c r="H2807" s="80">
        <f t="shared" si="119"/>
        <v>6956</v>
      </c>
      <c r="I2807" s="91">
        <v>6466</v>
      </c>
      <c r="J2807" s="97">
        <v>490</v>
      </c>
      <c r="K2807" s="83">
        <f>(H2807)/VLOOKUP(D2807,'Dados Base'!$B:$K,6,FALSE)</f>
        <v>30.448675859050123</v>
      </c>
      <c r="L2807" s="88">
        <f t="shared" si="121"/>
        <v>92.955721679125929</v>
      </c>
      <c r="M2807" s="85" t="s">
        <v>702</v>
      </c>
      <c r="N2807" s="92">
        <v>0.70799999999999996</v>
      </c>
      <c r="O2807" s="91">
        <v>34</v>
      </c>
      <c r="P2807" s="91" t="s">
        <v>691</v>
      </c>
      <c r="Q2807" s="91" t="s">
        <v>691</v>
      </c>
      <c r="R2807" s="91" t="s">
        <v>691</v>
      </c>
      <c r="S2807" s="91">
        <v>8</v>
      </c>
      <c r="T2807" s="87" t="s">
        <v>691</v>
      </c>
      <c r="U2807" s="87">
        <v>51</v>
      </c>
      <c r="V2807" s="87">
        <v>49</v>
      </c>
      <c r="W2807" s="85" t="s">
        <v>691</v>
      </c>
      <c r="X2807" s="146">
        <v>1.6221609374999998E-2</v>
      </c>
      <c r="Y2807" s="21">
        <v>4.66</v>
      </c>
      <c r="Z2807" s="147">
        <v>301</v>
      </c>
      <c r="AA2807" s="147">
        <v>58</v>
      </c>
      <c r="AB2807" s="21">
        <v>0</v>
      </c>
      <c r="AC2807" s="21">
        <v>0</v>
      </c>
      <c r="AD2807" s="153">
        <f>VLOOKUP(D2807,'Dados Base'!$B:$K,9,FALSE)*31536000/VLOOKUP($F2807,F:H,MATCH(H2806,F2806:AF2806,0),FALSE)</f>
        <v>9611.3168487636576</v>
      </c>
      <c r="AE2807" s="153">
        <f>VLOOKUP(D2807,'Dados Base'!$B:$K,10,FALSE)*31536000/VLOOKUP($F2807,F:H,MATCH(H2806,F2806:AF2806,0),FALSE)</f>
        <v>1042.7372052903972</v>
      </c>
      <c r="AF2807" s="148">
        <v>89.55</v>
      </c>
      <c r="AG2807" s="21">
        <v>92.38</v>
      </c>
      <c r="AH2807" s="148">
        <v>88.28</v>
      </c>
      <c r="AI2807" s="148">
        <v>46.87</v>
      </c>
      <c r="AJ2807" s="148">
        <v>96.93</v>
      </c>
      <c r="AK2807" s="72">
        <f>(SUMIFS('Banco de Indicadores Mun. (2)'!I:I,'Banco de Indicadores Mun. (2)'!B:B,'Banco de Indicadores - Mun. (1)'!B2807,'Banco de Indicadores Mun. (2)'!A:A,'Banco de Indicadores - Mun. (1)'!A2807) / VLOOKUP(D2807,'Dados Base'!$B:$K,8,FALSE)) * 100</f>
        <v>15.594026785714284</v>
      </c>
      <c r="AL2807" s="72">
        <f>(SUMIFS('Banco de Indicadores Mun. (2)'!I:I,'Banco de Indicadores Mun. (2)'!B:B,'Banco de Indicadores - Mun. (1)'!B2807,'Banco de Indicadores Mun. (2)'!A:A,'Banco de Indicadores - Mun. (1)'!A2807) / VLOOKUP(D2807,'Dados Base'!$B:$K,9,FALSE)) * 100</f>
        <v>8.2383537735849046</v>
      </c>
      <c r="AM2807" s="72">
        <f>(SUMIFS('Banco de Indicadores Mun. (2)'!J:J,'Banco de Indicadores Mun. (2)'!B:B,'Banco de Indicadores - Mun. (1)'!B2807,'Banco de Indicadores Mun. (2)'!A:A,'Banco de Indicadores - Mun. (1)'!A2807) / VLOOKUP(D2807,'Dados Base'!$B:$K,7,FALSE)) * 100</f>
        <v>19.60440449438202</v>
      </c>
      <c r="AN2807" s="72">
        <f>(SUMIFS('Banco de Indicadores Mun. (2)'!K:K,'Banco de Indicadores Mun. (2)'!B:B,'Banco de Indicadores - Mun. (1)'!B2807,'Banco de Indicadores Mun. (2)'!A:A,'Banco de Indicadores - Mun. (1)'!A2807) / VLOOKUP(D2807,'Dados Base'!$B:$K,10,FALSE)) * 100</f>
        <v>7.5608695652173874E-2</v>
      </c>
      <c r="AO2807" s="24">
        <v>0</v>
      </c>
      <c r="AP2807" s="25">
        <v>0</v>
      </c>
      <c r="AQ2807" s="17">
        <v>0</v>
      </c>
      <c r="AR2807" s="24">
        <v>7.7</v>
      </c>
      <c r="AS2807" s="22">
        <v>97.51</v>
      </c>
      <c r="AT2807" s="22">
        <v>97.510000000000019</v>
      </c>
      <c r="AU2807" s="22">
        <v>83.844011142061277</v>
      </c>
      <c r="AV2807" s="22">
        <v>9.76</v>
      </c>
      <c r="AW2807" s="21">
        <v>0</v>
      </c>
      <c r="AX2807" s="21">
        <v>0</v>
      </c>
      <c r="AY2807" s="116">
        <v>1.0569924539122866</v>
      </c>
    </row>
    <row r="2808" spans="1:51" ht="15" x14ac:dyDescent="0.25">
      <c r="A2808" s="144">
        <v>2013</v>
      </c>
      <c r="B2808" s="77" t="s">
        <v>228</v>
      </c>
      <c r="C2808" s="78">
        <v>13</v>
      </c>
      <c r="D2808" s="77">
        <v>3519600</v>
      </c>
      <c r="E2808" s="78">
        <v>351960013</v>
      </c>
      <c r="F2808" s="78" t="str">
        <f t="shared" si="120"/>
        <v>3519600132013</v>
      </c>
      <c r="G2808" s="96">
        <v>1.2355678395289393</v>
      </c>
      <c r="H2808" s="80">
        <f t="shared" si="119"/>
        <v>54855</v>
      </c>
      <c r="I2808" s="91">
        <v>52849</v>
      </c>
      <c r="J2808" s="97">
        <v>2006</v>
      </c>
      <c r="K2808" s="83">
        <f>(H2808)/VLOOKUP(D2808,'Dados Base'!$B:$K,6,FALSE)</f>
        <v>79.652378463146889</v>
      </c>
      <c r="L2808" s="88">
        <f t="shared" si="121"/>
        <v>96.343086318475983</v>
      </c>
      <c r="M2808" s="85" t="s">
        <v>702</v>
      </c>
      <c r="N2808" s="92">
        <v>0.747</v>
      </c>
      <c r="O2808" s="91">
        <v>238</v>
      </c>
      <c r="P2808" s="91" t="s">
        <v>691</v>
      </c>
      <c r="Q2808" s="91" t="s">
        <v>691</v>
      </c>
      <c r="R2808" s="91" t="s">
        <v>691</v>
      </c>
      <c r="S2808" s="91">
        <v>597</v>
      </c>
      <c r="T2808" s="87" t="s">
        <v>691</v>
      </c>
      <c r="U2808" s="87">
        <v>686</v>
      </c>
      <c r="V2808" s="87">
        <v>432</v>
      </c>
      <c r="W2808" s="85" t="s">
        <v>691</v>
      </c>
      <c r="X2808" s="146">
        <v>0.15787732473958332</v>
      </c>
      <c r="Y2808" s="21">
        <v>43.44</v>
      </c>
      <c r="Z2808" s="147">
        <v>0</v>
      </c>
      <c r="AA2808" s="147">
        <v>2932</v>
      </c>
      <c r="AB2808" s="21">
        <v>2</v>
      </c>
      <c r="AC2808" s="21">
        <v>1</v>
      </c>
      <c r="AD2808" s="153">
        <f>VLOOKUP(D2808,'Dados Base'!$B:$K,9,FALSE)*31536000/VLOOKUP($F2808,F:H,MATCH(H2807,F2807:AF2807,0),FALSE)</f>
        <v>3184.931911402789</v>
      </c>
      <c r="AE2808" s="153">
        <f>VLOOKUP(D2808,'Dados Base'!$B:$K,10,FALSE)*31536000/VLOOKUP($F2808,F:H,MATCH(H2807,F2807:AF2807,0),FALSE)</f>
        <v>321.94257588187037</v>
      </c>
      <c r="AF2808" s="148">
        <v>94.55</v>
      </c>
      <c r="AG2808" s="21">
        <v>97.82</v>
      </c>
      <c r="AH2808" s="148">
        <v>94.55</v>
      </c>
      <c r="AI2808" s="148">
        <v>50.88</v>
      </c>
      <c r="AJ2808" s="148">
        <v>98.44</v>
      </c>
      <c r="AK2808" s="72">
        <f>(SUMIFS('Banco de Indicadores Mun. (2)'!I:I,'Banco de Indicadores Mun. (2)'!B:B,'Banco de Indicadores - Mun. (1)'!B2808,'Banco de Indicadores Mun. (2)'!A:A,'Banco de Indicadores - Mun. (1)'!A2808) / VLOOKUP(D2808,'Dados Base'!$B:$K,8,FALSE)) * 100</f>
        <v>18.609414545454541</v>
      </c>
      <c r="AL2808" s="72">
        <f>(SUMIFS('Banco de Indicadores Mun. (2)'!I:I,'Banco de Indicadores Mun. (2)'!B:B,'Banco de Indicadores - Mun. (1)'!B2808,'Banco de Indicadores Mun. (2)'!A:A,'Banco de Indicadores - Mun. (1)'!A2808) / VLOOKUP(D2808,'Dados Base'!$B:$K,9,FALSE)) * 100</f>
        <v>9.2375252707581215</v>
      </c>
      <c r="AM2808" s="72">
        <f>(SUMIFS('Banco de Indicadores Mun. (2)'!J:J,'Banco de Indicadores Mun. (2)'!B:B,'Banco de Indicadores - Mun. (1)'!B2808,'Banco de Indicadores Mun. (2)'!A:A,'Banco de Indicadores - Mun. (1)'!A2808) / VLOOKUP(D2808,'Dados Base'!$B:$K,7,FALSE)) * 100</f>
        <v>11.945821917808219</v>
      </c>
      <c r="AN2808" s="72">
        <f>(SUMIFS('Banco de Indicadores Mun. (2)'!K:K,'Banco de Indicadores Mun. (2)'!B:B,'Banco de Indicadores - Mun. (1)'!B2808,'Banco de Indicadores Mun. (2)'!A:A,'Banco de Indicadores - Mun. (1)'!A2808) / VLOOKUP(D2808,'Dados Base'!$B:$K,10,FALSE)) * 100</f>
        <v>44.66882142857142</v>
      </c>
      <c r="AO2808" s="24">
        <v>0</v>
      </c>
      <c r="AP2808" s="25">
        <v>0</v>
      </c>
      <c r="AQ2808" s="17">
        <v>0</v>
      </c>
      <c r="AR2808" s="24">
        <v>8.5</v>
      </c>
      <c r="AS2808" s="22">
        <v>82</v>
      </c>
      <c r="AT2808" s="22">
        <v>0</v>
      </c>
      <c r="AU2808" s="22">
        <v>0</v>
      </c>
      <c r="AV2808" s="22">
        <v>1.23</v>
      </c>
      <c r="AW2808" s="21">
        <v>0</v>
      </c>
      <c r="AX2808" s="21">
        <v>1</v>
      </c>
      <c r="AY2808" s="116">
        <v>149.79310417225065</v>
      </c>
    </row>
    <row r="2809" spans="1:51" ht="15" x14ac:dyDescent="0.25">
      <c r="A2809" s="144">
        <v>2013</v>
      </c>
      <c r="B2809" s="77" t="s">
        <v>229</v>
      </c>
      <c r="C2809" s="78">
        <v>10</v>
      </c>
      <c r="D2809" s="77">
        <v>3519709</v>
      </c>
      <c r="E2809" s="78">
        <v>351970910</v>
      </c>
      <c r="F2809" s="78" t="str">
        <f t="shared" si="120"/>
        <v>3519709102013</v>
      </c>
      <c r="G2809" s="96">
        <v>0.86776212183818924</v>
      </c>
      <c r="H2809" s="80">
        <f t="shared" si="119"/>
        <v>72764</v>
      </c>
      <c r="I2809" s="91">
        <v>25883</v>
      </c>
      <c r="J2809" s="97">
        <v>46881</v>
      </c>
      <c r="K2809" s="83">
        <f>(H2809)/VLOOKUP(D2809,'Dados Base'!$B:$K,6,FALSE)</f>
        <v>68.665364399022351</v>
      </c>
      <c r="L2809" s="88">
        <f t="shared" si="121"/>
        <v>35.571161563410477</v>
      </c>
      <c r="M2809" s="85" t="s">
        <v>702</v>
      </c>
      <c r="N2809" s="92">
        <v>0.71</v>
      </c>
      <c r="O2809" s="91">
        <v>406</v>
      </c>
      <c r="P2809" s="91" t="s">
        <v>691</v>
      </c>
      <c r="Q2809" s="91" t="s">
        <v>691</v>
      </c>
      <c r="R2809" s="91" t="s">
        <v>691</v>
      </c>
      <c r="S2809" s="91">
        <v>69</v>
      </c>
      <c r="T2809" s="87" t="s">
        <v>691</v>
      </c>
      <c r="U2809" s="87">
        <v>574</v>
      </c>
      <c r="V2809" s="87">
        <v>348</v>
      </c>
      <c r="W2809" s="85" t="s">
        <v>691</v>
      </c>
      <c r="X2809" s="146">
        <v>8.2749511518518518E-2</v>
      </c>
      <c r="Y2809" s="21">
        <v>21.07</v>
      </c>
      <c r="Z2809" s="147">
        <v>704</v>
      </c>
      <c r="AA2809" s="147">
        <v>718</v>
      </c>
      <c r="AB2809" s="21">
        <v>3</v>
      </c>
      <c r="AC2809" s="21">
        <v>0</v>
      </c>
      <c r="AD2809" s="153">
        <f>VLOOKUP(D2809,'Dados Base'!$B:$K,9,FALSE)*31536000/VLOOKUP($F2809,F:H,MATCH(H2808,F2808:AF2808,0),FALSE)</f>
        <v>8555.3383541311632</v>
      </c>
      <c r="AE2809" s="153">
        <f>VLOOKUP(D2809,'Dados Base'!$B:$K,10,FALSE)*31536000/VLOOKUP($F2809,F:H,MATCH(H2808,F2808:AF2808,0),FALSE)</f>
        <v>1157.181023583091</v>
      </c>
      <c r="AF2809" s="148">
        <v>37.36</v>
      </c>
      <c r="AG2809" s="21">
        <v>93.35</v>
      </c>
      <c r="AH2809" s="148">
        <v>17.22</v>
      </c>
      <c r="AI2809" s="148">
        <v>47.81</v>
      </c>
      <c r="AJ2809" s="148">
        <v>100</v>
      </c>
      <c r="AK2809" s="72">
        <f>(SUMIFS('Banco de Indicadores Mun. (2)'!I:I,'Banco de Indicadores Mun. (2)'!B:B,'Banco de Indicadores - Mun. (1)'!B2809,'Banco de Indicadores Mun. (2)'!A:A,'Banco de Indicadores - Mun. (1)'!A2809) / VLOOKUP(D2809,'Dados Base'!$B:$K,8,FALSE)) * 100</f>
        <v>1.193604141291108</v>
      </c>
      <c r="AL2809" s="72">
        <f>(SUMIFS('Banco de Indicadores Mun. (2)'!I:I,'Banco de Indicadores Mun. (2)'!B:B,'Banco de Indicadores - Mun. (1)'!B2809,'Banco de Indicadores Mun. (2)'!A:A,'Banco de Indicadores - Mun. (1)'!A2809) / VLOOKUP(D2809,'Dados Base'!$B:$K,9,FALSE)) * 100</f>
        <v>0.49642806484295843</v>
      </c>
      <c r="AM2809" s="72">
        <f>(SUMIFS('Banco de Indicadores Mun. (2)'!J:J,'Banco de Indicadores Mun. (2)'!B:B,'Banco de Indicadores - Mun. (1)'!B2809,'Banco de Indicadores Mun. (2)'!A:A,'Banco de Indicadores - Mun. (1)'!A2809) / VLOOKUP(D2809,'Dados Base'!$B:$K,7,FALSE)) * 100</f>
        <v>1.1317870036101079</v>
      </c>
      <c r="AN2809" s="72">
        <f>(SUMIFS('Banco de Indicadores Mun. (2)'!K:K,'Banco de Indicadores Mun. (2)'!B:B,'Banco de Indicadores - Mun. (1)'!B2809,'Banco de Indicadores Mun. (2)'!A:A,'Banco de Indicadores - Mun. (1)'!A2809) / VLOOKUP(D2809,'Dados Base'!$B:$K,10,FALSE)) * 100</f>
        <v>1.3218689138576776</v>
      </c>
      <c r="AO2809" s="24">
        <v>0</v>
      </c>
      <c r="AP2809" s="25">
        <v>0</v>
      </c>
      <c r="AQ2809" s="17">
        <v>0</v>
      </c>
      <c r="AR2809" s="24">
        <v>8</v>
      </c>
      <c r="AS2809" s="22">
        <v>55</v>
      </c>
      <c r="AT2809" s="22">
        <v>55.000000000000007</v>
      </c>
      <c r="AU2809" s="22">
        <v>49.507735583684955</v>
      </c>
      <c r="AV2809" s="22">
        <v>6.04</v>
      </c>
      <c r="AW2809" s="21">
        <v>0</v>
      </c>
      <c r="AX2809" s="21">
        <v>0</v>
      </c>
      <c r="AY2809" s="116">
        <v>172.44148011825123</v>
      </c>
    </row>
    <row r="2810" spans="1:51" ht="15" x14ac:dyDescent="0.25">
      <c r="A2810" s="144">
        <v>2013</v>
      </c>
      <c r="B2810" s="77" t="s">
        <v>230</v>
      </c>
      <c r="C2810" s="78">
        <v>12</v>
      </c>
      <c r="D2810" s="77">
        <v>3519808</v>
      </c>
      <c r="E2810" s="78">
        <v>351980812</v>
      </c>
      <c r="F2810" s="78" t="str">
        <f t="shared" si="120"/>
        <v>3519808122013</v>
      </c>
      <c r="G2810" s="96">
        <v>0.91229535291055264</v>
      </c>
      <c r="H2810" s="80">
        <f t="shared" si="119"/>
        <v>7637</v>
      </c>
      <c r="I2810" s="91">
        <v>6575</v>
      </c>
      <c r="J2810" s="97">
        <v>1062</v>
      </c>
      <c r="K2810" s="83">
        <f>(H2810)/VLOOKUP(D2810,'Dados Base'!$B:$K,6,FALSE)</f>
        <v>21.03103571723625</v>
      </c>
      <c r="L2810" s="88">
        <f t="shared" si="121"/>
        <v>86.094015974859246</v>
      </c>
      <c r="M2810" s="85" t="s">
        <v>702</v>
      </c>
      <c r="N2810" s="92">
        <v>0.72</v>
      </c>
      <c r="O2810" s="91">
        <v>42</v>
      </c>
      <c r="P2810" s="91" t="s">
        <v>691</v>
      </c>
      <c r="Q2810" s="91" t="s">
        <v>691</v>
      </c>
      <c r="R2810" s="91" t="s">
        <v>691</v>
      </c>
      <c r="S2810" s="91">
        <v>6</v>
      </c>
      <c r="T2810" s="87" t="s">
        <v>691</v>
      </c>
      <c r="U2810" s="87">
        <v>43</v>
      </c>
      <c r="V2810" s="87">
        <v>55</v>
      </c>
      <c r="W2810" s="85" t="s">
        <v>691</v>
      </c>
      <c r="X2810" s="146">
        <v>1.790518515625E-2</v>
      </c>
      <c r="Y2810" s="21">
        <v>4.7300000000000004</v>
      </c>
      <c r="Z2810" s="147">
        <v>314</v>
      </c>
      <c r="AA2810" s="147">
        <v>51</v>
      </c>
      <c r="AB2810" s="21">
        <v>2</v>
      </c>
      <c r="AC2810" s="21">
        <v>0</v>
      </c>
      <c r="AD2810" s="153">
        <f>VLOOKUP(D2810,'Dados Base'!$B:$K,9,FALSE)*31536000/VLOOKUP($F2810,F:H,MATCH(H2809,F2809:AF2809,0),FALSE)</f>
        <v>14700.557810658636</v>
      </c>
      <c r="AE2810" s="153">
        <f>VLOOKUP(D2810,'Dados Base'!$B:$K,10,FALSE)*31536000/VLOOKUP($F2810,F:H,MATCH(H2809,F2809:AF2809,0),FALSE)</f>
        <v>1651.7480686133299</v>
      </c>
      <c r="AF2810" s="148">
        <v>90.03</v>
      </c>
      <c r="AG2810" s="21">
        <v>100</v>
      </c>
      <c r="AH2810" s="148">
        <v>89.27</v>
      </c>
      <c r="AI2810" s="148">
        <v>19.8</v>
      </c>
      <c r="AJ2810" s="148">
        <v>100</v>
      </c>
      <c r="AK2810" s="72">
        <f>(SUMIFS('Banco de Indicadores Mun. (2)'!I:I,'Banco de Indicadores Mun. (2)'!B:B,'Banco de Indicadores - Mun. (1)'!B2810,'Banco de Indicadores Mun. (2)'!A:A,'Banco de Indicadores - Mun. (1)'!A2810) / VLOOKUP(D2810,'Dados Base'!$B:$K,8,FALSE)) * 100</f>
        <v>11.299512195121951</v>
      </c>
      <c r="AL2810" s="72">
        <f>(SUMIFS('Banco de Indicadores Mun. (2)'!I:I,'Banco de Indicadores Mun. (2)'!B:B,'Banco de Indicadores - Mun. (1)'!B2810,'Banco de Indicadores Mun. (2)'!A:A,'Banco de Indicadores - Mun. (1)'!A2810) / VLOOKUP(D2810,'Dados Base'!$B:$K,9,FALSE)) * 100</f>
        <v>3.9040449438202245</v>
      </c>
      <c r="AM2810" s="72">
        <f>(SUMIFS('Banco de Indicadores Mun. (2)'!J:J,'Banco de Indicadores Mun. (2)'!B:B,'Banco de Indicadores - Mun. (1)'!B2810,'Banco de Indicadores Mun. (2)'!A:A,'Banco de Indicadores - Mun. (1)'!A2810) / VLOOKUP(D2810,'Dados Base'!$B:$K,7,FALSE)) * 100</f>
        <v>16.496590361445783</v>
      </c>
      <c r="AN2810" s="72">
        <f>(SUMIFS('Banco de Indicadores Mun. (2)'!K:K,'Banco de Indicadores Mun. (2)'!B:B,'Banco de Indicadores - Mun. (1)'!B2810,'Banco de Indicadores Mun. (2)'!A:A,'Banco de Indicadores - Mun. (1)'!A2810) / VLOOKUP(D2810,'Dados Base'!$B:$K,10,FALSE)) * 100</f>
        <v>0.51557500000000001</v>
      </c>
      <c r="AO2810" s="24">
        <v>0</v>
      </c>
      <c r="AP2810" s="25">
        <v>0</v>
      </c>
      <c r="AQ2810" s="17">
        <v>0</v>
      </c>
      <c r="AR2810" s="24">
        <v>7.5</v>
      </c>
      <c r="AS2810" s="22">
        <v>100</v>
      </c>
      <c r="AT2810" s="22">
        <v>100</v>
      </c>
      <c r="AU2810" s="22">
        <v>86.027397260273972</v>
      </c>
      <c r="AV2810" s="22">
        <v>10</v>
      </c>
      <c r="AW2810" s="21">
        <v>0</v>
      </c>
      <c r="AX2810" s="21">
        <v>0</v>
      </c>
      <c r="AY2810" s="116">
        <v>4.2354847244675264</v>
      </c>
    </row>
    <row r="2811" spans="1:51" ht="15" x14ac:dyDescent="0.25">
      <c r="A2811" s="144">
        <v>2013</v>
      </c>
      <c r="B2811" s="77" t="s">
        <v>231</v>
      </c>
      <c r="C2811" s="78">
        <v>22</v>
      </c>
      <c r="D2811" s="77">
        <v>3519907</v>
      </c>
      <c r="E2811" s="78">
        <v>351990722</v>
      </c>
      <c r="F2811" s="78" t="str">
        <f t="shared" si="120"/>
        <v>3519907222013</v>
      </c>
      <c r="G2811" s="96">
        <v>0.42746577003369701</v>
      </c>
      <c r="H2811" s="80">
        <f t="shared" si="119"/>
        <v>7711</v>
      </c>
      <c r="I2811" s="91">
        <v>6958</v>
      </c>
      <c r="J2811" s="97">
        <v>753</v>
      </c>
      <c r="K2811" s="83">
        <f>(H2811)/VLOOKUP(D2811,'Dados Base'!$B:$K,6,FALSE)</f>
        <v>12.936400087238075</v>
      </c>
      <c r="L2811" s="88">
        <f t="shared" si="121"/>
        <v>90.234729607054859</v>
      </c>
      <c r="M2811" s="85" t="s">
        <v>702</v>
      </c>
      <c r="N2811" s="92">
        <v>0.73599999999999999</v>
      </c>
      <c r="O2811" s="91">
        <v>78</v>
      </c>
      <c r="P2811" s="91" t="s">
        <v>691</v>
      </c>
      <c r="Q2811" s="91" t="s">
        <v>691</v>
      </c>
      <c r="R2811" s="91" t="s">
        <v>691</v>
      </c>
      <c r="S2811" s="91">
        <v>8</v>
      </c>
      <c r="T2811" s="87" t="s">
        <v>691</v>
      </c>
      <c r="U2811" s="87">
        <v>64</v>
      </c>
      <c r="V2811" s="87">
        <v>54</v>
      </c>
      <c r="W2811" s="85" t="s">
        <v>691</v>
      </c>
      <c r="X2811" s="146">
        <v>1.8447597633153508E-2</v>
      </c>
      <c r="Y2811" s="21">
        <v>4.95</v>
      </c>
      <c r="Z2811" s="147">
        <v>352</v>
      </c>
      <c r="AA2811" s="147">
        <v>30</v>
      </c>
      <c r="AB2811" s="21">
        <v>0</v>
      </c>
      <c r="AC2811" s="21">
        <v>0</v>
      </c>
      <c r="AD2811" s="153">
        <f>VLOOKUP(D2811,'Dados Base'!$B:$K,9,FALSE)*31536000/VLOOKUP($F2811,F:H,MATCH(H2810,F2810:AF2810,0),FALSE)</f>
        <v>19467.171573077423</v>
      </c>
      <c r="AE2811" s="153">
        <f>VLOOKUP(D2811,'Dados Base'!$B:$K,10,FALSE)*31536000/VLOOKUP($F2811,F:H,MATCH(H2810,F2810:AF2810,0),FALSE)</f>
        <v>2535.639994812605</v>
      </c>
      <c r="AF2811" s="148" t="s">
        <v>692</v>
      </c>
      <c r="AG2811" s="21">
        <v>100</v>
      </c>
      <c r="AH2811" s="148" t="s">
        <v>692</v>
      </c>
      <c r="AI2811" s="148" t="s">
        <v>692</v>
      </c>
      <c r="AJ2811" s="148" t="s">
        <v>692</v>
      </c>
      <c r="AK2811" s="72">
        <f>(SUMIFS('Banco de Indicadores Mun. (2)'!I:I,'Banco de Indicadores Mun. (2)'!B:B,'Banco de Indicadores - Mun. (1)'!B2811,'Banco de Indicadores Mun. (2)'!A:A,'Banco de Indicadores - Mun. (1)'!A2811) / VLOOKUP(D2811,'Dados Base'!$B:$K,8,FALSE)) * 100</f>
        <v>0.14920731707317073</v>
      </c>
      <c r="AL2811" s="72">
        <f>(SUMIFS('Banco de Indicadores Mun. (2)'!I:I,'Banco de Indicadores Mun. (2)'!B:B,'Banco de Indicadores - Mun. (1)'!B2811,'Banco de Indicadores Mun. (2)'!A:A,'Banco de Indicadores - Mun. (1)'!A2811) / VLOOKUP(D2811,'Dados Base'!$B:$K,9,FALSE)) * 100</f>
        <v>7.7111344537815124E-2</v>
      </c>
      <c r="AM2811" s="72">
        <f>(SUMIFS('Banco de Indicadores Mun. (2)'!J:J,'Banco de Indicadores Mun. (2)'!B:B,'Banco de Indicadores - Mun. (1)'!B2811,'Banco de Indicadores Mun. (2)'!A:A,'Banco de Indicadores - Mun. (1)'!A2811) / VLOOKUP(D2811,'Dados Base'!$B:$K,7,FALSE)) * 100</f>
        <v>0</v>
      </c>
      <c r="AN2811" s="72">
        <f>(SUMIFS('Banco de Indicadores Mun. (2)'!K:K,'Banco de Indicadores Mun. (2)'!B:B,'Banco de Indicadores - Mun. (1)'!B2811,'Banco de Indicadores Mun. (2)'!A:A,'Banco de Indicadores - Mun. (1)'!A2811) / VLOOKUP(D2811,'Dados Base'!$B:$K,10,FALSE)) * 100</f>
        <v>0.59201612903225809</v>
      </c>
      <c r="AO2811" s="24">
        <v>0</v>
      </c>
      <c r="AP2811" s="25">
        <v>0</v>
      </c>
      <c r="AQ2811" s="17">
        <v>0</v>
      </c>
      <c r="AR2811" s="24">
        <v>7.2</v>
      </c>
      <c r="AS2811" s="22">
        <v>95</v>
      </c>
      <c r="AT2811" s="22">
        <v>95</v>
      </c>
      <c r="AU2811" s="22">
        <v>92.146596858638745</v>
      </c>
      <c r="AV2811" s="22">
        <v>9.93</v>
      </c>
      <c r="AW2811" s="21">
        <v>0</v>
      </c>
      <c r="AX2811" s="21">
        <v>0</v>
      </c>
      <c r="AY2811" s="116">
        <v>9.9553864367738658</v>
      </c>
    </row>
    <row r="2812" spans="1:51" ht="15" x14ac:dyDescent="0.25">
      <c r="A2812" s="144">
        <v>2013</v>
      </c>
      <c r="B2812" s="77" t="s">
        <v>232</v>
      </c>
      <c r="C2812" s="78">
        <v>13</v>
      </c>
      <c r="D2812" s="77">
        <v>3520004</v>
      </c>
      <c r="E2812" s="78">
        <v>352000413</v>
      </c>
      <c r="F2812" s="78" t="str">
        <f t="shared" si="120"/>
        <v>3520004132013</v>
      </c>
      <c r="G2812" s="96">
        <v>0.30569219539302583</v>
      </c>
      <c r="H2812" s="80">
        <f t="shared" si="119"/>
        <v>23585</v>
      </c>
      <c r="I2812" s="91">
        <v>23450</v>
      </c>
      <c r="J2812" s="97">
        <v>135</v>
      </c>
      <c r="K2812" s="83">
        <f>(H2812)/VLOOKUP(D2812,'Dados Base'!$B:$K,6,FALSE)</f>
        <v>244.10060028979507</v>
      </c>
      <c r="L2812" s="88">
        <f t="shared" si="121"/>
        <v>99.427602289590851</v>
      </c>
      <c r="M2812" s="85" t="s">
        <v>702</v>
      </c>
      <c r="N2812" s="92">
        <v>0.72699999999999998</v>
      </c>
      <c r="O2812" s="91">
        <v>40</v>
      </c>
      <c r="P2812" s="91" t="s">
        <v>691</v>
      </c>
      <c r="Q2812" s="91" t="s">
        <v>691</v>
      </c>
      <c r="R2812" s="91" t="s">
        <v>691</v>
      </c>
      <c r="S2812" s="91">
        <v>20</v>
      </c>
      <c r="T2812" s="87" t="s">
        <v>691</v>
      </c>
      <c r="U2812" s="87">
        <v>195</v>
      </c>
      <c r="V2812" s="87">
        <v>179</v>
      </c>
      <c r="W2812" s="85" t="s">
        <v>691</v>
      </c>
      <c r="X2812" s="146">
        <v>6.9049837256944455E-2</v>
      </c>
      <c r="Y2812" s="21">
        <v>16.91</v>
      </c>
      <c r="Z2812" s="147">
        <v>981</v>
      </c>
      <c r="AA2812" s="147">
        <v>324</v>
      </c>
      <c r="AB2812" s="21">
        <v>0</v>
      </c>
      <c r="AC2812" s="21">
        <v>0</v>
      </c>
      <c r="AD2812" s="153">
        <f>VLOOKUP(D2812,'Dados Base'!$B:$K,9,FALSE)*31536000/VLOOKUP($F2812,F:H,MATCH(H2811,F2811:AF2811,0),FALSE)</f>
        <v>1056.3256306974772</v>
      </c>
      <c r="AE2812" s="153">
        <f>VLOOKUP(D2812,'Dados Base'!$B:$K,10,FALSE)*31536000/VLOOKUP($F2812,F:H,MATCH(H2811,F2811:AF2811,0),FALSE)</f>
        <v>120.34089463642141</v>
      </c>
      <c r="AF2812" s="148">
        <v>96.18</v>
      </c>
      <c r="AG2812" s="21">
        <v>97.95</v>
      </c>
      <c r="AH2812" s="148">
        <v>95.61</v>
      </c>
      <c r="AI2812" s="148">
        <v>1.54</v>
      </c>
      <c r="AJ2812" s="148">
        <v>96.14</v>
      </c>
      <c r="AK2812" s="72">
        <f>(SUMIFS('Banco de Indicadores Mun. (2)'!I:I,'Banco de Indicadores Mun. (2)'!B:B,'Banco de Indicadores - Mun. (1)'!B2812,'Banco de Indicadores Mun. (2)'!A:A,'Banco de Indicadores - Mun. (1)'!A2812) / VLOOKUP(D2812,'Dados Base'!$B:$K,8,FALSE)) * 100</f>
        <v>52.535054054054065</v>
      </c>
      <c r="AL2812" s="72">
        <f>(SUMIFS('Banco de Indicadores Mun. (2)'!I:I,'Banco de Indicadores Mun. (2)'!B:B,'Banco de Indicadores - Mun. (1)'!B2812,'Banco de Indicadores Mun. (2)'!A:A,'Banco de Indicadores - Mun. (1)'!A2812) / VLOOKUP(D2812,'Dados Base'!$B:$K,9,FALSE)) * 100</f>
        <v>24.605025316455702</v>
      </c>
      <c r="AM2812" s="72">
        <f>(SUMIFS('Banco de Indicadores Mun. (2)'!J:J,'Banco de Indicadores Mun. (2)'!B:B,'Banco de Indicadores - Mun. (1)'!B2812,'Banco de Indicadores Mun. (2)'!A:A,'Banco de Indicadores - Mun. (1)'!A2812) / VLOOKUP(D2812,'Dados Base'!$B:$K,7,FALSE)) * 100</f>
        <v>69.30557142857144</v>
      </c>
      <c r="AN2812" s="72">
        <f>(SUMIFS('Banco de Indicadores Mun. (2)'!K:K,'Banco de Indicadores Mun. (2)'!B:B,'Banco de Indicadores - Mun. (1)'!B2812,'Banco de Indicadores Mun. (2)'!A:A,'Banco de Indicadores - Mun. (1)'!A2812) / VLOOKUP(D2812,'Dados Base'!$B:$K,10,FALSE)) * 100</f>
        <v>0.36011111111111116</v>
      </c>
      <c r="AO2812" s="24">
        <v>0</v>
      </c>
      <c r="AP2812" s="25">
        <v>0</v>
      </c>
      <c r="AQ2812" s="17">
        <v>0</v>
      </c>
      <c r="AR2812" s="24">
        <v>4.9000000000000004</v>
      </c>
      <c r="AS2812" s="22">
        <v>80</v>
      </c>
      <c r="AT2812" s="22">
        <v>80</v>
      </c>
      <c r="AU2812" s="22">
        <v>75.172413793103445</v>
      </c>
      <c r="AV2812" s="22">
        <v>7.89</v>
      </c>
      <c r="AW2812" s="21">
        <v>0</v>
      </c>
      <c r="AX2812" s="21">
        <v>0</v>
      </c>
      <c r="AY2812" s="116">
        <v>83.058266973320116</v>
      </c>
    </row>
    <row r="2813" spans="1:51" ht="15" x14ac:dyDescent="0.25">
      <c r="A2813" s="144">
        <v>2013</v>
      </c>
      <c r="B2813" s="77" t="s">
        <v>233</v>
      </c>
      <c r="C2813" s="78">
        <v>8</v>
      </c>
      <c r="D2813" s="77">
        <v>3520103</v>
      </c>
      <c r="E2813" s="78">
        <v>35201038</v>
      </c>
      <c r="F2813" s="78" t="str">
        <f t="shared" si="120"/>
        <v>352010382013</v>
      </c>
      <c r="G2813" s="96">
        <v>0.70515034427853784</v>
      </c>
      <c r="H2813" s="80">
        <f t="shared" si="119"/>
        <v>28428</v>
      </c>
      <c r="I2813" s="91">
        <v>26920</v>
      </c>
      <c r="J2813" s="97">
        <v>1508</v>
      </c>
      <c r="K2813" s="83">
        <f>(H2813)/VLOOKUP(D2813,'Dados Base'!$B:$K,6,FALSE)</f>
        <v>60.859326496970731</v>
      </c>
      <c r="L2813" s="88">
        <f t="shared" si="121"/>
        <v>94.695370761221326</v>
      </c>
      <c r="M2813" s="85" t="s">
        <v>702</v>
      </c>
      <c r="N2813" s="92">
        <v>0.76800000000000002</v>
      </c>
      <c r="O2813" s="91">
        <v>98</v>
      </c>
      <c r="P2813" s="91" t="s">
        <v>691</v>
      </c>
      <c r="Q2813" s="91" t="s">
        <v>691</v>
      </c>
      <c r="R2813" s="91" t="s">
        <v>691</v>
      </c>
      <c r="S2813" s="91">
        <v>39</v>
      </c>
      <c r="T2813" s="87" t="s">
        <v>691</v>
      </c>
      <c r="U2813" s="87">
        <v>306</v>
      </c>
      <c r="V2813" s="87">
        <v>265</v>
      </c>
      <c r="W2813" s="85" t="s">
        <v>691</v>
      </c>
      <c r="X2813" s="146">
        <v>8.3384456833333329E-2</v>
      </c>
      <c r="Y2813" s="21">
        <v>22.16</v>
      </c>
      <c r="Z2813" s="147">
        <v>1364</v>
      </c>
      <c r="AA2813" s="147">
        <v>132</v>
      </c>
      <c r="AB2813" s="21">
        <v>3</v>
      </c>
      <c r="AC2813" s="21">
        <v>0</v>
      </c>
      <c r="AD2813" s="153">
        <f>VLOOKUP(D2813,'Dados Base'!$B:$K,9,FALSE)*31536000/VLOOKUP($F2813,F:H,MATCH(H2812,F2812:AF2812,0),FALSE)</f>
        <v>8419.8058252427181</v>
      </c>
      <c r="AE2813" s="153">
        <f>VLOOKUP(D2813,'Dados Base'!$B:$K,10,FALSE)*31536000/VLOOKUP($F2813,F:H,MATCH(H2812,F2812:AF2812,0),FALSE)</f>
        <v>1031.6758125791475</v>
      </c>
      <c r="AF2813" s="148">
        <v>96.36</v>
      </c>
      <c r="AG2813" s="21" t="s">
        <v>692</v>
      </c>
      <c r="AH2813" s="148">
        <v>94.33</v>
      </c>
      <c r="AI2813" s="148">
        <v>24.29</v>
      </c>
      <c r="AJ2813" s="148">
        <v>100</v>
      </c>
      <c r="AK2813" s="72">
        <f>(SUMIFS('Banco de Indicadores Mun. (2)'!I:I,'Banco de Indicadores Mun. (2)'!B:B,'Banco de Indicadores - Mun. (1)'!B2813,'Banco de Indicadores Mun. (2)'!A:A,'Banco de Indicadores - Mun. (1)'!A2813) / VLOOKUP(D2813,'Dados Base'!$B:$K,8,FALSE)) * 100</f>
        <v>5.4716371308016853</v>
      </c>
      <c r="AL2813" s="72">
        <f>(SUMIFS('Banco de Indicadores Mun. (2)'!I:I,'Banco de Indicadores Mun. (2)'!B:B,'Banco de Indicadores - Mun. (1)'!B2813,'Banco de Indicadores Mun. (2)'!A:A,'Banco de Indicadores - Mun. (1)'!A2813) / VLOOKUP(D2813,'Dados Base'!$B:$K,9,FALSE)) * 100</f>
        <v>1.7085349143610009</v>
      </c>
      <c r="AM2813" s="72">
        <f>(SUMIFS('Banco de Indicadores Mun. (2)'!J:J,'Banco de Indicadores Mun. (2)'!B:B,'Banco de Indicadores - Mun. (1)'!B2813,'Banco de Indicadores Mun. (2)'!A:A,'Banco de Indicadores - Mun. (1)'!A2813) / VLOOKUP(D2813,'Dados Base'!$B:$K,7,FALSE)) * 100</f>
        <v>0.21642361111111111</v>
      </c>
      <c r="AN2813" s="72">
        <f>(SUMIFS('Banco de Indicadores Mun. (2)'!K:K,'Banco de Indicadores Mun. (2)'!B:B,'Banco de Indicadores - Mun. (1)'!B2813,'Banco de Indicadores Mun. (2)'!A:A,'Banco de Indicadores - Mun. (1)'!A2813) / VLOOKUP(D2813,'Dados Base'!$B:$K,10,FALSE)) * 100</f>
        <v>13.608741935483865</v>
      </c>
      <c r="AO2813" s="24">
        <v>0</v>
      </c>
      <c r="AP2813" s="25">
        <v>0</v>
      </c>
      <c r="AQ2813" s="17">
        <v>0</v>
      </c>
      <c r="AR2813" s="24" t="s">
        <v>692</v>
      </c>
      <c r="AS2813" s="22">
        <v>96</v>
      </c>
      <c r="AT2813" s="22">
        <v>96.000000000000014</v>
      </c>
      <c r="AU2813" s="22">
        <v>91.17647058823529</v>
      </c>
      <c r="AV2813" s="22">
        <v>9.94</v>
      </c>
      <c r="AW2813" s="21">
        <v>0</v>
      </c>
      <c r="AX2813" s="21">
        <v>0</v>
      </c>
      <c r="AY2813" s="116">
        <v>112.80066392377242</v>
      </c>
    </row>
    <row r="2814" spans="1:51" ht="15" x14ac:dyDescent="0.25">
      <c r="A2814" s="144">
        <v>2013</v>
      </c>
      <c r="B2814" s="77" t="s">
        <v>234</v>
      </c>
      <c r="C2814" s="78">
        <v>2</v>
      </c>
      <c r="D2814" s="77">
        <v>3520202</v>
      </c>
      <c r="E2814" s="78">
        <v>35202022</v>
      </c>
      <c r="F2814" s="78" t="str">
        <f t="shared" si="120"/>
        <v>352020222013</v>
      </c>
      <c r="G2814" s="96">
        <v>0.55241232851401811</v>
      </c>
      <c r="H2814" s="80">
        <f t="shared" si="119"/>
        <v>8974</v>
      </c>
      <c r="I2814" s="91">
        <v>7307</v>
      </c>
      <c r="J2814" s="97">
        <v>1667</v>
      </c>
      <c r="K2814" s="83">
        <f>(H2814)/VLOOKUP(D2814,'Dados Base'!$B:$K,6,FALSE)</f>
        <v>30.594572480567301</v>
      </c>
      <c r="L2814" s="88">
        <f t="shared" si="121"/>
        <v>81.424114107421445</v>
      </c>
      <c r="M2814" s="85" t="s">
        <v>702</v>
      </c>
      <c r="N2814" s="92">
        <v>0.71099999999999997</v>
      </c>
      <c r="O2814" s="91">
        <v>54</v>
      </c>
      <c r="P2814" s="91" t="s">
        <v>691</v>
      </c>
      <c r="Q2814" s="91" t="s">
        <v>691</v>
      </c>
      <c r="R2814" s="91" t="s">
        <v>691</v>
      </c>
      <c r="S2814" s="91">
        <v>16</v>
      </c>
      <c r="T2814" s="87" t="s">
        <v>691</v>
      </c>
      <c r="U2814" s="87">
        <v>38</v>
      </c>
      <c r="V2814" s="87">
        <v>43</v>
      </c>
      <c r="W2814" s="85" t="s">
        <v>691</v>
      </c>
      <c r="X2814" s="146">
        <v>1.21078890625E-2</v>
      </c>
      <c r="Y2814" s="21">
        <v>5.14</v>
      </c>
      <c r="Z2814" s="147">
        <v>205</v>
      </c>
      <c r="AA2814" s="147">
        <v>191</v>
      </c>
      <c r="AB2814" s="21">
        <v>1</v>
      </c>
      <c r="AC2814" s="21">
        <v>0</v>
      </c>
      <c r="AD2814" s="153">
        <f>VLOOKUP(D2814,'Dados Base'!$B:$K,9,FALSE)*31536000/VLOOKUP($F2814,F:H,MATCH(H2813,F2813:AF2813,0),FALSE)</f>
        <v>15356.844216625808</v>
      </c>
      <c r="AE2814" s="153">
        <f>VLOOKUP(D2814,'Dados Base'!$B:$K,10,FALSE)*31536000/VLOOKUP($F2814,F:H,MATCH(H2813,F2813:AF2813,0),FALSE)</f>
        <v>1546.2268776465341</v>
      </c>
      <c r="AF2814" s="148">
        <v>51.81</v>
      </c>
      <c r="AG2814" s="21">
        <v>89.99</v>
      </c>
      <c r="AH2814" s="148">
        <v>25.37</v>
      </c>
      <c r="AI2814" s="148">
        <v>12.55</v>
      </c>
      <c r="AJ2814" s="148">
        <v>65.3</v>
      </c>
      <c r="AK2814" s="72">
        <f>(SUMIFS('Banco de Indicadores Mun. (2)'!I:I,'Banco de Indicadores Mun. (2)'!B:B,'Banco de Indicadores - Mun. (1)'!B2814,'Banco de Indicadores Mun. (2)'!A:A,'Banco de Indicadores - Mun. (1)'!A2814) / VLOOKUP(D2814,'Dados Base'!$B:$K,8,FALSE)) * 100</f>
        <v>9.5438518518518567</v>
      </c>
      <c r="AL2814" s="72">
        <f>(SUMIFS('Banco de Indicadores Mun. (2)'!I:I,'Banco de Indicadores Mun. (2)'!B:B,'Banco de Indicadores - Mun. (1)'!B2814,'Banco de Indicadores Mun. (2)'!A:A,'Banco de Indicadores - Mun. (1)'!A2814) / VLOOKUP(D2814,'Dados Base'!$B:$K,9,FALSE)) * 100</f>
        <v>4.1276613272311229</v>
      </c>
      <c r="AM2814" s="72">
        <f>(SUMIFS('Banco de Indicadores Mun. (2)'!J:J,'Banco de Indicadores Mun. (2)'!B:B,'Banco de Indicadores - Mun. (1)'!B2814,'Banco de Indicadores Mun. (2)'!A:A,'Banco de Indicadores - Mun. (1)'!A2814) / VLOOKUP(D2814,'Dados Base'!$B:$K,7,FALSE)) * 100</f>
        <v>12.131979310344834</v>
      </c>
      <c r="AN2814" s="72">
        <f>(SUMIFS('Banco de Indicadores Mun. (2)'!K:K,'Banco de Indicadores Mun. (2)'!B:B,'Banco de Indicadores - Mun. (1)'!B2814,'Banco de Indicadores Mun. (2)'!A:A,'Banco de Indicadores - Mun. (1)'!A2814) / VLOOKUP(D2814,'Dados Base'!$B:$K,10,FALSE)) * 100</f>
        <v>1.0147954545454545</v>
      </c>
      <c r="AO2814" s="24">
        <v>0</v>
      </c>
      <c r="AP2814" s="25">
        <v>0</v>
      </c>
      <c r="AQ2814" s="17">
        <v>0</v>
      </c>
      <c r="AR2814" s="24">
        <v>7.5</v>
      </c>
      <c r="AS2814" s="22">
        <v>57</v>
      </c>
      <c r="AT2814" s="22">
        <v>56.999999999999993</v>
      </c>
      <c r="AU2814" s="22">
        <v>51.767676767676761</v>
      </c>
      <c r="AV2814" s="22">
        <v>6.23</v>
      </c>
      <c r="AW2814" s="21">
        <v>1</v>
      </c>
      <c r="AX2814" s="21">
        <v>0</v>
      </c>
      <c r="AY2814" s="116">
        <v>243.06127092652022</v>
      </c>
    </row>
    <row r="2815" spans="1:51" ht="15" x14ac:dyDescent="0.25">
      <c r="A2815" s="144">
        <v>2013</v>
      </c>
      <c r="B2815" s="77" t="s">
        <v>235</v>
      </c>
      <c r="C2815" s="78">
        <v>11</v>
      </c>
      <c r="D2815" s="77">
        <v>3520301</v>
      </c>
      <c r="E2815" s="78">
        <v>352030111</v>
      </c>
      <c r="F2815" s="78" t="str">
        <f t="shared" si="120"/>
        <v>3520301112013</v>
      </c>
      <c r="G2815" s="96">
        <v>0.32563262257330194</v>
      </c>
      <c r="H2815" s="80">
        <f t="shared" si="119"/>
        <v>28980</v>
      </c>
      <c r="I2815" s="91">
        <v>25055</v>
      </c>
      <c r="J2815" s="97">
        <v>3925</v>
      </c>
      <c r="K2815" s="83">
        <f>(H2815)/VLOOKUP(D2815,'Dados Base'!$B:$K,6,FALSE)</f>
        <v>14.629566060214445</v>
      </c>
      <c r="L2815" s="88">
        <f t="shared" si="121"/>
        <v>86.456176673567981</v>
      </c>
      <c r="M2815" s="85" t="s">
        <v>702</v>
      </c>
      <c r="N2815" s="92">
        <v>0.72599999999999998</v>
      </c>
      <c r="O2815" s="91">
        <v>71</v>
      </c>
      <c r="P2815" s="91" t="s">
        <v>691</v>
      </c>
      <c r="Q2815" s="91" t="s">
        <v>691</v>
      </c>
      <c r="R2815" s="91" t="s">
        <v>691</v>
      </c>
      <c r="S2815" s="91">
        <v>22</v>
      </c>
      <c r="T2815" s="87" t="s">
        <v>691</v>
      </c>
      <c r="U2815" s="87">
        <v>177</v>
      </c>
      <c r="V2815" s="87">
        <v>125</v>
      </c>
      <c r="W2815" s="85" t="s">
        <v>691</v>
      </c>
      <c r="X2815" s="146">
        <v>6.3399821041666665E-2</v>
      </c>
      <c r="Y2815" s="21">
        <v>20.63</v>
      </c>
      <c r="Z2815" s="147">
        <v>660</v>
      </c>
      <c r="AA2815" s="147">
        <v>732</v>
      </c>
      <c r="AB2815" s="21">
        <v>4</v>
      </c>
      <c r="AC2815" s="21">
        <v>0</v>
      </c>
      <c r="AD2815" s="153">
        <f>VLOOKUP(D2815,'Dados Base'!$B:$K,9,FALSE)*31536000/VLOOKUP($F2815,F:H,MATCH(H2814,F2814:AF2814,0),FALSE)</f>
        <v>64116.670807453418</v>
      </c>
      <c r="AE2815" s="153">
        <f>VLOOKUP(D2815,'Dados Base'!$B:$K,10,FALSE)*31536000/VLOOKUP($F2815,F:H,MATCH(H2814,F2814:AF2814,0),FALSE)</f>
        <v>8281.1925465838503</v>
      </c>
      <c r="AF2815" s="148">
        <v>71.87</v>
      </c>
      <c r="AG2815" s="21" t="s">
        <v>692</v>
      </c>
      <c r="AH2815" s="148">
        <v>50.12</v>
      </c>
      <c r="AI2815" s="148">
        <v>17.37</v>
      </c>
      <c r="AJ2815" s="148">
        <v>84</v>
      </c>
      <c r="AK2815" s="72">
        <f>(SUMIFS('Banco de Indicadores Mun. (2)'!I:I,'Banco de Indicadores Mun. (2)'!B:B,'Banco de Indicadores - Mun. (1)'!B2815,'Banco de Indicadores Mun. (2)'!A:A,'Banco de Indicadores - Mun. (1)'!A2815) / VLOOKUP(D2815,'Dados Base'!$B:$K,8,FALSE)) * 100</f>
        <v>0.15775573706728896</v>
      </c>
      <c r="AL2815" s="72">
        <f>(SUMIFS('Banco de Indicadores Mun. (2)'!I:I,'Banco de Indicadores Mun. (2)'!B:B,'Banco de Indicadores - Mun. (1)'!B2815,'Banco de Indicadores Mun. (2)'!A:A,'Banco de Indicadores - Mun. (1)'!A2815) / VLOOKUP(D2815,'Dados Base'!$B:$K,9,FALSE)) * 100</f>
        <v>6.883740665308892E-2</v>
      </c>
      <c r="AM2815" s="72">
        <f>(SUMIFS('Banco de Indicadores Mun. (2)'!J:J,'Banco de Indicadores Mun. (2)'!B:B,'Banco de Indicadores - Mun. (1)'!B2815,'Banco de Indicadores Mun. (2)'!A:A,'Banco de Indicadores - Mun. (1)'!A2815) / VLOOKUP(D2815,'Dados Base'!$B:$K,7,FALSE)) * 100</f>
        <v>0.2214607734806629</v>
      </c>
      <c r="AN2815" s="72">
        <f>(SUMIFS('Banco de Indicadores Mun. (2)'!K:K,'Banco de Indicadores Mun. (2)'!B:B,'Banco de Indicadores - Mun. (1)'!B2815,'Banco de Indicadores Mun. (2)'!A:A,'Banco de Indicadores - Mun. (1)'!A2815) / VLOOKUP(D2815,'Dados Base'!$B:$K,10,FALSE)) * 100</f>
        <v>6.2365308804205001E-3</v>
      </c>
      <c r="AO2815" s="24">
        <v>1</v>
      </c>
      <c r="AP2815" s="25">
        <v>0</v>
      </c>
      <c r="AQ2815" s="17">
        <v>3</v>
      </c>
      <c r="AR2815" s="24">
        <v>9.4</v>
      </c>
      <c r="AS2815" s="22">
        <v>60</v>
      </c>
      <c r="AT2815" s="22">
        <v>60</v>
      </c>
      <c r="AU2815" s="22">
        <v>47.413793103448278</v>
      </c>
      <c r="AV2815" s="22">
        <v>5.98</v>
      </c>
      <c r="AW2815" s="21">
        <v>0</v>
      </c>
      <c r="AX2815" s="21">
        <v>0</v>
      </c>
      <c r="AY2815" s="116">
        <v>1.5715297353080624</v>
      </c>
    </row>
    <row r="2816" spans="1:51" ht="15" x14ac:dyDescent="0.25">
      <c r="A2816" s="144">
        <v>2013</v>
      </c>
      <c r="B2816" s="77" t="s">
        <v>236</v>
      </c>
      <c r="C2816" s="78">
        <v>11</v>
      </c>
      <c r="D2816" s="77">
        <v>3520426</v>
      </c>
      <c r="E2816" s="78">
        <v>352042611</v>
      </c>
      <c r="F2816" s="78" t="str">
        <f t="shared" si="120"/>
        <v>3520426112013</v>
      </c>
      <c r="G2816" s="96">
        <v>2.4675700576578086</v>
      </c>
      <c r="H2816" s="80">
        <f t="shared" si="119"/>
        <v>9384</v>
      </c>
      <c r="I2816" s="91">
        <v>9384</v>
      </c>
      <c r="J2816" s="97">
        <v>0</v>
      </c>
      <c r="K2816" s="83">
        <f>(H2816)/VLOOKUP(D2816,'Dados Base'!$B:$K,6,FALSE)</f>
        <v>49.774571686203785</v>
      </c>
      <c r="L2816" s="88">
        <f t="shared" si="121"/>
        <v>100</v>
      </c>
      <c r="M2816" s="85" t="s">
        <v>702</v>
      </c>
      <c r="N2816" s="92">
        <v>0.72499999999999998</v>
      </c>
      <c r="O2816" s="91">
        <v>1</v>
      </c>
      <c r="P2816" s="91" t="s">
        <v>691</v>
      </c>
      <c r="Q2816" s="91" t="s">
        <v>691</v>
      </c>
      <c r="R2816" s="91" t="s">
        <v>691</v>
      </c>
      <c r="S2816" s="91">
        <v>4</v>
      </c>
      <c r="T2816" s="87" t="s">
        <v>691</v>
      </c>
      <c r="U2816" s="87">
        <v>89</v>
      </c>
      <c r="V2816" s="87">
        <v>64</v>
      </c>
      <c r="W2816" s="85" t="s">
        <v>691</v>
      </c>
      <c r="X2816" s="146">
        <v>2.1390143750000003E-2</v>
      </c>
      <c r="Y2816" s="21">
        <v>6.94</v>
      </c>
      <c r="Z2816" s="147">
        <v>156</v>
      </c>
      <c r="AA2816" s="147">
        <v>379</v>
      </c>
      <c r="AB2816" s="21">
        <v>1</v>
      </c>
      <c r="AC2816" s="21">
        <v>0</v>
      </c>
      <c r="AD2816" s="153">
        <f>VLOOKUP(D2816,'Dados Base'!$B:$K,9,FALSE)*31536000/VLOOKUP($F2816,F:H,MATCH(H2815,F2815:AF2815,0),FALSE)</f>
        <v>19189.104859335039</v>
      </c>
      <c r="AE2816" s="153">
        <f>VLOOKUP(D2816,'Dados Base'!$B:$K,10,FALSE)*31536000/VLOOKUP($F2816,F:H,MATCH(H2815,F2815:AF2815,0),FALSE)</f>
        <v>2486.8542199488497</v>
      </c>
      <c r="AF2816" s="148">
        <v>87.53</v>
      </c>
      <c r="AG2816" s="21" t="s">
        <v>692</v>
      </c>
      <c r="AH2816" s="148">
        <v>36.94</v>
      </c>
      <c r="AI2816" s="148">
        <v>21.73</v>
      </c>
      <c r="AJ2816" s="148">
        <v>87.5</v>
      </c>
      <c r="AK2816" s="72">
        <f>(SUMIFS('Banco de Indicadores Mun. (2)'!I:I,'Banco de Indicadores Mun. (2)'!B:B,'Banco de Indicadores - Mun. (1)'!B2816,'Banco de Indicadores Mun. (2)'!A:A,'Banco de Indicadores - Mun. (1)'!A2816) / VLOOKUP(D2816,'Dados Base'!$B:$K,8,FALSE)) * 100</f>
        <v>0</v>
      </c>
      <c r="AL2816" s="72">
        <f>(SUMIFS('Banco de Indicadores Mun. (2)'!I:I,'Banco de Indicadores Mun. (2)'!B:B,'Banco de Indicadores - Mun. (1)'!B2816,'Banco de Indicadores Mun. (2)'!A:A,'Banco de Indicadores - Mun. (1)'!A2816) / VLOOKUP(D2816,'Dados Base'!$B:$K,9,FALSE)) * 100</f>
        <v>0</v>
      </c>
      <c r="AM2816" s="72">
        <f>(SUMIFS('Banco de Indicadores Mun. (2)'!J:J,'Banco de Indicadores Mun. (2)'!B:B,'Banco de Indicadores - Mun. (1)'!B2816,'Banco de Indicadores Mun. (2)'!A:A,'Banco de Indicadores - Mun. (1)'!A2816) / VLOOKUP(D2816,'Dados Base'!$B:$K,7,FALSE)) * 100</f>
        <v>0</v>
      </c>
      <c r="AN2816" s="72">
        <f>(SUMIFS('Banco de Indicadores Mun. (2)'!K:K,'Banco de Indicadores Mun. (2)'!B:B,'Banco de Indicadores - Mun. (1)'!B2816,'Banco de Indicadores Mun. (2)'!A:A,'Banco de Indicadores - Mun. (1)'!A2816) / VLOOKUP(D2816,'Dados Base'!$B:$K,10,FALSE)) * 100</f>
        <v>0</v>
      </c>
      <c r="AO2816" s="24">
        <v>0</v>
      </c>
      <c r="AP2816" s="25">
        <v>0</v>
      </c>
      <c r="AQ2816" s="17">
        <v>0</v>
      </c>
      <c r="AR2816" s="24">
        <v>9.4</v>
      </c>
      <c r="AS2816" s="22">
        <v>38</v>
      </c>
      <c r="AT2816" s="22">
        <v>38</v>
      </c>
      <c r="AU2816" s="22">
        <v>29.158878504672899</v>
      </c>
      <c r="AV2816" s="22">
        <v>4.16</v>
      </c>
      <c r="AW2816" s="21">
        <v>0</v>
      </c>
      <c r="AX2816" s="21">
        <v>0</v>
      </c>
      <c r="AY2816" s="116">
        <v>0</v>
      </c>
    </row>
    <row r="2817" spans="1:51" ht="15" x14ac:dyDescent="0.25">
      <c r="A2817" s="144">
        <v>2013</v>
      </c>
      <c r="B2817" s="77" t="s">
        <v>237</v>
      </c>
      <c r="C2817" s="78">
        <v>18</v>
      </c>
      <c r="D2817" s="77">
        <v>3520442</v>
      </c>
      <c r="E2817" s="78">
        <v>352044218</v>
      </c>
      <c r="F2817" s="78" t="str">
        <f t="shared" si="120"/>
        <v>3520442182013</v>
      </c>
      <c r="G2817" s="96">
        <v>0.37913827287454627</v>
      </c>
      <c r="H2817" s="80">
        <f t="shared" si="119"/>
        <v>25313</v>
      </c>
      <c r="I2817" s="91">
        <v>23754</v>
      </c>
      <c r="J2817" s="97">
        <v>1559</v>
      </c>
      <c r="K2817" s="83">
        <f>(H2817)/VLOOKUP(D2817,'Dados Base'!$B:$K,6,FALSE)</f>
        <v>38.389092784130547</v>
      </c>
      <c r="L2817" s="88">
        <f t="shared" si="121"/>
        <v>93.841109311421008</v>
      </c>
      <c r="M2817" s="85" t="s">
        <v>702</v>
      </c>
      <c r="N2817" s="92">
        <v>0.81200000000000006</v>
      </c>
      <c r="O2817" s="91">
        <v>39</v>
      </c>
      <c r="P2817" s="91" t="s">
        <v>691</v>
      </c>
      <c r="Q2817" s="91" t="s">
        <v>691</v>
      </c>
      <c r="R2817" s="91" t="s">
        <v>691</v>
      </c>
      <c r="S2817" s="91">
        <v>37</v>
      </c>
      <c r="T2817" s="87" t="s">
        <v>691</v>
      </c>
      <c r="U2817" s="87">
        <v>339</v>
      </c>
      <c r="V2817" s="87">
        <v>260</v>
      </c>
      <c r="W2817" s="85" t="s">
        <v>691</v>
      </c>
      <c r="X2817" s="146">
        <v>7.7052303240740735E-2</v>
      </c>
      <c r="Y2817" s="21">
        <v>17.170000000000002</v>
      </c>
      <c r="Z2817" s="147">
        <v>1027</v>
      </c>
      <c r="AA2817" s="147">
        <v>298</v>
      </c>
      <c r="AB2817" s="21">
        <v>1</v>
      </c>
      <c r="AC2817" s="21">
        <v>0</v>
      </c>
      <c r="AD2817" s="153">
        <f>VLOOKUP(D2817,'Dados Base'!$B:$K,9,FALSE)*31536000/VLOOKUP($F2817,F:H,MATCH(H2816,F2816:AF2816,0),FALSE)</f>
        <v>6079.7092403113029</v>
      </c>
      <c r="AE2817" s="153">
        <f>VLOOKUP(D2817,'Dados Base'!$B:$K,10,FALSE)*31536000/VLOOKUP($F2817,F:H,MATCH(H2816,F2816:AF2816,0),FALSE)</f>
        <v>485.87840240192799</v>
      </c>
      <c r="AF2817" s="148">
        <v>100</v>
      </c>
      <c r="AG2817" s="21">
        <v>100</v>
      </c>
      <c r="AH2817" s="148">
        <v>93.84</v>
      </c>
      <c r="AI2817" s="148">
        <v>30.68</v>
      </c>
      <c r="AJ2817" s="148">
        <v>100</v>
      </c>
      <c r="AK2817" s="72">
        <f>(SUMIFS('Banco de Indicadores Mun. (2)'!I:I,'Banco de Indicadores Mun. (2)'!B:B,'Banco de Indicadores - Mun. (1)'!B2817,'Banco de Indicadores Mun. (2)'!A:A,'Banco de Indicadores - Mun. (1)'!A2817) / VLOOKUP(D2817,'Dados Base'!$B:$K,8,FALSE)) * 100</f>
        <v>8.711967532467531</v>
      </c>
      <c r="AL2817" s="72">
        <f>(SUMIFS('Banco de Indicadores Mun. (2)'!I:I,'Banco de Indicadores Mun. (2)'!B:B,'Banco de Indicadores - Mun. (1)'!B2817,'Banco de Indicadores Mun. (2)'!A:A,'Banco de Indicadores - Mun. (1)'!A2817) / VLOOKUP(D2817,'Dados Base'!$B:$K,9,FALSE)) * 100</f>
        <v>2.7492684426229506</v>
      </c>
      <c r="AM2817" s="72">
        <f>(SUMIFS('Banco de Indicadores Mun. (2)'!J:J,'Banco de Indicadores Mun. (2)'!B:B,'Banco de Indicadores - Mun. (1)'!B2817,'Banco de Indicadores Mun. (2)'!A:A,'Banco de Indicadores - Mun. (1)'!A2817) / VLOOKUP(D2817,'Dados Base'!$B:$K,7,FALSE)) * 100</f>
        <v>1.5368347826086959</v>
      </c>
      <c r="AN2817" s="72">
        <f>(SUMIFS('Banco de Indicadores Mun. (2)'!K:K,'Banco de Indicadores Mun. (2)'!B:B,'Banco de Indicadores - Mun. (1)'!B2817,'Banco de Indicadores Mun. (2)'!A:A,'Banco de Indicadores - Mun. (1)'!A2817) / VLOOKUP(D2817,'Dados Base'!$B:$K,10,FALSE)) * 100</f>
        <v>29.869410256410241</v>
      </c>
      <c r="AO2817" s="24">
        <v>0</v>
      </c>
      <c r="AP2817" s="25">
        <v>0</v>
      </c>
      <c r="AQ2817" s="17">
        <v>0</v>
      </c>
      <c r="AR2817" s="24">
        <v>7.8</v>
      </c>
      <c r="AS2817" s="22">
        <v>91.2</v>
      </c>
      <c r="AT2817" s="22">
        <v>91.2</v>
      </c>
      <c r="AU2817" s="22">
        <v>77.509433962264154</v>
      </c>
      <c r="AV2817" s="22">
        <v>8.41</v>
      </c>
      <c r="AW2817" s="21">
        <v>0</v>
      </c>
      <c r="AX2817" s="21">
        <v>0</v>
      </c>
      <c r="AY2817" s="116">
        <v>1624.8377173572014</v>
      </c>
    </row>
    <row r="2818" spans="1:51" ht="15" x14ac:dyDescent="0.25">
      <c r="A2818" s="144">
        <v>2013</v>
      </c>
      <c r="B2818" s="77" t="s">
        <v>238</v>
      </c>
      <c r="C2818" s="78">
        <v>3</v>
      </c>
      <c r="D2818" s="77">
        <v>3520400</v>
      </c>
      <c r="E2818" s="78">
        <v>35204003</v>
      </c>
      <c r="F2818" s="78" t="str">
        <f t="shared" si="120"/>
        <v>352040032013</v>
      </c>
      <c r="G2818" s="96">
        <v>2.6653158115123698</v>
      </c>
      <c r="H2818" s="80">
        <f t="shared" ref="H2818:H2881" si="122">SUM(I2818:J2818)</f>
        <v>29837</v>
      </c>
      <c r="I2818" s="91">
        <v>29632</v>
      </c>
      <c r="J2818" s="97">
        <v>205</v>
      </c>
      <c r="K2818" s="83">
        <f>(H2818)/VLOOKUP(D2818,'Dados Base'!$B:$K,6,FALSE)</f>
        <v>85.664656904966975</v>
      </c>
      <c r="L2818" s="88">
        <f t="shared" si="121"/>
        <v>99.312933605925522</v>
      </c>
      <c r="M2818" s="85" t="s">
        <v>702</v>
      </c>
      <c r="N2818" s="92">
        <v>0.75600000000000001</v>
      </c>
      <c r="O2818" s="91">
        <v>2</v>
      </c>
      <c r="P2818" s="91" t="s">
        <v>691</v>
      </c>
      <c r="Q2818" s="91" t="s">
        <v>691</v>
      </c>
      <c r="R2818" s="91" t="s">
        <v>691</v>
      </c>
      <c r="S2818" s="91">
        <v>20</v>
      </c>
      <c r="T2818" s="87" t="s">
        <v>691</v>
      </c>
      <c r="U2818" s="87">
        <v>307</v>
      </c>
      <c r="V2818" s="87">
        <v>473</v>
      </c>
      <c r="W2818" s="85" t="s">
        <v>691</v>
      </c>
      <c r="X2818" s="146">
        <v>7.0360791501157413E-2</v>
      </c>
      <c r="Y2818" s="21">
        <v>24.62</v>
      </c>
      <c r="Z2818" s="147">
        <v>12</v>
      </c>
      <c r="AA2818" s="147">
        <v>1650</v>
      </c>
      <c r="AB2818" s="21">
        <v>5</v>
      </c>
      <c r="AC2818" s="21">
        <v>0</v>
      </c>
      <c r="AD2818" s="153">
        <f>VLOOKUP(D2818,'Dados Base'!$B:$K,9,FALSE)*31536000/VLOOKUP($F2818,F:H,MATCH(H2817,F2817:AF2817,0),FALSE)</f>
        <v>20483.549954754166</v>
      </c>
      <c r="AE2818" s="153">
        <f>VLOOKUP(D2818,'Dados Base'!$B:$K,10,FALSE)*31536000/VLOOKUP($F2818,F:H,MATCH(H2817,F2817:AF2817,0),FALSE)</f>
        <v>2251.2879981231358</v>
      </c>
      <c r="AF2818" s="148">
        <v>77.47</v>
      </c>
      <c r="AG2818" s="21">
        <v>99.31</v>
      </c>
      <c r="AH2818" s="148">
        <v>20.78</v>
      </c>
      <c r="AI2818" s="148">
        <v>28.23</v>
      </c>
      <c r="AJ2818" s="148">
        <v>78</v>
      </c>
      <c r="AK2818" s="72">
        <f>(SUMIFS('Banco de Indicadores Mun. (2)'!I:I,'Banco de Indicadores Mun. (2)'!B:B,'Banco de Indicadores - Mun. (1)'!B2818,'Banco de Indicadores Mun. (2)'!A:A,'Banco de Indicadores - Mun. (1)'!A2818) / VLOOKUP(D2818,'Dados Base'!$B:$K,8,FALSE)) * 100</f>
        <v>1.46498452883263</v>
      </c>
      <c r="AL2818" s="72">
        <f>(SUMIFS('Banco de Indicadores Mun. (2)'!I:I,'Banco de Indicadores Mun. (2)'!B:B,'Banco de Indicadores - Mun. (1)'!B2818,'Banco de Indicadores Mun. (2)'!A:A,'Banco de Indicadores - Mun. (1)'!A2818) / VLOOKUP(D2818,'Dados Base'!$B:$K,9,FALSE)) * 100</f>
        <v>0.53746336429308572</v>
      </c>
      <c r="AM2818" s="72">
        <f>(SUMIFS('Banco de Indicadores Mun. (2)'!J:J,'Banco de Indicadores Mun. (2)'!B:B,'Banco de Indicadores - Mun. (1)'!B2818,'Banco de Indicadores Mun. (2)'!A:A,'Banco de Indicadores - Mun. (1)'!A2818) / VLOOKUP(D2818,'Dados Base'!$B:$K,7,FALSE)) * 100</f>
        <v>2.0881847389558232</v>
      </c>
      <c r="AN2818" s="72">
        <f>(SUMIFS('Banco de Indicadores Mun. (2)'!K:K,'Banco de Indicadores Mun. (2)'!B:B,'Banco de Indicadores - Mun. (1)'!B2818,'Banco de Indicadores Mun. (2)'!A:A,'Banco de Indicadores - Mun. (1)'!A2818) / VLOOKUP(D2818,'Dados Base'!$B:$K,10,FALSE)) * 100</f>
        <v>7.9248826291079821E-3</v>
      </c>
      <c r="AO2818" s="24">
        <v>1</v>
      </c>
      <c r="AP2818" s="25">
        <v>0</v>
      </c>
      <c r="AQ2818" s="17">
        <v>51</v>
      </c>
      <c r="AR2818" s="24">
        <v>9.8000000000000007</v>
      </c>
      <c r="AS2818" s="22">
        <v>23</v>
      </c>
      <c r="AT2818" s="22">
        <v>0.91999999999999993</v>
      </c>
      <c r="AU2818" s="22">
        <v>0.72202166064981954</v>
      </c>
      <c r="AV2818" s="22">
        <v>0.95</v>
      </c>
      <c r="AW2818" s="21">
        <v>0</v>
      </c>
      <c r="AX2818" s="21">
        <v>0</v>
      </c>
      <c r="AY2818" s="116">
        <v>199.59024579254719</v>
      </c>
    </row>
    <row r="2819" spans="1:51" ht="15" x14ac:dyDescent="0.25">
      <c r="A2819" s="144">
        <v>2013</v>
      </c>
      <c r="B2819" s="77" t="s">
        <v>239</v>
      </c>
      <c r="C2819" s="78">
        <v>5</v>
      </c>
      <c r="D2819" s="77">
        <v>3520509</v>
      </c>
      <c r="E2819" s="78">
        <v>35205095</v>
      </c>
      <c r="F2819" s="78" t="str">
        <f t="shared" ref="F2819:F2882" si="123">CONCATENATE(E2819,A2819)</f>
        <v>352050952013</v>
      </c>
      <c r="G2819" s="96">
        <v>2.8504820906759765</v>
      </c>
      <c r="H2819" s="80">
        <f t="shared" si="122"/>
        <v>215670</v>
      </c>
      <c r="I2819" s="91">
        <v>213502</v>
      </c>
      <c r="J2819" s="97">
        <v>2168</v>
      </c>
      <c r="K2819" s="83">
        <f>(H2819)/VLOOKUP(D2819,'Dados Base'!$B:$K,6,FALSE)</f>
        <v>694.45517774343125</v>
      </c>
      <c r="L2819" s="88">
        <f t="shared" si="121"/>
        <v>98.994760513747863</v>
      </c>
      <c r="M2819" s="85" t="s">
        <v>702</v>
      </c>
      <c r="N2819" s="92">
        <v>0.78800000000000003</v>
      </c>
      <c r="O2819" s="91">
        <v>138</v>
      </c>
      <c r="P2819" s="91" t="s">
        <v>691</v>
      </c>
      <c r="Q2819" s="91" t="s">
        <v>691</v>
      </c>
      <c r="R2819" s="91" t="s">
        <v>691</v>
      </c>
      <c r="S2819" s="91">
        <v>906</v>
      </c>
      <c r="T2819" s="87" t="s">
        <v>691</v>
      </c>
      <c r="U2819" s="87">
        <v>2311</v>
      </c>
      <c r="V2819" s="87">
        <v>1958</v>
      </c>
      <c r="W2819" s="85" t="s">
        <v>691</v>
      </c>
      <c r="X2819" s="146">
        <v>0.74008009201388891</v>
      </c>
      <c r="Y2819" s="21">
        <v>197.83</v>
      </c>
      <c r="Z2819" s="147">
        <v>5213</v>
      </c>
      <c r="AA2819" s="147">
        <v>6657</v>
      </c>
      <c r="AB2819" s="21">
        <v>16</v>
      </c>
      <c r="AC2819" s="21">
        <v>0</v>
      </c>
      <c r="AD2819" s="153">
        <f>VLOOKUP(D2819,'Dados Base'!$B:$K,9,FALSE)*31536000/VLOOKUP($F2819,F:H,MATCH(H2818,F2818:AF2818,0),FALSE)</f>
        <v>533.71539852552507</v>
      </c>
      <c r="AE2819" s="153">
        <f>VLOOKUP(D2819,'Dados Base'!$B:$K,10,FALSE)*31536000/VLOOKUP($F2819,F:H,MATCH(H2818,F2818:AF2818,0),FALSE)</f>
        <v>70.187230491027947</v>
      </c>
      <c r="AF2819" s="148">
        <v>98.5</v>
      </c>
      <c r="AG2819" s="21">
        <v>99.13</v>
      </c>
      <c r="AH2819" s="148">
        <v>96.23</v>
      </c>
      <c r="AI2819" s="148">
        <v>32.15</v>
      </c>
      <c r="AJ2819" s="148">
        <v>99.5</v>
      </c>
      <c r="AK2819" s="72">
        <f>(SUMIFS('Banco de Indicadores Mun. (2)'!I:I,'Banco de Indicadores Mun. (2)'!B:B,'Banco de Indicadores - Mun. (1)'!B2819,'Banco de Indicadores Mun. (2)'!A:A,'Banco de Indicadores - Mun. (1)'!A2819) / VLOOKUP(D2819,'Dados Base'!$B:$K,8,FALSE)) * 100</f>
        <v>43.35834782608697</v>
      </c>
      <c r="AL2819" s="72">
        <f>(SUMIFS('Banco de Indicadores Mun. (2)'!I:I,'Banco de Indicadores Mun. (2)'!B:B,'Banco de Indicadores - Mun. (1)'!B2819,'Banco de Indicadores Mun. (2)'!A:A,'Banco de Indicadores - Mun. (1)'!A2819) / VLOOKUP(D2819,'Dados Base'!$B:$K,9,FALSE)) * 100</f>
        <v>16.393019178082195</v>
      </c>
      <c r="AM2819" s="72">
        <f>(SUMIFS('Banco de Indicadores Mun. (2)'!J:J,'Banco de Indicadores Mun. (2)'!B:B,'Banco de Indicadores - Mun. (1)'!B2819,'Banco de Indicadores Mun. (2)'!A:A,'Banco de Indicadores - Mun. (1)'!A2819) / VLOOKUP(D2819,'Dados Base'!$B:$K,7,FALSE)) * 100</f>
        <v>58.925877777777799</v>
      </c>
      <c r="AN2819" s="72">
        <f>(SUMIFS('Banco de Indicadores Mun. (2)'!K:K,'Banco de Indicadores Mun. (2)'!B:B,'Banco de Indicadores - Mun. (1)'!B2819,'Banco de Indicadores Mun. (2)'!A:A,'Banco de Indicadores - Mun. (1)'!A2819) / VLOOKUP(D2819,'Dados Base'!$B:$K,10,FALSE)) * 100</f>
        <v>14.169229166666646</v>
      </c>
      <c r="AO2819" s="24">
        <v>0</v>
      </c>
      <c r="AP2819" s="25">
        <v>0.46367134974729912</v>
      </c>
      <c r="AQ2819" s="17">
        <v>0</v>
      </c>
      <c r="AR2819" s="24">
        <v>9.8000000000000007</v>
      </c>
      <c r="AS2819" s="22">
        <v>94</v>
      </c>
      <c r="AT2819" s="22">
        <v>47</v>
      </c>
      <c r="AU2819" s="22">
        <v>43.917438921651218</v>
      </c>
      <c r="AV2819" s="22">
        <v>5.51</v>
      </c>
      <c r="AW2819" s="21">
        <v>0</v>
      </c>
      <c r="AX2819" s="21">
        <v>0</v>
      </c>
      <c r="AY2819" s="116">
        <v>75.063027485355988</v>
      </c>
    </row>
    <row r="2820" spans="1:51" ht="15" x14ac:dyDescent="0.25">
      <c r="A2820" s="144">
        <v>2013</v>
      </c>
      <c r="B2820" s="77" t="s">
        <v>240</v>
      </c>
      <c r="C2820" s="78">
        <v>21</v>
      </c>
      <c r="D2820" s="77">
        <v>3520608</v>
      </c>
      <c r="E2820" s="78">
        <v>352060821</v>
      </c>
      <c r="F2820" s="78" t="str">
        <f t="shared" si="123"/>
        <v>3520608212013</v>
      </c>
      <c r="G2820" s="96">
        <v>-0.21972805447471044</v>
      </c>
      <c r="H2820" s="80">
        <f t="shared" si="122"/>
        <v>4811</v>
      </c>
      <c r="I2820" s="91">
        <v>4156</v>
      </c>
      <c r="J2820" s="97">
        <v>655</v>
      </c>
      <c r="K2820" s="83">
        <f>(H2820)/VLOOKUP(D2820,'Dados Base'!$B:$K,6,FALSE)</f>
        <v>37.703761755485893</v>
      </c>
      <c r="L2820" s="88">
        <f t="shared" si="121"/>
        <v>86.385366867595096</v>
      </c>
      <c r="M2820" s="85" t="s">
        <v>702</v>
      </c>
      <c r="N2820" s="92">
        <v>0.76100000000000001</v>
      </c>
      <c r="O2820" s="91">
        <v>37</v>
      </c>
      <c r="P2820" s="91" t="s">
        <v>691</v>
      </c>
      <c r="Q2820" s="91" t="s">
        <v>691</v>
      </c>
      <c r="R2820" s="91" t="s">
        <v>691</v>
      </c>
      <c r="S2820" s="91">
        <v>34</v>
      </c>
      <c r="T2820" s="87" t="s">
        <v>691</v>
      </c>
      <c r="U2820" s="87">
        <v>30</v>
      </c>
      <c r="V2820" s="87">
        <v>29</v>
      </c>
      <c r="W2820" s="85" t="s">
        <v>691</v>
      </c>
      <c r="X2820" s="146">
        <v>1.1080773639102152E-2</v>
      </c>
      <c r="Y2820" s="21">
        <v>2.96</v>
      </c>
      <c r="Z2820" s="147">
        <v>120</v>
      </c>
      <c r="AA2820" s="147">
        <v>109</v>
      </c>
      <c r="AB2820" s="21">
        <v>0</v>
      </c>
      <c r="AC2820" s="21">
        <v>0</v>
      </c>
      <c r="AD2820" s="153">
        <f>VLOOKUP(D2820,'Dados Base'!$B:$K,9,FALSE)*31536000/VLOOKUP($F2820,F:H,MATCH(H2819,F2819:AF2819,0),FALSE)</f>
        <v>6292.7790480149661</v>
      </c>
      <c r="AE2820" s="153">
        <f>VLOOKUP(D2820,'Dados Base'!$B:$K,10,FALSE)*31536000/VLOOKUP($F2820,F:H,MATCH(H2819,F2819:AF2819,0),FALSE)</f>
        <v>721.0475992517147</v>
      </c>
      <c r="AF2820" s="148" t="s">
        <v>692</v>
      </c>
      <c r="AG2820" s="21" t="s">
        <v>692</v>
      </c>
      <c r="AH2820" s="148" t="s">
        <v>692</v>
      </c>
      <c r="AI2820" s="148" t="s">
        <v>692</v>
      </c>
      <c r="AJ2820" s="148" t="s">
        <v>692</v>
      </c>
      <c r="AK2820" s="72">
        <f>(SUMIFS('Banco de Indicadores Mun. (2)'!I:I,'Banco de Indicadores Mun. (2)'!B:B,'Banco de Indicadores - Mun. (1)'!B2820,'Banco de Indicadores Mun. (2)'!A:A,'Banco de Indicadores - Mun. (1)'!A2820) / VLOOKUP(D2820,'Dados Base'!$B:$K,8,FALSE)) * 100</f>
        <v>1.3765777777777777</v>
      </c>
      <c r="AL2820" s="72">
        <f>(SUMIFS('Banco de Indicadores Mun. (2)'!I:I,'Banco de Indicadores Mun. (2)'!B:B,'Banco de Indicadores - Mun. (1)'!B2820,'Banco de Indicadores Mun. (2)'!A:A,'Banco de Indicadores - Mun. (1)'!A2820) / VLOOKUP(D2820,'Dados Base'!$B:$K,9,FALSE)) * 100</f>
        <v>0.64527083333333335</v>
      </c>
      <c r="AM2820" s="72">
        <f>(SUMIFS('Banco de Indicadores Mun. (2)'!J:J,'Banco de Indicadores Mun. (2)'!B:B,'Banco de Indicadores - Mun. (1)'!B2820,'Banco de Indicadores Mun. (2)'!A:A,'Banco de Indicadores - Mun. (1)'!A2820) / VLOOKUP(D2820,'Dados Base'!$B:$K,7,FALSE)) * 100</f>
        <v>1.8083235294117646</v>
      </c>
      <c r="AN2820" s="72">
        <f>(SUMIFS('Banco de Indicadores Mun. (2)'!K:K,'Banco de Indicadores Mun. (2)'!B:B,'Banco de Indicadores - Mun. (1)'!B2820,'Banco de Indicadores Mun. (2)'!A:A,'Banco de Indicadores - Mun. (1)'!A2820) / VLOOKUP(D2820,'Dados Base'!$B:$K,10,FALSE)) * 100</f>
        <v>4.2090909090909095E-2</v>
      </c>
      <c r="AO2820" s="24">
        <v>0</v>
      </c>
      <c r="AP2820" s="25">
        <v>0</v>
      </c>
      <c r="AQ2820" s="17">
        <v>0</v>
      </c>
      <c r="AR2820" s="24">
        <v>8.1999999999999993</v>
      </c>
      <c r="AS2820" s="22">
        <v>60</v>
      </c>
      <c r="AT2820" s="22">
        <v>60</v>
      </c>
      <c r="AU2820" s="22">
        <v>52.401746724890828</v>
      </c>
      <c r="AV2820" s="22">
        <v>6.29</v>
      </c>
      <c r="AW2820" s="21">
        <v>0</v>
      </c>
      <c r="AX2820" s="21">
        <v>0</v>
      </c>
      <c r="AY2820" s="116">
        <v>0</v>
      </c>
    </row>
    <row r="2821" spans="1:51" ht="15" x14ac:dyDescent="0.25">
      <c r="A2821" s="144">
        <v>2013</v>
      </c>
      <c r="B2821" s="77" t="s">
        <v>241</v>
      </c>
      <c r="C2821" s="78">
        <v>15</v>
      </c>
      <c r="D2821" s="77">
        <v>3520707</v>
      </c>
      <c r="E2821" s="78">
        <v>352070715</v>
      </c>
      <c r="F2821" s="78" t="str">
        <f t="shared" si="123"/>
        <v>3520707152013</v>
      </c>
      <c r="G2821" s="96">
        <v>-0.3980470377126788</v>
      </c>
      <c r="H2821" s="80">
        <f t="shared" si="122"/>
        <v>3883</v>
      </c>
      <c r="I2821" s="91">
        <v>3421</v>
      </c>
      <c r="J2821" s="97">
        <v>462</v>
      </c>
      <c r="K2821" s="83">
        <f>(H2821)/VLOOKUP(D2821,'Dados Base'!$B:$K,6,FALSE)</f>
        <v>13.894156796793929</v>
      </c>
      <c r="L2821" s="88">
        <f t="shared" si="121"/>
        <v>88.101983002832867</v>
      </c>
      <c r="M2821" s="85" t="s">
        <v>702</v>
      </c>
      <c r="N2821" s="92">
        <v>0.751</v>
      </c>
      <c r="O2821" s="91">
        <v>44</v>
      </c>
      <c r="P2821" s="91" t="s">
        <v>691</v>
      </c>
      <c r="Q2821" s="91" t="s">
        <v>691</v>
      </c>
      <c r="R2821" s="91" t="s">
        <v>691</v>
      </c>
      <c r="S2821" s="91">
        <v>4</v>
      </c>
      <c r="T2821" s="87" t="s">
        <v>691</v>
      </c>
      <c r="U2821" s="87">
        <v>25</v>
      </c>
      <c r="V2821" s="87">
        <v>22</v>
      </c>
      <c r="W2821" s="85" t="s">
        <v>691</v>
      </c>
      <c r="X2821" s="146">
        <v>8.8085450520833334E-3</v>
      </c>
      <c r="Y2821" s="21">
        <v>2.42</v>
      </c>
      <c r="Z2821" s="147">
        <v>108</v>
      </c>
      <c r="AA2821" s="147">
        <v>78</v>
      </c>
      <c r="AB2821" s="21">
        <v>0</v>
      </c>
      <c r="AC2821" s="21">
        <v>0</v>
      </c>
      <c r="AD2821" s="153">
        <f>VLOOKUP(D2821,'Dados Base'!$B:$K,9,FALSE)*31536000/VLOOKUP($F2821,F:H,MATCH(H2820,F2820:AF2820,0),FALSE)</f>
        <v>17786.206541334021</v>
      </c>
      <c r="AE2821" s="153">
        <f>VLOOKUP(D2821,'Dados Base'!$B:$K,10,FALSE)*31536000/VLOOKUP($F2821,F:H,MATCH(H2820,F2820:AF2820,0),FALSE)</f>
        <v>1867.9577646149883</v>
      </c>
      <c r="AF2821" s="148">
        <v>87.11</v>
      </c>
      <c r="AG2821" s="21">
        <v>100</v>
      </c>
      <c r="AH2821" s="148">
        <v>78.510000000000005</v>
      </c>
      <c r="AI2821" s="148">
        <v>11.11</v>
      </c>
      <c r="AJ2821" s="148">
        <v>100</v>
      </c>
      <c r="AK2821" s="72">
        <f>(SUMIFS('Banco de Indicadores Mun. (2)'!I:I,'Banco de Indicadores Mun. (2)'!B:B,'Banco de Indicadores - Mun. (1)'!B2821,'Banco de Indicadores Mun. (2)'!A:A,'Banco de Indicadores - Mun. (1)'!A2821) / VLOOKUP(D2821,'Dados Base'!$B:$K,8,FALSE)) * 100</f>
        <v>0.46922857142857149</v>
      </c>
      <c r="AL2821" s="72">
        <f>(SUMIFS('Banco de Indicadores Mun. (2)'!I:I,'Banco de Indicadores Mun. (2)'!B:B,'Banco de Indicadores - Mun. (1)'!B2821,'Banco de Indicadores Mun. (2)'!A:A,'Banco de Indicadores - Mun. (1)'!A2821) / VLOOKUP(D2821,'Dados Base'!$B:$K,9,FALSE)) * 100</f>
        <v>0.14998173515981736</v>
      </c>
      <c r="AM2821" s="72">
        <f>(SUMIFS('Banco de Indicadores Mun. (2)'!J:J,'Banco de Indicadores Mun. (2)'!B:B,'Banco de Indicadores - Mun. (1)'!B2821,'Banco de Indicadores Mun. (2)'!A:A,'Banco de Indicadores - Mun. (1)'!A2821) / VLOOKUP(D2821,'Dados Base'!$B:$K,7,FALSE)) * 100</f>
        <v>0.62302127659574469</v>
      </c>
      <c r="AN2821" s="72">
        <f>(SUMIFS('Banco de Indicadores Mun. (2)'!K:K,'Banco de Indicadores Mun. (2)'!B:B,'Banco de Indicadores - Mun. (1)'!B2821,'Banco de Indicadores Mun. (2)'!A:A,'Banco de Indicadores - Mun. (1)'!A2821) / VLOOKUP(D2821,'Dados Base'!$B:$K,10,FALSE)) * 100</f>
        <v>0.15495652173913047</v>
      </c>
      <c r="AO2821" s="24">
        <v>0</v>
      </c>
      <c r="AP2821" s="25">
        <v>0</v>
      </c>
      <c r="AQ2821" s="17">
        <v>0</v>
      </c>
      <c r="AR2821" s="24">
        <v>9</v>
      </c>
      <c r="AS2821" s="22">
        <v>100</v>
      </c>
      <c r="AT2821" s="22">
        <v>100</v>
      </c>
      <c r="AU2821" s="22">
        <v>58.064516129032263</v>
      </c>
      <c r="AV2821" s="22">
        <v>7.3</v>
      </c>
      <c r="AW2821" s="21">
        <v>0</v>
      </c>
      <c r="AX2821" s="21">
        <v>0</v>
      </c>
      <c r="AY2821" s="116">
        <v>445.00686431757509</v>
      </c>
    </row>
    <row r="2822" spans="1:51" ht="15" x14ac:dyDescent="0.25">
      <c r="A2822" s="144">
        <v>2013</v>
      </c>
      <c r="B2822" s="77" t="s">
        <v>242</v>
      </c>
      <c r="C2822" s="78">
        <v>21</v>
      </c>
      <c r="D2822" s="77">
        <v>3520806</v>
      </c>
      <c r="E2822" s="78">
        <v>352080621</v>
      </c>
      <c r="F2822" s="78" t="str">
        <f t="shared" si="123"/>
        <v>3520806212013</v>
      </c>
      <c r="G2822" s="96">
        <v>0.86699557667855309</v>
      </c>
      <c r="H2822" s="80">
        <f t="shared" si="122"/>
        <v>3712</v>
      </c>
      <c r="I2822" s="91">
        <v>3287</v>
      </c>
      <c r="J2822" s="97">
        <v>425</v>
      </c>
      <c r="K2822" s="83">
        <f>(H2822)/VLOOKUP(D2822,'Dados Base'!$B:$K,6,FALSE)</f>
        <v>42.809364548494983</v>
      </c>
      <c r="L2822" s="88">
        <f t="shared" si="121"/>
        <v>88.550646551724128</v>
      </c>
      <c r="M2822" s="85" t="s">
        <v>702</v>
      </c>
      <c r="N2822" s="92">
        <v>0.75900000000000001</v>
      </c>
      <c r="O2822" s="91">
        <v>21</v>
      </c>
      <c r="P2822" s="91" t="s">
        <v>691</v>
      </c>
      <c r="Q2822" s="91" t="s">
        <v>691</v>
      </c>
      <c r="R2822" s="91" t="s">
        <v>691</v>
      </c>
      <c r="S2822" s="91">
        <v>5</v>
      </c>
      <c r="T2822" s="87" t="s">
        <v>691</v>
      </c>
      <c r="U2822" s="87">
        <v>31</v>
      </c>
      <c r="V2822" s="87">
        <v>24</v>
      </c>
      <c r="W2822" s="85" t="s">
        <v>691</v>
      </c>
      <c r="X2822" s="146">
        <v>8.492166666666667E-3</v>
      </c>
      <c r="Y2822" s="21">
        <v>2.34</v>
      </c>
      <c r="Z2822" s="147">
        <v>150</v>
      </c>
      <c r="AA2822" s="147">
        <v>31</v>
      </c>
      <c r="AB2822" s="21">
        <v>0</v>
      </c>
      <c r="AC2822" s="21">
        <v>0</v>
      </c>
      <c r="AD2822" s="153">
        <f>VLOOKUP(D2822,'Dados Base'!$B:$K,9,FALSE)*31536000/VLOOKUP($F2822,F:H,MATCH(H2821,F2821:AF2821,0),FALSE)</f>
        <v>5352.2844827586205</v>
      </c>
      <c r="AE2822" s="153">
        <f>VLOOKUP(D2822,'Dados Base'!$B:$K,10,FALSE)*31536000/VLOOKUP($F2822,F:H,MATCH(H2821,F2821:AF2821,0),FALSE)</f>
        <v>594.69827586206895</v>
      </c>
      <c r="AF2822" s="148">
        <v>87.85</v>
      </c>
      <c r="AG2822" s="21">
        <v>87.53</v>
      </c>
      <c r="AH2822" s="148">
        <v>86.83</v>
      </c>
      <c r="AI2822" s="148">
        <v>9.2100000000000009</v>
      </c>
      <c r="AJ2822" s="148">
        <v>100</v>
      </c>
      <c r="AK2822" s="72">
        <f>(SUMIFS('Banco de Indicadores Mun. (2)'!I:I,'Banco de Indicadores Mun. (2)'!B:B,'Banco de Indicadores - Mun. (1)'!B2822,'Banco de Indicadores Mun. (2)'!A:A,'Banco de Indicadores - Mun. (1)'!A2822) / VLOOKUP(D2822,'Dados Base'!$B:$K,8,FALSE)) * 100</f>
        <v>2.6088888888888881</v>
      </c>
      <c r="AL2822" s="72">
        <f>(SUMIFS('Banco de Indicadores Mun. (2)'!I:I,'Banco de Indicadores Mun. (2)'!B:B,'Banco de Indicadores - Mun. (1)'!B2822,'Banco de Indicadores Mun. (2)'!A:A,'Banco de Indicadores - Mun. (1)'!A2822) / VLOOKUP(D2822,'Dados Base'!$B:$K,9,FALSE)) * 100</f>
        <v>1.118095238095238</v>
      </c>
      <c r="AM2822" s="72">
        <f>(SUMIFS('Banco de Indicadores Mun. (2)'!J:J,'Banco de Indicadores Mun. (2)'!B:B,'Banco de Indicadores - Mun. (1)'!B2822,'Banco de Indicadores Mun. (2)'!A:A,'Banco de Indicadores - Mun. (1)'!A2822) / VLOOKUP(D2822,'Dados Base'!$B:$K,7,FALSE)) * 100</f>
        <v>0.375</v>
      </c>
      <c r="AN2822" s="72">
        <f>(SUMIFS('Banco de Indicadores Mun. (2)'!K:K,'Banco de Indicadores Mun. (2)'!B:B,'Banco de Indicadores - Mun. (1)'!B2822,'Banco de Indicadores Mun. (2)'!A:A,'Banco de Indicadores - Mun. (1)'!A2822) / VLOOKUP(D2822,'Dados Base'!$B:$K,10,FALSE)) * 100</f>
        <v>8.9914285714285693</v>
      </c>
      <c r="AO2822" s="24">
        <v>0</v>
      </c>
      <c r="AP2822" s="25">
        <v>0</v>
      </c>
      <c r="AQ2822" s="17">
        <v>0</v>
      </c>
      <c r="AR2822" s="24">
        <v>9</v>
      </c>
      <c r="AS2822" s="22">
        <v>100</v>
      </c>
      <c r="AT2822" s="22">
        <v>100</v>
      </c>
      <c r="AU2822" s="22">
        <v>82.872928176795583</v>
      </c>
      <c r="AV2822" s="22">
        <v>9.6999999999999993</v>
      </c>
      <c r="AW2822" s="21">
        <v>0</v>
      </c>
      <c r="AX2822" s="21">
        <v>0</v>
      </c>
      <c r="AY2822" s="116">
        <v>75.519501265827572</v>
      </c>
    </row>
    <row r="2823" spans="1:51" ht="15" x14ac:dyDescent="0.25">
      <c r="A2823" s="144">
        <v>2013</v>
      </c>
      <c r="B2823" s="77" t="s">
        <v>243</v>
      </c>
      <c r="C2823" s="78">
        <v>14</v>
      </c>
      <c r="D2823" s="77">
        <v>3520905</v>
      </c>
      <c r="E2823" s="78">
        <v>352090514</v>
      </c>
      <c r="F2823" s="78" t="str">
        <f t="shared" si="123"/>
        <v>3520905142013</v>
      </c>
      <c r="G2823" s="96">
        <v>0.73191449492144844</v>
      </c>
      <c r="H2823" s="80">
        <f t="shared" si="122"/>
        <v>13906</v>
      </c>
      <c r="I2823" s="91">
        <v>12916</v>
      </c>
      <c r="J2823" s="97">
        <v>990</v>
      </c>
      <c r="K2823" s="83">
        <f>(H2823)/VLOOKUP(D2823,'Dados Base'!$B:$K,6,FALSE)</f>
        <v>66.491345510184573</v>
      </c>
      <c r="L2823" s="88">
        <f t="shared" ref="L2823:L2886" si="124">(I2823/H2823)*100</f>
        <v>92.880770890263193</v>
      </c>
      <c r="M2823" s="85" t="s">
        <v>702</v>
      </c>
      <c r="N2823" s="92">
        <v>0.72699999999999998</v>
      </c>
      <c r="O2823" s="91">
        <v>36</v>
      </c>
      <c r="P2823" s="91" t="s">
        <v>691</v>
      </c>
      <c r="Q2823" s="91" t="s">
        <v>691</v>
      </c>
      <c r="R2823" s="91" t="s">
        <v>691</v>
      </c>
      <c r="S2823" s="91">
        <v>44</v>
      </c>
      <c r="T2823" s="87" t="s">
        <v>691</v>
      </c>
      <c r="U2823" s="87">
        <v>125</v>
      </c>
      <c r="V2823" s="87">
        <v>103</v>
      </c>
      <c r="W2823" s="85" t="s">
        <v>691</v>
      </c>
      <c r="X2823" s="146">
        <v>3.7279684428240742E-2</v>
      </c>
      <c r="Y2823" s="21">
        <v>9.2799999999999994</v>
      </c>
      <c r="Z2823" s="147">
        <v>573</v>
      </c>
      <c r="AA2823" s="147">
        <v>143</v>
      </c>
      <c r="AB2823" s="21">
        <v>1</v>
      </c>
      <c r="AC2823" s="21">
        <v>0</v>
      </c>
      <c r="AD2823" s="153">
        <f>VLOOKUP(D2823,'Dados Base'!$B:$K,9,FALSE)*31536000/VLOOKUP($F2823,F:H,MATCH(H2822,F2822:AF2822,0),FALSE)</f>
        <v>4989.155760103552</v>
      </c>
      <c r="AE2823" s="153">
        <f>VLOOKUP(D2823,'Dados Base'!$B:$K,10,FALSE)*31536000/VLOOKUP($F2823,F:H,MATCH(H2822,F2822:AF2822,0),FALSE)</f>
        <v>589.62749892132888</v>
      </c>
      <c r="AF2823" s="148">
        <v>88.07</v>
      </c>
      <c r="AG2823" s="21">
        <v>92.13</v>
      </c>
      <c r="AH2823" s="148">
        <v>88.07</v>
      </c>
      <c r="AI2823" s="148">
        <v>0.8</v>
      </c>
      <c r="AJ2823" s="148">
        <v>95.59</v>
      </c>
      <c r="AK2823" s="72">
        <f>(SUMIFS('Banco de Indicadores Mun. (2)'!I:I,'Banco de Indicadores Mun. (2)'!B:B,'Banco de Indicadores - Mun. (1)'!B2823,'Banco de Indicadores Mun. (2)'!A:A,'Banco de Indicadores - Mun. (1)'!A2823) / VLOOKUP(D2823,'Dados Base'!$B:$K,8,FALSE)) * 100</f>
        <v>24.179846153846153</v>
      </c>
      <c r="AL2823" s="72">
        <f>(SUMIFS('Banco de Indicadores Mun. (2)'!I:I,'Banco de Indicadores Mun. (2)'!B:B,'Banco de Indicadores - Mun. (1)'!B2823,'Banco de Indicadores Mun. (2)'!A:A,'Banco de Indicadores - Mun. (1)'!A2823) / VLOOKUP(D2823,'Dados Base'!$B:$K,9,FALSE)) * 100</f>
        <v>11.430472727272726</v>
      </c>
      <c r="AM2823" s="72">
        <f>(SUMIFS('Banco de Indicadores Mun. (2)'!J:J,'Banco de Indicadores Mun. (2)'!B:B,'Banco de Indicadores - Mun. (1)'!B2823,'Banco de Indicadores Mun. (2)'!A:A,'Banco de Indicadores - Mun. (1)'!A2823) / VLOOKUP(D2823,'Dados Base'!$B:$K,7,FALSE)) * 100</f>
        <v>30.993371794871795</v>
      </c>
      <c r="AN2823" s="72">
        <f>(SUMIFS('Banco de Indicadores Mun. (2)'!K:K,'Banco de Indicadores Mun. (2)'!B:B,'Banco de Indicadores - Mun. (1)'!B2823,'Banco de Indicadores Mun. (2)'!A:A,'Banco de Indicadores - Mun. (1)'!A2823) / VLOOKUP(D2823,'Dados Base'!$B:$K,10,FALSE)) * 100</f>
        <v>3.7392692307692301</v>
      </c>
      <c r="AO2823" s="24">
        <v>0</v>
      </c>
      <c r="AP2823" s="25">
        <v>0</v>
      </c>
      <c r="AQ2823" s="17">
        <v>0</v>
      </c>
      <c r="AR2823" s="24">
        <v>7.2</v>
      </c>
      <c r="AS2823" s="22">
        <v>100</v>
      </c>
      <c r="AT2823" s="22">
        <v>100</v>
      </c>
      <c r="AU2823" s="22">
        <v>80.02793296089385</v>
      </c>
      <c r="AV2823" s="22">
        <v>9.5</v>
      </c>
      <c r="AW2823" s="21">
        <v>1</v>
      </c>
      <c r="AX2823" s="21">
        <v>0</v>
      </c>
      <c r="AY2823" s="116">
        <v>653.57768817451461</v>
      </c>
    </row>
    <row r="2824" spans="1:51" ht="15" x14ac:dyDescent="0.25">
      <c r="A2824" s="144">
        <v>2013</v>
      </c>
      <c r="B2824" s="77" t="s">
        <v>244</v>
      </c>
      <c r="C2824" s="78">
        <v>10</v>
      </c>
      <c r="D2824" s="77">
        <v>3521002</v>
      </c>
      <c r="E2824" s="78">
        <v>352100210</v>
      </c>
      <c r="F2824" s="78" t="str">
        <f t="shared" si="123"/>
        <v>3521002102013</v>
      </c>
      <c r="G2824" s="96">
        <v>3.5714601726106299</v>
      </c>
      <c r="H2824" s="80">
        <f t="shared" si="122"/>
        <v>30153</v>
      </c>
      <c r="I2824" s="91">
        <v>18606</v>
      </c>
      <c r="J2824" s="97">
        <v>11547</v>
      </c>
      <c r="K2824" s="83">
        <f>(H2824)/VLOOKUP(D2824,'Dados Base'!$B:$K,6,FALSE)</f>
        <v>176.39522639522639</v>
      </c>
      <c r="L2824" s="88">
        <f t="shared" si="124"/>
        <v>61.705302954929856</v>
      </c>
      <c r="M2824" s="85" t="s">
        <v>702</v>
      </c>
      <c r="N2824" s="92">
        <v>0.71899999999999997</v>
      </c>
      <c r="O2824" s="91">
        <v>17</v>
      </c>
      <c r="P2824" s="91" t="s">
        <v>691</v>
      </c>
      <c r="Q2824" s="91" t="s">
        <v>691</v>
      </c>
      <c r="R2824" s="91" t="s">
        <v>691</v>
      </c>
      <c r="S2824" s="91">
        <v>105</v>
      </c>
      <c r="T2824" s="87" t="s">
        <v>691</v>
      </c>
      <c r="U2824" s="87">
        <v>123</v>
      </c>
      <c r="V2824" s="87">
        <v>98</v>
      </c>
      <c r="W2824" s="85" t="s">
        <v>691</v>
      </c>
      <c r="X2824" s="146">
        <v>7.2859070812499996E-2</v>
      </c>
      <c r="Y2824" s="21">
        <v>13.71</v>
      </c>
      <c r="Z2824" s="147">
        <v>646</v>
      </c>
      <c r="AA2824" s="147">
        <v>412</v>
      </c>
      <c r="AB2824" s="21">
        <v>4</v>
      </c>
      <c r="AC2824" s="21">
        <v>0</v>
      </c>
      <c r="AD2824" s="153">
        <f>VLOOKUP(D2824,'Dados Base'!$B:$K,9,FALSE)*31536000/VLOOKUP($F2824,F:H,MATCH(H2823,F2823:AF2823,0),FALSE)</f>
        <v>1600.1751069545319</v>
      </c>
      <c r="AE2824" s="153">
        <f>VLOOKUP(D2824,'Dados Base'!$B:$K,10,FALSE)*31536000/VLOOKUP($F2824,F:H,MATCH(H2823,F2823:AF2823,0),FALSE)</f>
        <v>240.54919908466823</v>
      </c>
      <c r="AF2824" s="148">
        <v>79.38</v>
      </c>
      <c r="AG2824" s="21">
        <v>100</v>
      </c>
      <c r="AH2824" s="148">
        <v>60.48</v>
      </c>
      <c r="AI2824" s="148">
        <v>7.24</v>
      </c>
      <c r="AJ2824" s="148">
        <v>95.05</v>
      </c>
      <c r="AK2824" s="72">
        <f>(SUMIFS('Banco de Indicadores Mun. (2)'!I:I,'Banco de Indicadores Mun. (2)'!B:B,'Banco de Indicadores - Mun. (1)'!B2824,'Banco de Indicadores Mun. (2)'!A:A,'Banco de Indicadores - Mun. (1)'!A2824) / VLOOKUP(D2824,'Dados Base'!$B:$K,8,FALSE)) * 100</f>
        <v>16.164709090909092</v>
      </c>
      <c r="AL2824" s="72">
        <f>(SUMIFS('Banco de Indicadores Mun. (2)'!I:I,'Banco de Indicadores Mun. (2)'!B:B,'Banco de Indicadores - Mun. (1)'!B2824,'Banco de Indicadores Mun. (2)'!A:A,'Banco de Indicadores - Mun. (1)'!A2824) / VLOOKUP(D2824,'Dados Base'!$B:$K,9,FALSE)) * 100</f>
        <v>5.8108431372549028</v>
      </c>
      <c r="AM2824" s="72">
        <f>(SUMIFS('Banco de Indicadores Mun. (2)'!J:J,'Banco de Indicadores Mun. (2)'!B:B,'Banco de Indicadores - Mun. (1)'!B2824,'Banco de Indicadores Mun. (2)'!A:A,'Banco de Indicadores - Mun. (1)'!A2824) / VLOOKUP(D2824,'Dados Base'!$B:$K,7,FALSE)) * 100</f>
        <v>21.713468750000008</v>
      </c>
      <c r="AN2824" s="72">
        <f>(SUMIFS('Banco de Indicadores Mun. (2)'!K:K,'Banco de Indicadores Mun. (2)'!B:B,'Banco de Indicadores - Mun. (1)'!B2824,'Banco de Indicadores Mun. (2)'!A:A,'Banco de Indicadores - Mun. (1)'!A2824) / VLOOKUP(D2824,'Dados Base'!$B:$K,10,FALSE)) * 100</f>
        <v>8.4446956521739107</v>
      </c>
      <c r="AO2824" s="24">
        <v>0</v>
      </c>
      <c r="AP2824" s="25">
        <v>0</v>
      </c>
      <c r="AQ2824" s="17">
        <v>0</v>
      </c>
      <c r="AR2824" s="24">
        <v>9.6999999999999993</v>
      </c>
      <c r="AS2824" s="22">
        <v>70</v>
      </c>
      <c r="AT2824" s="22">
        <v>70</v>
      </c>
      <c r="AU2824" s="22">
        <v>61.058601134215493</v>
      </c>
      <c r="AV2824" s="22">
        <v>7.02</v>
      </c>
      <c r="AW2824" s="21">
        <v>1</v>
      </c>
      <c r="AX2824" s="21">
        <v>0</v>
      </c>
      <c r="AY2824" s="116">
        <v>21.189340165645774</v>
      </c>
    </row>
    <row r="2825" spans="1:51" ht="15" x14ac:dyDescent="0.25">
      <c r="A2825" s="144">
        <v>2013</v>
      </c>
      <c r="B2825" s="77" t="s">
        <v>245</v>
      </c>
      <c r="C2825" s="78">
        <v>5</v>
      </c>
      <c r="D2825" s="77">
        <v>3521101</v>
      </c>
      <c r="E2825" s="78">
        <v>35211015</v>
      </c>
      <c r="F2825" s="78" t="str">
        <f t="shared" si="123"/>
        <v>352110152013</v>
      </c>
      <c r="G2825" s="96">
        <v>2.9500003660075658</v>
      </c>
      <c r="H2825" s="80">
        <f t="shared" si="122"/>
        <v>6457</v>
      </c>
      <c r="I2825" s="91">
        <v>5658</v>
      </c>
      <c r="J2825" s="97">
        <v>799</v>
      </c>
      <c r="K2825" s="83">
        <f>(H2825)/VLOOKUP(D2825,'Dados Base'!$B:$K,6,FALSE)</f>
        <v>33.889676166482971</v>
      </c>
      <c r="L2825" s="88">
        <f t="shared" si="124"/>
        <v>87.625832429921019</v>
      </c>
      <c r="M2825" s="85" t="s">
        <v>702</v>
      </c>
      <c r="N2825" s="92">
        <v>0.753</v>
      </c>
      <c r="O2825" s="91">
        <v>50</v>
      </c>
      <c r="P2825" s="91" t="s">
        <v>691</v>
      </c>
      <c r="Q2825" s="91" t="s">
        <v>691</v>
      </c>
      <c r="R2825" s="91" t="s">
        <v>691</v>
      </c>
      <c r="S2825" s="91">
        <v>34</v>
      </c>
      <c r="T2825" s="87" t="s">
        <v>691</v>
      </c>
      <c r="U2825" s="87">
        <v>44</v>
      </c>
      <c r="V2825" s="87">
        <v>46</v>
      </c>
      <c r="W2825" s="85" t="s">
        <v>691</v>
      </c>
      <c r="X2825" s="146">
        <v>1.4693038020833332E-2</v>
      </c>
      <c r="Y2825" s="21">
        <v>4</v>
      </c>
      <c r="Z2825" s="147">
        <v>221</v>
      </c>
      <c r="AA2825" s="147">
        <v>88</v>
      </c>
      <c r="AB2825" s="21">
        <v>1</v>
      </c>
      <c r="AC2825" s="21">
        <v>0</v>
      </c>
      <c r="AD2825" s="153">
        <f>VLOOKUP(D2825,'Dados Base'!$B:$K,9,FALSE)*31536000/VLOOKUP($F2825,F:H,MATCH(H2824,F2824:AF2824,0),FALSE)</f>
        <v>11428.564348768778</v>
      </c>
      <c r="AE2825" s="153">
        <f>VLOOKUP(D2825,'Dados Base'!$B:$K,10,FALSE)*31536000/VLOOKUP($F2825,F:H,MATCH(H2824,F2824:AF2824,0),FALSE)</f>
        <v>1514.0405761189409</v>
      </c>
      <c r="AF2825" s="148">
        <v>87.38</v>
      </c>
      <c r="AG2825" s="21">
        <v>100</v>
      </c>
      <c r="AH2825" s="148">
        <v>79.180000000000007</v>
      </c>
      <c r="AI2825" s="148">
        <v>25</v>
      </c>
      <c r="AJ2825" s="148">
        <v>100</v>
      </c>
      <c r="AK2825" s="72">
        <f>(SUMIFS('Banco de Indicadores Mun. (2)'!I:I,'Banco de Indicadores Mun. (2)'!B:B,'Banco de Indicadores - Mun. (1)'!B2825,'Banco de Indicadores Mun. (2)'!A:A,'Banco de Indicadores - Mun. (1)'!A2825) / VLOOKUP(D2825,'Dados Base'!$B:$K,8,FALSE)) * 100</f>
        <v>3.4442134831460671</v>
      </c>
      <c r="AL2825" s="72">
        <f>(SUMIFS('Banco de Indicadores Mun. (2)'!I:I,'Banco de Indicadores Mun. (2)'!B:B,'Banco de Indicadores - Mun. (1)'!B2825,'Banco de Indicadores Mun. (2)'!A:A,'Banco de Indicadores - Mun. (1)'!A2825) / VLOOKUP(D2825,'Dados Base'!$B:$K,9,FALSE)) * 100</f>
        <v>1.3099786324786324</v>
      </c>
      <c r="AM2825" s="72">
        <f>(SUMIFS('Banco de Indicadores Mun. (2)'!J:J,'Banco de Indicadores Mun. (2)'!B:B,'Banco de Indicadores - Mun. (1)'!B2825,'Banco de Indicadores Mun. (2)'!A:A,'Banco de Indicadores - Mun. (1)'!A2825) / VLOOKUP(D2825,'Dados Base'!$B:$K,7,FALSE)) * 100</f>
        <v>2.4394310344827588</v>
      </c>
      <c r="AN2825" s="72">
        <f>(SUMIFS('Banco de Indicadores Mun. (2)'!K:K,'Banco de Indicadores Mun. (2)'!B:B,'Banco de Indicadores - Mun. (1)'!B2825,'Banco de Indicadores Mun. (2)'!A:A,'Banco de Indicadores - Mun. (1)'!A2825) / VLOOKUP(D2825,'Dados Base'!$B:$K,10,FALSE)) * 100</f>
        <v>5.3241290322580639</v>
      </c>
      <c r="AO2825" s="24">
        <v>0</v>
      </c>
      <c r="AP2825" s="25">
        <v>0</v>
      </c>
      <c r="AQ2825" s="17">
        <v>0</v>
      </c>
      <c r="AR2825" s="24">
        <v>7.2</v>
      </c>
      <c r="AS2825" s="22">
        <v>82</v>
      </c>
      <c r="AT2825" s="22">
        <v>82</v>
      </c>
      <c r="AU2825" s="22">
        <v>71.52103559870551</v>
      </c>
      <c r="AV2825" s="22">
        <v>7.37</v>
      </c>
      <c r="AW2825" s="21">
        <v>0</v>
      </c>
      <c r="AX2825" s="21">
        <v>0</v>
      </c>
      <c r="AY2825" s="116">
        <v>120.9764381303272</v>
      </c>
    </row>
    <row r="2826" spans="1:51" ht="15" x14ac:dyDescent="0.25">
      <c r="A2826" s="144">
        <v>2013</v>
      </c>
      <c r="B2826" s="77" t="s">
        <v>246</v>
      </c>
      <c r="C2826" s="78">
        <v>15</v>
      </c>
      <c r="D2826" s="77">
        <v>3521150</v>
      </c>
      <c r="E2826" s="78">
        <v>352115015</v>
      </c>
      <c r="F2826" s="78" t="str">
        <f t="shared" si="123"/>
        <v>3521150152013</v>
      </c>
      <c r="G2826" s="96">
        <v>2.2652268685506849</v>
      </c>
      <c r="H2826" s="80">
        <f t="shared" si="122"/>
        <v>4699</v>
      </c>
      <c r="I2826" s="91">
        <v>2901</v>
      </c>
      <c r="J2826" s="97">
        <v>1798</v>
      </c>
      <c r="K2826" s="83">
        <f>(H2826)/VLOOKUP(D2826,'Dados Base'!$B:$K,6,FALSE)</f>
        <v>34.648281964312048</v>
      </c>
      <c r="L2826" s="88">
        <f t="shared" si="124"/>
        <v>61.736539689295597</v>
      </c>
      <c r="M2826" s="85" t="s">
        <v>702</v>
      </c>
      <c r="N2826" s="92">
        <v>0.73</v>
      </c>
      <c r="O2826" s="91">
        <v>60</v>
      </c>
      <c r="P2826" s="91" t="s">
        <v>691</v>
      </c>
      <c r="Q2826" s="91" t="s">
        <v>691</v>
      </c>
      <c r="R2826" s="91" t="s">
        <v>691</v>
      </c>
      <c r="S2826" s="91">
        <v>13</v>
      </c>
      <c r="T2826" s="87" t="s">
        <v>691</v>
      </c>
      <c r="U2826" s="87">
        <v>22</v>
      </c>
      <c r="V2826" s="87">
        <v>15</v>
      </c>
      <c r="W2826" s="85" t="s">
        <v>691</v>
      </c>
      <c r="X2826" s="146">
        <v>1.1270937755235881E-2</v>
      </c>
      <c r="Y2826" s="21">
        <v>2.0499999999999998</v>
      </c>
      <c r="Z2826" s="147">
        <v>123</v>
      </c>
      <c r="AA2826" s="147">
        <v>36</v>
      </c>
      <c r="AB2826" s="21">
        <v>0</v>
      </c>
      <c r="AC2826" s="21">
        <v>0</v>
      </c>
      <c r="AD2826" s="153">
        <f>VLOOKUP(D2826,'Dados Base'!$B:$K,9,FALSE)*31536000/VLOOKUP($F2826,F:H,MATCH(H2825,F2825:AF2825,0),FALSE)</f>
        <v>6576.9908491168335</v>
      </c>
      <c r="AE2826" s="153">
        <f>VLOOKUP(D2826,'Dados Base'!$B:$K,10,FALSE)*31536000/VLOOKUP($F2826,F:H,MATCH(H2825,F2825:AF2825,0),FALSE)</f>
        <v>671.12151521600344</v>
      </c>
      <c r="AF2826" s="148" t="s">
        <v>692</v>
      </c>
      <c r="AG2826" s="21">
        <v>100</v>
      </c>
      <c r="AH2826" s="148" t="s">
        <v>692</v>
      </c>
      <c r="AI2826" s="148" t="s">
        <v>692</v>
      </c>
      <c r="AJ2826" s="148" t="s">
        <v>692</v>
      </c>
      <c r="AK2826" s="72">
        <f>(SUMIFS('Banco de Indicadores Mun. (2)'!I:I,'Banco de Indicadores Mun. (2)'!B:B,'Banco de Indicadores - Mun. (1)'!B2826,'Banco de Indicadores Mun. (2)'!A:A,'Banco de Indicadores - Mun. (1)'!A2826) / VLOOKUP(D2826,'Dados Base'!$B:$K,8,FALSE)) * 100</f>
        <v>11.026999999999999</v>
      </c>
      <c r="AL2826" s="72">
        <f>(SUMIFS('Banco de Indicadores Mun. (2)'!I:I,'Banco de Indicadores Mun. (2)'!B:B,'Banco de Indicadores - Mun. (1)'!B2826,'Banco de Indicadores Mun. (2)'!A:A,'Banco de Indicadores - Mun. (1)'!A2826) / VLOOKUP(D2826,'Dados Base'!$B:$K,9,FALSE)) * 100</f>
        <v>3.4881326530612244</v>
      </c>
      <c r="AM2826" s="72">
        <f>(SUMIFS('Banco de Indicadores Mun. (2)'!J:J,'Banco de Indicadores Mun. (2)'!B:B,'Banco de Indicadores - Mun. (1)'!B2826,'Banco de Indicadores Mun. (2)'!A:A,'Banco de Indicadores - Mun. (1)'!A2826) / VLOOKUP(D2826,'Dados Base'!$B:$K,7,FALSE)) * 100</f>
        <v>3.7661428571428575</v>
      </c>
      <c r="AN2826" s="72">
        <f>(SUMIFS('Banco de Indicadores Mun. (2)'!K:K,'Banco de Indicadores Mun. (2)'!B:B,'Banco de Indicadores - Mun. (1)'!B2826,'Banco de Indicadores Mun. (2)'!A:A,'Banco de Indicadores - Mun. (1)'!A2826) / VLOOKUP(D2826,'Dados Base'!$B:$K,10,FALSE)) * 100</f>
        <v>26.274799999999999</v>
      </c>
      <c r="AO2826" s="24">
        <v>0</v>
      </c>
      <c r="AP2826" s="25">
        <v>0</v>
      </c>
      <c r="AQ2826" s="17">
        <v>0</v>
      </c>
      <c r="AR2826" s="24">
        <v>7.3</v>
      </c>
      <c r="AS2826" s="22">
        <v>100</v>
      </c>
      <c r="AT2826" s="22">
        <v>100</v>
      </c>
      <c r="AU2826" s="22">
        <v>77.358490566037744</v>
      </c>
      <c r="AV2826" s="22">
        <v>8.51</v>
      </c>
      <c r="AW2826" s="21">
        <v>0</v>
      </c>
      <c r="AX2826" s="21">
        <v>0</v>
      </c>
      <c r="AY2826" s="116">
        <v>175.44719286884978</v>
      </c>
    </row>
    <row r="2827" spans="1:51" ht="15" x14ac:dyDescent="0.25">
      <c r="A2827" s="144">
        <v>2013</v>
      </c>
      <c r="B2827" s="77" t="s">
        <v>247</v>
      </c>
      <c r="C2827" s="78">
        <v>11</v>
      </c>
      <c r="D2827" s="77">
        <v>3521200</v>
      </c>
      <c r="E2827" s="78">
        <v>352120011</v>
      </c>
      <c r="F2827" s="78" t="str">
        <f t="shared" si="123"/>
        <v>3521200112013</v>
      </c>
      <c r="G2827" s="96">
        <v>-0.38931233505324903</v>
      </c>
      <c r="H2827" s="80">
        <f t="shared" si="122"/>
        <v>4324</v>
      </c>
      <c r="I2827" s="91">
        <v>2546</v>
      </c>
      <c r="J2827" s="97">
        <v>1778</v>
      </c>
      <c r="K2827" s="83">
        <f>(H2827)/VLOOKUP(D2827,'Dados Base'!$B:$K,6,FALSE)</f>
        <v>3.7266545432607368</v>
      </c>
      <c r="L2827" s="88">
        <f t="shared" si="124"/>
        <v>58.880666049953746</v>
      </c>
      <c r="M2827" s="85" t="s">
        <v>702</v>
      </c>
      <c r="N2827" s="92">
        <v>0.70299999999999996</v>
      </c>
      <c r="O2827" s="91">
        <v>17</v>
      </c>
      <c r="P2827" s="91" t="s">
        <v>691</v>
      </c>
      <c r="Q2827" s="91" t="s">
        <v>691</v>
      </c>
      <c r="R2827" s="91" t="s">
        <v>691</v>
      </c>
      <c r="S2827" s="91">
        <v>3</v>
      </c>
      <c r="T2827" s="87" t="s">
        <v>691</v>
      </c>
      <c r="U2827" s="87">
        <v>13</v>
      </c>
      <c r="V2827" s="87">
        <v>21</v>
      </c>
      <c r="W2827" s="85" t="s">
        <v>691</v>
      </c>
      <c r="X2827" s="146">
        <v>6.3047072916666662E-3</v>
      </c>
      <c r="Y2827" s="21">
        <v>1.71</v>
      </c>
      <c r="Z2827" s="147">
        <v>109</v>
      </c>
      <c r="AA2827" s="147">
        <v>23</v>
      </c>
      <c r="AB2827" s="21">
        <v>1</v>
      </c>
      <c r="AC2827" s="21">
        <v>0</v>
      </c>
      <c r="AD2827" s="153">
        <f>VLOOKUP(D2827,'Dados Base'!$B:$K,9,FALSE)*31536000/VLOOKUP($F2827,F:H,MATCH(H2826,F2826:AF2826,0),FALSE)</f>
        <v>254023.79278445884</v>
      </c>
      <c r="AE2827" s="153">
        <f>VLOOKUP(D2827,'Dados Base'!$B:$K,10,FALSE)*31536000/VLOOKUP($F2827,F:H,MATCH(H2826,F2826:AF2826,0),FALSE)</f>
        <v>32819.611470860313</v>
      </c>
      <c r="AF2827" s="148">
        <v>55.99</v>
      </c>
      <c r="AG2827" s="21">
        <v>68.67</v>
      </c>
      <c r="AH2827" s="148">
        <v>41.93</v>
      </c>
      <c r="AI2827" s="148">
        <v>29.94</v>
      </c>
      <c r="AJ2827" s="148">
        <v>100</v>
      </c>
      <c r="AK2827" s="72">
        <f>(SUMIFS('Banco de Indicadores Mun. (2)'!I:I,'Banco de Indicadores Mun. (2)'!B:B,'Banco de Indicadores - Mun. (1)'!B2827,'Banco de Indicadores Mun. (2)'!A:A,'Banco de Indicadores - Mun. (1)'!A2827) / VLOOKUP(D2827,'Dados Base'!$B:$K,8,FALSE)) * 100</f>
        <v>0.34146644736842108</v>
      </c>
      <c r="AL2827" s="72">
        <f>(SUMIFS('Banco de Indicadores Mun. (2)'!I:I,'Banco de Indicadores Mun. (2)'!B:B,'Banco de Indicadores - Mun. (1)'!B2827,'Banco de Indicadores Mun. (2)'!A:A,'Banco de Indicadores - Mun. (1)'!A2827) / VLOOKUP(D2827,'Dados Base'!$B:$K,9,FALSE)) * 100</f>
        <v>0.14901780074648294</v>
      </c>
      <c r="AM2827" s="72">
        <f>(SUMIFS('Banco de Indicadores Mun. (2)'!J:J,'Banco de Indicadores Mun. (2)'!B:B,'Banco de Indicadores - Mun. (1)'!B2827,'Banco de Indicadores Mun. (2)'!A:A,'Banco de Indicadores - Mun. (1)'!A2827) / VLOOKUP(D2827,'Dados Base'!$B:$K,7,FALSE)) * 100</f>
        <v>0.48507383177570101</v>
      </c>
      <c r="AN2827" s="72">
        <f>(SUMIFS('Banco de Indicadores Mun. (2)'!K:K,'Banco de Indicadores Mun. (2)'!B:B,'Banco de Indicadores - Mun. (1)'!B2827,'Banco de Indicadores Mun. (2)'!A:A,'Banco de Indicadores - Mun. (1)'!A2827) / VLOOKUP(D2827,'Dados Base'!$B:$K,10,FALSE)) * 100</f>
        <v>0</v>
      </c>
      <c r="AO2827" s="24">
        <v>0</v>
      </c>
      <c r="AP2827" s="25">
        <v>0</v>
      </c>
      <c r="AQ2827" s="17">
        <v>0</v>
      </c>
      <c r="AR2827" s="24">
        <v>8.1</v>
      </c>
      <c r="AS2827" s="22">
        <v>84</v>
      </c>
      <c r="AT2827" s="22">
        <v>84</v>
      </c>
      <c r="AU2827" s="22">
        <v>82.575757575757578</v>
      </c>
      <c r="AV2827" s="22">
        <v>9.76</v>
      </c>
      <c r="AW2827" s="21">
        <v>0</v>
      </c>
      <c r="AX2827" s="21">
        <v>0</v>
      </c>
      <c r="AY2827" s="116">
        <v>187.741141097401</v>
      </c>
    </row>
    <row r="2828" spans="1:51" ht="15" x14ac:dyDescent="0.25">
      <c r="A2828" s="144">
        <v>2013</v>
      </c>
      <c r="B2828" s="77" t="s">
        <v>248</v>
      </c>
      <c r="C2828" s="78">
        <v>8</v>
      </c>
      <c r="D2828" s="77">
        <v>3521309</v>
      </c>
      <c r="E2828" s="78">
        <v>35213098</v>
      </c>
      <c r="F2828" s="78" t="str">
        <f t="shared" si="123"/>
        <v>352130982013</v>
      </c>
      <c r="G2828" s="96">
        <v>1.5800311136515477</v>
      </c>
      <c r="H2828" s="80">
        <f t="shared" si="122"/>
        <v>14666</v>
      </c>
      <c r="I2828" s="91">
        <v>14108</v>
      </c>
      <c r="J2828" s="97">
        <v>558</v>
      </c>
      <c r="K2828" s="83">
        <f>(H2828)/VLOOKUP(D2828,'Dados Base'!$B:$K,6,FALSE)</f>
        <v>31.499140893470788</v>
      </c>
      <c r="L2828" s="88">
        <f t="shared" si="124"/>
        <v>96.195281603709262</v>
      </c>
      <c r="M2828" s="85" t="s">
        <v>702</v>
      </c>
      <c r="N2828" s="92">
        <v>0.749</v>
      </c>
      <c r="O2828" s="91">
        <v>116</v>
      </c>
      <c r="P2828" s="91" t="s">
        <v>691</v>
      </c>
      <c r="Q2828" s="91" t="s">
        <v>691</v>
      </c>
      <c r="R2828" s="91" t="s">
        <v>691</v>
      </c>
      <c r="S2828" s="91">
        <v>16</v>
      </c>
      <c r="T2828" s="87" t="s">
        <v>691</v>
      </c>
      <c r="U2828" s="87">
        <v>174</v>
      </c>
      <c r="V2828" s="87">
        <v>68</v>
      </c>
      <c r="W2828" s="85" t="s">
        <v>691</v>
      </c>
      <c r="X2828" s="146">
        <v>4.4643032407407406E-2</v>
      </c>
      <c r="Y2828" s="21">
        <v>10.19</v>
      </c>
      <c r="Z2828" s="147">
        <v>601</v>
      </c>
      <c r="AA2828" s="147">
        <v>185</v>
      </c>
      <c r="AB2828" s="21">
        <v>1</v>
      </c>
      <c r="AC2828" s="21">
        <v>0</v>
      </c>
      <c r="AD2828" s="153">
        <f>VLOOKUP(D2828,'Dados Base'!$B:$K,9,FALSE)*31536000/VLOOKUP($F2828,F:H,MATCH(H2827,F2827:AF2827,0),FALSE)</f>
        <v>15718.543570162281</v>
      </c>
      <c r="AE2828" s="153">
        <f>VLOOKUP(D2828,'Dados Base'!$B:$K,10,FALSE)*31536000/VLOOKUP($F2828,F:H,MATCH(H2827,F2827:AF2827,0),FALSE)</f>
        <v>1913.748806763944</v>
      </c>
      <c r="AF2828" s="148">
        <v>100</v>
      </c>
      <c r="AG2828" s="21">
        <v>100</v>
      </c>
      <c r="AH2828" s="148">
        <v>100</v>
      </c>
      <c r="AI2828" s="148">
        <v>41.52</v>
      </c>
      <c r="AJ2828" s="148">
        <v>99.57</v>
      </c>
      <c r="AK2828" s="72">
        <f>(SUMIFS('Banco de Indicadores Mun. (2)'!I:I,'Banco de Indicadores Mun. (2)'!B:B,'Banco de Indicadores - Mun. (1)'!B2828,'Banco de Indicadores Mun. (2)'!A:A,'Banco de Indicadores - Mun. (1)'!A2828) / VLOOKUP(D2828,'Dados Base'!$B:$K,8,FALSE)) * 100</f>
        <v>11.72672294372294</v>
      </c>
      <c r="AL2828" s="72">
        <f>(SUMIFS('Banco de Indicadores Mun. (2)'!I:I,'Banco de Indicadores Mun. (2)'!B:B,'Banco de Indicadores - Mun. (1)'!B2828,'Banco de Indicadores Mun. (2)'!A:A,'Banco de Indicadores - Mun. (1)'!A2828) / VLOOKUP(D2828,'Dados Base'!$B:$K,9,FALSE)) * 100</f>
        <v>3.705708618331053</v>
      </c>
      <c r="AM2828" s="72">
        <f>(SUMIFS('Banco de Indicadores Mun. (2)'!J:J,'Banco de Indicadores Mun. (2)'!B:B,'Banco de Indicadores - Mun. (1)'!B2828,'Banco de Indicadores Mun. (2)'!A:A,'Banco de Indicadores - Mun. (1)'!A2828) / VLOOKUP(D2828,'Dados Base'!$B:$K,7,FALSE)) * 100</f>
        <v>16.810366197183097</v>
      </c>
      <c r="AN2828" s="72">
        <f>(SUMIFS('Banco de Indicadores Mun. (2)'!K:K,'Banco de Indicadores Mun. (2)'!B:B,'Banco de Indicadores - Mun. (1)'!B2828,'Banco de Indicadores Mun. (2)'!A:A,'Banco de Indicadores - Mun. (1)'!A2828) / VLOOKUP(D2828,'Dados Base'!$B:$K,10,FALSE)) * 100</f>
        <v>3.6157415730337075</v>
      </c>
      <c r="AO2828" s="24">
        <v>0</v>
      </c>
      <c r="AP2828" s="25">
        <v>0</v>
      </c>
      <c r="AQ2828" s="17">
        <v>0</v>
      </c>
      <c r="AR2828" s="24">
        <v>8.6</v>
      </c>
      <c r="AS2828" s="22">
        <v>100</v>
      </c>
      <c r="AT2828" s="22">
        <v>100</v>
      </c>
      <c r="AU2828" s="22">
        <v>76.463104325699746</v>
      </c>
      <c r="AV2828" s="22">
        <v>8.17</v>
      </c>
      <c r="AW2828" s="21">
        <v>1</v>
      </c>
      <c r="AX2828" s="21">
        <v>0</v>
      </c>
      <c r="AY2828" s="116">
        <v>96.879620048170253</v>
      </c>
    </row>
    <row r="2829" spans="1:51" ht="15" x14ac:dyDescent="0.25">
      <c r="A2829" s="144">
        <v>2013</v>
      </c>
      <c r="B2829" s="77" t="s">
        <v>249</v>
      </c>
      <c r="C2829" s="78">
        <v>5</v>
      </c>
      <c r="D2829" s="77">
        <v>3521408</v>
      </c>
      <c r="E2829" s="78">
        <v>35214085</v>
      </c>
      <c r="F2829" s="78" t="str">
        <f t="shared" si="123"/>
        <v>352140852013</v>
      </c>
      <c r="G2829" s="96">
        <v>2.370317719946935</v>
      </c>
      <c r="H2829" s="80">
        <f t="shared" si="122"/>
        <v>21178</v>
      </c>
      <c r="I2829" s="91">
        <v>20777</v>
      </c>
      <c r="J2829" s="97">
        <v>401</v>
      </c>
      <c r="K2829" s="83">
        <f>(H2829)/VLOOKUP(D2829,'Dados Base'!$B:$K,6,FALSE)</f>
        <v>182.64769297110823</v>
      </c>
      <c r="L2829" s="88">
        <f t="shared" si="124"/>
        <v>98.106525639814905</v>
      </c>
      <c r="M2829" s="85" t="s">
        <v>702</v>
      </c>
      <c r="N2829" s="92">
        <v>0.77600000000000002</v>
      </c>
      <c r="O2829" s="91">
        <v>22</v>
      </c>
      <c r="P2829" s="91" t="s">
        <v>691</v>
      </c>
      <c r="Q2829" s="91" t="s">
        <v>691</v>
      </c>
      <c r="R2829" s="91" t="s">
        <v>691</v>
      </c>
      <c r="S2829" s="91">
        <v>125</v>
      </c>
      <c r="T2829" s="87" t="s">
        <v>691</v>
      </c>
      <c r="U2829" s="87">
        <v>189</v>
      </c>
      <c r="V2829" s="87">
        <v>210</v>
      </c>
      <c r="W2829" s="85" t="s">
        <v>691</v>
      </c>
      <c r="X2829" s="146">
        <v>5.2476629809213693E-2</v>
      </c>
      <c r="Y2829" s="21">
        <v>14.96</v>
      </c>
      <c r="Z2829" s="147">
        <v>923</v>
      </c>
      <c r="AA2829" s="147">
        <v>231</v>
      </c>
      <c r="AB2829" s="21">
        <v>2</v>
      </c>
      <c r="AC2829" s="21">
        <v>0</v>
      </c>
      <c r="AD2829" s="153">
        <f>VLOOKUP(D2829,'Dados Base'!$B:$K,9,FALSE)*31536000/VLOOKUP($F2829,F:H,MATCH(H2828,F2828:AF2828,0),FALSE)</f>
        <v>2159.1840589290773</v>
      </c>
      <c r="AE2829" s="153">
        <f>VLOOKUP(D2829,'Dados Base'!$B:$K,10,FALSE)*31536000/VLOOKUP($F2829,F:H,MATCH(H2828,F2828:AF2828,0),FALSE)</f>
        <v>282.92756634243091</v>
      </c>
      <c r="AF2829" s="148" t="s">
        <v>692</v>
      </c>
      <c r="AG2829" s="21">
        <v>97.94</v>
      </c>
      <c r="AH2829" s="148" t="s">
        <v>692</v>
      </c>
      <c r="AI2829" s="148" t="s">
        <v>692</v>
      </c>
      <c r="AJ2829" s="148" t="s">
        <v>692</v>
      </c>
      <c r="AK2829" s="72">
        <f>(SUMIFS('Banco de Indicadores Mun. (2)'!I:I,'Banco de Indicadores Mun. (2)'!B:B,'Banco de Indicadores - Mun. (1)'!B2829,'Banco de Indicadores Mun. (2)'!A:A,'Banco de Indicadores - Mun. (1)'!A2829) / VLOOKUP(D2829,'Dados Base'!$B:$K,8,FALSE)) * 100</f>
        <v>70.105854545454534</v>
      </c>
      <c r="AL2829" s="72">
        <f>(SUMIFS('Banco de Indicadores Mun. (2)'!I:I,'Banco de Indicadores Mun. (2)'!B:B,'Banco de Indicadores - Mun. (1)'!B2829,'Banco de Indicadores Mun. (2)'!A:A,'Banco de Indicadores - Mun. (1)'!A2829) / VLOOKUP(D2829,'Dados Base'!$B:$K,9,FALSE)) * 100</f>
        <v>26.591875862068964</v>
      </c>
      <c r="AM2829" s="72">
        <f>(SUMIFS('Banco de Indicadores Mun. (2)'!J:J,'Banco de Indicadores Mun. (2)'!B:B,'Banco de Indicadores - Mun. (1)'!B2829,'Banco de Indicadores Mun. (2)'!A:A,'Banco de Indicadores - Mun. (1)'!A2829) / VLOOKUP(D2829,'Dados Base'!$B:$K,7,FALSE)) * 100</f>
        <v>106.23650000000001</v>
      </c>
      <c r="AN2829" s="72">
        <f>(SUMIFS('Banco de Indicadores Mun. (2)'!K:K,'Banco de Indicadores Mun. (2)'!B:B,'Banco de Indicadores - Mun. (1)'!B2829,'Banco de Indicadores Mun. (2)'!A:A,'Banco de Indicadores - Mun. (1)'!A2829) / VLOOKUP(D2829,'Dados Base'!$B:$K,10,FALSE)) * 100</f>
        <v>1.64778947368421</v>
      </c>
      <c r="AO2829" s="24">
        <v>0</v>
      </c>
      <c r="AP2829" s="25">
        <v>0</v>
      </c>
      <c r="AQ2829" s="17">
        <v>0</v>
      </c>
      <c r="AR2829" s="24">
        <v>8.4</v>
      </c>
      <c r="AS2829" s="22">
        <v>100</v>
      </c>
      <c r="AT2829" s="22">
        <v>100</v>
      </c>
      <c r="AU2829" s="22">
        <v>79.982668977469672</v>
      </c>
      <c r="AV2829" s="22">
        <v>10</v>
      </c>
      <c r="AW2829" s="21">
        <v>0</v>
      </c>
      <c r="AX2829" s="21">
        <v>0</v>
      </c>
      <c r="AY2829" s="116">
        <v>232.84773252854612</v>
      </c>
    </row>
    <row r="2830" spans="1:51" ht="15" x14ac:dyDescent="0.25">
      <c r="A2830" s="144">
        <v>2013</v>
      </c>
      <c r="B2830" s="77" t="s">
        <v>250</v>
      </c>
      <c r="C2830" s="78">
        <v>16</v>
      </c>
      <c r="D2830" s="77">
        <v>3521507</v>
      </c>
      <c r="E2830" s="78">
        <v>352150716</v>
      </c>
      <c r="F2830" s="78" t="str">
        <f t="shared" si="123"/>
        <v>3521507162013</v>
      </c>
      <c r="G2830" s="96">
        <v>0.80726401286863592</v>
      </c>
      <c r="H2830" s="80">
        <f t="shared" si="122"/>
        <v>7417</v>
      </c>
      <c r="I2830" s="91">
        <v>6707</v>
      </c>
      <c r="J2830" s="97">
        <v>710</v>
      </c>
      <c r="K2830" s="83">
        <f>(H2830)/VLOOKUP(D2830,'Dados Base'!$B:$K,6,FALSE)</f>
        <v>28.812835055551236</v>
      </c>
      <c r="L2830" s="88">
        <f t="shared" si="124"/>
        <v>90.427396521504662</v>
      </c>
      <c r="M2830" s="85" t="s">
        <v>702</v>
      </c>
      <c r="N2830" s="92">
        <v>0.71299999999999997</v>
      </c>
      <c r="O2830" s="91">
        <v>70</v>
      </c>
      <c r="P2830" s="91" t="s">
        <v>691</v>
      </c>
      <c r="Q2830" s="91" t="s">
        <v>691</v>
      </c>
      <c r="R2830" s="91" t="s">
        <v>691</v>
      </c>
      <c r="S2830" s="91">
        <v>8</v>
      </c>
      <c r="T2830" s="87" t="s">
        <v>691</v>
      </c>
      <c r="U2830" s="87">
        <v>67</v>
      </c>
      <c r="V2830" s="87">
        <v>40</v>
      </c>
      <c r="W2830" s="85" t="s">
        <v>691</v>
      </c>
      <c r="X2830" s="146">
        <v>1.7229072916666664E-2</v>
      </c>
      <c r="Y2830" s="21">
        <v>4.79</v>
      </c>
      <c r="Z2830" s="147">
        <v>299</v>
      </c>
      <c r="AA2830" s="147">
        <v>70</v>
      </c>
      <c r="AB2830" s="21">
        <v>0</v>
      </c>
      <c r="AC2830" s="21">
        <v>0</v>
      </c>
      <c r="AD2830" s="153">
        <f>VLOOKUP(D2830,'Dados Base'!$B:$K,9,FALSE)*31536000/VLOOKUP($F2830,F:H,MATCH(H2829,F2829:AF2829,0),FALSE)</f>
        <v>8163.5593905891874</v>
      </c>
      <c r="AE2830" s="153">
        <f>VLOOKUP(D2830,'Dados Base'!$B:$K,10,FALSE)*31536000/VLOOKUP($F2830,F:H,MATCH(H2829,F2829:AF2829,0),FALSE)</f>
        <v>765.33369286773654</v>
      </c>
      <c r="AF2830" s="148">
        <v>89.2</v>
      </c>
      <c r="AG2830" s="21">
        <v>89.2</v>
      </c>
      <c r="AH2830" s="148">
        <v>89.2</v>
      </c>
      <c r="AI2830" s="148">
        <v>10.24</v>
      </c>
      <c r="AJ2830" s="148">
        <v>100</v>
      </c>
      <c r="AK2830" s="72">
        <f>(SUMIFS('Banco de Indicadores Mun. (2)'!I:I,'Banco de Indicadores Mun. (2)'!B:B,'Banco de Indicadores - Mun. (1)'!B2830,'Banco de Indicadores Mun. (2)'!A:A,'Banco de Indicadores - Mun. (1)'!A2830) / VLOOKUP(D2830,'Dados Base'!$B:$K,8,FALSE)) * 100</f>
        <v>26.24083544303797</v>
      </c>
      <c r="AL2830" s="72">
        <f>(SUMIFS('Banco de Indicadores Mun. (2)'!I:I,'Banco de Indicadores Mun. (2)'!B:B,'Banco de Indicadores - Mun. (1)'!B2830,'Banco de Indicadores Mun. (2)'!A:A,'Banco de Indicadores - Mun. (1)'!A2830) / VLOOKUP(D2830,'Dados Base'!$B:$K,9,FALSE)) * 100</f>
        <v>10.797010416666666</v>
      </c>
      <c r="AM2830" s="72">
        <f>(SUMIFS('Banco de Indicadores Mun. (2)'!J:J,'Banco de Indicadores Mun. (2)'!B:B,'Banco de Indicadores - Mun. (1)'!B2830,'Banco de Indicadores Mun. (2)'!A:A,'Banco de Indicadores - Mun. (1)'!A2830) / VLOOKUP(D2830,'Dados Base'!$B:$K,7,FALSE)) * 100</f>
        <v>16.692590163934423</v>
      </c>
      <c r="AN2830" s="72">
        <f>(SUMIFS('Banco de Indicadores Mun. (2)'!K:K,'Banco de Indicadores Mun. (2)'!B:B,'Banco de Indicadores - Mun. (1)'!B2830,'Banco de Indicadores Mun. (2)'!A:A,'Banco de Indicadores - Mun. (1)'!A2830) / VLOOKUP(D2830,'Dados Base'!$B:$K,10,FALSE)) * 100</f>
        <v>58.598777777777755</v>
      </c>
      <c r="AO2830" s="24">
        <v>0</v>
      </c>
      <c r="AP2830" s="25">
        <v>0</v>
      </c>
      <c r="AQ2830" s="17">
        <v>0</v>
      </c>
      <c r="AR2830" s="24">
        <v>8.6</v>
      </c>
      <c r="AS2830" s="22">
        <v>92</v>
      </c>
      <c r="AT2830" s="22">
        <v>92</v>
      </c>
      <c r="AU2830" s="22">
        <v>81.029810298102973</v>
      </c>
      <c r="AV2830" s="22">
        <v>9.8800000000000008</v>
      </c>
      <c r="AW2830" s="21">
        <v>0</v>
      </c>
      <c r="AX2830" s="21">
        <v>0</v>
      </c>
      <c r="AY2830" s="116">
        <v>93.833644456349504</v>
      </c>
    </row>
    <row r="2831" spans="1:51" ht="15" x14ac:dyDescent="0.25">
      <c r="A2831" s="144">
        <v>2013</v>
      </c>
      <c r="B2831" s="77" t="s">
        <v>251</v>
      </c>
      <c r="C2831" s="78">
        <v>21</v>
      </c>
      <c r="D2831" s="77">
        <v>3521606</v>
      </c>
      <c r="E2831" s="78">
        <v>352160621</v>
      </c>
      <c r="F2831" s="78" t="str">
        <f t="shared" si="123"/>
        <v>3521606212013</v>
      </c>
      <c r="G2831" s="96">
        <v>7.3585779709639532E-2</v>
      </c>
      <c r="H2831" s="80">
        <f t="shared" si="122"/>
        <v>7641</v>
      </c>
      <c r="I2831" s="91">
        <v>5402</v>
      </c>
      <c r="J2831" s="97">
        <v>2239</v>
      </c>
      <c r="K2831" s="83">
        <f>(H2831)/VLOOKUP(D2831,'Dados Base'!$B:$K,6,FALSE)</f>
        <v>35.805998125585752</v>
      </c>
      <c r="L2831" s="88">
        <f t="shared" si="124"/>
        <v>70.697552676351265</v>
      </c>
      <c r="M2831" s="85" t="s">
        <v>702</v>
      </c>
      <c r="N2831" s="92">
        <v>0.71199999999999997</v>
      </c>
      <c r="O2831" s="91">
        <v>47</v>
      </c>
      <c r="P2831" s="91" t="s">
        <v>691</v>
      </c>
      <c r="Q2831" s="91" t="s">
        <v>691</v>
      </c>
      <c r="R2831" s="91" t="s">
        <v>691</v>
      </c>
      <c r="S2831" s="91">
        <v>2</v>
      </c>
      <c r="T2831" s="87" t="s">
        <v>691</v>
      </c>
      <c r="U2831" s="87">
        <v>59</v>
      </c>
      <c r="V2831" s="87">
        <v>42</v>
      </c>
      <c r="W2831" s="85" t="s">
        <v>691</v>
      </c>
      <c r="X2831" s="146">
        <v>1.4068195312500002E-2</v>
      </c>
      <c r="Y2831" s="21">
        <v>4.0199999999999996</v>
      </c>
      <c r="Z2831" s="147">
        <v>263</v>
      </c>
      <c r="AA2831" s="147">
        <v>47</v>
      </c>
      <c r="AB2831" s="21">
        <v>1</v>
      </c>
      <c r="AC2831" s="21">
        <v>0</v>
      </c>
      <c r="AD2831" s="153">
        <f>VLOOKUP(D2831,'Dados Base'!$B:$K,9,FALSE)*31536000/VLOOKUP($F2831,F:H,MATCH(H2830,F2830:AF2830,0),FALSE)</f>
        <v>6562.2614840989399</v>
      </c>
      <c r="AE2831" s="153">
        <f>VLOOKUP(D2831,'Dados Base'!$B:$K,10,FALSE)*31536000/VLOOKUP($F2831,F:H,MATCH(H2830,F2830:AF2830,0),FALSE)</f>
        <v>825.44169611307393</v>
      </c>
      <c r="AF2831" s="148">
        <v>70.7</v>
      </c>
      <c r="AG2831" s="21">
        <v>70.7</v>
      </c>
      <c r="AH2831" s="148">
        <v>70.63</v>
      </c>
      <c r="AI2831" s="148">
        <v>62.96</v>
      </c>
      <c r="AJ2831" s="148">
        <v>100</v>
      </c>
      <c r="AK2831" s="72">
        <f>(SUMIFS('Banco de Indicadores Mun. (2)'!I:I,'Banco de Indicadores Mun. (2)'!B:B,'Banco de Indicadores - Mun. (1)'!B2831,'Banco de Indicadores Mun. (2)'!A:A,'Banco de Indicadores - Mun. (1)'!A2831) / VLOOKUP(D2831,'Dados Base'!$B:$K,8,FALSE)) * 100</f>
        <v>2.4748550724637686</v>
      </c>
      <c r="AL2831" s="72">
        <f>(SUMIFS('Banco de Indicadores Mun. (2)'!I:I,'Banco de Indicadores Mun. (2)'!B:B,'Banco de Indicadores - Mun. (1)'!B2831,'Banco de Indicadores Mun. (2)'!A:A,'Banco de Indicadores - Mun. (1)'!A2831) / VLOOKUP(D2831,'Dados Base'!$B:$K,9,FALSE)) * 100</f>
        <v>1.073993710691824</v>
      </c>
      <c r="AM2831" s="72">
        <f>(SUMIFS('Banco de Indicadores Mun. (2)'!J:J,'Banco de Indicadores Mun. (2)'!B:B,'Banco de Indicadores - Mun. (1)'!B2831,'Banco de Indicadores Mun. (2)'!A:A,'Banco de Indicadores - Mun. (1)'!A2831) / VLOOKUP(D2831,'Dados Base'!$B:$K,7,FALSE)) * 100</f>
        <v>2.4376326530612245</v>
      </c>
      <c r="AN2831" s="72">
        <f>(SUMIFS('Banco de Indicadores Mun. (2)'!K:K,'Banco de Indicadores Mun. (2)'!B:B,'Banco de Indicadores - Mun. (1)'!B2831,'Banco de Indicadores Mun. (2)'!A:A,'Banco de Indicadores - Mun. (1)'!A2831) / VLOOKUP(D2831,'Dados Base'!$B:$K,10,FALSE)) * 100</f>
        <v>2.5660500000000002</v>
      </c>
      <c r="AO2831" s="24">
        <v>0</v>
      </c>
      <c r="AP2831" s="25">
        <v>0</v>
      </c>
      <c r="AQ2831" s="17">
        <v>0</v>
      </c>
      <c r="AR2831" s="24">
        <v>7.3</v>
      </c>
      <c r="AS2831" s="22">
        <v>100</v>
      </c>
      <c r="AT2831" s="22">
        <v>100</v>
      </c>
      <c r="AU2831" s="22">
        <v>84.838709677419359</v>
      </c>
      <c r="AV2831" s="22">
        <v>10</v>
      </c>
      <c r="AW2831" s="21">
        <v>0</v>
      </c>
      <c r="AX2831" s="21">
        <v>0</v>
      </c>
      <c r="AY2831" s="116">
        <v>27.751317793919032</v>
      </c>
    </row>
    <row r="2832" spans="1:51" ht="15" x14ac:dyDescent="0.25">
      <c r="A2832" s="144">
        <v>2013</v>
      </c>
      <c r="B2832" s="77" t="s">
        <v>252</v>
      </c>
      <c r="C2832" s="78">
        <v>14</v>
      </c>
      <c r="D2832" s="77">
        <v>3521705</v>
      </c>
      <c r="E2832" s="78">
        <v>352170514</v>
      </c>
      <c r="F2832" s="78" t="str">
        <f t="shared" si="123"/>
        <v>3521705142013</v>
      </c>
      <c r="G2832" s="96">
        <v>-0.5305404444465367</v>
      </c>
      <c r="H2832" s="80">
        <f t="shared" si="122"/>
        <v>17754</v>
      </c>
      <c r="I2832" s="91">
        <v>12521</v>
      </c>
      <c r="J2832" s="97">
        <v>5233</v>
      </c>
      <c r="K2832" s="83">
        <f>(H2832)/VLOOKUP(D2832,'Dados Base'!$B:$K,6,FALSE)</f>
        <v>16.395622662418617</v>
      </c>
      <c r="L2832" s="88">
        <f t="shared" si="124"/>
        <v>70.524952123465141</v>
      </c>
      <c r="M2832" s="85" t="s">
        <v>702</v>
      </c>
      <c r="N2832" s="92">
        <v>0.69299999999999995</v>
      </c>
      <c r="O2832" s="91">
        <v>118</v>
      </c>
      <c r="P2832" s="91" t="s">
        <v>691</v>
      </c>
      <c r="Q2832" s="91" t="s">
        <v>691</v>
      </c>
      <c r="R2832" s="91" t="s">
        <v>691</v>
      </c>
      <c r="S2832" s="91">
        <v>24</v>
      </c>
      <c r="T2832" s="87" t="s">
        <v>691</v>
      </c>
      <c r="U2832" s="87">
        <v>109</v>
      </c>
      <c r="V2832" s="87">
        <v>70</v>
      </c>
      <c r="W2832" s="85" t="s">
        <v>691</v>
      </c>
      <c r="X2832" s="146">
        <v>3.7419267416666666E-2</v>
      </c>
      <c r="Y2832" s="21">
        <v>8.64</v>
      </c>
      <c r="Z2832" s="147">
        <v>550</v>
      </c>
      <c r="AA2832" s="147">
        <v>117</v>
      </c>
      <c r="AB2832" s="21">
        <v>3</v>
      </c>
      <c r="AC2832" s="21">
        <v>0</v>
      </c>
      <c r="AD2832" s="153">
        <f>VLOOKUP(D2832,'Dados Base'!$B:$K,9,FALSE)*31536000/VLOOKUP($F2832,F:H,MATCH(H2831,F2831:AF2831,0),FALSE)</f>
        <v>21777.140925988511</v>
      </c>
      <c r="AE2832" s="153">
        <f>VLOOKUP(D2832,'Dados Base'!$B:$K,10,FALSE)*31536000/VLOOKUP($F2832,F:H,MATCH(H2831,F2831:AF2831,0),FALSE)</f>
        <v>2540.0743494423787</v>
      </c>
      <c r="AF2832" s="148">
        <v>69.239999999999995</v>
      </c>
      <c r="AG2832" s="21">
        <v>100</v>
      </c>
      <c r="AH2832" s="148">
        <v>61.49</v>
      </c>
      <c r="AI2832" s="148">
        <v>22.83</v>
      </c>
      <c r="AJ2832" s="148">
        <v>100</v>
      </c>
      <c r="AK2832" s="72">
        <f>(SUMIFS('Banco de Indicadores Mun. (2)'!I:I,'Banco de Indicadores Mun. (2)'!B:B,'Banco de Indicadores - Mun. (1)'!B2832,'Banco de Indicadores Mun. (2)'!A:A,'Banco de Indicadores - Mun. (1)'!A2832) / VLOOKUP(D2832,'Dados Base'!$B:$K,8,FALSE)) * 100</f>
        <v>8.0489323583180976</v>
      </c>
      <c r="AL2832" s="72">
        <f>(SUMIFS('Banco de Indicadores Mun. (2)'!I:I,'Banco de Indicadores Mun. (2)'!B:B,'Banco de Indicadores - Mun. (1)'!B2832,'Banco de Indicadores Mun. (2)'!A:A,'Banco de Indicadores - Mun. (1)'!A2832) / VLOOKUP(D2832,'Dados Base'!$B:$K,9,FALSE)) * 100</f>
        <v>3.5911631321370305</v>
      </c>
      <c r="AM2832" s="72">
        <f>(SUMIFS('Banco de Indicadores Mun. (2)'!J:J,'Banco de Indicadores Mun. (2)'!B:B,'Banco de Indicadores - Mun. (1)'!B2832,'Banco de Indicadores Mun. (2)'!A:A,'Banco de Indicadores - Mun. (1)'!A2832) / VLOOKUP(D2832,'Dados Base'!$B:$K,7,FALSE)) * 100</f>
        <v>10.803499999999998</v>
      </c>
      <c r="AN2832" s="72">
        <f>(SUMIFS('Banco de Indicadores Mun. (2)'!K:K,'Banco de Indicadores Mun. (2)'!B:B,'Banco de Indicadores - Mun. (1)'!B2832,'Banco de Indicadores Mun. (2)'!A:A,'Banco de Indicadores - Mun. (1)'!A2832) / VLOOKUP(D2832,'Dados Base'!$B:$K,10,FALSE)) * 100</f>
        <v>0.26679720279720287</v>
      </c>
      <c r="AO2832" s="24">
        <v>0</v>
      </c>
      <c r="AP2832" s="25">
        <v>0</v>
      </c>
      <c r="AQ2832" s="17">
        <v>0</v>
      </c>
      <c r="AR2832" s="24">
        <v>7.2</v>
      </c>
      <c r="AS2832" s="22">
        <v>96</v>
      </c>
      <c r="AT2832" s="22">
        <v>96.000000000000014</v>
      </c>
      <c r="AU2832" s="22">
        <v>82.458770614692654</v>
      </c>
      <c r="AV2832" s="22">
        <v>9.44</v>
      </c>
      <c r="AW2832" s="21">
        <v>0</v>
      </c>
      <c r="AX2832" s="21">
        <v>0</v>
      </c>
      <c r="AY2832" s="116">
        <v>89.804703415344349</v>
      </c>
    </row>
    <row r="2833" spans="1:51" ht="15" x14ac:dyDescent="0.25">
      <c r="A2833" s="144">
        <v>2013</v>
      </c>
      <c r="B2833" s="77" t="s">
        <v>253</v>
      </c>
      <c r="C2833" s="78">
        <v>14</v>
      </c>
      <c r="D2833" s="77">
        <v>3521804</v>
      </c>
      <c r="E2833" s="78">
        <v>352180414</v>
      </c>
      <c r="F2833" s="78" t="str">
        <f t="shared" si="123"/>
        <v>3521804142013</v>
      </c>
      <c r="G2833" s="96">
        <v>1.2272208036399057</v>
      </c>
      <c r="H2833" s="80">
        <f t="shared" si="122"/>
        <v>24741</v>
      </c>
      <c r="I2833" s="91">
        <v>19428</v>
      </c>
      <c r="J2833" s="97">
        <v>5313</v>
      </c>
      <c r="K2833" s="83">
        <f>(H2833)/VLOOKUP(D2833,'Dados Base'!$B:$K,6,FALSE)</f>
        <v>22.243699821086608</v>
      </c>
      <c r="L2833" s="88">
        <f t="shared" si="124"/>
        <v>78.525524433127202</v>
      </c>
      <c r="M2833" s="85" t="s">
        <v>702</v>
      </c>
      <c r="N2833" s="92">
        <v>0.71299999999999997</v>
      </c>
      <c r="O2833" s="91">
        <v>188</v>
      </c>
      <c r="P2833" s="91" t="s">
        <v>691</v>
      </c>
      <c r="Q2833" s="91" t="s">
        <v>691</v>
      </c>
      <c r="R2833" s="91" t="s">
        <v>691</v>
      </c>
      <c r="S2833" s="91">
        <v>23</v>
      </c>
      <c r="T2833" s="87" t="s">
        <v>691</v>
      </c>
      <c r="U2833" s="87">
        <v>174</v>
      </c>
      <c r="V2833" s="87">
        <v>127</v>
      </c>
      <c r="W2833" s="85" t="s">
        <v>691</v>
      </c>
      <c r="X2833" s="146">
        <v>5.0729587833333332E-2</v>
      </c>
      <c r="Y2833" s="21">
        <v>14.04</v>
      </c>
      <c r="Z2833" s="147">
        <v>731</v>
      </c>
      <c r="AA2833" s="147">
        <v>352</v>
      </c>
      <c r="AB2833" s="21">
        <v>3</v>
      </c>
      <c r="AC2833" s="21">
        <v>0</v>
      </c>
      <c r="AD2833" s="153">
        <f>VLOOKUP(D2833,'Dados Base'!$B:$K,9,FALSE)*31536000/VLOOKUP($F2833,F:H,MATCH(H2832,F2832:AF2832,0),FALSE)</f>
        <v>15792.855583848672</v>
      </c>
      <c r="AE2833" s="153">
        <f>VLOOKUP(D2833,'Dados Base'!$B:$K,10,FALSE)*31536000/VLOOKUP($F2833,F:H,MATCH(H2832,F2832:AF2832,0),FALSE)</f>
        <v>1860.9821753364861</v>
      </c>
      <c r="AF2833" s="148">
        <v>67.36</v>
      </c>
      <c r="AG2833" s="21">
        <v>90.07</v>
      </c>
      <c r="AH2833" s="148">
        <v>66.13</v>
      </c>
      <c r="AI2833" s="148">
        <v>26.78</v>
      </c>
      <c r="AJ2833" s="148">
        <v>85.8</v>
      </c>
      <c r="AK2833" s="72">
        <f>(SUMIFS('Banco de Indicadores Mun. (2)'!I:I,'Banco de Indicadores Mun. (2)'!B:B,'Banco de Indicadores - Mun. (1)'!B2833,'Banco de Indicadores Mun. (2)'!A:A,'Banco de Indicadores - Mun. (1)'!A2833) / VLOOKUP(D2833,'Dados Base'!$B:$K,8,FALSE)) * 100</f>
        <v>26.545301989150083</v>
      </c>
      <c r="AL2833" s="72">
        <f>(SUMIFS('Banco de Indicadores Mun. (2)'!I:I,'Banco de Indicadores Mun. (2)'!B:B,'Banco de Indicadores - Mun. (1)'!B2833,'Banco de Indicadores Mun. (2)'!A:A,'Banco de Indicadores - Mun. (1)'!A2833) / VLOOKUP(D2833,'Dados Base'!$B:$K,9,FALSE)) * 100</f>
        <v>11.847903147699755</v>
      </c>
      <c r="AM2833" s="72">
        <f>(SUMIFS('Banco de Indicadores Mun. (2)'!J:J,'Banco de Indicadores Mun. (2)'!B:B,'Banco de Indicadores - Mun. (1)'!B2833,'Banco de Indicadores Mun. (2)'!A:A,'Banco de Indicadores - Mun. (1)'!A2833) / VLOOKUP(D2833,'Dados Base'!$B:$K,7,FALSE)) * 100</f>
        <v>35.896869778869771</v>
      </c>
      <c r="AN2833" s="72">
        <f>(SUMIFS('Banco de Indicadores Mun. (2)'!K:K,'Banco de Indicadores Mun. (2)'!B:B,'Banco de Indicadores - Mun. (1)'!B2833,'Banco de Indicadores Mun. (2)'!A:A,'Banco de Indicadores - Mun. (1)'!A2833) / VLOOKUP(D2833,'Dados Base'!$B:$K,10,FALSE)) * 100</f>
        <v>0.47620547945205471</v>
      </c>
      <c r="AO2833" s="24">
        <v>0</v>
      </c>
      <c r="AP2833" s="25">
        <v>0</v>
      </c>
      <c r="AQ2833" s="17">
        <v>0</v>
      </c>
      <c r="AR2833" s="24">
        <v>9.5</v>
      </c>
      <c r="AS2833" s="22">
        <v>90</v>
      </c>
      <c r="AT2833" s="22">
        <v>90</v>
      </c>
      <c r="AU2833" s="22">
        <v>67.497691597414587</v>
      </c>
      <c r="AV2833" s="22">
        <v>7.54</v>
      </c>
      <c r="AW2833" s="21">
        <v>0</v>
      </c>
      <c r="AX2833" s="21">
        <v>0</v>
      </c>
      <c r="AY2833" s="116">
        <v>10.982665988904792</v>
      </c>
    </row>
    <row r="2834" spans="1:51" ht="15" x14ac:dyDescent="0.25">
      <c r="A2834" s="144">
        <v>2013</v>
      </c>
      <c r="B2834" s="77" t="s">
        <v>254</v>
      </c>
      <c r="C2834" s="78">
        <v>16</v>
      </c>
      <c r="D2834" s="77">
        <v>3521903</v>
      </c>
      <c r="E2834" s="78">
        <v>352190316</v>
      </c>
      <c r="F2834" s="78" t="str">
        <f t="shared" si="123"/>
        <v>3521903162013</v>
      </c>
      <c r="G2834" s="96">
        <v>0.17434574516062007</v>
      </c>
      <c r="H2834" s="80">
        <f t="shared" si="122"/>
        <v>14593</v>
      </c>
      <c r="I2834" s="91">
        <v>12402</v>
      </c>
      <c r="J2834" s="97">
        <v>2191</v>
      </c>
      <c r="K2834" s="83">
        <f>(H2834)/VLOOKUP(D2834,'Dados Base'!$B:$K,6,FALSE)</f>
        <v>29.078989319304959</v>
      </c>
      <c r="L2834" s="88">
        <f t="shared" si="124"/>
        <v>84.985952168848073</v>
      </c>
      <c r="M2834" s="85" t="s">
        <v>702</v>
      </c>
      <c r="N2834" s="92">
        <v>0.73</v>
      </c>
      <c r="O2834" s="91">
        <v>148</v>
      </c>
      <c r="P2834" s="91" t="s">
        <v>691</v>
      </c>
      <c r="Q2834" s="91" t="s">
        <v>691</v>
      </c>
      <c r="R2834" s="91" t="s">
        <v>691</v>
      </c>
      <c r="S2834" s="91">
        <v>58</v>
      </c>
      <c r="T2834" s="87" t="s">
        <v>691</v>
      </c>
      <c r="U2834" s="87">
        <v>170</v>
      </c>
      <c r="V2834" s="87">
        <v>83</v>
      </c>
      <c r="W2834" s="85" t="s">
        <v>691</v>
      </c>
      <c r="X2834" s="146">
        <v>4.4420821759259259E-2</v>
      </c>
      <c r="Y2834" s="21">
        <v>8.82</v>
      </c>
      <c r="Z2834" s="147">
        <v>503</v>
      </c>
      <c r="AA2834" s="147">
        <v>177</v>
      </c>
      <c r="AB2834" s="21">
        <v>2</v>
      </c>
      <c r="AC2834" s="21">
        <v>0</v>
      </c>
      <c r="AD2834" s="153">
        <f>VLOOKUP(D2834,'Dados Base'!$B:$K,9,FALSE)*31536000/VLOOKUP($F2834,F:H,MATCH(H2833,F2833:AF2833,0),FALSE)</f>
        <v>8103.8854245186049</v>
      </c>
      <c r="AE2834" s="153">
        <f>VLOOKUP(D2834,'Dados Base'!$B:$K,10,FALSE)*31536000/VLOOKUP($F2834,F:H,MATCH(H2833,F2833:AF2833,0),FALSE)</f>
        <v>734.752278489687</v>
      </c>
      <c r="AF2834" s="148">
        <v>100</v>
      </c>
      <c r="AG2834" s="21">
        <v>83.41</v>
      </c>
      <c r="AH2834" s="148">
        <v>100</v>
      </c>
      <c r="AI2834" s="148">
        <v>2.3199999999999998</v>
      </c>
      <c r="AJ2834" s="148">
        <v>100</v>
      </c>
      <c r="AK2834" s="72">
        <f>(SUMIFS('Banco de Indicadores Mun. (2)'!I:I,'Banco de Indicadores Mun. (2)'!B:B,'Banco de Indicadores - Mun. (1)'!B2834,'Banco de Indicadores Mun. (2)'!A:A,'Banco de Indicadores - Mun. (1)'!A2834) / VLOOKUP(D2834,'Dados Base'!$B:$K,8,FALSE)) * 100</f>
        <v>54.720444444444425</v>
      </c>
      <c r="AL2834" s="72">
        <f>(SUMIFS('Banco de Indicadores Mun. (2)'!I:I,'Banco de Indicadores Mun. (2)'!B:B,'Banco de Indicadores - Mun. (1)'!B2834,'Banco de Indicadores Mun. (2)'!A:A,'Banco de Indicadores - Mun. (1)'!A2834) / VLOOKUP(D2834,'Dados Base'!$B:$K,9,FALSE)) * 100</f>
        <v>22.325941333333326</v>
      </c>
      <c r="AM2834" s="72">
        <f>(SUMIFS('Banco de Indicadores Mun. (2)'!J:J,'Banco de Indicadores Mun. (2)'!B:B,'Banco de Indicadores - Mun. (1)'!B2834,'Banco de Indicadores Mun. (2)'!A:A,'Banco de Indicadores - Mun. (1)'!A2834) / VLOOKUP(D2834,'Dados Base'!$B:$K,7,FALSE)) * 100</f>
        <v>62.466613445378137</v>
      </c>
      <c r="AN2834" s="72">
        <f>(SUMIFS('Banco de Indicadores Mun. (2)'!K:K,'Banco de Indicadores Mun. (2)'!B:B,'Banco de Indicadores - Mun. (1)'!B2834,'Banco de Indicadores Mun. (2)'!A:A,'Banco de Indicadores - Mun. (1)'!A2834) / VLOOKUP(D2834,'Dados Base'!$B:$K,10,FALSE)) * 100</f>
        <v>27.608852941176455</v>
      </c>
      <c r="AO2834" s="24">
        <v>0</v>
      </c>
      <c r="AP2834" s="25">
        <v>0</v>
      </c>
      <c r="AQ2834" s="17">
        <v>0</v>
      </c>
      <c r="AR2834" s="24">
        <v>8.5</v>
      </c>
      <c r="AS2834" s="22">
        <v>100</v>
      </c>
      <c r="AT2834" s="22">
        <v>87</v>
      </c>
      <c r="AU2834" s="22">
        <v>73.970588235294116</v>
      </c>
      <c r="AV2834" s="22">
        <v>7.91</v>
      </c>
      <c r="AW2834" s="21">
        <v>1</v>
      </c>
      <c r="AX2834" s="21">
        <v>0</v>
      </c>
      <c r="AY2834" s="116">
        <v>19.775922067482163</v>
      </c>
    </row>
    <row r="2835" spans="1:51" ht="15" x14ac:dyDescent="0.25">
      <c r="A2835" s="144">
        <v>2013</v>
      </c>
      <c r="B2835" s="77" t="s">
        <v>255</v>
      </c>
      <c r="C2835" s="78">
        <v>13</v>
      </c>
      <c r="D2835" s="77">
        <v>3522000</v>
      </c>
      <c r="E2835" s="78">
        <v>352200013</v>
      </c>
      <c r="F2835" s="78" t="str">
        <f t="shared" si="123"/>
        <v>3522000132013</v>
      </c>
      <c r="G2835" s="96">
        <v>1.821237048453872</v>
      </c>
      <c r="H2835" s="80">
        <f t="shared" si="122"/>
        <v>3373</v>
      </c>
      <c r="I2835" s="91">
        <v>2545</v>
      </c>
      <c r="J2835" s="97">
        <v>828</v>
      </c>
      <c r="K2835" s="83">
        <f>(H2835)/VLOOKUP(D2835,'Dados Base'!$B:$K,6,FALSE)</f>
        <v>14.743421627764665</v>
      </c>
      <c r="L2835" s="88">
        <f t="shared" si="124"/>
        <v>75.452119774681293</v>
      </c>
      <c r="M2835" s="85" t="s">
        <v>702</v>
      </c>
      <c r="N2835" s="92">
        <v>0.70499999999999996</v>
      </c>
      <c r="O2835" s="91">
        <v>60</v>
      </c>
      <c r="P2835" s="91" t="s">
        <v>691</v>
      </c>
      <c r="Q2835" s="91" t="s">
        <v>691</v>
      </c>
      <c r="R2835" s="91" t="s">
        <v>691</v>
      </c>
      <c r="S2835" s="91">
        <v>13</v>
      </c>
      <c r="T2835" s="87" t="s">
        <v>691</v>
      </c>
      <c r="U2835" s="87">
        <v>27</v>
      </c>
      <c r="V2835" s="87">
        <v>14</v>
      </c>
      <c r="W2835" s="85" t="s">
        <v>691</v>
      </c>
      <c r="X2835" s="146">
        <v>6.8566765624999996E-3</v>
      </c>
      <c r="Y2835" s="21">
        <v>1.78</v>
      </c>
      <c r="Z2835" s="147">
        <v>119</v>
      </c>
      <c r="AA2835" s="147">
        <v>19</v>
      </c>
      <c r="AB2835" s="21">
        <v>0</v>
      </c>
      <c r="AC2835" s="21">
        <v>0</v>
      </c>
      <c r="AD2835" s="153">
        <f>VLOOKUP(D2835,'Dados Base'!$B:$K,9,FALSE)*31536000/VLOOKUP($F2835,F:H,MATCH(H2834,F2834:AF2834,0),FALSE)</f>
        <v>17296.649866587606</v>
      </c>
      <c r="AE2835" s="153">
        <f>VLOOKUP(D2835,'Dados Base'!$B:$K,10,FALSE)*31536000/VLOOKUP($F2835,F:H,MATCH(H2834,F2834:AF2834,0),FALSE)</f>
        <v>1776.4126890008888</v>
      </c>
      <c r="AF2835" s="148">
        <v>78.06</v>
      </c>
      <c r="AG2835" s="21">
        <v>91.3</v>
      </c>
      <c r="AH2835" s="148">
        <v>78.06</v>
      </c>
      <c r="AI2835" s="148">
        <v>44.74</v>
      </c>
      <c r="AJ2835" s="148">
        <v>100</v>
      </c>
      <c r="AK2835" s="72">
        <f>(SUMIFS('Banco de Indicadores Mun. (2)'!I:I,'Banco de Indicadores Mun. (2)'!B:B,'Banco de Indicadores - Mun. (1)'!B2835,'Banco de Indicadores Mun. (2)'!A:A,'Banco de Indicadores - Mun. (1)'!A2835) / VLOOKUP(D2835,'Dados Base'!$B:$K,8,FALSE)) * 100</f>
        <v>21.2836</v>
      </c>
      <c r="AL2835" s="72">
        <f>(SUMIFS('Banco de Indicadores Mun. (2)'!I:I,'Banco de Indicadores Mun. (2)'!B:B,'Banco de Indicadores - Mun. (1)'!B2835,'Banco de Indicadores Mun. (2)'!A:A,'Banco de Indicadores - Mun. (1)'!A2835) / VLOOKUP(D2835,'Dados Base'!$B:$K,9,FALSE)) * 100</f>
        <v>10.929416216216215</v>
      </c>
      <c r="AM2835" s="72">
        <f>(SUMIFS('Banco de Indicadores Mun. (2)'!J:J,'Banco de Indicadores Mun. (2)'!B:B,'Banco de Indicadores - Mun. (1)'!B2835,'Banco de Indicadores Mun. (2)'!A:A,'Banco de Indicadores - Mun. (1)'!A2835) / VLOOKUP(D2835,'Dados Base'!$B:$K,7,FALSE)) * 100</f>
        <v>11.833934210526316</v>
      </c>
      <c r="AN2835" s="72">
        <f>(SUMIFS('Banco de Indicadores Mun. (2)'!K:K,'Banco de Indicadores Mun. (2)'!B:B,'Banco de Indicadores - Mun. (1)'!B2835,'Banco de Indicadores Mun. (2)'!A:A,'Banco de Indicadores - Mun. (1)'!A2835) / VLOOKUP(D2835,'Dados Base'!$B:$K,10,FALSE)) * 100</f>
        <v>59.082263157894758</v>
      </c>
      <c r="AO2835" s="24">
        <v>0</v>
      </c>
      <c r="AP2835" s="25">
        <v>0</v>
      </c>
      <c r="AQ2835" s="17">
        <v>0</v>
      </c>
      <c r="AR2835" s="24">
        <v>10</v>
      </c>
      <c r="AS2835" s="22">
        <v>100</v>
      </c>
      <c r="AT2835" s="22">
        <v>100</v>
      </c>
      <c r="AU2835" s="22">
        <v>86.231884057971016</v>
      </c>
      <c r="AV2835" s="22">
        <v>9.8000000000000007</v>
      </c>
      <c r="AW2835" s="21">
        <v>0</v>
      </c>
      <c r="AX2835" s="21">
        <v>0</v>
      </c>
      <c r="AY2835" s="116">
        <v>58.40389564384332</v>
      </c>
    </row>
    <row r="2836" spans="1:51" ht="15" x14ac:dyDescent="0.25">
      <c r="A2836" s="144">
        <v>2013</v>
      </c>
      <c r="B2836" s="77" t="s">
        <v>256</v>
      </c>
      <c r="C2836" s="78">
        <v>7</v>
      </c>
      <c r="D2836" s="77">
        <v>3522109</v>
      </c>
      <c r="E2836" s="78">
        <v>35221097</v>
      </c>
      <c r="F2836" s="78" t="str">
        <f t="shared" si="123"/>
        <v>352210972013</v>
      </c>
      <c r="G2836" s="96">
        <v>1.6916338916966867</v>
      </c>
      <c r="H2836" s="80">
        <f t="shared" si="122"/>
        <v>90492</v>
      </c>
      <c r="I2836" s="91">
        <v>89700</v>
      </c>
      <c r="J2836" s="97">
        <v>792</v>
      </c>
      <c r="K2836" s="83">
        <f>(H2836)/VLOOKUP(D2836,'Dados Base'!$B:$K,6,FALSE)</f>
        <v>151.06674234583153</v>
      </c>
      <c r="L2836" s="88">
        <f t="shared" si="124"/>
        <v>99.124784511338021</v>
      </c>
      <c r="M2836" s="85" t="s">
        <v>702</v>
      </c>
      <c r="N2836" s="92">
        <v>0.745</v>
      </c>
      <c r="O2836" s="91">
        <v>23</v>
      </c>
      <c r="P2836" s="91" t="s">
        <v>691</v>
      </c>
      <c r="Q2836" s="91" t="s">
        <v>691</v>
      </c>
      <c r="R2836" s="91" t="s">
        <v>691</v>
      </c>
      <c r="S2836" s="91">
        <v>58</v>
      </c>
      <c r="T2836" s="87" t="s">
        <v>691</v>
      </c>
      <c r="U2836" s="87">
        <v>694</v>
      </c>
      <c r="V2836" s="87">
        <v>584</v>
      </c>
      <c r="W2836" s="85" t="s">
        <v>691</v>
      </c>
      <c r="X2836" s="146">
        <v>0.24994874919444443</v>
      </c>
      <c r="Y2836" s="21">
        <v>74.260000000000005</v>
      </c>
      <c r="Z2836" s="147">
        <v>1190</v>
      </c>
      <c r="AA2836" s="147">
        <v>3822</v>
      </c>
      <c r="AB2836" s="21">
        <v>12</v>
      </c>
      <c r="AC2836" s="21">
        <v>0</v>
      </c>
      <c r="AD2836" s="153">
        <f>VLOOKUP(D2836,'Dados Base'!$B:$K,9,FALSE)*31536000/VLOOKUP($F2836,F:H,MATCH(H2835,F2835:AF2835,0),FALSE)</f>
        <v>11859.281262432038</v>
      </c>
      <c r="AE2836" s="153">
        <f>VLOOKUP(D2836,'Dados Base'!$B:$K,10,FALSE)*31536000/VLOOKUP($F2836,F:H,MATCH(H2835,F2835:AF2835,0),FALSE)</f>
        <v>1502.012995623923</v>
      </c>
      <c r="AF2836" s="148">
        <v>90.74</v>
      </c>
      <c r="AG2836" s="21">
        <v>95.15</v>
      </c>
      <c r="AH2836" s="148">
        <v>28.79</v>
      </c>
      <c r="AI2836" s="148">
        <v>36.69</v>
      </c>
      <c r="AJ2836" s="148">
        <v>91.6</v>
      </c>
      <c r="AK2836" s="72">
        <f>(SUMIFS('Banco de Indicadores Mun. (2)'!I:I,'Banco de Indicadores Mun. (2)'!B:B,'Banco de Indicadores - Mun. (1)'!B2836,'Banco de Indicadores Mun. (2)'!A:A,'Banco de Indicadores - Mun. (1)'!A2836) / VLOOKUP(D2836,'Dados Base'!$B:$K,8,FALSE)) * 100</f>
        <v>13.091648308418568</v>
      </c>
      <c r="AL2836" s="72">
        <f>(SUMIFS('Banco de Indicadores Mun. (2)'!I:I,'Banco de Indicadores Mun. (2)'!B:B,'Banco de Indicadores - Mun. (1)'!B2836,'Banco de Indicadores Mun. (2)'!A:A,'Banco de Indicadores - Mun. (1)'!A2836) / VLOOKUP(D2836,'Dados Base'!$B:$K,9,FALSE)) * 100</f>
        <v>4.8896517778430804</v>
      </c>
      <c r="AM2836" s="72">
        <f>(SUMIFS('Banco de Indicadores Mun. (2)'!J:J,'Banco de Indicadores Mun. (2)'!B:B,'Banco de Indicadores - Mun. (1)'!B2836,'Banco de Indicadores Mun. (2)'!A:A,'Banco de Indicadores - Mun. (1)'!A2836) / VLOOKUP(D2836,'Dados Base'!$B:$K,7,FALSE)) * 100</f>
        <v>19.795958333333335</v>
      </c>
      <c r="AN2836" s="72">
        <f>(SUMIFS('Banco de Indicadores Mun. (2)'!K:K,'Banco de Indicadores Mun. (2)'!B:B,'Banco de Indicadores - Mun. (1)'!B2836,'Banco de Indicadores Mun. (2)'!A:A,'Banco de Indicadores - Mun. (1)'!A2836) / VLOOKUP(D2836,'Dados Base'!$B:$K,10,FALSE)) * 100</f>
        <v>2.5243619489559162E-2</v>
      </c>
      <c r="AO2836" s="24">
        <v>1</v>
      </c>
      <c r="AP2836" s="25">
        <v>0</v>
      </c>
      <c r="AQ2836" s="17">
        <v>0</v>
      </c>
      <c r="AR2836" s="24">
        <v>7.8</v>
      </c>
      <c r="AS2836" s="22">
        <v>30</v>
      </c>
      <c r="AT2836" s="22">
        <v>30</v>
      </c>
      <c r="AU2836" s="22">
        <v>23.743016759776538</v>
      </c>
      <c r="AV2836" s="22">
        <v>3.99</v>
      </c>
      <c r="AW2836" s="21">
        <v>0</v>
      </c>
      <c r="AX2836" s="21">
        <v>0</v>
      </c>
      <c r="AY2836" s="116">
        <v>395.28651443944244</v>
      </c>
    </row>
    <row r="2837" spans="1:51" ht="15" x14ac:dyDescent="0.25">
      <c r="A2837" s="144">
        <v>2013</v>
      </c>
      <c r="B2837" s="77" t="s">
        <v>257</v>
      </c>
      <c r="C2837" s="78">
        <v>11</v>
      </c>
      <c r="D2837" s="77">
        <v>3522158</v>
      </c>
      <c r="E2837" s="78">
        <v>352215811</v>
      </c>
      <c r="F2837" s="78" t="str">
        <f t="shared" si="123"/>
        <v>3522158112013</v>
      </c>
      <c r="G2837" s="96">
        <v>-0.15477786396616011</v>
      </c>
      <c r="H2837" s="80">
        <f t="shared" si="122"/>
        <v>3203</v>
      </c>
      <c r="I2837" s="91">
        <v>1746</v>
      </c>
      <c r="J2837" s="97">
        <v>1457</v>
      </c>
      <c r="K2837" s="83">
        <f>(H2837)/VLOOKUP(D2837,'Dados Base'!$B:$K,6,FALSE)</f>
        <v>17.550684931506851</v>
      </c>
      <c r="L2837" s="88">
        <f t="shared" si="124"/>
        <v>54.511395566656262</v>
      </c>
      <c r="M2837" s="85" t="s">
        <v>702</v>
      </c>
      <c r="N2837" s="92">
        <v>0.68</v>
      </c>
      <c r="O2837" s="91">
        <v>16</v>
      </c>
      <c r="P2837" s="91" t="s">
        <v>691</v>
      </c>
      <c r="Q2837" s="91" t="s">
        <v>691</v>
      </c>
      <c r="R2837" s="91" t="s">
        <v>691</v>
      </c>
      <c r="S2837" s="91">
        <v>2</v>
      </c>
      <c r="T2837" s="87" t="s">
        <v>691</v>
      </c>
      <c r="U2837" s="87">
        <v>11</v>
      </c>
      <c r="V2837" s="87">
        <v>6</v>
      </c>
      <c r="W2837" s="85" t="s">
        <v>691</v>
      </c>
      <c r="X2837" s="146">
        <v>5.0138627604166663E-3</v>
      </c>
      <c r="Y2837" s="21">
        <v>1.27</v>
      </c>
      <c r="Z2837" s="147">
        <v>0</v>
      </c>
      <c r="AA2837" s="147">
        <v>98</v>
      </c>
      <c r="AB2837" s="21">
        <v>0</v>
      </c>
      <c r="AC2837" s="21">
        <v>0</v>
      </c>
      <c r="AD2837" s="153">
        <f>VLOOKUP(D2837,'Dados Base'!$B:$K,9,FALSE)*31536000/VLOOKUP($F2837,F:H,MATCH(H2836,F2836:AF2836,0),FALSE)</f>
        <v>57499.294411489231</v>
      </c>
      <c r="AE2837" s="153">
        <f>VLOOKUP(D2837,'Dados Base'!$B:$K,10,FALSE)*31536000/VLOOKUP($F2837,F:H,MATCH(H2836,F2836:AF2836,0),FALSE)</f>
        <v>7482.7848891664044</v>
      </c>
      <c r="AF2837" s="148">
        <v>60.11</v>
      </c>
      <c r="AG2837" s="21">
        <v>98.44</v>
      </c>
      <c r="AH2837" s="148">
        <v>19.72</v>
      </c>
      <c r="AI2837" s="148">
        <v>11.13</v>
      </c>
      <c r="AJ2837" s="148">
        <v>100</v>
      </c>
      <c r="AK2837" s="72">
        <f>(SUMIFS('Banco de Indicadores Mun. (2)'!I:I,'Banco de Indicadores Mun. (2)'!B:B,'Banco de Indicadores - Mun. (1)'!B2837,'Banco de Indicadores Mun. (2)'!A:A,'Banco de Indicadores - Mun. (1)'!A2837) / VLOOKUP(D2837,'Dados Base'!$B:$K,8,FALSE)) * 100</f>
        <v>0.41076470588235303</v>
      </c>
      <c r="AL2837" s="72">
        <f>(SUMIFS('Banco de Indicadores Mun. (2)'!I:I,'Banco de Indicadores Mun. (2)'!B:B,'Banco de Indicadores - Mun. (1)'!B2837,'Banco de Indicadores Mun. (2)'!A:A,'Banco de Indicadores - Mun. (1)'!A2837) / VLOOKUP(D2837,'Dados Base'!$B:$K,9,FALSE)) * 100</f>
        <v>0.17935787671232881</v>
      </c>
      <c r="AM2837" s="72">
        <f>(SUMIFS('Banco de Indicadores Mun. (2)'!J:J,'Banco de Indicadores Mun. (2)'!B:B,'Banco de Indicadores - Mun. (1)'!B2837,'Banco de Indicadores Mun. (2)'!A:A,'Banco de Indicadores - Mun. (1)'!A2837) / VLOOKUP(D2837,'Dados Base'!$B:$K,7,FALSE)) * 100</f>
        <v>0.58516759776536309</v>
      </c>
      <c r="AN2837" s="72">
        <f>(SUMIFS('Banco de Indicadores Mun. (2)'!K:K,'Banco de Indicadores Mun. (2)'!B:B,'Banco de Indicadores - Mun. (1)'!B2837,'Banco de Indicadores Mun. (2)'!A:A,'Banco de Indicadores - Mun. (1)'!A2837) / VLOOKUP(D2837,'Dados Base'!$B:$K,10,FALSE)) * 100</f>
        <v>0</v>
      </c>
      <c r="AO2837" s="24">
        <v>0</v>
      </c>
      <c r="AP2837" s="25">
        <v>0</v>
      </c>
      <c r="AQ2837" s="17">
        <v>0</v>
      </c>
      <c r="AR2837" s="24">
        <v>7.5</v>
      </c>
      <c r="AS2837" s="22">
        <v>36</v>
      </c>
      <c r="AT2837" s="22">
        <v>0</v>
      </c>
      <c r="AU2837" s="22">
        <v>0</v>
      </c>
      <c r="AV2837" s="22">
        <v>0.54</v>
      </c>
      <c r="AW2837" s="21">
        <v>0</v>
      </c>
      <c r="AX2837" s="21">
        <v>0</v>
      </c>
      <c r="AY2837" s="116">
        <v>76.500227900881228</v>
      </c>
    </row>
    <row r="2838" spans="1:51" ht="15" x14ac:dyDescent="0.25">
      <c r="A2838" s="144">
        <v>2013</v>
      </c>
      <c r="B2838" s="77" t="s">
        <v>258</v>
      </c>
      <c r="C2838" s="78">
        <v>6</v>
      </c>
      <c r="D2838" s="77">
        <v>3522208</v>
      </c>
      <c r="E2838" s="78">
        <v>35222086</v>
      </c>
      <c r="F2838" s="78" t="str">
        <f t="shared" si="123"/>
        <v>352220862013</v>
      </c>
      <c r="G2838" s="96">
        <v>1.3697030514534747</v>
      </c>
      <c r="H2838" s="80">
        <f t="shared" si="122"/>
        <v>157666</v>
      </c>
      <c r="I2838" s="91">
        <v>156359</v>
      </c>
      <c r="J2838" s="97">
        <v>1307</v>
      </c>
      <c r="K2838" s="83">
        <f>(H2838)/VLOOKUP(D2838,'Dados Base'!$B:$K,6,FALSE)</f>
        <v>1040.9745147233593</v>
      </c>
      <c r="L2838" s="88">
        <f t="shared" si="124"/>
        <v>99.171032435655121</v>
      </c>
      <c r="M2838" s="85" t="s">
        <v>702</v>
      </c>
      <c r="N2838" s="92">
        <v>0.74199999999999999</v>
      </c>
      <c r="O2838" s="91">
        <v>41</v>
      </c>
      <c r="P2838" s="91" t="s">
        <v>691</v>
      </c>
      <c r="Q2838" s="91" t="s">
        <v>691</v>
      </c>
      <c r="R2838" s="91" t="s">
        <v>691</v>
      </c>
      <c r="S2838" s="91">
        <v>112</v>
      </c>
      <c r="T2838" s="87" t="s">
        <v>691</v>
      </c>
      <c r="U2838" s="87">
        <v>680</v>
      </c>
      <c r="V2838" s="87">
        <v>578</v>
      </c>
      <c r="W2838" s="85" t="s">
        <v>691</v>
      </c>
      <c r="X2838" s="146">
        <v>0.46682986520138886</v>
      </c>
      <c r="Y2838" s="21">
        <v>145.81</v>
      </c>
      <c r="Z2838" s="147">
        <v>1280</v>
      </c>
      <c r="AA2838" s="147">
        <v>7468</v>
      </c>
      <c r="AB2838" s="21">
        <v>6</v>
      </c>
      <c r="AC2838" s="21">
        <v>0</v>
      </c>
      <c r="AD2838" s="153">
        <f>VLOOKUP(D2838,'Dados Base'!$B:$K,9,FALSE)*31536000/VLOOKUP($F2838,F:H,MATCH(H2837,F2837:AF2837,0),FALSE)</f>
        <v>450.03995788565703</v>
      </c>
      <c r="AE2838" s="153">
        <f>VLOOKUP(D2838,'Dados Base'!$B:$K,10,FALSE)*31536000/VLOOKUP($F2838,F:H,MATCH(H2837,F2837:AF2837,0),FALSE)</f>
        <v>64.005682899293433</v>
      </c>
      <c r="AF2838" s="148">
        <v>84.99</v>
      </c>
      <c r="AG2838" s="21">
        <v>100</v>
      </c>
      <c r="AH2838" s="148">
        <v>22.2</v>
      </c>
      <c r="AI2838" s="148">
        <v>48.23</v>
      </c>
      <c r="AJ2838" s="148">
        <v>85.7</v>
      </c>
      <c r="AK2838" s="72">
        <f>(SUMIFS('Banco de Indicadores Mun. (2)'!I:I,'Banco de Indicadores Mun. (2)'!B:B,'Banco de Indicadores - Mun. (1)'!B2838,'Banco de Indicadores Mun. (2)'!A:A,'Banco de Indicadores - Mun. (1)'!A2838) / VLOOKUP(D2838,'Dados Base'!$B:$K,8,FALSE)) * 100</f>
        <v>6.4098333333333342</v>
      </c>
      <c r="AL2838" s="72">
        <f>(SUMIFS('Banco de Indicadores Mun. (2)'!I:I,'Banco de Indicadores Mun. (2)'!B:B,'Banco de Indicadores - Mun. (1)'!B2838,'Banco de Indicadores Mun. (2)'!A:A,'Banco de Indicadores - Mun. (1)'!A2838) / VLOOKUP(D2838,'Dados Base'!$B:$K,9,FALSE)) * 100</f>
        <v>2.3930044444444447</v>
      </c>
      <c r="AM2838" s="72">
        <f>(SUMIFS('Banco de Indicadores Mun. (2)'!J:J,'Banco de Indicadores Mun. (2)'!B:B,'Banco de Indicadores - Mun. (1)'!B2838,'Banco de Indicadores Mun. (2)'!A:A,'Banco de Indicadores - Mun. (1)'!A2838) / VLOOKUP(D2838,'Dados Base'!$B:$K,7,FALSE)) * 100</f>
        <v>2.1392692307692305</v>
      </c>
      <c r="AN2838" s="72">
        <f>(SUMIFS('Banco de Indicadores Mun. (2)'!K:K,'Banco de Indicadores Mun. (2)'!B:B,'Banco de Indicadores - Mun. (1)'!B2838,'Banco de Indicadores Mun. (2)'!A:A,'Banco de Indicadores - Mun. (1)'!A2838) / VLOOKUP(D2838,'Dados Base'!$B:$K,10,FALSE)) * 100</f>
        <v>13.349500000000003</v>
      </c>
      <c r="AO2838" s="24">
        <v>2</v>
      </c>
      <c r="AP2838" s="25">
        <v>0</v>
      </c>
      <c r="AQ2838" s="17">
        <v>150</v>
      </c>
      <c r="AR2838" s="24">
        <v>9.4</v>
      </c>
      <c r="AS2838" s="22">
        <v>22.3</v>
      </c>
      <c r="AT2838" s="22">
        <v>21.853999999999999</v>
      </c>
      <c r="AU2838" s="22">
        <v>14.631915866483769</v>
      </c>
      <c r="AV2838" s="22">
        <v>2.76</v>
      </c>
      <c r="AW2838" s="21">
        <v>4</v>
      </c>
      <c r="AX2838" s="21">
        <v>0</v>
      </c>
      <c r="AY2838" s="116">
        <v>6.0048879837299109</v>
      </c>
    </row>
    <row r="2839" spans="1:51" ht="15" x14ac:dyDescent="0.25">
      <c r="A2839" s="144">
        <v>2013</v>
      </c>
      <c r="B2839" s="77" t="s">
        <v>259</v>
      </c>
      <c r="C2839" s="78">
        <v>14</v>
      </c>
      <c r="D2839" s="77">
        <v>3522307</v>
      </c>
      <c r="E2839" s="78">
        <v>352230714</v>
      </c>
      <c r="F2839" s="78" t="str">
        <f t="shared" si="123"/>
        <v>3522307142013</v>
      </c>
      <c r="G2839" s="96">
        <v>1.2558332345860013</v>
      </c>
      <c r="H2839" s="80">
        <f t="shared" si="122"/>
        <v>149027</v>
      </c>
      <c r="I2839" s="91">
        <v>135863</v>
      </c>
      <c r="J2839" s="97">
        <v>13164</v>
      </c>
      <c r="K2839" s="83">
        <f>(H2839)/VLOOKUP(D2839,'Dados Base'!$B:$K,6,FALSE)</f>
        <v>83.15867595196643</v>
      </c>
      <c r="L2839" s="88">
        <f t="shared" si="124"/>
        <v>91.166701335999505</v>
      </c>
      <c r="M2839" s="85" t="s">
        <v>702</v>
      </c>
      <c r="N2839" s="92">
        <v>0.76300000000000001</v>
      </c>
      <c r="O2839" s="91">
        <v>497</v>
      </c>
      <c r="P2839" s="91" t="s">
        <v>691</v>
      </c>
      <c r="Q2839" s="91" t="s">
        <v>691</v>
      </c>
      <c r="R2839" s="91" t="s">
        <v>691</v>
      </c>
      <c r="S2839" s="91">
        <v>184</v>
      </c>
      <c r="T2839" s="87" t="s">
        <v>691</v>
      </c>
      <c r="U2839" s="87">
        <v>1526</v>
      </c>
      <c r="V2839" s="87">
        <v>1134</v>
      </c>
      <c r="W2839" s="85" t="s">
        <v>691</v>
      </c>
      <c r="X2839" s="146">
        <v>0.50796542889814811</v>
      </c>
      <c r="Y2839" s="21">
        <v>125.65</v>
      </c>
      <c r="Z2839" s="147">
        <v>4925</v>
      </c>
      <c r="AA2839" s="147">
        <v>2614</v>
      </c>
      <c r="AB2839" s="21">
        <v>21</v>
      </c>
      <c r="AC2839" s="21">
        <v>1</v>
      </c>
      <c r="AD2839" s="153">
        <f>VLOOKUP(D2839,'Dados Base'!$B:$K,9,FALSE)*31536000/VLOOKUP($F2839,F:H,MATCH(H2838,F2838:AF2838,0),FALSE)</f>
        <v>4107.4017459923371</v>
      </c>
      <c r="AE2839" s="153">
        <f>VLOOKUP(D2839,'Dados Base'!$B:$K,10,FALSE)*31536000/VLOOKUP($F2839,F:H,MATCH(H2838,F2838:AF2838,0),FALSE)</f>
        <v>495.17362625564493</v>
      </c>
      <c r="AF2839" s="148">
        <v>97.84</v>
      </c>
      <c r="AG2839" s="21" t="s">
        <v>692</v>
      </c>
      <c r="AH2839" s="148">
        <v>90.94</v>
      </c>
      <c r="AI2839" s="148">
        <v>35.58</v>
      </c>
      <c r="AJ2839" s="148">
        <v>100</v>
      </c>
      <c r="AK2839" s="72">
        <f>(SUMIFS('Banco de Indicadores Mun. (2)'!I:I,'Banco de Indicadores Mun. (2)'!B:B,'Banco de Indicadores - Mun. (1)'!B2839,'Banco de Indicadores Mun. (2)'!A:A,'Banco de Indicadores - Mun. (1)'!A2839) / VLOOKUP(D2839,'Dados Base'!$B:$K,8,FALSE)) * 100</f>
        <v>12.885617370892021</v>
      </c>
      <c r="AL2839" s="72">
        <f>(SUMIFS('Banco de Indicadores Mun. (2)'!I:I,'Banco de Indicadores Mun. (2)'!B:B,'Banco de Indicadores - Mun. (1)'!B2839,'Banco de Indicadores Mun. (2)'!A:A,'Banco de Indicadores - Mun. (1)'!A2839) / VLOOKUP(D2839,'Dados Base'!$B:$K,9,FALSE)) * 100</f>
        <v>5.656128799587842</v>
      </c>
      <c r="AM2839" s="72">
        <f>(SUMIFS('Banco de Indicadores Mun. (2)'!J:J,'Banco de Indicadores Mun. (2)'!B:B,'Banco de Indicadores - Mun. (1)'!B2839,'Banco de Indicadores Mun. (2)'!A:A,'Banco de Indicadores - Mun. (1)'!A2839) / VLOOKUP(D2839,'Dados Base'!$B:$K,7,FALSE)) * 100</f>
        <v>16.211622977346281</v>
      </c>
      <c r="AN2839" s="72">
        <f>(SUMIFS('Banco de Indicadores Mun. (2)'!K:K,'Banco de Indicadores Mun. (2)'!B:B,'Banco de Indicadores - Mun. (1)'!B2839,'Banco de Indicadores Mun. (2)'!A:A,'Banco de Indicadores - Mun. (1)'!A2839) / VLOOKUP(D2839,'Dados Base'!$B:$K,10,FALSE)) * 100</f>
        <v>4.1015512820512825</v>
      </c>
      <c r="AO2839" s="24">
        <v>0</v>
      </c>
      <c r="AP2839" s="25">
        <v>1.3420386909754609</v>
      </c>
      <c r="AQ2839" s="17">
        <v>0</v>
      </c>
      <c r="AR2839" s="24">
        <v>2.2000000000000002</v>
      </c>
      <c r="AS2839" s="22">
        <v>91</v>
      </c>
      <c r="AT2839" s="22">
        <v>90.999999999999986</v>
      </c>
      <c r="AU2839" s="22">
        <v>65.326966441172573</v>
      </c>
      <c r="AV2839" s="22">
        <v>7.61</v>
      </c>
      <c r="AW2839" s="21">
        <v>2</v>
      </c>
      <c r="AX2839" s="21">
        <v>1</v>
      </c>
      <c r="AY2839" s="116">
        <v>64.454688392626068</v>
      </c>
    </row>
    <row r="2840" spans="1:51" ht="15" x14ac:dyDescent="0.25">
      <c r="A2840" s="144">
        <v>2013</v>
      </c>
      <c r="B2840" s="77" t="s">
        <v>260</v>
      </c>
      <c r="C2840" s="78">
        <v>14</v>
      </c>
      <c r="D2840" s="77">
        <v>3522406</v>
      </c>
      <c r="E2840" s="78">
        <v>352240614</v>
      </c>
      <c r="F2840" s="78" t="str">
        <f t="shared" si="123"/>
        <v>3522406142013</v>
      </c>
      <c r="G2840" s="96">
        <v>0.44729604548232604</v>
      </c>
      <c r="H2840" s="80">
        <f t="shared" si="122"/>
        <v>88823</v>
      </c>
      <c r="I2840" s="91">
        <v>76978</v>
      </c>
      <c r="J2840" s="97">
        <v>11845</v>
      </c>
      <c r="K2840" s="83">
        <f>(H2840)/VLOOKUP(D2840,'Dados Base'!$B:$K,6,FALSE)</f>
        <v>48.623511701108526</v>
      </c>
      <c r="L2840" s="88">
        <f t="shared" si="124"/>
        <v>86.664490053251981</v>
      </c>
      <c r="M2840" s="85" t="s">
        <v>702</v>
      </c>
      <c r="N2840" s="92">
        <v>0.73199999999999998</v>
      </c>
      <c r="O2840" s="91">
        <v>346</v>
      </c>
      <c r="P2840" s="91" t="s">
        <v>691</v>
      </c>
      <c r="Q2840" s="91" t="s">
        <v>691</v>
      </c>
      <c r="R2840" s="91" t="s">
        <v>691</v>
      </c>
      <c r="S2840" s="91">
        <v>110</v>
      </c>
      <c r="T2840" s="87" t="s">
        <v>691</v>
      </c>
      <c r="U2840" s="87">
        <v>1037</v>
      </c>
      <c r="V2840" s="87">
        <v>690</v>
      </c>
      <c r="W2840" s="85" t="s">
        <v>691</v>
      </c>
      <c r="X2840" s="146">
        <v>0.2418509447974537</v>
      </c>
      <c r="Y2840" s="21">
        <v>61.9</v>
      </c>
      <c r="Z2840" s="147">
        <v>3318</v>
      </c>
      <c r="AA2840" s="147">
        <v>860</v>
      </c>
      <c r="AB2840" s="21">
        <v>11</v>
      </c>
      <c r="AC2840" s="21">
        <v>1</v>
      </c>
      <c r="AD2840" s="153">
        <f>VLOOKUP(D2840,'Dados Base'!$B:$K,9,FALSE)*31536000/VLOOKUP($F2840,F:H,MATCH(H2839,F2839:AF2839,0),FALSE)</f>
        <v>7278.3851029575671</v>
      </c>
      <c r="AE2840" s="153">
        <f>VLOOKUP(D2840,'Dados Base'!$B:$K,10,FALSE)*31536000/VLOOKUP($F2840,F:H,MATCH(H2839,F2839:AF2839,0),FALSE)</f>
        <v>859.204485324747</v>
      </c>
      <c r="AF2840" s="148">
        <v>89.45</v>
      </c>
      <c r="AG2840" s="21">
        <v>100</v>
      </c>
      <c r="AH2840" s="148">
        <v>79.099999999999994</v>
      </c>
      <c r="AI2840" s="148">
        <v>41.24</v>
      </c>
      <c r="AJ2840" s="148">
        <v>100</v>
      </c>
      <c r="AK2840" s="72">
        <f>(SUMIFS('Banco de Indicadores Mun. (2)'!I:I,'Banco de Indicadores Mun. (2)'!B:B,'Banco de Indicadores - Mun. (1)'!B2840,'Banco de Indicadores Mun. (2)'!A:A,'Banco de Indicadores - Mun. (1)'!A2840) / VLOOKUP(D2840,'Dados Base'!$B:$K,8,FALSE)) * 100</f>
        <v>15.032195201744825</v>
      </c>
      <c r="AL2840" s="72">
        <f>(SUMIFS('Banco de Indicadores Mun. (2)'!I:I,'Banco de Indicadores Mun. (2)'!B:B,'Banco de Indicadores - Mun. (1)'!B2840,'Banco de Indicadores Mun. (2)'!A:A,'Banco de Indicadores - Mun. (1)'!A2840) / VLOOKUP(D2840,'Dados Base'!$B:$K,9,FALSE)) * 100</f>
        <v>6.7241575609756117</v>
      </c>
      <c r="AM2840" s="72">
        <f>(SUMIFS('Banco de Indicadores Mun. (2)'!J:J,'Banco de Indicadores Mun. (2)'!B:B,'Banco de Indicadores - Mun. (1)'!B2840,'Banco de Indicadores Mun. (2)'!A:A,'Banco de Indicadores - Mun. (1)'!A2840) / VLOOKUP(D2840,'Dados Base'!$B:$K,7,FALSE)) * 100</f>
        <v>20.115482962962968</v>
      </c>
      <c r="AN2840" s="72">
        <f>(SUMIFS('Banco de Indicadores Mun. (2)'!K:K,'Banco de Indicadores Mun. (2)'!B:B,'Banco de Indicadores - Mun. (1)'!B2840,'Banco de Indicadores Mun. (2)'!A:A,'Banco de Indicadores - Mun. (1)'!A2840) / VLOOKUP(D2840,'Dados Base'!$B:$K,10,FALSE)) * 100</f>
        <v>0.853603305785124</v>
      </c>
      <c r="AO2840" s="24">
        <v>0</v>
      </c>
      <c r="AP2840" s="25">
        <v>0</v>
      </c>
      <c r="AQ2840" s="17">
        <v>0</v>
      </c>
      <c r="AR2840" s="24">
        <v>3.6</v>
      </c>
      <c r="AS2840" s="22">
        <v>92</v>
      </c>
      <c r="AT2840" s="22">
        <v>89.240000000000009</v>
      </c>
      <c r="AU2840" s="22">
        <v>79.415988511249395</v>
      </c>
      <c r="AV2840" s="22">
        <v>8.3000000000000007</v>
      </c>
      <c r="AW2840" s="21">
        <v>3</v>
      </c>
      <c r="AX2840" s="21">
        <v>1</v>
      </c>
      <c r="AY2840" s="116">
        <v>174.24967293731504</v>
      </c>
    </row>
    <row r="2841" spans="1:51" ht="15" x14ac:dyDescent="0.25">
      <c r="A2841" s="144">
        <v>2013</v>
      </c>
      <c r="B2841" s="77" t="s">
        <v>261</v>
      </c>
      <c r="C2841" s="78">
        <v>6</v>
      </c>
      <c r="D2841" s="77">
        <v>3522505</v>
      </c>
      <c r="E2841" s="78">
        <v>35225056</v>
      </c>
      <c r="F2841" s="78" t="str">
        <f t="shared" si="123"/>
        <v>352250562013</v>
      </c>
      <c r="G2841" s="96">
        <v>1.9871109882537485</v>
      </c>
      <c r="H2841" s="80">
        <f t="shared" si="122"/>
        <v>211282</v>
      </c>
      <c r="I2841" s="91">
        <v>211282</v>
      </c>
      <c r="J2841" s="97">
        <v>0</v>
      </c>
      <c r="K2841" s="83">
        <f>(H2841)/VLOOKUP(D2841,'Dados Base'!$B:$K,6,FALSE)</f>
        <v>2312.8845101258894</v>
      </c>
      <c r="L2841" s="88">
        <f t="shared" si="124"/>
        <v>100</v>
      </c>
      <c r="M2841" s="85" t="s">
        <v>702</v>
      </c>
      <c r="N2841" s="92">
        <v>0.73499999999999999</v>
      </c>
      <c r="O2841" s="91">
        <v>8</v>
      </c>
      <c r="P2841" s="91" t="s">
        <v>691</v>
      </c>
      <c r="Q2841" s="91" t="s">
        <v>691</v>
      </c>
      <c r="R2841" s="91" t="s">
        <v>691</v>
      </c>
      <c r="S2841" s="91">
        <v>143</v>
      </c>
      <c r="T2841" s="87" t="s">
        <v>691</v>
      </c>
      <c r="U2841" s="87">
        <v>722</v>
      </c>
      <c r="V2841" s="87">
        <v>536</v>
      </c>
      <c r="W2841" s="85" t="s">
        <v>691</v>
      </c>
      <c r="X2841" s="146">
        <v>0.70073240351851862</v>
      </c>
      <c r="Y2841" s="21">
        <v>195.3</v>
      </c>
      <c r="Z2841" s="147">
        <v>1672</v>
      </c>
      <c r="AA2841" s="147">
        <v>10046</v>
      </c>
      <c r="AB2841" s="21">
        <v>7</v>
      </c>
      <c r="AC2841" s="21">
        <v>0</v>
      </c>
      <c r="AD2841" s="153">
        <f>VLOOKUP(D2841,'Dados Base'!$B:$K,9,FALSE)*31536000/VLOOKUP($F2841,F:H,MATCH(H2840,F2840:AF2840,0),FALSE)</f>
        <v>179.11227648356225</v>
      </c>
      <c r="AE2841" s="153">
        <f>VLOOKUP(D2841,'Dados Base'!$B:$K,10,FALSE)*31536000/VLOOKUP($F2841,F:H,MATCH(H2840,F2840:AF2840,0),FALSE)</f>
        <v>26.86684147253434</v>
      </c>
      <c r="AF2841" s="148">
        <v>95.2</v>
      </c>
      <c r="AG2841" s="21">
        <v>100</v>
      </c>
      <c r="AH2841" s="148">
        <v>57.42</v>
      </c>
      <c r="AI2841" s="148">
        <v>48.85</v>
      </c>
      <c r="AJ2841" s="148">
        <v>95.2</v>
      </c>
      <c r="AK2841" s="72">
        <f>(SUMIFS('Banco de Indicadores Mun. (2)'!I:I,'Banco de Indicadores Mun. (2)'!B:B,'Banco de Indicadores - Mun. (1)'!B2841,'Banco de Indicadores Mun. (2)'!A:A,'Banco de Indicadores - Mun. (1)'!A2841) / VLOOKUP(D2841,'Dados Base'!$B:$K,8,FALSE)) * 100</f>
        <v>20.593666666666671</v>
      </c>
      <c r="AL2841" s="72">
        <f>(SUMIFS('Banco de Indicadores Mun. (2)'!I:I,'Banco de Indicadores Mun. (2)'!B:B,'Banco de Indicadores - Mun. (1)'!B2841,'Banco de Indicadores Mun. (2)'!A:A,'Banco de Indicadores - Mun. (1)'!A2841) / VLOOKUP(D2841,'Dados Base'!$B:$K,9,FALSE)) * 100</f>
        <v>7.7226250000000025</v>
      </c>
      <c r="AM2841" s="72">
        <f>(SUMIFS('Banco de Indicadores Mun. (2)'!J:J,'Banco de Indicadores Mun. (2)'!B:B,'Banco de Indicadores - Mun. (1)'!B2841,'Banco de Indicadores Mun. (2)'!A:A,'Banco de Indicadores - Mun. (1)'!A2841) / VLOOKUP(D2841,'Dados Base'!$B:$K,7,FALSE)) * 100</f>
        <v>23.048518518518517</v>
      </c>
      <c r="AN2841" s="72">
        <f>(SUMIFS('Banco de Indicadores Mun. (2)'!K:K,'Banco de Indicadores Mun. (2)'!B:B,'Banco de Indicadores - Mun. (1)'!B2841,'Banco de Indicadores Mun. (2)'!A:A,'Banco de Indicadores - Mun. (1)'!A2841) / VLOOKUP(D2841,'Dados Base'!$B:$K,10,FALSE)) * 100</f>
        <v>16.911388888888897</v>
      </c>
      <c r="AO2841" s="24">
        <v>0</v>
      </c>
      <c r="AP2841" s="25">
        <v>0</v>
      </c>
      <c r="AQ2841" s="17">
        <v>0</v>
      </c>
      <c r="AR2841" s="24">
        <v>8.8000000000000007</v>
      </c>
      <c r="AS2841" s="22">
        <v>58</v>
      </c>
      <c r="AT2841" s="22">
        <v>17.399999999999999</v>
      </c>
      <c r="AU2841" s="22">
        <v>14.268646526711043</v>
      </c>
      <c r="AV2841" s="22">
        <v>2.75</v>
      </c>
      <c r="AW2841" s="21">
        <v>1</v>
      </c>
      <c r="AX2841" s="21">
        <v>0</v>
      </c>
      <c r="AY2841" s="116">
        <v>5.2034000369895228</v>
      </c>
    </row>
    <row r="2842" spans="1:51" ht="15" x14ac:dyDescent="0.25">
      <c r="A2842" s="144">
        <v>2013</v>
      </c>
      <c r="B2842" s="77" t="s">
        <v>262</v>
      </c>
      <c r="C2842" s="78">
        <v>9</v>
      </c>
      <c r="D2842" s="77">
        <v>3522604</v>
      </c>
      <c r="E2842" s="78">
        <v>35226049</v>
      </c>
      <c r="F2842" s="78" t="str">
        <f t="shared" si="123"/>
        <v>352260492013</v>
      </c>
      <c r="G2842" s="96">
        <v>0.68135600131595808</v>
      </c>
      <c r="H2842" s="80">
        <f t="shared" si="122"/>
        <v>69596</v>
      </c>
      <c r="I2842" s="91">
        <v>64777</v>
      </c>
      <c r="J2842" s="97">
        <v>4819</v>
      </c>
      <c r="K2842" s="83">
        <f>(H2842)/VLOOKUP(D2842,'Dados Base'!$B:$K,6,FALSE)</f>
        <v>134.48502415458938</v>
      </c>
      <c r="L2842" s="88">
        <f t="shared" si="124"/>
        <v>93.075751479970108</v>
      </c>
      <c r="M2842" s="85" t="s">
        <v>702</v>
      </c>
      <c r="N2842" s="92">
        <v>0.76200000000000001</v>
      </c>
      <c r="O2842" s="91">
        <v>212</v>
      </c>
      <c r="P2842" s="91" t="s">
        <v>691</v>
      </c>
      <c r="Q2842" s="91" t="s">
        <v>691</v>
      </c>
      <c r="R2842" s="91" t="s">
        <v>691</v>
      </c>
      <c r="S2842" s="91">
        <v>306</v>
      </c>
      <c r="T2842" s="87" t="s">
        <v>691</v>
      </c>
      <c r="U2842" s="87">
        <v>749</v>
      </c>
      <c r="V2842" s="87">
        <v>585</v>
      </c>
      <c r="W2842" s="85" t="s">
        <v>691</v>
      </c>
      <c r="X2842" s="146">
        <v>0.20975163072685185</v>
      </c>
      <c r="Y2842" s="21">
        <v>53.47</v>
      </c>
      <c r="Z2842" s="147">
        <v>2979</v>
      </c>
      <c r="AA2842" s="147">
        <v>630</v>
      </c>
      <c r="AB2842" s="21">
        <v>3</v>
      </c>
      <c r="AC2842" s="21">
        <v>0</v>
      </c>
      <c r="AD2842" s="153">
        <f>VLOOKUP(D2842,'Dados Base'!$B:$K,9,FALSE)*31536000/VLOOKUP($F2842,F:H,MATCH(H2841,F2841:AF2841,0),FALSE)</f>
        <v>3199.0942008161387</v>
      </c>
      <c r="AE2842" s="153">
        <f>VLOOKUP(D2842,'Dados Base'!$B:$K,10,FALSE)*31536000/VLOOKUP($F2842,F:H,MATCH(H2841,F2841:AF2841,0),FALSE)</f>
        <v>380.62877176849241</v>
      </c>
      <c r="AF2842" s="148">
        <v>99.01</v>
      </c>
      <c r="AG2842" s="21" t="s">
        <v>692</v>
      </c>
      <c r="AH2842" s="148">
        <v>99.01</v>
      </c>
      <c r="AI2842" s="148">
        <v>36.270000000000003</v>
      </c>
      <c r="AJ2842" s="148">
        <v>99.02</v>
      </c>
      <c r="AK2842" s="72">
        <f>(SUMIFS('Banco de Indicadores Mun. (2)'!I:I,'Banco de Indicadores Mun. (2)'!B:B,'Banco de Indicadores - Mun. (1)'!B2842,'Banco de Indicadores Mun. (2)'!A:A,'Banco de Indicadores - Mun. (1)'!A2842) / VLOOKUP(D2842,'Dados Base'!$B:$K,8,FALSE)) * 100</f>
        <v>7.685788235294118</v>
      </c>
      <c r="AL2842" s="72">
        <f>(SUMIFS('Banco de Indicadores Mun. (2)'!I:I,'Banco de Indicadores Mun. (2)'!B:B,'Banco de Indicadores - Mun. (1)'!B2842,'Banco de Indicadores Mun. (2)'!A:A,'Banco de Indicadores - Mun. (1)'!A2842) / VLOOKUP(D2842,'Dados Base'!$B:$K,9,FALSE)) * 100</f>
        <v>2.7760283286118979</v>
      </c>
      <c r="AM2842" s="72">
        <f>(SUMIFS('Banco de Indicadores Mun. (2)'!J:J,'Banco de Indicadores Mun. (2)'!B:B,'Banco de Indicadores - Mun. (1)'!B2842,'Banco de Indicadores Mun. (2)'!A:A,'Banco de Indicadores - Mun. (1)'!A2842) / VLOOKUP(D2842,'Dados Base'!$B:$K,7,FALSE)) * 100</f>
        <v>8.8511754385964903</v>
      </c>
      <c r="AN2842" s="72">
        <f>(SUMIFS('Banco de Indicadores Mun. (2)'!K:K,'Banco de Indicadores Mun. (2)'!B:B,'Banco de Indicadores - Mun. (1)'!B2842,'Banco de Indicadores Mun. (2)'!A:A,'Banco de Indicadores - Mun. (1)'!A2842) / VLOOKUP(D2842,'Dados Base'!$B:$K,10,FALSE)) * 100</f>
        <v>5.3133928571428584</v>
      </c>
      <c r="AO2842" s="24">
        <v>0</v>
      </c>
      <c r="AP2842" s="25">
        <v>1.4368641875969883</v>
      </c>
      <c r="AQ2842" s="17">
        <v>0</v>
      </c>
      <c r="AR2842" s="24">
        <v>7.2</v>
      </c>
      <c r="AS2842" s="22">
        <v>100</v>
      </c>
      <c r="AT2842" s="22">
        <v>100</v>
      </c>
      <c r="AU2842" s="22">
        <v>82.543640897755608</v>
      </c>
      <c r="AV2842" s="22">
        <v>9.6999999999999993</v>
      </c>
      <c r="AW2842" s="21">
        <v>0</v>
      </c>
      <c r="AX2842" s="21">
        <v>0</v>
      </c>
      <c r="AY2842" s="116">
        <v>133.3852694230105</v>
      </c>
    </row>
    <row r="2843" spans="1:51" ht="15" x14ac:dyDescent="0.25">
      <c r="A2843" s="144">
        <v>2013</v>
      </c>
      <c r="B2843" s="77" t="s">
        <v>263</v>
      </c>
      <c r="C2843" s="78">
        <v>11</v>
      </c>
      <c r="D2843" s="77">
        <v>3522653</v>
      </c>
      <c r="E2843" s="78">
        <v>352265311</v>
      </c>
      <c r="F2843" s="78" t="str">
        <f t="shared" si="123"/>
        <v>3522653112013</v>
      </c>
      <c r="G2843" s="96">
        <v>0.69613489368811621</v>
      </c>
      <c r="H2843" s="80">
        <f t="shared" si="122"/>
        <v>3954</v>
      </c>
      <c r="I2843" s="91">
        <v>1959</v>
      </c>
      <c r="J2843" s="97">
        <v>1995</v>
      </c>
      <c r="K2843" s="83">
        <f>(H2843)/VLOOKUP(D2843,'Dados Base'!$B:$K,6,FALSE)</f>
        <v>9.7314858113263263</v>
      </c>
      <c r="L2843" s="88">
        <f t="shared" si="124"/>
        <v>49.544764795144161</v>
      </c>
      <c r="M2843" s="85" t="s">
        <v>702</v>
      </c>
      <c r="N2843" s="92">
        <v>0.66100000000000003</v>
      </c>
      <c r="O2843" s="91">
        <v>37</v>
      </c>
      <c r="P2843" s="91" t="s">
        <v>691</v>
      </c>
      <c r="Q2843" s="91" t="s">
        <v>691</v>
      </c>
      <c r="R2843" s="91" t="s">
        <v>691</v>
      </c>
      <c r="S2843" s="91">
        <v>1</v>
      </c>
      <c r="T2843" s="87" t="s">
        <v>691</v>
      </c>
      <c r="U2843" s="87">
        <v>19</v>
      </c>
      <c r="V2843" s="87">
        <v>9</v>
      </c>
      <c r="W2843" s="85" t="s">
        <v>691</v>
      </c>
      <c r="X2843" s="146">
        <v>5.858921875E-3</v>
      </c>
      <c r="Y2843" s="21">
        <v>1.39</v>
      </c>
      <c r="Z2843" s="147">
        <v>51</v>
      </c>
      <c r="AA2843" s="147">
        <v>56</v>
      </c>
      <c r="AB2843" s="21">
        <v>0</v>
      </c>
      <c r="AC2843" s="21">
        <v>0</v>
      </c>
      <c r="AD2843" s="153">
        <f>VLOOKUP(D2843,'Dados Base'!$B:$K,9,FALSE)*31536000/VLOOKUP($F2843,F:H,MATCH(H2842,F2842:AF2842,0),FALSE)</f>
        <v>96745.493171471928</v>
      </c>
      <c r="AE2843" s="153">
        <f>VLOOKUP(D2843,'Dados Base'!$B:$K,10,FALSE)*31536000/VLOOKUP($F2843,F:H,MATCH(H2842,F2842:AF2842,0),FALSE)</f>
        <v>12442.124430955993</v>
      </c>
      <c r="AF2843" s="148">
        <v>56.9</v>
      </c>
      <c r="AG2843" s="21">
        <v>100</v>
      </c>
      <c r="AH2843" s="148">
        <v>34.840000000000003</v>
      </c>
      <c r="AI2843" s="148">
        <v>23.12</v>
      </c>
      <c r="AJ2843" s="148">
        <v>100</v>
      </c>
      <c r="AK2843" s="72">
        <f>(SUMIFS('Banco de Indicadores Mun. (2)'!I:I,'Banco de Indicadores Mun. (2)'!B:B,'Banco de Indicadores - Mun. (1)'!B2843,'Banco de Indicadores Mun. (2)'!A:A,'Banco de Indicadores - Mun. (1)'!A2843) / VLOOKUP(D2843,'Dados Base'!$B:$K,8,FALSE)) * 100</f>
        <v>0</v>
      </c>
      <c r="AL2843" s="72">
        <f>(SUMIFS('Banco de Indicadores Mun. (2)'!I:I,'Banco de Indicadores Mun. (2)'!B:B,'Banco de Indicadores - Mun. (1)'!B2843,'Banco de Indicadores Mun. (2)'!A:A,'Banco de Indicadores - Mun. (1)'!A2843) / VLOOKUP(D2843,'Dados Base'!$B:$K,9,FALSE)) * 100</f>
        <v>0</v>
      </c>
      <c r="AM2843" s="72">
        <f>(SUMIFS('Banco de Indicadores Mun. (2)'!J:J,'Banco de Indicadores Mun. (2)'!B:B,'Banco de Indicadores - Mun. (1)'!B2843,'Banco de Indicadores Mun. (2)'!A:A,'Banco de Indicadores - Mun. (1)'!A2843) / VLOOKUP(D2843,'Dados Base'!$B:$K,7,FALSE)) * 100</f>
        <v>0</v>
      </c>
      <c r="AN2843" s="72">
        <f>(SUMIFS('Banco de Indicadores Mun. (2)'!K:K,'Banco de Indicadores Mun. (2)'!B:B,'Banco de Indicadores - Mun. (1)'!B2843,'Banco de Indicadores Mun. (2)'!A:A,'Banco de Indicadores - Mun. (1)'!A2843) / VLOOKUP(D2843,'Dados Base'!$B:$K,10,FALSE)) * 100</f>
        <v>0</v>
      </c>
      <c r="AO2843" s="24">
        <v>0</v>
      </c>
      <c r="AP2843" s="25">
        <v>0</v>
      </c>
      <c r="AQ2843" s="17">
        <v>0</v>
      </c>
      <c r="AR2843" s="24">
        <v>4.7</v>
      </c>
      <c r="AS2843" s="22">
        <v>72</v>
      </c>
      <c r="AT2843" s="22">
        <v>72.000000000000014</v>
      </c>
      <c r="AU2843" s="22">
        <v>47.663551401869157</v>
      </c>
      <c r="AV2843" s="22">
        <v>5.97</v>
      </c>
      <c r="AW2843" s="21">
        <v>0</v>
      </c>
      <c r="AX2843" s="21">
        <v>0</v>
      </c>
      <c r="AY2843" s="116">
        <v>2.9226004436580539</v>
      </c>
    </row>
    <row r="2844" spans="1:51" ht="15" x14ac:dyDescent="0.25">
      <c r="A2844" s="144">
        <v>2013</v>
      </c>
      <c r="B2844" s="77" t="s">
        <v>264</v>
      </c>
      <c r="C2844" s="78">
        <v>16</v>
      </c>
      <c r="D2844" s="77">
        <v>3522703</v>
      </c>
      <c r="E2844" s="78">
        <v>352270316</v>
      </c>
      <c r="F2844" s="78" t="str">
        <f t="shared" si="123"/>
        <v>3522703162013</v>
      </c>
      <c r="G2844" s="96">
        <v>0.50677147363076269</v>
      </c>
      <c r="H2844" s="80">
        <f t="shared" si="122"/>
        <v>40513</v>
      </c>
      <c r="I2844" s="91">
        <v>37203</v>
      </c>
      <c r="J2844" s="97">
        <v>3310</v>
      </c>
      <c r="K2844" s="83">
        <f>(H2844)/VLOOKUP(D2844,'Dados Base'!$B:$K,6,FALSE)</f>
        <v>40.629606972009668</v>
      </c>
      <c r="L2844" s="88">
        <f t="shared" si="124"/>
        <v>91.829783032606812</v>
      </c>
      <c r="M2844" s="85" t="s">
        <v>702</v>
      </c>
      <c r="N2844" s="92">
        <v>0.74399999999999999</v>
      </c>
      <c r="O2844" s="91">
        <v>434</v>
      </c>
      <c r="P2844" s="91" t="s">
        <v>691</v>
      </c>
      <c r="Q2844" s="91" t="s">
        <v>691</v>
      </c>
      <c r="R2844" s="91" t="s">
        <v>691</v>
      </c>
      <c r="S2844" s="91">
        <v>154</v>
      </c>
      <c r="T2844" s="87" t="s">
        <v>691</v>
      </c>
      <c r="U2844" s="87">
        <v>546</v>
      </c>
      <c r="V2844" s="87">
        <v>320</v>
      </c>
      <c r="W2844" s="85" t="s">
        <v>691</v>
      </c>
      <c r="X2844" s="146">
        <v>0.1178207131087963</v>
      </c>
      <c r="Y2844" s="21">
        <v>30.42</v>
      </c>
      <c r="Z2844" s="147">
        <v>1930</v>
      </c>
      <c r="AA2844" s="147">
        <v>123</v>
      </c>
      <c r="AB2844" s="21">
        <v>2</v>
      </c>
      <c r="AC2844" s="21">
        <v>0</v>
      </c>
      <c r="AD2844" s="153">
        <f>VLOOKUP(D2844,'Dados Base'!$B:$K,9,FALSE)*31536000/VLOOKUP($F2844,F:H,MATCH(H2843,F2843:AF2843,0),FALSE)</f>
        <v>5705.7951768568109</v>
      </c>
      <c r="AE2844" s="153">
        <f>VLOOKUP(D2844,'Dados Base'!$B:$K,10,FALSE)*31536000/VLOOKUP($F2844,F:H,MATCH(H2843,F2843:AF2843,0),FALSE)</f>
        <v>521.53925900328318</v>
      </c>
      <c r="AF2844" s="148">
        <v>95.54</v>
      </c>
      <c r="AG2844" s="21">
        <v>90.7</v>
      </c>
      <c r="AH2844" s="148">
        <v>95.54</v>
      </c>
      <c r="AI2844" s="148">
        <v>4.07</v>
      </c>
      <c r="AJ2844" s="148">
        <v>95.54</v>
      </c>
      <c r="AK2844" s="72">
        <f>(SUMIFS('Banco de Indicadores Mun. (2)'!I:I,'Banco de Indicadores Mun. (2)'!B:B,'Banco de Indicadores - Mun. (1)'!B2844,'Banco de Indicadores Mun. (2)'!A:A,'Banco de Indicadores - Mun. (1)'!A2844) / VLOOKUP(D2844,'Dados Base'!$B:$K,8,FALSE)) * 100</f>
        <v>23.934180602006688</v>
      </c>
      <c r="AL2844" s="72">
        <f>(SUMIFS('Banco de Indicadores Mun. (2)'!I:I,'Banco de Indicadores Mun. (2)'!B:B,'Banco de Indicadores - Mun. (1)'!B2844,'Banco de Indicadores Mun. (2)'!A:A,'Banco de Indicadores - Mun. (1)'!A2844) / VLOOKUP(D2844,'Dados Base'!$B:$K,9,FALSE)) * 100</f>
        <v>9.7630559345156893</v>
      </c>
      <c r="AM2844" s="72">
        <f>(SUMIFS('Banco de Indicadores Mun. (2)'!J:J,'Banco de Indicadores Mun. (2)'!B:B,'Banco de Indicadores - Mun. (1)'!B2844,'Banco de Indicadores Mun. (2)'!A:A,'Banco de Indicadores - Mun. (1)'!A2844) / VLOOKUP(D2844,'Dados Base'!$B:$K,7,FALSE)) * 100</f>
        <v>18.151400862068972</v>
      </c>
      <c r="AN2844" s="72">
        <f>(SUMIFS('Banco de Indicadores Mun. (2)'!K:K,'Banco de Indicadores Mun. (2)'!B:B,'Banco de Indicadores - Mun. (1)'!B2844,'Banco de Indicadores Mun. (2)'!A:A,'Banco de Indicadores - Mun. (1)'!A2844) / VLOOKUP(D2844,'Dados Base'!$B:$K,10,FALSE)) * 100</f>
        <v>43.958134328358156</v>
      </c>
      <c r="AO2844" s="24">
        <v>0</v>
      </c>
      <c r="AP2844" s="25">
        <v>0</v>
      </c>
      <c r="AQ2844" s="17">
        <v>0</v>
      </c>
      <c r="AR2844" s="24">
        <v>5.4</v>
      </c>
      <c r="AS2844" s="22">
        <v>100</v>
      </c>
      <c r="AT2844" s="22">
        <v>100</v>
      </c>
      <c r="AU2844" s="22">
        <v>94.008767657087191</v>
      </c>
      <c r="AV2844" s="22">
        <v>9.8000000000000007</v>
      </c>
      <c r="AW2844" s="21">
        <v>0</v>
      </c>
      <c r="AX2844" s="21">
        <v>0</v>
      </c>
      <c r="AY2844" s="116">
        <v>110.55972195255335</v>
      </c>
    </row>
    <row r="2845" spans="1:51" ht="15" x14ac:dyDescent="0.25">
      <c r="A2845" s="144">
        <v>2013</v>
      </c>
      <c r="B2845" s="77" t="s">
        <v>265</v>
      </c>
      <c r="C2845" s="78">
        <v>14</v>
      </c>
      <c r="D2845" s="77">
        <v>3522802</v>
      </c>
      <c r="E2845" s="78">
        <v>352280214</v>
      </c>
      <c r="F2845" s="78" t="str">
        <f t="shared" si="123"/>
        <v>3522802142013</v>
      </c>
      <c r="G2845" s="96">
        <v>7.230813652534529E-2</v>
      </c>
      <c r="H2845" s="80">
        <f t="shared" si="122"/>
        <v>14579</v>
      </c>
      <c r="I2845" s="91">
        <v>11315</v>
      </c>
      <c r="J2845" s="97">
        <v>3264</v>
      </c>
      <c r="K2845" s="83">
        <f>(H2845)/VLOOKUP(D2845,'Dados Base'!$B:$K,6,FALSE)</f>
        <v>28.713514791034783</v>
      </c>
      <c r="L2845" s="88">
        <f t="shared" si="124"/>
        <v>77.611633170999383</v>
      </c>
      <c r="M2845" s="85" t="s">
        <v>702</v>
      </c>
      <c r="N2845" s="92">
        <v>0.71899999999999997</v>
      </c>
      <c r="O2845" s="91">
        <v>45</v>
      </c>
      <c r="P2845" s="91" t="s">
        <v>691</v>
      </c>
      <c r="Q2845" s="91" t="s">
        <v>691</v>
      </c>
      <c r="R2845" s="91" t="s">
        <v>691</v>
      </c>
      <c r="S2845" s="91">
        <v>19</v>
      </c>
      <c r="T2845" s="87" t="s">
        <v>691</v>
      </c>
      <c r="U2845" s="87">
        <v>144</v>
      </c>
      <c r="V2845" s="87">
        <v>74</v>
      </c>
      <c r="W2845" s="85" t="s">
        <v>691</v>
      </c>
      <c r="X2845" s="146">
        <v>3.5990725081018519E-2</v>
      </c>
      <c r="Y2845" s="21">
        <v>8</v>
      </c>
      <c r="Z2845" s="147">
        <v>467</v>
      </c>
      <c r="AA2845" s="147">
        <v>150</v>
      </c>
      <c r="AB2845" s="21">
        <v>3</v>
      </c>
      <c r="AC2845" s="21">
        <v>0</v>
      </c>
      <c r="AD2845" s="153">
        <f>VLOOKUP(D2845,'Dados Base'!$B:$K,9,FALSE)*31536000/VLOOKUP($F2845,F:H,MATCH(H2844,F2844:AF2844,0),FALSE)</f>
        <v>12135.05453048906</v>
      </c>
      <c r="AE2845" s="153">
        <f>VLOOKUP(D2845,'Dados Base'!$B:$K,10,FALSE)*31536000/VLOOKUP($F2845,F:H,MATCH(H2844,F2844:AF2844,0),FALSE)</f>
        <v>1427.6534741751827</v>
      </c>
      <c r="AF2845" s="148">
        <v>81.099999999999994</v>
      </c>
      <c r="AG2845" s="21">
        <v>100</v>
      </c>
      <c r="AH2845" s="148">
        <v>69.87</v>
      </c>
      <c r="AI2845" s="148">
        <v>25.1</v>
      </c>
      <c r="AJ2845" s="148">
        <v>100</v>
      </c>
      <c r="AK2845" s="72">
        <f>(SUMIFS('Banco de Indicadores Mun. (2)'!I:I,'Banco de Indicadores Mun. (2)'!B:B,'Banco de Indicadores - Mun. (1)'!B2845,'Banco de Indicadores Mun. (2)'!A:A,'Banco de Indicadores - Mun. (1)'!A2845) / VLOOKUP(D2845,'Dados Base'!$B:$K,8,FALSE)) * 100</f>
        <v>7.3739840637450236</v>
      </c>
      <c r="AL2845" s="72">
        <f>(SUMIFS('Banco de Indicadores Mun. (2)'!I:I,'Banco de Indicadores Mun. (2)'!B:B,'Banco de Indicadores - Mun. (1)'!B2845,'Banco de Indicadores Mun. (2)'!A:A,'Banco de Indicadores - Mun. (1)'!A2845) / VLOOKUP(D2845,'Dados Base'!$B:$K,9,FALSE)) * 100</f>
        <v>3.2992335115864537</v>
      </c>
      <c r="AM2845" s="72">
        <f>(SUMIFS('Banco de Indicadores Mun. (2)'!J:J,'Banco de Indicadores Mun. (2)'!B:B,'Banco de Indicadores - Mun. (1)'!B2845,'Banco de Indicadores Mun. (2)'!A:A,'Banco de Indicadores - Mun. (1)'!A2845) / VLOOKUP(D2845,'Dados Base'!$B:$K,7,FALSE)) * 100</f>
        <v>9.8841729729729746</v>
      </c>
      <c r="AN2845" s="72">
        <f>(SUMIFS('Banco de Indicadores Mun. (2)'!K:K,'Banco de Indicadores Mun. (2)'!B:B,'Banco de Indicadores - Mun. (1)'!B2845,'Banco de Indicadores Mun. (2)'!A:A,'Banco de Indicadores - Mun. (1)'!A2845) / VLOOKUP(D2845,'Dados Base'!$B:$K,10,FALSE)) * 100</f>
        <v>0.33784848484848501</v>
      </c>
      <c r="AO2845" s="24">
        <v>0</v>
      </c>
      <c r="AP2845" s="25">
        <v>0</v>
      </c>
      <c r="AQ2845" s="17">
        <v>0</v>
      </c>
      <c r="AR2845" s="24">
        <v>9.5</v>
      </c>
      <c r="AS2845" s="22">
        <v>86</v>
      </c>
      <c r="AT2845" s="22">
        <v>86</v>
      </c>
      <c r="AU2845" s="22">
        <v>75.688816855753643</v>
      </c>
      <c r="AV2845" s="22">
        <v>8.01</v>
      </c>
      <c r="AW2845" s="21">
        <v>1</v>
      </c>
      <c r="AX2845" s="21">
        <v>0</v>
      </c>
      <c r="AY2845" s="116">
        <v>122.46189269013526</v>
      </c>
    </row>
    <row r="2846" spans="1:51" ht="15" x14ac:dyDescent="0.25">
      <c r="A2846" s="144">
        <v>2013</v>
      </c>
      <c r="B2846" s="77" t="s">
        <v>266</v>
      </c>
      <c r="C2846" s="78">
        <v>13</v>
      </c>
      <c r="D2846" s="77">
        <v>3522901</v>
      </c>
      <c r="E2846" s="78">
        <v>352290113</v>
      </c>
      <c r="F2846" s="78" t="str">
        <f t="shared" si="123"/>
        <v>3522901132013</v>
      </c>
      <c r="G2846" s="96">
        <v>1.5150378134351827</v>
      </c>
      <c r="H2846" s="80">
        <f t="shared" si="122"/>
        <v>12664</v>
      </c>
      <c r="I2846" s="91">
        <v>12171</v>
      </c>
      <c r="J2846" s="97">
        <v>493</v>
      </c>
      <c r="K2846" s="83">
        <f>(H2846)/VLOOKUP(D2846,'Dados Base'!$B:$K,6,FALSE)</f>
        <v>90.670867043745986</v>
      </c>
      <c r="L2846" s="88">
        <f t="shared" si="124"/>
        <v>96.107075173720773</v>
      </c>
      <c r="M2846" s="85" t="s">
        <v>702</v>
      </c>
      <c r="N2846" s="92">
        <v>0.72499999999999998</v>
      </c>
      <c r="O2846" s="91">
        <v>37</v>
      </c>
      <c r="P2846" s="91" t="s">
        <v>691</v>
      </c>
      <c r="Q2846" s="91" t="s">
        <v>691</v>
      </c>
      <c r="R2846" s="91" t="s">
        <v>691</v>
      </c>
      <c r="S2846" s="91">
        <v>40</v>
      </c>
      <c r="T2846" s="87" t="s">
        <v>691</v>
      </c>
      <c r="U2846" s="87">
        <v>82</v>
      </c>
      <c r="V2846" s="87">
        <v>110</v>
      </c>
      <c r="W2846" s="85" t="s">
        <v>691</v>
      </c>
      <c r="X2846" s="146">
        <v>2.9784111337273034E-2</v>
      </c>
      <c r="Y2846" s="21">
        <v>8.7100000000000009</v>
      </c>
      <c r="Z2846" s="147">
        <v>0</v>
      </c>
      <c r="AA2846" s="147">
        <v>672</v>
      </c>
      <c r="AB2846" s="21">
        <v>1</v>
      </c>
      <c r="AC2846" s="21">
        <v>0</v>
      </c>
      <c r="AD2846" s="153">
        <f>VLOOKUP(D2846,'Dados Base'!$B:$K,9,FALSE)*31536000/VLOOKUP($F2846,F:H,MATCH(H2845,F2845:AF2845,0),FALSE)</f>
        <v>2863.7397346809853</v>
      </c>
      <c r="AE2846" s="153">
        <f>VLOOKUP(D2846,'Dados Base'!$B:$K,10,FALSE)*31536000/VLOOKUP($F2846,F:H,MATCH(H2845,F2845:AF2845,0),FALSE)</f>
        <v>298.82501579279847</v>
      </c>
      <c r="AF2846" s="148" t="s">
        <v>692</v>
      </c>
      <c r="AG2846" s="21">
        <v>100</v>
      </c>
      <c r="AH2846" s="148" t="s">
        <v>692</v>
      </c>
      <c r="AI2846" s="148" t="s">
        <v>692</v>
      </c>
      <c r="AJ2846" s="148" t="s">
        <v>692</v>
      </c>
      <c r="AK2846" s="72">
        <f>(SUMIFS('Banco de Indicadores Mun. (2)'!I:I,'Banco de Indicadores Mun. (2)'!B:B,'Banco de Indicadores - Mun. (1)'!B2846,'Banco de Indicadores Mun. (2)'!A:A,'Banco de Indicadores - Mun. (1)'!A2846) / VLOOKUP(D2846,'Dados Base'!$B:$K,8,FALSE)) * 100</f>
        <v>0.82175000000000009</v>
      </c>
      <c r="AL2846" s="72">
        <f>(SUMIFS('Banco de Indicadores Mun. (2)'!I:I,'Banco de Indicadores Mun. (2)'!B:B,'Banco de Indicadores - Mun. (1)'!B2846,'Banco de Indicadores Mun. (2)'!A:A,'Banco de Indicadores - Mun. (1)'!A2846) / VLOOKUP(D2846,'Dados Base'!$B:$K,9,FALSE)) * 100</f>
        <v>0.42873913043478262</v>
      </c>
      <c r="AM2846" s="72">
        <f>(SUMIFS('Banco de Indicadores Mun. (2)'!J:J,'Banco de Indicadores Mun. (2)'!B:B,'Banco de Indicadores - Mun. (1)'!B2846,'Banco de Indicadores Mun. (2)'!A:A,'Banco de Indicadores - Mun. (1)'!A2846) / VLOOKUP(D2846,'Dados Base'!$B:$K,7,FALSE)) * 100</f>
        <v>0</v>
      </c>
      <c r="AN2846" s="72">
        <f>(SUMIFS('Banco de Indicadores Mun. (2)'!K:K,'Banco de Indicadores Mun. (2)'!B:B,'Banco de Indicadores - Mun. (1)'!B2846,'Banco de Indicadores Mun. (2)'!A:A,'Banco de Indicadores - Mun. (1)'!A2846) / VLOOKUP(D2846,'Dados Base'!$B:$K,10,FALSE)) * 100</f>
        <v>4.1087499999999997</v>
      </c>
      <c r="AO2846" s="24">
        <v>0</v>
      </c>
      <c r="AP2846" s="25">
        <v>0</v>
      </c>
      <c r="AQ2846" s="17">
        <v>0</v>
      </c>
      <c r="AR2846" s="24">
        <v>8.3000000000000007</v>
      </c>
      <c r="AS2846" s="22">
        <v>87</v>
      </c>
      <c r="AT2846" s="22">
        <v>0</v>
      </c>
      <c r="AU2846" s="22">
        <v>0</v>
      </c>
      <c r="AV2846" s="22">
        <v>1.31</v>
      </c>
      <c r="AW2846" s="21">
        <v>1</v>
      </c>
      <c r="AX2846" s="21">
        <v>0</v>
      </c>
      <c r="AY2846" s="116">
        <v>49.825836602451268</v>
      </c>
    </row>
    <row r="2847" spans="1:51" ht="15" x14ac:dyDescent="0.25">
      <c r="A2847" s="144">
        <v>2013</v>
      </c>
      <c r="B2847" s="77" t="s">
        <v>267</v>
      </c>
      <c r="C2847" s="78">
        <v>19</v>
      </c>
      <c r="D2847" s="77">
        <v>3523008</v>
      </c>
      <c r="E2847" s="78">
        <v>352300819</v>
      </c>
      <c r="F2847" s="78" t="str">
        <f t="shared" si="123"/>
        <v>3523008192013</v>
      </c>
      <c r="G2847" s="96">
        <v>1.3257183170050091</v>
      </c>
      <c r="H2847" s="80">
        <f t="shared" si="122"/>
        <v>4522</v>
      </c>
      <c r="I2847" s="91">
        <v>3614</v>
      </c>
      <c r="J2847" s="97">
        <v>908</v>
      </c>
      <c r="K2847" s="83">
        <f>(H2847)/VLOOKUP(D2847,'Dados Base'!$B:$K,6,FALSE)</f>
        <v>14.716698668923097</v>
      </c>
      <c r="L2847" s="88">
        <f t="shared" si="124"/>
        <v>79.920389208314901</v>
      </c>
      <c r="M2847" s="85" t="s">
        <v>702</v>
      </c>
      <c r="N2847" s="92">
        <v>0.72</v>
      </c>
      <c r="O2847" s="91">
        <v>28</v>
      </c>
      <c r="P2847" s="91" t="s">
        <v>691</v>
      </c>
      <c r="Q2847" s="91" t="s">
        <v>691</v>
      </c>
      <c r="R2847" s="91" t="s">
        <v>691</v>
      </c>
      <c r="S2847" s="91">
        <v>2</v>
      </c>
      <c r="T2847" s="87" t="s">
        <v>691</v>
      </c>
      <c r="U2847" s="87">
        <v>19</v>
      </c>
      <c r="V2847" s="87">
        <v>20</v>
      </c>
      <c r="W2847" s="85" t="s">
        <v>691</v>
      </c>
      <c r="X2847" s="146">
        <v>9.5244624999999989E-3</v>
      </c>
      <c r="Y2847" s="21">
        <v>2.59</v>
      </c>
      <c r="Z2847" s="147">
        <v>56</v>
      </c>
      <c r="AA2847" s="147">
        <v>144</v>
      </c>
      <c r="AB2847" s="21">
        <v>0</v>
      </c>
      <c r="AC2847" s="21">
        <v>0</v>
      </c>
      <c r="AD2847" s="153">
        <f>VLOOKUP(D2847,'Dados Base'!$B:$K,9,FALSE)*31536000/VLOOKUP($F2847,F:H,MATCH(H2846,F2846:AF2846,0),FALSE)</f>
        <v>15482.069880583813</v>
      </c>
      <c r="AE2847" s="153">
        <f>VLOOKUP(D2847,'Dados Base'!$B:$K,10,FALSE)*31536000/VLOOKUP($F2847,F:H,MATCH(H2846,F2846:AF2846,0),FALSE)</f>
        <v>1325.0420168067224</v>
      </c>
      <c r="AF2847" s="148">
        <v>80.88</v>
      </c>
      <c r="AG2847" s="21">
        <v>93.26</v>
      </c>
      <c r="AH2847" s="148">
        <v>64.739999999999995</v>
      </c>
      <c r="AI2847" s="148">
        <v>34.4</v>
      </c>
      <c r="AJ2847" s="148">
        <v>100</v>
      </c>
      <c r="AK2847" s="72">
        <f>(SUMIFS('Banco de Indicadores Mun. (2)'!I:I,'Banco de Indicadores Mun. (2)'!B:B,'Banco de Indicadores - Mun. (1)'!B2847,'Banco de Indicadores Mun. (2)'!A:A,'Banco de Indicadores - Mun. (1)'!A2847) / VLOOKUP(D2847,'Dados Base'!$B:$K,8,FALSE)) * 100</f>
        <v>10.053309859154931</v>
      </c>
      <c r="AL2847" s="72">
        <f>(SUMIFS('Banco de Indicadores Mun. (2)'!I:I,'Banco de Indicadores Mun. (2)'!B:B,'Banco de Indicadores - Mun. (1)'!B2847,'Banco de Indicadores Mun. (2)'!A:A,'Banco de Indicadores - Mun. (1)'!A2847) / VLOOKUP(D2847,'Dados Base'!$B:$K,9,FALSE)) * 100</f>
        <v>3.2152477477477479</v>
      </c>
      <c r="AM2847" s="72">
        <f>(SUMIFS('Banco de Indicadores Mun. (2)'!J:J,'Banco de Indicadores Mun. (2)'!B:B,'Banco de Indicadores - Mun. (1)'!B2847,'Banco de Indicadores Mun. (2)'!A:A,'Banco de Indicadores - Mun. (1)'!A2847) / VLOOKUP(D2847,'Dados Base'!$B:$K,7,FALSE)) * 100</f>
        <v>13.510730769230769</v>
      </c>
      <c r="AN2847" s="72">
        <f>(SUMIFS('Banco de Indicadores Mun. (2)'!K:K,'Banco de Indicadores Mun. (2)'!B:B,'Banco de Indicadores - Mun. (1)'!B2847,'Banco de Indicadores Mun. (2)'!A:A,'Banco de Indicadores - Mun. (1)'!A2847) / VLOOKUP(D2847,'Dados Base'!$B:$K,10,FALSE)) * 100</f>
        <v>0.59089473684210536</v>
      </c>
      <c r="AO2847" s="24">
        <v>1</v>
      </c>
      <c r="AP2847" s="25">
        <v>0</v>
      </c>
      <c r="AQ2847" s="17">
        <v>0</v>
      </c>
      <c r="AR2847" s="24">
        <v>7.8</v>
      </c>
      <c r="AS2847" s="22">
        <v>40</v>
      </c>
      <c r="AT2847" s="22">
        <v>40</v>
      </c>
      <c r="AU2847" s="22">
        <v>28.000000000000004</v>
      </c>
      <c r="AV2847" s="22">
        <v>4.42</v>
      </c>
      <c r="AW2847" s="21">
        <v>0</v>
      </c>
      <c r="AX2847" s="21">
        <v>0</v>
      </c>
      <c r="AY2847" s="116">
        <v>11.506060430800206</v>
      </c>
    </row>
    <row r="2848" spans="1:51" ht="15" x14ac:dyDescent="0.25">
      <c r="A2848" s="144">
        <v>2013</v>
      </c>
      <c r="B2848" s="77" t="s">
        <v>268</v>
      </c>
      <c r="C2848" s="78">
        <v>6</v>
      </c>
      <c r="D2848" s="77">
        <v>3523107</v>
      </c>
      <c r="E2848" s="78">
        <v>35231076</v>
      </c>
      <c r="F2848" s="78" t="str">
        <f t="shared" si="123"/>
        <v>352310762013</v>
      </c>
      <c r="G2848" s="96">
        <v>1.5560052224048215</v>
      </c>
      <c r="H2848" s="80">
        <f t="shared" si="122"/>
        <v>335787</v>
      </c>
      <c r="I2848" s="91">
        <v>335787</v>
      </c>
      <c r="J2848" s="97">
        <v>0</v>
      </c>
      <c r="K2848" s="83">
        <f>(H2848)/VLOOKUP(D2848,'Dados Base'!$B:$K,6,FALSE)</f>
        <v>4105.9794570799704</v>
      </c>
      <c r="L2848" s="88">
        <f t="shared" si="124"/>
        <v>100</v>
      </c>
      <c r="M2848" s="85" t="s">
        <v>702</v>
      </c>
      <c r="N2848" s="92">
        <v>0.71399999999999997</v>
      </c>
      <c r="O2848" s="91">
        <v>19</v>
      </c>
      <c r="P2848" s="91" t="s">
        <v>691</v>
      </c>
      <c r="Q2848" s="91" t="s">
        <v>691</v>
      </c>
      <c r="R2848" s="91" t="s">
        <v>691</v>
      </c>
      <c r="S2848" s="91">
        <v>603</v>
      </c>
      <c r="T2848" s="87" t="s">
        <v>691</v>
      </c>
      <c r="U2848" s="87">
        <v>1235</v>
      </c>
      <c r="V2848" s="87">
        <v>674</v>
      </c>
      <c r="W2848" s="85" t="s">
        <v>691</v>
      </c>
      <c r="X2848" s="146">
        <v>1.1694625628923612</v>
      </c>
      <c r="Y2848" s="21">
        <v>310.10000000000002</v>
      </c>
      <c r="Z2848" s="147">
        <v>743</v>
      </c>
      <c r="AA2848" s="147">
        <v>17863</v>
      </c>
      <c r="AB2848" s="21">
        <v>21</v>
      </c>
      <c r="AC2848" s="21">
        <v>2</v>
      </c>
      <c r="AD2848" s="153">
        <f>VLOOKUP(D2848,'Dados Base'!$B:$K,9,FALSE)*31536000/VLOOKUP($F2848,F:H,MATCH(H2847,F2847:AF2847,0),FALSE)</f>
        <v>112.70001518819966</v>
      </c>
      <c r="AE2848" s="153">
        <f>VLOOKUP(D2848,'Dados Base'!$B:$K,10,FALSE)*31536000/VLOOKUP($F2848,F:H,MATCH(H2847,F2847:AF2847,0),FALSE)</f>
        <v>14.087501898524961</v>
      </c>
      <c r="AF2848" s="148">
        <v>99.97</v>
      </c>
      <c r="AG2848" s="21" t="s">
        <v>692</v>
      </c>
      <c r="AH2848" s="148">
        <v>64.61</v>
      </c>
      <c r="AI2848" s="148">
        <v>51.44</v>
      </c>
      <c r="AJ2848" s="148">
        <v>100</v>
      </c>
      <c r="AK2848" s="72">
        <f>(SUMIFS('Banco de Indicadores Mun. (2)'!I:I,'Banco de Indicadores Mun. (2)'!B:B,'Banco de Indicadores - Mun. (1)'!B2848,'Banco de Indicadores Mun. (2)'!A:A,'Banco de Indicadores - Mun. (1)'!A2848) / VLOOKUP(D2848,'Dados Base'!$B:$K,8,FALSE)) * 100</f>
        <v>9.0988444444444436</v>
      </c>
      <c r="AL2848" s="72">
        <f>(SUMIFS('Banco de Indicadores Mun. (2)'!I:I,'Banco de Indicadores Mun. (2)'!B:B,'Banco de Indicadores - Mun. (1)'!B2848,'Banco de Indicadores Mun. (2)'!A:A,'Banco de Indicadores - Mun. (1)'!A2848) / VLOOKUP(D2848,'Dados Base'!$B:$K,9,FALSE)) * 100</f>
        <v>3.4120666666666666</v>
      </c>
      <c r="AM2848" s="72">
        <f>(SUMIFS('Banco de Indicadores Mun. (2)'!J:J,'Banco de Indicadores Mun. (2)'!B:B,'Banco de Indicadores - Mun. (1)'!B2848,'Banco de Indicadores Mun. (2)'!A:A,'Banco de Indicadores - Mun. (1)'!A2848) / VLOOKUP(D2848,'Dados Base'!$B:$K,7,FALSE)) * 100</f>
        <v>5.5133666666666663</v>
      </c>
      <c r="AN2848" s="72">
        <f>(SUMIFS('Banco de Indicadores Mun. (2)'!K:K,'Banco de Indicadores Mun. (2)'!B:B,'Banco de Indicadores - Mun. (1)'!B2848,'Banco de Indicadores Mun. (2)'!A:A,'Banco de Indicadores - Mun. (1)'!A2848) / VLOOKUP(D2848,'Dados Base'!$B:$K,10,FALSE)) * 100</f>
        <v>16.269799999999996</v>
      </c>
      <c r="AO2848" s="24">
        <v>3</v>
      </c>
      <c r="AP2848" s="25">
        <v>0</v>
      </c>
      <c r="AQ2848" s="17">
        <v>0</v>
      </c>
      <c r="AR2848" s="24">
        <v>9.8000000000000007</v>
      </c>
      <c r="AS2848" s="22">
        <v>62</v>
      </c>
      <c r="AT2848" s="22">
        <v>4.34</v>
      </c>
      <c r="AU2848" s="22">
        <v>3.9933354831774697</v>
      </c>
      <c r="AV2848" s="22">
        <v>1.49</v>
      </c>
      <c r="AW2848" s="21">
        <v>0</v>
      </c>
      <c r="AX2848" s="21">
        <v>2</v>
      </c>
      <c r="AY2848" s="116">
        <v>0.35628901675668018</v>
      </c>
    </row>
    <row r="2849" spans="1:51" ht="15" x14ac:dyDescent="0.25">
      <c r="A2849" s="144">
        <v>2013</v>
      </c>
      <c r="B2849" s="77" t="s">
        <v>269</v>
      </c>
      <c r="C2849" s="78">
        <v>14</v>
      </c>
      <c r="D2849" s="77">
        <v>3523206</v>
      </c>
      <c r="E2849" s="78">
        <v>352320614</v>
      </c>
      <c r="F2849" s="78" t="str">
        <f t="shared" si="123"/>
        <v>3523206142013</v>
      </c>
      <c r="G2849" s="96">
        <v>0.1903796418766035</v>
      </c>
      <c r="H2849" s="80">
        <f t="shared" si="122"/>
        <v>48195</v>
      </c>
      <c r="I2849" s="91">
        <v>44568</v>
      </c>
      <c r="J2849" s="97">
        <v>3627</v>
      </c>
      <c r="K2849" s="83">
        <f>(H2849)/VLOOKUP(D2849,'Dados Base'!$B:$K,6,FALSE)</f>
        <v>48.023077382968971</v>
      </c>
      <c r="L2849" s="88">
        <f t="shared" si="124"/>
        <v>92.474323062558355</v>
      </c>
      <c r="M2849" s="85" t="s">
        <v>702</v>
      </c>
      <c r="N2849" s="92">
        <v>0.70299999999999996</v>
      </c>
      <c r="O2849" s="91">
        <v>156</v>
      </c>
      <c r="P2849" s="91" t="s">
        <v>691</v>
      </c>
      <c r="Q2849" s="91" t="s">
        <v>691</v>
      </c>
      <c r="R2849" s="91" t="s">
        <v>691</v>
      </c>
      <c r="S2849" s="91">
        <v>72</v>
      </c>
      <c r="T2849" s="87" t="s">
        <v>691</v>
      </c>
      <c r="U2849" s="87">
        <v>473</v>
      </c>
      <c r="V2849" s="87">
        <v>279</v>
      </c>
      <c r="W2849" s="85" t="s">
        <v>691</v>
      </c>
      <c r="X2849" s="146">
        <v>0.13386802734375</v>
      </c>
      <c r="Y2849" s="21">
        <v>36.81</v>
      </c>
      <c r="Z2849" s="147">
        <v>0</v>
      </c>
      <c r="AA2849" s="147">
        <v>2485</v>
      </c>
      <c r="AB2849" s="21">
        <v>8</v>
      </c>
      <c r="AC2849" s="21">
        <v>0</v>
      </c>
      <c r="AD2849" s="153">
        <f>VLOOKUP(D2849,'Dados Base'!$B:$K,9,FALSE)*31536000/VLOOKUP($F2849,F:H,MATCH(H2848,F2848:AF2848,0),FALSE)</f>
        <v>7387.518207282913</v>
      </c>
      <c r="AE2849" s="153">
        <f>VLOOKUP(D2849,'Dados Base'!$B:$K,10,FALSE)*31536000/VLOOKUP($F2849,F:H,MATCH(H2848,F2848:AF2848,0),FALSE)</f>
        <v>870.27450980392121</v>
      </c>
      <c r="AF2849" s="148">
        <v>91.25</v>
      </c>
      <c r="AG2849" s="21">
        <v>98.36</v>
      </c>
      <c r="AH2849" s="148">
        <v>80.89</v>
      </c>
      <c r="AI2849" s="148">
        <v>36.51</v>
      </c>
      <c r="AJ2849" s="148">
        <v>98.8</v>
      </c>
      <c r="AK2849" s="72">
        <f>(SUMIFS('Banco de Indicadores Mun. (2)'!I:I,'Banco de Indicadores Mun. (2)'!B:B,'Banco de Indicadores - Mun. (1)'!B2849,'Banco de Indicadores Mun. (2)'!A:A,'Banco de Indicadores - Mun. (1)'!A2849) / VLOOKUP(D2849,'Dados Base'!$B:$K,8,FALSE)) * 100</f>
        <v>0.97031485148514862</v>
      </c>
      <c r="AL2849" s="72">
        <f>(SUMIFS('Banco de Indicadores Mun. (2)'!I:I,'Banco de Indicadores Mun. (2)'!B:B,'Banco de Indicadores - Mun. (1)'!B2849,'Banco de Indicadores Mun. (2)'!A:A,'Banco de Indicadores - Mun. (1)'!A2849) / VLOOKUP(D2849,'Dados Base'!$B:$K,9,FALSE)) * 100</f>
        <v>0.43402037201062887</v>
      </c>
      <c r="AM2849" s="72">
        <f>(SUMIFS('Banco de Indicadores Mun. (2)'!J:J,'Banco de Indicadores Mun. (2)'!B:B,'Banco de Indicadores - Mun. (1)'!B2849,'Banco de Indicadores Mun. (2)'!A:A,'Banco de Indicadores - Mun. (1)'!A2849) / VLOOKUP(D2849,'Dados Base'!$B:$K,7,FALSE)) * 100</f>
        <v>1.1280000000000001</v>
      </c>
      <c r="AN2849" s="72">
        <f>(SUMIFS('Banco de Indicadores Mun. (2)'!K:K,'Banco de Indicadores Mun. (2)'!B:B,'Banco de Indicadores - Mun. (1)'!B2849,'Banco de Indicadores Mun. (2)'!A:A,'Banco de Indicadores - Mun. (1)'!A2849) / VLOOKUP(D2849,'Dados Base'!$B:$K,10,FALSE)) * 100</f>
        <v>0.52927067669172934</v>
      </c>
      <c r="AO2849" s="24">
        <v>0</v>
      </c>
      <c r="AP2849" s="25">
        <v>0</v>
      </c>
      <c r="AQ2849" s="17">
        <v>0</v>
      </c>
      <c r="AR2849" s="24">
        <v>6.3</v>
      </c>
      <c r="AS2849" s="22">
        <v>93.5</v>
      </c>
      <c r="AT2849" s="22">
        <v>0</v>
      </c>
      <c r="AU2849" s="22">
        <v>0</v>
      </c>
      <c r="AV2849" s="22">
        <v>1.4</v>
      </c>
      <c r="AW2849" s="21">
        <v>0</v>
      </c>
      <c r="AX2849" s="21">
        <v>0</v>
      </c>
      <c r="AY2849" s="116">
        <v>86.247624496567653</v>
      </c>
    </row>
    <row r="2850" spans="1:51" ht="15" x14ac:dyDescent="0.25">
      <c r="A2850" s="144">
        <v>2013</v>
      </c>
      <c r="B2850" s="77" t="s">
        <v>270</v>
      </c>
      <c r="C2850" s="78">
        <v>11</v>
      </c>
      <c r="D2850" s="77">
        <v>3523305</v>
      </c>
      <c r="E2850" s="78">
        <v>352330511</v>
      </c>
      <c r="F2850" s="78" t="str">
        <f t="shared" si="123"/>
        <v>3523305112013</v>
      </c>
      <c r="G2850" s="96">
        <v>1.2269665719764067</v>
      </c>
      <c r="H2850" s="80">
        <f t="shared" si="122"/>
        <v>15992</v>
      </c>
      <c r="I2850" s="91">
        <v>10602</v>
      </c>
      <c r="J2850" s="97">
        <v>5390</v>
      </c>
      <c r="K2850" s="83">
        <f>(H2850)/VLOOKUP(D2850,'Dados Base'!$B:$K,6,FALSE)</f>
        <v>58.625998973531793</v>
      </c>
      <c r="L2850" s="88">
        <f t="shared" si="124"/>
        <v>66.295647823911949</v>
      </c>
      <c r="M2850" s="85" t="s">
        <v>702</v>
      </c>
      <c r="N2850" s="92">
        <v>0.67700000000000005</v>
      </c>
      <c r="O2850" s="91">
        <v>96</v>
      </c>
      <c r="P2850" s="91" t="s">
        <v>691</v>
      </c>
      <c r="Q2850" s="91" t="s">
        <v>691</v>
      </c>
      <c r="R2850" s="91" t="s">
        <v>691</v>
      </c>
      <c r="S2850" s="91">
        <v>10</v>
      </c>
      <c r="T2850" s="87" t="s">
        <v>691</v>
      </c>
      <c r="U2850" s="87">
        <v>82</v>
      </c>
      <c r="V2850" s="87">
        <v>57</v>
      </c>
      <c r="W2850" s="85" t="s">
        <v>691</v>
      </c>
      <c r="X2850" s="146">
        <v>1.731217291666667E-2</v>
      </c>
      <c r="Y2850" s="21">
        <v>7.35</v>
      </c>
      <c r="Z2850" s="147">
        <v>238</v>
      </c>
      <c r="AA2850" s="147">
        <v>329</v>
      </c>
      <c r="AB2850" s="21">
        <v>1</v>
      </c>
      <c r="AC2850" s="21">
        <v>0</v>
      </c>
      <c r="AD2850" s="153">
        <f>VLOOKUP(D2850,'Dados Base'!$B:$K,9,FALSE)*31536000/VLOOKUP($F2850,F:H,MATCH(H2849,F2849:AF2849,0),FALSE)</f>
        <v>19345.182591295648</v>
      </c>
      <c r="AE2850" s="153">
        <f>VLOOKUP(D2850,'Dados Base'!$B:$K,10,FALSE)*31536000/VLOOKUP($F2850,F:H,MATCH(H2849,F2849:AF2849,0),FALSE)</f>
        <v>2464.982491245622</v>
      </c>
      <c r="AF2850" s="148">
        <v>41.57</v>
      </c>
      <c r="AG2850" s="21">
        <v>80</v>
      </c>
      <c r="AH2850" s="148">
        <v>25.16</v>
      </c>
      <c r="AI2850" s="148">
        <v>24.18</v>
      </c>
      <c r="AJ2850" s="148">
        <v>65.099999999999994</v>
      </c>
      <c r="AK2850" s="72">
        <f>(SUMIFS('Banco de Indicadores Mun. (2)'!I:I,'Banco de Indicadores Mun. (2)'!B:B,'Banco de Indicadores - Mun. (1)'!B2850,'Banco de Indicadores Mun. (2)'!A:A,'Banco de Indicadores - Mun. (1)'!A2850) / VLOOKUP(D2850,'Dados Base'!$B:$K,8,FALSE)) * 100</f>
        <v>6.5166576354679799</v>
      </c>
      <c r="AL2850" s="72">
        <f>(SUMIFS('Banco de Indicadores Mun. (2)'!I:I,'Banco de Indicadores Mun. (2)'!B:B,'Banco de Indicadores - Mun. (1)'!B2850,'Banco de Indicadores Mun. (2)'!A:A,'Banco de Indicadores - Mun. (1)'!A2850) / VLOOKUP(D2850,'Dados Base'!$B:$K,9,FALSE)) * 100</f>
        <v>2.6970061162079508</v>
      </c>
      <c r="AM2850" s="72">
        <f>(SUMIFS('Banco de Indicadores Mun. (2)'!J:J,'Banco de Indicadores Mun. (2)'!B:B,'Banco de Indicadores - Mun. (1)'!B2850,'Banco de Indicadores Mun. (2)'!A:A,'Banco de Indicadores - Mun. (1)'!A2850) / VLOOKUP(D2850,'Dados Base'!$B:$K,7,FALSE)) * 100</f>
        <v>9.4042419928825627</v>
      </c>
      <c r="AN2850" s="72">
        <f>(SUMIFS('Banco de Indicadores Mun. (2)'!K:K,'Banco de Indicadores Mun. (2)'!B:B,'Banco de Indicadores - Mun. (1)'!B2850,'Banco de Indicadores Mun. (2)'!A:A,'Banco de Indicadores - Mun. (1)'!A2850) / VLOOKUP(D2850,'Dados Base'!$B:$K,10,FALSE)) * 100</f>
        <v>2.5368000000000012E-2</v>
      </c>
      <c r="AO2850" s="24">
        <v>1</v>
      </c>
      <c r="AP2850" s="25">
        <v>0</v>
      </c>
      <c r="AQ2850" s="17">
        <v>9</v>
      </c>
      <c r="AR2850" s="24">
        <v>7.7</v>
      </c>
      <c r="AS2850" s="22">
        <v>48</v>
      </c>
      <c r="AT2850" s="22">
        <v>47.040000000000006</v>
      </c>
      <c r="AU2850" s="22">
        <v>41.975308641975303</v>
      </c>
      <c r="AV2850" s="22">
        <v>5.42</v>
      </c>
      <c r="AW2850" s="21">
        <v>0</v>
      </c>
      <c r="AX2850" s="21">
        <v>0</v>
      </c>
      <c r="AY2850" s="116">
        <v>132.80965491880505</v>
      </c>
    </row>
    <row r="2851" spans="1:51" ht="15" x14ac:dyDescent="0.25">
      <c r="A2851" s="144">
        <v>2013</v>
      </c>
      <c r="B2851" s="77" t="s">
        <v>271</v>
      </c>
      <c r="C2851" s="78">
        <v>5</v>
      </c>
      <c r="D2851" s="77">
        <v>3523404</v>
      </c>
      <c r="E2851" s="78">
        <v>35234045</v>
      </c>
      <c r="F2851" s="78" t="str">
        <f t="shared" si="123"/>
        <v>352340452013</v>
      </c>
      <c r="G2851" s="96">
        <v>2.0249039277758119</v>
      </c>
      <c r="H2851" s="80">
        <f t="shared" si="122"/>
        <v>106638</v>
      </c>
      <c r="I2851" s="91">
        <v>90950</v>
      </c>
      <c r="J2851" s="97">
        <v>15688</v>
      </c>
      <c r="K2851" s="83">
        <f>(H2851)/VLOOKUP(D2851,'Dados Base'!$B:$K,6,FALSE)</f>
        <v>330.63996031253879</v>
      </c>
      <c r="L2851" s="88">
        <f t="shared" si="124"/>
        <v>85.288546296817273</v>
      </c>
      <c r="M2851" s="85" t="s">
        <v>702</v>
      </c>
      <c r="N2851" s="92">
        <v>0.77800000000000002</v>
      </c>
      <c r="O2851" s="91">
        <v>146</v>
      </c>
      <c r="P2851" s="91" t="s">
        <v>691</v>
      </c>
      <c r="Q2851" s="91" t="s">
        <v>691</v>
      </c>
      <c r="R2851" s="91" t="s">
        <v>691</v>
      </c>
      <c r="S2851" s="91">
        <v>443</v>
      </c>
      <c r="T2851" s="87" t="s">
        <v>691</v>
      </c>
      <c r="U2851" s="87">
        <v>1093</v>
      </c>
      <c r="V2851" s="87">
        <v>997</v>
      </c>
      <c r="W2851" s="85" t="s">
        <v>691</v>
      </c>
      <c r="X2851" s="146">
        <v>0.29698028854861108</v>
      </c>
      <c r="Y2851" s="21">
        <v>74.23</v>
      </c>
      <c r="Z2851" s="147">
        <v>4247</v>
      </c>
      <c r="AA2851" s="147">
        <v>764</v>
      </c>
      <c r="AB2851" s="21">
        <v>22</v>
      </c>
      <c r="AC2851" s="21">
        <v>0</v>
      </c>
      <c r="AD2851" s="153">
        <f>VLOOKUP(D2851,'Dados Base'!$B:$K,9,FALSE)*31536000/VLOOKUP($F2851,F:H,MATCH(H2850,F2850:AF2850,0),FALSE)</f>
        <v>1168.1314353232431</v>
      </c>
      <c r="AE2851" s="153">
        <f>VLOOKUP(D2851,'Dados Base'!$B:$K,10,FALSE)*31536000/VLOOKUP($F2851,F:H,MATCH(H2850,F2850:AF2850,0),FALSE)</f>
        <v>153.77932819445226</v>
      </c>
      <c r="AF2851" s="148">
        <v>91.49</v>
      </c>
      <c r="AG2851" s="21">
        <v>100</v>
      </c>
      <c r="AH2851" s="148">
        <v>85.12</v>
      </c>
      <c r="AI2851" s="148">
        <v>31.82</v>
      </c>
      <c r="AJ2851" s="148">
        <v>100</v>
      </c>
      <c r="AK2851" s="72">
        <f>(SUMIFS('Banco de Indicadores Mun. (2)'!I:I,'Banco de Indicadores Mun. (2)'!B:B,'Banco de Indicadores - Mun. (1)'!B2851,'Banco de Indicadores Mun. (2)'!A:A,'Banco de Indicadores - Mun. (1)'!A2851) / VLOOKUP(D2851,'Dados Base'!$B:$K,8,FALSE)) * 100</f>
        <v>119.29553333333341</v>
      </c>
      <c r="AL2851" s="72">
        <f>(SUMIFS('Banco de Indicadores Mun. (2)'!I:I,'Banco de Indicadores Mun. (2)'!B:B,'Banco de Indicadores - Mun. (1)'!B2851,'Banco de Indicadores Mun. (2)'!A:A,'Banco de Indicadores - Mun. (1)'!A2851) / VLOOKUP(D2851,'Dados Base'!$B:$K,9,FALSE)) * 100</f>
        <v>45.302101265822806</v>
      </c>
      <c r="AM2851" s="72">
        <f>(SUMIFS('Banco de Indicadores Mun. (2)'!J:J,'Banco de Indicadores Mun. (2)'!B:B,'Banco de Indicadores - Mun. (1)'!B2851,'Banco de Indicadores Mun. (2)'!A:A,'Banco de Indicadores - Mun. (1)'!A2851) / VLOOKUP(D2851,'Dados Base'!$B:$K,7,FALSE)) * 100</f>
        <v>177.94103061224499</v>
      </c>
      <c r="AN2851" s="72">
        <f>(SUMIFS('Banco de Indicadores Mun. (2)'!K:K,'Banco de Indicadores Mun. (2)'!B:B,'Banco de Indicadores - Mun. (1)'!B2851,'Banco de Indicadores Mun. (2)'!A:A,'Banco de Indicadores - Mun. (1)'!A2851) / VLOOKUP(D2851,'Dados Base'!$B:$K,10,FALSE)) * 100</f>
        <v>8.7713269230769217</v>
      </c>
      <c r="AO2851" s="24">
        <v>0</v>
      </c>
      <c r="AP2851" s="25">
        <v>0.93775202085560494</v>
      </c>
      <c r="AQ2851" s="17">
        <v>0</v>
      </c>
      <c r="AR2851" s="24">
        <v>9.8000000000000007</v>
      </c>
      <c r="AS2851" s="22">
        <v>93</v>
      </c>
      <c r="AT2851" s="22">
        <v>91.139999999999986</v>
      </c>
      <c r="AU2851" s="22">
        <v>84.753542207144278</v>
      </c>
      <c r="AV2851" s="22">
        <v>9.8699999999999992</v>
      </c>
      <c r="AW2851" s="21">
        <v>2</v>
      </c>
      <c r="AX2851" s="21">
        <v>0</v>
      </c>
      <c r="AY2851" s="116">
        <v>27.947419041041204</v>
      </c>
    </row>
    <row r="2852" spans="1:51" ht="15" x14ac:dyDescent="0.25">
      <c r="A2852" s="144">
        <v>2013</v>
      </c>
      <c r="B2852" s="77" t="s">
        <v>272</v>
      </c>
      <c r="C2852" s="78">
        <v>17</v>
      </c>
      <c r="D2852" s="77">
        <v>3523503</v>
      </c>
      <c r="E2852" s="78">
        <v>352350317</v>
      </c>
      <c r="F2852" s="78" t="str">
        <f t="shared" si="123"/>
        <v>3523503172013</v>
      </c>
      <c r="G2852" s="96">
        <v>1.4827541481523987</v>
      </c>
      <c r="H2852" s="80">
        <f t="shared" si="122"/>
        <v>18770</v>
      </c>
      <c r="I2852" s="91">
        <v>17226</v>
      </c>
      <c r="J2852" s="97">
        <v>1544</v>
      </c>
      <c r="K2852" s="83">
        <f>(H2852)/VLOOKUP(D2852,'Dados Base'!$B:$K,6,FALSE)</f>
        <v>19.155602273771009</v>
      </c>
      <c r="L2852" s="88">
        <f t="shared" si="124"/>
        <v>91.774107618540228</v>
      </c>
      <c r="M2852" s="85" t="s">
        <v>702</v>
      </c>
      <c r="N2852" s="92">
        <v>0.70599999999999996</v>
      </c>
      <c r="O2852" s="91">
        <v>143</v>
      </c>
      <c r="P2852" s="91" t="s">
        <v>691</v>
      </c>
      <c r="Q2852" s="91" t="s">
        <v>691</v>
      </c>
      <c r="R2852" s="91" t="s">
        <v>691</v>
      </c>
      <c r="S2852" s="91">
        <v>24</v>
      </c>
      <c r="T2852" s="87" t="s">
        <v>691</v>
      </c>
      <c r="U2852" s="87">
        <v>149</v>
      </c>
      <c r="V2852" s="87">
        <v>114</v>
      </c>
      <c r="W2852" s="85" t="s">
        <v>691</v>
      </c>
      <c r="X2852" s="146">
        <v>4.8953724166666671E-2</v>
      </c>
      <c r="Y2852" s="21">
        <v>12.29</v>
      </c>
      <c r="Z2852" s="147">
        <v>606</v>
      </c>
      <c r="AA2852" s="147">
        <v>342</v>
      </c>
      <c r="AB2852" s="21">
        <v>0</v>
      </c>
      <c r="AC2852" s="21">
        <v>1</v>
      </c>
      <c r="AD2852" s="153">
        <f>VLOOKUP(D2852,'Dados Base'!$B:$K,9,FALSE)*31536000/VLOOKUP($F2852,F:H,MATCH(H2851,F2851:AF2851,0),FALSE)</f>
        <v>17305.316995205114</v>
      </c>
      <c r="AE2852" s="153">
        <f>VLOOKUP(D2852,'Dados Base'!$B:$K,10,FALSE)*31536000/VLOOKUP($F2852,F:H,MATCH(H2851,F2851:AF2851,0),FALSE)</f>
        <v>1965.7496004262121</v>
      </c>
      <c r="AF2852" s="148">
        <v>85.68</v>
      </c>
      <c r="AG2852" s="21">
        <v>98.46</v>
      </c>
      <c r="AH2852" s="148">
        <v>84.87</v>
      </c>
      <c r="AI2852" s="148">
        <v>30.03</v>
      </c>
      <c r="AJ2852" s="148">
        <v>94.2</v>
      </c>
      <c r="AK2852" s="72">
        <f>(SUMIFS('Banco de Indicadores Mun. (2)'!I:I,'Banco de Indicadores Mun. (2)'!B:B,'Banco de Indicadores - Mun. (1)'!B2852,'Banco de Indicadores Mun. (2)'!A:A,'Banco de Indicadores - Mun. (1)'!A2852) / VLOOKUP(D2852,'Dados Base'!$B:$K,8,FALSE)) * 100</f>
        <v>3.2581065573770496</v>
      </c>
      <c r="AL2852" s="72">
        <f>(SUMIFS('Banco de Indicadores Mun. (2)'!I:I,'Banco de Indicadores Mun. (2)'!B:B,'Banco de Indicadores - Mun. (1)'!B2852,'Banco de Indicadores Mun. (2)'!A:A,'Banco de Indicadores - Mun. (1)'!A2852) / VLOOKUP(D2852,'Dados Base'!$B:$K,9,FALSE)) * 100</f>
        <v>1.5436466019417476</v>
      </c>
      <c r="AM2852" s="72">
        <f>(SUMIFS('Banco de Indicadores Mun. (2)'!J:J,'Banco de Indicadores Mun. (2)'!B:B,'Banco de Indicadores - Mun. (1)'!B2852,'Banco de Indicadores Mun. (2)'!A:A,'Banco de Indicadores - Mun. (1)'!A2852) / VLOOKUP(D2852,'Dados Base'!$B:$K,7,FALSE)) * 100</f>
        <v>4.1350808625336928</v>
      </c>
      <c r="AN2852" s="72">
        <f>(SUMIFS('Banco de Indicadores Mun. (2)'!K:K,'Banco de Indicadores Mun. (2)'!B:B,'Banco de Indicadores - Mun. (1)'!B2852,'Banco de Indicadores Mun. (2)'!A:A,'Banco de Indicadores - Mun. (1)'!A2852) / VLOOKUP(D2852,'Dados Base'!$B:$K,10,FALSE)) * 100</f>
        <v>0.47727350427350429</v>
      </c>
      <c r="AO2852" s="24">
        <v>0</v>
      </c>
      <c r="AP2852" s="25">
        <v>0</v>
      </c>
      <c r="AQ2852" s="17">
        <v>0</v>
      </c>
      <c r="AR2852" s="24">
        <v>9.1</v>
      </c>
      <c r="AS2852" s="22">
        <v>95</v>
      </c>
      <c r="AT2852" s="22">
        <v>95</v>
      </c>
      <c r="AU2852" s="22">
        <v>63.924050632911388</v>
      </c>
      <c r="AV2852" s="22">
        <v>7.08</v>
      </c>
      <c r="AW2852" s="21">
        <v>0</v>
      </c>
      <c r="AX2852" s="21">
        <v>1</v>
      </c>
      <c r="AY2852" s="116">
        <v>1.1454298916160737</v>
      </c>
    </row>
    <row r="2853" spans="1:51" ht="15" x14ac:dyDescent="0.25">
      <c r="A2853" s="144">
        <v>2013</v>
      </c>
      <c r="B2853" s="77" t="s">
        <v>273</v>
      </c>
      <c r="C2853" s="78">
        <v>13</v>
      </c>
      <c r="D2853" s="77">
        <v>3523602</v>
      </c>
      <c r="E2853" s="78">
        <v>352360213</v>
      </c>
      <c r="F2853" s="78" t="str">
        <f t="shared" si="123"/>
        <v>3523602132013</v>
      </c>
      <c r="G2853" s="96">
        <v>1.5823448805797113</v>
      </c>
      <c r="H2853" s="80">
        <f t="shared" si="122"/>
        <v>16016</v>
      </c>
      <c r="I2853" s="91">
        <v>14567</v>
      </c>
      <c r="J2853" s="97">
        <v>1449</v>
      </c>
      <c r="K2853" s="83">
        <f>(H2853)/VLOOKUP(D2853,'Dados Base'!$B:$K,6,FALSE)</f>
        <v>28.384078261794208</v>
      </c>
      <c r="L2853" s="88">
        <f t="shared" si="124"/>
        <v>90.9527972027972</v>
      </c>
      <c r="M2853" s="85" t="s">
        <v>702</v>
      </c>
      <c r="N2853" s="92">
        <v>0.72399999999999998</v>
      </c>
      <c r="O2853" s="91">
        <v>115</v>
      </c>
      <c r="P2853" s="91" t="s">
        <v>691</v>
      </c>
      <c r="Q2853" s="91" t="s">
        <v>691</v>
      </c>
      <c r="R2853" s="91" t="s">
        <v>691</v>
      </c>
      <c r="S2853" s="91">
        <v>20</v>
      </c>
      <c r="T2853" s="87" t="s">
        <v>691</v>
      </c>
      <c r="U2853" s="87">
        <v>100</v>
      </c>
      <c r="V2853" s="87">
        <v>92</v>
      </c>
      <c r="W2853" s="85" t="s">
        <v>691</v>
      </c>
      <c r="X2853" s="146">
        <v>3.4326570055555561E-2</v>
      </c>
      <c r="Y2853" s="21">
        <v>10.55</v>
      </c>
      <c r="Z2853" s="147">
        <v>491</v>
      </c>
      <c r="AA2853" s="147">
        <v>323</v>
      </c>
      <c r="AB2853" s="21">
        <v>0</v>
      </c>
      <c r="AC2853" s="21">
        <v>3</v>
      </c>
      <c r="AD2853" s="153">
        <f>VLOOKUP(D2853,'Dados Base'!$B:$K,9,FALSE)*31536000/VLOOKUP($F2853,F:H,MATCH(H2852,F2852:AF2852,0),FALSE)</f>
        <v>11223.476523476524</v>
      </c>
      <c r="AE2853" s="153">
        <f>VLOOKUP(D2853,'Dados Base'!$B:$K,10,FALSE)*31536000/VLOOKUP($F2853,F:H,MATCH(H2852,F2852:AF2852,0),FALSE)</f>
        <v>1358.6313686313686</v>
      </c>
      <c r="AF2853" s="148">
        <v>70.41</v>
      </c>
      <c r="AG2853" s="21">
        <v>59.85</v>
      </c>
      <c r="AH2853" s="148">
        <v>89.25</v>
      </c>
      <c r="AI2853" s="148">
        <v>34.76</v>
      </c>
      <c r="AJ2853" s="148">
        <v>78.06</v>
      </c>
      <c r="AK2853" s="72">
        <f>(SUMIFS('Banco de Indicadores Mun. (2)'!I:I,'Banco de Indicadores Mun. (2)'!B:B,'Banco de Indicadores - Mun. (1)'!B2853,'Banco de Indicadores Mun. (2)'!A:A,'Banco de Indicadores - Mun. (1)'!A2853) / VLOOKUP(D2853,'Dados Base'!$B:$K,8,FALSE)) * 100</f>
        <v>12.937842741935485</v>
      </c>
      <c r="AL2853" s="72">
        <f>(SUMIFS('Banco de Indicadores Mun. (2)'!I:I,'Banco de Indicadores Mun. (2)'!B:B,'Banco de Indicadores - Mun. (1)'!B2853,'Banco de Indicadores Mun. (2)'!A:A,'Banco de Indicadores - Mun. (1)'!A2853) / VLOOKUP(D2853,'Dados Base'!$B:$K,9,FALSE)) * 100</f>
        <v>5.6290964912280712</v>
      </c>
      <c r="AM2853" s="72">
        <f>(SUMIFS('Banco de Indicadores Mun. (2)'!J:J,'Banco de Indicadores Mun. (2)'!B:B,'Banco de Indicadores - Mun. (1)'!B2853,'Banco de Indicadores Mun. (2)'!A:A,'Banco de Indicadores - Mun. (1)'!A2853) / VLOOKUP(D2853,'Dados Base'!$B:$K,7,FALSE)) * 100</f>
        <v>7.4732625698324009</v>
      </c>
      <c r="AN2853" s="72">
        <f>(SUMIFS('Banco de Indicadores Mun. (2)'!K:K,'Banco de Indicadores Mun. (2)'!B:B,'Banco de Indicadores - Mun. (1)'!B2853,'Banco de Indicadores Mun. (2)'!A:A,'Banco de Indicadores - Mun. (1)'!A2853) / VLOOKUP(D2853,'Dados Base'!$B:$K,10,FALSE)) * 100</f>
        <v>27.114072463768125</v>
      </c>
      <c r="AO2853" s="24">
        <v>0</v>
      </c>
      <c r="AP2853" s="25">
        <v>0</v>
      </c>
      <c r="AQ2853" s="17">
        <v>0</v>
      </c>
      <c r="AR2853" s="24">
        <v>7.4</v>
      </c>
      <c r="AS2853" s="22">
        <v>67</v>
      </c>
      <c r="AT2853" s="22">
        <v>67</v>
      </c>
      <c r="AU2853" s="22">
        <v>60.319410319410316</v>
      </c>
      <c r="AV2853" s="22">
        <v>6.92</v>
      </c>
      <c r="AW2853" s="21">
        <v>0</v>
      </c>
      <c r="AX2853" s="21">
        <v>3</v>
      </c>
      <c r="AY2853" s="116">
        <v>356.53052891287922</v>
      </c>
    </row>
    <row r="2854" spans="1:51" ht="15" x14ac:dyDescent="0.25">
      <c r="A2854" s="144">
        <v>2013</v>
      </c>
      <c r="B2854" s="77" t="s">
        <v>274</v>
      </c>
      <c r="C2854" s="78">
        <v>8</v>
      </c>
      <c r="D2854" s="77">
        <v>3523701</v>
      </c>
      <c r="E2854" s="78">
        <v>35237018</v>
      </c>
      <c r="F2854" s="78" t="str">
        <f t="shared" si="123"/>
        <v>352370182013</v>
      </c>
      <c r="G2854" s="96">
        <v>0.75104421277443212</v>
      </c>
      <c r="H2854" s="80">
        <f t="shared" si="122"/>
        <v>6020</v>
      </c>
      <c r="I2854" s="91">
        <v>5076</v>
      </c>
      <c r="J2854" s="97">
        <v>944</v>
      </c>
      <c r="K2854" s="83">
        <f>(H2854)/VLOOKUP(D2854,'Dados Base'!$B:$K,6,FALSE)</f>
        <v>37.277850021673167</v>
      </c>
      <c r="L2854" s="88">
        <f t="shared" si="124"/>
        <v>84.31893687707641</v>
      </c>
      <c r="M2854" s="85" t="s">
        <v>702</v>
      </c>
      <c r="N2854" s="92">
        <v>0.70699999999999996</v>
      </c>
      <c r="O2854" s="91">
        <v>111</v>
      </c>
      <c r="P2854" s="91" t="s">
        <v>691</v>
      </c>
      <c r="Q2854" s="91" t="s">
        <v>691</v>
      </c>
      <c r="R2854" s="91" t="s">
        <v>691</v>
      </c>
      <c r="S2854" s="91">
        <v>8</v>
      </c>
      <c r="T2854" s="87" t="s">
        <v>691</v>
      </c>
      <c r="U2854" s="87">
        <v>34</v>
      </c>
      <c r="V2854" s="87">
        <v>14</v>
      </c>
      <c r="W2854" s="85" t="s">
        <v>691</v>
      </c>
      <c r="X2854" s="146">
        <v>1.3098203124999999E-2</v>
      </c>
      <c r="Y2854" s="21">
        <v>3.64</v>
      </c>
      <c r="Z2854" s="147">
        <v>244</v>
      </c>
      <c r="AA2854" s="147">
        <v>36</v>
      </c>
      <c r="AB2854" s="21">
        <v>0</v>
      </c>
      <c r="AC2854" s="21">
        <v>0</v>
      </c>
      <c r="AD2854" s="153">
        <f>VLOOKUP(D2854,'Dados Base'!$B:$K,9,FALSE)*31536000/VLOOKUP($F2854,F:H,MATCH(H2853,F2853:AF2853,0),FALSE)</f>
        <v>13515.428571428571</v>
      </c>
      <c r="AE2854" s="153">
        <f>VLOOKUP(D2854,'Dados Base'!$B:$K,10,FALSE)*31536000/VLOOKUP($F2854,F:H,MATCH(H2853,F2853:AF2853,0),FALSE)</f>
        <v>1676.3322259136216</v>
      </c>
      <c r="AF2854" s="148">
        <v>83.55</v>
      </c>
      <c r="AG2854" s="21">
        <v>100</v>
      </c>
      <c r="AH2854" s="148">
        <v>82.49</v>
      </c>
      <c r="AI2854" s="148">
        <v>15.53</v>
      </c>
      <c r="AJ2854" s="148">
        <v>100</v>
      </c>
      <c r="AK2854" s="72">
        <f>(SUMIFS('Banco de Indicadores Mun. (2)'!I:I,'Banco de Indicadores Mun. (2)'!B:B,'Banco de Indicadores - Mun. (1)'!B2854,'Banco de Indicadores Mun. (2)'!A:A,'Banco de Indicadores - Mun. (1)'!A2854) / VLOOKUP(D2854,'Dados Base'!$B:$K,8,FALSE)) * 100</f>
        <v>8.8197407407407411</v>
      </c>
      <c r="AL2854" s="72">
        <f>(SUMIFS('Banco de Indicadores Mun. (2)'!I:I,'Banco de Indicadores Mun. (2)'!B:B,'Banco de Indicadores - Mun. (1)'!B2854,'Banco de Indicadores Mun. (2)'!A:A,'Banco de Indicadores - Mun. (1)'!A2854) / VLOOKUP(D2854,'Dados Base'!$B:$K,9,FALSE)) * 100</f>
        <v>2.7689883720930233</v>
      </c>
      <c r="AM2854" s="72">
        <f>(SUMIFS('Banco de Indicadores Mun. (2)'!J:J,'Banco de Indicadores Mun. (2)'!B:B,'Banco de Indicadores - Mun. (1)'!B2854,'Banco de Indicadores Mun. (2)'!A:A,'Banco de Indicadores - Mun. (1)'!A2854) / VLOOKUP(D2854,'Dados Base'!$B:$K,7,FALSE)) * 100</f>
        <v>14.494530612244896</v>
      </c>
      <c r="AN2854" s="72">
        <f>(SUMIFS('Banco de Indicadores Mun. (2)'!K:K,'Banco de Indicadores Mun. (2)'!B:B,'Banco de Indicadores - Mun. (1)'!B2854,'Banco de Indicadores Mun. (2)'!A:A,'Banco de Indicadores - Mun. (1)'!A2854) / VLOOKUP(D2854,'Dados Base'!$B:$K,10,FALSE)) * 100</f>
        <v>0.13021874999999997</v>
      </c>
      <c r="AO2854" s="24">
        <v>0</v>
      </c>
      <c r="AP2854" s="25">
        <v>0</v>
      </c>
      <c r="AQ2854" s="17">
        <v>0</v>
      </c>
      <c r="AR2854" s="24">
        <v>8.6</v>
      </c>
      <c r="AS2854" s="22">
        <v>100</v>
      </c>
      <c r="AT2854" s="22">
        <v>100</v>
      </c>
      <c r="AU2854" s="22">
        <v>87.142857142857139</v>
      </c>
      <c r="AV2854" s="22">
        <v>10</v>
      </c>
      <c r="AW2854" s="21">
        <v>0</v>
      </c>
      <c r="AX2854" s="21">
        <v>0</v>
      </c>
      <c r="AY2854" s="116">
        <v>86.10752607532477</v>
      </c>
    </row>
    <row r="2855" spans="1:51" ht="15" x14ac:dyDescent="0.25">
      <c r="A2855" s="144">
        <v>2013</v>
      </c>
      <c r="B2855" s="77" t="s">
        <v>275</v>
      </c>
      <c r="C2855" s="78">
        <v>4</v>
      </c>
      <c r="D2855" s="77">
        <v>3523800</v>
      </c>
      <c r="E2855" s="78">
        <v>35238004</v>
      </c>
      <c r="F2855" s="78" t="str">
        <f t="shared" si="123"/>
        <v>352380042013</v>
      </c>
      <c r="G2855" s="96">
        <v>3.84154765175726E-2</v>
      </c>
      <c r="H2855" s="80">
        <f t="shared" si="122"/>
        <v>7565</v>
      </c>
      <c r="I2855" s="91">
        <v>6926</v>
      </c>
      <c r="J2855" s="97">
        <v>639</v>
      </c>
      <c r="K2855" s="83">
        <f>(H2855)/VLOOKUP(D2855,'Dados Base'!$B:$K,6,FALSE)</f>
        <v>54.577591804343115</v>
      </c>
      <c r="L2855" s="88">
        <f t="shared" si="124"/>
        <v>91.553205551883678</v>
      </c>
      <c r="M2855" s="85" t="s">
        <v>702</v>
      </c>
      <c r="N2855" s="92">
        <v>0.71699999999999997</v>
      </c>
      <c r="O2855" s="91">
        <v>67</v>
      </c>
      <c r="P2855" s="91" t="s">
        <v>691</v>
      </c>
      <c r="Q2855" s="91" t="s">
        <v>691</v>
      </c>
      <c r="R2855" s="91" t="s">
        <v>691</v>
      </c>
      <c r="S2855" s="91">
        <v>13</v>
      </c>
      <c r="T2855" s="87" t="s">
        <v>691</v>
      </c>
      <c r="U2855" s="87">
        <v>56</v>
      </c>
      <c r="V2855" s="87">
        <v>52</v>
      </c>
      <c r="W2855" s="85" t="s">
        <v>691</v>
      </c>
      <c r="X2855" s="146">
        <v>1.6688311197916663E-2</v>
      </c>
      <c r="Y2855" s="21">
        <v>4.92</v>
      </c>
      <c r="Z2855" s="147">
        <v>342</v>
      </c>
      <c r="AA2855" s="147">
        <v>38</v>
      </c>
      <c r="AB2855" s="21">
        <v>0</v>
      </c>
      <c r="AC2855" s="21">
        <v>0</v>
      </c>
      <c r="AD2855" s="153">
        <f>VLOOKUP(D2855,'Dados Base'!$B:$K,9,FALSE)*31536000/VLOOKUP($F2855,F:H,MATCH(H2854,F2854:AF2854,0),FALSE)</f>
        <v>9129.390614672835</v>
      </c>
      <c r="AE2855" s="153">
        <f>VLOOKUP(D2855,'Dados Base'!$B:$K,10,FALSE)*31536000/VLOOKUP($F2855,F:H,MATCH(H2854,F2854:AF2854,0),FALSE)</f>
        <v>917.10773298083268</v>
      </c>
      <c r="AF2855" s="148">
        <v>84.71</v>
      </c>
      <c r="AG2855" s="21">
        <v>89.66</v>
      </c>
      <c r="AH2855" s="148">
        <v>81.8</v>
      </c>
      <c r="AI2855" s="148">
        <v>17.86</v>
      </c>
      <c r="AJ2855" s="148">
        <v>94</v>
      </c>
      <c r="AK2855" s="72">
        <f>(SUMIFS('Banco de Indicadores Mun. (2)'!I:I,'Banco de Indicadores Mun. (2)'!B:B,'Banco de Indicadores - Mun. (1)'!B2855,'Banco de Indicadores Mun. (2)'!A:A,'Banco de Indicadores - Mun. (1)'!A2855) / VLOOKUP(D2855,'Dados Base'!$B:$K,8,FALSE)) * 100</f>
        <v>80.207913043478257</v>
      </c>
      <c r="AL2855" s="72">
        <f>(SUMIFS('Banco de Indicadores Mun. (2)'!I:I,'Banco de Indicadores Mun. (2)'!B:B,'Banco de Indicadores - Mun. (1)'!B2855,'Banco de Indicadores Mun. (2)'!A:A,'Banco de Indicadores - Mun. (1)'!A2855) / VLOOKUP(D2855,'Dados Base'!$B:$K,9,FALSE)) * 100</f>
        <v>25.270986301369863</v>
      </c>
      <c r="AM2855" s="72">
        <f>(SUMIFS('Banco de Indicadores Mun. (2)'!J:J,'Banco de Indicadores Mun. (2)'!B:B,'Banco de Indicadores - Mun. (1)'!B2855,'Banco de Indicadores Mun. (2)'!A:A,'Banco de Indicadores - Mun. (1)'!A2855) / VLOOKUP(D2855,'Dados Base'!$B:$K,7,FALSE)) * 100</f>
        <v>117.65651063829787</v>
      </c>
      <c r="AN2855" s="72">
        <f>(SUMIFS('Banco de Indicadores Mun. (2)'!K:K,'Banco de Indicadores Mun. (2)'!B:B,'Banco de Indicadores - Mun. (1)'!B2855,'Banco de Indicadores Mun. (2)'!A:A,'Banco de Indicadores - Mun. (1)'!A2855) / VLOOKUP(D2855,'Dados Base'!$B:$K,10,FALSE)) * 100</f>
        <v>0.2040909090909091</v>
      </c>
      <c r="AO2855" s="24">
        <v>0</v>
      </c>
      <c r="AP2855" s="25">
        <v>0</v>
      </c>
      <c r="AQ2855" s="17">
        <v>0</v>
      </c>
      <c r="AR2855" s="24">
        <v>7.8</v>
      </c>
      <c r="AS2855" s="22">
        <v>100</v>
      </c>
      <c r="AT2855" s="22">
        <v>100</v>
      </c>
      <c r="AU2855" s="22">
        <v>90</v>
      </c>
      <c r="AV2855" s="22">
        <v>10</v>
      </c>
      <c r="AW2855" s="21">
        <v>0</v>
      </c>
      <c r="AX2855" s="21">
        <v>0</v>
      </c>
      <c r="AY2855" s="116">
        <v>301.82720107674942</v>
      </c>
    </row>
    <row r="2856" spans="1:51" ht="15" x14ac:dyDescent="0.25">
      <c r="A2856" s="144">
        <v>2013</v>
      </c>
      <c r="B2856" s="77" t="s">
        <v>276</v>
      </c>
      <c r="C2856" s="78">
        <v>10</v>
      </c>
      <c r="D2856" s="77">
        <v>3523909</v>
      </c>
      <c r="E2856" s="78">
        <v>352390910</v>
      </c>
      <c r="F2856" s="78" t="str">
        <f t="shared" si="123"/>
        <v>3523909102013</v>
      </c>
      <c r="G2856" s="96">
        <v>1.195520487626478</v>
      </c>
      <c r="H2856" s="80">
        <f t="shared" si="122"/>
        <v>158925</v>
      </c>
      <c r="I2856" s="91">
        <v>149534</v>
      </c>
      <c r="J2856" s="97">
        <v>9391</v>
      </c>
      <c r="K2856" s="83">
        <f>(H2856)/VLOOKUP(D2856,'Dados Base'!$B:$K,6,FALSE)</f>
        <v>248.3280727522735</v>
      </c>
      <c r="L2856" s="88">
        <f t="shared" si="124"/>
        <v>94.09092339153689</v>
      </c>
      <c r="M2856" s="85" t="s">
        <v>702</v>
      </c>
      <c r="N2856" s="92">
        <v>0.77300000000000002</v>
      </c>
      <c r="O2856" s="91">
        <v>214</v>
      </c>
      <c r="P2856" s="91" t="s">
        <v>691</v>
      </c>
      <c r="Q2856" s="91" t="s">
        <v>691</v>
      </c>
      <c r="R2856" s="91" t="s">
        <v>691</v>
      </c>
      <c r="S2856" s="91">
        <v>510</v>
      </c>
      <c r="T2856" s="87" t="s">
        <v>691</v>
      </c>
      <c r="U2856" s="87">
        <v>1766</v>
      </c>
      <c r="V2856" s="87">
        <v>1530</v>
      </c>
      <c r="W2856" s="85" t="s">
        <v>691</v>
      </c>
      <c r="X2856" s="146">
        <v>0.51817257126736105</v>
      </c>
      <c r="Y2856" s="21">
        <v>138.04</v>
      </c>
      <c r="Z2856" s="147">
        <v>4064</v>
      </c>
      <c r="AA2856" s="147">
        <v>4219</v>
      </c>
      <c r="AB2856" s="21">
        <v>16</v>
      </c>
      <c r="AC2856" s="21">
        <v>0</v>
      </c>
      <c r="AD2856" s="153">
        <f>VLOOKUP(D2856,'Dados Base'!$B:$K,9,FALSE)*31536000/VLOOKUP($F2856,F:H,MATCH(H2855,F2855:AF2855,0),FALSE)</f>
        <v>1172.7403492213309</v>
      </c>
      <c r="AE2856" s="153">
        <f>VLOOKUP(D2856,'Dados Base'!$B:$K,10,FALSE)*31536000/VLOOKUP($F2856,F:H,MATCH(H2855,F2855:AF2855,0),FALSE)</f>
        <v>172.63690420009442</v>
      </c>
      <c r="AF2856" s="148">
        <v>93.59</v>
      </c>
      <c r="AG2856" s="21">
        <v>100</v>
      </c>
      <c r="AH2856" s="148">
        <v>93.59</v>
      </c>
      <c r="AI2856" s="148">
        <v>43.17</v>
      </c>
      <c r="AJ2856" s="148">
        <v>100</v>
      </c>
      <c r="AK2856" s="72">
        <f>(SUMIFS('Banco de Indicadores Mun. (2)'!I:I,'Banco de Indicadores Mun. (2)'!B:B,'Banco de Indicadores - Mun. (1)'!B2856,'Banco de Indicadores Mun. (2)'!A:A,'Banco de Indicadores - Mun. (1)'!A2856) / VLOOKUP(D2856,'Dados Base'!$B:$K,8,FALSE)) * 100</f>
        <v>73.007327102803771</v>
      </c>
      <c r="AL2856" s="72">
        <f>(SUMIFS('Banco de Indicadores Mun. (2)'!I:I,'Banco de Indicadores Mun. (2)'!B:B,'Banco de Indicadores - Mun. (1)'!B2856,'Banco de Indicadores Mun. (2)'!A:A,'Banco de Indicadores - Mun. (1)'!A2856) / VLOOKUP(D2856,'Dados Base'!$B:$K,9,FALSE)) * 100</f>
        <v>26.435817258883258</v>
      </c>
      <c r="AM2856" s="72">
        <f>(SUMIFS('Banco de Indicadores Mun. (2)'!J:J,'Banco de Indicadores Mun. (2)'!B:B,'Banco de Indicadores - Mun. (1)'!B2856,'Banco de Indicadores Mun. (2)'!A:A,'Banco de Indicadores - Mun. (1)'!A2856) / VLOOKUP(D2856,'Dados Base'!$B:$K,7,FALSE)) * 100</f>
        <v>102.2461338582678</v>
      </c>
      <c r="AN2856" s="72">
        <f>(SUMIFS('Banco de Indicadores Mun. (2)'!K:K,'Banco de Indicadores Mun. (2)'!B:B,'Banco de Indicadores - Mun. (1)'!B2856,'Banco de Indicadores Mun. (2)'!A:A,'Banco de Indicadores - Mun. (1)'!A2856) / VLOOKUP(D2856,'Dados Base'!$B:$K,10,FALSE)) * 100</f>
        <v>30.325390804597685</v>
      </c>
      <c r="AO2856" s="24">
        <v>0</v>
      </c>
      <c r="AP2856" s="25">
        <v>0</v>
      </c>
      <c r="AQ2856" s="17">
        <v>0</v>
      </c>
      <c r="AR2856" s="24">
        <v>7.1</v>
      </c>
      <c r="AS2856" s="22">
        <v>98</v>
      </c>
      <c r="AT2856" s="22">
        <v>73.5</v>
      </c>
      <c r="AU2856" s="22">
        <v>49.06434866594229</v>
      </c>
      <c r="AV2856" s="22">
        <v>6.28</v>
      </c>
      <c r="AW2856" s="21">
        <v>2</v>
      </c>
      <c r="AX2856" s="21">
        <v>0</v>
      </c>
      <c r="AY2856" s="116">
        <v>212.38949355990107</v>
      </c>
    </row>
    <row r="2857" spans="1:51" ht="15" x14ac:dyDescent="0.25">
      <c r="A2857" s="144">
        <v>2013</v>
      </c>
      <c r="B2857" s="77" t="s">
        <v>277</v>
      </c>
      <c r="C2857" s="78">
        <v>5</v>
      </c>
      <c r="D2857" s="77">
        <v>3524006</v>
      </c>
      <c r="E2857" s="78">
        <v>35240065</v>
      </c>
      <c r="F2857" s="78" t="str">
        <f t="shared" si="123"/>
        <v>352400652013</v>
      </c>
      <c r="G2857" s="96">
        <v>4.56696620425876</v>
      </c>
      <c r="H2857" s="80">
        <f t="shared" si="122"/>
        <v>49061</v>
      </c>
      <c r="I2857" s="91">
        <v>43851</v>
      </c>
      <c r="J2857" s="97">
        <v>5210</v>
      </c>
      <c r="K2857" s="83">
        <f>(H2857)/VLOOKUP(D2857,'Dados Base'!$B:$K,6,FALSE)</f>
        <v>244.66886096150009</v>
      </c>
      <c r="L2857" s="88">
        <f t="shared" si="124"/>
        <v>89.380567049183668</v>
      </c>
      <c r="M2857" s="85" t="s">
        <v>702</v>
      </c>
      <c r="N2857" s="92">
        <v>0.76200000000000001</v>
      </c>
      <c r="O2857" s="91">
        <v>83</v>
      </c>
      <c r="P2857" s="91" t="s">
        <v>691</v>
      </c>
      <c r="Q2857" s="91" t="s">
        <v>691</v>
      </c>
      <c r="R2857" s="91" t="s">
        <v>691</v>
      </c>
      <c r="S2857" s="91">
        <v>252</v>
      </c>
      <c r="T2857" s="87" t="s">
        <v>691</v>
      </c>
      <c r="U2857" s="87">
        <v>461</v>
      </c>
      <c r="V2857" s="87">
        <v>395</v>
      </c>
      <c r="W2857" s="85" t="s">
        <v>691</v>
      </c>
      <c r="X2857" s="146">
        <v>0.11659034340393518</v>
      </c>
      <c r="Y2857" s="21">
        <v>35.49</v>
      </c>
      <c r="Z2857" s="147">
        <v>1756</v>
      </c>
      <c r="AA2857" s="147">
        <v>639</v>
      </c>
      <c r="AB2857" s="21">
        <v>3</v>
      </c>
      <c r="AC2857" s="21">
        <v>1</v>
      </c>
      <c r="AD2857" s="153">
        <f>VLOOKUP(D2857,'Dados Base'!$B:$K,9,FALSE)*31536000/VLOOKUP($F2857,F:H,MATCH(H2856,F2856:AF2856,0),FALSE)</f>
        <v>1594.1232343409226</v>
      </c>
      <c r="AE2857" s="153">
        <f>VLOOKUP(D2857,'Dados Base'!$B:$K,10,FALSE)*31536000/VLOOKUP($F2857,F:H,MATCH(H2856,F2856:AF2856,0),FALSE)</f>
        <v>212.12123682762271</v>
      </c>
      <c r="AF2857" s="148">
        <v>78.069999999999993</v>
      </c>
      <c r="AG2857" s="21">
        <v>59.92</v>
      </c>
      <c r="AH2857" s="148">
        <v>68.13</v>
      </c>
      <c r="AI2857" s="148">
        <v>28.58</v>
      </c>
      <c r="AJ2857" s="148">
        <v>89.9</v>
      </c>
      <c r="AK2857" s="72">
        <f>(SUMIFS('Banco de Indicadores Mun. (2)'!I:I,'Banco de Indicadores Mun. (2)'!B:B,'Banco de Indicadores - Mun. (1)'!B2857,'Banco de Indicadores Mun. (2)'!A:A,'Banco de Indicadores - Mun. (1)'!A2857) / VLOOKUP(D2857,'Dados Base'!$B:$K,8,FALSE)) * 100</f>
        <v>19.738755319148932</v>
      </c>
      <c r="AL2857" s="72">
        <f>(SUMIFS('Banco de Indicadores Mun. (2)'!I:I,'Banco de Indicadores Mun. (2)'!B:B,'Banco de Indicadores - Mun. (1)'!B2857,'Banco de Indicadores Mun. (2)'!A:A,'Banco de Indicadores - Mun. (1)'!A2857) / VLOOKUP(D2857,'Dados Base'!$B:$K,9,FALSE)) * 100</f>
        <v>7.4816249999999975</v>
      </c>
      <c r="AM2857" s="72">
        <f>(SUMIFS('Banco de Indicadores Mun. (2)'!J:J,'Banco de Indicadores Mun. (2)'!B:B,'Banco de Indicadores - Mun. (1)'!B2857,'Banco de Indicadores Mun. (2)'!A:A,'Banco de Indicadores - Mun. (1)'!A2857) / VLOOKUP(D2857,'Dados Base'!$B:$K,7,FALSE)) * 100</f>
        <v>22.199180327868845</v>
      </c>
      <c r="AN2857" s="72">
        <f>(SUMIFS('Banco de Indicadores Mun. (2)'!K:K,'Banco de Indicadores Mun. (2)'!B:B,'Banco de Indicadores - Mun. (1)'!B2857,'Banco de Indicadores Mun. (2)'!A:A,'Banco de Indicadores - Mun. (1)'!A2857) / VLOOKUP(D2857,'Dados Base'!$B:$K,10,FALSE)) * 100</f>
        <v>15.190696969696962</v>
      </c>
      <c r="AO2857" s="24">
        <v>0</v>
      </c>
      <c r="AP2857" s="25">
        <v>0</v>
      </c>
      <c r="AQ2857" s="17">
        <v>0</v>
      </c>
      <c r="AR2857" s="24">
        <v>9.8000000000000007</v>
      </c>
      <c r="AS2857" s="22">
        <v>96</v>
      </c>
      <c r="AT2857" s="22">
        <v>79.679999999999993</v>
      </c>
      <c r="AU2857" s="22">
        <v>73.319415448851771</v>
      </c>
      <c r="AV2857" s="22">
        <v>7.95</v>
      </c>
      <c r="AW2857" s="21">
        <v>0</v>
      </c>
      <c r="AX2857" s="21">
        <v>1</v>
      </c>
      <c r="AY2857" s="116">
        <v>122.12196651822207</v>
      </c>
    </row>
    <row r="2858" spans="1:51" ht="15" x14ac:dyDescent="0.25">
      <c r="A2858" s="144">
        <v>2013</v>
      </c>
      <c r="B2858" s="77" t="s">
        <v>278</v>
      </c>
      <c r="C2858" s="78">
        <v>8</v>
      </c>
      <c r="D2858" s="77">
        <v>3524105</v>
      </c>
      <c r="E2858" s="78">
        <v>35241058</v>
      </c>
      <c r="F2858" s="78" t="str">
        <f t="shared" si="123"/>
        <v>352410582013</v>
      </c>
      <c r="G2858" s="96">
        <v>0.55080474945099489</v>
      </c>
      <c r="H2858" s="80">
        <f t="shared" si="122"/>
        <v>39197</v>
      </c>
      <c r="I2858" s="91">
        <v>36903</v>
      </c>
      <c r="J2858" s="97">
        <v>2294</v>
      </c>
      <c r="K2858" s="83">
        <f>(H2858)/VLOOKUP(D2858,'Dados Base'!$B:$K,6,FALSE)</f>
        <v>56.175475808300853</v>
      </c>
      <c r="L2858" s="88">
        <f t="shared" si="124"/>
        <v>94.14751128912927</v>
      </c>
      <c r="M2858" s="85" t="s">
        <v>702</v>
      </c>
      <c r="N2858" s="92">
        <v>0.76500000000000001</v>
      </c>
      <c r="O2858" s="91">
        <v>206</v>
      </c>
      <c r="P2858" s="91" t="s">
        <v>691</v>
      </c>
      <c r="Q2858" s="91" t="s">
        <v>691</v>
      </c>
      <c r="R2858" s="91" t="s">
        <v>691</v>
      </c>
      <c r="S2858" s="91">
        <v>66</v>
      </c>
      <c r="T2858" s="87" t="s">
        <v>691</v>
      </c>
      <c r="U2858" s="87">
        <v>486</v>
      </c>
      <c r="V2858" s="87">
        <v>397</v>
      </c>
      <c r="W2858" s="85" t="s">
        <v>691</v>
      </c>
      <c r="X2858" s="146">
        <v>0.11931494212962963</v>
      </c>
      <c r="Y2858" s="21">
        <v>30.54</v>
      </c>
      <c r="Z2858" s="147">
        <v>1791</v>
      </c>
      <c r="AA2858" s="147">
        <v>271</v>
      </c>
      <c r="AB2858" s="21">
        <v>3</v>
      </c>
      <c r="AC2858" s="21">
        <v>0</v>
      </c>
      <c r="AD2858" s="153">
        <f>VLOOKUP(D2858,'Dados Base'!$B:$K,9,FALSE)*31536000/VLOOKUP($F2858,F:H,MATCH(H2857,F2857:AF2857,0),FALSE)</f>
        <v>9002.9298160573508</v>
      </c>
      <c r="AE2858" s="153">
        <f>VLOOKUP(D2858,'Dados Base'!$B:$K,10,FALSE)*31536000/VLOOKUP($F2858,F:H,MATCH(H2857,F2857:AF2857,0),FALSE)</f>
        <v>1102.2353751562619</v>
      </c>
      <c r="AF2858" s="148">
        <v>100</v>
      </c>
      <c r="AG2858" s="21">
        <v>94.15</v>
      </c>
      <c r="AH2858" s="148">
        <v>100</v>
      </c>
      <c r="AI2858" s="148">
        <v>39.729999999999997</v>
      </c>
      <c r="AJ2858" s="148">
        <v>100</v>
      </c>
      <c r="AK2858" s="72">
        <f>(SUMIFS('Banco de Indicadores Mun. (2)'!I:I,'Banco de Indicadores Mun. (2)'!B:B,'Banco de Indicadores - Mun. (1)'!B2858,'Banco de Indicadores Mun. (2)'!A:A,'Banco de Indicadores - Mun. (1)'!A2858) / VLOOKUP(D2858,'Dados Base'!$B:$K,8,FALSE)) * 100</f>
        <v>1.1924771428571428</v>
      </c>
      <c r="AL2858" s="72">
        <f>(SUMIFS('Banco de Indicadores Mun. (2)'!I:I,'Banco de Indicadores Mun. (2)'!B:B,'Banco de Indicadores - Mun. (1)'!B2858,'Banco de Indicadores Mun. (2)'!A:A,'Banco de Indicadores - Mun. (1)'!A2858) / VLOOKUP(D2858,'Dados Base'!$B:$K,9,FALSE)) * 100</f>
        <v>0.372982126899017</v>
      </c>
      <c r="AM2858" s="72">
        <f>(SUMIFS('Banco de Indicadores Mun. (2)'!J:J,'Banco de Indicadores Mun. (2)'!B:B,'Banco de Indicadores - Mun. (1)'!B2858,'Banco de Indicadores Mun. (2)'!A:A,'Banco de Indicadores - Mun. (1)'!A2858) / VLOOKUP(D2858,'Dados Base'!$B:$K,7,FALSE)) * 100</f>
        <v>1.6740751173708923</v>
      </c>
      <c r="AN2858" s="72">
        <f>(SUMIFS('Banco de Indicadores Mun. (2)'!K:K,'Banco de Indicadores Mun. (2)'!B:B,'Banco de Indicadores - Mun. (1)'!B2858,'Banco de Indicadores Mun. (2)'!A:A,'Banco de Indicadores - Mun. (1)'!A2858) / VLOOKUP(D2858,'Dados Base'!$B:$K,10,FALSE)) * 100</f>
        <v>0.44371532846715322</v>
      </c>
      <c r="AO2858" s="24">
        <v>0</v>
      </c>
      <c r="AP2858" s="25">
        <v>0</v>
      </c>
      <c r="AQ2858" s="17">
        <v>0</v>
      </c>
      <c r="AR2858" s="24" t="s">
        <v>692</v>
      </c>
      <c r="AS2858" s="22">
        <v>100</v>
      </c>
      <c r="AT2858" s="22">
        <v>100</v>
      </c>
      <c r="AU2858" s="22">
        <v>86.857419980601364</v>
      </c>
      <c r="AV2858" s="22">
        <v>10</v>
      </c>
      <c r="AW2858" s="21">
        <v>0</v>
      </c>
      <c r="AX2858" s="21">
        <v>0</v>
      </c>
      <c r="AY2858" s="116">
        <v>12.078275393223107</v>
      </c>
    </row>
    <row r="2859" spans="1:51" ht="15" x14ac:dyDescent="0.25">
      <c r="A2859" s="144">
        <v>2013</v>
      </c>
      <c r="B2859" s="77" t="s">
        <v>279</v>
      </c>
      <c r="C2859" s="78">
        <v>12</v>
      </c>
      <c r="D2859" s="77">
        <v>3524204</v>
      </c>
      <c r="E2859" s="78">
        <v>352420412</v>
      </c>
      <c r="F2859" s="78" t="str">
        <f t="shared" si="123"/>
        <v>3524204122013</v>
      </c>
      <c r="G2859" s="96">
        <v>0.24950195645481177</v>
      </c>
      <c r="H2859" s="80">
        <f t="shared" si="122"/>
        <v>6623</v>
      </c>
      <c r="I2859" s="91">
        <v>6228</v>
      </c>
      <c r="J2859" s="97">
        <v>395</v>
      </c>
      <c r="K2859" s="83">
        <f>(H2859)/VLOOKUP(D2859,'Dados Base'!$B:$K,6,FALSE)</f>
        <v>24.152140617022827</v>
      </c>
      <c r="L2859" s="88">
        <f t="shared" si="124"/>
        <v>94.035935376717489</v>
      </c>
      <c r="M2859" s="85" t="s">
        <v>702</v>
      </c>
      <c r="N2859" s="92">
        <v>0.71099999999999997</v>
      </c>
      <c r="O2859" s="91">
        <v>69</v>
      </c>
      <c r="P2859" s="91" t="s">
        <v>691</v>
      </c>
      <c r="Q2859" s="91" t="s">
        <v>691</v>
      </c>
      <c r="R2859" s="91" t="s">
        <v>691</v>
      </c>
      <c r="S2859" s="91">
        <v>4</v>
      </c>
      <c r="T2859" s="87" t="s">
        <v>691</v>
      </c>
      <c r="U2859" s="87">
        <v>44</v>
      </c>
      <c r="V2859" s="87">
        <v>28</v>
      </c>
      <c r="W2859" s="85" t="s">
        <v>691</v>
      </c>
      <c r="X2859" s="146">
        <v>1.504317864583333E-2</v>
      </c>
      <c r="Y2859" s="21">
        <v>4.4800000000000004</v>
      </c>
      <c r="Z2859" s="147">
        <v>53</v>
      </c>
      <c r="AA2859" s="147">
        <v>293</v>
      </c>
      <c r="AB2859" s="21">
        <v>1</v>
      </c>
      <c r="AC2859" s="21">
        <v>0</v>
      </c>
      <c r="AD2859" s="153">
        <f>VLOOKUP(D2859,'Dados Base'!$B:$K,9,FALSE)*31536000/VLOOKUP($F2859,F:H,MATCH(H2858,F2858:AF2858,0),FALSE)</f>
        <v>15808.473501434395</v>
      </c>
      <c r="AE2859" s="153">
        <f>VLOOKUP(D2859,'Dados Base'!$B:$K,10,FALSE)*31536000/VLOOKUP($F2859,F:H,MATCH(H2858,F2858:AF2858,0),FALSE)</f>
        <v>1857.0194775781363</v>
      </c>
      <c r="AF2859" s="148">
        <v>87.22</v>
      </c>
      <c r="AG2859" s="21">
        <v>93.54</v>
      </c>
      <c r="AH2859" s="148">
        <v>96.11</v>
      </c>
      <c r="AI2859" s="148">
        <v>16.010000000000002</v>
      </c>
      <c r="AJ2859" s="148">
        <v>93.2</v>
      </c>
      <c r="AK2859" s="72">
        <f>(SUMIFS('Banco de Indicadores Mun. (2)'!I:I,'Banco de Indicadores Mun. (2)'!B:B,'Banco de Indicadores - Mun. (1)'!B2859,'Banco de Indicadores Mun. (2)'!A:A,'Banco de Indicadores - Mun. (1)'!A2859) / VLOOKUP(D2859,'Dados Base'!$B:$K,8,FALSE)) * 100</f>
        <v>27.054808333333341</v>
      </c>
      <c r="AL2859" s="72">
        <f>(SUMIFS('Banco de Indicadores Mun. (2)'!I:I,'Banco de Indicadores Mun. (2)'!B:B,'Banco de Indicadores - Mun. (1)'!B2859,'Banco de Indicadores Mun. (2)'!A:A,'Banco de Indicadores - Mun. (1)'!A2859) / VLOOKUP(D2859,'Dados Base'!$B:$K,9,FALSE)) * 100</f>
        <v>9.7788463855421703</v>
      </c>
      <c r="AM2859" s="72">
        <f>(SUMIFS('Banco de Indicadores Mun. (2)'!J:J,'Banco de Indicadores Mun. (2)'!B:B,'Banco de Indicadores - Mun. (1)'!B2859,'Banco de Indicadores Mun. (2)'!A:A,'Banco de Indicadores - Mun. (1)'!A2859) / VLOOKUP(D2859,'Dados Base'!$B:$K,7,FALSE)) * 100</f>
        <v>38.008864197530869</v>
      </c>
      <c r="AN2859" s="72">
        <f>(SUMIFS('Banco de Indicadores Mun. (2)'!K:K,'Banco de Indicadores Mun. (2)'!B:B,'Banco de Indicadores - Mun. (1)'!B2859,'Banco de Indicadores Mun. (2)'!A:A,'Banco de Indicadores - Mun. (1)'!A2859) / VLOOKUP(D2859,'Dados Base'!$B:$K,10,FALSE)) * 100</f>
        <v>4.3040769230769227</v>
      </c>
      <c r="AO2859" s="24">
        <v>0</v>
      </c>
      <c r="AP2859" s="25">
        <v>0</v>
      </c>
      <c r="AQ2859" s="17">
        <v>0</v>
      </c>
      <c r="AR2859" s="24">
        <v>7.1</v>
      </c>
      <c r="AS2859" s="22">
        <v>96</v>
      </c>
      <c r="AT2859" s="22">
        <v>96.000000000000014</v>
      </c>
      <c r="AU2859" s="22">
        <v>15.317919075144509</v>
      </c>
      <c r="AV2859" s="22">
        <v>4.4400000000000004</v>
      </c>
      <c r="AW2859" s="21">
        <v>0</v>
      </c>
      <c r="AX2859" s="21">
        <v>0</v>
      </c>
      <c r="AY2859" s="116">
        <v>109.18342480656611</v>
      </c>
    </row>
    <row r="2860" spans="1:51" ht="15" x14ac:dyDescent="0.25">
      <c r="A2860" s="144">
        <v>2013</v>
      </c>
      <c r="B2860" s="77" t="s">
        <v>280</v>
      </c>
      <c r="C2860" s="78">
        <v>9</v>
      </c>
      <c r="D2860" s="77">
        <v>3524303</v>
      </c>
      <c r="E2860" s="78">
        <v>35243039</v>
      </c>
      <c r="F2860" s="78" t="str">
        <f t="shared" si="123"/>
        <v>352430392013</v>
      </c>
      <c r="G2860" s="96">
        <v>0.51088750980341491</v>
      </c>
      <c r="H2860" s="80">
        <f t="shared" si="122"/>
        <v>72501</v>
      </c>
      <c r="I2860" s="91">
        <v>70677</v>
      </c>
      <c r="J2860" s="97">
        <v>1824</v>
      </c>
      <c r="K2860" s="83">
        <f>(H2860)/VLOOKUP(D2860,'Dados Base'!$B:$K,6,FALSE)</f>
        <v>102.61995753715499</v>
      </c>
      <c r="L2860" s="88">
        <f t="shared" si="124"/>
        <v>97.484172632101632</v>
      </c>
      <c r="M2860" s="85" t="s">
        <v>702</v>
      </c>
      <c r="N2860" s="92">
        <v>0.77800000000000002</v>
      </c>
      <c r="O2860" s="91">
        <v>263</v>
      </c>
      <c r="P2860" s="91" t="s">
        <v>691</v>
      </c>
      <c r="Q2860" s="91" t="s">
        <v>691</v>
      </c>
      <c r="R2860" s="91" t="s">
        <v>691</v>
      </c>
      <c r="S2860" s="91">
        <v>160</v>
      </c>
      <c r="T2860" s="87" t="s">
        <v>691</v>
      </c>
      <c r="U2860" s="87">
        <v>938</v>
      </c>
      <c r="V2860" s="87">
        <v>754</v>
      </c>
      <c r="W2860" s="85" t="s">
        <v>691</v>
      </c>
      <c r="X2860" s="146">
        <v>0.22069170138888888</v>
      </c>
      <c r="Y2860" s="21">
        <v>58.24</v>
      </c>
      <c r="Z2860" s="147">
        <v>3393</v>
      </c>
      <c r="AA2860" s="147">
        <v>538</v>
      </c>
      <c r="AB2860" s="21">
        <v>7</v>
      </c>
      <c r="AC2860" s="21">
        <v>0</v>
      </c>
      <c r="AD2860" s="153">
        <f>VLOOKUP(D2860,'Dados Base'!$B:$K,9,FALSE)*31536000/VLOOKUP($F2860,F:H,MATCH(H2859,F2859:AF2859,0),FALSE)</f>
        <v>4145.2956510944678</v>
      </c>
      <c r="AE2860" s="153">
        <f>VLOOKUP(D2860,'Dados Base'!$B:$K,10,FALSE)*31536000/VLOOKUP($F2860,F:H,MATCH(H2859,F2859:AF2859,0),FALSE)</f>
        <v>495.86957421276958</v>
      </c>
      <c r="AF2860" s="148">
        <v>100</v>
      </c>
      <c r="AG2860" s="21">
        <v>97.02</v>
      </c>
      <c r="AH2860" s="148">
        <v>100</v>
      </c>
      <c r="AI2860" s="148">
        <v>48.89</v>
      </c>
      <c r="AJ2860" s="148">
        <v>98.9</v>
      </c>
      <c r="AK2860" s="72">
        <f>(SUMIFS('Banco de Indicadores Mun. (2)'!I:I,'Banco de Indicadores Mun. (2)'!B:B,'Banco de Indicadores - Mun. (1)'!B2860,'Banco de Indicadores Mun. (2)'!A:A,'Banco de Indicadores - Mun. (1)'!A2860) / VLOOKUP(D2860,'Dados Base'!$B:$K,8,FALSE)) * 100</f>
        <v>48.542701449275384</v>
      </c>
      <c r="AL2860" s="72">
        <f>(SUMIFS('Banco de Indicadores Mun. (2)'!I:I,'Banco de Indicadores Mun. (2)'!B:B,'Banco de Indicadores - Mun. (1)'!B2860,'Banco de Indicadores Mun. (2)'!A:A,'Banco de Indicadores - Mun. (1)'!A2860) / VLOOKUP(D2860,'Dados Base'!$B:$K,9,FALSE)) * 100</f>
        <v>17.573171038824771</v>
      </c>
      <c r="AM2860" s="72">
        <f>(SUMIFS('Banco de Indicadores Mun. (2)'!J:J,'Banco de Indicadores Mun. (2)'!B:B,'Banco de Indicadores - Mun. (1)'!B2860,'Banco de Indicadores Mun. (2)'!A:A,'Banco de Indicadores - Mun. (1)'!A2860) / VLOOKUP(D2860,'Dados Base'!$B:$K,7,FALSE)) * 100</f>
        <v>67.542281385281413</v>
      </c>
      <c r="AN2860" s="72">
        <f>(SUMIFS('Banco de Indicadores Mun. (2)'!K:K,'Banco de Indicadores Mun. (2)'!B:B,'Banco de Indicadores - Mun. (1)'!B2860,'Banco de Indicadores Mun. (2)'!A:A,'Banco de Indicadores - Mun. (1)'!A2860) / VLOOKUP(D2860,'Dados Base'!$B:$K,10,FALSE)) * 100</f>
        <v>10.043552631578947</v>
      </c>
      <c r="AO2860" s="24">
        <v>0</v>
      </c>
      <c r="AP2860" s="25">
        <v>0</v>
      </c>
      <c r="AQ2860" s="17">
        <v>0</v>
      </c>
      <c r="AR2860" s="24">
        <v>9.4</v>
      </c>
      <c r="AS2860" s="22">
        <v>100</v>
      </c>
      <c r="AT2860" s="22">
        <v>99</v>
      </c>
      <c r="AU2860" s="22">
        <v>86.313915034342401</v>
      </c>
      <c r="AV2860" s="22">
        <v>9.99</v>
      </c>
      <c r="AW2860" s="21">
        <v>1</v>
      </c>
      <c r="AX2860" s="21">
        <v>0</v>
      </c>
      <c r="AY2860" s="116">
        <v>182.94998214737475</v>
      </c>
    </row>
    <row r="2861" spans="1:51" ht="15" x14ac:dyDescent="0.25">
      <c r="A2861" s="144">
        <v>2013</v>
      </c>
      <c r="B2861" s="77" t="s">
        <v>281</v>
      </c>
      <c r="C2861" s="78">
        <v>2</v>
      </c>
      <c r="D2861" s="77">
        <v>3524402</v>
      </c>
      <c r="E2861" s="78">
        <v>35244022</v>
      </c>
      <c r="F2861" s="78" t="str">
        <f t="shared" si="123"/>
        <v>352440222013</v>
      </c>
      <c r="G2861" s="96">
        <v>0.91498294497491806</v>
      </c>
      <c r="H2861" s="80">
        <f t="shared" si="122"/>
        <v>216432</v>
      </c>
      <c r="I2861" s="91">
        <v>213443</v>
      </c>
      <c r="J2861" s="97">
        <v>2989</v>
      </c>
      <c r="K2861" s="83">
        <f>(H2861)/VLOOKUP(D2861,'Dados Base'!$B:$K,6,FALSE)</f>
        <v>470.43276023213861</v>
      </c>
      <c r="L2861" s="88">
        <f t="shared" si="124"/>
        <v>98.618965772159385</v>
      </c>
      <c r="M2861" s="85" t="s">
        <v>702</v>
      </c>
      <c r="N2861" s="92">
        <v>0.77700000000000002</v>
      </c>
      <c r="O2861" s="91">
        <v>175</v>
      </c>
      <c r="P2861" s="91" t="s">
        <v>691</v>
      </c>
      <c r="Q2861" s="91" t="s">
        <v>691</v>
      </c>
      <c r="R2861" s="91" t="s">
        <v>691</v>
      </c>
      <c r="S2861" s="91">
        <v>324</v>
      </c>
      <c r="T2861" s="87" t="s">
        <v>691</v>
      </c>
      <c r="U2861" s="87">
        <v>1406</v>
      </c>
      <c r="V2861" s="87">
        <v>1457</v>
      </c>
      <c r="W2861" s="85" t="s">
        <v>691</v>
      </c>
      <c r="X2861" s="146">
        <v>0.74359973099999999</v>
      </c>
      <c r="Y2861" s="21">
        <v>197.99</v>
      </c>
      <c r="Z2861" s="147">
        <v>1743</v>
      </c>
      <c r="AA2861" s="147">
        <v>10136</v>
      </c>
      <c r="AB2861" s="21">
        <v>34</v>
      </c>
      <c r="AC2861" s="21">
        <v>1</v>
      </c>
      <c r="AD2861" s="153">
        <f>VLOOKUP(D2861,'Dados Base'!$B:$K,9,FALSE)*31536000/VLOOKUP($F2861,F:H,MATCH(H2860,F2860:AF2860,0),FALSE)</f>
        <v>1003.9321357285429</v>
      </c>
      <c r="AE2861" s="153">
        <f>VLOOKUP(D2861,'Dados Base'!$B:$K,10,FALSE)*31536000/VLOOKUP($F2861,F:H,MATCH(H2860,F2860:AF2860,0),FALSE)</f>
        <v>100.53892215568862</v>
      </c>
      <c r="AF2861" s="148">
        <v>98.62</v>
      </c>
      <c r="AG2861" s="21">
        <v>100</v>
      </c>
      <c r="AH2861" s="148">
        <v>93.69</v>
      </c>
      <c r="AI2861" s="148">
        <v>41.59</v>
      </c>
      <c r="AJ2861" s="148">
        <v>100</v>
      </c>
      <c r="AK2861" s="72">
        <f>(SUMIFS('Banco de Indicadores Mun. (2)'!I:I,'Banco de Indicadores Mun. (2)'!B:B,'Banco de Indicadores - Mun. (1)'!B2861,'Banco de Indicadores Mun. (2)'!A:A,'Banco de Indicadores - Mun. (1)'!A2861) / VLOOKUP(D2861,'Dados Base'!$B:$K,8,FALSE)) * 100</f>
        <v>56.805674496644286</v>
      </c>
      <c r="AL2861" s="72">
        <f>(SUMIFS('Banco de Indicadores Mun. (2)'!I:I,'Banco de Indicadores Mun. (2)'!B:B,'Banco de Indicadores - Mun. (1)'!B2861,'Banco de Indicadores Mun. (2)'!A:A,'Banco de Indicadores - Mun. (1)'!A2861) / VLOOKUP(D2861,'Dados Base'!$B:$K,9,FALSE)) * 100</f>
        <v>24.569072568940488</v>
      </c>
      <c r="AM2861" s="72">
        <f>(SUMIFS('Banco de Indicadores Mun. (2)'!J:J,'Banco de Indicadores Mun. (2)'!B:B,'Banco de Indicadores - Mun. (1)'!B2861,'Banco de Indicadores Mun. (2)'!A:A,'Banco de Indicadores - Mun. (1)'!A2861) / VLOOKUP(D2861,'Dados Base'!$B:$K,7,FALSE)) * 100</f>
        <v>61.951646288209602</v>
      </c>
      <c r="AN2861" s="72">
        <f>(SUMIFS('Banco de Indicadores Mun. (2)'!K:K,'Banco de Indicadores Mun. (2)'!B:B,'Banco de Indicadores - Mun. (1)'!B2861,'Banco de Indicadores Mun. (2)'!A:A,'Banco de Indicadores - Mun. (1)'!A2861) / VLOOKUP(D2861,'Dados Base'!$B:$K,10,FALSE)) * 100</f>
        <v>39.727014492753575</v>
      </c>
      <c r="AO2861" s="24">
        <v>0</v>
      </c>
      <c r="AP2861" s="25">
        <v>0</v>
      </c>
      <c r="AQ2861" s="17">
        <v>0</v>
      </c>
      <c r="AR2861" s="24">
        <v>9.6999999999999993</v>
      </c>
      <c r="AS2861" s="22">
        <v>89.4</v>
      </c>
      <c r="AT2861" s="22">
        <v>16.092000000000002</v>
      </c>
      <c r="AU2861" s="22">
        <v>14.672952268709489</v>
      </c>
      <c r="AV2861" s="22">
        <v>3.06</v>
      </c>
      <c r="AW2861" s="21">
        <v>0</v>
      </c>
      <c r="AX2861" s="21">
        <v>1</v>
      </c>
      <c r="AY2861" s="116">
        <v>22.181686182488487</v>
      </c>
    </row>
    <row r="2862" spans="1:51" ht="15" x14ac:dyDescent="0.25">
      <c r="A2862" s="144">
        <v>2013</v>
      </c>
      <c r="B2862" s="77" t="s">
        <v>282</v>
      </c>
      <c r="C2862" s="78">
        <v>16</v>
      </c>
      <c r="D2862" s="77">
        <v>3524501</v>
      </c>
      <c r="E2862" s="78">
        <v>352450116</v>
      </c>
      <c r="F2862" s="78" t="str">
        <f t="shared" si="123"/>
        <v>3524501162013</v>
      </c>
      <c r="G2862" s="96">
        <v>2.8435234424453393</v>
      </c>
      <c r="H2862" s="80">
        <f t="shared" si="122"/>
        <v>6053</v>
      </c>
      <c r="I2862" s="91">
        <v>5346</v>
      </c>
      <c r="J2862" s="97">
        <v>707</v>
      </c>
      <c r="K2862" s="83">
        <f>(H2862)/VLOOKUP(D2862,'Dados Base'!$B:$K,6,FALSE)</f>
        <v>41.906674051509277</v>
      </c>
      <c r="L2862" s="88">
        <f t="shared" si="124"/>
        <v>88.319841400958197</v>
      </c>
      <c r="M2862" s="85" t="s">
        <v>702</v>
      </c>
      <c r="N2862" s="92">
        <v>0.72299999999999998</v>
      </c>
      <c r="O2862" s="91">
        <v>71</v>
      </c>
      <c r="P2862" s="91" t="s">
        <v>691</v>
      </c>
      <c r="Q2862" s="91" t="s">
        <v>691</v>
      </c>
      <c r="R2862" s="91" t="s">
        <v>691</v>
      </c>
      <c r="S2862" s="91">
        <v>52</v>
      </c>
      <c r="T2862" s="87" t="s">
        <v>691</v>
      </c>
      <c r="U2862" s="87">
        <v>38</v>
      </c>
      <c r="V2862" s="87">
        <v>38</v>
      </c>
      <c r="W2862" s="85" t="s">
        <v>691</v>
      </c>
      <c r="X2862" s="146">
        <v>1.2139102343750001E-2</v>
      </c>
      <c r="Y2862" s="21">
        <v>3.76</v>
      </c>
      <c r="Z2862" s="147">
        <v>214</v>
      </c>
      <c r="AA2862" s="147">
        <v>76</v>
      </c>
      <c r="AB2862" s="21">
        <v>0</v>
      </c>
      <c r="AC2862" s="21">
        <v>0</v>
      </c>
      <c r="AD2862" s="153">
        <f>VLOOKUP(D2862,'Dados Base'!$B:$K,9,FALSE)*31536000/VLOOKUP($F2862,F:H,MATCH(H2861,F2861:AF2861,0),FALSE)</f>
        <v>5314.1780935073521</v>
      </c>
      <c r="AE2862" s="153">
        <f>VLOOKUP(D2862,'Dados Base'!$B:$K,10,FALSE)*31536000/VLOOKUP($F2862,F:H,MATCH(H2861,F2861:AF2861,0),FALSE)</f>
        <v>520.99785230464215</v>
      </c>
      <c r="AF2862" s="148">
        <v>77.010000000000005</v>
      </c>
      <c r="AG2862" s="21" t="s">
        <v>692</v>
      </c>
      <c r="AH2862" s="148">
        <v>77.010000000000005</v>
      </c>
      <c r="AI2862" s="148">
        <v>32.65</v>
      </c>
      <c r="AJ2862" s="148">
        <v>87.57</v>
      </c>
      <c r="AK2862" s="72">
        <f>(SUMIFS('Banco de Indicadores Mun. (2)'!I:I,'Banco de Indicadores Mun. (2)'!B:B,'Banco de Indicadores - Mun. (1)'!B2862,'Banco de Indicadores Mun. (2)'!A:A,'Banco de Indicadores - Mun. (1)'!A2862) / VLOOKUP(D2862,'Dados Base'!$B:$K,8,FALSE)) * 100</f>
        <v>6.5585238095238099</v>
      </c>
      <c r="AL2862" s="72">
        <f>(SUMIFS('Banco de Indicadores Mun. (2)'!I:I,'Banco de Indicadores Mun. (2)'!B:B,'Banco de Indicadores - Mun. (1)'!B2862,'Banco de Indicadores Mun. (2)'!A:A,'Banco de Indicadores - Mun. (1)'!A2862) / VLOOKUP(D2862,'Dados Base'!$B:$K,9,FALSE)) * 100</f>
        <v>2.7005686274509801</v>
      </c>
      <c r="AM2862" s="72">
        <f>(SUMIFS('Banco de Indicadores Mun. (2)'!J:J,'Banco de Indicadores Mun. (2)'!B:B,'Banco de Indicadores - Mun. (1)'!B2862,'Banco de Indicadores Mun. (2)'!A:A,'Banco de Indicadores - Mun. (1)'!A2862) / VLOOKUP(D2862,'Dados Base'!$B:$K,7,FALSE)) * 100</f>
        <v>5.2967499999999994</v>
      </c>
      <c r="AN2862" s="72">
        <f>(SUMIFS('Banco de Indicadores Mun. (2)'!K:K,'Banco de Indicadores Mun. (2)'!B:B,'Banco de Indicadores - Mun. (1)'!B2862,'Banco de Indicadores Mun. (2)'!A:A,'Banco de Indicadores - Mun. (1)'!A2862) / VLOOKUP(D2862,'Dados Base'!$B:$K,10,FALSE)) * 100</f>
        <v>10.596200000000003</v>
      </c>
      <c r="AO2862" s="24">
        <v>0</v>
      </c>
      <c r="AP2862" s="25">
        <v>0</v>
      </c>
      <c r="AQ2862" s="17">
        <v>0</v>
      </c>
      <c r="AR2862" s="24">
        <v>10</v>
      </c>
      <c r="AS2862" s="22">
        <v>90</v>
      </c>
      <c r="AT2862" s="22">
        <v>90</v>
      </c>
      <c r="AU2862" s="22">
        <v>73.793103448275872</v>
      </c>
      <c r="AV2862" s="22">
        <v>8.15</v>
      </c>
      <c r="AW2862" s="21">
        <v>0</v>
      </c>
      <c r="AX2862" s="21">
        <v>0</v>
      </c>
      <c r="AY2862" s="116">
        <v>83.470837172277314</v>
      </c>
    </row>
    <row r="2863" spans="1:51" ht="15" x14ac:dyDescent="0.25">
      <c r="A2863" s="144">
        <v>2013</v>
      </c>
      <c r="B2863" s="77" t="s">
        <v>283</v>
      </c>
      <c r="C2863" s="78">
        <v>11</v>
      </c>
      <c r="D2863" s="77">
        <v>3524600</v>
      </c>
      <c r="E2863" s="78">
        <v>352460011</v>
      </c>
      <c r="F2863" s="78" t="str">
        <f t="shared" si="123"/>
        <v>3524600112013</v>
      </c>
      <c r="G2863" s="96">
        <v>3.9091836207250097E-2</v>
      </c>
      <c r="H2863" s="80">
        <f t="shared" si="122"/>
        <v>17176</v>
      </c>
      <c r="I2863" s="91">
        <v>9352</v>
      </c>
      <c r="J2863" s="97">
        <v>7824</v>
      </c>
      <c r="K2863" s="83">
        <f>(H2863)/VLOOKUP(D2863,'Dados Base'!$B:$K,6,FALSE)</f>
        <v>24.246873147180892</v>
      </c>
      <c r="L2863" s="88">
        <f t="shared" si="124"/>
        <v>54.448067070330694</v>
      </c>
      <c r="M2863" s="85" t="s">
        <v>702</v>
      </c>
      <c r="N2863" s="92">
        <v>0.71699999999999997</v>
      </c>
      <c r="O2863" s="91">
        <v>147</v>
      </c>
      <c r="P2863" s="91" t="s">
        <v>691</v>
      </c>
      <c r="Q2863" s="91" t="s">
        <v>691</v>
      </c>
      <c r="R2863" s="91" t="s">
        <v>691</v>
      </c>
      <c r="S2863" s="91">
        <v>16</v>
      </c>
      <c r="T2863" s="87" t="s">
        <v>691</v>
      </c>
      <c r="U2863" s="87">
        <v>149</v>
      </c>
      <c r="V2863" s="87">
        <v>112</v>
      </c>
      <c r="W2863" s="85" t="s">
        <v>691</v>
      </c>
      <c r="X2863" s="146">
        <v>3.2222275398148155E-2</v>
      </c>
      <c r="Y2863" s="21">
        <v>6.78</v>
      </c>
      <c r="Z2863" s="147">
        <v>385</v>
      </c>
      <c r="AA2863" s="147">
        <v>138</v>
      </c>
      <c r="AB2863" s="21">
        <v>2</v>
      </c>
      <c r="AC2863" s="21">
        <v>3</v>
      </c>
      <c r="AD2863" s="153">
        <f>VLOOKUP(D2863,'Dados Base'!$B:$K,9,FALSE)*31536000/VLOOKUP($F2863,F:H,MATCH(H2862,F2862:AF2862,0),FALSE)</f>
        <v>38869.184909175594</v>
      </c>
      <c r="AE2863" s="153">
        <f>VLOOKUP(D2863,'Dados Base'!$B:$K,10,FALSE)*31536000/VLOOKUP($F2863,F:H,MATCH(H2862,F2862:AF2862,0),FALSE)</f>
        <v>5030.7778295295766</v>
      </c>
      <c r="AF2863" s="148">
        <v>61.63</v>
      </c>
      <c r="AG2863" s="21">
        <v>95.71</v>
      </c>
      <c r="AH2863" s="148">
        <v>50.86</v>
      </c>
      <c r="AI2863" s="148">
        <v>33.869999999999997</v>
      </c>
      <c r="AJ2863" s="148">
        <v>100</v>
      </c>
      <c r="AK2863" s="72">
        <f>(SUMIFS('Banco de Indicadores Mun. (2)'!I:I,'Banco de Indicadores Mun. (2)'!B:B,'Banco de Indicadores - Mun. (1)'!B2863,'Banco de Indicadores Mun. (2)'!A:A,'Banco de Indicadores - Mun. (1)'!A2863) / VLOOKUP(D2863,'Dados Base'!$B:$K,8,FALSE)) * 100</f>
        <v>0.88489502164502132</v>
      </c>
      <c r="AL2863" s="72">
        <f>(SUMIFS('Banco de Indicadores Mun. (2)'!I:I,'Banco de Indicadores Mun. (2)'!B:B,'Banco de Indicadores - Mun. (1)'!B2863,'Banco de Indicadores Mun. (2)'!A:A,'Banco de Indicadores - Mun. (1)'!A2863) / VLOOKUP(D2863,'Dados Base'!$B:$K,9,FALSE)) * 100</f>
        <v>0.38622720831365126</v>
      </c>
      <c r="AM2863" s="72">
        <f>(SUMIFS('Banco de Indicadores Mun. (2)'!J:J,'Banco de Indicadores Mun. (2)'!B:B,'Banco de Indicadores - Mun. (1)'!B2863,'Banco de Indicadores Mun. (2)'!A:A,'Banco de Indicadores - Mun. (1)'!A2863) / VLOOKUP(D2863,'Dados Base'!$B:$K,7,FALSE)) * 100</f>
        <v>1.2227569230769226</v>
      </c>
      <c r="AN2863" s="72">
        <f>(SUMIFS('Banco de Indicadores Mun. (2)'!K:K,'Banco de Indicadores Mun. (2)'!B:B,'Banco de Indicadores - Mun. (1)'!B2863,'Banco de Indicadores Mun. (2)'!A:A,'Banco de Indicadores - Mun. (1)'!A2863) / VLOOKUP(D2863,'Dados Base'!$B:$K,10,FALSE)) * 100</f>
        <v>8.3397810218978088E-2</v>
      </c>
      <c r="AO2863" s="24">
        <v>1</v>
      </c>
      <c r="AP2863" s="25">
        <v>0</v>
      </c>
      <c r="AQ2863" s="17">
        <v>13</v>
      </c>
      <c r="AR2863" s="24">
        <v>5.7</v>
      </c>
      <c r="AS2863" s="22">
        <v>92</v>
      </c>
      <c r="AT2863" s="22">
        <v>83.72</v>
      </c>
      <c r="AU2863" s="22">
        <v>73.613766730401537</v>
      </c>
      <c r="AV2863" s="22">
        <v>8.0299999999999994</v>
      </c>
      <c r="AW2863" s="21">
        <v>0</v>
      </c>
      <c r="AX2863" s="21">
        <v>3</v>
      </c>
      <c r="AY2863" s="116">
        <v>193.17020552160949</v>
      </c>
    </row>
    <row r="2864" spans="1:51" ht="15" x14ac:dyDescent="0.25">
      <c r="A2864" s="144">
        <v>2013</v>
      </c>
      <c r="B2864" s="77" t="s">
        <v>284</v>
      </c>
      <c r="C2864" s="78">
        <v>5</v>
      </c>
      <c r="D2864" s="77">
        <v>3524709</v>
      </c>
      <c r="E2864" s="78">
        <v>35247095</v>
      </c>
      <c r="F2864" s="78" t="str">
        <f t="shared" si="123"/>
        <v>352470952013</v>
      </c>
      <c r="G2864" s="96">
        <v>3.5106665463437103</v>
      </c>
      <c r="H2864" s="80">
        <f t="shared" si="122"/>
        <v>47798</v>
      </c>
      <c r="I2864" s="91">
        <v>46700</v>
      </c>
      <c r="J2864" s="97">
        <v>1098</v>
      </c>
      <c r="K2864" s="83">
        <f>(H2864)/VLOOKUP(D2864,'Dados Base'!$B:$K,6,FALSE)</f>
        <v>335.56585228868295</v>
      </c>
      <c r="L2864" s="88">
        <f t="shared" si="124"/>
        <v>97.702832754508563</v>
      </c>
      <c r="M2864" s="85" t="s">
        <v>702</v>
      </c>
      <c r="N2864" s="92">
        <v>0.78400000000000003</v>
      </c>
      <c r="O2864" s="91">
        <v>101</v>
      </c>
      <c r="P2864" s="91" t="s">
        <v>691</v>
      </c>
      <c r="Q2864" s="91" t="s">
        <v>691</v>
      </c>
      <c r="R2864" s="91" t="s">
        <v>691</v>
      </c>
      <c r="S2864" s="91">
        <v>136</v>
      </c>
      <c r="T2864" s="87" t="s">
        <v>691</v>
      </c>
      <c r="U2864" s="87">
        <v>513</v>
      </c>
      <c r="V2864" s="87">
        <v>527</v>
      </c>
      <c r="W2864" s="85" t="s">
        <v>691</v>
      </c>
      <c r="X2864" s="146">
        <v>0.14139323325462966</v>
      </c>
      <c r="Y2864" s="21">
        <v>38.46</v>
      </c>
      <c r="Z2864" s="147">
        <v>1123</v>
      </c>
      <c r="AA2864" s="147">
        <v>1473</v>
      </c>
      <c r="AB2864" s="21">
        <v>8</v>
      </c>
      <c r="AC2864" s="21">
        <v>1</v>
      </c>
      <c r="AD2864" s="153">
        <f>VLOOKUP(D2864,'Dados Base'!$B:$K,9,FALSE)*31536000/VLOOKUP($F2864,F:H,MATCH(H2863,F2863:AF2863,0),FALSE)</f>
        <v>1200.7933386334157</v>
      </c>
      <c r="AE2864" s="153">
        <f>VLOOKUP(D2864,'Dados Base'!$B:$K,10,FALSE)*31536000/VLOOKUP($F2864,F:H,MATCH(H2863,F2863:AF2863,0),FALSE)</f>
        <v>158.34637432528552</v>
      </c>
      <c r="AF2864" s="148">
        <v>97.18</v>
      </c>
      <c r="AG2864" s="21">
        <v>100</v>
      </c>
      <c r="AH2864" s="148">
        <v>93.22</v>
      </c>
      <c r="AI2864" s="148">
        <v>42.56</v>
      </c>
      <c r="AJ2864" s="148">
        <v>99.86</v>
      </c>
      <c r="AK2864" s="72">
        <f>(SUMIFS('Banco de Indicadores Mun. (2)'!I:I,'Banco de Indicadores Mun. (2)'!B:B,'Banco de Indicadores - Mun. (1)'!B2864,'Banco de Indicadores Mun. (2)'!A:A,'Banco de Indicadores - Mun. (1)'!A2864) / VLOOKUP(D2864,'Dados Base'!$B:$K,8,FALSE)) * 100</f>
        <v>435.30679710144921</v>
      </c>
      <c r="AL2864" s="72">
        <f>(SUMIFS('Banco de Indicadores Mun. (2)'!I:I,'Banco de Indicadores Mun. (2)'!B:B,'Banco de Indicadores - Mun. (1)'!B2864,'Banco de Indicadores Mun. (2)'!A:A,'Banco de Indicadores - Mun. (1)'!A2864) / VLOOKUP(D2864,'Dados Base'!$B:$K,9,FALSE)) * 100</f>
        <v>165.03389560439555</v>
      </c>
      <c r="AM2864" s="72">
        <f>(SUMIFS('Banco de Indicadores Mun. (2)'!J:J,'Banco de Indicadores Mun. (2)'!B:B,'Banco de Indicadores - Mun. (1)'!B2864,'Banco de Indicadores Mun. (2)'!A:A,'Banco de Indicadores - Mun. (1)'!A2864) / VLOOKUP(D2864,'Dados Base'!$B:$K,7,FALSE)) * 100</f>
        <v>658.0150666666666</v>
      </c>
      <c r="AN2864" s="72">
        <f>(SUMIFS('Banco de Indicadores Mun. (2)'!K:K,'Banco de Indicadores Mun. (2)'!B:B,'Banco de Indicadores - Mun. (1)'!B2864,'Banco de Indicadores Mun. (2)'!A:A,'Banco de Indicadores - Mun. (1)'!A2864) / VLOOKUP(D2864,'Dados Base'!$B:$K,10,FALSE)) * 100</f>
        <v>17.72879166666667</v>
      </c>
      <c r="AO2864" s="24">
        <v>0</v>
      </c>
      <c r="AP2864" s="25">
        <v>0</v>
      </c>
      <c r="AQ2864" s="17">
        <v>0</v>
      </c>
      <c r="AR2864" s="24">
        <v>9.8000000000000007</v>
      </c>
      <c r="AS2864" s="22">
        <v>93.5</v>
      </c>
      <c r="AT2864" s="22">
        <v>44.88</v>
      </c>
      <c r="AU2864" s="22">
        <v>43.258859784283516</v>
      </c>
      <c r="AV2864" s="22">
        <v>5.43</v>
      </c>
      <c r="AW2864" s="21">
        <v>1</v>
      </c>
      <c r="AX2864" s="21">
        <v>1</v>
      </c>
      <c r="AY2864" s="116">
        <v>15.606620101937354</v>
      </c>
    </row>
    <row r="2865" spans="1:51" ht="15" x14ac:dyDescent="0.25">
      <c r="A2865" s="144">
        <v>2013</v>
      </c>
      <c r="B2865" s="77" t="s">
        <v>285</v>
      </c>
      <c r="C2865" s="78">
        <v>18</v>
      </c>
      <c r="D2865" s="77">
        <v>3524808</v>
      </c>
      <c r="E2865" s="78">
        <v>352480818</v>
      </c>
      <c r="F2865" s="78" t="str">
        <f t="shared" si="123"/>
        <v>3524808182013</v>
      </c>
      <c r="G2865" s="96">
        <v>0.12031510632253273</v>
      </c>
      <c r="H2865" s="80">
        <f t="shared" si="122"/>
        <v>47104</v>
      </c>
      <c r="I2865" s="91">
        <v>44326</v>
      </c>
      <c r="J2865" s="97">
        <v>2778</v>
      </c>
      <c r="K2865" s="83">
        <f>(H2865)/VLOOKUP(D2865,'Dados Base'!$B:$K,6,FALSE)</f>
        <v>127.73619698448856</v>
      </c>
      <c r="L2865" s="88">
        <f t="shared" si="124"/>
        <v>94.102411684782609</v>
      </c>
      <c r="M2865" s="85" t="s">
        <v>702</v>
      </c>
      <c r="N2865" s="92">
        <v>0.77600000000000002</v>
      </c>
      <c r="O2865" s="91">
        <v>143</v>
      </c>
      <c r="P2865" s="91" t="s">
        <v>691</v>
      </c>
      <c r="Q2865" s="91" t="s">
        <v>691</v>
      </c>
      <c r="R2865" s="91" t="s">
        <v>691</v>
      </c>
      <c r="S2865" s="91">
        <v>126</v>
      </c>
      <c r="T2865" s="87" t="s">
        <v>691</v>
      </c>
      <c r="U2865" s="87">
        <v>872</v>
      </c>
      <c r="V2865" s="87">
        <v>557</v>
      </c>
      <c r="W2865" s="85" t="s">
        <v>691</v>
      </c>
      <c r="X2865" s="146">
        <v>0.13690276029629628</v>
      </c>
      <c r="Y2865" s="21">
        <v>36.68</v>
      </c>
      <c r="Z2865" s="147">
        <v>1609</v>
      </c>
      <c r="AA2865" s="147">
        <v>867</v>
      </c>
      <c r="AB2865" s="21">
        <v>6</v>
      </c>
      <c r="AC2865" s="21">
        <v>0</v>
      </c>
      <c r="AD2865" s="153">
        <f>VLOOKUP(D2865,'Dados Base'!$B:$K,9,FALSE)*31536000/VLOOKUP($F2865,F:H,MATCH(H2864,F2864:AF2864,0),FALSE)</f>
        <v>1861.202445652174</v>
      </c>
      <c r="AE2865" s="153">
        <f>VLOOKUP(D2865,'Dados Base'!$B:$K,10,FALSE)*31536000/VLOOKUP($F2865,F:H,MATCH(H2864,F2864:AF2864,0),FALSE)</f>
        <v>174.06929347826087</v>
      </c>
      <c r="AF2865" s="148">
        <v>95.48</v>
      </c>
      <c r="AG2865" s="21" t="s">
        <v>692</v>
      </c>
      <c r="AH2865" s="148">
        <v>93.46</v>
      </c>
      <c r="AI2865" s="148">
        <v>15.2</v>
      </c>
      <c r="AJ2865" s="148">
        <v>100</v>
      </c>
      <c r="AK2865" s="72">
        <f>(SUMIFS('Banco de Indicadores Mun. (2)'!I:I,'Banco de Indicadores Mun. (2)'!B:B,'Banco de Indicadores - Mun. (1)'!B2865,'Banco de Indicadores Mun. (2)'!A:A,'Banco de Indicadores - Mun. (1)'!A2865) / VLOOKUP(D2865,'Dados Base'!$B:$K,8,FALSE)) * 100</f>
        <v>8.353784090909091</v>
      </c>
      <c r="AL2865" s="72">
        <f>(SUMIFS('Banco de Indicadores Mun. (2)'!I:I,'Banco de Indicadores Mun. (2)'!B:B,'Banco de Indicadores - Mun. (1)'!B2865,'Banco de Indicadores Mun. (2)'!A:A,'Banco de Indicadores - Mun. (1)'!A2865) / VLOOKUP(D2865,'Dados Base'!$B:$K,9,FALSE)) * 100</f>
        <v>2.6443633093525181</v>
      </c>
      <c r="AM2865" s="72">
        <f>(SUMIFS('Banco de Indicadores Mun. (2)'!J:J,'Banco de Indicadores Mun. (2)'!B:B,'Banco de Indicadores - Mun. (1)'!B2865,'Banco de Indicadores Mun. (2)'!A:A,'Banco de Indicadores - Mun. (1)'!A2865) / VLOOKUP(D2865,'Dados Base'!$B:$K,7,FALSE)) * 100</f>
        <v>7.2953709677419365</v>
      </c>
      <c r="AN2865" s="72">
        <f>(SUMIFS('Banco de Indicadores Mun. (2)'!K:K,'Banco de Indicadores Mun. (2)'!B:B,'Banco de Indicadores - Mun. (1)'!B2865,'Banco de Indicadores Mun. (2)'!A:A,'Banco de Indicadores - Mun. (1)'!A2865) / VLOOKUP(D2865,'Dados Base'!$B:$K,10,FALSE)) * 100</f>
        <v>10.877692307692307</v>
      </c>
      <c r="AO2865" s="24">
        <v>0</v>
      </c>
      <c r="AP2865" s="25">
        <v>0</v>
      </c>
      <c r="AQ2865" s="17">
        <v>0</v>
      </c>
      <c r="AR2865" s="24">
        <v>8.1999999999999993</v>
      </c>
      <c r="AS2865" s="22">
        <v>97</v>
      </c>
      <c r="AT2865" s="22">
        <v>97</v>
      </c>
      <c r="AU2865" s="22">
        <v>64.983844911147017</v>
      </c>
      <c r="AV2865" s="22">
        <v>7.68</v>
      </c>
      <c r="AW2865" s="21">
        <v>0</v>
      </c>
      <c r="AX2865" s="21">
        <v>0</v>
      </c>
      <c r="AY2865" s="116">
        <v>2.6518394114049491</v>
      </c>
    </row>
    <row r="2866" spans="1:51" ht="15" x14ac:dyDescent="0.25">
      <c r="A2866" s="144">
        <v>2013</v>
      </c>
      <c r="B2866" s="77" t="s">
        <v>286</v>
      </c>
      <c r="C2866" s="78">
        <v>2</v>
      </c>
      <c r="D2866" s="77">
        <v>3524907</v>
      </c>
      <c r="E2866" s="78">
        <v>35249072</v>
      </c>
      <c r="F2866" s="78" t="str">
        <f t="shared" si="123"/>
        <v>352490722013</v>
      </c>
      <c r="G2866" s="96">
        <v>2.449036936656257</v>
      </c>
      <c r="H2866" s="80">
        <f t="shared" si="122"/>
        <v>5635</v>
      </c>
      <c r="I2866" s="91">
        <v>2698</v>
      </c>
      <c r="J2866" s="97">
        <v>2937</v>
      </c>
      <c r="K2866" s="83">
        <f>(H2866)/VLOOKUP(D2866,'Dados Base'!$B:$K,6,FALSE)</f>
        <v>30.664997823247717</v>
      </c>
      <c r="L2866" s="88">
        <f t="shared" si="124"/>
        <v>47.879325643300795</v>
      </c>
      <c r="M2866" s="85" t="s">
        <v>702</v>
      </c>
      <c r="N2866" s="92">
        <v>0.75600000000000001</v>
      </c>
      <c r="O2866" s="91">
        <v>15</v>
      </c>
      <c r="P2866" s="91" t="s">
        <v>691</v>
      </c>
      <c r="Q2866" s="91" t="s">
        <v>691</v>
      </c>
      <c r="R2866" s="91" t="s">
        <v>691</v>
      </c>
      <c r="S2866" s="91">
        <v>35</v>
      </c>
      <c r="T2866" s="87" t="s">
        <v>691</v>
      </c>
      <c r="U2866" s="87">
        <v>26</v>
      </c>
      <c r="V2866" s="87">
        <v>31</v>
      </c>
      <c r="W2866" s="85" t="s">
        <v>691</v>
      </c>
      <c r="X2866" s="146">
        <v>9.7526588541666671E-3</v>
      </c>
      <c r="Y2866" s="21">
        <v>1.97</v>
      </c>
      <c r="Z2866" s="147">
        <v>132</v>
      </c>
      <c r="AA2866" s="147">
        <v>20</v>
      </c>
      <c r="AB2866" s="21">
        <v>1</v>
      </c>
      <c r="AC2866" s="21">
        <v>0</v>
      </c>
      <c r="AD2866" s="153">
        <f>VLOOKUP(D2866,'Dados Base'!$B:$K,9,FALSE)*31536000/VLOOKUP($F2866,F:H,MATCH(H2865,F2865:AF2865,0),FALSE)</f>
        <v>14830.594498669032</v>
      </c>
      <c r="AE2866" s="153">
        <f>VLOOKUP(D2866,'Dados Base'!$B:$K,10,FALSE)*31536000/VLOOKUP($F2866,F:H,MATCH(H2865,F2865:AF2865,0),FALSE)</f>
        <v>1511.0417036379763</v>
      </c>
      <c r="AF2866" s="148">
        <v>66.459999999999994</v>
      </c>
      <c r="AG2866" s="21" t="s">
        <v>692</v>
      </c>
      <c r="AH2866" s="148">
        <v>46.15</v>
      </c>
      <c r="AI2866" s="148">
        <v>9.0500000000000007</v>
      </c>
      <c r="AJ2866" s="148">
        <v>100</v>
      </c>
      <c r="AK2866" s="72">
        <f>(SUMIFS('Banco de Indicadores Mun. (2)'!I:I,'Banco de Indicadores Mun. (2)'!B:B,'Banco de Indicadores - Mun. (1)'!B2866,'Banco de Indicadores Mun. (2)'!A:A,'Banco de Indicadores - Mun. (1)'!A2866) / VLOOKUP(D2866,'Dados Base'!$B:$K,8,FALSE)) * 100</f>
        <v>3.4613478260869566</v>
      </c>
      <c r="AL2866" s="72">
        <f>(SUMIFS('Banco de Indicadores Mun. (2)'!I:I,'Banco de Indicadores Mun. (2)'!B:B,'Banco de Indicadores - Mun. (1)'!B2866,'Banco de Indicadores Mun. (2)'!A:A,'Banco de Indicadores - Mun. (1)'!A2866) / VLOOKUP(D2866,'Dados Base'!$B:$K,9,FALSE)) * 100</f>
        <v>1.5020943396226414</v>
      </c>
      <c r="AM2866" s="72">
        <f>(SUMIFS('Banco de Indicadores Mun. (2)'!J:J,'Banco de Indicadores Mun. (2)'!B:B,'Banco de Indicadores - Mun. (1)'!B2866,'Banco de Indicadores Mun. (2)'!A:A,'Banco de Indicadores - Mun. (1)'!A2866) / VLOOKUP(D2866,'Dados Base'!$B:$K,7,FALSE)) * 100</f>
        <v>3.215886363636363</v>
      </c>
      <c r="AN2866" s="72">
        <f>(SUMIFS('Banco de Indicadores Mun. (2)'!K:K,'Banco de Indicadores Mun. (2)'!B:B,'Banco de Indicadores - Mun. (1)'!B2866,'Banco de Indicadores Mun. (2)'!A:A,'Banco de Indicadores - Mun. (1)'!A2866) / VLOOKUP(D2866,'Dados Base'!$B:$K,10,FALSE)) * 100</f>
        <v>4.261370370370372</v>
      </c>
      <c r="AO2866" s="24">
        <v>0</v>
      </c>
      <c r="AP2866" s="25">
        <v>0</v>
      </c>
      <c r="AQ2866" s="17">
        <v>0</v>
      </c>
      <c r="AR2866" s="24">
        <v>10</v>
      </c>
      <c r="AS2866" s="22">
        <v>99</v>
      </c>
      <c r="AT2866" s="22">
        <v>98.999999999999986</v>
      </c>
      <c r="AU2866" s="22">
        <v>86.842105263157904</v>
      </c>
      <c r="AV2866" s="22">
        <v>9.99</v>
      </c>
      <c r="AW2866" s="21">
        <v>0</v>
      </c>
      <c r="AX2866" s="21">
        <v>0</v>
      </c>
      <c r="AY2866" s="116">
        <v>349.29006539367043</v>
      </c>
    </row>
    <row r="2867" spans="1:51" ht="15" x14ac:dyDescent="0.25">
      <c r="A2867" s="144">
        <v>2013</v>
      </c>
      <c r="B2867" s="77" t="s">
        <v>287</v>
      </c>
      <c r="C2867" s="78">
        <v>6</v>
      </c>
      <c r="D2867" s="77">
        <v>3525003</v>
      </c>
      <c r="E2867" s="78">
        <v>35250036</v>
      </c>
      <c r="F2867" s="78" t="str">
        <f t="shared" si="123"/>
        <v>352500362013</v>
      </c>
      <c r="G2867" s="96">
        <v>1.5281942889402211</v>
      </c>
      <c r="H2867" s="80">
        <f t="shared" si="122"/>
        <v>112839</v>
      </c>
      <c r="I2867" s="91">
        <v>112839</v>
      </c>
      <c r="J2867" s="97">
        <v>0</v>
      </c>
      <c r="K2867" s="83">
        <f>(H2867)/VLOOKUP(D2867,'Dados Base'!$B:$K,6,FALSE)</f>
        <v>6440.5821917808216</v>
      </c>
      <c r="L2867" s="88">
        <f t="shared" si="124"/>
        <v>100</v>
      </c>
      <c r="M2867" s="85" t="s">
        <v>702</v>
      </c>
      <c r="N2867" s="92">
        <v>0.76</v>
      </c>
      <c r="O2867" s="91" t="s">
        <v>693</v>
      </c>
      <c r="P2867" s="91" t="s">
        <v>691</v>
      </c>
      <c r="Q2867" s="91" t="s">
        <v>691</v>
      </c>
      <c r="R2867" s="91" t="s">
        <v>691</v>
      </c>
      <c r="S2867" s="91">
        <v>184</v>
      </c>
      <c r="T2867" s="87" t="s">
        <v>691</v>
      </c>
      <c r="U2867" s="87">
        <v>521</v>
      </c>
      <c r="V2867" s="87">
        <v>417</v>
      </c>
      <c r="W2867" s="85" t="s">
        <v>691</v>
      </c>
      <c r="X2867" s="146">
        <v>0.39192876600694448</v>
      </c>
      <c r="Y2867" s="21">
        <v>104.44</v>
      </c>
      <c r="Z2867" s="147">
        <v>334</v>
      </c>
      <c r="AA2867" s="147">
        <v>5932</v>
      </c>
      <c r="AB2867" s="21">
        <v>3</v>
      </c>
      <c r="AC2867" s="21">
        <v>0</v>
      </c>
      <c r="AD2867" s="153">
        <f>VLOOKUP(D2867,'Dados Base'!$B:$K,9,FALSE)*31536000/VLOOKUP($F2867,F:H,MATCH(H2866,F2866:AF2866,0),FALSE)</f>
        <v>67.074681626033552</v>
      </c>
      <c r="AE2867" s="153">
        <f>VLOOKUP(D2867,'Dados Base'!$B:$K,10,FALSE)*31536000/VLOOKUP($F2867,F:H,MATCH(H2866,F2866:AF2866,0),FALSE)</f>
        <v>11.179113604338923</v>
      </c>
      <c r="AF2867" s="148">
        <v>99.7</v>
      </c>
      <c r="AG2867" s="21" t="s">
        <v>692</v>
      </c>
      <c r="AH2867" s="148">
        <v>66.400000000000006</v>
      </c>
      <c r="AI2867" s="148">
        <v>43.18</v>
      </c>
      <c r="AJ2867" s="148">
        <v>99.7</v>
      </c>
      <c r="AK2867" s="72">
        <f>(SUMIFS('Banco de Indicadores Mun. (2)'!I:I,'Banco de Indicadores Mun. (2)'!B:B,'Banco de Indicadores - Mun. (1)'!B2867,'Banco de Indicadores Mun. (2)'!A:A,'Banco de Indicadores - Mun. (1)'!A2867) / VLOOKUP(D2867,'Dados Base'!$B:$K,8,FALSE)) * 100</f>
        <v>12.411777777777775</v>
      </c>
      <c r="AL2867" s="72">
        <f>(SUMIFS('Banco de Indicadores Mun. (2)'!I:I,'Banco de Indicadores Mun. (2)'!B:B,'Banco de Indicadores - Mun. (1)'!B2867,'Banco de Indicadores Mun. (2)'!A:A,'Banco de Indicadores - Mun. (1)'!A2867) / VLOOKUP(D2867,'Dados Base'!$B:$K,9,FALSE)) * 100</f>
        <v>4.6544166666666653</v>
      </c>
      <c r="AM2867" s="72">
        <f>(SUMIFS('Banco de Indicadores Mun. (2)'!J:J,'Banco de Indicadores Mun. (2)'!B:B,'Banco de Indicadores - Mun. (1)'!B2867,'Banco de Indicadores Mun. (2)'!A:A,'Banco de Indicadores - Mun. (1)'!A2867) / VLOOKUP(D2867,'Dados Base'!$B:$K,7,FALSE)) * 100</f>
        <v>3.2408000000000001</v>
      </c>
      <c r="AN2867" s="72">
        <f>(SUMIFS('Banco de Indicadores Mun. (2)'!K:K,'Banco de Indicadores Mun. (2)'!B:B,'Banco de Indicadores - Mun. (1)'!B2867,'Banco de Indicadores Mun. (2)'!A:A,'Banco de Indicadores - Mun. (1)'!A2867) / VLOOKUP(D2867,'Dados Base'!$B:$K,10,FALSE)) * 100</f>
        <v>23.875499999999999</v>
      </c>
      <c r="AO2867" s="24">
        <v>1</v>
      </c>
      <c r="AP2867" s="25">
        <v>0</v>
      </c>
      <c r="AQ2867" s="17">
        <v>0</v>
      </c>
      <c r="AR2867" s="24">
        <v>8.8000000000000007</v>
      </c>
      <c r="AS2867" s="22">
        <v>65</v>
      </c>
      <c r="AT2867" s="22">
        <v>6.5</v>
      </c>
      <c r="AU2867" s="22">
        <v>5.3303542930098944</v>
      </c>
      <c r="AV2867" s="22">
        <v>1.97</v>
      </c>
      <c r="AW2867" s="21">
        <v>0</v>
      </c>
      <c r="AX2867" s="21">
        <v>0</v>
      </c>
      <c r="AY2867" s="116">
        <v>1.0102828343944421</v>
      </c>
    </row>
    <row r="2868" spans="1:51" ht="15" x14ac:dyDescent="0.25">
      <c r="A2868" s="144">
        <v>2013</v>
      </c>
      <c r="B2868" s="77" t="s">
        <v>288</v>
      </c>
      <c r="C2868" s="78">
        <v>4</v>
      </c>
      <c r="D2868" s="77">
        <v>3525102</v>
      </c>
      <c r="E2868" s="78">
        <v>35251024</v>
      </c>
      <c r="F2868" s="78" t="str">
        <f t="shared" si="123"/>
        <v>352510242013</v>
      </c>
      <c r="G2868" s="96">
        <v>1.8537825859961332</v>
      </c>
      <c r="H2868" s="80">
        <f t="shared" si="122"/>
        <v>39309</v>
      </c>
      <c r="I2868" s="91">
        <v>38046</v>
      </c>
      <c r="J2868" s="97">
        <v>1263</v>
      </c>
      <c r="K2868" s="83">
        <f>(H2868)/VLOOKUP(D2868,'Dados Base'!$B:$K,6,FALSE)</f>
        <v>78.093213604577244</v>
      </c>
      <c r="L2868" s="88">
        <f t="shared" si="124"/>
        <v>96.786995344577576</v>
      </c>
      <c r="M2868" s="85" t="s">
        <v>702</v>
      </c>
      <c r="N2868" s="92">
        <v>0.73499999999999999</v>
      </c>
      <c r="O2868" s="91">
        <v>163</v>
      </c>
      <c r="P2868" s="91" t="s">
        <v>691</v>
      </c>
      <c r="Q2868" s="91" t="s">
        <v>691</v>
      </c>
      <c r="R2868" s="91" t="s">
        <v>691</v>
      </c>
      <c r="S2868" s="91">
        <v>139</v>
      </c>
      <c r="T2868" s="87" t="s">
        <v>691</v>
      </c>
      <c r="U2868" s="87">
        <v>330</v>
      </c>
      <c r="V2868" s="87">
        <v>275</v>
      </c>
      <c r="W2868" s="85" t="s">
        <v>691</v>
      </c>
      <c r="X2868" s="146">
        <v>0.11262010301388889</v>
      </c>
      <c r="Y2868" s="21">
        <v>31.2</v>
      </c>
      <c r="Z2868" s="147">
        <v>0</v>
      </c>
      <c r="AA2868" s="147">
        <v>2106</v>
      </c>
      <c r="AB2868" s="21">
        <v>3</v>
      </c>
      <c r="AC2868" s="21">
        <v>0</v>
      </c>
      <c r="AD2868" s="153">
        <f>VLOOKUP(D2868,'Dados Base'!$B:$K,9,FALSE)*31536000/VLOOKUP($F2868,F:H,MATCH(H2867,F2867:AF2867,0),FALSE)</f>
        <v>6297.7333435091205</v>
      </c>
      <c r="AE2868" s="153">
        <f>VLOOKUP(D2868,'Dados Base'!$B:$K,10,FALSE)*31536000/VLOOKUP($F2868,F:H,MATCH(H2867,F2867:AF2867,0),FALSE)</f>
        <v>625.76203922765797</v>
      </c>
      <c r="AF2868" s="148">
        <v>94.12</v>
      </c>
      <c r="AG2868" s="21">
        <v>93.5</v>
      </c>
      <c r="AH2868" s="148">
        <v>94.12</v>
      </c>
      <c r="AI2868" s="148">
        <v>20.190000000000001</v>
      </c>
      <c r="AJ2868" s="148">
        <v>94.05</v>
      </c>
      <c r="AK2868" s="72">
        <f>(SUMIFS('Banco de Indicadores Mun. (2)'!I:I,'Banco de Indicadores Mun. (2)'!B:B,'Banco de Indicadores - Mun. (1)'!B2868,'Banco de Indicadores Mun. (2)'!A:A,'Banco de Indicadores - Mun. (1)'!A2868) / VLOOKUP(D2868,'Dados Base'!$B:$K,8,FALSE)) * 100</f>
        <v>24.687995951417001</v>
      </c>
      <c r="AL2868" s="72">
        <f>(SUMIFS('Banco de Indicadores Mun. (2)'!I:I,'Banco de Indicadores Mun. (2)'!B:B,'Banco de Indicadores - Mun. (1)'!B2868,'Banco de Indicadores Mun. (2)'!A:A,'Banco de Indicadores - Mun. (1)'!A2868) / VLOOKUP(D2868,'Dados Base'!$B:$K,9,FALSE)) * 100</f>
        <v>7.7680700636942674</v>
      </c>
      <c r="AM2868" s="72">
        <f>(SUMIFS('Banco de Indicadores Mun. (2)'!J:J,'Banco de Indicadores Mun. (2)'!B:B,'Banco de Indicadores - Mun. (1)'!B2868,'Banco de Indicadores Mun. (2)'!A:A,'Banco de Indicadores - Mun. (1)'!A2868) / VLOOKUP(D2868,'Dados Base'!$B:$K,7,FALSE)) * 100</f>
        <v>30.542615384615384</v>
      </c>
      <c r="AN2868" s="72">
        <f>(SUMIFS('Banco de Indicadores Mun. (2)'!K:K,'Banco de Indicadores Mun. (2)'!B:B,'Banco de Indicadores - Mun. (1)'!B2868,'Banco de Indicadores Mun. (2)'!A:A,'Banco de Indicadores - Mun. (1)'!A2868) / VLOOKUP(D2868,'Dados Base'!$B:$K,10,FALSE)) * 100</f>
        <v>12.002987179487173</v>
      </c>
      <c r="AO2868" s="24">
        <v>0</v>
      </c>
      <c r="AP2868" s="25">
        <v>0</v>
      </c>
      <c r="AQ2868" s="17">
        <v>0</v>
      </c>
      <c r="AR2868" s="24">
        <v>10</v>
      </c>
      <c r="AS2868" s="22">
        <v>100</v>
      </c>
      <c r="AT2868" s="22">
        <v>0</v>
      </c>
      <c r="AU2868" s="22">
        <v>0</v>
      </c>
      <c r="AV2868" s="22">
        <v>1.5</v>
      </c>
      <c r="AW2868" s="21">
        <v>0</v>
      </c>
      <c r="AX2868" s="21">
        <v>0</v>
      </c>
      <c r="AY2868" s="116">
        <v>90.255344943731743</v>
      </c>
    </row>
    <row r="2869" spans="1:51" ht="15" x14ac:dyDescent="0.25">
      <c r="A2869" s="144">
        <v>2013</v>
      </c>
      <c r="B2869" s="77" t="s">
        <v>289</v>
      </c>
      <c r="C2869" s="78">
        <v>5</v>
      </c>
      <c r="D2869" s="77">
        <v>3525201</v>
      </c>
      <c r="E2869" s="78">
        <v>35252015</v>
      </c>
      <c r="F2869" s="78" t="str">
        <f t="shared" si="123"/>
        <v>352520152013</v>
      </c>
      <c r="G2869" s="96">
        <v>3.0398018123512172</v>
      </c>
      <c r="H2869" s="80">
        <f t="shared" si="122"/>
        <v>25640</v>
      </c>
      <c r="I2869" s="91">
        <v>20603</v>
      </c>
      <c r="J2869" s="97">
        <v>5037</v>
      </c>
      <c r="K2869" s="83">
        <f>(H2869)/VLOOKUP(D2869,'Dados Base'!$B:$K,6,FALSE)</f>
        <v>123.46511291953581</v>
      </c>
      <c r="L2869" s="88">
        <f t="shared" si="124"/>
        <v>80.354914196567861</v>
      </c>
      <c r="M2869" s="85" t="s">
        <v>702</v>
      </c>
      <c r="N2869" s="92">
        <v>0.73299999999999998</v>
      </c>
      <c r="O2869" s="91">
        <v>85</v>
      </c>
      <c r="P2869" s="91" t="s">
        <v>691</v>
      </c>
      <c r="Q2869" s="91" t="s">
        <v>691</v>
      </c>
      <c r="R2869" s="91" t="s">
        <v>691</v>
      </c>
      <c r="S2869" s="91">
        <v>73</v>
      </c>
      <c r="T2869" s="87" t="s">
        <v>691</v>
      </c>
      <c r="U2869" s="87">
        <v>177</v>
      </c>
      <c r="V2869" s="87">
        <v>173</v>
      </c>
      <c r="W2869" s="85" t="s">
        <v>691</v>
      </c>
      <c r="X2869" s="146">
        <v>3.9952610046296293E-2</v>
      </c>
      <c r="Y2869" s="21">
        <v>14.26</v>
      </c>
      <c r="Z2869" s="147">
        <v>207</v>
      </c>
      <c r="AA2869" s="147">
        <v>893</v>
      </c>
      <c r="AB2869" s="21">
        <v>1</v>
      </c>
      <c r="AC2869" s="21">
        <v>0</v>
      </c>
      <c r="AD2869" s="153">
        <f>VLOOKUP(D2869,'Dados Base'!$B:$K,9,FALSE)*31536000/VLOOKUP($F2869,F:H,MATCH(H2868,F2868:AF2868,0),FALSE)</f>
        <v>3111.7815912636506</v>
      </c>
      <c r="AE2869" s="153">
        <f>VLOOKUP(D2869,'Dados Base'!$B:$K,10,FALSE)*31536000/VLOOKUP($F2869,F:H,MATCH(H2868,F2868:AF2868,0),FALSE)</f>
        <v>418.18408736349448</v>
      </c>
      <c r="AF2869" s="148">
        <v>51.19</v>
      </c>
      <c r="AG2869" s="21">
        <v>100</v>
      </c>
      <c r="AH2869" s="148">
        <v>17.89</v>
      </c>
      <c r="AI2869" s="148">
        <v>32.75</v>
      </c>
      <c r="AJ2869" s="148">
        <v>66.099999999999994</v>
      </c>
      <c r="AK2869" s="72">
        <f>(SUMIFS('Banco de Indicadores Mun. (2)'!I:I,'Banco de Indicadores Mun. (2)'!B:B,'Banco de Indicadores - Mun. (1)'!B2869,'Banco de Indicadores Mun. (2)'!A:A,'Banco de Indicadores - Mun. (1)'!A2869) / VLOOKUP(D2869,'Dados Base'!$B:$K,8,FALSE)) * 100</f>
        <v>12.634608247422674</v>
      </c>
      <c r="AL2869" s="72">
        <f>(SUMIFS('Banco de Indicadores Mun. (2)'!I:I,'Banco de Indicadores Mun. (2)'!B:B,'Banco de Indicadores - Mun. (1)'!B2869,'Banco de Indicadores Mun. (2)'!A:A,'Banco de Indicadores - Mun. (1)'!A2869) / VLOOKUP(D2869,'Dados Base'!$B:$K,9,FALSE)) * 100</f>
        <v>4.8440988142292465</v>
      </c>
      <c r="AM2869" s="72">
        <f>(SUMIFS('Banco de Indicadores Mun. (2)'!J:J,'Banco de Indicadores Mun. (2)'!B:B,'Banco de Indicadores - Mun. (1)'!B2869,'Banco de Indicadores Mun. (2)'!A:A,'Banco de Indicadores - Mun. (1)'!A2869) / VLOOKUP(D2869,'Dados Base'!$B:$K,7,FALSE)) * 100</f>
        <v>17.496380952380942</v>
      </c>
      <c r="AN2869" s="72">
        <f>(SUMIFS('Banco de Indicadores Mun. (2)'!K:K,'Banco de Indicadores Mun. (2)'!B:B,'Banco de Indicadores - Mun. (1)'!B2869,'Banco de Indicadores Mun. (2)'!A:A,'Banco de Indicadores - Mun. (1)'!A2869) / VLOOKUP(D2869,'Dados Base'!$B:$K,10,FALSE)) * 100</f>
        <v>3.6260294117647076</v>
      </c>
      <c r="AO2869" s="24">
        <v>0</v>
      </c>
      <c r="AP2869" s="25">
        <v>0</v>
      </c>
      <c r="AQ2869" s="17">
        <v>0</v>
      </c>
      <c r="AR2869" s="24">
        <v>9.1999999999999993</v>
      </c>
      <c r="AS2869" s="22">
        <v>20</v>
      </c>
      <c r="AT2869" s="22">
        <v>20</v>
      </c>
      <c r="AU2869" s="22">
        <v>18.818181818181817</v>
      </c>
      <c r="AV2869" s="22">
        <v>3.22</v>
      </c>
      <c r="AW2869" s="21">
        <v>0</v>
      </c>
      <c r="AX2869" s="21">
        <v>0</v>
      </c>
      <c r="AY2869" s="116">
        <v>119.33144636594774</v>
      </c>
    </row>
    <row r="2870" spans="1:51" ht="15" x14ac:dyDescent="0.25">
      <c r="A2870" s="144">
        <v>2013</v>
      </c>
      <c r="B2870" s="77" t="s">
        <v>290</v>
      </c>
      <c r="C2870" s="78">
        <v>13</v>
      </c>
      <c r="D2870" s="77">
        <v>3525300</v>
      </c>
      <c r="E2870" s="78">
        <v>352530013</v>
      </c>
      <c r="F2870" s="78" t="str">
        <f t="shared" si="123"/>
        <v>3525300132013</v>
      </c>
      <c r="G2870" s="96">
        <v>1.4676689524877773</v>
      </c>
      <c r="H2870" s="80">
        <f t="shared" si="122"/>
        <v>136182</v>
      </c>
      <c r="I2870" s="91">
        <v>132263</v>
      </c>
      <c r="J2870" s="97">
        <v>3919</v>
      </c>
      <c r="K2870" s="83">
        <f>(H2870)/VLOOKUP(D2870,'Dados Base'!$B:$K,6,FALSE)</f>
        <v>197.8411831362408</v>
      </c>
      <c r="L2870" s="88">
        <f t="shared" si="124"/>
        <v>97.122233481664239</v>
      </c>
      <c r="M2870" s="85" t="s">
        <v>702</v>
      </c>
      <c r="N2870" s="92">
        <v>0.77800000000000002</v>
      </c>
      <c r="O2870" s="91">
        <v>255</v>
      </c>
      <c r="P2870" s="91" t="s">
        <v>691</v>
      </c>
      <c r="Q2870" s="91" t="s">
        <v>691</v>
      </c>
      <c r="R2870" s="91" t="s">
        <v>691</v>
      </c>
      <c r="S2870" s="91">
        <v>722</v>
      </c>
      <c r="T2870" s="87" t="s">
        <v>691</v>
      </c>
      <c r="U2870" s="87">
        <v>1944</v>
      </c>
      <c r="V2870" s="87">
        <v>1303</v>
      </c>
      <c r="W2870" s="85" t="s">
        <v>691</v>
      </c>
      <c r="X2870" s="146">
        <v>0.45848948755555552</v>
      </c>
      <c r="Y2870" s="21">
        <v>122.13</v>
      </c>
      <c r="Z2870" s="147">
        <v>6888</v>
      </c>
      <c r="AA2870" s="147">
        <v>440</v>
      </c>
      <c r="AB2870" s="21">
        <v>3</v>
      </c>
      <c r="AC2870" s="21">
        <v>0</v>
      </c>
      <c r="AD2870" s="153">
        <f>VLOOKUP(D2870,'Dados Base'!$B:$K,9,FALSE)*31536000/VLOOKUP($F2870,F:H,MATCH(H2869,F2869:AF2869,0),FALSE)</f>
        <v>1303.7529188879587</v>
      </c>
      <c r="AE2870" s="153">
        <f>VLOOKUP(D2870,'Dados Base'!$B:$K,10,FALSE)*31536000/VLOOKUP($F2870,F:H,MATCH(H2869,F2869:AF2869,0),FALSE)</f>
        <v>131.99629907036177</v>
      </c>
      <c r="AF2870" s="148">
        <v>96.64</v>
      </c>
      <c r="AG2870" s="21" t="s">
        <v>692</v>
      </c>
      <c r="AH2870" s="148">
        <v>96.64</v>
      </c>
      <c r="AI2870" s="148">
        <v>30.26</v>
      </c>
      <c r="AJ2870" s="148">
        <v>99.76</v>
      </c>
      <c r="AK2870" s="72">
        <f>(SUMIFS('Banco de Indicadores Mun. (2)'!I:I,'Banco de Indicadores Mun. (2)'!B:B,'Banco de Indicadores - Mun. (1)'!B2870,'Banco de Indicadores Mun. (2)'!A:A,'Banco de Indicadores - Mun. (1)'!A2870) / VLOOKUP(D2870,'Dados Base'!$B:$K,8,FALSE)) * 100</f>
        <v>37.287611683848795</v>
      </c>
      <c r="AL2870" s="72">
        <f>(SUMIFS('Banco de Indicadores Mun. (2)'!I:I,'Banco de Indicadores Mun. (2)'!B:B,'Banco de Indicadores - Mun. (1)'!B2870,'Banco de Indicadores Mun. (2)'!A:A,'Banco de Indicadores - Mun. (1)'!A2870) / VLOOKUP(D2870,'Dados Base'!$B:$K,9,FALSE)) * 100</f>
        <v>19.272992895204265</v>
      </c>
      <c r="AM2870" s="72">
        <f>(SUMIFS('Banco de Indicadores Mun. (2)'!J:J,'Banco de Indicadores Mun. (2)'!B:B,'Banco de Indicadores - Mun. (1)'!B2870,'Banco de Indicadores Mun. (2)'!A:A,'Banco de Indicadores - Mun. (1)'!A2870) / VLOOKUP(D2870,'Dados Base'!$B:$K,7,FALSE)) * 100</f>
        <v>39.810726495726506</v>
      </c>
      <c r="AN2870" s="72">
        <f>(SUMIFS('Banco de Indicadores Mun. (2)'!K:K,'Banco de Indicadores Mun. (2)'!B:B,'Banco de Indicadores - Mun. (1)'!B2870,'Banco de Indicadores Mun. (2)'!A:A,'Banco de Indicadores - Mun. (1)'!A2870) / VLOOKUP(D2870,'Dados Base'!$B:$K,10,FALSE)) * 100</f>
        <v>26.92956140350875</v>
      </c>
      <c r="AO2870" s="24">
        <v>0</v>
      </c>
      <c r="AP2870" s="25">
        <v>0</v>
      </c>
      <c r="AQ2870" s="17">
        <v>0</v>
      </c>
      <c r="AR2870" s="24">
        <v>9.4</v>
      </c>
      <c r="AS2870" s="22">
        <v>100</v>
      </c>
      <c r="AT2870" s="22">
        <v>100</v>
      </c>
      <c r="AU2870" s="22">
        <v>93.995633187772938</v>
      </c>
      <c r="AV2870" s="22">
        <v>9.8000000000000007</v>
      </c>
      <c r="AW2870" s="21">
        <v>0</v>
      </c>
      <c r="AX2870" s="21">
        <v>0</v>
      </c>
      <c r="AY2870" s="116">
        <v>82.785908588053559</v>
      </c>
    </row>
    <row r="2871" spans="1:51" ht="15" x14ac:dyDescent="0.25">
      <c r="A2871" s="144">
        <v>2013</v>
      </c>
      <c r="B2871" s="77" t="s">
        <v>291</v>
      </c>
      <c r="C2871" s="78">
        <v>8</v>
      </c>
      <c r="D2871" s="77">
        <v>3525409</v>
      </c>
      <c r="E2871" s="78">
        <v>35254098</v>
      </c>
      <c r="F2871" s="78" t="str">
        <f t="shared" si="123"/>
        <v>352540982013</v>
      </c>
      <c r="G2871" s="96">
        <v>-0.3545475113090002</v>
      </c>
      <c r="H2871" s="80">
        <f t="shared" si="122"/>
        <v>3153</v>
      </c>
      <c r="I2871" s="91">
        <v>2648</v>
      </c>
      <c r="J2871" s="97">
        <v>505</v>
      </c>
      <c r="K2871" s="83">
        <f>(H2871)/VLOOKUP(D2871,'Dados Base'!$B:$K,6,FALSE)</f>
        <v>22.363288176466416</v>
      </c>
      <c r="L2871" s="88">
        <f t="shared" si="124"/>
        <v>83.983507770377415</v>
      </c>
      <c r="M2871" s="85" t="s">
        <v>702</v>
      </c>
      <c r="N2871" s="92">
        <v>0.70299999999999996</v>
      </c>
      <c r="O2871" s="91">
        <v>57</v>
      </c>
      <c r="P2871" s="91" t="s">
        <v>691</v>
      </c>
      <c r="Q2871" s="91" t="s">
        <v>691</v>
      </c>
      <c r="R2871" s="91" t="s">
        <v>691</v>
      </c>
      <c r="S2871" s="91">
        <v>9</v>
      </c>
      <c r="T2871" s="87" t="s">
        <v>691</v>
      </c>
      <c r="U2871" s="87">
        <v>28</v>
      </c>
      <c r="V2871" s="87">
        <v>26</v>
      </c>
      <c r="W2871" s="85" t="s">
        <v>691</v>
      </c>
      <c r="X2871" s="146">
        <v>6.8002984374999987E-3</v>
      </c>
      <c r="Y2871" s="21">
        <v>1.86</v>
      </c>
      <c r="Z2871" s="147">
        <v>124</v>
      </c>
      <c r="AA2871" s="147">
        <v>20</v>
      </c>
      <c r="AB2871" s="21">
        <v>0</v>
      </c>
      <c r="AC2871" s="21">
        <v>0</v>
      </c>
      <c r="AD2871" s="153">
        <f>VLOOKUP(D2871,'Dados Base'!$B:$K,9,FALSE)*31536000/VLOOKUP($F2871,F:H,MATCH(H2870,F2870:AF2870,0),FALSE)</f>
        <v>22704.319695528069</v>
      </c>
      <c r="AE2871" s="153">
        <f>VLOOKUP(D2871,'Dados Base'!$B:$K,10,FALSE)*31536000/VLOOKUP($F2871,F:H,MATCH(H2870,F2870:AF2870,0),FALSE)</f>
        <v>2800.5328258801142</v>
      </c>
      <c r="AF2871" s="148">
        <v>82.82</v>
      </c>
      <c r="AG2871" s="21" t="s">
        <v>692</v>
      </c>
      <c r="AH2871" s="148">
        <v>80.62</v>
      </c>
      <c r="AI2871" s="148">
        <v>20.98</v>
      </c>
      <c r="AJ2871" s="148">
        <v>100</v>
      </c>
      <c r="AK2871" s="72">
        <f>(SUMIFS('Banco de Indicadores Mun. (2)'!I:I,'Banco de Indicadores Mun. (2)'!B:B,'Banco de Indicadores - Mun. (1)'!B2871,'Banco de Indicadores Mun. (2)'!A:A,'Banco de Indicadores - Mun. (1)'!A2871) / VLOOKUP(D2871,'Dados Base'!$B:$K,8,FALSE)) * 100</f>
        <v>17.929915492957747</v>
      </c>
      <c r="AL2871" s="72">
        <f>(SUMIFS('Banco de Indicadores Mun. (2)'!I:I,'Banco de Indicadores Mun. (2)'!B:B,'Banco de Indicadores - Mun. (1)'!B2871,'Banco de Indicadores Mun. (2)'!A:A,'Banco de Indicadores - Mun. (1)'!A2871) / VLOOKUP(D2871,'Dados Base'!$B:$K,9,FALSE)) * 100</f>
        <v>5.6080352422907476</v>
      </c>
      <c r="AM2871" s="72">
        <f>(SUMIFS('Banco de Indicadores Mun. (2)'!J:J,'Banco de Indicadores Mun. (2)'!B:B,'Banco de Indicadores - Mun. (1)'!B2871,'Banco de Indicadores Mun. (2)'!A:A,'Banco de Indicadores - Mun. (1)'!A2871) / VLOOKUP(D2871,'Dados Base'!$B:$K,7,FALSE)) * 100</f>
        <v>24.746883720930231</v>
      </c>
      <c r="AN2871" s="72">
        <f>(SUMIFS('Banco de Indicadores Mun. (2)'!K:K,'Banco de Indicadores Mun. (2)'!B:B,'Banco de Indicadores - Mun. (1)'!B2871,'Banco de Indicadores Mun. (2)'!A:A,'Banco de Indicadores - Mun. (1)'!A2871) / VLOOKUP(D2871,'Dados Base'!$B:$K,10,FALSE)) * 100</f>
        <v>7.4610000000000012</v>
      </c>
      <c r="AO2871" s="24">
        <v>0</v>
      </c>
      <c r="AP2871" s="25">
        <v>0</v>
      </c>
      <c r="AQ2871" s="17">
        <v>0</v>
      </c>
      <c r="AR2871" s="24">
        <v>7.5</v>
      </c>
      <c r="AS2871" s="22">
        <v>99</v>
      </c>
      <c r="AT2871" s="22">
        <v>99</v>
      </c>
      <c r="AU2871" s="22">
        <v>86.111111111111114</v>
      </c>
      <c r="AV2871" s="22">
        <v>9.99</v>
      </c>
      <c r="AW2871" s="21">
        <v>0</v>
      </c>
      <c r="AX2871" s="21">
        <v>0</v>
      </c>
      <c r="AY2871" s="116">
        <v>132.46698987782958</v>
      </c>
    </row>
    <row r="2872" spans="1:51" ht="15" x14ac:dyDescent="0.25">
      <c r="A2872" s="144">
        <v>2013</v>
      </c>
      <c r="B2872" s="77" t="s">
        <v>292</v>
      </c>
      <c r="C2872" s="78">
        <v>5</v>
      </c>
      <c r="D2872" s="77">
        <v>3525508</v>
      </c>
      <c r="E2872" s="78">
        <v>35255085</v>
      </c>
      <c r="F2872" s="78" t="str">
        <f t="shared" si="123"/>
        <v>352550852013</v>
      </c>
      <c r="G2872" s="96">
        <v>1.0887549885526759</v>
      </c>
      <c r="H2872" s="80">
        <f t="shared" si="122"/>
        <v>12053</v>
      </c>
      <c r="I2872" s="91">
        <v>12053</v>
      </c>
      <c r="J2872" s="97">
        <v>0</v>
      </c>
      <c r="K2872" s="83">
        <f>(H2872)/VLOOKUP(D2872,'Dados Base'!$B:$K,6,FALSE)</f>
        <v>32.17737198996209</v>
      </c>
      <c r="L2872" s="88">
        <f t="shared" si="124"/>
        <v>100</v>
      </c>
      <c r="M2872" s="85" t="s">
        <v>702</v>
      </c>
      <c r="N2872" s="92">
        <v>0.69899999999999995</v>
      </c>
      <c r="O2872" s="91">
        <v>58</v>
      </c>
      <c r="P2872" s="91" t="s">
        <v>691</v>
      </c>
      <c r="Q2872" s="91" t="s">
        <v>691</v>
      </c>
      <c r="R2872" s="91" t="s">
        <v>691</v>
      </c>
      <c r="S2872" s="91">
        <v>88</v>
      </c>
      <c r="T2872" s="87" t="s">
        <v>691</v>
      </c>
      <c r="U2872" s="87">
        <v>147</v>
      </c>
      <c r="V2872" s="87">
        <v>80</v>
      </c>
      <c r="W2872" s="85" t="s">
        <v>691</v>
      </c>
      <c r="X2872" s="146">
        <v>2.1375242187499997E-2</v>
      </c>
      <c r="Y2872" s="21">
        <v>8.74</v>
      </c>
      <c r="Z2872" s="147">
        <v>298</v>
      </c>
      <c r="AA2872" s="147">
        <v>377</v>
      </c>
      <c r="AB2872" s="21">
        <v>0</v>
      </c>
      <c r="AC2872" s="21">
        <v>0</v>
      </c>
      <c r="AD2872" s="153">
        <f>VLOOKUP(D2872,'Dados Base'!$B:$K,9,FALSE)*31536000/VLOOKUP($F2872,F:H,MATCH(H2871,F2871:AF2871,0),FALSE)</f>
        <v>11669.340413175143</v>
      </c>
      <c r="AE2872" s="153">
        <f>VLOOKUP(D2872,'Dados Base'!$B:$K,10,FALSE)*31536000/VLOOKUP($F2872,F:H,MATCH(H2871,F2871:AF2871,0),FALSE)</f>
        <v>1543.701982908819</v>
      </c>
      <c r="AF2872" s="148">
        <v>68.099999999999994</v>
      </c>
      <c r="AG2872" s="21">
        <v>100</v>
      </c>
      <c r="AH2872" s="148">
        <v>61.28</v>
      </c>
      <c r="AI2872" s="148">
        <v>18.11</v>
      </c>
      <c r="AJ2872" s="148">
        <v>68.099999999999994</v>
      </c>
      <c r="AK2872" s="72">
        <f>(SUMIFS('Banco de Indicadores Mun. (2)'!I:I,'Banco de Indicadores Mun. (2)'!B:B,'Banco de Indicadores - Mun. (1)'!B2872,'Banco de Indicadores Mun. (2)'!A:A,'Banco de Indicadores - Mun. (1)'!A2872) / VLOOKUP(D2872,'Dados Base'!$B:$K,8,FALSE)) * 100</f>
        <v>9.3115562130177523</v>
      </c>
      <c r="AL2872" s="72">
        <f>(SUMIFS('Banco de Indicadores Mun. (2)'!I:I,'Banco de Indicadores Mun. (2)'!B:B,'Banco de Indicadores - Mun. (1)'!B2872,'Banco de Indicadores Mun. (2)'!A:A,'Banco de Indicadores - Mun. (1)'!A2872) / VLOOKUP(D2872,'Dados Base'!$B:$K,9,FALSE)) * 100</f>
        <v>3.5283699551569505</v>
      </c>
      <c r="AM2872" s="72">
        <f>(SUMIFS('Banco de Indicadores Mun. (2)'!J:J,'Banco de Indicadores Mun. (2)'!B:B,'Banco de Indicadores - Mun. (1)'!B2872,'Banco de Indicadores Mun. (2)'!A:A,'Banco de Indicadores - Mun. (1)'!A2872) / VLOOKUP(D2872,'Dados Base'!$B:$K,7,FALSE)) * 100</f>
        <v>13.790527272727275</v>
      </c>
      <c r="AN2872" s="72">
        <f>(SUMIFS('Banco de Indicadores Mun. (2)'!K:K,'Banco de Indicadores Mun. (2)'!B:B,'Banco de Indicadores - Mun. (1)'!B2872,'Banco de Indicadores Mun. (2)'!A:A,'Banco de Indicadores - Mun. (1)'!A2872) / VLOOKUP(D2872,'Dados Base'!$B:$K,10,FALSE)) * 100</f>
        <v>0.96093220338983065</v>
      </c>
      <c r="AO2872" s="24">
        <v>0</v>
      </c>
      <c r="AP2872" s="25">
        <v>0</v>
      </c>
      <c r="AQ2872" s="17">
        <v>0</v>
      </c>
      <c r="AR2872" s="24">
        <v>9.6</v>
      </c>
      <c r="AS2872" s="22">
        <v>59</v>
      </c>
      <c r="AT2872" s="22">
        <v>56.64</v>
      </c>
      <c r="AU2872" s="22">
        <v>44.148148148148145</v>
      </c>
      <c r="AV2872" s="22">
        <v>5.7</v>
      </c>
      <c r="AW2872" s="21">
        <v>0</v>
      </c>
      <c r="AX2872" s="21">
        <v>0</v>
      </c>
      <c r="AY2872" s="116">
        <v>303.77076170109001</v>
      </c>
    </row>
    <row r="2873" spans="1:51" ht="15" x14ac:dyDescent="0.25">
      <c r="A2873" s="144">
        <v>2013</v>
      </c>
      <c r="B2873" s="77" t="s">
        <v>293</v>
      </c>
      <c r="C2873" s="78">
        <v>17</v>
      </c>
      <c r="D2873" s="77">
        <v>3525607</v>
      </c>
      <c r="E2873" s="78">
        <v>352560717</v>
      </c>
      <c r="F2873" s="78" t="str">
        <f t="shared" si="123"/>
        <v>3525607172013</v>
      </c>
      <c r="G2873" s="96">
        <v>0.7377730263396387</v>
      </c>
      <c r="H2873" s="80">
        <f t="shared" si="122"/>
        <v>4219</v>
      </c>
      <c r="I2873" s="91">
        <v>3655</v>
      </c>
      <c r="J2873" s="97">
        <v>564</v>
      </c>
      <c r="K2873" s="83">
        <f>(H2873)/VLOOKUP(D2873,'Dados Base'!$B:$K,6,FALSE)</f>
        <v>10.140851841169118</v>
      </c>
      <c r="L2873" s="88">
        <f t="shared" si="124"/>
        <v>86.631903294619576</v>
      </c>
      <c r="M2873" s="85" t="s">
        <v>702</v>
      </c>
      <c r="N2873" s="92">
        <v>0.74099999999999999</v>
      </c>
      <c r="O2873" s="91">
        <v>46</v>
      </c>
      <c r="P2873" s="91" t="s">
        <v>691</v>
      </c>
      <c r="Q2873" s="91" t="s">
        <v>691</v>
      </c>
      <c r="R2873" s="91" t="s">
        <v>691</v>
      </c>
      <c r="S2873" s="91">
        <v>2</v>
      </c>
      <c r="T2873" s="87" t="s">
        <v>691</v>
      </c>
      <c r="U2873" s="87">
        <v>20</v>
      </c>
      <c r="V2873" s="87">
        <v>28</v>
      </c>
      <c r="W2873" s="85" t="s">
        <v>691</v>
      </c>
      <c r="X2873" s="146">
        <v>8.925821875E-3</v>
      </c>
      <c r="Y2873" s="21">
        <v>2.61</v>
      </c>
      <c r="Z2873" s="147">
        <v>179</v>
      </c>
      <c r="AA2873" s="147">
        <v>22</v>
      </c>
      <c r="AB2873" s="21">
        <v>0</v>
      </c>
      <c r="AC2873" s="21">
        <v>0</v>
      </c>
      <c r="AD2873" s="153">
        <f>VLOOKUP(D2873,'Dados Base'!$B:$K,9,FALSE)*31536000/VLOOKUP($F2873,F:H,MATCH(H2872,F2872:AF2872,0),FALSE)</f>
        <v>27357.610808248399</v>
      </c>
      <c r="AE2873" s="153">
        <f>VLOOKUP(D2873,'Dados Base'!$B:$K,10,FALSE)*31536000/VLOOKUP($F2873,F:H,MATCH(H2872,F2872:AF2872,0),FALSE)</f>
        <v>2989.9028205735967</v>
      </c>
      <c r="AF2873" s="148">
        <v>81.239999999999995</v>
      </c>
      <c r="AG2873" s="21">
        <v>94.89</v>
      </c>
      <c r="AH2873" s="148">
        <v>81.239999999999995</v>
      </c>
      <c r="AI2873" s="148">
        <v>23.81</v>
      </c>
      <c r="AJ2873" s="148">
        <v>95.17</v>
      </c>
      <c r="AK2873" s="72">
        <f>(SUMIFS('Banco de Indicadores Mun. (2)'!I:I,'Banco de Indicadores Mun. (2)'!B:B,'Banco de Indicadores - Mun. (1)'!B2873,'Banco de Indicadores Mun. (2)'!A:A,'Banco de Indicadores - Mun. (1)'!A2873) / VLOOKUP(D2873,'Dados Base'!$B:$K,8,FALSE)) * 100</f>
        <v>3.7322513368983956</v>
      </c>
      <c r="AL2873" s="72">
        <f>(SUMIFS('Banco de Indicadores Mun. (2)'!I:I,'Banco de Indicadores Mun. (2)'!B:B,'Banco de Indicadores - Mun. (1)'!B2873,'Banco de Indicadores Mun. (2)'!A:A,'Banco de Indicadores - Mun. (1)'!A2873) / VLOOKUP(D2873,'Dados Base'!$B:$K,9,FALSE)) * 100</f>
        <v>1.9069153005464479</v>
      </c>
      <c r="AM2873" s="72">
        <f>(SUMIFS('Banco de Indicadores Mun. (2)'!J:J,'Banco de Indicadores Mun. (2)'!B:B,'Banco de Indicadores - Mun. (1)'!B2873,'Banco de Indicadores Mun. (2)'!A:A,'Banco de Indicadores - Mun. (1)'!A2873) / VLOOKUP(D2873,'Dados Base'!$B:$K,7,FALSE)) * 100</f>
        <v>4.7382789115646258</v>
      </c>
      <c r="AN2873" s="72">
        <f>(SUMIFS('Banco de Indicadores Mun. (2)'!K:K,'Banco de Indicadores Mun. (2)'!B:B,'Banco de Indicadores - Mun. (1)'!B2873,'Banco de Indicadores Mun. (2)'!A:A,'Banco de Indicadores - Mun. (1)'!A2873) / VLOOKUP(D2873,'Dados Base'!$B:$K,10,FALSE)) * 100</f>
        <v>3.5099999999999985E-2</v>
      </c>
      <c r="AO2873" s="24">
        <v>0</v>
      </c>
      <c r="AP2873" s="25">
        <v>0</v>
      </c>
      <c r="AQ2873" s="17">
        <v>0</v>
      </c>
      <c r="AR2873" s="24">
        <v>8.6999999999999993</v>
      </c>
      <c r="AS2873" s="22">
        <v>99</v>
      </c>
      <c r="AT2873" s="22">
        <v>99</v>
      </c>
      <c r="AU2873" s="22">
        <v>89.054726368159209</v>
      </c>
      <c r="AV2873" s="22">
        <v>9.49</v>
      </c>
      <c r="AW2873" s="21">
        <v>0</v>
      </c>
      <c r="AX2873" s="21">
        <v>0</v>
      </c>
      <c r="AY2873" s="116">
        <v>0</v>
      </c>
    </row>
    <row r="2874" spans="1:51" ht="15" x14ac:dyDescent="0.25">
      <c r="A2874" s="144">
        <v>2013</v>
      </c>
      <c r="B2874" s="77" t="s">
        <v>294</v>
      </c>
      <c r="C2874" s="78">
        <v>19</v>
      </c>
      <c r="D2874" s="77">
        <v>3525706</v>
      </c>
      <c r="E2874" s="78">
        <v>352570619</v>
      </c>
      <c r="F2874" s="78" t="str">
        <f t="shared" si="123"/>
        <v>3525706192013</v>
      </c>
      <c r="G2874" s="96">
        <v>1.1817574294316069</v>
      </c>
      <c r="H2874" s="80">
        <f t="shared" si="122"/>
        <v>33732</v>
      </c>
      <c r="I2874" s="91">
        <v>30783</v>
      </c>
      <c r="J2874" s="97">
        <v>2949</v>
      </c>
      <c r="K2874" s="83">
        <f>(H2874)/VLOOKUP(D2874,'Dados Base'!$B:$K,6,FALSE)</f>
        <v>39.285381533588001</v>
      </c>
      <c r="L2874" s="88">
        <f t="shared" si="124"/>
        <v>91.257559587335464</v>
      </c>
      <c r="M2874" s="85" t="s">
        <v>702</v>
      </c>
      <c r="N2874" s="92">
        <v>0.77700000000000002</v>
      </c>
      <c r="O2874" s="91">
        <v>226</v>
      </c>
      <c r="P2874" s="91" t="s">
        <v>691</v>
      </c>
      <c r="Q2874" s="91" t="s">
        <v>691</v>
      </c>
      <c r="R2874" s="91" t="s">
        <v>691</v>
      </c>
      <c r="S2874" s="91">
        <v>124</v>
      </c>
      <c r="T2874" s="87" t="s">
        <v>691</v>
      </c>
      <c r="U2874" s="87">
        <v>460</v>
      </c>
      <c r="V2874" s="87">
        <v>319</v>
      </c>
      <c r="W2874" s="85" t="s">
        <v>691</v>
      </c>
      <c r="X2874" s="146">
        <v>7.4273604069724955E-2</v>
      </c>
      <c r="Y2874" s="21">
        <v>25.26</v>
      </c>
      <c r="Z2874" s="147">
        <v>1061</v>
      </c>
      <c r="AA2874" s="147">
        <v>644</v>
      </c>
      <c r="AB2874" s="21">
        <v>1</v>
      </c>
      <c r="AC2874" s="21">
        <v>0</v>
      </c>
      <c r="AD2874" s="153">
        <f>VLOOKUP(D2874,'Dados Base'!$B:$K,9,FALSE)*31536000/VLOOKUP($F2874,F:H,MATCH(H2873,F2873:AF2873,0),FALSE)</f>
        <v>5917.9082177161154</v>
      </c>
      <c r="AE2874" s="153">
        <f>VLOOKUP(D2874,'Dados Base'!$B:$K,10,FALSE)*31536000/VLOOKUP($F2874,F:H,MATCH(H2873,F2873:AF2873,0),FALSE)</f>
        <v>476.79829242262542</v>
      </c>
      <c r="AF2874" s="148" t="s">
        <v>692</v>
      </c>
      <c r="AG2874" s="21" t="s">
        <v>692</v>
      </c>
      <c r="AH2874" s="148" t="s">
        <v>692</v>
      </c>
      <c r="AI2874" s="148" t="s">
        <v>692</v>
      </c>
      <c r="AJ2874" s="148" t="s">
        <v>692</v>
      </c>
      <c r="AK2874" s="72">
        <f>(SUMIFS('Banco de Indicadores Mun. (2)'!I:I,'Banco de Indicadores Mun. (2)'!B:B,'Banco de Indicadores - Mun. (1)'!B2874,'Banco de Indicadores Mun. (2)'!A:A,'Banco de Indicadores - Mun. (1)'!A2874) / VLOOKUP(D2874,'Dados Base'!$B:$K,8,FALSE)) * 100</f>
        <v>10.87958095238095</v>
      </c>
      <c r="AL2874" s="72">
        <f>(SUMIFS('Banco de Indicadores Mun. (2)'!I:I,'Banco de Indicadores Mun. (2)'!B:B,'Banco de Indicadores - Mun. (1)'!B2874,'Banco de Indicadores Mun. (2)'!A:A,'Banco de Indicadores - Mun. (1)'!A2874) / VLOOKUP(D2874,'Dados Base'!$B:$K,9,FALSE)) * 100</f>
        <v>3.6093396524486563</v>
      </c>
      <c r="AM2874" s="72">
        <f>(SUMIFS('Banco de Indicadores Mun. (2)'!J:J,'Banco de Indicadores Mun. (2)'!B:B,'Banco de Indicadores - Mun. (1)'!B2874,'Banco de Indicadores Mun. (2)'!A:A,'Banco de Indicadores - Mun. (1)'!A2874) / VLOOKUP(D2874,'Dados Base'!$B:$K,7,FALSE)) * 100</f>
        <v>11.587433962264148</v>
      </c>
      <c r="AN2874" s="72">
        <f>(SUMIFS('Banco de Indicadores Mun. (2)'!K:K,'Banco de Indicadores Mun. (2)'!B:B,'Banco de Indicadores - Mun. (1)'!B2874,'Banco de Indicadores Mun. (2)'!A:A,'Banco de Indicadores - Mun. (1)'!A2874) / VLOOKUP(D2874,'Dados Base'!$B:$K,10,FALSE)) * 100</f>
        <v>8.6727450980392149</v>
      </c>
      <c r="AO2874" s="24">
        <v>0</v>
      </c>
      <c r="AP2874" s="25">
        <v>0</v>
      </c>
      <c r="AQ2874" s="17">
        <v>0</v>
      </c>
      <c r="AR2874" s="24">
        <v>7.4</v>
      </c>
      <c r="AS2874" s="22">
        <v>100</v>
      </c>
      <c r="AT2874" s="22">
        <v>76.999999999999986</v>
      </c>
      <c r="AU2874" s="22">
        <v>62.228739002932556</v>
      </c>
      <c r="AV2874" s="22">
        <v>6.9</v>
      </c>
      <c r="AW2874" s="21">
        <v>0</v>
      </c>
      <c r="AX2874" s="21">
        <v>0</v>
      </c>
      <c r="AY2874" s="116">
        <v>8.4153251613974263</v>
      </c>
    </row>
    <row r="2875" spans="1:51" ht="15" x14ac:dyDescent="0.25">
      <c r="A2875" s="144">
        <v>2013</v>
      </c>
      <c r="B2875" s="77" t="s">
        <v>295</v>
      </c>
      <c r="C2875" s="78">
        <v>20</v>
      </c>
      <c r="D2875" s="77">
        <v>3525805</v>
      </c>
      <c r="E2875" s="78">
        <v>352580520</v>
      </c>
      <c r="F2875" s="78" t="str">
        <f t="shared" si="123"/>
        <v>3525805202013</v>
      </c>
      <c r="G2875" s="96">
        <v>0.44316598386660022</v>
      </c>
      <c r="H2875" s="80">
        <f t="shared" si="122"/>
        <v>4485</v>
      </c>
      <c r="I2875" s="91">
        <v>4274</v>
      </c>
      <c r="J2875" s="97">
        <v>211</v>
      </c>
      <c r="K2875" s="83">
        <f>(H2875)/VLOOKUP(D2875,'Dados Base'!$B:$K,6,FALSE)</f>
        <v>34.981670696513532</v>
      </c>
      <c r="L2875" s="88">
        <f t="shared" si="124"/>
        <v>95.295429208472683</v>
      </c>
      <c r="M2875" s="85" t="s">
        <v>702</v>
      </c>
      <c r="N2875" s="92">
        <v>0.71599999999999997</v>
      </c>
      <c r="O2875" s="91">
        <v>28</v>
      </c>
      <c r="P2875" s="91" t="s">
        <v>691</v>
      </c>
      <c r="Q2875" s="91" t="s">
        <v>691</v>
      </c>
      <c r="R2875" s="91" t="s">
        <v>691</v>
      </c>
      <c r="S2875" s="91">
        <v>1</v>
      </c>
      <c r="T2875" s="87" t="s">
        <v>691</v>
      </c>
      <c r="U2875" s="87">
        <v>16</v>
      </c>
      <c r="V2875" s="87">
        <v>17</v>
      </c>
      <c r="W2875" s="85" t="s">
        <v>691</v>
      </c>
      <c r="X2875" s="146">
        <v>9.2152428758233186E-3</v>
      </c>
      <c r="Y2875" s="21">
        <v>3.09</v>
      </c>
      <c r="Z2875" s="147">
        <v>203</v>
      </c>
      <c r="AA2875" s="147">
        <v>35</v>
      </c>
      <c r="AB2875" s="21">
        <v>0</v>
      </c>
      <c r="AC2875" s="21">
        <v>0</v>
      </c>
      <c r="AD2875" s="153">
        <f>VLOOKUP(D2875,'Dados Base'!$B:$K,9,FALSE)*31536000/VLOOKUP($F2875,F:H,MATCH(H2874,F2874:AF2874,0),FALSE)</f>
        <v>6609.5518394648825</v>
      </c>
      <c r="AE2875" s="153">
        <f>VLOOKUP(D2875,'Dados Base'!$B:$K,10,FALSE)*31536000/VLOOKUP($F2875,F:H,MATCH(H2874,F2874:AF2874,0),FALSE)</f>
        <v>843.7725752508361</v>
      </c>
      <c r="AF2875" s="148" t="s">
        <v>692</v>
      </c>
      <c r="AG2875" s="21" t="s">
        <v>692</v>
      </c>
      <c r="AH2875" s="148" t="s">
        <v>692</v>
      </c>
      <c r="AI2875" s="148" t="s">
        <v>692</v>
      </c>
      <c r="AJ2875" s="148" t="s">
        <v>692</v>
      </c>
      <c r="AK2875" s="72">
        <f>(SUMIFS('Banco de Indicadores Mun. (2)'!I:I,'Banco de Indicadores Mun. (2)'!B:B,'Banco de Indicadores - Mun. (1)'!B2875,'Banco de Indicadores Mun. (2)'!A:A,'Banco de Indicadores - Mun. (1)'!A2875) / VLOOKUP(D2875,'Dados Base'!$B:$K,8,FALSE)) * 100</f>
        <v>0.10684615384615383</v>
      </c>
      <c r="AL2875" s="72">
        <f>(SUMIFS('Banco de Indicadores Mun. (2)'!I:I,'Banco de Indicadores Mun. (2)'!B:B,'Banco de Indicadores - Mun. (1)'!B2875,'Banco de Indicadores Mun. (2)'!A:A,'Banco de Indicadores - Mun. (1)'!A2875) / VLOOKUP(D2875,'Dados Base'!$B:$K,9,FALSE)) * 100</f>
        <v>4.4329787234042552E-2</v>
      </c>
      <c r="AM2875" s="72">
        <f>(SUMIFS('Banco de Indicadores Mun. (2)'!J:J,'Banco de Indicadores Mun. (2)'!B:B,'Banco de Indicadores - Mun. (1)'!B2875,'Banco de Indicadores Mun. (2)'!A:A,'Banco de Indicadores - Mun. (1)'!A2875) / VLOOKUP(D2875,'Dados Base'!$B:$K,7,FALSE)) * 100</f>
        <v>0</v>
      </c>
      <c r="AN2875" s="72">
        <f>(SUMIFS('Banco de Indicadores Mun. (2)'!K:K,'Banco de Indicadores Mun. (2)'!B:B,'Banco de Indicadores - Mun. (1)'!B2875,'Banco de Indicadores Mun. (2)'!A:A,'Banco de Indicadores - Mun. (1)'!A2875) / VLOOKUP(D2875,'Dados Base'!$B:$K,10,FALSE)) * 100</f>
        <v>0.34725</v>
      </c>
      <c r="AO2875" s="24">
        <v>0</v>
      </c>
      <c r="AP2875" s="25">
        <v>0</v>
      </c>
      <c r="AQ2875" s="17">
        <v>0</v>
      </c>
      <c r="AR2875" s="24">
        <v>9</v>
      </c>
      <c r="AS2875" s="22">
        <v>95</v>
      </c>
      <c r="AT2875" s="22">
        <v>95</v>
      </c>
      <c r="AU2875" s="22">
        <v>85.294117647058826</v>
      </c>
      <c r="AV2875" s="22">
        <v>9.43</v>
      </c>
      <c r="AW2875" s="21">
        <v>0</v>
      </c>
      <c r="AX2875" s="21">
        <v>0</v>
      </c>
      <c r="AY2875" s="116">
        <v>0</v>
      </c>
    </row>
    <row r="2876" spans="1:51" ht="15" x14ac:dyDescent="0.25">
      <c r="A2876" s="144">
        <v>2013</v>
      </c>
      <c r="B2876" s="77" t="s">
        <v>296</v>
      </c>
      <c r="C2876" s="78">
        <v>10</v>
      </c>
      <c r="D2876" s="77">
        <v>3525854</v>
      </c>
      <c r="E2876" s="78">
        <v>352585410</v>
      </c>
      <c r="F2876" s="78" t="str">
        <f t="shared" si="123"/>
        <v>3525854102013</v>
      </c>
      <c r="G2876" s="96">
        <v>2.2401177797654048</v>
      </c>
      <c r="H2876" s="80">
        <f t="shared" si="122"/>
        <v>2959</v>
      </c>
      <c r="I2876" s="91">
        <v>1787</v>
      </c>
      <c r="J2876" s="97">
        <v>1172</v>
      </c>
      <c r="K2876" s="83">
        <f>(H2876)/VLOOKUP(D2876,'Dados Base'!$B:$K,6,FALSE)</f>
        <v>52.150158618258722</v>
      </c>
      <c r="L2876" s="88">
        <f t="shared" si="124"/>
        <v>60.392024332544779</v>
      </c>
      <c r="M2876" s="85" t="s">
        <v>702</v>
      </c>
      <c r="N2876" s="92">
        <v>0.74099999999999999</v>
      </c>
      <c r="O2876" s="91">
        <v>25</v>
      </c>
      <c r="P2876" s="91" t="s">
        <v>691</v>
      </c>
      <c r="Q2876" s="91" t="s">
        <v>691</v>
      </c>
      <c r="R2876" s="91" t="s">
        <v>691</v>
      </c>
      <c r="S2876" s="91">
        <v>23</v>
      </c>
      <c r="T2876" s="87" t="s">
        <v>691</v>
      </c>
      <c r="U2876" s="87">
        <v>11</v>
      </c>
      <c r="V2876" s="87">
        <v>20</v>
      </c>
      <c r="W2876" s="85" t="s">
        <v>691</v>
      </c>
      <c r="X2876" s="146">
        <v>7.7057291666666663E-3</v>
      </c>
      <c r="Y2876" s="21">
        <v>1.24</v>
      </c>
      <c r="Z2876" s="147">
        <v>87</v>
      </c>
      <c r="AA2876" s="147">
        <v>8</v>
      </c>
      <c r="AB2876" s="21">
        <v>0</v>
      </c>
      <c r="AC2876" s="21">
        <v>0</v>
      </c>
      <c r="AD2876" s="153">
        <f>VLOOKUP(D2876,'Dados Base'!$B:$K,9,FALSE)*31536000/VLOOKUP($F2876,F:H,MATCH(H2875,F2875:AF2875,0),FALSE)</f>
        <v>5435.403852652923</v>
      </c>
      <c r="AE2876" s="153">
        <f>VLOOKUP(D2876,'Dados Base'!$B:$K,10,FALSE)*31536000/VLOOKUP($F2876,F:H,MATCH(H2875,F2875:AF2875,0),FALSE)</f>
        <v>746.03582291314638</v>
      </c>
      <c r="AF2876" s="148">
        <v>100</v>
      </c>
      <c r="AG2876" s="21">
        <v>100</v>
      </c>
      <c r="AH2876" s="148">
        <v>58.02</v>
      </c>
      <c r="AI2876" s="148">
        <v>20.47</v>
      </c>
      <c r="AJ2876" s="148">
        <v>100</v>
      </c>
      <c r="AK2876" s="72">
        <f>(SUMIFS('Banco de Indicadores Mun. (2)'!I:I,'Banco de Indicadores Mun. (2)'!B:B,'Banco de Indicadores - Mun. (1)'!B2876,'Banco de Indicadores Mun. (2)'!A:A,'Banco de Indicadores - Mun. (1)'!A2876) / VLOOKUP(D2876,'Dados Base'!$B:$K,8,FALSE)) * 100</f>
        <v>7.2537222222222226</v>
      </c>
      <c r="AL2876" s="72">
        <f>(SUMIFS('Banco de Indicadores Mun. (2)'!I:I,'Banco de Indicadores Mun. (2)'!B:B,'Banco de Indicadores - Mun. (1)'!B2876,'Banco de Indicadores Mun. (2)'!A:A,'Banco de Indicadores - Mun. (1)'!A2876) / VLOOKUP(D2876,'Dados Base'!$B:$K,9,FALSE)) * 100</f>
        <v>2.560137254901961</v>
      </c>
      <c r="AM2876" s="72">
        <f>(SUMIFS('Banco de Indicadores Mun. (2)'!J:J,'Banco de Indicadores Mun. (2)'!B:B,'Banco de Indicadores - Mun. (1)'!B2876,'Banco de Indicadores Mun. (2)'!A:A,'Banco de Indicadores - Mun. (1)'!A2876) / VLOOKUP(D2876,'Dados Base'!$B:$K,7,FALSE)) * 100</f>
        <v>5.3030909090909084</v>
      </c>
      <c r="AN2876" s="72">
        <f>(SUMIFS('Banco de Indicadores Mun. (2)'!K:K,'Banco de Indicadores Mun. (2)'!B:B,'Banco de Indicadores - Mun. (1)'!B2876,'Banco de Indicadores Mun. (2)'!A:A,'Banco de Indicadores - Mun. (1)'!A2876) / VLOOKUP(D2876,'Dados Base'!$B:$K,10,FALSE)) * 100</f>
        <v>10.319000000000003</v>
      </c>
      <c r="AO2876" s="24">
        <v>0</v>
      </c>
      <c r="AP2876" s="25">
        <v>0</v>
      </c>
      <c r="AQ2876" s="17">
        <v>0</v>
      </c>
      <c r="AR2876" s="24">
        <v>10</v>
      </c>
      <c r="AS2876" s="22">
        <v>100</v>
      </c>
      <c r="AT2876" s="22">
        <v>100</v>
      </c>
      <c r="AU2876" s="22">
        <v>91.578947368421055</v>
      </c>
      <c r="AV2876" s="22">
        <v>9.6999999999999993</v>
      </c>
      <c r="AW2876" s="21">
        <v>0</v>
      </c>
      <c r="AX2876" s="21">
        <v>0</v>
      </c>
      <c r="AY2876" s="116">
        <v>62.291314565507427</v>
      </c>
    </row>
    <row r="2877" spans="1:51" ht="15" x14ac:dyDescent="0.25">
      <c r="A2877" s="144">
        <v>2013</v>
      </c>
      <c r="B2877" s="77" t="s">
        <v>297</v>
      </c>
      <c r="C2877" s="78">
        <v>5</v>
      </c>
      <c r="D2877" s="77">
        <v>3525904</v>
      </c>
      <c r="E2877" s="78">
        <v>35259045</v>
      </c>
      <c r="F2877" s="78" t="str">
        <f t="shared" si="123"/>
        <v>352590452013</v>
      </c>
      <c r="G2877" s="96">
        <v>1.2544297516553726</v>
      </c>
      <c r="H2877" s="80">
        <f t="shared" si="122"/>
        <v>382363</v>
      </c>
      <c r="I2877" s="91">
        <v>367926</v>
      </c>
      <c r="J2877" s="97">
        <v>14437</v>
      </c>
      <c r="K2877" s="83">
        <f>(H2877)/VLOOKUP(D2877,'Dados Base'!$B:$K,6,FALSE)</f>
        <v>885.16100655138086</v>
      </c>
      <c r="L2877" s="88">
        <f t="shared" si="124"/>
        <v>96.224268561550147</v>
      </c>
      <c r="M2877" s="85" t="s">
        <v>702</v>
      </c>
      <c r="N2877" s="92">
        <v>0.82199999999999995</v>
      </c>
      <c r="O2877" s="91">
        <v>160</v>
      </c>
      <c r="P2877" s="91" t="s">
        <v>691</v>
      </c>
      <c r="Q2877" s="91" t="s">
        <v>691</v>
      </c>
      <c r="R2877" s="91" t="s">
        <v>691</v>
      </c>
      <c r="S2877" s="91">
        <v>909</v>
      </c>
      <c r="T2877" s="87" t="s">
        <v>691</v>
      </c>
      <c r="U2877" s="87">
        <v>4112</v>
      </c>
      <c r="V2877" s="87">
        <v>4633</v>
      </c>
      <c r="W2877" s="85" t="s">
        <v>691</v>
      </c>
      <c r="X2877" s="146">
        <v>1.309163116625</v>
      </c>
      <c r="Y2877" s="21">
        <v>339.28</v>
      </c>
      <c r="Z2877" s="147">
        <v>18378</v>
      </c>
      <c r="AA2877" s="147">
        <v>1979</v>
      </c>
      <c r="AB2877" s="21">
        <v>73</v>
      </c>
      <c r="AC2877" s="21">
        <v>0</v>
      </c>
      <c r="AD2877" s="153">
        <f>VLOOKUP(D2877,'Dados Base'!$B:$K,9,FALSE)*31536000/VLOOKUP($F2877,F:H,MATCH(H2876,F2876:AF2876,0),FALSE)</f>
        <v>428.05355120657595</v>
      </c>
      <c r="AE2877" s="153">
        <f>VLOOKUP(D2877,'Dados Base'!$B:$K,10,FALSE)*31536000/VLOOKUP($F2877,F:H,MATCH(H2876,F2876:AF2876,0),FALSE)</f>
        <v>57.733619623237601</v>
      </c>
      <c r="AF2877" s="148">
        <v>98.28</v>
      </c>
      <c r="AG2877" s="21">
        <v>100</v>
      </c>
      <c r="AH2877" s="148">
        <v>98.28</v>
      </c>
      <c r="AI2877" s="148">
        <v>35.130000000000003</v>
      </c>
      <c r="AJ2877" s="148">
        <v>100</v>
      </c>
      <c r="AK2877" s="72">
        <f>(SUMIFS('Banco de Indicadores Mun. (2)'!I:I,'Banco de Indicadores Mun. (2)'!B:B,'Banco de Indicadores - Mun. (1)'!B2877,'Banco de Indicadores Mun. (2)'!A:A,'Banco de Indicadores - Mun. (1)'!A2877) / VLOOKUP(D2877,'Dados Base'!$B:$K,8,FALSE)) * 100</f>
        <v>121.50553571428576</v>
      </c>
      <c r="AL2877" s="72">
        <f>(SUMIFS('Banco de Indicadores Mun. (2)'!I:I,'Banco de Indicadores Mun. (2)'!B:B,'Banco de Indicadores - Mun. (1)'!B2877,'Banco de Indicadores Mun. (2)'!A:A,'Banco de Indicadores - Mun. (1)'!A2877) / VLOOKUP(D2877,'Dados Base'!$B:$K,9,FALSE)) * 100</f>
        <v>45.886483622350681</v>
      </c>
      <c r="AM2877" s="72">
        <f>(SUMIFS('Banco de Indicadores Mun. (2)'!J:J,'Banco de Indicadores Mun. (2)'!B:B,'Banco de Indicadores - Mun. (1)'!B2877,'Banco de Indicadores Mun. (2)'!A:A,'Banco de Indicadores - Mun. (1)'!A2877) / VLOOKUP(D2877,'Dados Base'!$B:$K,7,FALSE)) * 100</f>
        <v>170.38791269841275</v>
      </c>
      <c r="AN2877" s="72">
        <f>(SUMIFS('Banco de Indicadores Mun. (2)'!K:K,'Banco de Indicadores Mun. (2)'!B:B,'Banco de Indicadores - Mun. (1)'!B2877,'Banco de Indicadores Mun. (2)'!A:A,'Banco de Indicadores - Mun. (1)'!A2877) / VLOOKUP(D2877,'Dados Base'!$B:$K,10,FALSE)) * 100</f>
        <v>33.51725714285714</v>
      </c>
      <c r="AO2877" s="24">
        <v>0</v>
      </c>
      <c r="AP2877" s="25">
        <v>0</v>
      </c>
      <c r="AQ2877" s="17">
        <v>0</v>
      </c>
      <c r="AR2877" s="24">
        <v>8.5</v>
      </c>
      <c r="AS2877" s="22">
        <v>98</v>
      </c>
      <c r="AT2877" s="22">
        <v>96.039999999999992</v>
      </c>
      <c r="AU2877" s="22">
        <v>90.278528270373826</v>
      </c>
      <c r="AV2877" s="22">
        <v>9.94</v>
      </c>
      <c r="AW2877" s="21">
        <v>5</v>
      </c>
      <c r="AX2877" s="21">
        <v>0</v>
      </c>
      <c r="AY2877" s="116">
        <v>150.62862129249345</v>
      </c>
    </row>
    <row r="2878" spans="1:51" ht="15" x14ac:dyDescent="0.25">
      <c r="A2878" s="144">
        <v>2013</v>
      </c>
      <c r="B2878" s="77" t="s">
        <v>298</v>
      </c>
      <c r="C2878" s="78">
        <v>21</v>
      </c>
      <c r="D2878" s="77">
        <v>3526001</v>
      </c>
      <c r="E2878" s="78">
        <v>352600121</v>
      </c>
      <c r="F2878" s="78" t="str">
        <f t="shared" si="123"/>
        <v>3526001212013</v>
      </c>
      <c r="G2878" s="96">
        <v>0.86432485887830701</v>
      </c>
      <c r="H2878" s="80">
        <f t="shared" si="122"/>
        <v>19124</v>
      </c>
      <c r="I2878" s="91">
        <v>15898</v>
      </c>
      <c r="J2878" s="97">
        <v>3226</v>
      </c>
      <c r="K2878" s="83">
        <f>(H2878)/VLOOKUP(D2878,'Dados Base'!$B:$K,6,FALSE)</f>
        <v>32.811749365177405</v>
      </c>
      <c r="L2878" s="88">
        <f t="shared" si="124"/>
        <v>83.131144112110434</v>
      </c>
      <c r="M2878" s="85" t="s">
        <v>702</v>
      </c>
      <c r="N2878" s="92">
        <v>0.745</v>
      </c>
      <c r="O2878" s="91">
        <v>104</v>
      </c>
      <c r="P2878" s="91" t="s">
        <v>691</v>
      </c>
      <c r="Q2878" s="91" t="s">
        <v>691</v>
      </c>
      <c r="R2878" s="91" t="s">
        <v>691</v>
      </c>
      <c r="S2878" s="91">
        <v>29</v>
      </c>
      <c r="T2878" s="87" t="s">
        <v>691</v>
      </c>
      <c r="U2878" s="87">
        <v>220</v>
      </c>
      <c r="V2878" s="87">
        <v>187</v>
      </c>
      <c r="W2878" s="85" t="s">
        <v>691</v>
      </c>
      <c r="X2878" s="146">
        <v>4.4046708599914691E-2</v>
      </c>
      <c r="Y2878" s="21">
        <v>11.38</v>
      </c>
      <c r="Z2878" s="147">
        <v>716</v>
      </c>
      <c r="AA2878" s="147">
        <v>162</v>
      </c>
      <c r="AB2878" s="21">
        <v>2</v>
      </c>
      <c r="AC2878" s="21">
        <v>0</v>
      </c>
      <c r="AD2878" s="153">
        <f>VLOOKUP(D2878,'Dados Base'!$B:$K,9,FALSE)*31536000/VLOOKUP($F2878,F:H,MATCH(H2877,F2877:AF2877,0),FALSE)</f>
        <v>7123.7983685421459</v>
      </c>
      <c r="AE2878" s="153">
        <f>VLOOKUP(D2878,'Dados Base'!$B:$K,10,FALSE)*31536000/VLOOKUP($F2878,F:H,MATCH(H2877,F2877:AF2877,0),FALSE)</f>
        <v>857.49424806525826</v>
      </c>
      <c r="AF2878" s="148" t="s">
        <v>692</v>
      </c>
      <c r="AG2878" s="21">
        <v>80</v>
      </c>
      <c r="AH2878" s="148" t="s">
        <v>692</v>
      </c>
      <c r="AI2878" s="148" t="s">
        <v>692</v>
      </c>
      <c r="AJ2878" s="148" t="s">
        <v>692</v>
      </c>
      <c r="AK2878" s="72">
        <f>(SUMIFS('Banco de Indicadores Mun. (2)'!I:I,'Banco de Indicadores Mun. (2)'!B:B,'Banco de Indicadores - Mun. (1)'!B2878,'Banco de Indicadores Mun. (2)'!A:A,'Banco de Indicadores - Mun. (1)'!A2878) / VLOOKUP(D2878,'Dados Base'!$B:$K,8,FALSE)) * 100</f>
        <v>11.230406417112299</v>
      </c>
      <c r="AL2878" s="72">
        <f>(SUMIFS('Banco de Indicadores Mun. (2)'!I:I,'Banco de Indicadores Mun. (2)'!B:B,'Banco de Indicadores - Mun. (1)'!B2878,'Banco de Indicadores Mun. (2)'!A:A,'Banco de Indicadores - Mun. (1)'!A2878) / VLOOKUP(D2878,'Dados Base'!$B:$K,9,FALSE)) * 100</f>
        <v>4.8613101851851841</v>
      </c>
      <c r="AM2878" s="72">
        <f>(SUMIFS('Banco de Indicadores Mun. (2)'!J:J,'Banco de Indicadores Mun. (2)'!B:B,'Banco de Indicadores - Mun. (1)'!B2878,'Banco de Indicadores Mun. (2)'!A:A,'Banco de Indicadores - Mun. (1)'!A2878) / VLOOKUP(D2878,'Dados Base'!$B:$K,7,FALSE)) * 100</f>
        <v>12.276318518518517</v>
      </c>
      <c r="AN2878" s="72">
        <f>(SUMIFS('Banco de Indicadores Mun. (2)'!K:K,'Banco de Indicadores Mun. (2)'!B:B,'Banco de Indicadores - Mun. (1)'!B2878,'Banco de Indicadores Mun. (2)'!A:A,'Banco de Indicadores - Mun. (1)'!A2878) / VLOOKUP(D2878,'Dados Base'!$B:$K,10,FALSE)) * 100</f>
        <v>8.5150576923076926</v>
      </c>
      <c r="AO2878" s="24">
        <v>1</v>
      </c>
      <c r="AP2878" s="25">
        <v>0</v>
      </c>
      <c r="AQ2878" s="17">
        <v>6</v>
      </c>
      <c r="AR2878" s="24">
        <v>8.6</v>
      </c>
      <c r="AS2878" s="22">
        <v>100</v>
      </c>
      <c r="AT2878" s="22">
        <v>100</v>
      </c>
      <c r="AU2878" s="22">
        <v>81.548974943052386</v>
      </c>
      <c r="AV2878" s="22">
        <v>9.6999999999999993</v>
      </c>
      <c r="AW2878" s="21">
        <v>0</v>
      </c>
      <c r="AX2878" s="21">
        <v>0</v>
      </c>
      <c r="AY2878" s="116">
        <v>4.6494852083652418</v>
      </c>
    </row>
    <row r="2879" spans="1:51" ht="15" x14ac:dyDescent="0.25">
      <c r="A2879" s="144">
        <v>2013</v>
      </c>
      <c r="B2879" s="77" t="s">
        <v>299</v>
      </c>
      <c r="C2879" s="78">
        <v>11</v>
      </c>
      <c r="D2879" s="77">
        <v>3526100</v>
      </c>
      <c r="E2879" s="78">
        <v>352610011</v>
      </c>
      <c r="F2879" s="78" t="str">
        <f t="shared" si="123"/>
        <v>3526100112013</v>
      </c>
      <c r="G2879" s="96">
        <v>-0.6457842622719201</v>
      </c>
      <c r="H2879" s="80">
        <f t="shared" si="122"/>
        <v>19049</v>
      </c>
      <c r="I2879" s="91">
        <v>12149</v>
      </c>
      <c r="J2879" s="97">
        <v>6900</v>
      </c>
      <c r="K2879" s="83">
        <f>(H2879)/VLOOKUP(D2879,'Dados Base'!$B:$K,6,FALSE)</f>
        <v>23.203322938998244</v>
      </c>
      <c r="L2879" s="88">
        <f t="shared" si="124"/>
        <v>63.777626122106149</v>
      </c>
      <c r="M2879" s="85" t="s">
        <v>702</v>
      </c>
      <c r="N2879" s="92">
        <v>0.7</v>
      </c>
      <c r="O2879" s="91">
        <v>167</v>
      </c>
      <c r="P2879" s="91" t="s">
        <v>691</v>
      </c>
      <c r="Q2879" s="91" t="s">
        <v>691</v>
      </c>
      <c r="R2879" s="91" t="s">
        <v>691</v>
      </c>
      <c r="S2879" s="91">
        <v>26</v>
      </c>
      <c r="T2879" s="87" t="s">
        <v>691</v>
      </c>
      <c r="U2879" s="87">
        <v>85</v>
      </c>
      <c r="V2879" s="87">
        <v>72</v>
      </c>
      <c r="W2879" s="85" t="s">
        <v>691</v>
      </c>
      <c r="X2879" s="146">
        <v>3.9487651006944444E-2</v>
      </c>
      <c r="Y2879" s="21">
        <v>8.6199999999999992</v>
      </c>
      <c r="Z2879" s="147">
        <v>284</v>
      </c>
      <c r="AA2879" s="147">
        <v>381</v>
      </c>
      <c r="AB2879" s="21">
        <v>3</v>
      </c>
      <c r="AC2879" s="21">
        <v>0</v>
      </c>
      <c r="AD2879" s="153">
        <f>VLOOKUP(D2879,'Dados Base'!$B:$K,9,FALSE)*31536000/VLOOKUP($F2879,F:H,MATCH(H2878,F2878:AF2878,0),FALSE)</f>
        <v>40891.343377605124</v>
      </c>
      <c r="AE2879" s="153">
        <f>VLOOKUP(D2879,'Dados Base'!$B:$K,10,FALSE)*31536000/VLOOKUP($F2879,F:H,MATCH(H2878,F2878:AF2878,0),FALSE)</f>
        <v>5297.6639193658448</v>
      </c>
      <c r="AF2879" s="148">
        <v>68.099999999999994</v>
      </c>
      <c r="AG2879" s="21" t="s">
        <v>692</v>
      </c>
      <c r="AH2879" s="148">
        <v>44.37</v>
      </c>
      <c r="AI2879" s="148">
        <v>30.6</v>
      </c>
      <c r="AJ2879" s="148">
        <v>100</v>
      </c>
      <c r="AK2879" s="72">
        <f>(SUMIFS('Banco de Indicadores Mun. (2)'!I:I,'Banco de Indicadores Mun. (2)'!B:B,'Banco de Indicadores - Mun. (1)'!B2879,'Banco de Indicadores Mun. (2)'!A:A,'Banco de Indicadores - Mun. (1)'!A2879) / VLOOKUP(D2879,'Dados Base'!$B:$K,8,FALSE)) * 100</f>
        <v>1.3138710575139139</v>
      </c>
      <c r="AL2879" s="72">
        <f>(SUMIFS('Banco de Indicadores Mun. (2)'!I:I,'Banco de Indicadores Mun. (2)'!B:B,'Banco de Indicadores - Mun. (1)'!B2879,'Banco de Indicadores Mun. (2)'!A:A,'Banco de Indicadores - Mun. (1)'!A2879) / VLOOKUP(D2879,'Dados Base'!$B:$K,9,FALSE)) * 100</f>
        <v>0.57342226720647738</v>
      </c>
      <c r="AM2879" s="72">
        <f>(SUMIFS('Banco de Indicadores Mun. (2)'!J:J,'Banco de Indicadores Mun. (2)'!B:B,'Banco de Indicadores - Mun. (1)'!B2879,'Banco de Indicadores Mun. (2)'!A:A,'Banco de Indicadores - Mun. (1)'!A2879) / VLOOKUP(D2879,'Dados Base'!$B:$K,7,FALSE)) * 100</f>
        <v>1.8486134564643788</v>
      </c>
      <c r="AN2879" s="72">
        <f>(SUMIFS('Banco de Indicadores Mun. (2)'!K:K,'Banco de Indicadores Mun. (2)'!B:B,'Banco de Indicadores - Mun. (1)'!B2879,'Banco de Indicadores Mun. (2)'!A:A,'Banco de Indicadores - Mun. (1)'!A2879) / VLOOKUP(D2879,'Dados Base'!$B:$K,10,FALSE)) * 100</f>
        <v>4.7200000000000013E-2</v>
      </c>
      <c r="AO2879" s="24">
        <v>1</v>
      </c>
      <c r="AP2879" s="25">
        <v>0</v>
      </c>
      <c r="AQ2879" s="17">
        <v>465</v>
      </c>
      <c r="AR2879" s="24">
        <v>5.4</v>
      </c>
      <c r="AS2879" s="22">
        <v>64</v>
      </c>
      <c r="AT2879" s="22">
        <v>60.8</v>
      </c>
      <c r="AU2879" s="22">
        <v>42.70676691729323</v>
      </c>
      <c r="AV2879" s="22">
        <v>5.66</v>
      </c>
      <c r="AW2879" s="21">
        <v>0</v>
      </c>
      <c r="AX2879" s="21">
        <v>0</v>
      </c>
      <c r="AY2879" s="116">
        <v>21.638462495239033</v>
      </c>
    </row>
    <row r="2880" spans="1:51" ht="15" x14ac:dyDescent="0.25">
      <c r="A2880" s="144">
        <v>2013</v>
      </c>
      <c r="B2880" s="77" t="s">
        <v>300</v>
      </c>
      <c r="C2880" s="78">
        <v>11</v>
      </c>
      <c r="D2880" s="77">
        <v>3526209</v>
      </c>
      <c r="E2880" s="78">
        <v>352620911</v>
      </c>
      <c r="F2880" s="78" t="str">
        <f t="shared" si="123"/>
        <v>3526209112013</v>
      </c>
      <c r="G2880" s="96">
        <v>0.65400332304486053</v>
      </c>
      <c r="H2880" s="80">
        <f t="shared" si="122"/>
        <v>29188</v>
      </c>
      <c r="I2880" s="91">
        <v>23427</v>
      </c>
      <c r="J2880" s="97">
        <v>5761</v>
      </c>
      <c r="K2880" s="83">
        <f>(H2880)/VLOOKUP(D2880,'Dados Base'!$B:$K,6,FALSE)</f>
        <v>55.958588957055213</v>
      </c>
      <c r="L2880" s="88">
        <f t="shared" si="124"/>
        <v>80.26243661778814</v>
      </c>
      <c r="M2880" s="85" t="s">
        <v>702</v>
      </c>
      <c r="N2880" s="92">
        <v>0.70899999999999996</v>
      </c>
      <c r="O2880" s="91">
        <v>17</v>
      </c>
      <c r="P2880" s="91" t="s">
        <v>691</v>
      </c>
      <c r="Q2880" s="91" t="s">
        <v>691</v>
      </c>
      <c r="R2880" s="91" t="s">
        <v>691</v>
      </c>
      <c r="S2880" s="91">
        <v>23</v>
      </c>
      <c r="T2880" s="87" t="s">
        <v>691</v>
      </c>
      <c r="U2880" s="87">
        <v>189</v>
      </c>
      <c r="V2880" s="87">
        <v>115</v>
      </c>
      <c r="W2880" s="85" t="s">
        <v>691</v>
      </c>
      <c r="X2880" s="146">
        <v>4.0843302162037035E-2</v>
      </c>
      <c r="Y2880" s="21">
        <v>16.38</v>
      </c>
      <c r="Z2880" s="147">
        <v>517</v>
      </c>
      <c r="AA2880" s="147">
        <v>747</v>
      </c>
      <c r="AB2880" s="21">
        <v>4</v>
      </c>
      <c r="AC2880" s="21">
        <v>1</v>
      </c>
      <c r="AD2880" s="153">
        <f>VLOOKUP(D2880,'Dados Base'!$B:$K,9,FALSE)*31536000/VLOOKUP($F2880,F:H,MATCH(H2879,F2879:AF2879,0),FALSE)</f>
        <v>17135.842126901465</v>
      </c>
      <c r="AE2880" s="153">
        <f>VLOOKUP(D2880,'Dados Base'!$B:$K,10,FALSE)*31536000/VLOOKUP($F2880,F:H,MATCH(H2879,F2879:AF2879,0),FALSE)</f>
        <v>2214.9102370837327</v>
      </c>
      <c r="AF2880" s="148">
        <v>45.97</v>
      </c>
      <c r="AG2880" s="21" t="s">
        <v>692</v>
      </c>
      <c r="AH2880" s="148">
        <v>12.51</v>
      </c>
      <c r="AI2880" s="148">
        <v>32.26</v>
      </c>
      <c r="AJ2880" s="148">
        <v>59.4</v>
      </c>
      <c r="AK2880" s="72">
        <f>(SUMIFS('Banco de Indicadores Mun. (2)'!I:I,'Banco de Indicadores Mun. (2)'!B:B,'Banco de Indicadores - Mun. (1)'!B2880,'Banco de Indicadores Mun. (2)'!A:A,'Banco de Indicadores - Mun. (1)'!A2880) / VLOOKUP(D2880,'Dados Base'!$B:$K,8,FALSE)) * 100</f>
        <v>3.949566473988439E-2</v>
      </c>
      <c r="AL2880" s="72">
        <f>(SUMIFS('Banco de Indicadores Mun. (2)'!I:I,'Banco de Indicadores Mun. (2)'!B:B,'Banco de Indicadores - Mun. (1)'!B2880,'Banco de Indicadores Mun. (2)'!A:A,'Banco de Indicadores - Mun. (1)'!A2880) / VLOOKUP(D2880,'Dados Base'!$B:$K,9,FALSE)) * 100</f>
        <v>1.723266078184111E-2</v>
      </c>
      <c r="AM2880" s="72">
        <f>(SUMIFS('Banco de Indicadores Mun. (2)'!J:J,'Banco de Indicadores Mun. (2)'!B:B,'Banco de Indicadores - Mun. (1)'!B2880,'Banco de Indicadores Mun. (2)'!A:A,'Banco de Indicadores - Mun. (1)'!A2880) / VLOOKUP(D2880,'Dados Base'!$B:$K,7,FALSE)) * 100</f>
        <v>3.9926078028747432E-2</v>
      </c>
      <c r="AN2880" s="72">
        <f>(SUMIFS('Banco de Indicadores Mun. (2)'!K:K,'Banco de Indicadores Mun. (2)'!B:B,'Banco de Indicadores - Mun. (1)'!B2880,'Banco de Indicadores Mun. (2)'!A:A,'Banco de Indicadores - Mun. (1)'!A2880) / VLOOKUP(D2880,'Dados Base'!$B:$K,10,FALSE)) * 100</f>
        <v>3.8473170731707321E-2</v>
      </c>
      <c r="AO2880" s="24">
        <v>0</v>
      </c>
      <c r="AP2880" s="25">
        <v>0</v>
      </c>
      <c r="AQ2880" s="17">
        <v>0</v>
      </c>
      <c r="AR2880" s="24">
        <v>9.4</v>
      </c>
      <c r="AS2880" s="22">
        <v>43</v>
      </c>
      <c r="AT2880" s="22">
        <v>43</v>
      </c>
      <c r="AU2880" s="22">
        <v>40.901898734177216</v>
      </c>
      <c r="AV2880" s="22">
        <v>5.0999999999999996</v>
      </c>
      <c r="AW2880" s="21">
        <v>0</v>
      </c>
      <c r="AX2880" s="21">
        <v>1</v>
      </c>
      <c r="AY2880" s="116">
        <v>84.83950582399163</v>
      </c>
    </row>
    <row r="2881" spans="1:51" ht="15" x14ac:dyDescent="0.25">
      <c r="A2881" s="144">
        <v>2013</v>
      </c>
      <c r="B2881" s="77" t="s">
        <v>301</v>
      </c>
      <c r="C2881" s="78">
        <v>2</v>
      </c>
      <c r="D2881" s="77">
        <v>3526308</v>
      </c>
      <c r="E2881" s="78">
        <v>35263082</v>
      </c>
      <c r="F2881" s="78" t="str">
        <f t="shared" si="123"/>
        <v>352630822013</v>
      </c>
      <c r="G2881" s="96">
        <v>-0.19876272120289418</v>
      </c>
      <c r="H2881" s="80">
        <f t="shared" si="122"/>
        <v>4827</v>
      </c>
      <c r="I2881" s="91">
        <v>3222</v>
      </c>
      <c r="J2881" s="97">
        <v>1605</v>
      </c>
      <c r="K2881" s="83">
        <f>(H2881)/VLOOKUP(D2881,'Dados Base'!$B:$K,6,FALSE)</f>
        <v>18.861362925914349</v>
      </c>
      <c r="L2881" s="88">
        <f t="shared" si="124"/>
        <v>66.749533871970172</v>
      </c>
      <c r="M2881" s="85" t="s">
        <v>702</v>
      </c>
      <c r="N2881" s="92">
        <v>0.69299999999999995</v>
      </c>
      <c r="O2881" s="91">
        <v>88</v>
      </c>
      <c r="P2881" s="91" t="s">
        <v>691</v>
      </c>
      <c r="Q2881" s="91" t="s">
        <v>691</v>
      </c>
      <c r="R2881" s="91" t="s">
        <v>691</v>
      </c>
      <c r="S2881" s="91">
        <v>7</v>
      </c>
      <c r="T2881" s="87" t="s">
        <v>691</v>
      </c>
      <c r="U2881" s="87">
        <v>28</v>
      </c>
      <c r="V2881" s="87">
        <v>40</v>
      </c>
      <c r="W2881" s="85" t="s">
        <v>691</v>
      </c>
      <c r="X2881" s="146">
        <v>8.1480765624999986E-3</v>
      </c>
      <c r="Y2881" s="21">
        <v>2.25</v>
      </c>
      <c r="Z2881" s="147">
        <v>157</v>
      </c>
      <c r="AA2881" s="147">
        <v>17</v>
      </c>
      <c r="AB2881" s="21">
        <v>0</v>
      </c>
      <c r="AC2881" s="21">
        <v>0</v>
      </c>
      <c r="AD2881" s="153">
        <f>VLOOKUP(D2881,'Dados Base'!$B:$K,9,FALSE)*31536000/VLOOKUP($F2881,F:H,MATCH(H2880,F2880:AF2880,0),FALSE)</f>
        <v>25283.679303915476</v>
      </c>
      <c r="AE2881" s="153">
        <f>VLOOKUP(D2881,'Dados Base'!$B:$K,10,FALSE)*31536000/VLOOKUP($F2881,F:H,MATCH(H2880,F2880:AF2880,0),FALSE)</f>
        <v>2547.9676817899308</v>
      </c>
      <c r="AF2881" s="148">
        <v>64.819999999999993</v>
      </c>
      <c r="AG2881" s="21">
        <v>64.819999999999993</v>
      </c>
      <c r="AH2881" s="148">
        <v>62.12</v>
      </c>
      <c r="AI2881" s="148">
        <v>20.440000000000001</v>
      </c>
      <c r="AJ2881" s="148">
        <v>100</v>
      </c>
      <c r="AK2881" s="72">
        <f>(SUMIFS('Banco de Indicadores Mun. (2)'!I:I,'Banco de Indicadores Mun. (2)'!B:B,'Banco de Indicadores - Mun. (1)'!B2881,'Banco de Indicadores Mun. (2)'!A:A,'Banco de Indicadores - Mun. (1)'!A2881) / VLOOKUP(D2881,'Dados Base'!$B:$K,8,FALSE)) * 100</f>
        <v>1.6184311377245508</v>
      </c>
      <c r="AL2881" s="72">
        <f>(SUMIFS('Banco de Indicadores Mun. (2)'!I:I,'Banco de Indicadores Mun. (2)'!B:B,'Banco de Indicadores - Mun. (1)'!B2881,'Banco de Indicadores Mun. (2)'!A:A,'Banco de Indicadores - Mun. (1)'!A2881) / VLOOKUP(D2881,'Dados Base'!$B:$K,9,FALSE)) * 100</f>
        <v>0.69839276485788115</v>
      </c>
      <c r="AM2881" s="72">
        <f>(SUMIFS('Banco de Indicadores Mun. (2)'!J:J,'Banco de Indicadores Mun. (2)'!B:B,'Banco de Indicadores - Mun. (1)'!B2881,'Banco de Indicadores Mun. (2)'!A:A,'Banco de Indicadores - Mun. (1)'!A2881) / VLOOKUP(D2881,'Dados Base'!$B:$K,7,FALSE)) * 100</f>
        <v>2.1115468750000002</v>
      </c>
      <c r="AN2881" s="72">
        <f>(SUMIFS('Banco de Indicadores Mun. (2)'!K:K,'Banco de Indicadores Mun. (2)'!B:B,'Banco de Indicadores - Mun. (1)'!B2881,'Banco de Indicadores Mun. (2)'!A:A,'Banco de Indicadores - Mun. (1)'!A2881) / VLOOKUP(D2881,'Dados Base'!$B:$K,10,FALSE)) * 100</f>
        <v>0</v>
      </c>
      <c r="AO2881" s="24">
        <v>0</v>
      </c>
      <c r="AP2881" s="25">
        <v>20.716801325875284</v>
      </c>
      <c r="AQ2881" s="17">
        <v>0</v>
      </c>
      <c r="AR2881" s="24">
        <v>7.7</v>
      </c>
      <c r="AS2881" s="22">
        <v>100</v>
      </c>
      <c r="AT2881" s="22">
        <v>100</v>
      </c>
      <c r="AU2881" s="22">
        <v>90.229885057471265</v>
      </c>
      <c r="AV2881" s="22">
        <v>10</v>
      </c>
      <c r="AW2881" s="21">
        <v>0</v>
      </c>
      <c r="AX2881" s="21">
        <v>0</v>
      </c>
      <c r="AY2881" s="116">
        <v>0</v>
      </c>
    </row>
    <row r="2882" spans="1:51" ht="15" x14ac:dyDescent="0.25">
      <c r="A2882" s="144">
        <v>2013</v>
      </c>
      <c r="B2882" s="77" t="s">
        <v>302</v>
      </c>
      <c r="C2882" s="78">
        <v>10</v>
      </c>
      <c r="D2882" s="77">
        <v>3526407</v>
      </c>
      <c r="E2882" s="78">
        <v>352640710</v>
      </c>
      <c r="F2882" s="78" t="str">
        <f t="shared" si="123"/>
        <v>3526407102013</v>
      </c>
      <c r="G2882" s="96">
        <v>1.2174536960426474</v>
      </c>
      <c r="H2882" s="80">
        <f t="shared" ref="H2882:H2945" si="125">SUM(I2882:J2882)</f>
        <v>26032</v>
      </c>
      <c r="I2882" s="91">
        <v>23393</v>
      </c>
      <c r="J2882" s="97">
        <v>2639</v>
      </c>
      <c r="K2882" s="83">
        <f>(H2882)/VLOOKUP(D2882,'Dados Base'!$B:$K,6,FALSE)</f>
        <v>67.307891198676188</v>
      </c>
      <c r="L2882" s="88">
        <f t="shared" si="124"/>
        <v>89.862476951444378</v>
      </c>
      <c r="M2882" s="85" t="s">
        <v>702</v>
      </c>
      <c r="N2882" s="92">
        <v>0.72899999999999998</v>
      </c>
      <c r="O2882" s="91">
        <v>112</v>
      </c>
      <c r="P2882" s="91" t="s">
        <v>691</v>
      </c>
      <c r="Q2882" s="91" t="s">
        <v>691</v>
      </c>
      <c r="R2882" s="91" t="s">
        <v>691</v>
      </c>
      <c r="S2882" s="91">
        <v>121</v>
      </c>
      <c r="T2882" s="87" t="s">
        <v>691</v>
      </c>
      <c r="U2882" s="87">
        <v>292</v>
      </c>
      <c r="V2882" s="87">
        <v>200</v>
      </c>
      <c r="W2882" s="85" t="s">
        <v>691</v>
      </c>
      <c r="X2882" s="146">
        <v>7.3947632074074079E-2</v>
      </c>
      <c r="Y2882" s="21">
        <v>16.829999999999998</v>
      </c>
      <c r="Z2882" s="147">
        <v>1040</v>
      </c>
      <c r="AA2882" s="147">
        <v>259</v>
      </c>
      <c r="AB2882" s="21">
        <v>4</v>
      </c>
      <c r="AC2882" s="21">
        <v>0</v>
      </c>
      <c r="AD2882" s="153">
        <f>VLOOKUP(D2882,'Dados Base'!$B:$K,9,FALSE)*31536000/VLOOKUP($F2882,F:H,MATCH(H2881,F2881:AF2881,0),FALSE)</f>
        <v>4167.3263675476337</v>
      </c>
      <c r="AE2882" s="153">
        <f>VLOOKUP(D2882,'Dados Base'!$B:$K,10,FALSE)*31536000/VLOOKUP($F2882,F:H,MATCH(H2881,F2881:AF2881,0),FALSE)</f>
        <v>617.83036263060853</v>
      </c>
      <c r="AF2882" s="148">
        <v>93.32</v>
      </c>
      <c r="AG2882" s="21">
        <v>94.03</v>
      </c>
      <c r="AH2882" s="148">
        <v>86.22</v>
      </c>
      <c r="AI2882" s="148">
        <v>46.53</v>
      </c>
      <c r="AJ2882" s="148">
        <v>100</v>
      </c>
      <c r="AK2882" s="72">
        <f>(SUMIFS('Banco de Indicadores Mun. (2)'!I:I,'Banco de Indicadores Mun. (2)'!B:B,'Banco de Indicadores - Mun. (1)'!B2882,'Banco de Indicadores Mun. (2)'!A:A,'Banco de Indicadores - Mun. (1)'!A2882) / VLOOKUP(D2882,'Dados Base'!$B:$K,8,FALSE)) * 100</f>
        <v>24.83043089430894</v>
      </c>
      <c r="AL2882" s="72">
        <f>(SUMIFS('Banco de Indicadores Mun. (2)'!I:I,'Banco de Indicadores Mun. (2)'!B:B,'Banco de Indicadores - Mun. (1)'!B2882,'Banco de Indicadores Mun. (2)'!A:A,'Banco de Indicadores - Mun. (1)'!A2882) / VLOOKUP(D2882,'Dados Base'!$B:$K,9,FALSE)) * 100</f>
        <v>8.8783226744186035</v>
      </c>
      <c r="AM2882" s="72">
        <f>(SUMIFS('Banco de Indicadores Mun. (2)'!J:J,'Banco de Indicadores Mun. (2)'!B:B,'Banco de Indicadores - Mun. (1)'!B2882,'Banco de Indicadores Mun. (2)'!A:A,'Banco de Indicadores - Mun. (1)'!A2882) / VLOOKUP(D2882,'Dados Base'!$B:$K,7,FALSE)) * 100</f>
        <v>41.345166666666664</v>
      </c>
      <c r="AN2882" s="72">
        <f>(SUMIFS('Banco de Indicadores Mun. (2)'!K:K,'Banco de Indicadores Mun. (2)'!B:B,'Banco de Indicadores - Mun. (1)'!B2882,'Banco de Indicadores Mun. (2)'!A:A,'Banco de Indicadores - Mun. (1)'!A2882) / VLOOKUP(D2882,'Dados Base'!$B:$K,10,FALSE)) * 100</f>
        <v>1.5155098039215686</v>
      </c>
      <c r="AO2882" s="24">
        <v>0</v>
      </c>
      <c r="AP2882" s="25">
        <v>0</v>
      </c>
      <c r="AQ2882" s="17">
        <v>0</v>
      </c>
      <c r="AR2882" s="24">
        <v>9.6999999999999993</v>
      </c>
      <c r="AS2882" s="22">
        <v>97</v>
      </c>
      <c r="AT2882" s="22">
        <v>97</v>
      </c>
      <c r="AU2882" s="22">
        <v>80.061585835257887</v>
      </c>
      <c r="AV2882" s="22">
        <v>9.76</v>
      </c>
      <c r="AW2882" s="21">
        <v>0</v>
      </c>
      <c r="AX2882" s="21">
        <v>0</v>
      </c>
      <c r="AY2882" s="116">
        <v>151.20382324155699</v>
      </c>
    </row>
    <row r="2883" spans="1:51" ht="15" x14ac:dyDescent="0.25">
      <c r="A2883" s="144">
        <v>2013</v>
      </c>
      <c r="B2883" s="77" t="s">
        <v>303</v>
      </c>
      <c r="C2883" s="78">
        <v>19</v>
      </c>
      <c r="D2883" s="77">
        <v>3526506</v>
      </c>
      <c r="E2883" s="78">
        <v>352650619</v>
      </c>
      <c r="F2883" s="78" t="str">
        <f t="shared" ref="F2883:F2946" si="126">CONCATENATE(E2883,A2883)</f>
        <v>3526506192013</v>
      </c>
      <c r="G2883" s="96">
        <v>3.358692802810781</v>
      </c>
      <c r="H2883" s="80">
        <f t="shared" si="125"/>
        <v>8666</v>
      </c>
      <c r="I2883" s="91">
        <v>4230</v>
      </c>
      <c r="J2883" s="97">
        <v>4436</v>
      </c>
      <c r="K2883" s="83">
        <f>(H2883)/VLOOKUP(D2883,'Dados Base'!$B:$K,6,FALSE)</f>
        <v>16.092252841120107</v>
      </c>
      <c r="L2883" s="88">
        <f t="shared" si="124"/>
        <v>48.811447034387264</v>
      </c>
      <c r="M2883" s="85" t="s">
        <v>702</v>
      </c>
      <c r="N2883" s="92">
        <v>0.72099999999999997</v>
      </c>
      <c r="O2883" s="91">
        <v>100</v>
      </c>
      <c r="P2883" s="91" t="s">
        <v>691</v>
      </c>
      <c r="Q2883" s="91" t="s">
        <v>691</v>
      </c>
      <c r="R2883" s="91" t="s">
        <v>691</v>
      </c>
      <c r="S2883" s="91">
        <v>2</v>
      </c>
      <c r="T2883" s="87" t="s">
        <v>691</v>
      </c>
      <c r="U2883" s="87">
        <v>32</v>
      </c>
      <c r="V2883" s="87">
        <v>24</v>
      </c>
      <c r="W2883" s="85" t="s">
        <v>691</v>
      </c>
      <c r="X2883" s="146">
        <v>1.1175529166666667E-2</v>
      </c>
      <c r="Y2883" s="21">
        <v>3.41</v>
      </c>
      <c r="Z2883" s="147">
        <v>195</v>
      </c>
      <c r="AA2883" s="147">
        <v>68</v>
      </c>
      <c r="AB2883" s="21">
        <v>0</v>
      </c>
      <c r="AC2883" s="21">
        <v>0</v>
      </c>
      <c r="AD2883" s="153">
        <f>VLOOKUP(D2883,'Dados Base'!$B:$K,9,FALSE)*31536000/VLOOKUP($F2883,F:H,MATCH(H2882,F2882:AF2882,0),FALSE)</f>
        <v>14010.339256865913</v>
      </c>
      <c r="AE2883" s="153">
        <f>VLOOKUP(D2883,'Dados Base'!$B:$K,10,FALSE)*31536000/VLOOKUP($F2883,F:H,MATCH(H2882,F2882:AF2882,0),FALSE)</f>
        <v>1382.8386798984534</v>
      </c>
      <c r="AF2883" s="148">
        <v>49.52</v>
      </c>
      <c r="AG2883" s="21">
        <v>48.81</v>
      </c>
      <c r="AH2883" s="148">
        <v>46.62</v>
      </c>
      <c r="AI2883" s="148">
        <v>2.59</v>
      </c>
      <c r="AJ2883" s="148">
        <v>96.33</v>
      </c>
      <c r="AK2883" s="72">
        <f>(SUMIFS('Banco de Indicadores Mun. (2)'!I:I,'Banco de Indicadores Mun. (2)'!B:B,'Banco de Indicadores - Mun. (1)'!B2883,'Banco de Indicadores Mun. (2)'!A:A,'Banco de Indicadores - Mun. (1)'!A2883) / VLOOKUP(D2883,'Dados Base'!$B:$K,8,FALSE)) * 100</f>
        <v>7.9649999999999999E-2</v>
      </c>
      <c r="AL2883" s="72">
        <f>(SUMIFS('Banco de Indicadores Mun. (2)'!I:I,'Banco de Indicadores Mun. (2)'!B:B,'Banco de Indicadores - Mun. (1)'!B2883,'Banco de Indicadores Mun. (2)'!A:A,'Banco de Indicadores - Mun. (1)'!A2883) / VLOOKUP(D2883,'Dados Base'!$B:$K,9,FALSE)) * 100</f>
        <v>2.8963636363636362E-2</v>
      </c>
      <c r="AM2883" s="72">
        <f>(SUMIFS('Banco de Indicadores Mun. (2)'!J:J,'Banco de Indicadores Mun. (2)'!B:B,'Banco de Indicadores - Mun. (1)'!B2883,'Banco de Indicadores Mun. (2)'!A:A,'Banco de Indicadores - Mun. (1)'!A2883) / VLOOKUP(D2883,'Dados Base'!$B:$K,7,FALSE)) * 100</f>
        <v>0</v>
      </c>
      <c r="AN2883" s="72">
        <f>(SUMIFS('Banco de Indicadores Mun. (2)'!K:K,'Banco de Indicadores Mun. (2)'!B:B,'Banco de Indicadores - Mun. (1)'!B2883,'Banco de Indicadores Mun. (2)'!A:A,'Banco de Indicadores - Mun. (1)'!A2883) / VLOOKUP(D2883,'Dados Base'!$B:$K,10,FALSE)) * 100</f>
        <v>0.29344736842105273</v>
      </c>
      <c r="AO2883" s="24">
        <v>0</v>
      </c>
      <c r="AP2883" s="25">
        <v>0</v>
      </c>
      <c r="AQ2883" s="17">
        <v>0</v>
      </c>
      <c r="AR2883" s="24">
        <v>7.2</v>
      </c>
      <c r="AS2883" s="22">
        <v>95</v>
      </c>
      <c r="AT2883" s="22">
        <v>95</v>
      </c>
      <c r="AU2883" s="22">
        <v>74.144486692015207</v>
      </c>
      <c r="AV2883" s="22">
        <v>7.94</v>
      </c>
      <c r="AW2883" s="21">
        <v>0</v>
      </c>
      <c r="AX2883" s="21">
        <v>0</v>
      </c>
      <c r="AY2883" s="116">
        <v>0</v>
      </c>
    </row>
    <row r="2884" spans="1:51" ht="15" x14ac:dyDescent="0.25">
      <c r="A2884" s="144">
        <v>2013</v>
      </c>
      <c r="B2884" s="77" t="s">
        <v>304</v>
      </c>
      <c r="C2884" s="78">
        <v>2</v>
      </c>
      <c r="D2884" s="77">
        <v>3526605</v>
      </c>
      <c r="E2884" s="78">
        <v>35266052</v>
      </c>
      <c r="F2884" s="78" t="str">
        <f t="shared" si="126"/>
        <v>352660522013</v>
      </c>
      <c r="G2884" s="96">
        <v>0.92382427692343505</v>
      </c>
      <c r="H2884" s="80">
        <f t="shared" si="125"/>
        <v>6761</v>
      </c>
      <c r="I2884" s="91">
        <v>6259</v>
      </c>
      <c r="J2884" s="97">
        <v>502</v>
      </c>
      <c r="K2884" s="83">
        <f>(H2884)/VLOOKUP(D2884,'Dados Base'!$B:$K,6,FALSE)</f>
        <v>40.518997962363656</v>
      </c>
      <c r="L2884" s="88">
        <f t="shared" si="124"/>
        <v>92.575062860523587</v>
      </c>
      <c r="M2884" s="85" t="s">
        <v>702</v>
      </c>
      <c r="N2884" s="92">
        <v>0.72899999999999998</v>
      </c>
      <c r="O2884" s="91">
        <v>37</v>
      </c>
      <c r="P2884" s="91" t="s">
        <v>691</v>
      </c>
      <c r="Q2884" s="91" t="s">
        <v>691</v>
      </c>
      <c r="R2884" s="91" t="s">
        <v>691</v>
      </c>
      <c r="S2884" s="91">
        <v>9</v>
      </c>
      <c r="T2884" s="87" t="s">
        <v>691</v>
      </c>
      <c r="U2884" s="87">
        <v>19</v>
      </c>
      <c r="V2884" s="87">
        <v>18</v>
      </c>
      <c r="W2884" s="85" t="s">
        <v>691</v>
      </c>
      <c r="X2884" s="146">
        <v>1.6904260677083335E-2</v>
      </c>
      <c r="Y2884" s="21">
        <v>4.47</v>
      </c>
      <c r="Z2884" s="147">
        <v>35</v>
      </c>
      <c r="AA2884" s="147">
        <v>309</v>
      </c>
      <c r="AB2884" s="21">
        <v>1</v>
      </c>
      <c r="AC2884" s="21">
        <v>1</v>
      </c>
      <c r="AD2884" s="153">
        <f>VLOOKUP(D2884,'Dados Base'!$B:$K,9,FALSE)*31536000/VLOOKUP($F2884,F:H,MATCH(H2883,F2883:AF2883,0),FALSE)</f>
        <v>11660.9968939506</v>
      </c>
      <c r="AE2884" s="153">
        <f>VLOOKUP(D2884,'Dados Base'!$B:$K,10,FALSE)*31536000/VLOOKUP($F2884,F:H,MATCH(H2883,F2883:AF2883,0),FALSE)</f>
        <v>1166.0996893950605</v>
      </c>
      <c r="AF2884" s="148">
        <v>96.01</v>
      </c>
      <c r="AG2884" s="21" t="s">
        <v>692</v>
      </c>
      <c r="AH2884" s="148">
        <v>56.63</v>
      </c>
      <c r="AI2884" s="148">
        <v>25.1</v>
      </c>
      <c r="AJ2884" s="148">
        <v>100</v>
      </c>
      <c r="AK2884" s="72">
        <f>(SUMIFS('Banco de Indicadores Mun. (2)'!I:I,'Banco de Indicadores Mun. (2)'!B:B,'Banco de Indicadores - Mun. (1)'!B2884,'Banco de Indicadores Mun. (2)'!A:A,'Banco de Indicadores - Mun. (1)'!A2884) / VLOOKUP(D2884,'Dados Base'!$B:$K,8,FALSE)) * 100</f>
        <v>9.3649722222222209</v>
      </c>
      <c r="AL2884" s="72">
        <f>(SUMIFS('Banco de Indicadores Mun. (2)'!I:I,'Banco de Indicadores Mun. (2)'!B:B,'Banco de Indicadores - Mun. (1)'!B2884,'Banco de Indicadores Mun. (2)'!A:A,'Banco de Indicadores - Mun. (1)'!A2884) / VLOOKUP(D2884,'Dados Base'!$B:$K,9,FALSE)) * 100</f>
        <v>4.0456679999999992</v>
      </c>
      <c r="AM2884" s="72">
        <f>(SUMIFS('Banco de Indicadores Mun. (2)'!J:J,'Banco de Indicadores Mun. (2)'!B:B,'Banco de Indicadores - Mun. (1)'!B2884,'Banco de Indicadores Mun. (2)'!A:A,'Banco de Indicadores - Mun. (1)'!A2884) / VLOOKUP(D2884,'Dados Base'!$B:$K,7,FALSE)) * 100</f>
        <v>12.133879518072288</v>
      </c>
      <c r="AN2884" s="72">
        <f>(SUMIFS('Banco de Indicadores Mun. (2)'!K:K,'Banco de Indicadores Mun. (2)'!B:B,'Banco de Indicadores - Mun. (1)'!B2884,'Banco de Indicadores Mun. (2)'!A:A,'Banco de Indicadores - Mun. (1)'!A2884) / VLOOKUP(D2884,'Dados Base'!$B:$K,10,FALSE)) * 100</f>
        <v>0.17219999999999991</v>
      </c>
      <c r="AO2884" s="24">
        <v>0</v>
      </c>
      <c r="AP2884" s="25">
        <v>0</v>
      </c>
      <c r="AQ2884" s="17">
        <v>0</v>
      </c>
      <c r="AR2884" s="24">
        <v>10</v>
      </c>
      <c r="AS2884" s="22">
        <v>59</v>
      </c>
      <c r="AT2884" s="22">
        <v>10.620000000000001</v>
      </c>
      <c r="AU2884" s="22">
        <v>10.174418604651162</v>
      </c>
      <c r="AV2884" s="22">
        <v>1.82</v>
      </c>
      <c r="AW2884" s="21">
        <v>0</v>
      </c>
      <c r="AX2884" s="21">
        <v>1</v>
      </c>
      <c r="AY2884" s="116">
        <v>127.47049764771698</v>
      </c>
    </row>
    <row r="2885" spans="1:51" ht="15" x14ac:dyDescent="0.25">
      <c r="A2885" s="144">
        <v>2013</v>
      </c>
      <c r="B2885" s="77" t="s">
        <v>305</v>
      </c>
      <c r="C2885" s="78">
        <v>9</v>
      </c>
      <c r="D2885" s="77">
        <v>3526704</v>
      </c>
      <c r="E2885" s="78">
        <v>35267049</v>
      </c>
      <c r="F2885" s="78" t="str">
        <f t="shared" si="126"/>
        <v>352670492013</v>
      </c>
      <c r="G2885" s="96">
        <v>1.1811161097963874</v>
      </c>
      <c r="H2885" s="80">
        <f t="shared" si="125"/>
        <v>94550</v>
      </c>
      <c r="I2885" s="91">
        <v>92727</v>
      </c>
      <c r="J2885" s="97">
        <v>1823</v>
      </c>
      <c r="K2885" s="83">
        <f>(H2885)/VLOOKUP(D2885,'Dados Base'!$B:$K,6,FALSE)</f>
        <v>234.56882008534288</v>
      </c>
      <c r="L2885" s="88">
        <f t="shared" si="124"/>
        <v>98.071919619249073</v>
      </c>
      <c r="M2885" s="85" t="s">
        <v>702</v>
      </c>
      <c r="N2885" s="92">
        <v>0.74399999999999999</v>
      </c>
      <c r="O2885" s="91">
        <v>118</v>
      </c>
      <c r="P2885" s="91" t="s">
        <v>691</v>
      </c>
      <c r="Q2885" s="91" t="s">
        <v>691</v>
      </c>
      <c r="R2885" s="91" t="s">
        <v>691</v>
      </c>
      <c r="S2885" s="91">
        <v>366</v>
      </c>
      <c r="T2885" s="87" t="s">
        <v>691</v>
      </c>
      <c r="U2885" s="87">
        <v>987</v>
      </c>
      <c r="V2885" s="87">
        <v>745</v>
      </c>
      <c r="W2885" s="85" t="s">
        <v>691</v>
      </c>
      <c r="X2885" s="146">
        <v>0.28164934826388888</v>
      </c>
      <c r="Y2885" s="21">
        <v>76.39</v>
      </c>
      <c r="Z2885" s="147">
        <v>0</v>
      </c>
      <c r="AA2885" s="147">
        <v>5157</v>
      </c>
      <c r="AB2885" s="21">
        <v>13</v>
      </c>
      <c r="AC2885" s="21">
        <v>0</v>
      </c>
      <c r="AD2885" s="153">
        <f>VLOOKUP(D2885,'Dados Base'!$B:$K,9,FALSE)*31536000/VLOOKUP($F2885,F:H,MATCH(H2884,F2884:AF2884,0),FALSE)</f>
        <v>1771.085774722369</v>
      </c>
      <c r="AE2885" s="153">
        <f>VLOOKUP(D2885,'Dados Base'!$B:$K,10,FALSE)*31536000/VLOOKUP($F2885,F:H,MATCH(H2884,F2884:AF2884,0),FALSE)</f>
        <v>210.12882072977257</v>
      </c>
      <c r="AF2885" s="148">
        <v>97.86</v>
      </c>
      <c r="AG2885" s="21">
        <v>100</v>
      </c>
      <c r="AH2885" s="148">
        <v>97.86</v>
      </c>
      <c r="AI2885" s="148">
        <v>62.02</v>
      </c>
      <c r="AJ2885" s="148">
        <v>97.87</v>
      </c>
      <c r="AK2885" s="72">
        <f>(SUMIFS('Banco de Indicadores Mun. (2)'!I:I,'Banco de Indicadores Mun. (2)'!B:B,'Banco de Indicadores - Mun. (1)'!B2885,'Banco de Indicadores Mun. (2)'!A:A,'Banco de Indicadores - Mun. (1)'!A2885) / VLOOKUP(D2885,'Dados Base'!$B:$K,8,FALSE)) * 100</f>
        <v>5.9482864583333361</v>
      </c>
      <c r="AL2885" s="72">
        <f>(SUMIFS('Banco de Indicadores Mun. (2)'!I:I,'Banco de Indicadores Mun. (2)'!B:B,'Banco de Indicadores - Mun. (1)'!B2885,'Banco de Indicadores Mun. (2)'!A:A,'Banco de Indicadores - Mun. (1)'!A2885) / VLOOKUP(D2885,'Dados Base'!$B:$K,9,FALSE)) * 100</f>
        <v>2.1507928436911503</v>
      </c>
      <c r="AM2885" s="72">
        <f>(SUMIFS('Banco de Indicadores Mun. (2)'!J:J,'Banco de Indicadores Mun. (2)'!B:B,'Banco de Indicadores - Mun. (1)'!B2885,'Banco de Indicadores Mun. (2)'!A:A,'Banco de Indicadores - Mun. (1)'!A2885) / VLOOKUP(D2885,'Dados Base'!$B:$K,7,FALSE)) * 100</f>
        <v>7.7885736434108566</v>
      </c>
      <c r="AN2885" s="72">
        <f>(SUMIFS('Banco de Indicadores Mun. (2)'!K:K,'Banco de Indicadores Mun. (2)'!B:B,'Banco de Indicadores - Mun. (1)'!B2885,'Banco de Indicadores Mun. (2)'!A:A,'Banco de Indicadores - Mun. (1)'!A2885) / VLOOKUP(D2885,'Dados Base'!$B:$K,10,FALSE)) * 100</f>
        <v>2.1800793650793664</v>
      </c>
      <c r="AO2885" s="24">
        <v>0</v>
      </c>
      <c r="AP2885" s="25">
        <v>0</v>
      </c>
      <c r="AQ2885" s="17">
        <v>0</v>
      </c>
      <c r="AR2885" s="24">
        <v>5.4</v>
      </c>
      <c r="AS2885" s="22">
        <v>100</v>
      </c>
      <c r="AT2885" s="22">
        <v>0</v>
      </c>
      <c r="AU2885" s="22">
        <v>0</v>
      </c>
      <c r="AV2885" s="22">
        <v>1.7</v>
      </c>
      <c r="AW2885" s="21">
        <v>0</v>
      </c>
      <c r="AX2885" s="21">
        <v>0</v>
      </c>
      <c r="AY2885" s="116">
        <v>0.69445788012618925</v>
      </c>
    </row>
    <row r="2886" spans="1:51" ht="15" x14ac:dyDescent="0.25">
      <c r="A2886" s="144">
        <v>2013</v>
      </c>
      <c r="B2886" s="77" t="s">
        <v>306</v>
      </c>
      <c r="C2886" s="78">
        <v>13</v>
      </c>
      <c r="D2886" s="77">
        <v>3526803</v>
      </c>
      <c r="E2886" s="78">
        <v>352680313</v>
      </c>
      <c r="F2886" s="78" t="str">
        <f t="shared" si="126"/>
        <v>3526803132013</v>
      </c>
      <c r="G2886" s="96">
        <v>0.97940223613772748</v>
      </c>
      <c r="H2886" s="80">
        <f t="shared" si="125"/>
        <v>62941</v>
      </c>
      <c r="I2886" s="91">
        <v>61676</v>
      </c>
      <c r="J2886" s="97">
        <v>1265</v>
      </c>
      <c r="K2886" s="83">
        <f>(H2886)/VLOOKUP(D2886,'Dados Base'!$B:$K,6,FALSE)</f>
        <v>78.298459930833729</v>
      </c>
      <c r="L2886" s="88">
        <f t="shared" si="124"/>
        <v>97.990181280882098</v>
      </c>
      <c r="M2886" s="85" t="s">
        <v>702</v>
      </c>
      <c r="N2886" s="92">
        <v>0.76400000000000001</v>
      </c>
      <c r="O2886" s="91">
        <v>162</v>
      </c>
      <c r="P2886" s="91" t="s">
        <v>691</v>
      </c>
      <c r="Q2886" s="91" t="s">
        <v>691</v>
      </c>
      <c r="R2886" s="91" t="s">
        <v>691</v>
      </c>
      <c r="S2886" s="91">
        <v>112</v>
      </c>
      <c r="T2886" s="87" t="s">
        <v>691</v>
      </c>
      <c r="U2886" s="87">
        <v>733</v>
      </c>
      <c r="V2886" s="87">
        <v>621</v>
      </c>
      <c r="W2886" s="85" t="s">
        <v>691</v>
      </c>
      <c r="X2886" s="146">
        <v>0.18729959468518517</v>
      </c>
      <c r="Y2886" s="21">
        <v>50.85</v>
      </c>
      <c r="Z2886" s="147">
        <v>2852</v>
      </c>
      <c r="AA2886" s="147">
        <v>581</v>
      </c>
      <c r="AB2886" s="21">
        <v>3</v>
      </c>
      <c r="AC2886" s="21">
        <v>2</v>
      </c>
      <c r="AD2886" s="153">
        <f>VLOOKUP(D2886,'Dados Base'!$B:$K,9,FALSE)*31536000/VLOOKUP($F2886,F:H,MATCH(H2885,F2885:AF2885,0),FALSE)</f>
        <v>3452.1701275797968</v>
      </c>
      <c r="AE2886" s="153">
        <f>VLOOKUP(D2886,'Dados Base'!$B:$K,10,FALSE)*31536000/VLOOKUP($F2886,F:H,MATCH(H2885,F2885:AF2885,0),FALSE)</f>
        <v>365.75967970003654</v>
      </c>
      <c r="AF2886" s="148">
        <v>97.76</v>
      </c>
      <c r="AG2886" s="21">
        <v>100</v>
      </c>
      <c r="AH2886" s="148">
        <v>97.76</v>
      </c>
      <c r="AI2886" s="148">
        <v>34.08</v>
      </c>
      <c r="AJ2886" s="148">
        <v>100</v>
      </c>
      <c r="AK2886" s="72">
        <f>(SUMIFS('Banco de Indicadores Mun. (2)'!I:I,'Banco de Indicadores Mun. (2)'!B:B,'Banco de Indicadores - Mun. (1)'!B2886,'Banco de Indicadores Mun. (2)'!A:A,'Banco de Indicadores - Mun. (1)'!A2886) / VLOOKUP(D2886,'Dados Base'!$B:$K,8,FALSE)) * 100</f>
        <v>27.553392757660166</v>
      </c>
      <c r="AL2886" s="72">
        <f>(SUMIFS('Banco de Indicadores Mun. (2)'!I:I,'Banco de Indicadores Mun. (2)'!B:B,'Banco de Indicadores - Mun. (1)'!B2886,'Banco de Indicadores Mun. (2)'!A:A,'Banco de Indicadores - Mun. (1)'!A2886) / VLOOKUP(D2886,'Dados Base'!$B:$K,9,FALSE)) * 100</f>
        <v>14.356557329462991</v>
      </c>
      <c r="AM2886" s="72">
        <f>(SUMIFS('Banco de Indicadores Mun. (2)'!J:J,'Banco de Indicadores Mun. (2)'!B:B,'Banco de Indicadores - Mun. (1)'!B2886,'Banco de Indicadores Mun. (2)'!A:A,'Banco de Indicadores - Mun. (1)'!A2886) / VLOOKUP(D2886,'Dados Base'!$B:$K,7,FALSE)) * 100</f>
        <v>25.144069930069929</v>
      </c>
      <c r="AN2886" s="72">
        <f>(SUMIFS('Banco de Indicadores Mun. (2)'!K:K,'Banco de Indicadores Mun. (2)'!B:B,'Banco de Indicadores - Mun. (1)'!B2886,'Banco de Indicadores Mun. (2)'!A:A,'Banco de Indicadores - Mun. (1)'!A2886) / VLOOKUP(D2886,'Dados Base'!$B:$K,10,FALSE)) * 100</f>
        <v>36.992657534246568</v>
      </c>
      <c r="AO2886" s="24">
        <v>0</v>
      </c>
      <c r="AP2886" s="25">
        <v>0</v>
      </c>
      <c r="AQ2886" s="17">
        <v>0</v>
      </c>
      <c r="AR2886" s="24">
        <v>9</v>
      </c>
      <c r="AS2886" s="22">
        <v>100</v>
      </c>
      <c r="AT2886" s="22">
        <v>100</v>
      </c>
      <c r="AU2886" s="22">
        <v>83.076026798718331</v>
      </c>
      <c r="AV2886" s="22">
        <v>9.8000000000000007</v>
      </c>
      <c r="AW2886" s="21">
        <v>0</v>
      </c>
      <c r="AX2886" s="21">
        <v>2</v>
      </c>
      <c r="AY2886" s="116">
        <v>7.3545477080968951</v>
      </c>
    </row>
    <row r="2887" spans="1:51" ht="15" x14ac:dyDescent="0.25">
      <c r="A2887" s="144">
        <v>2013</v>
      </c>
      <c r="B2887" s="77" t="s">
        <v>307</v>
      </c>
      <c r="C2887" s="78">
        <v>5</v>
      </c>
      <c r="D2887" s="77">
        <v>3526902</v>
      </c>
      <c r="E2887" s="78">
        <v>35269025</v>
      </c>
      <c r="F2887" s="78" t="str">
        <f t="shared" si="126"/>
        <v>352690252013</v>
      </c>
      <c r="G2887" s="96">
        <v>0.93833376143945824</v>
      </c>
      <c r="H2887" s="80">
        <f t="shared" si="125"/>
        <v>282391</v>
      </c>
      <c r="I2887" s="91">
        <v>274655</v>
      </c>
      <c r="J2887" s="97">
        <v>7736</v>
      </c>
      <c r="K2887" s="83">
        <f>(H2887)/VLOOKUP(D2887,'Dados Base'!$B:$K,6,FALSE)</f>
        <v>486.05976109332505</v>
      </c>
      <c r="L2887" s="88">
        <f t="shared" ref="L2887:L2950" si="127">(I2887/H2887)*100</f>
        <v>97.260535923595299</v>
      </c>
      <c r="M2887" s="85" t="s">
        <v>702</v>
      </c>
      <c r="N2887" s="92">
        <v>0.77500000000000002</v>
      </c>
      <c r="O2887" s="91">
        <v>285</v>
      </c>
      <c r="P2887" s="91" t="s">
        <v>691</v>
      </c>
      <c r="Q2887" s="91" t="s">
        <v>691</v>
      </c>
      <c r="R2887" s="91" t="s">
        <v>691</v>
      </c>
      <c r="S2887" s="91">
        <v>1438</v>
      </c>
      <c r="T2887" s="87" t="s">
        <v>691</v>
      </c>
      <c r="U2887" s="87">
        <v>3101</v>
      </c>
      <c r="V2887" s="87">
        <v>2436</v>
      </c>
      <c r="W2887" s="85" t="s">
        <v>691</v>
      </c>
      <c r="X2887" s="146">
        <v>0.98379271990740735</v>
      </c>
      <c r="Y2887" s="21">
        <v>254.74</v>
      </c>
      <c r="Z2887" s="147">
        <v>8476</v>
      </c>
      <c r="AA2887" s="147">
        <v>6808</v>
      </c>
      <c r="AB2887" s="21">
        <v>40</v>
      </c>
      <c r="AC2887" s="21">
        <v>4</v>
      </c>
      <c r="AD2887" s="153">
        <f>VLOOKUP(D2887,'Dados Base'!$B:$K,9,FALSE)*31536000/VLOOKUP($F2887,F:H,MATCH(H2886,F2886:AF2886,0),FALSE)</f>
        <v>788.42512686310829</v>
      </c>
      <c r="AE2887" s="153">
        <f>VLOOKUP(D2887,'Dados Base'!$B:$K,10,FALSE)*31536000/VLOOKUP($F2887,F:H,MATCH(H2886,F2886:AF2886,0),FALSE)</f>
        <v>104.97445031888411</v>
      </c>
      <c r="AF2887" s="148">
        <v>100</v>
      </c>
      <c r="AG2887" s="21">
        <v>98.5</v>
      </c>
      <c r="AH2887" s="148">
        <v>100</v>
      </c>
      <c r="AI2887" s="148">
        <v>14.46</v>
      </c>
      <c r="AJ2887" s="148">
        <v>100</v>
      </c>
      <c r="AK2887" s="72">
        <f>(SUMIFS('Banco de Indicadores Mun. (2)'!I:I,'Banco de Indicadores Mun. (2)'!B:B,'Banco de Indicadores - Mun. (1)'!B2887,'Banco de Indicadores Mun. (2)'!A:A,'Banco de Indicadores - Mun. (1)'!A2887) / VLOOKUP(D2887,'Dados Base'!$B:$K,8,FALSE)) * 100</f>
        <v>95.608194029850765</v>
      </c>
      <c r="AL2887" s="72">
        <f>(SUMIFS('Banco de Indicadores Mun. (2)'!I:I,'Banco de Indicadores Mun. (2)'!B:B,'Banco de Indicadores - Mun. (1)'!B2887,'Banco de Indicadores Mun. (2)'!A:A,'Banco de Indicadores - Mun. (1)'!A2887) / VLOOKUP(D2887,'Dados Base'!$B:$K,9,FALSE)) * 100</f>
        <v>36.293195467422109</v>
      </c>
      <c r="AM2887" s="72">
        <f>(SUMIFS('Banco de Indicadores Mun. (2)'!J:J,'Banco de Indicadores Mun. (2)'!B:B,'Banco de Indicadores - Mun. (1)'!B2887,'Banco de Indicadores Mun. (2)'!A:A,'Banco de Indicadores - Mun. (1)'!A2887) / VLOOKUP(D2887,'Dados Base'!$B:$K,7,FALSE)) * 100</f>
        <v>136.47624712643682</v>
      </c>
      <c r="AN2887" s="72">
        <f>(SUMIFS('Banco de Indicadores Mun. (2)'!K:K,'Banco de Indicadores Mun. (2)'!B:B,'Banco de Indicadores - Mun. (1)'!B2887,'Banco de Indicadores Mun. (2)'!A:A,'Banco de Indicadores - Mun. (1)'!A2887) / VLOOKUP(D2887,'Dados Base'!$B:$K,10,FALSE)) * 100</f>
        <v>19.958819148936151</v>
      </c>
      <c r="AO2887" s="24">
        <v>1</v>
      </c>
      <c r="AP2887" s="25">
        <v>0.35411893438530267</v>
      </c>
      <c r="AQ2887" s="17">
        <v>0</v>
      </c>
      <c r="AR2887" s="24">
        <v>8.5</v>
      </c>
      <c r="AS2887" s="22">
        <v>100</v>
      </c>
      <c r="AT2887" s="22">
        <v>100</v>
      </c>
      <c r="AU2887" s="22">
        <v>55.456686731222192</v>
      </c>
      <c r="AV2887" s="22">
        <v>6.8</v>
      </c>
      <c r="AW2887" s="21">
        <v>2</v>
      </c>
      <c r="AX2887" s="21">
        <v>4</v>
      </c>
      <c r="AY2887" s="116">
        <v>123.71293140295178</v>
      </c>
    </row>
    <row r="2888" spans="1:51" ht="15" x14ac:dyDescent="0.25">
      <c r="A2888" s="144">
        <v>2013</v>
      </c>
      <c r="B2888" s="77" t="s">
        <v>308</v>
      </c>
      <c r="C2888" s="78">
        <v>9</v>
      </c>
      <c r="D2888" s="77">
        <v>3527009</v>
      </c>
      <c r="E2888" s="78">
        <v>35270099</v>
      </c>
      <c r="F2888" s="78" t="str">
        <f t="shared" si="126"/>
        <v>352700992013</v>
      </c>
      <c r="G2888" s="96">
        <v>2.1035647636492572</v>
      </c>
      <c r="H2888" s="80">
        <f t="shared" si="125"/>
        <v>7045</v>
      </c>
      <c r="I2888" s="91">
        <v>7045</v>
      </c>
      <c r="J2888" s="97">
        <v>0</v>
      </c>
      <c r="K2888" s="83">
        <f>(H2888)/VLOOKUP(D2888,'Dados Base'!$B:$K,6,FALSE)</f>
        <v>144.9588477366255</v>
      </c>
      <c r="L2888" s="88">
        <f t="shared" si="127"/>
        <v>100</v>
      </c>
      <c r="M2888" s="85" t="s">
        <v>702</v>
      </c>
      <c r="N2888" s="92">
        <v>0.74199999999999999</v>
      </c>
      <c r="O2888" s="91">
        <v>23</v>
      </c>
      <c r="P2888" s="91" t="s">
        <v>691</v>
      </c>
      <c r="Q2888" s="91" t="s">
        <v>691</v>
      </c>
      <c r="R2888" s="91" t="s">
        <v>691</v>
      </c>
      <c r="S2888" s="91">
        <v>36</v>
      </c>
      <c r="T2888" s="87" t="s">
        <v>691</v>
      </c>
      <c r="U2888" s="87">
        <v>74</v>
      </c>
      <c r="V2888" s="87">
        <v>71</v>
      </c>
      <c r="W2888" s="85" t="s">
        <v>691</v>
      </c>
      <c r="X2888" s="146">
        <v>1.8346354166666665E-2</v>
      </c>
      <c r="Y2888" s="21">
        <v>5.09</v>
      </c>
      <c r="Z2888" s="147">
        <v>65</v>
      </c>
      <c r="AA2888" s="147">
        <v>327</v>
      </c>
      <c r="AB2888" s="21">
        <v>0</v>
      </c>
      <c r="AC2888" s="21">
        <v>0</v>
      </c>
      <c r="AD2888" s="153">
        <f>VLOOKUP(D2888,'Dados Base'!$B:$K,9,FALSE)*31536000/VLOOKUP($F2888,F:H,MATCH(H2887,F2887:AF2887,0),FALSE)</f>
        <v>2909.6380411639461</v>
      </c>
      <c r="AE2888" s="153">
        <f>VLOOKUP(D2888,'Dados Base'!$B:$K,10,FALSE)*31536000/VLOOKUP($F2888,F:H,MATCH(H2887,F2887:AF2887,0),FALSE)</f>
        <v>313.34563520227113</v>
      </c>
      <c r="AF2888" s="148">
        <v>100</v>
      </c>
      <c r="AG2888" s="21">
        <v>100</v>
      </c>
      <c r="AH2888" s="148">
        <v>66.08</v>
      </c>
      <c r="AI2888" s="148">
        <v>15.29</v>
      </c>
      <c r="AJ2888" s="148">
        <v>100</v>
      </c>
      <c r="AK2888" s="72">
        <f>(SUMIFS('Banco de Indicadores Mun. (2)'!I:I,'Banco de Indicadores Mun. (2)'!B:B,'Banco de Indicadores - Mun. (1)'!B2888,'Banco de Indicadores Mun. (2)'!A:A,'Banco de Indicadores - Mun. (1)'!A2888) / VLOOKUP(D2888,'Dados Base'!$B:$K,8,FALSE)) * 100</f>
        <v>2.1349130434782606</v>
      </c>
      <c r="AL2888" s="72">
        <f>(SUMIFS('Banco de Indicadores Mun. (2)'!I:I,'Banco de Indicadores Mun. (2)'!B:B,'Banco de Indicadores - Mun. (1)'!B2888,'Banco de Indicadores Mun. (2)'!A:A,'Banco de Indicadores - Mun. (1)'!A2888) / VLOOKUP(D2888,'Dados Base'!$B:$K,9,FALSE)) * 100</f>
        <v>0.75543076923076913</v>
      </c>
      <c r="AM2888" s="72">
        <f>(SUMIFS('Banco de Indicadores Mun. (2)'!J:J,'Banco de Indicadores Mun. (2)'!B:B,'Banco de Indicadores - Mun. (1)'!B2888,'Banco de Indicadores Mun. (2)'!A:A,'Banco de Indicadores - Mun. (1)'!A2888) / VLOOKUP(D2888,'Dados Base'!$B:$K,7,FALSE)) * 100</f>
        <v>1.3709374999999997</v>
      </c>
      <c r="AN2888" s="72">
        <f>(SUMIFS('Banco de Indicadores Mun. (2)'!K:K,'Banco de Indicadores Mun. (2)'!B:B,'Banco de Indicadores - Mun. (1)'!B2888,'Banco de Indicadores Mun. (2)'!A:A,'Banco de Indicadores - Mun. (1)'!A2888) / VLOOKUP(D2888,'Dados Base'!$B:$K,10,FALSE)) * 100</f>
        <v>3.8811428571428568</v>
      </c>
      <c r="AO2888" s="24">
        <v>0</v>
      </c>
      <c r="AP2888" s="25">
        <v>0</v>
      </c>
      <c r="AQ2888" s="17">
        <v>0</v>
      </c>
      <c r="AR2888" s="24">
        <v>9.8000000000000007</v>
      </c>
      <c r="AS2888" s="22">
        <v>100</v>
      </c>
      <c r="AT2888" s="22">
        <v>21.999999999999996</v>
      </c>
      <c r="AU2888" s="22">
        <v>16.581632653061224</v>
      </c>
      <c r="AV2888" s="22">
        <v>2.91</v>
      </c>
      <c r="AW2888" s="21">
        <v>0</v>
      </c>
      <c r="AX2888" s="21">
        <v>0</v>
      </c>
      <c r="AY2888" s="116">
        <v>9.0409014204770308</v>
      </c>
    </row>
    <row r="2889" spans="1:51" ht="15" x14ac:dyDescent="0.25">
      <c r="A2889" s="144">
        <v>2013</v>
      </c>
      <c r="B2889" s="77" t="s">
        <v>309</v>
      </c>
      <c r="C2889" s="78">
        <v>16</v>
      </c>
      <c r="D2889" s="77">
        <v>3527108</v>
      </c>
      <c r="E2889" s="78">
        <v>352710816</v>
      </c>
      <c r="F2889" s="78" t="str">
        <f t="shared" si="126"/>
        <v>3527108162013</v>
      </c>
      <c r="G2889" s="96">
        <v>0.69656308573642356</v>
      </c>
      <c r="H2889" s="80">
        <f t="shared" si="125"/>
        <v>72636</v>
      </c>
      <c r="I2889" s="91">
        <v>71787</v>
      </c>
      <c r="J2889" s="97">
        <v>849</v>
      </c>
      <c r="K2889" s="83">
        <f>(H2889)/VLOOKUP(D2889,'Dados Base'!$B:$K,6,FALSE)</f>
        <v>127.11045779084417</v>
      </c>
      <c r="L2889" s="88">
        <f t="shared" si="127"/>
        <v>98.831158103419796</v>
      </c>
      <c r="M2889" s="85" t="s">
        <v>702</v>
      </c>
      <c r="N2889" s="92">
        <v>0.78600000000000003</v>
      </c>
      <c r="O2889" s="91">
        <v>136</v>
      </c>
      <c r="P2889" s="91" t="s">
        <v>691</v>
      </c>
      <c r="Q2889" s="91" t="s">
        <v>691</v>
      </c>
      <c r="R2889" s="91" t="s">
        <v>691</v>
      </c>
      <c r="S2889" s="91">
        <v>88</v>
      </c>
      <c r="T2889" s="87" t="s">
        <v>691</v>
      </c>
      <c r="U2889" s="87">
        <v>836</v>
      </c>
      <c r="V2889" s="87">
        <v>785</v>
      </c>
      <c r="W2889" s="85" t="s">
        <v>691</v>
      </c>
      <c r="X2889" s="146">
        <v>0.2188916125</v>
      </c>
      <c r="Y2889" s="21">
        <v>59.39</v>
      </c>
      <c r="Z2889" s="147">
        <v>3612</v>
      </c>
      <c r="AA2889" s="147">
        <v>397</v>
      </c>
      <c r="AB2889" s="21">
        <v>3</v>
      </c>
      <c r="AC2889" s="21">
        <v>1</v>
      </c>
      <c r="AD2889" s="153">
        <f>VLOOKUP(D2889,'Dados Base'!$B:$K,9,FALSE)*31536000/VLOOKUP($F2889,F:H,MATCH(H2888,F2888:AF2888,0),FALSE)</f>
        <v>1858.225673219891</v>
      </c>
      <c r="AE2889" s="153">
        <f>VLOOKUP(D2889,'Dados Base'!$B:$K,10,FALSE)*31536000/VLOOKUP($F2889,F:H,MATCH(H2888,F2888:AF2888,0),FALSE)</f>
        <v>178.00759953741942</v>
      </c>
      <c r="AF2889" s="148">
        <v>99</v>
      </c>
      <c r="AG2889" s="21">
        <v>98.83</v>
      </c>
      <c r="AH2889" s="148">
        <v>98.9</v>
      </c>
      <c r="AI2889" s="148">
        <v>16.39</v>
      </c>
      <c r="AJ2889" s="148">
        <v>100</v>
      </c>
      <c r="AK2889" s="72">
        <f>(SUMIFS('Banco de Indicadores Mun. (2)'!I:I,'Banco de Indicadores Mun. (2)'!B:B,'Banco de Indicadores - Mun. (1)'!B2889,'Banco de Indicadores Mun. (2)'!A:A,'Banco de Indicadores - Mun. (1)'!A2889) / VLOOKUP(D2889,'Dados Base'!$B:$K,8,FALSE)) * 100</f>
        <v>27.482622857142854</v>
      </c>
      <c r="AL2889" s="72">
        <f>(SUMIFS('Banco de Indicadores Mun. (2)'!I:I,'Banco de Indicadores Mun. (2)'!B:B,'Banco de Indicadores - Mun. (1)'!B2889,'Banco de Indicadores Mun. (2)'!A:A,'Banco de Indicadores - Mun. (1)'!A2889) / VLOOKUP(D2889,'Dados Base'!$B:$K,9,FALSE)) * 100</f>
        <v>11.237053738317755</v>
      </c>
      <c r="AM2889" s="72">
        <f>(SUMIFS('Banco de Indicadores Mun. (2)'!J:J,'Banco de Indicadores Mun. (2)'!B:B,'Banco de Indicadores - Mun. (1)'!B2889,'Banco de Indicadores Mun. (2)'!A:A,'Banco de Indicadores - Mun. (1)'!A2889) / VLOOKUP(D2889,'Dados Base'!$B:$K,7,FALSE)) * 100</f>
        <v>24.61360447761194</v>
      </c>
      <c r="AN2889" s="72">
        <f>(SUMIFS('Banco de Indicadores Mun. (2)'!K:K,'Banco de Indicadores Mun. (2)'!B:B,'Banco de Indicadores - Mun. (1)'!B2889,'Banco de Indicadores Mun. (2)'!A:A,'Banco de Indicadores - Mun. (1)'!A2889) / VLOOKUP(D2889,'Dados Base'!$B:$K,10,FALSE)) * 100</f>
        <v>36.859414634146326</v>
      </c>
      <c r="AO2889" s="24">
        <v>1</v>
      </c>
      <c r="AP2889" s="25">
        <v>0</v>
      </c>
      <c r="AQ2889" s="17">
        <v>0</v>
      </c>
      <c r="AR2889" s="24">
        <v>9.4</v>
      </c>
      <c r="AS2889" s="22">
        <v>99</v>
      </c>
      <c r="AT2889" s="22">
        <v>99</v>
      </c>
      <c r="AU2889" s="22">
        <v>90.097281117485664</v>
      </c>
      <c r="AV2889" s="22">
        <v>9.7899999999999991</v>
      </c>
      <c r="AW2889" s="21">
        <v>0</v>
      </c>
      <c r="AX2889" s="21">
        <v>1</v>
      </c>
      <c r="AY2889" s="116">
        <v>6.6790421255886567</v>
      </c>
    </row>
    <row r="2890" spans="1:51" ht="15" x14ac:dyDescent="0.25">
      <c r="A2890" s="144">
        <v>2013</v>
      </c>
      <c r="B2890" s="77" t="s">
        <v>310</v>
      </c>
      <c r="C2890" s="78">
        <v>2</v>
      </c>
      <c r="D2890" s="77">
        <v>3527207</v>
      </c>
      <c r="E2890" s="78">
        <v>35272072</v>
      </c>
      <c r="F2890" s="78" t="str">
        <f t="shared" si="126"/>
        <v>352720722013</v>
      </c>
      <c r="G2890" s="96">
        <v>0.53812397688288716</v>
      </c>
      <c r="H2890" s="80">
        <f t="shared" si="125"/>
        <v>83784</v>
      </c>
      <c r="I2890" s="91">
        <v>81517</v>
      </c>
      <c r="J2890" s="97">
        <v>2267</v>
      </c>
      <c r="K2890" s="83">
        <f>(H2890)/VLOOKUP(D2890,'Dados Base'!$B:$K,6,FALSE)</f>
        <v>202.48441200638021</v>
      </c>
      <c r="L2890" s="88">
        <f t="shared" si="127"/>
        <v>97.294232789076673</v>
      </c>
      <c r="M2890" s="85" t="s">
        <v>702</v>
      </c>
      <c r="N2890" s="92">
        <v>0.76600000000000001</v>
      </c>
      <c r="O2890" s="91">
        <v>138</v>
      </c>
      <c r="P2890" s="91" t="s">
        <v>691</v>
      </c>
      <c r="Q2890" s="91" t="s">
        <v>691</v>
      </c>
      <c r="R2890" s="91" t="s">
        <v>691</v>
      </c>
      <c r="S2890" s="91">
        <v>138</v>
      </c>
      <c r="T2890" s="87" t="s">
        <v>691</v>
      </c>
      <c r="U2890" s="87">
        <v>754</v>
      </c>
      <c r="V2890" s="87">
        <v>613</v>
      </c>
      <c r="W2890" s="85" t="s">
        <v>691</v>
      </c>
      <c r="X2890" s="146">
        <v>0.25320067844444444</v>
      </c>
      <c r="Y2890" s="21">
        <v>67.09</v>
      </c>
      <c r="Z2890" s="147">
        <v>2511</v>
      </c>
      <c r="AA2890" s="147">
        <v>2018</v>
      </c>
      <c r="AB2890" s="21">
        <v>13</v>
      </c>
      <c r="AC2890" s="21">
        <v>0</v>
      </c>
      <c r="AD2890" s="153">
        <f>VLOOKUP(D2890,'Dados Base'!$B:$K,9,FALSE)*31536000/VLOOKUP($F2890,F:H,MATCH(H2889,F2889:AF2889,0),FALSE)</f>
        <v>2341.185906617015</v>
      </c>
      <c r="AE2890" s="153">
        <f>VLOOKUP(D2890,'Dados Base'!$B:$K,10,FALSE)*31536000/VLOOKUP($F2890,F:H,MATCH(H2889,F2889:AF2889,0),FALSE)</f>
        <v>233.36579776568323</v>
      </c>
      <c r="AF2890" s="148">
        <v>99.28</v>
      </c>
      <c r="AG2890" s="21">
        <v>97.14</v>
      </c>
      <c r="AH2890" s="148">
        <v>97.14</v>
      </c>
      <c r="AI2890" s="148">
        <v>41.72</v>
      </c>
      <c r="AJ2890" s="148">
        <v>100</v>
      </c>
      <c r="AK2890" s="72">
        <f>(SUMIFS('Banco de Indicadores Mun. (2)'!I:I,'Banco de Indicadores Mun. (2)'!B:B,'Banco de Indicadores - Mun. (1)'!B2890,'Banco de Indicadores Mun. (2)'!A:A,'Banco de Indicadores - Mun. (1)'!A2890) / VLOOKUP(D2890,'Dados Base'!$B:$K,8,FALSE)) * 100</f>
        <v>4.1768289962825271</v>
      </c>
      <c r="AL2890" s="72">
        <f>(SUMIFS('Banco de Indicadores Mun. (2)'!I:I,'Banco de Indicadores Mun. (2)'!B:B,'Banco de Indicadores - Mun. (1)'!B2890,'Banco de Indicadores Mun. (2)'!A:A,'Banco de Indicadores - Mun. (1)'!A2890) / VLOOKUP(D2890,'Dados Base'!$B:$K,9,FALSE)) * 100</f>
        <v>1.806377813504823</v>
      </c>
      <c r="AM2890" s="72">
        <f>(SUMIFS('Banco de Indicadores Mun. (2)'!J:J,'Banco de Indicadores Mun. (2)'!B:B,'Banco de Indicadores - Mun. (1)'!B2890,'Banco de Indicadores Mun. (2)'!A:A,'Banco de Indicadores - Mun. (1)'!A2890) / VLOOKUP(D2890,'Dados Base'!$B:$K,7,FALSE)) * 100</f>
        <v>0.17576811594202901</v>
      </c>
      <c r="AN2890" s="72">
        <f>(SUMIFS('Banco de Indicadores Mun. (2)'!K:K,'Banco de Indicadores Mun. (2)'!B:B,'Banco de Indicadores - Mun. (1)'!B2890,'Banco de Indicadores Mun. (2)'!A:A,'Banco de Indicadores - Mun. (1)'!A2890) / VLOOKUP(D2890,'Dados Base'!$B:$K,10,FALSE)) * 100</f>
        <v>17.535209677419346</v>
      </c>
      <c r="AO2890" s="24">
        <v>0</v>
      </c>
      <c r="AP2890" s="25">
        <v>0</v>
      </c>
      <c r="AQ2890" s="17">
        <v>0</v>
      </c>
      <c r="AR2890" s="24">
        <v>10</v>
      </c>
      <c r="AS2890" s="22">
        <v>99</v>
      </c>
      <c r="AT2890" s="22">
        <v>99</v>
      </c>
      <c r="AU2890" s="22">
        <v>55.442702583351732</v>
      </c>
      <c r="AV2890" s="22">
        <v>7.09</v>
      </c>
      <c r="AW2890" s="21">
        <v>0</v>
      </c>
      <c r="AX2890" s="21">
        <v>0</v>
      </c>
      <c r="AY2890" s="116">
        <v>113.27421244813773</v>
      </c>
    </row>
    <row r="2891" spans="1:51" ht="15" x14ac:dyDescent="0.25">
      <c r="A2891" s="144">
        <v>2013</v>
      </c>
      <c r="B2891" s="77" t="s">
        <v>311</v>
      </c>
      <c r="C2891" s="78">
        <v>19</v>
      </c>
      <c r="D2891" s="77">
        <v>3527256</v>
      </c>
      <c r="E2891" s="78">
        <v>352725619</v>
      </c>
      <c r="F2891" s="78" t="str">
        <f t="shared" si="126"/>
        <v>3527256192013</v>
      </c>
      <c r="G2891" s="96">
        <v>0.5172066072887338</v>
      </c>
      <c r="H2891" s="80">
        <f t="shared" si="125"/>
        <v>2148</v>
      </c>
      <c r="I2891" s="91">
        <v>1786</v>
      </c>
      <c r="J2891" s="97">
        <v>362</v>
      </c>
      <c r="K2891" s="83">
        <f>(H2891)/VLOOKUP(D2891,'Dados Base'!$B:$K,6,FALSE)</f>
        <v>18.870245102345603</v>
      </c>
      <c r="L2891" s="88">
        <f t="shared" si="127"/>
        <v>83.147113594040974</v>
      </c>
      <c r="M2891" s="85" t="s">
        <v>702</v>
      </c>
      <c r="N2891" s="92">
        <v>0.74199999999999999</v>
      </c>
      <c r="O2891" s="91">
        <v>22</v>
      </c>
      <c r="P2891" s="91" t="s">
        <v>691</v>
      </c>
      <c r="Q2891" s="91" t="s">
        <v>691</v>
      </c>
      <c r="R2891" s="91" t="s">
        <v>691</v>
      </c>
      <c r="S2891" s="91">
        <v>1</v>
      </c>
      <c r="T2891" s="87" t="s">
        <v>691</v>
      </c>
      <c r="U2891" s="87">
        <v>13</v>
      </c>
      <c r="V2891" s="87">
        <v>9</v>
      </c>
      <c r="W2891" s="85" t="s">
        <v>691</v>
      </c>
      <c r="X2891" s="146">
        <v>4.5516343750000004E-3</v>
      </c>
      <c r="Y2891" s="21">
        <v>1.28</v>
      </c>
      <c r="Z2891" s="147">
        <v>68</v>
      </c>
      <c r="AA2891" s="147">
        <v>31</v>
      </c>
      <c r="AB2891" s="21">
        <v>0</v>
      </c>
      <c r="AC2891" s="21">
        <v>0</v>
      </c>
      <c r="AD2891" s="153">
        <f>VLOOKUP(D2891,'Dados Base'!$B:$K,9,FALSE)*31536000/VLOOKUP($F2891,F:H,MATCH(H2890,F2890:AF2890,0),FALSE)</f>
        <v>12038.882681564246</v>
      </c>
      <c r="AE2891" s="153">
        <f>VLOOKUP(D2891,'Dados Base'!$B:$K,10,FALSE)*31536000/VLOOKUP($F2891,F:H,MATCH(H2890,F2890:AF2890,0),FALSE)</f>
        <v>1027.7094972067039</v>
      </c>
      <c r="AF2891" s="148">
        <v>81.37</v>
      </c>
      <c r="AG2891" s="21">
        <v>100</v>
      </c>
      <c r="AH2891" s="148">
        <v>80.599999999999994</v>
      </c>
      <c r="AI2891" s="148">
        <v>16.18</v>
      </c>
      <c r="AJ2891" s="148">
        <v>99.3</v>
      </c>
      <c r="AK2891" s="72">
        <f>(SUMIFS('Banco de Indicadores Mun. (2)'!I:I,'Banco de Indicadores Mun. (2)'!B:B,'Banco de Indicadores - Mun. (1)'!B2891,'Banco de Indicadores Mun. (2)'!A:A,'Banco de Indicadores - Mun. (1)'!A2891) / VLOOKUP(D2891,'Dados Base'!$B:$K,8,FALSE)) * 100</f>
        <v>0.71623076923076923</v>
      </c>
      <c r="AL2891" s="72">
        <f>(SUMIFS('Banco de Indicadores Mun. (2)'!I:I,'Banco de Indicadores Mun. (2)'!B:B,'Banco de Indicadores - Mun. (1)'!B2891,'Banco de Indicadores Mun. (2)'!A:A,'Banco de Indicadores - Mun. (1)'!A2891) / VLOOKUP(D2891,'Dados Base'!$B:$K,9,FALSE)) * 100</f>
        <v>0.22709756097560974</v>
      </c>
      <c r="AM2891" s="72">
        <f>(SUMIFS('Banco de Indicadores Mun. (2)'!J:J,'Banco de Indicadores Mun. (2)'!B:B,'Banco de Indicadores - Mun. (1)'!B2891,'Banco de Indicadores Mun. (2)'!A:A,'Banco de Indicadores - Mun. (1)'!A2891) / VLOOKUP(D2891,'Dados Base'!$B:$K,7,FALSE)) * 100</f>
        <v>0.87721052631578933</v>
      </c>
      <c r="AN2891" s="72">
        <f>(SUMIFS('Banco de Indicadores Mun. (2)'!K:K,'Banco de Indicadores Mun. (2)'!B:B,'Banco de Indicadores - Mun. (1)'!B2891,'Banco de Indicadores Mun. (2)'!A:A,'Banco de Indicadores - Mun. (1)'!A2891) / VLOOKUP(D2891,'Dados Base'!$B:$K,10,FALSE)) * 100</f>
        <v>0.27928571428571425</v>
      </c>
      <c r="AO2891" s="24">
        <v>0</v>
      </c>
      <c r="AP2891" s="25">
        <v>0</v>
      </c>
      <c r="AQ2891" s="17">
        <v>0</v>
      </c>
      <c r="AR2891" s="24">
        <v>8.1</v>
      </c>
      <c r="AS2891" s="22">
        <v>94</v>
      </c>
      <c r="AT2891" s="22">
        <v>94</v>
      </c>
      <c r="AU2891" s="22">
        <v>68.686868686868678</v>
      </c>
      <c r="AV2891" s="22">
        <v>7.87</v>
      </c>
      <c r="AW2891" s="21">
        <v>0</v>
      </c>
      <c r="AX2891" s="21">
        <v>0</v>
      </c>
      <c r="AY2891" s="116">
        <v>0</v>
      </c>
    </row>
    <row r="2892" spans="1:51" ht="15" x14ac:dyDescent="0.25">
      <c r="A2892" s="144">
        <v>2013</v>
      </c>
      <c r="B2892" s="77" t="s">
        <v>312</v>
      </c>
      <c r="C2892" s="78">
        <v>5</v>
      </c>
      <c r="D2892" s="77">
        <v>3527306</v>
      </c>
      <c r="E2892" s="78">
        <v>35273065</v>
      </c>
      <c r="F2892" s="78" t="str">
        <f t="shared" si="126"/>
        <v>352730652013</v>
      </c>
      <c r="G2892" s="96">
        <v>3.9795217372181169</v>
      </c>
      <c r="H2892" s="80">
        <f t="shared" si="125"/>
        <v>40668</v>
      </c>
      <c r="I2892" s="91">
        <v>39359</v>
      </c>
      <c r="J2892" s="97">
        <v>1309</v>
      </c>
      <c r="K2892" s="83">
        <f>(H2892)/VLOOKUP(D2892,'Dados Base'!$B:$K,6,FALSE)</f>
        <v>734.74254742547419</v>
      </c>
      <c r="L2892" s="88">
        <f t="shared" si="127"/>
        <v>96.781253073669717</v>
      </c>
      <c r="M2892" s="85" t="s">
        <v>702</v>
      </c>
      <c r="N2892" s="92">
        <v>0.77700000000000002</v>
      </c>
      <c r="O2892" s="91">
        <v>49</v>
      </c>
      <c r="P2892" s="91" t="s">
        <v>691</v>
      </c>
      <c r="Q2892" s="91" t="s">
        <v>691</v>
      </c>
      <c r="R2892" s="91" t="s">
        <v>691</v>
      </c>
      <c r="S2892" s="91">
        <v>143</v>
      </c>
      <c r="T2892" s="87" t="s">
        <v>691</v>
      </c>
      <c r="U2892" s="87">
        <v>339</v>
      </c>
      <c r="V2892" s="87">
        <v>248</v>
      </c>
      <c r="W2892" s="85" t="s">
        <v>691</v>
      </c>
      <c r="X2892" s="146">
        <v>0.12073496070833334</v>
      </c>
      <c r="Y2892" s="21">
        <v>32.08</v>
      </c>
      <c r="Z2892" s="147">
        <v>0</v>
      </c>
      <c r="AA2892" s="147">
        <v>2165</v>
      </c>
      <c r="AB2892" s="21">
        <v>5</v>
      </c>
      <c r="AC2892" s="21">
        <v>1</v>
      </c>
      <c r="AD2892" s="153">
        <f>VLOOKUP(D2892,'Dados Base'!$B:$K,9,FALSE)*31536000/VLOOKUP($F2892,F:H,MATCH(H2891,F2891:AF2891,0),FALSE)</f>
        <v>566.07848922986136</v>
      </c>
      <c r="AE2892" s="153">
        <f>VLOOKUP(D2892,'Dados Base'!$B:$K,10,FALSE)*31536000/VLOOKUP($F2892,F:H,MATCH(H2891,F2891:AF2891,0),FALSE)</f>
        <v>69.790498672174706</v>
      </c>
      <c r="AF2892" s="148">
        <v>97.53</v>
      </c>
      <c r="AG2892" s="21">
        <v>100</v>
      </c>
      <c r="AH2892" s="148">
        <v>84.39</v>
      </c>
      <c r="AI2892" s="148">
        <v>49.19</v>
      </c>
      <c r="AJ2892" s="148">
        <v>95.38</v>
      </c>
      <c r="AK2892" s="72">
        <f>(SUMIFS('Banco de Indicadores Mun. (2)'!I:I,'Banco de Indicadores Mun. (2)'!B:B,'Banco de Indicadores - Mun. (1)'!B2892,'Banco de Indicadores Mun. (2)'!A:A,'Banco de Indicadores - Mun. (1)'!A2892) / VLOOKUP(D2892,'Dados Base'!$B:$K,8,FALSE)) * 100</f>
        <v>112.75007407407405</v>
      </c>
      <c r="AL2892" s="72">
        <f>(SUMIFS('Banco de Indicadores Mun. (2)'!I:I,'Banco de Indicadores Mun. (2)'!B:B,'Banco de Indicadores - Mun. (1)'!B2892,'Banco de Indicadores Mun. (2)'!A:A,'Banco de Indicadores - Mun. (1)'!A2892) / VLOOKUP(D2892,'Dados Base'!$B:$K,9,FALSE)) * 100</f>
        <v>41.702082191780818</v>
      </c>
      <c r="AM2892" s="72">
        <f>(SUMIFS('Banco de Indicadores Mun. (2)'!J:J,'Banco de Indicadores Mun. (2)'!B:B,'Banco de Indicadores - Mun. (1)'!B2892,'Banco de Indicadores Mun. (2)'!A:A,'Banco de Indicadores - Mun. (1)'!A2892) / VLOOKUP(D2892,'Dados Base'!$B:$K,7,FALSE)) * 100</f>
        <v>149.50644444444444</v>
      </c>
      <c r="AN2892" s="72">
        <f>(SUMIFS('Banco de Indicadores Mun. (2)'!K:K,'Banco de Indicadores Mun. (2)'!B:B,'Banco de Indicadores - Mun. (1)'!B2892,'Banco de Indicadores Mun. (2)'!A:A,'Banco de Indicadores - Mun. (1)'!A2892) / VLOOKUP(D2892,'Dados Base'!$B:$K,10,FALSE)) * 100</f>
        <v>39.237333333333325</v>
      </c>
      <c r="AO2892" s="24">
        <v>0</v>
      </c>
      <c r="AP2892" s="25">
        <v>4.9178715451952391</v>
      </c>
      <c r="AQ2892" s="17">
        <v>0</v>
      </c>
      <c r="AR2892" s="24">
        <v>9.8000000000000007</v>
      </c>
      <c r="AS2892" s="22">
        <v>95</v>
      </c>
      <c r="AT2892" s="22">
        <v>0</v>
      </c>
      <c r="AU2892" s="22">
        <v>0</v>
      </c>
      <c r="AV2892" s="22">
        <v>1.43</v>
      </c>
      <c r="AW2892" s="21">
        <v>2</v>
      </c>
      <c r="AX2892" s="21">
        <v>1</v>
      </c>
      <c r="AY2892" s="116">
        <v>1.4161741964178918</v>
      </c>
    </row>
    <row r="2893" spans="1:51" ht="15" x14ac:dyDescent="0.25">
      <c r="A2893" s="144">
        <v>2013</v>
      </c>
      <c r="B2893" s="77" t="s">
        <v>313</v>
      </c>
      <c r="C2893" s="78">
        <v>20</v>
      </c>
      <c r="D2893" s="77">
        <v>3527405</v>
      </c>
      <c r="E2893" s="78">
        <v>352740520</v>
      </c>
      <c r="F2893" s="78" t="str">
        <f t="shared" si="126"/>
        <v>3527405202013</v>
      </c>
      <c r="G2893" s="96">
        <v>0.71775713962727306</v>
      </c>
      <c r="H2893" s="80">
        <f t="shared" si="125"/>
        <v>20240</v>
      </c>
      <c r="I2893" s="91">
        <v>17581</v>
      </c>
      <c r="J2893" s="97">
        <v>2659</v>
      </c>
      <c r="K2893" s="83">
        <f>(H2893)/VLOOKUP(D2893,'Dados Base'!$B:$K,6,FALSE)</f>
        <v>64.364307066081537</v>
      </c>
      <c r="L2893" s="88">
        <f t="shared" si="127"/>
        <v>86.862648221343875</v>
      </c>
      <c r="M2893" s="85" t="s">
        <v>702</v>
      </c>
      <c r="N2893" s="92">
        <v>0.752</v>
      </c>
      <c r="O2893" s="91">
        <v>68</v>
      </c>
      <c r="P2893" s="91" t="s">
        <v>691</v>
      </c>
      <c r="Q2893" s="91" t="s">
        <v>691</v>
      </c>
      <c r="R2893" s="91" t="s">
        <v>691</v>
      </c>
      <c r="S2893" s="91">
        <v>33</v>
      </c>
      <c r="T2893" s="87" t="s">
        <v>691</v>
      </c>
      <c r="U2893" s="87">
        <v>210</v>
      </c>
      <c r="V2893" s="87">
        <v>206</v>
      </c>
      <c r="W2893" s="85" t="s">
        <v>691</v>
      </c>
      <c r="X2893" s="146">
        <v>5.6521183888888889E-2</v>
      </c>
      <c r="Y2893" s="21">
        <v>12.68</v>
      </c>
      <c r="Z2893" s="147">
        <v>805</v>
      </c>
      <c r="AA2893" s="147">
        <v>173</v>
      </c>
      <c r="AB2893" s="21">
        <v>1</v>
      </c>
      <c r="AC2893" s="21">
        <v>0</v>
      </c>
      <c r="AD2893" s="153">
        <f>VLOOKUP(D2893,'Dados Base'!$B:$K,9,FALSE)*31536000/VLOOKUP($F2893,F:H,MATCH(H2892,F2892:AF2892,0),FALSE)</f>
        <v>3583.6363636363635</v>
      </c>
      <c r="AE2893" s="153">
        <f>VLOOKUP(D2893,'Dados Base'!$B:$K,10,FALSE)*31536000/VLOOKUP($F2893,F:H,MATCH(H2892,F2892:AF2892,0),FALSE)</f>
        <v>436.26877470355731</v>
      </c>
      <c r="AF2893" s="148">
        <v>91.74</v>
      </c>
      <c r="AG2893" s="21">
        <v>86.6</v>
      </c>
      <c r="AH2893" s="148">
        <v>89.89</v>
      </c>
      <c r="AI2893" s="148">
        <v>28.12</v>
      </c>
      <c r="AJ2893" s="148">
        <v>100</v>
      </c>
      <c r="AK2893" s="72">
        <f>(SUMIFS('Banco de Indicadores Mun. (2)'!I:I,'Banco de Indicadores Mun. (2)'!B:B,'Banco de Indicadores - Mun. (1)'!B2893,'Banco de Indicadores Mun. (2)'!A:A,'Banco de Indicadores - Mun. (1)'!A2893) / VLOOKUP(D2893,'Dados Base'!$B:$K,8,FALSE)) * 100</f>
        <v>5.9213199999999997</v>
      </c>
      <c r="AL2893" s="72">
        <f>(SUMIFS('Banco de Indicadores Mun. (2)'!I:I,'Banco de Indicadores Mun. (2)'!B:B,'Banco de Indicadores - Mun. (1)'!B2893,'Banco de Indicadores Mun. (2)'!A:A,'Banco de Indicadores - Mun. (1)'!A2893) / VLOOKUP(D2893,'Dados Base'!$B:$K,9,FALSE)) * 100</f>
        <v>2.5744869565217394</v>
      </c>
      <c r="AM2893" s="72">
        <f>(SUMIFS('Banco de Indicadores Mun. (2)'!J:J,'Banco de Indicadores Mun. (2)'!B:B,'Banco de Indicadores - Mun. (1)'!B2893,'Banco de Indicadores Mun. (2)'!A:A,'Banco de Indicadores - Mun. (1)'!A2893) / VLOOKUP(D2893,'Dados Base'!$B:$K,7,FALSE)) * 100</f>
        <v>7.3436666666666675</v>
      </c>
      <c r="AN2893" s="72">
        <f>(SUMIFS('Banco de Indicadores Mun. (2)'!K:K,'Banco de Indicadores Mun. (2)'!B:B,'Banco de Indicadores - Mun. (1)'!B2893,'Banco de Indicadores Mun. (2)'!A:A,'Banco de Indicadores - Mun. (1)'!A2893) / VLOOKUP(D2893,'Dados Base'!$B:$K,10,FALSE)) * 100</f>
        <v>2.2638571428571423</v>
      </c>
      <c r="AO2893" s="24">
        <v>0</v>
      </c>
      <c r="AP2893" s="25">
        <v>0</v>
      </c>
      <c r="AQ2893" s="17">
        <v>0</v>
      </c>
      <c r="AR2893" s="24">
        <v>6.4</v>
      </c>
      <c r="AS2893" s="22">
        <v>98</v>
      </c>
      <c r="AT2893" s="22">
        <v>98.000000000000014</v>
      </c>
      <c r="AU2893" s="22">
        <v>82.310838445807761</v>
      </c>
      <c r="AV2893" s="22">
        <v>9.9700000000000006</v>
      </c>
      <c r="AW2893" s="21">
        <v>0</v>
      </c>
      <c r="AX2893" s="21">
        <v>0</v>
      </c>
      <c r="AY2893" s="116">
        <v>92.244774740903352</v>
      </c>
    </row>
    <row r="2894" spans="1:51" ht="15" x14ac:dyDescent="0.25">
      <c r="A2894" s="144">
        <v>2013</v>
      </c>
      <c r="B2894" s="77" t="s">
        <v>314</v>
      </c>
      <c r="C2894" s="78">
        <v>17</v>
      </c>
      <c r="D2894" s="77">
        <v>3527504</v>
      </c>
      <c r="E2894" s="78">
        <v>352750417</v>
      </c>
      <c r="F2894" s="78" t="str">
        <f t="shared" si="126"/>
        <v>3527504172013</v>
      </c>
      <c r="G2894" s="96">
        <v>0.22052592765824386</v>
      </c>
      <c r="H2894" s="80">
        <f t="shared" si="125"/>
        <v>2249</v>
      </c>
      <c r="I2894" s="91">
        <v>1796</v>
      </c>
      <c r="J2894" s="97">
        <v>453</v>
      </c>
      <c r="K2894" s="83">
        <f>(H2894)/VLOOKUP(D2894,'Dados Base'!$B:$K,6,FALSE)</f>
        <v>11.780420093237652</v>
      </c>
      <c r="L2894" s="88">
        <f t="shared" si="127"/>
        <v>79.857714539795467</v>
      </c>
      <c r="M2894" s="85" t="s">
        <v>702</v>
      </c>
      <c r="N2894" s="92">
        <v>0.73299999999999998</v>
      </c>
      <c r="O2894" s="91">
        <v>48</v>
      </c>
      <c r="P2894" s="91" t="s">
        <v>691</v>
      </c>
      <c r="Q2894" s="91" t="s">
        <v>691</v>
      </c>
      <c r="R2894" s="91" t="s">
        <v>691</v>
      </c>
      <c r="S2894" s="91">
        <v>7</v>
      </c>
      <c r="T2894" s="87" t="s">
        <v>691</v>
      </c>
      <c r="U2894" s="87">
        <v>14</v>
      </c>
      <c r="V2894" s="87">
        <v>14</v>
      </c>
      <c r="W2894" s="85" t="s">
        <v>691</v>
      </c>
      <c r="X2894" s="146">
        <v>4.4259617187499996E-3</v>
      </c>
      <c r="Y2894" s="21">
        <v>1.3</v>
      </c>
      <c r="Z2894" s="147">
        <v>88</v>
      </c>
      <c r="AA2894" s="147">
        <v>12</v>
      </c>
      <c r="AB2894" s="21">
        <v>0</v>
      </c>
      <c r="AC2894" s="21">
        <v>0</v>
      </c>
      <c r="AD2894" s="153">
        <f>VLOOKUP(D2894,'Dados Base'!$B:$K,9,FALSE)*31536000/VLOOKUP($F2894,F:H,MATCH(H2893,F2893:AF2893,0),FALSE)</f>
        <v>24538.906180524678</v>
      </c>
      <c r="AE2894" s="153">
        <f>VLOOKUP(D2894,'Dados Base'!$B:$K,10,FALSE)*31536000/VLOOKUP($F2894,F:H,MATCH(H2893,F2893:AF2893,0),FALSE)</f>
        <v>2664.2240995998231</v>
      </c>
      <c r="AF2894" s="148">
        <v>75.569999999999993</v>
      </c>
      <c r="AG2894" s="21">
        <v>100</v>
      </c>
      <c r="AH2894" s="148">
        <v>73.819999999999993</v>
      </c>
      <c r="AI2894" s="148">
        <v>14.41</v>
      </c>
      <c r="AJ2894" s="148">
        <v>95.5</v>
      </c>
      <c r="AK2894" s="72">
        <f>(SUMIFS('Banco de Indicadores Mun. (2)'!I:I,'Banco de Indicadores Mun. (2)'!B:B,'Banco de Indicadores - Mun. (1)'!B2894,'Banco de Indicadores Mun. (2)'!A:A,'Banco de Indicadores - Mun. (1)'!A2894) / VLOOKUP(D2894,'Dados Base'!$B:$K,8,FALSE)) * 100</f>
        <v>54.206010869565212</v>
      </c>
      <c r="AL2894" s="72">
        <f>(SUMIFS('Banco de Indicadores Mun. (2)'!I:I,'Banco de Indicadores Mun. (2)'!B:B,'Banco de Indicadores - Mun. (1)'!B2894,'Banco de Indicadores Mun. (2)'!A:A,'Banco de Indicadores - Mun. (1)'!A2894) / VLOOKUP(D2894,'Dados Base'!$B:$K,9,FALSE)) * 100</f>
        <v>28.496874285714284</v>
      </c>
      <c r="AM2894" s="72">
        <f>(SUMIFS('Banco de Indicadores Mun. (2)'!J:J,'Banco de Indicadores Mun. (2)'!B:B,'Banco de Indicadores - Mun. (1)'!B2894,'Banco de Indicadores Mun. (2)'!A:A,'Banco de Indicadores - Mun. (1)'!A2894) / VLOOKUP(D2894,'Dados Base'!$B:$K,7,FALSE)) * 100</f>
        <v>67.777054794520538</v>
      </c>
      <c r="AN2894" s="72">
        <f>(SUMIFS('Banco de Indicadores Mun. (2)'!K:K,'Banco de Indicadores Mun. (2)'!B:B,'Banco de Indicadores - Mun. (1)'!B2894,'Banco de Indicadores Mun. (2)'!A:A,'Banco de Indicadores - Mun. (1)'!A2894) / VLOOKUP(D2894,'Dados Base'!$B:$K,10,FALSE)) * 100</f>
        <v>2.0646315789473677</v>
      </c>
      <c r="AO2894" s="24">
        <v>0</v>
      </c>
      <c r="AP2894" s="25">
        <v>0</v>
      </c>
      <c r="AQ2894" s="17">
        <v>0</v>
      </c>
      <c r="AR2894" s="24">
        <v>7.3</v>
      </c>
      <c r="AS2894" s="22">
        <v>100</v>
      </c>
      <c r="AT2894" s="22">
        <v>100</v>
      </c>
      <c r="AU2894" s="22">
        <v>88</v>
      </c>
      <c r="AV2894" s="22">
        <v>9.8000000000000007</v>
      </c>
      <c r="AW2894" s="21">
        <v>0</v>
      </c>
      <c r="AX2894" s="21">
        <v>0</v>
      </c>
      <c r="AY2894" s="116">
        <v>84.495216193175679</v>
      </c>
    </row>
    <row r="2895" spans="1:51" ht="15" x14ac:dyDescent="0.25">
      <c r="A2895" s="144">
        <v>2013</v>
      </c>
      <c r="B2895" s="77" t="s">
        <v>315</v>
      </c>
      <c r="C2895" s="78">
        <v>9</v>
      </c>
      <c r="D2895" s="77">
        <v>3527603</v>
      </c>
      <c r="E2895" s="78">
        <v>35276039</v>
      </c>
      <c r="F2895" s="78" t="str">
        <f t="shared" si="126"/>
        <v>352760392013</v>
      </c>
      <c r="G2895" s="96">
        <v>3.8770439949747937</v>
      </c>
      <c r="H2895" s="80">
        <f t="shared" si="125"/>
        <v>12222</v>
      </c>
      <c r="I2895" s="91">
        <v>11902</v>
      </c>
      <c r="J2895" s="97">
        <v>320</v>
      </c>
      <c r="K2895" s="83">
        <f>(H2895)/VLOOKUP(D2895,'Dados Base'!$B:$K,6,FALSE)</f>
        <v>20.451122787055318</v>
      </c>
      <c r="L2895" s="88">
        <f t="shared" si="127"/>
        <v>97.381770577646861</v>
      </c>
      <c r="M2895" s="85" t="s">
        <v>702</v>
      </c>
      <c r="N2895" s="92">
        <v>0.73099999999999998</v>
      </c>
      <c r="O2895" s="91">
        <v>41</v>
      </c>
      <c r="P2895" s="91" t="s">
        <v>691</v>
      </c>
      <c r="Q2895" s="91" t="s">
        <v>691</v>
      </c>
      <c r="R2895" s="91" t="s">
        <v>691</v>
      </c>
      <c r="S2895" s="91">
        <v>15</v>
      </c>
      <c r="T2895" s="87" t="s">
        <v>691</v>
      </c>
      <c r="U2895" s="87">
        <v>100</v>
      </c>
      <c r="V2895" s="87">
        <v>92</v>
      </c>
      <c r="W2895" s="85" t="s">
        <v>691</v>
      </c>
      <c r="X2895" s="146">
        <v>3.3676645916666664E-2</v>
      </c>
      <c r="Y2895" s="21">
        <v>8.59</v>
      </c>
      <c r="Z2895" s="147">
        <v>497</v>
      </c>
      <c r="AA2895" s="147">
        <v>166</v>
      </c>
      <c r="AB2895" s="21">
        <v>2</v>
      </c>
      <c r="AC2895" s="21">
        <v>0</v>
      </c>
      <c r="AD2895" s="153">
        <f>VLOOKUP(D2895,'Dados Base'!$B:$K,9,FALSE)*31536000/VLOOKUP($F2895,F:H,MATCH(H2894,F2894:AF2894,0),FALSE)</f>
        <v>20874.344624447716</v>
      </c>
      <c r="AE2895" s="153">
        <f>VLOOKUP(D2895,'Dados Base'!$B:$K,10,FALSE)*31536000/VLOOKUP($F2895,F:H,MATCH(H2894,F2894:AF2894,0),FALSE)</f>
        <v>2502.8571428571436</v>
      </c>
      <c r="AF2895" s="148">
        <v>90.52</v>
      </c>
      <c r="AG2895" s="21">
        <v>96.59</v>
      </c>
      <c r="AH2895" s="148">
        <v>90.52</v>
      </c>
      <c r="AI2895" s="148">
        <v>45.45</v>
      </c>
      <c r="AJ2895" s="148">
        <v>93.72</v>
      </c>
      <c r="AK2895" s="72">
        <f>(SUMIFS('Banco de Indicadores Mun. (2)'!I:I,'Banco de Indicadores Mun. (2)'!B:B,'Banco de Indicadores - Mun. (1)'!B2895,'Banco de Indicadores Mun. (2)'!A:A,'Banco de Indicadores - Mun. (1)'!A2895) / VLOOKUP(D2895,'Dados Base'!$B:$K,8,FALSE)) * 100</f>
        <v>23.845313993174063</v>
      </c>
      <c r="AL2895" s="72">
        <f>(SUMIFS('Banco de Indicadores Mun. (2)'!I:I,'Banco de Indicadores Mun. (2)'!B:B,'Banco de Indicadores - Mun. (1)'!B2895,'Banco de Indicadores Mun. (2)'!A:A,'Banco de Indicadores - Mun. (1)'!A2895) / VLOOKUP(D2895,'Dados Base'!$B:$K,9,FALSE)) * 100</f>
        <v>8.6361891223733007</v>
      </c>
      <c r="AM2895" s="72">
        <f>(SUMIFS('Banco de Indicadores Mun. (2)'!J:J,'Banco de Indicadores Mun. (2)'!B:B,'Banco de Indicadores - Mun. (1)'!B2895,'Banco de Indicadores Mun. (2)'!A:A,'Banco de Indicadores - Mun. (1)'!A2895) / VLOOKUP(D2895,'Dados Base'!$B:$K,7,FALSE)) * 100</f>
        <v>26.316785714285718</v>
      </c>
      <c r="AN2895" s="72">
        <f>(SUMIFS('Banco de Indicadores Mun. (2)'!K:K,'Banco de Indicadores Mun. (2)'!B:B,'Banco de Indicadores - Mun. (1)'!B2895,'Banco de Indicadores Mun. (2)'!A:A,'Banco de Indicadores - Mun. (1)'!A2895) / VLOOKUP(D2895,'Dados Base'!$B:$K,10,FALSE)) * 100</f>
        <v>18.851412371134018</v>
      </c>
      <c r="AO2895" s="24">
        <v>0</v>
      </c>
      <c r="AP2895" s="25">
        <v>0</v>
      </c>
      <c r="AQ2895" s="17">
        <v>0</v>
      </c>
      <c r="AR2895" s="24">
        <v>8.1999999999999993</v>
      </c>
      <c r="AS2895" s="22">
        <v>100</v>
      </c>
      <c r="AT2895" s="22">
        <v>100</v>
      </c>
      <c r="AU2895" s="22">
        <v>74.962292609351437</v>
      </c>
      <c r="AV2895" s="22">
        <v>8.08</v>
      </c>
      <c r="AW2895" s="21">
        <v>2</v>
      </c>
      <c r="AX2895" s="21">
        <v>0</v>
      </c>
      <c r="AY2895" s="116">
        <v>243.07863317556283</v>
      </c>
    </row>
    <row r="2896" spans="1:51" ht="15" x14ac:dyDescent="0.25">
      <c r="A2896" s="144">
        <v>2013</v>
      </c>
      <c r="B2896" s="77" t="s">
        <v>316</v>
      </c>
      <c r="C2896" s="78">
        <v>20</v>
      </c>
      <c r="D2896" s="77">
        <v>3527702</v>
      </c>
      <c r="E2896" s="78">
        <v>352770220</v>
      </c>
      <c r="F2896" s="78" t="str">
        <f t="shared" si="126"/>
        <v>3527702202013</v>
      </c>
      <c r="G2896" s="96">
        <v>1.5851402132875059</v>
      </c>
      <c r="H2896" s="80">
        <f t="shared" si="125"/>
        <v>5243</v>
      </c>
      <c r="I2896" s="91">
        <v>4861</v>
      </c>
      <c r="J2896" s="97">
        <v>382</v>
      </c>
      <c r="K2896" s="83">
        <f>(H2896)/VLOOKUP(D2896,'Dados Base'!$B:$K,6,FALSE)</f>
        <v>31.393329740734089</v>
      </c>
      <c r="L2896" s="88">
        <f t="shared" si="127"/>
        <v>92.714094983787902</v>
      </c>
      <c r="M2896" s="85" t="s">
        <v>702</v>
      </c>
      <c r="N2896" s="92">
        <v>0.70199999999999996</v>
      </c>
      <c r="O2896" s="91">
        <v>30</v>
      </c>
      <c r="P2896" s="91" t="s">
        <v>691</v>
      </c>
      <c r="Q2896" s="91" t="s">
        <v>691</v>
      </c>
      <c r="R2896" s="91" t="s">
        <v>691</v>
      </c>
      <c r="S2896" s="91">
        <v>6</v>
      </c>
      <c r="T2896" s="87" t="s">
        <v>691</v>
      </c>
      <c r="U2896" s="87">
        <v>35</v>
      </c>
      <c r="V2896" s="87">
        <v>23</v>
      </c>
      <c r="W2896" s="85" t="s">
        <v>691</v>
      </c>
      <c r="X2896" s="146">
        <v>1.27552359375E-2</v>
      </c>
      <c r="Y2896" s="21">
        <v>3.45</v>
      </c>
      <c r="Z2896" s="147">
        <v>235</v>
      </c>
      <c r="AA2896" s="147">
        <v>32</v>
      </c>
      <c r="AB2896" s="21">
        <v>0</v>
      </c>
      <c r="AC2896" s="21">
        <v>0</v>
      </c>
      <c r="AD2896" s="153">
        <f>VLOOKUP(D2896,'Dados Base'!$B:$K,9,FALSE)*31536000/VLOOKUP($F2896,F:H,MATCH(H2895,F2895:AF2895,0),FALSE)</f>
        <v>6977.2572954415409</v>
      </c>
      <c r="AE2896" s="153">
        <f>VLOOKUP(D2896,'Dados Base'!$B:$K,10,FALSE)*31536000/VLOOKUP($F2896,F:H,MATCH(H2895,F2895:AF2895,0),FALSE)</f>
        <v>902.23154682433699</v>
      </c>
      <c r="AF2896" s="148">
        <v>93.42</v>
      </c>
      <c r="AG2896" s="21">
        <v>91.68</v>
      </c>
      <c r="AH2896" s="148">
        <v>92.96</v>
      </c>
      <c r="AI2896" s="148">
        <v>19.600000000000001</v>
      </c>
      <c r="AJ2896" s="148">
        <v>100</v>
      </c>
      <c r="AK2896" s="72">
        <f>(SUMIFS('Banco de Indicadores Mun. (2)'!I:I,'Banco de Indicadores Mun. (2)'!B:B,'Banco de Indicadores - Mun. (1)'!B2896,'Banco de Indicadores Mun. (2)'!A:A,'Banco de Indicadores - Mun. (1)'!A2896) / VLOOKUP(D2896,'Dados Base'!$B:$K,8,FALSE)) * 100</f>
        <v>0.28970833333333335</v>
      </c>
      <c r="AL2896" s="72">
        <f>(SUMIFS('Banco de Indicadores Mun. (2)'!I:I,'Banco de Indicadores Mun. (2)'!B:B,'Banco de Indicadores - Mun. (1)'!B2896,'Banco de Indicadores Mun. (2)'!A:A,'Banco de Indicadores - Mun. (1)'!A2896) / VLOOKUP(D2896,'Dados Base'!$B:$K,9,FALSE)) * 100</f>
        <v>0.1198793103448276</v>
      </c>
      <c r="AM2896" s="72">
        <f>(SUMIFS('Banco de Indicadores Mun. (2)'!J:J,'Banco de Indicadores Mun. (2)'!B:B,'Banco de Indicadores - Mun. (1)'!B2896,'Banco de Indicadores Mun. (2)'!A:A,'Banco de Indicadores - Mun. (1)'!A2896) / VLOOKUP(D2896,'Dados Base'!$B:$K,7,FALSE)) * 100</f>
        <v>0.41245454545454546</v>
      </c>
      <c r="AN2896" s="72">
        <f>(SUMIFS('Banco de Indicadores Mun. (2)'!K:K,'Banco de Indicadores Mun. (2)'!B:B,'Banco de Indicadores - Mun. (1)'!B2896,'Banco de Indicadores Mun. (2)'!A:A,'Banco de Indicadores - Mun. (1)'!A2896) / VLOOKUP(D2896,'Dados Base'!$B:$K,10,FALSE)) * 100</f>
        <v>1.9666666666666673E-2</v>
      </c>
      <c r="AO2896" s="24">
        <v>0</v>
      </c>
      <c r="AP2896" s="25">
        <v>0</v>
      </c>
      <c r="AQ2896" s="17">
        <v>0</v>
      </c>
      <c r="AR2896" s="24">
        <v>7.2</v>
      </c>
      <c r="AS2896" s="22">
        <v>100</v>
      </c>
      <c r="AT2896" s="22">
        <v>100</v>
      </c>
      <c r="AU2896" s="22">
        <v>88.014981273408239</v>
      </c>
      <c r="AV2896" s="22">
        <v>9.5</v>
      </c>
      <c r="AW2896" s="21">
        <v>0</v>
      </c>
      <c r="AX2896" s="21">
        <v>0</v>
      </c>
      <c r="AY2896" s="116">
        <v>76.985127477854959</v>
      </c>
    </row>
    <row r="2897" spans="1:51" ht="15" x14ac:dyDescent="0.25">
      <c r="A2897" s="144">
        <v>2013</v>
      </c>
      <c r="B2897" s="77" t="s">
        <v>317</v>
      </c>
      <c r="C2897" s="78">
        <v>17</v>
      </c>
      <c r="D2897" s="77">
        <v>3527801</v>
      </c>
      <c r="E2897" s="78">
        <v>352780117</v>
      </c>
      <c r="F2897" s="78" t="str">
        <f t="shared" si="126"/>
        <v>3527801172013</v>
      </c>
      <c r="G2897" s="96">
        <v>0.21987799561062893</v>
      </c>
      <c r="H2897" s="80">
        <f t="shared" si="125"/>
        <v>4373</v>
      </c>
      <c r="I2897" s="91">
        <v>4032</v>
      </c>
      <c r="J2897" s="97">
        <v>341</v>
      </c>
      <c r="K2897" s="83">
        <f>(H2897)/VLOOKUP(D2897,'Dados Base'!$B:$K,6,FALSE)</f>
        <v>28.207443720570211</v>
      </c>
      <c r="L2897" s="88">
        <f t="shared" si="127"/>
        <v>92.202149554081871</v>
      </c>
      <c r="M2897" s="85" t="s">
        <v>702</v>
      </c>
      <c r="N2897" s="92">
        <v>0.72399999999999998</v>
      </c>
      <c r="O2897" s="91">
        <v>42</v>
      </c>
      <c r="P2897" s="91" t="s">
        <v>691</v>
      </c>
      <c r="Q2897" s="91" t="s">
        <v>691</v>
      </c>
      <c r="R2897" s="91" t="s">
        <v>691</v>
      </c>
      <c r="S2897" s="91">
        <v>8</v>
      </c>
      <c r="T2897" s="87" t="s">
        <v>691</v>
      </c>
      <c r="U2897" s="87">
        <v>22</v>
      </c>
      <c r="V2897" s="87">
        <v>8</v>
      </c>
      <c r="W2897" s="85" t="s">
        <v>691</v>
      </c>
      <c r="X2897" s="146">
        <v>9.9907106770833337E-3</v>
      </c>
      <c r="Y2897" s="21">
        <v>2.81</v>
      </c>
      <c r="Z2897" s="147">
        <v>174</v>
      </c>
      <c r="AA2897" s="147">
        <v>43</v>
      </c>
      <c r="AB2897" s="21">
        <v>0</v>
      </c>
      <c r="AC2897" s="21">
        <v>0</v>
      </c>
      <c r="AD2897" s="153">
        <f>VLOOKUP(D2897,'Dados Base'!$B:$K,9,FALSE)*31536000/VLOOKUP($F2897,F:H,MATCH(H2896,F2896:AF2896,0),FALSE)</f>
        <v>9663.443860050309</v>
      </c>
      <c r="AE2897" s="153">
        <f>VLOOKUP(D2897,'Dados Base'!$B:$K,10,FALSE)*31536000/VLOOKUP($F2897,F:H,MATCH(H2896,F2896:AF2896,0),FALSE)</f>
        <v>1009.6135376171965</v>
      </c>
      <c r="AF2897" s="148">
        <v>87.73</v>
      </c>
      <c r="AG2897" s="21" t="s">
        <v>692</v>
      </c>
      <c r="AH2897" s="148">
        <v>86.76</v>
      </c>
      <c r="AI2897" s="148">
        <v>29</v>
      </c>
      <c r="AJ2897" s="148">
        <v>98.8</v>
      </c>
      <c r="AK2897" s="72">
        <f>(SUMIFS('Banco de Indicadores Mun. (2)'!I:I,'Banco de Indicadores Mun. (2)'!B:B,'Banco de Indicadores - Mun. (1)'!B2897,'Banco de Indicadores Mun. (2)'!A:A,'Banco de Indicadores - Mun. (1)'!A2897) / VLOOKUP(D2897,'Dados Base'!$B:$K,8,FALSE)) * 100</f>
        <v>0.65104411764705883</v>
      </c>
      <c r="AL2897" s="72">
        <f>(SUMIFS('Banco de Indicadores Mun. (2)'!I:I,'Banco de Indicadores Mun. (2)'!B:B,'Banco de Indicadores - Mun. (1)'!B2897,'Banco de Indicadores Mun. (2)'!A:A,'Banco de Indicadores - Mun. (1)'!A2897) / VLOOKUP(D2897,'Dados Base'!$B:$K,9,FALSE)) * 100</f>
        <v>0.33038059701492534</v>
      </c>
      <c r="AM2897" s="72">
        <f>(SUMIFS('Banco de Indicadores Mun. (2)'!J:J,'Banco de Indicadores Mun. (2)'!B:B,'Banco de Indicadores - Mun. (1)'!B2897,'Banco de Indicadores Mun. (2)'!A:A,'Banco de Indicadores - Mun. (1)'!A2897) / VLOOKUP(D2897,'Dados Base'!$B:$K,7,FALSE)) * 100</f>
        <v>0.67374074074074075</v>
      </c>
      <c r="AN2897" s="72">
        <f>(SUMIFS('Banco de Indicadores Mun. (2)'!K:K,'Banco de Indicadores Mun. (2)'!B:B,'Banco de Indicadores - Mun. (1)'!B2897,'Banco de Indicadores Mun. (2)'!A:A,'Banco de Indicadores - Mun. (1)'!A2897) / VLOOKUP(D2897,'Dados Base'!$B:$K,10,FALSE)) * 100</f>
        <v>0.56349999999999989</v>
      </c>
      <c r="AO2897" s="24">
        <v>0</v>
      </c>
      <c r="AP2897" s="25">
        <v>0</v>
      </c>
      <c r="AQ2897" s="17">
        <v>0</v>
      </c>
      <c r="AR2897" s="24">
        <v>9.4</v>
      </c>
      <c r="AS2897" s="22">
        <v>100</v>
      </c>
      <c r="AT2897" s="22">
        <v>100</v>
      </c>
      <c r="AU2897" s="22">
        <v>80.184331797235018</v>
      </c>
      <c r="AV2897" s="22">
        <v>9.5</v>
      </c>
      <c r="AW2897" s="21">
        <v>0</v>
      </c>
      <c r="AX2897" s="21">
        <v>0</v>
      </c>
      <c r="AY2897" s="116">
        <v>0</v>
      </c>
    </row>
    <row r="2898" spans="1:51" ht="15" x14ac:dyDescent="0.25">
      <c r="A2898" s="144">
        <v>2013</v>
      </c>
      <c r="B2898" s="77" t="s">
        <v>318</v>
      </c>
      <c r="C2898" s="78">
        <v>21</v>
      </c>
      <c r="D2898" s="77">
        <v>3527900</v>
      </c>
      <c r="E2898" s="78">
        <v>352790021</v>
      </c>
      <c r="F2898" s="78" t="str">
        <f t="shared" si="126"/>
        <v>3527900212013</v>
      </c>
      <c r="G2898" s="96">
        <v>-0.58127450248161017</v>
      </c>
      <c r="H2898" s="80">
        <f t="shared" si="125"/>
        <v>2682</v>
      </c>
      <c r="I2898" s="91">
        <v>2171</v>
      </c>
      <c r="J2898" s="97">
        <v>511</v>
      </c>
      <c r="K2898" s="83">
        <f>(H2898)/VLOOKUP(D2898,'Dados Base'!$B:$K,6,FALSE)</f>
        <v>5.650717400922824</v>
      </c>
      <c r="L2898" s="88">
        <f t="shared" si="127"/>
        <v>80.947054436987315</v>
      </c>
      <c r="M2898" s="85" t="s">
        <v>702</v>
      </c>
      <c r="N2898" s="92">
        <v>0.72</v>
      </c>
      <c r="O2898" s="91">
        <v>67</v>
      </c>
      <c r="P2898" s="91" t="s">
        <v>691</v>
      </c>
      <c r="Q2898" s="91" t="s">
        <v>691</v>
      </c>
      <c r="R2898" s="91" t="s">
        <v>691</v>
      </c>
      <c r="S2898" s="91">
        <v>2</v>
      </c>
      <c r="T2898" s="87" t="s">
        <v>691</v>
      </c>
      <c r="U2898" s="87">
        <v>17</v>
      </c>
      <c r="V2898" s="87">
        <v>10</v>
      </c>
      <c r="W2898" s="85" t="s">
        <v>691</v>
      </c>
      <c r="X2898" s="146">
        <v>5.7949359375000006E-3</v>
      </c>
      <c r="Y2898" s="21">
        <v>1.53</v>
      </c>
      <c r="Z2898" s="147">
        <v>112</v>
      </c>
      <c r="AA2898" s="147">
        <v>6</v>
      </c>
      <c r="AB2898" s="21">
        <v>0</v>
      </c>
      <c r="AC2898" s="21">
        <v>0</v>
      </c>
      <c r="AD2898" s="153">
        <f>VLOOKUP(D2898,'Dados Base'!$B:$K,9,FALSE)*31536000/VLOOKUP($F2898,F:H,MATCH(H2897,F2897:AF2897,0),FALSE)</f>
        <v>46680.80536912752</v>
      </c>
      <c r="AE2898" s="153">
        <f>VLOOKUP(D2898,'Dados Base'!$B:$K,10,FALSE)*31536000/VLOOKUP($F2898,F:H,MATCH(H2897,F2897:AF2897,0),FALSE)</f>
        <v>5056.1073825503345</v>
      </c>
      <c r="AF2898" s="148">
        <v>82.97</v>
      </c>
      <c r="AG2898" s="21">
        <v>79.52</v>
      </c>
      <c r="AH2898" s="148">
        <v>81.010000000000005</v>
      </c>
      <c r="AI2898" s="148">
        <v>24.26</v>
      </c>
      <c r="AJ2898" s="148">
        <v>100</v>
      </c>
      <c r="AK2898" s="72">
        <f>(SUMIFS('Banco de Indicadores Mun. (2)'!I:I,'Banco de Indicadores Mun. (2)'!B:B,'Banco de Indicadores - Mun. (1)'!B2898,'Banco de Indicadores Mun. (2)'!A:A,'Banco de Indicadores - Mun. (1)'!A2898) / VLOOKUP(D2898,'Dados Base'!$B:$K,8,FALSE)) * 100</f>
        <v>0</v>
      </c>
      <c r="AL2898" s="72">
        <f>(SUMIFS('Banco de Indicadores Mun. (2)'!I:I,'Banco de Indicadores Mun. (2)'!B:B,'Banco de Indicadores - Mun. (1)'!B2898,'Banco de Indicadores Mun. (2)'!A:A,'Banco de Indicadores - Mun. (1)'!A2898) / VLOOKUP(D2898,'Dados Base'!$B:$K,9,FALSE)) * 100</f>
        <v>0</v>
      </c>
      <c r="AM2898" s="72">
        <f>(SUMIFS('Banco de Indicadores Mun. (2)'!J:J,'Banco de Indicadores Mun. (2)'!B:B,'Banco de Indicadores - Mun. (1)'!B2898,'Banco de Indicadores Mun. (2)'!A:A,'Banco de Indicadores - Mun. (1)'!A2898) / VLOOKUP(D2898,'Dados Base'!$B:$K,7,FALSE)) * 100</f>
        <v>0</v>
      </c>
      <c r="AN2898" s="72">
        <f>(SUMIFS('Banco de Indicadores Mun. (2)'!K:K,'Banco de Indicadores Mun. (2)'!B:B,'Banco de Indicadores - Mun. (1)'!B2898,'Banco de Indicadores Mun. (2)'!A:A,'Banco de Indicadores - Mun. (1)'!A2898) / VLOOKUP(D2898,'Dados Base'!$B:$K,10,FALSE)) * 100</f>
        <v>0</v>
      </c>
      <c r="AO2898" s="24">
        <v>0</v>
      </c>
      <c r="AP2898" s="25">
        <v>0</v>
      </c>
      <c r="AQ2898" s="17">
        <v>0</v>
      </c>
      <c r="AR2898" s="24">
        <v>7.2</v>
      </c>
      <c r="AS2898" s="22">
        <v>100</v>
      </c>
      <c r="AT2898" s="22">
        <v>100</v>
      </c>
      <c r="AU2898" s="22">
        <v>94.915254237288138</v>
      </c>
      <c r="AV2898" s="22">
        <v>9.8000000000000007</v>
      </c>
      <c r="AW2898" s="21">
        <v>0</v>
      </c>
      <c r="AX2898" s="21">
        <v>0</v>
      </c>
      <c r="AY2898" s="116">
        <v>2.2575213885819925</v>
      </c>
    </row>
    <row r="2899" spans="1:51" ht="15" x14ac:dyDescent="0.25">
      <c r="A2899" s="144">
        <v>2013</v>
      </c>
      <c r="B2899" s="77" t="s">
        <v>319</v>
      </c>
      <c r="C2899" s="78">
        <v>13</v>
      </c>
      <c r="D2899" s="77">
        <v>3528007</v>
      </c>
      <c r="E2899" s="78">
        <v>352800713</v>
      </c>
      <c r="F2899" s="78" t="str">
        <f t="shared" si="126"/>
        <v>3528007132013</v>
      </c>
      <c r="G2899" s="96">
        <v>0.3119989447700533</v>
      </c>
      <c r="H2899" s="80">
        <f t="shared" si="125"/>
        <v>16465</v>
      </c>
      <c r="I2899" s="91">
        <v>16026</v>
      </c>
      <c r="J2899" s="97">
        <v>439</v>
      </c>
      <c r="K2899" s="83">
        <f>(H2899)/VLOOKUP(D2899,'Dados Base'!$B:$K,6,FALSE)</f>
        <v>72.796003183305331</v>
      </c>
      <c r="L2899" s="88">
        <f t="shared" si="127"/>
        <v>97.333738232614635</v>
      </c>
      <c r="M2899" s="85" t="s">
        <v>702</v>
      </c>
      <c r="N2899" s="92">
        <v>0.77</v>
      </c>
      <c r="O2899" s="91">
        <v>38</v>
      </c>
      <c r="P2899" s="91" t="s">
        <v>691</v>
      </c>
      <c r="Q2899" s="91" t="s">
        <v>691</v>
      </c>
      <c r="R2899" s="91" t="s">
        <v>691</v>
      </c>
      <c r="S2899" s="91">
        <v>39</v>
      </c>
      <c r="T2899" s="87" t="s">
        <v>691</v>
      </c>
      <c r="U2899" s="87">
        <v>105</v>
      </c>
      <c r="V2899" s="87">
        <v>110</v>
      </c>
      <c r="W2899" s="85" t="s">
        <v>691</v>
      </c>
      <c r="X2899" s="146">
        <v>4.8630616186342596E-2</v>
      </c>
      <c r="Y2899" s="21">
        <v>11.48</v>
      </c>
      <c r="Z2899" s="147">
        <v>691</v>
      </c>
      <c r="AA2899" s="147">
        <v>195</v>
      </c>
      <c r="AB2899" s="21">
        <v>0</v>
      </c>
      <c r="AC2899" s="21">
        <v>0</v>
      </c>
      <c r="AD2899" s="153">
        <f>VLOOKUP(D2899,'Dados Base'!$B:$K,9,FALSE)*31536000/VLOOKUP($F2899,F:H,MATCH(H2898,F2898:AF2898,0),FALSE)</f>
        <v>3505.0640753112662</v>
      </c>
      <c r="AE2899" s="153">
        <f>VLOOKUP(D2899,'Dados Base'!$B:$K,10,FALSE)*31536000/VLOOKUP($F2899,F:H,MATCH(H2898,F2898:AF2898,0),FALSE)</f>
        <v>344.76040085028836</v>
      </c>
      <c r="AF2899" s="148">
        <v>97.03</v>
      </c>
      <c r="AG2899" s="21">
        <v>97.92</v>
      </c>
      <c r="AH2899" s="148">
        <v>97.03</v>
      </c>
      <c r="AI2899" s="148">
        <v>24.86</v>
      </c>
      <c r="AJ2899" s="148">
        <v>100</v>
      </c>
      <c r="AK2899" s="72">
        <f>(SUMIFS('Banco de Indicadores Mun. (2)'!I:I,'Banco de Indicadores Mun. (2)'!B:B,'Banco de Indicadores - Mun. (1)'!B2899,'Banco de Indicadores Mun. (2)'!A:A,'Banco de Indicadores - Mun. (1)'!A2899) / VLOOKUP(D2899,'Dados Base'!$B:$K,8,FALSE)) * 100</f>
        <v>72.361702127659584</v>
      </c>
      <c r="AL2899" s="72">
        <f>(SUMIFS('Banco de Indicadores Mun. (2)'!I:I,'Banco de Indicadores Mun. (2)'!B:B,'Banco de Indicadores - Mun. (1)'!B2899,'Banco de Indicadores Mun. (2)'!A:A,'Banco de Indicadores - Mun. (1)'!A2899) / VLOOKUP(D2899,'Dados Base'!$B:$K,9,FALSE)) * 100</f>
        <v>37.169398907103826</v>
      </c>
      <c r="AM2899" s="72">
        <f>(SUMIFS('Banco de Indicadores Mun. (2)'!J:J,'Banco de Indicadores Mun. (2)'!B:B,'Banco de Indicadores - Mun. (1)'!B2899,'Banco de Indicadores Mun. (2)'!A:A,'Banco de Indicadores - Mun. (1)'!A2899) / VLOOKUP(D2899,'Dados Base'!$B:$K,7,FALSE)) * 100</f>
        <v>70.030973684210522</v>
      </c>
      <c r="AN2899" s="72">
        <f>(SUMIFS('Banco de Indicadores Mun. (2)'!K:K,'Banco de Indicadores Mun. (2)'!B:B,'Banco de Indicadores - Mun. (1)'!B2899,'Banco de Indicadores Mun. (2)'!A:A,'Banco de Indicadores - Mun. (1)'!A2899) / VLOOKUP(D2899,'Dados Base'!$B:$K,10,FALSE)) * 100</f>
        <v>82.202555555555605</v>
      </c>
      <c r="AO2899" s="24">
        <v>0</v>
      </c>
      <c r="AP2899" s="25">
        <v>0</v>
      </c>
      <c r="AQ2899" s="17">
        <v>0</v>
      </c>
      <c r="AR2899" s="24">
        <v>9.5</v>
      </c>
      <c r="AS2899" s="22">
        <v>100</v>
      </c>
      <c r="AT2899" s="22">
        <v>100</v>
      </c>
      <c r="AU2899" s="22">
        <v>77.990970654627546</v>
      </c>
      <c r="AV2899" s="22">
        <v>8.3699999999999992</v>
      </c>
      <c r="AW2899" s="21">
        <v>0</v>
      </c>
      <c r="AX2899" s="21">
        <v>0</v>
      </c>
      <c r="AY2899" s="116">
        <v>101.41214620612071</v>
      </c>
    </row>
    <row r="2900" spans="1:51" ht="15" x14ac:dyDescent="0.25">
      <c r="A2900" s="144">
        <v>2013</v>
      </c>
      <c r="B2900" s="77" t="s">
        <v>320</v>
      </c>
      <c r="C2900" s="78">
        <v>19</v>
      </c>
      <c r="D2900" s="77">
        <v>3528106</v>
      </c>
      <c r="E2900" s="78">
        <v>352810619</v>
      </c>
      <c r="F2900" s="78" t="str">
        <f t="shared" si="126"/>
        <v>3528106192013</v>
      </c>
      <c r="G2900" s="96">
        <v>0.34929688120473035</v>
      </c>
      <c r="H2900" s="80">
        <f t="shared" si="125"/>
        <v>7704</v>
      </c>
      <c r="I2900" s="91">
        <v>6872</v>
      </c>
      <c r="J2900" s="97">
        <v>832</v>
      </c>
      <c r="K2900" s="83">
        <f>(H2900)/VLOOKUP(D2900,'Dados Base'!$B:$K,6,FALSE)</f>
        <v>30.983309873315907</v>
      </c>
      <c r="L2900" s="88">
        <f t="shared" si="127"/>
        <v>89.200415368639668</v>
      </c>
      <c r="M2900" s="85" t="s">
        <v>702</v>
      </c>
      <c r="N2900" s="92">
        <v>0.74299999999999999</v>
      </c>
      <c r="O2900" s="91">
        <v>63</v>
      </c>
      <c r="P2900" s="91" t="s">
        <v>691</v>
      </c>
      <c r="Q2900" s="91" t="s">
        <v>691</v>
      </c>
      <c r="R2900" s="91" t="s">
        <v>691</v>
      </c>
      <c r="S2900" s="91">
        <v>21</v>
      </c>
      <c r="T2900" s="87" t="s">
        <v>691</v>
      </c>
      <c r="U2900" s="87">
        <v>71</v>
      </c>
      <c r="V2900" s="87">
        <v>45</v>
      </c>
      <c r="W2900" s="85" t="s">
        <v>691</v>
      </c>
      <c r="X2900" s="146">
        <v>1.7225662499999995E-2</v>
      </c>
      <c r="Y2900" s="21">
        <v>4.9400000000000004</v>
      </c>
      <c r="Z2900" s="147">
        <v>258</v>
      </c>
      <c r="AA2900" s="147">
        <v>123</v>
      </c>
      <c r="AB2900" s="21">
        <v>0</v>
      </c>
      <c r="AC2900" s="21">
        <v>0</v>
      </c>
      <c r="AD2900" s="153">
        <f>VLOOKUP(D2900,'Dados Base'!$B:$K,9,FALSE)*31536000/VLOOKUP($F2900,F:H,MATCH(H2899,F2899:AF2899,0),FALSE)</f>
        <v>7368.2242990654204</v>
      </c>
      <c r="AE2900" s="153">
        <f>VLOOKUP(D2900,'Dados Base'!$B:$K,10,FALSE)*31536000/VLOOKUP($F2900,F:H,MATCH(H2899,F2899:AF2899,0),FALSE)</f>
        <v>573.08411214953264</v>
      </c>
      <c r="AF2900" s="148">
        <v>85.86</v>
      </c>
      <c r="AG2900" s="21">
        <v>88.38</v>
      </c>
      <c r="AH2900" s="148">
        <v>82.85</v>
      </c>
      <c r="AI2900" s="148">
        <v>0</v>
      </c>
      <c r="AJ2900" s="148">
        <v>97.15</v>
      </c>
      <c r="AK2900" s="72">
        <f>(SUMIFS('Banco de Indicadores Mun. (2)'!I:I,'Banco de Indicadores Mun. (2)'!B:B,'Banco de Indicadores - Mun. (1)'!B2900,'Banco de Indicadores Mun. (2)'!A:A,'Banco de Indicadores - Mun. (1)'!A2900) / VLOOKUP(D2900,'Dados Base'!$B:$K,8,FALSE)) * 100</f>
        <v>1.0775614035087719</v>
      </c>
      <c r="AL2900" s="72">
        <f>(SUMIFS('Banco de Indicadores Mun. (2)'!I:I,'Banco de Indicadores Mun. (2)'!B:B,'Banco de Indicadores - Mun. (1)'!B2900,'Banco de Indicadores Mun. (2)'!A:A,'Banco de Indicadores - Mun. (1)'!A2900) / VLOOKUP(D2900,'Dados Base'!$B:$K,9,FALSE)) * 100</f>
        <v>0.34122777777777769</v>
      </c>
      <c r="AM2900" s="72">
        <f>(SUMIFS('Banco de Indicadores Mun. (2)'!J:J,'Banco de Indicadores Mun. (2)'!B:B,'Banco de Indicadores - Mun. (1)'!B2900,'Banco de Indicadores Mun. (2)'!A:A,'Banco de Indicadores - Mun. (1)'!A2900) / VLOOKUP(D2900,'Dados Base'!$B:$K,7,FALSE)) * 100</f>
        <v>0.89039534883720917</v>
      </c>
      <c r="AN2900" s="72">
        <f>(SUMIFS('Banco de Indicadores Mun. (2)'!K:K,'Banco de Indicadores Mun. (2)'!B:B,'Banco de Indicadores - Mun. (1)'!B2900,'Banco de Indicadores Mun. (2)'!A:A,'Banco de Indicadores - Mun. (1)'!A2900) / VLOOKUP(D2900,'Dados Base'!$B:$K,10,FALSE)) * 100</f>
        <v>1.6524285714285714</v>
      </c>
      <c r="AO2900" s="24">
        <v>0</v>
      </c>
      <c r="AP2900" s="25">
        <v>0</v>
      </c>
      <c r="AQ2900" s="17">
        <v>0</v>
      </c>
      <c r="AR2900" s="24">
        <v>9.8000000000000007</v>
      </c>
      <c r="AS2900" s="22">
        <v>98</v>
      </c>
      <c r="AT2900" s="22">
        <v>98</v>
      </c>
      <c r="AU2900" s="22">
        <v>67.716535433070874</v>
      </c>
      <c r="AV2900" s="22">
        <v>7.37</v>
      </c>
      <c r="AW2900" s="21">
        <v>0</v>
      </c>
      <c r="AX2900" s="21">
        <v>0</v>
      </c>
      <c r="AY2900" s="116">
        <v>3.7316894137930969</v>
      </c>
    </row>
    <row r="2901" spans="1:51" ht="15" x14ac:dyDescent="0.25">
      <c r="A2901" s="144">
        <v>2013</v>
      </c>
      <c r="B2901" s="77" t="s">
        <v>321</v>
      </c>
      <c r="C2901" s="78">
        <v>15</v>
      </c>
      <c r="D2901" s="77">
        <v>3528205</v>
      </c>
      <c r="E2901" s="78">
        <v>352820515</v>
      </c>
      <c r="F2901" s="78" t="str">
        <f t="shared" si="126"/>
        <v>3528205152013</v>
      </c>
      <c r="G2901" s="96">
        <v>-0.29760056603909124</v>
      </c>
      <c r="H2901" s="80">
        <f t="shared" si="125"/>
        <v>3636</v>
      </c>
      <c r="I2901" s="91">
        <v>2800</v>
      </c>
      <c r="J2901" s="97">
        <v>836</v>
      </c>
      <c r="K2901" s="83">
        <f>(H2901)/VLOOKUP(D2901,'Dados Base'!$B:$K,6,FALSE)</f>
        <v>11.04831358249772</v>
      </c>
      <c r="L2901" s="88">
        <f t="shared" si="127"/>
        <v>77.007700770077008</v>
      </c>
      <c r="M2901" s="85" t="s">
        <v>702</v>
      </c>
      <c r="N2901" s="92">
        <v>0.74</v>
      </c>
      <c r="O2901" s="91">
        <v>68</v>
      </c>
      <c r="P2901" s="91" t="s">
        <v>691</v>
      </c>
      <c r="Q2901" s="91" t="s">
        <v>691</v>
      </c>
      <c r="R2901" s="91" t="s">
        <v>691</v>
      </c>
      <c r="S2901" s="91">
        <v>3</v>
      </c>
      <c r="T2901" s="87" t="s">
        <v>691</v>
      </c>
      <c r="U2901" s="87">
        <v>18</v>
      </c>
      <c r="V2901" s="87">
        <v>11</v>
      </c>
      <c r="W2901" s="85" t="s">
        <v>691</v>
      </c>
      <c r="X2901" s="146">
        <v>7.2473812499999997E-3</v>
      </c>
      <c r="Y2901" s="21">
        <v>1.99</v>
      </c>
      <c r="Z2901" s="147">
        <v>134</v>
      </c>
      <c r="AA2901" s="147">
        <v>20</v>
      </c>
      <c r="AB2901" s="21">
        <v>0</v>
      </c>
      <c r="AC2901" s="21">
        <v>0</v>
      </c>
      <c r="AD2901" s="153">
        <f>VLOOKUP(D2901,'Dados Base'!$B:$K,9,FALSE)*31536000/VLOOKUP($F2901,F:H,MATCH(H2900,F2900:AF2900,0),FALSE)</f>
        <v>21856.633663366338</v>
      </c>
      <c r="AE2901" s="153">
        <f>VLOOKUP(D2901,'Dados Base'!$B:$K,10,FALSE)*31536000/VLOOKUP($F2901,F:H,MATCH(H2900,F2900:AF2900,0),FALSE)</f>
        <v>2255.0495049504952</v>
      </c>
      <c r="AF2901" s="148">
        <v>76.540000000000006</v>
      </c>
      <c r="AG2901" s="21">
        <v>75.8</v>
      </c>
      <c r="AH2901" s="148">
        <v>75.8</v>
      </c>
      <c r="AI2901" s="148">
        <v>19.21</v>
      </c>
      <c r="AJ2901" s="148">
        <v>100</v>
      </c>
      <c r="AK2901" s="72">
        <f>(SUMIFS('Banco de Indicadores Mun. (2)'!I:I,'Banco de Indicadores Mun. (2)'!B:B,'Banco de Indicadores - Mun. (1)'!B2901,'Banco de Indicadores Mun. (2)'!A:A,'Banco de Indicadores - Mun. (1)'!A2901) / VLOOKUP(D2901,'Dados Base'!$B:$K,8,FALSE)) * 100</f>
        <v>6.2481375000000003</v>
      </c>
      <c r="AL2901" s="72">
        <f>(SUMIFS('Banco de Indicadores Mun. (2)'!I:I,'Banco de Indicadores Mun. (2)'!B:B,'Banco de Indicadores - Mun. (1)'!B2901,'Banco de Indicadores Mun. (2)'!A:A,'Banco de Indicadores - Mun. (1)'!A2901) / VLOOKUP(D2901,'Dados Base'!$B:$K,9,FALSE)) * 100</f>
        <v>1.9835357142857144</v>
      </c>
      <c r="AM2901" s="72">
        <f>(SUMIFS('Banco de Indicadores Mun. (2)'!J:J,'Banco de Indicadores Mun. (2)'!B:B,'Banco de Indicadores - Mun. (1)'!B2901,'Banco de Indicadores Mun. (2)'!A:A,'Banco de Indicadores - Mun. (1)'!A2901) / VLOOKUP(D2901,'Dados Base'!$B:$K,7,FALSE)) * 100</f>
        <v>8.4013148148148158</v>
      </c>
      <c r="AN2901" s="72">
        <f>(SUMIFS('Banco de Indicadores Mun. (2)'!K:K,'Banco de Indicadores Mun. (2)'!B:B,'Banco de Indicadores - Mun. (1)'!B2901,'Banco de Indicadores Mun. (2)'!A:A,'Banco de Indicadores - Mun. (1)'!A2901) / VLOOKUP(D2901,'Dados Base'!$B:$K,10,FALSE)) * 100</f>
        <v>1.776153846153846</v>
      </c>
      <c r="AO2901" s="24">
        <v>0</v>
      </c>
      <c r="AP2901" s="25">
        <v>0</v>
      </c>
      <c r="AQ2901" s="17">
        <v>0</v>
      </c>
      <c r="AR2901" s="24">
        <v>8.6999999999999993</v>
      </c>
      <c r="AS2901" s="22">
        <v>98</v>
      </c>
      <c r="AT2901" s="22">
        <v>97.999999999999986</v>
      </c>
      <c r="AU2901" s="22">
        <v>87.012987012987011</v>
      </c>
      <c r="AV2901" s="22">
        <v>9.9700000000000006</v>
      </c>
      <c r="AW2901" s="21">
        <v>0</v>
      </c>
      <c r="AX2901" s="21">
        <v>0</v>
      </c>
      <c r="AY2901" s="116">
        <v>62.138647681616298</v>
      </c>
    </row>
    <row r="2902" spans="1:51" ht="15" x14ac:dyDescent="0.25">
      <c r="A2902" s="144">
        <v>2013</v>
      </c>
      <c r="B2902" s="77" t="s">
        <v>322</v>
      </c>
      <c r="C2902" s="78">
        <v>19</v>
      </c>
      <c r="D2902" s="77">
        <v>3528304</v>
      </c>
      <c r="E2902" s="78">
        <v>352830419</v>
      </c>
      <c r="F2902" s="78" t="str">
        <f t="shared" si="126"/>
        <v>3528304192013</v>
      </c>
      <c r="G2902" s="96">
        <v>-0.5838965700735832</v>
      </c>
      <c r="H2902" s="80">
        <f t="shared" si="125"/>
        <v>3167</v>
      </c>
      <c r="I2902" s="91">
        <v>2654</v>
      </c>
      <c r="J2902" s="97">
        <v>513</v>
      </c>
      <c r="K2902" s="83">
        <f>(H2902)/VLOOKUP(D2902,'Dados Base'!$B:$K,6,FALSE)</f>
        <v>10.148038964368112</v>
      </c>
      <c r="L2902" s="88">
        <f t="shared" si="127"/>
        <v>83.801705083675401</v>
      </c>
      <c r="M2902" s="85" t="s">
        <v>702</v>
      </c>
      <c r="N2902" s="92">
        <v>0.753</v>
      </c>
      <c r="O2902" s="91">
        <v>43</v>
      </c>
      <c r="P2902" s="91" t="s">
        <v>691</v>
      </c>
      <c r="Q2902" s="91" t="s">
        <v>691</v>
      </c>
      <c r="R2902" s="91" t="s">
        <v>691</v>
      </c>
      <c r="S2902" s="91">
        <v>13</v>
      </c>
      <c r="T2902" s="87" t="s">
        <v>691</v>
      </c>
      <c r="U2902" s="87">
        <v>23</v>
      </c>
      <c r="V2902" s="87">
        <v>21</v>
      </c>
      <c r="W2902" s="85" t="s">
        <v>691</v>
      </c>
      <c r="X2902" s="146">
        <v>7.1496674479166666E-3</v>
      </c>
      <c r="Y2902" s="21">
        <v>1.89</v>
      </c>
      <c r="Z2902" s="147">
        <v>110</v>
      </c>
      <c r="AA2902" s="147">
        <v>35</v>
      </c>
      <c r="AB2902" s="21">
        <v>1</v>
      </c>
      <c r="AC2902" s="21">
        <v>0</v>
      </c>
      <c r="AD2902" s="153">
        <f>VLOOKUP(D2902,'Dados Base'!$B:$K,9,FALSE)*31536000/VLOOKUP($F2902,F:H,MATCH(H2901,F2901:AF2901,0),FALSE)</f>
        <v>23201.41458793811</v>
      </c>
      <c r="AE2902" s="153">
        <f>VLOOKUP(D2902,'Dados Base'!$B:$K,10,FALSE)*31536000/VLOOKUP($F2902,F:H,MATCH(H2901,F2901:AF2901,0),FALSE)</f>
        <v>1891.9608462267124</v>
      </c>
      <c r="AF2902" s="148">
        <v>86.69</v>
      </c>
      <c r="AG2902" s="21">
        <v>82.96</v>
      </c>
      <c r="AH2902" s="148">
        <v>84.17</v>
      </c>
      <c r="AI2902" s="148">
        <v>16.420000000000002</v>
      </c>
      <c r="AJ2902" s="148">
        <v>100</v>
      </c>
      <c r="AK2902" s="72">
        <f>(SUMIFS('Banco de Indicadores Mun. (2)'!I:I,'Banco de Indicadores Mun. (2)'!B:B,'Banco de Indicadores - Mun. (1)'!B2902,'Banco de Indicadores Mun. (2)'!A:A,'Banco de Indicadores - Mun. (1)'!A2902) / VLOOKUP(D2902,'Dados Base'!$B:$K,8,FALSE)) * 100</f>
        <v>10.164608108108107</v>
      </c>
      <c r="AL2902" s="72">
        <f>(SUMIFS('Banco de Indicadores Mun. (2)'!I:I,'Banco de Indicadores Mun. (2)'!B:B,'Banco de Indicadores - Mun. (1)'!B2902,'Banco de Indicadores Mun. (2)'!A:A,'Banco de Indicadores - Mun. (1)'!A2902) / VLOOKUP(D2902,'Dados Base'!$B:$K,9,FALSE)) * 100</f>
        <v>3.2282446351931329</v>
      </c>
      <c r="AM2902" s="72">
        <f>(SUMIFS('Banco de Indicadores Mun. (2)'!J:J,'Banco de Indicadores Mun. (2)'!B:B,'Banco de Indicadores - Mun. (1)'!B2902,'Banco de Indicadores Mun. (2)'!A:A,'Banco de Indicadores - Mun. (1)'!A2902) / VLOOKUP(D2902,'Dados Base'!$B:$K,7,FALSE)) * 100</f>
        <v>12.286199999999999</v>
      </c>
      <c r="AN2902" s="72">
        <f>(SUMIFS('Banco de Indicadores Mun. (2)'!K:K,'Banco de Indicadores Mun. (2)'!B:B,'Banco de Indicadores - Mun. (1)'!B2902,'Banco de Indicadores Mun. (2)'!A:A,'Banco de Indicadores - Mun. (1)'!A2902) / VLOOKUP(D2902,'Dados Base'!$B:$K,10,FALSE)) * 100</f>
        <v>4.0231578947368432</v>
      </c>
      <c r="AO2902" s="24">
        <v>0</v>
      </c>
      <c r="AP2902" s="25">
        <v>0</v>
      </c>
      <c r="AQ2902" s="17">
        <v>0</v>
      </c>
      <c r="AR2902" s="24">
        <v>9.8000000000000007</v>
      </c>
      <c r="AS2902" s="22">
        <v>95</v>
      </c>
      <c r="AT2902" s="22">
        <v>95</v>
      </c>
      <c r="AU2902" s="22">
        <v>75.862068965517238</v>
      </c>
      <c r="AV2902" s="22">
        <v>8.3699999999999992</v>
      </c>
      <c r="AW2902" s="21">
        <v>0</v>
      </c>
      <c r="AX2902" s="21">
        <v>0</v>
      </c>
      <c r="AY2902" s="116">
        <v>46.60624734074878</v>
      </c>
    </row>
    <row r="2903" spans="1:51" ht="15" x14ac:dyDescent="0.25">
      <c r="A2903" s="144">
        <v>2013</v>
      </c>
      <c r="B2903" s="77" t="s">
        <v>323</v>
      </c>
      <c r="C2903" s="78">
        <v>10</v>
      </c>
      <c r="D2903" s="77">
        <v>3528403</v>
      </c>
      <c r="E2903" s="78">
        <v>352840310</v>
      </c>
      <c r="F2903" s="78" t="str">
        <f t="shared" si="126"/>
        <v>3528403102013</v>
      </c>
      <c r="G2903" s="96">
        <v>0.76715319659863557</v>
      </c>
      <c r="H2903" s="80">
        <f t="shared" si="125"/>
        <v>44186</v>
      </c>
      <c r="I2903" s="91">
        <v>35463</v>
      </c>
      <c r="J2903" s="97">
        <v>8723</v>
      </c>
      <c r="K2903" s="83">
        <f>(H2903)/VLOOKUP(D2903,'Dados Base'!$B:$K,6,FALSE)</f>
        <v>210.65026697177728</v>
      </c>
      <c r="L2903" s="88">
        <f t="shared" si="127"/>
        <v>80.258452903634634</v>
      </c>
      <c r="M2903" s="85" t="s">
        <v>702</v>
      </c>
      <c r="N2903" s="92">
        <v>0.74299999999999999</v>
      </c>
      <c r="O2903" s="91">
        <v>46</v>
      </c>
      <c r="P2903" s="91" t="s">
        <v>691</v>
      </c>
      <c r="Q2903" s="91" t="s">
        <v>691</v>
      </c>
      <c r="R2903" s="91" t="s">
        <v>691</v>
      </c>
      <c r="S2903" s="91">
        <v>78</v>
      </c>
      <c r="T2903" s="87" t="s">
        <v>691</v>
      </c>
      <c r="U2903" s="87">
        <v>337</v>
      </c>
      <c r="V2903" s="87">
        <v>215</v>
      </c>
      <c r="W2903" s="85" t="s">
        <v>691</v>
      </c>
      <c r="X2903" s="146">
        <v>0.13404406109722222</v>
      </c>
      <c r="Y2903" s="21">
        <v>29.17</v>
      </c>
      <c r="Z2903" s="147">
        <v>0</v>
      </c>
      <c r="AA2903" s="147">
        <v>1969</v>
      </c>
      <c r="AB2903" s="21">
        <v>5</v>
      </c>
      <c r="AC2903" s="21">
        <v>0</v>
      </c>
      <c r="AD2903" s="153">
        <f>VLOOKUP(D2903,'Dados Base'!$B:$K,9,FALSE)*31536000/VLOOKUP($F2903,F:H,MATCH(H2902,F2902:AF2902,0),FALSE)</f>
        <v>1327.5010184221246</v>
      </c>
      <c r="AE2903" s="153">
        <f>VLOOKUP(D2903,'Dados Base'!$B:$K,10,FALSE)*31536000/VLOOKUP($F2903,F:H,MATCH(H2902,F2902:AF2902,0),FALSE)</f>
        <v>206.97596523785819</v>
      </c>
      <c r="AF2903" s="148">
        <v>99.66</v>
      </c>
      <c r="AG2903" s="21">
        <v>88.04</v>
      </c>
      <c r="AH2903" s="148">
        <v>74.709999999999994</v>
      </c>
      <c r="AI2903" s="148">
        <v>54.8</v>
      </c>
      <c r="AJ2903" s="148">
        <v>97.87</v>
      </c>
      <c r="AK2903" s="72">
        <f>(SUMIFS('Banco de Indicadores Mun. (2)'!I:I,'Banco de Indicadores Mun. (2)'!B:B,'Banco de Indicadores - Mun. (1)'!B2903,'Banco de Indicadores Mun. (2)'!A:A,'Banco de Indicadores - Mun. (1)'!A2903) / VLOOKUP(D2903,'Dados Base'!$B:$K,8,FALSE)) * 100</f>
        <v>41.026999999999994</v>
      </c>
      <c r="AL2903" s="72">
        <f>(SUMIFS('Banco de Indicadores Mun. (2)'!I:I,'Banco de Indicadores Mun. (2)'!B:B,'Banco de Indicadores - Mun. (1)'!B2903,'Banco de Indicadores Mun. (2)'!A:A,'Banco de Indicadores - Mun. (1)'!A2903) / VLOOKUP(D2903,'Dados Base'!$B:$K,9,FALSE)) * 100</f>
        <v>14.778543010752687</v>
      </c>
      <c r="AM2903" s="72">
        <f>(SUMIFS('Banco de Indicadores Mun. (2)'!J:J,'Banco de Indicadores Mun. (2)'!B:B,'Banco de Indicadores - Mun. (1)'!B2903,'Banco de Indicadores Mun. (2)'!A:A,'Banco de Indicadores - Mun. (1)'!A2903) / VLOOKUP(D2903,'Dados Base'!$B:$K,7,FALSE)) * 100</f>
        <v>44.77986842105264</v>
      </c>
      <c r="AN2903" s="72">
        <f>(SUMIFS('Banco de Indicadores Mun. (2)'!K:K,'Banco de Indicadores Mun. (2)'!B:B,'Banco de Indicadores - Mun. (1)'!B2903,'Banco de Indicadores Mun. (2)'!A:A,'Banco de Indicadores - Mun. (1)'!A2903) / VLOOKUP(D2903,'Dados Base'!$B:$K,10,FALSE)) * 100</f>
        <v>36.109448275862057</v>
      </c>
      <c r="AO2903" s="24">
        <v>1</v>
      </c>
      <c r="AP2903" s="25">
        <v>0</v>
      </c>
      <c r="AQ2903" s="17">
        <v>6</v>
      </c>
      <c r="AR2903" s="24">
        <v>8.8000000000000007</v>
      </c>
      <c r="AS2903" s="22">
        <v>72</v>
      </c>
      <c r="AT2903" s="22">
        <v>0</v>
      </c>
      <c r="AU2903" s="22">
        <v>0</v>
      </c>
      <c r="AV2903" s="22">
        <v>1.08</v>
      </c>
      <c r="AW2903" s="21">
        <v>0</v>
      </c>
      <c r="AX2903" s="21">
        <v>0</v>
      </c>
      <c r="AY2903" s="116">
        <v>162.39077564687048</v>
      </c>
    </row>
    <row r="2904" spans="1:51" ht="15" x14ac:dyDescent="0.25">
      <c r="A2904" s="144">
        <v>2013</v>
      </c>
      <c r="B2904" s="77" t="s">
        <v>324</v>
      </c>
      <c r="C2904" s="78">
        <v>6</v>
      </c>
      <c r="D2904" s="77">
        <v>3528502</v>
      </c>
      <c r="E2904" s="78">
        <v>35285026</v>
      </c>
      <c r="F2904" s="78" t="str">
        <f t="shared" si="126"/>
        <v>352850262013</v>
      </c>
      <c r="G2904" s="96">
        <v>2.6734574432713432</v>
      </c>
      <c r="H2904" s="80">
        <f t="shared" si="125"/>
        <v>86240</v>
      </c>
      <c r="I2904" s="91">
        <v>76815</v>
      </c>
      <c r="J2904" s="97">
        <v>9425</v>
      </c>
      <c r="K2904" s="83">
        <f>(H2904)/VLOOKUP(D2904,'Dados Base'!$B:$K,6,FALSE)</f>
        <v>268.25930073410473</v>
      </c>
      <c r="L2904" s="88">
        <f t="shared" si="127"/>
        <v>89.071196660482371</v>
      </c>
      <c r="M2904" s="85" t="s">
        <v>702</v>
      </c>
      <c r="N2904" s="92">
        <v>0.78800000000000003</v>
      </c>
      <c r="O2904" s="91">
        <v>13</v>
      </c>
      <c r="P2904" s="91" t="s">
        <v>691</v>
      </c>
      <c r="Q2904" s="91" t="s">
        <v>691</v>
      </c>
      <c r="R2904" s="91" t="s">
        <v>691</v>
      </c>
      <c r="S2904" s="91">
        <v>203</v>
      </c>
      <c r="T2904" s="87" t="s">
        <v>691</v>
      </c>
      <c r="U2904" s="87">
        <v>531</v>
      </c>
      <c r="V2904" s="87">
        <v>535</v>
      </c>
      <c r="W2904" s="85" t="s">
        <v>691</v>
      </c>
      <c r="X2904" s="146">
        <v>0.21680945611111113</v>
      </c>
      <c r="Y2904" s="21">
        <v>62.14</v>
      </c>
      <c r="Z2904" s="147">
        <v>1260</v>
      </c>
      <c r="AA2904" s="147">
        <v>2935</v>
      </c>
      <c r="AB2904" s="21">
        <v>4</v>
      </c>
      <c r="AC2904" s="21">
        <v>3</v>
      </c>
      <c r="AD2904" s="153">
        <f>VLOOKUP(D2904,'Dados Base'!$B:$K,9,FALSE)*31536000/VLOOKUP($F2904,F:H,MATCH(H2903,F2903:AF2903,0),FALSE)</f>
        <v>1693.0853432282004</v>
      </c>
      <c r="AE2904" s="153">
        <f>VLOOKUP(D2904,'Dados Base'!$B:$K,10,FALSE)*31536000/VLOOKUP($F2904,F:H,MATCH(H2903,F2903:AF2903,0),FALSE)</f>
        <v>230.37662337662334</v>
      </c>
      <c r="AF2904" s="148">
        <v>82.59</v>
      </c>
      <c r="AG2904" s="21" t="s">
        <v>692</v>
      </c>
      <c r="AH2904" s="148">
        <v>51.13</v>
      </c>
      <c r="AI2904" s="148">
        <v>42.43</v>
      </c>
      <c r="AJ2904" s="148">
        <v>94.5</v>
      </c>
      <c r="AK2904" s="72">
        <f>(SUMIFS('Banco de Indicadores Mun. (2)'!I:I,'Banco de Indicadores Mun. (2)'!B:B,'Banco de Indicadores - Mun. (1)'!B2904,'Banco de Indicadores Mun. (2)'!A:A,'Banco de Indicadores - Mun. (1)'!A2904) / VLOOKUP(D2904,'Dados Base'!$B:$K,8,FALSE)) * 100</f>
        <v>128.28238953488375</v>
      </c>
      <c r="AL2904" s="72">
        <f>(SUMIFS('Banco de Indicadores Mun. (2)'!I:I,'Banco de Indicadores Mun. (2)'!B:B,'Banco de Indicadores - Mun. (1)'!B2904,'Banco de Indicadores Mun. (2)'!A:A,'Banco de Indicadores - Mun. (1)'!A2904) / VLOOKUP(D2904,'Dados Base'!$B:$K,9,FALSE)) * 100</f>
        <v>47.655660907127434</v>
      </c>
      <c r="AM2904" s="72">
        <f>(SUMIFS('Banco de Indicadores Mun. (2)'!J:J,'Banco de Indicadores Mun. (2)'!B:B,'Banco de Indicadores - Mun. (1)'!B2904,'Banco de Indicadores Mun. (2)'!A:A,'Banco de Indicadores - Mun. (1)'!A2904) / VLOOKUP(D2904,'Dados Base'!$B:$K,7,FALSE)) * 100</f>
        <v>199.84265137614682</v>
      </c>
      <c r="AN2904" s="72">
        <f>(SUMIFS('Banco de Indicadores Mun. (2)'!K:K,'Banco de Indicadores Mun. (2)'!B:B,'Banco de Indicadores - Mun. (1)'!B2904,'Banco de Indicadores Mun. (2)'!A:A,'Banco de Indicadores - Mun. (1)'!A2904) / VLOOKUP(D2904,'Dados Base'!$B:$K,10,FALSE)) * 100</f>
        <v>4.4717777777777794</v>
      </c>
      <c r="AO2904" s="24">
        <v>0</v>
      </c>
      <c r="AP2904" s="25">
        <v>0</v>
      </c>
      <c r="AQ2904" s="17">
        <v>0</v>
      </c>
      <c r="AR2904" s="24">
        <v>9.8000000000000007</v>
      </c>
      <c r="AS2904" s="22">
        <v>57</v>
      </c>
      <c r="AT2904" s="22">
        <v>35.340000000000003</v>
      </c>
      <c r="AU2904" s="22">
        <v>30.035756853396901</v>
      </c>
      <c r="AV2904" s="22">
        <v>3.94</v>
      </c>
      <c r="AW2904" s="21">
        <v>0</v>
      </c>
      <c r="AX2904" s="21">
        <v>3</v>
      </c>
      <c r="AY2904" s="116">
        <v>126.21608253106066</v>
      </c>
    </row>
    <row r="2905" spans="1:51" ht="15" x14ac:dyDescent="0.25">
      <c r="A2905" s="144">
        <v>2013</v>
      </c>
      <c r="B2905" s="77" t="s">
        <v>325</v>
      </c>
      <c r="C2905" s="78">
        <v>14</v>
      </c>
      <c r="D2905" s="77">
        <v>3528601</v>
      </c>
      <c r="E2905" s="78">
        <v>352860114</v>
      </c>
      <c r="F2905" s="78" t="str">
        <f t="shared" si="126"/>
        <v>3528601142013</v>
      </c>
      <c r="G2905" s="96">
        <v>0.77425170307592328</v>
      </c>
      <c r="H2905" s="80">
        <f t="shared" si="125"/>
        <v>9161</v>
      </c>
      <c r="I2905" s="91">
        <v>8113</v>
      </c>
      <c r="J2905" s="97">
        <v>1048</v>
      </c>
      <c r="K2905" s="83">
        <f>(H2905)/VLOOKUP(D2905,'Dados Base'!$B:$K,6,FALSE)</f>
        <v>40.02708961419146</v>
      </c>
      <c r="L2905" s="88">
        <f t="shared" si="127"/>
        <v>88.56020085143544</v>
      </c>
      <c r="M2905" s="85" t="s">
        <v>702</v>
      </c>
      <c r="N2905" s="92">
        <v>0.73899999999999999</v>
      </c>
      <c r="O2905" s="91">
        <v>76</v>
      </c>
      <c r="P2905" s="91" t="s">
        <v>691</v>
      </c>
      <c r="Q2905" s="91" t="s">
        <v>691</v>
      </c>
      <c r="R2905" s="91" t="s">
        <v>691</v>
      </c>
      <c r="S2905" s="91">
        <v>32</v>
      </c>
      <c r="T2905" s="87" t="s">
        <v>691</v>
      </c>
      <c r="U2905" s="87">
        <v>99</v>
      </c>
      <c r="V2905" s="87">
        <v>56</v>
      </c>
      <c r="W2905" s="85" t="s">
        <v>691</v>
      </c>
      <c r="X2905" s="146">
        <v>2.0557379427083335E-2</v>
      </c>
      <c r="Y2905" s="21">
        <v>5.73</v>
      </c>
      <c r="Z2905" s="147">
        <v>398</v>
      </c>
      <c r="AA2905" s="147">
        <v>44</v>
      </c>
      <c r="AB2905" s="21">
        <v>0</v>
      </c>
      <c r="AC2905" s="21">
        <v>0</v>
      </c>
      <c r="AD2905" s="153">
        <f>VLOOKUP(D2905,'Dados Base'!$B:$K,9,FALSE)*31536000/VLOOKUP($F2905,F:H,MATCH(H2904,F2904:AF2904,0),FALSE)</f>
        <v>8433.9264272459332</v>
      </c>
      <c r="AE2905" s="153">
        <f>VLOOKUP(D2905,'Dados Base'!$B:$K,10,FALSE)*31536000/VLOOKUP($F2905,F:H,MATCH(H2904,F2904:AF2904,0),FALSE)</f>
        <v>998.30149546992664</v>
      </c>
      <c r="AF2905" s="148">
        <v>86.17</v>
      </c>
      <c r="AG2905" s="21">
        <v>86.5</v>
      </c>
      <c r="AH2905" s="148">
        <v>85.71</v>
      </c>
      <c r="AI2905" s="148">
        <v>18.88</v>
      </c>
      <c r="AJ2905" s="148">
        <v>99.1</v>
      </c>
      <c r="AK2905" s="72">
        <f>(SUMIFS('Banco de Indicadores Mun. (2)'!I:I,'Banco de Indicadores Mun. (2)'!B:B,'Banco de Indicadores - Mun. (1)'!B2905,'Banco de Indicadores Mun. (2)'!A:A,'Banco de Indicadores - Mun. (1)'!A2905) / VLOOKUP(D2905,'Dados Base'!$B:$K,8,FALSE)) * 100</f>
        <v>14.222991228070175</v>
      </c>
      <c r="AL2905" s="72">
        <f>(SUMIFS('Banco de Indicadores Mun. (2)'!I:I,'Banco de Indicadores Mun. (2)'!B:B,'Banco de Indicadores - Mun. (1)'!B2905,'Banco de Indicadores Mun. (2)'!A:A,'Banco de Indicadores - Mun. (1)'!A2905) / VLOOKUP(D2905,'Dados Base'!$B:$K,9,FALSE)) * 100</f>
        <v>6.6180448979591828</v>
      </c>
      <c r="AM2905" s="72">
        <f>(SUMIFS('Banco de Indicadores Mun. (2)'!J:J,'Banco de Indicadores Mun. (2)'!B:B,'Banco de Indicadores - Mun. (1)'!B2905,'Banco de Indicadores Mun. (2)'!A:A,'Banco de Indicadores - Mun. (1)'!A2905) / VLOOKUP(D2905,'Dados Base'!$B:$K,7,FALSE)) * 100</f>
        <v>17.977776470588232</v>
      </c>
      <c r="AN2905" s="72">
        <f>(SUMIFS('Banco de Indicadores Mun. (2)'!K:K,'Banco de Indicadores Mun. (2)'!B:B,'Banco de Indicadores - Mun. (1)'!B2905,'Banco de Indicadores Mun. (2)'!A:A,'Banco de Indicadores - Mun. (1)'!A2905) / VLOOKUP(D2905,'Dados Base'!$B:$K,10,FALSE)) * 100</f>
        <v>3.2175862068965522</v>
      </c>
      <c r="AO2905" s="24">
        <v>0</v>
      </c>
      <c r="AP2905" s="25">
        <v>0</v>
      </c>
      <c r="AQ2905" s="17">
        <v>0</v>
      </c>
      <c r="AR2905" s="24">
        <v>7.1</v>
      </c>
      <c r="AS2905" s="22">
        <v>99</v>
      </c>
      <c r="AT2905" s="22">
        <v>99</v>
      </c>
      <c r="AU2905" s="22">
        <v>90.045248868778287</v>
      </c>
      <c r="AV2905" s="22">
        <v>9.49</v>
      </c>
      <c r="AW2905" s="21">
        <v>0</v>
      </c>
      <c r="AX2905" s="21">
        <v>0</v>
      </c>
      <c r="AY2905" s="116">
        <v>46.389811987613733</v>
      </c>
    </row>
    <row r="2906" spans="1:51" ht="15" x14ac:dyDescent="0.25">
      <c r="A2906" s="144">
        <v>2013</v>
      </c>
      <c r="B2906" s="77" t="s">
        <v>326</v>
      </c>
      <c r="C2906" s="78">
        <v>22</v>
      </c>
      <c r="D2906" s="77">
        <v>3528700</v>
      </c>
      <c r="E2906" s="78">
        <v>352870022</v>
      </c>
      <c r="F2906" s="78" t="str">
        <f t="shared" si="126"/>
        <v>3528700222013</v>
      </c>
      <c r="G2906" s="96">
        <v>1.817665247717648</v>
      </c>
      <c r="H2906" s="80">
        <f t="shared" si="125"/>
        <v>4841</v>
      </c>
      <c r="I2906" s="91">
        <v>2155</v>
      </c>
      <c r="J2906" s="97">
        <v>2686</v>
      </c>
      <c r="K2906" s="83">
        <f>(H2906)/VLOOKUP(D2906,'Dados Base'!$B:$K,6,FALSE)</f>
        <v>5.2784804605722258</v>
      </c>
      <c r="L2906" s="88">
        <f t="shared" si="127"/>
        <v>44.515595951249743</v>
      </c>
      <c r="M2906" s="85" t="s">
        <v>702</v>
      </c>
      <c r="N2906" s="92">
        <v>0.67700000000000005</v>
      </c>
      <c r="O2906" s="91">
        <v>81</v>
      </c>
      <c r="P2906" s="91" t="s">
        <v>691</v>
      </c>
      <c r="Q2906" s="91" t="s">
        <v>691</v>
      </c>
      <c r="R2906" s="91" t="s">
        <v>691</v>
      </c>
      <c r="S2906" s="91">
        <v>8</v>
      </c>
      <c r="T2906" s="87" t="s">
        <v>691</v>
      </c>
      <c r="U2906" s="87">
        <v>15</v>
      </c>
      <c r="V2906" s="87">
        <v>11</v>
      </c>
      <c r="W2906" s="85" t="s">
        <v>691</v>
      </c>
      <c r="X2906" s="146">
        <v>6.4937476562499999E-3</v>
      </c>
      <c r="Y2906" s="21">
        <v>1.64</v>
      </c>
      <c r="Z2906" s="147">
        <v>110</v>
      </c>
      <c r="AA2906" s="147">
        <v>16</v>
      </c>
      <c r="AB2906" s="21">
        <v>0</v>
      </c>
      <c r="AC2906" s="21">
        <v>0</v>
      </c>
      <c r="AD2906" s="153">
        <f>VLOOKUP(D2906,'Dados Base'!$B:$K,9,FALSE)*31536000/VLOOKUP($F2906,F:H,MATCH(H2905,F2905:AF2905,0),FALSE)</f>
        <v>44232.480892377607</v>
      </c>
      <c r="AE2906" s="153">
        <f>VLOOKUP(D2906,'Dados Base'!$B:$K,10,FALSE)*31536000/VLOOKUP($F2906,F:H,MATCH(H2905,F2905:AF2905,0),FALSE)</f>
        <v>6253.7822763891782</v>
      </c>
      <c r="AF2906" s="148">
        <v>51.51</v>
      </c>
      <c r="AG2906" s="21">
        <v>92.21</v>
      </c>
      <c r="AH2906" s="148">
        <v>50.54</v>
      </c>
      <c r="AI2906" s="148">
        <v>16.440000000000001</v>
      </c>
      <c r="AJ2906" s="148">
        <v>100</v>
      </c>
      <c r="AK2906" s="72">
        <f>(SUMIFS('Banco de Indicadores Mun. (2)'!I:I,'Banco de Indicadores Mun. (2)'!B:B,'Banco de Indicadores - Mun. (1)'!B2906,'Banco de Indicadores Mun. (2)'!A:A,'Banco de Indicadores - Mun. (1)'!A2906) / VLOOKUP(D2906,'Dados Base'!$B:$K,8,FALSE)) * 100</f>
        <v>3.9346714697406333</v>
      </c>
      <c r="AL2906" s="72">
        <f>(SUMIFS('Banco de Indicadores Mun. (2)'!I:I,'Banco de Indicadores Mun. (2)'!B:B,'Banco de Indicadores - Mun. (1)'!B2906,'Banco de Indicadores Mun. (2)'!A:A,'Banco de Indicadores - Mun. (1)'!A2906) / VLOOKUP(D2906,'Dados Base'!$B:$K,9,FALSE)) * 100</f>
        <v>2.0107967599410896</v>
      </c>
      <c r="AM2906" s="72">
        <f>(SUMIFS('Banco de Indicadores Mun. (2)'!J:J,'Banco de Indicadores Mun. (2)'!B:B,'Banco de Indicadores - Mun. (1)'!B2906,'Banco de Indicadores Mun. (2)'!A:A,'Banco de Indicadores - Mun. (1)'!A2906) / VLOOKUP(D2906,'Dados Base'!$B:$K,7,FALSE)) * 100</f>
        <v>5.0236693227091633</v>
      </c>
      <c r="AN2906" s="72">
        <f>(SUMIFS('Banco de Indicadores Mun. (2)'!K:K,'Banco de Indicadores Mun. (2)'!B:B,'Banco de Indicadores - Mun. (1)'!B2906,'Banco de Indicadores Mun. (2)'!A:A,'Banco de Indicadores - Mun. (1)'!A2906) / VLOOKUP(D2906,'Dados Base'!$B:$K,10,FALSE)) * 100</f>
        <v>1.0873958333333329</v>
      </c>
      <c r="AO2906" s="24">
        <v>0</v>
      </c>
      <c r="AP2906" s="25">
        <v>0</v>
      </c>
      <c r="AQ2906" s="17">
        <v>0</v>
      </c>
      <c r="AR2906" s="24">
        <v>7.3</v>
      </c>
      <c r="AS2906" s="22">
        <v>97</v>
      </c>
      <c r="AT2906" s="22">
        <v>97</v>
      </c>
      <c r="AU2906" s="22">
        <v>87.301587301587304</v>
      </c>
      <c r="AV2906" s="22">
        <v>9.9600000000000009</v>
      </c>
      <c r="AW2906" s="21">
        <v>0</v>
      </c>
      <c r="AX2906" s="21">
        <v>0</v>
      </c>
      <c r="AY2906" s="116">
        <v>83.963798988594192</v>
      </c>
    </row>
    <row r="2907" spans="1:51" ht="15" x14ac:dyDescent="0.25">
      <c r="A2907" s="144">
        <v>2013</v>
      </c>
      <c r="B2907" s="77" t="s">
        <v>327</v>
      </c>
      <c r="C2907" s="78">
        <v>17</v>
      </c>
      <c r="D2907" s="77">
        <v>3528809</v>
      </c>
      <c r="E2907" s="78">
        <v>352880917</v>
      </c>
      <c r="F2907" s="78" t="str">
        <f t="shared" si="126"/>
        <v>3528809172013</v>
      </c>
      <c r="G2907" s="96">
        <v>0.21374862118470617</v>
      </c>
      <c r="H2907" s="80">
        <f t="shared" si="125"/>
        <v>13396</v>
      </c>
      <c r="I2907" s="91">
        <v>12228</v>
      </c>
      <c r="J2907" s="97">
        <v>1168</v>
      </c>
      <c r="K2907" s="83">
        <f>(H2907)/VLOOKUP(D2907,'Dados Base'!$B:$K,6,FALSE)</f>
        <v>25.132265205808412</v>
      </c>
      <c r="L2907" s="88">
        <f t="shared" si="127"/>
        <v>91.280979396834866</v>
      </c>
      <c r="M2907" s="85" t="s">
        <v>702</v>
      </c>
      <c r="N2907" s="92">
        <v>0.77100000000000002</v>
      </c>
      <c r="O2907" s="91">
        <v>96</v>
      </c>
      <c r="P2907" s="91" t="s">
        <v>691</v>
      </c>
      <c r="Q2907" s="91" t="s">
        <v>691</v>
      </c>
      <c r="R2907" s="91" t="s">
        <v>691</v>
      </c>
      <c r="S2907" s="91">
        <v>10</v>
      </c>
      <c r="T2907" s="87" t="s">
        <v>691</v>
      </c>
      <c r="U2907" s="87">
        <v>142</v>
      </c>
      <c r="V2907" s="87">
        <v>114</v>
      </c>
      <c r="W2907" s="85" t="s">
        <v>691</v>
      </c>
      <c r="X2907" s="146">
        <v>3.6740235509259256E-2</v>
      </c>
      <c r="Y2907" s="21">
        <v>8.7799999999999994</v>
      </c>
      <c r="Z2907" s="147">
        <v>516</v>
      </c>
      <c r="AA2907" s="147">
        <v>162</v>
      </c>
      <c r="AB2907" s="21">
        <v>0</v>
      </c>
      <c r="AC2907" s="21">
        <v>0</v>
      </c>
      <c r="AD2907" s="153">
        <f>VLOOKUP(D2907,'Dados Base'!$B:$K,9,FALSE)*31536000/VLOOKUP($F2907,F:H,MATCH(H2906,F2906:AF2906,0),FALSE)</f>
        <v>11676.512391758733</v>
      </c>
      <c r="AE2907" s="153">
        <f>VLOOKUP(D2907,'Dados Base'!$B:$K,10,FALSE)*31536000/VLOOKUP($F2907,F:H,MATCH(H2906,F2906:AF2906,0),FALSE)</f>
        <v>1271.233203941475</v>
      </c>
      <c r="AF2907" s="148">
        <v>90.1</v>
      </c>
      <c r="AG2907" s="21">
        <v>90.64</v>
      </c>
      <c r="AH2907" s="148">
        <v>85.44</v>
      </c>
      <c r="AI2907" s="148">
        <v>26.83</v>
      </c>
      <c r="AJ2907" s="148">
        <v>99.4</v>
      </c>
      <c r="AK2907" s="72">
        <f>(SUMIFS('Banco de Indicadores Mun. (2)'!I:I,'Banco de Indicadores Mun. (2)'!B:B,'Banco de Indicadores - Mun. (1)'!B2907,'Banco de Indicadores Mun. (2)'!A:A,'Banco de Indicadores - Mun. (1)'!A2907) / VLOOKUP(D2907,'Dados Base'!$B:$K,8,FALSE)) * 100</f>
        <v>8.4796526717557246</v>
      </c>
      <c r="AL2907" s="72">
        <f>(SUMIFS('Banco de Indicadores Mun. (2)'!I:I,'Banco de Indicadores Mun. (2)'!B:B,'Banco de Indicadores - Mun. (1)'!B2907,'Banco de Indicadores Mun. (2)'!A:A,'Banco de Indicadores - Mun. (1)'!A2907) / VLOOKUP(D2907,'Dados Base'!$B:$K,9,FALSE)) * 100</f>
        <v>4.4791713709677419</v>
      </c>
      <c r="AM2907" s="72">
        <f>(SUMIFS('Banco de Indicadores Mun. (2)'!J:J,'Banco de Indicadores Mun. (2)'!B:B,'Banco de Indicadores - Mun. (1)'!B2907,'Banco de Indicadores Mun. (2)'!A:A,'Banco de Indicadores - Mun. (1)'!A2907) / VLOOKUP(D2907,'Dados Base'!$B:$K,7,FALSE)) * 100</f>
        <v>7.0430432692307701</v>
      </c>
      <c r="AN2907" s="72">
        <f>(SUMIFS('Banco de Indicadores Mun. (2)'!K:K,'Banco de Indicadores Mun. (2)'!B:B,'Banco de Indicadores - Mun. (1)'!B2907,'Banco de Indicadores Mun. (2)'!A:A,'Banco de Indicadores - Mun. (1)'!A2907) / VLOOKUP(D2907,'Dados Base'!$B:$K,10,FALSE)) * 100</f>
        <v>14.01325925925925</v>
      </c>
      <c r="AO2907" s="24">
        <v>0</v>
      </c>
      <c r="AP2907" s="25">
        <v>0</v>
      </c>
      <c r="AQ2907" s="17">
        <v>0</v>
      </c>
      <c r="AR2907" s="24">
        <v>7.4</v>
      </c>
      <c r="AS2907" s="22">
        <v>94</v>
      </c>
      <c r="AT2907" s="22">
        <v>94</v>
      </c>
      <c r="AU2907" s="22">
        <v>76.106194690265482</v>
      </c>
      <c r="AV2907" s="22">
        <v>8.16</v>
      </c>
      <c r="AW2907" s="21">
        <v>0</v>
      </c>
      <c r="AX2907" s="21">
        <v>0</v>
      </c>
      <c r="AY2907" s="116">
        <v>91.756433049548278</v>
      </c>
    </row>
    <row r="2908" spans="1:51" ht="15" x14ac:dyDescent="0.25">
      <c r="A2908" s="144">
        <v>2013</v>
      </c>
      <c r="B2908" s="77" t="s">
        <v>328</v>
      </c>
      <c r="C2908" s="78">
        <v>16</v>
      </c>
      <c r="D2908" s="77">
        <v>3528858</v>
      </c>
      <c r="E2908" s="78">
        <v>352885816</v>
      </c>
      <c r="F2908" s="78" t="str">
        <f t="shared" si="126"/>
        <v>3528858162013</v>
      </c>
      <c r="G2908" s="96">
        <v>1.4476122536709157</v>
      </c>
      <c r="H2908" s="80">
        <f t="shared" si="125"/>
        <v>2719</v>
      </c>
      <c r="I2908" s="91">
        <v>2342</v>
      </c>
      <c r="J2908" s="97">
        <v>377</v>
      </c>
      <c r="K2908" s="83">
        <f>(H2908)/VLOOKUP(D2908,'Dados Base'!$B:$K,6,FALSE)</f>
        <v>23.987648875165419</v>
      </c>
      <c r="L2908" s="88">
        <f t="shared" si="127"/>
        <v>86.134608311879362</v>
      </c>
      <c r="M2908" s="85" t="s">
        <v>702</v>
      </c>
      <c r="N2908" s="92">
        <v>0.752</v>
      </c>
      <c r="O2908" s="91">
        <v>52</v>
      </c>
      <c r="P2908" s="91" t="s">
        <v>691</v>
      </c>
      <c r="Q2908" s="91" t="s">
        <v>691</v>
      </c>
      <c r="R2908" s="91" t="s">
        <v>691</v>
      </c>
      <c r="S2908" s="91">
        <v>4</v>
      </c>
      <c r="T2908" s="87" t="s">
        <v>691</v>
      </c>
      <c r="U2908" s="87">
        <v>47</v>
      </c>
      <c r="V2908" s="87">
        <v>17</v>
      </c>
      <c r="W2908" s="85" t="s">
        <v>691</v>
      </c>
      <c r="X2908" s="146">
        <v>7.0807291666666666E-3</v>
      </c>
      <c r="Y2908" s="21">
        <v>1.65</v>
      </c>
      <c r="Z2908" s="147">
        <v>86</v>
      </c>
      <c r="AA2908" s="147">
        <v>41</v>
      </c>
      <c r="AB2908" s="21">
        <v>1</v>
      </c>
      <c r="AC2908" s="21">
        <v>0</v>
      </c>
      <c r="AD2908" s="153">
        <f>VLOOKUP(D2908,'Dados Base'!$B:$K,9,FALSE)*31536000/VLOOKUP($F2908,F:H,MATCH(H2907,F2907:AF2907,0),FALSE)</f>
        <v>9974.6083118793667</v>
      </c>
      <c r="AE2908" s="153">
        <f>VLOOKUP(D2908,'Dados Base'!$B:$K,10,FALSE)*31536000/VLOOKUP($F2908,F:H,MATCH(H2907,F2907:AF2907,0),FALSE)</f>
        <v>927.8705406399406</v>
      </c>
      <c r="AF2908" s="148">
        <v>100</v>
      </c>
      <c r="AG2908" s="21">
        <v>100</v>
      </c>
      <c r="AH2908" s="148">
        <v>100</v>
      </c>
      <c r="AI2908" s="148">
        <v>1.05</v>
      </c>
      <c r="AJ2908" s="148">
        <v>100</v>
      </c>
      <c r="AK2908" s="72">
        <f>(SUMIFS('Banco de Indicadores Mun. (2)'!I:I,'Banco de Indicadores Mun. (2)'!B:B,'Banco de Indicadores - Mun. (1)'!B2908,'Banco de Indicadores Mun. (2)'!A:A,'Banco de Indicadores - Mun. (1)'!A2908) / VLOOKUP(D2908,'Dados Base'!$B:$K,8,FALSE)) * 100</f>
        <v>46.423657142857138</v>
      </c>
      <c r="AL2908" s="72">
        <f>(SUMIFS('Banco de Indicadores Mun. (2)'!I:I,'Banco de Indicadores Mun. (2)'!B:B,'Banco de Indicadores - Mun. (1)'!B2908,'Banco de Indicadores Mun. (2)'!A:A,'Banco de Indicadores - Mun. (1)'!A2908) / VLOOKUP(D2908,'Dados Base'!$B:$K,9,FALSE)) * 100</f>
        <v>18.893348837209302</v>
      </c>
      <c r="AM2908" s="72">
        <f>(SUMIFS('Banco de Indicadores Mun. (2)'!J:J,'Banco de Indicadores Mun. (2)'!B:B,'Banco de Indicadores - Mun. (1)'!B2908,'Banco de Indicadores Mun. (2)'!A:A,'Banco de Indicadores - Mun. (1)'!A2908) / VLOOKUP(D2908,'Dados Base'!$B:$K,7,FALSE)) * 100</f>
        <v>43.580333333333328</v>
      </c>
      <c r="AN2908" s="72">
        <f>(SUMIFS('Banco de Indicadores Mun. (2)'!K:K,'Banco de Indicadores Mun. (2)'!B:B,'Banco de Indicadores - Mun. (1)'!B2908,'Banco de Indicadores Mun. (2)'!A:A,'Banco de Indicadores - Mun. (1)'!A2908) / VLOOKUP(D2908,'Dados Base'!$B:$K,10,FALSE)) * 100</f>
        <v>56.01987500000002</v>
      </c>
      <c r="AO2908" s="24">
        <v>0</v>
      </c>
      <c r="AP2908" s="25">
        <v>0</v>
      </c>
      <c r="AQ2908" s="17">
        <v>0</v>
      </c>
      <c r="AR2908" s="24">
        <v>8.5</v>
      </c>
      <c r="AS2908" s="22">
        <v>100</v>
      </c>
      <c r="AT2908" s="22">
        <v>100</v>
      </c>
      <c r="AU2908" s="22">
        <v>67.716535433070874</v>
      </c>
      <c r="AV2908" s="22">
        <v>7.92</v>
      </c>
      <c r="AW2908" s="21">
        <v>0</v>
      </c>
      <c r="AX2908" s="21">
        <v>0</v>
      </c>
      <c r="AY2908" s="116">
        <v>309.68678050981555</v>
      </c>
    </row>
    <row r="2909" spans="1:51" ht="15" x14ac:dyDescent="0.25">
      <c r="A2909" s="144">
        <v>2013</v>
      </c>
      <c r="B2909" s="77" t="s">
        <v>329</v>
      </c>
      <c r="C2909" s="78">
        <v>21</v>
      </c>
      <c r="D2909" s="77">
        <v>3528908</v>
      </c>
      <c r="E2909" s="78">
        <v>352890821</v>
      </c>
      <c r="F2909" s="78" t="str">
        <f t="shared" si="126"/>
        <v>3528908212013</v>
      </c>
      <c r="G2909" s="96">
        <v>0.15118604945689729</v>
      </c>
      <c r="H2909" s="80">
        <f t="shared" si="125"/>
        <v>3935</v>
      </c>
      <c r="I2909" s="91">
        <v>3225</v>
      </c>
      <c r="J2909" s="97">
        <v>710</v>
      </c>
      <c r="K2909" s="83">
        <f>(H2909)/VLOOKUP(D2909,'Dados Base'!$B:$K,6,FALSE)</f>
        <v>21.144545943041376</v>
      </c>
      <c r="L2909" s="88">
        <f t="shared" si="127"/>
        <v>81.956797966963151</v>
      </c>
      <c r="M2909" s="85" t="s">
        <v>702</v>
      </c>
      <c r="N2909" s="92">
        <v>0.71799999999999997</v>
      </c>
      <c r="O2909" s="91">
        <v>39</v>
      </c>
      <c r="P2909" s="91" t="s">
        <v>691</v>
      </c>
      <c r="Q2909" s="91" t="s">
        <v>691</v>
      </c>
      <c r="R2909" s="91" t="s">
        <v>691</v>
      </c>
      <c r="S2909" s="91">
        <v>3</v>
      </c>
      <c r="T2909" s="87" t="s">
        <v>691</v>
      </c>
      <c r="U2909" s="87">
        <v>13</v>
      </c>
      <c r="V2909" s="87">
        <v>26</v>
      </c>
      <c r="W2909" s="85" t="s">
        <v>691</v>
      </c>
      <c r="X2909" s="146">
        <v>8.9183085937499986E-3</v>
      </c>
      <c r="Y2909" s="21">
        <v>2.27</v>
      </c>
      <c r="Z2909" s="147">
        <v>145</v>
      </c>
      <c r="AA2909" s="147">
        <v>30</v>
      </c>
      <c r="AB2909" s="21">
        <v>0</v>
      </c>
      <c r="AC2909" s="21">
        <v>0</v>
      </c>
      <c r="AD2909" s="153">
        <f>VLOOKUP(D2909,'Dados Base'!$B:$K,9,FALSE)*31536000/VLOOKUP($F2909,F:H,MATCH(H2908,F2908:AF2908,0),FALSE)</f>
        <v>11460.350698856417</v>
      </c>
      <c r="AE2909" s="153">
        <f>VLOOKUP(D2909,'Dados Base'!$B:$K,10,FALSE)*31536000/VLOOKUP($F2909,F:H,MATCH(H2908,F2908:AF2908,0),FALSE)</f>
        <v>1202.1346886912327</v>
      </c>
      <c r="AF2909" s="148">
        <v>87.03</v>
      </c>
      <c r="AG2909" s="21">
        <v>100</v>
      </c>
      <c r="AH2909" s="148">
        <v>82.03</v>
      </c>
      <c r="AI2909" s="148">
        <v>19.2</v>
      </c>
      <c r="AJ2909" s="148">
        <v>100</v>
      </c>
      <c r="AK2909" s="72">
        <f>(SUMIFS('Banco de Indicadores Mun. (2)'!I:I,'Banco de Indicadores Mun. (2)'!B:B,'Banco de Indicadores - Mun. (1)'!B2909,'Banco de Indicadores Mun. (2)'!A:A,'Banco de Indicadores - Mun. (1)'!A2909) / VLOOKUP(D2909,'Dados Base'!$B:$K,8,FALSE)) * 100</f>
        <v>2.0616060606060604</v>
      </c>
      <c r="AL2909" s="72">
        <f>(SUMIFS('Banco de Indicadores Mun. (2)'!I:I,'Banco de Indicadores Mun. (2)'!B:B,'Banco de Indicadores - Mun. (1)'!B2909,'Banco de Indicadores Mun. (2)'!A:A,'Banco de Indicadores - Mun. (1)'!A2909) / VLOOKUP(D2909,'Dados Base'!$B:$K,9,FALSE)) * 100</f>
        <v>0.95151048951048944</v>
      </c>
      <c r="AM2909" s="72">
        <f>(SUMIFS('Banco de Indicadores Mun. (2)'!J:J,'Banco de Indicadores Mun. (2)'!B:B,'Banco de Indicadores - Mun. (1)'!B2909,'Banco de Indicadores Mun. (2)'!A:A,'Banco de Indicadores - Mun. (1)'!A2909) / VLOOKUP(D2909,'Dados Base'!$B:$K,7,FALSE)) * 100</f>
        <v>0</v>
      </c>
      <c r="AN2909" s="72">
        <f>(SUMIFS('Banco de Indicadores Mun. (2)'!K:K,'Banco de Indicadores Mun. (2)'!B:B,'Banco de Indicadores - Mun. (1)'!B2909,'Banco de Indicadores Mun. (2)'!A:A,'Banco de Indicadores - Mun. (1)'!A2909) / VLOOKUP(D2909,'Dados Base'!$B:$K,10,FALSE)) * 100</f>
        <v>9.0710666666666651</v>
      </c>
      <c r="AO2909" s="24">
        <v>0</v>
      </c>
      <c r="AP2909" s="25">
        <v>0</v>
      </c>
      <c r="AQ2909" s="17">
        <v>0</v>
      </c>
      <c r="AR2909" s="24">
        <v>7.9</v>
      </c>
      <c r="AS2909" s="22">
        <v>100</v>
      </c>
      <c r="AT2909" s="22">
        <v>100</v>
      </c>
      <c r="AU2909" s="22">
        <v>82.857142857142861</v>
      </c>
      <c r="AV2909" s="22">
        <v>9.6999999999999993</v>
      </c>
      <c r="AW2909" s="21">
        <v>0</v>
      </c>
      <c r="AX2909" s="21">
        <v>0</v>
      </c>
      <c r="AY2909" s="116">
        <v>189.13429392943661</v>
      </c>
    </row>
    <row r="2910" spans="1:51" ht="15" x14ac:dyDescent="0.25">
      <c r="A2910" s="144">
        <v>2013</v>
      </c>
      <c r="B2910" s="77" t="s">
        <v>330</v>
      </c>
      <c r="C2910" s="78">
        <v>21</v>
      </c>
      <c r="D2910" s="77">
        <v>3529005</v>
      </c>
      <c r="E2910" s="78">
        <v>352900521</v>
      </c>
      <c r="F2910" s="78" t="str">
        <f t="shared" si="126"/>
        <v>3529005212013</v>
      </c>
      <c r="G2910" s="96">
        <v>0.84576036314893965</v>
      </c>
      <c r="H2910" s="80">
        <f t="shared" si="125"/>
        <v>221378</v>
      </c>
      <c r="I2910" s="91">
        <v>211446</v>
      </c>
      <c r="J2910" s="97">
        <v>9932</v>
      </c>
      <c r="K2910" s="83">
        <f>(H2910)/VLOOKUP(D2910,'Dados Base'!$B:$K,6,FALSE)</f>
        <v>189.20388017606086</v>
      </c>
      <c r="L2910" s="88">
        <f t="shared" si="127"/>
        <v>95.51355599924112</v>
      </c>
      <c r="M2910" s="85" t="s">
        <v>702</v>
      </c>
      <c r="N2910" s="92">
        <v>0.79800000000000004</v>
      </c>
      <c r="O2910" s="91">
        <v>397</v>
      </c>
      <c r="P2910" s="91" t="s">
        <v>691</v>
      </c>
      <c r="Q2910" s="91" t="s">
        <v>691</v>
      </c>
      <c r="R2910" s="91" t="s">
        <v>691</v>
      </c>
      <c r="S2910" s="91">
        <v>473</v>
      </c>
      <c r="T2910" s="87" t="s">
        <v>691</v>
      </c>
      <c r="U2910" s="87">
        <v>2791</v>
      </c>
      <c r="V2910" s="87">
        <v>2364</v>
      </c>
      <c r="W2910" s="85" t="s">
        <v>691</v>
      </c>
      <c r="X2910" s="146">
        <v>0.73498777122685188</v>
      </c>
      <c r="Y2910" s="21">
        <v>196.53</v>
      </c>
      <c r="Z2910" s="147">
        <v>0</v>
      </c>
      <c r="AA2910" s="147">
        <v>11792</v>
      </c>
      <c r="AB2910" s="21">
        <v>14</v>
      </c>
      <c r="AC2910" s="21">
        <v>0</v>
      </c>
      <c r="AD2910" s="153">
        <f>VLOOKUP(D2910,'Dados Base'!$B:$K,9,FALSE)*31536000/VLOOKUP($F2910,F:H,MATCH(H2909,F2909:AF2909,0),FALSE)</f>
        <v>1256.4370443314151</v>
      </c>
      <c r="AE2910" s="153">
        <f>VLOOKUP(D2910,'Dados Base'!$B:$K,10,FALSE)*31536000/VLOOKUP($F2910,F:H,MATCH(H2909,F2909:AF2909,0),FALSE)</f>
        <v>146.72677501829455</v>
      </c>
      <c r="AF2910" s="148">
        <v>95.3</v>
      </c>
      <c r="AG2910" s="21">
        <v>95.51</v>
      </c>
      <c r="AH2910" s="148">
        <v>95.23</v>
      </c>
      <c r="AI2910" s="148">
        <v>46.98</v>
      </c>
      <c r="AJ2910" s="148">
        <v>99.65</v>
      </c>
      <c r="AK2910" s="72">
        <f>(SUMIFS('Banco de Indicadores Mun. (2)'!I:I,'Banco de Indicadores Mun. (2)'!B:B,'Banco de Indicadores - Mun. (1)'!B2910,'Banco de Indicadores Mun. (2)'!A:A,'Banco de Indicadores - Mun. (1)'!A2910) / VLOOKUP(D2910,'Dados Base'!$B:$K,8,FALSE)) * 100</f>
        <v>8.8605089514066488</v>
      </c>
      <c r="AL2910" s="72">
        <f>(SUMIFS('Banco de Indicadores Mun. (2)'!I:I,'Banco de Indicadores Mun. (2)'!B:B,'Banco de Indicadores - Mun. (1)'!B2910,'Banco de Indicadores Mun. (2)'!A:A,'Banco de Indicadores - Mun. (1)'!A2910) / VLOOKUP(D2910,'Dados Base'!$B:$K,9,FALSE)) * 100</f>
        <v>3.9279580498866205</v>
      </c>
      <c r="AM2910" s="72">
        <f>(SUMIFS('Banco de Indicadores Mun. (2)'!J:J,'Banco de Indicadores Mun. (2)'!B:B,'Banco de Indicadores - Mun. (1)'!B2910,'Banco de Indicadores Mun. (2)'!A:A,'Banco de Indicadores - Mun. (1)'!A2910) / VLOOKUP(D2910,'Dados Base'!$B:$K,7,FALSE)) * 100</f>
        <v>9.4005243055555567</v>
      </c>
      <c r="AN2910" s="72">
        <f>(SUMIFS('Banco de Indicadores Mun. (2)'!K:K,'Banco de Indicadores Mun. (2)'!B:B,'Banco de Indicadores - Mun. (1)'!B2910,'Banco de Indicadores Mun. (2)'!A:A,'Banco de Indicadores - Mun. (1)'!A2910) / VLOOKUP(D2910,'Dados Base'!$B:$K,10,FALSE)) * 100</f>
        <v>7.3505631067961126</v>
      </c>
      <c r="AO2910" s="24">
        <v>0</v>
      </c>
      <c r="AP2910" s="25">
        <v>0</v>
      </c>
      <c r="AQ2910" s="17">
        <v>0</v>
      </c>
      <c r="AR2910" s="24">
        <v>9.4</v>
      </c>
      <c r="AS2910" s="22">
        <v>80</v>
      </c>
      <c r="AT2910" s="22">
        <v>0</v>
      </c>
      <c r="AU2910" s="22">
        <v>0</v>
      </c>
      <c r="AV2910" s="22">
        <v>1.2</v>
      </c>
      <c r="AW2910" s="21">
        <v>1</v>
      </c>
      <c r="AX2910" s="21">
        <v>0</v>
      </c>
      <c r="AY2910" s="116">
        <v>83.623688069630035</v>
      </c>
    </row>
    <row r="2911" spans="1:51" ht="15" x14ac:dyDescent="0.25">
      <c r="A2911" s="144">
        <v>2013</v>
      </c>
      <c r="B2911" s="77" t="s">
        <v>331</v>
      </c>
      <c r="C2911" s="78">
        <v>18</v>
      </c>
      <c r="D2911" s="77">
        <v>3529104</v>
      </c>
      <c r="E2911" s="78">
        <v>352910418</v>
      </c>
      <c r="F2911" s="78" t="str">
        <f t="shared" si="126"/>
        <v>3529104182013</v>
      </c>
      <c r="G2911" s="96">
        <v>-0.39489470110524172</v>
      </c>
      <c r="H2911" s="80">
        <f t="shared" si="125"/>
        <v>2106</v>
      </c>
      <c r="I2911" s="91">
        <v>1688</v>
      </c>
      <c r="J2911" s="97">
        <v>418</v>
      </c>
      <c r="K2911" s="83">
        <f>(H2911)/VLOOKUP(D2911,'Dados Base'!$B:$K,6,FALSE)</f>
        <v>26.965428937259926</v>
      </c>
      <c r="L2911" s="88">
        <f t="shared" si="127"/>
        <v>80.151946818613482</v>
      </c>
      <c r="M2911" s="85" t="s">
        <v>702</v>
      </c>
      <c r="N2911" s="92">
        <v>0.73099999999999998</v>
      </c>
      <c r="O2911" s="91">
        <v>19</v>
      </c>
      <c r="P2911" s="91" t="s">
        <v>691</v>
      </c>
      <c r="Q2911" s="91" t="s">
        <v>691</v>
      </c>
      <c r="R2911" s="91" t="s">
        <v>691</v>
      </c>
      <c r="S2911" s="91">
        <v>1</v>
      </c>
      <c r="T2911" s="87" t="s">
        <v>691</v>
      </c>
      <c r="U2911" s="87">
        <v>13</v>
      </c>
      <c r="V2911" s="87">
        <v>7</v>
      </c>
      <c r="W2911" s="85" t="s">
        <v>691</v>
      </c>
      <c r="X2911" s="146">
        <v>4.4637328125000002E-3</v>
      </c>
      <c r="Y2911" s="21">
        <v>1.2</v>
      </c>
      <c r="Z2911" s="147">
        <v>83</v>
      </c>
      <c r="AA2911" s="147">
        <v>9</v>
      </c>
      <c r="AB2911" s="21">
        <v>0</v>
      </c>
      <c r="AC2911" s="21">
        <v>0</v>
      </c>
      <c r="AD2911" s="153">
        <f>VLOOKUP(D2911,'Dados Base'!$B:$K,9,FALSE)*31536000/VLOOKUP($F2911,F:H,MATCH(H2910,F2910:AF2910,0),FALSE)</f>
        <v>8685.1282051282051</v>
      </c>
      <c r="AE2911" s="153">
        <f>VLOOKUP(D2911,'Dados Base'!$B:$K,10,FALSE)*31536000/VLOOKUP($F2911,F:H,MATCH(H2910,F2910:AF2910,0),FALSE)</f>
        <v>598.97435897435867</v>
      </c>
      <c r="AF2911" s="148">
        <v>81.39</v>
      </c>
      <c r="AG2911" s="21">
        <v>100</v>
      </c>
      <c r="AH2911" s="148">
        <v>80.88</v>
      </c>
      <c r="AI2911" s="148">
        <v>8.64</v>
      </c>
      <c r="AJ2911" s="148">
        <v>100</v>
      </c>
      <c r="AK2911" s="72">
        <f>(SUMIFS('Banco de Indicadores Mun. (2)'!I:I,'Banco de Indicadores Mun. (2)'!B:B,'Banco de Indicadores - Mun. (1)'!B2911,'Banco de Indicadores Mun. (2)'!A:A,'Banco de Indicadores - Mun. (1)'!A2911) / VLOOKUP(D2911,'Dados Base'!$B:$K,8,FALSE)) * 100</f>
        <v>4.0205555555555561</v>
      </c>
      <c r="AL2911" s="72">
        <f>(SUMIFS('Banco de Indicadores Mun. (2)'!I:I,'Banco de Indicadores Mun. (2)'!B:B,'Banco de Indicadores - Mun. (1)'!B2911,'Banco de Indicadores Mun. (2)'!A:A,'Banco de Indicadores - Mun. (1)'!A2911) / VLOOKUP(D2911,'Dados Base'!$B:$K,9,FALSE)) * 100</f>
        <v>1.2477586206896552</v>
      </c>
      <c r="AM2911" s="72">
        <f>(SUMIFS('Banco de Indicadores Mun. (2)'!J:J,'Banco de Indicadores Mun. (2)'!B:B,'Banco de Indicadores - Mun. (1)'!B2911,'Banco de Indicadores Mun. (2)'!A:A,'Banco de Indicadores - Mun. (1)'!A2911) / VLOOKUP(D2911,'Dados Base'!$B:$K,7,FALSE)) * 100</f>
        <v>1.8834999999999997</v>
      </c>
      <c r="AN2911" s="72">
        <f>(SUMIFS('Banco de Indicadores Mun. (2)'!K:K,'Banco de Indicadores Mun. (2)'!B:B,'Banco de Indicadores - Mun. (1)'!B2911,'Banco de Indicadores Mun. (2)'!A:A,'Banco de Indicadores - Mun. (1)'!A2911) / VLOOKUP(D2911,'Dados Base'!$B:$K,10,FALSE)) * 100</f>
        <v>11.500250000000007</v>
      </c>
      <c r="AO2911" s="24">
        <v>0</v>
      </c>
      <c r="AP2911" s="25">
        <v>0</v>
      </c>
      <c r="AQ2911" s="17">
        <v>0</v>
      </c>
      <c r="AR2911" s="24">
        <v>9.5</v>
      </c>
      <c r="AS2911" s="22">
        <v>98</v>
      </c>
      <c r="AT2911" s="22">
        <v>98</v>
      </c>
      <c r="AU2911" s="22">
        <v>90.217391304347828</v>
      </c>
      <c r="AV2911" s="22">
        <v>9.77</v>
      </c>
      <c r="AW2911" s="21">
        <v>0</v>
      </c>
      <c r="AX2911" s="21">
        <v>0</v>
      </c>
      <c r="AY2911" s="116">
        <v>0</v>
      </c>
    </row>
    <row r="2912" spans="1:51" ht="15" x14ac:dyDescent="0.25">
      <c r="A2912" s="144">
        <v>2013</v>
      </c>
      <c r="B2912" s="77" t="s">
        <v>332</v>
      </c>
      <c r="C2912" s="78">
        <v>21</v>
      </c>
      <c r="D2912" s="77">
        <v>3529203</v>
      </c>
      <c r="E2912" s="78">
        <v>352920321</v>
      </c>
      <c r="F2912" s="78" t="str">
        <f t="shared" si="126"/>
        <v>3529203212013</v>
      </c>
      <c r="G2912" s="96">
        <v>0.72486808803002845</v>
      </c>
      <c r="H2912" s="80">
        <f t="shared" si="125"/>
        <v>24656</v>
      </c>
      <c r="I2912" s="91">
        <v>20940</v>
      </c>
      <c r="J2912" s="97">
        <v>3716</v>
      </c>
      <c r="K2912" s="83">
        <f>(H2912)/VLOOKUP(D2912,'Dados Base'!$B:$K,6,FALSE)</f>
        <v>19.675061444667879</v>
      </c>
      <c r="L2912" s="88">
        <f t="shared" si="127"/>
        <v>84.928617780661909</v>
      </c>
      <c r="M2912" s="85" t="s">
        <v>702</v>
      </c>
      <c r="N2912" s="92">
        <v>0.72099999999999997</v>
      </c>
      <c r="O2912" s="91">
        <v>168</v>
      </c>
      <c r="P2912" s="91" t="s">
        <v>691</v>
      </c>
      <c r="Q2912" s="91" t="s">
        <v>691</v>
      </c>
      <c r="R2912" s="91" t="s">
        <v>691</v>
      </c>
      <c r="S2912" s="91">
        <v>35</v>
      </c>
      <c r="T2912" s="87" t="s">
        <v>691</v>
      </c>
      <c r="U2912" s="87">
        <v>137</v>
      </c>
      <c r="V2912" s="87">
        <v>158</v>
      </c>
      <c r="W2912" s="85" t="s">
        <v>691</v>
      </c>
      <c r="X2912" s="146">
        <v>7.5052407407407401E-2</v>
      </c>
      <c r="Y2912" s="21">
        <v>14.98</v>
      </c>
      <c r="Z2912" s="147">
        <v>923</v>
      </c>
      <c r="AA2912" s="147">
        <v>232</v>
      </c>
      <c r="AB2912" s="21">
        <v>0</v>
      </c>
      <c r="AC2912" s="21">
        <v>0</v>
      </c>
      <c r="AD2912" s="153">
        <f>VLOOKUP(D2912,'Dados Base'!$B:$K,9,FALSE)*31536000/VLOOKUP($F2912,F:H,MATCH(H2911,F2911:AF2911,0),FALSE)</f>
        <v>12048.552887735237</v>
      </c>
      <c r="AE2912" s="153">
        <f>VLOOKUP(D2912,'Dados Base'!$B:$K,10,FALSE)*31536000/VLOOKUP($F2912,F:H,MATCH(H2911,F2911:AF2911,0),FALSE)</f>
        <v>1483.6859182349122</v>
      </c>
      <c r="AF2912" s="148">
        <v>100</v>
      </c>
      <c r="AG2912" s="21">
        <v>79.849999999999994</v>
      </c>
      <c r="AH2912" s="148">
        <v>100</v>
      </c>
      <c r="AI2912" s="148">
        <v>43.21</v>
      </c>
      <c r="AJ2912" s="148">
        <v>100</v>
      </c>
      <c r="AK2912" s="72">
        <f>(SUMIFS('Banco de Indicadores Mun. (2)'!I:I,'Banco de Indicadores Mun. (2)'!B:B,'Banco de Indicadores - Mun. (1)'!B2912,'Banco de Indicadores Mun. (2)'!A:A,'Banco de Indicadores - Mun. (1)'!A2912) / VLOOKUP(D2912,'Dados Base'!$B:$K,8,FALSE)) * 100</f>
        <v>2.581938596491228</v>
      </c>
      <c r="AL2912" s="72">
        <f>(SUMIFS('Banco de Indicadores Mun. (2)'!I:I,'Banco de Indicadores Mun. (2)'!B:B,'Banco de Indicadores - Mun. (1)'!B2912,'Banco de Indicadores Mun. (2)'!A:A,'Banco de Indicadores - Mun. (1)'!A2912) / VLOOKUP(D2912,'Dados Base'!$B:$K,9,FALSE)) * 100</f>
        <v>1.2498556263269638</v>
      </c>
      <c r="AM2912" s="72">
        <f>(SUMIFS('Banco de Indicadores Mun. (2)'!J:J,'Banco de Indicadores Mun. (2)'!B:B,'Banco de Indicadores - Mun. (1)'!B2912,'Banco de Indicadores Mun. (2)'!A:A,'Banco de Indicadores - Mun. (1)'!A2912) / VLOOKUP(D2912,'Dados Base'!$B:$K,7,FALSE)) * 100</f>
        <v>3.3628264705882351</v>
      </c>
      <c r="AN2912" s="72">
        <f>(SUMIFS('Banco de Indicadores Mun. (2)'!K:K,'Banco de Indicadores Mun. (2)'!B:B,'Banco de Indicadores - Mun. (1)'!B2912,'Banco de Indicadores Mun. (2)'!A:A,'Banco de Indicadores - Mun. (1)'!A2912) / VLOOKUP(D2912,'Dados Base'!$B:$K,10,FALSE)) * 100</f>
        <v>0.2931293103448277</v>
      </c>
      <c r="AO2912" s="24">
        <v>0</v>
      </c>
      <c r="AP2912" s="25">
        <v>0</v>
      </c>
      <c r="AQ2912" s="17">
        <v>0</v>
      </c>
      <c r="AR2912" s="24">
        <v>7.2</v>
      </c>
      <c r="AS2912" s="22">
        <v>99</v>
      </c>
      <c r="AT2912" s="22">
        <v>99</v>
      </c>
      <c r="AU2912" s="22">
        <v>79.913419913419915</v>
      </c>
      <c r="AV2912" s="22">
        <v>8.68</v>
      </c>
      <c r="AW2912" s="21">
        <v>0</v>
      </c>
      <c r="AX2912" s="21">
        <v>0</v>
      </c>
      <c r="AY2912" s="116">
        <v>9.9032777414378668</v>
      </c>
    </row>
    <row r="2913" spans="1:51" ht="15" x14ac:dyDescent="0.25">
      <c r="A2913" s="144">
        <v>2013</v>
      </c>
      <c r="B2913" s="77" t="s">
        <v>333</v>
      </c>
      <c r="C2913" s="78">
        <v>16</v>
      </c>
      <c r="D2913" s="77">
        <v>3529302</v>
      </c>
      <c r="E2913" s="78">
        <v>352930216</v>
      </c>
      <c r="F2913" s="78" t="str">
        <f t="shared" si="126"/>
        <v>3529302162013</v>
      </c>
      <c r="G2913" s="96">
        <v>0.58041184393302636</v>
      </c>
      <c r="H2913" s="80">
        <f t="shared" si="125"/>
        <v>77858</v>
      </c>
      <c r="I2913" s="91">
        <v>76429</v>
      </c>
      <c r="J2913" s="97">
        <v>1429</v>
      </c>
      <c r="K2913" s="83">
        <f>(H2913)/VLOOKUP(D2913,'Dados Base'!$B:$K,6,FALSE)</f>
        <v>147.73533709037778</v>
      </c>
      <c r="L2913" s="88">
        <f t="shared" si="127"/>
        <v>98.164607362120776</v>
      </c>
      <c r="M2913" s="85" t="s">
        <v>702</v>
      </c>
      <c r="N2913" s="92">
        <v>0.77300000000000002</v>
      </c>
      <c r="O2913" s="91">
        <v>170</v>
      </c>
      <c r="P2913" s="91" t="s">
        <v>691</v>
      </c>
      <c r="Q2913" s="91" t="s">
        <v>691</v>
      </c>
      <c r="R2913" s="91" t="s">
        <v>691</v>
      </c>
      <c r="S2913" s="91">
        <v>287</v>
      </c>
      <c r="T2913" s="87" t="s">
        <v>691</v>
      </c>
      <c r="U2913" s="87">
        <v>886</v>
      </c>
      <c r="V2913" s="87">
        <v>705</v>
      </c>
      <c r="W2913" s="85" t="s">
        <v>691</v>
      </c>
      <c r="X2913" s="146">
        <v>0.23699831018518519</v>
      </c>
      <c r="Y2913" s="21">
        <v>63.24</v>
      </c>
      <c r="Z2913" s="147">
        <v>2526</v>
      </c>
      <c r="AA2913" s="147">
        <v>1743</v>
      </c>
      <c r="AB2913" s="21">
        <v>11</v>
      </c>
      <c r="AC2913" s="21">
        <v>1</v>
      </c>
      <c r="AD2913" s="153">
        <f>VLOOKUP(D2913,'Dados Base'!$B:$K,9,FALSE)*31536000/VLOOKUP($F2913,F:H,MATCH(H2912,F2912:AF2912,0),FALSE)</f>
        <v>1725.4920496288114</v>
      </c>
      <c r="AE2913" s="153">
        <f>VLOOKUP(D2913,'Dados Base'!$B:$K,10,FALSE)*31536000/VLOOKUP($F2913,F:H,MATCH(H2912,F2912:AF2912,0),FALSE)</f>
        <v>174.16938529117118</v>
      </c>
      <c r="AF2913" s="148">
        <v>100</v>
      </c>
      <c r="AG2913" s="21">
        <v>100</v>
      </c>
      <c r="AH2913" s="148">
        <v>98.16</v>
      </c>
      <c r="AI2913" s="148">
        <v>34</v>
      </c>
      <c r="AJ2913" s="148">
        <v>100</v>
      </c>
      <c r="AK2913" s="72">
        <f>(SUMIFS('Banco de Indicadores Mun. (2)'!I:I,'Banco de Indicadores Mun. (2)'!B:B,'Banco de Indicadores - Mun. (1)'!B2913,'Banco de Indicadores Mun. (2)'!A:A,'Banco de Indicadores - Mun. (1)'!A2913) / VLOOKUP(D2913,'Dados Base'!$B:$K,8,FALSE)) * 100</f>
        <v>48.314913978494673</v>
      </c>
      <c r="AL2913" s="72">
        <f>(SUMIFS('Banco de Indicadores Mun. (2)'!I:I,'Banco de Indicadores Mun. (2)'!B:B,'Banco de Indicadores - Mun. (1)'!B2913,'Banco de Indicadores Mun. (2)'!A:A,'Banco de Indicadores - Mun. (1)'!A2913) / VLOOKUP(D2913,'Dados Base'!$B:$K,9,FALSE)) * 100</f>
        <v>21.095244131455424</v>
      </c>
      <c r="AM2913" s="72">
        <f>(SUMIFS('Banco de Indicadores Mun. (2)'!J:J,'Banco de Indicadores Mun. (2)'!B:B,'Banco de Indicadores - Mun. (1)'!B2913,'Banco de Indicadores Mun. (2)'!A:A,'Banco de Indicadores - Mun. (1)'!A2913) / VLOOKUP(D2913,'Dados Base'!$B:$K,7,FALSE)) * 100</f>
        <v>10.909125874125872</v>
      </c>
      <c r="AN2913" s="72">
        <f>(SUMIFS('Banco de Indicadores Mun. (2)'!K:K,'Banco de Indicadores Mun. (2)'!B:B,'Banco de Indicadores - Mun. (1)'!B2913,'Banco de Indicadores Mun. (2)'!A:A,'Banco de Indicadores - Mun. (1)'!A2913) / VLOOKUP(D2913,'Dados Base'!$B:$K,10,FALSE)) * 100</f>
        <v>172.71090697674433</v>
      </c>
      <c r="AO2913" s="24">
        <v>0</v>
      </c>
      <c r="AP2913" s="25">
        <v>0</v>
      </c>
      <c r="AQ2913" s="17">
        <v>0</v>
      </c>
      <c r="AR2913" s="24">
        <v>7.3</v>
      </c>
      <c r="AS2913" s="22">
        <v>85</v>
      </c>
      <c r="AT2913" s="22">
        <v>68</v>
      </c>
      <c r="AU2913" s="22">
        <v>59.17076598735067</v>
      </c>
      <c r="AV2913" s="22">
        <v>6.82</v>
      </c>
      <c r="AW2913" s="21">
        <v>0</v>
      </c>
      <c r="AX2913" s="21">
        <v>1</v>
      </c>
      <c r="AY2913" s="116">
        <v>29.83238361593072</v>
      </c>
    </row>
    <row r="2914" spans="1:51" ht="15" x14ac:dyDescent="0.25">
      <c r="A2914" s="144">
        <v>2013</v>
      </c>
      <c r="B2914" s="77" t="s">
        <v>334</v>
      </c>
      <c r="C2914" s="78">
        <v>6</v>
      </c>
      <c r="D2914" s="77">
        <v>3529401</v>
      </c>
      <c r="E2914" s="78">
        <v>35294016</v>
      </c>
      <c r="F2914" s="78" t="str">
        <f t="shared" si="126"/>
        <v>352940162013</v>
      </c>
      <c r="G2914" s="96">
        <v>1.2404559415879035</v>
      </c>
      <c r="H2914" s="80">
        <f t="shared" si="125"/>
        <v>430448</v>
      </c>
      <c r="I2914" s="91">
        <v>430448</v>
      </c>
      <c r="J2914" s="97">
        <v>0</v>
      </c>
      <c r="K2914" s="83">
        <f>(H2914)/VLOOKUP(D2914,'Dados Base'!$B:$K,6,FALSE)</f>
        <v>6910.386899983946</v>
      </c>
      <c r="L2914" s="88">
        <f t="shared" si="127"/>
        <v>100</v>
      </c>
      <c r="M2914" s="85" t="s">
        <v>702</v>
      </c>
      <c r="N2914" s="92">
        <v>0.76600000000000001</v>
      </c>
      <c r="O2914" s="91">
        <v>3</v>
      </c>
      <c r="P2914" s="91" t="s">
        <v>691</v>
      </c>
      <c r="Q2914" s="91" t="s">
        <v>691</v>
      </c>
      <c r="R2914" s="91" t="s">
        <v>691</v>
      </c>
      <c r="S2914" s="91">
        <v>797</v>
      </c>
      <c r="T2914" s="87" t="s">
        <v>691</v>
      </c>
      <c r="U2914" s="87">
        <v>1969</v>
      </c>
      <c r="V2914" s="87">
        <v>1455</v>
      </c>
      <c r="W2914" s="85" t="s">
        <v>691</v>
      </c>
      <c r="X2914" s="146">
        <v>1.4696012851851852</v>
      </c>
      <c r="Y2914" s="21">
        <v>399.72</v>
      </c>
      <c r="Z2914" s="147">
        <v>1291</v>
      </c>
      <c r="AA2914" s="147">
        <v>22692</v>
      </c>
      <c r="AB2914" s="21">
        <v>39</v>
      </c>
      <c r="AC2914" s="21">
        <v>1</v>
      </c>
      <c r="AD2914" s="153">
        <f>VLOOKUP(D2914,'Dados Base'!$B:$K,9,FALSE)*31536000/VLOOKUP($F2914,F:H,MATCH(H2913,F2913:AF2913,0),FALSE)</f>
        <v>65.936884362338773</v>
      </c>
      <c r="AE2914" s="153">
        <f>VLOOKUP(D2914,'Dados Base'!$B:$K,10,FALSE)*31536000/VLOOKUP($F2914,F:H,MATCH(H2913,F2913:AF2913,0),FALSE)</f>
        <v>8.7915845816451714</v>
      </c>
      <c r="AF2914" s="148">
        <v>98</v>
      </c>
      <c r="AG2914" s="21">
        <v>100</v>
      </c>
      <c r="AH2914" s="148">
        <v>88.66</v>
      </c>
      <c r="AI2914" s="148">
        <v>48.22</v>
      </c>
      <c r="AJ2914" s="148">
        <v>98</v>
      </c>
      <c r="AK2914" s="72">
        <f>(SUMIFS('Banco de Indicadores Mun. (2)'!I:I,'Banco de Indicadores Mun. (2)'!B:B,'Banco de Indicadores - Mun. (1)'!B2914,'Banco de Indicadores Mun. (2)'!A:A,'Banco de Indicadores - Mun. (1)'!A2914) / VLOOKUP(D2914,'Dados Base'!$B:$K,8,FALSE)) * 100</f>
        <v>29.818727272727251</v>
      </c>
      <c r="AL2914" s="72">
        <f>(SUMIFS('Banco de Indicadores Mun. (2)'!I:I,'Banco de Indicadores Mun. (2)'!B:B,'Banco de Indicadores - Mun. (1)'!B2914,'Banco de Indicadores Mun. (2)'!A:A,'Banco de Indicadores - Mun. (1)'!A2914) / VLOOKUP(D2914,'Dados Base'!$B:$K,9,FALSE)) * 100</f>
        <v>10.933533333333326</v>
      </c>
      <c r="AM2914" s="72">
        <f>(SUMIFS('Banco de Indicadores Mun. (2)'!J:J,'Banco de Indicadores Mun. (2)'!B:B,'Banco de Indicadores - Mun. (1)'!B2914,'Banco de Indicadores Mun. (2)'!A:A,'Banco de Indicadores - Mun. (1)'!A2914) / VLOOKUP(D2914,'Dados Base'!$B:$K,7,FALSE)) * 100</f>
        <v>4.1044761904761913</v>
      </c>
      <c r="AN2914" s="72">
        <f>(SUMIFS('Banco de Indicadores Mun. (2)'!K:K,'Banco de Indicadores Mun. (2)'!B:B,'Banco de Indicadores - Mun. (1)'!B2914,'Banco de Indicadores Mun. (2)'!A:A,'Banco de Indicadores - Mun. (1)'!A2914) / VLOOKUP(D2914,'Dados Base'!$B:$K,10,FALSE)) * 100</f>
        <v>74.818666666666587</v>
      </c>
      <c r="AO2914" s="24">
        <v>0</v>
      </c>
      <c r="AP2914" s="25">
        <v>0</v>
      </c>
      <c r="AQ2914" s="17">
        <v>0</v>
      </c>
      <c r="AR2914" s="24">
        <v>7.8</v>
      </c>
      <c r="AS2914" s="22">
        <v>85.47</v>
      </c>
      <c r="AT2914" s="22">
        <v>5.9829000000000008</v>
      </c>
      <c r="AU2914" s="22">
        <v>5.3829796105574781</v>
      </c>
      <c r="AV2914" s="22">
        <v>1.74</v>
      </c>
      <c r="AW2914" s="21">
        <v>5</v>
      </c>
      <c r="AX2914" s="21">
        <v>1</v>
      </c>
      <c r="AY2914" s="116">
        <v>0.72168799658693705</v>
      </c>
    </row>
    <row r="2915" spans="1:51" ht="15" x14ac:dyDescent="0.25">
      <c r="A2915" s="144">
        <v>2013</v>
      </c>
      <c r="B2915" s="77" t="s">
        <v>335</v>
      </c>
      <c r="C2915" s="78">
        <v>16</v>
      </c>
      <c r="D2915" s="77">
        <v>3529500</v>
      </c>
      <c r="E2915" s="78">
        <v>352950016</v>
      </c>
      <c r="F2915" s="78" t="str">
        <f t="shared" si="126"/>
        <v>3529500162013</v>
      </c>
      <c r="G2915" s="96">
        <v>1.6975658406579885</v>
      </c>
      <c r="H2915" s="80">
        <f t="shared" si="125"/>
        <v>4770</v>
      </c>
      <c r="I2915" s="91">
        <v>3987</v>
      </c>
      <c r="J2915" s="97">
        <v>783</v>
      </c>
      <c r="K2915" s="83">
        <f>(H2915)/VLOOKUP(D2915,'Dados Base'!$B:$K,6,FALSE)</f>
        <v>24.46530235420834</v>
      </c>
      <c r="L2915" s="88">
        <f t="shared" si="127"/>
        <v>83.584905660377359</v>
      </c>
      <c r="M2915" s="85" t="s">
        <v>702</v>
      </c>
      <c r="N2915" s="92">
        <v>0.74399999999999999</v>
      </c>
      <c r="O2915" s="91">
        <v>31</v>
      </c>
      <c r="P2915" s="91" t="s">
        <v>691</v>
      </c>
      <c r="Q2915" s="91" t="s">
        <v>691</v>
      </c>
      <c r="R2915" s="91" t="s">
        <v>691</v>
      </c>
      <c r="S2915" s="91">
        <v>15</v>
      </c>
      <c r="T2915" s="87" t="s">
        <v>691</v>
      </c>
      <c r="U2915" s="87">
        <v>35</v>
      </c>
      <c r="V2915" s="87">
        <v>32</v>
      </c>
      <c r="W2915" s="85" t="s">
        <v>691</v>
      </c>
      <c r="X2915" s="146">
        <v>1.01548828125E-2</v>
      </c>
      <c r="Y2915" s="21">
        <v>2.87</v>
      </c>
      <c r="Z2915" s="147">
        <v>150</v>
      </c>
      <c r="AA2915" s="147">
        <v>71</v>
      </c>
      <c r="AB2915" s="21">
        <v>0</v>
      </c>
      <c r="AC2915" s="21">
        <v>0</v>
      </c>
      <c r="AD2915" s="153">
        <f>VLOOKUP(D2915,'Dados Base'!$B:$K,9,FALSE)*31536000/VLOOKUP($F2915,F:H,MATCH(H2914,F2914:AF2914,0),FALSE)</f>
        <v>9388.0754716981137</v>
      </c>
      <c r="AE2915" s="153">
        <f>VLOOKUP(D2915,'Dados Base'!$B:$K,10,FALSE)*31536000/VLOOKUP($F2915,F:H,MATCH(H2914,F2914:AF2914,0),FALSE)</f>
        <v>859.47169811320725</v>
      </c>
      <c r="AF2915" s="148">
        <v>81.75</v>
      </c>
      <c r="AG2915" s="21">
        <v>81.75</v>
      </c>
      <c r="AH2915" s="148">
        <v>100</v>
      </c>
      <c r="AI2915" s="148">
        <v>26.47</v>
      </c>
      <c r="AJ2915" s="148">
        <v>95.22</v>
      </c>
      <c r="AK2915" s="72">
        <f>(SUMIFS('Banco de Indicadores Mun. (2)'!I:I,'Banco de Indicadores Mun. (2)'!B:B,'Banco de Indicadores - Mun. (1)'!B2915,'Banco de Indicadores Mun. (2)'!A:A,'Banco de Indicadores - Mun. (1)'!A2915) / VLOOKUP(D2915,'Dados Base'!$B:$K,8,FALSE)) * 100</f>
        <v>17.482551724137927</v>
      </c>
      <c r="AL2915" s="72">
        <f>(SUMIFS('Banco de Indicadores Mun. (2)'!I:I,'Banco de Indicadores Mun. (2)'!B:B,'Banco de Indicadores - Mun. (1)'!B2915,'Banco de Indicadores Mun. (2)'!A:A,'Banco de Indicadores - Mun. (1)'!A2915) / VLOOKUP(D2915,'Dados Base'!$B:$K,9,FALSE)) * 100</f>
        <v>7.1407605633802813</v>
      </c>
      <c r="AM2915" s="72">
        <f>(SUMIFS('Banco de Indicadores Mun. (2)'!J:J,'Banco de Indicadores Mun. (2)'!B:B,'Banco de Indicadores - Mun. (1)'!B2915,'Banco de Indicadores Mun. (2)'!A:A,'Banco de Indicadores - Mun. (1)'!A2915) / VLOOKUP(D2915,'Dados Base'!$B:$K,7,FALSE)) * 100</f>
        <v>12.579711111111108</v>
      </c>
      <c r="AN2915" s="72">
        <f>(SUMIFS('Banco de Indicadores Mun. (2)'!K:K,'Banco de Indicadores Mun. (2)'!B:B,'Banco de Indicadores - Mun. (1)'!B2915,'Banco de Indicadores Mun. (2)'!A:A,'Banco de Indicadores - Mun. (1)'!A2915) / VLOOKUP(D2915,'Dados Base'!$B:$K,10,FALSE)) * 100</f>
        <v>34.45392307692309</v>
      </c>
      <c r="AO2915" s="24">
        <v>0</v>
      </c>
      <c r="AP2915" s="25">
        <v>0</v>
      </c>
      <c r="AQ2915" s="17">
        <v>0</v>
      </c>
      <c r="AR2915" s="24">
        <v>9</v>
      </c>
      <c r="AS2915" s="22">
        <v>100</v>
      </c>
      <c r="AT2915" s="22">
        <v>100</v>
      </c>
      <c r="AU2915" s="22">
        <v>67.873303167420815</v>
      </c>
      <c r="AV2915" s="22">
        <v>7.92</v>
      </c>
      <c r="AW2915" s="21">
        <v>0</v>
      </c>
      <c r="AX2915" s="21">
        <v>0</v>
      </c>
      <c r="AY2915" s="116">
        <v>178.58973422710972</v>
      </c>
    </row>
    <row r="2916" spans="1:51" ht="15" x14ac:dyDescent="0.25">
      <c r="A2916" s="144">
        <v>2013</v>
      </c>
      <c r="B2916" s="77" t="s">
        <v>336</v>
      </c>
      <c r="C2916" s="78">
        <v>15</v>
      </c>
      <c r="D2916" s="77">
        <v>3529609</v>
      </c>
      <c r="E2916" s="78">
        <v>352960915</v>
      </c>
      <c r="F2916" s="78" t="str">
        <f t="shared" si="126"/>
        <v>3529609152013</v>
      </c>
      <c r="G2916" s="96">
        <v>-0.4592637579639125</v>
      </c>
      <c r="H2916" s="80">
        <f t="shared" si="125"/>
        <v>3821</v>
      </c>
      <c r="I2916" s="91">
        <v>2687</v>
      </c>
      <c r="J2916" s="97">
        <v>1134</v>
      </c>
      <c r="K2916" s="83">
        <f>(H2916)/VLOOKUP(D2916,'Dados Base'!$B:$K,6,FALSE)</f>
        <v>16.747019635343619</v>
      </c>
      <c r="L2916" s="88">
        <f t="shared" si="127"/>
        <v>70.321905260403042</v>
      </c>
      <c r="M2916" s="85" t="s">
        <v>702</v>
      </c>
      <c r="N2916" s="92">
        <v>0.73099999999999998</v>
      </c>
      <c r="O2916" s="91">
        <v>50</v>
      </c>
      <c r="P2916" s="91" t="s">
        <v>691</v>
      </c>
      <c r="Q2916" s="91" t="s">
        <v>691</v>
      </c>
      <c r="R2916" s="91" t="s">
        <v>691</v>
      </c>
      <c r="S2916" s="91">
        <v>14</v>
      </c>
      <c r="T2916" s="87" t="s">
        <v>691</v>
      </c>
      <c r="U2916" s="87">
        <v>21</v>
      </c>
      <c r="V2916" s="87">
        <v>16</v>
      </c>
      <c r="W2916" s="85" t="s">
        <v>691</v>
      </c>
      <c r="X2916" s="146">
        <v>8.4231158854166672E-3</v>
      </c>
      <c r="Y2916" s="21">
        <v>1.91</v>
      </c>
      <c r="Z2916" s="147">
        <v>116</v>
      </c>
      <c r="AA2916" s="147">
        <v>31</v>
      </c>
      <c r="AB2916" s="21">
        <v>0</v>
      </c>
      <c r="AC2916" s="21">
        <v>0</v>
      </c>
      <c r="AD2916" s="153">
        <f>VLOOKUP(D2916,'Dados Base'!$B:$K,9,FALSE)*31536000/VLOOKUP($F2916,F:H,MATCH(H2915,F2915:AF2915,0),FALSE)</f>
        <v>14360.806071708977</v>
      </c>
      <c r="AE2916" s="153">
        <f>VLOOKUP(D2916,'Dados Base'!$B:$K,10,FALSE)*31536000/VLOOKUP($F2916,F:H,MATCH(H2915,F2915:AF2915,0),FALSE)</f>
        <v>1238.0005234231878</v>
      </c>
      <c r="AF2916" s="148">
        <v>84.65</v>
      </c>
      <c r="AG2916" s="21">
        <v>100</v>
      </c>
      <c r="AH2916" s="148">
        <v>80.709999999999994</v>
      </c>
      <c r="AI2916" s="148">
        <v>17.940000000000001</v>
      </c>
      <c r="AJ2916" s="148">
        <v>100</v>
      </c>
      <c r="AK2916" s="72">
        <f>(SUMIFS('Banco de Indicadores Mun. (2)'!I:I,'Banco de Indicadores Mun. (2)'!B:B,'Banco de Indicadores - Mun. (1)'!B2916,'Banco de Indicadores Mun. (2)'!A:A,'Banco de Indicadores - Mun. (1)'!A2916) / VLOOKUP(D2916,'Dados Base'!$B:$K,8,FALSE)) * 100</f>
        <v>49.845163636363637</v>
      </c>
      <c r="AL2916" s="72">
        <f>(SUMIFS('Banco de Indicadores Mun. (2)'!I:I,'Banco de Indicadores Mun. (2)'!B:B,'Banco de Indicadores - Mun. (1)'!B2916,'Banco de Indicadores Mun. (2)'!A:A,'Banco de Indicadores - Mun. (1)'!A2916) / VLOOKUP(D2916,'Dados Base'!$B:$K,9,FALSE)) * 100</f>
        <v>15.755655172413793</v>
      </c>
      <c r="AM2916" s="72">
        <f>(SUMIFS('Banco de Indicadores Mun. (2)'!J:J,'Banco de Indicadores Mun. (2)'!B:B,'Banco de Indicadores - Mun. (1)'!B2916,'Banco de Indicadores Mun. (2)'!A:A,'Banco de Indicadores - Mun. (1)'!A2916) / VLOOKUP(D2916,'Dados Base'!$B:$K,7,FALSE)) * 100</f>
        <v>39.104799999999997</v>
      </c>
      <c r="AN2916" s="72">
        <f>(SUMIFS('Banco de Indicadores Mun. (2)'!K:K,'Banco de Indicadores Mun. (2)'!B:B,'Banco de Indicadores - Mun. (1)'!B2916,'Banco de Indicadores Mun. (2)'!A:A,'Banco de Indicadores - Mun. (1)'!A2916) / VLOOKUP(D2916,'Dados Base'!$B:$K,10,FALSE)) * 100</f>
        <v>78.486133333333314</v>
      </c>
      <c r="AO2916" s="24">
        <v>0</v>
      </c>
      <c r="AP2916" s="25">
        <v>0</v>
      </c>
      <c r="AQ2916" s="17">
        <v>0</v>
      </c>
      <c r="AR2916" s="24">
        <v>9</v>
      </c>
      <c r="AS2916" s="22">
        <v>95</v>
      </c>
      <c r="AT2916" s="22">
        <v>95</v>
      </c>
      <c r="AU2916" s="22">
        <v>78.911564625850332</v>
      </c>
      <c r="AV2916" s="22">
        <v>8.5500000000000007</v>
      </c>
      <c r="AW2916" s="21">
        <v>0</v>
      </c>
      <c r="AX2916" s="21">
        <v>0</v>
      </c>
      <c r="AY2916" s="116">
        <v>4.3097317507801218</v>
      </c>
    </row>
    <row r="2917" spans="1:51" ht="15" x14ac:dyDescent="0.25">
      <c r="A2917" s="144">
        <v>2013</v>
      </c>
      <c r="B2917" s="77" t="s">
        <v>337</v>
      </c>
      <c r="C2917" s="78">
        <v>15</v>
      </c>
      <c r="D2917" s="77">
        <v>3529658</v>
      </c>
      <c r="E2917" s="78">
        <v>352965815</v>
      </c>
      <c r="F2917" s="78" t="str">
        <f t="shared" si="126"/>
        <v>3529658152013</v>
      </c>
      <c r="G2917" s="96">
        <v>-0.24055952909339817</v>
      </c>
      <c r="H2917" s="80">
        <f t="shared" si="125"/>
        <v>1887</v>
      </c>
      <c r="I2917" s="91">
        <v>1528</v>
      </c>
      <c r="J2917" s="97">
        <v>359</v>
      </c>
      <c r="K2917" s="83">
        <f>(H2917)/VLOOKUP(D2917,'Dados Base'!$B:$K,6,FALSE)</f>
        <v>12.604368445661612</v>
      </c>
      <c r="L2917" s="88">
        <f t="shared" si="127"/>
        <v>80.975092739798626</v>
      </c>
      <c r="M2917" s="85" t="s">
        <v>702</v>
      </c>
      <c r="N2917" s="92">
        <v>0.72399999999999998</v>
      </c>
      <c r="O2917" s="91">
        <v>20</v>
      </c>
      <c r="P2917" s="91" t="s">
        <v>691</v>
      </c>
      <c r="Q2917" s="91" t="s">
        <v>691</v>
      </c>
      <c r="R2917" s="91" t="s">
        <v>691</v>
      </c>
      <c r="S2917" s="91">
        <v>2</v>
      </c>
      <c r="T2917" s="87" t="s">
        <v>691</v>
      </c>
      <c r="U2917" s="87">
        <v>5</v>
      </c>
      <c r="V2917" s="87">
        <v>6</v>
      </c>
      <c r="W2917" s="85" t="s">
        <v>691</v>
      </c>
      <c r="X2917" s="146">
        <v>3.8678585937499997E-3</v>
      </c>
      <c r="Y2917" s="21">
        <v>1.05</v>
      </c>
      <c r="Z2917" s="147">
        <v>73</v>
      </c>
      <c r="AA2917" s="147">
        <v>8</v>
      </c>
      <c r="AB2917" s="21">
        <v>0</v>
      </c>
      <c r="AC2917" s="21">
        <v>0</v>
      </c>
      <c r="AD2917" s="153">
        <f>VLOOKUP(D2917,'Dados Base'!$B:$K,9,FALSE)*31536000/VLOOKUP($F2917,F:H,MATCH(H2916,F2916:AF2916,0),FALSE)</f>
        <v>19553.322734499205</v>
      </c>
      <c r="AE2917" s="153">
        <f>VLOOKUP(D2917,'Dados Base'!$B:$K,10,FALSE)*31536000/VLOOKUP($F2917,F:H,MATCH(H2916,F2916:AF2916,0),FALSE)</f>
        <v>2005.4689984101749</v>
      </c>
      <c r="AF2917" s="148">
        <v>78.709999999999994</v>
      </c>
      <c r="AG2917" s="21" t="s">
        <v>692</v>
      </c>
      <c r="AH2917" s="148">
        <v>73.59</v>
      </c>
      <c r="AI2917" s="148">
        <v>14.81</v>
      </c>
      <c r="AJ2917" s="148">
        <v>100</v>
      </c>
      <c r="AK2917" s="72">
        <f>(SUMIFS('Banco de Indicadores Mun. (2)'!I:I,'Banco de Indicadores Mun. (2)'!B:B,'Banco de Indicadores - Mun. (1)'!B2917,'Banco de Indicadores Mun. (2)'!A:A,'Banco de Indicadores - Mun. (1)'!A2917) / VLOOKUP(D2917,'Dados Base'!$B:$K,8,FALSE)) * 100</f>
        <v>17.195999999999998</v>
      </c>
      <c r="AL2917" s="72">
        <f>(SUMIFS('Banco de Indicadores Mun. (2)'!I:I,'Banco de Indicadores Mun. (2)'!B:B,'Banco de Indicadores - Mun. (1)'!B2917,'Banco de Indicadores Mun. (2)'!A:A,'Banco de Indicadores - Mun. (1)'!A2917) / VLOOKUP(D2917,'Dados Base'!$B:$K,9,FALSE)) * 100</f>
        <v>5.4380512820512816</v>
      </c>
      <c r="AM2917" s="72">
        <f>(SUMIFS('Banco de Indicadores Mun. (2)'!J:J,'Banco de Indicadores Mun. (2)'!B:B,'Banco de Indicadores - Mun. (1)'!B2917,'Banco de Indicadores Mun. (2)'!A:A,'Banco de Indicadores - Mun. (1)'!A2917) / VLOOKUP(D2917,'Dados Base'!$B:$K,7,FALSE)) * 100</f>
        <v>25.125999999999998</v>
      </c>
      <c r="AN2917" s="72">
        <f>(SUMIFS('Banco de Indicadores Mun. (2)'!K:K,'Banco de Indicadores Mun. (2)'!B:B,'Banco de Indicadores - Mun. (1)'!B2917,'Banco de Indicadores Mun. (2)'!A:A,'Banco de Indicadores - Mun. (1)'!A2917) / VLOOKUP(D2917,'Dados Base'!$B:$K,10,FALSE)) * 100</f>
        <v>0.67516666666666658</v>
      </c>
      <c r="AO2917" s="24">
        <v>0</v>
      </c>
      <c r="AP2917" s="25">
        <v>0</v>
      </c>
      <c r="AQ2917" s="17">
        <v>0</v>
      </c>
      <c r="AR2917" s="24">
        <v>8.6999999999999993</v>
      </c>
      <c r="AS2917" s="22">
        <v>100</v>
      </c>
      <c r="AT2917" s="22">
        <v>100</v>
      </c>
      <c r="AU2917" s="22">
        <v>90.123456790123456</v>
      </c>
      <c r="AV2917" s="22">
        <v>10</v>
      </c>
      <c r="AW2917" s="21">
        <v>0</v>
      </c>
      <c r="AX2917" s="21">
        <v>0</v>
      </c>
      <c r="AY2917" s="116">
        <v>354.16574326480446</v>
      </c>
    </row>
    <row r="2918" spans="1:51" ht="15" x14ac:dyDescent="0.25">
      <c r="A2918" s="144">
        <v>2013</v>
      </c>
      <c r="B2918" s="77" t="s">
        <v>338</v>
      </c>
      <c r="C2918" s="78">
        <v>8</v>
      </c>
      <c r="D2918" s="77">
        <v>3529708</v>
      </c>
      <c r="E2918" s="78">
        <v>35297088</v>
      </c>
      <c r="F2918" s="78" t="str">
        <f t="shared" si="126"/>
        <v>352970882013</v>
      </c>
      <c r="G2918" s="96">
        <v>0.64679349615912596</v>
      </c>
      <c r="H2918" s="80">
        <f t="shared" si="125"/>
        <v>20757</v>
      </c>
      <c r="I2918" s="91">
        <v>19645</v>
      </c>
      <c r="J2918" s="97">
        <v>1112</v>
      </c>
      <c r="K2918" s="83">
        <f>(H2918)/VLOOKUP(D2918,'Dados Base'!$B:$K,6,FALSE)</f>
        <v>25.102492471791894</v>
      </c>
      <c r="L2918" s="88">
        <f t="shared" si="127"/>
        <v>94.642771113359345</v>
      </c>
      <c r="M2918" s="85" t="s">
        <v>702</v>
      </c>
      <c r="N2918" s="92">
        <v>0.74099999999999999</v>
      </c>
      <c r="O2918" s="91">
        <v>130</v>
      </c>
      <c r="P2918" s="91" t="s">
        <v>691</v>
      </c>
      <c r="Q2918" s="91" t="s">
        <v>691</v>
      </c>
      <c r="R2918" s="91" t="s">
        <v>691</v>
      </c>
      <c r="S2918" s="91">
        <v>13</v>
      </c>
      <c r="T2918" s="87" t="s">
        <v>691</v>
      </c>
      <c r="U2918" s="87">
        <v>207</v>
      </c>
      <c r="V2918" s="87">
        <v>117</v>
      </c>
      <c r="W2918" s="85" t="s">
        <v>691</v>
      </c>
      <c r="X2918" s="146">
        <v>5.3219818857638886E-2</v>
      </c>
      <c r="Y2918" s="21">
        <v>14.16</v>
      </c>
      <c r="Z2918" s="147">
        <v>876</v>
      </c>
      <c r="AA2918" s="147">
        <v>216</v>
      </c>
      <c r="AB2918" s="21">
        <v>1</v>
      </c>
      <c r="AC2918" s="21">
        <v>0</v>
      </c>
      <c r="AD2918" s="153">
        <f>VLOOKUP(D2918,'Dados Base'!$B:$K,9,FALSE)*31536000/VLOOKUP($F2918,F:H,MATCH(H2917,F2917:AF2917,0),FALSE)</f>
        <v>20586.443127619597</v>
      </c>
      <c r="AE2918" s="153">
        <f>VLOOKUP(D2918,'Dados Base'!$B:$K,10,FALSE)*31536000/VLOOKUP($F2918,F:H,MATCH(H2917,F2917:AF2917,0),FALSE)</f>
        <v>2506.8362480127194</v>
      </c>
      <c r="AF2918" s="148">
        <v>84.23</v>
      </c>
      <c r="AG2918" s="21">
        <v>97.11</v>
      </c>
      <c r="AH2918" s="148">
        <v>85.42</v>
      </c>
      <c r="AI2918" s="148">
        <v>28.89</v>
      </c>
      <c r="AJ2918" s="148">
        <v>89.4</v>
      </c>
      <c r="AK2918" s="72">
        <f>(SUMIFS('Banco de Indicadores Mun. (2)'!I:I,'Banco de Indicadores Mun. (2)'!B:B,'Banco de Indicadores - Mun. (1)'!B2918,'Banco de Indicadores Mun. (2)'!A:A,'Banco de Indicadores - Mun. (1)'!A2918) / VLOOKUP(D2918,'Dados Base'!$B:$K,8,FALSE)) * 100</f>
        <v>8.2635377358490576</v>
      </c>
      <c r="AL2918" s="72">
        <f>(SUMIFS('Banco de Indicadores Mun. (2)'!I:I,'Banco de Indicadores Mun. (2)'!B:B,'Banco de Indicadores - Mun. (1)'!B2918,'Banco de Indicadores Mun. (2)'!A:A,'Banco de Indicadores - Mun. (1)'!A2918) / VLOOKUP(D2918,'Dados Base'!$B:$K,9,FALSE)) * 100</f>
        <v>2.5857859778597789</v>
      </c>
      <c r="AM2918" s="72">
        <f>(SUMIFS('Banco de Indicadores Mun. (2)'!J:J,'Banco de Indicadores Mun. (2)'!B:B,'Banco de Indicadores - Mun. (1)'!B2918,'Banco de Indicadores Mun. (2)'!A:A,'Banco de Indicadores - Mun. (1)'!A2918) / VLOOKUP(D2918,'Dados Base'!$B:$K,7,FALSE)) * 100</f>
        <v>13.517861003861006</v>
      </c>
      <c r="AN2918" s="72">
        <f>(SUMIFS('Banco de Indicadores Mun. (2)'!K:K,'Banco de Indicadores Mun. (2)'!B:B,'Banco de Indicadores - Mun. (1)'!B2918,'Banco de Indicadores Mun. (2)'!A:A,'Banco de Indicadores - Mun. (1)'!A2918) / VLOOKUP(D2918,'Dados Base'!$B:$K,10,FALSE)) * 100</f>
        <v>1.5842424242424241E-2</v>
      </c>
      <c r="AO2918" s="24">
        <v>0</v>
      </c>
      <c r="AP2918" s="25">
        <v>0</v>
      </c>
      <c r="AQ2918" s="17">
        <v>0</v>
      </c>
      <c r="AR2918" s="24">
        <v>9.8000000000000007</v>
      </c>
      <c r="AS2918" s="22">
        <v>99</v>
      </c>
      <c r="AT2918" s="22">
        <v>98.999999999999986</v>
      </c>
      <c r="AU2918" s="22">
        <v>80.219780219780219</v>
      </c>
      <c r="AV2918" s="22">
        <v>9.99</v>
      </c>
      <c r="AW2918" s="21">
        <v>0</v>
      </c>
      <c r="AX2918" s="21">
        <v>0</v>
      </c>
      <c r="AY2918" s="116">
        <v>11.423857870649567</v>
      </c>
    </row>
    <row r="2919" spans="1:51" ht="15" x14ac:dyDescent="0.25">
      <c r="A2919" s="144">
        <v>2013</v>
      </c>
      <c r="B2919" s="77" t="s">
        <v>339</v>
      </c>
      <c r="C2919" s="78">
        <v>13</v>
      </c>
      <c r="D2919" s="77">
        <v>3529807</v>
      </c>
      <c r="E2919" s="78">
        <v>352980713</v>
      </c>
      <c r="F2919" s="78" t="str">
        <f t="shared" si="126"/>
        <v>3529807132013</v>
      </c>
      <c r="G2919" s="96">
        <v>0.48715932560359221</v>
      </c>
      <c r="H2919" s="80">
        <f t="shared" si="125"/>
        <v>12206</v>
      </c>
      <c r="I2919" s="91">
        <v>11660</v>
      </c>
      <c r="J2919" s="97">
        <v>546</v>
      </c>
      <c r="K2919" s="83">
        <f>(H2919)/VLOOKUP(D2919,'Dados Base'!$B:$K,6,FALSE)</f>
        <v>57.605361272358302</v>
      </c>
      <c r="L2919" s="88">
        <f t="shared" si="127"/>
        <v>95.526790103227924</v>
      </c>
      <c r="M2919" s="85" t="s">
        <v>702</v>
      </c>
      <c r="N2919" s="92">
        <v>0.73</v>
      </c>
      <c r="O2919" s="91">
        <v>67</v>
      </c>
      <c r="P2919" s="91" t="s">
        <v>691</v>
      </c>
      <c r="Q2919" s="91" t="s">
        <v>691</v>
      </c>
      <c r="R2919" s="91" t="s">
        <v>691</v>
      </c>
      <c r="S2919" s="91">
        <v>45</v>
      </c>
      <c r="T2919" s="87" t="s">
        <v>691</v>
      </c>
      <c r="U2919" s="87">
        <v>117</v>
      </c>
      <c r="V2919" s="87">
        <v>150</v>
      </c>
      <c r="W2919" s="85" t="s">
        <v>691</v>
      </c>
      <c r="X2919" s="146">
        <v>3.5494016706018518E-2</v>
      </c>
      <c r="Y2919" s="21">
        <v>8.41</v>
      </c>
      <c r="Z2919" s="147">
        <v>519</v>
      </c>
      <c r="AA2919" s="147">
        <v>130</v>
      </c>
      <c r="AB2919" s="21">
        <v>1</v>
      </c>
      <c r="AC2919" s="21">
        <v>0</v>
      </c>
      <c r="AD2919" s="153">
        <f>VLOOKUP(D2919,'Dados Base'!$B:$K,9,FALSE)*31536000/VLOOKUP($F2919,F:H,MATCH(H2918,F2918:AF2918,0),FALSE)</f>
        <v>4676.4017696214978</v>
      </c>
      <c r="AE2919" s="153">
        <f>VLOOKUP(D2919,'Dados Base'!$B:$K,10,FALSE)*31536000/VLOOKUP($F2919,F:H,MATCH(H2918,F2918:AF2918,0),FALSE)</f>
        <v>620.07537276749144</v>
      </c>
      <c r="AF2919" s="148">
        <v>95.53</v>
      </c>
      <c r="AG2919" s="21">
        <v>99.34</v>
      </c>
      <c r="AH2919" s="148">
        <v>95.1</v>
      </c>
      <c r="AI2919" s="148">
        <v>16.670000000000002</v>
      </c>
      <c r="AJ2919" s="148">
        <v>100</v>
      </c>
      <c r="AK2919" s="72">
        <f>(SUMIFS('Banco de Indicadores Mun. (2)'!I:I,'Banco de Indicadores Mun. (2)'!B:B,'Banco de Indicadores - Mun. (1)'!B2919,'Banco de Indicadores Mun. (2)'!A:A,'Banco de Indicadores - Mun. (1)'!A2919) / VLOOKUP(D2919,'Dados Base'!$B:$K,8,FALSE)) * 100</f>
        <v>0.5330131578947368</v>
      </c>
      <c r="AL2919" s="72">
        <f>(SUMIFS('Banco de Indicadores Mun. (2)'!I:I,'Banco de Indicadores Mun. (2)'!B:B,'Banco de Indicadores - Mun. (1)'!B2919,'Banco de Indicadores Mun. (2)'!A:A,'Banco de Indicadores - Mun. (1)'!A2919) / VLOOKUP(D2919,'Dados Base'!$B:$K,9,FALSE)) * 100</f>
        <v>0.22380662983425412</v>
      </c>
      <c r="AM2919" s="72">
        <f>(SUMIFS('Banco de Indicadores Mun. (2)'!J:J,'Banco de Indicadores Mun. (2)'!B:B,'Banco de Indicadores - Mun. (1)'!B2919,'Banco de Indicadores Mun. (2)'!A:A,'Banco de Indicadores - Mun. (1)'!A2919) / VLOOKUP(D2919,'Dados Base'!$B:$K,7,FALSE)) * 100</f>
        <v>0</v>
      </c>
      <c r="AN2919" s="72">
        <f>(SUMIFS('Banco de Indicadores Mun. (2)'!K:K,'Banco de Indicadores Mun. (2)'!B:B,'Banco de Indicadores - Mun. (1)'!B2919,'Banco de Indicadores Mun. (2)'!A:A,'Banco de Indicadores - Mun. (1)'!A2919) / VLOOKUP(D2919,'Dados Base'!$B:$K,10,FALSE)) * 100</f>
        <v>1.6878749999999998</v>
      </c>
      <c r="AO2919" s="24">
        <v>0</v>
      </c>
      <c r="AP2919" s="25">
        <v>0</v>
      </c>
      <c r="AQ2919" s="17">
        <v>0</v>
      </c>
      <c r="AR2919" s="24">
        <v>7.6</v>
      </c>
      <c r="AS2919" s="22">
        <v>100</v>
      </c>
      <c r="AT2919" s="22">
        <v>100</v>
      </c>
      <c r="AU2919" s="22">
        <v>79.969183359013869</v>
      </c>
      <c r="AV2919" s="22">
        <v>9.8000000000000007</v>
      </c>
      <c r="AW2919" s="21">
        <v>0</v>
      </c>
      <c r="AX2919" s="21">
        <v>0</v>
      </c>
      <c r="AY2919" s="116">
        <v>0</v>
      </c>
    </row>
    <row r="2920" spans="1:51" ht="15" x14ac:dyDescent="0.25">
      <c r="A2920" s="144">
        <v>2013</v>
      </c>
      <c r="B2920" s="77" t="s">
        <v>340</v>
      </c>
      <c r="C2920" s="78">
        <v>15</v>
      </c>
      <c r="D2920" s="77">
        <v>3530003</v>
      </c>
      <c r="E2920" s="78">
        <v>353000315</v>
      </c>
      <c r="F2920" s="78" t="str">
        <f t="shared" si="126"/>
        <v>3530003152013</v>
      </c>
      <c r="G2920" s="96">
        <v>0.6343252272258848</v>
      </c>
      <c r="H2920" s="80">
        <f t="shared" si="125"/>
        <v>2856</v>
      </c>
      <c r="I2920" s="91">
        <v>1905</v>
      </c>
      <c r="J2920" s="97">
        <v>951</v>
      </c>
      <c r="K2920" s="83">
        <f>(H2920)/VLOOKUP(D2920,'Dados Base'!$B:$K,6,FALSE)</f>
        <v>13.154016212232866</v>
      </c>
      <c r="L2920" s="88">
        <f t="shared" si="127"/>
        <v>66.701680672268907</v>
      </c>
      <c r="M2920" s="85" t="s">
        <v>702</v>
      </c>
      <c r="N2920" s="92">
        <v>0.74299999999999999</v>
      </c>
      <c r="O2920" s="91">
        <v>30</v>
      </c>
      <c r="P2920" s="91" t="s">
        <v>691</v>
      </c>
      <c r="Q2920" s="91" t="s">
        <v>691</v>
      </c>
      <c r="R2920" s="91" t="s">
        <v>691</v>
      </c>
      <c r="S2920" s="91">
        <v>8</v>
      </c>
      <c r="T2920" s="87" t="s">
        <v>691</v>
      </c>
      <c r="U2920" s="87">
        <v>23</v>
      </c>
      <c r="V2920" s="87">
        <v>19</v>
      </c>
      <c r="W2920" s="85" t="s">
        <v>691</v>
      </c>
      <c r="X2920" s="146">
        <v>4.6536437500000012E-3</v>
      </c>
      <c r="Y2920" s="21">
        <v>1.39</v>
      </c>
      <c r="Z2920" s="147">
        <v>91</v>
      </c>
      <c r="AA2920" s="147">
        <v>16</v>
      </c>
      <c r="AB2920" s="21">
        <v>0</v>
      </c>
      <c r="AC2920" s="21">
        <v>1</v>
      </c>
      <c r="AD2920" s="153">
        <f>VLOOKUP(D2920,'Dados Base'!$B:$K,9,FALSE)*31536000/VLOOKUP($F2920,F:H,MATCH(H2919,F2919:AF2919,0),FALSE)</f>
        <v>18329.747899159665</v>
      </c>
      <c r="AE2920" s="153">
        <f>VLOOKUP(D2920,'Dados Base'!$B:$K,10,FALSE)*31536000/VLOOKUP($F2920,F:H,MATCH(H2919,F2919:AF2919,0),FALSE)</f>
        <v>1987.5630252100848</v>
      </c>
      <c r="AF2920" s="148">
        <v>62.57</v>
      </c>
      <c r="AG2920" s="21">
        <v>100</v>
      </c>
      <c r="AH2920" s="148">
        <v>62.06</v>
      </c>
      <c r="AI2920" s="148">
        <v>4.84</v>
      </c>
      <c r="AJ2920" s="148">
        <v>93.8</v>
      </c>
      <c r="AK2920" s="72">
        <f>(SUMIFS('Banco de Indicadores Mun. (2)'!I:I,'Banco de Indicadores Mun. (2)'!B:B,'Banco de Indicadores - Mun. (1)'!B2920,'Banco de Indicadores Mun. (2)'!A:A,'Banco de Indicadores - Mun. (1)'!A2920) / VLOOKUP(D2920,'Dados Base'!$B:$K,8,FALSE)) * 100</f>
        <v>0.12266037735849057</v>
      </c>
      <c r="AL2920" s="72">
        <f>(SUMIFS('Banco de Indicadores Mun. (2)'!I:I,'Banco de Indicadores Mun. (2)'!B:B,'Banco de Indicadores - Mun. (1)'!B2920,'Banco de Indicadores Mun. (2)'!A:A,'Banco de Indicadores - Mun. (1)'!A2920) / VLOOKUP(D2920,'Dados Base'!$B:$K,9,FALSE)) * 100</f>
        <v>3.9162650602409643E-2</v>
      </c>
      <c r="AM2920" s="72">
        <f>(SUMIFS('Banco de Indicadores Mun. (2)'!J:J,'Banco de Indicadores Mun. (2)'!B:B,'Banco de Indicadores - Mun. (1)'!B2920,'Banco de Indicadores Mun. (2)'!A:A,'Banco de Indicadores - Mun. (1)'!A2920) / VLOOKUP(D2920,'Dados Base'!$B:$K,7,FALSE)) * 100</f>
        <v>0</v>
      </c>
      <c r="AN2920" s="72">
        <f>(SUMIFS('Banco de Indicadores Mun. (2)'!K:K,'Banco de Indicadores Mun. (2)'!B:B,'Banco de Indicadores - Mun. (1)'!B2920,'Banco de Indicadores Mun. (2)'!A:A,'Banco de Indicadores - Mun. (1)'!A2920) / VLOOKUP(D2920,'Dados Base'!$B:$K,10,FALSE)) * 100</f>
        <v>0.36116666666666658</v>
      </c>
      <c r="AO2920" s="24">
        <v>0</v>
      </c>
      <c r="AP2920" s="25">
        <v>0</v>
      </c>
      <c r="AQ2920" s="17">
        <v>0</v>
      </c>
      <c r="AR2920" s="24">
        <v>7.9</v>
      </c>
      <c r="AS2920" s="22">
        <v>98</v>
      </c>
      <c r="AT2920" s="22">
        <v>98</v>
      </c>
      <c r="AU2920" s="22">
        <v>85.046728971962608</v>
      </c>
      <c r="AV2920" s="22">
        <v>9.9700000000000006</v>
      </c>
      <c r="AW2920" s="21">
        <v>0</v>
      </c>
      <c r="AX2920" s="21">
        <v>1</v>
      </c>
      <c r="AY2920" s="116">
        <v>219.49707348490901</v>
      </c>
    </row>
    <row r="2921" spans="1:51" ht="15" x14ac:dyDescent="0.25">
      <c r="A2921" s="144">
        <v>2013</v>
      </c>
      <c r="B2921" s="77" t="s">
        <v>341</v>
      </c>
      <c r="C2921" s="78">
        <v>11</v>
      </c>
      <c r="D2921" s="77">
        <v>3529906</v>
      </c>
      <c r="E2921" s="78">
        <v>352990611</v>
      </c>
      <c r="F2921" s="78" t="str">
        <f t="shared" si="126"/>
        <v>3529906112013</v>
      </c>
      <c r="G2921" s="96">
        <v>-0.82296356954744132</v>
      </c>
      <c r="H2921" s="80">
        <f t="shared" si="125"/>
        <v>20256</v>
      </c>
      <c r="I2921" s="91">
        <v>10573</v>
      </c>
      <c r="J2921" s="97">
        <v>9683</v>
      </c>
      <c r="K2921" s="83">
        <f>(H2921)/VLOOKUP(D2921,'Dados Base'!$B:$K,6,FALSE)</f>
        <v>20.241021643983451</v>
      </c>
      <c r="L2921" s="88">
        <f t="shared" si="127"/>
        <v>52.196879936808848</v>
      </c>
      <c r="M2921" s="85" t="s">
        <v>702</v>
      </c>
      <c r="N2921" s="92">
        <v>0.69699999999999995</v>
      </c>
      <c r="O2921" s="91">
        <v>146</v>
      </c>
      <c r="P2921" s="91" t="s">
        <v>691</v>
      </c>
      <c r="Q2921" s="91" t="s">
        <v>691</v>
      </c>
      <c r="R2921" s="91" t="s">
        <v>691</v>
      </c>
      <c r="S2921" s="91">
        <v>20</v>
      </c>
      <c r="T2921" s="87" t="s">
        <v>691</v>
      </c>
      <c r="U2921" s="87">
        <v>109</v>
      </c>
      <c r="V2921" s="87">
        <v>108</v>
      </c>
      <c r="W2921" s="85" t="s">
        <v>691</v>
      </c>
      <c r="X2921" s="146">
        <v>3.5706662555555553E-2</v>
      </c>
      <c r="Y2921" s="21">
        <v>7.48</v>
      </c>
      <c r="Z2921" s="147">
        <v>206</v>
      </c>
      <c r="AA2921" s="147">
        <v>371</v>
      </c>
      <c r="AB2921" s="21">
        <v>9</v>
      </c>
      <c r="AC2921" s="21">
        <v>5</v>
      </c>
      <c r="AD2921" s="153">
        <f>VLOOKUP(D2921,'Dados Base'!$B:$K,9,FALSE)*31536000/VLOOKUP($F2921,F:H,MATCH(H2920,F2920:AF2920,0),FALSE)</f>
        <v>46752.867298578196</v>
      </c>
      <c r="AE2921" s="153">
        <f>VLOOKUP(D2921,'Dados Base'!$B:$K,10,FALSE)*31536000/VLOOKUP($F2921,F:H,MATCH(H2920,F2920:AF2920,0),FALSE)</f>
        <v>6056.2322274881499</v>
      </c>
      <c r="AF2921" s="148">
        <v>57.91</v>
      </c>
      <c r="AG2921" s="21" t="s">
        <v>692</v>
      </c>
      <c r="AH2921" s="148">
        <v>33.53</v>
      </c>
      <c r="AI2921" s="148">
        <v>34.82</v>
      </c>
      <c r="AJ2921" s="148">
        <v>100</v>
      </c>
      <c r="AK2921" s="72">
        <f>(SUMIFS('Banco de Indicadores Mun. (2)'!I:I,'Banco de Indicadores Mun. (2)'!B:B,'Banco de Indicadores - Mun. (1)'!B2921,'Banco de Indicadores Mun. (2)'!A:A,'Banco de Indicadores - Mun. (1)'!A2921) / VLOOKUP(D2921,'Dados Base'!$B:$K,8,FALSE)) * 100</f>
        <v>0.56503890160183057</v>
      </c>
      <c r="AL2921" s="72">
        <f>(SUMIFS('Banco de Indicadores Mun. (2)'!I:I,'Banco de Indicadores Mun. (2)'!B:B,'Banco de Indicadores - Mun. (1)'!B2921,'Banco de Indicadores Mun. (2)'!A:A,'Banco de Indicadores - Mun. (1)'!A2921) / VLOOKUP(D2921,'Dados Base'!$B:$K,9,FALSE)) * 100</f>
        <v>0.24667532467532463</v>
      </c>
      <c r="AM2921" s="72">
        <f>(SUMIFS('Banco de Indicadores Mun. (2)'!J:J,'Banco de Indicadores Mun. (2)'!B:B,'Banco de Indicadores - Mun. (1)'!B2921,'Banco de Indicadores Mun. (2)'!A:A,'Banco de Indicadores - Mun. (1)'!A2921) / VLOOKUP(D2921,'Dados Base'!$B:$K,7,FALSE)) * 100</f>
        <v>0.79303904555314519</v>
      </c>
      <c r="AN2921" s="72">
        <f>(SUMIFS('Banco de Indicadores Mun. (2)'!K:K,'Banco de Indicadores Mun. (2)'!B:B,'Banco de Indicadores - Mun. (1)'!B2921,'Banco de Indicadores Mun. (2)'!A:A,'Banco de Indicadores - Mun. (1)'!A2921) / VLOOKUP(D2921,'Dados Base'!$B:$K,10,FALSE)) * 100</f>
        <v>2.4637532133676098E-2</v>
      </c>
      <c r="AO2921" s="24">
        <v>1</v>
      </c>
      <c r="AP2921" s="25">
        <v>0</v>
      </c>
      <c r="AQ2921" s="17">
        <v>646</v>
      </c>
      <c r="AR2921" s="24">
        <v>9.1999999999999993</v>
      </c>
      <c r="AS2921" s="22">
        <v>56</v>
      </c>
      <c r="AT2921" s="22">
        <v>50.959999999999994</v>
      </c>
      <c r="AU2921" s="22">
        <v>35.701906412478337</v>
      </c>
      <c r="AV2921" s="22">
        <v>5.0199999999999996</v>
      </c>
      <c r="AW2921" s="21">
        <v>0</v>
      </c>
      <c r="AX2921" s="21">
        <v>5</v>
      </c>
      <c r="AY2921" s="116">
        <v>54.376675137307288</v>
      </c>
    </row>
    <row r="2922" spans="1:51" ht="15" x14ac:dyDescent="0.25">
      <c r="A2922" s="144">
        <v>2013</v>
      </c>
      <c r="B2922" s="77" t="s">
        <v>342</v>
      </c>
      <c r="C2922" s="78">
        <v>19</v>
      </c>
      <c r="D2922" s="77">
        <v>3530102</v>
      </c>
      <c r="E2922" s="78">
        <v>353010219</v>
      </c>
      <c r="F2922" s="78" t="str">
        <f t="shared" si="126"/>
        <v>3530102192013</v>
      </c>
      <c r="G2922" s="96">
        <v>0.54500364236924614</v>
      </c>
      <c r="H2922" s="80">
        <f t="shared" si="125"/>
        <v>27863</v>
      </c>
      <c r="I2922" s="91">
        <v>25008</v>
      </c>
      <c r="J2922" s="97">
        <v>2855</v>
      </c>
      <c r="K2922" s="83">
        <f>(H2922)/VLOOKUP(D2922,'Dados Base'!$B:$K,6,FALSE)</f>
        <v>30.342927461422022</v>
      </c>
      <c r="L2922" s="88">
        <f t="shared" si="127"/>
        <v>89.75343645695007</v>
      </c>
      <c r="M2922" s="85" t="s">
        <v>702</v>
      </c>
      <c r="N2922" s="92">
        <v>0.751</v>
      </c>
      <c r="O2922" s="91">
        <v>184</v>
      </c>
      <c r="P2922" s="91" t="s">
        <v>691</v>
      </c>
      <c r="Q2922" s="91" t="s">
        <v>691</v>
      </c>
      <c r="R2922" s="91" t="s">
        <v>691</v>
      </c>
      <c r="S2922" s="91">
        <v>32</v>
      </c>
      <c r="T2922" s="87" t="s">
        <v>691</v>
      </c>
      <c r="U2922" s="87">
        <v>285</v>
      </c>
      <c r="V2922" s="87">
        <v>239</v>
      </c>
      <c r="W2922" s="85" t="s">
        <v>691</v>
      </c>
      <c r="X2922" s="146">
        <v>6.1350807251119008E-2</v>
      </c>
      <c r="Y2922" s="21">
        <v>20.47</v>
      </c>
      <c r="Z2922" s="147">
        <v>905</v>
      </c>
      <c r="AA2922" s="147">
        <v>477</v>
      </c>
      <c r="AB2922" s="21">
        <v>0</v>
      </c>
      <c r="AC2922" s="21">
        <v>1</v>
      </c>
      <c r="AD2922" s="153">
        <f>VLOOKUP(D2922,'Dados Base'!$B:$K,9,FALSE)*31536000/VLOOKUP($F2922,F:H,MATCH(H2921,F2921:AF2921,0),FALSE)</f>
        <v>7583.2178875210857</v>
      </c>
      <c r="AE2922" s="153">
        <f>VLOOKUP(D2922,'Dados Base'!$B:$K,10,FALSE)*31536000/VLOOKUP($F2922,F:H,MATCH(H2921,F2921:AF2921,0),FALSE)</f>
        <v>747.00355309909207</v>
      </c>
      <c r="AF2922" s="148" t="s">
        <v>692</v>
      </c>
      <c r="AG2922" s="21">
        <v>100</v>
      </c>
      <c r="AH2922" s="148" t="s">
        <v>692</v>
      </c>
      <c r="AI2922" s="148" t="s">
        <v>692</v>
      </c>
      <c r="AJ2922" s="148" t="s">
        <v>692</v>
      </c>
      <c r="AK2922" s="72">
        <f>(SUMIFS('Banco de Indicadores Mun. (2)'!I:I,'Banco de Indicadores Mun. (2)'!B:B,'Banco de Indicadores - Mun. (1)'!B2922,'Banco de Indicadores Mun. (2)'!A:A,'Banco de Indicadores - Mun. (1)'!A2922) / VLOOKUP(D2922,'Dados Base'!$B:$K,8,FALSE)) * 100</f>
        <v>6.383376569037658</v>
      </c>
      <c r="AL2922" s="72">
        <f>(SUMIFS('Banco de Indicadores Mun. (2)'!I:I,'Banco de Indicadores Mun. (2)'!B:B,'Banco de Indicadores - Mun. (1)'!B2922,'Banco de Indicadores Mun. (2)'!A:A,'Banco de Indicadores - Mun. (1)'!A2922) / VLOOKUP(D2922,'Dados Base'!$B:$K,9,FALSE)) * 100</f>
        <v>2.2770552238805974</v>
      </c>
      <c r="AM2922" s="72">
        <f>(SUMIFS('Banco de Indicadores Mun. (2)'!J:J,'Banco de Indicadores Mun. (2)'!B:B,'Banco de Indicadores - Mun. (1)'!B2922,'Banco de Indicadores Mun. (2)'!A:A,'Banco de Indicadores - Mun. (1)'!A2922) / VLOOKUP(D2922,'Dados Base'!$B:$K,7,FALSE)) * 100</f>
        <v>5.3468208092485554</v>
      </c>
      <c r="AN2922" s="72">
        <f>(SUMIFS('Banco de Indicadores Mun. (2)'!K:K,'Banco de Indicadores Mun. (2)'!B:B,'Banco de Indicadores - Mun. (1)'!B2922,'Banco de Indicadores Mun. (2)'!A:A,'Banco de Indicadores - Mun. (1)'!A2922) / VLOOKUP(D2922,'Dados Base'!$B:$K,10,FALSE)) * 100</f>
        <v>9.1004090909090891</v>
      </c>
      <c r="AO2922" s="24">
        <v>0</v>
      </c>
      <c r="AP2922" s="25">
        <v>0</v>
      </c>
      <c r="AQ2922" s="17">
        <v>0</v>
      </c>
      <c r="AR2922" s="24">
        <v>7.2</v>
      </c>
      <c r="AS2922" s="22">
        <v>85</v>
      </c>
      <c r="AT2922" s="22">
        <v>85</v>
      </c>
      <c r="AU2922" s="22">
        <v>65.484804630969606</v>
      </c>
      <c r="AV2922" s="22">
        <v>7.23</v>
      </c>
      <c r="AW2922" s="21">
        <v>0</v>
      </c>
      <c r="AX2922" s="21">
        <v>1</v>
      </c>
      <c r="AY2922" s="116">
        <v>1.1056260084797533</v>
      </c>
    </row>
    <row r="2923" spans="1:51" ht="15" x14ac:dyDescent="0.25">
      <c r="A2923" s="144">
        <v>2013</v>
      </c>
      <c r="B2923" s="77" t="s">
        <v>343</v>
      </c>
      <c r="C2923" s="78">
        <v>22</v>
      </c>
      <c r="D2923" s="77">
        <v>3530201</v>
      </c>
      <c r="E2923" s="78">
        <v>353020122</v>
      </c>
      <c r="F2923" s="78" t="str">
        <f t="shared" si="126"/>
        <v>3530201222013</v>
      </c>
      <c r="G2923" s="96">
        <v>0.45507736656826836</v>
      </c>
      <c r="H2923" s="80">
        <f t="shared" si="125"/>
        <v>17279</v>
      </c>
      <c r="I2923" s="91">
        <v>10175</v>
      </c>
      <c r="J2923" s="97">
        <v>7104</v>
      </c>
      <c r="K2923" s="83">
        <f>(H2923)/VLOOKUP(D2923,'Dados Base'!$B:$K,6,FALSE)</f>
        <v>13.958880316678112</v>
      </c>
      <c r="L2923" s="88">
        <f t="shared" si="127"/>
        <v>58.886509635974306</v>
      </c>
      <c r="M2923" s="85" t="s">
        <v>702</v>
      </c>
      <c r="N2923" s="92">
        <v>0.72399999999999998</v>
      </c>
      <c r="O2923" s="91">
        <v>131</v>
      </c>
      <c r="P2923" s="91" t="s">
        <v>691</v>
      </c>
      <c r="Q2923" s="91" t="s">
        <v>691</v>
      </c>
      <c r="R2923" s="91" t="s">
        <v>691</v>
      </c>
      <c r="S2923" s="91">
        <v>10</v>
      </c>
      <c r="T2923" s="87" t="s">
        <v>691</v>
      </c>
      <c r="U2923" s="87">
        <v>98</v>
      </c>
      <c r="V2923" s="87">
        <v>72</v>
      </c>
      <c r="W2923" s="85" t="s">
        <v>691</v>
      </c>
      <c r="X2923" s="146">
        <v>3.1921092607638889E-2</v>
      </c>
      <c r="Y2923" s="21">
        <v>7.35</v>
      </c>
      <c r="Z2923" s="147">
        <v>496</v>
      </c>
      <c r="AA2923" s="147">
        <v>71</v>
      </c>
      <c r="AB2923" s="21">
        <v>0</v>
      </c>
      <c r="AC2923" s="21">
        <v>0</v>
      </c>
      <c r="AD2923" s="153">
        <f>VLOOKUP(D2923,'Dados Base'!$B:$K,9,FALSE)*31536000/VLOOKUP($F2923,F:H,MATCH(H2922,F2922:AF2922,0),FALSE)</f>
        <v>16809.222755946525</v>
      </c>
      <c r="AE2923" s="153">
        <f>VLOOKUP(D2923,'Dados Base'!$B:$K,10,FALSE)*31536000/VLOOKUP($F2923,F:H,MATCH(H2922,F2922:AF2922,0),FALSE)</f>
        <v>2372.6373053996176</v>
      </c>
      <c r="AF2923" s="148">
        <v>60.69</v>
      </c>
      <c r="AG2923" s="21" t="s">
        <v>692</v>
      </c>
      <c r="AH2923" s="148">
        <v>45.17</v>
      </c>
      <c r="AI2923" s="148">
        <v>15.03</v>
      </c>
      <c r="AJ2923" s="148">
        <v>100</v>
      </c>
      <c r="AK2923" s="72">
        <f>(SUMIFS('Banco de Indicadores Mun. (2)'!I:I,'Banco de Indicadores Mun. (2)'!B:B,'Banco de Indicadores - Mun. (1)'!B2923,'Banco de Indicadores Mun. (2)'!A:A,'Banco de Indicadores - Mun. (1)'!A2923) / VLOOKUP(D2923,'Dados Base'!$B:$K,8,FALSE)) * 100</f>
        <v>5.0181783439490442</v>
      </c>
      <c r="AL2923" s="72">
        <f>(SUMIFS('Banco de Indicadores Mun. (2)'!I:I,'Banco de Indicadores Mun. (2)'!B:B,'Banco de Indicadores - Mun. (1)'!B2923,'Banco de Indicadores Mun. (2)'!A:A,'Banco de Indicadores - Mun. (1)'!A2923) / VLOOKUP(D2923,'Dados Base'!$B:$K,9,FALSE)) * 100</f>
        <v>2.5662996742671007</v>
      </c>
      <c r="AM2923" s="72">
        <f>(SUMIFS('Banco de Indicadores Mun. (2)'!J:J,'Banco de Indicadores Mun. (2)'!B:B,'Banco de Indicadores - Mun. (1)'!B2923,'Banco de Indicadores Mun. (2)'!A:A,'Banco de Indicadores - Mun. (1)'!A2923) / VLOOKUP(D2923,'Dados Base'!$B:$K,7,FALSE)) * 100</f>
        <v>6.6454868035190611</v>
      </c>
      <c r="AN2923" s="72">
        <f>(SUMIFS('Banco de Indicadores Mun. (2)'!K:K,'Banco de Indicadores Mun. (2)'!B:B,'Banco de Indicadores - Mun. (1)'!B2923,'Banco de Indicadores Mun. (2)'!A:A,'Banco de Indicadores - Mun. (1)'!A2923) / VLOOKUP(D2923,'Dados Base'!$B:$K,10,FALSE)) * 100</f>
        <v>0.74962307692307717</v>
      </c>
      <c r="AO2923" s="24">
        <v>0</v>
      </c>
      <c r="AP2923" s="25">
        <v>0</v>
      </c>
      <c r="AQ2923" s="17">
        <v>0</v>
      </c>
      <c r="AR2923" s="24">
        <v>8.1999999999999993</v>
      </c>
      <c r="AS2923" s="22">
        <v>94</v>
      </c>
      <c r="AT2923" s="22">
        <v>94</v>
      </c>
      <c r="AU2923" s="22">
        <v>87.47795414462081</v>
      </c>
      <c r="AV2923" s="22">
        <v>9.91</v>
      </c>
      <c r="AW2923" s="21">
        <v>0</v>
      </c>
      <c r="AX2923" s="21">
        <v>0</v>
      </c>
      <c r="AY2923" s="116">
        <v>22.904224041870464</v>
      </c>
    </row>
    <row r="2924" spans="1:51" ht="15" x14ac:dyDescent="0.25">
      <c r="A2924" s="144">
        <v>2013</v>
      </c>
      <c r="B2924" s="77" t="s">
        <v>344</v>
      </c>
      <c r="C2924" s="78">
        <v>15</v>
      </c>
      <c r="D2924" s="77">
        <v>3530300</v>
      </c>
      <c r="E2924" s="78">
        <v>353030015</v>
      </c>
      <c r="F2924" s="78" t="str">
        <f t="shared" si="126"/>
        <v>3530300152013</v>
      </c>
      <c r="G2924" s="96">
        <v>0.97610743433131919</v>
      </c>
      <c r="H2924" s="80">
        <f t="shared" si="125"/>
        <v>55051</v>
      </c>
      <c r="I2924" s="91">
        <v>53660</v>
      </c>
      <c r="J2924" s="97">
        <v>1391</v>
      </c>
      <c r="K2924" s="83">
        <f>(H2924)/VLOOKUP(D2924,'Dados Base'!$B:$K,6,FALSE)</f>
        <v>225.80393765381459</v>
      </c>
      <c r="L2924" s="88">
        <f t="shared" si="127"/>
        <v>97.473252075348313</v>
      </c>
      <c r="M2924" s="85" t="s">
        <v>702</v>
      </c>
      <c r="N2924" s="92">
        <v>0.76200000000000001</v>
      </c>
      <c r="O2924" s="91">
        <v>131</v>
      </c>
      <c r="P2924" s="91" t="s">
        <v>691</v>
      </c>
      <c r="Q2924" s="91" t="s">
        <v>691</v>
      </c>
      <c r="R2924" s="91" t="s">
        <v>691</v>
      </c>
      <c r="S2924" s="91">
        <v>299</v>
      </c>
      <c r="T2924" s="87" t="s">
        <v>691</v>
      </c>
      <c r="U2924" s="87">
        <v>628</v>
      </c>
      <c r="V2924" s="87">
        <v>465</v>
      </c>
      <c r="W2924" s="85" t="s">
        <v>691</v>
      </c>
      <c r="X2924" s="146">
        <v>0.15892739455092592</v>
      </c>
      <c r="Y2924" s="21">
        <v>44.38</v>
      </c>
      <c r="Z2924" s="147">
        <v>2264</v>
      </c>
      <c r="AA2924" s="147">
        <v>732</v>
      </c>
      <c r="AB2924" s="21">
        <v>2</v>
      </c>
      <c r="AC2924" s="21">
        <v>0</v>
      </c>
      <c r="AD2924" s="153">
        <f>VLOOKUP(D2924,'Dados Base'!$B:$K,9,FALSE)*31536000/VLOOKUP($F2924,F:H,MATCH(H2923,F2923:AF2923,0),FALSE)</f>
        <v>1076.9591833027557</v>
      </c>
      <c r="AE2924" s="153">
        <f>VLOOKUP(D2924,'Dados Base'!$B:$K,10,FALSE)*31536000/VLOOKUP($F2924,F:H,MATCH(H2923,F2923:AF2923,0),FALSE)</f>
        <v>108.84161958910832</v>
      </c>
      <c r="AF2924" s="148">
        <v>94.84</v>
      </c>
      <c r="AG2924" s="21">
        <v>100</v>
      </c>
      <c r="AH2924" s="148">
        <v>92.95</v>
      </c>
      <c r="AI2924" s="148">
        <v>32.020000000000003</v>
      </c>
      <c r="AJ2924" s="148">
        <v>97.3</v>
      </c>
      <c r="AK2924" s="72">
        <f>(SUMIFS('Banco de Indicadores Mun. (2)'!I:I,'Banco de Indicadores Mun. (2)'!B:B,'Banco de Indicadores - Mun. (1)'!B2924,'Banco de Indicadores Mun. (2)'!A:A,'Banco de Indicadores - Mun. (1)'!A2924) / VLOOKUP(D2924,'Dados Base'!$B:$K,8,FALSE)) * 100</f>
        <v>39.876764705882337</v>
      </c>
      <c r="AL2924" s="72">
        <f>(SUMIFS('Banco de Indicadores Mun. (2)'!I:I,'Banco de Indicadores Mun. (2)'!B:B,'Banco de Indicadores - Mun. (1)'!B2924,'Banco de Indicadores Mun. (2)'!A:A,'Banco de Indicadores - Mun. (1)'!A2924) / VLOOKUP(D2924,'Dados Base'!$B:$K,9,FALSE)) * 100</f>
        <v>14.423510638297868</v>
      </c>
      <c r="AM2924" s="72">
        <f>(SUMIFS('Banco de Indicadores Mun. (2)'!J:J,'Banco de Indicadores Mun. (2)'!B:B,'Banco de Indicadores - Mun. (1)'!B2924,'Banco de Indicadores Mun. (2)'!A:A,'Banco de Indicadores - Mun. (1)'!A2924) / VLOOKUP(D2924,'Dados Base'!$B:$K,7,FALSE)) * 100</f>
        <v>21.007346938775513</v>
      </c>
      <c r="AN2924" s="72">
        <f>(SUMIFS('Banco de Indicadores Mun. (2)'!K:K,'Banco de Indicadores Mun. (2)'!B:B,'Banco de Indicadores - Mun. (1)'!B2924,'Banco de Indicadores Mun. (2)'!A:A,'Banco de Indicadores - Mun. (1)'!A2924) / VLOOKUP(D2924,'Dados Base'!$B:$K,10,FALSE)) * 100</f>
        <v>88.539999999999935</v>
      </c>
      <c r="AO2924" s="24">
        <v>0</v>
      </c>
      <c r="AP2924" s="25">
        <v>0</v>
      </c>
      <c r="AQ2924" s="17">
        <v>0</v>
      </c>
      <c r="AR2924" s="24">
        <v>8.4</v>
      </c>
      <c r="AS2924" s="22">
        <v>98</v>
      </c>
      <c r="AT2924" s="22">
        <v>78.400000000000006</v>
      </c>
      <c r="AU2924" s="22">
        <v>75.567423230974626</v>
      </c>
      <c r="AV2924" s="22">
        <v>8.08</v>
      </c>
      <c r="AW2924" s="21">
        <v>0</v>
      </c>
      <c r="AX2924" s="21">
        <v>0</v>
      </c>
      <c r="AY2924" s="116">
        <v>119.3931611162744</v>
      </c>
    </row>
    <row r="2925" spans="1:51" ht="15" x14ac:dyDescent="0.25">
      <c r="A2925" s="144">
        <v>2013</v>
      </c>
      <c r="B2925" s="77" t="s">
        <v>345</v>
      </c>
      <c r="C2925" s="78">
        <v>15</v>
      </c>
      <c r="D2925" s="77">
        <v>3530409</v>
      </c>
      <c r="E2925" s="78">
        <v>353040915</v>
      </c>
      <c r="F2925" s="78" t="str">
        <f t="shared" si="126"/>
        <v>3530409152013</v>
      </c>
      <c r="G2925" s="96">
        <v>1.2662272753293902</v>
      </c>
      <c r="H2925" s="80">
        <f t="shared" si="125"/>
        <v>4415</v>
      </c>
      <c r="I2925" s="91">
        <v>3590</v>
      </c>
      <c r="J2925" s="97">
        <v>825</v>
      </c>
      <c r="K2925" s="83">
        <f>(H2925)/VLOOKUP(D2925,'Dados Base'!$B:$K,6,FALSE)</f>
        <v>26.529263309698354</v>
      </c>
      <c r="L2925" s="88">
        <f t="shared" si="127"/>
        <v>81.31370328425821</v>
      </c>
      <c r="M2925" s="85" t="s">
        <v>702</v>
      </c>
      <c r="N2925" s="92">
        <v>0.73799999999999999</v>
      </c>
      <c r="O2925" s="91">
        <v>47</v>
      </c>
      <c r="P2925" s="91" t="s">
        <v>691</v>
      </c>
      <c r="Q2925" s="91" t="s">
        <v>691</v>
      </c>
      <c r="R2925" s="91" t="s">
        <v>691</v>
      </c>
      <c r="S2925" s="91">
        <v>12</v>
      </c>
      <c r="T2925" s="87" t="s">
        <v>691</v>
      </c>
      <c r="U2925" s="87">
        <v>20</v>
      </c>
      <c r="V2925" s="87">
        <v>13</v>
      </c>
      <c r="W2925" s="85" t="s">
        <v>691</v>
      </c>
      <c r="X2925" s="146">
        <v>1.058974041059085E-2</v>
      </c>
      <c r="Y2925" s="21">
        <v>2.6</v>
      </c>
      <c r="Z2925" s="147">
        <v>132</v>
      </c>
      <c r="AA2925" s="147">
        <v>69</v>
      </c>
      <c r="AB2925" s="21">
        <v>0</v>
      </c>
      <c r="AC2925" s="21">
        <v>0</v>
      </c>
      <c r="AD2925" s="153">
        <f>VLOOKUP(D2925,'Dados Base'!$B:$K,9,FALSE)*31536000/VLOOKUP($F2925,F:H,MATCH(H2924,F2924:AF2924,0),FALSE)</f>
        <v>9071.5107587768962</v>
      </c>
      <c r="AE2925" s="153">
        <f>VLOOKUP(D2925,'Dados Base'!$B:$K,10,FALSE)*31536000/VLOOKUP($F2925,F:H,MATCH(H2924,F2924:AF2924,0),FALSE)</f>
        <v>1000.0090600226498</v>
      </c>
      <c r="AF2925" s="148" t="s">
        <v>692</v>
      </c>
      <c r="AG2925" s="21" t="s">
        <v>692</v>
      </c>
      <c r="AH2925" s="148" t="s">
        <v>692</v>
      </c>
      <c r="AI2925" s="148" t="s">
        <v>692</v>
      </c>
      <c r="AJ2925" s="148" t="s">
        <v>692</v>
      </c>
      <c r="AK2925" s="72">
        <f>(SUMIFS('Banco de Indicadores Mun. (2)'!I:I,'Banco de Indicadores Mun. (2)'!B:B,'Banco de Indicadores - Mun. (1)'!B2925,'Banco de Indicadores Mun. (2)'!A:A,'Banco de Indicadores - Mun. (1)'!A2925) / VLOOKUP(D2925,'Dados Base'!$B:$K,8,FALSE)) * 100</f>
        <v>14.710292682926832</v>
      </c>
      <c r="AL2925" s="72">
        <f>(SUMIFS('Banco de Indicadores Mun. (2)'!I:I,'Banco de Indicadores Mun. (2)'!B:B,'Banco de Indicadores - Mun. (1)'!B2925,'Banco de Indicadores Mun. (2)'!A:A,'Banco de Indicadores - Mun. (1)'!A2925) / VLOOKUP(D2925,'Dados Base'!$B:$K,9,FALSE)) * 100</f>
        <v>4.7489921259842518</v>
      </c>
      <c r="AM2925" s="72">
        <f>(SUMIFS('Banco de Indicadores Mun. (2)'!J:J,'Banco de Indicadores Mun. (2)'!B:B,'Banco de Indicadores - Mun. (1)'!B2925,'Banco de Indicadores Mun. (2)'!A:A,'Banco de Indicadores - Mun. (1)'!A2925) / VLOOKUP(D2925,'Dados Base'!$B:$K,7,FALSE)) * 100</f>
        <v>9.8868148148148141</v>
      </c>
      <c r="AN2925" s="72">
        <f>(SUMIFS('Banco de Indicadores Mun. (2)'!K:K,'Banco de Indicadores Mun. (2)'!B:B,'Banco de Indicadores - Mun. (1)'!B2925,'Banco de Indicadores Mun. (2)'!A:A,'Banco de Indicadores - Mun. (1)'!A2925) / VLOOKUP(D2925,'Dados Base'!$B:$K,10,FALSE)) * 100</f>
        <v>24.012714285714296</v>
      </c>
      <c r="AO2925" s="24">
        <v>0</v>
      </c>
      <c r="AP2925" s="25">
        <v>0</v>
      </c>
      <c r="AQ2925" s="17">
        <v>0</v>
      </c>
      <c r="AR2925" s="24">
        <v>7.6</v>
      </c>
      <c r="AS2925" s="22">
        <v>80</v>
      </c>
      <c r="AT2925" s="22">
        <v>80</v>
      </c>
      <c r="AU2925" s="22">
        <v>65.671641791044777</v>
      </c>
      <c r="AV2925" s="22">
        <v>7.46</v>
      </c>
      <c r="AW2925" s="21">
        <v>0</v>
      </c>
      <c r="AX2925" s="21">
        <v>0</v>
      </c>
      <c r="AY2925" s="116">
        <v>169.48967070139923</v>
      </c>
    </row>
    <row r="2926" spans="1:51" ht="15" x14ac:dyDescent="0.25">
      <c r="A2926" s="144">
        <v>2013</v>
      </c>
      <c r="B2926" s="77" t="s">
        <v>346</v>
      </c>
      <c r="C2926" s="78">
        <v>4</v>
      </c>
      <c r="D2926" s="77">
        <v>3530508</v>
      </c>
      <c r="E2926" s="78">
        <v>35305084</v>
      </c>
      <c r="F2926" s="78" t="str">
        <f t="shared" si="126"/>
        <v>353050842013</v>
      </c>
      <c r="G2926" s="96">
        <v>5.2849854858960654E-2</v>
      </c>
      <c r="H2926" s="80">
        <f t="shared" si="125"/>
        <v>66418</v>
      </c>
      <c r="I2926" s="91">
        <v>61939</v>
      </c>
      <c r="J2926" s="97">
        <v>4479</v>
      </c>
      <c r="K2926" s="83">
        <f>(H2926)/VLOOKUP(D2926,'Dados Base'!$B:$K,6,FALSE)</f>
        <v>77.766459423700624</v>
      </c>
      <c r="L2926" s="88">
        <f t="shared" si="127"/>
        <v>93.256346171218638</v>
      </c>
      <c r="M2926" s="85" t="s">
        <v>702</v>
      </c>
      <c r="N2926" s="92">
        <v>0.76200000000000001</v>
      </c>
      <c r="O2926" s="91">
        <v>321</v>
      </c>
      <c r="P2926" s="91" t="s">
        <v>691</v>
      </c>
      <c r="Q2926" s="91" t="s">
        <v>691</v>
      </c>
      <c r="R2926" s="91" t="s">
        <v>691</v>
      </c>
      <c r="S2926" s="91">
        <v>188</v>
      </c>
      <c r="T2926" s="87" t="s">
        <v>691</v>
      </c>
      <c r="U2926" s="87">
        <v>766</v>
      </c>
      <c r="V2926" s="87">
        <v>558</v>
      </c>
      <c r="W2926" s="85" t="s">
        <v>691</v>
      </c>
      <c r="X2926" s="146">
        <v>0.19073204786574074</v>
      </c>
      <c r="Y2926" s="21">
        <v>50.62</v>
      </c>
      <c r="Z2926" s="147">
        <v>2974</v>
      </c>
      <c r="AA2926" s="147">
        <v>443</v>
      </c>
      <c r="AB2926" s="21">
        <v>9</v>
      </c>
      <c r="AC2926" s="21">
        <v>0</v>
      </c>
      <c r="AD2926" s="153">
        <f>VLOOKUP(D2926,'Dados Base'!$B:$K,9,FALSE)*31536000/VLOOKUP($F2926,F:H,MATCH(H2925,F2925:AF2925,0),FALSE)</f>
        <v>6191.5360293896229</v>
      </c>
      <c r="AE2926" s="153">
        <f>VLOOKUP(D2926,'Dados Base'!$B:$K,10,FALSE)*31536000/VLOOKUP($F2926,F:H,MATCH(H2925,F2925:AF2925,0),FALSE)</f>
        <v>622.00246921015366</v>
      </c>
      <c r="AF2926" s="148">
        <v>94.34</v>
      </c>
      <c r="AG2926" s="21" t="s">
        <v>692</v>
      </c>
      <c r="AH2926" s="148">
        <v>93.3</v>
      </c>
      <c r="AI2926" s="148">
        <v>28.35</v>
      </c>
      <c r="AJ2926" s="148">
        <v>100</v>
      </c>
      <c r="AK2926" s="72">
        <f>(SUMIFS('Banco de Indicadores Mun. (2)'!I:I,'Banco de Indicadores Mun. (2)'!B:B,'Banco de Indicadores - Mun. (1)'!B2926,'Banco de Indicadores Mun. (2)'!A:A,'Banco de Indicadores - Mun. (1)'!A2926) / VLOOKUP(D2926,'Dados Base'!$B:$K,8,FALSE)) * 100</f>
        <v>32.92202926829269</v>
      </c>
      <c r="AL2926" s="72">
        <f>(SUMIFS('Banco de Indicadores Mun. (2)'!I:I,'Banco de Indicadores Mun. (2)'!B:B,'Banco de Indicadores - Mun. (1)'!B2926,'Banco de Indicadores Mun. (2)'!A:A,'Banco de Indicadores - Mun. (1)'!A2926) / VLOOKUP(D2926,'Dados Base'!$B:$K,9,FALSE)) * 100</f>
        <v>10.351251533742333</v>
      </c>
      <c r="AM2926" s="72">
        <f>(SUMIFS('Banco de Indicadores Mun. (2)'!J:J,'Banco de Indicadores Mun. (2)'!B:B,'Banco de Indicadores - Mun. (1)'!B2926,'Banco de Indicadores Mun. (2)'!A:A,'Banco de Indicadores - Mun. (1)'!A2926) / VLOOKUP(D2926,'Dados Base'!$B:$K,7,FALSE)) * 100</f>
        <v>45.963017921146957</v>
      </c>
      <c r="AN2926" s="72">
        <f>(SUMIFS('Banco de Indicadores Mun. (2)'!K:K,'Banco de Indicadores Mun. (2)'!B:B,'Banco de Indicadores - Mun. (1)'!B2926,'Banco de Indicadores Mun. (2)'!A:A,'Banco de Indicadores - Mun. (1)'!A2926) / VLOOKUP(D2926,'Dados Base'!$B:$K,10,FALSE)) * 100</f>
        <v>5.1477099236641255</v>
      </c>
      <c r="AO2926" s="24">
        <v>0</v>
      </c>
      <c r="AP2926" s="25">
        <v>0</v>
      </c>
      <c r="AQ2926" s="17">
        <v>0</v>
      </c>
      <c r="AR2926" s="24">
        <v>8.3000000000000007</v>
      </c>
      <c r="AS2926" s="22">
        <v>100</v>
      </c>
      <c r="AT2926" s="22">
        <v>100</v>
      </c>
      <c r="AU2926" s="22">
        <v>87.035411179397144</v>
      </c>
      <c r="AV2926" s="22">
        <v>10</v>
      </c>
      <c r="AW2926" s="21">
        <v>0</v>
      </c>
      <c r="AX2926" s="21">
        <v>0</v>
      </c>
      <c r="AY2926" s="116">
        <v>7.8578165799417041</v>
      </c>
    </row>
    <row r="2927" spans="1:51" ht="15" x14ac:dyDescent="0.25">
      <c r="A2927" s="144">
        <v>2013</v>
      </c>
      <c r="B2927" s="77" t="s">
        <v>347</v>
      </c>
      <c r="C2927" s="78">
        <v>6</v>
      </c>
      <c r="D2927" s="77">
        <v>3530607</v>
      </c>
      <c r="E2927" s="78">
        <v>35306076</v>
      </c>
      <c r="F2927" s="78" t="str">
        <f t="shared" si="126"/>
        <v>353060762013</v>
      </c>
      <c r="G2927" s="96">
        <v>1.4418954427465325</v>
      </c>
      <c r="H2927" s="80">
        <f t="shared" si="125"/>
        <v>401201</v>
      </c>
      <c r="I2927" s="91">
        <v>370433</v>
      </c>
      <c r="J2927" s="97">
        <v>30768</v>
      </c>
      <c r="K2927" s="83">
        <f>(H2927)/VLOOKUP(D2927,'Dados Base'!$B:$K,6,FALSE)</f>
        <v>561.78027332810575</v>
      </c>
      <c r="L2927" s="88">
        <f t="shared" si="127"/>
        <v>92.331026094152307</v>
      </c>
      <c r="M2927" s="85" t="s">
        <v>702</v>
      </c>
      <c r="N2927" s="92">
        <v>0.78300000000000003</v>
      </c>
      <c r="O2927" s="91">
        <v>443</v>
      </c>
      <c r="P2927" s="91" t="s">
        <v>691</v>
      </c>
      <c r="Q2927" s="91" t="s">
        <v>691</v>
      </c>
      <c r="R2927" s="91" t="s">
        <v>691</v>
      </c>
      <c r="S2927" s="91">
        <v>528</v>
      </c>
      <c r="T2927" s="87" t="s">
        <v>691</v>
      </c>
      <c r="U2927" s="87">
        <v>3011</v>
      </c>
      <c r="V2927" s="87">
        <v>2903</v>
      </c>
      <c r="W2927" s="85" t="s">
        <v>691</v>
      </c>
      <c r="X2927" s="146">
        <v>1.2621254097569443</v>
      </c>
      <c r="Y2927" s="21">
        <v>344.08</v>
      </c>
      <c r="Z2927" s="147">
        <v>7191</v>
      </c>
      <c r="AA2927" s="147">
        <v>13454</v>
      </c>
      <c r="AB2927" s="21">
        <v>68</v>
      </c>
      <c r="AC2927" s="21">
        <v>0</v>
      </c>
      <c r="AD2927" s="153">
        <f>VLOOKUP(D2927,'Dados Base'!$B:$K,9,FALSE)*31536000/VLOOKUP($F2927,F:H,MATCH(H2926,F2926:AF2926,0),FALSE)</f>
        <v>902.37382259765059</v>
      </c>
      <c r="AE2927" s="153">
        <f>VLOOKUP(D2927,'Dados Base'!$B:$K,10,FALSE)*31536000/VLOOKUP($F2927,F:H,MATCH(H2926,F2926:AF2926,0),FALSE)</f>
        <v>115.54786752774795</v>
      </c>
      <c r="AF2927" s="148">
        <v>90.3</v>
      </c>
      <c r="AG2927" s="21">
        <v>92.14</v>
      </c>
      <c r="AH2927" s="148">
        <v>85.69</v>
      </c>
      <c r="AI2927" s="148">
        <v>56.42</v>
      </c>
      <c r="AJ2927" s="148">
        <v>97.99</v>
      </c>
      <c r="AK2927" s="72">
        <f>(SUMIFS('Banco de Indicadores Mun. (2)'!I:I,'Banco de Indicadores Mun. (2)'!B:B,'Banco de Indicadores - Mun. (1)'!B2927,'Banco de Indicadores Mun. (2)'!A:A,'Banco de Indicadores - Mun. (1)'!A2927) / VLOOKUP(D2927,'Dados Base'!$B:$K,8,FALSE)) * 100</f>
        <v>34.639514606741592</v>
      </c>
      <c r="AL2927" s="72">
        <f>(SUMIFS('Banco de Indicadores Mun. (2)'!I:I,'Banco de Indicadores Mun. (2)'!B:B,'Banco de Indicadores - Mun. (1)'!B2927,'Banco de Indicadores Mun. (2)'!A:A,'Banco de Indicadores - Mun. (1)'!A2927) / VLOOKUP(D2927,'Dados Base'!$B:$K,9,FALSE)) * 100</f>
        <v>13.427337979094084</v>
      </c>
      <c r="AM2927" s="72">
        <f>(SUMIFS('Banco de Indicadores Mun. (2)'!J:J,'Banco de Indicadores Mun. (2)'!B:B,'Banco de Indicadores - Mun. (1)'!B2927,'Banco de Indicadores Mun. (2)'!A:A,'Banco de Indicadores - Mun. (1)'!A2927) / VLOOKUP(D2927,'Dados Base'!$B:$K,7,FALSE)) * 100</f>
        <v>47.303510067114125</v>
      </c>
      <c r="AN2927" s="72">
        <f>(SUMIFS('Banco de Indicadores Mun. (2)'!K:K,'Banco de Indicadores Mun. (2)'!B:B,'Banco de Indicadores - Mun. (1)'!B2927,'Banco de Indicadores Mun. (2)'!A:A,'Banco de Indicadores - Mun. (1)'!A2927) / VLOOKUP(D2927,'Dados Base'!$B:$K,10,FALSE)) * 100</f>
        <v>8.9669251700680235</v>
      </c>
      <c r="AO2927" s="24">
        <v>0</v>
      </c>
      <c r="AP2927" s="25">
        <v>0</v>
      </c>
      <c r="AQ2927" s="17">
        <v>0</v>
      </c>
      <c r="AR2927" s="24">
        <v>10</v>
      </c>
      <c r="AS2927" s="22">
        <v>93</v>
      </c>
      <c r="AT2927" s="22">
        <v>39.989999999999995</v>
      </c>
      <c r="AU2927" s="22">
        <v>34.831678372487282</v>
      </c>
      <c r="AV2927" s="22">
        <v>4.5</v>
      </c>
      <c r="AW2927" s="21">
        <v>3</v>
      </c>
      <c r="AX2927" s="21">
        <v>0</v>
      </c>
      <c r="AY2927" s="116">
        <v>91.271194143536349</v>
      </c>
    </row>
    <row r="2928" spans="1:51" ht="15" x14ac:dyDescent="0.25">
      <c r="A2928" s="144">
        <v>2013</v>
      </c>
      <c r="B2928" s="77" t="s">
        <v>348</v>
      </c>
      <c r="C2928" s="78">
        <v>9</v>
      </c>
      <c r="D2928" s="77">
        <v>3530706</v>
      </c>
      <c r="E2928" s="78">
        <v>35307069</v>
      </c>
      <c r="F2928" s="78" t="str">
        <f t="shared" si="126"/>
        <v>353070692013</v>
      </c>
      <c r="G2928" s="96">
        <v>0.91782515183600477</v>
      </c>
      <c r="H2928" s="80">
        <f t="shared" si="125"/>
        <v>140664</v>
      </c>
      <c r="I2928" s="91">
        <v>134016</v>
      </c>
      <c r="J2928" s="97">
        <v>6648</v>
      </c>
      <c r="K2928" s="83">
        <f>(H2928)/VLOOKUP(D2928,'Dados Base'!$B:$K,6,FALSE)</f>
        <v>172.98866123914701</v>
      </c>
      <c r="L2928" s="88">
        <f t="shared" si="127"/>
        <v>95.27384405391571</v>
      </c>
      <c r="M2928" s="85" t="s">
        <v>702</v>
      </c>
      <c r="N2928" s="92">
        <v>0.77400000000000002</v>
      </c>
      <c r="O2928" s="91">
        <v>280</v>
      </c>
      <c r="P2928" s="91" t="s">
        <v>691</v>
      </c>
      <c r="Q2928" s="91" t="s">
        <v>691</v>
      </c>
      <c r="R2928" s="91" t="s">
        <v>691</v>
      </c>
      <c r="S2928" s="91">
        <v>375</v>
      </c>
      <c r="T2928" s="87" t="s">
        <v>691</v>
      </c>
      <c r="U2928" s="87">
        <v>1416</v>
      </c>
      <c r="V2928" s="87">
        <v>1084</v>
      </c>
      <c r="W2928" s="85" t="s">
        <v>691</v>
      </c>
      <c r="X2928" s="146">
        <v>0.4652484592777778</v>
      </c>
      <c r="Y2928" s="21">
        <v>123.86</v>
      </c>
      <c r="Z2928" s="147">
        <v>3477</v>
      </c>
      <c r="AA2928" s="147">
        <v>3955</v>
      </c>
      <c r="AB2928" s="21">
        <v>6</v>
      </c>
      <c r="AC2928" s="21">
        <v>0</v>
      </c>
      <c r="AD2928" s="153">
        <f>VLOOKUP(D2928,'Dados Base'!$B:$K,9,FALSE)*31536000/VLOOKUP($F2928,F:H,MATCH(H2927,F2927:AF2927,0),FALSE)</f>
        <v>2441.470738781778</v>
      </c>
      <c r="AE2928" s="153">
        <f>VLOOKUP(D2928,'Dados Base'!$B:$K,10,FALSE)*31536000/VLOOKUP($F2928,F:H,MATCH(H2927,F2927:AF2927,0),FALSE)</f>
        <v>289.21003241767619</v>
      </c>
      <c r="AF2928" s="148">
        <v>94.94</v>
      </c>
      <c r="AG2928" s="21">
        <v>99.34</v>
      </c>
      <c r="AH2928" s="148">
        <v>92.09</v>
      </c>
      <c r="AI2928" s="148">
        <v>44.88</v>
      </c>
      <c r="AJ2928" s="148">
        <v>100</v>
      </c>
      <c r="AK2928" s="72">
        <f>(SUMIFS('Banco de Indicadores Mun. (2)'!I:I,'Banco de Indicadores Mun. (2)'!B:B,'Banco de Indicadores - Mun. (1)'!B2928,'Banco de Indicadores Mun. (2)'!A:A,'Banco de Indicadores - Mun. (1)'!A2928) / VLOOKUP(D2928,'Dados Base'!$B:$K,8,FALSE)) * 100</f>
        <v>55.38314249363868</v>
      </c>
      <c r="AL2928" s="72">
        <f>(SUMIFS('Banco de Indicadores Mun. (2)'!I:I,'Banco de Indicadores Mun. (2)'!B:B,'Banco de Indicadores - Mun. (1)'!B2928,'Banco de Indicadores Mun. (2)'!A:A,'Banco de Indicadores - Mun. (1)'!A2928) / VLOOKUP(D2928,'Dados Base'!$B:$K,9,FALSE)) * 100</f>
        <v>19.986753902662997</v>
      </c>
      <c r="AM2928" s="72">
        <f>(SUMIFS('Banco de Indicadores Mun. (2)'!J:J,'Banco de Indicadores Mun. (2)'!B:B,'Banco de Indicadores - Mun. (1)'!B2928,'Banco de Indicadores Mun. (2)'!A:A,'Banco de Indicadores - Mun. (1)'!A2928) / VLOOKUP(D2928,'Dados Base'!$B:$K,7,FALSE)) * 100</f>
        <v>79.861291666666673</v>
      </c>
      <c r="AN2928" s="72">
        <f>(SUMIFS('Banco de Indicadores Mun. (2)'!K:K,'Banco de Indicadores Mun. (2)'!B:B,'Banco de Indicadores - Mun. (1)'!B2928,'Banco de Indicadores Mun. (2)'!A:A,'Banco de Indicadores - Mun. (1)'!A2928) / VLOOKUP(D2928,'Dados Base'!$B:$K,10,FALSE)) * 100</f>
        <v>5.2883255813953483</v>
      </c>
      <c r="AO2928" s="24">
        <v>0</v>
      </c>
      <c r="AP2928" s="25">
        <v>0</v>
      </c>
      <c r="AQ2928" s="17">
        <v>0</v>
      </c>
      <c r="AR2928" s="24">
        <v>7.4</v>
      </c>
      <c r="AS2928" s="22">
        <v>100</v>
      </c>
      <c r="AT2928" s="22">
        <v>73</v>
      </c>
      <c r="AU2928" s="22">
        <v>46.784176533907427</v>
      </c>
      <c r="AV2928" s="22">
        <v>5.64</v>
      </c>
      <c r="AW2928" s="21">
        <v>0</v>
      </c>
      <c r="AX2928" s="21">
        <v>0</v>
      </c>
      <c r="AY2928" s="116">
        <v>8.1325099962970366</v>
      </c>
    </row>
    <row r="2929" spans="1:51" ht="15" x14ac:dyDescent="0.25">
      <c r="A2929" s="144">
        <v>2013</v>
      </c>
      <c r="B2929" s="77" t="s">
        <v>349</v>
      </c>
      <c r="C2929" s="78">
        <v>9</v>
      </c>
      <c r="D2929" s="77">
        <v>3530805</v>
      </c>
      <c r="E2929" s="78">
        <v>35308059</v>
      </c>
      <c r="F2929" s="78" t="str">
        <f t="shared" si="126"/>
        <v>353080592013</v>
      </c>
      <c r="G2929" s="96">
        <v>0.5685455226463576</v>
      </c>
      <c r="H2929" s="80">
        <f t="shared" si="125"/>
        <v>87796</v>
      </c>
      <c r="I2929" s="91">
        <v>82845</v>
      </c>
      <c r="J2929" s="97">
        <v>4951</v>
      </c>
      <c r="K2929" s="83">
        <f>(H2929)/VLOOKUP(D2929,'Dados Base'!$B:$K,6,FALSE)</f>
        <v>175.90158679275524</v>
      </c>
      <c r="L2929" s="88">
        <f t="shared" si="127"/>
        <v>94.360790924415696</v>
      </c>
      <c r="M2929" s="85" t="s">
        <v>702</v>
      </c>
      <c r="N2929" s="92">
        <v>0.78400000000000003</v>
      </c>
      <c r="O2929" s="91">
        <v>270</v>
      </c>
      <c r="P2929" s="91" t="s">
        <v>691</v>
      </c>
      <c r="Q2929" s="91" t="s">
        <v>691</v>
      </c>
      <c r="R2929" s="91" t="s">
        <v>691</v>
      </c>
      <c r="S2929" s="91">
        <v>315</v>
      </c>
      <c r="T2929" s="87" t="s">
        <v>691</v>
      </c>
      <c r="U2929" s="87">
        <v>966</v>
      </c>
      <c r="V2929" s="87">
        <v>885</v>
      </c>
      <c r="W2929" s="85" t="s">
        <v>691</v>
      </c>
      <c r="X2929" s="146">
        <v>0.26524502766203706</v>
      </c>
      <c r="Y2929" s="21">
        <v>67.790000000000006</v>
      </c>
      <c r="Z2929" s="147">
        <v>2798</v>
      </c>
      <c r="AA2929" s="147">
        <v>1778</v>
      </c>
      <c r="AB2929" s="21">
        <v>1</v>
      </c>
      <c r="AC2929" s="21">
        <v>0</v>
      </c>
      <c r="AD2929" s="153">
        <f>VLOOKUP(D2929,'Dados Base'!$B:$K,9,FALSE)*31536000/VLOOKUP($F2929,F:H,MATCH(H2928,F2928:AF2928,0),FALSE)</f>
        <v>2349.1439245523716</v>
      </c>
      <c r="AE2929" s="153">
        <f>VLOOKUP(D2929,'Dados Base'!$B:$K,10,FALSE)*31536000/VLOOKUP($F2929,F:H,MATCH(H2928,F2928:AF2928,0),FALSE)</f>
        <v>287.35705499111566</v>
      </c>
      <c r="AF2929" s="148">
        <v>99.25</v>
      </c>
      <c r="AG2929" s="21">
        <v>93.86</v>
      </c>
      <c r="AH2929" s="148">
        <v>92.9</v>
      </c>
      <c r="AI2929" s="148">
        <v>46.14</v>
      </c>
      <c r="AJ2929" s="148">
        <v>99.28</v>
      </c>
      <c r="AK2929" s="72">
        <f>(SUMIFS('Banco de Indicadores Mun. (2)'!I:I,'Banco de Indicadores Mun. (2)'!B:B,'Banco de Indicadores - Mun. (1)'!B2929,'Banco de Indicadores Mun. (2)'!A:A,'Banco de Indicadores - Mun. (1)'!A2929) / VLOOKUP(D2929,'Dados Base'!$B:$K,8,FALSE)) * 100</f>
        <v>13.662837499999997</v>
      </c>
      <c r="AL2929" s="72">
        <f>(SUMIFS('Banco de Indicadores Mun. (2)'!I:I,'Banco de Indicadores Mun. (2)'!B:B,'Banco de Indicadores - Mun. (1)'!B2929,'Banco de Indicadores Mun. (2)'!A:A,'Banco de Indicadores - Mun. (1)'!A2929) / VLOOKUP(D2929,'Dados Base'!$B:$K,9,FALSE)) * 100</f>
        <v>5.0138853211009167</v>
      </c>
      <c r="AM2929" s="72">
        <f>(SUMIFS('Banco de Indicadores Mun. (2)'!J:J,'Banco de Indicadores Mun. (2)'!B:B,'Banco de Indicadores - Mun. (1)'!B2929,'Banco de Indicadores Mun. (2)'!A:A,'Banco de Indicadores - Mun. (1)'!A2929) / VLOOKUP(D2929,'Dados Base'!$B:$K,7,FALSE)) * 100</f>
        <v>16.63025</v>
      </c>
      <c r="AN2929" s="72">
        <f>(SUMIFS('Banco de Indicadores Mun. (2)'!K:K,'Banco de Indicadores Mun. (2)'!B:B,'Banco de Indicadores - Mun. (1)'!B2929,'Banco de Indicadores Mun. (2)'!A:A,'Banco de Indicadores - Mun. (1)'!A2929) / VLOOKUP(D2929,'Dados Base'!$B:$K,10,FALSE)) * 100</f>
        <v>7.7280125000000002</v>
      </c>
      <c r="AO2929" s="24">
        <v>1</v>
      </c>
      <c r="AP2929" s="25">
        <v>0</v>
      </c>
      <c r="AQ2929" s="17">
        <v>0</v>
      </c>
      <c r="AR2929" s="24">
        <v>9.8000000000000007</v>
      </c>
      <c r="AS2929" s="22">
        <v>98</v>
      </c>
      <c r="AT2929" s="22">
        <v>63.699999999999989</v>
      </c>
      <c r="AU2929" s="22">
        <v>61.145104895104893</v>
      </c>
      <c r="AV2929" s="22">
        <v>6.92</v>
      </c>
      <c r="AW2929" s="21">
        <v>0</v>
      </c>
      <c r="AX2929" s="21">
        <v>0</v>
      </c>
      <c r="AY2929" s="116">
        <v>5.9178933410388064</v>
      </c>
    </row>
    <row r="2930" spans="1:51" ht="15" x14ac:dyDescent="0.25">
      <c r="A2930" s="144">
        <v>2013</v>
      </c>
      <c r="B2930" s="77" t="s">
        <v>350</v>
      </c>
      <c r="C2930" s="78">
        <v>5</v>
      </c>
      <c r="D2930" s="77">
        <v>3530904</v>
      </c>
      <c r="E2930" s="78">
        <v>35309045</v>
      </c>
      <c r="F2930" s="78" t="str">
        <f t="shared" si="126"/>
        <v>353090452013</v>
      </c>
      <c r="G2930" s="96">
        <v>0.39163350209880932</v>
      </c>
      <c r="H2930" s="80">
        <f t="shared" si="125"/>
        <v>3287</v>
      </c>
      <c r="I2930" s="91">
        <v>2773</v>
      </c>
      <c r="J2930" s="97">
        <v>514</v>
      </c>
      <c r="K2930" s="83">
        <f>(H2930)/VLOOKUP(D2930,'Dados Base'!$B:$K,6,FALSE)</f>
        <v>24.677177177177178</v>
      </c>
      <c r="L2930" s="88">
        <f t="shared" si="127"/>
        <v>84.362640705810762</v>
      </c>
      <c r="M2930" s="85" t="s">
        <v>702</v>
      </c>
      <c r="N2930" s="92">
        <v>0.71899999999999997</v>
      </c>
      <c r="O2930" s="91">
        <v>35</v>
      </c>
      <c r="P2930" s="91" t="s">
        <v>691</v>
      </c>
      <c r="Q2930" s="91" t="s">
        <v>691</v>
      </c>
      <c r="R2930" s="91" t="s">
        <v>691</v>
      </c>
      <c r="S2930" s="91">
        <v>12</v>
      </c>
      <c r="T2930" s="87" t="s">
        <v>691</v>
      </c>
      <c r="U2930" s="87">
        <v>11</v>
      </c>
      <c r="V2930" s="87">
        <v>15</v>
      </c>
      <c r="W2930" s="85" t="s">
        <v>691</v>
      </c>
      <c r="X2930" s="146">
        <v>7.447965364583334E-3</v>
      </c>
      <c r="Y2930" s="21">
        <v>1.96</v>
      </c>
      <c r="Z2930" s="147">
        <v>114</v>
      </c>
      <c r="AA2930" s="147">
        <v>37</v>
      </c>
      <c r="AB2930" s="21">
        <v>0</v>
      </c>
      <c r="AC2930" s="21">
        <v>0</v>
      </c>
      <c r="AD2930" s="153">
        <f>VLOOKUP(D2930,'Dados Base'!$B:$K,9,FALSE)*31536000/VLOOKUP($F2930,F:H,MATCH(H2929,F2929:AF2929,0),FALSE)</f>
        <v>15254.712503802859</v>
      </c>
      <c r="AE2930" s="153">
        <f>VLOOKUP(D2930,'Dados Base'!$B:$K,10,FALSE)*31536000/VLOOKUP($F2930,F:H,MATCH(H2929,F2929:AF2929,0),FALSE)</f>
        <v>2014.7733495588679</v>
      </c>
      <c r="AF2930" s="148">
        <v>87.01</v>
      </c>
      <c r="AG2930" s="21">
        <v>100</v>
      </c>
      <c r="AH2930" s="148">
        <v>79.099999999999994</v>
      </c>
      <c r="AI2930" s="148">
        <v>16.760000000000002</v>
      </c>
      <c r="AJ2930" s="148">
        <v>100</v>
      </c>
      <c r="AK2930" s="72">
        <f>(SUMIFS('Banco de Indicadores Mun. (2)'!I:I,'Banco de Indicadores Mun. (2)'!B:B,'Banco de Indicadores - Mun. (1)'!B2930,'Banco de Indicadores Mun. (2)'!A:A,'Banco de Indicadores - Mun. (1)'!A2930) / VLOOKUP(D2930,'Dados Base'!$B:$K,8,FALSE)) * 100</f>
        <v>1.2963500000000001</v>
      </c>
      <c r="AL2930" s="72">
        <f>(SUMIFS('Banco de Indicadores Mun. (2)'!I:I,'Banco de Indicadores Mun. (2)'!B:B,'Banco de Indicadores - Mun. (1)'!B2930,'Banco de Indicadores Mun. (2)'!A:A,'Banco de Indicadores - Mun. (1)'!A2930) / VLOOKUP(D2930,'Dados Base'!$B:$K,9,FALSE)) * 100</f>
        <v>0.48918867924528309</v>
      </c>
      <c r="AM2930" s="72">
        <f>(SUMIFS('Banco de Indicadores Mun. (2)'!J:J,'Banco de Indicadores Mun. (2)'!B:B,'Banco de Indicadores - Mun. (1)'!B2930,'Banco de Indicadores Mun. (2)'!A:A,'Banco de Indicadores - Mun. (1)'!A2930) / VLOOKUP(D2930,'Dados Base'!$B:$K,7,FALSE)) * 100</f>
        <v>1.4512564102564103</v>
      </c>
      <c r="AN2930" s="72">
        <f>(SUMIFS('Banco de Indicadores Mun. (2)'!K:K,'Banco de Indicadores Mun. (2)'!B:B,'Banco de Indicadores - Mun. (1)'!B2930,'Banco de Indicadores Mun. (2)'!A:A,'Banco de Indicadores - Mun. (1)'!A2930) / VLOOKUP(D2930,'Dados Base'!$B:$K,10,FALSE)) * 100</f>
        <v>1.0086666666666668</v>
      </c>
      <c r="AO2930" s="24">
        <v>0</v>
      </c>
      <c r="AP2930" s="25">
        <v>0</v>
      </c>
      <c r="AQ2930" s="17">
        <v>0</v>
      </c>
      <c r="AR2930" s="24">
        <v>9.8000000000000007</v>
      </c>
      <c r="AS2930" s="22">
        <v>90</v>
      </c>
      <c r="AT2930" s="22">
        <v>90</v>
      </c>
      <c r="AU2930" s="22">
        <v>75.496688741721854</v>
      </c>
      <c r="AV2930" s="22">
        <v>7.75</v>
      </c>
      <c r="AW2930" s="21">
        <v>0</v>
      </c>
      <c r="AX2930" s="21">
        <v>0</v>
      </c>
      <c r="AY2930" s="116">
        <v>8.5080390521033245</v>
      </c>
    </row>
    <row r="2931" spans="1:51" ht="15" x14ac:dyDescent="0.25">
      <c r="A2931" s="144">
        <v>2013</v>
      </c>
      <c r="B2931" s="77" t="s">
        <v>351</v>
      </c>
      <c r="C2931" s="78">
        <v>19</v>
      </c>
      <c r="D2931" s="77">
        <v>3531001</v>
      </c>
      <c r="E2931" s="78">
        <v>353100119</v>
      </c>
      <c r="F2931" s="78" t="str">
        <f t="shared" si="126"/>
        <v>3531001192013</v>
      </c>
      <c r="G2931" s="96">
        <v>0.28851087937393771</v>
      </c>
      <c r="H2931" s="80">
        <f t="shared" si="125"/>
        <v>2148</v>
      </c>
      <c r="I2931" s="91">
        <v>1857</v>
      </c>
      <c r="J2931" s="97">
        <v>291</v>
      </c>
      <c r="K2931" s="83">
        <f>(H2931)/VLOOKUP(D2931,'Dados Base'!$B:$K,6,FALSE)</f>
        <v>20.55699109962676</v>
      </c>
      <c r="L2931" s="88">
        <f t="shared" si="127"/>
        <v>86.452513966480453</v>
      </c>
      <c r="M2931" s="85" t="s">
        <v>702</v>
      </c>
      <c r="N2931" s="92">
        <v>0.77200000000000002</v>
      </c>
      <c r="O2931" s="91">
        <v>16</v>
      </c>
      <c r="P2931" s="91" t="s">
        <v>691</v>
      </c>
      <c r="Q2931" s="91" t="s">
        <v>691</v>
      </c>
      <c r="R2931" s="91" t="s">
        <v>691</v>
      </c>
      <c r="S2931" s="91">
        <v>4</v>
      </c>
      <c r="T2931" s="87" t="s">
        <v>691</v>
      </c>
      <c r="U2931" s="87">
        <v>17</v>
      </c>
      <c r="V2931" s="87">
        <v>15</v>
      </c>
      <c r="W2931" s="85" t="s">
        <v>691</v>
      </c>
      <c r="X2931" s="146">
        <v>4.8173375000000003E-3</v>
      </c>
      <c r="Y2931" s="21">
        <v>1.34</v>
      </c>
      <c r="Z2931" s="147">
        <v>95</v>
      </c>
      <c r="AA2931" s="147">
        <v>8</v>
      </c>
      <c r="AB2931" s="21">
        <v>0</v>
      </c>
      <c r="AC2931" s="21">
        <v>0</v>
      </c>
      <c r="AD2931" s="153">
        <f>VLOOKUP(D2931,'Dados Base'!$B:$K,9,FALSE)*31536000/VLOOKUP($F2931,F:H,MATCH(H2930,F2930:AF2930,0),FALSE)</f>
        <v>11304.804469273742</v>
      </c>
      <c r="AE2931" s="153">
        <f>VLOOKUP(D2931,'Dados Base'!$B:$K,10,FALSE)*31536000/VLOOKUP($F2931,F:H,MATCH(H2930,F2930:AF2930,0),FALSE)</f>
        <v>880.8938547486033</v>
      </c>
      <c r="AF2931" s="148">
        <v>86.12</v>
      </c>
      <c r="AG2931" s="21">
        <v>100</v>
      </c>
      <c r="AH2931" s="148">
        <v>83.19</v>
      </c>
      <c r="AI2931" s="148">
        <v>10.45</v>
      </c>
      <c r="AJ2931" s="148">
        <v>100</v>
      </c>
      <c r="AK2931" s="72">
        <f>(SUMIFS('Banco de Indicadores Mun. (2)'!I:I,'Banco de Indicadores Mun. (2)'!B:B,'Banco de Indicadores - Mun. (1)'!B2931,'Banco de Indicadores Mun. (2)'!A:A,'Banco de Indicadores - Mun. (1)'!A2931) / VLOOKUP(D2931,'Dados Base'!$B:$K,8,FALSE)) * 100</f>
        <v>50.387583333333339</v>
      </c>
      <c r="AL2931" s="72">
        <f>(SUMIFS('Banco de Indicadores Mun. (2)'!I:I,'Banco de Indicadores Mun. (2)'!B:B,'Banco de Indicadores - Mun. (1)'!B2931,'Banco de Indicadores Mun. (2)'!A:A,'Banco de Indicadores - Mun. (1)'!A2931) / VLOOKUP(D2931,'Dados Base'!$B:$K,9,FALSE)) * 100</f>
        <v>15.705220779220779</v>
      </c>
      <c r="AM2931" s="72">
        <f>(SUMIFS('Banco de Indicadores Mun. (2)'!J:J,'Banco de Indicadores Mun. (2)'!B:B,'Banco de Indicadores - Mun. (1)'!B2931,'Banco de Indicadores Mun. (2)'!A:A,'Banco de Indicadores - Mun. (1)'!A2931) / VLOOKUP(D2931,'Dados Base'!$B:$K,7,FALSE)) * 100</f>
        <v>57.428833333333337</v>
      </c>
      <c r="AN2931" s="72">
        <f>(SUMIFS('Banco de Indicadores Mun. (2)'!K:K,'Banco de Indicadores Mun. (2)'!B:B,'Banco de Indicadores - Mun. (1)'!B2931,'Banco de Indicadores Mun. (2)'!A:A,'Banco de Indicadores - Mun. (1)'!A2931) / VLOOKUP(D2931,'Dados Base'!$B:$K,10,FALSE)) * 100</f>
        <v>29.263833333333334</v>
      </c>
      <c r="AO2931" s="24">
        <v>0</v>
      </c>
      <c r="AP2931" s="25">
        <v>0</v>
      </c>
      <c r="AQ2931" s="17">
        <v>0</v>
      </c>
      <c r="AR2931" s="24">
        <v>9.8000000000000007</v>
      </c>
      <c r="AS2931" s="22">
        <v>97</v>
      </c>
      <c r="AT2931" s="22">
        <v>97</v>
      </c>
      <c r="AU2931" s="22">
        <v>92.233009708737868</v>
      </c>
      <c r="AV2931" s="22">
        <v>9.9600000000000009</v>
      </c>
      <c r="AW2931" s="21">
        <v>0</v>
      </c>
      <c r="AX2931" s="21">
        <v>0</v>
      </c>
      <c r="AY2931" s="116">
        <v>229.8110980069724</v>
      </c>
    </row>
    <row r="2932" spans="1:51" ht="15" x14ac:dyDescent="0.25">
      <c r="A2932" s="144">
        <v>2013</v>
      </c>
      <c r="B2932" s="77" t="s">
        <v>352</v>
      </c>
      <c r="C2932" s="78">
        <v>7</v>
      </c>
      <c r="D2932" s="77">
        <v>3531100</v>
      </c>
      <c r="E2932" s="78">
        <v>35311007</v>
      </c>
      <c r="F2932" s="78" t="str">
        <f t="shared" si="126"/>
        <v>353110072013</v>
      </c>
      <c r="G2932" s="96">
        <v>2.4285549720120869</v>
      </c>
      <c r="H2932" s="80">
        <f t="shared" si="125"/>
        <v>48787</v>
      </c>
      <c r="I2932" s="91">
        <v>48574</v>
      </c>
      <c r="J2932" s="97">
        <v>213</v>
      </c>
      <c r="K2932" s="83">
        <f>(H2932)/VLOOKUP(D2932,'Dados Base'!$B:$K,6,FALSE)</f>
        <v>340.76272962212755</v>
      </c>
      <c r="L2932" s="88">
        <f t="shared" si="127"/>
        <v>99.563408284993955</v>
      </c>
      <c r="M2932" s="85" t="s">
        <v>702</v>
      </c>
      <c r="N2932" s="92">
        <v>0.754</v>
      </c>
      <c r="O2932" s="91">
        <v>5</v>
      </c>
      <c r="P2932" s="91" t="s">
        <v>691</v>
      </c>
      <c r="Q2932" s="91" t="s">
        <v>691</v>
      </c>
      <c r="R2932" s="91" t="s">
        <v>691</v>
      </c>
      <c r="S2932" s="91">
        <v>24</v>
      </c>
      <c r="T2932" s="87" t="s">
        <v>691</v>
      </c>
      <c r="U2932" s="87">
        <v>283</v>
      </c>
      <c r="V2932" s="87">
        <v>369</v>
      </c>
      <c r="W2932" s="85" t="s">
        <v>691</v>
      </c>
      <c r="X2932" s="146">
        <v>0.14623457165162035</v>
      </c>
      <c r="Y2932" s="21">
        <v>40.340000000000003</v>
      </c>
      <c r="Z2932" s="147">
        <v>1740</v>
      </c>
      <c r="AA2932" s="147">
        <v>983</v>
      </c>
      <c r="AB2932" s="21">
        <v>4</v>
      </c>
      <c r="AC2932" s="21">
        <v>0</v>
      </c>
      <c r="AD2932" s="153">
        <f>VLOOKUP(D2932,'Dados Base'!$B:$K,9,FALSE)*31536000/VLOOKUP($F2932,F:H,MATCH(H2931,F2931:AF2931,0),FALSE)</f>
        <v>5261.7098817307897</v>
      </c>
      <c r="AE2932" s="153">
        <f>VLOOKUP(D2932,'Dados Base'!$B:$K,10,FALSE)*31536000/VLOOKUP($F2932,F:H,MATCH(H2931,F2931:AF2931,0),FALSE)</f>
        <v>665.79375653350291</v>
      </c>
      <c r="AF2932" s="148">
        <v>98.47</v>
      </c>
      <c r="AG2932" s="21">
        <v>100</v>
      </c>
      <c r="AH2932" s="148">
        <v>76.650000000000006</v>
      </c>
      <c r="AI2932" s="148">
        <v>33.450000000000003</v>
      </c>
      <c r="AJ2932" s="148">
        <v>98.9</v>
      </c>
      <c r="AK2932" s="72">
        <f>(SUMIFS('Banco de Indicadores Mun. (2)'!I:I,'Banco de Indicadores Mun. (2)'!B:B,'Banco de Indicadores - Mun. (1)'!B2932,'Banco de Indicadores Mun. (2)'!A:A,'Banco de Indicadores - Mun. (1)'!A2932) / VLOOKUP(D2932,'Dados Base'!$B:$K,8,FALSE)) * 100</f>
        <v>3.0412236842105265</v>
      </c>
      <c r="AL2932" s="72">
        <f>(SUMIFS('Banco de Indicadores Mun. (2)'!I:I,'Banco de Indicadores Mun. (2)'!B:B,'Banco de Indicadores - Mun. (1)'!B2932,'Banco de Indicadores Mun. (2)'!A:A,'Banco de Indicadores - Mun. (1)'!A2932) / VLOOKUP(D2932,'Dados Base'!$B:$K,9,FALSE)) * 100</f>
        <v>1.1357886977886977</v>
      </c>
      <c r="AM2932" s="72">
        <f>(SUMIFS('Banco de Indicadores Mun. (2)'!J:J,'Banco de Indicadores Mun. (2)'!B:B,'Banco de Indicadores - Mun. (1)'!B2932,'Banco de Indicadores Mun. (2)'!A:A,'Banco de Indicadores - Mun. (1)'!A2932) / VLOOKUP(D2932,'Dados Base'!$B:$K,7,FALSE)) * 100</f>
        <v>4.5996616915422885</v>
      </c>
      <c r="AN2932" s="72">
        <f>(SUMIFS('Banco de Indicadores Mun. (2)'!K:K,'Banco de Indicadores Mun. (2)'!B:B,'Banco de Indicadores - Mun. (1)'!B2932,'Banco de Indicadores Mun. (2)'!A:A,'Banco de Indicadores - Mun. (1)'!A2932) / VLOOKUP(D2932,'Dados Base'!$B:$K,10,FALSE)) * 100</f>
        <v>0</v>
      </c>
      <c r="AO2932" s="24">
        <v>1</v>
      </c>
      <c r="AP2932" s="25">
        <v>0</v>
      </c>
      <c r="AQ2932" s="17">
        <v>0</v>
      </c>
      <c r="AR2932" s="24">
        <v>9.1999999999999993</v>
      </c>
      <c r="AS2932" s="22">
        <v>71</v>
      </c>
      <c r="AT2932" s="22">
        <v>71</v>
      </c>
      <c r="AU2932" s="22">
        <v>63.900110172603739</v>
      </c>
      <c r="AV2932" s="22">
        <v>7.22</v>
      </c>
      <c r="AW2932" s="21">
        <v>0</v>
      </c>
      <c r="AX2932" s="21">
        <v>0</v>
      </c>
      <c r="AY2932" s="116">
        <v>120.74801496763359</v>
      </c>
    </row>
    <row r="2933" spans="1:51" ht="15" x14ac:dyDescent="0.25">
      <c r="A2933" s="144">
        <v>2013</v>
      </c>
      <c r="B2933" s="77" t="s">
        <v>353</v>
      </c>
      <c r="C2933" s="78">
        <v>5</v>
      </c>
      <c r="D2933" s="77">
        <v>3531209</v>
      </c>
      <c r="E2933" s="78">
        <v>35312095</v>
      </c>
      <c r="F2933" s="78" t="str">
        <f t="shared" si="126"/>
        <v>353120952013</v>
      </c>
      <c r="G2933" s="96">
        <v>1.1595223139213129</v>
      </c>
      <c r="H2933" s="80">
        <f t="shared" si="125"/>
        <v>7347</v>
      </c>
      <c r="I2933" s="91">
        <v>4317</v>
      </c>
      <c r="J2933" s="97">
        <v>3030</v>
      </c>
      <c r="K2933" s="83">
        <f>(H2933)/VLOOKUP(D2933,'Dados Base'!$B:$K,6,FALSE)</f>
        <v>66.272776474833123</v>
      </c>
      <c r="L2933" s="88">
        <f t="shared" si="127"/>
        <v>58.758677011024908</v>
      </c>
      <c r="M2933" s="85" t="s">
        <v>702</v>
      </c>
      <c r="N2933" s="92">
        <v>0.75900000000000001</v>
      </c>
      <c r="O2933" s="91">
        <v>51</v>
      </c>
      <c r="P2933" s="91" t="s">
        <v>691</v>
      </c>
      <c r="Q2933" s="91" t="s">
        <v>691</v>
      </c>
      <c r="R2933" s="91" t="s">
        <v>691</v>
      </c>
      <c r="S2933" s="91">
        <v>27</v>
      </c>
      <c r="T2933" s="87" t="s">
        <v>691</v>
      </c>
      <c r="U2933" s="87">
        <v>57</v>
      </c>
      <c r="V2933" s="87">
        <v>61</v>
      </c>
      <c r="W2933" s="85" t="s">
        <v>691</v>
      </c>
      <c r="X2933" s="146">
        <v>1.5063263281250003E-2</v>
      </c>
      <c r="Y2933" s="21">
        <v>3.04</v>
      </c>
      <c r="Z2933" s="147">
        <v>0</v>
      </c>
      <c r="AA2933" s="147">
        <v>235</v>
      </c>
      <c r="AB2933" s="21">
        <v>2</v>
      </c>
      <c r="AC2933" s="21">
        <v>0</v>
      </c>
      <c r="AD2933" s="153">
        <f>VLOOKUP(D2933,'Dados Base'!$B:$K,9,FALSE)*31536000/VLOOKUP($F2933,F:H,MATCH(H2932,F2932:AF2932,0),FALSE)</f>
        <v>6052.2335647202935</v>
      </c>
      <c r="AE2933" s="153">
        <f>VLOOKUP(D2933,'Dados Base'!$B:$K,10,FALSE)*31536000/VLOOKUP($F2933,F:H,MATCH(H2932,F2932:AF2932,0),FALSE)</f>
        <v>772.62556145365477</v>
      </c>
      <c r="AF2933" s="148">
        <v>78.73</v>
      </c>
      <c r="AG2933" s="21">
        <v>45.77</v>
      </c>
      <c r="AH2933" s="148">
        <v>45.34</v>
      </c>
      <c r="AI2933" s="148">
        <v>22.72</v>
      </c>
      <c r="AJ2933" s="148">
        <v>96.59</v>
      </c>
      <c r="AK2933" s="72">
        <f>(SUMIFS('Banco de Indicadores Mun. (2)'!I:I,'Banco de Indicadores Mun. (2)'!B:B,'Banco de Indicadores - Mun. (1)'!B2933,'Banco de Indicadores Mun. (2)'!A:A,'Banco de Indicadores - Mun. (1)'!A2933) / VLOOKUP(D2933,'Dados Base'!$B:$K,8,FALSE)) * 100</f>
        <v>23.143603773584893</v>
      </c>
      <c r="AL2933" s="72">
        <f>(SUMIFS('Banco de Indicadores Mun. (2)'!I:I,'Banco de Indicadores Mun. (2)'!B:B,'Banco de Indicadores - Mun. (1)'!B2933,'Banco de Indicadores Mun. (2)'!A:A,'Banco de Indicadores - Mun. (1)'!A2933) / VLOOKUP(D2933,'Dados Base'!$B:$K,9,FALSE)) * 100</f>
        <v>8.6993687943262366</v>
      </c>
      <c r="AM2933" s="72">
        <f>(SUMIFS('Banco de Indicadores Mun. (2)'!J:J,'Banco de Indicadores Mun. (2)'!B:B,'Banco de Indicadores - Mun. (1)'!B2933,'Banco de Indicadores Mun. (2)'!A:A,'Banco de Indicadores - Mun. (1)'!A2933) / VLOOKUP(D2933,'Dados Base'!$B:$K,7,FALSE)) * 100</f>
        <v>32.26265714285713</v>
      </c>
      <c r="AN2933" s="72">
        <f>(SUMIFS('Banco de Indicadores Mun. (2)'!K:K,'Banco de Indicadores Mun. (2)'!B:B,'Banco de Indicadores - Mun. (1)'!B2933,'Banco de Indicadores Mun. (2)'!A:A,'Banco de Indicadores - Mun. (1)'!A2933) / VLOOKUP(D2933,'Dados Base'!$B:$K,10,FALSE)) * 100</f>
        <v>5.4121111111111109</v>
      </c>
      <c r="AO2933" s="24">
        <v>0</v>
      </c>
      <c r="AP2933" s="25">
        <v>0</v>
      </c>
      <c r="AQ2933" s="17">
        <v>0</v>
      </c>
      <c r="AR2933" s="24">
        <v>9.8000000000000007</v>
      </c>
      <c r="AS2933" s="22">
        <v>92</v>
      </c>
      <c r="AT2933" s="22">
        <v>0</v>
      </c>
      <c r="AU2933" s="22">
        <v>0</v>
      </c>
      <c r="AV2933" s="22">
        <v>1.38</v>
      </c>
      <c r="AW2933" s="21">
        <v>1</v>
      </c>
      <c r="AX2933" s="21">
        <v>0</v>
      </c>
      <c r="AY2933" s="116">
        <v>28.23858870808683</v>
      </c>
    </row>
    <row r="2934" spans="1:51" ht="15" x14ac:dyDescent="0.25">
      <c r="A2934" s="144">
        <v>2013</v>
      </c>
      <c r="B2934" s="77" t="s">
        <v>354</v>
      </c>
      <c r="C2934" s="78">
        <v>15</v>
      </c>
      <c r="D2934" s="77">
        <v>3531308</v>
      </c>
      <c r="E2934" s="78">
        <v>353130815</v>
      </c>
      <c r="F2934" s="78" t="str">
        <f t="shared" si="126"/>
        <v>3531308152013</v>
      </c>
      <c r="G2934" s="96">
        <v>0.57129247300189423</v>
      </c>
      <c r="H2934" s="80">
        <f t="shared" si="125"/>
        <v>47242</v>
      </c>
      <c r="I2934" s="91">
        <v>45340</v>
      </c>
      <c r="J2934" s="97">
        <v>1902</v>
      </c>
      <c r="K2934" s="83">
        <f>(H2934)/VLOOKUP(D2934,'Dados Base'!$B:$K,6,FALSE)</f>
        <v>136.0970269647384</v>
      </c>
      <c r="L2934" s="88">
        <f t="shared" si="127"/>
        <v>95.973921510520299</v>
      </c>
      <c r="M2934" s="85" t="s">
        <v>702</v>
      </c>
      <c r="N2934" s="92">
        <v>0.76800000000000002</v>
      </c>
      <c r="O2934" s="91">
        <v>206</v>
      </c>
      <c r="P2934" s="91" t="s">
        <v>691</v>
      </c>
      <c r="Q2934" s="91" t="s">
        <v>691</v>
      </c>
      <c r="R2934" s="91" t="s">
        <v>691</v>
      </c>
      <c r="S2934" s="91">
        <v>160</v>
      </c>
      <c r="T2934" s="87" t="s">
        <v>691</v>
      </c>
      <c r="U2934" s="87">
        <v>683</v>
      </c>
      <c r="V2934" s="87">
        <v>421</v>
      </c>
      <c r="W2934" s="85" t="s">
        <v>691</v>
      </c>
      <c r="X2934" s="146">
        <v>0.14380377314814816</v>
      </c>
      <c r="Y2934" s="21">
        <v>37.36</v>
      </c>
      <c r="Z2934" s="147">
        <v>2113</v>
      </c>
      <c r="AA2934" s="147">
        <v>409</v>
      </c>
      <c r="AB2934" s="21">
        <v>3</v>
      </c>
      <c r="AC2934" s="21">
        <v>1</v>
      </c>
      <c r="AD2934" s="153">
        <f>VLOOKUP(D2934,'Dados Base'!$B:$K,9,FALSE)*31536000/VLOOKUP($F2934,F:H,MATCH(H2933,F2933:AF2933,0),FALSE)</f>
        <v>2182.8610135049321</v>
      </c>
      <c r="AE2934" s="153">
        <f>VLOOKUP(D2934,'Dados Base'!$B:$K,10,FALSE)*31536000/VLOOKUP($F2934,F:H,MATCH(H2933,F2933:AF2933,0),FALSE)</f>
        <v>246.99038990728596</v>
      </c>
      <c r="AF2934" s="148">
        <v>100</v>
      </c>
      <c r="AG2934" s="21">
        <v>100</v>
      </c>
      <c r="AH2934" s="148">
        <v>100</v>
      </c>
      <c r="AI2934" s="148">
        <v>18.45</v>
      </c>
      <c r="AJ2934" s="148">
        <v>100</v>
      </c>
      <c r="AK2934" s="72">
        <f>(SUMIFS('Banco de Indicadores Mun. (2)'!I:I,'Banco de Indicadores Mun. (2)'!B:B,'Banco de Indicadores - Mun. (1)'!B2934,'Banco de Indicadores Mun. (2)'!A:A,'Banco de Indicadores - Mun. (1)'!A2934) / VLOOKUP(D2934,'Dados Base'!$B:$K,8,FALSE)) * 100</f>
        <v>29.360036363636354</v>
      </c>
      <c r="AL2934" s="72">
        <f>(SUMIFS('Banco de Indicadores Mun. (2)'!I:I,'Banco de Indicadores Mun. (2)'!B:B,'Banco de Indicadores - Mun. (1)'!B2934,'Banco de Indicadores Mun. (2)'!A:A,'Banco de Indicadores - Mun. (1)'!A2934) / VLOOKUP(D2934,'Dados Base'!$B:$K,9,FALSE)) * 100</f>
        <v>9.8764648318042791</v>
      </c>
      <c r="AM2934" s="72">
        <f>(SUMIFS('Banco de Indicadores Mun. (2)'!J:J,'Banco de Indicadores Mun. (2)'!B:B,'Banco de Indicadores - Mun. (1)'!B2934,'Banco de Indicadores Mun. (2)'!A:A,'Banco de Indicadores - Mun. (1)'!A2934) / VLOOKUP(D2934,'Dados Base'!$B:$K,7,FALSE)) * 100</f>
        <v>8.7940136986301365</v>
      </c>
      <c r="AN2934" s="72">
        <f>(SUMIFS('Banco de Indicadores Mun. (2)'!K:K,'Banco de Indicadores Mun. (2)'!B:B,'Banco de Indicadores - Mun. (1)'!B2934,'Banco de Indicadores Mun. (2)'!A:A,'Banco de Indicadores - Mun. (1)'!A2934) / VLOOKUP(D2934,'Dados Base'!$B:$K,10,FALSE)) * 100</f>
        <v>69.936243243243212</v>
      </c>
      <c r="AO2934" s="24">
        <v>0</v>
      </c>
      <c r="AP2934" s="25">
        <v>0</v>
      </c>
      <c r="AQ2934" s="17">
        <v>0</v>
      </c>
      <c r="AR2934" s="24">
        <v>9.8000000000000007</v>
      </c>
      <c r="AS2934" s="22">
        <v>99</v>
      </c>
      <c r="AT2934" s="22">
        <v>99.000000000000014</v>
      </c>
      <c r="AU2934" s="22">
        <v>83.782712133227605</v>
      </c>
      <c r="AV2934" s="22">
        <v>9.99</v>
      </c>
      <c r="AW2934" s="21">
        <v>0</v>
      </c>
      <c r="AX2934" s="21">
        <v>1</v>
      </c>
      <c r="AY2934" s="116">
        <v>176.753416526238</v>
      </c>
    </row>
    <row r="2935" spans="1:51" ht="15" x14ac:dyDescent="0.25">
      <c r="A2935" s="144">
        <v>2013</v>
      </c>
      <c r="B2935" s="77" t="s">
        <v>355</v>
      </c>
      <c r="C2935" s="78">
        <v>18</v>
      </c>
      <c r="D2935" s="77">
        <v>3531407</v>
      </c>
      <c r="E2935" s="78">
        <v>353140718</v>
      </c>
      <c r="F2935" s="78" t="str">
        <f t="shared" si="126"/>
        <v>3531407182013</v>
      </c>
      <c r="G2935" s="96">
        <v>1.4222838525777437</v>
      </c>
      <c r="H2935" s="80">
        <f t="shared" si="125"/>
        <v>22345</v>
      </c>
      <c r="I2935" s="91">
        <v>20510</v>
      </c>
      <c r="J2935" s="97">
        <v>1835</v>
      </c>
      <c r="K2935" s="83">
        <f>(H2935)/VLOOKUP(D2935,'Dados Base'!$B:$K,6,FALSE)</f>
        <v>46.269645704346388</v>
      </c>
      <c r="L2935" s="88">
        <f t="shared" si="127"/>
        <v>91.787872007160445</v>
      </c>
      <c r="M2935" s="85" t="s">
        <v>702</v>
      </c>
      <c r="N2935" s="92">
        <v>0.78500000000000003</v>
      </c>
      <c r="O2935" s="91">
        <v>162</v>
      </c>
      <c r="P2935" s="91" t="s">
        <v>691</v>
      </c>
      <c r="Q2935" s="91" t="s">
        <v>691</v>
      </c>
      <c r="R2935" s="91" t="s">
        <v>691</v>
      </c>
      <c r="S2935" s="91">
        <v>53</v>
      </c>
      <c r="T2935" s="87" t="s">
        <v>691</v>
      </c>
      <c r="U2935" s="87">
        <v>261</v>
      </c>
      <c r="V2935" s="87">
        <v>208</v>
      </c>
      <c r="W2935" s="85" t="s">
        <v>691</v>
      </c>
      <c r="X2935" s="146">
        <v>6.6099665196759264E-2</v>
      </c>
      <c r="Y2935" s="21">
        <v>14.85</v>
      </c>
      <c r="Z2935" s="147">
        <v>1043</v>
      </c>
      <c r="AA2935" s="147">
        <v>102</v>
      </c>
      <c r="AB2935" s="21">
        <v>3</v>
      </c>
      <c r="AC2935" s="21">
        <v>0</v>
      </c>
      <c r="AD2935" s="153">
        <f>VLOOKUP(D2935,'Dados Base'!$B:$K,9,FALSE)*31536000/VLOOKUP($F2935,F:H,MATCH(H2934,F2934:AF2934,0),FALSE)</f>
        <v>5066.6475721637953</v>
      </c>
      <c r="AE2935" s="153">
        <f>VLOOKUP(D2935,'Dados Base'!$B:$K,10,FALSE)*31536000/VLOOKUP($F2935,F:H,MATCH(H2934,F2934:AF2934,0),FALSE)</f>
        <v>409.28350861490259</v>
      </c>
      <c r="AF2935" s="148">
        <v>97.18</v>
      </c>
      <c r="AG2935" s="21">
        <v>93.35</v>
      </c>
      <c r="AH2935" s="148">
        <v>90.17</v>
      </c>
      <c r="AI2935" s="148">
        <v>15.3</v>
      </c>
      <c r="AJ2935" s="148">
        <v>100</v>
      </c>
      <c r="AK2935" s="72">
        <f>(SUMIFS('Banco de Indicadores Mun. (2)'!I:I,'Banco de Indicadores Mun. (2)'!B:B,'Banco de Indicadores - Mun. (1)'!B2935,'Banco de Indicadores Mun. (2)'!A:A,'Banco de Indicadores - Mun. (1)'!A2935) / VLOOKUP(D2935,'Dados Base'!$B:$K,8,FALSE)) * 100</f>
        <v>11.736955752212392</v>
      </c>
      <c r="AL2935" s="72">
        <f>(SUMIFS('Banco de Indicadores Mun. (2)'!I:I,'Banco de Indicadores Mun. (2)'!B:B,'Banco de Indicadores - Mun. (1)'!B2935,'Banco de Indicadores Mun. (2)'!A:A,'Banco de Indicadores - Mun. (1)'!A2935) / VLOOKUP(D2935,'Dados Base'!$B:$K,9,FALSE)) * 100</f>
        <v>3.6943621169916439</v>
      </c>
      <c r="AM2935" s="72">
        <f>(SUMIFS('Banco de Indicadores Mun. (2)'!J:J,'Banco de Indicadores Mun. (2)'!B:B,'Banco de Indicadores - Mun. (1)'!B2935,'Banco de Indicadores Mun. (2)'!A:A,'Banco de Indicadores - Mun. (1)'!A2935) / VLOOKUP(D2935,'Dados Base'!$B:$K,7,FALSE)) * 100</f>
        <v>13.536809523809525</v>
      </c>
      <c r="AN2935" s="72">
        <f>(SUMIFS('Banco de Indicadores Mun. (2)'!K:K,'Banco de Indicadores Mun. (2)'!B:B,'Banco de Indicadores - Mun. (1)'!B2935,'Banco de Indicadores Mun. (2)'!A:A,'Banco de Indicadores - Mun. (1)'!A2935) / VLOOKUP(D2935,'Dados Base'!$B:$K,10,FALSE)) * 100</f>
        <v>6.5235862068965558</v>
      </c>
      <c r="AO2935" s="24">
        <v>0</v>
      </c>
      <c r="AP2935" s="25">
        <v>0</v>
      </c>
      <c r="AQ2935" s="17">
        <v>0</v>
      </c>
      <c r="AR2935" s="24">
        <v>5.0999999999999996</v>
      </c>
      <c r="AS2935" s="22">
        <v>99</v>
      </c>
      <c r="AT2935" s="22">
        <v>99</v>
      </c>
      <c r="AU2935" s="22">
        <v>91.091703056768552</v>
      </c>
      <c r="AV2935" s="22">
        <v>9.99</v>
      </c>
      <c r="AW2935" s="21">
        <v>0</v>
      </c>
      <c r="AX2935" s="21">
        <v>0</v>
      </c>
      <c r="AY2935" s="116">
        <v>43.658991921791682</v>
      </c>
    </row>
    <row r="2936" spans="1:51" ht="15" x14ac:dyDescent="0.25">
      <c r="A2936" s="144">
        <v>2013</v>
      </c>
      <c r="B2936" s="77" t="s">
        <v>356</v>
      </c>
      <c r="C2936" s="78">
        <v>15</v>
      </c>
      <c r="D2936" s="77">
        <v>3531506</v>
      </c>
      <c r="E2936" s="78">
        <v>353150615</v>
      </c>
      <c r="F2936" s="78" t="str">
        <f t="shared" si="126"/>
        <v>3531506152013</v>
      </c>
      <c r="G2936" s="96">
        <v>-0.40361741101109239</v>
      </c>
      <c r="H2936" s="80">
        <f t="shared" si="125"/>
        <v>18705</v>
      </c>
      <c r="I2936" s="91">
        <v>17631</v>
      </c>
      <c r="J2936" s="97">
        <v>1074</v>
      </c>
      <c r="K2936" s="83">
        <f>(H2936)/VLOOKUP(D2936,'Dados Base'!$B:$K,6,FALSE)</f>
        <v>70.989411362860068</v>
      </c>
      <c r="L2936" s="88">
        <f t="shared" si="127"/>
        <v>94.258219727345633</v>
      </c>
      <c r="M2936" s="85" t="s">
        <v>702</v>
      </c>
      <c r="N2936" s="92">
        <v>0.753</v>
      </c>
      <c r="O2936" s="91">
        <v>215</v>
      </c>
      <c r="P2936" s="91" t="s">
        <v>691</v>
      </c>
      <c r="Q2936" s="91" t="s">
        <v>691</v>
      </c>
      <c r="R2936" s="91" t="s">
        <v>691</v>
      </c>
      <c r="S2936" s="91">
        <v>34</v>
      </c>
      <c r="T2936" s="87" t="s">
        <v>691</v>
      </c>
      <c r="U2936" s="87">
        <v>263</v>
      </c>
      <c r="V2936" s="87">
        <v>143</v>
      </c>
      <c r="W2936" s="85" t="s">
        <v>691</v>
      </c>
      <c r="X2936" s="146">
        <v>5.6937673611111114E-2</v>
      </c>
      <c r="Y2936" s="21">
        <v>12.69</v>
      </c>
      <c r="Z2936" s="147">
        <v>135</v>
      </c>
      <c r="AA2936" s="147">
        <v>844</v>
      </c>
      <c r="AB2936" s="21">
        <v>1</v>
      </c>
      <c r="AC2936" s="21">
        <v>0</v>
      </c>
      <c r="AD2936" s="153">
        <f>VLOOKUP(D2936,'Dados Base'!$B:$K,9,FALSE)*31536000/VLOOKUP($F2936,F:H,MATCH(H2935,F2935:AF2935,0),FALSE)</f>
        <v>3489.9502806736164</v>
      </c>
      <c r="AE2936" s="153">
        <f>VLOOKUP(D2936,'Dados Base'!$B:$K,10,FALSE)*31536000/VLOOKUP($F2936,F:H,MATCH(H2935,F2935:AF2935,0),FALSE)</f>
        <v>354.05292702485974</v>
      </c>
      <c r="AF2936" s="148">
        <v>100</v>
      </c>
      <c r="AG2936" s="21">
        <v>93.56</v>
      </c>
      <c r="AH2936" s="148">
        <v>100</v>
      </c>
      <c r="AI2936" s="148">
        <v>0</v>
      </c>
      <c r="AJ2936" s="148">
        <v>100</v>
      </c>
      <c r="AK2936" s="72">
        <f>(SUMIFS('Banco de Indicadores Mun. (2)'!I:I,'Banco de Indicadores Mun. (2)'!B:B,'Banco de Indicadores - Mun. (1)'!B2936,'Banco de Indicadores Mun. (2)'!A:A,'Banco de Indicadores - Mun. (1)'!A2936) / VLOOKUP(D2936,'Dados Base'!$B:$K,8,FALSE)) * 100</f>
        <v>94.782212121212112</v>
      </c>
      <c r="AL2936" s="72">
        <f>(SUMIFS('Banco de Indicadores Mun. (2)'!I:I,'Banco de Indicadores Mun. (2)'!B:B,'Banco de Indicadores - Mun. (1)'!B2936,'Banco de Indicadores Mun. (2)'!A:A,'Banco de Indicadores - Mun. (1)'!A2936) / VLOOKUP(D2936,'Dados Base'!$B:$K,9,FALSE)) * 100</f>
        <v>30.2204154589372</v>
      </c>
      <c r="AM2936" s="72">
        <f>(SUMIFS('Banco de Indicadores Mun. (2)'!J:J,'Banco de Indicadores Mun. (2)'!B:B,'Banco de Indicadores - Mun. (1)'!B2936,'Banco de Indicadores Mun. (2)'!A:A,'Banco de Indicadores - Mun. (1)'!A2936) / VLOOKUP(D2936,'Dados Base'!$B:$K,7,FALSE)) * 100</f>
        <v>97.514822222222207</v>
      </c>
      <c r="AN2936" s="72">
        <f>(SUMIFS('Banco de Indicadores Mun. (2)'!K:K,'Banco de Indicadores Mun. (2)'!B:B,'Banco de Indicadores - Mun. (1)'!B2936,'Banco de Indicadores Mun. (2)'!A:A,'Banco de Indicadores - Mun. (1)'!A2936) / VLOOKUP(D2936,'Dados Base'!$B:$K,10,FALSE)) * 100</f>
        <v>88.926619047619042</v>
      </c>
      <c r="AO2936" s="24">
        <v>0</v>
      </c>
      <c r="AP2936" s="25">
        <v>0</v>
      </c>
      <c r="AQ2936" s="17">
        <v>0</v>
      </c>
      <c r="AR2936" s="24">
        <v>8.6</v>
      </c>
      <c r="AS2936" s="22">
        <v>100</v>
      </c>
      <c r="AT2936" s="22">
        <v>30</v>
      </c>
      <c r="AU2936" s="22">
        <v>13.789581205311544</v>
      </c>
      <c r="AV2936" s="22">
        <v>3.35</v>
      </c>
      <c r="AW2936" s="21">
        <v>0</v>
      </c>
      <c r="AX2936" s="21">
        <v>0</v>
      </c>
      <c r="AY2936" s="116">
        <v>140.4203047554879</v>
      </c>
    </row>
    <row r="2937" spans="1:51" ht="15" x14ac:dyDescent="0.25">
      <c r="A2937" s="144">
        <v>2013</v>
      </c>
      <c r="B2937" s="77" t="s">
        <v>357</v>
      </c>
      <c r="C2937" s="78">
        <v>20</v>
      </c>
      <c r="D2937" s="77">
        <v>3531605</v>
      </c>
      <c r="E2937" s="78">
        <v>353160520</v>
      </c>
      <c r="F2937" s="78" t="str">
        <f t="shared" si="126"/>
        <v>3531605202013</v>
      </c>
      <c r="G2937" s="96">
        <v>-0.13773642844340239</v>
      </c>
      <c r="H2937" s="80">
        <f t="shared" si="125"/>
        <v>4035</v>
      </c>
      <c r="I2937" s="91">
        <v>3248</v>
      </c>
      <c r="J2937" s="97">
        <v>787</v>
      </c>
      <c r="K2937" s="83">
        <f>(H2937)/VLOOKUP(D2937,'Dados Base'!$B:$K,6,FALSE)</f>
        <v>17.305712815234173</v>
      </c>
      <c r="L2937" s="88">
        <f t="shared" si="127"/>
        <v>80.495662949194553</v>
      </c>
      <c r="M2937" s="85" t="s">
        <v>702</v>
      </c>
      <c r="N2937" s="92">
        <v>0.74099999999999999</v>
      </c>
      <c r="O2937" s="91">
        <v>43</v>
      </c>
      <c r="P2937" s="91" t="s">
        <v>691</v>
      </c>
      <c r="Q2937" s="91" t="s">
        <v>691</v>
      </c>
      <c r="R2937" s="91" t="s">
        <v>691</v>
      </c>
      <c r="S2937" s="91">
        <v>3</v>
      </c>
      <c r="T2937" s="87" t="s">
        <v>691</v>
      </c>
      <c r="U2937" s="87">
        <v>15</v>
      </c>
      <c r="V2937" s="87">
        <v>21</v>
      </c>
      <c r="W2937" s="85" t="s">
        <v>691</v>
      </c>
      <c r="X2937" s="146">
        <v>8.3694726562499999E-3</v>
      </c>
      <c r="Y2937" s="21">
        <v>2.3199999999999998</v>
      </c>
      <c r="Z2937" s="147">
        <v>127</v>
      </c>
      <c r="AA2937" s="147">
        <v>52</v>
      </c>
      <c r="AB2937" s="21">
        <v>0</v>
      </c>
      <c r="AC2937" s="21">
        <v>0</v>
      </c>
      <c r="AD2937" s="153">
        <f>VLOOKUP(D2937,'Dados Base'!$B:$K,9,FALSE)*31536000/VLOOKUP($F2937,F:H,MATCH(H2936,F2936:AF2936,0),FALSE)</f>
        <v>13442.855018587361</v>
      </c>
      <c r="AE2937" s="153">
        <f>VLOOKUP(D2937,'Dados Base'!$B:$K,10,FALSE)*31536000/VLOOKUP($F2937,F:H,MATCH(H2936,F2936:AF2936,0),FALSE)</f>
        <v>1719.434944237918</v>
      </c>
      <c r="AF2937" s="148">
        <v>79.650000000000006</v>
      </c>
      <c r="AG2937" s="21">
        <v>79.03</v>
      </c>
      <c r="AH2937" s="148">
        <v>79.650000000000006</v>
      </c>
      <c r="AI2937" s="148">
        <v>0</v>
      </c>
      <c r="AJ2937" s="148">
        <v>100</v>
      </c>
      <c r="AK2937" s="72">
        <f>(SUMIFS('Banco de Indicadores Mun. (2)'!I:I,'Banco de Indicadores Mun. (2)'!B:B,'Banco de Indicadores - Mun. (1)'!B2937,'Banco de Indicadores Mun. (2)'!A:A,'Banco de Indicadores - Mun. (1)'!A2937) / VLOOKUP(D2937,'Dados Base'!$B:$K,8,FALSE)) * 100</f>
        <v>24.46243055555556</v>
      </c>
      <c r="AL2937" s="72">
        <f>(SUMIFS('Banco de Indicadores Mun. (2)'!I:I,'Banco de Indicadores Mun. (2)'!B:B,'Banco de Indicadores - Mun. (1)'!B2937,'Banco de Indicadores Mun. (2)'!A:A,'Banco de Indicadores - Mun. (1)'!A2937) / VLOOKUP(D2937,'Dados Base'!$B:$K,9,FALSE)) * 100</f>
        <v>10.240087209302327</v>
      </c>
      <c r="AM2937" s="72">
        <f>(SUMIFS('Banco de Indicadores Mun. (2)'!J:J,'Banco de Indicadores Mun. (2)'!B:B,'Banco de Indicadores - Mun. (1)'!B2937,'Banco de Indicadores Mun. (2)'!A:A,'Banco de Indicadores - Mun. (1)'!A2937) / VLOOKUP(D2937,'Dados Base'!$B:$K,7,FALSE)) * 100</f>
        <v>2.5</v>
      </c>
      <c r="AN2937" s="72">
        <f>(SUMIFS('Banco de Indicadores Mun. (2)'!K:K,'Banco de Indicadores Mun. (2)'!B:B,'Banco de Indicadores - Mun. (1)'!B2937,'Banco de Indicadores Mun. (2)'!A:A,'Banco de Indicadores - Mun. (1)'!A2937) / VLOOKUP(D2937,'Dados Base'!$B:$K,10,FALSE)) * 100</f>
        <v>74.377045454545467</v>
      </c>
      <c r="AO2937" s="24">
        <v>0</v>
      </c>
      <c r="AP2937" s="25">
        <v>0</v>
      </c>
      <c r="AQ2937" s="17">
        <v>0</v>
      </c>
      <c r="AR2937" s="24">
        <v>7.7</v>
      </c>
      <c r="AS2937" s="22">
        <v>100</v>
      </c>
      <c r="AT2937" s="22">
        <v>100</v>
      </c>
      <c r="AU2937" s="22">
        <v>70.949720670391059</v>
      </c>
      <c r="AV2937" s="22">
        <v>8.1199999999999992</v>
      </c>
      <c r="AW2937" s="21">
        <v>0</v>
      </c>
      <c r="AX2937" s="21">
        <v>0</v>
      </c>
      <c r="AY2937" s="116">
        <v>207.04729957325583</v>
      </c>
    </row>
    <row r="2938" spans="1:51" ht="15" x14ac:dyDescent="0.25">
      <c r="A2938" s="144">
        <v>2013</v>
      </c>
      <c r="B2938" s="77" t="s">
        <v>358</v>
      </c>
      <c r="C2938" s="78">
        <v>5</v>
      </c>
      <c r="D2938" s="77">
        <v>3531803</v>
      </c>
      <c r="E2938" s="78">
        <v>35318035</v>
      </c>
      <c r="F2938" s="78" t="str">
        <f t="shared" si="126"/>
        <v>353180352013</v>
      </c>
      <c r="G2938" s="96">
        <v>2.4541697352427505</v>
      </c>
      <c r="H2938" s="80">
        <f t="shared" si="125"/>
        <v>52039</v>
      </c>
      <c r="I2938" s="91">
        <v>49165</v>
      </c>
      <c r="J2938" s="97">
        <v>2874</v>
      </c>
      <c r="K2938" s="83">
        <f>(H2938)/VLOOKUP(D2938,'Dados Base'!$B:$K,6,FALSE)</f>
        <v>216.11777897753231</v>
      </c>
      <c r="L2938" s="88">
        <f t="shared" si="127"/>
        <v>94.477219008820313</v>
      </c>
      <c r="M2938" s="85" t="s">
        <v>702</v>
      </c>
      <c r="N2938" s="92">
        <v>0.73299999999999998</v>
      </c>
      <c r="O2938" s="91">
        <v>103</v>
      </c>
      <c r="P2938" s="91" t="s">
        <v>691</v>
      </c>
      <c r="Q2938" s="91" t="s">
        <v>691</v>
      </c>
      <c r="R2938" s="91" t="s">
        <v>691</v>
      </c>
      <c r="S2938" s="91">
        <v>90</v>
      </c>
      <c r="T2938" s="87" t="s">
        <v>691</v>
      </c>
      <c r="U2938" s="87">
        <v>317</v>
      </c>
      <c r="V2938" s="87">
        <v>243</v>
      </c>
      <c r="W2938" s="85" t="s">
        <v>691</v>
      </c>
      <c r="X2938" s="146">
        <v>0.15206952222222223</v>
      </c>
      <c r="Y2938" s="21">
        <v>40.19</v>
      </c>
      <c r="Z2938" s="147">
        <v>1094</v>
      </c>
      <c r="AA2938" s="147">
        <v>1619</v>
      </c>
      <c r="AB2938" s="21">
        <v>2</v>
      </c>
      <c r="AC2938" s="21">
        <v>0</v>
      </c>
      <c r="AD2938" s="153">
        <f>VLOOKUP(D2938,'Dados Base'!$B:$K,9,FALSE)*31536000/VLOOKUP($F2938,F:H,MATCH(H2937,F2937:AF2937,0),FALSE)</f>
        <v>1787.7207479006131</v>
      </c>
      <c r="AE2938" s="153">
        <f>VLOOKUP(D2938,'Dados Base'!$B:$K,10,FALSE)*31536000/VLOOKUP($F2938,F:H,MATCH(H2937,F2937:AF2937,0),FALSE)</f>
        <v>230.28267261092648</v>
      </c>
      <c r="AF2938" s="148">
        <v>96</v>
      </c>
      <c r="AG2938" s="21">
        <v>100</v>
      </c>
      <c r="AH2938" s="148">
        <v>53.83</v>
      </c>
      <c r="AI2938" s="148">
        <v>31.68</v>
      </c>
      <c r="AJ2938" s="148">
        <v>100</v>
      </c>
      <c r="AK2938" s="72">
        <f>(SUMIFS('Banco de Indicadores Mun. (2)'!I:I,'Banco de Indicadores Mun. (2)'!B:B,'Banco de Indicadores - Mun. (1)'!B2938,'Banco de Indicadores Mun. (2)'!A:A,'Banco de Indicadores - Mun. (1)'!A2938) / VLOOKUP(D2938,'Dados Base'!$B:$K,8,FALSE)) * 100</f>
        <v>6.9260000000000028</v>
      </c>
      <c r="AL2938" s="72">
        <f>(SUMIFS('Banco de Indicadores Mun. (2)'!I:I,'Banco de Indicadores Mun. (2)'!B:B,'Banco de Indicadores - Mun. (1)'!B2938,'Banco de Indicadores Mun. (2)'!A:A,'Banco de Indicadores - Mun. (1)'!A2938) / VLOOKUP(D2938,'Dados Base'!$B:$K,9,FALSE)) * 100</f>
        <v>2.6060542372881366</v>
      </c>
      <c r="AM2938" s="72">
        <f>(SUMIFS('Banco de Indicadores Mun. (2)'!J:J,'Banco de Indicadores Mun. (2)'!B:B,'Banco de Indicadores - Mun. (1)'!B2938,'Banco de Indicadores Mun. (2)'!A:A,'Banco de Indicadores - Mun. (1)'!A2938) / VLOOKUP(D2938,'Dados Base'!$B:$K,7,FALSE)) * 100</f>
        <v>4.3580410958904103</v>
      </c>
      <c r="AN2938" s="72">
        <f>(SUMIFS('Banco de Indicadores Mun. (2)'!K:K,'Banco de Indicadores Mun. (2)'!B:B,'Banco de Indicadores - Mun. (1)'!B2938,'Banco de Indicadores Mun. (2)'!A:A,'Banco de Indicadores - Mun. (1)'!A2938) / VLOOKUP(D2938,'Dados Base'!$B:$K,10,FALSE)) * 100</f>
        <v>11.859184210526323</v>
      </c>
      <c r="AO2938" s="24">
        <v>0</v>
      </c>
      <c r="AP2938" s="25">
        <v>0</v>
      </c>
      <c r="AQ2938" s="17">
        <v>0</v>
      </c>
      <c r="AR2938" s="24">
        <v>9.8000000000000007</v>
      </c>
      <c r="AS2938" s="22">
        <v>50</v>
      </c>
      <c r="AT2938" s="22">
        <v>49.5</v>
      </c>
      <c r="AU2938" s="22">
        <v>40.324364172502762</v>
      </c>
      <c r="AV2938" s="22">
        <v>5.0599999999999996</v>
      </c>
      <c r="AW2938" s="21">
        <v>0</v>
      </c>
      <c r="AX2938" s="21">
        <v>0</v>
      </c>
      <c r="AY2938" s="116">
        <v>18.47243507922084</v>
      </c>
    </row>
    <row r="2939" spans="1:51" ht="15" x14ac:dyDescent="0.25">
      <c r="A2939" s="144">
        <v>2013</v>
      </c>
      <c r="B2939" s="77" t="s">
        <v>359</v>
      </c>
      <c r="C2939" s="78">
        <v>2</v>
      </c>
      <c r="D2939" s="77">
        <v>3531704</v>
      </c>
      <c r="E2939" s="78">
        <v>35317042</v>
      </c>
      <c r="F2939" s="78" t="str">
        <f t="shared" si="126"/>
        <v>353170422013</v>
      </c>
      <c r="G2939" s="96">
        <v>1.13016023497996</v>
      </c>
      <c r="H2939" s="80">
        <f t="shared" si="125"/>
        <v>4224</v>
      </c>
      <c r="I2939" s="91">
        <v>1839</v>
      </c>
      <c r="J2939" s="97">
        <v>2385</v>
      </c>
      <c r="K2939" s="83">
        <f>(H2939)/VLOOKUP(D2939,'Dados Base'!$B:$K,6,FALSE)</f>
        <v>12.694596381559174</v>
      </c>
      <c r="L2939" s="88">
        <f t="shared" si="127"/>
        <v>43.53693181818182</v>
      </c>
      <c r="M2939" s="85" t="s">
        <v>702</v>
      </c>
      <c r="N2939" s="92">
        <v>0.71</v>
      </c>
      <c r="O2939" s="91">
        <v>85</v>
      </c>
      <c r="P2939" s="91" t="s">
        <v>691</v>
      </c>
      <c r="Q2939" s="91" t="s">
        <v>691</v>
      </c>
      <c r="R2939" s="91" t="s">
        <v>691</v>
      </c>
      <c r="S2939" s="91">
        <v>10</v>
      </c>
      <c r="T2939" s="87" t="s">
        <v>691</v>
      </c>
      <c r="U2939" s="87">
        <v>25</v>
      </c>
      <c r="V2939" s="87">
        <v>44</v>
      </c>
      <c r="W2939" s="85" t="s">
        <v>691</v>
      </c>
      <c r="X2939" s="146">
        <v>5.2272000000000004E-3</v>
      </c>
      <c r="Y2939" s="21">
        <v>1.32</v>
      </c>
      <c r="Z2939" s="147">
        <v>59</v>
      </c>
      <c r="AA2939" s="147">
        <v>43</v>
      </c>
      <c r="AB2939" s="21">
        <v>2</v>
      </c>
      <c r="AC2939" s="21">
        <v>0</v>
      </c>
      <c r="AD2939" s="153">
        <f>VLOOKUP(D2939,'Dados Base'!$B:$K,9,FALSE)*31536000/VLOOKUP($F2939,F:H,MATCH(H2938,F2938:AF2938,0),FALSE)</f>
        <v>38374.772727272728</v>
      </c>
      <c r="AE2939" s="153">
        <f>VLOOKUP(D2939,'Dados Base'!$B:$K,10,FALSE)*31536000/VLOOKUP($F2939,F:H,MATCH(H2938,F2938:AF2938,0),FALSE)</f>
        <v>3882.2727272727275</v>
      </c>
      <c r="AF2939" s="148">
        <v>47.52</v>
      </c>
      <c r="AG2939" s="21" t="s">
        <v>692</v>
      </c>
      <c r="AH2939" s="148">
        <v>32.85</v>
      </c>
      <c r="AI2939" s="148">
        <v>20.29</v>
      </c>
      <c r="AJ2939" s="148">
        <v>100</v>
      </c>
      <c r="AK2939" s="72">
        <f>(SUMIFS('Banco de Indicadores Mun. (2)'!I:I,'Banco de Indicadores Mun. (2)'!B:B,'Banco de Indicadores - Mun. (1)'!B2939,'Banco de Indicadores Mun. (2)'!A:A,'Banco de Indicadores - Mun. (1)'!A2939) / VLOOKUP(D2939,'Dados Base'!$B:$K,8,FALSE)) * 100</f>
        <v>1.8027937219730938</v>
      </c>
      <c r="AL2939" s="72">
        <f>(SUMIFS('Banco de Indicadores Mun. (2)'!I:I,'Banco de Indicadores Mun. (2)'!B:B,'Banco de Indicadores - Mun. (1)'!B2939,'Banco de Indicadores Mun. (2)'!A:A,'Banco de Indicadores - Mun. (1)'!A2939) / VLOOKUP(D2939,'Dados Base'!$B:$K,9,FALSE)) * 100</f>
        <v>0.78214591439688708</v>
      </c>
      <c r="AM2939" s="72">
        <f>(SUMIFS('Banco de Indicadores Mun. (2)'!J:J,'Banco de Indicadores Mun. (2)'!B:B,'Banco de Indicadores - Mun. (1)'!B2939,'Banco de Indicadores Mun. (2)'!A:A,'Banco de Indicadores - Mun. (1)'!A2939) / VLOOKUP(D2939,'Dados Base'!$B:$K,7,FALSE)) * 100</f>
        <v>2.3510116959064327</v>
      </c>
      <c r="AN2939" s="72">
        <f>(SUMIFS('Banco de Indicadores Mun. (2)'!K:K,'Banco de Indicadores Mun. (2)'!B:B,'Banco de Indicadores - Mun. (1)'!B2939,'Banco de Indicadores Mun. (2)'!A:A,'Banco de Indicadores - Mun. (1)'!A2939) / VLOOKUP(D2939,'Dados Base'!$B:$K,10,FALSE)) * 100</f>
        <v>0</v>
      </c>
      <c r="AO2939" s="24">
        <v>0</v>
      </c>
      <c r="AP2939" s="25">
        <v>0</v>
      </c>
      <c r="AQ2939" s="17">
        <v>0</v>
      </c>
      <c r="AR2939" s="24">
        <v>9.8000000000000007</v>
      </c>
      <c r="AS2939" s="22">
        <v>87</v>
      </c>
      <c r="AT2939" s="22">
        <v>76.56</v>
      </c>
      <c r="AU2939" s="22">
        <v>57.843137254901968</v>
      </c>
      <c r="AV2939" s="22">
        <v>6.88</v>
      </c>
      <c r="AW2939" s="21">
        <v>0</v>
      </c>
      <c r="AX2939" s="21">
        <v>0</v>
      </c>
      <c r="AY2939" s="116">
        <v>173.35559565860814</v>
      </c>
    </row>
    <row r="2940" spans="1:51" ht="15" x14ac:dyDescent="0.25">
      <c r="A2940" s="144">
        <v>2013</v>
      </c>
      <c r="B2940" s="77" t="s">
        <v>360</v>
      </c>
      <c r="C2940" s="78">
        <v>12</v>
      </c>
      <c r="D2940" s="77">
        <v>3531902</v>
      </c>
      <c r="E2940" s="78">
        <v>353190212</v>
      </c>
      <c r="F2940" s="78" t="str">
        <f t="shared" si="126"/>
        <v>3531902122013</v>
      </c>
      <c r="G2940" s="96">
        <v>1.2824384690637736</v>
      </c>
      <c r="H2940" s="80">
        <f t="shared" si="125"/>
        <v>30081</v>
      </c>
      <c r="I2940" s="91">
        <v>29067</v>
      </c>
      <c r="J2940" s="97">
        <v>1014</v>
      </c>
      <c r="K2940" s="83">
        <f>(H2940)/VLOOKUP(D2940,'Dados Base'!$B:$K,6,FALSE)</f>
        <v>21.700644937886853</v>
      </c>
      <c r="L2940" s="88">
        <f t="shared" si="127"/>
        <v>96.629101426149404</v>
      </c>
      <c r="M2940" s="85" t="s">
        <v>702</v>
      </c>
      <c r="N2940" s="92">
        <v>0.71199999999999997</v>
      </c>
      <c r="O2940" s="91">
        <v>218</v>
      </c>
      <c r="P2940" s="91" t="s">
        <v>691</v>
      </c>
      <c r="Q2940" s="91" t="s">
        <v>691</v>
      </c>
      <c r="R2940" s="91" t="s">
        <v>691</v>
      </c>
      <c r="S2940" s="91">
        <v>36</v>
      </c>
      <c r="T2940" s="87" t="s">
        <v>691</v>
      </c>
      <c r="U2940" s="87">
        <v>293</v>
      </c>
      <c r="V2940" s="87">
        <v>259</v>
      </c>
      <c r="W2940" s="85" t="s">
        <v>691</v>
      </c>
      <c r="X2940" s="146">
        <v>8.7766017656249987E-2</v>
      </c>
      <c r="Y2940" s="21">
        <v>23.76</v>
      </c>
      <c r="Z2940" s="147">
        <v>0</v>
      </c>
      <c r="AA2940" s="147">
        <v>1604</v>
      </c>
      <c r="AB2940" s="21">
        <v>2</v>
      </c>
      <c r="AC2940" s="21">
        <v>0</v>
      </c>
      <c r="AD2940" s="153">
        <f>VLOOKUP(D2940,'Dados Base'!$B:$K,9,FALSE)*31536000/VLOOKUP($F2940,F:H,MATCH(H2939,F2939:AF2939,0),FALSE)</f>
        <v>18157.75805325621</v>
      </c>
      <c r="AE2940" s="153">
        <f>VLOOKUP(D2940,'Dados Base'!$B:$K,10,FALSE)*31536000/VLOOKUP($F2940,F:H,MATCH(H2939,F2939:AF2939,0),FALSE)</f>
        <v>2054.8040291213724</v>
      </c>
      <c r="AF2940" s="148">
        <v>95.85</v>
      </c>
      <c r="AG2940" s="21">
        <v>95.85</v>
      </c>
      <c r="AH2940" s="148">
        <v>95.85</v>
      </c>
      <c r="AI2940" s="148">
        <v>51.4</v>
      </c>
      <c r="AJ2940" s="148">
        <v>100</v>
      </c>
      <c r="AK2940" s="72">
        <f>(SUMIFS('Banco de Indicadores Mun. (2)'!I:I,'Banco de Indicadores Mun. (2)'!B:B,'Banco de Indicadores - Mun. (1)'!B2940,'Banco de Indicadores Mun. (2)'!A:A,'Banco de Indicadores - Mun. (1)'!A2940) / VLOOKUP(D2940,'Dados Base'!$B:$K,8,FALSE)) * 100</f>
        <v>21.059095394736836</v>
      </c>
      <c r="AL2940" s="72">
        <f>(SUMIFS('Banco de Indicadores Mun. (2)'!I:I,'Banco de Indicadores Mun. (2)'!B:B,'Banco de Indicadores - Mun. (1)'!B2940,'Banco de Indicadores Mun. (2)'!A:A,'Banco de Indicadores - Mun. (1)'!A2940) / VLOOKUP(D2940,'Dados Base'!$B:$K,9,FALSE)) * 100</f>
        <v>7.3925692840646633</v>
      </c>
      <c r="AM2940" s="72">
        <f>(SUMIFS('Banco de Indicadores Mun. (2)'!J:J,'Banco de Indicadores Mun. (2)'!B:B,'Banco de Indicadores - Mun. (1)'!B2940,'Banco de Indicadores Mun. (2)'!A:A,'Banco de Indicadores - Mun. (1)'!A2940) / VLOOKUP(D2940,'Dados Base'!$B:$K,7,FALSE)) * 100</f>
        <v>29.7963422330097</v>
      </c>
      <c r="AN2940" s="72">
        <f>(SUMIFS('Banco de Indicadores Mun. (2)'!K:K,'Banco de Indicadores Mun. (2)'!B:B,'Banco de Indicadores - Mun. (1)'!B2940,'Banco de Indicadores Mun. (2)'!A:A,'Banco de Indicadores - Mun. (1)'!A2940) / VLOOKUP(D2940,'Dados Base'!$B:$K,10,FALSE)) * 100</f>
        <v>2.6930459183673467</v>
      </c>
      <c r="AO2940" s="24">
        <v>0</v>
      </c>
      <c r="AP2940" s="25">
        <v>0</v>
      </c>
      <c r="AQ2940" s="17">
        <v>0</v>
      </c>
      <c r="AR2940" s="24">
        <v>10</v>
      </c>
      <c r="AS2940" s="22">
        <v>100</v>
      </c>
      <c r="AT2940" s="22">
        <v>0</v>
      </c>
      <c r="AU2940" s="22">
        <v>0</v>
      </c>
      <c r="AV2940" s="22">
        <v>1.5</v>
      </c>
      <c r="AW2940" s="21">
        <v>0</v>
      </c>
      <c r="AX2940" s="21">
        <v>0</v>
      </c>
      <c r="AY2940" s="116">
        <v>3.7212372395681266</v>
      </c>
    </row>
    <row r="2941" spans="1:51" ht="15" x14ac:dyDescent="0.25">
      <c r="A2941" s="144">
        <v>2013</v>
      </c>
      <c r="B2941" s="77" t="s">
        <v>361</v>
      </c>
      <c r="C2941" s="78">
        <v>5</v>
      </c>
      <c r="D2941" s="77">
        <v>3532009</v>
      </c>
      <c r="E2941" s="78">
        <v>35320095</v>
      </c>
      <c r="F2941" s="78" t="str">
        <f t="shared" si="126"/>
        <v>353200952013</v>
      </c>
      <c r="G2941" s="96">
        <v>1.5358698797694581</v>
      </c>
      <c r="H2941" s="80">
        <f t="shared" si="125"/>
        <v>12216</v>
      </c>
      <c r="I2941" s="91">
        <v>10630</v>
      </c>
      <c r="J2941" s="97">
        <v>1586</v>
      </c>
      <c r="K2941" s="83">
        <f>(H2941)/VLOOKUP(D2941,'Dados Base'!$B:$K,6,FALSE)</f>
        <v>83.38566552901024</v>
      </c>
      <c r="L2941" s="88">
        <f t="shared" si="127"/>
        <v>87.017026850032735</v>
      </c>
      <c r="M2941" s="85" t="s">
        <v>702</v>
      </c>
      <c r="N2941" s="92">
        <v>0.71499999999999997</v>
      </c>
      <c r="O2941" s="91">
        <v>65</v>
      </c>
      <c r="P2941" s="91" t="s">
        <v>691</v>
      </c>
      <c r="Q2941" s="91" t="s">
        <v>691</v>
      </c>
      <c r="R2941" s="91" t="s">
        <v>691</v>
      </c>
      <c r="S2941" s="91">
        <v>36</v>
      </c>
      <c r="T2941" s="87" t="s">
        <v>691</v>
      </c>
      <c r="U2941" s="87">
        <v>121</v>
      </c>
      <c r="V2941" s="87">
        <v>112</v>
      </c>
      <c r="W2941" s="85" t="s">
        <v>691</v>
      </c>
      <c r="X2941" s="146">
        <v>3.2384658416666663E-2</v>
      </c>
      <c r="Y2941" s="21">
        <v>7.55</v>
      </c>
      <c r="Z2941" s="147">
        <v>520</v>
      </c>
      <c r="AA2941" s="147">
        <v>62</v>
      </c>
      <c r="AB2941" s="21">
        <v>0</v>
      </c>
      <c r="AC2941" s="21">
        <v>1</v>
      </c>
      <c r="AD2941" s="153">
        <f>VLOOKUP(D2941,'Dados Base'!$B:$K,9,FALSE)*31536000/VLOOKUP($F2941,F:H,MATCH(H2940,F2940:AF2940,0),FALSE)</f>
        <v>4517.6817288801576</v>
      </c>
      <c r="AE2941" s="153">
        <f>VLOOKUP(D2941,'Dados Base'!$B:$K,10,FALSE)*31536000/VLOOKUP($F2941,F:H,MATCH(H2940,F2940:AF2940,0),FALSE)</f>
        <v>593.75245579567786</v>
      </c>
      <c r="AF2941" s="148">
        <v>87.09</v>
      </c>
      <c r="AG2941" s="21">
        <v>85.41</v>
      </c>
      <c r="AH2941" s="148">
        <v>83.61</v>
      </c>
      <c r="AI2941" s="148">
        <v>28.83</v>
      </c>
      <c r="AJ2941" s="148">
        <v>100</v>
      </c>
      <c r="AK2941" s="72">
        <f>(SUMIFS('Banco de Indicadores Mun. (2)'!I:I,'Banco de Indicadores Mun. (2)'!B:B,'Banco de Indicadores - Mun. (1)'!B2941,'Banco de Indicadores Mun. (2)'!A:A,'Banco de Indicadores - Mun. (1)'!A2941) / VLOOKUP(D2941,'Dados Base'!$B:$K,8,FALSE)) * 100</f>
        <v>8.8104090909090917</v>
      </c>
      <c r="AL2941" s="72">
        <f>(SUMIFS('Banco de Indicadores Mun. (2)'!I:I,'Banco de Indicadores Mun. (2)'!B:B,'Banco de Indicadores - Mun. (1)'!B2941,'Banco de Indicadores Mun. (2)'!A:A,'Banco de Indicadores - Mun. (1)'!A2941) / VLOOKUP(D2941,'Dados Base'!$B:$K,9,FALSE)) * 100</f>
        <v>3.3227828571428573</v>
      </c>
      <c r="AM2941" s="72">
        <f>(SUMIFS('Banco de Indicadores Mun. (2)'!J:J,'Banco de Indicadores Mun. (2)'!B:B,'Banco de Indicadores - Mun. (1)'!B2941,'Banco de Indicadores Mun. (2)'!A:A,'Banco de Indicadores - Mun. (1)'!A2941) / VLOOKUP(D2941,'Dados Base'!$B:$K,7,FALSE)) * 100</f>
        <v>12.85325581395349</v>
      </c>
      <c r="AN2941" s="72">
        <f>(SUMIFS('Banco de Indicadores Mun. (2)'!K:K,'Banco de Indicadores Mun. (2)'!B:B,'Banco de Indicadores - Mun. (1)'!B2941,'Banco de Indicadores Mun. (2)'!A:A,'Banco de Indicadores - Mun. (1)'!A2941) / VLOOKUP(D2941,'Dados Base'!$B:$K,10,FALSE)) * 100</f>
        <v>1.2520434782608694</v>
      </c>
      <c r="AO2941" s="24">
        <v>1</v>
      </c>
      <c r="AP2941" s="25">
        <v>0</v>
      </c>
      <c r="AQ2941" s="17">
        <v>0</v>
      </c>
      <c r="AR2941" s="24">
        <v>9.8000000000000007</v>
      </c>
      <c r="AS2941" s="22">
        <v>96</v>
      </c>
      <c r="AT2941" s="22">
        <v>96.000000000000014</v>
      </c>
      <c r="AU2941" s="22">
        <v>89.347079037800697</v>
      </c>
      <c r="AV2941" s="22">
        <v>9.94</v>
      </c>
      <c r="AW2941" s="21">
        <v>0</v>
      </c>
      <c r="AX2941" s="21">
        <v>1</v>
      </c>
      <c r="AY2941" s="116">
        <v>107.51633666606706</v>
      </c>
    </row>
    <row r="2942" spans="1:51" ht="15" x14ac:dyDescent="0.25">
      <c r="A2942" s="144">
        <v>2013</v>
      </c>
      <c r="B2942" s="77" t="s">
        <v>362</v>
      </c>
      <c r="C2942" s="78">
        <v>9</v>
      </c>
      <c r="D2942" s="77">
        <v>3532058</v>
      </c>
      <c r="E2942" s="78">
        <v>35320589</v>
      </c>
      <c r="F2942" s="78" t="str">
        <f t="shared" si="126"/>
        <v>353205892013</v>
      </c>
      <c r="G2942" s="96">
        <v>0.96386255116547304</v>
      </c>
      <c r="H2942" s="80">
        <f t="shared" si="125"/>
        <v>4395</v>
      </c>
      <c r="I2942" s="91">
        <v>3291</v>
      </c>
      <c r="J2942" s="97">
        <v>1104</v>
      </c>
      <c r="K2942" s="83">
        <f>(H2942)/VLOOKUP(D2942,'Dados Base'!$B:$K,6,FALSE)</f>
        <v>19.156169637798019</v>
      </c>
      <c r="L2942" s="88">
        <f t="shared" si="127"/>
        <v>74.88054607508532</v>
      </c>
      <c r="M2942" s="85" t="s">
        <v>702</v>
      </c>
      <c r="N2942" s="92">
        <v>0.74099999999999999</v>
      </c>
      <c r="O2942" s="91">
        <v>15</v>
      </c>
      <c r="P2942" s="91" t="s">
        <v>691</v>
      </c>
      <c r="Q2942" s="91" t="s">
        <v>691</v>
      </c>
      <c r="R2942" s="91" t="s">
        <v>691</v>
      </c>
      <c r="S2942" s="91">
        <v>10</v>
      </c>
      <c r="T2942" s="87" t="s">
        <v>691</v>
      </c>
      <c r="U2942" s="87">
        <v>22</v>
      </c>
      <c r="V2942" s="87">
        <v>17</v>
      </c>
      <c r="W2942" s="85" t="s">
        <v>691</v>
      </c>
      <c r="X2942" s="146">
        <v>1.1445312500000001E-2</v>
      </c>
      <c r="Y2942" s="21">
        <v>2.2999999999999998</v>
      </c>
      <c r="Z2942" s="147">
        <v>147</v>
      </c>
      <c r="AA2942" s="147">
        <v>30</v>
      </c>
      <c r="AB2942" s="21">
        <v>0</v>
      </c>
      <c r="AC2942" s="21">
        <v>0</v>
      </c>
      <c r="AD2942" s="153">
        <f>VLOOKUP(D2942,'Dados Base'!$B:$K,9,FALSE)*31536000/VLOOKUP($F2942,F:H,MATCH(H2941,F2941:AF2941,0),FALSE)</f>
        <v>22315.576791808875</v>
      </c>
      <c r="AE2942" s="153">
        <f>VLOOKUP(D2942,'Dados Base'!$B:$K,10,FALSE)*31536000/VLOOKUP($F2942,F:H,MATCH(H2941,F2941:AF2941,0),FALSE)</f>
        <v>2654.9078498293507</v>
      </c>
      <c r="AF2942" s="148">
        <v>100</v>
      </c>
      <c r="AG2942" s="21">
        <v>100</v>
      </c>
      <c r="AH2942" s="148">
        <v>100</v>
      </c>
      <c r="AI2942" s="148">
        <v>7.14</v>
      </c>
      <c r="AJ2942" s="148">
        <v>100</v>
      </c>
      <c r="AK2942" s="72">
        <f>(SUMIFS('Banco de Indicadores Mun. (2)'!I:I,'Banco de Indicadores Mun. (2)'!B:B,'Banco de Indicadores - Mun. (1)'!B2942,'Banco de Indicadores Mun. (2)'!A:A,'Banco de Indicadores - Mun. (1)'!A2942) / VLOOKUP(D2942,'Dados Base'!$B:$K,8,FALSE)) * 100</f>
        <v>50.881831858407075</v>
      </c>
      <c r="AL2942" s="72">
        <f>(SUMIFS('Banco de Indicadores Mun. (2)'!I:I,'Banco de Indicadores Mun. (2)'!B:B,'Banco de Indicadores - Mun. (1)'!B2942,'Banco de Indicadores Mun. (2)'!A:A,'Banco de Indicadores - Mun. (1)'!A2942) / VLOOKUP(D2942,'Dados Base'!$B:$K,9,FALSE)) * 100</f>
        <v>18.487610932475881</v>
      </c>
      <c r="AM2942" s="72">
        <f>(SUMIFS('Banco de Indicadores Mun. (2)'!J:J,'Banco de Indicadores Mun. (2)'!B:B,'Banco de Indicadores - Mun. (1)'!B2942,'Banco de Indicadores Mun. (2)'!A:A,'Banco de Indicadores - Mun. (1)'!A2942) / VLOOKUP(D2942,'Dados Base'!$B:$K,7,FALSE)) * 100</f>
        <v>75.360855263157887</v>
      </c>
      <c r="AN2942" s="72">
        <f>(SUMIFS('Banco de Indicadores Mun. (2)'!K:K,'Banco de Indicadores Mun. (2)'!B:B,'Banco de Indicadores - Mun. (1)'!B2942,'Banco de Indicadores Mun. (2)'!A:A,'Banco de Indicadores - Mun. (1)'!A2942) / VLOOKUP(D2942,'Dados Base'!$B:$K,10,FALSE)) * 100</f>
        <v>0.60059459459459474</v>
      </c>
      <c r="AO2942" s="24">
        <v>0</v>
      </c>
      <c r="AP2942" s="25">
        <v>0</v>
      </c>
      <c r="AQ2942" s="17">
        <v>0</v>
      </c>
      <c r="AR2942" s="24">
        <v>8.1999999999999993</v>
      </c>
      <c r="AS2942" s="22">
        <v>100</v>
      </c>
      <c r="AT2942" s="22">
        <v>100</v>
      </c>
      <c r="AU2942" s="22">
        <v>83.050847457627114</v>
      </c>
      <c r="AV2942" s="22">
        <v>10</v>
      </c>
      <c r="AW2942" s="21">
        <v>0</v>
      </c>
      <c r="AX2942" s="21">
        <v>0</v>
      </c>
      <c r="AY2942" s="116">
        <v>18.950550906229058</v>
      </c>
    </row>
    <row r="2943" spans="1:51" ht="15" x14ac:dyDescent="0.25">
      <c r="A2943" s="144">
        <v>2013</v>
      </c>
      <c r="B2943" s="77" t="s">
        <v>363</v>
      </c>
      <c r="C2943" s="78">
        <v>19</v>
      </c>
      <c r="D2943" s="77">
        <v>3532108</v>
      </c>
      <c r="E2943" s="78">
        <v>353210819</v>
      </c>
      <c r="F2943" s="78" t="str">
        <f t="shared" si="126"/>
        <v>3532108192013</v>
      </c>
      <c r="G2943" s="96">
        <v>0.40984801699586182</v>
      </c>
      <c r="H2943" s="80">
        <f t="shared" si="125"/>
        <v>4217</v>
      </c>
      <c r="I2943" s="91">
        <v>2592</v>
      </c>
      <c r="J2943" s="97">
        <v>1625</v>
      </c>
      <c r="K2943" s="83">
        <f>(H2943)/VLOOKUP(D2943,'Dados Base'!$B:$K,6,FALSE)</f>
        <v>16.984855807958755</v>
      </c>
      <c r="L2943" s="88">
        <f t="shared" si="127"/>
        <v>61.465496798672035</v>
      </c>
      <c r="M2943" s="85" t="s">
        <v>702</v>
      </c>
      <c r="N2943" s="92">
        <v>0.72599999999999998</v>
      </c>
      <c r="O2943" s="91">
        <v>43</v>
      </c>
      <c r="P2943" s="91" t="s">
        <v>691</v>
      </c>
      <c r="Q2943" s="91" t="s">
        <v>691</v>
      </c>
      <c r="R2943" s="91" t="s">
        <v>691</v>
      </c>
      <c r="S2943" s="91">
        <v>3</v>
      </c>
      <c r="T2943" s="87" t="s">
        <v>691</v>
      </c>
      <c r="U2943" s="87">
        <v>26</v>
      </c>
      <c r="V2943" s="87">
        <v>23</v>
      </c>
      <c r="W2943" s="85" t="s">
        <v>691</v>
      </c>
      <c r="X2943" s="146">
        <v>7.5609492187499999E-3</v>
      </c>
      <c r="Y2943" s="21">
        <v>1.88</v>
      </c>
      <c r="Z2943" s="147">
        <v>104</v>
      </c>
      <c r="AA2943" s="147">
        <v>41</v>
      </c>
      <c r="AB2943" s="21">
        <v>0</v>
      </c>
      <c r="AC2943" s="21">
        <v>0</v>
      </c>
      <c r="AD2943" s="153">
        <f>VLOOKUP(D2943,'Dados Base'!$B:$K,9,FALSE)*31536000/VLOOKUP($F2943,F:H,MATCH(H2942,F2942:AF2942,0),FALSE)</f>
        <v>13909.641925539483</v>
      </c>
      <c r="AE2943" s="153">
        <f>VLOOKUP(D2943,'Dados Base'!$B:$K,10,FALSE)*31536000/VLOOKUP($F2943,F:H,MATCH(H2942,F2942:AF2942,0),FALSE)</f>
        <v>1121.7453165757645</v>
      </c>
      <c r="AF2943" s="148">
        <v>68.849999999999994</v>
      </c>
      <c r="AG2943" s="21">
        <v>63.29</v>
      </c>
      <c r="AH2943" s="148">
        <v>64.3</v>
      </c>
      <c r="AI2943" s="148">
        <v>1.64</v>
      </c>
      <c r="AJ2943" s="148">
        <v>98.66</v>
      </c>
      <c r="AK2943" s="72">
        <f>(SUMIFS('Banco de Indicadores Mun. (2)'!I:I,'Banco de Indicadores Mun. (2)'!B:B,'Banco de Indicadores - Mun. (1)'!B2943,'Banco de Indicadores Mun. (2)'!A:A,'Banco de Indicadores - Mun. (1)'!A2943) / VLOOKUP(D2943,'Dados Base'!$B:$K,8,FALSE)) * 100</f>
        <v>9.8672131147540976E-2</v>
      </c>
      <c r="AL2943" s="72">
        <f>(SUMIFS('Banco de Indicadores Mun. (2)'!I:I,'Banco de Indicadores Mun. (2)'!B:B,'Banco de Indicadores - Mun. (1)'!B2943,'Banco de Indicadores Mun. (2)'!A:A,'Banco de Indicadores - Mun. (1)'!A2943) / VLOOKUP(D2943,'Dados Base'!$B:$K,9,FALSE)) * 100</f>
        <v>3.2360215053763436E-2</v>
      </c>
      <c r="AM2943" s="72">
        <f>(SUMIFS('Banco de Indicadores Mun. (2)'!J:J,'Banco de Indicadores Mun. (2)'!B:B,'Banco de Indicadores - Mun. (1)'!B2943,'Banco de Indicadores Mun. (2)'!A:A,'Banco de Indicadores - Mun. (1)'!A2943) / VLOOKUP(D2943,'Dados Base'!$B:$K,7,FALSE)) * 100</f>
        <v>0</v>
      </c>
      <c r="AN2943" s="72">
        <f>(SUMIFS('Banco de Indicadores Mun. (2)'!K:K,'Banco de Indicadores Mun. (2)'!B:B,'Banco de Indicadores - Mun. (1)'!B2943,'Banco de Indicadores Mun. (2)'!A:A,'Banco de Indicadores - Mun. (1)'!A2943) / VLOOKUP(D2943,'Dados Base'!$B:$K,10,FALSE)) * 100</f>
        <v>0.40126666666666672</v>
      </c>
      <c r="AO2943" s="24">
        <v>0</v>
      </c>
      <c r="AP2943" s="25">
        <v>0</v>
      </c>
      <c r="AQ2943" s="17">
        <v>0</v>
      </c>
      <c r="AR2943" s="24">
        <v>8.6999999999999993</v>
      </c>
      <c r="AS2943" s="22">
        <v>100</v>
      </c>
      <c r="AT2943" s="22">
        <v>100</v>
      </c>
      <c r="AU2943" s="22">
        <v>71.724137931034477</v>
      </c>
      <c r="AV2943" s="22">
        <v>7.85</v>
      </c>
      <c r="AW2943" s="21">
        <v>0</v>
      </c>
      <c r="AX2943" s="21">
        <v>0</v>
      </c>
      <c r="AY2943" s="116">
        <v>7.2470428169788228</v>
      </c>
    </row>
    <row r="2944" spans="1:51" ht="15" x14ac:dyDescent="0.25">
      <c r="A2944" s="144">
        <v>2013</v>
      </c>
      <c r="B2944" s="77" t="s">
        <v>364</v>
      </c>
      <c r="C2944" s="78">
        <v>22</v>
      </c>
      <c r="D2944" s="77">
        <v>3532157</v>
      </c>
      <c r="E2944" s="78">
        <v>353215722</v>
      </c>
      <c r="F2944" s="78" t="str">
        <f t="shared" si="126"/>
        <v>3532157222013</v>
      </c>
      <c r="G2944" s="96">
        <v>1.5348421219343544</v>
      </c>
      <c r="H2944" s="80">
        <f t="shared" si="125"/>
        <v>2817</v>
      </c>
      <c r="I2944" s="91">
        <v>2601</v>
      </c>
      <c r="J2944" s="97">
        <v>216</v>
      </c>
      <c r="K2944" s="83">
        <f>(H2944)/VLOOKUP(D2944,'Dados Base'!$B:$K,6,FALSE)</f>
        <v>9.8696657557284002</v>
      </c>
      <c r="L2944" s="88">
        <f t="shared" si="127"/>
        <v>92.332268370607025</v>
      </c>
      <c r="M2944" s="85" t="s">
        <v>702</v>
      </c>
      <c r="N2944" s="92">
        <v>0.71399999999999997</v>
      </c>
      <c r="O2944" s="91">
        <v>33</v>
      </c>
      <c r="P2944" s="91" t="s">
        <v>691</v>
      </c>
      <c r="Q2944" s="91" t="s">
        <v>691</v>
      </c>
      <c r="R2944" s="91" t="s">
        <v>691</v>
      </c>
      <c r="S2944" s="91" t="s">
        <v>693</v>
      </c>
      <c r="T2944" s="87" t="s">
        <v>691</v>
      </c>
      <c r="U2944" s="87">
        <v>18</v>
      </c>
      <c r="V2944" s="87">
        <v>16</v>
      </c>
      <c r="W2944" s="85" t="s">
        <v>691</v>
      </c>
      <c r="X2944" s="146">
        <v>6.2905664062499998E-3</v>
      </c>
      <c r="Y2944" s="21">
        <v>1.83</v>
      </c>
      <c r="Z2944" s="147">
        <v>111</v>
      </c>
      <c r="AA2944" s="147">
        <v>30</v>
      </c>
      <c r="AB2944" s="21">
        <v>0</v>
      </c>
      <c r="AC2944" s="21">
        <v>0</v>
      </c>
      <c r="AD2944" s="153">
        <f>VLOOKUP(D2944,'Dados Base'!$B:$K,9,FALSE)*31536000/VLOOKUP($F2944,F:H,MATCH(H2943,F2943:AF2943,0),FALSE)</f>
        <v>23733.162939297126</v>
      </c>
      <c r="AE2944" s="153">
        <f>VLOOKUP(D2944,'Dados Base'!$B:$K,10,FALSE)*31536000/VLOOKUP($F2944,F:H,MATCH(H2943,F2943:AF2943,0),FALSE)</f>
        <v>3358.466453674122</v>
      </c>
      <c r="AF2944" s="148">
        <v>85.75</v>
      </c>
      <c r="AG2944" s="21">
        <v>89.81</v>
      </c>
      <c r="AH2944" s="148">
        <v>85.75</v>
      </c>
      <c r="AI2944" s="148">
        <v>0</v>
      </c>
      <c r="AJ2944" s="148">
        <v>95.48</v>
      </c>
      <c r="AK2944" s="72">
        <f>(SUMIFS('Banco de Indicadores Mun. (2)'!I:I,'Banco de Indicadores Mun. (2)'!B:B,'Banco de Indicadores - Mun. (1)'!B2944,'Banco de Indicadores Mun. (2)'!A:A,'Banco de Indicadores - Mun. (1)'!A2944) / VLOOKUP(D2944,'Dados Base'!$B:$K,8,FALSE)) * 100</f>
        <v>0.62601851851851853</v>
      </c>
      <c r="AL2944" s="72">
        <f>(SUMIFS('Banco de Indicadores Mun. (2)'!I:I,'Banco de Indicadores Mun. (2)'!B:B,'Banco de Indicadores - Mun. (1)'!B2944,'Banco de Indicadores Mun. (2)'!A:A,'Banco de Indicadores - Mun. (1)'!A2944) / VLOOKUP(D2944,'Dados Base'!$B:$K,9,FALSE)) * 100</f>
        <v>0.31891509433962267</v>
      </c>
      <c r="AM2944" s="72">
        <f>(SUMIFS('Banco de Indicadores Mun. (2)'!J:J,'Banco de Indicadores Mun. (2)'!B:B,'Banco de Indicadores - Mun. (1)'!B2944,'Banco de Indicadores Mun. (2)'!A:A,'Banco de Indicadores - Mun. (1)'!A2944) / VLOOKUP(D2944,'Dados Base'!$B:$K,7,FALSE)) * 100</f>
        <v>0</v>
      </c>
      <c r="AN2944" s="72">
        <f>(SUMIFS('Banco de Indicadores Mun. (2)'!K:K,'Banco de Indicadores Mun. (2)'!B:B,'Banco de Indicadores - Mun. (1)'!B2944,'Banco de Indicadores Mun. (2)'!A:A,'Banco de Indicadores - Mun. (1)'!A2944) / VLOOKUP(D2944,'Dados Base'!$B:$K,10,FALSE)) * 100</f>
        <v>2.2536666666666667</v>
      </c>
      <c r="AO2944" s="24">
        <v>0</v>
      </c>
      <c r="AP2944" s="25">
        <v>0</v>
      </c>
      <c r="AQ2944" s="17">
        <v>0</v>
      </c>
      <c r="AR2944" s="24">
        <v>7.2</v>
      </c>
      <c r="AS2944" s="22">
        <v>98</v>
      </c>
      <c r="AT2944" s="22">
        <v>98.000000000000014</v>
      </c>
      <c r="AU2944" s="22">
        <v>78.723404255319153</v>
      </c>
      <c r="AV2944" s="22">
        <v>8.57</v>
      </c>
      <c r="AW2944" s="21">
        <v>0</v>
      </c>
      <c r="AX2944" s="21">
        <v>0</v>
      </c>
      <c r="AY2944" s="116">
        <v>106.00601854315912</v>
      </c>
    </row>
    <row r="2945" spans="1:51" ht="15" x14ac:dyDescent="0.25">
      <c r="A2945" s="144">
        <v>2013</v>
      </c>
      <c r="B2945" s="77" t="s">
        <v>365</v>
      </c>
      <c r="C2945" s="78">
        <v>22</v>
      </c>
      <c r="D2945" s="77">
        <v>3532207</v>
      </c>
      <c r="E2945" s="78">
        <v>353220722</v>
      </c>
      <c r="F2945" s="78" t="str">
        <f t="shared" si="126"/>
        <v>3532207222013</v>
      </c>
      <c r="G2945" s="96">
        <v>1.2667864972414566</v>
      </c>
      <c r="H2945" s="80">
        <f t="shared" si="125"/>
        <v>4447</v>
      </c>
      <c r="I2945" s="91">
        <v>3351</v>
      </c>
      <c r="J2945" s="97">
        <v>1096</v>
      </c>
      <c r="K2945" s="83">
        <f>(H2945)/VLOOKUP(D2945,'Dados Base'!$B:$K,6,FALSE)</f>
        <v>12.416931926062434</v>
      </c>
      <c r="L2945" s="88">
        <f t="shared" si="127"/>
        <v>75.3541713514729</v>
      </c>
      <c r="M2945" s="85" t="s">
        <v>702</v>
      </c>
      <c r="N2945" s="92">
        <v>0.71799999999999997</v>
      </c>
      <c r="O2945" s="91">
        <v>33</v>
      </c>
      <c r="P2945" s="91" t="s">
        <v>691</v>
      </c>
      <c r="Q2945" s="91" t="s">
        <v>691</v>
      </c>
      <c r="R2945" s="91" t="s">
        <v>691</v>
      </c>
      <c r="S2945" s="91">
        <v>5</v>
      </c>
      <c r="T2945" s="87" t="s">
        <v>691</v>
      </c>
      <c r="U2945" s="87">
        <v>19</v>
      </c>
      <c r="V2945" s="87">
        <v>18</v>
      </c>
      <c r="W2945" s="85" t="s">
        <v>691</v>
      </c>
      <c r="X2945" s="146">
        <v>8.4423515625000004E-3</v>
      </c>
      <c r="Y2945" s="21">
        <v>2.31</v>
      </c>
      <c r="Z2945" s="147">
        <v>150</v>
      </c>
      <c r="AA2945" s="147">
        <v>28</v>
      </c>
      <c r="AB2945" s="21">
        <v>0</v>
      </c>
      <c r="AC2945" s="21">
        <v>0</v>
      </c>
      <c r="AD2945" s="153">
        <f>VLOOKUP(D2945,'Dados Base'!$B:$K,9,FALSE)*31536000/VLOOKUP($F2945,F:H,MATCH(H2944,F2944:AF2944,0),FALSE)</f>
        <v>19076.195187767033</v>
      </c>
      <c r="AE2945" s="153">
        <f>VLOOKUP(D2945,'Dados Base'!$B:$K,10,FALSE)*31536000/VLOOKUP($F2945,F:H,MATCH(H2944,F2944:AF2944,0),FALSE)</f>
        <v>2694.7785023611432</v>
      </c>
      <c r="AF2945" s="148">
        <v>72.900000000000006</v>
      </c>
      <c r="AG2945" s="21">
        <v>84.36</v>
      </c>
      <c r="AH2945" s="148">
        <v>72.17</v>
      </c>
      <c r="AI2945" s="148">
        <v>12.86</v>
      </c>
      <c r="AJ2945" s="148">
        <v>100</v>
      </c>
      <c r="AK2945" s="72">
        <f>(SUMIFS('Banco de Indicadores Mun. (2)'!I:I,'Banco de Indicadores Mun. (2)'!B:B,'Banco de Indicadores - Mun. (1)'!B2945,'Banco de Indicadores Mun. (2)'!A:A,'Banco de Indicadores - Mun. (1)'!A2945) / VLOOKUP(D2945,'Dados Base'!$B:$K,8,FALSE)) * 100</f>
        <v>5.8913722627737224</v>
      </c>
      <c r="AL2945" s="72">
        <f>(SUMIFS('Banco de Indicadores Mun. (2)'!I:I,'Banco de Indicadores Mun. (2)'!B:B,'Banco de Indicadores - Mun. (1)'!B2945,'Banco de Indicadores Mun. (2)'!A:A,'Banco de Indicadores - Mun. (1)'!A2945) / VLOOKUP(D2945,'Dados Base'!$B:$K,9,FALSE)) * 100</f>
        <v>3.0004386617100374</v>
      </c>
      <c r="AM2945" s="72">
        <f>(SUMIFS('Banco de Indicadores Mun. (2)'!J:J,'Banco de Indicadores Mun. (2)'!B:B,'Banco de Indicadores - Mun. (1)'!B2945,'Banco de Indicadores Mun. (2)'!A:A,'Banco de Indicadores - Mun. (1)'!A2945) / VLOOKUP(D2945,'Dados Base'!$B:$K,7,FALSE)) * 100</f>
        <v>2.300787878787879</v>
      </c>
      <c r="AN2945" s="72">
        <f>(SUMIFS('Banco de Indicadores Mun. (2)'!K:K,'Banco de Indicadores Mun. (2)'!B:B,'Banco de Indicadores - Mun. (1)'!B2945,'Banco de Indicadores Mun. (2)'!A:A,'Banco de Indicadores - Mun. (1)'!A2945) / VLOOKUP(D2945,'Dados Base'!$B:$K,10,FALSE)) * 100</f>
        <v>15.245789473684207</v>
      </c>
      <c r="AO2945" s="24">
        <v>0</v>
      </c>
      <c r="AP2945" s="25">
        <v>0</v>
      </c>
      <c r="AQ2945" s="17">
        <v>0</v>
      </c>
      <c r="AR2945" s="24">
        <v>8.5</v>
      </c>
      <c r="AS2945" s="22">
        <v>98</v>
      </c>
      <c r="AT2945" s="22">
        <v>98</v>
      </c>
      <c r="AU2945" s="22">
        <v>84.269662921348313</v>
      </c>
      <c r="AV2945" s="22">
        <v>9.9700000000000006</v>
      </c>
      <c r="AW2945" s="21">
        <v>0</v>
      </c>
      <c r="AX2945" s="21">
        <v>0</v>
      </c>
      <c r="AY2945" s="116">
        <v>77.491266475191225</v>
      </c>
    </row>
    <row r="2946" spans="1:51" ht="15" x14ac:dyDescent="0.25">
      <c r="A2946" s="144">
        <v>2013</v>
      </c>
      <c r="B2946" s="77" t="s">
        <v>366</v>
      </c>
      <c r="C2946" s="78">
        <v>2</v>
      </c>
      <c r="D2946" s="77">
        <v>3532306</v>
      </c>
      <c r="E2946" s="78">
        <v>35323062</v>
      </c>
      <c r="F2946" s="78" t="str">
        <f t="shared" si="126"/>
        <v>353230622013</v>
      </c>
      <c r="G2946" s="96">
        <v>-0.34232030105808553</v>
      </c>
      <c r="H2946" s="80">
        <f t="shared" ref="H2946:H3009" si="128">SUM(I2946:J2946)</f>
        <v>6679</v>
      </c>
      <c r="I2946" s="91">
        <v>2803</v>
      </c>
      <c r="J2946" s="97">
        <v>3876</v>
      </c>
      <c r="K2946" s="83">
        <f>(H2946)/VLOOKUP(D2946,'Dados Base'!$B:$K,6,FALSE)</f>
        <v>8.0217628901886844</v>
      </c>
      <c r="L2946" s="88">
        <f t="shared" si="127"/>
        <v>41.967360383290917</v>
      </c>
      <c r="M2946" s="85" t="s">
        <v>702</v>
      </c>
      <c r="N2946" s="92">
        <v>0.65500000000000003</v>
      </c>
      <c r="O2946" s="91">
        <v>61</v>
      </c>
      <c r="P2946" s="91" t="s">
        <v>691</v>
      </c>
      <c r="Q2946" s="91" t="s">
        <v>691</v>
      </c>
      <c r="R2946" s="91" t="s">
        <v>691</v>
      </c>
      <c r="S2946" s="91">
        <v>5</v>
      </c>
      <c r="T2946" s="87" t="s">
        <v>691</v>
      </c>
      <c r="U2946" s="87">
        <v>35</v>
      </c>
      <c r="V2946" s="87">
        <v>22</v>
      </c>
      <c r="W2946" s="85" t="s">
        <v>691</v>
      </c>
      <c r="X2946" s="146">
        <v>1.0964691666666667E-2</v>
      </c>
      <c r="Y2946" s="21">
        <v>1.99</v>
      </c>
      <c r="Z2946" s="147">
        <v>70</v>
      </c>
      <c r="AA2946" s="147">
        <v>84</v>
      </c>
      <c r="AB2946" s="21">
        <v>1</v>
      </c>
      <c r="AC2946" s="21">
        <v>0</v>
      </c>
      <c r="AD2946" s="153">
        <f>VLOOKUP(D2946,'Dados Base'!$B:$K,9,FALSE)*31536000/VLOOKUP($F2946,F:H,MATCH(H2945,F2945:AF2945,0),FALSE)</f>
        <v>58926.378200329389</v>
      </c>
      <c r="AE2946" s="153">
        <f>VLOOKUP(D2946,'Dados Base'!$B:$K,10,FALSE)*31536000/VLOOKUP($F2946,F:H,MATCH(H2945,F2945:AF2945,0),FALSE)</f>
        <v>5949.2977990717209</v>
      </c>
      <c r="AF2946" s="148">
        <v>63.04</v>
      </c>
      <c r="AG2946" s="21" t="s">
        <v>692</v>
      </c>
      <c r="AH2946" s="148">
        <v>63.04</v>
      </c>
      <c r="AI2946" s="148">
        <v>95.79</v>
      </c>
      <c r="AJ2946" s="148">
        <v>100</v>
      </c>
      <c r="AK2946" s="72">
        <f>(SUMIFS('Banco de Indicadores Mun. (2)'!I:I,'Banco de Indicadores Mun. (2)'!B:B,'Banco de Indicadores - Mun. (1)'!B2946,'Banco de Indicadores Mun. (2)'!A:A,'Banco de Indicadores - Mun. (1)'!A2946) / VLOOKUP(D2946,'Dados Base'!$B:$K,8,FALSE)) * 100</f>
        <v>0.28338518518518524</v>
      </c>
      <c r="AL2946" s="72">
        <f>(SUMIFS('Banco de Indicadores Mun. (2)'!I:I,'Banco de Indicadores Mun. (2)'!B:B,'Banco de Indicadores - Mun. (1)'!B2946,'Banco de Indicadores Mun. (2)'!A:A,'Banco de Indicadores - Mun. (1)'!A2946) / VLOOKUP(D2946,'Dados Base'!$B:$K,9,FALSE)) * 100</f>
        <v>0.12261858974358976</v>
      </c>
      <c r="AM2946" s="72">
        <f>(SUMIFS('Banco de Indicadores Mun. (2)'!J:J,'Banco de Indicadores Mun. (2)'!B:B,'Banco de Indicadores - Mun. (1)'!B2946,'Banco de Indicadores Mun. (2)'!A:A,'Banco de Indicadores - Mun. (1)'!A2946) / VLOOKUP(D2946,'Dados Base'!$B:$K,7,FALSE)) * 100</f>
        <v>0.35523671497584552</v>
      </c>
      <c r="AN2946" s="72">
        <f>(SUMIFS('Banco de Indicadores Mun. (2)'!K:K,'Banco de Indicadores Mun. (2)'!B:B,'Banco de Indicadores - Mun. (1)'!B2946,'Banco de Indicadores Mun. (2)'!A:A,'Banco de Indicadores - Mun. (1)'!A2946) / VLOOKUP(D2946,'Dados Base'!$B:$K,10,FALSE)) * 100</f>
        <v>4.7301587301587275E-2</v>
      </c>
      <c r="AO2946" s="24">
        <v>0</v>
      </c>
      <c r="AP2946" s="25">
        <v>0</v>
      </c>
      <c r="AQ2946" s="17">
        <v>0</v>
      </c>
      <c r="AR2946" s="24">
        <v>7.4</v>
      </c>
      <c r="AS2946" s="22">
        <v>96</v>
      </c>
      <c r="AT2946" s="22">
        <v>48.000000000000007</v>
      </c>
      <c r="AU2946" s="22">
        <v>45.454545454545453</v>
      </c>
      <c r="AV2946" s="22">
        <v>5.65</v>
      </c>
      <c r="AW2946" s="21">
        <v>0</v>
      </c>
      <c r="AX2946" s="21">
        <v>0</v>
      </c>
      <c r="AY2946" s="116">
        <v>0</v>
      </c>
    </row>
    <row r="2947" spans="1:51" ht="15" x14ac:dyDescent="0.25">
      <c r="A2947" s="144">
        <v>2013</v>
      </c>
      <c r="B2947" s="77" t="s">
        <v>367</v>
      </c>
      <c r="C2947" s="78">
        <v>5</v>
      </c>
      <c r="D2947" s="77">
        <v>3532405</v>
      </c>
      <c r="E2947" s="78">
        <v>35324055</v>
      </c>
      <c r="F2947" s="78" t="str">
        <f t="shared" ref="F2947:F3010" si="129">CONCATENATE(E2947,A2947)</f>
        <v>353240552013</v>
      </c>
      <c r="G2947" s="96">
        <v>1.2215014603763175</v>
      </c>
      <c r="H2947" s="80">
        <f t="shared" si="128"/>
        <v>17021</v>
      </c>
      <c r="I2947" s="91">
        <v>15450</v>
      </c>
      <c r="J2947" s="97">
        <v>1571</v>
      </c>
      <c r="K2947" s="83">
        <f>(H2947)/VLOOKUP(D2947,'Dados Base'!$B:$K,6,FALSE)</f>
        <v>52.125313897225453</v>
      </c>
      <c r="L2947" s="88">
        <f t="shared" si="127"/>
        <v>90.770225016156516</v>
      </c>
      <c r="M2947" s="85" t="s">
        <v>702</v>
      </c>
      <c r="N2947" s="92">
        <v>0.67800000000000005</v>
      </c>
      <c r="O2947" s="91">
        <v>41</v>
      </c>
      <c r="P2947" s="91" t="s">
        <v>691</v>
      </c>
      <c r="Q2947" s="91" t="s">
        <v>691</v>
      </c>
      <c r="R2947" s="91" t="s">
        <v>691</v>
      </c>
      <c r="S2947" s="91">
        <v>30</v>
      </c>
      <c r="T2947" s="87" t="s">
        <v>691</v>
      </c>
      <c r="U2947" s="87">
        <v>76</v>
      </c>
      <c r="V2947" s="87">
        <v>84</v>
      </c>
      <c r="W2947" s="85" t="s">
        <v>691</v>
      </c>
      <c r="X2947" s="146">
        <v>1.6227573177083329E-2</v>
      </c>
      <c r="Y2947" s="21">
        <v>10.35</v>
      </c>
      <c r="Z2947" s="147">
        <v>309</v>
      </c>
      <c r="AA2947" s="147">
        <v>490</v>
      </c>
      <c r="AB2947" s="21">
        <v>1</v>
      </c>
      <c r="AC2947" s="21">
        <v>0</v>
      </c>
      <c r="AD2947" s="153">
        <f>VLOOKUP(D2947,'Dados Base'!$B:$K,9,FALSE)*31536000/VLOOKUP($F2947,F:H,MATCH(H2946,F2946:AF2946,0),FALSE)</f>
        <v>7670.468245108982</v>
      </c>
      <c r="AE2947" s="153">
        <f>VLOOKUP(D2947,'Dados Base'!$B:$K,10,FALSE)*31536000/VLOOKUP($F2947,F:H,MATCH(H2946,F2946:AF2946,0),FALSE)</f>
        <v>1019.0235591328359</v>
      </c>
      <c r="AF2947" s="148">
        <v>36.61</v>
      </c>
      <c r="AG2947" s="21">
        <v>67</v>
      </c>
      <c r="AH2947" s="148">
        <v>13.54</v>
      </c>
      <c r="AI2947" s="148">
        <v>19.559999999999999</v>
      </c>
      <c r="AJ2947" s="148">
        <v>43.2</v>
      </c>
      <c r="AK2947" s="72">
        <f>(SUMIFS('Banco de Indicadores Mun. (2)'!I:I,'Banco de Indicadores Mun. (2)'!B:B,'Banco de Indicadores - Mun. (1)'!B2947,'Banco de Indicadores Mun. (2)'!A:A,'Banco de Indicadores - Mun. (1)'!A2947) / VLOOKUP(D2947,'Dados Base'!$B:$K,8,FALSE)) * 100</f>
        <v>1977.1332993630572</v>
      </c>
      <c r="AL2947" s="72">
        <f>(SUMIFS('Banco de Indicadores Mun. (2)'!I:I,'Banco de Indicadores Mun. (2)'!B:B,'Banco de Indicadores - Mun. (1)'!B2947,'Banco de Indicadores Mun. (2)'!A:A,'Banco de Indicadores - Mun. (1)'!A2947) / VLOOKUP(D2947,'Dados Base'!$B:$K,9,FALSE)) * 100</f>
        <v>749.78243478260879</v>
      </c>
      <c r="AM2947" s="72">
        <f>(SUMIFS('Banco de Indicadores Mun. (2)'!J:J,'Banco de Indicadores Mun. (2)'!B:B,'Banco de Indicadores - Mun. (1)'!B2947,'Banco de Indicadores Mun. (2)'!A:A,'Banco de Indicadores - Mun. (1)'!A2947) / VLOOKUP(D2947,'Dados Base'!$B:$K,7,FALSE)) * 100</f>
        <v>3042.4073039215687</v>
      </c>
      <c r="AN2947" s="72">
        <f>(SUMIFS('Banco de Indicadores Mun. (2)'!K:K,'Banco de Indicadores Mun. (2)'!B:B,'Banco de Indicadores - Mun. (1)'!B2947,'Banco de Indicadores Mun. (2)'!A:A,'Banco de Indicadores - Mun. (1)'!A2947) / VLOOKUP(D2947,'Dados Base'!$B:$K,10,FALSE)) * 100</f>
        <v>1.5342363636363643</v>
      </c>
      <c r="AO2947" s="24">
        <v>0</v>
      </c>
      <c r="AP2947" s="25">
        <v>0</v>
      </c>
      <c r="AQ2947" s="17">
        <v>0</v>
      </c>
      <c r="AR2947" s="24">
        <v>9.8000000000000007</v>
      </c>
      <c r="AS2947" s="22">
        <v>46</v>
      </c>
      <c r="AT2947" s="22">
        <v>46</v>
      </c>
      <c r="AU2947" s="22">
        <v>38.673341677096367</v>
      </c>
      <c r="AV2947" s="22">
        <v>5.2</v>
      </c>
      <c r="AW2947" s="21">
        <v>0</v>
      </c>
      <c r="AX2947" s="21">
        <v>0</v>
      </c>
      <c r="AY2947" s="116">
        <v>200.58452141068815</v>
      </c>
    </row>
    <row r="2948" spans="1:51" ht="15" x14ac:dyDescent="0.25">
      <c r="A2948" s="144">
        <v>2013</v>
      </c>
      <c r="B2948" s="77" t="s">
        <v>368</v>
      </c>
      <c r="C2948" s="78">
        <v>18</v>
      </c>
      <c r="D2948" s="77">
        <v>3532504</v>
      </c>
      <c r="E2948" s="78">
        <v>353250418</v>
      </c>
      <c r="F2948" s="78" t="str">
        <f t="shared" si="129"/>
        <v>3532504182013</v>
      </c>
      <c r="G2948" s="96">
        <v>-0.16442606584871067</v>
      </c>
      <c r="H2948" s="80">
        <f t="shared" si="128"/>
        <v>8739</v>
      </c>
      <c r="I2948" s="91">
        <v>7944</v>
      </c>
      <c r="J2948" s="97">
        <v>795</v>
      </c>
      <c r="K2948" s="83">
        <f>(H2948)/VLOOKUP(D2948,'Dados Base'!$B:$K,6,FALSE)</f>
        <v>37.645386404755754</v>
      </c>
      <c r="L2948" s="88">
        <f t="shared" si="127"/>
        <v>90.902849296258154</v>
      </c>
      <c r="M2948" s="85" t="s">
        <v>702</v>
      </c>
      <c r="N2948" s="92">
        <v>0.754</v>
      </c>
      <c r="O2948" s="91">
        <v>103</v>
      </c>
      <c r="P2948" s="91" t="s">
        <v>691</v>
      </c>
      <c r="Q2948" s="91" t="s">
        <v>691</v>
      </c>
      <c r="R2948" s="91" t="s">
        <v>691</v>
      </c>
      <c r="S2948" s="91">
        <v>29</v>
      </c>
      <c r="T2948" s="87" t="s">
        <v>691</v>
      </c>
      <c r="U2948" s="87">
        <v>64</v>
      </c>
      <c r="V2948" s="87">
        <v>38</v>
      </c>
      <c r="W2948" s="85" t="s">
        <v>691</v>
      </c>
      <c r="X2948" s="146">
        <v>2.0166855536920342E-2</v>
      </c>
      <c r="Y2948" s="21">
        <v>5.7</v>
      </c>
      <c r="Z2948" s="147">
        <v>379</v>
      </c>
      <c r="AA2948" s="147">
        <v>60</v>
      </c>
      <c r="AB2948" s="21">
        <v>1</v>
      </c>
      <c r="AC2948" s="21">
        <v>0</v>
      </c>
      <c r="AD2948" s="153">
        <f>VLOOKUP(D2948,'Dados Base'!$B:$K,9,FALSE)*31536000/VLOOKUP($F2948,F:H,MATCH(H2947,F2947:AF2947,0),FALSE)</f>
        <v>6351.2255406797112</v>
      </c>
      <c r="AE2948" s="153">
        <f>VLOOKUP(D2948,'Dados Base'!$B:$K,10,FALSE)*31536000/VLOOKUP($F2948,F:H,MATCH(H2947,F2947:AF2947,0),FALSE)</f>
        <v>541.29763130792992</v>
      </c>
      <c r="AF2948" s="148" t="s">
        <v>692</v>
      </c>
      <c r="AG2948" s="21" t="s">
        <v>692</v>
      </c>
      <c r="AH2948" s="148" t="s">
        <v>692</v>
      </c>
      <c r="AI2948" s="148" t="s">
        <v>692</v>
      </c>
      <c r="AJ2948" s="148" t="s">
        <v>692</v>
      </c>
      <c r="AK2948" s="72">
        <f>(SUMIFS('Banco de Indicadores Mun. (2)'!I:I,'Banco de Indicadores Mun. (2)'!B:B,'Banco de Indicadores - Mun. (1)'!B2948,'Banco de Indicadores Mun. (2)'!A:A,'Banco de Indicadores - Mun. (1)'!A2948) / VLOOKUP(D2948,'Dados Base'!$B:$K,8,FALSE)) * 100</f>
        <v>1.8500000000000005</v>
      </c>
      <c r="AL2948" s="72">
        <f>(SUMIFS('Banco de Indicadores Mun. (2)'!I:I,'Banco de Indicadores Mun. (2)'!B:B,'Banco de Indicadores - Mun. (1)'!B2948,'Banco de Indicadores Mun. (2)'!A:A,'Banco de Indicadores - Mun. (1)'!A2948) / VLOOKUP(D2948,'Dados Base'!$B:$K,9,FALSE)) * 100</f>
        <v>0.63068181818181834</v>
      </c>
      <c r="AM2948" s="72">
        <f>(SUMIFS('Banco de Indicadores Mun. (2)'!J:J,'Banco de Indicadores Mun. (2)'!B:B,'Banco de Indicadores - Mun. (1)'!B2948,'Banco de Indicadores Mun. (2)'!A:A,'Banco de Indicadores - Mun. (1)'!A2948) / VLOOKUP(D2948,'Dados Base'!$B:$K,7,FALSE)) * 100</f>
        <v>0.55040000000000011</v>
      </c>
      <c r="AN2948" s="72">
        <f>(SUMIFS('Banco de Indicadores Mun. (2)'!K:K,'Banco de Indicadores Mun. (2)'!B:B,'Banco de Indicadores - Mun. (1)'!B2948,'Banco de Indicadores Mun. (2)'!A:A,'Banco de Indicadores - Mun. (1)'!A2948) / VLOOKUP(D2948,'Dados Base'!$B:$K,10,FALSE)) * 100</f>
        <v>5.7488000000000019</v>
      </c>
      <c r="AO2948" s="24">
        <v>0</v>
      </c>
      <c r="AP2948" s="25">
        <v>0</v>
      </c>
      <c r="AQ2948" s="17">
        <v>0</v>
      </c>
      <c r="AR2948" s="24">
        <v>7.3</v>
      </c>
      <c r="AS2948" s="22">
        <v>96</v>
      </c>
      <c r="AT2948" s="22">
        <v>96</v>
      </c>
      <c r="AU2948" s="22">
        <v>86.332574031890658</v>
      </c>
      <c r="AV2948" s="22">
        <v>9.64</v>
      </c>
      <c r="AW2948" s="21">
        <v>1</v>
      </c>
      <c r="AX2948" s="21">
        <v>0</v>
      </c>
      <c r="AY2948" s="116">
        <v>8.8304392052989655</v>
      </c>
    </row>
    <row r="2949" spans="1:51" ht="15" x14ac:dyDescent="0.25">
      <c r="A2949" s="144">
        <v>2013</v>
      </c>
      <c r="B2949" s="77" t="s">
        <v>369</v>
      </c>
      <c r="C2949" s="78">
        <v>18</v>
      </c>
      <c r="D2949" s="77">
        <v>3532603</v>
      </c>
      <c r="E2949" s="78">
        <v>353260318</v>
      </c>
      <c r="F2949" s="78" t="str">
        <f t="shared" si="129"/>
        <v>3532603182013</v>
      </c>
      <c r="G2949" s="96">
        <v>0.35615850976729035</v>
      </c>
      <c r="H2949" s="80">
        <f t="shared" si="128"/>
        <v>10765</v>
      </c>
      <c r="I2949" s="91">
        <v>8825</v>
      </c>
      <c r="J2949" s="97">
        <v>1940</v>
      </c>
      <c r="K2949" s="83">
        <f>(H2949)/VLOOKUP(D2949,'Dados Base'!$B:$K,6,FALSE)</f>
        <v>24.610214439211742</v>
      </c>
      <c r="L2949" s="88">
        <f t="shared" si="127"/>
        <v>81.978634463539251</v>
      </c>
      <c r="M2949" s="85" t="s">
        <v>702</v>
      </c>
      <c r="N2949" s="92">
        <v>0.751</v>
      </c>
      <c r="O2949" s="91">
        <v>116</v>
      </c>
      <c r="P2949" s="91" t="s">
        <v>691</v>
      </c>
      <c r="Q2949" s="91" t="s">
        <v>691</v>
      </c>
      <c r="R2949" s="91" t="s">
        <v>691</v>
      </c>
      <c r="S2949" s="91">
        <v>29</v>
      </c>
      <c r="T2949" s="87" t="s">
        <v>691</v>
      </c>
      <c r="U2949" s="87">
        <v>132</v>
      </c>
      <c r="V2949" s="87">
        <v>97</v>
      </c>
      <c r="W2949" s="85" t="s">
        <v>691</v>
      </c>
      <c r="X2949" s="146">
        <v>2.3478352864583333E-2</v>
      </c>
      <c r="Y2949" s="21">
        <v>6.35</v>
      </c>
      <c r="Z2949" s="147">
        <v>464</v>
      </c>
      <c r="AA2949" s="147">
        <v>26</v>
      </c>
      <c r="AB2949" s="21">
        <v>1</v>
      </c>
      <c r="AC2949" s="21">
        <v>0</v>
      </c>
      <c r="AD2949" s="153">
        <f>VLOOKUP(D2949,'Dados Base'!$B:$K,9,FALSE)*31536000/VLOOKUP($F2949,F:H,MATCH(H2948,F2948:AF2948,0),FALSE)</f>
        <v>9491.5596841616352</v>
      </c>
      <c r="AE2949" s="153">
        <f>VLOOKUP(D2949,'Dados Base'!$B:$K,10,FALSE)*31536000/VLOOKUP($F2949,F:H,MATCH(H2948,F2948:AF2948,0),FALSE)</f>
        <v>761.66836971667442</v>
      </c>
      <c r="AF2949" s="148">
        <v>83.75</v>
      </c>
      <c r="AG2949" s="21">
        <v>81.010000000000005</v>
      </c>
      <c r="AH2949" s="148">
        <v>82.7</v>
      </c>
      <c r="AI2949" s="148">
        <v>15.24</v>
      </c>
      <c r="AJ2949" s="148">
        <v>100</v>
      </c>
      <c r="AK2949" s="72">
        <f>(SUMIFS('Banco de Indicadores Mun. (2)'!I:I,'Banco de Indicadores Mun. (2)'!B:B,'Banco de Indicadores - Mun. (1)'!B2949,'Banco de Indicadores Mun. (2)'!A:A,'Banco de Indicadores - Mun. (1)'!A2949) / VLOOKUP(D2949,'Dados Base'!$B:$K,8,FALSE)) * 100</f>
        <v>6.5828627450980406</v>
      </c>
      <c r="AL2949" s="72">
        <f>(SUMIFS('Banco de Indicadores Mun. (2)'!I:I,'Banco de Indicadores Mun. (2)'!B:B,'Banco de Indicadores - Mun. (1)'!B2949,'Banco de Indicadores Mun. (2)'!A:A,'Banco de Indicadores - Mun. (1)'!A2949) / VLOOKUP(D2949,'Dados Base'!$B:$K,9,FALSE)) * 100</f>
        <v>2.0723827160493831</v>
      </c>
      <c r="AM2949" s="72">
        <f>(SUMIFS('Banco de Indicadores Mun. (2)'!J:J,'Banco de Indicadores Mun. (2)'!B:B,'Banco de Indicadores - Mun. (1)'!B2949,'Banco de Indicadores Mun. (2)'!A:A,'Banco de Indicadores - Mun. (1)'!A2949) / VLOOKUP(D2949,'Dados Base'!$B:$K,7,FALSE)) * 100</f>
        <v>6.6305394736842116</v>
      </c>
      <c r="AN2949" s="72">
        <f>(SUMIFS('Banco de Indicadores Mun. (2)'!K:K,'Banco de Indicadores Mun. (2)'!B:B,'Banco de Indicadores - Mun. (1)'!B2949,'Banco de Indicadores Mun. (2)'!A:A,'Banco de Indicadores - Mun. (1)'!A2949) / VLOOKUP(D2949,'Dados Base'!$B:$K,10,FALSE)) * 100</f>
        <v>6.4434999999999993</v>
      </c>
      <c r="AO2949" s="24">
        <v>0</v>
      </c>
      <c r="AP2949" s="25">
        <v>0</v>
      </c>
      <c r="AQ2949" s="17">
        <v>0</v>
      </c>
      <c r="AR2949" s="24">
        <v>9</v>
      </c>
      <c r="AS2949" s="22">
        <v>99</v>
      </c>
      <c r="AT2949" s="22">
        <v>99</v>
      </c>
      <c r="AU2949" s="22">
        <v>94.693877551020407</v>
      </c>
      <c r="AV2949" s="22">
        <v>9.99</v>
      </c>
      <c r="AW2949" s="21">
        <v>0</v>
      </c>
      <c r="AX2949" s="21">
        <v>0</v>
      </c>
      <c r="AY2949" s="116">
        <v>37.787650069663698</v>
      </c>
    </row>
    <row r="2950" spans="1:51" ht="15" x14ac:dyDescent="0.25">
      <c r="A2950" s="144">
        <v>2013</v>
      </c>
      <c r="B2950" s="77" t="s">
        <v>370</v>
      </c>
      <c r="C2950" s="78">
        <v>19</v>
      </c>
      <c r="D2950" s="77">
        <v>3532702</v>
      </c>
      <c r="E2950" s="78">
        <v>353270219</v>
      </c>
      <c r="F2950" s="78" t="str">
        <f t="shared" si="129"/>
        <v>3532702192013</v>
      </c>
      <c r="G2950" s="96">
        <v>2.4303797390506698</v>
      </c>
      <c r="H2950" s="80">
        <f t="shared" si="128"/>
        <v>4497</v>
      </c>
      <c r="I2950" s="91">
        <v>4025</v>
      </c>
      <c r="J2950" s="97">
        <v>472</v>
      </c>
      <c r="K2950" s="83">
        <f>(H2950)/VLOOKUP(D2950,'Dados Base'!$B:$K,6,FALSE)</f>
        <v>32.575153929735599</v>
      </c>
      <c r="L2950" s="88">
        <f t="shared" si="127"/>
        <v>89.504113853680238</v>
      </c>
      <c r="M2950" s="85" t="s">
        <v>702</v>
      </c>
      <c r="N2950" s="92">
        <v>0.71299999999999997</v>
      </c>
      <c r="O2950" s="91">
        <v>38</v>
      </c>
      <c r="P2950" s="91" t="s">
        <v>691</v>
      </c>
      <c r="Q2950" s="91" t="s">
        <v>691</v>
      </c>
      <c r="R2950" s="91" t="s">
        <v>691</v>
      </c>
      <c r="S2950" s="91">
        <v>3</v>
      </c>
      <c r="T2950" s="87" t="s">
        <v>691</v>
      </c>
      <c r="U2950" s="87">
        <v>35</v>
      </c>
      <c r="V2950" s="87">
        <v>27</v>
      </c>
      <c r="W2950" s="85" t="s">
        <v>691</v>
      </c>
      <c r="X2950" s="146">
        <v>1.0348955468750001E-2</v>
      </c>
      <c r="Y2950" s="21">
        <v>2.9</v>
      </c>
      <c r="Z2950" s="147">
        <v>182</v>
      </c>
      <c r="AA2950" s="147">
        <v>42</v>
      </c>
      <c r="AB2950" s="21">
        <v>0</v>
      </c>
      <c r="AC2950" s="21">
        <v>0</v>
      </c>
      <c r="AD2950" s="153">
        <f>VLOOKUP(D2950,'Dados Base'!$B:$K,9,FALSE)*31536000/VLOOKUP($F2950,F:H,MATCH(H2949,F2949:AF2949,0),FALSE)</f>
        <v>7152.9286190793864</v>
      </c>
      <c r="AE2950" s="153">
        <f>VLOOKUP(D2950,'Dados Base'!$B:$K,10,FALSE)*31536000/VLOOKUP($F2950,F:H,MATCH(H2949,F2949:AF2949,0),FALSE)</f>
        <v>561.01400933955983</v>
      </c>
      <c r="AF2950" s="148">
        <v>88.37</v>
      </c>
      <c r="AG2950" s="21">
        <v>88.84</v>
      </c>
      <c r="AH2950" s="148">
        <v>84.77</v>
      </c>
      <c r="AI2950" s="148">
        <v>9.69</v>
      </c>
      <c r="AJ2950" s="148">
        <v>99.5</v>
      </c>
      <c r="AK2950" s="72">
        <f>(SUMIFS('Banco de Indicadores Mun. (2)'!I:I,'Banco de Indicadores Mun. (2)'!B:B,'Banco de Indicadores - Mun. (1)'!B2950,'Banco de Indicadores Mun. (2)'!A:A,'Banco de Indicadores - Mun. (1)'!A2950) / VLOOKUP(D2950,'Dados Base'!$B:$K,8,FALSE)) * 100</f>
        <v>3.3633750000000009</v>
      </c>
      <c r="AL2950" s="72">
        <f>(SUMIFS('Banco de Indicadores Mun. (2)'!I:I,'Banco de Indicadores Mun. (2)'!B:B,'Banco de Indicadores - Mun. (1)'!B2950,'Banco de Indicadores Mun. (2)'!A:A,'Banco de Indicadores - Mun. (1)'!A2950) / VLOOKUP(D2950,'Dados Base'!$B:$K,9,FALSE)) * 100</f>
        <v>1.0551764705882356</v>
      </c>
      <c r="AM2950" s="72">
        <f>(SUMIFS('Banco de Indicadores Mun. (2)'!J:J,'Banco de Indicadores Mun. (2)'!B:B,'Banco de Indicadores - Mun. (1)'!B2950,'Banco de Indicadores Mun. (2)'!A:A,'Banco de Indicadores - Mun. (1)'!A2950) / VLOOKUP(D2950,'Dados Base'!$B:$K,7,FALSE)) * 100</f>
        <v>0.35366666666666668</v>
      </c>
      <c r="AN2950" s="72">
        <f>(SUMIFS('Banco de Indicadores Mun. (2)'!K:K,'Banco de Indicadores Mun. (2)'!B:B,'Banco de Indicadores - Mun. (1)'!B2950,'Banco de Indicadores Mun. (2)'!A:A,'Banco de Indicadores - Mun. (1)'!A2950) / VLOOKUP(D2950,'Dados Base'!$B:$K,10,FALSE)) * 100</f>
        <v>12.3925</v>
      </c>
      <c r="AO2950" s="24">
        <v>0</v>
      </c>
      <c r="AP2950" s="25">
        <v>0</v>
      </c>
      <c r="AQ2950" s="17">
        <v>0</v>
      </c>
      <c r="AR2950" s="24">
        <v>7.7</v>
      </c>
      <c r="AS2950" s="22">
        <v>99</v>
      </c>
      <c r="AT2950" s="22">
        <v>99</v>
      </c>
      <c r="AU2950" s="22">
        <v>81.25</v>
      </c>
      <c r="AV2950" s="22">
        <v>9.69</v>
      </c>
      <c r="AW2950" s="21">
        <v>0</v>
      </c>
      <c r="AX2950" s="21">
        <v>0</v>
      </c>
      <c r="AY2950" s="116">
        <v>88.244848660337894</v>
      </c>
    </row>
    <row r="2951" spans="1:51" ht="15" x14ac:dyDescent="0.25">
      <c r="A2951" s="144">
        <v>2013</v>
      </c>
      <c r="B2951" s="77" t="s">
        <v>371</v>
      </c>
      <c r="C2951" s="78">
        <v>16</v>
      </c>
      <c r="D2951" s="77">
        <v>3532801</v>
      </c>
      <c r="E2951" s="78">
        <v>353280116</v>
      </c>
      <c r="F2951" s="78" t="str">
        <f t="shared" si="129"/>
        <v>3532801162013</v>
      </c>
      <c r="G2951" s="96">
        <v>1.7393353343755358</v>
      </c>
      <c r="H2951" s="80">
        <f t="shared" si="128"/>
        <v>6061</v>
      </c>
      <c r="I2951" s="91">
        <v>5117</v>
      </c>
      <c r="J2951" s="97">
        <v>944</v>
      </c>
      <c r="K2951" s="83">
        <f>(H2951)/VLOOKUP(D2951,'Dados Base'!$B:$K,6,FALSE)</f>
        <v>27.824450259376576</v>
      </c>
      <c r="L2951" s="88">
        <f t="shared" ref="L2951:L3014" si="130">(I2951/H2951)*100</f>
        <v>84.425012374195674</v>
      </c>
      <c r="M2951" s="85" t="s">
        <v>702</v>
      </c>
      <c r="N2951" s="92">
        <v>0.73799999999999999</v>
      </c>
      <c r="O2951" s="91">
        <v>69</v>
      </c>
      <c r="P2951" s="91" t="s">
        <v>691</v>
      </c>
      <c r="Q2951" s="91" t="s">
        <v>691</v>
      </c>
      <c r="R2951" s="91" t="s">
        <v>691</v>
      </c>
      <c r="S2951" s="91">
        <v>11</v>
      </c>
      <c r="T2951" s="87" t="s">
        <v>691</v>
      </c>
      <c r="U2951" s="87">
        <v>48</v>
      </c>
      <c r="V2951" s="87">
        <v>24</v>
      </c>
      <c r="W2951" s="85" t="s">
        <v>691</v>
      </c>
      <c r="X2951" s="146">
        <v>1.3955387667687235E-2</v>
      </c>
      <c r="Y2951" s="21">
        <v>3.69</v>
      </c>
      <c r="Z2951" s="147">
        <v>214</v>
      </c>
      <c r="AA2951" s="147">
        <v>71</v>
      </c>
      <c r="AB2951" s="21">
        <v>1</v>
      </c>
      <c r="AC2951" s="21">
        <v>0</v>
      </c>
      <c r="AD2951" s="153">
        <f>VLOOKUP(D2951,'Dados Base'!$B:$K,9,FALSE)*31536000/VLOOKUP($F2951,F:H,MATCH(H2950,F2950:AF2950,0),FALSE)</f>
        <v>8429.0249133806301</v>
      </c>
      <c r="AE2951" s="153">
        <f>VLOOKUP(D2951,'Dados Base'!$B:$K,10,FALSE)*31536000/VLOOKUP($F2951,F:H,MATCH(H2950,F2950:AF2950,0),FALSE)</f>
        <v>780.46526975746588</v>
      </c>
      <c r="AF2951" s="148" t="s">
        <v>692</v>
      </c>
      <c r="AG2951" s="21" t="s">
        <v>692</v>
      </c>
      <c r="AH2951" s="148" t="s">
        <v>692</v>
      </c>
      <c r="AI2951" s="148" t="s">
        <v>692</v>
      </c>
      <c r="AJ2951" s="148" t="s">
        <v>692</v>
      </c>
      <c r="AK2951" s="72">
        <f>(SUMIFS('Banco de Indicadores Mun. (2)'!I:I,'Banco de Indicadores Mun. (2)'!B:B,'Banco de Indicadores - Mun. (1)'!B2951,'Banco de Indicadores Mun. (2)'!A:A,'Banco de Indicadores - Mun. (1)'!A2951) / VLOOKUP(D2951,'Dados Base'!$B:$K,8,FALSE)) * 100</f>
        <v>12.498499999999998</v>
      </c>
      <c r="AL2951" s="72">
        <f>(SUMIFS('Banco de Indicadores Mun. (2)'!I:I,'Banco de Indicadores Mun. (2)'!B:B,'Banco de Indicadores - Mun. (1)'!B2951,'Banco de Indicadores Mun. (2)'!A:A,'Banco de Indicadores - Mun. (1)'!A2951) / VLOOKUP(D2951,'Dados Base'!$B:$K,9,FALSE)) * 100</f>
        <v>5.091981481481481</v>
      </c>
      <c r="AM2951" s="72">
        <f>(SUMIFS('Banco de Indicadores Mun. (2)'!J:J,'Banco de Indicadores Mun. (2)'!B:B,'Banco de Indicadores - Mun. (1)'!B2951,'Banco de Indicadores Mun. (2)'!A:A,'Banco de Indicadores - Mun. (1)'!A2951) / VLOOKUP(D2951,'Dados Base'!$B:$K,7,FALSE)) * 100</f>
        <v>13.170921568627451</v>
      </c>
      <c r="AN2951" s="72">
        <f>(SUMIFS('Banco de Indicadores Mun. (2)'!K:K,'Banco de Indicadores Mun. (2)'!B:B,'Banco de Indicadores - Mun. (1)'!B2951,'Banco de Indicadores Mun. (2)'!A:A,'Banco de Indicadores - Mun. (1)'!A2951) / VLOOKUP(D2951,'Dados Base'!$B:$K,10,FALSE)) * 100</f>
        <v>10.212266666666663</v>
      </c>
      <c r="AO2951" s="24">
        <v>0</v>
      </c>
      <c r="AP2951" s="25">
        <v>0</v>
      </c>
      <c r="AQ2951" s="17">
        <v>0</v>
      </c>
      <c r="AR2951" s="24">
        <v>10</v>
      </c>
      <c r="AS2951" s="22">
        <v>100</v>
      </c>
      <c r="AT2951" s="22">
        <v>100</v>
      </c>
      <c r="AU2951" s="22">
        <v>75.087719298245617</v>
      </c>
      <c r="AV2951" s="22">
        <v>8.08</v>
      </c>
      <c r="AW2951" s="21">
        <v>0</v>
      </c>
      <c r="AX2951" s="21">
        <v>0</v>
      </c>
      <c r="AY2951" s="116">
        <v>2.8630045148838805</v>
      </c>
    </row>
    <row r="2952" spans="1:51" ht="15" x14ac:dyDescent="0.25">
      <c r="A2952" s="144">
        <v>2013</v>
      </c>
      <c r="B2952" s="77" t="s">
        <v>372</v>
      </c>
      <c r="C2952" s="78">
        <v>14</v>
      </c>
      <c r="D2952" s="77">
        <v>3532827</v>
      </c>
      <c r="E2952" s="78">
        <v>353282714</v>
      </c>
      <c r="F2952" s="78" t="str">
        <f t="shared" si="129"/>
        <v>3532827142013</v>
      </c>
      <c r="G2952" s="96">
        <v>1.4067432122766954</v>
      </c>
      <c r="H2952" s="80">
        <f t="shared" si="128"/>
        <v>8836</v>
      </c>
      <c r="I2952" s="91">
        <v>6320</v>
      </c>
      <c r="J2952" s="97">
        <v>2516</v>
      </c>
      <c r="K2952" s="83">
        <f>(H2952)/VLOOKUP(D2952,'Dados Base'!$B:$K,6,FALSE)</f>
        <v>22.930994212752708</v>
      </c>
      <c r="L2952" s="88">
        <f t="shared" si="130"/>
        <v>71.525577184246274</v>
      </c>
      <c r="M2952" s="85" t="s">
        <v>702</v>
      </c>
      <c r="N2952" s="92">
        <v>0.65100000000000002</v>
      </c>
      <c r="O2952" s="91">
        <v>38</v>
      </c>
      <c r="P2952" s="91" t="s">
        <v>691</v>
      </c>
      <c r="Q2952" s="91" t="s">
        <v>691</v>
      </c>
      <c r="R2952" s="91" t="s">
        <v>691</v>
      </c>
      <c r="S2952" s="91">
        <v>16</v>
      </c>
      <c r="T2952" s="87" t="s">
        <v>691</v>
      </c>
      <c r="U2952" s="87">
        <v>42</v>
      </c>
      <c r="V2952" s="87">
        <v>19</v>
      </c>
      <c r="W2952" s="85" t="s">
        <v>691</v>
      </c>
      <c r="X2952" s="146">
        <v>1.2800694791666668E-2</v>
      </c>
      <c r="Y2952" s="21">
        <v>4.3099999999999996</v>
      </c>
      <c r="Z2952" s="147">
        <v>225</v>
      </c>
      <c r="AA2952" s="147">
        <v>108</v>
      </c>
      <c r="AB2952" s="21">
        <v>0</v>
      </c>
      <c r="AC2952" s="21">
        <v>1</v>
      </c>
      <c r="AD2952" s="153">
        <f>VLOOKUP(D2952,'Dados Base'!$B:$K,9,FALSE)*31536000/VLOOKUP($F2952,F:H,MATCH(H2951,F2951:AF2951,0),FALSE)</f>
        <v>15453.924852874605</v>
      </c>
      <c r="AE2952" s="153">
        <f>VLOOKUP(D2952,'Dados Base'!$B:$K,10,FALSE)*31536000/VLOOKUP($F2952,F:H,MATCH(H2951,F2951:AF2951,0),FALSE)</f>
        <v>1820.2082390221819</v>
      </c>
      <c r="AF2952" s="148">
        <v>55.63</v>
      </c>
      <c r="AG2952" s="21">
        <v>100</v>
      </c>
      <c r="AH2952" s="148">
        <v>54.62</v>
      </c>
      <c r="AI2952" s="148">
        <v>43.43</v>
      </c>
      <c r="AJ2952" s="148">
        <v>82.2</v>
      </c>
      <c r="AK2952" s="72">
        <f>(SUMIFS('Banco de Indicadores Mun. (2)'!I:I,'Banco de Indicadores Mun. (2)'!B:B,'Banco de Indicadores - Mun. (1)'!B2952,'Banco de Indicadores Mun. (2)'!A:A,'Banco de Indicadores - Mun. (1)'!A2952) / VLOOKUP(D2952,'Dados Base'!$B:$K,8,FALSE)) * 100</f>
        <v>49.563304123711347</v>
      </c>
      <c r="AL2952" s="72">
        <f>(SUMIFS('Banco de Indicadores Mun. (2)'!I:I,'Banco de Indicadores Mun. (2)'!B:B,'Banco de Indicadores - Mun. (1)'!B2952,'Banco de Indicadores Mun. (2)'!A:A,'Banco de Indicadores - Mun. (1)'!A2952) / VLOOKUP(D2952,'Dados Base'!$B:$K,9,FALSE)) * 100</f>
        <v>22.206191685912241</v>
      </c>
      <c r="AM2952" s="72">
        <f>(SUMIFS('Banco de Indicadores Mun. (2)'!J:J,'Banco de Indicadores Mun. (2)'!B:B,'Banco de Indicadores - Mun. (1)'!B2952,'Banco de Indicadores Mun. (2)'!A:A,'Banco de Indicadores - Mun. (1)'!A2952) / VLOOKUP(D2952,'Dados Base'!$B:$K,7,FALSE)) * 100</f>
        <v>67.234629370629378</v>
      </c>
      <c r="AN2952" s="72">
        <f>(SUMIFS('Banco de Indicadores Mun. (2)'!K:K,'Banco de Indicadores Mun. (2)'!B:B,'Banco de Indicadores - Mun. (1)'!B2952,'Banco de Indicadores Mun. (2)'!A:A,'Banco de Indicadores - Mun. (1)'!A2952) / VLOOKUP(D2952,'Dados Base'!$B:$K,10,FALSE)) * 100</f>
        <v>1.4294117647058825E-2</v>
      </c>
      <c r="AO2952" s="24">
        <v>0</v>
      </c>
      <c r="AP2952" s="25">
        <v>0</v>
      </c>
      <c r="AQ2952" s="17">
        <v>0</v>
      </c>
      <c r="AR2952" s="24">
        <v>6.4</v>
      </c>
      <c r="AS2952" s="22">
        <v>98</v>
      </c>
      <c r="AT2952" s="22">
        <v>97.999999999999986</v>
      </c>
      <c r="AU2952" s="22">
        <v>67.567567567567565</v>
      </c>
      <c r="AV2952" s="22">
        <v>7.67</v>
      </c>
      <c r="AW2952" s="21">
        <v>0</v>
      </c>
      <c r="AX2952" s="21">
        <v>1</v>
      </c>
      <c r="AY2952" s="116">
        <v>107.44279971046822</v>
      </c>
    </row>
    <row r="2953" spans="1:51" ht="15" x14ac:dyDescent="0.25">
      <c r="A2953" s="144">
        <v>2013</v>
      </c>
      <c r="B2953" s="77" t="s">
        <v>373</v>
      </c>
      <c r="C2953" s="78">
        <v>18</v>
      </c>
      <c r="D2953" s="77">
        <v>3532843</v>
      </c>
      <c r="E2953" s="78">
        <v>353284318</v>
      </c>
      <c r="F2953" s="78" t="str">
        <f t="shared" si="129"/>
        <v>3532843182013</v>
      </c>
      <c r="G2953" s="96">
        <v>-1.5009317230842312</v>
      </c>
      <c r="H2953" s="80">
        <f t="shared" si="128"/>
        <v>2058</v>
      </c>
      <c r="I2953" s="91">
        <v>911</v>
      </c>
      <c r="J2953" s="97">
        <v>1147</v>
      </c>
      <c r="K2953" s="83">
        <f>(H2953)/VLOOKUP(D2953,'Dados Base'!$B:$K,6,FALSE)</f>
        <v>16.584736884519302</v>
      </c>
      <c r="L2953" s="88">
        <f t="shared" si="130"/>
        <v>44.266277939747326</v>
      </c>
      <c r="M2953" s="85" t="s">
        <v>702</v>
      </c>
      <c r="N2953" s="92">
        <v>0.71499999999999997</v>
      </c>
      <c r="O2953" s="91">
        <v>12</v>
      </c>
      <c r="P2953" s="91" t="s">
        <v>691</v>
      </c>
      <c r="Q2953" s="91" t="s">
        <v>691</v>
      </c>
      <c r="R2953" s="91" t="s">
        <v>691</v>
      </c>
      <c r="S2953" s="91">
        <v>1</v>
      </c>
      <c r="T2953" s="87" t="s">
        <v>691</v>
      </c>
      <c r="U2953" s="87">
        <v>8</v>
      </c>
      <c r="V2953" s="87">
        <v>7</v>
      </c>
      <c r="W2953" s="85" t="s">
        <v>691</v>
      </c>
      <c r="X2953" s="146">
        <v>3.1765015625000005E-3</v>
      </c>
      <c r="Y2953" s="21">
        <v>0.61</v>
      </c>
      <c r="Z2953" s="147">
        <v>38</v>
      </c>
      <c r="AA2953" s="147">
        <v>9</v>
      </c>
      <c r="AB2953" s="21">
        <v>0</v>
      </c>
      <c r="AC2953" s="21">
        <v>0</v>
      </c>
      <c r="AD2953" s="153">
        <f>VLOOKUP(D2953,'Dados Base'!$B:$K,9,FALSE)*31536000/VLOOKUP($F2953,F:H,MATCH(H2952,F2952:AF2952,0),FALSE)</f>
        <v>14250.962099125365</v>
      </c>
      <c r="AE2953" s="153">
        <f>VLOOKUP(D2953,'Dados Base'!$B:$K,10,FALSE)*31536000/VLOOKUP($F2953,F:H,MATCH(H2952,F2952:AF2952,0),FALSE)</f>
        <v>1072.6530612244896</v>
      </c>
      <c r="AF2953" s="148">
        <v>59.27</v>
      </c>
      <c r="AG2953" s="21">
        <v>41.64</v>
      </c>
      <c r="AH2953" s="148">
        <v>44.37</v>
      </c>
      <c r="AI2953" s="148">
        <v>12.84</v>
      </c>
      <c r="AJ2953" s="148">
        <v>100</v>
      </c>
      <c r="AK2953" s="72">
        <f>(SUMIFS('Banco de Indicadores Mun. (2)'!I:I,'Banco de Indicadores Mun. (2)'!B:B,'Banco de Indicadores - Mun. (1)'!B2953,'Banco de Indicadores Mun. (2)'!A:A,'Banco de Indicadores - Mun. (1)'!A2953) / VLOOKUP(D2953,'Dados Base'!$B:$K,8,FALSE)) * 100</f>
        <v>4.2790000000000008</v>
      </c>
      <c r="AL2953" s="72">
        <f>(SUMIFS('Banco de Indicadores Mun. (2)'!I:I,'Banco de Indicadores Mun. (2)'!B:B,'Banco de Indicadores - Mun. (1)'!B2953,'Banco de Indicadores Mun. (2)'!A:A,'Banco de Indicadores - Mun. (1)'!A2953) / VLOOKUP(D2953,'Dados Base'!$B:$K,9,FALSE)) * 100</f>
        <v>1.3343118279569892</v>
      </c>
      <c r="AM2953" s="72">
        <f>(SUMIFS('Banco de Indicadores Mun. (2)'!J:J,'Banco de Indicadores Mun. (2)'!B:B,'Banco de Indicadores - Mun. (1)'!B2953,'Banco de Indicadores Mun. (2)'!A:A,'Banco de Indicadores - Mun. (1)'!A2953) / VLOOKUP(D2953,'Dados Base'!$B:$K,7,FALSE)) * 100</f>
        <v>1.295590909090909</v>
      </c>
      <c r="AN2953" s="72">
        <f>(SUMIFS('Banco de Indicadores Mun. (2)'!K:K,'Banco de Indicadores Mun. (2)'!B:B,'Banco de Indicadores - Mun. (1)'!B2953,'Banco de Indicadores Mun. (2)'!A:A,'Banco de Indicadores - Mun. (1)'!A2953) / VLOOKUP(D2953,'Dados Base'!$B:$K,10,FALSE)) * 100</f>
        <v>13.655428571428576</v>
      </c>
      <c r="AO2953" s="24">
        <v>0</v>
      </c>
      <c r="AP2953" s="25">
        <v>0</v>
      </c>
      <c r="AQ2953" s="17">
        <v>0</v>
      </c>
      <c r="AR2953" s="24">
        <v>9.5</v>
      </c>
      <c r="AS2953" s="22">
        <v>100</v>
      </c>
      <c r="AT2953" s="22">
        <v>100</v>
      </c>
      <c r="AU2953" s="22">
        <v>80.851063829787222</v>
      </c>
      <c r="AV2953" s="22">
        <v>10</v>
      </c>
      <c r="AW2953" s="21">
        <v>0</v>
      </c>
      <c r="AX2953" s="21">
        <v>0</v>
      </c>
      <c r="AY2953" s="116">
        <v>194.06203461119293</v>
      </c>
    </row>
    <row r="2954" spans="1:51" ht="15" x14ac:dyDescent="0.25">
      <c r="A2954" s="144">
        <v>2013</v>
      </c>
      <c r="B2954" s="77" t="s">
        <v>374</v>
      </c>
      <c r="C2954" s="78">
        <v>19</v>
      </c>
      <c r="D2954" s="77">
        <v>3532868</v>
      </c>
      <c r="E2954" s="78">
        <v>353286819</v>
      </c>
      <c r="F2954" s="78" t="str">
        <f t="shared" si="129"/>
        <v>3532868192013</v>
      </c>
      <c r="G2954" s="96">
        <v>1.1054641761359729</v>
      </c>
      <c r="H2954" s="80">
        <f t="shared" si="128"/>
        <v>1143</v>
      </c>
      <c r="I2954" s="91">
        <v>810</v>
      </c>
      <c r="J2954" s="97">
        <v>333</v>
      </c>
      <c r="K2954" s="83">
        <f>(H2954)/VLOOKUP(D2954,'Dados Base'!$B:$K,6,FALSE)</f>
        <v>6.2187159956474423</v>
      </c>
      <c r="L2954" s="88">
        <f t="shared" si="130"/>
        <v>70.866141732283467</v>
      </c>
      <c r="M2954" s="85" t="s">
        <v>702</v>
      </c>
      <c r="N2954" s="92">
        <v>0.75600000000000001</v>
      </c>
      <c r="O2954" s="91">
        <v>32</v>
      </c>
      <c r="P2954" s="91" t="s">
        <v>691</v>
      </c>
      <c r="Q2954" s="91" t="s">
        <v>691</v>
      </c>
      <c r="R2954" s="91" t="s">
        <v>691</v>
      </c>
      <c r="S2954" s="91">
        <v>2</v>
      </c>
      <c r="T2954" s="87" t="s">
        <v>691</v>
      </c>
      <c r="U2954" s="87">
        <v>4</v>
      </c>
      <c r="V2954" s="87">
        <v>6</v>
      </c>
      <c r="W2954" s="85" t="s">
        <v>691</v>
      </c>
      <c r="X2954" s="146">
        <v>2.5167416533764856E-3</v>
      </c>
      <c r="Y2954" s="21">
        <v>0.55000000000000004</v>
      </c>
      <c r="Z2954" s="147">
        <v>34</v>
      </c>
      <c r="AA2954" s="147">
        <v>9</v>
      </c>
      <c r="AB2954" s="21">
        <v>0</v>
      </c>
      <c r="AC2954" s="21">
        <v>0</v>
      </c>
      <c r="AD2954" s="153">
        <f>VLOOKUP(D2954,'Dados Base'!$B:$K,9,FALSE)*31536000/VLOOKUP($F2954,F:H,MATCH(H2953,F2953:AF2953,0),FALSE)</f>
        <v>37523.149606299216</v>
      </c>
      <c r="AE2954" s="153">
        <f>VLOOKUP(D2954,'Dados Base'!$B:$K,10,FALSE)*31536000/VLOOKUP($F2954,F:H,MATCH(H2953,F2953:AF2953,0),FALSE)</f>
        <v>3034.9606299212596</v>
      </c>
      <c r="AF2954" s="148" t="s">
        <v>692</v>
      </c>
      <c r="AG2954" s="21" t="s">
        <v>692</v>
      </c>
      <c r="AH2954" s="148" t="s">
        <v>692</v>
      </c>
      <c r="AI2954" s="148" t="s">
        <v>692</v>
      </c>
      <c r="AJ2954" s="148" t="s">
        <v>692</v>
      </c>
      <c r="AK2954" s="72">
        <f>(SUMIFS('Banco de Indicadores Mun. (2)'!I:I,'Banco de Indicadores Mun. (2)'!B:B,'Banco de Indicadores - Mun. (1)'!B2954,'Banco de Indicadores Mun. (2)'!A:A,'Banco de Indicadores - Mun. (1)'!A2954) / VLOOKUP(D2954,'Dados Base'!$B:$K,8,FALSE)) * 100</f>
        <v>0.58409302325581391</v>
      </c>
      <c r="AL2954" s="72">
        <f>(SUMIFS('Banco de Indicadores Mun. (2)'!I:I,'Banco de Indicadores Mun. (2)'!B:B,'Banco de Indicadores - Mun. (1)'!B2954,'Banco de Indicadores Mun. (2)'!A:A,'Banco de Indicadores - Mun. (1)'!A2954) / VLOOKUP(D2954,'Dados Base'!$B:$K,9,FALSE)) * 100</f>
        <v>0.18467647058823528</v>
      </c>
      <c r="AM2954" s="72">
        <f>(SUMIFS('Banco de Indicadores Mun. (2)'!J:J,'Banco de Indicadores Mun. (2)'!B:B,'Banco de Indicadores - Mun. (1)'!B2954,'Banco de Indicadores Mun. (2)'!A:A,'Banco de Indicadores - Mun. (1)'!A2954) / VLOOKUP(D2954,'Dados Base'!$B:$K,7,FALSE)) * 100</f>
        <v>0.7233750000000001</v>
      </c>
      <c r="AN2954" s="72">
        <f>(SUMIFS('Banco de Indicadores Mun. (2)'!K:K,'Banco de Indicadores Mun. (2)'!B:B,'Banco de Indicadores - Mun. (1)'!B2954,'Banco de Indicadores Mun. (2)'!A:A,'Banco de Indicadores - Mun. (1)'!A2954) / VLOOKUP(D2954,'Dados Base'!$B:$K,10,FALSE)) * 100</f>
        <v>0.17890909090909093</v>
      </c>
      <c r="AO2954" s="24">
        <v>0</v>
      </c>
      <c r="AP2954" s="25">
        <v>0</v>
      </c>
      <c r="AQ2954" s="17">
        <v>0</v>
      </c>
      <c r="AR2954" s="24">
        <v>7.5</v>
      </c>
      <c r="AS2954" s="22">
        <v>100</v>
      </c>
      <c r="AT2954" s="22">
        <v>100</v>
      </c>
      <c r="AU2954" s="22">
        <v>79.069767441860463</v>
      </c>
      <c r="AV2954" s="22">
        <v>10</v>
      </c>
      <c r="AW2954" s="21">
        <v>0</v>
      </c>
      <c r="AX2954" s="21">
        <v>0</v>
      </c>
      <c r="AY2954" s="116">
        <v>0</v>
      </c>
    </row>
    <row r="2955" spans="1:51" ht="15" x14ac:dyDescent="0.25">
      <c r="A2955" s="144">
        <v>2013</v>
      </c>
      <c r="B2955" s="77" t="s">
        <v>375</v>
      </c>
      <c r="C2955" s="78">
        <v>13</v>
      </c>
      <c r="D2955" s="77">
        <v>3532900</v>
      </c>
      <c r="E2955" s="78">
        <v>353290013</v>
      </c>
      <c r="F2955" s="78" t="str">
        <f t="shared" si="129"/>
        <v>3532900132013</v>
      </c>
      <c r="G2955" s="96">
        <v>2.222700942367517</v>
      </c>
      <c r="H2955" s="80">
        <f t="shared" si="128"/>
        <v>9734</v>
      </c>
      <c r="I2955" s="91">
        <v>9106</v>
      </c>
      <c r="J2955" s="97">
        <v>628</v>
      </c>
      <c r="K2955" s="83">
        <f>(H2955)/VLOOKUP(D2955,'Dados Base'!$B:$K,6,FALSE)</f>
        <v>60.504724017901545</v>
      </c>
      <c r="L2955" s="88">
        <f t="shared" si="130"/>
        <v>93.548387096774192</v>
      </c>
      <c r="M2955" s="85" t="s">
        <v>702</v>
      </c>
      <c r="N2955" s="92">
        <v>0.76500000000000001</v>
      </c>
      <c r="O2955" s="91">
        <v>32</v>
      </c>
      <c r="P2955" s="91" t="s">
        <v>691</v>
      </c>
      <c r="Q2955" s="91" t="s">
        <v>691</v>
      </c>
      <c r="R2955" s="91" t="s">
        <v>691</v>
      </c>
      <c r="S2955" s="91">
        <v>7</v>
      </c>
      <c r="T2955" s="87" t="s">
        <v>691</v>
      </c>
      <c r="U2955" s="87">
        <v>70</v>
      </c>
      <c r="V2955" s="87">
        <v>54</v>
      </c>
      <c r="W2955" s="85" t="s">
        <v>691</v>
      </c>
      <c r="X2955" s="146">
        <v>2.3323576562500004E-2</v>
      </c>
      <c r="Y2955" s="21">
        <v>6.56</v>
      </c>
      <c r="Z2955" s="147">
        <v>405</v>
      </c>
      <c r="AA2955" s="147">
        <v>101</v>
      </c>
      <c r="AB2955" s="21">
        <v>0</v>
      </c>
      <c r="AC2955" s="21">
        <v>0</v>
      </c>
      <c r="AD2955" s="153">
        <f>VLOOKUP(D2955,'Dados Base'!$B:$K,9,FALSE)*31536000/VLOOKUP($F2955,F:H,MATCH(H2954,F2954:AF2954,0),FALSE)</f>
        <v>4276.5070885555788</v>
      </c>
      <c r="AE2955" s="153">
        <f>VLOOKUP(D2955,'Dados Base'!$B:$K,10,FALSE)*31536000/VLOOKUP($F2955,F:H,MATCH(H2954,F2954:AF2954,0),FALSE)</f>
        <v>421.17115266077667</v>
      </c>
      <c r="AF2955" s="148">
        <v>92.01</v>
      </c>
      <c r="AG2955" s="21">
        <v>100</v>
      </c>
      <c r="AH2955" s="148">
        <v>92.01</v>
      </c>
      <c r="AI2955" s="148">
        <v>36</v>
      </c>
      <c r="AJ2955" s="148">
        <v>99.21</v>
      </c>
      <c r="AK2955" s="72">
        <f>(SUMIFS('Banco de Indicadores Mun. (2)'!I:I,'Banco de Indicadores Mun. (2)'!B:B,'Banco de Indicadores - Mun. (1)'!B2955,'Banco de Indicadores Mun. (2)'!A:A,'Banco de Indicadores - Mun. (1)'!A2955) / VLOOKUP(D2955,'Dados Base'!$B:$K,8,FALSE)) * 100</f>
        <v>639.14420588235294</v>
      </c>
      <c r="AL2955" s="72">
        <f>(SUMIFS('Banco de Indicadores Mun. (2)'!I:I,'Banco de Indicadores Mun. (2)'!B:B,'Banco de Indicadores - Mun. (1)'!B2955,'Banco de Indicadores Mun. (2)'!A:A,'Banco de Indicadores - Mun. (1)'!A2955) / VLOOKUP(D2955,'Dados Base'!$B:$K,9,FALSE)) * 100</f>
        <v>329.25610606060604</v>
      </c>
      <c r="AM2955" s="72">
        <f>(SUMIFS('Banco de Indicadores Mun. (2)'!J:J,'Banco de Indicadores Mun. (2)'!B:B,'Banco de Indicadores - Mun. (1)'!B2955,'Banco de Indicadores Mun. (2)'!A:A,'Banco de Indicadores - Mun. (1)'!A2955) / VLOOKUP(D2955,'Dados Base'!$B:$K,7,FALSE)) * 100</f>
        <v>787.59049090909082</v>
      </c>
      <c r="AN2955" s="72">
        <f>(SUMIFS('Banco de Indicadores Mun. (2)'!K:K,'Banco de Indicadores Mun. (2)'!B:B,'Banco de Indicadores - Mun. (1)'!B2955,'Banco de Indicadores Mun. (2)'!A:A,'Banco de Indicadores - Mun. (1)'!A2955) / VLOOKUP(D2955,'Dados Base'!$B:$K,10,FALSE)) * 100</f>
        <v>11.102230769230767</v>
      </c>
      <c r="AO2955" s="24">
        <v>0</v>
      </c>
      <c r="AP2955" s="25">
        <v>0</v>
      </c>
      <c r="AQ2955" s="17">
        <v>0</v>
      </c>
      <c r="AR2955" s="24">
        <v>7.5</v>
      </c>
      <c r="AS2955" s="22">
        <v>100</v>
      </c>
      <c r="AT2955" s="22">
        <v>100</v>
      </c>
      <c r="AU2955" s="22">
        <v>80.039525691699609</v>
      </c>
      <c r="AV2955" s="22">
        <v>10</v>
      </c>
      <c r="AW2955" s="21">
        <v>0</v>
      </c>
      <c r="AX2955" s="21">
        <v>0</v>
      </c>
      <c r="AY2955" s="116">
        <v>2.0556540867981234</v>
      </c>
    </row>
    <row r="2956" spans="1:51" ht="15" x14ac:dyDescent="0.25">
      <c r="A2956" s="144">
        <v>2013</v>
      </c>
      <c r="B2956" s="77" t="s">
        <v>376</v>
      </c>
      <c r="C2956" s="78">
        <v>15</v>
      </c>
      <c r="D2956" s="77">
        <v>3533007</v>
      </c>
      <c r="E2956" s="78">
        <v>353300715</v>
      </c>
      <c r="F2956" s="78" t="str">
        <f t="shared" si="129"/>
        <v>3533007152013</v>
      </c>
      <c r="G2956" s="96">
        <v>1.0947416133474608</v>
      </c>
      <c r="H2956" s="80">
        <f t="shared" si="128"/>
        <v>19707</v>
      </c>
      <c r="I2956" s="91">
        <v>18354</v>
      </c>
      <c r="J2956" s="97">
        <v>1353</v>
      </c>
      <c r="K2956" s="83">
        <f>(H2956)/VLOOKUP(D2956,'Dados Base'!$B:$K,6,FALSE)</f>
        <v>37.052983867935168</v>
      </c>
      <c r="L2956" s="88">
        <f t="shared" si="130"/>
        <v>93.134419241893738</v>
      </c>
      <c r="M2956" s="85" t="s">
        <v>702</v>
      </c>
      <c r="N2956" s="92">
        <v>0.73899999999999999</v>
      </c>
      <c r="O2956" s="91">
        <v>144</v>
      </c>
      <c r="P2956" s="91" t="s">
        <v>691</v>
      </c>
      <c r="Q2956" s="91" t="s">
        <v>691</v>
      </c>
      <c r="R2956" s="91" t="s">
        <v>691</v>
      </c>
      <c r="S2956" s="91">
        <v>31</v>
      </c>
      <c r="T2956" s="87" t="s">
        <v>691</v>
      </c>
      <c r="U2956" s="87">
        <v>144</v>
      </c>
      <c r="V2956" s="87">
        <v>139</v>
      </c>
      <c r="W2956" s="85" t="s">
        <v>691</v>
      </c>
      <c r="X2956" s="146">
        <v>5.8146119343750004E-2</v>
      </c>
      <c r="Y2956" s="21">
        <v>13.2</v>
      </c>
      <c r="Z2956" s="147">
        <v>829</v>
      </c>
      <c r="AA2956" s="147">
        <v>189</v>
      </c>
      <c r="AB2956" s="21">
        <v>1</v>
      </c>
      <c r="AC2956" s="21">
        <v>0</v>
      </c>
      <c r="AD2956" s="153">
        <f>VLOOKUP(D2956,'Dados Base'!$B:$K,9,FALSE)*31536000/VLOOKUP($F2956,F:H,MATCH(H2955,F2955:AF2955,0),FALSE)</f>
        <v>6528.9937585629468</v>
      </c>
      <c r="AE2956" s="153">
        <f>VLOOKUP(D2956,'Dados Base'!$B:$K,10,FALSE)*31536000/VLOOKUP($F2956,F:H,MATCH(H2955,F2955:AF2955,0),FALSE)</f>
        <v>704.10717004110222</v>
      </c>
      <c r="AF2956" s="148">
        <v>96.93</v>
      </c>
      <c r="AG2956" s="21">
        <v>99.74</v>
      </c>
      <c r="AH2956" s="148">
        <v>91.8</v>
      </c>
      <c r="AI2956" s="148">
        <v>14.46</v>
      </c>
      <c r="AJ2956" s="148">
        <v>100</v>
      </c>
      <c r="AK2956" s="72">
        <f>(SUMIFS('Banco de Indicadores Mun. (2)'!I:I,'Banco de Indicadores Mun. (2)'!B:B,'Banco de Indicadores - Mun. (1)'!B2956,'Banco de Indicadores Mun. (2)'!A:A,'Banco de Indicadores - Mun. (1)'!A2956) / VLOOKUP(D2956,'Dados Base'!$B:$K,8,FALSE)) * 100</f>
        <v>13.36538167938931</v>
      </c>
      <c r="AL2956" s="72">
        <f>(SUMIFS('Banco de Indicadores Mun. (2)'!I:I,'Banco de Indicadores Mun. (2)'!B:B,'Banco de Indicadores - Mun. (1)'!B2956,'Banco de Indicadores Mun. (2)'!A:A,'Banco de Indicadores - Mun. (1)'!A2956) / VLOOKUP(D2956,'Dados Base'!$B:$K,9,FALSE)) * 100</f>
        <v>4.2913357843137243</v>
      </c>
      <c r="AM2956" s="72">
        <f>(SUMIFS('Banco de Indicadores Mun. (2)'!J:J,'Banco de Indicadores Mun. (2)'!B:B,'Banco de Indicadores - Mun. (1)'!B2956,'Banco de Indicadores Mun. (2)'!A:A,'Banco de Indicadores - Mun. (1)'!A2956) / VLOOKUP(D2956,'Dados Base'!$B:$K,7,FALSE)) * 100</f>
        <v>16.58472413793103</v>
      </c>
      <c r="AN2956" s="72">
        <f>(SUMIFS('Banco de Indicadores Mun. (2)'!K:K,'Banco de Indicadores Mun. (2)'!B:B,'Banco de Indicadores - Mun. (1)'!B2956,'Banco de Indicadores Mun. (2)'!A:A,'Banco de Indicadores - Mun. (1)'!A2956) / VLOOKUP(D2956,'Dados Base'!$B:$K,10,FALSE)) * 100</f>
        <v>6.9998636363636351</v>
      </c>
      <c r="AO2956" s="24">
        <v>0</v>
      </c>
      <c r="AP2956" s="25">
        <v>0</v>
      </c>
      <c r="AQ2956" s="17">
        <v>0</v>
      </c>
      <c r="AR2956" s="24">
        <v>10</v>
      </c>
      <c r="AS2956" s="22">
        <v>97</v>
      </c>
      <c r="AT2956" s="22">
        <v>97.000000000000014</v>
      </c>
      <c r="AU2956" s="22">
        <v>81.43418467583497</v>
      </c>
      <c r="AV2956" s="22">
        <v>9.66</v>
      </c>
      <c r="AW2956" s="21">
        <v>0</v>
      </c>
      <c r="AX2956" s="21">
        <v>0</v>
      </c>
      <c r="AY2956" s="116">
        <v>57.618448490978288</v>
      </c>
    </row>
    <row r="2957" spans="1:51" ht="15" x14ac:dyDescent="0.25">
      <c r="A2957" s="144">
        <v>2013</v>
      </c>
      <c r="B2957" s="77" t="s">
        <v>377</v>
      </c>
      <c r="C2957" s="78">
        <v>20</v>
      </c>
      <c r="D2957" s="77">
        <v>3533106</v>
      </c>
      <c r="E2957" s="78">
        <v>353310620</v>
      </c>
      <c r="F2957" s="78" t="str">
        <f t="shared" si="129"/>
        <v>3533106202013</v>
      </c>
      <c r="G2957" s="96">
        <v>0.25561966330265307</v>
      </c>
      <c r="H2957" s="80">
        <f t="shared" si="128"/>
        <v>2182</v>
      </c>
      <c r="I2957" s="91">
        <v>1916</v>
      </c>
      <c r="J2957" s="97">
        <v>266</v>
      </c>
      <c r="K2957" s="83">
        <f>(H2957)/VLOOKUP(D2957,'Dados Base'!$B:$K,6,FALSE)</f>
        <v>63.950762016412668</v>
      </c>
      <c r="L2957" s="88">
        <f t="shared" si="130"/>
        <v>87.809349220898255</v>
      </c>
      <c r="M2957" s="85" t="s">
        <v>702</v>
      </c>
      <c r="N2957" s="92">
        <v>0.72599999999999998</v>
      </c>
      <c r="O2957" s="91">
        <v>3</v>
      </c>
      <c r="P2957" s="91" t="s">
        <v>691</v>
      </c>
      <c r="Q2957" s="91" t="s">
        <v>691</v>
      </c>
      <c r="R2957" s="91" t="s">
        <v>691</v>
      </c>
      <c r="S2957" s="91">
        <v>1</v>
      </c>
      <c r="T2957" s="87" t="s">
        <v>691</v>
      </c>
      <c r="U2957" s="87">
        <v>9</v>
      </c>
      <c r="V2957" s="87">
        <v>9</v>
      </c>
      <c r="W2957" s="85" t="s">
        <v>691</v>
      </c>
      <c r="X2957" s="146">
        <v>5.1964557291666663E-3</v>
      </c>
      <c r="Y2957" s="21">
        <v>1.38</v>
      </c>
      <c r="Z2957" s="147">
        <v>95</v>
      </c>
      <c r="AA2957" s="147">
        <v>11</v>
      </c>
      <c r="AB2957" s="21">
        <v>0</v>
      </c>
      <c r="AC2957" s="21">
        <v>0</v>
      </c>
      <c r="AD2957" s="153">
        <f>VLOOKUP(D2957,'Dados Base'!$B:$K,9,FALSE)*31536000/VLOOKUP($F2957,F:H,MATCH(H2956,F2956:AF2956,0),FALSE)</f>
        <v>3902.2548120989918</v>
      </c>
      <c r="AE2957" s="153">
        <f>VLOOKUP(D2957,'Dados Base'!$B:$K,10,FALSE)*31536000/VLOOKUP($F2957,F:H,MATCH(H2956,F2956:AF2956,0),FALSE)</f>
        <v>433.58386801099908</v>
      </c>
      <c r="AF2957" s="148">
        <v>91.45</v>
      </c>
      <c r="AG2957" s="21">
        <v>86.83</v>
      </c>
      <c r="AH2957" s="148">
        <v>90.18</v>
      </c>
      <c r="AI2957" s="148">
        <v>15.18</v>
      </c>
      <c r="AJ2957" s="148">
        <v>100</v>
      </c>
      <c r="AK2957" s="72">
        <f>(SUMIFS('Banco de Indicadores Mun. (2)'!I:I,'Banco de Indicadores Mun. (2)'!B:B,'Banco de Indicadores - Mun. (1)'!B2957,'Banco de Indicadores Mun. (2)'!A:A,'Banco de Indicadores - Mun. (1)'!A2957) / VLOOKUP(D2957,'Dados Base'!$B:$K,8,FALSE)) * 100</f>
        <v>3.7922727272727275</v>
      </c>
      <c r="AL2957" s="72">
        <f>(SUMIFS('Banco de Indicadores Mun. (2)'!I:I,'Banco de Indicadores Mun. (2)'!B:B,'Banco de Indicadores - Mun. (1)'!B2957,'Banco de Indicadores Mun. (2)'!A:A,'Banco de Indicadores - Mun. (1)'!A2957) / VLOOKUP(D2957,'Dados Base'!$B:$K,9,FALSE)) * 100</f>
        <v>1.5449999999999999</v>
      </c>
      <c r="AM2957" s="72">
        <f>(SUMIFS('Banco de Indicadores Mun. (2)'!J:J,'Banco de Indicadores Mun. (2)'!B:B,'Banco de Indicadores - Mun. (1)'!B2957,'Banco de Indicadores Mun. (2)'!A:A,'Banco de Indicadores - Mun. (1)'!A2957) / VLOOKUP(D2957,'Dados Base'!$B:$K,7,FALSE)) * 100</f>
        <v>0</v>
      </c>
      <c r="AN2957" s="72">
        <f>(SUMIFS('Banco de Indicadores Mun. (2)'!K:K,'Banco de Indicadores Mun. (2)'!B:B,'Banco de Indicadores - Mun. (1)'!B2957,'Banco de Indicadores Mun. (2)'!A:A,'Banco de Indicadores - Mun. (1)'!A2957) / VLOOKUP(D2957,'Dados Base'!$B:$K,10,FALSE)) * 100</f>
        <v>13.905000000000001</v>
      </c>
      <c r="AO2957" s="24">
        <v>0</v>
      </c>
      <c r="AP2957" s="25">
        <v>0</v>
      </c>
      <c r="AQ2957" s="17">
        <v>0</v>
      </c>
      <c r="AR2957" s="24">
        <v>8.6999999999999993</v>
      </c>
      <c r="AS2957" s="22">
        <v>100</v>
      </c>
      <c r="AT2957" s="22">
        <v>100</v>
      </c>
      <c r="AU2957" s="22">
        <v>89.622641509433961</v>
      </c>
      <c r="AV2957" s="22">
        <v>10</v>
      </c>
      <c r="AW2957" s="21">
        <v>0</v>
      </c>
      <c r="AX2957" s="21">
        <v>0</v>
      </c>
      <c r="AY2957" s="116">
        <v>78.515491647275041</v>
      </c>
    </row>
    <row r="2958" spans="1:51" ht="15" x14ac:dyDescent="0.25">
      <c r="A2958" s="144">
        <v>2013</v>
      </c>
      <c r="B2958" s="77" t="s">
        <v>378</v>
      </c>
      <c r="C2958" s="78">
        <v>20</v>
      </c>
      <c r="D2958" s="77">
        <v>3533205</v>
      </c>
      <c r="E2958" s="78">
        <v>353320520</v>
      </c>
      <c r="F2958" s="78" t="str">
        <f t="shared" si="129"/>
        <v>3533205202013</v>
      </c>
      <c r="G2958" s="96">
        <v>3.3395938566434413</v>
      </c>
      <c r="H2958" s="80">
        <f t="shared" si="128"/>
        <v>3275</v>
      </c>
      <c r="I2958" s="91">
        <v>2668</v>
      </c>
      <c r="J2958" s="97">
        <v>607</v>
      </c>
      <c r="K2958" s="83">
        <f>(H2958)/VLOOKUP(D2958,'Dados Base'!$B:$K,6,FALSE)</f>
        <v>12.345446320868518</v>
      </c>
      <c r="L2958" s="88">
        <f t="shared" si="130"/>
        <v>81.465648854961842</v>
      </c>
      <c r="M2958" s="85" t="s">
        <v>702</v>
      </c>
      <c r="N2958" s="92">
        <v>0.73499999999999999</v>
      </c>
      <c r="O2958" s="91">
        <v>30</v>
      </c>
      <c r="P2958" s="91" t="s">
        <v>691</v>
      </c>
      <c r="Q2958" s="91" t="s">
        <v>691</v>
      </c>
      <c r="R2958" s="91" t="s">
        <v>691</v>
      </c>
      <c r="S2958" s="91">
        <v>2</v>
      </c>
      <c r="T2958" s="87" t="s">
        <v>691</v>
      </c>
      <c r="U2958" s="87">
        <v>22</v>
      </c>
      <c r="V2958" s="87">
        <v>15</v>
      </c>
      <c r="W2958" s="85" t="s">
        <v>691</v>
      </c>
      <c r="X2958" s="146">
        <v>7.7235416666666667E-3</v>
      </c>
      <c r="Y2958" s="21">
        <v>1.91</v>
      </c>
      <c r="Z2958" s="147">
        <v>84</v>
      </c>
      <c r="AA2958" s="147">
        <v>63</v>
      </c>
      <c r="AB2958" s="21">
        <v>0</v>
      </c>
      <c r="AC2958" s="21">
        <v>0</v>
      </c>
      <c r="AD2958" s="153">
        <f>VLOOKUP(D2958,'Dados Base'!$B:$K,9,FALSE)*31536000/VLOOKUP($F2958,F:H,MATCH(H2957,F2957:AF2957,0),FALSE)</f>
        <v>18680.867175572519</v>
      </c>
      <c r="AE2958" s="153">
        <f>VLOOKUP(D2958,'Dados Base'!$B:$K,10,FALSE)*31536000/VLOOKUP($F2958,F:H,MATCH(H2957,F2957:AF2957,0),FALSE)</f>
        <v>2311.0351145038176</v>
      </c>
      <c r="AF2958" s="148">
        <v>90.56</v>
      </c>
      <c r="AG2958" s="21">
        <v>79.73</v>
      </c>
      <c r="AH2958" s="148">
        <v>79.73</v>
      </c>
      <c r="AI2958" s="148">
        <v>0</v>
      </c>
      <c r="AJ2958" s="148">
        <v>100</v>
      </c>
      <c r="AK2958" s="72">
        <f>(SUMIFS('Banco de Indicadores Mun. (2)'!I:I,'Banco de Indicadores Mun. (2)'!B:B,'Banco de Indicadores - Mun. (1)'!B2958,'Banco de Indicadores Mun. (2)'!A:A,'Banco de Indicadores - Mun. (1)'!A2958) / VLOOKUP(D2958,'Dados Base'!$B:$K,8,FALSE)) * 100</f>
        <v>62.888197530864197</v>
      </c>
      <c r="AL2958" s="72">
        <f>(SUMIFS('Banco de Indicadores Mun. (2)'!I:I,'Banco de Indicadores Mun. (2)'!B:B,'Banco de Indicadores - Mun. (1)'!B2958,'Banco de Indicadores Mun. (2)'!A:A,'Banco de Indicadores - Mun. (1)'!A2958) / VLOOKUP(D2958,'Dados Base'!$B:$K,9,FALSE)) * 100</f>
        <v>26.257443298969076</v>
      </c>
      <c r="AM2958" s="72">
        <f>(SUMIFS('Banco de Indicadores Mun. (2)'!J:J,'Banco de Indicadores Mun. (2)'!B:B,'Banco de Indicadores - Mun. (1)'!B2958,'Banco de Indicadores Mun. (2)'!A:A,'Banco de Indicadores - Mun. (1)'!A2958) / VLOOKUP(D2958,'Dados Base'!$B:$K,7,FALSE)) * 100</f>
        <v>86.262368421052642</v>
      </c>
      <c r="AN2958" s="72">
        <f>(SUMIFS('Banco de Indicadores Mun. (2)'!K:K,'Banco de Indicadores Mun. (2)'!B:B,'Banco de Indicadores - Mun. (1)'!B2958,'Banco de Indicadores Mun. (2)'!A:A,'Banco de Indicadores - Mun. (1)'!A2958) / VLOOKUP(D2958,'Dados Base'!$B:$K,10,FALSE)) * 100</f>
        <v>7.374541666666663</v>
      </c>
      <c r="AO2958" s="24">
        <v>0</v>
      </c>
      <c r="AP2958" s="25">
        <v>0</v>
      </c>
      <c r="AQ2958" s="17">
        <v>0</v>
      </c>
      <c r="AR2958" s="24">
        <v>9</v>
      </c>
      <c r="AS2958" s="22">
        <v>100</v>
      </c>
      <c r="AT2958" s="22">
        <v>100</v>
      </c>
      <c r="AU2958" s="22">
        <v>57.142857142857139</v>
      </c>
      <c r="AV2958" s="22">
        <v>7.21</v>
      </c>
      <c r="AW2958" s="21">
        <v>0</v>
      </c>
      <c r="AX2958" s="21">
        <v>0</v>
      </c>
      <c r="AY2958" s="116">
        <v>208.28017060472678</v>
      </c>
    </row>
    <row r="2959" spans="1:51" ht="15" x14ac:dyDescent="0.25">
      <c r="A2959" s="144">
        <v>2013</v>
      </c>
      <c r="B2959" s="77" t="s">
        <v>379</v>
      </c>
      <c r="C2959" s="78">
        <v>19</v>
      </c>
      <c r="D2959" s="77">
        <v>3533304</v>
      </c>
      <c r="E2959" s="78">
        <v>353330419</v>
      </c>
      <c r="F2959" s="78" t="str">
        <f t="shared" si="129"/>
        <v>3533304192013</v>
      </c>
      <c r="G2959" s="96">
        <v>2.1468145394856197</v>
      </c>
      <c r="H2959" s="80">
        <f t="shared" si="128"/>
        <v>3637</v>
      </c>
      <c r="I2959" s="91">
        <v>3313</v>
      </c>
      <c r="J2959" s="97">
        <v>324</v>
      </c>
      <c r="K2959" s="83">
        <f>(H2959)/VLOOKUP(D2959,'Dados Base'!$B:$K,6,FALSE)</f>
        <v>49.161935658286019</v>
      </c>
      <c r="L2959" s="88">
        <f t="shared" si="130"/>
        <v>91.091558977179005</v>
      </c>
      <c r="M2959" s="85" t="s">
        <v>702</v>
      </c>
      <c r="N2959" s="92">
        <v>0.74299999999999999</v>
      </c>
      <c r="O2959" s="91">
        <v>11</v>
      </c>
      <c r="P2959" s="91" t="s">
        <v>691</v>
      </c>
      <c r="Q2959" s="91" t="s">
        <v>691</v>
      </c>
      <c r="R2959" s="91" t="s">
        <v>691</v>
      </c>
      <c r="S2959" s="91">
        <v>3</v>
      </c>
      <c r="T2959" s="87" t="s">
        <v>691</v>
      </c>
      <c r="U2959" s="87">
        <v>30</v>
      </c>
      <c r="V2959" s="87">
        <v>21</v>
      </c>
      <c r="W2959" s="85" t="s">
        <v>691</v>
      </c>
      <c r="X2959" s="146">
        <v>8.4020382812499995E-3</v>
      </c>
      <c r="Y2959" s="21">
        <v>2.34</v>
      </c>
      <c r="Z2959" s="147">
        <v>150</v>
      </c>
      <c r="AA2959" s="147">
        <v>31</v>
      </c>
      <c r="AB2959" s="21">
        <v>0</v>
      </c>
      <c r="AC2959" s="21">
        <v>0</v>
      </c>
      <c r="AD2959" s="153">
        <f>VLOOKUP(D2959,'Dados Base'!$B:$K,9,FALSE)*31536000/VLOOKUP($F2959,F:H,MATCH(H2958,F2958:AF2958,0),FALSE)</f>
        <v>4942.4030794610944</v>
      </c>
      <c r="AE2959" s="153">
        <f>VLOOKUP(D2959,'Dados Base'!$B:$K,10,FALSE)*31536000/VLOOKUP($F2959,F:H,MATCH(H2958,F2958:AF2958,0),FALSE)</f>
        <v>433.54412977728884</v>
      </c>
      <c r="AF2959" s="148">
        <v>88.71</v>
      </c>
      <c r="AG2959" s="21">
        <v>89.7</v>
      </c>
      <c r="AH2959" s="148">
        <v>87.34</v>
      </c>
      <c r="AI2959" s="148">
        <v>7.7</v>
      </c>
      <c r="AJ2959" s="148">
        <v>98.9</v>
      </c>
      <c r="AK2959" s="72">
        <f>(SUMIFS('Banco de Indicadores Mun. (2)'!I:I,'Banco de Indicadores Mun. (2)'!B:B,'Banco de Indicadores - Mun. (1)'!B2959,'Banco de Indicadores Mun. (2)'!A:A,'Banco de Indicadores - Mun. (1)'!A2959) / VLOOKUP(D2959,'Dados Base'!$B:$K,8,FALSE)) * 100</f>
        <v>5.054666666666666</v>
      </c>
      <c r="AL2959" s="72">
        <f>(SUMIFS('Banco de Indicadores Mun. (2)'!I:I,'Banco de Indicadores Mun. (2)'!B:B,'Banco de Indicadores - Mun. (1)'!B2959,'Banco de Indicadores Mun. (2)'!A:A,'Banco de Indicadores - Mun. (1)'!A2959) / VLOOKUP(D2959,'Dados Base'!$B:$K,9,FALSE)) * 100</f>
        <v>1.5962105263157895</v>
      </c>
      <c r="AM2959" s="72">
        <f>(SUMIFS('Banco de Indicadores Mun. (2)'!J:J,'Banco de Indicadores Mun. (2)'!B:B,'Banco de Indicadores - Mun. (1)'!B2959,'Banco de Indicadores Mun. (2)'!A:A,'Banco de Indicadores - Mun. (1)'!A2959) / VLOOKUP(D2959,'Dados Base'!$B:$K,7,FALSE)) * 100</f>
        <v>0</v>
      </c>
      <c r="AN2959" s="72">
        <f>(SUMIFS('Banco de Indicadores Mun. (2)'!K:K,'Banco de Indicadores Mun. (2)'!B:B,'Banco de Indicadores - Mun. (1)'!B2959,'Banco de Indicadores Mun. (2)'!A:A,'Banco de Indicadores - Mun. (1)'!A2959) / VLOOKUP(D2959,'Dados Base'!$B:$K,10,FALSE)) * 100</f>
        <v>18.196800000000003</v>
      </c>
      <c r="AO2959" s="24">
        <v>0</v>
      </c>
      <c r="AP2959" s="25">
        <v>0</v>
      </c>
      <c r="AQ2959" s="17">
        <v>0</v>
      </c>
      <c r="AR2959" s="24">
        <v>9</v>
      </c>
      <c r="AS2959" s="22">
        <v>100</v>
      </c>
      <c r="AT2959" s="22">
        <v>100</v>
      </c>
      <c r="AU2959" s="22">
        <v>82.872928176795583</v>
      </c>
      <c r="AV2959" s="22">
        <v>9.6999999999999993</v>
      </c>
      <c r="AW2959" s="21">
        <v>0</v>
      </c>
      <c r="AX2959" s="21">
        <v>0</v>
      </c>
      <c r="AY2959" s="116">
        <v>0</v>
      </c>
    </row>
    <row r="2960" spans="1:51" ht="15" x14ac:dyDescent="0.25">
      <c r="A2960" s="144">
        <v>2013</v>
      </c>
      <c r="B2960" s="77" t="s">
        <v>380</v>
      </c>
      <c r="C2960" s="78">
        <v>5</v>
      </c>
      <c r="D2960" s="77">
        <v>3533403</v>
      </c>
      <c r="E2960" s="78">
        <v>35334035</v>
      </c>
      <c r="F2960" s="78" t="str">
        <f t="shared" si="129"/>
        <v>353340352013</v>
      </c>
      <c r="G2960" s="96">
        <v>1.7378575705576882</v>
      </c>
      <c r="H2960" s="80">
        <f t="shared" si="128"/>
        <v>53378</v>
      </c>
      <c r="I2960" s="91">
        <v>52508</v>
      </c>
      <c r="J2960" s="97">
        <v>870</v>
      </c>
      <c r="K2960" s="83">
        <f>(H2960)/VLOOKUP(D2960,'Dados Base'!$B:$K,6,FALSE)</f>
        <v>728.21282401091412</v>
      </c>
      <c r="L2960" s="88">
        <f t="shared" si="130"/>
        <v>98.370115028663491</v>
      </c>
      <c r="M2960" s="85" t="s">
        <v>702</v>
      </c>
      <c r="N2960" s="92">
        <v>0.79100000000000004</v>
      </c>
      <c r="O2960" s="91">
        <v>24</v>
      </c>
      <c r="P2960" s="91" t="s">
        <v>691</v>
      </c>
      <c r="Q2960" s="91" t="s">
        <v>691</v>
      </c>
      <c r="R2960" s="91" t="s">
        <v>691</v>
      </c>
      <c r="S2960" s="91">
        <v>285</v>
      </c>
      <c r="T2960" s="87" t="s">
        <v>691</v>
      </c>
      <c r="U2960" s="87">
        <v>476</v>
      </c>
      <c r="V2960" s="87">
        <v>385</v>
      </c>
      <c r="W2960" s="85" t="s">
        <v>691</v>
      </c>
      <c r="X2960" s="146">
        <v>0.16248164351851851</v>
      </c>
      <c r="Y2960" s="21">
        <v>43.46</v>
      </c>
      <c r="Z2960" s="147">
        <v>1207</v>
      </c>
      <c r="AA2960" s="147">
        <v>1727</v>
      </c>
      <c r="AB2960" s="21">
        <v>3</v>
      </c>
      <c r="AC2960" s="21">
        <v>0</v>
      </c>
      <c r="AD2960" s="153">
        <f>VLOOKUP(D2960,'Dados Base'!$B:$K,9,FALSE)*31536000/VLOOKUP($F2960,F:H,MATCH(H2959,F2959:AF2959,0),FALSE)</f>
        <v>537.63273258645881</v>
      </c>
      <c r="AE2960" s="153">
        <f>VLOOKUP(D2960,'Dados Base'!$B:$K,10,FALSE)*31536000/VLOOKUP($F2960,F:H,MATCH(H2959,F2959:AF2959,0),FALSE)</f>
        <v>70.896624077335218</v>
      </c>
      <c r="AF2960" s="148">
        <v>100</v>
      </c>
      <c r="AG2960" s="21">
        <v>100</v>
      </c>
      <c r="AH2960" s="148">
        <v>100</v>
      </c>
      <c r="AI2960" s="148">
        <v>43.76</v>
      </c>
      <c r="AJ2960" s="148">
        <v>100</v>
      </c>
      <c r="AK2960" s="72">
        <f>(SUMIFS('Banco de Indicadores Mun. (2)'!I:I,'Banco de Indicadores Mun. (2)'!B:B,'Banco de Indicadores - Mun. (1)'!B2960,'Banco de Indicadores Mun. (2)'!A:A,'Banco de Indicadores - Mun. (1)'!A2960) / VLOOKUP(D2960,'Dados Base'!$B:$K,8,FALSE)) * 100</f>
        <v>88.757257142857142</v>
      </c>
      <c r="AL2960" s="72">
        <f>(SUMIFS('Banco de Indicadores Mun. (2)'!I:I,'Banco de Indicadores Mun. (2)'!B:B,'Banco de Indicadores - Mun. (1)'!B2960,'Banco de Indicadores Mun. (2)'!A:A,'Banco de Indicadores - Mun. (1)'!A2960) / VLOOKUP(D2960,'Dados Base'!$B:$K,9,FALSE)) * 100</f>
        <v>34.137406593406595</v>
      </c>
      <c r="AM2960" s="72">
        <f>(SUMIFS('Banco de Indicadores Mun. (2)'!J:J,'Banco de Indicadores Mun. (2)'!B:B,'Banco de Indicadores - Mun. (1)'!B2960,'Banco de Indicadores Mun. (2)'!A:A,'Banco de Indicadores - Mun. (1)'!A2960) / VLOOKUP(D2960,'Dados Base'!$B:$K,7,FALSE)) * 100</f>
        <v>89.020782608695654</v>
      </c>
      <c r="AN2960" s="72">
        <f>(SUMIFS('Banco de Indicadores Mun. (2)'!K:K,'Banco de Indicadores Mun. (2)'!B:B,'Banco de Indicadores - Mun. (1)'!B2960,'Banco de Indicadores Mun. (2)'!A:A,'Banco de Indicadores - Mun. (1)'!A2960) / VLOOKUP(D2960,'Dados Base'!$B:$K,10,FALSE)) * 100</f>
        <v>88.252166666666668</v>
      </c>
      <c r="AO2960" s="24">
        <v>0</v>
      </c>
      <c r="AP2960" s="25">
        <v>0</v>
      </c>
      <c r="AQ2960" s="17">
        <v>0</v>
      </c>
      <c r="AR2960" s="24">
        <v>9.8000000000000007</v>
      </c>
      <c r="AS2960" s="22">
        <v>96</v>
      </c>
      <c r="AT2960" s="22">
        <v>49.92</v>
      </c>
      <c r="AU2960" s="22">
        <v>41.138377641445132</v>
      </c>
      <c r="AV2960" s="22">
        <v>5.39</v>
      </c>
      <c r="AW2960" s="21">
        <v>0</v>
      </c>
      <c r="AX2960" s="21">
        <v>0</v>
      </c>
      <c r="AY2960" s="116">
        <v>119.37644029018099</v>
      </c>
    </row>
    <row r="2961" spans="1:51" ht="15" x14ac:dyDescent="0.25">
      <c r="A2961" s="144">
        <v>2013</v>
      </c>
      <c r="B2961" s="77" t="s">
        <v>381</v>
      </c>
      <c r="C2961" s="78">
        <v>15</v>
      </c>
      <c r="D2961" s="77">
        <v>3533254</v>
      </c>
      <c r="E2961" s="78">
        <v>353325415</v>
      </c>
      <c r="F2961" s="78" t="str">
        <f t="shared" si="129"/>
        <v>3533254152013</v>
      </c>
      <c r="G2961" s="96">
        <v>3.0995659689179611</v>
      </c>
      <c r="H2961" s="80">
        <f t="shared" si="128"/>
        <v>4881</v>
      </c>
      <c r="I2961" s="91">
        <v>4493</v>
      </c>
      <c r="J2961" s="97">
        <v>388</v>
      </c>
      <c r="K2961" s="83">
        <f>(H2961)/VLOOKUP(D2961,'Dados Base'!$B:$K,6,FALSE)</f>
        <v>41.742923116394422</v>
      </c>
      <c r="L2961" s="88">
        <f t="shared" si="130"/>
        <v>92.050809260397457</v>
      </c>
      <c r="M2961" s="85" t="s">
        <v>702</v>
      </c>
      <c r="N2961" s="92">
        <v>0.71899999999999997</v>
      </c>
      <c r="O2961" s="91">
        <v>29</v>
      </c>
      <c r="P2961" s="91" t="s">
        <v>691</v>
      </c>
      <c r="Q2961" s="91" t="s">
        <v>691</v>
      </c>
      <c r="R2961" s="91" t="s">
        <v>691</v>
      </c>
      <c r="S2961" s="91">
        <v>2</v>
      </c>
      <c r="T2961" s="87" t="s">
        <v>691</v>
      </c>
      <c r="U2961" s="87">
        <v>20</v>
      </c>
      <c r="V2961" s="87">
        <v>25</v>
      </c>
      <c r="W2961" s="85" t="s">
        <v>691</v>
      </c>
      <c r="X2961" s="146">
        <v>1.1574579687500001E-2</v>
      </c>
      <c r="Y2961" s="21">
        <v>3.24</v>
      </c>
      <c r="Z2961" s="147">
        <v>227</v>
      </c>
      <c r="AA2961" s="147">
        <v>23</v>
      </c>
      <c r="AB2961" s="21">
        <v>1</v>
      </c>
      <c r="AC2961" s="21">
        <v>0</v>
      </c>
      <c r="AD2961" s="153">
        <f>VLOOKUP(D2961,'Dados Base'!$B:$K,9,FALSE)*31536000/VLOOKUP($F2961,F:H,MATCH(H2960,F2960:AF2960,0),FALSE)</f>
        <v>5750.2642901044865</v>
      </c>
      <c r="AE2961" s="153">
        <f>VLOOKUP(D2961,'Dados Base'!$B:$K,10,FALSE)*31536000/VLOOKUP($F2961,F:H,MATCH(H2960,F2960:AF2960,0),FALSE)</f>
        <v>646.0971112476949</v>
      </c>
      <c r="AF2961" s="148">
        <v>91.06</v>
      </c>
      <c r="AG2961" s="21">
        <v>91.06</v>
      </c>
      <c r="AH2961" s="148">
        <v>91.06</v>
      </c>
      <c r="AI2961" s="148">
        <v>18.03</v>
      </c>
      <c r="AJ2961" s="148">
        <v>100</v>
      </c>
      <c r="AK2961" s="72">
        <f>(SUMIFS('Banco de Indicadores Mun. (2)'!I:I,'Banco de Indicadores Mun. (2)'!B:B,'Banco de Indicadores - Mun. (1)'!B2961,'Banco de Indicadores Mun. (2)'!A:A,'Banco de Indicadores - Mun. (1)'!A2961) / VLOOKUP(D2961,'Dados Base'!$B:$K,8,FALSE)) * 100</f>
        <v>43.261034482758618</v>
      </c>
      <c r="AL2961" s="72">
        <f>(SUMIFS('Banco de Indicadores Mun. (2)'!I:I,'Banco de Indicadores Mun. (2)'!B:B,'Banco de Indicadores - Mun. (1)'!B2961,'Banco de Indicadores Mun. (2)'!A:A,'Banco de Indicadores - Mun. (1)'!A2961) / VLOOKUP(D2961,'Dados Base'!$B:$K,9,FALSE)) * 100</f>
        <v>14.09629213483146</v>
      </c>
      <c r="AM2961" s="72">
        <f>(SUMIFS('Banco de Indicadores Mun. (2)'!J:J,'Banco de Indicadores Mun. (2)'!B:B,'Banco de Indicadores - Mun. (1)'!B2961,'Banco de Indicadores Mun. (2)'!A:A,'Banco de Indicadores - Mun. (1)'!A2961) / VLOOKUP(D2961,'Dados Base'!$B:$K,7,FALSE)) * 100</f>
        <v>61.726263157894735</v>
      </c>
      <c r="AN2961" s="72">
        <f>(SUMIFS('Banco de Indicadores Mun. (2)'!K:K,'Banco de Indicadores Mun. (2)'!B:B,'Banco de Indicadores - Mun. (1)'!B2961,'Banco de Indicadores Mun. (2)'!A:A,'Banco de Indicadores - Mun. (1)'!A2961) / VLOOKUP(D2961,'Dados Base'!$B:$K,10,FALSE)) * 100</f>
        <v>8.1771000000000011</v>
      </c>
      <c r="AO2961" s="24">
        <v>0</v>
      </c>
      <c r="AP2961" s="25">
        <v>0</v>
      </c>
      <c r="AQ2961" s="17">
        <v>0</v>
      </c>
      <c r="AR2961" s="24">
        <v>8.5</v>
      </c>
      <c r="AS2961" s="22">
        <v>100</v>
      </c>
      <c r="AT2961" s="22">
        <v>100</v>
      </c>
      <c r="AU2961" s="22">
        <v>90.8</v>
      </c>
      <c r="AV2961" s="22">
        <v>10</v>
      </c>
      <c r="AW2961" s="21">
        <v>0</v>
      </c>
      <c r="AX2961" s="21">
        <v>0</v>
      </c>
      <c r="AY2961" s="116">
        <v>40.436589691962858</v>
      </c>
    </row>
    <row r="2962" spans="1:51" ht="15" x14ac:dyDescent="0.25">
      <c r="A2962" s="144">
        <v>2013</v>
      </c>
      <c r="B2962" s="77" t="s">
        <v>382</v>
      </c>
      <c r="C2962" s="78">
        <v>16</v>
      </c>
      <c r="D2962" s="77">
        <v>3533502</v>
      </c>
      <c r="E2962" s="78">
        <v>353350216</v>
      </c>
      <c r="F2962" s="78" t="str">
        <f t="shared" si="129"/>
        <v>3533502162013</v>
      </c>
      <c r="G2962" s="96">
        <v>1.0288365137391509</v>
      </c>
      <c r="H2962" s="80">
        <f t="shared" si="128"/>
        <v>37320</v>
      </c>
      <c r="I2962" s="91">
        <v>34858</v>
      </c>
      <c r="J2962" s="97">
        <v>2462</v>
      </c>
      <c r="K2962" s="83">
        <f>(H2962)/VLOOKUP(D2962,'Dados Base'!$B:$K,6,FALSE)</f>
        <v>40.004716526064165</v>
      </c>
      <c r="L2962" s="88">
        <f t="shared" si="130"/>
        <v>93.40300107181136</v>
      </c>
      <c r="M2962" s="85" t="s">
        <v>702</v>
      </c>
      <c r="N2962" s="92">
        <v>0.753</v>
      </c>
      <c r="O2962" s="91">
        <v>238</v>
      </c>
      <c r="P2962" s="91" t="s">
        <v>691</v>
      </c>
      <c r="Q2962" s="91" t="s">
        <v>691</v>
      </c>
      <c r="R2962" s="91" t="s">
        <v>691</v>
      </c>
      <c r="S2962" s="91">
        <v>66</v>
      </c>
      <c r="T2962" s="87" t="s">
        <v>691</v>
      </c>
      <c r="U2962" s="87">
        <v>493</v>
      </c>
      <c r="V2962" s="87">
        <v>356</v>
      </c>
      <c r="W2962" s="85" t="s">
        <v>691</v>
      </c>
      <c r="X2962" s="146">
        <v>0.10745555375</v>
      </c>
      <c r="Y2962" s="21">
        <v>28.9</v>
      </c>
      <c r="Z2962" s="147">
        <v>1580</v>
      </c>
      <c r="AA2962" s="147">
        <v>371</v>
      </c>
      <c r="AB2962" s="21">
        <v>5</v>
      </c>
      <c r="AC2962" s="21">
        <v>0</v>
      </c>
      <c r="AD2962" s="153">
        <f>VLOOKUP(D2962,'Dados Base'!$B:$K,9,FALSE)*31536000/VLOOKUP($F2962,F:H,MATCH(H2961,F2961:AF2961,0),FALSE)</f>
        <v>5839.0610932475884</v>
      </c>
      <c r="AE2962" s="153">
        <f>VLOOKUP(D2962,'Dados Base'!$B:$K,10,FALSE)*31536000/VLOOKUP($F2962,F:H,MATCH(H2961,F2961:AF2961,0),FALSE)</f>
        <v>532.36012861736322</v>
      </c>
      <c r="AF2962" s="148">
        <v>94.59</v>
      </c>
      <c r="AG2962" s="21">
        <v>100</v>
      </c>
      <c r="AH2962" s="148">
        <v>93.05</v>
      </c>
      <c r="AI2962" s="148">
        <v>12.75</v>
      </c>
      <c r="AJ2962" s="148">
        <v>100</v>
      </c>
      <c r="AK2962" s="72">
        <f>(SUMIFS('Banco de Indicadores Mun. (2)'!I:I,'Banco de Indicadores Mun. (2)'!B:B,'Banco de Indicadores - Mun. (1)'!B2962,'Banco de Indicadores Mun. (2)'!A:A,'Banco de Indicadores - Mun. (1)'!A2962) / VLOOKUP(D2962,'Dados Base'!$B:$K,8,FALSE)) * 100</f>
        <v>17.701163120567376</v>
      </c>
      <c r="AL2962" s="72">
        <f>(SUMIFS('Banco de Indicadores Mun. (2)'!I:I,'Banco de Indicadores Mun. (2)'!B:B,'Banco de Indicadores - Mun. (1)'!B2962,'Banco de Indicadores Mun. (2)'!A:A,'Banco de Indicadores - Mun. (1)'!A2962) / VLOOKUP(D2962,'Dados Base'!$B:$K,9,FALSE)) * 100</f>
        <v>7.2239189580318373</v>
      </c>
      <c r="AM2962" s="72">
        <f>(SUMIFS('Banco de Indicadores Mun. (2)'!J:J,'Banco de Indicadores Mun. (2)'!B:B,'Banco de Indicadores - Mun. (1)'!B2962,'Banco de Indicadores Mun. (2)'!A:A,'Banco de Indicadores - Mun. (1)'!A2962) / VLOOKUP(D2962,'Dados Base'!$B:$K,7,FALSE)) * 100</f>
        <v>17.003657534246571</v>
      </c>
      <c r="AN2962" s="72">
        <f>(SUMIFS('Banco de Indicadores Mun. (2)'!K:K,'Banco de Indicadores Mun. (2)'!B:B,'Banco de Indicadores - Mun. (1)'!B2962,'Banco de Indicadores Mun. (2)'!A:A,'Banco de Indicadores - Mun. (1)'!A2962) / VLOOKUP(D2962,'Dados Base'!$B:$K,10,FALSE)) * 100</f>
        <v>20.125825396825402</v>
      </c>
      <c r="AO2962" s="24">
        <v>0</v>
      </c>
      <c r="AP2962" s="25">
        <v>0</v>
      </c>
      <c r="AQ2962" s="17">
        <v>0</v>
      </c>
      <c r="AR2962" s="24">
        <v>8.5</v>
      </c>
      <c r="AS2962" s="22">
        <v>100</v>
      </c>
      <c r="AT2962" s="22">
        <v>100</v>
      </c>
      <c r="AU2962" s="22">
        <v>80.984110712455148</v>
      </c>
      <c r="AV2962" s="22">
        <v>9.8000000000000007</v>
      </c>
      <c r="AW2962" s="21">
        <v>0</v>
      </c>
      <c r="AX2962" s="21">
        <v>0</v>
      </c>
      <c r="AY2962" s="116">
        <v>24.053164655900183</v>
      </c>
    </row>
    <row r="2963" spans="1:51" ht="15" x14ac:dyDescent="0.25">
      <c r="A2963" s="144">
        <v>2013</v>
      </c>
      <c r="B2963" s="77" t="s">
        <v>383</v>
      </c>
      <c r="C2963" s="78">
        <v>8</v>
      </c>
      <c r="D2963" s="77">
        <v>3533601</v>
      </c>
      <c r="E2963" s="78">
        <v>35336018</v>
      </c>
      <c r="F2963" s="78" t="str">
        <f t="shared" si="129"/>
        <v>353360182013</v>
      </c>
      <c r="G2963" s="96">
        <v>0.72980990808322321</v>
      </c>
      <c r="H2963" s="80">
        <f t="shared" si="128"/>
        <v>6958</v>
      </c>
      <c r="I2963" s="91">
        <v>6439</v>
      </c>
      <c r="J2963" s="97">
        <v>519</v>
      </c>
      <c r="K2963" s="83">
        <f>(H2963)/VLOOKUP(D2963,'Dados Base'!$B:$K,6,FALSE)</f>
        <v>20.053028993025535</v>
      </c>
      <c r="L2963" s="88">
        <f t="shared" si="130"/>
        <v>92.540960045990232</v>
      </c>
      <c r="M2963" s="85" t="s">
        <v>702</v>
      </c>
      <c r="N2963" s="92">
        <v>0.746</v>
      </c>
      <c r="O2963" s="91">
        <v>102</v>
      </c>
      <c r="P2963" s="91" t="s">
        <v>691</v>
      </c>
      <c r="Q2963" s="91" t="s">
        <v>691</v>
      </c>
      <c r="R2963" s="91" t="s">
        <v>691</v>
      </c>
      <c r="S2963" s="91">
        <v>6</v>
      </c>
      <c r="T2963" s="87" t="s">
        <v>691</v>
      </c>
      <c r="U2963" s="87">
        <v>62</v>
      </c>
      <c r="V2963" s="87">
        <v>57</v>
      </c>
      <c r="W2963" s="85" t="s">
        <v>691</v>
      </c>
      <c r="X2963" s="146">
        <v>1.5621072395833333E-2</v>
      </c>
      <c r="Y2963" s="21">
        <v>4.55</v>
      </c>
      <c r="Z2963" s="147">
        <v>270</v>
      </c>
      <c r="AA2963" s="147">
        <v>81</v>
      </c>
      <c r="AB2963" s="21">
        <v>0</v>
      </c>
      <c r="AC2963" s="21">
        <v>0</v>
      </c>
      <c r="AD2963" s="153">
        <f>VLOOKUP(D2963,'Dados Base'!$B:$K,9,FALSE)*31536000/VLOOKUP($F2963,F:H,MATCH(H2962,F2962:AF2962,0),FALSE)</f>
        <v>24021.385455590687</v>
      </c>
      <c r="AE2963" s="153">
        <f>VLOOKUP(D2963,'Dados Base'!$B:$K,10,FALSE)*31536000/VLOOKUP($F2963,F:H,MATCH(H2962,F2962:AF2962,0),FALSE)</f>
        <v>2900.6956021845353</v>
      </c>
      <c r="AF2963" s="148">
        <v>86.21</v>
      </c>
      <c r="AG2963" s="21" t="s">
        <v>692</v>
      </c>
      <c r="AH2963" s="148">
        <v>86.21</v>
      </c>
      <c r="AI2963" s="148">
        <v>35.42</v>
      </c>
      <c r="AJ2963" s="148">
        <v>95.02</v>
      </c>
      <c r="AK2963" s="72">
        <f>(SUMIFS('Banco de Indicadores Mun. (2)'!I:I,'Banco de Indicadores Mun. (2)'!B:B,'Banco de Indicadores - Mun. (1)'!B2963,'Banco de Indicadores Mun. (2)'!A:A,'Banco de Indicadores - Mun. (1)'!A2963) / VLOOKUP(D2963,'Dados Base'!$B:$K,8,FALSE)) * 100</f>
        <v>12.618757396449704</v>
      </c>
      <c r="AL2963" s="72">
        <f>(SUMIFS('Banco de Indicadores Mun. (2)'!I:I,'Banco de Indicadores Mun. (2)'!B:B,'Banco de Indicadores - Mun. (1)'!B2963,'Banco de Indicadores Mun. (2)'!A:A,'Banco de Indicadores - Mun. (1)'!A2963) / VLOOKUP(D2963,'Dados Base'!$B:$K,9,FALSE)) * 100</f>
        <v>4.0237169811320754</v>
      </c>
      <c r="AM2963" s="72">
        <f>(SUMIFS('Banco de Indicadores Mun. (2)'!J:J,'Banco de Indicadores Mun. (2)'!B:B,'Banco de Indicadores - Mun. (1)'!B2963,'Banco de Indicadores Mun. (2)'!A:A,'Banco de Indicadores - Mun. (1)'!A2963) / VLOOKUP(D2963,'Dados Base'!$B:$K,7,FALSE)) * 100</f>
        <v>12.973552380952381</v>
      </c>
      <c r="AN2963" s="72">
        <f>(SUMIFS('Banco de Indicadores Mun. (2)'!K:K,'Banco de Indicadores Mun. (2)'!B:B,'Banco de Indicadores - Mun. (1)'!B2963,'Banco de Indicadores Mun. (2)'!A:A,'Banco de Indicadores - Mun. (1)'!A2963) / VLOOKUP(D2963,'Dados Base'!$B:$K,10,FALSE)) * 100</f>
        <v>12.036671875000003</v>
      </c>
      <c r="AO2963" s="24">
        <v>0</v>
      </c>
      <c r="AP2963" s="25">
        <v>0</v>
      </c>
      <c r="AQ2963" s="17">
        <v>0</v>
      </c>
      <c r="AR2963" s="24">
        <v>10</v>
      </c>
      <c r="AS2963" s="22">
        <v>100</v>
      </c>
      <c r="AT2963" s="22">
        <v>100</v>
      </c>
      <c r="AU2963" s="22">
        <v>76.923076923076934</v>
      </c>
      <c r="AV2963" s="22">
        <v>8.51</v>
      </c>
      <c r="AW2963" s="21">
        <v>0</v>
      </c>
      <c r="AX2963" s="21">
        <v>0</v>
      </c>
      <c r="AY2963" s="116">
        <v>166.25914359793509</v>
      </c>
    </row>
    <row r="2964" spans="1:51" ht="15" x14ac:dyDescent="0.25">
      <c r="A2964" s="144">
        <v>2013</v>
      </c>
      <c r="B2964" s="77" t="s">
        <v>384</v>
      </c>
      <c r="C2964" s="78">
        <v>17</v>
      </c>
      <c r="D2964" s="77">
        <v>3533700</v>
      </c>
      <c r="E2964" s="78">
        <v>353370017</v>
      </c>
      <c r="F2964" s="78" t="str">
        <f t="shared" si="129"/>
        <v>3533700172013</v>
      </c>
      <c r="G2964" s="96">
        <v>-8.3827801909774902E-2</v>
      </c>
      <c r="H2964" s="80">
        <f t="shared" si="128"/>
        <v>4156</v>
      </c>
      <c r="I2964" s="91">
        <v>3413</v>
      </c>
      <c r="J2964" s="97">
        <v>743</v>
      </c>
      <c r="K2964" s="83">
        <f>(H2964)/VLOOKUP(D2964,'Dados Base'!$B:$K,6,FALSE)</f>
        <v>13.840415612095379</v>
      </c>
      <c r="L2964" s="88">
        <f t="shared" si="130"/>
        <v>82.122232916265631</v>
      </c>
      <c r="M2964" s="85" t="s">
        <v>702</v>
      </c>
      <c r="N2964" s="92">
        <v>0.71699999999999997</v>
      </c>
      <c r="O2964" s="91">
        <v>72</v>
      </c>
      <c r="P2964" s="91" t="s">
        <v>691</v>
      </c>
      <c r="Q2964" s="91" t="s">
        <v>691</v>
      </c>
      <c r="R2964" s="91" t="s">
        <v>691</v>
      </c>
      <c r="S2964" s="91">
        <v>7</v>
      </c>
      <c r="T2964" s="87" t="s">
        <v>691</v>
      </c>
      <c r="U2964" s="87">
        <v>38</v>
      </c>
      <c r="V2964" s="87">
        <v>17</v>
      </c>
      <c r="W2964" s="85" t="s">
        <v>691</v>
      </c>
      <c r="X2964" s="146">
        <v>8.373690625000001E-3</v>
      </c>
      <c r="Y2964" s="21">
        <v>2.4</v>
      </c>
      <c r="Z2964" s="147">
        <v>139</v>
      </c>
      <c r="AA2964" s="147">
        <v>46</v>
      </c>
      <c r="AB2964" s="21">
        <v>0</v>
      </c>
      <c r="AC2964" s="21">
        <v>1</v>
      </c>
      <c r="AD2964" s="153">
        <f>VLOOKUP(D2964,'Dados Base'!$B:$K,9,FALSE)*31536000/VLOOKUP($F2964,F:H,MATCH(H2963,F2963:AF2963,0),FALSE)</f>
        <v>19956.612127045235</v>
      </c>
      <c r="AE2964" s="153">
        <f>VLOOKUP(D2964,'Dados Base'!$B:$K,10,FALSE)*31536000/VLOOKUP($F2964,F:H,MATCH(H2963,F2963:AF2963,0),FALSE)</f>
        <v>2200.5389797882585</v>
      </c>
      <c r="AF2964" s="148">
        <v>77.37</v>
      </c>
      <c r="AG2964" s="21">
        <v>79.84</v>
      </c>
      <c r="AH2964" s="148">
        <v>77.37</v>
      </c>
      <c r="AI2964" s="148">
        <v>50</v>
      </c>
      <c r="AJ2964" s="148">
        <v>96.91</v>
      </c>
      <c r="AK2964" s="72">
        <f>(SUMIFS('Banco de Indicadores Mun. (2)'!I:I,'Banco de Indicadores Mun. (2)'!B:B,'Banco de Indicadores - Mun. (1)'!B2964,'Banco de Indicadores Mun. (2)'!A:A,'Banco de Indicadores - Mun. (1)'!A2964) / VLOOKUP(D2964,'Dados Base'!$B:$K,8,FALSE)) * 100</f>
        <v>2.8586444444444443</v>
      </c>
      <c r="AL2964" s="72">
        <f>(SUMIFS('Banco de Indicadores Mun. (2)'!I:I,'Banco de Indicadores Mun. (2)'!B:B,'Banco de Indicadores - Mun. (1)'!B2964,'Banco de Indicadores Mun. (2)'!A:A,'Banco de Indicadores - Mun. (1)'!A2964) / VLOOKUP(D2964,'Dados Base'!$B:$K,9,FALSE)) * 100</f>
        <v>1.4673650190114069</v>
      </c>
      <c r="AM2964" s="72">
        <f>(SUMIFS('Banco de Indicadores Mun. (2)'!J:J,'Banco de Indicadores Mun. (2)'!B:B,'Banco de Indicadores - Mun. (1)'!B2964,'Banco de Indicadores Mun. (2)'!A:A,'Banco de Indicadores - Mun. (1)'!A2964) / VLOOKUP(D2964,'Dados Base'!$B:$K,7,FALSE)) * 100</f>
        <v>3.6254433962264145</v>
      </c>
      <c r="AN2964" s="72">
        <f>(SUMIFS('Banco de Indicadores Mun. (2)'!K:K,'Banco de Indicadores Mun. (2)'!B:B,'Banco de Indicadores - Mun. (1)'!B2964,'Banco de Indicadores Mun. (2)'!A:A,'Banco de Indicadores - Mun. (1)'!A2964) / VLOOKUP(D2964,'Dados Base'!$B:$K,10,FALSE)) * 100</f>
        <v>5.5862068965517236E-2</v>
      </c>
      <c r="AO2964" s="24">
        <v>0</v>
      </c>
      <c r="AP2964" s="25">
        <v>0</v>
      </c>
      <c r="AQ2964" s="17">
        <v>0</v>
      </c>
      <c r="AR2964" s="24">
        <v>7.2</v>
      </c>
      <c r="AS2964" s="22">
        <v>93.11</v>
      </c>
      <c r="AT2964" s="22">
        <v>93.109999999999985</v>
      </c>
      <c r="AU2964" s="22">
        <v>75.13513513513513</v>
      </c>
      <c r="AV2964" s="22">
        <v>7.8</v>
      </c>
      <c r="AW2964" s="21">
        <v>0</v>
      </c>
      <c r="AX2964" s="21">
        <v>1</v>
      </c>
      <c r="AY2964" s="116">
        <v>5.4530436460471687</v>
      </c>
    </row>
    <row r="2965" spans="1:51" ht="15" x14ac:dyDescent="0.25">
      <c r="A2965" s="144">
        <v>2013</v>
      </c>
      <c r="B2965" s="77" t="s">
        <v>385</v>
      </c>
      <c r="C2965" s="78">
        <v>17</v>
      </c>
      <c r="D2965" s="77">
        <v>3533809</v>
      </c>
      <c r="E2965" s="78">
        <v>353380917</v>
      </c>
      <c r="F2965" s="78" t="str">
        <f t="shared" si="129"/>
        <v>3533809172013</v>
      </c>
      <c r="G2965" s="96">
        <v>-0.99656264266047012</v>
      </c>
      <c r="H2965" s="80">
        <f t="shared" si="128"/>
        <v>2620</v>
      </c>
      <c r="I2965" s="91">
        <v>1777</v>
      </c>
      <c r="J2965" s="97">
        <v>843</v>
      </c>
      <c r="K2965" s="83">
        <f>(H2965)/VLOOKUP(D2965,'Dados Base'!$B:$K,6,FALSE)</f>
        <v>13.234328433601052</v>
      </c>
      <c r="L2965" s="88">
        <f t="shared" si="130"/>
        <v>67.824427480916029</v>
      </c>
      <c r="M2965" s="85" t="s">
        <v>702</v>
      </c>
      <c r="N2965" s="92">
        <v>0.73</v>
      </c>
      <c r="O2965" s="91">
        <v>47</v>
      </c>
      <c r="P2965" s="91" t="s">
        <v>691</v>
      </c>
      <c r="Q2965" s="91" t="s">
        <v>691</v>
      </c>
      <c r="R2965" s="91" t="s">
        <v>691</v>
      </c>
      <c r="S2965" s="91">
        <v>4</v>
      </c>
      <c r="T2965" s="87" t="s">
        <v>691</v>
      </c>
      <c r="U2965" s="87">
        <v>5</v>
      </c>
      <c r="V2965" s="87">
        <v>11</v>
      </c>
      <c r="W2965" s="85" t="s">
        <v>691</v>
      </c>
      <c r="X2965" s="146">
        <v>4.936380208333333E-3</v>
      </c>
      <c r="Y2965" s="21">
        <v>1.24</v>
      </c>
      <c r="Z2965" s="147">
        <v>3</v>
      </c>
      <c r="AA2965" s="147">
        <v>92</v>
      </c>
      <c r="AB2965" s="21">
        <v>0</v>
      </c>
      <c r="AC2965" s="21">
        <v>0</v>
      </c>
      <c r="AD2965" s="153">
        <f>VLOOKUP(D2965,'Dados Base'!$B:$K,9,FALSE)*31536000/VLOOKUP($F2965,F:H,MATCH(H2964,F2964:AF2964,0),FALSE)</f>
        <v>22628.885496183208</v>
      </c>
      <c r="AE2965" s="153">
        <f>VLOOKUP(D2965,'Dados Base'!$B:$K,10,FALSE)*31536000/VLOOKUP($F2965,F:H,MATCH(H2964,F2964:AF2964,0),FALSE)</f>
        <v>2407.3282442748086</v>
      </c>
      <c r="AF2965" s="148">
        <v>72.349999999999994</v>
      </c>
      <c r="AG2965" s="21" t="s">
        <v>692</v>
      </c>
      <c r="AH2965" s="148">
        <v>58.37</v>
      </c>
      <c r="AI2965" s="148">
        <v>22.06</v>
      </c>
      <c r="AJ2965" s="148">
        <v>100</v>
      </c>
      <c r="AK2965" s="72">
        <f>(SUMIFS('Banco de Indicadores Mun. (2)'!I:I,'Banco de Indicadores Mun. (2)'!B:B,'Banco de Indicadores - Mun. (1)'!B2965,'Banco de Indicadores Mun. (2)'!A:A,'Banco de Indicadores - Mun. (1)'!A2965) / VLOOKUP(D2965,'Dados Base'!$B:$K,8,FALSE)) * 100</f>
        <v>6.2548659793814441</v>
      </c>
      <c r="AL2965" s="72">
        <f>(SUMIFS('Banco de Indicadores Mun. (2)'!I:I,'Banco de Indicadores Mun. (2)'!B:B,'Banco de Indicadores - Mun. (1)'!B2965,'Banco de Indicadores Mun. (2)'!A:A,'Banco de Indicadores - Mun. (1)'!A2965) / VLOOKUP(D2965,'Dados Base'!$B:$K,9,FALSE)) * 100</f>
        <v>3.2272446808510642</v>
      </c>
      <c r="AM2965" s="72">
        <f>(SUMIFS('Banco de Indicadores Mun. (2)'!J:J,'Banco de Indicadores Mun. (2)'!B:B,'Banco de Indicadores - Mun. (1)'!B2965,'Banco de Indicadores Mun. (2)'!A:A,'Banco de Indicadores - Mun. (1)'!A2965) / VLOOKUP(D2965,'Dados Base'!$B:$K,7,FALSE)) * 100</f>
        <v>7.0455714285714288</v>
      </c>
      <c r="AN2965" s="72">
        <f>(SUMIFS('Banco de Indicadores Mun. (2)'!K:K,'Banco de Indicadores Mun. (2)'!B:B,'Banco de Indicadores - Mun. (1)'!B2965,'Banco de Indicadores Mun. (2)'!A:A,'Banco de Indicadores - Mun. (1)'!A2965) / VLOOKUP(D2965,'Dados Base'!$B:$K,10,FALSE)) * 100</f>
        <v>3.2106500000000002</v>
      </c>
      <c r="AO2965" s="24">
        <v>0</v>
      </c>
      <c r="AP2965" s="25">
        <v>0</v>
      </c>
      <c r="AQ2965" s="17">
        <v>0</v>
      </c>
      <c r="AR2965" s="24">
        <v>8.1999999999999993</v>
      </c>
      <c r="AS2965" s="22">
        <v>89</v>
      </c>
      <c r="AT2965" s="22">
        <v>7.12</v>
      </c>
      <c r="AU2965" s="22">
        <v>3.1578947368421053</v>
      </c>
      <c r="AV2965" s="22">
        <v>1.69</v>
      </c>
      <c r="AW2965" s="21">
        <v>0</v>
      </c>
      <c r="AX2965" s="21">
        <v>0</v>
      </c>
      <c r="AY2965" s="116">
        <v>144.67184801056132</v>
      </c>
    </row>
    <row r="2966" spans="1:51" ht="15" x14ac:dyDescent="0.25">
      <c r="A2966" s="144">
        <v>2013</v>
      </c>
      <c r="B2966" s="77" t="s">
        <v>386</v>
      </c>
      <c r="C2966" s="78">
        <v>15</v>
      </c>
      <c r="D2966" s="77">
        <v>3533908</v>
      </c>
      <c r="E2966" s="78">
        <v>353390815</v>
      </c>
      <c r="F2966" s="78" t="str">
        <f t="shared" si="129"/>
        <v>3533908152013</v>
      </c>
      <c r="G2966" s="96">
        <v>0.72516898462899881</v>
      </c>
      <c r="H2966" s="80">
        <f t="shared" si="128"/>
        <v>50813</v>
      </c>
      <c r="I2966" s="91">
        <v>48179</v>
      </c>
      <c r="J2966" s="97">
        <v>2634</v>
      </c>
      <c r="K2966" s="83">
        <f>(H2966)/VLOOKUP(D2966,'Dados Base'!$B:$K,6,FALSE)</f>
        <v>63.2387898097099</v>
      </c>
      <c r="L2966" s="88">
        <f t="shared" si="130"/>
        <v>94.816287170605946</v>
      </c>
      <c r="M2966" s="85" t="s">
        <v>702</v>
      </c>
      <c r="N2966" s="92">
        <v>0.77300000000000002</v>
      </c>
      <c r="O2966" s="91">
        <v>281</v>
      </c>
      <c r="P2966" s="91" t="s">
        <v>691</v>
      </c>
      <c r="Q2966" s="91" t="s">
        <v>691</v>
      </c>
      <c r="R2966" s="91" t="s">
        <v>691</v>
      </c>
      <c r="S2966" s="91">
        <v>121</v>
      </c>
      <c r="T2966" s="87" t="s">
        <v>691</v>
      </c>
      <c r="U2966" s="87">
        <v>640</v>
      </c>
      <c r="V2966" s="87">
        <v>590</v>
      </c>
      <c r="W2966" s="85" t="s">
        <v>691</v>
      </c>
      <c r="X2966" s="146">
        <v>0.14607396601388889</v>
      </c>
      <c r="Y2966" s="21">
        <v>39.78</v>
      </c>
      <c r="Z2966" s="147">
        <v>663</v>
      </c>
      <c r="AA2966" s="147">
        <v>2022</v>
      </c>
      <c r="AB2966" s="21">
        <v>8</v>
      </c>
      <c r="AC2966" s="21">
        <v>0</v>
      </c>
      <c r="AD2966" s="153">
        <f>VLOOKUP(D2966,'Dados Base'!$B:$K,9,FALSE)*31536000/VLOOKUP($F2966,F:H,MATCH(H2965,F2965:AF2965,0),FALSE)</f>
        <v>4083.7360517977681</v>
      </c>
      <c r="AE2966" s="153">
        <f>VLOOKUP(D2966,'Dados Base'!$B:$K,10,FALSE)*31536000/VLOOKUP($F2966,F:H,MATCH(H2965,F2965:AF2965,0),FALSE)</f>
        <v>434.44000551040091</v>
      </c>
      <c r="AF2966" s="148">
        <v>94.44</v>
      </c>
      <c r="AG2966" s="21">
        <v>100</v>
      </c>
      <c r="AH2966" s="148">
        <v>94.44</v>
      </c>
      <c r="AI2966" s="148">
        <v>28.78</v>
      </c>
      <c r="AJ2966" s="148">
        <v>100</v>
      </c>
      <c r="AK2966" s="72">
        <f>(SUMIFS('Banco de Indicadores Mun. (2)'!I:I,'Banco de Indicadores Mun. (2)'!B:B,'Banco de Indicadores - Mun. (1)'!B2966,'Banco de Indicadores Mun. (2)'!A:A,'Banco de Indicadores - Mun. (1)'!A2966) / VLOOKUP(D2966,'Dados Base'!$B:$K,8,FALSE)) * 100</f>
        <v>37.717376744186041</v>
      </c>
      <c r="AL2966" s="72">
        <f>(SUMIFS('Banco de Indicadores Mun. (2)'!I:I,'Banco de Indicadores Mun. (2)'!B:B,'Banco de Indicadores - Mun. (1)'!B2966,'Banco de Indicadores Mun. (2)'!A:A,'Banco de Indicadores - Mun. (1)'!A2966) / VLOOKUP(D2966,'Dados Base'!$B:$K,9,FALSE)) * 100</f>
        <v>12.324066869300909</v>
      </c>
      <c r="AM2966" s="72">
        <f>(SUMIFS('Banco de Indicadores Mun. (2)'!J:J,'Banco de Indicadores Mun. (2)'!B:B,'Banco de Indicadores - Mun. (1)'!B2966,'Banco de Indicadores Mun. (2)'!A:A,'Banco de Indicadores - Mun. (1)'!A2966) / VLOOKUP(D2966,'Dados Base'!$B:$K,7,FALSE)) * 100</f>
        <v>48.027475862068961</v>
      </c>
      <c r="AN2966" s="72">
        <f>(SUMIFS('Banco de Indicadores Mun. (2)'!K:K,'Banco de Indicadores Mun. (2)'!B:B,'Banco de Indicadores - Mun. (1)'!B2966,'Banco de Indicadores Mun. (2)'!A:A,'Banco de Indicadores - Mun. (1)'!A2966) / VLOOKUP(D2966,'Dados Base'!$B:$K,10,FALSE)) * 100</f>
        <v>16.360742857142856</v>
      </c>
      <c r="AO2966" s="24">
        <v>1</v>
      </c>
      <c r="AP2966" s="25">
        <v>0</v>
      </c>
      <c r="AQ2966" s="17">
        <v>0</v>
      </c>
      <c r="AR2966" s="24">
        <v>10</v>
      </c>
      <c r="AS2966" s="22">
        <v>100</v>
      </c>
      <c r="AT2966" s="22">
        <v>26</v>
      </c>
      <c r="AU2966" s="22">
        <v>24.692737430167597</v>
      </c>
      <c r="AV2966" s="22">
        <v>3.7</v>
      </c>
      <c r="AW2966" s="21">
        <v>0</v>
      </c>
      <c r="AX2966" s="21">
        <v>0</v>
      </c>
      <c r="AY2966" s="116">
        <v>104.85117755064583</v>
      </c>
    </row>
    <row r="2967" spans="1:51" ht="15" x14ac:dyDescent="0.25">
      <c r="A2967" s="144">
        <v>2013</v>
      </c>
      <c r="B2967" s="77" t="s">
        <v>387</v>
      </c>
      <c r="C2967" s="78">
        <v>15</v>
      </c>
      <c r="D2967" s="77">
        <v>3534005</v>
      </c>
      <c r="E2967" s="78">
        <v>353400515</v>
      </c>
      <c r="F2967" s="78" t="str">
        <f t="shared" si="129"/>
        <v>3534005152013</v>
      </c>
      <c r="G2967" s="96">
        <v>1.0967091663646622</v>
      </c>
      <c r="H2967" s="80">
        <f t="shared" si="128"/>
        <v>3987</v>
      </c>
      <c r="I2967" s="91">
        <v>3219</v>
      </c>
      <c r="J2967" s="97">
        <v>768</v>
      </c>
      <c r="K2967" s="83">
        <f>(H2967)/VLOOKUP(D2967,'Dados Base'!$B:$K,6,FALSE)</f>
        <v>16.377752218205718</v>
      </c>
      <c r="L2967" s="88">
        <f t="shared" si="130"/>
        <v>80.737396538750943</v>
      </c>
      <c r="M2967" s="85" t="s">
        <v>702</v>
      </c>
      <c r="N2967" s="92">
        <v>0.73799999999999999</v>
      </c>
      <c r="O2967" s="91">
        <v>49</v>
      </c>
      <c r="P2967" s="91" t="s">
        <v>691</v>
      </c>
      <c r="Q2967" s="91" t="s">
        <v>691</v>
      </c>
      <c r="R2967" s="91" t="s">
        <v>691</v>
      </c>
      <c r="S2967" s="91">
        <v>8</v>
      </c>
      <c r="T2967" s="87" t="s">
        <v>691</v>
      </c>
      <c r="U2967" s="87">
        <v>19</v>
      </c>
      <c r="V2967" s="87">
        <v>18</v>
      </c>
      <c r="W2967" s="85" t="s">
        <v>691</v>
      </c>
      <c r="X2967" s="146">
        <v>9.0673101562500011E-3</v>
      </c>
      <c r="Y2967" s="21">
        <v>2.2599999999999998</v>
      </c>
      <c r="Z2967" s="147">
        <v>153</v>
      </c>
      <c r="AA2967" s="147">
        <v>22</v>
      </c>
      <c r="AB2967" s="21">
        <v>0</v>
      </c>
      <c r="AC2967" s="21">
        <v>0</v>
      </c>
      <c r="AD2967" s="153">
        <f>VLOOKUP(D2967,'Dados Base'!$B:$K,9,FALSE)*31536000/VLOOKUP($F2967,F:H,MATCH(H2966,F2966:AF2966,0),FALSE)</f>
        <v>14870.248306997742</v>
      </c>
      <c r="AE2967" s="153">
        <f>VLOOKUP(D2967,'Dados Base'!$B:$K,10,FALSE)*31536000/VLOOKUP($F2967,F:H,MATCH(H2966,F2966:AF2966,0),FALSE)</f>
        <v>1581.9413092550785</v>
      </c>
      <c r="AF2967" s="148">
        <v>87.33</v>
      </c>
      <c r="AG2967" s="21">
        <v>100</v>
      </c>
      <c r="AH2967" s="148">
        <v>86.87</v>
      </c>
      <c r="AI2967" s="148">
        <v>14.06</v>
      </c>
      <c r="AJ2967" s="148">
        <v>100</v>
      </c>
      <c r="AK2967" s="72">
        <f>(SUMIFS('Banco de Indicadores Mun. (2)'!I:I,'Banco de Indicadores Mun. (2)'!B:B,'Banco de Indicadores - Mun. (1)'!B2967,'Banco de Indicadores Mun. (2)'!A:A,'Banco de Indicadores - Mun. (1)'!A2967) / VLOOKUP(D2967,'Dados Base'!$B:$K,8,FALSE)) * 100</f>
        <v>13.11478333333333</v>
      </c>
      <c r="AL2967" s="72">
        <f>(SUMIFS('Banco de Indicadores Mun. (2)'!I:I,'Banco de Indicadores Mun. (2)'!B:B,'Banco de Indicadores - Mun. (1)'!B2967,'Banco de Indicadores Mun. (2)'!A:A,'Banco de Indicadores - Mun. (1)'!A2967) / VLOOKUP(D2967,'Dados Base'!$B:$K,9,FALSE)) * 100</f>
        <v>4.1855691489361693</v>
      </c>
      <c r="AM2967" s="72">
        <f>(SUMIFS('Banco de Indicadores Mun. (2)'!J:J,'Banco de Indicadores Mun. (2)'!B:B,'Banco de Indicadores - Mun. (1)'!B2967,'Banco de Indicadores Mun. (2)'!A:A,'Banco de Indicadores - Mun. (1)'!A2967) / VLOOKUP(D2967,'Dados Base'!$B:$K,7,FALSE)) * 100</f>
        <v>17.252899999999993</v>
      </c>
      <c r="AN2967" s="72">
        <f>(SUMIFS('Banco de Indicadores Mun. (2)'!K:K,'Banco de Indicadores Mun. (2)'!B:B,'Banco de Indicadores - Mun. (1)'!B2967,'Banco de Indicadores Mun. (2)'!A:A,'Banco de Indicadores - Mun. (1)'!A2967) / VLOOKUP(D2967,'Dados Base'!$B:$K,10,FALSE)) * 100</f>
        <v>4.8385500000000015</v>
      </c>
      <c r="AO2967" s="24">
        <v>0</v>
      </c>
      <c r="AP2967" s="25">
        <v>0</v>
      </c>
      <c r="AQ2967" s="17">
        <v>0</v>
      </c>
      <c r="AR2967" s="24">
        <v>10</v>
      </c>
      <c r="AS2967" s="22">
        <v>95</v>
      </c>
      <c r="AT2967" s="22">
        <v>95</v>
      </c>
      <c r="AU2967" s="22">
        <v>87.428571428571431</v>
      </c>
      <c r="AV2967" s="22">
        <v>9.6300000000000008</v>
      </c>
      <c r="AW2967" s="21">
        <v>0</v>
      </c>
      <c r="AX2967" s="21">
        <v>0</v>
      </c>
      <c r="AY2967" s="116">
        <v>9.5829888033279875</v>
      </c>
    </row>
    <row r="2968" spans="1:51" ht="15" x14ac:dyDescent="0.25">
      <c r="A2968" s="144">
        <v>2013</v>
      </c>
      <c r="B2968" s="77" t="s">
        <v>388</v>
      </c>
      <c r="C2968" s="78">
        <v>21</v>
      </c>
      <c r="D2968" s="77">
        <v>3534104</v>
      </c>
      <c r="E2968" s="78">
        <v>353410421</v>
      </c>
      <c r="F2968" s="78" t="str">
        <f t="shared" si="129"/>
        <v>3534104212013</v>
      </c>
      <c r="G2968" s="96">
        <v>0.27250748493123922</v>
      </c>
      <c r="H2968" s="80">
        <f t="shared" si="128"/>
        <v>6146</v>
      </c>
      <c r="I2968" s="91">
        <v>5789</v>
      </c>
      <c r="J2968" s="97">
        <v>357</v>
      </c>
      <c r="K2968" s="83">
        <f>(H2968)/VLOOKUP(D2968,'Dados Base'!$B:$K,6,FALSE)</f>
        <v>28.215958130566523</v>
      </c>
      <c r="L2968" s="88">
        <f t="shared" si="130"/>
        <v>94.191343963553535</v>
      </c>
      <c r="M2968" s="85" t="s">
        <v>702</v>
      </c>
      <c r="N2968" s="92">
        <v>0.77</v>
      </c>
      <c r="O2968" s="91">
        <v>45</v>
      </c>
      <c r="P2968" s="91" t="s">
        <v>691</v>
      </c>
      <c r="Q2968" s="91" t="s">
        <v>691</v>
      </c>
      <c r="R2968" s="91" t="s">
        <v>691</v>
      </c>
      <c r="S2968" s="91">
        <v>20</v>
      </c>
      <c r="T2968" s="87" t="s">
        <v>691</v>
      </c>
      <c r="U2968" s="87">
        <v>36</v>
      </c>
      <c r="V2968" s="87">
        <v>25</v>
      </c>
      <c r="W2968" s="85" t="s">
        <v>691</v>
      </c>
      <c r="X2968" s="146">
        <v>1.4971271875000001E-2</v>
      </c>
      <c r="Y2968" s="21">
        <v>4.16</v>
      </c>
      <c r="Z2968" s="147">
        <v>279</v>
      </c>
      <c r="AA2968" s="147">
        <v>42</v>
      </c>
      <c r="AB2968" s="21">
        <v>0</v>
      </c>
      <c r="AC2968" s="21">
        <v>0</v>
      </c>
      <c r="AD2968" s="153">
        <f>VLOOKUP(D2968,'Dados Base'!$B:$K,9,FALSE)*31536000/VLOOKUP($F2968,F:H,MATCH(H2967,F2967:AF2967,0),FALSE)</f>
        <v>8517.6960624796611</v>
      </c>
      <c r="AE2968" s="153">
        <f>VLOOKUP(D2968,'Dados Base'!$B:$K,10,FALSE)*31536000/VLOOKUP($F2968,F:H,MATCH(H2967,F2967:AF2967,0),FALSE)</f>
        <v>974.917019199479</v>
      </c>
      <c r="AF2968" s="148">
        <v>93.54</v>
      </c>
      <c r="AG2968" s="21">
        <v>100</v>
      </c>
      <c r="AH2968" s="148">
        <v>93.4</v>
      </c>
      <c r="AI2968" s="148">
        <v>21.58</v>
      </c>
      <c r="AJ2968" s="148">
        <v>100</v>
      </c>
      <c r="AK2968" s="72">
        <f>(SUMIFS('Banco de Indicadores Mun. (2)'!I:I,'Banco de Indicadores Mun. (2)'!B:B,'Banco de Indicadores - Mun. (1)'!B2968,'Banco de Indicadores Mun. (2)'!A:A,'Banco de Indicadores - Mun. (1)'!A2968) / VLOOKUP(D2968,'Dados Base'!$B:$K,8,FALSE)) * 100</f>
        <v>6.1523287671232874</v>
      </c>
      <c r="AL2968" s="72">
        <f>(SUMIFS('Banco de Indicadores Mun. (2)'!I:I,'Banco de Indicadores Mun. (2)'!B:B,'Banco de Indicadores - Mun. (1)'!B2968,'Banco de Indicadores Mun. (2)'!A:A,'Banco de Indicadores - Mun. (1)'!A2968) / VLOOKUP(D2968,'Dados Base'!$B:$K,9,FALSE)) * 100</f>
        <v>2.705542168674699</v>
      </c>
      <c r="AM2968" s="72">
        <f>(SUMIFS('Banco de Indicadores Mun. (2)'!J:J,'Banco de Indicadores Mun. (2)'!B:B,'Banco de Indicadores - Mun. (1)'!B2968,'Banco de Indicadores Mun. (2)'!A:A,'Banco de Indicadores - Mun. (1)'!A2968) / VLOOKUP(D2968,'Dados Base'!$B:$K,7,FALSE)) * 100</f>
        <v>8.2407407407407405</v>
      </c>
      <c r="AN2968" s="72">
        <f>(SUMIFS('Banco de Indicadores Mun. (2)'!K:K,'Banco de Indicadores Mun. (2)'!B:B,'Banco de Indicadores - Mun. (1)'!B2968,'Banco de Indicadores Mun. (2)'!A:A,'Banco de Indicadores - Mun. (1)'!A2968) / VLOOKUP(D2968,'Dados Base'!$B:$K,10,FALSE)) * 100</f>
        <v>0.216842105263158</v>
      </c>
      <c r="AO2968" s="24">
        <v>0</v>
      </c>
      <c r="AP2968" s="25">
        <v>0</v>
      </c>
      <c r="AQ2968" s="17">
        <v>0</v>
      </c>
      <c r="AR2968" s="24">
        <v>7.7</v>
      </c>
      <c r="AS2968" s="22">
        <v>100</v>
      </c>
      <c r="AT2968" s="22">
        <v>100</v>
      </c>
      <c r="AU2968" s="22">
        <v>86.915887850467286</v>
      </c>
      <c r="AV2968" s="22">
        <v>9.5</v>
      </c>
      <c r="AW2968" s="21">
        <v>0</v>
      </c>
      <c r="AX2968" s="21">
        <v>0</v>
      </c>
      <c r="AY2968" s="116">
        <v>0</v>
      </c>
    </row>
    <row r="2969" spans="1:51" ht="15" x14ac:dyDescent="0.25">
      <c r="A2969" s="144">
        <v>2013</v>
      </c>
      <c r="B2969" s="77" t="s">
        <v>389</v>
      </c>
      <c r="C2969" s="78">
        <v>15</v>
      </c>
      <c r="D2969" s="77">
        <v>3534203</v>
      </c>
      <c r="E2969" s="78">
        <v>353420315</v>
      </c>
      <c r="F2969" s="78" t="str">
        <f t="shared" si="129"/>
        <v>3534203152013</v>
      </c>
      <c r="G2969" s="96">
        <v>2.8214783971028723</v>
      </c>
      <c r="H2969" s="80">
        <f t="shared" si="128"/>
        <v>6044</v>
      </c>
      <c r="I2969" s="91">
        <v>5594</v>
      </c>
      <c r="J2969" s="97">
        <v>450</v>
      </c>
      <c r="K2969" s="83">
        <f>(H2969)/VLOOKUP(D2969,'Dados Base'!$B:$K,6,FALSE)</f>
        <v>24.341522351993554</v>
      </c>
      <c r="L2969" s="88">
        <f t="shared" si="130"/>
        <v>92.554599602911978</v>
      </c>
      <c r="M2969" s="85" t="s">
        <v>702</v>
      </c>
      <c r="N2969" s="92">
        <v>0.76700000000000002</v>
      </c>
      <c r="O2969" s="91">
        <v>36</v>
      </c>
      <c r="P2969" s="91" t="s">
        <v>691</v>
      </c>
      <c r="Q2969" s="91" t="s">
        <v>691</v>
      </c>
      <c r="R2969" s="91" t="s">
        <v>691</v>
      </c>
      <c r="S2969" s="91">
        <v>5</v>
      </c>
      <c r="T2969" s="87" t="s">
        <v>691</v>
      </c>
      <c r="U2969" s="87">
        <v>32</v>
      </c>
      <c r="V2969" s="87">
        <v>34</v>
      </c>
      <c r="W2969" s="85" t="s">
        <v>691</v>
      </c>
      <c r="X2969" s="146">
        <v>1.4680309375000001E-2</v>
      </c>
      <c r="Y2969" s="21">
        <v>4.0199999999999996</v>
      </c>
      <c r="Z2969" s="147">
        <v>259</v>
      </c>
      <c r="AA2969" s="147">
        <v>51</v>
      </c>
      <c r="AB2969" s="21">
        <v>1</v>
      </c>
      <c r="AC2969" s="21">
        <v>0</v>
      </c>
      <c r="AD2969" s="153">
        <f>VLOOKUP(D2969,'Dados Base'!$B:$K,9,FALSE)*31536000/VLOOKUP($F2969,F:H,MATCH(H2968,F2968:AF2968,0),FALSE)</f>
        <v>9861.5221707478486</v>
      </c>
      <c r="AE2969" s="153">
        <f>VLOOKUP(D2969,'Dados Base'!$B:$K,10,FALSE)*31536000/VLOOKUP($F2969,F:H,MATCH(H2968,F2968:AF2968,0),FALSE)</f>
        <v>1043.5473196558567</v>
      </c>
      <c r="AF2969" s="148">
        <v>93.27</v>
      </c>
      <c r="AG2969" s="21">
        <v>98.45</v>
      </c>
      <c r="AH2969" s="148">
        <v>92.91</v>
      </c>
      <c r="AI2969" s="148">
        <v>11.63</v>
      </c>
      <c r="AJ2969" s="148">
        <v>100</v>
      </c>
      <c r="AK2969" s="72">
        <f>(SUMIFS('Banco de Indicadores Mun. (2)'!I:I,'Banco de Indicadores Mun. (2)'!B:B,'Banco de Indicadores - Mun. (1)'!B2969,'Banco de Indicadores Mun. (2)'!A:A,'Banco de Indicadores - Mun. (1)'!A2969) / VLOOKUP(D2969,'Dados Base'!$B:$K,8,FALSE)) * 100</f>
        <v>87.271616666666688</v>
      </c>
      <c r="AL2969" s="72">
        <f>(SUMIFS('Banco de Indicadores Mun. (2)'!I:I,'Banco de Indicadores Mun. (2)'!B:B,'Banco de Indicadores - Mun. (1)'!B2969,'Banco de Indicadores Mun. (2)'!A:A,'Banco de Indicadores - Mun. (1)'!A2969) / VLOOKUP(D2969,'Dados Base'!$B:$K,9,FALSE)) * 100</f>
        <v>27.705275132275137</v>
      </c>
      <c r="AM2969" s="72">
        <f>(SUMIFS('Banco de Indicadores Mun. (2)'!J:J,'Banco de Indicadores Mun. (2)'!B:B,'Banco de Indicadores - Mun. (1)'!B2969,'Banco de Indicadores Mun. (2)'!A:A,'Banco de Indicadores - Mun. (1)'!A2969) / VLOOKUP(D2969,'Dados Base'!$B:$K,7,FALSE)) * 100</f>
        <v>118.357375</v>
      </c>
      <c r="AN2969" s="72">
        <f>(SUMIFS('Banco de Indicadores Mun. (2)'!K:K,'Banco de Indicadores Mun. (2)'!B:B,'Banco de Indicadores - Mun. (1)'!B2969,'Banco de Indicadores Mun. (2)'!A:A,'Banco de Indicadores - Mun. (1)'!A2969) / VLOOKUP(D2969,'Dados Base'!$B:$K,10,FALSE)) * 100</f>
        <v>25.100100000000008</v>
      </c>
      <c r="AO2969" s="24">
        <v>0</v>
      </c>
      <c r="AP2969" s="25">
        <v>0</v>
      </c>
      <c r="AQ2969" s="17">
        <v>0</v>
      </c>
      <c r="AR2969" s="24">
        <v>9</v>
      </c>
      <c r="AS2969" s="22">
        <v>97</v>
      </c>
      <c r="AT2969" s="22">
        <v>97</v>
      </c>
      <c r="AU2969" s="22">
        <v>83.548387096774192</v>
      </c>
      <c r="AV2969" s="22">
        <v>9.9600000000000009</v>
      </c>
      <c r="AW2969" s="21">
        <v>0</v>
      </c>
      <c r="AX2969" s="21">
        <v>0</v>
      </c>
      <c r="AY2969" s="116">
        <v>94.269410390157844</v>
      </c>
    </row>
    <row r="2970" spans="1:51" ht="15" x14ac:dyDescent="0.25">
      <c r="A2970" s="144">
        <v>2013</v>
      </c>
      <c r="B2970" s="77" t="s">
        <v>390</v>
      </c>
      <c r="C2970" s="78">
        <v>12</v>
      </c>
      <c r="D2970" s="77">
        <v>3534302</v>
      </c>
      <c r="E2970" s="78">
        <v>353430212</v>
      </c>
      <c r="F2970" s="78" t="str">
        <f t="shared" si="129"/>
        <v>3534302122013</v>
      </c>
      <c r="G2970" s="96">
        <v>0.85870715033038447</v>
      </c>
      <c r="H2970" s="80">
        <f t="shared" si="128"/>
        <v>40561</v>
      </c>
      <c r="I2970" s="91">
        <v>39516</v>
      </c>
      <c r="J2970" s="97">
        <v>1045</v>
      </c>
      <c r="K2970" s="83">
        <f>(H2970)/VLOOKUP(D2970,'Dados Base'!$B:$K,6,FALSE)</f>
        <v>136.83162972708564</v>
      </c>
      <c r="L2970" s="88">
        <f t="shared" si="130"/>
        <v>97.42363353960701</v>
      </c>
      <c r="M2970" s="85" t="s">
        <v>702</v>
      </c>
      <c r="N2970" s="92">
        <v>0.78</v>
      </c>
      <c r="O2970" s="91">
        <v>102</v>
      </c>
      <c r="P2970" s="91" t="s">
        <v>691</v>
      </c>
      <c r="Q2970" s="91" t="s">
        <v>691</v>
      </c>
      <c r="R2970" s="91" t="s">
        <v>691</v>
      </c>
      <c r="S2970" s="91">
        <v>72</v>
      </c>
      <c r="T2970" s="87" t="s">
        <v>691</v>
      </c>
      <c r="U2970" s="87">
        <v>637</v>
      </c>
      <c r="V2970" s="87">
        <v>455</v>
      </c>
      <c r="W2970" s="85" t="s">
        <v>691</v>
      </c>
      <c r="X2970" s="146">
        <v>0.11856529563541666</v>
      </c>
      <c r="Y2970" s="21">
        <v>32.75</v>
      </c>
      <c r="Z2970" s="147">
        <v>840</v>
      </c>
      <c r="AA2970" s="147">
        <v>1371</v>
      </c>
      <c r="AB2970" s="21">
        <v>2</v>
      </c>
      <c r="AC2970" s="21">
        <v>0</v>
      </c>
      <c r="AD2970" s="153">
        <f>VLOOKUP(D2970,'Dados Base'!$B:$K,9,FALSE)*31536000/VLOOKUP($F2970,F:H,MATCH(H2969,F2969:AF2969,0),FALSE)</f>
        <v>3008.9080643968346</v>
      </c>
      <c r="AE2970" s="153">
        <f>VLOOKUP(D2970,'Dados Base'!$B:$K,10,FALSE)*31536000/VLOOKUP($F2970,F:H,MATCH(H2969,F2969:AF2969,0),FALSE)</f>
        <v>349.87303074381799</v>
      </c>
      <c r="AF2970" s="148">
        <v>96.03</v>
      </c>
      <c r="AG2970" s="21">
        <v>97.42</v>
      </c>
      <c r="AH2970" s="148">
        <v>96.03</v>
      </c>
      <c r="AI2970" s="148">
        <v>60.05</v>
      </c>
      <c r="AJ2970" s="148">
        <v>97.18</v>
      </c>
      <c r="AK2970" s="72">
        <f>(SUMIFS('Banco de Indicadores Mun. (2)'!I:I,'Banco de Indicadores Mun. (2)'!B:B,'Banco de Indicadores - Mun. (1)'!B2970,'Banco de Indicadores Mun. (2)'!A:A,'Banco de Indicadores - Mun. (1)'!A2970) / VLOOKUP(D2970,'Dados Base'!$B:$K,8,FALSE)) * 100</f>
        <v>5.0872330827067653</v>
      </c>
      <c r="AL2970" s="72">
        <f>(SUMIFS('Banco de Indicadores Mun. (2)'!I:I,'Banco de Indicadores Mun. (2)'!B:B,'Banco de Indicadores - Mun. (1)'!B2970,'Banco de Indicadores Mun. (2)'!A:A,'Banco de Indicadores - Mun. (1)'!A2970) / VLOOKUP(D2970,'Dados Base'!$B:$K,9,FALSE)) * 100</f>
        <v>1.7483255813953484</v>
      </c>
      <c r="AM2970" s="72">
        <f>(SUMIFS('Banco de Indicadores Mun. (2)'!J:J,'Banco de Indicadores Mun. (2)'!B:B,'Banco de Indicadores - Mun. (1)'!B2970,'Banco de Indicadores Mun. (2)'!A:A,'Banco de Indicadores - Mun. (1)'!A2970) / VLOOKUP(D2970,'Dados Base'!$B:$K,7,FALSE)) * 100</f>
        <v>3.9346818181818177</v>
      </c>
      <c r="AN2970" s="72">
        <f>(SUMIFS('Banco de Indicadores Mun. (2)'!K:K,'Banco de Indicadores Mun. (2)'!B:B,'Banco de Indicadores - Mun. (1)'!B2970,'Banco de Indicadores Mun. (2)'!A:A,'Banco de Indicadores - Mun. (1)'!A2970) / VLOOKUP(D2970,'Dados Base'!$B:$K,10,FALSE)) * 100</f>
        <v>7.3411111111111094</v>
      </c>
      <c r="AO2970" s="24">
        <v>0</v>
      </c>
      <c r="AP2970" s="25">
        <v>0</v>
      </c>
      <c r="AQ2970" s="17">
        <v>0</v>
      </c>
      <c r="AR2970" s="24">
        <v>10</v>
      </c>
      <c r="AS2970" s="22">
        <v>100</v>
      </c>
      <c r="AT2970" s="22">
        <v>50</v>
      </c>
      <c r="AU2970" s="22">
        <v>37.991858887381277</v>
      </c>
      <c r="AV2970" s="22">
        <v>4.92</v>
      </c>
      <c r="AW2970" s="21">
        <v>0</v>
      </c>
      <c r="AX2970" s="21">
        <v>0</v>
      </c>
      <c r="AY2970" s="116">
        <v>60.998313730257927</v>
      </c>
    </row>
    <row r="2971" spans="1:51" ht="15" x14ac:dyDescent="0.25">
      <c r="A2971" s="144">
        <v>2013</v>
      </c>
      <c r="B2971" s="77" t="s">
        <v>391</v>
      </c>
      <c r="C2971" s="78">
        <v>6</v>
      </c>
      <c r="D2971" s="77">
        <v>3534401</v>
      </c>
      <c r="E2971" s="78">
        <v>35344016</v>
      </c>
      <c r="F2971" s="78" t="str">
        <f t="shared" si="129"/>
        <v>353440162013</v>
      </c>
      <c r="G2971" s="96">
        <v>0.18220821682850552</v>
      </c>
      <c r="H2971" s="80">
        <f t="shared" si="128"/>
        <v>670416</v>
      </c>
      <c r="I2971" s="91">
        <v>670416</v>
      </c>
      <c r="J2971" s="97">
        <v>0</v>
      </c>
      <c r="K2971" s="83">
        <f>(H2971)/VLOOKUP(D2971,'Dados Base'!$B:$K,6,FALSE)</f>
        <v>10323.621804742839</v>
      </c>
      <c r="L2971" s="88">
        <f t="shared" si="130"/>
        <v>100</v>
      </c>
      <c r="M2971" s="85" t="s">
        <v>702</v>
      </c>
      <c r="N2971" s="92">
        <v>0.77600000000000002</v>
      </c>
      <c r="O2971" s="91">
        <v>6</v>
      </c>
      <c r="P2971" s="91" t="s">
        <v>691</v>
      </c>
      <c r="Q2971" s="91" t="s">
        <v>691</v>
      </c>
      <c r="R2971" s="91" t="s">
        <v>691</v>
      </c>
      <c r="S2971" s="91">
        <v>730</v>
      </c>
      <c r="T2971" s="87" t="s">
        <v>691</v>
      </c>
      <c r="U2971" s="87">
        <v>4379</v>
      </c>
      <c r="V2971" s="87">
        <v>4220</v>
      </c>
      <c r="W2971" s="85" t="s">
        <v>691</v>
      </c>
      <c r="X2971" s="146">
        <v>2.7390838888888891</v>
      </c>
      <c r="Y2971" s="21">
        <v>760.82</v>
      </c>
      <c r="Z2971" s="147">
        <v>9417</v>
      </c>
      <c r="AA2971" s="147">
        <v>27932</v>
      </c>
      <c r="AB2971" s="21">
        <v>75</v>
      </c>
      <c r="AC2971" s="21">
        <v>0</v>
      </c>
      <c r="AD2971" s="153">
        <f>VLOOKUP(D2971,'Dados Base'!$B:$K,9,FALSE)*31536000/VLOOKUP($F2971,F:H,MATCH(H2970,F2970:AF2970,0),FALSE)</f>
        <v>44.687477625832322</v>
      </c>
      <c r="AE2971" s="153">
        <f>VLOOKUP(D2971,'Dados Base'!$B:$K,10,FALSE)*31536000/VLOOKUP($F2971,F:H,MATCH(H2970,F2970:AF2970,0),FALSE)</f>
        <v>6.1151285172191576</v>
      </c>
      <c r="AF2971" s="148">
        <v>100</v>
      </c>
      <c r="AG2971" s="21">
        <v>100</v>
      </c>
      <c r="AH2971" s="148">
        <v>74.89</v>
      </c>
      <c r="AI2971" s="148">
        <v>51.51</v>
      </c>
      <c r="AJ2971" s="148">
        <v>100</v>
      </c>
      <c r="AK2971" s="72">
        <f>(SUMIFS('Banco de Indicadores Mun. (2)'!I:I,'Banco de Indicadores Mun. (2)'!B:B,'Banco de Indicadores - Mun. (1)'!B2971,'Banco de Indicadores Mun. (2)'!A:A,'Banco de Indicadores - Mun. (1)'!A2971) / VLOOKUP(D2971,'Dados Base'!$B:$K,8,FALSE)) * 100</f>
        <v>37.919857142857126</v>
      </c>
      <c r="AL2971" s="72">
        <f>(SUMIFS('Banco de Indicadores Mun. (2)'!I:I,'Banco de Indicadores Mun. (2)'!B:B,'Banco de Indicadores - Mun. (1)'!B2971,'Banco de Indicadores Mun. (2)'!A:A,'Banco de Indicadores - Mun. (1)'!A2971) / VLOOKUP(D2971,'Dados Base'!$B:$K,9,FALSE)) * 100</f>
        <v>13.970473684210519</v>
      </c>
      <c r="AM2971" s="72">
        <f>(SUMIFS('Banco de Indicadores Mun. (2)'!J:J,'Banco de Indicadores Mun. (2)'!B:B,'Banco de Indicadores - Mun. (1)'!B2971,'Banco de Indicadores Mun. (2)'!A:A,'Banco de Indicadores - Mun. (1)'!A2971) / VLOOKUP(D2971,'Dados Base'!$B:$K,7,FALSE)) * 100</f>
        <v>14.22559090909091</v>
      </c>
      <c r="AN2971" s="72">
        <f>(SUMIFS('Banco de Indicadores Mun. (2)'!K:K,'Banco de Indicadores Mun. (2)'!B:B,'Banco de Indicadores - Mun. (1)'!B2971,'Banco de Indicadores Mun. (2)'!A:A,'Banco de Indicadores - Mun. (1)'!A2971) / VLOOKUP(D2971,'Dados Base'!$B:$K,10,FALSE)) * 100</f>
        <v>78.017846153846122</v>
      </c>
      <c r="AO2971" s="24">
        <v>1</v>
      </c>
      <c r="AP2971" s="25">
        <v>0</v>
      </c>
      <c r="AQ2971" s="17">
        <v>0</v>
      </c>
      <c r="AR2971" s="24">
        <v>8.1</v>
      </c>
      <c r="AS2971" s="22">
        <v>75</v>
      </c>
      <c r="AT2971" s="22">
        <v>30.75</v>
      </c>
      <c r="AU2971" s="22">
        <v>25.213526466572063</v>
      </c>
      <c r="AV2971" s="22">
        <v>3.88</v>
      </c>
      <c r="AW2971" s="21">
        <v>6</v>
      </c>
      <c r="AX2971" s="21">
        <v>0</v>
      </c>
      <c r="AY2971" s="116">
        <v>1.7875300714254365</v>
      </c>
    </row>
    <row r="2972" spans="1:51" ht="15" x14ac:dyDescent="0.25">
      <c r="A2972" s="144">
        <v>2013</v>
      </c>
      <c r="B2972" s="77" t="s">
        <v>392</v>
      </c>
      <c r="C2972" s="78">
        <v>21</v>
      </c>
      <c r="D2972" s="77">
        <v>3534500</v>
      </c>
      <c r="E2972" s="78">
        <v>353450021</v>
      </c>
      <c r="F2972" s="78" t="str">
        <f t="shared" si="129"/>
        <v>3534500212013</v>
      </c>
      <c r="G2972" s="96">
        <v>-3.550369577689505E-2</v>
      </c>
      <c r="H2972" s="80">
        <f t="shared" si="128"/>
        <v>2530</v>
      </c>
      <c r="I2972" s="91">
        <v>2136</v>
      </c>
      <c r="J2972" s="97">
        <v>394</v>
      </c>
      <c r="K2972" s="83">
        <f>(H2972)/VLOOKUP(D2972,'Dados Base'!$B:$K,6,FALSE)</f>
        <v>11.425732737208147</v>
      </c>
      <c r="L2972" s="88">
        <f t="shared" si="130"/>
        <v>84.426877470355734</v>
      </c>
      <c r="M2972" s="85" t="s">
        <v>702</v>
      </c>
      <c r="N2972" s="92">
        <v>0.749</v>
      </c>
      <c r="O2972" s="91">
        <v>40</v>
      </c>
      <c r="P2972" s="91" t="s">
        <v>691</v>
      </c>
      <c r="Q2972" s="91" t="s">
        <v>691</v>
      </c>
      <c r="R2972" s="91" t="s">
        <v>691</v>
      </c>
      <c r="S2972" s="91">
        <v>8</v>
      </c>
      <c r="T2972" s="87" t="s">
        <v>691</v>
      </c>
      <c r="U2972" s="87">
        <v>15</v>
      </c>
      <c r="V2972" s="87">
        <v>20</v>
      </c>
      <c r="W2972" s="85" t="s">
        <v>691</v>
      </c>
      <c r="X2972" s="146">
        <v>5.6134375000000004E-3</v>
      </c>
      <c r="Y2972" s="21">
        <v>1.51</v>
      </c>
      <c r="Z2972" s="147">
        <v>95</v>
      </c>
      <c r="AA2972" s="147">
        <v>22</v>
      </c>
      <c r="AB2972" s="21">
        <v>0</v>
      </c>
      <c r="AC2972" s="21">
        <v>0</v>
      </c>
      <c r="AD2972" s="153">
        <f>VLOOKUP(D2972,'Dados Base'!$B:$K,9,FALSE)*31536000/VLOOKUP($F2972,F:H,MATCH(H2971,F2971:AF2971,0),FALSE)</f>
        <v>20442.308300395256</v>
      </c>
      <c r="AE2972" s="153">
        <f>VLOOKUP(D2972,'Dados Base'!$B:$K,10,FALSE)*31536000/VLOOKUP($F2972,F:H,MATCH(H2971,F2971:AF2971,0),FALSE)</f>
        <v>2243.6679841897239</v>
      </c>
      <c r="AF2972" s="148">
        <v>85.2</v>
      </c>
      <c r="AG2972" s="21" t="s">
        <v>692</v>
      </c>
      <c r="AH2972" s="148">
        <v>83.89</v>
      </c>
      <c r="AI2972" s="148">
        <v>26.99</v>
      </c>
      <c r="AJ2972" s="148">
        <v>100</v>
      </c>
      <c r="AK2972" s="72">
        <f>(SUMIFS('Banco de Indicadores Mun. (2)'!I:I,'Banco de Indicadores Mun. (2)'!B:B,'Banco de Indicadores - Mun. (1)'!B2972,'Banco de Indicadores Mun. (2)'!A:A,'Banco de Indicadores - Mun. (1)'!A2972) / VLOOKUP(D2972,'Dados Base'!$B:$K,8,FALSE)) * 100</f>
        <v>0.96078947368421053</v>
      </c>
      <c r="AL2972" s="72">
        <f>(SUMIFS('Banco de Indicadores Mun. (2)'!I:I,'Banco de Indicadores Mun. (2)'!B:B,'Banco de Indicadores - Mun. (1)'!B2972,'Banco de Indicadores Mun. (2)'!A:A,'Banco de Indicadores - Mun. (1)'!A2972) / VLOOKUP(D2972,'Dados Base'!$B:$K,9,FALSE)) * 100</f>
        <v>0.4452439024390244</v>
      </c>
      <c r="AM2972" s="72">
        <f>(SUMIFS('Banco de Indicadores Mun. (2)'!J:J,'Banco de Indicadores Mun. (2)'!B:B,'Banco de Indicadores - Mun. (1)'!B2972,'Banco de Indicadores Mun. (2)'!A:A,'Banco de Indicadores - Mun. (1)'!A2972) / VLOOKUP(D2972,'Dados Base'!$B:$K,7,FALSE)) * 100</f>
        <v>0.91594827586206906</v>
      </c>
      <c r="AN2972" s="72">
        <f>(SUMIFS('Banco de Indicadores Mun. (2)'!K:K,'Banco de Indicadores Mun. (2)'!B:B,'Banco de Indicadores - Mun. (1)'!B2972,'Banco de Indicadores Mun. (2)'!A:A,'Banco de Indicadores - Mun. (1)'!A2972) / VLOOKUP(D2972,'Dados Base'!$B:$K,10,FALSE)) * 100</f>
        <v>1.1052777777777774</v>
      </c>
      <c r="AO2972" s="24">
        <v>0</v>
      </c>
      <c r="AP2972" s="25">
        <v>0</v>
      </c>
      <c r="AQ2972" s="17">
        <v>0</v>
      </c>
      <c r="AR2972" s="24">
        <v>7.2</v>
      </c>
      <c r="AS2972" s="22">
        <v>99</v>
      </c>
      <c r="AT2972" s="22">
        <v>99</v>
      </c>
      <c r="AU2972" s="22">
        <v>81.196581196581192</v>
      </c>
      <c r="AV2972" s="22">
        <v>9.49</v>
      </c>
      <c r="AW2972" s="21">
        <v>0</v>
      </c>
      <c r="AX2972" s="21">
        <v>0</v>
      </c>
      <c r="AY2972" s="116">
        <v>74.023290391182073</v>
      </c>
    </row>
    <row r="2973" spans="1:51" ht="15" x14ac:dyDescent="0.25">
      <c r="A2973" s="144">
        <v>2013</v>
      </c>
      <c r="B2973" s="77" t="s">
        <v>393</v>
      </c>
      <c r="C2973" s="78">
        <v>21</v>
      </c>
      <c r="D2973" s="77">
        <v>3534609</v>
      </c>
      <c r="E2973" s="78">
        <v>353460921</v>
      </c>
      <c r="F2973" s="78" t="str">
        <f t="shared" si="129"/>
        <v>3534609212013</v>
      </c>
      <c r="G2973" s="96">
        <v>0.29132222349022019</v>
      </c>
      <c r="H2973" s="80">
        <f t="shared" si="128"/>
        <v>31042</v>
      </c>
      <c r="I2973" s="91">
        <v>28035</v>
      </c>
      <c r="J2973" s="97">
        <v>3007</v>
      </c>
      <c r="K2973" s="83">
        <f>(H2973)/VLOOKUP(D2973,'Dados Base'!$B:$K,6,FALSE)</f>
        <v>125.19964507542147</v>
      </c>
      <c r="L2973" s="88">
        <f t="shared" si="130"/>
        <v>90.313124154371494</v>
      </c>
      <c r="M2973" s="85" t="s">
        <v>702</v>
      </c>
      <c r="N2973" s="92">
        <v>0.76200000000000001</v>
      </c>
      <c r="O2973" s="91">
        <v>132</v>
      </c>
      <c r="P2973" s="91" t="s">
        <v>691</v>
      </c>
      <c r="Q2973" s="91" t="s">
        <v>691</v>
      </c>
      <c r="R2973" s="91" t="s">
        <v>691</v>
      </c>
      <c r="S2973" s="91">
        <v>90</v>
      </c>
      <c r="T2973" s="87" t="s">
        <v>691</v>
      </c>
      <c r="U2973" s="87">
        <v>448</v>
      </c>
      <c r="V2973" s="87">
        <v>426</v>
      </c>
      <c r="W2973" s="85" t="s">
        <v>691</v>
      </c>
      <c r="X2973" s="146">
        <v>8.869895810416667E-2</v>
      </c>
      <c r="Y2973" s="21">
        <v>23.17</v>
      </c>
      <c r="Z2973" s="147">
        <v>1173</v>
      </c>
      <c r="AA2973" s="147">
        <v>391</v>
      </c>
      <c r="AB2973" s="21">
        <v>1</v>
      </c>
      <c r="AC2973" s="21">
        <v>0</v>
      </c>
      <c r="AD2973" s="153">
        <f>VLOOKUP(D2973,'Dados Base'!$B:$K,9,FALSE)*31536000/VLOOKUP($F2973,F:H,MATCH(H2972,F2972:AF2972,0),FALSE)</f>
        <v>1767.6902261452226</v>
      </c>
      <c r="AE2973" s="153">
        <f>VLOOKUP(D2973,'Dados Base'!$B:$K,10,FALSE)*31536000/VLOOKUP($F2973,F:H,MATCH(H2972,F2972:AF2972,0),FALSE)</f>
        <v>213.34192384511303</v>
      </c>
      <c r="AF2973" s="148">
        <v>93.87</v>
      </c>
      <c r="AG2973" s="21">
        <v>100</v>
      </c>
      <c r="AH2973" s="148">
        <v>92.12</v>
      </c>
      <c r="AI2973" s="148">
        <v>20.420000000000002</v>
      </c>
      <c r="AJ2973" s="148">
        <v>100</v>
      </c>
      <c r="AK2973" s="72">
        <f>(SUMIFS('Banco de Indicadores Mun. (2)'!I:I,'Banco de Indicadores Mun. (2)'!B:B,'Banco de Indicadores - Mun. (1)'!B2973,'Banco de Indicadores Mun. (2)'!A:A,'Banco de Indicadores - Mun. (1)'!A2973) / VLOOKUP(D2973,'Dados Base'!$B:$K,8,FALSE)) * 100</f>
        <v>0.30782666666666675</v>
      </c>
      <c r="AL2973" s="72">
        <f>(SUMIFS('Banco de Indicadores Mun. (2)'!I:I,'Banco de Indicadores Mun. (2)'!B:B,'Banco de Indicadores - Mun. (1)'!B2973,'Banco de Indicadores Mun. (2)'!A:A,'Banco de Indicadores - Mun. (1)'!A2973) / VLOOKUP(D2973,'Dados Base'!$B:$K,9,FALSE)) * 100</f>
        <v>0.13268390804597704</v>
      </c>
      <c r="AM2973" s="72">
        <f>(SUMIFS('Banco de Indicadores Mun. (2)'!J:J,'Banco de Indicadores Mun. (2)'!B:B,'Banco de Indicadores - Mun. (1)'!B2973,'Banco de Indicadores Mun. (2)'!A:A,'Banco de Indicadores - Mun. (1)'!A2973) / VLOOKUP(D2973,'Dados Base'!$B:$K,7,FALSE)) * 100</f>
        <v>0.10003703703703705</v>
      </c>
      <c r="AN2973" s="72">
        <f>(SUMIFS('Banco de Indicadores Mun. (2)'!K:K,'Banco de Indicadores Mun. (2)'!B:B,'Banco de Indicadores - Mun. (1)'!B2973,'Banco de Indicadores Mun. (2)'!A:A,'Banco de Indicadores - Mun. (1)'!A2973) / VLOOKUP(D2973,'Dados Base'!$B:$K,10,FALSE)) * 100</f>
        <v>0.8421428571428573</v>
      </c>
      <c r="AO2973" s="24">
        <v>0</v>
      </c>
      <c r="AP2973" s="25">
        <v>0</v>
      </c>
      <c r="AQ2973" s="17">
        <v>0</v>
      </c>
      <c r="AR2973" s="24">
        <v>4.9000000000000004</v>
      </c>
      <c r="AS2973" s="22">
        <v>100</v>
      </c>
      <c r="AT2973" s="22">
        <v>100</v>
      </c>
      <c r="AU2973" s="22">
        <v>75</v>
      </c>
      <c r="AV2973" s="22">
        <v>8.08</v>
      </c>
      <c r="AW2973" s="21">
        <v>0</v>
      </c>
      <c r="AX2973" s="21">
        <v>0</v>
      </c>
      <c r="AY2973" s="116">
        <v>94.040836271860655</v>
      </c>
    </row>
    <row r="2974" spans="1:51" ht="15" x14ac:dyDescent="0.25">
      <c r="A2974" s="144">
        <v>2013</v>
      </c>
      <c r="B2974" s="77" t="s">
        <v>394</v>
      </c>
      <c r="C2974" s="78">
        <v>17</v>
      </c>
      <c r="D2974" s="77">
        <v>3534708</v>
      </c>
      <c r="E2974" s="78">
        <v>353470817</v>
      </c>
      <c r="F2974" s="78" t="str">
        <f t="shared" si="129"/>
        <v>3534708172013</v>
      </c>
      <c r="G2974" s="96">
        <v>0.8527395398644666</v>
      </c>
      <c r="H2974" s="80">
        <f t="shared" si="128"/>
        <v>105310</v>
      </c>
      <c r="I2974" s="91">
        <v>102590</v>
      </c>
      <c r="J2974" s="97">
        <v>2720</v>
      </c>
      <c r="K2974" s="83">
        <f>(H2974)/VLOOKUP(D2974,'Dados Base'!$B:$K,6,FALSE)</f>
        <v>355.53679945982446</v>
      </c>
      <c r="L2974" s="88">
        <f t="shared" si="130"/>
        <v>97.417149368531014</v>
      </c>
      <c r="M2974" s="85" t="s">
        <v>702</v>
      </c>
      <c r="N2974" s="92">
        <v>0.77800000000000002</v>
      </c>
      <c r="O2974" s="91">
        <v>88</v>
      </c>
      <c r="P2974" s="91" t="s">
        <v>691</v>
      </c>
      <c r="Q2974" s="91" t="s">
        <v>691</v>
      </c>
      <c r="R2974" s="91" t="s">
        <v>691</v>
      </c>
      <c r="S2974" s="91">
        <v>240</v>
      </c>
      <c r="T2974" s="87" t="s">
        <v>691</v>
      </c>
      <c r="U2974" s="87">
        <v>1323</v>
      </c>
      <c r="V2974" s="87">
        <v>1030</v>
      </c>
      <c r="W2974" s="85" t="s">
        <v>691</v>
      </c>
      <c r="X2974" s="146">
        <v>0.35741312039351852</v>
      </c>
      <c r="Y2974" s="21">
        <v>95.28</v>
      </c>
      <c r="Z2974" s="147">
        <v>3950</v>
      </c>
      <c r="AA2974" s="147">
        <v>1767</v>
      </c>
      <c r="AB2974" s="21">
        <v>12</v>
      </c>
      <c r="AC2974" s="21">
        <v>0</v>
      </c>
      <c r="AD2974" s="153">
        <f>VLOOKUP(D2974,'Dados Base'!$B:$K,9,FALSE)*31536000/VLOOKUP($F2974,F:H,MATCH(H2973,F2973:AF2973,0),FALSE)</f>
        <v>835.48988700028485</v>
      </c>
      <c r="AE2974" s="153">
        <f>VLOOKUP(D2974,'Dados Base'!$B:$K,10,FALSE)*31536000/VLOOKUP($F2974,F:H,MATCH(H2973,F2973:AF2973,0),FALSE)</f>
        <v>89.837622258095166</v>
      </c>
      <c r="AF2974" s="148">
        <v>97.42</v>
      </c>
      <c r="AG2974" s="21">
        <v>100</v>
      </c>
      <c r="AH2974" s="148">
        <v>95.76</v>
      </c>
      <c r="AI2974" s="148">
        <v>60.4</v>
      </c>
      <c r="AJ2974" s="148">
        <v>100</v>
      </c>
      <c r="AK2974" s="72">
        <f>(SUMIFS('Banco de Indicadores Mun. (2)'!I:I,'Banco de Indicadores Mun. (2)'!B:B,'Banco de Indicadores - Mun. (1)'!B2974,'Banco de Indicadores Mun. (2)'!A:A,'Banco de Indicadores - Mun. (1)'!A2974) / VLOOKUP(D2974,'Dados Base'!$B:$K,8,FALSE)) * 100</f>
        <v>56.953061224489801</v>
      </c>
      <c r="AL2974" s="72">
        <f>(SUMIFS('Banco de Indicadores Mun. (2)'!I:I,'Banco de Indicadores Mun. (2)'!B:B,'Banco de Indicadores - Mun. (1)'!B2974,'Banco de Indicadores Mun. (2)'!A:A,'Banco de Indicadores - Mun. (1)'!A2974) / VLOOKUP(D2974,'Dados Base'!$B:$K,9,FALSE)) * 100</f>
        <v>30.00752688172043</v>
      </c>
      <c r="AM2974" s="72">
        <f>(SUMIFS('Banco de Indicadores Mun. (2)'!J:J,'Banco de Indicadores Mun. (2)'!B:B,'Banco de Indicadores - Mun. (1)'!B2974,'Banco de Indicadores Mun. (2)'!A:A,'Banco de Indicadores - Mun. (1)'!A2974) / VLOOKUP(D2974,'Dados Base'!$B:$K,7,FALSE)) * 100</f>
        <v>67.685777777777787</v>
      </c>
      <c r="AN2974" s="72">
        <f>(SUMIFS('Banco de Indicadores Mun. (2)'!K:K,'Banco de Indicadores Mun. (2)'!B:B,'Banco de Indicadores - Mun. (1)'!B2974,'Banco de Indicadores Mun. (2)'!A:A,'Banco de Indicadores - Mun. (1)'!A2974) / VLOOKUP(D2974,'Dados Base'!$B:$K,10,FALSE)) * 100</f>
        <v>15.09546666666666</v>
      </c>
      <c r="AO2974" s="24">
        <v>1</v>
      </c>
      <c r="AP2974" s="25">
        <v>0</v>
      </c>
      <c r="AQ2974" s="17">
        <v>0</v>
      </c>
      <c r="AR2974" s="24">
        <v>7.8</v>
      </c>
      <c r="AS2974" s="22">
        <v>98</v>
      </c>
      <c r="AT2974" s="22">
        <v>85.259999999999991</v>
      </c>
      <c r="AU2974" s="22">
        <v>69.092181213923382</v>
      </c>
      <c r="AV2974" s="22">
        <v>7.57</v>
      </c>
      <c r="AW2974" s="21">
        <v>5</v>
      </c>
      <c r="AX2974" s="21">
        <v>0</v>
      </c>
      <c r="AY2974" s="116">
        <v>182.07493777386895</v>
      </c>
    </row>
    <row r="2975" spans="1:51" ht="15" x14ac:dyDescent="0.25">
      <c r="A2975" s="144">
        <v>2013</v>
      </c>
      <c r="B2975" s="77" t="s">
        <v>395</v>
      </c>
      <c r="C2975" s="78">
        <v>21</v>
      </c>
      <c r="D2975" s="77">
        <v>3534807</v>
      </c>
      <c r="E2975" s="78">
        <v>353480721</v>
      </c>
      <c r="F2975" s="78" t="str">
        <f t="shared" si="129"/>
        <v>3534807212013</v>
      </c>
      <c r="G2975" s="96">
        <v>0.7615175964333476</v>
      </c>
      <c r="H2975" s="80">
        <f t="shared" si="128"/>
        <v>7939</v>
      </c>
      <c r="I2975" s="91">
        <v>7363</v>
      </c>
      <c r="J2975" s="97">
        <v>576</v>
      </c>
      <c r="K2975" s="83">
        <f>(H2975)/VLOOKUP(D2975,'Dados Base'!$B:$K,6,FALSE)</f>
        <v>29.795458810283357</v>
      </c>
      <c r="L2975" s="88">
        <f t="shared" si="130"/>
        <v>92.744678171054289</v>
      </c>
      <c r="M2975" s="85" t="s">
        <v>702</v>
      </c>
      <c r="N2975" s="92">
        <v>0.69199999999999995</v>
      </c>
      <c r="O2975" s="91">
        <v>48</v>
      </c>
      <c r="P2975" s="91" t="s">
        <v>691</v>
      </c>
      <c r="Q2975" s="91" t="s">
        <v>691</v>
      </c>
      <c r="R2975" s="91" t="s">
        <v>691</v>
      </c>
      <c r="S2975" s="91">
        <v>9</v>
      </c>
      <c r="T2975" s="87" t="s">
        <v>691</v>
      </c>
      <c r="U2975" s="87">
        <v>54</v>
      </c>
      <c r="V2975" s="87">
        <v>40</v>
      </c>
      <c r="W2975" s="85" t="s">
        <v>691</v>
      </c>
      <c r="X2975" s="146">
        <v>1.8057090104166666E-2</v>
      </c>
      <c r="Y2975" s="21">
        <v>5.29</v>
      </c>
      <c r="Z2975" s="147">
        <v>357</v>
      </c>
      <c r="AA2975" s="147">
        <v>51</v>
      </c>
      <c r="AB2975" s="21">
        <v>1</v>
      </c>
      <c r="AC2975" s="21">
        <v>0</v>
      </c>
      <c r="AD2975" s="153">
        <f>VLOOKUP(D2975,'Dados Base'!$B:$K,9,FALSE)*31536000/VLOOKUP($F2975,F:H,MATCH(H2974,F2974:AF2974,0),FALSE)</f>
        <v>7944.5774026955532</v>
      </c>
      <c r="AE2975" s="153">
        <f>VLOOKUP(D2975,'Dados Base'!$B:$K,10,FALSE)*31536000/VLOOKUP($F2975,F:H,MATCH(H2974,F2974:AF2974,0),FALSE)</f>
        <v>953.34928832346645</v>
      </c>
      <c r="AF2975" s="148">
        <v>87.34</v>
      </c>
      <c r="AG2975" s="21" t="s">
        <v>692</v>
      </c>
      <c r="AH2975" s="148">
        <v>87.34</v>
      </c>
      <c r="AI2975" s="148">
        <v>23.53</v>
      </c>
      <c r="AJ2975" s="148">
        <v>94.93</v>
      </c>
      <c r="AK2975" s="72">
        <f>(SUMIFS('Banco de Indicadores Mun. (2)'!I:I,'Banco de Indicadores Mun. (2)'!B:B,'Banco de Indicadores - Mun. (1)'!B2975,'Banco de Indicadores Mun. (2)'!A:A,'Banco de Indicadores - Mun. (1)'!A2975) / VLOOKUP(D2975,'Dados Base'!$B:$K,8,FALSE)) * 100</f>
        <v>2.0580329670329673</v>
      </c>
      <c r="AL2975" s="72">
        <f>(SUMIFS('Banco de Indicadores Mun. (2)'!I:I,'Banco de Indicadores Mun. (2)'!B:B,'Banco de Indicadores - Mun. (1)'!B2975,'Banco de Indicadores Mun. (2)'!A:A,'Banco de Indicadores - Mun. (1)'!A2975) / VLOOKUP(D2975,'Dados Base'!$B:$K,9,FALSE)) * 100</f>
        <v>0.93640500000000026</v>
      </c>
      <c r="AM2975" s="72">
        <f>(SUMIFS('Banco de Indicadores Mun. (2)'!J:J,'Banco de Indicadores Mun. (2)'!B:B,'Banco de Indicadores - Mun. (1)'!B2975,'Banco de Indicadores Mun. (2)'!A:A,'Banco de Indicadores - Mun. (1)'!A2975) / VLOOKUP(D2975,'Dados Base'!$B:$K,7,FALSE)) * 100</f>
        <v>1.2956119402985073</v>
      </c>
      <c r="AN2975" s="72">
        <f>(SUMIFS('Banco de Indicadores Mun. (2)'!K:K,'Banco de Indicadores Mun. (2)'!B:B,'Banco de Indicadores - Mun. (1)'!B2975,'Banco de Indicadores Mun. (2)'!A:A,'Banco de Indicadores - Mun. (1)'!A2975) / VLOOKUP(D2975,'Dados Base'!$B:$K,10,FALSE)) * 100</f>
        <v>4.1864583333333343</v>
      </c>
      <c r="AO2975" s="24">
        <v>0</v>
      </c>
      <c r="AP2975" s="25">
        <v>0</v>
      </c>
      <c r="AQ2975" s="17">
        <v>0</v>
      </c>
      <c r="AR2975" s="24">
        <v>8.4</v>
      </c>
      <c r="AS2975" s="22">
        <v>95</v>
      </c>
      <c r="AT2975" s="22">
        <v>95</v>
      </c>
      <c r="AU2975" s="22">
        <v>87.5</v>
      </c>
      <c r="AV2975" s="22">
        <v>9.93</v>
      </c>
      <c r="AW2975" s="21">
        <v>0</v>
      </c>
      <c r="AX2975" s="21">
        <v>0</v>
      </c>
      <c r="AY2975" s="116">
        <v>51.46032605097426</v>
      </c>
    </row>
    <row r="2976" spans="1:51" ht="15" x14ac:dyDescent="0.25">
      <c r="A2976" s="144">
        <v>2013</v>
      </c>
      <c r="B2976" s="77" t="s">
        <v>396</v>
      </c>
      <c r="C2976" s="78">
        <v>15</v>
      </c>
      <c r="D2976" s="77">
        <v>3534757</v>
      </c>
      <c r="E2976" s="78">
        <v>353475715</v>
      </c>
      <c r="F2976" s="78" t="str">
        <f t="shared" si="129"/>
        <v>3534757152013</v>
      </c>
      <c r="G2976" s="96">
        <v>2.503922506418399</v>
      </c>
      <c r="H2976" s="80">
        <f t="shared" si="128"/>
        <v>8827</v>
      </c>
      <c r="I2976" s="91">
        <v>8071</v>
      </c>
      <c r="J2976" s="97">
        <v>756</v>
      </c>
      <c r="K2976" s="83">
        <f>(H2976)/VLOOKUP(D2976,'Dados Base'!$B:$K,6,FALSE)</f>
        <v>30.697270039993043</v>
      </c>
      <c r="L2976" s="88">
        <f t="shared" si="130"/>
        <v>91.435368754956386</v>
      </c>
      <c r="M2976" s="85" t="s">
        <v>702</v>
      </c>
      <c r="N2976" s="92">
        <v>0.77</v>
      </c>
      <c r="O2976" s="91">
        <v>41</v>
      </c>
      <c r="P2976" s="91" t="s">
        <v>691</v>
      </c>
      <c r="Q2976" s="91" t="s">
        <v>691</v>
      </c>
      <c r="R2976" s="91" t="s">
        <v>691</v>
      </c>
      <c r="S2976" s="91">
        <v>14</v>
      </c>
      <c r="T2976" s="87" t="s">
        <v>691</v>
      </c>
      <c r="U2976" s="87">
        <v>74</v>
      </c>
      <c r="V2976" s="87">
        <v>60</v>
      </c>
      <c r="W2976" s="85" t="s">
        <v>691</v>
      </c>
      <c r="X2976" s="146">
        <v>2.2076694791666667E-2</v>
      </c>
      <c r="Y2976" s="21">
        <v>5.79</v>
      </c>
      <c r="Z2976" s="147">
        <v>358</v>
      </c>
      <c r="AA2976" s="147">
        <v>89</v>
      </c>
      <c r="AB2976" s="21">
        <v>0</v>
      </c>
      <c r="AC2976" s="21">
        <v>0</v>
      </c>
      <c r="AD2976" s="153">
        <f>VLOOKUP(D2976,'Dados Base'!$B:$K,9,FALSE)*31536000/VLOOKUP($F2976,F:H,MATCH(H2975,F2975:AF2975,0),FALSE)</f>
        <v>7859.8844454514556</v>
      </c>
      <c r="AE2976" s="153">
        <f>VLOOKUP(D2976,'Dados Base'!$B:$K,10,FALSE)*31536000/VLOOKUP($F2976,F:H,MATCH(H2975,F2975:AF2975,0),FALSE)</f>
        <v>821.7151920244703</v>
      </c>
      <c r="AF2976" s="148">
        <v>96.04</v>
      </c>
      <c r="AG2976" s="21">
        <v>100</v>
      </c>
      <c r="AH2976" s="148">
        <v>92.48</v>
      </c>
      <c r="AI2976" s="148">
        <v>8.16</v>
      </c>
      <c r="AJ2976" s="148">
        <v>100</v>
      </c>
      <c r="AK2976" s="72">
        <f>(SUMIFS('Banco de Indicadores Mun. (2)'!I:I,'Banco de Indicadores Mun. (2)'!B:B,'Banco de Indicadores - Mun. (1)'!B2976,'Banco de Indicadores Mun. (2)'!A:A,'Banco de Indicadores - Mun. (1)'!A2976) / VLOOKUP(D2976,'Dados Base'!$B:$K,8,FALSE)) * 100</f>
        <v>20.473157142857147</v>
      </c>
      <c r="AL2976" s="72">
        <f>(SUMIFS('Banco de Indicadores Mun. (2)'!I:I,'Banco de Indicadores Mun. (2)'!B:B,'Banco de Indicadores - Mun. (1)'!B2976,'Banco de Indicadores Mun. (2)'!A:A,'Banco de Indicadores - Mun. (1)'!A2976) / VLOOKUP(D2976,'Dados Base'!$B:$K,9,FALSE)) * 100</f>
        <v>6.5141863636363633</v>
      </c>
      <c r="AM2976" s="72">
        <f>(SUMIFS('Banco de Indicadores Mun. (2)'!J:J,'Banco de Indicadores Mun. (2)'!B:B,'Banco de Indicadores - Mun. (1)'!B2976,'Banco de Indicadores Mun. (2)'!A:A,'Banco de Indicadores - Mun. (1)'!A2976) / VLOOKUP(D2976,'Dados Base'!$B:$K,7,FALSE)) * 100</f>
        <v>29.645957446808513</v>
      </c>
      <c r="AN2976" s="72">
        <f>(SUMIFS('Banco de Indicadores Mun. (2)'!K:K,'Banco de Indicadores Mun. (2)'!B:B,'Banco de Indicadores - Mun. (1)'!B2976,'Banco de Indicadores Mun. (2)'!A:A,'Banco de Indicadores - Mun. (1)'!A2976) / VLOOKUP(D2976,'Dados Base'!$B:$K,10,FALSE)) * 100</f>
        <v>1.7287391304347828</v>
      </c>
      <c r="AO2976" s="24">
        <v>0</v>
      </c>
      <c r="AP2976" s="25">
        <v>0</v>
      </c>
      <c r="AQ2976" s="17">
        <v>0</v>
      </c>
      <c r="AR2976" s="24">
        <v>9.8000000000000007</v>
      </c>
      <c r="AS2976" s="22">
        <v>100</v>
      </c>
      <c r="AT2976" s="22">
        <v>100</v>
      </c>
      <c r="AU2976" s="22">
        <v>80.08948545861297</v>
      </c>
      <c r="AV2976" s="22">
        <v>9.5</v>
      </c>
      <c r="AW2976" s="21">
        <v>0</v>
      </c>
      <c r="AX2976" s="21">
        <v>0</v>
      </c>
      <c r="AY2976" s="116">
        <v>16.222745287540103</v>
      </c>
    </row>
    <row r="2977" spans="1:51" ht="15" x14ac:dyDescent="0.25">
      <c r="A2977" s="144">
        <v>2013</v>
      </c>
      <c r="B2977" s="77" t="s">
        <v>397</v>
      </c>
      <c r="C2977" s="78">
        <v>20</v>
      </c>
      <c r="D2977" s="77">
        <v>3534906</v>
      </c>
      <c r="E2977" s="78">
        <v>353490620</v>
      </c>
      <c r="F2977" s="78" t="str">
        <f t="shared" si="129"/>
        <v>3534906202013</v>
      </c>
      <c r="G2977" s="96">
        <v>0.31123736394627066</v>
      </c>
      <c r="H2977" s="80">
        <f t="shared" si="128"/>
        <v>13171</v>
      </c>
      <c r="I2977" s="91">
        <v>9704</v>
      </c>
      <c r="J2977" s="97">
        <v>3467</v>
      </c>
      <c r="K2977" s="83">
        <f>(H2977)/VLOOKUP(D2977,'Dados Base'!$B:$K,6,FALSE)</f>
        <v>38.770163664194037</v>
      </c>
      <c r="L2977" s="88">
        <f t="shared" si="130"/>
        <v>73.677017690380382</v>
      </c>
      <c r="M2977" s="85" t="s">
        <v>702</v>
      </c>
      <c r="N2977" s="92">
        <v>0.72499999999999998</v>
      </c>
      <c r="O2977" s="91">
        <v>81</v>
      </c>
      <c r="P2977" s="91" t="s">
        <v>691</v>
      </c>
      <c r="Q2977" s="91" t="s">
        <v>691</v>
      </c>
      <c r="R2977" s="91" t="s">
        <v>691</v>
      </c>
      <c r="S2977" s="91">
        <v>10</v>
      </c>
      <c r="T2977" s="87" t="s">
        <v>691</v>
      </c>
      <c r="U2977" s="87">
        <v>97</v>
      </c>
      <c r="V2977" s="87">
        <v>88</v>
      </c>
      <c r="W2977" s="85" t="s">
        <v>691</v>
      </c>
      <c r="X2977" s="146">
        <v>2.5271856250000006E-2</v>
      </c>
      <c r="Y2977" s="21">
        <v>7.13</v>
      </c>
      <c r="Z2977" s="147">
        <v>501</v>
      </c>
      <c r="AA2977" s="147">
        <v>49</v>
      </c>
      <c r="AB2977" s="21">
        <v>2</v>
      </c>
      <c r="AC2977" s="21">
        <v>0</v>
      </c>
      <c r="AD2977" s="153">
        <f>VLOOKUP(D2977,'Dados Base'!$B:$K,9,FALSE)*31536000/VLOOKUP($F2977,F:H,MATCH(H2976,F2976:AF2976,0),FALSE)</f>
        <v>6033.7650899703895</v>
      </c>
      <c r="AE2977" s="153">
        <f>VLOOKUP(D2977,'Dados Base'!$B:$K,10,FALSE)*31536000/VLOOKUP($F2977,F:H,MATCH(H2976,F2976:AF2976,0),FALSE)</f>
        <v>718.30536785361789</v>
      </c>
      <c r="AF2977" s="148">
        <v>73.680000000000007</v>
      </c>
      <c r="AG2977" s="21">
        <v>73.680000000000007</v>
      </c>
      <c r="AH2977" s="148">
        <v>58.95</v>
      </c>
      <c r="AI2977" s="148">
        <v>6.91</v>
      </c>
      <c r="AJ2977" s="148">
        <v>100</v>
      </c>
      <c r="AK2977" s="72">
        <f>(SUMIFS('Banco de Indicadores Mun. (2)'!I:I,'Banco de Indicadores Mun. (2)'!B:B,'Banco de Indicadores - Mun. (1)'!B2977,'Banco de Indicadores Mun. (2)'!A:A,'Banco de Indicadores - Mun. (1)'!A2977) / VLOOKUP(D2977,'Dados Base'!$B:$K,8,FALSE)) * 100</f>
        <v>4.4436759259259251</v>
      </c>
      <c r="AL2977" s="72">
        <f>(SUMIFS('Banco de Indicadores Mun. (2)'!I:I,'Banco de Indicadores Mun. (2)'!B:B,'Banco de Indicadores - Mun. (1)'!B2977,'Banco de Indicadores Mun. (2)'!A:A,'Banco de Indicadores - Mun. (1)'!A2977) / VLOOKUP(D2977,'Dados Base'!$B:$K,9,FALSE)) * 100</f>
        <v>1.9044325396825397</v>
      </c>
      <c r="AM2977" s="72">
        <f>(SUMIFS('Banco de Indicadores Mun. (2)'!J:J,'Banco de Indicadores Mun. (2)'!B:B,'Banco de Indicadores - Mun. (1)'!B2977,'Banco de Indicadores Mun. (2)'!A:A,'Banco de Indicadores - Mun. (1)'!A2977) / VLOOKUP(D2977,'Dados Base'!$B:$K,7,FALSE)) * 100</f>
        <v>5.3632435897435888</v>
      </c>
      <c r="AN2977" s="72">
        <f>(SUMIFS('Banco de Indicadores Mun. (2)'!K:K,'Banco de Indicadores Mun. (2)'!B:B,'Banco de Indicadores - Mun. (1)'!B2977,'Banco de Indicadores Mun. (2)'!A:A,'Banco de Indicadores - Mun. (1)'!A2977) / VLOOKUP(D2977,'Dados Base'!$B:$K,10,FALSE)) * 100</f>
        <v>2.0527999999999995</v>
      </c>
      <c r="AO2977" s="24">
        <v>0</v>
      </c>
      <c r="AP2977" s="25">
        <v>0</v>
      </c>
      <c r="AQ2977" s="17">
        <v>0</v>
      </c>
      <c r="AR2977" s="24">
        <v>8.6999999999999993</v>
      </c>
      <c r="AS2977" s="22">
        <v>100</v>
      </c>
      <c r="AT2977" s="22">
        <v>100</v>
      </c>
      <c r="AU2977" s="22">
        <v>91.090909090909093</v>
      </c>
      <c r="AV2977" s="22">
        <v>10</v>
      </c>
      <c r="AW2977" s="21">
        <v>0</v>
      </c>
      <c r="AX2977" s="21">
        <v>0</v>
      </c>
      <c r="AY2977" s="116">
        <v>0.90341801577438519</v>
      </c>
    </row>
    <row r="2978" spans="1:51" ht="15" x14ac:dyDescent="0.25">
      <c r="A2978" s="144">
        <v>2013</v>
      </c>
      <c r="B2978" s="77" t="s">
        <v>398</v>
      </c>
      <c r="C2978" s="78">
        <v>15</v>
      </c>
      <c r="D2978" s="77">
        <v>3535002</v>
      </c>
      <c r="E2978" s="78">
        <v>353500215</v>
      </c>
      <c r="F2978" s="78" t="str">
        <f t="shared" si="129"/>
        <v>3535002152013</v>
      </c>
      <c r="G2978" s="96">
        <v>1.7061462210219647</v>
      </c>
      <c r="H2978" s="80">
        <f t="shared" si="128"/>
        <v>11411</v>
      </c>
      <c r="I2978" s="91">
        <v>9595</v>
      </c>
      <c r="J2978" s="97">
        <v>1816</v>
      </c>
      <c r="K2978" s="83">
        <f>(H2978)/VLOOKUP(D2978,'Dados Base'!$B:$K,6,FALSE)</f>
        <v>16.410204786010123</v>
      </c>
      <c r="L2978" s="88">
        <f t="shared" si="130"/>
        <v>84.085531504688461</v>
      </c>
      <c r="M2978" s="85" t="s">
        <v>702</v>
      </c>
      <c r="N2978" s="92">
        <v>0.73199999999999998</v>
      </c>
      <c r="O2978" s="91">
        <v>123</v>
      </c>
      <c r="P2978" s="91" t="s">
        <v>691</v>
      </c>
      <c r="Q2978" s="91" t="s">
        <v>691</v>
      </c>
      <c r="R2978" s="91" t="s">
        <v>691</v>
      </c>
      <c r="S2978" s="91">
        <v>13</v>
      </c>
      <c r="T2978" s="87" t="s">
        <v>691</v>
      </c>
      <c r="U2978" s="87">
        <v>81</v>
      </c>
      <c r="V2978" s="87">
        <v>48</v>
      </c>
      <c r="W2978" s="85" t="s">
        <v>691</v>
      </c>
      <c r="X2978" s="146">
        <v>2.4521763541666668E-2</v>
      </c>
      <c r="Y2978" s="21">
        <v>6.93</v>
      </c>
      <c r="Z2978" s="147">
        <v>384</v>
      </c>
      <c r="AA2978" s="147">
        <v>150</v>
      </c>
      <c r="AB2978" s="21">
        <v>0</v>
      </c>
      <c r="AC2978" s="21">
        <v>0</v>
      </c>
      <c r="AD2978" s="153">
        <f>VLOOKUP(D2978,'Dados Base'!$B:$K,9,FALSE)*31536000/VLOOKUP($F2978,F:H,MATCH(H2977,F2977:AF2977,0),FALSE)</f>
        <v>14674.976776794321</v>
      </c>
      <c r="AE2978" s="153">
        <f>VLOOKUP(D2978,'Dados Base'!$B:$K,10,FALSE)*31536000/VLOOKUP($F2978,F:H,MATCH(H2977,F2977:AF2977,0),FALSE)</f>
        <v>1575.2799929892212</v>
      </c>
      <c r="AF2978" s="148">
        <v>82.52</v>
      </c>
      <c r="AG2978" s="21">
        <v>84.01</v>
      </c>
      <c r="AH2978" s="148">
        <v>68.25</v>
      </c>
      <c r="AI2978" s="148">
        <v>19.600000000000001</v>
      </c>
      <c r="AJ2978" s="148">
        <v>99.25</v>
      </c>
      <c r="AK2978" s="72">
        <f>(SUMIFS('Banco de Indicadores Mun. (2)'!I:I,'Banco de Indicadores Mun. (2)'!B:B,'Banco de Indicadores - Mun. (1)'!B2978,'Banco de Indicadores Mun. (2)'!A:A,'Banco de Indicadores - Mun. (1)'!A2978) / VLOOKUP(D2978,'Dados Base'!$B:$K,8,FALSE)) * 100</f>
        <v>34.496664705882345</v>
      </c>
      <c r="AL2978" s="72">
        <f>(SUMIFS('Banco de Indicadores Mun. (2)'!I:I,'Banco de Indicadores Mun. (2)'!B:B,'Banco de Indicadores - Mun. (1)'!B2978,'Banco de Indicadores Mun. (2)'!A:A,'Banco de Indicadores - Mun. (1)'!A2978) / VLOOKUP(D2978,'Dados Base'!$B:$K,9,FALSE)) * 100</f>
        <v>11.044129943502824</v>
      </c>
      <c r="AM2978" s="72">
        <f>(SUMIFS('Banco de Indicadores Mun. (2)'!J:J,'Banco de Indicadores Mun. (2)'!B:B,'Banco de Indicadores - Mun. (1)'!B2978,'Banco de Indicadores Mun. (2)'!A:A,'Banco de Indicadores - Mun. (1)'!A2978) / VLOOKUP(D2978,'Dados Base'!$B:$K,7,FALSE)) * 100</f>
        <v>45.680097345132744</v>
      </c>
      <c r="AN2978" s="72">
        <f>(SUMIFS('Banco de Indicadores Mun. (2)'!K:K,'Banco de Indicadores Mun. (2)'!B:B,'Banco de Indicadores - Mun. (1)'!B2978,'Banco de Indicadores Mun. (2)'!A:A,'Banco de Indicadores - Mun. (1)'!A2978) / VLOOKUP(D2978,'Dados Base'!$B:$K,10,FALSE)) * 100</f>
        <v>12.325999999999995</v>
      </c>
      <c r="AO2978" s="24">
        <v>0</v>
      </c>
      <c r="AP2978" s="25">
        <v>0</v>
      </c>
      <c r="AQ2978" s="17">
        <v>0</v>
      </c>
      <c r="AR2978" s="24">
        <v>10</v>
      </c>
      <c r="AS2978" s="22">
        <v>90</v>
      </c>
      <c r="AT2978" s="22">
        <v>90</v>
      </c>
      <c r="AU2978" s="22">
        <v>71.910112359550567</v>
      </c>
      <c r="AV2978" s="22">
        <v>7.73</v>
      </c>
      <c r="AW2978" s="21">
        <v>0</v>
      </c>
      <c r="AX2978" s="21">
        <v>0</v>
      </c>
      <c r="AY2978" s="116">
        <v>113.13964293554631</v>
      </c>
    </row>
    <row r="2979" spans="1:51" ht="15" x14ac:dyDescent="0.25">
      <c r="A2979" s="144">
        <v>2013</v>
      </c>
      <c r="B2979" s="77" t="s">
        <v>399</v>
      </c>
      <c r="C2979" s="78">
        <v>15</v>
      </c>
      <c r="D2979" s="77">
        <v>3535101</v>
      </c>
      <c r="E2979" s="78">
        <v>353510115</v>
      </c>
      <c r="F2979" s="78" t="str">
        <f t="shared" si="129"/>
        <v>3535101152013</v>
      </c>
      <c r="G2979" s="96">
        <v>2.3532164916006737</v>
      </c>
      <c r="H2979" s="80">
        <f t="shared" si="128"/>
        <v>11560</v>
      </c>
      <c r="I2979" s="91">
        <v>11227</v>
      </c>
      <c r="J2979" s="97">
        <v>333</v>
      </c>
      <c r="K2979" s="83">
        <f>(H2979)/VLOOKUP(D2979,'Dados Base'!$B:$K,6,FALSE)</f>
        <v>140.58129636385746</v>
      </c>
      <c r="L2979" s="88">
        <f t="shared" si="130"/>
        <v>97.11937716262976</v>
      </c>
      <c r="M2979" s="85" t="s">
        <v>702</v>
      </c>
      <c r="N2979" s="92">
        <v>0.72199999999999998</v>
      </c>
      <c r="O2979" s="91">
        <v>22</v>
      </c>
      <c r="P2979" s="91" t="s">
        <v>691</v>
      </c>
      <c r="Q2979" s="91" t="s">
        <v>691</v>
      </c>
      <c r="R2979" s="91" t="s">
        <v>691</v>
      </c>
      <c r="S2979" s="91">
        <v>4</v>
      </c>
      <c r="T2979" s="87" t="s">
        <v>691</v>
      </c>
      <c r="U2979" s="87">
        <v>60</v>
      </c>
      <c r="V2979" s="87">
        <v>52</v>
      </c>
      <c r="W2979" s="85" t="s">
        <v>691</v>
      </c>
      <c r="X2979" s="146">
        <v>3.1919421157407403E-2</v>
      </c>
      <c r="Y2979" s="21">
        <v>8.1</v>
      </c>
      <c r="Z2979" s="147">
        <v>600</v>
      </c>
      <c r="AA2979" s="147">
        <v>25</v>
      </c>
      <c r="AB2979" s="21">
        <v>1</v>
      </c>
      <c r="AC2979" s="21">
        <v>0</v>
      </c>
      <c r="AD2979" s="153">
        <f>VLOOKUP(D2979,'Dados Base'!$B:$K,9,FALSE)*31536000/VLOOKUP($F2979,F:H,MATCH(H2978,F2978:AF2978,0),FALSE)</f>
        <v>1691.3771626297578</v>
      </c>
      <c r="AE2979" s="153">
        <f>VLOOKUP(D2979,'Dados Base'!$B:$K,10,FALSE)*31536000/VLOOKUP($F2979,F:H,MATCH(H2978,F2978:AF2978,0),FALSE)</f>
        <v>190.96193771626298</v>
      </c>
      <c r="AF2979" s="148">
        <v>90.71</v>
      </c>
      <c r="AG2979" s="21">
        <v>100</v>
      </c>
      <c r="AH2979" s="148">
        <v>91.03</v>
      </c>
      <c r="AI2979" s="148">
        <v>13.49</v>
      </c>
      <c r="AJ2979" s="148">
        <v>93.4</v>
      </c>
      <c r="AK2979" s="72">
        <f>(SUMIFS('Banco de Indicadores Mun. (2)'!I:I,'Banco de Indicadores Mun. (2)'!B:B,'Banco de Indicadores - Mun. (1)'!B2979,'Banco de Indicadores Mun. (2)'!A:A,'Banco de Indicadores - Mun. (1)'!A2979) / VLOOKUP(D2979,'Dados Base'!$B:$K,8,FALSE)) * 100</f>
        <v>13.433599999999998</v>
      </c>
      <c r="AL2979" s="72">
        <f>(SUMIFS('Banco de Indicadores Mun. (2)'!I:I,'Banco de Indicadores Mun. (2)'!B:B,'Banco de Indicadores - Mun. (1)'!B2979,'Banco de Indicadores Mun. (2)'!A:A,'Banco de Indicadores - Mun. (1)'!A2979) / VLOOKUP(D2979,'Dados Base'!$B:$K,9,FALSE)) * 100</f>
        <v>4.3334193548387097</v>
      </c>
      <c r="AM2979" s="72">
        <f>(SUMIFS('Banco de Indicadores Mun. (2)'!J:J,'Banco de Indicadores Mun. (2)'!B:B,'Banco de Indicadores - Mun. (1)'!B2979,'Banco de Indicadores Mun. (2)'!A:A,'Banco de Indicadores - Mun. (1)'!A2979) / VLOOKUP(D2979,'Dados Base'!$B:$K,7,FALSE)) * 100</f>
        <v>13.259692307692305</v>
      </c>
      <c r="AN2979" s="72">
        <f>(SUMIFS('Banco de Indicadores Mun. (2)'!K:K,'Banco de Indicadores Mun. (2)'!B:B,'Banco de Indicadores - Mun. (1)'!B2979,'Banco de Indicadores Mun. (2)'!A:A,'Banco de Indicadores - Mun. (1)'!A2979) / VLOOKUP(D2979,'Dados Base'!$B:$K,10,FALSE)) * 100</f>
        <v>13.756571428571426</v>
      </c>
      <c r="AO2979" s="24">
        <v>0</v>
      </c>
      <c r="AP2979" s="25">
        <v>0</v>
      </c>
      <c r="AQ2979" s="17">
        <v>0</v>
      </c>
      <c r="AR2979" s="24">
        <v>8.5</v>
      </c>
      <c r="AS2979" s="22">
        <v>100</v>
      </c>
      <c r="AT2979" s="22">
        <v>100</v>
      </c>
      <c r="AU2979" s="22">
        <v>96</v>
      </c>
      <c r="AV2979" s="22">
        <v>10</v>
      </c>
      <c r="AW2979" s="21">
        <v>0</v>
      </c>
      <c r="AX2979" s="21">
        <v>0</v>
      </c>
      <c r="AY2979" s="116">
        <v>103.14213843645514</v>
      </c>
    </row>
    <row r="2980" spans="1:51" ht="15" x14ac:dyDescent="0.25">
      <c r="A2980" s="144">
        <v>2013</v>
      </c>
      <c r="B2980" s="77" t="s">
        <v>400</v>
      </c>
      <c r="C2980" s="78">
        <v>18</v>
      </c>
      <c r="D2980" s="77">
        <v>3535200</v>
      </c>
      <c r="E2980" s="78">
        <v>353520018</v>
      </c>
      <c r="F2980" s="78" t="str">
        <f t="shared" si="129"/>
        <v>3535200182013</v>
      </c>
      <c r="G2980" s="96">
        <v>-0.74240268726025738</v>
      </c>
      <c r="H2980" s="80">
        <f t="shared" si="128"/>
        <v>9423</v>
      </c>
      <c r="I2980" s="91">
        <v>7318</v>
      </c>
      <c r="J2980" s="97">
        <v>2105</v>
      </c>
      <c r="K2980" s="83">
        <f>(H2980)/VLOOKUP(D2980,'Dados Base'!$B:$K,6,FALSE)</f>
        <v>29.438595395045144</v>
      </c>
      <c r="L2980" s="88">
        <f t="shared" si="130"/>
        <v>77.661042130956176</v>
      </c>
      <c r="M2980" s="85" t="s">
        <v>702</v>
      </c>
      <c r="N2980" s="92">
        <v>0.753</v>
      </c>
      <c r="O2980" s="91">
        <v>59</v>
      </c>
      <c r="P2980" s="91" t="s">
        <v>691</v>
      </c>
      <c r="Q2980" s="91" t="s">
        <v>691</v>
      </c>
      <c r="R2980" s="91" t="s">
        <v>691</v>
      </c>
      <c r="S2980" s="91">
        <v>8</v>
      </c>
      <c r="T2980" s="87" t="s">
        <v>691</v>
      </c>
      <c r="U2980" s="87">
        <v>108</v>
      </c>
      <c r="V2980" s="87">
        <v>65</v>
      </c>
      <c r="W2980" s="85" t="s">
        <v>691</v>
      </c>
      <c r="X2980" s="146">
        <v>1.9898725781250001E-2</v>
      </c>
      <c r="Y2980" s="21">
        <v>5.15</v>
      </c>
      <c r="Z2980" s="147">
        <v>343</v>
      </c>
      <c r="AA2980" s="147">
        <v>54</v>
      </c>
      <c r="AB2980" s="21">
        <v>1</v>
      </c>
      <c r="AC2980" s="21">
        <v>0</v>
      </c>
      <c r="AD2980" s="153">
        <f>VLOOKUP(D2980,'Dados Base'!$B:$K,9,FALSE)*31536000/VLOOKUP($F2980,F:H,MATCH(H2979,F2979:AF2979,0),FALSE)</f>
        <v>8032.0916905444128</v>
      </c>
      <c r="AE2980" s="153">
        <f>VLOOKUP(D2980,'Dados Base'!$B:$K,10,FALSE)*31536000/VLOOKUP($F2980,F:H,MATCH(H2979,F2979:AF2979,0),FALSE)</f>
        <v>635.8739255014325</v>
      </c>
      <c r="AF2980" s="148">
        <v>81.09</v>
      </c>
      <c r="AG2980" s="21">
        <v>100</v>
      </c>
      <c r="AH2980" s="148">
        <v>76.03</v>
      </c>
      <c r="AI2980" s="148">
        <v>12.62</v>
      </c>
      <c r="AJ2980" s="148">
        <v>100</v>
      </c>
      <c r="AK2980" s="72">
        <f>(SUMIFS('Banco de Indicadores Mun. (2)'!I:I,'Banco de Indicadores Mun. (2)'!B:B,'Banco de Indicadores - Mun. (1)'!B2980,'Banco de Indicadores Mun. (2)'!A:A,'Banco de Indicadores - Mun. (1)'!A2980) / VLOOKUP(D2980,'Dados Base'!$B:$K,8,FALSE)) * 100</f>
        <v>4.9880266666666673</v>
      </c>
      <c r="AL2980" s="72">
        <f>(SUMIFS('Banco de Indicadores Mun. (2)'!I:I,'Banco de Indicadores Mun. (2)'!B:B,'Banco de Indicadores - Mun. (1)'!B2980,'Banco de Indicadores Mun. (2)'!A:A,'Banco de Indicadores - Mun. (1)'!A2980) / VLOOKUP(D2980,'Dados Base'!$B:$K,9,FALSE)) * 100</f>
        <v>1.5587583333333335</v>
      </c>
      <c r="AM2980" s="72">
        <f>(SUMIFS('Banco de Indicadores Mun. (2)'!J:J,'Banco de Indicadores Mun. (2)'!B:B,'Banco de Indicadores - Mun. (1)'!B2980,'Banco de Indicadores Mun. (2)'!A:A,'Banco de Indicadores - Mun. (1)'!A2980) / VLOOKUP(D2980,'Dados Base'!$B:$K,7,FALSE)) * 100</f>
        <v>6.1887142857142852</v>
      </c>
      <c r="AN2980" s="72">
        <f>(SUMIFS('Banco de Indicadores Mun. (2)'!K:K,'Banco de Indicadores Mun. (2)'!B:B,'Banco de Indicadores - Mun. (1)'!B2980,'Banco de Indicadores Mun. (2)'!A:A,'Banco de Indicadores - Mun. (1)'!A2980) / VLOOKUP(D2980,'Dados Base'!$B:$K,10,FALSE)) * 100</f>
        <v>1.4491578947368424</v>
      </c>
      <c r="AO2980" s="24">
        <v>0</v>
      </c>
      <c r="AP2980" s="25">
        <v>0</v>
      </c>
      <c r="AQ2980" s="17">
        <v>0</v>
      </c>
      <c r="AR2980" s="24">
        <v>9.5</v>
      </c>
      <c r="AS2980" s="22">
        <v>97</v>
      </c>
      <c r="AT2980" s="22">
        <v>97</v>
      </c>
      <c r="AU2980" s="22">
        <v>86.397984886649866</v>
      </c>
      <c r="AV2980" s="22">
        <v>9.9600000000000009</v>
      </c>
      <c r="AW2980" s="21">
        <v>0</v>
      </c>
      <c r="AX2980" s="21">
        <v>0</v>
      </c>
      <c r="AY2980" s="116">
        <v>120.1024572872204</v>
      </c>
    </row>
    <row r="2981" spans="1:51" ht="15" x14ac:dyDescent="0.25">
      <c r="A2981" s="144">
        <v>2013</v>
      </c>
      <c r="B2981" s="77" t="s">
        <v>401</v>
      </c>
      <c r="C2981" s="78">
        <v>17</v>
      </c>
      <c r="D2981" s="77">
        <v>3535309</v>
      </c>
      <c r="E2981" s="78">
        <v>353530917</v>
      </c>
      <c r="F2981" s="78" t="str">
        <f t="shared" si="129"/>
        <v>3535309172013</v>
      </c>
      <c r="G2981" s="96">
        <v>0.19679366785452235</v>
      </c>
      <c r="H2981" s="80">
        <f t="shared" si="128"/>
        <v>21317</v>
      </c>
      <c r="I2981" s="91">
        <v>19827</v>
      </c>
      <c r="J2981" s="97">
        <v>1490</v>
      </c>
      <c r="K2981" s="83">
        <f>(H2981)/VLOOKUP(D2981,'Dados Base'!$B:$K,6,FALSE)</f>
        <v>38.8259507504007</v>
      </c>
      <c r="L2981" s="88">
        <f t="shared" si="130"/>
        <v>93.010273490641268</v>
      </c>
      <c r="M2981" s="85" t="s">
        <v>702</v>
      </c>
      <c r="N2981" s="92">
        <v>0.746</v>
      </c>
      <c r="O2981" s="91">
        <v>136</v>
      </c>
      <c r="P2981" s="91" t="s">
        <v>691</v>
      </c>
      <c r="Q2981" s="91" t="s">
        <v>691</v>
      </c>
      <c r="R2981" s="91" t="s">
        <v>691</v>
      </c>
      <c r="S2981" s="91">
        <v>52</v>
      </c>
      <c r="T2981" s="87" t="s">
        <v>691</v>
      </c>
      <c r="U2981" s="87">
        <v>216</v>
      </c>
      <c r="V2981" s="87">
        <v>208</v>
      </c>
      <c r="W2981" s="85" t="s">
        <v>691</v>
      </c>
      <c r="X2981" s="146">
        <v>5.9502803321759265E-2</v>
      </c>
      <c r="Y2981" s="21">
        <v>14.11</v>
      </c>
      <c r="Z2981" s="147">
        <v>946</v>
      </c>
      <c r="AA2981" s="147">
        <v>143</v>
      </c>
      <c r="AB2981" s="21">
        <v>0</v>
      </c>
      <c r="AC2981" s="21">
        <v>0</v>
      </c>
      <c r="AD2981" s="153">
        <f>VLOOKUP(D2981,'Dados Base'!$B:$K,9,FALSE)*31536000/VLOOKUP($F2981,F:H,MATCH(H2980,F2980:AF2980,0),FALSE)</f>
        <v>7633.6144860909135</v>
      </c>
      <c r="AE2981" s="153">
        <f>VLOOKUP(D2981,'Dados Base'!$B:$K,10,FALSE)*31536000/VLOOKUP($F2981,F:H,MATCH(H2980,F2980:AF2980,0),FALSE)</f>
        <v>843.24811183562394</v>
      </c>
      <c r="AF2981" s="148">
        <v>91.7</v>
      </c>
      <c r="AG2981" s="21">
        <v>100</v>
      </c>
      <c r="AH2981" s="148">
        <v>91.7</v>
      </c>
      <c r="AI2981" s="148">
        <v>57.46</v>
      </c>
      <c r="AJ2981" s="148">
        <v>100</v>
      </c>
      <c r="AK2981" s="72">
        <f>(SUMIFS('Banco de Indicadores Mun. (2)'!I:I,'Banco de Indicadores Mun. (2)'!B:B,'Banco de Indicadores - Mun. (1)'!B2981,'Banco de Indicadores Mun. (2)'!A:A,'Banco de Indicadores - Mun. (1)'!A2981) / VLOOKUP(D2981,'Dados Base'!$B:$K,8,FALSE)) * 100</f>
        <v>28.449468864468869</v>
      </c>
      <c r="AL2981" s="72">
        <f>(SUMIFS('Banco de Indicadores Mun. (2)'!I:I,'Banco de Indicadores Mun. (2)'!B:B,'Banco de Indicadores - Mun. (1)'!B2981,'Banco de Indicadores Mun. (2)'!A:A,'Banco de Indicadores - Mun. (1)'!A2981) / VLOOKUP(D2981,'Dados Base'!$B:$K,9,FALSE)) * 100</f>
        <v>15.051753875968993</v>
      </c>
      <c r="AM2981" s="72">
        <f>(SUMIFS('Banco de Indicadores Mun. (2)'!J:J,'Banco de Indicadores Mun. (2)'!B:B,'Banco de Indicadores - Mun. (1)'!B2981,'Banco de Indicadores Mun. (2)'!A:A,'Banco de Indicadores - Mun. (1)'!A2981) / VLOOKUP(D2981,'Dados Base'!$B:$K,7,FALSE)) * 100</f>
        <v>30.942208333333333</v>
      </c>
      <c r="AN2981" s="72">
        <f>(SUMIFS('Banco de Indicadores Mun. (2)'!K:K,'Banco de Indicadores Mun. (2)'!B:B,'Banco de Indicadores - Mun. (1)'!B2981,'Banco de Indicadores Mun. (2)'!A:A,'Banco de Indicadores - Mun. (1)'!A2981) / VLOOKUP(D2981,'Dados Base'!$B:$K,10,FALSE)) * 100</f>
        <v>19.00329824561404</v>
      </c>
      <c r="AO2981" s="24">
        <v>0</v>
      </c>
      <c r="AP2981" s="25">
        <v>0</v>
      </c>
      <c r="AQ2981" s="17">
        <v>0</v>
      </c>
      <c r="AR2981" s="24">
        <v>7.9</v>
      </c>
      <c r="AS2981" s="22">
        <v>99.89</v>
      </c>
      <c r="AT2981" s="22">
        <v>99.890000000000015</v>
      </c>
      <c r="AU2981" s="22">
        <v>86.868686868686879</v>
      </c>
      <c r="AV2981" s="22">
        <v>9.8000000000000007</v>
      </c>
      <c r="AW2981" s="21">
        <v>0</v>
      </c>
      <c r="AX2981" s="21">
        <v>0</v>
      </c>
      <c r="AY2981" s="116">
        <v>11.446450328648526</v>
      </c>
    </row>
    <row r="2982" spans="1:51" ht="15" x14ac:dyDescent="0.25">
      <c r="A2982" s="144">
        <v>2013</v>
      </c>
      <c r="B2982" s="77" t="s">
        <v>402</v>
      </c>
      <c r="C2982" s="78">
        <v>20</v>
      </c>
      <c r="D2982" s="77">
        <v>3535408</v>
      </c>
      <c r="E2982" s="78">
        <v>353540820</v>
      </c>
      <c r="F2982" s="78" t="str">
        <f t="shared" si="129"/>
        <v>3535408202013</v>
      </c>
      <c r="G2982" s="96">
        <v>0.5614099072666745</v>
      </c>
      <c r="H2982" s="80">
        <f t="shared" si="128"/>
        <v>14767</v>
      </c>
      <c r="I2982" s="91">
        <v>14396</v>
      </c>
      <c r="J2982" s="97">
        <v>371</v>
      </c>
      <c r="K2982" s="83">
        <f>(H2982)/VLOOKUP(D2982,'Dados Base'!$B:$K,6,FALSE)</f>
        <v>41.816276830718699</v>
      </c>
      <c r="L2982" s="88">
        <f t="shared" si="130"/>
        <v>97.487641362497456</v>
      </c>
      <c r="M2982" s="85" t="s">
        <v>702</v>
      </c>
      <c r="N2982" s="92">
        <v>0.72199999999999998</v>
      </c>
      <c r="O2982" s="91">
        <v>39</v>
      </c>
      <c r="P2982" s="91" t="s">
        <v>691</v>
      </c>
      <c r="Q2982" s="91" t="s">
        <v>691</v>
      </c>
      <c r="R2982" s="91" t="s">
        <v>691</v>
      </c>
      <c r="S2982" s="91">
        <v>105</v>
      </c>
      <c r="T2982" s="87" t="s">
        <v>691</v>
      </c>
      <c r="U2982" s="87">
        <v>154</v>
      </c>
      <c r="V2982" s="87">
        <v>126</v>
      </c>
      <c r="W2982" s="85" t="s">
        <v>691</v>
      </c>
      <c r="X2982" s="146">
        <v>4.3907623527777773E-2</v>
      </c>
      <c r="Y2982" s="21">
        <v>10.39</v>
      </c>
      <c r="Z2982" s="147">
        <v>550</v>
      </c>
      <c r="AA2982" s="147">
        <v>252</v>
      </c>
      <c r="AB2982" s="21">
        <v>0</v>
      </c>
      <c r="AC2982" s="21">
        <v>0</v>
      </c>
      <c r="AD2982" s="153">
        <f>VLOOKUP(D2982,'Dados Base'!$B:$K,9,FALSE)*31536000/VLOOKUP($F2982,F:H,MATCH(H2981,F2981:AF2981,0),FALSE)</f>
        <v>5659.2672851628631</v>
      </c>
      <c r="AE2982" s="153">
        <f>VLOOKUP(D2982,'Dados Base'!$B:$K,10,FALSE)*31536000/VLOOKUP($F2982,F:H,MATCH(H2981,F2981:AF2981,0),FALSE)</f>
        <v>662.02749373603297</v>
      </c>
      <c r="AF2982" s="148">
        <v>97.68</v>
      </c>
      <c r="AG2982" s="21">
        <v>100</v>
      </c>
      <c r="AH2982" s="148">
        <v>97.12</v>
      </c>
      <c r="AI2982" s="148">
        <v>20.2</v>
      </c>
      <c r="AJ2982" s="148">
        <v>100</v>
      </c>
      <c r="AK2982" s="72">
        <f>(SUMIFS('Banco de Indicadores Mun. (2)'!I:I,'Banco de Indicadores Mun. (2)'!B:B,'Banco de Indicadores - Mun. (1)'!B2982,'Banco de Indicadores Mun. (2)'!A:A,'Banco de Indicadores - Mun. (1)'!A2982) / VLOOKUP(D2982,'Dados Base'!$B:$K,8,FALSE)) * 100</f>
        <v>0.52896521739130431</v>
      </c>
      <c r="AL2982" s="72">
        <f>(SUMIFS('Banco de Indicadores Mun. (2)'!I:I,'Banco de Indicadores Mun. (2)'!B:B,'Banco de Indicadores - Mun. (1)'!B2982,'Banco de Indicadores Mun. (2)'!A:A,'Banco de Indicadores - Mun. (1)'!A2982) / VLOOKUP(D2982,'Dados Base'!$B:$K,9,FALSE)) * 100</f>
        <v>0.22955094339622639</v>
      </c>
      <c r="AM2982" s="72">
        <f>(SUMIFS('Banco de Indicadores Mun. (2)'!J:J,'Banco de Indicadores Mun. (2)'!B:B,'Banco de Indicadores - Mun. (1)'!B2982,'Banco de Indicadores Mun. (2)'!A:A,'Banco de Indicadores - Mun. (1)'!A2982) / VLOOKUP(D2982,'Dados Base'!$B:$K,7,FALSE)) * 100</f>
        <v>0</v>
      </c>
      <c r="AN2982" s="72">
        <f>(SUMIFS('Banco de Indicadores Mun. (2)'!K:K,'Banco de Indicadores Mun. (2)'!B:B,'Banco de Indicadores - Mun. (1)'!B2982,'Banco de Indicadores Mun. (2)'!A:A,'Banco de Indicadores - Mun. (1)'!A2982) / VLOOKUP(D2982,'Dados Base'!$B:$K,10,FALSE)) * 100</f>
        <v>1.9622903225806454</v>
      </c>
      <c r="AO2982" s="24">
        <v>0</v>
      </c>
      <c r="AP2982" s="25">
        <v>0</v>
      </c>
      <c r="AQ2982" s="17">
        <v>0</v>
      </c>
      <c r="AR2982" s="24">
        <v>8.6999999999999993</v>
      </c>
      <c r="AS2982" s="22">
        <v>94</v>
      </c>
      <c r="AT2982" s="22">
        <v>94</v>
      </c>
      <c r="AU2982" s="22">
        <v>68.578553615960104</v>
      </c>
      <c r="AV2982" s="22">
        <v>7.57</v>
      </c>
      <c r="AW2982" s="21">
        <v>0</v>
      </c>
      <c r="AX2982" s="21">
        <v>0</v>
      </c>
      <c r="AY2982" s="116">
        <v>4.0116394299132194</v>
      </c>
    </row>
    <row r="2983" spans="1:51" ht="15" x14ac:dyDescent="0.25">
      <c r="A2983" s="144">
        <v>2013</v>
      </c>
      <c r="B2983" s="77" t="s">
        <v>403</v>
      </c>
      <c r="C2983" s="78">
        <v>17</v>
      </c>
      <c r="D2983" s="77">
        <v>3535507</v>
      </c>
      <c r="E2983" s="78">
        <v>353550717</v>
      </c>
      <c r="F2983" s="78" t="str">
        <f t="shared" si="129"/>
        <v>3535507172013</v>
      </c>
      <c r="G2983" s="96">
        <v>0.55212520063605552</v>
      </c>
      <c r="H2983" s="80">
        <f t="shared" si="128"/>
        <v>42858</v>
      </c>
      <c r="I2983" s="91">
        <v>38840</v>
      </c>
      <c r="J2983" s="97">
        <v>4018</v>
      </c>
      <c r="K2983" s="83">
        <f>(H2983)/VLOOKUP(D2983,'Dados Base'!$B:$K,6,FALSE)</f>
        <v>42.811335644147874</v>
      </c>
      <c r="L2983" s="88">
        <f t="shared" si="130"/>
        <v>90.624854169583273</v>
      </c>
      <c r="M2983" s="85" t="s">
        <v>702</v>
      </c>
      <c r="N2983" s="92">
        <v>0.76200000000000001</v>
      </c>
      <c r="O2983" s="91">
        <v>128</v>
      </c>
      <c r="P2983" s="91" t="s">
        <v>691</v>
      </c>
      <c r="Q2983" s="91" t="s">
        <v>691</v>
      </c>
      <c r="R2983" s="91" t="s">
        <v>691</v>
      </c>
      <c r="S2983" s="91">
        <v>61</v>
      </c>
      <c r="T2983" s="87" t="s">
        <v>691</v>
      </c>
      <c r="U2983" s="87">
        <v>474</v>
      </c>
      <c r="V2983" s="87">
        <v>337</v>
      </c>
      <c r="W2983" s="85" t="s">
        <v>691</v>
      </c>
      <c r="X2983" s="146">
        <v>0.12163993275</v>
      </c>
      <c r="Y2983" s="21">
        <v>32.119999999999997</v>
      </c>
      <c r="Z2983" s="147">
        <v>1973</v>
      </c>
      <c r="AA2983" s="147">
        <v>195</v>
      </c>
      <c r="AB2983" s="21">
        <v>1</v>
      </c>
      <c r="AC2983" s="21">
        <v>1</v>
      </c>
      <c r="AD2983" s="153">
        <f>VLOOKUP(D2983,'Dados Base'!$B:$K,9,FALSE)*31536000/VLOOKUP($F2983,F:H,MATCH(H2982,F2982:AF2982,0),FALSE)</f>
        <v>6813.742125157497</v>
      </c>
      <c r="AE2983" s="153">
        <f>VLOOKUP(D2983,'Dados Base'!$B:$K,10,FALSE)*31536000/VLOOKUP($F2983,F:H,MATCH(H2982,F2982:AF2982,0),FALSE)</f>
        <v>750.54178916421711</v>
      </c>
      <c r="AF2983" s="148">
        <v>93.24</v>
      </c>
      <c r="AG2983" s="21">
        <v>90.62</v>
      </c>
      <c r="AH2983" s="148">
        <v>92.18</v>
      </c>
      <c r="AI2983" s="148">
        <v>16.13</v>
      </c>
      <c r="AJ2983" s="148">
        <v>100</v>
      </c>
      <c r="AK2983" s="72">
        <f>(SUMIFS('Banco de Indicadores Mun. (2)'!I:I,'Banco de Indicadores Mun. (2)'!B:B,'Banco de Indicadores - Mun. (1)'!B2983,'Banco de Indicadores Mun. (2)'!A:A,'Banco de Indicadores - Mun. (1)'!A2983) / VLOOKUP(D2983,'Dados Base'!$B:$K,8,FALSE)) * 100</f>
        <v>9.1046959183673462</v>
      </c>
      <c r="AL2983" s="72">
        <f>(SUMIFS('Banco de Indicadores Mun. (2)'!I:I,'Banco de Indicadores Mun. (2)'!B:B,'Banco de Indicadores - Mun. (1)'!B2983,'Banco de Indicadores Mun. (2)'!A:A,'Banco de Indicadores - Mun. (1)'!A2983) / VLOOKUP(D2983,'Dados Base'!$B:$K,9,FALSE)) * 100</f>
        <v>4.8178196544276455</v>
      </c>
      <c r="AM2983" s="72">
        <f>(SUMIFS('Banco de Indicadores Mun. (2)'!J:J,'Banco de Indicadores Mun. (2)'!B:B,'Banco de Indicadores - Mun. (1)'!B2983,'Banco de Indicadores Mun. (2)'!A:A,'Banco de Indicadores - Mun. (1)'!A2983) / VLOOKUP(D2983,'Dados Base'!$B:$K,7,FALSE)) * 100</f>
        <v>10.951605670103092</v>
      </c>
      <c r="AN2983" s="72">
        <f>(SUMIFS('Banco de Indicadores Mun. (2)'!K:K,'Banco de Indicadores Mun. (2)'!B:B,'Banco de Indicadores - Mun. (1)'!B2983,'Banco de Indicadores Mun. (2)'!A:A,'Banco de Indicadores - Mun. (1)'!A2983) / VLOOKUP(D2983,'Dados Base'!$B:$K,10,FALSE)) * 100</f>
        <v>2.0791960784313717</v>
      </c>
      <c r="AO2983" s="24">
        <v>0</v>
      </c>
      <c r="AP2983" s="25">
        <v>0</v>
      </c>
      <c r="AQ2983" s="17">
        <v>0</v>
      </c>
      <c r="AR2983" s="24">
        <v>7.2</v>
      </c>
      <c r="AS2983" s="22">
        <v>100</v>
      </c>
      <c r="AT2983" s="22">
        <v>100</v>
      </c>
      <c r="AU2983" s="22">
        <v>91.005535055350549</v>
      </c>
      <c r="AV2983" s="22">
        <v>10</v>
      </c>
      <c r="AW2983" s="21">
        <v>0</v>
      </c>
      <c r="AX2983" s="21">
        <v>1</v>
      </c>
      <c r="AY2983" s="116">
        <v>96.208419277419239</v>
      </c>
    </row>
    <row r="2984" spans="1:51" ht="15" x14ac:dyDescent="0.25">
      <c r="A2984" s="144">
        <v>2013</v>
      </c>
      <c r="B2984" s="77" t="s">
        <v>404</v>
      </c>
      <c r="C2984" s="78">
        <v>2</v>
      </c>
      <c r="D2984" s="77">
        <v>3535606</v>
      </c>
      <c r="E2984" s="78">
        <v>35356062</v>
      </c>
      <c r="F2984" s="78" t="str">
        <f t="shared" si="129"/>
        <v>353560622013</v>
      </c>
      <c r="G2984" s="96">
        <v>0.24420522817192314</v>
      </c>
      <c r="H2984" s="80">
        <f t="shared" si="128"/>
        <v>17638</v>
      </c>
      <c r="I2984" s="91">
        <v>5317</v>
      </c>
      <c r="J2984" s="97">
        <v>12321</v>
      </c>
      <c r="K2984" s="83">
        <f>(H2984)/VLOOKUP(D2984,'Dados Base'!$B:$K,6,FALSE)</f>
        <v>21.780955556378814</v>
      </c>
      <c r="L2984" s="88">
        <f t="shared" si="130"/>
        <v>30.145141172468531</v>
      </c>
      <c r="M2984" s="85" t="s">
        <v>702</v>
      </c>
      <c r="N2984" s="92">
        <v>0.71899999999999997</v>
      </c>
      <c r="O2984" s="91">
        <v>145</v>
      </c>
      <c r="P2984" s="91" t="s">
        <v>691</v>
      </c>
      <c r="Q2984" s="91" t="s">
        <v>691</v>
      </c>
      <c r="R2984" s="91" t="s">
        <v>691</v>
      </c>
      <c r="S2984" s="91">
        <v>27</v>
      </c>
      <c r="T2984" s="87" t="s">
        <v>691</v>
      </c>
      <c r="U2984" s="87">
        <v>113</v>
      </c>
      <c r="V2984" s="87">
        <v>95</v>
      </c>
      <c r="W2984" s="85" t="s">
        <v>691</v>
      </c>
      <c r="X2984" s="146">
        <v>1.8331577604166666E-2</v>
      </c>
      <c r="Y2984" s="21">
        <v>3.81</v>
      </c>
      <c r="Z2984" s="147">
        <v>0</v>
      </c>
      <c r="AA2984" s="147">
        <v>294</v>
      </c>
      <c r="AB2984" s="21">
        <v>5</v>
      </c>
      <c r="AC2984" s="21">
        <v>0</v>
      </c>
      <c r="AD2984" s="153">
        <f>VLOOKUP(D2984,'Dados Base'!$B:$K,9,FALSE)*31536000/VLOOKUP($F2984,F:H,MATCH(H2983,F2983:AF2983,0),FALSE)</f>
        <v>21330.336772876744</v>
      </c>
      <c r="AE2984" s="153">
        <f>VLOOKUP(D2984,'Dados Base'!$B:$K,10,FALSE)*31536000/VLOOKUP($F2984,F:H,MATCH(H2983,F2983:AF2983,0),FALSE)</f>
        <v>2234.9472729334393</v>
      </c>
      <c r="AF2984" s="148">
        <v>39.909999999999997</v>
      </c>
      <c r="AG2984" s="21">
        <v>100</v>
      </c>
      <c r="AH2984" s="148">
        <v>25.94</v>
      </c>
      <c r="AI2984" s="148">
        <v>7.69</v>
      </c>
      <c r="AJ2984" s="148">
        <v>72.069999999999993</v>
      </c>
      <c r="AK2984" s="72">
        <f>(SUMIFS('Banco de Indicadores Mun. (2)'!I:I,'Banco de Indicadores Mun. (2)'!B:B,'Banco de Indicadores - Mun. (1)'!B2984,'Banco de Indicadores Mun. (2)'!A:A,'Banco de Indicadores - Mun. (1)'!A2984) / VLOOKUP(D2984,'Dados Base'!$B:$K,8,FALSE)) * 100</f>
        <v>0.48458546168958755</v>
      </c>
      <c r="AL2984" s="72">
        <f>(SUMIFS('Banco de Indicadores Mun. (2)'!I:I,'Banco de Indicadores Mun. (2)'!B:B,'Banco de Indicadores - Mun. (1)'!B2984,'Banco de Indicadores Mun. (2)'!A:A,'Banco de Indicadores - Mun. (1)'!A2984) / VLOOKUP(D2984,'Dados Base'!$B:$K,9,FALSE)) * 100</f>
        <v>0.20675104777870917</v>
      </c>
      <c r="AM2984" s="72">
        <f>(SUMIFS('Banco de Indicadores Mun. (2)'!J:J,'Banco de Indicadores Mun. (2)'!B:B,'Banco de Indicadores - Mun. (1)'!B2984,'Banco de Indicadores Mun. (2)'!A:A,'Banco de Indicadores - Mun. (1)'!A2984) / VLOOKUP(D2984,'Dados Base'!$B:$K,7,FALSE)) * 100</f>
        <v>0.5477161458333335</v>
      </c>
      <c r="AN2984" s="72">
        <f>(SUMIFS('Banco de Indicadores Mun. (2)'!K:K,'Banco de Indicadores Mun. (2)'!B:B,'Banco de Indicadores - Mun. (1)'!B2984,'Banco de Indicadores Mun. (2)'!A:A,'Banco de Indicadores - Mun. (1)'!A2984) / VLOOKUP(D2984,'Dados Base'!$B:$K,10,FALSE)) * 100</f>
        <v>0.29064799999999996</v>
      </c>
      <c r="AO2984" s="24">
        <v>0</v>
      </c>
      <c r="AP2984" s="25">
        <v>0</v>
      </c>
      <c r="AQ2984" s="17">
        <v>0</v>
      </c>
      <c r="AR2984" s="24">
        <v>10</v>
      </c>
      <c r="AS2984" s="22">
        <v>98</v>
      </c>
      <c r="AT2984" s="22">
        <v>0</v>
      </c>
      <c r="AU2984" s="22">
        <v>0</v>
      </c>
      <c r="AV2984" s="22">
        <v>1.47</v>
      </c>
      <c r="AW2984" s="21">
        <v>0</v>
      </c>
      <c r="AX2984" s="21">
        <v>0</v>
      </c>
      <c r="AY2984" s="116">
        <v>19.846234148577103</v>
      </c>
    </row>
    <row r="2985" spans="1:51" ht="15" x14ac:dyDescent="0.25">
      <c r="A2985" s="144">
        <v>2013</v>
      </c>
      <c r="B2985" s="77" t="s">
        <v>405</v>
      </c>
      <c r="C2985" s="78">
        <v>15</v>
      </c>
      <c r="D2985" s="77">
        <v>3535705</v>
      </c>
      <c r="E2985" s="78">
        <v>353570515</v>
      </c>
      <c r="F2985" s="78" t="str">
        <f t="shared" si="129"/>
        <v>3535705152013</v>
      </c>
      <c r="G2985" s="96">
        <v>0.78189303795554999</v>
      </c>
      <c r="H2985" s="80">
        <f t="shared" si="128"/>
        <v>6019</v>
      </c>
      <c r="I2985" s="91">
        <v>5363</v>
      </c>
      <c r="J2985" s="97">
        <v>656</v>
      </c>
      <c r="K2985" s="83">
        <f>(H2985)/VLOOKUP(D2985,'Dados Base'!$B:$K,6,FALSE)</f>
        <v>38.942805383022773</v>
      </c>
      <c r="L2985" s="88">
        <f t="shared" si="130"/>
        <v>89.101179597939861</v>
      </c>
      <c r="M2985" s="85" t="s">
        <v>702</v>
      </c>
      <c r="N2985" s="92">
        <v>0.749</v>
      </c>
      <c r="O2985" s="91">
        <v>59</v>
      </c>
      <c r="P2985" s="91" t="s">
        <v>691</v>
      </c>
      <c r="Q2985" s="91" t="s">
        <v>691</v>
      </c>
      <c r="R2985" s="91" t="s">
        <v>691</v>
      </c>
      <c r="S2985" s="91">
        <v>15</v>
      </c>
      <c r="T2985" s="87" t="s">
        <v>691</v>
      </c>
      <c r="U2985" s="87">
        <v>61</v>
      </c>
      <c r="V2985" s="87">
        <v>44</v>
      </c>
      <c r="W2985" s="85" t="s">
        <v>691</v>
      </c>
      <c r="X2985" s="146">
        <v>1.4437066258515589E-2</v>
      </c>
      <c r="Y2985" s="21">
        <v>3.82</v>
      </c>
      <c r="Z2985" s="147">
        <v>118</v>
      </c>
      <c r="AA2985" s="147">
        <v>177</v>
      </c>
      <c r="AB2985" s="21">
        <v>2</v>
      </c>
      <c r="AC2985" s="21">
        <v>0</v>
      </c>
      <c r="AD2985" s="153">
        <f>VLOOKUP(D2985,'Dados Base'!$B:$K,9,FALSE)*31536000/VLOOKUP($F2985,F:H,MATCH(H2984,F2984:AF2984,0),FALSE)</f>
        <v>6339.6843329456724</v>
      </c>
      <c r="AE2985" s="153">
        <f>VLOOKUP(D2985,'Dados Base'!$B:$K,10,FALSE)*31536000/VLOOKUP($F2985,F:H,MATCH(H2984,F2984:AF2984,0),FALSE)</f>
        <v>681.12311015118792</v>
      </c>
      <c r="AF2985" s="148" t="s">
        <v>692</v>
      </c>
      <c r="AG2985" s="21">
        <v>87.97</v>
      </c>
      <c r="AH2985" s="148" t="s">
        <v>692</v>
      </c>
      <c r="AI2985" s="148" t="s">
        <v>692</v>
      </c>
      <c r="AJ2985" s="148" t="s">
        <v>692</v>
      </c>
      <c r="AK2985" s="72">
        <f>(SUMIFS('Banco de Indicadores Mun. (2)'!I:I,'Banco de Indicadores Mun. (2)'!B:B,'Banco de Indicadores - Mun. (1)'!B2985,'Banco de Indicadores Mun. (2)'!A:A,'Banco de Indicadores - Mun. (1)'!A2985) / VLOOKUP(D2985,'Dados Base'!$B:$K,8,FALSE)) * 100</f>
        <v>96.245051282051264</v>
      </c>
      <c r="AL2985" s="72">
        <f>(SUMIFS('Banco de Indicadores Mun. (2)'!I:I,'Banco de Indicadores Mun. (2)'!B:B,'Banco de Indicadores - Mun. (1)'!B2985,'Banco de Indicadores Mun. (2)'!A:A,'Banco de Indicadores - Mun. (1)'!A2985) / VLOOKUP(D2985,'Dados Base'!$B:$K,9,FALSE)) * 100</f>
        <v>31.021132231404959</v>
      </c>
      <c r="AM2985" s="72">
        <f>(SUMIFS('Banco de Indicadores Mun. (2)'!J:J,'Banco de Indicadores Mun. (2)'!B:B,'Banco de Indicadores - Mun. (1)'!B2985,'Banco de Indicadores Mun. (2)'!A:A,'Banco de Indicadores - Mun. (1)'!A2985) / VLOOKUP(D2985,'Dados Base'!$B:$K,7,FALSE)) * 100</f>
        <v>102.72992307692306</v>
      </c>
      <c r="AN2985" s="72">
        <f>(SUMIFS('Banco de Indicadores Mun. (2)'!K:K,'Banco de Indicadores Mun. (2)'!B:B,'Banco de Indicadores - Mun. (1)'!B2985,'Banco de Indicadores Mun. (2)'!A:A,'Banco de Indicadores - Mun. (1)'!A2985) / VLOOKUP(D2985,'Dados Base'!$B:$K,10,FALSE)) * 100</f>
        <v>83.275307692307692</v>
      </c>
      <c r="AO2985" s="24">
        <v>0</v>
      </c>
      <c r="AP2985" s="25">
        <v>0</v>
      </c>
      <c r="AQ2985" s="17">
        <v>0</v>
      </c>
      <c r="AR2985" s="24">
        <v>8.5</v>
      </c>
      <c r="AS2985" s="22">
        <v>100</v>
      </c>
      <c r="AT2985" s="22">
        <v>100</v>
      </c>
      <c r="AU2985" s="22">
        <v>40</v>
      </c>
      <c r="AV2985" s="22">
        <v>5.8</v>
      </c>
      <c r="AW2985" s="21">
        <v>0</v>
      </c>
      <c r="AX2985" s="21">
        <v>0</v>
      </c>
      <c r="AY2985" s="116">
        <v>196.90642651406873</v>
      </c>
    </row>
    <row r="2986" spans="1:51" ht="15" x14ac:dyDescent="0.25">
      <c r="A2986" s="144">
        <v>2013</v>
      </c>
      <c r="B2986" s="77" t="s">
        <v>406</v>
      </c>
      <c r="C2986" s="78">
        <v>14</v>
      </c>
      <c r="D2986" s="77">
        <v>3535804</v>
      </c>
      <c r="E2986" s="78">
        <v>353580414</v>
      </c>
      <c r="F2986" s="78" t="str">
        <f t="shared" si="129"/>
        <v>3535804142013</v>
      </c>
      <c r="G2986" s="96">
        <v>1.2830427014413281</v>
      </c>
      <c r="H2986" s="80">
        <f t="shared" si="128"/>
        <v>18430</v>
      </c>
      <c r="I2986" s="91">
        <v>15271</v>
      </c>
      <c r="J2986" s="97">
        <v>3159</v>
      </c>
      <c r="K2986" s="83">
        <f>(H2986)/VLOOKUP(D2986,'Dados Base'!$B:$K,6,FALSE)</f>
        <v>18.071462190147475</v>
      </c>
      <c r="L2986" s="88">
        <f t="shared" si="130"/>
        <v>82.859468258274546</v>
      </c>
      <c r="M2986" s="85" t="s">
        <v>702</v>
      </c>
      <c r="N2986" s="92">
        <v>0.71699999999999997</v>
      </c>
      <c r="O2986" s="91">
        <v>204</v>
      </c>
      <c r="P2986" s="91" t="s">
        <v>691</v>
      </c>
      <c r="Q2986" s="91" t="s">
        <v>691</v>
      </c>
      <c r="R2986" s="91" t="s">
        <v>691</v>
      </c>
      <c r="S2986" s="91">
        <v>19</v>
      </c>
      <c r="T2986" s="87" t="s">
        <v>691</v>
      </c>
      <c r="U2986" s="87">
        <v>185</v>
      </c>
      <c r="V2986" s="87">
        <v>108</v>
      </c>
      <c r="W2986" s="85" t="s">
        <v>691</v>
      </c>
      <c r="X2986" s="146">
        <v>3.7626658136574072E-2</v>
      </c>
      <c r="Y2986" s="21">
        <v>10.79</v>
      </c>
      <c r="Z2986" s="147">
        <v>626</v>
      </c>
      <c r="AA2986" s="147">
        <v>207</v>
      </c>
      <c r="AB2986" s="21">
        <v>3</v>
      </c>
      <c r="AC2986" s="21">
        <v>1</v>
      </c>
      <c r="AD2986" s="153">
        <f>VLOOKUP(D2986,'Dados Base'!$B:$K,9,FALSE)*31536000/VLOOKUP($F2986,F:H,MATCH(H2985,F2985:AF2985,0),FALSE)</f>
        <v>19541.026587086271</v>
      </c>
      <c r="AE2986" s="153">
        <f>VLOOKUP(D2986,'Dados Base'!$B:$K,10,FALSE)*31536000/VLOOKUP($F2986,F:H,MATCH(H2985,F2985:AF2985,0),FALSE)</f>
        <v>2292.9050461204552</v>
      </c>
      <c r="AF2986" s="148">
        <v>67.069999999999993</v>
      </c>
      <c r="AG2986" s="21" t="s">
        <v>692</v>
      </c>
      <c r="AH2986" s="148">
        <v>60.73</v>
      </c>
      <c r="AI2986" s="148">
        <v>20.84</v>
      </c>
      <c r="AJ2986" s="148">
        <v>82.5</v>
      </c>
      <c r="AK2986" s="72">
        <f>(SUMIFS('Banco de Indicadores Mun. (2)'!I:I,'Banco de Indicadores Mun. (2)'!B:B,'Banco de Indicadores - Mun. (1)'!B2986,'Banco de Indicadores Mun. (2)'!A:A,'Banco de Indicadores - Mun. (1)'!A2986) / VLOOKUP(D2986,'Dados Base'!$B:$K,8,FALSE)) * 100</f>
        <v>15.278872549019606</v>
      </c>
      <c r="AL2986" s="72">
        <f>(SUMIFS('Banco de Indicadores Mun. (2)'!I:I,'Banco de Indicadores Mun. (2)'!B:B,'Banco de Indicadores - Mun. (1)'!B2986,'Banco de Indicadores Mun. (2)'!A:A,'Banco de Indicadores - Mun. (1)'!A2986) / VLOOKUP(D2986,'Dados Base'!$B:$K,9,FALSE)) * 100</f>
        <v>6.8233143607705768</v>
      </c>
      <c r="AM2986" s="72">
        <f>(SUMIFS('Banco de Indicadores Mun. (2)'!J:J,'Banco de Indicadores Mun. (2)'!B:B,'Banco de Indicadores - Mun. (1)'!B2986,'Banco de Indicadores Mun. (2)'!A:A,'Banco de Indicadores - Mun. (1)'!A2986) / VLOOKUP(D2986,'Dados Base'!$B:$K,7,FALSE)) * 100</f>
        <v>20.320792553191488</v>
      </c>
      <c r="AN2986" s="72">
        <f>(SUMIFS('Banco de Indicadores Mun. (2)'!K:K,'Banco de Indicadores Mun. (2)'!B:B,'Banco de Indicadores - Mun. (1)'!B2986,'Banco de Indicadores Mun. (2)'!A:A,'Banco de Indicadores - Mun. (1)'!A2986) / VLOOKUP(D2986,'Dados Base'!$B:$K,10,FALSE)) * 100</f>
        <v>1.1313955223880598</v>
      </c>
      <c r="AO2986" s="24">
        <v>0</v>
      </c>
      <c r="AP2986" s="25">
        <v>0</v>
      </c>
      <c r="AQ2986" s="17">
        <v>0</v>
      </c>
      <c r="AR2986" s="24">
        <v>9</v>
      </c>
      <c r="AS2986" s="22">
        <v>88</v>
      </c>
      <c r="AT2986" s="22">
        <v>88</v>
      </c>
      <c r="AU2986" s="22">
        <v>75.150060024009605</v>
      </c>
      <c r="AV2986" s="22">
        <v>7.71</v>
      </c>
      <c r="AW2986" s="21">
        <v>0</v>
      </c>
      <c r="AX2986" s="21">
        <v>1</v>
      </c>
      <c r="AY2986" s="116">
        <v>31.876809345826519</v>
      </c>
    </row>
    <row r="2987" spans="1:51" ht="15" x14ac:dyDescent="0.25">
      <c r="A2987" s="144">
        <v>2013</v>
      </c>
      <c r="B2987" s="77" t="s">
        <v>407</v>
      </c>
      <c r="C2987" s="78">
        <v>15</v>
      </c>
      <c r="D2987" s="77">
        <v>3535903</v>
      </c>
      <c r="E2987" s="78">
        <v>353590315</v>
      </c>
      <c r="F2987" s="78" t="str">
        <f t="shared" si="129"/>
        <v>3535903152013</v>
      </c>
      <c r="G2987" s="96">
        <v>0.35302267901782258</v>
      </c>
      <c r="H2987" s="80">
        <f t="shared" si="128"/>
        <v>3841</v>
      </c>
      <c r="I2987" s="91">
        <v>3457</v>
      </c>
      <c r="J2987" s="97">
        <v>384</v>
      </c>
      <c r="K2987" s="83">
        <f>(H2987)/VLOOKUP(D2987,'Dados Base'!$B:$K,6,FALSE)</f>
        <v>27.532076553652068</v>
      </c>
      <c r="L2987" s="88">
        <f t="shared" si="130"/>
        <v>90.002603488674822</v>
      </c>
      <c r="M2987" s="85" t="s">
        <v>702</v>
      </c>
      <c r="N2987" s="92">
        <v>0.73199999999999998</v>
      </c>
      <c r="O2987" s="91">
        <v>31</v>
      </c>
      <c r="P2987" s="91" t="s">
        <v>691</v>
      </c>
      <c r="Q2987" s="91" t="s">
        <v>691</v>
      </c>
      <c r="R2987" s="91" t="s">
        <v>691</v>
      </c>
      <c r="S2987" s="91">
        <v>1</v>
      </c>
      <c r="T2987" s="87" t="s">
        <v>691</v>
      </c>
      <c r="U2987" s="87">
        <v>28</v>
      </c>
      <c r="V2987" s="87">
        <v>22</v>
      </c>
      <c r="W2987" s="85" t="s">
        <v>691</v>
      </c>
      <c r="X2987" s="146">
        <v>9.1733882812500001E-3</v>
      </c>
      <c r="Y2987" s="21">
        <v>2.48</v>
      </c>
      <c r="Z2987" s="147">
        <v>153</v>
      </c>
      <c r="AA2987" s="147">
        <v>38</v>
      </c>
      <c r="AB2987" s="21">
        <v>0</v>
      </c>
      <c r="AC2987" s="21">
        <v>0</v>
      </c>
      <c r="AD2987" s="153">
        <f>VLOOKUP(D2987,'Dados Base'!$B:$K,9,FALSE)*31536000/VLOOKUP($F2987,F:H,MATCH(H2986,F2986:AF2986,0),FALSE)</f>
        <v>8210.3618849258</v>
      </c>
      <c r="AE2987" s="153">
        <f>VLOOKUP(D2987,'Dados Base'!$B:$K,10,FALSE)*31536000/VLOOKUP($F2987,F:H,MATCH(H2986,F2986:AF2986,0),FALSE)</f>
        <v>903.13980734183815</v>
      </c>
      <c r="AF2987" s="148">
        <v>91.71</v>
      </c>
      <c r="AG2987" s="21">
        <v>100</v>
      </c>
      <c r="AH2987" s="148">
        <v>89.83</v>
      </c>
      <c r="AI2987" s="148">
        <v>13.05</v>
      </c>
      <c r="AJ2987" s="148">
        <v>100</v>
      </c>
      <c r="AK2987" s="72">
        <f>(SUMIFS('Banco de Indicadores Mun. (2)'!I:I,'Banco de Indicadores Mun. (2)'!B:B,'Banco de Indicadores - Mun. (1)'!B2987,'Banco de Indicadores Mun. (2)'!A:A,'Banco de Indicadores - Mun. (1)'!A2987) / VLOOKUP(D2987,'Dados Base'!$B:$K,8,FALSE)) * 100</f>
        <v>67.819812500000012</v>
      </c>
      <c r="AL2987" s="72">
        <f>(SUMIFS('Banco de Indicadores Mun. (2)'!I:I,'Banco de Indicadores Mun. (2)'!B:B,'Banco de Indicadores - Mun. (1)'!B2987,'Banco de Indicadores Mun. (2)'!A:A,'Banco de Indicadores - Mun. (1)'!A2987) / VLOOKUP(D2987,'Dados Base'!$B:$K,9,FALSE)) * 100</f>
        <v>21.702340000000003</v>
      </c>
      <c r="AM2987" s="72">
        <f>(SUMIFS('Banco de Indicadores Mun. (2)'!J:J,'Banco de Indicadores Mun. (2)'!B:B,'Banco de Indicadores - Mun. (1)'!B2987,'Banco de Indicadores Mun. (2)'!A:A,'Banco de Indicadores - Mun. (1)'!A2987) / VLOOKUP(D2987,'Dados Base'!$B:$K,7,FALSE)) * 100</f>
        <v>93.790142857142882</v>
      </c>
      <c r="AN2987" s="72">
        <f>(SUMIFS('Banco de Indicadores Mun. (2)'!K:K,'Banco de Indicadores Mun. (2)'!B:B,'Banco de Indicadores - Mun. (1)'!B2987,'Banco de Indicadores Mun. (2)'!A:A,'Banco de Indicadores - Mun. (1)'!A2987) / VLOOKUP(D2987,'Dados Base'!$B:$K,10,FALSE)) * 100</f>
        <v>18.24009090909091</v>
      </c>
      <c r="AO2987" s="24">
        <v>0</v>
      </c>
      <c r="AP2987" s="25">
        <v>0</v>
      </c>
      <c r="AQ2987" s="17">
        <v>0</v>
      </c>
      <c r="AR2987" s="24">
        <v>8.6999999999999993</v>
      </c>
      <c r="AS2987" s="22">
        <v>100</v>
      </c>
      <c r="AT2987" s="22">
        <v>100</v>
      </c>
      <c r="AU2987" s="22">
        <v>80.104712041884824</v>
      </c>
      <c r="AV2987" s="22">
        <v>9.5</v>
      </c>
      <c r="AW2987" s="21">
        <v>0</v>
      </c>
      <c r="AX2987" s="21">
        <v>0</v>
      </c>
      <c r="AY2987" s="116">
        <v>174.21845309309879</v>
      </c>
    </row>
    <row r="2988" spans="1:51" ht="15" x14ac:dyDescent="0.25">
      <c r="A2988" s="144">
        <v>2013</v>
      </c>
      <c r="B2988" s="77" t="s">
        <v>408</v>
      </c>
      <c r="C2988" s="78">
        <v>20</v>
      </c>
      <c r="D2988" s="77">
        <v>3536000</v>
      </c>
      <c r="E2988" s="78">
        <v>353600020</v>
      </c>
      <c r="F2988" s="78" t="str">
        <f t="shared" si="129"/>
        <v>3536000202013</v>
      </c>
      <c r="G2988" s="96">
        <v>-0.31942071976405195</v>
      </c>
      <c r="H2988" s="80">
        <f t="shared" si="128"/>
        <v>10735</v>
      </c>
      <c r="I2988" s="91">
        <v>8954</v>
      </c>
      <c r="J2988" s="97">
        <v>1781</v>
      </c>
      <c r="K2988" s="83">
        <f>(H2988)/VLOOKUP(D2988,'Dados Base'!$B:$K,6,FALSE)</f>
        <v>29.393242429220741</v>
      </c>
      <c r="L2988" s="88">
        <f t="shared" si="130"/>
        <v>83.409408476944563</v>
      </c>
      <c r="M2988" s="85" t="s">
        <v>702</v>
      </c>
      <c r="N2988" s="92">
        <v>0.73699999999999999</v>
      </c>
      <c r="O2988" s="91">
        <v>112</v>
      </c>
      <c r="P2988" s="91" t="s">
        <v>691</v>
      </c>
      <c r="Q2988" s="91" t="s">
        <v>691</v>
      </c>
      <c r="R2988" s="91" t="s">
        <v>691</v>
      </c>
      <c r="S2988" s="91">
        <v>29</v>
      </c>
      <c r="T2988" s="87" t="s">
        <v>691</v>
      </c>
      <c r="U2988" s="87">
        <v>95</v>
      </c>
      <c r="V2988" s="87">
        <v>84</v>
      </c>
      <c r="W2988" s="85" t="s">
        <v>691</v>
      </c>
      <c r="X2988" s="146">
        <v>2.3941286458333332E-2</v>
      </c>
      <c r="Y2988" s="21">
        <v>6.39</v>
      </c>
      <c r="Z2988" s="147">
        <v>419</v>
      </c>
      <c r="AA2988" s="147">
        <v>74</v>
      </c>
      <c r="AB2988" s="21">
        <v>0</v>
      </c>
      <c r="AC2988" s="21">
        <v>0</v>
      </c>
      <c r="AD2988" s="153">
        <f>VLOOKUP(D2988,'Dados Base'!$B:$K,9,FALSE)*31536000/VLOOKUP($F2988,F:H,MATCH(H2987,F2987:AF2987,0),FALSE)</f>
        <v>7990.4909175593848</v>
      </c>
      <c r="AE2988" s="153">
        <f>VLOOKUP(D2988,'Dados Base'!$B:$K,10,FALSE)*31536000/VLOOKUP($F2988,F:H,MATCH(H2987,F2987:AF2987,0),FALSE)</f>
        <v>910.680950163018</v>
      </c>
      <c r="AF2988" s="148">
        <v>85.64</v>
      </c>
      <c r="AG2988" s="21">
        <v>89.9</v>
      </c>
      <c r="AH2988" s="148">
        <v>82.96</v>
      </c>
      <c r="AI2988" s="148">
        <v>14.72</v>
      </c>
      <c r="AJ2988" s="148">
        <v>100</v>
      </c>
      <c r="AK2988" s="72">
        <f>(SUMIFS('Banco de Indicadores Mun. (2)'!I:I,'Banco de Indicadores Mun. (2)'!B:B,'Banco de Indicadores - Mun. (1)'!B2988,'Banco de Indicadores Mun. (2)'!A:A,'Banco de Indicadores - Mun. (1)'!A2988) / VLOOKUP(D2988,'Dados Base'!$B:$K,8,FALSE)) * 100</f>
        <v>10.492398373983741</v>
      </c>
      <c r="AL2988" s="72">
        <f>(SUMIFS('Banco de Indicadores Mun. (2)'!I:I,'Banco de Indicadores Mun. (2)'!B:B,'Banco de Indicadores - Mun. (1)'!B2988,'Banco de Indicadores Mun. (2)'!A:A,'Banco de Indicadores - Mun. (1)'!A2988) / VLOOKUP(D2988,'Dados Base'!$B:$K,9,FALSE)) * 100</f>
        <v>4.7447242647058827</v>
      </c>
      <c r="AM2988" s="72">
        <f>(SUMIFS('Banco de Indicadores Mun. (2)'!J:J,'Banco de Indicadores Mun. (2)'!B:B,'Banco de Indicadores - Mun. (1)'!B2988,'Banco de Indicadores Mun. (2)'!A:A,'Banco de Indicadores - Mun. (1)'!A2988) / VLOOKUP(D2988,'Dados Base'!$B:$K,7,FALSE)) * 100</f>
        <v>13.707728260869564</v>
      </c>
      <c r="AN2988" s="72">
        <f>(SUMIFS('Banco de Indicadores Mun. (2)'!K:K,'Banco de Indicadores Mun. (2)'!B:B,'Banco de Indicadores - Mun. (1)'!B2988,'Banco de Indicadores Mun. (2)'!A:A,'Banco de Indicadores - Mun. (1)'!A2988) / VLOOKUP(D2988,'Dados Base'!$B:$K,10,FALSE)) * 100</f>
        <v>0.95012903225806467</v>
      </c>
      <c r="AO2988" s="24">
        <v>0</v>
      </c>
      <c r="AP2988" s="25">
        <v>0</v>
      </c>
      <c r="AQ2988" s="17">
        <v>0</v>
      </c>
      <c r="AR2988" s="24">
        <v>7.7</v>
      </c>
      <c r="AS2988" s="22">
        <v>100</v>
      </c>
      <c r="AT2988" s="22">
        <v>100</v>
      </c>
      <c r="AU2988" s="22">
        <v>84.989858012170387</v>
      </c>
      <c r="AV2988" s="22">
        <v>9.5</v>
      </c>
      <c r="AW2988" s="21">
        <v>0</v>
      </c>
      <c r="AX2988" s="21">
        <v>0</v>
      </c>
      <c r="AY2988" s="116">
        <v>112.76349654868041</v>
      </c>
    </row>
    <row r="2989" spans="1:51" ht="15" x14ac:dyDescent="0.25">
      <c r="A2989" s="144">
        <v>2013</v>
      </c>
      <c r="B2989" s="77" t="s">
        <v>409</v>
      </c>
      <c r="C2989" s="78">
        <v>17</v>
      </c>
      <c r="D2989" s="77">
        <v>3536109</v>
      </c>
      <c r="E2989" s="78">
        <v>353610917</v>
      </c>
      <c r="F2989" s="78" t="str">
        <f t="shared" si="129"/>
        <v>3536109172013</v>
      </c>
      <c r="G2989" s="96">
        <v>1.5432710534082128</v>
      </c>
      <c r="H2989" s="80">
        <f t="shared" si="128"/>
        <v>5817</v>
      </c>
      <c r="I2989" s="91">
        <v>4779</v>
      </c>
      <c r="J2989" s="97">
        <v>1038</v>
      </c>
      <c r="K2989" s="83">
        <f>(H2989)/VLOOKUP(D2989,'Dados Base'!$B:$K,6,FALSE)</f>
        <v>27.694724814321084</v>
      </c>
      <c r="L2989" s="88">
        <f t="shared" si="130"/>
        <v>82.155750386797322</v>
      </c>
      <c r="M2989" s="85" t="s">
        <v>702</v>
      </c>
      <c r="N2989" s="92">
        <v>0.72699999999999998</v>
      </c>
      <c r="O2989" s="91">
        <v>60</v>
      </c>
      <c r="P2989" s="91" t="s">
        <v>691</v>
      </c>
      <c r="Q2989" s="91" t="s">
        <v>691</v>
      </c>
      <c r="R2989" s="91" t="s">
        <v>691</v>
      </c>
      <c r="S2989" s="91">
        <v>10</v>
      </c>
      <c r="T2989" s="87" t="s">
        <v>691</v>
      </c>
      <c r="U2989" s="87">
        <v>36</v>
      </c>
      <c r="V2989" s="87">
        <v>41</v>
      </c>
      <c r="W2989" s="85" t="s">
        <v>691</v>
      </c>
      <c r="X2989" s="146">
        <v>9.8737515625000015E-3</v>
      </c>
      <c r="Y2989" s="21">
        <v>3.29</v>
      </c>
      <c r="Z2989" s="147">
        <v>181</v>
      </c>
      <c r="AA2989" s="147">
        <v>73</v>
      </c>
      <c r="AB2989" s="21">
        <v>1</v>
      </c>
      <c r="AC2989" s="21">
        <v>0</v>
      </c>
      <c r="AD2989" s="153">
        <f>VLOOKUP(D2989,'Dados Base'!$B:$K,9,FALSE)*31536000/VLOOKUP($F2989,F:H,MATCH(H2988,F2988:AF2988,0),FALSE)</f>
        <v>11493.264569365652</v>
      </c>
      <c r="AE2989" s="153">
        <f>VLOOKUP(D2989,'Dados Base'!$B:$K,10,FALSE)*31536000/VLOOKUP($F2989,F:H,MATCH(H2988,F2988:AF2988,0),FALSE)</f>
        <v>1301.1242908715833</v>
      </c>
      <c r="AF2989" s="148">
        <v>65.180000000000007</v>
      </c>
      <c r="AG2989" s="21">
        <v>100</v>
      </c>
      <c r="AH2989" s="148">
        <v>54.86</v>
      </c>
      <c r="AI2989" s="148">
        <v>38.94</v>
      </c>
      <c r="AJ2989" s="148">
        <v>82.9</v>
      </c>
      <c r="AK2989" s="72">
        <f>(SUMIFS('Banco de Indicadores Mun. (2)'!I:I,'Banco de Indicadores Mun. (2)'!B:B,'Banco de Indicadores - Mun. (1)'!B2989,'Banco de Indicadores Mun. (2)'!A:A,'Banco de Indicadores - Mun. (1)'!A2989) / VLOOKUP(D2989,'Dados Base'!$B:$K,8,FALSE)) * 100</f>
        <v>0.21808910891089112</v>
      </c>
      <c r="AL2989" s="72">
        <f>(SUMIFS('Banco de Indicadores Mun. (2)'!I:I,'Banco de Indicadores Mun. (2)'!B:B,'Banco de Indicadores - Mun. (1)'!B2989,'Banco de Indicadores Mun. (2)'!A:A,'Banco de Indicadores - Mun. (1)'!A2989) / VLOOKUP(D2989,'Dados Base'!$B:$K,9,FALSE)) * 100</f>
        <v>0.10390094339622641</v>
      </c>
      <c r="AM2989" s="72">
        <f>(SUMIFS('Banco de Indicadores Mun. (2)'!J:J,'Banco de Indicadores Mun. (2)'!B:B,'Banco de Indicadores - Mun. (1)'!B2989,'Banco de Indicadores Mun. (2)'!A:A,'Banco de Indicadores - Mun. (1)'!A2989) / VLOOKUP(D2989,'Dados Base'!$B:$K,7,FALSE)) * 100</f>
        <v>0</v>
      </c>
      <c r="AN2989" s="72">
        <f>(SUMIFS('Banco de Indicadores Mun. (2)'!K:K,'Banco de Indicadores Mun. (2)'!B:B,'Banco de Indicadores - Mun. (1)'!B2989,'Banco de Indicadores Mun. (2)'!A:A,'Banco de Indicadores - Mun. (1)'!A2989) / VLOOKUP(D2989,'Dados Base'!$B:$K,10,FALSE)) * 100</f>
        <v>0.91779166666666678</v>
      </c>
      <c r="AO2989" s="24">
        <v>0</v>
      </c>
      <c r="AP2989" s="25">
        <v>0</v>
      </c>
      <c r="AQ2989" s="17">
        <v>0</v>
      </c>
      <c r="AR2989" s="24">
        <v>9.1</v>
      </c>
      <c r="AS2989" s="22">
        <v>88</v>
      </c>
      <c r="AT2989" s="22">
        <v>88</v>
      </c>
      <c r="AU2989" s="22">
        <v>71.259842519685037</v>
      </c>
      <c r="AV2989" s="22">
        <v>7.65</v>
      </c>
      <c r="AW2989" s="21">
        <v>0</v>
      </c>
      <c r="AX2989" s="21">
        <v>0</v>
      </c>
      <c r="AY2989" s="116">
        <v>112.60888417950017</v>
      </c>
    </row>
    <row r="2990" spans="1:51" ht="15" x14ac:dyDescent="0.25">
      <c r="A2990" s="144">
        <v>2013</v>
      </c>
      <c r="B2990" s="77" t="s">
        <v>410</v>
      </c>
      <c r="C2990" s="78">
        <v>11</v>
      </c>
      <c r="D2990" s="77">
        <v>3536208</v>
      </c>
      <c r="E2990" s="78">
        <v>353620811</v>
      </c>
      <c r="F2990" s="78" t="str">
        <f t="shared" si="129"/>
        <v>3536208112013</v>
      </c>
      <c r="G2990" s="96">
        <v>0.44123306669723306</v>
      </c>
      <c r="H2990" s="80">
        <f t="shared" si="128"/>
        <v>18690</v>
      </c>
      <c r="I2990" s="91">
        <v>12947</v>
      </c>
      <c r="J2990" s="97">
        <v>5743</v>
      </c>
      <c r="K2990" s="83">
        <f>(H2990)/VLOOKUP(D2990,'Dados Base'!$B:$K,6,FALSE)</f>
        <v>51.961411215213097</v>
      </c>
      <c r="L2990" s="88">
        <f t="shared" si="130"/>
        <v>69.272338148742634</v>
      </c>
      <c r="M2990" s="85" t="s">
        <v>702</v>
      </c>
      <c r="N2990" s="92">
        <v>0.73599999999999999</v>
      </c>
      <c r="O2990" s="91">
        <v>109</v>
      </c>
      <c r="P2990" s="91" t="s">
        <v>691</v>
      </c>
      <c r="Q2990" s="91" t="s">
        <v>691</v>
      </c>
      <c r="R2990" s="91" t="s">
        <v>691</v>
      </c>
      <c r="S2990" s="91">
        <v>29</v>
      </c>
      <c r="T2990" s="87" t="s">
        <v>691</v>
      </c>
      <c r="U2990" s="87">
        <v>116</v>
      </c>
      <c r="V2990" s="87">
        <v>72</v>
      </c>
      <c r="W2990" s="85" t="s">
        <v>691</v>
      </c>
      <c r="X2990" s="146">
        <v>3.9557017256944445E-2</v>
      </c>
      <c r="Y2990" s="21">
        <v>9.24</v>
      </c>
      <c r="Z2990" s="147">
        <v>369</v>
      </c>
      <c r="AA2990" s="147">
        <v>344</v>
      </c>
      <c r="AB2990" s="21">
        <v>5</v>
      </c>
      <c r="AC2990" s="21">
        <v>0</v>
      </c>
      <c r="AD2990" s="153">
        <f>VLOOKUP(D2990,'Dados Base'!$B:$K,9,FALSE)*31536000/VLOOKUP($F2990,F:H,MATCH(H2989,F2989:AF2989,0),FALSE)</f>
        <v>18374.908507223114</v>
      </c>
      <c r="AE2990" s="153">
        <f>VLOOKUP(D2990,'Dados Base'!$B:$K,10,FALSE)*31536000/VLOOKUP($F2990,F:H,MATCH(H2989,F2989:AF2989,0),FALSE)</f>
        <v>2362.2471910112358</v>
      </c>
      <c r="AF2990" s="148">
        <v>69.53</v>
      </c>
      <c r="AG2990" s="21">
        <v>100</v>
      </c>
      <c r="AH2990" s="148">
        <v>54.69</v>
      </c>
      <c r="AI2990" s="148">
        <v>32.32</v>
      </c>
      <c r="AJ2990" s="148">
        <v>100</v>
      </c>
      <c r="AK2990" s="72">
        <f>(SUMIFS('Banco de Indicadores Mun. (2)'!I:I,'Banco de Indicadores Mun. (2)'!B:B,'Banco de Indicadores - Mun. (1)'!B2990,'Banco de Indicadores Mun. (2)'!A:A,'Banco de Indicadores - Mun. (1)'!A2990) / VLOOKUP(D2990,'Dados Base'!$B:$K,8,FALSE)) * 100</f>
        <v>0.72528210526315795</v>
      </c>
      <c r="AL2990" s="72">
        <f>(SUMIFS('Banco de Indicadores Mun. (2)'!I:I,'Banco de Indicadores Mun. (2)'!B:B,'Banco de Indicadores - Mun. (1)'!B2990,'Banco de Indicadores Mun. (2)'!A:A,'Banco de Indicadores - Mun. (1)'!A2990) / VLOOKUP(D2990,'Dados Base'!$B:$K,9,FALSE)) * 100</f>
        <v>0.31635353535353533</v>
      </c>
      <c r="AM2990" s="72">
        <f>(SUMIFS('Banco de Indicadores Mun. (2)'!J:J,'Banco de Indicadores Mun. (2)'!B:B,'Banco de Indicadores - Mun. (1)'!B2990,'Banco de Indicadores Mun. (2)'!A:A,'Banco de Indicadores - Mun. (1)'!A2990) / VLOOKUP(D2990,'Dados Base'!$B:$K,7,FALSE)) * 100</f>
        <v>0.96160597014925375</v>
      </c>
      <c r="AN2990" s="72">
        <f>(SUMIFS('Banco de Indicadores Mun. (2)'!K:K,'Banco de Indicadores Mun. (2)'!B:B,'Banco de Indicadores - Mun. (1)'!B2990,'Banco de Indicadores Mun. (2)'!A:A,'Banco de Indicadores - Mun. (1)'!A2990) / VLOOKUP(D2990,'Dados Base'!$B:$K,10,FALSE)) * 100</f>
        <v>0.15979285714285715</v>
      </c>
      <c r="AO2990" s="24">
        <v>0</v>
      </c>
      <c r="AP2990" s="25">
        <v>0</v>
      </c>
      <c r="AQ2990" s="17">
        <v>0</v>
      </c>
      <c r="AR2990" s="24">
        <v>7.8</v>
      </c>
      <c r="AS2990" s="22">
        <v>75</v>
      </c>
      <c r="AT2990" s="22">
        <v>75</v>
      </c>
      <c r="AU2990" s="22">
        <v>51.753155680224403</v>
      </c>
      <c r="AV2990" s="22">
        <v>6.49</v>
      </c>
      <c r="AW2990" s="21">
        <v>0</v>
      </c>
      <c r="AX2990" s="21">
        <v>0</v>
      </c>
      <c r="AY2990" s="116">
        <v>141.7894348947201</v>
      </c>
    </row>
    <row r="2991" spans="1:51" ht="15" x14ac:dyDescent="0.25">
      <c r="A2991" s="144">
        <v>2013</v>
      </c>
      <c r="B2991" s="77" t="s">
        <v>411</v>
      </c>
      <c r="C2991" s="78">
        <v>15</v>
      </c>
      <c r="D2991" s="77">
        <v>3536257</v>
      </c>
      <c r="E2991" s="78">
        <v>353625715</v>
      </c>
      <c r="F2991" s="78" t="str">
        <f t="shared" si="129"/>
        <v>3536257152013</v>
      </c>
      <c r="G2991" s="96">
        <v>0.33433709198058548</v>
      </c>
      <c r="H2991" s="80">
        <f t="shared" si="128"/>
        <v>2041</v>
      </c>
      <c r="I2991" s="91">
        <v>1669</v>
      </c>
      <c r="J2991" s="97">
        <v>372</v>
      </c>
      <c r="K2991" s="83">
        <f>(H2991)/VLOOKUP(D2991,'Dados Base'!$B:$K,6,FALSE)</f>
        <v>24.150988048751625</v>
      </c>
      <c r="L2991" s="88">
        <f t="shared" si="130"/>
        <v>81.773640372366486</v>
      </c>
      <c r="M2991" s="85" t="s">
        <v>702</v>
      </c>
      <c r="N2991" s="92">
        <v>0.72099999999999997</v>
      </c>
      <c r="O2991" s="91">
        <v>28</v>
      </c>
      <c r="P2991" s="91" t="s">
        <v>691</v>
      </c>
      <c r="Q2991" s="91" t="s">
        <v>691</v>
      </c>
      <c r="R2991" s="91" t="s">
        <v>691</v>
      </c>
      <c r="S2991" s="91">
        <v>3</v>
      </c>
      <c r="T2991" s="87" t="s">
        <v>691</v>
      </c>
      <c r="U2991" s="87">
        <v>7</v>
      </c>
      <c r="V2991" s="87">
        <v>7</v>
      </c>
      <c r="W2991" s="85" t="s">
        <v>691</v>
      </c>
      <c r="X2991" s="146">
        <v>4.2988562499999992E-3</v>
      </c>
      <c r="Y2991" s="21">
        <v>1.2</v>
      </c>
      <c r="Z2991" s="147">
        <v>79</v>
      </c>
      <c r="AA2991" s="147">
        <v>13</v>
      </c>
      <c r="AB2991" s="21">
        <v>0</v>
      </c>
      <c r="AC2991" s="21">
        <v>0</v>
      </c>
      <c r="AD2991" s="153">
        <f>VLOOKUP(D2991,'Dados Base'!$B:$K,9,FALSE)*31536000/VLOOKUP($F2991,F:H,MATCH(H2990,F2990:AF2990,0),FALSE)</f>
        <v>10043.312101910828</v>
      </c>
      <c r="AE2991" s="153">
        <f>VLOOKUP(D2991,'Dados Base'!$B:$K,10,FALSE)*31536000/VLOOKUP($F2991,F:H,MATCH(H2990,F2990:AF2990,0),FALSE)</f>
        <v>1081.5874571288582</v>
      </c>
      <c r="AF2991" s="148">
        <v>80.88</v>
      </c>
      <c r="AG2991" s="21">
        <v>100</v>
      </c>
      <c r="AH2991" s="148">
        <v>80.88</v>
      </c>
      <c r="AI2991" s="148">
        <v>28.44</v>
      </c>
      <c r="AJ2991" s="148">
        <v>100</v>
      </c>
      <c r="AK2991" s="72">
        <f>(SUMIFS('Banco de Indicadores Mun. (2)'!I:I,'Banco de Indicadores Mun. (2)'!B:B,'Banco de Indicadores - Mun. (1)'!B2991,'Banco de Indicadores Mun. (2)'!A:A,'Banco de Indicadores - Mun. (1)'!A2991) / VLOOKUP(D2991,'Dados Base'!$B:$K,8,FALSE)) * 100</f>
        <v>11.317714285714285</v>
      </c>
      <c r="AL2991" s="72">
        <f>(SUMIFS('Banco de Indicadores Mun. (2)'!I:I,'Banco de Indicadores Mun. (2)'!B:B,'Banco de Indicadores - Mun. (1)'!B2991,'Banco de Indicadores Mun. (2)'!A:A,'Banco de Indicadores - Mun. (1)'!A2991) / VLOOKUP(D2991,'Dados Base'!$B:$K,9,FALSE)) * 100</f>
        <v>3.6564923076923073</v>
      </c>
      <c r="AM2991" s="72">
        <f>(SUMIFS('Banco de Indicadores Mun. (2)'!J:J,'Banco de Indicadores Mun. (2)'!B:B,'Banco de Indicadores - Mun. (1)'!B2991,'Banco de Indicadores Mun. (2)'!A:A,'Banco de Indicadores - Mun. (1)'!A2991) / VLOOKUP(D2991,'Dados Base'!$B:$K,7,FALSE)) * 100</f>
        <v>11.007714285714282</v>
      </c>
      <c r="AN2991" s="72">
        <f>(SUMIFS('Banco de Indicadores Mun. (2)'!K:K,'Banco de Indicadores Mun. (2)'!B:B,'Banco de Indicadores - Mun. (1)'!B2991,'Banco de Indicadores Mun. (2)'!A:A,'Banco de Indicadores - Mun. (1)'!A2991) / VLOOKUP(D2991,'Dados Base'!$B:$K,10,FALSE)) * 100</f>
        <v>11.937714285714289</v>
      </c>
      <c r="AO2991" s="24">
        <v>0</v>
      </c>
      <c r="AP2991" s="25">
        <v>0</v>
      </c>
      <c r="AQ2991" s="17">
        <v>0</v>
      </c>
      <c r="AR2991" s="24">
        <v>7.7</v>
      </c>
      <c r="AS2991" s="22">
        <v>100</v>
      </c>
      <c r="AT2991" s="22">
        <v>100</v>
      </c>
      <c r="AU2991" s="22">
        <v>85.869565217391312</v>
      </c>
      <c r="AV2991" s="22">
        <v>10</v>
      </c>
      <c r="AW2991" s="21">
        <v>0</v>
      </c>
      <c r="AX2991" s="21">
        <v>0</v>
      </c>
      <c r="AY2991" s="116">
        <v>132.77398045300131</v>
      </c>
    </row>
    <row r="2992" spans="1:51" ht="15" x14ac:dyDescent="0.25">
      <c r="A2992" s="144">
        <v>2013</v>
      </c>
      <c r="B2992" s="77" t="s">
        <v>412</v>
      </c>
      <c r="C2992" s="78">
        <v>8</v>
      </c>
      <c r="D2992" s="77">
        <v>3536307</v>
      </c>
      <c r="E2992" s="78">
        <v>35363078</v>
      </c>
      <c r="F2992" s="78" t="str">
        <f t="shared" si="129"/>
        <v>353630782013</v>
      </c>
      <c r="G2992" s="96">
        <v>1.2670343915039739</v>
      </c>
      <c r="H2992" s="80">
        <f t="shared" si="128"/>
        <v>13440</v>
      </c>
      <c r="I2992" s="91">
        <v>11043</v>
      </c>
      <c r="J2992" s="97">
        <v>2397</v>
      </c>
      <c r="K2992" s="83">
        <f>(H2992)/VLOOKUP(D2992,'Dados Base'!$B:$K,6,FALSE)</f>
        <v>22.395894086084219</v>
      </c>
      <c r="L2992" s="88">
        <f t="shared" si="130"/>
        <v>82.165178571428584</v>
      </c>
      <c r="M2992" s="85" t="s">
        <v>702</v>
      </c>
      <c r="N2992" s="92">
        <v>0.73</v>
      </c>
      <c r="O2992" s="91">
        <v>253</v>
      </c>
      <c r="P2992" s="91" t="s">
        <v>691</v>
      </c>
      <c r="Q2992" s="91" t="s">
        <v>691</v>
      </c>
      <c r="R2992" s="91" t="s">
        <v>691</v>
      </c>
      <c r="S2992" s="91">
        <v>29</v>
      </c>
      <c r="T2992" s="87" t="s">
        <v>691</v>
      </c>
      <c r="U2992" s="87">
        <v>96</v>
      </c>
      <c r="V2992" s="87">
        <v>85</v>
      </c>
      <c r="W2992" s="85" t="s">
        <v>691</v>
      </c>
      <c r="X2992" s="146">
        <v>3.1076079999999999E-2</v>
      </c>
      <c r="Y2992" s="21">
        <v>7.81</v>
      </c>
      <c r="Z2992" s="147">
        <v>356</v>
      </c>
      <c r="AA2992" s="147">
        <v>247</v>
      </c>
      <c r="AB2992" s="21">
        <v>0</v>
      </c>
      <c r="AC2992" s="21">
        <v>0</v>
      </c>
      <c r="AD2992" s="153">
        <f>VLOOKUP(D2992,'Dados Base'!$B:$K,9,FALSE)*31536000/VLOOKUP($F2992,F:H,MATCH(H2991,F2991:AF2991,0),FALSE)</f>
        <v>22619.571428571428</v>
      </c>
      <c r="AE2992" s="153">
        <f>VLOOKUP(D2992,'Dados Base'!$B:$K,10,FALSE)*31536000/VLOOKUP($F2992,F:H,MATCH(H2991,F2991:AF2991,0),FALSE)</f>
        <v>2768.7857142857142</v>
      </c>
      <c r="AF2992" s="148">
        <v>75.959999999999994</v>
      </c>
      <c r="AG2992" s="21">
        <v>100</v>
      </c>
      <c r="AH2992" s="148">
        <v>75.959999999999994</v>
      </c>
      <c r="AI2992" s="148">
        <v>58.15</v>
      </c>
      <c r="AJ2992" s="148">
        <v>94.06</v>
      </c>
      <c r="AK2992" s="72">
        <f>(SUMIFS('Banco de Indicadores Mun. (2)'!I:I,'Banco de Indicadores Mun. (2)'!B:B,'Banco de Indicadores - Mun. (1)'!B2992,'Banco de Indicadores Mun. (2)'!A:A,'Banco de Indicadores - Mun. (1)'!A2992) / VLOOKUP(D2992,'Dados Base'!$B:$K,8,FALSE)) * 100</f>
        <v>7.3319701986754984</v>
      </c>
      <c r="AL2992" s="72">
        <f>(SUMIFS('Banco de Indicadores Mun. (2)'!I:I,'Banco de Indicadores Mun. (2)'!B:B,'Banco de Indicadores - Mun. (1)'!B2992,'Banco de Indicadores Mun. (2)'!A:A,'Banco de Indicadores - Mun. (1)'!A2992) / VLOOKUP(D2992,'Dados Base'!$B:$K,9,FALSE)) * 100</f>
        <v>2.2969450207468887</v>
      </c>
      <c r="AM2992" s="72">
        <f>(SUMIFS('Banco de Indicadores Mun. (2)'!J:J,'Banco de Indicadores Mun. (2)'!B:B,'Banco de Indicadores - Mun. (1)'!B2992,'Banco de Indicadores Mun. (2)'!A:A,'Banco de Indicadores - Mun. (1)'!A2992) / VLOOKUP(D2992,'Dados Base'!$B:$K,7,FALSE)) * 100</f>
        <v>10.775771739130438</v>
      </c>
      <c r="AN2992" s="72">
        <f>(SUMIFS('Banco de Indicadores Mun. (2)'!K:K,'Banco de Indicadores Mun. (2)'!B:B,'Banco de Indicadores - Mun. (1)'!B2992,'Banco de Indicadores Mun. (2)'!A:A,'Banco de Indicadores - Mun. (1)'!A2992) / VLOOKUP(D2992,'Dados Base'!$B:$K,10,FALSE)) * 100</f>
        <v>1.9619745762711867</v>
      </c>
      <c r="AO2992" s="24">
        <v>0</v>
      </c>
      <c r="AP2992" s="25">
        <v>0</v>
      </c>
      <c r="AQ2992" s="17">
        <v>0</v>
      </c>
      <c r="AR2992" s="24">
        <v>9.5</v>
      </c>
      <c r="AS2992" s="22">
        <v>100</v>
      </c>
      <c r="AT2992" s="22">
        <v>100</v>
      </c>
      <c r="AU2992" s="22">
        <v>59.038142620232172</v>
      </c>
      <c r="AV2992" s="22">
        <v>7.34</v>
      </c>
      <c r="AW2992" s="21">
        <v>0</v>
      </c>
      <c r="AX2992" s="21">
        <v>0</v>
      </c>
      <c r="AY2992" s="116">
        <v>118.21040432818941</v>
      </c>
    </row>
    <row r="2993" spans="1:51" ht="15" x14ac:dyDescent="0.25">
      <c r="A2993" s="144">
        <v>2013</v>
      </c>
      <c r="B2993" s="77" t="s">
        <v>413</v>
      </c>
      <c r="C2993" s="78">
        <v>20</v>
      </c>
      <c r="D2993" s="77">
        <v>3536406</v>
      </c>
      <c r="E2993" s="78">
        <v>353640620</v>
      </c>
      <c r="F2993" s="78" t="str">
        <f t="shared" si="129"/>
        <v>3536406202013</v>
      </c>
      <c r="G2993" s="96">
        <v>1.5580784470383024</v>
      </c>
      <c r="H2993" s="80">
        <f t="shared" si="128"/>
        <v>6583</v>
      </c>
      <c r="I2993" s="91">
        <v>5610</v>
      </c>
      <c r="J2993" s="97">
        <v>973</v>
      </c>
      <c r="K2993" s="83">
        <f>(H2993)/VLOOKUP(D2993,'Dados Base'!$B:$K,6,FALSE)</f>
        <v>17.606782743587686</v>
      </c>
      <c r="L2993" s="88">
        <f t="shared" si="130"/>
        <v>85.219504785052408</v>
      </c>
      <c r="M2993" s="85" t="s">
        <v>702</v>
      </c>
      <c r="N2993" s="92">
        <v>0.71099999999999997</v>
      </c>
      <c r="O2993" s="91">
        <v>37</v>
      </c>
      <c r="P2993" s="91" t="s">
        <v>691</v>
      </c>
      <c r="Q2993" s="91" t="s">
        <v>691</v>
      </c>
      <c r="R2993" s="91" t="s">
        <v>691</v>
      </c>
      <c r="S2993" s="91">
        <v>21</v>
      </c>
      <c r="T2993" s="87" t="s">
        <v>691</v>
      </c>
      <c r="U2993" s="87">
        <v>54</v>
      </c>
      <c r="V2993" s="87">
        <v>52</v>
      </c>
      <c r="W2993" s="85" t="s">
        <v>691</v>
      </c>
      <c r="X2993" s="146">
        <v>1.3525962954636546E-2</v>
      </c>
      <c r="Y2993" s="21">
        <v>3.96</v>
      </c>
      <c r="Z2993" s="147">
        <v>110</v>
      </c>
      <c r="AA2993" s="147">
        <v>196</v>
      </c>
      <c r="AB2993" s="21">
        <v>0</v>
      </c>
      <c r="AC2993" s="21">
        <v>0</v>
      </c>
      <c r="AD2993" s="153">
        <f>VLOOKUP(D2993,'Dados Base'!$B:$K,9,FALSE)*31536000/VLOOKUP($F2993,F:H,MATCH(H2992,F2992:AF2992,0),FALSE)</f>
        <v>12982.312015798268</v>
      </c>
      <c r="AE2993" s="153">
        <f>VLOOKUP(D2993,'Dados Base'!$B:$K,10,FALSE)*31536000/VLOOKUP($F2993,F:H,MATCH(H2992,F2992:AF2992,0),FALSE)</f>
        <v>1628.7771532735828</v>
      </c>
      <c r="AF2993" s="148" t="s">
        <v>692</v>
      </c>
      <c r="AG2993" s="21">
        <v>100</v>
      </c>
      <c r="AH2993" s="148" t="s">
        <v>692</v>
      </c>
      <c r="AI2993" s="148" t="s">
        <v>692</v>
      </c>
      <c r="AJ2993" s="148" t="s">
        <v>692</v>
      </c>
      <c r="AK2993" s="72">
        <f>(SUMIFS('Banco de Indicadores Mun. (2)'!I:I,'Banco de Indicadores Mun. (2)'!B:B,'Banco de Indicadores - Mun. (1)'!B2993,'Banco de Indicadores Mun. (2)'!A:A,'Banco de Indicadores - Mun. (1)'!A2993) / VLOOKUP(D2993,'Dados Base'!$B:$K,8,FALSE)) * 100</f>
        <v>8.3018761061946904</v>
      </c>
      <c r="AL2993" s="72">
        <f>(SUMIFS('Banco de Indicadores Mun. (2)'!I:I,'Banco de Indicadores Mun. (2)'!B:B,'Banco de Indicadores - Mun. (1)'!B2993,'Banco de Indicadores Mun. (2)'!A:A,'Banco de Indicadores - Mun. (1)'!A2993) / VLOOKUP(D2993,'Dados Base'!$B:$K,9,FALSE)) * 100</f>
        <v>3.4616678966789669</v>
      </c>
      <c r="AM2993" s="72">
        <f>(SUMIFS('Banco de Indicadores Mun. (2)'!J:J,'Banco de Indicadores Mun. (2)'!B:B,'Banco de Indicadores - Mun. (1)'!B2993,'Banco de Indicadores Mun. (2)'!A:A,'Banco de Indicadores - Mun. (1)'!A2993) / VLOOKUP(D2993,'Dados Base'!$B:$K,7,FALSE)) * 100</f>
        <v>0</v>
      </c>
      <c r="AN2993" s="72">
        <f>(SUMIFS('Banco de Indicadores Mun. (2)'!K:K,'Banco de Indicadores Mun. (2)'!B:B,'Banco de Indicadores - Mun. (1)'!B2993,'Banco de Indicadores Mun. (2)'!A:A,'Banco de Indicadores - Mun. (1)'!A2993) / VLOOKUP(D2993,'Dados Base'!$B:$K,10,FALSE)) * 100</f>
        <v>27.591529411764714</v>
      </c>
      <c r="AO2993" s="24">
        <v>0</v>
      </c>
      <c r="AP2993" s="25">
        <v>0</v>
      </c>
      <c r="AQ2993" s="17">
        <v>0</v>
      </c>
      <c r="AR2993" s="24">
        <v>7.8</v>
      </c>
      <c r="AS2993" s="22">
        <v>45</v>
      </c>
      <c r="AT2993" s="22">
        <v>44.999999999999993</v>
      </c>
      <c r="AU2993" s="22">
        <v>35.947712418300654</v>
      </c>
      <c r="AV2993" s="22">
        <v>5.0199999999999996</v>
      </c>
      <c r="AW2993" s="21">
        <v>0</v>
      </c>
      <c r="AX2993" s="21">
        <v>0</v>
      </c>
      <c r="AY2993" s="116">
        <v>17.292972776728902</v>
      </c>
    </row>
    <row r="2994" spans="1:51" ht="15" x14ac:dyDescent="0.25">
      <c r="A2994" s="144">
        <v>2013</v>
      </c>
      <c r="B2994" s="77" t="s">
        <v>414</v>
      </c>
      <c r="C2994" s="78">
        <v>5</v>
      </c>
      <c r="D2994" s="77">
        <v>3536505</v>
      </c>
      <c r="E2994" s="78">
        <v>35365055</v>
      </c>
      <c r="F2994" s="78" t="str">
        <f t="shared" si="129"/>
        <v>353650552013</v>
      </c>
      <c r="G2994" s="96">
        <v>4.0609798395644825</v>
      </c>
      <c r="H2994" s="80">
        <f t="shared" si="128"/>
        <v>89511</v>
      </c>
      <c r="I2994" s="91">
        <v>89428</v>
      </c>
      <c r="J2994" s="97">
        <v>83</v>
      </c>
      <c r="K2994" s="83">
        <f>(H2994)/VLOOKUP(D2994,'Dados Base'!$B:$K,6,FALSE)</f>
        <v>642.43881432570151</v>
      </c>
      <c r="L2994" s="88">
        <f t="shared" si="130"/>
        <v>99.907273966328162</v>
      </c>
      <c r="M2994" s="85" t="s">
        <v>702</v>
      </c>
      <c r="N2994" s="92">
        <v>0.79500000000000004</v>
      </c>
      <c r="O2994" s="91">
        <v>34</v>
      </c>
      <c r="P2994" s="91" t="s">
        <v>691</v>
      </c>
      <c r="Q2994" s="91" t="s">
        <v>691</v>
      </c>
      <c r="R2994" s="91" t="s">
        <v>691</v>
      </c>
      <c r="S2994" s="91">
        <v>219</v>
      </c>
      <c r="T2994" s="87" t="s">
        <v>691</v>
      </c>
      <c r="U2994" s="87">
        <v>814</v>
      </c>
      <c r="V2994" s="87">
        <v>943</v>
      </c>
      <c r="W2994" s="85" t="s">
        <v>691</v>
      </c>
      <c r="X2994" s="146">
        <v>0.27246982638888889</v>
      </c>
      <c r="Y2994" s="21">
        <v>74.069999999999993</v>
      </c>
      <c r="Z2994" s="147">
        <v>3844</v>
      </c>
      <c r="AA2994" s="147">
        <v>1155</v>
      </c>
      <c r="AB2994" s="21">
        <v>55</v>
      </c>
      <c r="AC2994" s="21">
        <v>2</v>
      </c>
      <c r="AD2994" s="153">
        <f>VLOOKUP(D2994,'Dados Base'!$B:$K,9,FALSE)*31536000/VLOOKUP($F2994,F:H,MATCH(H2993,F2993:AF2993,0),FALSE)</f>
        <v>570.74906994671051</v>
      </c>
      <c r="AE2994" s="153">
        <f>VLOOKUP(D2994,'Dados Base'!$B:$K,10,FALSE)*31536000/VLOOKUP($F2994,F:H,MATCH(H2993,F2993:AF2993,0),FALSE)</f>
        <v>73.985990548647635</v>
      </c>
      <c r="AF2994" s="148">
        <v>100</v>
      </c>
      <c r="AG2994" s="21" t="s">
        <v>692</v>
      </c>
      <c r="AH2994" s="148">
        <v>92.59</v>
      </c>
      <c r="AI2994" s="148">
        <v>27.38</v>
      </c>
      <c r="AJ2994" s="148">
        <v>100</v>
      </c>
      <c r="AK2994" s="72">
        <f>(SUMIFS('Banco de Indicadores Mun. (2)'!I:I,'Banco de Indicadores Mun. (2)'!B:B,'Banco de Indicadores - Mun. (1)'!B2994,'Banco de Indicadores Mun. (2)'!A:A,'Banco de Indicadores - Mun. (1)'!A2994) / VLOOKUP(D2994,'Dados Base'!$B:$K,8,FALSE)) * 100</f>
        <v>550.79757377049191</v>
      </c>
      <c r="AL2994" s="72">
        <f>(SUMIFS('Banco de Indicadores Mun. (2)'!I:I,'Banco de Indicadores Mun. (2)'!B:B,'Banco de Indicadores - Mun. (1)'!B2994,'Banco de Indicadores Mun. (2)'!A:A,'Banco de Indicadores - Mun. (1)'!A2994) / VLOOKUP(D2994,'Dados Base'!$B:$K,9,FALSE)) * 100</f>
        <v>207.3990864197531</v>
      </c>
      <c r="AM2994" s="72">
        <f>(SUMIFS('Banco de Indicadores Mun. (2)'!J:J,'Banco de Indicadores Mun. (2)'!B:B,'Banco de Indicadores - Mun. (1)'!B2994,'Banco de Indicadores Mun. (2)'!A:A,'Banco de Indicadores - Mun. (1)'!A2994) / VLOOKUP(D2994,'Dados Base'!$B:$K,7,FALSE)) * 100</f>
        <v>818.77570000000014</v>
      </c>
      <c r="AN2994" s="72">
        <f>(SUMIFS('Banco de Indicadores Mun. (2)'!K:K,'Banco de Indicadores Mun. (2)'!B:B,'Banco de Indicadores - Mun. (1)'!B2994,'Banco de Indicadores Mun. (2)'!A:A,'Banco de Indicadores - Mun. (1)'!A2994) / VLOOKUP(D2994,'Dados Base'!$B:$K,10,FALSE)) * 100</f>
        <v>40.363047619047599</v>
      </c>
      <c r="AO2994" s="24">
        <v>0</v>
      </c>
      <c r="AP2994" s="25">
        <v>0</v>
      </c>
      <c r="AQ2994" s="17">
        <v>0</v>
      </c>
      <c r="AR2994" s="24">
        <v>9.8000000000000007</v>
      </c>
      <c r="AS2994" s="22">
        <v>90</v>
      </c>
      <c r="AT2994" s="22">
        <v>86.4</v>
      </c>
      <c r="AU2994" s="22">
        <v>76.895379075815157</v>
      </c>
      <c r="AV2994" s="22">
        <v>8.2899999999999991</v>
      </c>
      <c r="AW2994" s="21">
        <v>2</v>
      </c>
      <c r="AX2994" s="21">
        <v>2</v>
      </c>
      <c r="AY2994" s="116">
        <v>6.4978219831490396</v>
      </c>
    </row>
    <row r="2995" spans="1:51" ht="15" x14ac:dyDescent="0.25">
      <c r="A2995" s="144">
        <v>2013</v>
      </c>
      <c r="B2995" s="77" t="s">
        <v>415</v>
      </c>
      <c r="C2995" s="78">
        <v>17</v>
      </c>
      <c r="D2995" s="77">
        <v>3536570</v>
      </c>
      <c r="E2995" s="78">
        <v>353657017</v>
      </c>
      <c r="F2995" s="78" t="str">
        <f t="shared" si="129"/>
        <v>3536570172013</v>
      </c>
      <c r="G2995" s="96">
        <v>-5.6069671677472233E-2</v>
      </c>
      <c r="H2995" s="80">
        <f t="shared" si="128"/>
        <v>1778</v>
      </c>
      <c r="I2995" s="91">
        <v>1268</v>
      </c>
      <c r="J2995" s="97">
        <v>510</v>
      </c>
      <c r="K2995" s="83">
        <f>(H2995)/VLOOKUP(D2995,'Dados Base'!$B:$K,6,FALSE)</f>
        <v>6.9304229195088674</v>
      </c>
      <c r="L2995" s="88">
        <f t="shared" si="130"/>
        <v>71.316085489313835</v>
      </c>
      <c r="M2995" s="85" t="s">
        <v>702</v>
      </c>
      <c r="N2995" s="92">
        <v>0.71799999999999997</v>
      </c>
      <c r="O2995" s="91">
        <v>22</v>
      </c>
      <c r="P2995" s="91" t="s">
        <v>691</v>
      </c>
      <c r="Q2995" s="91" t="s">
        <v>691</v>
      </c>
      <c r="R2995" s="91" t="s">
        <v>691</v>
      </c>
      <c r="S2995" s="91">
        <v>1</v>
      </c>
      <c r="T2995" s="87" t="s">
        <v>691</v>
      </c>
      <c r="U2995" s="87">
        <v>8</v>
      </c>
      <c r="V2995" s="87">
        <v>7</v>
      </c>
      <c r="W2995" s="85" t="s">
        <v>691</v>
      </c>
      <c r="X2995" s="146">
        <v>3.0438989583333334E-3</v>
      </c>
      <c r="Y2995" s="21">
        <v>0.88</v>
      </c>
      <c r="Z2995" s="147">
        <v>0</v>
      </c>
      <c r="AA2995" s="147">
        <v>68</v>
      </c>
      <c r="AB2995" s="21">
        <v>0</v>
      </c>
      <c r="AC2995" s="21">
        <v>0</v>
      </c>
      <c r="AD2995" s="153">
        <f>VLOOKUP(D2995,'Dados Base'!$B:$K,9,FALSE)*31536000/VLOOKUP($F2995,F:H,MATCH(H2994,F2994:AF2994,0),FALSE)</f>
        <v>42745.646794150729</v>
      </c>
      <c r="AE2995" s="153">
        <f>VLOOKUP(D2995,'Dados Base'!$B:$K,10,FALSE)*31536000/VLOOKUP($F2995,F:H,MATCH(H2994,F2994:AF2994,0),FALSE)</f>
        <v>4611.5635545556806</v>
      </c>
      <c r="AF2995" s="148">
        <v>65.739999999999995</v>
      </c>
      <c r="AG2995" s="21">
        <v>100</v>
      </c>
      <c r="AH2995" s="148">
        <v>59.86</v>
      </c>
      <c r="AI2995" s="148">
        <v>9.39</v>
      </c>
      <c r="AJ2995" s="148">
        <v>96.5</v>
      </c>
      <c r="AK2995" s="72">
        <f>(SUMIFS('Banco de Indicadores Mun. (2)'!I:I,'Banco de Indicadores Mun. (2)'!B:B,'Banco de Indicadores - Mun. (1)'!B2995,'Banco de Indicadores Mun. (2)'!A:A,'Banco de Indicadores - Mun. (1)'!A2995) / VLOOKUP(D2995,'Dados Base'!$B:$K,8,FALSE)) * 100</f>
        <v>14.945551181102362</v>
      </c>
      <c r="AL2995" s="72">
        <f>(SUMIFS('Banco de Indicadores Mun. (2)'!I:I,'Banco de Indicadores Mun. (2)'!B:B,'Banco de Indicadores - Mun. (1)'!B2995,'Banco de Indicadores Mun. (2)'!A:A,'Banco de Indicadores - Mun. (1)'!A2995) / VLOOKUP(D2995,'Dados Base'!$B:$K,9,FALSE)) * 100</f>
        <v>7.8758713692946056</v>
      </c>
      <c r="AM2995" s="72">
        <f>(SUMIFS('Banco de Indicadores Mun. (2)'!J:J,'Banco de Indicadores Mun. (2)'!B:B,'Banco de Indicadores - Mun. (1)'!B2995,'Banco de Indicadores Mun. (2)'!A:A,'Banco de Indicadores - Mun. (1)'!A2995) / VLOOKUP(D2995,'Dados Base'!$B:$K,7,FALSE)) * 100</f>
        <v>9.322960396039603</v>
      </c>
      <c r="AN2995" s="72">
        <f>(SUMIFS('Banco de Indicadores Mun. (2)'!K:K,'Banco de Indicadores Mun. (2)'!B:B,'Banco de Indicadores - Mun. (1)'!B2995,'Banco de Indicadores Mun. (2)'!A:A,'Banco de Indicadores - Mun. (1)'!A2995) / VLOOKUP(D2995,'Dados Base'!$B:$K,10,FALSE)) * 100</f>
        <v>36.787153846153842</v>
      </c>
      <c r="AO2995" s="24">
        <v>0</v>
      </c>
      <c r="AP2995" s="25">
        <v>0</v>
      </c>
      <c r="AQ2995" s="17">
        <v>0</v>
      </c>
      <c r="AR2995" s="24">
        <v>8.5</v>
      </c>
      <c r="AS2995" s="22">
        <v>78</v>
      </c>
      <c r="AT2995" s="22">
        <v>0</v>
      </c>
      <c r="AU2995" s="22">
        <v>0</v>
      </c>
      <c r="AV2995" s="22">
        <v>1.47</v>
      </c>
      <c r="AW2995" s="21">
        <v>0</v>
      </c>
      <c r="AX2995" s="21">
        <v>0</v>
      </c>
      <c r="AY2995" s="116">
        <v>94.642497678698561</v>
      </c>
    </row>
    <row r="2996" spans="1:51" ht="15" x14ac:dyDescent="0.25">
      <c r="A2996" s="144">
        <v>2013</v>
      </c>
      <c r="B2996" s="77" t="s">
        <v>416</v>
      </c>
      <c r="C2996" s="78">
        <v>15</v>
      </c>
      <c r="D2996" s="77">
        <v>3536604</v>
      </c>
      <c r="E2996" s="78">
        <v>353660415</v>
      </c>
      <c r="F2996" s="78" t="str">
        <f t="shared" si="129"/>
        <v>3536604152013</v>
      </c>
      <c r="G2996" s="96">
        <v>2.6915238982838652E-2</v>
      </c>
      <c r="H2996" s="80">
        <f t="shared" si="128"/>
        <v>8558</v>
      </c>
      <c r="I2996" s="91">
        <v>7766</v>
      </c>
      <c r="J2996" s="97">
        <v>792</v>
      </c>
      <c r="K2996" s="83">
        <f>(H2996)/VLOOKUP(D2996,'Dados Base'!$B:$K,6,FALSE)</f>
        <v>11.551907995086591</v>
      </c>
      <c r="L2996" s="88">
        <f t="shared" si="130"/>
        <v>90.745501285347046</v>
      </c>
      <c r="M2996" s="85" t="s">
        <v>702</v>
      </c>
      <c r="N2996" s="92">
        <v>0.72499999999999998</v>
      </c>
      <c r="O2996" s="91">
        <v>106</v>
      </c>
      <c r="P2996" s="91" t="s">
        <v>691</v>
      </c>
      <c r="Q2996" s="91" t="s">
        <v>691</v>
      </c>
      <c r="R2996" s="91" t="s">
        <v>691</v>
      </c>
      <c r="S2996" s="91">
        <v>7</v>
      </c>
      <c r="T2996" s="87" t="s">
        <v>691</v>
      </c>
      <c r="U2996" s="87">
        <v>44</v>
      </c>
      <c r="V2996" s="87">
        <v>39</v>
      </c>
      <c r="W2996" s="85" t="s">
        <v>691</v>
      </c>
      <c r="X2996" s="146">
        <v>2.11877359375E-2</v>
      </c>
      <c r="Y2996" s="21">
        <v>5.62</v>
      </c>
      <c r="Z2996" s="147">
        <v>399</v>
      </c>
      <c r="AA2996" s="147">
        <v>34</v>
      </c>
      <c r="AB2996" s="21">
        <v>0</v>
      </c>
      <c r="AC2996" s="21">
        <v>0</v>
      </c>
      <c r="AD2996" s="153">
        <f>VLOOKUP(D2996,'Dados Base'!$B:$K,9,FALSE)*31536000/VLOOKUP($F2996,F:H,MATCH(H2995,F2995:AF2995,0),FALSE)</f>
        <v>21041.196541247955</v>
      </c>
      <c r="AE2996" s="153">
        <f>VLOOKUP(D2996,'Dados Base'!$B:$K,10,FALSE)*31536000/VLOOKUP($F2996,F:H,MATCH(H2995,F2995:AF2995,0),FALSE)</f>
        <v>2247.8336059827066</v>
      </c>
      <c r="AF2996" s="148">
        <v>95.07</v>
      </c>
      <c r="AG2996" s="21">
        <v>90.23</v>
      </c>
      <c r="AH2996" s="148">
        <v>93.37</v>
      </c>
      <c r="AI2996" s="148">
        <v>13.68</v>
      </c>
      <c r="AJ2996" s="148">
        <v>100</v>
      </c>
      <c r="AK2996" s="72">
        <f>(SUMIFS('Banco de Indicadores Mun. (2)'!I:I,'Banco de Indicadores Mun. (2)'!B:B,'Banco de Indicadores - Mun. (1)'!B2996,'Banco de Indicadores Mun. (2)'!A:A,'Banco de Indicadores - Mun. (1)'!A2996) / VLOOKUP(D2996,'Dados Base'!$B:$K,8,FALSE)) * 100</f>
        <v>20.005295081967208</v>
      </c>
      <c r="AL2996" s="72">
        <f>(SUMIFS('Banco de Indicadores Mun. (2)'!I:I,'Banco de Indicadores Mun. (2)'!B:B,'Banco de Indicadores - Mun. (1)'!B2996,'Banco de Indicadores Mun. (2)'!A:A,'Banco de Indicadores - Mun. (1)'!A2996) / VLOOKUP(D2996,'Dados Base'!$B:$K,9,FALSE)) * 100</f>
        <v>6.4115043782837127</v>
      </c>
      <c r="AM2996" s="72">
        <f>(SUMIFS('Banco de Indicadores Mun. (2)'!J:J,'Banco de Indicadores Mun. (2)'!B:B,'Banco de Indicadores - Mun. (1)'!B2996,'Banco de Indicadores Mun. (2)'!A:A,'Banco de Indicadores - Mun. (1)'!A2996) / VLOOKUP(D2996,'Dados Base'!$B:$K,7,FALSE)) * 100</f>
        <v>28.813065573770487</v>
      </c>
      <c r="AN2996" s="72">
        <f>(SUMIFS('Banco de Indicadores Mun. (2)'!K:K,'Banco de Indicadores Mun. (2)'!B:B,'Banco de Indicadores - Mun. (1)'!B2996,'Banco de Indicadores Mun. (2)'!A:A,'Banco de Indicadores - Mun. (1)'!A2996) / VLOOKUP(D2996,'Dados Base'!$B:$K,10,FALSE)) * 100</f>
        <v>2.3897540983606556</v>
      </c>
      <c r="AO2996" s="24">
        <v>0</v>
      </c>
      <c r="AP2996" s="25">
        <v>0</v>
      </c>
      <c r="AQ2996" s="17">
        <v>0</v>
      </c>
      <c r="AR2996" s="24">
        <v>7.7</v>
      </c>
      <c r="AS2996" s="22">
        <v>98</v>
      </c>
      <c r="AT2996" s="22">
        <v>98</v>
      </c>
      <c r="AU2996" s="22">
        <v>92.147806004618943</v>
      </c>
      <c r="AV2996" s="22">
        <v>9.9700000000000006</v>
      </c>
      <c r="AW2996" s="21">
        <v>0</v>
      </c>
      <c r="AX2996" s="21">
        <v>0</v>
      </c>
      <c r="AY2996" s="116">
        <v>118.44535946142729</v>
      </c>
    </row>
    <row r="2997" spans="1:51" ht="15" x14ac:dyDescent="0.25">
      <c r="A2997" s="144">
        <v>2013</v>
      </c>
      <c r="B2997" s="77" t="s">
        <v>417</v>
      </c>
      <c r="C2997" s="78">
        <v>13</v>
      </c>
      <c r="D2997" s="77">
        <v>3536703</v>
      </c>
      <c r="E2997" s="78">
        <v>353670313</v>
      </c>
      <c r="F2997" s="78" t="str">
        <f t="shared" si="129"/>
        <v>3536703132013</v>
      </c>
      <c r="G2997" s="96">
        <v>1.1552436454498327</v>
      </c>
      <c r="H2997" s="80">
        <f t="shared" si="128"/>
        <v>42733</v>
      </c>
      <c r="I2997" s="91">
        <v>39741</v>
      </c>
      <c r="J2997" s="97">
        <v>2992</v>
      </c>
      <c r="K2997" s="83">
        <f>(H2997)/VLOOKUP(D2997,'Dados Base'!$B:$K,6,FALSE)</f>
        <v>58.604185523464714</v>
      </c>
      <c r="L2997" s="88">
        <f t="shared" si="130"/>
        <v>92.998385322818436</v>
      </c>
      <c r="M2997" s="85" t="s">
        <v>702</v>
      </c>
      <c r="N2997" s="92">
        <v>0.73899999999999999</v>
      </c>
      <c r="O2997" s="91">
        <v>135</v>
      </c>
      <c r="P2997" s="91" t="s">
        <v>691</v>
      </c>
      <c r="Q2997" s="91" t="s">
        <v>691</v>
      </c>
      <c r="R2997" s="91" t="s">
        <v>691</v>
      </c>
      <c r="S2997" s="91">
        <v>148</v>
      </c>
      <c r="T2997" s="87" t="s">
        <v>691</v>
      </c>
      <c r="U2997" s="87">
        <v>517</v>
      </c>
      <c r="V2997" s="87">
        <v>327</v>
      </c>
      <c r="W2997" s="85" t="s">
        <v>691</v>
      </c>
      <c r="X2997" s="146">
        <v>0.12297617669675925</v>
      </c>
      <c r="Y2997" s="21">
        <v>32.79</v>
      </c>
      <c r="Z2997" s="147">
        <v>1947</v>
      </c>
      <c r="AA2997" s="147">
        <v>266</v>
      </c>
      <c r="AB2997" s="21">
        <v>1</v>
      </c>
      <c r="AC2997" s="21">
        <v>0</v>
      </c>
      <c r="AD2997" s="153">
        <f>VLOOKUP(D2997,'Dados Base'!$B:$K,9,FALSE)*31536000/VLOOKUP($F2997,F:H,MATCH(H2996,F2996:AF2996,0),FALSE)</f>
        <v>4413.1064984906279</v>
      </c>
      <c r="AE2997" s="153">
        <f>VLOOKUP(D2997,'Dados Base'!$B:$K,10,FALSE)*31536000/VLOOKUP($F2997,F:H,MATCH(H2996,F2996:AF2996,0),FALSE)</f>
        <v>464.92593545971488</v>
      </c>
      <c r="AF2997" s="148">
        <v>94.54</v>
      </c>
      <c r="AG2997" s="21">
        <v>93</v>
      </c>
      <c r="AH2997" s="148">
        <v>90.77</v>
      </c>
      <c r="AI2997" s="148">
        <v>47.09</v>
      </c>
      <c r="AJ2997" s="148">
        <v>100</v>
      </c>
      <c r="AK2997" s="72">
        <f>(SUMIFS('Banco de Indicadores Mun. (2)'!I:I,'Banco de Indicadores Mun. (2)'!B:B,'Banco de Indicadores - Mun. (1)'!B2997,'Banco de Indicadores Mun. (2)'!A:A,'Banco de Indicadores - Mun. (1)'!A2997) / VLOOKUP(D2997,'Dados Base'!$B:$K,8,FALSE)) * 100</f>
        <v>21.916443365695805</v>
      </c>
      <c r="AL2997" s="72">
        <f>(SUMIFS('Banco de Indicadores Mun. (2)'!I:I,'Banco de Indicadores Mun. (2)'!B:B,'Banco de Indicadores - Mun. (1)'!B2997,'Banco de Indicadores Mun. (2)'!A:A,'Banco de Indicadores - Mun. (1)'!A2997) / VLOOKUP(D2997,'Dados Base'!$B:$K,9,FALSE)) * 100</f>
        <v>11.32471739130435</v>
      </c>
      <c r="AM2997" s="72">
        <f>(SUMIFS('Banco de Indicadores Mun. (2)'!J:J,'Banco de Indicadores Mun. (2)'!B:B,'Banco de Indicadores - Mun. (1)'!B2997,'Banco de Indicadores Mun. (2)'!A:A,'Banco de Indicadores - Mun. (1)'!A2997) / VLOOKUP(D2997,'Dados Base'!$B:$K,7,FALSE)) * 100</f>
        <v>3.7016138211382117</v>
      </c>
      <c r="AN2997" s="72">
        <f>(SUMIFS('Banco de Indicadores Mun. (2)'!K:K,'Banco de Indicadores Mun. (2)'!B:B,'Banco de Indicadores - Mun. (1)'!B2997,'Banco de Indicadores Mun. (2)'!A:A,'Banco de Indicadores - Mun. (1)'!A2997) / VLOOKUP(D2997,'Dados Base'!$B:$K,10,FALSE)) * 100</f>
        <v>93.041015873015937</v>
      </c>
      <c r="AO2997" s="24">
        <v>1</v>
      </c>
      <c r="AP2997" s="25">
        <v>0</v>
      </c>
      <c r="AQ2997" s="17">
        <v>4</v>
      </c>
      <c r="AR2997" s="24">
        <v>7.5</v>
      </c>
      <c r="AS2997" s="22">
        <v>96</v>
      </c>
      <c r="AT2997" s="22">
        <v>96</v>
      </c>
      <c r="AU2997" s="22">
        <v>87.980117487573423</v>
      </c>
      <c r="AV2997" s="22">
        <v>9.74</v>
      </c>
      <c r="AW2997" s="21">
        <v>0</v>
      </c>
      <c r="AX2997" s="21">
        <v>0</v>
      </c>
      <c r="AY2997" s="116">
        <v>173.09474283492276</v>
      </c>
    </row>
    <row r="2998" spans="1:51" ht="15" x14ac:dyDescent="0.25">
      <c r="A2998" s="144">
        <v>2013</v>
      </c>
      <c r="B2998" s="77" t="s">
        <v>418</v>
      </c>
      <c r="C2998" s="78">
        <v>5</v>
      </c>
      <c r="D2998" s="77">
        <v>3536802</v>
      </c>
      <c r="E2998" s="78">
        <v>35368025</v>
      </c>
      <c r="F2998" s="78" t="str">
        <f t="shared" si="129"/>
        <v>353680252013</v>
      </c>
      <c r="G2998" s="96">
        <v>0.31184178888956637</v>
      </c>
      <c r="H2998" s="80">
        <f t="shared" si="128"/>
        <v>5839</v>
      </c>
      <c r="I2998" s="91">
        <v>1519</v>
      </c>
      <c r="J2998" s="97">
        <v>4320</v>
      </c>
      <c r="K2998" s="83">
        <f>(H2998)/VLOOKUP(D2998,'Dados Base'!$B:$K,6,FALSE)</f>
        <v>37.148492174576916</v>
      </c>
      <c r="L2998" s="88">
        <f t="shared" si="130"/>
        <v>26.014728549409146</v>
      </c>
      <c r="M2998" s="85" t="s">
        <v>702</v>
      </c>
      <c r="N2998" s="92">
        <v>0.67700000000000005</v>
      </c>
      <c r="O2998" s="91">
        <v>53</v>
      </c>
      <c r="P2998" s="91" t="s">
        <v>691</v>
      </c>
      <c r="Q2998" s="91" t="s">
        <v>691</v>
      </c>
      <c r="R2998" s="91" t="s">
        <v>691</v>
      </c>
      <c r="S2998" s="91">
        <v>14</v>
      </c>
      <c r="T2998" s="87" t="s">
        <v>691</v>
      </c>
      <c r="U2998" s="87">
        <v>34</v>
      </c>
      <c r="V2998" s="87">
        <v>22</v>
      </c>
      <c r="W2998" s="85" t="s">
        <v>691</v>
      </c>
      <c r="X2998" s="146">
        <v>3.5049205729166676E-3</v>
      </c>
      <c r="Y2998" s="21">
        <v>1.05</v>
      </c>
      <c r="Z2998" s="147">
        <v>0</v>
      </c>
      <c r="AA2998" s="147">
        <v>81</v>
      </c>
      <c r="AB2998" s="21">
        <v>0</v>
      </c>
      <c r="AC2998" s="21">
        <v>0</v>
      </c>
      <c r="AD2998" s="153">
        <f>VLOOKUP(D2998,'Dados Base'!$B:$K,9,FALSE)*31536000/VLOOKUP($F2998,F:H,MATCH(H2997,F2997:AF2997,0),FALSE)</f>
        <v>10045.720157561227</v>
      </c>
      <c r="AE2998" s="153">
        <f>VLOOKUP(D2998,'Dados Base'!$B:$K,10,FALSE)*31536000/VLOOKUP($F2998,F:H,MATCH(H2997,F2997:AF2997,0),FALSE)</f>
        <v>1350.2312039732828</v>
      </c>
      <c r="AF2998" s="148">
        <v>23.05</v>
      </c>
      <c r="AG2998" s="21">
        <v>100</v>
      </c>
      <c r="AH2998" s="148">
        <v>20.04</v>
      </c>
      <c r="AI2998" s="148">
        <v>8.77</v>
      </c>
      <c r="AJ2998" s="148">
        <v>92.5</v>
      </c>
      <c r="AK2998" s="72">
        <f>(SUMIFS('Banco de Indicadores Mun. (2)'!I:I,'Banco de Indicadores Mun. (2)'!B:B,'Banco de Indicadores - Mun. (1)'!B2998,'Banco de Indicadores Mun. (2)'!A:A,'Banco de Indicadores - Mun. (1)'!A2998) / VLOOKUP(D2998,'Dados Base'!$B:$K,8,FALSE)) * 100</f>
        <v>2.9310000000000014</v>
      </c>
      <c r="AL2998" s="72">
        <f>(SUMIFS('Banco de Indicadores Mun. (2)'!I:I,'Banco de Indicadores Mun. (2)'!B:B,'Banco de Indicadores - Mun. (1)'!B2998,'Banco de Indicadores Mun. (2)'!A:A,'Banco de Indicadores - Mun. (1)'!A2998) / VLOOKUP(D2998,'Dados Base'!$B:$K,9,FALSE)) * 100</f>
        <v>1.1188225806451617</v>
      </c>
      <c r="AM2998" s="72">
        <f>(SUMIFS('Banco de Indicadores Mun. (2)'!J:J,'Banco de Indicadores Mun. (2)'!B:B,'Banco de Indicadores - Mun. (1)'!B2998,'Banco de Indicadores Mun. (2)'!A:A,'Banco de Indicadores - Mun. (1)'!A2998) / VLOOKUP(D2998,'Dados Base'!$B:$K,7,FALSE)) * 100</f>
        <v>4.1084565217391313</v>
      </c>
      <c r="AN2998" s="72">
        <f>(SUMIFS('Banco de Indicadores Mun. (2)'!K:K,'Banco de Indicadores Mun. (2)'!B:B,'Banco de Indicadores - Mun. (1)'!B2998,'Banco de Indicadores Mun. (2)'!A:A,'Banco de Indicadores - Mun. (1)'!A2998) / VLOOKUP(D2998,'Dados Base'!$B:$K,10,FALSE)) * 100</f>
        <v>0.76448000000000094</v>
      </c>
      <c r="AO2998" s="24">
        <v>0</v>
      </c>
      <c r="AP2998" s="25">
        <v>0</v>
      </c>
      <c r="AQ2998" s="17">
        <v>0</v>
      </c>
      <c r="AR2998" s="24">
        <v>7.3</v>
      </c>
      <c r="AS2998" s="22">
        <v>94</v>
      </c>
      <c r="AT2998" s="22">
        <v>0</v>
      </c>
      <c r="AU2998" s="22">
        <v>0</v>
      </c>
      <c r="AV2998" s="22">
        <v>1.41</v>
      </c>
      <c r="AW2998" s="21">
        <v>0</v>
      </c>
      <c r="AX2998" s="21">
        <v>0</v>
      </c>
      <c r="AY2998" s="116">
        <v>200.42273107958653</v>
      </c>
    </row>
    <row r="2999" spans="1:51" ht="15" x14ac:dyDescent="0.25">
      <c r="A2999" s="144">
        <v>2013</v>
      </c>
      <c r="B2999" s="77" t="s">
        <v>419</v>
      </c>
      <c r="C2999" s="78">
        <v>15</v>
      </c>
      <c r="D2999" s="77">
        <v>3536901</v>
      </c>
      <c r="E2999" s="78">
        <v>353690115</v>
      </c>
      <c r="F2999" s="78" t="str">
        <f t="shared" si="129"/>
        <v>3536901152013</v>
      </c>
      <c r="G2999" s="96">
        <v>-0.71231532128505082</v>
      </c>
      <c r="H2999" s="80">
        <f t="shared" si="128"/>
        <v>2510</v>
      </c>
      <c r="I2999" s="91">
        <v>1574</v>
      </c>
      <c r="J2999" s="97">
        <v>936</v>
      </c>
      <c r="K2999" s="83">
        <f>(H2999)/VLOOKUP(D2999,'Dados Base'!$B:$K,6,FALSE)</f>
        <v>9.6542174699026884</v>
      </c>
      <c r="L2999" s="88">
        <f t="shared" si="130"/>
        <v>62.709163346613551</v>
      </c>
      <c r="M2999" s="85" t="s">
        <v>702</v>
      </c>
      <c r="N2999" s="92">
        <v>0.74199999999999999</v>
      </c>
      <c r="O2999" s="91">
        <v>54</v>
      </c>
      <c r="P2999" s="91" t="s">
        <v>691</v>
      </c>
      <c r="Q2999" s="91" t="s">
        <v>691</v>
      </c>
      <c r="R2999" s="91" t="s">
        <v>691</v>
      </c>
      <c r="S2999" s="91">
        <v>2</v>
      </c>
      <c r="T2999" s="87" t="s">
        <v>691</v>
      </c>
      <c r="U2999" s="87">
        <v>8</v>
      </c>
      <c r="V2999" s="87">
        <v>9</v>
      </c>
      <c r="W2999" s="85" t="s">
        <v>691</v>
      </c>
      <c r="X2999" s="146">
        <v>4.5363020833333332E-3</v>
      </c>
      <c r="Y2999" s="21">
        <v>1.1299999999999999</v>
      </c>
      <c r="Z2999" s="147">
        <v>61</v>
      </c>
      <c r="AA2999" s="147">
        <v>26</v>
      </c>
      <c r="AB2999" s="21">
        <v>0</v>
      </c>
      <c r="AC2999" s="21">
        <v>0</v>
      </c>
      <c r="AD2999" s="153">
        <f>VLOOKUP(D2999,'Dados Base'!$B:$K,9,FALSE)*31536000/VLOOKUP($F2999,F:H,MATCH(H2998,F2998:AF2998,0),FALSE)</f>
        <v>25128.286852589641</v>
      </c>
      <c r="AE2999" s="153">
        <f>VLOOKUP(D2999,'Dados Base'!$B:$K,10,FALSE)*31536000/VLOOKUP($F2999,F:H,MATCH(H2998,F2998:AF2998,0),FALSE)</f>
        <v>2638.4701195219127</v>
      </c>
      <c r="AF2999" s="148">
        <v>69.400000000000006</v>
      </c>
      <c r="AG2999" s="21">
        <v>62.2</v>
      </c>
      <c r="AH2999" s="148">
        <v>61.12</v>
      </c>
      <c r="AI2999" s="148">
        <v>17.22</v>
      </c>
      <c r="AJ2999" s="148">
        <v>100</v>
      </c>
      <c r="AK2999" s="72">
        <f>(SUMIFS('Banco de Indicadores Mun. (2)'!I:I,'Banco de Indicadores Mun. (2)'!B:B,'Banco de Indicadores - Mun. (1)'!B2999,'Banco de Indicadores Mun. (2)'!A:A,'Banco de Indicadores - Mun. (1)'!A2999) / VLOOKUP(D2999,'Dados Base'!$B:$K,8,FALSE)) * 100</f>
        <v>4.6082812499999992</v>
      </c>
      <c r="AL2999" s="72">
        <f>(SUMIFS('Banco de Indicadores Mun. (2)'!I:I,'Banco de Indicadores Mun. (2)'!B:B,'Banco de Indicadores - Mun. (1)'!B2999,'Banco de Indicadores Mun. (2)'!A:A,'Banco de Indicadores - Mun. (1)'!A2999) / VLOOKUP(D2999,'Dados Base'!$B:$K,9,FALSE)) * 100</f>
        <v>1.47465</v>
      </c>
      <c r="AM2999" s="72">
        <f>(SUMIFS('Banco de Indicadores Mun. (2)'!J:J,'Banco de Indicadores Mun. (2)'!B:B,'Banco de Indicadores - Mun. (1)'!B2999,'Banco de Indicadores Mun. (2)'!A:A,'Banco de Indicadores - Mun. (1)'!A2999) / VLOOKUP(D2999,'Dados Base'!$B:$K,7,FALSE)) * 100</f>
        <v>6.2782558139534883</v>
      </c>
      <c r="AN2999" s="72">
        <f>(SUMIFS('Banco de Indicadores Mun. (2)'!K:K,'Banco de Indicadores Mun. (2)'!B:B,'Banco de Indicadores - Mun. (1)'!B2999,'Banco de Indicadores Mun. (2)'!A:A,'Banco de Indicadores - Mun. (1)'!A2999) / VLOOKUP(D2999,'Dados Base'!$B:$K,10,FALSE)) * 100</f>
        <v>1.188809523809524</v>
      </c>
      <c r="AO2999" s="24">
        <v>0</v>
      </c>
      <c r="AP2999" s="25">
        <v>0</v>
      </c>
      <c r="AQ2999" s="17">
        <v>0</v>
      </c>
      <c r="AR2999" s="24">
        <v>9.8000000000000007</v>
      </c>
      <c r="AS2999" s="22">
        <v>99</v>
      </c>
      <c r="AT2999" s="22">
        <v>80.19</v>
      </c>
      <c r="AU2999" s="22">
        <v>70.114942528735639</v>
      </c>
      <c r="AV2999" s="22">
        <v>7.73</v>
      </c>
      <c r="AW2999" s="21">
        <v>0</v>
      </c>
      <c r="AX2999" s="21">
        <v>0</v>
      </c>
      <c r="AY2999" s="116">
        <v>182.79729457570045</v>
      </c>
    </row>
    <row r="3000" spans="1:51" ht="15" x14ac:dyDescent="0.25">
      <c r="A3000" s="144">
        <v>2013</v>
      </c>
      <c r="B3000" s="77" t="s">
        <v>420</v>
      </c>
      <c r="C3000" s="78">
        <v>8</v>
      </c>
      <c r="D3000" s="77">
        <v>3537008</v>
      </c>
      <c r="E3000" s="78">
        <v>35370088</v>
      </c>
      <c r="F3000" s="78" t="str">
        <f t="shared" si="129"/>
        <v>353700882013</v>
      </c>
      <c r="G3000" s="96">
        <v>0.39646810799494059</v>
      </c>
      <c r="H3000" s="80">
        <f t="shared" si="128"/>
        <v>15878</v>
      </c>
      <c r="I3000" s="91">
        <v>11762</v>
      </c>
      <c r="J3000" s="97">
        <v>4116</v>
      </c>
      <c r="K3000" s="83">
        <f>(H3000)/VLOOKUP(D3000,'Dados Base'!$B:$K,6,FALSE)</f>
        <v>22.621778341335538</v>
      </c>
      <c r="L3000" s="88">
        <f t="shared" si="130"/>
        <v>74.077339715329387</v>
      </c>
      <c r="M3000" s="85" t="s">
        <v>702</v>
      </c>
      <c r="N3000" s="92">
        <v>0.71499999999999997</v>
      </c>
      <c r="O3000" s="91">
        <v>259</v>
      </c>
      <c r="P3000" s="91" t="s">
        <v>691</v>
      </c>
      <c r="Q3000" s="91" t="s">
        <v>691</v>
      </c>
      <c r="R3000" s="91" t="s">
        <v>691</v>
      </c>
      <c r="S3000" s="91">
        <v>41</v>
      </c>
      <c r="T3000" s="87" t="s">
        <v>691</v>
      </c>
      <c r="U3000" s="87">
        <v>156</v>
      </c>
      <c r="V3000" s="87">
        <v>124</v>
      </c>
      <c r="W3000" s="85" t="s">
        <v>691</v>
      </c>
      <c r="X3000" s="146">
        <v>3.6157422030092597E-2</v>
      </c>
      <c r="Y3000" s="21">
        <v>8.4600000000000009</v>
      </c>
      <c r="Z3000" s="147">
        <v>503</v>
      </c>
      <c r="AA3000" s="147">
        <v>150</v>
      </c>
      <c r="AB3000" s="21">
        <v>1</v>
      </c>
      <c r="AC3000" s="21">
        <v>0</v>
      </c>
      <c r="AD3000" s="153">
        <f>VLOOKUP(D3000,'Dados Base'!$B:$K,9,FALSE)*31536000/VLOOKUP($F3000,F:H,MATCH(H2999,F2999:AF2999,0),FALSE)</f>
        <v>22661.907041189068</v>
      </c>
      <c r="AE3000" s="153">
        <f>VLOOKUP(D3000,'Dados Base'!$B:$K,10,FALSE)*31536000/VLOOKUP($F3000,F:H,MATCH(H2999,F2999:AF2999,0),FALSE)</f>
        <v>2780.6020909434437</v>
      </c>
      <c r="AF3000" s="148">
        <v>74.81</v>
      </c>
      <c r="AG3000" s="21" t="s">
        <v>692</v>
      </c>
      <c r="AH3000" s="148">
        <v>71.3</v>
      </c>
      <c r="AI3000" s="148">
        <v>21.42</v>
      </c>
      <c r="AJ3000" s="148">
        <v>100</v>
      </c>
      <c r="AK3000" s="72">
        <f>(SUMIFS('Banco de Indicadores Mun. (2)'!I:I,'Banco de Indicadores Mun. (2)'!B:B,'Banco de Indicadores - Mun. (1)'!B3000,'Banco de Indicadores Mun. (2)'!A:A,'Banco de Indicadores - Mun. (1)'!A3000) / VLOOKUP(D3000,'Dados Base'!$B:$K,8,FALSE)) * 100</f>
        <v>7.7886834733893568</v>
      </c>
      <c r="AL3000" s="72">
        <f>(SUMIFS('Banco de Indicadores Mun. (2)'!I:I,'Banco de Indicadores Mun. (2)'!B:B,'Banco de Indicadores - Mun. (1)'!B3000,'Banco de Indicadores Mun. (2)'!A:A,'Banco de Indicadores - Mun. (1)'!A3000) / VLOOKUP(D3000,'Dados Base'!$B:$K,9,FALSE)) * 100</f>
        <v>2.4369500438212097</v>
      </c>
      <c r="AM3000" s="72">
        <f>(SUMIFS('Banco de Indicadores Mun. (2)'!J:J,'Banco de Indicadores Mun. (2)'!B:B,'Banco de Indicadores - Mun. (1)'!B3000,'Banco de Indicadores Mun. (2)'!A:A,'Banco de Indicadores - Mun. (1)'!A3000) / VLOOKUP(D3000,'Dados Base'!$B:$K,7,FALSE)) * 100</f>
        <v>12.636829493087559</v>
      </c>
      <c r="AN3000" s="72">
        <f>(SUMIFS('Banco de Indicadores Mun. (2)'!K:K,'Banco de Indicadores Mun. (2)'!B:B,'Banco de Indicadores - Mun. (1)'!B3000,'Banco de Indicadores Mun. (2)'!A:A,'Banco de Indicadores - Mun. (1)'!A3000) / VLOOKUP(D3000,'Dados Base'!$B:$K,10,FALSE)) * 100</f>
        <v>0.27405714285714283</v>
      </c>
      <c r="AO3000" s="24">
        <v>0</v>
      </c>
      <c r="AP3000" s="25">
        <v>0</v>
      </c>
      <c r="AQ3000" s="17">
        <v>0</v>
      </c>
      <c r="AR3000" s="24">
        <v>9.8000000000000007</v>
      </c>
      <c r="AS3000" s="22">
        <v>94</v>
      </c>
      <c r="AT3000" s="22">
        <v>94</v>
      </c>
      <c r="AU3000" s="22">
        <v>77.029096477794795</v>
      </c>
      <c r="AV3000" s="22">
        <v>8.42</v>
      </c>
      <c r="AW3000" s="21">
        <v>0</v>
      </c>
      <c r="AX3000" s="21">
        <v>0</v>
      </c>
      <c r="AY3000" s="116">
        <v>47.973249841872025</v>
      </c>
    </row>
    <row r="3001" spans="1:51" ht="15" x14ac:dyDescent="0.25">
      <c r="A3001" s="144">
        <v>2013</v>
      </c>
      <c r="B3001" s="77" t="s">
        <v>421</v>
      </c>
      <c r="C3001" s="78">
        <v>5</v>
      </c>
      <c r="D3001" s="77">
        <v>3537107</v>
      </c>
      <c r="E3001" s="78">
        <v>35371075</v>
      </c>
      <c r="F3001" s="78" t="str">
        <f t="shared" si="129"/>
        <v>353710752013</v>
      </c>
      <c r="G3001" s="96">
        <v>1.5016430321699525</v>
      </c>
      <c r="H3001" s="80">
        <f t="shared" si="128"/>
        <v>43135</v>
      </c>
      <c r="I3001" s="91">
        <v>42773</v>
      </c>
      <c r="J3001" s="97">
        <v>362</v>
      </c>
      <c r="K3001" s="83">
        <f>(H3001)/VLOOKUP(D3001,'Dados Base'!$B:$K,6,FALSE)</f>
        <v>393.17291040014584</v>
      </c>
      <c r="L3001" s="88">
        <f t="shared" si="130"/>
        <v>99.160774313202737</v>
      </c>
      <c r="M3001" s="85" t="s">
        <v>702</v>
      </c>
      <c r="N3001" s="92">
        <v>0.76900000000000002</v>
      </c>
      <c r="O3001" s="91">
        <v>48</v>
      </c>
      <c r="P3001" s="91" t="s">
        <v>691</v>
      </c>
      <c r="Q3001" s="91" t="s">
        <v>691</v>
      </c>
      <c r="R3001" s="91" t="s">
        <v>691</v>
      </c>
      <c r="S3001" s="91">
        <v>352</v>
      </c>
      <c r="T3001" s="87" t="s">
        <v>691</v>
      </c>
      <c r="U3001" s="87">
        <v>629</v>
      </c>
      <c r="V3001" s="87">
        <v>360</v>
      </c>
      <c r="W3001" s="85" t="s">
        <v>691</v>
      </c>
      <c r="X3001" s="146">
        <v>0.1301992032175926</v>
      </c>
      <c r="Y3001" s="21">
        <v>35.31</v>
      </c>
      <c r="Z3001" s="147">
        <v>1471</v>
      </c>
      <c r="AA3001" s="147">
        <v>912</v>
      </c>
      <c r="AB3001" s="21">
        <v>10</v>
      </c>
      <c r="AC3001" s="21">
        <v>0</v>
      </c>
      <c r="AD3001" s="153">
        <f>VLOOKUP(D3001,'Dados Base'!$B:$K,9,FALSE)*31536000/VLOOKUP($F3001,F:H,MATCH(H3000,F3000:AF3000,0),FALSE)</f>
        <v>935.80804451141762</v>
      </c>
      <c r="AE3001" s="153">
        <f>VLOOKUP(D3001,'Dados Base'!$B:$K,10,FALSE)*31536000/VLOOKUP($F3001,F:H,MATCH(H3000,F3000:AF3000,0),FALSE)</f>
        <v>124.28700591167264</v>
      </c>
      <c r="AF3001" s="148">
        <v>99.16</v>
      </c>
      <c r="AG3001" s="21">
        <v>99.16</v>
      </c>
      <c r="AH3001" s="148">
        <v>97.18</v>
      </c>
      <c r="AI3001" s="148">
        <v>52.88</v>
      </c>
      <c r="AJ3001" s="148">
        <v>100</v>
      </c>
      <c r="AK3001" s="72">
        <f>(SUMIFS('Banco de Indicadores Mun. (2)'!I:I,'Banco de Indicadores Mun. (2)'!B:B,'Banco de Indicadores - Mun. (1)'!B3001,'Banco de Indicadores Mun. (2)'!A:A,'Banco de Indicadores - Mun. (1)'!A3001) / VLOOKUP(D3001,'Dados Base'!$B:$K,8,FALSE)) * 100</f>
        <v>57.57612499999999</v>
      </c>
      <c r="AL3001" s="72">
        <f>(SUMIFS('Banco de Indicadores Mun. (2)'!I:I,'Banco de Indicadores Mun. (2)'!B:B,'Banco de Indicadores - Mun. (1)'!B3001,'Banco de Indicadores Mun. (2)'!A:A,'Banco de Indicadores - Mun. (1)'!A3001) / VLOOKUP(D3001,'Dados Base'!$B:$K,9,FALSE)) * 100</f>
        <v>21.591046874999993</v>
      </c>
      <c r="AM3001" s="72">
        <f>(SUMIFS('Banco de Indicadores Mun. (2)'!J:J,'Banco de Indicadores Mun. (2)'!B:B,'Banco de Indicadores - Mun. (1)'!B3001,'Banco de Indicadores Mun. (2)'!A:A,'Banco de Indicadores - Mun. (1)'!A3001) / VLOOKUP(D3001,'Dados Base'!$B:$K,7,FALSE)) * 100</f>
        <v>84.025129032258036</v>
      </c>
      <c r="AN3001" s="72">
        <f>(SUMIFS('Banco de Indicadores Mun. (2)'!K:K,'Banco de Indicadores Mun. (2)'!B:B,'Banco de Indicadores - Mun. (1)'!B3001,'Banco de Indicadores Mun. (2)'!A:A,'Banco de Indicadores - Mun. (1)'!A3001) / VLOOKUP(D3001,'Dados Base'!$B:$K,10,FALSE)) * 100</f>
        <v>9.3455882352941231</v>
      </c>
      <c r="AO3001" s="24">
        <v>0</v>
      </c>
      <c r="AP3001" s="25">
        <v>0</v>
      </c>
      <c r="AQ3001" s="17">
        <v>0</v>
      </c>
      <c r="AR3001" s="24">
        <v>7.3</v>
      </c>
      <c r="AS3001" s="22">
        <v>98</v>
      </c>
      <c r="AT3001" s="22">
        <v>73.500000000000014</v>
      </c>
      <c r="AU3001" s="22">
        <v>61.728913134704158</v>
      </c>
      <c r="AV3001" s="22">
        <v>7.11</v>
      </c>
      <c r="AW3001" s="21">
        <v>1</v>
      </c>
      <c r="AX3001" s="21">
        <v>0</v>
      </c>
      <c r="AY3001" s="116">
        <v>5.2106667387364443</v>
      </c>
    </row>
    <row r="3002" spans="1:51" ht="15" x14ac:dyDescent="0.25">
      <c r="A3002" s="144">
        <v>2013</v>
      </c>
      <c r="B3002" s="77" t="s">
        <v>422</v>
      </c>
      <c r="C3002" s="78">
        <v>17</v>
      </c>
      <c r="D3002" s="77">
        <v>3537156</v>
      </c>
      <c r="E3002" s="78">
        <v>353715617</v>
      </c>
      <c r="F3002" s="78" t="str">
        <f t="shared" si="129"/>
        <v>3537156172013</v>
      </c>
      <c r="G3002" s="96">
        <v>0.23252078762765471</v>
      </c>
      <c r="H3002" s="80">
        <f t="shared" si="128"/>
        <v>2962</v>
      </c>
      <c r="I3002" s="91">
        <v>2525</v>
      </c>
      <c r="J3002" s="97">
        <v>437</v>
      </c>
      <c r="K3002" s="83">
        <f>(H3002)/VLOOKUP(D3002,'Dados Base'!$B:$K,6,FALSE)</f>
        <v>19.465071958993232</v>
      </c>
      <c r="L3002" s="88">
        <f t="shared" si="130"/>
        <v>85.246455097906818</v>
      </c>
      <c r="M3002" s="85" t="s">
        <v>702</v>
      </c>
      <c r="N3002" s="92">
        <v>0.77400000000000002</v>
      </c>
      <c r="O3002" s="91">
        <v>7</v>
      </c>
      <c r="P3002" s="91" t="s">
        <v>691</v>
      </c>
      <c r="Q3002" s="91" t="s">
        <v>691</v>
      </c>
      <c r="R3002" s="91" t="s">
        <v>691</v>
      </c>
      <c r="S3002" s="91">
        <v>7</v>
      </c>
      <c r="T3002" s="87" t="s">
        <v>691</v>
      </c>
      <c r="U3002" s="87">
        <v>24</v>
      </c>
      <c r="V3002" s="87">
        <v>25</v>
      </c>
      <c r="W3002" s="85" t="s">
        <v>691</v>
      </c>
      <c r="X3002" s="146">
        <v>6.3243328124999998E-3</v>
      </c>
      <c r="Y3002" s="21">
        <v>1.8</v>
      </c>
      <c r="Z3002" s="147">
        <v>111</v>
      </c>
      <c r="AA3002" s="147">
        <v>28</v>
      </c>
      <c r="AB3002" s="21">
        <v>1</v>
      </c>
      <c r="AC3002" s="21">
        <v>0</v>
      </c>
      <c r="AD3002" s="153">
        <f>VLOOKUP(D3002,'Dados Base'!$B:$K,9,FALSE)*31536000/VLOOKUP($F3002,F:H,MATCH(H3001,F3001:AF3001,0),FALSE)</f>
        <v>15225.010128291695</v>
      </c>
      <c r="AE3002" s="153">
        <f>VLOOKUP(D3002,'Dados Base'!$B:$K,10,FALSE)*31536000/VLOOKUP($F3002,F:H,MATCH(H3001,F3001:AF3001,0),FALSE)</f>
        <v>1703.4976367319382</v>
      </c>
      <c r="AF3002" s="148">
        <v>81.99</v>
      </c>
      <c r="AG3002" s="21">
        <v>88.41</v>
      </c>
      <c r="AH3002" s="148">
        <v>81.400000000000006</v>
      </c>
      <c r="AI3002" s="148">
        <v>14.34</v>
      </c>
      <c r="AJ3002" s="148">
        <v>97.2</v>
      </c>
      <c r="AK3002" s="72">
        <f>(SUMIFS('Banco de Indicadores Mun. (2)'!I:I,'Banco de Indicadores Mun. (2)'!B:B,'Banco de Indicadores - Mun. (1)'!B3002,'Banco de Indicadores Mun. (2)'!A:A,'Banco de Indicadores - Mun. (1)'!A3002) / VLOOKUP(D3002,'Dados Base'!$B:$K,8,FALSE)) * 100</f>
        <v>6.1818684210526316</v>
      </c>
      <c r="AL3002" s="72">
        <f>(SUMIFS('Banco de Indicadores Mun. (2)'!I:I,'Banco de Indicadores Mun. (2)'!B:B,'Banco de Indicadores - Mun. (1)'!B3002,'Banco de Indicadores Mun. (2)'!A:A,'Banco de Indicadores - Mun. (1)'!A3002) / VLOOKUP(D3002,'Dados Base'!$B:$K,9,FALSE)) * 100</f>
        <v>3.2854685314685312</v>
      </c>
      <c r="AM3002" s="72">
        <f>(SUMIFS('Banco de Indicadores Mun. (2)'!J:J,'Banco de Indicadores Mun. (2)'!B:B,'Banco de Indicadores - Mun. (1)'!B3002,'Banco de Indicadores Mun. (2)'!A:A,'Banco de Indicadores - Mun. (1)'!A3002) / VLOOKUP(D3002,'Dados Base'!$B:$K,7,FALSE)) * 100</f>
        <v>6.479683333333333</v>
      </c>
      <c r="AN3002" s="72">
        <f>(SUMIFS('Banco de Indicadores Mun. (2)'!K:K,'Banco de Indicadores Mun. (2)'!B:B,'Banco de Indicadores - Mun. (1)'!B3002,'Banco de Indicadores Mun. (2)'!A:A,'Banco de Indicadores - Mun. (1)'!A3002) / VLOOKUP(D3002,'Dados Base'!$B:$K,10,FALSE)) * 100</f>
        <v>5.0650625000000016</v>
      </c>
      <c r="AO3002" s="24">
        <v>0</v>
      </c>
      <c r="AP3002" s="25">
        <v>0</v>
      </c>
      <c r="AQ3002" s="17">
        <v>0</v>
      </c>
      <c r="AR3002" s="24">
        <v>9.5</v>
      </c>
      <c r="AS3002" s="22">
        <v>95</v>
      </c>
      <c r="AT3002" s="22">
        <v>95</v>
      </c>
      <c r="AU3002" s="22">
        <v>79.856115107913666</v>
      </c>
      <c r="AV3002" s="22">
        <v>8.61</v>
      </c>
      <c r="AW3002" s="21">
        <v>1</v>
      </c>
      <c r="AX3002" s="21">
        <v>0</v>
      </c>
      <c r="AY3002" s="116">
        <v>106.71257388951052</v>
      </c>
    </row>
    <row r="3003" spans="1:51" ht="15" x14ac:dyDescent="0.25">
      <c r="A3003" s="144">
        <v>2013</v>
      </c>
      <c r="B3003" s="77" t="s">
        <v>423</v>
      </c>
      <c r="C3003" s="78">
        <v>11</v>
      </c>
      <c r="D3003" s="77">
        <v>3537206</v>
      </c>
      <c r="E3003" s="78">
        <v>353720611</v>
      </c>
      <c r="F3003" s="78" t="str">
        <f t="shared" si="129"/>
        <v>3537206112013</v>
      </c>
      <c r="G3003" s="96">
        <v>0.9211108695378778</v>
      </c>
      <c r="H3003" s="80">
        <f t="shared" si="128"/>
        <v>10421</v>
      </c>
      <c r="I3003" s="91">
        <v>7239</v>
      </c>
      <c r="J3003" s="97">
        <v>3182</v>
      </c>
      <c r="K3003" s="83">
        <f>(H3003)/VLOOKUP(D3003,'Dados Base'!$B:$K,6,FALSE)</f>
        <v>15.528005841069273</v>
      </c>
      <c r="L3003" s="88">
        <f t="shared" si="130"/>
        <v>69.465502351021982</v>
      </c>
      <c r="M3003" s="85" t="s">
        <v>702</v>
      </c>
      <c r="N3003" s="92">
        <v>0.69599999999999995</v>
      </c>
      <c r="O3003" s="91">
        <v>18</v>
      </c>
      <c r="P3003" s="91" t="s">
        <v>691</v>
      </c>
      <c r="Q3003" s="91" t="s">
        <v>691</v>
      </c>
      <c r="R3003" s="91" t="s">
        <v>691</v>
      </c>
      <c r="S3003" s="91">
        <v>4</v>
      </c>
      <c r="T3003" s="87" t="s">
        <v>691</v>
      </c>
      <c r="U3003" s="87">
        <v>41</v>
      </c>
      <c r="V3003" s="87">
        <v>48</v>
      </c>
      <c r="W3003" s="85" t="s">
        <v>691</v>
      </c>
      <c r="X3003" s="146">
        <v>1.6361512760416665E-2</v>
      </c>
      <c r="Y3003" s="21">
        <v>5.21</v>
      </c>
      <c r="Z3003" s="147">
        <v>137</v>
      </c>
      <c r="AA3003" s="147">
        <v>265</v>
      </c>
      <c r="AB3003" s="21">
        <v>1</v>
      </c>
      <c r="AC3003" s="21">
        <v>0</v>
      </c>
      <c r="AD3003" s="153">
        <f>VLOOKUP(D3003,'Dados Base'!$B:$K,9,FALSE)*31536000/VLOOKUP($F3003,F:H,MATCH(H3002,F3002:AF3002,0),FALSE)</f>
        <v>61522.587083773149</v>
      </c>
      <c r="AE3003" s="153">
        <f>VLOOKUP(D3003,'Dados Base'!$B:$K,10,FALSE)*31536000/VLOOKUP($F3003,F:H,MATCH(H3002,F3002:AF3002,0),FALSE)</f>
        <v>7928.6364072545794</v>
      </c>
      <c r="AF3003" s="148">
        <v>60.29</v>
      </c>
      <c r="AG3003" s="21" t="s">
        <v>692</v>
      </c>
      <c r="AH3003" s="148">
        <v>32.94</v>
      </c>
      <c r="AI3003" s="148">
        <v>26.3</v>
      </c>
      <c r="AJ3003" s="148">
        <v>87.5</v>
      </c>
      <c r="AK3003" s="72">
        <f>(SUMIFS('Banco de Indicadores Mun. (2)'!I:I,'Banco de Indicadores Mun. (2)'!B:B,'Banco de Indicadores - Mun. (1)'!B3003,'Banco de Indicadores Mun. (2)'!A:A,'Banco de Indicadores - Mun. (1)'!A3003) / VLOOKUP(D3003,'Dados Base'!$B:$K,8,FALSE)) * 100</f>
        <v>6.4295377677564824E-2</v>
      </c>
      <c r="AL3003" s="72">
        <f>(SUMIFS('Banco de Indicadores Mun. (2)'!I:I,'Banco de Indicadores Mun. (2)'!B:B,'Banco de Indicadores - Mun. (1)'!B3003,'Banco de Indicadores Mun. (2)'!A:A,'Banco de Indicadores - Mun. (1)'!A3003) / VLOOKUP(D3003,'Dados Base'!$B:$K,9,FALSE)) * 100</f>
        <v>2.8052139695031973E-2</v>
      </c>
      <c r="AM3003" s="72">
        <f>(SUMIFS('Banco de Indicadores Mun. (2)'!J:J,'Banco de Indicadores Mun. (2)'!B:B,'Banco de Indicadores - Mun. (1)'!B3003,'Banco de Indicadores Mun. (2)'!A:A,'Banco de Indicadores - Mun. (1)'!A3003) / VLOOKUP(D3003,'Dados Base'!$B:$K,7,FALSE)) * 100</f>
        <v>9.0321600000000002E-2</v>
      </c>
      <c r="AN3003" s="72">
        <f>(SUMIFS('Banco de Indicadores Mun. (2)'!K:K,'Banco de Indicadores Mun. (2)'!B:B,'Banco de Indicadores - Mun. (1)'!B3003,'Banco de Indicadores Mun. (2)'!A:A,'Banco de Indicadores - Mun. (1)'!A3003) / VLOOKUP(D3003,'Dados Base'!$B:$K,10,FALSE)) * 100</f>
        <v>2.2099236641221378E-3</v>
      </c>
      <c r="AO3003" s="24">
        <v>2</v>
      </c>
      <c r="AP3003" s="25">
        <v>9.5960080606467706</v>
      </c>
      <c r="AQ3003" s="17">
        <v>79</v>
      </c>
      <c r="AR3003" s="24">
        <v>8</v>
      </c>
      <c r="AS3003" s="22">
        <v>43</v>
      </c>
      <c r="AT3003" s="22">
        <v>43.000000000000007</v>
      </c>
      <c r="AU3003" s="22">
        <v>34.079601990049753</v>
      </c>
      <c r="AV3003" s="22">
        <v>4.8499999999999996</v>
      </c>
      <c r="AW3003" s="21">
        <v>0</v>
      </c>
      <c r="AX3003" s="21">
        <v>0</v>
      </c>
      <c r="AY3003" s="116">
        <v>48.002170664436811</v>
      </c>
    </row>
    <row r="3004" spans="1:51" ht="15" x14ac:dyDescent="0.25">
      <c r="A3004" s="144">
        <v>2013</v>
      </c>
      <c r="B3004" s="77" t="s">
        <v>424</v>
      </c>
      <c r="C3004" s="78">
        <v>19</v>
      </c>
      <c r="D3004" s="77">
        <v>3537305</v>
      </c>
      <c r="E3004" s="78">
        <v>353730519</v>
      </c>
      <c r="F3004" s="78" t="str">
        <f t="shared" si="129"/>
        <v>3537305192013</v>
      </c>
      <c r="G3004" s="96">
        <v>0.58528320748512108</v>
      </c>
      <c r="H3004" s="80">
        <f t="shared" si="128"/>
        <v>59237</v>
      </c>
      <c r="I3004" s="91">
        <v>56886</v>
      </c>
      <c r="J3004" s="97">
        <v>2351</v>
      </c>
      <c r="K3004" s="83">
        <f>(H3004)/VLOOKUP(D3004,'Dados Base'!$B:$K,6,FALSE)</f>
        <v>83.609033168666201</v>
      </c>
      <c r="L3004" s="88">
        <f t="shared" si="130"/>
        <v>96.031196718267296</v>
      </c>
      <c r="M3004" s="85" t="s">
        <v>702</v>
      </c>
      <c r="N3004" s="92">
        <v>0.75900000000000001</v>
      </c>
      <c r="O3004" s="91">
        <v>250</v>
      </c>
      <c r="P3004" s="91" t="s">
        <v>691</v>
      </c>
      <c r="Q3004" s="91" t="s">
        <v>691</v>
      </c>
      <c r="R3004" s="91" t="s">
        <v>691</v>
      </c>
      <c r="S3004" s="91">
        <v>182</v>
      </c>
      <c r="T3004" s="87" t="s">
        <v>691</v>
      </c>
      <c r="U3004" s="87">
        <v>800</v>
      </c>
      <c r="V3004" s="87">
        <v>623</v>
      </c>
      <c r="W3004" s="85" t="s">
        <v>691</v>
      </c>
      <c r="X3004" s="146">
        <v>0.17191358999305556</v>
      </c>
      <c r="Y3004" s="21">
        <v>46.89</v>
      </c>
      <c r="Z3004" s="147">
        <v>2336</v>
      </c>
      <c r="AA3004" s="147">
        <v>829</v>
      </c>
      <c r="AB3004" s="21">
        <v>0</v>
      </c>
      <c r="AC3004" s="21">
        <v>0</v>
      </c>
      <c r="AD3004" s="153">
        <f>VLOOKUP(D3004,'Dados Base'!$B:$K,9,FALSE)*31536000/VLOOKUP($F3004,F:H,MATCH(H3003,F3003:AF3003,0),FALSE)</f>
        <v>2789.6186505055962</v>
      </c>
      <c r="AE3004" s="153">
        <f>VLOOKUP(D3004,'Dados Base'!$B:$K,10,FALSE)*31536000/VLOOKUP($F3004,F:H,MATCH(H3003,F3003:AF3003,0),FALSE)</f>
        <v>218.27168830291876</v>
      </c>
      <c r="AF3004" s="148">
        <v>95.34</v>
      </c>
      <c r="AG3004" s="21">
        <v>95.51</v>
      </c>
      <c r="AH3004" s="148">
        <v>95.34</v>
      </c>
      <c r="AI3004" s="148">
        <v>27.23</v>
      </c>
      <c r="AJ3004" s="148">
        <v>99.82</v>
      </c>
      <c r="AK3004" s="72">
        <f>(SUMIFS('Banco de Indicadores Mun. (2)'!I:I,'Banco de Indicadores Mun. (2)'!B:B,'Banco de Indicadores - Mun. (1)'!B3004,'Banco de Indicadores Mun. (2)'!A:A,'Banco de Indicadores - Mun. (1)'!A3004) / VLOOKUP(D3004,'Dados Base'!$B:$K,8,FALSE)) * 100</f>
        <v>53.997569696969705</v>
      </c>
      <c r="AL3004" s="72">
        <f>(SUMIFS('Banco de Indicadores Mun. (2)'!I:I,'Banco de Indicadores Mun. (2)'!B:B,'Banco de Indicadores - Mun. (1)'!B3004,'Banco de Indicadores Mun. (2)'!A:A,'Banco de Indicadores - Mun. (1)'!A3004) / VLOOKUP(D3004,'Dados Base'!$B:$K,9,FALSE)) * 100</f>
        <v>17.003051526717559</v>
      </c>
      <c r="AM3004" s="72">
        <f>(SUMIFS('Banco de Indicadores Mun. (2)'!J:J,'Banco de Indicadores Mun. (2)'!B:B,'Banco de Indicadores - Mun. (1)'!B3004,'Banco de Indicadores Mun. (2)'!A:A,'Banco de Indicadores - Mun. (1)'!A3004) / VLOOKUP(D3004,'Dados Base'!$B:$K,7,FALSE)) * 100</f>
        <v>70.025580645161298</v>
      </c>
      <c r="AN3004" s="72">
        <f>(SUMIFS('Banco de Indicadores Mun. (2)'!K:K,'Banco de Indicadores Mun. (2)'!B:B,'Banco de Indicadores - Mun. (1)'!B3004,'Banco de Indicadores Mun. (2)'!A:A,'Banco de Indicadores - Mun. (1)'!A3004) / VLOOKUP(D3004,'Dados Base'!$B:$K,10,FALSE)) * 100</f>
        <v>5.5226097560975616</v>
      </c>
      <c r="AO3004" s="24">
        <v>0</v>
      </c>
      <c r="AP3004" s="25">
        <v>0</v>
      </c>
      <c r="AQ3004" s="17">
        <v>0</v>
      </c>
      <c r="AR3004" s="24">
        <v>9</v>
      </c>
      <c r="AS3004" s="22">
        <v>100</v>
      </c>
      <c r="AT3004" s="22">
        <v>100</v>
      </c>
      <c r="AU3004" s="22">
        <v>73.807266982622437</v>
      </c>
      <c r="AV3004" s="22">
        <v>8</v>
      </c>
      <c r="AW3004" s="21">
        <v>0</v>
      </c>
      <c r="AX3004" s="21">
        <v>0</v>
      </c>
      <c r="AY3004" s="116">
        <v>112.42462656706742</v>
      </c>
    </row>
    <row r="3005" spans="1:51" ht="15" x14ac:dyDescent="0.25">
      <c r="A3005" s="144">
        <v>2013</v>
      </c>
      <c r="B3005" s="77" t="s">
        <v>425</v>
      </c>
      <c r="C3005" s="78">
        <v>19</v>
      </c>
      <c r="D3005" s="77">
        <v>3537404</v>
      </c>
      <c r="E3005" s="78">
        <v>353740419</v>
      </c>
      <c r="F3005" s="78" t="str">
        <f t="shared" si="129"/>
        <v>3537404192013</v>
      </c>
      <c r="G3005" s="96">
        <v>1.2356531284796191E-2</v>
      </c>
      <c r="H3005" s="80">
        <f t="shared" si="128"/>
        <v>25105</v>
      </c>
      <c r="I3005" s="91">
        <v>23411</v>
      </c>
      <c r="J3005" s="97">
        <v>1694</v>
      </c>
      <c r="K3005" s="83">
        <f>(H3005)/VLOOKUP(D3005,'Dados Base'!$B:$K,6,FALSE)</f>
        <v>25.618392587452547</v>
      </c>
      <c r="L3005" s="88">
        <f t="shared" si="130"/>
        <v>93.252340171280622</v>
      </c>
      <c r="M3005" s="85" t="s">
        <v>702</v>
      </c>
      <c r="N3005" s="92">
        <v>0.76600000000000001</v>
      </c>
      <c r="O3005" s="91">
        <v>129</v>
      </c>
      <c r="P3005" s="91" t="s">
        <v>691</v>
      </c>
      <c r="Q3005" s="91" t="s">
        <v>691</v>
      </c>
      <c r="R3005" s="91" t="s">
        <v>691</v>
      </c>
      <c r="S3005" s="91">
        <v>33</v>
      </c>
      <c r="T3005" s="87" t="s">
        <v>691</v>
      </c>
      <c r="U3005" s="87">
        <v>257</v>
      </c>
      <c r="V3005" s="87">
        <v>195</v>
      </c>
      <c r="W3005" s="85" t="s">
        <v>691</v>
      </c>
      <c r="X3005" s="146">
        <v>6.9480295810185194E-2</v>
      </c>
      <c r="Y3005" s="21">
        <v>16.77</v>
      </c>
      <c r="Z3005" s="147">
        <v>621</v>
      </c>
      <c r="AA3005" s="147">
        <v>673</v>
      </c>
      <c r="AB3005" s="21">
        <v>0</v>
      </c>
      <c r="AC3005" s="21">
        <v>1</v>
      </c>
      <c r="AD3005" s="153">
        <f>VLOOKUP(D3005,'Dados Base'!$B:$K,9,FALSE)*31536000/VLOOKUP($F3005,F:H,MATCH(H3004,F3004:AF3004,0),FALSE)</f>
        <v>9094.6281617207733</v>
      </c>
      <c r="AE3005" s="153">
        <f>VLOOKUP(D3005,'Dados Base'!$B:$K,10,FALSE)*31536000/VLOOKUP($F3005,F:H,MATCH(H3004,F3004:AF3004,0),FALSE)</f>
        <v>716.01354311890043</v>
      </c>
      <c r="AF3005" s="148">
        <v>90.92</v>
      </c>
      <c r="AG3005" s="21">
        <v>93.08</v>
      </c>
      <c r="AH3005" s="148">
        <v>89.39</v>
      </c>
      <c r="AI3005" s="148">
        <v>25.05</v>
      </c>
      <c r="AJ3005" s="148">
        <v>96.94</v>
      </c>
      <c r="AK3005" s="72">
        <f>(SUMIFS('Banco de Indicadores Mun. (2)'!I:I,'Banco de Indicadores Mun. (2)'!B:B,'Banco de Indicadores - Mun. (1)'!B3005,'Banco de Indicadores Mun. (2)'!A:A,'Banco de Indicadores - Mun. (1)'!A3005) / VLOOKUP(D3005,'Dados Base'!$B:$K,8,FALSE)) * 100</f>
        <v>28.883811403508773</v>
      </c>
      <c r="AL3005" s="72">
        <f>(SUMIFS('Banco de Indicadores Mun. (2)'!I:I,'Banco de Indicadores Mun. (2)'!B:B,'Banco de Indicadores - Mun. (1)'!B3005,'Banco de Indicadores Mun. (2)'!A:A,'Banco de Indicadores - Mun. (1)'!A3005) / VLOOKUP(D3005,'Dados Base'!$B:$K,9,FALSE)) * 100</f>
        <v>9.0960069060773492</v>
      </c>
      <c r="AM3005" s="72">
        <f>(SUMIFS('Banco de Indicadores Mun. (2)'!J:J,'Banco de Indicadores Mun. (2)'!B:B,'Banco de Indicadores - Mun. (1)'!B3005,'Banco de Indicadores Mun. (2)'!A:A,'Banco de Indicadores - Mun. (1)'!A3005) / VLOOKUP(D3005,'Dados Base'!$B:$K,7,FALSE)) * 100</f>
        <v>37.741590643274861</v>
      </c>
      <c r="AN3005" s="72">
        <f>(SUMIFS('Banco de Indicadores Mun. (2)'!K:K,'Banco de Indicadores Mun. (2)'!B:B,'Banco de Indicadores - Mun. (1)'!B3005,'Banco de Indicadores Mun. (2)'!A:A,'Banco de Indicadores - Mun. (1)'!A3005) / VLOOKUP(D3005,'Dados Base'!$B:$K,10,FALSE)) * 100</f>
        <v>2.3104736842105278</v>
      </c>
      <c r="AO3005" s="24">
        <v>0</v>
      </c>
      <c r="AP3005" s="25">
        <v>0</v>
      </c>
      <c r="AQ3005" s="17">
        <v>0</v>
      </c>
      <c r="AR3005" s="24">
        <v>8.3000000000000007</v>
      </c>
      <c r="AS3005" s="22">
        <v>100</v>
      </c>
      <c r="AT3005" s="22">
        <v>100</v>
      </c>
      <c r="AU3005" s="22">
        <v>47.990726429675426</v>
      </c>
      <c r="AV3005" s="22">
        <v>6.62</v>
      </c>
      <c r="AW3005" s="21">
        <v>0</v>
      </c>
      <c r="AX3005" s="21">
        <v>1</v>
      </c>
      <c r="AY3005" s="116">
        <v>13.380489475185248</v>
      </c>
    </row>
    <row r="3006" spans="1:51" ht="15" x14ac:dyDescent="0.25">
      <c r="A3006" s="144">
        <v>2013</v>
      </c>
      <c r="B3006" s="77" t="s">
        <v>426</v>
      </c>
      <c r="C3006" s="78">
        <v>10</v>
      </c>
      <c r="D3006" s="77">
        <v>3537503</v>
      </c>
      <c r="E3006" s="78">
        <v>353750310</v>
      </c>
      <c r="F3006" s="78" t="str">
        <f t="shared" si="129"/>
        <v>3537503102013</v>
      </c>
      <c r="G3006" s="96">
        <v>1.6975795095592883</v>
      </c>
      <c r="H3006" s="80">
        <f t="shared" si="128"/>
        <v>7752</v>
      </c>
      <c r="I3006" s="91">
        <v>5177</v>
      </c>
      <c r="J3006" s="97">
        <v>2575</v>
      </c>
      <c r="K3006" s="83">
        <f>(H3006)/VLOOKUP(D3006,'Dados Base'!$B:$K,6,FALSE)</f>
        <v>34.893770255671591</v>
      </c>
      <c r="L3006" s="88">
        <f t="shared" si="130"/>
        <v>66.782765737874101</v>
      </c>
      <c r="M3006" s="85" t="s">
        <v>702</v>
      </c>
      <c r="N3006" s="92">
        <v>0.73599999999999999</v>
      </c>
      <c r="O3006" s="91">
        <v>69</v>
      </c>
      <c r="P3006" s="91" t="s">
        <v>691</v>
      </c>
      <c r="Q3006" s="91" t="s">
        <v>691</v>
      </c>
      <c r="R3006" s="91" t="s">
        <v>691</v>
      </c>
      <c r="S3006" s="91">
        <v>32</v>
      </c>
      <c r="T3006" s="87" t="s">
        <v>691</v>
      </c>
      <c r="U3006" s="87">
        <v>57</v>
      </c>
      <c r="V3006" s="87">
        <v>38</v>
      </c>
      <c r="W3006" s="85" t="s">
        <v>691</v>
      </c>
      <c r="X3006" s="146">
        <v>1.3483231250000002E-2</v>
      </c>
      <c r="Y3006" s="21">
        <v>3.74</v>
      </c>
      <c r="Z3006" s="147">
        <v>153</v>
      </c>
      <c r="AA3006" s="147">
        <v>136</v>
      </c>
      <c r="AB3006" s="21">
        <v>0</v>
      </c>
      <c r="AC3006" s="21">
        <v>0</v>
      </c>
      <c r="AD3006" s="153">
        <f>VLOOKUP(D3006,'Dados Base'!$B:$K,9,FALSE)*31536000/VLOOKUP($F3006,F:H,MATCH(H3005,F3005:AF3005,0),FALSE)</f>
        <v>8136.2229102167184</v>
      </c>
      <c r="AE3006" s="153">
        <f>VLOOKUP(D3006,'Dados Base'!$B:$K,10,FALSE)*31536000/VLOOKUP($F3006,F:H,MATCH(H3005,F3005:AF3005,0),FALSE)</f>
        <v>1220.4334365325078</v>
      </c>
      <c r="AF3006" s="148">
        <v>66.790000000000006</v>
      </c>
      <c r="AG3006" s="21">
        <v>91.77</v>
      </c>
      <c r="AH3006" s="148">
        <v>66.790000000000006</v>
      </c>
      <c r="AI3006" s="148">
        <v>23.26</v>
      </c>
      <c r="AJ3006" s="148">
        <v>100</v>
      </c>
      <c r="AK3006" s="72">
        <f>(SUMIFS('Banco de Indicadores Mun. (2)'!I:I,'Banco de Indicadores Mun. (2)'!B:B,'Banco de Indicadores - Mun. (1)'!B3006,'Banco de Indicadores Mun. (2)'!A:A,'Banco de Indicadores - Mun. (1)'!A3006) / VLOOKUP(D3006,'Dados Base'!$B:$K,8,FALSE)) * 100</f>
        <v>5.4672222222222215</v>
      </c>
      <c r="AL3006" s="72">
        <f>(SUMIFS('Banco de Indicadores Mun. (2)'!I:I,'Banco de Indicadores Mun. (2)'!B:B,'Banco de Indicadores - Mun. (1)'!B3006,'Banco de Indicadores Mun. (2)'!A:A,'Banco de Indicadores - Mun. (1)'!A3006) / VLOOKUP(D3006,'Dados Base'!$B:$K,9,FALSE)) * 100</f>
        <v>1.9681999999999997</v>
      </c>
      <c r="AM3006" s="72">
        <f>(SUMIFS('Banco de Indicadores Mun. (2)'!J:J,'Banco de Indicadores Mun. (2)'!B:B,'Banco de Indicadores - Mun. (1)'!B3006,'Banco de Indicadores Mun. (2)'!A:A,'Banco de Indicadores - Mun. (1)'!A3006) / VLOOKUP(D3006,'Dados Base'!$B:$K,7,FALSE)) * 100</f>
        <v>6.7528571428571427</v>
      </c>
      <c r="AN3006" s="72">
        <f>(SUMIFS('Banco de Indicadores Mun. (2)'!K:K,'Banco de Indicadores Mun. (2)'!B:B,'Banco de Indicadores - Mun. (1)'!B3006,'Banco de Indicadores Mun. (2)'!A:A,'Banco de Indicadores - Mun. (1)'!A3006) / VLOOKUP(D3006,'Dados Base'!$B:$K,10,FALSE)) * 100</f>
        <v>3.6673333333333344</v>
      </c>
      <c r="AO3006" s="24">
        <v>0</v>
      </c>
      <c r="AP3006" s="25">
        <v>0</v>
      </c>
      <c r="AQ3006" s="17">
        <v>0</v>
      </c>
      <c r="AR3006" s="24">
        <v>10</v>
      </c>
      <c r="AS3006" s="22">
        <v>100</v>
      </c>
      <c r="AT3006" s="22">
        <v>100</v>
      </c>
      <c r="AU3006" s="22">
        <v>52.941176470588239</v>
      </c>
      <c r="AV3006" s="22">
        <v>6.45</v>
      </c>
      <c r="AW3006" s="21">
        <v>0</v>
      </c>
      <c r="AX3006" s="21">
        <v>0</v>
      </c>
      <c r="AY3006" s="116">
        <v>107.18539589329185</v>
      </c>
    </row>
    <row r="3007" spans="1:51" ht="15" x14ac:dyDescent="0.25">
      <c r="A3007" s="144">
        <v>2013</v>
      </c>
      <c r="B3007" s="77" t="s">
        <v>427</v>
      </c>
      <c r="C3007" s="78">
        <v>7</v>
      </c>
      <c r="D3007" s="77">
        <v>3537602</v>
      </c>
      <c r="E3007" s="78">
        <v>35376027</v>
      </c>
      <c r="F3007" s="78" t="str">
        <f t="shared" si="129"/>
        <v>353760272013</v>
      </c>
      <c r="G3007" s="96">
        <v>1.3257805995907646</v>
      </c>
      <c r="H3007" s="80">
        <f t="shared" si="128"/>
        <v>61644</v>
      </c>
      <c r="I3007" s="91">
        <v>61072</v>
      </c>
      <c r="J3007" s="97">
        <v>572</v>
      </c>
      <c r="K3007" s="83">
        <f>(H3007)/VLOOKUP(D3007,'Dados Base'!$B:$K,6,FALSE)</f>
        <v>188.97029520860795</v>
      </c>
      <c r="L3007" s="88">
        <f t="shared" si="130"/>
        <v>99.072091363311927</v>
      </c>
      <c r="M3007" s="85" t="s">
        <v>702</v>
      </c>
      <c r="N3007" s="92">
        <v>0.749</v>
      </c>
      <c r="O3007" s="91">
        <v>14</v>
      </c>
      <c r="P3007" s="91" t="s">
        <v>691</v>
      </c>
      <c r="Q3007" s="91" t="s">
        <v>691</v>
      </c>
      <c r="R3007" s="91" t="s">
        <v>691</v>
      </c>
      <c r="S3007" s="91">
        <v>37</v>
      </c>
      <c r="T3007" s="87" t="s">
        <v>691</v>
      </c>
      <c r="U3007" s="87">
        <v>659</v>
      </c>
      <c r="V3007" s="87">
        <v>486</v>
      </c>
      <c r="W3007" s="85" t="s">
        <v>691</v>
      </c>
      <c r="X3007" s="146">
        <v>0.18554159066666664</v>
      </c>
      <c r="Y3007" s="21">
        <v>50.48</v>
      </c>
      <c r="Z3007" s="147">
        <v>1955</v>
      </c>
      <c r="AA3007" s="147">
        <v>1452</v>
      </c>
      <c r="AB3007" s="21">
        <v>7</v>
      </c>
      <c r="AC3007" s="21">
        <v>0</v>
      </c>
      <c r="AD3007" s="153">
        <f>VLOOKUP(D3007,'Dados Base'!$B:$K,9,FALSE)*31536000/VLOOKUP($F3007,F:H,MATCH(H3006,F3006:AF3006,0),FALSE)</f>
        <v>8952.6961261436645</v>
      </c>
      <c r="AE3007" s="153">
        <f>VLOOKUP(D3007,'Dados Base'!$B:$K,10,FALSE)*31536000/VLOOKUP($F3007,F:H,MATCH(H3006,F3006:AF3006,0),FALSE)</f>
        <v>1140.8292777885924</v>
      </c>
      <c r="AF3007" s="148">
        <v>98.88</v>
      </c>
      <c r="AG3007" s="21">
        <v>100</v>
      </c>
      <c r="AH3007" s="148">
        <v>71.489999999999995</v>
      </c>
      <c r="AI3007" s="148">
        <v>29.13</v>
      </c>
      <c r="AJ3007" s="148">
        <v>100</v>
      </c>
      <c r="AK3007" s="72">
        <f>(SUMIFS('Banco de Indicadores Mun. (2)'!I:I,'Banco de Indicadores Mun. (2)'!B:B,'Banco de Indicadores - Mun. (1)'!B3007,'Banco de Indicadores Mun. (2)'!A:A,'Banco de Indicadores - Mun. (1)'!A3007) / VLOOKUP(D3007,'Dados Base'!$B:$K,8,FALSE)) * 100</f>
        <v>2.248561746987952</v>
      </c>
      <c r="AL3007" s="72">
        <f>(SUMIFS('Banco de Indicadores Mun. (2)'!I:I,'Banco de Indicadores Mun. (2)'!B:B,'Banco de Indicadores - Mun. (1)'!B3007,'Banco de Indicadores Mun. (2)'!A:A,'Banco de Indicadores - Mun. (1)'!A3007) / VLOOKUP(D3007,'Dados Base'!$B:$K,9,FALSE)) * 100</f>
        <v>0.8531685714285715</v>
      </c>
      <c r="AM3007" s="72">
        <f>(SUMIFS('Banco de Indicadores Mun. (2)'!J:J,'Banco de Indicadores Mun. (2)'!B:B,'Banco de Indicadores - Mun. (1)'!B3007,'Banco de Indicadores Mun. (2)'!A:A,'Banco de Indicadores - Mun. (1)'!A3007) / VLOOKUP(D3007,'Dados Base'!$B:$K,7,FALSE)) * 100</f>
        <v>3.3855895691609974</v>
      </c>
      <c r="AN3007" s="72">
        <f>(SUMIFS('Banco de Indicadores Mun. (2)'!K:K,'Banco de Indicadores Mun. (2)'!B:B,'Banco de Indicadores - Mun. (1)'!B3007,'Banco de Indicadores Mun. (2)'!A:A,'Banco de Indicadores - Mun. (1)'!A3007) / VLOOKUP(D3007,'Dados Base'!$B:$K,10,FALSE)) * 100</f>
        <v>0</v>
      </c>
      <c r="AO3007" s="24">
        <v>0</v>
      </c>
      <c r="AP3007" s="25">
        <v>34.066575822464472</v>
      </c>
      <c r="AQ3007" s="17">
        <v>0</v>
      </c>
      <c r="AR3007" s="24">
        <v>1.8</v>
      </c>
      <c r="AS3007" s="22">
        <v>69</v>
      </c>
      <c r="AT3007" s="22">
        <v>69</v>
      </c>
      <c r="AU3007" s="22">
        <v>57.381860874669798</v>
      </c>
      <c r="AV3007" s="22">
        <v>6.76</v>
      </c>
      <c r="AW3007" s="21">
        <v>0</v>
      </c>
      <c r="AX3007" s="21">
        <v>0</v>
      </c>
      <c r="AY3007" s="116">
        <v>6.1279322726757641</v>
      </c>
    </row>
    <row r="3008" spans="1:51" ht="15" x14ac:dyDescent="0.25">
      <c r="A3008" s="144">
        <v>2013</v>
      </c>
      <c r="B3008" s="77" t="s">
        <v>428</v>
      </c>
      <c r="C3008" s="78">
        <v>20</v>
      </c>
      <c r="D3008" s="77">
        <v>3537701</v>
      </c>
      <c r="E3008" s="78">
        <v>353770120</v>
      </c>
      <c r="F3008" s="78" t="str">
        <f t="shared" si="129"/>
        <v>3537701202013</v>
      </c>
      <c r="G3008" s="96">
        <v>1.2733321734831105</v>
      </c>
      <c r="H3008" s="80">
        <f t="shared" si="128"/>
        <v>5469</v>
      </c>
      <c r="I3008" s="91">
        <v>4897</v>
      </c>
      <c r="J3008" s="97">
        <v>572</v>
      </c>
      <c r="K3008" s="83">
        <f>(H3008)/VLOOKUP(D3008,'Dados Base'!$B:$K,6,FALSE)</f>
        <v>23.518534445686765</v>
      </c>
      <c r="L3008" s="88">
        <f t="shared" si="130"/>
        <v>89.541049552020482</v>
      </c>
      <c r="M3008" s="85" t="s">
        <v>702</v>
      </c>
      <c r="N3008" s="92">
        <v>0.73199999999999998</v>
      </c>
      <c r="O3008" s="91">
        <v>32</v>
      </c>
      <c r="P3008" s="91" t="s">
        <v>691</v>
      </c>
      <c r="Q3008" s="91" t="s">
        <v>691</v>
      </c>
      <c r="R3008" s="91" t="s">
        <v>691</v>
      </c>
      <c r="S3008" s="91">
        <v>17</v>
      </c>
      <c r="T3008" s="87" t="s">
        <v>691</v>
      </c>
      <c r="U3008" s="87">
        <v>41</v>
      </c>
      <c r="V3008" s="87">
        <v>38</v>
      </c>
      <c r="W3008" s="85" t="s">
        <v>691</v>
      </c>
      <c r="X3008" s="146">
        <v>1.320962890625E-2</v>
      </c>
      <c r="Y3008" s="21">
        <v>3.47</v>
      </c>
      <c r="Z3008" s="147">
        <v>212</v>
      </c>
      <c r="AA3008" s="147">
        <v>56</v>
      </c>
      <c r="AB3008" s="21">
        <v>0</v>
      </c>
      <c r="AC3008" s="21">
        <v>0</v>
      </c>
      <c r="AD3008" s="153">
        <f>VLOOKUP(D3008,'Dados Base'!$B:$K,9,FALSE)*31536000/VLOOKUP($F3008,F:H,MATCH(H3007,F3007:AF3007,0),FALSE)</f>
        <v>9802.7427317608344</v>
      </c>
      <c r="AE3008" s="153">
        <f>VLOOKUP(D3008,'Dados Base'!$B:$K,10,FALSE)*31536000/VLOOKUP($F3008,F:H,MATCH(H3007,F3007:AF3007,0),FALSE)</f>
        <v>1210.9270433351617</v>
      </c>
      <c r="AF3008" s="148">
        <v>92.75</v>
      </c>
      <c r="AG3008" s="21">
        <v>90.86</v>
      </c>
      <c r="AH3008" s="148">
        <v>91.4</v>
      </c>
      <c r="AI3008" s="148">
        <v>17.21</v>
      </c>
      <c r="AJ3008" s="148">
        <v>100</v>
      </c>
      <c r="AK3008" s="72">
        <f>(SUMIFS('Banco de Indicadores Mun. (2)'!I:I,'Banco de Indicadores Mun. (2)'!B:B,'Banco de Indicadores - Mun. (1)'!B3008,'Banco de Indicadores Mun. (2)'!A:A,'Banco de Indicadores - Mun. (1)'!A3008) / VLOOKUP(D3008,'Dados Base'!$B:$K,8,FALSE)) * 100</f>
        <v>3.9637887323943661</v>
      </c>
      <c r="AL3008" s="72">
        <f>(SUMIFS('Banco de Indicadores Mun. (2)'!I:I,'Banco de Indicadores Mun. (2)'!B:B,'Banco de Indicadores - Mun. (1)'!B3008,'Banco de Indicadores Mun. (2)'!A:A,'Banco de Indicadores - Mun. (1)'!A3008) / VLOOKUP(D3008,'Dados Base'!$B:$K,9,FALSE)) * 100</f>
        <v>1.6554647058823528</v>
      </c>
      <c r="AM3008" s="72">
        <f>(SUMIFS('Banco de Indicadores Mun. (2)'!J:J,'Banco de Indicadores Mun. (2)'!B:B,'Banco de Indicadores - Mun. (1)'!B3008,'Banco de Indicadores Mun. (2)'!A:A,'Banco de Indicadores - Mun. (1)'!A3008) / VLOOKUP(D3008,'Dados Base'!$B:$K,7,FALSE)) * 100</f>
        <v>3.1144600000000002</v>
      </c>
      <c r="AN3008" s="72">
        <f>(SUMIFS('Banco de Indicadores Mun. (2)'!K:K,'Banco de Indicadores Mun. (2)'!B:B,'Banco de Indicadores - Mun. (1)'!B3008,'Banco de Indicadores Mun. (2)'!A:A,'Banco de Indicadores - Mun. (1)'!A3008) / VLOOKUP(D3008,'Dados Base'!$B:$K,10,FALSE)) * 100</f>
        <v>5.9860000000000007</v>
      </c>
      <c r="AO3008" s="24">
        <v>0</v>
      </c>
      <c r="AP3008" s="25">
        <v>0</v>
      </c>
      <c r="AQ3008" s="17">
        <v>0</v>
      </c>
      <c r="AR3008" s="24">
        <v>9.5</v>
      </c>
      <c r="AS3008" s="22">
        <v>100</v>
      </c>
      <c r="AT3008" s="22">
        <v>100</v>
      </c>
      <c r="AU3008" s="22">
        <v>79.104477611940297</v>
      </c>
      <c r="AV3008" s="22">
        <v>8.34</v>
      </c>
      <c r="AW3008" s="21">
        <v>0</v>
      </c>
      <c r="AX3008" s="21">
        <v>0</v>
      </c>
      <c r="AY3008" s="116">
        <v>93.435370728097553</v>
      </c>
    </row>
    <row r="3009" spans="1:51" ht="15" x14ac:dyDescent="0.25">
      <c r="A3009" s="144">
        <v>2013</v>
      </c>
      <c r="B3009" s="77" t="s">
        <v>429</v>
      </c>
      <c r="C3009" s="78">
        <v>10</v>
      </c>
      <c r="D3009" s="77">
        <v>3537800</v>
      </c>
      <c r="E3009" s="78">
        <v>353780010</v>
      </c>
      <c r="F3009" s="78" t="str">
        <f t="shared" si="129"/>
        <v>3537800102013</v>
      </c>
      <c r="G3009" s="96">
        <v>0.2917845134227548</v>
      </c>
      <c r="H3009" s="80">
        <f t="shared" si="128"/>
        <v>52515</v>
      </c>
      <c r="I3009" s="91">
        <v>24177</v>
      </c>
      <c r="J3009" s="97">
        <v>28338</v>
      </c>
      <c r="K3009" s="83">
        <f>(H3009)/VLOOKUP(D3009,'Dados Base'!$B:$K,6,FALSE)</f>
        <v>70.438876519033187</v>
      </c>
      <c r="L3009" s="88">
        <f t="shared" si="130"/>
        <v>46.038274778634673</v>
      </c>
      <c r="M3009" s="85" t="s">
        <v>702</v>
      </c>
      <c r="N3009" s="92">
        <v>0.71599999999999997</v>
      </c>
      <c r="O3009" s="91">
        <v>323</v>
      </c>
      <c r="P3009" s="91" t="s">
        <v>691</v>
      </c>
      <c r="Q3009" s="91" t="s">
        <v>691</v>
      </c>
      <c r="R3009" s="91" t="s">
        <v>691</v>
      </c>
      <c r="S3009" s="91">
        <v>77</v>
      </c>
      <c r="T3009" s="87" t="s">
        <v>691</v>
      </c>
      <c r="U3009" s="87">
        <v>396</v>
      </c>
      <c r="V3009" s="87">
        <v>276</v>
      </c>
      <c r="W3009" s="85" t="s">
        <v>691</v>
      </c>
      <c r="X3009" s="146">
        <v>7.9383837812499997E-2</v>
      </c>
      <c r="Y3009" s="21">
        <v>17.329999999999998</v>
      </c>
      <c r="Z3009" s="147">
        <v>609</v>
      </c>
      <c r="AA3009" s="147">
        <v>728</v>
      </c>
      <c r="AB3009" s="21">
        <v>5</v>
      </c>
      <c r="AC3009" s="21">
        <v>0</v>
      </c>
      <c r="AD3009" s="153">
        <f>VLOOKUP(D3009,'Dados Base'!$B:$K,9,FALSE)*31536000/VLOOKUP($F3009,F:H,MATCH(H3008,F3008:AF3008,0),FALSE)</f>
        <v>5764.9357326478148</v>
      </c>
      <c r="AE3009" s="153">
        <f>VLOOKUP(D3009,'Dados Base'!$B:$K,10,FALSE)*31536000/VLOOKUP($F3009,F:H,MATCH(H3008,F3008:AF3008,0),FALSE)</f>
        <v>798.6838046272494</v>
      </c>
      <c r="AF3009" s="148">
        <v>49.66</v>
      </c>
      <c r="AG3009" s="21">
        <v>100</v>
      </c>
      <c r="AH3009" s="148">
        <v>30.36</v>
      </c>
      <c r="AI3009" s="148">
        <v>43.23</v>
      </c>
      <c r="AJ3009" s="148">
        <v>100</v>
      </c>
      <c r="AK3009" s="72">
        <f>(SUMIFS('Banco de Indicadores Mun. (2)'!I:I,'Banco de Indicadores Mun. (2)'!B:B,'Banco de Indicadores - Mun. (1)'!B3009,'Banco de Indicadores Mun. (2)'!A:A,'Banco de Indicadores - Mun. (1)'!A3009) / VLOOKUP(D3009,'Dados Base'!$B:$K,8,FALSE)) * 100</f>
        <v>7.7838247422680436</v>
      </c>
      <c r="AL3009" s="72">
        <f>(SUMIFS('Banco de Indicadores Mun. (2)'!I:I,'Banco de Indicadores Mun. (2)'!B:B,'Banco de Indicadores - Mun. (1)'!B3009,'Banco de Indicadores Mun. (2)'!A:A,'Banco de Indicadores - Mun. (1)'!A3009) / VLOOKUP(D3009,'Dados Base'!$B:$K,9,FALSE)) * 100</f>
        <v>3.1459625000000013</v>
      </c>
      <c r="AM3009" s="72">
        <f>(SUMIFS('Banco de Indicadores Mun. (2)'!J:J,'Banco de Indicadores Mun. (2)'!B:B,'Banco de Indicadores - Mun. (1)'!B3009,'Banco de Indicadores Mun. (2)'!A:A,'Banco de Indicadores - Mun. (1)'!A3009) / VLOOKUP(D3009,'Dados Base'!$B:$K,7,FALSE)) * 100</f>
        <v>11.739968627450983</v>
      </c>
      <c r="AN3009" s="72">
        <f>(SUMIFS('Banco de Indicadores Mun. (2)'!K:K,'Banco de Indicadores Mun. (2)'!B:B,'Banco de Indicadores - Mun. (1)'!B3009,'Banco de Indicadores Mun. (2)'!A:A,'Banco de Indicadores - Mun. (1)'!A3009) / VLOOKUP(D3009,'Dados Base'!$B:$K,10,FALSE)) * 100</f>
        <v>0.19873684210526313</v>
      </c>
      <c r="AO3009" s="24">
        <v>1</v>
      </c>
      <c r="AP3009" s="25">
        <v>0</v>
      </c>
      <c r="AQ3009" s="17">
        <v>0</v>
      </c>
      <c r="AR3009" s="24">
        <v>7.2</v>
      </c>
      <c r="AS3009" s="22">
        <v>64</v>
      </c>
      <c r="AT3009" s="22">
        <v>50.56</v>
      </c>
      <c r="AU3009" s="22">
        <v>45.549738219895289</v>
      </c>
      <c r="AV3009" s="22">
        <v>5.6</v>
      </c>
      <c r="AW3009" s="21">
        <v>1</v>
      </c>
      <c r="AX3009" s="21">
        <v>0</v>
      </c>
      <c r="AY3009" s="116">
        <v>104.27918687587554</v>
      </c>
    </row>
    <row r="3010" spans="1:51" ht="15" x14ac:dyDescent="0.25">
      <c r="A3010" s="144">
        <v>2013</v>
      </c>
      <c r="B3010" s="77" t="s">
        <v>430</v>
      </c>
      <c r="C3010" s="78">
        <v>14</v>
      </c>
      <c r="D3010" s="77">
        <v>3537909</v>
      </c>
      <c r="E3010" s="78">
        <v>353790914</v>
      </c>
      <c r="F3010" s="78" t="str">
        <f t="shared" si="129"/>
        <v>3537909142013</v>
      </c>
      <c r="G3010" s="96">
        <v>0.8431751277635513</v>
      </c>
      <c r="H3010" s="80">
        <f t="shared" ref="H3010:H3073" si="131">SUM(I3010:J3010)</f>
        <v>26957</v>
      </c>
      <c r="I3010" s="91">
        <v>21585</v>
      </c>
      <c r="J3010" s="97">
        <v>5372</v>
      </c>
      <c r="K3010" s="83">
        <f>(H3010)/VLOOKUP(D3010,'Dados Base'!$B:$K,6,FALSE)</f>
        <v>39.503223915592031</v>
      </c>
      <c r="L3010" s="88">
        <f t="shared" si="130"/>
        <v>80.071966465111103</v>
      </c>
      <c r="M3010" s="85" t="s">
        <v>702</v>
      </c>
      <c r="N3010" s="92">
        <v>0.69</v>
      </c>
      <c r="O3010" s="91">
        <v>217</v>
      </c>
      <c r="P3010" s="91" t="s">
        <v>691</v>
      </c>
      <c r="Q3010" s="91" t="s">
        <v>691</v>
      </c>
      <c r="R3010" s="91" t="s">
        <v>691</v>
      </c>
      <c r="S3010" s="91">
        <v>34</v>
      </c>
      <c r="T3010" s="87" t="s">
        <v>691</v>
      </c>
      <c r="U3010" s="87">
        <v>358</v>
      </c>
      <c r="V3010" s="87">
        <v>159</v>
      </c>
      <c r="W3010" s="85" t="s">
        <v>691</v>
      </c>
      <c r="X3010" s="146">
        <v>6.5046273792824072E-2</v>
      </c>
      <c r="Y3010" s="21">
        <v>15.33</v>
      </c>
      <c r="Z3010" s="147">
        <v>843</v>
      </c>
      <c r="AA3010" s="147">
        <v>340</v>
      </c>
      <c r="AB3010" s="21">
        <v>3</v>
      </c>
      <c r="AC3010" s="21">
        <v>0</v>
      </c>
      <c r="AD3010" s="153">
        <f>VLOOKUP(D3010,'Dados Base'!$B:$K,9,FALSE)*31536000/VLOOKUP($F3010,F:H,MATCH(H3009,F3009:AF3009,0),FALSE)</f>
        <v>8890.9596765218685</v>
      </c>
      <c r="AE3010" s="153">
        <f>VLOOKUP(D3010,'Dados Base'!$B:$K,10,FALSE)*31536000/VLOOKUP($F3010,F:H,MATCH(H3009,F3009:AF3009,0),FALSE)</f>
        <v>1064.57543495196</v>
      </c>
      <c r="AF3010" s="148">
        <v>79.27</v>
      </c>
      <c r="AG3010" s="21">
        <v>95.71</v>
      </c>
      <c r="AH3010" s="148">
        <v>58.57</v>
      </c>
      <c r="AI3010" s="148">
        <v>24.64</v>
      </c>
      <c r="AJ3010" s="148">
        <v>100</v>
      </c>
      <c r="AK3010" s="72">
        <f>(SUMIFS('Banco de Indicadores Mun. (2)'!I:I,'Banco de Indicadores Mun. (2)'!B:B,'Banco de Indicadores - Mun. (1)'!B3010,'Banco de Indicadores Mun. (2)'!A:A,'Banco de Indicadores - Mun. (1)'!A3010) / VLOOKUP(D3010,'Dados Base'!$B:$K,8,FALSE)) * 100</f>
        <v>1.5015179640718568</v>
      </c>
      <c r="AL3010" s="72">
        <f>(SUMIFS('Banco de Indicadores Mun. (2)'!I:I,'Banco de Indicadores Mun. (2)'!B:B,'Banco de Indicadores - Mun. (1)'!B3010,'Banco de Indicadores Mun. (2)'!A:A,'Banco de Indicadores - Mun. (1)'!A3010) / VLOOKUP(D3010,'Dados Base'!$B:$K,9,FALSE)) * 100</f>
        <v>0.65987763157894763</v>
      </c>
      <c r="AM3010" s="72">
        <f>(SUMIFS('Banco de Indicadores Mun. (2)'!J:J,'Banco de Indicadores Mun. (2)'!B:B,'Banco de Indicadores - Mun. (1)'!B3010,'Banco de Indicadores Mun. (2)'!A:A,'Banco de Indicadores - Mun. (1)'!A3010) / VLOOKUP(D3010,'Dados Base'!$B:$K,7,FALSE)) * 100</f>
        <v>1.9835185185185189</v>
      </c>
      <c r="AN3010" s="72">
        <f>(SUMIFS('Banco de Indicadores Mun. (2)'!K:K,'Banco de Indicadores Mun. (2)'!B:B,'Banco de Indicadores - Mun. (1)'!B3010,'Banco de Indicadores Mun. (2)'!A:A,'Banco de Indicadores - Mun. (1)'!A3010) / VLOOKUP(D3010,'Dados Base'!$B:$K,10,FALSE)) * 100</f>
        <v>0.21441758241758246</v>
      </c>
      <c r="AO3010" s="24">
        <v>0</v>
      </c>
      <c r="AP3010" s="25">
        <v>0</v>
      </c>
      <c r="AQ3010" s="17">
        <v>0</v>
      </c>
      <c r="AR3010" s="24">
        <v>8.1999999999999993</v>
      </c>
      <c r="AS3010" s="22">
        <v>75</v>
      </c>
      <c r="AT3010" s="22">
        <v>75</v>
      </c>
      <c r="AU3010" s="22">
        <v>71.25950972104819</v>
      </c>
      <c r="AV3010" s="22">
        <v>7.46</v>
      </c>
      <c r="AW3010" s="21">
        <v>0</v>
      </c>
      <c r="AX3010" s="21">
        <v>0</v>
      </c>
      <c r="AY3010" s="116">
        <v>48.969648036461052</v>
      </c>
    </row>
    <row r="3011" spans="1:51" ht="15" x14ac:dyDescent="0.25">
      <c r="A3011" s="144">
        <v>2013</v>
      </c>
      <c r="B3011" s="77" t="s">
        <v>431</v>
      </c>
      <c r="C3011" s="78">
        <v>2</v>
      </c>
      <c r="D3011" s="77">
        <v>3538006</v>
      </c>
      <c r="E3011" s="78">
        <v>35380062</v>
      </c>
      <c r="F3011" s="78" t="str">
        <f t="shared" ref="F3011:F3074" si="132">CONCATENATE(E3011,A3011)</f>
        <v>353800622013</v>
      </c>
      <c r="G3011" s="96">
        <v>1.3875288533329977</v>
      </c>
      <c r="H3011" s="80">
        <f t="shared" si="131"/>
        <v>152230</v>
      </c>
      <c r="I3011" s="91">
        <v>147267</v>
      </c>
      <c r="J3011" s="97">
        <v>4963</v>
      </c>
      <c r="K3011" s="83">
        <f>(H3011)/VLOOKUP(D3011,'Dados Base'!$B:$K,6,FALSE)</f>
        <v>208.4856951120972</v>
      </c>
      <c r="L3011" s="88">
        <f t="shared" si="130"/>
        <v>96.739801615975836</v>
      </c>
      <c r="M3011" s="85" t="s">
        <v>702</v>
      </c>
      <c r="N3011" s="92">
        <v>0.77300000000000002</v>
      </c>
      <c r="O3011" s="91">
        <v>196</v>
      </c>
      <c r="P3011" s="91" t="s">
        <v>691</v>
      </c>
      <c r="Q3011" s="91" t="s">
        <v>691</v>
      </c>
      <c r="R3011" s="91" t="s">
        <v>691</v>
      </c>
      <c r="S3011" s="91">
        <v>232</v>
      </c>
      <c r="T3011" s="87" t="s">
        <v>691</v>
      </c>
      <c r="U3011" s="87">
        <v>1105</v>
      </c>
      <c r="V3011" s="87">
        <v>1069</v>
      </c>
      <c r="W3011" s="85" t="s">
        <v>691</v>
      </c>
      <c r="X3011" s="146">
        <v>0.53033831018518518</v>
      </c>
      <c r="Y3011" s="21">
        <v>136.27000000000001</v>
      </c>
      <c r="Z3011" s="147">
        <v>5969</v>
      </c>
      <c r="AA3011" s="147">
        <v>2207</v>
      </c>
      <c r="AB3011" s="21">
        <v>25</v>
      </c>
      <c r="AC3011" s="21">
        <v>0</v>
      </c>
      <c r="AD3011" s="153">
        <f>VLOOKUP(D3011,'Dados Base'!$B:$K,9,FALSE)*31536000/VLOOKUP($F3011,F:H,MATCH(H3010,F3010:AF3010,0),FALSE)</f>
        <v>2309.8364317151677</v>
      </c>
      <c r="AE3011" s="153">
        <f>VLOOKUP(D3011,'Dados Base'!$B:$K,10,FALSE)*31536000/VLOOKUP($F3011,F:H,MATCH(H3010,F3010:AF3010,0),FALSE)</f>
        <v>234.09104644288254</v>
      </c>
      <c r="AF3011" s="148">
        <v>100</v>
      </c>
      <c r="AG3011" s="21">
        <v>100</v>
      </c>
      <c r="AH3011" s="148">
        <v>96.4</v>
      </c>
      <c r="AI3011" s="148">
        <v>38.14</v>
      </c>
      <c r="AJ3011" s="148">
        <v>100</v>
      </c>
      <c r="AK3011" s="72">
        <f>(SUMIFS('Banco de Indicadores Mun. (2)'!I:I,'Banco de Indicadores Mun. (2)'!B:B,'Banco de Indicadores - Mun. (1)'!B3011,'Banco de Indicadores Mun. (2)'!A:A,'Banco de Indicadores - Mun. (1)'!A3011) / VLOOKUP(D3011,'Dados Base'!$B:$K,8,FALSE)) * 100</f>
        <v>42.9397987551867</v>
      </c>
      <c r="AL3011" s="72">
        <f>(SUMIFS('Banco de Indicadores Mun. (2)'!I:I,'Banco de Indicadores Mun. (2)'!B:B,'Banco de Indicadores - Mun. (1)'!B3011,'Banco de Indicadores Mun. (2)'!A:A,'Banco de Indicadores - Mun. (1)'!A3011) / VLOOKUP(D3011,'Dados Base'!$B:$K,9,FALSE)) * 100</f>
        <v>18.562316591928241</v>
      </c>
      <c r="AM3011" s="72">
        <f>(SUMIFS('Banco de Indicadores Mun. (2)'!J:J,'Banco de Indicadores Mun. (2)'!B:B,'Banco de Indicadores - Mun. (1)'!B3011,'Banco de Indicadores Mun. (2)'!A:A,'Banco de Indicadores - Mun. (1)'!A3011) / VLOOKUP(D3011,'Dados Base'!$B:$K,7,FALSE)) * 100</f>
        <v>54.558075880758786</v>
      </c>
      <c r="AN3011" s="72">
        <f>(SUMIFS('Banco de Indicadores Mun. (2)'!K:K,'Banco de Indicadores Mun. (2)'!B:B,'Banco de Indicadores - Mun. (1)'!B3011,'Banco de Indicadores Mun. (2)'!A:A,'Banco de Indicadores - Mun. (1)'!A3011) / VLOOKUP(D3011,'Dados Base'!$B:$K,10,FALSE)) * 100</f>
        <v>5.0004690265486706</v>
      </c>
      <c r="AO3011" s="24">
        <v>0</v>
      </c>
      <c r="AP3011" s="25">
        <v>0</v>
      </c>
      <c r="AQ3011" s="17">
        <v>0</v>
      </c>
      <c r="AR3011" s="24">
        <v>7.9</v>
      </c>
      <c r="AS3011" s="22">
        <v>96</v>
      </c>
      <c r="AT3011" s="22">
        <v>95.04</v>
      </c>
      <c r="AU3011" s="22">
        <v>73.006360078277893</v>
      </c>
      <c r="AV3011" s="22">
        <v>8.17</v>
      </c>
      <c r="AW3011" s="21">
        <v>0</v>
      </c>
      <c r="AX3011" s="21">
        <v>0</v>
      </c>
      <c r="AY3011" s="116">
        <v>0.56128555081842302</v>
      </c>
    </row>
    <row r="3012" spans="1:51" ht="15" x14ac:dyDescent="0.25">
      <c r="A3012" s="144">
        <v>2013</v>
      </c>
      <c r="B3012" s="77" t="s">
        <v>432</v>
      </c>
      <c r="C3012" s="78">
        <v>15</v>
      </c>
      <c r="D3012" s="77">
        <v>3538105</v>
      </c>
      <c r="E3012" s="78">
        <v>353810515</v>
      </c>
      <c r="F3012" s="78" t="str">
        <f t="shared" si="132"/>
        <v>3538105152013</v>
      </c>
      <c r="G3012" s="96">
        <v>1.2152141768720037</v>
      </c>
      <c r="H3012" s="80">
        <f t="shared" si="131"/>
        <v>15451</v>
      </c>
      <c r="I3012" s="91">
        <v>14625</v>
      </c>
      <c r="J3012" s="97">
        <v>826</v>
      </c>
      <c r="K3012" s="83">
        <f>(H3012)/VLOOKUP(D3012,'Dados Base'!$B:$K,6,FALSE)</f>
        <v>83.731642551346667</v>
      </c>
      <c r="L3012" s="88">
        <f t="shared" si="130"/>
        <v>94.654067697883633</v>
      </c>
      <c r="M3012" s="85" t="s">
        <v>702</v>
      </c>
      <c r="N3012" s="92">
        <v>0.73699999999999999</v>
      </c>
      <c r="O3012" s="91">
        <v>58</v>
      </c>
      <c r="P3012" s="91" t="s">
        <v>691</v>
      </c>
      <c r="Q3012" s="91" t="s">
        <v>691</v>
      </c>
      <c r="R3012" s="91" t="s">
        <v>691</v>
      </c>
      <c r="S3012" s="91">
        <v>37</v>
      </c>
      <c r="T3012" s="87" t="s">
        <v>691</v>
      </c>
      <c r="U3012" s="87">
        <v>150</v>
      </c>
      <c r="V3012" s="87">
        <v>96</v>
      </c>
      <c r="W3012" s="85" t="s">
        <v>691</v>
      </c>
      <c r="X3012" s="146">
        <v>4.4182384863425926E-2</v>
      </c>
      <c r="Y3012" s="21">
        <v>10.61</v>
      </c>
      <c r="Z3012" s="147">
        <v>445</v>
      </c>
      <c r="AA3012" s="147">
        <v>373</v>
      </c>
      <c r="AB3012" s="21">
        <v>6</v>
      </c>
      <c r="AC3012" s="21">
        <v>0</v>
      </c>
      <c r="AD3012" s="153">
        <f>VLOOKUP(D3012,'Dados Base'!$B:$K,9,FALSE)*31536000/VLOOKUP($F3012,F:H,MATCH(H3011,F3011:AF3011,0),FALSE)</f>
        <v>2877.8564494207494</v>
      </c>
      <c r="AE3012" s="153">
        <f>VLOOKUP(D3012,'Dados Base'!$B:$K,10,FALSE)*31536000/VLOOKUP($F3012,F:H,MATCH(H3011,F3011:AF3011,0),FALSE)</f>
        <v>326.56527085625521</v>
      </c>
      <c r="AF3012" s="148">
        <v>93.94</v>
      </c>
      <c r="AG3012" s="21">
        <v>100</v>
      </c>
      <c r="AH3012" s="148">
        <v>90.18</v>
      </c>
      <c r="AI3012" s="148">
        <v>44.47</v>
      </c>
      <c r="AJ3012" s="148">
        <v>96.46</v>
      </c>
      <c r="AK3012" s="72">
        <f>(SUMIFS('Banco de Indicadores Mun. (2)'!I:I,'Banco de Indicadores Mun. (2)'!B:B,'Banco de Indicadores - Mun. (1)'!B3012,'Banco de Indicadores Mun. (2)'!A:A,'Banco de Indicadores - Mun. (1)'!A3012) / VLOOKUP(D3012,'Dados Base'!$B:$K,8,FALSE)) * 100</f>
        <v>4.6866734693877552</v>
      </c>
      <c r="AL3012" s="72">
        <f>(SUMIFS('Banco de Indicadores Mun. (2)'!I:I,'Banco de Indicadores Mun. (2)'!B:B,'Banco de Indicadores - Mun. (1)'!B3012,'Banco de Indicadores Mun. (2)'!A:A,'Banco de Indicadores - Mun. (1)'!A3012) / VLOOKUP(D3012,'Dados Base'!$B:$K,9,FALSE)) * 100</f>
        <v>1.6287021276595746</v>
      </c>
      <c r="AM3012" s="72">
        <f>(SUMIFS('Banco de Indicadores Mun. (2)'!J:J,'Banco de Indicadores Mun. (2)'!B:B,'Banco de Indicadores - Mun. (1)'!B3012,'Banco de Indicadores Mun. (2)'!A:A,'Banco de Indicadores - Mun. (1)'!A3012) / VLOOKUP(D3012,'Dados Base'!$B:$K,7,FALSE)) * 100</f>
        <v>4.7185454545454544</v>
      </c>
      <c r="AN3012" s="72">
        <f>(SUMIFS('Banco de Indicadores Mun. (2)'!K:K,'Banco de Indicadores Mun. (2)'!B:B,'Banco de Indicadores - Mun. (1)'!B3012,'Banco de Indicadores Mun. (2)'!A:A,'Banco de Indicadores - Mun. (1)'!A3012) / VLOOKUP(D3012,'Dados Base'!$B:$K,10,FALSE)) * 100</f>
        <v>4.620937500000001</v>
      </c>
      <c r="AO3012" s="24">
        <v>0</v>
      </c>
      <c r="AP3012" s="25">
        <v>0</v>
      </c>
      <c r="AQ3012" s="17">
        <v>0</v>
      </c>
      <c r="AR3012" s="24">
        <v>8.5</v>
      </c>
      <c r="AS3012" s="22">
        <v>100</v>
      </c>
      <c r="AT3012" s="22">
        <v>60</v>
      </c>
      <c r="AU3012" s="22">
        <v>54.400977995110026</v>
      </c>
      <c r="AV3012" s="22">
        <v>6.44</v>
      </c>
      <c r="AW3012" s="21">
        <v>1</v>
      </c>
      <c r="AX3012" s="21">
        <v>0</v>
      </c>
      <c r="AY3012" s="116">
        <v>25.542731931854657</v>
      </c>
    </row>
    <row r="3013" spans="1:51" ht="15" x14ac:dyDescent="0.25">
      <c r="A3013" s="144">
        <v>2013</v>
      </c>
      <c r="B3013" s="77" t="s">
        <v>433</v>
      </c>
      <c r="C3013" s="78">
        <v>5</v>
      </c>
      <c r="D3013" s="77">
        <v>3538204</v>
      </c>
      <c r="E3013" s="78">
        <v>35382045</v>
      </c>
      <c r="F3013" s="78" t="str">
        <f t="shared" si="132"/>
        <v>353820452013</v>
      </c>
      <c r="G3013" s="96">
        <v>1.598216485719739</v>
      </c>
      <c r="H3013" s="80">
        <f t="shared" si="131"/>
        <v>13606</v>
      </c>
      <c r="I3013" s="91">
        <v>6746</v>
      </c>
      <c r="J3013" s="97">
        <v>6860</v>
      </c>
      <c r="K3013" s="83">
        <f>(H3013)/VLOOKUP(D3013,'Dados Base'!$B:$K,6,FALSE)</f>
        <v>87.808970635688937</v>
      </c>
      <c r="L3013" s="88">
        <f t="shared" si="130"/>
        <v>49.581067176245774</v>
      </c>
      <c r="M3013" s="85" t="s">
        <v>702</v>
      </c>
      <c r="N3013" s="92">
        <v>0.72499999999999998</v>
      </c>
      <c r="O3013" s="91">
        <v>39</v>
      </c>
      <c r="P3013" s="91" t="s">
        <v>691</v>
      </c>
      <c r="Q3013" s="91" t="s">
        <v>691</v>
      </c>
      <c r="R3013" s="91" t="s">
        <v>691</v>
      </c>
      <c r="S3013" s="91">
        <v>44</v>
      </c>
      <c r="T3013" s="87" t="s">
        <v>691</v>
      </c>
      <c r="U3013" s="87">
        <v>121</v>
      </c>
      <c r="V3013" s="87">
        <v>49</v>
      </c>
      <c r="W3013" s="85" t="s">
        <v>691</v>
      </c>
      <c r="X3013" s="146">
        <v>1.8013777083333335E-2</v>
      </c>
      <c r="Y3013" s="21">
        <v>4.8499999999999996</v>
      </c>
      <c r="Z3013" s="147">
        <v>219</v>
      </c>
      <c r="AA3013" s="147">
        <v>155</v>
      </c>
      <c r="AB3013" s="21">
        <v>2</v>
      </c>
      <c r="AC3013" s="21">
        <v>0</v>
      </c>
      <c r="AD3013" s="153">
        <f>VLOOKUP(D3013,'Dados Base'!$B:$K,9,FALSE)*31536000/VLOOKUP($F3013,F:H,MATCH(H3012,F3012:AF3012,0),FALSE)</f>
        <v>4450.1778627076292</v>
      </c>
      <c r="AE3013" s="153">
        <f>VLOOKUP(D3013,'Dados Base'!$B:$K,10,FALSE)*31536000/VLOOKUP($F3013,F:H,MATCH(H3012,F3012:AF3012,0),FALSE)</f>
        <v>579.45024254005591</v>
      </c>
      <c r="AF3013" s="148">
        <v>50.84</v>
      </c>
      <c r="AG3013" s="21" t="s">
        <v>692</v>
      </c>
      <c r="AH3013" s="148">
        <v>39.5</v>
      </c>
      <c r="AI3013" s="148">
        <v>21.42</v>
      </c>
      <c r="AJ3013" s="148">
        <v>100</v>
      </c>
      <c r="AK3013" s="72">
        <f>(SUMIFS('Banco de Indicadores Mun. (2)'!I:I,'Banco de Indicadores Mun. (2)'!B:B,'Banco de Indicadores - Mun. (1)'!B3013,'Banco de Indicadores Mun. (2)'!A:A,'Banco de Indicadores - Mun. (1)'!A3013) / VLOOKUP(D3013,'Dados Base'!$B:$K,8,FALSE)) * 100</f>
        <v>6.5972328767123303</v>
      </c>
      <c r="AL3013" s="72">
        <f>(SUMIFS('Banco de Indicadores Mun. (2)'!I:I,'Banco de Indicadores Mun. (2)'!B:B,'Banco de Indicadores - Mun. (1)'!B3013,'Banco de Indicadores Mun. (2)'!A:A,'Banco de Indicadores - Mun. (1)'!A3013) / VLOOKUP(D3013,'Dados Base'!$B:$K,9,FALSE)) * 100</f>
        <v>2.5083229166666676</v>
      </c>
      <c r="AM3013" s="72">
        <f>(SUMIFS('Banco de Indicadores Mun. (2)'!J:J,'Banco de Indicadores Mun. (2)'!B:B,'Banco de Indicadores - Mun. (1)'!B3013,'Banco de Indicadores Mun. (2)'!A:A,'Banco de Indicadores - Mun. (1)'!A3013) / VLOOKUP(D3013,'Dados Base'!$B:$K,7,FALSE)) * 100</f>
        <v>8.0015833333333362</v>
      </c>
      <c r="AN3013" s="72">
        <f>(SUMIFS('Banco de Indicadores Mun. (2)'!K:K,'Banco de Indicadores Mun. (2)'!B:B,'Banco de Indicadores - Mun. (1)'!B3013,'Banco de Indicadores Mun. (2)'!A:A,'Banco de Indicadores - Mun. (1)'!A3013) / VLOOKUP(D3013,'Dados Base'!$B:$K,10,FALSE)) * 100</f>
        <v>3.900880000000003</v>
      </c>
      <c r="AO3013" s="24">
        <v>0</v>
      </c>
      <c r="AP3013" s="25">
        <v>0</v>
      </c>
      <c r="AQ3013" s="17">
        <v>0</v>
      </c>
      <c r="AR3013" s="24">
        <v>9.8000000000000007</v>
      </c>
      <c r="AS3013" s="22">
        <v>80</v>
      </c>
      <c r="AT3013" s="22">
        <v>68</v>
      </c>
      <c r="AU3013" s="22">
        <v>58.55614973262032</v>
      </c>
      <c r="AV3013" s="22">
        <v>6.78</v>
      </c>
      <c r="AW3013" s="21">
        <v>0</v>
      </c>
      <c r="AX3013" s="21">
        <v>0</v>
      </c>
      <c r="AY3013" s="116">
        <v>165.94477583066475</v>
      </c>
    </row>
    <row r="3014" spans="1:51" ht="15" x14ac:dyDescent="0.25">
      <c r="A3014" s="144">
        <v>2013</v>
      </c>
      <c r="B3014" s="77" t="s">
        <v>434</v>
      </c>
      <c r="C3014" s="78">
        <v>21</v>
      </c>
      <c r="D3014" s="77">
        <v>3538303</v>
      </c>
      <c r="E3014" s="78">
        <v>353830321</v>
      </c>
      <c r="F3014" s="78" t="str">
        <f t="shared" si="132"/>
        <v>3538303212013</v>
      </c>
      <c r="G3014" s="96">
        <v>0.10813683843604593</v>
      </c>
      <c r="H3014" s="80">
        <f t="shared" si="131"/>
        <v>3535</v>
      </c>
      <c r="I3014" s="91">
        <v>2715</v>
      </c>
      <c r="J3014" s="97">
        <v>820</v>
      </c>
      <c r="K3014" s="83">
        <f>(H3014)/VLOOKUP(D3014,'Dados Base'!$B:$K,6,FALSE)</f>
        <v>7.3262730306107651</v>
      </c>
      <c r="L3014" s="88">
        <f t="shared" si="130"/>
        <v>76.803394625176807</v>
      </c>
      <c r="M3014" s="85" t="s">
        <v>702</v>
      </c>
      <c r="N3014" s="92">
        <v>0.71099999999999997</v>
      </c>
      <c r="O3014" s="91">
        <v>83</v>
      </c>
      <c r="P3014" s="91" t="s">
        <v>691</v>
      </c>
      <c r="Q3014" s="91" t="s">
        <v>691</v>
      </c>
      <c r="R3014" s="91" t="s">
        <v>691</v>
      </c>
      <c r="S3014" s="91">
        <v>6</v>
      </c>
      <c r="T3014" s="87" t="s">
        <v>691</v>
      </c>
      <c r="U3014" s="87">
        <v>11</v>
      </c>
      <c r="V3014" s="87">
        <v>10</v>
      </c>
      <c r="W3014" s="85" t="s">
        <v>691</v>
      </c>
      <c r="X3014" s="146">
        <v>7.3443307291666676E-3</v>
      </c>
      <c r="Y3014" s="21">
        <v>1.94</v>
      </c>
      <c r="Z3014" s="147">
        <v>113</v>
      </c>
      <c r="AA3014" s="147">
        <v>36</v>
      </c>
      <c r="AB3014" s="21">
        <v>0</v>
      </c>
      <c r="AC3014" s="21">
        <v>0</v>
      </c>
      <c r="AD3014" s="153">
        <f>VLOOKUP(D3014,'Dados Base'!$B:$K,9,FALSE)*31536000/VLOOKUP($F3014,F:H,MATCH(H3013,F3013:AF3013,0),FALSE)</f>
        <v>32026.659123055164</v>
      </c>
      <c r="AE3014" s="153">
        <f>VLOOKUP(D3014,'Dados Base'!$B:$K,10,FALSE)*31536000/VLOOKUP($F3014,F:H,MATCH(H3013,F3013:AF3013,0),FALSE)</f>
        <v>3836.0622347949075</v>
      </c>
      <c r="AF3014" s="148">
        <v>79.78</v>
      </c>
      <c r="AG3014" s="21" t="s">
        <v>692</v>
      </c>
      <c r="AH3014" s="148">
        <v>71.92</v>
      </c>
      <c r="AI3014" s="148">
        <v>23.47</v>
      </c>
      <c r="AJ3014" s="148">
        <v>100</v>
      </c>
      <c r="AK3014" s="72">
        <f>(SUMIFS('Banco de Indicadores Mun. (2)'!I:I,'Banco de Indicadores Mun. (2)'!B:B,'Banco de Indicadores - Mun. (1)'!B3014,'Banco de Indicadores Mun. (2)'!A:A,'Banco de Indicadores - Mun. (1)'!A3014) / VLOOKUP(D3014,'Dados Base'!$B:$K,8,FALSE)) * 100</f>
        <v>0.46857803468208098</v>
      </c>
      <c r="AL3014" s="72">
        <f>(SUMIFS('Banco de Indicadores Mun. (2)'!I:I,'Banco de Indicadores Mun. (2)'!B:B,'Banco de Indicadores - Mun. (1)'!B3014,'Banco de Indicadores Mun. (2)'!A:A,'Banco de Indicadores - Mun. (1)'!A3014) / VLOOKUP(D3014,'Dados Base'!$B:$K,9,FALSE)) * 100</f>
        <v>0.2258050139275766</v>
      </c>
      <c r="AM3014" s="72">
        <f>(SUMIFS('Banco de Indicadores Mun. (2)'!J:J,'Banco de Indicadores Mun. (2)'!B:B,'Banco de Indicadores - Mun. (1)'!B3014,'Banco de Indicadores Mun. (2)'!A:A,'Banco de Indicadores - Mun. (1)'!A3014) / VLOOKUP(D3014,'Dados Base'!$B:$K,7,FALSE)) * 100</f>
        <v>0</v>
      </c>
      <c r="AN3014" s="72">
        <f>(SUMIFS('Banco de Indicadores Mun. (2)'!K:K,'Banco de Indicadores Mun. (2)'!B:B,'Banco de Indicadores - Mun. (1)'!B3014,'Banco de Indicadores Mun. (2)'!A:A,'Banco de Indicadores - Mun. (1)'!A3014) / VLOOKUP(D3014,'Dados Base'!$B:$K,10,FALSE)) * 100</f>
        <v>1.8852093023255818</v>
      </c>
      <c r="AO3014" s="24">
        <v>0</v>
      </c>
      <c r="AP3014" s="25">
        <v>0</v>
      </c>
      <c r="AQ3014" s="17">
        <v>0</v>
      </c>
      <c r="AR3014" s="24">
        <v>7.2</v>
      </c>
      <c r="AS3014" s="22">
        <v>89</v>
      </c>
      <c r="AT3014" s="22">
        <v>89.000000000000014</v>
      </c>
      <c r="AU3014" s="22">
        <v>75.838926174496649</v>
      </c>
      <c r="AV3014" s="22">
        <v>8.25</v>
      </c>
      <c r="AW3014" s="21">
        <v>0</v>
      </c>
      <c r="AX3014" s="21">
        <v>0</v>
      </c>
      <c r="AY3014" s="116">
        <v>80.887414556185021</v>
      </c>
    </row>
    <row r="3015" spans="1:51" ht="15" x14ac:dyDescent="0.25">
      <c r="A3015" s="144">
        <v>2013</v>
      </c>
      <c r="B3015" s="77" t="s">
        <v>435</v>
      </c>
      <c r="C3015" s="78">
        <v>2</v>
      </c>
      <c r="D3015" s="77">
        <v>3538501</v>
      </c>
      <c r="E3015" s="78">
        <v>35385012</v>
      </c>
      <c r="F3015" s="78" t="str">
        <f t="shared" si="132"/>
        <v>353850122013</v>
      </c>
      <c r="G3015" s="96">
        <v>-0.66368347856153864</v>
      </c>
      <c r="H3015" s="80">
        <f t="shared" si="131"/>
        <v>13942</v>
      </c>
      <c r="I3015" s="91">
        <v>13065</v>
      </c>
      <c r="J3015" s="97">
        <v>877</v>
      </c>
      <c r="K3015" s="83">
        <f>(H3015)/VLOOKUP(D3015,'Dados Base'!$B:$K,6,FALSE)</f>
        <v>79.269956788719583</v>
      </c>
      <c r="L3015" s="88">
        <f t="shared" ref="L3015:L3078" si="133">(I3015/H3015)*100</f>
        <v>93.709654282025539</v>
      </c>
      <c r="M3015" s="85" t="s">
        <v>702</v>
      </c>
      <c r="N3015" s="92">
        <v>0.75700000000000001</v>
      </c>
      <c r="O3015" s="91">
        <v>44</v>
      </c>
      <c r="P3015" s="91" t="s">
        <v>691</v>
      </c>
      <c r="Q3015" s="91" t="s">
        <v>691</v>
      </c>
      <c r="R3015" s="91" t="s">
        <v>691</v>
      </c>
      <c r="S3015" s="91">
        <v>14</v>
      </c>
      <c r="T3015" s="87" t="s">
        <v>691</v>
      </c>
      <c r="U3015" s="87">
        <v>60</v>
      </c>
      <c r="V3015" s="87">
        <v>48</v>
      </c>
      <c r="W3015" s="85" t="s">
        <v>691</v>
      </c>
      <c r="X3015" s="146">
        <v>3.9039810710648146E-2</v>
      </c>
      <c r="Y3015" s="21">
        <v>9.36</v>
      </c>
      <c r="Z3015" s="147">
        <v>0</v>
      </c>
      <c r="AA3015" s="147">
        <v>722</v>
      </c>
      <c r="AB3015" s="21">
        <v>0</v>
      </c>
      <c r="AC3015" s="21">
        <v>0</v>
      </c>
      <c r="AD3015" s="153">
        <f>VLOOKUP(D3015,'Dados Base'!$B:$K,9,FALSE)*31536000/VLOOKUP($F3015,F:H,MATCH(H3014,F3014:AF3014,0),FALSE)</f>
        <v>5858.4306412279448</v>
      </c>
      <c r="AE3015" s="153">
        <f>VLOOKUP(D3015,'Dados Base'!$B:$K,10,FALSE)*31536000/VLOOKUP($F3015,F:H,MATCH(H3014,F3014:AF3014,0),FALSE)</f>
        <v>588.10500645531511</v>
      </c>
      <c r="AF3015" s="148">
        <v>91.99</v>
      </c>
      <c r="AG3015" s="21">
        <v>100</v>
      </c>
      <c r="AH3015" s="148">
        <v>91.99</v>
      </c>
      <c r="AI3015" s="148">
        <v>59.09</v>
      </c>
      <c r="AJ3015" s="148">
        <v>97.64</v>
      </c>
      <c r="AK3015" s="72">
        <f>(SUMIFS('Banco de Indicadores Mun. (2)'!I:I,'Banco de Indicadores Mun. (2)'!B:B,'Banco de Indicadores - Mun. (1)'!B3015,'Banco de Indicadores Mun. (2)'!A:A,'Banco de Indicadores - Mun. (1)'!A3015) / VLOOKUP(D3015,'Dados Base'!$B:$K,8,FALSE)) * 100</f>
        <v>10.275294642857141</v>
      </c>
      <c r="AL3015" s="72">
        <f>(SUMIFS('Banco de Indicadores Mun. (2)'!I:I,'Banco de Indicadores Mun. (2)'!B:B,'Banco de Indicadores - Mun. (1)'!B3015,'Banco de Indicadores Mun. (2)'!A:A,'Banco de Indicadores - Mun. (1)'!A3015) / VLOOKUP(D3015,'Dados Base'!$B:$K,9,FALSE)) * 100</f>
        <v>4.4433706563706563</v>
      </c>
      <c r="AM3015" s="72">
        <f>(SUMIFS('Banco de Indicadores Mun. (2)'!J:J,'Banco de Indicadores Mun. (2)'!B:B,'Banco de Indicadores - Mun. (1)'!B3015,'Banco de Indicadores Mun. (2)'!A:A,'Banco de Indicadores - Mun. (1)'!A3015) / VLOOKUP(D3015,'Dados Base'!$B:$K,7,FALSE)) * 100</f>
        <v>12.49353488372093</v>
      </c>
      <c r="AN3015" s="72">
        <f>(SUMIFS('Banco de Indicadores Mun. (2)'!K:K,'Banco de Indicadores Mun. (2)'!B:B,'Banco de Indicadores - Mun. (1)'!B3015,'Banco de Indicadores Mun. (2)'!A:A,'Banco de Indicadores - Mun. (1)'!A3015) / VLOOKUP(D3015,'Dados Base'!$B:$K,10,FALSE)) * 100</f>
        <v>2.9380384615384605</v>
      </c>
      <c r="AO3015" s="24">
        <v>1</v>
      </c>
      <c r="AP3015" s="25">
        <v>0</v>
      </c>
      <c r="AQ3015" s="17">
        <v>6</v>
      </c>
      <c r="AR3015" s="24">
        <v>8.3000000000000007</v>
      </c>
      <c r="AS3015" s="22">
        <v>76</v>
      </c>
      <c r="AT3015" s="22">
        <v>0</v>
      </c>
      <c r="AU3015" s="22">
        <v>0</v>
      </c>
      <c r="AV3015" s="22">
        <v>1.1399999999999999</v>
      </c>
      <c r="AW3015" s="21">
        <v>0</v>
      </c>
      <c r="AX3015" s="21">
        <v>0</v>
      </c>
      <c r="AY3015" s="116">
        <v>205.69098152666848</v>
      </c>
    </row>
    <row r="3016" spans="1:51" ht="15" x14ac:dyDescent="0.25">
      <c r="A3016" s="144">
        <v>2013</v>
      </c>
      <c r="B3016" s="77" t="s">
        <v>436</v>
      </c>
      <c r="C3016" s="78">
        <v>5</v>
      </c>
      <c r="D3016" s="77">
        <v>3538600</v>
      </c>
      <c r="E3016" s="78">
        <v>35386005</v>
      </c>
      <c r="F3016" s="78" t="str">
        <f t="shared" si="132"/>
        <v>353860052013</v>
      </c>
      <c r="G3016" s="96">
        <v>0.61508107258176903</v>
      </c>
      <c r="H3016" s="80">
        <f t="shared" si="131"/>
        <v>25455</v>
      </c>
      <c r="I3016" s="91">
        <v>25455</v>
      </c>
      <c r="J3016" s="97">
        <v>0</v>
      </c>
      <c r="K3016" s="83">
        <f>(H3016)/VLOOKUP(D3016,'Dados Base'!$B:$K,6,FALSE)</f>
        <v>66.16328334156421</v>
      </c>
      <c r="L3016" s="88">
        <f t="shared" si="133"/>
        <v>100</v>
      </c>
      <c r="M3016" s="85" t="s">
        <v>702</v>
      </c>
      <c r="N3016" s="92">
        <v>0.73899999999999999</v>
      </c>
      <c r="O3016" s="91">
        <v>94</v>
      </c>
      <c r="P3016" s="91" t="s">
        <v>691</v>
      </c>
      <c r="Q3016" s="91" t="s">
        <v>691</v>
      </c>
      <c r="R3016" s="91" t="s">
        <v>691</v>
      </c>
      <c r="S3016" s="91">
        <v>102</v>
      </c>
      <c r="T3016" s="87" t="s">
        <v>691</v>
      </c>
      <c r="U3016" s="87">
        <v>194</v>
      </c>
      <c r="V3016" s="87">
        <v>149</v>
      </c>
      <c r="W3016" s="85" t="s">
        <v>691</v>
      </c>
      <c r="X3016" s="146">
        <v>5.2689493055555557E-2</v>
      </c>
      <c r="Y3016" s="21">
        <v>21.1</v>
      </c>
      <c r="Z3016" s="147">
        <v>349</v>
      </c>
      <c r="AA3016" s="147">
        <v>1075</v>
      </c>
      <c r="AB3016" s="21">
        <v>2</v>
      </c>
      <c r="AC3016" s="21">
        <v>0</v>
      </c>
      <c r="AD3016" s="153">
        <f>VLOOKUP(D3016,'Dados Base'!$B:$K,9,FALSE)*31536000/VLOOKUP($F3016,F:H,MATCH(H3015,F3015:AF3015,0),FALSE)</f>
        <v>5971.4602239245723</v>
      </c>
      <c r="AE3016" s="153">
        <f>VLOOKUP(D3016,'Dados Base'!$B:$K,10,FALSE)*31536000/VLOOKUP($F3016,F:H,MATCH(H3015,F3015:AF3015,0),FALSE)</f>
        <v>780.50206246317043</v>
      </c>
      <c r="AF3016" s="148">
        <v>68</v>
      </c>
      <c r="AG3016" s="21">
        <v>100</v>
      </c>
      <c r="AH3016" s="148">
        <v>48.61</v>
      </c>
      <c r="AI3016" s="148">
        <v>21.68</v>
      </c>
      <c r="AJ3016" s="148">
        <v>68</v>
      </c>
      <c r="AK3016" s="72">
        <f>(SUMIFS('Banco de Indicadores Mun. (2)'!I:I,'Banco de Indicadores Mun. (2)'!B:B,'Banco de Indicadores - Mun. (1)'!B3016,'Banco de Indicadores Mun. (2)'!A:A,'Banco de Indicadores - Mun. (1)'!A3016) / VLOOKUP(D3016,'Dados Base'!$B:$K,8,FALSE)) * 100</f>
        <v>8.834390109890105</v>
      </c>
      <c r="AL3016" s="72">
        <f>(SUMIFS('Banco de Indicadores Mun. (2)'!I:I,'Banco de Indicadores Mun. (2)'!B:B,'Banco de Indicadores - Mun. (1)'!B3016,'Banco de Indicadores Mun. (2)'!A:A,'Banco de Indicadores - Mun. (1)'!A3016) / VLOOKUP(D3016,'Dados Base'!$B:$K,9,FALSE)) * 100</f>
        <v>3.3358070539419069</v>
      </c>
      <c r="AM3016" s="72">
        <f>(SUMIFS('Banco de Indicadores Mun. (2)'!J:J,'Banco de Indicadores Mun. (2)'!B:B,'Banco de Indicadores - Mun. (1)'!B3016,'Banco de Indicadores Mun. (2)'!A:A,'Banco de Indicadores - Mun. (1)'!A3016) / VLOOKUP(D3016,'Dados Base'!$B:$K,7,FALSE)) * 100</f>
        <v>12.992756302521006</v>
      </c>
      <c r="AN3016" s="72">
        <f>(SUMIFS('Banco de Indicadores Mun. (2)'!K:K,'Banco de Indicadores Mun. (2)'!B:B,'Banco de Indicadores - Mun. (1)'!B3016,'Banco de Indicadores Mun. (2)'!A:A,'Banco de Indicadores - Mun. (1)'!A3016) / VLOOKUP(D3016,'Dados Base'!$B:$K,10,FALSE)) * 100</f>
        <v>0.97969841269841229</v>
      </c>
      <c r="AO3016" s="24">
        <v>0</v>
      </c>
      <c r="AP3016" s="25">
        <v>0</v>
      </c>
      <c r="AQ3016" s="17">
        <v>0</v>
      </c>
      <c r="AR3016" s="24">
        <v>9.8000000000000007</v>
      </c>
      <c r="AS3016" s="22">
        <v>85</v>
      </c>
      <c r="AT3016" s="22">
        <v>25.5</v>
      </c>
      <c r="AU3016" s="22">
        <v>24.508426966292134</v>
      </c>
      <c r="AV3016" s="22">
        <v>3.82</v>
      </c>
      <c r="AW3016" s="21">
        <v>0</v>
      </c>
      <c r="AX3016" s="21">
        <v>0</v>
      </c>
      <c r="AY3016" s="116">
        <v>13.818139780543056</v>
      </c>
    </row>
    <row r="3017" spans="1:51" ht="15" x14ac:dyDescent="0.25">
      <c r="A3017" s="144">
        <v>2013</v>
      </c>
      <c r="B3017" s="77" t="s">
        <v>437</v>
      </c>
      <c r="C3017" s="78">
        <v>5</v>
      </c>
      <c r="D3017" s="77">
        <v>3538709</v>
      </c>
      <c r="E3017" s="78">
        <v>35387095</v>
      </c>
      <c r="F3017" s="78" t="str">
        <f t="shared" si="132"/>
        <v>353870952013</v>
      </c>
      <c r="G3017" s="96">
        <v>0.91538400461004255</v>
      </c>
      <c r="H3017" s="80">
        <f t="shared" si="131"/>
        <v>372553</v>
      </c>
      <c r="I3017" s="91">
        <v>365125</v>
      </c>
      <c r="J3017" s="97">
        <v>7428</v>
      </c>
      <c r="K3017" s="83">
        <f>(H3017)/VLOOKUP(D3017,'Dados Base'!$B:$K,6,FALSE)</f>
        <v>272.03379310848408</v>
      </c>
      <c r="L3017" s="88">
        <f t="shared" si="133"/>
        <v>98.006189723341379</v>
      </c>
      <c r="M3017" s="85" t="s">
        <v>702</v>
      </c>
      <c r="N3017" s="92">
        <v>0.78500000000000003</v>
      </c>
      <c r="O3017" s="91">
        <v>286</v>
      </c>
      <c r="P3017" s="91" t="s">
        <v>691</v>
      </c>
      <c r="Q3017" s="91" t="s">
        <v>691</v>
      </c>
      <c r="R3017" s="91" t="s">
        <v>691</v>
      </c>
      <c r="S3017" s="91">
        <v>1224</v>
      </c>
      <c r="T3017" s="87" t="s">
        <v>691</v>
      </c>
      <c r="U3017" s="87">
        <v>4659</v>
      </c>
      <c r="V3017" s="87">
        <v>4177</v>
      </c>
      <c r="W3017" s="85" t="s">
        <v>691</v>
      </c>
      <c r="X3017" s="146">
        <v>1.2975093919456018</v>
      </c>
      <c r="Y3017" s="21">
        <v>339.31</v>
      </c>
      <c r="Z3017" s="147">
        <v>12549</v>
      </c>
      <c r="AA3017" s="147">
        <v>7810</v>
      </c>
      <c r="AB3017" s="21">
        <v>40</v>
      </c>
      <c r="AC3017" s="21">
        <v>1</v>
      </c>
      <c r="AD3017" s="153">
        <f>VLOOKUP(D3017,'Dados Base'!$B:$K,9,FALSE)*31536000/VLOOKUP($F3017,F:H,MATCH(H3016,F3016:AF3016,0),FALSE)</f>
        <v>1343.369453473734</v>
      </c>
      <c r="AE3017" s="153">
        <f>VLOOKUP(D3017,'Dados Base'!$B:$K,10,FALSE)*31536000/VLOOKUP($F3017,F:H,MATCH(H3016,F3016:AF3016,0),FALSE)</f>
        <v>182.84045491513959</v>
      </c>
      <c r="AF3017" s="148">
        <v>99.97</v>
      </c>
      <c r="AG3017" s="21">
        <v>100</v>
      </c>
      <c r="AH3017" s="148">
        <v>99.95</v>
      </c>
      <c r="AI3017" s="148">
        <v>48.09</v>
      </c>
      <c r="AJ3017" s="148">
        <v>99.47</v>
      </c>
      <c r="AK3017" s="72">
        <f>(SUMIFS('Banco de Indicadores Mun. (2)'!I:I,'Banco de Indicadores Mun. (2)'!B:B,'Banco de Indicadores - Mun. (1)'!B3017,'Banco de Indicadores Mun. (2)'!A:A,'Banco de Indicadores - Mun. (1)'!A3017) / VLOOKUP(D3017,'Dados Base'!$B:$K,8,FALSE)) * 100</f>
        <v>60.449635294117655</v>
      </c>
      <c r="AL3017" s="72">
        <f>(SUMIFS('Banco de Indicadores Mun. (2)'!I:I,'Banco de Indicadores Mun. (2)'!B:B,'Banco de Indicadores - Mun. (1)'!B3017,'Banco de Indicadores Mun. (2)'!A:A,'Banco de Indicadores - Mun. (1)'!A3017) / VLOOKUP(D3017,'Dados Base'!$B:$K,9,FALSE)) * 100</f>
        <v>22.66385192186516</v>
      </c>
      <c r="AM3017" s="72">
        <f>(SUMIFS('Banco de Indicadores Mun. (2)'!J:J,'Banco de Indicadores Mun. (2)'!B:B,'Banco de Indicadores - Mun. (1)'!B3017,'Banco de Indicadores Mun. (2)'!A:A,'Banco de Indicadores - Mun. (1)'!A3017) / VLOOKUP(D3017,'Dados Base'!$B:$K,7,FALSE)) * 100</f>
        <v>93.13312664907653</v>
      </c>
      <c r="AN3017" s="72">
        <f>(SUMIFS('Banco de Indicadores Mun. (2)'!K:K,'Banco de Indicadores Mun. (2)'!B:B,'Banco de Indicadores - Mun. (1)'!B3017,'Banco de Indicadores Mun. (2)'!A:A,'Banco de Indicadores - Mun. (1)'!A3017) / VLOOKUP(D3017,'Dados Base'!$B:$K,10,FALSE)) * 100</f>
        <v>3.1022129629629633</v>
      </c>
      <c r="AO3017" s="24">
        <v>2</v>
      </c>
      <c r="AP3017" s="25">
        <v>0</v>
      </c>
      <c r="AQ3017" s="17">
        <v>0</v>
      </c>
      <c r="AR3017" s="24">
        <v>9.8000000000000007</v>
      </c>
      <c r="AS3017" s="22">
        <v>99</v>
      </c>
      <c r="AT3017" s="22">
        <v>75.239999999999995</v>
      </c>
      <c r="AU3017" s="22">
        <v>61.638587356942878</v>
      </c>
      <c r="AV3017" s="22">
        <v>7.13</v>
      </c>
      <c r="AW3017" s="21">
        <v>9</v>
      </c>
      <c r="AX3017" s="21">
        <v>1</v>
      </c>
      <c r="AY3017" s="116">
        <v>156.06672710605244</v>
      </c>
    </row>
    <row r="3018" spans="1:51" ht="15" x14ac:dyDescent="0.25">
      <c r="A3018" s="144">
        <v>2013</v>
      </c>
      <c r="B3018" s="77" t="s">
        <v>438</v>
      </c>
      <c r="C3018" s="78">
        <v>14</v>
      </c>
      <c r="D3018" s="77">
        <v>3538808</v>
      </c>
      <c r="E3018" s="78">
        <v>353880814</v>
      </c>
      <c r="F3018" s="78" t="str">
        <f t="shared" si="132"/>
        <v>3538808142013</v>
      </c>
      <c r="G3018" s="96">
        <v>8.5227082880878768E-2</v>
      </c>
      <c r="H3018" s="80">
        <f t="shared" si="131"/>
        <v>28528</v>
      </c>
      <c r="I3018" s="91">
        <v>25858</v>
      </c>
      <c r="J3018" s="97">
        <v>2670</v>
      </c>
      <c r="K3018" s="83">
        <f>(H3018)/VLOOKUP(D3018,'Dados Base'!$B:$K,6,FALSE)</f>
        <v>56.465372206717731</v>
      </c>
      <c r="L3018" s="88">
        <f t="shared" si="133"/>
        <v>90.640773976444194</v>
      </c>
      <c r="M3018" s="85" t="s">
        <v>702</v>
      </c>
      <c r="N3018" s="92">
        <v>0.75800000000000001</v>
      </c>
      <c r="O3018" s="91">
        <v>198</v>
      </c>
      <c r="P3018" s="91" t="s">
        <v>691</v>
      </c>
      <c r="Q3018" s="91" t="s">
        <v>691</v>
      </c>
      <c r="R3018" s="91" t="s">
        <v>691</v>
      </c>
      <c r="S3018" s="91">
        <v>78</v>
      </c>
      <c r="T3018" s="87" t="s">
        <v>691</v>
      </c>
      <c r="U3018" s="87">
        <v>375</v>
      </c>
      <c r="V3018" s="87">
        <v>276</v>
      </c>
      <c r="W3018" s="85" t="s">
        <v>691</v>
      </c>
      <c r="X3018" s="146">
        <v>8.1246291185185185E-2</v>
      </c>
      <c r="Y3018" s="21">
        <v>21.24</v>
      </c>
      <c r="Z3018" s="147">
        <v>1070</v>
      </c>
      <c r="AA3018" s="147">
        <v>364</v>
      </c>
      <c r="AB3018" s="21">
        <v>2</v>
      </c>
      <c r="AC3018" s="21">
        <v>0</v>
      </c>
      <c r="AD3018" s="153">
        <f>VLOOKUP(D3018,'Dados Base'!$B:$K,9,FALSE)*31536000/VLOOKUP($F3018,F:H,MATCH(H3017,F3017:AF3017,0),FALSE)</f>
        <v>6245.7375210319688</v>
      </c>
      <c r="AE3018" s="153">
        <f>VLOOKUP(D3018,'Dados Base'!$B:$K,10,FALSE)*31536000/VLOOKUP($F3018,F:H,MATCH(H3017,F3017:AF3017,0),FALSE)</f>
        <v>762.75378575434661</v>
      </c>
      <c r="AF3018" s="148">
        <v>93.56</v>
      </c>
      <c r="AG3018" s="21">
        <v>100</v>
      </c>
      <c r="AH3018" s="148">
        <v>90.81</v>
      </c>
      <c r="AI3018" s="148">
        <v>31.15</v>
      </c>
      <c r="AJ3018" s="148">
        <v>100</v>
      </c>
      <c r="AK3018" s="72">
        <f>(SUMIFS('Banco de Indicadores Mun. (2)'!I:I,'Banco de Indicadores Mun. (2)'!B:B,'Banco de Indicadores - Mun. (1)'!B3018,'Banco de Indicadores Mun. (2)'!A:A,'Banco de Indicadores - Mun. (1)'!A3018) / VLOOKUP(D3018,'Dados Base'!$B:$K,8,FALSE)) * 100</f>
        <v>4.3633031496062982</v>
      </c>
      <c r="AL3018" s="72">
        <f>(SUMIFS('Banco de Indicadores Mun. (2)'!I:I,'Banco de Indicadores Mun. (2)'!B:B,'Banco de Indicadores - Mun. (1)'!B3018,'Banco de Indicadores Mun. (2)'!A:A,'Banco de Indicadores - Mun. (1)'!A3018) / VLOOKUP(D3018,'Dados Base'!$B:$K,9,FALSE)) * 100</f>
        <v>1.9615557522123888</v>
      </c>
      <c r="AM3018" s="72">
        <f>(SUMIFS('Banco de Indicadores Mun. (2)'!J:J,'Banco de Indicadores Mun. (2)'!B:B,'Banco de Indicadores - Mun. (1)'!B3018,'Banco de Indicadores Mun. (2)'!A:A,'Banco de Indicadores - Mun. (1)'!A3018) / VLOOKUP(D3018,'Dados Base'!$B:$K,7,FALSE)) * 100</f>
        <v>5.9027621621621602</v>
      </c>
      <c r="AN3018" s="72">
        <f>(SUMIFS('Banco de Indicadores Mun. (2)'!K:K,'Banco de Indicadores Mun. (2)'!B:B,'Banco de Indicadores - Mun. (1)'!B3018,'Banco de Indicadores Mun. (2)'!A:A,'Banco de Indicadores - Mun. (1)'!A3018) / VLOOKUP(D3018,'Dados Base'!$B:$K,10,FALSE)) * 100</f>
        <v>0.23576811594202898</v>
      </c>
      <c r="AO3018" s="24">
        <v>0</v>
      </c>
      <c r="AP3018" s="25">
        <v>0</v>
      </c>
      <c r="AQ3018" s="17">
        <v>0</v>
      </c>
      <c r="AR3018" s="24">
        <v>7.4</v>
      </c>
      <c r="AS3018" s="22">
        <v>97</v>
      </c>
      <c r="AT3018" s="22">
        <v>92.15</v>
      </c>
      <c r="AU3018" s="22">
        <v>74.616457461645751</v>
      </c>
      <c r="AV3018" s="22">
        <v>8.0299999999999994</v>
      </c>
      <c r="AW3018" s="21">
        <v>0</v>
      </c>
      <c r="AX3018" s="21">
        <v>0</v>
      </c>
      <c r="AY3018" s="116">
        <v>1.0565989857036182</v>
      </c>
    </row>
    <row r="3019" spans="1:51" ht="15" x14ac:dyDescent="0.25">
      <c r="A3019" s="144">
        <v>2013</v>
      </c>
      <c r="B3019" s="77" t="s">
        <v>439</v>
      </c>
      <c r="C3019" s="78">
        <v>16</v>
      </c>
      <c r="D3019" s="77">
        <v>3538907</v>
      </c>
      <c r="E3019" s="78">
        <v>353890716</v>
      </c>
      <c r="F3019" s="78" t="str">
        <f t="shared" si="132"/>
        <v>3538907162013</v>
      </c>
      <c r="G3019" s="96">
        <v>0.92325893105569268</v>
      </c>
      <c r="H3019" s="80">
        <f t="shared" si="131"/>
        <v>22937</v>
      </c>
      <c r="I3019" s="91">
        <v>18727</v>
      </c>
      <c r="J3019" s="97">
        <v>4210</v>
      </c>
      <c r="K3019" s="83">
        <f>(H3019)/VLOOKUP(D3019,'Dados Base'!$B:$K,6,FALSE)</f>
        <v>27.99140866211879</v>
      </c>
      <c r="L3019" s="88">
        <f t="shared" si="133"/>
        <v>81.645376465972006</v>
      </c>
      <c r="M3019" s="85" t="s">
        <v>702</v>
      </c>
      <c r="N3019" s="92">
        <v>0.749</v>
      </c>
      <c r="O3019" s="91">
        <v>165</v>
      </c>
      <c r="P3019" s="91" t="s">
        <v>691</v>
      </c>
      <c r="Q3019" s="91" t="s">
        <v>691</v>
      </c>
      <c r="R3019" s="91" t="s">
        <v>691</v>
      </c>
      <c r="S3019" s="91">
        <v>24</v>
      </c>
      <c r="T3019" s="87" t="s">
        <v>691</v>
      </c>
      <c r="U3019" s="87">
        <v>218</v>
      </c>
      <c r="V3019" s="87">
        <v>152</v>
      </c>
      <c r="W3019" s="85" t="s">
        <v>691</v>
      </c>
      <c r="X3019" s="146">
        <v>6.8625884605324081E-2</v>
      </c>
      <c r="Y3019" s="21">
        <v>13.75</v>
      </c>
      <c r="Z3019" s="147">
        <v>0</v>
      </c>
      <c r="AA3019" s="147">
        <v>1060</v>
      </c>
      <c r="AB3019" s="21">
        <v>0</v>
      </c>
      <c r="AC3019" s="21">
        <v>0</v>
      </c>
      <c r="AD3019" s="153">
        <f>VLOOKUP(D3019,'Dados Base'!$B:$K,9,FALSE)*31536000/VLOOKUP($F3019,F:H,MATCH(H3018,F3018:AF3018,0),FALSE)</f>
        <v>8373.1194140471725</v>
      </c>
      <c r="AE3019" s="153">
        <f>VLOOKUP(D3019,'Dados Base'!$B:$K,10,FALSE)*31536000/VLOOKUP($F3019,F:H,MATCH(H3018,F3018:AF3018,0),FALSE)</f>
        <v>852.43580241531129</v>
      </c>
      <c r="AF3019" s="148">
        <v>98.29</v>
      </c>
      <c r="AG3019" s="21">
        <v>81.489999999999995</v>
      </c>
      <c r="AH3019" s="148">
        <v>90.38</v>
      </c>
      <c r="AI3019" s="148">
        <v>11.13</v>
      </c>
      <c r="AJ3019" s="148">
        <v>100</v>
      </c>
      <c r="AK3019" s="72">
        <f>(SUMIFS('Banco de Indicadores Mun. (2)'!I:I,'Banco de Indicadores Mun. (2)'!B:B,'Banco de Indicadores - Mun. (1)'!B3019,'Banco de Indicadores Mun. (2)'!A:A,'Banco de Indicadores - Mun. (1)'!A3019) / VLOOKUP(D3019,'Dados Base'!$B:$K,8,FALSE)) * 100</f>
        <v>11.102629482071713</v>
      </c>
      <c r="AL3019" s="72">
        <f>(SUMIFS('Banco de Indicadores Mun. (2)'!I:I,'Banco de Indicadores Mun. (2)'!B:B,'Banco de Indicadores - Mun. (1)'!B3019,'Banco de Indicadores Mun. (2)'!A:A,'Banco de Indicadores - Mun. (1)'!A3019) / VLOOKUP(D3019,'Dados Base'!$B:$K,9,FALSE)) * 100</f>
        <v>4.575960591133005</v>
      </c>
      <c r="AM3019" s="72">
        <f>(SUMIFS('Banco de Indicadores Mun. (2)'!J:J,'Banco de Indicadores Mun. (2)'!B:B,'Banco de Indicadores - Mun. (1)'!B3019,'Banco de Indicadores Mun. (2)'!A:A,'Banco de Indicadores - Mun. (1)'!A3019) / VLOOKUP(D3019,'Dados Base'!$B:$K,7,FALSE)) * 100</f>
        <v>14.50262433862434</v>
      </c>
      <c r="AN3019" s="72">
        <f>(SUMIFS('Banco de Indicadores Mun. (2)'!K:K,'Banco de Indicadores Mun. (2)'!B:B,'Banco de Indicadores - Mun. (1)'!B3019,'Banco de Indicadores Mun. (2)'!A:A,'Banco de Indicadores - Mun. (1)'!A3019) / VLOOKUP(D3019,'Dados Base'!$B:$K,10,FALSE)) * 100</f>
        <v>0.73812903225806481</v>
      </c>
      <c r="AO3019" s="24">
        <v>0</v>
      </c>
      <c r="AP3019" s="25">
        <v>0</v>
      </c>
      <c r="AQ3019" s="17">
        <v>0</v>
      </c>
      <c r="AR3019" s="24">
        <v>7.1</v>
      </c>
      <c r="AS3019" s="22">
        <v>95</v>
      </c>
      <c r="AT3019" s="22">
        <v>0</v>
      </c>
      <c r="AU3019" s="22">
        <v>0</v>
      </c>
      <c r="AV3019" s="22">
        <v>1.43</v>
      </c>
      <c r="AW3019" s="21">
        <v>0</v>
      </c>
      <c r="AX3019" s="21">
        <v>0</v>
      </c>
      <c r="AY3019" s="116">
        <v>230.4866697040199</v>
      </c>
    </row>
    <row r="3020" spans="1:51" ht="15" x14ac:dyDescent="0.25">
      <c r="A3020" s="144">
        <v>2013</v>
      </c>
      <c r="B3020" s="77" t="s">
        <v>440</v>
      </c>
      <c r="C3020" s="78">
        <v>15</v>
      </c>
      <c r="D3020" s="77">
        <v>3539004</v>
      </c>
      <c r="E3020" s="78">
        <v>353900415</v>
      </c>
      <c r="F3020" s="78" t="str">
        <f t="shared" si="132"/>
        <v>3539004152013</v>
      </c>
      <c r="G3020" s="96">
        <v>0.44064124245180025</v>
      </c>
      <c r="H3020" s="80">
        <f t="shared" si="131"/>
        <v>10694</v>
      </c>
      <c r="I3020" s="91">
        <v>9673</v>
      </c>
      <c r="J3020" s="97">
        <v>1021</v>
      </c>
      <c r="K3020" s="83">
        <f>(H3020)/VLOOKUP(D3020,'Dados Base'!$B:$K,6,FALSE)</f>
        <v>49.557440103804623</v>
      </c>
      <c r="L3020" s="88">
        <f t="shared" si="133"/>
        <v>90.452590237516361</v>
      </c>
      <c r="M3020" s="85" t="s">
        <v>702</v>
      </c>
      <c r="N3020" s="92">
        <v>0.75600000000000001</v>
      </c>
      <c r="O3020" s="91">
        <v>101</v>
      </c>
      <c r="P3020" s="91" t="s">
        <v>691</v>
      </c>
      <c r="Q3020" s="91" t="s">
        <v>691</v>
      </c>
      <c r="R3020" s="91" t="s">
        <v>691</v>
      </c>
      <c r="S3020" s="91">
        <v>15</v>
      </c>
      <c r="T3020" s="87" t="s">
        <v>691</v>
      </c>
      <c r="U3020" s="87">
        <v>159</v>
      </c>
      <c r="V3020" s="87">
        <v>128</v>
      </c>
      <c r="W3020" s="85" t="s">
        <v>691</v>
      </c>
      <c r="X3020" s="146">
        <v>3.255233796296296E-2</v>
      </c>
      <c r="Y3020" s="21">
        <v>6.98</v>
      </c>
      <c r="Z3020" s="147">
        <v>393</v>
      </c>
      <c r="AA3020" s="147">
        <v>145</v>
      </c>
      <c r="AB3020" s="21">
        <v>2</v>
      </c>
      <c r="AC3020" s="21">
        <v>0</v>
      </c>
      <c r="AD3020" s="153">
        <f>VLOOKUP(D3020,'Dados Base'!$B:$K,9,FALSE)*31536000/VLOOKUP($F3020,F:H,MATCH(H3019,F3019:AF3019,0),FALSE)</f>
        <v>4806.7776323171875</v>
      </c>
      <c r="AE3020" s="153">
        <f>VLOOKUP(D3020,'Dados Base'!$B:$K,10,FALSE)*31536000/VLOOKUP($F3020,F:H,MATCH(H3019,F3019:AF3019,0),FALSE)</f>
        <v>530.80979988778768</v>
      </c>
      <c r="AF3020" s="148">
        <v>100</v>
      </c>
      <c r="AG3020" s="21">
        <v>89.7</v>
      </c>
      <c r="AH3020" s="148">
        <v>89.7</v>
      </c>
      <c r="AI3020" s="148">
        <v>16.170000000000002</v>
      </c>
      <c r="AJ3020" s="148">
        <v>100</v>
      </c>
      <c r="AK3020" s="72">
        <f>(SUMIFS('Banco de Indicadores Mun. (2)'!I:I,'Banco de Indicadores Mun. (2)'!B:B,'Banco de Indicadores - Mun. (1)'!B3020,'Banco de Indicadores Mun. (2)'!A:A,'Banco de Indicadores - Mun. (1)'!A3020) / VLOOKUP(D3020,'Dados Base'!$B:$K,8,FALSE)) * 100</f>
        <v>87.147999999999968</v>
      </c>
      <c r="AL3020" s="72">
        <f>(SUMIFS('Banco de Indicadores Mun. (2)'!I:I,'Banco de Indicadores Mun. (2)'!B:B,'Banco de Indicadores - Mun. (1)'!B3020,'Banco de Indicadores Mun. (2)'!A:A,'Banco de Indicadores - Mun. (1)'!A3020) / VLOOKUP(D3020,'Dados Base'!$B:$K,9,FALSE)) * 100</f>
        <v>28.336466257668707</v>
      </c>
      <c r="AM3020" s="72">
        <f>(SUMIFS('Banco de Indicadores Mun. (2)'!J:J,'Banco de Indicadores Mun. (2)'!B:B,'Banco de Indicadores - Mun. (1)'!B3020,'Banco de Indicadores Mun. (2)'!A:A,'Banco de Indicadores - Mun. (1)'!A3020) / VLOOKUP(D3020,'Dados Base'!$B:$K,7,FALSE)) * 100</f>
        <v>85.887457142857144</v>
      </c>
      <c r="AN3020" s="72">
        <f>(SUMIFS('Banco de Indicadores Mun. (2)'!K:K,'Banco de Indicadores Mun. (2)'!B:B,'Banco de Indicadores - Mun. (1)'!B3020,'Banco de Indicadores Mun. (2)'!A:A,'Banco de Indicadores - Mun. (1)'!A3020) / VLOOKUP(D3020,'Dados Base'!$B:$K,10,FALSE)) * 100</f>
        <v>89.599055555555481</v>
      </c>
      <c r="AO3020" s="24">
        <v>0</v>
      </c>
      <c r="AP3020" s="25">
        <v>0</v>
      </c>
      <c r="AQ3020" s="17">
        <v>0</v>
      </c>
      <c r="AR3020" s="24">
        <v>9.3000000000000007</v>
      </c>
      <c r="AS3020" s="22">
        <v>100</v>
      </c>
      <c r="AT3020" s="22">
        <v>100</v>
      </c>
      <c r="AU3020" s="22">
        <v>73.048327137546465</v>
      </c>
      <c r="AV3020" s="22">
        <v>8.25</v>
      </c>
      <c r="AW3020" s="21">
        <v>0</v>
      </c>
      <c r="AX3020" s="21">
        <v>0</v>
      </c>
      <c r="AY3020" s="116">
        <v>77.99171866512448</v>
      </c>
    </row>
    <row r="3021" spans="1:51" ht="15" x14ac:dyDescent="0.25">
      <c r="A3021" s="144">
        <v>2013</v>
      </c>
      <c r="B3021" s="77" t="s">
        <v>441</v>
      </c>
      <c r="C3021" s="78">
        <v>6</v>
      </c>
      <c r="D3021" s="77">
        <v>3539103</v>
      </c>
      <c r="E3021" s="78">
        <v>35391036</v>
      </c>
      <c r="F3021" s="78" t="str">
        <f t="shared" si="132"/>
        <v>353910362013</v>
      </c>
      <c r="G3021" s="96">
        <v>2.183676116199984</v>
      </c>
      <c r="H3021" s="80">
        <f t="shared" si="131"/>
        <v>16605</v>
      </c>
      <c r="I3021" s="91">
        <v>16605</v>
      </c>
      <c r="J3021" s="97">
        <v>0</v>
      </c>
      <c r="K3021" s="83">
        <f>(H3021)/VLOOKUP(D3021,'Dados Base'!$B:$K,6,FALSE)</f>
        <v>153.38075004618511</v>
      </c>
      <c r="L3021" s="88">
        <f t="shared" si="133"/>
        <v>100</v>
      </c>
      <c r="M3021" s="85" t="s">
        <v>702</v>
      </c>
      <c r="N3021" s="92">
        <v>0.72699999999999998</v>
      </c>
      <c r="O3021" s="91">
        <v>1</v>
      </c>
      <c r="P3021" s="91" t="s">
        <v>691</v>
      </c>
      <c r="Q3021" s="91" t="s">
        <v>691</v>
      </c>
      <c r="R3021" s="91" t="s">
        <v>691</v>
      </c>
      <c r="S3021" s="91">
        <v>19</v>
      </c>
      <c r="T3021" s="87" t="s">
        <v>691</v>
      </c>
      <c r="U3021" s="87">
        <v>58</v>
      </c>
      <c r="V3021" s="87">
        <v>56</v>
      </c>
      <c r="W3021" s="85" t="s">
        <v>691</v>
      </c>
      <c r="X3021" s="146">
        <v>4.1598792187499997E-2</v>
      </c>
      <c r="Y3021" s="21">
        <v>11.96</v>
      </c>
      <c r="Z3021" s="147">
        <v>196</v>
      </c>
      <c r="AA3021" s="147">
        <v>727</v>
      </c>
      <c r="AB3021" s="21">
        <v>0</v>
      </c>
      <c r="AC3021" s="21">
        <v>0</v>
      </c>
      <c r="AD3021" s="153">
        <f>VLOOKUP(D3021,'Dados Base'!$B:$K,9,FALSE)*31536000/VLOOKUP($F3021,F:H,MATCH(H3020,F3020:AF3020,0),FALSE)</f>
        <v>2696.8455284552847</v>
      </c>
      <c r="AE3021" s="153">
        <f>VLOOKUP(D3021,'Dados Base'!$B:$K,10,FALSE)*31536000/VLOOKUP($F3021,F:H,MATCH(H3020,F3020:AF3020,0),FALSE)</f>
        <v>398.82926829268297</v>
      </c>
      <c r="AF3021" s="148">
        <v>82.3</v>
      </c>
      <c r="AG3021" s="21" t="s">
        <v>692</v>
      </c>
      <c r="AH3021" s="148">
        <v>44.78</v>
      </c>
      <c r="AI3021" s="148">
        <v>52.6</v>
      </c>
      <c r="AJ3021" s="148">
        <v>82.3</v>
      </c>
      <c r="AK3021" s="72">
        <f>(SUMIFS('Banco de Indicadores Mun. (2)'!I:I,'Banco de Indicadores Mun. (2)'!B:B,'Banco de Indicadores - Mun. (1)'!B3021,'Banco de Indicadores Mun. (2)'!A:A,'Banco de Indicadores - Mun. (1)'!A3021) / VLOOKUP(D3021,'Dados Base'!$B:$K,8,FALSE)) * 100</f>
        <v>11.943407407407408</v>
      </c>
      <c r="AL3021" s="72">
        <f>(SUMIFS('Banco de Indicadores Mun. (2)'!I:I,'Banco de Indicadores Mun. (2)'!B:B,'Banco de Indicadores - Mun. (1)'!B3021,'Banco de Indicadores Mun. (2)'!A:A,'Banco de Indicadores - Mun. (1)'!A3021) / VLOOKUP(D3021,'Dados Base'!$B:$K,9,FALSE)) * 100</f>
        <v>4.5418591549295781</v>
      </c>
      <c r="AM3021" s="72">
        <f>(SUMIFS('Banco de Indicadores Mun. (2)'!J:J,'Banco de Indicadores Mun. (2)'!B:B,'Banco de Indicadores - Mun. (1)'!B3021,'Banco de Indicadores Mun. (2)'!A:A,'Banco de Indicadores - Mun. (1)'!A3021) / VLOOKUP(D3021,'Dados Base'!$B:$K,7,FALSE)) * 100</f>
        <v>4.7593333333333332</v>
      </c>
      <c r="AN3021" s="72">
        <f>(SUMIFS('Banco de Indicadores Mun. (2)'!K:K,'Banco de Indicadores Mun. (2)'!B:B,'Banco de Indicadores - Mun. (1)'!B3021,'Banco de Indicadores Mun. (2)'!A:A,'Banco de Indicadores - Mun. (1)'!A3021) / VLOOKUP(D3021,'Dados Base'!$B:$K,10,FALSE)) * 100</f>
        <v>23.232666666666667</v>
      </c>
      <c r="AO3021" s="24">
        <v>0</v>
      </c>
      <c r="AP3021" s="25">
        <v>0</v>
      </c>
      <c r="AQ3021" s="17">
        <v>0</v>
      </c>
      <c r="AR3021" s="24">
        <v>8.5</v>
      </c>
      <c r="AS3021" s="22">
        <v>41</v>
      </c>
      <c r="AT3021" s="22">
        <v>22.14</v>
      </c>
      <c r="AU3021" s="22">
        <v>21.235102925243769</v>
      </c>
      <c r="AV3021" s="22">
        <v>2.81</v>
      </c>
      <c r="AW3021" s="21">
        <v>0</v>
      </c>
      <c r="AX3021" s="21">
        <v>0</v>
      </c>
      <c r="AY3021" s="116">
        <v>144.81672602650946</v>
      </c>
    </row>
    <row r="3022" spans="1:51" ht="15" x14ac:dyDescent="0.25">
      <c r="A3022" s="144">
        <v>2013</v>
      </c>
      <c r="B3022" s="77" t="s">
        <v>442</v>
      </c>
      <c r="C3022" s="78">
        <v>22</v>
      </c>
      <c r="D3022" s="77">
        <v>3539202</v>
      </c>
      <c r="E3022" s="78">
        <v>353920222</v>
      </c>
      <c r="F3022" s="78" t="str">
        <f t="shared" si="132"/>
        <v>3539202222013</v>
      </c>
      <c r="G3022" s="96">
        <v>1.0119418959548598</v>
      </c>
      <c r="H3022" s="80">
        <f t="shared" si="131"/>
        <v>25443</v>
      </c>
      <c r="I3022" s="91">
        <v>24252</v>
      </c>
      <c r="J3022" s="97">
        <v>1191</v>
      </c>
      <c r="K3022" s="83">
        <f>(H3022)/VLOOKUP(D3022,'Dados Base'!$B:$K,6,FALSE)</f>
        <v>52.918053244592343</v>
      </c>
      <c r="L3022" s="88">
        <f t="shared" si="133"/>
        <v>95.318948237236185</v>
      </c>
      <c r="M3022" s="85" t="s">
        <v>702</v>
      </c>
      <c r="N3022" s="92">
        <v>0.77600000000000002</v>
      </c>
      <c r="O3022" s="91">
        <v>88</v>
      </c>
      <c r="P3022" s="91" t="s">
        <v>691</v>
      </c>
      <c r="Q3022" s="91" t="s">
        <v>691</v>
      </c>
      <c r="R3022" s="91" t="s">
        <v>691</v>
      </c>
      <c r="S3022" s="91">
        <v>32</v>
      </c>
      <c r="T3022" s="87" t="s">
        <v>691</v>
      </c>
      <c r="U3022" s="87">
        <v>292</v>
      </c>
      <c r="V3022" s="87">
        <v>184</v>
      </c>
      <c r="W3022" s="85" t="s">
        <v>691</v>
      </c>
      <c r="X3022" s="146">
        <v>7.7448020833333339E-2</v>
      </c>
      <c r="Y3022" s="21">
        <v>17.39</v>
      </c>
      <c r="Z3022" s="147">
        <v>1019</v>
      </c>
      <c r="AA3022" s="147">
        <v>322</v>
      </c>
      <c r="AB3022" s="21">
        <v>2</v>
      </c>
      <c r="AC3022" s="21">
        <v>0</v>
      </c>
      <c r="AD3022" s="153">
        <f>VLOOKUP(D3022,'Dados Base'!$B:$K,9,FALSE)*31536000/VLOOKUP($F3022,F:H,MATCH(H3021,F3021:AF3021,0),FALSE)</f>
        <v>4486.9048461266357</v>
      </c>
      <c r="AE3022" s="153">
        <f>VLOOKUP(D3022,'Dados Base'!$B:$K,10,FALSE)*31536000/VLOOKUP($F3022,F:H,MATCH(H3021,F3021:AF3021,0),FALSE)</f>
        <v>619.73823841528122</v>
      </c>
      <c r="AF3022" s="148">
        <v>100</v>
      </c>
      <c r="AG3022" s="21">
        <v>96.68</v>
      </c>
      <c r="AH3022" s="148">
        <v>95.01</v>
      </c>
      <c r="AI3022" s="148">
        <v>19.43</v>
      </c>
      <c r="AJ3022" s="148">
        <v>100</v>
      </c>
      <c r="AK3022" s="72">
        <f>(SUMIFS('Banco de Indicadores Mun. (2)'!I:I,'Banco de Indicadores Mun. (2)'!B:B,'Banco de Indicadores - Mun. (1)'!B3022,'Banco de Indicadores Mun. (2)'!A:A,'Banco de Indicadores - Mun. (1)'!A3022) / VLOOKUP(D3022,'Dados Base'!$B:$K,8,FALSE)) * 100</f>
        <v>1.1165434782608696</v>
      </c>
      <c r="AL3022" s="72">
        <f>(SUMIFS('Banco de Indicadores Mun. (2)'!I:I,'Banco de Indicadores Mun. (2)'!B:B,'Banco de Indicadores - Mun. (1)'!B3022,'Banco de Indicadores Mun. (2)'!A:A,'Banco de Indicadores - Mun. (1)'!A3022) / VLOOKUP(D3022,'Dados Base'!$B:$K,9,FALSE)) * 100</f>
        <v>0.56752486187845319</v>
      </c>
      <c r="AM3022" s="72">
        <f>(SUMIFS('Banco de Indicadores Mun. (2)'!J:J,'Banco de Indicadores Mun. (2)'!B:B,'Banco de Indicadores - Mun. (1)'!B3022,'Banco de Indicadores Mun. (2)'!A:A,'Banco de Indicadores - Mun. (1)'!A3022) / VLOOKUP(D3022,'Dados Base'!$B:$K,7,FALSE)) * 100</f>
        <v>8.7059701492537306E-2</v>
      </c>
      <c r="AN3022" s="72">
        <f>(SUMIFS('Banco de Indicadores Mun. (2)'!K:K,'Banco de Indicadores Mun. (2)'!B:B,'Banco de Indicadores - Mun. (1)'!B3022,'Banco de Indicadores Mun. (2)'!A:A,'Banco de Indicadores - Mun. (1)'!A3022) / VLOOKUP(D3022,'Dados Base'!$B:$K,10,FALSE)) * 100</f>
        <v>3.875560000000001</v>
      </c>
      <c r="AO3022" s="24">
        <v>0</v>
      </c>
      <c r="AP3022" s="25">
        <v>0</v>
      </c>
      <c r="AQ3022" s="17">
        <v>0</v>
      </c>
      <c r="AR3022" s="24">
        <v>4.2</v>
      </c>
      <c r="AS3022" s="22">
        <v>95</v>
      </c>
      <c r="AT3022" s="22">
        <v>95</v>
      </c>
      <c r="AU3022" s="22">
        <v>75.988068605518265</v>
      </c>
      <c r="AV3022" s="22">
        <v>8.3699999999999992</v>
      </c>
      <c r="AW3022" s="21">
        <v>0</v>
      </c>
      <c r="AX3022" s="21">
        <v>0</v>
      </c>
      <c r="AY3022" s="116">
        <v>0.54168014034600798</v>
      </c>
    </row>
    <row r="3023" spans="1:51" ht="15" x14ac:dyDescent="0.25">
      <c r="A3023" s="144">
        <v>2013</v>
      </c>
      <c r="B3023" s="77" t="s">
        <v>443</v>
      </c>
      <c r="C3023" s="78">
        <v>9</v>
      </c>
      <c r="D3023" s="77">
        <v>3539301</v>
      </c>
      <c r="E3023" s="78">
        <v>35393019</v>
      </c>
      <c r="F3023" s="78" t="str">
        <f t="shared" si="132"/>
        <v>353930192013</v>
      </c>
      <c r="G3023" s="96">
        <v>0.68927503856794914</v>
      </c>
      <c r="H3023" s="80">
        <f t="shared" si="131"/>
        <v>71221</v>
      </c>
      <c r="I3023" s="91">
        <v>65748</v>
      </c>
      <c r="J3023" s="97">
        <v>5473</v>
      </c>
      <c r="K3023" s="83">
        <f>(H3023)/VLOOKUP(D3023,'Dados Base'!$B:$K,6,FALSE)</f>
        <v>97.973697966819813</v>
      </c>
      <c r="L3023" s="88">
        <f t="shared" si="133"/>
        <v>92.31546875219388</v>
      </c>
      <c r="M3023" s="85" t="s">
        <v>702</v>
      </c>
      <c r="N3023" s="92">
        <v>0.80100000000000005</v>
      </c>
      <c r="O3023" s="91">
        <v>234</v>
      </c>
      <c r="P3023" s="91" t="s">
        <v>691</v>
      </c>
      <c r="Q3023" s="91" t="s">
        <v>691</v>
      </c>
      <c r="R3023" s="91" t="s">
        <v>691</v>
      </c>
      <c r="S3023" s="91">
        <v>137</v>
      </c>
      <c r="T3023" s="87" t="s">
        <v>691</v>
      </c>
      <c r="U3023" s="87">
        <v>736</v>
      </c>
      <c r="V3023" s="87">
        <v>662</v>
      </c>
      <c r="W3023" s="85" t="s">
        <v>691</v>
      </c>
      <c r="X3023" s="146">
        <v>0.19864962968634256</v>
      </c>
      <c r="Y3023" s="21">
        <v>53.99</v>
      </c>
      <c r="Z3023" s="147">
        <v>852</v>
      </c>
      <c r="AA3023" s="147">
        <v>2793</v>
      </c>
      <c r="AB3023" s="21">
        <v>12</v>
      </c>
      <c r="AC3023" s="21">
        <v>1</v>
      </c>
      <c r="AD3023" s="153">
        <f>VLOOKUP(D3023,'Dados Base'!$B:$K,9,FALSE)*31536000/VLOOKUP($F3023,F:H,MATCH(H3022,F3022:AF3022,0),FALSE)</f>
        <v>4343.7772567079937</v>
      </c>
      <c r="AE3023" s="153">
        <f>VLOOKUP(D3023,'Dados Base'!$B:$K,10,FALSE)*31536000/VLOOKUP($F3023,F:H,MATCH(H3022,F3022:AF3022,0),FALSE)</f>
        <v>513.63726990634791</v>
      </c>
      <c r="AF3023" s="148">
        <v>91.63</v>
      </c>
      <c r="AG3023" s="21">
        <v>95.04</v>
      </c>
      <c r="AH3023" s="148">
        <v>91.63</v>
      </c>
      <c r="AI3023" s="148">
        <v>38.24</v>
      </c>
      <c r="AJ3023" s="148">
        <v>100</v>
      </c>
      <c r="AK3023" s="72">
        <f>(SUMIFS('Banco de Indicadores Mun. (2)'!I:I,'Banco de Indicadores Mun. (2)'!B:B,'Banco de Indicadores - Mun. (1)'!B3023,'Banco de Indicadores Mun. (2)'!A:A,'Banco de Indicadores - Mun. (1)'!A3023) / VLOOKUP(D3023,'Dados Base'!$B:$K,8,FALSE)) * 100</f>
        <v>47.095169491525439</v>
      </c>
      <c r="AL3023" s="72">
        <f>(SUMIFS('Banco de Indicadores Mun. (2)'!I:I,'Banco de Indicadores Mun. (2)'!B:B,'Banco de Indicadores - Mun. (1)'!B3023,'Banco de Indicadores Mun. (2)'!A:A,'Banco de Indicadores - Mun. (1)'!A3023) / VLOOKUP(D3023,'Dados Base'!$B:$K,9,FALSE)) * 100</f>
        <v>16.994587155963309</v>
      </c>
      <c r="AM3023" s="72">
        <f>(SUMIFS('Banco de Indicadores Mun. (2)'!J:J,'Banco de Indicadores Mun. (2)'!B:B,'Banco de Indicadores - Mun. (1)'!B3023,'Banco de Indicadores Mun. (2)'!A:A,'Banco de Indicadores - Mun. (1)'!A3023) / VLOOKUP(D3023,'Dados Base'!$B:$K,7,FALSE)) * 100</f>
        <v>68.581285714285741</v>
      </c>
      <c r="AN3023" s="72">
        <f>(SUMIFS('Banco de Indicadores Mun. (2)'!K:K,'Banco de Indicadores Mun. (2)'!B:B,'Banco de Indicadores - Mun. (1)'!B3023,'Banco de Indicadores Mun. (2)'!A:A,'Banco de Indicadores - Mun. (1)'!A3023) / VLOOKUP(D3023,'Dados Base'!$B:$K,10,FALSE)) * 100</f>
        <v>3.0115862068965527</v>
      </c>
      <c r="AO3023" s="24">
        <v>1</v>
      </c>
      <c r="AP3023" s="25">
        <v>0</v>
      </c>
      <c r="AQ3023" s="17">
        <v>0</v>
      </c>
      <c r="AR3023" s="24">
        <v>8.4</v>
      </c>
      <c r="AS3023" s="22">
        <v>100</v>
      </c>
      <c r="AT3023" s="22">
        <v>37.000000000000007</v>
      </c>
      <c r="AU3023" s="22">
        <v>23.374485596707821</v>
      </c>
      <c r="AV3023" s="22">
        <v>3.77</v>
      </c>
      <c r="AW3023" s="21">
        <v>0</v>
      </c>
      <c r="AX3023" s="21">
        <v>1</v>
      </c>
      <c r="AY3023" s="116">
        <v>254.29355338890099</v>
      </c>
    </row>
    <row r="3024" spans="1:51" ht="15" x14ac:dyDescent="0.25">
      <c r="A3024" s="144">
        <v>2013</v>
      </c>
      <c r="B3024" s="77" t="s">
        <v>444</v>
      </c>
      <c r="C3024" s="78">
        <v>16</v>
      </c>
      <c r="D3024" s="77">
        <v>3539400</v>
      </c>
      <c r="E3024" s="78">
        <v>353940016</v>
      </c>
      <c r="F3024" s="78" t="str">
        <f t="shared" si="132"/>
        <v>3539400162013</v>
      </c>
      <c r="G3024" s="96">
        <v>1.1690140690607365</v>
      </c>
      <c r="H3024" s="80">
        <f t="shared" si="131"/>
        <v>12413</v>
      </c>
      <c r="I3024" s="91">
        <v>10715</v>
      </c>
      <c r="J3024" s="97">
        <v>1698</v>
      </c>
      <c r="K3024" s="83">
        <f>(H3024)/VLOOKUP(D3024,'Dados Base'!$B:$K,6,FALSE)</f>
        <v>31.250472042496416</v>
      </c>
      <c r="L3024" s="88">
        <f t="shared" si="133"/>
        <v>86.3207927173125</v>
      </c>
      <c r="M3024" s="85" t="s">
        <v>702</v>
      </c>
      <c r="N3024" s="92">
        <v>0.77900000000000003</v>
      </c>
      <c r="O3024" s="91">
        <v>121</v>
      </c>
      <c r="P3024" s="91" t="s">
        <v>691</v>
      </c>
      <c r="Q3024" s="91" t="s">
        <v>691</v>
      </c>
      <c r="R3024" s="91" t="s">
        <v>691</v>
      </c>
      <c r="S3024" s="91">
        <v>18</v>
      </c>
      <c r="T3024" s="87" t="s">
        <v>691</v>
      </c>
      <c r="U3024" s="87">
        <v>110</v>
      </c>
      <c r="V3024" s="87">
        <v>87</v>
      </c>
      <c r="W3024" s="85" t="s">
        <v>691</v>
      </c>
      <c r="X3024" s="146">
        <v>3.1833813744212958E-2</v>
      </c>
      <c r="Y3024" s="21">
        <v>7.71</v>
      </c>
      <c r="Z3024" s="147">
        <v>503</v>
      </c>
      <c r="AA3024" s="147">
        <v>92</v>
      </c>
      <c r="AB3024" s="21">
        <v>0</v>
      </c>
      <c r="AC3024" s="21">
        <v>0</v>
      </c>
      <c r="AD3024" s="153">
        <f>VLOOKUP(D3024,'Dados Base'!$B:$K,9,FALSE)*31536000/VLOOKUP($F3024,F:H,MATCH(H3023,F3023:AF3023,0),FALSE)</f>
        <v>8282.2331426730034</v>
      </c>
      <c r="AE3024" s="153">
        <f>VLOOKUP(D3024,'Dados Base'!$B:$K,10,FALSE)*31536000/VLOOKUP($F3024,F:H,MATCH(H3023,F3023:AF3023,0),FALSE)</f>
        <v>838.38556352211401</v>
      </c>
      <c r="AF3024" s="148">
        <v>84.25</v>
      </c>
      <c r="AG3024" s="21">
        <v>93.47</v>
      </c>
      <c r="AH3024" s="148">
        <v>77.489999999999995</v>
      </c>
      <c r="AI3024" s="148">
        <v>16.66</v>
      </c>
      <c r="AJ3024" s="148">
        <v>98.2</v>
      </c>
      <c r="AK3024" s="72">
        <f>(SUMIFS('Banco de Indicadores Mun. (2)'!I:I,'Banco de Indicadores Mun. (2)'!B:B,'Banco de Indicadores - Mun. (1)'!B3024,'Banco de Indicadores Mun. (2)'!A:A,'Banco de Indicadores - Mun. (1)'!A3024) / VLOOKUP(D3024,'Dados Base'!$B:$K,8,FALSE)) * 100</f>
        <v>2.5368079470198679</v>
      </c>
      <c r="AL3024" s="72">
        <f>(SUMIFS('Banco de Indicadores Mun. (2)'!I:I,'Banco de Indicadores Mun. (2)'!B:B,'Banco de Indicadores - Mun. (1)'!B3024,'Banco de Indicadores Mun. (2)'!A:A,'Banco de Indicadores - Mun. (1)'!A3024) / VLOOKUP(D3024,'Dados Base'!$B:$K,9,FALSE)) * 100</f>
        <v>1.1750245398773009</v>
      </c>
      <c r="AM3024" s="72">
        <f>(SUMIFS('Banco de Indicadores Mun. (2)'!J:J,'Banco de Indicadores Mun. (2)'!B:B,'Banco de Indicadores - Mun. (1)'!B3024,'Banco de Indicadores Mun. (2)'!A:A,'Banco de Indicadores - Mun. (1)'!A3024) / VLOOKUP(D3024,'Dados Base'!$B:$K,7,FALSE)) * 100</f>
        <v>3.0874576271186447</v>
      </c>
      <c r="AN3024" s="72">
        <f>(SUMIFS('Banco de Indicadores Mun. (2)'!K:K,'Banco de Indicadores Mun. (2)'!B:B,'Banco de Indicadores - Mun. (1)'!B3024,'Banco de Indicadores Mun. (2)'!A:A,'Banco de Indicadores - Mun. (1)'!A3024) / VLOOKUP(D3024,'Dados Base'!$B:$K,10,FALSE)) * 100</f>
        <v>0.56781818181818178</v>
      </c>
      <c r="AO3024" s="24">
        <v>0</v>
      </c>
      <c r="AP3024" s="25">
        <v>0</v>
      </c>
      <c r="AQ3024" s="17">
        <v>0</v>
      </c>
      <c r="AR3024" s="24">
        <v>9.4</v>
      </c>
      <c r="AS3024" s="22">
        <v>95</v>
      </c>
      <c r="AT3024" s="22">
        <v>95</v>
      </c>
      <c r="AU3024" s="22">
        <v>84.537815126050418</v>
      </c>
      <c r="AV3024" s="22">
        <v>9.73</v>
      </c>
      <c r="AW3024" s="21">
        <v>0</v>
      </c>
      <c r="AX3024" s="21">
        <v>0</v>
      </c>
      <c r="AY3024" s="116">
        <v>4.3175135421512962</v>
      </c>
    </row>
    <row r="3025" spans="1:51" ht="15" x14ac:dyDescent="0.25">
      <c r="A3025" s="144">
        <v>2013</v>
      </c>
      <c r="B3025" s="77" t="s">
        <v>445</v>
      </c>
      <c r="C3025" s="78">
        <v>9</v>
      </c>
      <c r="D3025" s="77">
        <v>3539509</v>
      </c>
      <c r="E3025" s="78">
        <v>35395099</v>
      </c>
      <c r="F3025" s="78" t="str">
        <f t="shared" si="132"/>
        <v>353950992013</v>
      </c>
      <c r="G3025" s="96">
        <v>1.1204650090436363</v>
      </c>
      <c r="H3025" s="80">
        <f t="shared" si="131"/>
        <v>36286</v>
      </c>
      <c r="I3025" s="91">
        <v>35058</v>
      </c>
      <c r="J3025" s="97">
        <v>1228</v>
      </c>
      <c r="K3025" s="83">
        <f>(H3025)/VLOOKUP(D3025,'Dados Base'!$B:$K,6,FALSE)</f>
        <v>84.468550677405844</v>
      </c>
      <c r="L3025" s="88">
        <f t="shared" si="133"/>
        <v>96.61577467893953</v>
      </c>
      <c r="M3025" s="85" t="s">
        <v>702</v>
      </c>
      <c r="N3025" s="92">
        <v>0.72299999999999998</v>
      </c>
      <c r="O3025" s="91">
        <v>113</v>
      </c>
      <c r="P3025" s="91" t="s">
        <v>691</v>
      </c>
      <c r="Q3025" s="91" t="s">
        <v>691</v>
      </c>
      <c r="R3025" s="91" t="s">
        <v>691</v>
      </c>
      <c r="S3025" s="91">
        <v>43</v>
      </c>
      <c r="T3025" s="87" t="s">
        <v>691</v>
      </c>
      <c r="U3025" s="87">
        <v>289</v>
      </c>
      <c r="V3025" s="87">
        <v>202</v>
      </c>
      <c r="W3025" s="85" t="s">
        <v>691</v>
      </c>
      <c r="X3025" s="146">
        <v>0.10620143642361111</v>
      </c>
      <c r="Y3025" s="21">
        <v>28.84</v>
      </c>
      <c r="Z3025" s="147">
        <v>184</v>
      </c>
      <c r="AA3025" s="147">
        <v>1763</v>
      </c>
      <c r="AB3025" s="21">
        <v>2</v>
      </c>
      <c r="AC3025" s="21">
        <v>0</v>
      </c>
      <c r="AD3025" s="153">
        <f>VLOOKUP(D3025,'Dados Base'!$B:$K,9,FALSE)*31536000/VLOOKUP($F3025,F:H,MATCH(H3024,F3024:AF3024,0),FALSE)</f>
        <v>4762.6434437524113</v>
      </c>
      <c r="AE3025" s="153">
        <f>VLOOKUP(D3025,'Dados Base'!$B:$K,10,FALSE)*31536000/VLOOKUP($F3025,F:H,MATCH(H3024,F3024:AF3024,0),FALSE)</f>
        <v>573.60304249572823</v>
      </c>
      <c r="AF3025" s="148">
        <v>96.15</v>
      </c>
      <c r="AG3025" s="21">
        <v>100</v>
      </c>
      <c r="AH3025" s="148">
        <v>100</v>
      </c>
      <c r="AI3025" s="148">
        <v>29.08</v>
      </c>
      <c r="AJ3025" s="148">
        <v>100</v>
      </c>
      <c r="AK3025" s="72">
        <f>(SUMIFS('Banco de Indicadores Mun. (2)'!I:I,'Banco de Indicadores Mun. (2)'!B:B,'Banco de Indicadores - Mun. (1)'!B3025,'Banco de Indicadores Mun. (2)'!A:A,'Banco de Indicadores - Mun. (1)'!A3025) / VLOOKUP(D3025,'Dados Base'!$B:$K,8,FALSE)) * 100</f>
        <v>25.732738693467333</v>
      </c>
      <c r="AL3025" s="72">
        <f>(SUMIFS('Banco de Indicadores Mun. (2)'!I:I,'Banco de Indicadores Mun. (2)'!B:B,'Banco de Indicadores - Mun. (1)'!B3025,'Banco de Indicadores Mun. (2)'!A:A,'Banco de Indicadores - Mun. (1)'!A3025) / VLOOKUP(D3025,'Dados Base'!$B:$K,9,FALSE)) * 100</f>
        <v>9.344552919708029</v>
      </c>
      <c r="AM3025" s="72">
        <f>(SUMIFS('Banco de Indicadores Mun. (2)'!J:J,'Banco de Indicadores Mun. (2)'!B:B,'Banco de Indicadores - Mun. (1)'!B3025,'Banco de Indicadores Mun. (2)'!A:A,'Banco de Indicadores - Mun. (1)'!A3025) / VLOOKUP(D3025,'Dados Base'!$B:$K,7,FALSE)) * 100</f>
        <v>30.816383458646612</v>
      </c>
      <c r="AN3025" s="72">
        <f>(SUMIFS('Banco de Indicadores Mun. (2)'!K:K,'Banco de Indicadores Mun. (2)'!B:B,'Banco de Indicadores - Mun. (1)'!B3025,'Banco de Indicadores Mun. (2)'!A:A,'Banco de Indicadores - Mun. (1)'!A3025) / VLOOKUP(D3025,'Dados Base'!$B:$K,10,FALSE)) * 100</f>
        <v>15.488424242424244</v>
      </c>
      <c r="AO3025" s="24">
        <v>0</v>
      </c>
      <c r="AP3025" s="25">
        <v>0</v>
      </c>
      <c r="AQ3025" s="17">
        <v>0</v>
      </c>
      <c r="AR3025" s="24">
        <v>10</v>
      </c>
      <c r="AS3025" s="22">
        <v>100</v>
      </c>
      <c r="AT3025" s="22">
        <v>10.999999999999998</v>
      </c>
      <c r="AU3025" s="22">
        <v>9.4504365690806367</v>
      </c>
      <c r="AV3025" s="22">
        <v>2.2799999999999998</v>
      </c>
      <c r="AW3025" s="21">
        <v>0</v>
      </c>
      <c r="AX3025" s="21">
        <v>0</v>
      </c>
      <c r="AY3025" s="116">
        <v>78.359103174945361</v>
      </c>
    </row>
    <row r="3026" spans="1:51" ht="15" x14ac:dyDescent="0.25">
      <c r="A3026" s="144">
        <v>2013</v>
      </c>
      <c r="B3026" s="77" t="s">
        <v>446</v>
      </c>
      <c r="C3026" s="78">
        <v>19</v>
      </c>
      <c r="D3026" s="77">
        <v>3539608</v>
      </c>
      <c r="E3026" s="78">
        <v>353960819</v>
      </c>
      <c r="F3026" s="78" t="str">
        <f t="shared" si="132"/>
        <v>3539608192013</v>
      </c>
      <c r="G3026" s="96">
        <v>1.8251458557342559</v>
      </c>
      <c r="H3026" s="80">
        <f t="shared" si="131"/>
        <v>4678</v>
      </c>
      <c r="I3026" s="91">
        <v>4021</v>
      </c>
      <c r="J3026" s="97">
        <v>657</v>
      </c>
      <c r="K3026" s="83">
        <f>(H3026)/VLOOKUP(D3026,'Dados Base'!$B:$K,6,FALSE)</f>
        <v>16.156662291911307</v>
      </c>
      <c r="L3026" s="88">
        <f t="shared" si="133"/>
        <v>85.95553655408294</v>
      </c>
      <c r="M3026" s="85" t="s">
        <v>702</v>
      </c>
      <c r="N3026" s="92">
        <v>0.71899999999999997</v>
      </c>
      <c r="O3026" s="91">
        <v>48</v>
      </c>
      <c r="P3026" s="91" t="s">
        <v>691</v>
      </c>
      <c r="Q3026" s="91" t="s">
        <v>691</v>
      </c>
      <c r="R3026" s="91" t="s">
        <v>691</v>
      </c>
      <c r="S3026" s="91">
        <v>13</v>
      </c>
      <c r="T3026" s="87" t="s">
        <v>691</v>
      </c>
      <c r="U3026" s="87">
        <v>34</v>
      </c>
      <c r="V3026" s="87">
        <v>31</v>
      </c>
      <c r="W3026" s="85" t="s">
        <v>691</v>
      </c>
      <c r="X3026" s="146">
        <v>1.0063791145833334E-2</v>
      </c>
      <c r="Y3026" s="21">
        <v>2.84</v>
      </c>
      <c r="Z3026" s="147">
        <v>173</v>
      </c>
      <c r="AA3026" s="147">
        <v>46</v>
      </c>
      <c r="AB3026" s="21">
        <v>0</v>
      </c>
      <c r="AC3026" s="21">
        <v>0</v>
      </c>
      <c r="AD3026" s="153">
        <f>VLOOKUP(D3026,'Dados Base'!$B:$K,9,FALSE)*31536000/VLOOKUP($F3026,F:H,MATCH(H3025,F3025:AF3025,0),FALSE)</f>
        <v>14224.232578024796</v>
      </c>
      <c r="AE3026" s="153">
        <f>VLOOKUP(D3026,'Dados Base'!$B:$K,10,FALSE)*31536000/VLOOKUP($F3026,F:H,MATCH(H3025,F3025:AF3025,0),FALSE)</f>
        <v>1146.0282171868321</v>
      </c>
      <c r="AF3026" s="148">
        <v>82.61</v>
      </c>
      <c r="AG3026" s="21">
        <v>100</v>
      </c>
      <c r="AH3026" s="148">
        <v>80.66</v>
      </c>
      <c r="AI3026" s="148">
        <v>8.0299999999999994</v>
      </c>
      <c r="AJ3026" s="148">
        <v>97.9</v>
      </c>
      <c r="AK3026" s="72">
        <f>(SUMIFS('Banco de Indicadores Mun. (2)'!I:I,'Banco de Indicadores Mun. (2)'!B:B,'Banco de Indicadores - Mun. (1)'!B3026,'Banco de Indicadores Mun. (2)'!A:A,'Banco de Indicadores - Mun. (1)'!A3026) / VLOOKUP(D3026,'Dados Base'!$B:$K,8,FALSE)) * 100</f>
        <v>42.054149253731346</v>
      </c>
      <c r="AL3026" s="72">
        <f>(SUMIFS('Banco de Indicadores Mun. (2)'!I:I,'Banco de Indicadores Mun. (2)'!B:B,'Banco de Indicadores - Mun. (1)'!B3026,'Banco de Indicadores Mun. (2)'!A:A,'Banco de Indicadores - Mun. (1)'!A3026) / VLOOKUP(D3026,'Dados Base'!$B:$K,9,FALSE)) * 100</f>
        <v>13.353687203791473</v>
      </c>
      <c r="AM3026" s="72">
        <f>(SUMIFS('Banco de Indicadores Mun. (2)'!J:J,'Banco de Indicadores Mun. (2)'!B:B,'Banco de Indicadores - Mun. (1)'!B3026,'Banco de Indicadores Mun. (2)'!A:A,'Banco de Indicadores - Mun. (1)'!A3026) / VLOOKUP(D3026,'Dados Base'!$B:$K,7,FALSE)) * 100</f>
        <v>51.93056</v>
      </c>
      <c r="AN3026" s="72">
        <f>(SUMIFS('Banco de Indicadores Mun. (2)'!K:K,'Banco de Indicadores Mun. (2)'!B:B,'Banco de Indicadores - Mun. (1)'!B3026,'Banco de Indicadores Mun. (2)'!A:A,'Banco de Indicadores - Mun. (1)'!A3026) / VLOOKUP(D3026,'Dados Base'!$B:$K,10,FALSE)) * 100</f>
        <v>13.005882352941178</v>
      </c>
      <c r="AO3026" s="24">
        <v>0</v>
      </c>
      <c r="AP3026" s="25">
        <v>21.376656690893544</v>
      </c>
      <c r="AQ3026" s="17">
        <v>0</v>
      </c>
      <c r="AR3026" s="24">
        <v>9</v>
      </c>
      <c r="AS3026" s="22">
        <v>100</v>
      </c>
      <c r="AT3026" s="22">
        <v>100</v>
      </c>
      <c r="AU3026" s="22">
        <v>78.995433789954333</v>
      </c>
      <c r="AV3026" s="22">
        <v>8.34</v>
      </c>
      <c r="AW3026" s="21">
        <v>0</v>
      </c>
      <c r="AX3026" s="21">
        <v>0</v>
      </c>
      <c r="AY3026" s="116">
        <v>138.73387440188554</v>
      </c>
    </row>
    <row r="3027" spans="1:51" ht="15" x14ac:dyDescent="0.25">
      <c r="A3027" s="144">
        <v>2013</v>
      </c>
      <c r="B3027" s="77" t="s">
        <v>447</v>
      </c>
      <c r="C3027" s="78">
        <v>17</v>
      </c>
      <c r="D3027" s="77">
        <v>3539707</v>
      </c>
      <c r="E3027" s="78">
        <v>353970717</v>
      </c>
      <c r="F3027" s="78" t="str">
        <f t="shared" si="132"/>
        <v>3539707172013</v>
      </c>
      <c r="G3027" s="96">
        <v>1.0172016503280146</v>
      </c>
      <c r="H3027" s="80">
        <f t="shared" si="131"/>
        <v>3283</v>
      </c>
      <c r="I3027" s="91">
        <v>2626</v>
      </c>
      <c r="J3027" s="97">
        <v>657</v>
      </c>
      <c r="K3027" s="83">
        <f>(H3027)/VLOOKUP(D3027,'Dados Base'!$B:$K,6,FALSE)</f>
        <v>10.01433669889882</v>
      </c>
      <c r="L3027" s="88">
        <f t="shared" si="133"/>
        <v>79.987816021931152</v>
      </c>
      <c r="M3027" s="85" t="s">
        <v>702</v>
      </c>
      <c r="N3027" s="92">
        <v>0.71899999999999997</v>
      </c>
      <c r="O3027" s="91">
        <v>46</v>
      </c>
      <c r="P3027" s="91" t="s">
        <v>691</v>
      </c>
      <c r="Q3027" s="91" t="s">
        <v>691</v>
      </c>
      <c r="R3027" s="91" t="s">
        <v>691</v>
      </c>
      <c r="S3027" s="91">
        <v>3</v>
      </c>
      <c r="T3027" s="87" t="s">
        <v>691</v>
      </c>
      <c r="U3027" s="87">
        <v>12</v>
      </c>
      <c r="V3027" s="87">
        <v>9</v>
      </c>
      <c r="W3027" s="85" t="s">
        <v>691</v>
      </c>
      <c r="X3027" s="146">
        <v>6.9498716145833328E-3</v>
      </c>
      <c r="Y3027" s="21">
        <v>1.86</v>
      </c>
      <c r="Z3027" s="147">
        <v>82</v>
      </c>
      <c r="AA3027" s="147">
        <v>62</v>
      </c>
      <c r="AB3027" s="21">
        <v>0</v>
      </c>
      <c r="AC3027" s="21">
        <v>0</v>
      </c>
      <c r="AD3027" s="153">
        <f>VLOOKUP(D3027,'Dados Base'!$B:$K,9,FALSE)*31536000/VLOOKUP($F3027,F:H,MATCH(H3026,F3026:AF3026,0),FALSE)</f>
        <v>28913.603411513861</v>
      </c>
      <c r="AE3027" s="153">
        <f>VLOOKUP(D3027,'Dados Base'!$B:$K,10,FALSE)*31536000/VLOOKUP($F3027,F:H,MATCH(H3026,F3026:AF3026,0),FALSE)</f>
        <v>3169.9299421261048</v>
      </c>
      <c r="AF3027" s="148">
        <v>81.290000000000006</v>
      </c>
      <c r="AG3027" s="21">
        <v>100</v>
      </c>
      <c r="AH3027" s="148">
        <v>80.67</v>
      </c>
      <c r="AI3027" s="148">
        <v>14.22</v>
      </c>
      <c r="AJ3027" s="148">
        <v>100</v>
      </c>
      <c r="AK3027" s="72">
        <f>(SUMIFS('Banco de Indicadores Mun. (2)'!I:I,'Banco de Indicadores Mun. (2)'!B:B,'Banco de Indicadores - Mun. (1)'!B3027,'Banco de Indicadores Mun. (2)'!A:A,'Banco de Indicadores - Mun. (1)'!A3027) / VLOOKUP(D3027,'Dados Base'!$B:$K,8,FALSE)) * 100</f>
        <v>2.954735849056604</v>
      </c>
      <c r="AL3027" s="72">
        <f>(SUMIFS('Banco de Indicadores Mun. (2)'!I:I,'Banco de Indicadores Mun. (2)'!B:B,'Banco de Indicadores - Mun. (1)'!B3027,'Banco de Indicadores Mun. (2)'!A:A,'Banco de Indicadores - Mun. (1)'!A3027) / VLOOKUP(D3027,'Dados Base'!$B:$K,9,FALSE)) * 100</f>
        <v>1.5608073089700998</v>
      </c>
      <c r="AM3027" s="72">
        <f>(SUMIFS('Banco de Indicadores Mun. (2)'!J:J,'Banco de Indicadores Mun. (2)'!B:B,'Banco de Indicadores - Mun. (1)'!B3027,'Banco de Indicadores Mun. (2)'!A:A,'Banco de Indicadores - Mun. (1)'!A3027) / VLOOKUP(D3027,'Dados Base'!$B:$K,7,FALSE)) * 100</f>
        <v>3.2848333333333333</v>
      </c>
      <c r="AN3027" s="72">
        <f>(SUMIFS('Banco de Indicadores Mun. (2)'!K:K,'Banco de Indicadores Mun. (2)'!B:B,'Banco de Indicadores - Mun. (1)'!B3027,'Banco de Indicadores Mun. (2)'!A:A,'Banco de Indicadores - Mun. (1)'!A3027) / VLOOKUP(D3027,'Dados Base'!$B:$K,10,FALSE)) * 100</f>
        <v>1.6943636363636358</v>
      </c>
      <c r="AO3027" s="24">
        <v>0</v>
      </c>
      <c r="AP3027" s="25">
        <v>0</v>
      </c>
      <c r="AQ3027" s="17">
        <v>0</v>
      </c>
      <c r="AR3027" s="24">
        <v>7</v>
      </c>
      <c r="AS3027" s="22">
        <v>100</v>
      </c>
      <c r="AT3027" s="22">
        <v>100</v>
      </c>
      <c r="AU3027" s="22">
        <v>56.944444444444443</v>
      </c>
      <c r="AV3027" s="22">
        <v>7.01</v>
      </c>
      <c r="AW3027" s="21">
        <v>0</v>
      </c>
      <c r="AX3027" s="21">
        <v>0</v>
      </c>
      <c r="AY3027" s="116">
        <v>77.692705582815407</v>
      </c>
    </row>
    <row r="3028" spans="1:51" ht="15" x14ac:dyDescent="0.25">
      <c r="A3028" s="144">
        <v>2013</v>
      </c>
      <c r="B3028" s="77" t="s">
        <v>448</v>
      </c>
      <c r="C3028" s="78">
        <v>6</v>
      </c>
      <c r="D3028" s="77">
        <v>3539806</v>
      </c>
      <c r="E3028" s="78">
        <v>35398066</v>
      </c>
      <c r="F3028" s="78" t="str">
        <f t="shared" si="132"/>
        <v>353980662013</v>
      </c>
      <c r="G3028" s="96">
        <v>0.98949198986755249</v>
      </c>
      <c r="H3028" s="80">
        <f t="shared" si="131"/>
        <v>108968</v>
      </c>
      <c r="I3028" s="91">
        <v>107246</v>
      </c>
      <c r="J3028" s="97">
        <v>1722</v>
      </c>
      <c r="K3028" s="83">
        <f>(H3028)/VLOOKUP(D3028,'Dados Base'!$B:$K,6,FALSE)</f>
        <v>6342.7240977881256</v>
      </c>
      <c r="L3028" s="88">
        <f t="shared" si="133"/>
        <v>98.419719550693785</v>
      </c>
      <c r="M3028" s="85" t="s">
        <v>702</v>
      </c>
      <c r="N3028" s="92">
        <v>0.77100000000000002</v>
      </c>
      <c r="O3028" s="91">
        <v>3</v>
      </c>
      <c r="P3028" s="91" t="s">
        <v>691</v>
      </c>
      <c r="Q3028" s="91" t="s">
        <v>691</v>
      </c>
      <c r="R3028" s="91" t="s">
        <v>691</v>
      </c>
      <c r="S3028" s="91">
        <v>203</v>
      </c>
      <c r="T3028" s="87" t="s">
        <v>691</v>
      </c>
      <c r="U3028" s="87">
        <v>619</v>
      </c>
      <c r="V3028" s="87">
        <v>635</v>
      </c>
      <c r="W3028" s="85" t="s">
        <v>691</v>
      </c>
      <c r="X3028" s="146">
        <v>0.37643348737037036</v>
      </c>
      <c r="Y3028" s="21">
        <v>99.22</v>
      </c>
      <c r="Z3028" s="147">
        <v>4941</v>
      </c>
      <c r="AA3028" s="147">
        <v>1012</v>
      </c>
      <c r="AB3028" s="21">
        <v>6</v>
      </c>
      <c r="AC3028" s="21">
        <v>0</v>
      </c>
      <c r="AD3028" s="153">
        <f>VLOOKUP(D3028,'Dados Base'!$B:$K,9,FALSE)*31536000/VLOOKUP($F3028,F:H,MATCH(H3027,F3027:AF3027,0),FALSE)</f>
        <v>75.245576683062922</v>
      </c>
      <c r="AE3028" s="153">
        <f>VLOOKUP(D3028,'Dados Base'!$B:$K,10,FALSE)*31536000/VLOOKUP($F3028,F:H,MATCH(H3027,F3027:AF3027,0),FALSE)</f>
        <v>11.576242566625066</v>
      </c>
      <c r="AF3028" s="148">
        <v>99.16</v>
      </c>
      <c r="AG3028" s="21">
        <v>100</v>
      </c>
      <c r="AH3028" s="148">
        <v>93.34</v>
      </c>
      <c r="AI3028" s="148">
        <v>35.44</v>
      </c>
      <c r="AJ3028" s="148">
        <v>100</v>
      </c>
      <c r="AK3028" s="72">
        <f>(SUMIFS('Banco de Indicadores Mun. (2)'!I:I,'Banco de Indicadores Mun. (2)'!B:B,'Banco de Indicadores - Mun. (1)'!B3028,'Banco de Indicadores Mun. (2)'!A:A,'Banco de Indicadores - Mun. (1)'!A3028) / VLOOKUP(D3028,'Dados Base'!$B:$K,8,FALSE)) * 100</f>
        <v>16.711599999999997</v>
      </c>
      <c r="AL3028" s="72">
        <f>(SUMIFS('Banco de Indicadores Mun. (2)'!I:I,'Banco de Indicadores Mun. (2)'!B:B,'Banco de Indicadores - Mun. (1)'!B3028,'Banco de Indicadores Mun. (2)'!A:A,'Banco de Indicadores - Mun. (1)'!A3028) / VLOOKUP(D3028,'Dados Base'!$B:$K,9,FALSE)) * 100</f>
        <v>6.4275384615384592</v>
      </c>
      <c r="AM3028" s="72">
        <f>(SUMIFS('Banco de Indicadores Mun. (2)'!J:J,'Banco de Indicadores Mun. (2)'!B:B,'Banco de Indicadores - Mun. (1)'!B3028,'Banco de Indicadores Mun. (2)'!A:A,'Banco de Indicadores - Mun. (1)'!A3028) / VLOOKUP(D3028,'Dados Base'!$B:$K,7,FALSE)) * 100</f>
        <v>25.094333333333331</v>
      </c>
      <c r="AN3028" s="72">
        <f>(SUMIFS('Banco de Indicadores Mun. (2)'!K:K,'Banco de Indicadores Mun. (2)'!B:B,'Banco de Indicadores - Mun. (1)'!B3028,'Banco de Indicadores Mun. (2)'!A:A,'Banco de Indicadores - Mun. (1)'!A3028) / VLOOKUP(D3028,'Dados Base'!$B:$K,10,FALSE)) * 100</f>
        <v>4.1374999999999993</v>
      </c>
      <c r="AO3028" s="24">
        <v>1</v>
      </c>
      <c r="AP3028" s="25">
        <v>0.91770060935320463</v>
      </c>
      <c r="AQ3028" s="17">
        <v>0</v>
      </c>
      <c r="AR3028" s="24">
        <v>9.8000000000000007</v>
      </c>
      <c r="AS3028" s="22">
        <v>97</v>
      </c>
      <c r="AT3028" s="22">
        <v>90.21</v>
      </c>
      <c r="AU3028" s="22">
        <v>83.000167982529817</v>
      </c>
      <c r="AV3028" s="22">
        <v>9.5500000000000007</v>
      </c>
      <c r="AW3028" s="21">
        <v>1</v>
      </c>
      <c r="AX3028" s="21">
        <v>0</v>
      </c>
      <c r="AY3028" s="116">
        <v>3.9374598401727683</v>
      </c>
    </row>
    <row r="3029" spans="1:51" ht="15" x14ac:dyDescent="0.25">
      <c r="A3029" s="144">
        <v>2013</v>
      </c>
      <c r="B3029" s="77" t="s">
        <v>449</v>
      </c>
      <c r="C3029" s="78">
        <v>19</v>
      </c>
      <c r="D3029" s="77">
        <v>3539905</v>
      </c>
      <c r="E3029" s="78">
        <v>353990519</v>
      </c>
      <c r="F3029" s="78" t="str">
        <f t="shared" si="132"/>
        <v>3539905192013</v>
      </c>
      <c r="G3029" s="96">
        <v>1.0472939740475695</v>
      </c>
      <c r="H3029" s="80">
        <f t="shared" si="131"/>
        <v>5478</v>
      </c>
      <c r="I3029" s="91">
        <v>4876</v>
      </c>
      <c r="J3029" s="97">
        <v>602</v>
      </c>
      <c r="K3029" s="83">
        <f>(H3029)/VLOOKUP(D3029,'Dados Base'!$B:$K,6,FALSE)</f>
        <v>40.647028270386585</v>
      </c>
      <c r="L3029" s="88">
        <f t="shared" si="133"/>
        <v>89.010587805768523</v>
      </c>
      <c r="M3029" s="85" t="s">
        <v>702</v>
      </c>
      <c r="N3029" s="92">
        <v>0.76600000000000001</v>
      </c>
      <c r="O3029" s="91">
        <v>53</v>
      </c>
      <c r="P3029" s="91" t="s">
        <v>691</v>
      </c>
      <c r="Q3029" s="91" t="s">
        <v>691</v>
      </c>
      <c r="R3029" s="91" t="s">
        <v>691</v>
      </c>
      <c r="S3029" s="91">
        <v>7</v>
      </c>
      <c r="T3029" s="87" t="s">
        <v>691</v>
      </c>
      <c r="U3029" s="87">
        <v>47</v>
      </c>
      <c r="V3029" s="87">
        <v>38</v>
      </c>
      <c r="W3029" s="85" t="s">
        <v>691</v>
      </c>
      <c r="X3029" s="146">
        <v>1.23668703125E-2</v>
      </c>
      <c r="Y3029" s="21">
        <v>3.57</v>
      </c>
      <c r="Z3029" s="147">
        <v>235</v>
      </c>
      <c r="AA3029" s="147">
        <v>40</v>
      </c>
      <c r="AB3029" s="21">
        <v>0</v>
      </c>
      <c r="AC3029" s="21">
        <v>0</v>
      </c>
      <c r="AD3029" s="153">
        <f>VLOOKUP(D3029,'Dados Base'!$B:$K,9,FALSE)*31536000/VLOOKUP($F3029,F:H,MATCH(H3028,F3028:AF3028,0),FALSE)</f>
        <v>5756.8455640744796</v>
      </c>
      <c r="AE3029" s="153">
        <f>VLOOKUP(D3029,'Dados Base'!$B:$K,10,FALSE)*31536000/VLOOKUP($F3029,F:H,MATCH(H3028,F3028:AF3028,0),FALSE)</f>
        <v>518.1161007667032</v>
      </c>
      <c r="AF3029" s="148">
        <v>86.69</v>
      </c>
      <c r="AG3029" s="21" t="s">
        <v>692</v>
      </c>
      <c r="AH3029" s="148">
        <v>85.28</v>
      </c>
      <c r="AI3029" s="148">
        <v>11.42</v>
      </c>
      <c r="AJ3029" s="148">
        <v>97.4</v>
      </c>
      <c r="AK3029" s="72">
        <f>(SUMIFS('Banco de Indicadores Mun. (2)'!I:I,'Banco de Indicadores Mun. (2)'!B:B,'Banco de Indicadores - Mun. (1)'!B3029,'Banco de Indicadores Mun. (2)'!A:A,'Banco de Indicadores - Mun. (1)'!A3029) / VLOOKUP(D3029,'Dados Base'!$B:$K,8,FALSE)) * 100</f>
        <v>6.6106249999999989</v>
      </c>
      <c r="AL3029" s="72">
        <f>(SUMIFS('Banco de Indicadores Mun. (2)'!I:I,'Banco de Indicadores Mun. (2)'!B:B,'Banco de Indicadores - Mun. (1)'!B3029,'Banco de Indicadores Mun. (2)'!A:A,'Banco de Indicadores - Mun. (1)'!A3029) / VLOOKUP(D3029,'Dados Base'!$B:$K,9,FALSE)) * 100</f>
        <v>2.1153999999999997</v>
      </c>
      <c r="AM3029" s="72">
        <f>(SUMIFS('Banco de Indicadores Mun. (2)'!J:J,'Banco de Indicadores Mun. (2)'!B:B,'Banco de Indicadores - Mun. (1)'!B3029,'Banco de Indicadores Mun. (2)'!A:A,'Banco de Indicadores - Mun. (1)'!A3029) / VLOOKUP(D3029,'Dados Base'!$B:$K,7,FALSE)) * 100</f>
        <v>1.8019130434782611</v>
      </c>
      <c r="AN3029" s="72">
        <f>(SUMIFS('Banco de Indicadores Mun. (2)'!K:K,'Banco de Indicadores Mun. (2)'!B:B,'Banco de Indicadores - Mun. (1)'!B3029,'Banco de Indicadores Mun. (2)'!A:A,'Banco de Indicadores - Mun. (1)'!A3029) / VLOOKUP(D3029,'Dados Base'!$B:$K,10,FALSE)) * 100</f>
        <v>18.899555555555551</v>
      </c>
      <c r="AO3029" s="24">
        <v>0</v>
      </c>
      <c r="AP3029" s="25">
        <v>0</v>
      </c>
      <c r="AQ3029" s="17">
        <v>0</v>
      </c>
      <c r="AR3029" s="24">
        <v>8.3000000000000007</v>
      </c>
      <c r="AS3029" s="22">
        <v>94</v>
      </c>
      <c r="AT3029" s="22">
        <v>94</v>
      </c>
      <c r="AU3029" s="22">
        <v>85.454545454545453</v>
      </c>
      <c r="AV3029" s="22">
        <v>9.91</v>
      </c>
      <c r="AW3029" s="21">
        <v>0</v>
      </c>
      <c r="AX3029" s="21">
        <v>0</v>
      </c>
      <c r="AY3029" s="116">
        <v>106.41186747478659</v>
      </c>
    </row>
    <row r="3030" spans="1:51" ht="15" x14ac:dyDescent="0.25">
      <c r="A3030" s="144">
        <v>2013</v>
      </c>
      <c r="B3030" s="77" t="s">
        <v>450</v>
      </c>
      <c r="C3030" s="78">
        <v>20</v>
      </c>
      <c r="D3030" s="77">
        <v>3540002</v>
      </c>
      <c r="E3030" s="78">
        <v>354000220</v>
      </c>
      <c r="F3030" s="78" t="str">
        <f t="shared" si="132"/>
        <v>3540002202013</v>
      </c>
      <c r="G3030" s="96">
        <v>0.81940885865621205</v>
      </c>
      <c r="H3030" s="80">
        <f t="shared" si="131"/>
        <v>20366</v>
      </c>
      <c r="I3030" s="91">
        <v>18998</v>
      </c>
      <c r="J3030" s="97">
        <v>1368</v>
      </c>
      <c r="K3030" s="83">
        <f>(H3030)/VLOOKUP(D3030,'Dados Base'!$B:$K,6,FALSE)</f>
        <v>25.897432636919675</v>
      </c>
      <c r="L3030" s="88">
        <f t="shared" si="133"/>
        <v>93.282922517922032</v>
      </c>
      <c r="M3030" s="85" t="s">
        <v>702</v>
      </c>
      <c r="N3030" s="92">
        <v>0.78600000000000003</v>
      </c>
      <c r="O3030" s="91">
        <v>126</v>
      </c>
      <c r="P3030" s="91" t="s">
        <v>691</v>
      </c>
      <c r="Q3030" s="91" t="s">
        <v>691</v>
      </c>
      <c r="R3030" s="91" t="s">
        <v>691</v>
      </c>
      <c r="S3030" s="91">
        <v>91</v>
      </c>
      <c r="T3030" s="87" t="s">
        <v>691</v>
      </c>
      <c r="U3030" s="87">
        <v>224</v>
      </c>
      <c r="V3030" s="87">
        <v>185</v>
      </c>
      <c r="W3030" s="85" t="s">
        <v>691</v>
      </c>
      <c r="X3030" s="146">
        <v>4.184562684704965E-2</v>
      </c>
      <c r="Y3030" s="21">
        <v>13.72</v>
      </c>
      <c r="Z3030" s="147">
        <v>851</v>
      </c>
      <c r="AA3030" s="147">
        <v>207</v>
      </c>
      <c r="AB3030" s="21">
        <v>2</v>
      </c>
      <c r="AC3030" s="21">
        <v>1</v>
      </c>
      <c r="AD3030" s="153">
        <f>VLOOKUP(D3030,'Dados Base'!$B:$K,9,FALSE)*31536000/VLOOKUP($F3030,F:H,MATCH(H3029,F3029:AF3029,0),FALSE)</f>
        <v>8903.6629676912507</v>
      </c>
      <c r="AE3030" s="153">
        <f>VLOOKUP(D3030,'Dados Base'!$B:$K,10,FALSE)*31536000/VLOOKUP($F3030,F:H,MATCH(H3029,F3029:AF3029,0),FALSE)</f>
        <v>1083.9241873711087</v>
      </c>
      <c r="AF3030" s="148" t="s">
        <v>692</v>
      </c>
      <c r="AG3030" s="21">
        <v>100</v>
      </c>
      <c r="AH3030" s="148" t="s">
        <v>692</v>
      </c>
      <c r="AI3030" s="148" t="s">
        <v>692</v>
      </c>
      <c r="AJ3030" s="148" t="s">
        <v>692</v>
      </c>
      <c r="AK3030" s="72">
        <f>(SUMIFS('Banco de Indicadores Mun. (2)'!I:I,'Banco de Indicadores Mun. (2)'!B:B,'Banco de Indicadores - Mun. (1)'!B3030,'Banco de Indicadores Mun. (2)'!A:A,'Banco de Indicadores - Mun. (1)'!A3030) / VLOOKUP(D3030,'Dados Base'!$B:$K,8,FALSE)) * 100</f>
        <v>7.5370967741935482E-2</v>
      </c>
      <c r="AL3030" s="72">
        <f>(SUMIFS('Banco de Indicadores Mun. (2)'!I:I,'Banco de Indicadores Mun. (2)'!B:B,'Banco de Indicadores - Mun. (1)'!B3030,'Banco de Indicadores Mun. (2)'!A:A,'Banco de Indicadores - Mun. (1)'!A3030) / VLOOKUP(D3030,'Dados Base'!$B:$K,9,FALSE)) * 100</f>
        <v>3.2507826086956522E-2</v>
      </c>
      <c r="AM3030" s="72">
        <f>(SUMIFS('Banco de Indicadores Mun. (2)'!J:J,'Banco de Indicadores Mun. (2)'!B:B,'Banco de Indicadores - Mun. (1)'!B3030,'Banco de Indicadores Mun. (2)'!A:A,'Banco de Indicadores - Mun. (1)'!A3030) / VLOOKUP(D3030,'Dados Base'!$B:$K,7,FALSE)) * 100</f>
        <v>0</v>
      </c>
      <c r="AN3030" s="72">
        <f>(SUMIFS('Banco de Indicadores Mun. (2)'!K:K,'Banco de Indicadores Mun. (2)'!B:B,'Banco de Indicadores - Mun. (1)'!B3030,'Banco de Indicadores Mun. (2)'!A:A,'Banco de Indicadores - Mun. (1)'!A3030) / VLOOKUP(D3030,'Dados Base'!$B:$K,10,FALSE)) * 100</f>
        <v>0.26702857142857145</v>
      </c>
      <c r="AO3030" s="24">
        <v>1</v>
      </c>
      <c r="AP3030" s="25">
        <v>0</v>
      </c>
      <c r="AQ3030" s="17">
        <v>2</v>
      </c>
      <c r="AR3030" s="24">
        <v>8.1</v>
      </c>
      <c r="AS3030" s="22">
        <v>99.13</v>
      </c>
      <c r="AT3030" s="22">
        <v>93.182199999999995</v>
      </c>
      <c r="AU3030" s="22">
        <v>80.434782608695656</v>
      </c>
      <c r="AV3030" s="22">
        <v>9.4</v>
      </c>
      <c r="AW3030" s="21">
        <v>0</v>
      </c>
      <c r="AX3030" s="21">
        <v>1</v>
      </c>
      <c r="AY3030" s="116">
        <v>3.5327717940192218</v>
      </c>
    </row>
    <row r="3031" spans="1:51" ht="15" x14ac:dyDescent="0.25">
      <c r="A3031" s="144">
        <v>2013</v>
      </c>
      <c r="B3031" s="77" t="s">
        <v>451</v>
      </c>
      <c r="C3031" s="78">
        <v>16</v>
      </c>
      <c r="D3031" s="77">
        <v>3540101</v>
      </c>
      <c r="E3031" s="78">
        <v>354010116</v>
      </c>
      <c r="F3031" s="78" t="str">
        <f t="shared" si="132"/>
        <v>3540101162013</v>
      </c>
      <c r="G3031" s="96">
        <v>-0.57349706358653663</v>
      </c>
      <c r="H3031" s="80">
        <f t="shared" si="131"/>
        <v>3429</v>
      </c>
      <c r="I3031" s="91">
        <v>2927</v>
      </c>
      <c r="J3031" s="97">
        <v>502</v>
      </c>
      <c r="K3031" s="83">
        <f>(H3031)/VLOOKUP(D3031,'Dados Base'!$B:$K,6,FALSE)</f>
        <v>18.698876649580107</v>
      </c>
      <c r="L3031" s="88">
        <f t="shared" si="133"/>
        <v>85.360163312919227</v>
      </c>
      <c r="M3031" s="85" t="s">
        <v>702</v>
      </c>
      <c r="N3031" s="92">
        <v>0.755</v>
      </c>
      <c r="O3031" s="91">
        <v>31</v>
      </c>
      <c r="P3031" s="91" t="s">
        <v>691</v>
      </c>
      <c r="Q3031" s="91" t="s">
        <v>691</v>
      </c>
      <c r="R3031" s="91" t="s">
        <v>691</v>
      </c>
      <c r="S3031" s="91">
        <v>5</v>
      </c>
      <c r="T3031" s="87" t="s">
        <v>691</v>
      </c>
      <c r="U3031" s="87">
        <v>41</v>
      </c>
      <c r="V3031" s="87">
        <v>24</v>
      </c>
      <c r="W3031" s="85" t="s">
        <v>691</v>
      </c>
      <c r="X3031" s="146">
        <v>8.013501562499999E-3</v>
      </c>
      <c r="Y3031" s="21">
        <v>2.08</v>
      </c>
      <c r="Z3031" s="147">
        <v>143</v>
      </c>
      <c r="AA3031" s="147">
        <v>17</v>
      </c>
      <c r="AB3031" s="21">
        <v>0</v>
      </c>
      <c r="AC3031" s="21">
        <v>0</v>
      </c>
      <c r="AD3031" s="153">
        <f>VLOOKUP(D3031,'Dados Base'!$B:$K,9,FALSE)*31536000/VLOOKUP($F3031,F:H,MATCH(H3030,F3030:AF3030,0),FALSE)</f>
        <v>12599.685039370079</v>
      </c>
      <c r="AE3031" s="153">
        <f>VLOOKUP(D3031,'Dados Base'!$B:$K,10,FALSE)*31536000/VLOOKUP($F3031,F:H,MATCH(H3030,F3030:AF3030,0),FALSE)</f>
        <v>1195.5905511811029</v>
      </c>
      <c r="AF3031" s="148">
        <v>89.74</v>
      </c>
      <c r="AG3031" s="21">
        <v>97.17</v>
      </c>
      <c r="AH3031" s="148">
        <v>89.82</v>
      </c>
      <c r="AI3031" s="148">
        <v>15.31</v>
      </c>
      <c r="AJ3031" s="148">
        <v>100</v>
      </c>
      <c r="AK3031" s="72">
        <f>(SUMIFS('Banco de Indicadores Mun. (2)'!I:I,'Banco de Indicadores Mun. (2)'!B:B,'Banco de Indicadores - Mun. (1)'!B3031,'Banco de Indicadores Mun. (2)'!A:A,'Banco de Indicadores - Mun. (1)'!A3031) / VLOOKUP(D3031,'Dados Base'!$B:$K,8,FALSE)) * 100</f>
        <v>5.3488035714285713</v>
      </c>
      <c r="AL3031" s="72">
        <f>(SUMIFS('Banco de Indicadores Mun. (2)'!I:I,'Banco de Indicadores Mun. (2)'!B:B,'Banco de Indicadores - Mun. (1)'!B3031,'Banco de Indicadores Mun. (2)'!A:A,'Banco de Indicadores - Mun. (1)'!A3031) / VLOOKUP(D3031,'Dados Base'!$B:$K,9,FALSE)) * 100</f>
        <v>2.1863722627737223</v>
      </c>
      <c r="AM3031" s="72">
        <f>(SUMIFS('Banco de Indicadores Mun. (2)'!J:J,'Banco de Indicadores Mun. (2)'!B:B,'Banco de Indicadores - Mun. (1)'!B3031,'Banco de Indicadores Mun. (2)'!A:A,'Banco de Indicadores - Mun. (1)'!A3031) / VLOOKUP(D3031,'Dados Base'!$B:$K,7,FALSE)) * 100</f>
        <v>4.6712558139534881</v>
      </c>
      <c r="AN3031" s="72">
        <f>(SUMIFS('Banco de Indicadores Mun. (2)'!K:K,'Banco de Indicadores Mun. (2)'!B:B,'Banco de Indicadores - Mun. (1)'!B3031,'Banco de Indicadores Mun. (2)'!A:A,'Banco de Indicadores - Mun. (1)'!A3031) / VLOOKUP(D3031,'Dados Base'!$B:$K,10,FALSE)) * 100</f>
        <v>7.5899230769230748</v>
      </c>
      <c r="AO3031" s="24">
        <v>0</v>
      </c>
      <c r="AP3031" s="25">
        <v>0</v>
      </c>
      <c r="AQ3031" s="17">
        <v>0</v>
      </c>
      <c r="AR3031" s="24">
        <v>9.5</v>
      </c>
      <c r="AS3031" s="22">
        <v>99</v>
      </c>
      <c r="AT3031" s="22">
        <v>99</v>
      </c>
      <c r="AU3031" s="22">
        <v>89.375</v>
      </c>
      <c r="AV3031" s="22">
        <v>9.49</v>
      </c>
      <c r="AW3031" s="21">
        <v>0</v>
      </c>
      <c r="AX3031" s="21">
        <v>0</v>
      </c>
      <c r="AY3031" s="116">
        <v>229.56404984741883</v>
      </c>
    </row>
    <row r="3032" spans="1:51" ht="15" x14ac:dyDescent="0.25">
      <c r="A3032" s="144">
        <v>2013</v>
      </c>
      <c r="B3032" s="77" t="s">
        <v>452</v>
      </c>
      <c r="C3032" s="78">
        <v>9</v>
      </c>
      <c r="D3032" s="77">
        <v>3540200</v>
      </c>
      <c r="E3032" s="78">
        <v>35402009</v>
      </c>
      <c r="F3032" s="78" t="str">
        <f t="shared" si="132"/>
        <v>354020092013</v>
      </c>
      <c r="G3032" s="96">
        <v>2.8321574728048748</v>
      </c>
      <c r="H3032" s="80">
        <f t="shared" si="131"/>
        <v>43177</v>
      </c>
      <c r="I3032" s="91">
        <v>42512</v>
      </c>
      <c r="J3032" s="97">
        <v>665</v>
      </c>
      <c r="K3032" s="83">
        <f>(H3032)/VLOOKUP(D3032,'Dados Base'!$B:$K,6,FALSE)</f>
        <v>121.53633958227778</v>
      </c>
      <c r="L3032" s="88">
        <f t="shared" si="133"/>
        <v>98.459828149246135</v>
      </c>
      <c r="M3032" s="85" t="s">
        <v>702</v>
      </c>
      <c r="N3032" s="92">
        <v>0.72499999999999998</v>
      </c>
      <c r="O3032" s="91">
        <v>45</v>
      </c>
      <c r="P3032" s="91" t="s">
        <v>691</v>
      </c>
      <c r="Q3032" s="91" t="s">
        <v>691</v>
      </c>
      <c r="R3032" s="91" t="s">
        <v>691</v>
      </c>
      <c r="S3032" s="91">
        <v>47</v>
      </c>
      <c r="T3032" s="87" t="s">
        <v>691</v>
      </c>
      <c r="U3032" s="87">
        <v>240</v>
      </c>
      <c r="V3032" s="87">
        <v>280</v>
      </c>
      <c r="W3032" s="85" t="s">
        <v>691</v>
      </c>
      <c r="X3032" s="146">
        <v>0.12430648305324074</v>
      </c>
      <c r="Y3032" s="21">
        <v>34.729999999999997</v>
      </c>
      <c r="Z3032" s="147">
        <v>0</v>
      </c>
      <c r="AA3032" s="147">
        <v>2344</v>
      </c>
      <c r="AB3032" s="21">
        <v>1</v>
      </c>
      <c r="AC3032" s="21">
        <v>0</v>
      </c>
      <c r="AD3032" s="153">
        <f>VLOOKUP(D3032,'Dados Base'!$B:$K,9,FALSE)*31536000/VLOOKUP($F3032,F:H,MATCH(H3031,F3031:AF3031,0),FALSE)</f>
        <v>3885.6687588299328</v>
      </c>
      <c r="AE3032" s="153">
        <f>VLOOKUP(D3032,'Dados Base'!$B:$K,10,FALSE)*31536000/VLOOKUP($F3032,F:H,MATCH(H3031,F3031:AF3031,0),FALSE)</f>
        <v>416.32165273177856</v>
      </c>
      <c r="AF3032" s="148">
        <v>94.58</v>
      </c>
      <c r="AG3032" s="21" t="s">
        <v>692</v>
      </c>
      <c r="AH3032" s="148">
        <v>94.58</v>
      </c>
      <c r="AI3032" s="148">
        <v>0</v>
      </c>
      <c r="AJ3032" s="148">
        <v>96.39</v>
      </c>
      <c r="AK3032" s="72">
        <f>(SUMIFS('Banco de Indicadores Mun. (2)'!I:I,'Banco de Indicadores Mun. (2)'!B:B,'Banco de Indicadores - Mun. (1)'!B3032,'Banco de Indicadores Mun. (2)'!A:A,'Banco de Indicadores - Mun. (1)'!A3032) / VLOOKUP(D3032,'Dados Base'!$B:$K,8,FALSE)) * 100</f>
        <v>32.948186440677965</v>
      </c>
      <c r="AL3032" s="72">
        <f>(SUMIFS('Banco de Indicadores Mun. (2)'!I:I,'Banco de Indicadores Mun. (2)'!B:B,'Banco de Indicadores - Mun. (1)'!B3032,'Banco de Indicadores Mun. (2)'!A:A,'Banco de Indicadores - Mun. (1)'!A3032) / VLOOKUP(D3032,'Dados Base'!$B:$K,9,FALSE)) * 100</f>
        <v>10.962084586466164</v>
      </c>
      <c r="AM3032" s="72">
        <f>(SUMIFS('Banco de Indicadores Mun. (2)'!J:J,'Banco de Indicadores Mun. (2)'!B:B,'Banco de Indicadores - Mun. (1)'!B3032,'Banco de Indicadores Mun. (2)'!A:A,'Banco de Indicadores - Mun. (1)'!A3032) / VLOOKUP(D3032,'Dados Base'!$B:$K,7,FALSE)) * 100</f>
        <v>42.02835833333333</v>
      </c>
      <c r="AN3032" s="72">
        <f>(SUMIFS('Banco de Indicadores Mun. (2)'!K:K,'Banco de Indicadores Mun. (2)'!B:B,'Banco de Indicadores - Mun. (1)'!B3032,'Banco de Indicadores Mun. (2)'!A:A,'Banco de Indicadores - Mun. (1)'!A3032) / VLOOKUP(D3032,'Dados Base'!$B:$K,10,FALSE)) * 100</f>
        <v>13.832035087719296</v>
      </c>
      <c r="AO3032" s="24">
        <v>0</v>
      </c>
      <c r="AP3032" s="25">
        <v>0</v>
      </c>
      <c r="AQ3032" s="17">
        <v>0</v>
      </c>
      <c r="AR3032" s="24">
        <v>10</v>
      </c>
      <c r="AS3032" s="22">
        <v>100</v>
      </c>
      <c r="AT3032" s="22">
        <v>0</v>
      </c>
      <c r="AU3032" s="22">
        <v>0</v>
      </c>
      <c r="AV3032" s="22">
        <v>1.5</v>
      </c>
      <c r="AW3032" s="21">
        <v>0</v>
      </c>
      <c r="AX3032" s="21">
        <v>0</v>
      </c>
      <c r="AY3032" s="116">
        <v>4.408017924895888</v>
      </c>
    </row>
    <row r="3033" spans="1:51" ht="15" x14ac:dyDescent="0.25">
      <c r="A3033" s="144">
        <v>2013</v>
      </c>
      <c r="B3033" s="77" t="s">
        <v>453</v>
      </c>
      <c r="C3033" s="78">
        <v>18</v>
      </c>
      <c r="D3033" s="77">
        <v>3540259</v>
      </c>
      <c r="E3033" s="78">
        <v>354025918</v>
      </c>
      <c r="F3033" s="78" t="str">
        <f t="shared" si="132"/>
        <v>3540259182013</v>
      </c>
      <c r="G3033" s="96">
        <v>1.2855535280472008</v>
      </c>
      <c r="H3033" s="80">
        <f t="shared" si="131"/>
        <v>4203</v>
      </c>
      <c r="I3033" s="91">
        <v>3556</v>
      </c>
      <c r="J3033" s="97">
        <v>647</v>
      </c>
      <c r="K3033" s="83">
        <f>(H3033)/VLOOKUP(D3033,'Dados Base'!$B:$K,6,FALSE)</f>
        <v>19.98953676400647</v>
      </c>
      <c r="L3033" s="88">
        <f t="shared" si="133"/>
        <v>84.606233642636212</v>
      </c>
      <c r="M3033" s="85" t="s">
        <v>702</v>
      </c>
      <c r="N3033" s="92">
        <v>0.70199999999999996</v>
      </c>
      <c r="O3033" s="91">
        <v>46</v>
      </c>
      <c r="P3033" s="91" t="s">
        <v>691</v>
      </c>
      <c r="Q3033" s="91" t="s">
        <v>691</v>
      </c>
      <c r="R3033" s="91" t="s">
        <v>691</v>
      </c>
      <c r="S3033" s="91">
        <v>3</v>
      </c>
      <c r="T3033" s="87" t="s">
        <v>691</v>
      </c>
      <c r="U3033" s="87">
        <v>18</v>
      </c>
      <c r="V3033" s="87">
        <v>20</v>
      </c>
      <c r="W3033" s="85" t="s">
        <v>691</v>
      </c>
      <c r="X3033" s="146">
        <v>9.1623210937499984E-3</v>
      </c>
      <c r="Y3033" s="21">
        <v>2.52</v>
      </c>
      <c r="Z3033" s="147">
        <v>160</v>
      </c>
      <c r="AA3033" s="147">
        <v>35</v>
      </c>
      <c r="AB3033" s="21">
        <v>0</v>
      </c>
      <c r="AC3033" s="21">
        <v>0</v>
      </c>
      <c r="AD3033" s="153">
        <f>VLOOKUP(D3033,'Dados Base'!$B:$K,9,FALSE)*31536000/VLOOKUP($F3033,F:H,MATCH(H3032,F3032:AF3032,0),FALSE)</f>
        <v>11855.07494646681</v>
      </c>
      <c r="AE3033" s="153">
        <f>VLOOKUP(D3033,'Dados Base'!$B:$K,10,FALSE)*31536000/VLOOKUP($F3033,F:H,MATCH(H3032,F3032:AF3032,0),FALSE)</f>
        <v>975.4175588865096</v>
      </c>
      <c r="AF3033" s="148">
        <v>83.71</v>
      </c>
      <c r="AG3033" s="21" t="s">
        <v>692</v>
      </c>
      <c r="AH3033" s="148">
        <v>82.45</v>
      </c>
      <c r="AI3033" s="148">
        <v>13.24</v>
      </c>
      <c r="AJ3033" s="148">
        <v>100</v>
      </c>
      <c r="AK3033" s="72">
        <f>(SUMIFS('Banco de Indicadores Mun. (2)'!I:I,'Banco de Indicadores Mun. (2)'!B:B,'Banco de Indicadores - Mun. (1)'!B3033,'Banco de Indicadores Mun. (2)'!A:A,'Banco de Indicadores - Mun. (1)'!A3033) / VLOOKUP(D3033,'Dados Base'!$B:$K,8,FALSE)) * 100</f>
        <v>57.932299999999984</v>
      </c>
      <c r="AL3033" s="72">
        <f>(SUMIFS('Banco de Indicadores Mun. (2)'!I:I,'Banco de Indicadores Mun. (2)'!B:B,'Banco de Indicadores - Mun. (1)'!B3033,'Banco de Indicadores Mun. (2)'!A:A,'Banco de Indicadores - Mun. (1)'!A3033) / VLOOKUP(D3033,'Dados Base'!$B:$K,9,FALSE)) * 100</f>
        <v>18.333006329113918</v>
      </c>
      <c r="AM3033" s="72">
        <f>(SUMIFS('Banco de Indicadores Mun. (2)'!J:J,'Banco de Indicadores Mun. (2)'!B:B,'Banco de Indicadores - Mun. (1)'!B3033,'Banco de Indicadores Mun. (2)'!A:A,'Banco de Indicadores - Mun. (1)'!A3033) / VLOOKUP(D3033,'Dados Base'!$B:$K,7,FALSE)) * 100</f>
        <v>78.115459459459444</v>
      </c>
      <c r="AN3033" s="72">
        <f>(SUMIFS('Banco de Indicadores Mun. (2)'!K:K,'Banco de Indicadores Mun. (2)'!B:B,'Banco de Indicadores - Mun. (1)'!B3033,'Banco de Indicadores Mun. (2)'!A:A,'Banco de Indicadores - Mun. (1)'!A3033) / VLOOKUP(D3033,'Dados Base'!$B:$K,10,FALSE)) * 100</f>
        <v>0.48792307692307685</v>
      </c>
      <c r="AO3033" s="24">
        <v>0</v>
      </c>
      <c r="AP3033" s="25">
        <v>0</v>
      </c>
      <c r="AQ3033" s="17">
        <v>0</v>
      </c>
      <c r="AR3033" s="24">
        <v>7.5</v>
      </c>
      <c r="AS3033" s="22">
        <v>100</v>
      </c>
      <c r="AT3033" s="22">
        <v>100</v>
      </c>
      <c r="AU3033" s="22">
        <v>82.051282051282044</v>
      </c>
      <c r="AV3033" s="22">
        <v>10</v>
      </c>
      <c r="AW3033" s="21">
        <v>0</v>
      </c>
      <c r="AX3033" s="21">
        <v>0</v>
      </c>
      <c r="AY3033" s="116">
        <v>2.9902095761150975</v>
      </c>
    </row>
    <row r="3034" spans="1:51" ht="15" x14ac:dyDescent="0.25">
      <c r="A3034" s="144">
        <v>2013</v>
      </c>
      <c r="B3034" s="77" t="s">
        <v>454</v>
      </c>
      <c r="C3034" s="78">
        <v>15</v>
      </c>
      <c r="D3034" s="77">
        <v>3540309</v>
      </c>
      <c r="E3034" s="78">
        <v>354030915</v>
      </c>
      <c r="F3034" s="78" t="str">
        <f t="shared" si="132"/>
        <v>3540309152013</v>
      </c>
      <c r="G3034" s="96">
        <v>-4.7513550660926995E-2</v>
      </c>
      <c r="H3034" s="80">
        <f t="shared" si="131"/>
        <v>2519</v>
      </c>
      <c r="I3034" s="91">
        <v>2167</v>
      </c>
      <c r="J3034" s="97">
        <v>352</v>
      </c>
      <c r="K3034" s="83">
        <f>(H3034)/VLOOKUP(D3034,'Dados Base'!$B:$K,6,FALSE)</f>
        <v>11.601344816469396</v>
      </c>
      <c r="L3034" s="88">
        <f t="shared" si="133"/>
        <v>86.026200873362441</v>
      </c>
      <c r="M3034" s="85" t="s">
        <v>702</v>
      </c>
      <c r="N3034" s="92">
        <v>0.73199999999999998</v>
      </c>
      <c r="O3034" s="91">
        <v>18</v>
      </c>
      <c r="P3034" s="91" t="s">
        <v>691</v>
      </c>
      <c r="Q3034" s="91" t="s">
        <v>691</v>
      </c>
      <c r="R3034" s="91" t="s">
        <v>691</v>
      </c>
      <c r="S3034" s="91">
        <v>3</v>
      </c>
      <c r="T3034" s="87" t="s">
        <v>691</v>
      </c>
      <c r="U3034" s="87">
        <v>12</v>
      </c>
      <c r="V3034" s="87">
        <v>7</v>
      </c>
      <c r="W3034" s="85" t="s">
        <v>691</v>
      </c>
      <c r="X3034" s="146">
        <v>6.2915960937499999E-3</v>
      </c>
      <c r="Y3034" s="21">
        <v>1.53</v>
      </c>
      <c r="Z3034" s="147">
        <v>73</v>
      </c>
      <c r="AA3034" s="147">
        <v>45</v>
      </c>
      <c r="AB3034" s="21">
        <v>1</v>
      </c>
      <c r="AC3034" s="21">
        <v>0</v>
      </c>
      <c r="AD3034" s="153">
        <f>VLOOKUP(D3034,'Dados Base'!$B:$K,9,FALSE)*31536000/VLOOKUP($F3034,F:H,MATCH(H3033,F3033:AF3033,0),FALSE)</f>
        <v>20781.961095672887</v>
      </c>
      <c r="AE3034" s="153">
        <f>VLOOKUP(D3034,'Dados Base'!$B:$K,10,FALSE)*31536000/VLOOKUP($F3034,F:H,MATCH(H3033,F3033:AF3033,0),FALSE)</f>
        <v>2253.4656609765789</v>
      </c>
      <c r="AF3034" s="148">
        <v>95.91</v>
      </c>
      <c r="AG3034" s="21">
        <v>84.3</v>
      </c>
      <c r="AH3034" s="148">
        <v>95.03</v>
      </c>
      <c r="AI3034" s="148">
        <v>9.43</v>
      </c>
      <c r="AJ3034" s="148">
        <v>100</v>
      </c>
      <c r="AK3034" s="72">
        <f>(SUMIFS('Banco de Indicadores Mun. (2)'!I:I,'Banco de Indicadores Mun. (2)'!B:B,'Banco de Indicadores - Mun. (1)'!B3034,'Banco de Indicadores Mun. (2)'!A:A,'Banco de Indicadores - Mun. (1)'!A3034) / VLOOKUP(D3034,'Dados Base'!$B:$K,8,FALSE)) * 100</f>
        <v>29.172471698113199</v>
      </c>
      <c r="AL3034" s="72">
        <f>(SUMIFS('Banco de Indicadores Mun. (2)'!I:I,'Banco de Indicadores Mun. (2)'!B:B,'Banco de Indicadores - Mun. (1)'!B3034,'Banco de Indicadores Mun. (2)'!A:A,'Banco de Indicadores - Mun. (1)'!A3034) / VLOOKUP(D3034,'Dados Base'!$B:$K,9,FALSE)) * 100</f>
        <v>9.3141024096385525</v>
      </c>
      <c r="AM3034" s="72">
        <f>(SUMIFS('Banco de Indicadores Mun. (2)'!J:J,'Banco de Indicadores Mun. (2)'!B:B,'Banco de Indicadores - Mun. (1)'!B3034,'Banco de Indicadores Mun. (2)'!A:A,'Banco de Indicadores - Mun. (1)'!A3034) / VLOOKUP(D3034,'Dados Base'!$B:$K,7,FALSE)) * 100</f>
        <v>16.984999999999999</v>
      </c>
      <c r="AN3034" s="72">
        <f>(SUMIFS('Banco de Indicadores Mun. (2)'!K:K,'Banco de Indicadores Mun. (2)'!B:B,'Banco de Indicadores - Mun. (1)'!B3034,'Banco de Indicadores Mun. (2)'!A:A,'Banco de Indicadores - Mun. (1)'!A3034) / VLOOKUP(D3034,'Dados Base'!$B:$K,10,FALSE)) * 100</f>
        <v>52.870333333333306</v>
      </c>
      <c r="AO3034" s="24">
        <v>0</v>
      </c>
      <c r="AP3034" s="25">
        <v>0</v>
      </c>
      <c r="AQ3034" s="17">
        <v>0</v>
      </c>
      <c r="AR3034" s="24">
        <v>7.4</v>
      </c>
      <c r="AS3034" s="22">
        <v>100</v>
      </c>
      <c r="AT3034" s="22">
        <v>100</v>
      </c>
      <c r="AU3034" s="22">
        <v>61.864406779661017</v>
      </c>
      <c r="AV3034" s="22">
        <v>7.23</v>
      </c>
      <c r="AW3034" s="21">
        <v>0</v>
      </c>
      <c r="AX3034" s="21">
        <v>0</v>
      </c>
      <c r="AY3034" s="116">
        <v>206.0986502303117</v>
      </c>
    </row>
    <row r="3035" spans="1:51" ht="15" x14ac:dyDescent="0.25">
      <c r="A3035" s="144">
        <v>2013</v>
      </c>
      <c r="B3035" s="77" t="s">
        <v>455</v>
      </c>
      <c r="C3035" s="78">
        <v>15</v>
      </c>
      <c r="D3035" s="77">
        <v>3540408</v>
      </c>
      <c r="E3035" s="78">
        <v>354040815</v>
      </c>
      <c r="F3035" s="78" t="str">
        <f t="shared" si="132"/>
        <v>3540408152013</v>
      </c>
      <c r="G3035" s="96">
        <v>-0.55623008830363307</v>
      </c>
      <c r="H3035" s="80">
        <f t="shared" si="131"/>
        <v>4149</v>
      </c>
      <c r="I3035" s="91">
        <v>3394</v>
      </c>
      <c r="J3035" s="97">
        <v>755</v>
      </c>
      <c r="K3035" s="83">
        <f>(H3035)/VLOOKUP(D3035,'Dados Base'!$B:$K,6,FALSE)</f>
        <v>13.153473036806899</v>
      </c>
      <c r="L3035" s="88">
        <f t="shared" si="133"/>
        <v>81.802844058809356</v>
      </c>
      <c r="M3035" s="85" t="s">
        <v>702</v>
      </c>
      <c r="N3035" s="92">
        <v>0.71399999999999997</v>
      </c>
      <c r="O3035" s="91">
        <v>24</v>
      </c>
      <c r="P3035" s="91" t="s">
        <v>691</v>
      </c>
      <c r="Q3035" s="91" t="s">
        <v>691</v>
      </c>
      <c r="R3035" s="91" t="s">
        <v>691</v>
      </c>
      <c r="S3035" s="91">
        <v>1</v>
      </c>
      <c r="T3035" s="87" t="s">
        <v>691</v>
      </c>
      <c r="U3035" s="87">
        <v>11</v>
      </c>
      <c r="V3035" s="87">
        <v>11</v>
      </c>
      <c r="W3035" s="85" t="s">
        <v>691</v>
      </c>
      <c r="X3035" s="146">
        <v>9.4076414062499985E-3</v>
      </c>
      <c r="Y3035" s="21">
        <v>2.4300000000000002</v>
      </c>
      <c r="Z3035" s="147">
        <v>150</v>
      </c>
      <c r="AA3035" s="147">
        <v>38</v>
      </c>
      <c r="AB3035" s="21">
        <v>0</v>
      </c>
      <c r="AC3035" s="21">
        <v>0</v>
      </c>
      <c r="AD3035" s="153">
        <f>VLOOKUP(D3035,'Dados Base'!$B:$K,9,FALSE)*31536000/VLOOKUP($F3035,F:H,MATCH(H3034,F3034:AF3034,0),FALSE)</f>
        <v>19002.169197396965</v>
      </c>
      <c r="AE3035" s="153">
        <f>VLOOKUP(D3035,'Dados Base'!$B:$K,10,FALSE)*31536000/VLOOKUP($F3035,F:H,MATCH(H3034,F3034:AF3034,0),FALSE)</f>
        <v>1976.2255965292841</v>
      </c>
      <c r="AF3035" s="148">
        <v>87.07</v>
      </c>
      <c r="AG3035" s="21">
        <v>93.04</v>
      </c>
      <c r="AH3035" s="148">
        <v>84.55</v>
      </c>
      <c r="AI3035" s="148">
        <v>15.22</v>
      </c>
      <c r="AJ3035" s="148">
        <v>100</v>
      </c>
      <c r="AK3035" s="72">
        <f>(SUMIFS('Banco de Indicadores Mun. (2)'!I:I,'Banco de Indicadores Mun. (2)'!B:B,'Banco de Indicadores - Mun. (1)'!B3035,'Banco de Indicadores Mun. (2)'!A:A,'Banco de Indicadores - Mun. (1)'!A3035) / VLOOKUP(D3035,'Dados Base'!$B:$K,8,FALSE)) * 100</f>
        <v>6.4237468354430378</v>
      </c>
      <c r="AL3035" s="72">
        <f>(SUMIFS('Banco de Indicadores Mun. (2)'!I:I,'Banco de Indicadores Mun. (2)'!B:B,'Banco de Indicadores - Mun. (1)'!B3035,'Banco de Indicadores Mun. (2)'!A:A,'Banco de Indicadores - Mun. (1)'!A3035) / VLOOKUP(D3035,'Dados Base'!$B:$K,9,FALSE)) * 100</f>
        <v>2.0299039999999997</v>
      </c>
      <c r="AM3035" s="72">
        <f>(SUMIFS('Banco de Indicadores Mun. (2)'!J:J,'Banco de Indicadores Mun. (2)'!B:B,'Banco de Indicadores - Mun. (1)'!B3035,'Banco de Indicadores Mun. (2)'!A:A,'Banco de Indicadores - Mun. (1)'!A3035) / VLOOKUP(D3035,'Dados Base'!$B:$K,7,FALSE)) * 100</f>
        <v>8.4292641509433963</v>
      </c>
      <c r="AN3035" s="72">
        <f>(SUMIFS('Banco de Indicadores Mun. (2)'!K:K,'Banco de Indicadores Mun. (2)'!B:B,'Banco de Indicadores - Mun. (1)'!B3035,'Banco de Indicadores Mun. (2)'!A:A,'Banco de Indicadores - Mun. (1)'!A3035) / VLOOKUP(D3035,'Dados Base'!$B:$K,10,FALSE)) * 100</f>
        <v>2.335576923076923</v>
      </c>
      <c r="AO3035" s="24">
        <v>0</v>
      </c>
      <c r="AP3035" s="25">
        <v>0</v>
      </c>
      <c r="AQ3035" s="17">
        <v>0</v>
      </c>
      <c r="AR3035" s="24">
        <v>8.6999999999999993</v>
      </c>
      <c r="AS3035" s="22">
        <v>100</v>
      </c>
      <c r="AT3035" s="22">
        <v>100</v>
      </c>
      <c r="AU3035" s="22">
        <v>79.787234042553195</v>
      </c>
      <c r="AV3035" s="22">
        <v>9.5</v>
      </c>
      <c r="AW3035" s="21">
        <v>0</v>
      </c>
      <c r="AX3035" s="21">
        <v>0</v>
      </c>
      <c r="AY3035" s="116">
        <v>0</v>
      </c>
    </row>
    <row r="3036" spans="1:51" ht="15" x14ac:dyDescent="0.25">
      <c r="A3036" s="144">
        <v>2013</v>
      </c>
      <c r="B3036" s="77" t="s">
        <v>456</v>
      </c>
      <c r="C3036" s="78">
        <v>10</v>
      </c>
      <c r="D3036" s="77">
        <v>3540507</v>
      </c>
      <c r="E3036" s="78">
        <v>354050710</v>
      </c>
      <c r="F3036" s="78" t="str">
        <f t="shared" si="132"/>
        <v>3540507102013</v>
      </c>
      <c r="G3036" s="96">
        <v>1.8822856654348241</v>
      </c>
      <c r="H3036" s="80">
        <f t="shared" si="131"/>
        <v>8629</v>
      </c>
      <c r="I3036" s="91">
        <v>4166</v>
      </c>
      <c r="J3036" s="97">
        <v>4463</v>
      </c>
      <c r="K3036" s="83">
        <f>(H3036)/VLOOKUP(D3036,'Dados Base'!$B:$K,6,FALSE)</f>
        <v>32.370484300558957</v>
      </c>
      <c r="L3036" s="88">
        <f t="shared" si="133"/>
        <v>48.279058987136402</v>
      </c>
      <c r="M3036" s="85" t="s">
        <v>702</v>
      </c>
      <c r="N3036" s="92">
        <v>0.70299999999999996</v>
      </c>
      <c r="O3036" s="91">
        <v>88</v>
      </c>
      <c r="P3036" s="91" t="s">
        <v>691</v>
      </c>
      <c r="Q3036" s="91" t="s">
        <v>691</v>
      </c>
      <c r="R3036" s="91" t="s">
        <v>691</v>
      </c>
      <c r="S3036" s="91">
        <v>13</v>
      </c>
      <c r="T3036" s="87" t="s">
        <v>691</v>
      </c>
      <c r="U3036" s="87">
        <v>56</v>
      </c>
      <c r="V3036" s="87">
        <v>50</v>
      </c>
      <c r="W3036" s="85" t="s">
        <v>691</v>
      </c>
      <c r="X3036" s="146">
        <v>1.5332204947916667E-2</v>
      </c>
      <c r="Y3036" s="21">
        <v>3.05</v>
      </c>
      <c r="Z3036" s="147">
        <v>178</v>
      </c>
      <c r="AA3036" s="147">
        <v>57</v>
      </c>
      <c r="AB3036" s="21">
        <v>0</v>
      </c>
      <c r="AC3036" s="21">
        <v>0</v>
      </c>
      <c r="AD3036" s="153">
        <f>VLOOKUP(D3036,'Dados Base'!$B:$K,9,FALSE)*31536000/VLOOKUP($F3036,F:H,MATCH(H3035,F3035:AF3035,0),FALSE)</f>
        <v>8624.9808784331908</v>
      </c>
      <c r="AE3036" s="153">
        <f>VLOOKUP(D3036,'Dados Base'!$B:$K,10,FALSE)*31536000/VLOOKUP($F3036,F:H,MATCH(H3035,F3035:AF3035,0),FALSE)</f>
        <v>1315.6750492525205</v>
      </c>
      <c r="AF3036" s="148">
        <v>68.23</v>
      </c>
      <c r="AG3036" s="21">
        <v>75.989999999999995</v>
      </c>
      <c r="AH3036" s="148">
        <v>36.36</v>
      </c>
      <c r="AI3036" s="148">
        <v>33</v>
      </c>
      <c r="AJ3036" s="148">
        <v>100</v>
      </c>
      <c r="AK3036" s="72">
        <f>(SUMIFS('Banco de Indicadores Mun. (2)'!I:I,'Banco de Indicadores Mun. (2)'!B:B,'Banco de Indicadores - Mun. (1)'!B3036,'Banco de Indicadores Mun. (2)'!A:A,'Banco de Indicadores - Mun. (1)'!A3036) / VLOOKUP(D3036,'Dados Base'!$B:$K,8,FALSE)) * 100</f>
        <v>4.1590588235294126</v>
      </c>
      <c r="AL3036" s="72">
        <f>(SUMIFS('Banco de Indicadores Mun. (2)'!I:I,'Banco de Indicadores Mun. (2)'!B:B,'Banco de Indicadores - Mun. (1)'!B3036,'Banco de Indicadores Mun. (2)'!A:A,'Banco de Indicadores - Mun. (1)'!A3036) / VLOOKUP(D3036,'Dados Base'!$B:$K,9,FALSE)) * 100</f>
        <v>1.4979661016949153</v>
      </c>
      <c r="AM3036" s="72">
        <f>(SUMIFS('Banco de Indicadores Mun. (2)'!J:J,'Banco de Indicadores Mun. (2)'!B:B,'Banco de Indicadores - Mun. (1)'!B3036,'Banco de Indicadores Mun. (2)'!A:A,'Banco de Indicadores - Mun. (1)'!A3036) / VLOOKUP(D3036,'Dados Base'!$B:$K,7,FALSE)) * 100</f>
        <v>6.4812857142857148</v>
      </c>
      <c r="AN3036" s="72">
        <f>(SUMIFS('Banco de Indicadores Mun. (2)'!K:K,'Banco de Indicadores Mun. (2)'!B:B,'Banco de Indicadores - Mun. (1)'!B3036,'Banco de Indicadores Mun. (2)'!A:A,'Banco de Indicadores - Mun. (1)'!A3036) / VLOOKUP(D3036,'Dados Base'!$B:$K,10,FALSE)) * 100</f>
        <v>0.99824999999999997</v>
      </c>
      <c r="AO3036" s="24">
        <v>0</v>
      </c>
      <c r="AP3036" s="25">
        <v>0</v>
      </c>
      <c r="AQ3036" s="17">
        <v>0</v>
      </c>
      <c r="AR3036" s="24">
        <v>9.5</v>
      </c>
      <c r="AS3036" s="22">
        <v>88</v>
      </c>
      <c r="AT3036" s="22">
        <v>88</v>
      </c>
      <c r="AU3036" s="22">
        <v>75.744680851063833</v>
      </c>
      <c r="AV3036" s="22">
        <v>8.24</v>
      </c>
      <c r="AW3036" s="21">
        <v>0</v>
      </c>
      <c r="AX3036" s="21">
        <v>0</v>
      </c>
      <c r="AY3036" s="116">
        <v>348.77641320591033</v>
      </c>
    </row>
    <row r="3037" spans="1:51" ht="15" x14ac:dyDescent="0.25">
      <c r="A3037" s="144">
        <v>2013</v>
      </c>
      <c r="B3037" s="77" t="s">
        <v>457</v>
      </c>
      <c r="C3037" s="78">
        <v>10</v>
      </c>
      <c r="D3037" s="77">
        <v>3540606</v>
      </c>
      <c r="E3037" s="78">
        <v>354060610</v>
      </c>
      <c r="F3037" s="78" t="str">
        <f t="shared" si="132"/>
        <v>3540606102013</v>
      </c>
      <c r="G3037" s="96">
        <v>0.63993506564090641</v>
      </c>
      <c r="H3037" s="80">
        <f t="shared" si="131"/>
        <v>49743</v>
      </c>
      <c r="I3037" s="91">
        <v>42292</v>
      </c>
      <c r="J3037" s="97">
        <v>7451</v>
      </c>
      <c r="K3037" s="83">
        <f>(H3037)/VLOOKUP(D3037,'Dados Base'!$B:$K,6,FALSE)</f>
        <v>89.375808538163014</v>
      </c>
      <c r="L3037" s="88">
        <f t="shared" si="133"/>
        <v>85.02100798102245</v>
      </c>
      <c r="M3037" s="85" t="s">
        <v>702</v>
      </c>
      <c r="N3037" s="92">
        <v>0.75800000000000001</v>
      </c>
      <c r="O3037" s="91">
        <v>290</v>
      </c>
      <c r="P3037" s="91" t="s">
        <v>691</v>
      </c>
      <c r="Q3037" s="91" t="s">
        <v>691</v>
      </c>
      <c r="R3037" s="91" t="s">
        <v>691</v>
      </c>
      <c r="S3037" s="91">
        <v>156</v>
      </c>
      <c r="T3037" s="87" t="s">
        <v>691</v>
      </c>
      <c r="U3037" s="87">
        <v>438</v>
      </c>
      <c r="V3037" s="87">
        <v>318</v>
      </c>
      <c r="W3037" s="85" t="s">
        <v>691</v>
      </c>
      <c r="X3037" s="146">
        <v>0.15141677083333333</v>
      </c>
      <c r="Y3037" s="21">
        <v>34.51</v>
      </c>
      <c r="Z3037" s="147">
        <v>1866</v>
      </c>
      <c r="AA3037" s="147">
        <v>463</v>
      </c>
      <c r="AB3037" s="21">
        <v>7</v>
      </c>
      <c r="AC3037" s="21">
        <v>0</v>
      </c>
      <c r="AD3037" s="153">
        <f>VLOOKUP(D3037,'Dados Base'!$B:$K,9,FALSE)*31536000/VLOOKUP($F3037,F:H,MATCH(H3036,F3036:AF3036,0),FALSE)</f>
        <v>3188.9126108196128</v>
      </c>
      <c r="AE3037" s="153">
        <f>VLOOKUP(D3037,'Dados Base'!$B:$K,10,FALSE)*31536000/VLOOKUP($F3037,F:H,MATCH(H3036,F3036:AF3036,0),FALSE)</f>
        <v>481.82377419938484</v>
      </c>
      <c r="AF3037" s="148">
        <v>100</v>
      </c>
      <c r="AG3037" s="21">
        <v>99.2</v>
      </c>
      <c r="AH3037" s="148">
        <v>96.41</v>
      </c>
      <c r="AI3037" s="148">
        <v>34.44</v>
      </c>
      <c r="AJ3037" s="148">
        <v>100</v>
      </c>
      <c r="AK3037" s="72">
        <f>(SUMIFS('Banco de Indicadores Mun. (2)'!I:I,'Banco de Indicadores Mun. (2)'!B:B,'Banco de Indicadores - Mun. (1)'!B3037,'Banco de Indicadores Mun. (2)'!A:A,'Banco de Indicadores - Mun. (1)'!A3037) / VLOOKUP(D3037,'Dados Base'!$B:$K,8,FALSE)) * 100</f>
        <v>21.054209944751381</v>
      </c>
      <c r="AL3037" s="72">
        <f>(SUMIFS('Banco de Indicadores Mun. (2)'!I:I,'Banco de Indicadores Mun. (2)'!B:B,'Banco de Indicadores - Mun. (1)'!B3037,'Banco de Indicadores Mun. (2)'!A:A,'Banco de Indicadores - Mun. (1)'!A3037) / VLOOKUP(D3037,'Dados Base'!$B:$K,9,FALSE)) * 100</f>
        <v>7.5761669980119279</v>
      </c>
      <c r="AM3037" s="72">
        <f>(SUMIFS('Banco de Indicadores Mun. (2)'!J:J,'Banco de Indicadores Mun. (2)'!B:B,'Banco de Indicadores - Mun. (1)'!B3037,'Banco de Indicadores Mun. (2)'!A:A,'Banco de Indicadores - Mun. (1)'!A3037) / VLOOKUP(D3037,'Dados Base'!$B:$K,7,FALSE)) * 100</f>
        <v>26.793704761904763</v>
      </c>
      <c r="AN3037" s="72">
        <f>(SUMIFS('Banco de Indicadores Mun. (2)'!K:K,'Banco de Indicadores Mun. (2)'!B:B,'Banco de Indicadores - Mun. (1)'!B3037,'Banco de Indicadores Mun. (2)'!A:A,'Banco de Indicadores - Mun. (1)'!A3037) / VLOOKUP(D3037,'Dados Base'!$B:$K,10,FALSE)) * 100</f>
        <v>13.124644736842106</v>
      </c>
      <c r="AO3037" s="24">
        <v>0</v>
      </c>
      <c r="AP3037" s="25">
        <v>0</v>
      </c>
      <c r="AQ3037" s="17">
        <v>0</v>
      </c>
      <c r="AR3037" s="24">
        <v>9.6999999999999993</v>
      </c>
      <c r="AS3037" s="22">
        <v>99</v>
      </c>
      <c r="AT3037" s="22">
        <v>99</v>
      </c>
      <c r="AU3037" s="22">
        <v>80.120223271790465</v>
      </c>
      <c r="AV3037" s="22">
        <v>9.99</v>
      </c>
      <c r="AW3037" s="21">
        <v>0</v>
      </c>
      <c r="AX3037" s="21">
        <v>0</v>
      </c>
      <c r="AY3037" s="116">
        <v>225.552954298012</v>
      </c>
    </row>
    <row r="3038" spans="1:51" ht="15" x14ac:dyDescent="0.25">
      <c r="A3038" s="144">
        <v>2013</v>
      </c>
      <c r="B3038" s="77" t="s">
        <v>458</v>
      </c>
      <c r="C3038" s="78">
        <v>9</v>
      </c>
      <c r="D3038" s="77">
        <v>3540705</v>
      </c>
      <c r="E3038" s="78">
        <v>35407059</v>
      </c>
      <c r="F3038" s="78" t="str">
        <f t="shared" si="132"/>
        <v>354070592013</v>
      </c>
      <c r="G3038" s="96">
        <v>0.73507372653123237</v>
      </c>
      <c r="H3038" s="80">
        <f t="shared" si="131"/>
        <v>52265</v>
      </c>
      <c r="I3038" s="91">
        <v>51327</v>
      </c>
      <c r="J3038" s="97">
        <v>938</v>
      </c>
      <c r="K3038" s="83">
        <f>(H3038)/VLOOKUP(D3038,'Dados Base'!$B:$K,6,FALSE)</f>
        <v>214.27985732442295</v>
      </c>
      <c r="L3038" s="88">
        <f t="shared" si="133"/>
        <v>98.205299913900319</v>
      </c>
      <c r="M3038" s="85" t="s">
        <v>702</v>
      </c>
      <c r="N3038" s="92">
        <v>0.751</v>
      </c>
      <c r="O3038" s="91">
        <v>91</v>
      </c>
      <c r="P3038" s="91" t="s">
        <v>691</v>
      </c>
      <c r="Q3038" s="91" t="s">
        <v>691</v>
      </c>
      <c r="R3038" s="91" t="s">
        <v>691</v>
      </c>
      <c r="S3038" s="91">
        <v>247</v>
      </c>
      <c r="T3038" s="87" t="s">
        <v>691</v>
      </c>
      <c r="U3038" s="87">
        <v>717</v>
      </c>
      <c r="V3038" s="87">
        <v>482</v>
      </c>
      <c r="W3038" s="85" t="s">
        <v>691</v>
      </c>
      <c r="X3038" s="146">
        <v>0.15624591504050922</v>
      </c>
      <c r="Y3038" s="21">
        <v>42.47</v>
      </c>
      <c r="Z3038" s="147">
        <v>109</v>
      </c>
      <c r="AA3038" s="147">
        <v>2758</v>
      </c>
      <c r="AB3038" s="21">
        <v>2</v>
      </c>
      <c r="AC3038" s="21">
        <v>0</v>
      </c>
      <c r="AD3038" s="153">
        <f>VLOOKUP(D3038,'Dados Base'!$B:$K,9,FALSE)*31536000/VLOOKUP($F3038,F:H,MATCH(H3037,F3037:AF3037,0),FALSE)</f>
        <v>2003.2434707739405</v>
      </c>
      <c r="AE3038" s="153">
        <f>VLOOKUP(D3038,'Dados Base'!$B:$K,10,FALSE)*31536000/VLOOKUP($F3038,F:H,MATCH(H3037,F3037:AF3037,0),FALSE)</f>
        <v>235.32076915717968</v>
      </c>
      <c r="AF3038" s="148">
        <v>98.21</v>
      </c>
      <c r="AG3038" s="21" t="s">
        <v>692</v>
      </c>
      <c r="AH3038" s="148">
        <v>94.42</v>
      </c>
      <c r="AI3038" s="148">
        <v>45.12</v>
      </c>
      <c r="AJ3038" s="148">
        <v>100</v>
      </c>
      <c r="AK3038" s="72">
        <f>(SUMIFS('Banco de Indicadores Mun. (2)'!I:I,'Banco de Indicadores Mun. (2)'!B:B,'Banco de Indicadores - Mun. (1)'!B3038,'Banco de Indicadores Mun. (2)'!A:A,'Banco de Indicadores - Mun. (1)'!A3038) / VLOOKUP(D3038,'Dados Base'!$B:$K,8,FALSE)) * 100</f>
        <v>38.045741666666657</v>
      </c>
      <c r="AL3038" s="72">
        <f>(SUMIFS('Banco de Indicadores Mun. (2)'!I:I,'Banco de Indicadores Mun. (2)'!B:B,'Banco de Indicadores - Mun. (1)'!B3038,'Banco de Indicadores Mun. (2)'!A:A,'Banco de Indicadores - Mun. (1)'!A3038) / VLOOKUP(D3038,'Dados Base'!$B:$K,9,FALSE)) * 100</f>
        <v>13.751472891566262</v>
      </c>
      <c r="AM3038" s="72">
        <f>(SUMIFS('Banco de Indicadores Mun. (2)'!J:J,'Banco de Indicadores Mun. (2)'!B:B,'Banco de Indicadores - Mun. (1)'!B3038,'Banco de Indicadores Mun. (2)'!A:A,'Banco de Indicadores - Mun. (1)'!A3038) / VLOOKUP(D3038,'Dados Base'!$B:$K,7,FALSE)) * 100</f>
        <v>54.565851851851846</v>
      </c>
      <c r="AN3038" s="72">
        <f>(SUMIFS('Banco de Indicadores Mun. (2)'!K:K,'Banco de Indicadores Mun. (2)'!B:B,'Banco de Indicadores - Mun. (1)'!B3038,'Banco de Indicadores Mun. (2)'!A:A,'Banco de Indicadores - Mun. (1)'!A3038) / VLOOKUP(D3038,'Dados Base'!$B:$K,10,FALSE)) * 100</f>
        <v>3.7347435897435917</v>
      </c>
      <c r="AO3038" s="24">
        <v>1</v>
      </c>
      <c r="AP3038" s="25">
        <v>1.9133263178035014</v>
      </c>
      <c r="AQ3038" s="17">
        <v>0</v>
      </c>
      <c r="AR3038" s="24">
        <v>7.6</v>
      </c>
      <c r="AS3038" s="22">
        <v>96</v>
      </c>
      <c r="AT3038" s="22">
        <v>3.8400000000000003</v>
      </c>
      <c r="AU3038" s="22">
        <v>3.8018835019183816</v>
      </c>
      <c r="AV3038" s="22">
        <v>1.75</v>
      </c>
      <c r="AW3038" s="21">
        <v>0</v>
      </c>
      <c r="AX3038" s="21">
        <v>0</v>
      </c>
      <c r="AY3038" s="116">
        <v>2.191838124765488E-2</v>
      </c>
    </row>
    <row r="3039" spans="1:51" ht="15" x14ac:dyDescent="0.25">
      <c r="A3039" s="144">
        <v>2013</v>
      </c>
      <c r="B3039" s="77" t="s">
        <v>459</v>
      </c>
      <c r="C3039" s="78">
        <v>2</v>
      </c>
      <c r="D3039" s="77">
        <v>3540754</v>
      </c>
      <c r="E3039" s="78">
        <v>35407542</v>
      </c>
      <c r="F3039" s="78" t="str">
        <f t="shared" si="132"/>
        <v>354075422013</v>
      </c>
      <c r="G3039" s="96">
        <v>2.5639157746666141</v>
      </c>
      <c r="H3039" s="80">
        <f t="shared" si="131"/>
        <v>19758</v>
      </c>
      <c r="I3039" s="91">
        <v>14983</v>
      </c>
      <c r="J3039" s="97">
        <v>4775</v>
      </c>
      <c r="K3039" s="83">
        <f>(H3039)/VLOOKUP(D3039,'Dados Base'!$B:$K,6,FALSE)</f>
        <v>442.50839865621504</v>
      </c>
      <c r="L3039" s="88">
        <f t="shared" si="133"/>
        <v>75.832574147180893</v>
      </c>
      <c r="M3039" s="85" t="s">
        <v>702</v>
      </c>
      <c r="N3039" s="92">
        <v>0.69699999999999995</v>
      </c>
      <c r="O3039" s="91">
        <v>16</v>
      </c>
      <c r="P3039" s="91" t="s">
        <v>691</v>
      </c>
      <c r="Q3039" s="91" t="s">
        <v>691</v>
      </c>
      <c r="R3039" s="91" t="s">
        <v>691</v>
      </c>
      <c r="S3039" s="91">
        <v>22</v>
      </c>
      <c r="T3039" s="87" t="s">
        <v>691</v>
      </c>
      <c r="U3039" s="87">
        <v>92</v>
      </c>
      <c r="V3039" s="87">
        <v>36</v>
      </c>
      <c r="W3039" s="85" t="s">
        <v>691</v>
      </c>
      <c r="X3039" s="146">
        <v>4.7268707113045053E-2</v>
      </c>
      <c r="Y3039" s="21">
        <v>11.41</v>
      </c>
      <c r="Z3039" s="147">
        <v>52</v>
      </c>
      <c r="AA3039" s="147">
        <v>828</v>
      </c>
      <c r="AB3039" s="21">
        <v>0</v>
      </c>
      <c r="AC3039" s="21">
        <v>0</v>
      </c>
      <c r="AD3039" s="153">
        <f>VLOOKUP(D3039,'Dados Base'!$B:$K,9,FALSE)*31536000/VLOOKUP($F3039,F:H,MATCH(H3038,F3038:AF3038,0),FALSE)</f>
        <v>1069.3956878226541</v>
      </c>
      <c r="AE3039" s="153">
        <f>VLOOKUP(D3039,'Dados Base'!$B:$K,10,FALSE)*31536000/VLOOKUP($F3039,F:H,MATCH(H3038,F3038:AF3038,0),FALSE)</f>
        <v>95.766778013968974</v>
      </c>
      <c r="AF3039" s="148" t="s">
        <v>692</v>
      </c>
      <c r="AG3039" s="21" t="s">
        <v>692</v>
      </c>
      <c r="AH3039" s="148" t="s">
        <v>692</v>
      </c>
      <c r="AI3039" s="148" t="s">
        <v>692</v>
      </c>
      <c r="AJ3039" s="148" t="s">
        <v>692</v>
      </c>
      <c r="AK3039" s="72">
        <f>(SUMIFS('Banco de Indicadores Mun. (2)'!I:I,'Banco de Indicadores Mun. (2)'!B:B,'Banco de Indicadores - Mun. (1)'!B3039,'Banco de Indicadores Mun. (2)'!A:A,'Banco de Indicadores - Mun. (1)'!A3039) / VLOOKUP(D3039,'Dados Base'!$B:$K,8,FALSE)) * 100</f>
        <v>33.620275862068965</v>
      </c>
      <c r="AL3039" s="72">
        <f>(SUMIFS('Banco de Indicadores Mun. (2)'!I:I,'Banco de Indicadores Mun. (2)'!B:B,'Banco de Indicadores - Mun. (1)'!B3039,'Banco de Indicadores Mun. (2)'!A:A,'Banco de Indicadores - Mun. (1)'!A3039) / VLOOKUP(D3039,'Dados Base'!$B:$K,9,FALSE)) * 100</f>
        <v>14.552059701492537</v>
      </c>
      <c r="AM3039" s="72">
        <f>(SUMIFS('Banco de Indicadores Mun. (2)'!J:J,'Banco de Indicadores Mun. (2)'!B:B,'Banco de Indicadores - Mun. (1)'!B3039,'Banco de Indicadores Mun. (2)'!A:A,'Banco de Indicadores - Mun. (1)'!A3039) / VLOOKUP(D3039,'Dados Base'!$B:$K,7,FALSE)) * 100</f>
        <v>24.154608695652172</v>
      </c>
      <c r="AN3039" s="72">
        <f>(SUMIFS('Banco de Indicadores Mun. (2)'!K:K,'Banco de Indicadores Mun. (2)'!B:B,'Banco de Indicadores - Mun. (1)'!B3039,'Banco de Indicadores Mun. (2)'!A:A,'Banco de Indicadores - Mun. (1)'!A3039) / VLOOKUP(D3039,'Dados Base'!$B:$K,10,FALSE)) * 100</f>
        <v>69.905333333333374</v>
      </c>
      <c r="AO3039" s="24">
        <v>0</v>
      </c>
      <c r="AP3039" s="25">
        <v>0</v>
      </c>
      <c r="AQ3039" s="17">
        <v>0</v>
      </c>
      <c r="AR3039" s="24">
        <v>10</v>
      </c>
      <c r="AS3039" s="22">
        <v>100</v>
      </c>
      <c r="AT3039" s="22">
        <v>10</v>
      </c>
      <c r="AU3039" s="22">
        <v>5.9090909090909092</v>
      </c>
      <c r="AV3039" s="22">
        <v>2.04</v>
      </c>
      <c r="AW3039" s="21">
        <v>0</v>
      </c>
      <c r="AX3039" s="21">
        <v>0</v>
      </c>
      <c r="AY3039" s="116">
        <v>48.397161094456266</v>
      </c>
    </row>
    <row r="3040" spans="1:51" ht="15" x14ac:dyDescent="0.25">
      <c r="A3040" s="144">
        <v>2013</v>
      </c>
      <c r="B3040" s="77" t="s">
        <v>460</v>
      </c>
      <c r="C3040" s="78">
        <v>16</v>
      </c>
      <c r="D3040" s="77">
        <v>3540804</v>
      </c>
      <c r="E3040" s="78">
        <v>354080416</v>
      </c>
      <c r="F3040" s="78" t="str">
        <f t="shared" si="132"/>
        <v>3540804162013</v>
      </c>
      <c r="G3040" s="96">
        <v>1.1186152683875239</v>
      </c>
      <c r="H3040" s="80">
        <f t="shared" si="131"/>
        <v>15825</v>
      </c>
      <c r="I3040" s="91">
        <v>14350</v>
      </c>
      <c r="J3040" s="97">
        <v>1475</v>
      </c>
      <c r="K3040" s="83">
        <f>(H3040)/VLOOKUP(D3040,'Dados Base'!$B:$K,6,FALSE)</f>
        <v>46.219223692280735</v>
      </c>
      <c r="L3040" s="88">
        <f t="shared" si="133"/>
        <v>90.679304897314367</v>
      </c>
      <c r="M3040" s="85" t="s">
        <v>702</v>
      </c>
      <c r="N3040" s="92">
        <v>0.747</v>
      </c>
      <c r="O3040" s="91">
        <v>63</v>
      </c>
      <c r="P3040" s="91" t="s">
        <v>691</v>
      </c>
      <c r="Q3040" s="91" t="s">
        <v>691</v>
      </c>
      <c r="R3040" s="91" t="s">
        <v>691</v>
      </c>
      <c r="S3040" s="91">
        <v>45</v>
      </c>
      <c r="T3040" s="87" t="s">
        <v>691</v>
      </c>
      <c r="U3040" s="87">
        <v>148</v>
      </c>
      <c r="V3040" s="87">
        <v>100</v>
      </c>
      <c r="W3040" s="85" t="s">
        <v>691</v>
      </c>
      <c r="X3040" s="146">
        <v>4.694264626736111E-2</v>
      </c>
      <c r="Y3040" s="21">
        <v>10.32</v>
      </c>
      <c r="Z3040" s="147">
        <v>653</v>
      </c>
      <c r="AA3040" s="147">
        <v>143</v>
      </c>
      <c r="AB3040" s="21">
        <v>1</v>
      </c>
      <c r="AC3040" s="21">
        <v>0</v>
      </c>
      <c r="AD3040" s="153">
        <f>VLOOKUP(D3040,'Dados Base'!$B:$K,9,FALSE)*31536000/VLOOKUP($F3040,F:H,MATCH(H3039,F3039:AF3039,0),FALSE)</f>
        <v>5021.8464454976302</v>
      </c>
      <c r="AE3040" s="153">
        <f>VLOOKUP(D3040,'Dados Base'!$B:$K,10,FALSE)*31536000/VLOOKUP($F3040,F:H,MATCH(H3039,F3039:AF3039,0),FALSE)</f>
        <v>458.34312796208525</v>
      </c>
      <c r="AF3040" s="148">
        <v>97.45</v>
      </c>
      <c r="AG3040" s="21">
        <v>100</v>
      </c>
      <c r="AH3040" s="148">
        <v>97.45</v>
      </c>
      <c r="AI3040" s="148">
        <v>0</v>
      </c>
      <c r="AJ3040" s="148">
        <v>99.31</v>
      </c>
      <c r="AK3040" s="72">
        <f>(SUMIFS('Banco de Indicadores Mun. (2)'!I:I,'Banco de Indicadores Mun. (2)'!B:B,'Banco de Indicadores - Mun. (1)'!B3040,'Banco de Indicadores Mun. (2)'!A:A,'Banco de Indicadores - Mun. (1)'!A3040) / VLOOKUP(D3040,'Dados Base'!$B:$K,8,FALSE)) * 100</f>
        <v>30.969961165048542</v>
      </c>
      <c r="AL3040" s="72">
        <f>(SUMIFS('Banco de Indicadores Mun. (2)'!I:I,'Banco de Indicadores Mun. (2)'!B:B,'Banco de Indicadores - Mun. (1)'!B3040,'Banco de Indicadores Mun. (2)'!A:A,'Banco de Indicadores - Mun. (1)'!A3040) / VLOOKUP(D3040,'Dados Base'!$B:$K,9,FALSE)) * 100</f>
        <v>12.658357142857144</v>
      </c>
      <c r="AM3040" s="72">
        <f>(SUMIFS('Banco de Indicadores Mun. (2)'!J:J,'Banco de Indicadores Mun. (2)'!B:B,'Banco de Indicadores - Mun. (1)'!B3040,'Banco de Indicadores Mun. (2)'!A:A,'Banco de Indicadores - Mun. (1)'!A3040) / VLOOKUP(D3040,'Dados Base'!$B:$K,7,FALSE)) * 100</f>
        <v>28.541612500000003</v>
      </c>
      <c r="AN3040" s="72">
        <f>(SUMIFS('Banco de Indicadores Mun. (2)'!K:K,'Banco de Indicadores Mun. (2)'!B:B,'Banco de Indicadores - Mun. (1)'!B3040,'Banco de Indicadores Mun. (2)'!A:A,'Banco de Indicadores - Mun. (1)'!A3040) / VLOOKUP(D3040,'Dados Base'!$B:$K,10,FALSE)) * 100</f>
        <v>39.416391304347819</v>
      </c>
      <c r="AO3040" s="24">
        <v>0</v>
      </c>
      <c r="AP3040" s="25">
        <v>0</v>
      </c>
      <c r="AQ3040" s="17">
        <v>0</v>
      </c>
      <c r="AR3040" s="24">
        <v>8.6</v>
      </c>
      <c r="AS3040" s="22">
        <v>100</v>
      </c>
      <c r="AT3040" s="22">
        <v>100</v>
      </c>
      <c r="AU3040" s="22">
        <v>82.035175879396988</v>
      </c>
      <c r="AV3040" s="22">
        <v>10</v>
      </c>
      <c r="AW3040" s="21">
        <v>0</v>
      </c>
      <c r="AX3040" s="21">
        <v>0</v>
      </c>
      <c r="AY3040" s="116">
        <v>118.74492291460803</v>
      </c>
    </row>
    <row r="3041" spans="1:51" ht="15" x14ac:dyDescent="0.25">
      <c r="A3041" s="144">
        <v>2013</v>
      </c>
      <c r="B3041" s="77" t="s">
        <v>461</v>
      </c>
      <c r="C3041" s="78">
        <v>21</v>
      </c>
      <c r="D3041" s="77">
        <v>3540853</v>
      </c>
      <c r="E3041" s="78">
        <v>354085321</v>
      </c>
      <c r="F3041" s="78" t="str">
        <f t="shared" si="132"/>
        <v>3540853212013</v>
      </c>
      <c r="G3041" s="96">
        <v>4.4053284701202733</v>
      </c>
      <c r="H3041" s="80">
        <f t="shared" si="131"/>
        <v>2864</v>
      </c>
      <c r="I3041" s="91">
        <v>1372</v>
      </c>
      <c r="J3041" s="97">
        <v>1492</v>
      </c>
      <c r="K3041" s="83">
        <f>(H3041)/VLOOKUP(D3041,'Dados Base'!$B:$K,6,FALSE)</f>
        <v>45.424266455194292</v>
      </c>
      <c r="L3041" s="88">
        <f t="shared" si="133"/>
        <v>47.905027932960891</v>
      </c>
      <c r="M3041" s="85" t="s">
        <v>702</v>
      </c>
      <c r="N3041" s="92">
        <v>0.69599999999999995</v>
      </c>
      <c r="O3041" s="91">
        <v>10</v>
      </c>
      <c r="P3041" s="91" t="s">
        <v>691</v>
      </c>
      <c r="Q3041" s="91" t="s">
        <v>691</v>
      </c>
      <c r="R3041" s="91" t="s">
        <v>691</v>
      </c>
      <c r="S3041" s="91">
        <v>2</v>
      </c>
      <c r="T3041" s="87" t="s">
        <v>691</v>
      </c>
      <c r="U3041" s="87">
        <v>8</v>
      </c>
      <c r="V3041" s="87">
        <v>10</v>
      </c>
      <c r="W3041" s="85" t="s">
        <v>691</v>
      </c>
      <c r="X3041" s="146">
        <v>6.0882374999999996E-3</v>
      </c>
      <c r="Y3041" s="21">
        <v>1.1100000000000001</v>
      </c>
      <c r="Z3041" s="147">
        <v>72</v>
      </c>
      <c r="AA3041" s="147">
        <v>14</v>
      </c>
      <c r="AB3041" s="21">
        <v>0</v>
      </c>
      <c r="AC3041" s="21">
        <v>0</v>
      </c>
      <c r="AD3041" s="153">
        <f>VLOOKUP(D3041,'Dados Base'!$B:$K,9,FALSE)*31536000/VLOOKUP($F3041,F:H,MATCH(H3040,F3040:AF3040,0),FALSE)</f>
        <v>5395.4748603351954</v>
      </c>
      <c r="AE3041" s="153">
        <f>VLOOKUP(D3041,'Dados Base'!$B:$K,10,FALSE)*31536000/VLOOKUP($F3041,F:H,MATCH(H3040,F3040:AF3040,0),FALSE)</f>
        <v>660.67039106145251</v>
      </c>
      <c r="AF3041" s="148">
        <v>81.63</v>
      </c>
      <c r="AG3041" s="21">
        <v>100</v>
      </c>
      <c r="AH3041" s="148">
        <v>80.510000000000005</v>
      </c>
      <c r="AI3041" s="148">
        <v>10.11</v>
      </c>
      <c r="AJ3041" s="148">
        <v>100</v>
      </c>
      <c r="AK3041" s="72">
        <f>(SUMIFS('Banco de Indicadores Mun. (2)'!I:I,'Banco de Indicadores Mun. (2)'!B:B,'Banco de Indicadores - Mun. (1)'!B3041,'Banco de Indicadores Mun. (2)'!A:A,'Banco de Indicadores - Mun. (1)'!A3041) / VLOOKUP(D3041,'Dados Base'!$B:$K,8,FALSE)) * 100</f>
        <v>0</v>
      </c>
      <c r="AL3041" s="72">
        <f>(SUMIFS('Banco de Indicadores Mun. (2)'!I:I,'Banco de Indicadores Mun. (2)'!B:B,'Banco de Indicadores - Mun. (1)'!B3041,'Banco de Indicadores Mun. (2)'!A:A,'Banco de Indicadores - Mun. (1)'!A3041) / VLOOKUP(D3041,'Dados Base'!$B:$K,9,FALSE)) * 100</f>
        <v>0</v>
      </c>
      <c r="AM3041" s="72">
        <f>(SUMIFS('Banco de Indicadores Mun. (2)'!J:J,'Banco de Indicadores Mun. (2)'!B:B,'Banco de Indicadores - Mun. (1)'!B3041,'Banco de Indicadores Mun. (2)'!A:A,'Banco de Indicadores - Mun. (1)'!A3041) / VLOOKUP(D3041,'Dados Base'!$B:$K,7,FALSE)) * 100</f>
        <v>0</v>
      </c>
      <c r="AN3041" s="72">
        <f>(SUMIFS('Banco de Indicadores Mun. (2)'!K:K,'Banco de Indicadores Mun. (2)'!B:B,'Banco de Indicadores - Mun. (1)'!B3041,'Banco de Indicadores Mun. (2)'!A:A,'Banco de Indicadores - Mun. (1)'!A3041) / VLOOKUP(D3041,'Dados Base'!$B:$K,10,FALSE)) * 100</f>
        <v>0</v>
      </c>
      <c r="AO3041" s="24">
        <v>0</v>
      </c>
      <c r="AP3041" s="25">
        <v>0</v>
      </c>
      <c r="AQ3041" s="17">
        <v>0</v>
      </c>
      <c r="AR3041" s="24">
        <v>7.5</v>
      </c>
      <c r="AS3041" s="22">
        <v>100</v>
      </c>
      <c r="AT3041" s="22">
        <v>100</v>
      </c>
      <c r="AU3041" s="22">
        <v>83.720930232558146</v>
      </c>
      <c r="AV3041" s="22">
        <v>10</v>
      </c>
      <c r="AW3041" s="21">
        <v>0</v>
      </c>
      <c r="AX3041" s="21">
        <v>0</v>
      </c>
      <c r="AY3041" s="116">
        <v>0</v>
      </c>
    </row>
    <row r="3042" spans="1:51" ht="15" x14ac:dyDescent="0.25">
      <c r="A3042" s="144">
        <v>2013</v>
      </c>
      <c r="B3042" s="77" t="s">
        <v>462</v>
      </c>
      <c r="C3042" s="78">
        <v>9</v>
      </c>
      <c r="D3042" s="77">
        <v>3540903</v>
      </c>
      <c r="E3042" s="78">
        <v>35409039</v>
      </c>
      <c r="F3042" s="78" t="str">
        <f t="shared" si="132"/>
        <v>354090392013</v>
      </c>
      <c r="G3042" s="96">
        <v>2.7177498563318414</v>
      </c>
      <c r="H3042" s="80">
        <f t="shared" si="131"/>
        <v>18486</v>
      </c>
      <c r="I3042" s="91">
        <v>17163</v>
      </c>
      <c r="J3042" s="97">
        <v>1323</v>
      </c>
      <c r="K3042" s="83">
        <f>(H3042)/VLOOKUP(D3042,'Dados Base'!$B:$K,6,FALSE)</f>
        <v>110.5622009569378</v>
      </c>
      <c r="L3042" s="88">
        <f t="shared" si="133"/>
        <v>92.843232716650434</v>
      </c>
      <c r="M3042" s="85" t="s">
        <v>702</v>
      </c>
      <c r="N3042" s="92">
        <v>0.73299999999999998</v>
      </c>
      <c r="O3042" s="91">
        <v>8</v>
      </c>
      <c r="P3042" s="91" t="s">
        <v>691</v>
      </c>
      <c r="Q3042" s="91" t="s">
        <v>691</v>
      </c>
      <c r="R3042" s="91" t="s">
        <v>691</v>
      </c>
      <c r="S3042" s="91">
        <v>43</v>
      </c>
      <c r="T3042" s="87" t="s">
        <v>691</v>
      </c>
      <c r="U3042" s="87">
        <v>164</v>
      </c>
      <c r="V3042" s="87">
        <v>96</v>
      </c>
      <c r="W3042" s="85" t="s">
        <v>691</v>
      </c>
      <c r="X3042" s="146">
        <v>5.3249286729166664E-2</v>
      </c>
      <c r="Y3042" s="21">
        <v>12.37</v>
      </c>
      <c r="Z3042" s="147">
        <v>897</v>
      </c>
      <c r="AA3042" s="147">
        <v>57</v>
      </c>
      <c r="AB3042" s="21">
        <v>1</v>
      </c>
      <c r="AC3042" s="21">
        <v>1</v>
      </c>
      <c r="AD3042" s="153">
        <f>VLOOKUP(D3042,'Dados Base'!$B:$K,9,FALSE)*31536000/VLOOKUP($F3042,F:H,MATCH(H3041,F3041:AF3041,0),FALSE)</f>
        <v>3804.2453748782864</v>
      </c>
      <c r="AE3042" s="153">
        <f>VLOOKUP(D3042,'Dados Base'!$B:$K,10,FALSE)*31536000/VLOOKUP($F3042,F:H,MATCH(H3041,F3041:AF3041,0),FALSE)</f>
        <v>443.54430379746833</v>
      </c>
      <c r="AF3042" s="148">
        <v>94.63</v>
      </c>
      <c r="AG3042" s="21">
        <v>100</v>
      </c>
      <c r="AH3042" s="148">
        <v>94.63</v>
      </c>
      <c r="AI3042" s="148">
        <v>11.11</v>
      </c>
      <c r="AJ3042" s="148">
        <v>94.63</v>
      </c>
      <c r="AK3042" s="72">
        <f>(SUMIFS('Banco de Indicadores Mun. (2)'!I:I,'Banco de Indicadores Mun. (2)'!B:B,'Banco de Indicadores - Mun. (1)'!B3042,'Banco de Indicadores Mun. (2)'!A:A,'Banco de Indicadores - Mun. (1)'!A3042) / VLOOKUP(D3042,'Dados Base'!$B:$K,8,FALSE)) * 100</f>
        <v>22.084024999999993</v>
      </c>
      <c r="AL3042" s="72">
        <f>(SUMIFS('Banco de Indicadores Mun. (2)'!I:I,'Banco de Indicadores Mun. (2)'!B:B,'Banco de Indicadores - Mun. (1)'!B3042,'Banco de Indicadores Mun. (2)'!A:A,'Banco de Indicadores - Mun. (1)'!A3042) / VLOOKUP(D3042,'Dados Base'!$B:$K,9,FALSE)) * 100</f>
        <v>7.922520179372194</v>
      </c>
      <c r="AM3042" s="72">
        <f>(SUMIFS('Banco de Indicadores Mun. (2)'!J:J,'Banco de Indicadores Mun. (2)'!B:B,'Banco de Indicadores - Mun. (1)'!B3042,'Banco de Indicadores Mun. (2)'!A:A,'Banco de Indicadores - Mun. (1)'!A3042) / VLOOKUP(D3042,'Dados Base'!$B:$K,7,FALSE)) * 100</f>
        <v>2.9930555555555554</v>
      </c>
      <c r="AN3042" s="72">
        <f>(SUMIFS('Banco de Indicadores Mun. (2)'!K:K,'Banco de Indicadores Mun. (2)'!B:B,'Banco de Indicadores - Mun. (1)'!B3042,'Banco de Indicadores Mun. (2)'!A:A,'Banco de Indicadores - Mun. (1)'!A3042) / VLOOKUP(D3042,'Dados Base'!$B:$K,10,FALSE)) * 100</f>
        <v>61.734499999999983</v>
      </c>
      <c r="AO3042" s="24">
        <v>0</v>
      </c>
      <c r="AP3042" s="25">
        <v>0</v>
      </c>
      <c r="AQ3042" s="17">
        <v>0</v>
      </c>
      <c r="AR3042" s="24">
        <v>10</v>
      </c>
      <c r="AS3042" s="22">
        <v>100</v>
      </c>
      <c r="AT3042" s="22">
        <v>100</v>
      </c>
      <c r="AU3042" s="22">
        <v>94.025157232704402</v>
      </c>
      <c r="AV3042" s="22">
        <v>10</v>
      </c>
      <c r="AW3042" s="21">
        <v>0</v>
      </c>
      <c r="AX3042" s="21">
        <v>1</v>
      </c>
      <c r="AY3042" s="116">
        <v>361.9316599840717</v>
      </c>
    </row>
    <row r="3043" spans="1:51" ht="15" x14ac:dyDescent="0.25">
      <c r="A3043" s="144">
        <v>2013</v>
      </c>
      <c r="B3043" s="77" t="s">
        <v>463</v>
      </c>
      <c r="C3043" s="78">
        <v>7</v>
      </c>
      <c r="D3043" s="77">
        <v>3541000</v>
      </c>
      <c r="E3043" s="78">
        <v>35410007</v>
      </c>
      <c r="F3043" s="78" t="str">
        <f t="shared" si="132"/>
        <v>354100072013</v>
      </c>
      <c r="G3043" s="96">
        <v>2.7074923617927293</v>
      </c>
      <c r="H3043" s="80">
        <f t="shared" si="131"/>
        <v>278727</v>
      </c>
      <c r="I3043" s="91">
        <v>278727</v>
      </c>
      <c r="J3043" s="97">
        <v>0</v>
      </c>
      <c r="K3043" s="83">
        <f>(H3043)/VLOOKUP(D3043,'Dados Base'!$B:$K,6,FALSE)</f>
        <v>1869.647169305071</v>
      </c>
      <c r="L3043" s="88">
        <f t="shared" si="133"/>
        <v>100</v>
      </c>
      <c r="M3043" s="85" t="s">
        <v>702</v>
      </c>
      <c r="N3043" s="92">
        <v>0.754</v>
      </c>
      <c r="O3043" s="91" t="s">
        <v>693</v>
      </c>
      <c r="P3043" s="91" t="s">
        <v>691</v>
      </c>
      <c r="Q3043" s="91" t="s">
        <v>691</v>
      </c>
      <c r="R3043" s="91" t="s">
        <v>691</v>
      </c>
      <c r="S3043" s="91">
        <v>155</v>
      </c>
      <c r="T3043" s="87" t="s">
        <v>691</v>
      </c>
      <c r="U3043" s="87">
        <v>1855</v>
      </c>
      <c r="V3043" s="87">
        <v>3136</v>
      </c>
      <c r="W3043" s="85" t="s">
        <v>691</v>
      </c>
      <c r="X3043" s="146">
        <v>0.97102809027777781</v>
      </c>
      <c r="Y3043" s="21">
        <v>259.17</v>
      </c>
      <c r="Z3043" s="147">
        <v>0</v>
      </c>
      <c r="AA3043" s="147">
        <v>15550</v>
      </c>
      <c r="AB3043" s="21">
        <v>29</v>
      </c>
      <c r="AC3043" s="21">
        <v>0</v>
      </c>
      <c r="AD3043" s="153">
        <f>VLOOKUP(D3043,'Dados Base'!$B:$K,9,FALSE)*31536000/VLOOKUP($F3043,F:H,MATCH(H3042,F3042:AF3042,0),FALSE)</f>
        <v>948.13807058519637</v>
      </c>
      <c r="AE3043" s="153">
        <f>VLOOKUP(D3043,'Dados Base'!$B:$K,10,FALSE)*31536000/VLOOKUP($F3043,F:H,MATCH(H3042,F3042:AF3042,0),FALSE)</f>
        <v>119.93154592127782</v>
      </c>
      <c r="AF3043" s="148">
        <v>100</v>
      </c>
      <c r="AG3043" s="21">
        <v>100</v>
      </c>
      <c r="AH3043" s="148">
        <v>67.48</v>
      </c>
      <c r="AI3043" s="148">
        <v>36.99</v>
      </c>
      <c r="AJ3043" s="148">
        <v>100</v>
      </c>
      <c r="AK3043" s="72">
        <f>(SUMIFS('Banco de Indicadores Mun. (2)'!I:I,'Banco de Indicadores Mun. (2)'!B:B,'Banco de Indicadores - Mun. (1)'!B3043,'Banco de Indicadores Mun. (2)'!A:A,'Banco de Indicadores - Mun. (1)'!A3043) / VLOOKUP(D3043,'Dados Base'!$B:$K,8,FALSE)) * 100</f>
        <v>36.853060702875403</v>
      </c>
      <c r="AL3043" s="72">
        <f>(SUMIFS('Banco de Indicadores Mun. (2)'!I:I,'Banco de Indicadores Mun. (2)'!B:B,'Banco de Indicadores - Mun. (1)'!B3043,'Banco de Indicadores Mun. (2)'!A:A,'Banco de Indicadores - Mun. (1)'!A3043) / VLOOKUP(D3043,'Dados Base'!$B:$K,9,FALSE)) * 100</f>
        <v>13.764926014319808</v>
      </c>
      <c r="AM3043" s="72">
        <f>(SUMIFS('Banco de Indicadores Mun. (2)'!J:J,'Banco de Indicadores Mun. (2)'!B:B,'Banco de Indicadores - Mun. (1)'!B3043,'Banco de Indicadores Mun. (2)'!A:A,'Banco de Indicadores - Mun. (1)'!A3043) / VLOOKUP(D3043,'Dados Base'!$B:$K,7,FALSE)) * 100</f>
        <v>55.47370048309179</v>
      </c>
      <c r="AN3043" s="72">
        <f>(SUMIFS('Banco de Indicadores Mun. (2)'!K:K,'Banco de Indicadores Mun. (2)'!B:B,'Banco de Indicadores - Mun. (1)'!B3043,'Banco de Indicadores Mun. (2)'!A:A,'Banco de Indicadores - Mun. (1)'!A3043) / VLOOKUP(D3043,'Dados Base'!$B:$K,10,FALSE)) * 100</f>
        <v>0.49011320754716975</v>
      </c>
      <c r="AO3043" s="24">
        <v>0</v>
      </c>
      <c r="AP3043" s="25">
        <v>0</v>
      </c>
      <c r="AQ3043" s="17">
        <v>0</v>
      </c>
      <c r="AR3043" s="24">
        <v>9.1999999999999993</v>
      </c>
      <c r="AS3043" s="22">
        <v>65</v>
      </c>
      <c r="AT3043" s="22">
        <v>0</v>
      </c>
      <c r="AU3043" s="22">
        <v>0</v>
      </c>
      <c r="AV3043" s="22">
        <v>1.18</v>
      </c>
      <c r="AW3043" s="21">
        <v>2</v>
      </c>
      <c r="AX3043" s="21">
        <v>0</v>
      </c>
      <c r="AY3043" s="116">
        <v>0.46554244858498162</v>
      </c>
    </row>
    <row r="3044" spans="1:51" ht="15" x14ac:dyDescent="0.25">
      <c r="A3044" s="144">
        <v>2013</v>
      </c>
      <c r="B3044" s="77" t="s">
        <v>464</v>
      </c>
      <c r="C3044" s="78">
        <v>17</v>
      </c>
      <c r="D3044" s="77">
        <v>3541059</v>
      </c>
      <c r="E3044" s="78">
        <v>354105917</v>
      </c>
      <c r="F3044" s="78" t="str">
        <f t="shared" si="132"/>
        <v>3541059172013</v>
      </c>
      <c r="G3044" s="96">
        <v>1.3497477683471315</v>
      </c>
      <c r="H3044" s="80">
        <f t="shared" si="131"/>
        <v>4758</v>
      </c>
      <c r="I3044" s="91">
        <v>3693</v>
      </c>
      <c r="J3044" s="97">
        <v>1065</v>
      </c>
      <c r="K3044" s="83">
        <f>(H3044)/VLOOKUP(D3044,'Dados Base'!$B:$K,6,FALSE)</f>
        <v>26.459793126459793</v>
      </c>
      <c r="L3044" s="88">
        <f t="shared" si="133"/>
        <v>77.616645649432542</v>
      </c>
      <c r="M3044" s="85" t="s">
        <v>702</v>
      </c>
      <c r="N3044" s="92">
        <v>0.70099999999999996</v>
      </c>
      <c r="O3044" s="91">
        <v>63</v>
      </c>
      <c r="P3044" s="91" t="s">
        <v>691</v>
      </c>
      <c r="Q3044" s="91" t="s">
        <v>691</v>
      </c>
      <c r="R3044" s="91" t="s">
        <v>691</v>
      </c>
      <c r="S3044" s="91">
        <v>11</v>
      </c>
      <c r="T3044" s="87" t="s">
        <v>691</v>
      </c>
      <c r="U3044" s="87">
        <v>36</v>
      </c>
      <c r="V3044" s="87">
        <v>34</v>
      </c>
      <c r="W3044" s="85" t="s">
        <v>691</v>
      </c>
      <c r="X3044" s="146">
        <v>9.8579812500000016E-3</v>
      </c>
      <c r="Y3044" s="21">
        <v>2.61</v>
      </c>
      <c r="Z3044" s="147">
        <v>151</v>
      </c>
      <c r="AA3044" s="147">
        <v>50</v>
      </c>
      <c r="AB3044" s="21">
        <v>0</v>
      </c>
      <c r="AC3044" s="21">
        <v>0</v>
      </c>
      <c r="AD3044" s="153">
        <f>VLOOKUP(D3044,'Dados Base'!$B:$K,9,FALSE)*31536000/VLOOKUP($F3044,F:H,MATCH(H3043,F3043:AF3043,0),FALSE)</f>
        <v>10538.511979823455</v>
      </c>
      <c r="AE3044" s="153">
        <f>VLOOKUP(D3044,'Dados Base'!$B:$K,10,FALSE)*31536000/VLOOKUP($F3044,F:H,MATCH(H3043,F3043:AF3043,0),FALSE)</f>
        <v>1126.7591424968471</v>
      </c>
      <c r="AF3044" s="148">
        <v>79.56</v>
      </c>
      <c r="AG3044" s="21" t="s">
        <v>692</v>
      </c>
      <c r="AH3044" s="148">
        <v>78.319999999999993</v>
      </c>
      <c r="AI3044" s="148">
        <v>34.85</v>
      </c>
      <c r="AJ3044" s="148">
        <v>100</v>
      </c>
      <c r="AK3044" s="72">
        <f>(SUMIFS('Banco de Indicadores Mun. (2)'!I:I,'Banco de Indicadores Mun. (2)'!B:B,'Banco de Indicadores - Mun. (1)'!B3044,'Banco de Indicadores Mun. (2)'!A:A,'Banco de Indicadores - Mun. (1)'!A3044) / VLOOKUP(D3044,'Dados Base'!$B:$K,8,FALSE)) * 100</f>
        <v>1.2989880952380954</v>
      </c>
      <c r="AL3044" s="72">
        <f>(SUMIFS('Banco de Indicadores Mun. (2)'!I:I,'Banco de Indicadores Mun. (2)'!B:B,'Banco de Indicadores - Mun. (1)'!B3044,'Banco de Indicadores Mun. (2)'!A:A,'Banco de Indicadores - Mun. (1)'!A3044) / VLOOKUP(D3044,'Dados Base'!$B:$K,9,FALSE)) * 100</f>
        <v>0.68625786163522018</v>
      </c>
      <c r="AM3044" s="72">
        <f>(SUMIFS('Banco de Indicadores Mun. (2)'!J:J,'Banco de Indicadores Mun. (2)'!B:B,'Banco de Indicadores - Mun. (1)'!B3044,'Banco de Indicadores Mun. (2)'!A:A,'Banco de Indicadores - Mun. (1)'!A3044) / VLOOKUP(D3044,'Dados Base'!$B:$K,7,FALSE)) * 100</f>
        <v>0</v>
      </c>
      <c r="AN3044" s="72">
        <f>(SUMIFS('Banco de Indicadores Mun. (2)'!K:K,'Banco de Indicadores Mun. (2)'!B:B,'Banco de Indicadores - Mun. (1)'!B3044,'Banco de Indicadores Mun. (2)'!A:A,'Banco de Indicadores - Mun. (1)'!A3044) / VLOOKUP(D3044,'Dados Base'!$B:$K,10,FALSE)) * 100</f>
        <v>6.4185294117647089</v>
      </c>
      <c r="AO3044" s="24">
        <v>0</v>
      </c>
      <c r="AP3044" s="25">
        <v>0</v>
      </c>
      <c r="AQ3044" s="17">
        <v>0</v>
      </c>
      <c r="AR3044" s="24">
        <v>8.5</v>
      </c>
      <c r="AS3044" s="22">
        <v>100</v>
      </c>
      <c r="AT3044" s="22">
        <v>100</v>
      </c>
      <c r="AU3044" s="22">
        <v>75.124378109452735</v>
      </c>
      <c r="AV3044" s="22">
        <v>8.3800000000000008</v>
      </c>
      <c r="AW3044" s="21">
        <v>0</v>
      </c>
      <c r="AX3044" s="21">
        <v>0</v>
      </c>
      <c r="AY3044" s="116">
        <v>106.53583972908073</v>
      </c>
    </row>
    <row r="3045" spans="1:51" ht="15" x14ac:dyDescent="0.25">
      <c r="A3045" s="144">
        <v>2013</v>
      </c>
      <c r="B3045" s="77" t="s">
        <v>465</v>
      </c>
      <c r="C3045" s="78">
        <v>16</v>
      </c>
      <c r="D3045" s="77">
        <v>3541109</v>
      </c>
      <c r="E3045" s="78">
        <v>354110916</v>
      </c>
      <c r="F3045" s="78" t="str">
        <f t="shared" si="132"/>
        <v>3541109162013</v>
      </c>
      <c r="G3045" s="96">
        <v>-0.4068028626839304</v>
      </c>
      <c r="H3045" s="80">
        <f t="shared" si="131"/>
        <v>4086</v>
      </c>
      <c r="I3045" s="91">
        <v>3465</v>
      </c>
      <c r="J3045" s="97">
        <v>621</v>
      </c>
      <c r="K3045" s="83">
        <f>(H3045)/VLOOKUP(D3045,'Dados Base'!$B:$K,6,FALSE)</f>
        <v>14.159476037010085</v>
      </c>
      <c r="L3045" s="88">
        <f t="shared" si="133"/>
        <v>84.801762114537453</v>
      </c>
      <c r="M3045" s="85" t="s">
        <v>702</v>
      </c>
      <c r="N3045" s="92">
        <v>0.73499999999999999</v>
      </c>
      <c r="O3045" s="91">
        <v>50</v>
      </c>
      <c r="P3045" s="91" t="s">
        <v>691</v>
      </c>
      <c r="Q3045" s="91" t="s">
        <v>691</v>
      </c>
      <c r="R3045" s="91" t="s">
        <v>691</v>
      </c>
      <c r="S3045" s="91">
        <v>4</v>
      </c>
      <c r="T3045" s="87" t="s">
        <v>691</v>
      </c>
      <c r="U3045" s="87">
        <v>28</v>
      </c>
      <c r="V3045" s="87">
        <v>25</v>
      </c>
      <c r="W3045" s="85" t="s">
        <v>691</v>
      </c>
      <c r="X3045" s="146">
        <v>9.4988859374999981E-3</v>
      </c>
      <c r="Y3045" s="21">
        <v>2.4500000000000002</v>
      </c>
      <c r="Z3045" s="147">
        <v>153</v>
      </c>
      <c r="AA3045" s="147">
        <v>36</v>
      </c>
      <c r="AB3045" s="21">
        <v>0</v>
      </c>
      <c r="AC3045" s="21">
        <v>0</v>
      </c>
      <c r="AD3045" s="153">
        <f>VLOOKUP(D3045,'Dados Base'!$B:$K,9,FALSE)*31536000/VLOOKUP($F3045,F:H,MATCH(H3044,F3044:AF3044,0),FALSE)</f>
        <v>16825.374449339208</v>
      </c>
      <c r="AE3045" s="153">
        <f>VLOOKUP(D3045,'Dados Base'!$B:$K,10,FALSE)*31536000/VLOOKUP($F3045,F:H,MATCH(H3044,F3044:AF3044,0),FALSE)</f>
        <v>1620.79295154185</v>
      </c>
      <c r="AF3045" s="148">
        <v>89.27</v>
      </c>
      <c r="AG3045" s="21">
        <v>81.59</v>
      </c>
      <c r="AH3045" s="148">
        <v>86.66</v>
      </c>
      <c r="AI3045" s="148">
        <v>18.03</v>
      </c>
      <c r="AJ3045" s="148">
        <v>100</v>
      </c>
      <c r="AK3045" s="72">
        <f>(SUMIFS('Banco de Indicadores Mun. (2)'!I:I,'Banco de Indicadores Mun. (2)'!B:B,'Banco de Indicadores - Mun. (1)'!B3045,'Banco de Indicadores Mun. (2)'!A:A,'Banco de Indicadores - Mun. (1)'!A3045) / VLOOKUP(D3045,'Dados Base'!$B:$K,8,FALSE)) * 100</f>
        <v>0.10922471910112359</v>
      </c>
      <c r="AL3045" s="72">
        <f>(SUMIFS('Banco de Indicadores Mun. (2)'!I:I,'Banco de Indicadores Mun. (2)'!B:B,'Banco de Indicadores - Mun. (1)'!B3045,'Banco de Indicadores Mun. (2)'!A:A,'Banco de Indicadores - Mun. (1)'!A3045) / VLOOKUP(D3045,'Dados Base'!$B:$K,9,FALSE)) * 100</f>
        <v>4.4591743119266052E-2</v>
      </c>
      <c r="AM3045" s="72">
        <f>(SUMIFS('Banco de Indicadores Mun. (2)'!J:J,'Banco de Indicadores Mun. (2)'!B:B,'Banco de Indicadores - Mun. (1)'!B3045,'Banco de Indicadores Mun. (2)'!A:A,'Banco de Indicadores - Mun. (1)'!A3045) / VLOOKUP(D3045,'Dados Base'!$B:$K,7,FALSE)) * 100</f>
        <v>0</v>
      </c>
      <c r="AN3045" s="72">
        <f>(SUMIFS('Banco de Indicadores Mun. (2)'!K:K,'Banco de Indicadores Mun. (2)'!B:B,'Banco de Indicadores - Mun. (1)'!B3045,'Banco de Indicadores Mun. (2)'!A:A,'Banco de Indicadores - Mun. (1)'!A3045) / VLOOKUP(D3045,'Dados Base'!$B:$K,10,FALSE)) * 100</f>
        <v>0.46290476190476193</v>
      </c>
      <c r="AO3045" s="24">
        <v>0</v>
      </c>
      <c r="AP3045" s="25">
        <v>0</v>
      </c>
      <c r="AQ3045" s="17">
        <v>0</v>
      </c>
      <c r="AR3045" s="24">
        <v>8.5</v>
      </c>
      <c r="AS3045" s="22">
        <v>100</v>
      </c>
      <c r="AT3045" s="22">
        <v>100</v>
      </c>
      <c r="AU3045" s="22">
        <v>80.952380952380949</v>
      </c>
      <c r="AV3045" s="22">
        <v>9.8000000000000007</v>
      </c>
      <c r="AW3045" s="21">
        <v>0</v>
      </c>
      <c r="AX3045" s="21">
        <v>0</v>
      </c>
      <c r="AY3045" s="116">
        <v>60.954037298115693</v>
      </c>
    </row>
    <row r="3046" spans="1:51" ht="15" x14ac:dyDescent="0.25">
      <c r="A3046" s="144">
        <v>2013</v>
      </c>
      <c r="B3046" s="77" t="s">
        <v>466</v>
      </c>
      <c r="C3046" s="78">
        <v>22</v>
      </c>
      <c r="D3046" s="77">
        <v>3541208</v>
      </c>
      <c r="E3046" s="78">
        <v>354120822</v>
      </c>
      <c r="F3046" s="78" t="str">
        <f t="shared" si="132"/>
        <v>3541208222013</v>
      </c>
      <c r="G3046" s="96">
        <v>-0.57068300832961993</v>
      </c>
      <c r="H3046" s="80">
        <f t="shared" si="131"/>
        <v>13633</v>
      </c>
      <c r="I3046" s="91">
        <v>10832</v>
      </c>
      <c r="J3046" s="97">
        <v>2801</v>
      </c>
      <c r="K3046" s="83">
        <f>(H3046)/VLOOKUP(D3046,'Dados Base'!$B:$K,6,FALSE)</f>
        <v>18.087138801178124</v>
      </c>
      <c r="L3046" s="88">
        <f t="shared" si="133"/>
        <v>79.454265385461738</v>
      </c>
      <c r="M3046" s="85" t="s">
        <v>702</v>
      </c>
      <c r="N3046" s="92">
        <v>0.75700000000000001</v>
      </c>
      <c r="O3046" s="91">
        <v>147</v>
      </c>
      <c r="P3046" s="91" t="s">
        <v>691</v>
      </c>
      <c r="Q3046" s="91" t="s">
        <v>691</v>
      </c>
      <c r="R3046" s="91" t="s">
        <v>691</v>
      </c>
      <c r="S3046" s="91">
        <v>14</v>
      </c>
      <c r="T3046" s="87" t="s">
        <v>691</v>
      </c>
      <c r="U3046" s="87">
        <v>119</v>
      </c>
      <c r="V3046" s="87">
        <v>97</v>
      </c>
      <c r="W3046" s="85" t="s">
        <v>691</v>
      </c>
      <c r="X3046" s="146">
        <v>3.2331558899305557E-2</v>
      </c>
      <c r="Y3046" s="21">
        <v>7.43</v>
      </c>
      <c r="Z3046" s="147">
        <v>428</v>
      </c>
      <c r="AA3046" s="147">
        <v>145</v>
      </c>
      <c r="AB3046" s="21">
        <v>1</v>
      </c>
      <c r="AC3046" s="21">
        <v>0</v>
      </c>
      <c r="AD3046" s="153">
        <f>VLOOKUP(D3046,'Dados Base'!$B:$K,9,FALSE)*31536000/VLOOKUP($F3046,F:H,MATCH(H3045,F3045:AF3045,0),FALSE)</f>
        <v>12977.111420817135</v>
      </c>
      <c r="AE3046" s="153">
        <f>VLOOKUP(D3046,'Dados Base'!$B:$K,10,FALSE)*31536000/VLOOKUP($F3046,F:H,MATCH(H3045,F3045:AF3045,0),FALSE)</f>
        <v>1711.7758380400505</v>
      </c>
      <c r="AF3046" s="148">
        <v>77.91</v>
      </c>
      <c r="AG3046" s="21">
        <v>80.150000000000006</v>
      </c>
      <c r="AH3046" s="148">
        <v>70.64</v>
      </c>
      <c r="AI3046" s="148">
        <v>20.53</v>
      </c>
      <c r="AJ3046" s="148">
        <v>100</v>
      </c>
      <c r="AK3046" s="72">
        <f>(SUMIFS('Banco de Indicadores Mun. (2)'!I:I,'Banco de Indicadores Mun. (2)'!B:B,'Banco de Indicadores - Mun. (1)'!B3046,'Banco de Indicadores Mun. (2)'!A:A,'Banco de Indicadores - Mun. (1)'!A3046) / VLOOKUP(D3046,'Dados Base'!$B:$K,8,FALSE)) * 100</f>
        <v>0.4861899641577061</v>
      </c>
      <c r="AL3046" s="72">
        <f>(SUMIFS('Banco de Indicadores Mun. (2)'!I:I,'Banco de Indicadores Mun. (2)'!B:B,'Banco de Indicadores - Mun. (1)'!B3046,'Banco de Indicadores Mun. (2)'!A:A,'Banco de Indicadores - Mun. (1)'!A3046) / VLOOKUP(D3046,'Dados Base'!$B:$K,9,FALSE)) * 100</f>
        <v>0.24179500891265598</v>
      </c>
      <c r="AM3046" s="72">
        <f>(SUMIFS('Banco de Indicadores Mun. (2)'!J:J,'Banco de Indicadores Mun. (2)'!B:B,'Banco de Indicadores - Mun. (1)'!B3046,'Banco de Indicadores Mun. (2)'!A:A,'Banco de Indicadores - Mun. (1)'!A3046) / VLOOKUP(D3046,'Dados Base'!$B:$K,7,FALSE)) * 100</f>
        <v>0.62330731707317077</v>
      </c>
      <c r="AN3046" s="72">
        <f>(SUMIFS('Banco de Indicadores Mun. (2)'!K:K,'Banco de Indicadores Mun. (2)'!B:B,'Banco de Indicadores - Mun. (1)'!B3046,'Banco de Indicadores Mun. (2)'!A:A,'Banco de Indicadores - Mun. (1)'!A3046) / VLOOKUP(D3046,'Dados Base'!$B:$K,10,FALSE)) * 100</f>
        <v>0.10633783783783782</v>
      </c>
      <c r="AO3046" s="24">
        <v>0</v>
      </c>
      <c r="AP3046" s="25">
        <v>0</v>
      </c>
      <c r="AQ3046" s="17">
        <v>0</v>
      </c>
      <c r="AR3046" s="24">
        <v>7.1</v>
      </c>
      <c r="AS3046" s="22">
        <v>90</v>
      </c>
      <c r="AT3046" s="22">
        <v>90.000000000000014</v>
      </c>
      <c r="AU3046" s="22">
        <v>74.694589877835952</v>
      </c>
      <c r="AV3046" s="22">
        <v>8.2100000000000009</v>
      </c>
      <c r="AW3046" s="21">
        <v>0</v>
      </c>
      <c r="AX3046" s="21">
        <v>0</v>
      </c>
      <c r="AY3046" s="116">
        <v>1.6141496995206259</v>
      </c>
    </row>
    <row r="3047" spans="1:51" ht="15" x14ac:dyDescent="0.25">
      <c r="A3047" s="144">
        <v>2013</v>
      </c>
      <c r="B3047" s="77" t="s">
        <v>467</v>
      </c>
      <c r="C3047" s="78">
        <v>22</v>
      </c>
      <c r="D3047" s="77">
        <v>3541307</v>
      </c>
      <c r="E3047" s="78">
        <v>354130722</v>
      </c>
      <c r="F3047" s="78" t="str">
        <f t="shared" si="132"/>
        <v>3541307222013</v>
      </c>
      <c r="G3047" s="96">
        <v>0.39929909589846435</v>
      </c>
      <c r="H3047" s="80">
        <f t="shared" si="131"/>
        <v>41621</v>
      </c>
      <c r="I3047" s="91">
        <v>38916</v>
      </c>
      <c r="J3047" s="97">
        <v>2705</v>
      </c>
      <c r="K3047" s="83">
        <f>(H3047)/VLOOKUP(D3047,'Dados Base'!$B:$K,6,FALSE)</f>
        <v>32.471250916693975</v>
      </c>
      <c r="L3047" s="88">
        <f t="shared" si="133"/>
        <v>93.500876961149416</v>
      </c>
      <c r="M3047" s="85" t="s">
        <v>702</v>
      </c>
      <c r="N3047" s="92">
        <v>0.75</v>
      </c>
      <c r="O3047" s="91">
        <v>102</v>
      </c>
      <c r="P3047" s="91" t="s">
        <v>691</v>
      </c>
      <c r="Q3047" s="91" t="s">
        <v>691</v>
      </c>
      <c r="R3047" s="91" t="s">
        <v>691</v>
      </c>
      <c r="S3047" s="91">
        <v>67</v>
      </c>
      <c r="T3047" s="87" t="s">
        <v>691</v>
      </c>
      <c r="U3047" s="87">
        <v>429</v>
      </c>
      <c r="V3047" s="87">
        <v>325</v>
      </c>
      <c r="W3047" s="85" t="s">
        <v>691</v>
      </c>
      <c r="X3047" s="146">
        <v>0.11935799650810185</v>
      </c>
      <c r="Y3047" s="21">
        <v>32.21</v>
      </c>
      <c r="Z3047" s="147">
        <v>1683</v>
      </c>
      <c r="AA3047" s="147">
        <v>491</v>
      </c>
      <c r="AB3047" s="21">
        <v>1</v>
      </c>
      <c r="AC3047" s="21">
        <v>0</v>
      </c>
      <c r="AD3047" s="153">
        <f>VLOOKUP(D3047,'Dados Base'!$B:$K,9,FALSE)*31536000/VLOOKUP($F3047,F:H,MATCH(H3046,F3046:AF3046,0),FALSE)</f>
        <v>7205.6740587684099</v>
      </c>
      <c r="AE3047" s="153">
        <f>VLOOKUP(D3047,'Dados Base'!$B:$K,10,FALSE)*31536000/VLOOKUP($F3047,F:H,MATCH(H3046,F3046:AF3046,0),FALSE)</f>
        <v>962.27193003531875</v>
      </c>
      <c r="AF3047" s="148">
        <v>94.21</v>
      </c>
      <c r="AG3047" s="21">
        <v>92.28</v>
      </c>
      <c r="AH3047" s="148">
        <v>84.09</v>
      </c>
      <c r="AI3047" s="148">
        <v>22.19</v>
      </c>
      <c r="AJ3047" s="148">
        <v>100</v>
      </c>
      <c r="AK3047" s="72">
        <f>(SUMIFS('Banco de Indicadores Mun. (2)'!I:I,'Banco de Indicadores Mun. (2)'!B:B,'Banco de Indicadores - Mun. (1)'!B3047,'Banco de Indicadores Mun. (2)'!A:A,'Banco de Indicadores - Mun. (1)'!A3047) / VLOOKUP(D3047,'Dados Base'!$B:$K,8,FALSE)) * 100</f>
        <v>2.3569747368421048</v>
      </c>
      <c r="AL3047" s="72">
        <f>(SUMIFS('Banco de Indicadores Mun. (2)'!I:I,'Banco de Indicadores Mun. (2)'!B:B,'Banco de Indicadores - Mun. (1)'!B3047,'Banco de Indicadores Mun. (2)'!A:A,'Banco de Indicadores - Mun. (1)'!A3047) / VLOOKUP(D3047,'Dados Base'!$B:$K,9,FALSE)) * 100</f>
        <v>1.1772481598317559</v>
      </c>
      <c r="AM3047" s="72">
        <f>(SUMIFS('Banco de Indicadores Mun. (2)'!J:J,'Banco de Indicadores Mun. (2)'!B:B,'Banco de Indicadores - Mun. (1)'!B3047,'Banco de Indicadores Mun. (2)'!A:A,'Banco de Indicadores - Mun. (1)'!A3047) / VLOOKUP(D3047,'Dados Base'!$B:$K,7,FALSE)) * 100</f>
        <v>0</v>
      </c>
      <c r="AN3047" s="72">
        <f>(SUMIFS('Banco de Indicadores Mun. (2)'!K:K,'Banco de Indicadores Mun. (2)'!B:B,'Banco de Indicadores - Mun. (1)'!B3047,'Banco de Indicadores Mun. (2)'!A:A,'Banco de Indicadores - Mun. (1)'!A3047) / VLOOKUP(D3047,'Dados Base'!$B:$K,10,FALSE)) * 100</f>
        <v>8.8154566929133846</v>
      </c>
      <c r="AO3047" s="24">
        <v>0</v>
      </c>
      <c r="AP3047" s="25">
        <v>0</v>
      </c>
      <c r="AQ3047" s="17">
        <v>0</v>
      </c>
      <c r="AR3047" s="24">
        <v>7.2</v>
      </c>
      <c r="AS3047" s="22">
        <v>90</v>
      </c>
      <c r="AT3047" s="22">
        <v>89.999999999999986</v>
      </c>
      <c r="AU3047" s="22">
        <v>77.414903403863846</v>
      </c>
      <c r="AV3047" s="22">
        <v>8.3800000000000008</v>
      </c>
      <c r="AW3047" s="21">
        <v>0</v>
      </c>
      <c r="AX3047" s="21">
        <v>0</v>
      </c>
      <c r="AY3047" s="116">
        <v>5.7262214235233886</v>
      </c>
    </row>
    <row r="3048" spans="1:51" ht="15" x14ac:dyDescent="0.25">
      <c r="A3048" s="144">
        <v>2013</v>
      </c>
      <c r="B3048" s="77" t="s">
        <v>468</v>
      </c>
      <c r="C3048" s="78">
        <v>22</v>
      </c>
      <c r="D3048" s="77">
        <v>3541406</v>
      </c>
      <c r="E3048" s="78">
        <v>354140622</v>
      </c>
      <c r="F3048" s="78" t="str">
        <f t="shared" si="132"/>
        <v>3541406222013</v>
      </c>
      <c r="G3048" s="96">
        <v>0.82455342024565503</v>
      </c>
      <c r="H3048" s="80">
        <f t="shared" si="131"/>
        <v>211832</v>
      </c>
      <c r="I3048" s="91">
        <v>207511</v>
      </c>
      <c r="J3048" s="97">
        <v>4321</v>
      </c>
      <c r="K3048" s="83">
        <f>(H3048)/VLOOKUP(D3048,'Dados Base'!$B:$K,6,FALSE)</f>
        <v>376.85150593300244</v>
      </c>
      <c r="L3048" s="88">
        <f t="shared" si="133"/>
        <v>97.960175988519211</v>
      </c>
      <c r="M3048" s="85" t="s">
        <v>702</v>
      </c>
      <c r="N3048" s="92">
        <v>0.80600000000000005</v>
      </c>
      <c r="O3048" s="91">
        <v>213</v>
      </c>
      <c r="P3048" s="91" t="s">
        <v>691</v>
      </c>
      <c r="Q3048" s="91" t="s">
        <v>691</v>
      </c>
      <c r="R3048" s="91" t="s">
        <v>691</v>
      </c>
      <c r="S3048" s="91">
        <v>487</v>
      </c>
      <c r="T3048" s="87" t="s">
        <v>691</v>
      </c>
      <c r="U3048" s="87">
        <v>3180</v>
      </c>
      <c r="V3048" s="87">
        <v>2804</v>
      </c>
      <c r="W3048" s="85" t="s">
        <v>691</v>
      </c>
      <c r="X3048" s="146">
        <v>0.737979537037037</v>
      </c>
      <c r="Y3048" s="21">
        <v>193.04</v>
      </c>
      <c r="Z3048" s="147">
        <v>10675</v>
      </c>
      <c r="AA3048" s="147">
        <v>908</v>
      </c>
      <c r="AB3048" s="21">
        <v>20</v>
      </c>
      <c r="AC3048" s="21">
        <v>1</v>
      </c>
      <c r="AD3048" s="153">
        <f>VLOOKUP(D3048,'Dados Base'!$B:$K,9,FALSE)*31536000/VLOOKUP($F3048,F:H,MATCH(H3047,F3047:AF3047,0),FALSE)</f>
        <v>634.19766607500287</v>
      </c>
      <c r="AE3048" s="153">
        <f>VLOOKUP(D3048,'Dados Base'!$B:$K,10,FALSE)*31536000/VLOOKUP($F3048,F:H,MATCH(H3047,F3047:AF3047,0),FALSE)</f>
        <v>72.947618867781983</v>
      </c>
      <c r="AF3048" s="148">
        <v>100</v>
      </c>
      <c r="AG3048" s="21">
        <v>100</v>
      </c>
      <c r="AH3048" s="148">
        <v>99.8</v>
      </c>
      <c r="AI3048" s="148">
        <v>29.28</v>
      </c>
      <c r="AJ3048" s="148">
        <v>100</v>
      </c>
      <c r="AK3048" s="72">
        <f>(SUMIFS('Banco de Indicadores Mun. (2)'!I:I,'Banco de Indicadores Mun. (2)'!B:B,'Banco de Indicadores - Mun. (1)'!B3048,'Banco de Indicadores Mun. (2)'!A:A,'Banco de Indicadores - Mun. (1)'!A3048) / VLOOKUP(D3048,'Dados Base'!$B:$K,8,FALSE)) * 100</f>
        <v>5.9639900497512439</v>
      </c>
      <c r="AL3048" s="72">
        <f>(SUMIFS('Banco de Indicadores Mun. (2)'!I:I,'Banco de Indicadores Mun. (2)'!B:B,'Banco de Indicadores - Mun. (1)'!B3048,'Banco de Indicadores Mun. (2)'!A:A,'Banco de Indicadores - Mun. (1)'!A3048) / VLOOKUP(D3048,'Dados Base'!$B:$K,9,FALSE)) * 100</f>
        <v>2.8139953051643194</v>
      </c>
      <c r="AM3048" s="72">
        <f>(SUMIFS('Banco de Indicadores Mun. (2)'!J:J,'Banco de Indicadores Mun. (2)'!B:B,'Banco de Indicadores - Mun. (1)'!B3048,'Banco de Indicadores Mun. (2)'!A:A,'Banco de Indicadores - Mun. (1)'!A3048) / VLOOKUP(D3048,'Dados Base'!$B:$K,7,FALSE)) * 100</f>
        <v>0.31757894736842107</v>
      </c>
      <c r="AN3048" s="72">
        <f>(SUMIFS('Banco de Indicadores Mun. (2)'!K:K,'Banco de Indicadores Mun. (2)'!B:B,'Banco de Indicadores - Mun. (1)'!B3048,'Banco de Indicadores Mun. (2)'!A:A,'Banco de Indicadores - Mun. (1)'!A3048) / VLOOKUP(D3048,'Dados Base'!$B:$K,10,FALSE)) * 100</f>
        <v>23.479387755102049</v>
      </c>
      <c r="AO3048" s="24">
        <v>1</v>
      </c>
      <c r="AP3048" s="25">
        <v>0</v>
      </c>
      <c r="AQ3048" s="17">
        <v>0</v>
      </c>
      <c r="AR3048" s="24">
        <v>2.5</v>
      </c>
      <c r="AS3048" s="22">
        <v>98</v>
      </c>
      <c r="AT3048" s="22">
        <v>98</v>
      </c>
      <c r="AU3048" s="22">
        <v>92.160925494258834</v>
      </c>
      <c r="AV3048" s="22">
        <v>9.9700000000000006</v>
      </c>
      <c r="AW3048" s="21">
        <v>1</v>
      </c>
      <c r="AX3048" s="21">
        <v>1</v>
      </c>
      <c r="AY3048" s="116">
        <v>51.745477516470764</v>
      </c>
    </row>
    <row r="3049" spans="1:51" ht="15" x14ac:dyDescent="0.25">
      <c r="A3049" s="144">
        <v>2013</v>
      </c>
      <c r="B3049" s="77" t="s">
        <v>469</v>
      </c>
      <c r="C3049" s="78">
        <v>22</v>
      </c>
      <c r="D3049" s="77">
        <v>3541505</v>
      </c>
      <c r="E3049" s="78">
        <v>354150522</v>
      </c>
      <c r="F3049" s="78" t="str">
        <f t="shared" si="132"/>
        <v>3541505222013</v>
      </c>
      <c r="G3049" s="96">
        <v>6.9288797569733163E-2</v>
      </c>
      <c r="H3049" s="80">
        <f t="shared" si="131"/>
        <v>37957</v>
      </c>
      <c r="I3049" s="91">
        <v>36519</v>
      </c>
      <c r="J3049" s="97">
        <v>1438</v>
      </c>
      <c r="K3049" s="83">
        <f>(H3049)/VLOOKUP(D3049,'Dados Base'!$B:$K,6,FALSE)</f>
        <v>50.273506311174685</v>
      </c>
      <c r="L3049" s="88">
        <f t="shared" si="133"/>
        <v>96.211502489659352</v>
      </c>
      <c r="M3049" s="85" t="s">
        <v>702</v>
      </c>
      <c r="N3049" s="92">
        <v>0.76300000000000001</v>
      </c>
      <c r="O3049" s="91">
        <v>157</v>
      </c>
      <c r="P3049" s="91" t="s">
        <v>691</v>
      </c>
      <c r="Q3049" s="91" t="s">
        <v>691</v>
      </c>
      <c r="R3049" s="91" t="s">
        <v>691</v>
      </c>
      <c r="S3049" s="91">
        <v>64</v>
      </c>
      <c r="T3049" s="87" t="s">
        <v>691</v>
      </c>
      <c r="U3049" s="87">
        <v>426</v>
      </c>
      <c r="V3049" s="87">
        <v>358</v>
      </c>
      <c r="W3049" s="85" t="s">
        <v>691</v>
      </c>
      <c r="X3049" s="146">
        <v>0.1155404050925926</v>
      </c>
      <c r="Y3049" s="21">
        <v>30.05</v>
      </c>
      <c r="Z3049" s="147">
        <v>0</v>
      </c>
      <c r="AA3049" s="147">
        <v>2029</v>
      </c>
      <c r="AB3049" s="21">
        <v>2</v>
      </c>
      <c r="AC3049" s="21">
        <v>0</v>
      </c>
      <c r="AD3049" s="153">
        <f>VLOOKUP(D3049,'Dados Base'!$B:$K,9,FALSE)*31536000/VLOOKUP($F3049,F:H,MATCH(H3048,F3048:AF3048,0),FALSE)</f>
        <v>4752.3755828964358</v>
      </c>
      <c r="AE3049" s="153">
        <f>VLOOKUP(D3049,'Dados Base'!$B:$K,10,FALSE)*31536000/VLOOKUP($F3049,F:H,MATCH(H3048,F3048:AF3048,0),FALSE)</f>
        <v>564.9677266380379</v>
      </c>
      <c r="AF3049" s="148">
        <v>100</v>
      </c>
      <c r="AG3049" s="21">
        <v>95.68</v>
      </c>
      <c r="AH3049" s="148">
        <v>99.33</v>
      </c>
      <c r="AI3049" s="148">
        <v>9.1</v>
      </c>
      <c r="AJ3049" s="148">
        <v>99.82</v>
      </c>
      <c r="AK3049" s="72">
        <f>(SUMIFS('Banco de Indicadores Mun. (2)'!I:I,'Banco de Indicadores Mun. (2)'!B:B,'Banco de Indicadores - Mun. (1)'!B3049,'Banco de Indicadores Mun. (2)'!A:A,'Banco de Indicadores - Mun. (1)'!A3049) / VLOOKUP(D3049,'Dados Base'!$B:$K,8,FALSE)) * 100</f>
        <v>0.95409157509157505</v>
      </c>
      <c r="AL3049" s="72">
        <f>(SUMIFS('Banco de Indicadores Mun. (2)'!I:I,'Banco de Indicadores Mun. (2)'!B:B,'Banco de Indicadores - Mun. (1)'!B3049,'Banco de Indicadores Mun. (2)'!A:A,'Banco de Indicadores - Mun. (1)'!A3049) / VLOOKUP(D3049,'Dados Base'!$B:$K,9,FALSE)) * 100</f>
        <v>0.45536188811188816</v>
      </c>
      <c r="AM3049" s="72">
        <f>(SUMIFS('Banco de Indicadores Mun. (2)'!J:J,'Banco de Indicadores Mun. (2)'!B:B,'Banco de Indicadores - Mun. (1)'!B3049,'Banco de Indicadores Mun. (2)'!A:A,'Banco de Indicadores - Mun. (1)'!A3049) / VLOOKUP(D3049,'Dados Base'!$B:$K,7,FALSE)) * 100</f>
        <v>0</v>
      </c>
      <c r="AN3049" s="72">
        <f>(SUMIFS('Banco de Indicadores Mun. (2)'!K:K,'Banco de Indicadores Mun. (2)'!B:B,'Banco de Indicadores - Mun. (1)'!B3049,'Banco de Indicadores Mun. (2)'!A:A,'Banco de Indicadores - Mun. (1)'!A3049) / VLOOKUP(D3049,'Dados Base'!$B:$K,10,FALSE)) * 100</f>
        <v>3.8303970588235288</v>
      </c>
      <c r="AO3049" s="24">
        <v>0</v>
      </c>
      <c r="AP3049" s="25">
        <v>0</v>
      </c>
      <c r="AQ3049" s="17">
        <v>0</v>
      </c>
      <c r="AR3049" s="24">
        <v>7.1</v>
      </c>
      <c r="AS3049" s="22">
        <v>98</v>
      </c>
      <c r="AT3049" s="22">
        <v>0</v>
      </c>
      <c r="AU3049" s="22">
        <v>0</v>
      </c>
      <c r="AV3049" s="22">
        <v>1.47</v>
      </c>
      <c r="AW3049" s="21">
        <v>0</v>
      </c>
      <c r="AX3049" s="21">
        <v>0</v>
      </c>
      <c r="AY3049" s="116">
        <v>4.9206924546101964</v>
      </c>
    </row>
    <row r="3050" spans="1:51" ht="15" x14ac:dyDescent="0.25">
      <c r="A3050" s="144">
        <v>2013</v>
      </c>
      <c r="B3050" s="77" t="s">
        <v>470</v>
      </c>
      <c r="C3050" s="78">
        <v>19</v>
      </c>
      <c r="D3050" s="77">
        <v>3541604</v>
      </c>
      <c r="E3050" s="78">
        <v>354160419</v>
      </c>
      <c r="F3050" s="78" t="str">
        <f t="shared" si="132"/>
        <v>3541604192013</v>
      </c>
      <c r="G3050" s="96">
        <v>1.271278801120479</v>
      </c>
      <c r="H3050" s="80">
        <f t="shared" si="131"/>
        <v>36866</v>
      </c>
      <c r="I3050" s="91">
        <v>31269</v>
      </c>
      <c r="J3050" s="97">
        <v>5597</v>
      </c>
      <c r="K3050" s="83">
        <f>(H3050)/VLOOKUP(D3050,'Dados Base'!$B:$K,6,FALSE)</f>
        <v>47.134181423000705</v>
      </c>
      <c r="L3050" s="88">
        <f t="shared" si="133"/>
        <v>84.817989475397383</v>
      </c>
      <c r="M3050" s="85" t="s">
        <v>702</v>
      </c>
      <c r="N3050" s="92">
        <v>0.74299999999999999</v>
      </c>
      <c r="O3050" s="91">
        <v>98</v>
      </c>
      <c r="P3050" s="91" t="s">
        <v>691</v>
      </c>
      <c r="Q3050" s="91" t="s">
        <v>691</v>
      </c>
      <c r="R3050" s="91" t="s">
        <v>691</v>
      </c>
      <c r="S3050" s="91">
        <v>49</v>
      </c>
      <c r="T3050" s="87" t="s">
        <v>691</v>
      </c>
      <c r="U3050" s="87">
        <v>317</v>
      </c>
      <c r="V3050" s="87">
        <v>208</v>
      </c>
      <c r="W3050" s="85" t="s">
        <v>691</v>
      </c>
      <c r="X3050" s="146">
        <v>0.10540770242361112</v>
      </c>
      <c r="Y3050" s="21">
        <v>25.61</v>
      </c>
      <c r="Z3050" s="147">
        <v>1400</v>
      </c>
      <c r="AA3050" s="147">
        <v>329</v>
      </c>
      <c r="AB3050" s="21">
        <v>4</v>
      </c>
      <c r="AC3050" s="21">
        <v>0</v>
      </c>
      <c r="AD3050" s="153">
        <f>VLOOKUP(D3050,'Dados Base'!$B:$K,9,FALSE)*31536000/VLOOKUP($F3050,F:H,MATCH(H3049,F3049:AF3049,0),FALSE)</f>
        <v>4987.1122443443819</v>
      </c>
      <c r="AE3050" s="153">
        <f>VLOOKUP(D3050,'Dados Base'!$B:$K,10,FALSE)*31536000/VLOOKUP($F3050,F:H,MATCH(H3049,F3049:AF3049,0),FALSE)</f>
        <v>461.92806379862202</v>
      </c>
      <c r="AF3050" s="148">
        <v>93.93</v>
      </c>
      <c r="AG3050" s="21">
        <v>95</v>
      </c>
      <c r="AH3050" s="148">
        <v>88.68</v>
      </c>
      <c r="AI3050" s="148">
        <v>41.51</v>
      </c>
      <c r="AJ3050" s="148">
        <v>98.83</v>
      </c>
      <c r="AK3050" s="72">
        <f>(SUMIFS('Banco de Indicadores Mun. (2)'!I:I,'Banco de Indicadores Mun. (2)'!B:B,'Banco de Indicadores - Mun. (1)'!B3050,'Banco de Indicadores Mun. (2)'!A:A,'Banco de Indicadores - Mun. (1)'!A3050) / VLOOKUP(D3050,'Dados Base'!$B:$K,8,FALSE)) * 100</f>
        <v>10.963104761904759</v>
      </c>
      <c r="AL3050" s="72">
        <f>(SUMIFS('Banco de Indicadores Mun. (2)'!I:I,'Banco de Indicadores Mun. (2)'!B:B,'Banco de Indicadores - Mun. (1)'!B3050,'Banco de Indicadores Mun. (2)'!A:A,'Banco de Indicadores - Mun. (1)'!A3050) / VLOOKUP(D3050,'Dados Base'!$B:$K,9,FALSE)) * 100</f>
        <v>3.9489742710120059</v>
      </c>
      <c r="AM3050" s="72">
        <f>(SUMIFS('Banco de Indicadores Mun. (2)'!J:J,'Banco de Indicadores Mun. (2)'!B:B,'Banco de Indicadores - Mun. (1)'!B3050,'Banco de Indicadores Mun. (2)'!A:A,'Banco de Indicadores - Mun. (1)'!A3050) / VLOOKUP(D3050,'Dados Base'!$B:$K,7,FALSE)) * 100</f>
        <v>7.4817435897435889</v>
      </c>
      <c r="AN3050" s="72">
        <f>(SUMIFS('Banco de Indicadores Mun. (2)'!K:K,'Banco de Indicadores Mun. (2)'!B:B,'Banco de Indicadores - Mun. (1)'!B3050,'Banco de Indicadores Mun. (2)'!A:A,'Banco de Indicadores - Mun. (1)'!A3050) / VLOOKUP(D3050,'Dados Base'!$B:$K,10,FALSE)) * 100</f>
        <v>21.020370370370365</v>
      </c>
      <c r="AO3050" s="24">
        <v>0</v>
      </c>
      <c r="AP3050" s="25">
        <v>0</v>
      </c>
      <c r="AQ3050" s="17">
        <v>0</v>
      </c>
      <c r="AR3050" s="24">
        <v>10</v>
      </c>
      <c r="AS3050" s="22">
        <v>100</v>
      </c>
      <c r="AT3050" s="22">
        <v>100</v>
      </c>
      <c r="AU3050" s="22">
        <v>80.97165991902834</v>
      </c>
      <c r="AV3050" s="22">
        <v>9.5</v>
      </c>
      <c r="AW3050" s="21">
        <v>0</v>
      </c>
      <c r="AX3050" s="21">
        <v>0</v>
      </c>
      <c r="AY3050" s="116">
        <v>44.850854979310668</v>
      </c>
    </row>
    <row r="3051" spans="1:51" ht="15" x14ac:dyDescent="0.25">
      <c r="A3051" s="144">
        <v>2013</v>
      </c>
      <c r="B3051" s="77" t="s">
        <v>471</v>
      </c>
      <c r="C3051" s="78">
        <v>10</v>
      </c>
      <c r="D3051" s="77">
        <v>3541653</v>
      </c>
      <c r="E3051" s="78">
        <v>354165310</v>
      </c>
      <c r="F3051" s="78" t="str">
        <f t="shared" si="132"/>
        <v>3541653102013</v>
      </c>
      <c r="G3051" s="96">
        <v>1.8719402774212579</v>
      </c>
      <c r="H3051" s="80">
        <f t="shared" si="131"/>
        <v>3379</v>
      </c>
      <c r="I3051" s="91">
        <v>868</v>
      </c>
      <c r="J3051" s="97">
        <v>2511</v>
      </c>
      <c r="K3051" s="83">
        <f>(H3051)/VLOOKUP(D3051,'Dados Base'!$B:$K,6,FALSE)</f>
        <v>16.480515046578549</v>
      </c>
      <c r="L3051" s="88">
        <f t="shared" si="133"/>
        <v>25.688073394495415</v>
      </c>
      <c r="M3051" s="85" t="s">
        <v>702</v>
      </c>
      <c r="N3051" s="92">
        <v>0.67800000000000005</v>
      </c>
      <c r="O3051" s="91">
        <v>43</v>
      </c>
      <c r="P3051" s="91" t="s">
        <v>691</v>
      </c>
      <c r="Q3051" s="91" t="s">
        <v>691</v>
      </c>
      <c r="R3051" s="91" t="s">
        <v>691</v>
      </c>
      <c r="S3051" s="91">
        <v>1</v>
      </c>
      <c r="T3051" s="87" t="s">
        <v>691</v>
      </c>
      <c r="U3051" s="87">
        <v>13</v>
      </c>
      <c r="V3051" s="87">
        <v>12</v>
      </c>
      <c r="W3051" s="85" t="s">
        <v>691</v>
      </c>
      <c r="X3051" s="146">
        <v>2.3230624999999996E-3</v>
      </c>
      <c r="Y3051" s="21">
        <v>0.62</v>
      </c>
      <c r="Z3051" s="147">
        <v>43</v>
      </c>
      <c r="AA3051" s="147">
        <v>5</v>
      </c>
      <c r="AB3051" s="21">
        <v>0</v>
      </c>
      <c r="AC3051" s="21">
        <v>0</v>
      </c>
      <c r="AD3051" s="153">
        <f>VLOOKUP(D3051,'Dados Base'!$B:$K,9,FALSE)*31536000/VLOOKUP($F3051,F:H,MATCH(H3050,F3050:AF3050,0),FALSE)</f>
        <v>16799.289730689554</v>
      </c>
      <c r="AE3051" s="153">
        <f>VLOOKUP(D3051,'Dados Base'!$B:$K,10,FALSE)*31536000/VLOOKUP($F3051,F:H,MATCH(H3050,F3050:AF3050,0),FALSE)</f>
        <v>2613.2228469961528</v>
      </c>
      <c r="AF3051" s="148">
        <v>26.4</v>
      </c>
      <c r="AG3051" s="21">
        <v>100</v>
      </c>
      <c r="AH3051" s="148">
        <v>17.170000000000002</v>
      </c>
      <c r="AI3051" s="148">
        <v>20.16</v>
      </c>
      <c r="AJ3051" s="148">
        <v>100</v>
      </c>
      <c r="AK3051" s="72">
        <f>(SUMIFS('Banco de Indicadores Mun. (2)'!I:I,'Banco de Indicadores Mun. (2)'!B:B,'Banco de Indicadores - Mun. (1)'!B3051,'Banco de Indicadores Mun. (2)'!A:A,'Banco de Indicadores - Mun. (1)'!A3051) / VLOOKUP(D3051,'Dados Base'!$B:$K,8,FALSE)) * 100</f>
        <v>35.904846153846151</v>
      </c>
      <c r="AL3051" s="72">
        <f>(SUMIFS('Banco de Indicadores Mun. (2)'!I:I,'Banco de Indicadores Mun. (2)'!B:B,'Banco de Indicadores - Mun. (1)'!B3051,'Banco de Indicadores Mun. (2)'!A:A,'Banco de Indicadores - Mun. (1)'!A3051) / VLOOKUP(D3051,'Dados Base'!$B:$K,9,FALSE)) * 100</f>
        <v>12.965638888888886</v>
      </c>
      <c r="AM3051" s="72">
        <f>(SUMIFS('Banco de Indicadores Mun. (2)'!J:J,'Banco de Indicadores Mun. (2)'!B:B,'Banco de Indicadores - Mun. (1)'!B3051,'Banco de Indicadores Mun. (2)'!A:A,'Banco de Indicadores - Mun. (1)'!A3051) / VLOOKUP(D3051,'Dados Base'!$B:$K,7,FALSE)) * 100</f>
        <v>62.889945945945932</v>
      </c>
      <c r="AN3051" s="72">
        <f>(SUMIFS('Banco de Indicadores Mun. (2)'!K:K,'Banco de Indicadores Mun. (2)'!B:B,'Banco de Indicadores - Mun. (1)'!B3051,'Banco de Indicadores Mun. (2)'!A:A,'Banco de Indicadores - Mun. (1)'!A3051) / VLOOKUP(D3051,'Dados Base'!$B:$K,10,FALSE)) * 100</f>
        <v>0.24596428571428569</v>
      </c>
      <c r="AO3051" s="24">
        <v>0</v>
      </c>
      <c r="AP3051" s="25">
        <v>0</v>
      </c>
      <c r="AQ3051" s="17">
        <v>0</v>
      </c>
      <c r="AR3051" s="24">
        <v>9.5</v>
      </c>
      <c r="AS3051" s="22">
        <v>100</v>
      </c>
      <c r="AT3051" s="22">
        <v>100</v>
      </c>
      <c r="AU3051" s="22">
        <v>89.583333333333343</v>
      </c>
      <c r="AV3051" s="22">
        <v>10</v>
      </c>
      <c r="AW3051" s="21">
        <v>0</v>
      </c>
      <c r="AX3051" s="21">
        <v>0</v>
      </c>
      <c r="AY3051" s="116">
        <v>200.63854116393566</v>
      </c>
    </row>
    <row r="3052" spans="1:51" ht="15" x14ac:dyDescent="0.25">
      <c r="A3052" s="144">
        <v>2013</v>
      </c>
      <c r="B3052" s="77" t="s">
        <v>472</v>
      </c>
      <c r="C3052" s="78">
        <v>17</v>
      </c>
      <c r="D3052" s="77">
        <v>3541703</v>
      </c>
      <c r="E3052" s="78">
        <v>354170317</v>
      </c>
      <c r="F3052" s="78" t="str">
        <f t="shared" si="132"/>
        <v>3541703172013</v>
      </c>
      <c r="G3052" s="96">
        <v>0.9360937535765057</v>
      </c>
      <c r="H3052" s="80">
        <f t="shared" si="131"/>
        <v>13140</v>
      </c>
      <c r="I3052" s="91">
        <v>12394</v>
      </c>
      <c r="J3052" s="97">
        <v>746</v>
      </c>
      <c r="K3052" s="83">
        <f>(H3052)/VLOOKUP(D3052,'Dados Base'!$B:$K,6,FALSE)</f>
        <v>20.13052670282195</v>
      </c>
      <c r="L3052" s="88">
        <f t="shared" si="133"/>
        <v>94.322678843226797</v>
      </c>
      <c r="M3052" s="85" t="s">
        <v>702</v>
      </c>
      <c r="N3052" s="92">
        <v>0.73799999999999999</v>
      </c>
      <c r="O3052" s="91">
        <v>60</v>
      </c>
      <c r="P3052" s="91" t="s">
        <v>691</v>
      </c>
      <c r="Q3052" s="91" t="s">
        <v>691</v>
      </c>
      <c r="R3052" s="91" t="s">
        <v>691</v>
      </c>
      <c r="S3052" s="91">
        <v>15</v>
      </c>
      <c r="T3052" s="87" t="s">
        <v>691</v>
      </c>
      <c r="U3052" s="87">
        <v>112</v>
      </c>
      <c r="V3052" s="87">
        <v>99</v>
      </c>
      <c r="W3052" s="85" t="s">
        <v>691</v>
      </c>
      <c r="X3052" s="146">
        <v>3.7682037291666665E-2</v>
      </c>
      <c r="Y3052" s="21">
        <v>8.8699999999999992</v>
      </c>
      <c r="Z3052" s="147">
        <v>569</v>
      </c>
      <c r="AA3052" s="147">
        <v>115</v>
      </c>
      <c r="AB3052" s="21">
        <v>0</v>
      </c>
      <c r="AC3052" s="21">
        <v>0</v>
      </c>
      <c r="AD3052" s="153">
        <f>VLOOKUP(D3052,'Dados Base'!$B:$K,9,FALSE)*31536000/VLOOKUP($F3052,F:H,MATCH(H3051,F3051:AF3051,0),FALSE)</f>
        <v>12432</v>
      </c>
      <c r="AE3052" s="153">
        <f>VLOOKUP(D3052,'Dados Base'!$B:$K,10,FALSE)*31536000/VLOOKUP($F3052,F:H,MATCH(H3051,F3051:AF3051,0),FALSE)</f>
        <v>1368.0000000000005</v>
      </c>
      <c r="AF3052" s="148">
        <v>94.21</v>
      </c>
      <c r="AG3052" s="21">
        <v>93.84</v>
      </c>
      <c r="AH3052" s="148">
        <v>93.16</v>
      </c>
      <c r="AI3052" s="148">
        <v>18.739999999999998</v>
      </c>
      <c r="AJ3052" s="148">
        <v>100</v>
      </c>
      <c r="AK3052" s="72">
        <f>(SUMIFS('Banco de Indicadores Mun. (2)'!I:I,'Banco de Indicadores Mun. (2)'!B:B,'Banco de Indicadores - Mun. (1)'!B3052,'Banco de Indicadores Mun. (2)'!A:A,'Banco de Indicadores - Mun. (1)'!A3052) / VLOOKUP(D3052,'Dados Base'!$B:$K,8,FALSE)) * 100</f>
        <v>19.125771084337348</v>
      </c>
      <c r="AL3052" s="72">
        <f>(SUMIFS('Banco de Indicadores Mun. (2)'!I:I,'Banco de Indicadores Mun. (2)'!B:B,'Banco de Indicadores - Mun. (1)'!B3052,'Banco de Indicadores Mun. (2)'!A:A,'Banco de Indicadores - Mun. (1)'!A3052) / VLOOKUP(D3052,'Dados Base'!$B:$K,9,FALSE)) * 100</f>
        <v>9.1936621621621644</v>
      </c>
      <c r="AM3052" s="72">
        <f>(SUMIFS('Banco de Indicadores Mun. (2)'!J:J,'Banco de Indicadores Mun. (2)'!B:B,'Banco de Indicadores - Mun. (1)'!B3052,'Banco de Indicadores Mun. (2)'!A:A,'Banco de Indicadores - Mun. (1)'!A3052) / VLOOKUP(D3052,'Dados Base'!$B:$K,7,FALSE)) * 100</f>
        <v>18.588020833333335</v>
      </c>
      <c r="AN3052" s="72">
        <f>(SUMIFS('Banco de Indicadores Mun. (2)'!K:K,'Banco de Indicadores Mun. (2)'!B:B,'Banco de Indicadores - Mun. (1)'!B3052,'Banco de Indicadores Mun. (2)'!A:A,'Banco de Indicadores - Mun. (1)'!A3052) / VLOOKUP(D3052,'Dados Base'!$B:$K,10,FALSE)) * 100</f>
        <v>20.937140350877183</v>
      </c>
      <c r="AO3052" s="24">
        <v>0</v>
      </c>
      <c r="AP3052" s="25">
        <v>0</v>
      </c>
      <c r="AQ3052" s="17">
        <v>0</v>
      </c>
      <c r="AR3052" s="24">
        <v>9.8000000000000007</v>
      </c>
      <c r="AS3052" s="22">
        <v>99</v>
      </c>
      <c r="AT3052" s="22">
        <v>99</v>
      </c>
      <c r="AU3052" s="22">
        <v>83.187134502923982</v>
      </c>
      <c r="AV3052" s="22">
        <v>9.69</v>
      </c>
      <c r="AW3052" s="21">
        <v>0</v>
      </c>
      <c r="AX3052" s="21">
        <v>0</v>
      </c>
      <c r="AY3052" s="116">
        <v>0</v>
      </c>
    </row>
    <row r="3053" spans="1:51" ht="15" x14ac:dyDescent="0.25">
      <c r="A3053" s="144">
        <v>2013</v>
      </c>
      <c r="B3053" s="77" t="s">
        <v>473</v>
      </c>
      <c r="C3053" s="78">
        <v>20</v>
      </c>
      <c r="D3053" s="77">
        <v>3541802</v>
      </c>
      <c r="E3053" s="78">
        <v>354180220</v>
      </c>
      <c r="F3053" s="78" t="str">
        <f t="shared" si="132"/>
        <v>3541802202013</v>
      </c>
      <c r="G3053" s="96">
        <v>2.1572246408464224</v>
      </c>
      <c r="H3053" s="80">
        <f t="shared" si="131"/>
        <v>2945</v>
      </c>
      <c r="I3053" s="91">
        <v>2555</v>
      </c>
      <c r="J3053" s="97">
        <v>390</v>
      </c>
      <c r="K3053" s="83">
        <f>(H3053)/VLOOKUP(D3053,'Dados Base'!$B:$K,6,FALSE)</f>
        <v>12.505307855626327</v>
      </c>
      <c r="L3053" s="88">
        <f t="shared" si="133"/>
        <v>86.757215619694392</v>
      </c>
      <c r="M3053" s="85" t="s">
        <v>702</v>
      </c>
      <c r="N3053" s="92">
        <v>0.71499999999999997</v>
      </c>
      <c r="O3053" s="91">
        <v>24</v>
      </c>
      <c r="P3053" s="91" t="s">
        <v>691</v>
      </c>
      <c r="Q3053" s="91" t="s">
        <v>691</v>
      </c>
      <c r="R3053" s="91" t="s">
        <v>691</v>
      </c>
      <c r="S3053" s="91">
        <v>5</v>
      </c>
      <c r="T3053" s="87" t="s">
        <v>691</v>
      </c>
      <c r="U3053" s="87">
        <v>13</v>
      </c>
      <c r="V3053" s="87">
        <v>17</v>
      </c>
      <c r="W3053" s="85" t="s">
        <v>691</v>
      </c>
      <c r="X3053" s="146">
        <v>6.8593958333333328E-3</v>
      </c>
      <c r="Y3053" s="21">
        <v>1.82</v>
      </c>
      <c r="Z3053" s="147">
        <v>118</v>
      </c>
      <c r="AA3053" s="147">
        <v>22</v>
      </c>
      <c r="AB3053" s="21">
        <v>0</v>
      </c>
      <c r="AC3053" s="21">
        <v>0</v>
      </c>
      <c r="AD3053" s="153">
        <f>VLOOKUP(D3053,'Dados Base'!$B:$K,9,FALSE)*31536000/VLOOKUP($F3053,F:H,MATCH(H3052,F3052:AF3052,0),FALSE)</f>
        <v>18846.641765704586</v>
      </c>
      <c r="AE3053" s="153">
        <f>VLOOKUP(D3053,'Dados Base'!$B:$K,10,FALSE)*31536000/VLOOKUP($F3053,F:H,MATCH(H3052,F3052:AF3052,0),FALSE)</f>
        <v>2355.8302207130728</v>
      </c>
      <c r="AF3053" s="148">
        <v>89.44</v>
      </c>
      <c r="AG3053" s="21" t="s">
        <v>692</v>
      </c>
      <c r="AH3053" s="148">
        <v>88.99</v>
      </c>
      <c r="AI3053" s="148">
        <v>16.21</v>
      </c>
      <c r="AJ3053" s="148">
        <v>100</v>
      </c>
      <c r="AK3053" s="72">
        <f>(SUMIFS('Banco de Indicadores Mun. (2)'!I:I,'Banco de Indicadores Mun. (2)'!B:B,'Banco de Indicadores - Mun. (1)'!B3053,'Banco de Indicadores Mun. (2)'!A:A,'Banco de Indicadores - Mun. (1)'!A3053) / VLOOKUP(D3053,'Dados Base'!$B:$K,8,FALSE)) * 100</f>
        <v>0.96921621621621634</v>
      </c>
      <c r="AL3053" s="72">
        <f>(SUMIFS('Banco de Indicadores Mun. (2)'!I:I,'Banco de Indicadores Mun. (2)'!B:B,'Banco de Indicadores - Mun. (1)'!B3053,'Banco de Indicadores Mun. (2)'!A:A,'Banco de Indicadores - Mun. (1)'!A3053) / VLOOKUP(D3053,'Dados Base'!$B:$K,9,FALSE)) * 100</f>
        <v>0.40751136363636364</v>
      </c>
      <c r="AM3053" s="72">
        <f>(SUMIFS('Banco de Indicadores Mun. (2)'!J:J,'Banco de Indicadores Mun. (2)'!B:B,'Banco de Indicadores - Mun. (1)'!B3053,'Banco de Indicadores Mun. (2)'!A:A,'Banco de Indicadores - Mun. (1)'!A3053) / VLOOKUP(D3053,'Dados Base'!$B:$K,7,FALSE)) * 100</f>
        <v>0</v>
      </c>
      <c r="AN3053" s="72">
        <f>(SUMIFS('Banco de Indicadores Mun. (2)'!K:K,'Banco de Indicadores Mun. (2)'!B:B,'Banco de Indicadores - Mun. (1)'!B3053,'Banco de Indicadores Mun. (2)'!A:A,'Banco de Indicadores - Mun. (1)'!A3053) / VLOOKUP(D3053,'Dados Base'!$B:$K,10,FALSE)) * 100</f>
        <v>3.2600909090909096</v>
      </c>
      <c r="AO3053" s="24">
        <v>0</v>
      </c>
      <c r="AP3053" s="25">
        <v>0</v>
      </c>
      <c r="AQ3053" s="17">
        <v>0</v>
      </c>
      <c r="AR3053" s="24">
        <v>8.5</v>
      </c>
      <c r="AS3053" s="22">
        <v>100</v>
      </c>
      <c r="AT3053" s="22">
        <v>100</v>
      </c>
      <c r="AU3053" s="22">
        <v>84.285714285714292</v>
      </c>
      <c r="AV3053" s="22">
        <v>9.6999999999999993</v>
      </c>
      <c r="AW3053" s="21">
        <v>0</v>
      </c>
      <c r="AX3053" s="21">
        <v>0</v>
      </c>
      <c r="AY3053" s="116">
        <v>133.0841276229701</v>
      </c>
    </row>
    <row r="3054" spans="1:51" ht="15" x14ac:dyDescent="0.25">
      <c r="A3054" s="144">
        <v>2013</v>
      </c>
      <c r="B3054" s="77" t="s">
        <v>474</v>
      </c>
      <c r="C3054" s="78">
        <v>2</v>
      </c>
      <c r="D3054" s="77">
        <v>3541901</v>
      </c>
      <c r="E3054" s="78">
        <v>35419012</v>
      </c>
      <c r="F3054" s="78" t="str">
        <f t="shared" si="132"/>
        <v>354190122013</v>
      </c>
      <c r="G3054" s="96">
        <v>1.821565680378634</v>
      </c>
      <c r="H3054" s="80">
        <f t="shared" si="131"/>
        <v>11740</v>
      </c>
      <c r="I3054" s="91">
        <v>9628</v>
      </c>
      <c r="J3054" s="97">
        <v>2112</v>
      </c>
      <c r="K3054" s="83">
        <f>(H3054)/VLOOKUP(D3054,'Dados Base'!$B:$K,6,FALSE)</f>
        <v>47.071087767130429</v>
      </c>
      <c r="L3054" s="88">
        <f t="shared" si="133"/>
        <v>82.010221465076654</v>
      </c>
      <c r="M3054" s="85" t="s">
        <v>702</v>
      </c>
      <c r="N3054" s="92">
        <v>0.72199999999999998</v>
      </c>
      <c r="O3054" s="91">
        <v>25</v>
      </c>
      <c r="P3054" s="91" t="s">
        <v>691</v>
      </c>
      <c r="Q3054" s="91" t="s">
        <v>691</v>
      </c>
      <c r="R3054" s="91" t="s">
        <v>691</v>
      </c>
      <c r="S3054" s="91">
        <v>14</v>
      </c>
      <c r="T3054" s="87" t="s">
        <v>691</v>
      </c>
      <c r="U3054" s="87">
        <v>48</v>
      </c>
      <c r="V3054" s="87">
        <v>46</v>
      </c>
      <c r="W3054" s="85" t="s">
        <v>691</v>
      </c>
      <c r="X3054" s="146">
        <v>2.4641770833333326E-2</v>
      </c>
      <c r="Y3054" s="21">
        <v>7.02</v>
      </c>
      <c r="Z3054" s="147">
        <v>0</v>
      </c>
      <c r="AA3054" s="147">
        <v>542</v>
      </c>
      <c r="AB3054" s="21">
        <v>2</v>
      </c>
      <c r="AC3054" s="21">
        <v>0</v>
      </c>
      <c r="AD3054" s="153">
        <f>VLOOKUP(D3054,'Dados Base'!$B:$K,9,FALSE)*31536000/VLOOKUP($F3054,F:H,MATCH(H3053,F3053:AF3053,0),FALSE)</f>
        <v>10637.35604770017</v>
      </c>
      <c r="AE3054" s="153">
        <f>VLOOKUP(D3054,'Dados Base'!$B:$K,10,FALSE)*31536000/VLOOKUP($F3054,F:H,MATCH(H3053,F3053:AF3053,0),FALSE)</f>
        <v>1101.3424190800679</v>
      </c>
      <c r="AF3054" s="148">
        <v>80.599999999999994</v>
      </c>
      <c r="AG3054" s="21">
        <v>100</v>
      </c>
      <c r="AH3054" s="148">
        <v>54.96</v>
      </c>
      <c r="AI3054" s="148">
        <v>20.62</v>
      </c>
      <c r="AJ3054" s="148">
        <v>97.3</v>
      </c>
      <c r="AK3054" s="72">
        <f>(SUMIFS('Banco de Indicadores Mun. (2)'!I:I,'Banco de Indicadores Mun. (2)'!B:B,'Banco de Indicadores - Mun. (1)'!B3054,'Banco de Indicadores Mun. (2)'!A:A,'Banco de Indicadores - Mun. (1)'!A3054) / VLOOKUP(D3054,'Dados Base'!$B:$K,8,FALSE)) * 100</f>
        <v>5.8563953488372095E-2</v>
      </c>
      <c r="AL3054" s="72">
        <f>(SUMIFS('Banco de Indicadores Mun. (2)'!I:I,'Banco de Indicadores Mun. (2)'!B:B,'Banco de Indicadores - Mun. (1)'!B3054,'Banco de Indicadores Mun. (2)'!A:A,'Banco de Indicadores - Mun. (1)'!A3054) / VLOOKUP(D3054,'Dados Base'!$B:$K,9,FALSE)) * 100</f>
        <v>2.5436868686868685E-2</v>
      </c>
      <c r="AM3054" s="72">
        <f>(SUMIFS('Banco de Indicadores Mun. (2)'!J:J,'Banco de Indicadores Mun. (2)'!B:B,'Banco de Indicadores - Mun. (1)'!B3054,'Banco de Indicadores Mun. (2)'!A:A,'Banco de Indicadores - Mun. (1)'!A3054) / VLOOKUP(D3054,'Dados Base'!$B:$K,7,FALSE)) * 100</f>
        <v>2.4770992366412215E-2</v>
      </c>
      <c r="AN3054" s="72">
        <f>(SUMIFS('Banco de Indicadores Mun. (2)'!K:K,'Banco de Indicadores Mun. (2)'!B:B,'Banco de Indicadores - Mun. (1)'!B3054,'Banco de Indicadores Mun. (2)'!A:A,'Banco de Indicadores - Mun. (1)'!A3054) / VLOOKUP(D3054,'Dados Base'!$B:$K,10,FALSE)) * 100</f>
        <v>0.1665365853658537</v>
      </c>
      <c r="AO3054" s="24">
        <v>0</v>
      </c>
      <c r="AP3054" s="25">
        <v>0</v>
      </c>
      <c r="AQ3054" s="17">
        <v>0</v>
      </c>
      <c r="AR3054" s="24">
        <v>10</v>
      </c>
      <c r="AS3054" s="22">
        <v>100</v>
      </c>
      <c r="AT3054" s="22">
        <v>0</v>
      </c>
      <c r="AU3054" s="22">
        <v>0</v>
      </c>
      <c r="AV3054" s="22">
        <v>1.5</v>
      </c>
      <c r="AW3054" s="21">
        <v>0</v>
      </c>
      <c r="AX3054" s="21">
        <v>0</v>
      </c>
      <c r="AY3054" s="116">
        <v>0.69488868259702852</v>
      </c>
    </row>
    <row r="3055" spans="1:51" ht="15" x14ac:dyDescent="0.25">
      <c r="A3055" s="144">
        <v>2013</v>
      </c>
      <c r="B3055" s="77" t="s">
        <v>475</v>
      </c>
      <c r="C3055" s="78">
        <v>20</v>
      </c>
      <c r="D3055" s="77">
        <v>3542008</v>
      </c>
      <c r="E3055" s="78">
        <v>354200820</v>
      </c>
      <c r="F3055" s="78" t="str">
        <f t="shared" si="132"/>
        <v>3542008202013</v>
      </c>
      <c r="G3055" s="96">
        <v>0.94962324344689542</v>
      </c>
      <c r="H3055" s="80">
        <f t="shared" si="131"/>
        <v>6154</v>
      </c>
      <c r="I3055" s="91">
        <v>5650</v>
      </c>
      <c r="J3055" s="97">
        <v>504</v>
      </c>
      <c r="K3055" s="83">
        <f>(H3055)/VLOOKUP(D3055,'Dados Base'!$B:$K,6,FALSE)</f>
        <v>19.245684263197397</v>
      </c>
      <c r="L3055" s="88">
        <f t="shared" si="133"/>
        <v>91.810204744881375</v>
      </c>
      <c r="M3055" s="85" t="s">
        <v>702</v>
      </c>
      <c r="N3055" s="92">
        <v>0.73199999999999998</v>
      </c>
      <c r="O3055" s="91">
        <v>75</v>
      </c>
      <c r="P3055" s="91" t="s">
        <v>691</v>
      </c>
      <c r="Q3055" s="91" t="s">
        <v>691</v>
      </c>
      <c r="R3055" s="91" t="s">
        <v>691</v>
      </c>
      <c r="S3055" s="91">
        <v>15</v>
      </c>
      <c r="T3055" s="87" t="s">
        <v>691</v>
      </c>
      <c r="U3055" s="87">
        <v>46</v>
      </c>
      <c r="V3055" s="87">
        <v>32</v>
      </c>
      <c r="W3055" s="85" t="s">
        <v>691</v>
      </c>
      <c r="X3055" s="146">
        <v>1.56109671875E-2</v>
      </c>
      <c r="Y3055" s="21">
        <v>4.0599999999999996</v>
      </c>
      <c r="Z3055" s="147">
        <v>236</v>
      </c>
      <c r="AA3055" s="147">
        <v>77</v>
      </c>
      <c r="AB3055" s="21">
        <v>0</v>
      </c>
      <c r="AC3055" s="21">
        <v>0</v>
      </c>
      <c r="AD3055" s="153">
        <f>VLOOKUP(D3055,'Dados Base'!$B:$K,9,FALSE)*31536000/VLOOKUP($F3055,F:H,MATCH(H3054,F3054:AF3054,0),FALSE)</f>
        <v>12298.732531686708</v>
      </c>
      <c r="AE3055" s="153">
        <f>VLOOKUP(D3055,'Dados Base'!$B:$K,10,FALSE)*31536000/VLOOKUP($F3055,F:H,MATCH(H3054,F3054:AF3054,0),FALSE)</f>
        <v>1332.3626909327272</v>
      </c>
      <c r="AF3055" s="148">
        <v>97.41</v>
      </c>
      <c r="AG3055" s="21">
        <v>87.9</v>
      </c>
      <c r="AH3055" s="148">
        <v>94.42</v>
      </c>
      <c r="AI3055" s="148">
        <v>21.78</v>
      </c>
      <c r="AJ3055" s="148">
        <v>100</v>
      </c>
      <c r="AK3055" s="72">
        <f>(SUMIFS('Banco de Indicadores Mun. (2)'!I:I,'Banco de Indicadores Mun. (2)'!B:B,'Banco de Indicadores - Mun. (1)'!B3055,'Banco de Indicadores Mun. (2)'!A:A,'Banco de Indicadores - Mun. (1)'!A3055) / VLOOKUP(D3055,'Dados Base'!$B:$K,8,FALSE)) * 100</f>
        <v>1.4039537037037038</v>
      </c>
      <c r="AL3055" s="72">
        <f>(SUMIFS('Banco de Indicadores Mun. (2)'!I:I,'Banco de Indicadores Mun. (2)'!B:B,'Banco de Indicadores - Mun. (1)'!B3055,'Banco de Indicadores Mun. (2)'!A:A,'Banco de Indicadores - Mun. (1)'!A3055) / VLOOKUP(D3055,'Dados Base'!$B:$K,9,FALSE)) * 100</f>
        <v>0.63177916666666678</v>
      </c>
      <c r="AM3055" s="72">
        <f>(SUMIFS('Banco de Indicadores Mun. (2)'!J:J,'Banco de Indicadores Mun. (2)'!B:B,'Banco de Indicadores - Mun. (1)'!B3055,'Banco de Indicadores Mun. (2)'!A:A,'Banco de Indicadores - Mun. (1)'!A3055) / VLOOKUP(D3055,'Dados Base'!$B:$K,7,FALSE)) * 100</f>
        <v>0.35000000000000003</v>
      </c>
      <c r="AN3055" s="72">
        <f>(SUMIFS('Banco de Indicadores Mun. (2)'!K:K,'Banco de Indicadores Mun. (2)'!B:B,'Banco de Indicadores - Mun. (1)'!B3055,'Banco de Indicadores Mun. (2)'!A:A,'Banco de Indicadores - Mun. (1)'!A3055) / VLOOKUP(D3055,'Dados Base'!$B:$K,10,FALSE)) * 100</f>
        <v>4.7279615384615363</v>
      </c>
      <c r="AO3055" s="24">
        <v>0</v>
      </c>
      <c r="AP3055" s="25">
        <v>0</v>
      </c>
      <c r="AQ3055" s="17">
        <v>0</v>
      </c>
      <c r="AR3055" s="24">
        <v>7.1</v>
      </c>
      <c r="AS3055" s="22">
        <v>98</v>
      </c>
      <c r="AT3055" s="22">
        <v>98</v>
      </c>
      <c r="AU3055" s="22">
        <v>75.399361022364218</v>
      </c>
      <c r="AV3055" s="22">
        <v>8.07</v>
      </c>
      <c r="AW3055" s="21">
        <v>0</v>
      </c>
      <c r="AX3055" s="21">
        <v>0</v>
      </c>
      <c r="AY3055" s="116">
        <v>74.711845706758623</v>
      </c>
    </row>
    <row r="3056" spans="1:51" ht="15" x14ac:dyDescent="0.25">
      <c r="A3056" s="144">
        <v>2013</v>
      </c>
      <c r="B3056" s="77" t="s">
        <v>476</v>
      </c>
      <c r="C3056" s="78">
        <v>5</v>
      </c>
      <c r="D3056" s="77">
        <v>3542107</v>
      </c>
      <c r="E3056" s="78">
        <v>35421075</v>
      </c>
      <c r="F3056" s="78" t="str">
        <f t="shared" si="132"/>
        <v>354210752013</v>
      </c>
      <c r="G3056" s="96">
        <v>0.27878218803560895</v>
      </c>
      <c r="H3056" s="80">
        <f t="shared" si="131"/>
        <v>8705</v>
      </c>
      <c r="I3056" s="91">
        <v>7728</v>
      </c>
      <c r="J3056" s="97">
        <v>977</v>
      </c>
      <c r="K3056" s="83">
        <f>(H3056)/VLOOKUP(D3056,'Dados Base'!$B:$K,6,FALSE)</f>
        <v>65.712991620744319</v>
      </c>
      <c r="L3056" s="88">
        <f t="shared" si="133"/>
        <v>88.776565192418161</v>
      </c>
      <c r="M3056" s="85" t="s">
        <v>702</v>
      </c>
      <c r="N3056" s="92">
        <v>0.745</v>
      </c>
      <c r="O3056" s="91">
        <v>39</v>
      </c>
      <c r="P3056" s="91" t="s">
        <v>691</v>
      </c>
      <c r="Q3056" s="91" t="s">
        <v>691</v>
      </c>
      <c r="R3056" s="91" t="s">
        <v>691</v>
      </c>
      <c r="S3056" s="91">
        <v>63</v>
      </c>
      <c r="T3056" s="87" t="s">
        <v>691</v>
      </c>
      <c r="U3056" s="87">
        <v>60</v>
      </c>
      <c r="V3056" s="87">
        <v>54</v>
      </c>
      <c r="W3056" s="85" t="s">
        <v>691</v>
      </c>
      <c r="X3056" s="146">
        <v>2.172622916666667E-2</v>
      </c>
      <c r="Y3056" s="21">
        <v>5.52</v>
      </c>
      <c r="Z3056" s="147">
        <v>34</v>
      </c>
      <c r="AA3056" s="147">
        <v>392</v>
      </c>
      <c r="AB3056" s="21">
        <v>3</v>
      </c>
      <c r="AC3056" s="21">
        <v>0</v>
      </c>
      <c r="AD3056" s="153">
        <f>VLOOKUP(D3056,'Dados Base'!$B:$K,9,FALSE)*31536000/VLOOKUP($F3056,F:H,MATCH(H3055,F3055:AF3055,0),FALSE)</f>
        <v>5470.3457782883397</v>
      </c>
      <c r="AE3056" s="153">
        <f>VLOOKUP(D3056,'Dados Base'!$B:$K,10,FALSE)*31536000/VLOOKUP($F3056,F:H,MATCH(H3055,F3055:AF3055,0),FALSE)</f>
        <v>724.54910970706464</v>
      </c>
      <c r="AF3056" s="148">
        <v>95.84</v>
      </c>
      <c r="AG3056" s="21">
        <v>78.19</v>
      </c>
      <c r="AH3056" s="148">
        <v>95.84</v>
      </c>
      <c r="AI3056" s="148">
        <v>27.64</v>
      </c>
      <c r="AJ3056" s="148">
        <v>97.45</v>
      </c>
      <c r="AK3056" s="72">
        <f>(SUMIFS('Banco de Indicadores Mun. (2)'!I:I,'Banco de Indicadores Mun. (2)'!B:B,'Banco de Indicadores - Mun. (1)'!B3056,'Banco de Indicadores Mun. (2)'!A:A,'Banco de Indicadores - Mun. (1)'!A3056) / VLOOKUP(D3056,'Dados Base'!$B:$K,8,FALSE)) * 100</f>
        <v>110.80533333333335</v>
      </c>
      <c r="AL3056" s="72">
        <f>(SUMIFS('Banco de Indicadores Mun. (2)'!I:I,'Banco de Indicadores Mun. (2)'!B:B,'Banco de Indicadores - Mun. (1)'!B3056,'Banco de Indicadores Mun. (2)'!A:A,'Banco de Indicadores - Mun. (1)'!A3056) / VLOOKUP(D3056,'Dados Base'!$B:$K,9,FALSE)) * 100</f>
        <v>41.827178807947021</v>
      </c>
      <c r="AM3056" s="72">
        <f>(SUMIFS('Banco de Indicadores Mun. (2)'!J:J,'Banco de Indicadores Mun. (2)'!B:B,'Banco de Indicadores - Mun. (1)'!B3056,'Banco de Indicadores Mun. (2)'!A:A,'Banco de Indicadores - Mun. (1)'!A3056) / VLOOKUP(D3056,'Dados Base'!$B:$K,7,FALSE)) * 100</f>
        <v>161.89105405405405</v>
      </c>
      <c r="AN3056" s="72">
        <f>(SUMIFS('Banco de Indicadores Mun. (2)'!K:K,'Banco de Indicadores Mun. (2)'!B:B,'Banco de Indicadores - Mun. (1)'!B3056,'Banco de Indicadores Mun. (2)'!A:A,'Banco de Indicadores - Mun. (1)'!A3056) / VLOOKUP(D3056,'Dados Base'!$B:$K,10,FALSE)) * 100</f>
        <v>16.296750000000003</v>
      </c>
      <c r="AO3056" s="24">
        <v>0</v>
      </c>
      <c r="AP3056" s="25">
        <v>0</v>
      </c>
      <c r="AQ3056" s="17">
        <v>0</v>
      </c>
      <c r="AR3056" s="24">
        <v>7.1</v>
      </c>
      <c r="AS3056" s="22">
        <v>100</v>
      </c>
      <c r="AT3056" s="22">
        <v>10</v>
      </c>
      <c r="AU3056" s="22">
        <v>7.981220657276995</v>
      </c>
      <c r="AV3056" s="22">
        <v>2.17</v>
      </c>
      <c r="AW3056" s="21">
        <v>0</v>
      </c>
      <c r="AX3056" s="21">
        <v>0</v>
      </c>
      <c r="AY3056" s="116">
        <v>275.92745007477924</v>
      </c>
    </row>
    <row r="3057" spans="1:51" ht="15" x14ac:dyDescent="0.25">
      <c r="A3057" s="144">
        <v>2013</v>
      </c>
      <c r="B3057" s="77" t="s">
        <v>477</v>
      </c>
      <c r="C3057" s="78">
        <v>17</v>
      </c>
      <c r="D3057" s="77">
        <v>3542206</v>
      </c>
      <c r="E3057" s="78">
        <v>354220617</v>
      </c>
      <c r="F3057" s="78" t="str">
        <f t="shared" si="132"/>
        <v>3542206172013</v>
      </c>
      <c r="G3057" s="96">
        <v>-3.500075445449502E-2</v>
      </c>
      <c r="H3057" s="80">
        <f t="shared" si="131"/>
        <v>28801</v>
      </c>
      <c r="I3057" s="91">
        <v>26030</v>
      </c>
      <c r="J3057" s="97">
        <v>2771</v>
      </c>
      <c r="K3057" s="83">
        <f>(H3057)/VLOOKUP(D3057,'Dados Base'!$B:$K,6,FALSE)</f>
        <v>18.174073816990905</v>
      </c>
      <c r="L3057" s="88">
        <f t="shared" si="133"/>
        <v>90.378806291448214</v>
      </c>
      <c r="M3057" s="85" t="s">
        <v>702</v>
      </c>
      <c r="N3057" s="92">
        <v>0.751</v>
      </c>
      <c r="O3057" s="91">
        <v>217</v>
      </c>
      <c r="P3057" s="91" t="s">
        <v>691</v>
      </c>
      <c r="Q3057" s="91" t="s">
        <v>691</v>
      </c>
      <c r="R3057" s="91" t="s">
        <v>691</v>
      </c>
      <c r="S3057" s="91">
        <v>47</v>
      </c>
      <c r="T3057" s="87" t="s">
        <v>691</v>
      </c>
      <c r="U3057" s="87">
        <v>340</v>
      </c>
      <c r="V3057" s="87">
        <v>254</v>
      </c>
      <c r="W3057" s="85" t="s">
        <v>691</v>
      </c>
      <c r="X3057" s="146">
        <v>7.8613429538194446E-2</v>
      </c>
      <c r="Y3057" s="21">
        <v>21.33</v>
      </c>
      <c r="Z3057" s="147">
        <v>1099</v>
      </c>
      <c r="AA3057" s="147">
        <v>341</v>
      </c>
      <c r="AB3057" s="21">
        <v>0</v>
      </c>
      <c r="AC3057" s="21">
        <v>0</v>
      </c>
      <c r="AD3057" s="153">
        <f>VLOOKUP(D3057,'Dados Base'!$B:$K,9,FALSE)*31536000/VLOOKUP($F3057,F:H,MATCH(H3056,F3056:AF3056,0),FALSE)</f>
        <v>14431.598902815875</v>
      </c>
      <c r="AE3057" s="153">
        <f>VLOOKUP(D3057,'Dados Base'!$B:$K,10,FALSE)*31536000/VLOOKUP($F3057,F:H,MATCH(H3056,F3056:AF3056,0),FALSE)</f>
        <v>1620.5437311204478</v>
      </c>
      <c r="AF3057" s="148">
        <v>89.67</v>
      </c>
      <c r="AG3057" s="21">
        <v>89.67</v>
      </c>
      <c r="AH3057" s="148">
        <v>89.67</v>
      </c>
      <c r="AI3057" s="148">
        <v>25</v>
      </c>
      <c r="AJ3057" s="148">
        <v>100</v>
      </c>
      <c r="AK3057" s="72">
        <f>(SUMIFS('Banco de Indicadores Mun. (2)'!I:I,'Banco de Indicadores Mun. (2)'!B:B,'Banco de Indicadores - Mun. (1)'!B3057,'Banco de Indicadores Mun. (2)'!A:A,'Banco de Indicadores - Mun. (1)'!A3057) / VLOOKUP(D3057,'Dados Base'!$B:$K,8,FALSE)) * 100</f>
        <v>2.1016646525679756</v>
      </c>
      <c r="AL3057" s="72">
        <f>(SUMIFS('Banco de Indicadores Mun. (2)'!I:I,'Banco de Indicadores Mun. (2)'!B:B,'Banco de Indicadores - Mun. (1)'!B3057,'Banco de Indicadores Mun. (2)'!A:A,'Banco de Indicadores - Mun. (1)'!A3057) / VLOOKUP(D3057,'Dados Base'!$B:$K,9,FALSE)) * 100</f>
        <v>1.055616084977238</v>
      </c>
      <c r="AM3057" s="72">
        <f>(SUMIFS('Banco de Indicadores Mun. (2)'!J:J,'Banco de Indicadores Mun. (2)'!B:B,'Banco de Indicadores - Mun. (1)'!B3057,'Banco de Indicadores Mun. (2)'!A:A,'Banco de Indicadores - Mun. (1)'!A3057) / VLOOKUP(D3057,'Dados Base'!$B:$K,7,FALSE)) * 100</f>
        <v>2.5234552529182874</v>
      </c>
      <c r="AN3057" s="72">
        <f>(SUMIFS('Banco de Indicadores Mun. (2)'!K:K,'Banco de Indicadores Mun. (2)'!B:B,'Banco de Indicadores - Mun. (1)'!B3057,'Banco de Indicadores Mun. (2)'!A:A,'Banco de Indicadores - Mun. (1)'!A3057) / VLOOKUP(D3057,'Dados Base'!$B:$K,10,FALSE)) * 100</f>
        <v>0.63679729729729706</v>
      </c>
      <c r="AO3057" s="24">
        <v>0</v>
      </c>
      <c r="AP3057" s="25">
        <v>0</v>
      </c>
      <c r="AQ3057" s="17">
        <v>0</v>
      </c>
      <c r="AR3057" s="24">
        <v>8.5</v>
      </c>
      <c r="AS3057" s="22">
        <v>93</v>
      </c>
      <c r="AT3057" s="22">
        <v>93</v>
      </c>
      <c r="AU3057" s="22">
        <v>76.319444444444443</v>
      </c>
      <c r="AV3057" s="22">
        <v>8.06</v>
      </c>
      <c r="AW3057" s="21">
        <v>0</v>
      </c>
      <c r="AX3057" s="21">
        <v>0</v>
      </c>
      <c r="AY3057" s="116">
        <v>3.1394591768116884</v>
      </c>
    </row>
    <row r="3058" spans="1:51" ht="15" x14ac:dyDescent="0.25">
      <c r="A3058" s="144">
        <v>2013</v>
      </c>
      <c r="B3058" s="77" t="s">
        <v>478</v>
      </c>
      <c r="C3058" s="78">
        <v>2</v>
      </c>
      <c r="D3058" s="77">
        <v>3542305</v>
      </c>
      <c r="E3058" s="78">
        <v>35423052</v>
      </c>
      <c r="F3058" s="78" t="str">
        <f t="shared" si="132"/>
        <v>354230522013</v>
      </c>
      <c r="G3058" s="96">
        <v>-0.32094013231038776</v>
      </c>
      <c r="H3058" s="80">
        <f t="shared" si="131"/>
        <v>3857</v>
      </c>
      <c r="I3058" s="91">
        <v>2392</v>
      </c>
      <c r="J3058" s="97">
        <v>1465</v>
      </c>
      <c r="K3058" s="83">
        <f>(H3058)/VLOOKUP(D3058,'Dados Base'!$B:$K,6,FALSE)</f>
        <v>12.477758726666881</v>
      </c>
      <c r="L3058" s="88">
        <f t="shared" si="133"/>
        <v>62.017111744879436</v>
      </c>
      <c r="M3058" s="85" t="s">
        <v>702</v>
      </c>
      <c r="N3058" s="92">
        <v>0.65700000000000003</v>
      </c>
      <c r="O3058" s="91">
        <v>43</v>
      </c>
      <c r="P3058" s="91" t="s">
        <v>691</v>
      </c>
      <c r="Q3058" s="91" t="s">
        <v>691</v>
      </c>
      <c r="R3058" s="91" t="s">
        <v>691</v>
      </c>
      <c r="S3058" s="91">
        <v>8</v>
      </c>
      <c r="T3058" s="87" t="s">
        <v>691</v>
      </c>
      <c r="U3058" s="87">
        <v>22</v>
      </c>
      <c r="V3058" s="87">
        <v>27</v>
      </c>
      <c r="W3058" s="85" t="s">
        <v>691</v>
      </c>
      <c r="X3058" s="146">
        <v>4.6304088541666679E-3</v>
      </c>
      <c r="Y3058" s="21">
        <v>1.58</v>
      </c>
      <c r="Z3058" s="147">
        <v>67</v>
      </c>
      <c r="AA3058" s="147">
        <v>55</v>
      </c>
      <c r="AB3058" s="21">
        <v>0</v>
      </c>
      <c r="AC3058" s="21">
        <v>0</v>
      </c>
      <c r="AD3058" s="153">
        <f>VLOOKUP(D3058,'Dados Base'!$B:$K,9,FALSE)*31536000/VLOOKUP($F3058,F:H,MATCH(H3057,F3057:AF3057,0),FALSE)</f>
        <v>37856.282084521648</v>
      </c>
      <c r="AE3058" s="153">
        <f>VLOOKUP(D3058,'Dados Base'!$B:$K,10,FALSE)*31536000/VLOOKUP($F3058,F:H,MATCH(H3057,F3057:AF3057,0),FALSE)</f>
        <v>3842.8623282343792</v>
      </c>
      <c r="AF3058" s="148">
        <v>46.1</v>
      </c>
      <c r="AG3058" s="21">
        <v>57.14</v>
      </c>
      <c r="AH3058" s="148">
        <v>32.26</v>
      </c>
      <c r="AI3058" s="148">
        <v>22.71</v>
      </c>
      <c r="AJ3058" s="148">
        <v>80.7</v>
      </c>
      <c r="AK3058" s="72">
        <f>(SUMIFS('Banco de Indicadores Mun. (2)'!I:I,'Banco de Indicadores Mun. (2)'!B:B,'Banco de Indicadores - Mun. (1)'!B3058,'Banco de Indicadores Mun. (2)'!A:A,'Banco de Indicadores - Mun. (1)'!A3058) / VLOOKUP(D3058,'Dados Base'!$B:$K,8,FALSE)) * 100</f>
        <v>0.33915499999999998</v>
      </c>
      <c r="AL3058" s="72">
        <f>(SUMIFS('Banco de Indicadores Mun. (2)'!I:I,'Banco de Indicadores Mun. (2)'!B:B,'Banco de Indicadores - Mun. (1)'!B3058,'Banco de Indicadores Mun. (2)'!A:A,'Banco de Indicadores - Mun. (1)'!A3058) / VLOOKUP(D3058,'Dados Base'!$B:$K,9,FALSE)) * 100</f>
        <v>0.14650323974082072</v>
      </c>
      <c r="AM3058" s="72">
        <f>(SUMIFS('Banco de Indicadores Mun. (2)'!J:J,'Banco de Indicadores Mun. (2)'!B:B,'Banco de Indicadores - Mun. (1)'!B3058,'Banco de Indicadores Mun. (2)'!A:A,'Banco de Indicadores - Mun. (1)'!A3058) / VLOOKUP(D3058,'Dados Base'!$B:$K,7,FALSE)) * 100</f>
        <v>0.38380392156862742</v>
      </c>
      <c r="AN3058" s="72">
        <f>(SUMIFS('Banco de Indicadores Mun. (2)'!K:K,'Banco de Indicadores Mun. (2)'!B:B,'Banco de Indicadores - Mun. (1)'!B3058,'Banco de Indicadores Mun. (2)'!A:A,'Banco de Indicadores - Mun. (1)'!A3058) / VLOOKUP(D3058,'Dados Base'!$B:$K,10,FALSE)) * 100</f>
        <v>0.19380851063829788</v>
      </c>
      <c r="AO3058" s="24">
        <v>0</v>
      </c>
      <c r="AP3058" s="25">
        <v>0</v>
      </c>
      <c r="AQ3058" s="17">
        <v>0</v>
      </c>
      <c r="AR3058" s="24">
        <v>7.6</v>
      </c>
      <c r="AS3058" s="22">
        <v>62</v>
      </c>
      <c r="AT3058" s="22">
        <v>62</v>
      </c>
      <c r="AU3058" s="22">
        <v>54.918032786885249</v>
      </c>
      <c r="AV3058" s="22">
        <v>6.52</v>
      </c>
      <c r="AW3058" s="21">
        <v>0</v>
      </c>
      <c r="AX3058" s="21">
        <v>0</v>
      </c>
      <c r="AY3058" s="116">
        <v>106.50262222260261</v>
      </c>
    </row>
    <row r="3059" spans="1:51" ht="15" x14ac:dyDescent="0.25">
      <c r="A3059" s="144">
        <v>2013</v>
      </c>
      <c r="B3059" s="77" t="s">
        <v>479</v>
      </c>
      <c r="C3059" s="78">
        <v>22</v>
      </c>
      <c r="D3059" s="77">
        <v>3542404</v>
      </c>
      <c r="E3059" s="78">
        <v>354240422</v>
      </c>
      <c r="F3059" s="78" t="str">
        <f t="shared" si="132"/>
        <v>3542404222013</v>
      </c>
      <c r="G3059" s="96">
        <v>0.74395618328630952</v>
      </c>
      <c r="H3059" s="80">
        <f t="shared" si="131"/>
        <v>18799</v>
      </c>
      <c r="I3059" s="91">
        <v>17438</v>
      </c>
      <c r="J3059" s="97">
        <v>1361</v>
      </c>
      <c r="K3059" s="83">
        <f>(H3059)/VLOOKUP(D3059,'Dados Base'!$B:$K,6,FALSE)</f>
        <v>70.915538119129366</v>
      </c>
      <c r="L3059" s="88">
        <f t="shared" si="133"/>
        <v>92.760253204957706</v>
      </c>
      <c r="M3059" s="85" t="s">
        <v>702</v>
      </c>
      <c r="N3059" s="92">
        <v>0.76800000000000002</v>
      </c>
      <c r="O3059" s="91">
        <v>138</v>
      </c>
      <c r="P3059" s="91" t="s">
        <v>691</v>
      </c>
      <c r="Q3059" s="91" t="s">
        <v>691</v>
      </c>
      <c r="R3059" s="91" t="s">
        <v>691</v>
      </c>
      <c r="S3059" s="91">
        <v>46</v>
      </c>
      <c r="T3059" s="87" t="s">
        <v>691</v>
      </c>
      <c r="U3059" s="87">
        <v>199</v>
      </c>
      <c r="V3059" s="87">
        <v>155</v>
      </c>
      <c r="W3059" s="85" t="s">
        <v>691</v>
      </c>
      <c r="X3059" s="146">
        <v>5.3126583226851855E-2</v>
      </c>
      <c r="Y3059" s="21">
        <v>12.56</v>
      </c>
      <c r="Z3059" s="147">
        <v>856</v>
      </c>
      <c r="AA3059" s="147">
        <v>113</v>
      </c>
      <c r="AB3059" s="21">
        <v>1</v>
      </c>
      <c r="AC3059" s="21">
        <v>1</v>
      </c>
      <c r="AD3059" s="153">
        <f>VLOOKUP(D3059,'Dados Base'!$B:$K,9,FALSE)*31536000/VLOOKUP($F3059,F:H,MATCH(H3058,F3058:AF3058,0),FALSE)</f>
        <v>3338.2967179105271</v>
      </c>
      <c r="AE3059" s="153">
        <f>VLOOKUP(D3059,'Dados Base'!$B:$K,10,FALSE)*31536000/VLOOKUP($F3059,F:H,MATCH(H3058,F3058:AF3058,0),FALSE)</f>
        <v>436.15937017926484</v>
      </c>
      <c r="AF3059" s="148">
        <v>92.84</v>
      </c>
      <c r="AG3059" s="21">
        <v>92.19</v>
      </c>
      <c r="AH3059" s="148">
        <v>91.41</v>
      </c>
      <c r="AI3059" s="148">
        <v>17.62</v>
      </c>
      <c r="AJ3059" s="148">
        <v>100</v>
      </c>
      <c r="AK3059" s="72">
        <f>(SUMIFS('Banco de Indicadores Mun. (2)'!I:I,'Banco de Indicadores Mun. (2)'!B:B,'Banco de Indicadores - Mun. (1)'!B3059,'Banco de Indicadores Mun. (2)'!A:A,'Banco de Indicadores - Mun. (1)'!A3059) / VLOOKUP(D3059,'Dados Base'!$B:$K,8,FALSE)) * 100</f>
        <v>3.6674899999999995</v>
      </c>
      <c r="AL3059" s="72">
        <f>(SUMIFS('Banco de Indicadores Mun. (2)'!I:I,'Banco de Indicadores Mun. (2)'!B:B,'Banco de Indicadores - Mun. (1)'!B3059,'Banco de Indicadores Mun. (2)'!A:A,'Banco de Indicadores - Mun. (1)'!A3059) / VLOOKUP(D3059,'Dados Base'!$B:$K,9,FALSE)) * 100</f>
        <v>1.8429597989949746</v>
      </c>
      <c r="AM3059" s="72">
        <f>(SUMIFS('Banco de Indicadores Mun. (2)'!J:J,'Banco de Indicadores Mun. (2)'!B:B,'Banco de Indicadores - Mun. (1)'!B3059,'Banco de Indicadores Mun. (2)'!A:A,'Banco de Indicadores - Mun. (1)'!A3059) / VLOOKUP(D3059,'Dados Base'!$B:$K,7,FALSE)) * 100</f>
        <v>6.5175675675675671E-2</v>
      </c>
      <c r="AN3059" s="72">
        <f>(SUMIFS('Banco de Indicadores Mun. (2)'!K:K,'Banco de Indicadores Mun. (2)'!B:B,'Banco de Indicadores - Mun. (1)'!B3059,'Banco de Indicadores Mun. (2)'!A:A,'Banco de Indicadores - Mun. (1)'!A3059) / VLOOKUP(D3059,'Dados Base'!$B:$K,10,FALSE)) * 100</f>
        <v>13.920230769230768</v>
      </c>
      <c r="AO3059" s="24">
        <v>0</v>
      </c>
      <c r="AP3059" s="25">
        <v>0</v>
      </c>
      <c r="AQ3059" s="17">
        <v>0</v>
      </c>
      <c r="AR3059" s="24">
        <v>7.6</v>
      </c>
      <c r="AS3059" s="22">
        <v>100</v>
      </c>
      <c r="AT3059" s="22">
        <v>100</v>
      </c>
      <c r="AU3059" s="22">
        <v>88.33849329205367</v>
      </c>
      <c r="AV3059" s="22">
        <v>10</v>
      </c>
      <c r="AW3059" s="21">
        <v>0</v>
      </c>
      <c r="AX3059" s="21">
        <v>1</v>
      </c>
      <c r="AY3059" s="116">
        <v>88.753046017883548</v>
      </c>
    </row>
    <row r="3060" spans="1:51" ht="15" x14ac:dyDescent="0.25">
      <c r="A3060" s="144">
        <v>2013</v>
      </c>
      <c r="B3060" s="77" t="s">
        <v>480</v>
      </c>
      <c r="C3060" s="78">
        <v>16</v>
      </c>
      <c r="D3060" s="77">
        <v>3542503</v>
      </c>
      <c r="E3060" s="78">
        <v>354250316</v>
      </c>
      <c r="F3060" s="78" t="str">
        <f t="shared" si="132"/>
        <v>3542503162013</v>
      </c>
      <c r="G3060" s="96">
        <v>2.8014309904825785</v>
      </c>
      <c r="H3060" s="80">
        <f t="shared" si="131"/>
        <v>7274</v>
      </c>
      <c r="I3060" s="91">
        <v>4333</v>
      </c>
      <c r="J3060" s="97">
        <v>2941</v>
      </c>
      <c r="K3060" s="83">
        <f>(H3060)/VLOOKUP(D3060,'Dados Base'!$B:$K,6,FALSE)</f>
        <v>17.745358737283794</v>
      </c>
      <c r="L3060" s="88">
        <f t="shared" si="133"/>
        <v>59.568325543029964</v>
      </c>
      <c r="M3060" s="85" t="s">
        <v>702</v>
      </c>
      <c r="N3060" s="92">
        <v>0.72799999999999998</v>
      </c>
      <c r="O3060" s="91">
        <v>65</v>
      </c>
      <c r="P3060" s="91" t="s">
        <v>691</v>
      </c>
      <c r="Q3060" s="91" t="s">
        <v>691</v>
      </c>
      <c r="R3060" s="91" t="s">
        <v>691</v>
      </c>
      <c r="S3060" s="91">
        <v>8</v>
      </c>
      <c r="T3060" s="87" t="s">
        <v>691</v>
      </c>
      <c r="U3060" s="87">
        <v>50</v>
      </c>
      <c r="V3060" s="87">
        <v>20</v>
      </c>
      <c r="W3060" s="85" t="s">
        <v>691</v>
      </c>
      <c r="X3060" s="146">
        <v>1.8942708333333332E-2</v>
      </c>
      <c r="Y3060" s="21">
        <v>3.43</v>
      </c>
      <c r="Z3060" s="147">
        <v>0</v>
      </c>
      <c r="AA3060" s="147">
        <v>264</v>
      </c>
      <c r="AB3060" s="21">
        <v>0</v>
      </c>
      <c r="AC3060" s="21">
        <v>0</v>
      </c>
      <c r="AD3060" s="153">
        <f>VLOOKUP(D3060,'Dados Base'!$B:$K,9,FALSE)*31536000/VLOOKUP($F3060,F:H,MATCH(H3059,F3059:AF3059,0),FALSE)</f>
        <v>13093.032719274128</v>
      </c>
      <c r="AE3060" s="153">
        <f>VLOOKUP(D3060,'Dados Base'!$B:$K,10,FALSE)*31536000/VLOOKUP($F3060,F:H,MATCH(H3059,F3059:AF3059,0),FALSE)</f>
        <v>1213.9235633764092</v>
      </c>
      <c r="AF3060" s="148">
        <v>100</v>
      </c>
      <c r="AG3060" s="21">
        <v>59.56</v>
      </c>
      <c r="AH3060" s="148">
        <v>100</v>
      </c>
      <c r="AI3060" s="148">
        <v>12.38</v>
      </c>
      <c r="AJ3060" s="148">
        <v>100</v>
      </c>
      <c r="AK3060" s="72">
        <f>(SUMIFS('Banco de Indicadores Mun. (2)'!I:I,'Banco de Indicadores Mun. (2)'!B:B,'Banco de Indicadores - Mun. (1)'!B3060,'Banco de Indicadores Mun. (2)'!A:A,'Banco de Indicadores - Mun. (1)'!A3060) / VLOOKUP(D3060,'Dados Base'!$B:$K,8,FALSE)) * 100</f>
        <v>15.210024390243904</v>
      </c>
      <c r="AL3060" s="72">
        <f>(SUMIFS('Banco de Indicadores Mun. (2)'!I:I,'Banco de Indicadores Mun. (2)'!B:B,'Banco de Indicadores - Mun. (1)'!B3060,'Banco de Indicadores Mun. (2)'!A:A,'Banco de Indicadores - Mun. (1)'!A3060) / VLOOKUP(D3060,'Dados Base'!$B:$K,9,FALSE)) * 100</f>
        <v>6.194811258278146</v>
      </c>
      <c r="AM3060" s="72">
        <f>(SUMIFS('Banco de Indicadores Mun. (2)'!J:J,'Banco de Indicadores Mun. (2)'!B:B,'Banco de Indicadores - Mun. (1)'!B3060,'Banco de Indicadores Mun. (2)'!A:A,'Banco de Indicadores - Mun. (1)'!A3060) / VLOOKUP(D3060,'Dados Base'!$B:$K,7,FALSE)) * 100</f>
        <v>15.129726315789476</v>
      </c>
      <c r="AN3060" s="72">
        <f>(SUMIFS('Banco de Indicadores Mun. (2)'!K:K,'Banco de Indicadores Mun. (2)'!B:B,'Banco de Indicadores - Mun. (1)'!B3060,'Banco de Indicadores Mun. (2)'!A:A,'Banco de Indicadores - Mun. (1)'!A3060) / VLOOKUP(D3060,'Dados Base'!$B:$K,10,FALSE)) * 100</f>
        <v>15.482464285714284</v>
      </c>
      <c r="AO3060" s="24">
        <v>0</v>
      </c>
      <c r="AP3060" s="25">
        <v>0</v>
      </c>
      <c r="AQ3060" s="17">
        <v>0</v>
      </c>
      <c r="AR3060" s="24">
        <v>8.3000000000000007</v>
      </c>
      <c r="AS3060" s="22">
        <v>100</v>
      </c>
      <c r="AT3060" s="22">
        <v>0</v>
      </c>
      <c r="AU3060" s="22">
        <v>0</v>
      </c>
      <c r="AV3060" s="22">
        <v>1.5</v>
      </c>
      <c r="AW3060" s="21">
        <v>0</v>
      </c>
      <c r="AX3060" s="21">
        <v>0</v>
      </c>
      <c r="AY3060" s="116">
        <v>53.875503207565387</v>
      </c>
    </row>
    <row r="3061" spans="1:51" ht="15" x14ac:dyDescent="0.25">
      <c r="A3061" s="144">
        <v>2013</v>
      </c>
      <c r="B3061" s="77" t="s">
        <v>481</v>
      </c>
      <c r="C3061" s="78">
        <v>11</v>
      </c>
      <c r="D3061" s="77">
        <v>3542602</v>
      </c>
      <c r="E3061" s="78">
        <v>354260211</v>
      </c>
      <c r="F3061" s="78" t="str">
        <f t="shared" si="132"/>
        <v>3542602112013</v>
      </c>
      <c r="G3061" s="96">
        <v>-2.9523039961154574E-2</v>
      </c>
      <c r="H3061" s="80">
        <f t="shared" si="131"/>
        <v>54107</v>
      </c>
      <c r="I3061" s="91">
        <v>48032</v>
      </c>
      <c r="J3061" s="97">
        <v>6075</v>
      </c>
      <c r="K3061" s="83">
        <f>(H3061)/VLOOKUP(D3061,'Dados Base'!$B:$K,6,FALSE)</f>
        <v>75.533622771627591</v>
      </c>
      <c r="L3061" s="88">
        <f t="shared" si="133"/>
        <v>88.772247583491975</v>
      </c>
      <c r="M3061" s="85" t="s">
        <v>702</v>
      </c>
      <c r="N3061" s="92">
        <v>0.754</v>
      </c>
      <c r="O3061" s="91">
        <v>275</v>
      </c>
      <c r="P3061" s="91" t="s">
        <v>691</v>
      </c>
      <c r="Q3061" s="91" t="s">
        <v>691</v>
      </c>
      <c r="R3061" s="91" t="s">
        <v>691</v>
      </c>
      <c r="S3061" s="91">
        <v>98</v>
      </c>
      <c r="T3061" s="87" t="s">
        <v>691</v>
      </c>
      <c r="U3061" s="87">
        <v>633</v>
      </c>
      <c r="V3061" s="87">
        <v>461</v>
      </c>
      <c r="W3061" s="85" t="s">
        <v>691</v>
      </c>
      <c r="X3061" s="146">
        <v>0.14847768647569448</v>
      </c>
      <c r="Y3061" s="21">
        <v>39.86</v>
      </c>
      <c r="Z3061" s="147">
        <v>1507</v>
      </c>
      <c r="AA3061" s="147">
        <v>1183</v>
      </c>
      <c r="AB3061" s="21">
        <v>9</v>
      </c>
      <c r="AC3061" s="21">
        <v>1</v>
      </c>
      <c r="AD3061" s="153">
        <f>VLOOKUP(D3061,'Dados Base'!$B:$K,9,FALSE)*31536000/VLOOKUP($F3061,F:H,MATCH(H3060,F3060:AF3060,0),FALSE)</f>
        <v>12671.05254403312</v>
      </c>
      <c r="AE3061" s="153">
        <f>VLOOKUP(D3061,'Dados Base'!$B:$K,10,FALSE)*31536000/VLOOKUP($F3061,F:H,MATCH(H3060,F3060:AF3060,0),FALSE)</f>
        <v>1643.6231910843333</v>
      </c>
      <c r="AF3061" s="148">
        <v>90.15</v>
      </c>
      <c r="AG3061" s="21">
        <v>100</v>
      </c>
      <c r="AH3061" s="148">
        <v>73.42</v>
      </c>
      <c r="AI3061" s="148">
        <v>33.159999999999997</v>
      </c>
      <c r="AJ3061" s="148">
        <v>100</v>
      </c>
      <c r="AK3061" s="72">
        <f>(SUMIFS('Banco de Indicadores Mun. (2)'!I:I,'Banco de Indicadores Mun. (2)'!B:B,'Banco de Indicadores - Mun. (1)'!B3061,'Banco de Indicadores Mun. (2)'!A:A,'Banco de Indicadores - Mun. (1)'!A3061) / VLOOKUP(D3061,'Dados Base'!$B:$K,8,FALSE)) * 100</f>
        <v>0.96375553213909404</v>
      </c>
      <c r="AL3061" s="72">
        <f>(SUMIFS('Banco de Indicadores Mun. (2)'!I:I,'Banco de Indicadores Mun. (2)'!B:B,'Banco de Indicadores - Mun. (1)'!B3061,'Banco de Indicadores Mun. (2)'!A:A,'Banco de Indicadores - Mun. (1)'!A3061) / VLOOKUP(D3061,'Dados Base'!$B:$K,9,FALSE)) * 100</f>
        <v>0.42070101195952181</v>
      </c>
      <c r="AM3061" s="72">
        <f>(SUMIFS('Banco de Indicadores Mun. (2)'!J:J,'Banco de Indicadores Mun. (2)'!B:B,'Banco de Indicadores - Mun. (1)'!B3061,'Banco de Indicadores Mun. (2)'!A:A,'Banco de Indicadores - Mun. (1)'!A3061) / VLOOKUP(D3061,'Dados Base'!$B:$K,7,FALSE)) * 100</f>
        <v>1.2464212893553226</v>
      </c>
      <c r="AN3061" s="72">
        <f>(SUMIFS('Banco de Indicadores Mun. (2)'!K:K,'Banco de Indicadores Mun. (2)'!B:B,'Banco de Indicadores - Mun. (1)'!B3061,'Banco de Indicadores Mun. (2)'!A:A,'Banco de Indicadores - Mun. (1)'!A3061) / VLOOKUP(D3061,'Dados Base'!$B:$K,10,FALSE)) * 100</f>
        <v>0.29518085106382974</v>
      </c>
      <c r="AO3061" s="24">
        <v>1</v>
      </c>
      <c r="AP3061" s="25">
        <v>0</v>
      </c>
      <c r="AQ3061" s="17">
        <v>15</v>
      </c>
      <c r="AR3061" s="24">
        <v>8</v>
      </c>
      <c r="AS3061" s="22">
        <v>81</v>
      </c>
      <c r="AT3061" s="22">
        <v>81</v>
      </c>
      <c r="AU3061" s="22">
        <v>56.022304832713758</v>
      </c>
      <c r="AV3061" s="22">
        <v>6.86</v>
      </c>
      <c r="AW3061" s="21">
        <v>1</v>
      </c>
      <c r="AX3061" s="21">
        <v>1</v>
      </c>
      <c r="AY3061" s="116">
        <v>4.9682295495203981</v>
      </c>
    </row>
    <row r="3062" spans="1:51" ht="15" x14ac:dyDescent="0.25">
      <c r="A3062" s="144">
        <v>2013</v>
      </c>
      <c r="B3062" s="77" t="s">
        <v>482</v>
      </c>
      <c r="C3062" s="78">
        <v>8</v>
      </c>
      <c r="D3062" s="77">
        <v>3542701</v>
      </c>
      <c r="E3062" s="78">
        <v>35427018</v>
      </c>
      <c r="F3062" s="78" t="str">
        <f t="shared" si="132"/>
        <v>354270182013</v>
      </c>
      <c r="G3062" s="96">
        <v>1.5243472669658198</v>
      </c>
      <c r="H3062" s="80">
        <f t="shared" si="131"/>
        <v>6852</v>
      </c>
      <c r="I3062" s="91">
        <v>5470</v>
      </c>
      <c r="J3062" s="97">
        <v>1382</v>
      </c>
      <c r="K3062" s="83">
        <f>(H3062)/VLOOKUP(D3062,'Dados Base'!$B:$K,6,FALSE)</f>
        <v>27.899022801302934</v>
      </c>
      <c r="L3062" s="88">
        <f t="shared" si="133"/>
        <v>79.830706363105662</v>
      </c>
      <c r="M3062" s="85" t="s">
        <v>702</v>
      </c>
      <c r="N3062" s="92">
        <v>0.70499999999999996</v>
      </c>
      <c r="O3062" s="91">
        <v>108</v>
      </c>
      <c r="P3062" s="91" t="s">
        <v>691</v>
      </c>
      <c r="Q3062" s="91" t="s">
        <v>691</v>
      </c>
      <c r="R3062" s="91" t="s">
        <v>691</v>
      </c>
      <c r="S3062" s="91">
        <v>19</v>
      </c>
      <c r="T3062" s="87" t="s">
        <v>691</v>
      </c>
      <c r="U3062" s="87">
        <v>37</v>
      </c>
      <c r="V3062" s="87">
        <v>24</v>
      </c>
      <c r="W3062" s="85" t="s">
        <v>691</v>
      </c>
      <c r="X3062" s="146">
        <v>1.4578343749999998E-2</v>
      </c>
      <c r="Y3062" s="21">
        <v>3.88</v>
      </c>
      <c r="Z3062" s="147">
        <v>197</v>
      </c>
      <c r="AA3062" s="147">
        <v>102</v>
      </c>
      <c r="AB3062" s="21">
        <v>0</v>
      </c>
      <c r="AC3062" s="21">
        <v>0</v>
      </c>
      <c r="AD3062" s="153">
        <f>VLOOKUP(D3062,'Dados Base'!$B:$K,9,FALSE)*31536000/VLOOKUP($F3062,F:H,MATCH(H3061,F3061:AF3061,0),FALSE)</f>
        <v>18225.70928196147</v>
      </c>
      <c r="AE3062" s="153">
        <f>VLOOKUP(D3062,'Dados Base'!$B:$K,10,FALSE)*31536000/VLOOKUP($F3062,F:H,MATCH(H3061,F3061:AF3061,0),FALSE)</f>
        <v>2255.2014010507883</v>
      </c>
      <c r="AF3062" s="148">
        <v>81.7</v>
      </c>
      <c r="AG3062" s="21">
        <v>100</v>
      </c>
      <c r="AH3062" s="148">
        <v>77.16</v>
      </c>
      <c r="AI3062" s="148">
        <v>17.43</v>
      </c>
      <c r="AJ3062" s="148">
        <v>100</v>
      </c>
      <c r="AK3062" s="72">
        <f>(SUMIFS('Banco de Indicadores Mun. (2)'!I:I,'Banco de Indicadores Mun. (2)'!B:B,'Banco de Indicadores - Mun. (1)'!B3062,'Banco de Indicadores Mun. (2)'!A:A,'Banco de Indicadores - Mun. (1)'!A3062) / VLOOKUP(D3062,'Dados Base'!$B:$K,8,FALSE)) * 100</f>
        <v>1.2891451612903226</v>
      </c>
      <c r="AL3062" s="72">
        <f>(SUMIFS('Banco de Indicadores Mun. (2)'!I:I,'Banco de Indicadores Mun. (2)'!B:B,'Banco de Indicadores - Mun. (1)'!B3062,'Banco de Indicadores Mun. (2)'!A:A,'Banco de Indicadores - Mun. (1)'!A3062) / VLOOKUP(D3062,'Dados Base'!$B:$K,9,FALSE)) * 100</f>
        <v>0.40367171717171724</v>
      </c>
      <c r="AM3062" s="72">
        <f>(SUMIFS('Banco de Indicadores Mun. (2)'!J:J,'Banco de Indicadores Mun. (2)'!B:B,'Banco de Indicadores - Mun. (1)'!B3062,'Banco de Indicadores Mun. (2)'!A:A,'Banco de Indicadores - Mun. (1)'!A3062) / VLOOKUP(D3062,'Dados Base'!$B:$K,7,FALSE)) * 100</f>
        <v>1.6946533333333336</v>
      </c>
      <c r="AN3062" s="72">
        <f>(SUMIFS('Banco de Indicadores Mun. (2)'!K:K,'Banco de Indicadores Mun. (2)'!B:B,'Banco de Indicadores - Mun. (1)'!B3062,'Banco de Indicadores Mun. (2)'!A:A,'Banco de Indicadores - Mun. (1)'!A3062) / VLOOKUP(D3062,'Dados Base'!$B:$K,10,FALSE)) * 100</f>
        <v>0.66846938775510201</v>
      </c>
      <c r="AO3062" s="24">
        <v>0</v>
      </c>
      <c r="AP3062" s="25">
        <v>0</v>
      </c>
      <c r="AQ3062" s="17">
        <v>0</v>
      </c>
      <c r="AR3062" s="24">
        <v>9</v>
      </c>
      <c r="AS3062" s="22">
        <v>100</v>
      </c>
      <c r="AT3062" s="22">
        <v>100</v>
      </c>
      <c r="AU3062" s="22">
        <v>65.886287625418063</v>
      </c>
      <c r="AV3062" s="22">
        <v>7.79</v>
      </c>
      <c r="AW3062" s="21">
        <v>0</v>
      </c>
      <c r="AX3062" s="21">
        <v>0</v>
      </c>
      <c r="AY3062" s="116">
        <v>48.75249261068803</v>
      </c>
    </row>
    <row r="3063" spans="1:51" ht="15" x14ac:dyDescent="0.25">
      <c r="A3063" s="144">
        <v>2013</v>
      </c>
      <c r="B3063" s="77" t="s">
        <v>483</v>
      </c>
      <c r="C3063" s="78">
        <v>11</v>
      </c>
      <c r="D3063" s="77">
        <v>3542800</v>
      </c>
      <c r="E3063" s="78">
        <v>354280011</v>
      </c>
      <c r="F3063" s="78" t="str">
        <f t="shared" si="132"/>
        <v>3542800112013</v>
      </c>
      <c r="G3063" s="96">
        <v>-0.50801323009758148</v>
      </c>
      <c r="H3063" s="80">
        <f t="shared" si="131"/>
        <v>3311</v>
      </c>
      <c r="I3063" s="91">
        <v>1305</v>
      </c>
      <c r="J3063" s="97">
        <v>2006</v>
      </c>
      <c r="K3063" s="83">
        <f>(H3063)/VLOOKUP(D3063,'Dados Base'!$B:$K,6,FALSE)</f>
        <v>9.8826970719040101</v>
      </c>
      <c r="L3063" s="88">
        <f t="shared" si="133"/>
        <v>39.414074297795224</v>
      </c>
      <c r="M3063" s="85" t="s">
        <v>702</v>
      </c>
      <c r="N3063" s="92">
        <v>0.69799999999999995</v>
      </c>
      <c r="O3063" s="91">
        <v>17</v>
      </c>
      <c r="P3063" s="91" t="s">
        <v>691</v>
      </c>
      <c r="Q3063" s="91" t="s">
        <v>691</v>
      </c>
      <c r="R3063" s="91" t="s">
        <v>691</v>
      </c>
      <c r="S3063" s="91">
        <v>3</v>
      </c>
      <c r="T3063" s="87" t="s">
        <v>691</v>
      </c>
      <c r="U3063" s="87">
        <v>15</v>
      </c>
      <c r="V3063" s="87">
        <v>13</v>
      </c>
      <c r="W3063" s="85" t="s">
        <v>691</v>
      </c>
      <c r="X3063" s="146">
        <v>4.9259747395833334E-3</v>
      </c>
      <c r="Y3063" s="21">
        <v>0.88</v>
      </c>
      <c r="Z3063" s="147">
        <v>0</v>
      </c>
      <c r="AA3063" s="147">
        <v>68</v>
      </c>
      <c r="AB3063" s="21">
        <v>1</v>
      </c>
      <c r="AC3063" s="21">
        <v>1</v>
      </c>
      <c r="AD3063" s="153">
        <f>VLOOKUP(D3063,'Dados Base'!$B:$K,9,FALSE)*31536000/VLOOKUP($F3063,F:H,MATCH(H3062,F3062:AF3062,0),FALSE)</f>
        <v>93912.703110842645</v>
      </c>
      <c r="AE3063" s="153">
        <f>VLOOKUP(D3063,'Dados Base'!$B:$K,10,FALSE)*31536000/VLOOKUP($F3063,F:H,MATCH(H3062,F3062:AF3062,0),FALSE)</f>
        <v>12096.260948353971</v>
      </c>
      <c r="AF3063" s="148">
        <v>57.13</v>
      </c>
      <c r="AG3063" s="21">
        <v>99.5</v>
      </c>
      <c r="AH3063" s="148">
        <v>16.690000000000001</v>
      </c>
      <c r="AI3063" s="148">
        <v>19.95</v>
      </c>
      <c r="AJ3063" s="148">
        <v>100</v>
      </c>
      <c r="AK3063" s="72">
        <f>(SUMIFS('Banco de Indicadores Mun. (2)'!I:I,'Banco de Indicadores Mun. (2)'!B:B,'Banco de Indicadores - Mun. (1)'!B3063,'Banco de Indicadores Mun. (2)'!A:A,'Banco de Indicadores - Mun. (1)'!A3063) / VLOOKUP(D3063,'Dados Base'!$B:$K,8,FALSE)) * 100</f>
        <v>0</v>
      </c>
      <c r="AL3063" s="72">
        <f>(SUMIFS('Banco de Indicadores Mun. (2)'!I:I,'Banco de Indicadores Mun. (2)'!B:B,'Banco de Indicadores - Mun. (1)'!B3063,'Banco de Indicadores Mun. (2)'!A:A,'Banco de Indicadores - Mun. (1)'!A3063) / VLOOKUP(D3063,'Dados Base'!$B:$K,9,FALSE)) * 100</f>
        <v>0</v>
      </c>
      <c r="AM3063" s="72">
        <f>(SUMIFS('Banco de Indicadores Mun. (2)'!J:J,'Banco de Indicadores Mun. (2)'!B:B,'Banco de Indicadores - Mun. (1)'!B3063,'Banco de Indicadores Mun. (2)'!A:A,'Banco de Indicadores - Mun. (1)'!A3063) / VLOOKUP(D3063,'Dados Base'!$B:$K,7,FALSE)) * 100</f>
        <v>0</v>
      </c>
      <c r="AN3063" s="72">
        <f>(SUMIFS('Banco de Indicadores Mun. (2)'!K:K,'Banco de Indicadores Mun. (2)'!B:B,'Banco de Indicadores - Mun. (1)'!B3063,'Banco de Indicadores Mun. (2)'!A:A,'Banco de Indicadores - Mun. (1)'!A3063) / VLOOKUP(D3063,'Dados Base'!$B:$K,10,FALSE)) * 100</f>
        <v>0</v>
      </c>
      <c r="AO3063" s="24">
        <v>0</v>
      </c>
      <c r="AP3063" s="25">
        <v>0</v>
      </c>
      <c r="AQ3063" s="17">
        <v>0</v>
      </c>
      <c r="AR3063" s="24">
        <v>5.9</v>
      </c>
      <c r="AS3063" s="22">
        <v>71</v>
      </c>
      <c r="AT3063" s="22">
        <v>0</v>
      </c>
      <c r="AU3063" s="22">
        <v>0</v>
      </c>
      <c r="AV3063" s="22">
        <v>1.07</v>
      </c>
      <c r="AW3063" s="21">
        <v>0</v>
      </c>
      <c r="AX3063" s="21">
        <v>1</v>
      </c>
      <c r="AY3063" s="116">
        <v>0</v>
      </c>
    </row>
    <row r="3064" spans="1:51" ht="15" x14ac:dyDescent="0.25">
      <c r="A3064" s="144">
        <v>2013</v>
      </c>
      <c r="B3064" s="77" t="s">
        <v>484</v>
      </c>
      <c r="C3064" s="78">
        <v>13</v>
      </c>
      <c r="D3064" s="77">
        <v>3542909</v>
      </c>
      <c r="E3064" s="78">
        <v>354290913</v>
      </c>
      <c r="F3064" s="78" t="str">
        <f t="shared" si="132"/>
        <v>3542909132013</v>
      </c>
      <c r="G3064" s="96">
        <v>0.71157361380160822</v>
      </c>
      <c r="H3064" s="80">
        <f t="shared" si="131"/>
        <v>12374</v>
      </c>
      <c r="I3064" s="91">
        <v>11540</v>
      </c>
      <c r="J3064" s="97">
        <v>834</v>
      </c>
      <c r="K3064" s="83">
        <f>(H3064)/VLOOKUP(D3064,'Dados Base'!$B:$K,6,FALSE)</f>
        <v>26.243902439024389</v>
      </c>
      <c r="L3064" s="88">
        <f t="shared" si="133"/>
        <v>93.260061419104574</v>
      </c>
      <c r="M3064" s="85" t="s">
        <v>702</v>
      </c>
      <c r="N3064" s="92">
        <v>0.71199999999999997</v>
      </c>
      <c r="O3064" s="91">
        <v>120</v>
      </c>
      <c r="P3064" s="91" t="s">
        <v>691</v>
      </c>
      <c r="Q3064" s="91" t="s">
        <v>691</v>
      </c>
      <c r="R3064" s="91" t="s">
        <v>691</v>
      </c>
      <c r="S3064" s="91">
        <v>13</v>
      </c>
      <c r="T3064" s="87" t="s">
        <v>691</v>
      </c>
      <c r="U3064" s="87">
        <v>93</v>
      </c>
      <c r="V3064" s="87">
        <v>133</v>
      </c>
      <c r="W3064" s="85" t="s">
        <v>691</v>
      </c>
      <c r="X3064" s="146">
        <v>3.5809281868055556E-2</v>
      </c>
      <c r="Y3064" s="21">
        <v>8.25</v>
      </c>
      <c r="Z3064" s="147">
        <v>0</v>
      </c>
      <c r="AA3064" s="147">
        <v>637</v>
      </c>
      <c r="AB3064" s="21">
        <v>2</v>
      </c>
      <c r="AC3064" s="21">
        <v>0</v>
      </c>
      <c r="AD3064" s="153">
        <f>VLOOKUP(D3064,'Dados Base'!$B:$K,9,FALSE)*31536000/VLOOKUP($F3064,F:H,MATCH(H3063,F3063:AF3063,0),FALSE)</f>
        <v>9761.0214966866006</v>
      </c>
      <c r="AE3064" s="153">
        <f>VLOOKUP(D3064,'Dados Base'!$B:$K,10,FALSE)*31536000/VLOOKUP($F3064,F:H,MATCH(H3063,F3063:AF3063,0),FALSE)</f>
        <v>993.94213673832201</v>
      </c>
      <c r="AF3064" s="148">
        <v>95.07</v>
      </c>
      <c r="AG3064" s="21" t="s">
        <v>692</v>
      </c>
      <c r="AH3064" s="148">
        <v>95.07</v>
      </c>
      <c r="AI3064" s="148">
        <v>2.17</v>
      </c>
      <c r="AJ3064" s="148">
        <v>97.55</v>
      </c>
      <c r="AK3064" s="72">
        <f>(SUMIFS('Banco de Indicadores Mun. (2)'!I:I,'Banco de Indicadores Mun. (2)'!B:B,'Banco de Indicadores - Mun. (1)'!B3064,'Banco de Indicadores Mun. (2)'!A:A,'Banco de Indicadores - Mun. (1)'!A3064) / VLOOKUP(D3064,'Dados Base'!$B:$K,8,FALSE)) * 100</f>
        <v>10.94711616161616</v>
      </c>
      <c r="AL3064" s="72">
        <f>(SUMIFS('Banco de Indicadores Mun. (2)'!I:I,'Banco de Indicadores Mun. (2)'!B:B,'Banco de Indicadores - Mun. (1)'!B3064,'Banco de Indicadores Mun. (2)'!A:A,'Banco de Indicadores - Mun. (1)'!A3064) / VLOOKUP(D3064,'Dados Base'!$B:$K,9,FALSE)) * 100</f>
        <v>5.6593446475195801</v>
      </c>
      <c r="AM3064" s="72">
        <f>(SUMIFS('Banco de Indicadores Mun. (2)'!J:J,'Banco de Indicadores Mun. (2)'!B:B,'Banco de Indicadores - Mun. (1)'!B3064,'Banco de Indicadores Mun. (2)'!A:A,'Banco de Indicadores - Mun. (1)'!A3064) / VLOOKUP(D3064,'Dados Base'!$B:$K,7,FALSE)) * 100</f>
        <v>7.0843144654088013</v>
      </c>
      <c r="AN3064" s="72">
        <f>(SUMIFS('Banco de Indicadores Mun. (2)'!K:K,'Banco de Indicadores Mun. (2)'!B:B,'Banco de Indicadores - Mun. (1)'!B3064,'Banco de Indicadores Mun. (2)'!A:A,'Banco de Indicadores - Mun. (1)'!A3064) / VLOOKUP(D3064,'Dados Base'!$B:$K,10,FALSE)) * 100</f>
        <v>26.69546153846154</v>
      </c>
      <c r="AO3064" s="24">
        <v>0</v>
      </c>
      <c r="AP3064" s="25">
        <v>0</v>
      </c>
      <c r="AQ3064" s="17">
        <v>0</v>
      </c>
      <c r="AR3064" s="24">
        <v>7.6</v>
      </c>
      <c r="AS3064" s="22">
        <v>96</v>
      </c>
      <c r="AT3064" s="22">
        <v>0</v>
      </c>
      <c r="AU3064" s="22">
        <v>0</v>
      </c>
      <c r="AV3064" s="22">
        <v>1.44</v>
      </c>
      <c r="AW3064" s="21">
        <v>0</v>
      </c>
      <c r="AX3064" s="21">
        <v>0</v>
      </c>
      <c r="AY3064" s="116">
        <v>160.60094681126984</v>
      </c>
    </row>
    <row r="3065" spans="1:51" ht="15" x14ac:dyDescent="0.25">
      <c r="A3065" s="144">
        <v>2013</v>
      </c>
      <c r="B3065" s="77" t="s">
        <v>485</v>
      </c>
      <c r="C3065" s="78">
        <v>14</v>
      </c>
      <c r="D3065" s="77">
        <v>3543006</v>
      </c>
      <c r="E3065" s="78">
        <v>354300614</v>
      </c>
      <c r="F3065" s="78" t="str">
        <f t="shared" si="132"/>
        <v>3543006142013</v>
      </c>
      <c r="G3065" s="96">
        <v>-1.4024698147416803</v>
      </c>
      <c r="H3065" s="80">
        <f t="shared" si="131"/>
        <v>17963</v>
      </c>
      <c r="I3065" s="91">
        <v>9599</v>
      </c>
      <c r="J3065" s="97">
        <v>8364</v>
      </c>
      <c r="K3065" s="83">
        <f>(H3065)/VLOOKUP(D3065,'Dados Base'!$B:$K,6,FALSE)</f>
        <v>25.741964144967831</v>
      </c>
      <c r="L3065" s="88">
        <f t="shared" si="133"/>
        <v>53.437621778099434</v>
      </c>
      <c r="M3065" s="85" t="s">
        <v>702</v>
      </c>
      <c r="N3065" s="92">
        <v>0.63900000000000001</v>
      </c>
      <c r="O3065" s="91">
        <v>242</v>
      </c>
      <c r="P3065" s="91" t="s">
        <v>691</v>
      </c>
      <c r="Q3065" s="91" t="s">
        <v>691</v>
      </c>
      <c r="R3065" s="91" t="s">
        <v>691</v>
      </c>
      <c r="S3065" s="91">
        <v>10</v>
      </c>
      <c r="T3065" s="87" t="s">
        <v>691</v>
      </c>
      <c r="U3065" s="87">
        <v>107</v>
      </c>
      <c r="V3065" s="87">
        <v>48</v>
      </c>
      <c r="W3065" s="85" t="s">
        <v>691</v>
      </c>
      <c r="X3065" s="146">
        <v>3.0450757015046293E-2</v>
      </c>
      <c r="Y3065" s="21">
        <v>6.44</v>
      </c>
      <c r="Z3065" s="147">
        <v>273</v>
      </c>
      <c r="AA3065" s="147">
        <v>224</v>
      </c>
      <c r="AB3065" s="21">
        <v>1</v>
      </c>
      <c r="AC3065" s="21">
        <v>0</v>
      </c>
      <c r="AD3065" s="153">
        <f>VLOOKUP(D3065,'Dados Base'!$B:$K,9,FALSE)*31536000/VLOOKUP($F3065,F:H,MATCH(H3064,F3064:AF3064,0),FALSE)</f>
        <v>13746.416522852531</v>
      </c>
      <c r="AE3065" s="153">
        <f>VLOOKUP(D3065,'Dados Base'!$B:$K,10,FALSE)*31536000/VLOOKUP($F3065,F:H,MATCH(H3064,F3064:AF3064,0),FALSE)</f>
        <v>1615.1600512163891</v>
      </c>
      <c r="AF3065" s="148">
        <v>55.69</v>
      </c>
      <c r="AG3065" s="21" t="s">
        <v>692</v>
      </c>
      <c r="AH3065" s="148">
        <v>38.549999999999997</v>
      </c>
      <c r="AI3065" s="148">
        <v>50.57</v>
      </c>
      <c r="AJ3065" s="148">
        <v>100</v>
      </c>
      <c r="AK3065" s="72">
        <f>(SUMIFS('Banco de Indicadores Mun. (2)'!I:I,'Banco de Indicadores Mun. (2)'!B:B,'Banco de Indicadores - Mun. (1)'!B3065,'Banco de Indicadores Mun. (2)'!A:A,'Banco de Indicadores - Mun. (1)'!A3065) / VLOOKUP(D3065,'Dados Base'!$B:$K,8,FALSE)) * 100</f>
        <v>5.515957142857137</v>
      </c>
      <c r="AL3065" s="72">
        <f>(SUMIFS('Banco de Indicadores Mun. (2)'!I:I,'Banco de Indicadores Mun. (2)'!B:B,'Banco de Indicadores - Mun. (1)'!B3065,'Banco de Indicadores Mun. (2)'!A:A,'Banco de Indicadores - Mun. (1)'!A3065) / VLOOKUP(D3065,'Dados Base'!$B:$K,9,FALSE)) * 100</f>
        <v>2.4656257982120025</v>
      </c>
      <c r="AM3065" s="72">
        <f>(SUMIFS('Banco de Indicadores Mun. (2)'!J:J,'Banco de Indicadores Mun. (2)'!B:B,'Banco de Indicadores - Mun. (1)'!B3065,'Banco de Indicadores Mun. (2)'!A:A,'Banco de Indicadores - Mun. (1)'!A3065) / VLOOKUP(D3065,'Dados Base'!$B:$K,7,FALSE)) * 100</f>
        <v>7.482887596899217</v>
      </c>
      <c r="AN3065" s="72">
        <f>(SUMIFS('Banco de Indicadores Mun. (2)'!K:K,'Banco de Indicadores Mun. (2)'!B:B,'Banco de Indicadores - Mun. (1)'!B3065,'Banco de Indicadores Mun. (2)'!A:A,'Banco de Indicadores - Mun. (1)'!A3065) / VLOOKUP(D3065,'Dados Base'!$B:$K,10,FALSE)) * 100</f>
        <v>0</v>
      </c>
      <c r="AO3065" s="24">
        <v>0</v>
      </c>
      <c r="AP3065" s="25">
        <v>0</v>
      </c>
      <c r="AQ3065" s="17">
        <v>0</v>
      </c>
      <c r="AR3065" s="24">
        <v>9</v>
      </c>
      <c r="AS3065" s="22">
        <v>76</v>
      </c>
      <c r="AT3065" s="22">
        <v>68.400000000000006</v>
      </c>
      <c r="AU3065" s="22">
        <v>54.929577464788736</v>
      </c>
      <c r="AV3065" s="22">
        <v>6.56</v>
      </c>
      <c r="AW3065" s="21">
        <v>0</v>
      </c>
      <c r="AX3065" s="21">
        <v>0</v>
      </c>
      <c r="AY3065" s="116">
        <v>0</v>
      </c>
    </row>
    <row r="3066" spans="1:51" ht="15" x14ac:dyDescent="0.25">
      <c r="A3066" s="144">
        <v>2013</v>
      </c>
      <c r="B3066" s="77" t="s">
        <v>486</v>
      </c>
      <c r="C3066" s="78">
        <v>8</v>
      </c>
      <c r="D3066" s="77">
        <v>3543105</v>
      </c>
      <c r="E3066" s="78">
        <v>35431058</v>
      </c>
      <c r="F3066" s="78" t="str">
        <f t="shared" si="132"/>
        <v>354310582013</v>
      </c>
      <c r="G3066" s="96">
        <v>0.95214186754930541</v>
      </c>
      <c r="H3066" s="80">
        <f t="shared" si="131"/>
        <v>4391</v>
      </c>
      <c r="I3066" s="91">
        <v>3536</v>
      </c>
      <c r="J3066" s="97">
        <v>855</v>
      </c>
      <c r="K3066" s="83">
        <f>(H3066)/VLOOKUP(D3066,'Dados Base'!$B:$K,6,FALSE)</f>
        <v>29.576990435134043</v>
      </c>
      <c r="L3066" s="88">
        <f t="shared" si="133"/>
        <v>80.528353450239123</v>
      </c>
      <c r="M3066" s="85" t="s">
        <v>702</v>
      </c>
      <c r="N3066" s="92">
        <v>0.71099999999999997</v>
      </c>
      <c r="O3066" s="91">
        <v>110</v>
      </c>
      <c r="P3066" s="91" t="s">
        <v>691</v>
      </c>
      <c r="Q3066" s="91" t="s">
        <v>691</v>
      </c>
      <c r="R3066" s="91" t="s">
        <v>691</v>
      </c>
      <c r="S3066" s="91">
        <v>9</v>
      </c>
      <c r="T3066" s="87" t="s">
        <v>691</v>
      </c>
      <c r="U3066" s="87">
        <v>28</v>
      </c>
      <c r="V3066" s="87">
        <v>10</v>
      </c>
      <c r="W3066" s="85" t="s">
        <v>691</v>
      </c>
      <c r="X3066" s="146">
        <v>8.6333463541666666E-3</v>
      </c>
      <c r="Y3066" s="21">
        <v>2.5099999999999998</v>
      </c>
      <c r="Z3066" s="147">
        <v>151</v>
      </c>
      <c r="AA3066" s="147">
        <v>43</v>
      </c>
      <c r="AB3066" s="21">
        <v>0</v>
      </c>
      <c r="AC3066" s="21">
        <v>0</v>
      </c>
      <c r="AD3066" s="153">
        <f>VLOOKUP(D3066,'Dados Base'!$B:$K,9,FALSE)*31536000/VLOOKUP($F3066,F:H,MATCH(H3065,F3065:AF3065,0),FALSE)</f>
        <v>17164.891824185834</v>
      </c>
      <c r="AE3066" s="153">
        <f>VLOOKUP(D3066,'Dados Base'!$B:$K,10,FALSE)*31536000/VLOOKUP($F3066,F:H,MATCH(H3065,F3065:AF3065,0),FALSE)</f>
        <v>2010.9496697790937</v>
      </c>
      <c r="AF3066" s="148">
        <v>75.5</v>
      </c>
      <c r="AG3066" s="21">
        <v>100</v>
      </c>
      <c r="AH3066" s="148">
        <v>74.989999999999995</v>
      </c>
      <c r="AI3066" s="148">
        <v>18.05</v>
      </c>
      <c r="AJ3066" s="148">
        <v>95</v>
      </c>
      <c r="AK3066" s="72">
        <f>(SUMIFS('Banco de Indicadores Mun. (2)'!I:I,'Banco de Indicadores Mun. (2)'!B:B,'Banco de Indicadores - Mun. (1)'!B3066,'Banco de Indicadores Mun. (2)'!A:A,'Banco de Indicadores - Mun. (1)'!A3066) / VLOOKUP(D3066,'Dados Base'!$B:$K,8,FALSE)) * 100</f>
        <v>12.523445945945946</v>
      </c>
      <c r="AL3066" s="72">
        <f>(SUMIFS('Banco de Indicadores Mun. (2)'!I:I,'Banco de Indicadores Mun. (2)'!B:B,'Banco de Indicadores - Mun. (1)'!B3066,'Banco de Indicadores Mun. (2)'!A:A,'Banco de Indicadores - Mun. (1)'!A3066) / VLOOKUP(D3066,'Dados Base'!$B:$K,9,FALSE)) * 100</f>
        <v>3.8775523012552298</v>
      </c>
      <c r="AM3066" s="72">
        <f>(SUMIFS('Banco de Indicadores Mun. (2)'!J:J,'Banco de Indicadores Mun. (2)'!B:B,'Banco de Indicadores - Mun. (1)'!B3066,'Banco de Indicadores Mun. (2)'!A:A,'Banco de Indicadores - Mun. (1)'!A3066) / VLOOKUP(D3066,'Dados Base'!$B:$K,7,FALSE)) * 100</f>
        <v>19.328173913043479</v>
      </c>
      <c r="AN3066" s="72">
        <f>(SUMIFS('Banco de Indicadores Mun. (2)'!K:K,'Banco de Indicadores Mun. (2)'!B:B,'Banco de Indicadores - Mun. (1)'!B3066,'Banco de Indicadores Mun. (2)'!A:A,'Banco de Indicadores - Mun. (1)'!A3066) / VLOOKUP(D3066,'Dados Base'!$B:$K,10,FALSE)) * 100</f>
        <v>1.3442500000000002</v>
      </c>
      <c r="AO3066" s="24">
        <v>0</v>
      </c>
      <c r="AP3066" s="25">
        <v>0</v>
      </c>
      <c r="AQ3066" s="17">
        <v>0</v>
      </c>
      <c r="AR3066" s="24">
        <v>9</v>
      </c>
      <c r="AS3066" s="22">
        <v>100</v>
      </c>
      <c r="AT3066" s="22">
        <v>100</v>
      </c>
      <c r="AU3066" s="22">
        <v>77.835051546391753</v>
      </c>
      <c r="AV3066" s="22">
        <v>8.57</v>
      </c>
      <c r="AW3066" s="21">
        <v>0</v>
      </c>
      <c r="AX3066" s="21">
        <v>0</v>
      </c>
      <c r="AY3066" s="116">
        <v>222.13961313535168</v>
      </c>
    </row>
    <row r="3067" spans="1:51" ht="15" x14ac:dyDescent="0.25">
      <c r="A3067" s="144">
        <v>2013</v>
      </c>
      <c r="B3067" s="77" t="s">
        <v>487</v>
      </c>
      <c r="C3067" s="78">
        <v>17</v>
      </c>
      <c r="D3067" s="77">
        <v>3543204</v>
      </c>
      <c r="E3067" s="78">
        <v>354320417</v>
      </c>
      <c r="F3067" s="78" t="str">
        <f t="shared" si="132"/>
        <v>3543204172013</v>
      </c>
      <c r="G3067" s="96">
        <v>-0.15060353721976227</v>
      </c>
      <c r="H3067" s="80">
        <f t="shared" si="131"/>
        <v>4412</v>
      </c>
      <c r="I3067" s="91">
        <v>3386</v>
      </c>
      <c r="J3067" s="97">
        <v>1026</v>
      </c>
      <c r="K3067" s="83">
        <f>(H3067)/VLOOKUP(D3067,'Dados Base'!$B:$K,6,FALSE)</f>
        <v>21.695515342250197</v>
      </c>
      <c r="L3067" s="88">
        <f t="shared" si="133"/>
        <v>76.745240253853126</v>
      </c>
      <c r="M3067" s="85" t="s">
        <v>702</v>
      </c>
      <c r="N3067" s="92">
        <v>0.747</v>
      </c>
      <c r="O3067" s="91">
        <v>43</v>
      </c>
      <c r="P3067" s="91" t="s">
        <v>691</v>
      </c>
      <c r="Q3067" s="91" t="s">
        <v>691</v>
      </c>
      <c r="R3067" s="91" t="s">
        <v>691</v>
      </c>
      <c r="S3067" s="91">
        <v>11</v>
      </c>
      <c r="T3067" s="87" t="s">
        <v>691</v>
      </c>
      <c r="U3067" s="87">
        <v>32</v>
      </c>
      <c r="V3067" s="87">
        <v>21</v>
      </c>
      <c r="W3067" s="85" t="s">
        <v>691</v>
      </c>
      <c r="X3067" s="146">
        <v>8.1667958333333339E-3</v>
      </c>
      <c r="Y3067" s="21">
        <v>2.37</v>
      </c>
      <c r="Z3067" s="147">
        <v>136</v>
      </c>
      <c r="AA3067" s="147">
        <v>47</v>
      </c>
      <c r="AB3067" s="21">
        <v>0</v>
      </c>
      <c r="AC3067" s="21">
        <v>0</v>
      </c>
      <c r="AD3067" s="153">
        <f>VLOOKUP(D3067,'Dados Base'!$B:$K,9,FALSE)*31536000/VLOOKUP($F3067,F:H,MATCH(H3066,F3066:AF3066,0),FALSE)</f>
        <v>13294.868540344514</v>
      </c>
      <c r="AE3067" s="153">
        <f>VLOOKUP(D3067,'Dados Base'!$B:$K,10,FALSE)*31536000/VLOOKUP($F3067,F:H,MATCH(H3066,F3066:AF3066,0),FALSE)</f>
        <v>1429.5557570262915</v>
      </c>
      <c r="AF3067" s="148">
        <v>71.08</v>
      </c>
      <c r="AG3067" s="21">
        <v>100</v>
      </c>
      <c r="AH3067" s="148">
        <v>68.150000000000006</v>
      </c>
      <c r="AI3067" s="148">
        <v>9.25</v>
      </c>
      <c r="AJ3067" s="148">
        <v>95.9</v>
      </c>
      <c r="AK3067" s="72">
        <f>(SUMIFS('Banco de Indicadores Mun. (2)'!I:I,'Banco de Indicadores Mun. (2)'!B:B,'Banco de Indicadores - Mun. (1)'!B3067,'Banco de Indicadores Mun. (2)'!A:A,'Banco de Indicadores - Mun. (1)'!A3067) / VLOOKUP(D3067,'Dados Base'!$B:$K,8,FALSE)) * 100</f>
        <v>6.0822121212121223</v>
      </c>
      <c r="AL3067" s="72">
        <f>(SUMIFS('Banco de Indicadores Mun. (2)'!I:I,'Banco de Indicadores Mun. (2)'!B:B,'Banco de Indicadores - Mun. (1)'!B3067,'Banco de Indicadores Mun. (2)'!A:A,'Banco de Indicadores - Mun. (1)'!A3067) / VLOOKUP(D3067,'Dados Base'!$B:$K,9,FALSE)) * 100</f>
        <v>3.2373064516129038</v>
      </c>
      <c r="AM3067" s="72">
        <f>(SUMIFS('Banco de Indicadores Mun. (2)'!J:J,'Banco de Indicadores Mun. (2)'!B:B,'Banco de Indicadores - Mun. (1)'!B3067,'Banco de Indicadores Mun. (2)'!A:A,'Banco de Indicadores - Mun. (1)'!A3067) / VLOOKUP(D3067,'Dados Base'!$B:$K,7,FALSE)) * 100</f>
        <v>6.0625569620253161</v>
      </c>
      <c r="AN3067" s="72">
        <f>(SUMIFS('Banco de Indicadores Mun. (2)'!K:K,'Banco de Indicadores Mun. (2)'!B:B,'Banco de Indicadores - Mun. (1)'!B3067,'Banco de Indicadores Mun. (2)'!A:A,'Banco de Indicadores - Mun. (1)'!A3067) / VLOOKUP(D3067,'Dados Base'!$B:$K,10,FALSE)) * 100</f>
        <v>6.1598500000000023</v>
      </c>
      <c r="AO3067" s="24">
        <v>0</v>
      </c>
      <c r="AP3067" s="25">
        <v>0</v>
      </c>
      <c r="AQ3067" s="17">
        <v>0</v>
      </c>
      <c r="AR3067" s="24">
        <v>7.1</v>
      </c>
      <c r="AS3067" s="22">
        <v>93</v>
      </c>
      <c r="AT3067" s="22">
        <v>93</v>
      </c>
      <c r="AU3067" s="22">
        <v>74.316939890710387</v>
      </c>
      <c r="AV3067" s="22">
        <v>8.0299999999999994</v>
      </c>
      <c r="AW3067" s="21">
        <v>0</v>
      </c>
      <c r="AX3067" s="21">
        <v>0</v>
      </c>
      <c r="AY3067" s="116">
        <v>104.16385432763246</v>
      </c>
    </row>
    <row r="3068" spans="1:51" ht="15" x14ac:dyDescent="0.25">
      <c r="A3068" s="144">
        <v>2013</v>
      </c>
      <c r="B3068" s="77" t="s">
        <v>488</v>
      </c>
      <c r="C3068" s="78">
        <v>21</v>
      </c>
      <c r="D3068" s="77">
        <v>3543238</v>
      </c>
      <c r="E3068" s="78">
        <v>354323821</v>
      </c>
      <c r="F3068" s="78" t="str">
        <f t="shared" si="132"/>
        <v>3543238212013</v>
      </c>
      <c r="G3068" s="96">
        <v>-0.20044396823672983</v>
      </c>
      <c r="H3068" s="80">
        <f t="shared" si="131"/>
        <v>2171</v>
      </c>
      <c r="I3068" s="91">
        <v>1866</v>
      </c>
      <c r="J3068" s="97">
        <v>305</v>
      </c>
      <c r="K3068" s="83">
        <f>(H3068)/VLOOKUP(D3068,'Dados Base'!$B:$K,6,FALSE)</f>
        <v>11.020864003248896</v>
      </c>
      <c r="L3068" s="88">
        <f t="shared" si="133"/>
        <v>85.951174573929066</v>
      </c>
      <c r="M3068" s="85" t="s">
        <v>702</v>
      </c>
      <c r="N3068" s="92">
        <v>0.72099999999999997</v>
      </c>
      <c r="O3068" s="91">
        <v>24</v>
      </c>
      <c r="P3068" s="91" t="s">
        <v>691</v>
      </c>
      <c r="Q3068" s="91" t="s">
        <v>691</v>
      </c>
      <c r="R3068" s="91" t="s">
        <v>691</v>
      </c>
      <c r="S3068" s="91">
        <v>3</v>
      </c>
      <c r="T3068" s="87" t="s">
        <v>691</v>
      </c>
      <c r="U3068" s="87">
        <v>11</v>
      </c>
      <c r="V3068" s="87">
        <v>6</v>
      </c>
      <c r="W3068" s="85" t="s">
        <v>691</v>
      </c>
      <c r="X3068" s="146">
        <v>4.7835497395833336E-3</v>
      </c>
      <c r="Y3068" s="21">
        <v>1.33</v>
      </c>
      <c r="Z3068" s="147">
        <v>90</v>
      </c>
      <c r="AA3068" s="147">
        <v>13</v>
      </c>
      <c r="AB3068" s="21">
        <v>0</v>
      </c>
      <c r="AC3068" s="21">
        <v>0</v>
      </c>
      <c r="AD3068" s="153">
        <f>VLOOKUP(D3068,'Dados Base'!$B:$K,9,FALSE)*31536000/VLOOKUP($F3068,F:H,MATCH(H3067,F3067:AF3067,0),FALSE)</f>
        <v>21789.037309995394</v>
      </c>
      <c r="AE3068" s="153">
        <f>VLOOKUP(D3068,'Dados Base'!$B:$K,10,FALSE)*31536000/VLOOKUP($F3068,F:H,MATCH(H3067,F3067:AF3067,0),FALSE)</f>
        <v>2324.1639797328407</v>
      </c>
      <c r="AF3068" s="148">
        <v>84.61</v>
      </c>
      <c r="AG3068" s="21">
        <v>84.61</v>
      </c>
      <c r="AH3068" s="148">
        <v>83.59</v>
      </c>
      <c r="AI3068" s="148">
        <v>24.59</v>
      </c>
      <c r="AJ3068" s="148">
        <v>100</v>
      </c>
      <c r="AK3068" s="72">
        <f>(SUMIFS('Banco de Indicadores Mun. (2)'!I:I,'Banco de Indicadores Mun. (2)'!B:B,'Banco de Indicadores - Mun. (1)'!B3068,'Banco de Indicadores Mun. (2)'!A:A,'Banco de Indicadores - Mun. (1)'!A3068) / VLOOKUP(D3068,'Dados Base'!$B:$K,8,FALSE)) * 100</f>
        <v>7.5507246376811605E-3</v>
      </c>
      <c r="AL3068" s="72">
        <f>(SUMIFS('Banco de Indicadores Mun. (2)'!I:I,'Banco de Indicadores Mun. (2)'!B:B,'Banco de Indicadores - Mun. (1)'!B3068,'Banco de Indicadores Mun. (2)'!A:A,'Banco de Indicadores - Mun. (1)'!A3068) / VLOOKUP(D3068,'Dados Base'!$B:$K,9,FALSE)) * 100</f>
        <v>3.4733333333333335E-3</v>
      </c>
      <c r="AM3068" s="72">
        <f>(SUMIFS('Banco de Indicadores Mun. (2)'!J:J,'Banco de Indicadores Mun. (2)'!B:B,'Banco de Indicadores - Mun. (1)'!B3068,'Banco de Indicadores Mun. (2)'!A:A,'Banco de Indicadores - Mun. (1)'!A3068) / VLOOKUP(D3068,'Dados Base'!$B:$K,7,FALSE)) * 100</f>
        <v>0</v>
      </c>
      <c r="AN3068" s="72">
        <f>(SUMIFS('Banco de Indicadores Mun. (2)'!K:K,'Banco de Indicadores Mun. (2)'!B:B,'Banco de Indicadores - Mun. (1)'!B3068,'Banco de Indicadores Mun. (2)'!A:A,'Banco de Indicadores - Mun. (1)'!A3068) / VLOOKUP(D3068,'Dados Base'!$B:$K,10,FALSE)) * 100</f>
        <v>3.2562500000000015E-2</v>
      </c>
      <c r="AO3068" s="24">
        <v>0</v>
      </c>
      <c r="AP3068" s="25">
        <v>0</v>
      </c>
      <c r="AQ3068" s="17">
        <v>0</v>
      </c>
      <c r="AR3068" s="24">
        <v>7.7</v>
      </c>
      <c r="AS3068" s="22">
        <v>100</v>
      </c>
      <c r="AT3068" s="22">
        <v>100</v>
      </c>
      <c r="AU3068" s="22">
        <v>87.378640776699029</v>
      </c>
      <c r="AV3068" s="22">
        <v>10</v>
      </c>
      <c r="AW3068" s="21">
        <v>0</v>
      </c>
      <c r="AX3068" s="21">
        <v>0</v>
      </c>
      <c r="AY3068" s="116">
        <v>0</v>
      </c>
    </row>
    <row r="3069" spans="1:51" ht="15" x14ac:dyDescent="0.25">
      <c r="A3069" s="144">
        <v>2013</v>
      </c>
      <c r="B3069" s="77" t="s">
        <v>489</v>
      </c>
      <c r="C3069" s="78">
        <v>14</v>
      </c>
      <c r="D3069" s="77">
        <v>3543253</v>
      </c>
      <c r="E3069" s="78">
        <v>354325314</v>
      </c>
      <c r="F3069" s="78" t="str">
        <f t="shared" si="132"/>
        <v>3543253142013</v>
      </c>
      <c r="G3069" s="96">
        <v>3.9020238589060341E-2</v>
      </c>
      <c r="H3069" s="80">
        <f t="shared" si="131"/>
        <v>7448</v>
      </c>
      <c r="I3069" s="91">
        <v>2355</v>
      </c>
      <c r="J3069" s="97">
        <v>5093</v>
      </c>
      <c r="K3069" s="83">
        <f>(H3069)/VLOOKUP(D3069,'Dados Base'!$B:$K,6,FALSE)</f>
        <v>22.429005932484117</v>
      </c>
      <c r="L3069" s="88">
        <f t="shared" si="133"/>
        <v>31.61922663802363</v>
      </c>
      <c r="M3069" s="85" t="s">
        <v>702</v>
      </c>
      <c r="N3069" s="92">
        <v>0.70499999999999996</v>
      </c>
      <c r="O3069" s="91">
        <v>30</v>
      </c>
      <c r="P3069" s="91" t="s">
        <v>691</v>
      </c>
      <c r="Q3069" s="91" t="s">
        <v>691</v>
      </c>
      <c r="R3069" s="91" t="s">
        <v>691</v>
      </c>
      <c r="S3069" s="91">
        <v>3</v>
      </c>
      <c r="T3069" s="87" t="s">
        <v>691</v>
      </c>
      <c r="U3069" s="87">
        <v>27</v>
      </c>
      <c r="V3069" s="87">
        <v>28</v>
      </c>
      <c r="W3069" s="85" t="s">
        <v>691</v>
      </c>
      <c r="X3069" s="146">
        <v>1.4897939583333334E-2</v>
      </c>
      <c r="Y3069" s="21">
        <v>1.69</v>
      </c>
      <c r="Z3069" s="147">
        <v>75</v>
      </c>
      <c r="AA3069" s="147">
        <v>56</v>
      </c>
      <c r="AB3069" s="21">
        <v>0</v>
      </c>
      <c r="AC3069" s="21">
        <v>1</v>
      </c>
      <c r="AD3069" s="153">
        <f>VLOOKUP(D3069,'Dados Base'!$B:$K,9,FALSE)*31536000/VLOOKUP($F3069,F:H,MATCH(H3068,F3068:AF3068,0),FALSE)</f>
        <v>15962.771213748658</v>
      </c>
      <c r="AE3069" s="153">
        <f>VLOOKUP(D3069,'Dados Base'!$B:$K,10,FALSE)*31536000/VLOOKUP($F3069,F:H,MATCH(H3068,F3068:AF3068,0),FALSE)</f>
        <v>1863.0290010741137</v>
      </c>
      <c r="AF3069" s="148">
        <v>76.81</v>
      </c>
      <c r="AG3069" s="21">
        <v>100</v>
      </c>
      <c r="AH3069" s="148">
        <v>33.92</v>
      </c>
      <c r="AI3069" s="148">
        <v>21.24</v>
      </c>
      <c r="AJ3069" s="148">
        <v>100</v>
      </c>
      <c r="AK3069" s="72">
        <f>(SUMIFS('Banco de Indicadores Mun. (2)'!I:I,'Banco de Indicadores Mun. (2)'!B:B,'Banco de Indicadores - Mun. (1)'!B3069,'Banco de Indicadores Mun. (2)'!A:A,'Banco de Indicadores - Mun. (1)'!A3069) / VLOOKUP(D3069,'Dados Base'!$B:$K,8,FALSE)) * 100</f>
        <v>8.2771428571428594</v>
      </c>
      <c r="AL3069" s="72">
        <f>(SUMIFS('Banco de Indicadores Mun. (2)'!I:I,'Banco de Indicadores Mun. (2)'!B:B,'Banco de Indicadores - Mun. (1)'!B3069,'Banco de Indicadores Mun. (2)'!A:A,'Banco de Indicadores - Mun. (1)'!A3069) / VLOOKUP(D3069,'Dados Base'!$B:$K,9,FALSE)) * 100</f>
        <v>3.6884880636604787</v>
      </c>
      <c r="AM3069" s="72">
        <f>(SUMIFS('Banco de Indicadores Mun. (2)'!J:J,'Banco de Indicadores Mun. (2)'!B:B,'Banco de Indicadores - Mun. (1)'!B3069,'Banco de Indicadores Mun. (2)'!A:A,'Banco de Indicadores - Mun. (1)'!A3069) / VLOOKUP(D3069,'Dados Base'!$B:$K,7,FALSE)) * 100</f>
        <v>11.195951612903228</v>
      </c>
      <c r="AN3069" s="72">
        <f>(SUMIFS('Banco de Indicadores Mun. (2)'!K:K,'Banco de Indicadores Mun. (2)'!B:B,'Banco de Indicadores - Mun. (1)'!B3069,'Banco de Indicadores Mun. (2)'!A:A,'Banco de Indicadores - Mun. (1)'!A3069) / VLOOKUP(D3069,'Dados Base'!$B:$K,10,FALSE)) * 100</f>
        <v>5.1409090909090925E-2</v>
      </c>
      <c r="AO3069" s="24">
        <v>0</v>
      </c>
      <c r="AP3069" s="25">
        <v>0</v>
      </c>
      <c r="AQ3069" s="17">
        <v>0</v>
      </c>
      <c r="AR3069" s="24">
        <v>7.5</v>
      </c>
      <c r="AS3069" s="22">
        <v>83</v>
      </c>
      <c r="AT3069" s="22">
        <v>83</v>
      </c>
      <c r="AU3069" s="22">
        <v>57.251908396946561</v>
      </c>
      <c r="AV3069" s="22">
        <v>6.77</v>
      </c>
      <c r="AW3069" s="21">
        <v>0</v>
      </c>
      <c r="AX3069" s="21">
        <v>1</v>
      </c>
      <c r="AY3069" s="116">
        <v>5.9399590054714748</v>
      </c>
    </row>
    <row r="3070" spans="1:51" ht="15" x14ac:dyDescent="0.25">
      <c r="A3070" s="144">
        <v>2013</v>
      </c>
      <c r="B3070" s="77" t="s">
        <v>490</v>
      </c>
      <c r="C3070" s="78">
        <v>6</v>
      </c>
      <c r="D3070" s="77">
        <v>3543303</v>
      </c>
      <c r="E3070" s="78">
        <v>35433036</v>
      </c>
      <c r="F3070" s="78" t="str">
        <f t="shared" si="132"/>
        <v>354330362013</v>
      </c>
      <c r="G3070" s="96">
        <v>0.6827815453551489</v>
      </c>
      <c r="H3070" s="80">
        <f t="shared" si="131"/>
        <v>115000</v>
      </c>
      <c r="I3070" s="91">
        <v>115000</v>
      </c>
      <c r="J3070" s="97">
        <v>0</v>
      </c>
      <c r="K3070" s="83">
        <f>(H3070)/VLOOKUP(D3070,'Dados Base'!$B:$K,6,FALSE)</f>
        <v>1159.5079653155879</v>
      </c>
      <c r="L3070" s="88">
        <f t="shared" si="133"/>
        <v>100</v>
      </c>
      <c r="M3070" s="85" t="s">
        <v>702</v>
      </c>
      <c r="N3070" s="92">
        <v>0.78400000000000003</v>
      </c>
      <c r="O3070" s="91">
        <v>5</v>
      </c>
      <c r="P3070" s="91" t="s">
        <v>691</v>
      </c>
      <c r="Q3070" s="91" t="s">
        <v>691</v>
      </c>
      <c r="R3070" s="91" t="s">
        <v>691</v>
      </c>
      <c r="S3070" s="91">
        <v>227</v>
      </c>
      <c r="T3070" s="87" t="s">
        <v>691</v>
      </c>
      <c r="U3070" s="87">
        <v>674</v>
      </c>
      <c r="V3070" s="87">
        <v>780</v>
      </c>
      <c r="W3070" s="85" t="s">
        <v>691</v>
      </c>
      <c r="X3070" s="146">
        <v>0.3569671875</v>
      </c>
      <c r="Y3070" s="21">
        <v>106.98</v>
      </c>
      <c r="Z3070" s="147">
        <v>3033</v>
      </c>
      <c r="AA3070" s="147">
        <v>3386</v>
      </c>
      <c r="AB3070" s="21">
        <v>15</v>
      </c>
      <c r="AC3070" s="21">
        <v>0</v>
      </c>
      <c r="AD3070" s="153">
        <f>VLOOKUP(D3070,'Dados Base'!$B:$K,9,FALSE)*31536000/VLOOKUP($F3070,F:H,MATCH(H3069,F3069:AF3069,0),FALSE)</f>
        <v>400.37008695652173</v>
      </c>
      <c r="AE3070" s="153">
        <f>VLOOKUP(D3070,'Dados Base'!$B:$K,10,FALSE)*31536000/VLOOKUP($F3070,F:H,MATCH(H3069,F3069:AF3069,0),FALSE)</f>
        <v>57.587478260869574</v>
      </c>
      <c r="AF3070" s="148">
        <v>89.1</v>
      </c>
      <c r="AG3070" s="21">
        <v>100</v>
      </c>
      <c r="AH3070" s="148">
        <v>74.37</v>
      </c>
      <c r="AI3070" s="148">
        <v>37.909999999999997</v>
      </c>
      <c r="AJ3070" s="148">
        <v>89.1</v>
      </c>
      <c r="AK3070" s="72">
        <f>(SUMIFS('Banco de Indicadores Mun. (2)'!I:I,'Banco de Indicadores Mun. (2)'!B:B,'Banco de Indicadores - Mun. (1)'!B3070,'Banco de Indicadores Mun. (2)'!A:A,'Banco de Indicadores - Mun. (1)'!A3070) / VLOOKUP(D3070,'Dados Base'!$B:$K,8,FALSE)) * 100</f>
        <v>2.2784181818181821</v>
      </c>
      <c r="AL3070" s="72">
        <f>(SUMIFS('Banco de Indicadores Mun. (2)'!I:I,'Banco de Indicadores Mun. (2)'!B:B,'Banco de Indicadores - Mun. (1)'!B3070,'Banco de Indicadores Mun. (2)'!A:A,'Banco de Indicadores - Mun. (1)'!A3070) / VLOOKUP(D3070,'Dados Base'!$B:$K,9,FALSE)) * 100</f>
        <v>0.85830821917808242</v>
      </c>
      <c r="AM3070" s="72">
        <f>(SUMIFS('Banco de Indicadores Mun. (2)'!J:J,'Banco de Indicadores Mun. (2)'!B:B,'Banco de Indicadores - Mun. (1)'!B3070,'Banco de Indicadores Mun. (2)'!A:A,'Banco de Indicadores - Mun. (1)'!A3070) / VLOOKUP(D3070,'Dados Base'!$B:$K,7,FALSE)) * 100</f>
        <v>0.46367647058823525</v>
      </c>
      <c r="AN3070" s="72">
        <f>(SUMIFS('Banco de Indicadores Mun. (2)'!K:K,'Banco de Indicadores Mun. (2)'!B:B,'Banco de Indicadores - Mun. (1)'!B3070,'Banco de Indicadores Mun. (2)'!A:A,'Banco de Indicadores - Mun. (1)'!A3070) / VLOOKUP(D3070,'Dados Base'!$B:$K,10,FALSE)) * 100</f>
        <v>5.2165714285714291</v>
      </c>
      <c r="AO3070" s="24">
        <v>0</v>
      </c>
      <c r="AP3070" s="25">
        <v>0</v>
      </c>
      <c r="AQ3070" s="17">
        <v>0</v>
      </c>
      <c r="AR3070" s="24">
        <v>7.8</v>
      </c>
      <c r="AS3070" s="22">
        <v>75</v>
      </c>
      <c r="AT3070" s="22">
        <v>52.5</v>
      </c>
      <c r="AU3070" s="22">
        <v>47.250350521888144</v>
      </c>
      <c r="AV3070" s="22">
        <v>5.45</v>
      </c>
      <c r="AW3070" s="21">
        <v>2</v>
      </c>
      <c r="AX3070" s="21">
        <v>0</v>
      </c>
      <c r="AY3070" s="116">
        <v>0.24196528975089934</v>
      </c>
    </row>
    <row r="3071" spans="1:51" ht="15" x14ac:dyDescent="0.25">
      <c r="A3071" s="144">
        <v>2013</v>
      </c>
      <c r="B3071" s="77" t="s">
        <v>491</v>
      </c>
      <c r="C3071" s="78">
        <v>4</v>
      </c>
      <c r="D3071" s="77">
        <v>3543402</v>
      </c>
      <c r="E3071" s="78">
        <v>35434024</v>
      </c>
      <c r="F3071" s="78" t="str">
        <f t="shared" si="132"/>
        <v>354340242013</v>
      </c>
      <c r="G3071" s="96">
        <v>1.6488909377051719</v>
      </c>
      <c r="H3071" s="80">
        <f t="shared" si="131"/>
        <v>629855</v>
      </c>
      <c r="I3071" s="91">
        <v>628068</v>
      </c>
      <c r="J3071" s="97">
        <v>1787</v>
      </c>
      <c r="K3071" s="83">
        <f>(H3071)/VLOOKUP(D3071,'Dados Base'!$B:$K,6,FALSE)</f>
        <v>968.45641711641065</v>
      </c>
      <c r="L3071" s="88">
        <f t="shared" si="133"/>
        <v>99.716283906613427</v>
      </c>
      <c r="M3071" s="85" t="s">
        <v>702</v>
      </c>
      <c r="N3071" s="92">
        <v>0.8</v>
      </c>
      <c r="O3071" s="91">
        <v>208</v>
      </c>
      <c r="P3071" s="91" t="s">
        <v>691</v>
      </c>
      <c r="Q3071" s="91" t="s">
        <v>691</v>
      </c>
      <c r="R3071" s="91" t="s">
        <v>691</v>
      </c>
      <c r="S3071" s="91">
        <v>1426</v>
      </c>
      <c r="T3071" s="87" t="s">
        <v>691</v>
      </c>
      <c r="U3071" s="87">
        <v>9270</v>
      </c>
      <c r="V3071" s="87">
        <v>9131</v>
      </c>
      <c r="W3071" s="85" t="s">
        <v>691</v>
      </c>
      <c r="X3071" s="146">
        <v>2.5661604897916663</v>
      </c>
      <c r="Y3071" s="21">
        <v>712.48</v>
      </c>
      <c r="Z3071" s="147">
        <v>29697</v>
      </c>
      <c r="AA3071" s="147">
        <v>5279</v>
      </c>
      <c r="AB3071" s="21">
        <v>42</v>
      </c>
      <c r="AC3071" s="21">
        <v>1</v>
      </c>
      <c r="AD3071" s="153">
        <f>VLOOKUP(D3071,'Dados Base'!$B:$K,9,FALSE)*31536000/VLOOKUP($F3071,F:H,MATCH(H3070,F3070:AF3070,0),FALSE)</f>
        <v>488.16949932921068</v>
      </c>
      <c r="AE3071" s="153">
        <f>VLOOKUP(D3071,'Dados Base'!$B:$K,10,FALSE)*31536000/VLOOKUP($F3071,F:H,MATCH(H3070,F3070:AF3070,0),FALSE)</f>
        <v>50.56935326384643</v>
      </c>
      <c r="AF3071" s="148">
        <v>99.72</v>
      </c>
      <c r="AG3071" s="21">
        <v>99.72</v>
      </c>
      <c r="AH3071" s="148">
        <v>98.32</v>
      </c>
      <c r="AI3071" s="148">
        <v>25.05</v>
      </c>
      <c r="AJ3071" s="148">
        <v>100</v>
      </c>
      <c r="AK3071" s="72">
        <f>(SUMIFS('Banco de Indicadores Mun. (2)'!I:I,'Banco de Indicadores Mun. (2)'!B:B,'Banco de Indicadores - Mun. (1)'!B3071,'Banco de Indicadores Mun. (2)'!A:A,'Banco de Indicadores - Mun. (1)'!A3071) / VLOOKUP(D3071,'Dados Base'!$B:$K,8,FALSE)) * 100</f>
        <v>119.42712063492078</v>
      </c>
      <c r="AL3071" s="72">
        <f>(SUMIFS('Banco de Indicadores Mun. (2)'!I:I,'Banco de Indicadores Mun. (2)'!B:B,'Banco de Indicadores - Mun. (1)'!B3071,'Banco de Indicadores Mun. (2)'!A:A,'Banco de Indicadores - Mun. (1)'!A3071) / VLOOKUP(D3071,'Dados Base'!$B:$K,9,FALSE)) * 100</f>
        <v>38.584146666666705</v>
      </c>
      <c r="AM3071" s="72">
        <f>(SUMIFS('Banco de Indicadores Mun. (2)'!J:J,'Banco de Indicadores Mun. (2)'!B:B,'Banco de Indicadores - Mun. (1)'!B3071,'Banco de Indicadores Mun. (2)'!A:A,'Banco de Indicadores - Mun. (1)'!A3071) / VLOOKUP(D3071,'Dados Base'!$B:$K,7,FALSE)) * 100</f>
        <v>7.1794205607476567</v>
      </c>
      <c r="AN3071" s="72">
        <f>(SUMIFS('Banco de Indicadores Mun. (2)'!K:K,'Banco de Indicadores Mun. (2)'!B:B,'Banco de Indicadores - Mun. (1)'!B3071,'Banco de Indicadores Mun. (2)'!A:A,'Banco de Indicadores - Mun. (1)'!A3071) / VLOOKUP(D3071,'Dados Base'!$B:$K,10,FALSE)) * 100</f>
        <v>357.25888118811929</v>
      </c>
      <c r="AO3071" s="24">
        <v>0</v>
      </c>
      <c r="AP3071" s="25">
        <v>0</v>
      </c>
      <c r="AQ3071" s="17">
        <v>0</v>
      </c>
      <c r="AR3071" s="24">
        <v>10</v>
      </c>
      <c r="AS3071" s="22">
        <v>98</v>
      </c>
      <c r="AT3071" s="22">
        <v>95.060000000000016</v>
      </c>
      <c r="AU3071" s="22">
        <v>84.906793229643185</v>
      </c>
      <c r="AV3071" s="22">
        <v>9.93</v>
      </c>
      <c r="AW3071" s="21">
        <v>12</v>
      </c>
      <c r="AX3071" s="21">
        <v>1</v>
      </c>
      <c r="AY3071" s="116">
        <v>161.99500839959251</v>
      </c>
    </row>
    <row r="3072" spans="1:51" ht="15" x14ac:dyDescent="0.25">
      <c r="A3072" s="144">
        <v>2013</v>
      </c>
      <c r="B3072" s="77" t="s">
        <v>492</v>
      </c>
      <c r="C3072" s="78">
        <v>8</v>
      </c>
      <c r="D3072" s="77">
        <v>3543600</v>
      </c>
      <c r="E3072" s="78">
        <v>35436008</v>
      </c>
      <c r="F3072" s="78" t="str">
        <f t="shared" si="132"/>
        <v>354360082013</v>
      </c>
      <c r="G3072" s="96">
        <v>0.2055570037536425</v>
      </c>
      <c r="H3072" s="80">
        <f t="shared" si="131"/>
        <v>3444</v>
      </c>
      <c r="I3072" s="91">
        <v>3028</v>
      </c>
      <c r="J3072" s="97">
        <v>416</v>
      </c>
      <c r="K3072" s="83">
        <f>(H3072)/VLOOKUP(D3072,'Dados Base'!$B:$K,6,FALSE)</f>
        <v>20.072269495279169</v>
      </c>
      <c r="L3072" s="88">
        <f t="shared" si="133"/>
        <v>87.921022067363523</v>
      </c>
      <c r="M3072" s="85" t="s">
        <v>702</v>
      </c>
      <c r="N3072" s="92">
        <v>0.74</v>
      </c>
      <c r="O3072" s="91">
        <v>39</v>
      </c>
      <c r="P3072" s="91" t="s">
        <v>691</v>
      </c>
      <c r="Q3072" s="91" t="s">
        <v>691</v>
      </c>
      <c r="R3072" s="91" t="s">
        <v>691</v>
      </c>
      <c r="S3072" s="91">
        <v>5</v>
      </c>
      <c r="T3072" s="87" t="s">
        <v>691</v>
      </c>
      <c r="U3072" s="87">
        <v>27</v>
      </c>
      <c r="V3072" s="87">
        <v>33</v>
      </c>
      <c r="W3072" s="85" t="s">
        <v>691</v>
      </c>
      <c r="X3072" s="146">
        <v>7.0413656249999996E-3</v>
      </c>
      <c r="Y3072" s="21">
        <v>2.19</v>
      </c>
      <c r="Z3072" s="147">
        <v>145</v>
      </c>
      <c r="AA3072" s="147">
        <v>24</v>
      </c>
      <c r="AB3072" s="21">
        <v>0</v>
      </c>
      <c r="AC3072" s="21">
        <v>0</v>
      </c>
      <c r="AD3072" s="153">
        <f>VLOOKUP(D3072,'Dados Base'!$B:$K,9,FALSE)*31536000/VLOOKUP($F3072,F:H,MATCH(H3071,F3071:AF3071,0),FALSE)</f>
        <v>24448.64111498258</v>
      </c>
      <c r="AE3072" s="153">
        <f>VLOOKUP(D3072,'Dados Base'!$B:$K,10,FALSE)*31536000/VLOOKUP($F3072,F:H,MATCH(H3071,F3071:AF3071,0),FALSE)</f>
        <v>2930.1742160278741</v>
      </c>
      <c r="AF3072" s="148">
        <v>78.510000000000005</v>
      </c>
      <c r="AG3072" s="21">
        <v>87.55</v>
      </c>
      <c r="AH3072" s="148">
        <v>73.5</v>
      </c>
      <c r="AI3072" s="148">
        <v>15.88</v>
      </c>
      <c r="AJ3072" s="148">
        <v>89.7</v>
      </c>
      <c r="AK3072" s="72">
        <f>(SUMIFS('Banco de Indicadores Mun. (2)'!I:I,'Banco de Indicadores Mun. (2)'!B:B,'Banco de Indicadores - Mun. (1)'!B3072,'Banco de Indicadores Mun. (2)'!A:A,'Banco de Indicadores - Mun. (1)'!A3072) / VLOOKUP(D3072,'Dados Base'!$B:$K,8,FALSE)) * 100</f>
        <v>2.3813132530120487</v>
      </c>
      <c r="AL3072" s="72">
        <f>(SUMIFS('Banco de Indicadores Mun. (2)'!I:I,'Banco de Indicadores Mun. (2)'!B:B,'Banco de Indicadores - Mun. (1)'!B3072,'Banco de Indicadores Mun. (2)'!A:A,'Banco de Indicadores - Mun. (1)'!A3072) / VLOOKUP(D3072,'Dados Base'!$B:$K,9,FALSE)) * 100</f>
        <v>0.74025842696629229</v>
      </c>
      <c r="AM3072" s="72">
        <f>(SUMIFS('Banco de Indicadores Mun. (2)'!J:J,'Banco de Indicadores Mun. (2)'!B:B,'Banco de Indicadores - Mun. (1)'!B3072,'Banco de Indicadores Mun. (2)'!A:A,'Banco de Indicadores - Mun. (1)'!A3072) / VLOOKUP(D3072,'Dados Base'!$B:$K,7,FALSE)) * 100</f>
        <v>1.5370392156862744</v>
      </c>
      <c r="AN3072" s="72">
        <f>(SUMIFS('Banco de Indicadores Mun. (2)'!K:K,'Banco de Indicadores Mun. (2)'!B:B,'Banco de Indicadores - Mun. (1)'!B3072,'Banco de Indicadores Mun. (2)'!A:A,'Banco de Indicadores - Mun. (1)'!A3072) / VLOOKUP(D3072,'Dados Base'!$B:$K,10,FALSE)) * 100</f>
        <v>3.726875000000001</v>
      </c>
      <c r="AO3072" s="24">
        <v>0</v>
      </c>
      <c r="AP3072" s="25">
        <v>0</v>
      </c>
      <c r="AQ3072" s="17">
        <v>0</v>
      </c>
      <c r="AR3072" s="24">
        <v>8.6999999999999993</v>
      </c>
      <c r="AS3072" s="22">
        <v>100</v>
      </c>
      <c r="AT3072" s="22">
        <v>100</v>
      </c>
      <c r="AU3072" s="22">
        <v>85.798816568047343</v>
      </c>
      <c r="AV3072" s="22">
        <v>10</v>
      </c>
      <c r="AW3072" s="21">
        <v>0</v>
      </c>
      <c r="AX3072" s="21">
        <v>0</v>
      </c>
      <c r="AY3072" s="116">
        <v>167.04937238872023</v>
      </c>
    </row>
    <row r="3073" spans="1:51" ht="15" x14ac:dyDescent="0.25">
      <c r="A3073" s="144">
        <v>2013</v>
      </c>
      <c r="B3073" s="77" t="s">
        <v>493</v>
      </c>
      <c r="C3073" s="78">
        <v>9</v>
      </c>
      <c r="D3073" s="77">
        <v>3543709</v>
      </c>
      <c r="E3073" s="78">
        <v>35437099</v>
      </c>
      <c r="F3073" s="78" t="str">
        <f t="shared" si="132"/>
        <v>354370992013</v>
      </c>
      <c r="G3073" s="96">
        <v>3.8420947751616197E-2</v>
      </c>
      <c r="H3073" s="80">
        <f t="shared" si="131"/>
        <v>10433</v>
      </c>
      <c r="I3073" s="91">
        <v>8515</v>
      </c>
      <c r="J3073" s="97">
        <v>1918</v>
      </c>
      <c r="K3073" s="83">
        <f>(H3073)/VLOOKUP(D3073,'Dados Base'!$B:$K,6,FALSE)</f>
        <v>33.287601301767594</v>
      </c>
      <c r="L3073" s="88">
        <f t="shared" si="133"/>
        <v>81.616026071120487</v>
      </c>
      <c r="M3073" s="85" t="s">
        <v>702</v>
      </c>
      <c r="N3073" s="92">
        <v>0.73399999999999999</v>
      </c>
      <c r="O3073" s="91">
        <v>42</v>
      </c>
      <c r="P3073" s="91" t="s">
        <v>691</v>
      </c>
      <c r="Q3073" s="91" t="s">
        <v>691</v>
      </c>
      <c r="R3073" s="91" t="s">
        <v>691</v>
      </c>
      <c r="S3073" s="91">
        <v>38</v>
      </c>
      <c r="T3073" s="87" t="s">
        <v>691</v>
      </c>
      <c r="U3073" s="87">
        <v>65</v>
      </c>
      <c r="V3073" s="87">
        <v>72</v>
      </c>
      <c r="W3073" s="85" t="s">
        <v>691</v>
      </c>
      <c r="X3073" s="146">
        <v>2.13713484375E-2</v>
      </c>
      <c r="Y3073" s="21">
        <v>6.12</v>
      </c>
      <c r="Z3073" s="147">
        <v>45</v>
      </c>
      <c r="AA3073" s="147">
        <v>427</v>
      </c>
      <c r="AB3073" s="21">
        <v>1</v>
      </c>
      <c r="AC3073" s="21">
        <v>0</v>
      </c>
      <c r="AD3073" s="153">
        <f>VLOOKUP(D3073,'Dados Base'!$B:$K,9,FALSE)*31536000/VLOOKUP($F3073,F:H,MATCH(H3072,F3072:AF3072,0),FALSE)</f>
        <v>12816.317454231765</v>
      </c>
      <c r="AE3073" s="153">
        <f>VLOOKUP(D3073,'Dados Base'!$B:$K,10,FALSE)*31536000/VLOOKUP($F3073,F:H,MATCH(H3072,F3072:AF3072,0),FALSE)</f>
        <v>1511.3581903575193</v>
      </c>
      <c r="AF3073" s="148">
        <v>78.66</v>
      </c>
      <c r="AG3073" s="21">
        <v>100</v>
      </c>
      <c r="AH3073" s="148">
        <v>78.569999999999993</v>
      </c>
      <c r="AI3073" s="148">
        <v>47.17</v>
      </c>
      <c r="AJ3073" s="148">
        <v>96.71</v>
      </c>
      <c r="AK3073" s="72">
        <f>(SUMIFS('Banco de Indicadores Mun. (2)'!I:I,'Banco de Indicadores Mun. (2)'!B:B,'Banco de Indicadores - Mun. (1)'!B3073,'Banco de Indicadores Mun. (2)'!A:A,'Banco de Indicadores - Mun. (1)'!A3073) / VLOOKUP(D3073,'Dados Base'!$B:$K,8,FALSE)) * 100</f>
        <v>18.230444444444441</v>
      </c>
      <c r="AL3073" s="72">
        <f>(SUMIFS('Banco de Indicadores Mun. (2)'!I:I,'Banco de Indicadores Mun. (2)'!B:B,'Banco de Indicadores - Mun. (1)'!B3073,'Banco de Indicadores Mun. (2)'!A:A,'Banco de Indicadores - Mun. (1)'!A3073) / VLOOKUP(D3073,'Dados Base'!$B:$K,9,FALSE)) * 100</f>
        <v>6.5784386792452816</v>
      </c>
      <c r="AM3073" s="72">
        <f>(SUMIFS('Banco de Indicadores Mun. (2)'!J:J,'Banco de Indicadores Mun. (2)'!B:B,'Banco de Indicadores - Mun. (1)'!B3073,'Banco de Indicadores Mun. (2)'!A:A,'Banco de Indicadores - Mun. (1)'!A3073) / VLOOKUP(D3073,'Dados Base'!$B:$K,7,FALSE)) * 100</f>
        <v>10.139330097087377</v>
      </c>
      <c r="AN3073" s="72">
        <f>(SUMIFS('Banco de Indicadores Mun. (2)'!K:K,'Banco de Indicadores Mun. (2)'!B:B,'Banco de Indicadores - Mun. (1)'!B3073,'Banco de Indicadores Mun. (2)'!A:A,'Banco de Indicadores - Mun. (1)'!A3073) / VLOOKUP(D3073,'Dados Base'!$B:$K,10,FALSE)) * 100</f>
        <v>34.898139999999991</v>
      </c>
      <c r="AO3073" s="24">
        <v>0</v>
      </c>
      <c r="AP3073" s="25">
        <v>0</v>
      </c>
      <c r="AQ3073" s="17">
        <v>0</v>
      </c>
      <c r="AR3073" s="24">
        <v>10</v>
      </c>
      <c r="AS3073" s="22">
        <v>100</v>
      </c>
      <c r="AT3073" s="22">
        <v>12</v>
      </c>
      <c r="AU3073" s="22">
        <v>9.5338983050847457</v>
      </c>
      <c r="AV3073" s="22">
        <v>2.2999999999999998</v>
      </c>
      <c r="AW3073" s="21">
        <v>0</v>
      </c>
      <c r="AX3073" s="21">
        <v>0</v>
      </c>
      <c r="AY3073" s="116">
        <v>9.5256911435010441</v>
      </c>
    </row>
    <row r="3074" spans="1:51" ht="15" x14ac:dyDescent="0.25">
      <c r="A3074" s="144">
        <v>2013</v>
      </c>
      <c r="B3074" s="77" t="s">
        <v>494</v>
      </c>
      <c r="C3074" s="78">
        <v>20</v>
      </c>
      <c r="D3074" s="77">
        <v>3543808</v>
      </c>
      <c r="E3074" s="78">
        <v>354380820</v>
      </c>
      <c r="F3074" s="78" t="str">
        <f t="shared" si="132"/>
        <v>3543808202013</v>
      </c>
      <c r="G3074" s="96">
        <v>-0.28838684832229733</v>
      </c>
      <c r="H3074" s="80">
        <f t="shared" ref="H3074:H3137" si="134">SUM(I3074:J3074)</f>
        <v>9863</v>
      </c>
      <c r="I3074" s="91">
        <v>8751</v>
      </c>
      <c r="J3074" s="97">
        <v>1112</v>
      </c>
      <c r="K3074" s="83">
        <f>(H3074)/VLOOKUP(D3074,'Dados Base'!$B:$K,6,FALSE)</f>
        <v>27.511854951185494</v>
      </c>
      <c r="L3074" s="88">
        <f t="shared" si="133"/>
        <v>88.7255398965832</v>
      </c>
      <c r="M3074" s="85" t="s">
        <v>702</v>
      </c>
      <c r="N3074" s="92">
        <v>0.72299999999999998</v>
      </c>
      <c r="O3074" s="91">
        <v>85</v>
      </c>
      <c r="P3074" s="91" t="s">
        <v>691</v>
      </c>
      <c r="Q3074" s="91" t="s">
        <v>691</v>
      </c>
      <c r="R3074" s="91" t="s">
        <v>691</v>
      </c>
      <c r="S3074" s="91">
        <v>14</v>
      </c>
      <c r="T3074" s="87" t="s">
        <v>691</v>
      </c>
      <c r="U3074" s="87">
        <v>87</v>
      </c>
      <c r="V3074" s="87">
        <v>70</v>
      </c>
      <c r="W3074" s="85" t="s">
        <v>691</v>
      </c>
      <c r="X3074" s="146">
        <v>2.0265315604068093E-2</v>
      </c>
      <c r="Y3074" s="21">
        <v>6.19</v>
      </c>
      <c r="Z3074" s="147">
        <v>420</v>
      </c>
      <c r="AA3074" s="147">
        <v>57</v>
      </c>
      <c r="AB3074" s="21">
        <v>1</v>
      </c>
      <c r="AC3074" s="21">
        <v>0</v>
      </c>
      <c r="AD3074" s="153">
        <f>VLOOKUP(D3074,'Dados Base'!$B:$K,9,FALSE)*31536000/VLOOKUP($F3074,F:H,MATCH(H3073,F3073:AF3073,0),FALSE)</f>
        <v>8249.3034573659133</v>
      </c>
      <c r="AE3074" s="153">
        <f>VLOOKUP(D3074,'Dados Base'!$B:$K,10,FALSE)*31536000/VLOOKUP($F3074,F:H,MATCH(H3073,F3073:AF3073,0),FALSE)</f>
        <v>1023.1694210686405</v>
      </c>
      <c r="AF3074" s="148" t="s">
        <v>692</v>
      </c>
      <c r="AG3074" s="21">
        <v>86.92</v>
      </c>
      <c r="AH3074" s="148" t="s">
        <v>692</v>
      </c>
      <c r="AI3074" s="148" t="s">
        <v>692</v>
      </c>
      <c r="AJ3074" s="148" t="s">
        <v>692</v>
      </c>
      <c r="AK3074" s="72">
        <f>(SUMIFS('Banco de Indicadores Mun. (2)'!I:I,'Banco de Indicadores Mun. (2)'!B:B,'Banco de Indicadores - Mun. (1)'!B3074,'Banco de Indicadores Mun. (2)'!A:A,'Banco de Indicadores - Mun. (1)'!A3074) / VLOOKUP(D3074,'Dados Base'!$B:$K,8,FALSE)) * 100</f>
        <v>0.9456822429906544</v>
      </c>
      <c r="AL3074" s="72">
        <f>(SUMIFS('Banco de Indicadores Mun. (2)'!I:I,'Banco de Indicadores Mun. (2)'!B:B,'Banco de Indicadores - Mun. (1)'!B3074,'Banco de Indicadores Mun. (2)'!A:A,'Banco de Indicadores - Mun. (1)'!A3074) / VLOOKUP(D3074,'Dados Base'!$B:$K,9,FALSE)) * 100</f>
        <v>0.39220155038759696</v>
      </c>
      <c r="AM3074" s="72">
        <f>(SUMIFS('Banco de Indicadores Mun. (2)'!J:J,'Banco de Indicadores Mun. (2)'!B:B,'Banco de Indicadores - Mun. (1)'!B3074,'Banco de Indicadores Mun. (2)'!A:A,'Banco de Indicadores - Mun. (1)'!A3074) / VLOOKUP(D3074,'Dados Base'!$B:$K,7,FALSE)) * 100</f>
        <v>1.2088933333333336</v>
      </c>
      <c r="AN3074" s="72">
        <f>(SUMIFS('Banco de Indicadores Mun. (2)'!K:K,'Banco de Indicadores Mun. (2)'!B:B,'Banco de Indicadores - Mun. (1)'!B3074,'Banco de Indicadores Mun. (2)'!A:A,'Banco de Indicadores - Mun. (1)'!A3074) / VLOOKUP(D3074,'Dados Base'!$B:$K,10,FALSE)) * 100</f>
        <v>0.32878124999999997</v>
      </c>
      <c r="AO3074" s="24">
        <v>0</v>
      </c>
      <c r="AP3074" s="25">
        <v>0</v>
      </c>
      <c r="AQ3074" s="17">
        <v>0</v>
      </c>
      <c r="AR3074" s="24">
        <v>7.7</v>
      </c>
      <c r="AS3074" s="22">
        <v>100</v>
      </c>
      <c r="AT3074" s="22">
        <v>100</v>
      </c>
      <c r="AU3074" s="22">
        <v>88.050314465408803</v>
      </c>
      <c r="AV3074" s="22">
        <v>9.8000000000000007</v>
      </c>
      <c r="AW3074" s="21">
        <v>0</v>
      </c>
      <c r="AX3074" s="21">
        <v>0</v>
      </c>
      <c r="AY3074" s="116">
        <v>3.3122251974285364</v>
      </c>
    </row>
    <row r="3075" spans="1:51" ht="15" x14ac:dyDescent="0.25">
      <c r="A3075" s="144">
        <v>2013</v>
      </c>
      <c r="B3075" s="77" t="s">
        <v>495</v>
      </c>
      <c r="C3075" s="78">
        <v>5</v>
      </c>
      <c r="D3075" s="77">
        <v>3543907</v>
      </c>
      <c r="E3075" s="78">
        <v>35439075</v>
      </c>
      <c r="F3075" s="78" t="str">
        <f t="shared" ref="F3075:F3138" si="135">CONCATENATE(E3075,A3075)</f>
        <v>354390752013</v>
      </c>
      <c r="G3075" s="96">
        <v>0.96022424917687754</v>
      </c>
      <c r="H3075" s="80">
        <f t="shared" si="134"/>
        <v>190849</v>
      </c>
      <c r="I3075" s="91">
        <v>186370</v>
      </c>
      <c r="J3075" s="97">
        <v>4479</v>
      </c>
      <c r="K3075" s="83">
        <f>(H3075)/VLOOKUP(D3075,'Dados Base'!$B:$K,6,FALSE)</f>
        <v>383.22322844922792</v>
      </c>
      <c r="L3075" s="88">
        <f t="shared" si="133"/>
        <v>97.653118433945167</v>
      </c>
      <c r="M3075" s="85" t="s">
        <v>702</v>
      </c>
      <c r="N3075" s="92">
        <v>0.80300000000000005</v>
      </c>
      <c r="O3075" s="91">
        <v>194</v>
      </c>
      <c r="P3075" s="91" t="s">
        <v>691</v>
      </c>
      <c r="Q3075" s="91" t="s">
        <v>691</v>
      </c>
      <c r="R3075" s="91" t="s">
        <v>691</v>
      </c>
      <c r="S3075" s="91">
        <v>619</v>
      </c>
      <c r="T3075" s="87" t="s">
        <v>691</v>
      </c>
      <c r="U3075" s="87">
        <v>1998</v>
      </c>
      <c r="V3075" s="87">
        <v>1903</v>
      </c>
      <c r="W3075" s="85" t="s">
        <v>691</v>
      </c>
      <c r="X3075" s="146">
        <v>0.66487903935185189</v>
      </c>
      <c r="Y3075" s="21">
        <v>172.83</v>
      </c>
      <c r="Z3075" s="147">
        <v>5361</v>
      </c>
      <c r="AA3075" s="147">
        <v>5009</v>
      </c>
      <c r="AB3075" s="21">
        <v>25</v>
      </c>
      <c r="AC3075" s="21">
        <v>0</v>
      </c>
      <c r="AD3075" s="153">
        <f>VLOOKUP(D3075,'Dados Base'!$B:$K,9,FALSE)*31536000/VLOOKUP($F3075,F:H,MATCH(H3074,F3074:AF3074,0),FALSE)</f>
        <v>1006.3151496733019</v>
      </c>
      <c r="AE3075" s="153">
        <f>VLOOKUP(D3075,'Dados Base'!$B:$K,10,FALSE)*31536000/VLOOKUP($F3075,F:H,MATCH(H3074,F3074:AF3074,0),FALSE)</f>
        <v>132.19246629534339</v>
      </c>
      <c r="AF3075" s="148">
        <v>100</v>
      </c>
      <c r="AG3075" s="21">
        <v>100</v>
      </c>
      <c r="AH3075" s="148">
        <v>100</v>
      </c>
      <c r="AI3075" s="148">
        <v>41.83</v>
      </c>
      <c r="AJ3075" s="148">
        <v>100</v>
      </c>
      <c r="AK3075" s="72">
        <f>(SUMIFS('Banco de Indicadores Mun. (2)'!I:I,'Banco de Indicadores Mun. (2)'!B:B,'Banco de Indicadores - Mun. (1)'!B3075,'Banco de Indicadores Mun. (2)'!A:A,'Banco de Indicadores - Mun. (1)'!A3075) / VLOOKUP(D3075,'Dados Base'!$B:$K,8,FALSE)) * 100</f>
        <v>49.60599999999998</v>
      </c>
      <c r="AL3075" s="72">
        <f>(SUMIFS('Banco de Indicadores Mun. (2)'!I:I,'Banco de Indicadores Mun. (2)'!B:B,'Banco de Indicadores - Mun. (1)'!B3075,'Banco de Indicadores Mun. (2)'!A:A,'Banco de Indicadores - Mun. (1)'!A3075) / VLOOKUP(D3075,'Dados Base'!$B:$K,9,FALSE)) * 100</f>
        <v>18.734614121510667</v>
      </c>
      <c r="AM3075" s="72">
        <f>(SUMIFS('Banco de Indicadores Mun. (2)'!J:J,'Banco de Indicadores Mun. (2)'!B:B,'Banco de Indicadores - Mun. (1)'!B3075,'Banco de Indicadores Mun. (2)'!A:A,'Banco de Indicadores - Mun. (1)'!A3075) / VLOOKUP(D3075,'Dados Base'!$B:$K,7,FALSE)) * 100</f>
        <v>69.755259999999979</v>
      </c>
      <c r="AN3075" s="72">
        <f>(SUMIFS('Banco de Indicadores Mun. (2)'!K:K,'Banco de Indicadores Mun. (2)'!B:B,'Banco de Indicadores - Mun. (1)'!B3075,'Banco de Indicadores Mun. (2)'!A:A,'Banco de Indicadores - Mun. (1)'!A3075) / VLOOKUP(D3075,'Dados Base'!$B:$K,10,FALSE)) * 100</f>
        <v>11.826137499999993</v>
      </c>
      <c r="AO3075" s="24">
        <v>2</v>
      </c>
      <c r="AP3075" s="25">
        <v>0</v>
      </c>
      <c r="AQ3075" s="17">
        <v>0</v>
      </c>
      <c r="AR3075" s="24">
        <v>8.4</v>
      </c>
      <c r="AS3075" s="22">
        <v>99.5</v>
      </c>
      <c r="AT3075" s="22">
        <v>54.725000000000001</v>
      </c>
      <c r="AU3075" s="22">
        <v>51.697203471552555</v>
      </c>
      <c r="AV3075" s="22">
        <v>6.18</v>
      </c>
      <c r="AW3075" s="21">
        <v>1</v>
      </c>
      <c r="AX3075" s="21">
        <v>0</v>
      </c>
      <c r="AY3075" s="116">
        <v>143.29011540101101</v>
      </c>
    </row>
    <row r="3076" spans="1:51" ht="15" x14ac:dyDescent="0.25">
      <c r="A3076" s="144">
        <v>2013</v>
      </c>
      <c r="B3076" s="77" t="s">
        <v>496</v>
      </c>
      <c r="C3076" s="78">
        <v>5</v>
      </c>
      <c r="D3076" s="77">
        <v>3544004</v>
      </c>
      <c r="E3076" s="78">
        <v>35440045</v>
      </c>
      <c r="F3076" s="78" t="str">
        <f t="shared" si="135"/>
        <v>354400452013</v>
      </c>
      <c r="G3076" s="96">
        <v>2.1040228262090066</v>
      </c>
      <c r="H3076" s="80">
        <f t="shared" si="134"/>
        <v>31042</v>
      </c>
      <c r="I3076" s="91">
        <v>30193</v>
      </c>
      <c r="J3076" s="97">
        <v>849</v>
      </c>
      <c r="K3076" s="83">
        <f>(H3076)/VLOOKUP(D3076,'Dados Base'!$B:$K,6,FALSE)</f>
        <v>136.78505331805763</v>
      </c>
      <c r="L3076" s="88">
        <f t="shared" si="133"/>
        <v>97.264995812125505</v>
      </c>
      <c r="M3076" s="85" t="s">
        <v>702</v>
      </c>
      <c r="N3076" s="92">
        <v>0.75900000000000001</v>
      </c>
      <c r="O3076" s="91">
        <v>44</v>
      </c>
      <c r="P3076" s="91" t="s">
        <v>691</v>
      </c>
      <c r="Q3076" s="91" t="s">
        <v>691</v>
      </c>
      <c r="R3076" s="91" t="s">
        <v>691</v>
      </c>
      <c r="S3076" s="91">
        <v>78</v>
      </c>
      <c r="T3076" s="87" t="s">
        <v>691</v>
      </c>
      <c r="U3076" s="87">
        <v>210</v>
      </c>
      <c r="V3076" s="87">
        <v>239</v>
      </c>
      <c r="W3076" s="85" t="s">
        <v>691</v>
      </c>
      <c r="X3076" s="146">
        <v>8.9369846143518519E-2</v>
      </c>
      <c r="Y3076" s="21">
        <v>24.77</v>
      </c>
      <c r="Z3076" s="147">
        <v>0</v>
      </c>
      <c r="AA3076" s="147">
        <v>1672</v>
      </c>
      <c r="AB3076" s="21">
        <v>1</v>
      </c>
      <c r="AC3076" s="21">
        <v>0</v>
      </c>
      <c r="AD3076" s="153">
        <f>VLOOKUP(D3076,'Dados Base'!$B:$K,9,FALSE)*31536000/VLOOKUP($F3076,F:H,MATCH(H3075,F3075:AF3075,0),FALSE)</f>
        <v>2844.5589846015077</v>
      </c>
      <c r="AE3076" s="153">
        <f>VLOOKUP(D3076,'Dados Base'!$B:$K,10,FALSE)*31536000/VLOOKUP($F3076,F:H,MATCH(H3075,F3075:AF3075,0),FALSE)</f>
        <v>375.8881515366279</v>
      </c>
      <c r="AF3076" s="148">
        <v>94.58</v>
      </c>
      <c r="AG3076" s="21" t="s">
        <v>692</v>
      </c>
      <c r="AH3076" s="148">
        <v>94.58</v>
      </c>
      <c r="AI3076" s="148">
        <v>57.29</v>
      </c>
      <c r="AJ3076" s="148">
        <v>97.69</v>
      </c>
      <c r="AK3076" s="72">
        <f>(SUMIFS('Banco de Indicadores Mun. (2)'!I:I,'Banco de Indicadores Mun. (2)'!B:B,'Banco de Indicadores - Mun. (1)'!B3076,'Banco de Indicadores Mun. (2)'!A:A,'Banco de Indicadores - Mun. (1)'!A3076) / VLOOKUP(D3076,'Dados Base'!$B:$K,8,FALSE)) * 100</f>
        <v>19.6153679245283</v>
      </c>
      <c r="AL3076" s="72">
        <f>(SUMIFS('Banco de Indicadores Mun. (2)'!I:I,'Banco de Indicadores Mun. (2)'!B:B,'Banco de Indicadores - Mun. (1)'!B3076,'Banco de Indicadores Mun. (2)'!A:A,'Banco de Indicadores - Mun. (1)'!A3076) / VLOOKUP(D3076,'Dados Base'!$B:$K,9,FALSE)) * 100</f>
        <v>7.4258178571428566</v>
      </c>
      <c r="AM3076" s="72">
        <f>(SUMIFS('Banco de Indicadores Mun. (2)'!J:J,'Banco de Indicadores Mun. (2)'!B:B,'Banco de Indicadores - Mun. (1)'!B3076,'Banco de Indicadores Mun. (2)'!A:A,'Banco de Indicadores - Mun. (1)'!A3076) / VLOOKUP(D3076,'Dados Base'!$B:$K,7,FALSE)) * 100</f>
        <v>28.08697101449275</v>
      </c>
      <c r="AN3076" s="72">
        <f>(SUMIFS('Banco de Indicadores Mun. (2)'!K:K,'Banco de Indicadores Mun. (2)'!B:B,'Banco de Indicadores - Mun. (1)'!B3076,'Banco de Indicadores Mun. (2)'!A:A,'Banco de Indicadores - Mun. (1)'!A3076) / VLOOKUP(D3076,'Dados Base'!$B:$K,10,FALSE)) * 100</f>
        <v>3.8169729729729722</v>
      </c>
      <c r="AO3076" s="24">
        <v>0</v>
      </c>
      <c r="AP3076" s="25">
        <v>0</v>
      </c>
      <c r="AQ3076" s="17">
        <v>0</v>
      </c>
      <c r="AR3076" s="24">
        <v>8</v>
      </c>
      <c r="AS3076" s="22">
        <v>99</v>
      </c>
      <c r="AT3076" s="22">
        <v>0</v>
      </c>
      <c r="AU3076" s="22">
        <v>0</v>
      </c>
      <c r="AV3076" s="22">
        <v>1.49</v>
      </c>
      <c r="AW3076" s="21">
        <v>0</v>
      </c>
      <c r="AX3076" s="21">
        <v>0</v>
      </c>
      <c r="AY3076" s="116">
        <v>74.635037452697645</v>
      </c>
    </row>
    <row r="3077" spans="1:51" ht="15" x14ac:dyDescent="0.25">
      <c r="A3077" s="144">
        <v>2013</v>
      </c>
      <c r="B3077" s="77" t="s">
        <v>497</v>
      </c>
      <c r="C3077" s="78">
        <v>6</v>
      </c>
      <c r="D3077" s="77">
        <v>3544103</v>
      </c>
      <c r="E3077" s="78">
        <v>35441036</v>
      </c>
      <c r="F3077" s="78" t="str">
        <f t="shared" si="135"/>
        <v>354410362013</v>
      </c>
      <c r="G3077" s="96">
        <v>1.5480077637667344</v>
      </c>
      <c r="H3077" s="80">
        <f t="shared" si="134"/>
        <v>45710</v>
      </c>
      <c r="I3077" s="91">
        <v>45710</v>
      </c>
      <c r="J3077" s="97">
        <v>0</v>
      </c>
      <c r="K3077" s="83">
        <f>(H3077)/VLOOKUP(D3077,'Dados Base'!$B:$K,6,FALSE)</f>
        <v>1246.5230433596946</v>
      </c>
      <c r="L3077" s="88">
        <f t="shared" si="133"/>
        <v>100</v>
      </c>
      <c r="M3077" s="85" t="s">
        <v>702</v>
      </c>
      <c r="N3077" s="92">
        <v>0.749</v>
      </c>
      <c r="O3077" s="91">
        <v>3</v>
      </c>
      <c r="P3077" s="91" t="s">
        <v>691</v>
      </c>
      <c r="Q3077" s="91" t="s">
        <v>691</v>
      </c>
      <c r="R3077" s="91" t="s">
        <v>691</v>
      </c>
      <c r="S3077" s="91">
        <v>25</v>
      </c>
      <c r="T3077" s="87" t="s">
        <v>691</v>
      </c>
      <c r="U3077" s="87">
        <v>124</v>
      </c>
      <c r="V3077" s="87">
        <v>175</v>
      </c>
      <c r="W3077" s="85" t="s">
        <v>691</v>
      </c>
      <c r="X3077" s="146">
        <v>0.11214715717592591</v>
      </c>
      <c r="Y3077" s="21">
        <v>37.71</v>
      </c>
      <c r="Z3077" s="147">
        <v>928</v>
      </c>
      <c r="AA3077" s="147">
        <v>1618</v>
      </c>
      <c r="AB3077" s="21">
        <v>2</v>
      </c>
      <c r="AC3077" s="21">
        <v>0</v>
      </c>
      <c r="AD3077" s="153">
        <f>VLOOKUP(D3077,'Dados Base'!$B:$K,9,FALSE)*31536000/VLOOKUP($F3077,F:H,MATCH(H3076,F3076:AF3076,0),FALSE)</f>
        <v>372.55392693064977</v>
      </c>
      <c r="AE3077" s="153">
        <f>VLOOKUP(D3077,'Dados Base'!$B:$K,10,FALSE)*31536000/VLOOKUP($F3077,F:H,MATCH(H3076,F3076:AF3076,0),FALSE)</f>
        <v>55.193174360096272</v>
      </c>
      <c r="AF3077" s="148">
        <v>80.599999999999994</v>
      </c>
      <c r="AG3077" s="21" t="s">
        <v>692</v>
      </c>
      <c r="AH3077" s="148">
        <v>46.81</v>
      </c>
      <c r="AI3077" s="148">
        <v>15.83</v>
      </c>
      <c r="AJ3077" s="148">
        <v>80.599999999999994</v>
      </c>
      <c r="AK3077" s="72">
        <f>(SUMIFS('Banco de Indicadores Mun. (2)'!I:I,'Banco de Indicadores Mun. (2)'!B:B,'Banco de Indicadores - Mun. (1)'!B3077,'Banco de Indicadores Mun. (2)'!A:A,'Banco de Indicadores - Mun. (1)'!A3077) / VLOOKUP(D3077,'Dados Base'!$B:$K,8,FALSE)) * 100</f>
        <v>51.079299999999996</v>
      </c>
      <c r="AL3077" s="72">
        <f>(SUMIFS('Banco de Indicadores Mun. (2)'!I:I,'Banco de Indicadores Mun. (2)'!B:B,'Banco de Indicadores - Mun. (1)'!B3077,'Banco de Indicadores Mun. (2)'!A:A,'Banco de Indicadores - Mun. (1)'!A3077) / VLOOKUP(D3077,'Dados Base'!$B:$K,9,FALSE)) * 100</f>
        <v>18.918259259259258</v>
      </c>
      <c r="AM3077" s="72">
        <f>(SUMIFS('Banco de Indicadores Mun. (2)'!J:J,'Banco de Indicadores Mun. (2)'!B:B,'Banco de Indicadores - Mun. (1)'!B3077,'Banco de Indicadores Mun. (2)'!A:A,'Banco de Indicadores - Mun. (1)'!A3077) / VLOOKUP(D3077,'Dados Base'!$B:$K,7,FALSE)) * 100</f>
        <v>83.376750000000015</v>
      </c>
      <c r="AN3077" s="72">
        <f>(SUMIFS('Banco de Indicadores Mun. (2)'!K:K,'Banco de Indicadores Mun. (2)'!B:B,'Banco de Indicadores - Mun. (1)'!B3077,'Banco de Indicadores Mun. (2)'!A:A,'Banco de Indicadores - Mun. (1)'!A3077) / VLOOKUP(D3077,'Dados Base'!$B:$K,10,FALSE)) * 100</f>
        <v>2.6331249999999993</v>
      </c>
      <c r="AO3077" s="24">
        <v>0</v>
      </c>
      <c r="AP3077" s="25">
        <v>0</v>
      </c>
      <c r="AQ3077" s="17">
        <v>0</v>
      </c>
      <c r="AR3077" s="24">
        <v>7.8</v>
      </c>
      <c r="AS3077" s="22">
        <v>50</v>
      </c>
      <c r="AT3077" s="22">
        <v>42.5</v>
      </c>
      <c r="AU3077" s="22">
        <v>36.449332285938731</v>
      </c>
      <c r="AV3077" s="22">
        <v>4.3899999999999997</v>
      </c>
      <c r="AW3077" s="21">
        <v>0</v>
      </c>
      <c r="AX3077" s="21">
        <v>0</v>
      </c>
      <c r="AY3077" s="116">
        <v>88.481468949884018</v>
      </c>
    </row>
    <row r="3078" spans="1:51" ht="15" x14ac:dyDescent="0.25">
      <c r="A3078" s="144">
        <v>2013</v>
      </c>
      <c r="B3078" s="77" t="s">
        <v>498</v>
      </c>
      <c r="C3078" s="78">
        <v>15</v>
      </c>
      <c r="D3078" s="77">
        <v>3544202</v>
      </c>
      <c r="E3078" s="78">
        <v>354420215</v>
      </c>
      <c r="F3078" s="78" t="str">
        <f t="shared" si="135"/>
        <v>3544202152013</v>
      </c>
      <c r="G3078" s="96">
        <v>1.7462910414906885</v>
      </c>
      <c r="H3078" s="80">
        <f t="shared" si="134"/>
        <v>10820</v>
      </c>
      <c r="I3078" s="91">
        <v>8560</v>
      </c>
      <c r="J3078" s="97">
        <v>2260</v>
      </c>
      <c r="K3078" s="83">
        <f>(H3078)/VLOOKUP(D3078,'Dados Base'!$B:$K,6,FALSE)</f>
        <v>17.156085495021248</v>
      </c>
      <c r="L3078" s="88">
        <f t="shared" si="133"/>
        <v>79.112754158964876</v>
      </c>
      <c r="M3078" s="85" t="s">
        <v>702</v>
      </c>
      <c r="N3078" s="92">
        <v>0.70299999999999996</v>
      </c>
      <c r="O3078" s="91">
        <v>107</v>
      </c>
      <c r="P3078" s="91" t="s">
        <v>691</v>
      </c>
      <c r="Q3078" s="91" t="s">
        <v>691</v>
      </c>
      <c r="R3078" s="91" t="s">
        <v>691</v>
      </c>
      <c r="S3078" s="91">
        <v>8</v>
      </c>
      <c r="T3078" s="87" t="s">
        <v>691</v>
      </c>
      <c r="U3078" s="87">
        <v>63</v>
      </c>
      <c r="V3078" s="87">
        <v>35</v>
      </c>
      <c r="W3078" s="85" t="s">
        <v>691</v>
      </c>
      <c r="X3078" s="146">
        <v>2.4590140625E-2</v>
      </c>
      <c r="Y3078" s="21">
        <v>6.33</v>
      </c>
      <c r="Z3078" s="147">
        <v>452</v>
      </c>
      <c r="AA3078" s="147">
        <v>36</v>
      </c>
      <c r="AB3078" s="21">
        <v>2</v>
      </c>
      <c r="AC3078" s="21">
        <v>0</v>
      </c>
      <c r="AD3078" s="153">
        <f>VLOOKUP(D3078,'Dados Base'!$B:$K,9,FALSE)*31536000/VLOOKUP($F3078,F:H,MATCH(H3077,F3077:AF3077,0),FALSE)</f>
        <v>14135.822550831794</v>
      </c>
      <c r="AE3078" s="153">
        <f>VLOOKUP(D3078,'Dados Base'!$B:$K,10,FALSE)*31536000/VLOOKUP($F3078,F:H,MATCH(H3077,F3077:AF3077,0),FALSE)</f>
        <v>1515.5933456561922</v>
      </c>
      <c r="AF3078" s="148">
        <v>87.27</v>
      </c>
      <c r="AG3078" s="21">
        <v>79.11</v>
      </c>
      <c r="AH3078" s="148">
        <v>86.06</v>
      </c>
      <c r="AI3078" s="148">
        <v>12.75</v>
      </c>
      <c r="AJ3078" s="148">
        <v>100</v>
      </c>
      <c r="AK3078" s="72">
        <f>(SUMIFS('Banco de Indicadores Mun. (2)'!I:I,'Banco de Indicadores Mun. (2)'!B:B,'Banco de Indicadores - Mun. (1)'!B3078,'Banco de Indicadores Mun. (2)'!A:A,'Banco de Indicadores - Mun. (1)'!A3078) / VLOOKUP(D3078,'Dados Base'!$B:$K,8,FALSE)) * 100</f>
        <v>8.0914064516129045</v>
      </c>
      <c r="AL3078" s="72">
        <f>(SUMIFS('Banco de Indicadores Mun. (2)'!I:I,'Banco de Indicadores Mun. (2)'!B:B,'Banco de Indicadores - Mun. (1)'!B3078,'Banco de Indicadores Mun. (2)'!A:A,'Banco de Indicadores - Mun. (1)'!A3078) / VLOOKUP(D3078,'Dados Base'!$B:$K,9,FALSE)) * 100</f>
        <v>2.5859134020618564</v>
      </c>
      <c r="AM3078" s="72">
        <f>(SUMIFS('Banco de Indicadores Mun. (2)'!J:J,'Banco de Indicadores Mun. (2)'!B:B,'Banco de Indicadores - Mun. (1)'!B3078,'Banco de Indicadores Mun. (2)'!A:A,'Banco de Indicadores - Mun. (1)'!A3078) / VLOOKUP(D3078,'Dados Base'!$B:$K,7,FALSE)) * 100</f>
        <v>12.103533980582526</v>
      </c>
      <c r="AN3078" s="72">
        <f>(SUMIFS('Banco de Indicadores Mun. (2)'!K:K,'Banco de Indicadores Mun. (2)'!B:B,'Banco de Indicadores - Mun. (1)'!B3078,'Banco de Indicadores Mun. (2)'!A:A,'Banco de Indicadores - Mun. (1)'!A3078) / VLOOKUP(D3078,'Dados Base'!$B:$K,10,FALSE)) * 100</f>
        <v>0.1443076923076923</v>
      </c>
      <c r="AO3078" s="24">
        <v>0</v>
      </c>
      <c r="AP3078" s="25">
        <v>0</v>
      </c>
      <c r="AQ3078" s="17">
        <v>0</v>
      </c>
      <c r="AR3078" s="24">
        <v>7.2</v>
      </c>
      <c r="AS3078" s="22">
        <v>100</v>
      </c>
      <c r="AT3078" s="22">
        <v>100</v>
      </c>
      <c r="AU3078" s="22">
        <v>92.622950819672127</v>
      </c>
      <c r="AV3078" s="22">
        <v>10</v>
      </c>
      <c r="AW3078" s="21">
        <v>1</v>
      </c>
      <c r="AX3078" s="21">
        <v>0</v>
      </c>
      <c r="AY3078" s="116">
        <v>84.443763543632798</v>
      </c>
    </row>
    <row r="3079" spans="1:51" ht="15" x14ac:dyDescent="0.25">
      <c r="A3079" s="144">
        <v>2013</v>
      </c>
      <c r="B3079" s="77" t="s">
        <v>499</v>
      </c>
      <c r="C3079" s="78">
        <v>14</v>
      </c>
      <c r="D3079" s="77">
        <v>3543501</v>
      </c>
      <c r="E3079" s="78">
        <v>354350114</v>
      </c>
      <c r="F3079" s="78" t="str">
        <f t="shared" si="135"/>
        <v>3543501142013</v>
      </c>
      <c r="G3079" s="96">
        <v>-1.4413763813701408</v>
      </c>
      <c r="H3079" s="80">
        <f t="shared" si="134"/>
        <v>6003</v>
      </c>
      <c r="I3079" s="91">
        <v>4423</v>
      </c>
      <c r="J3079" s="97">
        <v>1580</v>
      </c>
      <c r="K3079" s="83">
        <f>(H3079)/VLOOKUP(D3079,'Dados Base'!$B:$K,6,FALSE)</f>
        <v>15.543759709994822</v>
      </c>
      <c r="L3079" s="88">
        <f t="shared" ref="L3079:L3142" si="136">(I3079/H3079)*100</f>
        <v>73.67982675329003</v>
      </c>
      <c r="M3079" s="85" t="s">
        <v>702</v>
      </c>
      <c r="N3079" s="92">
        <v>0.66400000000000003</v>
      </c>
      <c r="O3079" s="91">
        <v>24</v>
      </c>
      <c r="P3079" s="91" t="s">
        <v>691</v>
      </c>
      <c r="Q3079" s="91" t="s">
        <v>691</v>
      </c>
      <c r="R3079" s="91" t="s">
        <v>691</v>
      </c>
      <c r="S3079" s="91">
        <v>11</v>
      </c>
      <c r="T3079" s="87" t="s">
        <v>691</v>
      </c>
      <c r="U3079" s="87">
        <v>27</v>
      </c>
      <c r="V3079" s="87">
        <v>8</v>
      </c>
      <c r="W3079" s="85" t="s">
        <v>691</v>
      </c>
      <c r="X3079" s="146">
        <v>1.14275859375E-2</v>
      </c>
      <c r="Y3079" s="21">
        <v>3.11</v>
      </c>
      <c r="Z3079" s="147">
        <v>152</v>
      </c>
      <c r="AA3079" s="147">
        <v>88</v>
      </c>
      <c r="AB3079" s="21">
        <v>1</v>
      </c>
      <c r="AC3079" s="21">
        <v>0</v>
      </c>
      <c r="AD3079" s="153">
        <f>VLOOKUP(D3079,'Dados Base'!$B:$K,9,FALSE)*31536000/VLOOKUP($F3079,F:H,MATCH(H3078,F3078:AF3078,0),FALSE)</f>
        <v>23062.308845577212</v>
      </c>
      <c r="AE3079" s="153">
        <f>VLOOKUP(D3079,'Dados Base'!$B:$K,10,FALSE)*31536000/VLOOKUP($F3079,F:H,MATCH(H3078,F3078:AF3078,0),FALSE)</f>
        <v>2679.2203898050975</v>
      </c>
      <c r="AF3079" s="148">
        <v>73.099999999999994</v>
      </c>
      <c r="AG3079" s="21">
        <v>100</v>
      </c>
      <c r="AH3079" s="148">
        <v>62.29</v>
      </c>
      <c r="AI3079" s="148">
        <v>43.62</v>
      </c>
      <c r="AJ3079" s="148">
        <v>100</v>
      </c>
      <c r="AK3079" s="72">
        <f>(SUMIFS('Banco de Indicadores Mun. (2)'!I:I,'Banco de Indicadores Mun. (2)'!B:B,'Banco de Indicadores - Mun. (1)'!B3079,'Banco de Indicadores Mun. (2)'!A:A,'Banco de Indicadores - Mun. (1)'!A3079) / VLOOKUP(D3079,'Dados Base'!$B:$K,8,FALSE)) * 100</f>
        <v>0.47488775510204084</v>
      </c>
      <c r="AL3079" s="72">
        <f>(SUMIFS('Banco de Indicadores Mun. (2)'!I:I,'Banco de Indicadores Mun. (2)'!B:B,'Banco de Indicadores - Mun. (1)'!B3079,'Banco de Indicadores Mun. (2)'!A:A,'Banco de Indicadores - Mun. (1)'!A3079) / VLOOKUP(D3079,'Dados Base'!$B:$K,9,FALSE)) * 100</f>
        <v>0.21202277904328018</v>
      </c>
      <c r="AM3079" s="72">
        <f>(SUMIFS('Banco de Indicadores Mun. (2)'!J:J,'Banco de Indicadores Mun. (2)'!B:B,'Banco de Indicadores - Mun. (1)'!B3079,'Banco de Indicadores Mun. (2)'!A:A,'Banco de Indicadores - Mun. (1)'!A3079) / VLOOKUP(D3079,'Dados Base'!$B:$K,7,FALSE)) * 100</f>
        <v>0.57471034482758621</v>
      </c>
      <c r="AN3079" s="72">
        <f>(SUMIFS('Banco de Indicadores Mun. (2)'!K:K,'Banco de Indicadores Mun. (2)'!B:B,'Banco de Indicadores - Mun. (1)'!B3079,'Banco de Indicadores Mun. (2)'!A:A,'Banco de Indicadores - Mun. (1)'!A3079) / VLOOKUP(D3079,'Dados Base'!$B:$K,10,FALSE)) * 100</f>
        <v>0.19107843137254901</v>
      </c>
      <c r="AO3079" s="24">
        <v>0</v>
      </c>
      <c r="AP3079" s="25">
        <v>0</v>
      </c>
      <c r="AQ3079" s="17">
        <v>0</v>
      </c>
      <c r="AR3079" s="24">
        <v>7.1</v>
      </c>
      <c r="AS3079" s="22">
        <v>88</v>
      </c>
      <c r="AT3079" s="22">
        <v>88</v>
      </c>
      <c r="AU3079" s="22">
        <v>63.333333333333329</v>
      </c>
      <c r="AV3079" s="22">
        <v>7.44</v>
      </c>
      <c r="AW3079" s="21">
        <v>0</v>
      </c>
      <c r="AX3079" s="21">
        <v>0</v>
      </c>
      <c r="AY3079" s="116">
        <v>0</v>
      </c>
    </row>
    <row r="3080" spans="1:51" ht="15" x14ac:dyDescent="0.25">
      <c r="A3080" s="144">
        <v>2013</v>
      </c>
      <c r="B3080" s="77" t="s">
        <v>500</v>
      </c>
      <c r="C3080" s="78">
        <v>22</v>
      </c>
      <c r="D3080" s="77">
        <v>3544251</v>
      </c>
      <c r="E3080" s="78">
        <v>354425122</v>
      </c>
      <c r="F3080" s="78" t="str">
        <f t="shared" si="135"/>
        <v>3544251222013</v>
      </c>
      <c r="G3080" s="96">
        <v>-1.8060995461001039</v>
      </c>
      <c r="H3080" s="80">
        <f t="shared" si="134"/>
        <v>19222</v>
      </c>
      <c r="I3080" s="91">
        <v>17117</v>
      </c>
      <c r="J3080" s="97">
        <v>2105</v>
      </c>
      <c r="K3080" s="83">
        <f>(H3080)/VLOOKUP(D3080,'Dados Base'!$B:$K,6,FALSE)</f>
        <v>25.932921399854294</v>
      </c>
      <c r="L3080" s="88">
        <f t="shared" si="136"/>
        <v>89.049006346894188</v>
      </c>
      <c r="M3080" s="85" t="s">
        <v>702</v>
      </c>
      <c r="N3080" s="92">
        <v>0.76400000000000001</v>
      </c>
      <c r="O3080" s="91">
        <v>50</v>
      </c>
      <c r="P3080" s="91" t="s">
        <v>691</v>
      </c>
      <c r="Q3080" s="91" t="s">
        <v>691</v>
      </c>
      <c r="R3080" s="91" t="s">
        <v>691</v>
      </c>
      <c r="S3080" s="91">
        <v>21</v>
      </c>
      <c r="T3080" s="87" t="s">
        <v>691</v>
      </c>
      <c r="U3080" s="87">
        <v>144</v>
      </c>
      <c r="V3080" s="87">
        <v>123</v>
      </c>
      <c r="W3080" s="85" t="s">
        <v>691</v>
      </c>
      <c r="X3080" s="146">
        <v>4.8617132261574075E-2</v>
      </c>
      <c r="Y3080" s="21">
        <v>10.8</v>
      </c>
      <c r="Z3080" s="147">
        <v>675</v>
      </c>
      <c r="AA3080" s="147">
        <v>158</v>
      </c>
      <c r="AB3080" s="21">
        <v>0</v>
      </c>
      <c r="AC3080" s="21">
        <v>0</v>
      </c>
      <c r="AD3080" s="153">
        <f>VLOOKUP(D3080,'Dados Base'!$B:$K,9,FALSE)*31536000/VLOOKUP($F3080,F:H,MATCH(H3079,F3079:AF3079,0),FALSE)</f>
        <v>9105.4416814067208</v>
      </c>
      <c r="AE3080" s="153">
        <f>VLOOKUP(D3080,'Dados Base'!$B:$K,10,FALSE)*31536000/VLOOKUP($F3080,F:H,MATCH(H3079,F3079:AF3079,0),FALSE)</f>
        <v>1296.0898969930288</v>
      </c>
      <c r="AF3080" s="148">
        <v>83.09</v>
      </c>
      <c r="AG3080" s="21">
        <v>100</v>
      </c>
      <c r="AH3080" s="148">
        <v>82.55</v>
      </c>
      <c r="AI3080" s="148">
        <v>27.11</v>
      </c>
      <c r="AJ3080" s="148">
        <v>100</v>
      </c>
      <c r="AK3080" s="72">
        <f>(SUMIFS('Banco de Indicadores Mun. (2)'!I:I,'Banco de Indicadores Mun. (2)'!B:B,'Banco de Indicadores - Mun. (1)'!B3080,'Banco de Indicadores Mun. (2)'!A:A,'Banco de Indicadores - Mun. (1)'!A3080) / VLOOKUP(D3080,'Dados Base'!$B:$K,8,FALSE)) * 100</f>
        <v>2.1896338028168989</v>
      </c>
      <c r="AL3080" s="72">
        <f>(SUMIFS('Banco de Indicadores Mun. (2)'!I:I,'Banco de Indicadores Mun. (2)'!B:B,'Banco de Indicadores - Mun. (1)'!B3080,'Banco de Indicadores Mun. (2)'!A:A,'Banco de Indicadores - Mun. (1)'!A3080) / VLOOKUP(D3080,'Dados Base'!$B:$K,9,FALSE)) * 100</f>
        <v>1.1204612612612601</v>
      </c>
      <c r="AM3080" s="72">
        <f>(SUMIFS('Banco de Indicadores Mun. (2)'!J:J,'Banco de Indicadores Mun. (2)'!B:B,'Banco de Indicadores - Mun. (1)'!B3080,'Banco de Indicadores Mun. (2)'!A:A,'Banco de Indicadores - Mun. (1)'!A3080) / VLOOKUP(D3080,'Dados Base'!$B:$K,7,FALSE)) * 100</f>
        <v>6.1068292682926836E-2</v>
      </c>
      <c r="AN3080" s="72">
        <f>(SUMIFS('Banco de Indicadores Mun. (2)'!K:K,'Banco de Indicadores Mun. (2)'!B:B,'Banco de Indicadores - Mun. (1)'!B3080,'Banco de Indicadores Mun. (2)'!A:A,'Banco de Indicadores - Mun. (1)'!A3080) / VLOOKUP(D3080,'Dados Base'!$B:$K,10,FALSE)) * 100</f>
        <v>7.7131265822784716</v>
      </c>
      <c r="AO3080" s="24">
        <v>0</v>
      </c>
      <c r="AP3080" s="25">
        <v>0</v>
      </c>
      <c r="AQ3080" s="17">
        <v>0</v>
      </c>
      <c r="AR3080" s="24">
        <v>7.6</v>
      </c>
      <c r="AS3080" s="22">
        <v>97</v>
      </c>
      <c r="AT3080" s="22">
        <v>97</v>
      </c>
      <c r="AU3080" s="22">
        <v>81.032412965186069</v>
      </c>
      <c r="AV3080" s="22">
        <v>9.9600000000000009</v>
      </c>
      <c r="AW3080" s="21">
        <v>0</v>
      </c>
      <c r="AX3080" s="21">
        <v>0</v>
      </c>
      <c r="AY3080" s="116">
        <v>38.846382058263487</v>
      </c>
    </row>
    <row r="3081" spans="1:51" ht="15" x14ac:dyDescent="0.25">
      <c r="A3081" s="144">
        <v>2013</v>
      </c>
      <c r="B3081" s="77" t="s">
        <v>501</v>
      </c>
      <c r="C3081" s="78">
        <v>2</v>
      </c>
      <c r="D3081" s="77">
        <v>3544301</v>
      </c>
      <c r="E3081" s="78">
        <v>35443012</v>
      </c>
      <c r="F3081" s="78" t="str">
        <f t="shared" si="135"/>
        <v>354430122013</v>
      </c>
      <c r="G3081" s="96">
        <v>1.1254251496122469</v>
      </c>
      <c r="H3081" s="80">
        <f t="shared" si="134"/>
        <v>9917</v>
      </c>
      <c r="I3081" s="91">
        <v>9453</v>
      </c>
      <c r="J3081" s="97">
        <v>464</v>
      </c>
      <c r="K3081" s="83">
        <f>(H3081)/VLOOKUP(D3081,'Dados Base'!$B:$K,6,FALSE)</f>
        <v>76.173285198555959</v>
      </c>
      <c r="L3081" s="88">
        <f t="shared" si="136"/>
        <v>95.321165675103359</v>
      </c>
      <c r="M3081" s="85" t="s">
        <v>702</v>
      </c>
      <c r="N3081" s="92">
        <v>0.73699999999999999</v>
      </c>
      <c r="O3081" s="91">
        <v>40</v>
      </c>
      <c r="P3081" s="91" t="s">
        <v>691</v>
      </c>
      <c r="Q3081" s="91" t="s">
        <v>691</v>
      </c>
      <c r="R3081" s="91" t="s">
        <v>691</v>
      </c>
      <c r="S3081" s="91">
        <v>18</v>
      </c>
      <c r="T3081" s="87" t="s">
        <v>691</v>
      </c>
      <c r="U3081" s="87">
        <v>57</v>
      </c>
      <c r="V3081" s="87">
        <v>53</v>
      </c>
      <c r="W3081" s="85" t="s">
        <v>691</v>
      </c>
      <c r="X3081" s="146">
        <v>2.4009986718750001E-2</v>
      </c>
      <c r="Y3081" s="21">
        <v>6.76</v>
      </c>
      <c r="Z3081" s="147">
        <v>335</v>
      </c>
      <c r="AA3081" s="147">
        <v>186</v>
      </c>
      <c r="AB3081" s="21">
        <v>3</v>
      </c>
      <c r="AC3081" s="21">
        <v>0</v>
      </c>
      <c r="AD3081" s="153">
        <f>VLOOKUP(D3081,'Dados Base'!$B:$K,9,FALSE)*31536000/VLOOKUP($F3081,F:H,MATCH(H3080,F3080:AF3080,0),FALSE)</f>
        <v>6169.1882625794087</v>
      </c>
      <c r="AE3081" s="153">
        <f>VLOOKUP(D3081,'Dados Base'!$B:$K,10,FALSE)*31536000/VLOOKUP($F3081,F:H,MATCH(H3080,F3080:AF3080,0),FALSE)</f>
        <v>635.99878995663994</v>
      </c>
      <c r="AF3081" s="148">
        <v>92.97</v>
      </c>
      <c r="AG3081" s="21">
        <v>100</v>
      </c>
      <c r="AH3081" s="148">
        <v>89.88</v>
      </c>
      <c r="AI3081" s="148">
        <v>28.69</v>
      </c>
      <c r="AJ3081" s="148">
        <v>97.9</v>
      </c>
      <c r="AK3081" s="72">
        <f>(SUMIFS('Banco de Indicadores Mun. (2)'!I:I,'Banco de Indicadores Mun. (2)'!B:B,'Banco de Indicadores - Mun. (1)'!B3081,'Banco de Indicadores Mun. (2)'!A:A,'Banco de Indicadores - Mun. (1)'!A3081) / VLOOKUP(D3081,'Dados Base'!$B:$K,8,FALSE)) * 100</f>
        <v>60.327428571428577</v>
      </c>
      <c r="AL3081" s="72">
        <f>(SUMIFS('Banco de Indicadores Mun. (2)'!I:I,'Banco de Indicadores Mun. (2)'!B:B,'Banco de Indicadores - Mun. (1)'!B3081,'Banco de Indicadores Mun. (2)'!A:A,'Banco de Indicadores - Mun. (1)'!A3081) / VLOOKUP(D3081,'Dados Base'!$B:$K,9,FALSE)) * 100</f>
        <v>26.121154639175259</v>
      </c>
      <c r="AM3081" s="72">
        <f>(SUMIFS('Banco de Indicadores Mun. (2)'!J:J,'Banco de Indicadores Mun. (2)'!B:B,'Banco de Indicadores - Mun. (1)'!B3081,'Banco de Indicadores Mun. (2)'!A:A,'Banco de Indicadores - Mun. (1)'!A3081) / VLOOKUP(D3081,'Dados Base'!$B:$K,7,FALSE)) * 100</f>
        <v>74.795890624999998</v>
      </c>
      <c r="AN3081" s="72">
        <f>(SUMIFS('Banco de Indicadores Mun. (2)'!K:K,'Banco de Indicadores Mun. (2)'!B:B,'Banco de Indicadores - Mun. (1)'!B3081,'Banco de Indicadores Mun. (2)'!A:A,'Banco de Indicadores - Mun. (1)'!A3081) / VLOOKUP(D3081,'Dados Base'!$B:$K,10,FALSE)) * 100</f>
        <v>14.028350000000007</v>
      </c>
      <c r="AO3081" s="24">
        <v>0</v>
      </c>
      <c r="AP3081" s="25">
        <v>0</v>
      </c>
      <c r="AQ3081" s="17">
        <v>0</v>
      </c>
      <c r="AR3081" s="24">
        <v>10</v>
      </c>
      <c r="AS3081" s="22">
        <v>89</v>
      </c>
      <c r="AT3081" s="22">
        <v>89</v>
      </c>
      <c r="AU3081" s="22">
        <v>64.299424184261028</v>
      </c>
      <c r="AV3081" s="22">
        <v>7.22</v>
      </c>
      <c r="AW3081" s="21">
        <v>0</v>
      </c>
      <c r="AX3081" s="21">
        <v>0</v>
      </c>
      <c r="AY3081" s="116">
        <v>111.60576636436453</v>
      </c>
    </row>
    <row r="3082" spans="1:51" ht="15" x14ac:dyDescent="0.25">
      <c r="A3082" s="144">
        <v>2013</v>
      </c>
      <c r="B3082" s="77" t="s">
        <v>502</v>
      </c>
      <c r="C3082" s="78">
        <v>19</v>
      </c>
      <c r="D3082" s="77">
        <v>3544400</v>
      </c>
      <c r="E3082" s="78">
        <v>354440019</v>
      </c>
      <c r="F3082" s="78" t="str">
        <f t="shared" si="135"/>
        <v>3544400192013</v>
      </c>
      <c r="G3082" s="96">
        <v>1.5802503139089596</v>
      </c>
      <c r="H3082" s="80">
        <f t="shared" si="134"/>
        <v>2846</v>
      </c>
      <c r="I3082" s="91">
        <v>1655</v>
      </c>
      <c r="J3082" s="97">
        <v>1191</v>
      </c>
      <c r="K3082" s="83">
        <f>(H3082)/VLOOKUP(D3082,'Dados Base'!$B:$K,6,FALSE)</f>
        <v>12.013000717572075</v>
      </c>
      <c r="L3082" s="88">
        <f t="shared" si="136"/>
        <v>58.151791988756152</v>
      </c>
      <c r="M3082" s="85" t="s">
        <v>702</v>
      </c>
      <c r="N3082" s="92">
        <v>0.72099999999999997</v>
      </c>
      <c r="O3082" s="91">
        <v>41</v>
      </c>
      <c r="P3082" s="91" t="s">
        <v>691</v>
      </c>
      <c r="Q3082" s="91" t="s">
        <v>691</v>
      </c>
      <c r="R3082" s="91" t="s">
        <v>691</v>
      </c>
      <c r="S3082" s="91">
        <v>2</v>
      </c>
      <c r="T3082" s="87" t="s">
        <v>691</v>
      </c>
      <c r="U3082" s="87">
        <v>9</v>
      </c>
      <c r="V3082" s="87">
        <v>14</v>
      </c>
      <c r="W3082" s="85" t="s">
        <v>691</v>
      </c>
      <c r="X3082" s="146">
        <v>6.1285348958333326E-3</v>
      </c>
      <c r="Y3082" s="21">
        <v>1.17</v>
      </c>
      <c r="Z3082" s="147">
        <v>76</v>
      </c>
      <c r="AA3082" s="147">
        <v>14</v>
      </c>
      <c r="AB3082" s="21">
        <v>0</v>
      </c>
      <c r="AC3082" s="21">
        <v>0</v>
      </c>
      <c r="AD3082" s="153">
        <f>VLOOKUP(D3082,'Dados Base'!$B:$K,9,FALSE)*31536000/VLOOKUP($F3082,F:H,MATCH(H3081,F3081:AF3081,0),FALSE)</f>
        <v>19280.618411806045</v>
      </c>
      <c r="AE3082" s="153">
        <f>VLOOKUP(D3082,'Dados Base'!$B:$K,10,FALSE)*31536000/VLOOKUP($F3082,F:H,MATCH(H3081,F3081:AF3081,0),FALSE)</f>
        <v>2105.354884047787</v>
      </c>
      <c r="AF3082" s="148">
        <v>82.69</v>
      </c>
      <c r="AG3082" s="21">
        <v>100</v>
      </c>
      <c r="AH3082" s="148">
        <v>78.92</v>
      </c>
      <c r="AI3082" s="148">
        <v>14.33</v>
      </c>
      <c r="AJ3082" s="148">
        <v>100</v>
      </c>
      <c r="AK3082" s="72">
        <f>(SUMIFS('Banco de Indicadores Mun. (2)'!I:I,'Banco de Indicadores Mun. (2)'!B:B,'Banco de Indicadores - Mun. (1)'!B3082,'Banco de Indicadores Mun. (2)'!A:A,'Banco de Indicadores - Mun. (1)'!A3082) / VLOOKUP(D3082,'Dados Base'!$B:$K,8,FALSE)) * 100</f>
        <v>4.636621212121212</v>
      </c>
      <c r="AL3082" s="72">
        <f>(SUMIFS('Banco de Indicadores Mun. (2)'!I:I,'Banco de Indicadores Mun. (2)'!B:B,'Banco de Indicadores - Mun. (1)'!B3082,'Banco de Indicadores Mun. (2)'!A:A,'Banco de Indicadores - Mun. (1)'!A3082) / VLOOKUP(D3082,'Dados Base'!$B:$K,9,FALSE)) * 100</f>
        <v>1.7587183908045978</v>
      </c>
      <c r="AM3082" s="72">
        <f>(SUMIFS('Banco de Indicadores Mun. (2)'!J:J,'Banco de Indicadores Mun. (2)'!B:B,'Banco de Indicadores - Mun. (1)'!B3082,'Banco de Indicadores Mun. (2)'!A:A,'Banco de Indicadores - Mun. (1)'!A3082) / VLOOKUP(D3082,'Dados Base'!$B:$K,7,FALSE)) * 100</f>
        <v>6.4929574468085098</v>
      </c>
      <c r="AN3082" s="72">
        <f>(SUMIFS('Banco de Indicadores Mun. (2)'!K:K,'Banco de Indicadores Mun. (2)'!B:B,'Banco de Indicadores - Mun. (1)'!B3082,'Banco de Indicadores Mun. (2)'!A:A,'Banco de Indicadores - Mun. (1)'!A3082) / VLOOKUP(D3082,'Dados Base'!$B:$K,10,FALSE)) * 100</f>
        <v>4.4631578947368411E-2</v>
      </c>
      <c r="AO3082" s="24">
        <v>0</v>
      </c>
      <c r="AP3082" s="25">
        <v>0</v>
      </c>
      <c r="AQ3082" s="17">
        <v>0</v>
      </c>
      <c r="AR3082" s="24">
        <v>7.4</v>
      </c>
      <c r="AS3082" s="22">
        <v>100</v>
      </c>
      <c r="AT3082" s="22">
        <v>100</v>
      </c>
      <c r="AU3082" s="22">
        <v>84.444444444444443</v>
      </c>
      <c r="AV3082" s="22">
        <v>9.6999999999999993</v>
      </c>
      <c r="AW3082" s="21">
        <v>0</v>
      </c>
      <c r="AX3082" s="21">
        <v>0</v>
      </c>
      <c r="AY3082" s="116">
        <v>0</v>
      </c>
    </row>
    <row r="3083" spans="1:51" ht="15" x14ac:dyDescent="0.25">
      <c r="A3083" s="144">
        <v>2013</v>
      </c>
      <c r="B3083" s="77" t="s">
        <v>503</v>
      </c>
      <c r="C3083" s="78">
        <v>18</v>
      </c>
      <c r="D3083" s="77">
        <v>3544509</v>
      </c>
      <c r="E3083" s="78">
        <v>354450918</v>
      </c>
      <c r="F3083" s="78" t="str">
        <f t="shared" si="135"/>
        <v>3544509182013</v>
      </c>
      <c r="G3083" s="96">
        <v>0.73103232951565733</v>
      </c>
      <c r="H3083" s="80">
        <f t="shared" si="134"/>
        <v>2904</v>
      </c>
      <c r="I3083" s="91">
        <v>2446</v>
      </c>
      <c r="J3083" s="97">
        <v>458</v>
      </c>
      <c r="K3083" s="83">
        <f>(H3083)/VLOOKUP(D3083,'Dados Base'!$B:$K,6,FALSE)</f>
        <v>12.390135677105555</v>
      </c>
      <c r="L3083" s="88">
        <f t="shared" si="136"/>
        <v>84.228650137741042</v>
      </c>
      <c r="M3083" s="85" t="s">
        <v>702</v>
      </c>
      <c r="N3083" s="92">
        <v>0.75900000000000001</v>
      </c>
      <c r="O3083" s="91">
        <v>30</v>
      </c>
      <c r="P3083" s="91" t="s">
        <v>691</v>
      </c>
      <c r="Q3083" s="91" t="s">
        <v>691</v>
      </c>
      <c r="R3083" s="91" t="s">
        <v>691</v>
      </c>
      <c r="S3083" s="91">
        <v>3</v>
      </c>
      <c r="T3083" s="87" t="s">
        <v>691</v>
      </c>
      <c r="U3083" s="87">
        <v>14</v>
      </c>
      <c r="V3083" s="87">
        <v>21</v>
      </c>
      <c r="W3083" s="85" t="s">
        <v>691</v>
      </c>
      <c r="X3083" s="146">
        <v>6.6723937499999992E-3</v>
      </c>
      <c r="Y3083" s="21">
        <v>1.74</v>
      </c>
      <c r="Z3083" s="147">
        <v>98</v>
      </c>
      <c r="AA3083" s="147">
        <v>36</v>
      </c>
      <c r="AB3083" s="21">
        <v>0</v>
      </c>
      <c r="AC3083" s="21">
        <v>0</v>
      </c>
      <c r="AD3083" s="153">
        <f>VLOOKUP(D3083,'Dados Base'!$B:$K,9,FALSE)*31536000/VLOOKUP($F3083,F:H,MATCH(H3082,F3082:AF3082,0),FALSE)</f>
        <v>19655.702479338845</v>
      </c>
      <c r="AE3083" s="153">
        <f>VLOOKUP(D3083,'Dados Base'!$B:$K,10,FALSE)*31536000/VLOOKUP($F3083,F:H,MATCH(H3082,F3082:AF3082,0),FALSE)</f>
        <v>1520.3305785123964</v>
      </c>
      <c r="AF3083" s="148">
        <v>88.23</v>
      </c>
      <c r="AG3083" s="21">
        <v>76.069999999999993</v>
      </c>
      <c r="AH3083" s="148">
        <v>62.78</v>
      </c>
      <c r="AI3083" s="148">
        <v>8.68</v>
      </c>
      <c r="AJ3083" s="148">
        <v>100</v>
      </c>
      <c r="AK3083" s="72">
        <f>(SUMIFS('Banco de Indicadores Mun. (2)'!I:I,'Banco de Indicadores Mun. (2)'!B:B,'Banco de Indicadores - Mun. (1)'!B3083,'Banco de Indicadores Mun. (2)'!A:A,'Banco de Indicadores - Mun. (1)'!A3083) / VLOOKUP(D3083,'Dados Base'!$B:$K,8,FALSE)) * 100</f>
        <v>0.16847368421052633</v>
      </c>
      <c r="AL3083" s="72">
        <f>(SUMIFS('Banco de Indicadores Mun. (2)'!I:I,'Banco de Indicadores Mun. (2)'!B:B,'Banco de Indicadores - Mun. (1)'!B3083,'Banco de Indicadores Mun. (2)'!A:A,'Banco de Indicadores - Mun. (1)'!A3083) / VLOOKUP(D3083,'Dados Base'!$B:$K,9,FALSE)) * 100</f>
        <v>5.305524861878453E-2</v>
      </c>
      <c r="AM3083" s="72">
        <f>(SUMIFS('Banco de Indicadores Mun. (2)'!J:J,'Banco de Indicadores Mun. (2)'!B:B,'Banco de Indicadores - Mun. (1)'!B3083,'Banco de Indicadores Mun. (2)'!A:A,'Banco de Indicadores - Mun. (1)'!A3083) / VLOOKUP(D3083,'Dados Base'!$B:$K,7,FALSE)) * 100</f>
        <v>0</v>
      </c>
      <c r="AN3083" s="72">
        <f>(SUMIFS('Banco de Indicadores Mun. (2)'!K:K,'Banco de Indicadores Mun. (2)'!B:B,'Banco de Indicadores - Mun. (1)'!B3083,'Banco de Indicadores Mun. (2)'!A:A,'Banco de Indicadores - Mun. (1)'!A3083) / VLOOKUP(D3083,'Dados Base'!$B:$K,10,FALSE)) * 100</f>
        <v>0.68592857142857167</v>
      </c>
      <c r="AO3083" s="24">
        <v>0</v>
      </c>
      <c r="AP3083" s="25">
        <v>0</v>
      </c>
      <c r="AQ3083" s="17">
        <v>0</v>
      </c>
      <c r="AR3083" s="24">
        <v>9.6</v>
      </c>
      <c r="AS3083" s="22">
        <v>82</v>
      </c>
      <c r="AT3083" s="22">
        <v>82</v>
      </c>
      <c r="AU3083" s="22">
        <v>73.134328358208961</v>
      </c>
      <c r="AV3083" s="22">
        <v>7.77</v>
      </c>
      <c r="AW3083" s="21">
        <v>0</v>
      </c>
      <c r="AX3083" s="21">
        <v>0</v>
      </c>
      <c r="AY3083" s="116">
        <v>13.68173964529481</v>
      </c>
    </row>
    <row r="3084" spans="1:51" ht="15" x14ac:dyDescent="0.25">
      <c r="A3084" s="144">
        <v>2013</v>
      </c>
      <c r="B3084" s="77" t="s">
        <v>504</v>
      </c>
      <c r="C3084" s="78">
        <v>16</v>
      </c>
      <c r="D3084" s="77">
        <v>3544608</v>
      </c>
      <c r="E3084" s="78">
        <v>354460816</v>
      </c>
      <c r="F3084" s="78" t="str">
        <f t="shared" si="135"/>
        <v>3544608162013</v>
      </c>
      <c r="G3084" s="96">
        <v>0.6148552377394978</v>
      </c>
      <c r="H3084" s="80">
        <f t="shared" si="134"/>
        <v>5298</v>
      </c>
      <c r="I3084" s="91">
        <v>4710</v>
      </c>
      <c r="J3084" s="97">
        <v>588</v>
      </c>
      <c r="K3084" s="83">
        <f>(H3084)/VLOOKUP(D3084,'Dados Base'!$B:$K,6,FALSE)</f>
        <v>16.999294102547648</v>
      </c>
      <c r="L3084" s="88">
        <f t="shared" si="136"/>
        <v>88.901472253680637</v>
      </c>
      <c r="M3084" s="85" t="s">
        <v>702</v>
      </c>
      <c r="N3084" s="92">
        <v>0.72799999999999998</v>
      </c>
      <c r="O3084" s="91">
        <v>59</v>
      </c>
      <c r="P3084" s="91" t="s">
        <v>691</v>
      </c>
      <c r="Q3084" s="91" t="s">
        <v>691</v>
      </c>
      <c r="R3084" s="91" t="s">
        <v>691</v>
      </c>
      <c r="S3084" s="91">
        <v>1</v>
      </c>
      <c r="T3084" s="87" t="s">
        <v>691</v>
      </c>
      <c r="U3084" s="87">
        <v>25</v>
      </c>
      <c r="V3084" s="87">
        <v>22</v>
      </c>
      <c r="W3084" s="85" t="s">
        <v>691</v>
      </c>
      <c r="X3084" s="146">
        <v>1.2198588329220753E-2</v>
      </c>
      <c r="Y3084" s="21">
        <v>3.35</v>
      </c>
      <c r="Z3084" s="147">
        <v>206</v>
      </c>
      <c r="AA3084" s="147">
        <v>52</v>
      </c>
      <c r="AB3084" s="21">
        <v>2</v>
      </c>
      <c r="AC3084" s="21">
        <v>0</v>
      </c>
      <c r="AD3084" s="153">
        <f>VLOOKUP(D3084,'Dados Base'!$B:$K,9,FALSE)*31536000/VLOOKUP($F3084,F:H,MATCH(H3083,F3083:AF3083,0),FALSE)</f>
        <v>13928.697621744055</v>
      </c>
      <c r="AE3084" s="153">
        <f>VLOOKUP(D3084,'Dados Base'!$B:$K,10,FALSE)*31536000/VLOOKUP($F3084,F:H,MATCH(H3083,F3083:AF3083,0),FALSE)</f>
        <v>1250.0113250283123</v>
      </c>
      <c r="AF3084" s="148" t="s">
        <v>692</v>
      </c>
      <c r="AG3084" s="21">
        <v>87.69</v>
      </c>
      <c r="AH3084" s="148" t="s">
        <v>692</v>
      </c>
      <c r="AI3084" s="148" t="s">
        <v>692</v>
      </c>
      <c r="AJ3084" s="148" t="s">
        <v>692</v>
      </c>
      <c r="AK3084" s="72">
        <f>(SUMIFS('Banco de Indicadores Mun. (2)'!I:I,'Banco de Indicadores Mun. (2)'!B:B,'Banco de Indicadores - Mun. (1)'!B3084,'Banco de Indicadores Mun. (2)'!A:A,'Banco de Indicadores - Mun. (1)'!A3084) / VLOOKUP(D3084,'Dados Base'!$B:$K,8,FALSE)) * 100</f>
        <v>1.7222210526315791</v>
      </c>
      <c r="AL3084" s="72">
        <f>(SUMIFS('Banco de Indicadores Mun. (2)'!I:I,'Banco de Indicadores Mun. (2)'!B:B,'Banco de Indicadores - Mun. (1)'!B3084,'Banco de Indicadores Mun. (2)'!A:A,'Banco de Indicadores - Mun. (1)'!A3084) / VLOOKUP(D3084,'Dados Base'!$B:$K,9,FALSE)) * 100</f>
        <v>0.69919230769230767</v>
      </c>
      <c r="AM3084" s="72">
        <f>(SUMIFS('Banco de Indicadores Mun. (2)'!J:J,'Banco de Indicadores Mun. (2)'!B:B,'Banco de Indicadores - Mun. (1)'!B3084,'Banco de Indicadores Mun. (2)'!A:A,'Banco de Indicadores - Mun. (1)'!A3084) / VLOOKUP(D3084,'Dados Base'!$B:$K,7,FALSE)) * 100</f>
        <v>1.4419729729729731</v>
      </c>
      <c r="AN3084" s="72">
        <f>(SUMIFS('Banco de Indicadores Mun. (2)'!K:K,'Banco de Indicadores Mun. (2)'!B:B,'Banco de Indicadores - Mun. (1)'!B3084,'Banco de Indicadores Mun. (2)'!A:A,'Banco de Indicadores - Mun. (1)'!A3084) / VLOOKUP(D3084,'Dados Base'!$B:$K,10,FALSE)) * 100</f>
        <v>2.7097619047619053</v>
      </c>
      <c r="AO3084" s="24">
        <v>0</v>
      </c>
      <c r="AP3084" s="25">
        <v>0</v>
      </c>
      <c r="AQ3084" s="17">
        <v>0</v>
      </c>
      <c r="AR3084" s="24">
        <v>7.6</v>
      </c>
      <c r="AS3084" s="22">
        <v>100</v>
      </c>
      <c r="AT3084" s="22">
        <v>100</v>
      </c>
      <c r="AU3084" s="22">
        <v>79.84496124031007</v>
      </c>
      <c r="AV3084" s="22">
        <v>9.8000000000000007</v>
      </c>
      <c r="AW3084" s="21">
        <v>0</v>
      </c>
      <c r="AX3084" s="21">
        <v>0</v>
      </c>
      <c r="AY3084" s="116">
        <v>31.817439241297773</v>
      </c>
    </row>
    <row r="3085" spans="1:51" ht="15" x14ac:dyDescent="0.25">
      <c r="A3085" s="144">
        <v>2013</v>
      </c>
      <c r="B3085" s="77" t="s">
        <v>505</v>
      </c>
      <c r="C3085" s="78">
        <v>21</v>
      </c>
      <c r="D3085" s="77">
        <v>3544707</v>
      </c>
      <c r="E3085" s="78">
        <v>354470721</v>
      </c>
      <c r="F3085" s="78" t="str">
        <f t="shared" si="135"/>
        <v>3544707212013</v>
      </c>
      <c r="G3085" s="96">
        <v>-0.19964057510721833</v>
      </c>
      <c r="H3085" s="80">
        <f t="shared" si="134"/>
        <v>2378</v>
      </c>
      <c r="I3085" s="91">
        <v>1873</v>
      </c>
      <c r="J3085" s="97">
        <v>505</v>
      </c>
      <c r="K3085" s="83">
        <f>(H3085)/VLOOKUP(D3085,'Dados Base'!$B:$K,6,FALSE)</f>
        <v>15.967232928221311</v>
      </c>
      <c r="L3085" s="88">
        <f t="shared" si="136"/>
        <v>78.7636669470143</v>
      </c>
      <c r="M3085" s="85" t="s">
        <v>702</v>
      </c>
      <c r="N3085" s="92">
        <v>0.73</v>
      </c>
      <c r="O3085" s="91">
        <v>24</v>
      </c>
      <c r="P3085" s="91" t="s">
        <v>691</v>
      </c>
      <c r="Q3085" s="91" t="s">
        <v>691</v>
      </c>
      <c r="R3085" s="91" t="s">
        <v>691</v>
      </c>
      <c r="S3085" s="91">
        <v>5</v>
      </c>
      <c r="T3085" s="87" t="s">
        <v>691</v>
      </c>
      <c r="U3085" s="87">
        <v>6</v>
      </c>
      <c r="V3085" s="87">
        <v>13</v>
      </c>
      <c r="W3085" s="85" t="s">
        <v>691</v>
      </c>
      <c r="X3085" s="146">
        <v>5.1430442708333326E-3</v>
      </c>
      <c r="Y3085" s="21">
        <v>1.31</v>
      </c>
      <c r="Z3085" s="147">
        <v>93</v>
      </c>
      <c r="AA3085" s="147">
        <v>8</v>
      </c>
      <c r="AB3085" s="21">
        <v>1</v>
      </c>
      <c r="AC3085" s="21">
        <v>0</v>
      </c>
      <c r="AD3085" s="153">
        <f>VLOOKUP(D3085,'Dados Base'!$B:$K,9,FALSE)*31536000/VLOOKUP($F3085,F:H,MATCH(H3084,F3084:AF3084,0),FALSE)</f>
        <v>15781.261564339782</v>
      </c>
      <c r="AE3085" s="153">
        <f>VLOOKUP(D3085,'Dados Base'!$B:$K,10,FALSE)*31536000/VLOOKUP($F3085,F:H,MATCH(H3084,F3084:AF3084,0),FALSE)</f>
        <v>1724.0033641715736</v>
      </c>
      <c r="AF3085" s="148">
        <v>83.05</v>
      </c>
      <c r="AG3085" s="21">
        <v>100</v>
      </c>
      <c r="AH3085" s="148">
        <v>77.11</v>
      </c>
      <c r="AI3085" s="148">
        <v>20.48</v>
      </c>
      <c r="AJ3085" s="148">
        <v>100</v>
      </c>
      <c r="AK3085" s="72">
        <f>(SUMIFS('Banco de Indicadores Mun. (2)'!I:I,'Banco de Indicadores Mun. (2)'!B:B,'Banco de Indicadores - Mun. (1)'!B3085,'Banco de Indicadores Mun. (2)'!A:A,'Banco de Indicadores - Mun. (1)'!A3085) / VLOOKUP(D3085,'Dados Base'!$B:$K,8,FALSE)) * 100</f>
        <v>1.0006181818181819</v>
      </c>
      <c r="AL3085" s="72">
        <f>(SUMIFS('Banco de Indicadores Mun. (2)'!I:I,'Banco de Indicadores Mun. (2)'!B:B,'Banco de Indicadores - Mun. (1)'!B3085,'Banco de Indicadores Mun. (2)'!A:A,'Banco de Indicadores - Mun. (1)'!A3085) / VLOOKUP(D3085,'Dados Base'!$B:$K,9,FALSE)) * 100</f>
        <v>0.46247058823529413</v>
      </c>
      <c r="AM3085" s="72">
        <f>(SUMIFS('Banco de Indicadores Mun. (2)'!J:J,'Banco de Indicadores Mun. (2)'!B:B,'Banco de Indicadores - Mun. (1)'!B3085,'Banco de Indicadores Mun. (2)'!A:A,'Banco de Indicadores - Mun. (1)'!A3085) / VLOOKUP(D3085,'Dados Base'!$B:$K,7,FALSE)) * 100</f>
        <v>0</v>
      </c>
      <c r="AN3085" s="72">
        <f>(SUMIFS('Banco de Indicadores Mun. (2)'!K:K,'Banco de Indicadores Mun. (2)'!B:B,'Banco de Indicadores - Mun. (1)'!B3085,'Banco de Indicadores Mun. (2)'!A:A,'Banco de Indicadores - Mun. (1)'!A3085) / VLOOKUP(D3085,'Dados Base'!$B:$K,10,FALSE)) * 100</f>
        <v>4.2333846153846135</v>
      </c>
      <c r="AO3085" s="24">
        <v>0</v>
      </c>
      <c r="AP3085" s="25">
        <v>0</v>
      </c>
      <c r="AQ3085" s="17">
        <v>0</v>
      </c>
      <c r="AR3085" s="24">
        <v>8.1999999999999993</v>
      </c>
      <c r="AS3085" s="22">
        <v>100</v>
      </c>
      <c r="AT3085" s="22">
        <v>100</v>
      </c>
      <c r="AU3085" s="22">
        <v>92.079207920792086</v>
      </c>
      <c r="AV3085" s="22">
        <v>10</v>
      </c>
      <c r="AW3085" s="21">
        <v>0</v>
      </c>
      <c r="AX3085" s="21">
        <v>0</v>
      </c>
      <c r="AY3085" s="116">
        <v>102.27938500973866</v>
      </c>
    </row>
    <row r="3086" spans="1:51" ht="15" x14ac:dyDescent="0.25">
      <c r="A3086" s="144">
        <v>2013</v>
      </c>
      <c r="B3086" s="77" t="s">
        <v>506</v>
      </c>
      <c r="C3086" s="78">
        <v>16</v>
      </c>
      <c r="D3086" s="77">
        <v>3544806</v>
      </c>
      <c r="E3086" s="78">
        <v>354480616</v>
      </c>
      <c r="F3086" s="78" t="str">
        <f t="shared" si="135"/>
        <v>3544806162013</v>
      </c>
      <c r="G3086" s="96">
        <v>1.5777677742965013</v>
      </c>
      <c r="H3086" s="80">
        <f t="shared" si="134"/>
        <v>5645</v>
      </c>
      <c r="I3086" s="91">
        <v>5162</v>
      </c>
      <c r="J3086" s="97">
        <v>483</v>
      </c>
      <c r="K3086" s="83">
        <f>(H3086)/VLOOKUP(D3086,'Dados Base'!$B:$K,6,FALSE)</f>
        <v>18.288731938054816</v>
      </c>
      <c r="L3086" s="88">
        <f t="shared" si="136"/>
        <v>91.443755535872455</v>
      </c>
      <c r="M3086" s="85" t="s">
        <v>702</v>
      </c>
      <c r="N3086" s="92">
        <v>0.751</v>
      </c>
      <c r="O3086" s="91">
        <v>57</v>
      </c>
      <c r="P3086" s="91" t="s">
        <v>691</v>
      </c>
      <c r="Q3086" s="91" t="s">
        <v>691</v>
      </c>
      <c r="R3086" s="91" t="s">
        <v>691</v>
      </c>
      <c r="S3086" s="91">
        <v>16</v>
      </c>
      <c r="T3086" s="87" t="s">
        <v>691</v>
      </c>
      <c r="U3086" s="87">
        <v>46</v>
      </c>
      <c r="V3086" s="87">
        <v>36</v>
      </c>
      <c r="W3086" s="85" t="s">
        <v>691</v>
      </c>
      <c r="X3086" s="146">
        <v>1.4700520833333333E-2</v>
      </c>
      <c r="Y3086" s="21">
        <v>3.69</v>
      </c>
      <c r="Z3086" s="147">
        <v>215</v>
      </c>
      <c r="AA3086" s="147">
        <v>70</v>
      </c>
      <c r="AB3086" s="21">
        <v>1</v>
      </c>
      <c r="AC3086" s="21">
        <v>0</v>
      </c>
      <c r="AD3086" s="153">
        <f>VLOOKUP(D3086,'Dados Base'!$B:$K,9,FALSE)*31536000/VLOOKUP($F3086,F:H,MATCH(H3085,F3085:AF3085,0),FALSE)</f>
        <v>12681.438441098317</v>
      </c>
      <c r="AE3086" s="153">
        <f>VLOOKUP(D3086,'Dados Base'!$B:$K,10,FALSE)*31536000/VLOOKUP($F3086,F:H,MATCH(H3085,F3085:AF3085,0),FALSE)</f>
        <v>1117.3073516386187</v>
      </c>
      <c r="AF3086" s="148">
        <v>100</v>
      </c>
      <c r="AG3086" s="21">
        <v>100</v>
      </c>
      <c r="AH3086" s="148">
        <v>100</v>
      </c>
      <c r="AI3086" s="148">
        <v>12.5</v>
      </c>
      <c r="AJ3086" s="148">
        <v>100</v>
      </c>
      <c r="AK3086" s="72">
        <f>(SUMIFS('Banco de Indicadores Mun. (2)'!I:I,'Banco de Indicadores Mun. (2)'!B:B,'Banco de Indicadores - Mun. (1)'!B3086,'Banco de Indicadores Mun. (2)'!A:A,'Banco de Indicadores - Mun. (1)'!A3086) / VLOOKUP(D3086,'Dados Base'!$B:$K,8,FALSE)) * 100</f>
        <v>5.0019130434782602</v>
      </c>
      <c r="AL3086" s="72">
        <f>(SUMIFS('Banco de Indicadores Mun. (2)'!I:I,'Banco de Indicadores Mun. (2)'!B:B,'Banco de Indicadores - Mun. (1)'!B3086,'Banco de Indicadores Mun. (2)'!A:A,'Banco de Indicadores - Mun. (1)'!A3086) / VLOOKUP(D3086,'Dados Base'!$B:$K,9,FALSE)) * 100</f>
        <v>2.0272070484581493</v>
      </c>
      <c r="AM3086" s="72">
        <f>(SUMIFS('Banco de Indicadores Mun. (2)'!J:J,'Banco de Indicadores Mun. (2)'!B:B,'Banco de Indicadores - Mun. (1)'!B3086,'Banco de Indicadores Mun. (2)'!A:A,'Banco de Indicadores - Mun. (1)'!A3086) / VLOOKUP(D3086,'Dados Base'!$B:$K,7,FALSE)) * 100</f>
        <v>3.6907916666666667</v>
      </c>
      <c r="AN3086" s="72">
        <f>(SUMIFS('Banco de Indicadores Mun. (2)'!K:K,'Banco de Indicadores Mun. (2)'!B:B,'Banco de Indicadores - Mun. (1)'!B3086,'Banco de Indicadores Mun. (2)'!A:A,'Banco de Indicadores - Mun. (1)'!A3086) / VLOOKUP(D3086,'Dados Base'!$B:$K,10,FALSE)) * 100</f>
        <v>9.7219499999999943</v>
      </c>
      <c r="AO3086" s="24">
        <v>0</v>
      </c>
      <c r="AP3086" s="25">
        <v>0</v>
      </c>
      <c r="AQ3086" s="17">
        <v>0</v>
      </c>
      <c r="AR3086" s="24">
        <v>8.6</v>
      </c>
      <c r="AS3086" s="22">
        <v>100</v>
      </c>
      <c r="AT3086" s="22">
        <v>93</v>
      </c>
      <c r="AU3086" s="22">
        <v>75.438596491228068</v>
      </c>
      <c r="AV3086" s="22">
        <v>8.09</v>
      </c>
      <c r="AW3086" s="21">
        <v>0</v>
      </c>
      <c r="AX3086" s="21">
        <v>0</v>
      </c>
      <c r="AY3086" s="116">
        <v>65.361273667543244</v>
      </c>
    </row>
    <row r="3087" spans="1:51" ht="15" x14ac:dyDescent="0.25">
      <c r="A3087" s="144">
        <v>2013</v>
      </c>
      <c r="B3087" s="77" t="s">
        <v>507</v>
      </c>
      <c r="C3087" s="78">
        <v>4</v>
      </c>
      <c r="D3087" s="77">
        <v>3544905</v>
      </c>
      <c r="E3087" s="78">
        <v>35449054</v>
      </c>
      <c r="F3087" s="78" t="str">
        <f t="shared" si="135"/>
        <v>354490542013</v>
      </c>
      <c r="G3087" s="96">
        <v>1.1903814794303136</v>
      </c>
      <c r="H3087" s="80">
        <f t="shared" si="134"/>
        <v>10869</v>
      </c>
      <c r="I3087" s="91">
        <v>9987</v>
      </c>
      <c r="J3087" s="97">
        <v>882</v>
      </c>
      <c r="K3087" s="83">
        <f>(H3087)/VLOOKUP(D3087,'Dados Base'!$B:$K,6,FALSE)</f>
        <v>35.782716049382714</v>
      </c>
      <c r="L3087" s="88">
        <f t="shared" si="136"/>
        <v>91.885178029257517</v>
      </c>
      <c r="M3087" s="85" t="s">
        <v>702</v>
      </c>
      <c r="N3087" s="92">
        <v>0.77200000000000002</v>
      </c>
      <c r="O3087" s="91">
        <v>91</v>
      </c>
      <c r="P3087" s="91" t="s">
        <v>691</v>
      </c>
      <c r="Q3087" s="91" t="s">
        <v>691</v>
      </c>
      <c r="R3087" s="91" t="s">
        <v>691</v>
      </c>
      <c r="S3087" s="91">
        <v>36</v>
      </c>
      <c r="T3087" s="87" t="s">
        <v>691</v>
      </c>
      <c r="U3087" s="87">
        <v>101</v>
      </c>
      <c r="V3087" s="87">
        <v>100</v>
      </c>
      <c r="W3087" s="85" t="s">
        <v>691</v>
      </c>
      <c r="X3087" s="146">
        <v>3.3085034722222219E-2</v>
      </c>
      <c r="Y3087" s="21">
        <v>7.11</v>
      </c>
      <c r="Z3087" s="147">
        <v>439</v>
      </c>
      <c r="AA3087" s="147">
        <v>110</v>
      </c>
      <c r="AB3087" s="21">
        <v>0</v>
      </c>
      <c r="AC3087" s="21">
        <v>1</v>
      </c>
      <c r="AD3087" s="153">
        <f>VLOOKUP(D3087,'Dados Base'!$B:$K,9,FALSE)*31536000/VLOOKUP($F3087,F:H,MATCH(H3086,F3086:AF3086,0),FALSE)</f>
        <v>13694.904775048302</v>
      </c>
      <c r="AE3087" s="153">
        <f>VLOOKUP(D3087,'Dados Base'!$B:$K,10,FALSE)*31536000/VLOOKUP($F3087,F:H,MATCH(H3086,F3086:AF3086,0),FALSE)</f>
        <v>1363.6875517526912</v>
      </c>
      <c r="AF3087" s="148">
        <v>100</v>
      </c>
      <c r="AG3087" s="21">
        <v>90.55</v>
      </c>
      <c r="AH3087" s="148">
        <v>90.55</v>
      </c>
      <c r="AI3087" s="148">
        <v>50</v>
      </c>
      <c r="AJ3087" s="148">
        <v>100</v>
      </c>
      <c r="AK3087" s="72">
        <f>(SUMIFS('Banco de Indicadores Mun. (2)'!I:I,'Banco de Indicadores Mun. (2)'!B:B,'Banco de Indicadores - Mun. (1)'!B3087,'Banco de Indicadores Mun. (2)'!A:A,'Banco de Indicadores - Mun. (1)'!A3087) / VLOOKUP(D3087,'Dados Base'!$B:$K,8,FALSE)) * 100</f>
        <v>2.3751543624161076</v>
      </c>
      <c r="AL3087" s="72">
        <f>(SUMIFS('Banco de Indicadores Mun. (2)'!I:I,'Banco de Indicadores Mun. (2)'!B:B,'Banco de Indicadores - Mun. (1)'!B3087,'Banco de Indicadores Mun. (2)'!A:A,'Banco de Indicadores - Mun. (1)'!A3087) / VLOOKUP(D3087,'Dados Base'!$B:$K,9,FALSE)) * 100</f>
        <v>0.74978389830508474</v>
      </c>
      <c r="AM3087" s="72">
        <f>(SUMIFS('Banco de Indicadores Mun. (2)'!J:J,'Banco de Indicadores Mun. (2)'!B:B,'Banco de Indicadores - Mun. (1)'!B3087,'Banco de Indicadores Mun. (2)'!A:A,'Banco de Indicadores - Mun. (1)'!A3087) / VLOOKUP(D3087,'Dados Base'!$B:$K,7,FALSE)) * 100</f>
        <v>2.4577058823529412</v>
      </c>
      <c r="AN3087" s="72">
        <f>(SUMIFS('Banco de Indicadores Mun. (2)'!K:K,'Banco de Indicadores Mun. (2)'!B:B,'Banco de Indicadores - Mun. (1)'!B3087,'Banco de Indicadores Mun. (2)'!A:A,'Banco de Indicadores - Mun. (1)'!A3087) / VLOOKUP(D3087,'Dados Base'!$B:$K,10,FALSE)) * 100</f>
        <v>2.1960000000000002</v>
      </c>
      <c r="AO3087" s="24">
        <v>0</v>
      </c>
      <c r="AP3087" s="25">
        <v>0</v>
      </c>
      <c r="AQ3087" s="17">
        <v>0</v>
      </c>
      <c r="AR3087" s="24">
        <v>7.9</v>
      </c>
      <c r="AS3087" s="22">
        <v>100</v>
      </c>
      <c r="AT3087" s="22">
        <v>100</v>
      </c>
      <c r="AU3087" s="22">
        <v>79.963570127504553</v>
      </c>
      <c r="AV3087" s="22">
        <v>9.6999999999999993</v>
      </c>
      <c r="AW3087" s="21">
        <v>0</v>
      </c>
      <c r="AX3087" s="21">
        <v>1</v>
      </c>
      <c r="AY3087" s="116">
        <v>12.200469834170722</v>
      </c>
    </row>
    <row r="3088" spans="1:51" ht="15" x14ac:dyDescent="0.25">
      <c r="A3088" s="144">
        <v>2013</v>
      </c>
      <c r="B3088" s="77" t="s">
        <v>508</v>
      </c>
      <c r="C3088" s="78">
        <v>6</v>
      </c>
      <c r="D3088" s="77">
        <v>3545001</v>
      </c>
      <c r="E3088" s="78">
        <v>35450016</v>
      </c>
      <c r="F3088" s="78" t="str">
        <f t="shared" si="135"/>
        <v>354500162013</v>
      </c>
      <c r="G3088" s="96">
        <v>0.79239859929067791</v>
      </c>
      <c r="H3088" s="80">
        <f t="shared" si="134"/>
        <v>15983</v>
      </c>
      <c r="I3088" s="91">
        <v>10306</v>
      </c>
      <c r="J3088" s="97">
        <v>5677</v>
      </c>
      <c r="K3088" s="83">
        <f>(H3088)/VLOOKUP(D3088,'Dados Base'!$B:$K,6,FALSE)</f>
        <v>37.532876197632916</v>
      </c>
      <c r="L3088" s="88">
        <f t="shared" si="136"/>
        <v>64.481011074266405</v>
      </c>
      <c r="M3088" s="85" t="s">
        <v>702</v>
      </c>
      <c r="N3088" s="92">
        <v>0.73199999999999998</v>
      </c>
      <c r="O3088" s="91">
        <v>105</v>
      </c>
      <c r="P3088" s="91" t="s">
        <v>691</v>
      </c>
      <c r="Q3088" s="91" t="s">
        <v>691</v>
      </c>
      <c r="R3088" s="91" t="s">
        <v>691</v>
      </c>
      <c r="S3088" s="91">
        <v>12</v>
      </c>
      <c r="T3088" s="87" t="s">
        <v>691</v>
      </c>
      <c r="U3088" s="87">
        <v>110</v>
      </c>
      <c r="V3088" s="87">
        <v>62</v>
      </c>
      <c r="W3088" s="85" t="s">
        <v>691</v>
      </c>
      <c r="X3088" s="146">
        <v>3.1998391473379628E-2</v>
      </c>
      <c r="Y3088" s="21">
        <v>7.34</v>
      </c>
      <c r="Z3088" s="147">
        <v>404</v>
      </c>
      <c r="AA3088" s="147">
        <v>162</v>
      </c>
      <c r="AB3088" s="21">
        <v>1</v>
      </c>
      <c r="AC3088" s="21">
        <v>0</v>
      </c>
      <c r="AD3088" s="153">
        <f>VLOOKUP(D3088,'Dados Base'!$B:$K,9,FALSE)*31536000/VLOOKUP($F3088,F:H,MATCH(H3087,F3087:AF3087,0),FALSE)</f>
        <v>12213.466808484014</v>
      </c>
      <c r="AE3088" s="153">
        <f>VLOOKUP(D3088,'Dados Base'!$B:$K,10,FALSE)*31536000/VLOOKUP($F3088,F:H,MATCH(H3087,F3087:AF3087,0),FALSE)</f>
        <v>1696.8629168491525</v>
      </c>
      <c r="AF3088" s="148">
        <v>65.77</v>
      </c>
      <c r="AG3088" s="21">
        <v>100</v>
      </c>
      <c r="AH3088" s="148">
        <v>55.17</v>
      </c>
      <c r="AI3088" s="148">
        <v>24.55</v>
      </c>
      <c r="AJ3088" s="148">
        <v>100</v>
      </c>
      <c r="AK3088" s="72">
        <f>(SUMIFS('Banco de Indicadores Mun. (2)'!I:I,'Banco de Indicadores Mun. (2)'!B:B,'Banco de Indicadores - Mun. (1)'!B3088,'Banco de Indicadores Mun. (2)'!A:A,'Banco de Indicadores - Mun. (1)'!A3088) / VLOOKUP(D3088,'Dados Base'!$B:$K,8,FALSE)) * 100</f>
        <v>218.7099264069264</v>
      </c>
      <c r="AL3088" s="72">
        <f>(SUMIFS('Banco de Indicadores Mun. (2)'!I:I,'Banco de Indicadores Mun. (2)'!B:B,'Banco de Indicadores - Mun. (1)'!B3088,'Banco de Indicadores Mun. (2)'!A:A,'Banco de Indicadores - Mun. (1)'!A3088) / VLOOKUP(D3088,'Dados Base'!$B:$K,9,FALSE)) * 100</f>
        <v>81.618728594507274</v>
      </c>
      <c r="AM3088" s="72">
        <f>(SUMIFS('Banco de Indicadores Mun. (2)'!J:J,'Banco de Indicadores Mun. (2)'!B:B,'Banco de Indicadores - Mun. (1)'!B3088,'Banco de Indicadores Mun. (2)'!A:A,'Banco de Indicadores - Mun. (1)'!A3088) / VLOOKUP(D3088,'Dados Base'!$B:$K,7,FALSE)) * 100</f>
        <v>347.98493103448277</v>
      </c>
      <c r="AN3088" s="72">
        <f>(SUMIFS('Banco de Indicadores Mun. (2)'!K:K,'Banco de Indicadores Mun. (2)'!B:B,'Banco de Indicadores - Mun. (1)'!B3088,'Banco de Indicadores Mun. (2)'!A:A,'Banco de Indicadores - Mun. (1)'!A3088) / VLOOKUP(D3088,'Dados Base'!$B:$K,10,FALSE)) * 100</f>
        <v>0.7462558139534885</v>
      </c>
      <c r="AO3088" s="24">
        <v>0</v>
      </c>
      <c r="AP3088" s="25">
        <v>0</v>
      </c>
      <c r="AQ3088" s="17">
        <v>0</v>
      </c>
      <c r="AR3088" s="24">
        <v>9.8000000000000007</v>
      </c>
      <c r="AS3088" s="22">
        <v>100</v>
      </c>
      <c r="AT3088" s="22">
        <v>89.999999999999986</v>
      </c>
      <c r="AU3088" s="22">
        <v>71.378091872791515</v>
      </c>
      <c r="AV3088" s="22">
        <v>7.69</v>
      </c>
      <c r="AW3088" s="21">
        <v>0</v>
      </c>
      <c r="AX3088" s="21">
        <v>0</v>
      </c>
      <c r="AY3088" s="116">
        <v>12499.522427709782</v>
      </c>
    </row>
    <row r="3089" spans="1:51" ht="15" x14ac:dyDescent="0.25">
      <c r="A3089" s="144">
        <v>2013</v>
      </c>
      <c r="B3089" s="77" t="s">
        <v>509</v>
      </c>
      <c r="C3089" s="78">
        <v>20</v>
      </c>
      <c r="D3089" s="77">
        <v>3545100</v>
      </c>
      <c r="E3089" s="78">
        <v>354510020</v>
      </c>
      <c r="F3089" s="78" t="str">
        <f t="shared" si="135"/>
        <v>3545100202013</v>
      </c>
      <c r="G3089" s="96">
        <v>0.76805708074432211</v>
      </c>
      <c r="H3089" s="80">
        <f t="shared" si="134"/>
        <v>4901</v>
      </c>
      <c r="I3089" s="91">
        <v>4478</v>
      </c>
      <c r="J3089" s="97">
        <v>423</v>
      </c>
      <c r="K3089" s="83">
        <f>(H3089)/VLOOKUP(D3089,'Dados Base'!$B:$K,6,FALSE)</f>
        <v>28.370477568740956</v>
      </c>
      <c r="L3089" s="88">
        <f t="shared" si="136"/>
        <v>91.369108345235659</v>
      </c>
      <c r="M3089" s="85" t="s">
        <v>702</v>
      </c>
      <c r="N3089" s="92">
        <v>0.71899999999999997</v>
      </c>
      <c r="O3089" s="91">
        <v>21</v>
      </c>
      <c r="P3089" s="91" t="s">
        <v>691</v>
      </c>
      <c r="Q3089" s="91" t="s">
        <v>691</v>
      </c>
      <c r="R3089" s="91" t="s">
        <v>691</v>
      </c>
      <c r="S3089" s="91">
        <v>2</v>
      </c>
      <c r="T3089" s="87" t="s">
        <v>691</v>
      </c>
      <c r="U3089" s="87">
        <v>20</v>
      </c>
      <c r="V3089" s="87">
        <v>18</v>
      </c>
      <c r="W3089" s="85" t="s">
        <v>691</v>
      </c>
      <c r="X3089" s="146">
        <v>1.1770057812499998E-2</v>
      </c>
      <c r="Y3089" s="21">
        <v>3.19</v>
      </c>
      <c r="Z3089" s="147">
        <v>214</v>
      </c>
      <c r="AA3089" s="147">
        <v>32</v>
      </c>
      <c r="AB3089" s="21">
        <v>1</v>
      </c>
      <c r="AC3089" s="21">
        <v>0</v>
      </c>
      <c r="AD3089" s="153">
        <f>VLOOKUP(D3089,'Dados Base'!$B:$K,9,FALSE)*31536000/VLOOKUP($F3089,F:H,MATCH(H3088,F3088:AF3088,0),FALSE)</f>
        <v>8236.2946337482153</v>
      </c>
      <c r="AE3089" s="153">
        <f>VLOOKUP(D3089,'Dados Base'!$B:$K,10,FALSE)*31536000/VLOOKUP($F3089,F:H,MATCH(H3088,F3088:AF3088,0),FALSE)</f>
        <v>1029.5368292185269</v>
      </c>
      <c r="AF3089" s="148">
        <v>92.22</v>
      </c>
      <c r="AG3089" s="21">
        <v>100</v>
      </c>
      <c r="AH3089" s="148">
        <v>89.68</v>
      </c>
      <c r="AI3089" s="148">
        <v>7.1</v>
      </c>
      <c r="AJ3089" s="148">
        <v>100</v>
      </c>
      <c r="AK3089" s="72">
        <f>(SUMIFS('Banco de Indicadores Mun. (2)'!I:I,'Banco de Indicadores Mun. (2)'!B:B,'Banco de Indicadores - Mun. (1)'!B3089,'Banco de Indicadores Mun. (2)'!A:A,'Banco de Indicadores - Mun. (1)'!A3089) / VLOOKUP(D3089,'Dados Base'!$B:$K,8,FALSE)) * 100</f>
        <v>9.8301886792452817E-3</v>
      </c>
      <c r="AL3089" s="72">
        <f>(SUMIFS('Banco de Indicadores Mun. (2)'!I:I,'Banco de Indicadores Mun. (2)'!B:B,'Banco de Indicadores - Mun. (1)'!B3089,'Banco de Indicadores Mun. (2)'!A:A,'Banco de Indicadores - Mun. (1)'!A3089) / VLOOKUP(D3089,'Dados Base'!$B:$K,9,FALSE)) * 100</f>
        <v>4.0703125000000001E-3</v>
      </c>
      <c r="AM3089" s="72">
        <f>(SUMIFS('Banco de Indicadores Mun. (2)'!J:J,'Banco de Indicadores Mun. (2)'!B:B,'Banco de Indicadores - Mun. (1)'!B3089,'Banco de Indicadores Mun. (2)'!A:A,'Banco de Indicadores - Mun. (1)'!A3089) / VLOOKUP(D3089,'Dados Base'!$B:$K,7,FALSE)) * 100</f>
        <v>1.408108108108108E-2</v>
      </c>
      <c r="AN3089" s="72">
        <f>(SUMIFS('Banco de Indicadores Mun. (2)'!K:K,'Banco de Indicadores Mun. (2)'!B:B,'Banco de Indicadores - Mun. (1)'!B3089,'Banco de Indicadores Mun. (2)'!A:A,'Banco de Indicadores - Mun. (1)'!A3089) / VLOOKUP(D3089,'Dados Base'!$B:$K,10,FALSE)) * 100</f>
        <v>0</v>
      </c>
      <c r="AO3089" s="24">
        <v>0</v>
      </c>
      <c r="AP3089" s="25">
        <v>0</v>
      </c>
      <c r="AQ3089" s="17">
        <v>0</v>
      </c>
      <c r="AR3089" s="24">
        <v>6.1</v>
      </c>
      <c r="AS3089" s="22">
        <v>100</v>
      </c>
      <c r="AT3089" s="22">
        <v>100</v>
      </c>
      <c r="AU3089" s="22">
        <v>86.99186991869918</v>
      </c>
      <c r="AV3089" s="22">
        <v>10</v>
      </c>
      <c r="AW3089" s="21">
        <v>0</v>
      </c>
      <c r="AX3089" s="21">
        <v>0</v>
      </c>
      <c r="AY3089" s="116">
        <v>208.71783744907285</v>
      </c>
    </row>
    <row r="3090" spans="1:51" ht="15" x14ac:dyDescent="0.25">
      <c r="A3090" s="144">
        <v>2013</v>
      </c>
      <c r="B3090" s="77" t="s">
        <v>510</v>
      </c>
      <c r="C3090" s="78">
        <v>5</v>
      </c>
      <c r="D3090" s="77">
        <v>3545159</v>
      </c>
      <c r="E3090" s="78">
        <v>35451595</v>
      </c>
      <c r="F3090" s="78" t="str">
        <f t="shared" si="135"/>
        <v>354515952013</v>
      </c>
      <c r="G3090" s="96">
        <v>1.7850520411559767</v>
      </c>
      <c r="H3090" s="80">
        <f t="shared" si="134"/>
        <v>7326</v>
      </c>
      <c r="I3090" s="91">
        <v>6124</v>
      </c>
      <c r="J3090" s="97">
        <v>1202</v>
      </c>
      <c r="K3090" s="83">
        <f>(H3090)/VLOOKUP(D3090,'Dados Base'!$B:$K,6,FALSE)</f>
        <v>72.248520710059168</v>
      </c>
      <c r="L3090" s="88">
        <f t="shared" si="136"/>
        <v>83.592683592683585</v>
      </c>
      <c r="M3090" s="85" t="s">
        <v>702</v>
      </c>
      <c r="N3090" s="92">
        <v>0.79100000000000004</v>
      </c>
      <c r="O3090" s="91">
        <v>25</v>
      </c>
      <c r="P3090" s="91" t="s">
        <v>691</v>
      </c>
      <c r="Q3090" s="91" t="s">
        <v>691</v>
      </c>
      <c r="R3090" s="91" t="s">
        <v>691</v>
      </c>
      <c r="S3090" s="91">
        <v>44</v>
      </c>
      <c r="T3090" s="87" t="s">
        <v>691</v>
      </c>
      <c r="U3090" s="87">
        <v>95</v>
      </c>
      <c r="V3090" s="87">
        <v>63</v>
      </c>
      <c r="W3090" s="85" t="s">
        <v>691</v>
      </c>
      <c r="X3090" s="146">
        <v>1.8152979034011685E-2</v>
      </c>
      <c r="Y3090" s="21">
        <v>4.4400000000000004</v>
      </c>
      <c r="Z3090" s="147">
        <v>251</v>
      </c>
      <c r="AA3090" s="147">
        <v>92</v>
      </c>
      <c r="AB3090" s="21">
        <v>3</v>
      </c>
      <c r="AC3090" s="21">
        <v>0</v>
      </c>
      <c r="AD3090" s="153">
        <f>VLOOKUP(D3090,'Dados Base'!$B:$K,9,FALSE)*31536000/VLOOKUP($F3090,F:H,MATCH(H3089,F3089:AF3089,0),FALSE)</f>
        <v>4218.5749385749386</v>
      </c>
      <c r="AE3090" s="153">
        <f>VLOOKUP(D3090,'Dados Base'!$B:$K,10,FALSE)*31536000/VLOOKUP($F3090,F:H,MATCH(H3089,F3089:AF3089,0),FALSE)</f>
        <v>645.70024570024566</v>
      </c>
      <c r="AF3090" s="148" t="s">
        <v>692</v>
      </c>
      <c r="AG3090" s="21">
        <v>100</v>
      </c>
      <c r="AH3090" s="148" t="s">
        <v>692</v>
      </c>
      <c r="AI3090" s="148" t="s">
        <v>692</v>
      </c>
      <c r="AJ3090" s="148" t="s">
        <v>692</v>
      </c>
      <c r="AK3090" s="72">
        <f>(SUMIFS('Banco de Indicadores Mun. (2)'!I:I,'Banco de Indicadores Mun. (2)'!B:B,'Banco de Indicadores - Mun. (1)'!B3090,'Banco de Indicadores Mun. (2)'!A:A,'Banco de Indicadores - Mun. (1)'!A3090) / VLOOKUP(D3090,'Dados Base'!$B:$K,8,FALSE)) * 100</f>
        <v>3.8708333333333331</v>
      </c>
      <c r="AL3090" s="72">
        <f>(SUMIFS('Banco de Indicadores Mun. (2)'!I:I,'Banco de Indicadores Mun. (2)'!B:B,'Banco de Indicadores - Mun. (1)'!B3090,'Banco de Indicadores Mun. (2)'!A:A,'Banco de Indicadores - Mun. (1)'!A3090) / VLOOKUP(D3090,'Dados Base'!$B:$K,9,FALSE)) * 100</f>
        <v>1.4219387755102038</v>
      </c>
      <c r="AM3090" s="72">
        <f>(SUMIFS('Banco de Indicadores Mun. (2)'!J:J,'Banco de Indicadores Mun. (2)'!B:B,'Banco de Indicadores - Mun. (1)'!B3090,'Banco de Indicadores Mun. (2)'!A:A,'Banco de Indicadores - Mun. (1)'!A3090) / VLOOKUP(D3090,'Dados Base'!$B:$K,7,FALSE)) * 100</f>
        <v>6.5530476190476179</v>
      </c>
      <c r="AN3090" s="72">
        <f>(SUMIFS('Banco de Indicadores Mun. (2)'!K:K,'Banco de Indicadores Mun. (2)'!B:B,'Banco de Indicadores - Mun. (1)'!B3090,'Banco de Indicadores Mun. (2)'!A:A,'Banco de Indicadores - Mun. (1)'!A3090) / VLOOKUP(D3090,'Dados Base'!$B:$K,10,FALSE)) * 100</f>
        <v>0.11573333333333334</v>
      </c>
      <c r="AO3090" s="24">
        <v>0</v>
      </c>
      <c r="AP3090" s="25">
        <v>0</v>
      </c>
      <c r="AQ3090" s="17">
        <v>0</v>
      </c>
      <c r="AR3090" s="24">
        <v>8</v>
      </c>
      <c r="AS3090" s="22">
        <v>99</v>
      </c>
      <c r="AT3090" s="22">
        <v>99</v>
      </c>
      <c r="AU3090" s="22">
        <v>73.177842565597672</v>
      </c>
      <c r="AV3090" s="22">
        <v>7.75</v>
      </c>
      <c r="AW3090" s="21">
        <v>0</v>
      </c>
      <c r="AX3090" s="21">
        <v>0</v>
      </c>
      <c r="AY3090" s="116">
        <v>129.08053935233343</v>
      </c>
    </row>
    <row r="3091" spans="1:51" ht="15" x14ac:dyDescent="0.25">
      <c r="A3091" s="144">
        <v>2013</v>
      </c>
      <c r="B3091" s="77" t="s">
        <v>511</v>
      </c>
      <c r="C3091" s="78">
        <v>5</v>
      </c>
      <c r="D3091" s="77">
        <v>3545209</v>
      </c>
      <c r="E3091" s="78">
        <v>35452095</v>
      </c>
      <c r="F3091" s="78" t="str">
        <f t="shared" si="135"/>
        <v>354520952013</v>
      </c>
      <c r="G3091" s="96">
        <v>1.1265193015572494</v>
      </c>
      <c r="H3091" s="80">
        <f t="shared" si="134"/>
        <v>108459</v>
      </c>
      <c r="I3091" s="91">
        <v>107696</v>
      </c>
      <c r="J3091" s="97">
        <v>763</v>
      </c>
      <c r="K3091" s="83">
        <f>(H3091)/VLOOKUP(D3091,'Dados Base'!$B:$K,6,FALSE)</f>
        <v>807.82809474154635</v>
      </c>
      <c r="L3091" s="88">
        <f t="shared" si="136"/>
        <v>99.296508357997027</v>
      </c>
      <c r="M3091" s="85" t="s">
        <v>702</v>
      </c>
      <c r="N3091" s="92">
        <v>0.78</v>
      </c>
      <c r="O3091" s="91">
        <v>29</v>
      </c>
      <c r="P3091" s="91" t="s">
        <v>691</v>
      </c>
      <c r="Q3091" s="91" t="s">
        <v>691</v>
      </c>
      <c r="R3091" s="91" t="s">
        <v>691</v>
      </c>
      <c r="S3091" s="91">
        <v>378</v>
      </c>
      <c r="T3091" s="87" t="s">
        <v>691</v>
      </c>
      <c r="U3091" s="87">
        <v>1072</v>
      </c>
      <c r="V3091" s="87">
        <v>862</v>
      </c>
      <c r="W3091" s="85" t="s">
        <v>691</v>
      </c>
      <c r="X3091" s="146">
        <v>0.37429728131250001</v>
      </c>
      <c r="Y3091" s="21">
        <v>100.14</v>
      </c>
      <c r="Z3091" s="147">
        <v>2653</v>
      </c>
      <c r="AA3091" s="147">
        <v>3355</v>
      </c>
      <c r="AB3091" s="21">
        <v>14</v>
      </c>
      <c r="AC3091" s="21">
        <v>2</v>
      </c>
      <c r="AD3091" s="153">
        <f>VLOOKUP(D3091,'Dados Base'!$B:$K,9,FALSE)*31536000/VLOOKUP($F3091,F:H,MATCH(H3090,F3090:AF3090,0),FALSE)</f>
        <v>407.06995270102067</v>
      </c>
      <c r="AE3091" s="153">
        <f>VLOOKUP(D3091,'Dados Base'!$B:$K,10,FALSE)*31536000/VLOOKUP($F3091,F:H,MATCH(H3090,F3090:AF3090,0),FALSE)</f>
        <v>55.245207866567092</v>
      </c>
      <c r="AF3091" s="148">
        <v>99.06</v>
      </c>
      <c r="AG3091" s="21">
        <v>100</v>
      </c>
      <c r="AH3091" s="148">
        <v>97.28</v>
      </c>
      <c r="AI3091" s="148">
        <v>41</v>
      </c>
      <c r="AJ3091" s="148">
        <v>98.86</v>
      </c>
      <c r="AK3091" s="72">
        <f>(SUMIFS('Banco de Indicadores Mun. (2)'!I:I,'Banco de Indicadores Mun. (2)'!B:B,'Banco de Indicadores - Mun. (1)'!B3091,'Banco de Indicadores Mun. (2)'!A:A,'Banco de Indicadores - Mun. (1)'!A3091) / VLOOKUP(D3091,'Dados Base'!$B:$K,8,FALSE)) * 100</f>
        <v>80.740529411764697</v>
      </c>
      <c r="AL3091" s="72">
        <f>(SUMIFS('Banco de Indicadores Mun. (2)'!I:I,'Banco de Indicadores Mun. (2)'!B:B,'Banco de Indicadores - Mun. (1)'!B3091,'Banco de Indicadores Mun. (2)'!A:A,'Banco de Indicadores - Mun. (1)'!A3091) / VLOOKUP(D3091,'Dados Base'!$B:$K,9,FALSE)) * 100</f>
        <v>29.412621428571427</v>
      </c>
      <c r="AM3091" s="72">
        <f>(SUMIFS('Banco de Indicadores Mun. (2)'!J:J,'Banco de Indicadores Mun. (2)'!B:B,'Banco de Indicadores - Mun. (1)'!B3091,'Banco de Indicadores Mun. (2)'!A:A,'Banco de Indicadores - Mun. (1)'!A3091) / VLOOKUP(D3091,'Dados Base'!$B:$K,7,FALSE)) * 100</f>
        <v>122.36706249999997</v>
      </c>
      <c r="AN3091" s="72">
        <f>(SUMIFS('Banco de Indicadores Mun. (2)'!K:K,'Banco de Indicadores Mun. (2)'!B:B,'Banco de Indicadores - Mun. (1)'!B3091,'Banco de Indicadores Mun. (2)'!A:A,'Banco de Indicadores - Mun. (1)'!A3091) / VLOOKUP(D3091,'Dados Base'!$B:$K,10,FALSE)) * 100</f>
        <v>10.632684210526312</v>
      </c>
      <c r="AO3091" s="24">
        <v>0</v>
      </c>
      <c r="AP3091" s="25">
        <v>0</v>
      </c>
      <c r="AQ3091" s="17">
        <v>0</v>
      </c>
      <c r="AR3091" s="24">
        <v>9.6</v>
      </c>
      <c r="AS3091" s="22">
        <v>94</v>
      </c>
      <c r="AT3091" s="22">
        <v>81.78</v>
      </c>
      <c r="AU3091" s="22">
        <v>44.157789613848202</v>
      </c>
      <c r="AV3091" s="22">
        <v>6.09</v>
      </c>
      <c r="AW3091" s="21">
        <v>0</v>
      </c>
      <c r="AX3091" s="21">
        <v>2</v>
      </c>
      <c r="AY3091" s="116">
        <v>126.02486609630274</v>
      </c>
    </row>
    <row r="3092" spans="1:51" ht="15" x14ac:dyDescent="0.25">
      <c r="A3092" s="144">
        <v>2013</v>
      </c>
      <c r="B3092" s="77" t="s">
        <v>512</v>
      </c>
      <c r="C3092" s="78">
        <v>10</v>
      </c>
      <c r="D3092" s="77">
        <v>3545308</v>
      </c>
      <c r="E3092" s="78">
        <v>354530810</v>
      </c>
      <c r="F3092" s="78" t="str">
        <f t="shared" si="135"/>
        <v>3545308102013</v>
      </c>
      <c r="G3092" s="96">
        <v>1.2186280997226184</v>
      </c>
      <c r="H3092" s="80">
        <f t="shared" si="134"/>
        <v>41384</v>
      </c>
      <c r="I3092" s="91">
        <v>32484</v>
      </c>
      <c r="J3092" s="97">
        <v>8900</v>
      </c>
      <c r="K3092" s="83">
        <f>(H3092)/VLOOKUP(D3092,'Dados Base'!$B:$K,6,FALSE)</f>
        <v>147.63654525346936</v>
      </c>
      <c r="L3092" s="88">
        <f t="shared" si="136"/>
        <v>78.494104001546489</v>
      </c>
      <c r="M3092" s="85" t="s">
        <v>702</v>
      </c>
      <c r="N3092" s="92">
        <v>0.72899999999999998</v>
      </c>
      <c r="O3092" s="91">
        <v>56</v>
      </c>
      <c r="P3092" s="91" t="s">
        <v>691</v>
      </c>
      <c r="Q3092" s="91" t="s">
        <v>691</v>
      </c>
      <c r="R3092" s="91" t="s">
        <v>691</v>
      </c>
      <c r="S3092" s="91">
        <v>53</v>
      </c>
      <c r="T3092" s="87" t="s">
        <v>691</v>
      </c>
      <c r="U3092" s="87">
        <v>221</v>
      </c>
      <c r="V3092" s="87">
        <v>142</v>
      </c>
      <c r="W3092" s="85" t="s">
        <v>691</v>
      </c>
      <c r="X3092" s="146">
        <v>0.12597212962962964</v>
      </c>
      <c r="Y3092" s="21">
        <v>26.79</v>
      </c>
      <c r="Z3092" s="147">
        <v>1463</v>
      </c>
      <c r="AA3092" s="147">
        <v>345</v>
      </c>
      <c r="AB3092" s="21">
        <v>5</v>
      </c>
      <c r="AC3092" s="21">
        <v>0</v>
      </c>
      <c r="AD3092" s="153">
        <f>VLOOKUP(D3092,'Dados Base'!$B:$K,9,FALSE)*31536000/VLOOKUP($F3092,F:H,MATCH(H3091,F3091:AF3091,0),FALSE)</f>
        <v>1912.7044268316258</v>
      </c>
      <c r="AE3092" s="153">
        <f>VLOOKUP(D3092,'Dados Base'!$B:$K,10,FALSE)*31536000/VLOOKUP($F3092,F:H,MATCH(H3091,F3091:AF3091,0),FALSE)</f>
        <v>289.57278175140152</v>
      </c>
      <c r="AF3092" s="148">
        <v>100</v>
      </c>
      <c r="AG3092" s="21">
        <v>100</v>
      </c>
      <c r="AH3092" s="148">
        <v>70.59</v>
      </c>
      <c r="AI3092" s="148">
        <v>48.28</v>
      </c>
      <c r="AJ3092" s="148">
        <v>100</v>
      </c>
      <c r="AK3092" s="72">
        <f>(SUMIFS('Banco de Indicadores Mun. (2)'!I:I,'Banco de Indicadores Mun. (2)'!B:B,'Banco de Indicadores - Mun. (1)'!B3092,'Banco de Indicadores Mun. (2)'!A:A,'Banco de Indicadores - Mun. (1)'!A3092) / VLOOKUP(D3092,'Dados Base'!$B:$K,8,FALSE)) * 100</f>
        <v>34.589955555555548</v>
      </c>
      <c r="AL3092" s="72">
        <f>(SUMIFS('Banco de Indicadores Mun. (2)'!I:I,'Banco de Indicadores Mun. (2)'!B:B,'Banco de Indicadores - Mun. (1)'!B3092,'Banco de Indicadores Mun. (2)'!A:A,'Banco de Indicadores - Mun. (1)'!A3092) / VLOOKUP(D3092,'Dados Base'!$B:$K,9,FALSE)) * 100</f>
        <v>12.402772908366531</v>
      </c>
      <c r="AM3092" s="72">
        <f>(SUMIFS('Banco de Indicadores Mun. (2)'!J:J,'Banco de Indicadores Mun. (2)'!B:B,'Banco de Indicadores - Mun. (1)'!B3092,'Banco de Indicadores Mun. (2)'!A:A,'Banco de Indicadores - Mun. (1)'!A3092) / VLOOKUP(D3092,'Dados Base'!$B:$K,7,FALSE)) * 100</f>
        <v>58.336269230769211</v>
      </c>
      <c r="AN3092" s="72">
        <f>(SUMIFS('Banco de Indicadores Mun. (2)'!K:K,'Banco de Indicadores Mun. (2)'!B:B,'Banco de Indicadores - Mun. (1)'!B3092,'Banco de Indicadores Mun. (2)'!A:A,'Banco de Indicadores - Mun. (1)'!A3092) / VLOOKUP(D3092,'Dados Base'!$B:$K,10,FALSE)) * 100</f>
        <v>2.0950000000000002</v>
      </c>
      <c r="AO3092" s="24">
        <v>0</v>
      </c>
      <c r="AP3092" s="25">
        <v>0</v>
      </c>
      <c r="AQ3092" s="17">
        <v>0</v>
      </c>
      <c r="AR3092" s="24">
        <v>8.1999999999999993</v>
      </c>
      <c r="AS3092" s="22">
        <v>87</v>
      </c>
      <c r="AT3092" s="22">
        <v>87</v>
      </c>
      <c r="AU3092" s="22">
        <v>80.91814159292035</v>
      </c>
      <c r="AV3092" s="22">
        <v>9.31</v>
      </c>
      <c r="AW3092" s="21">
        <v>0</v>
      </c>
      <c r="AX3092" s="21">
        <v>0</v>
      </c>
      <c r="AY3092" s="116">
        <v>123.09201853039124</v>
      </c>
    </row>
    <row r="3093" spans="1:51" ht="15" x14ac:dyDescent="0.25">
      <c r="A3093" s="144">
        <v>2013</v>
      </c>
      <c r="B3093" s="77" t="s">
        <v>513</v>
      </c>
      <c r="C3093" s="78">
        <v>17</v>
      </c>
      <c r="D3093" s="77">
        <v>3545407</v>
      </c>
      <c r="E3093" s="78">
        <v>354540717</v>
      </c>
      <c r="F3093" s="78" t="str">
        <f t="shared" si="135"/>
        <v>3545407172013</v>
      </c>
      <c r="G3093" s="96">
        <v>0.32357452335773917</v>
      </c>
      <c r="H3093" s="80">
        <f t="shared" si="134"/>
        <v>8871</v>
      </c>
      <c r="I3093" s="91">
        <v>8066</v>
      </c>
      <c r="J3093" s="97">
        <v>805</v>
      </c>
      <c r="K3093" s="83">
        <f>(H3093)/VLOOKUP(D3093,'Dados Base'!$B:$K,6,FALSE)</f>
        <v>46.919130480774321</v>
      </c>
      <c r="L3093" s="88">
        <f t="shared" si="136"/>
        <v>90.925487543681655</v>
      </c>
      <c r="M3093" s="85" t="s">
        <v>702</v>
      </c>
      <c r="N3093" s="92">
        <v>0.70399999999999996</v>
      </c>
      <c r="O3093" s="91">
        <v>42</v>
      </c>
      <c r="P3093" s="91" t="s">
        <v>691</v>
      </c>
      <c r="Q3093" s="91" t="s">
        <v>691</v>
      </c>
      <c r="R3093" s="91" t="s">
        <v>691</v>
      </c>
      <c r="S3093" s="91">
        <v>25</v>
      </c>
      <c r="T3093" s="87" t="s">
        <v>691</v>
      </c>
      <c r="U3093" s="87">
        <v>56</v>
      </c>
      <c r="V3093" s="87">
        <v>29</v>
      </c>
      <c r="W3093" s="85" t="s">
        <v>691</v>
      </c>
      <c r="X3093" s="146">
        <v>2.2353071875000002E-2</v>
      </c>
      <c r="Y3093" s="21">
        <v>5.79</v>
      </c>
      <c r="Z3093" s="147">
        <v>187</v>
      </c>
      <c r="AA3093" s="147">
        <v>259</v>
      </c>
      <c r="AB3093" s="21">
        <v>0</v>
      </c>
      <c r="AC3093" s="21">
        <v>0</v>
      </c>
      <c r="AD3093" s="153">
        <f>VLOOKUP(D3093,'Dados Base'!$B:$K,9,FALSE)*31536000/VLOOKUP($F3093,F:H,MATCH(H3092,F3092:AF3092,0),FALSE)</f>
        <v>6292.2691917483935</v>
      </c>
      <c r="AE3093" s="153">
        <f>VLOOKUP(D3093,'Dados Base'!$B:$K,10,FALSE)*31536000/VLOOKUP($F3093,F:H,MATCH(H3092,F3092:AF3092,0),FALSE)</f>
        <v>675.44132566790688</v>
      </c>
      <c r="AF3093" s="148">
        <v>96.76</v>
      </c>
      <c r="AG3093" s="21">
        <v>100</v>
      </c>
      <c r="AH3093" s="148">
        <v>49.61</v>
      </c>
      <c r="AI3093" s="148">
        <v>22.74</v>
      </c>
      <c r="AJ3093" s="148">
        <v>100</v>
      </c>
      <c r="AK3093" s="72">
        <f>(SUMIFS('Banco de Indicadores Mun. (2)'!I:I,'Banco de Indicadores Mun. (2)'!B:B,'Banco de Indicadores - Mun. (1)'!B3093,'Banco de Indicadores Mun. (2)'!A:A,'Banco de Indicadores - Mun. (1)'!A3093) / VLOOKUP(D3093,'Dados Base'!$B:$K,8,FALSE)) * 100</f>
        <v>6.5988924731182781</v>
      </c>
      <c r="AL3093" s="72">
        <f>(SUMIFS('Banco de Indicadores Mun. (2)'!I:I,'Banco de Indicadores Mun. (2)'!B:B,'Banco de Indicadores - Mun. (1)'!B3093,'Banco de Indicadores Mun. (2)'!A:A,'Banco de Indicadores - Mun. (1)'!A3093) / VLOOKUP(D3093,'Dados Base'!$B:$K,9,FALSE)) * 100</f>
        <v>3.467214689265536</v>
      </c>
      <c r="AM3093" s="72">
        <f>(SUMIFS('Banco de Indicadores Mun. (2)'!J:J,'Banco de Indicadores Mun. (2)'!B:B,'Banco de Indicadores - Mun. (1)'!B3093,'Banco de Indicadores Mun. (2)'!A:A,'Banco de Indicadores - Mun. (1)'!A3093) / VLOOKUP(D3093,'Dados Base'!$B:$K,7,FALSE)) * 100</f>
        <v>7.7865405405405399</v>
      </c>
      <c r="AN3093" s="72">
        <f>(SUMIFS('Banco de Indicadores Mun. (2)'!K:K,'Banco de Indicadores Mun. (2)'!B:B,'Banco de Indicadores - Mun. (1)'!B3093,'Banco de Indicadores Mun. (2)'!A:A,'Banco de Indicadores - Mun. (1)'!A3093) / VLOOKUP(D3093,'Dados Base'!$B:$K,10,FALSE)) * 100</f>
        <v>1.9733157894736835</v>
      </c>
      <c r="AO3093" s="24">
        <v>0</v>
      </c>
      <c r="AP3093" s="25">
        <v>0</v>
      </c>
      <c r="AQ3093" s="17">
        <v>0</v>
      </c>
      <c r="AR3093" s="24">
        <v>8.4</v>
      </c>
      <c r="AS3093" s="22">
        <v>67.7</v>
      </c>
      <c r="AT3093" s="22">
        <v>67.7</v>
      </c>
      <c r="AU3093" s="22">
        <v>41.928251121076229</v>
      </c>
      <c r="AV3093" s="22">
        <v>5.24</v>
      </c>
      <c r="AW3093" s="21">
        <v>0</v>
      </c>
      <c r="AX3093" s="21">
        <v>0</v>
      </c>
      <c r="AY3093" s="116">
        <v>3.3935453481003255</v>
      </c>
    </row>
    <row r="3094" spans="1:51" ht="15" x14ac:dyDescent="0.25">
      <c r="A3094" s="144">
        <v>2013</v>
      </c>
      <c r="B3094" s="77" t="s">
        <v>514</v>
      </c>
      <c r="C3094" s="78">
        <v>22</v>
      </c>
      <c r="D3094" s="77">
        <v>3545506</v>
      </c>
      <c r="E3094" s="78">
        <v>354550622</v>
      </c>
      <c r="F3094" s="78" t="str">
        <f t="shared" si="135"/>
        <v>3545506222013</v>
      </c>
      <c r="G3094" s="96">
        <v>1.6364492812776188</v>
      </c>
      <c r="H3094" s="80">
        <f t="shared" si="134"/>
        <v>3851</v>
      </c>
      <c r="I3094" s="91">
        <v>2819</v>
      </c>
      <c r="J3094" s="97">
        <v>1032</v>
      </c>
      <c r="K3094" s="83">
        <f>(H3094)/VLOOKUP(D3094,'Dados Base'!$B:$K,6,FALSE)</f>
        <v>8.4564878455829078</v>
      </c>
      <c r="L3094" s="88">
        <f t="shared" si="136"/>
        <v>73.201765775123334</v>
      </c>
      <c r="M3094" s="85" t="s">
        <v>702</v>
      </c>
      <c r="N3094" s="92">
        <v>0.70899999999999996</v>
      </c>
      <c r="O3094" s="91">
        <v>50</v>
      </c>
      <c r="P3094" s="91" t="s">
        <v>691</v>
      </c>
      <c r="Q3094" s="91" t="s">
        <v>691</v>
      </c>
      <c r="R3094" s="91" t="s">
        <v>691</v>
      </c>
      <c r="S3094" s="91">
        <v>5</v>
      </c>
      <c r="T3094" s="87" t="s">
        <v>691</v>
      </c>
      <c r="U3094" s="87">
        <v>26</v>
      </c>
      <c r="V3094" s="87">
        <v>16</v>
      </c>
      <c r="W3094" s="85" t="s">
        <v>691</v>
      </c>
      <c r="X3094" s="146">
        <v>7.3439773437500022E-3</v>
      </c>
      <c r="Y3094" s="21">
        <v>1.94</v>
      </c>
      <c r="Z3094" s="147">
        <v>134</v>
      </c>
      <c r="AA3094" s="147">
        <v>16</v>
      </c>
      <c r="AB3094" s="21">
        <v>0</v>
      </c>
      <c r="AC3094" s="21">
        <v>0</v>
      </c>
      <c r="AD3094" s="153">
        <f>VLOOKUP(D3094,'Dados Base'!$B:$K,9,FALSE)*31536000/VLOOKUP($F3094,F:H,MATCH(H3093,F3093:AF3093,0),FALSE)</f>
        <v>27597.070890677747</v>
      </c>
      <c r="AE3094" s="153">
        <f>VLOOKUP(D3094,'Dados Base'!$B:$K,10,FALSE)*31536000/VLOOKUP($F3094,F:H,MATCH(H3093,F3093:AF3093,0),FALSE)</f>
        <v>3930.7400675149311</v>
      </c>
      <c r="AF3094" s="148">
        <v>73.23</v>
      </c>
      <c r="AG3094" s="21">
        <v>69.78</v>
      </c>
      <c r="AH3094" s="148">
        <v>72.19</v>
      </c>
      <c r="AI3094" s="148">
        <v>18.809999999999999</v>
      </c>
      <c r="AJ3094" s="148">
        <v>100</v>
      </c>
      <c r="AK3094" s="72">
        <f>(SUMIFS('Banco de Indicadores Mun. (2)'!I:I,'Banco de Indicadores Mun. (2)'!B:B,'Banco de Indicadores - Mun. (1)'!B3094,'Banco de Indicadores Mun. (2)'!A:A,'Banco de Indicadores - Mun. (1)'!A3094) / VLOOKUP(D3094,'Dados Base'!$B:$K,8,FALSE)) * 100</f>
        <v>1.183656976744186</v>
      </c>
      <c r="AL3094" s="72">
        <f>(SUMIFS('Banco de Indicadores Mun. (2)'!I:I,'Banco de Indicadores Mun. (2)'!B:B,'Banco de Indicadores - Mun. (1)'!B3094,'Banco de Indicadores Mun. (2)'!A:A,'Banco de Indicadores - Mun. (1)'!A3094) / VLOOKUP(D3094,'Dados Base'!$B:$K,9,FALSE)) * 100</f>
        <v>0.60412166172106818</v>
      </c>
      <c r="AM3094" s="72">
        <f>(SUMIFS('Banco de Indicadores Mun. (2)'!J:J,'Banco de Indicadores Mun. (2)'!B:B,'Banco de Indicadores - Mun. (1)'!B3094,'Banco de Indicadores Mun. (2)'!A:A,'Banco de Indicadores - Mun. (1)'!A3094) / VLOOKUP(D3094,'Dados Base'!$B:$K,7,FALSE)) * 100</f>
        <v>0.21953225806451612</v>
      </c>
      <c r="AN3094" s="72">
        <f>(SUMIFS('Banco de Indicadores Mun. (2)'!K:K,'Banco de Indicadores Mun. (2)'!B:B,'Banco de Indicadores - Mun. (1)'!B3094,'Banco de Indicadores Mun. (2)'!A:A,'Banco de Indicadores - Mun. (1)'!A3094) / VLOOKUP(D3094,'Dados Base'!$B:$K,10,FALSE)) * 100</f>
        <v>3.6743124999999996</v>
      </c>
      <c r="AO3094" s="24">
        <v>0</v>
      </c>
      <c r="AP3094" s="25">
        <v>0</v>
      </c>
      <c r="AQ3094" s="17">
        <v>0</v>
      </c>
      <c r="AR3094" s="24">
        <v>7.4</v>
      </c>
      <c r="AS3094" s="22">
        <v>97</v>
      </c>
      <c r="AT3094" s="22">
        <v>97</v>
      </c>
      <c r="AU3094" s="22">
        <v>89.333333333333329</v>
      </c>
      <c r="AV3094" s="22">
        <v>9.9600000000000009</v>
      </c>
      <c r="AW3094" s="21">
        <v>0</v>
      </c>
      <c r="AX3094" s="21">
        <v>0</v>
      </c>
      <c r="AY3094" s="116">
        <v>157.80177848049709</v>
      </c>
    </row>
    <row r="3095" spans="1:51" ht="15" x14ac:dyDescent="0.25">
      <c r="A3095" s="144">
        <v>2013</v>
      </c>
      <c r="B3095" s="77" t="s">
        <v>515</v>
      </c>
      <c r="C3095" s="78">
        <v>15</v>
      </c>
      <c r="D3095" s="77">
        <v>3545605</v>
      </c>
      <c r="E3095" s="78">
        <v>354560515</v>
      </c>
      <c r="F3095" s="78" t="str">
        <f t="shared" si="135"/>
        <v>3545605152013</v>
      </c>
      <c r="G3095" s="96">
        <v>0.54317605934501856</v>
      </c>
      <c r="H3095" s="80">
        <f t="shared" si="134"/>
        <v>14508</v>
      </c>
      <c r="I3095" s="91">
        <v>13726</v>
      </c>
      <c r="J3095" s="97">
        <v>782</v>
      </c>
      <c r="K3095" s="83">
        <f>(H3095)/VLOOKUP(D3095,'Dados Base'!$B:$K,6,FALSE)</f>
        <v>43.828167482327352</v>
      </c>
      <c r="L3095" s="88">
        <f t="shared" si="136"/>
        <v>94.609870416322025</v>
      </c>
      <c r="M3095" s="85" t="s">
        <v>702</v>
      </c>
      <c r="N3095" s="92">
        <v>0.76</v>
      </c>
      <c r="O3095" s="91">
        <v>66</v>
      </c>
      <c r="P3095" s="91" t="s">
        <v>691</v>
      </c>
      <c r="Q3095" s="91" t="s">
        <v>691</v>
      </c>
      <c r="R3095" s="91" t="s">
        <v>691</v>
      </c>
      <c r="S3095" s="91">
        <v>18</v>
      </c>
      <c r="T3095" s="87" t="s">
        <v>691</v>
      </c>
      <c r="U3095" s="87">
        <v>135</v>
      </c>
      <c r="V3095" s="87">
        <v>122</v>
      </c>
      <c r="W3095" s="85" t="s">
        <v>691</v>
      </c>
      <c r="X3095" s="146">
        <v>4.2347021708333342E-2</v>
      </c>
      <c r="Y3095" s="21">
        <v>9.94</v>
      </c>
      <c r="Z3095" s="147">
        <v>683</v>
      </c>
      <c r="AA3095" s="147">
        <v>84</v>
      </c>
      <c r="AB3095" s="21">
        <v>7</v>
      </c>
      <c r="AC3095" s="21">
        <v>1</v>
      </c>
      <c r="AD3095" s="153">
        <f>VLOOKUP(D3095,'Dados Base'!$B:$K,9,FALSE)*31536000/VLOOKUP($F3095,F:H,MATCH(H3094,F3094:AF3094,0),FALSE)</f>
        <v>5369.0322580645161</v>
      </c>
      <c r="AE3095" s="153">
        <f>VLOOKUP(D3095,'Dados Base'!$B:$K,10,FALSE)*31536000/VLOOKUP($F3095,F:H,MATCH(H3094,F3094:AF3094,0),FALSE)</f>
        <v>543.424317617866</v>
      </c>
      <c r="AF3095" s="148">
        <v>95.89</v>
      </c>
      <c r="AG3095" s="21">
        <v>91.14</v>
      </c>
      <c r="AH3095" s="148">
        <v>95.89</v>
      </c>
      <c r="AI3095" s="148">
        <v>50.99</v>
      </c>
      <c r="AJ3095" s="148">
        <v>97.18</v>
      </c>
      <c r="AK3095" s="72">
        <f>(SUMIFS('Banco de Indicadores Mun. (2)'!I:I,'Banco de Indicadores Mun. (2)'!B:B,'Banco de Indicadores - Mun. (1)'!B3095,'Banco de Indicadores Mun. (2)'!A:A,'Banco de Indicadores - Mun. (1)'!A3095) / VLOOKUP(D3095,'Dados Base'!$B:$K,8,FALSE)) * 100</f>
        <v>80.149937500000007</v>
      </c>
      <c r="AL3095" s="72">
        <f>(SUMIFS('Banco de Indicadores Mun. (2)'!I:I,'Banco de Indicadores Mun. (2)'!B:B,'Banco de Indicadores - Mun. (1)'!B3095,'Banco de Indicadores Mun. (2)'!A:A,'Banco de Indicadores - Mun. (1)'!A3095) / VLOOKUP(D3095,'Dados Base'!$B:$K,9,FALSE)) * 100</f>
        <v>31.151392712550606</v>
      </c>
      <c r="AM3095" s="72">
        <f>(SUMIFS('Banco de Indicadores Mun. (2)'!J:J,'Banco de Indicadores Mun. (2)'!B:B,'Banco de Indicadores - Mun. (1)'!B3095,'Banco de Indicadores Mun. (2)'!A:A,'Banco de Indicadores - Mun. (1)'!A3095) / VLOOKUP(D3095,'Dados Base'!$B:$K,7,FALSE)) * 100</f>
        <v>96.332521126760568</v>
      </c>
      <c r="AN3095" s="72">
        <f>(SUMIFS('Banco de Indicadores Mun. (2)'!K:K,'Banco de Indicadores Mun. (2)'!B:B,'Banco de Indicadores - Mun. (1)'!B3095,'Banco de Indicadores Mun. (2)'!A:A,'Banco de Indicadores - Mun. (1)'!A3095) / VLOOKUP(D3095,'Dados Base'!$B:$K,10,FALSE)) * 100</f>
        <v>34.191400000000009</v>
      </c>
      <c r="AO3095" s="24">
        <v>0</v>
      </c>
      <c r="AP3095" s="25">
        <v>0</v>
      </c>
      <c r="AQ3095" s="17">
        <v>0</v>
      </c>
      <c r="AR3095" s="24">
        <v>8.5</v>
      </c>
      <c r="AS3095" s="22">
        <v>99</v>
      </c>
      <c r="AT3095" s="22">
        <v>99.000000000000014</v>
      </c>
      <c r="AU3095" s="22">
        <v>89.04823989569752</v>
      </c>
      <c r="AV3095" s="22">
        <v>9.99</v>
      </c>
      <c r="AW3095" s="21">
        <v>1</v>
      </c>
      <c r="AX3095" s="21">
        <v>1</v>
      </c>
      <c r="AY3095" s="116">
        <v>116.98892190128602</v>
      </c>
    </row>
    <row r="3096" spans="1:51" ht="15" x14ac:dyDescent="0.25">
      <c r="A3096" s="144">
        <v>2013</v>
      </c>
      <c r="B3096" s="77" t="s">
        <v>516</v>
      </c>
      <c r="C3096" s="78">
        <v>15</v>
      </c>
      <c r="D3096" s="77">
        <v>3545704</v>
      </c>
      <c r="E3096" s="78">
        <v>354570415</v>
      </c>
      <c r="F3096" s="78" t="str">
        <f t="shared" si="135"/>
        <v>3545704152013</v>
      </c>
      <c r="G3096" s="96">
        <v>9.5049376533595797E-2</v>
      </c>
      <c r="H3096" s="80">
        <f t="shared" si="134"/>
        <v>5711</v>
      </c>
      <c r="I3096" s="91">
        <v>4956</v>
      </c>
      <c r="J3096" s="97">
        <v>755</v>
      </c>
      <c r="K3096" s="83">
        <f>(H3096)/VLOOKUP(D3096,'Dados Base'!$B:$K,6,FALSE)</f>
        <v>20.82178795391571</v>
      </c>
      <c r="L3096" s="88">
        <f t="shared" si="136"/>
        <v>86.779898441603919</v>
      </c>
      <c r="M3096" s="85" t="s">
        <v>702</v>
      </c>
      <c r="N3096" s="92">
        <v>0.72799999999999998</v>
      </c>
      <c r="O3096" s="91">
        <v>34</v>
      </c>
      <c r="P3096" s="91" t="s">
        <v>691</v>
      </c>
      <c r="Q3096" s="91" t="s">
        <v>691</v>
      </c>
      <c r="R3096" s="91" t="s">
        <v>691</v>
      </c>
      <c r="S3096" s="91">
        <v>5</v>
      </c>
      <c r="T3096" s="87" t="s">
        <v>691</v>
      </c>
      <c r="U3096" s="87">
        <v>36</v>
      </c>
      <c r="V3096" s="87">
        <v>28</v>
      </c>
      <c r="W3096" s="85" t="s">
        <v>691</v>
      </c>
      <c r="X3096" s="146">
        <v>1.3365822135416667E-2</v>
      </c>
      <c r="Y3096" s="21">
        <v>3.55</v>
      </c>
      <c r="Z3096" s="147">
        <v>238</v>
      </c>
      <c r="AA3096" s="147">
        <v>36</v>
      </c>
      <c r="AB3096" s="21">
        <v>1</v>
      </c>
      <c r="AC3096" s="21">
        <v>0</v>
      </c>
      <c r="AD3096" s="153">
        <f>VLOOKUP(D3096,'Dados Base'!$B:$K,9,FALSE)*31536000/VLOOKUP($F3096,F:H,MATCH(H3095,F3095:AF3095,0),FALSE)</f>
        <v>11651.36753633339</v>
      </c>
      <c r="AE3096" s="153">
        <f>VLOOKUP(D3096,'Dados Base'!$B:$K,10,FALSE)*31536000/VLOOKUP($F3096,F:H,MATCH(H3095,F3095:AF3095,0),FALSE)</f>
        <v>1270.0542812116969</v>
      </c>
      <c r="AF3096" s="148">
        <v>89.87</v>
      </c>
      <c r="AG3096" s="21" t="s">
        <v>692</v>
      </c>
      <c r="AH3096" s="148">
        <v>87.53</v>
      </c>
      <c r="AI3096" s="148">
        <v>13.11</v>
      </c>
      <c r="AJ3096" s="148">
        <v>100</v>
      </c>
      <c r="AK3096" s="72">
        <f>(SUMIFS('Banco de Indicadores Mun. (2)'!I:I,'Banco de Indicadores Mun. (2)'!B:B,'Banco de Indicadores - Mun. (1)'!B3096,'Banco de Indicadores Mun. (2)'!A:A,'Banco de Indicadores - Mun. (1)'!A3096) / VLOOKUP(D3096,'Dados Base'!$B:$K,8,FALSE)) * 100</f>
        <v>10.549352941176467</v>
      </c>
      <c r="AL3096" s="72">
        <f>(SUMIFS('Banco de Indicadores Mun. (2)'!I:I,'Banco de Indicadores Mun. (2)'!B:B,'Banco de Indicadores - Mun. (1)'!B3096,'Banco de Indicadores Mun. (2)'!A:A,'Banco de Indicadores - Mun. (1)'!A3096) / VLOOKUP(D3096,'Dados Base'!$B:$K,9,FALSE)) * 100</f>
        <v>3.3997914691943123</v>
      </c>
      <c r="AM3096" s="72">
        <f>(SUMIFS('Banco de Indicadores Mun. (2)'!J:J,'Banco de Indicadores Mun. (2)'!B:B,'Banco de Indicadores - Mun. (1)'!B3096,'Banco de Indicadores Mun. (2)'!A:A,'Banco de Indicadores - Mun. (1)'!A3096) / VLOOKUP(D3096,'Dados Base'!$B:$K,7,FALSE)) * 100</f>
        <v>1.9317999999999997</v>
      </c>
      <c r="AN3096" s="72">
        <f>(SUMIFS('Banco de Indicadores Mun. (2)'!K:K,'Banco de Indicadores Mun. (2)'!B:B,'Banco de Indicadores - Mun. (1)'!B3096,'Banco de Indicadores Mun. (2)'!A:A,'Banco de Indicadores - Mun. (1)'!A3096) / VLOOKUP(D3096,'Dados Base'!$B:$K,10,FALSE)) * 100</f>
        <v>27.409782608695643</v>
      </c>
      <c r="AO3096" s="24">
        <v>0</v>
      </c>
      <c r="AP3096" s="25">
        <v>0</v>
      </c>
      <c r="AQ3096" s="17">
        <v>0</v>
      </c>
      <c r="AR3096" s="24">
        <v>9</v>
      </c>
      <c r="AS3096" s="22">
        <v>100</v>
      </c>
      <c r="AT3096" s="22">
        <v>100</v>
      </c>
      <c r="AU3096" s="22">
        <v>86.861313868613138</v>
      </c>
      <c r="AV3096" s="22">
        <v>9.8000000000000007</v>
      </c>
      <c r="AW3096" s="21">
        <v>0</v>
      </c>
      <c r="AX3096" s="21">
        <v>0</v>
      </c>
      <c r="AY3096" s="116">
        <v>155.94421785100687</v>
      </c>
    </row>
    <row r="3097" spans="1:51" ht="15" x14ac:dyDescent="0.25">
      <c r="A3097" s="144">
        <v>2013</v>
      </c>
      <c r="B3097" s="77" t="s">
        <v>517</v>
      </c>
      <c r="C3097" s="78">
        <v>5</v>
      </c>
      <c r="D3097" s="77">
        <v>3545803</v>
      </c>
      <c r="E3097" s="78">
        <v>35458035</v>
      </c>
      <c r="F3097" s="78" t="str">
        <f t="shared" si="135"/>
        <v>354580352013</v>
      </c>
      <c r="G3097" s="96">
        <v>0.54154665080303754</v>
      </c>
      <c r="H3097" s="80">
        <f t="shared" si="134"/>
        <v>182764</v>
      </c>
      <c r="I3097" s="91">
        <v>181329</v>
      </c>
      <c r="J3097" s="97">
        <v>1435</v>
      </c>
      <c r="K3097" s="83">
        <f>(H3097)/VLOOKUP(D3097,'Dados Base'!$B:$K,6,FALSE)</f>
        <v>673.1886993996095</v>
      </c>
      <c r="L3097" s="88">
        <f t="shared" si="136"/>
        <v>99.214834431288438</v>
      </c>
      <c r="M3097" s="85" t="s">
        <v>702</v>
      </c>
      <c r="N3097" s="92">
        <v>0.78100000000000003</v>
      </c>
      <c r="O3097" s="91">
        <v>31</v>
      </c>
      <c r="P3097" s="91" t="s">
        <v>691</v>
      </c>
      <c r="Q3097" s="91" t="s">
        <v>691</v>
      </c>
      <c r="R3097" s="91" t="s">
        <v>691</v>
      </c>
      <c r="S3097" s="91">
        <v>866</v>
      </c>
      <c r="T3097" s="87" t="s">
        <v>691</v>
      </c>
      <c r="U3097" s="87">
        <v>1588</v>
      </c>
      <c r="V3097" s="87">
        <v>1023</v>
      </c>
      <c r="W3097" s="85" t="s">
        <v>691</v>
      </c>
      <c r="X3097" s="146">
        <v>0.63333796980092583</v>
      </c>
      <c r="Y3097" s="21">
        <v>168.14</v>
      </c>
      <c r="Z3097" s="147">
        <v>5106</v>
      </c>
      <c r="AA3097" s="147">
        <v>4982</v>
      </c>
      <c r="AB3097" s="21">
        <v>14</v>
      </c>
      <c r="AC3097" s="21">
        <v>1</v>
      </c>
      <c r="AD3097" s="153">
        <f>VLOOKUP(D3097,'Dados Base'!$B:$K,9,FALSE)*31536000/VLOOKUP($F3097,F:H,MATCH(H3096,F3096:AF3096,0),FALSE)</f>
        <v>579.76931999737371</v>
      </c>
      <c r="AE3097" s="153">
        <f>VLOOKUP(D3097,'Dados Base'!$B:$K,10,FALSE)*31536000/VLOOKUP($F3097,F:H,MATCH(H3096,F3096:AF3096,0),FALSE)</f>
        <v>75.922172856798937</v>
      </c>
      <c r="AF3097" s="148">
        <v>99.47</v>
      </c>
      <c r="AG3097" s="21">
        <v>96</v>
      </c>
      <c r="AH3097" s="148">
        <v>99.47</v>
      </c>
      <c r="AI3097" s="148">
        <v>45.12</v>
      </c>
      <c r="AJ3097" s="148">
        <v>100</v>
      </c>
      <c r="AK3097" s="72">
        <f>(SUMIFS('Banco de Indicadores Mun. (2)'!I:I,'Banco de Indicadores Mun. (2)'!B:B,'Banco de Indicadores - Mun. (1)'!B3097,'Banco de Indicadores Mun. (2)'!A:A,'Banco de Indicadores - Mun. (1)'!A3097) / VLOOKUP(D3097,'Dados Base'!$B:$K,8,FALSE)) * 100</f>
        <v>81.943267716535445</v>
      </c>
      <c r="AL3097" s="72">
        <f>(SUMIFS('Banco de Indicadores Mun. (2)'!I:I,'Banco de Indicadores Mun. (2)'!B:B,'Banco de Indicadores - Mun. (1)'!B3097,'Banco de Indicadores Mun. (2)'!A:A,'Banco de Indicadores - Mun. (1)'!A3097) / VLOOKUP(D3097,'Dados Base'!$B:$K,9,FALSE)) * 100</f>
        <v>30.972604166666674</v>
      </c>
      <c r="AM3097" s="72">
        <f>(SUMIFS('Banco de Indicadores Mun. (2)'!J:J,'Banco de Indicadores Mun. (2)'!B:B,'Banco de Indicadores - Mun. (1)'!B3097,'Banco de Indicadores Mun. (2)'!A:A,'Banco de Indicadores - Mun. (1)'!A3097) / VLOOKUP(D3097,'Dados Base'!$B:$K,7,FALSE)) * 100</f>
        <v>118.95910843373497</v>
      </c>
      <c r="AN3097" s="72">
        <f>(SUMIFS('Banco de Indicadores Mun. (2)'!K:K,'Banco de Indicadores Mun. (2)'!B:B,'Banco de Indicadores - Mun. (1)'!B3097,'Banco de Indicadores Mun. (2)'!A:A,'Banco de Indicadores - Mun. (1)'!A3097) / VLOOKUP(D3097,'Dados Base'!$B:$K,10,FALSE)) * 100</f>
        <v>12.117931818181816</v>
      </c>
      <c r="AO3097" s="24">
        <v>1</v>
      </c>
      <c r="AP3097" s="25">
        <v>0</v>
      </c>
      <c r="AQ3097" s="17">
        <v>33</v>
      </c>
      <c r="AR3097" s="24">
        <v>7.1</v>
      </c>
      <c r="AS3097" s="22">
        <v>100</v>
      </c>
      <c r="AT3097" s="22">
        <v>54</v>
      </c>
      <c r="AU3097" s="22">
        <v>50.614591593973032</v>
      </c>
      <c r="AV3097" s="22">
        <v>6.1</v>
      </c>
      <c r="AW3097" s="21">
        <v>0</v>
      </c>
      <c r="AX3097" s="21">
        <v>1</v>
      </c>
      <c r="AY3097" s="116">
        <v>152.07440518518536</v>
      </c>
    </row>
    <row r="3098" spans="1:51" ht="15" x14ac:dyDescent="0.25">
      <c r="A3098" s="144">
        <v>2013</v>
      </c>
      <c r="B3098" s="77" t="s">
        <v>518</v>
      </c>
      <c r="C3098" s="78">
        <v>2</v>
      </c>
      <c r="D3098" s="77">
        <v>3546009</v>
      </c>
      <c r="E3098" s="78">
        <v>35460092</v>
      </c>
      <c r="F3098" s="78" t="str">
        <f t="shared" si="135"/>
        <v>354600922013</v>
      </c>
      <c r="G3098" s="96">
        <v>0.45994860963383122</v>
      </c>
      <c r="H3098" s="80">
        <f t="shared" si="134"/>
        <v>13890</v>
      </c>
      <c r="I3098" s="91">
        <v>12252</v>
      </c>
      <c r="J3098" s="97">
        <v>1638</v>
      </c>
      <c r="K3098" s="83">
        <f>(H3098)/VLOOKUP(D3098,'Dados Base'!$B:$K,6,FALSE)</f>
        <v>50.509090909090908</v>
      </c>
      <c r="L3098" s="88">
        <f t="shared" si="136"/>
        <v>88.207343412526996</v>
      </c>
      <c r="M3098" s="85" t="s">
        <v>702</v>
      </c>
      <c r="N3098" s="92">
        <v>0.73499999999999999</v>
      </c>
      <c r="O3098" s="91">
        <v>90</v>
      </c>
      <c r="P3098" s="91" t="s">
        <v>691</v>
      </c>
      <c r="Q3098" s="91" t="s">
        <v>691</v>
      </c>
      <c r="R3098" s="91" t="s">
        <v>691</v>
      </c>
      <c r="S3098" s="91">
        <v>27</v>
      </c>
      <c r="T3098" s="87" t="s">
        <v>691</v>
      </c>
      <c r="U3098" s="87">
        <v>83</v>
      </c>
      <c r="V3098" s="87">
        <v>61</v>
      </c>
      <c r="W3098" s="85" t="s">
        <v>691</v>
      </c>
      <c r="X3098" s="146">
        <v>3.7291756249999995E-2</v>
      </c>
      <c r="Y3098" s="21">
        <v>8.89</v>
      </c>
      <c r="Z3098" s="147">
        <v>14</v>
      </c>
      <c r="AA3098" s="147">
        <v>672</v>
      </c>
      <c r="AB3098" s="21">
        <v>3</v>
      </c>
      <c r="AC3098" s="21">
        <v>0</v>
      </c>
      <c r="AD3098" s="153">
        <f>VLOOKUP(D3098,'Dados Base'!$B:$K,9,FALSE)*31536000/VLOOKUP($F3098,F:H,MATCH(H3097,F3097:AF3097,0),FALSE)</f>
        <v>9535.7235421166315</v>
      </c>
      <c r="AE3098" s="153">
        <f>VLOOKUP(D3098,'Dados Base'!$B:$K,10,FALSE)*31536000/VLOOKUP($F3098,F:H,MATCH(H3097,F3097:AF3097,0),FALSE)</f>
        <v>953.57235421166342</v>
      </c>
      <c r="AF3098" s="148">
        <v>88.2</v>
      </c>
      <c r="AG3098" s="21">
        <v>100</v>
      </c>
      <c r="AH3098" s="148">
        <v>88.2</v>
      </c>
      <c r="AI3098" s="148">
        <v>49.71</v>
      </c>
      <c r="AJ3098" s="148">
        <v>100</v>
      </c>
      <c r="AK3098" s="72">
        <f>(SUMIFS('Banco de Indicadores Mun. (2)'!I:I,'Banco de Indicadores Mun. (2)'!B:B,'Banco de Indicadores - Mun. (1)'!B3098,'Banco de Indicadores Mun. (2)'!A:A,'Banco de Indicadores - Mun. (1)'!A3098) / VLOOKUP(D3098,'Dados Base'!$B:$K,8,FALSE)) * 100</f>
        <v>0.18771978021978022</v>
      </c>
      <c r="AL3098" s="72">
        <f>(SUMIFS('Banco de Indicadores Mun. (2)'!I:I,'Banco de Indicadores Mun. (2)'!B:B,'Banco de Indicadores - Mun. (1)'!B3098,'Banco de Indicadores Mun. (2)'!A:A,'Banco de Indicadores - Mun. (1)'!A3098) / VLOOKUP(D3098,'Dados Base'!$B:$K,9,FALSE)) * 100</f>
        <v>8.1345238095238095E-2</v>
      </c>
      <c r="AM3098" s="72">
        <f>(SUMIFS('Banco de Indicadores Mun. (2)'!J:J,'Banco de Indicadores Mun. (2)'!B:B,'Banco de Indicadores - Mun. (1)'!B3098,'Banco de Indicadores Mun. (2)'!A:A,'Banco de Indicadores - Mun. (1)'!A3098) / VLOOKUP(D3098,'Dados Base'!$B:$K,7,FALSE)) * 100</f>
        <v>0.20655000000000001</v>
      </c>
      <c r="AN3098" s="72">
        <f>(SUMIFS('Banco de Indicadores Mun. (2)'!K:K,'Banco de Indicadores Mun. (2)'!B:B,'Banco de Indicadores - Mun. (1)'!B3098,'Banco de Indicadores Mun. (2)'!A:A,'Banco de Indicadores - Mun. (1)'!A3098) / VLOOKUP(D3098,'Dados Base'!$B:$K,10,FALSE)) * 100</f>
        <v>0.12495238095238088</v>
      </c>
      <c r="AO3098" s="24">
        <v>1</v>
      </c>
      <c r="AP3098" s="25">
        <v>0</v>
      </c>
      <c r="AQ3098" s="17">
        <v>0</v>
      </c>
      <c r="AR3098" s="24">
        <v>10</v>
      </c>
      <c r="AS3098" s="22">
        <v>99</v>
      </c>
      <c r="AT3098" s="22">
        <v>3.9599999999999995</v>
      </c>
      <c r="AU3098" s="22">
        <v>2.0408163265306123</v>
      </c>
      <c r="AV3098" s="22">
        <v>1.68</v>
      </c>
      <c r="AW3098" s="21">
        <v>0</v>
      </c>
      <c r="AX3098" s="21">
        <v>0</v>
      </c>
      <c r="AY3098" s="116">
        <v>4.2121273386324889</v>
      </c>
    </row>
    <row r="3099" spans="1:51" ht="15" x14ac:dyDescent="0.25">
      <c r="A3099" s="144">
        <v>2013</v>
      </c>
      <c r="B3099" s="77" t="s">
        <v>519</v>
      </c>
      <c r="C3099" s="78">
        <v>15</v>
      </c>
      <c r="D3099" s="77">
        <v>3546108</v>
      </c>
      <c r="E3099" s="78">
        <v>354610815</v>
      </c>
      <c r="F3099" s="78" t="str">
        <f t="shared" si="135"/>
        <v>3546108152013</v>
      </c>
      <c r="G3099" s="96">
        <v>-0.25768460163703155</v>
      </c>
      <c r="H3099" s="80">
        <f t="shared" si="134"/>
        <v>2066</v>
      </c>
      <c r="I3099" s="91">
        <v>1592</v>
      </c>
      <c r="J3099" s="97">
        <v>474</v>
      </c>
      <c r="K3099" s="83">
        <f>(H3099)/VLOOKUP(D3099,'Dados Base'!$B:$K,6,FALSE)</f>
        <v>11.264994547437295</v>
      </c>
      <c r="L3099" s="88">
        <f t="shared" si="136"/>
        <v>77.057115198451115</v>
      </c>
      <c r="M3099" s="85" t="s">
        <v>702</v>
      </c>
      <c r="N3099" s="92">
        <v>0.73299999999999998</v>
      </c>
      <c r="O3099" s="91">
        <v>33</v>
      </c>
      <c r="P3099" s="91" t="s">
        <v>691</v>
      </c>
      <c r="Q3099" s="91" t="s">
        <v>691</v>
      </c>
      <c r="R3099" s="91" t="s">
        <v>691</v>
      </c>
      <c r="S3099" s="91">
        <v>3</v>
      </c>
      <c r="T3099" s="87" t="s">
        <v>691</v>
      </c>
      <c r="U3099" s="87">
        <v>16</v>
      </c>
      <c r="V3099" s="87">
        <v>17</v>
      </c>
      <c r="W3099" s="85" t="s">
        <v>691</v>
      </c>
      <c r="X3099" s="146">
        <v>4.2697333333333335E-3</v>
      </c>
      <c r="Y3099" s="21">
        <v>1.1299999999999999</v>
      </c>
      <c r="Z3099" s="147">
        <v>66</v>
      </c>
      <c r="AA3099" s="147">
        <v>21</v>
      </c>
      <c r="AB3099" s="21">
        <v>0</v>
      </c>
      <c r="AC3099" s="21">
        <v>0</v>
      </c>
      <c r="AD3099" s="153">
        <f>VLOOKUP(D3099,'Dados Base'!$B:$K,9,FALSE)*31536000/VLOOKUP($F3099,F:H,MATCH(H3098,F3098:AF3098,0),FALSE)</f>
        <v>21064.704743465634</v>
      </c>
      <c r="AE3099" s="153">
        <f>VLOOKUP(D3099,'Dados Base'!$B:$K,10,FALSE)*31536000/VLOOKUP($F3099,F:H,MATCH(H3098,F3098:AF3098,0),FALSE)</f>
        <v>2289.6418199419172</v>
      </c>
      <c r="AF3099" s="148">
        <v>79.36</v>
      </c>
      <c r="AG3099" s="21">
        <v>100</v>
      </c>
      <c r="AH3099" s="148">
        <v>77.63</v>
      </c>
      <c r="AI3099" s="148">
        <v>10.7</v>
      </c>
      <c r="AJ3099" s="148">
        <v>100</v>
      </c>
      <c r="AK3099" s="72">
        <f>(SUMIFS('Banco de Indicadores Mun. (2)'!I:I,'Banco de Indicadores Mun. (2)'!B:B,'Banco de Indicadores - Mun. (1)'!B3099,'Banco de Indicadores Mun. (2)'!A:A,'Banco de Indicadores - Mun. (1)'!A3099) / VLOOKUP(D3099,'Dados Base'!$B:$K,8,FALSE)) * 100</f>
        <v>0.29338636363636361</v>
      </c>
      <c r="AL3099" s="72">
        <f>(SUMIFS('Banco de Indicadores Mun. (2)'!I:I,'Banco de Indicadores Mun. (2)'!B:B,'Banco de Indicadores - Mun. (1)'!B3099,'Banco de Indicadores Mun. (2)'!A:A,'Banco de Indicadores - Mun. (1)'!A3099) / VLOOKUP(D3099,'Dados Base'!$B:$K,9,FALSE)) * 100</f>
        <v>9.3543478260869575E-2</v>
      </c>
      <c r="AM3099" s="72">
        <f>(SUMIFS('Banco de Indicadores Mun. (2)'!J:J,'Banco de Indicadores Mun. (2)'!B:B,'Banco de Indicadores - Mun. (1)'!B3099,'Banco de Indicadores Mun. (2)'!A:A,'Banco de Indicadores - Mun. (1)'!A3099) / VLOOKUP(D3099,'Dados Base'!$B:$K,7,FALSE)) * 100</f>
        <v>2.3931034482758625E-2</v>
      </c>
      <c r="AN3099" s="72">
        <f>(SUMIFS('Banco de Indicadores Mun. (2)'!K:K,'Banco de Indicadores Mun. (2)'!B:B,'Banco de Indicadores - Mun. (1)'!B3099,'Banco de Indicadores Mun. (2)'!A:A,'Banco de Indicadores - Mun. (1)'!A3099) / VLOOKUP(D3099,'Dados Base'!$B:$K,10,FALSE)) * 100</f>
        <v>0.81433333333333324</v>
      </c>
      <c r="AO3099" s="24">
        <v>0</v>
      </c>
      <c r="AP3099" s="25">
        <v>0</v>
      </c>
      <c r="AQ3099" s="17">
        <v>0</v>
      </c>
      <c r="AR3099" s="24">
        <v>9</v>
      </c>
      <c r="AS3099" s="22">
        <v>100</v>
      </c>
      <c r="AT3099" s="22">
        <v>100</v>
      </c>
      <c r="AU3099" s="22">
        <v>75.862068965517238</v>
      </c>
      <c r="AV3099" s="22">
        <v>8.44</v>
      </c>
      <c r="AW3099" s="21">
        <v>0</v>
      </c>
      <c r="AX3099" s="21">
        <v>0</v>
      </c>
      <c r="AY3099" s="116">
        <v>141.70037888007721</v>
      </c>
    </row>
    <row r="3100" spans="1:51" ht="15" x14ac:dyDescent="0.25">
      <c r="A3100" s="144">
        <v>2013</v>
      </c>
      <c r="B3100" s="77" t="s">
        <v>520</v>
      </c>
      <c r="C3100" s="78">
        <v>9</v>
      </c>
      <c r="D3100" s="77">
        <v>3546207</v>
      </c>
      <c r="E3100" s="78">
        <v>35462079</v>
      </c>
      <c r="F3100" s="78" t="str">
        <f t="shared" si="135"/>
        <v>354620792013</v>
      </c>
      <c r="G3100" s="96">
        <v>1.1206381466174475</v>
      </c>
      <c r="H3100" s="80">
        <f t="shared" si="134"/>
        <v>4106</v>
      </c>
      <c r="I3100" s="91">
        <v>2920</v>
      </c>
      <c r="J3100" s="97">
        <v>1186</v>
      </c>
      <c r="K3100" s="83">
        <f>(H3100)/VLOOKUP(D3100,'Dados Base'!$B:$K,6,FALSE)</f>
        <v>27.477748778692362</v>
      </c>
      <c r="L3100" s="88">
        <f t="shared" si="136"/>
        <v>71.115440818314653</v>
      </c>
      <c r="M3100" s="85" t="s">
        <v>702</v>
      </c>
      <c r="N3100" s="92">
        <v>0.79</v>
      </c>
      <c r="O3100" s="91">
        <v>76</v>
      </c>
      <c r="P3100" s="91" t="s">
        <v>691</v>
      </c>
      <c r="Q3100" s="91" t="s">
        <v>691</v>
      </c>
      <c r="R3100" s="91" t="s">
        <v>691</v>
      </c>
      <c r="S3100" s="91">
        <v>19</v>
      </c>
      <c r="T3100" s="87" t="s">
        <v>691</v>
      </c>
      <c r="U3100" s="87">
        <v>25</v>
      </c>
      <c r="V3100" s="87">
        <v>32</v>
      </c>
      <c r="W3100" s="85" t="s">
        <v>691</v>
      </c>
      <c r="X3100" s="146">
        <v>8.2002380208333319E-3</v>
      </c>
      <c r="Y3100" s="21">
        <v>2.0099999999999998</v>
      </c>
      <c r="Z3100" s="147">
        <v>0</v>
      </c>
      <c r="AA3100" s="147">
        <v>155</v>
      </c>
      <c r="AB3100" s="21">
        <v>0</v>
      </c>
      <c r="AC3100" s="21">
        <v>0</v>
      </c>
      <c r="AD3100" s="153">
        <f>VLOOKUP(D3100,'Dados Base'!$B:$K,9,FALSE)*31536000/VLOOKUP($F3100,F:H,MATCH(H3099,F3099:AF3099,0),FALSE)</f>
        <v>15591.349245007304</v>
      </c>
      <c r="AE3100" s="153">
        <f>VLOOKUP(D3100,'Dados Base'!$B:$K,10,FALSE)*31536000/VLOOKUP($F3100,F:H,MATCH(H3099,F3099:AF3099,0),FALSE)</f>
        <v>1843.3122260107161</v>
      </c>
      <c r="AF3100" s="148">
        <v>76.69</v>
      </c>
      <c r="AG3100" s="21">
        <v>100</v>
      </c>
      <c r="AH3100" s="148">
        <v>76.69</v>
      </c>
      <c r="AI3100" s="148">
        <v>35.479999999999997</v>
      </c>
      <c r="AJ3100" s="148">
        <v>95.62</v>
      </c>
      <c r="AK3100" s="72">
        <f>(SUMIFS('Banco de Indicadores Mun. (2)'!I:I,'Banco de Indicadores Mun. (2)'!B:B,'Banco de Indicadores - Mun. (1)'!B3100,'Banco de Indicadores Mun. (2)'!A:A,'Banco de Indicadores - Mun. (1)'!A3100) / VLOOKUP(D3100,'Dados Base'!$B:$K,8,FALSE)) * 100</f>
        <v>59.907219178082208</v>
      </c>
      <c r="AL3100" s="72">
        <f>(SUMIFS('Banco de Indicadores Mun. (2)'!I:I,'Banco de Indicadores Mun. (2)'!B:B,'Banco de Indicadores - Mun. (1)'!B3100,'Banco de Indicadores Mun. (2)'!A:A,'Banco de Indicadores - Mun. (1)'!A3100) / VLOOKUP(D3100,'Dados Base'!$B:$K,9,FALSE)) * 100</f>
        <v>21.542990147783257</v>
      </c>
      <c r="AM3100" s="72">
        <f>(SUMIFS('Banco de Indicadores Mun. (2)'!J:J,'Banco de Indicadores Mun. (2)'!B:B,'Banco de Indicadores - Mun. (1)'!B3100,'Banco de Indicadores Mun. (2)'!A:A,'Banco de Indicadores - Mun. (1)'!A3100) / VLOOKUP(D3100,'Dados Base'!$B:$K,7,FALSE)) * 100</f>
        <v>87.676612244897967</v>
      </c>
      <c r="AN3100" s="72">
        <f>(SUMIFS('Banco de Indicadores Mun. (2)'!K:K,'Banco de Indicadores Mun. (2)'!B:B,'Banco de Indicadores - Mun. (1)'!B3100,'Banco de Indicadores Mun. (2)'!A:A,'Banco de Indicadores - Mun. (1)'!A3100) / VLOOKUP(D3100,'Dados Base'!$B:$K,10,FALSE)) * 100</f>
        <v>3.2113750000000003</v>
      </c>
      <c r="AO3100" s="24">
        <v>0</v>
      </c>
      <c r="AP3100" s="25">
        <v>0</v>
      </c>
      <c r="AQ3100" s="17">
        <v>0</v>
      </c>
      <c r="AR3100" s="24">
        <v>5.4</v>
      </c>
      <c r="AS3100" s="22">
        <v>95</v>
      </c>
      <c r="AT3100" s="22">
        <v>95</v>
      </c>
      <c r="AU3100" s="22">
        <v>0</v>
      </c>
      <c r="AV3100" s="22">
        <v>7.99</v>
      </c>
      <c r="AW3100" s="21">
        <v>0</v>
      </c>
      <c r="AX3100" s="21">
        <v>0</v>
      </c>
      <c r="AY3100" s="116">
        <v>4712.5260904153529</v>
      </c>
    </row>
    <row r="3101" spans="1:51" ht="15" x14ac:dyDescent="0.25">
      <c r="A3101" s="144">
        <v>2013</v>
      </c>
      <c r="B3101" s="77" t="s">
        <v>521</v>
      </c>
      <c r="C3101" s="78">
        <v>4</v>
      </c>
      <c r="D3101" s="77">
        <v>3546256</v>
      </c>
      <c r="E3101" s="78">
        <v>35462564</v>
      </c>
      <c r="F3101" s="78" t="str">
        <f t="shared" si="135"/>
        <v>354625642013</v>
      </c>
      <c r="G3101" s="96">
        <v>0.68834141725413467</v>
      </c>
      <c r="H3101" s="80">
        <f t="shared" si="134"/>
        <v>1991</v>
      </c>
      <c r="I3101" s="91">
        <v>1355</v>
      </c>
      <c r="J3101" s="97">
        <v>636</v>
      </c>
      <c r="K3101" s="83">
        <f>(H3101)/VLOOKUP(D3101,'Dados Base'!$B:$K,6,FALSE)</f>
        <v>13.469084021106752</v>
      </c>
      <c r="L3101" s="88">
        <f t="shared" si="136"/>
        <v>68.056253139126071</v>
      </c>
      <c r="M3101" s="85" t="s">
        <v>702</v>
      </c>
      <c r="N3101" s="92">
        <v>0.74299999999999999</v>
      </c>
      <c r="O3101" s="91">
        <v>27</v>
      </c>
      <c r="P3101" s="91" t="s">
        <v>691</v>
      </c>
      <c r="Q3101" s="91" t="s">
        <v>691</v>
      </c>
      <c r="R3101" s="91" t="s">
        <v>691</v>
      </c>
      <c r="S3101" s="91">
        <v>3</v>
      </c>
      <c r="T3101" s="87" t="s">
        <v>691</v>
      </c>
      <c r="U3101" s="87">
        <v>11</v>
      </c>
      <c r="V3101" s="87">
        <v>7</v>
      </c>
      <c r="W3101" s="85" t="s">
        <v>691</v>
      </c>
      <c r="X3101" s="146">
        <v>3.6138723958333333E-3</v>
      </c>
      <c r="Y3101" s="21">
        <v>0.97</v>
      </c>
      <c r="Z3101" s="147">
        <v>55</v>
      </c>
      <c r="AA3101" s="147">
        <v>20</v>
      </c>
      <c r="AB3101" s="21">
        <v>0</v>
      </c>
      <c r="AC3101" s="21">
        <v>0</v>
      </c>
      <c r="AD3101" s="153">
        <f>VLOOKUP(D3101,'Dados Base'!$B:$K,9,FALSE)*31536000/VLOOKUP($F3101,F:H,MATCH(H3100,F3100:AF3100,0),FALSE)</f>
        <v>37063.907584128581</v>
      </c>
      <c r="AE3101" s="153">
        <f>VLOOKUP(D3101,'Dados Base'!$B:$K,10,FALSE)*31536000/VLOOKUP($F3101,F:H,MATCH(H3100,F3100:AF3100,0),FALSE)</f>
        <v>3801.4264188849825</v>
      </c>
      <c r="AF3101" s="148">
        <v>69.7</v>
      </c>
      <c r="AG3101" s="21">
        <v>100</v>
      </c>
      <c r="AH3101" s="148">
        <v>68</v>
      </c>
      <c r="AI3101" s="148">
        <v>15.37</v>
      </c>
      <c r="AJ3101" s="148">
        <v>100</v>
      </c>
      <c r="AK3101" s="72">
        <f>(SUMIFS('Banco de Indicadores Mun. (2)'!I:I,'Banco de Indicadores Mun. (2)'!B:B,'Banco de Indicadores - Mun. (1)'!B3101,'Banco de Indicadores Mun. (2)'!A:A,'Banco de Indicadores - Mun. (1)'!A3101) / VLOOKUP(D3101,'Dados Base'!$B:$K,8,FALSE)) * 100</f>
        <v>2.7471216216216217</v>
      </c>
      <c r="AL3101" s="72">
        <f>(SUMIFS('Banco de Indicadores Mun. (2)'!I:I,'Banco de Indicadores Mun. (2)'!B:B,'Banco de Indicadores - Mun. (1)'!B3101,'Banco de Indicadores Mun. (2)'!A:A,'Banco de Indicadores - Mun. (1)'!A3101) / VLOOKUP(D3101,'Dados Base'!$B:$K,9,FALSE)) * 100</f>
        <v>0.86874786324786335</v>
      </c>
      <c r="AM3101" s="72">
        <f>(SUMIFS('Banco de Indicadores Mun. (2)'!J:J,'Banco de Indicadores Mun. (2)'!B:B,'Banco de Indicadores - Mun. (1)'!B3101,'Banco de Indicadores Mun. (2)'!A:A,'Banco de Indicadores - Mun. (1)'!A3101) / VLOOKUP(D3101,'Dados Base'!$B:$K,7,FALSE)) * 100</f>
        <v>4.0027800000000004</v>
      </c>
      <c r="AN3101" s="72">
        <f>(SUMIFS('Banco de Indicadores Mun. (2)'!K:K,'Banco de Indicadores Mun. (2)'!B:B,'Banco de Indicadores - Mun. (1)'!B3101,'Banco de Indicadores Mun. (2)'!A:A,'Banco de Indicadores - Mun. (1)'!A3101) / VLOOKUP(D3101,'Dados Base'!$B:$K,10,FALSE)) * 100</f>
        <v>0.13116666666666668</v>
      </c>
      <c r="AO3101" s="24">
        <v>0</v>
      </c>
      <c r="AP3101" s="25">
        <v>0</v>
      </c>
      <c r="AQ3101" s="17">
        <v>0</v>
      </c>
      <c r="AR3101" s="24">
        <v>9.5</v>
      </c>
      <c r="AS3101" s="22">
        <v>100</v>
      </c>
      <c r="AT3101" s="22">
        <v>100</v>
      </c>
      <c r="AU3101" s="22">
        <v>73.333333333333329</v>
      </c>
      <c r="AV3101" s="22">
        <v>8.31</v>
      </c>
      <c r="AW3101" s="21">
        <v>0</v>
      </c>
      <c r="AX3101" s="21">
        <v>0</v>
      </c>
      <c r="AY3101" s="116">
        <v>8.3392499093623318</v>
      </c>
    </row>
    <row r="3102" spans="1:51" ht="15" x14ac:dyDescent="0.25">
      <c r="A3102" s="144">
        <v>2013</v>
      </c>
      <c r="B3102" s="77" t="s">
        <v>522</v>
      </c>
      <c r="C3102" s="78">
        <v>9</v>
      </c>
      <c r="D3102" s="77">
        <v>3546306</v>
      </c>
      <c r="E3102" s="78">
        <v>35463069</v>
      </c>
      <c r="F3102" s="78" t="str">
        <f t="shared" si="135"/>
        <v>354630692013</v>
      </c>
      <c r="G3102" s="96">
        <v>1.490124649359581</v>
      </c>
      <c r="H3102" s="80">
        <f t="shared" si="134"/>
        <v>31085</v>
      </c>
      <c r="I3102" s="91">
        <v>30242</v>
      </c>
      <c r="J3102" s="97">
        <v>843</v>
      </c>
      <c r="K3102" s="83">
        <f>(H3102)/VLOOKUP(D3102,'Dados Base'!$B:$K,6,FALSE)</f>
        <v>105.1234359147785</v>
      </c>
      <c r="L3102" s="88">
        <f t="shared" si="136"/>
        <v>97.288081068039247</v>
      </c>
      <c r="M3102" s="85" t="s">
        <v>702</v>
      </c>
      <c r="N3102" s="92">
        <v>0.72799999999999998</v>
      </c>
      <c r="O3102" s="91">
        <v>81</v>
      </c>
      <c r="P3102" s="91" t="s">
        <v>691</v>
      </c>
      <c r="Q3102" s="91" t="s">
        <v>691</v>
      </c>
      <c r="R3102" s="91" t="s">
        <v>691</v>
      </c>
      <c r="S3102" s="91">
        <v>42</v>
      </c>
      <c r="T3102" s="87" t="s">
        <v>691</v>
      </c>
      <c r="U3102" s="87">
        <v>329</v>
      </c>
      <c r="V3102" s="87">
        <v>340</v>
      </c>
      <c r="W3102" s="85" t="s">
        <v>691</v>
      </c>
      <c r="X3102" s="146">
        <v>9.1679415040509263E-2</v>
      </c>
      <c r="Y3102" s="21">
        <v>24.81</v>
      </c>
      <c r="Z3102" s="147">
        <v>0</v>
      </c>
      <c r="AA3102" s="147">
        <v>1675</v>
      </c>
      <c r="AB3102" s="21">
        <v>2</v>
      </c>
      <c r="AC3102" s="21">
        <v>0</v>
      </c>
      <c r="AD3102" s="153">
        <f>VLOOKUP(D3102,'Dados Base'!$B:$K,9,FALSE)*31536000/VLOOKUP($F3102,F:H,MATCH(H3101,F3101:AF3101,0),FALSE)</f>
        <v>4027.5991635837222</v>
      </c>
      <c r="AE3102" s="153">
        <f>VLOOKUP(D3102,'Dados Base'!$B:$K,10,FALSE)*31536000/VLOOKUP($F3102,F:H,MATCH(H3101,F3101:AF3101,0),FALSE)</f>
        <v>466.67395850088462</v>
      </c>
      <c r="AF3102" s="148">
        <v>96.89</v>
      </c>
      <c r="AG3102" s="21">
        <v>96.89</v>
      </c>
      <c r="AH3102" s="148">
        <v>96.89</v>
      </c>
      <c r="AI3102" s="148">
        <v>32.700000000000003</v>
      </c>
      <c r="AJ3102" s="148">
        <v>100</v>
      </c>
      <c r="AK3102" s="72">
        <f>(SUMIFS('Banco de Indicadores Mun. (2)'!I:I,'Banco de Indicadores Mun. (2)'!B:B,'Banco de Indicadores - Mun. (1)'!B3102,'Banco de Indicadores Mun. (2)'!A:A,'Banco de Indicadores - Mun. (1)'!A3102) / VLOOKUP(D3102,'Dados Base'!$B:$K,8,FALSE)) * 100</f>
        <v>18.289069930069928</v>
      </c>
      <c r="AL3102" s="72">
        <f>(SUMIFS('Banco de Indicadores Mun. (2)'!I:I,'Banco de Indicadores Mun. (2)'!B:B,'Banco de Indicadores - Mun. (1)'!B3102,'Banco de Indicadores Mun. (2)'!A:A,'Banco de Indicadores - Mun. (1)'!A3102) / VLOOKUP(D3102,'Dados Base'!$B:$K,9,FALSE)) * 100</f>
        <v>6.5877506297229216</v>
      </c>
      <c r="AM3102" s="72">
        <f>(SUMIFS('Banco de Indicadores Mun. (2)'!J:J,'Banco de Indicadores Mun. (2)'!B:B,'Banco de Indicadores - Mun. (1)'!B3102,'Banco de Indicadores Mun. (2)'!A:A,'Banco de Indicadores - Mun. (1)'!A3102) / VLOOKUP(D3102,'Dados Base'!$B:$K,7,FALSE)) * 100</f>
        <v>25.603969072164944</v>
      </c>
      <c r="AN3102" s="72">
        <f>(SUMIFS('Banco de Indicadores Mun. (2)'!K:K,'Banco de Indicadores Mun. (2)'!B:B,'Banco de Indicadores - Mun. (1)'!B3102,'Banco de Indicadores Mun. (2)'!A:A,'Banco de Indicadores - Mun. (1)'!A3102) / VLOOKUP(D3102,'Dados Base'!$B:$K,10,FALSE)) * 100</f>
        <v>2.8641739130434791</v>
      </c>
      <c r="AO3102" s="24">
        <v>0</v>
      </c>
      <c r="AP3102" s="25">
        <v>0</v>
      </c>
      <c r="AQ3102" s="17">
        <v>0</v>
      </c>
      <c r="AR3102" s="24">
        <v>8.1999999999999993</v>
      </c>
      <c r="AS3102" s="22">
        <v>100</v>
      </c>
      <c r="AT3102" s="22">
        <v>0</v>
      </c>
      <c r="AU3102" s="22">
        <v>0</v>
      </c>
      <c r="AV3102" s="22">
        <v>1.5</v>
      </c>
      <c r="AW3102" s="21">
        <v>0</v>
      </c>
      <c r="AX3102" s="21">
        <v>0</v>
      </c>
      <c r="AY3102" s="116">
        <v>13.231285618515265</v>
      </c>
    </row>
    <row r="3103" spans="1:51" ht="15" x14ac:dyDescent="0.25">
      <c r="A3103" s="144">
        <v>2013</v>
      </c>
      <c r="B3103" s="77" t="s">
        <v>523</v>
      </c>
      <c r="C3103" s="78">
        <v>17</v>
      </c>
      <c r="D3103" s="77">
        <v>3546405</v>
      </c>
      <c r="E3103" s="78">
        <v>354640517</v>
      </c>
      <c r="F3103" s="78" t="str">
        <f t="shared" si="135"/>
        <v>3546405172013</v>
      </c>
      <c r="G3103" s="96">
        <v>0.61804016590565336</v>
      </c>
      <c r="H3103" s="80">
        <f t="shared" si="134"/>
        <v>44566</v>
      </c>
      <c r="I3103" s="91">
        <v>41171</v>
      </c>
      <c r="J3103" s="97">
        <v>3395</v>
      </c>
      <c r="K3103" s="83">
        <f>(H3103)/VLOOKUP(D3103,'Dados Base'!$B:$K,6,FALSE)</f>
        <v>39.920098891058593</v>
      </c>
      <c r="L3103" s="88">
        <f t="shared" si="136"/>
        <v>92.382084997531749</v>
      </c>
      <c r="M3103" s="85" t="s">
        <v>702</v>
      </c>
      <c r="N3103" s="92">
        <v>0.76200000000000001</v>
      </c>
      <c r="O3103" s="91">
        <v>270</v>
      </c>
      <c r="P3103" s="91" t="s">
        <v>691</v>
      </c>
      <c r="Q3103" s="91" t="s">
        <v>691</v>
      </c>
      <c r="R3103" s="91" t="s">
        <v>691</v>
      </c>
      <c r="S3103" s="91">
        <v>153</v>
      </c>
      <c r="T3103" s="87" t="s">
        <v>691</v>
      </c>
      <c r="U3103" s="87">
        <v>532</v>
      </c>
      <c r="V3103" s="87">
        <v>458</v>
      </c>
      <c r="W3103" s="85" t="s">
        <v>691</v>
      </c>
      <c r="X3103" s="146">
        <v>0.12818331856712961</v>
      </c>
      <c r="Y3103" s="21">
        <v>33.71</v>
      </c>
      <c r="Z3103" s="147">
        <v>1911</v>
      </c>
      <c r="AA3103" s="147">
        <v>364</v>
      </c>
      <c r="AB3103" s="21">
        <v>3</v>
      </c>
      <c r="AC3103" s="21">
        <v>0</v>
      </c>
      <c r="AD3103" s="153">
        <f>VLOOKUP(D3103,'Dados Base'!$B:$K,9,FALSE)*31536000/VLOOKUP($F3103,F:H,MATCH(H3102,F3102:AF3102,0),FALSE)</f>
        <v>7260.2288740295289</v>
      </c>
      <c r="AE3103" s="153">
        <f>VLOOKUP(D3103,'Dados Base'!$B:$K,10,FALSE)*31536000/VLOOKUP($F3103,F:H,MATCH(H3102,F3102:AF3102,0),FALSE)</f>
        <v>792.53960418256065</v>
      </c>
      <c r="AF3103" s="148">
        <v>94.49</v>
      </c>
      <c r="AG3103" s="21">
        <v>91.42</v>
      </c>
      <c r="AH3103" s="148">
        <v>89.99</v>
      </c>
      <c r="AI3103" s="148">
        <v>33.17</v>
      </c>
      <c r="AJ3103" s="148">
        <v>100</v>
      </c>
      <c r="AK3103" s="72">
        <f>(SUMIFS('Banco de Indicadores Mun. (2)'!I:I,'Banco de Indicadores Mun. (2)'!B:B,'Banco de Indicadores - Mun. (1)'!B3103,'Banco de Indicadores Mun. (2)'!A:A,'Banco de Indicadores - Mun. (1)'!A3103) / VLOOKUP(D3103,'Dados Base'!$B:$K,8,FALSE)) * 100</f>
        <v>12.208725598526705</v>
      </c>
      <c r="AL3103" s="72">
        <f>(SUMIFS('Banco de Indicadores Mun. (2)'!I:I,'Banco de Indicadores Mun. (2)'!B:B,'Banco de Indicadores - Mun. (1)'!B3103,'Banco de Indicadores Mun. (2)'!A:A,'Banco de Indicadores - Mun. (1)'!A3103) / VLOOKUP(D3103,'Dados Base'!$B:$K,9,FALSE)) * 100</f>
        <v>6.4613430799220275</v>
      </c>
      <c r="AM3103" s="72">
        <f>(SUMIFS('Banco de Indicadores Mun. (2)'!J:J,'Banco de Indicadores Mun. (2)'!B:B,'Banco de Indicadores - Mun. (1)'!B3103,'Banco de Indicadores Mun. (2)'!A:A,'Banco de Indicadores - Mun. (1)'!A3103) / VLOOKUP(D3103,'Dados Base'!$B:$K,7,FALSE)) * 100</f>
        <v>13.133129930394432</v>
      </c>
      <c r="AN3103" s="72">
        <f>(SUMIFS('Banco de Indicadores Mun. (2)'!K:K,'Banco de Indicadores Mun. (2)'!B:B,'Banco de Indicadores - Mun. (1)'!B3103,'Banco de Indicadores Mun. (2)'!A:A,'Banco de Indicadores - Mun. (1)'!A3103) / VLOOKUP(D3103,'Dados Base'!$B:$K,10,FALSE)) * 100</f>
        <v>8.6514196428571424</v>
      </c>
      <c r="AO3103" s="24">
        <v>1</v>
      </c>
      <c r="AP3103" s="25">
        <v>0</v>
      </c>
      <c r="AQ3103" s="17">
        <v>0</v>
      </c>
      <c r="AR3103" s="24">
        <v>5.0999999999999996</v>
      </c>
      <c r="AS3103" s="22">
        <v>92.3</v>
      </c>
      <c r="AT3103" s="22">
        <v>92.3</v>
      </c>
      <c r="AU3103" s="22">
        <v>84</v>
      </c>
      <c r="AV3103" s="22">
        <v>9.8800000000000008</v>
      </c>
      <c r="AW3103" s="21">
        <v>0</v>
      </c>
      <c r="AX3103" s="21">
        <v>0</v>
      </c>
      <c r="AY3103" s="116">
        <v>149.70969181728589</v>
      </c>
    </row>
    <row r="3104" spans="1:51" ht="15" x14ac:dyDescent="0.25">
      <c r="A3104" s="144">
        <v>2013</v>
      </c>
      <c r="B3104" s="77" t="s">
        <v>524</v>
      </c>
      <c r="C3104" s="78">
        <v>16</v>
      </c>
      <c r="D3104" s="77">
        <v>3546504</v>
      </c>
      <c r="E3104" s="78">
        <v>354650416</v>
      </c>
      <c r="F3104" s="78" t="str">
        <f t="shared" si="135"/>
        <v>3546504162013</v>
      </c>
      <c r="G3104" s="96">
        <v>-0.28021466836986031</v>
      </c>
      <c r="H3104" s="80">
        <f t="shared" si="134"/>
        <v>5552</v>
      </c>
      <c r="I3104" s="91">
        <v>5231</v>
      </c>
      <c r="J3104" s="97">
        <v>321</v>
      </c>
      <c r="K3104" s="83">
        <f>(H3104)/VLOOKUP(D3104,'Dados Base'!$B:$K,6,FALSE)</f>
        <v>41.138114997036155</v>
      </c>
      <c r="L3104" s="88">
        <f t="shared" si="136"/>
        <v>94.218299711815561</v>
      </c>
      <c r="M3104" s="85" t="s">
        <v>702</v>
      </c>
      <c r="N3104" s="92">
        <v>0.73799999999999999</v>
      </c>
      <c r="O3104" s="91">
        <v>6</v>
      </c>
      <c r="P3104" s="91" t="s">
        <v>691</v>
      </c>
      <c r="Q3104" s="91" t="s">
        <v>691</v>
      </c>
      <c r="R3104" s="91" t="s">
        <v>691</v>
      </c>
      <c r="S3104" s="91">
        <v>2</v>
      </c>
      <c r="T3104" s="87" t="s">
        <v>691</v>
      </c>
      <c r="U3104" s="87">
        <v>40</v>
      </c>
      <c r="V3104" s="87">
        <v>37</v>
      </c>
      <c r="W3104" s="85" t="s">
        <v>691</v>
      </c>
      <c r="X3104" s="146">
        <v>1.4458333333333333E-2</v>
      </c>
      <c r="Y3104" s="21">
        <v>3.69</v>
      </c>
      <c r="Z3104" s="147">
        <v>238</v>
      </c>
      <c r="AA3104" s="147">
        <v>46</v>
      </c>
      <c r="AB3104" s="21">
        <v>1</v>
      </c>
      <c r="AC3104" s="21">
        <v>0</v>
      </c>
      <c r="AD3104" s="153">
        <f>VLOOKUP(D3104,'Dados Base'!$B:$K,9,FALSE)*31536000/VLOOKUP($F3104,F:H,MATCH(H3103,F3103:AF3103,0),FALSE)</f>
        <v>7838.5590778097985</v>
      </c>
      <c r="AE3104" s="153">
        <f>VLOOKUP(D3104,'Dados Base'!$B:$K,10,FALSE)*31536000/VLOOKUP($F3104,F:H,MATCH(H3103,F3103:AF3103,0),FALSE)</f>
        <v>795.21613832853029</v>
      </c>
      <c r="AF3104" s="148">
        <v>100</v>
      </c>
      <c r="AG3104" s="21">
        <v>100</v>
      </c>
      <c r="AH3104" s="148">
        <v>99</v>
      </c>
      <c r="AI3104" s="148">
        <v>11.72</v>
      </c>
      <c r="AJ3104" s="148">
        <v>100</v>
      </c>
      <c r="AK3104" s="72">
        <f>(SUMIFS('Banco de Indicadores Mun. (2)'!I:I,'Banco de Indicadores Mun. (2)'!B:B,'Banco de Indicadores - Mun. (1)'!B3104,'Banco de Indicadores Mun. (2)'!A:A,'Banco de Indicadores - Mun. (1)'!A3104) / VLOOKUP(D3104,'Dados Base'!$B:$K,8,FALSE)) * 100</f>
        <v>13.440846153846152</v>
      </c>
      <c r="AL3104" s="72">
        <f>(SUMIFS('Banco de Indicadores Mun. (2)'!I:I,'Banco de Indicadores Mun. (2)'!B:B,'Banco de Indicadores - Mun. (1)'!B3104,'Banco de Indicadores Mun. (2)'!A:A,'Banco de Indicadores - Mun. (1)'!A3104) / VLOOKUP(D3104,'Dados Base'!$B:$K,9,FALSE)) * 100</f>
        <v>5.0646666666666667</v>
      </c>
      <c r="AM3104" s="72">
        <f>(SUMIFS('Banco de Indicadores Mun. (2)'!J:J,'Banco de Indicadores Mun. (2)'!B:B,'Banco de Indicadores - Mun. (1)'!B3104,'Banco de Indicadores Mun. (2)'!A:A,'Banco de Indicadores - Mun. (1)'!A3104) / VLOOKUP(D3104,'Dados Base'!$B:$K,7,FALSE)) * 100</f>
        <v>18.347973684210523</v>
      </c>
      <c r="AN3104" s="72">
        <f>(SUMIFS('Banco de Indicadores Mun. (2)'!K:K,'Banco de Indicadores Mun. (2)'!B:B,'Banco de Indicadores - Mun. (1)'!B3104,'Banco de Indicadores Mun. (2)'!A:A,'Banco de Indicadores - Mun. (1)'!A3104) / VLOOKUP(D3104,'Dados Base'!$B:$K,10,FALSE)) * 100</f>
        <v>0.1215</v>
      </c>
      <c r="AO3104" s="24">
        <v>0</v>
      </c>
      <c r="AP3104" s="25">
        <v>0</v>
      </c>
      <c r="AQ3104" s="17">
        <v>0</v>
      </c>
      <c r="AR3104" s="24">
        <v>8.1999999999999993</v>
      </c>
      <c r="AS3104" s="22">
        <v>100</v>
      </c>
      <c r="AT3104" s="22">
        <v>100</v>
      </c>
      <c r="AU3104" s="22">
        <v>83.802816901408448</v>
      </c>
      <c r="AV3104" s="22">
        <v>9.5</v>
      </c>
      <c r="AW3104" s="21">
        <v>0</v>
      </c>
      <c r="AX3104" s="21">
        <v>0</v>
      </c>
      <c r="AY3104" s="116">
        <v>2.0844025559357777</v>
      </c>
    </row>
    <row r="3105" spans="1:51" ht="15" x14ac:dyDescent="0.25">
      <c r="A3105" s="144">
        <v>2013</v>
      </c>
      <c r="B3105" s="77" t="s">
        <v>525</v>
      </c>
      <c r="C3105" s="78">
        <v>18</v>
      </c>
      <c r="D3105" s="77">
        <v>3546603</v>
      </c>
      <c r="E3105" s="78">
        <v>354660318</v>
      </c>
      <c r="F3105" s="78" t="str">
        <f t="shared" si="135"/>
        <v>3546603182013</v>
      </c>
      <c r="G3105" s="96">
        <v>0.81285895494389582</v>
      </c>
      <c r="H3105" s="80">
        <f t="shared" si="134"/>
        <v>29717</v>
      </c>
      <c r="I3105" s="91">
        <v>28547</v>
      </c>
      <c r="J3105" s="97">
        <v>1170</v>
      </c>
      <c r="K3105" s="83">
        <f>(H3105)/VLOOKUP(D3105,'Dados Base'!$B:$K,6,FALSE)</f>
        <v>142.69867947178872</v>
      </c>
      <c r="L3105" s="88">
        <f t="shared" si="136"/>
        <v>96.062859642628794</v>
      </c>
      <c r="M3105" s="85" t="s">
        <v>702</v>
      </c>
      <c r="N3105" s="92">
        <v>0.78400000000000003</v>
      </c>
      <c r="O3105" s="91">
        <v>50</v>
      </c>
      <c r="P3105" s="91" t="s">
        <v>691</v>
      </c>
      <c r="Q3105" s="91" t="s">
        <v>691</v>
      </c>
      <c r="R3105" s="91" t="s">
        <v>691</v>
      </c>
      <c r="S3105" s="91">
        <v>83</v>
      </c>
      <c r="T3105" s="87" t="s">
        <v>691</v>
      </c>
      <c r="U3105" s="87">
        <v>514</v>
      </c>
      <c r="V3105" s="87">
        <v>315</v>
      </c>
      <c r="W3105" s="85" t="s">
        <v>691</v>
      </c>
      <c r="X3105" s="146">
        <v>9.0457997685185185E-2</v>
      </c>
      <c r="Y3105" s="21">
        <v>23.73</v>
      </c>
      <c r="Z3105" s="147">
        <v>1105</v>
      </c>
      <c r="AA3105" s="147">
        <v>496</v>
      </c>
      <c r="AB3105" s="21">
        <v>8</v>
      </c>
      <c r="AC3105" s="21">
        <v>0</v>
      </c>
      <c r="AD3105" s="153">
        <f>VLOOKUP(D3105,'Dados Base'!$B:$K,9,FALSE)*31536000/VLOOKUP($F3105,F:H,MATCH(H3104,F3104:AF3104,0),FALSE)</f>
        <v>1655.4887774674428</v>
      </c>
      <c r="AE3105" s="153">
        <f>VLOOKUP(D3105,'Dados Base'!$B:$K,10,FALSE)*31536000/VLOOKUP($F3105,F:H,MATCH(H3104,F3104:AF3104,0),FALSE)</f>
        <v>127.34529057441868</v>
      </c>
      <c r="AF3105" s="148">
        <v>100</v>
      </c>
      <c r="AG3105" s="21">
        <v>100</v>
      </c>
      <c r="AH3105" s="148">
        <v>100</v>
      </c>
      <c r="AI3105" s="148">
        <v>32.270000000000003</v>
      </c>
      <c r="AJ3105" s="148">
        <v>100</v>
      </c>
      <c r="AK3105" s="72">
        <f>(SUMIFS('Banco de Indicadores Mun. (2)'!I:I,'Banco de Indicadores Mun. (2)'!B:B,'Banco de Indicadores - Mun. (1)'!B3105,'Banco de Indicadores Mun. (2)'!A:A,'Banco de Indicadores - Mun. (1)'!A3105) / VLOOKUP(D3105,'Dados Base'!$B:$K,8,FALSE)) * 100</f>
        <v>10.726479166666666</v>
      </c>
      <c r="AL3105" s="72">
        <f>(SUMIFS('Banco de Indicadores Mun. (2)'!I:I,'Banco de Indicadores Mun. (2)'!B:B,'Banco de Indicadores - Mun. (1)'!B3105,'Banco de Indicadores Mun. (2)'!A:A,'Banco de Indicadores - Mun. (1)'!A3105) / VLOOKUP(D3105,'Dados Base'!$B:$K,9,FALSE)) * 100</f>
        <v>3.3004551282051278</v>
      </c>
      <c r="AM3105" s="72">
        <f>(SUMIFS('Banco de Indicadores Mun. (2)'!J:J,'Banco de Indicadores Mun. (2)'!B:B,'Banco de Indicadores - Mun. (1)'!B3105,'Banco de Indicadores Mun. (2)'!A:A,'Banco de Indicadores - Mun. (1)'!A3105) / VLOOKUP(D3105,'Dados Base'!$B:$K,7,FALSE)) * 100</f>
        <v>1.3328611111111108</v>
      </c>
      <c r="AN3105" s="72">
        <f>(SUMIFS('Banco de Indicadores Mun. (2)'!K:K,'Banco de Indicadores Mun. (2)'!B:B,'Banco de Indicadores - Mun. (1)'!B3105,'Banco de Indicadores Mun. (2)'!A:A,'Banco de Indicadores - Mun. (1)'!A3105) / VLOOKUP(D3105,'Dados Base'!$B:$K,10,FALSE)) * 100</f>
        <v>38.907333333333334</v>
      </c>
      <c r="AO3105" s="24">
        <v>0</v>
      </c>
      <c r="AP3105" s="25">
        <v>0</v>
      </c>
      <c r="AQ3105" s="17">
        <v>0</v>
      </c>
      <c r="AR3105" s="24">
        <v>9.6</v>
      </c>
      <c r="AS3105" s="22">
        <v>100</v>
      </c>
      <c r="AT3105" s="22">
        <v>100</v>
      </c>
      <c r="AU3105" s="22">
        <v>69.019362898188632</v>
      </c>
      <c r="AV3105" s="22">
        <v>7.69</v>
      </c>
      <c r="AW3105" s="21">
        <v>1</v>
      </c>
      <c r="AX3105" s="21">
        <v>0</v>
      </c>
      <c r="AY3105" s="116">
        <v>68.800484122420571</v>
      </c>
    </row>
    <row r="3106" spans="1:51" ht="15" x14ac:dyDescent="0.25">
      <c r="A3106" s="144">
        <v>2013</v>
      </c>
      <c r="B3106" s="77" t="s">
        <v>526</v>
      </c>
      <c r="C3106" s="78">
        <v>5</v>
      </c>
      <c r="D3106" s="77">
        <v>3546702</v>
      </c>
      <c r="E3106" s="78">
        <v>35467025</v>
      </c>
      <c r="F3106" s="78" t="str">
        <f t="shared" si="135"/>
        <v>354670252013</v>
      </c>
      <c r="G3106" s="96">
        <v>2.7381281963411386</v>
      </c>
      <c r="H3106" s="80">
        <f t="shared" si="134"/>
        <v>22968</v>
      </c>
      <c r="I3106" s="91">
        <v>22724</v>
      </c>
      <c r="J3106" s="97">
        <v>244</v>
      </c>
      <c r="K3106" s="83">
        <f>(H3106)/VLOOKUP(D3106,'Dados Base'!$B:$K,6,FALSE)</f>
        <v>235.11106561572322</v>
      </c>
      <c r="L3106" s="88">
        <f t="shared" si="136"/>
        <v>98.937652385928246</v>
      </c>
      <c r="M3106" s="85" t="s">
        <v>702</v>
      </c>
      <c r="N3106" s="92">
        <v>0.73699999999999999</v>
      </c>
      <c r="O3106" s="91">
        <v>9</v>
      </c>
      <c r="P3106" s="91" t="s">
        <v>691</v>
      </c>
      <c r="Q3106" s="91" t="s">
        <v>691</v>
      </c>
      <c r="R3106" s="91" t="s">
        <v>691</v>
      </c>
      <c r="S3106" s="91">
        <v>69</v>
      </c>
      <c r="T3106" s="87" t="s">
        <v>691</v>
      </c>
      <c r="U3106" s="87">
        <v>179</v>
      </c>
      <c r="V3106" s="87">
        <v>154</v>
      </c>
      <c r="W3106" s="85" t="s">
        <v>691</v>
      </c>
      <c r="X3106" s="146">
        <v>6.9173076499999986E-2</v>
      </c>
      <c r="Y3106" s="21">
        <v>16.48</v>
      </c>
      <c r="Z3106" s="147">
        <v>1017</v>
      </c>
      <c r="AA3106" s="147">
        <v>254</v>
      </c>
      <c r="AB3106" s="21">
        <v>4</v>
      </c>
      <c r="AC3106" s="21">
        <v>0</v>
      </c>
      <c r="AD3106" s="153">
        <f>VLOOKUP(D3106,'Dados Base'!$B:$K,9,FALSE)*31536000/VLOOKUP($F3106,F:H,MATCH(H3105,F3105:AF3105,0),FALSE)</f>
        <v>1702.5705329153604</v>
      </c>
      <c r="AE3106" s="153">
        <f>VLOOKUP(D3106,'Dados Base'!$B:$K,10,FALSE)*31536000/VLOOKUP($F3106,F:H,MATCH(H3105,F3105:AF3105,0),FALSE)</f>
        <v>219.68652037617551</v>
      </c>
      <c r="AF3106" s="148">
        <v>98.94</v>
      </c>
      <c r="AG3106" s="21">
        <v>100</v>
      </c>
      <c r="AH3106" s="148">
        <v>98.84</v>
      </c>
      <c r="AI3106" s="148">
        <v>29.4</v>
      </c>
      <c r="AJ3106" s="148">
        <v>100</v>
      </c>
      <c r="AK3106" s="72">
        <f>(SUMIFS('Banco de Indicadores Mun. (2)'!I:I,'Banco de Indicadores Mun. (2)'!B:B,'Banco de Indicadores - Mun. (1)'!B3106,'Banco de Indicadores Mun. (2)'!A:A,'Banco de Indicadores - Mun. (1)'!A3106) / VLOOKUP(D3106,'Dados Base'!$B:$K,8,FALSE)) * 100</f>
        <v>29.0455744680851</v>
      </c>
      <c r="AL3106" s="72">
        <f>(SUMIFS('Banco de Indicadores Mun. (2)'!I:I,'Banco de Indicadores Mun. (2)'!B:B,'Banco de Indicadores - Mun. (1)'!B3106,'Banco de Indicadores Mun. (2)'!A:A,'Banco de Indicadores - Mun. (1)'!A3106) / VLOOKUP(D3106,'Dados Base'!$B:$K,9,FALSE)) * 100</f>
        <v>11.009209677419353</v>
      </c>
      <c r="AM3106" s="72">
        <f>(SUMIFS('Banco de Indicadores Mun. (2)'!J:J,'Banco de Indicadores Mun. (2)'!B:B,'Banco de Indicadores - Mun. (1)'!B3106,'Banco de Indicadores Mun. (2)'!A:A,'Banco de Indicadores - Mun. (1)'!A3106) / VLOOKUP(D3106,'Dados Base'!$B:$K,7,FALSE)) * 100</f>
        <v>24.940290322580644</v>
      </c>
      <c r="AN3106" s="72">
        <f>(SUMIFS('Banco de Indicadores Mun. (2)'!K:K,'Banco de Indicadores Mun. (2)'!B:B,'Banco de Indicadores - Mun. (1)'!B3106,'Banco de Indicadores Mun. (2)'!A:A,'Banco de Indicadores - Mun. (1)'!A3106) / VLOOKUP(D3106,'Dados Base'!$B:$K,10,FALSE)) * 100</f>
        <v>36.999562499999996</v>
      </c>
      <c r="AO3106" s="24">
        <v>0</v>
      </c>
      <c r="AP3106" s="25">
        <v>0</v>
      </c>
      <c r="AQ3106" s="17">
        <v>0</v>
      </c>
      <c r="AR3106" s="24">
        <v>7.2</v>
      </c>
      <c r="AS3106" s="22">
        <v>100</v>
      </c>
      <c r="AT3106" s="22">
        <v>100</v>
      </c>
      <c r="AU3106" s="22">
        <v>80.01573564122738</v>
      </c>
      <c r="AV3106" s="22">
        <v>10</v>
      </c>
      <c r="AW3106" s="21">
        <v>1</v>
      </c>
      <c r="AX3106" s="21">
        <v>0</v>
      </c>
      <c r="AY3106" s="116">
        <v>214.42937742939404</v>
      </c>
    </row>
    <row r="3107" spans="1:51" ht="15" x14ac:dyDescent="0.25">
      <c r="A3107" s="144">
        <v>2013</v>
      </c>
      <c r="B3107" s="77" t="s">
        <v>527</v>
      </c>
      <c r="C3107" s="78">
        <v>2</v>
      </c>
      <c r="D3107" s="77">
        <v>3546801</v>
      </c>
      <c r="E3107" s="78">
        <v>35468012</v>
      </c>
      <c r="F3107" s="78" t="str">
        <f t="shared" si="135"/>
        <v>354680122013</v>
      </c>
      <c r="G3107" s="96">
        <v>1.2210530421529864</v>
      </c>
      <c r="H3107" s="80">
        <f t="shared" si="134"/>
        <v>51868</v>
      </c>
      <c r="I3107" s="91">
        <v>41138</v>
      </c>
      <c r="J3107" s="97">
        <v>10730</v>
      </c>
      <c r="K3107" s="83">
        <f>(H3107)/VLOOKUP(D3107,'Dados Base'!$B:$K,6,FALSE)</f>
        <v>143.48391380121166</v>
      </c>
      <c r="L3107" s="88">
        <f t="shared" si="136"/>
        <v>79.312871134418145</v>
      </c>
      <c r="M3107" s="85" t="s">
        <v>702</v>
      </c>
      <c r="N3107" s="92">
        <v>0.73799999999999999</v>
      </c>
      <c r="O3107" s="91">
        <v>92</v>
      </c>
      <c r="P3107" s="91" t="s">
        <v>691</v>
      </c>
      <c r="Q3107" s="91" t="s">
        <v>691</v>
      </c>
      <c r="R3107" s="91" t="s">
        <v>691</v>
      </c>
      <c r="S3107" s="91">
        <v>84</v>
      </c>
      <c r="T3107" s="87" t="s">
        <v>691</v>
      </c>
      <c r="U3107" s="87">
        <v>319</v>
      </c>
      <c r="V3107" s="87">
        <v>230</v>
      </c>
      <c r="W3107" s="85" t="s">
        <v>691</v>
      </c>
      <c r="X3107" s="146">
        <v>0.12408813141711815</v>
      </c>
      <c r="Y3107" s="21">
        <v>33.76</v>
      </c>
      <c r="Z3107" s="147">
        <v>0</v>
      </c>
      <c r="AA3107" s="147">
        <v>2279</v>
      </c>
      <c r="AB3107" s="21">
        <v>3</v>
      </c>
      <c r="AC3107" s="21">
        <v>1</v>
      </c>
      <c r="AD3107" s="153">
        <f>VLOOKUP(D3107,'Dados Base'!$B:$K,9,FALSE)*31536000/VLOOKUP($F3107,F:H,MATCH(H3106,F3106:AF3106,0),FALSE)</f>
        <v>3277.146602915092</v>
      </c>
      <c r="AE3107" s="153">
        <f>VLOOKUP(D3107,'Dados Base'!$B:$K,10,FALSE)*31536000/VLOOKUP($F3107,F:H,MATCH(H3106,F3106:AF3106,0),FALSE)</f>
        <v>334.40271458317255</v>
      </c>
      <c r="AF3107" s="148" t="s">
        <v>692</v>
      </c>
      <c r="AG3107" s="21">
        <v>100</v>
      </c>
      <c r="AH3107" s="148" t="s">
        <v>692</v>
      </c>
      <c r="AI3107" s="148" t="s">
        <v>692</v>
      </c>
      <c r="AJ3107" s="148" t="s">
        <v>692</v>
      </c>
      <c r="AK3107" s="72">
        <f>(SUMIFS('Banco de Indicadores Mun. (2)'!I:I,'Banco de Indicadores Mun. (2)'!B:B,'Banco de Indicadores - Mun. (1)'!B3107,'Banco de Indicadores Mun. (2)'!A:A,'Banco de Indicadores - Mun. (1)'!A3107) / VLOOKUP(D3107,'Dados Base'!$B:$K,8,FALSE)) * 100</f>
        <v>6.3809059829059809</v>
      </c>
      <c r="AL3107" s="72">
        <f>(SUMIFS('Banco de Indicadores Mun. (2)'!I:I,'Banco de Indicadores Mun. (2)'!B:B,'Banco de Indicadores - Mun. (1)'!B3107,'Banco de Indicadores Mun. (2)'!A:A,'Banco de Indicadores - Mun. (1)'!A3107) / VLOOKUP(D3107,'Dados Base'!$B:$K,9,FALSE)) * 100</f>
        <v>2.7701892393320957</v>
      </c>
      <c r="AM3107" s="72">
        <f>(SUMIFS('Banco de Indicadores Mun. (2)'!J:J,'Banco de Indicadores Mun. (2)'!B:B,'Banco de Indicadores - Mun. (1)'!B3107,'Banco de Indicadores Mun. (2)'!A:A,'Banco de Indicadores - Mun. (1)'!A3107) / VLOOKUP(D3107,'Dados Base'!$B:$K,7,FALSE)) * 100</f>
        <v>7.2399385474860312</v>
      </c>
      <c r="AN3107" s="72">
        <f>(SUMIFS('Banco de Indicadores Mun. (2)'!K:K,'Banco de Indicadores Mun. (2)'!B:B,'Banco de Indicadores - Mun. (1)'!B3107,'Banco de Indicadores Mun. (2)'!A:A,'Banco de Indicadores - Mun. (1)'!A3107) / VLOOKUP(D3107,'Dados Base'!$B:$K,10,FALSE)) * 100</f>
        <v>3.5851454545454566</v>
      </c>
      <c r="AO3107" s="24">
        <v>0</v>
      </c>
      <c r="AP3107" s="25">
        <v>0</v>
      </c>
      <c r="AQ3107" s="17">
        <v>0</v>
      </c>
      <c r="AR3107" s="24">
        <v>9.8000000000000007</v>
      </c>
      <c r="AS3107" s="22">
        <v>82</v>
      </c>
      <c r="AT3107" s="22">
        <v>0</v>
      </c>
      <c r="AU3107" s="22">
        <v>0</v>
      </c>
      <c r="AV3107" s="22">
        <v>1.23</v>
      </c>
      <c r="AW3107" s="21">
        <v>0</v>
      </c>
      <c r="AX3107" s="21">
        <v>1</v>
      </c>
      <c r="AY3107" s="116">
        <v>69.474146778435966</v>
      </c>
    </row>
    <row r="3108" spans="1:51" ht="15" x14ac:dyDescent="0.25">
      <c r="A3108" s="144">
        <v>2013</v>
      </c>
      <c r="B3108" s="77" t="s">
        <v>528</v>
      </c>
      <c r="C3108" s="78">
        <v>9</v>
      </c>
      <c r="D3108" s="77">
        <v>3546900</v>
      </c>
      <c r="E3108" s="78">
        <v>35469009</v>
      </c>
      <c r="F3108" s="78" t="str">
        <f t="shared" si="135"/>
        <v>354690092013</v>
      </c>
      <c r="G3108" s="96">
        <v>0.47333639713889042</v>
      </c>
      <c r="H3108" s="80">
        <f t="shared" si="134"/>
        <v>8347</v>
      </c>
      <c r="I3108" s="91">
        <v>7908</v>
      </c>
      <c r="J3108" s="97">
        <v>439</v>
      </c>
      <c r="K3108" s="83">
        <f>(H3108)/VLOOKUP(D3108,'Dados Base'!$B:$K,6,FALSE)</f>
        <v>54.802705009520054</v>
      </c>
      <c r="L3108" s="88">
        <f t="shared" si="136"/>
        <v>94.740625374386013</v>
      </c>
      <c r="M3108" s="85" t="s">
        <v>702</v>
      </c>
      <c r="N3108" s="92">
        <v>0.73699999999999999</v>
      </c>
      <c r="O3108" s="91">
        <v>24</v>
      </c>
      <c r="P3108" s="91" t="s">
        <v>691</v>
      </c>
      <c r="Q3108" s="91" t="s">
        <v>691</v>
      </c>
      <c r="R3108" s="91" t="s">
        <v>691</v>
      </c>
      <c r="S3108" s="91">
        <v>7</v>
      </c>
      <c r="T3108" s="87" t="s">
        <v>691</v>
      </c>
      <c r="U3108" s="87">
        <v>34</v>
      </c>
      <c r="V3108" s="87">
        <v>35</v>
      </c>
      <c r="W3108" s="85" t="s">
        <v>691</v>
      </c>
      <c r="X3108" s="146">
        <v>2.0893584375000003E-2</v>
      </c>
      <c r="Y3108" s="21">
        <v>5.67</v>
      </c>
      <c r="Z3108" s="147">
        <v>322</v>
      </c>
      <c r="AA3108" s="147">
        <v>115</v>
      </c>
      <c r="AB3108" s="21">
        <v>0</v>
      </c>
      <c r="AC3108" s="21">
        <v>0</v>
      </c>
      <c r="AD3108" s="153">
        <f>VLOOKUP(D3108,'Dados Base'!$B:$K,9,FALSE)*31536000/VLOOKUP($F3108,F:H,MATCH(H3107,F3107:AF3107,0),FALSE)</f>
        <v>7971.841380136575</v>
      </c>
      <c r="AE3108" s="153">
        <f>VLOOKUP(D3108,'Dados Base'!$B:$K,10,FALSE)*31536000/VLOOKUP($F3108,F:H,MATCH(H3107,F3107:AF3107,0),FALSE)</f>
        <v>944.53096921049485</v>
      </c>
      <c r="AF3108" s="148">
        <v>96.12</v>
      </c>
      <c r="AG3108" s="21">
        <v>94.01</v>
      </c>
      <c r="AH3108" s="148">
        <v>96.12</v>
      </c>
      <c r="AI3108" s="148">
        <v>31.03</v>
      </c>
      <c r="AJ3108" s="148">
        <v>96.12</v>
      </c>
      <c r="AK3108" s="72">
        <f>(SUMIFS('Banco de Indicadores Mun. (2)'!I:I,'Banco de Indicadores Mun. (2)'!B:B,'Banco de Indicadores - Mun. (1)'!B3108,'Banco de Indicadores Mun. (2)'!A:A,'Banco de Indicadores - Mun. (1)'!A3108) / VLOOKUP(D3108,'Dados Base'!$B:$K,8,FALSE)) * 100</f>
        <v>4.2459342105263174</v>
      </c>
      <c r="AL3108" s="72">
        <f>(SUMIFS('Banco de Indicadores Mun. (2)'!I:I,'Banco de Indicadores Mun. (2)'!B:B,'Banco de Indicadores - Mun. (1)'!B3108,'Banco de Indicadores Mun. (2)'!A:A,'Banco de Indicadores - Mun. (1)'!A3108) / VLOOKUP(D3108,'Dados Base'!$B:$K,9,FALSE)) * 100</f>
        <v>1.5293412322274886</v>
      </c>
      <c r="AM3108" s="72">
        <f>(SUMIFS('Banco de Indicadores Mun. (2)'!J:J,'Banco de Indicadores Mun. (2)'!B:B,'Banco de Indicadores - Mun. (1)'!B3108,'Banco de Indicadores Mun. (2)'!A:A,'Banco de Indicadores - Mun. (1)'!A3108) / VLOOKUP(D3108,'Dados Base'!$B:$K,7,FALSE)) * 100</f>
        <v>3.8377058823529415</v>
      </c>
      <c r="AN3108" s="72">
        <f>(SUMIFS('Banco de Indicadores Mun. (2)'!K:K,'Banco de Indicadores Mun. (2)'!B:B,'Banco de Indicadores - Mun. (1)'!B3108,'Banco de Indicadores Mun. (2)'!A:A,'Banco de Indicadores - Mun. (1)'!A3108) / VLOOKUP(D3108,'Dados Base'!$B:$K,10,FALSE)) * 100</f>
        <v>5.0787200000000006</v>
      </c>
      <c r="AO3108" s="24">
        <v>0</v>
      </c>
      <c r="AP3108" s="25">
        <v>0</v>
      </c>
      <c r="AQ3108" s="17">
        <v>0</v>
      </c>
      <c r="AR3108" s="24">
        <v>7.5</v>
      </c>
      <c r="AS3108" s="22">
        <v>100</v>
      </c>
      <c r="AT3108" s="22">
        <v>100</v>
      </c>
      <c r="AU3108" s="22">
        <v>73.68421052631578</v>
      </c>
      <c r="AV3108" s="22">
        <v>7.98</v>
      </c>
      <c r="AW3108" s="21">
        <v>0</v>
      </c>
      <c r="AX3108" s="21">
        <v>0</v>
      </c>
      <c r="AY3108" s="116">
        <v>58.433746513934018</v>
      </c>
    </row>
    <row r="3109" spans="1:51" ht="15" x14ac:dyDescent="0.25">
      <c r="A3109" s="144">
        <v>2013</v>
      </c>
      <c r="B3109" s="77" t="s">
        <v>529</v>
      </c>
      <c r="C3109" s="78">
        <v>5</v>
      </c>
      <c r="D3109" s="77">
        <v>3547007</v>
      </c>
      <c r="E3109" s="78">
        <v>35470075</v>
      </c>
      <c r="F3109" s="78" t="str">
        <f t="shared" si="135"/>
        <v>354700752013</v>
      </c>
      <c r="G3109" s="96">
        <v>1.4394928322101874</v>
      </c>
      <c r="H3109" s="80">
        <f t="shared" si="134"/>
        <v>5624</v>
      </c>
      <c r="I3109" s="91">
        <v>5009</v>
      </c>
      <c r="J3109" s="97">
        <v>615</v>
      </c>
      <c r="K3109" s="83">
        <f>(H3109)/VLOOKUP(D3109,'Dados Base'!$B:$K,6,FALSE)</f>
        <v>21.927635683094199</v>
      </c>
      <c r="L3109" s="88">
        <f t="shared" si="136"/>
        <v>89.064722617354192</v>
      </c>
      <c r="M3109" s="85" t="s">
        <v>702</v>
      </c>
      <c r="N3109" s="92">
        <v>0.68600000000000005</v>
      </c>
      <c r="O3109" s="91">
        <v>54</v>
      </c>
      <c r="P3109" s="91" t="s">
        <v>691</v>
      </c>
      <c r="Q3109" s="91" t="s">
        <v>691</v>
      </c>
      <c r="R3109" s="91" t="s">
        <v>691</v>
      </c>
      <c r="S3109" s="91">
        <v>14</v>
      </c>
      <c r="T3109" s="87" t="s">
        <v>691</v>
      </c>
      <c r="U3109" s="87">
        <v>45</v>
      </c>
      <c r="V3109" s="87">
        <v>50</v>
      </c>
      <c r="W3109" s="85" t="s">
        <v>691</v>
      </c>
      <c r="X3109" s="146">
        <v>1.2356689583333334E-2</v>
      </c>
      <c r="Y3109" s="21">
        <v>3.56</v>
      </c>
      <c r="Z3109" s="147">
        <v>234</v>
      </c>
      <c r="AA3109" s="147">
        <v>41</v>
      </c>
      <c r="AB3109" s="21">
        <v>0</v>
      </c>
      <c r="AC3109" s="21">
        <v>0</v>
      </c>
      <c r="AD3109" s="153">
        <f>VLOOKUP(D3109,'Dados Base'!$B:$K,9,FALSE)*31536000/VLOOKUP($F3109,F:H,MATCH(H3108,F3108:AF3108,0),FALSE)</f>
        <v>17270.782361308677</v>
      </c>
      <c r="AE3109" s="153">
        <f>VLOOKUP(D3109,'Dados Base'!$B:$K,10,FALSE)*31536000/VLOOKUP($F3109,F:H,MATCH(H3108,F3108:AF3108,0),FALSE)</f>
        <v>2299.0327169274533</v>
      </c>
      <c r="AF3109" s="148">
        <v>84.37</v>
      </c>
      <c r="AG3109" s="21">
        <v>88.16</v>
      </c>
      <c r="AH3109" s="148">
        <v>82.62</v>
      </c>
      <c r="AI3109" s="148">
        <v>19.37</v>
      </c>
      <c r="AJ3109" s="148">
        <v>95.7</v>
      </c>
      <c r="AK3109" s="72">
        <f>(SUMIFS('Banco de Indicadores Mun. (2)'!I:I,'Banco de Indicadores Mun. (2)'!B:B,'Banco de Indicadores - Mun. (1)'!B3109,'Banco de Indicadores Mun. (2)'!A:A,'Banco de Indicadores - Mun. (1)'!A3109) / VLOOKUP(D3109,'Dados Base'!$B:$K,8,FALSE)) * 100</f>
        <v>3.0744188034188036</v>
      </c>
      <c r="AL3109" s="72">
        <f>(SUMIFS('Banco de Indicadores Mun. (2)'!I:I,'Banco de Indicadores Mun. (2)'!B:B,'Banco de Indicadores - Mun. (1)'!B3109,'Banco de Indicadores Mun. (2)'!A:A,'Banco de Indicadores - Mun. (1)'!A3109) / VLOOKUP(D3109,'Dados Base'!$B:$K,9,FALSE)) * 100</f>
        <v>1.1678798701298703</v>
      </c>
      <c r="AM3109" s="72">
        <f>(SUMIFS('Banco de Indicadores Mun. (2)'!J:J,'Banco de Indicadores Mun. (2)'!B:B,'Banco de Indicadores - Mun. (1)'!B3109,'Banco de Indicadores Mun. (2)'!A:A,'Banco de Indicadores - Mun. (1)'!A3109) / VLOOKUP(D3109,'Dados Base'!$B:$K,7,FALSE)) * 100</f>
        <v>4.6994868421052631</v>
      </c>
      <c r="AN3109" s="72">
        <f>(SUMIFS('Banco de Indicadores Mun. (2)'!K:K,'Banco de Indicadores Mun. (2)'!B:B,'Banco de Indicadores - Mun. (1)'!B3109,'Banco de Indicadores Mun. (2)'!A:A,'Banco de Indicadores - Mun. (1)'!A3109) / VLOOKUP(D3109,'Dados Base'!$B:$K,10,FALSE)) * 100</f>
        <v>6.209756097560977E-2</v>
      </c>
      <c r="AO3109" s="24">
        <v>0</v>
      </c>
      <c r="AP3109" s="25">
        <v>0</v>
      </c>
      <c r="AQ3109" s="17">
        <v>0</v>
      </c>
      <c r="AR3109" s="24">
        <v>8.6999999999999993</v>
      </c>
      <c r="AS3109" s="22">
        <v>100</v>
      </c>
      <c r="AT3109" s="22">
        <v>100</v>
      </c>
      <c r="AU3109" s="22">
        <v>85.090909090909093</v>
      </c>
      <c r="AV3109" s="22">
        <v>9.8000000000000007</v>
      </c>
      <c r="AW3109" s="21">
        <v>0</v>
      </c>
      <c r="AX3109" s="21">
        <v>0</v>
      </c>
      <c r="AY3109" s="116">
        <v>2.9562675439033383</v>
      </c>
    </row>
    <row r="3110" spans="1:51" ht="15" x14ac:dyDescent="0.25">
      <c r="A3110" s="144">
        <v>2013</v>
      </c>
      <c r="B3110" s="77" t="s">
        <v>530</v>
      </c>
      <c r="C3110" s="78">
        <v>20</v>
      </c>
      <c r="D3110" s="77">
        <v>3547106</v>
      </c>
      <c r="E3110" s="78">
        <v>354710620</v>
      </c>
      <c r="F3110" s="78" t="str">
        <f t="shared" si="135"/>
        <v>3547106202013</v>
      </c>
      <c r="G3110" s="96">
        <v>-1.4163305226344569E-2</v>
      </c>
      <c r="H3110" s="80">
        <f t="shared" si="134"/>
        <v>2822</v>
      </c>
      <c r="I3110" s="91">
        <v>2496</v>
      </c>
      <c r="J3110" s="97">
        <v>326</v>
      </c>
      <c r="K3110" s="83">
        <f>(H3110)/VLOOKUP(D3110,'Dados Base'!$B:$K,6,FALSE)</f>
        <v>16.911368130880327</v>
      </c>
      <c r="L3110" s="88">
        <f t="shared" si="136"/>
        <v>88.447909284195603</v>
      </c>
      <c r="M3110" s="85" t="s">
        <v>702</v>
      </c>
      <c r="N3110" s="92">
        <v>0.73899999999999999</v>
      </c>
      <c r="O3110" s="91">
        <v>25</v>
      </c>
      <c r="P3110" s="91" t="s">
        <v>691</v>
      </c>
      <c r="Q3110" s="91" t="s">
        <v>691</v>
      </c>
      <c r="R3110" s="91" t="s">
        <v>691</v>
      </c>
      <c r="S3110" s="91">
        <v>5</v>
      </c>
      <c r="T3110" s="87" t="s">
        <v>691</v>
      </c>
      <c r="U3110" s="87">
        <v>14</v>
      </c>
      <c r="V3110" s="87">
        <v>17</v>
      </c>
      <c r="W3110" s="85" t="s">
        <v>691</v>
      </c>
      <c r="X3110" s="146">
        <v>6.7213572916666672E-3</v>
      </c>
      <c r="Y3110" s="21">
        <v>1.78</v>
      </c>
      <c r="Z3110" s="147">
        <v>112</v>
      </c>
      <c r="AA3110" s="147">
        <v>25</v>
      </c>
      <c r="AB3110" s="21">
        <v>0</v>
      </c>
      <c r="AC3110" s="21">
        <v>0</v>
      </c>
      <c r="AD3110" s="153">
        <f>VLOOKUP(D3110,'Dados Base'!$B:$K,9,FALSE)*31536000/VLOOKUP($F3110,F:H,MATCH(H3109,F3109:AF3109,0),FALSE)</f>
        <v>13521.814316087881</v>
      </c>
      <c r="AE3110" s="153">
        <f>VLOOKUP(D3110,'Dados Base'!$B:$K,10,FALSE)*31536000/VLOOKUP($F3110,F:H,MATCH(H3109,F3109:AF3109,0),FALSE)</f>
        <v>1676.257973068746</v>
      </c>
      <c r="AF3110" s="148">
        <v>91.46</v>
      </c>
      <c r="AG3110" s="21">
        <v>86.82</v>
      </c>
      <c r="AH3110" s="148">
        <v>73.569999999999993</v>
      </c>
      <c r="AI3110" s="148">
        <v>14.78</v>
      </c>
      <c r="AJ3110" s="148">
        <v>100</v>
      </c>
      <c r="AK3110" s="72">
        <f>(SUMIFS('Banco de Indicadores Mun. (2)'!I:I,'Banco de Indicadores Mun. (2)'!B:B,'Banco de Indicadores - Mun. (1)'!B3110,'Banco de Indicadores Mun. (2)'!A:A,'Banco de Indicadores - Mun. (1)'!A3110) / VLOOKUP(D3110,'Dados Base'!$B:$K,8,FALSE)) * 100</f>
        <v>31.157979999999995</v>
      </c>
      <c r="AL3110" s="72">
        <f>(SUMIFS('Banco de Indicadores Mun. (2)'!I:I,'Banco de Indicadores Mun. (2)'!B:B,'Banco de Indicadores - Mun. (1)'!B3110,'Banco de Indicadores Mun. (2)'!A:A,'Banco de Indicadores - Mun. (1)'!A3110) / VLOOKUP(D3110,'Dados Base'!$B:$K,9,FALSE)) * 100</f>
        <v>12.875198347107435</v>
      </c>
      <c r="AM3110" s="72">
        <f>(SUMIFS('Banco de Indicadores Mun. (2)'!J:J,'Banco de Indicadores Mun. (2)'!B:B,'Banco de Indicadores - Mun. (1)'!B3110,'Banco de Indicadores Mun. (2)'!A:A,'Banco de Indicadores - Mun. (1)'!A3110) / VLOOKUP(D3110,'Dados Base'!$B:$K,7,FALSE)) * 100</f>
        <v>21.205542857142859</v>
      </c>
      <c r="AN3110" s="72">
        <f>(SUMIFS('Banco de Indicadores Mun. (2)'!K:K,'Banco de Indicadores Mun. (2)'!B:B,'Banco de Indicadores - Mun. (1)'!B3110,'Banco de Indicadores Mun. (2)'!A:A,'Banco de Indicadores - Mun. (1)'!A3110) / VLOOKUP(D3110,'Dados Base'!$B:$K,10,FALSE)) * 100</f>
        <v>54.380333333333319</v>
      </c>
      <c r="AO3110" s="24">
        <v>0</v>
      </c>
      <c r="AP3110" s="25">
        <v>0</v>
      </c>
      <c r="AQ3110" s="17">
        <v>0</v>
      </c>
      <c r="AR3110" s="24">
        <v>6.7</v>
      </c>
      <c r="AS3110" s="22">
        <v>100</v>
      </c>
      <c r="AT3110" s="22">
        <v>100</v>
      </c>
      <c r="AU3110" s="22">
        <v>81.751824817518255</v>
      </c>
      <c r="AV3110" s="22">
        <v>10</v>
      </c>
      <c r="AW3110" s="21">
        <v>0</v>
      </c>
      <c r="AX3110" s="21">
        <v>0</v>
      </c>
      <c r="AY3110" s="116">
        <v>100.06948365844303</v>
      </c>
    </row>
    <row r="3111" spans="1:51" ht="15" x14ac:dyDescent="0.25">
      <c r="A3111" s="144">
        <v>2013</v>
      </c>
      <c r="B3111" s="77" t="s">
        <v>531</v>
      </c>
      <c r="C3111" s="78">
        <v>9</v>
      </c>
      <c r="D3111" s="77">
        <v>3547502</v>
      </c>
      <c r="E3111" s="78">
        <v>35475029</v>
      </c>
      <c r="F3111" s="78" t="str">
        <f t="shared" si="135"/>
        <v>354750292013</v>
      </c>
      <c r="G3111" s="96">
        <v>5.649721676395103E-2</v>
      </c>
      <c r="H3111" s="80">
        <f t="shared" si="134"/>
        <v>26455</v>
      </c>
      <c r="I3111" s="91">
        <v>23899</v>
      </c>
      <c r="J3111" s="97">
        <v>2556</v>
      </c>
      <c r="K3111" s="83">
        <f>(H3111)/VLOOKUP(D3111,'Dados Base'!$B:$K,6,FALSE)</f>
        <v>35.1332687021076</v>
      </c>
      <c r="L3111" s="88">
        <f t="shared" si="136"/>
        <v>90.338310338310336</v>
      </c>
      <c r="M3111" s="85" t="s">
        <v>702</v>
      </c>
      <c r="N3111" s="92">
        <v>0.77500000000000002</v>
      </c>
      <c r="O3111" s="91">
        <v>183</v>
      </c>
      <c r="P3111" s="91" t="s">
        <v>691</v>
      </c>
      <c r="Q3111" s="91" t="s">
        <v>691</v>
      </c>
      <c r="R3111" s="91" t="s">
        <v>691</v>
      </c>
      <c r="S3111" s="91">
        <v>68</v>
      </c>
      <c r="T3111" s="87" t="s">
        <v>691</v>
      </c>
      <c r="U3111" s="87">
        <v>325</v>
      </c>
      <c r="V3111" s="87">
        <v>241</v>
      </c>
      <c r="W3111" s="85" t="s">
        <v>691</v>
      </c>
      <c r="X3111" s="146">
        <v>7.0510780949074078E-2</v>
      </c>
      <c r="Y3111" s="21">
        <v>17.18</v>
      </c>
      <c r="Z3111" s="147">
        <v>543</v>
      </c>
      <c r="AA3111" s="147">
        <v>782</v>
      </c>
      <c r="AB3111" s="21">
        <v>0</v>
      </c>
      <c r="AC3111" s="21">
        <v>1</v>
      </c>
      <c r="AD3111" s="153">
        <f>VLOOKUP(D3111,'Dados Base'!$B:$K,9,FALSE)*31536000/VLOOKUP($F3111,F:H,MATCH(H3110,F3110:AF3110,0),FALSE)</f>
        <v>12111.349839349839</v>
      </c>
      <c r="AE3111" s="153">
        <f>VLOOKUP(D3111,'Dados Base'!$B:$K,10,FALSE)*31536000/VLOOKUP($F3111,F:H,MATCH(H3110,F3110:AF3110,0),FALSE)</f>
        <v>1418.5537705537706</v>
      </c>
      <c r="AF3111" s="148">
        <v>87.56</v>
      </c>
      <c r="AG3111" s="21">
        <v>100</v>
      </c>
      <c r="AH3111" s="148">
        <v>87.15</v>
      </c>
      <c r="AI3111" s="148">
        <v>39.89</v>
      </c>
      <c r="AJ3111" s="148">
        <v>97.02</v>
      </c>
      <c r="AK3111" s="72">
        <f>(SUMIFS('Banco de Indicadores Mun. (2)'!I:I,'Banco de Indicadores Mun. (2)'!B:B,'Banco de Indicadores - Mun. (1)'!B3111,'Banco de Indicadores Mun. (2)'!A:A,'Banco de Indicadores - Mun. (1)'!A3111) / VLOOKUP(D3111,'Dados Base'!$B:$K,8,FALSE)) * 100</f>
        <v>6.022855191256828</v>
      </c>
      <c r="AL3111" s="72">
        <f>(SUMIFS('Banco de Indicadores Mun. (2)'!I:I,'Banco de Indicadores Mun. (2)'!B:B,'Banco de Indicadores - Mun. (1)'!B3111,'Banco de Indicadores Mun. (2)'!A:A,'Banco de Indicadores - Mun. (1)'!A3111) / VLOOKUP(D3111,'Dados Base'!$B:$K,9,FALSE)) * 100</f>
        <v>2.1696505905511803</v>
      </c>
      <c r="AM3111" s="72">
        <f>(SUMIFS('Banco de Indicadores Mun. (2)'!J:J,'Banco de Indicadores Mun. (2)'!B:B,'Banco de Indicadores - Mun. (1)'!B3111,'Banco de Indicadores Mun. (2)'!A:A,'Banco de Indicadores - Mun. (1)'!A3111) / VLOOKUP(D3111,'Dados Base'!$B:$K,7,FALSE)) * 100</f>
        <v>8.5474412955465535</v>
      </c>
      <c r="AN3111" s="72">
        <f>(SUMIFS('Banco de Indicadores Mun. (2)'!K:K,'Banco de Indicadores Mun. (2)'!B:B,'Banco de Indicadores - Mun. (1)'!B3111,'Banco de Indicadores Mun. (2)'!A:A,'Banco de Indicadores - Mun. (1)'!A3111) / VLOOKUP(D3111,'Dados Base'!$B:$K,10,FALSE)) * 100</f>
        <v>0.78274789915966425</v>
      </c>
      <c r="AO3111" s="24">
        <v>0</v>
      </c>
      <c r="AP3111" s="25">
        <v>0</v>
      </c>
      <c r="AQ3111" s="17">
        <v>0</v>
      </c>
      <c r="AR3111" s="24">
        <v>8.1999999999999993</v>
      </c>
      <c r="AS3111" s="22">
        <v>100</v>
      </c>
      <c r="AT3111" s="22">
        <v>50</v>
      </c>
      <c r="AU3111" s="22">
        <v>40.981132075471699</v>
      </c>
      <c r="AV3111" s="22">
        <v>5.12</v>
      </c>
      <c r="AW3111" s="21">
        <v>0</v>
      </c>
      <c r="AX3111" s="21">
        <v>1</v>
      </c>
      <c r="AY3111" s="116">
        <v>130.80029637451719</v>
      </c>
    </row>
    <row r="3112" spans="1:51" ht="15" x14ac:dyDescent="0.25">
      <c r="A3112" s="144">
        <v>2013</v>
      </c>
      <c r="B3112" s="77" t="s">
        <v>532</v>
      </c>
      <c r="C3112" s="78">
        <v>15</v>
      </c>
      <c r="D3112" s="77">
        <v>3547403</v>
      </c>
      <c r="E3112" s="78">
        <v>354740315</v>
      </c>
      <c r="F3112" s="78" t="str">
        <f t="shared" si="135"/>
        <v>3547403152013</v>
      </c>
      <c r="G3112" s="96">
        <v>-0.67378335684145085</v>
      </c>
      <c r="H3112" s="80">
        <f t="shared" si="134"/>
        <v>2502</v>
      </c>
      <c r="I3112" s="91">
        <v>1821</v>
      </c>
      <c r="J3112" s="97">
        <v>681</v>
      </c>
      <c r="K3112" s="83">
        <f>(H3112)/VLOOKUP(D3112,'Dados Base'!$B:$K,6,FALSE)</f>
        <v>11.898987016692823</v>
      </c>
      <c r="L3112" s="88">
        <f t="shared" si="136"/>
        <v>72.781774580335735</v>
      </c>
      <c r="M3112" s="85" t="s">
        <v>702</v>
      </c>
      <c r="N3112" s="92">
        <v>0.76100000000000001</v>
      </c>
      <c r="O3112" s="91">
        <v>24</v>
      </c>
      <c r="P3112" s="91" t="s">
        <v>691</v>
      </c>
      <c r="Q3112" s="91" t="s">
        <v>691</v>
      </c>
      <c r="R3112" s="91" t="s">
        <v>691</v>
      </c>
      <c r="S3112" s="91">
        <v>3</v>
      </c>
      <c r="T3112" s="87" t="s">
        <v>691</v>
      </c>
      <c r="U3112" s="87">
        <v>12</v>
      </c>
      <c r="V3112" s="87">
        <v>11</v>
      </c>
      <c r="W3112" s="85" t="s">
        <v>691</v>
      </c>
      <c r="X3112" s="146">
        <v>4.5896062500000003E-3</v>
      </c>
      <c r="Y3112" s="21">
        <v>1.26</v>
      </c>
      <c r="Z3112" s="147">
        <v>54</v>
      </c>
      <c r="AA3112" s="147">
        <v>43</v>
      </c>
      <c r="AB3112" s="21">
        <v>0</v>
      </c>
      <c r="AC3112" s="21">
        <v>0</v>
      </c>
      <c r="AD3112" s="153">
        <f>VLOOKUP(D3112,'Dados Base'!$B:$K,9,FALSE)*31536000/VLOOKUP($F3112,F:H,MATCH(H3111,F3111:AF3111,0),FALSE)</f>
        <v>20040.863309352517</v>
      </c>
      <c r="AE3112" s="153">
        <f>VLOOKUP(D3112,'Dados Base'!$B:$K,10,FALSE)*31536000/VLOOKUP($F3112,F:H,MATCH(H3111,F3111:AF3111,0),FALSE)</f>
        <v>2142.7338129496397</v>
      </c>
      <c r="AF3112" s="148">
        <v>70.44</v>
      </c>
      <c r="AG3112" s="21">
        <v>68.59</v>
      </c>
      <c r="AH3112" s="148">
        <v>68.59</v>
      </c>
      <c r="AI3112" s="148">
        <v>13.79</v>
      </c>
      <c r="AJ3112" s="148">
        <v>98.39</v>
      </c>
      <c r="AK3112" s="72">
        <f>(SUMIFS('Banco de Indicadores Mun. (2)'!I:I,'Banco de Indicadores Mun. (2)'!B:B,'Banco de Indicadores - Mun. (1)'!B3112,'Banco de Indicadores Mun. (2)'!A:A,'Banco de Indicadores - Mun. (1)'!A3112) / VLOOKUP(D3112,'Dados Base'!$B:$K,8,FALSE)) * 100</f>
        <v>0.41470588235294109</v>
      </c>
      <c r="AL3112" s="72">
        <f>(SUMIFS('Banco de Indicadores Mun. (2)'!I:I,'Banco de Indicadores Mun. (2)'!B:B,'Banco de Indicadores - Mun. (1)'!B3112,'Banco de Indicadores Mun. (2)'!A:A,'Banco de Indicadores - Mun. (1)'!A3112) / VLOOKUP(D3112,'Dados Base'!$B:$K,9,FALSE)) * 100</f>
        <v>0.13301886792452827</v>
      </c>
      <c r="AM3112" s="72">
        <f>(SUMIFS('Banco de Indicadores Mun. (2)'!J:J,'Banco de Indicadores Mun. (2)'!B:B,'Banco de Indicadores - Mun. (1)'!B3112,'Banco de Indicadores Mun. (2)'!A:A,'Banco de Indicadores - Mun. (1)'!A3112) / VLOOKUP(D3112,'Dados Base'!$B:$K,7,FALSE)) * 100</f>
        <v>0.6033235294117647</v>
      </c>
      <c r="AN3112" s="72">
        <f>(SUMIFS('Banco de Indicadores Mun. (2)'!K:K,'Banco de Indicadores Mun. (2)'!B:B,'Banco de Indicadores - Mun. (1)'!B3112,'Banco de Indicadores Mun. (2)'!A:A,'Banco de Indicadores - Mun. (1)'!A3112) / VLOOKUP(D3112,'Dados Base'!$B:$K,10,FALSE)) * 100</f>
        <v>3.7470588235294124E-2</v>
      </c>
      <c r="AO3112" s="24">
        <v>0</v>
      </c>
      <c r="AP3112" s="25">
        <v>0</v>
      </c>
      <c r="AQ3112" s="17">
        <v>0</v>
      </c>
      <c r="AR3112" s="24">
        <v>8.6999999999999993</v>
      </c>
      <c r="AS3112" s="22">
        <v>100</v>
      </c>
      <c r="AT3112" s="22">
        <v>100</v>
      </c>
      <c r="AU3112" s="22">
        <v>55.670103092783506</v>
      </c>
      <c r="AV3112" s="22">
        <v>7.14</v>
      </c>
      <c r="AW3112" s="21">
        <v>0</v>
      </c>
      <c r="AX3112" s="21">
        <v>0</v>
      </c>
      <c r="AY3112" s="116">
        <v>1.3679907318379192</v>
      </c>
    </row>
    <row r="3113" spans="1:51" ht="15" x14ac:dyDescent="0.25">
      <c r="A3113" s="144">
        <v>2013</v>
      </c>
      <c r="B3113" s="77" t="s">
        <v>533</v>
      </c>
      <c r="C3113" s="78">
        <v>4</v>
      </c>
      <c r="D3113" s="77">
        <v>3547601</v>
      </c>
      <c r="E3113" s="78">
        <v>35476014</v>
      </c>
      <c r="F3113" s="78" t="str">
        <f t="shared" si="135"/>
        <v>354760142013</v>
      </c>
      <c r="G3113" s="96">
        <v>0.9716598040313551</v>
      </c>
      <c r="H3113" s="80">
        <f t="shared" si="134"/>
        <v>24390</v>
      </c>
      <c r="I3113" s="91">
        <v>23321</v>
      </c>
      <c r="J3113" s="97">
        <v>1069</v>
      </c>
      <c r="K3113" s="83">
        <f>(H3113)/VLOOKUP(D3113,'Dados Base'!$B:$K,6,FALSE)</f>
        <v>84.199261228294262</v>
      </c>
      <c r="L3113" s="88">
        <f t="shared" si="136"/>
        <v>95.61705617056171</v>
      </c>
      <c r="M3113" s="85" t="s">
        <v>702</v>
      </c>
      <c r="N3113" s="92">
        <v>0.77</v>
      </c>
      <c r="O3113" s="91">
        <v>100</v>
      </c>
      <c r="P3113" s="91" t="s">
        <v>691</v>
      </c>
      <c r="Q3113" s="91" t="s">
        <v>691</v>
      </c>
      <c r="R3113" s="91" t="s">
        <v>691</v>
      </c>
      <c r="S3113" s="91">
        <v>36</v>
      </c>
      <c r="T3113" s="87" t="s">
        <v>691</v>
      </c>
      <c r="U3113" s="87">
        <v>263</v>
      </c>
      <c r="V3113" s="87">
        <v>216</v>
      </c>
      <c r="W3113" s="85" t="s">
        <v>691</v>
      </c>
      <c r="X3113" s="146">
        <v>7.2906339583333341E-2</v>
      </c>
      <c r="Y3113" s="21">
        <v>16.850000000000001</v>
      </c>
      <c r="Z3113" s="147">
        <v>1173</v>
      </c>
      <c r="AA3113" s="147">
        <v>127</v>
      </c>
      <c r="AB3113" s="21">
        <v>2</v>
      </c>
      <c r="AC3113" s="21">
        <v>0</v>
      </c>
      <c r="AD3113" s="153">
        <f>VLOOKUP(D3113,'Dados Base'!$B:$K,9,FALSE)*31536000/VLOOKUP($F3113,F:H,MATCH(H3112,F3112:AF3112,0),FALSE)</f>
        <v>5740.8708487084868</v>
      </c>
      <c r="AE3113" s="153">
        <f>VLOOKUP(D3113,'Dados Base'!$B:$K,10,FALSE)*31536000/VLOOKUP($F3113,F:H,MATCH(H3112,F3112:AF3112,0),FALSE)</f>
        <v>581.8450184501844</v>
      </c>
      <c r="AF3113" s="148">
        <v>98.2</v>
      </c>
      <c r="AG3113" s="21">
        <v>95.33</v>
      </c>
      <c r="AH3113" s="148">
        <v>95.33</v>
      </c>
      <c r="AI3113" s="148">
        <v>19.16</v>
      </c>
      <c r="AJ3113" s="148">
        <v>100</v>
      </c>
      <c r="AK3113" s="72">
        <f>(SUMIFS('Banco de Indicadores Mun. (2)'!I:I,'Banco de Indicadores Mun. (2)'!B:B,'Banco de Indicadores - Mun. (1)'!B3113,'Banco de Indicadores Mun. (2)'!A:A,'Banco de Indicadores - Mun. (1)'!A3113) / VLOOKUP(D3113,'Dados Base'!$B:$K,8,FALSE)) * 100</f>
        <v>8.0893642857142858</v>
      </c>
      <c r="AL3113" s="72">
        <f>(SUMIFS('Banco de Indicadores Mun. (2)'!I:I,'Banco de Indicadores Mun. (2)'!B:B,'Banco de Indicadores - Mun. (1)'!B3113,'Banco de Indicadores Mun. (2)'!A:A,'Banco de Indicadores - Mun. (1)'!A3113) / VLOOKUP(D3113,'Dados Base'!$B:$K,9,FALSE)) * 100</f>
        <v>2.5507004504504502</v>
      </c>
      <c r="AM3113" s="72">
        <f>(SUMIFS('Banco de Indicadores Mun. (2)'!J:J,'Banco de Indicadores Mun. (2)'!B:B,'Banco de Indicadores - Mun. (1)'!B3113,'Banco de Indicadores Mun. (2)'!A:A,'Banco de Indicadores - Mun. (1)'!A3113) / VLOOKUP(D3113,'Dados Base'!$B:$K,7,FALSE)) * 100</f>
        <v>11.869094736842104</v>
      </c>
      <c r="AN3113" s="72">
        <f>(SUMIFS('Banco de Indicadores Mun. (2)'!K:K,'Banco de Indicadores Mun. (2)'!B:B,'Banco de Indicadores - Mun. (1)'!B3113,'Banco de Indicadores Mun. (2)'!A:A,'Banco de Indicadores - Mun. (1)'!A3113) / VLOOKUP(D3113,'Dados Base'!$B:$K,10,FALSE)) * 100</f>
        <v>0.10993333333333334</v>
      </c>
      <c r="AO3113" s="24">
        <v>0</v>
      </c>
      <c r="AP3113" s="25">
        <v>0</v>
      </c>
      <c r="AQ3113" s="17">
        <v>0</v>
      </c>
      <c r="AR3113" s="24">
        <v>8.9</v>
      </c>
      <c r="AS3113" s="22">
        <v>100</v>
      </c>
      <c r="AT3113" s="22">
        <v>100</v>
      </c>
      <c r="AU3113" s="22">
        <v>90.230769230769226</v>
      </c>
      <c r="AV3113" s="22">
        <v>9.6999999999999993</v>
      </c>
      <c r="AW3113" s="21">
        <v>0</v>
      </c>
      <c r="AX3113" s="21">
        <v>0</v>
      </c>
      <c r="AY3113" s="116">
        <v>125.07759593579078</v>
      </c>
    </row>
    <row r="3114" spans="1:51" ht="15" x14ac:dyDescent="0.25">
      <c r="A3114" s="144">
        <v>2013</v>
      </c>
      <c r="B3114" s="77" t="s">
        <v>534</v>
      </c>
      <c r="C3114" s="78">
        <v>18</v>
      </c>
      <c r="D3114" s="77">
        <v>3547650</v>
      </c>
      <c r="E3114" s="78">
        <v>354765018</v>
      </c>
      <c r="F3114" s="78" t="str">
        <f t="shared" si="135"/>
        <v>3547650182013</v>
      </c>
      <c r="G3114" s="96">
        <v>0.25936319849289013</v>
      </c>
      <c r="H3114" s="80">
        <f t="shared" si="134"/>
        <v>1447</v>
      </c>
      <c r="I3114" s="91">
        <v>890</v>
      </c>
      <c r="J3114" s="97">
        <v>557</v>
      </c>
      <c r="K3114" s="83">
        <f>(H3114)/VLOOKUP(D3114,'Dados Base'!$B:$K,6,FALSE)</f>
        <v>18.277125173676897</v>
      </c>
      <c r="L3114" s="88">
        <f t="shared" si="136"/>
        <v>61.506565307532824</v>
      </c>
      <c r="M3114" s="85" t="s">
        <v>702</v>
      </c>
      <c r="N3114" s="92">
        <v>0.77200000000000002</v>
      </c>
      <c r="O3114" s="91">
        <v>11</v>
      </c>
      <c r="P3114" s="91" t="s">
        <v>691</v>
      </c>
      <c r="Q3114" s="91" t="s">
        <v>691</v>
      </c>
      <c r="R3114" s="91" t="s">
        <v>691</v>
      </c>
      <c r="S3114" s="91">
        <v>1</v>
      </c>
      <c r="T3114" s="87" t="s">
        <v>691</v>
      </c>
      <c r="U3114" s="87">
        <v>9</v>
      </c>
      <c r="V3114" s="87">
        <v>7</v>
      </c>
      <c r="W3114" s="85" t="s">
        <v>691</v>
      </c>
      <c r="X3114" s="146">
        <v>2.2243856770833336E-3</v>
      </c>
      <c r="Y3114" s="21">
        <v>0.6</v>
      </c>
      <c r="Z3114" s="147">
        <v>41</v>
      </c>
      <c r="AA3114" s="147">
        <v>5</v>
      </c>
      <c r="AB3114" s="21">
        <v>0</v>
      </c>
      <c r="AC3114" s="21">
        <v>0</v>
      </c>
      <c r="AD3114" s="153">
        <f>VLOOKUP(D3114,'Dados Base'!$B:$K,9,FALSE)*31536000/VLOOKUP($F3114,F:H,MATCH(H3113,F3113:AF3113,0),FALSE)</f>
        <v>13730.255701451279</v>
      </c>
      <c r="AE3114" s="153">
        <f>VLOOKUP(D3114,'Dados Base'!$B:$K,10,FALSE)*31536000/VLOOKUP($F3114,F:H,MATCH(H3113,F3113:AF3113,0),FALSE)</f>
        <v>871.76226675881151</v>
      </c>
      <c r="AF3114" s="148">
        <v>59.03</v>
      </c>
      <c r="AG3114" s="21" t="s">
        <v>692</v>
      </c>
      <c r="AH3114" s="148">
        <v>56.92</v>
      </c>
      <c r="AI3114" s="148">
        <v>9.8000000000000007</v>
      </c>
      <c r="AJ3114" s="148">
        <v>100</v>
      </c>
      <c r="AK3114" s="72">
        <f>(SUMIFS('Banco de Indicadores Mun. (2)'!I:I,'Banco de Indicadores Mun. (2)'!B:B,'Banco de Indicadores - Mun. (1)'!B3114,'Banco de Indicadores Mun. (2)'!A:A,'Banco de Indicadores - Mun. (1)'!A3114) / VLOOKUP(D3114,'Dados Base'!$B:$K,8,FALSE)) * 100</f>
        <v>6.6252631578947385</v>
      </c>
      <c r="AL3114" s="72">
        <f>(SUMIFS('Banco de Indicadores Mun. (2)'!I:I,'Banco de Indicadores Mun. (2)'!B:B,'Banco de Indicadores - Mun. (1)'!B3114,'Banco de Indicadores Mun. (2)'!A:A,'Banco de Indicadores - Mun. (1)'!A3114) / VLOOKUP(D3114,'Dados Base'!$B:$K,9,FALSE)) * 100</f>
        <v>1.9980952380952384</v>
      </c>
      <c r="AM3114" s="72">
        <f>(SUMIFS('Banco de Indicadores Mun. (2)'!J:J,'Banco de Indicadores Mun. (2)'!B:B,'Banco de Indicadores - Mun. (1)'!B3114,'Banco de Indicadores Mun. (2)'!A:A,'Banco de Indicadores - Mun. (1)'!A3114) / VLOOKUP(D3114,'Dados Base'!$B:$K,7,FALSE)) * 100</f>
        <v>6.6244000000000014</v>
      </c>
      <c r="AN3114" s="72">
        <f>(SUMIFS('Banco de Indicadores Mun. (2)'!K:K,'Banco de Indicadores Mun. (2)'!B:B,'Banco de Indicadores - Mun. (1)'!B3114,'Banco de Indicadores Mun. (2)'!A:A,'Banco de Indicadores - Mun. (1)'!A3114) / VLOOKUP(D3114,'Dados Base'!$B:$K,10,FALSE)) * 100</f>
        <v>6.6284999999999998</v>
      </c>
      <c r="AO3114" s="24">
        <v>0</v>
      </c>
      <c r="AP3114" s="25">
        <v>0</v>
      </c>
      <c r="AQ3114" s="17">
        <v>0</v>
      </c>
      <c r="AR3114" s="24">
        <v>9</v>
      </c>
      <c r="AS3114" s="22">
        <v>100</v>
      </c>
      <c r="AT3114" s="22">
        <v>100</v>
      </c>
      <c r="AU3114" s="22">
        <v>89.130434782608688</v>
      </c>
      <c r="AV3114" s="22">
        <v>9.5</v>
      </c>
      <c r="AW3114" s="21">
        <v>0</v>
      </c>
      <c r="AX3114" s="21">
        <v>0</v>
      </c>
      <c r="AY3114" s="116">
        <v>0</v>
      </c>
    </row>
    <row r="3115" spans="1:51" ht="15" x14ac:dyDescent="0.25">
      <c r="A3115" s="144">
        <v>2013</v>
      </c>
      <c r="B3115" s="77" t="s">
        <v>535</v>
      </c>
      <c r="C3115" s="78">
        <v>18</v>
      </c>
      <c r="D3115" s="77">
        <v>3547205</v>
      </c>
      <c r="E3115" s="78">
        <v>354720518</v>
      </c>
      <c r="F3115" s="78" t="str">
        <f t="shared" si="135"/>
        <v>3547205182013</v>
      </c>
      <c r="G3115" s="96">
        <v>-1.3101942580082238</v>
      </c>
      <c r="H3115" s="80">
        <f t="shared" si="134"/>
        <v>1596</v>
      </c>
      <c r="I3115" s="91">
        <v>1103</v>
      </c>
      <c r="J3115" s="97">
        <v>493</v>
      </c>
      <c r="K3115" s="83">
        <f>(H3115)/VLOOKUP(D3115,'Dados Base'!$B:$K,6,FALSE)</f>
        <v>12.285428373489339</v>
      </c>
      <c r="L3115" s="88">
        <f t="shared" si="136"/>
        <v>69.110275689223059</v>
      </c>
      <c r="M3115" s="85" t="s">
        <v>702</v>
      </c>
      <c r="N3115" s="92">
        <v>0.77300000000000002</v>
      </c>
      <c r="O3115" s="91">
        <v>26</v>
      </c>
      <c r="P3115" s="91" t="s">
        <v>691</v>
      </c>
      <c r="Q3115" s="91" t="s">
        <v>691</v>
      </c>
      <c r="R3115" s="91" t="s">
        <v>691</v>
      </c>
      <c r="S3115" s="91">
        <v>3</v>
      </c>
      <c r="T3115" s="87" t="s">
        <v>691</v>
      </c>
      <c r="U3115" s="87">
        <v>10</v>
      </c>
      <c r="V3115" s="87">
        <v>14</v>
      </c>
      <c r="W3115" s="85" t="s">
        <v>691</v>
      </c>
      <c r="X3115" s="146">
        <v>3.0768718750000005E-3</v>
      </c>
      <c r="Y3115" s="21">
        <v>0.76</v>
      </c>
      <c r="Z3115" s="147">
        <v>44</v>
      </c>
      <c r="AA3115" s="147">
        <v>15</v>
      </c>
      <c r="AB3115" s="21">
        <v>0</v>
      </c>
      <c r="AC3115" s="21">
        <v>0</v>
      </c>
      <c r="AD3115" s="153">
        <f>VLOOKUP(D3115,'Dados Base'!$B:$K,9,FALSE)*31536000/VLOOKUP($F3115,F:H,MATCH(H3114,F3114:AF3114,0),FALSE)</f>
        <v>19166.616541353382</v>
      </c>
      <c r="AE3115" s="153">
        <f>VLOOKUP(D3115,'Dados Base'!$B:$K,10,FALSE)*31536000/VLOOKUP($F3115,F:H,MATCH(H3114,F3114:AF3114,0),FALSE)</f>
        <v>1580.7518796992479</v>
      </c>
      <c r="AF3115" s="148">
        <v>74.03</v>
      </c>
      <c r="AG3115" s="21">
        <v>66.849999999999994</v>
      </c>
      <c r="AH3115" s="148">
        <v>72.25</v>
      </c>
      <c r="AI3115" s="148">
        <v>13.32</v>
      </c>
      <c r="AJ3115" s="148">
        <v>100</v>
      </c>
      <c r="AK3115" s="72">
        <f>(SUMIFS('Banco de Indicadores Mun. (2)'!I:I,'Banco de Indicadores Mun. (2)'!B:B,'Banco de Indicadores - Mun. (1)'!B3115,'Banco de Indicadores Mun. (2)'!A:A,'Banco de Indicadores - Mun. (1)'!A3115) / VLOOKUP(D3115,'Dados Base'!$B:$K,8,FALSE)) * 100</f>
        <v>4.1260333333333339</v>
      </c>
      <c r="AL3115" s="72">
        <f>(SUMIFS('Banco de Indicadores Mun. (2)'!I:I,'Banco de Indicadores Mun. (2)'!B:B,'Banco de Indicadores - Mun. (1)'!B3115,'Banco de Indicadores Mun. (2)'!A:A,'Banco de Indicadores - Mun. (1)'!A3115) / VLOOKUP(D3115,'Dados Base'!$B:$K,9,FALSE)) * 100</f>
        <v>1.2760927835051548</v>
      </c>
      <c r="AM3115" s="72">
        <f>(SUMIFS('Banco de Indicadores Mun. (2)'!J:J,'Banco de Indicadores Mun. (2)'!B:B,'Banco de Indicadores - Mun. (1)'!B3115,'Banco de Indicadores Mun. (2)'!A:A,'Banco de Indicadores - Mun. (1)'!A3115) / VLOOKUP(D3115,'Dados Base'!$B:$K,7,FALSE)) * 100</f>
        <v>3.9738636363636366</v>
      </c>
      <c r="AN3115" s="72">
        <f>(SUMIFS('Banco de Indicadores Mun. (2)'!K:K,'Banco de Indicadores Mun. (2)'!B:B,'Banco de Indicadores - Mun. (1)'!B3115,'Banco de Indicadores Mun. (2)'!A:A,'Banco de Indicadores - Mun. (1)'!A3115) / VLOOKUP(D3115,'Dados Base'!$B:$K,10,FALSE)) * 100</f>
        <v>4.5445000000000002</v>
      </c>
      <c r="AO3115" s="24">
        <v>0</v>
      </c>
      <c r="AP3115" s="25">
        <v>0</v>
      </c>
      <c r="AQ3115" s="17">
        <v>0</v>
      </c>
      <c r="AR3115" s="24">
        <v>9.5</v>
      </c>
      <c r="AS3115" s="22">
        <v>100</v>
      </c>
      <c r="AT3115" s="22">
        <v>100</v>
      </c>
      <c r="AU3115" s="22">
        <v>74.576271186440678</v>
      </c>
      <c r="AV3115" s="22">
        <v>8.3800000000000008</v>
      </c>
      <c r="AW3115" s="21">
        <v>0</v>
      </c>
      <c r="AX3115" s="21">
        <v>0</v>
      </c>
      <c r="AY3115" s="116">
        <v>115.35466003560748</v>
      </c>
    </row>
    <row r="3116" spans="1:51" ht="15" x14ac:dyDescent="0.25">
      <c r="A3116" s="144">
        <v>2013</v>
      </c>
      <c r="B3116" s="77" t="s">
        <v>536</v>
      </c>
      <c r="C3116" s="78">
        <v>6</v>
      </c>
      <c r="D3116" s="77">
        <v>3547304</v>
      </c>
      <c r="E3116" s="78">
        <v>35473046</v>
      </c>
      <c r="F3116" s="78" t="str">
        <f t="shared" si="135"/>
        <v>354730462013</v>
      </c>
      <c r="G3116" s="96">
        <v>3.3767748153606059</v>
      </c>
      <c r="H3116" s="80">
        <f t="shared" si="134"/>
        <v>117568</v>
      </c>
      <c r="I3116" s="91">
        <v>117568</v>
      </c>
      <c r="J3116" s="97">
        <v>0</v>
      </c>
      <c r="K3116" s="83">
        <f>(H3116)/VLOOKUP(D3116,'Dados Base'!$B:$K,6,FALSE)</f>
        <v>639.5821999782396</v>
      </c>
      <c r="L3116" s="88">
        <f t="shared" si="136"/>
        <v>100</v>
      </c>
      <c r="M3116" s="85" t="s">
        <v>702</v>
      </c>
      <c r="N3116" s="92">
        <v>0.81399999999999995</v>
      </c>
      <c r="O3116" s="91">
        <v>6</v>
      </c>
      <c r="P3116" s="91" t="s">
        <v>691</v>
      </c>
      <c r="Q3116" s="91" t="s">
        <v>691</v>
      </c>
      <c r="R3116" s="91" t="s">
        <v>691</v>
      </c>
      <c r="S3116" s="91">
        <v>382</v>
      </c>
      <c r="T3116" s="87" t="s">
        <v>691</v>
      </c>
      <c r="U3116" s="87">
        <v>807</v>
      </c>
      <c r="V3116" s="87">
        <v>1726</v>
      </c>
      <c r="W3116" s="85" t="s">
        <v>691</v>
      </c>
      <c r="X3116" s="146">
        <v>0.39893380592592598</v>
      </c>
      <c r="Y3116" s="21">
        <v>108.9</v>
      </c>
      <c r="Z3116" s="147">
        <v>83</v>
      </c>
      <c r="AA3116" s="147">
        <v>6451</v>
      </c>
      <c r="AB3116" s="21">
        <v>7</v>
      </c>
      <c r="AC3116" s="21">
        <v>1</v>
      </c>
      <c r="AD3116" s="153">
        <f>VLOOKUP(D3116,'Dados Base'!$B:$K,9,FALSE)*31536000/VLOOKUP($F3116,F:H,MATCH(H3115,F3115:AF3115,0),FALSE)</f>
        <v>662.54354926510621</v>
      </c>
      <c r="AE3116" s="153">
        <f>VLOOKUP(D3116,'Dados Base'!$B:$K,10,FALSE)*31536000/VLOOKUP($F3116,F:H,MATCH(H3115,F3115:AF3115,0),FALSE)</f>
        <v>91.20032661948828</v>
      </c>
      <c r="AF3116" s="148">
        <v>97.4</v>
      </c>
      <c r="AG3116" s="21">
        <v>87.21</v>
      </c>
      <c r="AH3116" s="148">
        <v>32.93</v>
      </c>
      <c r="AI3116" s="148">
        <v>32.409999999999997</v>
      </c>
      <c r="AJ3116" s="148">
        <v>97.4</v>
      </c>
      <c r="AK3116" s="72">
        <f>(SUMIFS('Banco de Indicadores Mun. (2)'!I:I,'Banco de Indicadores Mun. (2)'!B:B,'Banco de Indicadores - Mun. (1)'!B3116,'Banco de Indicadores Mun. (2)'!A:A,'Banco de Indicadores - Mun. (1)'!A3116) / VLOOKUP(D3116,'Dados Base'!$B:$K,8,FALSE)) * 100</f>
        <v>32.709133333333327</v>
      </c>
      <c r="AL3116" s="72">
        <f>(SUMIFS('Banco de Indicadores Mun. (2)'!I:I,'Banco de Indicadores Mun. (2)'!B:B,'Banco de Indicadores - Mun. (1)'!B3116,'Banco de Indicadores Mun. (2)'!A:A,'Banco de Indicadores - Mun. (1)'!A3116) / VLOOKUP(D3116,'Dados Base'!$B:$K,9,FALSE)) * 100</f>
        <v>11.918307692307687</v>
      </c>
      <c r="AM3116" s="72">
        <f>(SUMIFS('Banco de Indicadores Mun. (2)'!J:J,'Banco de Indicadores Mun. (2)'!B:B,'Banco de Indicadores - Mun. (1)'!B3116,'Banco de Indicadores Mun. (2)'!A:A,'Banco de Indicadores - Mun. (1)'!A3116) / VLOOKUP(D3116,'Dados Base'!$B:$K,7,FALSE)) * 100</f>
        <v>34.729964285714281</v>
      </c>
      <c r="AN3116" s="72">
        <f>(SUMIFS('Banco de Indicadores Mun. (2)'!K:K,'Banco de Indicadores Mun. (2)'!B:B,'Banco de Indicadores - Mun. (1)'!B3116,'Banco de Indicadores Mun. (2)'!A:A,'Banco de Indicadores - Mun. (1)'!A3116) / VLOOKUP(D3116,'Dados Base'!$B:$K,10,FALSE)) * 100</f>
        <v>29.380705882352931</v>
      </c>
      <c r="AO3116" s="24">
        <v>0</v>
      </c>
      <c r="AP3116" s="25">
        <v>0</v>
      </c>
      <c r="AQ3116" s="17">
        <v>0</v>
      </c>
      <c r="AR3116" s="24">
        <v>8.5</v>
      </c>
      <c r="AS3116" s="22">
        <v>31</v>
      </c>
      <c r="AT3116" s="22">
        <v>1.55</v>
      </c>
      <c r="AU3116" s="22">
        <v>1.2702785430058157</v>
      </c>
      <c r="AV3116" s="22">
        <v>1.1200000000000001</v>
      </c>
      <c r="AW3116" s="21">
        <v>2</v>
      </c>
      <c r="AX3116" s="21">
        <v>1</v>
      </c>
      <c r="AY3116" s="116">
        <v>57.284715816915963</v>
      </c>
    </row>
    <row r="3117" spans="1:51" ht="15" x14ac:dyDescent="0.25">
      <c r="A3117" s="144">
        <v>2013</v>
      </c>
      <c r="B3117" s="77" t="s">
        <v>537</v>
      </c>
      <c r="C3117" s="78">
        <v>22</v>
      </c>
      <c r="D3117" s="77">
        <v>3547700</v>
      </c>
      <c r="E3117" s="78">
        <v>354770022</v>
      </c>
      <c r="F3117" s="78" t="str">
        <f t="shared" si="135"/>
        <v>3547700222013</v>
      </c>
      <c r="G3117" s="96">
        <v>-0.19018956578463753</v>
      </c>
      <c r="H3117" s="80">
        <f t="shared" si="134"/>
        <v>20344</v>
      </c>
      <c r="I3117" s="91">
        <v>19031</v>
      </c>
      <c r="J3117" s="97">
        <v>1313</v>
      </c>
      <c r="K3117" s="83">
        <f>(H3117)/VLOOKUP(D3117,'Dados Base'!$B:$K,6,FALSE)</f>
        <v>36.8183874762465</v>
      </c>
      <c r="L3117" s="88">
        <f t="shared" si="136"/>
        <v>93.546008651199372</v>
      </c>
      <c r="M3117" s="85" t="s">
        <v>702</v>
      </c>
      <c r="N3117" s="92">
        <v>0.753</v>
      </c>
      <c r="O3117" s="91">
        <v>145</v>
      </c>
      <c r="P3117" s="91" t="s">
        <v>691</v>
      </c>
      <c r="Q3117" s="91" t="s">
        <v>691</v>
      </c>
      <c r="R3117" s="91" t="s">
        <v>691</v>
      </c>
      <c r="S3117" s="91">
        <v>41</v>
      </c>
      <c r="T3117" s="87" t="s">
        <v>691</v>
      </c>
      <c r="U3117" s="87">
        <v>202</v>
      </c>
      <c r="V3117" s="87">
        <v>141</v>
      </c>
      <c r="W3117" s="85" t="s">
        <v>691</v>
      </c>
      <c r="X3117" s="146">
        <v>5.7709546953703707E-2</v>
      </c>
      <c r="Y3117" s="21">
        <v>13.74</v>
      </c>
      <c r="Z3117" s="147">
        <v>875</v>
      </c>
      <c r="AA3117" s="147">
        <v>185</v>
      </c>
      <c r="AB3117" s="21">
        <v>1</v>
      </c>
      <c r="AC3117" s="21">
        <v>0</v>
      </c>
      <c r="AD3117" s="153">
        <f>VLOOKUP(D3117,'Dados Base'!$B:$K,9,FALSE)*31536000/VLOOKUP($F3117,F:H,MATCH(H3116,F3116:AF3116,0),FALSE)</f>
        <v>6340.062917813606</v>
      </c>
      <c r="AE3117" s="153">
        <f>VLOOKUP(D3117,'Dados Base'!$B:$K,10,FALSE)*31536000/VLOOKUP($F3117,F:H,MATCH(H3116,F3116:AF3116,0),FALSE)</f>
        <v>852.57569799449436</v>
      </c>
      <c r="AF3117" s="148">
        <v>93.19</v>
      </c>
      <c r="AG3117" s="21">
        <v>100</v>
      </c>
      <c r="AH3117" s="148">
        <v>91.54</v>
      </c>
      <c r="AI3117" s="148">
        <v>25.83</v>
      </c>
      <c r="AJ3117" s="148">
        <v>100</v>
      </c>
      <c r="AK3117" s="72">
        <f>(SUMIFS('Banco de Indicadores Mun. (2)'!I:I,'Banco de Indicadores Mun. (2)'!B:B,'Banco de Indicadores - Mun. (1)'!B3117,'Banco de Indicadores Mun. (2)'!A:A,'Banco de Indicadores - Mun. (1)'!A3117) / VLOOKUP(D3117,'Dados Base'!$B:$K,8,FALSE)) * 100</f>
        <v>3.2549658536585371</v>
      </c>
      <c r="AL3117" s="72">
        <f>(SUMIFS('Banco de Indicadores Mun. (2)'!I:I,'Banco de Indicadores Mun. (2)'!B:B,'Banco de Indicadores - Mun. (1)'!B3117,'Banco de Indicadores Mun. (2)'!A:A,'Banco de Indicadores - Mun. (1)'!A3117) / VLOOKUP(D3117,'Dados Base'!$B:$K,9,FALSE)) * 100</f>
        <v>1.6314621026894867</v>
      </c>
      <c r="AM3117" s="72">
        <f>(SUMIFS('Banco de Indicadores Mun. (2)'!J:J,'Banco de Indicadores Mun. (2)'!B:B,'Banco de Indicadores - Mun. (1)'!B3117,'Banco de Indicadores Mun. (2)'!A:A,'Banco de Indicadores - Mun. (1)'!A3117) / VLOOKUP(D3117,'Dados Base'!$B:$K,7,FALSE)) * 100</f>
        <v>3.7581466666666667</v>
      </c>
      <c r="AN3117" s="72">
        <f>(SUMIFS('Banco de Indicadores Mun. (2)'!K:K,'Banco de Indicadores Mun. (2)'!B:B,'Banco de Indicadores - Mun. (1)'!B3117,'Banco de Indicadores Mun. (2)'!A:A,'Banco de Indicadores - Mun. (1)'!A3117) / VLOOKUP(D3117,'Dados Base'!$B:$K,10,FALSE)) * 100</f>
        <v>1.8826545454545456</v>
      </c>
      <c r="AO3117" s="24">
        <v>0</v>
      </c>
      <c r="AP3117" s="25">
        <v>0</v>
      </c>
      <c r="AQ3117" s="17">
        <v>0</v>
      </c>
      <c r="AR3117" s="24">
        <v>7.2</v>
      </c>
      <c r="AS3117" s="22">
        <v>98</v>
      </c>
      <c r="AT3117" s="22">
        <v>98</v>
      </c>
      <c r="AU3117" s="22">
        <v>82.547169811320757</v>
      </c>
      <c r="AV3117" s="22">
        <v>9.9700000000000006</v>
      </c>
      <c r="AW3117" s="21">
        <v>0</v>
      </c>
      <c r="AX3117" s="21">
        <v>0</v>
      </c>
      <c r="AY3117" s="116">
        <v>53.747613062469526</v>
      </c>
    </row>
    <row r="3118" spans="1:51" ht="15" x14ac:dyDescent="0.25">
      <c r="A3118" s="144">
        <v>2013</v>
      </c>
      <c r="B3118" s="77" t="s">
        <v>538</v>
      </c>
      <c r="C3118" s="78">
        <v>6</v>
      </c>
      <c r="D3118" s="77">
        <v>3547809</v>
      </c>
      <c r="E3118" s="78">
        <v>35478096</v>
      </c>
      <c r="F3118" s="78" t="str">
        <f t="shared" si="135"/>
        <v>354780962013</v>
      </c>
      <c r="G3118" s="96">
        <v>0.34275338058065152</v>
      </c>
      <c r="H3118" s="80">
        <f t="shared" si="134"/>
        <v>681819</v>
      </c>
      <c r="I3118" s="91">
        <v>681819</v>
      </c>
      <c r="J3118" s="97">
        <v>0</v>
      </c>
      <c r="K3118" s="83">
        <f>(H3118)/VLOOKUP(D3118,'Dados Base'!$B:$K,6,FALSE)</f>
        <v>3899.6739876458478</v>
      </c>
      <c r="L3118" s="88">
        <f t="shared" si="136"/>
        <v>100</v>
      </c>
      <c r="M3118" s="85" t="s">
        <v>702</v>
      </c>
      <c r="N3118" s="92">
        <v>0.81499999999999995</v>
      </c>
      <c r="O3118" s="91">
        <v>6</v>
      </c>
      <c r="P3118" s="91" t="s">
        <v>691</v>
      </c>
      <c r="Q3118" s="91" t="s">
        <v>691</v>
      </c>
      <c r="R3118" s="91" t="s">
        <v>691</v>
      </c>
      <c r="S3118" s="91">
        <v>1350</v>
      </c>
      <c r="T3118" s="87" t="s">
        <v>691</v>
      </c>
      <c r="U3118" s="87">
        <v>5816</v>
      </c>
      <c r="V3118" s="87">
        <v>6622</v>
      </c>
      <c r="W3118" s="85" t="s">
        <v>691</v>
      </c>
      <c r="X3118" s="146">
        <v>2.7856725347222224</v>
      </c>
      <c r="Y3118" s="21">
        <v>775.4</v>
      </c>
      <c r="Z3118" s="147">
        <v>13156</v>
      </c>
      <c r="AA3118" s="147">
        <v>24911</v>
      </c>
      <c r="AB3118" s="21">
        <v>117</v>
      </c>
      <c r="AC3118" s="21">
        <v>0</v>
      </c>
      <c r="AD3118" s="153">
        <f>VLOOKUP(D3118,'Dados Base'!$B:$K,9,FALSE)*31536000/VLOOKUP($F3118,F:H,MATCH(H3117,F3117:AF3117,0),FALSE)</f>
        <v>131.82032181561382</v>
      </c>
      <c r="AE3118" s="153">
        <f>VLOOKUP(D3118,'Dados Base'!$B:$K,10,FALSE)*31536000/VLOOKUP($F3118,F:H,MATCH(H3117,F3117:AF3117,0),FALSE)</f>
        <v>17.576042908748509</v>
      </c>
      <c r="AF3118" s="148">
        <v>100</v>
      </c>
      <c r="AG3118" s="21">
        <v>100</v>
      </c>
      <c r="AH3118" s="148">
        <v>98</v>
      </c>
      <c r="AI3118" s="148">
        <v>23.74</v>
      </c>
      <c r="AJ3118" s="148">
        <v>100</v>
      </c>
      <c r="AK3118" s="72">
        <f>(SUMIFS('Banco de Indicadores Mun. (2)'!I:I,'Banco de Indicadores Mun. (2)'!B:B,'Banco de Indicadores - Mun. (1)'!B3118,'Banco de Indicadores Mun. (2)'!A:A,'Banco de Indicadores - Mun. (1)'!A3118) / VLOOKUP(D3118,'Dados Base'!$B:$K,8,FALSE)) * 100</f>
        <v>85.168638095238066</v>
      </c>
      <c r="AL3118" s="72">
        <f>(SUMIFS('Banco de Indicadores Mun. (2)'!I:I,'Banco de Indicadores Mun. (2)'!B:B,'Banco de Indicadores - Mun. (1)'!B3118,'Banco de Indicadores Mun. (2)'!A:A,'Banco de Indicadores - Mun. (1)'!A3118) / VLOOKUP(D3118,'Dados Base'!$B:$K,9,FALSE)) * 100</f>
        <v>31.377919298245605</v>
      </c>
      <c r="AM3118" s="72">
        <f>(SUMIFS('Banco de Indicadores Mun. (2)'!J:J,'Banco de Indicadores Mun. (2)'!B:B,'Banco de Indicadores - Mun. (1)'!B3118,'Banco de Indicadores Mun. (2)'!A:A,'Banco de Indicadores - Mun. (1)'!A3118) / VLOOKUP(D3118,'Dados Base'!$B:$K,7,FALSE)) * 100</f>
        <v>105.4228656716418</v>
      </c>
      <c r="AN3118" s="72">
        <f>(SUMIFS('Banco de Indicadores Mun. (2)'!K:K,'Banco de Indicadores Mun. (2)'!B:B,'Banco de Indicadores - Mun. (1)'!B3118,'Banco de Indicadores Mun. (2)'!A:A,'Banco de Indicadores - Mun. (1)'!A3118) / VLOOKUP(D3118,'Dados Base'!$B:$K,10,FALSE)) * 100</f>
        <v>49.457236842105168</v>
      </c>
      <c r="AO3118" s="24">
        <v>0</v>
      </c>
      <c r="AP3118" s="25">
        <v>0</v>
      </c>
      <c r="AQ3118" s="17">
        <v>0</v>
      </c>
      <c r="AR3118" s="24">
        <v>8.15</v>
      </c>
      <c r="AS3118" s="22">
        <v>96</v>
      </c>
      <c r="AT3118" s="22">
        <v>38.4</v>
      </c>
      <c r="AU3118" s="22">
        <v>34.560117687235667</v>
      </c>
      <c r="AV3118" s="22">
        <v>4.29</v>
      </c>
      <c r="AW3118" s="21">
        <v>30</v>
      </c>
      <c r="AX3118" s="21">
        <v>0</v>
      </c>
      <c r="AY3118" s="116">
        <v>69.220561901225366</v>
      </c>
    </row>
    <row r="3119" spans="1:51" ht="15" x14ac:dyDescent="0.25">
      <c r="A3119" s="144">
        <v>2013</v>
      </c>
      <c r="B3119" s="77" t="s">
        <v>539</v>
      </c>
      <c r="C3119" s="78">
        <v>8</v>
      </c>
      <c r="D3119" s="77">
        <v>3547908</v>
      </c>
      <c r="E3119" s="78">
        <v>35479088</v>
      </c>
      <c r="F3119" s="78" t="str">
        <f t="shared" si="135"/>
        <v>354790882013</v>
      </c>
      <c r="G3119" s="96">
        <v>0.72099356369499379</v>
      </c>
      <c r="H3119" s="80">
        <f t="shared" si="134"/>
        <v>6405</v>
      </c>
      <c r="I3119" s="91">
        <v>4768</v>
      </c>
      <c r="J3119" s="97">
        <v>1637</v>
      </c>
      <c r="K3119" s="83">
        <f>(H3119)/VLOOKUP(D3119,'Dados Base'!$B:$K,6,FALSE)</f>
        <v>20.682640144665459</v>
      </c>
      <c r="L3119" s="88">
        <f t="shared" si="136"/>
        <v>74.441842310694767</v>
      </c>
      <c r="M3119" s="85" t="s">
        <v>702</v>
      </c>
      <c r="N3119" s="92">
        <v>0.70199999999999996</v>
      </c>
      <c r="O3119" s="91">
        <v>156</v>
      </c>
      <c r="P3119" s="91" t="s">
        <v>691</v>
      </c>
      <c r="Q3119" s="91" t="s">
        <v>691</v>
      </c>
      <c r="R3119" s="91" t="s">
        <v>691</v>
      </c>
      <c r="S3119" s="91">
        <v>23</v>
      </c>
      <c r="T3119" s="87" t="s">
        <v>691</v>
      </c>
      <c r="U3119" s="87">
        <v>72</v>
      </c>
      <c r="V3119" s="87">
        <v>33</v>
      </c>
      <c r="W3119" s="85" t="s">
        <v>691</v>
      </c>
      <c r="X3119" s="146">
        <v>1.187426953125E-2</v>
      </c>
      <c r="Y3119" s="21">
        <v>3.44</v>
      </c>
      <c r="Z3119" s="147">
        <v>213</v>
      </c>
      <c r="AA3119" s="147">
        <v>53</v>
      </c>
      <c r="AB3119" s="21">
        <v>1</v>
      </c>
      <c r="AC3119" s="21">
        <v>0</v>
      </c>
      <c r="AD3119" s="153">
        <f>VLOOKUP(D3119,'Dados Base'!$B:$K,9,FALSE)*31536000/VLOOKUP($F3119,F:H,MATCH(H3118,F3118:AF3118,0),FALSE)</f>
        <v>24125.901639344262</v>
      </c>
      <c r="AE3119" s="153">
        <f>VLOOKUP(D3119,'Dados Base'!$B:$K,10,FALSE)*31536000/VLOOKUP($F3119,F:H,MATCH(H3118,F3118:AF3118,0),FALSE)</f>
        <v>2855.7189695550355</v>
      </c>
      <c r="AF3119" s="148">
        <v>71.19</v>
      </c>
      <c r="AG3119" s="21">
        <v>74.069999999999993</v>
      </c>
      <c r="AH3119" s="148">
        <v>72.25</v>
      </c>
      <c r="AI3119" s="148">
        <v>26.67</v>
      </c>
      <c r="AJ3119" s="148">
        <v>96.12</v>
      </c>
      <c r="AK3119" s="72">
        <f>(SUMIFS('Banco de Indicadores Mun. (2)'!I:I,'Banco de Indicadores Mun. (2)'!B:B,'Banco de Indicadores - Mun. (1)'!B3119,'Banco de Indicadores Mun. (2)'!A:A,'Banco de Indicadores - Mun. (1)'!A3119) / VLOOKUP(D3119,'Dados Base'!$B:$K,8,FALSE)) * 100</f>
        <v>4.4534740259740255</v>
      </c>
      <c r="AL3119" s="72">
        <f>(SUMIFS('Banco de Indicadores Mun. (2)'!I:I,'Banco de Indicadores Mun. (2)'!B:B,'Banco de Indicadores - Mun. (1)'!B3119,'Banco de Indicadores Mun. (2)'!A:A,'Banco de Indicadores - Mun. (1)'!A3119) / VLOOKUP(D3119,'Dados Base'!$B:$K,9,FALSE)) * 100</f>
        <v>1.3996632653061221</v>
      </c>
      <c r="AM3119" s="72">
        <f>(SUMIFS('Banco de Indicadores Mun. (2)'!J:J,'Banco de Indicadores Mun. (2)'!B:B,'Banco de Indicadores - Mun. (1)'!B3119,'Banco de Indicadores Mun. (2)'!A:A,'Banco de Indicadores - Mun. (1)'!A3119) / VLOOKUP(D3119,'Dados Base'!$B:$K,7,FALSE)) * 100</f>
        <v>4.4128645833333335</v>
      </c>
      <c r="AN3119" s="72">
        <f>(SUMIFS('Banco de Indicadores Mun. (2)'!K:K,'Banco de Indicadores Mun. (2)'!B:B,'Banco de Indicadores - Mun. (1)'!B3119,'Banco de Indicadores Mun. (2)'!A:A,'Banco de Indicadores - Mun. (1)'!A3119) / VLOOKUP(D3119,'Dados Base'!$B:$K,10,FALSE)) * 100</f>
        <v>4.5206896551724132</v>
      </c>
      <c r="AO3119" s="24">
        <v>0</v>
      </c>
      <c r="AP3119" s="25">
        <v>0</v>
      </c>
      <c r="AQ3119" s="17">
        <v>0</v>
      </c>
      <c r="AR3119" s="24">
        <v>7.8</v>
      </c>
      <c r="AS3119" s="22">
        <v>100</v>
      </c>
      <c r="AT3119" s="22">
        <v>100</v>
      </c>
      <c r="AU3119" s="22">
        <v>80.075187969924812</v>
      </c>
      <c r="AV3119" s="22">
        <v>9.8000000000000007</v>
      </c>
      <c r="AW3119" s="21">
        <v>0</v>
      </c>
      <c r="AX3119" s="21">
        <v>0</v>
      </c>
      <c r="AY3119" s="116">
        <v>191.87721994607364</v>
      </c>
    </row>
    <row r="3120" spans="1:51" ht="15" x14ac:dyDescent="0.25">
      <c r="A3120" s="144">
        <v>2013</v>
      </c>
      <c r="B3120" s="77" t="s">
        <v>540</v>
      </c>
      <c r="C3120" s="78">
        <v>5</v>
      </c>
      <c r="D3120" s="77">
        <v>3548005</v>
      </c>
      <c r="E3120" s="78">
        <v>35480055</v>
      </c>
      <c r="F3120" s="78" t="str">
        <f t="shared" si="135"/>
        <v>354800552013</v>
      </c>
      <c r="G3120" s="96">
        <v>1.214083800670207</v>
      </c>
      <c r="H3120" s="80">
        <f t="shared" si="134"/>
        <v>21323</v>
      </c>
      <c r="I3120" s="91">
        <v>19822</v>
      </c>
      <c r="J3120" s="97">
        <v>1501</v>
      </c>
      <c r="K3120" s="83">
        <f>(H3120)/VLOOKUP(D3120,'Dados Base'!$B:$K,6,FALSE)</f>
        <v>138.3622088118876</v>
      </c>
      <c r="L3120" s="88">
        <f t="shared" si="136"/>
        <v>92.960652816207855</v>
      </c>
      <c r="M3120" s="85" t="s">
        <v>702</v>
      </c>
      <c r="N3120" s="92">
        <v>0.70199999999999996</v>
      </c>
      <c r="O3120" s="91">
        <v>101</v>
      </c>
      <c r="P3120" s="91" t="s">
        <v>691</v>
      </c>
      <c r="Q3120" s="91" t="s">
        <v>691</v>
      </c>
      <c r="R3120" s="91" t="s">
        <v>691</v>
      </c>
      <c r="S3120" s="91">
        <v>59</v>
      </c>
      <c r="T3120" s="87" t="s">
        <v>691</v>
      </c>
      <c r="U3120" s="87">
        <v>289</v>
      </c>
      <c r="V3120" s="87">
        <v>208</v>
      </c>
      <c r="W3120" s="85" t="s">
        <v>691</v>
      </c>
      <c r="X3120" s="146">
        <v>4.4792194501157415E-2</v>
      </c>
      <c r="Y3120" s="21">
        <v>14.02</v>
      </c>
      <c r="Z3120" s="147">
        <v>0</v>
      </c>
      <c r="AA3120" s="147">
        <v>1081</v>
      </c>
      <c r="AB3120" s="21">
        <v>3</v>
      </c>
      <c r="AC3120" s="21">
        <v>0</v>
      </c>
      <c r="AD3120" s="153">
        <f>VLOOKUP(D3120,'Dados Base'!$B:$K,9,FALSE)*31536000/VLOOKUP($F3120,F:H,MATCH(H3119,F3119:AF3119,0),FALSE)</f>
        <v>2839.615438728134</v>
      </c>
      <c r="AE3120" s="153">
        <f>VLOOKUP(D3120,'Dados Base'!$B:$K,10,FALSE)*31536000/VLOOKUP($F3120,F:H,MATCH(H3119,F3119:AF3119,0),FALSE)</f>
        <v>369.74159358439243</v>
      </c>
      <c r="AF3120" s="148">
        <v>69.010000000000005</v>
      </c>
      <c r="AG3120" s="21">
        <v>95.64</v>
      </c>
      <c r="AH3120" s="148">
        <v>69.010000000000005</v>
      </c>
      <c r="AI3120" s="148">
        <v>32.17</v>
      </c>
      <c r="AJ3120" s="148">
        <v>75.66</v>
      </c>
      <c r="AK3120" s="72">
        <f>(SUMIFS('Banco de Indicadores Mun. (2)'!I:I,'Banco de Indicadores Mun. (2)'!B:B,'Banco de Indicadores - Mun. (1)'!B3120,'Banco de Indicadores Mun. (2)'!A:A,'Banco de Indicadores - Mun. (1)'!A3120) / VLOOKUP(D3120,'Dados Base'!$B:$K,8,FALSE)) * 100</f>
        <v>37.106597222222234</v>
      </c>
      <c r="AL3120" s="72">
        <f>(SUMIFS('Banco de Indicadores Mun. (2)'!I:I,'Banco de Indicadores Mun. (2)'!B:B,'Banco de Indicadores - Mun. (1)'!B3120,'Banco de Indicadores Mun. (2)'!A:A,'Banco de Indicadores - Mun. (1)'!A3120) / VLOOKUP(D3120,'Dados Base'!$B:$K,9,FALSE)) * 100</f>
        <v>13.914973958333338</v>
      </c>
      <c r="AM3120" s="72">
        <f>(SUMIFS('Banco de Indicadores Mun. (2)'!J:J,'Banco de Indicadores Mun. (2)'!B:B,'Banco de Indicadores - Mun. (1)'!B3120,'Banco de Indicadores Mun. (2)'!A:A,'Banco de Indicadores - Mun. (1)'!A3120) / VLOOKUP(D3120,'Dados Base'!$B:$K,7,FALSE)) * 100</f>
        <v>46.394829787234045</v>
      </c>
      <c r="AN3120" s="72">
        <f>(SUMIFS('Banco de Indicadores Mun. (2)'!K:K,'Banco de Indicadores Mun. (2)'!B:B,'Banco de Indicadores - Mun. (1)'!B3120,'Banco de Indicadores Mun. (2)'!A:A,'Banco de Indicadores - Mun. (1)'!A3120) / VLOOKUP(D3120,'Dados Base'!$B:$K,10,FALSE)) * 100</f>
        <v>19.644720000000024</v>
      </c>
      <c r="AO3120" s="24">
        <v>0</v>
      </c>
      <c r="AP3120" s="25">
        <v>0</v>
      </c>
      <c r="AQ3120" s="17">
        <v>0</v>
      </c>
      <c r="AR3120" s="24">
        <v>9.8000000000000007</v>
      </c>
      <c r="AS3120" s="22">
        <v>95</v>
      </c>
      <c r="AT3120" s="22">
        <v>0</v>
      </c>
      <c r="AU3120" s="22">
        <v>0</v>
      </c>
      <c r="AV3120" s="22">
        <v>1.43</v>
      </c>
      <c r="AW3120" s="21">
        <v>0</v>
      </c>
      <c r="AX3120" s="21">
        <v>0</v>
      </c>
      <c r="AY3120" s="116">
        <v>161.75355537083229</v>
      </c>
    </row>
    <row r="3121" spans="1:51" ht="15" x14ac:dyDescent="0.25">
      <c r="A3121" s="144">
        <v>2013</v>
      </c>
      <c r="B3121" s="77" t="s">
        <v>541</v>
      </c>
      <c r="C3121" s="78">
        <v>19</v>
      </c>
      <c r="D3121" s="77">
        <v>3548054</v>
      </c>
      <c r="E3121" s="78">
        <v>354805419</v>
      </c>
      <c r="F3121" s="78" t="str">
        <f t="shared" si="135"/>
        <v>3548054192013</v>
      </c>
      <c r="G3121" s="96">
        <v>0.89656225410101875</v>
      </c>
      <c r="H3121" s="80">
        <f t="shared" si="134"/>
        <v>7823</v>
      </c>
      <c r="I3121" s="91">
        <v>6362</v>
      </c>
      <c r="J3121" s="97">
        <v>1461</v>
      </c>
      <c r="K3121" s="83">
        <f>(H3121)/VLOOKUP(D3121,'Dados Base'!$B:$K,6,FALSE)</f>
        <v>5.9896790395687862</v>
      </c>
      <c r="L3121" s="88">
        <f t="shared" si="136"/>
        <v>81.324300140611015</v>
      </c>
      <c r="M3121" s="85" t="s">
        <v>702</v>
      </c>
      <c r="N3121" s="92">
        <v>0.75700000000000001</v>
      </c>
      <c r="O3121" s="91">
        <v>155</v>
      </c>
      <c r="P3121" s="91" t="s">
        <v>691</v>
      </c>
      <c r="Q3121" s="91" t="s">
        <v>691</v>
      </c>
      <c r="R3121" s="91" t="s">
        <v>691</v>
      </c>
      <c r="S3121" s="91">
        <v>10</v>
      </c>
      <c r="T3121" s="87" t="s">
        <v>691</v>
      </c>
      <c r="U3121" s="87">
        <v>32</v>
      </c>
      <c r="V3121" s="87">
        <v>31</v>
      </c>
      <c r="W3121" s="85" t="s">
        <v>691</v>
      </c>
      <c r="X3121" s="146">
        <v>1.5949548697916666E-2</v>
      </c>
      <c r="Y3121" s="21">
        <v>4.41</v>
      </c>
      <c r="Z3121" s="147">
        <v>190</v>
      </c>
      <c r="AA3121" s="147">
        <v>150</v>
      </c>
      <c r="AB3121" s="21">
        <v>0</v>
      </c>
      <c r="AC3121" s="21">
        <v>0</v>
      </c>
      <c r="AD3121" s="153">
        <f>VLOOKUP(D3121,'Dados Base'!$B:$K,9,FALSE)*31536000/VLOOKUP($F3121,F:H,MATCH(H3120,F3120:AF3120,0),FALSE)</f>
        <v>38497.865269078357</v>
      </c>
      <c r="AE3121" s="153">
        <f>VLOOKUP(D3121,'Dados Base'!$B:$K,10,FALSE)*31536000/VLOOKUP($F3121,F:H,MATCH(H3120,F3120:AF3120,0),FALSE)</f>
        <v>3023.3925603988241</v>
      </c>
      <c r="AF3121" s="148">
        <v>78.290000000000006</v>
      </c>
      <c r="AG3121" s="21">
        <v>89.96</v>
      </c>
      <c r="AH3121" s="148">
        <v>78.290000000000006</v>
      </c>
      <c r="AI3121" s="148">
        <v>20.2</v>
      </c>
      <c r="AJ3121" s="148">
        <v>100</v>
      </c>
      <c r="AK3121" s="72">
        <f>(SUMIFS('Banco de Indicadores Mun. (2)'!I:I,'Banco de Indicadores Mun. (2)'!B:B,'Banco de Indicadores - Mun. (1)'!B3121,'Banco de Indicadores Mun. (2)'!A:A,'Banco de Indicadores - Mun. (1)'!A3121) / VLOOKUP(D3121,'Dados Base'!$B:$K,8,FALSE)) * 100</f>
        <v>8.805156146179403</v>
      </c>
      <c r="AL3121" s="72">
        <f>(SUMIFS('Banco de Indicadores Mun. (2)'!I:I,'Banco de Indicadores Mun. (2)'!B:B,'Banco de Indicadores - Mun. (1)'!B3121,'Banco de Indicadores Mun. (2)'!A:A,'Banco de Indicadores - Mun. (1)'!A3121) / VLOOKUP(D3121,'Dados Base'!$B:$K,9,FALSE)) * 100</f>
        <v>2.7752376963350787</v>
      </c>
      <c r="AM3121" s="72">
        <f>(SUMIFS('Banco de Indicadores Mun. (2)'!J:J,'Banco de Indicadores Mun. (2)'!B:B,'Banco de Indicadores - Mun. (1)'!B3121,'Banco de Indicadores Mun. (2)'!A:A,'Banco de Indicadores - Mun. (1)'!A3121) / VLOOKUP(D3121,'Dados Base'!$B:$K,7,FALSE)) * 100</f>
        <v>9.4295132743362853</v>
      </c>
      <c r="AN3121" s="72">
        <f>(SUMIFS('Banco de Indicadores Mun. (2)'!K:K,'Banco de Indicadores Mun. (2)'!B:B,'Banco de Indicadores - Mun. (1)'!B3121,'Banco de Indicadores Mun. (2)'!A:A,'Banco de Indicadores - Mun. (1)'!A3121) / VLOOKUP(D3121,'Dados Base'!$B:$K,10,FALSE)) * 100</f>
        <v>6.9237600000000015</v>
      </c>
      <c r="AO3121" s="24">
        <v>0</v>
      </c>
      <c r="AP3121" s="25">
        <v>0</v>
      </c>
      <c r="AQ3121" s="17">
        <v>0</v>
      </c>
      <c r="AR3121" s="24">
        <v>9.1</v>
      </c>
      <c r="AS3121" s="22">
        <v>100</v>
      </c>
      <c r="AT3121" s="22">
        <v>100</v>
      </c>
      <c r="AU3121" s="22">
        <v>55.882352941176471</v>
      </c>
      <c r="AV3121" s="22">
        <v>6.84</v>
      </c>
      <c r="AW3121" s="21">
        <v>0</v>
      </c>
      <c r="AX3121" s="21">
        <v>0</v>
      </c>
      <c r="AY3121" s="116">
        <v>19.152858423855392</v>
      </c>
    </row>
    <row r="3122" spans="1:51" ht="15" x14ac:dyDescent="0.25">
      <c r="A3122" s="144">
        <v>2013</v>
      </c>
      <c r="B3122" s="77" t="s">
        <v>542</v>
      </c>
      <c r="C3122" s="78">
        <v>9</v>
      </c>
      <c r="D3122" s="77">
        <v>3548104</v>
      </c>
      <c r="E3122" s="78">
        <v>35481049</v>
      </c>
      <c r="F3122" s="78" t="str">
        <f t="shared" si="135"/>
        <v>354810492013</v>
      </c>
      <c r="G3122" s="96">
        <v>-0.34272120147956775</v>
      </c>
      <c r="H3122" s="80">
        <f t="shared" si="134"/>
        <v>5898</v>
      </c>
      <c r="I3122" s="91">
        <v>3612</v>
      </c>
      <c r="J3122" s="97">
        <v>2286</v>
      </c>
      <c r="K3122" s="83">
        <f>(H3122)/VLOOKUP(D3122,'Dados Base'!$B:$K,6,FALSE)</f>
        <v>53.887619917770671</v>
      </c>
      <c r="L3122" s="88">
        <f t="shared" si="136"/>
        <v>61.241098677517805</v>
      </c>
      <c r="M3122" s="85" t="s">
        <v>702</v>
      </c>
      <c r="N3122" s="92">
        <v>0.71399999999999997</v>
      </c>
      <c r="O3122" s="91">
        <v>103</v>
      </c>
      <c r="P3122" s="91" t="s">
        <v>691</v>
      </c>
      <c r="Q3122" s="91" t="s">
        <v>691</v>
      </c>
      <c r="R3122" s="91" t="s">
        <v>691</v>
      </c>
      <c r="S3122" s="91">
        <v>24</v>
      </c>
      <c r="T3122" s="87" t="s">
        <v>691</v>
      </c>
      <c r="U3122" s="87">
        <v>59</v>
      </c>
      <c r="V3122" s="87">
        <v>35</v>
      </c>
      <c r="W3122" s="85" t="s">
        <v>691</v>
      </c>
      <c r="X3122" s="146">
        <v>9.0267046874999996E-3</v>
      </c>
      <c r="Y3122" s="21">
        <v>2.5299999999999998</v>
      </c>
      <c r="Z3122" s="147">
        <v>135</v>
      </c>
      <c r="AA3122" s="147">
        <v>60</v>
      </c>
      <c r="AB3122" s="21">
        <v>0</v>
      </c>
      <c r="AC3122" s="21">
        <v>0</v>
      </c>
      <c r="AD3122" s="153">
        <f>VLOOKUP(D3122,'Dados Base'!$B:$K,9,FALSE)*31536000/VLOOKUP($F3122,F:H,MATCH(H3121,F3121:AF3121,0),FALSE)</f>
        <v>7859.9389623601219</v>
      </c>
      <c r="AE3122" s="153">
        <f>VLOOKUP(D3122,'Dados Base'!$B:$K,10,FALSE)*31536000/VLOOKUP($F3122,F:H,MATCH(H3121,F3121:AF3121,0),FALSE)</f>
        <v>908.97253306205505</v>
      </c>
      <c r="AF3122" s="148">
        <v>58.77</v>
      </c>
      <c r="AG3122" s="21">
        <v>100</v>
      </c>
      <c r="AH3122" s="148">
        <v>56.71</v>
      </c>
      <c r="AI3122" s="148">
        <v>30.87</v>
      </c>
      <c r="AJ3122" s="148">
        <v>98.9</v>
      </c>
      <c r="AK3122" s="72">
        <f>(SUMIFS('Banco de Indicadores Mun. (2)'!I:I,'Banco de Indicadores Mun. (2)'!B:B,'Banco de Indicadores - Mun. (1)'!B3122,'Banco de Indicadores Mun. (2)'!A:A,'Banco de Indicadores - Mun. (1)'!A3122) / VLOOKUP(D3122,'Dados Base'!$B:$K,8,FALSE)) * 100</f>
        <v>2.8184905660377355</v>
      </c>
      <c r="AL3122" s="72">
        <f>(SUMIFS('Banco de Indicadores Mun. (2)'!I:I,'Banco de Indicadores Mun. (2)'!B:B,'Banco de Indicadores - Mun. (1)'!B3122,'Banco de Indicadores Mun. (2)'!A:A,'Banco de Indicadores - Mun. (1)'!A3122) / VLOOKUP(D3122,'Dados Base'!$B:$K,9,FALSE)) * 100</f>
        <v>1.0161904761904763</v>
      </c>
      <c r="AM3122" s="72">
        <f>(SUMIFS('Banco de Indicadores Mun. (2)'!J:J,'Banco de Indicadores Mun. (2)'!B:B,'Banco de Indicadores - Mun. (1)'!B3122,'Banco de Indicadores Mun. (2)'!A:A,'Banco de Indicadores - Mun. (1)'!A3122) / VLOOKUP(D3122,'Dados Base'!$B:$K,7,FALSE)) * 100</f>
        <v>4.1211666666666664</v>
      </c>
      <c r="AN3122" s="72">
        <f>(SUMIFS('Banco de Indicadores Mun. (2)'!K:K,'Banco de Indicadores Mun. (2)'!B:B,'Banco de Indicadores - Mun. (1)'!B3122,'Banco de Indicadores Mun. (2)'!A:A,'Banco de Indicadores - Mun. (1)'!A3122) / VLOOKUP(D3122,'Dados Base'!$B:$K,10,FALSE)) * 100</f>
        <v>5.9882352941176463E-2</v>
      </c>
      <c r="AO3122" s="24">
        <v>0</v>
      </c>
      <c r="AP3122" s="25">
        <v>0</v>
      </c>
      <c r="AQ3122" s="17">
        <v>0</v>
      </c>
      <c r="AR3122" s="24">
        <v>9.8000000000000007</v>
      </c>
      <c r="AS3122" s="22">
        <v>89</v>
      </c>
      <c r="AT3122" s="22">
        <v>89</v>
      </c>
      <c r="AU3122" s="22">
        <v>69.230769230769226</v>
      </c>
      <c r="AV3122" s="22">
        <v>7.85</v>
      </c>
      <c r="AW3122" s="21">
        <v>0</v>
      </c>
      <c r="AX3122" s="21">
        <v>0</v>
      </c>
      <c r="AY3122" s="116">
        <v>0</v>
      </c>
    </row>
    <row r="3123" spans="1:51" ht="15" x14ac:dyDescent="0.25">
      <c r="A3123" s="144">
        <v>2013</v>
      </c>
      <c r="B3123" s="77" t="s">
        <v>543</v>
      </c>
      <c r="C3123" s="78">
        <v>1</v>
      </c>
      <c r="D3123" s="77">
        <v>3548203</v>
      </c>
      <c r="E3123" s="78">
        <v>35482031</v>
      </c>
      <c r="F3123" s="78" t="str">
        <f t="shared" si="135"/>
        <v>354820312013</v>
      </c>
      <c r="G3123" s="96">
        <v>0.20307776765478014</v>
      </c>
      <c r="H3123" s="80">
        <f t="shared" si="134"/>
        <v>6523</v>
      </c>
      <c r="I3123" s="91">
        <v>4092</v>
      </c>
      <c r="J3123" s="97">
        <v>2431</v>
      </c>
      <c r="K3123" s="83">
        <f>(H3123)/VLOOKUP(D3123,'Dados Base'!$B:$K,6,FALSE)</f>
        <v>49.085709985702465</v>
      </c>
      <c r="L3123" s="88">
        <f t="shared" si="136"/>
        <v>62.731871838111296</v>
      </c>
      <c r="M3123" s="85" t="s">
        <v>702</v>
      </c>
      <c r="N3123" s="92">
        <v>0.70599999999999996</v>
      </c>
      <c r="O3123" s="91">
        <v>61</v>
      </c>
      <c r="P3123" s="91" t="s">
        <v>691</v>
      </c>
      <c r="Q3123" s="91" t="s">
        <v>691</v>
      </c>
      <c r="R3123" s="91" t="s">
        <v>691</v>
      </c>
      <c r="S3123" s="91">
        <v>20</v>
      </c>
      <c r="T3123" s="87" t="s">
        <v>691</v>
      </c>
      <c r="U3123" s="87">
        <v>78</v>
      </c>
      <c r="V3123" s="87">
        <v>87</v>
      </c>
      <c r="W3123" s="85" t="s">
        <v>691</v>
      </c>
      <c r="X3123" s="146">
        <v>8.6327828124999999E-3</v>
      </c>
      <c r="Y3123" s="21">
        <v>2.8</v>
      </c>
      <c r="Z3123" s="147">
        <v>85</v>
      </c>
      <c r="AA3123" s="147">
        <v>131</v>
      </c>
      <c r="AB3123" s="21">
        <v>3</v>
      </c>
      <c r="AC3123" s="21">
        <v>0</v>
      </c>
      <c r="AD3123" s="153">
        <f>VLOOKUP(D3123,'Dados Base'!$B:$K,9,FALSE)*31536000/VLOOKUP($F3123,F:H,MATCH(H3122,F3122:AF3122,0),FALSE)</f>
        <v>21030.446113751343</v>
      </c>
      <c r="AE3123" s="153">
        <f>VLOOKUP(D3123,'Dados Base'!$B:$K,10,FALSE)*31536000/VLOOKUP($F3123,F:H,MATCH(H3122,F3122:AF3122,0),FALSE)</f>
        <v>2900.7511881036339</v>
      </c>
      <c r="AF3123" s="148">
        <v>50.82</v>
      </c>
      <c r="AG3123" s="21">
        <v>100</v>
      </c>
      <c r="AH3123" s="148">
        <v>30.33</v>
      </c>
      <c r="AI3123" s="148">
        <v>27.05</v>
      </c>
      <c r="AJ3123" s="148">
        <v>85.5</v>
      </c>
      <c r="AK3123" s="72">
        <f>(SUMIFS('Banco de Indicadores Mun. (2)'!I:I,'Banco de Indicadores Mun. (2)'!B:B,'Banco de Indicadores - Mun. (1)'!B3123,'Banco de Indicadores Mun. (2)'!A:A,'Banco de Indicadores - Mun. (1)'!A3123) / VLOOKUP(D3123,'Dados Base'!$B:$K,8,FALSE)) * 100</f>
        <v>1.4575404040404041</v>
      </c>
      <c r="AL3123" s="72">
        <f>(SUMIFS('Banco de Indicadores Mun. (2)'!I:I,'Banco de Indicadores Mun. (2)'!B:B,'Banco de Indicadores - Mun. (1)'!B3123,'Banco de Indicadores Mun. (2)'!A:A,'Banco de Indicadores - Mun. (1)'!A3123) / VLOOKUP(D3123,'Dados Base'!$B:$K,9,FALSE)) * 100</f>
        <v>0.66343218390804604</v>
      </c>
      <c r="AM3123" s="72">
        <f>(SUMIFS('Banco de Indicadores Mun. (2)'!J:J,'Banco de Indicadores Mun. (2)'!B:B,'Banco de Indicadores - Mun. (1)'!B3123,'Banco de Indicadores Mun. (2)'!A:A,'Banco de Indicadores - Mun. (1)'!A3123) / VLOOKUP(D3123,'Dados Base'!$B:$K,7,FALSE)) * 100</f>
        <v>1.9697101449275365</v>
      </c>
      <c r="AN3123" s="72">
        <f>(SUMIFS('Banco de Indicadores Mun. (2)'!K:K,'Banco de Indicadores Mun. (2)'!B:B,'Banco de Indicadores - Mun. (1)'!B3123,'Banco de Indicadores Mun. (2)'!A:A,'Banco de Indicadores - Mun. (1)'!A3123) / VLOOKUP(D3123,'Dados Base'!$B:$K,10,FALSE)) * 100</f>
        <v>0.27954999999999997</v>
      </c>
      <c r="AO3123" s="24">
        <v>0</v>
      </c>
      <c r="AP3123" s="25">
        <v>0</v>
      </c>
      <c r="AQ3123" s="17">
        <v>0</v>
      </c>
      <c r="AR3123" s="24">
        <v>9.8000000000000007</v>
      </c>
      <c r="AS3123" s="22">
        <v>46</v>
      </c>
      <c r="AT3123" s="22">
        <v>46</v>
      </c>
      <c r="AU3123" s="22">
        <v>39.351851851851855</v>
      </c>
      <c r="AV3123" s="22">
        <v>5.26</v>
      </c>
      <c r="AW3123" s="21">
        <v>0</v>
      </c>
      <c r="AX3123" s="21">
        <v>0</v>
      </c>
      <c r="AY3123" s="116">
        <v>20.345614250847547</v>
      </c>
    </row>
    <row r="3124" spans="1:51" ht="15" x14ac:dyDescent="0.25">
      <c r="A3124" s="144">
        <v>2013</v>
      </c>
      <c r="B3124" s="77" t="s">
        <v>544</v>
      </c>
      <c r="C3124" s="78">
        <v>21</v>
      </c>
      <c r="D3124" s="77">
        <v>3548302</v>
      </c>
      <c r="E3124" s="78">
        <v>354830221</v>
      </c>
      <c r="F3124" s="78" t="str">
        <f t="shared" si="135"/>
        <v>3548302212013</v>
      </c>
      <c r="G3124" s="96">
        <v>0.93257697726758515</v>
      </c>
      <c r="H3124" s="80">
        <f t="shared" si="134"/>
        <v>2854</v>
      </c>
      <c r="I3124" s="91">
        <v>2576</v>
      </c>
      <c r="J3124" s="97">
        <v>278</v>
      </c>
      <c r="K3124" s="83">
        <f>(H3124)/VLOOKUP(D3124,'Dados Base'!$B:$K,6,FALSE)</f>
        <v>30.390799701842191</v>
      </c>
      <c r="L3124" s="88">
        <f t="shared" si="136"/>
        <v>90.259285213735112</v>
      </c>
      <c r="M3124" s="85" t="s">
        <v>702</v>
      </c>
      <c r="N3124" s="92">
        <v>0.73199999999999998</v>
      </c>
      <c r="O3124" s="91">
        <v>15</v>
      </c>
      <c r="P3124" s="91" t="s">
        <v>691</v>
      </c>
      <c r="Q3124" s="91" t="s">
        <v>691</v>
      </c>
      <c r="R3124" s="91" t="s">
        <v>691</v>
      </c>
      <c r="S3124" s="91">
        <v>1</v>
      </c>
      <c r="T3124" s="87" t="s">
        <v>691</v>
      </c>
      <c r="U3124" s="87">
        <v>7</v>
      </c>
      <c r="V3124" s="87">
        <v>10</v>
      </c>
      <c r="W3124" s="85" t="s">
        <v>691</v>
      </c>
      <c r="X3124" s="146">
        <v>7.0183130208333333E-3</v>
      </c>
      <c r="Y3124" s="21">
        <v>1.83</v>
      </c>
      <c r="Z3124" s="147">
        <v>86</v>
      </c>
      <c r="AA3124" s="147">
        <v>55</v>
      </c>
      <c r="AB3124" s="21">
        <v>1</v>
      </c>
      <c r="AC3124" s="21">
        <v>0</v>
      </c>
      <c r="AD3124" s="153">
        <f>VLOOKUP(D3124,'Dados Base'!$B:$K,9,FALSE)*31536000/VLOOKUP($F3124,F:H,MATCH(H3123,F3123:AF3123,0),FALSE)</f>
        <v>7845.3258584442883</v>
      </c>
      <c r="AE3124" s="153">
        <f>VLOOKUP(D3124,'Dados Base'!$B:$K,10,FALSE)*31536000/VLOOKUP($F3124,F:H,MATCH(H3123,F3123:AF3123,0),FALSE)</f>
        <v>883.98037841625808</v>
      </c>
      <c r="AF3124" s="148">
        <v>94.43</v>
      </c>
      <c r="AG3124" s="21">
        <v>100</v>
      </c>
      <c r="AH3124" s="148">
        <v>73.540000000000006</v>
      </c>
      <c r="AI3124" s="148">
        <v>15.69</v>
      </c>
      <c r="AJ3124" s="148">
        <v>100</v>
      </c>
      <c r="AK3124" s="72">
        <f>(SUMIFS('Banco de Indicadores Mun. (2)'!I:I,'Banco de Indicadores Mun. (2)'!B:B,'Banco de Indicadores - Mun. (1)'!B3124,'Banco de Indicadores Mun. (2)'!A:A,'Banco de Indicadores - Mun. (1)'!A3124) / VLOOKUP(D3124,'Dados Base'!$B:$K,8,FALSE)) * 100</f>
        <v>1.8869090909090909</v>
      </c>
      <c r="AL3124" s="72">
        <f>(SUMIFS('Banco de Indicadores Mun. (2)'!I:I,'Banco de Indicadores Mun. (2)'!B:B,'Banco de Indicadores - Mun. (1)'!B3124,'Banco de Indicadores Mun. (2)'!A:A,'Banco de Indicadores - Mun. (1)'!A3124) / VLOOKUP(D3124,'Dados Base'!$B:$K,9,FALSE)) * 100</f>
        <v>0.87701408450704221</v>
      </c>
      <c r="AM3124" s="72">
        <f>(SUMIFS('Banco de Indicadores Mun. (2)'!J:J,'Banco de Indicadores Mun. (2)'!B:B,'Banco de Indicadores - Mun. (1)'!B3124,'Banco de Indicadores Mun. (2)'!A:A,'Banco de Indicadores - Mun. (1)'!A3124) / VLOOKUP(D3124,'Dados Base'!$B:$K,7,FALSE)) * 100</f>
        <v>0</v>
      </c>
      <c r="AN3124" s="72">
        <f>(SUMIFS('Banco de Indicadores Mun. (2)'!K:K,'Banco de Indicadores Mun. (2)'!B:B,'Banco de Indicadores - Mun. (1)'!B3124,'Banco de Indicadores Mun. (2)'!A:A,'Banco de Indicadores - Mun. (1)'!A3124) / VLOOKUP(D3124,'Dados Base'!$B:$K,10,FALSE)) * 100</f>
        <v>7.7834999999999983</v>
      </c>
      <c r="AO3124" s="24">
        <v>0</v>
      </c>
      <c r="AP3124" s="25">
        <v>0</v>
      </c>
      <c r="AQ3124" s="17">
        <v>0</v>
      </c>
      <c r="AR3124" s="24">
        <v>7.5</v>
      </c>
      <c r="AS3124" s="22">
        <v>68</v>
      </c>
      <c r="AT3124" s="22">
        <v>68</v>
      </c>
      <c r="AU3124" s="22">
        <v>60.99290780141844</v>
      </c>
      <c r="AV3124" s="22">
        <v>7</v>
      </c>
      <c r="AW3124" s="21">
        <v>0</v>
      </c>
      <c r="AX3124" s="21">
        <v>0</v>
      </c>
      <c r="AY3124" s="116">
        <v>87.507533845029513</v>
      </c>
    </row>
    <row r="3125" spans="1:51" ht="15" x14ac:dyDescent="0.25">
      <c r="A3125" s="144">
        <v>2013</v>
      </c>
      <c r="B3125" s="77" t="s">
        <v>545</v>
      </c>
      <c r="C3125" s="78">
        <v>20</v>
      </c>
      <c r="D3125" s="77">
        <v>3548401</v>
      </c>
      <c r="E3125" s="78">
        <v>354840120</v>
      </c>
      <c r="F3125" s="78" t="str">
        <f t="shared" si="135"/>
        <v>3548401202013</v>
      </c>
      <c r="G3125" s="96">
        <v>1.0826942678042961</v>
      </c>
      <c r="H3125" s="80">
        <f t="shared" si="134"/>
        <v>4398</v>
      </c>
      <c r="I3125" s="91">
        <v>4267</v>
      </c>
      <c r="J3125" s="97">
        <v>131</v>
      </c>
      <c r="K3125" s="83">
        <f>(H3125)/VLOOKUP(D3125,'Dados Base'!$B:$K,6,FALSE)</f>
        <v>34.480595844766761</v>
      </c>
      <c r="L3125" s="88">
        <f t="shared" si="136"/>
        <v>97.021373351523422</v>
      </c>
      <c r="M3125" s="85" t="s">
        <v>702</v>
      </c>
      <c r="N3125" s="92">
        <v>0.74</v>
      </c>
      <c r="O3125" s="91">
        <v>26</v>
      </c>
      <c r="P3125" s="91" t="s">
        <v>691</v>
      </c>
      <c r="Q3125" s="91" t="s">
        <v>691</v>
      </c>
      <c r="R3125" s="91" t="s">
        <v>691</v>
      </c>
      <c r="S3125" s="91">
        <v>11</v>
      </c>
      <c r="T3125" s="87" t="s">
        <v>691</v>
      </c>
      <c r="U3125" s="87">
        <v>36</v>
      </c>
      <c r="V3125" s="87">
        <v>29</v>
      </c>
      <c r="W3125" s="85" t="s">
        <v>691</v>
      </c>
      <c r="X3125" s="146">
        <v>1.1304234375E-2</v>
      </c>
      <c r="Y3125" s="21">
        <v>3.07</v>
      </c>
      <c r="Z3125" s="147">
        <v>104</v>
      </c>
      <c r="AA3125" s="147">
        <v>132</v>
      </c>
      <c r="AB3125" s="21">
        <v>0</v>
      </c>
      <c r="AC3125" s="21">
        <v>0</v>
      </c>
      <c r="AD3125" s="153">
        <f>VLOOKUP(D3125,'Dados Base'!$B:$K,9,FALSE)*31536000/VLOOKUP($F3125,F:H,MATCH(H3124,F3124:AF3124,0),FALSE)</f>
        <v>6596.8894952251021</v>
      </c>
      <c r="AE3125" s="153">
        <f>VLOOKUP(D3125,'Dados Base'!$B:$K,10,FALSE)*31536000/VLOOKUP($F3125,F:H,MATCH(H3124,F3124:AF3124,0),FALSE)</f>
        <v>788.75852660300131</v>
      </c>
      <c r="AF3125" s="148">
        <v>98.7</v>
      </c>
      <c r="AG3125" s="21">
        <v>96.62</v>
      </c>
      <c r="AH3125" s="148">
        <v>98.61</v>
      </c>
      <c r="AI3125" s="148">
        <v>10.39</v>
      </c>
      <c r="AJ3125" s="148">
        <v>100</v>
      </c>
      <c r="AK3125" s="72">
        <f>(SUMIFS('Banco de Indicadores Mun. (2)'!I:I,'Banco de Indicadores Mun. (2)'!B:B,'Banco de Indicadores - Mun. (1)'!B3125,'Banco de Indicadores Mun. (2)'!A:A,'Banco de Indicadores - Mun. (1)'!A3125) / VLOOKUP(D3125,'Dados Base'!$B:$K,8,FALSE)) * 100</f>
        <v>1.323684210526316E-2</v>
      </c>
      <c r="AL3125" s="72">
        <f>(SUMIFS('Banco de Indicadores Mun. (2)'!I:I,'Banco de Indicadores Mun. (2)'!B:B,'Banco de Indicadores - Mun. (1)'!B3125,'Banco de Indicadores Mun. (2)'!A:A,'Banco de Indicadores - Mun. (1)'!A3125) / VLOOKUP(D3125,'Dados Base'!$B:$K,9,FALSE)) * 100</f>
        <v>5.4673913043478267E-3</v>
      </c>
      <c r="AM3125" s="72">
        <f>(SUMIFS('Banco de Indicadores Mun. (2)'!J:J,'Banco de Indicadores Mun. (2)'!B:B,'Banco de Indicadores - Mun. (1)'!B3125,'Banco de Indicadores Mun. (2)'!A:A,'Banco de Indicadores - Mun. (1)'!A3125) / VLOOKUP(D3125,'Dados Base'!$B:$K,7,FALSE)) * 100</f>
        <v>0</v>
      </c>
      <c r="AN3125" s="72">
        <f>(SUMIFS('Banco de Indicadores Mun. (2)'!K:K,'Banco de Indicadores Mun. (2)'!B:B,'Banco de Indicadores - Mun. (1)'!B3125,'Banco de Indicadores Mun. (2)'!A:A,'Banco de Indicadores - Mun. (1)'!A3125) / VLOOKUP(D3125,'Dados Base'!$B:$K,10,FALSE)) * 100</f>
        <v>4.5727272727272734E-2</v>
      </c>
      <c r="AO3125" s="24">
        <v>0</v>
      </c>
      <c r="AP3125" s="25">
        <v>0</v>
      </c>
      <c r="AQ3125" s="17">
        <v>0</v>
      </c>
      <c r="AR3125" s="24">
        <v>9.5</v>
      </c>
      <c r="AS3125" s="22">
        <v>100</v>
      </c>
      <c r="AT3125" s="22">
        <v>100</v>
      </c>
      <c r="AU3125" s="22">
        <v>44.067796610169488</v>
      </c>
      <c r="AV3125" s="22">
        <v>5.86</v>
      </c>
      <c r="AW3125" s="21">
        <v>0</v>
      </c>
      <c r="AX3125" s="21">
        <v>0</v>
      </c>
      <c r="AY3125" s="116">
        <v>0.43928261067728708</v>
      </c>
    </row>
    <row r="3126" spans="1:51" ht="15" x14ac:dyDescent="0.25">
      <c r="A3126" s="144">
        <v>2013</v>
      </c>
      <c r="B3126" s="77" t="s">
        <v>546</v>
      </c>
      <c r="C3126" s="78">
        <v>7</v>
      </c>
      <c r="D3126" s="77">
        <v>3548500</v>
      </c>
      <c r="E3126" s="78">
        <v>35485007</v>
      </c>
      <c r="F3126" s="78" t="str">
        <f t="shared" si="135"/>
        <v>354850072013</v>
      </c>
      <c r="G3126" s="96">
        <v>6.8019289163867569E-2</v>
      </c>
      <c r="H3126" s="80">
        <f t="shared" si="134"/>
        <v>421896</v>
      </c>
      <c r="I3126" s="91">
        <v>421580</v>
      </c>
      <c r="J3126" s="97">
        <v>316</v>
      </c>
      <c r="K3126" s="83">
        <f>(H3126)/VLOOKUP(D3126,'Dados Base'!$B:$K,6,FALSE)</f>
        <v>1505.1587584730646</v>
      </c>
      <c r="L3126" s="88">
        <f t="shared" si="136"/>
        <v>99.925100024650632</v>
      </c>
      <c r="M3126" s="85" t="s">
        <v>702</v>
      </c>
      <c r="N3126" s="92">
        <v>0.84</v>
      </c>
      <c r="O3126" s="91">
        <v>55</v>
      </c>
      <c r="P3126" s="91" t="s">
        <v>691</v>
      </c>
      <c r="Q3126" s="91" t="s">
        <v>691</v>
      </c>
      <c r="R3126" s="91" t="s">
        <v>691</v>
      </c>
      <c r="S3126" s="91">
        <v>441</v>
      </c>
      <c r="T3126" s="87" t="s">
        <v>691</v>
      </c>
      <c r="U3126" s="87">
        <v>4377</v>
      </c>
      <c r="V3126" s="87">
        <v>10108</v>
      </c>
      <c r="W3126" s="85" t="s">
        <v>691</v>
      </c>
      <c r="X3126" s="146">
        <v>1.4693587823055556</v>
      </c>
      <c r="Y3126" s="21">
        <v>389.55</v>
      </c>
      <c r="Z3126" s="147">
        <v>0</v>
      </c>
      <c r="AA3126" s="147">
        <v>23373</v>
      </c>
      <c r="AB3126" s="21">
        <v>84</v>
      </c>
      <c r="AC3126" s="21">
        <v>9</v>
      </c>
      <c r="AD3126" s="153">
        <f>VLOOKUP(D3126,'Dados Base'!$B:$K,9,FALSE)*31536000/VLOOKUP($F3126,F:H,MATCH(H3125,F3125:AF3125,0),FALSE)</f>
        <v>1082.3550827692134</v>
      </c>
      <c r="AE3126" s="153">
        <f>VLOOKUP(D3126,'Dados Base'!$B:$K,10,FALSE)*31536000/VLOOKUP($F3126,F:H,MATCH(H3125,F3125:AF3125,0),FALSE)</f>
        <v>137.53683372205475</v>
      </c>
      <c r="AF3126" s="148">
        <v>99.97</v>
      </c>
      <c r="AG3126" s="21">
        <v>100</v>
      </c>
      <c r="AH3126" s="148">
        <v>98.53</v>
      </c>
      <c r="AI3126" s="148">
        <v>20.85</v>
      </c>
      <c r="AJ3126" s="148">
        <v>100</v>
      </c>
      <c r="AK3126" s="72">
        <f>(SUMIFS('Banco de Indicadores Mun. (2)'!I:I,'Banco de Indicadores Mun. (2)'!B:B,'Banco de Indicadores - Mun. (1)'!B3126,'Banco de Indicadores Mun. (2)'!A:A,'Banco de Indicadores - Mun. (1)'!A3126) / VLOOKUP(D3126,'Dados Base'!$B:$K,8,FALSE)) * 100</f>
        <v>54.640484288354884</v>
      </c>
      <c r="AL3126" s="72">
        <f>(SUMIFS('Banco de Indicadores Mun. (2)'!I:I,'Banco de Indicadores Mun. (2)'!B:B,'Banco de Indicadores - Mun. (1)'!B3126,'Banco de Indicadores Mun. (2)'!A:A,'Banco de Indicadores - Mun. (1)'!A3126) / VLOOKUP(D3126,'Dados Base'!$B:$K,9,FALSE)) * 100</f>
        <v>20.414711325966849</v>
      </c>
      <c r="AM3126" s="72">
        <f>(SUMIFS('Banco de Indicadores Mun. (2)'!J:J,'Banco de Indicadores Mun. (2)'!B:B,'Banco de Indicadores - Mun. (1)'!B3126,'Banco de Indicadores Mun. (2)'!A:A,'Banco de Indicadores - Mun. (1)'!A3126) / VLOOKUP(D3126,'Dados Base'!$B:$K,7,FALSE)) * 100</f>
        <v>82.779700280112039</v>
      </c>
      <c r="AN3126" s="72">
        <f>(SUMIFS('Banco de Indicadores Mun. (2)'!K:K,'Banco de Indicadores Mun. (2)'!B:B,'Banco de Indicadores - Mun. (1)'!B3126,'Banco de Indicadores Mun. (2)'!A:A,'Banco de Indicadores - Mun. (1)'!A3126) / VLOOKUP(D3126,'Dados Base'!$B:$K,10,FALSE)) * 100</f>
        <v>4.4288043478260854E-2</v>
      </c>
      <c r="AO3126" s="24">
        <v>0</v>
      </c>
      <c r="AP3126" s="25">
        <v>0</v>
      </c>
      <c r="AQ3126" s="17">
        <v>0</v>
      </c>
      <c r="AR3126" s="24">
        <v>9.1999999999999993</v>
      </c>
      <c r="AS3126" s="22">
        <v>98</v>
      </c>
      <c r="AT3126" s="22">
        <v>0</v>
      </c>
      <c r="AU3126" s="22">
        <v>0</v>
      </c>
      <c r="AV3126" s="22">
        <v>1.67</v>
      </c>
      <c r="AW3126" s="21">
        <v>14</v>
      </c>
      <c r="AX3126" s="21">
        <v>9</v>
      </c>
      <c r="AY3126" s="116">
        <v>134.6022636843106</v>
      </c>
    </row>
    <row r="3127" spans="1:51" ht="15" x14ac:dyDescent="0.25">
      <c r="A3127" s="144">
        <v>2013</v>
      </c>
      <c r="B3127" s="77" t="s">
        <v>547</v>
      </c>
      <c r="C3127" s="78">
        <v>1</v>
      </c>
      <c r="D3127" s="77">
        <v>3548609</v>
      </c>
      <c r="E3127" s="78">
        <v>35486091</v>
      </c>
      <c r="F3127" s="78" t="str">
        <f t="shared" si="135"/>
        <v>354860912013</v>
      </c>
      <c r="G3127" s="96">
        <v>5.0733103770905785E-2</v>
      </c>
      <c r="H3127" s="80">
        <f t="shared" si="134"/>
        <v>10476</v>
      </c>
      <c r="I3127" s="91">
        <v>5153</v>
      </c>
      <c r="J3127" s="97">
        <v>5323</v>
      </c>
      <c r="K3127" s="83">
        <f>(H3127)/VLOOKUP(D3127,'Dados Base'!$B:$K,6,FALSE)</f>
        <v>41.53846153846154</v>
      </c>
      <c r="L3127" s="88">
        <f t="shared" si="136"/>
        <v>49.188621611302025</v>
      </c>
      <c r="M3127" s="85" t="s">
        <v>702</v>
      </c>
      <c r="N3127" s="92">
        <v>0.72</v>
      </c>
      <c r="O3127" s="91">
        <v>40</v>
      </c>
      <c r="P3127" s="91" t="s">
        <v>691</v>
      </c>
      <c r="Q3127" s="91" t="s">
        <v>691</v>
      </c>
      <c r="R3127" s="91" t="s">
        <v>691</v>
      </c>
      <c r="S3127" s="91">
        <v>22</v>
      </c>
      <c r="T3127" s="87" t="s">
        <v>691</v>
      </c>
      <c r="U3127" s="87">
        <v>91</v>
      </c>
      <c r="V3127" s="87">
        <v>68</v>
      </c>
      <c r="W3127" s="85" t="s">
        <v>691</v>
      </c>
      <c r="X3127" s="146">
        <v>1.6657931250000004E-2</v>
      </c>
      <c r="Y3127" s="21">
        <v>3.65</v>
      </c>
      <c r="Z3127" s="147">
        <v>191</v>
      </c>
      <c r="AA3127" s="147">
        <v>91</v>
      </c>
      <c r="AB3127" s="21">
        <v>1</v>
      </c>
      <c r="AC3127" s="21">
        <v>0</v>
      </c>
      <c r="AD3127" s="153">
        <f>VLOOKUP(D3127,'Dados Base'!$B:$K,9,FALSE)*31536000/VLOOKUP($F3127,F:H,MATCH(H3126,F3126:AF3126,0),FALSE)</f>
        <v>24895.257731958762</v>
      </c>
      <c r="AE3127" s="153">
        <f>VLOOKUP(D3127,'Dados Base'!$B:$K,10,FALSE)*31536000/VLOOKUP($F3127,F:H,MATCH(H3126,F3126:AF3126,0),FALSE)</f>
        <v>3371.5463917525772</v>
      </c>
      <c r="AF3127" s="148">
        <v>61.06</v>
      </c>
      <c r="AG3127" s="21">
        <v>100</v>
      </c>
      <c r="AH3127" s="148">
        <v>43.8</v>
      </c>
      <c r="AI3127" s="148">
        <v>18.260000000000002</v>
      </c>
      <c r="AJ3127" s="148">
        <v>100</v>
      </c>
      <c r="AK3127" s="72">
        <f>(SUMIFS('Banco de Indicadores Mun. (2)'!I:I,'Banco de Indicadores Mun. (2)'!B:B,'Banco de Indicadores - Mun. (1)'!B3127,'Banco de Indicadores Mun. (2)'!A:A,'Banco de Indicadores - Mun. (1)'!A3127) / VLOOKUP(D3127,'Dados Base'!$B:$K,8,FALSE)) * 100</f>
        <v>2.5012213333333331</v>
      </c>
      <c r="AL3127" s="72">
        <f>(SUMIFS('Banco de Indicadores Mun. (2)'!I:I,'Banco de Indicadores Mun. (2)'!B:B,'Banco de Indicadores - Mun. (1)'!B3127,'Banco de Indicadores Mun. (2)'!A:A,'Banco de Indicadores - Mun. (1)'!A3127) / VLOOKUP(D3127,'Dados Base'!$B:$K,9,FALSE)) * 100</f>
        <v>1.1341692865779927</v>
      </c>
      <c r="AM3127" s="72">
        <f>(SUMIFS('Banco de Indicadores Mun. (2)'!J:J,'Banco de Indicadores Mun. (2)'!B:B,'Banco de Indicadores - Mun. (1)'!B3127,'Banco de Indicadores Mun. (2)'!A:A,'Banco de Indicadores - Mun. (1)'!A3127) / VLOOKUP(D3127,'Dados Base'!$B:$K,7,FALSE)) * 100</f>
        <v>3.4895133079847906</v>
      </c>
      <c r="AN3127" s="72">
        <f>(SUMIFS('Banco de Indicadores Mun. (2)'!K:K,'Banco de Indicadores Mun. (2)'!B:B,'Banco de Indicadores - Mun. (1)'!B3127,'Banco de Indicadores Mun. (2)'!A:A,'Banco de Indicadores - Mun. (1)'!A3127) / VLOOKUP(D3127,'Dados Base'!$B:$K,10,FALSE)) * 100</f>
        <v>0.18049999999999999</v>
      </c>
      <c r="AO3127" s="24">
        <v>0</v>
      </c>
      <c r="AP3127" s="25">
        <v>0</v>
      </c>
      <c r="AQ3127" s="17">
        <v>0</v>
      </c>
      <c r="AR3127" s="24">
        <v>9.8000000000000007</v>
      </c>
      <c r="AS3127" s="22">
        <v>92</v>
      </c>
      <c r="AT3127" s="22">
        <v>75.44</v>
      </c>
      <c r="AU3127" s="22">
        <v>67.730496453900713</v>
      </c>
      <c r="AV3127" s="22">
        <v>7.51</v>
      </c>
      <c r="AW3127" s="21">
        <v>0</v>
      </c>
      <c r="AX3127" s="21">
        <v>0</v>
      </c>
      <c r="AY3127" s="116">
        <v>380.38201614781326</v>
      </c>
    </row>
    <row r="3128" spans="1:51" ht="15" x14ac:dyDescent="0.25">
      <c r="A3128" s="144">
        <v>2013</v>
      </c>
      <c r="B3128" s="77" t="s">
        <v>548</v>
      </c>
      <c r="C3128" s="78">
        <v>6</v>
      </c>
      <c r="D3128" s="77">
        <v>3548708</v>
      </c>
      <c r="E3128" s="78">
        <v>35487086</v>
      </c>
      <c r="F3128" s="78" t="str">
        <f t="shared" si="135"/>
        <v>354870862013</v>
      </c>
      <c r="G3128" s="96">
        <v>0.78303738605354223</v>
      </c>
      <c r="H3128" s="80">
        <f t="shared" si="134"/>
        <v>780735</v>
      </c>
      <c r="I3128" s="91">
        <v>767831</v>
      </c>
      <c r="J3128" s="97">
        <v>12904</v>
      </c>
      <c r="K3128" s="83">
        <f>(H3128)/VLOOKUP(D3128,'Dados Base'!$B:$K,6,FALSE)</f>
        <v>1922.1404303510758</v>
      </c>
      <c r="L3128" s="88">
        <f t="shared" si="136"/>
        <v>98.347198473233561</v>
      </c>
      <c r="M3128" s="85" t="s">
        <v>702</v>
      </c>
      <c r="N3128" s="92">
        <v>0.80500000000000005</v>
      </c>
      <c r="O3128" s="91">
        <v>15</v>
      </c>
      <c r="P3128" s="91" t="s">
        <v>691</v>
      </c>
      <c r="Q3128" s="91" t="s">
        <v>691</v>
      </c>
      <c r="R3128" s="91" t="s">
        <v>691</v>
      </c>
      <c r="S3128" s="91">
        <v>1487</v>
      </c>
      <c r="T3128" s="87" t="s">
        <v>691</v>
      </c>
      <c r="U3128" s="87">
        <v>5609</v>
      </c>
      <c r="V3128" s="87">
        <v>7462</v>
      </c>
      <c r="W3128" s="85" t="s">
        <v>691</v>
      </c>
      <c r="X3128" s="146">
        <v>3.1457891495486114</v>
      </c>
      <c r="Y3128" s="21">
        <v>871.65</v>
      </c>
      <c r="Z3128" s="147">
        <v>8797</v>
      </c>
      <c r="AA3128" s="147">
        <v>33993</v>
      </c>
      <c r="AB3128" s="21">
        <v>104</v>
      </c>
      <c r="AC3128" s="21">
        <v>4</v>
      </c>
      <c r="AD3128" s="153">
        <f>VLOOKUP(D3128,'Dados Base'!$B:$K,9,FALSE)*31536000/VLOOKUP($F3128,F:H,MATCH(H3127,F3127:AF3127,0),FALSE)</f>
        <v>383.73071528751751</v>
      </c>
      <c r="AE3128" s="153">
        <f>VLOOKUP(D3128,'Dados Base'!$B:$K,10,FALSE)*31536000/VLOOKUP($F3128,F:H,MATCH(H3127,F3127:AF3127,0),FALSE)</f>
        <v>50.894810659186525</v>
      </c>
      <c r="AF3128" s="148">
        <v>98.62</v>
      </c>
      <c r="AG3128" s="21">
        <v>100</v>
      </c>
      <c r="AH3128" s="148">
        <v>87.91</v>
      </c>
      <c r="AI3128" s="148">
        <v>41.92</v>
      </c>
      <c r="AJ3128" s="148">
        <v>100</v>
      </c>
      <c r="AK3128" s="72">
        <f>(SUMIFS('Banco de Indicadores Mun. (2)'!I:I,'Banco de Indicadores Mun. (2)'!B:B,'Banco de Indicadores - Mun. (1)'!B3128,'Banco de Indicadores Mun. (2)'!A:A,'Banco de Indicadores - Mun. (1)'!A3128) / VLOOKUP(D3128,'Dados Base'!$B:$K,8,FALSE)) * 100</f>
        <v>180.68318980169971</v>
      </c>
      <c r="AL3128" s="72">
        <f>(SUMIFS('Banco de Indicadores Mun. (2)'!I:I,'Banco de Indicadores Mun. (2)'!B:B,'Banco de Indicadores - Mun. (1)'!B3128,'Banco de Indicadores Mun. (2)'!A:A,'Banco de Indicadores - Mun. (1)'!A3128) / VLOOKUP(D3128,'Dados Base'!$B:$K,9,FALSE)) * 100</f>
        <v>67.138069473684197</v>
      </c>
      <c r="AM3128" s="72">
        <f>(SUMIFS('Banco de Indicadores Mun. (2)'!J:J,'Banco de Indicadores Mun. (2)'!B:B,'Banco de Indicadores - Mun. (1)'!B3128,'Banco de Indicadores Mun. (2)'!A:A,'Banco de Indicadores - Mun. (1)'!A3128) / VLOOKUP(D3128,'Dados Base'!$B:$K,7,FALSE)) * 100</f>
        <v>265.35896475770926</v>
      </c>
      <c r="AN3128" s="72">
        <f>(SUMIFS('Banco de Indicadores Mun. (2)'!K:K,'Banco de Indicadores Mun. (2)'!B:B,'Banco de Indicadores - Mun. (1)'!B3128,'Banco de Indicadores Mun. (2)'!A:A,'Banco de Indicadores - Mun. (1)'!A3128) / VLOOKUP(D3128,'Dados Base'!$B:$K,10,FALSE)) * 100</f>
        <v>28.132388888888844</v>
      </c>
      <c r="AO3128" s="24">
        <v>0</v>
      </c>
      <c r="AP3128" s="25">
        <v>0</v>
      </c>
      <c r="AQ3128" s="17">
        <v>0</v>
      </c>
      <c r="AR3128" s="24">
        <v>7.8</v>
      </c>
      <c r="AS3128" s="22">
        <v>89</v>
      </c>
      <c r="AT3128" s="22">
        <v>23.14</v>
      </c>
      <c r="AU3128" s="22">
        <v>20.558541715354053</v>
      </c>
      <c r="AV3128" s="22">
        <v>3.26</v>
      </c>
      <c r="AW3128" s="21">
        <v>3</v>
      </c>
      <c r="AX3128" s="21">
        <v>4</v>
      </c>
      <c r="AY3128" s="116">
        <v>177.83737610512637</v>
      </c>
    </row>
    <row r="3129" spans="1:51" ht="15" x14ac:dyDescent="0.25">
      <c r="A3129" s="144">
        <v>2013</v>
      </c>
      <c r="B3129" s="77" t="s">
        <v>549</v>
      </c>
      <c r="C3129" s="78">
        <v>6</v>
      </c>
      <c r="D3129" s="77">
        <v>3548807</v>
      </c>
      <c r="E3129" s="78">
        <v>35488076</v>
      </c>
      <c r="F3129" s="78" t="str">
        <f t="shared" si="135"/>
        <v>354880762013</v>
      </c>
      <c r="G3129" s="96">
        <v>0.48954927549296201</v>
      </c>
      <c r="H3129" s="80">
        <f t="shared" si="134"/>
        <v>150035</v>
      </c>
      <c r="I3129" s="91">
        <v>150035</v>
      </c>
      <c r="J3129" s="97">
        <v>0</v>
      </c>
      <c r="K3129" s="83">
        <f>(H3129)/VLOOKUP(D3129,'Dados Base'!$B:$K,6,FALSE)</f>
        <v>9767.9036458333339</v>
      </c>
      <c r="L3129" s="88">
        <f t="shared" si="136"/>
        <v>100</v>
      </c>
      <c r="M3129" s="85" t="s">
        <v>702</v>
      </c>
      <c r="N3129" s="92">
        <v>0.86199999999999999</v>
      </c>
      <c r="O3129" s="91">
        <v>4</v>
      </c>
      <c r="P3129" s="91" t="s">
        <v>691</v>
      </c>
      <c r="Q3129" s="91" t="s">
        <v>691</v>
      </c>
      <c r="R3129" s="91" t="s">
        <v>691</v>
      </c>
      <c r="S3129" s="91">
        <v>614</v>
      </c>
      <c r="T3129" s="87" t="s">
        <v>691</v>
      </c>
      <c r="U3129" s="87">
        <v>1993</v>
      </c>
      <c r="V3129" s="87">
        <v>2861</v>
      </c>
      <c r="W3129" s="85" t="s">
        <v>691</v>
      </c>
      <c r="X3129" s="146">
        <v>0.52269137731481485</v>
      </c>
      <c r="Y3129" s="21">
        <v>140.72999999999999</v>
      </c>
      <c r="Z3129" s="147">
        <v>7600</v>
      </c>
      <c r="AA3129" s="147">
        <v>844</v>
      </c>
      <c r="AB3129" s="21">
        <v>51</v>
      </c>
      <c r="AC3129" s="21">
        <v>1</v>
      </c>
      <c r="AD3129" s="153">
        <f>VLOOKUP(D3129,'Dados Base'!$B:$K,9,FALSE)*31536000/VLOOKUP($F3129,F:H,MATCH(H3128,F3128:AF3128,0),FALSE)</f>
        <v>48.34391975205785</v>
      </c>
      <c r="AE3129" s="153">
        <f>VLOOKUP(D3129,'Dados Base'!$B:$K,10,FALSE)*31536000/VLOOKUP($F3129,F:H,MATCH(H3128,F3128:AF3128,0),FALSE)</f>
        <v>8.4076382177491897</v>
      </c>
      <c r="AF3129" s="148">
        <v>100</v>
      </c>
      <c r="AG3129" s="21">
        <v>100</v>
      </c>
      <c r="AH3129" s="148">
        <v>100</v>
      </c>
      <c r="AI3129" s="148">
        <v>19.899999999999999</v>
      </c>
      <c r="AJ3129" s="148">
        <v>100</v>
      </c>
      <c r="AK3129" s="72">
        <f>(SUMIFS('Banco de Indicadores Mun. (2)'!I:I,'Banco de Indicadores Mun. (2)'!B:B,'Banco de Indicadores - Mun. (1)'!B3129,'Banco de Indicadores Mun. (2)'!A:A,'Banco de Indicadores - Mun. (1)'!A3129) / VLOOKUP(D3129,'Dados Base'!$B:$K,8,FALSE)) * 100</f>
        <v>24.968111111111117</v>
      </c>
      <c r="AL3129" s="72">
        <f>(SUMIFS('Banco de Indicadores Mun. (2)'!I:I,'Banco de Indicadores Mun. (2)'!B:B,'Banco de Indicadores - Mun. (1)'!B3129,'Banco de Indicadores Mun. (2)'!A:A,'Banco de Indicadores - Mun. (1)'!A3129) / VLOOKUP(D3129,'Dados Base'!$B:$K,9,FALSE)) * 100</f>
        <v>9.7701304347826081</v>
      </c>
      <c r="AM3129" s="72">
        <f>(SUMIFS('Banco de Indicadores Mun. (2)'!J:J,'Banco de Indicadores Mun. (2)'!B:B,'Banco de Indicadores - Mun. (1)'!B3129,'Banco de Indicadores Mun. (2)'!A:A,'Banco de Indicadores - Mun. (1)'!A3129) / VLOOKUP(D3129,'Dados Base'!$B:$K,7,FALSE)) * 100</f>
        <v>0</v>
      </c>
      <c r="AN3129" s="72">
        <f>(SUMIFS('Banco de Indicadores Mun. (2)'!K:K,'Banco de Indicadores Mun. (2)'!B:B,'Banco de Indicadores - Mun. (1)'!B3129,'Banco de Indicadores Mun. (2)'!A:A,'Banco de Indicadores - Mun. (1)'!A3129) / VLOOKUP(D3129,'Dados Base'!$B:$K,10,FALSE)) * 100</f>
        <v>56.17825000000002</v>
      </c>
      <c r="AO3129" s="24">
        <v>0</v>
      </c>
      <c r="AP3129" s="25">
        <v>0</v>
      </c>
      <c r="AQ3129" s="17">
        <v>0</v>
      </c>
      <c r="AR3129" s="24">
        <v>7.8</v>
      </c>
      <c r="AS3129" s="22">
        <v>100</v>
      </c>
      <c r="AT3129" s="22">
        <v>100</v>
      </c>
      <c r="AU3129" s="22">
        <v>90.004737091425866</v>
      </c>
      <c r="AV3129" s="22">
        <v>10</v>
      </c>
      <c r="AW3129" s="21">
        <v>10</v>
      </c>
      <c r="AX3129" s="21">
        <v>1</v>
      </c>
      <c r="AY3129" s="116">
        <v>1.7628872561049773</v>
      </c>
    </row>
    <row r="3130" spans="1:51" ht="15" x14ac:dyDescent="0.25">
      <c r="A3130" s="144">
        <v>2013</v>
      </c>
      <c r="B3130" s="77" t="s">
        <v>550</v>
      </c>
      <c r="C3130" s="78">
        <v>13</v>
      </c>
      <c r="D3130" s="77">
        <v>3548906</v>
      </c>
      <c r="E3130" s="78">
        <v>354890613</v>
      </c>
      <c r="F3130" s="78" t="str">
        <f t="shared" si="135"/>
        <v>3548906132013</v>
      </c>
      <c r="G3130" s="96">
        <v>1.2655776372739957</v>
      </c>
      <c r="H3130" s="80">
        <f t="shared" si="134"/>
        <v>228556</v>
      </c>
      <c r="I3130" s="91">
        <v>219402</v>
      </c>
      <c r="J3130" s="97">
        <v>9154</v>
      </c>
      <c r="K3130" s="83">
        <f>(H3130)/VLOOKUP(D3130,'Dados Base'!$B:$K,6,FALSE)</f>
        <v>200.32605265925744</v>
      </c>
      <c r="L3130" s="88">
        <f t="shared" si="136"/>
        <v>95.994854652689057</v>
      </c>
      <c r="M3130" s="85" t="s">
        <v>702</v>
      </c>
      <c r="N3130" s="92">
        <v>0.80500000000000005</v>
      </c>
      <c r="O3130" s="91">
        <v>364</v>
      </c>
      <c r="P3130" s="91" t="s">
        <v>691</v>
      </c>
      <c r="Q3130" s="91" t="s">
        <v>691</v>
      </c>
      <c r="R3130" s="91" t="s">
        <v>691</v>
      </c>
      <c r="S3130" s="91">
        <v>753</v>
      </c>
      <c r="T3130" s="87" t="s">
        <v>691</v>
      </c>
      <c r="U3130" s="87">
        <v>2932</v>
      </c>
      <c r="V3130" s="87">
        <v>2693</v>
      </c>
      <c r="W3130" s="85" t="s">
        <v>691</v>
      </c>
      <c r="X3130" s="146">
        <v>0.79624254629629632</v>
      </c>
      <c r="Y3130" s="21">
        <v>204.29</v>
      </c>
      <c r="Z3130" s="147">
        <v>6355</v>
      </c>
      <c r="AA3130" s="147">
        <v>5902</v>
      </c>
      <c r="AB3130" s="21">
        <v>20</v>
      </c>
      <c r="AC3130" s="21">
        <v>2</v>
      </c>
      <c r="AD3130" s="153">
        <f>VLOOKUP(D3130,'Dados Base'!$B:$K,9,FALSE)*31536000/VLOOKUP($F3130,F:H,MATCH(H3129,F3129:AF3129,0),FALSE)</f>
        <v>1796.4906631197605</v>
      </c>
      <c r="AE3130" s="153">
        <f>VLOOKUP(D3130,'Dados Base'!$B:$K,10,FALSE)*31536000/VLOOKUP($F3130,F:H,MATCH(H3129,F3129:AF3129,0),FALSE)</f>
        <v>204.20938413342896</v>
      </c>
      <c r="AF3130" s="148">
        <v>100</v>
      </c>
      <c r="AG3130" s="21">
        <v>100</v>
      </c>
      <c r="AH3130" s="148">
        <v>100</v>
      </c>
      <c r="AI3130" s="148">
        <v>44.76</v>
      </c>
      <c r="AJ3130" s="148">
        <v>100</v>
      </c>
      <c r="AK3130" s="72">
        <f>(SUMIFS('Banco de Indicadores Mun. (2)'!I:I,'Banco de Indicadores Mun. (2)'!B:B,'Banco de Indicadores - Mun. (1)'!B3130,'Banco de Indicadores Mun. (2)'!A:A,'Banco de Indicadores - Mun. (1)'!A3130) / VLOOKUP(D3130,'Dados Base'!$B:$K,8,FALSE)) * 100</f>
        <v>9.5346110056925966</v>
      </c>
      <c r="AL3130" s="72">
        <f>(SUMIFS('Banco de Indicadores Mun. (2)'!I:I,'Banco de Indicadores Mun. (2)'!B:B,'Banco de Indicadores - Mun. (1)'!B3130,'Banco de Indicadores Mun. (2)'!A:A,'Banco de Indicadores - Mun. (1)'!A3130) / VLOOKUP(D3130,'Dados Base'!$B:$K,9,FALSE)) * 100</f>
        <v>3.8592473118279553</v>
      </c>
      <c r="AM3130" s="72">
        <f>(SUMIFS('Banco de Indicadores Mun. (2)'!J:J,'Banco de Indicadores Mun. (2)'!B:B,'Banco de Indicadores - Mun. (1)'!B3130,'Banco de Indicadores Mun. (2)'!A:A,'Banco de Indicadores - Mun. (1)'!A3130) / VLOOKUP(D3130,'Dados Base'!$B:$K,7,FALSE)) * 100</f>
        <v>5.0578786279683356</v>
      </c>
      <c r="AN3130" s="72">
        <f>(SUMIFS('Banco de Indicadores Mun. (2)'!K:K,'Banco de Indicadores Mun. (2)'!B:B,'Banco de Indicadores - Mun. (1)'!B3130,'Banco de Indicadores Mun. (2)'!A:A,'Banco de Indicadores - Mun. (1)'!A3130) / VLOOKUP(D3130,'Dados Base'!$B:$K,10,FALSE)) * 100</f>
        <v>20.998675675675671</v>
      </c>
      <c r="AO3130" s="24">
        <v>1</v>
      </c>
      <c r="AP3130" s="25">
        <v>0</v>
      </c>
      <c r="AQ3130" s="17">
        <v>5</v>
      </c>
      <c r="AR3130" s="24">
        <v>9.3000000000000007</v>
      </c>
      <c r="AS3130" s="22">
        <v>100</v>
      </c>
      <c r="AT3130" s="22">
        <v>85.000000000000014</v>
      </c>
      <c r="AU3130" s="22">
        <v>51.847923635473606</v>
      </c>
      <c r="AV3130" s="22">
        <v>6.65</v>
      </c>
      <c r="AW3130" s="21">
        <v>1</v>
      </c>
      <c r="AX3130" s="21">
        <v>2</v>
      </c>
      <c r="AY3130" s="116">
        <v>81.525838991558913</v>
      </c>
    </row>
    <row r="3131" spans="1:51" ht="15" x14ac:dyDescent="0.25">
      <c r="A3131" s="144">
        <v>2013</v>
      </c>
      <c r="B3131" s="77" t="s">
        <v>551</v>
      </c>
      <c r="C3131" s="78">
        <v>18</v>
      </c>
      <c r="D3131" s="77">
        <v>3549003</v>
      </c>
      <c r="E3131" s="78">
        <v>354900318</v>
      </c>
      <c r="F3131" s="78" t="str">
        <f t="shared" si="135"/>
        <v>3549003182013</v>
      </c>
      <c r="G3131" s="96">
        <v>-0.37629079445133939</v>
      </c>
      <c r="H3131" s="80">
        <f t="shared" si="134"/>
        <v>2759</v>
      </c>
      <c r="I3131" s="91">
        <v>2182</v>
      </c>
      <c r="J3131" s="97">
        <v>577</v>
      </c>
      <c r="K3131" s="83">
        <f>(H3131)/VLOOKUP(D3131,'Dados Base'!$B:$K,6,FALSE)</f>
        <v>36.630377057886356</v>
      </c>
      <c r="L3131" s="88">
        <f t="shared" si="136"/>
        <v>79.086625588981519</v>
      </c>
      <c r="M3131" s="85" t="s">
        <v>702</v>
      </c>
      <c r="N3131" s="92">
        <v>0.72299999999999998</v>
      </c>
      <c r="O3131" s="91">
        <v>11</v>
      </c>
      <c r="P3131" s="91" t="s">
        <v>691</v>
      </c>
      <c r="Q3131" s="91" t="s">
        <v>691</v>
      </c>
      <c r="R3131" s="91" t="s">
        <v>691</v>
      </c>
      <c r="S3131" s="91">
        <v>3</v>
      </c>
      <c r="T3131" s="87" t="s">
        <v>691</v>
      </c>
      <c r="U3131" s="87">
        <v>16</v>
      </c>
      <c r="V3131" s="87">
        <v>9</v>
      </c>
      <c r="W3131" s="85" t="s">
        <v>691</v>
      </c>
      <c r="X3131" s="146">
        <v>5.8075513020833342E-3</v>
      </c>
      <c r="Y3131" s="21">
        <v>1.56</v>
      </c>
      <c r="Z3131" s="147">
        <v>108</v>
      </c>
      <c r="AA3131" s="147">
        <v>12</v>
      </c>
      <c r="AB3131" s="21">
        <v>0</v>
      </c>
      <c r="AC3131" s="21">
        <v>0</v>
      </c>
      <c r="AD3131" s="153">
        <f>VLOOKUP(D3131,'Dados Base'!$B:$K,9,FALSE)*31536000/VLOOKUP($F3131,F:H,MATCH(H3130,F3130:AF3130,0),FALSE)</f>
        <v>6400.9278724175429</v>
      </c>
      <c r="AE3131" s="153">
        <f>VLOOKUP(D3131,'Dados Base'!$B:$K,10,FALSE)*31536000/VLOOKUP($F3131,F:H,MATCH(H3130,F3130:AF3130,0),FALSE)</f>
        <v>571.51141718013753</v>
      </c>
      <c r="AF3131" s="148">
        <v>80.83</v>
      </c>
      <c r="AG3131" s="21" t="s">
        <v>692</v>
      </c>
      <c r="AH3131" s="148">
        <v>78.209999999999994</v>
      </c>
      <c r="AI3131" s="148">
        <v>15.02</v>
      </c>
      <c r="AJ3131" s="148">
        <v>100</v>
      </c>
      <c r="AK3131" s="72">
        <f>(SUMIFS('Banco de Indicadores Mun. (2)'!I:I,'Banco de Indicadores Mun. (2)'!B:B,'Banco de Indicadores - Mun. (1)'!B3131,'Banco de Indicadores Mun. (2)'!A:A,'Banco de Indicadores - Mun. (1)'!A3131) / VLOOKUP(D3131,'Dados Base'!$B:$K,8,FALSE)) * 100</f>
        <v>10.34016666666667</v>
      </c>
      <c r="AL3131" s="72">
        <f>(SUMIFS('Banco de Indicadores Mun. (2)'!I:I,'Banco de Indicadores Mun. (2)'!B:B,'Banco de Indicadores - Mun. (1)'!B3131,'Banco de Indicadores Mun. (2)'!A:A,'Banco de Indicadores - Mun. (1)'!A3131) / VLOOKUP(D3131,'Dados Base'!$B:$K,9,FALSE)) * 100</f>
        <v>3.3236250000000007</v>
      </c>
      <c r="AM3131" s="72">
        <f>(SUMIFS('Banco de Indicadores Mun. (2)'!J:J,'Banco de Indicadores Mun. (2)'!B:B,'Banco de Indicadores - Mun. (1)'!B3131,'Banco de Indicadores Mun. (2)'!A:A,'Banco de Indicadores - Mun. (1)'!A3131) / VLOOKUP(D3131,'Dados Base'!$B:$K,7,FALSE)) * 100</f>
        <v>8.3443846153846177</v>
      </c>
      <c r="AN3131" s="72">
        <f>(SUMIFS('Banco de Indicadores Mun. (2)'!K:K,'Banco de Indicadores Mun. (2)'!B:B,'Banco de Indicadores - Mun. (1)'!B3131,'Banco de Indicadores Mun. (2)'!A:A,'Banco de Indicadores - Mun. (1)'!A3131) / VLOOKUP(D3131,'Dados Base'!$B:$K,10,FALSE)) * 100</f>
        <v>15.529200000000005</v>
      </c>
      <c r="AO3131" s="24">
        <v>0</v>
      </c>
      <c r="AP3131" s="25">
        <v>0</v>
      </c>
      <c r="AQ3131" s="17">
        <v>0</v>
      </c>
      <c r="AR3131" s="24">
        <v>9.5</v>
      </c>
      <c r="AS3131" s="22">
        <v>100</v>
      </c>
      <c r="AT3131" s="22">
        <v>100</v>
      </c>
      <c r="AU3131" s="22">
        <v>90</v>
      </c>
      <c r="AV3131" s="22">
        <v>9.5</v>
      </c>
      <c r="AW3131" s="21">
        <v>0</v>
      </c>
      <c r="AX3131" s="21">
        <v>0</v>
      </c>
      <c r="AY3131" s="116">
        <v>1.808384080737991</v>
      </c>
    </row>
    <row r="3132" spans="1:51" ht="15" x14ac:dyDescent="0.25">
      <c r="A3132" s="144">
        <v>2013</v>
      </c>
      <c r="B3132" s="77" t="s">
        <v>552</v>
      </c>
      <c r="C3132" s="78">
        <v>9</v>
      </c>
      <c r="D3132" s="77">
        <v>3549102</v>
      </c>
      <c r="E3132" s="78">
        <v>35491029</v>
      </c>
      <c r="F3132" s="78" t="str">
        <f t="shared" si="135"/>
        <v>354910292013</v>
      </c>
      <c r="G3132" s="96">
        <v>0.663968345615773</v>
      </c>
      <c r="H3132" s="80">
        <f t="shared" si="134"/>
        <v>84844</v>
      </c>
      <c r="I3132" s="91">
        <v>81920</v>
      </c>
      <c r="J3132" s="97">
        <v>2924</v>
      </c>
      <c r="K3132" s="83">
        <f>(H3132)/VLOOKUP(D3132,'Dados Base'!$B:$K,6,FALSE)</f>
        <v>164.37857212050761</v>
      </c>
      <c r="L3132" s="88">
        <f t="shared" si="136"/>
        <v>96.553674979963219</v>
      </c>
      <c r="M3132" s="85" t="s">
        <v>702</v>
      </c>
      <c r="N3132" s="92">
        <v>0.79700000000000004</v>
      </c>
      <c r="O3132" s="91">
        <v>327</v>
      </c>
      <c r="P3132" s="91" t="s">
        <v>691</v>
      </c>
      <c r="Q3132" s="91" t="s">
        <v>691</v>
      </c>
      <c r="R3132" s="91" t="s">
        <v>691</v>
      </c>
      <c r="S3132" s="91">
        <v>252</v>
      </c>
      <c r="T3132" s="87" t="s">
        <v>691</v>
      </c>
      <c r="U3132" s="87">
        <v>1146</v>
      </c>
      <c r="V3132" s="87">
        <v>975</v>
      </c>
      <c r="W3132" s="85" t="s">
        <v>691</v>
      </c>
      <c r="X3132" s="146">
        <v>0.25826356481481483</v>
      </c>
      <c r="Y3132" s="21">
        <v>67.52</v>
      </c>
      <c r="Z3132" s="147">
        <v>3452</v>
      </c>
      <c r="AA3132" s="147">
        <v>1106</v>
      </c>
      <c r="AB3132" s="21">
        <v>13</v>
      </c>
      <c r="AC3132" s="21">
        <v>2</v>
      </c>
      <c r="AD3132" s="153">
        <f>VLOOKUP(D3132,'Dados Base'!$B:$K,9,FALSE)*31536000/VLOOKUP($F3132,F:H,MATCH(H3131,F3131:AF3131,0),FALSE)</f>
        <v>2590.7067087831783</v>
      </c>
      <c r="AE3132" s="153">
        <f>VLOOKUP(D3132,'Dados Base'!$B:$K,10,FALSE)*31536000/VLOOKUP($F3132,F:H,MATCH(H3131,F3131:AF3131,0),FALSE)</f>
        <v>308.50596388666264</v>
      </c>
      <c r="AF3132" s="148">
        <v>100</v>
      </c>
      <c r="AG3132" s="21">
        <v>96.01</v>
      </c>
      <c r="AH3132" s="148">
        <v>96.66</v>
      </c>
      <c r="AI3132" s="148">
        <v>22.01</v>
      </c>
      <c r="AJ3132" s="148">
        <v>100</v>
      </c>
      <c r="AK3132" s="72">
        <f>(SUMIFS('Banco de Indicadores Mun. (2)'!I:I,'Banco de Indicadores Mun. (2)'!B:B,'Banco de Indicadores - Mun. (1)'!B3132,'Banco de Indicadores Mun. (2)'!A:A,'Banco de Indicadores - Mun. (1)'!A3132) / VLOOKUP(D3132,'Dados Base'!$B:$K,8,FALSE)) * 100</f>
        <v>36.225130952380944</v>
      </c>
      <c r="AL3132" s="72">
        <f>(SUMIFS('Banco de Indicadores Mun. (2)'!I:I,'Banco de Indicadores Mun. (2)'!B:B,'Banco de Indicadores - Mun. (1)'!B3132,'Banco de Indicadores Mun. (2)'!A:A,'Banco de Indicadores - Mun. (1)'!A3132) / VLOOKUP(D3132,'Dados Base'!$B:$K,9,FALSE)) * 100</f>
        <v>13.097177905308463</v>
      </c>
      <c r="AM3132" s="72">
        <f>(SUMIFS('Banco de Indicadores Mun. (2)'!J:J,'Banco de Indicadores Mun. (2)'!B:B,'Banco de Indicadores - Mun. (1)'!B3132,'Banco de Indicadores Mun. (2)'!A:A,'Banco de Indicadores - Mun. (1)'!A3132) / VLOOKUP(D3132,'Dados Base'!$B:$K,7,FALSE)) * 100</f>
        <v>53.178213017751474</v>
      </c>
      <c r="AN3132" s="72">
        <f>(SUMIFS('Banco de Indicadores Mun. (2)'!K:K,'Banco de Indicadores Mun. (2)'!B:B,'Banco de Indicadores - Mun. (1)'!B3132,'Banco de Indicadores Mun. (2)'!A:A,'Banco de Indicadores - Mun. (1)'!A3132) / VLOOKUP(D3132,'Dados Base'!$B:$K,10,FALSE)) * 100</f>
        <v>1.7062048192771087</v>
      </c>
      <c r="AO3132" s="24">
        <v>0</v>
      </c>
      <c r="AP3132" s="25">
        <v>0</v>
      </c>
      <c r="AQ3132" s="17">
        <v>0</v>
      </c>
      <c r="AR3132" s="24">
        <v>7.2</v>
      </c>
      <c r="AS3132" s="22">
        <v>100</v>
      </c>
      <c r="AT3132" s="22">
        <v>100</v>
      </c>
      <c r="AU3132" s="22">
        <v>75.734971478718734</v>
      </c>
      <c r="AV3132" s="22">
        <v>8.42</v>
      </c>
      <c r="AW3132" s="21">
        <v>0</v>
      </c>
      <c r="AX3132" s="21">
        <v>2</v>
      </c>
      <c r="AY3132" s="116">
        <v>2.938074392454828</v>
      </c>
    </row>
    <row r="3133" spans="1:51" ht="15" x14ac:dyDescent="0.25">
      <c r="A3133" s="144">
        <v>2013</v>
      </c>
      <c r="B3133" s="77" t="s">
        <v>553</v>
      </c>
      <c r="C3133" s="78">
        <v>18</v>
      </c>
      <c r="D3133" s="77">
        <v>3549201</v>
      </c>
      <c r="E3133" s="78">
        <v>354920118</v>
      </c>
      <c r="F3133" s="78" t="str">
        <f t="shared" si="135"/>
        <v>3549201182013</v>
      </c>
      <c r="G3133" s="96">
        <v>-0.43858187520837699</v>
      </c>
      <c r="H3133" s="80">
        <f t="shared" si="134"/>
        <v>2537</v>
      </c>
      <c r="I3133" s="91">
        <v>1944</v>
      </c>
      <c r="J3133" s="97">
        <v>593</v>
      </c>
      <c r="K3133" s="83">
        <f>(H3133)/VLOOKUP(D3133,'Dados Base'!$B:$K,6,FALSE)</f>
        <v>19.586196247973444</v>
      </c>
      <c r="L3133" s="88">
        <f t="shared" si="136"/>
        <v>76.625936145053203</v>
      </c>
      <c r="M3133" s="85" t="s">
        <v>702</v>
      </c>
      <c r="N3133" s="92">
        <v>0.72</v>
      </c>
      <c r="O3133" s="91">
        <v>32</v>
      </c>
      <c r="P3133" s="91" t="s">
        <v>691</v>
      </c>
      <c r="Q3133" s="91" t="s">
        <v>691</v>
      </c>
      <c r="R3133" s="91" t="s">
        <v>691</v>
      </c>
      <c r="S3133" s="91">
        <v>1</v>
      </c>
      <c r="T3133" s="87" t="s">
        <v>691</v>
      </c>
      <c r="U3133" s="87">
        <v>14</v>
      </c>
      <c r="V3133" s="87">
        <v>7</v>
      </c>
      <c r="W3133" s="85" t="s">
        <v>691</v>
      </c>
      <c r="X3133" s="146">
        <v>5.8489742187499997E-3</v>
      </c>
      <c r="Y3133" s="21">
        <v>1.4</v>
      </c>
      <c r="Z3133" s="147">
        <v>84</v>
      </c>
      <c r="AA3133" s="147">
        <v>24</v>
      </c>
      <c r="AB3133" s="21">
        <v>0</v>
      </c>
      <c r="AC3133" s="21">
        <v>0</v>
      </c>
      <c r="AD3133" s="153">
        <f>VLOOKUP(D3133,'Dados Base'!$B:$K,9,FALSE)*31536000/VLOOKUP($F3133,F:H,MATCH(H3132,F3132:AF3132,0),FALSE)</f>
        <v>11933.212455656287</v>
      </c>
      <c r="AE3133" s="153">
        <f>VLOOKUP(D3133,'Dados Base'!$B:$K,10,FALSE)*31536000/VLOOKUP($F3133,F:H,MATCH(H3132,F3132:AF3132,0),FALSE)</f>
        <v>870.13007489160407</v>
      </c>
      <c r="AF3133" s="148">
        <v>88.53</v>
      </c>
      <c r="AG3133" s="21" t="s">
        <v>692</v>
      </c>
      <c r="AH3133" s="148">
        <v>78.66</v>
      </c>
      <c r="AI3133" s="148">
        <v>11.58</v>
      </c>
      <c r="AJ3133" s="148">
        <v>100</v>
      </c>
      <c r="AK3133" s="72">
        <f>(SUMIFS('Banco de Indicadores Mun. (2)'!I:I,'Banco de Indicadores Mun. (2)'!B:B,'Banco de Indicadores - Mun. (1)'!B3133,'Banco de Indicadores Mun. (2)'!A:A,'Banco de Indicadores - Mun. (1)'!A3133) / VLOOKUP(D3133,'Dados Base'!$B:$K,8,FALSE)) * 100</f>
        <v>3.9283333333333337</v>
      </c>
      <c r="AL3133" s="72">
        <f>(SUMIFS('Banco de Indicadores Mun. (2)'!I:I,'Banco de Indicadores Mun. (2)'!B:B,'Banco de Indicadores - Mun. (1)'!B3133,'Banco de Indicadores Mun. (2)'!A:A,'Banco de Indicadores - Mun. (1)'!A3133) / VLOOKUP(D3133,'Dados Base'!$B:$K,9,FALSE)) * 100</f>
        <v>1.2276041666666668</v>
      </c>
      <c r="AM3133" s="72">
        <f>(SUMIFS('Banco de Indicadores Mun. (2)'!J:J,'Banco de Indicadores Mun. (2)'!B:B,'Banco de Indicadores - Mun. (1)'!B3133,'Banco de Indicadores Mun. (2)'!A:A,'Banco de Indicadores - Mun. (1)'!A3133) / VLOOKUP(D3133,'Dados Base'!$B:$K,7,FALSE)) * 100</f>
        <v>0.72765217391304338</v>
      </c>
      <c r="AN3133" s="72">
        <f>(SUMIFS('Banco de Indicadores Mun. (2)'!K:K,'Banco de Indicadores Mun. (2)'!B:B,'Banco de Indicadores - Mun. (1)'!B3133,'Banco de Indicadores Mun. (2)'!A:A,'Banco de Indicadores - Mun. (1)'!A3133) / VLOOKUP(D3133,'Dados Base'!$B:$K,10,FALSE)) * 100</f>
        <v>14.444857142857146</v>
      </c>
      <c r="AO3133" s="24">
        <v>0</v>
      </c>
      <c r="AP3133" s="25">
        <v>0</v>
      </c>
      <c r="AQ3133" s="17">
        <v>0</v>
      </c>
      <c r="AR3133" s="24">
        <v>9.5</v>
      </c>
      <c r="AS3133" s="22">
        <v>97</v>
      </c>
      <c r="AT3133" s="22">
        <v>97.000000000000014</v>
      </c>
      <c r="AU3133" s="22">
        <v>77.777777777777786</v>
      </c>
      <c r="AV3133" s="22">
        <v>8</v>
      </c>
      <c r="AW3133" s="21">
        <v>0</v>
      </c>
      <c r="AX3133" s="21">
        <v>0</v>
      </c>
      <c r="AY3133" s="116">
        <v>43.546643869374805</v>
      </c>
    </row>
    <row r="3134" spans="1:51" ht="15" x14ac:dyDescent="0.25">
      <c r="A3134" s="144">
        <v>2013</v>
      </c>
      <c r="B3134" s="77" t="s">
        <v>554</v>
      </c>
      <c r="C3134" s="78">
        <v>18</v>
      </c>
      <c r="D3134" s="77">
        <v>3549250</v>
      </c>
      <c r="E3134" s="78">
        <v>354925018</v>
      </c>
      <c r="F3134" s="78" t="str">
        <f t="shared" si="135"/>
        <v>3549250182013</v>
      </c>
      <c r="G3134" s="96">
        <v>0.53687141805727201</v>
      </c>
      <c r="H3134" s="80">
        <f t="shared" si="134"/>
        <v>1803</v>
      </c>
      <c r="I3134" s="91">
        <v>1520</v>
      </c>
      <c r="J3134" s="97">
        <v>283</v>
      </c>
      <c r="K3134" s="83">
        <f>(H3134)/VLOOKUP(D3134,'Dados Base'!$B:$K,6,FALSE)</f>
        <v>10.1343375864201</v>
      </c>
      <c r="L3134" s="88">
        <f t="shared" si="136"/>
        <v>84.303937881308926</v>
      </c>
      <c r="M3134" s="85" t="s">
        <v>702</v>
      </c>
      <c r="N3134" s="92">
        <v>0.748</v>
      </c>
      <c r="O3134" s="91">
        <v>22</v>
      </c>
      <c r="P3134" s="91" t="s">
        <v>691</v>
      </c>
      <c r="Q3134" s="91" t="s">
        <v>691</v>
      </c>
      <c r="R3134" s="91" t="s">
        <v>691</v>
      </c>
      <c r="S3134" s="91" t="s">
        <v>693</v>
      </c>
      <c r="T3134" s="87" t="s">
        <v>691</v>
      </c>
      <c r="U3134" s="87">
        <v>15</v>
      </c>
      <c r="V3134" s="87">
        <v>20</v>
      </c>
      <c r="W3134" s="85" t="s">
        <v>691</v>
      </c>
      <c r="X3134" s="146">
        <v>3.6557703124999999E-3</v>
      </c>
      <c r="Y3134" s="21">
        <v>1.06</v>
      </c>
      <c r="Z3134" s="147">
        <v>66</v>
      </c>
      <c r="AA3134" s="147">
        <v>16</v>
      </c>
      <c r="AB3134" s="21">
        <v>0</v>
      </c>
      <c r="AC3134" s="21">
        <v>0</v>
      </c>
      <c r="AD3134" s="153">
        <f>VLOOKUP(D3134,'Dados Base'!$B:$K,9,FALSE)*31536000/VLOOKUP($F3134,F:H,MATCH(H3133,F3133:AF3133,0),FALSE)</f>
        <v>23612.645590682198</v>
      </c>
      <c r="AE3134" s="153">
        <f>VLOOKUP(D3134,'Dados Base'!$B:$K,10,FALSE)*31536000/VLOOKUP($F3134,F:H,MATCH(H3133,F3133:AF3133,0),FALSE)</f>
        <v>1923.9933444259566</v>
      </c>
      <c r="AF3134" s="148">
        <v>77.86</v>
      </c>
      <c r="AG3134" s="21" t="s">
        <v>692</v>
      </c>
      <c r="AH3134" s="148">
        <v>77.86</v>
      </c>
      <c r="AI3134" s="148">
        <v>65.3</v>
      </c>
      <c r="AJ3134" s="148">
        <v>95.46</v>
      </c>
      <c r="AK3134" s="72">
        <f>(SUMIFS('Banco de Indicadores Mun. (2)'!I:I,'Banco de Indicadores Mun. (2)'!B:B,'Banco de Indicadores - Mun. (1)'!B3134,'Banco de Indicadores Mun. (2)'!A:A,'Banco de Indicadores - Mun. (1)'!A3134) / VLOOKUP(D3134,'Dados Base'!$B:$K,8,FALSE)) * 100</f>
        <v>3.3688809523809522</v>
      </c>
      <c r="AL3134" s="72">
        <f>(SUMIFS('Banco de Indicadores Mun. (2)'!I:I,'Banco de Indicadores Mun. (2)'!B:B,'Banco de Indicadores - Mun. (1)'!B3134,'Banco de Indicadores Mun. (2)'!A:A,'Banco de Indicadores - Mun. (1)'!A3134) / VLOOKUP(D3134,'Dados Base'!$B:$K,9,FALSE)) * 100</f>
        <v>1.0480962962962963</v>
      </c>
      <c r="AM3134" s="72">
        <f>(SUMIFS('Banco de Indicadores Mun. (2)'!J:J,'Banco de Indicadores Mun. (2)'!B:B,'Banco de Indicadores - Mun. (1)'!B3134,'Banco de Indicadores Mun. (2)'!A:A,'Banco de Indicadores - Mun. (1)'!A3134) / VLOOKUP(D3134,'Dados Base'!$B:$K,7,FALSE)) * 100</f>
        <v>4.5549677419354841</v>
      </c>
      <c r="AN3134" s="72">
        <f>(SUMIFS('Banco de Indicadores Mun. (2)'!K:K,'Banco de Indicadores Mun. (2)'!B:B,'Banco de Indicadores - Mun. (1)'!B3134,'Banco de Indicadores Mun. (2)'!A:A,'Banco de Indicadores - Mun. (1)'!A3134) / VLOOKUP(D3134,'Dados Base'!$B:$K,10,FALSE)) * 100</f>
        <v>2.6272727272727277E-2</v>
      </c>
      <c r="AO3134" s="24">
        <v>0</v>
      </c>
      <c r="AP3134" s="25">
        <v>0</v>
      </c>
      <c r="AQ3134" s="17">
        <v>0</v>
      </c>
      <c r="AR3134" s="24">
        <v>9</v>
      </c>
      <c r="AS3134" s="22">
        <v>100</v>
      </c>
      <c r="AT3134" s="22">
        <v>100</v>
      </c>
      <c r="AU3134" s="22">
        <v>80.487804878048792</v>
      </c>
      <c r="AV3134" s="22">
        <v>9.5</v>
      </c>
      <c r="AW3134" s="21">
        <v>0</v>
      </c>
      <c r="AX3134" s="21">
        <v>0</v>
      </c>
      <c r="AY3134" s="116">
        <v>0</v>
      </c>
    </row>
    <row r="3135" spans="1:51" ht="15" x14ac:dyDescent="0.25">
      <c r="A3135" s="144">
        <v>2013</v>
      </c>
      <c r="B3135" s="77" t="s">
        <v>555</v>
      </c>
      <c r="C3135" s="78">
        <v>20</v>
      </c>
      <c r="D3135" s="77">
        <v>3549300</v>
      </c>
      <c r="E3135" s="78">
        <v>354930020</v>
      </c>
      <c r="F3135" s="78" t="str">
        <f t="shared" si="135"/>
        <v>3549300202013</v>
      </c>
      <c r="G3135" s="96">
        <v>-0.49038602190498715</v>
      </c>
      <c r="H3135" s="80">
        <f t="shared" si="134"/>
        <v>2064</v>
      </c>
      <c r="I3135" s="91">
        <v>1710</v>
      </c>
      <c r="J3135" s="97">
        <v>354</v>
      </c>
      <c r="K3135" s="83">
        <f>(H3135)/VLOOKUP(D3135,'Dados Base'!$B:$K,6,FALSE)</f>
        <v>17.513788714467545</v>
      </c>
      <c r="L3135" s="88">
        <f t="shared" si="136"/>
        <v>82.848837209302332</v>
      </c>
      <c r="M3135" s="85" t="s">
        <v>702</v>
      </c>
      <c r="N3135" s="92">
        <v>0.75</v>
      </c>
      <c r="O3135" s="91">
        <v>16</v>
      </c>
      <c r="P3135" s="91" t="s">
        <v>691</v>
      </c>
      <c r="Q3135" s="91" t="s">
        <v>691</v>
      </c>
      <c r="R3135" s="91" t="s">
        <v>691</v>
      </c>
      <c r="S3135" s="91">
        <v>3</v>
      </c>
      <c r="T3135" s="87" t="s">
        <v>691</v>
      </c>
      <c r="U3135" s="87">
        <v>10</v>
      </c>
      <c r="V3135" s="87">
        <v>14</v>
      </c>
      <c r="W3135" s="85" t="s">
        <v>691</v>
      </c>
      <c r="X3135" s="146">
        <v>4.3575124999999998E-3</v>
      </c>
      <c r="Y3135" s="21">
        <v>1.22</v>
      </c>
      <c r="Z3135" s="147">
        <v>81</v>
      </c>
      <c r="AA3135" s="147">
        <v>13</v>
      </c>
      <c r="AB3135" s="21">
        <v>0</v>
      </c>
      <c r="AC3135" s="21">
        <v>0</v>
      </c>
      <c r="AD3135" s="153">
        <f>VLOOKUP(D3135,'Dados Base'!$B:$K,9,FALSE)*31536000/VLOOKUP($F3135,F:H,MATCH(H3134,F3134:AF3134,0),FALSE)</f>
        <v>13140</v>
      </c>
      <c r="AE3135" s="153">
        <f>VLOOKUP(D3135,'Dados Base'!$B:$K,10,FALSE)*31536000/VLOOKUP($F3135,F:H,MATCH(H3134,F3134:AF3134,0),FALSE)</f>
        <v>1680.6976744186045</v>
      </c>
      <c r="AF3135" s="148">
        <v>81.069999999999993</v>
      </c>
      <c r="AG3135" s="21" t="s">
        <v>692</v>
      </c>
      <c r="AH3135" s="148">
        <v>81.069999999999993</v>
      </c>
      <c r="AI3135" s="148">
        <v>93.5</v>
      </c>
      <c r="AJ3135" s="148">
        <v>100</v>
      </c>
      <c r="AK3135" s="72">
        <f>(SUMIFS('Banco de Indicadores Mun. (2)'!I:I,'Banco de Indicadores Mun. (2)'!B:B,'Banco de Indicadores - Mun. (1)'!B3135,'Banco de Indicadores Mun. (2)'!A:A,'Banco de Indicadores - Mun. (1)'!A3135) / VLOOKUP(D3135,'Dados Base'!$B:$K,8,FALSE)) * 100</f>
        <v>13.066472222222226</v>
      </c>
      <c r="AL3135" s="72">
        <f>(SUMIFS('Banco de Indicadores Mun. (2)'!I:I,'Banco de Indicadores Mun. (2)'!B:B,'Banco de Indicadores - Mun. (1)'!B3135,'Banco de Indicadores Mun. (2)'!A:A,'Banco de Indicadores - Mun. (1)'!A3135) / VLOOKUP(D3135,'Dados Base'!$B:$K,9,FALSE)) * 100</f>
        <v>5.4696860465116286</v>
      </c>
      <c r="AM3135" s="72">
        <f>(SUMIFS('Banco de Indicadores Mun. (2)'!J:J,'Banco de Indicadores Mun. (2)'!B:B,'Banco de Indicadores - Mun. (1)'!B3135,'Banco de Indicadores Mun. (2)'!A:A,'Banco de Indicadores - Mun. (1)'!A3135) / VLOOKUP(D3135,'Dados Base'!$B:$K,7,FALSE)) * 100</f>
        <v>0</v>
      </c>
      <c r="AN3135" s="72">
        <f>(SUMIFS('Banco de Indicadores Mun. (2)'!K:K,'Banco de Indicadores Mun. (2)'!B:B,'Banco de Indicadores - Mun. (1)'!B3135,'Banco de Indicadores Mun. (2)'!A:A,'Banco de Indicadores - Mun. (1)'!A3135) / VLOOKUP(D3135,'Dados Base'!$B:$K,10,FALSE)) * 100</f>
        <v>42.763000000000012</v>
      </c>
      <c r="AO3135" s="24">
        <v>0</v>
      </c>
      <c r="AP3135" s="25">
        <v>0</v>
      </c>
      <c r="AQ3135" s="17">
        <v>0</v>
      </c>
      <c r="AR3135" s="24">
        <v>9</v>
      </c>
      <c r="AS3135" s="22">
        <v>100</v>
      </c>
      <c r="AT3135" s="22">
        <v>100</v>
      </c>
      <c r="AU3135" s="22">
        <v>86.170212765957444</v>
      </c>
      <c r="AV3135" s="22">
        <v>10</v>
      </c>
      <c r="AW3135" s="21">
        <v>0</v>
      </c>
      <c r="AX3135" s="21">
        <v>0</v>
      </c>
      <c r="AY3135" s="116">
        <v>78.06546340726085</v>
      </c>
    </row>
    <row r="3136" spans="1:51" ht="15" x14ac:dyDescent="0.25">
      <c r="A3136" s="144">
        <v>2013</v>
      </c>
      <c r="B3136" s="77" t="s">
        <v>556</v>
      </c>
      <c r="C3136" s="78">
        <v>8</v>
      </c>
      <c r="D3136" s="77">
        <v>3549409</v>
      </c>
      <c r="E3136" s="78">
        <v>35494098</v>
      </c>
      <c r="F3136" s="78" t="str">
        <f t="shared" si="135"/>
        <v>354940982013</v>
      </c>
      <c r="G3136" s="96">
        <v>1.0235766572078253</v>
      </c>
      <c r="H3136" s="80">
        <f t="shared" si="134"/>
        <v>47695</v>
      </c>
      <c r="I3136" s="91">
        <v>46846</v>
      </c>
      <c r="J3136" s="97">
        <v>849</v>
      </c>
      <c r="K3136" s="83">
        <f>(H3136)/VLOOKUP(D3136,'Dados Base'!$B:$K,6,FALSE)</f>
        <v>115.68874766536494</v>
      </c>
      <c r="L3136" s="88">
        <f t="shared" si="136"/>
        <v>98.219939196980818</v>
      </c>
      <c r="M3136" s="85" t="s">
        <v>702</v>
      </c>
      <c r="N3136" s="92">
        <v>0.76200000000000001</v>
      </c>
      <c r="O3136" s="91">
        <v>95</v>
      </c>
      <c r="P3136" s="91" t="s">
        <v>691</v>
      </c>
      <c r="Q3136" s="91" t="s">
        <v>691</v>
      </c>
      <c r="R3136" s="91" t="s">
        <v>691</v>
      </c>
      <c r="S3136" s="91">
        <v>113</v>
      </c>
      <c r="T3136" s="87" t="s">
        <v>691</v>
      </c>
      <c r="U3136" s="87">
        <v>560</v>
      </c>
      <c r="V3136" s="87">
        <v>420</v>
      </c>
      <c r="W3136" s="85" t="s">
        <v>691</v>
      </c>
      <c r="X3136" s="146">
        <v>0.1425839264872685</v>
      </c>
      <c r="Y3136" s="21">
        <v>38.700000000000003</v>
      </c>
      <c r="Z3136" s="147">
        <v>0</v>
      </c>
      <c r="AA3136" s="147">
        <v>2612</v>
      </c>
      <c r="AB3136" s="21">
        <v>5</v>
      </c>
      <c r="AC3136" s="21">
        <v>0</v>
      </c>
      <c r="AD3136" s="153">
        <f>VLOOKUP(D3136,'Dados Base'!$B:$K,9,FALSE)*31536000/VLOOKUP($F3136,F:H,MATCH(H3135,F3135:AF3135,0),FALSE)</f>
        <v>4053.1644826501729</v>
      </c>
      <c r="AE3136" s="153">
        <f>VLOOKUP(D3136,'Dados Base'!$B:$K,10,FALSE)*31536000/VLOOKUP($F3136,F:H,MATCH(H3135,F3135:AF3135,0),FALSE)</f>
        <v>489.28902400670933</v>
      </c>
      <c r="AF3136" s="148">
        <v>98.21</v>
      </c>
      <c r="AG3136" s="21">
        <v>98.21</v>
      </c>
      <c r="AH3136" s="148">
        <v>98.21</v>
      </c>
      <c r="AI3136" s="148">
        <v>27.46</v>
      </c>
      <c r="AJ3136" s="148">
        <v>100</v>
      </c>
      <c r="AK3136" s="72">
        <f>(SUMIFS('Banco de Indicadores Mun. (2)'!I:I,'Banco de Indicadores Mun. (2)'!B:B,'Banco de Indicadores - Mun. (1)'!B3136,'Banco de Indicadores Mun. (2)'!A:A,'Banco de Indicadores - Mun. (1)'!A3136) / VLOOKUP(D3136,'Dados Base'!$B:$K,8,FALSE)) * 100</f>
        <v>18.425045454545451</v>
      </c>
      <c r="AL3136" s="72">
        <f>(SUMIFS('Banco de Indicadores Mun. (2)'!I:I,'Banco de Indicadores Mun. (2)'!B:B,'Banco de Indicadores - Mun. (1)'!B3136,'Banco de Indicadores Mun. (2)'!A:A,'Banco de Indicadores - Mun. (1)'!A3136) / VLOOKUP(D3136,'Dados Base'!$B:$K,9,FALSE)) * 100</f>
        <v>5.9513197389885804</v>
      </c>
      <c r="AM3136" s="72">
        <f>(SUMIFS('Banco de Indicadores Mun. (2)'!J:J,'Banco de Indicadores Mun. (2)'!B:B,'Banco de Indicadores - Mun. (1)'!B3136,'Banco de Indicadores Mun. (2)'!A:A,'Banco de Indicadores - Mun. (1)'!A3136) / VLOOKUP(D3136,'Dados Base'!$B:$K,7,FALSE)) * 100</f>
        <v>28.056645161290323</v>
      </c>
      <c r="AN3136" s="72">
        <f>(SUMIFS('Banco de Indicadores Mun. (2)'!K:K,'Banco de Indicadores Mun. (2)'!B:B,'Banco de Indicadores - Mun. (1)'!B3136,'Banco de Indicadores Mun. (2)'!A:A,'Banco de Indicadores - Mun. (1)'!A3136) / VLOOKUP(D3136,'Dados Base'!$B:$K,10,FALSE)) * 100</f>
        <v>2.2856081081081081</v>
      </c>
      <c r="AO3136" s="24">
        <v>0</v>
      </c>
      <c r="AP3136" s="25">
        <v>0</v>
      </c>
      <c r="AQ3136" s="17">
        <v>0</v>
      </c>
      <c r="AR3136" s="24">
        <v>9.8000000000000007</v>
      </c>
      <c r="AS3136" s="22">
        <v>100</v>
      </c>
      <c r="AT3136" s="22">
        <v>0</v>
      </c>
      <c r="AU3136" s="22">
        <v>0</v>
      </c>
      <c r="AV3136" s="22">
        <v>1.5</v>
      </c>
      <c r="AW3136" s="21">
        <v>1</v>
      </c>
      <c r="AX3136" s="21">
        <v>0</v>
      </c>
      <c r="AY3136" s="116">
        <v>6.4081460578734735</v>
      </c>
    </row>
    <row r="3137" spans="1:51" ht="15" x14ac:dyDescent="0.25">
      <c r="A3137" s="144">
        <v>2013</v>
      </c>
      <c r="B3137" s="77" t="s">
        <v>557</v>
      </c>
      <c r="C3137" s="78">
        <v>8</v>
      </c>
      <c r="D3137" s="77">
        <v>3549508</v>
      </c>
      <c r="E3137" s="78">
        <v>35495088</v>
      </c>
      <c r="F3137" s="78" t="str">
        <f t="shared" si="135"/>
        <v>354950882013</v>
      </c>
      <c r="G3137" s="96">
        <v>0.3357625875552106</v>
      </c>
      <c r="H3137" s="80">
        <f t="shared" si="134"/>
        <v>8494</v>
      </c>
      <c r="I3137" s="91">
        <v>7624</v>
      </c>
      <c r="J3137" s="97">
        <v>870</v>
      </c>
      <c r="K3137" s="83">
        <f>(H3137)/VLOOKUP(D3137,'Dados Base'!$B:$K,6,FALSE)</f>
        <v>30.668688619295207</v>
      </c>
      <c r="L3137" s="88">
        <f t="shared" si="136"/>
        <v>89.757475865316692</v>
      </c>
      <c r="M3137" s="85" t="s">
        <v>702</v>
      </c>
      <c r="N3137" s="92">
        <v>0.69299999999999995</v>
      </c>
      <c r="O3137" s="91">
        <v>97</v>
      </c>
      <c r="P3137" s="91" t="s">
        <v>691</v>
      </c>
      <c r="Q3137" s="91" t="s">
        <v>691</v>
      </c>
      <c r="R3137" s="91" t="s">
        <v>691</v>
      </c>
      <c r="S3137" s="91">
        <v>2</v>
      </c>
      <c r="T3137" s="87" t="s">
        <v>691</v>
      </c>
      <c r="U3137" s="87">
        <v>55</v>
      </c>
      <c r="V3137" s="87">
        <v>26</v>
      </c>
      <c r="W3137" s="85" t="s">
        <v>691</v>
      </c>
      <c r="X3137" s="146">
        <v>2.1354446874999999E-2</v>
      </c>
      <c r="Y3137" s="21">
        <v>5.46</v>
      </c>
      <c r="Z3137" s="147">
        <v>311</v>
      </c>
      <c r="AA3137" s="147">
        <v>110</v>
      </c>
      <c r="AB3137" s="21">
        <v>2</v>
      </c>
      <c r="AC3137" s="21">
        <v>0</v>
      </c>
      <c r="AD3137" s="153">
        <f>VLOOKUP(D3137,'Dados Base'!$B:$K,9,FALSE)*31536000/VLOOKUP($F3137,F:H,MATCH(H3136,F3136:AF3136,0),FALSE)</f>
        <v>16521.685895926537</v>
      </c>
      <c r="AE3137" s="153">
        <f>VLOOKUP(D3137,'Dados Base'!$B:$K,10,FALSE)*31536000/VLOOKUP($F3137,F:H,MATCH(H3136,F3136:AF3136,0),FALSE)</f>
        <v>2004.8787379326579</v>
      </c>
      <c r="AF3137" s="148">
        <v>96.54</v>
      </c>
      <c r="AG3137" s="21">
        <v>100</v>
      </c>
      <c r="AH3137" s="148">
        <v>96.54</v>
      </c>
      <c r="AI3137" s="148">
        <v>40.04</v>
      </c>
      <c r="AJ3137" s="148">
        <v>96.55</v>
      </c>
      <c r="AK3137" s="72">
        <f>(SUMIFS('Banco de Indicadores Mun. (2)'!I:I,'Banco de Indicadores Mun. (2)'!B:B,'Banco de Indicadores - Mun. (1)'!B3137,'Banco de Indicadores Mun. (2)'!A:A,'Banco de Indicadores - Mun. (1)'!A3137) / VLOOKUP(D3137,'Dados Base'!$B:$K,8,FALSE)) * 100</f>
        <v>6.2068273381294983</v>
      </c>
      <c r="AL3137" s="72">
        <f>(SUMIFS('Banco de Indicadores Mun. (2)'!I:I,'Banco de Indicadores Mun. (2)'!B:B,'Banco de Indicadores - Mun. (1)'!B3137,'Banco de Indicadores Mun. (2)'!A:A,'Banco de Indicadores - Mun. (1)'!A3137) / VLOOKUP(D3137,'Dados Base'!$B:$K,9,FALSE)) * 100</f>
        <v>1.9387617977528093</v>
      </c>
      <c r="AM3137" s="72">
        <f>(SUMIFS('Banco de Indicadores Mun. (2)'!J:J,'Banco de Indicadores Mun. (2)'!B:B,'Banco de Indicadores - Mun. (1)'!B3137,'Banco de Indicadores Mun. (2)'!A:A,'Banco de Indicadores - Mun. (1)'!A3137) / VLOOKUP(D3137,'Dados Base'!$B:$K,7,FALSE)) * 100</f>
        <v>9.2801647058823562</v>
      </c>
      <c r="AN3137" s="72">
        <f>(SUMIFS('Banco de Indicadores Mun. (2)'!K:K,'Banco de Indicadores Mun. (2)'!B:B,'Banco de Indicadores - Mun. (1)'!B3137,'Banco de Indicadores Mun. (2)'!A:A,'Banco de Indicadores - Mun. (1)'!A3137) / VLOOKUP(D3137,'Dados Base'!$B:$K,10,FALSE)) * 100</f>
        <v>1.3691666666666666</v>
      </c>
      <c r="AO3137" s="24">
        <v>0</v>
      </c>
      <c r="AP3137" s="25">
        <v>0</v>
      </c>
      <c r="AQ3137" s="17">
        <v>0</v>
      </c>
      <c r="AR3137" s="24">
        <v>9.1999999999999993</v>
      </c>
      <c r="AS3137" s="22">
        <v>100</v>
      </c>
      <c r="AT3137" s="22">
        <v>100</v>
      </c>
      <c r="AU3137" s="22">
        <v>73.87173396674585</v>
      </c>
      <c r="AV3137" s="22">
        <v>8.31</v>
      </c>
      <c r="AW3137" s="21">
        <v>0</v>
      </c>
      <c r="AX3137" s="21">
        <v>0</v>
      </c>
      <c r="AY3137" s="116">
        <v>429.19138342942665</v>
      </c>
    </row>
    <row r="3138" spans="1:51" ht="15" x14ac:dyDescent="0.25">
      <c r="A3138" s="144">
        <v>2013</v>
      </c>
      <c r="B3138" s="77" t="s">
        <v>558</v>
      </c>
      <c r="C3138" s="78">
        <v>2</v>
      </c>
      <c r="D3138" s="77">
        <v>3549607</v>
      </c>
      <c r="E3138" s="78">
        <v>35496072</v>
      </c>
      <c r="F3138" s="78" t="str">
        <f t="shared" si="135"/>
        <v>354960722013</v>
      </c>
      <c r="G3138" s="96">
        <v>-0.13649425105465296</v>
      </c>
      <c r="H3138" s="80">
        <f t="shared" ref="H3138:H3201" si="137">SUM(I3138:J3138)</f>
        <v>4072</v>
      </c>
      <c r="I3138" s="91">
        <v>2981</v>
      </c>
      <c r="J3138" s="97">
        <v>1091</v>
      </c>
      <c r="K3138" s="83">
        <f>(H3138)/VLOOKUP(D3138,'Dados Base'!$B:$K,6,FALSE)</f>
        <v>7.1359725215989345</v>
      </c>
      <c r="L3138" s="88">
        <f t="shared" si="136"/>
        <v>73.207269155206291</v>
      </c>
      <c r="M3138" s="85" t="s">
        <v>702</v>
      </c>
      <c r="N3138" s="92">
        <v>0.68400000000000005</v>
      </c>
      <c r="O3138" s="91">
        <v>52</v>
      </c>
      <c r="P3138" s="91" t="s">
        <v>691</v>
      </c>
      <c r="Q3138" s="91" t="s">
        <v>691</v>
      </c>
      <c r="R3138" s="91" t="s">
        <v>691</v>
      </c>
      <c r="S3138" s="91">
        <v>5</v>
      </c>
      <c r="T3138" s="87" t="s">
        <v>691</v>
      </c>
      <c r="U3138" s="87">
        <v>19</v>
      </c>
      <c r="V3138" s="87">
        <v>20</v>
      </c>
      <c r="W3138" s="85" t="s">
        <v>691</v>
      </c>
      <c r="X3138" s="146">
        <v>9.7417843589593794E-3</v>
      </c>
      <c r="Y3138" s="21">
        <v>2.06</v>
      </c>
      <c r="Z3138" s="147">
        <v>0</v>
      </c>
      <c r="AA3138" s="147">
        <v>159</v>
      </c>
      <c r="AB3138" s="21">
        <v>0</v>
      </c>
      <c r="AC3138" s="21">
        <v>1</v>
      </c>
      <c r="AD3138" s="153">
        <f>VLOOKUP(D3138,'Dados Base'!$B:$K,9,FALSE)*31536000/VLOOKUP($F3138,F:H,MATCH(H3137,F3137:AF3137,0),FALSE)</f>
        <v>66293.752455795679</v>
      </c>
      <c r="AE3138" s="153">
        <f>VLOOKUP(D3138,'Dados Base'!$B:$K,10,FALSE)*31536000/VLOOKUP($F3138,F:H,MATCH(H3137,F3137:AF3137,0),FALSE)</f>
        <v>6660.3536345776056</v>
      </c>
      <c r="AF3138" s="148" t="s">
        <v>692</v>
      </c>
      <c r="AG3138" s="21">
        <v>100</v>
      </c>
      <c r="AH3138" s="148" t="s">
        <v>692</v>
      </c>
      <c r="AI3138" s="148" t="s">
        <v>692</v>
      </c>
      <c r="AJ3138" s="148" t="s">
        <v>692</v>
      </c>
      <c r="AK3138" s="72">
        <f>(SUMIFS('Banco de Indicadores Mun. (2)'!I:I,'Banco de Indicadores Mun. (2)'!B:B,'Banco de Indicadores - Mun. (1)'!B3138,'Banco de Indicadores Mun. (2)'!A:A,'Banco de Indicadores - Mun. (1)'!A3138) / VLOOKUP(D3138,'Dados Base'!$B:$K,8,FALSE)) * 100</f>
        <v>1.8756756756756758E-3</v>
      </c>
      <c r="AL3138" s="72">
        <f>(SUMIFS('Banco de Indicadores Mun. (2)'!I:I,'Banco de Indicadores Mun. (2)'!B:B,'Banco de Indicadores - Mun. (1)'!B3138,'Banco de Indicadores Mun. (2)'!A:A,'Banco de Indicadores - Mun. (1)'!A3138) / VLOOKUP(D3138,'Dados Base'!$B:$K,9,FALSE)) * 100</f>
        <v>8.1074766355140188E-4</v>
      </c>
      <c r="AM3138" s="72">
        <f>(SUMIFS('Banco de Indicadores Mun. (2)'!J:J,'Banco de Indicadores Mun. (2)'!B:B,'Banco de Indicadores - Mun. (1)'!B3138,'Banco de Indicadores Mun. (2)'!A:A,'Banco de Indicadores - Mun. (1)'!A3138) / VLOOKUP(D3138,'Dados Base'!$B:$K,7,FALSE)) * 100</f>
        <v>0</v>
      </c>
      <c r="AN3138" s="72">
        <f>(SUMIFS('Banco de Indicadores Mun. (2)'!K:K,'Banco de Indicadores Mun. (2)'!B:B,'Banco de Indicadores - Mun. (1)'!B3138,'Banco de Indicadores Mun. (2)'!A:A,'Banco de Indicadores - Mun. (1)'!A3138) / VLOOKUP(D3138,'Dados Base'!$B:$K,10,FALSE)) * 100</f>
        <v>8.0697674418604617E-3</v>
      </c>
      <c r="AO3138" s="24">
        <v>0</v>
      </c>
      <c r="AP3138" s="25">
        <v>0</v>
      </c>
      <c r="AQ3138" s="17">
        <v>0</v>
      </c>
      <c r="AR3138" s="24">
        <v>10</v>
      </c>
      <c r="AS3138" s="22">
        <v>50</v>
      </c>
      <c r="AT3138" s="22">
        <v>0</v>
      </c>
      <c r="AU3138" s="22">
        <v>0</v>
      </c>
      <c r="AV3138" s="22">
        <v>0.75</v>
      </c>
      <c r="AW3138" s="21">
        <v>0</v>
      </c>
      <c r="AX3138" s="21">
        <v>1</v>
      </c>
      <c r="AY3138" s="116">
        <v>0</v>
      </c>
    </row>
    <row r="3139" spans="1:51" ht="15" x14ac:dyDescent="0.25">
      <c r="A3139" s="144">
        <v>2013</v>
      </c>
      <c r="B3139" s="77" t="s">
        <v>559</v>
      </c>
      <c r="C3139" s="78">
        <v>4</v>
      </c>
      <c r="D3139" s="77">
        <v>3549706</v>
      </c>
      <c r="E3139" s="78">
        <v>35497064</v>
      </c>
      <c r="F3139" s="78" t="str">
        <f t="shared" ref="F3139:F3202" si="138">CONCATENATE(E3139,A3139)</f>
        <v>354970642013</v>
      </c>
      <c r="G3139" s="96">
        <v>0.28308096255016402</v>
      </c>
      <c r="H3139" s="80">
        <f t="shared" si="137"/>
        <v>52310</v>
      </c>
      <c r="I3139" s="91">
        <v>46976</v>
      </c>
      <c r="J3139" s="97">
        <v>5334</v>
      </c>
      <c r="K3139" s="83">
        <f>(H3139)/VLOOKUP(D3139,'Dados Base'!$B:$K,6,FALSE)</f>
        <v>124.83890983723927</v>
      </c>
      <c r="L3139" s="88">
        <f t="shared" si="136"/>
        <v>89.803096922194612</v>
      </c>
      <c r="M3139" s="85" t="s">
        <v>702</v>
      </c>
      <c r="N3139" s="92">
        <v>0.77400000000000002</v>
      </c>
      <c r="O3139" s="91">
        <v>303</v>
      </c>
      <c r="P3139" s="91" t="s">
        <v>691</v>
      </c>
      <c r="Q3139" s="91" t="s">
        <v>691</v>
      </c>
      <c r="R3139" s="91" t="s">
        <v>691</v>
      </c>
      <c r="S3139" s="91">
        <v>134</v>
      </c>
      <c r="T3139" s="87" t="s">
        <v>691</v>
      </c>
      <c r="U3139" s="87">
        <v>774</v>
      </c>
      <c r="V3139" s="87">
        <v>603</v>
      </c>
      <c r="W3139" s="85" t="s">
        <v>691</v>
      </c>
      <c r="X3139" s="146">
        <v>0.1456005258333333</v>
      </c>
      <c r="Y3139" s="21">
        <v>38.270000000000003</v>
      </c>
      <c r="Z3139" s="147">
        <v>62</v>
      </c>
      <c r="AA3139" s="147">
        <v>2521</v>
      </c>
      <c r="AB3139" s="21">
        <v>6</v>
      </c>
      <c r="AC3139" s="21">
        <v>0</v>
      </c>
      <c r="AD3139" s="153">
        <f>VLOOKUP(D3139,'Dados Base'!$B:$K,9,FALSE)*31536000/VLOOKUP($F3139,F:H,MATCH(H3138,F3138:AF3138,0),FALSE)</f>
        <v>3906.5815331676545</v>
      </c>
      <c r="AE3139" s="153">
        <f>VLOOKUP(D3139,'Dados Base'!$B:$K,10,FALSE)*31536000/VLOOKUP($F3139,F:H,MATCH(H3138,F3138:AF3138,0),FALSE)</f>
        <v>397.89256356337228</v>
      </c>
      <c r="AF3139" s="148">
        <v>91.44</v>
      </c>
      <c r="AG3139" s="21">
        <v>92.55</v>
      </c>
      <c r="AH3139" s="148">
        <v>88.55</v>
      </c>
      <c r="AI3139" s="148">
        <v>53.76</v>
      </c>
      <c r="AJ3139" s="148">
        <v>100</v>
      </c>
      <c r="AK3139" s="72">
        <f>(SUMIFS('Banco de Indicadores Mun. (2)'!I:I,'Banco de Indicadores Mun. (2)'!B:B,'Banco de Indicadores - Mun. (1)'!B3139,'Banco de Indicadores Mun. (2)'!A:A,'Banco de Indicadores - Mun. (1)'!A3139) / VLOOKUP(D3139,'Dados Base'!$B:$K,8,FALSE)) * 100</f>
        <v>15.364563725490193</v>
      </c>
      <c r="AL3139" s="72">
        <f>(SUMIFS('Banco de Indicadores Mun. (2)'!I:I,'Banco de Indicadores Mun. (2)'!B:B,'Banco de Indicadores - Mun. (1)'!B3139,'Banco de Indicadores Mun. (2)'!A:A,'Banco de Indicadores - Mun. (1)'!A3139) / VLOOKUP(D3139,'Dados Base'!$B:$K,9,FALSE)) * 100</f>
        <v>4.8369922839506163</v>
      </c>
      <c r="AM3139" s="72">
        <f>(SUMIFS('Banco de Indicadores Mun. (2)'!J:J,'Banco de Indicadores Mun. (2)'!B:B,'Banco de Indicadores - Mun. (1)'!B3139,'Banco de Indicadores Mun. (2)'!A:A,'Banco de Indicadores - Mun. (1)'!A3139) / VLOOKUP(D3139,'Dados Base'!$B:$K,7,FALSE)) * 100</f>
        <v>22.048369565217392</v>
      </c>
      <c r="AN3139" s="72">
        <f>(SUMIFS('Banco de Indicadores Mun. (2)'!K:K,'Banco de Indicadores Mun. (2)'!B:B,'Banco de Indicadores - Mun. (1)'!B3139,'Banco de Indicadores Mun. (2)'!A:A,'Banco de Indicadores - Mun. (1)'!A3139) / VLOOKUP(D3139,'Dados Base'!$B:$K,10,FALSE)) * 100</f>
        <v>1.3893333333333326</v>
      </c>
      <c r="AO3139" s="24">
        <v>0</v>
      </c>
      <c r="AP3139" s="25">
        <v>0</v>
      </c>
      <c r="AQ3139" s="17">
        <v>0</v>
      </c>
      <c r="AR3139" s="24">
        <v>7.2</v>
      </c>
      <c r="AS3139" s="22">
        <v>92</v>
      </c>
      <c r="AT3139" s="22">
        <v>3.6799999999999997</v>
      </c>
      <c r="AU3139" s="22">
        <v>2.4003097173828882</v>
      </c>
      <c r="AV3139" s="22">
        <v>1.6</v>
      </c>
      <c r="AW3139" s="21">
        <v>0</v>
      </c>
      <c r="AX3139" s="21">
        <v>0</v>
      </c>
      <c r="AY3139" s="116">
        <v>38.701626487356414</v>
      </c>
    </row>
    <row r="3140" spans="1:51" ht="15" x14ac:dyDescent="0.25">
      <c r="A3140" s="144">
        <v>2013</v>
      </c>
      <c r="B3140" s="77" t="s">
        <v>560</v>
      </c>
      <c r="C3140" s="78">
        <v>15</v>
      </c>
      <c r="D3140" s="77">
        <v>3549805</v>
      </c>
      <c r="E3140" s="78">
        <v>354980515</v>
      </c>
      <c r="F3140" s="78" t="str">
        <f t="shared" si="138"/>
        <v>3549805152013</v>
      </c>
      <c r="G3140" s="96">
        <v>1.2138799384520338</v>
      </c>
      <c r="H3140" s="80">
        <f t="shared" si="137"/>
        <v>421169</v>
      </c>
      <c r="I3140" s="91">
        <v>395618</v>
      </c>
      <c r="J3140" s="97">
        <v>25551</v>
      </c>
      <c r="K3140" s="83">
        <f>(H3140)/VLOOKUP(D3140,'Dados Base'!$B:$K,6,FALSE)</f>
        <v>976.4879089286128</v>
      </c>
      <c r="L3140" s="88">
        <f t="shared" si="136"/>
        <v>93.933314180293422</v>
      </c>
      <c r="M3140" s="85" t="s">
        <v>702</v>
      </c>
      <c r="N3140" s="92">
        <v>0.79700000000000004</v>
      </c>
      <c r="O3140" s="91">
        <v>238</v>
      </c>
      <c r="P3140" s="91" t="s">
        <v>691</v>
      </c>
      <c r="Q3140" s="91" t="s">
        <v>691</v>
      </c>
      <c r="R3140" s="91" t="s">
        <v>691</v>
      </c>
      <c r="S3140" s="91">
        <v>1553</v>
      </c>
      <c r="T3140" s="87" t="s">
        <v>691</v>
      </c>
      <c r="U3140" s="87">
        <v>6358</v>
      </c>
      <c r="V3140" s="87">
        <v>5864</v>
      </c>
      <c r="W3140" s="85" t="s">
        <v>691</v>
      </c>
      <c r="X3140" s="146">
        <v>1.3674928461574074</v>
      </c>
      <c r="Y3140" s="21">
        <v>366.94</v>
      </c>
      <c r="Z3140" s="147">
        <v>21360</v>
      </c>
      <c r="AA3140" s="147">
        <v>656</v>
      </c>
      <c r="AB3140" s="21">
        <v>48</v>
      </c>
      <c r="AC3140" s="21">
        <v>0</v>
      </c>
      <c r="AD3140" s="153">
        <f>VLOOKUP(D3140,'Dados Base'!$B:$K,9,FALSE)*31536000/VLOOKUP($F3140,F:H,MATCH(H3139,F3139:AF3139,0),FALSE)</f>
        <v>250.09020132061002</v>
      </c>
      <c r="AE3140" s="153">
        <f>VLOOKUP(D3140,'Dados Base'!$B:$K,10,FALSE)*31536000/VLOOKUP($F3140,F:H,MATCH(H3139,F3139:AF3139,0),FALSE)</f>
        <v>26.95583008246097</v>
      </c>
      <c r="AF3140" s="148">
        <v>93.2</v>
      </c>
      <c r="AG3140" s="21">
        <v>100</v>
      </c>
      <c r="AH3140" s="148">
        <v>93.2</v>
      </c>
      <c r="AI3140" s="148">
        <v>32.380000000000003</v>
      </c>
      <c r="AJ3140" s="148">
        <v>99.22</v>
      </c>
      <c r="AK3140" s="72">
        <f>(SUMIFS('Banco de Indicadores Mun. (2)'!I:I,'Banco de Indicadores Mun. (2)'!B:B,'Banco de Indicadores - Mun. (1)'!B3140,'Banco de Indicadores Mun. (2)'!A:A,'Banco de Indicadores - Mun. (1)'!A3140) / VLOOKUP(D3140,'Dados Base'!$B:$K,8,FALSE)) * 100</f>
        <v>129.84143925233715</v>
      </c>
      <c r="AL3140" s="72">
        <f>(SUMIFS('Banco de Indicadores Mun. (2)'!I:I,'Banco de Indicadores Mun. (2)'!B:B,'Banco de Indicadores - Mun. (1)'!B3140,'Banco de Indicadores Mun. (2)'!A:A,'Banco de Indicadores - Mun. (1)'!A3140) / VLOOKUP(D3140,'Dados Base'!$B:$K,9,FALSE)) * 100</f>
        <v>41.595910179640953</v>
      </c>
      <c r="AM3140" s="72">
        <f>(SUMIFS('Banco de Indicadores Mun. (2)'!J:J,'Banco de Indicadores Mun. (2)'!B:B,'Banco de Indicadores - Mun. (1)'!B3140,'Banco de Indicadores Mun. (2)'!A:A,'Banco de Indicadores - Mun. (1)'!A3140) / VLOOKUP(D3140,'Dados Base'!$B:$K,7,FALSE)) * 100</f>
        <v>84.302943661971852</v>
      </c>
      <c r="AN3140" s="72">
        <f>(SUMIFS('Banco de Indicadores Mun. (2)'!K:K,'Banco de Indicadores Mun. (2)'!B:B,'Banco de Indicadores - Mun. (1)'!B3140,'Banco de Indicadores Mun. (2)'!A:A,'Banco de Indicadores - Mun. (1)'!A3140) / VLOOKUP(D3140,'Dados Base'!$B:$K,10,FALSE)) * 100</f>
        <v>219.65347222222425</v>
      </c>
      <c r="AO3140" s="24">
        <v>0</v>
      </c>
      <c r="AP3140" s="25">
        <v>0</v>
      </c>
      <c r="AQ3140" s="17">
        <v>0</v>
      </c>
      <c r="AR3140" s="24">
        <v>10</v>
      </c>
      <c r="AS3140" s="22">
        <v>99</v>
      </c>
      <c r="AT3140" s="22">
        <v>99</v>
      </c>
      <c r="AU3140" s="22">
        <v>97.020348837209298</v>
      </c>
      <c r="AV3140" s="22">
        <v>9.99</v>
      </c>
      <c r="AW3140" s="21">
        <v>11</v>
      </c>
      <c r="AX3140" s="21">
        <v>0</v>
      </c>
      <c r="AY3140" s="116">
        <v>91.76809395153667</v>
      </c>
    </row>
    <row r="3141" spans="1:51" ht="15" x14ac:dyDescent="0.25">
      <c r="A3141" s="144">
        <v>2013</v>
      </c>
      <c r="B3141" s="77" t="s">
        <v>561</v>
      </c>
      <c r="C3141" s="78">
        <v>2</v>
      </c>
      <c r="D3141" s="77">
        <v>3549904</v>
      </c>
      <c r="E3141" s="78">
        <v>35499042</v>
      </c>
      <c r="F3141" s="78" t="str">
        <f t="shared" si="138"/>
        <v>354990422013</v>
      </c>
      <c r="G3141" s="96">
        <v>1.461727007155722</v>
      </c>
      <c r="H3141" s="80">
        <f t="shared" si="137"/>
        <v>654827</v>
      </c>
      <c r="I3141" s="91">
        <v>641505</v>
      </c>
      <c r="J3141" s="97">
        <v>13322</v>
      </c>
      <c r="K3141" s="83">
        <f>(H3141)/VLOOKUP(D3141,'Dados Base'!$B:$K,6,FALSE)</f>
        <v>595.50840752630484</v>
      </c>
      <c r="L3141" s="88">
        <f t="shared" si="136"/>
        <v>97.96556953210542</v>
      </c>
      <c r="M3141" s="85" t="s">
        <v>702</v>
      </c>
      <c r="N3141" s="92">
        <v>0.80700000000000005</v>
      </c>
      <c r="O3141" s="91">
        <v>271</v>
      </c>
      <c r="P3141" s="91" t="s">
        <v>691</v>
      </c>
      <c r="Q3141" s="91" t="s">
        <v>691</v>
      </c>
      <c r="R3141" s="91" t="s">
        <v>691</v>
      </c>
      <c r="S3141" s="91">
        <v>856</v>
      </c>
      <c r="T3141" s="87" t="s">
        <v>691</v>
      </c>
      <c r="U3141" s="87">
        <v>5629</v>
      </c>
      <c r="V3141" s="87">
        <v>6448</v>
      </c>
      <c r="W3141" s="85" t="s">
        <v>691</v>
      </c>
      <c r="X3141" s="146">
        <v>2.6753927199074075</v>
      </c>
      <c r="Y3141" s="21">
        <v>725.51</v>
      </c>
      <c r="Z3141" s="147">
        <v>14747</v>
      </c>
      <c r="AA3141" s="147">
        <v>20869</v>
      </c>
      <c r="AB3141" s="21">
        <v>57</v>
      </c>
      <c r="AC3141" s="21">
        <v>0</v>
      </c>
      <c r="AD3141" s="153">
        <f>VLOOKUP(D3141,'Dados Base'!$B:$K,9,FALSE)*31536000/VLOOKUP($F3141,F:H,MATCH(H3140,F3140:AF3140,0),FALSE)</f>
        <v>794.14660666099587</v>
      </c>
      <c r="AE3141" s="153">
        <f>VLOOKUP(D3141,'Dados Base'!$B:$K,10,FALSE)*31536000/VLOOKUP($F3141,F:H,MATCH(H3140,F3140:AF3140,0),FALSE)</f>
        <v>80.426005647293096</v>
      </c>
      <c r="AF3141" s="148">
        <v>100</v>
      </c>
      <c r="AG3141" s="21">
        <v>100</v>
      </c>
      <c r="AH3141" s="148">
        <v>96.1</v>
      </c>
      <c r="AI3141" s="148">
        <v>36.049999999999997</v>
      </c>
      <c r="AJ3141" s="148">
        <v>100</v>
      </c>
      <c r="AK3141" s="72">
        <f>(SUMIFS('Banco de Indicadores Mun. (2)'!I:I,'Banco de Indicadores Mun. (2)'!B:B,'Banco de Indicadores - Mun. (1)'!B3141,'Banco de Indicadores Mun. (2)'!A:A,'Banco de Indicadores - Mun. (1)'!A3141) / VLOOKUP(D3141,'Dados Base'!$B:$K,8,FALSE)) * 100</f>
        <v>48.253106442577042</v>
      </c>
      <c r="AL3141" s="72">
        <f>(SUMIFS('Banco de Indicadores Mun. (2)'!I:I,'Banco de Indicadores Mun. (2)'!B:B,'Banco de Indicadores - Mun. (1)'!B3141,'Banco de Indicadores Mun. (2)'!A:A,'Banco de Indicadores - Mun. (1)'!A3141) / VLOOKUP(D3141,'Dados Base'!$B:$K,9,FALSE)) * 100</f>
        <v>20.893097634930268</v>
      </c>
      <c r="AM3141" s="72">
        <f>(SUMIFS('Banco de Indicadores Mun. (2)'!J:J,'Banco de Indicadores Mun. (2)'!B:B,'Banco de Indicadores - Mun. (1)'!B3141,'Banco de Indicadores Mun. (2)'!A:A,'Banco de Indicadores - Mun. (1)'!A3141) / VLOOKUP(D3141,'Dados Base'!$B:$K,7,FALSE)) * 100</f>
        <v>34.763442413162721</v>
      </c>
      <c r="AN3141" s="72">
        <f>(SUMIFS('Banco de Indicadores Mun. (2)'!K:K,'Banco de Indicadores Mun. (2)'!B:B,'Banco de Indicadores - Mun. (1)'!B3141,'Banco de Indicadores Mun. (2)'!A:A,'Banco de Indicadores - Mun. (1)'!A3141) / VLOOKUP(D3141,'Dados Base'!$B:$K,10,FALSE)) * 100</f>
        <v>92.437814371257502</v>
      </c>
      <c r="AO3141" s="24">
        <v>3</v>
      </c>
      <c r="AP3141" s="25">
        <v>0.15271209036890659</v>
      </c>
      <c r="AQ3141" s="17">
        <v>3</v>
      </c>
      <c r="AR3141" s="24">
        <v>9.6999999999999993</v>
      </c>
      <c r="AS3141" s="22">
        <v>91</v>
      </c>
      <c r="AT3141" s="22">
        <v>81.900000000000006</v>
      </c>
      <c r="AU3141" s="22">
        <v>41.405548068283913</v>
      </c>
      <c r="AV3141" s="22">
        <v>5.61</v>
      </c>
      <c r="AW3141" s="21">
        <v>0</v>
      </c>
      <c r="AX3141" s="21">
        <v>0</v>
      </c>
      <c r="AY3141" s="116">
        <v>45.895018745054585</v>
      </c>
    </row>
    <row r="3142" spans="1:51" ht="15" x14ac:dyDescent="0.25">
      <c r="A3142" s="144">
        <v>2013</v>
      </c>
      <c r="B3142" s="77" t="s">
        <v>562</v>
      </c>
      <c r="C3142" s="78">
        <v>11</v>
      </c>
      <c r="D3142" s="77">
        <v>3549953</v>
      </c>
      <c r="E3142" s="78">
        <v>354995311</v>
      </c>
      <c r="F3142" s="78" t="str">
        <f t="shared" si="138"/>
        <v>3549953112013</v>
      </c>
      <c r="G3142" s="96">
        <v>1.2278378713126203</v>
      </c>
      <c r="H3142" s="80">
        <f t="shared" si="137"/>
        <v>14432</v>
      </c>
      <c r="I3142" s="91">
        <v>13234</v>
      </c>
      <c r="J3142" s="97">
        <v>1198</v>
      </c>
      <c r="K3142" s="83">
        <f>(H3142)/VLOOKUP(D3142,'Dados Base'!$B:$K,6,FALSE)</f>
        <v>77.296341920625565</v>
      </c>
      <c r="L3142" s="88">
        <f t="shared" si="136"/>
        <v>91.699002217294904</v>
      </c>
      <c r="M3142" s="85" t="s">
        <v>702</v>
      </c>
      <c r="N3142" s="92">
        <v>0.72799999999999998</v>
      </c>
      <c r="O3142" s="91">
        <v>25</v>
      </c>
      <c r="P3142" s="91" t="s">
        <v>691</v>
      </c>
      <c r="Q3142" s="91" t="s">
        <v>691</v>
      </c>
      <c r="R3142" s="91" t="s">
        <v>691</v>
      </c>
      <c r="S3142" s="91">
        <v>20</v>
      </c>
      <c r="T3142" s="87" t="s">
        <v>691</v>
      </c>
      <c r="U3142" s="87">
        <v>95</v>
      </c>
      <c r="V3142" s="87">
        <v>84</v>
      </c>
      <c r="W3142" s="85" t="s">
        <v>691</v>
      </c>
      <c r="X3142" s="146">
        <v>1.7431150000000003E-2</v>
      </c>
      <c r="Y3142" s="21">
        <v>9.48</v>
      </c>
      <c r="Z3142" s="147">
        <v>286</v>
      </c>
      <c r="AA3142" s="147">
        <v>445</v>
      </c>
      <c r="AB3142" s="21">
        <v>2</v>
      </c>
      <c r="AC3142" s="21">
        <v>2</v>
      </c>
      <c r="AD3142" s="153">
        <f>VLOOKUP(D3142,'Dados Base'!$B:$K,9,FALSE)*31536000/VLOOKUP($F3142,F:H,MATCH(H3141,F3141:AF3141,0),FALSE)</f>
        <v>10685.354767184035</v>
      </c>
      <c r="AE3142" s="153">
        <f>VLOOKUP(D3142,'Dados Base'!$B:$K,10,FALSE)*31536000/VLOOKUP($F3142,F:H,MATCH(H3141,F3141:AF3141,0),FALSE)</f>
        <v>1376.6407982261637</v>
      </c>
      <c r="AF3142" s="148">
        <v>46.38</v>
      </c>
      <c r="AG3142" s="21" t="s">
        <v>692</v>
      </c>
      <c r="AH3142" s="148">
        <v>26.55</v>
      </c>
      <c r="AI3142" s="148">
        <v>33.53</v>
      </c>
      <c r="AJ3142" s="148">
        <v>51</v>
      </c>
      <c r="AK3142" s="72">
        <f>(SUMIFS('Banco de Indicadores Mun. (2)'!I:I,'Banco de Indicadores Mun. (2)'!B:B,'Banco de Indicadores - Mun. (1)'!B3142,'Banco de Indicadores Mun. (2)'!A:A,'Banco de Indicadores - Mun. (1)'!A3142) / VLOOKUP(D3142,'Dados Base'!$B:$K,8,FALSE)) * 100</f>
        <v>0.36174162679425842</v>
      </c>
      <c r="AL3142" s="72">
        <f>(SUMIFS('Banco de Indicadores Mun. (2)'!I:I,'Banco de Indicadores Mun. (2)'!B:B,'Banco de Indicadores - Mun. (1)'!B3142,'Banco de Indicadores Mun. (2)'!A:A,'Banco de Indicadores - Mun. (1)'!A3142) / VLOOKUP(D3142,'Dados Base'!$B:$K,9,FALSE)) * 100</f>
        <v>0.15460940695296524</v>
      </c>
      <c r="AM3142" s="72">
        <f>(SUMIFS('Banco de Indicadores Mun. (2)'!J:J,'Banco de Indicadores Mun. (2)'!B:B,'Banco de Indicadores - Mun. (1)'!B3142,'Banco de Indicadores Mun. (2)'!A:A,'Banco de Indicadores - Mun. (1)'!A3142) / VLOOKUP(D3142,'Dados Base'!$B:$K,7,FALSE)) * 100</f>
        <v>0.44410958904109593</v>
      </c>
      <c r="AN3142" s="72">
        <f>(SUMIFS('Banco de Indicadores Mun. (2)'!K:K,'Banco de Indicadores Mun. (2)'!B:B,'Banco de Indicadores - Mun. (1)'!B3142,'Banco de Indicadores Mun. (2)'!A:A,'Banco de Indicadores - Mun. (1)'!A3142) / VLOOKUP(D3142,'Dados Base'!$B:$K,10,FALSE)) * 100</f>
        <v>0.1708571428571429</v>
      </c>
      <c r="AO3142" s="24">
        <v>0</v>
      </c>
      <c r="AP3142" s="25">
        <v>0</v>
      </c>
      <c r="AQ3142" s="17">
        <v>0</v>
      </c>
      <c r="AR3142" s="24">
        <v>9.4</v>
      </c>
      <c r="AS3142" s="22">
        <v>52</v>
      </c>
      <c r="AT3142" s="22">
        <v>52</v>
      </c>
      <c r="AU3142" s="22">
        <v>39.124487004103969</v>
      </c>
      <c r="AV3142" s="22">
        <v>5.12</v>
      </c>
      <c r="AW3142" s="21">
        <v>0</v>
      </c>
      <c r="AX3142" s="21">
        <v>2</v>
      </c>
      <c r="AY3142" s="116">
        <v>76.973198330036709</v>
      </c>
    </row>
    <row r="3143" spans="1:51" ht="15" x14ac:dyDescent="0.25">
      <c r="A3143" s="144">
        <v>2013</v>
      </c>
      <c r="B3143" s="77" t="s">
        <v>563</v>
      </c>
      <c r="C3143" s="78">
        <v>2</v>
      </c>
      <c r="D3143" s="77">
        <v>3550001</v>
      </c>
      <c r="E3143" s="78">
        <v>35500012</v>
      </c>
      <c r="F3143" s="78" t="str">
        <f t="shared" si="138"/>
        <v>355000122013</v>
      </c>
      <c r="G3143" s="96">
        <v>-2.6775313713744975E-2</v>
      </c>
      <c r="H3143" s="80">
        <f t="shared" si="137"/>
        <v>10442</v>
      </c>
      <c r="I3143" s="91">
        <v>6223</v>
      </c>
      <c r="J3143" s="97">
        <v>4219</v>
      </c>
      <c r="K3143" s="83">
        <f>(H3143)/VLOOKUP(D3143,'Dados Base'!$B:$K,6,FALSE)</f>
        <v>16.919711577412301</v>
      </c>
      <c r="L3143" s="88">
        <f t="shared" ref="L3143:L3206" si="139">(I3143/H3143)*100</f>
        <v>59.595862861520779</v>
      </c>
      <c r="M3143" s="85" t="s">
        <v>702</v>
      </c>
      <c r="N3143" s="92">
        <v>0.69699999999999995</v>
      </c>
      <c r="O3143" s="91">
        <v>141</v>
      </c>
      <c r="P3143" s="91" t="s">
        <v>691</v>
      </c>
      <c r="Q3143" s="91" t="s">
        <v>691</v>
      </c>
      <c r="R3143" s="91" t="s">
        <v>691</v>
      </c>
      <c r="S3143" s="91">
        <v>17</v>
      </c>
      <c r="T3143" s="87" t="s">
        <v>691</v>
      </c>
      <c r="U3143" s="87">
        <v>73</v>
      </c>
      <c r="V3143" s="87">
        <v>95</v>
      </c>
      <c r="W3143" s="85" t="s">
        <v>691</v>
      </c>
      <c r="X3143" s="146">
        <v>1.7142283333333331E-2</v>
      </c>
      <c r="Y3143" s="21">
        <v>4.46</v>
      </c>
      <c r="Z3143" s="147">
        <v>267</v>
      </c>
      <c r="AA3143" s="147">
        <v>77</v>
      </c>
      <c r="AB3143" s="21">
        <v>1</v>
      </c>
      <c r="AC3143" s="21">
        <v>0</v>
      </c>
      <c r="AD3143" s="153">
        <f>VLOOKUP(D3143,'Dados Base'!$B:$K,9,FALSE)*31536000/VLOOKUP($F3143,F:H,MATCH(H3142,F3142:AF3142,0),FALSE)</f>
        <v>27785.022026431718</v>
      </c>
      <c r="AE3143" s="153">
        <f>VLOOKUP(D3143,'Dados Base'!$B:$K,10,FALSE)*31536000/VLOOKUP($F3143,F:H,MATCH(H3142,F3142:AF3142,0),FALSE)</f>
        <v>2838.9044244397637</v>
      </c>
      <c r="AF3143" s="148">
        <v>63.04</v>
      </c>
      <c r="AG3143" s="21" t="s">
        <v>692</v>
      </c>
      <c r="AH3143" s="148">
        <v>54.58</v>
      </c>
      <c r="AI3143" s="148">
        <v>27.89</v>
      </c>
      <c r="AJ3143" s="148">
        <v>100</v>
      </c>
      <c r="AK3143" s="72">
        <f>(SUMIFS('Banco de Indicadores Mun. (2)'!I:I,'Banco de Indicadores Mun. (2)'!B:B,'Banco de Indicadores - Mun. (1)'!B3143,'Banco de Indicadores Mun. (2)'!A:A,'Banco de Indicadores - Mun. (1)'!A3143) / VLOOKUP(D3143,'Dados Base'!$B:$K,8,FALSE)) * 100</f>
        <v>5.8456140350877199E-2</v>
      </c>
      <c r="AL3143" s="72">
        <f>(SUMIFS('Banco de Indicadores Mun. (2)'!I:I,'Banco de Indicadores Mun. (2)'!B:B,'Banco de Indicadores - Mun. (1)'!B3143,'Banco de Indicadores Mun. (2)'!A:A,'Banco de Indicadores - Mun. (1)'!A3143) / VLOOKUP(D3143,'Dados Base'!$B:$K,9,FALSE)) * 100</f>
        <v>2.5352173913043487E-2</v>
      </c>
      <c r="AM3143" s="72">
        <f>(SUMIFS('Banco de Indicadores Mun. (2)'!J:J,'Banco de Indicadores Mun. (2)'!B:B,'Banco de Indicadores - Mun. (1)'!B3143,'Banco de Indicadores Mun. (2)'!A:A,'Banco de Indicadores - Mun. (1)'!A3143) / VLOOKUP(D3143,'Dados Base'!$B:$K,7,FALSE)) * 100</f>
        <v>5.9245901639344282E-2</v>
      </c>
      <c r="AN3143" s="72">
        <f>(SUMIFS('Banco de Indicadores Mun. (2)'!K:K,'Banco de Indicadores Mun. (2)'!B:B,'Banco de Indicadores - Mun. (1)'!B3143,'Banco de Indicadores Mun. (2)'!A:A,'Banco de Indicadores - Mun. (1)'!A3143) / VLOOKUP(D3143,'Dados Base'!$B:$K,10,FALSE)) * 100</f>
        <v>5.5893617021276563E-2</v>
      </c>
      <c r="AO3143" s="24">
        <v>1</v>
      </c>
      <c r="AP3143" s="25">
        <v>0</v>
      </c>
      <c r="AQ3143" s="17">
        <v>0</v>
      </c>
      <c r="AR3143" s="24">
        <v>7.5</v>
      </c>
      <c r="AS3143" s="22">
        <v>84</v>
      </c>
      <c r="AT3143" s="22">
        <v>84</v>
      </c>
      <c r="AU3143" s="22">
        <v>77.616279069767444</v>
      </c>
      <c r="AV3143" s="22">
        <v>8.3000000000000007</v>
      </c>
      <c r="AW3143" s="21">
        <v>0</v>
      </c>
      <c r="AX3143" s="21">
        <v>0</v>
      </c>
      <c r="AY3143" s="116">
        <v>89.913588299041535</v>
      </c>
    </row>
    <row r="3144" spans="1:51" ht="15" x14ac:dyDescent="0.25">
      <c r="A3144" s="144">
        <v>2013</v>
      </c>
      <c r="B3144" s="77" t="s">
        <v>564</v>
      </c>
      <c r="C3144" s="78">
        <v>13</v>
      </c>
      <c r="D3144" s="77">
        <v>3550100</v>
      </c>
      <c r="E3144" s="78">
        <v>355010013</v>
      </c>
      <c r="F3144" s="78" t="str">
        <f t="shared" si="138"/>
        <v>3550100132013</v>
      </c>
      <c r="G3144" s="96">
        <v>0.38148849198322843</v>
      </c>
      <c r="H3144" s="80">
        <f t="shared" si="137"/>
        <v>38704</v>
      </c>
      <c r="I3144" s="91">
        <v>37958</v>
      </c>
      <c r="J3144" s="97">
        <v>746</v>
      </c>
      <c r="K3144" s="83">
        <f>(H3144)/VLOOKUP(D3144,'Dados Base'!$B:$K,6,FALSE)</f>
        <v>59.449496190710249</v>
      </c>
      <c r="L3144" s="88">
        <f t="shared" si="139"/>
        <v>98.072550640760653</v>
      </c>
      <c r="M3144" s="85" t="s">
        <v>702</v>
      </c>
      <c r="N3144" s="92">
        <v>0.74399999999999999</v>
      </c>
      <c r="O3144" s="91">
        <v>168</v>
      </c>
      <c r="P3144" s="91" t="s">
        <v>691</v>
      </c>
      <c r="Q3144" s="91" t="s">
        <v>691</v>
      </c>
      <c r="R3144" s="91" t="s">
        <v>691</v>
      </c>
      <c r="S3144" s="91">
        <v>64</v>
      </c>
      <c r="T3144" s="87" t="s">
        <v>691</v>
      </c>
      <c r="U3144" s="87">
        <v>440</v>
      </c>
      <c r="V3144" s="87">
        <v>379</v>
      </c>
      <c r="W3144" s="85" t="s">
        <v>691</v>
      </c>
      <c r="X3144" s="146">
        <v>0.11781425925925926</v>
      </c>
      <c r="Y3144" s="21">
        <v>31.25</v>
      </c>
      <c r="Z3144" s="147">
        <v>1682</v>
      </c>
      <c r="AA3144" s="147">
        <v>427</v>
      </c>
      <c r="AB3144" s="21">
        <v>2</v>
      </c>
      <c r="AC3144" s="21">
        <v>0</v>
      </c>
      <c r="AD3144" s="153">
        <f>VLOOKUP(D3144,'Dados Base'!$B:$K,9,FALSE)*31536000/VLOOKUP($F3144,F:H,MATCH(H3143,F3143:AF3143,0),FALSE)</f>
        <v>4668.8011575031005</v>
      </c>
      <c r="AE3144" s="153">
        <f>VLOOKUP(D3144,'Dados Base'!$B:$K,10,FALSE)*31536000/VLOOKUP($F3144,F:H,MATCH(H3143,F3143:AF3143,0),FALSE)</f>
        <v>619.24762298470466</v>
      </c>
      <c r="AF3144" s="148">
        <v>100</v>
      </c>
      <c r="AG3144" s="21">
        <v>96.47</v>
      </c>
      <c r="AH3144" s="148">
        <v>97.58</v>
      </c>
      <c r="AI3144" s="148">
        <v>37.67</v>
      </c>
      <c r="AJ3144" s="148">
        <v>100</v>
      </c>
      <c r="AK3144" s="72">
        <f>(SUMIFS('Banco de Indicadores Mun. (2)'!I:I,'Banco de Indicadores Mun. (2)'!B:B,'Banco de Indicadores - Mun. (1)'!B3144,'Banco de Indicadores Mun. (2)'!A:A,'Banco de Indicadores - Mun. (1)'!A3144) / VLOOKUP(D3144,'Dados Base'!$B:$K,8,FALSE)) * 100</f>
        <v>4.7545843621399175</v>
      </c>
      <c r="AL3144" s="72">
        <f>(SUMIFS('Banco de Indicadores Mun. (2)'!I:I,'Banco de Indicadores Mun. (2)'!B:B,'Banco de Indicadores - Mun. (1)'!B3144,'Banco de Indicadores Mun. (2)'!A:A,'Banco de Indicadores - Mun. (1)'!A3144) / VLOOKUP(D3144,'Dados Base'!$B:$K,9,FALSE)) * 100</f>
        <v>2.0163420593368238</v>
      </c>
      <c r="AM3144" s="72">
        <f>(SUMIFS('Banco de Indicadores Mun. (2)'!J:J,'Banco de Indicadores Mun. (2)'!B:B,'Banco de Indicadores - Mun. (1)'!B3144,'Banco de Indicadores Mun. (2)'!A:A,'Banco de Indicadores - Mun. (1)'!A3144) / VLOOKUP(D3144,'Dados Base'!$B:$K,7,FALSE)) * 100</f>
        <v>6.3150778443113786</v>
      </c>
      <c r="AN3144" s="72">
        <f>(SUMIFS('Banco de Indicadores Mun. (2)'!K:K,'Banco de Indicadores Mun. (2)'!B:B,'Banco de Indicadores - Mun. (1)'!B3144,'Banco de Indicadores Mun. (2)'!A:A,'Banco de Indicadores - Mun. (1)'!A3144) / VLOOKUP(D3144,'Dados Base'!$B:$K,10,FALSE)) * 100</f>
        <v>1.3256052631578954</v>
      </c>
      <c r="AO3144" s="24">
        <v>0</v>
      </c>
      <c r="AP3144" s="25">
        <v>0</v>
      </c>
      <c r="AQ3144" s="17">
        <v>0</v>
      </c>
      <c r="AR3144" s="24">
        <v>7.5</v>
      </c>
      <c r="AS3144" s="22">
        <v>94</v>
      </c>
      <c r="AT3144" s="22">
        <v>94</v>
      </c>
      <c r="AU3144" s="22">
        <v>79.753437648174483</v>
      </c>
      <c r="AV3144" s="22">
        <v>8.59</v>
      </c>
      <c r="AW3144" s="21">
        <v>1</v>
      </c>
      <c r="AX3144" s="21">
        <v>0</v>
      </c>
      <c r="AY3144" s="116">
        <v>15.576300949468067</v>
      </c>
    </row>
    <row r="3145" spans="1:51" ht="15" x14ac:dyDescent="0.25">
      <c r="A3145" s="144">
        <v>2013</v>
      </c>
      <c r="B3145" s="77" t="s">
        <v>565</v>
      </c>
      <c r="C3145" s="78">
        <v>14</v>
      </c>
      <c r="D3145" s="77">
        <v>3550209</v>
      </c>
      <c r="E3145" s="78">
        <v>355020914</v>
      </c>
      <c r="F3145" s="78" t="str">
        <f t="shared" si="138"/>
        <v>3550209142013</v>
      </c>
      <c r="G3145" s="96">
        <v>0.16323655656749203</v>
      </c>
      <c r="H3145" s="80">
        <f t="shared" si="137"/>
        <v>31586</v>
      </c>
      <c r="I3145" s="91">
        <v>22453</v>
      </c>
      <c r="J3145" s="97">
        <v>9133</v>
      </c>
      <c r="K3145" s="83">
        <f>(H3145)/VLOOKUP(D3145,'Dados Base'!$B:$K,6,FALSE)</f>
        <v>33.963075665853054</v>
      </c>
      <c r="L3145" s="88">
        <f t="shared" si="139"/>
        <v>71.085290951687455</v>
      </c>
      <c r="M3145" s="85" t="s">
        <v>702</v>
      </c>
      <c r="N3145" s="92">
        <v>0.71</v>
      </c>
      <c r="O3145" s="91">
        <v>291</v>
      </c>
      <c r="P3145" s="91" t="s">
        <v>691</v>
      </c>
      <c r="Q3145" s="91" t="s">
        <v>691</v>
      </c>
      <c r="R3145" s="91" t="s">
        <v>691</v>
      </c>
      <c r="S3145" s="91">
        <v>38</v>
      </c>
      <c r="T3145" s="87" t="s">
        <v>691</v>
      </c>
      <c r="U3145" s="87">
        <v>264</v>
      </c>
      <c r="V3145" s="87">
        <v>150</v>
      </c>
      <c r="W3145" s="85" t="s">
        <v>691</v>
      </c>
      <c r="X3145" s="146">
        <v>6.7351112951388889E-2</v>
      </c>
      <c r="Y3145" s="21">
        <v>15.61</v>
      </c>
      <c r="Z3145" s="147">
        <v>717</v>
      </c>
      <c r="AA3145" s="147">
        <v>487</v>
      </c>
      <c r="AB3145" s="21">
        <v>5</v>
      </c>
      <c r="AC3145" s="21">
        <v>0</v>
      </c>
      <c r="AD3145" s="153">
        <f>VLOOKUP(D3145,'Dados Base'!$B:$K,9,FALSE)*31536000/VLOOKUP($F3145,F:H,MATCH(H3144,F3144:AF3144,0),FALSE)</f>
        <v>10832.824669157222</v>
      </c>
      <c r="AE3145" s="153">
        <f>VLOOKUP(D3145,'Dados Base'!$B:$K,10,FALSE)*31536000/VLOOKUP($F3145,F:H,MATCH(H3144,F3144:AF3144,0),FALSE)</f>
        <v>1277.9737858544922</v>
      </c>
      <c r="AF3145" s="148">
        <v>70.05</v>
      </c>
      <c r="AG3145" s="21">
        <v>100</v>
      </c>
      <c r="AH3145" s="148">
        <v>55.81</v>
      </c>
      <c r="AI3145" s="148">
        <v>28.52</v>
      </c>
      <c r="AJ3145" s="148">
        <v>100</v>
      </c>
      <c r="AK3145" s="72">
        <f>(SUMIFS('Banco de Indicadores Mun. (2)'!I:I,'Banco de Indicadores Mun. (2)'!B:B,'Banco de Indicadores - Mun. (1)'!B3145,'Banco de Indicadores Mun. (2)'!A:A,'Banco de Indicadores - Mun. (1)'!A3145) / VLOOKUP(D3145,'Dados Base'!$B:$K,8,FALSE)) * 100</f>
        <v>3.0261587628865976</v>
      </c>
      <c r="AL3145" s="72">
        <f>(SUMIFS('Banco de Indicadores Mun. (2)'!I:I,'Banco de Indicadores Mun. (2)'!B:B,'Banco de Indicadores - Mun. (1)'!B3145,'Banco de Indicadores Mun. (2)'!A:A,'Banco de Indicadores - Mun. (1)'!A3145) / VLOOKUP(D3145,'Dados Base'!$B:$K,9,FALSE)) * 100</f>
        <v>1.3527069124423963</v>
      </c>
      <c r="AM3145" s="72">
        <f>(SUMIFS('Banco de Indicadores Mun. (2)'!J:J,'Banco de Indicadores Mun. (2)'!B:B,'Banco de Indicadores - Mun. (1)'!B3145,'Banco de Indicadores Mun. (2)'!A:A,'Banco de Indicadores - Mun. (1)'!A3145) / VLOOKUP(D3145,'Dados Base'!$B:$K,7,FALSE)) * 100</f>
        <v>3.8142913165266101</v>
      </c>
      <c r="AN3145" s="72">
        <f>(SUMIFS('Banco de Indicadores Mun. (2)'!K:K,'Banco de Indicadores Mun. (2)'!B:B,'Banco de Indicadores - Mun. (1)'!B3145,'Banco de Indicadores Mun. (2)'!A:A,'Banco de Indicadores - Mun. (1)'!A3145) / VLOOKUP(D3145,'Dados Base'!$B:$K,10,FALSE)) * 100</f>
        <v>0.82800781250000044</v>
      </c>
      <c r="AO3145" s="24">
        <v>0</v>
      </c>
      <c r="AP3145" s="25">
        <v>0</v>
      </c>
      <c r="AQ3145" s="17">
        <v>0</v>
      </c>
      <c r="AR3145" s="24">
        <v>8.6999999999999993</v>
      </c>
      <c r="AS3145" s="22">
        <v>76</v>
      </c>
      <c r="AT3145" s="22">
        <v>76</v>
      </c>
      <c r="AU3145" s="22">
        <v>59.551495016611298</v>
      </c>
      <c r="AV3145" s="22">
        <v>7.01</v>
      </c>
      <c r="AW3145" s="21">
        <v>1</v>
      </c>
      <c r="AX3145" s="21">
        <v>0</v>
      </c>
      <c r="AY3145" s="116">
        <v>89.158945496986291</v>
      </c>
    </row>
    <row r="3146" spans="1:51" ht="15" x14ac:dyDescent="0.25">
      <c r="A3146" s="144">
        <v>2013</v>
      </c>
      <c r="B3146" s="77" t="s">
        <v>566</v>
      </c>
      <c r="C3146" s="78">
        <v>6</v>
      </c>
      <c r="D3146" s="77">
        <v>3550308</v>
      </c>
      <c r="E3146" s="78">
        <v>35503086</v>
      </c>
      <c r="F3146" s="78" t="str">
        <f t="shared" si="138"/>
        <v>355030862013</v>
      </c>
      <c r="G3146" s="96">
        <v>0.67800741311154766</v>
      </c>
      <c r="H3146" s="80">
        <f t="shared" si="137"/>
        <v>11446275</v>
      </c>
      <c r="I3146" s="91">
        <v>11343383</v>
      </c>
      <c r="J3146" s="97">
        <v>102892</v>
      </c>
      <c r="K3146" s="83">
        <f>(H3146)/VLOOKUP(D3146,'Dados Base'!$B:$K,6,FALSE)</f>
        <v>7515.6599846354866</v>
      </c>
      <c r="L3146" s="88">
        <f t="shared" si="139"/>
        <v>99.101087471688388</v>
      </c>
      <c r="M3146" s="85" t="s">
        <v>702</v>
      </c>
      <c r="N3146" s="92">
        <v>0.80500000000000005</v>
      </c>
      <c r="O3146" s="91">
        <v>496</v>
      </c>
      <c r="P3146" s="91" t="s">
        <v>691</v>
      </c>
      <c r="Q3146" s="91" t="s">
        <v>691</v>
      </c>
      <c r="R3146" s="91" t="s">
        <v>691</v>
      </c>
      <c r="S3146" s="91">
        <v>26977</v>
      </c>
      <c r="T3146" s="87" t="s">
        <v>691</v>
      </c>
      <c r="U3146" s="87">
        <v>108761</v>
      </c>
      <c r="V3146" s="87">
        <v>147082</v>
      </c>
      <c r="W3146" s="85" t="s">
        <v>691</v>
      </c>
      <c r="X3146" s="146">
        <v>46.391328638888893</v>
      </c>
      <c r="Y3146" s="21">
        <v>12800</v>
      </c>
      <c r="Z3146" s="147">
        <v>353409</v>
      </c>
      <c r="AA3146" s="147">
        <v>279234</v>
      </c>
      <c r="AB3146" s="21">
        <v>1665</v>
      </c>
      <c r="AC3146" s="21">
        <v>14</v>
      </c>
      <c r="AD3146" s="153">
        <f>VLOOKUP(D3146,'Dados Base'!$B:$K,9,FALSE)*31536000/VLOOKUP($F3146,F:H,MATCH(H3145,F3145:AF3145,0),FALSE)</f>
        <v>82.764169129258207</v>
      </c>
      <c r="AE3146" s="153">
        <f>VLOOKUP(D3146,'Dados Base'!$B:$K,10,FALSE)*31536000/VLOOKUP($F3146,F:H,MATCH(H3145,F3145:AF3145,0),FALSE)</f>
        <v>11.240939082802049</v>
      </c>
      <c r="AF3146" s="148">
        <v>99.2</v>
      </c>
      <c r="AG3146" s="21">
        <v>100</v>
      </c>
      <c r="AH3146" s="148">
        <v>96.13</v>
      </c>
      <c r="AI3146" s="148">
        <v>35.79</v>
      </c>
      <c r="AJ3146" s="148">
        <v>100</v>
      </c>
      <c r="AK3146" s="72">
        <f>(SUMIFS('Banco de Indicadores Mun. (2)'!I:I,'Banco de Indicadores Mun. (2)'!B:B,'Banco de Indicadores - Mun. (1)'!B3146,'Banco de Indicadores Mun. (2)'!A:A,'Banco de Indicadores - Mun. (1)'!A3146) / VLOOKUP(D3146,'Dados Base'!$B:$K,8,FALSE)) * 100</f>
        <v>151.45795182872433</v>
      </c>
      <c r="AL3146" s="72">
        <f>(SUMIFS('Banco de Indicadores Mun. (2)'!I:I,'Banco de Indicadores Mun. (2)'!B:B,'Banco de Indicadores - Mun. (1)'!B3146,'Banco de Indicadores Mun. (2)'!A:A,'Banco de Indicadores - Mun. (1)'!A3146) / VLOOKUP(D3146,'Dados Base'!$B:$K,9,FALSE)) * 100</f>
        <v>56.519428761651135</v>
      </c>
      <c r="AM3146" s="72">
        <f>(SUMIFS('Banco de Indicadores Mun. (2)'!J:J,'Banco de Indicadores Mun. (2)'!B:B,'Banco de Indicadores - Mun. (1)'!B3146,'Banco de Indicadores Mun. (2)'!A:A,'Banco de Indicadores - Mun. (1)'!A3146) / VLOOKUP(D3146,'Dados Base'!$B:$K,7,FALSE)) * 100</f>
        <v>218.22913183730714</v>
      </c>
      <c r="AN3146" s="72">
        <f>(SUMIFS('Banco de Indicadores Mun. (2)'!K:K,'Banco de Indicadores Mun. (2)'!B:B,'Banco de Indicadores - Mun. (1)'!B3146,'Banco de Indicadores Mun. (2)'!A:A,'Banco de Indicadores - Mun. (1)'!A3146) / VLOOKUP(D3146,'Dados Base'!$B:$K,10,FALSE)) * 100</f>
        <v>34.772041666666787</v>
      </c>
      <c r="AO3146" s="24">
        <v>9</v>
      </c>
      <c r="AP3146" s="25">
        <v>6.9891733336827924E-2</v>
      </c>
      <c r="AQ3146" s="17">
        <v>0</v>
      </c>
      <c r="AR3146" s="24">
        <v>9.5</v>
      </c>
      <c r="AS3146" s="22">
        <v>97</v>
      </c>
      <c r="AT3146" s="22">
        <v>72.749999999999986</v>
      </c>
      <c r="AU3146" s="22">
        <v>55.86231097159061</v>
      </c>
      <c r="AV3146" s="22">
        <v>6.71</v>
      </c>
      <c r="AW3146" s="21">
        <v>165</v>
      </c>
      <c r="AX3146" s="21">
        <v>14</v>
      </c>
      <c r="AY3146" s="116">
        <v>6.763681351728974</v>
      </c>
    </row>
    <row r="3147" spans="1:51" ht="15" x14ac:dyDescent="0.25">
      <c r="A3147" s="144">
        <v>2013</v>
      </c>
      <c r="B3147" s="77" t="s">
        <v>567</v>
      </c>
      <c r="C3147" s="78">
        <v>5</v>
      </c>
      <c r="D3147" s="77">
        <v>3550407</v>
      </c>
      <c r="E3147" s="78">
        <v>35504075</v>
      </c>
      <c r="F3147" s="78" t="str">
        <f t="shared" si="138"/>
        <v>355040752013</v>
      </c>
      <c r="G3147" s="96">
        <v>1.108719029971228</v>
      </c>
      <c r="H3147" s="80">
        <f t="shared" si="137"/>
        <v>32452</v>
      </c>
      <c r="I3147" s="91">
        <v>27583</v>
      </c>
      <c r="J3147" s="97">
        <v>4869</v>
      </c>
      <c r="K3147" s="83">
        <f>(H3147)/VLOOKUP(D3147,'Dados Base'!$B:$K,6,FALSE)</f>
        <v>52.49433840181171</v>
      </c>
      <c r="L3147" s="88">
        <f t="shared" si="139"/>
        <v>84.996302230987311</v>
      </c>
      <c r="M3147" s="85" t="s">
        <v>702</v>
      </c>
      <c r="N3147" s="92">
        <v>0.755</v>
      </c>
      <c r="O3147" s="91">
        <v>130</v>
      </c>
      <c r="P3147" s="91" t="s">
        <v>691</v>
      </c>
      <c r="Q3147" s="91" t="s">
        <v>691</v>
      </c>
      <c r="R3147" s="91" t="s">
        <v>691</v>
      </c>
      <c r="S3147" s="91">
        <v>106</v>
      </c>
      <c r="T3147" s="87" t="s">
        <v>691</v>
      </c>
      <c r="U3147" s="87">
        <v>392</v>
      </c>
      <c r="V3147" s="87">
        <v>321</v>
      </c>
      <c r="W3147" s="85" t="s">
        <v>691</v>
      </c>
      <c r="X3147" s="146">
        <v>9.8783287037037038E-2</v>
      </c>
      <c r="Y3147" s="21">
        <v>22.61</v>
      </c>
      <c r="Z3147" s="147">
        <v>139</v>
      </c>
      <c r="AA3147" s="147">
        <v>1387</v>
      </c>
      <c r="AB3147" s="21">
        <v>4</v>
      </c>
      <c r="AC3147" s="21">
        <v>0</v>
      </c>
      <c r="AD3147" s="153">
        <f>VLOOKUP(D3147,'Dados Base'!$B:$K,9,FALSE)*31536000/VLOOKUP($F3147,F:H,MATCH(H3146,F3146:AF3146,0),FALSE)</f>
        <v>7055.0770368544308</v>
      </c>
      <c r="AE3147" s="153">
        <f>VLOOKUP(D3147,'Dados Base'!$B:$K,10,FALSE)*31536000/VLOOKUP($F3147,F:H,MATCH(H3146,F3146:AF3146,0),FALSE)</f>
        <v>923.18501170960212</v>
      </c>
      <c r="AF3147" s="148">
        <v>100</v>
      </c>
      <c r="AG3147" s="21" t="s">
        <v>692</v>
      </c>
      <c r="AH3147" s="148">
        <v>80</v>
      </c>
      <c r="AI3147" s="148">
        <v>64.150000000000006</v>
      </c>
      <c r="AJ3147" s="148">
        <v>100</v>
      </c>
      <c r="AK3147" s="72">
        <f>(SUMIFS('Banco de Indicadores Mun. (2)'!I:I,'Banco de Indicadores Mun. (2)'!B:B,'Banco de Indicadores - Mun. (1)'!B3147,'Banco de Indicadores Mun. (2)'!A:A,'Banco de Indicadores - Mun. (1)'!A3147) / VLOOKUP(D3147,'Dados Base'!$B:$K,8,FALSE)) * 100</f>
        <v>6.8233038869257951</v>
      </c>
      <c r="AL3147" s="72">
        <f>(SUMIFS('Banco de Indicadores Mun. (2)'!I:I,'Banco de Indicadores Mun. (2)'!B:B,'Banco de Indicadores - Mun. (1)'!B3147,'Banco de Indicadores Mun. (2)'!A:A,'Banco de Indicadores - Mun. (1)'!A3147) / VLOOKUP(D3147,'Dados Base'!$B:$K,9,FALSE)) * 100</f>
        <v>2.6597727272727272</v>
      </c>
      <c r="AM3147" s="72">
        <f>(SUMIFS('Banco de Indicadores Mun. (2)'!J:J,'Banco de Indicadores Mun. (2)'!B:B,'Banco de Indicadores - Mun. (1)'!B3147,'Banco de Indicadores Mun. (2)'!A:A,'Banco de Indicadores - Mun. (1)'!A3147) / VLOOKUP(D3147,'Dados Base'!$B:$K,7,FALSE)) * 100</f>
        <v>9.7323297872340433</v>
      </c>
      <c r="AN3147" s="72">
        <f>(SUMIFS('Banco de Indicadores Mun. (2)'!K:K,'Banco de Indicadores Mun. (2)'!B:B,'Banco de Indicadores - Mun. (1)'!B3147,'Banco de Indicadores Mun. (2)'!A:A,'Banco de Indicadores - Mun. (1)'!A3147) / VLOOKUP(D3147,'Dados Base'!$B:$K,10,FALSE)) * 100</f>
        <v>1.0664947368421058</v>
      </c>
      <c r="AO3147" s="24">
        <v>0</v>
      </c>
      <c r="AP3147" s="25">
        <v>0</v>
      </c>
      <c r="AQ3147" s="17">
        <v>0</v>
      </c>
      <c r="AR3147" s="24">
        <v>7.2</v>
      </c>
      <c r="AS3147" s="22">
        <v>95</v>
      </c>
      <c r="AT3147" s="22">
        <v>11.400000000000002</v>
      </c>
      <c r="AU3147" s="22">
        <v>9.1087811271297507</v>
      </c>
      <c r="AV3147" s="22">
        <v>2.2000000000000002</v>
      </c>
      <c r="AW3147" s="21">
        <v>0</v>
      </c>
      <c r="AX3147" s="21">
        <v>0</v>
      </c>
      <c r="AY3147" s="116">
        <v>31.977853255842792</v>
      </c>
    </row>
    <row r="3148" spans="1:51" ht="15" x14ac:dyDescent="0.25">
      <c r="A3148" s="144">
        <v>2013</v>
      </c>
      <c r="B3148" s="77" t="s">
        <v>568</v>
      </c>
      <c r="C3148" s="78">
        <v>17</v>
      </c>
      <c r="D3148" s="77">
        <v>3550506</v>
      </c>
      <c r="E3148" s="78">
        <v>355050617</v>
      </c>
      <c r="F3148" s="78" t="str">
        <f t="shared" si="138"/>
        <v>3550506172013</v>
      </c>
      <c r="G3148" s="96">
        <v>0.31910915520081407</v>
      </c>
      <c r="H3148" s="80">
        <f t="shared" si="137"/>
        <v>7239</v>
      </c>
      <c r="I3148" s="91">
        <v>5328</v>
      </c>
      <c r="J3148" s="97">
        <v>1911</v>
      </c>
      <c r="K3148" s="83">
        <f>(H3148)/VLOOKUP(D3148,'Dados Base'!$B:$K,6,FALSE)</f>
        <v>9.9026018439987968</v>
      </c>
      <c r="L3148" s="88">
        <f t="shared" si="139"/>
        <v>73.601326150020725</v>
      </c>
      <c r="M3148" s="85" t="s">
        <v>702</v>
      </c>
      <c r="N3148" s="92">
        <v>0.70299999999999996</v>
      </c>
      <c r="O3148" s="91">
        <v>115</v>
      </c>
      <c r="P3148" s="91" t="s">
        <v>691</v>
      </c>
      <c r="Q3148" s="91" t="s">
        <v>691</v>
      </c>
      <c r="R3148" s="91" t="s">
        <v>691</v>
      </c>
      <c r="S3148" s="91">
        <v>11</v>
      </c>
      <c r="T3148" s="87" t="s">
        <v>691</v>
      </c>
      <c r="U3148" s="87">
        <v>32</v>
      </c>
      <c r="V3148" s="87">
        <v>31</v>
      </c>
      <c r="W3148" s="85" t="s">
        <v>691</v>
      </c>
      <c r="X3148" s="146">
        <v>1.301700390625E-2</v>
      </c>
      <c r="Y3148" s="21">
        <v>3.76</v>
      </c>
      <c r="Z3148" s="147">
        <v>232</v>
      </c>
      <c r="AA3148" s="147">
        <v>58</v>
      </c>
      <c r="AB3148" s="21">
        <v>0</v>
      </c>
      <c r="AC3148" s="21">
        <v>0</v>
      </c>
      <c r="AD3148" s="153">
        <f>VLOOKUP(D3148,'Dados Base'!$B:$K,9,FALSE)*31536000/VLOOKUP($F3148,F:H,MATCH(H3147,F3147:AF3147,0),FALSE)</f>
        <v>29884.923331951926</v>
      </c>
      <c r="AE3148" s="153">
        <f>VLOOKUP(D3148,'Dados Base'!$B:$K,10,FALSE)*31536000/VLOOKUP($F3148,F:H,MATCH(H3147,F3147:AF3147,0),FALSE)</f>
        <v>3267.3021135515955</v>
      </c>
      <c r="AF3148" s="148">
        <v>69.05</v>
      </c>
      <c r="AG3148" s="21">
        <v>79.91</v>
      </c>
      <c r="AH3148" s="148">
        <v>69.05</v>
      </c>
      <c r="AI3148" s="148">
        <v>23.64</v>
      </c>
      <c r="AJ3148" s="148">
        <v>96.5</v>
      </c>
      <c r="AK3148" s="72">
        <f>(SUMIFS('Banco de Indicadores Mun. (2)'!I:I,'Banco de Indicadores Mun. (2)'!B:B,'Banco de Indicadores - Mun. (1)'!B3148,'Banco de Indicadores Mun. (2)'!A:A,'Banco de Indicadores - Mun. (1)'!A3148) / VLOOKUP(D3148,'Dados Base'!$B:$K,8,FALSE)) * 100</f>
        <v>3.7388236914600554</v>
      </c>
      <c r="AL3148" s="72">
        <f>(SUMIFS('Banco de Indicadores Mun. (2)'!I:I,'Banco de Indicadores Mun. (2)'!B:B,'Banco de Indicadores - Mun. (1)'!B3148,'Banco de Indicadores Mun. (2)'!A:A,'Banco de Indicadores - Mun. (1)'!A3148) / VLOOKUP(D3148,'Dados Base'!$B:$K,9,FALSE)) * 100</f>
        <v>1.9784154518950441</v>
      </c>
      <c r="AM3148" s="72">
        <f>(SUMIFS('Banco de Indicadores Mun. (2)'!J:J,'Banco de Indicadores Mun. (2)'!B:B,'Banco de Indicadores - Mun. (1)'!B3148,'Banco de Indicadores Mun. (2)'!A:A,'Banco de Indicadores - Mun. (1)'!A3148) / VLOOKUP(D3148,'Dados Base'!$B:$K,7,FALSE)) * 100</f>
        <v>4.4491770833333337</v>
      </c>
      <c r="AN3148" s="72">
        <f>(SUMIFS('Banco de Indicadores Mun. (2)'!K:K,'Banco de Indicadores Mun. (2)'!B:B,'Banco de Indicadores - Mun. (1)'!B3148,'Banco de Indicadores Mun. (2)'!A:A,'Banco de Indicadores - Mun. (1)'!A3148) / VLOOKUP(D3148,'Dados Base'!$B:$K,10,FALSE)) * 100</f>
        <v>1.0110666666666668</v>
      </c>
      <c r="AO3148" s="24">
        <v>0</v>
      </c>
      <c r="AP3148" s="25">
        <v>0</v>
      </c>
      <c r="AQ3148" s="17">
        <v>0</v>
      </c>
      <c r="AR3148" s="24">
        <v>7.5</v>
      </c>
      <c r="AS3148" s="22">
        <v>100</v>
      </c>
      <c r="AT3148" s="22">
        <v>100</v>
      </c>
      <c r="AU3148" s="22">
        <v>80</v>
      </c>
      <c r="AV3148" s="22">
        <v>9.8000000000000007</v>
      </c>
      <c r="AW3148" s="21">
        <v>0</v>
      </c>
      <c r="AX3148" s="21">
        <v>0</v>
      </c>
      <c r="AY3148" s="116">
        <v>1.3417644508557545</v>
      </c>
    </row>
    <row r="3149" spans="1:51" ht="15" x14ac:dyDescent="0.25">
      <c r="A3149" s="144">
        <v>2013</v>
      </c>
      <c r="B3149" s="77" t="s">
        <v>569</v>
      </c>
      <c r="C3149" s="78">
        <v>10</v>
      </c>
      <c r="D3149" s="77">
        <v>3550605</v>
      </c>
      <c r="E3149" s="78">
        <v>355060510</v>
      </c>
      <c r="F3149" s="78" t="str">
        <f t="shared" si="138"/>
        <v>3550605102013</v>
      </c>
      <c r="G3149" s="96">
        <v>1.4536087297281064</v>
      </c>
      <c r="H3149" s="80">
        <f t="shared" si="137"/>
        <v>81557</v>
      </c>
      <c r="I3149" s="91">
        <v>76095</v>
      </c>
      <c r="J3149" s="97">
        <v>5462</v>
      </c>
      <c r="K3149" s="83">
        <f>(H3149)/VLOOKUP(D3149,'Dados Base'!$B:$K,6,FALSE)</f>
        <v>265.18289708990409</v>
      </c>
      <c r="L3149" s="88">
        <f t="shared" si="139"/>
        <v>93.302843410130336</v>
      </c>
      <c r="M3149" s="85" t="s">
        <v>702</v>
      </c>
      <c r="N3149" s="92">
        <v>0.76800000000000002</v>
      </c>
      <c r="O3149" s="91">
        <v>121</v>
      </c>
      <c r="P3149" s="91" t="s">
        <v>691</v>
      </c>
      <c r="Q3149" s="91" t="s">
        <v>691</v>
      </c>
      <c r="R3149" s="91" t="s">
        <v>691</v>
      </c>
      <c r="S3149" s="91">
        <v>166</v>
      </c>
      <c r="T3149" s="87" t="s">
        <v>691</v>
      </c>
      <c r="U3149" s="87">
        <v>733</v>
      </c>
      <c r="V3149" s="87">
        <v>724</v>
      </c>
      <c r="W3149" s="85" t="s">
        <v>691</v>
      </c>
      <c r="X3149" s="146">
        <v>0.15863686052083331</v>
      </c>
      <c r="Y3149" s="21">
        <v>61.28</v>
      </c>
      <c r="Z3149" s="147">
        <v>0</v>
      </c>
      <c r="AA3149" s="147">
        <v>4137</v>
      </c>
      <c r="AB3149" s="21">
        <v>6</v>
      </c>
      <c r="AC3149" s="21">
        <v>0</v>
      </c>
      <c r="AD3149" s="153">
        <f>VLOOKUP(D3149,'Dados Base'!$B:$K,9,FALSE)*31536000/VLOOKUP($F3149,F:H,MATCH(H3148,F3148:AF3148,0),FALSE)</f>
        <v>1129.0891033265079</v>
      </c>
      <c r="AE3149" s="153">
        <f>VLOOKUP(D3149,'Dados Base'!$B:$K,10,FALSE)*31536000/VLOOKUP($F3149,F:H,MATCH(H3148,F3148:AF3148,0),FALSE)</f>
        <v>174.0034577044276</v>
      </c>
      <c r="AF3149" s="148">
        <v>63.9</v>
      </c>
      <c r="AG3149" s="21">
        <v>86.43</v>
      </c>
      <c r="AH3149" s="148">
        <v>43.91</v>
      </c>
      <c r="AI3149" s="148">
        <v>53.88</v>
      </c>
      <c r="AJ3149" s="148">
        <v>70.5</v>
      </c>
      <c r="AK3149" s="72">
        <f>(SUMIFS('Banco de Indicadores Mun. (2)'!I:I,'Banco de Indicadores Mun. (2)'!B:B,'Banco de Indicadores - Mun. (1)'!B3149,'Banco de Indicadores Mun. (2)'!A:A,'Banco de Indicadores - Mun. (1)'!A3149) / VLOOKUP(D3149,'Dados Base'!$B:$K,8,FALSE)) * 100</f>
        <v>20.447169811320748</v>
      </c>
      <c r="AL3149" s="72">
        <f>(SUMIFS('Banco de Indicadores Mun. (2)'!I:I,'Banco de Indicadores Mun. (2)'!B:B,'Banco de Indicadores - Mun. (1)'!B3149,'Banco de Indicadores Mun. (2)'!A:A,'Banco de Indicadores - Mun. (1)'!A3149) / VLOOKUP(D3149,'Dados Base'!$B:$K,9,FALSE)) * 100</f>
        <v>7.4226027397260257</v>
      </c>
      <c r="AM3149" s="72">
        <f>(SUMIFS('Banco de Indicadores Mun. (2)'!J:J,'Banco de Indicadores Mun. (2)'!B:B,'Banco de Indicadores - Mun. (1)'!B3149,'Banco de Indicadores Mun. (2)'!A:A,'Banco de Indicadores - Mun. (1)'!A3149) / VLOOKUP(D3149,'Dados Base'!$B:$K,7,FALSE)) * 100</f>
        <v>28.843901639344249</v>
      </c>
      <c r="AN3149" s="72">
        <f>(SUMIFS('Banco de Indicadores Mun. (2)'!K:K,'Banco de Indicadores Mun. (2)'!B:B,'Banco de Indicadores - Mun. (1)'!B3149,'Banco de Indicadores Mun. (2)'!A:A,'Banco de Indicadores - Mun. (1)'!A3149) / VLOOKUP(D3149,'Dados Base'!$B:$K,10,FALSE)) * 100</f>
        <v>9.0649333333333324</v>
      </c>
      <c r="AO3149" s="24">
        <v>0</v>
      </c>
      <c r="AP3149" s="25">
        <v>0</v>
      </c>
      <c r="AQ3149" s="17">
        <v>0</v>
      </c>
      <c r="AR3149" s="24">
        <v>8.8000000000000007</v>
      </c>
      <c r="AS3149" s="22">
        <v>61</v>
      </c>
      <c r="AT3149" s="22">
        <v>0</v>
      </c>
      <c r="AU3149" s="22">
        <v>0</v>
      </c>
      <c r="AV3149" s="22">
        <v>0.92</v>
      </c>
      <c r="AW3149" s="21">
        <v>0</v>
      </c>
      <c r="AX3149" s="21">
        <v>0</v>
      </c>
      <c r="AY3149" s="116">
        <v>11.178959115300897</v>
      </c>
    </row>
    <row r="3150" spans="1:51" ht="15" x14ac:dyDescent="0.25">
      <c r="A3150" s="144">
        <v>2013</v>
      </c>
      <c r="B3150" s="77" t="s">
        <v>570</v>
      </c>
      <c r="C3150" s="78">
        <v>3</v>
      </c>
      <c r="D3150" s="77">
        <v>3550704</v>
      </c>
      <c r="E3150" s="78">
        <v>35507043</v>
      </c>
      <c r="F3150" s="78" t="str">
        <f t="shared" si="138"/>
        <v>355070432013</v>
      </c>
      <c r="G3150" s="96">
        <v>2.2088938333832964</v>
      </c>
      <c r="H3150" s="80">
        <f t="shared" si="137"/>
        <v>77956</v>
      </c>
      <c r="I3150" s="91">
        <v>77078</v>
      </c>
      <c r="J3150" s="97">
        <v>878</v>
      </c>
      <c r="K3150" s="83">
        <f>(H3150)/VLOOKUP(D3150,'Dados Base'!$B:$K,6,FALSE)</f>
        <v>193.27614419596372</v>
      </c>
      <c r="L3150" s="88">
        <f t="shared" si="139"/>
        <v>98.873723638975832</v>
      </c>
      <c r="M3150" s="85" t="s">
        <v>702</v>
      </c>
      <c r="N3150" s="92">
        <v>0.77200000000000002</v>
      </c>
      <c r="O3150" s="91">
        <v>7</v>
      </c>
      <c r="P3150" s="91" t="s">
        <v>691</v>
      </c>
      <c r="Q3150" s="91" t="s">
        <v>691</v>
      </c>
      <c r="R3150" s="91" t="s">
        <v>691</v>
      </c>
      <c r="S3150" s="91">
        <v>48</v>
      </c>
      <c r="T3150" s="87" t="s">
        <v>691</v>
      </c>
      <c r="U3150" s="87">
        <v>772</v>
      </c>
      <c r="V3150" s="87">
        <v>1286</v>
      </c>
      <c r="W3150" s="85" t="s">
        <v>691</v>
      </c>
      <c r="X3150" s="146">
        <v>0.21069566922685187</v>
      </c>
      <c r="Y3150" s="21">
        <v>63.58</v>
      </c>
      <c r="Z3150" s="147">
        <v>500</v>
      </c>
      <c r="AA3150" s="147">
        <v>3792</v>
      </c>
      <c r="AB3150" s="21">
        <v>19</v>
      </c>
      <c r="AC3150" s="21">
        <v>2</v>
      </c>
      <c r="AD3150" s="153">
        <f>VLOOKUP(D3150,'Dados Base'!$B:$K,9,FALSE)*31536000/VLOOKUP($F3150,F:H,MATCH(H3149,F3149:AF3149,0),FALSE)</f>
        <v>9247.6904920724519</v>
      </c>
      <c r="AE3150" s="153">
        <f>VLOOKUP(D3150,'Dados Base'!$B:$K,10,FALSE)*31536000/VLOOKUP($F3150,F:H,MATCH(H3149,F3149:AF3149,0),FALSE)</f>
        <v>1019.4304479449949</v>
      </c>
      <c r="AF3150" s="148">
        <v>88.79</v>
      </c>
      <c r="AG3150" s="21">
        <v>98.87</v>
      </c>
      <c r="AH3150" s="148">
        <v>48.87</v>
      </c>
      <c r="AI3150" s="148">
        <v>46.07</v>
      </c>
      <c r="AJ3150" s="148">
        <v>89.8</v>
      </c>
      <c r="AK3150" s="72">
        <f>(SUMIFS('Banco de Indicadores Mun. (2)'!I:I,'Banco de Indicadores Mun. (2)'!B:B,'Banco de Indicadores - Mun. (1)'!B3150,'Banco de Indicadores Mun. (2)'!A:A,'Banco de Indicadores - Mun. (1)'!A3150) / VLOOKUP(D3150,'Dados Base'!$B:$K,8,FALSE)) * 100</f>
        <v>12.024570917759235</v>
      </c>
      <c r="AL3150" s="72">
        <f>(SUMIFS('Banco de Indicadores Mun. (2)'!I:I,'Banco de Indicadores Mun. (2)'!B:B,'Banco de Indicadores - Mun. (1)'!B3150,'Banco de Indicadores Mun. (2)'!A:A,'Banco de Indicadores - Mun. (1)'!A3150) / VLOOKUP(D3150,'Dados Base'!$B:$K,9,FALSE)) * 100</f>
        <v>4.4132174103237087</v>
      </c>
      <c r="AM3150" s="72">
        <f>(SUMIFS('Banco de Indicadores Mun. (2)'!J:J,'Banco de Indicadores Mun. (2)'!B:B,'Banco de Indicadores - Mun. (1)'!B3150,'Banco de Indicadores Mun. (2)'!A:A,'Banco de Indicadores - Mun. (1)'!A3150) / VLOOKUP(D3150,'Dados Base'!$B:$K,7,FALSE)) * 100</f>
        <v>17.074982964224873</v>
      </c>
      <c r="AN3150" s="72">
        <f>(SUMIFS('Banco de Indicadores Mun. (2)'!K:K,'Banco de Indicadores Mun. (2)'!B:B,'Banco de Indicadores - Mun. (1)'!B3150,'Banco de Indicadores Mun. (2)'!A:A,'Banco de Indicadores - Mun. (1)'!A3150) / VLOOKUP(D3150,'Dados Base'!$B:$K,10,FALSE)) * 100</f>
        <v>0.26031746031746023</v>
      </c>
      <c r="AO3150" s="24">
        <v>3</v>
      </c>
      <c r="AP3150" s="25">
        <v>5.1310995946431319</v>
      </c>
      <c r="AQ3150" s="17">
        <v>16</v>
      </c>
      <c r="AR3150" s="24">
        <v>10</v>
      </c>
      <c r="AS3150" s="22">
        <v>46</v>
      </c>
      <c r="AT3150" s="22">
        <v>15.64</v>
      </c>
      <c r="AU3150" s="22">
        <v>11.649580615097857</v>
      </c>
      <c r="AV3150" s="22">
        <v>2.46</v>
      </c>
      <c r="AW3150" s="21">
        <v>2</v>
      </c>
      <c r="AX3150" s="21">
        <v>2</v>
      </c>
      <c r="AY3150" s="116">
        <v>147.02812278685178</v>
      </c>
    </row>
    <row r="3151" spans="1:51" ht="15" x14ac:dyDescent="0.25">
      <c r="A3151" s="144">
        <v>2013</v>
      </c>
      <c r="B3151" s="77" t="s">
        <v>571</v>
      </c>
      <c r="C3151" s="78">
        <v>4</v>
      </c>
      <c r="D3151" s="77">
        <v>3550803</v>
      </c>
      <c r="E3151" s="78">
        <v>35508034</v>
      </c>
      <c r="F3151" s="78" t="str">
        <f t="shared" si="138"/>
        <v>355080342013</v>
      </c>
      <c r="G3151" s="96">
        <v>-0.32586390099692553</v>
      </c>
      <c r="H3151" s="80">
        <f t="shared" si="137"/>
        <v>12026</v>
      </c>
      <c r="I3151" s="91">
        <v>8118</v>
      </c>
      <c r="J3151" s="97">
        <v>3908</v>
      </c>
      <c r="K3151" s="83">
        <f>(H3151)/VLOOKUP(D3151,'Dados Base'!$B:$K,6,FALSE)</f>
        <v>47.688159251328415</v>
      </c>
      <c r="L3151" s="88">
        <f t="shared" si="139"/>
        <v>67.503741892566111</v>
      </c>
      <c r="M3151" s="85" t="s">
        <v>702</v>
      </c>
      <c r="N3151" s="92">
        <v>0.70099999999999996</v>
      </c>
      <c r="O3151" s="91">
        <v>147</v>
      </c>
      <c r="P3151" s="91" t="s">
        <v>691</v>
      </c>
      <c r="Q3151" s="91" t="s">
        <v>691</v>
      </c>
      <c r="R3151" s="91" t="s">
        <v>691</v>
      </c>
      <c r="S3151" s="91">
        <v>40</v>
      </c>
      <c r="T3151" s="87" t="s">
        <v>691</v>
      </c>
      <c r="U3151" s="87">
        <v>161</v>
      </c>
      <c r="V3151" s="87">
        <v>116</v>
      </c>
      <c r="W3151" s="85" t="s">
        <v>691</v>
      </c>
      <c r="X3151" s="146">
        <v>3.6606921296296294E-2</v>
      </c>
      <c r="Y3151" s="21">
        <v>5.72</v>
      </c>
      <c r="Z3151" s="147">
        <v>35</v>
      </c>
      <c r="AA3151" s="147">
        <v>406</v>
      </c>
      <c r="AB3151" s="21">
        <v>0</v>
      </c>
      <c r="AC3151" s="21">
        <v>0</v>
      </c>
      <c r="AD3151" s="153">
        <f>VLOOKUP(D3151,'Dados Base'!$B:$K,9,FALSE)*31536000/VLOOKUP($F3151,F:H,MATCH(H3150,F3150:AF3150,0),FALSE)</f>
        <v>10515.49642441377</v>
      </c>
      <c r="AE3151" s="153">
        <f>VLOOKUP(D3151,'Dados Base'!$B:$K,10,FALSE)*31536000/VLOOKUP($F3151,F:H,MATCH(H3150,F3150:AF3150,0),FALSE)</f>
        <v>1048.9273241310493</v>
      </c>
      <c r="AF3151" s="148">
        <v>100</v>
      </c>
      <c r="AG3151" s="21">
        <v>100</v>
      </c>
      <c r="AH3151" s="148">
        <v>100</v>
      </c>
      <c r="AI3151" s="148">
        <v>52.13</v>
      </c>
      <c r="AJ3151" s="148">
        <v>100</v>
      </c>
      <c r="AK3151" s="72">
        <f>(SUMIFS('Banco de Indicadores Mun. (2)'!I:I,'Banco de Indicadores Mun. (2)'!B:B,'Banco de Indicadores - Mun. (1)'!B3151,'Banco de Indicadores Mun. (2)'!A:A,'Banco de Indicadores - Mun. (1)'!A3151) / VLOOKUP(D3151,'Dados Base'!$B:$K,8,FALSE)) * 100</f>
        <v>6.2365952380952372</v>
      </c>
      <c r="AL3151" s="72">
        <f>(SUMIFS('Banco de Indicadores Mun. (2)'!I:I,'Banco de Indicadores Mun. (2)'!B:B,'Banco de Indicadores - Mun. (1)'!B3151,'Banco de Indicadores Mun. (2)'!A:A,'Banco de Indicadores - Mun. (1)'!A3151) / VLOOKUP(D3151,'Dados Base'!$B:$K,9,FALSE)) * 100</f>
        <v>1.9596284289276806</v>
      </c>
      <c r="AM3151" s="72">
        <f>(SUMIFS('Banco de Indicadores Mun. (2)'!J:J,'Banco de Indicadores Mun. (2)'!B:B,'Banco de Indicadores - Mun. (1)'!B3151,'Banco de Indicadores Mun. (2)'!A:A,'Banco de Indicadores - Mun. (1)'!A3151) / VLOOKUP(D3151,'Dados Base'!$B:$K,7,FALSE)) * 100</f>
        <v>9.1009999999999991</v>
      </c>
      <c r="AN3151" s="72">
        <f>(SUMIFS('Banco de Indicadores Mun. (2)'!K:K,'Banco de Indicadores Mun. (2)'!B:B,'Banco de Indicadores - Mun. (1)'!B3151,'Banco de Indicadores Mun. (2)'!A:A,'Banco de Indicadores - Mun. (1)'!A3151) / VLOOKUP(D3151,'Dados Base'!$B:$K,10,FALSE)) * 100</f>
        <v>7.8124999999999986E-2</v>
      </c>
      <c r="AO3151" s="24">
        <v>0</v>
      </c>
      <c r="AP3151" s="25">
        <v>0</v>
      </c>
      <c r="AQ3151" s="17">
        <v>0</v>
      </c>
      <c r="AR3151" s="24">
        <v>7.4</v>
      </c>
      <c r="AS3151" s="22">
        <v>98</v>
      </c>
      <c r="AT3151" s="22">
        <v>9.8000000000000007</v>
      </c>
      <c r="AU3151" s="22">
        <v>7.9365079365079358</v>
      </c>
      <c r="AV3151" s="22">
        <v>2.33</v>
      </c>
      <c r="AW3151" s="21">
        <v>0</v>
      </c>
      <c r="AX3151" s="21">
        <v>0</v>
      </c>
      <c r="AY3151" s="116">
        <v>53.589464436859544</v>
      </c>
    </row>
    <row r="3152" spans="1:51" ht="15" x14ac:dyDescent="0.25">
      <c r="A3152" s="144">
        <v>2013</v>
      </c>
      <c r="B3152" s="77" t="s">
        <v>572</v>
      </c>
      <c r="C3152" s="78">
        <v>4</v>
      </c>
      <c r="D3152" s="77">
        <v>3550902</v>
      </c>
      <c r="E3152" s="78">
        <v>35509024</v>
      </c>
      <c r="F3152" s="78" t="str">
        <f t="shared" si="138"/>
        <v>355090242013</v>
      </c>
      <c r="G3152" s="96">
        <v>0.40870775552672711</v>
      </c>
      <c r="H3152" s="80">
        <f t="shared" si="137"/>
        <v>14487</v>
      </c>
      <c r="I3152" s="91">
        <v>13160</v>
      </c>
      <c r="J3152" s="97">
        <v>1327</v>
      </c>
      <c r="K3152" s="83">
        <f>(H3152)/VLOOKUP(D3152,'Dados Base'!$B:$K,6,FALSE)</f>
        <v>23.443264936241828</v>
      </c>
      <c r="L3152" s="88">
        <f t="shared" si="139"/>
        <v>90.84006350521156</v>
      </c>
      <c r="M3152" s="85" t="s">
        <v>702</v>
      </c>
      <c r="N3152" s="92">
        <v>0.76600000000000001</v>
      </c>
      <c r="O3152" s="91">
        <v>103</v>
      </c>
      <c r="P3152" s="91" t="s">
        <v>691</v>
      </c>
      <c r="Q3152" s="91" t="s">
        <v>691</v>
      </c>
      <c r="R3152" s="91" t="s">
        <v>691</v>
      </c>
      <c r="S3152" s="91">
        <v>33</v>
      </c>
      <c r="T3152" s="87" t="s">
        <v>691</v>
      </c>
      <c r="U3152" s="87">
        <v>135</v>
      </c>
      <c r="V3152" s="87">
        <v>116</v>
      </c>
      <c r="W3152" s="85" t="s">
        <v>691</v>
      </c>
      <c r="X3152" s="146">
        <v>3.974126154166667E-2</v>
      </c>
      <c r="Y3152" s="21">
        <v>9.4499999999999993</v>
      </c>
      <c r="Z3152" s="147">
        <v>0</v>
      </c>
      <c r="AA3152" s="147">
        <v>729</v>
      </c>
      <c r="AB3152" s="21">
        <v>1</v>
      </c>
      <c r="AC3152" s="21">
        <v>0</v>
      </c>
      <c r="AD3152" s="153">
        <f>VLOOKUP(D3152,'Dados Base'!$B:$K,9,FALSE)*31536000/VLOOKUP($F3152,F:H,MATCH(H3151,F3151:AF3151,0),FALSE)</f>
        <v>20157.614412921928</v>
      </c>
      <c r="AE3152" s="153">
        <f>VLOOKUP(D3152,'Dados Base'!$B:$K,10,FALSE)*31536000/VLOOKUP($F3152,F:H,MATCH(H3151,F3151:AF3151,0),FALSE)</f>
        <v>2111.542762476704</v>
      </c>
      <c r="AF3152" s="148">
        <v>90.12</v>
      </c>
      <c r="AG3152" s="21">
        <v>90.12</v>
      </c>
      <c r="AH3152" s="148">
        <v>90.12</v>
      </c>
      <c r="AI3152" s="148">
        <v>0</v>
      </c>
      <c r="AJ3152" s="148">
        <v>100</v>
      </c>
      <c r="AK3152" s="72">
        <f>(SUMIFS('Banco de Indicadores Mun. (2)'!I:I,'Banco de Indicadores Mun. (2)'!B:B,'Banco de Indicadores - Mun. (1)'!B3152,'Banco de Indicadores Mun. (2)'!A:A,'Banco de Indicadores - Mun. (1)'!A3152) / VLOOKUP(D3152,'Dados Base'!$B:$K,8,FALSE)) * 100</f>
        <v>4.5751589403973512</v>
      </c>
      <c r="AL3152" s="72">
        <f>(SUMIFS('Banco de Indicadores Mun. (2)'!I:I,'Banco de Indicadores Mun. (2)'!B:B,'Banco de Indicadores - Mun. (1)'!B3152,'Banco de Indicadores Mun. (2)'!A:A,'Banco de Indicadores - Mun. (1)'!A3152) / VLOOKUP(D3152,'Dados Base'!$B:$K,9,FALSE)) * 100</f>
        <v>1.4921144708423328</v>
      </c>
      <c r="AM3152" s="72">
        <f>(SUMIFS('Banco de Indicadores Mun. (2)'!J:J,'Banco de Indicadores Mun. (2)'!B:B,'Banco de Indicadores - Mun. (1)'!B3152,'Banco de Indicadores Mun. (2)'!A:A,'Banco de Indicadores - Mun. (1)'!A3152) / VLOOKUP(D3152,'Dados Base'!$B:$K,7,FALSE)) * 100</f>
        <v>2.209926829268293</v>
      </c>
      <c r="AN3152" s="72">
        <f>(SUMIFS('Banco de Indicadores Mun. (2)'!K:K,'Banco de Indicadores Mun. (2)'!B:B,'Banco de Indicadores - Mun. (1)'!B3152,'Banco de Indicadores Mun. (2)'!A:A,'Banco de Indicadores - Mun. (1)'!A3152) / VLOOKUP(D3152,'Dados Base'!$B:$K,10,FALSE)) * 100</f>
        <v>9.5738453608247376</v>
      </c>
      <c r="AO3152" s="24">
        <v>0</v>
      </c>
      <c r="AP3152" s="25">
        <v>0</v>
      </c>
      <c r="AQ3152" s="17">
        <v>0</v>
      </c>
      <c r="AR3152" s="24">
        <v>9.1</v>
      </c>
      <c r="AS3152" s="22">
        <v>99</v>
      </c>
      <c r="AT3152" s="22">
        <v>0</v>
      </c>
      <c r="AU3152" s="22">
        <v>0</v>
      </c>
      <c r="AV3152" s="22">
        <v>1.49</v>
      </c>
      <c r="AW3152" s="21">
        <v>1</v>
      </c>
      <c r="AX3152" s="21">
        <v>0</v>
      </c>
      <c r="AY3152" s="116">
        <v>8.646109675602986</v>
      </c>
    </row>
    <row r="3153" spans="1:51" ht="15" x14ac:dyDescent="0.25">
      <c r="A3153" s="144">
        <v>2013</v>
      </c>
      <c r="B3153" s="77" t="s">
        <v>573</v>
      </c>
      <c r="C3153" s="78">
        <v>7</v>
      </c>
      <c r="D3153" s="77">
        <v>3551009</v>
      </c>
      <c r="E3153" s="78">
        <v>35510097</v>
      </c>
      <c r="F3153" s="78" t="str">
        <f t="shared" si="138"/>
        <v>355100972013</v>
      </c>
      <c r="G3153" s="96">
        <v>0.85174457463486064</v>
      </c>
      <c r="H3153" s="80">
        <f t="shared" si="137"/>
        <v>339955</v>
      </c>
      <c r="I3153" s="91">
        <v>339313</v>
      </c>
      <c r="J3153" s="97">
        <v>642</v>
      </c>
      <c r="K3153" s="83">
        <f>(H3153)/VLOOKUP(D3153,'Dados Base'!$B:$K,6,FALSE)</f>
        <v>2290.4931949871989</v>
      </c>
      <c r="L3153" s="88">
        <f t="shared" si="139"/>
        <v>99.811151475930643</v>
      </c>
      <c r="M3153" s="85" t="s">
        <v>702</v>
      </c>
      <c r="N3153" s="92">
        <v>0.76800000000000002</v>
      </c>
      <c r="O3153" s="91">
        <v>4</v>
      </c>
      <c r="P3153" s="91" t="s">
        <v>691</v>
      </c>
      <c r="Q3153" s="91" t="s">
        <v>691</v>
      </c>
      <c r="R3153" s="91" t="s">
        <v>691</v>
      </c>
      <c r="S3153" s="91">
        <v>136</v>
      </c>
      <c r="T3153" s="87" t="s">
        <v>691</v>
      </c>
      <c r="U3153" s="87">
        <v>1493</v>
      </c>
      <c r="V3153" s="87">
        <v>2061</v>
      </c>
      <c r="W3153" s="85" t="s">
        <v>691</v>
      </c>
      <c r="X3153" s="146">
        <v>1.1537781534837963</v>
      </c>
      <c r="Y3153" s="21">
        <v>314.82</v>
      </c>
      <c r="Z3153" s="147">
        <v>1597</v>
      </c>
      <c r="AA3153" s="147">
        <v>17292</v>
      </c>
      <c r="AB3153" s="21">
        <v>23</v>
      </c>
      <c r="AC3153" s="21">
        <v>3</v>
      </c>
      <c r="AD3153" s="153">
        <f>VLOOKUP(D3153,'Dados Base'!$B:$K,9,FALSE)*31536000/VLOOKUP($F3153,F:H,MATCH(H3152,F3152:AF3152,0),FALSE)</f>
        <v>738.41114265123326</v>
      </c>
      <c r="AE3153" s="153">
        <f>VLOOKUP(D3153,'Dados Base'!$B:$K,10,FALSE)*31536000/VLOOKUP($F3153,F:H,MATCH(H3152,F3152:AF3152,0),FALSE)</f>
        <v>92.76521892603435</v>
      </c>
      <c r="AF3153" s="148">
        <v>97.42</v>
      </c>
      <c r="AG3153" s="21">
        <v>100</v>
      </c>
      <c r="AH3153" s="148">
        <v>73.83</v>
      </c>
      <c r="AI3153" s="148">
        <v>50.75</v>
      </c>
      <c r="AJ3153" s="148">
        <v>97.6</v>
      </c>
      <c r="AK3153" s="72">
        <f>(SUMIFS('Banco de Indicadores Mun. (2)'!I:I,'Banco de Indicadores Mun. (2)'!B:B,'Banco de Indicadores - Mun. (1)'!B3153,'Banco de Indicadores Mun. (2)'!A:A,'Banco de Indicadores - Mun. (1)'!A3153) / VLOOKUP(D3153,'Dados Base'!$B:$K,8,FALSE)) * 100</f>
        <v>4.8561582491582493</v>
      </c>
      <c r="AL3153" s="72">
        <f>(SUMIFS('Banco de Indicadores Mun. (2)'!I:I,'Banco de Indicadores Mun. (2)'!B:B,'Banco de Indicadores - Mun. (1)'!B3153,'Banco de Indicadores Mun. (2)'!A:A,'Banco de Indicadores - Mun. (1)'!A3153) / VLOOKUP(D3153,'Dados Base'!$B:$K,9,FALSE)) * 100</f>
        <v>1.8119082914572866</v>
      </c>
      <c r="AM3153" s="72">
        <f>(SUMIFS('Banco de Indicadores Mun. (2)'!J:J,'Banco de Indicadores Mun. (2)'!B:B,'Banco de Indicadores - Mun. (1)'!B3153,'Banco de Indicadores Mun. (2)'!A:A,'Banco de Indicadores - Mun. (1)'!A3153) / VLOOKUP(D3153,'Dados Base'!$B:$K,7,FALSE)) * 100</f>
        <v>7.2737258883248739</v>
      </c>
      <c r="AN3153" s="72">
        <f>(SUMIFS('Banco de Indicadores Mun. (2)'!K:K,'Banco de Indicadores Mun. (2)'!B:B,'Banco de Indicadores - Mun. (1)'!B3153,'Banco de Indicadores Mun. (2)'!A:A,'Banco de Indicadores - Mun. (1)'!A3153) / VLOOKUP(D3153,'Dados Base'!$B:$K,10,FALSE)) * 100</f>
        <v>9.3549999999999967E-2</v>
      </c>
      <c r="AO3153" s="24">
        <v>0</v>
      </c>
      <c r="AP3153" s="25">
        <v>0</v>
      </c>
      <c r="AQ3153" s="17">
        <v>0</v>
      </c>
      <c r="AR3153" s="24">
        <v>9.1999999999999993</v>
      </c>
      <c r="AS3153" s="22">
        <v>74</v>
      </c>
      <c r="AT3153" s="22">
        <v>13.319999999999999</v>
      </c>
      <c r="AU3153" s="22">
        <v>8.454656149081476</v>
      </c>
      <c r="AV3153" s="22">
        <v>2.13</v>
      </c>
      <c r="AW3153" s="21">
        <v>4</v>
      </c>
      <c r="AX3153" s="21">
        <v>3</v>
      </c>
      <c r="AY3153" s="116">
        <v>7.5029789612750794E-2</v>
      </c>
    </row>
    <row r="3154" spans="1:51" ht="15" x14ac:dyDescent="0.25">
      <c r="A3154" s="144">
        <v>2013</v>
      </c>
      <c r="B3154" s="77" t="s">
        <v>574</v>
      </c>
      <c r="C3154" s="78">
        <v>10</v>
      </c>
      <c r="D3154" s="77">
        <v>3551108</v>
      </c>
      <c r="E3154" s="78">
        <v>355110810</v>
      </c>
      <c r="F3154" s="78" t="str">
        <f t="shared" si="138"/>
        <v>3551108102013</v>
      </c>
      <c r="G3154" s="96">
        <v>1.2937365565227843</v>
      </c>
      <c r="H3154" s="80">
        <f t="shared" si="137"/>
        <v>9343</v>
      </c>
      <c r="I3154" s="91">
        <v>7084</v>
      </c>
      <c r="J3154" s="97">
        <v>2259</v>
      </c>
      <c r="K3154" s="83">
        <f>(H3154)/VLOOKUP(D3154,'Dados Base'!$B:$K,6,FALSE)</f>
        <v>26.358404333352144</v>
      </c>
      <c r="L3154" s="88">
        <f t="shared" si="139"/>
        <v>75.821470619715285</v>
      </c>
      <c r="M3154" s="85" t="s">
        <v>702</v>
      </c>
      <c r="N3154" s="92">
        <v>0.70699999999999996</v>
      </c>
      <c r="O3154" s="91">
        <v>114</v>
      </c>
      <c r="P3154" s="91" t="s">
        <v>691</v>
      </c>
      <c r="Q3154" s="91" t="s">
        <v>691</v>
      </c>
      <c r="R3154" s="91" t="s">
        <v>691</v>
      </c>
      <c r="S3154" s="91">
        <v>26</v>
      </c>
      <c r="T3154" s="87" t="s">
        <v>691</v>
      </c>
      <c r="U3154" s="87">
        <v>94</v>
      </c>
      <c r="V3154" s="87">
        <v>46</v>
      </c>
      <c r="W3154" s="85" t="s">
        <v>691</v>
      </c>
      <c r="X3154" s="146">
        <v>1.8622740104166667E-2</v>
      </c>
      <c r="Y3154" s="21">
        <v>4.96</v>
      </c>
      <c r="Z3154" s="147">
        <v>0</v>
      </c>
      <c r="AA3154" s="147">
        <v>383</v>
      </c>
      <c r="AB3154" s="21">
        <v>1</v>
      </c>
      <c r="AC3154" s="21">
        <v>0</v>
      </c>
      <c r="AD3154" s="153">
        <f>VLOOKUP(D3154,'Dados Base'!$B:$K,9,FALSE)*31536000/VLOOKUP($F3154,F:H,MATCH(H3153,F3153:AF3153,0),FALSE)</f>
        <v>11071.184844268437</v>
      </c>
      <c r="AE3154" s="153">
        <f>VLOOKUP(D3154,'Dados Base'!$B:$K,10,FALSE)*31536000/VLOOKUP($F3154,F:H,MATCH(H3153,F3153:AF3153,0),FALSE)</f>
        <v>1586.4197795140747</v>
      </c>
      <c r="AF3154" s="148">
        <v>76.540000000000006</v>
      </c>
      <c r="AG3154" s="21" t="s">
        <v>692</v>
      </c>
      <c r="AH3154" s="148">
        <v>41.11</v>
      </c>
      <c r="AI3154" s="148">
        <v>13.91</v>
      </c>
      <c r="AJ3154" s="148">
        <v>100</v>
      </c>
      <c r="AK3154" s="72">
        <f>(SUMIFS('Banco de Indicadores Mun. (2)'!I:I,'Banco de Indicadores Mun. (2)'!B:B,'Banco de Indicadores - Mun. (1)'!B3154,'Banco de Indicadores Mun. (2)'!A:A,'Banco de Indicadores - Mun. (1)'!A3154) / VLOOKUP(D3154,'Dados Base'!$B:$K,8,FALSE)) * 100</f>
        <v>0.4876178861788617</v>
      </c>
      <c r="AL3154" s="72">
        <f>(SUMIFS('Banco de Indicadores Mun. (2)'!I:I,'Banco de Indicadores Mun. (2)'!B:B,'Banco de Indicadores - Mun. (1)'!B3154,'Banco de Indicadores Mun. (2)'!A:A,'Banco de Indicadores - Mun. (1)'!A3154) / VLOOKUP(D3154,'Dados Base'!$B:$K,9,FALSE)) * 100</f>
        <v>0.18285670731707315</v>
      </c>
      <c r="AM3154" s="72">
        <f>(SUMIFS('Banco de Indicadores Mun. (2)'!J:J,'Banco de Indicadores Mun. (2)'!B:B,'Banco de Indicadores - Mun. (1)'!B3154,'Banco de Indicadores Mun. (2)'!A:A,'Banco de Indicadores - Mun. (1)'!A3154) / VLOOKUP(D3154,'Dados Base'!$B:$K,7,FALSE)) * 100</f>
        <v>0.28935526315789473</v>
      </c>
      <c r="AN3154" s="72">
        <f>(SUMIFS('Banco de Indicadores Mun. (2)'!K:K,'Banco de Indicadores Mun. (2)'!B:B,'Banco de Indicadores - Mun. (1)'!B3154,'Banco de Indicadores Mun. (2)'!A:A,'Banco de Indicadores - Mun. (1)'!A3154) / VLOOKUP(D3154,'Dados Base'!$B:$K,10,FALSE)) * 100</f>
        <v>0.80821276595744695</v>
      </c>
      <c r="AO3154" s="24">
        <v>0</v>
      </c>
      <c r="AP3154" s="25">
        <v>0</v>
      </c>
      <c r="AQ3154" s="17">
        <v>0</v>
      </c>
      <c r="AR3154" s="24">
        <v>9.6999999999999993</v>
      </c>
      <c r="AS3154" s="22">
        <v>56</v>
      </c>
      <c r="AT3154" s="22">
        <v>0</v>
      </c>
      <c r="AU3154" s="22">
        <v>0</v>
      </c>
      <c r="AV3154" s="22">
        <v>0.84</v>
      </c>
      <c r="AW3154" s="21">
        <v>0</v>
      </c>
      <c r="AX3154" s="21">
        <v>0</v>
      </c>
      <c r="AY3154" s="116">
        <v>4.3522181943766718</v>
      </c>
    </row>
    <row r="3155" spans="1:51" ht="15" x14ac:dyDescent="0.25">
      <c r="A3155" s="144">
        <v>2013</v>
      </c>
      <c r="B3155" s="77" t="s">
        <v>575</v>
      </c>
      <c r="C3155" s="78">
        <v>14</v>
      </c>
      <c r="D3155" s="77">
        <v>3551207</v>
      </c>
      <c r="E3155" s="78">
        <v>355120714</v>
      </c>
      <c r="F3155" s="78" t="str">
        <f t="shared" si="138"/>
        <v>3551207142013</v>
      </c>
      <c r="G3155" s="96">
        <v>-0.17751537190668909</v>
      </c>
      <c r="H3155" s="80">
        <f t="shared" si="137"/>
        <v>3626</v>
      </c>
      <c r="I3155" s="91">
        <v>3017</v>
      </c>
      <c r="J3155" s="97">
        <v>609</v>
      </c>
      <c r="K3155" s="83">
        <f>(H3155)/VLOOKUP(D3155,'Dados Base'!$B:$K,6,FALSE)</f>
        <v>25.62363083880998</v>
      </c>
      <c r="L3155" s="88">
        <f t="shared" si="139"/>
        <v>83.204633204633211</v>
      </c>
      <c r="M3155" s="85" t="s">
        <v>702</v>
      </c>
      <c r="N3155" s="92">
        <v>0.68799999999999994</v>
      </c>
      <c r="O3155" s="91">
        <v>28</v>
      </c>
      <c r="P3155" s="91" t="s">
        <v>691</v>
      </c>
      <c r="Q3155" s="91" t="s">
        <v>691</v>
      </c>
      <c r="R3155" s="91" t="s">
        <v>691</v>
      </c>
      <c r="S3155" s="91">
        <v>5</v>
      </c>
      <c r="T3155" s="87" t="s">
        <v>691</v>
      </c>
      <c r="U3155" s="87">
        <v>29</v>
      </c>
      <c r="V3155" s="87">
        <v>9</v>
      </c>
      <c r="W3155" s="85" t="s">
        <v>691</v>
      </c>
      <c r="X3155" s="146">
        <v>8.1462244791666652E-3</v>
      </c>
      <c r="Y3155" s="21">
        <v>2.12</v>
      </c>
      <c r="Z3155" s="147">
        <v>126</v>
      </c>
      <c r="AA3155" s="147">
        <v>37</v>
      </c>
      <c r="AB3155" s="21">
        <v>1</v>
      </c>
      <c r="AC3155" s="21">
        <v>0</v>
      </c>
      <c r="AD3155" s="153">
        <f>VLOOKUP(D3155,'Dados Base'!$B:$K,9,FALSE)*31536000/VLOOKUP($F3155,F:H,MATCH(H3154,F3154:AF3154,0),FALSE)</f>
        <v>13480.639823496966</v>
      </c>
      <c r="AE3155" s="153">
        <f>VLOOKUP(D3155,'Dados Base'!$B:$K,10,FALSE)*31536000/VLOOKUP($F3155,F:H,MATCH(H3154,F3154:AF3154,0),FALSE)</f>
        <v>1652.4655267512405</v>
      </c>
      <c r="AF3155" s="148">
        <v>86.27</v>
      </c>
      <c r="AG3155" s="21" t="s">
        <v>692</v>
      </c>
      <c r="AH3155" s="148">
        <v>78.47</v>
      </c>
      <c r="AI3155" s="148">
        <v>28.59</v>
      </c>
      <c r="AJ3155" s="148">
        <v>100</v>
      </c>
      <c r="AK3155" s="72">
        <f>(SUMIFS('Banco de Indicadores Mun. (2)'!I:I,'Banco de Indicadores Mun. (2)'!B:B,'Banco de Indicadores - Mun. (1)'!B3155,'Banco de Indicadores Mun. (2)'!A:A,'Banco de Indicadores - Mun. (1)'!A3155) / VLOOKUP(D3155,'Dados Base'!$B:$K,8,FALSE)) * 100</f>
        <v>3.3930142857142851</v>
      </c>
      <c r="AL3155" s="72">
        <f>(SUMIFS('Banco de Indicadores Mun. (2)'!I:I,'Banco de Indicadores Mun. (2)'!B:B,'Banco de Indicadores - Mun. (1)'!B3155,'Banco de Indicadores Mun. (2)'!A:A,'Banco de Indicadores - Mun. (1)'!A3155) / VLOOKUP(D3155,'Dados Base'!$B:$K,9,FALSE)) * 100</f>
        <v>1.5323290322580643</v>
      </c>
      <c r="AM3155" s="72">
        <f>(SUMIFS('Banco de Indicadores Mun. (2)'!J:J,'Banco de Indicadores Mun. (2)'!B:B,'Banco de Indicadores - Mun. (1)'!B3155,'Banco de Indicadores Mun. (2)'!A:A,'Banco de Indicadores - Mun. (1)'!A3155) / VLOOKUP(D3155,'Dados Base'!$B:$K,7,FALSE)) * 100</f>
        <v>3.0558235294117639</v>
      </c>
      <c r="AN3155" s="72">
        <f>(SUMIFS('Banco de Indicadores Mun. (2)'!K:K,'Banco de Indicadores Mun. (2)'!B:B,'Banco de Indicadores - Mun. (1)'!B3155,'Banco de Indicadores Mun. (2)'!A:A,'Banco de Indicadores - Mun. (1)'!A3155) / VLOOKUP(D3155,'Dados Base'!$B:$K,10,FALSE)) * 100</f>
        <v>4.2981052631578951</v>
      </c>
      <c r="AO3155" s="24">
        <v>0</v>
      </c>
      <c r="AP3155" s="25">
        <v>0</v>
      </c>
      <c r="AQ3155" s="17">
        <v>0</v>
      </c>
      <c r="AR3155" s="24">
        <v>9.1999999999999993</v>
      </c>
      <c r="AS3155" s="22">
        <v>92</v>
      </c>
      <c r="AT3155" s="22">
        <v>92</v>
      </c>
      <c r="AU3155" s="22">
        <v>77.300613496932513</v>
      </c>
      <c r="AV3155" s="22">
        <v>8.1999999999999993</v>
      </c>
      <c r="AW3155" s="21">
        <v>0</v>
      </c>
      <c r="AX3155" s="21">
        <v>0</v>
      </c>
      <c r="AY3155" s="116">
        <v>115.2227201272823</v>
      </c>
    </row>
    <row r="3156" spans="1:51" ht="15" x14ac:dyDescent="0.25">
      <c r="A3156" s="144">
        <v>2013</v>
      </c>
      <c r="B3156" s="77" t="s">
        <v>576</v>
      </c>
      <c r="C3156" s="78">
        <v>18</v>
      </c>
      <c r="D3156" s="77">
        <v>3551306</v>
      </c>
      <c r="E3156" s="78">
        <v>355130618</v>
      </c>
      <c r="F3156" s="78" t="str">
        <f t="shared" si="138"/>
        <v>3551306182013</v>
      </c>
      <c r="G3156" s="96">
        <v>1.5464019275650998</v>
      </c>
      <c r="H3156" s="80">
        <f t="shared" si="137"/>
        <v>3121</v>
      </c>
      <c r="I3156" s="91">
        <v>2505</v>
      </c>
      <c r="J3156" s="97">
        <v>616</v>
      </c>
      <c r="K3156" s="83">
        <f>(H3156)/VLOOKUP(D3156,'Dados Base'!$B:$K,6,FALSE)</f>
        <v>18.565225150199272</v>
      </c>
      <c r="L3156" s="88">
        <f t="shared" si="139"/>
        <v>80.262736302467147</v>
      </c>
      <c r="M3156" s="85" t="s">
        <v>702</v>
      </c>
      <c r="N3156" s="92">
        <v>0.77300000000000002</v>
      </c>
      <c r="O3156" s="91">
        <v>24</v>
      </c>
      <c r="P3156" s="91" t="s">
        <v>691</v>
      </c>
      <c r="Q3156" s="91" t="s">
        <v>691</v>
      </c>
      <c r="R3156" s="91" t="s">
        <v>691</v>
      </c>
      <c r="S3156" s="91">
        <v>16</v>
      </c>
      <c r="T3156" s="87" t="s">
        <v>691</v>
      </c>
      <c r="U3156" s="87">
        <v>31</v>
      </c>
      <c r="V3156" s="87">
        <v>32</v>
      </c>
      <c r="W3156" s="85" t="s">
        <v>691</v>
      </c>
      <c r="X3156" s="146">
        <v>6.38585859375E-3</v>
      </c>
      <c r="Y3156" s="21">
        <v>1.76</v>
      </c>
      <c r="Z3156" s="147">
        <v>79</v>
      </c>
      <c r="AA3156" s="147">
        <v>57</v>
      </c>
      <c r="AB3156" s="21">
        <v>0</v>
      </c>
      <c r="AC3156" s="21">
        <v>0</v>
      </c>
      <c r="AD3156" s="153">
        <f>VLOOKUP(D3156,'Dados Base'!$B:$K,9,FALSE)*31536000/VLOOKUP($F3156,F:H,MATCH(H3155,F3155:AF3155,0),FALSE)</f>
        <v>12731.611662928548</v>
      </c>
      <c r="AE3156" s="153">
        <f>VLOOKUP(D3156,'Dados Base'!$B:$K,10,FALSE)*31536000/VLOOKUP($F3156,F:H,MATCH(H3155,F3155:AF3155,0),FALSE)</f>
        <v>909.40083306632516</v>
      </c>
      <c r="AF3156" s="148">
        <v>78.569999999999993</v>
      </c>
      <c r="AG3156" s="21" t="s">
        <v>692</v>
      </c>
      <c r="AH3156" s="148">
        <v>78.010000000000005</v>
      </c>
      <c r="AI3156" s="148">
        <v>6.77</v>
      </c>
      <c r="AJ3156" s="148">
        <v>100</v>
      </c>
      <c r="AK3156" s="72">
        <f>(SUMIFS('Banco de Indicadores Mun. (2)'!I:I,'Banco de Indicadores Mun. (2)'!B:B,'Banco de Indicadores - Mun. (1)'!B3156,'Banco de Indicadores Mun. (2)'!A:A,'Banco de Indicadores - Mun. (1)'!A3156) / VLOOKUP(D3156,'Dados Base'!$B:$K,8,FALSE)) * 100</f>
        <v>27.770076923076921</v>
      </c>
      <c r="AL3156" s="72">
        <f>(SUMIFS('Banco de Indicadores Mun. (2)'!I:I,'Banco de Indicadores Mun. (2)'!B:B,'Banco de Indicadores - Mun. (1)'!B3156,'Banco de Indicadores Mun. (2)'!A:A,'Banco de Indicadores - Mun. (1)'!A3156) / VLOOKUP(D3156,'Dados Base'!$B:$K,9,FALSE)) * 100</f>
        <v>8.5954999999999995</v>
      </c>
      <c r="AM3156" s="72">
        <f>(SUMIFS('Banco de Indicadores Mun. (2)'!J:J,'Banco de Indicadores Mun. (2)'!B:B,'Banco de Indicadores - Mun. (1)'!B3156,'Banco de Indicadores Mun. (2)'!A:A,'Banco de Indicadores - Mun. (1)'!A3156) / VLOOKUP(D3156,'Dados Base'!$B:$K,7,FALSE)) * 100</f>
        <v>4.7314999999999996</v>
      </c>
      <c r="AN3156" s="72">
        <f>(SUMIFS('Banco de Indicadores Mun. (2)'!K:K,'Banco de Indicadores Mun. (2)'!B:B,'Banco de Indicadores - Mun. (1)'!B3156,'Banco de Indicadores Mun. (2)'!A:A,'Banco de Indicadores - Mun. (1)'!A3156) / VLOOKUP(D3156,'Dados Base'!$B:$K,10,FALSE)) * 100</f>
        <v>104.56533333333329</v>
      </c>
      <c r="AO3156" s="24">
        <v>0</v>
      </c>
      <c r="AP3156" s="25">
        <v>0</v>
      </c>
      <c r="AQ3156" s="17">
        <v>0</v>
      </c>
      <c r="AR3156" s="24">
        <v>9.8000000000000007</v>
      </c>
      <c r="AS3156" s="22">
        <v>99</v>
      </c>
      <c r="AT3156" s="22">
        <v>98.999999999999986</v>
      </c>
      <c r="AU3156" s="22">
        <v>58.088235294117652</v>
      </c>
      <c r="AV3156" s="22">
        <v>6.98</v>
      </c>
      <c r="AW3156" s="21">
        <v>0</v>
      </c>
      <c r="AX3156" s="21">
        <v>0</v>
      </c>
      <c r="AY3156" s="116">
        <v>19.306357856646159</v>
      </c>
    </row>
    <row r="3157" spans="1:51" ht="15" x14ac:dyDescent="0.25">
      <c r="A3157" s="144">
        <v>2013</v>
      </c>
      <c r="B3157" s="77" t="s">
        <v>577</v>
      </c>
      <c r="C3157" s="78">
        <v>4</v>
      </c>
      <c r="D3157" s="77">
        <v>3551405</v>
      </c>
      <c r="E3157" s="78">
        <v>35514054</v>
      </c>
      <c r="F3157" s="78" t="str">
        <f t="shared" si="138"/>
        <v>355140542013</v>
      </c>
      <c r="G3157" s="96">
        <v>2.9914199764935478</v>
      </c>
      <c r="H3157" s="80">
        <f t="shared" si="137"/>
        <v>11540</v>
      </c>
      <c r="I3157" s="91">
        <v>8219</v>
      </c>
      <c r="J3157" s="97">
        <v>3321</v>
      </c>
      <c r="K3157" s="83">
        <f>(H3157)/VLOOKUP(D3157,'Dados Base'!$B:$K,6,FALSE)</f>
        <v>40.799010076012017</v>
      </c>
      <c r="L3157" s="88">
        <f t="shared" si="139"/>
        <v>71.221837088388213</v>
      </c>
      <c r="M3157" s="85" t="s">
        <v>702</v>
      </c>
      <c r="N3157" s="92">
        <v>0.68600000000000005</v>
      </c>
      <c r="O3157" s="91">
        <v>31</v>
      </c>
      <c r="P3157" s="91" t="s">
        <v>691</v>
      </c>
      <c r="Q3157" s="91" t="s">
        <v>691</v>
      </c>
      <c r="R3157" s="91" t="s">
        <v>691</v>
      </c>
      <c r="S3157" s="91">
        <v>5</v>
      </c>
      <c r="T3157" s="87" t="s">
        <v>691</v>
      </c>
      <c r="U3157" s="87">
        <v>46</v>
      </c>
      <c r="V3157" s="87">
        <v>31</v>
      </c>
      <c r="W3157" s="85" t="s">
        <v>691</v>
      </c>
      <c r="X3157" s="146">
        <v>2.0829098958333334E-2</v>
      </c>
      <c r="Y3157" s="21">
        <v>6.28</v>
      </c>
      <c r="Z3157" s="147">
        <v>418</v>
      </c>
      <c r="AA3157" s="147">
        <v>66</v>
      </c>
      <c r="AB3157" s="21">
        <v>1</v>
      </c>
      <c r="AC3157" s="21">
        <v>0</v>
      </c>
      <c r="AD3157" s="153">
        <f>VLOOKUP(D3157,'Dados Base'!$B:$K,9,FALSE)*31536000/VLOOKUP($F3157,F:H,MATCH(H3156,F3156:AF3156,0),FALSE)</f>
        <v>12133.43500866551</v>
      </c>
      <c r="AE3157" s="153">
        <f>VLOOKUP(D3157,'Dados Base'!$B:$K,10,FALSE)*31536000/VLOOKUP($F3157,F:H,MATCH(H3156,F3156:AF3156,0),FALSE)</f>
        <v>1229.740034662045</v>
      </c>
      <c r="AF3157" s="148">
        <v>69.31</v>
      </c>
      <c r="AG3157" s="21">
        <v>100</v>
      </c>
      <c r="AH3157" s="148">
        <v>58.49</v>
      </c>
      <c r="AI3157" s="148">
        <v>16.940000000000001</v>
      </c>
      <c r="AJ3157" s="148">
        <v>85.1</v>
      </c>
      <c r="AK3157" s="72">
        <f>(SUMIFS('Banco de Indicadores Mun. (2)'!I:I,'Banco de Indicadores Mun. (2)'!B:B,'Banco de Indicadores - Mun. (1)'!B3157,'Banco de Indicadores Mun. (2)'!A:A,'Banco de Indicadores - Mun. (1)'!A3157) / VLOOKUP(D3157,'Dados Base'!$B:$K,8,FALSE)) * 100</f>
        <v>16.939078571428574</v>
      </c>
      <c r="AL3157" s="72">
        <f>(SUMIFS('Banco de Indicadores Mun. (2)'!I:I,'Banco de Indicadores Mun. (2)'!B:B,'Banco de Indicadores - Mun. (1)'!B3157,'Banco de Indicadores Mun. (2)'!A:A,'Banco de Indicadores - Mun. (1)'!A3157) / VLOOKUP(D3157,'Dados Base'!$B:$K,9,FALSE)) * 100</f>
        <v>5.3411509009009013</v>
      </c>
      <c r="AM3157" s="72">
        <f>(SUMIFS('Banco de Indicadores Mun. (2)'!J:J,'Banco de Indicadores Mun. (2)'!B:B,'Banco de Indicadores - Mun. (1)'!B3157,'Banco de Indicadores Mun. (2)'!A:A,'Banco de Indicadores - Mun. (1)'!A3157) / VLOOKUP(D3157,'Dados Base'!$B:$K,7,FALSE)) * 100</f>
        <v>23.077894736842108</v>
      </c>
      <c r="AN3157" s="72">
        <f>(SUMIFS('Banco de Indicadores Mun. (2)'!K:K,'Banco de Indicadores Mun. (2)'!B:B,'Banco de Indicadores - Mun. (1)'!B3157,'Banco de Indicadores Mun. (2)'!A:A,'Banco de Indicadores - Mun. (1)'!A3157) / VLOOKUP(D3157,'Dados Base'!$B:$K,10,FALSE)) * 100</f>
        <v>3.9793555555555553</v>
      </c>
      <c r="AO3157" s="24">
        <v>0</v>
      </c>
      <c r="AP3157" s="25">
        <v>0</v>
      </c>
      <c r="AQ3157" s="17">
        <v>0</v>
      </c>
      <c r="AR3157" s="24">
        <v>3.5</v>
      </c>
      <c r="AS3157" s="22">
        <v>97</v>
      </c>
      <c r="AT3157" s="22">
        <v>97.000000000000014</v>
      </c>
      <c r="AU3157" s="22">
        <v>86.36363636363636</v>
      </c>
      <c r="AV3157" s="22">
        <v>9.9600000000000009</v>
      </c>
      <c r="AW3157" s="21">
        <v>0</v>
      </c>
      <c r="AX3157" s="21">
        <v>0</v>
      </c>
      <c r="AY3157" s="116">
        <v>86.744571520461463</v>
      </c>
    </row>
    <row r="3158" spans="1:51" ht="15" x14ac:dyDescent="0.25">
      <c r="A3158" s="144">
        <v>2013</v>
      </c>
      <c r="B3158" s="77" t="s">
        <v>578</v>
      </c>
      <c r="C3158" s="78">
        <v>9</v>
      </c>
      <c r="D3158" s="77">
        <v>3551603</v>
      </c>
      <c r="E3158" s="78">
        <v>35516039</v>
      </c>
      <c r="F3158" s="78" t="str">
        <f t="shared" si="138"/>
        <v>355160392013</v>
      </c>
      <c r="G3158" s="96">
        <v>0.81819945533889715</v>
      </c>
      <c r="H3158" s="80">
        <f t="shared" si="137"/>
        <v>26733</v>
      </c>
      <c r="I3158" s="91">
        <v>23220</v>
      </c>
      <c r="J3158" s="97">
        <v>3513</v>
      </c>
      <c r="K3158" s="83">
        <f>(H3158)/VLOOKUP(D3158,'Dados Base'!$B:$K,6,FALSE)</f>
        <v>131.68316831683168</v>
      </c>
      <c r="L3158" s="88">
        <f t="shared" si="139"/>
        <v>86.858938390753011</v>
      </c>
      <c r="M3158" s="85" t="s">
        <v>702</v>
      </c>
      <c r="N3158" s="92">
        <v>0.76700000000000002</v>
      </c>
      <c r="O3158" s="91">
        <v>156</v>
      </c>
      <c r="P3158" s="91" t="s">
        <v>691</v>
      </c>
      <c r="Q3158" s="91" t="s">
        <v>691</v>
      </c>
      <c r="R3158" s="91" t="s">
        <v>691</v>
      </c>
      <c r="S3158" s="91">
        <v>151</v>
      </c>
      <c r="T3158" s="87" t="s">
        <v>691</v>
      </c>
      <c r="U3158" s="87">
        <v>480</v>
      </c>
      <c r="V3158" s="87">
        <v>444</v>
      </c>
      <c r="W3158" s="85" t="s">
        <v>691</v>
      </c>
      <c r="X3158" s="146">
        <v>6.6320426909722216E-2</v>
      </c>
      <c r="Y3158" s="21">
        <v>16.93</v>
      </c>
      <c r="Z3158" s="147">
        <v>1066</v>
      </c>
      <c r="AA3158" s="147">
        <v>240</v>
      </c>
      <c r="AB3158" s="21">
        <v>1</v>
      </c>
      <c r="AC3158" s="21">
        <v>0</v>
      </c>
      <c r="AD3158" s="153">
        <f>VLOOKUP(D3158,'Dados Base'!$B:$K,9,FALSE)*31536000/VLOOKUP($F3158,F:H,MATCH(H3157,F3157:AF3157,0),FALSE)</f>
        <v>3078.9271686679385</v>
      </c>
      <c r="AE3158" s="153">
        <f>VLOOKUP(D3158,'Dados Base'!$B:$K,10,FALSE)*31536000/VLOOKUP($F3158,F:H,MATCH(H3157,F3157:AF3157,0),FALSE)</f>
        <v>365.6963303781842</v>
      </c>
      <c r="AF3158" s="148">
        <v>81.5</v>
      </c>
      <c r="AG3158" s="21">
        <v>100</v>
      </c>
      <c r="AH3158" s="148">
        <v>66.209999999999994</v>
      </c>
      <c r="AI3158" s="148">
        <v>13.88</v>
      </c>
      <c r="AJ3158" s="148">
        <v>93.9</v>
      </c>
      <c r="AK3158" s="72">
        <f>(SUMIFS('Banco de Indicadores Mun. (2)'!I:I,'Banco de Indicadores Mun. (2)'!B:B,'Banco de Indicadores - Mun. (1)'!B3158,'Banco de Indicadores Mun. (2)'!A:A,'Banco de Indicadores - Mun. (1)'!A3158) / VLOOKUP(D3158,'Dados Base'!$B:$K,8,FALSE)) * 100</f>
        <v>15.415357894736841</v>
      </c>
      <c r="AL3158" s="72">
        <f>(SUMIFS('Banco de Indicadores Mun. (2)'!I:I,'Banco de Indicadores Mun. (2)'!B:B,'Banco de Indicadores - Mun. (1)'!B3158,'Banco de Indicadores Mun. (2)'!A:A,'Banco de Indicadores - Mun. (1)'!A3158) / VLOOKUP(D3158,'Dados Base'!$B:$K,9,FALSE)) * 100</f>
        <v>5.6109540229885058</v>
      </c>
      <c r="AM3158" s="72">
        <f>(SUMIFS('Banco de Indicadores Mun. (2)'!J:J,'Banco de Indicadores Mun. (2)'!B:B,'Banco de Indicadores - Mun. (1)'!B3158,'Banco de Indicadores Mun. (2)'!A:A,'Banco de Indicadores - Mun. (1)'!A3158) / VLOOKUP(D3158,'Dados Base'!$B:$K,7,FALSE)) * 100</f>
        <v>22.3276875</v>
      </c>
      <c r="AN3158" s="72">
        <f>(SUMIFS('Banco de Indicadores Mun. (2)'!K:K,'Banco de Indicadores Mun. (2)'!B:B,'Banco de Indicadores - Mun. (1)'!B3158,'Banco de Indicadores Mun. (2)'!A:A,'Banco de Indicadores - Mun. (1)'!A3158) / VLOOKUP(D3158,'Dados Base'!$B:$K,10,FALSE)) * 100</f>
        <v>1.144741935483871</v>
      </c>
      <c r="AO3158" s="24">
        <v>0</v>
      </c>
      <c r="AP3158" s="25">
        <v>0</v>
      </c>
      <c r="AQ3158" s="17">
        <v>0</v>
      </c>
      <c r="AR3158" s="24">
        <v>9.8000000000000007</v>
      </c>
      <c r="AS3158" s="22">
        <v>85</v>
      </c>
      <c r="AT3158" s="22">
        <v>85</v>
      </c>
      <c r="AU3158" s="22">
        <v>81.623277182235825</v>
      </c>
      <c r="AV3158" s="22">
        <v>9.7799999999999994</v>
      </c>
      <c r="AW3158" s="21">
        <v>0</v>
      </c>
      <c r="AX3158" s="21">
        <v>0</v>
      </c>
      <c r="AY3158" s="116">
        <v>168.95281599038435</v>
      </c>
    </row>
    <row r="3159" spans="1:51" ht="15" x14ac:dyDescent="0.25">
      <c r="A3159" s="144">
        <v>2013</v>
      </c>
      <c r="B3159" s="77" t="s">
        <v>579</v>
      </c>
      <c r="C3159" s="78">
        <v>4</v>
      </c>
      <c r="D3159" s="77">
        <v>3551504</v>
      </c>
      <c r="E3159" s="78">
        <v>35515044</v>
      </c>
      <c r="F3159" s="78" t="str">
        <f t="shared" si="138"/>
        <v>355150442013</v>
      </c>
      <c r="G3159" s="96">
        <v>1.6525225624621109</v>
      </c>
      <c r="H3159" s="80">
        <f t="shared" si="137"/>
        <v>40569</v>
      </c>
      <c r="I3159" s="91">
        <v>40222</v>
      </c>
      <c r="J3159" s="97">
        <v>347</v>
      </c>
      <c r="K3159" s="83">
        <f>(H3159)/VLOOKUP(D3159,'Dados Base'!$B:$K,6,FALSE)</f>
        <v>322.64195959917294</v>
      </c>
      <c r="L3159" s="88">
        <f t="shared" si="139"/>
        <v>99.144667110355201</v>
      </c>
      <c r="M3159" s="85" t="s">
        <v>702</v>
      </c>
      <c r="N3159" s="92">
        <v>0.72899999999999998</v>
      </c>
      <c r="O3159" s="91">
        <v>30</v>
      </c>
      <c r="P3159" s="91" t="s">
        <v>691</v>
      </c>
      <c r="Q3159" s="91" t="s">
        <v>691</v>
      </c>
      <c r="R3159" s="91" t="s">
        <v>691</v>
      </c>
      <c r="S3159" s="91">
        <v>50</v>
      </c>
      <c r="T3159" s="87" t="s">
        <v>691</v>
      </c>
      <c r="U3159" s="87">
        <v>358</v>
      </c>
      <c r="V3159" s="87">
        <v>232</v>
      </c>
      <c r="W3159" s="85" t="s">
        <v>691</v>
      </c>
      <c r="X3159" s="146">
        <v>0.11861337897569443</v>
      </c>
      <c r="Y3159" s="21">
        <v>33.03</v>
      </c>
      <c r="Z3159" s="147">
        <v>0</v>
      </c>
      <c r="AA3159" s="147">
        <v>2229</v>
      </c>
      <c r="AB3159" s="21">
        <v>2</v>
      </c>
      <c r="AC3159" s="21">
        <v>0</v>
      </c>
      <c r="AD3159" s="153">
        <f>VLOOKUP(D3159,'Dados Base'!$B:$K,9,FALSE)*31536000/VLOOKUP($F3159,F:H,MATCH(H3158,F3158:AF3158,0),FALSE)</f>
        <v>1508.0440730607113</v>
      </c>
      <c r="AE3159" s="153">
        <f>VLOOKUP(D3159,'Dados Base'!$B:$K,10,FALSE)*31536000/VLOOKUP($F3159,F:H,MATCH(H3158,F3158:AF3158,0),FALSE)</f>
        <v>155.46846114027952</v>
      </c>
      <c r="AF3159" s="148">
        <v>96.05</v>
      </c>
      <c r="AG3159" s="21">
        <v>98</v>
      </c>
      <c r="AH3159" s="148">
        <v>96.05</v>
      </c>
      <c r="AI3159" s="148">
        <v>45.26</v>
      </c>
      <c r="AJ3159" s="148">
        <v>97.07</v>
      </c>
      <c r="AK3159" s="72">
        <f>(SUMIFS('Banco de Indicadores Mun. (2)'!I:I,'Banco de Indicadores Mun. (2)'!B:B,'Banco de Indicadores - Mun. (1)'!B3159,'Banco de Indicadores Mun. (2)'!A:A,'Banco de Indicadores - Mun. (1)'!A3159) / VLOOKUP(D3159,'Dados Base'!$B:$K,8,FALSE)) * 100</f>
        <v>36.512491803278699</v>
      </c>
      <c r="AL3159" s="72">
        <f>(SUMIFS('Banco de Indicadores Mun. (2)'!I:I,'Banco de Indicadores Mun. (2)'!B:B,'Banco de Indicadores - Mun. (1)'!B3159,'Banco de Indicadores Mun. (2)'!A:A,'Banco de Indicadores - Mun. (1)'!A3159) / VLOOKUP(D3159,'Dados Base'!$B:$K,9,FALSE)) * 100</f>
        <v>11.480731958762892</v>
      </c>
      <c r="AM3159" s="72">
        <f>(SUMIFS('Banco de Indicadores Mun. (2)'!J:J,'Banco de Indicadores Mun. (2)'!B:B,'Banco de Indicadores - Mun. (1)'!B3159,'Banco de Indicadores Mun. (2)'!A:A,'Banco de Indicadores - Mun. (1)'!A3159) / VLOOKUP(D3159,'Dados Base'!$B:$K,7,FALSE)) * 100</f>
        <v>0</v>
      </c>
      <c r="AN3159" s="72">
        <f>(SUMIFS('Banco de Indicadores Mun. (2)'!K:K,'Banco de Indicadores Mun. (2)'!B:B,'Banco de Indicadores - Mun. (1)'!B3159,'Banco de Indicadores Mun. (2)'!A:A,'Banco de Indicadores - Mun. (1)'!A3159) / VLOOKUP(D3159,'Dados Base'!$B:$K,10,FALSE)) * 100</f>
        <v>111.36310000000003</v>
      </c>
      <c r="AO3159" s="24">
        <v>0</v>
      </c>
      <c r="AP3159" s="25">
        <v>0</v>
      </c>
      <c r="AQ3159" s="17">
        <v>0</v>
      </c>
      <c r="AR3159" s="24">
        <v>10</v>
      </c>
      <c r="AS3159" s="22">
        <v>100</v>
      </c>
      <c r="AT3159" s="22">
        <v>0</v>
      </c>
      <c r="AU3159" s="22">
        <v>0</v>
      </c>
      <c r="AV3159" s="22">
        <v>1.5</v>
      </c>
      <c r="AW3159" s="21">
        <v>1</v>
      </c>
      <c r="AX3159" s="21">
        <v>0</v>
      </c>
      <c r="AY3159" s="116">
        <v>58.487861585121315</v>
      </c>
    </row>
    <row r="3160" spans="1:51" ht="15" x14ac:dyDescent="0.25">
      <c r="A3160" s="144">
        <v>2013</v>
      </c>
      <c r="B3160" s="77" t="s">
        <v>580</v>
      </c>
      <c r="C3160" s="78">
        <v>9</v>
      </c>
      <c r="D3160" s="77">
        <v>3551702</v>
      </c>
      <c r="E3160" s="78">
        <v>35517029</v>
      </c>
      <c r="F3160" s="78" t="str">
        <f t="shared" si="138"/>
        <v>355170292013</v>
      </c>
      <c r="G3160" s="96">
        <v>1.3961305086907183</v>
      </c>
      <c r="H3160" s="80">
        <f t="shared" si="137"/>
        <v>114023</v>
      </c>
      <c r="I3160" s="91">
        <v>113053</v>
      </c>
      <c r="J3160" s="97">
        <v>970</v>
      </c>
      <c r="K3160" s="83">
        <f>(H3160)/VLOOKUP(D3160,'Dados Base'!$B:$K,6,FALSE)</f>
        <v>283.0759682224429</v>
      </c>
      <c r="L3160" s="88">
        <f t="shared" si="139"/>
        <v>99.149294440595312</v>
      </c>
      <c r="M3160" s="85" t="s">
        <v>702</v>
      </c>
      <c r="N3160" s="92">
        <v>0.76100000000000001</v>
      </c>
      <c r="O3160" s="91">
        <v>84</v>
      </c>
      <c r="P3160" s="91" t="s">
        <v>691</v>
      </c>
      <c r="Q3160" s="91" t="s">
        <v>691</v>
      </c>
      <c r="R3160" s="91" t="s">
        <v>691</v>
      </c>
      <c r="S3160" s="91">
        <v>468</v>
      </c>
      <c r="T3160" s="87" t="s">
        <v>691</v>
      </c>
      <c r="U3160" s="87">
        <v>1355</v>
      </c>
      <c r="V3160" s="87">
        <v>1129</v>
      </c>
      <c r="W3160" s="85" t="s">
        <v>691</v>
      </c>
      <c r="X3160" s="146">
        <v>0.38189971495601854</v>
      </c>
      <c r="Y3160" s="21">
        <v>104.53</v>
      </c>
      <c r="Z3160" s="147">
        <v>4767</v>
      </c>
      <c r="AA3160" s="147">
        <v>1505</v>
      </c>
      <c r="AB3160" s="21">
        <v>9</v>
      </c>
      <c r="AC3160" s="21">
        <v>1</v>
      </c>
      <c r="AD3160" s="153">
        <f>VLOOKUP(D3160,'Dados Base'!$B:$K,9,FALSE)*31536000/VLOOKUP($F3160,F:H,MATCH(H3159,F3159:AF3159,0),FALSE)</f>
        <v>1554.3558755689642</v>
      </c>
      <c r="AE3160" s="153">
        <f>VLOOKUP(D3160,'Dados Base'!$B:$K,10,FALSE)*31536000/VLOOKUP($F3160,F:H,MATCH(H3159,F3159:AF3159,0),FALSE)</f>
        <v>177.0084982854336</v>
      </c>
      <c r="AF3160" s="148">
        <v>96.14</v>
      </c>
      <c r="AG3160" s="21">
        <v>100</v>
      </c>
      <c r="AH3160" s="148">
        <v>96.14</v>
      </c>
      <c r="AI3160" s="148">
        <v>40.11</v>
      </c>
      <c r="AJ3160" s="148">
        <v>96.43</v>
      </c>
      <c r="AK3160" s="72">
        <f>(SUMIFS('Banco de Indicadores Mun. (2)'!I:I,'Banco de Indicadores Mun. (2)'!B:B,'Banco de Indicadores - Mun. (1)'!B3160,'Banco de Indicadores Mun. (2)'!A:A,'Banco de Indicadores - Mun. (1)'!A3160) / VLOOKUP(D3160,'Dados Base'!$B:$K,8,FALSE)) * 100</f>
        <v>170.19849230769233</v>
      </c>
      <c r="AL3160" s="72">
        <f>(SUMIFS('Banco de Indicadores Mun. (2)'!I:I,'Banco de Indicadores Mun. (2)'!B:B,'Banco de Indicadores - Mun. (1)'!B3160,'Banco de Indicadores Mun. (2)'!A:A,'Banco de Indicadores - Mun. (1)'!A3160) / VLOOKUP(D3160,'Dados Base'!$B:$K,9,FALSE)) * 100</f>
        <v>59.05463701067616</v>
      </c>
      <c r="AM3160" s="72">
        <f>(SUMIFS('Banco de Indicadores Mun. (2)'!J:J,'Banco de Indicadores Mun. (2)'!B:B,'Banco de Indicadores - Mun. (1)'!B3160,'Banco de Indicadores Mun. (2)'!A:A,'Banco de Indicadores - Mun. (1)'!A3160) / VLOOKUP(D3160,'Dados Base'!$B:$K,7,FALSE)) * 100</f>
        <v>189.21374809160307</v>
      </c>
      <c r="AN3160" s="72">
        <f>(SUMIFS('Banco de Indicadores Mun. (2)'!K:K,'Banco de Indicadores Mun. (2)'!B:B,'Banco de Indicadores - Mun. (1)'!B3160,'Banco de Indicadores Mun. (2)'!A:A,'Banco de Indicadores - Mun. (1)'!A3160) / VLOOKUP(D3160,'Dados Base'!$B:$K,10,FALSE)) * 100</f>
        <v>131.27664062500008</v>
      </c>
      <c r="AO3160" s="24">
        <v>0</v>
      </c>
      <c r="AP3160" s="25">
        <v>0</v>
      </c>
      <c r="AQ3160" s="17">
        <v>0</v>
      </c>
      <c r="AR3160" s="24">
        <v>10</v>
      </c>
      <c r="AS3160" s="22">
        <v>100</v>
      </c>
      <c r="AT3160" s="22">
        <v>100</v>
      </c>
      <c r="AU3160" s="22">
        <v>76.004464285714292</v>
      </c>
      <c r="AV3160" s="22">
        <v>8.44</v>
      </c>
      <c r="AW3160" s="21">
        <v>0</v>
      </c>
      <c r="AX3160" s="21">
        <v>1</v>
      </c>
      <c r="AY3160" s="116">
        <v>163.88545412587163</v>
      </c>
    </row>
    <row r="3161" spans="1:51" ht="15" x14ac:dyDescent="0.25">
      <c r="A3161" s="144">
        <v>2013</v>
      </c>
      <c r="B3161" s="77" t="s">
        <v>581</v>
      </c>
      <c r="C3161" s="78">
        <v>11</v>
      </c>
      <c r="D3161" s="77">
        <v>3551801</v>
      </c>
      <c r="E3161" s="78">
        <v>355180111</v>
      </c>
      <c r="F3161" s="78" t="str">
        <f t="shared" si="138"/>
        <v>3551801112013</v>
      </c>
      <c r="G3161" s="96">
        <v>-0.56991061263580445</v>
      </c>
      <c r="H3161" s="80">
        <f t="shared" si="137"/>
        <v>12819</v>
      </c>
      <c r="I3161" s="91">
        <v>7845</v>
      </c>
      <c r="J3161" s="97">
        <v>4974</v>
      </c>
      <c r="K3161" s="83">
        <f>(H3161)/VLOOKUP(D3161,'Dados Base'!$B:$K,6,FALSE)</f>
        <v>12.18408721521514</v>
      </c>
      <c r="L3161" s="88">
        <f t="shared" si="139"/>
        <v>61.198221390124033</v>
      </c>
      <c r="M3161" s="85" t="s">
        <v>702</v>
      </c>
      <c r="N3161" s="92">
        <v>0.67300000000000004</v>
      </c>
      <c r="O3161" s="91">
        <v>266</v>
      </c>
      <c r="P3161" s="91" t="s">
        <v>691</v>
      </c>
      <c r="Q3161" s="91" t="s">
        <v>691</v>
      </c>
      <c r="R3161" s="91" t="s">
        <v>691</v>
      </c>
      <c r="S3161" s="91">
        <v>14</v>
      </c>
      <c r="T3161" s="87" t="s">
        <v>691</v>
      </c>
      <c r="U3161" s="87">
        <v>51</v>
      </c>
      <c r="V3161" s="87">
        <v>35</v>
      </c>
      <c r="W3161" s="85" t="s">
        <v>691</v>
      </c>
      <c r="X3161" s="146">
        <v>1.9632432031250001E-2</v>
      </c>
      <c r="Y3161" s="21">
        <v>5.12</v>
      </c>
      <c r="Z3161" s="147">
        <v>342</v>
      </c>
      <c r="AA3161" s="147">
        <v>53</v>
      </c>
      <c r="AB3161" s="21">
        <v>1</v>
      </c>
      <c r="AC3161" s="21">
        <v>0</v>
      </c>
      <c r="AD3161" s="153">
        <f>VLOOKUP(D3161,'Dados Base'!$B:$K,9,FALSE)*31536000/VLOOKUP($F3161,F:H,MATCH(H3160,F3160:AF3160,0),FALSE)</f>
        <v>78304.928621577346</v>
      </c>
      <c r="AE3161" s="153">
        <f>VLOOKUP(D3161,'Dados Base'!$B:$K,10,FALSE)*31536000/VLOOKUP($F3161,F:H,MATCH(H3160,F3160:AF3160,0),FALSE)</f>
        <v>10111.003978469464</v>
      </c>
      <c r="AF3161" s="148">
        <v>58.81</v>
      </c>
      <c r="AG3161" s="21">
        <v>100</v>
      </c>
      <c r="AH3161" s="148">
        <v>40.03</v>
      </c>
      <c r="AI3161" s="148">
        <v>24.86</v>
      </c>
      <c r="AJ3161" s="148">
        <v>100</v>
      </c>
      <c r="AK3161" s="72">
        <f>(SUMIFS('Banco de Indicadores Mun. (2)'!I:I,'Banco de Indicadores Mun. (2)'!B:B,'Banco de Indicadores - Mun. (1)'!B3161,'Banco de Indicadores Mun. (2)'!A:A,'Banco de Indicadores - Mun. (1)'!A3161) / VLOOKUP(D3161,'Dados Base'!$B:$K,8,FALSE)) * 100</f>
        <v>1.0812102231821454</v>
      </c>
      <c r="AL3161" s="72">
        <f>(SUMIFS('Banco de Indicadores Mun. (2)'!I:I,'Banco de Indicadores Mun. (2)'!B:B,'Banco de Indicadores - Mun. (1)'!B3161,'Banco de Indicadores Mun. (2)'!A:A,'Banco de Indicadores - Mun. (1)'!A3161) / VLOOKUP(D3161,'Dados Base'!$B:$K,9,FALSE)) * 100</f>
        <v>0.47181935281181281</v>
      </c>
      <c r="AM3161" s="72">
        <f>(SUMIFS('Banco de Indicadores Mun. (2)'!J:J,'Banco de Indicadores Mun. (2)'!B:B,'Banco de Indicadores - Mun. (1)'!B3161,'Banco de Indicadores Mun. (2)'!A:A,'Banco de Indicadores - Mun. (1)'!A3161) / VLOOKUP(D3161,'Dados Base'!$B:$K,7,FALSE)) * 100</f>
        <v>1.5120040899795504</v>
      </c>
      <c r="AN3161" s="72">
        <f>(SUMIFS('Banco de Indicadores Mun. (2)'!K:K,'Banco de Indicadores Mun. (2)'!B:B,'Banco de Indicadores - Mun. (1)'!B3161,'Banco de Indicadores Mun. (2)'!A:A,'Banco de Indicadores - Mun. (1)'!A3161) / VLOOKUP(D3161,'Dados Base'!$B:$K,10,FALSE)) * 100</f>
        <v>5.6109489051094863E-2</v>
      </c>
      <c r="AO3161" s="24">
        <v>1</v>
      </c>
      <c r="AP3161" s="25">
        <v>0</v>
      </c>
      <c r="AQ3161" s="17">
        <v>0</v>
      </c>
      <c r="AR3161" s="24">
        <v>9.4</v>
      </c>
      <c r="AS3161" s="22">
        <v>100</v>
      </c>
      <c r="AT3161" s="22">
        <v>99</v>
      </c>
      <c r="AU3161" s="22">
        <v>86.582278481012651</v>
      </c>
      <c r="AV3161" s="22">
        <v>9.99</v>
      </c>
      <c r="AW3161" s="21">
        <v>0</v>
      </c>
      <c r="AX3161" s="21">
        <v>0</v>
      </c>
      <c r="AY3161" s="116">
        <v>8.9684791982309164</v>
      </c>
    </row>
    <row r="3162" spans="1:51" ht="15" x14ac:dyDescent="0.25">
      <c r="A3162" s="144">
        <v>2013</v>
      </c>
      <c r="B3162" s="77" t="s">
        <v>582</v>
      </c>
      <c r="C3162" s="78">
        <v>15</v>
      </c>
      <c r="D3162" s="77">
        <v>3551900</v>
      </c>
      <c r="E3162" s="78">
        <v>355190015</v>
      </c>
      <c r="F3162" s="78" t="str">
        <f t="shared" si="138"/>
        <v>3551900152013</v>
      </c>
      <c r="G3162" s="96">
        <v>1.2156136570699916</v>
      </c>
      <c r="H3162" s="80">
        <f t="shared" si="137"/>
        <v>15991</v>
      </c>
      <c r="I3162" s="91">
        <v>15340</v>
      </c>
      <c r="J3162" s="97">
        <v>651</v>
      </c>
      <c r="K3162" s="83">
        <f>(H3162)/VLOOKUP(D3162,'Dados Base'!$B:$K,6,FALSE)</f>
        <v>113.89601139601139</v>
      </c>
      <c r="L3162" s="88">
        <f t="shared" si="139"/>
        <v>95.928960040022517</v>
      </c>
      <c r="M3162" s="85" t="s">
        <v>702</v>
      </c>
      <c r="N3162" s="92">
        <v>0.71499999999999997</v>
      </c>
      <c r="O3162" s="91">
        <v>54</v>
      </c>
      <c r="P3162" s="91" t="s">
        <v>691</v>
      </c>
      <c r="Q3162" s="91" t="s">
        <v>691</v>
      </c>
      <c r="R3162" s="91" t="s">
        <v>691</v>
      </c>
      <c r="S3162" s="91">
        <v>13</v>
      </c>
      <c r="T3162" s="87" t="s">
        <v>691</v>
      </c>
      <c r="U3162" s="87">
        <v>124</v>
      </c>
      <c r="V3162" s="87">
        <v>88</v>
      </c>
      <c r="W3162" s="85" t="s">
        <v>691</v>
      </c>
      <c r="X3162" s="146">
        <v>4.8676307870370368E-2</v>
      </c>
      <c r="Y3162" s="21">
        <v>11</v>
      </c>
      <c r="Z3162" s="147">
        <v>638</v>
      </c>
      <c r="AA3162" s="147">
        <v>210</v>
      </c>
      <c r="AB3162" s="21">
        <v>3</v>
      </c>
      <c r="AC3162" s="21">
        <v>0</v>
      </c>
      <c r="AD3162" s="153">
        <f>VLOOKUP(D3162,'Dados Base'!$B:$K,9,FALSE)*31536000/VLOOKUP($F3162,F:H,MATCH(H3161,F3161:AF3161,0),FALSE)</f>
        <v>2070.7147770620973</v>
      </c>
      <c r="AE3162" s="153">
        <f>VLOOKUP(D3162,'Dados Base'!$B:$K,10,FALSE)*31536000/VLOOKUP($F3162,F:H,MATCH(H3161,F3161:AF3161,0),FALSE)</f>
        <v>216.93202426364834</v>
      </c>
      <c r="AF3162" s="148">
        <v>100</v>
      </c>
      <c r="AG3162" s="21">
        <v>89.64</v>
      </c>
      <c r="AH3162" s="148">
        <v>100</v>
      </c>
      <c r="AI3162" s="148">
        <v>0.79</v>
      </c>
      <c r="AJ3162" s="148">
        <v>100</v>
      </c>
      <c r="AK3162" s="72">
        <f>(SUMIFS('Banco de Indicadores Mun. (2)'!I:I,'Banco de Indicadores Mun. (2)'!B:B,'Banco de Indicadores - Mun. (1)'!B3162,'Banco de Indicadores Mun. (2)'!A:A,'Banco de Indicadores - Mun. (1)'!A3162) / VLOOKUP(D3162,'Dados Base'!$B:$K,8,FALSE)) * 100</f>
        <v>369.60882352941155</v>
      </c>
      <c r="AL3162" s="72">
        <f>(SUMIFS('Banco de Indicadores Mun. (2)'!I:I,'Banco de Indicadores Mun. (2)'!B:B,'Banco de Indicadores - Mun. (1)'!B3162,'Banco de Indicadores Mun. (2)'!A:A,'Banco de Indicadores - Mun. (1)'!A3162) / VLOOKUP(D3162,'Dados Base'!$B:$K,9,FALSE)) * 100</f>
        <v>119.68285714285709</v>
      </c>
      <c r="AM3162" s="72">
        <f>(SUMIFS('Banco de Indicadores Mun. (2)'!J:J,'Banco de Indicadores Mun. (2)'!B:B,'Banco de Indicadores - Mun. (1)'!B3162,'Banco de Indicadores Mun. (2)'!A:A,'Banco de Indicadores - Mun. (1)'!A3162) / VLOOKUP(D3162,'Dados Base'!$B:$K,7,FALSE)) * 100</f>
        <v>530.9100434782606</v>
      </c>
      <c r="AN3162" s="72">
        <f>(SUMIFS('Banco de Indicadores Mun. (2)'!K:K,'Banco de Indicadores Mun. (2)'!B:B,'Banco de Indicadores - Mun. (1)'!B3162,'Banco de Indicadores Mun. (2)'!A:A,'Banco de Indicadores - Mun. (1)'!A3162) / VLOOKUP(D3162,'Dados Base'!$B:$K,10,FALSE)) * 100</f>
        <v>32.342636363636359</v>
      </c>
      <c r="AO3162" s="24">
        <v>0</v>
      </c>
      <c r="AP3162" s="25">
        <v>0</v>
      </c>
      <c r="AQ3162" s="17">
        <v>0</v>
      </c>
      <c r="AR3162" s="24">
        <v>7.7</v>
      </c>
      <c r="AS3162" s="22">
        <v>99.6</v>
      </c>
      <c r="AT3162" s="22">
        <v>99.59999999999998</v>
      </c>
      <c r="AU3162" s="22">
        <v>75.235849056603783</v>
      </c>
      <c r="AV3162" s="22">
        <v>8.3800000000000008</v>
      </c>
      <c r="AW3162" s="21">
        <v>0</v>
      </c>
      <c r="AX3162" s="21">
        <v>0</v>
      </c>
      <c r="AY3162" s="116">
        <v>2254.9834654408337</v>
      </c>
    </row>
    <row r="3163" spans="1:51" ht="15" x14ac:dyDescent="0.25">
      <c r="A3163" s="144">
        <v>2013</v>
      </c>
      <c r="B3163" s="77" t="s">
        <v>583</v>
      </c>
      <c r="C3163" s="78">
        <v>2</v>
      </c>
      <c r="D3163" s="77">
        <v>3552007</v>
      </c>
      <c r="E3163" s="78">
        <v>35520072</v>
      </c>
      <c r="F3163" s="78" t="str">
        <f t="shared" si="138"/>
        <v>355200722013</v>
      </c>
      <c r="G3163" s="96">
        <v>0.67918698758815399</v>
      </c>
      <c r="H3163" s="80">
        <f t="shared" si="137"/>
        <v>5913</v>
      </c>
      <c r="I3163" s="91">
        <v>3012</v>
      </c>
      <c r="J3163" s="97">
        <v>2901</v>
      </c>
      <c r="K3163" s="83">
        <f>(H3163)/VLOOKUP(D3163,'Dados Base'!$B:$K,6,FALSE)</f>
        <v>14.258500120569087</v>
      </c>
      <c r="L3163" s="88">
        <f t="shared" si="139"/>
        <v>50.93860984271943</v>
      </c>
      <c r="M3163" s="85" t="s">
        <v>702</v>
      </c>
      <c r="N3163" s="92">
        <v>0.67800000000000005</v>
      </c>
      <c r="O3163" s="91">
        <v>90</v>
      </c>
      <c r="P3163" s="91" t="s">
        <v>691</v>
      </c>
      <c r="Q3163" s="91" t="s">
        <v>691</v>
      </c>
      <c r="R3163" s="91" t="s">
        <v>691</v>
      </c>
      <c r="S3163" s="91">
        <v>5</v>
      </c>
      <c r="T3163" s="87" t="s">
        <v>691</v>
      </c>
      <c r="U3163" s="87">
        <v>37</v>
      </c>
      <c r="V3163" s="87">
        <v>10</v>
      </c>
      <c r="W3163" s="85" t="s">
        <v>691</v>
      </c>
      <c r="X3163" s="146">
        <v>8.8679601562500002E-3</v>
      </c>
      <c r="Y3163" s="21">
        <v>2.12</v>
      </c>
      <c r="Z3163" s="147">
        <v>125</v>
      </c>
      <c r="AA3163" s="147">
        <v>38</v>
      </c>
      <c r="AB3163" s="21">
        <v>1</v>
      </c>
      <c r="AC3163" s="21">
        <v>0</v>
      </c>
      <c r="AD3163" s="153">
        <f>VLOOKUP(D3163,'Dados Base'!$B:$K,9,FALSE)*31536000/VLOOKUP($F3163,F:H,MATCH(H3162,F3162:AF3162,0),FALSE)</f>
        <v>33013.333333333336</v>
      </c>
      <c r="AE3163" s="153">
        <f>VLOOKUP(D3163,'Dados Base'!$B:$K,10,FALSE)*31536000/VLOOKUP($F3163,F:H,MATCH(H3162,F3162:AF3162,0),FALSE)</f>
        <v>3306.6666666666674</v>
      </c>
      <c r="AF3163" s="148">
        <v>57.59</v>
      </c>
      <c r="AG3163" s="21">
        <v>100</v>
      </c>
      <c r="AH3163" s="148">
        <v>46.7</v>
      </c>
      <c r="AI3163" s="148">
        <v>10.97</v>
      </c>
      <c r="AJ3163" s="148">
        <v>100</v>
      </c>
      <c r="AK3163" s="72">
        <f>(SUMIFS('Banco de Indicadores Mun. (2)'!I:I,'Banco de Indicadores Mun. (2)'!B:B,'Banco de Indicadores - Mun. (1)'!B3163,'Banco de Indicadores Mun. (2)'!A:A,'Banco de Indicadores - Mun. (1)'!A3163) / VLOOKUP(D3163,'Dados Base'!$B:$K,8,FALSE)) * 100</f>
        <v>0.57149253731343286</v>
      </c>
      <c r="AL3163" s="72">
        <f>(SUMIFS('Banco de Indicadores Mun. (2)'!I:I,'Banco de Indicadores Mun. (2)'!B:B,'Banco de Indicadores - Mun. (1)'!B3163,'Banco de Indicadores Mun. (2)'!A:A,'Banco de Indicadores - Mun. (1)'!A3163) / VLOOKUP(D3163,'Dados Base'!$B:$K,9,FALSE)) * 100</f>
        <v>0.24743134087237476</v>
      </c>
      <c r="AM3163" s="72">
        <f>(SUMIFS('Banco de Indicadores Mun. (2)'!J:J,'Banco de Indicadores Mun. (2)'!B:B,'Banco de Indicadores - Mun. (1)'!B3163,'Banco de Indicadores Mun. (2)'!A:A,'Banco de Indicadores - Mun. (1)'!A3163) / VLOOKUP(D3163,'Dados Base'!$B:$K,7,FALSE)) * 100</f>
        <v>0.58505339805825241</v>
      </c>
      <c r="AN3163" s="72">
        <f>(SUMIFS('Banco de Indicadores Mun. (2)'!K:K,'Banco de Indicadores Mun. (2)'!B:B,'Banco de Indicadores - Mun. (1)'!B3163,'Banco de Indicadores Mun. (2)'!A:A,'Banco de Indicadores - Mun. (1)'!A3163) / VLOOKUP(D3163,'Dados Base'!$B:$K,10,FALSE)) * 100</f>
        <v>0.52643548387096772</v>
      </c>
      <c r="AO3163" s="24">
        <v>0</v>
      </c>
      <c r="AP3163" s="25">
        <v>0</v>
      </c>
      <c r="AQ3163" s="17">
        <v>0</v>
      </c>
      <c r="AR3163" s="24">
        <v>10</v>
      </c>
      <c r="AS3163" s="22">
        <v>96</v>
      </c>
      <c r="AT3163" s="22">
        <v>96</v>
      </c>
      <c r="AU3163" s="22">
        <v>76.687116564417181</v>
      </c>
      <c r="AV3163" s="22">
        <v>8.1300000000000008</v>
      </c>
      <c r="AW3163" s="21">
        <v>0</v>
      </c>
      <c r="AX3163" s="21">
        <v>0</v>
      </c>
      <c r="AY3163" s="116">
        <v>200.66081062232817</v>
      </c>
    </row>
    <row r="3164" spans="1:51" ht="15" x14ac:dyDescent="0.25">
      <c r="A3164" s="144">
        <v>2013</v>
      </c>
      <c r="B3164" s="77" t="s">
        <v>584</v>
      </c>
      <c r="C3164" s="78">
        <v>9</v>
      </c>
      <c r="D3164" s="77">
        <v>3552106</v>
      </c>
      <c r="E3164" s="78">
        <v>35521069</v>
      </c>
      <c r="F3164" s="78" t="str">
        <f t="shared" si="138"/>
        <v>355210692013</v>
      </c>
      <c r="G3164" s="96">
        <v>0.95441661960327107</v>
      </c>
      <c r="H3164" s="80">
        <f t="shared" si="137"/>
        <v>37366</v>
      </c>
      <c r="I3164" s="91">
        <v>25819</v>
      </c>
      <c r="J3164" s="97">
        <v>11547</v>
      </c>
      <c r="K3164" s="83">
        <f>(H3164)/VLOOKUP(D3164,'Dados Base'!$B:$K,6,FALSE)</f>
        <v>83.393219809404783</v>
      </c>
      <c r="L3164" s="88">
        <f t="shared" si="139"/>
        <v>69.097575335866836</v>
      </c>
      <c r="M3164" s="85" t="s">
        <v>702</v>
      </c>
      <c r="N3164" s="92">
        <v>0.72899999999999998</v>
      </c>
      <c r="O3164" s="91">
        <v>126</v>
      </c>
      <c r="P3164" s="91" t="s">
        <v>691</v>
      </c>
      <c r="Q3164" s="91" t="s">
        <v>691</v>
      </c>
      <c r="R3164" s="91" t="s">
        <v>691</v>
      </c>
      <c r="S3164" s="91">
        <v>181</v>
      </c>
      <c r="T3164" s="87" t="s">
        <v>691</v>
      </c>
      <c r="U3164" s="87">
        <v>444</v>
      </c>
      <c r="V3164" s="87">
        <v>347</v>
      </c>
      <c r="W3164" s="85" t="s">
        <v>691</v>
      </c>
      <c r="X3164" s="146">
        <v>7.1077008381944445E-2</v>
      </c>
      <c r="Y3164" s="21">
        <v>21.15</v>
      </c>
      <c r="Z3164" s="147">
        <v>0</v>
      </c>
      <c r="AA3164" s="147">
        <v>1427</v>
      </c>
      <c r="AB3164" s="21">
        <v>0</v>
      </c>
      <c r="AC3164" s="21">
        <v>0</v>
      </c>
      <c r="AD3164" s="153">
        <f>VLOOKUP(D3164,'Dados Base'!$B:$K,9,FALSE)*31536000/VLOOKUP($F3164,F:H,MATCH(H3163,F3163:AF3163,0),FALSE)</f>
        <v>4903.4994379917571</v>
      </c>
      <c r="AE3164" s="153">
        <f>VLOOKUP(D3164,'Dados Base'!$B:$K,10,FALSE)*31536000/VLOOKUP($F3164,F:H,MATCH(H3163,F3163:AF3163,0),FALSE)</f>
        <v>599.22282288711688</v>
      </c>
      <c r="AF3164" s="148">
        <v>62.49</v>
      </c>
      <c r="AG3164" s="21">
        <v>84</v>
      </c>
      <c r="AH3164" s="148">
        <v>55.52</v>
      </c>
      <c r="AI3164" s="148">
        <v>26.66</v>
      </c>
      <c r="AJ3164" s="148">
        <v>91.9</v>
      </c>
      <c r="AK3164" s="72">
        <f>(SUMIFS('Banco de Indicadores Mun. (2)'!I:I,'Banco de Indicadores Mun. (2)'!B:B,'Banco de Indicadores - Mun. (1)'!B3164,'Banco de Indicadores Mun. (2)'!A:A,'Banco de Indicadores - Mun. (1)'!A3164) / VLOOKUP(D3164,'Dados Base'!$B:$K,8,FALSE)) * 100</f>
        <v>6.3602971698113171</v>
      </c>
      <c r="AL3164" s="72">
        <f>(SUMIFS('Banco de Indicadores Mun. (2)'!I:I,'Banco de Indicadores Mun. (2)'!B:B,'Banco de Indicadores - Mun. (1)'!B3164,'Banco de Indicadores Mun. (2)'!A:A,'Banco de Indicadores - Mun. (1)'!A3164) / VLOOKUP(D3164,'Dados Base'!$B:$K,9,FALSE)) * 100</f>
        <v>2.3207969018932864</v>
      </c>
      <c r="AM3164" s="72">
        <f>(SUMIFS('Banco de Indicadores Mun. (2)'!J:J,'Banco de Indicadores Mun. (2)'!B:B,'Banco de Indicadores - Mun. (1)'!B3164,'Banco de Indicadores Mun. (2)'!A:A,'Banco de Indicadores - Mun. (1)'!A3164) / VLOOKUP(D3164,'Dados Base'!$B:$K,7,FALSE)) * 100</f>
        <v>8.6932836879432589</v>
      </c>
      <c r="AN3164" s="72">
        <f>(SUMIFS('Banco de Indicadores Mun. (2)'!K:K,'Banco de Indicadores Mun. (2)'!B:B,'Banco de Indicadores - Mun. (1)'!B3164,'Banco de Indicadores Mun. (2)'!A:A,'Banco de Indicadores - Mun. (1)'!A3164) / VLOOKUP(D3164,'Dados Base'!$B:$K,10,FALSE)) * 100</f>
        <v>1.7271830985915504</v>
      </c>
      <c r="AO3164" s="24">
        <v>0</v>
      </c>
      <c r="AP3164" s="25">
        <v>0</v>
      </c>
      <c r="AQ3164" s="17">
        <v>0</v>
      </c>
      <c r="AR3164" s="24">
        <v>8</v>
      </c>
      <c r="AS3164" s="22">
        <v>77</v>
      </c>
      <c r="AT3164" s="22">
        <v>0</v>
      </c>
      <c r="AU3164" s="22">
        <v>0</v>
      </c>
      <c r="AV3164" s="22">
        <v>1.1599999999999999</v>
      </c>
      <c r="AW3164" s="21">
        <v>0</v>
      </c>
      <c r="AX3164" s="21">
        <v>0</v>
      </c>
      <c r="AY3164" s="116">
        <v>5.7361626923112068</v>
      </c>
    </row>
    <row r="3165" spans="1:51" ht="15" x14ac:dyDescent="0.25">
      <c r="A3165" s="144">
        <v>2013</v>
      </c>
      <c r="B3165" s="77" t="s">
        <v>585</v>
      </c>
      <c r="C3165" s="78">
        <v>10</v>
      </c>
      <c r="D3165" s="77">
        <v>3552205</v>
      </c>
      <c r="E3165" s="78">
        <v>355220510</v>
      </c>
      <c r="F3165" s="78" t="str">
        <f t="shared" si="138"/>
        <v>3552205102013</v>
      </c>
      <c r="G3165" s="96">
        <v>1.5481027289152793</v>
      </c>
      <c r="H3165" s="80">
        <f t="shared" si="137"/>
        <v>608269</v>
      </c>
      <c r="I3165" s="91">
        <v>602079</v>
      </c>
      <c r="J3165" s="97">
        <v>6190</v>
      </c>
      <c r="K3165" s="83">
        <f>(H3165)/VLOOKUP(D3165,'Dados Base'!$B:$K,6,FALSE)</f>
        <v>1354.3574100463127</v>
      </c>
      <c r="L3165" s="88">
        <f t="shared" si="139"/>
        <v>98.982358134312292</v>
      </c>
      <c r="M3165" s="85" t="s">
        <v>702</v>
      </c>
      <c r="N3165" s="92">
        <v>0.79800000000000004</v>
      </c>
      <c r="O3165" s="91">
        <v>66</v>
      </c>
      <c r="P3165" s="91" t="s">
        <v>691</v>
      </c>
      <c r="Q3165" s="91" t="s">
        <v>691</v>
      </c>
      <c r="R3165" s="91" t="s">
        <v>691</v>
      </c>
      <c r="S3165" s="91">
        <v>1423</v>
      </c>
      <c r="T3165" s="87" t="s">
        <v>691</v>
      </c>
      <c r="U3165" s="87">
        <v>6549</v>
      </c>
      <c r="V3165" s="87">
        <v>6245</v>
      </c>
      <c r="W3165" s="85" t="s">
        <v>691</v>
      </c>
      <c r="X3165" s="146">
        <v>2.4304993049305552</v>
      </c>
      <c r="Y3165" s="21">
        <v>685.11</v>
      </c>
      <c r="Z3165" s="147">
        <v>28124</v>
      </c>
      <c r="AA3165" s="147">
        <v>5509</v>
      </c>
      <c r="AB3165" s="21">
        <v>46</v>
      </c>
      <c r="AC3165" s="21">
        <v>1</v>
      </c>
      <c r="AD3165" s="153">
        <f>VLOOKUP(D3165,'Dados Base'!$B:$K,9,FALSE)*31536000/VLOOKUP($F3165,F:H,MATCH(H3164,F3164:AF3164,0),FALSE)</f>
        <v>209.45575066294683</v>
      </c>
      <c r="AE3165" s="153">
        <f>VLOOKUP(D3165,'Dados Base'!$B:$K,10,FALSE)*31536000/VLOOKUP($F3165,F:H,MATCH(H3164,F3164:AF3164,0),FALSE)</f>
        <v>31.107289702417845</v>
      </c>
      <c r="AF3165" s="148">
        <v>97.8</v>
      </c>
      <c r="AG3165" s="21">
        <v>100</v>
      </c>
      <c r="AH3165" s="148">
        <v>90</v>
      </c>
      <c r="AI3165" s="148">
        <v>37.42</v>
      </c>
      <c r="AJ3165" s="148">
        <v>97.8</v>
      </c>
      <c r="AK3165" s="72">
        <f>(SUMIFS('Banco de Indicadores Mun. (2)'!I:I,'Banco de Indicadores Mun. (2)'!B:B,'Banco de Indicadores - Mun. (1)'!B3165,'Banco de Indicadores Mun. (2)'!A:A,'Banco de Indicadores - Mun. (1)'!A3165) / VLOOKUP(D3165,'Dados Base'!$B:$K,8,FALSE)) * 100</f>
        <v>75.755305555555481</v>
      </c>
      <c r="AL3165" s="72">
        <f>(SUMIFS('Banco de Indicadores Mun. (2)'!I:I,'Banco de Indicadores Mun. (2)'!B:B,'Banco de Indicadores - Mun. (1)'!B3165,'Banco de Indicadores Mun. (2)'!A:A,'Banco de Indicadores - Mun. (1)'!A3165) / VLOOKUP(D3165,'Dados Base'!$B:$K,9,FALSE)) * 100</f>
        <v>27.001891089108881</v>
      </c>
      <c r="AM3165" s="72">
        <f>(SUMIFS('Banco de Indicadores Mun. (2)'!J:J,'Banco de Indicadores Mun. (2)'!B:B,'Banco de Indicadores - Mun. (1)'!B3165,'Banco de Indicadores Mun. (2)'!A:A,'Banco de Indicadores - Mun. (1)'!A3165) / VLOOKUP(D3165,'Dados Base'!$B:$K,7,FALSE)) * 100</f>
        <v>89.360773809523835</v>
      </c>
      <c r="AN3165" s="72">
        <f>(SUMIFS('Banco de Indicadores Mun. (2)'!K:K,'Banco de Indicadores Mun. (2)'!B:B,'Banco de Indicadores - Mun. (1)'!B3165,'Banco de Indicadores Mun. (2)'!A:A,'Banco de Indicadores - Mun. (1)'!A3165) / VLOOKUP(D3165,'Dados Base'!$B:$K,10,FALSE)) * 100</f>
        <v>56.707649999999774</v>
      </c>
      <c r="AO3165" s="24">
        <v>0</v>
      </c>
      <c r="AP3165" s="25">
        <v>0</v>
      </c>
      <c r="AQ3165" s="17">
        <v>0</v>
      </c>
      <c r="AR3165" s="24">
        <v>9.6999999999999993</v>
      </c>
      <c r="AS3165" s="22">
        <v>95</v>
      </c>
      <c r="AT3165" s="22">
        <v>93.1</v>
      </c>
      <c r="AU3165" s="22">
        <v>83.62025391728362</v>
      </c>
      <c r="AV3165" s="22">
        <v>9.9</v>
      </c>
      <c r="AW3165" s="21">
        <v>2</v>
      </c>
      <c r="AX3165" s="21">
        <v>1</v>
      </c>
      <c r="AY3165" s="116">
        <v>99.501083156242103</v>
      </c>
    </row>
    <row r="3166" spans="1:51" ht="15" x14ac:dyDescent="0.25">
      <c r="A3166" s="144">
        <v>2013</v>
      </c>
      <c r="B3166" s="77" t="s">
        <v>586</v>
      </c>
      <c r="C3166" s="78">
        <v>19</v>
      </c>
      <c r="D3166" s="77">
        <v>3552304</v>
      </c>
      <c r="E3166" s="78">
        <v>355230419</v>
      </c>
      <c r="F3166" s="78" t="str">
        <f t="shared" si="138"/>
        <v>3552304192013</v>
      </c>
      <c r="G3166" s="96">
        <v>0.19063788409063864</v>
      </c>
      <c r="H3166" s="80">
        <f t="shared" si="137"/>
        <v>7527</v>
      </c>
      <c r="I3166" s="91">
        <v>6473</v>
      </c>
      <c r="J3166" s="97">
        <v>1054</v>
      </c>
      <c r="K3166" s="83">
        <f>(H3166)/VLOOKUP(D3166,'Dados Base'!$B:$K,6,FALSE)</f>
        <v>12.742940339947181</v>
      </c>
      <c r="L3166" s="88">
        <f t="shared" si="139"/>
        <v>85.997077188787031</v>
      </c>
      <c r="M3166" s="85" t="s">
        <v>702</v>
      </c>
      <c r="N3166" s="92">
        <v>0.747</v>
      </c>
      <c r="O3166" s="91">
        <v>69</v>
      </c>
      <c r="P3166" s="91" t="s">
        <v>691</v>
      </c>
      <c r="Q3166" s="91" t="s">
        <v>691</v>
      </c>
      <c r="R3166" s="91" t="s">
        <v>691</v>
      </c>
      <c r="S3166" s="91">
        <v>8</v>
      </c>
      <c r="T3166" s="87" t="s">
        <v>691</v>
      </c>
      <c r="U3166" s="87">
        <v>66</v>
      </c>
      <c r="V3166" s="87">
        <v>57</v>
      </c>
      <c r="W3166" s="85" t="s">
        <v>691</v>
      </c>
      <c r="X3166" s="146">
        <v>1.7155287499999998E-2</v>
      </c>
      <c r="Y3166" s="21">
        <v>4.63</v>
      </c>
      <c r="Z3166" s="147">
        <v>321</v>
      </c>
      <c r="AA3166" s="147">
        <v>36</v>
      </c>
      <c r="AB3166" s="21">
        <v>0</v>
      </c>
      <c r="AC3166" s="21">
        <v>0</v>
      </c>
      <c r="AD3166" s="153">
        <f>VLOOKUP(D3166,'Dados Base'!$B:$K,9,FALSE)*31536000/VLOOKUP($F3166,F:H,MATCH(H3165,F3165:AF3165,0),FALSE)</f>
        <v>18141.474691111998</v>
      </c>
      <c r="AE3166" s="153">
        <f>VLOOKUP(D3166,'Dados Base'!$B:$K,10,FALSE)*31536000/VLOOKUP($F3166,F:H,MATCH(H3165,F3165:AF3165,0),FALSE)</f>
        <v>1424.5037863690716</v>
      </c>
      <c r="AF3166" s="148">
        <v>87.52</v>
      </c>
      <c r="AG3166" s="21">
        <v>100</v>
      </c>
      <c r="AH3166" s="148">
        <v>86.31</v>
      </c>
      <c r="AI3166" s="148">
        <v>11.34</v>
      </c>
      <c r="AJ3166" s="148">
        <v>100</v>
      </c>
      <c r="AK3166" s="72">
        <f>(SUMIFS('Banco de Indicadores Mun. (2)'!I:I,'Banco de Indicadores Mun. (2)'!B:B,'Banco de Indicadores - Mun. (1)'!B3166,'Banco de Indicadores Mun. (2)'!A:A,'Banco de Indicadores - Mun. (1)'!A3166) / VLOOKUP(D3166,'Dados Base'!$B:$K,8,FALSE)) * 100</f>
        <v>28.284147058823528</v>
      </c>
      <c r="AL3166" s="72">
        <f>(SUMIFS('Banco de Indicadores Mun. (2)'!I:I,'Banco de Indicadores Mun. (2)'!B:B,'Banco de Indicadores - Mun. (1)'!B3166,'Banco de Indicadores Mun. (2)'!A:A,'Banco de Indicadores - Mun. (1)'!A3166) / VLOOKUP(D3166,'Dados Base'!$B:$K,9,FALSE)) * 100</f>
        <v>8.8837043879907629</v>
      </c>
      <c r="AM3166" s="72">
        <f>(SUMIFS('Banco de Indicadores Mun. (2)'!J:J,'Banco de Indicadores Mun. (2)'!B:B,'Banco de Indicadores - Mun. (1)'!B3166,'Banco de Indicadores Mun. (2)'!A:A,'Banco de Indicadores - Mun. (1)'!A3166) / VLOOKUP(D3166,'Dados Base'!$B:$K,7,FALSE)) * 100</f>
        <v>37.51139215686274</v>
      </c>
      <c r="AN3166" s="72">
        <f>(SUMIFS('Banco de Indicadores Mun. (2)'!K:K,'Banco de Indicadores Mun. (2)'!B:B,'Banco de Indicadores - Mun. (1)'!B3166,'Banco de Indicadores Mun. (2)'!A:A,'Banco de Indicadores - Mun. (1)'!A3166) / VLOOKUP(D3166,'Dados Base'!$B:$K,10,FALSE)) * 100</f>
        <v>0.6024117647058822</v>
      </c>
      <c r="AO3166" s="24">
        <v>0</v>
      </c>
      <c r="AP3166" s="25">
        <v>0</v>
      </c>
      <c r="AQ3166" s="17">
        <v>0</v>
      </c>
      <c r="AR3166" s="24">
        <v>8.6999999999999993</v>
      </c>
      <c r="AS3166" s="22">
        <v>100</v>
      </c>
      <c r="AT3166" s="22">
        <v>100</v>
      </c>
      <c r="AU3166" s="22">
        <v>89.915966386554629</v>
      </c>
      <c r="AV3166" s="22">
        <v>10</v>
      </c>
      <c r="AW3166" s="21">
        <v>0</v>
      </c>
      <c r="AX3166" s="21">
        <v>0</v>
      </c>
      <c r="AY3166" s="116">
        <v>5.3866002293084803</v>
      </c>
    </row>
    <row r="3167" spans="1:51" ht="15" x14ac:dyDescent="0.25">
      <c r="A3167" s="144">
        <v>2013</v>
      </c>
      <c r="B3167" s="77" t="s">
        <v>587</v>
      </c>
      <c r="C3167" s="78">
        <v>5</v>
      </c>
      <c r="D3167" s="77">
        <v>3552403</v>
      </c>
      <c r="E3167" s="78">
        <v>35524035</v>
      </c>
      <c r="F3167" s="78" t="str">
        <f t="shared" si="138"/>
        <v>355240352013</v>
      </c>
      <c r="G3167" s="96">
        <v>1.9549459942697966</v>
      </c>
      <c r="H3167" s="80">
        <f t="shared" si="137"/>
        <v>254205</v>
      </c>
      <c r="I3167" s="91">
        <v>251212</v>
      </c>
      <c r="J3167" s="97">
        <v>2993</v>
      </c>
      <c r="K3167" s="83">
        <f>(H3167)/VLOOKUP(D3167,'Dados Base'!$B:$K,6,FALSE)</f>
        <v>1661.1448735542051</v>
      </c>
      <c r="L3167" s="88">
        <f t="shared" si="139"/>
        <v>98.822603804016438</v>
      </c>
      <c r="M3167" s="85" t="s">
        <v>702</v>
      </c>
      <c r="N3167" s="92">
        <v>0.76200000000000001</v>
      </c>
      <c r="O3167" s="91">
        <v>59</v>
      </c>
      <c r="P3167" s="91" t="s">
        <v>691</v>
      </c>
      <c r="Q3167" s="91" t="s">
        <v>691</v>
      </c>
      <c r="R3167" s="91" t="s">
        <v>691</v>
      </c>
      <c r="S3167" s="91">
        <v>388</v>
      </c>
      <c r="T3167" s="87" t="s">
        <v>691</v>
      </c>
      <c r="U3167" s="87">
        <v>1709</v>
      </c>
      <c r="V3167" s="87">
        <v>1367</v>
      </c>
      <c r="W3167" s="85" t="s">
        <v>691</v>
      </c>
      <c r="X3167" s="146">
        <v>0.8486689826562499</v>
      </c>
      <c r="Y3167" s="21">
        <v>229.96</v>
      </c>
      <c r="Z3167" s="147">
        <v>1782</v>
      </c>
      <c r="AA3167" s="147">
        <v>12016</v>
      </c>
      <c r="AB3167" s="21">
        <v>20</v>
      </c>
      <c r="AC3167" s="21">
        <v>1</v>
      </c>
      <c r="AD3167" s="153">
        <f>VLOOKUP(D3167,'Dados Base'!$B:$K,9,FALSE)*31536000/VLOOKUP($F3167,F:H,MATCH(H3166,F3166:AF3166,0),FALSE)</f>
        <v>225.78438661710038</v>
      </c>
      <c r="AE3167" s="153">
        <f>VLOOKUP(D3167,'Dados Base'!$B:$K,10,FALSE)*31536000/VLOOKUP($F3167,F:H,MATCH(H3166,F3166:AF3166,0),FALSE)</f>
        <v>29.773765268189052</v>
      </c>
      <c r="AF3167" s="148">
        <v>95.83</v>
      </c>
      <c r="AG3167" s="21">
        <v>99.01</v>
      </c>
      <c r="AH3167" s="148">
        <v>89.69</v>
      </c>
      <c r="AI3167" s="148">
        <v>56.75</v>
      </c>
      <c r="AJ3167" s="148">
        <v>95.86</v>
      </c>
      <c r="AK3167" s="72">
        <f>(SUMIFS('Banco de Indicadores Mun. (2)'!I:I,'Banco de Indicadores Mun. (2)'!B:B,'Banco de Indicadores - Mun. (1)'!B3167,'Banco de Indicadores Mun. (2)'!A:A,'Banco de Indicadores - Mun. (1)'!A3167) / VLOOKUP(D3167,'Dados Base'!$B:$K,8,FALSE)) * 100</f>
        <v>27.860681159420288</v>
      </c>
      <c r="AL3167" s="72">
        <f>(SUMIFS('Banco de Indicadores Mun. (2)'!I:I,'Banco de Indicadores Mun. (2)'!B:B,'Banco de Indicadores - Mun. (1)'!B3167,'Banco de Indicadores Mun. (2)'!A:A,'Banco de Indicadores - Mun. (1)'!A3167) / VLOOKUP(D3167,'Dados Base'!$B:$K,9,FALSE)) * 100</f>
        <v>10.562565934065931</v>
      </c>
      <c r="AM3167" s="72">
        <f>(SUMIFS('Banco de Indicadores Mun. (2)'!J:J,'Banco de Indicadores Mun. (2)'!B:B,'Banco de Indicadores - Mun. (1)'!B3167,'Banco de Indicadores Mun. (2)'!A:A,'Banco de Indicadores - Mun. (1)'!A3167) / VLOOKUP(D3167,'Dados Base'!$B:$K,7,FALSE)) * 100</f>
        <v>22.398666666666664</v>
      </c>
      <c r="AN3167" s="72">
        <f>(SUMIFS('Banco de Indicadores Mun. (2)'!K:K,'Banco de Indicadores Mun. (2)'!B:B,'Banco de Indicadores - Mun. (1)'!B3167,'Banco de Indicadores Mun. (2)'!A:A,'Banco de Indicadores - Mun. (1)'!A3167) / VLOOKUP(D3167,'Dados Base'!$B:$K,10,FALSE)) * 100</f>
        <v>38.101958333333329</v>
      </c>
      <c r="AO3167" s="24">
        <v>0</v>
      </c>
      <c r="AP3167" s="25">
        <v>0</v>
      </c>
      <c r="AQ3167" s="17">
        <v>0</v>
      </c>
      <c r="AR3167" s="24">
        <v>9.8000000000000007</v>
      </c>
      <c r="AS3167" s="22">
        <v>99</v>
      </c>
      <c r="AT3167" s="22">
        <v>13.86</v>
      </c>
      <c r="AU3167" s="22">
        <v>12.91491520510219</v>
      </c>
      <c r="AV3167" s="22">
        <v>3.03</v>
      </c>
      <c r="AW3167" s="21">
        <v>0</v>
      </c>
      <c r="AX3167" s="21">
        <v>1</v>
      </c>
      <c r="AY3167" s="116">
        <v>2.8714092218187317</v>
      </c>
    </row>
    <row r="3168" spans="1:51" ht="15" x14ac:dyDescent="0.25">
      <c r="A3168" s="144">
        <v>2013</v>
      </c>
      <c r="B3168" s="77" t="s">
        <v>588</v>
      </c>
      <c r="C3168" s="78">
        <v>18</v>
      </c>
      <c r="D3168" s="77">
        <v>3552551</v>
      </c>
      <c r="E3168" s="78">
        <v>355255118</v>
      </c>
      <c r="F3168" s="78" t="str">
        <f t="shared" si="138"/>
        <v>3552551182013</v>
      </c>
      <c r="G3168" s="96">
        <v>1.8416536951791906</v>
      </c>
      <c r="H3168" s="80">
        <f t="shared" si="137"/>
        <v>3561</v>
      </c>
      <c r="I3168" s="91">
        <v>2377</v>
      </c>
      <c r="J3168" s="97">
        <v>1184</v>
      </c>
      <c r="K3168" s="83">
        <f>(H3168)/VLOOKUP(D3168,'Dados Base'!$B:$K,6,FALSE)</f>
        <v>10.860349507456769</v>
      </c>
      <c r="L3168" s="88">
        <f t="shared" si="139"/>
        <v>66.75091266498174</v>
      </c>
      <c r="M3168" s="85" t="s">
        <v>702</v>
      </c>
      <c r="N3168" s="92">
        <v>0.69899999999999995</v>
      </c>
      <c r="O3168" s="91">
        <v>39</v>
      </c>
      <c r="P3168" s="91" t="s">
        <v>691</v>
      </c>
      <c r="Q3168" s="91" t="s">
        <v>691</v>
      </c>
      <c r="R3168" s="91" t="s">
        <v>691</v>
      </c>
      <c r="S3168" s="91">
        <v>3</v>
      </c>
      <c r="T3168" s="87" t="s">
        <v>691</v>
      </c>
      <c r="U3168" s="87">
        <v>22</v>
      </c>
      <c r="V3168" s="87">
        <v>20</v>
      </c>
      <c r="W3168" s="85" t="s">
        <v>691</v>
      </c>
      <c r="X3168" s="146">
        <v>6.1900195312500003E-3</v>
      </c>
      <c r="Y3168" s="21">
        <v>1.7</v>
      </c>
      <c r="Z3168" s="147">
        <v>114</v>
      </c>
      <c r="AA3168" s="147">
        <v>17</v>
      </c>
      <c r="AB3168" s="21">
        <v>0</v>
      </c>
      <c r="AC3168" s="21">
        <v>0</v>
      </c>
      <c r="AD3168" s="153">
        <f>VLOOKUP(D3168,'Dados Base'!$B:$K,9,FALSE)*31536000/VLOOKUP($F3168,F:H,MATCH(H3167,F3167:AF3167,0),FALSE)</f>
        <v>21874.170176916596</v>
      </c>
      <c r="AE3168" s="153">
        <f>VLOOKUP(D3168,'Dados Base'!$B:$K,10,FALSE)*31536000/VLOOKUP($F3168,F:H,MATCH(H3167,F3167:AF3167,0),FALSE)</f>
        <v>1771.1878685762431</v>
      </c>
      <c r="AF3168" s="148">
        <v>66.75</v>
      </c>
      <c r="AG3168" s="21">
        <v>66.75</v>
      </c>
      <c r="AH3168" s="148">
        <v>66.75</v>
      </c>
      <c r="AI3168" s="148">
        <v>59.48</v>
      </c>
      <c r="AJ3168" s="148">
        <v>100</v>
      </c>
      <c r="AK3168" s="72">
        <f>(SUMIFS('Banco de Indicadores Mun. (2)'!I:I,'Banco de Indicadores Mun. (2)'!B:B,'Banco de Indicadores - Mun. (1)'!B3168,'Banco de Indicadores Mun. (2)'!A:A,'Banco de Indicadores - Mun. (1)'!A3168) / VLOOKUP(D3168,'Dados Base'!$B:$K,8,FALSE)) * 100</f>
        <v>14.21832051282051</v>
      </c>
      <c r="AL3168" s="72">
        <f>(SUMIFS('Banco de Indicadores Mun. (2)'!I:I,'Banco de Indicadores Mun. (2)'!B:B,'Banco de Indicadores - Mun. (1)'!B3168,'Banco de Indicadores Mun. (2)'!A:A,'Banco de Indicadores - Mun. (1)'!A3168) / VLOOKUP(D3168,'Dados Base'!$B:$K,9,FALSE)) * 100</f>
        <v>4.4899959514170025</v>
      </c>
      <c r="AM3168" s="72">
        <f>(SUMIFS('Banco de Indicadores Mun. (2)'!J:J,'Banco de Indicadores Mun. (2)'!B:B,'Banco de Indicadores - Mun. (1)'!B3168,'Banco de Indicadores Mun. (2)'!A:A,'Banco de Indicadores - Mun. (1)'!A3168) / VLOOKUP(D3168,'Dados Base'!$B:$K,7,FALSE)) * 100</f>
        <v>3.2086206896551728E-2</v>
      </c>
      <c r="AN3168" s="72">
        <f>(SUMIFS('Banco de Indicadores Mun. (2)'!K:K,'Banco de Indicadores Mun. (2)'!B:B,'Banco de Indicadores - Mun. (1)'!B3168,'Banco de Indicadores Mun. (2)'!A:A,'Banco de Indicadores - Mun. (1)'!A3168) / VLOOKUP(D3168,'Dados Base'!$B:$K,10,FALSE)) * 100</f>
        <v>55.358399999999975</v>
      </c>
      <c r="AO3168" s="24">
        <v>0</v>
      </c>
      <c r="AP3168" s="25">
        <v>0</v>
      </c>
      <c r="AQ3168" s="17">
        <v>0</v>
      </c>
      <c r="AR3168" s="24">
        <v>7.7</v>
      </c>
      <c r="AS3168" s="22">
        <v>95</v>
      </c>
      <c r="AT3168" s="22">
        <v>95</v>
      </c>
      <c r="AU3168" s="22">
        <v>87.022900763358777</v>
      </c>
      <c r="AV3168" s="22">
        <v>9.93</v>
      </c>
      <c r="AW3168" s="21">
        <v>0</v>
      </c>
      <c r="AX3168" s="21">
        <v>0</v>
      </c>
      <c r="AY3168" s="116">
        <v>0</v>
      </c>
    </row>
    <row r="3169" spans="1:51" ht="15" x14ac:dyDescent="0.25">
      <c r="A3169" s="144">
        <v>2013</v>
      </c>
      <c r="B3169" s="77" t="s">
        <v>589</v>
      </c>
      <c r="C3169" s="78">
        <v>6</v>
      </c>
      <c r="D3169" s="77">
        <v>3552502</v>
      </c>
      <c r="E3169" s="78">
        <v>35525026</v>
      </c>
      <c r="F3169" s="78" t="str">
        <f t="shared" si="138"/>
        <v>355250262013</v>
      </c>
      <c r="G3169" s="96">
        <v>1.2590709876497685</v>
      </c>
      <c r="H3169" s="80">
        <f t="shared" si="137"/>
        <v>270887</v>
      </c>
      <c r="I3169" s="91">
        <v>261351</v>
      </c>
      <c r="J3169" s="97">
        <v>9536</v>
      </c>
      <c r="K3169" s="83">
        <f>(H3169)/VLOOKUP(D3169,'Dados Base'!$B:$K,6,FALSE)</f>
        <v>1315.8158060912226</v>
      </c>
      <c r="L3169" s="88">
        <f t="shared" si="139"/>
        <v>96.479712943035295</v>
      </c>
      <c r="M3169" s="85" t="s">
        <v>702</v>
      </c>
      <c r="N3169" s="92">
        <v>0.76500000000000001</v>
      </c>
      <c r="O3169" s="91">
        <v>117</v>
      </c>
      <c r="P3169" s="91" t="s">
        <v>691</v>
      </c>
      <c r="Q3169" s="91" t="s">
        <v>691</v>
      </c>
      <c r="R3169" s="91" t="s">
        <v>691</v>
      </c>
      <c r="S3169" s="91">
        <v>355</v>
      </c>
      <c r="T3169" s="87" t="s">
        <v>691</v>
      </c>
      <c r="U3169" s="87">
        <v>1849</v>
      </c>
      <c r="V3169" s="87">
        <v>1378</v>
      </c>
      <c r="W3169" s="85" t="s">
        <v>691</v>
      </c>
      <c r="X3169" s="146">
        <v>0.93682600688541651</v>
      </c>
      <c r="Y3169" s="21">
        <v>242.71</v>
      </c>
      <c r="Z3169" s="147">
        <v>7878</v>
      </c>
      <c r="AA3169" s="147">
        <v>6685</v>
      </c>
      <c r="AB3169" s="21">
        <v>27</v>
      </c>
      <c r="AC3169" s="21">
        <v>0</v>
      </c>
      <c r="AD3169" s="153">
        <f>VLOOKUP(D3169,'Dados Base'!$B:$K,9,FALSE)*31536000/VLOOKUP($F3169,F:H,MATCH(H3168,F3168:AF3168,0),FALSE)</f>
        <v>332.95418384787752</v>
      </c>
      <c r="AE3169" s="153">
        <f>VLOOKUP(D3169,'Dados Base'!$B:$K,10,FALSE)*31536000/VLOOKUP($F3169,F:H,MATCH(H3168,F3168:AF3168,0),FALSE)</f>
        <v>46.567018719982869</v>
      </c>
      <c r="AF3169" s="148">
        <v>99.27</v>
      </c>
      <c r="AG3169" s="21">
        <v>99.5</v>
      </c>
      <c r="AH3169" s="148">
        <v>85.48</v>
      </c>
      <c r="AI3169" s="148">
        <v>36.130000000000003</v>
      </c>
      <c r="AJ3169" s="148">
        <v>100</v>
      </c>
      <c r="AK3169" s="72">
        <f>(SUMIFS('Banco de Indicadores Mun. (2)'!I:I,'Banco de Indicadores Mun. (2)'!B:B,'Banco de Indicadores - Mun. (1)'!B3169,'Banco de Indicadores Mun. (2)'!A:A,'Banco de Indicadores - Mun. (1)'!A3169) / VLOOKUP(D3169,'Dados Base'!$B:$K,8,FALSE)) * 100</f>
        <v>1141.4906981132081</v>
      </c>
      <c r="AL3169" s="72">
        <f>(SUMIFS('Banco de Indicadores Mun. (2)'!I:I,'Banco de Indicadores Mun. (2)'!B:B,'Banco de Indicadores - Mun. (1)'!B3169,'Banco de Indicadores Mun. (2)'!A:A,'Banco de Indicadores - Mun. (1)'!A3169) / VLOOKUP(D3169,'Dados Base'!$B:$K,9,FALSE)) * 100</f>
        <v>423.06997902097925</v>
      </c>
      <c r="AM3169" s="72">
        <f>(SUMIFS('Banco de Indicadores Mun. (2)'!J:J,'Banco de Indicadores Mun. (2)'!B:B,'Banco de Indicadores - Mun. (1)'!B3169,'Banco de Indicadores Mun. (2)'!A:A,'Banco de Indicadores - Mun. (1)'!A3169) / VLOOKUP(D3169,'Dados Base'!$B:$K,7,FALSE)) * 100</f>
        <v>1824.4874242424248</v>
      </c>
      <c r="AN3169" s="72">
        <f>(SUMIFS('Banco de Indicadores Mun. (2)'!K:K,'Banco de Indicadores Mun. (2)'!B:B,'Banco de Indicadores - Mun. (1)'!B3169,'Banco de Indicadores Mun. (2)'!A:A,'Banco de Indicadores - Mun. (1)'!A3169) / VLOOKUP(D3169,'Dados Base'!$B:$K,10,FALSE)) * 100</f>
        <v>14.546099999999997</v>
      </c>
      <c r="AO3169" s="24">
        <v>2</v>
      </c>
      <c r="AP3169" s="25">
        <v>0</v>
      </c>
      <c r="AQ3169" s="17">
        <v>4</v>
      </c>
      <c r="AR3169" s="24">
        <v>9.8000000000000007</v>
      </c>
      <c r="AS3169" s="22">
        <v>84</v>
      </c>
      <c r="AT3169" s="22">
        <v>58.8</v>
      </c>
      <c r="AU3169" s="22">
        <v>54.095996703975821</v>
      </c>
      <c r="AV3169" s="22">
        <v>6.03</v>
      </c>
      <c r="AW3169" s="21">
        <v>1</v>
      </c>
      <c r="AX3169" s="21">
        <v>0</v>
      </c>
      <c r="AY3169" s="116">
        <v>0.81834174919020752</v>
      </c>
    </row>
    <row r="3170" spans="1:51" ht="15" x14ac:dyDescent="0.25">
      <c r="A3170" s="144">
        <v>2013</v>
      </c>
      <c r="B3170" s="77" t="s">
        <v>590</v>
      </c>
      <c r="C3170" s="78">
        <v>15</v>
      </c>
      <c r="D3170" s="77">
        <v>3552601</v>
      </c>
      <c r="E3170" s="78">
        <v>355260115</v>
      </c>
      <c r="F3170" s="78" t="str">
        <f t="shared" si="138"/>
        <v>3552601152013</v>
      </c>
      <c r="G3170" s="96">
        <v>0.71521015434279356</v>
      </c>
      <c r="H3170" s="80">
        <f t="shared" si="137"/>
        <v>11543</v>
      </c>
      <c r="I3170" s="91">
        <v>10752</v>
      </c>
      <c r="J3170" s="97">
        <v>791</v>
      </c>
      <c r="K3170" s="83">
        <f>(H3170)/VLOOKUP(D3170,'Dados Base'!$B:$K,6,FALSE)</f>
        <v>33.39988425925926</v>
      </c>
      <c r="L3170" s="88">
        <f t="shared" si="139"/>
        <v>93.14736203759854</v>
      </c>
      <c r="M3170" s="85" t="s">
        <v>702</v>
      </c>
      <c r="N3170" s="92">
        <v>0.73499999999999999</v>
      </c>
      <c r="O3170" s="91">
        <v>137</v>
      </c>
      <c r="P3170" s="91" t="s">
        <v>691</v>
      </c>
      <c r="Q3170" s="91" t="s">
        <v>691</v>
      </c>
      <c r="R3170" s="91" t="s">
        <v>691</v>
      </c>
      <c r="S3170" s="91">
        <v>33</v>
      </c>
      <c r="T3170" s="87" t="s">
        <v>691</v>
      </c>
      <c r="U3170" s="87">
        <v>125</v>
      </c>
      <c r="V3170" s="87">
        <v>114</v>
      </c>
      <c r="W3170" s="85" t="s">
        <v>691</v>
      </c>
      <c r="X3170" s="146">
        <v>3.2526023047453709E-2</v>
      </c>
      <c r="Y3170" s="21">
        <v>7.74</v>
      </c>
      <c r="Z3170" s="147">
        <v>400</v>
      </c>
      <c r="AA3170" s="147">
        <v>197</v>
      </c>
      <c r="AB3170" s="21">
        <v>1</v>
      </c>
      <c r="AC3170" s="21">
        <v>0</v>
      </c>
      <c r="AD3170" s="153">
        <f>VLOOKUP(D3170,'Dados Base'!$B:$K,9,FALSE)*31536000/VLOOKUP($F3170,F:H,MATCH(H3169,F3169:AF3169,0),FALSE)</f>
        <v>7321.8816598804469</v>
      </c>
      <c r="AE3170" s="153">
        <f>VLOOKUP(D3170,'Dados Base'!$B:$K,10,FALSE)*31536000/VLOOKUP($F3170,F:H,MATCH(H3169,F3169:AF3169,0),FALSE)</f>
        <v>792.29316468855598</v>
      </c>
      <c r="AF3170" s="148">
        <v>92.57</v>
      </c>
      <c r="AG3170" s="21">
        <v>92.57</v>
      </c>
      <c r="AH3170" s="148">
        <v>92.23</v>
      </c>
      <c r="AI3170" s="148">
        <v>31.3</v>
      </c>
      <c r="AJ3170" s="148">
        <v>99.64</v>
      </c>
      <c r="AK3170" s="72">
        <f>(SUMIFS('Banco de Indicadores Mun. (2)'!I:I,'Banco de Indicadores Mun. (2)'!B:B,'Banco de Indicadores - Mun. (1)'!B3170,'Banco de Indicadores Mun. (2)'!A:A,'Banco de Indicadores - Mun. (1)'!A3170) / VLOOKUP(D3170,'Dados Base'!$B:$K,8,FALSE)) * 100</f>
        <v>44.31417441860463</v>
      </c>
      <c r="AL3170" s="72">
        <f>(SUMIFS('Banco de Indicadores Mun. (2)'!I:I,'Banco de Indicadores Mun. (2)'!B:B,'Banco de Indicadores - Mun. (1)'!B3170,'Banco de Indicadores Mun. (2)'!A:A,'Banco de Indicadores - Mun. (1)'!A3170) / VLOOKUP(D3170,'Dados Base'!$B:$K,9,FALSE)) * 100</f>
        <v>14.220220149253723</v>
      </c>
      <c r="AM3170" s="72">
        <f>(SUMIFS('Banco de Indicadores Mun. (2)'!J:J,'Banco de Indicadores Mun. (2)'!B:B,'Banco de Indicadores - Mun. (1)'!B3170,'Banco de Indicadores Mun. (2)'!A:A,'Banco de Indicadores - Mun. (1)'!A3170) / VLOOKUP(D3170,'Dados Base'!$B:$K,7,FALSE)) * 100</f>
        <v>52.18622807017541</v>
      </c>
      <c r="AN3170" s="72">
        <f>(SUMIFS('Banco de Indicadores Mun. (2)'!K:K,'Banco de Indicadores Mun. (2)'!B:B,'Banco de Indicadores - Mun. (1)'!B3170,'Banco de Indicadores Mun. (2)'!A:A,'Banco de Indicadores - Mun. (1)'!A3170) / VLOOKUP(D3170,'Dados Base'!$B:$K,10,FALSE)) * 100</f>
        <v>28.841517241379311</v>
      </c>
      <c r="AO3170" s="24">
        <v>0</v>
      </c>
      <c r="AP3170" s="25">
        <v>0</v>
      </c>
      <c r="AQ3170" s="17">
        <v>0</v>
      </c>
      <c r="AR3170" s="24">
        <v>8.5</v>
      </c>
      <c r="AS3170" s="22">
        <v>100</v>
      </c>
      <c r="AT3170" s="22">
        <v>100</v>
      </c>
      <c r="AU3170" s="22">
        <v>67.001675041876055</v>
      </c>
      <c r="AV3170" s="22">
        <v>7.86</v>
      </c>
      <c r="AW3170" s="21">
        <v>0</v>
      </c>
      <c r="AX3170" s="21">
        <v>0</v>
      </c>
      <c r="AY3170" s="116">
        <v>164.20407766009353</v>
      </c>
    </row>
    <row r="3171" spans="1:51" ht="15" x14ac:dyDescent="0.25">
      <c r="A3171" s="144">
        <v>2013</v>
      </c>
      <c r="B3171" s="77" t="s">
        <v>591</v>
      </c>
      <c r="C3171" s="78">
        <v>13</v>
      </c>
      <c r="D3171" s="77">
        <v>3552700</v>
      </c>
      <c r="E3171" s="78">
        <v>355270013</v>
      </c>
      <c r="F3171" s="78" t="str">
        <f t="shared" si="138"/>
        <v>3552700132013</v>
      </c>
      <c r="G3171" s="96">
        <v>1.0503002345915835</v>
      </c>
      <c r="H3171" s="80">
        <f t="shared" si="137"/>
        <v>15049</v>
      </c>
      <c r="I3171" s="91">
        <v>13136</v>
      </c>
      <c r="J3171" s="97">
        <v>1913</v>
      </c>
      <c r="K3171" s="83">
        <f>(H3171)/VLOOKUP(D3171,'Dados Base'!$B:$K,6,FALSE)</f>
        <v>41.065873492332045</v>
      </c>
      <c r="L3171" s="88">
        <f t="shared" si="139"/>
        <v>87.288191906438968</v>
      </c>
      <c r="M3171" s="85" t="s">
        <v>702</v>
      </c>
      <c r="N3171" s="92">
        <v>0.70399999999999996</v>
      </c>
      <c r="O3171" s="91">
        <v>143</v>
      </c>
      <c r="P3171" s="91" t="s">
        <v>691</v>
      </c>
      <c r="Q3171" s="91" t="s">
        <v>691</v>
      </c>
      <c r="R3171" s="91" t="s">
        <v>691</v>
      </c>
      <c r="S3171" s="91">
        <v>73</v>
      </c>
      <c r="T3171" s="87" t="s">
        <v>691</v>
      </c>
      <c r="U3171" s="87">
        <v>162</v>
      </c>
      <c r="V3171" s="87">
        <v>95</v>
      </c>
      <c r="W3171" s="85" t="s">
        <v>691</v>
      </c>
      <c r="X3171" s="146">
        <v>3.9230722532407412E-2</v>
      </c>
      <c r="Y3171" s="21">
        <v>9.35</v>
      </c>
      <c r="Z3171" s="147">
        <v>478</v>
      </c>
      <c r="AA3171" s="147">
        <v>243</v>
      </c>
      <c r="AB3171" s="21">
        <v>1</v>
      </c>
      <c r="AC3171" s="21">
        <v>0</v>
      </c>
      <c r="AD3171" s="153">
        <f>VLOOKUP(D3171,'Dados Base'!$B:$K,9,FALSE)*31536000/VLOOKUP($F3171,F:H,MATCH(H3170,F3170:AF3170,0),FALSE)</f>
        <v>6328.5746561233309</v>
      </c>
      <c r="AE3171" s="153">
        <f>VLOOKUP(D3171,'Dados Base'!$B:$K,10,FALSE)*31536000/VLOOKUP($F3171,F:H,MATCH(H3170,F3170:AF3170,0),FALSE)</f>
        <v>628.66635656854294</v>
      </c>
      <c r="AF3171" s="148">
        <v>85.64</v>
      </c>
      <c r="AG3171" s="21">
        <v>100</v>
      </c>
      <c r="AH3171" s="148">
        <v>77.08</v>
      </c>
      <c r="AI3171" s="148">
        <v>6.67</v>
      </c>
      <c r="AJ3171" s="148">
        <v>100</v>
      </c>
      <c r="AK3171" s="72">
        <f>(SUMIFS('Banco de Indicadores Mun. (2)'!I:I,'Banco de Indicadores Mun. (2)'!B:B,'Banco de Indicadores - Mun. (1)'!B3171,'Banco de Indicadores Mun. (2)'!A:A,'Banco de Indicadores - Mun. (1)'!A3171) / VLOOKUP(D3171,'Dados Base'!$B:$K,8,FALSE)) * 100</f>
        <v>9.04824832214765</v>
      </c>
      <c r="AL3171" s="72">
        <f>(SUMIFS('Banco de Indicadores Mun. (2)'!I:I,'Banco de Indicadores Mun. (2)'!B:B,'Banco de Indicadores - Mun. (1)'!B3171,'Banco de Indicadores Mun. (2)'!A:A,'Banco de Indicadores - Mun. (1)'!A3171) / VLOOKUP(D3171,'Dados Base'!$B:$K,9,FALSE)) * 100</f>
        <v>4.4642019867549667</v>
      </c>
      <c r="AM3171" s="72">
        <f>(SUMIFS('Banco de Indicadores Mun. (2)'!J:J,'Banco de Indicadores Mun. (2)'!B:B,'Banco de Indicadores - Mun. (1)'!B3171,'Banco de Indicadores Mun. (2)'!A:A,'Banco de Indicadores - Mun. (1)'!A3171) / VLOOKUP(D3171,'Dados Base'!$B:$K,7,FALSE)) * 100</f>
        <v>3.1283613445378151</v>
      </c>
      <c r="AN3171" s="72">
        <f>(SUMIFS('Banco de Indicadores Mun. (2)'!K:K,'Banco de Indicadores Mun. (2)'!B:B,'Banco de Indicadores - Mun. (1)'!B3171,'Banco de Indicadores Mun. (2)'!A:A,'Banco de Indicadores - Mun. (1)'!A3171) / VLOOKUP(D3171,'Dados Base'!$B:$K,10,FALSE)) * 100</f>
        <v>32.530466666666655</v>
      </c>
      <c r="AO3171" s="24">
        <v>0</v>
      </c>
      <c r="AP3171" s="25">
        <v>0</v>
      </c>
      <c r="AQ3171" s="17">
        <v>0</v>
      </c>
      <c r="AR3171" s="24">
        <v>7.2</v>
      </c>
      <c r="AS3171" s="22">
        <v>100</v>
      </c>
      <c r="AT3171" s="22">
        <v>100</v>
      </c>
      <c r="AU3171" s="22">
        <v>66.296809986130384</v>
      </c>
      <c r="AV3171" s="22">
        <v>7.81</v>
      </c>
      <c r="AW3171" s="21">
        <v>0</v>
      </c>
      <c r="AX3171" s="21">
        <v>0</v>
      </c>
      <c r="AY3171" s="116">
        <v>21.532839670481856</v>
      </c>
    </row>
    <row r="3172" spans="1:51" ht="15" x14ac:dyDescent="0.25">
      <c r="A3172" s="144">
        <v>2013</v>
      </c>
      <c r="B3172" s="77" t="s">
        <v>592</v>
      </c>
      <c r="C3172" s="78">
        <v>6</v>
      </c>
      <c r="D3172" s="77">
        <v>3552809</v>
      </c>
      <c r="E3172" s="78">
        <v>35528096</v>
      </c>
      <c r="F3172" s="78" t="str">
        <f t="shared" si="138"/>
        <v>355280962013</v>
      </c>
      <c r="G3172" s="96">
        <v>1.9128202494198998</v>
      </c>
      <c r="H3172" s="80">
        <f t="shared" si="137"/>
        <v>256183</v>
      </c>
      <c r="I3172" s="91">
        <v>256183</v>
      </c>
      <c r="J3172" s="97">
        <v>0</v>
      </c>
      <c r="K3172" s="83">
        <f>(H3172)/VLOOKUP(D3172,'Dados Base'!$B:$K,6,FALSE)</f>
        <v>12508.935546875</v>
      </c>
      <c r="L3172" s="88">
        <f t="shared" si="139"/>
        <v>100</v>
      </c>
      <c r="M3172" s="85" t="s">
        <v>702</v>
      </c>
      <c r="N3172" s="92">
        <v>0.76900000000000002</v>
      </c>
      <c r="O3172" s="91">
        <v>1</v>
      </c>
      <c r="P3172" s="91" t="s">
        <v>691</v>
      </c>
      <c r="Q3172" s="91" t="s">
        <v>691</v>
      </c>
      <c r="R3172" s="91" t="s">
        <v>691</v>
      </c>
      <c r="S3172" s="91">
        <v>444</v>
      </c>
      <c r="T3172" s="87" t="s">
        <v>691</v>
      </c>
      <c r="U3172" s="87">
        <v>1432</v>
      </c>
      <c r="V3172" s="87">
        <v>1159</v>
      </c>
      <c r="W3172" s="85" t="s">
        <v>691</v>
      </c>
      <c r="X3172" s="146">
        <v>0.89248938657407406</v>
      </c>
      <c r="Y3172" s="21">
        <v>237.92</v>
      </c>
      <c r="Z3172" s="147">
        <v>2829</v>
      </c>
      <c r="AA3172" s="147">
        <v>11446</v>
      </c>
      <c r="AB3172" s="21">
        <v>8</v>
      </c>
      <c r="AC3172" s="21">
        <v>0</v>
      </c>
      <c r="AD3172" s="153">
        <f>VLOOKUP(D3172,'Dados Base'!$B:$K,9,FALSE)*31536000/VLOOKUP($F3172,F:H,MATCH(H3171,F3171:AF3171,0),FALSE)</f>
        <v>39.391840988668257</v>
      </c>
      <c r="AE3172" s="153">
        <f>VLOOKUP(D3172,'Dados Base'!$B:$K,10,FALSE)*31536000/VLOOKUP($F3172,F:H,MATCH(H3171,F3171:AF3171,0),FALSE)</f>
        <v>6.1549751544794136</v>
      </c>
      <c r="AF3172" s="148">
        <v>100</v>
      </c>
      <c r="AG3172" s="21">
        <v>100</v>
      </c>
      <c r="AH3172" s="148">
        <v>85.96</v>
      </c>
      <c r="AI3172" s="148">
        <v>34.93</v>
      </c>
      <c r="AJ3172" s="148">
        <v>100</v>
      </c>
      <c r="AK3172" s="72">
        <f>(SUMIFS('Banco de Indicadores Mun. (2)'!I:I,'Banco de Indicadores Mun. (2)'!B:B,'Banco de Indicadores - Mun. (1)'!B3172,'Banco de Indicadores Mun. (2)'!A:A,'Banco de Indicadores - Mun. (1)'!A3172) / VLOOKUP(D3172,'Dados Base'!$B:$K,8,FALSE)) * 100</f>
        <v>80.907166666666669</v>
      </c>
      <c r="AL3172" s="72">
        <f>(SUMIFS('Banco de Indicadores Mun. (2)'!I:I,'Banco de Indicadores Mun. (2)'!B:B,'Banco de Indicadores - Mun. (1)'!B3172,'Banco de Indicadores Mun. (2)'!A:A,'Banco de Indicadores - Mun. (1)'!A3172) / VLOOKUP(D3172,'Dados Base'!$B:$K,9,FALSE)) * 100</f>
        <v>30.340187500000006</v>
      </c>
      <c r="AM3172" s="72">
        <f>(SUMIFS('Banco de Indicadores Mun. (2)'!J:J,'Banco de Indicadores Mun. (2)'!B:B,'Banco de Indicadores - Mun. (1)'!B3172,'Banco de Indicadores Mun. (2)'!A:A,'Banco de Indicadores - Mun. (1)'!A3172) / VLOOKUP(D3172,'Dados Base'!$B:$K,7,FALSE)) * 100</f>
        <v>0.38485714285714284</v>
      </c>
      <c r="AN3172" s="72">
        <f>(SUMIFS('Banco de Indicadores Mun. (2)'!K:K,'Banco de Indicadores Mun. (2)'!B:B,'Banco de Indicadores - Mun. (1)'!B3172,'Banco de Indicadores Mun. (2)'!A:A,'Banco de Indicadores - Mun. (1)'!A3172) / VLOOKUP(D3172,'Dados Base'!$B:$K,10,FALSE)) * 100</f>
        <v>193.63840000000005</v>
      </c>
      <c r="AO3172" s="24">
        <v>4</v>
      </c>
      <c r="AP3172" s="25">
        <v>0</v>
      </c>
      <c r="AQ3172" s="17">
        <v>3</v>
      </c>
      <c r="AR3172" s="24">
        <v>9.4</v>
      </c>
      <c r="AS3172" s="22">
        <v>87</v>
      </c>
      <c r="AT3172" s="22">
        <v>29.580000000000002</v>
      </c>
      <c r="AU3172" s="22">
        <v>19.817863397548159</v>
      </c>
      <c r="AV3172" s="22">
        <v>3.1</v>
      </c>
      <c r="AW3172" s="21">
        <v>0</v>
      </c>
      <c r="AX3172" s="21">
        <v>0</v>
      </c>
      <c r="AY3172" s="116">
        <v>1.7007846855928364</v>
      </c>
    </row>
    <row r="3173" spans="1:51" ht="15" x14ac:dyDescent="0.25">
      <c r="A3173" s="144">
        <v>2013</v>
      </c>
      <c r="B3173" s="77" t="s">
        <v>593</v>
      </c>
      <c r="C3173" s="78">
        <v>22</v>
      </c>
      <c r="D3173" s="77">
        <v>3552908</v>
      </c>
      <c r="E3173" s="78">
        <v>355290822</v>
      </c>
      <c r="F3173" s="78" t="str">
        <f t="shared" si="138"/>
        <v>3552908222013</v>
      </c>
      <c r="G3173" s="96">
        <v>0.7635740240827138</v>
      </c>
      <c r="H3173" s="80">
        <f t="shared" si="137"/>
        <v>5816</v>
      </c>
      <c r="I3173" s="91">
        <v>4994</v>
      </c>
      <c r="J3173" s="97">
        <v>822</v>
      </c>
      <c r="K3173" s="83">
        <f>(H3173)/VLOOKUP(D3173,'Dados Base'!$B:$K,6,FALSE)</f>
        <v>9.5609146652200359</v>
      </c>
      <c r="L3173" s="88">
        <f t="shared" si="139"/>
        <v>85.866574965612102</v>
      </c>
      <c r="M3173" s="85" t="s">
        <v>702</v>
      </c>
      <c r="N3173" s="92">
        <v>0.72299999999999998</v>
      </c>
      <c r="O3173" s="91">
        <v>77</v>
      </c>
      <c r="P3173" s="91" t="s">
        <v>691</v>
      </c>
      <c r="Q3173" s="91" t="s">
        <v>691</v>
      </c>
      <c r="R3173" s="91" t="s">
        <v>691</v>
      </c>
      <c r="S3173" s="91">
        <v>6</v>
      </c>
      <c r="T3173" s="87" t="s">
        <v>691</v>
      </c>
      <c r="U3173" s="87">
        <v>37</v>
      </c>
      <c r="V3173" s="87">
        <v>25</v>
      </c>
      <c r="W3173" s="85" t="s">
        <v>691</v>
      </c>
      <c r="X3173" s="146">
        <v>1.3061766666666665E-2</v>
      </c>
      <c r="Y3173" s="21">
        <v>3.58</v>
      </c>
      <c r="Z3173" s="147">
        <v>219</v>
      </c>
      <c r="AA3173" s="147">
        <v>57</v>
      </c>
      <c r="AB3173" s="21">
        <v>1</v>
      </c>
      <c r="AC3173" s="21">
        <v>0</v>
      </c>
      <c r="AD3173" s="153">
        <f>VLOOKUP(D3173,'Dados Base'!$B:$K,9,FALSE)*31536000/VLOOKUP($F3173,F:H,MATCH(H3172,F3172:AF3172,0),FALSE)</f>
        <v>24562.943603851443</v>
      </c>
      <c r="AE3173" s="153">
        <f>VLOOKUP(D3173,'Dados Base'!$B:$K,10,FALSE)*31536000/VLOOKUP($F3173,F:H,MATCH(H3172,F3172:AF3172,0),FALSE)</f>
        <v>3470.2613480055029</v>
      </c>
      <c r="AF3173" s="148">
        <v>86.24</v>
      </c>
      <c r="AG3173" s="21">
        <v>100</v>
      </c>
      <c r="AH3173" s="148">
        <v>85.32</v>
      </c>
      <c r="AI3173" s="148">
        <v>22.01</v>
      </c>
      <c r="AJ3173" s="148">
        <v>100</v>
      </c>
      <c r="AK3173" s="72">
        <f>(SUMIFS('Banco de Indicadores Mun. (2)'!I:I,'Banco de Indicadores Mun. (2)'!B:B,'Banco de Indicadores - Mun. (1)'!B3173,'Banco de Indicadores Mun. (2)'!A:A,'Banco de Indicadores - Mun. (1)'!A3173) / VLOOKUP(D3173,'Dados Base'!$B:$K,8,FALSE)) * 100</f>
        <v>1.4435757575757577</v>
      </c>
      <c r="AL3173" s="72">
        <f>(SUMIFS('Banco de Indicadores Mun. (2)'!I:I,'Banco de Indicadores Mun. (2)'!B:B,'Banco de Indicadores - Mun. (1)'!B3173,'Banco de Indicadores Mun. (2)'!A:A,'Banco de Indicadores - Mun. (1)'!A3173) / VLOOKUP(D3173,'Dados Base'!$B:$K,9,FALSE)) * 100</f>
        <v>0.73612803532008841</v>
      </c>
      <c r="AM3173" s="72">
        <f>(SUMIFS('Banco de Indicadores Mun. (2)'!J:J,'Banco de Indicadores Mun. (2)'!B:B,'Banco de Indicadores - Mun. (1)'!B3173,'Banco de Indicadores Mun. (2)'!A:A,'Banco de Indicadores - Mun. (1)'!A3173) / VLOOKUP(D3173,'Dados Base'!$B:$K,7,FALSE)) * 100</f>
        <v>1.2495029940119762</v>
      </c>
      <c r="AN3173" s="72">
        <f>(SUMIFS('Banco de Indicadores Mun. (2)'!K:K,'Banco de Indicadores Mun. (2)'!B:B,'Banco de Indicadores - Mun. (1)'!B3173,'Banco de Indicadores Mun. (2)'!A:A,'Banco de Indicadores - Mun. (1)'!A3173) / VLOOKUP(D3173,'Dados Base'!$B:$K,10,FALSE)) * 100</f>
        <v>1.9499843749999997</v>
      </c>
      <c r="AO3173" s="24">
        <v>0</v>
      </c>
      <c r="AP3173" s="25">
        <v>0</v>
      </c>
      <c r="AQ3173" s="17">
        <v>0</v>
      </c>
      <c r="AR3173" s="24">
        <v>8</v>
      </c>
      <c r="AS3173" s="22">
        <v>98</v>
      </c>
      <c r="AT3173" s="22">
        <v>98.000000000000014</v>
      </c>
      <c r="AU3173" s="22">
        <v>79.347826086956516</v>
      </c>
      <c r="AV3173" s="22">
        <v>8.6300000000000008</v>
      </c>
      <c r="AW3173" s="21">
        <v>0</v>
      </c>
      <c r="AX3173" s="21">
        <v>0</v>
      </c>
      <c r="AY3173" s="116">
        <v>90.736778592726779</v>
      </c>
    </row>
    <row r="3174" spans="1:51" ht="15" x14ac:dyDescent="0.25">
      <c r="A3174" s="144">
        <v>2013</v>
      </c>
      <c r="B3174" s="77" t="s">
        <v>594</v>
      </c>
      <c r="C3174" s="78">
        <v>14</v>
      </c>
      <c r="D3174" s="77">
        <v>3553005</v>
      </c>
      <c r="E3174" s="78">
        <v>355300514</v>
      </c>
      <c r="F3174" s="78" t="str">
        <f t="shared" si="138"/>
        <v>3553005142013</v>
      </c>
      <c r="G3174" s="96">
        <v>3.2250961971148628</v>
      </c>
      <c r="H3174" s="80">
        <f t="shared" si="137"/>
        <v>11582</v>
      </c>
      <c r="I3174" s="91">
        <v>8297</v>
      </c>
      <c r="J3174" s="97">
        <v>3285</v>
      </c>
      <c r="K3174" s="83">
        <f>(H3174)/VLOOKUP(D3174,'Dados Base'!$B:$K,6,FALSE)</f>
        <v>79.437585733882031</v>
      </c>
      <c r="L3174" s="88">
        <f t="shared" si="139"/>
        <v>71.637022966672419</v>
      </c>
      <c r="M3174" s="85" t="s">
        <v>702</v>
      </c>
      <c r="N3174" s="92">
        <v>0.70899999999999996</v>
      </c>
      <c r="O3174" s="91">
        <v>43</v>
      </c>
      <c r="P3174" s="91" t="s">
        <v>691</v>
      </c>
      <c r="Q3174" s="91" t="s">
        <v>691</v>
      </c>
      <c r="R3174" s="91" t="s">
        <v>691</v>
      </c>
      <c r="S3174" s="91">
        <v>79</v>
      </c>
      <c r="T3174" s="87" t="s">
        <v>691</v>
      </c>
      <c r="U3174" s="87">
        <v>115</v>
      </c>
      <c r="V3174" s="87">
        <v>56</v>
      </c>
      <c r="W3174" s="85" t="s">
        <v>691</v>
      </c>
      <c r="X3174" s="146">
        <v>3.0851994868055555E-2</v>
      </c>
      <c r="Y3174" s="21">
        <v>6.03</v>
      </c>
      <c r="Z3174" s="147">
        <v>364</v>
      </c>
      <c r="AA3174" s="147">
        <v>102</v>
      </c>
      <c r="AB3174" s="21">
        <v>1</v>
      </c>
      <c r="AC3174" s="21">
        <v>0</v>
      </c>
      <c r="AD3174" s="153">
        <f>VLOOKUP(D3174,'Dados Base'!$B:$K,9,FALSE)*31536000/VLOOKUP($F3174,F:H,MATCH(H3173,F3173:AF3173,0),FALSE)</f>
        <v>4492.6955620790886</v>
      </c>
      <c r="AE3174" s="153">
        <f>VLOOKUP(D3174,'Dados Base'!$B:$K,10,FALSE)*31536000/VLOOKUP($F3174,F:H,MATCH(H3173,F3173:AF3173,0),FALSE)</f>
        <v>544.56915903988931</v>
      </c>
      <c r="AF3174" s="148">
        <v>87.51</v>
      </c>
      <c r="AG3174" s="21">
        <v>71.64</v>
      </c>
      <c r="AH3174" s="148">
        <v>85.07</v>
      </c>
      <c r="AI3174" s="148">
        <v>16.82</v>
      </c>
      <c r="AJ3174" s="148">
        <v>100</v>
      </c>
      <c r="AK3174" s="72">
        <f>(SUMIFS('Banco de Indicadores Mun. (2)'!I:I,'Banco de Indicadores Mun. (2)'!B:B,'Banco de Indicadores - Mun. (1)'!B3174,'Banco de Indicadores Mun. (2)'!A:A,'Banco de Indicadores - Mun. (1)'!A3174) / VLOOKUP(D3174,'Dados Base'!$B:$K,8,FALSE)) * 100</f>
        <v>3.8941891891891891</v>
      </c>
      <c r="AL3174" s="72">
        <f>(SUMIFS('Banco de Indicadores Mun. (2)'!I:I,'Banco de Indicadores Mun. (2)'!B:B,'Banco de Indicadores - Mun. (1)'!B3174,'Banco de Indicadores Mun. (2)'!A:A,'Banco de Indicadores - Mun. (1)'!A3174) / VLOOKUP(D3174,'Dados Base'!$B:$K,9,FALSE)) * 100</f>
        <v>1.7464848484848485</v>
      </c>
      <c r="AM3174" s="72">
        <f>(SUMIFS('Banco de Indicadores Mun. (2)'!J:J,'Banco de Indicadores Mun. (2)'!B:B,'Banco de Indicadores - Mun. (1)'!B3174,'Banco de Indicadores Mun. (2)'!A:A,'Banco de Indicadores - Mun. (1)'!A3174) / VLOOKUP(D3174,'Dados Base'!$B:$K,7,FALSE)) * 100</f>
        <v>3.9684814814814811</v>
      </c>
      <c r="AN3174" s="72">
        <f>(SUMIFS('Banco de Indicadores Mun. (2)'!K:K,'Banco de Indicadores Mun. (2)'!B:B,'Banco de Indicadores - Mun. (1)'!B3174,'Banco de Indicadores Mun. (2)'!A:A,'Banco de Indicadores - Mun. (1)'!A3174) / VLOOKUP(D3174,'Dados Base'!$B:$K,10,FALSE)) * 100</f>
        <v>3.6936000000000009</v>
      </c>
      <c r="AO3174" s="24">
        <v>0</v>
      </c>
      <c r="AP3174" s="25">
        <v>0</v>
      </c>
      <c r="AQ3174" s="17">
        <v>0</v>
      </c>
      <c r="AR3174" s="24">
        <v>9.5</v>
      </c>
      <c r="AS3174" s="22">
        <v>100</v>
      </c>
      <c r="AT3174" s="22">
        <v>100</v>
      </c>
      <c r="AU3174" s="22">
        <v>78.111587982832617</v>
      </c>
      <c r="AV3174" s="22">
        <v>8.3699999999999992</v>
      </c>
      <c r="AW3174" s="21">
        <v>0</v>
      </c>
      <c r="AX3174" s="21">
        <v>0</v>
      </c>
      <c r="AY3174" s="116">
        <v>89.256973739319278</v>
      </c>
    </row>
    <row r="3175" spans="1:51" ht="15" x14ac:dyDescent="0.25">
      <c r="A3175" s="144">
        <v>2013</v>
      </c>
      <c r="B3175" s="77" t="s">
        <v>595</v>
      </c>
      <c r="C3175" s="78">
        <v>15</v>
      </c>
      <c r="D3175" s="77">
        <v>3553104</v>
      </c>
      <c r="E3175" s="78">
        <v>355310415</v>
      </c>
      <c r="F3175" s="78" t="str">
        <f t="shared" si="138"/>
        <v>3553104152013</v>
      </c>
      <c r="G3175" s="96">
        <v>0.3748005306521085</v>
      </c>
      <c r="H3175" s="80">
        <f t="shared" si="137"/>
        <v>5937</v>
      </c>
      <c r="I3175" s="91">
        <v>5434</v>
      </c>
      <c r="J3175" s="97">
        <v>503</v>
      </c>
      <c r="K3175" s="83">
        <f>(H3175)/VLOOKUP(D3175,'Dados Base'!$B:$K,6,FALSE)</f>
        <v>55.522304311231643</v>
      </c>
      <c r="L3175" s="88">
        <f t="shared" si="139"/>
        <v>91.527707596429181</v>
      </c>
      <c r="M3175" s="85" t="s">
        <v>702</v>
      </c>
      <c r="N3175" s="92">
        <v>0.71</v>
      </c>
      <c r="O3175" s="91">
        <v>73</v>
      </c>
      <c r="P3175" s="91" t="s">
        <v>691</v>
      </c>
      <c r="Q3175" s="91" t="s">
        <v>691</v>
      </c>
      <c r="R3175" s="91" t="s">
        <v>691</v>
      </c>
      <c r="S3175" s="91">
        <v>2</v>
      </c>
      <c r="T3175" s="87" t="s">
        <v>691</v>
      </c>
      <c r="U3175" s="87">
        <v>68</v>
      </c>
      <c r="V3175" s="87">
        <v>29</v>
      </c>
      <c r="W3175" s="85" t="s">
        <v>691</v>
      </c>
      <c r="X3175" s="146">
        <v>1.5460937500000001E-2</v>
      </c>
      <c r="Y3175" s="21">
        <v>3.9</v>
      </c>
      <c r="Z3175" s="147">
        <v>166</v>
      </c>
      <c r="AA3175" s="147">
        <v>135</v>
      </c>
      <c r="AB3175" s="21">
        <v>1</v>
      </c>
      <c r="AC3175" s="21">
        <v>0</v>
      </c>
      <c r="AD3175" s="153">
        <f>VLOOKUP(D3175,'Dados Base'!$B:$K,9,FALSE)*31536000/VLOOKUP($F3175,F:H,MATCH(H3174,F3174:AF3174,0),FALSE)</f>
        <v>4302.5366346639721</v>
      </c>
      <c r="AE3175" s="153">
        <f>VLOOKUP(D3175,'Dados Base'!$B:$K,10,FALSE)*31536000/VLOOKUP($F3175,F:H,MATCH(H3174,F3174:AF3174,0),FALSE)</f>
        <v>478.05962607377461</v>
      </c>
      <c r="AF3175" s="148">
        <v>100</v>
      </c>
      <c r="AG3175" s="21">
        <v>100</v>
      </c>
      <c r="AH3175" s="148">
        <v>100</v>
      </c>
      <c r="AI3175" s="148">
        <v>66.61</v>
      </c>
      <c r="AJ3175" s="148">
        <v>100</v>
      </c>
      <c r="AK3175" s="72">
        <f>(SUMIFS('Banco de Indicadores Mun. (2)'!I:I,'Banco de Indicadores Mun. (2)'!B:B,'Banco de Indicadores - Mun. (1)'!B3175,'Banco de Indicadores Mun. (2)'!A:A,'Banco de Indicadores - Mun. (1)'!A3175) / VLOOKUP(D3175,'Dados Base'!$B:$K,8,FALSE)) * 100</f>
        <v>36.377461538461525</v>
      </c>
      <c r="AL3175" s="72">
        <f>(SUMIFS('Banco de Indicadores Mun. (2)'!I:I,'Banco de Indicadores Mun. (2)'!B:B,'Banco de Indicadores - Mun. (1)'!B3175,'Banco de Indicadores Mun. (2)'!A:A,'Banco de Indicadores - Mun. (1)'!A3175) / VLOOKUP(D3175,'Dados Base'!$B:$K,9,FALSE)) * 100</f>
        <v>11.676716049382712</v>
      </c>
      <c r="AM3175" s="72">
        <f>(SUMIFS('Banco de Indicadores Mun. (2)'!J:J,'Banco de Indicadores Mun. (2)'!B:B,'Banco de Indicadores - Mun. (1)'!B3175,'Banco de Indicadores Mun. (2)'!A:A,'Banco de Indicadores - Mun. (1)'!A3175) / VLOOKUP(D3175,'Dados Base'!$B:$K,7,FALSE)) * 100</f>
        <v>17.001999999999999</v>
      </c>
      <c r="AN3175" s="72">
        <f>(SUMIFS('Banco de Indicadores Mun. (2)'!K:K,'Banco de Indicadores Mun. (2)'!B:B,'Banco de Indicadores - Mun. (1)'!B3175,'Banco de Indicadores Mun. (2)'!A:A,'Banco de Indicadores - Mun. (1)'!A3175) / VLOOKUP(D3175,'Dados Base'!$B:$K,10,FALSE)) * 100</f>
        <v>72.97555555555553</v>
      </c>
      <c r="AO3175" s="24">
        <v>0</v>
      </c>
      <c r="AP3175" s="25">
        <v>0</v>
      </c>
      <c r="AQ3175" s="17">
        <v>0</v>
      </c>
      <c r="AR3175" s="24">
        <v>8.1999999999999993</v>
      </c>
      <c r="AS3175" s="22">
        <v>100</v>
      </c>
      <c r="AT3175" s="22">
        <v>100</v>
      </c>
      <c r="AU3175" s="22">
        <v>55.149501661129563</v>
      </c>
      <c r="AV3175" s="22">
        <v>6.78</v>
      </c>
      <c r="AW3175" s="21">
        <v>1</v>
      </c>
      <c r="AX3175" s="21">
        <v>0</v>
      </c>
      <c r="AY3175" s="116">
        <v>171.12798492601974</v>
      </c>
    </row>
    <row r="3176" spans="1:51" ht="15" x14ac:dyDescent="0.25">
      <c r="A3176" s="144">
        <v>2013</v>
      </c>
      <c r="B3176" s="77" t="s">
        <v>596</v>
      </c>
      <c r="C3176" s="78">
        <v>15</v>
      </c>
      <c r="D3176" s="77">
        <v>3553203</v>
      </c>
      <c r="E3176" s="78">
        <v>355320315</v>
      </c>
      <c r="F3176" s="78" t="str">
        <f t="shared" si="138"/>
        <v>3553203152013</v>
      </c>
      <c r="G3176" s="96">
        <v>1.4458129278696275</v>
      </c>
      <c r="H3176" s="80">
        <f t="shared" si="137"/>
        <v>6394</v>
      </c>
      <c r="I3176" s="91">
        <v>5893</v>
      </c>
      <c r="J3176" s="97">
        <v>501</v>
      </c>
      <c r="K3176" s="83">
        <f>(H3176)/VLOOKUP(D3176,'Dados Base'!$B:$K,6,FALSE)</f>
        <v>48.380750605326881</v>
      </c>
      <c r="L3176" s="88">
        <f t="shared" si="139"/>
        <v>92.164529246168286</v>
      </c>
      <c r="M3176" s="85" t="s">
        <v>702</v>
      </c>
      <c r="N3176" s="92">
        <v>0.76</v>
      </c>
      <c r="O3176" s="91">
        <v>48</v>
      </c>
      <c r="P3176" s="91" t="s">
        <v>691</v>
      </c>
      <c r="Q3176" s="91" t="s">
        <v>691</v>
      </c>
      <c r="R3176" s="91" t="s">
        <v>691</v>
      </c>
      <c r="S3176" s="91">
        <v>6</v>
      </c>
      <c r="T3176" s="87" t="s">
        <v>691</v>
      </c>
      <c r="U3176" s="87">
        <v>52</v>
      </c>
      <c r="V3176" s="87">
        <v>32</v>
      </c>
      <c r="W3176" s="85" t="s">
        <v>691</v>
      </c>
      <c r="X3176" s="146">
        <v>1.6651041666666668E-2</v>
      </c>
      <c r="Y3176" s="21">
        <v>3.58</v>
      </c>
      <c r="Z3176" s="147">
        <v>225</v>
      </c>
      <c r="AA3176" s="147">
        <v>51</v>
      </c>
      <c r="AB3176" s="21">
        <v>3</v>
      </c>
      <c r="AC3176" s="21">
        <v>0</v>
      </c>
      <c r="AD3176" s="153">
        <f>VLOOKUP(D3176,'Dados Base'!$B:$K,9,FALSE)*31536000/VLOOKUP($F3176,F:H,MATCH(H3175,F3175:AF3175,0),FALSE)</f>
        <v>7595.470753831717</v>
      </c>
      <c r="AE3176" s="153">
        <f>VLOOKUP(D3176,'Dados Base'!$B:$K,10,FALSE)*31536000/VLOOKUP($F3176,F:H,MATCH(H3175,F3175:AF3175,0),FALSE)</f>
        <v>887.7822959024088</v>
      </c>
      <c r="AF3176" s="148">
        <v>100</v>
      </c>
      <c r="AG3176" s="21">
        <v>91.19</v>
      </c>
      <c r="AH3176" s="148">
        <v>100</v>
      </c>
      <c r="AI3176" s="148">
        <v>0</v>
      </c>
      <c r="AJ3176" s="148">
        <v>100</v>
      </c>
      <c r="AK3176" s="72">
        <f>(SUMIFS('Banco de Indicadores Mun. (2)'!I:I,'Banco de Indicadores Mun. (2)'!B:B,'Banco de Indicadores - Mun. (1)'!B3176,'Banco de Indicadores Mun. (2)'!A:A,'Banco de Indicadores - Mun. (1)'!A3176) / VLOOKUP(D3176,'Dados Base'!$B:$K,8,FALSE)) * 100</f>
        <v>11.052545454545452</v>
      </c>
      <c r="AL3176" s="72">
        <f>(SUMIFS('Banco de Indicadores Mun. (2)'!I:I,'Banco de Indicadores Mun. (2)'!B:B,'Banco de Indicadores - Mun. (1)'!B3176,'Banco de Indicadores Mun. (2)'!A:A,'Banco de Indicadores - Mun. (1)'!A3176) / VLOOKUP(D3176,'Dados Base'!$B:$K,9,FALSE)) * 100</f>
        <v>3.9473376623376617</v>
      </c>
      <c r="AM3176" s="72">
        <f>(SUMIFS('Banco de Indicadores Mun. (2)'!J:J,'Banco de Indicadores Mun. (2)'!B:B,'Banco de Indicadores - Mun. (1)'!B3176,'Banco de Indicadores Mun. (2)'!A:A,'Banco de Indicadores - Mun. (1)'!A3176) / VLOOKUP(D3176,'Dados Base'!$B:$K,7,FALSE)) * 100</f>
        <v>9.4791621621621633</v>
      </c>
      <c r="AN3176" s="72">
        <f>(SUMIFS('Banco de Indicadores Mun. (2)'!K:K,'Banco de Indicadores Mun. (2)'!B:B,'Banco de Indicadores - Mun. (1)'!B3176,'Banco de Indicadores Mun. (2)'!A:A,'Banco de Indicadores - Mun. (1)'!A3176) / VLOOKUP(D3176,'Dados Base'!$B:$K,10,FALSE)) * 100</f>
        <v>14.286722222222215</v>
      </c>
      <c r="AO3176" s="24">
        <v>0</v>
      </c>
      <c r="AP3176" s="25">
        <v>0</v>
      </c>
      <c r="AQ3176" s="17">
        <v>0</v>
      </c>
      <c r="AR3176" s="24">
        <v>8.6999999999999993</v>
      </c>
      <c r="AS3176" s="22">
        <v>100</v>
      </c>
      <c r="AT3176" s="22">
        <v>100</v>
      </c>
      <c r="AU3176" s="22">
        <v>81.521739130434781</v>
      </c>
      <c r="AV3176" s="22">
        <v>9.6999999999999993</v>
      </c>
      <c r="AW3176" s="21">
        <v>0</v>
      </c>
      <c r="AX3176" s="21">
        <v>0</v>
      </c>
      <c r="AY3176" s="116">
        <v>87.383291463608245</v>
      </c>
    </row>
    <row r="3177" spans="1:51" ht="15" x14ac:dyDescent="0.25">
      <c r="A3177" s="144">
        <v>2013</v>
      </c>
      <c r="B3177" s="77" t="s">
        <v>597</v>
      </c>
      <c r="C3177" s="78">
        <v>4</v>
      </c>
      <c r="D3177" s="77">
        <v>3553302</v>
      </c>
      <c r="E3177" s="78">
        <v>35533024</v>
      </c>
      <c r="F3177" s="78" t="str">
        <f t="shared" si="138"/>
        <v>355330242013</v>
      </c>
      <c r="G3177" s="96">
        <v>3.7844681343890407E-2</v>
      </c>
      <c r="H3177" s="80">
        <f t="shared" si="137"/>
        <v>22507</v>
      </c>
      <c r="I3177" s="91">
        <v>20185</v>
      </c>
      <c r="J3177" s="97">
        <v>2322</v>
      </c>
      <c r="K3177" s="83">
        <f>(H3177)/VLOOKUP(D3177,'Dados Base'!$B:$K,6,FALSE)</f>
        <v>40.078707908185976</v>
      </c>
      <c r="L3177" s="88">
        <f t="shared" si="139"/>
        <v>89.68320966810326</v>
      </c>
      <c r="M3177" s="85" t="s">
        <v>702</v>
      </c>
      <c r="N3177" s="92">
        <v>0.73099999999999998</v>
      </c>
      <c r="O3177" s="91">
        <v>155</v>
      </c>
      <c r="P3177" s="91" t="s">
        <v>691</v>
      </c>
      <c r="Q3177" s="91" t="s">
        <v>691</v>
      </c>
      <c r="R3177" s="91" t="s">
        <v>691</v>
      </c>
      <c r="S3177" s="91">
        <v>140</v>
      </c>
      <c r="T3177" s="87" t="s">
        <v>691</v>
      </c>
      <c r="U3177" s="87">
        <v>245</v>
      </c>
      <c r="V3177" s="87">
        <v>181</v>
      </c>
      <c r="W3177" s="85" t="s">
        <v>691</v>
      </c>
      <c r="X3177" s="146">
        <v>6.6352798130787038E-2</v>
      </c>
      <c r="Y3177" s="21">
        <v>14.4</v>
      </c>
      <c r="Z3177" s="147">
        <v>882</v>
      </c>
      <c r="AA3177" s="147">
        <v>229</v>
      </c>
      <c r="AB3177" s="21">
        <v>3</v>
      </c>
      <c r="AC3177" s="21">
        <v>0</v>
      </c>
      <c r="AD3177" s="153">
        <f>VLOOKUP(D3177,'Dados Base'!$B:$K,9,FALSE)*31536000/VLOOKUP($F3177,F:H,MATCH(H3176,F3176:AF3176,0),FALSE)</f>
        <v>12106.057670946817</v>
      </c>
      <c r="AE3177" s="153">
        <f>VLOOKUP(D3177,'Dados Base'!$B:$K,10,FALSE)*31536000/VLOOKUP($F3177,F:H,MATCH(H3176,F3176:AF3176,0),FALSE)</f>
        <v>1190.9894699426843</v>
      </c>
      <c r="AF3177" s="148">
        <v>96.85</v>
      </c>
      <c r="AG3177" s="21">
        <v>100</v>
      </c>
      <c r="AH3177" s="148">
        <v>96.85</v>
      </c>
      <c r="AI3177" s="148">
        <v>6.91</v>
      </c>
      <c r="AJ3177" s="148">
        <v>96.85</v>
      </c>
      <c r="AK3177" s="72">
        <f>(SUMIFS('Banco de Indicadores Mun. (2)'!I:I,'Banco de Indicadores Mun. (2)'!B:B,'Banco de Indicadores - Mun. (1)'!B3177,'Banco de Indicadores Mun. (2)'!A:A,'Banco de Indicadores - Mun. (1)'!A3177) / VLOOKUP(D3177,'Dados Base'!$B:$K,8,FALSE)) * 100</f>
        <v>19.499332103321027</v>
      </c>
      <c r="AL3177" s="72">
        <f>(SUMIFS('Banco de Indicadores Mun. (2)'!I:I,'Banco de Indicadores Mun. (2)'!B:B,'Banco de Indicadores - Mun. (1)'!B3177,'Banco de Indicadores Mun. (2)'!A:A,'Banco de Indicadores - Mun. (1)'!A3177) / VLOOKUP(D3177,'Dados Base'!$B:$K,9,FALSE)) * 100</f>
        <v>6.1161099537037016</v>
      </c>
      <c r="AM3177" s="72">
        <f>(SUMIFS('Banco de Indicadores Mun. (2)'!J:J,'Banco de Indicadores Mun. (2)'!B:B,'Banco de Indicadores - Mun. (1)'!B3177,'Banco de Indicadores Mun. (2)'!A:A,'Banco de Indicadores - Mun. (1)'!A3177) / VLOOKUP(D3177,'Dados Base'!$B:$K,7,FALSE)) * 100</f>
        <v>27.828236559139778</v>
      </c>
      <c r="AN3177" s="72">
        <f>(SUMIFS('Banco de Indicadores Mun. (2)'!K:K,'Banco de Indicadores Mun. (2)'!B:B,'Banco de Indicadores - Mun. (1)'!B3177,'Banco de Indicadores Mun. (2)'!A:A,'Banco de Indicadores - Mun. (1)'!A3177) / VLOOKUP(D3177,'Dados Base'!$B:$K,10,FALSE)) * 100</f>
        <v>1.2737294117647062</v>
      </c>
      <c r="AO3177" s="24">
        <v>0</v>
      </c>
      <c r="AP3177" s="25">
        <v>0</v>
      </c>
      <c r="AQ3177" s="17">
        <v>0</v>
      </c>
      <c r="AR3177" s="24">
        <v>9.5</v>
      </c>
      <c r="AS3177" s="22">
        <v>95</v>
      </c>
      <c r="AT3177" s="22">
        <v>90.25</v>
      </c>
      <c r="AU3177" s="22">
        <v>79.387938793879385</v>
      </c>
      <c r="AV3177" s="22">
        <v>8.2100000000000009</v>
      </c>
      <c r="AW3177" s="21">
        <v>0</v>
      </c>
      <c r="AX3177" s="21">
        <v>0</v>
      </c>
      <c r="AY3177" s="116">
        <v>130.06440164423256</v>
      </c>
    </row>
    <row r="3178" spans="1:51" ht="15" x14ac:dyDescent="0.25">
      <c r="A3178" s="144">
        <v>2013</v>
      </c>
      <c r="B3178" s="77" t="s">
        <v>598</v>
      </c>
      <c r="C3178" s="78">
        <v>15</v>
      </c>
      <c r="D3178" s="77">
        <v>3553401</v>
      </c>
      <c r="E3178" s="78">
        <v>355340115</v>
      </c>
      <c r="F3178" s="78" t="str">
        <f t="shared" si="138"/>
        <v>3553401152013</v>
      </c>
      <c r="G3178" s="96">
        <v>0.56396798704050344</v>
      </c>
      <c r="H3178" s="80">
        <f t="shared" si="137"/>
        <v>24412</v>
      </c>
      <c r="I3178" s="91">
        <v>22368</v>
      </c>
      <c r="J3178" s="97">
        <v>2044</v>
      </c>
      <c r="K3178" s="83">
        <f>(H3178)/VLOOKUP(D3178,'Dados Base'!$B:$K,6,FALSE)</f>
        <v>32.757672128067846</v>
      </c>
      <c r="L3178" s="88">
        <f t="shared" si="139"/>
        <v>91.627068654759952</v>
      </c>
      <c r="M3178" s="85" t="s">
        <v>702</v>
      </c>
      <c r="N3178" s="92">
        <v>0.748</v>
      </c>
      <c r="O3178" s="91">
        <v>241</v>
      </c>
      <c r="P3178" s="91" t="s">
        <v>691</v>
      </c>
      <c r="Q3178" s="91" t="s">
        <v>691</v>
      </c>
      <c r="R3178" s="91" t="s">
        <v>691</v>
      </c>
      <c r="S3178" s="91">
        <v>62</v>
      </c>
      <c r="T3178" s="87" t="s">
        <v>691</v>
      </c>
      <c r="U3178" s="87">
        <v>224</v>
      </c>
      <c r="V3178" s="87">
        <v>144</v>
      </c>
      <c r="W3178" s="85" t="s">
        <v>691</v>
      </c>
      <c r="X3178" s="146">
        <v>7.389354174074074E-2</v>
      </c>
      <c r="Y3178" s="21">
        <v>15.94</v>
      </c>
      <c r="Z3178" s="147">
        <v>1065</v>
      </c>
      <c r="AA3178" s="147">
        <v>165</v>
      </c>
      <c r="AB3178" s="21">
        <v>2</v>
      </c>
      <c r="AC3178" s="21">
        <v>0</v>
      </c>
      <c r="AD3178" s="153">
        <f>VLOOKUP(D3178,'Dados Base'!$B:$K,9,FALSE)*31536000/VLOOKUP($F3178,F:H,MATCH(H3177,F3177:AF3177,0),FALSE)</f>
        <v>7402.1497624119284</v>
      </c>
      <c r="AE3178" s="153">
        <f>VLOOKUP(D3178,'Dados Base'!$B:$K,10,FALSE)*31536000/VLOOKUP($F3178,F:H,MATCH(H3177,F3177:AF3177,0),FALSE)</f>
        <v>749.25774209405222</v>
      </c>
      <c r="AF3178" s="148">
        <v>99.44</v>
      </c>
      <c r="AG3178" s="21">
        <v>90.36</v>
      </c>
      <c r="AH3178" s="148">
        <v>91.39</v>
      </c>
      <c r="AI3178" s="148">
        <v>23.08</v>
      </c>
      <c r="AJ3178" s="148">
        <v>99.26</v>
      </c>
      <c r="AK3178" s="72">
        <f>(SUMIFS('Banco de Indicadores Mun. (2)'!I:I,'Banco de Indicadores Mun. (2)'!B:B,'Banco de Indicadores - Mun. (1)'!B3178,'Banco de Indicadores Mun. (2)'!A:A,'Banco de Indicadores - Mun. (1)'!A3178) / VLOOKUP(D3178,'Dados Base'!$B:$K,8,FALSE)) * 100</f>
        <v>12.591835164835164</v>
      </c>
      <c r="AL3178" s="72">
        <f>(SUMIFS('Banco de Indicadores Mun. (2)'!I:I,'Banco de Indicadores Mun. (2)'!B:B,'Banco de Indicadores - Mun. (1)'!B3178,'Banco de Indicadores Mun. (2)'!A:A,'Banco de Indicadores - Mun. (1)'!A3178) / VLOOKUP(D3178,'Dados Base'!$B:$K,9,FALSE)) * 100</f>
        <v>3.9995008726003487</v>
      </c>
      <c r="AM3178" s="72">
        <f>(SUMIFS('Banco de Indicadores Mun. (2)'!J:J,'Banco de Indicadores Mun. (2)'!B:B,'Banco de Indicadores - Mun. (1)'!B3178,'Banco de Indicadores Mun. (2)'!A:A,'Banco de Indicadores - Mun. (1)'!A3178) / VLOOKUP(D3178,'Dados Base'!$B:$K,7,FALSE)) * 100</f>
        <v>10.39449193548387</v>
      </c>
      <c r="AN3178" s="72">
        <f>(SUMIFS('Banco de Indicadores Mun. (2)'!K:K,'Banco de Indicadores Mun. (2)'!B:B,'Banco de Indicadores - Mun. (1)'!B3178,'Banco de Indicadores Mun. (2)'!A:A,'Banco de Indicadores - Mun. (1)'!A3178) / VLOOKUP(D3178,'Dados Base'!$B:$K,10,FALSE)) * 100</f>
        <v>17.289603448275859</v>
      </c>
      <c r="AO3178" s="24">
        <v>1</v>
      </c>
      <c r="AP3178" s="25">
        <v>0</v>
      </c>
      <c r="AQ3178" s="17">
        <v>0</v>
      </c>
      <c r="AR3178" s="24">
        <v>7.2</v>
      </c>
      <c r="AS3178" s="22">
        <v>97</v>
      </c>
      <c r="AT3178" s="22">
        <v>97</v>
      </c>
      <c r="AU3178" s="22">
        <v>86.58536585365853</v>
      </c>
      <c r="AV3178" s="22">
        <v>9.9600000000000009</v>
      </c>
      <c r="AW3178" s="21">
        <v>1</v>
      </c>
      <c r="AX3178" s="21">
        <v>0</v>
      </c>
      <c r="AY3178" s="116">
        <v>68.469629158082171</v>
      </c>
    </row>
    <row r="3179" spans="1:51" ht="15" x14ac:dyDescent="0.25">
      <c r="A3179" s="144">
        <v>2013</v>
      </c>
      <c r="B3179" s="77" t="s">
        <v>599</v>
      </c>
      <c r="C3179" s="78">
        <v>11</v>
      </c>
      <c r="D3179" s="77">
        <v>3553500</v>
      </c>
      <c r="E3179" s="78">
        <v>355350011</v>
      </c>
      <c r="F3179" s="78" t="str">
        <f t="shared" si="138"/>
        <v>3553500112013</v>
      </c>
      <c r="G3179" s="96">
        <v>-0.7163456014319336</v>
      </c>
      <c r="H3179" s="80">
        <f t="shared" si="137"/>
        <v>7875</v>
      </c>
      <c r="I3179" s="91">
        <v>5719</v>
      </c>
      <c r="J3179" s="97">
        <v>2156</v>
      </c>
      <c r="K3179" s="83">
        <f>(H3179)/VLOOKUP(D3179,'Dados Base'!$B:$K,6,FALSE)</f>
        <v>10.426458711223503</v>
      </c>
      <c r="L3179" s="88">
        <f t="shared" si="139"/>
        <v>72.62222222222222</v>
      </c>
      <c r="M3179" s="85" t="s">
        <v>702</v>
      </c>
      <c r="N3179" s="92">
        <v>0.68100000000000005</v>
      </c>
      <c r="O3179" s="91">
        <v>53</v>
      </c>
      <c r="P3179" s="91" t="s">
        <v>691</v>
      </c>
      <c r="Q3179" s="91" t="s">
        <v>691</v>
      </c>
      <c r="R3179" s="91" t="s">
        <v>691</v>
      </c>
      <c r="S3179" s="91">
        <v>16</v>
      </c>
      <c r="T3179" s="87" t="s">
        <v>691</v>
      </c>
      <c r="U3179" s="87">
        <v>40</v>
      </c>
      <c r="V3179" s="87">
        <v>29</v>
      </c>
      <c r="W3179" s="85" t="s">
        <v>691</v>
      </c>
      <c r="X3179" s="146">
        <v>1.3549511718750001E-2</v>
      </c>
      <c r="Y3179" s="21">
        <v>4.07</v>
      </c>
      <c r="Z3179" s="147">
        <v>138</v>
      </c>
      <c r="AA3179" s="147">
        <v>176</v>
      </c>
      <c r="AB3179" s="21">
        <v>3</v>
      </c>
      <c r="AC3179" s="21">
        <v>0</v>
      </c>
      <c r="AD3179" s="153">
        <f>VLOOKUP(D3179,'Dados Base'!$B:$K,9,FALSE)*31536000/VLOOKUP($F3179,F:H,MATCH(H3178,F3178:AF3178,0),FALSE)</f>
        <v>85978.148571428566</v>
      </c>
      <c r="AE3179" s="153">
        <f>VLOOKUP(D3179,'Dados Base'!$B:$K,10,FALSE)*31536000/VLOOKUP($F3179,F:H,MATCH(H3178,F3178:AF3178,0),FALSE)</f>
        <v>11052.617142857145</v>
      </c>
      <c r="AF3179" s="148">
        <v>66.069999999999993</v>
      </c>
      <c r="AG3179" s="21">
        <v>89.99</v>
      </c>
      <c r="AH3179" s="148">
        <v>58.36</v>
      </c>
      <c r="AI3179" s="148">
        <v>26.44</v>
      </c>
      <c r="AJ3179" s="148">
        <v>92.4</v>
      </c>
      <c r="AK3179" s="72">
        <f>(SUMIFS('Banco de Indicadores Mun. (2)'!I:I,'Banco de Indicadores Mun. (2)'!B:B,'Banco de Indicadores - Mun. (1)'!B3179,'Banco de Indicadores Mun. (2)'!A:A,'Banco de Indicadores - Mun. (1)'!A3179) / VLOOKUP(D3179,'Dados Base'!$B:$K,8,FALSE)) * 100</f>
        <v>2.3869936034115135E-3</v>
      </c>
      <c r="AL3179" s="72">
        <f>(SUMIFS('Banco de Indicadores Mun. (2)'!I:I,'Banco de Indicadores Mun. (2)'!B:B,'Banco de Indicadores - Mun. (1)'!B3179,'Banco de Indicadores Mun. (2)'!A:A,'Banco de Indicadores - Mun. (1)'!A3179) / VLOOKUP(D3179,'Dados Base'!$B:$K,9,FALSE)) * 100</f>
        <v>1.0428504890544947E-3</v>
      </c>
      <c r="AM3179" s="72">
        <f>(SUMIFS('Banco de Indicadores Mun. (2)'!J:J,'Banco de Indicadores Mun. (2)'!B:B,'Banco de Indicadores - Mun. (1)'!B3179,'Banco de Indicadores Mun. (2)'!A:A,'Banco de Indicadores - Mun. (1)'!A3179) / VLOOKUP(D3179,'Dados Base'!$B:$K,7,FALSE)) * 100</f>
        <v>3.1465256797583081E-3</v>
      </c>
      <c r="AN3179" s="72">
        <f>(SUMIFS('Banco de Indicadores Mun. (2)'!K:K,'Banco de Indicadores Mun. (2)'!B:B,'Banco de Indicadores - Mun. (1)'!B3179,'Banco de Indicadores Mun. (2)'!A:A,'Banco de Indicadores - Mun. (1)'!A3179) / VLOOKUP(D3179,'Dados Base'!$B:$K,10,FALSE)) * 100</f>
        <v>5.6521739130434767E-4</v>
      </c>
      <c r="AO3179" s="24">
        <v>0</v>
      </c>
      <c r="AP3179" s="25">
        <v>0</v>
      </c>
      <c r="AQ3179" s="17">
        <v>0</v>
      </c>
      <c r="AR3179" s="24">
        <v>9</v>
      </c>
      <c r="AS3179" s="22">
        <v>73</v>
      </c>
      <c r="AT3179" s="22">
        <v>73</v>
      </c>
      <c r="AU3179" s="22">
        <v>43.949044585987259</v>
      </c>
      <c r="AV3179" s="22">
        <v>5.94</v>
      </c>
      <c r="AW3179" s="21">
        <v>0</v>
      </c>
      <c r="AX3179" s="21">
        <v>0</v>
      </c>
      <c r="AY3179" s="116">
        <v>0</v>
      </c>
    </row>
    <row r="3180" spans="1:51" ht="15" x14ac:dyDescent="0.25">
      <c r="A3180" s="144">
        <v>2013</v>
      </c>
      <c r="B3180" s="77" t="s">
        <v>600</v>
      </c>
      <c r="C3180" s="78">
        <v>4</v>
      </c>
      <c r="D3180" s="77">
        <v>3553609</v>
      </c>
      <c r="E3180" s="78">
        <v>35536094</v>
      </c>
      <c r="F3180" s="78" t="str">
        <f t="shared" si="138"/>
        <v>355360942013</v>
      </c>
      <c r="G3180" s="96">
        <v>-0.19263078695165303</v>
      </c>
      <c r="H3180" s="80">
        <f t="shared" si="137"/>
        <v>12687</v>
      </c>
      <c r="I3180" s="91">
        <v>10784</v>
      </c>
      <c r="J3180" s="97">
        <v>1903</v>
      </c>
      <c r="K3180" s="83">
        <f>(H3180)/VLOOKUP(D3180,'Dados Base'!$B:$K,6,FALSE)</f>
        <v>57.516547284431951</v>
      </c>
      <c r="L3180" s="88">
        <f t="shared" si="139"/>
        <v>85.000394104201149</v>
      </c>
      <c r="M3180" s="85" t="s">
        <v>702</v>
      </c>
      <c r="N3180" s="92">
        <v>0.751</v>
      </c>
      <c r="O3180" s="91">
        <v>78</v>
      </c>
      <c r="P3180" s="91" t="s">
        <v>691</v>
      </c>
      <c r="Q3180" s="91" t="s">
        <v>691</v>
      </c>
      <c r="R3180" s="91" t="s">
        <v>691</v>
      </c>
      <c r="S3180" s="91">
        <v>21</v>
      </c>
      <c r="T3180" s="87" t="s">
        <v>691</v>
      </c>
      <c r="U3180" s="87">
        <v>94</v>
      </c>
      <c r="V3180" s="87">
        <v>71</v>
      </c>
      <c r="W3180" s="85" t="s">
        <v>691</v>
      </c>
      <c r="X3180" s="146">
        <v>3.1461220966513714E-2</v>
      </c>
      <c r="Y3180" s="21">
        <v>7.56</v>
      </c>
      <c r="Z3180" s="147">
        <v>512</v>
      </c>
      <c r="AA3180" s="147">
        <v>71</v>
      </c>
      <c r="AB3180" s="21">
        <v>2</v>
      </c>
      <c r="AC3180" s="21">
        <v>0</v>
      </c>
      <c r="AD3180" s="153">
        <f>VLOOKUP(D3180,'Dados Base'!$B:$K,9,FALSE)*31536000/VLOOKUP($F3180,F:H,MATCH(H3179,F3179:AF3179,0),FALSE)</f>
        <v>8650.2151808938288</v>
      </c>
      <c r="AE3180" s="153">
        <f>VLOOKUP(D3180,'Dados Base'!$B:$K,10,FALSE)*31536000/VLOOKUP($F3180,F:H,MATCH(H3179,F3179:AF3179,0),FALSE)</f>
        <v>845.13596594939713</v>
      </c>
      <c r="AF3180" s="148" t="s">
        <v>692</v>
      </c>
      <c r="AG3180" s="21">
        <v>82.47</v>
      </c>
      <c r="AH3180" s="148" t="s">
        <v>692</v>
      </c>
      <c r="AI3180" s="148" t="s">
        <v>692</v>
      </c>
      <c r="AJ3180" s="148" t="s">
        <v>692</v>
      </c>
      <c r="AK3180" s="72">
        <f>(SUMIFS('Banco de Indicadores Mun. (2)'!I:I,'Banco de Indicadores Mun. (2)'!B:B,'Banco de Indicadores - Mun. (1)'!B3180,'Banco de Indicadores Mun. (2)'!A:A,'Banco de Indicadores - Mun. (1)'!A3180) / VLOOKUP(D3180,'Dados Base'!$B:$K,8,FALSE)) * 100</f>
        <v>4.9862110091743119</v>
      </c>
      <c r="AL3180" s="72">
        <f>(SUMIFS('Banco de Indicadores Mun. (2)'!I:I,'Banco de Indicadores Mun. (2)'!B:B,'Banco de Indicadores - Mun. (1)'!B3180,'Banco de Indicadores Mun. (2)'!A:A,'Banco de Indicadores - Mun. (1)'!A3180) / VLOOKUP(D3180,'Dados Base'!$B:$K,9,FALSE)) * 100</f>
        <v>1.5617729885057474</v>
      </c>
      <c r="AM3180" s="72">
        <f>(SUMIFS('Banco de Indicadores Mun. (2)'!J:J,'Banco de Indicadores Mun. (2)'!B:B,'Banco de Indicadores - Mun. (1)'!B3180,'Banco de Indicadores Mun. (2)'!A:A,'Banco de Indicadores - Mun. (1)'!A3180) / VLOOKUP(D3180,'Dados Base'!$B:$K,7,FALSE)) * 100</f>
        <v>7.2281066666666689</v>
      </c>
      <c r="AN3180" s="72">
        <f>(SUMIFS('Banco de Indicadores Mun. (2)'!K:K,'Banco de Indicadores Mun. (2)'!B:B,'Banco de Indicadores - Mun. (1)'!B3180,'Banco de Indicadores Mun. (2)'!A:A,'Banco de Indicadores - Mun. (1)'!A3180) / VLOOKUP(D3180,'Dados Base'!$B:$K,10,FALSE)) * 100</f>
        <v>4.0852941176470578E-2</v>
      </c>
      <c r="AO3180" s="24">
        <v>0</v>
      </c>
      <c r="AP3180" s="25">
        <v>0</v>
      </c>
      <c r="AQ3180" s="17">
        <v>0</v>
      </c>
      <c r="AR3180" s="24">
        <v>10</v>
      </c>
      <c r="AS3180" s="22">
        <v>100</v>
      </c>
      <c r="AT3180" s="22">
        <v>100</v>
      </c>
      <c r="AU3180" s="22">
        <v>87.821612349914233</v>
      </c>
      <c r="AV3180" s="22">
        <v>9.5</v>
      </c>
      <c r="AW3180" s="21">
        <v>0</v>
      </c>
      <c r="AX3180" s="21">
        <v>0</v>
      </c>
      <c r="AY3180" s="116">
        <v>76.632718948693508</v>
      </c>
    </row>
    <row r="3181" spans="1:51" ht="15" x14ac:dyDescent="0.25">
      <c r="A3181" s="144">
        <v>2013</v>
      </c>
      <c r="B3181" s="77" t="s">
        <v>601</v>
      </c>
      <c r="C3181" s="78">
        <v>9</v>
      </c>
      <c r="D3181" s="77">
        <v>3553658</v>
      </c>
      <c r="E3181" s="78">
        <v>35536589</v>
      </c>
      <c r="F3181" s="78" t="str">
        <f t="shared" si="138"/>
        <v>355365892013</v>
      </c>
      <c r="G3181" s="96">
        <v>1.4669211933626691E-2</v>
      </c>
      <c r="H3181" s="80">
        <f t="shared" si="137"/>
        <v>2729</v>
      </c>
      <c r="I3181" s="91">
        <v>2623</v>
      </c>
      <c r="J3181" s="97">
        <v>106</v>
      </c>
      <c r="K3181" s="83">
        <f>(H3181)/VLOOKUP(D3181,'Dados Base'!$B:$K,6,FALSE)</f>
        <v>50.341265449179119</v>
      </c>
      <c r="L3181" s="88">
        <f t="shared" si="139"/>
        <v>96.115793330890426</v>
      </c>
      <c r="M3181" s="85" t="s">
        <v>702</v>
      </c>
      <c r="N3181" s="92">
        <v>0.75900000000000001</v>
      </c>
      <c r="O3181" s="91">
        <v>21</v>
      </c>
      <c r="P3181" s="91" t="s">
        <v>691</v>
      </c>
      <c r="Q3181" s="91" t="s">
        <v>691</v>
      </c>
      <c r="R3181" s="91" t="s">
        <v>691</v>
      </c>
      <c r="S3181" s="91">
        <v>1</v>
      </c>
      <c r="T3181" s="87" t="s">
        <v>691</v>
      </c>
      <c r="U3181" s="87">
        <v>20</v>
      </c>
      <c r="V3181" s="87">
        <v>13</v>
      </c>
      <c r="W3181" s="85" t="s">
        <v>691</v>
      </c>
      <c r="X3181" s="146">
        <v>6.5934462126975872E-3</v>
      </c>
      <c r="Y3181" s="21">
        <v>1.89</v>
      </c>
      <c r="Z3181" s="147">
        <v>117</v>
      </c>
      <c r="AA3181" s="147">
        <v>29</v>
      </c>
      <c r="AB3181" s="21">
        <v>0</v>
      </c>
      <c r="AC3181" s="21">
        <v>0</v>
      </c>
      <c r="AD3181" s="153">
        <f>VLOOKUP(D3181,'Dados Base'!$B:$K,9,FALSE)*31536000/VLOOKUP($F3181,F:H,MATCH(H3180,F3180:AF3180,0),FALSE)</f>
        <v>7973.5580798827414</v>
      </c>
      <c r="AE3181" s="153">
        <f>VLOOKUP(D3181,'Dados Base'!$B:$K,10,FALSE)*31536000/VLOOKUP($F3181,F:H,MATCH(H3180,F3180:AF3180,0),FALSE)</f>
        <v>924.47050201539014</v>
      </c>
      <c r="AF3181" s="148" t="s">
        <v>692</v>
      </c>
      <c r="AG3181" s="21">
        <v>100</v>
      </c>
      <c r="AH3181" s="148" t="s">
        <v>692</v>
      </c>
      <c r="AI3181" s="148" t="s">
        <v>692</v>
      </c>
      <c r="AJ3181" s="148" t="s">
        <v>692</v>
      </c>
      <c r="AK3181" s="72">
        <f>(SUMIFS('Banco de Indicadores Mun. (2)'!I:I,'Banco de Indicadores Mun. (2)'!B:B,'Banco de Indicadores - Mun. (1)'!B3181,'Banco de Indicadores Mun. (2)'!A:A,'Banco de Indicadores - Mun. (1)'!A3181) / VLOOKUP(D3181,'Dados Base'!$B:$K,8,FALSE)) * 100</f>
        <v>8.1066400000000005</v>
      </c>
      <c r="AL3181" s="72">
        <f>(SUMIFS('Banco de Indicadores Mun. (2)'!I:I,'Banco de Indicadores Mun. (2)'!B:B,'Banco de Indicadores - Mun. (1)'!B3181,'Banco de Indicadores Mun. (2)'!A:A,'Banco de Indicadores - Mun. (1)'!A3181) / VLOOKUP(D3181,'Dados Base'!$B:$K,9,FALSE)) * 100</f>
        <v>2.9371884057971016</v>
      </c>
      <c r="AM3181" s="72">
        <f>(SUMIFS('Banco de Indicadores Mun. (2)'!J:J,'Banco de Indicadores Mun. (2)'!B:B,'Banco de Indicadores - Mun. (1)'!B3181,'Banco de Indicadores Mun. (2)'!A:A,'Banco de Indicadores - Mun. (1)'!A3181) / VLOOKUP(D3181,'Dados Base'!$B:$K,7,FALSE)) * 100</f>
        <v>3.4041176470588228</v>
      </c>
      <c r="AN3181" s="72">
        <f>(SUMIFS('Banco de Indicadores Mun. (2)'!K:K,'Banco de Indicadores Mun. (2)'!B:B,'Banco de Indicadores - Mun. (1)'!B3181,'Banco de Indicadores Mun. (2)'!A:A,'Banco de Indicadores - Mun. (1)'!A3181) / VLOOKUP(D3181,'Dados Base'!$B:$K,10,FALSE)) * 100</f>
        <v>18.099500000000006</v>
      </c>
      <c r="AO3181" s="24">
        <v>0</v>
      </c>
      <c r="AP3181" s="25">
        <v>0</v>
      </c>
      <c r="AQ3181" s="17">
        <v>0</v>
      </c>
      <c r="AR3181" s="24">
        <v>7.5</v>
      </c>
      <c r="AS3181" s="22">
        <v>100</v>
      </c>
      <c r="AT3181" s="22">
        <v>100</v>
      </c>
      <c r="AU3181" s="22">
        <v>80.136986301369859</v>
      </c>
      <c r="AV3181" s="22">
        <v>9.6999999999999993</v>
      </c>
      <c r="AW3181" s="21">
        <v>0</v>
      </c>
      <c r="AX3181" s="21">
        <v>0</v>
      </c>
      <c r="AY3181" s="116">
        <v>0</v>
      </c>
    </row>
    <row r="3182" spans="1:51" ht="15" x14ac:dyDescent="0.25">
      <c r="A3182" s="144">
        <v>2013</v>
      </c>
      <c r="B3182" s="77" t="s">
        <v>602</v>
      </c>
      <c r="C3182" s="78">
        <v>16</v>
      </c>
      <c r="D3182" s="77">
        <v>3553708</v>
      </c>
      <c r="E3182" s="78">
        <v>355370816</v>
      </c>
      <c r="F3182" s="78" t="str">
        <f t="shared" si="138"/>
        <v>3553708162013</v>
      </c>
      <c r="G3182" s="96">
        <v>0.256962698967933</v>
      </c>
      <c r="H3182" s="80">
        <f t="shared" si="137"/>
        <v>54111</v>
      </c>
      <c r="I3182" s="91">
        <v>51589</v>
      </c>
      <c r="J3182" s="97">
        <v>2522</v>
      </c>
      <c r="K3182" s="83">
        <f>(H3182)/VLOOKUP(D3182,'Dados Base'!$B:$K,6,FALSE)</f>
        <v>91.062232843054758</v>
      </c>
      <c r="L3182" s="88">
        <f t="shared" si="139"/>
        <v>95.339210142115277</v>
      </c>
      <c r="M3182" s="85" t="s">
        <v>702</v>
      </c>
      <c r="N3182" s="92">
        <v>0.748</v>
      </c>
      <c r="O3182" s="91">
        <v>288</v>
      </c>
      <c r="P3182" s="91" t="s">
        <v>691</v>
      </c>
      <c r="Q3182" s="91" t="s">
        <v>691</v>
      </c>
      <c r="R3182" s="91" t="s">
        <v>691</v>
      </c>
      <c r="S3182" s="91">
        <v>108</v>
      </c>
      <c r="T3182" s="87" t="s">
        <v>691</v>
      </c>
      <c r="U3182" s="87">
        <v>680</v>
      </c>
      <c r="V3182" s="87">
        <v>478</v>
      </c>
      <c r="W3182" s="85" t="s">
        <v>691</v>
      </c>
      <c r="X3182" s="146">
        <v>0.15906323009374998</v>
      </c>
      <c r="Y3182" s="21">
        <v>42.61</v>
      </c>
      <c r="Z3182" s="147">
        <v>177</v>
      </c>
      <c r="AA3182" s="147">
        <v>2699</v>
      </c>
      <c r="AB3182" s="21">
        <v>6</v>
      </c>
      <c r="AC3182" s="21">
        <v>1</v>
      </c>
      <c r="AD3182" s="153">
        <f>VLOOKUP(D3182,'Dados Base'!$B:$K,9,FALSE)*31536000/VLOOKUP($F3182,F:H,MATCH(H3181,F3181:AF3181,0),FALSE)</f>
        <v>3059.7105948882854</v>
      </c>
      <c r="AE3182" s="153">
        <f>VLOOKUP(D3182,'Dados Base'!$B:$K,10,FALSE)*31536000/VLOOKUP($F3182,F:H,MATCH(H3181,F3181:AF3181,0),FALSE)</f>
        <v>303.05704939845873</v>
      </c>
      <c r="AF3182" s="148">
        <v>96.57</v>
      </c>
      <c r="AG3182" s="21">
        <v>96.63</v>
      </c>
      <c r="AH3182" s="148">
        <v>96.57</v>
      </c>
      <c r="AI3182" s="148">
        <v>31.16</v>
      </c>
      <c r="AJ3182" s="148">
        <v>100</v>
      </c>
      <c r="AK3182" s="72">
        <f>(SUMIFS('Banco de Indicadores Mun. (2)'!I:I,'Banco de Indicadores Mun. (2)'!B:B,'Banco de Indicadores - Mun. (1)'!B3182,'Banco de Indicadores Mun. (2)'!A:A,'Banco de Indicadores - Mun. (1)'!A3182) / VLOOKUP(D3182,'Dados Base'!$B:$K,8,FALSE)) * 100</f>
        <v>14.779024271844662</v>
      </c>
      <c r="AL3182" s="72">
        <f>(SUMIFS('Banco de Indicadores Mun. (2)'!I:I,'Banco de Indicadores Mun. (2)'!B:B,'Banco de Indicadores - Mun. (1)'!B3182,'Banco de Indicadores Mun. (2)'!A:A,'Banco de Indicadores - Mun. (1)'!A3182) / VLOOKUP(D3182,'Dados Base'!$B:$K,9,FALSE)) * 100</f>
        <v>5.7990076190476199</v>
      </c>
      <c r="AM3182" s="72">
        <f>(SUMIFS('Banco de Indicadores Mun. (2)'!J:J,'Banco de Indicadores Mun. (2)'!B:B,'Banco de Indicadores - Mun. (1)'!B3182,'Banco de Indicadores Mun. (2)'!A:A,'Banco de Indicadores - Mun. (1)'!A3182) / VLOOKUP(D3182,'Dados Base'!$B:$K,7,FALSE)) * 100</f>
        <v>10.933318181818183</v>
      </c>
      <c r="AN3182" s="72">
        <f>(SUMIFS('Banco de Indicadores Mun. (2)'!K:K,'Banco de Indicadores Mun. (2)'!B:B,'Banco de Indicadores - Mun. (1)'!B3182,'Banco de Indicadores Mun. (2)'!A:A,'Banco de Indicadores - Mun. (1)'!A3182) / VLOOKUP(D3182,'Dados Base'!$B:$K,10,FALSE)) * 100</f>
        <v>26.168230769230778</v>
      </c>
      <c r="AO3182" s="24">
        <v>0</v>
      </c>
      <c r="AP3182" s="25">
        <v>0</v>
      </c>
      <c r="AQ3182" s="17">
        <v>0</v>
      </c>
      <c r="AR3182" s="24">
        <v>7.1</v>
      </c>
      <c r="AS3182" s="22">
        <v>100</v>
      </c>
      <c r="AT3182" s="22">
        <v>6.9999999999999991</v>
      </c>
      <c r="AU3182" s="22">
        <v>6.1543810848400557</v>
      </c>
      <c r="AV3182" s="22">
        <v>2.21</v>
      </c>
      <c r="AW3182" s="21">
        <v>1</v>
      </c>
      <c r="AX3182" s="21">
        <v>1</v>
      </c>
      <c r="AY3182" s="116">
        <v>47.901267217269144</v>
      </c>
    </row>
    <row r="3183" spans="1:51" ht="15" x14ac:dyDescent="0.25">
      <c r="A3183" s="144">
        <v>2013</v>
      </c>
      <c r="B3183" s="77" t="s">
        <v>603</v>
      </c>
      <c r="C3183" s="78">
        <v>14</v>
      </c>
      <c r="D3183" s="77">
        <v>3553807</v>
      </c>
      <c r="E3183" s="78">
        <v>355380714</v>
      </c>
      <c r="F3183" s="78" t="str">
        <f t="shared" si="138"/>
        <v>3553807142013</v>
      </c>
      <c r="G3183" s="96">
        <v>0.19558746137224858</v>
      </c>
      <c r="H3183" s="80">
        <f t="shared" si="137"/>
        <v>22584</v>
      </c>
      <c r="I3183" s="91">
        <v>20085</v>
      </c>
      <c r="J3183" s="97">
        <v>2499</v>
      </c>
      <c r="K3183" s="83">
        <f>(H3183)/VLOOKUP(D3183,'Dados Base'!$B:$K,6,FALSE)</f>
        <v>50.513319465879356</v>
      </c>
      <c r="L3183" s="88">
        <f t="shared" si="139"/>
        <v>88.934643995749212</v>
      </c>
      <c r="M3183" s="85" t="s">
        <v>702</v>
      </c>
      <c r="N3183" s="92">
        <v>0.70099999999999996</v>
      </c>
      <c r="O3183" s="91">
        <v>118</v>
      </c>
      <c r="P3183" s="91" t="s">
        <v>691</v>
      </c>
      <c r="Q3183" s="91" t="s">
        <v>691</v>
      </c>
      <c r="R3183" s="91" t="s">
        <v>691</v>
      </c>
      <c r="S3183" s="91">
        <v>68</v>
      </c>
      <c r="T3183" s="87" t="s">
        <v>691</v>
      </c>
      <c r="U3183" s="87">
        <v>291</v>
      </c>
      <c r="V3183" s="87">
        <v>152</v>
      </c>
      <c r="W3183" s="85" t="s">
        <v>691</v>
      </c>
      <c r="X3183" s="146">
        <v>5.9595281305555553E-2</v>
      </c>
      <c r="Y3183" s="21">
        <v>14.19</v>
      </c>
      <c r="Z3183" s="147">
        <v>902</v>
      </c>
      <c r="AA3183" s="147">
        <v>193</v>
      </c>
      <c r="AB3183" s="21">
        <v>3</v>
      </c>
      <c r="AC3183" s="21">
        <v>0</v>
      </c>
      <c r="AD3183" s="153">
        <f>VLOOKUP(D3183,'Dados Base'!$B:$K,9,FALSE)*31536000/VLOOKUP($F3183,F:H,MATCH(H3182,F3182:AF3182,0),FALSE)</f>
        <v>7065.7173219978749</v>
      </c>
      <c r="AE3183" s="153">
        <f>VLOOKUP(D3183,'Dados Base'!$B:$K,10,FALSE)*31536000/VLOOKUP($F3183,F:H,MATCH(H3182,F3182:AF3182,0),FALSE)</f>
        <v>823.86822529224219</v>
      </c>
      <c r="AF3183" s="148">
        <v>86.69</v>
      </c>
      <c r="AG3183" s="21">
        <v>87.84</v>
      </c>
      <c r="AH3183" s="148">
        <v>86.27</v>
      </c>
      <c r="AI3183" s="148">
        <v>28.88</v>
      </c>
      <c r="AJ3183" s="148">
        <v>98.7</v>
      </c>
      <c r="AK3183" s="72">
        <f>(SUMIFS('Banco de Indicadores Mun. (2)'!I:I,'Banco de Indicadores Mun. (2)'!B:B,'Banco de Indicadores - Mun. (1)'!B3183,'Banco de Indicadores Mun. (2)'!A:A,'Banco de Indicadores - Mun. (1)'!A3183) / VLOOKUP(D3183,'Dados Base'!$B:$K,8,FALSE)) * 100</f>
        <v>18.559858407079645</v>
      </c>
      <c r="AL3183" s="72">
        <f>(SUMIFS('Banco de Indicadores Mun. (2)'!I:I,'Banco de Indicadores Mun. (2)'!B:B,'Banco de Indicadores - Mun. (1)'!B3183,'Banco de Indicadores Mun. (2)'!A:A,'Banco de Indicadores - Mun. (1)'!A3183) / VLOOKUP(D3183,'Dados Base'!$B:$K,9,FALSE)) * 100</f>
        <v>8.2895810276679835</v>
      </c>
      <c r="AM3183" s="72">
        <f>(SUMIFS('Banco de Indicadores Mun. (2)'!J:J,'Banco de Indicadores Mun. (2)'!B:B,'Banco de Indicadores - Mun. (1)'!B3183,'Banco de Indicadores Mun. (2)'!A:A,'Banco de Indicadores - Mun. (1)'!A3183) / VLOOKUP(D3183,'Dados Base'!$B:$K,7,FALSE)) * 100</f>
        <v>24.4964371257485</v>
      </c>
      <c r="AN3183" s="72">
        <f>(SUMIFS('Banco de Indicadores Mun. (2)'!K:K,'Banco de Indicadores Mun. (2)'!B:B,'Banco de Indicadores - Mun. (1)'!B3183,'Banco de Indicadores Mun. (2)'!A:A,'Banco de Indicadores - Mun. (1)'!A3183) / VLOOKUP(D3183,'Dados Base'!$B:$K,10,FALSE)) * 100</f>
        <v>1.7563220338983059</v>
      </c>
      <c r="AO3183" s="24">
        <v>0</v>
      </c>
      <c r="AP3183" s="25">
        <v>0</v>
      </c>
      <c r="AQ3183" s="17">
        <v>0</v>
      </c>
      <c r="AR3183" s="24">
        <v>7.1</v>
      </c>
      <c r="AS3183" s="22">
        <v>96</v>
      </c>
      <c r="AT3183" s="22">
        <v>96.000000000000014</v>
      </c>
      <c r="AU3183" s="22">
        <v>82.374429223744301</v>
      </c>
      <c r="AV3183" s="22">
        <v>9.44</v>
      </c>
      <c r="AW3183" s="21">
        <v>0</v>
      </c>
      <c r="AX3183" s="21">
        <v>0</v>
      </c>
      <c r="AY3183" s="116">
        <v>75.838801394453469</v>
      </c>
    </row>
    <row r="3184" spans="1:51" ht="15" x14ac:dyDescent="0.25">
      <c r="A3184" s="144">
        <v>2013</v>
      </c>
      <c r="B3184" s="77" t="s">
        <v>604</v>
      </c>
      <c r="C3184" s="78">
        <v>14</v>
      </c>
      <c r="D3184" s="77">
        <v>3553856</v>
      </c>
      <c r="E3184" s="78">
        <v>355385614</v>
      </c>
      <c r="F3184" s="78" t="str">
        <f t="shared" si="138"/>
        <v>3553856142013</v>
      </c>
      <c r="G3184" s="96">
        <v>1.2274493992091573</v>
      </c>
      <c r="H3184" s="80">
        <f t="shared" si="137"/>
        <v>5320</v>
      </c>
      <c r="I3184" s="91">
        <v>2960</v>
      </c>
      <c r="J3184" s="97">
        <v>2360</v>
      </c>
      <c r="K3184" s="83">
        <f>(H3184)/VLOOKUP(D3184,'Dados Base'!$B:$K,6,FALSE)</f>
        <v>22.83653846153846</v>
      </c>
      <c r="L3184" s="88">
        <f t="shared" si="139"/>
        <v>55.639097744360896</v>
      </c>
      <c r="M3184" s="85" t="s">
        <v>702</v>
      </c>
      <c r="N3184" s="92">
        <v>0.67900000000000005</v>
      </c>
      <c r="O3184" s="91">
        <v>36</v>
      </c>
      <c r="P3184" s="91" t="s">
        <v>691</v>
      </c>
      <c r="Q3184" s="91" t="s">
        <v>691</v>
      </c>
      <c r="R3184" s="91" t="s">
        <v>691</v>
      </c>
      <c r="S3184" s="91">
        <v>4</v>
      </c>
      <c r="T3184" s="87" t="s">
        <v>691</v>
      </c>
      <c r="U3184" s="87">
        <v>33</v>
      </c>
      <c r="V3184" s="87">
        <v>18</v>
      </c>
      <c r="W3184" s="85" t="s">
        <v>691</v>
      </c>
      <c r="X3184" s="146">
        <v>1.0393395833333334E-2</v>
      </c>
      <c r="Y3184" s="21">
        <v>2.1</v>
      </c>
      <c r="Z3184" s="147">
        <v>102</v>
      </c>
      <c r="AA3184" s="147">
        <v>60</v>
      </c>
      <c r="AB3184" s="21">
        <v>3</v>
      </c>
      <c r="AC3184" s="21">
        <v>0</v>
      </c>
      <c r="AD3184" s="153">
        <f>VLOOKUP(D3184,'Dados Base'!$B:$K,9,FALSE)*31536000/VLOOKUP($F3184,F:H,MATCH(H3183,F3183:AF3183,0),FALSE)</f>
        <v>15649.443609022557</v>
      </c>
      <c r="AE3184" s="153">
        <f>VLOOKUP(D3184,'Dados Base'!$B:$K,10,FALSE)*31536000/VLOOKUP($F3184,F:H,MATCH(H3183,F3183:AF3183,0),FALSE)</f>
        <v>1837.6240601503755</v>
      </c>
      <c r="AF3184" s="148">
        <v>75.02</v>
      </c>
      <c r="AG3184" s="21">
        <v>88.36</v>
      </c>
      <c r="AH3184" s="148">
        <v>43.56</v>
      </c>
      <c r="AI3184" s="148">
        <v>31.83</v>
      </c>
      <c r="AJ3184" s="148">
        <v>100</v>
      </c>
      <c r="AK3184" s="72">
        <f>(SUMIFS('Banco de Indicadores Mun. (2)'!I:I,'Banco de Indicadores Mun. (2)'!B:B,'Banco de Indicadores - Mun. (1)'!B3184,'Banco de Indicadores Mun. (2)'!A:A,'Banco de Indicadores - Mun. (1)'!A3184) / VLOOKUP(D3184,'Dados Base'!$B:$K,8,FALSE)) * 100</f>
        <v>11.172008474576268</v>
      </c>
      <c r="AL3184" s="72">
        <f>(SUMIFS('Banco de Indicadores Mun. (2)'!I:I,'Banco de Indicadores Mun. (2)'!B:B,'Banco de Indicadores - Mun. (1)'!B3184,'Banco de Indicadores Mun. (2)'!A:A,'Banco de Indicadores - Mun. (1)'!A3184) / VLOOKUP(D3184,'Dados Base'!$B:$K,9,FALSE)) * 100</f>
        <v>4.9935492424242414</v>
      </c>
      <c r="AM3184" s="72">
        <f>(SUMIFS('Banco de Indicadores Mun. (2)'!J:J,'Banco de Indicadores Mun. (2)'!B:B,'Banco de Indicadores - Mun. (1)'!B3184,'Banco de Indicadores Mun. (2)'!A:A,'Banco de Indicadores - Mun. (1)'!A3184) / VLOOKUP(D3184,'Dados Base'!$B:$K,7,FALSE)) * 100</f>
        <v>14.869206896551724</v>
      </c>
      <c r="AN3184" s="72">
        <f>(SUMIFS('Banco de Indicadores Mun. (2)'!K:K,'Banco de Indicadores Mun. (2)'!B:B,'Banco de Indicadores - Mun. (1)'!B3184,'Banco de Indicadores Mun. (2)'!A:A,'Banco de Indicadores - Mun. (1)'!A3184) / VLOOKUP(D3184,'Dados Base'!$B:$K,10,FALSE)) * 100</f>
        <v>0.79600000000000015</v>
      </c>
      <c r="AO3184" s="24">
        <v>0</v>
      </c>
      <c r="AP3184" s="25">
        <v>0</v>
      </c>
      <c r="AQ3184" s="17">
        <v>0</v>
      </c>
      <c r="AR3184" s="24">
        <v>9</v>
      </c>
      <c r="AS3184" s="22">
        <v>86</v>
      </c>
      <c r="AT3184" s="22">
        <v>86</v>
      </c>
      <c r="AU3184" s="22">
        <v>62.962962962962962</v>
      </c>
      <c r="AV3184" s="22">
        <v>6.87</v>
      </c>
      <c r="AW3184" s="21">
        <v>0</v>
      </c>
      <c r="AX3184" s="21">
        <v>0</v>
      </c>
      <c r="AY3184" s="116">
        <v>97.146338370563285</v>
      </c>
    </row>
    <row r="3185" spans="1:51" ht="15" x14ac:dyDescent="0.25">
      <c r="A3185" s="144">
        <v>2013</v>
      </c>
      <c r="B3185" s="77" t="s">
        <v>605</v>
      </c>
      <c r="C3185" s="78">
        <v>22</v>
      </c>
      <c r="D3185" s="77">
        <v>3553906</v>
      </c>
      <c r="E3185" s="78">
        <v>355390622</v>
      </c>
      <c r="F3185" s="78" t="str">
        <f t="shared" si="138"/>
        <v>3553906222013</v>
      </c>
      <c r="G3185" s="96">
        <v>1.203593912447376</v>
      </c>
      <c r="H3185" s="80">
        <f t="shared" si="137"/>
        <v>6802</v>
      </c>
      <c r="I3185" s="91">
        <v>6325</v>
      </c>
      <c r="J3185" s="97">
        <v>477</v>
      </c>
      <c r="K3185" s="83">
        <f>(H3185)/VLOOKUP(D3185,'Dados Base'!$B:$K,6,FALSE)</f>
        <v>34.48940269749518</v>
      </c>
      <c r="L3185" s="88">
        <f t="shared" si="139"/>
        <v>92.98735665980594</v>
      </c>
      <c r="M3185" s="85" t="s">
        <v>702</v>
      </c>
      <c r="N3185" s="92">
        <v>0.72599999999999998</v>
      </c>
      <c r="O3185" s="91">
        <v>43</v>
      </c>
      <c r="P3185" s="91" t="s">
        <v>691</v>
      </c>
      <c r="Q3185" s="91" t="s">
        <v>691</v>
      </c>
      <c r="R3185" s="91" t="s">
        <v>691</v>
      </c>
      <c r="S3185" s="91">
        <v>14</v>
      </c>
      <c r="T3185" s="87" t="s">
        <v>691</v>
      </c>
      <c r="U3185" s="87">
        <v>50</v>
      </c>
      <c r="V3185" s="87">
        <v>23</v>
      </c>
      <c r="W3185" s="85" t="s">
        <v>691</v>
      </c>
      <c r="X3185" s="146">
        <v>1.6377940624999997E-2</v>
      </c>
      <c r="Y3185" s="21">
        <v>4.55</v>
      </c>
      <c r="Z3185" s="147">
        <v>285</v>
      </c>
      <c r="AA3185" s="147">
        <v>66</v>
      </c>
      <c r="AB3185" s="21">
        <v>0</v>
      </c>
      <c r="AC3185" s="21">
        <v>0</v>
      </c>
      <c r="AD3185" s="153">
        <f>VLOOKUP(D3185,'Dados Base'!$B:$K,9,FALSE)*31536000/VLOOKUP($F3185,F:H,MATCH(H3184,F3184:AF3184,0),FALSE)</f>
        <v>6815.3366656865628</v>
      </c>
      <c r="AE3185" s="153">
        <f>VLOOKUP(D3185,'Dados Base'!$B:$K,10,FALSE)*31536000/VLOOKUP($F3185,F:H,MATCH(H3184,F3184:AF3184,0),FALSE)</f>
        <v>927.25668920905593</v>
      </c>
      <c r="AF3185" s="148">
        <v>92.46</v>
      </c>
      <c r="AG3185" s="21">
        <v>92.46</v>
      </c>
      <c r="AH3185" s="148">
        <v>91.33</v>
      </c>
      <c r="AI3185" s="148">
        <v>12.08</v>
      </c>
      <c r="AJ3185" s="148">
        <v>100</v>
      </c>
      <c r="AK3185" s="72">
        <f>(SUMIFS('Banco de Indicadores Mun. (2)'!I:I,'Banco de Indicadores Mun. (2)'!B:B,'Banco de Indicadores - Mun. (1)'!B3185,'Banco de Indicadores Mun. (2)'!A:A,'Banco de Indicadores - Mun. (1)'!A3185) / VLOOKUP(D3185,'Dados Base'!$B:$K,8,FALSE)) * 100</f>
        <v>1.8291066666666664</v>
      </c>
      <c r="AL3185" s="72">
        <f>(SUMIFS('Banco de Indicadores Mun. (2)'!I:I,'Banco de Indicadores Mun. (2)'!B:B,'Banco de Indicadores - Mun. (1)'!B3185,'Banco de Indicadores Mun. (2)'!A:A,'Banco de Indicadores - Mun. (1)'!A3185) / VLOOKUP(D3185,'Dados Base'!$B:$K,9,FALSE)) * 100</f>
        <v>0.93321768707482988</v>
      </c>
      <c r="AM3185" s="72">
        <f>(SUMIFS('Banco de Indicadores Mun. (2)'!J:J,'Banco de Indicadores Mun. (2)'!B:B,'Banco de Indicadores - Mun. (1)'!B3185,'Banco de Indicadores Mun. (2)'!A:A,'Banco de Indicadores - Mun. (1)'!A3185) / VLOOKUP(D3185,'Dados Base'!$B:$K,7,FALSE)) * 100</f>
        <v>0</v>
      </c>
      <c r="AN3185" s="72">
        <f>(SUMIFS('Banco de Indicadores Mun. (2)'!K:K,'Banco de Indicadores Mun. (2)'!B:B,'Banco de Indicadores - Mun. (1)'!B3185,'Banco de Indicadores Mun. (2)'!A:A,'Banco de Indicadores - Mun. (1)'!A3185) / VLOOKUP(D3185,'Dados Base'!$B:$K,10,FALSE)) * 100</f>
        <v>6.8591500000000014</v>
      </c>
      <c r="AO3185" s="24">
        <v>0</v>
      </c>
      <c r="AP3185" s="25">
        <v>0</v>
      </c>
      <c r="AQ3185" s="17">
        <v>0</v>
      </c>
      <c r="AR3185" s="24">
        <v>8</v>
      </c>
      <c r="AS3185" s="22">
        <v>99</v>
      </c>
      <c r="AT3185" s="22">
        <v>99</v>
      </c>
      <c r="AU3185" s="22">
        <v>81.196581196581192</v>
      </c>
      <c r="AV3185" s="22">
        <v>9.99</v>
      </c>
      <c r="AW3185" s="21">
        <v>0</v>
      </c>
      <c r="AX3185" s="21">
        <v>0</v>
      </c>
      <c r="AY3185" s="116">
        <v>74.509954365836705</v>
      </c>
    </row>
    <row r="3186" spans="1:51" ht="15" x14ac:dyDescent="0.25">
      <c r="A3186" s="144">
        <v>2013</v>
      </c>
      <c r="B3186" s="77" t="s">
        <v>606</v>
      </c>
      <c r="C3186" s="78">
        <v>17</v>
      </c>
      <c r="D3186" s="77">
        <v>3553955</v>
      </c>
      <c r="E3186" s="78">
        <v>355395517</v>
      </c>
      <c r="F3186" s="78" t="str">
        <f t="shared" si="138"/>
        <v>3553955172013</v>
      </c>
      <c r="G3186" s="96">
        <v>1.715660131773511</v>
      </c>
      <c r="H3186" s="80">
        <f t="shared" si="137"/>
        <v>13463</v>
      </c>
      <c r="I3186" s="91">
        <v>12736</v>
      </c>
      <c r="J3186" s="97">
        <v>727</v>
      </c>
      <c r="K3186" s="83">
        <f>(H3186)/VLOOKUP(D3186,'Dados Base'!$B:$K,6,FALSE)</f>
        <v>44.359143327841842</v>
      </c>
      <c r="L3186" s="88">
        <f t="shared" si="139"/>
        <v>94.600014855529963</v>
      </c>
      <c r="M3186" s="85" t="s">
        <v>702</v>
      </c>
      <c r="N3186" s="92">
        <v>0.753</v>
      </c>
      <c r="O3186" s="91">
        <v>47</v>
      </c>
      <c r="P3186" s="91" t="s">
        <v>691</v>
      </c>
      <c r="Q3186" s="91" t="s">
        <v>691</v>
      </c>
      <c r="R3186" s="91" t="s">
        <v>691</v>
      </c>
      <c r="S3186" s="91">
        <v>20</v>
      </c>
      <c r="T3186" s="87" t="s">
        <v>691</v>
      </c>
      <c r="U3186" s="87">
        <v>126</v>
      </c>
      <c r="V3186" s="87">
        <v>72</v>
      </c>
      <c r="W3186" s="85" t="s">
        <v>691</v>
      </c>
      <c r="X3186" s="146">
        <v>3.9153364613425924E-2</v>
      </c>
      <c r="Y3186" s="21">
        <v>9.1199999999999992</v>
      </c>
      <c r="Z3186" s="147">
        <v>541</v>
      </c>
      <c r="AA3186" s="147">
        <v>163</v>
      </c>
      <c r="AB3186" s="21">
        <v>0</v>
      </c>
      <c r="AC3186" s="21">
        <v>0</v>
      </c>
      <c r="AD3186" s="153">
        <f>VLOOKUP(D3186,'Dados Base'!$B:$K,9,FALSE)*31536000/VLOOKUP($F3186,F:H,MATCH(H3185,F3185:AF3185,0),FALSE)</f>
        <v>6488.5033053554189</v>
      </c>
      <c r="AE3186" s="153">
        <f>VLOOKUP(D3186,'Dados Base'!$B:$K,10,FALSE)*31536000/VLOOKUP($F3186,F:H,MATCH(H3185,F3185:AF3185,0),FALSE)</f>
        <v>702.72598974968446</v>
      </c>
      <c r="AF3186" s="148">
        <v>95.54</v>
      </c>
      <c r="AG3186" s="21">
        <v>100</v>
      </c>
      <c r="AH3186" s="148">
        <v>94.87</v>
      </c>
      <c r="AI3186" s="148">
        <v>18.850000000000001</v>
      </c>
      <c r="AJ3186" s="148">
        <v>100</v>
      </c>
      <c r="AK3186" s="72">
        <f>(SUMIFS('Banco de Indicadores Mun. (2)'!I:I,'Banco de Indicadores Mun. (2)'!B:B,'Banco de Indicadores - Mun. (1)'!B3186,'Banco de Indicadores Mun. (2)'!A:A,'Banco de Indicadores - Mun. (1)'!A3186) / VLOOKUP(D3186,'Dados Base'!$B:$K,8,FALSE)) * 100</f>
        <v>37.848479452054804</v>
      </c>
      <c r="AL3186" s="72">
        <f>(SUMIFS('Banco de Indicadores Mun. (2)'!I:I,'Banco de Indicadores Mun. (2)'!B:B,'Banco de Indicadores - Mun. (1)'!B3186,'Banco de Indicadores Mun. (2)'!A:A,'Banco de Indicadores - Mun. (1)'!A3186) / VLOOKUP(D3186,'Dados Base'!$B:$K,9,FALSE)) * 100</f>
        <v>19.949018050541518</v>
      </c>
      <c r="AM3186" s="72">
        <f>(SUMIFS('Banco de Indicadores Mun. (2)'!J:J,'Banco de Indicadores Mun. (2)'!B:B,'Banco de Indicadores - Mun. (1)'!B3186,'Banco de Indicadores Mun. (2)'!A:A,'Banco de Indicadores - Mun. (1)'!A3186) / VLOOKUP(D3186,'Dados Base'!$B:$K,7,FALSE)) * 100</f>
        <v>41.782250000000012</v>
      </c>
      <c r="AN3186" s="72">
        <f>(SUMIFS('Banco de Indicadores Mun. (2)'!K:K,'Banco de Indicadores Mun. (2)'!B:B,'Banco de Indicadores - Mun. (1)'!B3186,'Banco de Indicadores Mun. (2)'!A:A,'Banco de Indicadores - Mun. (1)'!A3186) / VLOOKUP(D3186,'Dados Base'!$B:$K,10,FALSE)) * 100</f>
        <v>22.637899999999995</v>
      </c>
      <c r="AO3186" s="24">
        <v>0</v>
      </c>
      <c r="AP3186" s="25">
        <v>0</v>
      </c>
      <c r="AQ3186" s="17">
        <v>0</v>
      </c>
      <c r="AR3186" s="24">
        <v>7.2</v>
      </c>
      <c r="AS3186" s="22">
        <v>96</v>
      </c>
      <c r="AT3186" s="22">
        <v>96.000000000000014</v>
      </c>
      <c r="AU3186" s="22">
        <v>76.846590909090907</v>
      </c>
      <c r="AV3186" s="22">
        <v>8.23</v>
      </c>
      <c r="AW3186" s="21">
        <v>0</v>
      </c>
      <c r="AX3186" s="21">
        <v>0</v>
      </c>
      <c r="AY3186" s="116">
        <v>73.932425667791065</v>
      </c>
    </row>
    <row r="3187" spans="1:51" ht="15" x14ac:dyDescent="0.25">
      <c r="A3187" s="144">
        <v>2013</v>
      </c>
      <c r="B3187" s="77" t="s">
        <v>607</v>
      </c>
      <c r="C3187" s="78">
        <v>10</v>
      </c>
      <c r="D3187" s="77">
        <v>3554003</v>
      </c>
      <c r="E3187" s="78">
        <v>355400310</v>
      </c>
      <c r="F3187" s="78" t="str">
        <f t="shared" si="138"/>
        <v>3554003102013</v>
      </c>
      <c r="G3187" s="96">
        <v>1.2994293503095777</v>
      </c>
      <c r="H3187" s="80">
        <f t="shared" si="137"/>
        <v>111122</v>
      </c>
      <c r="I3187" s="91">
        <v>106652</v>
      </c>
      <c r="J3187" s="97">
        <v>4470</v>
      </c>
      <c r="K3187" s="83">
        <f>(H3187)/VLOOKUP(D3187,'Dados Base'!$B:$K,6,FALSE)</f>
        <v>212.00015262515265</v>
      </c>
      <c r="L3187" s="88">
        <f t="shared" si="139"/>
        <v>95.9773942153669</v>
      </c>
      <c r="M3187" s="85" t="s">
        <v>702</v>
      </c>
      <c r="N3187" s="92">
        <v>0.752</v>
      </c>
      <c r="O3187" s="91">
        <v>281</v>
      </c>
      <c r="P3187" s="91" t="s">
        <v>691</v>
      </c>
      <c r="Q3187" s="91" t="s">
        <v>691</v>
      </c>
      <c r="R3187" s="91" t="s">
        <v>691</v>
      </c>
      <c r="S3187" s="91">
        <v>208</v>
      </c>
      <c r="T3187" s="87" t="s">
        <v>691</v>
      </c>
      <c r="U3187" s="87">
        <v>1137</v>
      </c>
      <c r="V3187" s="87">
        <v>842</v>
      </c>
      <c r="W3187" s="85" t="s">
        <v>691</v>
      </c>
      <c r="X3187" s="146">
        <v>0.38712641203703702</v>
      </c>
      <c r="Y3187" s="21">
        <v>98.02</v>
      </c>
      <c r="Z3187" s="147">
        <v>3896</v>
      </c>
      <c r="AA3187" s="147">
        <v>1985</v>
      </c>
      <c r="AB3187" s="21">
        <v>6</v>
      </c>
      <c r="AC3187" s="21">
        <v>1</v>
      </c>
      <c r="AD3187" s="153">
        <f>VLOOKUP(D3187,'Dados Base'!$B:$K,9,FALSE)*31536000/VLOOKUP($F3187,F:H,MATCH(H3186,F3186:AF3186,0),FALSE)</f>
        <v>1342.3559691150267</v>
      </c>
      <c r="AE3187" s="153">
        <f>VLOOKUP(D3187,'Dados Base'!$B:$K,10,FALSE)*31536000/VLOOKUP($F3187,F:H,MATCH(H3186,F3186:AF3186,0),FALSE)</f>
        <v>204.33325534097659</v>
      </c>
      <c r="AF3187" s="148">
        <v>100</v>
      </c>
      <c r="AG3187" s="21">
        <v>100</v>
      </c>
      <c r="AH3187" s="148">
        <v>94.73</v>
      </c>
      <c r="AI3187" s="148">
        <v>48.96</v>
      </c>
      <c r="AJ3187" s="148">
        <v>100</v>
      </c>
      <c r="AK3187" s="72">
        <f>(SUMIFS('Banco de Indicadores Mun. (2)'!I:I,'Banco de Indicadores Mun. (2)'!B:B,'Banco de Indicadores - Mun. (1)'!B3187,'Banco de Indicadores Mun. (2)'!A:A,'Banco de Indicadores - Mun. (1)'!A3187) / VLOOKUP(D3187,'Dados Base'!$B:$K,8,FALSE)) * 100</f>
        <v>57.349264705882355</v>
      </c>
      <c r="AL3187" s="72">
        <f>(SUMIFS('Banco de Indicadores Mun. (2)'!I:I,'Banco de Indicadores Mun. (2)'!B:B,'Banco de Indicadores - Mun. (1)'!B3187,'Banco de Indicadores Mun. (2)'!A:A,'Banco de Indicadores - Mun. (1)'!A3187) / VLOOKUP(D3187,'Dados Base'!$B:$K,9,FALSE)) * 100</f>
        <v>20.611786469344608</v>
      </c>
      <c r="AM3187" s="72">
        <f>(SUMIFS('Banco de Indicadores Mun. (2)'!J:J,'Banco de Indicadores Mun. (2)'!B:B,'Banco de Indicadores - Mun. (1)'!B3187,'Banco de Indicadores Mun. (2)'!A:A,'Banco de Indicadores - Mun. (1)'!A3187) / VLOOKUP(D3187,'Dados Base'!$B:$K,7,FALSE)) * 100</f>
        <v>79.875367346938788</v>
      </c>
      <c r="AN3187" s="72">
        <f>(SUMIFS('Banco de Indicadores Mun. (2)'!K:K,'Banco de Indicadores Mun. (2)'!B:B,'Banco de Indicadores - Mun. (1)'!B3187,'Banco de Indicadores Mun. (2)'!A:A,'Banco de Indicadores - Mun. (1)'!A3187) / VLOOKUP(D3187,'Dados Base'!$B:$K,10,FALSE)) * 100</f>
        <v>26.688736111111101</v>
      </c>
      <c r="AO3187" s="24">
        <v>0</v>
      </c>
      <c r="AP3187" s="25">
        <v>0</v>
      </c>
      <c r="AQ3187" s="17">
        <v>0</v>
      </c>
      <c r="AR3187" s="24">
        <v>10</v>
      </c>
      <c r="AS3187" s="22">
        <v>93</v>
      </c>
      <c r="AT3187" s="22">
        <v>79.049999999999983</v>
      </c>
      <c r="AU3187" s="22">
        <v>66.247236864478836</v>
      </c>
      <c r="AV3187" s="22">
        <v>7.48</v>
      </c>
      <c r="AW3187" s="21">
        <v>1</v>
      </c>
      <c r="AX3187" s="21">
        <v>1</v>
      </c>
      <c r="AY3187" s="116">
        <v>138.42879930593114</v>
      </c>
    </row>
    <row r="3188" spans="1:51" ht="15" x14ac:dyDescent="0.25">
      <c r="A3188" s="144">
        <v>2013</v>
      </c>
      <c r="B3188" s="77" t="s">
        <v>608</v>
      </c>
      <c r="C3188" s="78">
        <v>2</v>
      </c>
      <c r="D3188" s="77">
        <v>3554102</v>
      </c>
      <c r="E3188" s="78">
        <v>35541022</v>
      </c>
      <c r="F3188" s="78" t="str">
        <f t="shared" si="138"/>
        <v>355410222013</v>
      </c>
      <c r="G3188" s="96">
        <v>1.2200669634657491</v>
      </c>
      <c r="H3188" s="80">
        <f t="shared" si="137"/>
        <v>287521</v>
      </c>
      <c r="I3188" s="91">
        <v>281547</v>
      </c>
      <c r="J3188" s="97">
        <v>5974</v>
      </c>
      <c r="K3188" s="83">
        <f>(H3188)/VLOOKUP(D3188,'Dados Base'!$B:$K,6,FALSE)</f>
        <v>459.35742586912068</v>
      </c>
      <c r="L3188" s="88">
        <f t="shared" si="139"/>
        <v>97.922238723432372</v>
      </c>
      <c r="M3188" s="85" t="s">
        <v>702</v>
      </c>
      <c r="N3188" s="92">
        <v>0.8</v>
      </c>
      <c r="O3188" s="91">
        <v>116</v>
      </c>
      <c r="P3188" s="91" t="s">
        <v>691</v>
      </c>
      <c r="Q3188" s="91" t="s">
        <v>691</v>
      </c>
      <c r="R3188" s="91" t="s">
        <v>691</v>
      </c>
      <c r="S3188" s="91">
        <v>413</v>
      </c>
      <c r="T3188" s="87" t="s">
        <v>691</v>
      </c>
      <c r="U3188" s="87">
        <v>2725</v>
      </c>
      <c r="V3188" s="87">
        <v>2817</v>
      </c>
      <c r="W3188" s="85" t="s">
        <v>691</v>
      </c>
      <c r="X3188" s="146">
        <v>1.0016645949074074</v>
      </c>
      <c r="Y3188" s="21">
        <v>261.02999999999997</v>
      </c>
      <c r="Z3188" s="147">
        <v>10583</v>
      </c>
      <c r="AA3188" s="147">
        <v>5079</v>
      </c>
      <c r="AB3188" s="21">
        <v>39</v>
      </c>
      <c r="AC3188" s="21">
        <v>0</v>
      </c>
      <c r="AD3188" s="153">
        <f>VLOOKUP(D3188,'Dados Base'!$B:$K,9,FALSE)*31536000/VLOOKUP($F3188,F:H,MATCH(H3187,F3187:AF3187,0),FALSE)</f>
        <v>1025.5306568911487</v>
      </c>
      <c r="AE3188" s="153">
        <f>VLOOKUP(D3188,'Dados Base'!$B:$K,10,FALSE)*31536000/VLOOKUP($F3188,F:H,MATCH(H3187,F3187:AF3187,0),FALSE)</f>
        <v>104.19830203706857</v>
      </c>
      <c r="AF3188" s="148">
        <v>100</v>
      </c>
      <c r="AG3188" s="21">
        <v>98.51</v>
      </c>
      <c r="AH3188" s="148">
        <v>96.58</v>
      </c>
      <c r="AI3188" s="148">
        <v>34.43</v>
      </c>
      <c r="AJ3188" s="148">
        <v>100</v>
      </c>
      <c r="AK3188" s="72">
        <f>(SUMIFS('Banco de Indicadores Mun. (2)'!I:I,'Banco de Indicadores Mun. (2)'!B:B,'Banco de Indicadores - Mun. (1)'!B3188,'Banco de Indicadores Mun. (2)'!A:A,'Banco de Indicadores - Mun. (1)'!A3188) / VLOOKUP(D3188,'Dados Base'!$B:$K,8,FALSE)) * 100</f>
        <v>20.946948148148152</v>
      </c>
      <c r="AL3188" s="72">
        <f>(SUMIFS('Banco de Indicadores Mun. (2)'!I:I,'Banco de Indicadores Mun. (2)'!B:B,'Banco de Indicadores - Mun. (1)'!B3188,'Banco de Indicadores Mun. (2)'!A:A,'Banco de Indicadores - Mun. (1)'!A3188) / VLOOKUP(D3188,'Dados Base'!$B:$K,9,FALSE)) * 100</f>
        <v>9.0732770053475953</v>
      </c>
      <c r="AM3188" s="72">
        <f>(SUMIFS('Banco de Indicadores Mun. (2)'!J:J,'Banco de Indicadores Mun. (2)'!B:B,'Banco de Indicadores - Mun. (1)'!B3188,'Banco de Indicadores Mun. (2)'!A:A,'Banco de Indicadores - Mun. (1)'!A3188) / VLOOKUP(D3188,'Dados Base'!$B:$K,7,FALSE)) * 100</f>
        <v>25.70438064516129</v>
      </c>
      <c r="AN3188" s="72">
        <f>(SUMIFS('Banco de Indicadores Mun. (2)'!K:K,'Banco de Indicadores Mun. (2)'!B:B,'Banco de Indicadores - Mun. (1)'!B3188,'Banco de Indicadores Mun. (2)'!A:A,'Banco de Indicadores - Mun. (1)'!A3188) / VLOOKUP(D3188,'Dados Base'!$B:$K,10,FALSE)) * 100</f>
        <v>5.4226947368421117</v>
      </c>
      <c r="AO3188" s="24">
        <v>1</v>
      </c>
      <c r="AP3188" s="25">
        <v>0</v>
      </c>
      <c r="AQ3188" s="17">
        <v>0</v>
      </c>
      <c r="AR3188" s="24">
        <v>9.8000000000000007</v>
      </c>
      <c r="AS3188" s="22">
        <v>92</v>
      </c>
      <c r="AT3188" s="22">
        <v>92</v>
      </c>
      <c r="AU3188" s="22">
        <v>67.57119141872046</v>
      </c>
      <c r="AV3188" s="22">
        <v>7.27</v>
      </c>
      <c r="AW3188" s="21">
        <v>1</v>
      </c>
      <c r="AX3188" s="21">
        <v>0</v>
      </c>
      <c r="AY3188" s="116">
        <v>50.94799663747385</v>
      </c>
    </row>
    <row r="3189" spans="1:51" ht="15" x14ac:dyDescent="0.25">
      <c r="A3189" s="144">
        <v>2013</v>
      </c>
      <c r="B3189" s="77" t="s">
        <v>609</v>
      </c>
      <c r="C3189" s="78">
        <v>14</v>
      </c>
      <c r="D3189" s="77">
        <v>3554201</v>
      </c>
      <c r="E3189" s="78">
        <v>355420114</v>
      </c>
      <c r="F3189" s="78" t="str">
        <f t="shared" si="138"/>
        <v>3554201142013</v>
      </c>
      <c r="G3189" s="96">
        <v>-0.92070500712765346</v>
      </c>
      <c r="H3189" s="80">
        <f t="shared" si="137"/>
        <v>4757</v>
      </c>
      <c r="I3189" s="91">
        <v>3266</v>
      </c>
      <c r="J3189" s="97">
        <v>1491</v>
      </c>
      <c r="K3189" s="83">
        <f>(H3189)/VLOOKUP(D3189,'Dados Base'!$B:$K,6,FALSE)</f>
        <v>16.052507255179862</v>
      </c>
      <c r="L3189" s="88">
        <f t="shared" si="139"/>
        <v>68.656716417910445</v>
      </c>
      <c r="M3189" s="85" t="s">
        <v>702</v>
      </c>
      <c r="N3189" s="92">
        <v>0.66800000000000004</v>
      </c>
      <c r="O3189" s="91">
        <v>86</v>
      </c>
      <c r="P3189" s="91" t="s">
        <v>691</v>
      </c>
      <c r="Q3189" s="91" t="s">
        <v>691</v>
      </c>
      <c r="R3189" s="91" t="s">
        <v>691</v>
      </c>
      <c r="S3189" s="91">
        <v>6</v>
      </c>
      <c r="T3189" s="87" t="s">
        <v>691</v>
      </c>
      <c r="U3189" s="87">
        <v>14</v>
      </c>
      <c r="V3189" s="87">
        <v>15</v>
      </c>
      <c r="W3189" s="85" t="s">
        <v>691</v>
      </c>
      <c r="X3189" s="146">
        <v>1.0262156244672332E-2</v>
      </c>
      <c r="Y3189" s="21">
        <v>2.19</v>
      </c>
      <c r="Z3189" s="147">
        <v>0</v>
      </c>
      <c r="AA3189" s="147">
        <v>169</v>
      </c>
      <c r="AB3189" s="21">
        <v>0</v>
      </c>
      <c r="AC3189" s="21">
        <v>0</v>
      </c>
      <c r="AD3189" s="153">
        <f>VLOOKUP(D3189,'Dados Base'!$B:$K,9,FALSE)*31536000/VLOOKUP($F3189,F:H,MATCH(H3188,F3188:AF3188,0),FALSE)</f>
        <v>22208.450704225354</v>
      </c>
      <c r="AE3189" s="153">
        <f>VLOOKUP(D3189,'Dados Base'!$B:$K,10,FALSE)*31536000/VLOOKUP($F3189,F:H,MATCH(H3188,F3188:AF3188,0),FALSE)</f>
        <v>2651.7553079672052</v>
      </c>
      <c r="AF3189" s="148" t="s">
        <v>692</v>
      </c>
      <c r="AG3189" s="21">
        <v>100</v>
      </c>
      <c r="AH3189" s="148" t="s">
        <v>692</v>
      </c>
      <c r="AI3189" s="148" t="s">
        <v>692</v>
      </c>
      <c r="AJ3189" s="148" t="s">
        <v>692</v>
      </c>
      <c r="AK3189" s="72">
        <f>(SUMIFS('Banco de Indicadores Mun. (2)'!I:I,'Banco de Indicadores Mun. (2)'!B:B,'Banco de Indicadores - Mun. (1)'!B3189,'Banco de Indicadores Mun. (2)'!A:A,'Banco de Indicadores - Mun. (1)'!A3189) / VLOOKUP(D3189,'Dados Base'!$B:$K,8,FALSE)) * 100</f>
        <v>1.5040266666666664</v>
      </c>
      <c r="AL3189" s="72">
        <f>(SUMIFS('Banco de Indicadores Mun. (2)'!I:I,'Banco de Indicadores Mun. (2)'!B:B,'Banco de Indicadores - Mun. (1)'!B3189,'Banco de Indicadores Mun. (2)'!A:A,'Banco de Indicadores - Mun. (1)'!A3189) / VLOOKUP(D3189,'Dados Base'!$B:$K,9,FALSE)) * 100</f>
        <v>0.6734447761194029</v>
      </c>
      <c r="AM3189" s="72">
        <f>(SUMIFS('Banco de Indicadores Mun. (2)'!J:J,'Banco de Indicadores Mun. (2)'!B:B,'Banco de Indicadores - Mun. (1)'!B3189,'Banco de Indicadores Mun. (2)'!A:A,'Banco de Indicadores - Mun. (1)'!A3189) / VLOOKUP(D3189,'Dados Base'!$B:$K,7,FALSE)) * 100</f>
        <v>1.861554545454545</v>
      </c>
      <c r="AN3189" s="72">
        <f>(SUMIFS('Banco de Indicadores Mun. (2)'!K:K,'Banco de Indicadores Mun. (2)'!B:B,'Banco de Indicadores - Mun. (1)'!B3189,'Banco de Indicadores Mun. (2)'!A:A,'Banco de Indicadores - Mun. (1)'!A3189) / VLOOKUP(D3189,'Dados Base'!$B:$K,10,FALSE)) * 100</f>
        <v>0.5208250000000002</v>
      </c>
      <c r="AO3189" s="24">
        <v>0</v>
      </c>
      <c r="AP3189" s="25">
        <v>0</v>
      </c>
      <c r="AQ3189" s="17">
        <v>0</v>
      </c>
      <c r="AR3189" s="24">
        <v>7.1</v>
      </c>
      <c r="AS3189" s="22">
        <v>100</v>
      </c>
      <c r="AT3189" s="22">
        <v>0</v>
      </c>
      <c r="AU3189" s="22">
        <v>0</v>
      </c>
      <c r="AV3189" s="22">
        <v>1.5</v>
      </c>
      <c r="AW3189" s="21">
        <v>0</v>
      </c>
      <c r="AX3189" s="21">
        <v>0</v>
      </c>
      <c r="AY3189" s="116">
        <v>20.023028996607856</v>
      </c>
    </row>
    <row r="3190" spans="1:51" ht="15" x14ac:dyDescent="0.25">
      <c r="A3190" s="144">
        <v>2013</v>
      </c>
      <c r="B3190" s="77" t="s">
        <v>610</v>
      </c>
      <c r="C3190" s="78">
        <v>22</v>
      </c>
      <c r="D3190" s="77">
        <v>3554300</v>
      </c>
      <c r="E3190" s="78">
        <v>355430022</v>
      </c>
      <c r="F3190" s="78" t="str">
        <f t="shared" si="138"/>
        <v>3554300222013</v>
      </c>
      <c r="G3190" s="96">
        <v>0.55367228596208129</v>
      </c>
      <c r="H3190" s="80">
        <f t="shared" si="137"/>
        <v>21706</v>
      </c>
      <c r="I3190" s="91">
        <v>17724</v>
      </c>
      <c r="J3190" s="97">
        <v>3982</v>
      </c>
      <c r="K3190" s="83">
        <f>(H3190)/VLOOKUP(D3190,'Dados Base'!$B:$K,6,FALSE)</f>
        <v>13.943867357885743</v>
      </c>
      <c r="L3190" s="88">
        <f t="shared" si="139"/>
        <v>81.654841979176268</v>
      </c>
      <c r="M3190" s="85" t="s">
        <v>702</v>
      </c>
      <c r="N3190" s="92">
        <v>0.74099999999999999</v>
      </c>
      <c r="O3190" s="91">
        <v>70</v>
      </c>
      <c r="P3190" s="91" t="s">
        <v>691</v>
      </c>
      <c r="Q3190" s="91" t="s">
        <v>691</v>
      </c>
      <c r="R3190" s="91" t="s">
        <v>691</v>
      </c>
      <c r="S3190" s="91">
        <v>27</v>
      </c>
      <c r="T3190" s="87" t="s">
        <v>691</v>
      </c>
      <c r="U3190" s="87">
        <v>199</v>
      </c>
      <c r="V3190" s="87">
        <v>151</v>
      </c>
      <c r="W3190" s="85" t="s">
        <v>691</v>
      </c>
      <c r="X3190" s="146">
        <v>5.6498733307870377E-2</v>
      </c>
      <c r="Y3190" s="21">
        <v>12.75</v>
      </c>
      <c r="Z3190" s="147">
        <v>752</v>
      </c>
      <c r="AA3190" s="147">
        <v>231</v>
      </c>
      <c r="AB3190" s="21">
        <v>0</v>
      </c>
      <c r="AC3190" s="21">
        <v>0</v>
      </c>
      <c r="AD3190" s="153">
        <f>VLOOKUP(D3190,'Dados Base'!$B:$K,9,FALSE)*31536000/VLOOKUP($F3190,F:H,MATCH(H3189,F3189:AF3189,0),FALSE)</f>
        <v>16795.179213120795</v>
      </c>
      <c r="AE3190" s="153">
        <f>VLOOKUP(D3190,'Dados Base'!$B:$K,10,FALSE)*31536000/VLOOKUP($F3190,F:H,MATCH(H3189,F3189:AF3189,0),FALSE)</f>
        <v>2353.6496821155442</v>
      </c>
      <c r="AF3190" s="148">
        <v>85.51</v>
      </c>
      <c r="AG3190" s="21">
        <v>81.2</v>
      </c>
      <c r="AH3190" s="148">
        <v>82.17</v>
      </c>
      <c r="AI3190" s="148">
        <v>24.22</v>
      </c>
      <c r="AJ3190" s="148">
        <v>100</v>
      </c>
      <c r="AK3190" s="72">
        <f>(SUMIFS('Banco de Indicadores Mun. (2)'!I:I,'Banco de Indicadores Mun. (2)'!B:B,'Banco de Indicadores - Mun. (1)'!B3190,'Banco de Indicadores Mun. (2)'!A:A,'Banco de Indicadores - Mun. (1)'!A3190) / VLOOKUP(D3190,'Dados Base'!$B:$K,8,FALSE)) * 100</f>
        <v>4.5760305084745756</v>
      </c>
      <c r="AL3190" s="72">
        <f>(SUMIFS('Banco de Indicadores Mun. (2)'!I:I,'Banco de Indicadores Mun. (2)'!B:B,'Banco de Indicadores - Mun. (1)'!B3190,'Banco de Indicadores Mun. (2)'!A:A,'Banco de Indicadores - Mun. (1)'!A3190) / VLOOKUP(D3190,'Dados Base'!$B:$K,9,FALSE)) * 100</f>
        <v>2.3355173010380623</v>
      </c>
      <c r="AM3190" s="72">
        <f>(SUMIFS('Banco de Indicadores Mun. (2)'!J:J,'Banco de Indicadores Mun. (2)'!B:B,'Banco de Indicadores - Mun. (1)'!B3190,'Banco de Indicadores Mun. (2)'!A:A,'Banco de Indicadores - Mun. (1)'!A3190) / VLOOKUP(D3190,'Dados Base'!$B:$K,7,FALSE)) * 100</f>
        <v>4.4106962616822427</v>
      </c>
      <c r="AN3190" s="72">
        <f>(SUMIFS('Banco de Indicadores Mun. (2)'!K:K,'Banco de Indicadores Mun. (2)'!B:B,'Banco de Indicadores - Mun. (1)'!B3190,'Banco de Indicadores Mun. (2)'!A:A,'Banco de Indicadores - Mun. (1)'!A3190) / VLOOKUP(D3190,'Dados Base'!$B:$K,10,FALSE)) * 100</f>
        <v>5.0128395061728392</v>
      </c>
      <c r="AO3190" s="24">
        <v>0</v>
      </c>
      <c r="AP3190" s="25">
        <v>0</v>
      </c>
      <c r="AQ3190" s="17">
        <v>0</v>
      </c>
      <c r="AR3190" s="24">
        <v>7.9</v>
      </c>
      <c r="AS3190" s="22">
        <v>93</v>
      </c>
      <c r="AT3190" s="22">
        <v>93</v>
      </c>
      <c r="AU3190" s="22">
        <v>76.500508646998995</v>
      </c>
      <c r="AV3190" s="22">
        <v>8.3699999999999992</v>
      </c>
      <c r="AW3190" s="21">
        <v>0</v>
      </c>
      <c r="AX3190" s="21">
        <v>0</v>
      </c>
      <c r="AY3190" s="116">
        <v>193.73961146441385</v>
      </c>
    </row>
    <row r="3191" spans="1:51" ht="15" x14ac:dyDescent="0.25">
      <c r="A3191" s="144">
        <v>2013</v>
      </c>
      <c r="B3191" s="77" t="s">
        <v>611</v>
      </c>
      <c r="C3191" s="78">
        <v>12</v>
      </c>
      <c r="D3191" s="77">
        <v>3554409</v>
      </c>
      <c r="E3191" s="78">
        <v>355440912</v>
      </c>
      <c r="F3191" s="78" t="str">
        <f t="shared" si="138"/>
        <v>3554409122013</v>
      </c>
      <c r="G3191" s="96">
        <v>0.89906030421285088</v>
      </c>
      <c r="H3191" s="80">
        <f t="shared" si="137"/>
        <v>8690</v>
      </c>
      <c r="I3191" s="91">
        <v>8315</v>
      </c>
      <c r="J3191" s="97">
        <v>375</v>
      </c>
      <c r="K3191" s="83">
        <f>(H3191)/VLOOKUP(D3191,'Dados Base'!$B:$K,6,FALSE)</f>
        <v>39.519759879939976</v>
      </c>
      <c r="L3191" s="88">
        <f t="shared" si="139"/>
        <v>95.684695051783663</v>
      </c>
      <c r="M3191" s="85" t="s">
        <v>702</v>
      </c>
      <c r="N3191" s="92">
        <v>0.749</v>
      </c>
      <c r="O3191" s="91">
        <v>51</v>
      </c>
      <c r="P3191" s="91" t="s">
        <v>691</v>
      </c>
      <c r="Q3191" s="91" t="s">
        <v>691</v>
      </c>
      <c r="R3191" s="91" t="s">
        <v>691</v>
      </c>
      <c r="S3191" s="91">
        <v>7</v>
      </c>
      <c r="T3191" s="87" t="s">
        <v>691</v>
      </c>
      <c r="U3191" s="87">
        <v>85</v>
      </c>
      <c r="V3191" s="87">
        <v>75</v>
      </c>
      <c r="W3191" s="85" t="s">
        <v>691</v>
      </c>
      <c r="X3191" s="146">
        <v>2.0147674479166666E-2</v>
      </c>
      <c r="Y3191" s="21">
        <v>5.98</v>
      </c>
      <c r="Z3191" s="147">
        <v>352</v>
      </c>
      <c r="AA3191" s="147">
        <v>110</v>
      </c>
      <c r="AB3191" s="21">
        <v>3</v>
      </c>
      <c r="AC3191" s="21">
        <v>0</v>
      </c>
      <c r="AD3191" s="153">
        <f>VLOOKUP(D3191,'Dados Base'!$B:$K,9,FALSE)*31536000/VLOOKUP($F3191,F:H,MATCH(H3190,F3190:AF3190,0),FALSE)</f>
        <v>9653.1369390103573</v>
      </c>
      <c r="AE3191" s="153">
        <f>VLOOKUP(D3191,'Dados Base'!$B:$K,10,FALSE)*31536000/VLOOKUP($F3191,F:H,MATCH(H3190,F3190:AF3190,0),FALSE)</f>
        <v>1124.9896432681242</v>
      </c>
      <c r="AF3191" s="148">
        <v>89.03</v>
      </c>
      <c r="AG3191" s="21">
        <v>100</v>
      </c>
      <c r="AH3191" s="148">
        <v>95.32</v>
      </c>
      <c r="AI3191" s="148">
        <v>30.05</v>
      </c>
      <c r="AJ3191" s="148">
        <v>93.4</v>
      </c>
      <c r="AK3191" s="72">
        <f>(SUMIFS('Banco de Indicadores Mun. (2)'!I:I,'Banco de Indicadores Mun. (2)'!B:B,'Banco de Indicadores - Mun. (1)'!B3191,'Banco de Indicadores Mun. (2)'!A:A,'Banco de Indicadores - Mun. (1)'!A3191) / VLOOKUP(D3191,'Dados Base'!$B:$K,8,FALSE)) * 100</f>
        <v>12.956250000000002</v>
      </c>
      <c r="AL3191" s="72">
        <f>(SUMIFS('Banco de Indicadores Mun. (2)'!I:I,'Banco de Indicadores Mun. (2)'!B:B,'Banco de Indicadores - Mun. (1)'!B3191,'Banco de Indicadores Mun. (2)'!A:A,'Banco de Indicadores - Mun. (1)'!A3191) / VLOOKUP(D3191,'Dados Base'!$B:$K,9,FALSE)) * 100</f>
        <v>4.6759398496240605</v>
      </c>
      <c r="AM3191" s="72">
        <f>(SUMIFS('Banco de Indicadores Mun. (2)'!J:J,'Banco de Indicadores Mun. (2)'!B:B,'Banco de Indicadores - Mun. (1)'!B3191,'Banco de Indicadores Mun. (2)'!A:A,'Banco de Indicadores - Mun. (1)'!A3191) / VLOOKUP(D3191,'Dados Base'!$B:$K,7,FALSE)) * 100</f>
        <v>9.5006769230769237</v>
      </c>
      <c r="AN3191" s="72">
        <f>(SUMIFS('Banco de Indicadores Mun. (2)'!K:K,'Banco de Indicadores Mun. (2)'!B:B,'Banco de Indicadores - Mun. (1)'!B3191,'Banco de Indicadores Mun. (2)'!A:A,'Banco de Indicadores - Mun. (1)'!A3191) / VLOOKUP(D3191,'Dados Base'!$B:$K,10,FALSE)) * 100</f>
        <v>20.201806451612907</v>
      </c>
      <c r="AO3191" s="24">
        <v>0</v>
      </c>
      <c r="AP3191" s="25">
        <v>0</v>
      </c>
      <c r="AQ3191" s="17">
        <v>0</v>
      </c>
      <c r="AR3191" s="24">
        <v>7.1</v>
      </c>
      <c r="AS3191" s="22">
        <v>99</v>
      </c>
      <c r="AT3191" s="22">
        <v>99</v>
      </c>
      <c r="AU3191" s="22">
        <v>76.19047619047619</v>
      </c>
      <c r="AV3191" s="22">
        <v>8.44</v>
      </c>
      <c r="AW3191" s="21">
        <v>1</v>
      </c>
      <c r="AX3191" s="21">
        <v>0</v>
      </c>
      <c r="AY3191" s="116">
        <v>283.53431528704522</v>
      </c>
    </row>
    <row r="3192" spans="1:51" ht="15" x14ac:dyDescent="0.25">
      <c r="A3192" s="144">
        <v>2013</v>
      </c>
      <c r="B3192" s="77" t="s">
        <v>612</v>
      </c>
      <c r="C3192" s="78">
        <v>10</v>
      </c>
      <c r="D3192" s="77">
        <v>3554508</v>
      </c>
      <c r="E3192" s="78">
        <v>355450810</v>
      </c>
      <c r="F3192" s="78" t="str">
        <f t="shared" si="138"/>
        <v>3554508102013</v>
      </c>
      <c r="G3192" s="96">
        <v>1.3790496242595207</v>
      </c>
      <c r="H3192" s="80">
        <f t="shared" si="137"/>
        <v>38118</v>
      </c>
      <c r="I3192" s="91">
        <v>34708</v>
      </c>
      <c r="J3192" s="97">
        <v>3410</v>
      </c>
      <c r="K3192" s="83">
        <f>(H3192)/VLOOKUP(D3192,'Dados Base'!$B:$K,6,FALSE)</f>
        <v>97.113449338870353</v>
      </c>
      <c r="L3192" s="88">
        <f t="shared" si="139"/>
        <v>91.054095178131064</v>
      </c>
      <c r="M3192" s="85" t="s">
        <v>702</v>
      </c>
      <c r="N3192" s="92">
        <v>0.77800000000000002</v>
      </c>
      <c r="O3192" s="91">
        <v>175</v>
      </c>
      <c r="P3192" s="91" t="s">
        <v>691</v>
      </c>
      <c r="Q3192" s="91" t="s">
        <v>691</v>
      </c>
      <c r="R3192" s="91" t="s">
        <v>691</v>
      </c>
      <c r="S3192" s="91">
        <v>240</v>
      </c>
      <c r="T3192" s="87" t="s">
        <v>691</v>
      </c>
      <c r="U3192" s="87">
        <v>449</v>
      </c>
      <c r="V3192" s="87">
        <v>422</v>
      </c>
      <c r="W3192" s="85" t="s">
        <v>691</v>
      </c>
      <c r="X3192" s="146">
        <v>0.11603048611111111</v>
      </c>
      <c r="Y3192" s="21">
        <v>28.6</v>
      </c>
      <c r="Z3192" s="147">
        <v>536</v>
      </c>
      <c r="AA3192" s="147">
        <v>1395</v>
      </c>
      <c r="AB3192" s="21">
        <v>7</v>
      </c>
      <c r="AC3192" s="21">
        <v>0</v>
      </c>
      <c r="AD3192" s="153">
        <f>VLOOKUP(D3192,'Dados Base'!$B:$K,9,FALSE)*31536000/VLOOKUP($F3192,F:H,MATCH(H3191,F3191:AF3191,0),FALSE)</f>
        <v>3077.6515032268221</v>
      </c>
      <c r="AE3192" s="153">
        <f>VLOOKUP(D3192,'Dados Base'!$B:$K,10,FALSE)*31536000/VLOOKUP($F3192,F:H,MATCH(H3191,F3191:AF3191,0),FALSE)</f>
        <v>438.4826066425311</v>
      </c>
      <c r="AF3192" s="148">
        <v>100</v>
      </c>
      <c r="AG3192" s="21">
        <v>100</v>
      </c>
      <c r="AH3192" s="148">
        <v>100</v>
      </c>
      <c r="AI3192" s="148">
        <v>50.54</v>
      </c>
      <c r="AJ3192" s="148">
        <v>100</v>
      </c>
      <c r="AK3192" s="72">
        <f>(SUMIFS('Banco de Indicadores Mun. (2)'!I:I,'Banco de Indicadores Mun. (2)'!B:B,'Banco de Indicadores - Mun. (1)'!B3192,'Banco de Indicadores Mun. (2)'!A:A,'Banco de Indicadores - Mun. (1)'!A3192) / VLOOKUP(D3192,'Dados Base'!$B:$K,8,FALSE)) * 100</f>
        <v>8.2816343283582086</v>
      </c>
      <c r="AL3192" s="72">
        <f>(SUMIFS('Banco de Indicadores Mun. (2)'!I:I,'Banco de Indicadores Mun. (2)'!B:B,'Banco de Indicadores - Mun. (1)'!B3192,'Banco de Indicadores Mun. (2)'!A:A,'Banco de Indicadores - Mun. (1)'!A3192) / VLOOKUP(D3192,'Dados Base'!$B:$K,9,FALSE)) * 100</f>
        <v>2.9831693548387097</v>
      </c>
      <c r="AM3192" s="72">
        <f>(SUMIFS('Banco de Indicadores Mun. (2)'!J:J,'Banco de Indicadores Mun. (2)'!B:B,'Banco de Indicadores - Mun. (1)'!B3192,'Banco de Indicadores Mun. (2)'!A:A,'Banco de Indicadores - Mun. (1)'!A3192) / VLOOKUP(D3192,'Dados Base'!$B:$K,7,FALSE)) * 100</f>
        <v>9.3501481481481488</v>
      </c>
      <c r="AN3192" s="72">
        <f>(SUMIFS('Banco de Indicadores Mun. (2)'!K:K,'Banco de Indicadores Mun. (2)'!B:B,'Banco de Indicadores - Mun. (1)'!B3192,'Banco de Indicadores Mun. (2)'!A:A,'Banco de Indicadores - Mun. (1)'!A3192) / VLOOKUP(D3192,'Dados Base'!$B:$K,10,FALSE)) * 100</f>
        <v>6.6486226415094345</v>
      </c>
      <c r="AO3192" s="24">
        <v>0</v>
      </c>
      <c r="AP3192" s="25">
        <v>0</v>
      </c>
      <c r="AQ3192" s="17">
        <v>0</v>
      </c>
      <c r="AR3192" s="24">
        <v>9.8000000000000007</v>
      </c>
      <c r="AS3192" s="22">
        <v>93</v>
      </c>
      <c r="AT3192" s="22">
        <v>37.200000000000003</v>
      </c>
      <c r="AU3192" s="22">
        <v>27.757638529259449</v>
      </c>
      <c r="AV3192" s="22">
        <v>4</v>
      </c>
      <c r="AW3192" s="21">
        <v>0</v>
      </c>
      <c r="AX3192" s="21">
        <v>0</v>
      </c>
      <c r="AY3192" s="116">
        <v>8.9496502541833785</v>
      </c>
    </row>
    <row r="3193" spans="1:51" ht="15" x14ac:dyDescent="0.25">
      <c r="A3193" s="144">
        <v>2013</v>
      </c>
      <c r="B3193" s="77" t="s">
        <v>613</v>
      </c>
      <c r="C3193" s="78">
        <v>14</v>
      </c>
      <c r="D3193" s="77">
        <v>3554607</v>
      </c>
      <c r="E3193" s="78">
        <v>355460714</v>
      </c>
      <c r="F3193" s="78" t="str">
        <f t="shared" si="138"/>
        <v>3554607142013</v>
      </c>
      <c r="G3193" s="96">
        <v>-0.36342401138578229</v>
      </c>
      <c r="H3193" s="80">
        <f t="shared" si="137"/>
        <v>2616</v>
      </c>
      <c r="I3193" s="91">
        <v>1947</v>
      </c>
      <c r="J3193" s="97">
        <v>669</v>
      </c>
      <c r="K3193" s="83">
        <f>(H3193)/VLOOKUP(D3193,'Dados Base'!$B:$K,6,FALSE)</f>
        <v>13.264374809857012</v>
      </c>
      <c r="L3193" s="88">
        <f t="shared" si="139"/>
        <v>74.426605504587144</v>
      </c>
      <c r="M3193" s="85" t="s">
        <v>702</v>
      </c>
      <c r="N3193" s="92">
        <v>0.71</v>
      </c>
      <c r="O3193" s="91">
        <v>32</v>
      </c>
      <c r="P3193" s="91" t="s">
        <v>691</v>
      </c>
      <c r="Q3193" s="91" t="s">
        <v>691</v>
      </c>
      <c r="R3193" s="91" t="s">
        <v>691</v>
      </c>
      <c r="S3193" s="91">
        <v>3</v>
      </c>
      <c r="T3193" s="87" t="s">
        <v>691</v>
      </c>
      <c r="U3193" s="87">
        <v>11</v>
      </c>
      <c r="V3193" s="87">
        <v>8</v>
      </c>
      <c r="W3193" s="85" t="s">
        <v>691</v>
      </c>
      <c r="X3193" s="146">
        <v>4.9540499999999998E-3</v>
      </c>
      <c r="Y3193" s="21">
        <v>1.38</v>
      </c>
      <c r="Z3193" s="147">
        <v>0</v>
      </c>
      <c r="AA3193" s="147">
        <v>106</v>
      </c>
      <c r="AB3193" s="21">
        <v>0</v>
      </c>
      <c r="AC3193" s="21">
        <v>0</v>
      </c>
      <c r="AD3193" s="153">
        <f>VLOOKUP(D3193,'Dados Base'!$B:$K,9,FALSE)*31536000/VLOOKUP($F3193,F:H,MATCH(H3192,F3192:AF3192,0),FALSE)</f>
        <v>27364.954128440368</v>
      </c>
      <c r="AE3193" s="153">
        <f>VLOOKUP(D3193,'Dados Base'!$B:$K,10,FALSE)*31536000/VLOOKUP($F3193,F:H,MATCH(H3192,F3192:AF3192,0),FALSE)</f>
        <v>3134.3119266055046</v>
      </c>
      <c r="AF3193" s="148">
        <v>72.72</v>
      </c>
      <c r="AG3193" s="21">
        <v>100</v>
      </c>
      <c r="AH3193" s="148">
        <v>69.84</v>
      </c>
      <c r="AI3193" s="148">
        <v>22.35</v>
      </c>
      <c r="AJ3193" s="148">
        <v>100</v>
      </c>
      <c r="AK3193" s="72">
        <f>(SUMIFS('Banco de Indicadores Mun. (2)'!I:I,'Banco de Indicadores Mun. (2)'!B:B,'Banco de Indicadores - Mun. (1)'!B3193,'Banco de Indicadores Mun. (2)'!A:A,'Banco de Indicadores - Mun. (1)'!A3193) / VLOOKUP(D3193,'Dados Base'!$B:$K,8,FALSE)) * 100</f>
        <v>2.3806633663366341</v>
      </c>
      <c r="AL3193" s="72">
        <f>(SUMIFS('Banco de Indicadores Mun. (2)'!I:I,'Banco de Indicadores Mun. (2)'!B:B,'Banco de Indicadores - Mun. (1)'!B3193,'Banco de Indicadores Mun. (2)'!A:A,'Banco de Indicadores - Mun. (1)'!A3193) / VLOOKUP(D3193,'Dados Base'!$B:$K,9,FALSE)) * 100</f>
        <v>1.0592378854625555</v>
      </c>
      <c r="AM3193" s="72">
        <f>(SUMIFS('Banco de Indicadores Mun. (2)'!J:J,'Banco de Indicadores Mun. (2)'!B:B,'Banco de Indicadores - Mun. (1)'!B3193,'Banco de Indicadores Mun. (2)'!A:A,'Banco de Indicadores - Mun. (1)'!A3193) / VLOOKUP(D3193,'Dados Base'!$B:$K,7,FALSE)) * 100</f>
        <v>1.5392933333333338</v>
      </c>
      <c r="AN3193" s="72">
        <f>(SUMIFS('Banco de Indicadores Mun. (2)'!K:K,'Banco de Indicadores Mun. (2)'!B:B,'Banco de Indicadores - Mun. (1)'!B3193,'Banco de Indicadores Mun. (2)'!A:A,'Banco de Indicadores - Mun. (1)'!A3193) / VLOOKUP(D3193,'Dados Base'!$B:$K,10,FALSE)) * 100</f>
        <v>4.8076923076923084</v>
      </c>
      <c r="AO3193" s="24">
        <v>0</v>
      </c>
      <c r="AP3193" s="25">
        <v>0</v>
      </c>
      <c r="AQ3193" s="17">
        <v>0</v>
      </c>
      <c r="AR3193" s="24">
        <v>8</v>
      </c>
      <c r="AS3193" s="22">
        <v>100</v>
      </c>
      <c r="AT3193" s="22">
        <v>0</v>
      </c>
      <c r="AU3193" s="22">
        <v>0</v>
      </c>
      <c r="AV3193" s="22">
        <v>1.5</v>
      </c>
      <c r="AW3193" s="21">
        <v>0</v>
      </c>
      <c r="AX3193" s="21">
        <v>0</v>
      </c>
      <c r="AY3193" s="116">
        <v>248.86238780972479</v>
      </c>
    </row>
    <row r="3194" spans="1:51" ht="15" x14ac:dyDescent="0.25">
      <c r="A3194" s="144">
        <v>2013</v>
      </c>
      <c r="B3194" s="77" t="s">
        <v>614</v>
      </c>
      <c r="C3194" s="78">
        <v>10</v>
      </c>
      <c r="D3194" s="77">
        <v>3554656</v>
      </c>
      <c r="E3194" s="78">
        <v>355465610</v>
      </c>
      <c r="F3194" s="78" t="str">
        <f t="shared" si="138"/>
        <v>3554656102013</v>
      </c>
      <c r="G3194" s="96">
        <v>0.46944157084918281</v>
      </c>
      <c r="H3194" s="80">
        <f t="shared" si="137"/>
        <v>2273</v>
      </c>
      <c r="I3194" s="91">
        <v>1524</v>
      </c>
      <c r="J3194" s="97">
        <v>749</v>
      </c>
      <c r="K3194" s="83">
        <f>(H3194)/VLOOKUP(D3194,'Dados Base'!$B:$K,6,FALSE)</f>
        <v>31.879382889200564</v>
      </c>
      <c r="L3194" s="88">
        <f t="shared" si="139"/>
        <v>67.047954245490544</v>
      </c>
      <c r="M3194" s="85" t="s">
        <v>702</v>
      </c>
      <c r="N3194" s="92">
        <v>0.71399999999999997</v>
      </c>
      <c r="O3194" s="91">
        <v>9</v>
      </c>
      <c r="P3194" s="91" t="s">
        <v>691</v>
      </c>
      <c r="Q3194" s="91" t="s">
        <v>691</v>
      </c>
      <c r="R3194" s="91" t="s">
        <v>691</v>
      </c>
      <c r="S3194" s="91">
        <v>4</v>
      </c>
      <c r="T3194" s="87" t="s">
        <v>691</v>
      </c>
      <c r="U3194" s="87">
        <v>14</v>
      </c>
      <c r="V3194" s="87">
        <v>9</v>
      </c>
      <c r="W3194" s="85" t="s">
        <v>691</v>
      </c>
      <c r="X3194" s="146">
        <v>4.9964565104166662E-3</v>
      </c>
      <c r="Y3194" s="21">
        <v>1.07</v>
      </c>
      <c r="Z3194" s="147">
        <v>71</v>
      </c>
      <c r="AA3194" s="147">
        <v>12</v>
      </c>
      <c r="AB3194" s="21">
        <v>0</v>
      </c>
      <c r="AC3194" s="21">
        <v>0</v>
      </c>
      <c r="AD3194" s="153">
        <f>VLOOKUP(D3194,'Dados Base'!$B:$K,9,FALSE)*31536000/VLOOKUP($F3194,F:H,MATCH(H3193,F3193:AF3193,0),FALSE)</f>
        <v>9156.9555653321604</v>
      </c>
      <c r="AE3194" s="153">
        <f>VLOOKUP(D3194,'Dados Base'!$B:$K,10,FALSE)*31536000/VLOOKUP($F3194,F:H,MATCH(H3193,F3193:AF3193,0),FALSE)</f>
        <v>1387.4175098988117</v>
      </c>
      <c r="AF3194" s="148">
        <v>84.41</v>
      </c>
      <c r="AG3194" s="21">
        <v>96.47</v>
      </c>
      <c r="AH3194" s="148">
        <v>53.02</v>
      </c>
      <c r="AI3194" s="148">
        <v>35.229999999999997</v>
      </c>
      <c r="AJ3194" s="148">
        <v>100</v>
      </c>
      <c r="AK3194" s="72">
        <f>(SUMIFS('Banco de Indicadores Mun. (2)'!I:I,'Banco de Indicadores Mun. (2)'!B:B,'Banco de Indicadores - Mun. (1)'!B3194,'Banco de Indicadores Mun. (2)'!A:A,'Banco de Indicadores - Mun. (1)'!A3194) / VLOOKUP(D3194,'Dados Base'!$B:$K,8,FALSE)) * 100</f>
        <v>1.13775</v>
      </c>
      <c r="AL3194" s="72">
        <f>(SUMIFS('Banco de Indicadores Mun. (2)'!I:I,'Banco de Indicadores Mun. (2)'!B:B,'Banco de Indicadores - Mun. (1)'!B3194,'Banco de Indicadores Mun. (2)'!A:A,'Banco de Indicadores - Mun. (1)'!A3194) / VLOOKUP(D3194,'Dados Base'!$B:$K,9,FALSE)) * 100</f>
        <v>0.41372727272727272</v>
      </c>
      <c r="AM3194" s="72">
        <f>(SUMIFS('Banco de Indicadores Mun. (2)'!J:J,'Banco de Indicadores Mun. (2)'!B:B,'Banco de Indicadores - Mun. (1)'!B3194,'Banco de Indicadores Mun. (2)'!A:A,'Banco de Indicadores - Mun. (1)'!A3194) / VLOOKUP(D3194,'Dados Base'!$B:$K,7,FALSE)) * 100</f>
        <v>1.9504285714285714</v>
      </c>
      <c r="AN3194" s="72">
        <f>(SUMIFS('Banco de Indicadores Mun. (2)'!K:K,'Banco de Indicadores Mun. (2)'!B:B,'Banco de Indicadores - Mun. (1)'!B3194,'Banco de Indicadores Mun. (2)'!A:A,'Banco de Indicadores - Mun. (1)'!A3194) / VLOOKUP(D3194,'Dados Base'!$B:$K,10,FALSE)) * 100</f>
        <v>0</v>
      </c>
      <c r="AO3194" s="24">
        <v>0</v>
      </c>
      <c r="AP3194" s="25">
        <v>0</v>
      </c>
      <c r="AQ3194" s="17">
        <v>0</v>
      </c>
      <c r="AR3194" s="24">
        <v>8.6</v>
      </c>
      <c r="AS3194" s="22">
        <v>100</v>
      </c>
      <c r="AT3194" s="22">
        <v>100</v>
      </c>
      <c r="AU3194" s="22">
        <v>85.542168674698786</v>
      </c>
      <c r="AV3194" s="22">
        <v>9.8000000000000007</v>
      </c>
      <c r="AW3194" s="21">
        <v>0</v>
      </c>
      <c r="AX3194" s="21">
        <v>0</v>
      </c>
      <c r="AY3194" s="116">
        <v>81.317903383269169</v>
      </c>
    </row>
    <row r="3195" spans="1:51" ht="15" x14ac:dyDescent="0.25">
      <c r="A3195" s="144">
        <v>2013</v>
      </c>
      <c r="B3195" s="77" t="s">
        <v>615</v>
      </c>
      <c r="C3195" s="78">
        <v>13</v>
      </c>
      <c r="D3195" s="77">
        <v>3554706</v>
      </c>
      <c r="E3195" s="78">
        <v>355470613</v>
      </c>
      <c r="F3195" s="78" t="str">
        <f t="shared" si="138"/>
        <v>3554706132013</v>
      </c>
      <c r="G3195" s="96">
        <v>0.50741775897884533</v>
      </c>
      <c r="H3195" s="80">
        <f t="shared" si="137"/>
        <v>9442</v>
      </c>
      <c r="I3195" s="91">
        <v>8101</v>
      </c>
      <c r="J3195" s="97">
        <v>1341</v>
      </c>
      <c r="K3195" s="83">
        <f>(H3195)/VLOOKUP(D3195,'Dados Base'!$B:$K,6,FALSE)</f>
        <v>30.343542115242471</v>
      </c>
      <c r="L3195" s="88">
        <f t="shared" si="139"/>
        <v>85.797500529548813</v>
      </c>
      <c r="M3195" s="85" t="s">
        <v>702</v>
      </c>
      <c r="N3195" s="92">
        <v>0.74399999999999999</v>
      </c>
      <c r="O3195" s="91">
        <v>104</v>
      </c>
      <c r="P3195" s="91" t="s">
        <v>691</v>
      </c>
      <c r="Q3195" s="91" t="s">
        <v>691</v>
      </c>
      <c r="R3195" s="91" t="s">
        <v>691</v>
      </c>
      <c r="S3195" s="91">
        <v>34</v>
      </c>
      <c r="T3195" s="87" t="s">
        <v>691</v>
      </c>
      <c r="U3195" s="87">
        <v>119</v>
      </c>
      <c r="V3195" s="87">
        <v>101</v>
      </c>
      <c r="W3195" s="85" t="s">
        <v>691</v>
      </c>
      <c r="X3195" s="146">
        <v>1.9884753645833333E-2</v>
      </c>
      <c r="Y3195" s="21">
        <v>5.81</v>
      </c>
      <c r="Z3195" s="147">
        <v>412</v>
      </c>
      <c r="AA3195" s="147">
        <v>36</v>
      </c>
      <c r="AB3195" s="21">
        <v>0</v>
      </c>
      <c r="AC3195" s="21">
        <v>0</v>
      </c>
      <c r="AD3195" s="153">
        <f>VLOOKUP(D3195,'Dados Base'!$B:$K,9,FALSE)*31536000/VLOOKUP($F3195,F:H,MATCH(H3194,F3194:AF3194,0),FALSE)</f>
        <v>10186.909553060792</v>
      </c>
      <c r="AE3195" s="153">
        <f>VLOOKUP(D3195,'Dados Base'!$B:$K,10,FALSE)*31536000/VLOOKUP($F3195,F:H,MATCH(H3194,F3194:AF3194,0),FALSE)</f>
        <v>1168.9896208430421</v>
      </c>
      <c r="AF3195" s="148">
        <v>80.87</v>
      </c>
      <c r="AG3195" s="21">
        <v>85.09</v>
      </c>
      <c r="AH3195" s="148">
        <v>78.12</v>
      </c>
      <c r="AI3195" s="148">
        <v>42.86</v>
      </c>
      <c r="AJ3195" s="148">
        <v>95</v>
      </c>
      <c r="AK3195" s="72">
        <f>(SUMIFS('Banco de Indicadores Mun. (2)'!I:I,'Banco de Indicadores Mun. (2)'!B:B,'Banco de Indicadores - Mun. (1)'!B3195,'Banco de Indicadores Mun. (2)'!A:A,'Banco de Indicadores - Mun. (1)'!A3195) / VLOOKUP(D3195,'Dados Base'!$B:$K,8,FALSE)) * 100</f>
        <v>2.9117518248175185</v>
      </c>
      <c r="AL3195" s="72">
        <f>(SUMIFS('Banco de Indicadores Mun. (2)'!I:I,'Banco de Indicadores Mun. (2)'!B:B,'Banco de Indicadores - Mun. (1)'!B3195,'Banco de Indicadores Mun. (2)'!A:A,'Banco de Indicadores - Mun. (1)'!A3195) / VLOOKUP(D3195,'Dados Base'!$B:$K,9,FALSE)) * 100</f>
        <v>1.3079016393442624</v>
      </c>
      <c r="AM3195" s="72">
        <f>(SUMIFS('Banco de Indicadores Mun. (2)'!J:J,'Banco de Indicadores Mun. (2)'!B:B,'Banco de Indicadores - Mun. (1)'!B3195,'Banco de Indicadores Mun. (2)'!A:A,'Banco de Indicadores - Mun. (1)'!A3195) / VLOOKUP(D3195,'Dados Base'!$B:$K,7,FALSE)) * 100</f>
        <v>3.695441176470589</v>
      </c>
      <c r="AN3195" s="72">
        <f>(SUMIFS('Banco de Indicadores Mun. (2)'!K:K,'Banco de Indicadores Mun. (2)'!B:B,'Banco de Indicadores - Mun. (1)'!B3195,'Banco de Indicadores Mun. (2)'!A:A,'Banco de Indicadores - Mun. (1)'!A3195) / VLOOKUP(D3195,'Dados Base'!$B:$K,10,FALSE)) * 100</f>
        <v>0.62785714285714245</v>
      </c>
      <c r="AO3195" s="24">
        <v>0</v>
      </c>
      <c r="AP3195" s="25">
        <v>0</v>
      </c>
      <c r="AQ3195" s="17">
        <v>0</v>
      </c>
      <c r="AR3195" s="24">
        <v>7.5</v>
      </c>
      <c r="AS3195" s="22">
        <v>100</v>
      </c>
      <c r="AT3195" s="22">
        <v>100</v>
      </c>
      <c r="AU3195" s="22">
        <v>91.964285714285708</v>
      </c>
      <c r="AV3195" s="22">
        <v>9.6999999999999993</v>
      </c>
      <c r="AW3195" s="21">
        <v>0</v>
      </c>
      <c r="AX3195" s="21">
        <v>0</v>
      </c>
      <c r="AY3195" s="116">
        <v>135.78242142013036</v>
      </c>
    </row>
    <row r="3196" spans="1:51" ht="15" x14ac:dyDescent="0.25">
      <c r="A3196" s="144">
        <v>2013</v>
      </c>
      <c r="B3196" s="77" t="s">
        <v>616</v>
      </c>
      <c r="C3196" s="78">
        <v>13</v>
      </c>
      <c r="D3196" s="77">
        <v>3554755</v>
      </c>
      <c r="E3196" s="78">
        <v>355475513</v>
      </c>
      <c r="F3196" s="78" t="str">
        <f t="shared" si="138"/>
        <v>3554755132013</v>
      </c>
      <c r="G3196" s="96">
        <v>1.0316567122287124</v>
      </c>
      <c r="H3196" s="80">
        <f t="shared" si="137"/>
        <v>1589</v>
      </c>
      <c r="I3196" s="91">
        <v>1469</v>
      </c>
      <c r="J3196" s="97">
        <v>120</v>
      </c>
      <c r="K3196" s="83">
        <f>(H3196)/VLOOKUP(D3196,'Dados Base'!$B:$K,6,FALSE)</f>
        <v>25.071000315556958</v>
      </c>
      <c r="L3196" s="88">
        <f t="shared" si="139"/>
        <v>92.448080553807415</v>
      </c>
      <c r="M3196" s="85" t="s">
        <v>702</v>
      </c>
      <c r="N3196" s="92">
        <v>0.72199999999999998</v>
      </c>
      <c r="O3196" s="91">
        <v>11</v>
      </c>
      <c r="P3196" s="91" t="s">
        <v>691</v>
      </c>
      <c r="Q3196" s="91" t="s">
        <v>691</v>
      </c>
      <c r="R3196" s="91" t="s">
        <v>691</v>
      </c>
      <c r="S3196" s="91">
        <v>4</v>
      </c>
      <c r="T3196" s="87" t="s">
        <v>691</v>
      </c>
      <c r="U3196" s="87">
        <v>5</v>
      </c>
      <c r="V3196" s="87">
        <v>9</v>
      </c>
      <c r="W3196" s="85" t="s">
        <v>691</v>
      </c>
      <c r="X3196" s="146">
        <v>3.7371251512102687E-3</v>
      </c>
      <c r="Y3196" s="21">
        <v>1.05</v>
      </c>
      <c r="Z3196" s="147">
        <v>64</v>
      </c>
      <c r="AA3196" s="147">
        <v>17</v>
      </c>
      <c r="AB3196" s="21">
        <v>0</v>
      </c>
      <c r="AC3196" s="21">
        <v>0</v>
      </c>
      <c r="AD3196" s="153">
        <f>VLOOKUP(D3196,'Dados Base'!$B:$K,9,FALSE)*31536000/VLOOKUP($F3196,F:H,MATCH(H3195,F3195:AF3195,0),FALSE)</f>
        <v>14686.368785399622</v>
      </c>
      <c r="AE3196" s="153">
        <f>VLOOKUP(D3196,'Dados Base'!$B:$K,10,FALSE)*31536000/VLOOKUP($F3196,F:H,MATCH(H3195,F3195:AF3195,0),FALSE)</f>
        <v>1786.1799874134681</v>
      </c>
      <c r="AF3196" s="148" t="s">
        <v>692</v>
      </c>
      <c r="AG3196" s="21">
        <v>100</v>
      </c>
      <c r="AH3196" s="148" t="s">
        <v>692</v>
      </c>
      <c r="AI3196" s="148" t="s">
        <v>692</v>
      </c>
      <c r="AJ3196" s="148" t="s">
        <v>692</v>
      </c>
      <c r="AK3196" s="72">
        <f>(SUMIFS('Banco de Indicadores Mun. (2)'!I:I,'Banco de Indicadores Mun. (2)'!B:B,'Banco de Indicadores - Mun. (1)'!B3196,'Banco de Indicadores Mun. (2)'!A:A,'Banco de Indicadores - Mun. (1)'!A3196) / VLOOKUP(D3196,'Dados Base'!$B:$K,8,FALSE)) * 100</f>
        <v>19.401589743589746</v>
      </c>
      <c r="AL3196" s="72">
        <f>(SUMIFS('Banco de Indicadores Mun. (2)'!I:I,'Banco de Indicadores Mun. (2)'!B:B,'Banco de Indicadores - Mun. (1)'!B3196,'Banco de Indicadores Mun. (2)'!A:A,'Banco de Indicadores - Mun. (1)'!A3196) / VLOOKUP(D3196,'Dados Base'!$B:$K,9,FALSE)) * 100</f>
        <v>10.225162162162164</v>
      </c>
      <c r="AM3196" s="72">
        <f>(SUMIFS('Banco de Indicadores Mun. (2)'!J:J,'Banco de Indicadores Mun. (2)'!B:B,'Banco de Indicadores - Mun. (1)'!B3196,'Banco de Indicadores Mun. (2)'!A:A,'Banco de Indicadores - Mun. (1)'!A3196) / VLOOKUP(D3196,'Dados Base'!$B:$K,7,FALSE)) * 100</f>
        <v>22.823133333333335</v>
      </c>
      <c r="AN3196" s="72">
        <f>(SUMIFS('Banco de Indicadores Mun. (2)'!K:K,'Banco de Indicadores Mun. (2)'!B:B,'Banco de Indicadores - Mun. (1)'!B3196,'Banco de Indicadores Mun. (2)'!A:A,'Banco de Indicadores - Mun. (1)'!A3196) / VLOOKUP(D3196,'Dados Base'!$B:$K,10,FALSE)) * 100</f>
        <v>7.9964444444444407</v>
      </c>
      <c r="AO3196" s="24">
        <v>0</v>
      </c>
      <c r="AP3196" s="25">
        <v>0</v>
      </c>
      <c r="AQ3196" s="17">
        <v>0</v>
      </c>
      <c r="AR3196" s="24">
        <v>8.5</v>
      </c>
      <c r="AS3196" s="22">
        <v>90</v>
      </c>
      <c r="AT3196" s="22">
        <v>90</v>
      </c>
      <c r="AU3196" s="22">
        <v>79.012345679012341</v>
      </c>
      <c r="AV3196" s="22">
        <v>8.5</v>
      </c>
      <c r="AW3196" s="21">
        <v>0</v>
      </c>
      <c r="AX3196" s="21">
        <v>0</v>
      </c>
      <c r="AY3196" s="116">
        <v>195.74052400765939</v>
      </c>
    </row>
    <row r="3197" spans="1:51" ht="15" x14ac:dyDescent="0.25">
      <c r="A3197" s="144">
        <v>2013</v>
      </c>
      <c r="B3197" s="77" t="s">
        <v>617</v>
      </c>
      <c r="C3197" s="78">
        <v>2</v>
      </c>
      <c r="D3197" s="77">
        <v>3554805</v>
      </c>
      <c r="E3197" s="78">
        <v>35548052</v>
      </c>
      <c r="F3197" s="78" t="str">
        <f t="shared" si="138"/>
        <v>355480522013</v>
      </c>
      <c r="G3197" s="96">
        <v>1.5024022532801773</v>
      </c>
      <c r="H3197" s="80">
        <f t="shared" si="137"/>
        <v>42588</v>
      </c>
      <c r="I3197" s="91">
        <v>38807</v>
      </c>
      <c r="J3197" s="97">
        <v>3781</v>
      </c>
      <c r="K3197" s="83">
        <f>(H3197)/VLOOKUP(D3197,'Dados Base'!$B:$K,6,FALSE)</f>
        <v>221.3283442469598</v>
      </c>
      <c r="L3197" s="88">
        <f t="shared" si="139"/>
        <v>91.121912275758433</v>
      </c>
      <c r="M3197" s="85" t="s">
        <v>702</v>
      </c>
      <c r="N3197" s="92">
        <v>0.78500000000000003</v>
      </c>
      <c r="O3197" s="91">
        <v>52</v>
      </c>
      <c r="P3197" s="91" t="s">
        <v>691</v>
      </c>
      <c r="Q3197" s="91" t="s">
        <v>691</v>
      </c>
      <c r="R3197" s="91" t="s">
        <v>691</v>
      </c>
      <c r="S3197" s="91">
        <v>83</v>
      </c>
      <c r="T3197" s="87" t="s">
        <v>691</v>
      </c>
      <c r="U3197" s="87">
        <v>237</v>
      </c>
      <c r="V3197" s="87">
        <v>220</v>
      </c>
      <c r="W3197" s="85" t="s">
        <v>691</v>
      </c>
      <c r="X3197" s="146">
        <v>0.12659061187500001</v>
      </c>
      <c r="Y3197" s="21">
        <v>31.63</v>
      </c>
      <c r="Z3197" s="147">
        <v>1291</v>
      </c>
      <c r="AA3197" s="147">
        <v>844</v>
      </c>
      <c r="AB3197" s="21">
        <v>4</v>
      </c>
      <c r="AC3197" s="21">
        <v>1</v>
      </c>
      <c r="AD3197" s="153">
        <f>VLOOKUP(D3197,'Dados Base'!$B:$K,9,FALSE)*31536000/VLOOKUP($F3197,F:H,MATCH(H3196,F3196:AF3196,0),FALSE)</f>
        <v>2147.4218089602705</v>
      </c>
      <c r="AE3197" s="153">
        <f>VLOOKUP(D3197,'Dados Base'!$B:$K,10,FALSE)*31536000/VLOOKUP($F3197,F:H,MATCH(H3196,F3196:AF3196,0),FALSE)</f>
        <v>222.14708368554525</v>
      </c>
      <c r="AF3197" s="148">
        <v>97.65</v>
      </c>
      <c r="AG3197" s="21">
        <v>100</v>
      </c>
      <c r="AH3197" s="148">
        <v>75.599999999999994</v>
      </c>
      <c r="AI3197" s="148">
        <v>31.2</v>
      </c>
      <c r="AJ3197" s="148">
        <v>100</v>
      </c>
      <c r="AK3197" s="72">
        <f>(SUMIFS('Banco de Indicadores Mun. (2)'!I:I,'Banco de Indicadores Mun. (2)'!B:B,'Banco de Indicadores - Mun. (1)'!B3197,'Banco de Indicadores Mun. (2)'!A:A,'Banco de Indicadores - Mun. (1)'!A3197) / VLOOKUP(D3197,'Dados Base'!$B:$K,8,FALSE)) * 100</f>
        <v>26.264682539682532</v>
      </c>
      <c r="AL3197" s="72">
        <f>(SUMIFS('Banco de Indicadores Mun. (2)'!I:I,'Banco de Indicadores Mun. (2)'!B:B,'Banco de Indicadores - Mun. (1)'!B3197,'Banco de Indicadores Mun. (2)'!A:A,'Banco de Indicadores - Mun. (1)'!A3197) / VLOOKUP(D3197,'Dados Base'!$B:$K,9,FALSE)) * 100</f>
        <v>11.411551724137929</v>
      </c>
      <c r="AM3197" s="72">
        <f>(SUMIFS('Banco de Indicadores Mun. (2)'!J:J,'Banco de Indicadores Mun. (2)'!B:B,'Banco de Indicadores - Mun. (1)'!B3197,'Banco de Indicadores Mun. (2)'!A:A,'Banco de Indicadores - Mun. (1)'!A3197) / VLOOKUP(D3197,'Dados Base'!$B:$K,7,FALSE)) * 100</f>
        <v>33.175218749999999</v>
      </c>
      <c r="AN3197" s="72">
        <f>(SUMIFS('Banco de Indicadores Mun. (2)'!K:K,'Banco de Indicadores Mun. (2)'!B:B,'Banco de Indicadores - Mun. (1)'!B3197,'Banco de Indicadores Mun. (2)'!A:A,'Banco de Indicadores - Mun. (1)'!A3197) / VLOOKUP(D3197,'Dados Base'!$B:$K,10,FALSE)) * 100</f>
        <v>4.1509666666666671</v>
      </c>
      <c r="AO3197" s="24">
        <v>0</v>
      </c>
      <c r="AP3197" s="25">
        <v>0</v>
      </c>
      <c r="AQ3197" s="17">
        <v>0</v>
      </c>
      <c r="AR3197" s="24">
        <v>9.8000000000000007</v>
      </c>
      <c r="AS3197" s="22">
        <v>84</v>
      </c>
      <c r="AT3197" s="22">
        <v>84.000000000000014</v>
      </c>
      <c r="AU3197" s="22">
        <v>60.468384074941447</v>
      </c>
      <c r="AV3197" s="22">
        <v>6.69</v>
      </c>
      <c r="AW3197" s="21">
        <v>0</v>
      </c>
      <c r="AX3197" s="21">
        <v>1</v>
      </c>
      <c r="AY3197" s="116">
        <v>10.165019413432889</v>
      </c>
    </row>
    <row r="3198" spans="1:51" ht="15" x14ac:dyDescent="0.25">
      <c r="A3198" s="144">
        <v>2013</v>
      </c>
      <c r="B3198" s="77" t="s">
        <v>618</v>
      </c>
      <c r="C3198" s="78">
        <v>18</v>
      </c>
      <c r="D3198" s="77">
        <v>3554904</v>
      </c>
      <c r="E3198" s="78">
        <v>355490418</v>
      </c>
      <c r="F3198" s="78" t="str">
        <f t="shared" si="138"/>
        <v>3554904182013</v>
      </c>
      <c r="G3198" s="96">
        <v>0.39260987422151672</v>
      </c>
      <c r="H3198" s="80">
        <f t="shared" si="137"/>
        <v>5465</v>
      </c>
      <c r="I3198" s="91">
        <v>4702</v>
      </c>
      <c r="J3198" s="97">
        <v>763</v>
      </c>
      <c r="K3198" s="83">
        <f>(H3198)/VLOOKUP(D3198,'Dados Base'!$B:$K,6,FALSE)</f>
        <v>35.789129011132943</v>
      </c>
      <c r="L3198" s="88">
        <f t="shared" si="139"/>
        <v>86.038426349496802</v>
      </c>
      <c r="M3198" s="85" t="s">
        <v>702</v>
      </c>
      <c r="N3198" s="92">
        <v>0.753</v>
      </c>
      <c r="O3198" s="91">
        <v>34</v>
      </c>
      <c r="P3198" s="91" t="s">
        <v>691</v>
      </c>
      <c r="Q3198" s="91" t="s">
        <v>691</v>
      </c>
      <c r="R3198" s="91" t="s">
        <v>691</v>
      </c>
      <c r="S3198" s="91">
        <v>14</v>
      </c>
      <c r="T3198" s="87" t="s">
        <v>691</v>
      </c>
      <c r="U3198" s="87">
        <v>34</v>
      </c>
      <c r="V3198" s="87">
        <v>22</v>
      </c>
      <c r="W3198" s="85" t="s">
        <v>691</v>
      </c>
      <c r="X3198" s="146">
        <v>1.2210859375000001E-2</v>
      </c>
      <c r="Y3198" s="21">
        <v>3.36</v>
      </c>
      <c r="Z3198" s="147">
        <v>197</v>
      </c>
      <c r="AA3198" s="147">
        <v>62</v>
      </c>
      <c r="AB3198" s="21">
        <v>0</v>
      </c>
      <c r="AC3198" s="21">
        <v>0</v>
      </c>
      <c r="AD3198" s="153">
        <f>VLOOKUP(D3198,'Dados Base'!$B:$K,9,FALSE)*31536000/VLOOKUP($F3198,F:H,MATCH(H3197,F3197:AF3197,0),FALSE)</f>
        <v>6520.7099725526077</v>
      </c>
      <c r="AE3198" s="153">
        <f>VLOOKUP(D3198,'Dados Base'!$B:$K,10,FALSE)*31536000/VLOOKUP($F3198,F:H,MATCH(H3197,F3197:AF3197,0),FALSE)</f>
        <v>519.34858188472083</v>
      </c>
      <c r="AF3198" s="148">
        <v>85.8</v>
      </c>
      <c r="AG3198" s="21">
        <v>100</v>
      </c>
      <c r="AH3198" s="148">
        <v>76.87</v>
      </c>
      <c r="AI3198" s="148">
        <v>15.43</v>
      </c>
      <c r="AJ3198" s="148">
        <v>100</v>
      </c>
      <c r="AK3198" s="72">
        <f>(SUMIFS('Banco de Indicadores Mun. (2)'!I:I,'Banco de Indicadores Mun. (2)'!B:B,'Banco de Indicadores - Mun. (1)'!B3198,'Banco de Indicadores Mun. (2)'!A:A,'Banco de Indicadores - Mun. (1)'!A3198) / VLOOKUP(D3198,'Dados Base'!$B:$K,8,FALSE)) * 100</f>
        <v>6.888828571428574</v>
      </c>
      <c r="AL3198" s="72">
        <f>(SUMIFS('Banco de Indicadores Mun. (2)'!I:I,'Banco de Indicadores Mun. (2)'!B:B,'Banco de Indicadores - Mun. (1)'!B3198,'Banco de Indicadores Mun. (2)'!A:A,'Banco de Indicadores - Mun. (1)'!A3198) / VLOOKUP(D3198,'Dados Base'!$B:$K,9,FALSE)) * 100</f>
        <v>2.1337079646017707</v>
      </c>
      <c r="AM3198" s="72">
        <f>(SUMIFS('Banco de Indicadores Mun. (2)'!J:J,'Banco de Indicadores Mun. (2)'!B:B,'Banco de Indicadores - Mun. (1)'!B3198,'Banco de Indicadores Mun. (2)'!A:A,'Banco de Indicadores - Mun. (1)'!A3198) / VLOOKUP(D3198,'Dados Base'!$B:$K,7,FALSE)) * 100</f>
        <v>8.3484615384615406</v>
      </c>
      <c r="AN3198" s="72">
        <f>(SUMIFS('Banco de Indicadores Mun. (2)'!K:K,'Banco de Indicadores Mun. (2)'!B:B,'Banco de Indicadores - Mun. (1)'!B3198,'Banco de Indicadores Mun. (2)'!A:A,'Banco de Indicadores - Mun. (1)'!A3198) / VLOOKUP(D3198,'Dados Base'!$B:$K,10,FALSE)) * 100</f>
        <v>2.672111111111112</v>
      </c>
      <c r="AO3198" s="24">
        <v>0</v>
      </c>
      <c r="AP3198" s="25">
        <v>0</v>
      </c>
      <c r="AQ3198" s="17">
        <v>0</v>
      </c>
      <c r="AR3198" s="24">
        <v>9</v>
      </c>
      <c r="AS3198" s="22">
        <v>95</v>
      </c>
      <c r="AT3198" s="22">
        <v>95</v>
      </c>
      <c r="AU3198" s="22">
        <v>76.061776061776072</v>
      </c>
      <c r="AV3198" s="22">
        <v>7.87</v>
      </c>
      <c r="AW3198" s="21">
        <v>0</v>
      </c>
      <c r="AX3198" s="21">
        <v>0</v>
      </c>
      <c r="AY3198" s="116">
        <v>0.81021775741599267</v>
      </c>
    </row>
    <row r="3199" spans="1:51" ht="15" x14ac:dyDescent="0.25">
      <c r="A3199" s="144">
        <v>2013</v>
      </c>
      <c r="B3199" s="77" t="s">
        <v>619</v>
      </c>
      <c r="C3199" s="78">
        <v>5</v>
      </c>
      <c r="D3199" s="77">
        <v>3554953</v>
      </c>
      <c r="E3199" s="78">
        <v>35549535</v>
      </c>
      <c r="F3199" s="78" t="str">
        <f t="shared" si="138"/>
        <v>355495352013</v>
      </c>
      <c r="G3199" s="96">
        <v>1.5819465412972855</v>
      </c>
      <c r="H3199" s="80">
        <f t="shared" si="137"/>
        <v>6127</v>
      </c>
      <c r="I3199" s="91">
        <v>3146</v>
      </c>
      <c r="J3199" s="97">
        <v>2981</v>
      </c>
      <c r="K3199" s="83">
        <f>(H3199)/VLOOKUP(D3199,'Dados Base'!$B:$K,6,FALSE)</f>
        <v>48.446271843124855</v>
      </c>
      <c r="L3199" s="88">
        <f t="shared" si="139"/>
        <v>51.346499102333929</v>
      </c>
      <c r="M3199" s="85" t="s">
        <v>702</v>
      </c>
      <c r="N3199" s="92">
        <v>0.72799999999999998</v>
      </c>
      <c r="O3199" s="91">
        <v>43</v>
      </c>
      <c r="P3199" s="91" t="s">
        <v>691</v>
      </c>
      <c r="Q3199" s="91" t="s">
        <v>691</v>
      </c>
      <c r="R3199" s="91" t="s">
        <v>691</v>
      </c>
      <c r="S3199" s="91">
        <v>10</v>
      </c>
      <c r="T3199" s="87" t="s">
        <v>691</v>
      </c>
      <c r="U3199" s="87">
        <v>21</v>
      </c>
      <c r="V3199" s="87">
        <v>15</v>
      </c>
      <c r="W3199" s="85" t="s">
        <v>691</v>
      </c>
      <c r="X3199" s="146">
        <v>7.9890335937500001E-3</v>
      </c>
      <c r="Y3199" s="21">
        <v>2.23</v>
      </c>
      <c r="Z3199" s="147">
        <v>0</v>
      </c>
      <c r="AA3199" s="147">
        <v>172</v>
      </c>
      <c r="AB3199" s="21">
        <v>1</v>
      </c>
      <c r="AC3199" s="21">
        <v>0</v>
      </c>
      <c r="AD3199" s="153">
        <f>VLOOKUP(D3199,'Dados Base'!$B:$K,9,FALSE)*31536000/VLOOKUP($F3199,F:H,MATCH(H3198,F3198:AF3198,0),FALSE)</f>
        <v>7823.5221152276808</v>
      </c>
      <c r="AE3199" s="153">
        <f>VLOOKUP(D3199,'Dados Base'!$B:$K,10,FALSE)*31536000/VLOOKUP($F3199,F:H,MATCH(H3198,F3198:AF3198,0),FALSE)</f>
        <v>1029.4108046352208</v>
      </c>
      <c r="AF3199" s="148">
        <v>50.07</v>
      </c>
      <c r="AG3199" s="21" t="s">
        <v>692</v>
      </c>
      <c r="AH3199" s="148">
        <v>34.67</v>
      </c>
      <c r="AI3199" s="148">
        <v>0</v>
      </c>
      <c r="AJ3199" s="148">
        <v>100</v>
      </c>
      <c r="AK3199" s="72">
        <f>(SUMIFS('Banco de Indicadores Mun. (2)'!I:I,'Banco de Indicadores Mun. (2)'!B:B,'Banco de Indicadores - Mun. (1)'!B3199,'Banco de Indicadores Mun. (2)'!A:A,'Banco de Indicadores - Mun. (1)'!A3199) / VLOOKUP(D3199,'Dados Base'!$B:$K,8,FALSE)) * 100</f>
        <v>4.7901206896551729</v>
      </c>
      <c r="AL3199" s="72">
        <f>(SUMIFS('Banco de Indicadores Mun. (2)'!I:I,'Banco de Indicadores Mun. (2)'!B:B,'Banco de Indicadores - Mun. (1)'!B3199,'Banco de Indicadores Mun. (2)'!A:A,'Banco de Indicadores - Mun. (1)'!A3199) / VLOOKUP(D3199,'Dados Base'!$B:$K,9,FALSE)) * 100</f>
        <v>1.827809210526316</v>
      </c>
      <c r="AM3199" s="72">
        <f>(SUMIFS('Banco de Indicadores Mun. (2)'!J:J,'Banco de Indicadores Mun. (2)'!B:B,'Banco de Indicadores - Mun. (1)'!B3199,'Banco de Indicadores Mun. (2)'!A:A,'Banco de Indicadores - Mun. (1)'!A3199) / VLOOKUP(D3199,'Dados Base'!$B:$K,7,FALSE)) * 100</f>
        <v>6.2663684210526318</v>
      </c>
      <c r="AN3199" s="72">
        <f>(SUMIFS('Banco de Indicadores Mun. (2)'!K:K,'Banco de Indicadores Mun. (2)'!B:B,'Banco de Indicadores - Mun. (1)'!B3199,'Banco de Indicadores Mun. (2)'!A:A,'Banco de Indicadores - Mun. (1)'!A3199) / VLOOKUP(D3199,'Dados Base'!$B:$K,10,FALSE)) * 100</f>
        <v>1.9852500000000006</v>
      </c>
      <c r="AO3199" s="24">
        <v>0</v>
      </c>
      <c r="AP3199" s="25">
        <v>0</v>
      </c>
      <c r="AQ3199" s="17">
        <v>0</v>
      </c>
      <c r="AR3199" s="24">
        <v>9.8000000000000007</v>
      </c>
      <c r="AS3199" s="22">
        <v>70</v>
      </c>
      <c r="AT3199" s="22">
        <v>0</v>
      </c>
      <c r="AU3199" s="22">
        <v>0</v>
      </c>
      <c r="AV3199" s="22">
        <v>1.35</v>
      </c>
      <c r="AW3199" s="21">
        <v>0</v>
      </c>
      <c r="AX3199" s="21">
        <v>0</v>
      </c>
      <c r="AY3199" s="116">
        <v>130.01412647849</v>
      </c>
    </row>
    <row r="3200" spans="1:51" ht="15" x14ac:dyDescent="0.25">
      <c r="A3200" s="144">
        <v>2013</v>
      </c>
      <c r="B3200" s="77" t="s">
        <v>620</v>
      </c>
      <c r="C3200" s="78">
        <v>20</v>
      </c>
      <c r="D3200" s="77">
        <v>3555000</v>
      </c>
      <c r="E3200" s="78">
        <v>355500020</v>
      </c>
      <c r="F3200" s="78" t="str">
        <f t="shared" si="138"/>
        <v>3555000202013</v>
      </c>
      <c r="G3200" s="96">
        <v>-6.2859152801342244E-2</v>
      </c>
      <c r="H3200" s="80">
        <f t="shared" si="137"/>
        <v>63256</v>
      </c>
      <c r="I3200" s="91">
        <v>60719</v>
      </c>
      <c r="J3200" s="97">
        <v>2537</v>
      </c>
      <c r="K3200" s="83">
        <f>(H3200)/VLOOKUP(D3200,'Dados Base'!$B:$K,6,FALSE)</f>
        <v>100.54839376261702</v>
      </c>
      <c r="L3200" s="88">
        <f t="shared" si="139"/>
        <v>95.989313266725688</v>
      </c>
      <c r="M3200" s="85" t="s">
        <v>702</v>
      </c>
      <c r="N3200" s="92">
        <v>0.77100000000000002</v>
      </c>
      <c r="O3200" s="91">
        <v>253</v>
      </c>
      <c r="P3200" s="91" t="s">
        <v>691</v>
      </c>
      <c r="Q3200" s="91" t="s">
        <v>691</v>
      </c>
      <c r="R3200" s="91" t="s">
        <v>691</v>
      </c>
      <c r="S3200" s="91">
        <v>166</v>
      </c>
      <c r="T3200" s="87" t="s">
        <v>691</v>
      </c>
      <c r="U3200" s="87">
        <v>937</v>
      </c>
      <c r="V3200" s="87">
        <v>747</v>
      </c>
      <c r="W3200" s="85" t="s">
        <v>691</v>
      </c>
      <c r="X3200" s="146">
        <v>0.18671582478703705</v>
      </c>
      <c r="Y3200" s="21">
        <v>50.33</v>
      </c>
      <c r="Z3200" s="147">
        <v>2825</v>
      </c>
      <c r="AA3200" s="147">
        <v>572</v>
      </c>
      <c r="AB3200" s="21">
        <v>0</v>
      </c>
      <c r="AC3200" s="21">
        <v>0</v>
      </c>
      <c r="AD3200" s="153">
        <f>VLOOKUP(D3200,'Dados Base'!$B:$K,9,FALSE)*31536000/VLOOKUP($F3200,F:H,MATCH(H3199,F3199:AF3199,0),FALSE)</f>
        <v>2353.1351966611865</v>
      </c>
      <c r="AE3200" s="153">
        <f>VLOOKUP(D3200,'Dados Base'!$B:$K,10,FALSE)*31536000/VLOOKUP($F3200,F:H,MATCH(H3199,F3199:AF3199,0),FALSE)</f>
        <v>269.21461995700002</v>
      </c>
      <c r="AF3200" s="148">
        <v>96.97</v>
      </c>
      <c r="AG3200" s="21" t="s">
        <v>692</v>
      </c>
      <c r="AH3200" s="148">
        <v>95.96</v>
      </c>
      <c r="AI3200" s="148">
        <v>14.38</v>
      </c>
      <c r="AJ3200" s="148">
        <v>100</v>
      </c>
      <c r="AK3200" s="72">
        <f>(SUMIFS('Banco de Indicadores Mun. (2)'!I:I,'Banco de Indicadores Mun. (2)'!B:B,'Banco de Indicadores - Mun. (1)'!B3200,'Banco de Indicadores Mun. (2)'!A:A,'Banco de Indicadores - Mun. (1)'!A3200) / VLOOKUP(D3200,'Dados Base'!$B:$K,8,FALSE)) * 100</f>
        <v>11.615311004784692</v>
      </c>
      <c r="AL3200" s="72">
        <f>(SUMIFS('Banco de Indicadores Mun. (2)'!I:I,'Banco de Indicadores Mun. (2)'!B:B,'Banco de Indicadores - Mun. (1)'!B3200,'Banco de Indicadores Mun. (2)'!A:A,'Banco de Indicadores - Mun. (1)'!A3200) / VLOOKUP(D3200,'Dados Base'!$B:$K,9,FALSE)) * 100</f>
        <v>5.1432203389830518</v>
      </c>
      <c r="AM3200" s="72">
        <f>(SUMIFS('Banco de Indicadores Mun. (2)'!J:J,'Banco de Indicadores Mun. (2)'!B:B,'Banco de Indicadores - Mun. (1)'!B3200,'Banco de Indicadores Mun. (2)'!A:A,'Banco de Indicadores - Mun. (1)'!A3200) / VLOOKUP(D3200,'Dados Base'!$B:$K,7,FALSE)) * 100</f>
        <v>1.4094967741935487</v>
      </c>
      <c r="AN3200" s="72">
        <f>(SUMIFS('Banco de Indicadores Mun. (2)'!K:K,'Banco de Indicadores Mun. (2)'!B:B,'Banco de Indicadores - Mun. (1)'!B3200,'Banco de Indicadores Mun. (2)'!A:A,'Banco de Indicadores - Mun. (1)'!A3200) / VLOOKUP(D3200,'Dados Base'!$B:$K,10,FALSE)) * 100</f>
        <v>40.909777777777798</v>
      </c>
      <c r="AO3200" s="24">
        <v>0</v>
      </c>
      <c r="AP3200" s="25">
        <v>0</v>
      </c>
      <c r="AQ3200" s="17">
        <v>0</v>
      </c>
      <c r="AR3200" s="24">
        <v>8.8000000000000007</v>
      </c>
      <c r="AS3200" s="22">
        <v>99</v>
      </c>
      <c r="AT3200" s="22">
        <v>99.000000000000014</v>
      </c>
      <c r="AU3200" s="22">
        <v>83.161613188107154</v>
      </c>
      <c r="AV3200" s="22">
        <v>9.69</v>
      </c>
      <c r="AW3200" s="21">
        <v>0</v>
      </c>
      <c r="AX3200" s="21">
        <v>0</v>
      </c>
      <c r="AY3200" s="116">
        <v>132.16414303036302</v>
      </c>
    </row>
    <row r="3201" spans="1:51" ht="15" x14ac:dyDescent="0.25">
      <c r="A3201" s="144">
        <v>2013</v>
      </c>
      <c r="B3201" s="77" t="s">
        <v>621</v>
      </c>
      <c r="C3201" s="78">
        <v>20</v>
      </c>
      <c r="D3201" s="77">
        <v>3555109</v>
      </c>
      <c r="E3201" s="78">
        <v>355510920</v>
      </c>
      <c r="F3201" s="78" t="str">
        <f t="shared" si="138"/>
        <v>3555109202013</v>
      </c>
      <c r="G3201" s="96">
        <v>0.64761059081475114</v>
      </c>
      <c r="H3201" s="80">
        <f t="shared" si="137"/>
        <v>14557</v>
      </c>
      <c r="I3201" s="91">
        <v>11432</v>
      </c>
      <c r="J3201" s="97">
        <v>3125</v>
      </c>
      <c r="K3201" s="83">
        <f>(H3201)/VLOOKUP(D3201,'Dados Base'!$B:$K,6,FALSE)</f>
        <v>59.501328428367053</v>
      </c>
      <c r="L3201" s="88">
        <f t="shared" si="139"/>
        <v>78.532664697396442</v>
      </c>
      <c r="M3201" s="85" t="s">
        <v>702</v>
      </c>
      <c r="N3201" s="92">
        <v>0.76900000000000002</v>
      </c>
      <c r="O3201" s="91">
        <v>110</v>
      </c>
      <c r="P3201" s="91" t="s">
        <v>691</v>
      </c>
      <c r="Q3201" s="91" t="s">
        <v>691</v>
      </c>
      <c r="R3201" s="91" t="s">
        <v>691</v>
      </c>
      <c r="S3201" s="91">
        <v>18</v>
      </c>
      <c r="T3201" s="87" t="s">
        <v>691</v>
      </c>
      <c r="U3201" s="87">
        <v>184</v>
      </c>
      <c r="V3201" s="87">
        <v>139</v>
      </c>
      <c r="W3201" s="85" t="s">
        <v>691</v>
      </c>
      <c r="X3201" s="146">
        <v>4.4311238425925929E-2</v>
      </c>
      <c r="Y3201" s="21">
        <v>8.23</v>
      </c>
      <c r="Z3201" s="147">
        <v>530</v>
      </c>
      <c r="AA3201" s="147">
        <v>105</v>
      </c>
      <c r="AB3201" s="21">
        <v>1</v>
      </c>
      <c r="AC3201" s="21">
        <v>0</v>
      </c>
      <c r="AD3201" s="153">
        <f>VLOOKUP(D3201,'Dados Base'!$B:$K,9,FALSE)*31536000/VLOOKUP($F3201,F:H,MATCH(H3200,F3200:AF3200,0),FALSE)</f>
        <v>3769.5019578209794</v>
      </c>
      <c r="AE3201" s="153">
        <f>VLOOKUP(D3201,'Dados Base'!$B:$K,10,FALSE)*31536000/VLOOKUP($F3201,F:H,MATCH(H3200,F3200:AF3200,0),FALSE)</f>
        <v>454.93989146115263</v>
      </c>
      <c r="AF3201" s="148">
        <v>100</v>
      </c>
      <c r="AG3201" s="21" t="s">
        <v>692</v>
      </c>
      <c r="AH3201" s="148">
        <v>100</v>
      </c>
      <c r="AI3201" s="148">
        <v>8.08</v>
      </c>
      <c r="AJ3201" s="148">
        <v>100</v>
      </c>
      <c r="AK3201" s="72">
        <f>(SUMIFS('Banco de Indicadores Mun. (2)'!I:I,'Banco de Indicadores Mun. (2)'!B:B,'Banco de Indicadores - Mun. (1)'!B3201,'Banco de Indicadores Mun. (2)'!A:A,'Banco de Indicadores - Mun. (1)'!A3201) / VLOOKUP(D3201,'Dados Base'!$B:$K,8,FALSE)) * 100</f>
        <v>13.221625000000003</v>
      </c>
      <c r="AL3201" s="72">
        <f>(SUMIFS('Banco de Indicadores Mun. (2)'!I:I,'Banco de Indicadores Mun. (2)'!B:B,'Banco de Indicadores - Mun. (1)'!B3201,'Banco de Indicadores Mun. (2)'!A:A,'Banco de Indicadores - Mun. (1)'!A3201) / VLOOKUP(D3201,'Dados Base'!$B:$K,9,FALSE)) * 100</f>
        <v>5.4710172413793119</v>
      </c>
      <c r="AM3201" s="72">
        <f>(SUMIFS('Banco de Indicadores Mun. (2)'!J:J,'Banco de Indicadores Mun. (2)'!B:B,'Banco de Indicadores - Mun. (1)'!B3201,'Banco de Indicadores Mun. (2)'!A:A,'Banco de Indicadores - Mun. (1)'!A3201) / VLOOKUP(D3201,'Dados Base'!$B:$K,7,FALSE)) * 100</f>
        <v>1.0305098039215688</v>
      </c>
      <c r="AN3201" s="72">
        <f>(SUMIFS('Banco de Indicadores Mun. (2)'!K:K,'Banco de Indicadores Mun. (2)'!B:B,'Banco de Indicadores - Mun. (1)'!B3201,'Banco de Indicadores Mun. (2)'!A:A,'Banco de Indicadores - Mun. (1)'!A3201) / VLOOKUP(D3201,'Dados Base'!$B:$K,10,FALSE)) * 100</f>
        <v>42.828619047619064</v>
      </c>
      <c r="AO3201" s="24">
        <v>0</v>
      </c>
      <c r="AP3201" s="25">
        <v>0</v>
      </c>
      <c r="AQ3201" s="17">
        <v>0</v>
      </c>
      <c r="AR3201" s="24">
        <v>8.5</v>
      </c>
      <c r="AS3201" s="22">
        <v>100</v>
      </c>
      <c r="AT3201" s="22">
        <v>100</v>
      </c>
      <c r="AU3201" s="22">
        <v>83.464566929133852</v>
      </c>
      <c r="AV3201" s="22">
        <v>9.6999999999999993</v>
      </c>
      <c r="AW3201" s="21">
        <v>0</v>
      </c>
      <c r="AX3201" s="21">
        <v>0</v>
      </c>
      <c r="AY3201" s="116">
        <v>23.31036088155625</v>
      </c>
    </row>
    <row r="3202" spans="1:51" ht="15" x14ac:dyDescent="0.25">
      <c r="A3202" s="144">
        <v>2013</v>
      </c>
      <c r="B3202" s="77" t="s">
        <v>622</v>
      </c>
      <c r="C3202" s="78">
        <v>19</v>
      </c>
      <c r="D3202" s="77">
        <v>3555208</v>
      </c>
      <c r="E3202" s="78">
        <v>355520819</v>
      </c>
      <c r="F3202" s="78" t="str">
        <f t="shared" si="138"/>
        <v>3555208192013</v>
      </c>
      <c r="G3202" s="96">
        <v>0.14113082276432376</v>
      </c>
      <c r="H3202" s="80">
        <f t="shared" ref="H3202:H3265" si="140">SUM(I3202:J3202)</f>
        <v>1928</v>
      </c>
      <c r="I3202" s="91">
        <v>1595</v>
      </c>
      <c r="J3202" s="97">
        <v>333</v>
      </c>
      <c r="K3202" s="83">
        <f>(H3202)/VLOOKUP(D3202,'Dados Base'!$B:$K,6,FALSE)</f>
        <v>12.5938990136521</v>
      </c>
      <c r="L3202" s="88">
        <f t="shared" si="139"/>
        <v>82.72821576763485</v>
      </c>
      <c r="M3202" s="85" t="s">
        <v>702</v>
      </c>
      <c r="N3202" s="92">
        <v>0.751</v>
      </c>
      <c r="O3202" s="91">
        <v>40</v>
      </c>
      <c r="P3202" s="91" t="s">
        <v>691</v>
      </c>
      <c r="Q3202" s="91" t="s">
        <v>691</v>
      </c>
      <c r="R3202" s="91" t="s">
        <v>691</v>
      </c>
      <c r="S3202" s="91">
        <v>4</v>
      </c>
      <c r="T3202" s="87" t="s">
        <v>691</v>
      </c>
      <c r="U3202" s="87">
        <v>11</v>
      </c>
      <c r="V3202" s="87">
        <v>5</v>
      </c>
      <c r="W3202" s="85" t="s">
        <v>691</v>
      </c>
      <c r="X3202" s="146">
        <v>4.3254479166666675E-3</v>
      </c>
      <c r="Y3202" s="21">
        <v>1.1499999999999999</v>
      </c>
      <c r="Z3202" s="147">
        <v>72</v>
      </c>
      <c r="AA3202" s="147">
        <v>16</v>
      </c>
      <c r="AB3202" s="21">
        <v>0</v>
      </c>
      <c r="AC3202" s="21">
        <v>0</v>
      </c>
      <c r="AD3202" s="153">
        <f>VLOOKUP(D3202,'Dados Base'!$B:$K,9,FALSE)*31536000/VLOOKUP($F3202,F:H,MATCH(H3201,F3201:AF3201,0),FALSE)</f>
        <v>18319.66804979253</v>
      </c>
      <c r="AE3202" s="153">
        <f>VLOOKUP(D3202,'Dados Base'!$B:$K,10,FALSE)*31536000/VLOOKUP($F3202,F:H,MATCH(H3201,F3201:AF3201,0),FALSE)</f>
        <v>1308.547717842323</v>
      </c>
      <c r="AF3202" s="148">
        <v>86.15</v>
      </c>
      <c r="AG3202" s="21">
        <v>81.849999999999994</v>
      </c>
      <c r="AH3202" s="148">
        <v>84.55</v>
      </c>
      <c r="AI3202" s="148">
        <v>18.03</v>
      </c>
      <c r="AJ3202" s="148">
        <v>100</v>
      </c>
      <c r="AK3202" s="72">
        <f>(SUMIFS('Banco de Indicadores Mun. (2)'!I:I,'Banco de Indicadores Mun. (2)'!B:B,'Banco de Indicadores - Mun. (1)'!B3202,'Banco de Indicadores Mun. (2)'!A:A,'Banco de Indicadores - Mun. (1)'!A3202) / VLOOKUP(D3202,'Dados Base'!$B:$K,8,FALSE)) * 100</f>
        <v>15.084628571428571</v>
      </c>
      <c r="AL3202" s="72">
        <f>(SUMIFS('Banco de Indicadores Mun. (2)'!I:I,'Banco de Indicadores Mun. (2)'!B:B,'Banco de Indicadores - Mun. (1)'!B3202,'Banco de Indicadores Mun. (2)'!A:A,'Banco de Indicadores - Mun. (1)'!A3202) / VLOOKUP(D3202,'Dados Base'!$B:$K,9,FALSE)) * 100</f>
        <v>4.7139464285714281</v>
      </c>
      <c r="AM3202" s="72">
        <f>(SUMIFS('Banco de Indicadores Mun. (2)'!J:J,'Banco de Indicadores Mun. (2)'!B:B,'Banco de Indicadores - Mun. (1)'!B3202,'Banco de Indicadores Mun. (2)'!A:A,'Banco de Indicadores - Mun. (1)'!A3202) / VLOOKUP(D3202,'Dados Base'!$B:$K,7,FALSE)) * 100</f>
        <v>17.500740740740738</v>
      </c>
      <c r="AN3202" s="72">
        <f>(SUMIFS('Banco de Indicadores Mun. (2)'!K:K,'Banco de Indicadores Mun. (2)'!B:B,'Banco de Indicadores - Mun. (1)'!B3202,'Banco de Indicadores Mun. (2)'!A:A,'Banco de Indicadores - Mun. (1)'!A3202) / VLOOKUP(D3202,'Dados Base'!$B:$K,10,FALSE)) * 100</f>
        <v>6.9302500000000018</v>
      </c>
      <c r="AO3202" s="24">
        <v>0</v>
      </c>
      <c r="AP3202" s="25">
        <v>0</v>
      </c>
      <c r="AQ3202" s="17">
        <v>0</v>
      </c>
      <c r="AR3202" s="24">
        <v>9</v>
      </c>
      <c r="AS3202" s="22">
        <v>100</v>
      </c>
      <c r="AT3202" s="22">
        <v>100</v>
      </c>
      <c r="AU3202" s="22">
        <v>81.818181818181827</v>
      </c>
      <c r="AV3202" s="22">
        <v>9.6999999999999993</v>
      </c>
      <c r="AW3202" s="21">
        <v>0</v>
      </c>
      <c r="AX3202" s="21">
        <v>0</v>
      </c>
      <c r="AY3202" s="116">
        <v>117.44237299044468</v>
      </c>
    </row>
    <row r="3203" spans="1:51" ht="15" x14ac:dyDescent="0.25">
      <c r="A3203" s="144">
        <v>2013</v>
      </c>
      <c r="B3203" s="77" t="s">
        <v>623</v>
      </c>
      <c r="C3203" s="78">
        <v>15</v>
      </c>
      <c r="D3203" s="77">
        <v>3555307</v>
      </c>
      <c r="E3203" s="78">
        <v>355530715</v>
      </c>
      <c r="F3203" s="78" t="str">
        <f t="shared" ref="F3203:F3266" si="141">CONCATENATE(E3203,A3203)</f>
        <v>3555307152013</v>
      </c>
      <c r="G3203" s="96">
        <v>-1.6105193008834173</v>
      </c>
      <c r="H3203" s="80">
        <f t="shared" si="140"/>
        <v>1923</v>
      </c>
      <c r="I3203" s="91">
        <v>1398</v>
      </c>
      <c r="J3203" s="97">
        <v>525</v>
      </c>
      <c r="K3203" s="83">
        <f>(H3203)/VLOOKUP(D3203,'Dados Base'!$B:$K,6,FALSE)</f>
        <v>13.049674267100976</v>
      </c>
      <c r="L3203" s="88">
        <f t="shared" si="139"/>
        <v>72.698907956318251</v>
      </c>
      <c r="M3203" s="85" t="s">
        <v>702</v>
      </c>
      <c r="N3203" s="92">
        <v>0.73599999999999999</v>
      </c>
      <c r="O3203" s="91">
        <v>26</v>
      </c>
      <c r="P3203" s="91" t="s">
        <v>691</v>
      </c>
      <c r="Q3203" s="91" t="s">
        <v>691</v>
      </c>
      <c r="R3203" s="91" t="s">
        <v>691</v>
      </c>
      <c r="S3203" s="91">
        <v>2</v>
      </c>
      <c r="T3203" s="87" t="s">
        <v>691</v>
      </c>
      <c r="U3203" s="87">
        <v>11</v>
      </c>
      <c r="V3203" s="87">
        <v>14</v>
      </c>
      <c r="W3203" s="85" t="s">
        <v>691</v>
      </c>
      <c r="X3203" s="146">
        <v>3.9711953124999992E-3</v>
      </c>
      <c r="Y3203" s="21">
        <v>0.97</v>
      </c>
      <c r="Z3203" s="147">
        <v>62</v>
      </c>
      <c r="AA3203" s="147">
        <v>13</v>
      </c>
      <c r="AB3203" s="21">
        <v>0</v>
      </c>
      <c r="AC3203" s="21">
        <v>0</v>
      </c>
      <c r="AD3203" s="153">
        <f>VLOOKUP(D3203,'Dados Base'!$B:$K,9,FALSE)*31536000/VLOOKUP($F3203,F:H,MATCH(H3202,F3202:AF3202,0),FALSE)</f>
        <v>18367.301092043683</v>
      </c>
      <c r="AE3203" s="153">
        <f>VLOOKUP(D3203,'Dados Base'!$B:$K,10,FALSE)*31536000/VLOOKUP($F3203,F:H,MATCH(H3202,F3202:AF3202,0),FALSE)</f>
        <v>1967.9251170046803</v>
      </c>
      <c r="AF3203" s="148">
        <v>79.3</v>
      </c>
      <c r="AG3203" s="21">
        <v>100</v>
      </c>
      <c r="AH3203" s="148">
        <v>76.42</v>
      </c>
      <c r="AI3203" s="148">
        <v>10.44</v>
      </c>
      <c r="AJ3203" s="148">
        <v>100</v>
      </c>
      <c r="AK3203" s="72">
        <f>(SUMIFS('Banco de Indicadores Mun. (2)'!I:I,'Banco de Indicadores Mun. (2)'!B:B,'Banco de Indicadores - Mun. (1)'!B3203,'Banco de Indicadores Mun. (2)'!A:A,'Banco de Indicadores - Mun. (1)'!A3203) / VLOOKUP(D3203,'Dados Base'!$B:$K,8,FALSE)) * 100</f>
        <v>21.639194444444453</v>
      </c>
      <c r="AL3203" s="72">
        <f>(SUMIFS('Banco de Indicadores Mun. (2)'!I:I,'Banco de Indicadores Mun. (2)'!B:B,'Banco de Indicadores - Mun. (1)'!B3203,'Banco de Indicadores Mun. (2)'!A:A,'Banco de Indicadores - Mun. (1)'!A3203) / VLOOKUP(D3203,'Dados Base'!$B:$K,9,FALSE)) * 100</f>
        <v>6.955455357142859</v>
      </c>
      <c r="AM3203" s="72">
        <f>(SUMIFS('Banco de Indicadores Mun. (2)'!J:J,'Banco de Indicadores Mun. (2)'!B:B,'Banco de Indicadores - Mun. (1)'!B3203,'Banco de Indicadores Mun. (2)'!A:A,'Banco de Indicadores - Mun. (1)'!A3203) / VLOOKUP(D3203,'Dados Base'!$B:$K,7,FALSE)) * 100</f>
        <v>30.364416666666678</v>
      </c>
      <c r="AN3203" s="72">
        <f>(SUMIFS('Banco de Indicadores Mun. (2)'!K:K,'Banco de Indicadores Mun. (2)'!B:B,'Banco de Indicadores - Mun. (1)'!B3203,'Banco de Indicadores Mun. (2)'!A:A,'Banco de Indicadores - Mun. (1)'!A3203) / VLOOKUP(D3203,'Dados Base'!$B:$K,10,FALSE)) * 100</f>
        <v>4.1887500000000006</v>
      </c>
      <c r="AO3203" s="24">
        <v>0</v>
      </c>
      <c r="AP3203" s="25">
        <v>0</v>
      </c>
      <c r="AQ3203" s="17">
        <v>0</v>
      </c>
      <c r="AR3203" s="24">
        <v>7.5</v>
      </c>
      <c r="AS3203" s="22">
        <v>100</v>
      </c>
      <c r="AT3203" s="22">
        <v>100</v>
      </c>
      <c r="AU3203" s="22">
        <v>82.666666666666671</v>
      </c>
      <c r="AV3203" s="22">
        <v>9.8000000000000007</v>
      </c>
      <c r="AW3203" s="21">
        <v>0</v>
      </c>
      <c r="AX3203" s="21">
        <v>0</v>
      </c>
      <c r="AY3203" s="116">
        <v>126.48159193827895</v>
      </c>
    </row>
    <row r="3204" spans="1:51" ht="15" x14ac:dyDescent="0.25">
      <c r="A3204" s="144">
        <v>2013</v>
      </c>
      <c r="B3204" s="77" t="s">
        <v>624</v>
      </c>
      <c r="C3204" s="78">
        <v>19</v>
      </c>
      <c r="D3204" s="77">
        <v>3555356</v>
      </c>
      <c r="E3204" s="78">
        <v>355535619</v>
      </c>
      <c r="F3204" s="78" t="str">
        <f t="shared" si="141"/>
        <v>3555356192013</v>
      </c>
      <c r="G3204" s="96">
        <v>1.9478806135934557</v>
      </c>
      <c r="H3204" s="80">
        <f t="shared" si="140"/>
        <v>5523</v>
      </c>
      <c r="I3204" s="91">
        <v>5075</v>
      </c>
      <c r="J3204" s="97">
        <v>448</v>
      </c>
      <c r="K3204" s="83">
        <f>(H3204)/VLOOKUP(D3204,'Dados Base'!$B:$K,6,FALSE)</f>
        <v>26.269977168949772</v>
      </c>
      <c r="L3204" s="88">
        <f t="shared" si="139"/>
        <v>91.888466413181249</v>
      </c>
      <c r="M3204" s="85" t="s">
        <v>702</v>
      </c>
      <c r="N3204" s="92">
        <v>0.7</v>
      </c>
      <c r="O3204" s="91">
        <v>33</v>
      </c>
      <c r="P3204" s="91" t="s">
        <v>691</v>
      </c>
      <c r="Q3204" s="91" t="s">
        <v>691</v>
      </c>
      <c r="R3204" s="91" t="s">
        <v>691</v>
      </c>
      <c r="S3204" s="91">
        <v>12</v>
      </c>
      <c r="T3204" s="87" t="s">
        <v>691</v>
      </c>
      <c r="U3204" s="87">
        <v>28</v>
      </c>
      <c r="V3204" s="87">
        <v>24</v>
      </c>
      <c r="W3204" s="85" t="s">
        <v>691</v>
      </c>
      <c r="X3204" s="146">
        <v>1.2160948514084278E-2</v>
      </c>
      <c r="Y3204" s="21">
        <v>3.68</v>
      </c>
      <c r="Z3204" s="147">
        <v>197</v>
      </c>
      <c r="AA3204" s="147">
        <v>87</v>
      </c>
      <c r="AB3204" s="21">
        <v>0</v>
      </c>
      <c r="AC3204" s="21">
        <v>0</v>
      </c>
      <c r="AD3204" s="153">
        <f>VLOOKUP(D3204,'Dados Base'!$B:$K,9,FALSE)*31536000/VLOOKUP($F3204,F:H,MATCH(H3203,F3203:AF3203,0),FALSE)</f>
        <v>8964.6061922868012</v>
      </c>
      <c r="AE3204" s="153">
        <f>VLOOKUP(D3204,'Dados Base'!$B:$K,10,FALSE)*31536000/VLOOKUP($F3204,F:H,MATCH(H3203,F3203:AF3203,0),FALSE)</f>
        <v>742.29223248234632</v>
      </c>
      <c r="AF3204" s="148" t="s">
        <v>692</v>
      </c>
      <c r="AG3204" s="21" t="s">
        <v>692</v>
      </c>
      <c r="AH3204" s="148" t="s">
        <v>692</v>
      </c>
      <c r="AI3204" s="148" t="s">
        <v>692</v>
      </c>
      <c r="AJ3204" s="148" t="s">
        <v>692</v>
      </c>
      <c r="AK3204" s="72">
        <f>(SUMIFS('Banco de Indicadores Mun. (2)'!I:I,'Banco de Indicadores Mun. (2)'!B:B,'Banco de Indicadores - Mun. (1)'!B3204,'Banco de Indicadores Mun. (2)'!A:A,'Banco de Indicadores - Mun. (1)'!A3204) / VLOOKUP(D3204,'Dados Base'!$B:$K,8,FALSE)) * 100</f>
        <v>25.729298245614036</v>
      </c>
      <c r="AL3204" s="72">
        <f>(SUMIFS('Banco de Indicadores Mun. (2)'!I:I,'Banco de Indicadores Mun. (2)'!B:B,'Banco de Indicadores - Mun. (1)'!B3204,'Banco de Indicadores Mun. (2)'!A:A,'Banco de Indicadores - Mun. (1)'!A3204) / VLOOKUP(D3204,'Dados Base'!$B:$K,9,FALSE)) * 100</f>
        <v>9.3412101910828014</v>
      </c>
      <c r="AM3204" s="72">
        <f>(SUMIFS('Banco de Indicadores Mun. (2)'!J:J,'Banco de Indicadores Mun. (2)'!B:B,'Banco de Indicadores - Mun. (1)'!B3204,'Banco de Indicadores Mun. (2)'!A:A,'Banco de Indicadores - Mun. (1)'!A3204) / VLOOKUP(D3204,'Dados Base'!$B:$K,7,FALSE)) * 100</f>
        <v>31.27631818181818</v>
      </c>
      <c r="AN3204" s="72">
        <f>(SUMIFS('Banco de Indicadores Mun. (2)'!K:K,'Banco de Indicadores Mun. (2)'!B:B,'Banco de Indicadores - Mun. (1)'!B3204,'Banco de Indicadores Mun. (2)'!A:A,'Banco de Indicadores - Mun. (1)'!A3204) / VLOOKUP(D3204,'Dados Base'!$B:$K,10,FALSE)) * 100</f>
        <v>6.9547692307692337</v>
      </c>
      <c r="AO3204" s="24">
        <v>0</v>
      </c>
      <c r="AP3204" s="25">
        <v>0</v>
      </c>
      <c r="AQ3204" s="17">
        <v>0</v>
      </c>
      <c r="AR3204" s="24">
        <v>8.5</v>
      </c>
      <c r="AS3204" s="22">
        <v>95</v>
      </c>
      <c r="AT3204" s="22">
        <v>95</v>
      </c>
      <c r="AU3204" s="22">
        <v>69.366197183098592</v>
      </c>
      <c r="AV3204" s="22">
        <v>7.63</v>
      </c>
      <c r="AW3204" s="21">
        <v>0</v>
      </c>
      <c r="AX3204" s="21">
        <v>0</v>
      </c>
      <c r="AY3204" s="116">
        <v>71.716947102659859</v>
      </c>
    </row>
    <row r="3205" spans="1:51" ht="15" x14ac:dyDescent="0.25">
      <c r="A3205" s="144">
        <v>2013</v>
      </c>
      <c r="B3205" s="77" t="s">
        <v>625</v>
      </c>
      <c r="C3205" s="78">
        <v>3</v>
      </c>
      <c r="D3205" s="77">
        <v>3555406</v>
      </c>
      <c r="E3205" s="78">
        <v>35554063</v>
      </c>
      <c r="F3205" s="78" t="str">
        <f t="shared" si="141"/>
        <v>355540632013</v>
      </c>
      <c r="G3205" s="96">
        <v>1.4755993651105692</v>
      </c>
      <c r="H3205" s="80">
        <f t="shared" si="140"/>
        <v>81771</v>
      </c>
      <c r="I3205" s="91">
        <v>79824</v>
      </c>
      <c r="J3205" s="97">
        <v>1947</v>
      </c>
      <c r="K3205" s="83">
        <f>(H3205)/VLOOKUP(D3205,'Dados Base'!$B:$K,6,FALSE)</f>
        <v>114.82755715328877</v>
      </c>
      <c r="L3205" s="88">
        <f t="shared" si="139"/>
        <v>97.618960267087346</v>
      </c>
      <c r="M3205" s="85" t="s">
        <v>702</v>
      </c>
      <c r="N3205" s="92">
        <v>0.751</v>
      </c>
      <c r="O3205" s="91">
        <v>15</v>
      </c>
      <c r="P3205" s="91" t="s">
        <v>691</v>
      </c>
      <c r="Q3205" s="91" t="s">
        <v>691</v>
      </c>
      <c r="R3205" s="91" t="s">
        <v>691</v>
      </c>
      <c r="S3205" s="91">
        <v>63</v>
      </c>
      <c r="T3205" s="87" t="s">
        <v>691</v>
      </c>
      <c r="U3205" s="87">
        <v>867</v>
      </c>
      <c r="V3205" s="87">
        <v>1429</v>
      </c>
      <c r="W3205" s="85" t="s">
        <v>691</v>
      </c>
      <c r="X3205" s="146">
        <v>0.21304156378125005</v>
      </c>
      <c r="Y3205" s="21">
        <v>65.88</v>
      </c>
      <c r="Z3205" s="147">
        <v>1040</v>
      </c>
      <c r="AA3205" s="147">
        <v>3407</v>
      </c>
      <c r="AB3205" s="21">
        <v>17</v>
      </c>
      <c r="AC3205" s="21">
        <v>0</v>
      </c>
      <c r="AD3205" s="153">
        <f>VLOOKUP(D3205,'Dados Base'!$B:$K,9,FALSE)*31536000/VLOOKUP($F3205,F:H,MATCH(H3204,F3204:AF3204,0),FALSE)</f>
        <v>15175.815386873097</v>
      </c>
      <c r="AE3205" s="153">
        <f>VLOOKUP(D3205,'Dados Base'!$B:$K,10,FALSE)*31536000/VLOOKUP($F3205,F:H,MATCH(H3204,F3204:AF3204,0),FALSE)</f>
        <v>1673.7748101405143</v>
      </c>
      <c r="AF3205" s="148">
        <v>85.59</v>
      </c>
      <c r="AG3205" s="21">
        <v>98</v>
      </c>
      <c r="AH3205" s="148">
        <v>36.28</v>
      </c>
      <c r="AI3205" s="148">
        <v>34.5</v>
      </c>
      <c r="AJ3205" s="148">
        <v>87.7</v>
      </c>
      <c r="AK3205" s="72">
        <f>(SUMIFS('Banco de Indicadores Mun. (2)'!I:I,'Banco de Indicadores Mun. (2)'!B:B,'Banco de Indicadores - Mun. (1)'!B3205,'Banco de Indicadores Mun. (2)'!A:A,'Banco de Indicadores - Mun. (1)'!A3205) / VLOOKUP(D3205,'Dados Base'!$B:$K,8,FALSE)) * 100</f>
        <v>8.3539792387543249E-2</v>
      </c>
      <c r="AL3205" s="72">
        <f>(SUMIFS('Banco de Indicadores Mun. (2)'!I:I,'Banco de Indicadores Mun. (2)'!B:B,'Banco de Indicadores - Mun. (1)'!B3205,'Banco de Indicadores Mun. (2)'!A:A,'Banco de Indicadores - Mun. (1)'!A3205) / VLOOKUP(D3205,'Dados Base'!$B:$K,9,FALSE)) * 100</f>
        <v>3.0677255400254125E-2</v>
      </c>
      <c r="AM3205" s="72">
        <f>(SUMIFS('Banco de Indicadores Mun. (2)'!J:J,'Banco de Indicadores Mun. (2)'!B:B,'Banco de Indicadores - Mun. (1)'!B3205,'Banco de Indicadores Mun. (2)'!A:A,'Banco de Indicadores - Mun. (1)'!A3205) / VLOOKUP(D3205,'Dados Base'!$B:$K,7,FALSE)) * 100</f>
        <v>6.9957467853610275E-2</v>
      </c>
      <c r="AN3205" s="72">
        <f>(SUMIFS('Banco de Indicadores Mun. (2)'!K:K,'Banco de Indicadores Mun. (2)'!B:B,'Banco de Indicadores - Mun. (1)'!B3205,'Banco de Indicadores Mun. (2)'!A:A,'Banco de Indicadores - Mun. (1)'!A3205) / VLOOKUP(D3205,'Dados Base'!$B:$K,10,FALSE)) * 100</f>
        <v>0.11517972350230415</v>
      </c>
      <c r="AO3205" s="24">
        <v>1</v>
      </c>
      <c r="AP3205" s="25">
        <v>0</v>
      </c>
      <c r="AQ3205" s="17">
        <v>4</v>
      </c>
      <c r="AR3205" s="24">
        <v>9.8000000000000007</v>
      </c>
      <c r="AS3205" s="22">
        <v>37</v>
      </c>
      <c r="AT3205" s="22">
        <v>36.26</v>
      </c>
      <c r="AU3205" s="22">
        <v>23.386552732178998</v>
      </c>
      <c r="AV3205" s="22">
        <v>4.04</v>
      </c>
      <c r="AW3205" s="21">
        <v>1</v>
      </c>
      <c r="AX3205" s="21">
        <v>0</v>
      </c>
      <c r="AY3205" s="116">
        <v>156.92266632765723</v>
      </c>
    </row>
    <row r="3206" spans="1:51" ht="15" x14ac:dyDescent="0.25">
      <c r="A3206" s="144">
        <v>2013</v>
      </c>
      <c r="B3206" s="77" t="s">
        <v>626</v>
      </c>
      <c r="C3206" s="78">
        <v>17</v>
      </c>
      <c r="D3206" s="77">
        <v>3555505</v>
      </c>
      <c r="E3206" s="78">
        <v>355550517</v>
      </c>
      <c r="F3206" s="78" t="str">
        <f t="shared" si="141"/>
        <v>3555505172013</v>
      </c>
      <c r="G3206" s="96">
        <v>0.63524823829395061</v>
      </c>
      <c r="H3206" s="80">
        <f t="shared" si="140"/>
        <v>4498</v>
      </c>
      <c r="I3206" s="91">
        <v>3292</v>
      </c>
      <c r="J3206" s="97">
        <v>1206</v>
      </c>
      <c r="K3206" s="83">
        <f>(H3206)/VLOOKUP(D3206,'Dados Base'!$B:$K,6,FALSE)</f>
        <v>15.875480888010449</v>
      </c>
      <c r="L3206" s="88">
        <f t="shared" si="139"/>
        <v>73.188083592707869</v>
      </c>
      <c r="M3206" s="85" t="s">
        <v>702</v>
      </c>
      <c r="N3206" s="92">
        <v>0.72699999999999998</v>
      </c>
      <c r="O3206" s="91">
        <v>91</v>
      </c>
      <c r="P3206" s="91" t="s">
        <v>691</v>
      </c>
      <c r="Q3206" s="91" t="s">
        <v>691</v>
      </c>
      <c r="R3206" s="91" t="s">
        <v>691</v>
      </c>
      <c r="S3206" s="91">
        <v>9</v>
      </c>
      <c r="T3206" s="87" t="s">
        <v>691</v>
      </c>
      <c r="U3206" s="87">
        <v>23</v>
      </c>
      <c r="V3206" s="87">
        <v>18</v>
      </c>
      <c r="W3206" s="85" t="s">
        <v>691</v>
      </c>
      <c r="X3206" s="146">
        <v>8.2498473958333342E-3</v>
      </c>
      <c r="Y3206" s="21">
        <v>2.37</v>
      </c>
      <c r="Z3206" s="147">
        <v>140</v>
      </c>
      <c r="AA3206" s="147">
        <v>43</v>
      </c>
      <c r="AB3206" s="21">
        <v>0</v>
      </c>
      <c r="AC3206" s="21">
        <v>0</v>
      </c>
      <c r="AD3206" s="153">
        <f>VLOOKUP(D3206,'Dados Base'!$B:$K,9,FALSE)*31536000/VLOOKUP($F3206,F:H,MATCH(H3205,F3205:AF3205,0),FALSE)</f>
        <v>18158.790573588263</v>
      </c>
      <c r="AE3206" s="153">
        <f>VLOOKUP(D3206,'Dados Base'!$B:$K,10,FALSE)*31536000/VLOOKUP($F3206,F:H,MATCH(H3205,F3205:AF3205,0),FALSE)</f>
        <v>1963.1124944419741</v>
      </c>
      <c r="AF3206" s="148">
        <v>70.430000000000007</v>
      </c>
      <c r="AG3206" s="21">
        <v>71.17</v>
      </c>
      <c r="AH3206" s="148">
        <v>66.27</v>
      </c>
      <c r="AI3206" s="148">
        <v>6.5</v>
      </c>
      <c r="AJ3206" s="148">
        <v>96.6</v>
      </c>
      <c r="AK3206" s="72">
        <f>(SUMIFS('Banco de Indicadores Mun. (2)'!I:I,'Banco de Indicadores Mun. (2)'!B:B,'Banco de Indicadores - Mun. (1)'!B3206,'Banco de Indicadores Mun. (2)'!A:A,'Banco de Indicadores - Mun. (1)'!A3206) / VLOOKUP(D3206,'Dados Base'!$B:$K,8,FALSE)) * 100</f>
        <v>20.886861313868614</v>
      </c>
      <c r="AL3206" s="72">
        <f>(SUMIFS('Banco de Indicadores Mun. (2)'!I:I,'Banco de Indicadores Mun. (2)'!B:B,'Banco de Indicadores - Mun. (1)'!B3206,'Banco de Indicadores Mun. (2)'!A:A,'Banco de Indicadores - Mun. (1)'!A3206) / VLOOKUP(D3206,'Dados Base'!$B:$K,9,FALSE)) * 100</f>
        <v>11.048262548262549</v>
      </c>
      <c r="AM3206" s="72">
        <f>(SUMIFS('Banco de Indicadores Mun. (2)'!J:J,'Banco de Indicadores Mun. (2)'!B:B,'Banco de Indicadores - Mun. (1)'!B3206,'Banco de Indicadores Mun. (2)'!A:A,'Banco de Indicadores - Mun. (1)'!A3206) / VLOOKUP(D3206,'Dados Base'!$B:$K,7,FALSE)) * 100</f>
        <v>26.245073394495417</v>
      </c>
      <c r="AN3206" s="72">
        <f>(SUMIFS('Banco de Indicadores Mun. (2)'!K:K,'Banco de Indicadores Mun. (2)'!B:B,'Banco de Indicadores - Mun. (1)'!B3206,'Banco de Indicadores Mun. (2)'!A:A,'Banco de Indicadores - Mun. (1)'!A3206) / VLOOKUP(D3206,'Dados Base'!$B:$K,10,FALSE)) * 100</f>
        <v>2.8107142857142855E-2</v>
      </c>
      <c r="AO3206" s="24">
        <v>0</v>
      </c>
      <c r="AP3206" s="25">
        <v>0</v>
      </c>
      <c r="AQ3206" s="17">
        <v>0</v>
      </c>
      <c r="AR3206" s="24">
        <v>7.7</v>
      </c>
      <c r="AS3206" s="22">
        <v>92</v>
      </c>
      <c r="AT3206" s="22">
        <v>92</v>
      </c>
      <c r="AU3206" s="22">
        <v>76.502732240437155</v>
      </c>
      <c r="AV3206" s="22">
        <v>8.14</v>
      </c>
      <c r="AW3206" s="21">
        <v>0</v>
      </c>
      <c r="AX3206" s="21">
        <v>0</v>
      </c>
      <c r="AY3206" s="116">
        <v>82.096443987158452</v>
      </c>
    </row>
    <row r="3207" spans="1:51" ht="15" x14ac:dyDescent="0.25">
      <c r="A3207" s="144">
        <v>2013</v>
      </c>
      <c r="B3207" s="77" t="s">
        <v>627</v>
      </c>
      <c r="C3207" s="78">
        <v>15</v>
      </c>
      <c r="D3207" s="77">
        <v>3555604</v>
      </c>
      <c r="E3207" s="78">
        <v>355560415</v>
      </c>
      <c r="F3207" s="78" t="str">
        <f t="shared" si="141"/>
        <v>3555604152013</v>
      </c>
      <c r="G3207" s="96">
        <v>0.39529294870495058</v>
      </c>
      <c r="H3207" s="80">
        <f t="shared" si="140"/>
        <v>9539</v>
      </c>
      <c r="I3207" s="91">
        <v>8907</v>
      </c>
      <c r="J3207" s="97">
        <v>632</v>
      </c>
      <c r="K3207" s="83">
        <f>(H3207)/VLOOKUP(D3207,'Dados Base'!$B:$K,6,FALSE)</f>
        <v>37.821656556044566</v>
      </c>
      <c r="L3207" s="88">
        <f t="shared" ref="L3207:L3270" si="142">(I3207/H3207)*100</f>
        <v>93.374567564734249</v>
      </c>
      <c r="M3207" s="85" t="s">
        <v>702</v>
      </c>
      <c r="N3207" s="92">
        <v>0.72099999999999997</v>
      </c>
      <c r="O3207" s="91">
        <v>69</v>
      </c>
      <c r="P3207" s="91" t="s">
        <v>691</v>
      </c>
      <c r="Q3207" s="91" t="s">
        <v>691</v>
      </c>
      <c r="R3207" s="91" t="s">
        <v>691</v>
      </c>
      <c r="S3207" s="91">
        <v>14</v>
      </c>
      <c r="T3207" s="87" t="s">
        <v>691</v>
      </c>
      <c r="U3207" s="87">
        <v>67</v>
      </c>
      <c r="V3207" s="87">
        <v>61</v>
      </c>
      <c r="W3207" s="85" t="s">
        <v>691</v>
      </c>
      <c r="X3207" s="146">
        <v>2.308487682291667E-2</v>
      </c>
      <c r="Y3207" s="21">
        <v>6.43</v>
      </c>
      <c r="Z3207" s="147">
        <v>456</v>
      </c>
      <c r="AA3207" s="147">
        <v>40</v>
      </c>
      <c r="AB3207" s="21">
        <v>2</v>
      </c>
      <c r="AC3207" s="21">
        <v>0</v>
      </c>
      <c r="AD3207" s="153">
        <f>VLOOKUP(D3207,'Dados Base'!$B:$K,9,FALSE)*31536000/VLOOKUP($F3207,F:H,MATCH(H3206,F3206:AF3206,0),FALSE)</f>
        <v>6512.8336303595761</v>
      </c>
      <c r="AE3207" s="153">
        <f>VLOOKUP(D3207,'Dados Base'!$B:$K,10,FALSE)*31536000/VLOOKUP($F3207,F:H,MATCH(H3206,F3206:AF3206,0),FALSE)</f>
        <v>694.26145298249298</v>
      </c>
      <c r="AF3207" s="148">
        <v>92.93</v>
      </c>
      <c r="AG3207" s="21" t="s">
        <v>692</v>
      </c>
      <c r="AH3207" s="148">
        <v>92.93</v>
      </c>
      <c r="AI3207" s="148">
        <v>4.76</v>
      </c>
      <c r="AJ3207" s="148">
        <v>100</v>
      </c>
      <c r="AK3207" s="72">
        <f>(SUMIFS('Banco de Indicadores Mun. (2)'!I:I,'Banco de Indicadores Mun. (2)'!B:B,'Banco de Indicadores - Mun. (1)'!B3207,'Banco de Indicadores Mun. (2)'!A:A,'Banco de Indicadores - Mun. (1)'!A3207) / VLOOKUP(D3207,'Dados Base'!$B:$K,8,FALSE)) * 100</f>
        <v>7.6472222222222248</v>
      </c>
      <c r="AL3207" s="72">
        <f>(SUMIFS('Banco de Indicadores Mun. (2)'!I:I,'Banco de Indicadores Mun. (2)'!B:B,'Banco de Indicadores - Mun. (1)'!B3207,'Banco de Indicadores Mun. (2)'!A:A,'Banco de Indicadores - Mun. (1)'!A3207) / VLOOKUP(D3207,'Dados Base'!$B:$K,9,FALSE)) * 100</f>
        <v>2.4455583756345183</v>
      </c>
      <c r="AM3207" s="72">
        <f>(SUMIFS('Banco de Indicadores Mun. (2)'!J:J,'Banco de Indicadores Mun. (2)'!B:B,'Banco de Indicadores - Mun. (1)'!B3207,'Banco de Indicadores Mun. (2)'!A:A,'Banco de Indicadores - Mun. (1)'!A3207) / VLOOKUP(D3207,'Dados Base'!$B:$K,7,FALSE)) * 100</f>
        <v>2.2030476190476187</v>
      </c>
      <c r="AN3207" s="72">
        <f>(SUMIFS('Banco de Indicadores Mun. (2)'!K:K,'Banco de Indicadores Mun. (2)'!B:B,'Banco de Indicadores - Mun. (1)'!B3207,'Banco de Indicadores Mun. (2)'!A:A,'Banco de Indicadores - Mun. (1)'!A3207) / VLOOKUP(D3207,'Dados Base'!$B:$K,10,FALSE)) * 100</f>
        <v>18.535571428571433</v>
      </c>
      <c r="AO3207" s="24">
        <v>0</v>
      </c>
      <c r="AP3207" s="25">
        <v>0</v>
      </c>
      <c r="AQ3207" s="17">
        <v>0</v>
      </c>
      <c r="AR3207" s="24">
        <v>7</v>
      </c>
      <c r="AS3207" s="22">
        <v>100</v>
      </c>
      <c r="AT3207" s="22">
        <v>100</v>
      </c>
      <c r="AU3207" s="22">
        <v>91.935483870967744</v>
      </c>
      <c r="AV3207" s="22">
        <v>9.8000000000000007</v>
      </c>
      <c r="AW3207" s="21">
        <v>1</v>
      </c>
      <c r="AX3207" s="21">
        <v>0</v>
      </c>
      <c r="AY3207" s="116">
        <v>1.1769155159747289</v>
      </c>
    </row>
    <row r="3208" spans="1:51" ht="15" x14ac:dyDescent="0.25">
      <c r="A3208" s="144">
        <v>2013</v>
      </c>
      <c r="B3208" s="77" t="s">
        <v>628</v>
      </c>
      <c r="C3208" s="78">
        <v>19</v>
      </c>
      <c r="D3208" s="77">
        <v>3555703</v>
      </c>
      <c r="E3208" s="78">
        <v>355570319</v>
      </c>
      <c r="F3208" s="78" t="str">
        <f t="shared" si="141"/>
        <v>3555703192013</v>
      </c>
      <c r="G3208" s="96">
        <v>1.3636872256435506</v>
      </c>
      <c r="H3208" s="80">
        <f t="shared" si="140"/>
        <v>1642</v>
      </c>
      <c r="I3208" s="91">
        <v>1277</v>
      </c>
      <c r="J3208" s="97">
        <v>365</v>
      </c>
      <c r="K3208" s="83">
        <f>(H3208)/VLOOKUP(D3208,'Dados Base'!$B:$K,6,FALSE)</f>
        <v>20.745420088439669</v>
      </c>
      <c r="L3208" s="88">
        <f t="shared" si="142"/>
        <v>77.771010962241178</v>
      </c>
      <c r="M3208" s="85" t="s">
        <v>702</v>
      </c>
      <c r="N3208" s="92">
        <v>0.749</v>
      </c>
      <c r="O3208" s="91">
        <v>20</v>
      </c>
      <c r="P3208" s="91" t="s">
        <v>691</v>
      </c>
      <c r="Q3208" s="91" t="s">
        <v>691</v>
      </c>
      <c r="R3208" s="91" t="s">
        <v>691</v>
      </c>
      <c r="S3208" s="91">
        <v>3</v>
      </c>
      <c r="T3208" s="87" t="s">
        <v>691</v>
      </c>
      <c r="U3208" s="87">
        <v>11</v>
      </c>
      <c r="V3208" s="87">
        <v>12</v>
      </c>
      <c r="W3208" s="85" t="s">
        <v>691</v>
      </c>
      <c r="X3208" s="146">
        <v>3.4268197916666665E-3</v>
      </c>
      <c r="Y3208" s="21">
        <v>0.92</v>
      </c>
      <c r="Z3208" s="147">
        <v>67</v>
      </c>
      <c r="AA3208" s="147">
        <v>4</v>
      </c>
      <c r="AB3208" s="21">
        <v>0</v>
      </c>
      <c r="AC3208" s="21">
        <v>0</v>
      </c>
      <c r="AD3208" s="153">
        <f>VLOOKUP(D3208,'Dados Base'!$B:$K,9,FALSE)*31536000/VLOOKUP($F3208,F:H,MATCH(H3207,F3207:AF3207,0),FALSE)</f>
        <v>11331.449451887942</v>
      </c>
      <c r="AE3208" s="153">
        <f>VLOOKUP(D3208,'Dados Base'!$B:$K,10,FALSE)*31536000/VLOOKUP($F3208,F:H,MATCH(H3207,F3207:AF3207,0),FALSE)</f>
        <v>960.29232643118121</v>
      </c>
      <c r="AF3208" s="148">
        <v>80.14</v>
      </c>
      <c r="AG3208" s="21">
        <v>100</v>
      </c>
      <c r="AH3208" s="148">
        <v>78.8</v>
      </c>
      <c r="AI3208" s="148">
        <v>8.2200000000000006</v>
      </c>
      <c r="AJ3208" s="148">
        <v>100</v>
      </c>
      <c r="AK3208" s="72">
        <f>(SUMIFS('Banco de Indicadores Mun. (2)'!I:I,'Banco de Indicadores Mun. (2)'!B:B,'Banco de Indicadores - Mun. (1)'!B3208,'Banco de Indicadores Mun. (2)'!A:A,'Banco de Indicadores - Mun. (1)'!A3208) / VLOOKUP(D3208,'Dados Base'!$B:$K,8,FALSE)) * 100</f>
        <v>2.1765789473684203</v>
      </c>
      <c r="AL3208" s="72">
        <f>(SUMIFS('Banco de Indicadores Mun. (2)'!I:I,'Banco de Indicadores Mun. (2)'!B:B,'Banco de Indicadores - Mun. (1)'!B3208,'Banco de Indicadores Mun. (2)'!A:A,'Banco de Indicadores - Mun. (1)'!A3208) / VLOOKUP(D3208,'Dados Base'!$B:$K,9,FALSE)) * 100</f>
        <v>0.70093220338983031</v>
      </c>
      <c r="AM3208" s="72">
        <f>(SUMIFS('Banco de Indicadores Mun. (2)'!J:J,'Banco de Indicadores Mun. (2)'!B:B,'Banco de Indicadores - Mun. (1)'!B3208,'Banco de Indicadores Mun. (2)'!A:A,'Banco de Indicadores - Mun. (1)'!A3208) / VLOOKUP(D3208,'Dados Base'!$B:$K,7,FALSE)) * 100</f>
        <v>0</v>
      </c>
      <c r="AN3208" s="72">
        <f>(SUMIFS('Banco de Indicadores Mun. (2)'!K:K,'Banco de Indicadores Mun. (2)'!B:B,'Banco de Indicadores - Mun. (1)'!B3208,'Banco de Indicadores Mun. (2)'!A:A,'Banco de Indicadores - Mun. (1)'!A3208) / VLOOKUP(D3208,'Dados Base'!$B:$K,10,FALSE)) * 100</f>
        <v>8.270999999999999</v>
      </c>
      <c r="AO3208" s="24">
        <v>0</v>
      </c>
      <c r="AP3208" s="25">
        <v>0</v>
      </c>
      <c r="AQ3208" s="17">
        <v>0</v>
      </c>
      <c r="AR3208" s="24">
        <v>8.1999999999999993</v>
      </c>
      <c r="AS3208" s="22">
        <v>98.9</v>
      </c>
      <c r="AT3208" s="22">
        <v>98.9</v>
      </c>
      <c r="AU3208" s="22">
        <v>94.366197183098592</v>
      </c>
      <c r="AV3208" s="22">
        <v>9.68</v>
      </c>
      <c r="AW3208" s="21">
        <v>0</v>
      </c>
      <c r="AX3208" s="21">
        <v>0</v>
      </c>
      <c r="AY3208" s="116">
        <v>116.7263013179892</v>
      </c>
    </row>
    <row r="3209" spans="1:51" ht="15" x14ac:dyDescent="0.25">
      <c r="A3209" s="144">
        <v>2013</v>
      </c>
      <c r="B3209" s="77" t="s">
        <v>629</v>
      </c>
      <c r="C3209" s="78">
        <v>15</v>
      </c>
      <c r="D3209" s="77">
        <v>3555802</v>
      </c>
      <c r="E3209" s="78">
        <v>355580215</v>
      </c>
      <c r="F3209" s="78" t="str">
        <f t="shared" si="141"/>
        <v>3555802152013</v>
      </c>
      <c r="G3209" s="96">
        <v>-0.11662730802940446</v>
      </c>
      <c r="H3209" s="80">
        <f t="shared" si="140"/>
        <v>8775</v>
      </c>
      <c r="I3209" s="91">
        <v>7473</v>
      </c>
      <c r="J3209" s="97">
        <v>1302</v>
      </c>
      <c r="K3209" s="83">
        <f>(H3209)/VLOOKUP(D3209,'Dados Base'!$B:$K,6,FALSE)</f>
        <v>41.931476083528452</v>
      </c>
      <c r="L3209" s="88">
        <f t="shared" si="142"/>
        <v>85.162393162393158</v>
      </c>
      <c r="M3209" s="85" t="s">
        <v>702</v>
      </c>
      <c r="N3209" s="92">
        <v>0.746</v>
      </c>
      <c r="O3209" s="91">
        <v>64</v>
      </c>
      <c r="P3209" s="91" t="s">
        <v>691</v>
      </c>
      <c r="Q3209" s="91" t="s">
        <v>691</v>
      </c>
      <c r="R3209" s="91" t="s">
        <v>691</v>
      </c>
      <c r="S3209" s="91">
        <v>11</v>
      </c>
      <c r="T3209" s="87" t="s">
        <v>691</v>
      </c>
      <c r="U3209" s="87">
        <v>93</v>
      </c>
      <c r="V3209" s="87">
        <v>63</v>
      </c>
      <c r="W3209" s="85" t="s">
        <v>691</v>
      </c>
      <c r="X3209" s="146">
        <v>1.9284433593750001E-2</v>
      </c>
      <c r="Y3209" s="21">
        <v>5.37</v>
      </c>
      <c r="Z3209" s="147">
        <v>353</v>
      </c>
      <c r="AA3209" s="147">
        <v>61</v>
      </c>
      <c r="AB3209" s="21">
        <v>2</v>
      </c>
      <c r="AC3209" s="21">
        <v>0</v>
      </c>
      <c r="AD3209" s="153">
        <f>VLOOKUP(D3209,'Dados Base'!$B:$K,9,FALSE)*31536000/VLOOKUP($F3209,F:H,MATCH(H3208,F3208:AF3208,0),FALSE)</f>
        <v>5642.3384615384612</v>
      </c>
      <c r="AE3209" s="153">
        <f>VLOOKUP(D3209,'Dados Base'!$B:$K,10,FALSE)*31536000/VLOOKUP($F3209,F:H,MATCH(H3208,F3208:AF3208,0),FALSE)</f>
        <v>503.13846153846151</v>
      </c>
      <c r="AF3209" s="148">
        <v>84.39</v>
      </c>
      <c r="AG3209" s="21">
        <v>84.16</v>
      </c>
      <c r="AH3209" s="148">
        <v>83.81</v>
      </c>
      <c r="AI3209" s="148">
        <v>15.09</v>
      </c>
      <c r="AJ3209" s="148">
        <v>100</v>
      </c>
      <c r="AK3209" s="72">
        <f>(SUMIFS('Banco de Indicadores Mun. (2)'!I:I,'Banco de Indicadores Mun. (2)'!B:B,'Banco de Indicadores - Mun. (1)'!B3209,'Banco de Indicadores Mun. (2)'!A:A,'Banco de Indicadores - Mun. (1)'!A3209) / VLOOKUP(D3209,'Dados Base'!$B:$K,8,FALSE)) * 100</f>
        <v>37.928224489795895</v>
      </c>
      <c r="AL3209" s="72">
        <f>(SUMIFS('Banco de Indicadores Mun. (2)'!I:I,'Banco de Indicadores Mun. (2)'!B:B,'Banco de Indicadores - Mun. (1)'!B3209,'Banco de Indicadores Mun. (2)'!A:A,'Banco de Indicadores - Mun. (1)'!A3209) / VLOOKUP(D3209,'Dados Base'!$B:$K,9,FALSE)) * 100</f>
        <v>11.837471337579608</v>
      </c>
      <c r="AM3209" s="72">
        <f>(SUMIFS('Banco de Indicadores Mun. (2)'!J:J,'Banco de Indicadores Mun. (2)'!B:B,'Banco de Indicadores - Mun. (1)'!B3209,'Banco de Indicadores Mun. (2)'!A:A,'Banco de Indicadores - Mun. (1)'!A3209) / VLOOKUP(D3209,'Dados Base'!$B:$K,7,FALSE)) * 100</f>
        <v>52.362142857142821</v>
      </c>
      <c r="AN3209" s="72">
        <f>(SUMIFS('Banco de Indicadores Mun. (2)'!K:K,'Banco de Indicadores Mun. (2)'!B:B,'Banco de Indicadores - Mun. (1)'!B3209,'Banco de Indicadores Mun. (2)'!A:A,'Banco de Indicadores - Mun. (1)'!A3209) / VLOOKUP(D3209,'Dados Base'!$B:$K,10,FALSE)) * 100</f>
        <v>1.8434285714285712</v>
      </c>
      <c r="AO3209" s="24">
        <v>0</v>
      </c>
      <c r="AP3209" s="25">
        <v>0</v>
      </c>
      <c r="AQ3209" s="17">
        <v>0</v>
      </c>
      <c r="AR3209" s="24">
        <v>7.9</v>
      </c>
      <c r="AS3209" s="22">
        <v>98</v>
      </c>
      <c r="AT3209" s="22">
        <v>98.000000000000014</v>
      </c>
      <c r="AU3209" s="22">
        <v>85.265700483091791</v>
      </c>
      <c r="AV3209" s="22">
        <v>9.77</v>
      </c>
      <c r="AW3209" s="21">
        <v>0</v>
      </c>
      <c r="AX3209" s="21">
        <v>0</v>
      </c>
      <c r="AY3209" s="116">
        <v>121.86625876470019</v>
      </c>
    </row>
    <row r="3210" spans="1:51" ht="15" x14ac:dyDescent="0.25">
      <c r="A3210" s="144">
        <v>2013</v>
      </c>
      <c r="B3210" s="77" t="s">
        <v>630</v>
      </c>
      <c r="C3210" s="78">
        <v>16</v>
      </c>
      <c r="D3210" s="77">
        <v>3555901</v>
      </c>
      <c r="E3210" s="78">
        <v>355590116</v>
      </c>
      <c r="F3210" s="78" t="str">
        <f t="shared" si="141"/>
        <v>3555901162013</v>
      </c>
      <c r="G3210" s="96">
        <v>-0.98207862281612934</v>
      </c>
      <c r="H3210" s="80">
        <f t="shared" si="140"/>
        <v>1234</v>
      </c>
      <c r="I3210" s="91">
        <v>1103</v>
      </c>
      <c r="J3210" s="97">
        <v>131</v>
      </c>
      <c r="K3210" s="83">
        <f>(H3210)/VLOOKUP(D3210,'Dados Base'!$B:$K,6,FALSE)</f>
        <v>8.3615666079414552</v>
      </c>
      <c r="L3210" s="88">
        <f t="shared" si="142"/>
        <v>89.38411669367909</v>
      </c>
      <c r="M3210" s="85" t="s">
        <v>702</v>
      </c>
      <c r="N3210" s="92">
        <v>0.71199999999999997</v>
      </c>
      <c r="O3210" s="91">
        <v>28</v>
      </c>
      <c r="P3210" s="91" t="s">
        <v>691</v>
      </c>
      <c r="Q3210" s="91" t="s">
        <v>691</v>
      </c>
      <c r="R3210" s="91" t="s">
        <v>691</v>
      </c>
      <c r="S3210" s="91">
        <v>1</v>
      </c>
      <c r="T3210" s="87" t="s">
        <v>691</v>
      </c>
      <c r="U3210" s="87">
        <v>8</v>
      </c>
      <c r="V3210" s="87">
        <v>9</v>
      </c>
      <c r="W3210" s="85" t="s">
        <v>691</v>
      </c>
      <c r="X3210" s="146">
        <v>2.9953421874999997E-3</v>
      </c>
      <c r="Y3210" s="21">
        <v>0.76</v>
      </c>
      <c r="Z3210" s="147">
        <v>45</v>
      </c>
      <c r="AA3210" s="147">
        <v>13</v>
      </c>
      <c r="AB3210" s="21">
        <v>0</v>
      </c>
      <c r="AC3210" s="21">
        <v>0</v>
      </c>
      <c r="AD3210" s="153">
        <f>VLOOKUP(D3210,'Dados Base'!$B:$K,9,FALSE)*31536000/VLOOKUP($F3210,F:H,MATCH(H3209,F3209:AF3209,0),FALSE)</f>
        <v>28111.507293354942</v>
      </c>
      <c r="AE3210" s="153">
        <f>VLOOKUP(D3210,'Dados Base'!$B:$K,10,FALSE)*31536000/VLOOKUP($F3210,F:H,MATCH(H3209,F3209:AF3209,0),FALSE)</f>
        <v>2555.5915721231772</v>
      </c>
      <c r="AF3210" s="148">
        <v>93.21</v>
      </c>
      <c r="AG3210" s="21">
        <v>86.42</v>
      </c>
      <c r="AH3210" s="148">
        <v>91.29</v>
      </c>
      <c r="AI3210" s="148">
        <v>11.31</v>
      </c>
      <c r="AJ3210" s="148">
        <v>100</v>
      </c>
      <c r="AK3210" s="72">
        <f>(SUMIFS('Banco de Indicadores Mun. (2)'!I:I,'Banco de Indicadores Mun. (2)'!B:B,'Banco de Indicadores - Mun. (1)'!B3210,'Banco de Indicadores Mun. (2)'!A:A,'Banco de Indicadores - Mun. (1)'!A3210) / VLOOKUP(D3210,'Dados Base'!$B:$K,8,FALSE)) * 100</f>
        <v>1.4543999999999999</v>
      </c>
      <c r="AL3210" s="72">
        <f>(SUMIFS('Banco de Indicadores Mun. (2)'!I:I,'Banco de Indicadores Mun. (2)'!B:B,'Banco de Indicadores - Mun. (1)'!B3210,'Banco de Indicadores Mun. (2)'!A:A,'Banco de Indicadores - Mun. (1)'!A3210) / VLOOKUP(D3210,'Dados Base'!$B:$K,9,FALSE)) * 100</f>
        <v>0.59498181818181806</v>
      </c>
      <c r="AM3210" s="72">
        <f>(SUMIFS('Banco de Indicadores Mun. (2)'!J:J,'Banco de Indicadores Mun. (2)'!B:B,'Banco de Indicadores - Mun. (1)'!B3210,'Banco de Indicadores Mun. (2)'!A:A,'Banco de Indicadores - Mun. (1)'!A3210) / VLOOKUP(D3210,'Dados Base'!$B:$K,7,FALSE)) * 100</f>
        <v>1.3739142857142859</v>
      </c>
      <c r="AN3210" s="72">
        <f>(SUMIFS('Banco de Indicadores Mun. (2)'!K:K,'Banco de Indicadores Mun. (2)'!B:B,'Banco de Indicadores - Mun. (1)'!B3210,'Banco de Indicadores Mun. (2)'!A:A,'Banco de Indicadores - Mun. (1)'!A3210) / VLOOKUP(D3210,'Dados Base'!$B:$K,10,FALSE)) * 100</f>
        <v>1.7360999999999995</v>
      </c>
      <c r="AO3210" s="24">
        <v>0</v>
      </c>
      <c r="AP3210" s="25">
        <v>0</v>
      </c>
      <c r="AQ3210" s="17">
        <v>0</v>
      </c>
      <c r="AR3210" s="24">
        <v>8.5</v>
      </c>
      <c r="AS3210" s="22">
        <v>97</v>
      </c>
      <c r="AT3210" s="22">
        <v>97</v>
      </c>
      <c r="AU3210" s="22">
        <v>77.58620689655173</v>
      </c>
      <c r="AV3210" s="22">
        <v>8.3000000000000007</v>
      </c>
      <c r="AW3210" s="21">
        <v>0</v>
      </c>
      <c r="AX3210" s="21">
        <v>0</v>
      </c>
      <c r="AY3210" s="116">
        <v>57.166382334181563</v>
      </c>
    </row>
    <row r="3211" spans="1:51" ht="15" x14ac:dyDescent="0.25">
      <c r="A3211" s="144">
        <v>2013</v>
      </c>
      <c r="B3211" s="77" t="s">
        <v>631</v>
      </c>
      <c r="C3211" s="78">
        <v>16</v>
      </c>
      <c r="D3211" s="77">
        <v>3556008</v>
      </c>
      <c r="E3211" s="78">
        <v>355600816</v>
      </c>
      <c r="F3211" s="78" t="str">
        <f t="shared" si="141"/>
        <v>3556008162013</v>
      </c>
      <c r="G3211" s="96">
        <v>0.58464038523566852</v>
      </c>
      <c r="H3211" s="80">
        <f t="shared" si="140"/>
        <v>12856</v>
      </c>
      <c r="I3211" s="91">
        <v>11584</v>
      </c>
      <c r="J3211" s="97">
        <v>1272</v>
      </c>
      <c r="K3211" s="83">
        <f>(H3211)/VLOOKUP(D3211,'Dados Base'!$B:$K,6,FALSE)</f>
        <v>39.582499461190302</v>
      </c>
      <c r="L3211" s="88">
        <f t="shared" si="142"/>
        <v>90.105787181082761</v>
      </c>
      <c r="M3211" s="85" t="s">
        <v>702</v>
      </c>
      <c r="N3211" s="92">
        <v>0.745</v>
      </c>
      <c r="O3211" s="91">
        <v>98</v>
      </c>
      <c r="P3211" s="91" t="s">
        <v>691</v>
      </c>
      <c r="Q3211" s="91" t="s">
        <v>691</v>
      </c>
      <c r="R3211" s="91" t="s">
        <v>691</v>
      </c>
      <c r="S3211" s="91">
        <v>66</v>
      </c>
      <c r="T3211" s="87" t="s">
        <v>691</v>
      </c>
      <c r="U3211" s="87">
        <v>157</v>
      </c>
      <c r="V3211" s="87">
        <v>109</v>
      </c>
      <c r="W3211" s="85" t="s">
        <v>691</v>
      </c>
      <c r="X3211" s="146">
        <v>3.3177318499999997E-2</v>
      </c>
      <c r="Y3211" s="21">
        <v>8.31</v>
      </c>
      <c r="Z3211" s="147">
        <v>357</v>
      </c>
      <c r="AA3211" s="147">
        <v>284</v>
      </c>
      <c r="AB3211" s="21">
        <v>3</v>
      </c>
      <c r="AC3211" s="21">
        <v>0</v>
      </c>
      <c r="AD3211" s="153">
        <f>VLOOKUP(D3211,'Dados Base'!$B:$K,9,FALSE)*31536000/VLOOKUP($F3211,F:H,MATCH(H3210,F3210:AF3210,0),FALSE)</f>
        <v>5985.3640323584323</v>
      </c>
      <c r="AE3211" s="153">
        <f>VLOOKUP(D3211,'Dados Base'!$B:$K,10,FALSE)*31536000/VLOOKUP($F3211,F:H,MATCH(H3210,F3210:AF3210,0),FALSE)</f>
        <v>564.19415059116363</v>
      </c>
      <c r="AF3211" s="148">
        <v>84.78</v>
      </c>
      <c r="AG3211" s="21">
        <v>88.99</v>
      </c>
      <c r="AH3211" s="148">
        <v>84.78</v>
      </c>
      <c r="AI3211" s="148">
        <v>14.48</v>
      </c>
      <c r="AJ3211" s="148">
        <v>95.27</v>
      </c>
      <c r="AK3211" s="72">
        <f>(SUMIFS('Banco de Indicadores Mun. (2)'!I:I,'Banco de Indicadores Mun. (2)'!B:B,'Banco de Indicadores - Mun. (1)'!B3211,'Banco de Indicadores Mun. (2)'!A:A,'Banco de Indicadores - Mun. (1)'!A3211) / VLOOKUP(D3211,'Dados Base'!$B:$K,8,FALSE)) * 100</f>
        <v>4.1422000000000008</v>
      </c>
      <c r="AL3211" s="72">
        <f>(SUMIFS('Banco de Indicadores Mun. (2)'!I:I,'Banco de Indicadores Mun. (2)'!B:B,'Banco de Indicadores - Mun. (1)'!B3211,'Banco de Indicadores Mun. (2)'!A:A,'Banco de Indicadores - Mun. (1)'!A3211) / VLOOKUP(D3211,'Dados Base'!$B:$K,9,FALSE)) * 100</f>
        <v>1.6976229508196723</v>
      </c>
      <c r="AM3211" s="72">
        <f>(SUMIFS('Banco de Indicadores Mun. (2)'!J:J,'Banco de Indicadores Mun. (2)'!B:B,'Banco de Indicadores - Mun. (1)'!B3211,'Banco de Indicadores Mun. (2)'!A:A,'Banco de Indicadores - Mun. (1)'!A3211) / VLOOKUP(D3211,'Dados Base'!$B:$K,7,FALSE)) * 100</f>
        <v>1.4633246753246754</v>
      </c>
      <c r="AN3211" s="72">
        <f>(SUMIFS('Banco de Indicadores Mun. (2)'!K:K,'Banco de Indicadores Mun. (2)'!B:B,'Banco de Indicadores - Mun. (1)'!B3211,'Banco de Indicadores Mun. (2)'!A:A,'Banco de Indicadores - Mun. (1)'!A3211) / VLOOKUP(D3211,'Dados Base'!$B:$K,10,FALSE)) * 100</f>
        <v>13.110608695652177</v>
      </c>
      <c r="AO3211" s="24">
        <v>0</v>
      </c>
      <c r="AP3211" s="25">
        <v>0</v>
      </c>
      <c r="AQ3211" s="17">
        <v>0</v>
      </c>
      <c r="AR3211" s="24">
        <v>8.5</v>
      </c>
      <c r="AS3211" s="22">
        <v>96</v>
      </c>
      <c r="AT3211" s="22">
        <v>96.000000000000014</v>
      </c>
      <c r="AU3211" s="22">
        <v>55.694227769110761</v>
      </c>
      <c r="AV3211" s="22">
        <v>6.76</v>
      </c>
      <c r="AW3211" s="21">
        <v>0</v>
      </c>
      <c r="AX3211" s="21">
        <v>0</v>
      </c>
      <c r="AY3211" s="116">
        <v>31.631955736041217</v>
      </c>
    </row>
    <row r="3212" spans="1:51" ht="15" x14ac:dyDescent="0.25">
      <c r="A3212" s="144">
        <v>2013</v>
      </c>
      <c r="B3212" s="77" t="s">
        <v>632</v>
      </c>
      <c r="C3212" s="78">
        <v>15</v>
      </c>
      <c r="D3212" s="77">
        <v>3556107</v>
      </c>
      <c r="E3212" s="78">
        <v>355610715</v>
      </c>
      <c r="F3212" s="78" t="str">
        <f t="shared" si="141"/>
        <v>3556107152013</v>
      </c>
      <c r="G3212" s="96">
        <v>2.195258785331955</v>
      </c>
      <c r="H3212" s="80">
        <f t="shared" si="140"/>
        <v>11563</v>
      </c>
      <c r="I3212" s="91">
        <v>10627</v>
      </c>
      <c r="J3212" s="97">
        <v>936</v>
      </c>
      <c r="K3212" s="83">
        <f>(H3212)/VLOOKUP(D3212,'Dados Base'!$B:$K,6,FALSE)</f>
        <v>77.494805978151589</v>
      </c>
      <c r="L3212" s="88">
        <f t="shared" si="142"/>
        <v>91.905214909625528</v>
      </c>
      <c r="M3212" s="85" t="s">
        <v>702</v>
      </c>
      <c r="N3212" s="92">
        <v>0.73499999999999999</v>
      </c>
      <c r="O3212" s="91">
        <v>56</v>
      </c>
      <c r="P3212" s="91" t="s">
        <v>691</v>
      </c>
      <c r="Q3212" s="91" t="s">
        <v>691</v>
      </c>
      <c r="R3212" s="91" t="s">
        <v>691</v>
      </c>
      <c r="S3212" s="91">
        <v>94</v>
      </c>
      <c r="T3212" s="87" t="s">
        <v>691</v>
      </c>
      <c r="U3212" s="87">
        <v>104</v>
      </c>
      <c r="V3212" s="87">
        <v>74</v>
      </c>
      <c r="W3212" s="85" t="s">
        <v>691</v>
      </c>
      <c r="X3212" s="146">
        <v>3.362422703356481E-2</v>
      </c>
      <c r="Y3212" s="21">
        <v>7.67</v>
      </c>
      <c r="Z3212" s="147">
        <v>503</v>
      </c>
      <c r="AA3212" s="147">
        <v>89</v>
      </c>
      <c r="AB3212" s="21">
        <v>0</v>
      </c>
      <c r="AC3212" s="21">
        <v>0</v>
      </c>
      <c r="AD3212" s="153">
        <f>VLOOKUP(D3212,'Dados Base'!$B:$K,9,FALSE)*31536000/VLOOKUP($F3212,F:H,MATCH(H3211,F3211:AF3211,0),FALSE)</f>
        <v>3081.8714866384157</v>
      </c>
      <c r="AE3212" s="153">
        <f>VLOOKUP(D3212,'Dados Base'!$B:$K,10,FALSE)*31536000/VLOOKUP($F3212,F:H,MATCH(H3211,F3211:AF3211,0),FALSE)</f>
        <v>272.7319899680013</v>
      </c>
      <c r="AF3212" s="148">
        <v>95.53</v>
      </c>
      <c r="AG3212" s="21" t="s">
        <v>692</v>
      </c>
      <c r="AH3212" s="148">
        <v>95.34</v>
      </c>
      <c r="AI3212" s="148">
        <v>10.69</v>
      </c>
      <c r="AJ3212" s="148">
        <v>100</v>
      </c>
      <c r="AK3212" s="72">
        <f>(SUMIFS('Banco de Indicadores Mun. (2)'!I:I,'Banco de Indicadores Mun. (2)'!B:B,'Banco de Indicadores - Mun. (1)'!B3212,'Banco de Indicadores Mun. (2)'!A:A,'Banco de Indicadores - Mun. (1)'!A3212) / VLOOKUP(D3212,'Dados Base'!$B:$K,8,FALSE)) * 100</f>
        <v>25.178944444444447</v>
      </c>
      <c r="AL3212" s="72">
        <f>(SUMIFS('Banco de Indicadores Mun. (2)'!I:I,'Banco de Indicadores Mun. (2)'!B:B,'Banco de Indicadores - Mun. (1)'!B3212,'Banco de Indicadores Mun. (2)'!A:A,'Banco de Indicadores - Mun. (1)'!A3212) / VLOOKUP(D3212,'Dados Base'!$B:$K,9,FALSE)) * 100</f>
        <v>8.021610619469028</v>
      </c>
      <c r="AM3212" s="72">
        <f>(SUMIFS('Banco de Indicadores Mun. (2)'!J:J,'Banco de Indicadores Mun. (2)'!B:B,'Banco de Indicadores - Mun. (1)'!B3212,'Banco de Indicadores Mun. (2)'!A:A,'Banco de Indicadores - Mun. (1)'!A3212) / VLOOKUP(D3212,'Dados Base'!$B:$K,7,FALSE)) * 100</f>
        <v>25.620307692307691</v>
      </c>
      <c r="AN3212" s="72">
        <f>(SUMIFS('Banco de Indicadores Mun. (2)'!K:K,'Banco de Indicadores Mun. (2)'!B:B,'Banco de Indicadores - Mun. (1)'!B3212,'Banco de Indicadores Mun. (2)'!A:A,'Banco de Indicadores - Mun. (1)'!A3212) / VLOOKUP(D3212,'Dados Base'!$B:$K,10,FALSE)) * 100</f>
        <v>24.031400000000001</v>
      </c>
      <c r="AO3212" s="24">
        <v>0</v>
      </c>
      <c r="AP3212" s="25">
        <v>0</v>
      </c>
      <c r="AQ3212" s="17">
        <v>0</v>
      </c>
      <c r="AR3212" s="24">
        <v>8.6999999999999993</v>
      </c>
      <c r="AS3212" s="22">
        <v>100</v>
      </c>
      <c r="AT3212" s="22">
        <v>100</v>
      </c>
      <c r="AU3212" s="22">
        <v>84.96621621621621</v>
      </c>
      <c r="AV3212" s="22">
        <v>10</v>
      </c>
      <c r="AW3212" s="21">
        <v>0</v>
      </c>
      <c r="AX3212" s="21">
        <v>0</v>
      </c>
      <c r="AY3212" s="116">
        <v>52.002801825977976</v>
      </c>
    </row>
    <row r="3213" spans="1:51" ht="15" x14ac:dyDescent="0.25">
      <c r="A3213" s="144">
        <v>2013</v>
      </c>
      <c r="B3213" s="77" t="s">
        <v>633</v>
      </c>
      <c r="C3213" s="78">
        <v>5</v>
      </c>
      <c r="D3213" s="77">
        <v>3556206</v>
      </c>
      <c r="E3213" s="78">
        <v>35562065</v>
      </c>
      <c r="F3213" s="78" t="str">
        <f t="shared" si="141"/>
        <v>355620652013</v>
      </c>
      <c r="G3213" s="96">
        <v>2.3105755076085366</v>
      </c>
      <c r="H3213" s="80">
        <f t="shared" si="140"/>
        <v>113022</v>
      </c>
      <c r="I3213" s="91">
        <v>107721</v>
      </c>
      <c r="J3213" s="97">
        <v>5301</v>
      </c>
      <c r="K3213" s="83">
        <f>(H3213)/VLOOKUP(D3213,'Dados Base'!$B:$K,6,FALSE)</f>
        <v>760.93718440719044</v>
      </c>
      <c r="L3213" s="88">
        <f t="shared" si="142"/>
        <v>95.309762701067044</v>
      </c>
      <c r="M3213" s="85" t="s">
        <v>702</v>
      </c>
      <c r="N3213" s="92">
        <v>0.81899999999999995</v>
      </c>
      <c r="O3213" s="91">
        <v>96</v>
      </c>
      <c r="P3213" s="91" t="s">
        <v>691</v>
      </c>
      <c r="Q3213" s="91" t="s">
        <v>691</v>
      </c>
      <c r="R3213" s="91" t="s">
        <v>691</v>
      </c>
      <c r="S3213" s="91">
        <v>528</v>
      </c>
      <c r="T3213" s="87" t="s">
        <v>691</v>
      </c>
      <c r="U3213" s="87">
        <v>1249</v>
      </c>
      <c r="V3213" s="87">
        <v>1307</v>
      </c>
      <c r="W3213" s="85" t="s">
        <v>691</v>
      </c>
      <c r="X3213" s="146">
        <v>0.38205137993749999</v>
      </c>
      <c r="Y3213" s="21">
        <v>99.61</v>
      </c>
      <c r="Z3213" s="147">
        <v>5618</v>
      </c>
      <c r="AA3213" s="147">
        <v>359</v>
      </c>
      <c r="AB3213" s="21">
        <v>16</v>
      </c>
      <c r="AC3213" s="21">
        <v>1</v>
      </c>
      <c r="AD3213" s="153">
        <f>VLOOKUP(D3213,'Dados Base'!$B:$K,9,FALSE)*31536000/VLOOKUP($F3213,F:H,MATCH(H3212,F3212:AF3212,0),FALSE)</f>
        <v>513.4065934065934</v>
      </c>
      <c r="AE3213" s="153">
        <f>VLOOKUP(D3213,'Dados Base'!$B:$K,10,FALSE)*31536000/VLOOKUP($F3213,F:H,MATCH(H3212,F3212:AF3212,0),FALSE)</f>
        <v>69.756330625895828</v>
      </c>
      <c r="AF3213" s="148">
        <v>97.03</v>
      </c>
      <c r="AG3213" s="21">
        <v>100</v>
      </c>
      <c r="AH3213" s="148">
        <v>97.03</v>
      </c>
      <c r="AI3213" s="148">
        <v>33.54</v>
      </c>
      <c r="AJ3213" s="148">
        <v>97.12</v>
      </c>
      <c r="AK3213" s="72">
        <f>(SUMIFS('Banco de Indicadores Mun. (2)'!I:I,'Banco de Indicadores Mun. (2)'!B:B,'Banco de Indicadores - Mun. (1)'!B3213,'Banco de Indicadores Mun. (2)'!A:A,'Banco de Indicadores - Mun. (1)'!A3213) / VLOOKUP(D3213,'Dados Base'!$B:$K,8,FALSE)) * 100</f>
        <v>68.158957142857133</v>
      </c>
      <c r="AL3213" s="72">
        <f>(SUMIFS('Banco de Indicadores Mun. (2)'!I:I,'Banco de Indicadores Mun. (2)'!B:B,'Banco de Indicadores - Mun. (1)'!B3213,'Banco de Indicadores Mun. (2)'!A:A,'Banco de Indicadores - Mun. (1)'!A3213) / VLOOKUP(D3213,'Dados Base'!$B:$K,9,FALSE)) * 100</f>
        <v>25.930038043478255</v>
      </c>
      <c r="AM3213" s="72">
        <f>(SUMIFS('Banco de Indicadores Mun. (2)'!J:J,'Banco de Indicadores Mun. (2)'!B:B,'Banco de Indicadores - Mun. (1)'!B3213,'Banco de Indicadores Mun. (2)'!A:A,'Banco de Indicadores - Mun. (1)'!A3213) / VLOOKUP(D3213,'Dados Base'!$B:$K,7,FALSE)) * 100</f>
        <v>79.870533333333299</v>
      </c>
      <c r="AN3213" s="72">
        <f>(SUMIFS('Banco de Indicadores Mun. (2)'!K:K,'Banco de Indicadores Mun. (2)'!B:B,'Banco de Indicadores - Mun. (1)'!B3213,'Banco de Indicadores Mun. (2)'!A:A,'Banco de Indicadores - Mun. (1)'!A3213) / VLOOKUP(D3213,'Dados Base'!$B:$K,10,FALSE)) * 100</f>
        <v>47.078120000000006</v>
      </c>
      <c r="AO3213" s="24">
        <v>0</v>
      </c>
      <c r="AP3213" s="25">
        <v>0</v>
      </c>
      <c r="AQ3213" s="17">
        <v>0</v>
      </c>
      <c r="AR3213" s="24">
        <v>9.8000000000000007</v>
      </c>
      <c r="AS3213" s="22">
        <v>100</v>
      </c>
      <c r="AT3213" s="22">
        <v>100</v>
      </c>
      <c r="AU3213" s="22">
        <v>93.993642295465946</v>
      </c>
      <c r="AV3213" s="22">
        <v>9.6999999999999993</v>
      </c>
      <c r="AW3213" s="21">
        <v>4</v>
      </c>
      <c r="AX3213" s="21">
        <v>1</v>
      </c>
      <c r="AY3213" s="116">
        <v>116.29541014026398</v>
      </c>
    </row>
    <row r="3214" spans="1:51" ht="15" x14ac:dyDescent="0.25">
      <c r="A3214" s="144">
        <v>2013</v>
      </c>
      <c r="B3214" s="77" t="s">
        <v>634</v>
      </c>
      <c r="C3214" s="78">
        <v>19</v>
      </c>
      <c r="D3214" s="77">
        <v>3556305</v>
      </c>
      <c r="E3214" s="78">
        <v>355630519</v>
      </c>
      <c r="F3214" s="78" t="str">
        <f t="shared" si="141"/>
        <v>3556305192013</v>
      </c>
      <c r="G3214" s="96">
        <v>1.5381507167315567</v>
      </c>
      <c r="H3214" s="80">
        <f t="shared" si="140"/>
        <v>22993</v>
      </c>
      <c r="I3214" s="91">
        <v>22101</v>
      </c>
      <c r="J3214" s="97">
        <v>892</v>
      </c>
      <c r="K3214" s="83">
        <f>(H3214)/VLOOKUP(D3214,'Dados Base'!$B:$K,6,FALSE)</f>
        <v>26.774651823559552</v>
      </c>
      <c r="L3214" s="88">
        <f t="shared" si="142"/>
        <v>96.120558430826776</v>
      </c>
      <c r="M3214" s="85" t="s">
        <v>702</v>
      </c>
      <c r="N3214" s="92">
        <v>0.72499999999999998</v>
      </c>
      <c r="O3214" s="91">
        <v>104</v>
      </c>
      <c r="P3214" s="91" t="s">
        <v>691</v>
      </c>
      <c r="Q3214" s="91" t="s">
        <v>691</v>
      </c>
      <c r="R3214" s="91" t="s">
        <v>691</v>
      </c>
      <c r="S3214" s="91">
        <v>21</v>
      </c>
      <c r="T3214" s="87" t="s">
        <v>691</v>
      </c>
      <c r="U3214" s="87">
        <v>162</v>
      </c>
      <c r="V3214" s="87">
        <v>170</v>
      </c>
      <c r="W3214" s="85" t="s">
        <v>691</v>
      </c>
      <c r="X3214" s="146">
        <v>6.6714721745370367E-2</v>
      </c>
      <c r="Y3214" s="21">
        <v>16.190000000000001</v>
      </c>
      <c r="Z3214" s="147">
        <v>699</v>
      </c>
      <c r="AA3214" s="147">
        <v>550</v>
      </c>
      <c r="AB3214" s="21">
        <v>1</v>
      </c>
      <c r="AC3214" s="21">
        <v>0</v>
      </c>
      <c r="AD3214" s="153">
        <f>VLOOKUP(D3214,'Dados Base'!$B:$K,9,FALSE)*31536000/VLOOKUP($F3214,F:H,MATCH(H3213,F3213:AF3213,0),FALSE)</f>
        <v>8531.0277040838519</v>
      </c>
      <c r="AE3214" s="153">
        <f>VLOOKUP(D3214,'Dados Base'!$B:$K,10,FALSE)*31536000/VLOOKUP($F3214,F:H,MATCH(H3213,F3213:AF3213,0),FALSE)</f>
        <v>877.79063193145726</v>
      </c>
      <c r="AF3214" s="148">
        <v>95.32</v>
      </c>
      <c r="AG3214" s="21">
        <v>96.62</v>
      </c>
      <c r="AH3214" s="148">
        <v>95.26</v>
      </c>
      <c r="AI3214" s="148">
        <v>32.57</v>
      </c>
      <c r="AJ3214" s="148">
        <v>100</v>
      </c>
      <c r="AK3214" s="72">
        <f>(SUMIFS('Banco de Indicadores Mun. (2)'!I:I,'Banco de Indicadores Mun. (2)'!B:B,'Banco de Indicadores - Mun. (1)'!B3214,'Banco de Indicadores Mun. (2)'!A:A,'Banco de Indicadores - Mun. (1)'!A3214) / VLOOKUP(D3214,'Dados Base'!$B:$K,8,FALSE)) * 100</f>
        <v>5.9740350877192983</v>
      </c>
      <c r="AL3214" s="72">
        <f>(SUMIFS('Banco de Indicadores Mun. (2)'!I:I,'Banco de Indicadores Mun. (2)'!B:B,'Banco de Indicadores - Mun. (1)'!B3214,'Banco de Indicadores Mun. (2)'!A:A,'Banco de Indicadores - Mun. (1)'!A3214) / VLOOKUP(D3214,'Dados Base'!$B:$K,9,FALSE)) * 100</f>
        <v>2.1898392282958201</v>
      </c>
      <c r="AM3214" s="72">
        <f>(SUMIFS('Banco de Indicadores Mun. (2)'!J:J,'Banco de Indicadores Mun. (2)'!B:B,'Banco de Indicadores - Mun. (1)'!B3214,'Banco de Indicadores Mun. (2)'!A:A,'Banco de Indicadores - Mun. (1)'!A3214) / VLOOKUP(D3214,'Dados Base'!$B:$K,7,FALSE)) * 100</f>
        <v>3.1622865853658539</v>
      </c>
      <c r="AN3214" s="72">
        <f>(SUMIFS('Banco de Indicadores Mun. (2)'!K:K,'Banco de Indicadores Mun. (2)'!B:B,'Banco de Indicadores - Mun. (1)'!B3214,'Banco de Indicadores Mun. (2)'!A:A,'Banco de Indicadores - Mun. (1)'!A3214) / VLOOKUP(D3214,'Dados Base'!$B:$K,10,FALSE)) * 100</f>
        <v>13.179140624999999</v>
      </c>
      <c r="AO3214" s="24">
        <v>0</v>
      </c>
      <c r="AP3214" s="25">
        <v>0</v>
      </c>
      <c r="AQ3214" s="17">
        <v>0</v>
      </c>
      <c r="AR3214" s="24">
        <v>9</v>
      </c>
      <c r="AS3214" s="22">
        <v>99.8</v>
      </c>
      <c r="AT3214" s="22">
        <v>99.8</v>
      </c>
      <c r="AU3214" s="22">
        <v>55.964771817453965</v>
      </c>
      <c r="AV3214" s="22">
        <v>6.84</v>
      </c>
      <c r="AW3214" s="21">
        <v>0</v>
      </c>
      <c r="AX3214" s="21">
        <v>0</v>
      </c>
      <c r="AY3214" s="116">
        <v>96.555229186944487</v>
      </c>
    </row>
    <row r="3215" spans="1:51" ht="15" x14ac:dyDescent="0.25">
      <c r="A3215" s="144">
        <v>2013</v>
      </c>
      <c r="B3215" s="77" t="s">
        <v>635</v>
      </c>
      <c r="C3215" s="78">
        <v>5</v>
      </c>
      <c r="D3215" s="77">
        <v>3556354</v>
      </c>
      <c r="E3215" s="78">
        <v>35563545</v>
      </c>
      <c r="F3215" s="78" t="str">
        <f t="shared" si="141"/>
        <v>355635452013</v>
      </c>
      <c r="G3215" s="96">
        <v>1.9939881372101453</v>
      </c>
      <c r="H3215" s="80">
        <f t="shared" si="140"/>
        <v>9159</v>
      </c>
      <c r="I3215" s="91">
        <v>4958</v>
      </c>
      <c r="J3215" s="97">
        <v>4201</v>
      </c>
      <c r="K3215" s="83">
        <f>(H3215)/VLOOKUP(D3215,'Dados Base'!$B:$K,6,FALSE)</f>
        <v>64.228611500701263</v>
      </c>
      <c r="L3215" s="88">
        <f t="shared" si="142"/>
        <v>54.132547221312365</v>
      </c>
      <c r="M3215" s="85" t="s">
        <v>702</v>
      </c>
      <c r="N3215" s="92">
        <v>0.69899999999999995</v>
      </c>
      <c r="O3215" s="91">
        <v>31</v>
      </c>
      <c r="P3215" s="91" t="s">
        <v>691</v>
      </c>
      <c r="Q3215" s="91" t="s">
        <v>691</v>
      </c>
      <c r="R3215" s="91" t="s">
        <v>691</v>
      </c>
      <c r="S3215" s="91">
        <v>40</v>
      </c>
      <c r="T3215" s="87" t="s">
        <v>691</v>
      </c>
      <c r="U3215" s="87">
        <v>42</v>
      </c>
      <c r="V3215" s="87">
        <v>34</v>
      </c>
      <c r="W3215" s="85" t="s">
        <v>691</v>
      </c>
      <c r="X3215" s="146">
        <v>1.1668184375E-2</v>
      </c>
      <c r="Y3215" s="21">
        <v>3.36</v>
      </c>
      <c r="Z3215" s="147">
        <v>20</v>
      </c>
      <c r="AA3215" s="147">
        <v>239</v>
      </c>
      <c r="AB3215" s="21">
        <v>0</v>
      </c>
      <c r="AC3215" s="21">
        <v>0</v>
      </c>
      <c r="AD3215" s="153">
        <f>VLOOKUP(D3215,'Dados Base'!$B:$K,9,FALSE)*31536000/VLOOKUP($F3215,F:H,MATCH(H3214,F3214:AF3214,0),FALSE)</f>
        <v>5922.2535211267605</v>
      </c>
      <c r="AE3215" s="153">
        <f>VLOOKUP(D3215,'Dados Base'!$B:$K,10,FALSE)*31536000/VLOOKUP($F3215,F:H,MATCH(H3214,F3214:AF3214,0),FALSE)</f>
        <v>757.49754339993456</v>
      </c>
      <c r="AF3215" s="148">
        <v>48.92</v>
      </c>
      <c r="AG3215" s="21">
        <v>100</v>
      </c>
      <c r="AH3215" s="148">
        <v>33.86</v>
      </c>
      <c r="AI3215" s="148">
        <v>18.55</v>
      </c>
      <c r="AJ3215" s="148">
        <v>97.4</v>
      </c>
      <c r="AK3215" s="72">
        <f>(SUMIFS('Banco de Indicadores Mun. (2)'!I:I,'Banco de Indicadores Mun. (2)'!B:B,'Banco de Indicadores - Mun. (1)'!B3215,'Banco de Indicadores Mun. (2)'!A:A,'Banco de Indicadores - Mun. (1)'!A3215) / VLOOKUP(D3215,'Dados Base'!$B:$K,8,FALSE)) * 100</f>
        <v>10.044492307692304</v>
      </c>
      <c r="AL3215" s="72">
        <f>(SUMIFS('Banco de Indicadores Mun. (2)'!I:I,'Banco de Indicadores Mun. (2)'!B:B,'Banco de Indicadores - Mun. (1)'!B3215,'Banco de Indicadores Mun. (2)'!A:A,'Banco de Indicadores - Mun. (1)'!A3215) / VLOOKUP(D3215,'Dados Base'!$B:$K,9,FALSE)) * 100</f>
        <v>3.7958837209302314</v>
      </c>
      <c r="AM3215" s="72">
        <f>(SUMIFS('Banco de Indicadores Mun. (2)'!J:J,'Banco de Indicadores Mun. (2)'!B:B,'Banco de Indicadores - Mun. (1)'!B3215,'Banco de Indicadores Mun. (2)'!A:A,'Banco de Indicadores - Mun. (1)'!A3215) / VLOOKUP(D3215,'Dados Base'!$B:$K,7,FALSE)) * 100</f>
        <v>14.664441860465111</v>
      </c>
      <c r="AN3215" s="72">
        <f>(SUMIFS('Banco de Indicadores Mun. (2)'!K:K,'Banco de Indicadores Mun. (2)'!B:B,'Banco de Indicadores - Mun. (1)'!B3215,'Banco de Indicadores Mun. (2)'!A:A,'Banco de Indicadores - Mun. (1)'!A3215) / VLOOKUP(D3215,'Dados Base'!$B:$K,10,FALSE)) * 100</f>
        <v>1.0145909090909087</v>
      </c>
      <c r="AO3215" s="24">
        <v>0</v>
      </c>
      <c r="AP3215" s="25">
        <v>0</v>
      </c>
      <c r="AQ3215" s="17">
        <v>0</v>
      </c>
      <c r="AR3215" s="24">
        <v>9.5</v>
      </c>
      <c r="AS3215" s="22">
        <v>68</v>
      </c>
      <c r="AT3215" s="22">
        <v>8.1599999999999984</v>
      </c>
      <c r="AU3215" s="22">
        <v>7.7220077220077217</v>
      </c>
      <c r="AV3215" s="22">
        <v>2.2000000000000002</v>
      </c>
      <c r="AW3215" s="21">
        <v>0</v>
      </c>
      <c r="AX3215" s="21">
        <v>0</v>
      </c>
      <c r="AY3215" s="116">
        <v>159.47925139259064</v>
      </c>
    </row>
    <row r="3216" spans="1:51" ht="15" x14ac:dyDescent="0.25">
      <c r="A3216" s="144">
        <v>2013</v>
      </c>
      <c r="B3216" s="77" t="s">
        <v>636</v>
      </c>
      <c r="C3216" s="78">
        <v>4</v>
      </c>
      <c r="D3216" s="77">
        <v>3556404</v>
      </c>
      <c r="E3216" s="78">
        <v>35564044</v>
      </c>
      <c r="F3216" s="78" t="str">
        <f t="shared" si="141"/>
        <v>355640442013</v>
      </c>
      <c r="G3216" s="96">
        <v>0.71940844172728724</v>
      </c>
      <c r="H3216" s="80">
        <f t="shared" si="140"/>
        <v>39957</v>
      </c>
      <c r="I3216" s="91">
        <v>38111</v>
      </c>
      <c r="J3216" s="97">
        <v>1846</v>
      </c>
      <c r="K3216" s="83">
        <f>(H3216)/VLOOKUP(D3216,'Dados Base'!$B:$K,6,FALSE)</f>
        <v>149.91558173563953</v>
      </c>
      <c r="L3216" s="88">
        <f t="shared" si="142"/>
        <v>95.380033536051258</v>
      </c>
      <c r="M3216" s="85" t="s">
        <v>702</v>
      </c>
      <c r="N3216" s="92">
        <v>0.73699999999999999</v>
      </c>
      <c r="O3216" s="91">
        <v>157</v>
      </c>
      <c r="P3216" s="91" t="s">
        <v>691</v>
      </c>
      <c r="Q3216" s="91" t="s">
        <v>691</v>
      </c>
      <c r="R3216" s="91" t="s">
        <v>691</v>
      </c>
      <c r="S3216" s="91">
        <v>149</v>
      </c>
      <c r="T3216" s="87" t="s">
        <v>691</v>
      </c>
      <c r="U3216" s="87">
        <v>508</v>
      </c>
      <c r="V3216" s="87">
        <v>327</v>
      </c>
      <c r="W3216" s="85" t="s">
        <v>691</v>
      </c>
      <c r="X3216" s="146">
        <v>0.11569290369444445</v>
      </c>
      <c r="Y3216" s="21">
        <v>31.35</v>
      </c>
      <c r="Z3216" s="147">
        <v>1700</v>
      </c>
      <c r="AA3216" s="147">
        <v>416</v>
      </c>
      <c r="AB3216" s="21">
        <v>6</v>
      </c>
      <c r="AC3216" s="21">
        <v>0</v>
      </c>
      <c r="AD3216" s="153">
        <f>VLOOKUP(D3216,'Dados Base'!$B:$K,9,FALSE)*31536000/VLOOKUP($F3216,F:H,MATCH(H3215,F3215:AF3215,0),FALSE)</f>
        <v>3038.6065019896387</v>
      </c>
      <c r="AE3216" s="153">
        <f>VLOOKUP(D3216,'Dados Base'!$B:$K,10,FALSE)*31536000/VLOOKUP($F3216,F:H,MATCH(H3215,F3215:AF3215,0),FALSE)</f>
        <v>331.484345671597</v>
      </c>
      <c r="AF3216" s="148">
        <v>95.12</v>
      </c>
      <c r="AG3216" s="21">
        <v>90.36</v>
      </c>
      <c r="AH3216" s="148">
        <v>95.12</v>
      </c>
      <c r="AI3216" s="148">
        <v>28.93</v>
      </c>
      <c r="AJ3216" s="148">
        <v>95.67</v>
      </c>
      <c r="AK3216" s="72">
        <f>(SUMIFS('Banco de Indicadores Mun. (2)'!I:I,'Banco de Indicadores Mun. (2)'!B:B,'Banco de Indicadores - Mun. (1)'!B3216,'Banco de Indicadores Mun. (2)'!A:A,'Banco de Indicadores - Mun. (1)'!A3216) / VLOOKUP(D3216,'Dados Base'!$B:$K,8,FALSE)) * 100</f>
        <v>23.116353846153839</v>
      </c>
      <c r="AL3216" s="72">
        <f>(SUMIFS('Banco de Indicadores Mun. (2)'!I:I,'Banco de Indicadores Mun. (2)'!B:B,'Banco de Indicadores - Mun. (1)'!B3216,'Banco de Indicadores Mun. (2)'!A:A,'Banco de Indicadores - Mun. (1)'!A3216) / VLOOKUP(D3216,'Dados Base'!$B:$K,9,FALSE)) * 100</f>
        <v>7.8055220779220749</v>
      </c>
      <c r="AM3216" s="72">
        <f>(SUMIFS('Banco de Indicadores Mun. (2)'!J:J,'Banco de Indicadores Mun. (2)'!B:B,'Banco de Indicadores - Mun. (1)'!B3216,'Banco de Indicadores Mun. (2)'!A:A,'Banco de Indicadores - Mun. (1)'!A3216) / VLOOKUP(D3216,'Dados Base'!$B:$K,7,FALSE)) * 100</f>
        <v>33.067772727272718</v>
      </c>
      <c r="AN3216" s="72">
        <f>(SUMIFS('Banco de Indicadores Mun. (2)'!K:K,'Banco de Indicadores Mun. (2)'!B:B,'Banco de Indicadores - Mun. (1)'!B3216,'Banco de Indicadores Mun. (2)'!A:A,'Banco de Indicadores - Mun. (1)'!A3216) / VLOOKUP(D3216,'Dados Base'!$B:$K,10,FALSE)) * 100</f>
        <v>2.2657619047619058</v>
      </c>
      <c r="AO3216" s="24">
        <v>0</v>
      </c>
      <c r="AP3216" s="25">
        <v>0</v>
      </c>
      <c r="AQ3216" s="17">
        <v>0</v>
      </c>
      <c r="AR3216" s="24">
        <v>7.1</v>
      </c>
      <c r="AS3216" s="22">
        <v>100</v>
      </c>
      <c r="AT3216" s="22">
        <v>97.999999999999986</v>
      </c>
      <c r="AU3216" s="22">
        <v>80.340264650283558</v>
      </c>
      <c r="AV3216" s="22">
        <v>9.9700000000000006</v>
      </c>
      <c r="AW3216" s="21">
        <v>0</v>
      </c>
      <c r="AX3216" s="21">
        <v>0</v>
      </c>
      <c r="AY3216" s="116">
        <v>163.42173595842812</v>
      </c>
    </row>
    <row r="3217" spans="1:51" ht="15" x14ac:dyDescent="0.25">
      <c r="A3217" s="144">
        <v>2013</v>
      </c>
      <c r="B3217" s="77" t="s">
        <v>637</v>
      </c>
      <c r="C3217" s="78">
        <v>10</v>
      </c>
      <c r="D3217" s="77">
        <v>3556453</v>
      </c>
      <c r="E3217" s="78">
        <v>355645310</v>
      </c>
      <c r="F3217" s="78" t="str">
        <f t="shared" si="141"/>
        <v>3556453102013</v>
      </c>
      <c r="G3217" s="96">
        <v>2.5824209697085543</v>
      </c>
      <c r="H3217" s="80">
        <f t="shared" si="140"/>
        <v>45882</v>
      </c>
      <c r="I3217" s="91">
        <v>45882</v>
      </c>
      <c r="J3217" s="97">
        <v>0</v>
      </c>
      <c r="K3217" s="83">
        <f>(H3217)/VLOOKUP(D3217,'Dados Base'!$B:$K,6,FALSE)</f>
        <v>1369.2032229185318</v>
      </c>
      <c r="L3217" s="88">
        <f t="shared" si="142"/>
        <v>100</v>
      </c>
      <c r="M3217" s="85" t="s">
        <v>702</v>
      </c>
      <c r="N3217" s="92">
        <v>0.77</v>
      </c>
      <c r="O3217" s="91">
        <v>18</v>
      </c>
      <c r="P3217" s="91" t="s">
        <v>691</v>
      </c>
      <c r="Q3217" s="91" t="s">
        <v>691</v>
      </c>
      <c r="R3217" s="91" t="s">
        <v>691</v>
      </c>
      <c r="S3217" s="91">
        <v>122</v>
      </c>
      <c r="T3217" s="87" t="s">
        <v>691</v>
      </c>
      <c r="U3217" s="87">
        <v>335</v>
      </c>
      <c r="V3217" s="87">
        <v>283</v>
      </c>
      <c r="W3217" s="85" t="s">
        <v>691</v>
      </c>
      <c r="X3217" s="146">
        <v>0.10698259208333331</v>
      </c>
      <c r="Y3217" s="21">
        <v>37.61</v>
      </c>
      <c r="Z3217" s="147">
        <v>0</v>
      </c>
      <c r="AA3217" s="147">
        <v>2539</v>
      </c>
      <c r="AB3217" s="21">
        <v>2</v>
      </c>
      <c r="AC3217" s="21">
        <v>0</v>
      </c>
      <c r="AD3217" s="153">
        <f>VLOOKUP(D3217,'Dados Base'!$B:$K,9,FALSE)*31536000/VLOOKUP($F3217,F:H,MATCH(H3216,F3216:AF3216,0),FALSE)</f>
        <v>295.55119654766577</v>
      </c>
      <c r="AE3217" s="153">
        <f>VLOOKUP(D3217,'Dados Base'!$B:$K,10,FALSE)*31536000/VLOOKUP($F3217,F:H,MATCH(H3216,F3216:AF3216,0),FALSE)</f>
        <v>41.239701843860338</v>
      </c>
      <c r="AF3217" s="148">
        <v>76.599999999999994</v>
      </c>
      <c r="AG3217" s="21" t="s">
        <v>692</v>
      </c>
      <c r="AH3217" s="148">
        <v>26.18</v>
      </c>
      <c r="AI3217" s="148">
        <v>32.619999999999997</v>
      </c>
      <c r="AJ3217" s="148">
        <v>76.599999999999994</v>
      </c>
      <c r="AK3217" s="72">
        <f>(SUMIFS('Banco de Indicadores Mun. (2)'!I:I,'Banco de Indicadores Mun. (2)'!B:B,'Banco de Indicadores - Mun. (1)'!B3217,'Banco de Indicadores Mun. (2)'!A:A,'Banco de Indicadores - Mun. (1)'!A3217) / VLOOKUP(D3217,'Dados Base'!$B:$K,8,FALSE)) * 100</f>
        <v>3.7635999999999994</v>
      </c>
      <c r="AL3217" s="72">
        <f>(SUMIFS('Banco de Indicadores Mun. (2)'!I:I,'Banco de Indicadores Mun. (2)'!B:B,'Banco de Indicadores - Mun. (1)'!B3217,'Banco de Indicadores Mun. (2)'!A:A,'Banco de Indicadores - Mun. (1)'!A3217) / VLOOKUP(D3217,'Dados Base'!$B:$K,9,FALSE)) * 100</f>
        <v>1.3128837209302324</v>
      </c>
      <c r="AM3217" s="72">
        <f>(SUMIFS('Banco de Indicadores Mun. (2)'!J:J,'Banco de Indicadores Mun. (2)'!B:B,'Banco de Indicadores - Mun. (1)'!B3217,'Banco de Indicadores Mun. (2)'!A:A,'Banco de Indicadores - Mun. (1)'!A3217) / VLOOKUP(D3217,'Dados Base'!$B:$K,7,FALSE)) * 100</f>
        <v>0.61111111111111116</v>
      </c>
      <c r="AN3217" s="72">
        <f>(SUMIFS('Banco de Indicadores Mun. (2)'!K:K,'Banco de Indicadores Mun. (2)'!B:B,'Banco de Indicadores - Mun. (1)'!B3217,'Banco de Indicadores Mun. (2)'!A:A,'Banco de Indicadores - Mun. (1)'!A3217) / VLOOKUP(D3217,'Dados Base'!$B:$K,10,FALSE)) * 100</f>
        <v>8.4923333333333328</v>
      </c>
      <c r="AO3217" s="24">
        <v>0</v>
      </c>
      <c r="AP3217" s="25">
        <v>0</v>
      </c>
      <c r="AQ3217" s="17">
        <v>0</v>
      </c>
      <c r="AR3217" s="24">
        <v>8.8000000000000007</v>
      </c>
      <c r="AS3217" s="22">
        <v>24</v>
      </c>
      <c r="AT3217" s="22">
        <v>0</v>
      </c>
      <c r="AU3217" s="22">
        <v>0</v>
      </c>
      <c r="AV3217" s="22">
        <v>0.36</v>
      </c>
      <c r="AW3217" s="21">
        <v>0</v>
      </c>
      <c r="AX3217" s="21">
        <v>0</v>
      </c>
      <c r="AY3217" s="116">
        <v>2.1874424640776677</v>
      </c>
    </row>
    <row r="3218" spans="1:51" ht="15" x14ac:dyDescent="0.25">
      <c r="A3218" s="144">
        <v>2013</v>
      </c>
      <c r="B3218" s="77" t="s">
        <v>638</v>
      </c>
      <c r="C3218" s="78">
        <v>5</v>
      </c>
      <c r="D3218" s="77">
        <v>3556503</v>
      </c>
      <c r="E3218" s="78">
        <v>35565035</v>
      </c>
      <c r="F3218" s="78" t="str">
        <f t="shared" si="141"/>
        <v>355650352013</v>
      </c>
      <c r="G3218" s="96">
        <v>1.3868110529678734</v>
      </c>
      <c r="H3218" s="80">
        <f t="shared" si="140"/>
        <v>111336</v>
      </c>
      <c r="I3218" s="91">
        <v>111336</v>
      </c>
      <c r="J3218" s="97">
        <v>0</v>
      </c>
      <c r="K3218" s="83">
        <f>(H3218)/VLOOKUP(D3218,'Dados Base'!$B:$K,6,FALSE)</f>
        <v>3215.0158821830778</v>
      </c>
      <c r="L3218" s="88">
        <f t="shared" si="142"/>
        <v>100</v>
      </c>
      <c r="M3218" s="85" t="s">
        <v>702</v>
      </c>
      <c r="N3218" s="92">
        <v>0.75900000000000001</v>
      </c>
      <c r="O3218" s="91">
        <v>7</v>
      </c>
      <c r="P3218" s="91" t="s">
        <v>691</v>
      </c>
      <c r="Q3218" s="91" t="s">
        <v>691</v>
      </c>
      <c r="R3218" s="91" t="s">
        <v>691</v>
      </c>
      <c r="S3218" s="91">
        <v>316</v>
      </c>
      <c r="T3218" s="87" t="s">
        <v>691</v>
      </c>
      <c r="U3218" s="87">
        <v>510</v>
      </c>
      <c r="V3218" s="87">
        <v>335</v>
      </c>
      <c r="W3218" s="85" t="s">
        <v>691</v>
      </c>
      <c r="X3218" s="146">
        <v>0.30094739333333331</v>
      </c>
      <c r="Y3218" s="21">
        <v>102.75</v>
      </c>
      <c r="Z3218" s="147">
        <v>4302</v>
      </c>
      <c r="AA3218" s="147">
        <v>1863</v>
      </c>
      <c r="AB3218" s="21">
        <v>8</v>
      </c>
      <c r="AC3218" s="21">
        <v>1</v>
      </c>
      <c r="AD3218" s="153">
        <f>VLOOKUP(D3218,'Dados Base'!$B:$K,9,FALSE)*31536000/VLOOKUP($F3218,F:H,MATCH(H3217,F3217:AF3217,0),FALSE)</f>
        <v>118.96529424444924</v>
      </c>
      <c r="AE3218" s="153">
        <f>VLOOKUP(D3218,'Dados Base'!$B:$K,10,FALSE)*31536000/VLOOKUP($F3218,F:H,MATCH(H3217,F3217:AF3217,0),FALSE)</f>
        <v>16.995042034921319</v>
      </c>
      <c r="AF3218" s="148">
        <v>88.8</v>
      </c>
      <c r="AG3218" s="21">
        <v>100</v>
      </c>
      <c r="AH3218" s="148">
        <v>81.59</v>
      </c>
      <c r="AI3218" s="148">
        <v>26.31</v>
      </c>
      <c r="AJ3218" s="148">
        <v>88.8</v>
      </c>
      <c r="AK3218" s="72">
        <f>(SUMIFS('Banco de Indicadores Mun. (2)'!I:I,'Banco de Indicadores Mun. (2)'!B:B,'Banco de Indicadores - Mun. (1)'!B3218,'Banco de Indicadores Mun. (2)'!A:A,'Banco de Indicadores - Mun. (1)'!A3218) / VLOOKUP(D3218,'Dados Base'!$B:$K,8,FALSE)) * 100</f>
        <v>108.7903125</v>
      </c>
      <c r="AL3218" s="72">
        <f>(SUMIFS('Banco de Indicadores Mun. (2)'!I:I,'Banco de Indicadores Mun. (2)'!B:B,'Banco de Indicadores - Mun. (1)'!B3218,'Banco de Indicadores Mun. (2)'!A:A,'Banco de Indicadores - Mun. (1)'!A3218) / VLOOKUP(D3218,'Dados Base'!$B:$K,9,FALSE)) * 100</f>
        <v>41.443928571428565</v>
      </c>
      <c r="AM3218" s="72">
        <f>(SUMIFS('Banco de Indicadores Mun. (2)'!J:J,'Banco de Indicadores Mun. (2)'!B:B,'Banco de Indicadores - Mun. (1)'!B3218,'Banco de Indicadores Mun. (2)'!A:A,'Banco de Indicadores - Mun. (1)'!A3218) / VLOOKUP(D3218,'Dados Base'!$B:$K,7,FALSE)) * 100</f>
        <v>142.79859999999999</v>
      </c>
      <c r="AN3218" s="72">
        <f>(SUMIFS('Banco de Indicadores Mun. (2)'!K:K,'Banco de Indicadores Mun. (2)'!B:B,'Banco de Indicadores - Mun. (1)'!B3218,'Banco de Indicadores Mun. (2)'!A:A,'Banco de Indicadores - Mun. (1)'!A3218) / VLOOKUP(D3218,'Dados Base'!$B:$K,10,FALSE)) * 100</f>
        <v>52.10983333333332</v>
      </c>
      <c r="AO3218" s="24">
        <v>2</v>
      </c>
      <c r="AP3218" s="25">
        <v>0.89818207947115036</v>
      </c>
      <c r="AQ3218" s="17">
        <v>0</v>
      </c>
      <c r="AR3218" s="24">
        <v>9.4</v>
      </c>
      <c r="AS3218" s="22">
        <v>80</v>
      </c>
      <c r="AT3218" s="22">
        <v>71.2</v>
      </c>
      <c r="AU3218" s="22">
        <v>69.78102189781022</v>
      </c>
      <c r="AV3218" s="22">
        <v>7.57</v>
      </c>
      <c r="AW3218" s="21">
        <v>0</v>
      </c>
      <c r="AX3218" s="21">
        <v>1</v>
      </c>
      <c r="AY3218" s="116">
        <v>31.255810313631034</v>
      </c>
    </row>
    <row r="3219" spans="1:51" ht="15" x14ac:dyDescent="0.25">
      <c r="A3219" s="144">
        <v>2013</v>
      </c>
      <c r="B3219" s="77" t="s">
        <v>639</v>
      </c>
      <c r="C3219" s="78">
        <v>20</v>
      </c>
      <c r="D3219" s="77">
        <v>3556602</v>
      </c>
      <c r="E3219" s="78">
        <v>355660220</v>
      </c>
      <c r="F3219" s="78" t="str">
        <f t="shared" si="141"/>
        <v>3556602202013</v>
      </c>
      <c r="G3219" s="96">
        <v>-0.33178438617229578</v>
      </c>
      <c r="H3219" s="80">
        <f t="shared" si="140"/>
        <v>10683</v>
      </c>
      <c r="I3219" s="91">
        <v>9396</v>
      </c>
      <c r="J3219" s="97">
        <v>1287</v>
      </c>
      <c r="K3219" s="83">
        <f>(H3219)/VLOOKUP(D3219,'Dados Base'!$B:$K,6,FALSE)</f>
        <v>43.102683074440186</v>
      </c>
      <c r="L3219" s="88">
        <f t="shared" si="142"/>
        <v>87.952822240943547</v>
      </c>
      <c r="M3219" s="85" t="s">
        <v>702</v>
      </c>
      <c r="N3219" s="92">
        <v>0.754</v>
      </c>
      <c r="O3219" s="91">
        <v>105</v>
      </c>
      <c r="P3219" s="91" t="s">
        <v>691</v>
      </c>
      <c r="Q3219" s="91" t="s">
        <v>691</v>
      </c>
      <c r="R3219" s="91" t="s">
        <v>691</v>
      </c>
      <c r="S3219" s="91">
        <v>12</v>
      </c>
      <c r="T3219" s="87" t="s">
        <v>691</v>
      </c>
      <c r="U3219" s="87">
        <v>62</v>
      </c>
      <c r="V3219" s="87">
        <v>50</v>
      </c>
      <c r="W3219" s="85" t="s">
        <v>691</v>
      </c>
      <c r="X3219" s="146">
        <v>2.1950153766425975E-2</v>
      </c>
      <c r="Y3219" s="21">
        <v>6.71</v>
      </c>
      <c r="Z3219" s="147">
        <v>443</v>
      </c>
      <c r="AA3219" s="147">
        <v>75</v>
      </c>
      <c r="AB3219" s="21">
        <v>0</v>
      </c>
      <c r="AC3219" s="21">
        <v>0</v>
      </c>
      <c r="AD3219" s="153">
        <f>VLOOKUP(D3219,'Dados Base'!$B:$K,9,FALSE)*31536000/VLOOKUP($F3219,F:H,MATCH(H3218,F3218:AF3218,0),FALSE)</f>
        <v>5579.2417860151645</v>
      </c>
      <c r="AE3219" s="153">
        <f>VLOOKUP(D3219,'Dados Base'!$B:$K,10,FALSE)*31536000/VLOOKUP($F3219,F:H,MATCH(H3218,F3218:AF3218,0),FALSE)</f>
        <v>649.43555181128886</v>
      </c>
      <c r="AF3219" s="148" t="s">
        <v>692</v>
      </c>
      <c r="AG3219" s="21">
        <v>90.65</v>
      </c>
      <c r="AH3219" s="148" t="s">
        <v>692</v>
      </c>
      <c r="AI3219" s="148" t="s">
        <v>692</v>
      </c>
      <c r="AJ3219" s="148" t="s">
        <v>692</v>
      </c>
      <c r="AK3219" s="72">
        <f>(SUMIFS('Banco de Indicadores Mun. (2)'!I:I,'Banco de Indicadores Mun. (2)'!B:B,'Banco de Indicadores - Mun. (1)'!B3219,'Banco de Indicadores Mun. (2)'!A:A,'Banco de Indicadores - Mun. (1)'!A3219) / VLOOKUP(D3219,'Dados Base'!$B:$K,8,FALSE)) * 100</f>
        <v>3.1926547619047625</v>
      </c>
      <c r="AL3219" s="72">
        <f>(SUMIFS('Banco de Indicadores Mun. (2)'!I:I,'Banco de Indicadores Mun. (2)'!B:B,'Banco de Indicadores - Mun. (1)'!B3219,'Banco de Indicadores Mun. (2)'!A:A,'Banco de Indicadores - Mun. (1)'!A3219) / VLOOKUP(D3219,'Dados Base'!$B:$K,9,FALSE)) * 100</f>
        <v>1.4189576719576722</v>
      </c>
      <c r="AM3219" s="72">
        <f>(SUMIFS('Banco de Indicadores Mun. (2)'!J:J,'Banco de Indicadores Mun. (2)'!B:B,'Banco de Indicadores - Mun. (1)'!B3219,'Banco de Indicadores Mun. (2)'!A:A,'Banco de Indicadores - Mun. (1)'!A3219) / VLOOKUP(D3219,'Dados Base'!$B:$K,7,FALSE)) * 100</f>
        <v>2.2319032258064517</v>
      </c>
      <c r="AN3219" s="72">
        <f>(SUMIFS('Banco de Indicadores Mun. (2)'!K:K,'Banco de Indicadores Mun. (2)'!B:B,'Banco de Indicadores - Mun. (1)'!B3219,'Banco de Indicadores Mun. (2)'!A:A,'Banco de Indicadores - Mun. (1)'!A3219) / VLOOKUP(D3219,'Dados Base'!$B:$K,10,FALSE)) * 100</f>
        <v>5.9002272727272738</v>
      </c>
      <c r="AO3219" s="24">
        <v>0</v>
      </c>
      <c r="AP3219" s="25">
        <v>0</v>
      </c>
      <c r="AQ3219" s="17">
        <v>0</v>
      </c>
      <c r="AR3219" s="24">
        <v>9.4</v>
      </c>
      <c r="AS3219" s="22">
        <v>95</v>
      </c>
      <c r="AT3219" s="22">
        <v>95</v>
      </c>
      <c r="AU3219" s="22">
        <v>85.521235521235511</v>
      </c>
      <c r="AV3219" s="22">
        <v>9.43</v>
      </c>
      <c r="AW3219" s="21">
        <v>0</v>
      </c>
      <c r="AX3219" s="21">
        <v>0</v>
      </c>
      <c r="AY3219" s="116">
        <v>5.3046715482459508</v>
      </c>
    </row>
    <row r="3220" spans="1:51" ht="15" x14ac:dyDescent="0.25">
      <c r="A3220" s="144">
        <v>2013</v>
      </c>
      <c r="B3220" s="77" t="s">
        <v>640</v>
      </c>
      <c r="C3220" s="78">
        <v>5</v>
      </c>
      <c r="D3220" s="77">
        <v>3556701</v>
      </c>
      <c r="E3220" s="78">
        <v>35567015</v>
      </c>
      <c r="F3220" s="78" t="str">
        <f t="shared" si="141"/>
        <v>355670152013</v>
      </c>
      <c r="G3220" s="96">
        <v>2.7092114264498646</v>
      </c>
      <c r="H3220" s="80">
        <f t="shared" si="140"/>
        <v>67899</v>
      </c>
      <c r="I3220" s="91">
        <v>65765</v>
      </c>
      <c r="J3220" s="97">
        <v>2134</v>
      </c>
      <c r="K3220" s="83">
        <f>(H3220)/VLOOKUP(D3220,'Dados Base'!$B:$K,6,FALSE)</f>
        <v>830.67041839980436</v>
      </c>
      <c r="L3220" s="88">
        <f t="shared" si="142"/>
        <v>96.857096569905295</v>
      </c>
      <c r="M3220" s="85" t="s">
        <v>702</v>
      </c>
      <c r="N3220" s="92">
        <v>0.81699999999999995</v>
      </c>
      <c r="O3220" s="91">
        <v>32</v>
      </c>
      <c r="P3220" s="91" t="s">
        <v>691</v>
      </c>
      <c r="Q3220" s="91" t="s">
        <v>691</v>
      </c>
      <c r="R3220" s="91" t="s">
        <v>691</v>
      </c>
      <c r="S3220" s="91">
        <v>291</v>
      </c>
      <c r="T3220" s="87" t="s">
        <v>691</v>
      </c>
      <c r="U3220" s="87">
        <v>833</v>
      </c>
      <c r="V3220" s="87">
        <v>787</v>
      </c>
      <c r="W3220" s="85" t="s">
        <v>691</v>
      </c>
      <c r="X3220" s="146">
        <v>0.20668329861111112</v>
      </c>
      <c r="Y3220" s="21">
        <v>54.12</v>
      </c>
      <c r="Z3220" s="147">
        <v>2920</v>
      </c>
      <c r="AA3220" s="147">
        <v>733</v>
      </c>
      <c r="AB3220" s="21">
        <v>9</v>
      </c>
      <c r="AC3220" s="21">
        <v>0</v>
      </c>
      <c r="AD3220" s="153">
        <f>VLOOKUP(D3220,'Dados Base'!$B:$K,9,FALSE)*31536000/VLOOKUP($F3220,F:H,MATCH(H3219,F3219:AF3219,0),FALSE)</f>
        <v>469.09910307957409</v>
      </c>
      <c r="AE3220" s="153">
        <f>VLOOKUP(D3220,'Dados Base'!$B:$K,10,FALSE)*31536000/VLOOKUP($F3220,F:H,MATCH(H3219,F3219:AF3219,0),FALSE)</f>
        <v>65.023638050634034</v>
      </c>
      <c r="AF3220" s="148">
        <v>100</v>
      </c>
      <c r="AG3220" s="21">
        <v>100</v>
      </c>
      <c r="AH3220" s="148">
        <v>85</v>
      </c>
      <c r="AI3220" s="148">
        <v>32.270000000000003</v>
      </c>
      <c r="AJ3220" s="148">
        <v>98.08</v>
      </c>
      <c r="AK3220" s="72">
        <f>(SUMIFS('Banco de Indicadores Mun. (2)'!I:I,'Banco de Indicadores Mun. (2)'!B:B,'Banco de Indicadores - Mun. (1)'!B3220,'Banco de Indicadores Mun. (2)'!A:A,'Banco de Indicadores - Mun. (1)'!A3220) / VLOOKUP(D3220,'Dados Base'!$B:$K,8,FALSE)) * 100</f>
        <v>113.65741025641023</v>
      </c>
      <c r="AL3220" s="72">
        <f>(SUMIFS('Banco de Indicadores Mun. (2)'!I:I,'Banco de Indicadores Mun. (2)'!B:B,'Banco de Indicadores - Mun. (1)'!B3220,'Banco de Indicadores Mun. (2)'!A:A,'Banco de Indicadores - Mun. (1)'!A3220) / VLOOKUP(D3220,'Dados Base'!$B:$K,9,FALSE)) * 100</f>
        <v>43.887514851485143</v>
      </c>
      <c r="AM3220" s="72">
        <f>(SUMIFS('Banco de Indicadores Mun. (2)'!J:J,'Banco de Indicadores Mun. (2)'!B:B,'Banco de Indicadores - Mun. (1)'!B3220,'Banco de Indicadores Mun. (2)'!A:A,'Banco de Indicadores - Mun. (1)'!A3220) / VLOOKUP(D3220,'Dados Base'!$B:$K,7,FALSE)) * 100</f>
        <v>129.93351999999999</v>
      </c>
      <c r="AN3220" s="72">
        <f>(SUMIFS('Banco de Indicadores Mun. (2)'!K:K,'Banco de Indicadores Mun. (2)'!B:B,'Banco de Indicadores - Mun. (1)'!B3220,'Banco de Indicadores Mun. (2)'!A:A,'Banco de Indicadores - Mun. (1)'!A3220) / VLOOKUP(D3220,'Dados Base'!$B:$K,10,FALSE)) * 100</f>
        <v>84.592928571428544</v>
      </c>
      <c r="AO3220" s="24">
        <v>0</v>
      </c>
      <c r="AP3220" s="25">
        <v>0</v>
      </c>
      <c r="AQ3220" s="17">
        <v>0</v>
      </c>
      <c r="AR3220" s="24">
        <v>9.8000000000000007</v>
      </c>
      <c r="AS3220" s="22">
        <v>85</v>
      </c>
      <c r="AT3220" s="22">
        <v>80.75</v>
      </c>
      <c r="AU3220" s="22">
        <v>79.934300574869965</v>
      </c>
      <c r="AV3220" s="22">
        <v>9.4</v>
      </c>
      <c r="AW3220" s="21">
        <v>0</v>
      </c>
      <c r="AX3220" s="21">
        <v>0</v>
      </c>
      <c r="AY3220" s="116">
        <v>292.65867262946881</v>
      </c>
    </row>
    <row r="3221" spans="1:51" ht="15" x14ac:dyDescent="0.25">
      <c r="A3221" s="144">
        <v>2013</v>
      </c>
      <c r="B3221" s="77" t="s">
        <v>641</v>
      </c>
      <c r="C3221" s="78">
        <v>12</v>
      </c>
      <c r="D3221" s="77">
        <v>3556800</v>
      </c>
      <c r="E3221" s="78">
        <v>355680012</v>
      </c>
      <c r="F3221" s="78" t="str">
        <f t="shared" si="141"/>
        <v>3556800122013</v>
      </c>
      <c r="G3221" s="96">
        <v>0.750694627030013</v>
      </c>
      <c r="H3221" s="80">
        <f t="shared" si="140"/>
        <v>17624</v>
      </c>
      <c r="I3221" s="91">
        <v>17108</v>
      </c>
      <c r="J3221" s="97">
        <v>516</v>
      </c>
      <c r="K3221" s="83">
        <f>(H3221)/VLOOKUP(D3221,'Dados Base'!$B:$K,6,FALSE)</f>
        <v>80.46018991964938</v>
      </c>
      <c r="L3221" s="88">
        <f t="shared" si="142"/>
        <v>97.07217430776214</v>
      </c>
      <c r="M3221" s="85" t="s">
        <v>702</v>
      </c>
      <c r="N3221" s="92">
        <v>0.73899999999999999</v>
      </c>
      <c r="O3221" s="91">
        <v>71</v>
      </c>
      <c r="P3221" s="91" t="s">
        <v>691</v>
      </c>
      <c r="Q3221" s="91" t="s">
        <v>691</v>
      </c>
      <c r="R3221" s="91" t="s">
        <v>691</v>
      </c>
      <c r="S3221" s="91">
        <v>30</v>
      </c>
      <c r="T3221" s="87" t="s">
        <v>691</v>
      </c>
      <c r="U3221" s="87">
        <v>214</v>
      </c>
      <c r="V3221" s="87">
        <v>157</v>
      </c>
      <c r="W3221" s="85" t="s">
        <v>691</v>
      </c>
      <c r="X3221" s="146">
        <v>5.1190091092592593E-2</v>
      </c>
      <c r="Y3221" s="21">
        <v>12.36</v>
      </c>
      <c r="Z3221" s="147">
        <v>672</v>
      </c>
      <c r="AA3221" s="147">
        <v>282</v>
      </c>
      <c r="AB3221" s="21">
        <v>3</v>
      </c>
      <c r="AC3221" s="21">
        <v>0</v>
      </c>
      <c r="AD3221" s="153">
        <f>VLOOKUP(D3221,'Dados Base'!$B:$K,9,FALSE)*31536000/VLOOKUP($F3221,F:H,MATCH(H3220,F3220:AF3220,0),FALSE)</f>
        <v>4670.2768951429871</v>
      </c>
      <c r="AE3221" s="153">
        <f>VLOOKUP(D3221,'Dados Base'!$B:$K,10,FALSE)*31536000/VLOOKUP($F3221,F:H,MATCH(H3220,F3220:AF3220,0),FALSE)</f>
        <v>536.81343622333168</v>
      </c>
      <c r="AF3221" s="148">
        <v>95.42</v>
      </c>
      <c r="AG3221" s="21">
        <v>97.08</v>
      </c>
      <c r="AH3221" s="148">
        <v>95.42</v>
      </c>
      <c r="AI3221" s="148">
        <v>36.79</v>
      </c>
      <c r="AJ3221" s="148">
        <v>98.29</v>
      </c>
      <c r="AK3221" s="72">
        <f>(SUMIFS('Banco de Indicadores Mun. (2)'!I:I,'Banco de Indicadores Mun. (2)'!B:B,'Banco de Indicadores - Mun. (1)'!B3221,'Banco de Indicadores Mun. (2)'!A:A,'Banco de Indicadores - Mun. (1)'!A3221) / VLOOKUP(D3221,'Dados Base'!$B:$K,8,FALSE)) * 100</f>
        <v>25.296234042553188</v>
      </c>
      <c r="AL3221" s="72">
        <f>(SUMIFS('Banco de Indicadores Mun. (2)'!I:I,'Banco de Indicadores Mun. (2)'!B:B,'Banco de Indicadores - Mun. (1)'!B3221,'Banco de Indicadores Mun. (2)'!A:A,'Banco de Indicadores - Mun. (1)'!A3221) / VLOOKUP(D3221,'Dados Base'!$B:$K,9,FALSE)) * 100</f>
        <v>9.110521072796935</v>
      </c>
      <c r="AM3221" s="72">
        <f>(SUMIFS('Banco de Indicadores Mun. (2)'!J:J,'Banco de Indicadores Mun. (2)'!B:B,'Banco de Indicadores - Mun. (1)'!B3221,'Banco de Indicadores Mun. (2)'!A:A,'Banco de Indicadores - Mun. (1)'!A3221) / VLOOKUP(D3221,'Dados Base'!$B:$K,7,FALSE)) * 100</f>
        <v>26.855499999999992</v>
      </c>
      <c r="AN3221" s="72">
        <f>(SUMIFS('Banco de Indicadores Mun. (2)'!K:K,'Banco de Indicadores Mun. (2)'!B:B,'Banco de Indicadores - Mun. (1)'!B3221,'Banco de Indicadores Mun. (2)'!A:A,'Banco de Indicadores - Mun. (1)'!A3221) / VLOOKUP(D3221,'Dados Base'!$B:$K,10,FALSE)) * 100</f>
        <v>21.969800000000006</v>
      </c>
      <c r="AO3221" s="24">
        <v>0</v>
      </c>
      <c r="AP3221" s="25">
        <v>0</v>
      </c>
      <c r="AQ3221" s="17">
        <v>0</v>
      </c>
      <c r="AR3221" s="24">
        <v>8.1</v>
      </c>
      <c r="AS3221" s="22">
        <v>97</v>
      </c>
      <c r="AT3221" s="22">
        <v>97</v>
      </c>
      <c r="AU3221" s="22">
        <v>70.440251572327043</v>
      </c>
      <c r="AV3221" s="22">
        <v>8.0299999999999994</v>
      </c>
      <c r="AW3221" s="21">
        <v>0</v>
      </c>
      <c r="AX3221" s="21">
        <v>0</v>
      </c>
      <c r="AY3221" s="116">
        <v>113.39773108029314</v>
      </c>
    </row>
    <row r="3222" spans="1:51" ht="15" x14ac:dyDescent="0.25">
      <c r="A3222" s="144">
        <v>2013</v>
      </c>
      <c r="B3222" s="77" t="s">
        <v>642</v>
      </c>
      <c r="C3222" s="78">
        <v>15</v>
      </c>
      <c r="D3222" s="77">
        <v>3556909</v>
      </c>
      <c r="E3222" s="78">
        <v>355690915</v>
      </c>
      <c r="F3222" s="78" t="str">
        <f t="shared" si="141"/>
        <v>3556909152013</v>
      </c>
      <c r="G3222" s="96">
        <v>3.0542243762843091</v>
      </c>
      <c r="H3222" s="80">
        <f t="shared" si="140"/>
        <v>7236</v>
      </c>
      <c r="I3222" s="91">
        <v>6744</v>
      </c>
      <c r="J3222" s="97">
        <v>492</v>
      </c>
      <c r="K3222" s="83">
        <f>(H3222)/VLOOKUP(D3222,'Dados Base'!$B:$K,6,FALSE)</f>
        <v>75.928646379853092</v>
      </c>
      <c r="L3222" s="88">
        <f t="shared" si="142"/>
        <v>93.200663349917079</v>
      </c>
      <c r="M3222" s="85" t="s">
        <v>702</v>
      </c>
      <c r="N3222" s="92">
        <v>0.74399999999999999</v>
      </c>
      <c r="O3222" s="91">
        <v>64</v>
      </c>
      <c r="P3222" s="91" t="s">
        <v>691</v>
      </c>
      <c r="Q3222" s="91" t="s">
        <v>691</v>
      </c>
      <c r="R3222" s="91" t="s">
        <v>691</v>
      </c>
      <c r="S3222" s="91">
        <v>22</v>
      </c>
      <c r="T3222" s="87" t="s">
        <v>691</v>
      </c>
      <c r="U3222" s="87">
        <v>81</v>
      </c>
      <c r="V3222" s="87">
        <v>45</v>
      </c>
      <c r="W3222" s="85" t="s">
        <v>691</v>
      </c>
      <c r="X3222" s="146">
        <v>1.7356140795251506E-2</v>
      </c>
      <c r="Y3222" s="21">
        <v>4.9400000000000004</v>
      </c>
      <c r="Z3222" s="147">
        <v>290</v>
      </c>
      <c r="AA3222" s="147">
        <v>91</v>
      </c>
      <c r="AB3222" s="21">
        <v>0</v>
      </c>
      <c r="AC3222" s="21">
        <v>0</v>
      </c>
      <c r="AD3222" s="153">
        <f>VLOOKUP(D3222,'Dados Base'!$B:$K,9,FALSE)*31536000/VLOOKUP($F3222,F:H,MATCH(H3221,F3221:AF3221,0),FALSE)</f>
        <v>3050.7462686567164</v>
      </c>
      <c r="AE3222" s="153">
        <f>VLOOKUP(D3222,'Dados Base'!$B:$K,10,FALSE)*31536000/VLOOKUP($F3222,F:H,MATCH(H3221,F3221:AF3221,0),FALSE)</f>
        <v>305.07462686567163</v>
      </c>
      <c r="AF3222" s="148" t="s">
        <v>692</v>
      </c>
      <c r="AG3222" s="21">
        <v>100</v>
      </c>
      <c r="AH3222" s="148" t="s">
        <v>692</v>
      </c>
      <c r="AI3222" s="148" t="s">
        <v>692</v>
      </c>
      <c r="AJ3222" s="148" t="s">
        <v>692</v>
      </c>
      <c r="AK3222" s="72">
        <f>(SUMIFS('Banco de Indicadores Mun. (2)'!I:I,'Banco de Indicadores Mun. (2)'!B:B,'Banco de Indicadores - Mun. (1)'!B3222,'Banco de Indicadores Mun. (2)'!A:A,'Banco de Indicadores - Mun. (1)'!A3222) / VLOOKUP(D3222,'Dados Base'!$B:$K,8,FALSE)) * 100</f>
        <v>216.95640909090903</v>
      </c>
      <c r="AL3222" s="72">
        <f>(SUMIFS('Banco de Indicadores Mun. (2)'!I:I,'Banco de Indicadores Mun. (2)'!B:B,'Banco de Indicadores - Mun. (1)'!B3222,'Banco de Indicadores Mun. (2)'!A:A,'Banco de Indicadores - Mun. (1)'!A3222) / VLOOKUP(D3222,'Dados Base'!$B:$K,9,FALSE)) * 100</f>
        <v>68.186299999999989</v>
      </c>
      <c r="AM3222" s="72">
        <f>(SUMIFS('Banco de Indicadores Mun. (2)'!J:J,'Banco de Indicadores Mun. (2)'!B:B,'Banco de Indicadores - Mun. (1)'!B3222,'Banco de Indicadores Mun. (2)'!A:A,'Banco de Indicadores - Mun. (1)'!A3222) / VLOOKUP(D3222,'Dados Base'!$B:$K,7,FALSE)) * 100</f>
        <v>191.821</v>
      </c>
      <c r="AN3222" s="72">
        <f>(SUMIFS('Banco de Indicadores Mun. (2)'!K:K,'Banco de Indicadores Mun. (2)'!B:B,'Banco de Indicadores - Mun. (1)'!B3222,'Banco de Indicadores Mun. (2)'!A:A,'Banco de Indicadores - Mun. (1)'!A3222) / VLOOKUP(D3222,'Dados Base'!$B:$K,10,FALSE)) * 100</f>
        <v>270.81799999999993</v>
      </c>
      <c r="AO3222" s="24">
        <v>0</v>
      </c>
      <c r="AP3222" s="25">
        <v>0</v>
      </c>
      <c r="AQ3222" s="17">
        <v>0</v>
      </c>
      <c r="AR3222" s="24">
        <v>8.5</v>
      </c>
      <c r="AS3222" s="22">
        <v>100</v>
      </c>
      <c r="AT3222" s="22">
        <v>100</v>
      </c>
      <c r="AU3222" s="22">
        <v>76.115485564304464</v>
      </c>
      <c r="AV3222" s="22">
        <v>8.14</v>
      </c>
      <c r="AW3222" s="21">
        <v>0</v>
      </c>
      <c r="AX3222" s="21">
        <v>0</v>
      </c>
      <c r="AY3222" s="116">
        <v>86.490514810879802</v>
      </c>
    </row>
    <row r="3223" spans="1:51" ht="15" x14ac:dyDescent="0.25">
      <c r="A3223" s="144">
        <v>2013</v>
      </c>
      <c r="B3223" s="77" t="s">
        <v>643</v>
      </c>
      <c r="C3223" s="78">
        <v>15</v>
      </c>
      <c r="D3223" s="77">
        <v>3556958</v>
      </c>
      <c r="E3223" s="78">
        <v>355695815</v>
      </c>
      <c r="F3223" s="78" t="str">
        <f t="shared" si="141"/>
        <v>3556958152013</v>
      </c>
      <c r="G3223" s="96">
        <v>0.26750428556345796</v>
      </c>
      <c r="H3223" s="80">
        <f t="shared" si="140"/>
        <v>1745</v>
      </c>
      <c r="I3223" s="91">
        <v>1482</v>
      </c>
      <c r="J3223" s="97">
        <v>263</v>
      </c>
      <c r="K3223" s="83">
        <f>(H3223)/VLOOKUP(D3223,'Dados Base'!$B:$K,6,FALSE)</f>
        <v>35.026093938177439</v>
      </c>
      <c r="L3223" s="88">
        <f t="shared" si="142"/>
        <v>84.92836676217766</v>
      </c>
      <c r="M3223" s="85" t="s">
        <v>702</v>
      </c>
      <c r="N3223" s="92">
        <v>0.72499999999999998</v>
      </c>
      <c r="O3223" s="91">
        <v>6</v>
      </c>
      <c r="P3223" s="91" t="s">
        <v>691</v>
      </c>
      <c r="Q3223" s="91" t="s">
        <v>691</v>
      </c>
      <c r="R3223" s="91" t="s">
        <v>691</v>
      </c>
      <c r="S3223" s="91" t="s">
        <v>693</v>
      </c>
      <c r="T3223" s="87" t="s">
        <v>691</v>
      </c>
      <c r="U3223" s="87">
        <v>10</v>
      </c>
      <c r="V3223" s="87">
        <v>8</v>
      </c>
      <c r="W3223" s="85" t="s">
        <v>691</v>
      </c>
      <c r="X3223" s="146">
        <v>3.9539700520833335E-3</v>
      </c>
      <c r="Y3223" s="21">
        <v>1.05</v>
      </c>
      <c r="Z3223" s="147">
        <v>62</v>
      </c>
      <c r="AA3223" s="147">
        <v>19</v>
      </c>
      <c r="AB3223" s="21">
        <v>0</v>
      </c>
      <c r="AC3223" s="21">
        <v>0</v>
      </c>
      <c r="AD3223" s="153">
        <f>VLOOKUP(D3223,'Dados Base'!$B:$K,9,FALSE)*31536000/VLOOKUP($F3223,F:H,MATCH(H3222,F3222:AF3222,0),FALSE)</f>
        <v>6686.7163323782233</v>
      </c>
      <c r="AE3223" s="153">
        <f>VLOOKUP(D3223,'Dados Base'!$B:$K,10,FALSE)*31536000/VLOOKUP($F3223,F:H,MATCH(H3222,F3222:AF3222,0),FALSE)</f>
        <v>903.61031518624611</v>
      </c>
      <c r="AF3223" s="148">
        <v>87.01</v>
      </c>
      <c r="AG3223" s="21">
        <v>82.59</v>
      </c>
      <c r="AH3223" s="148">
        <v>87.51</v>
      </c>
      <c r="AI3223" s="148">
        <v>10.45</v>
      </c>
      <c r="AJ3223" s="148">
        <v>100</v>
      </c>
      <c r="AK3223" s="72">
        <f>(SUMIFS('Banco de Indicadores Mun. (2)'!I:I,'Banco de Indicadores Mun. (2)'!B:B,'Banco de Indicadores - Mun. (1)'!B3223,'Banco de Indicadores Mun. (2)'!A:A,'Banco de Indicadores - Mun. (1)'!A3223) / VLOOKUP(D3223,'Dados Base'!$B:$K,8,FALSE)) * 100</f>
        <v>8.3109166666666656</v>
      </c>
      <c r="AL3223" s="72">
        <f>(SUMIFS('Banco de Indicadores Mun. (2)'!I:I,'Banco de Indicadores Mun. (2)'!B:B,'Banco de Indicadores - Mun. (1)'!B3223,'Banco de Indicadores Mun. (2)'!A:A,'Banco de Indicadores - Mun. (1)'!A3223) / VLOOKUP(D3223,'Dados Base'!$B:$K,9,FALSE)) * 100</f>
        <v>2.6954324324324324</v>
      </c>
      <c r="AM3223" s="72">
        <f>(SUMIFS('Banco de Indicadores Mun. (2)'!J:J,'Banco de Indicadores Mun. (2)'!B:B,'Banco de Indicadores - Mun. (1)'!B3223,'Banco de Indicadores Mun. (2)'!A:A,'Banco de Indicadores - Mun. (1)'!A3223) / VLOOKUP(D3223,'Dados Base'!$B:$K,7,FALSE)) * 100</f>
        <v>6.36042857142857</v>
      </c>
      <c r="AN3223" s="72">
        <f>(SUMIFS('Banco de Indicadores Mun. (2)'!K:K,'Banco de Indicadores Mun. (2)'!B:B,'Banco de Indicadores - Mun. (1)'!B3223,'Banco de Indicadores Mun. (2)'!A:A,'Banco de Indicadores - Mun. (1)'!A3223) / VLOOKUP(D3223,'Dados Base'!$B:$K,10,FALSE)) * 100</f>
        <v>11.041600000000003</v>
      </c>
      <c r="AO3223" s="24">
        <v>0</v>
      </c>
      <c r="AP3223" s="25">
        <v>0</v>
      </c>
      <c r="AQ3223" s="17">
        <v>0</v>
      </c>
      <c r="AR3223" s="24">
        <v>8.5</v>
      </c>
      <c r="AS3223" s="22">
        <v>95</v>
      </c>
      <c r="AT3223" s="22">
        <v>95</v>
      </c>
      <c r="AU3223" s="22">
        <v>76.543209876543202</v>
      </c>
      <c r="AV3223" s="22">
        <v>8.3699999999999992</v>
      </c>
      <c r="AW3223" s="21">
        <v>0</v>
      </c>
      <c r="AX3223" s="21">
        <v>0</v>
      </c>
      <c r="AY3223" s="116">
        <v>124.72292079729381</v>
      </c>
    </row>
    <row r="3224" spans="1:51" ht="15" x14ac:dyDescent="0.25">
      <c r="A3224" s="144">
        <v>2013</v>
      </c>
      <c r="B3224" s="77" t="s">
        <v>644</v>
      </c>
      <c r="C3224" s="78">
        <v>10</v>
      </c>
      <c r="D3224" s="77">
        <v>3557006</v>
      </c>
      <c r="E3224" s="78">
        <v>355700610</v>
      </c>
      <c r="F3224" s="78" t="str">
        <f t="shared" si="141"/>
        <v>3557006102013</v>
      </c>
      <c r="G3224" s="96">
        <v>1.1516495765357293</v>
      </c>
      <c r="H3224" s="80">
        <f t="shared" si="140"/>
        <v>112104</v>
      </c>
      <c r="I3224" s="91">
        <v>107828</v>
      </c>
      <c r="J3224" s="97">
        <v>4276</v>
      </c>
      <c r="K3224" s="83">
        <f>(H3224)/VLOOKUP(D3224,'Dados Base'!$B:$K,6,FALSE)</f>
        <v>609.26086956521738</v>
      </c>
      <c r="L3224" s="88">
        <f t="shared" si="142"/>
        <v>96.18568472133019</v>
      </c>
      <c r="M3224" s="85" t="s">
        <v>702</v>
      </c>
      <c r="N3224" s="92">
        <v>0.76700000000000002</v>
      </c>
      <c r="O3224" s="91">
        <v>6</v>
      </c>
      <c r="P3224" s="91" t="s">
        <v>691</v>
      </c>
      <c r="Q3224" s="91" t="s">
        <v>691</v>
      </c>
      <c r="R3224" s="91" t="s">
        <v>691</v>
      </c>
      <c r="S3224" s="91">
        <v>172</v>
      </c>
      <c r="T3224" s="87" t="s">
        <v>691</v>
      </c>
      <c r="U3224" s="87">
        <v>895</v>
      </c>
      <c r="V3224" s="87">
        <v>485</v>
      </c>
      <c r="W3224" s="85" t="s">
        <v>691</v>
      </c>
      <c r="X3224" s="146">
        <v>0.38992262400000005</v>
      </c>
      <c r="Y3224" s="21">
        <v>100.06</v>
      </c>
      <c r="Z3224" s="147">
        <v>4281</v>
      </c>
      <c r="AA3224" s="147">
        <v>1723</v>
      </c>
      <c r="AB3224" s="21">
        <v>5</v>
      </c>
      <c r="AC3224" s="21">
        <v>0</v>
      </c>
      <c r="AD3224" s="153">
        <f>VLOOKUP(D3224,'Dados Base'!$B:$K,9,FALSE)*31536000/VLOOKUP($F3224,F:H,MATCH(H3223,F3223:AF3223,0),FALSE)</f>
        <v>464.16184971098266</v>
      </c>
      <c r="AE3224" s="153">
        <f>VLOOKUP(D3224,'Dados Base'!$B:$K,10,FALSE)*31536000/VLOOKUP($F3224,F:H,MATCH(H3223,F3223:AF3223,0),FALSE)</f>
        <v>73.140655105973011</v>
      </c>
      <c r="AF3224" s="148">
        <v>99.84</v>
      </c>
      <c r="AG3224" s="21">
        <v>96.19</v>
      </c>
      <c r="AH3224" s="148">
        <v>94.77</v>
      </c>
      <c r="AI3224" s="148">
        <v>37.840000000000003</v>
      </c>
      <c r="AJ3224" s="148">
        <v>100</v>
      </c>
      <c r="AK3224" s="72">
        <f>(SUMIFS('Banco de Indicadores Mun. (2)'!I:I,'Banco de Indicadores Mun. (2)'!B:B,'Banco de Indicadores - Mun. (1)'!B3224,'Banco de Indicadores Mun. (2)'!A:A,'Banco de Indicadores - Mun. (1)'!A3224) / VLOOKUP(D3224,'Dados Base'!$B:$K,8,FALSE)) * 100</f>
        <v>401.52328333333338</v>
      </c>
      <c r="AL3224" s="72">
        <f>(SUMIFS('Banco de Indicadores Mun. (2)'!I:I,'Banco de Indicadores Mun. (2)'!B:B,'Banco de Indicadores - Mun. (1)'!B3224,'Banco de Indicadores Mun. (2)'!A:A,'Banco de Indicadores - Mun. (1)'!A3224) / VLOOKUP(D3224,'Dados Base'!$B:$K,9,FALSE)) * 100</f>
        <v>146.00846666666669</v>
      </c>
      <c r="AM3224" s="72">
        <f>(SUMIFS('Banco de Indicadores Mun. (2)'!J:J,'Banco de Indicadores Mun. (2)'!B:B,'Banco de Indicadores - Mun. (1)'!B3224,'Banco de Indicadores Mun. (2)'!A:A,'Banco de Indicadores - Mun. (1)'!A3224) / VLOOKUP(D3224,'Dados Base'!$B:$K,7,FALSE)) * 100</f>
        <v>703.04491176470594</v>
      </c>
      <c r="AN3224" s="72">
        <f>(SUMIFS('Banco de Indicadores Mun. (2)'!K:K,'Banco de Indicadores Mun. (2)'!B:B,'Banco de Indicadores - Mun. (1)'!B3224,'Banco de Indicadores Mun. (2)'!A:A,'Banco de Indicadores - Mun. (1)'!A3224) / VLOOKUP(D3224,'Dados Base'!$B:$K,10,FALSE)) * 100</f>
        <v>7.2257692307692301</v>
      </c>
      <c r="AO3224" s="24">
        <v>0</v>
      </c>
      <c r="AP3224" s="25">
        <v>0</v>
      </c>
      <c r="AQ3224" s="17">
        <v>0</v>
      </c>
      <c r="AR3224" s="24">
        <v>7.2</v>
      </c>
      <c r="AS3224" s="22">
        <v>91</v>
      </c>
      <c r="AT3224" s="22">
        <v>82.81</v>
      </c>
      <c r="AU3224" s="22">
        <v>71.302465023317779</v>
      </c>
      <c r="AV3224" s="22">
        <v>7.86</v>
      </c>
      <c r="AW3224" s="21">
        <v>0</v>
      </c>
      <c r="AX3224" s="21">
        <v>0</v>
      </c>
      <c r="AY3224" s="116">
        <v>105.17496661679684</v>
      </c>
    </row>
    <row r="3225" spans="1:51" ht="15" x14ac:dyDescent="0.25">
      <c r="A3225" s="144">
        <v>2013</v>
      </c>
      <c r="B3225" s="77" t="s">
        <v>645</v>
      </c>
      <c r="C3225" s="78">
        <v>15</v>
      </c>
      <c r="D3225" s="77">
        <v>3557105</v>
      </c>
      <c r="E3225" s="78">
        <v>355710515</v>
      </c>
      <c r="F3225" s="78" t="str">
        <f t="shared" si="141"/>
        <v>3557105152013</v>
      </c>
      <c r="G3225" s="96">
        <v>1.0253868599059635</v>
      </c>
      <c r="H3225" s="80">
        <f t="shared" si="140"/>
        <v>86910</v>
      </c>
      <c r="I3225" s="91">
        <v>84475</v>
      </c>
      <c r="J3225" s="97">
        <v>2435</v>
      </c>
      <c r="K3225" s="83">
        <f>(H3225)/VLOOKUP(D3225,'Dados Base'!$B:$K,6,FALSE)</f>
        <v>206.09926723422419</v>
      </c>
      <c r="L3225" s="88">
        <f t="shared" si="142"/>
        <v>97.198251064319408</v>
      </c>
      <c r="M3225" s="85" t="s">
        <v>702</v>
      </c>
      <c r="N3225" s="92">
        <v>0.79</v>
      </c>
      <c r="O3225" s="91">
        <v>200</v>
      </c>
      <c r="P3225" s="91" t="s">
        <v>691</v>
      </c>
      <c r="Q3225" s="91" t="s">
        <v>691</v>
      </c>
      <c r="R3225" s="91" t="s">
        <v>691</v>
      </c>
      <c r="S3225" s="91">
        <v>328</v>
      </c>
      <c r="T3225" s="87" t="s">
        <v>691</v>
      </c>
      <c r="U3225" s="87">
        <v>1164</v>
      </c>
      <c r="V3225" s="87">
        <v>952</v>
      </c>
      <c r="W3225" s="85" t="s">
        <v>691</v>
      </c>
      <c r="X3225" s="146">
        <v>0.26455243055555555</v>
      </c>
      <c r="Y3225" s="21">
        <v>69.760000000000005</v>
      </c>
      <c r="Z3225" s="147">
        <v>2208</v>
      </c>
      <c r="AA3225" s="147">
        <v>2501</v>
      </c>
      <c r="AB3225" s="21">
        <v>6</v>
      </c>
      <c r="AC3225" s="21">
        <v>1</v>
      </c>
      <c r="AD3225" s="153">
        <f>VLOOKUP(D3225,'Dados Base'!$B:$K,9,FALSE)*31536000/VLOOKUP($F3225,F:H,MATCH(H3224,F3224:AF3224,0),FALSE)</f>
        <v>1164.7745944080084</v>
      </c>
      <c r="AE3225" s="153">
        <f>VLOOKUP(D3225,'Dados Base'!$B:$K,10,FALSE)*31536000/VLOOKUP($F3225,F:H,MATCH(H3224,F3224:AF3224,0),FALSE)</f>
        <v>105.22885743872975</v>
      </c>
      <c r="AF3225" s="148">
        <v>100</v>
      </c>
      <c r="AG3225" s="21">
        <v>100</v>
      </c>
      <c r="AH3225" s="148">
        <v>99.45</v>
      </c>
      <c r="AI3225" s="148">
        <v>12.95</v>
      </c>
      <c r="AJ3225" s="148">
        <v>99.99</v>
      </c>
      <c r="AK3225" s="72">
        <f>(SUMIFS('Banco de Indicadores Mun. (2)'!I:I,'Banco de Indicadores Mun. (2)'!B:B,'Banco de Indicadores - Mun. (1)'!B3225,'Banco de Indicadores Mun. (2)'!A:A,'Banco de Indicadores - Mun. (1)'!A3225) / VLOOKUP(D3225,'Dados Base'!$B:$K,8,FALSE)) * 100</f>
        <v>50.302294117647051</v>
      </c>
      <c r="AL3225" s="72">
        <f>(SUMIFS('Banco de Indicadores Mun. (2)'!I:I,'Banco de Indicadores Mun. (2)'!B:B,'Banco de Indicadores - Mun. (1)'!B3225,'Banco de Indicadores Mun. (2)'!A:A,'Banco de Indicadores - Mun. (1)'!A3225) / VLOOKUP(D3225,'Dados Base'!$B:$K,9,FALSE)) * 100</f>
        <v>15.983906542056072</v>
      </c>
      <c r="AM3225" s="72">
        <f>(SUMIFS('Banco de Indicadores Mun. (2)'!J:J,'Banco de Indicadores Mun. (2)'!B:B,'Banco de Indicadores - Mun. (1)'!B3225,'Banco de Indicadores Mun. (2)'!A:A,'Banco de Indicadores - Mun. (1)'!A3225) / VLOOKUP(D3225,'Dados Base'!$B:$K,7,FALSE)) * 100</f>
        <v>46.995452054794512</v>
      </c>
      <c r="AN3225" s="72">
        <f>(SUMIFS('Banco de Indicadores Mun. (2)'!K:K,'Banco de Indicadores Mun. (2)'!B:B,'Banco de Indicadores - Mun. (1)'!B3225,'Banco de Indicadores Mun. (2)'!A:A,'Banco de Indicadores - Mun. (1)'!A3225) / VLOOKUP(D3225,'Dados Base'!$B:$K,10,FALSE)) * 100</f>
        <v>58.626413793103453</v>
      </c>
      <c r="AO3225" s="24">
        <v>1</v>
      </c>
      <c r="AP3225" s="25">
        <v>0</v>
      </c>
      <c r="AQ3225" s="17">
        <v>0</v>
      </c>
      <c r="AR3225" s="24">
        <v>9.8000000000000007</v>
      </c>
      <c r="AS3225" s="22">
        <v>99</v>
      </c>
      <c r="AT3225" s="22">
        <v>99</v>
      </c>
      <c r="AU3225" s="22">
        <v>46.888936079847099</v>
      </c>
      <c r="AV3225" s="22">
        <v>6.53</v>
      </c>
      <c r="AW3225" s="21">
        <v>1</v>
      </c>
      <c r="AX3225" s="21">
        <v>1</v>
      </c>
      <c r="AY3225" s="116">
        <v>99.785494323931161</v>
      </c>
    </row>
    <row r="3226" spans="1:51" ht="15" x14ac:dyDescent="0.25">
      <c r="A3226" s="144">
        <v>2013</v>
      </c>
      <c r="B3226" s="77" t="s">
        <v>646</v>
      </c>
      <c r="C3226" s="78">
        <v>19</v>
      </c>
      <c r="D3226" s="77">
        <v>3557154</v>
      </c>
      <c r="E3226" s="78">
        <v>355715419</v>
      </c>
      <c r="F3226" s="78" t="str">
        <f t="shared" si="141"/>
        <v>3557154192013</v>
      </c>
      <c r="G3226" s="96">
        <v>1.5295720408278424</v>
      </c>
      <c r="H3226" s="80">
        <f t="shared" si="140"/>
        <v>2407</v>
      </c>
      <c r="I3226" s="91">
        <v>1949</v>
      </c>
      <c r="J3226" s="97">
        <v>458</v>
      </c>
      <c r="K3226" s="83">
        <f>(H3226)/VLOOKUP(D3226,'Dados Base'!$B:$K,6,FALSE)</f>
        <v>7.5501882057716436</v>
      </c>
      <c r="L3226" s="88">
        <f t="shared" si="142"/>
        <v>80.972164520149562</v>
      </c>
      <c r="M3226" s="85" t="s">
        <v>702</v>
      </c>
      <c r="N3226" s="92">
        <v>0.72899999999999998</v>
      </c>
      <c r="O3226" s="91">
        <v>59</v>
      </c>
      <c r="P3226" s="91" t="s">
        <v>691</v>
      </c>
      <c r="Q3226" s="91" t="s">
        <v>691</v>
      </c>
      <c r="R3226" s="91" t="s">
        <v>691</v>
      </c>
      <c r="S3226" s="91">
        <v>5</v>
      </c>
      <c r="T3226" s="87" t="s">
        <v>691</v>
      </c>
      <c r="U3226" s="87">
        <v>11</v>
      </c>
      <c r="V3226" s="87">
        <v>13</v>
      </c>
      <c r="W3226" s="85" t="s">
        <v>691</v>
      </c>
      <c r="X3226" s="146">
        <v>5.1042190104166668E-3</v>
      </c>
      <c r="Y3226" s="21">
        <v>1.38</v>
      </c>
      <c r="Z3226" s="147">
        <v>94</v>
      </c>
      <c r="AA3226" s="147">
        <v>13</v>
      </c>
      <c r="AB3226" s="21">
        <v>0</v>
      </c>
      <c r="AC3226" s="21">
        <v>0</v>
      </c>
      <c r="AD3226" s="153">
        <f>VLOOKUP(D3226,'Dados Base'!$B:$K,9,FALSE)*31536000/VLOOKUP($F3226,F:H,MATCH(H3225,F3225:AF3225,0),FALSE)</f>
        <v>30396.144578313251</v>
      </c>
      <c r="AE3226" s="153">
        <f>VLOOKUP(D3226,'Dados Base'!$B:$K,10,FALSE)*31536000/VLOOKUP($F3226,F:H,MATCH(H3225,F3225:AF3225,0),FALSE)</f>
        <v>2358.3215621105101</v>
      </c>
      <c r="AF3226" s="148">
        <v>81.430000000000007</v>
      </c>
      <c r="AG3226" s="21">
        <v>100</v>
      </c>
      <c r="AH3226" s="148">
        <v>76.92</v>
      </c>
      <c r="AI3226" s="148">
        <v>11.11</v>
      </c>
      <c r="AJ3226" s="148">
        <v>100</v>
      </c>
      <c r="AK3226" s="72">
        <f>(SUMIFS('Banco de Indicadores Mun. (2)'!I:I,'Banco de Indicadores Mun. (2)'!B:B,'Banco de Indicadores - Mun. (1)'!B3226,'Banco de Indicadores Mun. (2)'!A:A,'Banco de Indicadores - Mun. (1)'!A3226) / VLOOKUP(D3226,'Dados Base'!$B:$K,8,FALSE)) * 100</f>
        <v>3.2687671232876712</v>
      </c>
      <c r="AL3226" s="72">
        <f>(SUMIFS('Banco de Indicadores Mun. (2)'!I:I,'Banco de Indicadores Mun. (2)'!B:B,'Banco de Indicadores - Mun. (1)'!B3226,'Banco de Indicadores Mun. (2)'!A:A,'Banco de Indicadores - Mun. (1)'!A3226) / VLOOKUP(D3226,'Dados Base'!$B:$K,9,FALSE)) * 100</f>
        <v>1.0285344827586207</v>
      </c>
      <c r="AM3226" s="72">
        <f>(SUMIFS('Banco de Indicadores Mun. (2)'!J:J,'Banco de Indicadores Mun. (2)'!B:B,'Banco de Indicadores - Mun. (1)'!B3226,'Banco de Indicadores Mun. (2)'!A:A,'Banco de Indicadores - Mun. (1)'!A3226) / VLOOKUP(D3226,'Dados Base'!$B:$K,7,FALSE)) * 100</f>
        <v>3.1092</v>
      </c>
      <c r="AN3226" s="72">
        <f>(SUMIFS('Banco de Indicadores Mun. (2)'!K:K,'Banco de Indicadores Mun. (2)'!B:B,'Banco de Indicadores - Mun. (1)'!B3226,'Banco de Indicadores Mun. (2)'!A:A,'Banco de Indicadores - Mun. (1)'!A3226) / VLOOKUP(D3226,'Dados Base'!$B:$K,10,FALSE)) * 100</f>
        <v>3.756333333333334</v>
      </c>
      <c r="AO3226" s="24">
        <v>0</v>
      </c>
      <c r="AP3226" s="25">
        <v>0</v>
      </c>
      <c r="AQ3226" s="17">
        <v>0</v>
      </c>
      <c r="AR3226" s="24">
        <v>8.6</v>
      </c>
      <c r="AS3226" s="22">
        <v>100</v>
      </c>
      <c r="AT3226" s="22">
        <v>100</v>
      </c>
      <c r="AU3226" s="22">
        <v>87.850467289719631</v>
      </c>
      <c r="AV3226" s="22">
        <v>9.6999999999999993</v>
      </c>
      <c r="AW3226" s="21">
        <v>0</v>
      </c>
      <c r="AX3226" s="21">
        <v>0</v>
      </c>
      <c r="AY3226" s="116">
        <v>125.2433340121331</v>
      </c>
    </row>
    <row r="3227" spans="1:51" ht="15" x14ac:dyDescent="0.25">
      <c r="A3227" s="144">
        <v>2012</v>
      </c>
      <c r="B3227" s="77" t="s">
        <v>2</v>
      </c>
      <c r="C3227" s="78">
        <v>21</v>
      </c>
      <c r="D3227" s="77">
        <v>3500105</v>
      </c>
      <c r="E3227" s="78">
        <v>350010521</v>
      </c>
      <c r="F3227" s="78" t="str">
        <f t="shared" si="141"/>
        <v>3500105212012</v>
      </c>
      <c r="G3227" s="96">
        <v>5.6935601657359669E-2</v>
      </c>
      <c r="H3227" s="80">
        <f t="shared" si="140"/>
        <v>33828</v>
      </c>
      <c r="I3227" s="91">
        <v>32143</v>
      </c>
      <c r="J3227" s="91">
        <v>1685</v>
      </c>
      <c r="K3227" s="83">
        <f>(H3227)/VLOOKUP(D3227,'Dados Base'!$B:$K,6,FALSE)</f>
        <v>82.150662975375212</v>
      </c>
      <c r="L3227" s="88">
        <f t="shared" si="142"/>
        <v>95.018919238500658</v>
      </c>
      <c r="M3227" s="93">
        <v>3</v>
      </c>
      <c r="N3227" s="98">
        <v>0.79</v>
      </c>
      <c r="O3227" s="91">
        <v>115</v>
      </c>
      <c r="P3227" s="91" t="s">
        <v>691</v>
      </c>
      <c r="Q3227" s="91" t="s">
        <v>691</v>
      </c>
      <c r="R3227" s="91" t="s">
        <v>691</v>
      </c>
      <c r="S3227" s="91">
        <v>99</v>
      </c>
      <c r="T3227" s="91" t="s">
        <v>691</v>
      </c>
      <c r="U3227" s="91">
        <v>507</v>
      </c>
      <c r="V3227" s="91">
        <v>410</v>
      </c>
      <c r="W3227" s="99">
        <v>0</v>
      </c>
      <c r="X3227" s="19">
        <v>0.10261140423611111</v>
      </c>
      <c r="Y3227" s="29">
        <v>12.8</v>
      </c>
      <c r="Z3227" s="30">
        <v>1507</v>
      </c>
      <c r="AA3227" s="30">
        <v>221</v>
      </c>
      <c r="AB3227" s="31">
        <v>3</v>
      </c>
      <c r="AC3227" s="32">
        <v>0</v>
      </c>
      <c r="AD3227" s="153">
        <f>VLOOKUP(D3227,'Dados Base'!$B:$K,9,FALSE)*31536000/VLOOKUP($F3227,F:H,MATCH(H3226,F3226:AF3226,0),FALSE)</f>
        <v>2778.0915218162468</v>
      </c>
      <c r="AE3227" s="153">
        <f>VLOOKUP(D3227,'Dados Base'!$B:$K,10,FALSE)*31536000/VLOOKUP($F3227,F:H,MATCH(H3226,F3226:AF3226,0),FALSE)</f>
        <v>335.60837176303653</v>
      </c>
      <c r="AF3227" s="14">
        <v>99.65</v>
      </c>
      <c r="AG3227" s="15">
        <v>94.5</v>
      </c>
      <c r="AH3227" s="14">
        <v>94.84</v>
      </c>
      <c r="AI3227" s="14">
        <v>25.24</v>
      </c>
      <c r="AJ3227" s="14">
        <v>100</v>
      </c>
      <c r="AK3227" s="72">
        <f>(SUMIFS('Banco de Indicadores Mun. (2)'!I:I,'Banco de Indicadores Mun. (2)'!B:B,'Banco de Indicadores - Mun. (1)'!B3227,'Banco de Indicadores Mun. (2)'!A:A,'Banco de Indicadores - Mun. (1)'!A3227) / VLOOKUP(D3227,'Dados Base'!$B:$K,8,FALSE)) * 100</f>
        <v>0</v>
      </c>
      <c r="AL3227" s="72">
        <f>(SUMIFS('Banco de Indicadores Mun. (2)'!I:I,'Banco de Indicadores Mun. (2)'!B:B,'Banco de Indicadores - Mun. (1)'!B3227,'Banco de Indicadores Mun. (2)'!A:A,'Banco de Indicadores - Mun. (1)'!A3227) / VLOOKUP(D3227,'Dados Base'!$B:$K,9,FALSE)) * 100</f>
        <v>0</v>
      </c>
      <c r="AM3227" s="72">
        <f>(SUMIFS('Banco de Indicadores Mun. (2)'!J:J,'Banco de Indicadores Mun. (2)'!B:B,'Banco de Indicadores - Mun. (1)'!B3227,'Banco de Indicadores Mun. (2)'!A:A,'Banco de Indicadores - Mun. (1)'!A3227) / VLOOKUP(D3227,'Dados Base'!$B:$K,7,FALSE)) * 100</f>
        <v>0</v>
      </c>
      <c r="AN3227" s="72">
        <f>(SUMIFS('Banco de Indicadores Mun. (2)'!K:K,'Banco de Indicadores Mun. (2)'!B:B,'Banco de Indicadores - Mun. (1)'!B3227,'Banco de Indicadores Mun. (2)'!A:A,'Banco de Indicadores - Mun. (1)'!A3227) / VLOOKUP(D3227,'Dados Base'!$B:$K,10,FALSE)) * 100</f>
        <v>0</v>
      </c>
      <c r="AO3227" s="33">
        <v>1</v>
      </c>
      <c r="AP3227" s="34">
        <v>0</v>
      </c>
      <c r="AQ3227" s="17">
        <v>0</v>
      </c>
      <c r="AR3227" s="24">
        <v>9</v>
      </c>
      <c r="AS3227" s="35">
        <v>98</v>
      </c>
      <c r="AT3227" s="35">
        <v>98</v>
      </c>
      <c r="AU3227" s="35">
        <v>87.210648148148152</v>
      </c>
      <c r="AV3227" s="7">
        <v>9.9700000000000006</v>
      </c>
      <c r="AW3227" s="36">
        <v>0</v>
      </c>
      <c r="AX3227" s="36">
        <v>0</v>
      </c>
      <c r="AY3227" s="117">
        <v>122.15286505319662</v>
      </c>
    </row>
    <row r="3228" spans="1:51" ht="15" x14ac:dyDescent="0.25">
      <c r="A3228" s="144">
        <v>2012</v>
      </c>
      <c r="B3228" s="77" t="s">
        <v>3</v>
      </c>
      <c r="C3228" s="78">
        <v>16</v>
      </c>
      <c r="D3228" s="77">
        <v>3500204</v>
      </c>
      <c r="E3228" s="78">
        <v>350020416</v>
      </c>
      <c r="F3228" s="78" t="str">
        <f t="shared" si="141"/>
        <v>3500204162012</v>
      </c>
      <c r="G3228" s="96">
        <v>-0.38493409640111276</v>
      </c>
      <c r="H3228" s="80">
        <f t="shared" si="140"/>
        <v>3535</v>
      </c>
      <c r="I3228" s="91">
        <v>3206</v>
      </c>
      <c r="J3228" s="91">
        <v>329</v>
      </c>
      <c r="K3228" s="83">
        <f>(H3228)/VLOOKUP(D3228,'Dados Base'!$B:$K,6,FALSE)</f>
        <v>16.766268260292165</v>
      </c>
      <c r="L3228" s="88">
        <f t="shared" si="142"/>
        <v>90.693069306930695</v>
      </c>
      <c r="M3228" s="93">
        <v>1</v>
      </c>
      <c r="N3228" s="98">
        <v>0.73</v>
      </c>
      <c r="O3228" s="91">
        <v>25</v>
      </c>
      <c r="P3228" s="91" t="s">
        <v>691</v>
      </c>
      <c r="Q3228" s="91" t="s">
        <v>691</v>
      </c>
      <c r="R3228" s="91" t="s">
        <v>691</v>
      </c>
      <c r="S3228" s="91">
        <v>3</v>
      </c>
      <c r="T3228" s="91" t="s">
        <v>691</v>
      </c>
      <c r="U3228" s="91">
        <v>20</v>
      </c>
      <c r="V3228" s="91">
        <v>19</v>
      </c>
      <c r="W3228" s="99">
        <v>63.152999999999999</v>
      </c>
      <c r="X3228" s="19">
        <v>8.4094335937499997E-3</v>
      </c>
      <c r="Y3228" s="29">
        <v>1.27</v>
      </c>
      <c r="Z3228" s="30">
        <v>142</v>
      </c>
      <c r="AA3228" s="30">
        <v>30</v>
      </c>
      <c r="AB3228" s="31">
        <v>1</v>
      </c>
      <c r="AC3228" s="32">
        <v>0</v>
      </c>
      <c r="AD3228" s="153">
        <f>VLOOKUP(D3228,'Dados Base'!$B:$K,9,FALSE)*31536000/VLOOKUP($F3228,F:H,MATCH(H3227,F3227:AF3227,0),FALSE)</f>
        <v>13827.666195190948</v>
      </c>
      <c r="AE3228" s="153">
        <f>VLOOKUP(D3228,'Dados Base'!$B:$K,10,FALSE)*31536000/VLOOKUP($F3228,F:H,MATCH(H3227,F3227:AF3227,0),FALSE)</f>
        <v>1248.950495049505</v>
      </c>
      <c r="AF3228" s="14">
        <v>91.35</v>
      </c>
      <c r="AG3228" s="15">
        <v>90</v>
      </c>
      <c r="AH3228" s="14">
        <v>85.39</v>
      </c>
      <c r="AI3228" s="14">
        <v>11.97</v>
      </c>
      <c r="AJ3228" s="14">
        <v>100</v>
      </c>
      <c r="AK3228" s="72">
        <f>(SUMIFS('Banco de Indicadores Mun. (2)'!I:I,'Banco de Indicadores Mun. (2)'!B:B,'Banco de Indicadores - Mun. (1)'!B3228,'Banco de Indicadores Mun. (2)'!A:A,'Banco de Indicadores - Mun. (1)'!A3228) / VLOOKUP(D3228,'Dados Base'!$B:$K,8,FALSE)) * 100</f>
        <v>0</v>
      </c>
      <c r="AL3228" s="72">
        <f>(SUMIFS('Banco de Indicadores Mun. (2)'!I:I,'Banco de Indicadores Mun. (2)'!B:B,'Banco de Indicadores - Mun. (1)'!B3228,'Banco de Indicadores Mun. (2)'!A:A,'Banco de Indicadores - Mun. (1)'!A3228) / VLOOKUP(D3228,'Dados Base'!$B:$K,9,FALSE)) * 100</f>
        <v>0</v>
      </c>
      <c r="AM3228" s="72">
        <f>(SUMIFS('Banco de Indicadores Mun. (2)'!J:J,'Banco de Indicadores Mun. (2)'!B:B,'Banco de Indicadores - Mun. (1)'!B3228,'Banco de Indicadores Mun. (2)'!A:A,'Banco de Indicadores - Mun. (1)'!A3228) / VLOOKUP(D3228,'Dados Base'!$B:$K,7,FALSE)) * 100</f>
        <v>0</v>
      </c>
      <c r="AN3228" s="72">
        <f>(SUMIFS('Banco de Indicadores Mun. (2)'!K:K,'Banco de Indicadores Mun. (2)'!B:B,'Banco de Indicadores - Mun. (1)'!B3228,'Banco de Indicadores Mun. (2)'!A:A,'Banco de Indicadores - Mun. (1)'!A3228) / VLOOKUP(D3228,'Dados Base'!$B:$K,10,FALSE)) * 100</f>
        <v>0</v>
      </c>
      <c r="AO3228" s="33">
        <v>0</v>
      </c>
      <c r="AP3228" s="34">
        <v>0</v>
      </c>
      <c r="AQ3228" s="17">
        <v>0</v>
      </c>
      <c r="AR3228" s="24">
        <v>8.5</v>
      </c>
      <c r="AS3228" s="35">
        <v>96</v>
      </c>
      <c r="AT3228" s="35">
        <v>96.000000000000014</v>
      </c>
      <c r="AU3228" s="35">
        <v>82.558139534883722</v>
      </c>
      <c r="AV3228" s="7">
        <v>9.94</v>
      </c>
      <c r="AW3228" s="36">
        <v>0</v>
      </c>
      <c r="AX3228" s="36">
        <v>0</v>
      </c>
      <c r="AY3228" s="117">
        <v>19.004532209749758</v>
      </c>
    </row>
    <row r="3229" spans="1:51" ht="15" x14ac:dyDescent="0.25">
      <c r="A3229" s="144">
        <v>2012</v>
      </c>
      <c r="B3229" s="77" t="s">
        <v>4</v>
      </c>
      <c r="C3229" s="78">
        <v>9</v>
      </c>
      <c r="D3229" s="77">
        <v>3500303</v>
      </c>
      <c r="E3229" s="78">
        <v>35003039</v>
      </c>
      <c r="F3229" s="78" t="str">
        <f t="shared" si="141"/>
        <v>350030392012</v>
      </c>
      <c r="G3229" s="96">
        <v>1.2468560778353011</v>
      </c>
      <c r="H3229" s="80">
        <f t="shared" si="140"/>
        <v>32820</v>
      </c>
      <c r="I3229" s="91">
        <v>29752</v>
      </c>
      <c r="J3229" s="91">
        <v>3068</v>
      </c>
      <c r="K3229" s="83">
        <f>(H3229)/VLOOKUP(D3229,'Dados Base'!$B:$K,6,FALSE)</f>
        <v>69.332657329361808</v>
      </c>
      <c r="L3229" s="88">
        <f t="shared" si="142"/>
        <v>90.652041438147464</v>
      </c>
      <c r="M3229" s="93">
        <v>4</v>
      </c>
      <c r="N3229" s="98">
        <v>0.71499999999999997</v>
      </c>
      <c r="O3229" s="91">
        <v>272</v>
      </c>
      <c r="P3229" s="91" t="s">
        <v>691</v>
      </c>
      <c r="Q3229" s="91" t="s">
        <v>691</v>
      </c>
      <c r="R3229" s="91" t="s">
        <v>691</v>
      </c>
      <c r="S3229" s="91">
        <v>61</v>
      </c>
      <c r="T3229" s="91" t="s">
        <v>691</v>
      </c>
      <c r="U3229" s="91">
        <v>314</v>
      </c>
      <c r="V3229" s="91">
        <v>185</v>
      </c>
      <c r="W3229" s="99">
        <v>0</v>
      </c>
      <c r="X3229" s="19">
        <v>9.0122922291666657E-2</v>
      </c>
      <c r="Y3229" s="29">
        <v>11.82</v>
      </c>
      <c r="Z3229" s="30">
        <v>17</v>
      </c>
      <c r="AA3229" s="30">
        <v>1578</v>
      </c>
      <c r="AB3229" s="31">
        <v>6</v>
      </c>
      <c r="AC3229" s="32">
        <v>0</v>
      </c>
      <c r="AD3229" s="153">
        <f>VLOOKUP(D3229,'Dados Base'!$B:$K,9,FALSE)*31536000/VLOOKUP($F3229,F:H,MATCH(H3228,F3228:AF3228,0),FALSE)</f>
        <v>6120.7897623400368</v>
      </c>
      <c r="AE3229" s="153">
        <f>VLOOKUP(D3229,'Dados Base'!$B:$K,10,FALSE)*31536000/VLOOKUP($F3229,F:H,MATCH(H3228,F3228:AF3228,0),FALSE)</f>
        <v>720.65813528336355</v>
      </c>
      <c r="AF3229" s="14">
        <v>90.21</v>
      </c>
      <c r="AG3229" s="15" t="s">
        <v>692</v>
      </c>
      <c r="AH3229" s="14">
        <v>90.68</v>
      </c>
      <c r="AI3229" s="14">
        <v>6.15</v>
      </c>
      <c r="AJ3229" s="14">
        <v>100</v>
      </c>
      <c r="AK3229" s="72">
        <f>(SUMIFS('Banco de Indicadores Mun. (2)'!I:I,'Banco de Indicadores Mun. (2)'!B:B,'Banco de Indicadores - Mun. (1)'!B3229,'Banco de Indicadores Mun. (2)'!A:A,'Banco de Indicadores - Mun. (1)'!A3229) / VLOOKUP(D3229,'Dados Base'!$B:$K,8,FALSE)) * 100</f>
        <v>0</v>
      </c>
      <c r="AL3229" s="72">
        <f>(SUMIFS('Banco de Indicadores Mun. (2)'!I:I,'Banco de Indicadores Mun. (2)'!B:B,'Banco de Indicadores - Mun. (1)'!B3229,'Banco de Indicadores Mun. (2)'!A:A,'Banco de Indicadores - Mun. (1)'!A3229) / VLOOKUP(D3229,'Dados Base'!$B:$K,9,FALSE)) * 100</f>
        <v>0</v>
      </c>
      <c r="AM3229" s="72">
        <f>(SUMIFS('Banco de Indicadores Mun. (2)'!J:J,'Banco de Indicadores Mun. (2)'!B:B,'Banco de Indicadores - Mun. (1)'!B3229,'Banco de Indicadores Mun. (2)'!A:A,'Banco de Indicadores - Mun. (1)'!A3229) / VLOOKUP(D3229,'Dados Base'!$B:$K,7,FALSE)) * 100</f>
        <v>0</v>
      </c>
      <c r="AN3229" s="72">
        <f>(SUMIFS('Banco de Indicadores Mun. (2)'!K:K,'Banco de Indicadores Mun. (2)'!B:B,'Banco de Indicadores - Mun. (1)'!B3229,'Banco de Indicadores Mun. (2)'!A:A,'Banco de Indicadores - Mun. (1)'!A3229) / VLOOKUP(D3229,'Dados Base'!$B:$K,10,FALSE)) * 100</f>
        <v>0</v>
      </c>
      <c r="AO3229" s="33">
        <v>0</v>
      </c>
      <c r="AP3229" s="34">
        <v>0</v>
      </c>
      <c r="AQ3229" s="17">
        <v>0</v>
      </c>
      <c r="AR3229" s="24">
        <v>7.2</v>
      </c>
      <c r="AS3229" s="35">
        <v>100</v>
      </c>
      <c r="AT3229" s="35">
        <v>4</v>
      </c>
      <c r="AU3229" s="35">
        <v>1.0658307210031348</v>
      </c>
      <c r="AV3229" s="7">
        <v>1.83</v>
      </c>
      <c r="AW3229" s="36">
        <v>0</v>
      </c>
      <c r="AX3229" s="36">
        <v>0</v>
      </c>
      <c r="AY3229" s="117">
        <v>101.34306679363777</v>
      </c>
    </row>
    <row r="3230" spans="1:51" ht="15" x14ac:dyDescent="0.25">
      <c r="A3230" s="144">
        <v>2012</v>
      </c>
      <c r="B3230" s="77" t="s">
        <v>5</v>
      </c>
      <c r="C3230" s="78">
        <v>9</v>
      </c>
      <c r="D3230" s="77">
        <v>3500402</v>
      </c>
      <c r="E3230" s="78">
        <v>35004029</v>
      </c>
      <c r="F3230" s="78" t="str">
        <f t="shared" si="141"/>
        <v>350040292012</v>
      </c>
      <c r="G3230" s="96">
        <v>0.5386955115808334</v>
      </c>
      <c r="H3230" s="80">
        <f t="shared" si="140"/>
        <v>7628</v>
      </c>
      <c r="I3230" s="91">
        <v>6861</v>
      </c>
      <c r="J3230" s="91">
        <v>767</v>
      </c>
      <c r="K3230" s="83">
        <f>(H3230)/VLOOKUP(D3230,'Dados Base'!$B:$K,6,FALSE)</f>
        <v>53.496037590293845</v>
      </c>
      <c r="L3230" s="88">
        <f t="shared" si="142"/>
        <v>89.944939695857357</v>
      </c>
      <c r="M3230" s="93">
        <v>4</v>
      </c>
      <c r="N3230" s="98">
        <v>0.78100000000000003</v>
      </c>
      <c r="O3230" s="91">
        <v>49</v>
      </c>
      <c r="P3230" s="91" t="s">
        <v>691</v>
      </c>
      <c r="Q3230" s="91" t="s">
        <v>691</v>
      </c>
      <c r="R3230" s="91" t="s">
        <v>691</v>
      </c>
      <c r="S3230" s="91">
        <v>12</v>
      </c>
      <c r="T3230" s="91" t="s">
        <v>691</v>
      </c>
      <c r="U3230" s="91">
        <v>39</v>
      </c>
      <c r="V3230" s="91">
        <v>44</v>
      </c>
      <c r="W3230" s="99">
        <v>0</v>
      </c>
      <c r="X3230" s="19">
        <v>1.9864583333333335E-2</v>
      </c>
      <c r="Y3230" s="29">
        <v>2.73</v>
      </c>
      <c r="Z3230" s="30">
        <v>222</v>
      </c>
      <c r="AA3230" s="30">
        <v>147</v>
      </c>
      <c r="AB3230" s="31">
        <v>0</v>
      </c>
      <c r="AC3230" s="32">
        <v>0</v>
      </c>
      <c r="AD3230" s="153">
        <f>VLOOKUP(D3230,'Dados Base'!$B:$K,9,FALSE)*31536000/VLOOKUP($F3230,F:H,MATCH(H3229,F3229:AF3229,0),FALSE)</f>
        <v>8144.4572627163079</v>
      </c>
      <c r="AE3230" s="153">
        <f>VLOOKUP(D3230,'Dados Base'!$B:$K,10,FALSE)*31536000/VLOOKUP($F3230,F:H,MATCH(H3229,F3229:AF3229,0),FALSE)</f>
        <v>950.87572102779222</v>
      </c>
      <c r="AF3230" s="14">
        <v>100</v>
      </c>
      <c r="AG3230" s="15">
        <v>98.7</v>
      </c>
      <c r="AH3230" s="14">
        <v>79.22</v>
      </c>
      <c r="AI3230" s="14">
        <v>29.33</v>
      </c>
      <c r="AJ3230" s="14">
        <v>100</v>
      </c>
      <c r="AK3230" s="72">
        <f>(SUMIFS('Banco de Indicadores Mun. (2)'!I:I,'Banco de Indicadores Mun. (2)'!B:B,'Banco de Indicadores - Mun. (1)'!B3230,'Banco de Indicadores Mun. (2)'!A:A,'Banco de Indicadores - Mun. (1)'!A3230) / VLOOKUP(D3230,'Dados Base'!$B:$K,8,FALSE)) * 100</f>
        <v>0</v>
      </c>
      <c r="AL3230" s="72">
        <f>(SUMIFS('Banco de Indicadores Mun. (2)'!I:I,'Banco de Indicadores Mun. (2)'!B:B,'Banco de Indicadores - Mun. (1)'!B3230,'Banco de Indicadores Mun. (2)'!A:A,'Banco de Indicadores - Mun. (1)'!A3230) / VLOOKUP(D3230,'Dados Base'!$B:$K,9,FALSE)) * 100</f>
        <v>0</v>
      </c>
      <c r="AM3230" s="72">
        <f>(SUMIFS('Banco de Indicadores Mun. (2)'!J:J,'Banco de Indicadores Mun. (2)'!B:B,'Banco de Indicadores - Mun. (1)'!B3230,'Banco de Indicadores Mun. (2)'!A:A,'Banco de Indicadores - Mun. (1)'!A3230) / VLOOKUP(D3230,'Dados Base'!$B:$K,7,FALSE)) * 100</f>
        <v>0</v>
      </c>
      <c r="AN3230" s="72">
        <f>(SUMIFS('Banco de Indicadores Mun. (2)'!K:K,'Banco de Indicadores Mun. (2)'!B:B,'Banco de Indicadores - Mun. (1)'!B3230,'Banco de Indicadores Mun. (2)'!A:A,'Banco de Indicadores - Mun. (1)'!A3230) / VLOOKUP(D3230,'Dados Base'!$B:$K,10,FALSE)) * 100</f>
        <v>0</v>
      </c>
      <c r="AO3230" s="33">
        <v>0</v>
      </c>
      <c r="AP3230" s="34">
        <v>0</v>
      </c>
      <c r="AQ3230" s="17">
        <v>0</v>
      </c>
      <c r="AR3230" s="24">
        <v>7.3</v>
      </c>
      <c r="AS3230" s="35">
        <v>92</v>
      </c>
      <c r="AT3230" s="35">
        <v>87.4</v>
      </c>
      <c r="AU3230" s="35">
        <v>60.162601626016269</v>
      </c>
      <c r="AV3230" s="7">
        <v>7.22</v>
      </c>
      <c r="AW3230" s="36">
        <v>0</v>
      </c>
      <c r="AX3230" s="36">
        <v>0</v>
      </c>
      <c r="AY3230" s="117">
        <v>261.7034569032968</v>
      </c>
    </row>
    <row r="3231" spans="1:51" ht="15" x14ac:dyDescent="0.25">
      <c r="A3231" s="144">
        <v>2012</v>
      </c>
      <c r="B3231" s="77" t="s">
        <v>6</v>
      </c>
      <c r="C3231" s="78">
        <v>9</v>
      </c>
      <c r="D3231" s="77">
        <v>3500501</v>
      </c>
      <c r="E3231" s="78">
        <v>35005019</v>
      </c>
      <c r="F3231" s="78" t="str">
        <f t="shared" si="141"/>
        <v>350050192012</v>
      </c>
      <c r="G3231" s="96">
        <v>0.6669401231272909</v>
      </c>
      <c r="H3231" s="80">
        <f t="shared" si="140"/>
        <v>17493</v>
      </c>
      <c r="I3231" s="91">
        <v>17336</v>
      </c>
      <c r="J3231" s="91">
        <v>157</v>
      </c>
      <c r="K3231" s="83">
        <f>(H3231)/VLOOKUP(D3231,'Dados Base'!$B:$K,6,FALSE)</f>
        <v>291.55</v>
      </c>
      <c r="L3231" s="88">
        <f t="shared" si="142"/>
        <v>99.102498142113987</v>
      </c>
      <c r="M3231" s="93">
        <v>3</v>
      </c>
      <c r="N3231" s="98">
        <v>0.745</v>
      </c>
      <c r="O3231" s="91">
        <v>33</v>
      </c>
      <c r="P3231" s="91" t="s">
        <v>691</v>
      </c>
      <c r="Q3231" s="91" t="s">
        <v>691</v>
      </c>
      <c r="R3231" s="91" t="s">
        <v>691</v>
      </c>
      <c r="S3231" s="91">
        <v>145</v>
      </c>
      <c r="T3231" s="91" t="s">
        <v>691</v>
      </c>
      <c r="U3231" s="91">
        <v>274</v>
      </c>
      <c r="V3231" s="91">
        <v>241</v>
      </c>
      <c r="W3231" s="99">
        <v>0</v>
      </c>
      <c r="X3231" s="19">
        <v>5.2721209211805564E-2</v>
      </c>
      <c r="Y3231" s="29">
        <v>6.91</v>
      </c>
      <c r="Z3231" s="30">
        <v>76</v>
      </c>
      <c r="AA3231" s="30">
        <v>857</v>
      </c>
      <c r="AB3231" s="31">
        <v>0</v>
      </c>
      <c r="AC3231" s="32">
        <v>0</v>
      </c>
      <c r="AD3231" s="153">
        <f>VLOOKUP(D3231,'Dados Base'!$B:$K,9,FALSE)*31536000/VLOOKUP($F3231,F:H,MATCH(H3230,F3230:AF3230,0),FALSE)</f>
        <v>1334.0559080775167</v>
      </c>
      <c r="AE3231" s="153">
        <f>VLOOKUP(D3231,'Dados Base'!$B:$K,10,FALSE)*31536000/VLOOKUP($F3231,F:H,MATCH(H3230,F3230:AF3230,0),FALSE)</f>
        <v>162.25004287429263</v>
      </c>
      <c r="AF3231" s="14">
        <v>99.01</v>
      </c>
      <c r="AG3231" s="15">
        <v>100</v>
      </c>
      <c r="AH3231" s="14" t="s">
        <v>692</v>
      </c>
      <c r="AI3231" s="14">
        <v>43.92</v>
      </c>
      <c r="AJ3231" s="14">
        <v>99.1</v>
      </c>
      <c r="AK3231" s="72">
        <f>(SUMIFS('Banco de Indicadores Mun. (2)'!I:I,'Banco de Indicadores Mun. (2)'!B:B,'Banco de Indicadores - Mun. (1)'!B3231,'Banco de Indicadores Mun. (2)'!A:A,'Banco de Indicadores - Mun. (1)'!A3231) / VLOOKUP(D3231,'Dados Base'!$B:$K,8,FALSE)) * 100</f>
        <v>0</v>
      </c>
      <c r="AL3231" s="72">
        <f>(SUMIFS('Banco de Indicadores Mun. (2)'!I:I,'Banco de Indicadores Mun. (2)'!B:B,'Banco de Indicadores - Mun. (1)'!B3231,'Banco de Indicadores Mun. (2)'!A:A,'Banco de Indicadores - Mun. (1)'!A3231) / VLOOKUP(D3231,'Dados Base'!$B:$K,9,FALSE)) * 100</f>
        <v>0</v>
      </c>
      <c r="AM3231" s="72">
        <f>(SUMIFS('Banco de Indicadores Mun. (2)'!J:J,'Banco de Indicadores Mun. (2)'!B:B,'Banco de Indicadores - Mun. (1)'!B3231,'Banco de Indicadores Mun. (2)'!A:A,'Banco de Indicadores - Mun. (1)'!A3231) / VLOOKUP(D3231,'Dados Base'!$B:$K,7,FALSE)) * 100</f>
        <v>0</v>
      </c>
      <c r="AN3231" s="72">
        <f>(SUMIFS('Banco de Indicadores Mun. (2)'!K:K,'Banco de Indicadores Mun. (2)'!B:B,'Banco de Indicadores - Mun. (1)'!B3231,'Banco de Indicadores Mun. (2)'!A:A,'Banco de Indicadores - Mun. (1)'!A3231) / VLOOKUP(D3231,'Dados Base'!$B:$K,10,FALSE)) * 100</f>
        <v>0</v>
      </c>
      <c r="AO3231" s="33">
        <v>0</v>
      </c>
      <c r="AP3231" s="34">
        <v>0</v>
      </c>
      <c r="AQ3231" s="17">
        <v>0</v>
      </c>
      <c r="AR3231" s="24">
        <v>9.8000000000000007</v>
      </c>
      <c r="AS3231" s="35">
        <v>37</v>
      </c>
      <c r="AT3231" s="35">
        <v>8.879999999999999</v>
      </c>
      <c r="AU3231" s="35">
        <v>8.145766345123258</v>
      </c>
      <c r="AV3231" s="7">
        <v>1.45</v>
      </c>
      <c r="AW3231" s="36">
        <v>0</v>
      </c>
      <c r="AX3231" s="36">
        <v>0</v>
      </c>
      <c r="AY3231" s="117">
        <v>57.427088952749159</v>
      </c>
    </row>
    <row r="3232" spans="1:51" ht="15" x14ac:dyDescent="0.25">
      <c r="A3232" s="144">
        <v>2012</v>
      </c>
      <c r="B3232" s="77" t="s">
        <v>7</v>
      </c>
      <c r="C3232" s="78">
        <v>17</v>
      </c>
      <c r="D3232" s="77">
        <v>3500550</v>
      </c>
      <c r="E3232" s="78">
        <v>350055017</v>
      </c>
      <c r="F3232" s="78" t="str">
        <f t="shared" si="141"/>
        <v>3500550172012</v>
      </c>
      <c r="G3232" s="96">
        <v>0.65304085387076771</v>
      </c>
      <c r="H3232" s="80">
        <f t="shared" si="140"/>
        <v>5665</v>
      </c>
      <c r="I3232" s="91">
        <v>4327</v>
      </c>
      <c r="J3232" s="91">
        <v>1338</v>
      </c>
      <c r="K3232" s="83">
        <f>(H3232)/VLOOKUP(D3232,'Dados Base'!$B:$K,6,FALSE)</f>
        <v>13.868827576076578</v>
      </c>
      <c r="L3232" s="88">
        <f t="shared" si="142"/>
        <v>76.381288614298327</v>
      </c>
      <c r="M3232" s="93">
        <v>1</v>
      </c>
      <c r="N3232" s="98">
        <v>0.75700000000000001</v>
      </c>
      <c r="O3232" s="91">
        <v>76</v>
      </c>
      <c r="P3232" s="91" t="s">
        <v>691</v>
      </c>
      <c r="Q3232" s="91" t="s">
        <v>691</v>
      </c>
      <c r="R3232" s="91" t="s">
        <v>691</v>
      </c>
      <c r="S3232" s="91">
        <v>8</v>
      </c>
      <c r="T3232" s="91" t="s">
        <v>691</v>
      </c>
      <c r="U3232" s="91">
        <v>39</v>
      </c>
      <c r="V3232" s="91">
        <v>31</v>
      </c>
      <c r="W3232" s="99">
        <v>0</v>
      </c>
      <c r="X3232" s="19">
        <v>1.2302196614583332E-2</v>
      </c>
      <c r="Y3232" s="29">
        <v>1.72</v>
      </c>
      <c r="Z3232" s="30">
        <v>0</v>
      </c>
      <c r="AA3232" s="30">
        <v>232</v>
      </c>
      <c r="AB3232" s="31">
        <v>0</v>
      </c>
      <c r="AC3232" s="32">
        <v>0</v>
      </c>
      <c r="AD3232" s="153">
        <f>VLOOKUP(D3232,'Dados Base'!$B:$K,9,FALSE)*31536000/VLOOKUP($F3232,F:H,MATCH(H3231,F3231:AF3231,0),FALSE)</f>
        <v>21042.556045895853</v>
      </c>
      <c r="AE3232" s="153">
        <f>VLOOKUP(D3232,'Dados Base'!$B:$K,10,FALSE)*31536000/VLOOKUP($F3232,F:H,MATCH(H3231,F3231:AF3231,0),FALSE)</f>
        <v>2282.3936451897612</v>
      </c>
      <c r="AF3232" s="14">
        <v>83.39</v>
      </c>
      <c r="AG3232" s="15" t="s">
        <v>692</v>
      </c>
      <c r="AH3232" s="14">
        <v>48.11</v>
      </c>
      <c r="AI3232" s="14">
        <v>50.05</v>
      </c>
      <c r="AJ3232" s="14">
        <v>100</v>
      </c>
      <c r="AK3232" s="72">
        <f>(SUMIFS('Banco de Indicadores Mun. (2)'!I:I,'Banco de Indicadores Mun. (2)'!B:B,'Banco de Indicadores - Mun. (1)'!B3232,'Banco de Indicadores Mun. (2)'!A:A,'Banco de Indicadores - Mun. (1)'!A3232) / VLOOKUP(D3232,'Dados Base'!$B:$K,8,FALSE)) * 100</f>
        <v>0</v>
      </c>
      <c r="AL3232" s="72">
        <f>(SUMIFS('Banco de Indicadores Mun. (2)'!I:I,'Banco de Indicadores Mun. (2)'!B:B,'Banco de Indicadores - Mun. (1)'!B3232,'Banco de Indicadores Mun. (2)'!A:A,'Banco de Indicadores - Mun. (1)'!A3232) / VLOOKUP(D3232,'Dados Base'!$B:$K,9,FALSE)) * 100</f>
        <v>0</v>
      </c>
      <c r="AM3232" s="72">
        <f>(SUMIFS('Banco de Indicadores Mun. (2)'!J:J,'Banco de Indicadores Mun. (2)'!B:B,'Banco de Indicadores - Mun. (1)'!B3232,'Banco de Indicadores Mun. (2)'!A:A,'Banco de Indicadores - Mun. (1)'!A3232) / VLOOKUP(D3232,'Dados Base'!$B:$K,7,FALSE)) * 100</f>
        <v>0</v>
      </c>
      <c r="AN3232" s="72">
        <f>(SUMIFS('Banco de Indicadores Mun. (2)'!K:K,'Banco de Indicadores Mun. (2)'!B:B,'Banco de Indicadores - Mun. (1)'!B3232,'Banco de Indicadores Mun. (2)'!A:A,'Banco de Indicadores - Mun. (1)'!A3232) / VLOOKUP(D3232,'Dados Base'!$B:$K,10,FALSE)) * 100</f>
        <v>0</v>
      </c>
      <c r="AO3232" s="33">
        <v>0</v>
      </c>
      <c r="AP3232" s="34">
        <v>0</v>
      </c>
      <c r="AQ3232" s="17">
        <v>0</v>
      </c>
      <c r="AR3232" s="24">
        <v>8.8000000000000007</v>
      </c>
      <c r="AS3232" s="35">
        <v>65</v>
      </c>
      <c r="AT3232" s="35">
        <v>0</v>
      </c>
      <c r="AU3232" s="35">
        <v>0</v>
      </c>
      <c r="AV3232" s="7">
        <v>0.98</v>
      </c>
      <c r="AW3232" s="36">
        <v>0</v>
      </c>
      <c r="AX3232" s="36">
        <v>0</v>
      </c>
      <c r="AY3232" s="117">
        <v>658.68811044303163</v>
      </c>
    </row>
    <row r="3233" spans="1:51" ht="15" x14ac:dyDescent="0.25">
      <c r="A3233" s="144">
        <v>2012</v>
      </c>
      <c r="B3233" s="77" t="s">
        <v>8</v>
      </c>
      <c r="C3233" s="78">
        <v>5</v>
      </c>
      <c r="D3233" s="77">
        <v>3500600</v>
      </c>
      <c r="E3233" s="78">
        <v>35006005</v>
      </c>
      <c r="F3233" s="78" t="str">
        <f t="shared" si="141"/>
        <v>350060052012</v>
      </c>
      <c r="G3233" s="96">
        <v>3.127640415096189</v>
      </c>
      <c r="H3233" s="80">
        <f t="shared" si="140"/>
        <v>2788</v>
      </c>
      <c r="I3233" s="91">
        <v>2788</v>
      </c>
      <c r="J3233" s="91">
        <v>0</v>
      </c>
      <c r="K3233" s="83">
        <f>(H3233)/VLOOKUP(D3233,'Dados Base'!$B:$K,6,FALSE)</f>
        <v>765.93406593406587</v>
      </c>
      <c r="L3233" s="88">
        <f t="shared" si="142"/>
        <v>100</v>
      </c>
      <c r="M3233" s="93">
        <v>1</v>
      </c>
      <c r="N3233" s="98">
        <v>0.85399999999999998</v>
      </c>
      <c r="O3233" s="91">
        <v>3</v>
      </c>
      <c r="P3233" s="91" t="s">
        <v>691</v>
      </c>
      <c r="Q3233" s="91" t="s">
        <v>691</v>
      </c>
      <c r="R3233" s="91" t="s">
        <v>691</v>
      </c>
      <c r="S3233" s="91">
        <v>11</v>
      </c>
      <c r="T3233" s="91" t="s">
        <v>691</v>
      </c>
      <c r="U3233" s="91">
        <v>61</v>
      </c>
      <c r="V3233" s="91">
        <v>62</v>
      </c>
      <c r="W3233" s="99">
        <v>0</v>
      </c>
      <c r="X3233" s="19">
        <v>7.2604166666666668E-3</v>
      </c>
      <c r="Y3233" s="29">
        <v>1.1299999999999999</v>
      </c>
      <c r="Z3233" s="30">
        <v>0</v>
      </c>
      <c r="AA3233" s="30">
        <v>153</v>
      </c>
      <c r="AB3233" s="31">
        <v>3</v>
      </c>
      <c r="AC3233" s="8">
        <v>0</v>
      </c>
      <c r="AD3233" s="153">
        <f>VLOOKUP(D3233,'Dados Base'!$B:$K,9,FALSE)*31536000/VLOOKUP($F3233,F:H,MATCH(H3232,F3232:AF3232,0),FALSE)</f>
        <v>565.56671449067437</v>
      </c>
      <c r="AE3233" s="153">
        <f>VLOOKUP(D3233,'Dados Base'!$B:$K,10,FALSE)*31536000/VLOOKUP($F3233,F:H,MATCH(H3232,F3232:AF3232,0),FALSE)</f>
        <v>113.11334289813486</v>
      </c>
      <c r="AF3233" s="14">
        <v>100</v>
      </c>
      <c r="AG3233" s="15">
        <v>100</v>
      </c>
      <c r="AH3233" s="14">
        <v>78.400000000000006</v>
      </c>
      <c r="AI3233" s="14">
        <v>28.53</v>
      </c>
      <c r="AJ3233" s="14">
        <v>100</v>
      </c>
      <c r="AK3233" s="72">
        <f>(SUMIFS('Banco de Indicadores Mun. (2)'!I:I,'Banco de Indicadores Mun. (2)'!B:B,'Banco de Indicadores - Mun. (1)'!B3233,'Banco de Indicadores Mun. (2)'!A:A,'Banco de Indicadores - Mun. (1)'!A3233) / VLOOKUP(D3233,'Dados Base'!$B:$K,8,FALSE)) * 100</f>
        <v>0</v>
      </c>
      <c r="AL3233" s="72">
        <f>(SUMIFS('Banco de Indicadores Mun. (2)'!I:I,'Banco de Indicadores Mun. (2)'!B:B,'Banco de Indicadores - Mun. (1)'!B3233,'Banco de Indicadores Mun. (2)'!A:A,'Banco de Indicadores - Mun. (1)'!A3233) / VLOOKUP(D3233,'Dados Base'!$B:$K,9,FALSE)) * 100</f>
        <v>0</v>
      </c>
      <c r="AM3233" s="72">
        <f>(SUMIFS('Banco de Indicadores Mun. (2)'!J:J,'Banco de Indicadores Mun. (2)'!B:B,'Banco de Indicadores - Mun. (1)'!B3233,'Banco de Indicadores Mun. (2)'!A:A,'Banco de Indicadores - Mun. (1)'!A3233) / VLOOKUP(D3233,'Dados Base'!$B:$K,7,FALSE)) * 100</f>
        <v>0</v>
      </c>
      <c r="AN3233" s="72">
        <f>(SUMIFS('Banco de Indicadores Mun. (2)'!K:K,'Banco de Indicadores Mun. (2)'!B:B,'Banco de Indicadores - Mun. (1)'!B3233,'Banco de Indicadores Mun. (2)'!A:A,'Banco de Indicadores - Mun. (1)'!A3233) / VLOOKUP(D3233,'Dados Base'!$B:$K,10,FALSE)) * 100</f>
        <v>0</v>
      </c>
      <c r="AO3233" s="33">
        <v>0</v>
      </c>
      <c r="AP3233" s="34">
        <v>0</v>
      </c>
      <c r="AQ3233" s="17">
        <v>0</v>
      </c>
      <c r="AR3233" s="24">
        <v>7.5</v>
      </c>
      <c r="AS3233" s="35">
        <v>100</v>
      </c>
      <c r="AT3233" s="35">
        <v>0</v>
      </c>
      <c r="AU3233" s="35">
        <v>0</v>
      </c>
      <c r="AV3233" s="7">
        <v>1.5</v>
      </c>
      <c r="AW3233" s="36">
        <v>0</v>
      </c>
      <c r="AX3233" s="36">
        <v>0</v>
      </c>
      <c r="AY3233" s="117">
        <v>523.26014735353306</v>
      </c>
    </row>
    <row r="3234" spans="1:51" ht="15" x14ac:dyDescent="0.25">
      <c r="A3234" s="144">
        <v>2012</v>
      </c>
      <c r="B3234" s="77" t="s">
        <v>9</v>
      </c>
      <c r="C3234" s="78">
        <v>13</v>
      </c>
      <c r="D3234" s="77">
        <v>3500709</v>
      </c>
      <c r="E3234" s="78">
        <v>350070913</v>
      </c>
      <c r="F3234" s="78" t="str">
        <f t="shared" si="141"/>
        <v>3500709132012</v>
      </c>
      <c r="G3234" s="96">
        <v>0.54540663676230228</v>
      </c>
      <c r="H3234" s="80">
        <f t="shared" si="140"/>
        <v>34851</v>
      </c>
      <c r="I3234" s="91">
        <v>33367</v>
      </c>
      <c r="J3234" s="91">
        <v>1484</v>
      </c>
      <c r="K3234" s="83">
        <f>(H3234)/VLOOKUP(D3234,'Dados Base'!$B:$K,6,FALSE)</f>
        <v>36.018354881716427</v>
      </c>
      <c r="L3234" s="88">
        <f t="shared" si="142"/>
        <v>95.741872543112109</v>
      </c>
      <c r="M3234" s="93">
        <v>2</v>
      </c>
      <c r="N3234" s="98">
        <v>0.745</v>
      </c>
      <c r="O3234" s="91">
        <v>137</v>
      </c>
      <c r="P3234" s="91" t="s">
        <v>691</v>
      </c>
      <c r="Q3234" s="91" t="s">
        <v>691</v>
      </c>
      <c r="R3234" s="91" t="s">
        <v>691</v>
      </c>
      <c r="S3234" s="91">
        <v>73</v>
      </c>
      <c r="T3234" s="91" t="s">
        <v>691</v>
      </c>
      <c r="U3234" s="91">
        <v>271</v>
      </c>
      <c r="V3234" s="91">
        <v>195</v>
      </c>
      <c r="W3234" s="99">
        <v>0</v>
      </c>
      <c r="X3234" s="19">
        <v>0.10158776075000002</v>
      </c>
      <c r="Y3234" s="29">
        <v>13.32</v>
      </c>
      <c r="Z3234" s="30">
        <v>0</v>
      </c>
      <c r="AA3234" s="30">
        <v>1797</v>
      </c>
      <c r="AB3234" s="31">
        <v>0</v>
      </c>
      <c r="AC3234" s="32">
        <v>0</v>
      </c>
      <c r="AD3234" s="153">
        <f>VLOOKUP(D3234,'Dados Base'!$B:$K,9,FALSE)*31536000/VLOOKUP($F3234,F:H,MATCH(H3233,F3233:AF3233,0),FALSE)</f>
        <v>7745.7794611345444</v>
      </c>
      <c r="AE3234" s="153">
        <f>VLOOKUP(D3234,'Dados Base'!$B:$K,10,FALSE)*31536000/VLOOKUP($F3234,F:H,MATCH(H3233,F3233:AF3233,0),FALSE)</f>
        <v>823.44150813463034</v>
      </c>
      <c r="AF3234" s="14">
        <v>95.76</v>
      </c>
      <c r="AG3234" s="15">
        <v>91.9</v>
      </c>
      <c r="AH3234" s="14">
        <v>82.87</v>
      </c>
      <c r="AI3234" s="14">
        <v>35.65</v>
      </c>
      <c r="AJ3234" s="14">
        <v>100</v>
      </c>
      <c r="AK3234" s="72">
        <f>(SUMIFS('Banco de Indicadores Mun. (2)'!I:I,'Banco de Indicadores Mun. (2)'!B:B,'Banco de Indicadores - Mun. (1)'!B3234,'Banco de Indicadores Mun. (2)'!A:A,'Banco de Indicadores - Mun. (1)'!A3234) / VLOOKUP(D3234,'Dados Base'!$B:$K,8,FALSE)) * 100</f>
        <v>0</v>
      </c>
      <c r="AL3234" s="72">
        <f>(SUMIFS('Banco de Indicadores Mun. (2)'!I:I,'Banco de Indicadores Mun. (2)'!B:B,'Banco de Indicadores - Mun. (1)'!B3234,'Banco de Indicadores Mun. (2)'!A:A,'Banco de Indicadores - Mun. (1)'!A3234) / VLOOKUP(D3234,'Dados Base'!$B:$K,9,FALSE)) * 100</f>
        <v>0</v>
      </c>
      <c r="AM3234" s="72">
        <f>(SUMIFS('Banco de Indicadores Mun. (2)'!J:J,'Banco de Indicadores Mun. (2)'!B:B,'Banco de Indicadores - Mun. (1)'!B3234,'Banco de Indicadores Mun. (2)'!A:A,'Banco de Indicadores - Mun. (1)'!A3234) / VLOOKUP(D3234,'Dados Base'!$B:$K,7,FALSE)) * 100</f>
        <v>0</v>
      </c>
      <c r="AN3234" s="72">
        <f>(SUMIFS('Banco de Indicadores Mun. (2)'!K:K,'Banco de Indicadores Mun. (2)'!B:B,'Banco de Indicadores - Mun. (1)'!B3234,'Banco de Indicadores Mun. (2)'!A:A,'Banco de Indicadores - Mun. (1)'!A3234) / VLOOKUP(D3234,'Dados Base'!$B:$K,10,FALSE)) * 100</f>
        <v>0</v>
      </c>
      <c r="AO3234" s="33">
        <v>0</v>
      </c>
      <c r="AP3234" s="34">
        <v>0</v>
      </c>
      <c r="AQ3234" s="17">
        <v>0</v>
      </c>
      <c r="AR3234" s="24">
        <v>8.6999999999999993</v>
      </c>
      <c r="AS3234" s="35">
        <v>93</v>
      </c>
      <c r="AT3234" s="35">
        <v>0</v>
      </c>
      <c r="AU3234" s="35">
        <v>0</v>
      </c>
      <c r="AV3234" s="7">
        <v>1.4</v>
      </c>
      <c r="AW3234" s="36">
        <v>0</v>
      </c>
      <c r="AX3234" s="36">
        <v>0</v>
      </c>
      <c r="AY3234" s="117">
        <v>1.0126505997854176</v>
      </c>
    </row>
    <row r="3235" spans="1:51" ht="15" x14ac:dyDescent="0.25">
      <c r="A3235" s="144">
        <v>2012</v>
      </c>
      <c r="B3235" s="77" t="s">
        <v>10</v>
      </c>
      <c r="C3235" s="78">
        <v>10</v>
      </c>
      <c r="D3235" s="77">
        <v>3500758</v>
      </c>
      <c r="E3235" s="78">
        <v>350075810</v>
      </c>
      <c r="F3235" s="78" t="str">
        <f t="shared" si="141"/>
        <v>3500758102012</v>
      </c>
      <c r="G3235" s="96">
        <v>2.6206585301260743</v>
      </c>
      <c r="H3235" s="80">
        <f t="shared" si="140"/>
        <v>5054</v>
      </c>
      <c r="I3235" s="91">
        <v>3874</v>
      </c>
      <c r="J3235" s="91">
        <v>1180</v>
      </c>
      <c r="K3235" s="83">
        <f>(H3235)/VLOOKUP(D3235,'Dados Base'!$B:$K,6,FALSE)</f>
        <v>31.748225391042151</v>
      </c>
      <c r="L3235" s="88">
        <f t="shared" si="142"/>
        <v>76.652156707558376</v>
      </c>
      <c r="M3235" s="93">
        <v>5</v>
      </c>
      <c r="N3235" s="98">
        <v>0.71199999999999997</v>
      </c>
      <c r="O3235" s="91">
        <v>45</v>
      </c>
      <c r="P3235" s="91" t="s">
        <v>691</v>
      </c>
      <c r="Q3235" s="91" t="s">
        <v>691</v>
      </c>
      <c r="R3235" s="91" t="s">
        <v>691</v>
      </c>
      <c r="S3235" s="91">
        <v>8</v>
      </c>
      <c r="T3235" s="91" t="s">
        <v>691</v>
      </c>
      <c r="U3235" s="91">
        <v>28</v>
      </c>
      <c r="V3235" s="91">
        <v>12</v>
      </c>
      <c r="W3235" s="99">
        <v>0</v>
      </c>
      <c r="X3235" s="19">
        <v>9.4815145833333329E-3</v>
      </c>
      <c r="Y3235" s="29">
        <v>1.53</v>
      </c>
      <c r="Z3235" s="30">
        <v>125</v>
      </c>
      <c r="AA3235" s="30">
        <v>81</v>
      </c>
      <c r="AB3235" s="31">
        <v>0</v>
      </c>
      <c r="AC3235" s="32">
        <v>0</v>
      </c>
      <c r="AD3235" s="153">
        <f>VLOOKUP(D3235,'Dados Base'!$B:$K,9,FALSE)*31536000/VLOOKUP($F3235,F:H,MATCH(H3234,F3234:AF3234,0),FALSE)</f>
        <v>8922.9283735654935</v>
      </c>
      <c r="AE3235" s="153">
        <f>VLOOKUP(D3235,'Dados Base'!$B:$K,10,FALSE)*31536000/VLOOKUP($F3235,F:H,MATCH(H3234,F3234:AF3234,0),FALSE)</f>
        <v>1310.3601108033242</v>
      </c>
      <c r="AF3235" s="14">
        <v>72.040000000000006</v>
      </c>
      <c r="AG3235" s="15" t="s">
        <v>692</v>
      </c>
      <c r="AH3235" s="14">
        <v>49.13</v>
      </c>
      <c r="AI3235" s="14">
        <v>24.92</v>
      </c>
      <c r="AJ3235" s="14">
        <v>95.8</v>
      </c>
      <c r="AK3235" s="72">
        <f>(SUMIFS('Banco de Indicadores Mun. (2)'!I:I,'Banco de Indicadores Mun. (2)'!B:B,'Banco de Indicadores - Mun. (1)'!B3235,'Banco de Indicadores Mun. (2)'!A:A,'Banco de Indicadores - Mun. (1)'!A3235) / VLOOKUP(D3235,'Dados Base'!$B:$K,8,FALSE)) * 100</f>
        <v>0</v>
      </c>
      <c r="AL3235" s="72">
        <f>(SUMIFS('Banco de Indicadores Mun. (2)'!I:I,'Banco de Indicadores Mun. (2)'!B:B,'Banco de Indicadores - Mun. (1)'!B3235,'Banco de Indicadores Mun. (2)'!A:A,'Banco de Indicadores - Mun. (1)'!A3235) / VLOOKUP(D3235,'Dados Base'!$B:$K,9,FALSE)) * 100</f>
        <v>0</v>
      </c>
      <c r="AM3235" s="72">
        <f>(SUMIFS('Banco de Indicadores Mun. (2)'!J:J,'Banco de Indicadores Mun. (2)'!B:B,'Banco de Indicadores - Mun. (1)'!B3235,'Banco de Indicadores Mun. (2)'!A:A,'Banco de Indicadores - Mun. (1)'!A3235) / VLOOKUP(D3235,'Dados Base'!$B:$K,7,FALSE)) * 100</f>
        <v>0</v>
      </c>
      <c r="AN3235" s="72">
        <f>(SUMIFS('Banco de Indicadores Mun. (2)'!K:K,'Banco de Indicadores Mun. (2)'!B:B,'Banco de Indicadores - Mun. (1)'!B3235,'Banco de Indicadores Mun. (2)'!A:A,'Banco de Indicadores - Mun. (1)'!A3235) / VLOOKUP(D3235,'Dados Base'!$B:$K,10,FALSE)) * 100</f>
        <v>0</v>
      </c>
      <c r="AO3235" s="33">
        <v>0</v>
      </c>
      <c r="AP3235" s="34">
        <v>0</v>
      </c>
      <c r="AQ3235" s="17">
        <v>0</v>
      </c>
      <c r="AR3235" s="24">
        <v>8.6999999999999993</v>
      </c>
      <c r="AS3235" s="35">
        <v>74</v>
      </c>
      <c r="AT3235" s="35">
        <v>74</v>
      </c>
      <c r="AU3235" s="35">
        <v>60.679611650485434</v>
      </c>
      <c r="AV3235" s="7">
        <v>6.85</v>
      </c>
      <c r="AW3235" s="36">
        <v>0</v>
      </c>
      <c r="AX3235" s="36">
        <v>0</v>
      </c>
      <c r="AY3235" s="117">
        <v>47.008076244329899</v>
      </c>
    </row>
    <row r="3236" spans="1:51" ht="15" x14ac:dyDescent="0.25">
      <c r="A3236" s="144">
        <v>2012</v>
      </c>
      <c r="B3236" s="77" t="s">
        <v>11</v>
      </c>
      <c r="C3236" s="78">
        <v>21</v>
      </c>
      <c r="D3236" s="77">
        <v>3500808</v>
      </c>
      <c r="E3236" s="78">
        <v>350080821</v>
      </c>
      <c r="F3236" s="78" t="str">
        <f t="shared" si="141"/>
        <v>3500808212012</v>
      </c>
      <c r="G3236" s="96">
        <v>0.39030051673432098</v>
      </c>
      <c r="H3236" s="80">
        <f t="shared" si="140"/>
        <v>3900</v>
      </c>
      <c r="I3236" s="91">
        <v>3329</v>
      </c>
      <c r="J3236" s="91">
        <v>571</v>
      </c>
      <c r="K3236" s="83">
        <f>(H3236)/VLOOKUP(D3236,'Dados Base'!$B:$K,6,FALSE)</f>
        <v>32.635983263598327</v>
      </c>
      <c r="L3236" s="88">
        <f t="shared" si="142"/>
        <v>85.358974358974365</v>
      </c>
      <c r="M3236" s="93">
        <v>3</v>
      </c>
      <c r="N3236" s="98">
        <v>0.74099999999999999</v>
      </c>
      <c r="O3236" s="91">
        <v>32</v>
      </c>
      <c r="P3236" s="91" t="s">
        <v>691</v>
      </c>
      <c r="Q3236" s="91" t="s">
        <v>691</v>
      </c>
      <c r="R3236" s="91" t="s">
        <v>691</v>
      </c>
      <c r="S3236" s="91">
        <v>6</v>
      </c>
      <c r="T3236" s="91" t="s">
        <v>691</v>
      </c>
      <c r="U3236" s="91">
        <v>28</v>
      </c>
      <c r="V3236" s="91">
        <v>17</v>
      </c>
      <c r="W3236" s="99">
        <v>0</v>
      </c>
      <c r="X3236" s="19">
        <v>9.5682031250000008E-3</v>
      </c>
      <c r="Y3236" s="29">
        <v>1.31</v>
      </c>
      <c r="Z3236" s="30">
        <v>141</v>
      </c>
      <c r="AA3236" s="30">
        <v>36</v>
      </c>
      <c r="AB3236" s="31">
        <v>1</v>
      </c>
      <c r="AC3236" s="32">
        <v>0</v>
      </c>
      <c r="AD3236" s="153">
        <f>VLOOKUP(D3236,'Dados Base'!$B:$K,9,FALSE)*31536000/VLOOKUP($F3236,F:H,MATCH(H3235,F3235:AF3235,0),FALSE)</f>
        <v>7277.5384615384619</v>
      </c>
      <c r="AE3236" s="153">
        <f>VLOOKUP(D3236,'Dados Base'!$B:$K,10,FALSE)*31536000/VLOOKUP($F3236,F:H,MATCH(H3235,F3235:AF3235,0),FALSE)</f>
        <v>808.61538461538441</v>
      </c>
      <c r="AF3236" s="14">
        <v>94.21</v>
      </c>
      <c r="AG3236" s="15">
        <v>86.7</v>
      </c>
      <c r="AH3236" s="14">
        <v>81.36</v>
      </c>
      <c r="AI3236" s="14">
        <v>16.05</v>
      </c>
      <c r="AJ3236" s="14">
        <v>100</v>
      </c>
      <c r="AK3236" s="72">
        <f>(SUMIFS('Banco de Indicadores Mun. (2)'!I:I,'Banco de Indicadores Mun. (2)'!B:B,'Banco de Indicadores - Mun. (1)'!B3236,'Banco de Indicadores Mun. (2)'!A:A,'Banco de Indicadores - Mun. (1)'!A3236) / VLOOKUP(D3236,'Dados Base'!$B:$K,8,FALSE)) * 100</f>
        <v>0</v>
      </c>
      <c r="AL3236" s="72">
        <f>(SUMIFS('Banco de Indicadores Mun. (2)'!I:I,'Banco de Indicadores Mun. (2)'!B:B,'Banco de Indicadores - Mun. (1)'!B3236,'Banco de Indicadores Mun. (2)'!A:A,'Banco de Indicadores - Mun. (1)'!A3236) / VLOOKUP(D3236,'Dados Base'!$B:$K,9,FALSE)) * 100</f>
        <v>0</v>
      </c>
      <c r="AM3236" s="72">
        <f>(SUMIFS('Banco de Indicadores Mun. (2)'!J:J,'Banco de Indicadores Mun. (2)'!B:B,'Banco de Indicadores - Mun. (1)'!B3236,'Banco de Indicadores Mun. (2)'!A:A,'Banco de Indicadores - Mun. (1)'!A3236) / VLOOKUP(D3236,'Dados Base'!$B:$K,7,FALSE)) * 100</f>
        <v>0</v>
      </c>
      <c r="AN3236" s="72">
        <f>(SUMIFS('Banco de Indicadores Mun. (2)'!K:K,'Banco de Indicadores Mun. (2)'!B:B,'Banco de Indicadores - Mun. (1)'!B3236,'Banco de Indicadores Mun. (2)'!A:A,'Banco de Indicadores - Mun. (1)'!A3236) / VLOOKUP(D3236,'Dados Base'!$B:$K,10,FALSE)) * 100</f>
        <v>0</v>
      </c>
      <c r="AO3236" s="33">
        <v>1</v>
      </c>
      <c r="AP3236" s="34">
        <v>0</v>
      </c>
      <c r="AQ3236" s="17">
        <v>0</v>
      </c>
      <c r="AR3236" s="24">
        <v>9.1999999999999993</v>
      </c>
      <c r="AS3236" s="35">
        <v>96</v>
      </c>
      <c r="AT3236" s="35">
        <v>96</v>
      </c>
      <c r="AU3236" s="35">
        <v>79.66101694915254</v>
      </c>
      <c r="AV3236" s="7">
        <v>8.6199999999999992</v>
      </c>
      <c r="AW3236" s="36">
        <v>0</v>
      </c>
      <c r="AX3236" s="36">
        <v>0</v>
      </c>
      <c r="AY3236" s="117">
        <v>2.6199791173151668</v>
      </c>
    </row>
    <row r="3237" spans="1:51" ht="15" x14ac:dyDescent="0.25">
      <c r="A3237" s="144">
        <v>2012</v>
      </c>
      <c r="B3237" s="77" t="s">
        <v>12</v>
      </c>
      <c r="C3237" s="78">
        <v>12</v>
      </c>
      <c r="D3237" s="77">
        <v>3500907</v>
      </c>
      <c r="E3237" s="78">
        <v>350090712</v>
      </c>
      <c r="F3237" s="78" t="str">
        <f t="shared" si="141"/>
        <v>3500907122012</v>
      </c>
      <c r="G3237" s="96">
        <v>0.74182508413607184</v>
      </c>
      <c r="H3237" s="80">
        <f t="shared" si="140"/>
        <v>3860</v>
      </c>
      <c r="I3237" s="91">
        <v>3104</v>
      </c>
      <c r="J3237" s="91">
        <v>756</v>
      </c>
      <c r="K3237" s="83">
        <f>(H3237)/VLOOKUP(D3237,'Dados Base'!$B:$K,6,FALSE)</f>
        <v>12.211711854218736</v>
      </c>
      <c r="L3237" s="88">
        <f t="shared" si="142"/>
        <v>80.414507772020727</v>
      </c>
      <c r="M3237" s="93">
        <v>2</v>
      </c>
      <c r="N3237" s="98">
        <v>0.68700000000000006</v>
      </c>
      <c r="O3237" s="91">
        <v>58</v>
      </c>
      <c r="P3237" s="91" t="s">
        <v>691</v>
      </c>
      <c r="Q3237" s="91" t="s">
        <v>691</v>
      </c>
      <c r="R3237" s="91" t="s">
        <v>691</v>
      </c>
      <c r="S3237" s="91">
        <v>2</v>
      </c>
      <c r="T3237" s="91" t="s">
        <v>691</v>
      </c>
      <c r="U3237" s="91">
        <v>13</v>
      </c>
      <c r="V3237" s="91">
        <v>18</v>
      </c>
      <c r="W3237" s="99">
        <v>0</v>
      </c>
      <c r="X3237" s="19">
        <v>7.9783385416666679E-3</v>
      </c>
      <c r="Y3237" s="29">
        <v>1.22</v>
      </c>
      <c r="Z3237" s="30">
        <v>132</v>
      </c>
      <c r="AA3237" s="30">
        <v>33</v>
      </c>
      <c r="AB3237" s="31">
        <v>0</v>
      </c>
      <c r="AC3237" s="32">
        <v>0</v>
      </c>
      <c r="AD3237" s="153">
        <f>VLOOKUP(D3237,'Dados Base'!$B:$K,9,FALSE)*31536000/VLOOKUP($F3237,F:H,MATCH(H3236,F3236:AF3236,0),FALSE)</f>
        <v>22549.056994818653</v>
      </c>
      <c r="AE3237" s="153">
        <f>VLOOKUP(D3237,'Dados Base'!$B:$K,10,FALSE)*31536000/VLOOKUP($F3237,F:H,MATCH(H3236,F3236:AF3236,0),FALSE)</f>
        <v>2450.9844559585499</v>
      </c>
      <c r="AF3237" s="14">
        <v>79.37</v>
      </c>
      <c r="AG3237" s="15">
        <v>100</v>
      </c>
      <c r="AH3237" s="14">
        <v>75.36</v>
      </c>
      <c r="AI3237" s="14">
        <v>8.7200000000000006</v>
      </c>
      <c r="AJ3237" s="14">
        <v>100</v>
      </c>
      <c r="AK3237" s="72">
        <f>(SUMIFS('Banco de Indicadores Mun. (2)'!I:I,'Banco de Indicadores Mun. (2)'!B:B,'Banco de Indicadores - Mun. (1)'!B3237,'Banco de Indicadores Mun. (2)'!A:A,'Banco de Indicadores - Mun. (1)'!A3237) / VLOOKUP(D3237,'Dados Base'!$B:$K,8,FALSE)) * 100</f>
        <v>0</v>
      </c>
      <c r="AL3237" s="72">
        <f>(SUMIFS('Banco de Indicadores Mun. (2)'!I:I,'Banco de Indicadores Mun. (2)'!B:B,'Banco de Indicadores - Mun. (1)'!B3237,'Banco de Indicadores Mun. (2)'!A:A,'Banco de Indicadores - Mun. (1)'!A3237) / VLOOKUP(D3237,'Dados Base'!$B:$K,9,FALSE)) * 100</f>
        <v>0</v>
      </c>
      <c r="AM3237" s="72">
        <f>(SUMIFS('Banco de Indicadores Mun. (2)'!J:J,'Banco de Indicadores Mun. (2)'!B:B,'Banco de Indicadores - Mun. (1)'!B3237,'Banco de Indicadores Mun. (2)'!A:A,'Banco de Indicadores - Mun. (1)'!A3237) / VLOOKUP(D3237,'Dados Base'!$B:$K,7,FALSE)) * 100</f>
        <v>0</v>
      </c>
      <c r="AN3237" s="72">
        <f>(SUMIFS('Banco de Indicadores Mun. (2)'!K:K,'Banco de Indicadores Mun. (2)'!B:B,'Banco de Indicadores - Mun. (1)'!B3237,'Banco de Indicadores Mun. (2)'!A:A,'Banco de Indicadores - Mun. (1)'!A3237) / VLOOKUP(D3237,'Dados Base'!$B:$K,10,FALSE)) * 100</f>
        <v>0</v>
      </c>
      <c r="AO3237" s="33">
        <v>0</v>
      </c>
      <c r="AP3237" s="34">
        <v>0</v>
      </c>
      <c r="AQ3237" s="17">
        <v>0</v>
      </c>
      <c r="AR3237" s="24">
        <v>8.6999999999999993</v>
      </c>
      <c r="AS3237" s="35">
        <v>92</v>
      </c>
      <c r="AT3237" s="35">
        <v>92</v>
      </c>
      <c r="AU3237" s="35">
        <v>80</v>
      </c>
      <c r="AV3237" s="7">
        <v>9.8800000000000008</v>
      </c>
      <c r="AW3237" s="36">
        <v>0</v>
      </c>
      <c r="AX3237" s="36">
        <v>0</v>
      </c>
      <c r="AY3237" s="117">
        <v>126.82742576875646</v>
      </c>
    </row>
    <row r="3238" spans="1:51" ht="15" x14ac:dyDescent="0.25">
      <c r="A3238" s="144">
        <v>2012</v>
      </c>
      <c r="B3238" s="77" t="s">
        <v>13</v>
      </c>
      <c r="C3238" s="78">
        <v>4</v>
      </c>
      <c r="D3238" s="77">
        <v>3501004</v>
      </c>
      <c r="E3238" s="78">
        <v>35010044</v>
      </c>
      <c r="F3238" s="78" t="str">
        <f t="shared" si="141"/>
        <v>350100442012</v>
      </c>
      <c r="G3238" s="96">
        <v>1.2831287829584426E-3</v>
      </c>
      <c r="H3238" s="80">
        <f t="shared" si="140"/>
        <v>15588</v>
      </c>
      <c r="I3238" s="91">
        <v>13778</v>
      </c>
      <c r="J3238" s="91">
        <v>1810</v>
      </c>
      <c r="K3238" s="83">
        <f>(H3238)/VLOOKUP(D3238,'Dados Base'!$B:$K,6,FALSE)</f>
        <v>16.771569671734291</v>
      </c>
      <c r="L3238" s="88">
        <f t="shared" si="142"/>
        <v>88.388503977418537</v>
      </c>
      <c r="M3238" s="93">
        <v>3</v>
      </c>
      <c r="N3238" s="98">
        <v>0.73</v>
      </c>
      <c r="O3238" s="91">
        <v>225</v>
      </c>
      <c r="P3238" s="91" t="s">
        <v>691</v>
      </c>
      <c r="Q3238" s="91" t="s">
        <v>691</v>
      </c>
      <c r="R3238" s="91" t="s">
        <v>691</v>
      </c>
      <c r="S3238" s="91">
        <v>20</v>
      </c>
      <c r="T3238" s="91" t="s">
        <v>691</v>
      </c>
      <c r="U3238" s="91">
        <v>176</v>
      </c>
      <c r="V3238" s="91">
        <v>128</v>
      </c>
      <c r="W3238" s="99">
        <v>0</v>
      </c>
      <c r="X3238" s="19">
        <v>4.1456700958333328E-2</v>
      </c>
      <c r="Y3238" s="29">
        <v>5.46</v>
      </c>
      <c r="Z3238" s="30">
        <v>583</v>
      </c>
      <c r="AA3238" s="30">
        <v>155</v>
      </c>
      <c r="AB3238" s="31">
        <v>0</v>
      </c>
      <c r="AC3238" s="32">
        <v>0</v>
      </c>
      <c r="AD3238" s="153">
        <f>VLOOKUP(D3238,'Dados Base'!$B:$K,9,FALSE)*31536000/VLOOKUP($F3238,F:H,MATCH(H3237,F3237:AF3237,0),FALSE)</f>
        <v>29901.33949191686</v>
      </c>
      <c r="AE3238" s="153">
        <f>VLOOKUP(D3238,'Dados Base'!$B:$K,10,FALSE)*31536000/VLOOKUP($F3238,F:H,MATCH(H3237,F3237:AF3237,0),FALSE)</f>
        <v>3338.1062355658187</v>
      </c>
      <c r="AF3238" s="14">
        <v>87.37</v>
      </c>
      <c r="AG3238" s="15">
        <v>90.2</v>
      </c>
      <c r="AH3238" s="14" t="s">
        <v>692</v>
      </c>
      <c r="AI3238" s="14">
        <v>48.82</v>
      </c>
      <c r="AJ3238" s="14">
        <v>100</v>
      </c>
      <c r="AK3238" s="72">
        <f>(SUMIFS('Banco de Indicadores Mun. (2)'!I:I,'Banco de Indicadores Mun. (2)'!B:B,'Banco de Indicadores - Mun. (1)'!B3238,'Banco de Indicadores Mun. (2)'!A:A,'Banco de Indicadores - Mun. (1)'!A3238) / VLOOKUP(D3238,'Dados Base'!$B:$K,8,FALSE)) * 100</f>
        <v>0</v>
      </c>
      <c r="AL3238" s="72">
        <f>(SUMIFS('Banco de Indicadores Mun. (2)'!I:I,'Banco de Indicadores Mun. (2)'!B:B,'Banco de Indicadores - Mun. (1)'!B3238,'Banco de Indicadores Mun. (2)'!A:A,'Banco de Indicadores - Mun. (1)'!A3238) / VLOOKUP(D3238,'Dados Base'!$B:$K,9,FALSE)) * 100</f>
        <v>0</v>
      </c>
      <c r="AM3238" s="72">
        <f>(SUMIFS('Banco de Indicadores Mun. (2)'!J:J,'Banco de Indicadores Mun. (2)'!B:B,'Banco de Indicadores - Mun. (1)'!B3238,'Banco de Indicadores Mun. (2)'!A:A,'Banco de Indicadores - Mun. (1)'!A3238) / VLOOKUP(D3238,'Dados Base'!$B:$K,7,FALSE)) * 100</f>
        <v>0</v>
      </c>
      <c r="AN3238" s="72">
        <f>(SUMIFS('Banco de Indicadores Mun. (2)'!K:K,'Banco de Indicadores Mun. (2)'!B:B,'Banco de Indicadores - Mun. (1)'!B3238,'Banco de Indicadores Mun. (2)'!A:A,'Banco de Indicadores - Mun. (1)'!A3238) / VLOOKUP(D3238,'Dados Base'!$B:$K,10,FALSE)) * 100</f>
        <v>0</v>
      </c>
      <c r="AO3238" s="33">
        <v>0</v>
      </c>
      <c r="AP3238" s="34">
        <v>0</v>
      </c>
      <c r="AQ3238" s="17">
        <v>0</v>
      </c>
      <c r="AR3238" s="24">
        <v>10</v>
      </c>
      <c r="AS3238" s="35">
        <v>100</v>
      </c>
      <c r="AT3238" s="35">
        <v>100</v>
      </c>
      <c r="AU3238" s="35">
        <v>78.997289972899736</v>
      </c>
      <c r="AV3238" s="7">
        <v>8.64</v>
      </c>
      <c r="AW3238" s="36">
        <v>0</v>
      </c>
      <c r="AX3238" s="36">
        <v>0</v>
      </c>
      <c r="AY3238" s="117">
        <v>299.83971586756627</v>
      </c>
    </row>
    <row r="3239" spans="1:51" ht="15" x14ac:dyDescent="0.25">
      <c r="A3239" s="144">
        <v>2012</v>
      </c>
      <c r="B3239" s="77" t="s">
        <v>14</v>
      </c>
      <c r="C3239" s="78">
        <v>19</v>
      </c>
      <c r="D3239" s="77">
        <v>3501103</v>
      </c>
      <c r="E3239" s="78">
        <v>350110319</v>
      </c>
      <c r="F3239" s="78" t="str">
        <f t="shared" si="141"/>
        <v>3501103192012</v>
      </c>
      <c r="G3239" s="96">
        <v>-0.35970756617060839</v>
      </c>
      <c r="H3239" s="80">
        <f t="shared" si="140"/>
        <v>4088</v>
      </c>
      <c r="I3239" s="91">
        <v>3279</v>
      </c>
      <c r="J3239" s="91">
        <v>809</v>
      </c>
      <c r="K3239" s="83">
        <f>(H3239)/VLOOKUP(D3239,'Dados Base'!$B:$K,6,FALSE)</f>
        <v>12.846458424989001</v>
      </c>
      <c r="L3239" s="88">
        <f t="shared" si="142"/>
        <v>80.210371819960855</v>
      </c>
      <c r="M3239" s="93">
        <v>4</v>
      </c>
      <c r="N3239" s="98">
        <v>0.7</v>
      </c>
      <c r="O3239" s="91">
        <v>68</v>
      </c>
      <c r="P3239" s="91" t="s">
        <v>691</v>
      </c>
      <c r="Q3239" s="91" t="s">
        <v>691</v>
      </c>
      <c r="R3239" s="91" t="s">
        <v>691</v>
      </c>
      <c r="S3239" s="91">
        <v>5</v>
      </c>
      <c r="T3239" s="91" t="s">
        <v>691</v>
      </c>
      <c r="U3239" s="91">
        <v>34</v>
      </c>
      <c r="V3239" s="91">
        <v>39</v>
      </c>
      <c r="W3239" s="99">
        <v>0</v>
      </c>
      <c r="X3239" s="19">
        <v>8.7008395833333332E-3</v>
      </c>
      <c r="Y3239" s="29">
        <v>1.29</v>
      </c>
      <c r="Z3239" s="30">
        <v>138</v>
      </c>
      <c r="AA3239" s="30">
        <v>36</v>
      </c>
      <c r="AB3239" s="31">
        <v>0</v>
      </c>
      <c r="AC3239" s="32">
        <v>0</v>
      </c>
      <c r="AD3239" s="153">
        <f>VLOOKUP(D3239,'Dados Base'!$B:$K,9,FALSE)*31536000/VLOOKUP($F3239,F:H,MATCH(H3238,F3238:AF3238,0),FALSE)</f>
        <v>17742.857142857141</v>
      </c>
      <c r="AE3239" s="153">
        <f>VLOOKUP(D3239,'Dados Base'!$B:$K,10,FALSE)*31536000/VLOOKUP($F3239,F:H,MATCH(H3238,F3238:AF3238,0),FALSE)</f>
        <v>2082.8571428571427</v>
      </c>
      <c r="AF3239" s="14">
        <v>81.73</v>
      </c>
      <c r="AG3239" s="15">
        <v>100</v>
      </c>
      <c r="AH3239" s="14">
        <v>75.64</v>
      </c>
      <c r="AI3239" s="14">
        <v>23.13</v>
      </c>
      <c r="AJ3239" s="14">
        <v>100</v>
      </c>
      <c r="AK3239" s="72">
        <f>(SUMIFS('Banco de Indicadores Mun. (2)'!I:I,'Banco de Indicadores Mun. (2)'!B:B,'Banco de Indicadores - Mun. (1)'!B3239,'Banco de Indicadores Mun. (2)'!A:A,'Banco de Indicadores - Mun. (1)'!A3239) / VLOOKUP(D3239,'Dados Base'!$B:$K,8,FALSE)) * 100</f>
        <v>0</v>
      </c>
      <c r="AL3239" s="72">
        <f>(SUMIFS('Banco de Indicadores Mun. (2)'!I:I,'Banco de Indicadores Mun. (2)'!B:B,'Banco de Indicadores - Mun. (1)'!B3239,'Banco de Indicadores Mun. (2)'!A:A,'Banco de Indicadores - Mun. (1)'!A3239) / VLOOKUP(D3239,'Dados Base'!$B:$K,9,FALSE)) * 100</f>
        <v>0</v>
      </c>
      <c r="AM3239" s="72">
        <f>(SUMIFS('Banco de Indicadores Mun. (2)'!J:J,'Banco de Indicadores Mun. (2)'!B:B,'Banco de Indicadores - Mun. (1)'!B3239,'Banco de Indicadores Mun. (2)'!A:A,'Banco de Indicadores - Mun. (1)'!A3239) / VLOOKUP(D3239,'Dados Base'!$B:$K,7,FALSE)) * 100</f>
        <v>0</v>
      </c>
      <c r="AN3239" s="72">
        <f>(SUMIFS('Banco de Indicadores Mun. (2)'!K:K,'Banco de Indicadores Mun. (2)'!B:B,'Banco de Indicadores - Mun. (1)'!B3239,'Banco de Indicadores Mun. (2)'!A:A,'Banco de Indicadores - Mun. (1)'!A3239) / VLOOKUP(D3239,'Dados Base'!$B:$K,10,FALSE)) * 100</f>
        <v>0</v>
      </c>
      <c r="AO3239" s="33">
        <v>0</v>
      </c>
      <c r="AP3239" s="34">
        <v>0</v>
      </c>
      <c r="AQ3239" s="17">
        <v>0</v>
      </c>
      <c r="AR3239" s="24">
        <v>8</v>
      </c>
      <c r="AS3239" s="35">
        <v>100</v>
      </c>
      <c r="AT3239" s="35">
        <v>100</v>
      </c>
      <c r="AU3239" s="35">
        <v>79.310344827586206</v>
      </c>
      <c r="AV3239" s="7">
        <v>8.34</v>
      </c>
      <c r="AW3239" s="36">
        <v>0</v>
      </c>
      <c r="AX3239" s="36">
        <v>0</v>
      </c>
      <c r="AY3239" s="117">
        <v>200.71017500338493</v>
      </c>
    </row>
    <row r="3240" spans="1:51" ht="15" x14ac:dyDescent="0.25">
      <c r="A3240" s="144">
        <v>2012</v>
      </c>
      <c r="B3240" s="77" t="s">
        <v>15</v>
      </c>
      <c r="C3240" s="78">
        <v>10</v>
      </c>
      <c r="D3240" s="77">
        <v>3501152</v>
      </c>
      <c r="E3240" s="78">
        <v>350115210</v>
      </c>
      <c r="F3240" s="78" t="str">
        <f t="shared" si="141"/>
        <v>3501152102012</v>
      </c>
      <c r="G3240" s="96">
        <v>0.89807883918717746</v>
      </c>
      <c r="H3240" s="80">
        <f t="shared" si="140"/>
        <v>17059</v>
      </c>
      <c r="I3240" s="91">
        <v>14308</v>
      </c>
      <c r="J3240" s="91">
        <v>2751</v>
      </c>
      <c r="K3240" s="83">
        <f>(H3240)/VLOOKUP(D3240,'Dados Base'!$B:$K,6,FALSE)</f>
        <v>203.71387628373537</v>
      </c>
      <c r="L3240" s="88">
        <f t="shared" si="142"/>
        <v>83.873615100533442</v>
      </c>
      <c r="M3240" s="93">
        <v>2</v>
      </c>
      <c r="N3240" s="98">
        <v>0.76600000000000001</v>
      </c>
      <c r="O3240" s="91">
        <v>4</v>
      </c>
      <c r="P3240" s="91" t="s">
        <v>691</v>
      </c>
      <c r="Q3240" s="91" t="s">
        <v>691</v>
      </c>
      <c r="R3240" s="91" t="s">
        <v>691</v>
      </c>
      <c r="S3240" s="91">
        <v>20</v>
      </c>
      <c r="T3240" s="91" t="s">
        <v>691</v>
      </c>
      <c r="U3240" s="91">
        <v>75</v>
      </c>
      <c r="V3240" s="91">
        <v>52</v>
      </c>
      <c r="W3240" s="99">
        <v>1.3608</v>
      </c>
      <c r="X3240" s="19">
        <v>3.9080470997685184E-2</v>
      </c>
      <c r="Y3240" s="29">
        <v>5.73</v>
      </c>
      <c r="Z3240" s="30">
        <v>0</v>
      </c>
      <c r="AA3240" s="30">
        <v>774</v>
      </c>
      <c r="AB3240" s="31">
        <v>3</v>
      </c>
      <c r="AC3240" s="32">
        <v>0</v>
      </c>
      <c r="AD3240" s="153">
        <f>VLOOKUP(D3240,'Dados Base'!$B:$K,9,FALSE)*31536000/VLOOKUP($F3240,F:H,MATCH(H3239,F3239:AF3239,0),FALSE)</f>
        <v>1386.4822088047365</v>
      </c>
      <c r="AE3240" s="153">
        <f>VLOOKUP(D3240,'Dados Base'!$B:$K,10,FALSE)*31536000/VLOOKUP($F3240,F:H,MATCH(H3239,F3239:AF3239,0),FALSE)</f>
        <v>203.35072395802806</v>
      </c>
      <c r="AF3240" s="14">
        <v>75.260000000000005</v>
      </c>
      <c r="AG3240" s="15" t="s">
        <v>692</v>
      </c>
      <c r="AH3240" s="14">
        <v>66.67</v>
      </c>
      <c r="AI3240" s="14">
        <v>49.82</v>
      </c>
      <c r="AJ3240" s="14">
        <v>89.7</v>
      </c>
      <c r="AK3240" s="72">
        <f>(SUMIFS('Banco de Indicadores Mun. (2)'!I:I,'Banco de Indicadores Mun. (2)'!B:B,'Banco de Indicadores - Mun. (1)'!B3240,'Banco de Indicadores Mun. (2)'!A:A,'Banco de Indicadores - Mun. (1)'!A3240) / VLOOKUP(D3240,'Dados Base'!$B:$K,8,FALSE)) * 100</f>
        <v>0</v>
      </c>
      <c r="AL3240" s="72">
        <f>(SUMIFS('Banco de Indicadores Mun. (2)'!I:I,'Banco de Indicadores Mun. (2)'!B:B,'Banco de Indicadores - Mun. (1)'!B3240,'Banco de Indicadores Mun. (2)'!A:A,'Banco de Indicadores - Mun. (1)'!A3240) / VLOOKUP(D3240,'Dados Base'!$B:$K,9,FALSE)) * 100</f>
        <v>0</v>
      </c>
      <c r="AM3240" s="72">
        <f>(SUMIFS('Banco de Indicadores Mun. (2)'!J:J,'Banco de Indicadores Mun. (2)'!B:B,'Banco de Indicadores - Mun. (1)'!B3240,'Banco de Indicadores Mun. (2)'!A:A,'Banco de Indicadores - Mun. (1)'!A3240) / VLOOKUP(D3240,'Dados Base'!$B:$K,7,FALSE)) * 100</f>
        <v>0</v>
      </c>
      <c r="AN3240" s="72">
        <f>(SUMIFS('Banco de Indicadores Mun. (2)'!K:K,'Banco de Indicadores Mun. (2)'!B:B,'Banco de Indicadores - Mun. (1)'!B3240,'Banco de Indicadores Mun. (2)'!A:A,'Banco de Indicadores - Mun. (1)'!A3240) / VLOOKUP(D3240,'Dados Base'!$B:$K,10,FALSE)) * 100</f>
        <v>0</v>
      </c>
      <c r="AO3240" s="33">
        <v>0</v>
      </c>
      <c r="AP3240" s="34">
        <v>0</v>
      </c>
      <c r="AQ3240" s="17">
        <v>0</v>
      </c>
      <c r="AR3240" s="24">
        <v>8.5</v>
      </c>
      <c r="AS3240" s="35">
        <v>79</v>
      </c>
      <c r="AT3240" s="35">
        <v>0</v>
      </c>
      <c r="AU3240" s="35">
        <v>0</v>
      </c>
      <c r="AV3240" s="7">
        <v>1.19</v>
      </c>
      <c r="AW3240" s="36">
        <v>1</v>
      </c>
      <c r="AX3240" s="36">
        <v>0</v>
      </c>
      <c r="AY3240" s="117">
        <v>0.3943391292551825</v>
      </c>
    </row>
    <row r="3241" spans="1:51" ht="15" x14ac:dyDescent="0.25">
      <c r="A3241" s="144">
        <v>2012</v>
      </c>
      <c r="B3241" s="77" t="s">
        <v>16</v>
      </c>
      <c r="C3241" s="78">
        <v>15</v>
      </c>
      <c r="D3241" s="77">
        <v>3501202</v>
      </c>
      <c r="E3241" s="78">
        <v>350120215</v>
      </c>
      <c r="F3241" s="78" t="str">
        <f t="shared" si="141"/>
        <v>3501202152012</v>
      </c>
      <c r="G3241" s="96">
        <v>-1.0300226653407241</v>
      </c>
      <c r="H3241" s="80">
        <f t="shared" si="140"/>
        <v>3841</v>
      </c>
      <c r="I3241" s="91">
        <v>2656</v>
      </c>
      <c r="J3241" s="91">
        <v>1185</v>
      </c>
      <c r="K3241" s="83">
        <f>(H3241)/VLOOKUP(D3241,'Dados Base'!$B:$K,6,FALSE)</f>
        <v>10.615189033827107</v>
      </c>
      <c r="L3241" s="88">
        <f t="shared" si="142"/>
        <v>69.148659203332457</v>
      </c>
      <c r="M3241" s="93">
        <v>4</v>
      </c>
      <c r="N3241" s="98">
        <v>0.72799999999999998</v>
      </c>
      <c r="O3241" s="91">
        <v>80</v>
      </c>
      <c r="P3241" s="91" t="s">
        <v>691</v>
      </c>
      <c r="Q3241" s="91" t="s">
        <v>691</v>
      </c>
      <c r="R3241" s="91" t="s">
        <v>691</v>
      </c>
      <c r="S3241" s="91">
        <v>6</v>
      </c>
      <c r="T3241" s="91" t="s">
        <v>691</v>
      </c>
      <c r="U3241" s="91">
        <v>14</v>
      </c>
      <c r="V3241" s="91">
        <v>18</v>
      </c>
      <c r="W3241" s="99">
        <v>0</v>
      </c>
      <c r="X3241" s="19">
        <v>6.6837401041666654E-3</v>
      </c>
      <c r="Y3241" s="29">
        <v>1.04</v>
      </c>
      <c r="Z3241" s="30">
        <v>119</v>
      </c>
      <c r="AA3241" s="30">
        <v>22</v>
      </c>
      <c r="AB3241" s="31">
        <v>0</v>
      </c>
      <c r="AC3241" s="32">
        <v>0</v>
      </c>
      <c r="AD3241" s="153">
        <f>VLOOKUP(D3241,'Dados Base'!$B:$K,9,FALSE)*31536000/VLOOKUP($F3241,F:H,MATCH(H3240,F3240:AF3240,0),FALSE)</f>
        <v>22660.598802395209</v>
      </c>
      <c r="AE3241" s="153">
        <f>VLOOKUP(D3241,'Dados Base'!$B:$K,10,FALSE)*31536000/VLOOKUP($F3241,F:H,MATCH(H3240,F3240:AF3240,0),FALSE)</f>
        <v>2381.0049466284827</v>
      </c>
      <c r="AF3241" s="14">
        <v>66.819999999999993</v>
      </c>
      <c r="AG3241" s="15">
        <v>69.2</v>
      </c>
      <c r="AH3241" s="14">
        <v>73.8</v>
      </c>
      <c r="AI3241" s="14">
        <v>7.99</v>
      </c>
      <c r="AJ3241" s="14">
        <v>98.3</v>
      </c>
      <c r="AK3241" s="72">
        <f>(SUMIFS('Banco de Indicadores Mun. (2)'!I:I,'Banco de Indicadores Mun. (2)'!B:B,'Banco de Indicadores - Mun. (1)'!B3241,'Banco de Indicadores Mun. (2)'!A:A,'Banco de Indicadores - Mun. (1)'!A3241) / VLOOKUP(D3241,'Dados Base'!$B:$K,8,FALSE)) * 100</f>
        <v>0</v>
      </c>
      <c r="AL3241" s="72">
        <f>(SUMIFS('Banco de Indicadores Mun. (2)'!I:I,'Banco de Indicadores Mun. (2)'!B:B,'Banco de Indicadores - Mun. (1)'!B3241,'Banco de Indicadores Mun. (2)'!A:A,'Banco de Indicadores - Mun. (1)'!A3241) / VLOOKUP(D3241,'Dados Base'!$B:$K,9,FALSE)) * 100</f>
        <v>0</v>
      </c>
      <c r="AM3241" s="72">
        <f>(SUMIFS('Banco de Indicadores Mun. (2)'!J:J,'Banco de Indicadores Mun. (2)'!B:B,'Banco de Indicadores - Mun. (1)'!B3241,'Banco de Indicadores Mun. (2)'!A:A,'Banco de Indicadores - Mun. (1)'!A3241) / VLOOKUP(D3241,'Dados Base'!$B:$K,7,FALSE)) * 100</f>
        <v>0</v>
      </c>
      <c r="AN3241" s="72">
        <f>(SUMIFS('Banco de Indicadores Mun. (2)'!K:K,'Banco de Indicadores Mun. (2)'!B:B,'Banco de Indicadores - Mun. (1)'!B3241,'Banco de Indicadores Mun. (2)'!A:A,'Banco de Indicadores - Mun. (1)'!A3241) / VLOOKUP(D3241,'Dados Base'!$B:$K,10,FALSE)) * 100</f>
        <v>0</v>
      </c>
      <c r="AO3241" s="33">
        <v>0</v>
      </c>
      <c r="AP3241" s="34">
        <v>0</v>
      </c>
      <c r="AQ3241" s="17">
        <v>0</v>
      </c>
      <c r="AR3241" s="24">
        <v>8.1999999999999993</v>
      </c>
      <c r="AS3241" s="35">
        <v>97.3</v>
      </c>
      <c r="AT3241" s="35">
        <v>97.299999999999983</v>
      </c>
      <c r="AU3241" s="35">
        <v>84.39716312056737</v>
      </c>
      <c r="AV3241" s="7">
        <v>9.9600000000000009</v>
      </c>
      <c r="AW3241" s="36">
        <v>0</v>
      </c>
      <c r="AX3241" s="36">
        <v>0</v>
      </c>
      <c r="AY3241" s="117">
        <v>251.80375689545369</v>
      </c>
    </row>
    <row r="3242" spans="1:51" ht="15" x14ac:dyDescent="0.25">
      <c r="A3242" s="144">
        <v>2012</v>
      </c>
      <c r="B3242" s="77" t="s">
        <v>17</v>
      </c>
      <c r="C3242" s="78">
        <v>21</v>
      </c>
      <c r="D3242" s="77">
        <v>3501301</v>
      </c>
      <c r="E3242" s="78">
        <v>350130121</v>
      </c>
      <c r="F3242" s="78" t="str">
        <f t="shared" si="141"/>
        <v>3501301212012</v>
      </c>
      <c r="G3242" s="96">
        <v>0.28824146795507488</v>
      </c>
      <c r="H3242" s="80">
        <f t="shared" si="140"/>
        <v>23544</v>
      </c>
      <c r="I3242" s="91">
        <v>21272</v>
      </c>
      <c r="J3242" s="91">
        <v>2272</v>
      </c>
      <c r="K3242" s="83">
        <f>(H3242)/VLOOKUP(D3242,'Dados Base'!$B:$K,6,FALSE)</f>
        <v>67.991220977243856</v>
      </c>
      <c r="L3242" s="88">
        <f t="shared" si="142"/>
        <v>90.349983010533478</v>
      </c>
      <c r="M3242" s="93">
        <v>4</v>
      </c>
      <c r="N3242" s="98">
        <v>0.75800000000000001</v>
      </c>
      <c r="O3242" s="91">
        <v>113</v>
      </c>
      <c r="P3242" s="91" t="s">
        <v>691</v>
      </c>
      <c r="Q3242" s="91" t="s">
        <v>691</v>
      </c>
      <c r="R3242" s="91" t="s">
        <v>691</v>
      </c>
      <c r="S3242" s="91">
        <v>40</v>
      </c>
      <c r="T3242" s="91" t="s">
        <v>691</v>
      </c>
      <c r="U3242" s="91">
        <v>204</v>
      </c>
      <c r="V3242" s="91">
        <v>113</v>
      </c>
      <c r="W3242" s="99">
        <v>0</v>
      </c>
      <c r="X3242" s="19">
        <v>7.0800323250000005E-2</v>
      </c>
      <c r="Y3242" s="29">
        <v>8.52</v>
      </c>
      <c r="Z3242" s="30">
        <v>674</v>
      </c>
      <c r="AA3242" s="30">
        <v>476</v>
      </c>
      <c r="AB3242" s="31">
        <v>1</v>
      </c>
      <c r="AC3242" s="32">
        <v>0</v>
      </c>
      <c r="AD3242" s="153">
        <f>VLOOKUP(D3242,'Dados Base'!$B:$K,9,FALSE)*31536000/VLOOKUP($F3242,F:H,MATCH(H3241,F3241:AF3241,0),FALSE)</f>
        <v>3455.7798165137615</v>
      </c>
      <c r="AE3242" s="153">
        <f>VLOOKUP(D3242,'Dados Base'!$B:$K,10,FALSE)*31536000/VLOOKUP($F3242,F:H,MATCH(H3241,F3241:AF3241,0),FALSE)</f>
        <v>442.01834862385329</v>
      </c>
      <c r="AF3242" s="14">
        <v>98.79</v>
      </c>
      <c r="AG3242" s="15">
        <v>100</v>
      </c>
      <c r="AH3242" s="14">
        <v>78.06</v>
      </c>
      <c r="AI3242" s="14">
        <v>25.89</v>
      </c>
      <c r="AJ3242" s="14">
        <v>100</v>
      </c>
      <c r="AK3242" s="72">
        <f>(SUMIFS('Banco de Indicadores Mun. (2)'!I:I,'Banco de Indicadores Mun. (2)'!B:B,'Banco de Indicadores - Mun. (1)'!B3242,'Banco de Indicadores Mun. (2)'!A:A,'Banco de Indicadores - Mun. (1)'!A3242) / VLOOKUP(D3242,'Dados Base'!$B:$K,8,FALSE)) * 100</f>
        <v>0</v>
      </c>
      <c r="AL3242" s="72">
        <f>(SUMIFS('Banco de Indicadores Mun. (2)'!I:I,'Banco de Indicadores Mun. (2)'!B:B,'Banco de Indicadores - Mun. (1)'!B3242,'Banco de Indicadores Mun. (2)'!A:A,'Banco de Indicadores - Mun. (1)'!A3242) / VLOOKUP(D3242,'Dados Base'!$B:$K,9,FALSE)) * 100</f>
        <v>0</v>
      </c>
      <c r="AM3242" s="72">
        <f>(SUMIFS('Banco de Indicadores Mun. (2)'!J:J,'Banco de Indicadores Mun. (2)'!B:B,'Banco de Indicadores - Mun. (1)'!B3242,'Banco de Indicadores Mun. (2)'!A:A,'Banco de Indicadores - Mun. (1)'!A3242) / VLOOKUP(D3242,'Dados Base'!$B:$K,7,FALSE)) * 100</f>
        <v>0</v>
      </c>
      <c r="AN3242" s="72">
        <f>(SUMIFS('Banco de Indicadores Mun. (2)'!K:K,'Banco de Indicadores Mun. (2)'!B:B,'Banco de Indicadores - Mun. (1)'!B3242,'Banco de Indicadores Mun. (2)'!A:A,'Banco de Indicadores - Mun. (1)'!A3242) / VLOOKUP(D3242,'Dados Base'!$B:$K,10,FALSE)) * 100</f>
        <v>0</v>
      </c>
      <c r="AO3242" s="33">
        <v>0</v>
      </c>
      <c r="AP3242" s="34">
        <v>0</v>
      </c>
      <c r="AQ3242" s="17">
        <v>0</v>
      </c>
      <c r="AR3242" s="24">
        <v>8.5</v>
      </c>
      <c r="AS3242" s="35">
        <v>98</v>
      </c>
      <c r="AT3242" s="35">
        <v>61.739999999999995</v>
      </c>
      <c r="AU3242" s="35">
        <v>58.608695652173914</v>
      </c>
      <c r="AV3242" s="7">
        <v>6.73</v>
      </c>
      <c r="AW3242" s="36">
        <v>0</v>
      </c>
      <c r="AX3242" s="36">
        <v>0</v>
      </c>
      <c r="AY3242" s="117">
        <v>2.9683454961460622</v>
      </c>
    </row>
    <row r="3243" spans="1:51" ht="15" x14ac:dyDescent="0.25">
      <c r="A3243" s="144">
        <v>2012</v>
      </c>
      <c r="B3243" s="77" t="s">
        <v>18</v>
      </c>
      <c r="C3243" s="78">
        <v>20</v>
      </c>
      <c r="D3243" s="77">
        <v>3501400</v>
      </c>
      <c r="E3243" s="78">
        <v>350140020</v>
      </c>
      <c r="F3243" s="78" t="str">
        <f t="shared" si="141"/>
        <v>3501400202012</v>
      </c>
      <c r="G3243" s="96">
        <v>1.1492457440578363</v>
      </c>
      <c r="H3243" s="80">
        <f t="shared" si="140"/>
        <v>4723</v>
      </c>
      <c r="I3243" s="91">
        <v>3036</v>
      </c>
      <c r="J3243" s="91">
        <v>1687</v>
      </c>
      <c r="K3243" s="83">
        <f>(H3243)/VLOOKUP(D3243,'Dados Base'!$B:$K,6,FALSE)</f>
        <v>30.946140741711439</v>
      </c>
      <c r="L3243" s="88">
        <f t="shared" si="142"/>
        <v>64.281177217869995</v>
      </c>
      <c r="M3243" s="93">
        <v>5</v>
      </c>
      <c r="N3243" s="98">
        <v>0.68799999999999994</v>
      </c>
      <c r="O3243" s="91">
        <v>38</v>
      </c>
      <c r="P3243" s="91" t="s">
        <v>691</v>
      </c>
      <c r="Q3243" s="91" t="s">
        <v>691</v>
      </c>
      <c r="R3243" s="91" t="s">
        <v>691</v>
      </c>
      <c r="S3243" s="91">
        <v>4</v>
      </c>
      <c r="T3243" s="91" t="s">
        <v>691</v>
      </c>
      <c r="U3243" s="91">
        <v>12</v>
      </c>
      <c r="V3243" s="91">
        <v>8</v>
      </c>
      <c r="W3243" s="99">
        <v>0</v>
      </c>
      <c r="X3243" s="19">
        <v>8.024180208333332E-3</v>
      </c>
      <c r="Y3243" s="29">
        <v>1.2</v>
      </c>
      <c r="Z3243" s="30">
        <v>151</v>
      </c>
      <c r="AA3243" s="30">
        <v>11</v>
      </c>
      <c r="AB3243" s="31">
        <v>0</v>
      </c>
      <c r="AC3243" s="32">
        <v>0</v>
      </c>
      <c r="AD3243" s="153">
        <f>VLOOKUP(D3243,'Dados Base'!$B:$K,9,FALSE)*31536000/VLOOKUP($F3243,F:H,MATCH(H3242,F3242:AF3242,0),FALSE)</f>
        <v>7411.5943256404826</v>
      </c>
      <c r="AE3243" s="153">
        <f>VLOOKUP(D3243,'Dados Base'!$B:$K,10,FALSE)*31536000/VLOOKUP($F3243,F:H,MATCH(H3242,F3242:AF3242,0),FALSE)</f>
        <v>934.79568071141227</v>
      </c>
      <c r="AF3243" s="14">
        <v>65.239999999999995</v>
      </c>
      <c r="AG3243" s="15" t="s">
        <v>692</v>
      </c>
      <c r="AH3243" s="14">
        <v>64.03</v>
      </c>
      <c r="AI3243" s="14">
        <v>22.84</v>
      </c>
      <c r="AJ3243" s="14">
        <v>100</v>
      </c>
      <c r="AK3243" s="72">
        <f>(SUMIFS('Banco de Indicadores Mun. (2)'!I:I,'Banco de Indicadores Mun. (2)'!B:B,'Banco de Indicadores - Mun. (1)'!B3243,'Banco de Indicadores Mun. (2)'!A:A,'Banco de Indicadores - Mun. (1)'!A3243) / VLOOKUP(D3243,'Dados Base'!$B:$K,8,FALSE)) * 100</f>
        <v>0</v>
      </c>
      <c r="AL3243" s="72">
        <f>(SUMIFS('Banco de Indicadores Mun. (2)'!I:I,'Banco de Indicadores Mun. (2)'!B:B,'Banco de Indicadores - Mun. (1)'!B3243,'Banco de Indicadores Mun. (2)'!A:A,'Banco de Indicadores - Mun. (1)'!A3243) / VLOOKUP(D3243,'Dados Base'!$B:$K,9,FALSE)) * 100</f>
        <v>0</v>
      </c>
      <c r="AM3243" s="72">
        <f>(SUMIFS('Banco de Indicadores Mun. (2)'!J:J,'Banco de Indicadores Mun. (2)'!B:B,'Banco de Indicadores - Mun. (1)'!B3243,'Banco de Indicadores Mun. (2)'!A:A,'Banco de Indicadores - Mun. (1)'!A3243) / VLOOKUP(D3243,'Dados Base'!$B:$K,7,FALSE)) * 100</f>
        <v>0</v>
      </c>
      <c r="AN3243" s="72">
        <f>(SUMIFS('Banco de Indicadores Mun. (2)'!K:K,'Banco de Indicadores Mun. (2)'!B:B,'Banco de Indicadores - Mun. (1)'!B3243,'Banco de Indicadores Mun. (2)'!A:A,'Banco de Indicadores - Mun. (1)'!A3243) / VLOOKUP(D3243,'Dados Base'!$B:$K,10,FALSE)) * 100</f>
        <v>0</v>
      </c>
      <c r="AO3243" s="33">
        <v>0</v>
      </c>
      <c r="AP3243" s="34">
        <v>0</v>
      </c>
      <c r="AQ3243" s="17">
        <v>0</v>
      </c>
      <c r="AR3243" s="24">
        <v>7.4</v>
      </c>
      <c r="AS3243" s="35">
        <v>100</v>
      </c>
      <c r="AT3243" s="35">
        <v>100</v>
      </c>
      <c r="AU3243" s="35">
        <v>93.209876543209873</v>
      </c>
      <c r="AV3243" s="7">
        <v>9.8000000000000007</v>
      </c>
      <c r="AW3243" s="36">
        <v>0</v>
      </c>
      <c r="AX3243" s="36">
        <v>0</v>
      </c>
      <c r="AY3243" s="117">
        <v>87.179419383675793</v>
      </c>
    </row>
    <row r="3244" spans="1:51" ht="15" x14ac:dyDescent="0.25">
      <c r="A3244" s="144">
        <v>2012</v>
      </c>
      <c r="B3244" s="77" t="s">
        <v>19</v>
      </c>
      <c r="C3244" s="78">
        <v>17</v>
      </c>
      <c r="D3244" s="77">
        <v>3501509</v>
      </c>
      <c r="E3244" s="78">
        <v>350150917</v>
      </c>
      <c r="F3244" s="78" t="str">
        <f t="shared" si="141"/>
        <v>3501509172012</v>
      </c>
      <c r="G3244" s="96">
        <v>0.56387210539716737</v>
      </c>
      <c r="H3244" s="80">
        <f t="shared" si="140"/>
        <v>3036</v>
      </c>
      <c r="I3244" s="91">
        <v>2743</v>
      </c>
      <c r="J3244" s="91">
        <v>293</v>
      </c>
      <c r="K3244" s="83">
        <f>(H3244)/VLOOKUP(D3244,'Dados Base'!$B:$K,6,FALSE)</f>
        <v>35.700846660395108</v>
      </c>
      <c r="L3244" s="88">
        <f t="shared" si="142"/>
        <v>90.349143610013172</v>
      </c>
      <c r="M3244" s="93">
        <v>3</v>
      </c>
      <c r="N3244" s="98">
        <v>0.72199999999999998</v>
      </c>
      <c r="O3244" s="91">
        <v>22</v>
      </c>
      <c r="P3244" s="91" t="s">
        <v>691</v>
      </c>
      <c r="Q3244" s="91" t="s">
        <v>691</v>
      </c>
      <c r="R3244" s="91" t="s">
        <v>691</v>
      </c>
      <c r="S3244" s="91">
        <v>5</v>
      </c>
      <c r="T3244" s="91" t="s">
        <v>691</v>
      </c>
      <c r="U3244" s="91">
        <v>19</v>
      </c>
      <c r="V3244" s="91">
        <v>13</v>
      </c>
      <c r="W3244" s="99">
        <v>0</v>
      </c>
      <c r="X3244" s="19">
        <v>7.5141000000000001E-3</v>
      </c>
      <c r="Y3244" s="29">
        <v>1.0900000000000001</v>
      </c>
      <c r="Z3244" s="30">
        <v>46</v>
      </c>
      <c r="AA3244" s="30">
        <v>101</v>
      </c>
      <c r="AB3244" s="31">
        <v>0</v>
      </c>
      <c r="AC3244" s="32">
        <v>0</v>
      </c>
      <c r="AD3244" s="153">
        <f>VLOOKUP(D3244,'Dados Base'!$B:$K,9,FALSE)*31536000/VLOOKUP($F3244,F:H,MATCH(H3243,F3243:AF3243,0),FALSE)</f>
        <v>7998.260869565217</v>
      </c>
      <c r="AE3244" s="153">
        <f>VLOOKUP(D3244,'Dados Base'!$B:$K,10,FALSE)*31536000/VLOOKUP($F3244,F:H,MATCH(H3243,F3243:AF3243,0),FALSE)</f>
        <v>934.86166007905103</v>
      </c>
      <c r="AF3244" s="14">
        <v>95.04</v>
      </c>
      <c r="AG3244" s="15">
        <v>100</v>
      </c>
      <c r="AH3244" s="14">
        <v>89.53</v>
      </c>
      <c r="AI3244" s="14">
        <v>11.94</v>
      </c>
      <c r="AJ3244" s="14">
        <v>100</v>
      </c>
      <c r="AK3244" s="72">
        <f>(SUMIFS('Banco de Indicadores Mun. (2)'!I:I,'Banco de Indicadores Mun. (2)'!B:B,'Banco de Indicadores - Mun. (1)'!B3244,'Banco de Indicadores Mun. (2)'!A:A,'Banco de Indicadores - Mun. (1)'!A3244) / VLOOKUP(D3244,'Dados Base'!$B:$K,8,FALSE)) * 100</f>
        <v>0</v>
      </c>
      <c r="AL3244" s="72">
        <f>(SUMIFS('Banco de Indicadores Mun. (2)'!I:I,'Banco de Indicadores Mun. (2)'!B:B,'Banco de Indicadores - Mun. (1)'!B3244,'Banco de Indicadores Mun. (2)'!A:A,'Banco de Indicadores - Mun. (1)'!A3244) / VLOOKUP(D3244,'Dados Base'!$B:$K,9,FALSE)) * 100</f>
        <v>0</v>
      </c>
      <c r="AM3244" s="72">
        <f>(SUMIFS('Banco de Indicadores Mun. (2)'!J:J,'Banco de Indicadores Mun. (2)'!B:B,'Banco de Indicadores - Mun. (1)'!B3244,'Banco de Indicadores Mun. (2)'!A:A,'Banco de Indicadores - Mun. (1)'!A3244) / VLOOKUP(D3244,'Dados Base'!$B:$K,7,FALSE)) * 100</f>
        <v>0</v>
      </c>
      <c r="AN3244" s="72">
        <f>(SUMIFS('Banco de Indicadores Mun. (2)'!K:K,'Banco de Indicadores Mun. (2)'!B:B,'Banco de Indicadores - Mun. (1)'!B3244,'Banco de Indicadores Mun. (2)'!A:A,'Banco de Indicadores - Mun. (1)'!A3244) / VLOOKUP(D3244,'Dados Base'!$B:$K,10,FALSE)) * 100</f>
        <v>0</v>
      </c>
      <c r="AO3244" s="33">
        <v>0</v>
      </c>
      <c r="AP3244" s="34">
        <v>0</v>
      </c>
      <c r="AQ3244" s="17">
        <v>0</v>
      </c>
      <c r="AR3244" s="24">
        <v>7.5</v>
      </c>
      <c r="AS3244" s="35">
        <v>92</v>
      </c>
      <c r="AT3244" s="35">
        <v>92</v>
      </c>
      <c r="AU3244" s="35">
        <v>31.292517006802722</v>
      </c>
      <c r="AV3244" s="7">
        <v>5.1100000000000003</v>
      </c>
      <c r="AW3244" s="36">
        <v>0</v>
      </c>
      <c r="AX3244" s="36">
        <v>0</v>
      </c>
      <c r="AY3244" s="117">
        <v>85.075978013693458</v>
      </c>
    </row>
    <row r="3245" spans="1:51" ht="15" x14ac:dyDescent="0.25">
      <c r="A3245" s="144">
        <v>2012</v>
      </c>
      <c r="B3245" s="77" t="s">
        <v>20</v>
      </c>
      <c r="C3245" s="78">
        <v>5</v>
      </c>
      <c r="D3245" s="77">
        <v>3501608</v>
      </c>
      <c r="E3245" s="78">
        <v>35016085</v>
      </c>
      <c r="F3245" s="78" t="str">
        <f t="shared" si="141"/>
        <v>350160852012</v>
      </c>
      <c r="G3245" s="96">
        <v>1.3568731036389003</v>
      </c>
      <c r="H3245" s="80">
        <f t="shared" si="140"/>
        <v>215406</v>
      </c>
      <c r="I3245" s="91">
        <v>214400</v>
      </c>
      <c r="J3245" s="91">
        <v>1006</v>
      </c>
      <c r="K3245" s="83">
        <f>(H3245)/VLOOKUP(D3245,'Dados Base'!$B:$K,6,FALSE)</f>
        <v>1611.9583925765173</v>
      </c>
      <c r="L3245" s="88">
        <f t="shared" si="142"/>
        <v>99.532974940345213</v>
      </c>
      <c r="M3245" s="93">
        <v>1</v>
      </c>
      <c r="N3245" s="98">
        <v>0.81100000000000005</v>
      </c>
      <c r="O3245" s="91">
        <v>16</v>
      </c>
      <c r="P3245" s="91" t="s">
        <v>691</v>
      </c>
      <c r="Q3245" s="91" t="s">
        <v>691</v>
      </c>
      <c r="R3245" s="91" t="s">
        <v>691</v>
      </c>
      <c r="S3245" s="91">
        <v>1340</v>
      </c>
      <c r="T3245" s="91" t="s">
        <v>691</v>
      </c>
      <c r="U3245" s="91">
        <v>2781</v>
      </c>
      <c r="V3245" s="91">
        <v>2476</v>
      </c>
      <c r="W3245" s="99">
        <v>10.1448</v>
      </c>
      <c r="X3245" s="19">
        <v>0.75043062500000002</v>
      </c>
      <c r="Y3245" s="29">
        <v>128.32</v>
      </c>
      <c r="Z3245" s="30">
        <v>6071</v>
      </c>
      <c r="AA3245" s="30">
        <v>5478</v>
      </c>
      <c r="AB3245" s="31">
        <v>24</v>
      </c>
      <c r="AC3245" s="32">
        <v>1</v>
      </c>
      <c r="AD3245" s="153">
        <f>VLOOKUP(D3245,'Dados Base'!$B:$K,9,FALSE)*31536000/VLOOKUP($F3245,F:H,MATCH(H3244,F3244:AF3244,0),FALSE)</f>
        <v>238.63624968663825</v>
      </c>
      <c r="AE3245" s="153">
        <f>VLOOKUP(D3245,'Dados Base'!$B:$K,10,FALSE)*31536000/VLOOKUP($F3245,F:H,MATCH(H3244,F3244:AF3244,0),FALSE)</f>
        <v>30.744547505640515</v>
      </c>
      <c r="AF3245" s="14">
        <v>100</v>
      </c>
      <c r="AG3245" s="15">
        <v>100</v>
      </c>
      <c r="AH3245" s="14">
        <v>96</v>
      </c>
      <c r="AI3245" s="14">
        <v>25.6</v>
      </c>
      <c r="AJ3245" s="14">
        <v>100</v>
      </c>
      <c r="AK3245" s="72">
        <f>(SUMIFS('Banco de Indicadores Mun. (2)'!I:I,'Banco de Indicadores Mun. (2)'!B:B,'Banco de Indicadores - Mun. (1)'!B3245,'Banco de Indicadores Mun. (2)'!A:A,'Banco de Indicadores - Mun. (1)'!A3245) / VLOOKUP(D3245,'Dados Base'!$B:$K,8,FALSE)) * 100</f>
        <v>0</v>
      </c>
      <c r="AL3245" s="72">
        <f>(SUMIFS('Banco de Indicadores Mun. (2)'!I:I,'Banco de Indicadores Mun. (2)'!B:B,'Banco de Indicadores - Mun. (1)'!B3245,'Banco de Indicadores Mun. (2)'!A:A,'Banco de Indicadores - Mun. (1)'!A3245) / VLOOKUP(D3245,'Dados Base'!$B:$K,9,FALSE)) * 100</f>
        <v>0</v>
      </c>
      <c r="AM3245" s="72">
        <f>(SUMIFS('Banco de Indicadores Mun. (2)'!J:J,'Banco de Indicadores Mun. (2)'!B:B,'Banco de Indicadores - Mun. (1)'!B3245,'Banco de Indicadores Mun. (2)'!A:A,'Banco de Indicadores - Mun. (1)'!A3245) / VLOOKUP(D3245,'Dados Base'!$B:$K,7,FALSE)) * 100</f>
        <v>0</v>
      </c>
      <c r="AN3245" s="72">
        <f>(SUMIFS('Banco de Indicadores Mun. (2)'!K:K,'Banco de Indicadores Mun. (2)'!B:B,'Banco de Indicadores - Mun. (1)'!B3245,'Banco de Indicadores Mun. (2)'!A:A,'Banco de Indicadores - Mun. (1)'!A3245) / VLOOKUP(D3245,'Dados Base'!$B:$K,10,FALSE)) * 100</f>
        <v>0</v>
      </c>
      <c r="AO3245" s="33">
        <v>0</v>
      </c>
      <c r="AP3245" s="34">
        <v>0</v>
      </c>
      <c r="AQ3245" s="17">
        <v>0</v>
      </c>
      <c r="AR3245" s="24">
        <v>9.8000000000000007</v>
      </c>
      <c r="AS3245" s="35">
        <v>95</v>
      </c>
      <c r="AT3245" s="35">
        <v>82.65</v>
      </c>
      <c r="AU3245" s="35">
        <v>52.567321846047278</v>
      </c>
      <c r="AV3245" s="7">
        <v>6.65</v>
      </c>
      <c r="AW3245" s="36">
        <v>0</v>
      </c>
      <c r="AX3245" s="36">
        <v>1</v>
      </c>
      <c r="AY3245" s="117">
        <v>5.0309865725601739</v>
      </c>
    </row>
    <row r="3246" spans="1:51" ht="15" x14ac:dyDescent="0.25">
      <c r="A3246" s="144">
        <v>2012</v>
      </c>
      <c r="B3246" s="77" t="s">
        <v>21</v>
      </c>
      <c r="C3246" s="78">
        <v>9</v>
      </c>
      <c r="D3246" s="77">
        <v>3501707</v>
      </c>
      <c r="E3246" s="78">
        <v>35017079</v>
      </c>
      <c r="F3246" s="78" t="str">
        <f t="shared" si="141"/>
        <v>350170792012</v>
      </c>
      <c r="G3246" s="96">
        <v>1.9334998429956896</v>
      </c>
      <c r="H3246" s="80">
        <f t="shared" si="140"/>
        <v>35620</v>
      </c>
      <c r="I3246" s="91">
        <v>35350</v>
      </c>
      <c r="J3246" s="91">
        <v>270</v>
      </c>
      <c r="K3246" s="83">
        <f>(H3246)/VLOOKUP(D3246,'Dados Base'!$B:$K,6,FALSE)</f>
        <v>288.58462286316131</v>
      </c>
      <c r="L3246" s="88">
        <f t="shared" si="142"/>
        <v>99.241998877035371</v>
      </c>
      <c r="M3246" s="93">
        <v>4</v>
      </c>
      <c r="N3246" s="98">
        <v>0.751</v>
      </c>
      <c r="O3246" s="91">
        <v>19</v>
      </c>
      <c r="P3246" s="91" t="s">
        <v>691</v>
      </c>
      <c r="Q3246" s="91" t="s">
        <v>691</v>
      </c>
      <c r="R3246" s="91" t="s">
        <v>691</v>
      </c>
      <c r="S3246" s="91">
        <v>80</v>
      </c>
      <c r="T3246" s="91" t="s">
        <v>691</v>
      </c>
      <c r="U3246" s="91">
        <v>292</v>
      </c>
      <c r="V3246" s="91">
        <v>181</v>
      </c>
      <c r="W3246" s="99">
        <v>0</v>
      </c>
      <c r="X3246" s="19">
        <v>0.10760257805555556</v>
      </c>
      <c r="Y3246" s="29">
        <v>14.06</v>
      </c>
      <c r="Z3246" s="30">
        <v>0</v>
      </c>
      <c r="AA3246" s="30">
        <v>1898</v>
      </c>
      <c r="AB3246" s="31">
        <v>3</v>
      </c>
      <c r="AC3246" s="32">
        <v>0</v>
      </c>
      <c r="AD3246" s="153">
        <f>VLOOKUP(D3246,'Dados Base'!$B:$K,9,FALSE)*31536000/VLOOKUP($F3246,F:H,MATCH(H3245,F3245:AF3245,0),FALSE)</f>
        <v>1425.4059517125211</v>
      </c>
      <c r="AE3246" s="153">
        <f>VLOOKUP(D3246,'Dados Base'!$B:$K,10,FALSE)*31536000/VLOOKUP($F3246,F:H,MATCH(H3245,F3245:AF3245,0),FALSE)</f>
        <v>168.2156092083099</v>
      </c>
      <c r="AF3246" s="14">
        <v>99.24</v>
      </c>
      <c r="AG3246" s="15">
        <v>99.2</v>
      </c>
      <c r="AH3246" s="14">
        <v>98.57</v>
      </c>
      <c r="AI3246" s="14">
        <v>11.26</v>
      </c>
      <c r="AJ3246" s="14">
        <v>100</v>
      </c>
      <c r="AK3246" s="72">
        <f>(SUMIFS('Banco de Indicadores Mun. (2)'!I:I,'Banco de Indicadores Mun. (2)'!B:B,'Banco de Indicadores - Mun. (1)'!B3246,'Banco de Indicadores Mun. (2)'!A:A,'Banco de Indicadores - Mun. (1)'!A3246) / VLOOKUP(D3246,'Dados Base'!$B:$K,8,FALSE)) * 100</f>
        <v>0</v>
      </c>
      <c r="AL3246" s="72">
        <f>(SUMIFS('Banco de Indicadores Mun. (2)'!I:I,'Banco de Indicadores Mun. (2)'!B:B,'Banco de Indicadores - Mun. (1)'!B3246,'Banco de Indicadores Mun. (2)'!A:A,'Banco de Indicadores - Mun. (1)'!A3246) / VLOOKUP(D3246,'Dados Base'!$B:$K,9,FALSE)) * 100</f>
        <v>0</v>
      </c>
      <c r="AM3246" s="72">
        <f>(SUMIFS('Banco de Indicadores Mun. (2)'!J:J,'Banco de Indicadores Mun. (2)'!B:B,'Banco de Indicadores - Mun. (1)'!B3246,'Banco de Indicadores Mun. (2)'!A:A,'Banco de Indicadores - Mun. (1)'!A3246) / VLOOKUP(D3246,'Dados Base'!$B:$K,7,FALSE)) * 100</f>
        <v>0</v>
      </c>
      <c r="AN3246" s="72">
        <f>(SUMIFS('Banco de Indicadores Mun. (2)'!K:K,'Banco de Indicadores Mun. (2)'!B:B,'Banco de Indicadores - Mun. (1)'!B3246,'Banco de Indicadores Mun. (2)'!A:A,'Banco de Indicadores - Mun. (1)'!A3246) / VLOOKUP(D3246,'Dados Base'!$B:$K,10,FALSE)) * 100</f>
        <v>0</v>
      </c>
      <c r="AO3246" s="33">
        <v>0</v>
      </c>
      <c r="AP3246" s="34">
        <v>0</v>
      </c>
      <c r="AQ3246" s="17">
        <v>0</v>
      </c>
      <c r="AR3246" s="24">
        <v>10</v>
      </c>
      <c r="AS3246" s="35">
        <v>99.7</v>
      </c>
      <c r="AT3246" s="35">
        <v>0</v>
      </c>
      <c r="AU3246" s="35">
        <v>0</v>
      </c>
      <c r="AV3246" s="7">
        <v>1.5</v>
      </c>
      <c r="AW3246" s="36">
        <v>0</v>
      </c>
      <c r="AX3246" s="36">
        <v>0</v>
      </c>
      <c r="AY3246" s="117">
        <v>106.95051078963675</v>
      </c>
    </row>
    <row r="3247" spans="1:51" ht="15" x14ac:dyDescent="0.25">
      <c r="A3247" s="144">
        <v>2012</v>
      </c>
      <c r="B3247" s="77" t="s">
        <v>22</v>
      </c>
      <c r="C3247" s="78">
        <v>15</v>
      </c>
      <c r="D3247" s="77">
        <v>3501806</v>
      </c>
      <c r="E3247" s="78">
        <v>350180615</v>
      </c>
      <c r="F3247" s="78" t="str">
        <f t="shared" si="141"/>
        <v>3501806152012</v>
      </c>
      <c r="G3247" s="96">
        <v>0.13749310898072409</v>
      </c>
      <c r="H3247" s="80">
        <f t="shared" si="140"/>
        <v>5716</v>
      </c>
      <c r="I3247" s="91">
        <v>4846</v>
      </c>
      <c r="J3247" s="91">
        <v>870</v>
      </c>
      <c r="K3247" s="83">
        <f>(H3247)/VLOOKUP(D3247,'Dados Base'!$B:$K,6,FALSE)</f>
        <v>22.517234587354739</v>
      </c>
      <c r="L3247" s="88">
        <f t="shared" si="142"/>
        <v>84.779566130160958</v>
      </c>
      <c r="M3247" s="93">
        <v>3</v>
      </c>
      <c r="N3247" s="98">
        <v>0.745</v>
      </c>
      <c r="O3247" s="91">
        <v>40</v>
      </c>
      <c r="P3247" s="91" t="s">
        <v>691</v>
      </c>
      <c r="Q3247" s="91" t="s">
        <v>691</v>
      </c>
      <c r="R3247" s="91" t="s">
        <v>691</v>
      </c>
      <c r="S3247" s="91">
        <v>15</v>
      </c>
      <c r="T3247" s="91" t="s">
        <v>691</v>
      </c>
      <c r="U3247" s="91">
        <v>39</v>
      </c>
      <c r="V3247" s="91">
        <v>28</v>
      </c>
      <c r="W3247" s="99">
        <v>0</v>
      </c>
      <c r="X3247" s="19">
        <v>1.3423008858228419E-2</v>
      </c>
      <c r="Y3247" s="29">
        <v>1.92</v>
      </c>
      <c r="Z3247" s="30">
        <v>251</v>
      </c>
      <c r="AA3247" s="30">
        <v>8</v>
      </c>
      <c r="AB3247" s="31">
        <v>0</v>
      </c>
      <c r="AC3247" s="32">
        <v>0</v>
      </c>
      <c r="AD3247" s="153">
        <f>VLOOKUP(D3247,'Dados Base'!$B:$K,9,FALSE)*31536000/VLOOKUP($F3247,F:H,MATCH(H3246,F3246:AF3246,0),FALSE)</f>
        <v>10482.575227431771</v>
      </c>
      <c r="AE3247" s="153">
        <f>VLOOKUP(D3247,'Dados Base'!$B:$K,10,FALSE)*31536000/VLOOKUP($F3247,F:H,MATCH(H3246,F3246:AF3246,0),FALSE)</f>
        <v>1158.6004198740377</v>
      </c>
      <c r="AF3247" s="14" t="s">
        <v>692</v>
      </c>
      <c r="AG3247" s="15">
        <v>100</v>
      </c>
      <c r="AH3247" s="14" t="s">
        <v>692</v>
      </c>
      <c r="AI3247" s="14" t="s">
        <v>692</v>
      </c>
      <c r="AJ3247" s="14" t="s">
        <v>692</v>
      </c>
      <c r="AK3247" s="72">
        <f>(SUMIFS('Banco de Indicadores Mun. (2)'!I:I,'Banco de Indicadores Mun. (2)'!B:B,'Banco de Indicadores - Mun. (1)'!B3247,'Banco de Indicadores Mun. (2)'!A:A,'Banco de Indicadores - Mun. (1)'!A3247) / VLOOKUP(D3247,'Dados Base'!$B:$K,8,FALSE)) * 100</f>
        <v>0</v>
      </c>
      <c r="AL3247" s="72">
        <f>(SUMIFS('Banco de Indicadores Mun. (2)'!I:I,'Banco de Indicadores Mun. (2)'!B:B,'Banco de Indicadores - Mun. (1)'!B3247,'Banco de Indicadores Mun. (2)'!A:A,'Banco de Indicadores - Mun. (1)'!A3247) / VLOOKUP(D3247,'Dados Base'!$B:$K,9,FALSE)) * 100</f>
        <v>0</v>
      </c>
      <c r="AM3247" s="72">
        <f>(SUMIFS('Banco de Indicadores Mun. (2)'!J:J,'Banco de Indicadores Mun. (2)'!B:B,'Banco de Indicadores - Mun. (1)'!B3247,'Banco de Indicadores Mun. (2)'!A:A,'Banco de Indicadores - Mun. (1)'!A3247) / VLOOKUP(D3247,'Dados Base'!$B:$K,7,FALSE)) * 100</f>
        <v>0</v>
      </c>
      <c r="AN3247" s="72">
        <f>(SUMIFS('Banco de Indicadores Mun. (2)'!K:K,'Banco de Indicadores Mun. (2)'!B:B,'Banco de Indicadores - Mun. (1)'!B3247,'Banco de Indicadores Mun. (2)'!A:A,'Banco de Indicadores - Mun. (1)'!A3247) / VLOOKUP(D3247,'Dados Base'!$B:$K,10,FALSE)) * 100</f>
        <v>0</v>
      </c>
      <c r="AO3247" s="33">
        <v>0</v>
      </c>
      <c r="AP3247" s="34">
        <v>0</v>
      </c>
      <c r="AQ3247" s="17">
        <v>0</v>
      </c>
      <c r="AR3247" s="24">
        <v>8.3000000000000007</v>
      </c>
      <c r="AS3247" s="35">
        <v>100</v>
      </c>
      <c r="AT3247" s="35">
        <v>100</v>
      </c>
      <c r="AU3247" s="35">
        <v>96.91119691119691</v>
      </c>
      <c r="AV3247" s="7">
        <v>10</v>
      </c>
      <c r="AW3247" s="36">
        <v>0</v>
      </c>
      <c r="AX3247" s="36">
        <v>0</v>
      </c>
      <c r="AY3247" s="117">
        <v>340.1778315048175</v>
      </c>
    </row>
    <row r="3248" spans="1:51" ht="15" x14ac:dyDescent="0.25">
      <c r="A3248" s="144">
        <v>2012</v>
      </c>
      <c r="B3248" s="77" t="s">
        <v>23</v>
      </c>
      <c r="C3248" s="78">
        <v>5</v>
      </c>
      <c r="D3248" s="77">
        <v>3501905</v>
      </c>
      <c r="E3248" s="78">
        <v>35019055</v>
      </c>
      <c r="F3248" s="78" t="str">
        <f t="shared" si="141"/>
        <v>350190552012</v>
      </c>
      <c r="G3248" s="96">
        <v>0.79425122304477291</v>
      </c>
      <c r="H3248" s="80">
        <f t="shared" si="140"/>
        <v>66629</v>
      </c>
      <c r="I3248" s="91">
        <v>53246</v>
      </c>
      <c r="J3248" s="91">
        <v>13383</v>
      </c>
      <c r="K3248" s="83">
        <f>(H3248)/VLOOKUP(D3248,'Dados Base'!$B:$K,6,FALSE)</f>
        <v>149.38902715185759</v>
      </c>
      <c r="L3248" s="88">
        <f t="shared" si="142"/>
        <v>79.914151495595007</v>
      </c>
      <c r="M3248" s="93">
        <v>1</v>
      </c>
      <c r="N3248" s="98">
        <v>0.78500000000000003</v>
      </c>
      <c r="O3248" s="91">
        <v>356</v>
      </c>
      <c r="P3248" s="91" t="s">
        <v>691</v>
      </c>
      <c r="Q3248" s="91" t="s">
        <v>691</v>
      </c>
      <c r="R3248" s="91" t="s">
        <v>691</v>
      </c>
      <c r="S3248" s="91">
        <v>269</v>
      </c>
      <c r="T3248" s="91" t="s">
        <v>691</v>
      </c>
      <c r="U3248" s="91">
        <v>672</v>
      </c>
      <c r="V3248" s="91">
        <v>638</v>
      </c>
      <c r="W3248" s="99">
        <v>0</v>
      </c>
      <c r="X3248" s="19">
        <v>0.20281744212962963</v>
      </c>
      <c r="Y3248" s="29">
        <v>20.98</v>
      </c>
      <c r="Z3248" s="30">
        <v>0</v>
      </c>
      <c r="AA3248" s="30">
        <v>2833</v>
      </c>
      <c r="AB3248" s="31">
        <v>12</v>
      </c>
      <c r="AC3248" s="32">
        <v>2</v>
      </c>
      <c r="AD3248" s="153">
        <f>VLOOKUP(D3248,'Dados Base'!$B:$K,9,FALSE)*31536000/VLOOKUP($F3248,F:H,MATCH(H3247,F3247:AF3247,0),FALSE)</f>
        <v>2631.5892479250779</v>
      </c>
      <c r="AE3248" s="153">
        <f>VLOOKUP(D3248,'Dados Base'!$B:$K,10,FALSE)*31536000/VLOOKUP($F3248,F:H,MATCH(H3247,F3247:AF3247,0),FALSE)</f>
        <v>340.78134145792359</v>
      </c>
      <c r="AF3248" s="14">
        <v>100</v>
      </c>
      <c r="AG3248" s="15">
        <v>99</v>
      </c>
      <c r="AH3248" s="14">
        <v>74.8</v>
      </c>
      <c r="AI3248" s="14">
        <v>45.04</v>
      </c>
      <c r="AJ3248" s="14">
        <v>100</v>
      </c>
      <c r="AK3248" s="72">
        <f>(SUMIFS('Banco de Indicadores Mun. (2)'!I:I,'Banco de Indicadores Mun. (2)'!B:B,'Banco de Indicadores - Mun. (1)'!B3248,'Banco de Indicadores Mun. (2)'!A:A,'Banco de Indicadores - Mun. (1)'!A3248) / VLOOKUP(D3248,'Dados Base'!$B:$K,8,FALSE)) * 100</f>
        <v>0</v>
      </c>
      <c r="AL3248" s="72">
        <f>(SUMIFS('Banco de Indicadores Mun. (2)'!I:I,'Banco de Indicadores Mun. (2)'!B:B,'Banco de Indicadores - Mun. (1)'!B3248,'Banco de Indicadores Mun. (2)'!A:A,'Banco de Indicadores - Mun. (1)'!A3248) / VLOOKUP(D3248,'Dados Base'!$B:$K,9,FALSE)) * 100</f>
        <v>0</v>
      </c>
      <c r="AM3248" s="72">
        <f>(SUMIFS('Banco de Indicadores Mun. (2)'!J:J,'Banco de Indicadores Mun. (2)'!B:B,'Banco de Indicadores - Mun. (1)'!B3248,'Banco de Indicadores Mun. (2)'!A:A,'Banco de Indicadores - Mun. (1)'!A3248) / VLOOKUP(D3248,'Dados Base'!$B:$K,7,FALSE)) * 100</f>
        <v>0</v>
      </c>
      <c r="AN3248" s="72">
        <f>(SUMIFS('Banco de Indicadores Mun. (2)'!K:K,'Banco de Indicadores Mun. (2)'!B:B,'Banco de Indicadores - Mun. (1)'!B3248,'Banco de Indicadores Mun. (2)'!A:A,'Banco de Indicadores - Mun. (1)'!A3248) / VLOOKUP(D3248,'Dados Base'!$B:$K,10,FALSE)) * 100</f>
        <v>0</v>
      </c>
      <c r="AO3248" s="33">
        <v>0</v>
      </c>
      <c r="AP3248" s="34">
        <v>0</v>
      </c>
      <c r="AQ3248" s="17">
        <v>0</v>
      </c>
      <c r="AR3248" s="24">
        <v>9.8000000000000007</v>
      </c>
      <c r="AS3248" s="35">
        <v>89</v>
      </c>
      <c r="AT3248" s="35">
        <v>0</v>
      </c>
      <c r="AU3248" s="35">
        <v>0</v>
      </c>
      <c r="AV3248" s="7">
        <v>1.34</v>
      </c>
      <c r="AW3248" s="36">
        <v>0</v>
      </c>
      <c r="AX3248" s="36">
        <v>2</v>
      </c>
      <c r="AY3248" s="117">
        <v>23.778478800033334</v>
      </c>
    </row>
    <row r="3249" spans="1:51" ht="15" x14ac:dyDescent="0.25">
      <c r="A3249" s="144">
        <v>2012</v>
      </c>
      <c r="B3249" s="77" t="s">
        <v>24</v>
      </c>
      <c r="C3249" s="78">
        <v>5</v>
      </c>
      <c r="D3249" s="77">
        <v>3502002</v>
      </c>
      <c r="E3249" s="78">
        <v>35020025</v>
      </c>
      <c r="F3249" s="78" t="str">
        <f t="shared" si="141"/>
        <v>350200252012</v>
      </c>
      <c r="G3249" s="96">
        <v>1.7502497331221667</v>
      </c>
      <c r="H3249" s="80">
        <f t="shared" si="140"/>
        <v>4407</v>
      </c>
      <c r="I3249" s="91">
        <v>3541</v>
      </c>
      <c r="J3249" s="91">
        <v>866</v>
      </c>
      <c r="K3249" s="83">
        <f>(H3249)/VLOOKUP(D3249,'Dados Base'!$B:$K,6,FALSE)</f>
        <v>13.492330771821328</v>
      </c>
      <c r="L3249" s="88">
        <f t="shared" si="142"/>
        <v>80.349444066258229</v>
      </c>
      <c r="M3249" s="93">
        <v>2</v>
      </c>
      <c r="N3249" s="98">
        <v>0.754</v>
      </c>
      <c r="O3249" s="91">
        <v>78</v>
      </c>
      <c r="P3249" s="91" t="s">
        <v>691</v>
      </c>
      <c r="Q3249" s="91" t="s">
        <v>691</v>
      </c>
      <c r="R3249" s="91" t="s">
        <v>691</v>
      </c>
      <c r="S3249" s="91">
        <v>10</v>
      </c>
      <c r="T3249" s="91" t="s">
        <v>691</v>
      </c>
      <c r="U3249" s="91">
        <v>17</v>
      </c>
      <c r="V3249" s="91">
        <v>25</v>
      </c>
      <c r="W3249" s="99">
        <v>0</v>
      </c>
      <c r="X3249" s="19">
        <v>1.1447871093749999E-2</v>
      </c>
      <c r="Y3249" s="29">
        <v>1.4</v>
      </c>
      <c r="Z3249" s="30">
        <v>133</v>
      </c>
      <c r="AA3249" s="30">
        <v>55</v>
      </c>
      <c r="AB3249" s="31">
        <v>0</v>
      </c>
      <c r="AC3249" s="32">
        <v>0</v>
      </c>
      <c r="AD3249" s="153">
        <f>VLOOKUP(D3249,'Dados Base'!$B:$K,9,FALSE)*31536000/VLOOKUP($F3249,F:H,MATCH(H3248,F3248:AF3248,0),FALSE)</f>
        <v>28337.317903335603</v>
      </c>
      <c r="AE3249" s="153">
        <f>VLOOKUP(D3249,'Dados Base'!$B:$K,10,FALSE)*31536000/VLOOKUP($F3249,F:H,MATCH(H3248,F3248:AF3248,0),FALSE)</f>
        <v>3506.3852961198095</v>
      </c>
      <c r="AF3249" s="14">
        <v>99.75</v>
      </c>
      <c r="AG3249" s="15">
        <v>79.400000000000006</v>
      </c>
      <c r="AH3249" s="14" t="s">
        <v>692</v>
      </c>
      <c r="AI3249" s="14">
        <v>20</v>
      </c>
      <c r="AJ3249" s="14">
        <v>99.3</v>
      </c>
      <c r="AK3249" s="72">
        <f>(SUMIFS('Banco de Indicadores Mun. (2)'!I:I,'Banco de Indicadores Mun. (2)'!B:B,'Banco de Indicadores - Mun. (1)'!B3249,'Banco de Indicadores Mun. (2)'!A:A,'Banco de Indicadores - Mun. (1)'!A3249) / VLOOKUP(D3249,'Dados Base'!$B:$K,8,FALSE)) * 100</f>
        <v>0</v>
      </c>
      <c r="AL3249" s="72">
        <f>(SUMIFS('Banco de Indicadores Mun. (2)'!I:I,'Banco de Indicadores Mun. (2)'!B:B,'Banco de Indicadores - Mun. (1)'!B3249,'Banco de Indicadores Mun. (2)'!A:A,'Banco de Indicadores - Mun. (1)'!A3249) / VLOOKUP(D3249,'Dados Base'!$B:$K,9,FALSE)) * 100</f>
        <v>0</v>
      </c>
      <c r="AM3249" s="72">
        <f>(SUMIFS('Banco de Indicadores Mun. (2)'!J:J,'Banco de Indicadores Mun. (2)'!B:B,'Banco de Indicadores - Mun. (1)'!B3249,'Banco de Indicadores Mun. (2)'!A:A,'Banco de Indicadores - Mun. (1)'!A3249) / VLOOKUP(D3249,'Dados Base'!$B:$K,7,FALSE)) * 100</f>
        <v>0</v>
      </c>
      <c r="AN3249" s="72">
        <f>(SUMIFS('Banco de Indicadores Mun. (2)'!K:K,'Banco de Indicadores Mun. (2)'!B:B,'Banco de Indicadores - Mun. (1)'!B3249,'Banco de Indicadores Mun. (2)'!A:A,'Banco de Indicadores - Mun. (1)'!A3249) / VLOOKUP(D3249,'Dados Base'!$B:$K,10,FALSE)) * 100</f>
        <v>0</v>
      </c>
      <c r="AO3249" s="33">
        <v>0</v>
      </c>
      <c r="AP3249" s="34">
        <v>0</v>
      </c>
      <c r="AQ3249" s="17">
        <v>0</v>
      </c>
      <c r="AR3249" s="24">
        <v>10</v>
      </c>
      <c r="AS3249" s="35">
        <v>94</v>
      </c>
      <c r="AT3249" s="35">
        <v>88.36</v>
      </c>
      <c r="AU3249" s="35">
        <v>70.744680851063833</v>
      </c>
      <c r="AV3249" s="7">
        <v>7.91</v>
      </c>
      <c r="AW3249" s="36">
        <v>0</v>
      </c>
      <c r="AX3249" s="36">
        <v>0</v>
      </c>
      <c r="AY3249" s="117">
        <v>24.231340403028106</v>
      </c>
    </row>
    <row r="3250" spans="1:51" ht="15" x14ac:dyDescent="0.25">
      <c r="A3250" s="144">
        <v>2012</v>
      </c>
      <c r="B3250" s="77" t="s">
        <v>25</v>
      </c>
      <c r="C3250" s="78">
        <v>19</v>
      </c>
      <c r="D3250" s="77">
        <v>3502101</v>
      </c>
      <c r="E3250" s="78">
        <v>350210119</v>
      </c>
      <c r="F3250" s="78" t="str">
        <f t="shared" si="141"/>
        <v>3502101192012</v>
      </c>
      <c r="G3250" s="96">
        <v>3.3931007955434467E-2</v>
      </c>
      <c r="H3250" s="80">
        <f t="shared" si="140"/>
        <v>55510</v>
      </c>
      <c r="I3250" s="91">
        <v>51929</v>
      </c>
      <c r="J3250" s="91">
        <v>3581</v>
      </c>
      <c r="K3250" s="83">
        <f>(H3250)/VLOOKUP(D3250,'Dados Base'!$B:$K,6,FALSE)</f>
        <v>57.816894073534009</v>
      </c>
      <c r="L3250" s="88">
        <f t="shared" si="142"/>
        <v>93.548910106287153</v>
      </c>
      <c r="M3250" s="93">
        <v>3</v>
      </c>
      <c r="N3250" s="98">
        <v>0.77900000000000003</v>
      </c>
      <c r="O3250" s="91">
        <v>159</v>
      </c>
      <c r="P3250" s="91" t="s">
        <v>691</v>
      </c>
      <c r="Q3250" s="91" t="s">
        <v>691</v>
      </c>
      <c r="R3250" s="91" t="s">
        <v>691</v>
      </c>
      <c r="S3250" s="91">
        <v>92</v>
      </c>
      <c r="T3250" s="91" t="s">
        <v>691</v>
      </c>
      <c r="U3250" s="91">
        <v>746</v>
      </c>
      <c r="V3250" s="91">
        <v>542</v>
      </c>
      <c r="W3250" s="99">
        <v>30.9663</v>
      </c>
      <c r="X3250" s="19">
        <v>0.15771791599537038</v>
      </c>
      <c r="Y3250" s="29">
        <v>20.67</v>
      </c>
      <c r="Z3250" s="30">
        <v>1536</v>
      </c>
      <c r="AA3250" s="30">
        <v>1254</v>
      </c>
      <c r="AB3250" s="31">
        <v>2</v>
      </c>
      <c r="AC3250" s="32">
        <v>0</v>
      </c>
      <c r="AD3250" s="153">
        <f>VLOOKUP(D3250,'Dados Base'!$B:$K,9,FALSE)*31536000/VLOOKUP($F3250,F:H,MATCH(H3249,F3249:AF3249,0),FALSE)</f>
        <v>3982.4781120518824</v>
      </c>
      <c r="AE3250" s="153">
        <f>VLOOKUP(D3250,'Dados Base'!$B:$K,10,FALSE)*31536000/VLOOKUP($F3250,F:H,MATCH(H3249,F3249:AF3249,0),FALSE)</f>
        <v>312.46261934786526</v>
      </c>
      <c r="AF3250" s="14">
        <v>93.34</v>
      </c>
      <c r="AG3250" s="15">
        <v>93.3</v>
      </c>
      <c r="AH3250" s="14">
        <v>82.69</v>
      </c>
      <c r="AI3250" s="14">
        <v>38.770000000000003</v>
      </c>
      <c r="AJ3250" s="14">
        <v>100</v>
      </c>
      <c r="AK3250" s="72">
        <f>(SUMIFS('Banco de Indicadores Mun. (2)'!I:I,'Banco de Indicadores Mun. (2)'!B:B,'Banco de Indicadores - Mun. (1)'!B3250,'Banco de Indicadores Mun. (2)'!A:A,'Banco de Indicadores - Mun. (1)'!A3250) / VLOOKUP(D3250,'Dados Base'!$B:$K,8,FALSE)) * 100</f>
        <v>0</v>
      </c>
      <c r="AL3250" s="72">
        <f>(SUMIFS('Banco de Indicadores Mun. (2)'!I:I,'Banco de Indicadores Mun. (2)'!B:B,'Banco de Indicadores - Mun. (1)'!B3250,'Banco de Indicadores Mun. (2)'!A:A,'Banco de Indicadores - Mun. (1)'!A3250) / VLOOKUP(D3250,'Dados Base'!$B:$K,9,FALSE)) * 100</f>
        <v>0</v>
      </c>
      <c r="AM3250" s="72">
        <f>(SUMIFS('Banco de Indicadores Mun. (2)'!J:J,'Banco de Indicadores Mun. (2)'!B:B,'Banco de Indicadores - Mun. (1)'!B3250,'Banco de Indicadores Mun. (2)'!A:A,'Banco de Indicadores - Mun. (1)'!A3250) / VLOOKUP(D3250,'Dados Base'!$B:$K,7,FALSE)) * 100</f>
        <v>0</v>
      </c>
      <c r="AN3250" s="72">
        <f>(SUMIFS('Banco de Indicadores Mun. (2)'!K:K,'Banco de Indicadores Mun. (2)'!B:B,'Banco de Indicadores - Mun. (1)'!B3250,'Banco de Indicadores Mun. (2)'!A:A,'Banco de Indicadores - Mun. (1)'!A3250) / VLOOKUP(D3250,'Dados Base'!$B:$K,10,FALSE)) * 100</f>
        <v>0</v>
      </c>
      <c r="AO3250" s="33">
        <v>0</v>
      </c>
      <c r="AP3250" s="34">
        <v>0</v>
      </c>
      <c r="AQ3250" s="17">
        <v>0</v>
      </c>
      <c r="AR3250" s="24">
        <v>9.5</v>
      </c>
      <c r="AS3250" s="35">
        <v>90</v>
      </c>
      <c r="AT3250" s="35">
        <v>81</v>
      </c>
      <c r="AU3250" s="35">
        <v>55.053763440860216</v>
      </c>
      <c r="AV3250" s="7">
        <v>6.48</v>
      </c>
      <c r="AW3250" s="36">
        <v>0</v>
      </c>
      <c r="AX3250" s="36">
        <v>0</v>
      </c>
      <c r="AY3250" s="117">
        <v>75.597030386082906</v>
      </c>
    </row>
    <row r="3251" spans="1:51" ht="15" x14ac:dyDescent="0.25">
      <c r="A3251" s="144">
        <v>2012</v>
      </c>
      <c r="B3251" s="77" t="s">
        <v>26</v>
      </c>
      <c r="C3251" s="78">
        <v>14</v>
      </c>
      <c r="D3251" s="77">
        <v>3502200</v>
      </c>
      <c r="E3251" s="78">
        <v>350220014</v>
      </c>
      <c r="F3251" s="78" t="str">
        <f t="shared" si="141"/>
        <v>3502200142012</v>
      </c>
      <c r="G3251" s="96">
        <v>1.2815805798921165</v>
      </c>
      <c r="H3251" s="80">
        <f t="shared" si="140"/>
        <v>22648</v>
      </c>
      <c r="I3251" s="91">
        <v>16407</v>
      </c>
      <c r="J3251" s="91">
        <v>6241</v>
      </c>
      <c r="K3251" s="83">
        <f>(H3251)/VLOOKUP(D3251,'Dados Base'!$B:$K,6,FALSE)</f>
        <v>22.016136871779917</v>
      </c>
      <c r="L3251" s="88">
        <f t="shared" si="142"/>
        <v>72.443482868244431</v>
      </c>
      <c r="M3251" s="93">
        <v>3</v>
      </c>
      <c r="N3251" s="98">
        <v>0.71899999999999997</v>
      </c>
      <c r="O3251" s="91">
        <v>163</v>
      </c>
      <c r="P3251" s="91" t="s">
        <v>691</v>
      </c>
      <c r="Q3251" s="91" t="s">
        <v>691</v>
      </c>
      <c r="R3251" s="91" t="s">
        <v>691</v>
      </c>
      <c r="S3251" s="91">
        <v>30</v>
      </c>
      <c r="T3251" s="91" t="s">
        <v>691</v>
      </c>
      <c r="U3251" s="91">
        <v>246</v>
      </c>
      <c r="V3251" s="91">
        <v>111</v>
      </c>
      <c r="W3251" s="99">
        <v>14.157</v>
      </c>
      <c r="X3251" s="19">
        <v>5.6592922009259257E-2</v>
      </c>
      <c r="Y3251" s="29">
        <v>6.51</v>
      </c>
      <c r="Z3251" s="30">
        <v>665</v>
      </c>
      <c r="AA3251" s="30">
        <v>214</v>
      </c>
      <c r="AB3251" s="31">
        <v>2</v>
      </c>
      <c r="AC3251" s="32">
        <v>0</v>
      </c>
      <c r="AD3251" s="153">
        <f>VLOOKUP(D3251,'Dados Base'!$B:$K,9,FALSE)*31536000/VLOOKUP($F3251,F:H,MATCH(H3250,F3250:AF3250,0),FALSE)</f>
        <v>16235.860120098905</v>
      </c>
      <c r="AE3251" s="153">
        <f>VLOOKUP(D3251,'Dados Base'!$B:$K,10,FALSE)*31536000/VLOOKUP($F3251,F:H,MATCH(H3250,F3250:AF3250,0),FALSE)</f>
        <v>1921.568350406217</v>
      </c>
      <c r="AF3251" s="14">
        <v>82.09</v>
      </c>
      <c r="AG3251" s="15">
        <v>71.8</v>
      </c>
      <c r="AH3251" s="14">
        <v>64.89</v>
      </c>
      <c r="AI3251" s="14">
        <v>37.81</v>
      </c>
      <c r="AJ3251" s="14">
        <v>100</v>
      </c>
      <c r="AK3251" s="72">
        <f>(SUMIFS('Banco de Indicadores Mun. (2)'!I:I,'Banco de Indicadores Mun. (2)'!B:B,'Banco de Indicadores - Mun. (1)'!B3251,'Banco de Indicadores Mun. (2)'!A:A,'Banco de Indicadores - Mun. (1)'!A3251) / VLOOKUP(D3251,'Dados Base'!$B:$K,8,FALSE)) * 100</f>
        <v>0</v>
      </c>
      <c r="AL3251" s="72">
        <f>(SUMIFS('Banco de Indicadores Mun. (2)'!I:I,'Banco de Indicadores Mun. (2)'!B:B,'Banco de Indicadores - Mun. (1)'!B3251,'Banco de Indicadores Mun. (2)'!A:A,'Banco de Indicadores - Mun. (1)'!A3251) / VLOOKUP(D3251,'Dados Base'!$B:$K,9,FALSE)) * 100</f>
        <v>0</v>
      </c>
      <c r="AM3251" s="72">
        <f>(SUMIFS('Banco de Indicadores Mun. (2)'!J:J,'Banco de Indicadores Mun. (2)'!B:B,'Banco de Indicadores - Mun. (1)'!B3251,'Banco de Indicadores Mun. (2)'!A:A,'Banco de Indicadores - Mun. (1)'!A3251) / VLOOKUP(D3251,'Dados Base'!$B:$K,7,FALSE)) * 100</f>
        <v>0</v>
      </c>
      <c r="AN3251" s="72">
        <f>(SUMIFS('Banco de Indicadores Mun. (2)'!K:K,'Banco de Indicadores Mun. (2)'!B:B,'Banco de Indicadores - Mun. (1)'!B3251,'Banco de Indicadores Mun. (2)'!A:A,'Banco de Indicadores - Mun. (1)'!A3251) / VLOOKUP(D3251,'Dados Base'!$B:$K,10,FALSE)) * 100</f>
        <v>0</v>
      </c>
      <c r="AO3251" s="33">
        <v>0</v>
      </c>
      <c r="AP3251" s="34">
        <v>0</v>
      </c>
      <c r="AQ3251" s="17">
        <v>0</v>
      </c>
      <c r="AR3251" s="24">
        <v>9.6999999999999993</v>
      </c>
      <c r="AS3251" s="35">
        <v>90</v>
      </c>
      <c r="AT3251" s="35">
        <v>90</v>
      </c>
      <c r="AU3251" s="35">
        <v>75.654152445961316</v>
      </c>
      <c r="AV3251" s="7">
        <v>7.96</v>
      </c>
      <c r="AW3251" s="36">
        <v>0</v>
      </c>
      <c r="AX3251" s="36">
        <v>0</v>
      </c>
      <c r="AY3251" s="117">
        <v>0.88753696962431383</v>
      </c>
    </row>
    <row r="3252" spans="1:51" ht="15" x14ac:dyDescent="0.25">
      <c r="A3252" s="144">
        <v>2012</v>
      </c>
      <c r="B3252" s="77" t="s">
        <v>27</v>
      </c>
      <c r="C3252" s="78">
        <v>10</v>
      </c>
      <c r="D3252" s="77">
        <v>3502309</v>
      </c>
      <c r="E3252" s="78">
        <v>350230910</v>
      </c>
      <c r="F3252" s="78" t="str">
        <f t="shared" si="141"/>
        <v>3502309102012</v>
      </c>
      <c r="G3252" s="96">
        <v>2.1289005223917634</v>
      </c>
      <c r="H3252" s="80">
        <f t="shared" si="140"/>
        <v>5849</v>
      </c>
      <c r="I3252" s="91">
        <v>4458</v>
      </c>
      <c r="J3252" s="91">
        <v>1391</v>
      </c>
      <c r="K3252" s="83">
        <f>(H3252)/VLOOKUP(D3252,'Dados Base'!$B:$K,6,FALSE)</f>
        <v>7.9420470901338831</v>
      </c>
      <c r="L3252" s="88">
        <f t="shared" si="142"/>
        <v>76.218156949905975</v>
      </c>
      <c r="M3252" s="93">
        <v>4</v>
      </c>
      <c r="N3252" s="98">
        <v>0.72099999999999997</v>
      </c>
      <c r="O3252" s="91">
        <v>88</v>
      </c>
      <c r="P3252" s="91" t="s">
        <v>691</v>
      </c>
      <c r="Q3252" s="91" t="s">
        <v>691</v>
      </c>
      <c r="R3252" s="91" t="s">
        <v>691</v>
      </c>
      <c r="S3252" s="91">
        <v>12</v>
      </c>
      <c r="T3252" s="91" t="s">
        <v>691</v>
      </c>
      <c r="U3252" s="91">
        <v>30</v>
      </c>
      <c r="V3252" s="91">
        <v>23</v>
      </c>
      <c r="W3252" s="99">
        <v>82.020600000000002</v>
      </c>
      <c r="X3252" s="19">
        <v>1.1716278125E-2</v>
      </c>
      <c r="Y3252" s="29">
        <v>1.76</v>
      </c>
      <c r="Z3252" s="30">
        <v>0</v>
      </c>
      <c r="AA3252" s="30">
        <v>237</v>
      </c>
      <c r="AB3252" s="31">
        <v>1</v>
      </c>
      <c r="AC3252" s="32">
        <v>0</v>
      </c>
      <c r="AD3252" s="153">
        <f>VLOOKUP(D3252,'Dados Base'!$B:$K,9,FALSE)*31536000/VLOOKUP($F3252,F:H,MATCH(H3251,F3251:AF3251,0),FALSE)</f>
        <v>36933.082578218498</v>
      </c>
      <c r="AE3252" s="153">
        <f>VLOOKUP(D3252,'Dados Base'!$B:$K,10,FALSE)*31536000/VLOOKUP($F3252,F:H,MATCH(H3251,F3251:AF3251,0),FALSE)</f>
        <v>5445.607796204481</v>
      </c>
      <c r="AF3252" s="14">
        <v>76.92</v>
      </c>
      <c r="AG3252" s="15">
        <v>85.5</v>
      </c>
      <c r="AH3252" s="14">
        <v>66.83</v>
      </c>
      <c r="AI3252" s="14">
        <v>29.74</v>
      </c>
      <c r="AJ3252" s="14">
        <v>100</v>
      </c>
      <c r="AK3252" s="72">
        <f>(SUMIFS('Banco de Indicadores Mun. (2)'!I:I,'Banco de Indicadores Mun. (2)'!B:B,'Banco de Indicadores - Mun. (1)'!B3252,'Banco de Indicadores Mun. (2)'!A:A,'Banco de Indicadores - Mun. (1)'!A3252) / VLOOKUP(D3252,'Dados Base'!$B:$K,8,FALSE)) * 100</f>
        <v>0</v>
      </c>
      <c r="AL3252" s="72">
        <f>(SUMIFS('Banco de Indicadores Mun. (2)'!I:I,'Banco de Indicadores Mun. (2)'!B:B,'Banco de Indicadores - Mun. (1)'!B3252,'Banco de Indicadores Mun. (2)'!A:A,'Banco de Indicadores - Mun. (1)'!A3252) / VLOOKUP(D3252,'Dados Base'!$B:$K,9,FALSE)) * 100</f>
        <v>0</v>
      </c>
      <c r="AM3252" s="72">
        <f>(SUMIFS('Banco de Indicadores Mun. (2)'!J:J,'Banco de Indicadores Mun. (2)'!B:B,'Banco de Indicadores - Mun. (1)'!B3252,'Banco de Indicadores Mun. (2)'!A:A,'Banco de Indicadores - Mun. (1)'!A3252) / VLOOKUP(D3252,'Dados Base'!$B:$K,7,FALSE)) * 100</f>
        <v>0</v>
      </c>
      <c r="AN3252" s="72">
        <f>(SUMIFS('Banco de Indicadores Mun. (2)'!K:K,'Banco de Indicadores Mun. (2)'!B:B,'Banco de Indicadores - Mun. (1)'!B3252,'Banco de Indicadores Mun. (2)'!A:A,'Banco de Indicadores - Mun. (1)'!A3252) / VLOOKUP(D3252,'Dados Base'!$B:$K,10,FALSE)) * 100</f>
        <v>0</v>
      </c>
      <c r="AO3252" s="33">
        <v>0</v>
      </c>
      <c r="AP3252" s="34">
        <v>0</v>
      </c>
      <c r="AQ3252" s="17">
        <v>0</v>
      </c>
      <c r="AR3252" s="24">
        <v>8.1999999999999993</v>
      </c>
      <c r="AS3252" s="35">
        <v>90</v>
      </c>
      <c r="AT3252" s="35">
        <v>0</v>
      </c>
      <c r="AU3252" s="35">
        <v>0</v>
      </c>
      <c r="AV3252" s="7">
        <v>1.65</v>
      </c>
      <c r="AW3252" s="36">
        <v>0</v>
      </c>
      <c r="AX3252" s="36">
        <v>0</v>
      </c>
      <c r="AY3252" s="117">
        <v>16.631818293751174</v>
      </c>
    </row>
    <row r="3253" spans="1:51" ht="15" x14ac:dyDescent="0.25">
      <c r="A3253" s="144">
        <v>2012</v>
      </c>
      <c r="B3253" s="77" t="s">
        <v>28</v>
      </c>
      <c r="C3253" s="78">
        <v>22</v>
      </c>
      <c r="D3253" s="77">
        <v>3502408</v>
      </c>
      <c r="E3253" s="78">
        <v>350240822</v>
      </c>
      <c r="F3253" s="78" t="str">
        <f t="shared" si="141"/>
        <v>3502408222012</v>
      </c>
      <c r="G3253" s="96">
        <v>0.8296562720909284</v>
      </c>
      <c r="H3253" s="80">
        <f t="shared" si="140"/>
        <v>3783</v>
      </c>
      <c r="I3253" s="91">
        <v>3147</v>
      </c>
      <c r="J3253" s="91">
        <v>636</v>
      </c>
      <c r="K3253" s="83">
        <f>(H3253)/VLOOKUP(D3253,'Dados Base'!$B:$K,6,FALSE)</f>
        <v>11.787617237403795</v>
      </c>
      <c r="L3253" s="88">
        <f t="shared" si="142"/>
        <v>83.187946074544016</v>
      </c>
      <c r="M3253" s="93">
        <v>3</v>
      </c>
      <c r="N3253" s="98">
        <v>0.74099999999999999</v>
      </c>
      <c r="O3253" s="91">
        <v>65</v>
      </c>
      <c r="P3253" s="91" t="s">
        <v>691</v>
      </c>
      <c r="Q3253" s="91" t="s">
        <v>691</v>
      </c>
      <c r="R3253" s="91" t="s">
        <v>691</v>
      </c>
      <c r="S3253" s="91">
        <v>10</v>
      </c>
      <c r="T3253" s="91" t="s">
        <v>691</v>
      </c>
      <c r="U3253" s="91">
        <v>17</v>
      </c>
      <c r="V3253" s="91">
        <v>11</v>
      </c>
      <c r="W3253" s="99">
        <v>0</v>
      </c>
      <c r="X3253" s="19">
        <v>8.5669187499999994E-3</v>
      </c>
      <c r="Y3253" s="29">
        <v>1.24</v>
      </c>
      <c r="Z3253" s="30">
        <v>139</v>
      </c>
      <c r="AA3253" s="30">
        <v>28</v>
      </c>
      <c r="AB3253" s="31">
        <v>0</v>
      </c>
      <c r="AC3253" s="32">
        <v>0</v>
      </c>
      <c r="AD3253" s="153">
        <f>VLOOKUP(D3253,'Dados Base'!$B:$K,9,FALSE)*31536000/VLOOKUP($F3253,F:H,MATCH(H3252,F3252:AF3252,0),FALSE)</f>
        <v>19840.253766851703</v>
      </c>
      <c r="AE3253" s="153">
        <f>VLOOKUP(D3253,'Dados Base'!$B:$K,10,FALSE)*31536000/VLOOKUP($F3253,F:H,MATCH(H3252,F3252:AF3252,0),FALSE)</f>
        <v>2834.3219666931004</v>
      </c>
      <c r="AF3253" s="14">
        <v>86.96</v>
      </c>
      <c r="AG3253" s="15" t="s">
        <v>692</v>
      </c>
      <c r="AH3253" s="14">
        <v>76.099999999999994</v>
      </c>
      <c r="AI3253" s="14">
        <v>15.33</v>
      </c>
      <c r="AJ3253" s="14">
        <v>100</v>
      </c>
      <c r="AK3253" s="72">
        <f>(SUMIFS('Banco de Indicadores Mun. (2)'!I:I,'Banco de Indicadores Mun. (2)'!B:B,'Banco de Indicadores - Mun. (1)'!B3253,'Banco de Indicadores Mun. (2)'!A:A,'Banco de Indicadores - Mun. (1)'!A3253) / VLOOKUP(D3253,'Dados Base'!$B:$K,8,FALSE)) * 100</f>
        <v>0</v>
      </c>
      <c r="AL3253" s="72">
        <f>(SUMIFS('Banco de Indicadores Mun. (2)'!I:I,'Banco de Indicadores Mun. (2)'!B:B,'Banco de Indicadores - Mun. (1)'!B3253,'Banco de Indicadores Mun. (2)'!A:A,'Banco de Indicadores - Mun. (1)'!A3253) / VLOOKUP(D3253,'Dados Base'!$B:$K,9,FALSE)) * 100</f>
        <v>0</v>
      </c>
      <c r="AM3253" s="72">
        <f>(SUMIFS('Banco de Indicadores Mun. (2)'!J:J,'Banco de Indicadores Mun. (2)'!B:B,'Banco de Indicadores - Mun. (1)'!B3253,'Banco de Indicadores Mun. (2)'!A:A,'Banco de Indicadores - Mun. (1)'!A3253) / VLOOKUP(D3253,'Dados Base'!$B:$K,7,FALSE)) * 100</f>
        <v>0</v>
      </c>
      <c r="AN3253" s="72">
        <f>(SUMIFS('Banco de Indicadores Mun. (2)'!K:K,'Banco de Indicadores Mun. (2)'!B:B,'Banco de Indicadores - Mun. (1)'!B3253,'Banco de Indicadores Mun. (2)'!A:A,'Banco de Indicadores - Mun. (1)'!A3253) / VLOOKUP(D3253,'Dados Base'!$B:$K,10,FALSE)) * 100</f>
        <v>0</v>
      </c>
      <c r="AO3253" s="33">
        <v>0</v>
      </c>
      <c r="AP3253" s="34">
        <v>0</v>
      </c>
      <c r="AQ3253" s="17">
        <v>0</v>
      </c>
      <c r="AR3253" s="24">
        <v>8.5</v>
      </c>
      <c r="AS3253" s="35">
        <v>97</v>
      </c>
      <c r="AT3253" s="35">
        <v>97.000000000000014</v>
      </c>
      <c r="AU3253" s="35">
        <v>83.233532934131745</v>
      </c>
      <c r="AV3253" s="7">
        <v>9.9600000000000009</v>
      </c>
      <c r="AW3253" s="36">
        <v>0</v>
      </c>
      <c r="AX3253" s="36">
        <v>0</v>
      </c>
      <c r="AY3253" s="117">
        <v>85.733845390633562</v>
      </c>
    </row>
    <row r="3254" spans="1:51" ht="15" x14ac:dyDescent="0.25">
      <c r="A3254" s="144">
        <v>2012</v>
      </c>
      <c r="B3254" s="77" t="s">
        <v>29</v>
      </c>
      <c r="C3254" s="78">
        <v>2</v>
      </c>
      <c r="D3254" s="77">
        <v>3502507</v>
      </c>
      <c r="E3254" s="78">
        <v>35025072</v>
      </c>
      <c r="F3254" s="78" t="str">
        <f t="shared" si="141"/>
        <v>350250722012</v>
      </c>
      <c r="G3254" s="96">
        <v>7.4275441486104654E-2</v>
      </c>
      <c r="H3254" s="80">
        <f t="shared" si="140"/>
        <v>35148</v>
      </c>
      <c r="I3254" s="91">
        <v>34637</v>
      </c>
      <c r="J3254" s="91">
        <v>511</v>
      </c>
      <c r="K3254" s="83">
        <f>(H3254)/VLOOKUP(D3254,'Dados Base'!$B:$K,6,FALSE)</f>
        <v>290.6234496444518</v>
      </c>
      <c r="L3254" s="88">
        <f t="shared" si="142"/>
        <v>98.546147718220098</v>
      </c>
      <c r="M3254" s="93">
        <v>4</v>
      </c>
      <c r="N3254" s="98">
        <v>0.755</v>
      </c>
      <c r="O3254" s="91">
        <v>35</v>
      </c>
      <c r="P3254" s="91" t="s">
        <v>691</v>
      </c>
      <c r="Q3254" s="91" t="s">
        <v>691</v>
      </c>
      <c r="R3254" s="91" t="s">
        <v>691</v>
      </c>
      <c r="S3254" s="91">
        <v>64</v>
      </c>
      <c r="T3254" s="91" t="s">
        <v>691</v>
      </c>
      <c r="U3254" s="91">
        <v>758</v>
      </c>
      <c r="V3254" s="91">
        <v>458</v>
      </c>
      <c r="W3254" s="99">
        <v>0</v>
      </c>
      <c r="X3254" s="19">
        <v>9.6547650666666665E-2</v>
      </c>
      <c r="Y3254" s="29">
        <v>13.81</v>
      </c>
      <c r="Z3254" s="30">
        <v>0</v>
      </c>
      <c r="AA3254" s="30">
        <v>1864</v>
      </c>
      <c r="AB3254" s="31">
        <v>10</v>
      </c>
      <c r="AC3254" s="32">
        <v>0</v>
      </c>
      <c r="AD3254" s="153">
        <f>VLOOKUP(D3254,'Dados Base'!$B:$K,9,FALSE)*31536000/VLOOKUP($F3254,F:H,MATCH(H3253,F3253:AF3253,0),FALSE)</f>
        <v>1650.9115739160122</v>
      </c>
      <c r="AE3254" s="153">
        <f>VLOOKUP(D3254,'Dados Base'!$B:$K,10,FALSE)*31536000/VLOOKUP($F3254,F:H,MATCH(H3253,F3253:AF3253,0),FALSE)</f>
        <v>170.47456469784916</v>
      </c>
      <c r="AF3254" s="14">
        <v>90.24</v>
      </c>
      <c r="AG3254" s="15" t="s">
        <v>692</v>
      </c>
      <c r="AH3254" s="14" t="s">
        <v>692</v>
      </c>
      <c r="AI3254" s="14">
        <v>0</v>
      </c>
      <c r="AJ3254" s="14">
        <v>91.6</v>
      </c>
      <c r="AK3254" s="72">
        <f>(SUMIFS('Banco de Indicadores Mun. (2)'!I:I,'Banco de Indicadores Mun. (2)'!B:B,'Banco de Indicadores - Mun. (1)'!B3254,'Banco de Indicadores Mun. (2)'!A:A,'Banco de Indicadores - Mun. (1)'!A3254) / VLOOKUP(D3254,'Dados Base'!$B:$K,8,FALSE)) * 100</f>
        <v>0</v>
      </c>
      <c r="AL3254" s="72">
        <f>(SUMIFS('Banco de Indicadores Mun. (2)'!I:I,'Banco de Indicadores Mun. (2)'!B:B,'Banco de Indicadores - Mun. (1)'!B3254,'Banco de Indicadores Mun. (2)'!A:A,'Banco de Indicadores - Mun. (1)'!A3254) / VLOOKUP(D3254,'Dados Base'!$B:$K,9,FALSE)) * 100</f>
        <v>0</v>
      </c>
      <c r="AM3254" s="72">
        <f>(SUMIFS('Banco de Indicadores Mun. (2)'!J:J,'Banco de Indicadores Mun. (2)'!B:B,'Banco de Indicadores - Mun. (1)'!B3254,'Banco de Indicadores Mun. (2)'!A:A,'Banco de Indicadores - Mun. (1)'!A3254) / VLOOKUP(D3254,'Dados Base'!$B:$K,7,FALSE)) * 100</f>
        <v>0</v>
      </c>
      <c r="AN3254" s="72">
        <f>(SUMIFS('Banco de Indicadores Mun. (2)'!K:K,'Banco de Indicadores Mun. (2)'!B:B,'Banco de Indicadores - Mun. (1)'!B3254,'Banco de Indicadores Mun. (2)'!A:A,'Banco de Indicadores - Mun. (1)'!A3254) / VLOOKUP(D3254,'Dados Base'!$B:$K,10,FALSE)) * 100</f>
        <v>0</v>
      </c>
      <c r="AO3254" s="33">
        <v>1</v>
      </c>
      <c r="AP3254" s="34">
        <v>0</v>
      </c>
      <c r="AQ3254" s="17">
        <v>0</v>
      </c>
      <c r="AR3254" s="24">
        <v>9.4</v>
      </c>
      <c r="AS3254" s="35">
        <v>79</v>
      </c>
      <c r="AT3254" s="35">
        <v>0</v>
      </c>
      <c r="AU3254" s="35">
        <v>0</v>
      </c>
      <c r="AV3254" s="7">
        <v>1.19</v>
      </c>
      <c r="AW3254" s="36">
        <v>0</v>
      </c>
      <c r="AX3254" s="36">
        <v>0</v>
      </c>
      <c r="AY3254" s="117">
        <v>2.5229850506082787</v>
      </c>
    </row>
    <row r="3255" spans="1:51" ht="15" x14ac:dyDescent="0.25">
      <c r="A3255" s="144">
        <v>2012</v>
      </c>
      <c r="B3255" s="77" t="s">
        <v>30</v>
      </c>
      <c r="C3255" s="78">
        <v>18</v>
      </c>
      <c r="D3255" s="77">
        <v>3502606</v>
      </c>
      <c r="E3255" s="78">
        <v>350260618</v>
      </c>
      <c r="F3255" s="78" t="str">
        <f t="shared" si="141"/>
        <v>3502606182012</v>
      </c>
      <c r="G3255" s="96">
        <v>-1.0333943061726858</v>
      </c>
      <c r="H3255" s="80">
        <f t="shared" si="140"/>
        <v>4385</v>
      </c>
      <c r="I3255" s="91">
        <v>3644</v>
      </c>
      <c r="J3255" s="91">
        <v>741</v>
      </c>
      <c r="K3255" s="83">
        <f>(H3255)/VLOOKUP(D3255,'Dados Base'!$B:$K,6,FALSE)</f>
        <v>24.48763053554476</v>
      </c>
      <c r="L3255" s="88">
        <f t="shared" si="142"/>
        <v>83.101482326111736</v>
      </c>
      <c r="M3255" s="93">
        <v>3</v>
      </c>
      <c r="N3255" s="98">
        <v>0.72099999999999997</v>
      </c>
      <c r="O3255" s="91">
        <v>40</v>
      </c>
      <c r="P3255" s="91" t="s">
        <v>691</v>
      </c>
      <c r="Q3255" s="91" t="s">
        <v>691</v>
      </c>
      <c r="R3255" s="91" t="s">
        <v>691</v>
      </c>
      <c r="S3255" s="91">
        <v>7</v>
      </c>
      <c r="T3255" s="91" t="s">
        <v>691</v>
      </c>
      <c r="U3255" s="91">
        <v>34</v>
      </c>
      <c r="V3255" s="91">
        <v>18</v>
      </c>
      <c r="W3255" s="99">
        <v>6.3558000000000003</v>
      </c>
      <c r="X3255" s="19">
        <v>1.025336328125E-2</v>
      </c>
      <c r="Y3255" s="29">
        <v>1.43</v>
      </c>
      <c r="Z3255" s="30">
        <v>118</v>
      </c>
      <c r="AA3255" s="30">
        <v>76</v>
      </c>
      <c r="AB3255" s="31">
        <v>0</v>
      </c>
      <c r="AC3255" s="32">
        <v>0</v>
      </c>
      <c r="AD3255" s="153">
        <f>VLOOKUP(D3255,'Dados Base'!$B:$K,9,FALSE)*31536000/VLOOKUP($F3255,F:H,MATCH(H3254,F3254:AF3254,0),FALSE)</f>
        <v>9996.5883694412769</v>
      </c>
      <c r="AE3255" s="153">
        <f>VLOOKUP(D3255,'Dados Base'!$B:$K,10,FALSE)*31536000/VLOOKUP($F3255,F:H,MATCH(H3254,F3254:AF3254,0),FALSE)</f>
        <v>791.09692132269083</v>
      </c>
      <c r="AF3255" s="14">
        <v>89.79</v>
      </c>
      <c r="AG3255" s="15">
        <v>81.900000000000006</v>
      </c>
      <c r="AH3255" s="14">
        <v>80.98</v>
      </c>
      <c r="AI3255" s="14">
        <v>14.59</v>
      </c>
      <c r="AJ3255" s="14">
        <v>100</v>
      </c>
      <c r="AK3255" s="72">
        <f>(SUMIFS('Banco de Indicadores Mun. (2)'!I:I,'Banco de Indicadores Mun. (2)'!B:B,'Banco de Indicadores - Mun. (1)'!B3255,'Banco de Indicadores Mun. (2)'!A:A,'Banco de Indicadores - Mun. (1)'!A3255) / VLOOKUP(D3255,'Dados Base'!$B:$K,8,FALSE)) * 100</f>
        <v>0</v>
      </c>
      <c r="AL3255" s="72">
        <f>(SUMIFS('Banco de Indicadores Mun. (2)'!I:I,'Banco de Indicadores Mun. (2)'!B:B,'Banco de Indicadores - Mun. (1)'!B3255,'Banco de Indicadores Mun. (2)'!A:A,'Banco de Indicadores - Mun. (1)'!A3255) / VLOOKUP(D3255,'Dados Base'!$B:$K,9,FALSE)) * 100</f>
        <v>0</v>
      </c>
      <c r="AM3255" s="72">
        <f>(SUMIFS('Banco de Indicadores Mun. (2)'!J:J,'Banco de Indicadores Mun. (2)'!B:B,'Banco de Indicadores - Mun. (1)'!B3255,'Banco de Indicadores Mun. (2)'!A:A,'Banco de Indicadores - Mun. (1)'!A3255) / VLOOKUP(D3255,'Dados Base'!$B:$K,7,FALSE)) * 100</f>
        <v>0</v>
      </c>
      <c r="AN3255" s="72">
        <f>(SUMIFS('Banco de Indicadores Mun. (2)'!K:K,'Banco de Indicadores Mun. (2)'!B:B,'Banco de Indicadores - Mun. (1)'!B3255,'Banco de Indicadores Mun. (2)'!A:A,'Banco de Indicadores - Mun. (1)'!A3255) / VLOOKUP(D3255,'Dados Base'!$B:$K,10,FALSE)) * 100</f>
        <v>0</v>
      </c>
      <c r="AO3255" s="33">
        <v>0</v>
      </c>
      <c r="AP3255" s="34">
        <v>0</v>
      </c>
      <c r="AQ3255" s="17">
        <v>0</v>
      </c>
      <c r="AR3255" s="24">
        <v>8</v>
      </c>
      <c r="AS3255" s="35">
        <v>96</v>
      </c>
      <c r="AT3255" s="35">
        <v>96.000000000000014</v>
      </c>
      <c r="AU3255" s="35">
        <v>60.824742268041234</v>
      </c>
      <c r="AV3255" s="7">
        <v>7.37</v>
      </c>
      <c r="AW3255" s="36">
        <v>0</v>
      </c>
      <c r="AX3255" s="36">
        <v>0</v>
      </c>
      <c r="AY3255" s="117">
        <v>0.93520929644206208</v>
      </c>
    </row>
    <row r="3256" spans="1:51" ht="15" x14ac:dyDescent="0.25">
      <c r="A3256" s="144">
        <v>2012</v>
      </c>
      <c r="B3256" s="77" t="s">
        <v>31</v>
      </c>
      <c r="C3256" s="78">
        <v>11</v>
      </c>
      <c r="D3256" s="77">
        <v>3502705</v>
      </c>
      <c r="E3256" s="78">
        <v>350270511</v>
      </c>
      <c r="F3256" s="78" t="str">
        <f t="shared" si="141"/>
        <v>3502705112012</v>
      </c>
      <c r="G3256" s="96">
        <v>-0.75771514205200674</v>
      </c>
      <c r="H3256" s="80">
        <f t="shared" si="140"/>
        <v>25004</v>
      </c>
      <c r="I3256" s="91">
        <v>18569</v>
      </c>
      <c r="J3256" s="91">
        <v>6435</v>
      </c>
      <c r="K3256" s="83">
        <f>(H3256)/VLOOKUP(D3256,'Dados Base'!$B:$K,6,FALSE)</f>
        <v>25.808182981710086</v>
      </c>
      <c r="L3256" s="88">
        <f t="shared" si="142"/>
        <v>74.264117741161414</v>
      </c>
      <c r="M3256" s="93">
        <v>5</v>
      </c>
      <c r="N3256" s="98">
        <v>0.71</v>
      </c>
      <c r="O3256" s="91">
        <v>165</v>
      </c>
      <c r="P3256" s="91" t="s">
        <v>691</v>
      </c>
      <c r="Q3256" s="91" t="s">
        <v>691</v>
      </c>
      <c r="R3256" s="91" t="s">
        <v>691</v>
      </c>
      <c r="S3256" s="91">
        <v>26</v>
      </c>
      <c r="T3256" s="91" t="s">
        <v>691</v>
      </c>
      <c r="U3256" s="91">
        <v>229</v>
      </c>
      <c r="V3256" s="91">
        <v>151</v>
      </c>
      <c r="W3256" s="99">
        <v>0</v>
      </c>
      <c r="X3256" s="19">
        <v>6.0683868745370378E-2</v>
      </c>
      <c r="Y3256" s="29">
        <v>7.2</v>
      </c>
      <c r="Z3256" s="30">
        <v>0</v>
      </c>
      <c r="AA3256" s="30">
        <v>972</v>
      </c>
      <c r="AB3256" s="31">
        <v>5</v>
      </c>
      <c r="AC3256" s="32">
        <v>1</v>
      </c>
      <c r="AD3256" s="153">
        <f>VLOOKUP(D3256,'Dados Base'!$B:$K,9,FALSE)*31536000/VLOOKUP($F3256,F:H,MATCH(H3255,F3255:AF3255,0),FALSE)</f>
        <v>25880.607902735563</v>
      </c>
      <c r="AE3256" s="153">
        <f>VLOOKUP(D3256,'Dados Base'!$B:$K,10,FALSE)*31536000/VLOOKUP($F3256,F:H,MATCH(H3255,F3255:AF3255,0),FALSE)</f>
        <v>3266.6069428891378</v>
      </c>
      <c r="AF3256" s="14">
        <v>79.73</v>
      </c>
      <c r="AG3256" s="15">
        <v>100</v>
      </c>
      <c r="AH3256" s="14">
        <v>43.61</v>
      </c>
      <c r="AI3256" s="14">
        <v>34.43</v>
      </c>
      <c r="AJ3256" s="14">
        <v>100</v>
      </c>
      <c r="AK3256" s="72">
        <f>(SUMIFS('Banco de Indicadores Mun. (2)'!I:I,'Banco de Indicadores Mun. (2)'!B:B,'Banco de Indicadores - Mun. (1)'!B3256,'Banco de Indicadores Mun. (2)'!A:A,'Banco de Indicadores - Mun. (1)'!A3256) / VLOOKUP(D3256,'Dados Base'!$B:$K,8,FALSE)) * 100</f>
        <v>0</v>
      </c>
      <c r="AL3256" s="72">
        <f>(SUMIFS('Banco de Indicadores Mun. (2)'!I:I,'Banco de Indicadores Mun. (2)'!B:B,'Banco de Indicadores - Mun. (1)'!B3256,'Banco de Indicadores Mun. (2)'!A:A,'Banco de Indicadores - Mun. (1)'!A3256) / VLOOKUP(D3256,'Dados Base'!$B:$K,9,FALSE)) * 100</f>
        <v>0</v>
      </c>
      <c r="AM3256" s="72">
        <f>(SUMIFS('Banco de Indicadores Mun. (2)'!J:J,'Banco de Indicadores Mun. (2)'!B:B,'Banco de Indicadores - Mun. (1)'!B3256,'Banco de Indicadores Mun. (2)'!A:A,'Banco de Indicadores - Mun. (1)'!A3256) / VLOOKUP(D3256,'Dados Base'!$B:$K,7,FALSE)) * 100</f>
        <v>0</v>
      </c>
      <c r="AN3256" s="72">
        <f>(SUMIFS('Banco de Indicadores Mun. (2)'!K:K,'Banco de Indicadores Mun. (2)'!B:B,'Banco de Indicadores - Mun. (1)'!B3256,'Banco de Indicadores Mun. (2)'!A:A,'Banco de Indicadores - Mun. (1)'!A3256) / VLOOKUP(D3256,'Dados Base'!$B:$K,10,FALSE)) * 100</f>
        <v>0</v>
      </c>
      <c r="AO3256" s="33">
        <v>0</v>
      </c>
      <c r="AP3256" s="34">
        <v>0</v>
      </c>
      <c r="AQ3256" s="17">
        <v>0</v>
      </c>
      <c r="AR3256" s="24">
        <v>5.6</v>
      </c>
      <c r="AS3256" s="35">
        <v>62</v>
      </c>
      <c r="AT3256" s="35">
        <v>0</v>
      </c>
      <c r="AU3256" s="35">
        <v>0</v>
      </c>
      <c r="AV3256" s="7">
        <v>0.93</v>
      </c>
      <c r="AW3256" s="36">
        <v>0</v>
      </c>
      <c r="AX3256" s="36">
        <v>1</v>
      </c>
      <c r="AY3256" s="117">
        <v>0</v>
      </c>
    </row>
    <row r="3257" spans="1:51" ht="15" x14ac:dyDescent="0.25">
      <c r="A3257" s="144">
        <v>2012</v>
      </c>
      <c r="B3257" s="77" t="s">
        <v>32</v>
      </c>
      <c r="C3257" s="78">
        <v>10</v>
      </c>
      <c r="D3257" s="77">
        <v>3502754</v>
      </c>
      <c r="E3257" s="78">
        <v>350275410</v>
      </c>
      <c r="F3257" s="78" t="str">
        <f t="shared" si="141"/>
        <v>3502754102012</v>
      </c>
      <c r="G3257" s="96">
        <v>3.8306716779033634</v>
      </c>
      <c r="H3257" s="80">
        <f t="shared" si="140"/>
        <v>17837</v>
      </c>
      <c r="I3257" s="91">
        <v>17837</v>
      </c>
      <c r="J3257" s="91">
        <v>0</v>
      </c>
      <c r="K3257" s="83">
        <f>(H3257)/VLOOKUP(D3257,'Dados Base'!$B:$K,6,FALSE)</f>
        <v>121.89571516435453</v>
      </c>
      <c r="L3257" s="88">
        <f t="shared" si="142"/>
        <v>100</v>
      </c>
      <c r="M3257" s="93">
        <v>2</v>
      </c>
      <c r="N3257" s="98">
        <v>0.70399999999999996</v>
      </c>
      <c r="O3257" s="91">
        <v>8</v>
      </c>
      <c r="P3257" s="91" t="s">
        <v>691</v>
      </c>
      <c r="Q3257" s="91" t="s">
        <v>691</v>
      </c>
      <c r="R3257" s="91" t="s">
        <v>691</v>
      </c>
      <c r="S3257" s="91">
        <v>80</v>
      </c>
      <c r="T3257" s="91" t="s">
        <v>691</v>
      </c>
      <c r="U3257" s="91">
        <v>142</v>
      </c>
      <c r="V3257" s="91">
        <v>139</v>
      </c>
      <c r="W3257" s="99">
        <v>0</v>
      </c>
      <c r="X3257" s="19">
        <v>2.4614130989583333E-2</v>
      </c>
      <c r="Y3257" s="29">
        <v>7.19</v>
      </c>
      <c r="Z3257" s="30">
        <v>0</v>
      </c>
      <c r="AA3257" s="30">
        <v>641</v>
      </c>
      <c r="AB3257" s="31">
        <v>5</v>
      </c>
      <c r="AC3257" s="32">
        <v>0</v>
      </c>
      <c r="AD3257" s="153">
        <f>VLOOKUP(D3257,'Dados Base'!$B:$K,9,FALSE)*31536000/VLOOKUP($F3257,F:H,MATCH(H3256,F3256:AF3256,0),FALSE)</f>
        <v>2298.4134103268489</v>
      </c>
      <c r="AE3257" s="153">
        <f>VLOOKUP(D3257,'Dados Base'!$B:$K,10,FALSE)*31536000/VLOOKUP($F3257,F:H,MATCH(H3256,F3256:AF3256,0),FALSE)</f>
        <v>335.92195997084713</v>
      </c>
      <c r="AF3257" s="14">
        <v>52.99</v>
      </c>
      <c r="AG3257" s="15">
        <v>100</v>
      </c>
      <c r="AH3257" s="14">
        <v>48.22</v>
      </c>
      <c r="AI3257" s="14">
        <v>24.51</v>
      </c>
      <c r="AJ3257" s="14">
        <v>53</v>
      </c>
      <c r="AK3257" s="72">
        <f>(SUMIFS('Banco de Indicadores Mun. (2)'!I:I,'Banco de Indicadores Mun. (2)'!B:B,'Banco de Indicadores - Mun. (1)'!B3257,'Banco de Indicadores Mun. (2)'!A:A,'Banco de Indicadores - Mun. (1)'!A3257) / VLOOKUP(D3257,'Dados Base'!$B:$K,8,FALSE)) * 100</f>
        <v>0</v>
      </c>
      <c r="AL3257" s="72">
        <f>(SUMIFS('Banco de Indicadores Mun. (2)'!I:I,'Banco de Indicadores Mun. (2)'!B:B,'Banco de Indicadores - Mun. (1)'!B3257,'Banco de Indicadores Mun. (2)'!A:A,'Banco de Indicadores - Mun. (1)'!A3257) / VLOOKUP(D3257,'Dados Base'!$B:$K,9,FALSE)) * 100</f>
        <v>0</v>
      </c>
      <c r="AM3257" s="72">
        <f>(SUMIFS('Banco de Indicadores Mun. (2)'!J:J,'Banco de Indicadores Mun. (2)'!B:B,'Banco de Indicadores - Mun. (1)'!B3257,'Banco de Indicadores Mun. (2)'!A:A,'Banco de Indicadores - Mun. (1)'!A3257) / VLOOKUP(D3257,'Dados Base'!$B:$K,7,FALSE)) * 100</f>
        <v>0</v>
      </c>
      <c r="AN3257" s="72">
        <f>(SUMIFS('Banco de Indicadores Mun. (2)'!K:K,'Banco de Indicadores Mun. (2)'!B:B,'Banco de Indicadores - Mun. (1)'!B3257,'Banco de Indicadores Mun. (2)'!A:A,'Banco de Indicadores - Mun. (1)'!A3257) / VLOOKUP(D3257,'Dados Base'!$B:$K,10,FALSE)) * 100</f>
        <v>0</v>
      </c>
      <c r="AO3257" s="33">
        <v>0</v>
      </c>
      <c r="AP3257" s="34">
        <v>0</v>
      </c>
      <c r="AQ3257" s="17">
        <v>0</v>
      </c>
      <c r="AR3257" s="24">
        <v>8.6999999999999993</v>
      </c>
      <c r="AS3257" s="35">
        <v>58</v>
      </c>
      <c r="AT3257" s="35">
        <v>0</v>
      </c>
      <c r="AU3257" s="35">
        <v>0</v>
      </c>
      <c r="AV3257" s="7">
        <v>0.87</v>
      </c>
      <c r="AW3257" s="36">
        <v>1</v>
      </c>
      <c r="AX3257" s="36">
        <v>0</v>
      </c>
      <c r="AY3257" s="117">
        <v>500.17008707786192</v>
      </c>
    </row>
    <row r="3258" spans="1:51" ht="15" x14ac:dyDescent="0.25">
      <c r="A3258" s="144">
        <v>2012</v>
      </c>
      <c r="B3258" s="77" t="s">
        <v>33</v>
      </c>
      <c r="C3258" s="78">
        <v>19</v>
      </c>
      <c r="D3258" s="77">
        <v>3502804</v>
      </c>
      <c r="E3258" s="78">
        <v>350280419</v>
      </c>
      <c r="F3258" s="78" t="str">
        <f t="shared" si="141"/>
        <v>3502804192012</v>
      </c>
      <c r="G3258" s="96">
        <v>0.64761858972479658</v>
      </c>
      <c r="H3258" s="80">
        <f t="shared" si="140"/>
        <v>183480</v>
      </c>
      <c r="I3258" s="91">
        <v>179941</v>
      </c>
      <c r="J3258" s="91">
        <v>3539</v>
      </c>
      <c r="K3258" s="83">
        <f>(H3258)/VLOOKUP(D3258,'Dados Base'!$B:$K,6,FALSE)</f>
        <v>157.18189683974268</v>
      </c>
      <c r="L3258" s="88">
        <f t="shared" si="142"/>
        <v>98.071179420100279</v>
      </c>
      <c r="M3258" s="93">
        <v>3</v>
      </c>
      <c r="N3258" s="98">
        <v>0.78800000000000003</v>
      </c>
      <c r="O3258" s="91">
        <v>427</v>
      </c>
      <c r="P3258" s="91" t="s">
        <v>691</v>
      </c>
      <c r="Q3258" s="91" t="s">
        <v>691</v>
      </c>
      <c r="R3258" s="91" t="s">
        <v>691</v>
      </c>
      <c r="S3258" s="91">
        <v>456</v>
      </c>
      <c r="T3258" s="91" t="s">
        <v>691</v>
      </c>
      <c r="U3258" s="91">
        <v>2536</v>
      </c>
      <c r="V3258" s="91">
        <v>2140</v>
      </c>
      <c r="W3258" s="99">
        <v>142.98099999999999</v>
      </c>
      <c r="X3258" s="19">
        <v>0.62687025041666655</v>
      </c>
      <c r="Y3258" s="29">
        <v>89.95</v>
      </c>
      <c r="Z3258" s="30">
        <v>8802</v>
      </c>
      <c r="AA3258" s="30">
        <v>913</v>
      </c>
      <c r="AB3258" s="31">
        <v>8</v>
      </c>
      <c r="AC3258" s="32">
        <v>0</v>
      </c>
      <c r="AD3258" s="153">
        <f>VLOOKUP(D3258,'Dados Base'!$B:$K,9,FALSE)*31536000/VLOOKUP($F3258,F:H,MATCH(H3257,F3257:AF3257,0),FALSE)</f>
        <v>1466.1111837802484</v>
      </c>
      <c r="AE3258" s="153">
        <f>VLOOKUP(D3258,'Dados Base'!$B:$K,10,FALSE)*31536000/VLOOKUP($F3258,F:H,MATCH(H3257,F3257:AF3257,0),FALSE)</f>
        <v>116.87638979725313</v>
      </c>
      <c r="AF3258" s="14">
        <v>98.07</v>
      </c>
      <c r="AG3258" s="15">
        <v>100</v>
      </c>
      <c r="AH3258" s="14">
        <v>93.29</v>
      </c>
      <c r="AI3258" s="14">
        <v>43.98</v>
      </c>
      <c r="AJ3258" s="14">
        <v>100</v>
      </c>
      <c r="AK3258" s="72">
        <f>(SUMIFS('Banco de Indicadores Mun. (2)'!I:I,'Banco de Indicadores Mun. (2)'!B:B,'Banco de Indicadores - Mun. (1)'!B3258,'Banco de Indicadores Mun. (2)'!A:A,'Banco de Indicadores - Mun. (1)'!A3258) / VLOOKUP(D3258,'Dados Base'!$B:$K,8,FALSE)) * 100</f>
        <v>0</v>
      </c>
      <c r="AL3258" s="72">
        <f>(SUMIFS('Banco de Indicadores Mun. (2)'!I:I,'Banco de Indicadores Mun. (2)'!B:B,'Banco de Indicadores - Mun. (1)'!B3258,'Banco de Indicadores Mun. (2)'!A:A,'Banco de Indicadores - Mun. (1)'!A3258) / VLOOKUP(D3258,'Dados Base'!$B:$K,9,FALSE)) * 100</f>
        <v>0</v>
      </c>
      <c r="AM3258" s="72">
        <f>(SUMIFS('Banco de Indicadores Mun. (2)'!J:J,'Banco de Indicadores Mun. (2)'!B:B,'Banco de Indicadores - Mun. (1)'!B3258,'Banco de Indicadores Mun. (2)'!A:A,'Banco de Indicadores - Mun. (1)'!A3258) / VLOOKUP(D3258,'Dados Base'!$B:$K,7,FALSE)) * 100</f>
        <v>0</v>
      </c>
      <c r="AN3258" s="72">
        <f>(SUMIFS('Banco de Indicadores Mun. (2)'!K:K,'Banco de Indicadores Mun. (2)'!B:B,'Banco de Indicadores - Mun. (1)'!B3258,'Banco de Indicadores Mun. (2)'!A:A,'Banco de Indicadores - Mun. (1)'!A3258) / VLOOKUP(D3258,'Dados Base'!$B:$K,10,FALSE)) * 100</f>
        <v>0</v>
      </c>
      <c r="AO3258" s="33">
        <v>0</v>
      </c>
      <c r="AP3258" s="34">
        <v>0</v>
      </c>
      <c r="AQ3258" s="17">
        <v>0</v>
      </c>
      <c r="AR3258" s="24">
        <v>9.6</v>
      </c>
      <c r="AS3258" s="35">
        <v>100</v>
      </c>
      <c r="AT3258" s="35">
        <v>100</v>
      </c>
      <c r="AU3258" s="35">
        <v>90.60216160576428</v>
      </c>
      <c r="AV3258" s="7">
        <v>9.6999999999999993</v>
      </c>
      <c r="AW3258" s="36">
        <v>0</v>
      </c>
      <c r="AX3258" s="36">
        <v>0</v>
      </c>
      <c r="AY3258" s="117">
        <v>45.795988968492686</v>
      </c>
    </row>
    <row r="3259" spans="1:51" ht="15" x14ac:dyDescent="0.25">
      <c r="A3259" s="144">
        <v>2012</v>
      </c>
      <c r="B3259" s="77" t="s">
        <v>34</v>
      </c>
      <c r="C3259" s="78">
        <v>10</v>
      </c>
      <c r="D3259" s="77">
        <v>3502903</v>
      </c>
      <c r="E3259" s="78">
        <v>350290310</v>
      </c>
      <c r="F3259" s="78" t="str">
        <f t="shared" si="141"/>
        <v>3502903102012</v>
      </c>
      <c r="G3259" s="96">
        <v>2.8900035591558293</v>
      </c>
      <c r="H3259" s="80">
        <f t="shared" si="140"/>
        <v>28268</v>
      </c>
      <c r="I3259" s="91">
        <v>19430</v>
      </c>
      <c r="J3259" s="91">
        <v>8838</v>
      </c>
      <c r="K3259" s="83">
        <f>(H3259)/VLOOKUP(D3259,'Dados Base'!$B:$K,6,FALSE)</f>
        <v>110.61631774603795</v>
      </c>
      <c r="L3259" s="88">
        <f t="shared" si="142"/>
        <v>68.734965331823972</v>
      </c>
      <c r="M3259" s="93">
        <v>3</v>
      </c>
      <c r="N3259" s="98">
        <v>0.77600000000000002</v>
      </c>
      <c r="O3259" s="91">
        <v>104</v>
      </c>
      <c r="P3259" s="91" t="s">
        <v>691</v>
      </c>
      <c r="Q3259" s="91" t="s">
        <v>691</v>
      </c>
      <c r="R3259" s="91" t="s">
        <v>691</v>
      </c>
      <c r="S3259" s="91">
        <v>37</v>
      </c>
      <c r="T3259" s="91" t="s">
        <v>691</v>
      </c>
      <c r="U3259" s="91">
        <v>218</v>
      </c>
      <c r="V3259" s="91">
        <v>148</v>
      </c>
      <c r="W3259" s="99">
        <v>0</v>
      </c>
      <c r="X3259" s="19">
        <v>7.064480745370369E-2</v>
      </c>
      <c r="Y3259" s="29">
        <v>7.82</v>
      </c>
      <c r="Z3259" s="30">
        <v>178</v>
      </c>
      <c r="AA3259" s="30">
        <v>879</v>
      </c>
      <c r="AB3259" s="31">
        <v>3</v>
      </c>
      <c r="AC3259" s="32">
        <v>1</v>
      </c>
      <c r="AD3259" s="153">
        <f>VLOOKUP(D3259,'Dados Base'!$B:$K,9,FALSE)*31536000/VLOOKUP($F3259,F:H,MATCH(H3258,F3258:AF3258,0),FALSE)</f>
        <v>2565.8978350077828</v>
      </c>
      <c r="AE3259" s="153">
        <f>VLOOKUP(D3259,'Dados Base'!$B:$K,10,FALSE)*31536000/VLOOKUP($F3259,F:H,MATCH(H3258,F3258:AF3258,0),FALSE)</f>
        <v>401.61879156643556</v>
      </c>
      <c r="AF3259" s="14">
        <v>82.1</v>
      </c>
      <c r="AG3259" s="15">
        <v>96</v>
      </c>
      <c r="AH3259" s="14" t="s">
        <v>692</v>
      </c>
      <c r="AI3259" s="14">
        <v>35.47</v>
      </c>
      <c r="AJ3259" s="14">
        <v>100</v>
      </c>
      <c r="AK3259" s="72">
        <f>(SUMIFS('Banco de Indicadores Mun. (2)'!I:I,'Banco de Indicadores Mun. (2)'!B:B,'Banco de Indicadores - Mun. (1)'!B3259,'Banco de Indicadores Mun. (2)'!A:A,'Banco de Indicadores - Mun. (1)'!A3259) / VLOOKUP(D3259,'Dados Base'!$B:$K,8,FALSE)) * 100</f>
        <v>0</v>
      </c>
      <c r="AL3259" s="72">
        <f>(SUMIFS('Banco de Indicadores Mun. (2)'!I:I,'Banco de Indicadores Mun. (2)'!B:B,'Banco de Indicadores - Mun. (1)'!B3259,'Banco de Indicadores Mun. (2)'!A:A,'Banco de Indicadores - Mun. (1)'!A3259) / VLOOKUP(D3259,'Dados Base'!$B:$K,9,FALSE)) * 100</f>
        <v>0</v>
      </c>
      <c r="AM3259" s="72">
        <f>(SUMIFS('Banco de Indicadores Mun. (2)'!J:J,'Banco de Indicadores Mun. (2)'!B:B,'Banco de Indicadores - Mun. (1)'!B3259,'Banco de Indicadores Mun. (2)'!A:A,'Banco de Indicadores - Mun. (1)'!A3259) / VLOOKUP(D3259,'Dados Base'!$B:$K,7,FALSE)) * 100</f>
        <v>0</v>
      </c>
      <c r="AN3259" s="72">
        <f>(SUMIFS('Banco de Indicadores Mun. (2)'!K:K,'Banco de Indicadores Mun. (2)'!B:B,'Banco de Indicadores - Mun. (1)'!B3259,'Banco de Indicadores Mun. (2)'!A:A,'Banco de Indicadores - Mun. (1)'!A3259) / VLOOKUP(D3259,'Dados Base'!$B:$K,10,FALSE)) * 100</f>
        <v>0</v>
      </c>
      <c r="AO3259" s="33">
        <v>0</v>
      </c>
      <c r="AP3259" s="34">
        <v>0</v>
      </c>
      <c r="AQ3259" s="17">
        <v>0</v>
      </c>
      <c r="AR3259" s="24">
        <v>6.9</v>
      </c>
      <c r="AS3259" s="35">
        <v>21</v>
      </c>
      <c r="AT3259" s="35">
        <v>21</v>
      </c>
      <c r="AU3259" s="35">
        <v>16.840113528855248</v>
      </c>
      <c r="AV3259" s="7">
        <v>2.91</v>
      </c>
      <c r="AW3259" s="36">
        <v>0</v>
      </c>
      <c r="AX3259" s="36">
        <v>1</v>
      </c>
      <c r="AY3259" s="117">
        <v>11.008186774018402</v>
      </c>
    </row>
    <row r="3260" spans="1:51" ht="15" x14ac:dyDescent="0.25">
      <c r="A3260" s="144">
        <v>2012</v>
      </c>
      <c r="B3260" s="77" t="s">
        <v>35</v>
      </c>
      <c r="C3260" s="78">
        <v>8</v>
      </c>
      <c r="D3260" s="77">
        <v>3503000</v>
      </c>
      <c r="E3260" s="78">
        <v>35030008</v>
      </c>
      <c r="F3260" s="78" t="str">
        <f t="shared" si="141"/>
        <v>350300082012</v>
      </c>
      <c r="G3260" s="96">
        <v>0.75793340885628169</v>
      </c>
      <c r="H3260" s="80">
        <f t="shared" si="140"/>
        <v>5225</v>
      </c>
      <c r="I3260" s="91">
        <v>4925</v>
      </c>
      <c r="J3260" s="91">
        <v>300</v>
      </c>
      <c r="K3260" s="83">
        <f>(H3260)/VLOOKUP(D3260,'Dados Base'!$B:$K,6,FALSE)</f>
        <v>25.777010360138135</v>
      </c>
      <c r="L3260" s="88">
        <f t="shared" si="142"/>
        <v>94.258373205741634</v>
      </c>
      <c r="M3260" s="93">
        <v>3</v>
      </c>
      <c r="N3260" s="98">
        <v>0.74</v>
      </c>
      <c r="O3260" s="91">
        <v>28</v>
      </c>
      <c r="P3260" s="91" t="s">
        <v>691</v>
      </c>
      <c r="Q3260" s="91" t="s">
        <v>691</v>
      </c>
      <c r="R3260" s="91" t="s">
        <v>691</v>
      </c>
      <c r="S3260" s="91">
        <v>3</v>
      </c>
      <c r="T3260" s="91" t="s">
        <v>691</v>
      </c>
      <c r="U3260" s="91">
        <v>51</v>
      </c>
      <c r="V3260" s="91">
        <v>37</v>
      </c>
      <c r="W3260" s="99">
        <v>3.8565</v>
      </c>
      <c r="X3260" s="19">
        <v>1.2905406432328983E-2</v>
      </c>
      <c r="Y3260" s="29">
        <v>1.95</v>
      </c>
      <c r="Z3260" s="30">
        <v>210</v>
      </c>
      <c r="AA3260" s="30">
        <v>53</v>
      </c>
      <c r="AB3260" s="31">
        <v>0</v>
      </c>
      <c r="AC3260" s="32">
        <v>0</v>
      </c>
      <c r="AD3260" s="153">
        <f>VLOOKUP(D3260,'Dados Base'!$B:$K,9,FALSE)*31536000/VLOOKUP($F3260,F:H,MATCH(H3259,F3259:AF3259,0),FALSE)</f>
        <v>19796.761722488038</v>
      </c>
      <c r="AE3260" s="153">
        <f>VLOOKUP(D3260,'Dados Base'!$B:$K,10,FALSE)*31536000/VLOOKUP($F3260,F:H,MATCH(H3259,F3259:AF3259,0),FALSE)</f>
        <v>2474.5952153110052</v>
      </c>
      <c r="AF3260" s="14" t="s">
        <v>692</v>
      </c>
      <c r="AG3260" s="15" t="s">
        <v>692</v>
      </c>
      <c r="AH3260" s="14" t="s">
        <v>692</v>
      </c>
      <c r="AI3260" s="14" t="s">
        <v>692</v>
      </c>
      <c r="AJ3260" s="14" t="s">
        <v>692</v>
      </c>
      <c r="AK3260" s="72">
        <f>(SUMIFS('Banco de Indicadores Mun. (2)'!I:I,'Banco de Indicadores Mun. (2)'!B:B,'Banco de Indicadores - Mun. (1)'!B3260,'Banco de Indicadores Mun. (2)'!A:A,'Banco de Indicadores - Mun. (1)'!A3260) / VLOOKUP(D3260,'Dados Base'!$B:$K,8,FALSE)) * 100</f>
        <v>0</v>
      </c>
      <c r="AL3260" s="72">
        <f>(SUMIFS('Banco de Indicadores Mun. (2)'!I:I,'Banco de Indicadores Mun. (2)'!B:B,'Banco de Indicadores - Mun. (1)'!B3260,'Banco de Indicadores Mun. (2)'!A:A,'Banco de Indicadores - Mun. (1)'!A3260) / VLOOKUP(D3260,'Dados Base'!$B:$K,9,FALSE)) * 100</f>
        <v>0</v>
      </c>
      <c r="AM3260" s="72">
        <f>(SUMIFS('Banco de Indicadores Mun. (2)'!J:J,'Banco de Indicadores Mun. (2)'!B:B,'Banco de Indicadores - Mun. (1)'!B3260,'Banco de Indicadores Mun. (2)'!A:A,'Banco de Indicadores - Mun. (1)'!A3260) / VLOOKUP(D3260,'Dados Base'!$B:$K,7,FALSE)) * 100</f>
        <v>0</v>
      </c>
      <c r="AN3260" s="72">
        <f>(SUMIFS('Banco de Indicadores Mun. (2)'!K:K,'Banco de Indicadores Mun. (2)'!B:B,'Banco de Indicadores - Mun. (1)'!B3260,'Banco de Indicadores Mun. (2)'!A:A,'Banco de Indicadores - Mun. (1)'!A3260) / VLOOKUP(D3260,'Dados Base'!$B:$K,10,FALSE)) * 100</f>
        <v>0</v>
      </c>
      <c r="AO3260" s="33">
        <v>0</v>
      </c>
      <c r="AP3260" s="34">
        <v>0</v>
      </c>
      <c r="AQ3260" s="17">
        <v>0</v>
      </c>
      <c r="AR3260" s="24">
        <v>7.9</v>
      </c>
      <c r="AS3260" s="35">
        <v>98.5</v>
      </c>
      <c r="AT3260" s="35">
        <v>98.5</v>
      </c>
      <c r="AU3260" s="35">
        <v>79.847908745247153</v>
      </c>
      <c r="AV3260" s="7">
        <v>8.66</v>
      </c>
      <c r="AW3260" s="36">
        <v>0</v>
      </c>
      <c r="AX3260" s="36">
        <v>0</v>
      </c>
      <c r="AY3260" s="117">
        <v>63.687866982647989</v>
      </c>
    </row>
    <row r="3261" spans="1:51" ht="15" x14ac:dyDescent="0.25">
      <c r="A3261" s="144">
        <v>2012</v>
      </c>
      <c r="B3261" s="77" t="s">
        <v>36</v>
      </c>
      <c r="C3261" s="78">
        <v>14</v>
      </c>
      <c r="D3261" s="77">
        <v>3503109</v>
      </c>
      <c r="E3261" s="78">
        <v>350310914</v>
      </c>
      <c r="F3261" s="78" t="str">
        <f t="shared" si="141"/>
        <v>3503109142012</v>
      </c>
      <c r="G3261" s="96">
        <v>1.4696159573346357E-2</v>
      </c>
      <c r="H3261" s="80">
        <f t="shared" si="140"/>
        <v>6129</v>
      </c>
      <c r="I3261" s="91">
        <v>4716</v>
      </c>
      <c r="J3261" s="91">
        <v>1413</v>
      </c>
      <c r="K3261" s="83">
        <f>(H3261)/VLOOKUP(D3261,'Dados Base'!$B:$K,6,FALSE)</f>
        <v>21.405371424580032</v>
      </c>
      <c r="L3261" s="88">
        <f t="shared" si="142"/>
        <v>76.945668135095445</v>
      </c>
      <c r="M3261" s="93">
        <v>5</v>
      </c>
      <c r="N3261" s="98">
        <v>0.68500000000000005</v>
      </c>
      <c r="O3261" s="91">
        <v>87</v>
      </c>
      <c r="P3261" s="91" t="s">
        <v>691</v>
      </c>
      <c r="Q3261" s="91" t="s">
        <v>691</v>
      </c>
      <c r="R3261" s="91" t="s">
        <v>691</v>
      </c>
      <c r="S3261" s="91">
        <v>2</v>
      </c>
      <c r="T3261" s="91" t="s">
        <v>691</v>
      </c>
      <c r="U3261" s="91">
        <v>30</v>
      </c>
      <c r="V3261" s="91">
        <v>15</v>
      </c>
      <c r="W3261" s="99">
        <v>63.027000000000001</v>
      </c>
      <c r="X3261" s="19">
        <v>9.7186148437500008E-3</v>
      </c>
      <c r="Y3261" s="29">
        <v>1.85</v>
      </c>
      <c r="Z3261" s="30">
        <v>211</v>
      </c>
      <c r="AA3261" s="30">
        <v>39</v>
      </c>
      <c r="AB3261" s="31">
        <v>0</v>
      </c>
      <c r="AC3261" s="32">
        <v>0</v>
      </c>
      <c r="AD3261" s="153">
        <f>VLOOKUP(D3261,'Dados Base'!$B:$K,9,FALSE)*31536000/VLOOKUP($F3261,F:H,MATCH(H3260,F3260:AF3260,0),FALSE)</f>
        <v>17031.189427312776</v>
      </c>
      <c r="AE3261" s="153">
        <f>VLOOKUP(D3261,'Dados Base'!$B:$K,10,FALSE)*31536000/VLOOKUP($F3261,F:H,MATCH(H3260,F3260:AF3260,0),FALSE)</f>
        <v>2006.6960352422902</v>
      </c>
      <c r="AF3261" s="14">
        <v>60.89</v>
      </c>
      <c r="AG3261" s="15">
        <v>99.9</v>
      </c>
      <c r="AH3261" s="14">
        <v>60.57</v>
      </c>
      <c r="AI3261" s="14">
        <v>38.369999999999997</v>
      </c>
      <c r="AJ3261" s="14">
        <v>80.8</v>
      </c>
      <c r="AK3261" s="72">
        <f>(SUMIFS('Banco de Indicadores Mun. (2)'!I:I,'Banco de Indicadores Mun. (2)'!B:B,'Banco de Indicadores - Mun. (1)'!B3261,'Banco de Indicadores Mun. (2)'!A:A,'Banco de Indicadores - Mun. (1)'!A3261) / VLOOKUP(D3261,'Dados Base'!$B:$K,8,FALSE)) * 100</f>
        <v>0</v>
      </c>
      <c r="AL3261" s="72">
        <f>(SUMIFS('Banco de Indicadores Mun. (2)'!I:I,'Banco de Indicadores Mun. (2)'!B:B,'Banco de Indicadores - Mun. (1)'!B3261,'Banco de Indicadores Mun. (2)'!A:A,'Banco de Indicadores - Mun. (1)'!A3261) / VLOOKUP(D3261,'Dados Base'!$B:$K,9,FALSE)) * 100</f>
        <v>0</v>
      </c>
      <c r="AM3261" s="72">
        <f>(SUMIFS('Banco de Indicadores Mun. (2)'!J:J,'Banco de Indicadores Mun. (2)'!B:B,'Banco de Indicadores - Mun. (1)'!B3261,'Banco de Indicadores Mun. (2)'!A:A,'Banco de Indicadores - Mun. (1)'!A3261) / VLOOKUP(D3261,'Dados Base'!$B:$K,7,FALSE)) * 100</f>
        <v>0</v>
      </c>
      <c r="AN3261" s="72">
        <f>(SUMIFS('Banco de Indicadores Mun. (2)'!K:K,'Banco de Indicadores Mun. (2)'!B:B,'Banco de Indicadores - Mun. (1)'!B3261,'Banco de Indicadores Mun. (2)'!A:A,'Banco de Indicadores - Mun. (1)'!A3261) / VLOOKUP(D3261,'Dados Base'!$B:$K,10,FALSE)) * 100</f>
        <v>0</v>
      </c>
      <c r="AO3261" s="33">
        <v>0</v>
      </c>
      <c r="AP3261" s="34">
        <v>0</v>
      </c>
      <c r="AQ3261" s="17">
        <v>0</v>
      </c>
      <c r="AR3261" s="24">
        <v>2.2000000000000002</v>
      </c>
      <c r="AS3261" s="35">
        <v>98</v>
      </c>
      <c r="AT3261" s="35">
        <v>98</v>
      </c>
      <c r="AU3261" s="35">
        <v>84.399999999999991</v>
      </c>
      <c r="AV3261" s="7">
        <v>9.77</v>
      </c>
      <c r="AW3261" s="36">
        <v>0</v>
      </c>
      <c r="AX3261" s="36">
        <v>0</v>
      </c>
      <c r="AY3261" s="117">
        <v>75.409585019214646</v>
      </c>
    </row>
    <row r="3262" spans="1:51" ht="15" x14ac:dyDescent="0.25">
      <c r="A3262" s="144">
        <v>2012</v>
      </c>
      <c r="B3262" s="77" t="s">
        <v>37</v>
      </c>
      <c r="C3262" s="78">
        <v>2</v>
      </c>
      <c r="D3262" s="77">
        <v>3503158</v>
      </c>
      <c r="E3262" s="78">
        <v>35031582</v>
      </c>
      <c r="F3262" s="78" t="str">
        <f t="shared" si="141"/>
        <v>350315822012</v>
      </c>
      <c r="G3262" s="96">
        <v>-0.48575981837534199</v>
      </c>
      <c r="H3262" s="80">
        <f t="shared" si="140"/>
        <v>2485</v>
      </c>
      <c r="I3262" s="91">
        <v>1882</v>
      </c>
      <c r="J3262" s="91">
        <v>603</v>
      </c>
      <c r="K3262" s="83">
        <f>(H3262)/VLOOKUP(D3262,'Dados Base'!$B:$K,6,FALSE)</f>
        <v>15.959154839124011</v>
      </c>
      <c r="L3262" s="88">
        <f t="shared" si="142"/>
        <v>75.734406438631794</v>
      </c>
      <c r="M3262" s="93">
        <v>4</v>
      </c>
      <c r="N3262" s="98">
        <v>0.68</v>
      </c>
      <c r="O3262" s="91">
        <v>15</v>
      </c>
      <c r="P3262" s="91" t="s">
        <v>691</v>
      </c>
      <c r="Q3262" s="91" t="s">
        <v>691</v>
      </c>
      <c r="R3262" s="91" t="s">
        <v>691</v>
      </c>
      <c r="S3262" s="91">
        <v>1</v>
      </c>
      <c r="T3262" s="91" t="s">
        <v>691</v>
      </c>
      <c r="U3262" s="91">
        <v>13</v>
      </c>
      <c r="V3262" s="91">
        <v>7</v>
      </c>
      <c r="W3262" s="99">
        <v>0</v>
      </c>
      <c r="X3262" s="19">
        <v>4.9182291666666662E-3</v>
      </c>
      <c r="Y3262" s="29">
        <v>0.74</v>
      </c>
      <c r="Z3262" s="30">
        <v>47</v>
      </c>
      <c r="AA3262" s="30">
        <v>54</v>
      </c>
      <c r="AB3262" s="31">
        <v>1</v>
      </c>
      <c r="AC3262" s="32">
        <v>0</v>
      </c>
      <c r="AD3262" s="153">
        <f>VLOOKUP(D3262,'Dados Base'!$B:$K,9,FALSE)*31536000/VLOOKUP($F3262,F:H,MATCH(H3261,F3261:AF3261,0),FALSE)</f>
        <v>28553.722334004025</v>
      </c>
      <c r="AE3262" s="153">
        <f>VLOOKUP(D3262,'Dados Base'!$B:$K,10,FALSE)*31536000/VLOOKUP($F3262,F:H,MATCH(H3261,F3261:AF3261,0),FALSE)</f>
        <v>2791.9195171026154</v>
      </c>
      <c r="AF3262" s="14">
        <v>76</v>
      </c>
      <c r="AG3262" s="15">
        <v>80.8</v>
      </c>
      <c r="AH3262" s="14">
        <v>48.47</v>
      </c>
      <c r="AI3262" s="14">
        <v>31.57</v>
      </c>
      <c r="AJ3262" s="14">
        <v>100</v>
      </c>
      <c r="AK3262" s="72">
        <f>(SUMIFS('Banco de Indicadores Mun. (2)'!I:I,'Banco de Indicadores Mun. (2)'!B:B,'Banco de Indicadores - Mun. (1)'!B3262,'Banco de Indicadores Mun. (2)'!A:A,'Banco de Indicadores - Mun. (1)'!A3262) / VLOOKUP(D3262,'Dados Base'!$B:$K,8,FALSE)) * 100</f>
        <v>0</v>
      </c>
      <c r="AL3262" s="72">
        <f>(SUMIFS('Banco de Indicadores Mun. (2)'!I:I,'Banco de Indicadores Mun. (2)'!B:B,'Banco de Indicadores - Mun. (1)'!B3262,'Banco de Indicadores Mun. (2)'!A:A,'Banco de Indicadores - Mun. (1)'!A3262) / VLOOKUP(D3262,'Dados Base'!$B:$K,9,FALSE)) * 100</f>
        <v>0</v>
      </c>
      <c r="AM3262" s="72">
        <f>(SUMIFS('Banco de Indicadores Mun. (2)'!J:J,'Banco de Indicadores Mun. (2)'!B:B,'Banco de Indicadores - Mun. (1)'!B3262,'Banco de Indicadores Mun. (2)'!A:A,'Banco de Indicadores - Mun. (1)'!A3262) / VLOOKUP(D3262,'Dados Base'!$B:$K,7,FALSE)) * 100</f>
        <v>0</v>
      </c>
      <c r="AN3262" s="72">
        <f>(SUMIFS('Banco de Indicadores Mun. (2)'!K:K,'Banco de Indicadores Mun. (2)'!B:B,'Banco de Indicadores - Mun. (1)'!B3262,'Banco de Indicadores Mun. (2)'!A:A,'Banco de Indicadores - Mun. (1)'!A3262) / VLOOKUP(D3262,'Dados Base'!$B:$K,10,FALSE)) * 100</f>
        <v>0</v>
      </c>
      <c r="AO3262" s="33">
        <v>0</v>
      </c>
      <c r="AP3262" s="34">
        <v>0</v>
      </c>
      <c r="AQ3262" s="17">
        <v>0</v>
      </c>
      <c r="AR3262" s="24">
        <v>8</v>
      </c>
      <c r="AS3262" s="35">
        <v>58</v>
      </c>
      <c r="AT3262" s="35">
        <v>57.999999999999993</v>
      </c>
      <c r="AU3262" s="35">
        <v>46.534653465346537</v>
      </c>
      <c r="AV3262" s="7">
        <v>5.39</v>
      </c>
      <c r="AW3262" s="36">
        <v>0</v>
      </c>
      <c r="AX3262" s="36">
        <v>0</v>
      </c>
      <c r="AY3262" s="117">
        <v>0</v>
      </c>
    </row>
    <row r="3263" spans="1:51" ht="15" x14ac:dyDescent="0.25">
      <c r="A3263" s="144">
        <v>2012</v>
      </c>
      <c r="B3263" s="77" t="s">
        <v>38</v>
      </c>
      <c r="C3263" s="78">
        <v>13</v>
      </c>
      <c r="D3263" s="77">
        <v>3503208</v>
      </c>
      <c r="E3263" s="78">
        <v>350320813</v>
      </c>
      <c r="F3263" s="78" t="str">
        <f t="shared" si="141"/>
        <v>3503208132012</v>
      </c>
      <c r="G3263" s="96">
        <v>1.2765036604259761</v>
      </c>
      <c r="H3263" s="80">
        <f t="shared" si="140"/>
        <v>212839</v>
      </c>
      <c r="I3263" s="91">
        <v>206788</v>
      </c>
      <c r="J3263" s="91">
        <v>6051</v>
      </c>
      <c r="K3263" s="83">
        <f>(H3263)/VLOOKUP(D3263,'Dados Base'!$B:$K,6,FALSE)</f>
        <v>211.57589192520652</v>
      </c>
      <c r="L3263" s="88">
        <f t="shared" si="142"/>
        <v>97.157005999840251</v>
      </c>
      <c r="M3263" s="93">
        <v>1</v>
      </c>
      <c r="N3263" s="98">
        <v>0.81499999999999995</v>
      </c>
      <c r="O3263" s="91">
        <v>223</v>
      </c>
      <c r="P3263" s="91" t="s">
        <v>691</v>
      </c>
      <c r="Q3263" s="91" t="s">
        <v>691</v>
      </c>
      <c r="R3263" s="91" t="s">
        <v>691</v>
      </c>
      <c r="S3263" s="91">
        <v>555</v>
      </c>
      <c r="T3263" s="91" t="s">
        <v>691</v>
      </c>
      <c r="U3263" s="91">
        <v>2674</v>
      </c>
      <c r="V3263" s="91">
        <v>2440</v>
      </c>
      <c r="W3263" s="99">
        <v>0</v>
      </c>
      <c r="X3263" s="19">
        <v>0.72250563427777781</v>
      </c>
      <c r="Y3263" s="29">
        <v>123.94</v>
      </c>
      <c r="Z3263" s="30">
        <v>7952</v>
      </c>
      <c r="AA3263" s="30">
        <v>3204</v>
      </c>
      <c r="AB3263" s="31">
        <v>28</v>
      </c>
      <c r="AC3263" s="32">
        <v>3</v>
      </c>
      <c r="AD3263" s="153">
        <f>VLOOKUP(D3263,'Dados Base'!$B:$K,9,FALSE)*31536000/VLOOKUP($F3263,F:H,MATCH(H3262,F3262:AF3262,0),FALSE)</f>
        <v>1480.2016547719168</v>
      </c>
      <c r="AE3263" s="153">
        <f>VLOOKUP(D3263,'Dados Base'!$B:$K,10,FALSE)*31536000/VLOOKUP($F3263,F:H,MATCH(H3262,F3262:AF3262,0),FALSE)</f>
        <v>162.98516719210295</v>
      </c>
      <c r="AF3263" s="14">
        <v>97.44</v>
      </c>
      <c r="AG3263" s="15">
        <v>100</v>
      </c>
      <c r="AH3263" s="14">
        <v>93.93</v>
      </c>
      <c r="AI3263" s="14">
        <v>40.590000000000003</v>
      </c>
      <c r="AJ3263" s="14">
        <v>99.8</v>
      </c>
      <c r="AK3263" s="72">
        <f>(SUMIFS('Banco de Indicadores Mun. (2)'!I:I,'Banco de Indicadores Mun. (2)'!B:B,'Banco de Indicadores - Mun. (1)'!B3263,'Banco de Indicadores Mun. (2)'!A:A,'Banco de Indicadores - Mun. (1)'!A3263) / VLOOKUP(D3263,'Dados Base'!$B:$K,8,FALSE)) * 100</f>
        <v>0</v>
      </c>
      <c r="AL3263" s="72">
        <f>(SUMIFS('Banco de Indicadores Mun. (2)'!I:I,'Banco de Indicadores Mun. (2)'!B:B,'Banco de Indicadores - Mun. (1)'!B3263,'Banco de Indicadores Mun. (2)'!A:A,'Banco de Indicadores - Mun. (1)'!A3263) / VLOOKUP(D3263,'Dados Base'!$B:$K,9,FALSE)) * 100</f>
        <v>0</v>
      </c>
      <c r="AM3263" s="72">
        <f>(SUMIFS('Banco de Indicadores Mun. (2)'!J:J,'Banco de Indicadores Mun. (2)'!B:B,'Banco de Indicadores - Mun. (1)'!B3263,'Banco de Indicadores Mun. (2)'!A:A,'Banco de Indicadores - Mun. (1)'!A3263) / VLOOKUP(D3263,'Dados Base'!$B:$K,7,FALSE)) * 100</f>
        <v>0</v>
      </c>
      <c r="AN3263" s="72">
        <f>(SUMIFS('Banco de Indicadores Mun. (2)'!K:K,'Banco de Indicadores Mun. (2)'!B:B,'Banco de Indicadores - Mun. (1)'!B3263,'Banco de Indicadores Mun. (2)'!A:A,'Banco de Indicadores - Mun. (1)'!A3263) / VLOOKUP(D3263,'Dados Base'!$B:$K,10,FALSE)) * 100</f>
        <v>0</v>
      </c>
      <c r="AO3263" s="33">
        <v>1</v>
      </c>
      <c r="AP3263" s="34">
        <v>0</v>
      </c>
      <c r="AQ3263" s="17">
        <v>0</v>
      </c>
      <c r="AR3263" s="24">
        <v>10</v>
      </c>
      <c r="AS3263" s="35">
        <v>99</v>
      </c>
      <c r="AT3263" s="35">
        <v>99</v>
      </c>
      <c r="AU3263" s="35">
        <v>71.280028684116175</v>
      </c>
      <c r="AV3263" s="7">
        <v>8.1199999999999992</v>
      </c>
      <c r="AW3263" s="36">
        <v>3</v>
      </c>
      <c r="AX3263" s="36">
        <v>3</v>
      </c>
      <c r="AY3263" s="117">
        <v>200.37060780115777</v>
      </c>
    </row>
    <row r="3264" spans="1:51" ht="15" x14ac:dyDescent="0.25">
      <c r="A3264" s="144">
        <v>2012</v>
      </c>
      <c r="B3264" s="77" t="s">
        <v>39</v>
      </c>
      <c r="C3264" s="78">
        <v>9</v>
      </c>
      <c r="D3264" s="77">
        <v>3503307</v>
      </c>
      <c r="E3264" s="78">
        <v>35033079</v>
      </c>
      <c r="F3264" s="78" t="str">
        <f t="shared" si="141"/>
        <v>350330792012</v>
      </c>
      <c r="G3264" s="96">
        <v>1.2631052884974903</v>
      </c>
      <c r="H3264" s="80">
        <f t="shared" si="140"/>
        <v>121260</v>
      </c>
      <c r="I3264" s="91">
        <v>114883</v>
      </c>
      <c r="J3264" s="91">
        <v>6377</v>
      </c>
      <c r="K3264" s="83">
        <f>(H3264)/VLOOKUP(D3264,'Dados Base'!$B:$K,6,FALSE)</f>
        <v>188.44994249836819</v>
      </c>
      <c r="L3264" s="88">
        <f t="shared" si="142"/>
        <v>94.741052284347688</v>
      </c>
      <c r="M3264" s="93">
        <v>1</v>
      </c>
      <c r="N3264" s="98">
        <v>0.78100000000000003</v>
      </c>
      <c r="O3264" s="91">
        <v>187</v>
      </c>
      <c r="P3264" s="91" t="s">
        <v>691</v>
      </c>
      <c r="Q3264" s="91" t="s">
        <v>691</v>
      </c>
      <c r="R3264" s="91" t="s">
        <v>691</v>
      </c>
      <c r="S3264" s="91">
        <v>441</v>
      </c>
      <c r="T3264" s="91" t="s">
        <v>691</v>
      </c>
      <c r="U3264" s="91">
        <v>1311</v>
      </c>
      <c r="V3264" s="91">
        <v>1089</v>
      </c>
      <c r="W3264" s="99">
        <v>0</v>
      </c>
      <c r="X3264" s="19">
        <v>0.4224451388888889</v>
      </c>
      <c r="Y3264" s="29">
        <v>57.27</v>
      </c>
      <c r="Z3264" s="30">
        <v>2424</v>
      </c>
      <c r="AA3264" s="30">
        <v>3761</v>
      </c>
      <c r="AB3264" s="31">
        <v>14</v>
      </c>
      <c r="AC3264" s="32">
        <v>1</v>
      </c>
      <c r="AD3264" s="153">
        <f>VLOOKUP(D3264,'Dados Base'!$B:$K,9,FALSE)*31536000/VLOOKUP($F3264,F:H,MATCH(H3263,F3263:AF3263,0),FALSE)</f>
        <v>2226.192973775359</v>
      </c>
      <c r="AE3264" s="153">
        <f>VLOOKUP(D3264,'Dados Base'!$B:$K,10,FALSE)*31536000/VLOOKUP($F3264,F:H,MATCH(H3263,F3263:AF3263,0),FALSE)</f>
        <v>262.66996536368129</v>
      </c>
      <c r="AF3264" s="14">
        <v>100</v>
      </c>
      <c r="AG3264" s="15">
        <v>97.5</v>
      </c>
      <c r="AH3264" s="14">
        <v>95.04</v>
      </c>
      <c r="AI3264" s="14">
        <v>40.17</v>
      </c>
      <c r="AJ3264" s="14">
        <v>100</v>
      </c>
      <c r="AK3264" s="72">
        <f>(SUMIFS('Banco de Indicadores Mun. (2)'!I:I,'Banco de Indicadores Mun. (2)'!B:B,'Banco de Indicadores - Mun. (1)'!B3264,'Banco de Indicadores Mun. (2)'!A:A,'Banco de Indicadores - Mun. (1)'!A3264) / VLOOKUP(D3264,'Dados Base'!$B:$K,8,FALSE)) * 100</f>
        <v>0</v>
      </c>
      <c r="AL3264" s="72">
        <f>(SUMIFS('Banco de Indicadores Mun. (2)'!I:I,'Banco de Indicadores Mun. (2)'!B:B,'Banco de Indicadores - Mun. (1)'!B3264,'Banco de Indicadores Mun. (2)'!A:A,'Banco de Indicadores - Mun. (1)'!A3264) / VLOOKUP(D3264,'Dados Base'!$B:$K,9,FALSE)) * 100</f>
        <v>0</v>
      </c>
      <c r="AM3264" s="72">
        <f>(SUMIFS('Banco de Indicadores Mun. (2)'!J:J,'Banco de Indicadores Mun. (2)'!B:B,'Banco de Indicadores - Mun. (1)'!B3264,'Banco de Indicadores Mun. (2)'!A:A,'Banco de Indicadores - Mun. (1)'!A3264) / VLOOKUP(D3264,'Dados Base'!$B:$K,7,FALSE)) * 100</f>
        <v>0</v>
      </c>
      <c r="AN3264" s="72">
        <f>(SUMIFS('Banco de Indicadores Mun. (2)'!K:K,'Banco de Indicadores Mun. (2)'!B:B,'Banco de Indicadores - Mun. (1)'!B3264,'Banco de Indicadores Mun. (2)'!A:A,'Banco de Indicadores - Mun. (1)'!A3264) / VLOOKUP(D3264,'Dados Base'!$B:$K,10,FALSE)) * 100</f>
        <v>0</v>
      </c>
      <c r="AO3264" s="33">
        <v>1</v>
      </c>
      <c r="AP3264" s="34">
        <v>0.82467425366980041</v>
      </c>
      <c r="AQ3264" s="17">
        <v>0</v>
      </c>
      <c r="AR3264" s="24">
        <v>7.5</v>
      </c>
      <c r="AS3264" s="35">
        <v>100</v>
      </c>
      <c r="AT3264" s="35">
        <v>70</v>
      </c>
      <c r="AU3264" s="35">
        <v>39.191592562651579</v>
      </c>
      <c r="AV3264" s="7">
        <v>5.6</v>
      </c>
      <c r="AW3264" s="36">
        <v>0</v>
      </c>
      <c r="AX3264" s="36">
        <v>1</v>
      </c>
      <c r="AY3264" s="117">
        <v>6.1288838716933522</v>
      </c>
    </row>
    <row r="3265" spans="1:51" ht="15" x14ac:dyDescent="0.25">
      <c r="A3265" s="144">
        <v>2012</v>
      </c>
      <c r="B3265" s="77" t="s">
        <v>40</v>
      </c>
      <c r="C3265" s="78">
        <v>20</v>
      </c>
      <c r="D3265" s="77">
        <v>3503356</v>
      </c>
      <c r="E3265" s="78">
        <v>350335620</v>
      </c>
      <c r="F3265" s="78" t="str">
        <f t="shared" si="141"/>
        <v>3503356202012</v>
      </c>
      <c r="G3265" s="96">
        <v>-1.1233537490459411</v>
      </c>
      <c r="H3265" s="80">
        <f t="shared" si="140"/>
        <v>1898</v>
      </c>
      <c r="I3265" s="91">
        <v>1110</v>
      </c>
      <c r="J3265" s="91">
        <v>788</v>
      </c>
      <c r="K3265" s="83">
        <f>(H3265)/VLOOKUP(D3265,'Dados Base'!$B:$K,6,FALSE)</f>
        <v>7.2109722274989556</v>
      </c>
      <c r="L3265" s="88">
        <f t="shared" si="142"/>
        <v>58.482613277133822</v>
      </c>
      <c r="M3265" s="93">
        <v>4</v>
      </c>
      <c r="N3265" s="98">
        <v>0.72199999999999998</v>
      </c>
      <c r="O3265" s="91">
        <v>14</v>
      </c>
      <c r="P3265" s="91" t="s">
        <v>691</v>
      </c>
      <c r="Q3265" s="91" t="s">
        <v>691</v>
      </c>
      <c r="R3265" s="91" t="s">
        <v>691</v>
      </c>
      <c r="S3265" s="91">
        <v>2</v>
      </c>
      <c r="T3265" s="91" t="s">
        <v>691</v>
      </c>
      <c r="U3265" s="91">
        <v>8</v>
      </c>
      <c r="V3265" s="91">
        <v>12</v>
      </c>
      <c r="W3265" s="99">
        <v>0</v>
      </c>
      <c r="X3265" s="19">
        <v>3.0990781250000003E-3</v>
      </c>
      <c r="Y3265" s="29">
        <v>0.43</v>
      </c>
      <c r="Z3265" s="30">
        <v>46</v>
      </c>
      <c r="AA3265" s="30">
        <v>12</v>
      </c>
      <c r="AB3265" s="31">
        <v>0</v>
      </c>
      <c r="AC3265" s="32">
        <v>0</v>
      </c>
      <c r="AD3265" s="153">
        <f>VLOOKUP(D3265,'Dados Base'!$B:$K,9,FALSE)*31536000/VLOOKUP($F3265,F:H,MATCH(H3264,F3264:AF3264,0),FALSE)</f>
        <v>31569.23076923077</v>
      </c>
      <c r="AE3265" s="153">
        <f>VLOOKUP(D3265,'Dados Base'!$B:$K,10,FALSE)*31536000/VLOOKUP($F3265,F:H,MATCH(H3264,F3264:AF3264,0),FALSE)</f>
        <v>3987.6923076923076</v>
      </c>
      <c r="AF3265" s="14">
        <v>62.7</v>
      </c>
      <c r="AG3265" s="15">
        <v>100</v>
      </c>
      <c r="AH3265" s="14">
        <v>57.35</v>
      </c>
      <c r="AI3265" s="14">
        <v>12.83</v>
      </c>
      <c r="AJ3265" s="14">
        <v>100</v>
      </c>
      <c r="AK3265" s="72">
        <f>(SUMIFS('Banco de Indicadores Mun. (2)'!I:I,'Banco de Indicadores Mun. (2)'!B:B,'Banco de Indicadores - Mun. (1)'!B3265,'Banco de Indicadores Mun. (2)'!A:A,'Banco de Indicadores - Mun. (1)'!A3265) / VLOOKUP(D3265,'Dados Base'!$B:$K,8,FALSE)) * 100</f>
        <v>0</v>
      </c>
      <c r="AL3265" s="72">
        <f>(SUMIFS('Banco de Indicadores Mun. (2)'!I:I,'Banco de Indicadores Mun. (2)'!B:B,'Banco de Indicadores - Mun. (1)'!B3265,'Banco de Indicadores Mun. (2)'!A:A,'Banco de Indicadores - Mun. (1)'!A3265) / VLOOKUP(D3265,'Dados Base'!$B:$K,9,FALSE)) * 100</f>
        <v>0</v>
      </c>
      <c r="AM3265" s="72">
        <f>(SUMIFS('Banco de Indicadores Mun. (2)'!J:J,'Banco de Indicadores Mun. (2)'!B:B,'Banco de Indicadores - Mun. (1)'!B3265,'Banco de Indicadores Mun. (2)'!A:A,'Banco de Indicadores - Mun. (1)'!A3265) / VLOOKUP(D3265,'Dados Base'!$B:$K,7,FALSE)) * 100</f>
        <v>0</v>
      </c>
      <c r="AN3265" s="72">
        <f>(SUMIFS('Banco de Indicadores Mun. (2)'!K:K,'Banco de Indicadores Mun. (2)'!B:B,'Banco de Indicadores - Mun. (1)'!B3265,'Banco de Indicadores Mun. (2)'!A:A,'Banco de Indicadores - Mun. (1)'!A3265) / VLOOKUP(D3265,'Dados Base'!$B:$K,10,FALSE)) * 100</f>
        <v>0</v>
      </c>
      <c r="AO3265" s="33">
        <v>0</v>
      </c>
      <c r="AP3265" s="34">
        <v>0</v>
      </c>
      <c r="AQ3265" s="17">
        <v>0</v>
      </c>
      <c r="AR3265" s="24">
        <v>8</v>
      </c>
      <c r="AS3265" s="35">
        <v>100</v>
      </c>
      <c r="AT3265" s="35">
        <v>100</v>
      </c>
      <c r="AU3265" s="35">
        <v>79.310344827586206</v>
      </c>
      <c r="AV3265" s="7">
        <v>8.34</v>
      </c>
      <c r="AW3265" s="36">
        <v>0</v>
      </c>
      <c r="AX3265" s="36">
        <v>0</v>
      </c>
      <c r="AY3265" s="117">
        <v>94.858082932098753</v>
      </c>
    </row>
    <row r="3266" spans="1:51" ht="15" x14ac:dyDescent="0.25">
      <c r="A3266" s="144">
        <v>2012</v>
      </c>
      <c r="B3266" s="77" t="s">
        <v>41</v>
      </c>
      <c r="C3266" s="78">
        <v>13</v>
      </c>
      <c r="D3266" s="77">
        <v>3503406</v>
      </c>
      <c r="E3266" s="78">
        <v>350340613</v>
      </c>
      <c r="F3266" s="78" t="str">
        <f t="shared" si="141"/>
        <v>3503406132012</v>
      </c>
      <c r="G3266" s="96">
        <v>0.71488615126882316</v>
      </c>
      <c r="H3266" s="80">
        <f t="shared" ref="H3266:H3329" si="143">SUM(I3266:J3266)</f>
        <v>7912</v>
      </c>
      <c r="I3266" s="91">
        <v>6321</v>
      </c>
      <c r="J3266" s="91">
        <v>1591</v>
      </c>
      <c r="K3266" s="83">
        <f>(H3266)/VLOOKUP(D3266,'Dados Base'!$B:$K,6,FALSE)</f>
        <v>15.621853219341718</v>
      </c>
      <c r="L3266" s="88">
        <f t="shared" si="142"/>
        <v>79.891304347826093</v>
      </c>
      <c r="M3266" s="93">
        <v>4</v>
      </c>
      <c r="N3266" s="98">
        <v>0.74399999999999999</v>
      </c>
      <c r="O3266" s="91">
        <v>166</v>
      </c>
      <c r="P3266" s="91" t="s">
        <v>691</v>
      </c>
      <c r="Q3266" s="91" t="s">
        <v>691</v>
      </c>
      <c r="R3266" s="91" t="s">
        <v>691</v>
      </c>
      <c r="S3266" s="91">
        <v>31</v>
      </c>
      <c r="T3266" s="91" t="s">
        <v>691</v>
      </c>
      <c r="U3266" s="91">
        <v>52</v>
      </c>
      <c r="V3266" s="91">
        <v>38</v>
      </c>
      <c r="W3266" s="99">
        <v>12.5298</v>
      </c>
      <c r="X3266" s="19">
        <v>1.74929375E-2</v>
      </c>
      <c r="Y3266" s="29">
        <v>2.5</v>
      </c>
      <c r="Z3266" s="30">
        <v>239</v>
      </c>
      <c r="AA3266" s="30">
        <v>98</v>
      </c>
      <c r="AB3266" s="31">
        <v>0</v>
      </c>
      <c r="AC3266" s="32">
        <v>0</v>
      </c>
      <c r="AD3266" s="153">
        <f>VLOOKUP(D3266,'Dados Base'!$B:$K,9,FALSE)*31536000/VLOOKUP($F3266,F:H,MATCH(H3265,F3265:AF3265,0),FALSE)</f>
        <v>16620.970677451973</v>
      </c>
      <c r="AE3266" s="153">
        <f>VLOOKUP(D3266,'Dados Base'!$B:$K,10,FALSE)*31536000/VLOOKUP($F3266,F:H,MATCH(H3265,F3265:AF3265,0),FALSE)</f>
        <v>1713.9130434782605</v>
      </c>
      <c r="AF3266" s="14">
        <v>84.9</v>
      </c>
      <c r="AG3266" s="15">
        <v>78.8</v>
      </c>
      <c r="AH3266" s="14">
        <v>74.37</v>
      </c>
      <c r="AI3266" s="14">
        <v>19.489999999999998</v>
      </c>
      <c r="AJ3266" s="14">
        <v>100</v>
      </c>
      <c r="AK3266" s="72">
        <f>(SUMIFS('Banco de Indicadores Mun. (2)'!I:I,'Banco de Indicadores Mun. (2)'!B:B,'Banco de Indicadores - Mun. (1)'!B3266,'Banco de Indicadores Mun. (2)'!A:A,'Banco de Indicadores - Mun. (1)'!A3266) / VLOOKUP(D3266,'Dados Base'!$B:$K,8,FALSE)) * 100</f>
        <v>0</v>
      </c>
      <c r="AL3266" s="72">
        <f>(SUMIFS('Banco de Indicadores Mun. (2)'!I:I,'Banco de Indicadores Mun. (2)'!B:B,'Banco de Indicadores - Mun. (1)'!B3266,'Banco de Indicadores Mun. (2)'!A:A,'Banco de Indicadores - Mun. (1)'!A3266) / VLOOKUP(D3266,'Dados Base'!$B:$K,9,FALSE)) * 100</f>
        <v>0</v>
      </c>
      <c r="AM3266" s="72">
        <f>(SUMIFS('Banco de Indicadores Mun. (2)'!J:J,'Banco de Indicadores Mun. (2)'!B:B,'Banco de Indicadores - Mun. (1)'!B3266,'Banco de Indicadores Mun. (2)'!A:A,'Banco de Indicadores - Mun. (1)'!A3266) / VLOOKUP(D3266,'Dados Base'!$B:$K,7,FALSE)) * 100</f>
        <v>0</v>
      </c>
      <c r="AN3266" s="72">
        <f>(SUMIFS('Banco de Indicadores Mun. (2)'!K:K,'Banco de Indicadores Mun. (2)'!B:B,'Banco de Indicadores - Mun. (1)'!B3266,'Banco de Indicadores Mun. (2)'!A:A,'Banco de Indicadores - Mun. (1)'!A3266) / VLOOKUP(D3266,'Dados Base'!$B:$K,10,FALSE)) * 100</f>
        <v>0</v>
      </c>
      <c r="AO3266" s="33">
        <v>0</v>
      </c>
      <c r="AP3266" s="34">
        <v>0</v>
      </c>
      <c r="AQ3266" s="17">
        <v>0</v>
      </c>
      <c r="AR3266" s="24">
        <v>8.5</v>
      </c>
      <c r="AS3266" s="35">
        <v>98</v>
      </c>
      <c r="AT3266" s="35">
        <v>98</v>
      </c>
      <c r="AU3266" s="35">
        <v>70.919881305637972</v>
      </c>
      <c r="AV3266" s="7">
        <v>7.88</v>
      </c>
      <c r="AW3266" s="36">
        <v>0</v>
      </c>
      <c r="AX3266" s="36">
        <v>0</v>
      </c>
      <c r="AY3266" s="117">
        <v>89.039193205062162</v>
      </c>
    </row>
    <row r="3267" spans="1:51" ht="15" x14ac:dyDescent="0.25">
      <c r="A3267" s="144">
        <v>2012</v>
      </c>
      <c r="B3267" s="77" t="s">
        <v>42</v>
      </c>
      <c r="C3267" s="78">
        <v>2</v>
      </c>
      <c r="D3267" s="77">
        <v>3503505</v>
      </c>
      <c r="E3267" s="78">
        <v>35035052</v>
      </c>
      <c r="F3267" s="78" t="str">
        <f t="shared" ref="F3267:F3330" si="144">CONCATENATE(E3267,A3267)</f>
        <v>350350522012</v>
      </c>
      <c r="G3267" s="96">
        <v>0.2646340943051495</v>
      </c>
      <c r="H3267" s="80">
        <f t="shared" si="143"/>
        <v>3719</v>
      </c>
      <c r="I3267" s="91">
        <v>2493</v>
      </c>
      <c r="J3267" s="91">
        <v>1226</v>
      </c>
      <c r="K3267" s="83">
        <f>(H3267)/VLOOKUP(D3267,'Dados Base'!$B:$K,6,FALSE)</f>
        <v>12.130997814528493</v>
      </c>
      <c r="L3267" s="88">
        <f t="shared" si="142"/>
        <v>67.034148964775468</v>
      </c>
      <c r="M3267" s="93">
        <v>5</v>
      </c>
      <c r="N3267" s="98">
        <v>0.69699999999999995</v>
      </c>
      <c r="O3267" s="91">
        <v>44</v>
      </c>
      <c r="P3267" s="91" t="s">
        <v>691</v>
      </c>
      <c r="Q3267" s="91" t="s">
        <v>691</v>
      </c>
      <c r="R3267" s="91" t="s">
        <v>691</v>
      </c>
      <c r="S3267" s="91">
        <v>0</v>
      </c>
      <c r="T3267" s="91" t="s">
        <v>691</v>
      </c>
      <c r="U3267" s="91">
        <v>12</v>
      </c>
      <c r="V3267" s="91">
        <v>13</v>
      </c>
      <c r="W3267" s="99">
        <v>1.0485</v>
      </c>
      <c r="X3267" s="19">
        <v>9.1059346815711428E-3</v>
      </c>
      <c r="Y3267" s="29">
        <v>1</v>
      </c>
      <c r="Z3267" s="30">
        <v>0</v>
      </c>
      <c r="AA3267" s="30">
        <v>134</v>
      </c>
      <c r="AB3267" s="31">
        <v>0</v>
      </c>
      <c r="AC3267" s="32">
        <v>0</v>
      </c>
      <c r="AD3267" s="153">
        <f>VLOOKUP(D3267,'Dados Base'!$B:$K,9,FALSE)*31536000/VLOOKUP($F3267,F:H,MATCH(H3266,F3266:AF3266,0),FALSE)</f>
        <v>38328.238773863945</v>
      </c>
      <c r="AE3267" s="153">
        <f>VLOOKUP(D3267,'Dados Base'!$B:$K,10,FALSE)*31536000/VLOOKUP($F3267,F:H,MATCH(H3266,F3266:AF3266,0),FALSE)</f>
        <v>3900.6614681365954</v>
      </c>
      <c r="AF3267" s="14" t="s">
        <v>692</v>
      </c>
      <c r="AG3267" s="15" t="s">
        <v>692</v>
      </c>
      <c r="AH3267" s="14" t="s">
        <v>692</v>
      </c>
      <c r="AI3267" s="14" t="s">
        <v>692</v>
      </c>
      <c r="AJ3267" s="14" t="s">
        <v>692</v>
      </c>
      <c r="AK3267" s="72">
        <f>(SUMIFS('Banco de Indicadores Mun. (2)'!I:I,'Banco de Indicadores Mun. (2)'!B:B,'Banco de Indicadores - Mun. (1)'!B3267,'Banco de Indicadores Mun. (2)'!A:A,'Banco de Indicadores - Mun. (1)'!A3267) / VLOOKUP(D3267,'Dados Base'!$B:$K,8,FALSE)) * 100</f>
        <v>0</v>
      </c>
      <c r="AL3267" s="72">
        <f>(SUMIFS('Banco de Indicadores Mun. (2)'!I:I,'Banco de Indicadores Mun. (2)'!B:B,'Banco de Indicadores - Mun. (1)'!B3267,'Banco de Indicadores Mun. (2)'!A:A,'Banco de Indicadores - Mun. (1)'!A3267) / VLOOKUP(D3267,'Dados Base'!$B:$K,9,FALSE)) * 100</f>
        <v>0</v>
      </c>
      <c r="AM3267" s="72">
        <f>(SUMIFS('Banco de Indicadores Mun. (2)'!J:J,'Banco de Indicadores Mun. (2)'!B:B,'Banco de Indicadores - Mun. (1)'!B3267,'Banco de Indicadores Mun. (2)'!A:A,'Banco de Indicadores - Mun. (1)'!A3267) / VLOOKUP(D3267,'Dados Base'!$B:$K,7,FALSE)) * 100</f>
        <v>0</v>
      </c>
      <c r="AN3267" s="72">
        <f>(SUMIFS('Banco de Indicadores Mun. (2)'!K:K,'Banco de Indicadores Mun. (2)'!B:B,'Banco de Indicadores - Mun. (1)'!B3267,'Banco de Indicadores Mun. (2)'!A:A,'Banco de Indicadores - Mun. (1)'!A3267) / VLOOKUP(D3267,'Dados Base'!$B:$K,10,FALSE)) * 100</f>
        <v>0</v>
      </c>
      <c r="AO3267" s="33">
        <v>0</v>
      </c>
      <c r="AP3267" s="34">
        <v>0</v>
      </c>
      <c r="AQ3267" s="17">
        <v>0</v>
      </c>
      <c r="AR3267" s="24">
        <v>8.9</v>
      </c>
      <c r="AS3267" s="35">
        <v>90</v>
      </c>
      <c r="AT3267" s="35">
        <v>0</v>
      </c>
      <c r="AU3267" s="35">
        <v>0</v>
      </c>
      <c r="AV3267" s="7">
        <v>1.35</v>
      </c>
      <c r="AW3267" s="36">
        <v>0</v>
      </c>
      <c r="AX3267" s="36">
        <v>0</v>
      </c>
      <c r="AY3267" s="117">
        <v>0</v>
      </c>
    </row>
    <row r="3268" spans="1:51" ht="15" x14ac:dyDescent="0.25">
      <c r="A3268" s="144">
        <v>2012</v>
      </c>
      <c r="B3268" s="77" t="s">
        <v>43</v>
      </c>
      <c r="C3268" s="78">
        <v>13</v>
      </c>
      <c r="D3268" s="77">
        <v>3503604</v>
      </c>
      <c r="E3268" s="78">
        <v>350360413</v>
      </c>
      <c r="F3268" s="78" t="str">
        <f t="shared" si="144"/>
        <v>3503604132012</v>
      </c>
      <c r="G3268" s="96">
        <v>0.21246270925892041</v>
      </c>
      <c r="H3268" s="80">
        <f t="shared" si="143"/>
        <v>10619</v>
      </c>
      <c r="I3268" s="91">
        <v>9532</v>
      </c>
      <c r="J3268" s="91">
        <v>1087</v>
      </c>
      <c r="K3268" s="83">
        <f>(H3268)/VLOOKUP(D3268,'Dados Base'!$B:$K,6,FALSE)</f>
        <v>123.54857475276323</v>
      </c>
      <c r="L3268" s="88">
        <f t="shared" si="142"/>
        <v>89.763631227045863</v>
      </c>
      <c r="M3268" s="93">
        <v>5</v>
      </c>
      <c r="N3268" s="98">
        <v>0.69499999999999995</v>
      </c>
      <c r="O3268" s="91">
        <v>16</v>
      </c>
      <c r="P3268" s="91" t="s">
        <v>691</v>
      </c>
      <c r="Q3268" s="91" t="s">
        <v>691</v>
      </c>
      <c r="R3268" s="91" t="s">
        <v>691</v>
      </c>
      <c r="S3268" s="91">
        <v>11</v>
      </c>
      <c r="T3268" s="91" t="s">
        <v>691</v>
      </c>
      <c r="U3268" s="91">
        <v>76</v>
      </c>
      <c r="V3268" s="91">
        <v>52</v>
      </c>
      <c r="W3268" s="99">
        <v>0</v>
      </c>
      <c r="X3268" s="19">
        <v>2.5524315104166664E-2</v>
      </c>
      <c r="Y3268" s="29">
        <v>3.78</v>
      </c>
      <c r="Z3268" s="30">
        <v>403</v>
      </c>
      <c r="AA3268" s="30">
        <v>107</v>
      </c>
      <c r="AB3268" s="31">
        <v>1</v>
      </c>
      <c r="AC3268" s="32">
        <v>0</v>
      </c>
      <c r="AD3268" s="153">
        <f>VLOOKUP(D3268,'Dados Base'!$B:$K,9,FALSE)*31536000/VLOOKUP($F3268,F:H,MATCH(H3267,F3267:AF3267,0),FALSE)</f>
        <v>2197.6306620209061</v>
      </c>
      <c r="AE3268" s="153">
        <f>VLOOKUP(D3268,'Dados Base'!$B:$K,10,FALSE)*31536000/VLOOKUP($F3268,F:H,MATCH(H3267,F3267:AF3267,0),FALSE)</f>
        <v>237.58169319144935</v>
      </c>
      <c r="AF3268" s="14">
        <v>92.3</v>
      </c>
      <c r="AG3268" s="15">
        <v>88.9</v>
      </c>
      <c r="AH3268" s="14">
        <v>81.81</v>
      </c>
      <c r="AI3268" s="14">
        <v>27.18</v>
      </c>
      <c r="AJ3268" s="14">
        <v>100</v>
      </c>
      <c r="AK3268" s="72">
        <f>(SUMIFS('Banco de Indicadores Mun. (2)'!I:I,'Banco de Indicadores Mun. (2)'!B:B,'Banco de Indicadores - Mun. (1)'!B3268,'Banco de Indicadores Mun. (2)'!A:A,'Banco de Indicadores - Mun. (1)'!A3268) / VLOOKUP(D3268,'Dados Base'!$B:$K,8,FALSE)) * 100</f>
        <v>0</v>
      </c>
      <c r="AL3268" s="72">
        <f>(SUMIFS('Banco de Indicadores Mun. (2)'!I:I,'Banco de Indicadores Mun. (2)'!B:B,'Banco de Indicadores - Mun. (1)'!B3268,'Banco de Indicadores Mun. (2)'!A:A,'Banco de Indicadores - Mun. (1)'!A3268) / VLOOKUP(D3268,'Dados Base'!$B:$K,9,FALSE)) * 100</f>
        <v>0</v>
      </c>
      <c r="AM3268" s="72">
        <f>(SUMIFS('Banco de Indicadores Mun. (2)'!J:J,'Banco de Indicadores Mun. (2)'!B:B,'Banco de Indicadores - Mun. (1)'!B3268,'Banco de Indicadores Mun. (2)'!A:A,'Banco de Indicadores - Mun. (1)'!A3268) / VLOOKUP(D3268,'Dados Base'!$B:$K,7,FALSE)) * 100</f>
        <v>0</v>
      </c>
      <c r="AN3268" s="72">
        <f>(SUMIFS('Banco de Indicadores Mun. (2)'!K:K,'Banco de Indicadores Mun. (2)'!B:B,'Banco de Indicadores - Mun. (1)'!B3268,'Banco de Indicadores Mun. (2)'!A:A,'Banco de Indicadores - Mun. (1)'!A3268) / VLOOKUP(D3268,'Dados Base'!$B:$K,10,FALSE)) * 100</f>
        <v>0</v>
      </c>
      <c r="AO3268" s="33">
        <v>1</v>
      </c>
      <c r="AP3268" s="34">
        <v>0</v>
      </c>
      <c r="AQ3268" s="17">
        <v>0</v>
      </c>
      <c r="AR3268" s="24">
        <v>7.5</v>
      </c>
      <c r="AS3268" s="35">
        <v>100</v>
      </c>
      <c r="AT3268" s="35">
        <v>100</v>
      </c>
      <c r="AU3268" s="35">
        <v>79.019607843137251</v>
      </c>
      <c r="AV3268" s="7">
        <v>8.44</v>
      </c>
      <c r="AW3268" s="36">
        <v>0</v>
      </c>
      <c r="AX3268" s="36">
        <v>0</v>
      </c>
      <c r="AY3268" s="117">
        <v>122.09684543722183</v>
      </c>
    </row>
    <row r="3269" spans="1:51" ht="15" x14ac:dyDescent="0.25">
      <c r="A3269" s="144">
        <v>2012</v>
      </c>
      <c r="B3269" s="77" t="s">
        <v>44</v>
      </c>
      <c r="C3269" s="78">
        <v>15</v>
      </c>
      <c r="D3269" s="77">
        <v>3503703</v>
      </c>
      <c r="E3269" s="78">
        <v>350370315</v>
      </c>
      <c r="F3269" s="78" t="str">
        <f t="shared" si="144"/>
        <v>3503703152012</v>
      </c>
      <c r="G3269" s="96">
        <v>1.2599626371063488</v>
      </c>
      <c r="H3269" s="80">
        <f t="shared" si="143"/>
        <v>8701</v>
      </c>
      <c r="I3269" s="91">
        <v>8240</v>
      </c>
      <c r="J3269" s="91">
        <v>461</v>
      </c>
      <c r="K3269" s="83">
        <f>(H3269)/VLOOKUP(D3269,'Dados Base'!$B:$K,6,FALSE)</f>
        <v>65.366989707760496</v>
      </c>
      <c r="L3269" s="88">
        <f t="shared" si="142"/>
        <v>94.701758418572581</v>
      </c>
      <c r="M3269" s="93">
        <v>1</v>
      </c>
      <c r="N3269" s="98">
        <v>0.73299999999999998</v>
      </c>
      <c r="O3269" s="91">
        <v>41</v>
      </c>
      <c r="P3269" s="91" t="s">
        <v>691</v>
      </c>
      <c r="Q3269" s="91" t="s">
        <v>691</v>
      </c>
      <c r="R3269" s="91" t="s">
        <v>691</v>
      </c>
      <c r="S3269" s="91">
        <v>13</v>
      </c>
      <c r="T3269" s="91" t="s">
        <v>691</v>
      </c>
      <c r="U3269" s="91">
        <v>64</v>
      </c>
      <c r="V3269" s="91">
        <v>48</v>
      </c>
      <c r="W3269" s="99">
        <v>0</v>
      </c>
      <c r="X3269" s="19">
        <v>2.0432750188146515E-2</v>
      </c>
      <c r="Y3269" s="29">
        <v>3.3</v>
      </c>
      <c r="Z3269" s="30">
        <v>0</v>
      </c>
      <c r="AA3269" s="30">
        <v>445</v>
      </c>
      <c r="AB3269" s="31">
        <v>2</v>
      </c>
      <c r="AC3269" s="32">
        <v>0</v>
      </c>
      <c r="AD3269" s="153">
        <f>VLOOKUP(D3269,'Dados Base'!$B:$K,9,FALSE)*31536000/VLOOKUP($F3269,F:H,MATCH(H3268,F3268:AF3268,0),FALSE)</f>
        <v>3696.8992069877027</v>
      </c>
      <c r="AE3269" s="153">
        <f>VLOOKUP(D3269,'Dados Base'!$B:$K,10,FALSE)*31536000/VLOOKUP($F3269,F:H,MATCH(H3268,F3268:AF3268,0),FALSE)</f>
        <v>434.92931846914161</v>
      </c>
      <c r="AF3269" s="14" t="s">
        <v>692</v>
      </c>
      <c r="AG3269" s="15" t="s">
        <v>692</v>
      </c>
      <c r="AH3269" s="14">
        <v>95.4</v>
      </c>
      <c r="AI3269" s="14" t="s">
        <v>692</v>
      </c>
      <c r="AJ3269" s="14" t="s">
        <v>692</v>
      </c>
      <c r="AK3269" s="72">
        <f>(SUMIFS('Banco de Indicadores Mun. (2)'!I:I,'Banco de Indicadores Mun. (2)'!B:B,'Banco de Indicadores - Mun. (1)'!B3269,'Banco de Indicadores Mun. (2)'!A:A,'Banco de Indicadores - Mun. (1)'!A3269) / VLOOKUP(D3269,'Dados Base'!$B:$K,8,FALSE)) * 100</f>
        <v>0</v>
      </c>
      <c r="AL3269" s="72">
        <f>(SUMIFS('Banco de Indicadores Mun. (2)'!I:I,'Banco de Indicadores Mun. (2)'!B:B,'Banco de Indicadores - Mun. (1)'!B3269,'Banco de Indicadores Mun. (2)'!A:A,'Banco de Indicadores - Mun. (1)'!A3269) / VLOOKUP(D3269,'Dados Base'!$B:$K,9,FALSE)) * 100</f>
        <v>0</v>
      </c>
      <c r="AM3269" s="72">
        <f>(SUMIFS('Banco de Indicadores Mun. (2)'!J:J,'Banco de Indicadores Mun. (2)'!B:B,'Banco de Indicadores - Mun. (1)'!B3269,'Banco de Indicadores Mun. (2)'!A:A,'Banco de Indicadores - Mun. (1)'!A3269) / VLOOKUP(D3269,'Dados Base'!$B:$K,7,FALSE)) * 100</f>
        <v>0</v>
      </c>
      <c r="AN3269" s="72">
        <f>(SUMIFS('Banco de Indicadores Mun. (2)'!K:K,'Banco de Indicadores Mun. (2)'!B:B,'Banco de Indicadores - Mun. (1)'!B3269,'Banco de Indicadores Mun. (2)'!A:A,'Banco de Indicadores - Mun. (1)'!A3269) / VLOOKUP(D3269,'Dados Base'!$B:$K,10,FALSE)) * 100</f>
        <v>0</v>
      </c>
      <c r="AO3269" s="33">
        <v>0</v>
      </c>
      <c r="AP3269" s="34">
        <v>0</v>
      </c>
      <c r="AQ3269" s="17">
        <v>0</v>
      </c>
      <c r="AR3269" s="24">
        <v>9.4</v>
      </c>
      <c r="AS3269" s="35">
        <v>100</v>
      </c>
      <c r="AT3269" s="35">
        <v>0</v>
      </c>
      <c r="AU3269" s="35">
        <v>0</v>
      </c>
      <c r="AV3269" s="7">
        <v>1.5</v>
      </c>
      <c r="AW3269" s="36">
        <v>0</v>
      </c>
      <c r="AX3269" s="36">
        <v>0</v>
      </c>
      <c r="AY3269" s="117">
        <v>238.22441097610283</v>
      </c>
    </row>
    <row r="3270" spans="1:51" ht="15" x14ac:dyDescent="0.25">
      <c r="A3270" s="144">
        <v>2012</v>
      </c>
      <c r="B3270" s="77" t="s">
        <v>45</v>
      </c>
      <c r="C3270" s="78">
        <v>5</v>
      </c>
      <c r="D3270" s="77">
        <v>3503802</v>
      </c>
      <c r="E3270" s="78">
        <v>35038025</v>
      </c>
      <c r="F3270" s="78" t="str">
        <f t="shared" si="144"/>
        <v>350380252012</v>
      </c>
      <c r="G3270" s="96">
        <v>2.6755176620173904</v>
      </c>
      <c r="H3270" s="80">
        <f t="shared" si="143"/>
        <v>45942</v>
      </c>
      <c r="I3270" s="91">
        <v>41596</v>
      </c>
      <c r="J3270" s="91">
        <v>4346</v>
      </c>
      <c r="K3270" s="83">
        <f>(H3270)/VLOOKUP(D3270,'Dados Base'!$B:$K,6,FALSE)</f>
        <v>258.46413502109704</v>
      </c>
      <c r="L3270" s="88">
        <f t="shared" si="142"/>
        <v>90.54024639763179</v>
      </c>
      <c r="M3270" s="93">
        <v>3</v>
      </c>
      <c r="N3270" s="98">
        <v>0.749</v>
      </c>
      <c r="O3270" s="91">
        <v>115</v>
      </c>
      <c r="P3270" s="91" t="s">
        <v>691</v>
      </c>
      <c r="Q3270" s="91" t="s">
        <v>691</v>
      </c>
      <c r="R3270" s="91" t="s">
        <v>691</v>
      </c>
      <c r="S3270" s="91">
        <v>127</v>
      </c>
      <c r="T3270" s="91" t="s">
        <v>691</v>
      </c>
      <c r="U3270" s="91">
        <v>457</v>
      </c>
      <c r="V3270" s="91">
        <v>288</v>
      </c>
      <c r="W3270" s="99">
        <v>0</v>
      </c>
      <c r="X3270" s="19">
        <v>0.12661710912499999</v>
      </c>
      <c r="Y3270" s="29">
        <v>16.600000000000001</v>
      </c>
      <c r="Z3270" s="30">
        <v>0</v>
      </c>
      <c r="AA3270" s="30">
        <v>2238</v>
      </c>
      <c r="AB3270" s="31">
        <v>5</v>
      </c>
      <c r="AC3270" s="32">
        <v>1</v>
      </c>
      <c r="AD3270" s="153">
        <f>VLOOKUP(D3270,'Dados Base'!$B:$K,9,FALSE)*31536000/VLOOKUP($F3270,F:H,MATCH(H3269,F3269:AF3269,0),FALSE)</f>
        <v>1475.8260415306256</v>
      </c>
      <c r="AE3270" s="153">
        <f>VLOOKUP(D3270,'Dados Base'!$B:$K,10,FALSE)*31536000/VLOOKUP($F3270,F:H,MATCH(H3269,F3269:AF3269,0),FALSE)</f>
        <v>199.06490792738666</v>
      </c>
      <c r="AF3270" s="14">
        <v>90.54</v>
      </c>
      <c r="AG3270" s="15">
        <v>100</v>
      </c>
      <c r="AH3270" s="14">
        <v>95.68</v>
      </c>
      <c r="AI3270" s="14">
        <v>43.31</v>
      </c>
      <c r="AJ3270" s="14">
        <v>100</v>
      </c>
      <c r="AK3270" s="72">
        <f>(SUMIFS('Banco de Indicadores Mun. (2)'!I:I,'Banco de Indicadores Mun. (2)'!B:B,'Banco de Indicadores - Mun. (1)'!B3270,'Banco de Indicadores Mun. (2)'!A:A,'Banco de Indicadores - Mun. (1)'!A3270) / VLOOKUP(D3270,'Dados Base'!$B:$K,8,FALSE)) * 100</f>
        <v>0</v>
      </c>
      <c r="AL3270" s="72">
        <f>(SUMIFS('Banco de Indicadores Mun. (2)'!I:I,'Banco de Indicadores Mun. (2)'!B:B,'Banco de Indicadores - Mun. (1)'!B3270,'Banco de Indicadores Mun. (2)'!A:A,'Banco de Indicadores - Mun. (1)'!A3270) / VLOOKUP(D3270,'Dados Base'!$B:$K,9,FALSE)) * 100</f>
        <v>0</v>
      </c>
      <c r="AM3270" s="72">
        <f>(SUMIFS('Banco de Indicadores Mun. (2)'!J:J,'Banco de Indicadores Mun. (2)'!B:B,'Banco de Indicadores - Mun. (1)'!B3270,'Banco de Indicadores Mun. (2)'!A:A,'Banco de Indicadores - Mun. (1)'!A3270) / VLOOKUP(D3270,'Dados Base'!$B:$K,7,FALSE)) * 100</f>
        <v>0</v>
      </c>
      <c r="AN3270" s="72">
        <f>(SUMIFS('Banco de Indicadores Mun. (2)'!K:K,'Banco de Indicadores Mun. (2)'!B:B,'Banco de Indicadores - Mun. (1)'!B3270,'Banco de Indicadores Mun. (2)'!A:A,'Banco de Indicadores - Mun. (1)'!A3270) / VLOOKUP(D3270,'Dados Base'!$B:$K,10,FALSE)) * 100</f>
        <v>0</v>
      </c>
      <c r="AO3270" s="33">
        <v>0</v>
      </c>
      <c r="AP3270" s="34">
        <v>0</v>
      </c>
      <c r="AQ3270" s="17">
        <v>0</v>
      </c>
      <c r="AR3270" s="24">
        <v>9.8000000000000007</v>
      </c>
      <c r="AS3270" s="35">
        <v>97</v>
      </c>
      <c r="AT3270" s="35">
        <v>0</v>
      </c>
      <c r="AU3270" s="35">
        <v>0</v>
      </c>
      <c r="AV3270" s="7">
        <v>1.46</v>
      </c>
      <c r="AW3270" s="36">
        <v>0</v>
      </c>
      <c r="AX3270" s="36">
        <v>1</v>
      </c>
      <c r="AY3270" s="117">
        <v>106.25912907549517</v>
      </c>
    </row>
    <row r="3271" spans="1:51" ht="15" x14ac:dyDescent="0.25">
      <c r="A3271" s="144">
        <v>2012</v>
      </c>
      <c r="B3271" s="77" t="s">
        <v>46</v>
      </c>
      <c r="C3271" s="78">
        <v>6</v>
      </c>
      <c r="D3271" s="77">
        <v>3503901</v>
      </c>
      <c r="E3271" s="78">
        <v>35039016</v>
      </c>
      <c r="F3271" s="78" t="str">
        <f t="shared" si="144"/>
        <v>350390162012</v>
      </c>
      <c r="G3271" s="96">
        <v>2.246494000873489</v>
      </c>
      <c r="H3271" s="80">
        <f t="shared" si="143"/>
        <v>77740</v>
      </c>
      <c r="I3271" s="91">
        <v>74686</v>
      </c>
      <c r="J3271" s="91">
        <v>3054</v>
      </c>
      <c r="K3271" s="83">
        <f>(H3271)/VLOOKUP(D3271,'Dados Base'!$B:$K,6,FALSE)</f>
        <v>797.74243201641866</v>
      </c>
      <c r="L3271" s="88">
        <f t="shared" ref="L3271:L3334" si="145">(I3271/H3271)*100</f>
        <v>96.071520452791361</v>
      </c>
      <c r="M3271" s="93">
        <v>2</v>
      </c>
      <c r="N3271" s="98">
        <v>0.78400000000000003</v>
      </c>
      <c r="O3271" s="91">
        <v>30</v>
      </c>
      <c r="P3271" s="91" t="s">
        <v>691</v>
      </c>
      <c r="Q3271" s="91" t="s">
        <v>691</v>
      </c>
      <c r="R3271" s="91" t="s">
        <v>691</v>
      </c>
      <c r="S3271" s="91">
        <v>251</v>
      </c>
      <c r="T3271" s="91" t="s">
        <v>691</v>
      </c>
      <c r="U3271" s="91">
        <v>575</v>
      </c>
      <c r="V3271" s="91">
        <v>407</v>
      </c>
      <c r="W3271" s="99">
        <v>0</v>
      </c>
      <c r="X3271" s="19">
        <v>0.23663912037037038</v>
      </c>
      <c r="Y3271" s="29">
        <v>29.68</v>
      </c>
      <c r="Z3271" s="30">
        <v>1883</v>
      </c>
      <c r="AA3271" s="30">
        <v>2123</v>
      </c>
      <c r="AB3271" s="31">
        <v>11</v>
      </c>
      <c r="AC3271" s="32">
        <v>0</v>
      </c>
      <c r="AD3271" s="153">
        <f>VLOOKUP(D3271,'Dados Base'!$B:$K,9,FALSE)*31536000/VLOOKUP($F3271,F:H,MATCH(H3270,F3270:AF3270,0),FALSE)</f>
        <v>596.32004116285054</v>
      </c>
      <c r="AE3271" s="153">
        <f>VLOOKUP(D3271,'Dados Base'!$B:$K,10,FALSE)*31536000/VLOOKUP($F3271,F:H,MATCH(H3270,F3270:AF3270,0),FALSE)</f>
        <v>73.018780550553132</v>
      </c>
      <c r="AF3271" s="14">
        <v>100</v>
      </c>
      <c r="AG3271" s="15">
        <v>100</v>
      </c>
      <c r="AH3271" s="14">
        <v>34.020000000000003</v>
      </c>
      <c r="AI3271" s="14">
        <v>31.01</v>
      </c>
      <c r="AJ3271" s="14">
        <v>100</v>
      </c>
      <c r="AK3271" s="72">
        <f>(SUMIFS('Banco de Indicadores Mun. (2)'!I:I,'Banco de Indicadores Mun. (2)'!B:B,'Banco de Indicadores - Mun. (1)'!B3271,'Banco de Indicadores Mun. (2)'!A:A,'Banco de Indicadores - Mun. (1)'!A3271) / VLOOKUP(D3271,'Dados Base'!$B:$K,8,FALSE)) * 100</f>
        <v>0</v>
      </c>
      <c r="AL3271" s="72">
        <f>(SUMIFS('Banco de Indicadores Mun. (2)'!I:I,'Banco de Indicadores Mun. (2)'!B:B,'Banco de Indicadores - Mun. (1)'!B3271,'Banco de Indicadores Mun. (2)'!A:A,'Banco de Indicadores - Mun. (1)'!A3271) / VLOOKUP(D3271,'Dados Base'!$B:$K,9,FALSE)) * 100</f>
        <v>0</v>
      </c>
      <c r="AM3271" s="72">
        <f>(SUMIFS('Banco de Indicadores Mun. (2)'!J:J,'Banco de Indicadores Mun. (2)'!B:B,'Banco de Indicadores - Mun. (1)'!B3271,'Banco de Indicadores Mun. (2)'!A:A,'Banco de Indicadores - Mun. (1)'!A3271) / VLOOKUP(D3271,'Dados Base'!$B:$K,7,FALSE)) * 100</f>
        <v>0</v>
      </c>
      <c r="AN3271" s="72">
        <f>(SUMIFS('Banco de Indicadores Mun. (2)'!K:K,'Banco de Indicadores Mun. (2)'!B:B,'Banco de Indicadores - Mun. (1)'!B3271,'Banco de Indicadores Mun. (2)'!A:A,'Banco de Indicadores - Mun. (1)'!A3271) / VLOOKUP(D3271,'Dados Base'!$B:$K,10,FALSE)) * 100</f>
        <v>0</v>
      </c>
      <c r="AO3271" s="33">
        <v>0</v>
      </c>
      <c r="AP3271" s="34">
        <v>0</v>
      </c>
      <c r="AQ3271" s="17">
        <v>0</v>
      </c>
      <c r="AR3271" s="24">
        <v>8.3000000000000007</v>
      </c>
      <c r="AS3271" s="35">
        <v>51</v>
      </c>
      <c r="AT3271" s="35">
        <v>49.47</v>
      </c>
      <c r="AU3271" s="35">
        <v>47.00449326010984</v>
      </c>
      <c r="AV3271" s="7">
        <v>5.77</v>
      </c>
      <c r="AW3271" s="36">
        <v>1</v>
      </c>
      <c r="AX3271" s="36">
        <v>0</v>
      </c>
      <c r="AY3271" s="117">
        <v>1.6650918984113285</v>
      </c>
    </row>
    <row r="3272" spans="1:51" ht="15" x14ac:dyDescent="0.25">
      <c r="A3272" s="144">
        <v>2012</v>
      </c>
      <c r="B3272" s="77" t="s">
        <v>47</v>
      </c>
      <c r="C3272" s="78">
        <v>15</v>
      </c>
      <c r="D3272" s="77">
        <v>3503950</v>
      </c>
      <c r="E3272" s="78">
        <v>350395015</v>
      </c>
      <c r="F3272" s="78" t="str">
        <f t="shared" si="144"/>
        <v>3503950152012</v>
      </c>
      <c r="G3272" s="96">
        <v>-0.36479499701067564</v>
      </c>
      <c r="H3272" s="80">
        <f t="shared" si="143"/>
        <v>1800</v>
      </c>
      <c r="I3272" s="91">
        <v>1272</v>
      </c>
      <c r="J3272" s="91">
        <v>528</v>
      </c>
      <c r="K3272" s="83">
        <f>(H3272)/VLOOKUP(D3272,'Dados Base'!$B:$K,6,FALSE)</f>
        <v>25.940337224383917</v>
      </c>
      <c r="L3272" s="88">
        <f t="shared" si="145"/>
        <v>70.666666666666671</v>
      </c>
      <c r="M3272" s="93">
        <v>3</v>
      </c>
      <c r="N3272" s="98">
        <v>0.73499999999999999</v>
      </c>
      <c r="O3272" s="91">
        <v>26</v>
      </c>
      <c r="P3272" s="91" t="s">
        <v>691</v>
      </c>
      <c r="Q3272" s="91" t="s">
        <v>691</v>
      </c>
      <c r="R3272" s="91" t="s">
        <v>691</v>
      </c>
      <c r="S3272" s="91">
        <v>1</v>
      </c>
      <c r="T3272" s="91" t="s">
        <v>691</v>
      </c>
      <c r="U3272" s="91">
        <v>5</v>
      </c>
      <c r="V3272" s="91">
        <v>7</v>
      </c>
      <c r="W3272" s="99">
        <v>0</v>
      </c>
      <c r="X3272" s="19">
        <v>3.5221875000000001E-3</v>
      </c>
      <c r="Y3272" s="29">
        <v>0.5</v>
      </c>
      <c r="Z3272" s="30">
        <v>61</v>
      </c>
      <c r="AA3272" s="30">
        <v>7</v>
      </c>
      <c r="AB3272" s="31">
        <v>0</v>
      </c>
      <c r="AC3272" s="32">
        <v>0</v>
      </c>
      <c r="AD3272" s="153">
        <f>VLOOKUP(D3272,'Dados Base'!$B:$K,9,FALSE)*31536000/VLOOKUP($F3272,F:H,MATCH(H3271,F3271:AF3271,0),FALSE)</f>
        <v>9285.6</v>
      </c>
      <c r="AE3272" s="153">
        <f>VLOOKUP(D3272,'Dados Base'!$B:$K,10,FALSE)*31536000/VLOOKUP($F3272,F:H,MATCH(H3271,F3271:AF3271,0),FALSE)</f>
        <v>1051.2000000000003</v>
      </c>
      <c r="AF3272" s="14">
        <v>75.14</v>
      </c>
      <c r="AG3272" s="15">
        <v>69.5</v>
      </c>
      <c r="AH3272" s="14">
        <v>71.16</v>
      </c>
      <c r="AI3272" s="14">
        <v>16.5</v>
      </c>
      <c r="AJ3272" s="14">
        <v>100</v>
      </c>
      <c r="AK3272" s="72">
        <f>(SUMIFS('Banco de Indicadores Mun. (2)'!I:I,'Banco de Indicadores Mun. (2)'!B:B,'Banco de Indicadores - Mun. (1)'!B3272,'Banco de Indicadores Mun. (2)'!A:A,'Banco de Indicadores - Mun. (1)'!A3272) / VLOOKUP(D3272,'Dados Base'!$B:$K,8,FALSE)) * 100</f>
        <v>0</v>
      </c>
      <c r="AL3272" s="72">
        <f>(SUMIFS('Banco de Indicadores Mun. (2)'!I:I,'Banco de Indicadores Mun. (2)'!B:B,'Banco de Indicadores - Mun. (1)'!B3272,'Banco de Indicadores Mun. (2)'!A:A,'Banco de Indicadores - Mun. (1)'!A3272) / VLOOKUP(D3272,'Dados Base'!$B:$K,9,FALSE)) * 100</f>
        <v>0</v>
      </c>
      <c r="AM3272" s="72">
        <f>(SUMIFS('Banco de Indicadores Mun. (2)'!J:J,'Banco de Indicadores Mun. (2)'!B:B,'Banco de Indicadores - Mun. (1)'!B3272,'Banco de Indicadores Mun. (2)'!A:A,'Banco de Indicadores - Mun. (1)'!A3272) / VLOOKUP(D3272,'Dados Base'!$B:$K,7,FALSE)) * 100</f>
        <v>0</v>
      </c>
      <c r="AN3272" s="72">
        <f>(SUMIFS('Banco de Indicadores Mun. (2)'!K:K,'Banco de Indicadores Mun. (2)'!B:B,'Banco de Indicadores - Mun. (1)'!B3272,'Banco de Indicadores Mun. (2)'!A:A,'Banco de Indicadores - Mun. (1)'!A3272) / VLOOKUP(D3272,'Dados Base'!$B:$K,10,FALSE)) * 100</f>
        <v>0</v>
      </c>
      <c r="AO3272" s="33">
        <v>0</v>
      </c>
      <c r="AP3272" s="34">
        <v>0</v>
      </c>
      <c r="AQ3272" s="17">
        <v>0</v>
      </c>
      <c r="AR3272" s="24">
        <v>8.9</v>
      </c>
      <c r="AS3272" s="35">
        <v>100</v>
      </c>
      <c r="AT3272" s="35">
        <v>100</v>
      </c>
      <c r="AU3272" s="35">
        <v>89.705882352941174</v>
      </c>
      <c r="AV3272" s="7">
        <v>10</v>
      </c>
      <c r="AW3272" s="36">
        <v>0</v>
      </c>
      <c r="AX3272" s="36">
        <v>0</v>
      </c>
      <c r="AY3272" s="117">
        <v>73.571443908458647</v>
      </c>
    </row>
    <row r="3273" spans="1:51" ht="15" x14ac:dyDescent="0.25">
      <c r="A3273" s="144">
        <v>2012</v>
      </c>
      <c r="B3273" s="77" t="s">
        <v>48</v>
      </c>
      <c r="C3273" s="78">
        <v>17</v>
      </c>
      <c r="D3273" s="77">
        <v>3504008</v>
      </c>
      <c r="E3273" s="78">
        <v>350400817</v>
      </c>
      <c r="F3273" s="78" t="str">
        <f t="shared" si="144"/>
        <v>3504008172012</v>
      </c>
      <c r="G3273" s="96">
        <v>0.81824711167204356</v>
      </c>
      <c r="H3273" s="80">
        <f t="shared" si="143"/>
        <v>96397</v>
      </c>
      <c r="I3273" s="91">
        <v>92189</v>
      </c>
      <c r="J3273" s="91">
        <v>4208</v>
      </c>
      <c r="K3273" s="83">
        <f>(H3273)/VLOOKUP(D3273,'Dados Base'!$B:$K,6,FALSE)</f>
        <v>208.7825691451344</v>
      </c>
      <c r="L3273" s="88">
        <f t="shared" si="145"/>
        <v>95.634718922788053</v>
      </c>
      <c r="M3273" s="93">
        <v>3</v>
      </c>
      <c r="N3273" s="98">
        <v>0.80500000000000005</v>
      </c>
      <c r="O3273" s="91">
        <v>99</v>
      </c>
      <c r="P3273" s="91" t="s">
        <v>691</v>
      </c>
      <c r="Q3273" s="91" t="s">
        <v>691</v>
      </c>
      <c r="R3273" s="91" t="s">
        <v>691</v>
      </c>
      <c r="S3273" s="91">
        <v>176</v>
      </c>
      <c r="T3273" s="91" t="s">
        <v>691</v>
      </c>
      <c r="U3273" s="91">
        <v>1457</v>
      </c>
      <c r="V3273" s="91">
        <v>1030</v>
      </c>
      <c r="W3273" s="99">
        <v>0</v>
      </c>
      <c r="X3273" s="19">
        <v>0.28676980636921295</v>
      </c>
      <c r="Y3273" s="29">
        <v>36.85</v>
      </c>
      <c r="Z3273" s="30">
        <v>4453</v>
      </c>
      <c r="AA3273" s="30">
        <v>522</v>
      </c>
      <c r="AB3273" s="31">
        <v>3</v>
      </c>
      <c r="AC3273" s="32">
        <v>0</v>
      </c>
      <c r="AD3273" s="153">
        <f>VLOOKUP(D3273,'Dados Base'!$B:$K,9,FALSE)*31536000/VLOOKUP($F3273,F:H,MATCH(H3272,F3272:AF3272,0),FALSE)</f>
        <v>1387.1037480419516</v>
      </c>
      <c r="AE3273" s="153">
        <f>VLOOKUP(D3273,'Dados Base'!$B:$K,10,FALSE)*31536000/VLOOKUP($F3273,F:H,MATCH(H3272,F3272:AF3272,0),FALSE)</f>
        <v>150.48767077813631</v>
      </c>
      <c r="AF3273" s="14">
        <v>97.73</v>
      </c>
      <c r="AG3273" s="15" t="s">
        <v>692</v>
      </c>
      <c r="AH3273" s="14">
        <v>90.47</v>
      </c>
      <c r="AI3273" s="14">
        <v>23.58</v>
      </c>
      <c r="AJ3273" s="14">
        <v>100</v>
      </c>
      <c r="AK3273" s="72">
        <f>(SUMIFS('Banco de Indicadores Mun. (2)'!I:I,'Banco de Indicadores Mun. (2)'!B:B,'Banco de Indicadores - Mun. (1)'!B3273,'Banco de Indicadores Mun. (2)'!A:A,'Banco de Indicadores - Mun. (1)'!A3273) / VLOOKUP(D3273,'Dados Base'!$B:$K,8,FALSE)) * 100</f>
        <v>0</v>
      </c>
      <c r="AL3273" s="72">
        <f>(SUMIFS('Banco de Indicadores Mun. (2)'!I:I,'Banco de Indicadores Mun. (2)'!B:B,'Banco de Indicadores - Mun. (1)'!B3273,'Banco de Indicadores Mun. (2)'!A:A,'Banco de Indicadores - Mun. (1)'!A3273) / VLOOKUP(D3273,'Dados Base'!$B:$K,9,FALSE)) * 100</f>
        <v>0</v>
      </c>
      <c r="AM3273" s="72">
        <f>(SUMIFS('Banco de Indicadores Mun. (2)'!J:J,'Banco de Indicadores Mun. (2)'!B:B,'Banco de Indicadores - Mun. (1)'!B3273,'Banco de Indicadores Mun. (2)'!A:A,'Banco de Indicadores - Mun. (1)'!A3273) / VLOOKUP(D3273,'Dados Base'!$B:$K,7,FALSE)) * 100</f>
        <v>0</v>
      </c>
      <c r="AN3273" s="72">
        <f>(SUMIFS('Banco de Indicadores Mun. (2)'!K:K,'Banco de Indicadores Mun. (2)'!B:B,'Banco de Indicadores - Mun. (1)'!B3273,'Banco de Indicadores Mun. (2)'!A:A,'Banco de Indicadores - Mun. (1)'!A3273) / VLOOKUP(D3273,'Dados Base'!$B:$K,10,FALSE)) * 100</f>
        <v>0</v>
      </c>
      <c r="AO3273" s="33">
        <v>0</v>
      </c>
      <c r="AP3273" s="34">
        <v>0</v>
      </c>
      <c r="AQ3273" s="17">
        <v>0</v>
      </c>
      <c r="AR3273" s="24">
        <v>7.2</v>
      </c>
      <c r="AS3273" s="35">
        <v>100</v>
      </c>
      <c r="AT3273" s="35">
        <v>100</v>
      </c>
      <c r="AU3273" s="35">
        <v>89.507537688442213</v>
      </c>
      <c r="AV3273" s="7">
        <v>9.8000000000000007</v>
      </c>
      <c r="AW3273" s="36">
        <v>1</v>
      </c>
      <c r="AX3273" s="36">
        <v>0</v>
      </c>
      <c r="AY3273" s="117">
        <v>2.9490690204127494</v>
      </c>
    </row>
    <row r="3274" spans="1:51" ht="15" x14ac:dyDescent="0.25">
      <c r="A3274" s="144">
        <v>2012</v>
      </c>
      <c r="B3274" s="77" t="s">
        <v>49</v>
      </c>
      <c r="C3274" s="78">
        <v>5</v>
      </c>
      <c r="D3274" s="77">
        <v>3504107</v>
      </c>
      <c r="E3274" s="78">
        <v>35041075</v>
      </c>
      <c r="F3274" s="78" t="str">
        <f t="shared" si="144"/>
        <v>350410752012</v>
      </c>
      <c r="G3274" s="96">
        <v>1.2170159303870332</v>
      </c>
      <c r="H3274" s="80">
        <f t="shared" si="143"/>
        <v>129212</v>
      </c>
      <c r="I3274" s="91">
        <v>118407</v>
      </c>
      <c r="J3274" s="91">
        <v>10805</v>
      </c>
      <c r="K3274" s="83">
        <f>(H3274)/VLOOKUP(D3274,'Dados Base'!$B:$K,6,FALSE)</f>
        <v>270.2614515791675</v>
      </c>
      <c r="L3274" s="88">
        <f t="shared" si="145"/>
        <v>91.637773581401106</v>
      </c>
      <c r="M3274" s="93">
        <v>1</v>
      </c>
      <c r="N3274" s="98">
        <v>0.76500000000000001</v>
      </c>
      <c r="O3274" s="91">
        <v>414</v>
      </c>
      <c r="P3274" s="91" t="s">
        <v>691</v>
      </c>
      <c r="Q3274" s="91" t="s">
        <v>691</v>
      </c>
      <c r="R3274" s="91" t="s">
        <v>691</v>
      </c>
      <c r="S3274" s="91">
        <v>449</v>
      </c>
      <c r="T3274" s="91" t="s">
        <v>691</v>
      </c>
      <c r="U3274" s="91">
        <v>1514</v>
      </c>
      <c r="V3274" s="91">
        <v>1297</v>
      </c>
      <c r="W3274" s="99">
        <v>0</v>
      </c>
      <c r="X3274" s="19">
        <v>0.40355793932870376</v>
      </c>
      <c r="Y3274" s="29">
        <v>58.67</v>
      </c>
      <c r="Z3274" s="30">
        <v>2469</v>
      </c>
      <c r="AA3274" s="30">
        <v>3868</v>
      </c>
      <c r="AB3274" s="31">
        <v>21</v>
      </c>
      <c r="AC3274" s="32">
        <v>2</v>
      </c>
      <c r="AD3274" s="153">
        <f>VLOOKUP(D3274,'Dados Base'!$B:$K,9,FALSE)*31536000/VLOOKUP($F3274,F:H,MATCH(H3273,F3273:AF3273,0),FALSE)</f>
        <v>1442.4183512367272</v>
      </c>
      <c r="AE3274" s="153">
        <f>VLOOKUP(D3274,'Dados Base'!$B:$K,10,FALSE)*31536000/VLOOKUP($F3274,F:H,MATCH(H3273,F3273:AF3273,0),FALSE)</f>
        <v>190.36993468098945</v>
      </c>
      <c r="AF3274" s="14">
        <v>89.65</v>
      </c>
      <c r="AG3274" s="15">
        <v>99</v>
      </c>
      <c r="AH3274" s="14">
        <v>51.15</v>
      </c>
      <c r="AI3274" s="14">
        <v>53.79</v>
      </c>
      <c r="AJ3274" s="14">
        <v>98.5</v>
      </c>
      <c r="AK3274" s="72">
        <f>(SUMIFS('Banco de Indicadores Mun. (2)'!I:I,'Banco de Indicadores Mun. (2)'!B:B,'Banco de Indicadores - Mun. (1)'!B3274,'Banco de Indicadores Mun. (2)'!A:A,'Banco de Indicadores - Mun. (1)'!A3274) / VLOOKUP(D3274,'Dados Base'!$B:$K,8,FALSE)) * 100</f>
        <v>0</v>
      </c>
      <c r="AL3274" s="72">
        <f>(SUMIFS('Banco de Indicadores Mun. (2)'!I:I,'Banco de Indicadores Mun. (2)'!B:B,'Banco de Indicadores - Mun. (1)'!B3274,'Banco de Indicadores Mun. (2)'!A:A,'Banco de Indicadores - Mun. (1)'!A3274) / VLOOKUP(D3274,'Dados Base'!$B:$K,9,FALSE)) * 100</f>
        <v>0</v>
      </c>
      <c r="AM3274" s="72">
        <f>(SUMIFS('Banco de Indicadores Mun. (2)'!J:J,'Banco de Indicadores Mun. (2)'!B:B,'Banco de Indicadores - Mun. (1)'!B3274,'Banco de Indicadores Mun. (2)'!A:A,'Banco de Indicadores - Mun. (1)'!A3274) / VLOOKUP(D3274,'Dados Base'!$B:$K,7,FALSE)) * 100</f>
        <v>0</v>
      </c>
      <c r="AN3274" s="72">
        <f>(SUMIFS('Banco de Indicadores Mun. (2)'!K:K,'Banco de Indicadores Mun. (2)'!B:B,'Banco de Indicadores - Mun. (1)'!B3274,'Banco de Indicadores Mun. (2)'!A:A,'Banco de Indicadores - Mun. (1)'!A3274) / VLOOKUP(D3274,'Dados Base'!$B:$K,10,FALSE)) * 100</f>
        <v>0</v>
      </c>
      <c r="AO3274" s="33">
        <v>1</v>
      </c>
      <c r="AP3274" s="34">
        <v>0</v>
      </c>
      <c r="AQ3274" s="17">
        <v>6</v>
      </c>
      <c r="AR3274" s="24">
        <v>8.3000000000000007</v>
      </c>
      <c r="AS3274" s="35">
        <v>62.71</v>
      </c>
      <c r="AT3274" s="35">
        <v>41.445039000000008</v>
      </c>
      <c r="AU3274" s="35">
        <v>38.961653779390879</v>
      </c>
      <c r="AV3274" s="7">
        <v>4.96</v>
      </c>
      <c r="AW3274" s="36">
        <v>0</v>
      </c>
      <c r="AX3274" s="36">
        <v>2</v>
      </c>
      <c r="AY3274" s="117">
        <v>26.365332251791095</v>
      </c>
    </row>
    <row r="3275" spans="1:51" ht="15" x14ac:dyDescent="0.25">
      <c r="A3275" s="144">
        <v>2012</v>
      </c>
      <c r="B3275" s="77" t="s">
        <v>50</v>
      </c>
      <c r="C3275" s="78">
        <v>18</v>
      </c>
      <c r="D3275" s="77">
        <v>3504206</v>
      </c>
      <c r="E3275" s="78">
        <v>350420618</v>
      </c>
      <c r="F3275" s="78" t="str">
        <f t="shared" si="144"/>
        <v>3504206182012</v>
      </c>
      <c r="G3275" s="96">
        <v>0.42625820511441592</v>
      </c>
      <c r="H3275" s="80">
        <f t="shared" si="143"/>
        <v>14264</v>
      </c>
      <c r="I3275" s="91">
        <v>13078</v>
      </c>
      <c r="J3275" s="91">
        <v>1186</v>
      </c>
      <c r="K3275" s="83">
        <f>(H3275)/VLOOKUP(D3275,'Dados Base'!$B:$K,6,FALSE)</f>
        <v>32.949872949872955</v>
      </c>
      <c r="L3275" s="88">
        <f t="shared" si="145"/>
        <v>91.68536174985978</v>
      </c>
      <c r="M3275" s="93">
        <v>3</v>
      </c>
      <c r="N3275" s="98">
        <v>0.77300000000000002</v>
      </c>
      <c r="O3275" s="91">
        <v>117</v>
      </c>
      <c r="P3275" s="91" t="s">
        <v>691</v>
      </c>
      <c r="Q3275" s="91" t="s">
        <v>691</v>
      </c>
      <c r="R3275" s="91" t="s">
        <v>691</v>
      </c>
      <c r="S3275" s="91">
        <v>77</v>
      </c>
      <c r="T3275" s="91" t="s">
        <v>691</v>
      </c>
      <c r="U3275" s="91">
        <v>216</v>
      </c>
      <c r="V3275" s="91">
        <v>101</v>
      </c>
      <c r="W3275" s="99">
        <v>0.62370000000000003</v>
      </c>
      <c r="X3275" s="19">
        <v>4.1569687462962961E-2</v>
      </c>
      <c r="Y3275" s="29">
        <v>5.22</v>
      </c>
      <c r="Z3275" s="30">
        <v>564</v>
      </c>
      <c r="AA3275" s="30">
        <v>140</v>
      </c>
      <c r="AB3275" s="31">
        <v>0</v>
      </c>
      <c r="AC3275" s="32">
        <v>0</v>
      </c>
      <c r="AD3275" s="153">
        <f>VLOOKUP(D3275,'Dados Base'!$B:$K,9,FALSE)*31536000/VLOOKUP($F3275,F:H,MATCH(H3274,F3274:AF3274,0),FALSE)</f>
        <v>7096.9265283230507</v>
      </c>
      <c r="AE3275" s="153">
        <f>VLOOKUP(D3275,'Dados Base'!$B:$K,10,FALSE)*31536000/VLOOKUP($F3275,F:H,MATCH(H3274,F3274:AF3274,0),FALSE)</f>
        <v>552.72013460459902</v>
      </c>
      <c r="AF3275" s="14">
        <v>95.74</v>
      </c>
      <c r="AG3275" s="15">
        <v>91.2</v>
      </c>
      <c r="AH3275" s="14">
        <v>88.55</v>
      </c>
      <c r="AI3275" s="14">
        <v>15.5</v>
      </c>
      <c r="AJ3275" s="14">
        <v>100</v>
      </c>
      <c r="AK3275" s="72">
        <f>(SUMIFS('Banco de Indicadores Mun. (2)'!I:I,'Banco de Indicadores Mun. (2)'!B:B,'Banco de Indicadores - Mun. (1)'!B3275,'Banco de Indicadores Mun. (2)'!A:A,'Banco de Indicadores - Mun. (1)'!A3275) / VLOOKUP(D3275,'Dados Base'!$B:$K,8,FALSE)) * 100</f>
        <v>0</v>
      </c>
      <c r="AL3275" s="72">
        <f>(SUMIFS('Banco de Indicadores Mun. (2)'!I:I,'Banco de Indicadores Mun. (2)'!B:B,'Banco de Indicadores - Mun. (1)'!B3275,'Banco de Indicadores Mun. (2)'!A:A,'Banco de Indicadores - Mun. (1)'!A3275) / VLOOKUP(D3275,'Dados Base'!$B:$K,9,FALSE)) * 100</f>
        <v>0</v>
      </c>
      <c r="AM3275" s="72">
        <f>(SUMIFS('Banco de Indicadores Mun. (2)'!J:J,'Banco de Indicadores Mun. (2)'!B:B,'Banco de Indicadores - Mun. (1)'!B3275,'Banco de Indicadores Mun. (2)'!A:A,'Banco de Indicadores - Mun. (1)'!A3275) / VLOOKUP(D3275,'Dados Base'!$B:$K,7,FALSE)) * 100</f>
        <v>0</v>
      </c>
      <c r="AN3275" s="72">
        <f>(SUMIFS('Banco de Indicadores Mun. (2)'!K:K,'Banco de Indicadores Mun. (2)'!B:B,'Banco de Indicadores - Mun. (1)'!B3275,'Banco de Indicadores Mun. (2)'!A:A,'Banco de Indicadores - Mun. (1)'!A3275) / VLOOKUP(D3275,'Dados Base'!$B:$K,10,FALSE)) * 100</f>
        <v>0</v>
      </c>
      <c r="AO3275" s="33">
        <v>0</v>
      </c>
      <c r="AP3275" s="34">
        <v>0</v>
      </c>
      <c r="AQ3275" s="17">
        <v>0</v>
      </c>
      <c r="AR3275" s="24">
        <v>5.5</v>
      </c>
      <c r="AS3275" s="35">
        <v>99</v>
      </c>
      <c r="AT3275" s="35">
        <v>99.000000000000014</v>
      </c>
      <c r="AU3275" s="35">
        <v>80.11363636363636</v>
      </c>
      <c r="AV3275" s="7">
        <v>9.99</v>
      </c>
      <c r="AW3275" s="36">
        <v>0</v>
      </c>
      <c r="AX3275" s="36">
        <v>0</v>
      </c>
      <c r="AY3275" s="117">
        <v>1.016063518880348</v>
      </c>
    </row>
    <row r="3276" spans="1:51" ht="15" x14ac:dyDescent="0.25">
      <c r="A3276" s="144">
        <v>2012</v>
      </c>
      <c r="B3276" s="77" t="s">
        <v>51</v>
      </c>
      <c r="C3276" s="78">
        <v>16</v>
      </c>
      <c r="D3276" s="77">
        <v>3504305</v>
      </c>
      <c r="E3276" s="78">
        <v>350430516</v>
      </c>
      <c r="F3276" s="78" t="str">
        <f t="shared" si="144"/>
        <v>3504305162012</v>
      </c>
      <c r="G3276" s="96">
        <v>0.73350152746436414</v>
      </c>
      <c r="H3276" s="80">
        <f t="shared" si="143"/>
        <v>5023</v>
      </c>
      <c r="I3276" s="91">
        <v>3373</v>
      </c>
      <c r="J3276" s="91">
        <v>1650</v>
      </c>
      <c r="K3276" s="83">
        <f>(H3276)/VLOOKUP(D3276,'Dados Base'!$B:$K,6,FALSE)</f>
        <v>9.2647926811273429</v>
      </c>
      <c r="L3276" s="88">
        <f t="shared" si="145"/>
        <v>67.151104917380053</v>
      </c>
      <c r="M3276" s="93">
        <v>4</v>
      </c>
      <c r="N3276" s="98">
        <v>0.71399999999999997</v>
      </c>
      <c r="O3276" s="91">
        <v>84</v>
      </c>
      <c r="P3276" s="91" t="s">
        <v>691</v>
      </c>
      <c r="Q3276" s="91" t="s">
        <v>691</v>
      </c>
      <c r="R3276" s="91" t="s">
        <v>691</v>
      </c>
      <c r="S3276" s="91">
        <v>6</v>
      </c>
      <c r="T3276" s="91" t="s">
        <v>691</v>
      </c>
      <c r="U3276" s="91">
        <v>21</v>
      </c>
      <c r="V3276" s="91">
        <v>10</v>
      </c>
      <c r="W3276" s="99">
        <v>0</v>
      </c>
      <c r="X3276" s="19">
        <v>8.4161411458333335E-3</v>
      </c>
      <c r="Y3276" s="29">
        <v>1.35</v>
      </c>
      <c r="Z3276" s="30">
        <v>94</v>
      </c>
      <c r="AA3276" s="30">
        <v>88</v>
      </c>
      <c r="AB3276" s="31">
        <v>0</v>
      </c>
      <c r="AC3276" s="32">
        <v>1</v>
      </c>
      <c r="AD3276" s="153">
        <f>VLOOKUP(D3276,'Dados Base'!$B:$K,9,FALSE)*31536000/VLOOKUP($F3276,F:H,MATCH(H3275,F3275:AF3275,0),FALSE)</f>
        <v>25301.628508859252</v>
      </c>
      <c r="AE3276" s="153">
        <f>VLOOKUP(D3276,'Dados Base'!$B:$K,10,FALSE)*31536000/VLOOKUP($F3276,F:H,MATCH(H3275,F3275:AF3275,0),FALSE)</f>
        <v>2322.9782998208234</v>
      </c>
      <c r="AF3276" s="14">
        <v>64.34</v>
      </c>
      <c r="AG3276" s="15" t="s">
        <v>692</v>
      </c>
      <c r="AH3276" s="14">
        <v>52.88</v>
      </c>
      <c r="AI3276" s="14">
        <v>20.350000000000001</v>
      </c>
      <c r="AJ3276" s="14">
        <v>95.8</v>
      </c>
      <c r="AK3276" s="72">
        <f>(SUMIFS('Banco de Indicadores Mun. (2)'!I:I,'Banco de Indicadores Mun. (2)'!B:B,'Banco de Indicadores - Mun. (1)'!B3276,'Banco de Indicadores Mun. (2)'!A:A,'Banco de Indicadores - Mun. (1)'!A3276) / VLOOKUP(D3276,'Dados Base'!$B:$K,8,FALSE)) * 100</f>
        <v>0</v>
      </c>
      <c r="AL3276" s="72">
        <f>(SUMIFS('Banco de Indicadores Mun. (2)'!I:I,'Banco de Indicadores Mun. (2)'!B:B,'Banco de Indicadores - Mun. (1)'!B3276,'Banco de Indicadores Mun. (2)'!A:A,'Banco de Indicadores - Mun. (1)'!A3276) / VLOOKUP(D3276,'Dados Base'!$B:$K,9,FALSE)) * 100</f>
        <v>0</v>
      </c>
      <c r="AM3276" s="72">
        <f>(SUMIFS('Banco de Indicadores Mun. (2)'!J:J,'Banco de Indicadores Mun. (2)'!B:B,'Banco de Indicadores - Mun. (1)'!B3276,'Banco de Indicadores Mun. (2)'!A:A,'Banco de Indicadores - Mun. (1)'!A3276) / VLOOKUP(D3276,'Dados Base'!$B:$K,7,FALSE)) * 100</f>
        <v>0</v>
      </c>
      <c r="AN3276" s="72">
        <f>(SUMIFS('Banco de Indicadores Mun. (2)'!K:K,'Banco de Indicadores Mun. (2)'!B:B,'Banco de Indicadores - Mun. (1)'!B3276,'Banco de Indicadores Mun. (2)'!A:A,'Banco de Indicadores - Mun. (1)'!A3276) / VLOOKUP(D3276,'Dados Base'!$B:$K,10,FALSE)) * 100</f>
        <v>0</v>
      </c>
      <c r="AO3276" s="33">
        <v>0</v>
      </c>
      <c r="AP3276" s="34">
        <v>0</v>
      </c>
      <c r="AQ3276" s="17">
        <v>0</v>
      </c>
      <c r="AR3276" s="24">
        <v>7.5</v>
      </c>
      <c r="AS3276" s="35">
        <v>96</v>
      </c>
      <c r="AT3276" s="35">
        <v>96</v>
      </c>
      <c r="AU3276" s="35">
        <v>51.648351648351657</v>
      </c>
      <c r="AV3276" s="7">
        <v>6.61</v>
      </c>
      <c r="AW3276" s="36">
        <v>0</v>
      </c>
      <c r="AX3276" s="36">
        <v>1</v>
      </c>
      <c r="AY3276" s="117">
        <v>24.336254363636485</v>
      </c>
    </row>
    <row r="3277" spans="1:51" ht="15" x14ac:dyDescent="0.25">
      <c r="A3277" s="144">
        <v>2012</v>
      </c>
      <c r="B3277" s="77" t="s">
        <v>52</v>
      </c>
      <c r="C3277" s="78">
        <v>19</v>
      </c>
      <c r="D3277" s="77">
        <v>3504404</v>
      </c>
      <c r="E3277" s="78">
        <v>350440419</v>
      </c>
      <c r="F3277" s="78" t="str">
        <f t="shared" si="144"/>
        <v>3504404192012</v>
      </c>
      <c r="G3277" s="96">
        <v>2.0625792050307679</v>
      </c>
      <c r="H3277" s="80">
        <f t="shared" si="143"/>
        <v>11453</v>
      </c>
      <c r="I3277" s="91">
        <v>9684</v>
      </c>
      <c r="J3277" s="91">
        <v>1769</v>
      </c>
      <c r="K3277" s="83">
        <f>(H3277)/VLOOKUP(D3277,'Dados Base'!$B:$K,6,FALSE)</f>
        <v>33.65164247517189</v>
      </c>
      <c r="L3277" s="88">
        <f t="shared" si="145"/>
        <v>84.554265258011</v>
      </c>
      <c r="M3277" s="93">
        <v>4</v>
      </c>
      <c r="N3277" s="98">
        <v>0.70499999999999996</v>
      </c>
      <c r="O3277" s="91">
        <v>66</v>
      </c>
      <c r="P3277" s="91" t="s">
        <v>691</v>
      </c>
      <c r="Q3277" s="91" t="s">
        <v>691</v>
      </c>
      <c r="R3277" s="91" t="s">
        <v>691</v>
      </c>
      <c r="S3277" s="91">
        <v>21</v>
      </c>
      <c r="T3277" s="91" t="s">
        <v>691</v>
      </c>
      <c r="U3277" s="91">
        <v>56</v>
      </c>
      <c r="V3277" s="91">
        <v>49</v>
      </c>
      <c r="W3277" s="99">
        <v>0</v>
      </c>
      <c r="X3277" s="19">
        <v>2.5217477864583331E-2</v>
      </c>
      <c r="Y3277" s="29">
        <v>3.95</v>
      </c>
      <c r="Z3277" s="30">
        <v>495</v>
      </c>
      <c r="AA3277" s="30">
        <v>38</v>
      </c>
      <c r="AB3277" s="31">
        <v>0</v>
      </c>
      <c r="AC3277" s="32">
        <v>0</v>
      </c>
      <c r="AD3277" s="153">
        <f>VLOOKUP(D3277,'Dados Base'!$B:$K,9,FALSE)*31536000/VLOOKUP($F3277,F:H,MATCH(H3276,F3276:AF3276,0),FALSE)</f>
        <v>6746.1101894700078</v>
      </c>
      <c r="AE3277" s="153">
        <f>VLOOKUP(D3277,'Dados Base'!$B:$K,10,FALSE)*31536000/VLOOKUP($F3277,F:H,MATCH(H3276,F3276:AF3276,0),FALSE)</f>
        <v>523.16772897930684</v>
      </c>
      <c r="AF3277" s="14">
        <v>84.55</v>
      </c>
      <c r="AG3277" s="15">
        <v>84.6</v>
      </c>
      <c r="AH3277" s="14" t="s">
        <v>692</v>
      </c>
      <c r="AI3277" s="14">
        <v>44.26</v>
      </c>
      <c r="AJ3277" s="14">
        <v>100</v>
      </c>
      <c r="AK3277" s="72">
        <f>(SUMIFS('Banco de Indicadores Mun. (2)'!I:I,'Banco de Indicadores Mun. (2)'!B:B,'Banco de Indicadores - Mun. (1)'!B3277,'Banco de Indicadores Mun. (2)'!A:A,'Banco de Indicadores - Mun. (1)'!A3277) / VLOOKUP(D3277,'Dados Base'!$B:$K,8,FALSE)) * 100</f>
        <v>0</v>
      </c>
      <c r="AL3277" s="72">
        <f>(SUMIFS('Banco de Indicadores Mun. (2)'!I:I,'Banco de Indicadores Mun. (2)'!B:B,'Banco de Indicadores - Mun. (1)'!B3277,'Banco de Indicadores Mun. (2)'!A:A,'Banco de Indicadores - Mun. (1)'!A3277) / VLOOKUP(D3277,'Dados Base'!$B:$K,9,FALSE)) * 100</f>
        <v>0</v>
      </c>
      <c r="AM3277" s="72">
        <f>(SUMIFS('Banco de Indicadores Mun. (2)'!J:J,'Banco de Indicadores Mun. (2)'!B:B,'Banco de Indicadores - Mun. (1)'!B3277,'Banco de Indicadores Mun. (2)'!A:A,'Banco de Indicadores - Mun. (1)'!A3277) / VLOOKUP(D3277,'Dados Base'!$B:$K,7,FALSE)) * 100</f>
        <v>0</v>
      </c>
      <c r="AN3277" s="72">
        <f>(SUMIFS('Banco de Indicadores Mun. (2)'!K:K,'Banco de Indicadores Mun. (2)'!B:B,'Banco de Indicadores - Mun. (1)'!B3277,'Banco de Indicadores Mun. (2)'!A:A,'Banco de Indicadores - Mun. (1)'!A3277) / VLOOKUP(D3277,'Dados Base'!$B:$K,10,FALSE)) * 100</f>
        <v>0</v>
      </c>
      <c r="AO3277" s="33">
        <v>0</v>
      </c>
      <c r="AP3277" s="34">
        <v>0</v>
      </c>
      <c r="AQ3277" s="17">
        <v>0</v>
      </c>
      <c r="AR3277" s="24">
        <v>9.5</v>
      </c>
      <c r="AS3277" s="35">
        <v>100</v>
      </c>
      <c r="AT3277" s="35">
        <v>100</v>
      </c>
      <c r="AU3277" s="35">
        <v>92.870544090056285</v>
      </c>
      <c r="AV3277" s="7">
        <v>9.6999999999999993</v>
      </c>
      <c r="AW3277" s="36">
        <v>0</v>
      </c>
      <c r="AX3277" s="36">
        <v>0</v>
      </c>
      <c r="AY3277" s="117">
        <v>2.3569698392021174</v>
      </c>
    </row>
    <row r="3278" spans="1:51" ht="15" x14ac:dyDescent="0.25">
      <c r="A3278" s="144">
        <v>2012</v>
      </c>
      <c r="B3278" s="77" t="s">
        <v>53</v>
      </c>
      <c r="C3278" s="78">
        <v>17</v>
      </c>
      <c r="D3278" s="77">
        <v>3504503</v>
      </c>
      <c r="E3278" s="78">
        <v>350450317</v>
      </c>
      <c r="F3278" s="78" t="str">
        <f t="shared" si="144"/>
        <v>3504503172012</v>
      </c>
      <c r="G3278" s="96">
        <v>0.76367339181908633</v>
      </c>
      <c r="H3278" s="80">
        <f t="shared" si="143"/>
        <v>83871</v>
      </c>
      <c r="I3278" s="91">
        <v>80440</v>
      </c>
      <c r="J3278" s="91">
        <v>3431</v>
      </c>
      <c r="K3278" s="83">
        <f>(H3278)/VLOOKUP(D3278,'Dados Base'!$B:$K,6,FALSE)</f>
        <v>68.936579431877959</v>
      </c>
      <c r="L3278" s="88">
        <f t="shared" si="145"/>
        <v>95.909193881079275</v>
      </c>
      <c r="M3278" s="93">
        <v>4</v>
      </c>
      <c r="N3278" s="98">
        <v>0.76700000000000002</v>
      </c>
      <c r="O3278" s="91">
        <v>315</v>
      </c>
      <c r="P3278" s="91" t="s">
        <v>691</v>
      </c>
      <c r="Q3278" s="91" t="s">
        <v>691</v>
      </c>
      <c r="R3278" s="91" t="s">
        <v>691</v>
      </c>
      <c r="S3278" s="91">
        <v>193</v>
      </c>
      <c r="T3278" s="91" t="s">
        <v>691</v>
      </c>
      <c r="U3278" s="91">
        <v>1058</v>
      </c>
      <c r="V3278" s="91">
        <v>739</v>
      </c>
      <c r="W3278" s="99">
        <v>68.939099999999996</v>
      </c>
      <c r="X3278" s="19">
        <v>0.24322599707291667</v>
      </c>
      <c r="Y3278" s="29">
        <v>32.130000000000003</v>
      </c>
      <c r="Z3278" s="30">
        <v>3830</v>
      </c>
      <c r="AA3278" s="30">
        <v>508</v>
      </c>
      <c r="AB3278" s="31">
        <v>8</v>
      </c>
      <c r="AC3278" s="32">
        <v>0</v>
      </c>
      <c r="AD3278" s="153">
        <f>VLOOKUP(D3278,'Dados Base'!$B:$K,9,FALSE)*31536000/VLOOKUP($F3278,F:H,MATCH(H3277,F3277:AF3277,0),FALSE)</f>
        <v>4598.5534928640409</v>
      </c>
      <c r="AE3278" s="153">
        <f>VLOOKUP(D3278,'Dados Base'!$B:$K,10,FALSE)*31536000/VLOOKUP($F3278,F:H,MATCH(H3277,F3277:AF3277,0),FALSE)</f>
        <v>518.88829273527199</v>
      </c>
      <c r="AF3278" s="14">
        <v>95.27</v>
      </c>
      <c r="AG3278" s="15">
        <v>95.7</v>
      </c>
      <c r="AH3278" s="14">
        <v>85.02</v>
      </c>
      <c r="AI3278" s="14">
        <v>20.29</v>
      </c>
      <c r="AJ3278" s="14">
        <v>99.5</v>
      </c>
      <c r="AK3278" s="72">
        <f>(SUMIFS('Banco de Indicadores Mun. (2)'!I:I,'Banco de Indicadores Mun. (2)'!B:B,'Banco de Indicadores - Mun. (1)'!B3278,'Banco de Indicadores Mun. (2)'!A:A,'Banco de Indicadores - Mun. (1)'!A3278) / VLOOKUP(D3278,'Dados Base'!$B:$K,8,FALSE)) * 100</f>
        <v>0</v>
      </c>
      <c r="AL3278" s="72">
        <f>(SUMIFS('Banco de Indicadores Mun. (2)'!I:I,'Banco de Indicadores Mun. (2)'!B:B,'Banco de Indicadores - Mun. (1)'!B3278,'Banco de Indicadores Mun. (2)'!A:A,'Banco de Indicadores - Mun. (1)'!A3278) / VLOOKUP(D3278,'Dados Base'!$B:$K,9,FALSE)) * 100</f>
        <v>0</v>
      </c>
      <c r="AM3278" s="72">
        <f>(SUMIFS('Banco de Indicadores Mun. (2)'!J:J,'Banco de Indicadores Mun. (2)'!B:B,'Banco de Indicadores - Mun. (1)'!B3278,'Banco de Indicadores Mun. (2)'!A:A,'Banco de Indicadores - Mun. (1)'!A3278) / VLOOKUP(D3278,'Dados Base'!$B:$K,7,FALSE)) * 100</f>
        <v>0</v>
      </c>
      <c r="AN3278" s="72">
        <f>(SUMIFS('Banco de Indicadores Mun. (2)'!K:K,'Banco de Indicadores Mun. (2)'!B:B,'Banco de Indicadores - Mun. (1)'!B3278,'Banco de Indicadores Mun. (2)'!A:A,'Banco de Indicadores - Mun. (1)'!A3278) / VLOOKUP(D3278,'Dados Base'!$B:$K,10,FALSE)) * 100</f>
        <v>0</v>
      </c>
      <c r="AO3278" s="33">
        <v>1</v>
      </c>
      <c r="AP3278" s="34">
        <v>0</v>
      </c>
      <c r="AQ3278" s="17">
        <v>0</v>
      </c>
      <c r="AR3278" s="24">
        <v>7.9</v>
      </c>
      <c r="AS3278" s="35">
        <v>98</v>
      </c>
      <c r="AT3278" s="35">
        <v>98</v>
      </c>
      <c r="AU3278" s="35">
        <v>88.289534347625633</v>
      </c>
      <c r="AV3278" s="7">
        <v>9.4700000000000006</v>
      </c>
      <c r="AW3278" s="36">
        <v>0</v>
      </c>
      <c r="AX3278" s="36">
        <v>0</v>
      </c>
      <c r="AY3278" s="117">
        <v>61.948887403527095</v>
      </c>
    </row>
    <row r="3279" spans="1:51" ht="15" x14ac:dyDescent="0.25">
      <c r="A3279" s="144">
        <v>2012</v>
      </c>
      <c r="B3279" s="77" t="s">
        <v>54</v>
      </c>
      <c r="C3279" s="78">
        <v>16</v>
      </c>
      <c r="D3279" s="77">
        <v>3504602</v>
      </c>
      <c r="E3279" s="78">
        <v>350460216</v>
      </c>
      <c r="F3279" s="78" t="str">
        <f t="shared" si="144"/>
        <v>3504602162012</v>
      </c>
      <c r="G3279" s="96">
        <v>2.1344518739704998</v>
      </c>
      <c r="H3279" s="80">
        <f t="shared" si="143"/>
        <v>14980</v>
      </c>
      <c r="I3279" s="91">
        <v>14036</v>
      </c>
      <c r="J3279" s="91">
        <v>944</v>
      </c>
      <c r="K3279" s="83">
        <f>(H3279)/VLOOKUP(D3279,'Dados Base'!$B:$K,6,FALSE)</f>
        <v>136.69130395109042</v>
      </c>
      <c r="L3279" s="88">
        <f t="shared" si="145"/>
        <v>93.698264352469963</v>
      </c>
      <c r="M3279" s="93">
        <v>3</v>
      </c>
      <c r="N3279" s="98">
        <v>0.746</v>
      </c>
      <c r="O3279" s="91">
        <v>64</v>
      </c>
      <c r="P3279" s="91" t="s">
        <v>691</v>
      </c>
      <c r="Q3279" s="91" t="s">
        <v>691</v>
      </c>
      <c r="R3279" s="91" t="s">
        <v>691</v>
      </c>
      <c r="S3279" s="91">
        <v>75</v>
      </c>
      <c r="T3279" s="91" t="s">
        <v>691</v>
      </c>
      <c r="U3279" s="91">
        <v>139</v>
      </c>
      <c r="V3279" s="91">
        <v>101</v>
      </c>
      <c r="W3279" s="99">
        <v>0</v>
      </c>
      <c r="X3279" s="19">
        <v>4.1344470578703711E-2</v>
      </c>
      <c r="Y3279" s="29">
        <v>5.64</v>
      </c>
      <c r="Z3279" s="30">
        <v>591</v>
      </c>
      <c r="AA3279" s="30">
        <v>170</v>
      </c>
      <c r="AB3279" s="31">
        <v>2</v>
      </c>
      <c r="AC3279" s="32">
        <v>0</v>
      </c>
      <c r="AD3279" s="153">
        <f>VLOOKUP(D3279,'Dados Base'!$B:$K,9,FALSE)*31536000/VLOOKUP($F3279,F:H,MATCH(H3278,F3278:AF3278,0),FALSE)</f>
        <v>1747.3217623497997</v>
      </c>
      <c r="AE3279" s="153">
        <f>VLOOKUP(D3279,'Dados Base'!$B:$K,10,FALSE)*31536000/VLOOKUP($F3279,F:H,MATCH(H3278,F3278:AF3278,0),FALSE)</f>
        <v>147.36448598130841</v>
      </c>
      <c r="AF3279" s="14">
        <v>90.67</v>
      </c>
      <c r="AG3279" s="15">
        <v>93.5</v>
      </c>
      <c r="AH3279" s="14">
        <v>92.89</v>
      </c>
      <c r="AI3279" s="14">
        <v>0</v>
      </c>
      <c r="AJ3279" s="14">
        <v>96.9</v>
      </c>
      <c r="AK3279" s="72">
        <f>(SUMIFS('Banco de Indicadores Mun. (2)'!I:I,'Banco de Indicadores Mun. (2)'!B:B,'Banco de Indicadores - Mun. (1)'!B3279,'Banco de Indicadores Mun. (2)'!A:A,'Banco de Indicadores - Mun. (1)'!A3279) / VLOOKUP(D3279,'Dados Base'!$B:$K,8,FALSE)) * 100</f>
        <v>0</v>
      </c>
      <c r="AL3279" s="72">
        <f>(SUMIFS('Banco de Indicadores Mun. (2)'!I:I,'Banco de Indicadores Mun. (2)'!B:B,'Banco de Indicadores - Mun. (1)'!B3279,'Banco de Indicadores Mun. (2)'!A:A,'Banco de Indicadores - Mun. (1)'!A3279) / VLOOKUP(D3279,'Dados Base'!$B:$K,9,FALSE)) * 100</f>
        <v>0</v>
      </c>
      <c r="AM3279" s="72">
        <f>(SUMIFS('Banco de Indicadores Mun. (2)'!J:J,'Banco de Indicadores Mun. (2)'!B:B,'Banco de Indicadores - Mun. (1)'!B3279,'Banco de Indicadores Mun. (2)'!A:A,'Banco de Indicadores - Mun. (1)'!A3279) / VLOOKUP(D3279,'Dados Base'!$B:$K,7,FALSE)) * 100</f>
        <v>0</v>
      </c>
      <c r="AN3279" s="72">
        <f>(SUMIFS('Banco de Indicadores Mun. (2)'!K:K,'Banco de Indicadores Mun. (2)'!B:B,'Banco de Indicadores - Mun. (1)'!B3279,'Banco de Indicadores Mun. (2)'!A:A,'Banco de Indicadores - Mun. (1)'!A3279) / VLOOKUP(D3279,'Dados Base'!$B:$K,10,FALSE)) * 100</f>
        <v>0</v>
      </c>
      <c r="AO3279" s="33">
        <v>0</v>
      </c>
      <c r="AP3279" s="34">
        <v>0</v>
      </c>
      <c r="AQ3279" s="17">
        <v>0</v>
      </c>
      <c r="AR3279" s="24">
        <v>10</v>
      </c>
      <c r="AS3279" s="35">
        <v>97</v>
      </c>
      <c r="AT3279" s="35">
        <v>97</v>
      </c>
      <c r="AU3279" s="35">
        <v>77.660972404730614</v>
      </c>
      <c r="AV3279" s="7">
        <v>8.1999999999999993</v>
      </c>
      <c r="AW3279" s="36">
        <v>0</v>
      </c>
      <c r="AX3279" s="36">
        <v>0</v>
      </c>
      <c r="AY3279" s="117">
        <v>50.183487738012808</v>
      </c>
    </row>
    <row r="3280" spans="1:51" ht="15" x14ac:dyDescent="0.25">
      <c r="A3280" s="144">
        <v>2012</v>
      </c>
      <c r="B3280" s="77" t="s">
        <v>55</v>
      </c>
      <c r="C3280" s="78">
        <v>16</v>
      </c>
      <c r="D3280" s="77">
        <v>3504701</v>
      </c>
      <c r="E3280" s="78">
        <v>350470116</v>
      </c>
      <c r="F3280" s="78" t="str">
        <f t="shared" si="144"/>
        <v>3504701162012</v>
      </c>
      <c r="G3280" s="96">
        <v>7.4881339895448429</v>
      </c>
      <c r="H3280" s="80">
        <f t="shared" si="143"/>
        <v>3679</v>
      </c>
      <c r="I3280" s="91">
        <v>1184</v>
      </c>
      <c r="J3280" s="91">
        <v>2495</v>
      </c>
      <c r="K3280" s="83">
        <f>(H3280)/VLOOKUP(D3280,'Dados Base'!$B:$K,6,FALSE)</f>
        <v>40.490865067136255</v>
      </c>
      <c r="L3280" s="88">
        <f t="shared" si="145"/>
        <v>32.182658331068225</v>
      </c>
      <c r="M3280" s="93">
        <v>4</v>
      </c>
      <c r="N3280" s="98">
        <v>0.66900000000000004</v>
      </c>
      <c r="O3280" s="91">
        <v>25</v>
      </c>
      <c r="P3280" s="91" t="s">
        <v>691</v>
      </c>
      <c r="Q3280" s="91" t="s">
        <v>691</v>
      </c>
      <c r="R3280" s="91" t="s">
        <v>691</v>
      </c>
      <c r="S3280" s="91">
        <v>2</v>
      </c>
      <c r="T3280" s="91" t="s">
        <v>691</v>
      </c>
      <c r="U3280" s="91">
        <v>4</v>
      </c>
      <c r="V3280" s="91">
        <v>8</v>
      </c>
      <c r="W3280" s="99">
        <v>0</v>
      </c>
      <c r="X3280" s="19">
        <v>3.1549341145833331E-3</v>
      </c>
      <c r="Y3280" s="29">
        <v>0.52</v>
      </c>
      <c r="Z3280" s="30">
        <v>48</v>
      </c>
      <c r="AA3280" s="30">
        <v>18</v>
      </c>
      <c r="AB3280" s="31">
        <v>0</v>
      </c>
      <c r="AC3280" s="32">
        <v>0</v>
      </c>
      <c r="AD3280" s="153">
        <f>VLOOKUP(D3280,'Dados Base'!$B:$K,9,FALSE)*31536000/VLOOKUP($F3280,F:H,MATCH(H3279,F3279:AF3279,0),FALSE)</f>
        <v>5828.888284860016</v>
      </c>
      <c r="AE3280" s="153">
        <f>VLOOKUP(D3280,'Dados Base'!$B:$K,10,FALSE)*31536000/VLOOKUP($F3280,F:H,MATCH(H3279,F3279:AF3279,0),FALSE)</f>
        <v>600.03261755911956</v>
      </c>
      <c r="AF3280" s="14">
        <v>32.93</v>
      </c>
      <c r="AG3280" s="15">
        <v>98</v>
      </c>
      <c r="AH3280" s="14">
        <v>28.34</v>
      </c>
      <c r="AI3280" s="14">
        <v>10.93</v>
      </c>
      <c r="AJ3280" s="14">
        <v>100</v>
      </c>
      <c r="AK3280" s="72">
        <f>(SUMIFS('Banco de Indicadores Mun. (2)'!I:I,'Banco de Indicadores Mun. (2)'!B:B,'Banco de Indicadores - Mun. (1)'!B3280,'Banco de Indicadores Mun. (2)'!A:A,'Banco de Indicadores - Mun. (1)'!A3280) / VLOOKUP(D3280,'Dados Base'!$B:$K,8,FALSE)) * 100</f>
        <v>0</v>
      </c>
      <c r="AL3280" s="72">
        <f>(SUMIFS('Banco de Indicadores Mun. (2)'!I:I,'Banco de Indicadores Mun. (2)'!B:B,'Banco de Indicadores - Mun. (1)'!B3280,'Banco de Indicadores Mun. (2)'!A:A,'Banco de Indicadores - Mun. (1)'!A3280) / VLOOKUP(D3280,'Dados Base'!$B:$K,9,FALSE)) * 100</f>
        <v>0</v>
      </c>
      <c r="AM3280" s="72">
        <f>(SUMIFS('Banco de Indicadores Mun. (2)'!J:J,'Banco de Indicadores Mun. (2)'!B:B,'Banco de Indicadores - Mun. (1)'!B3280,'Banco de Indicadores Mun. (2)'!A:A,'Banco de Indicadores - Mun. (1)'!A3280) / VLOOKUP(D3280,'Dados Base'!$B:$K,7,FALSE)) * 100</f>
        <v>0</v>
      </c>
      <c r="AN3280" s="72">
        <f>(SUMIFS('Banco de Indicadores Mun. (2)'!K:K,'Banco de Indicadores Mun. (2)'!B:B,'Banco de Indicadores - Mun. (1)'!B3280,'Banco de Indicadores Mun. (2)'!A:A,'Banco de Indicadores - Mun. (1)'!A3280) / VLOOKUP(D3280,'Dados Base'!$B:$K,10,FALSE)) * 100</f>
        <v>0</v>
      </c>
      <c r="AO3280" s="33">
        <v>0</v>
      </c>
      <c r="AP3280" s="34">
        <v>0</v>
      </c>
      <c r="AQ3280" s="17">
        <v>0</v>
      </c>
      <c r="AR3280" s="24">
        <v>7.2</v>
      </c>
      <c r="AS3280" s="35">
        <v>98</v>
      </c>
      <c r="AT3280" s="35">
        <v>98.000000000000014</v>
      </c>
      <c r="AU3280" s="35">
        <v>72.727272727272734</v>
      </c>
      <c r="AV3280" s="7">
        <v>7.98</v>
      </c>
      <c r="AW3280" s="36">
        <v>0</v>
      </c>
      <c r="AX3280" s="36">
        <v>0</v>
      </c>
      <c r="AY3280" s="117">
        <v>420.01325395935208</v>
      </c>
    </row>
    <row r="3281" spans="1:51" ht="15" x14ac:dyDescent="0.25">
      <c r="A3281" s="144">
        <v>2012</v>
      </c>
      <c r="B3281" s="77" t="s">
        <v>56</v>
      </c>
      <c r="C3281" s="78">
        <v>15</v>
      </c>
      <c r="D3281" s="77">
        <v>3504800</v>
      </c>
      <c r="E3281" s="78">
        <v>350480015</v>
      </c>
      <c r="F3281" s="78" t="str">
        <f t="shared" si="144"/>
        <v>3504800152012</v>
      </c>
      <c r="G3281" s="96">
        <v>0.92682722933898898</v>
      </c>
      <c r="H3281" s="80">
        <f t="shared" si="143"/>
        <v>8238</v>
      </c>
      <c r="I3281" s="91">
        <v>7587</v>
      </c>
      <c r="J3281" s="91">
        <v>651</v>
      </c>
      <c r="K3281" s="83">
        <f>(H3281)/VLOOKUP(D3281,'Dados Base'!$B:$K,6,FALSE)</f>
        <v>54.770294528289341</v>
      </c>
      <c r="L3281" s="88">
        <f t="shared" si="145"/>
        <v>92.097596504005836</v>
      </c>
      <c r="M3281" s="93">
        <v>3</v>
      </c>
      <c r="N3281" s="98">
        <v>0.75600000000000001</v>
      </c>
      <c r="O3281" s="91">
        <v>63</v>
      </c>
      <c r="P3281" s="91" t="s">
        <v>691</v>
      </c>
      <c r="Q3281" s="91" t="s">
        <v>691</v>
      </c>
      <c r="R3281" s="91" t="s">
        <v>691</v>
      </c>
      <c r="S3281" s="91">
        <v>36</v>
      </c>
      <c r="T3281" s="91" t="s">
        <v>691</v>
      </c>
      <c r="U3281" s="91">
        <v>86</v>
      </c>
      <c r="V3281" s="91">
        <v>41</v>
      </c>
      <c r="W3281" s="99">
        <v>0</v>
      </c>
      <c r="X3281" s="19">
        <v>1.9345477077341796E-2</v>
      </c>
      <c r="Y3281" s="29">
        <v>3.04</v>
      </c>
      <c r="Z3281" s="30">
        <v>295</v>
      </c>
      <c r="AA3281" s="30">
        <v>115</v>
      </c>
      <c r="AB3281" s="31">
        <v>0</v>
      </c>
      <c r="AC3281" s="32">
        <v>1</v>
      </c>
      <c r="AD3281" s="153">
        <f>VLOOKUP(D3281,'Dados Base'!$B:$K,9,FALSE)*31536000/VLOOKUP($F3281,F:H,MATCH(H3280,F3280:AF3280,0),FALSE)</f>
        <v>4440.6117989803352</v>
      </c>
      <c r="AE3281" s="153">
        <f>VLOOKUP(D3281,'Dados Base'!$B:$K,10,FALSE)*31536000/VLOOKUP($F3281,F:H,MATCH(H3280,F3280:AF3280,0),FALSE)</f>
        <v>459.37363437727606</v>
      </c>
      <c r="AF3281" s="14" t="s">
        <v>692</v>
      </c>
      <c r="AG3281" s="15">
        <v>91.6</v>
      </c>
      <c r="AH3281" s="14" t="s">
        <v>692</v>
      </c>
      <c r="AI3281" s="14" t="s">
        <v>692</v>
      </c>
      <c r="AJ3281" s="14" t="s">
        <v>692</v>
      </c>
      <c r="AK3281" s="72">
        <f>(SUMIFS('Banco de Indicadores Mun. (2)'!I:I,'Banco de Indicadores Mun. (2)'!B:B,'Banco de Indicadores - Mun. (1)'!B3281,'Banco de Indicadores Mun. (2)'!A:A,'Banco de Indicadores - Mun. (1)'!A3281) / VLOOKUP(D3281,'Dados Base'!$B:$K,8,FALSE)) * 100</f>
        <v>0</v>
      </c>
      <c r="AL3281" s="72">
        <f>(SUMIFS('Banco de Indicadores Mun. (2)'!I:I,'Banco de Indicadores Mun. (2)'!B:B,'Banco de Indicadores - Mun. (1)'!B3281,'Banco de Indicadores Mun. (2)'!A:A,'Banco de Indicadores - Mun. (1)'!A3281) / VLOOKUP(D3281,'Dados Base'!$B:$K,9,FALSE)) * 100</f>
        <v>0</v>
      </c>
      <c r="AM3281" s="72">
        <f>(SUMIFS('Banco de Indicadores Mun. (2)'!J:J,'Banco de Indicadores Mun. (2)'!B:B,'Banco de Indicadores - Mun. (1)'!B3281,'Banco de Indicadores Mun. (2)'!A:A,'Banco de Indicadores - Mun. (1)'!A3281) / VLOOKUP(D3281,'Dados Base'!$B:$K,7,FALSE)) * 100</f>
        <v>0</v>
      </c>
      <c r="AN3281" s="72">
        <f>(SUMIFS('Banco de Indicadores Mun. (2)'!K:K,'Banco de Indicadores Mun. (2)'!B:B,'Banco de Indicadores - Mun. (1)'!B3281,'Banco de Indicadores Mun. (2)'!A:A,'Banco de Indicadores - Mun. (1)'!A3281) / VLOOKUP(D3281,'Dados Base'!$B:$K,10,FALSE)) * 100</f>
        <v>0</v>
      </c>
      <c r="AO3281" s="33">
        <v>0</v>
      </c>
      <c r="AP3281" s="34">
        <v>0</v>
      </c>
      <c r="AQ3281" s="17">
        <v>0</v>
      </c>
      <c r="AR3281" s="24">
        <v>9.1</v>
      </c>
      <c r="AS3281" s="35">
        <v>90</v>
      </c>
      <c r="AT3281" s="35">
        <v>90</v>
      </c>
      <c r="AU3281" s="35">
        <v>71.951219512195124</v>
      </c>
      <c r="AV3281" s="7">
        <v>7.73</v>
      </c>
      <c r="AW3281" s="36">
        <v>0</v>
      </c>
      <c r="AX3281" s="36">
        <v>1</v>
      </c>
      <c r="AY3281" s="117">
        <v>67.51781773575928</v>
      </c>
    </row>
    <row r="3282" spans="1:51" ht="15" x14ac:dyDescent="0.25">
      <c r="A3282" s="144">
        <v>2012</v>
      </c>
      <c r="B3282" s="77" t="s">
        <v>57</v>
      </c>
      <c r="C3282" s="78">
        <v>2</v>
      </c>
      <c r="D3282" s="77">
        <v>3504909</v>
      </c>
      <c r="E3282" s="78">
        <v>35049092</v>
      </c>
      <c r="F3282" s="78" t="str">
        <f t="shared" si="144"/>
        <v>350490922012</v>
      </c>
      <c r="G3282" s="96">
        <v>0.4436455168816078</v>
      </c>
      <c r="H3282" s="80">
        <f t="shared" si="143"/>
        <v>10300</v>
      </c>
      <c r="I3282" s="91">
        <v>8323</v>
      </c>
      <c r="J3282" s="91">
        <v>1977</v>
      </c>
      <c r="K3282" s="83">
        <f>(H3282)/VLOOKUP(D3282,'Dados Base'!$B:$K,6,FALSE)</f>
        <v>16.71209761163032</v>
      </c>
      <c r="L3282" s="88">
        <f t="shared" si="145"/>
        <v>80.805825242718441</v>
      </c>
      <c r="M3282" s="93">
        <v>4</v>
      </c>
      <c r="N3282" s="98">
        <v>0.73299999999999998</v>
      </c>
      <c r="O3282" s="91">
        <v>106</v>
      </c>
      <c r="P3282" s="91" t="s">
        <v>691</v>
      </c>
      <c r="Q3282" s="91" t="s">
        <v>691</v>
      </c>
      <c r="R3282" s="91" t="s">
        <v>691</v>
      </c>
      <c r="S3282" s="91">
        <v>21</v>
      </c>
      <c r="T3282" s="91" t="s">
        <v>691</v>
      </c>
      <c r="U3282" s="91">
        <v>56</v>
      </c>
      <c r="V3282" s="91">
        <v>57</v>
      </c>
      <c r="W3282" s="99">
        <v>0</v>
      </c>
      <c r="X3282" s="19">
        <v>2.1721197916666667E-2</v>
      </c>
      <c r="Y3282" s="29">
        <v>3.29</v>
      </c>
      <c r="Z3282" s="30">
        <v>388</v>
      </c>
      <c r="AA3282" s="30">
        <v>56</v>
      </c>
      <c r="AB3282" s="31">
        <v>1</v>
      </c>
      <c r="AC3282" s="32">
        <v>0</v>
      </c>
      <c r="AD3282" s="153">
        <f>VLOOKUP(D3282,'Dados Base'!$B:$K,9,FALSE)*31536000/VLOOKUP($F3282,F:H,MATCH(H3281,F3281:AF3281,0),FALSE)</f>
        <v>28627.339805825242</v>
      </c>
      <c r="AE3282" s="153">
        <f>VLOOKUP(D3282,'Dados Base'!$B:$K,10,FALSE)*31536000/VLOOKUP($F3282,F:H,MATCH(H3281,F3281:AF3281,0),FALSE)</f>
        <v>2908.6601941747567</v>
      </c>
      <c r="AF3282" s="14">
        <v>80.98</v>
      </c>
      <c r="AG3282" s="15">
        <v>79.8</v>
      </c>
      <c r="AH3282" s="14">
        <v>73.27</v>
      </c>
      <c r="AI3282" s="14">
        <v>17.78</v>
      </c>
      <c r="AJ3282" s="14">
        <v>100</v>
      </c>
      <c r="AK3282" s="72">
        <f>(SUMIFS('Banco de Indicadores Mun. (2)'!I:I,'Banco de Indicadores Mun. (2)'!B:B,'Banco de Indicadores - Mun. (1)'!B3282,'Banco de Indicadores Mun. (2)'!A:A,'Banco de Indicadores - Mun. (1)'!A3282) / VLOOKUP(D3282,'Dados Base'!$B:$K,8,FALSE)) * 100</f>
        <v>0</v>
      </c>
      <c r="AL3282" s="72">
        <f>(SUMIFS('Banco de Indicadores Mun. (2)'!I:I,'Banco de Indicadores Mun. (2)'!B:B,'Banco de Indicadores - Mun. (1)'!B3282,'Banco de Indicadores Mun. (2)'!A:A,'Banco de Indicadores - Mun. (1)'!A3282) / VLOOKUP(D3282,'Dados Base'!$B:$K,9,FALSE)) * 100</f>
        <v>0</v>
      </c>
      <c r="AM3282" s="72">
        <f>(SUMIFS('Banco de Indicadores Mun. (2)'!J:J,'Banco de Indicadores Mun. (2)'!B:B,'Banco de Indicadores - Mun. (1)'!B3282,'Banco de Indicadores Mun. (2)'!A:A,'Banco de Indicadores - Mun. (1)'!A3282) / VLOOKUP(D3282,'Dados Base'!$B:$K,7,FALSE)) * 100</f>
        <v>0</v>
      </c>
      <c r="AN3282" s="72">
        <f>(SUMIFS('Banco de Indicadores Mun. (2)'!K:K,'Banco de Indicadores Mun. (2)'!B:B,'Banco de Indicadores - Mun. (1)'!B3282,'Banco de Indicadores Mun. (2)'!A:A,'Banco de Indicadores - Mun. (1)'!A3282) / VLOOKUP(D3282,'Dados Base'!$B:$K,10,FALSE)) * 100</f>
        <v>0</v>
      </c>
      <c r="AO3282" s="33">
        <v>0</v>
      </c>
      <c r="AP3282" s="34">
        <v>0</v>
      </c>
      <c r="AQ3282" s="17">
        <v>0</v>
      </c>
      <c r="AR3282" s="24" t="s">
        <v>692</v>
      </c>
      <c r="AS3282" s="35">
        <v>97</v>
      </c>
      <c r="AT3282" s="35">
        <v>97</v>
      </c>
      <c r="AU3282" s="35">
        <v>87.387387387387378</v>
      </c>
      <c r="AV3282" s="7">
        <v>9.4600000000000009</v>
      </c>
      <c r="AW3282" s="36">
        <v>0</v>
      </c>
      <c r="AX3282" s="36">
        <v>0</v>
      </c>
      <c r="AY3282" s="117">
        <v>6.4158859281916651</v>
      </c>
    </row>
    <row r="3283" spans="1:51" ht="15" x14ac:dyDescent="0.25">
      <c r="A3283" s="144">
        <v>2012</v>
      </c>
      <c r="B3283" s="77" t="s">
        <v>58</v>
      </c>
      <c r="C3283" s="78">
        <v>14</v>
      </c>
      <c r="D3283" s="77">
        <v>3505005</v>
      </c>
      <c r="E3283" s="78">
        <v>350500514</v>
      </c>
      <c r="F3283" s="78" t="str">
        <f t="shared" si="144"/>
        <v>3505005142012</v>
      </c>
      <c r="G3283" s="96">
        <v>0.98992187372035634</v>
      </c>
      <c r="H3283" s="80">
        <f t="shared" si="143"/>
        <v>3166</v>
      </c>
      <c r="I3283" s="91">
        <v>1959</v>
      </c>
      <c r="J3283" s="91">
        <v>1207</v>
      </c>
      <c r="K3283" s="83">
        <f>(H3283)/VLOOKUP(D3283,'Dados Base'!$B:$K,6,FALSE)</f>
        <v>20.436354247353474</v>
      </c>
      <c r="L3283" s="88">
        <f t="shared" si="145"/>
        <v>61.876184459886296</v>
      </c>
      <c r="M3283" s="93">
        <v>4</v>
      </c>
      <c r="N3283" s="98">
        <v>0.71099999999999997</v>
      </c>
      <c r="O3283" s="91">
        <v>17</v>
      </c>
      <c r="P3283" s="91" t="s">
        <v>691</v>
      </c>
      <c r="Q3283" s="91" t="s">
        <v>691</v>
      </c>
      <c r="R3283" s="91" t="s">
        <v>691</v>
      </c>
      <c r="S3283" s="91">
        <v>10</v>
      </c>
      <c r="T3283" s="91" t="s">
        <v>691</v>
      </c>
      <c r="U3283" s="91">
        <v>11</v>
      </c>
      <c r="V3283" s="91">
        <v>9</v>
      </c>
      <c r="W3283" s="99">
        <v>26.429099999999998</v>
      </c>
      <c r="X3283" s="19">
        <v>6.4968958333333337E-3</v>
      </c>
      <c r="Y3283" s="29">
        <v>0.78</v>
      </c>
      <c r="Z3283" s="30">
        <v>0</v>
      </c>
      <c r="AA3283" s="30">
        <v>105</v>
      </c>
      <c r="AB3283" s="31">
        <v>0</v>
      </c>
      <c r="AC3283" s="32">
        <v>0</v>
      </c>
      <c r="AD3283" s="153">
        <f>VLOOKUP(D3283,'Dados Base'!$B:$K,9,FALSE)*31536000/VLOOKUP($F3283,F:H,MATCH(H3282,F3282:AF3282,0),FALSE)</f>
        <v>17630.675931775109</v>
      </c>
      <c r="AE3283" s="153">
        <f>VLOOKUP(D3283,'Dados Base'!$B:$K,10,FALSE)*31536000/VLOOKUP($F3283,F:H,MATCH(H3282,F3282:AF3282,0),FALSE)</f>
        <v>2091.7751105495904</v>
      </c>
      <c r="AF3283" s="14">
        <v>78.8</v>
      </c>
      <c r="AG3283" s="15">
        <v>100</v>
      </c>
      <c r="AH3283" s="14">
        <v>57.5</v>
      </c>
      <c r="AI3283" s="14">
        <v>39.700000000000003</v>
      </c>
      <c r="AJ3283" s="14">
        <v>100</v>
      </c>
      <c r="AK3283" s="72">
        <f>(SUMIFS('Banco de Indicadores Mun. (2)'!I:I,'Banco de Indicadores Mun. (2)'!B:B,'Banco de Indicadores - Mun. (1)'!B3283,'Banco de Indicadores Mun. (2)'!A:A,'Banco de Indicadores - Mun. (1)'!A3283) / VLOOKUP(D3283,'Dados Base'!$B:$K,8,FALSE)) * 100</f>
        <v>0</v>
      </c>
      <c r="AL3283" s="72">
        <f>(SUMIFS('Banco de Indicadores Mun. (2)'!I:I,'Banco de Indicadores Mun. (2)'!B:B,'Banco de Indicadores - Mun. (1)'!B3283,'Banco de Indicadores Mun. (2)'!A:A,'Banco de Indicadores - Mun. (1)'!A3283) / VLOOKUP(D3283,'Dados Base'!$B:$K,9,FALSE)) * 100</f>
        <v>0</v>
      </c>
      <c r="AM3283" s="72">
        <f>(SUMIFS('Banco de Indicadores Mun. (2)'!J:J,'Banco de Indicadores Mun. (2)'!B:B,'Banco de Indicadores - Mun. (1)'!B3283,'Banco de Indicadores Mun. (2)'!A:A,'Banco de Indicadores - Mun. (1)'!A3283) / VLOOKUP(D3283,'Dados Base'!$B:$K,7,FALSE)) * 100</f>
        <v>0</v>
      </c>
      <c r="AN3283" s="72">
        <f>(SUMIFS('Banco de Indicadores Mun. (2)'!K:K,'Banco de Indicadores Mun. (2)'!B:B,'Banco de Indicadores - Mun. (1)'!B3283,'Banco de Indicadores Mun. (2)'!A:A,'Banco de Indicadores - Mun. (1)'!A3283) / VLOOKUP(D3283,'Dados Base'!$B:$K,10,FALSE)) * 100</f>
        <v>0</v>
      </c>
      <c r="AO3283" s="33">
        <v>0</v>
      </c>
      <c r="AP3283" s="34">
        <v>0</v>
      </c>
      <c r="AQ3283" s="17">
        <v>0</v>
      </c>
      <c r="AR3283" s="24">
        <v>9.1999999999999993</v>
      </c>
      <c r="AS3283" s="35">
        <v>81</v>
      </c>
      <c r="AT3283" s="35">
        <v>0</v>
      </c>
      <c r="AU3283" s="35">
        <v>0</v>
      </c>
      <c r="AV3283" s="7">
        <v>1.22</v>
      </c>
      <c r="AW3283" s="36">
        <v>0</v>
      </c>
      <c r="AX3283" s="36">
        <v>0</v>
      </c>
      <c r="AY3283" s="117">
        <v>83.215013791669932</v>
      </c>
    </row>
    <row r="3284" spans="1:51" ht="15" x14ac:dyDescent="0.25">
      <c r="A3284" s="144">
        <v>2012</v>
      </c>
      <c r="B3284" s="77" t="s">
        <v>59</v>
      </c>
      <c r="C3284" s="78">
        <v>19</v>
      </c>
      <c r="D3284" s="77">
        <v>3505104</v>
      </c>
      <c r="E3284" s="78">
        <v>350510419</v>
      </c>
      <c r="F3284" s="78" t="str">
        <f t="shared" si="144"/>
        <v>3505104192012</v>
      </c>
      <c r="G3284" s="96">
        <v>1.1678777969676091</v>
      </c>
      <c r="H3284" s="80">
        <f t="shared" si="143"/>
        <v>6723</v>
      </c>
      <c r="I3284" s="91">
        <v>5698</v>
      </c>
      <c r="J3284" s="91">
        <v>1025</v>
      </c>
      <c r="K3284" s="83">
        <f>(H3284)/VLOOKUP(D3284,'Dados Base'!$B:$K,6,FALSE)</f>
        <v>32.774338224540536</v>
      </c>
      <c r="L3284" s="88">
        <f t="shared" si="145"/>
        <v>84.753830135356239</v>
      </c>
      <c r="M3284" s="93">
        <v>5</v>
      </c>
      <c r="N3284" s="98">
        <v>0.69899999999999995</v>
      </c>
      <c r="O3284" s="91">
        <v>32</v>
      </c>
      <c r="P3284" s="91" t="s">
        <v>691</v>
      </c>
      <c r="Q3284" s="91" t="s">
        <v>691</v>
      </c>
      <c r="R3284" s="91" t="s">
        <v>691</v>
      </c>
      <c r="S3284" s="91">
        <v>35</v>
      </c>
      <c r="T3284" s="91" t="s">
        <v>691</v>
      </c>
      <c r="U3284" s="91">
        <v>32</v>
      </c>
      <c r="V3284" s="91">
        <v>24</v>
      </c>
      <c r="W3284" s="99">
        <v>29.321999999999999</v>
      </c>
      <c r="X3284" s="19">
        <v>1.480460625E-2</v>
      </c>
      <c r="Y3284" s="29">
        <v>2.27</v>
      </c>
      <c r="Z3284" s="30">
        <v>196</v>
      </c>
      <c r="AA3284" s="30">
        <v>110</v>
      </c>
      <c r="AB3284" s="31">
        <v>0</v>
      </c>
      <c r="AC3284" s="32">
        <v>0</v>
      </c>
      <c r="AD3284" s="153">
        <f>VLOOKUP(D3284,'Dados Base'!$B:$K,9,FALSE)*31536000/VLOOKUP($F3284,F:H,MATCH(H3283,F3283:AF3283,0),FALSE)</f>
        <v>7129.9598393574297</v>
      </c>
      <c r="AE3284" s="153">
        <f>VLOOKUP(D3284,'Dados Base'!$B:$K,10,FALSE)*31536000/VLOOKUP($F3284,F:H,MATCH(H3283,F3283:AF3283,0),FALSE)</f>
        <v>562.89156626506019</v>
      </c>
      <c r="AF3284" s="14">
        <v>84.56</v>
      </c>
      <c r="AG3284" s="15" t="s">
        <v>692</v>
      </c>
      <c r="AH3284" s="14" t="s">
        <v>692</v>
      </c>
      <c r="AI3284" s="14">
        <v>15.48</v>
      </c>
      <c r="AJ3284" s="14">
        <v>100</v>
      </c>
      <c r="AK3284" s="72">
        <f>(SUMIFS('Banco de Indicadores Mun. (2)'!I:I,'Banco de Indicadores Mun. (2)'!B:B,'Banco de Indicadores - Mun. (1)'!B3284,'Banco de Indicadores Mun. (2)'!A:A,'Banco de Indicadores - Mun. (1)'!A3284) / VLOOKUP(D3284,'Dados Base'!$B:$K,8,FALSE)) * 100</f>
        <v>0</v>
      </c>
      <c r="AL3284" s="72">
        <f>(SUMIFS('Banco de Indicadores Mun. (2)'!I:I,'Banco de Indicadores Mun. (2)'!B:B,'Banco de Indicadores - Mun. (1)'!B3284,'Banco de Indicadores Mun. (2)'!A:A,'Banco de Indicadores - Mun. (1)'!A3284) / VLOOKUP(D3284,'Dados Base'!$B:$K,9,FALSE)) * 100</f>
        <v>0</v>
      </c>
      <c r="AM3284" s="72">
        <f>(SUMIFS('Banco de Indicadores Mun. (2)'!J:J,'Banco de Indicadores Mun. (2)'!B:B,'Banco de Indicadores - Mun. (1)'!B3284,'Banco de Indicadores Mun. (2)'!A:A,'Banco de Indicadores - Mun. (1)'!A3284) / VLOOKUP(D3284,'Dados Base'!$B:$K,7,FALSE)) * 100</f>
        <v>0</v>
      </c>
      <c r="AN3284" s="72">
        <f>(SUMIFS('Banco de Indicadores Mun. (2)'!K:K,'Banco de Indicadores Mun. (2)'!B:B,'Banco de Indicadores - Mun. (1)'!B3284,'Banco de Indicadores Mun. (2)'!A:A,'Banco de Indicadores - Mun. (1)'!A3284) / VLOOKUP(D3284,'Dados Base'!$B:$K,10,FALSE)) * 100</f>
        <v>0</v>
      </c>
      <c r="AO3284" s="33">
        <v>0</v>
      </c>
      <c r="AP3284" s="34">
        <v>0</v>
      </c>
      <c r="AQ3284" s="17">
        <v>0</v>
      </c>
      <c r="AR3284" s="24">
        <v>9.5</v>
      </c>
      <c r="AS3284" s="35">
        <v>100</v>
      </c>
      <c r="AT3284" s="35">
        <v>80</v>
      </c>
      <c r="AU3284" s="35">
        <v>64.052287581699346</v>
      </c>
      <c r="AV3284" s="7">
        <v>7.06</v>
      </c>
      <c r="AW3284" s="36">
        <v>0</v>
      </c>
      <c r="AX3284" s="36">
        <v>0</v>
      </c>
      <c r="AY3284" s="117">
        <v>3.5469646837189033</v>
      </c>
    </row>
    <row r="3285" spans="1:51" ht="15" x14ac:dyDescent="0.25">
      <c r="A3285" s="144">
        <v>2012</v>
      </c>
      <c r="B3285" s="77" t="s">
        <v>60</v>
      </c>
      <c r="C3285" s="78">
        <v>13</v>
      </c>
      <c r="D3285" s="77">
        <v>3505203</v>
      </c>
      <c r="E3285" s="78">
        <v>350520313</v>
      </c>
      <c r="F3285" s="78" t="str">
        <f t="shared" si="144"/>
        <v>3505203132012</v>
      </c>
      <c r="G3285" s="96">
        <v>1.0231931234997882</v>
      </c>
      <c r="H3285" s="80">
        <f t="shared" si="143"/>
        <v>32080</v>
      </c>
      <c r="I3285" s="91">
        <v>30556</v>
      </c>
      <c r="J3285" s="91">
        <v>1524</v>
      </c>
      <c r="K3285" s="83">
        <f>(H3285)/VLOOKUP(D3285,'Dados Base'!$B:$K,6,FALSE)</f>
        <v>72.809804811620509</v>
      </c>
      <c r="L3285" s="88">
        <f t="shared" si="145"/>
        <v>95.249376558603487</v>
      </c>
      <c r="M3285" s="93">
        <v>4</v>
      </c>
      <c r="N3285" s="98">
        <v>0.75</v>
      </c>
      <c r="O3285" s="91">
        <v>140</v>
      </c>
      <c r="P3285" s="91" t="s">
        <v>691</v>
      </c>
      <c r="Q3285" s="91" t="s">
        <v>691</v>
      </c>
      <c r="R3285" s="91" t="s">
        <v>691</v>
      </c>
      <c r="S3285" s="91">
        <v>150</v>
      </c>
      <c r="T3285" s="91" t="s">
        <v>691</v>
      </c>
      <c r="U3285" s="91">
        <v>365</v>
      </c>
      <c r="V3285" s="91">
        <v>203</v>
      </c>
      <c r="W3285" s="99">
        <v>13.0824</v>
      </c>
      <c r="X3285" s="19">
        <v>7.370450656386475E-2</v>
      </c>
      <c r="Y3285" s="29">
        <v>12.18</v>
      </c>
      <c r="Z3285" s="30">
        <v>1513</v>
      </c>
      <c r="AA3285" s="30">
        <v>132</v>
      </c>
      <c r="AB3285" s="31">
        <v>2</v>
      </c>
      <c r="AC3285" s="32">
        <v>0</v>
      </c>
      <c r="AD3285" s="153">
        <f>VLOOKUP(D3285,'Dados Base'!$B:$K,9,FALSE)*31536000/VLOOKUP($F3285,F:H,MATCH(H3284,F3284:AF3284,0),FALSE)</f>
        <v>3568.4438902743141</v>
      </c>
      <c r="AE3285" s="153">
        <f>VLOOKUP(D3285,'Dados Base'!$B:$K,10,FALSE)*31536000/VLOOKUP($F3285,F:H,MATCH(H3284,F3284:AF3284,0),FALSE)</f>
        <v>363.72568578553626</v>
      </c>
      <c r="AF3285" s="14" t="s">
        <v>692</v>
      </c>
      <c r="AG3285" s="15">
        <v>100</v>
      </c>
      <c r="AH3285" s="14">
        <v>95.18</v>
      </c>
      <c r="AI3285" s="14" t="s">
        <v>692</v>
      </c>
      <c r="AJ3285" s="14" t="s">
        <v>692</v>
      </c>
      <c r="AK3285" s="72">
        <f>(SUMIFS('Banco de Indicadores Mun. (2)'!I:I,'Banco de Indicadores Mun. (2)'!B:B,'Banco de Indicadores - Mun. (1)'!B3285,'Banco de Indicadores Mun. (2)'!A:A,'Banco de Indicadores - Mun. (1)'!A3285) / VLOOKUP(D3285,'Dados Base'!$B:$K,8,FALSE)) * 100</f>
        <v>0</v>
      </c>
      <c r="AL3285" s="72">
        <f>(SUMIFS('Banco de Indicadores Mun. (2)'!I:I,'Banco de Indicadores Mun. (2)'!B:B,'Banco de Indicadores - Mun. (1)'!B3285,'Banco de Indicadores Mun. (2)'!A:A,'Banco de Indicadores - Mun. (1)'!A3285) / VLOOKUP(D3285,'Dados Base'!$B:$K,9,FALSE)) * 100</f>
        <v>0</v>
      </c>
      <c r="AM3285" s="72">
        <f>(SUMIFS('Banco de Indicadores Mun. (2)'!J:J,'Banco de Indicadores Mun. (2)'!B:B,'Banco de Indicadores - Mun. (1)'!B3285,'Banco de Indicadores Mun. (2)'!A:A,'Banco de Indicadores - Mun. (1)'!A3285) / VLOOKUP(D3285,'Dados Base'!$B:$K,7,FALSE)) * 100</f>
        <v>0</v>
      </c>
      <c r="AN3285" s="72">
        <f>(SUMIFS('Banco de Indicadores Mun. (2)'!K:K,'Banco de Indicadores Mun. (2)'!B:B,'Banco de Indicadores - Mun. (1)'!B3285,'Banco de Indicadores Mun. (2)'!A:A,'Banco de Indicadores - Mun. (1)'!A3285) / VLOOKUP(D3285,'Dados Base'!$B:$K,10,FALSE)) * 100</f>
        <v>0</v>
      </c>
      <c r="AO3285" s="33">
        <v>0</v>
      </c>
      <c r="AP3285" s="34">
        <v>0</v>
      </c>
      <c r="AQ3285" s="17">
        <v>0</v>
      </c>
      <c r="AR3285" s="24">
        <v>8.8000000000000007</v>
      </c>
      <c r="AS3285" s="35">
        <v>100</v>
      </c>
      <c r="AT3285" s="35">
        <v>100</v>
      </c>
      <c r="AU3285" s="35">
        <v>91.975683890577514</v>
      </c>
      <c r="AV3285" s="7">
        <v>9.8000000000000007</v>
      </c>
      <c r="AW3285" s="36">
        <v>0</v>
      </c>
      <c r="AX3285" s="36">
        <v>0</v>
      </c>
      <c r="AY3285" s="117">
        <v>33.099901013230451</v>
      </c>
    </row>
    <row r="3286" spans="1:51" ht="15" x14ac:dyDescent="0.25">
      <c r="A3286" s="144">
        <v>2012</v>
      </c>
      <c r="B3286" s="77" t="s">
        <v>61</v>
      </c>
      <c r="C3286" s="78">
        <v>13</v>
      </c>
      <c r="D3286" s="77">
        <v>3505302</v>
      </c>
      <c r="E3286" s="78">
        <v>350530213</v>
      </c>
      <c r="F3286" s="78" t="str">
        <f t="shared" si="144"/>
        <v>3505302132012</v>
      </c>
      <c r="G3286" s="96">
        <v>-8.7150461153218117E-2</v>
      </c>
      <c r="H3286" s="80">
        <f t="shared" si="143"/>
        <v>35172</v>
      </c>
      <c r="I3286" s="91">
        <v>34458</v>
      </c>
      <c r="J3286" s="91">
        <v>714</v>
      </c>
      <c r="K3286" s="83">
        <f>(H3286)/VLOOKUP(D3286,'Dados Base'!$B:$K,6,FALSE)</f>
        <v>234.19896124650418</v>
      </c>
      <c r="L3286" s="88">
        <f t="shared" si="145"/>
        <v>97.969976117366087</v>
      </c>
      <c r="M3286" s="93">
        <v>2</v>
      </c>
      <c r="N3286" s="98">
        <v>0.78800000000000003</v>
      </c>
      <c r="O3286" s="91">
        <v>41</v>
      </c>
      <c r="P3286" s="91" t="s">
        <v>691</v>
      </c>
      <c r="Q3286" s="91" t="s">
        <v>691</v>
      </c>
      <c r="R3286" s="91" t="s">
        <v>691</v>
      </c>
      <c r="S3286" s="91">
        <v>129</v>
      </c>
      <c r="T3286" s="91" t="s">
        <v>691</v>
      </c>
      <c r="U3286" s="91">
        <v>526</v>
      </c>
      <c r="V3286" s="91">
        <v>376</v>
      </c>
      <c r="W3286" s="99">
        <v>9.7812000000000001</v>
      </c>
      <c r="X3286" s="19">
        <v>0.10706291666666666</v>
      </c>
      <c r="Y3286" s="29">
        <v>13.79</v>
      </c>
      <c r="Z3286" s="30">
        <v>96</v>
      </c>
      <c r="AA3286" s="30">
        <v>1765</v>
      </c>
      <c r="AB3286" s="31">
        <v>0</v>
      </c>
      <c r="AC3286" s="32">
        <v>0</v>
      </c>
      <c r="AD3286" s="153">
        <f>VLOOKUP(D3286,'Dados Base'!$B:$K,9,FALSE)*31536000/VLOOKUP($F3286,F:H,MATCH(H3285,F3285:AF3285,0),FALSE)</f>
        <v>1183.5414534288639</v>
      </c>
      <c r="AE3286" s="153">
        <f>VLOOKUP(D3286,'Dados Base'!$B:$K,10,FALSE)*31536000/VLOOKUP($F3286,F:H,MATCH(H3285,F3285:AF3285,0),FALSE)</f>
        <v>134.49334698055267</v>
      </c>
      <c r="AF3286" s="14">
        <v>100</v>
      </c>
      <c r="AG3286" s="15">
        <v>97.9</v>
      </c>
      <c r="AH3286" s="14">
        <v>98.33</v>
      </c>
      <c r="AI3286" s="14">
        <v>48.72</v>
      </c>
      <c r="AJ3286" s="14">
        <v>100</v>
      </c>
      <c r="AK3286" s="72">
        <f>(SUMIFS('Banco de Indicadores Mun. (2)'!I:I,'Banco de Indicadores Mun. (2)'!B:B,'Banco de Indicadores - Mun. (1)'!B3286,'Banco de Indicadores Mun. (2)'!A:A,'Banco de Indicadores - Mun. (1)'!A3286) / VLOOKUP(D3286,'Dados Base'!$B:$K,8,FALSE)) * 100</f>
        <v>0</v>
      </c>
      <c r="AL3286" s="72">
        <f>(SUMIFS('Banco de Indicadores Mun. (2)'!I:I,'Banco de Indicadores Mun. (2)'!B:B,'Banco de Indicadores - Mun. (1)'!B3286,'Banco de Indicadores Mun. (2)'!A:A,'Banco de Indicadores - Mun. (1)'!A3286) / VLOOKUP(D3286,'Dados Base'!$B:$K,9,FALSE)) * 100</f>
        <v>0</v>
      </c>
      <c r="AM3286" s="72">
        <f>(SUMIFS('Banco de Indicadores Mun. (2)'!J:J,'Banco de Indicadores Mun. (2)'!B:B,'Banco de Indicadores - Mun. (1)'!B3286,'Banco de Indicadores Mun. (2)'!A:A,'Banco de Indicadores - Mun. (1)'!A3286) / VLOOKUP(D3286,'Dados Base'!$B:$K,7,FALSE)) * 100</f>
        <v>0</v>
      </c>
      <c r="AN3286" s="72">
        <f>(SUMIFS('Banco de Indicadores Mun. (2)'!K:K,'Banco de Indicadores Mun. (2)'!B:B,'Banco de Indicadores - Mun. (1)'!B3286,'Banco de Indicadores Mun. (2)'!A:A,'Banco de Indicadores - Mun. (1)'!A3286) / VLOOKUP(D3286,'Dados Base'!$B:$K,10,FALSE)) * 100</f>
        <v>0</v>
      </c>
      <c r="AO3286" s="33">
        <v>0</v>
      </c>
      <c r="AP3286" s="34">
        <v>0</v>
      </c>
      <c r="AQ3286" s="17">
        <v>0</v>
      </c>
      <c r="AR3286" s="24">
        <v>4</v>
      </c>
      <c r="AS3286" s="35">
        <v>100</v>
      </c>
      <c r="AT3286" s="35">
        <v>5.5</v>
      </c>
      <c r="AU3286" s="35">
        <v>5.1585169263836645</v>
      </c>
      <c r="AV3286" s="7">
        <v>2.2200000000000002</v>
      </c>
      <c r="AW3286" s="36">
        <v>0</v>
      </c>
      <c r="AX3286" s="36">
        <v>0</v>
      </c>
      <c r="AY3286" s="117">
        <v>1.3328056844482314</v>
      </c>
    </row>
    <row r="3287" spans="1:51" ht="15" x14ac:dyDescent="0.25">
      <c r="A3287" s="144">
        <v>2012</v>
      </c>
      <c r="B3287" s="77" t="s">
        <v>62</v>
      </c>
      <c r="C3287" s="78">
        <v>11</v>
      </c>
      <c r="D3287" s="77">
        <v>3505351</v>
      </c>
      <c r="E3287" s="78">
        <v>350535111</v>
      </c>
      <c r="F3287" s="78" t="str">
        <f t="shared" si="144"/>
        <v>3505351112012</v>
      </c>
      <c r="G3287" s="96">
        <v>0.7003302936411826</v>
      </c>
      <c r="H3287" s="80">
        <f t="shared" si="143"/>
        <v>5296</v>
      </c>
      <c r="I3287" s="91">
        <v>1559</v>
      </c>
      <c r="J3287" s="91">
        <v>3737</v>
      </c>
      <c r="K3287" s="83">
        <f>(H3287)/VLOOKUP(D3287,'Dados Base'!$B:$K,6,FALSE)</f>
        <v>13.003019961207002</v>
      </c>
      <c r="L3287" s="88">
        <f t="shared" si="145"/>
        <v>29.437311178247732</v>
      </c>
      <c r="M3287" s="93">
        <v>3</v>
      </c>
      <c r="N3287" s="98">
        <v>0.66</v>
      </c>
      <c r="O3287" s="91">
        <v>35</v>
      </c>
      <c r="P3287" s="91" t="s">
        <v>691</v>
      </c>
      <c r="Q3287" s="91" t="s">
        <v>691</v>
      </c>
      <c r="R3287" s="91" t="s">
        <v>691</v>
      </c>
      <c r="S3287" s="91">
        <v>2</v>
      </c>
      <c r="T3287" s="91" t="s">
        <v>691</v>
      </c>
      <c r="U3287" s="91">
        <v>19</v>
      </c>
      <c r="V3287" s="91">
        <v>7</v>
      </c>
      <c r="W3287" s="99">
        <v>0</v>
      </c>
      <c r="X3287" s="19">
        <v>6.2752083333333332E-3</v>
      </c>
      <c r="Y3287" s="29">
        <v>0.62</v>
      </c>
      <c r="Z3287" s="30">
        <v>0</v>
      </c>
      <c r="AA3287" s="30">
        <v>84</v>
      </c>
      <c r="AB3287" s="31">
        <v>0</v>
      </c>
      <c r="AC3287" s="32">
        <v>0</v>
      </c>
      <c r="AD3287" s="153">
        <f>VLOOKUP(D3287,'Dados Base'!$B:$K,9,FALSE)*31536000/VLOOKUP($F3287,F:H,MATCH(H3286,F3286:AF3286,0),FALSE)</f>
        <v>72766.223564954678</v>
      </c>
      <c r="AE3287" s="153">
        <f>VLOOKUP(D3287,'Dados Base'!$B:$K,10,FALSE)*31536000/VLOOKUP($F3287,F:H,MATCH(H3286,F3286:AF3286,0),FALSE)</f>
        <v>9348.851963746225</v>
      </c>
      <c r="AF3287" s="14">
        <v>45.5</v>
      </c>
      <c r="AG3287" s="15">
        <v>96.5</v>
      </c>
      <c r="AH3287" s="14">
        <v>16.54</v>
      </c>
      <c r="AI3287" s="14">
        <v>36.450000000000003</v>
      </c>
      <c r="AJ3287" s="14">
        <v>100</v>
      </c>
      <c r="AK3287" s="72">
        <f>(SUMIFS('Banco de Indicadores Mun. (2)'!I:I,'Banco de Indicadores Mun. (2)'!B:B,'Banco de Indicadores - Mun. (1)'!B3287,'Banco de Indicadores Mun. (2)'!A:A,'Banco de Indicadores - Mun. (1)'!A3287) / VLOOKUP(D3287,'Dados Base'!$B:$K,8,FALSE)) * 100</f>
        <v>0</v>
      </c>
      <c r="AL3287" s="72">
        <f>(SUMIFS('Banco de Indicadores Mun. (2)'!I:I,'Banco de Indicadores Mun. (2)'!B:B,'Banco de Indicadores - Mun. (1)'!B3287,'Banco de Indicadores Mun. (2)'!A:A,'Banco de Indicadores - Mun. (1)'!A3287) / VLOOKUP(D3287,'Dados Base'!$B:$K,9,FALSE)) * 100</f>
        <v>0</v>
      </c>
      <c r="AM3287" s="72">
        <f>(SUMIFS('Banco de Indicadores Mun. (2)'!J:J,'Banco de Indicadores Mun. (2)'!B:B,'Banco de Indicadores - Mun. (1)'!B3287,'Banco de Indicadores Mun. (2)'!A:A,'Banco de Indicadores - Mun. (1)'!A3287) / VLOOKUP(D3287,'Dados Base'!$B:$K,7,FALSE)) * 100</f>
        <v>0</v>
      </c>
      <c r="AN3287" s="72">
        <f>(SUMIFS('Banco de Indicadores Mun. (2)'!K:K,'Banco de Indicadores Mun. (2)'!B:B,'Banco de Indicadores - Mun. (1)'!B3287,'Banco de Indicadores Mun. (2)'!A:A,'Banco de Indicadores - Mun. (1)'!A3287) / VLOOKUP(D3287,'Dados Base'!$B:$K,10,FALSE)) * 100</f>
        <v>0</v>
      </c>
      <c r="AO3287" s="33">
        <v>0</v>
      </c>
      <c r="AP3287" s="34">
        <v>0</v>
      </c>
      <c r="AQ3287" s="17">
        <v>0</v>
      </c>
      <c r="AR3287" s="24">
        <v>7.2</v>
      </c>
      <c r="AS3287" s="35">
        <v>55</v>
      </c>
      <c r="AT3287" s="35">
        <v>0</v>
      </c>
      <c r="AU3287" s="35">
        <v>0</v>
      </c>
      <c r="AV3287" s="7">
        <v>0.83</v>
      </c>
      <c r="AW3287" s="36">
        <v>0</v>
      </c>
      <c r="AX3287" s="36">
        <v>0</v>
      </c>
      <c r="AY3287" s="117">
        <v>0</v>
      </c>
    </row>
    <row r="3288" spans="1:51" ht="15" x14ac:dyDescent="0.25">
      <c r="A3288" s="144">
        <v>2012</v>
      </c>
      <c r="B3288" s="77" t="s">
        <v>63</v>
      </c>
      <c r="C3288" s="78">
        <v>11</v>
      </c>
      <c r="D3288" s="77">
        <v>3505401</v>
      </c>
      <c r="E3288" s="78">
        <v>350540111</v>
      </c>
      <c r="F3288" s="78" t="str">
        <f t="shared" si="144"/>
        <v>3505401112012</v>
      </c>
      <c r="G3288" s="96">
        <v>-0.4520695151837173</v>
      </c>
      <c r="H3288" s="80">
        <f t="shared" si="143"/>
        <v>7702</v>
      </c>
      <c r="I3288" s="91">
        <v>3250</v>
      </c>
      <c r="J3288" s="91">
        <v>4452</v>
      </c>
      <c r="K3288" s="83">
        <f>(H3288)/VLOOKUP(D3288,'Dados Base'!$B:$K,6,FALSE)</f>
        <v>7.6462587735408869</v>
      </c>
      <c r="L3288" s="88">
        <f t="shared" si="145"/>
        <v>42.196831991690473</v>
      </c>
      <c r="M3288" s="93">
        <v>5</v>
      </c>
      <c r="N3288" s="98">
        <v>0.64100000000000001</v>
      </c>
      <c r="O3288" s="91">
        <v>14</v>
      </c>
      <c r="P3288" s="91" t="s">
        <v>691</v>
      </c>
      <c r="Q3288" s="91" t="s">
        <v>691</v>
      </c>
      <c r="R3288" s="91" t="s">
        <v>691</v>
      </c>
      <c r="S3288" s="91">
        <v>3</v>
      </c>
      <c r="T3288" s="91" t="s">
        <v>691</v>
      </c>
      <c r="U3288" s="91">
        <v>27</v>
      </c>
      <c r="V3288" s="91">
        <v>23</v>
      </c>
      <c r="W3288" s="99">
        <v>0</v>
      </c>
      <c r="X3288" s="19">
        <v>8.5383890625000004E-3</v>
      </c>
      <c r="Y3288" s="29">
        <v>1.26</v>
      </c>
      <c r="Z3288" s="30">
        <v>102</v>
      </c>
      <c r="AA3288" s="30">
        <v>68</v>
      </c>
      <c r="AB3288" s="31">
        <v>3</v>
      </c>
      <c r="AC3288" s="32">
        <v>10</v>
      </c>
      <c r="AD3288" s="153">
        <f>VLOOKUP(D3288,'Dados Base'!$B:$K,9,FALSE)*31536000/VLOOKUP($F3288,F:H,MATCH(H3287,F3287:AF3287,0),FALSE)</f>
        <v>126397.86029602701</v>
      </c>
      <c r="AE3288" s="153">
        <f>VLOOKUP(D3288,'Dados Base'!$B:$K,10,FALSE)*31536000/VLOOKUP($F3288,F:H,MATCH(H3287,F3287:AF3287,0),FALSE)</f>
        <v>16337.138405608932</v>
      </c>
      <c r="AF3288" s="14">
        <v>42.57</v>
      </c>
      <c r="AG3288" s="15" t="s">
        <v>692</v>
      </c>
      <c r="AH3288" s="14">
        <v>30.46</v>
      </c>
      <c r="AI3288" s="14">
        <v>28.13</v>
      </c>
      <c r="AJ3288" s="14">
        <v>100</v>
      </c>
      <c r="AK3288" s="72">
        <f>(SUMIFS('Banco de Indicadores Mun. (2)'!I:I,'Banco de Indicadores Mun. (2)'!B:B,'Banco de Indicadores - Mun. (1)'!B3288,'Banco de Indicadores Mun. (2)'!A:A,'Banco de Indicadores - Mun. (1)'!A3288) / VLOOKUP(D3288,'Dados Base'!$B:$K,8,FALSE)) * 100</f>
        <v>0</v>
      </c>
      <c r="AL3288" s="72">
        <f>(SUMIFS('Banco de Indicadores Mun. (2)'!I:I,'Banco de Indicadores Mun. (2)'!B:B,'Banco de Indicadores - Mun. (1)'!B3288,'Banco de Indicadores Mun. (2)'!A:A,'Banco de Indicadores - Mun. (1)'!A3288) / VLOOKUP(D3288,'Dados Base'!$B:$K,9,FALSE)) * 100</f>
        <v>0</v>
      </c>
      <c r="AM3288" s="72">
        <f>(SUMIFS('Banco de Indicadores Mun. (2)'!J:J,'Banco de Indicadores Mun. (2)'!B:B,'Banco de Indicadores - Mun. (1)'!B3288,'Banco de Indicadores Mun. (2)'!A:A,'Banco de Indicadores - Mun. (1)'!A3288) / VLOOKUP(D3288,'Dados Base'!$B:$K,7,FALSE)) * 100</f>
        <v>0</v>
      </c>
      <c r="AN3288" s="72">
        <f>(SUMIFS('Banco de Indicadores Mun. (2)'!K:K,'Banco de Indicadores Mun. (2)'!B:B,'Banco de Indicadores - Mun. (1)'!B3288,'Banco de Indicadores Mun. (2)'!A:A,'Banco de Indicadores - Mun. (1)'!A3288) / VLOOKUP(D3288,'Dados Base'!$B:$K,10,FALSE)) * 100</f>
        <v>0</v>
      </c>
      <c r="AO3288" s="33">
        <v>0</v>
      </c>
      <c r="AP3288" s="34">
        <v>0</v>
      </c>
      <c r="AQ3288" s="17">
        <v>0</v>
      </c>
      <c r="AR3288" s="24">
        <v>7.8</v>
      </c>
      <c r="AS3288" s="35">
        <v>66</v>
      </c>
      <c r="AT3288" s="35">
        <v>66</v>
      </c>
      <c r="AU3288" s="35">
        <v>60</v>
      </c>
      <c r="AV3288" s="7">
        <v>6.89</v>
      </c>
      <c r="AW3288" s="36">
        <v>0</v>
      </c>
      <c r="AX3288" s="36">
        <v>10</v>
      </c>
      <c r="AY3288" s="117">
        <v>1.4439218810997907</v>
      </c>
    </row>
    <row r="3289" spans="1:51" ht="15" x14ac:dyDescent="0.25">
      <c r="A3289" s="144">
        <v>2012</v>
      </c>
      <c r="B3289" s="77" t="s">
        <v>64</v>
      </c>
      <c r="C3289" s="78">
        <v>12</v>
      </c>
      <c r="D3289" s="77">
        <v>3505500</v>
      </c>
      <c r="E3289" s="78">
        <v>350550012</v>
      </c>
      <c r="F3289" s="78" t="str">
        <f t="shared" si="144"/>
        <v>3505500122012</v>
      </c>
      <c r="G3289" s="96">
        <v>0.71640525746630157</v>
      </c>
      <c r="H3289" s="80">
        <f t="shared" si="143"/>
        <v>113358</v>
      </c>
      <c r="I3289" s="91">
        <v>109905</v>
      </c>
      <c r="J3289" s="91">
        <v>3453</v>
      </c>
      <c r="K3289" s="83">
        <f>(H3289)/VLOOKUP(D3289,'Dados Base'!$B:$K,6,FALSE)</f>
        <v>72.49761769239133</v>
      </c>
      <c r="L3289" s="88">
        <f t="shared" si="145"/>
        <v>96.953898269200238</v>
      </c>
      <c r="M3289" s="93">
        <v>3</v>
      </c>
      <c r="N3289" s="98">
        <v>0.78900000000000003</v>
      </c>
      <c r="O3289" s="91">
        <v>437</v>
      </c>
      <c r="P3289" s="91" t="s">
        <v>691</v>
      </c>
      <c r="Q3289" s="91" t="s">
        <v>691</v>
      </c>
      <c r="R3289" s="91" t="s">
        <v>691</v>
      </c>
      <c r="S3289" s="91">
        <v>188</v>
      </c>
      <c r="T3289" s="91" t="s">
        <v>691</v>
      </c>
      <c r="U3289" s="91">
        <v>1399</v>
      </c>
      <c r="V3289" s="91">
        <v>1124</v>
      </c>
      <c r="W3289" s="99">
        <v>24.997499999999999</v>
      </c>
      <c r="X3289" s="19">
        <v>0.38298971190277775</v>
      </c>
      <c r="Y3289" s="29">
        <v>54.94</v>
      </c>
      <c r="Z3289" s="30">
        <v>5017</v>
      </c>
      <c r="AA3289" s="30">
        <v>917</v>
      </c>
      <c r="AB3289" s="31">
        <v>15</v>
      </c>
      <c r="AC3289" s="32">
        <v>2</v>
      </c>
      <c r="AD3289" s="153">
        <f>VLOOKUP(D3289,'Dados Base'!$B:$K,9,FALSE)*31536000/VLOOKUP($F3289,F:H,MATCH(H3288,F3288:AF3288,0),FALSE)</f>
        <v>5071.5545440110091</v>
      </c>
      <c r="AE3289" s="153">
        <f>VLOOKUP(D3289,'Dados Base'!$B:$K,10,FALSE)*31536000/VLOOKUP($F3289,F:H,MATCH(H3288,F3288:AF3288,0),FALSE)</f>
        <v>589.78034192558096</v>
      </c>
      <c r="AF3289" s="14">
        <v>96.98</v>
      </c>
      <c r="AG3289" s="15">
        <v>98.4</v>
      </c>
      <c r="AH3289" s="14">
        <v>95.87</v>
      </c>
      <c r="AI3289" s="14">
        <v>27.45</v>
      </c>
      <c r="AJ3289" s="14">
        <v>99.5</v>
      </c>
      <c r="AK3289" s="72">
        <f>(SUMIFS('Banco de Indicadores Mun. (2)'!I:I,'Banco de Indicadores Mun. (2)'!B:B,'Banco de Indicadores - Mun. (1)'!B3289,'Banco de Indicadores Mun. (2)'!A:A,'Banco de Indicadores - Mun. (1)'!A3289) / VLOOKUP(D3289,'Dados Base'!$B:$K,8,FALSE)) * 100</f>
        <v>0</v>
      </c>
      <c r="AL3289" s="72">
        <f>(SUMIFS('Banco de Indicadores Mun. (2)'!I:I,'Banco de Indicadores Mun. (2)'!B:B,'Banco de Indicadores - Mun. (1)'!B3289,'Banco de Indicadores Mun. (2)'!A:A,'Banco de Indicadores - Mun. (1)'!A3289) / VLOOKUP(D3289,'Dados Base'!$B:$K,9,FALSE)) * 100</f>
        <v>0</v>
      </c>
      <c r="AM3289" s="72">
        <f>(SUMIFS('Banco de Indicadores Mun. (2)'!J:J,'Banco de Indicadores Mun. (2)'!B:B,'Banco de Indicadores - Mun. (1)'!B3289,'Banco de Indicadores Mun. (2)'!A:A,'Banco de Indicadores - Mun. (1)'!A3289) / VLOOKUP(D3289,'Dados Base'!$B:$K,7,FALSE)) * 100</f>
        <v>0</v>
      </c>
      <c r="AN3289" s="72">
        <f>(SUMIFS('Banco de Indicadores Mun. (2)'!K:K,'Banco de Indicadores Mun. (2)'!B:B,'Banco de Indicadores - Mun. (1)'!B3289,'Banco de Indicadores Mun. (2)'!A:A,'Banco de Indicadores - Mun. (1)'!A3289) / VLOOKUP(D3289,'Dados Base'!$B:$K,10,FALSE)) * 100</f>
        <v>0</v>
      </c>
      <c r="AO3289" s="33">
        <v>0</v>
      </c>
      <c r="AP3289" s="34">
        <v>0</v>
      </c>
      <c r="AQ3289" s="17">
        <v>0</v>
      </c>
      <c r="AR3289" s="24">
        <v>8</v>
      </c>
      <c r="AS3289" s="35">
        <v>100</v>
      </c>
      <c r="AT3289" s="35">
        <v>100</v>
      </c>
      <c r="AU3289" s="35">
        <v>84.546680148297952</v>
      </c>
      <c r="AV3289" s="7">
        <v>10</v>
      </c>
      <c r="AW3289" s="36">
        <v>0</v>
      </c>
      <c r="AX3289" s="36">
        <v>2</v>
      </c>
      <c r="AY3289" s="117">
        <v>172.27023663140594</v>
      </c>
    </row>
    <row r="3290" spans="1:51" ht="15" x14ac:dyDescent="0.25">
      <c r="A3290" s="144">
        <v>2012</v>
      </c>
      <c r="B3290" s="77" t="s">
        <v>65</v>
      </c>
      <c r="C3290" s="78">
        <v>9</v>
      </c>
      <c r="D3290" s="77">
        <v>3505609</v>
      </c>
      <c r="E3290" s="78">
        <v>35056099</v>
      </c>
      <c r="F3290" s="78" t="str">
        <f t="shared" si="144"/>
        <v>350560992012</v>
      </c>
      <c r="G3290" s="96">
        <v>1.5734972068113251</v>
      </c>
      <c r="H3290" s="80">
        <f t="shared" si="143"/>
        <v>29243</v>
      </c>
      <c r="I3290" s="91">
        <v>28919</v>
      </c>
      <c r="J3290" s="91">
        <v>324</v>
      </c>
      <c r="K3290" s="83">
        <f>(H3290)/VLOOKUP(D3290,'Dados Base'!$B:$K,6,FALSE)</f>
        <v>199.51558982056358</v>
      </c>
      <c r="L3290" s="88">
        <f t="shared" si="145"/>
        <v>98.892042540095076</v>
      </c>
      <c r="M3290" s="93">
        <v>4</v>
      </c>
      <c r="N3290" s="98">
        <v>0.72499999999999998</v>
      </c>
      <c r="O3290" s="91">
        <v>13</v>
      </c>
      <c r="P3290" s="91" t="s">
        <v>691</v>
      </c>
      <c r="Q3290" s="91" t="s">
        <v>691</v>
      </c>
      <c r="R3290" s="91" t="s">
        <v>691</v>
      </c>
      <c r="S3290" s="91">
        <v>22</v>
      </c>
      <c r="T3290" s="91" t="s">
        <v>691</v>
      </c>
      <c r="U3290" s="91">
        <v>263</v>
      </c>
      <c r="V3290" s="91">
        <v>116</v>
      </c>
      <c r="W3290" s="99">
        <v>0</v>
      </c>
      <c r="X3290" s="19">
        <v>8.8027082292824077E-2</v>
      </c>
      <c r="Y3290" s="29">
        <v>11.53</v>
      </c>
      <c r="Z3290" s="30">
        <v>0</v>
      </c>
      <c r="AA3290" s="30">
        <v>1556</v>
      </c>
      <c r="AB3290" s="31">
        <v>1</v>
      </c>
      <c r="AC3290" s="32">
        <v>0</v>
      </c>
      <c r="AD3290" s="153">
        <f>VLOOKUP(D3290,'Dados Base'!$B:$K,9,FALSE)*31536000/VLOOKUP($F3290,F:H,MATCH(H3289,F3289:AF3289,0),FALSE)</f>
        <v>2178.3920938344218</v>
      </c>
      <c r="AE3290" s="153">
        <f>VLOOKUP(D3290,'Dados Base'!$B:$K,10,FALSE)*31536000/VLOOKUP($F3290,F:H,MATCH(H3289,F3289:AF3289,0),FALSE)</f>
        <v>258.81886263379272</v>
      </c>
      <c r="AF3290" s="14">
        <v>98.89</v>
      </c>
      <c r="AG3290" s="15">
        <v>100</v>
      </c>
      <c r="AH3290" s="14">
        <v>100</v>
      </c>
      <c r="AI3290" s="14">
        <v>25.7</v>
      </c>
      <c r="AJ3290" s="14">
        <v>100</v>
      </c>
      <c r="AK3290" s="72">
        <f>(SUMIFS('Banco de Indicadores Mun. (2)'!I:I,'Banco de Indicadores Mun. (2)'!B:B,'Banco de Indicadores - Mun. (1)'!B3290,'Banco de Indicadores Mun. (2)'!A:A,'Banco de Indicadores - Mun. (1)'!A3290) / VLOOKUP(D3290,'Dados Base'!$B:$K,8,FALSE)) * 100</f>
        <v>0</v>
      </c>
      <c r="AL3290" s="72">
        <f>(SUMIFS('Banco de Indicadores Mun. (2)'!I:I,'Banco de Indicadores Mun. (2)'!B:B,'Banco de Indicadores - Mun. (1)'!B3290,'Banco de Indicadores Mun. (2)'!A:A,'Banco de Indicadores - Mun. (1)'!A3290) / VLOOKUP(D3290,'Dados Base'!$B:$K,9,FALSE)) * 100</f>
        <v>0</v>
      </c>
      <c r="AM3290" s="72">
        <f>(SUMIFS('Banco de Indicadores Mun. (2)'!J:J,'Banco de Indicadores Mun. (2)'!B:B,'Banco de Indicadores - Mun. (1)'!B3290,'Banco de Indicadores Mun. (2)'!A:A,'Banco de Indicadores - Mun. (1)'!A3290) / VLOOKUP(D3290,'Dados Base'!$B:$K,7,FALSE)) * 100</f>
        <v>0</v>
      </c>
      <c r="AN3290" s="72">
        <f>(SUMIFS('Banco de Indicadores Mun. (2)'!K:K,'Banco de Indicadores Mun. (2)'!B:B,'Banco de Indicadores - Mun. (1)'!B3290,'Banco de Indicadores Mun. (2)'!A:A,'Banco de Indicadores - Mun. (1)'!A3290) / VLOOKUP(D3290,'Dados Base'!$B:$K,10,FALSE)) * 100</f>
        <v>0</v>
      </c>
      <c r="AO3290" s="33">
        <v>0</v>
      </c>
      <c r="AP3290" s="34">
        <v>0</v>
      </c>
      <c r="AQ3290" s="17">
        <v>0</v>
      </c>
      <c r="AR3290" s="24">
        <v>7.5</v>
      </c>
      <c r="AS3290" s="35">
        <v>75</v>
      </c>
      <c r="AT3290" s="35">
        <v>0</v>
      </c>
      <c r="AU3290" s="35">
        <v>0</v>
      </c>
      <c r="AV3290" s="7">
        <v>1.1299999999999999</v>
      </c>
      <c r="AW3290" s="36">
        <v>1</v>
      </c>
      <c r="AX3290" s="36">
        <v>0</v>
      </c>
      <c r="AY3290" s="117">
        <v>1.2968196624058549E-2</v>
      </c>
    </row>
    <row r="3291" spans="1:51" ht="15" x14ac:dyDescent="0.25">
      <c r="A3291" s="144">
        <v>2012</v>
      </c>
      <c r="B3291" s="77" t="s">
        <v>66</v>
      </c>
      <c r="C3291" s="78">
        <v>6</v>
      </c>
      <c r="D3291" s="77">
        <v>3505708</v>
      </c>
      <c r="E3291" s="78">
        <v>35057086</v>
      </c>
      <c r="F3291" s="78" t="str">
        <f t="shared" si="144"/>
        <v>350570862012</v>
      </c>
      <c r="G3291" s="96">
        <v>1.3526202748805005</v>
      </c>
      <c r="H3291" s="80">
        <f t="shared" si="143"/>
        <v>245417</v>
      </c>
      <c r="I3291" s="91">
        <v>245417</v>
      </c>
      <c r="J3291" s="91">
        <v>0</v>
      </c>
      <c r="K3291" s="83">
        <f>(H3291)/VLOOKUP(D3291,'Dados Base'!$B:$K,6,FALSE)</f>
        <v>3824.481845098956</v>
      </c>
      <c r="L3291" s="88">
        <f t="shared" si="145"/>
        <v>100</v>
      </c>
      <c r="M3291" s="93">
        <v>1</v>
      </c>
      <c r="N3291" s="98">
        <v>0.78600000000000003</v>
      </c>
      <c r="O3291" s="91">
        <v>18</v>
      </c>
      <c r="P3291" s="91" t="s">
        <v>691</v>
      </c>
      <c r="Q3291" s="91" t="s">
        <v>691</v>
      </c>
      <c r="R3291" s="91" t="s">
        <v>691</v>
      </c>
      <c r="S3291" s="91">
        <v>866</v>
      </c>
      <c r="T3291" s="91" t="s">
        <v>691</v>
      </c>
      <c r="U3291" s="91">
        <v>2810</v>
      </c>
      <c r="V3291" s="91">
        <v>3599</v>
      </c>
      <c r="W3291" s="99">
        <v>0</v>
      </c>
      <c r="X3291" s="19">
        <v>0.85498283564814814</v>
      </c>
      <c r="Y3291" s="29">
        <v>147.38999999999999</v>
      </c>
      <c r="Z3291" s="30">
        <v>1641</v>
      </c>
      <c r="AA3291" s="30">
        <v>11624</v>
      </c>
      <c r="AB3291" s="31">
        <v>25</v>
      </c>
      <c r="AC3291" s="32">
        <v>1</v>
      </c>
      <c r="AD3291" s="153">
        <f>VLOOKUP(D3291,'Dados Base'!$B:$K,9,FALSE)*31536000/VLOOKUP($F3291,F:H,MATCH(H3290,F3290:AF3290,0),FALSE)</f>
        <v>127.21465913119303</v>
      </c>
      <c r="AE3291" s="153">
        <f>VLOOKUP(D3291,'Dados Base'!$B:$K,10,FALSE)*31536000/VLOOKUP($F3291,F:H,MATCH(H3290,F3290:AF3290,0),FALSE)</f>
        <v>17.989951796330327</v>
      </c>
      <c r="AF3291" s="14">
        <v>100</v>
      </c>
      <c r="AG3291" s="15">
        <v>100</v>
      </c>
      <c r="AH3291" s="14">
        <v>59.2</v>
      </c>
      <c r="AI3291" s="14">
        <v>55.4</v>
      </c>
      <c r="AJ3291" s="14">
        <v>100</v>
      </c>
      <c r="AK3291" s="72">
        <f>(SUMIFS('Banco de Indicadores Mun. (2)'!I:I,'Banco de Indicadores Mun. (2)'!B:B,'Banco de Indicadores - Mun. (1)'!B3291,'Banco de Indicadores Mun. (2)'!A:A,'Banco de Indicadores - Mun. (1)'!A3291) / VLOOKUP(D3291,'Dados Base'!$B:$K,8,FALSE)) * 100</f>
        <v>0</v>
      </c>
      <c r="AL3291" s="72">
        <f>(SUMIFS('Banco de Indicadores Mun. (2)'!I:I,'Banco de Indicadores Mun. (2)'!B:B,'Banco de Indicadores - Mun. (1)'!B3291,'Banco de Indicadores Mun. (2)'!A:A,'Banco de Indicadores - Mun. (1)'!A3291) / VLOOKUP(D3291,'Dados Base'!$B:$K,9,FALSE)) * 100</f>
        <v>0</v>
      </c>
      <c r="AM3291" s="72">
        <f>(SUMIFS('Banco de Indicadores Mun. (2)'!J:J,'Banco de Indicadores Mun. (2)'!B:B,'Banco de Indicadores - Mun. (1)'!B3291,'Banco de Indicadores Mun. (2)'!A:A,'Banco de Indicadores - Mun. (1)'!A3291) / VLOOKUP(D3291,'Dados Base'!$B:$K,7,FALSE)) * 100</f>
        <v>0</v>
      </c>
      <c r="AN3291" s="72">
        <f>(SUMIFS('Banco de Indicadores Mun. (2)'!K:K,'Banco de Indicadores Mun. (2)'!B:B,'Banco de Indicadores - Mun. (1)'!B3291,'Banco de Indicadores Mun. (2)'!A:A,'Banco de Indicadores - Mun. (1)'!A3291) / VLOOKUP(D3291,'Dados Base'!$B:$K,10,FALSE)) * 100</f>
        <v>0</v>
      </c>
      <c r="AO3291" s="33">
        <v>1</v>
      </c>
      <c r="AP3291" s="34">
        <v>0</v>
      </c>
      <c r="AQ3291" s="17">
        <v>0</v>
      </c>
      <c r="AR3291" s="24">
        <v>8.1999999999999993</v>
      </c>
      <c r="AS3291" s="35">
        <v>75</v>
      </c>
      <c r="AT3291" s="35">
        <v>22.5</v>
      </c>
      <c r="AU3291" s="35">
        <v>12.370900866943083</v>
      </c>
      <c r="AV3291" s="7">
        <v>2.88</v>
      </c>
      <c r="AW3291" s="36">
        <v>1</v>
      </c>
      <c r="AX3291" s="36">
        <v>1</v>
      </c>
      <c r="AY3291" s="117">
        <v>14.053781574613206</v>
      </c>
    </row>
    <row r="3292" spans="1:51" ht="15" x14ac:dyDescent="0.25">
      <c r="A3292" s="144">
        <v>2012</v>
      </c>
      <c r="B3292" s="77" t="s">
        <v>67</v>
      </c>
      <c r="C3292" s="78">
        <v>21</v>
      </c>
      <c r="D3292" s="77">
        <v>3505807</v>
      </c>
      <c r="E3292" s="78">
        <v>350580721</v>
      </c>
      <c r="F3292" s="78" t="str">
        <f t="shared" si="144"/>
        <v>3505807212012</v>
      </c>
      <c r="G3292" s="96">
        <v>-0.11802653265098328</v>
      </c>
      <c r="H3292" s="80">
        <f t="shared" si="143"/>
        <v>20371</v>
      </c>
      <c r="I3292" s="91">
        <v>17660</v>
      </c>
      <c r="J3292" s="91">
        <v>2711</v>
      </c>
      <c r="K3292" s="83">
        <f>(H3292)/VLOOKUP(D3292,'Dados Base'!$B:$K,6,FALSE)</f>
        <v>119.51305368143151</v>
      </c>
      <c r="L3292" s="88">
        <f t="shared" si="145"/>
        <v>86.691865887781645</v>
      </c>
      <c r="M3292" s="93">
        <v>4</v>
      </c>
      <c r="N3292" s="98">
        <v>0.751</v>
      </c>
      <c r="O3292" s="91">
        <v>130</v>
      </c>
      <c r="P3292" s="91" t="s">
        <v>691</v>
      </c>
      <c r="Q3292" s="91" t="s">
        <v>691</v>
      </c>
      <c r="R3292" s="91" t="s">
        <v>691</v>
      </c>
      <c r="S3292" s="91">
        <v>30</v>
      </c>
      <c r="T3292" s="91" t="s">
        <v>691</v>
      </c>
      <c r="U3292" s="91">
        <v>245</v>
      </c>
      <c r="V3292" s="91">
        <v>177</v>
      </c>
      <c r="W3292" s="99">
        <v>0</v>
      </c>
      <c r="X3292" s="19">
        <v>5.4654685673611106E-2</v>
      </c>
      <c r="Y3292" s="29">
        <v>7.04</v>
      </c>
      <c r="Z3292" s="30">
        <v>722</v>
      </c>
      <c r="AA3292" s="30">
        <v>228</v>
      </c>
      <c r="AB3292" s="31">
        <v>0</v>
      </c>
      <c r="AC3292" s="32">
        <v>0</v>
      </c>
      <c r="AD3292" s="153">
        <f>VLOOKUP(D3292,'Dados Base'!$B:$K,9,FALSE)*31536000/VLOOKUP($F3292,F:H,MATCH(H3291,F3291:AF3291,0),FALSE)</f>
        <v>2043.4696382111827</v>
      </c>
      <c r="AE3292" s="153">
        <f>VLOOKUP(D3292,'Dados Base'!$B:$K,10,FALSE)*31536000/VLOOKUP($F3292,F:H,MATCH(H3291,F3291:AF3291,0),FALSE)</f>
        <v>216.73162829512543</v>
      </c>
      <c r="AF3292" s="14">
        <v>88.14</v>
      </c>
      <c r="AG3292" s="15">
        <v>86.1</v>
      </c>
      <c r="AH3292" s="14">
        <v>81.81</v>
      </c>
      <c r="AI3292" s="14">
        <v>16.96</v>
      </c>
      <c r="AJ3292" s="14">
        <v>100</v>
      </c>
      <c r="AK3292" s="72">
        <f>(SUMIFS('Banco de Indicadores Mun. (2)'!I:I,'Banco de Indicadores Mun. (2)'!B:B,'Banco de Indicadores - Mun. (1)'!B3292,'Banco de Indicadores Mun. (2)'!A:A,'Banco de Indicadores - Mun. (1)'!A3292) / VLOOKUP(D3292,'Dados Base'!$B:$K,8,FALSE)) * 100</f>
        <v>0</v>
      </c>
      <c r="AL3292" s="72">
        <f>(SUMIFS('Banco de Indicadores Mun. (2)'!I:I,'Banco de Indicadores Mun. (2)'!B:B,'Banco de Indicadores - Mun. (1)'!B3292,'Banco de Indicadores Mun. (2)'!A:A,'Banco de Indicadores - Mun. (1)'!A3292) / VLOOKUP(D3292,'Dados Base'!$B:$K,9,FALSE)) * 100</f>
        <v>0</v>
      </c>
      <c r="AM3292" s="72">
        <f>(SUMIFS('Banco de Indicadores Mun. (2)'!J:J,'Banco de Indicadores Mun. (2)'!B:B,'Banco de Indicadores - Mun. (1)'!B3292,'Banco de Indicadores Mun. (2)'!A:A,'Banco de Indicadores - Mun. (1)'!A3292) / VLOOKUP(D3292,'Dados Base'!$B:$K,7,FALSE)) * 100</f>
        <v>0</v>
      </c>
      <c r="AN3292" s="72">
        <f>(SUMIFS('Banco de Indicadores Mun. (2)'!K:K,'Banco de Indicadores Mun. (2)'!B:B,'Banco de Indicadores - Mun. (1)'!B3292,'Banco de Indicadores Mun. (2)'!A:A,'Banco de Indicadores - Mun. (1)'!A3292) / VLOOKUP(D3292,'Dados Base'!$B:$K,10,FALSE)) * 100</f>
        <v>0</v>
      </c>
      <c r="AO3292" s="33">
        <v>0</v>
      </c>
      <c r="AP3292" s="34">
        <v>0</v>
      </c>
      <c r="AQ3292" s="17">
        <v>0</v>
      </c>
      <c r="AR3292" s="24">
        <v>9</v>
      </c>
      <c r="AS3292" s="35">
        <v>100</v>
      </c>
      <c r="AT3292" s="35">
        <v>100</v>
      </c>
      <c r="AU3292" s="35">
        <v>76</v>
      </c>
      <c r="AV3292" s="7">
        <v>8.44</v>
      </c>
      <c r="AW3292" s="36">
        <v>0</v>
      </c>
      <c r="AX3292" s="36">
        <v>0</v>
      </c>
      <c r="AY3292" s="117">
        <v>25.11701489805138</v>
      </c>
    </row>
    <row r="3293" spans="1:51" ht="15" x14ac:dyDescent="0.25">
      <c r="A3293" s="144">
        <v>2012</v>
      </c>
      <c r="B3293" s="77" t="s">
        <v>68</v>
      </c>
      <c r="C3293" s="78">
        <v>8</v>
      </c>
      <c r="D3293" s="77">
        <v>3505906</v>
      </c>
      <c r="E3293" s="78">
        <v>35059068</v>
      </c>
      <c r="F3293" s="78" t="str">
        <f t="shared" si="144"/>
        <v>350590682012</v>
      </c>
      <c r="G3293" s="96">
        <v>0.92445273724328647</v>
      </c>
      <c r="H3293" s="80">
        <f t="shared" si="143"/>
        <v>57238</v>
      </c>
      <c r="I3293" s="91">
        <v>50619</v>
      </c>
      <c r="J3293" s="91">
        <v>6619</v>
      </c>
      <c r="K3293" s="83">
        <f>(H3293)/VLOOKUP(D3293,'Dados Base'!$B:$K,6,FALSE)</f>
        <v>67.281831860071463</v>
      </c>
      <c r="L3293" s="88">
        <f t="shared" si="145"/>
        <v>88.436004053251338</v>
      </c>
      <c r="M3293" s="93">
        <v>3</v>
      </c>
      <c r="N3293" s="98">
        <v>0.76100000000000001</v>
      </c>
      <c r="O3293" s="91">
        <v>313</v>
      </c>
      <c r="P3293" s="91" t="s">
        <v>691</v>
      </c>
      <c r="Q3293" s="91" t="s">
        <v>691</v>
      </c>
      <c r="R3293" s="91" t="s">
        <v>691</v>
      </c>
      <c r="S3293" s="91">
        <v>247</v>
      </c>
      <c r="T3293" s="91" t="s">
        <v>691</v>
      </c>
      <c r="U3293" s="91">
        <v>622</v>
      </c>
      <c r="V3293" s="91">
        <v>466</v>
      </c>
      <c r="W3293" s="99">
        <v>0</v>
      </c>
      <c r="X3293" s="19">
        <v>0.1519123681550926</v>
      </c>
      <c r="Y3293" s="29">
        <v>20.260000000000002</v>
      </c>
      <c r="Z3293" s="30">
        <v>2189</v>
      </c>
      <c r="AA3293" s="30">
        <v>547</v>
      </c>
      <c r="AB3293" s="31">
        <v>5</v>
      </c>
      <c r="AC3293" s="32">
        <v>1</v>
      </c>
      <c r="AD3293" s="153">
        <f>VLOOKUP(D3293,'Dados Base'!$B:$K,9,FALSE)*31536000/VLOOKUP($F3293,F:H,MATCH(H3292,F3292:AF3292,0),FALSE)</f>
        <v>7443.5053635696568</v>
      </c>
      <c r="AE3293" s="153">
        <f>VLOOKUP(D3293,'Dados Base'!$B:$K,10,FALSE)*31536000/VLOOKUP($F3293,F:H,MATCH(H3292,F3292:AF3292,0),FALSE)</f>
        <v>870.52098256403087</v>
      </c>
      <c r="AF3293" s="14">
        <v>87.19</v>
      </c>
      <c r="AG3293" s="15">
        <v>87.8</v>
      </c>
      <c r="AH3293" s="14">
        <v>90.25</v>
      </c>
      <c r="AI3293" s="14">
        <v>21.9</v>
      </c>
      <c r="AJ3293" s="14">
        <v>98.6</v>
      </c>
      <c r="AK3293" s="72">
        <f>(SUMIFS('Banco de Indicadores Mun. (2)'!I:I,'Banco de Indicadores Mun. (2)'!B:B,'Banco de Indicadores - Mun. (1)'!B3293,'Banco de Indicadores Mun. (2)'!A:A,'Banco de Indicadores - Mun. (1)'!A3293) / VLOOKUP(D3293,'Dados Base'!$B:$K,8,FALSE)) * 100</f>
        <v>0</v>
      </c>
      <c r="AL3293" s="72">
        <f>(SUMIFS('Banco de Indicadores Mun. (2)'!I:I,'Banco de Indicadores Mun. (2)'!B:B,'Banco de Indicadores - Mun. (1)'!B3293,'Banco de Indicadores Mun. (2)'!A:A,'Banco de Indicadores - Mun. (1)'!A3293) / VLOOKUP(D3293,'Dados Base'!$B:$K,9,FALSE)) * 100</f>
        <v>0</v>
      </c>
      <c r="AM3293" s="72">
        <f>(SUMIFS('Banco de Indicadores Mun. (2)'!J:J,'Banco de Indicadores Mun. (2)'!B:B,'Banco de Indicadores - Mun. (1)'!B3293,'Banco de Indicadores Mun. (2)'!A:A,'Banco de Indicadores - Mun. (1)'!A3293) / VLOOKUP(D3293,'Dados Base'!$B:$K,7,FALSE)) * 100</f>
        <v>0</v>
      </c>
      <c r="AN3293" s="72">
        <f>(SUMIFS('Banco de Indicadores Mun. (2)'!K:K,'Banco de Indicadores Mun. (2)'!B:B,'Banco de Indicadores - Mun. (1)'!B3293,'Banco de Indicadores Mun. (2)'!A:A,'Banco de Indicadores - Mun. (1)'!A3293) / VLOOKUP(D3293,'Dados Base'!$B:$K,10,FALSE)) * 100</f>
        <v>0</v>
      </c>
      <c r="AO3293" s="33">
        <v>0</v>
      </c>
      <c r="AP3293" s="34">
        <v>0</v>
      </c>
      <c r="AQ3293" s="17">
        <v>0</v>
      </c>
      <c r="AR3293" s="24">
        <v>7.3</v>
      </c>
      <c r="AS3293" s="35">
        <v>100</v>
      </c>
      <c r="AT3293" s="35">
        <v>100</v>
      </c>
      <c r="AU3293" s="35">
        <v>80.007309941520461</v>
      </c>
      <c r="AV3293" s="7">
        <v>10</v>
      </c>
      <c r="AW3293" s="36">
        <v>0</v>
      </c>
      <c r="AX3293" s="36">
        <v>1</v>
      </c>
      <c r="AY3293" s="117">
        <v>172.12055082421296</v>
      </c>
    </row>
    <row r="3294" spans="1:51" ht="15" x14ac:dyDescent="0.25">
      <c r="A3294" s="144">
        <v>2012</v>
      </c>
      <c r="B3294" s="77" t="s">
        <v>69</v>
      </c>
      <c r="C3294" s="78">
        <v>13</v>
      </c>
      <c r="D3294" s="77">
        <v>3506003</v>
      </c>
      <c r="E3294" s="78">
        <v>350600313</v>
      </c>
      <c r="F3294" s="78" t="str">
        <f t="shared" si="144"/>
        <v>3506003132012</v>
      </c>
      <c r="G3294" s="96">
        <v>0.78964783205504041</v>
      </c>
      <c r="H3294" s="80">
        <f t="shared" si="143"/>
        <v>348145</v>
      </c>
      <c r="I3294" s="91">
        <v>342322</v>
      </c>
      <c r="J3294" s="91">
        <v>5823</v>
      </c>
      <c r="K3294" s="83">
        <f>(H3294)/VLOOKUP(D3294,'Dados Base'!$B:$K,6,FALSE)</f>
        <v>516.9267546659936</v>
      </c>
      <c r="L3294" s="88">
        <f t="shared" si="145"/>
        <v>98.327421045828615</v>
      </c>
      <c r="M3294" s="93">
        <v>1</v>
      </c>
      <c r="N3294" s="98">
        <v>0.80100000000000005</v>
      </c>
      <c r="O3294" s="91">
        <v>240</v>
      </c>
      <c r="P3294" s="91" t="s">
        <v>691</v>
      </c>
      <c r="Q3294" s="91" t="s">
        <v>691</v>
      </c>
      <c r="R3294" s="91" t="s">
        <v>691</v>
      </c>
      <c r="S3294" s="91">
        <v>746</v>
      </c>
      <c r="T3294" s="91" t="s">
        <v>691</v>
      </c>
      <c r="U3294" s="91">
        <v>4292</v>
      </c>
      <c r="V3294" s="91">
        <v>3536</v>
      </c>
      <c r="W3294" s="99">
        <v>0</v>
      </c>
      <c r="X3294" s="19">
        <v>1.1926113950057871</v>
      </c>
      <c r="Y3294" s="29">
        <v>205.39</v>
      </c>
      <c r="Z3294" s="30">
        <v>1507</v>
      </c>
      <c r="AA3294" s="30">
        <v>17012</v>
      </c>
      <c r="AB3294" s="31">
        <v>16</v>
      </c>
      <c r="AC3294" s="32">
        <v>1</v>
      </c>
      <c r="AD3294" s="153">
        <f>VLOOKUP(D3294,'Dados Base'!$B:$K,9,FALSE)*31536000/VLOOKUP($F3294,F:H,MATCH(H3293,F3293:AF3293,0),FALSE)</f>
        <v>470.12549368797482</v>
      </c>
      <c r="AE3294" s="153">
        <f>VLOOKUP(D3294,'Dados Base'!$B:$K,10,FALSE)*31536000/VLOOKUP($F3294,F:H,MATCH(H3293,F3293:AF3293,0),FALSE)</f>
        <v>44.385643912737507</v>
      </c>
      <c r="AF3294" s="14">
        <v>98.33</v>
      </c>
      <c r="AG3294" s="15">
        <v>100</v>
      </c>
      <c r="AH3294" s="14">
        <v>96.15</v>
      </c>
      <c r="AI3294" s="14">
        <v>52.21</v>
      </c>
      <c r="AJ3294" s="14">
        <v>100</v>
      </c>
      <c r="AK3294" s="72">
        <f>(SUMIFS('Banco de Indicadores Mun. (2)'!I:I,'Banco de Indicadores Mun. (2)'!B:B,'Banco de Indicadores - Mun. (1)'!B3294,'Banco de Indicadores Mun. (2)'!A:A,'Banco de Indicadores - Mun. (1)'!A3294) / VLOOKUP(D3294,'Dados Base'!$B:$K,8,FALSE)) * 100</f>
        <v>0</v>
      </c>
      <c r="AL3294" s="72">
        <f>(SUMIFS('Banco de Indicadores Mun. (2)'!I:I,'Banco de Indicadores Mun. (2)'!B:B,'Banco de Indicadores - Mun. (1)'!B3294,'Banco de Indicadores Mun. (2)'!A:A,'Banco de Indicadores - Mun. (1)'!A3294) / VLOOKUP(D3294,'Dados Base'!$B:$K,9,FALSE)) * 100</f>
        <v>0</v>
      </c>
      <c r="AM3294" s="72">
        <f>(SUMIFS('Banco de Indicadores Mun. (2)'!J:J,'Banco de Indicadores Mun. (2)'!B:B,'Banco de Indicadores - Mun. (1)'!B3294,'Banco de Indicadores Mun. (2)'!A:A,'Banco de Indicadores - Mun. (1)'!A3294) / VLOOKUP(D3294,'Dados Base'!$B:$K,7,FALSE)) * 100</f>
        <v>0</v>
      </c>
      <c r="AN3294" s="72">
        <f>(SUMIFS('Banco de Indicadores Mun. (2)'!K:K,'Banco de Indicadores Mun. (2)'!B:B,'Banco de Indicadores - Mun. (1)'!B3294,'Banco de Indicadores Mun. (2)'!A:A,'Banco de Indicadores - Mun. (1)'!A3294) / VLOOKUP(D3294,'Dados Base'!$B:$K,10,FALSE)) * 100</f>
        <v>0</v>
      </c>
      <c r="AO3294" s="33">
        <v>2</v>
      </c>
      <c r="AP3294" s="34">
        <v>0</v>
      </c>
      <c r="AQ3294" s="17">
        <v>0</v>
      </c>
      <c r="AR3294" s="24">
        <v>3</v>
      </c>
      <c r="AS3294" s="35">
        <v>98</v>
      </c>
      <c r="AT3294" s="35">
        <v>9.7999999999999989</v>
      </c>
      <c r="AU3294" s="35">
        <v>8.1375884227010093</v>
      </c>
      <c r="AV3294" s="7">
        <v>2.15</v>
      </c>
      <c r="AW3294" s="36">
        <v>2</v>
      </c>
      <c r="AX3294" s="36">
        <v>1</v>
      </c>
      <c r="AY3294" s="117">
        <v>82.789231203624851</v>
      </c>
    </row>
    <row r="3295" spans="1:51" ht="15" x14ac:dyDescent="0.25">
      <c r="A3295" s="144">
        <v>2012</v>
      </c>
      <c r="B3295" s="77" t="s">
        <v>70</v>
      </c>
      <c r="C3295" s="78">
        <v>12</v>
      </c>
      <c r="D3295" s="77">
        <v>3506102</v>
      </c>
      <c r="E3295" s="78">
        <v>350610212</v>
      </c>
      <c r="F3295" s="78" t="str">
        <f t="shared" si="144"/>
        <v>3506102122012</v>
      </c>
      <c r="G3295" s="96">
        <v>-2.3201031149400198E-2</v>
      </c>
      <c r="H3295" s="80">
        <f t="shared" si="143"/>
        <v>74901</v>
      </c>
      <c r="I3295" s="91">
        <v>71545</v>
      </c>
      <c r="J3295" s="91">
        <v>3356</v>
      </c>
      <c r="K3295" s="83">
        <f>(H3295)/VLOOKUP(D3295,'Dados Base'!$B:$K,6,FALSE)</f>
        <v>109.74344698246179</v>
      </c>
      <c r="L3295" s="88">
        <f t="shared" si="145"/>
        <v>95.519418966368946</v>
      </c>
      <c r="M3295" s="93">
        <v>3</v>
      </c>
      <c r="N3295" s="98">
        <v>0.78</v>
      </c>
      <c r="O3295" s="91">
        <v>346</v>
      </c>
      <c r="P3295" s="91" t="s">
        <v>691</v>
      </c>
      <c r="Q3295" s="91" t="s">
        <v>691</v>
      </c>
      <c r="R3295" s="91" t="s">
        <v>691</v>
      </c>
      <c r="S3295" s="91">
        <v>133</v>
      </c>
      <c r="T3295" s="91" t="s">
        <v>691</v>
      </c>
      <c r="U3295" s="91">
        <v>958</v>
      </c>
      <c r="V3295" s="91">
        <v>741</v>
      </c>
      <c r="W3295" s="99">
        <v>0</v>
      </c>
      <c r="X3295" s="19">
        <v>0.22799725694444445</v>
      </c>
      <c r="Y3295" s="29">
        <v>28.61</v>
      </c>
      <c r="Z3295" s="30">
        <v>965</v>
      </c>
      <c r="AA3295" s="30">
        <v>2898</v>
      </c>
      <c r="AB3295" s="31">
        <v>10</v>
      </c>
      <c r="AC3295" s="32">
        <v>0</v>
      </c>
      <c r="AD3295" s="153">
        <f>VLOOKUP(D3295,'Dados Base'!$B:$K,9,FALSE)*31536000/VLOOKUP($F3295,F:H,MATCH(H3294,F3294:AF3294,0),FALSE)</f>
        <v>3140.9268234068973</v>
      </c>
      <c r="AE3295" s="153">
        <f>VLOOKUP(D3295,'Dados Base'!$B:$K,10,FALSE)*31536000/VLOOKUP($F3295,F:H,MATCH(H3294,F3294:AF3294,0),FALSE)</f>
        <v>357.88040213081263</v>
      </c>
      <c r="AF3295" s="14">
        <v>100</v>
      </c>
      <c r="AG3295" s="15">
        <v>95.3</v>
      </c>
      <c r="AH3295" s="14">
        <v>95.57</v>
      </c>
      <c r="AI3295" s="14">
        <v>50.57</v>
      </c>
      <c r="AJ3295" s="14">
        <v>100</v>
      </c>
      <c r="AK3295" s="72">
        <f>(SUMIFS('Banco de Indicadores Mun. (2)'!I:I,'Banco de Indicadores Mun. (2)'!B:B,'Banco de Indicadores - Mun. (1)'!B3295,'Banco de Indicadores Mun. (2)'!A:A,'Banco de Indicadores - Mun. (1)'!A3295) / VLOOKUP(D3295,'Dados Base'!$B:$K,8,FALSE)) * 100</f>
        <v>0</v>
      </c>
      <c r="AL3295" s="72">
        <f>(SUMIFS('Banco de Indicadores Mun. (2)'!I:I,'Banco de Indicadores Mun. (2)'!B:B,'Banco de Indicadores - Mun. (1)'!B3295,'Banco de Indicadores Mun. (2)'!A:A,'Banco de Indicadores - Mun. (1)'!A3295) / VLOOKUP(D3295,'Dados Base'!$B:$K,9,FALSE)) * 100</f>
        <v>0</v>
      </c>
      <c r="AM3295" s="72">
        <f>(SUMIFS('Banco de Indicadores Mun. (2)'!J:J,'Banco de Indicadores Mun. (2)'!B:B,'Banco de Indicadores - Mun. (1)'!B3295,'Banco de Indicadores Mun. (2)'!A:A,'Banco de Indicadores - Mun. (1)'!A3295) / VLOOKUP(D3295,'Dados Base'!$B:$K,7,FALSE)) * 100</f>
        <v>0</v>
      </c>
      <c r="AN3295" s="72">
        <f>(SUMIFS('Banco de Indicadores Mun. (2)'!K:K,'Banco de Indicadores Mun. (2)'!B:B,'Banco de Indicadores - Mun. (1)'!B3295,'Banco de Indicadores Mun. (2)'!A:A,'Banco de Indicadores - Mun. (1)'!A3295) / VLOOKUP(D3295,'Dados Base'!$B:$K,10,FALSE)) * 100</f>
        <v>0</v>
      </c>
      <c r="AO3295" s="33">
        <v>3</v>
      </c>
      <c r="AP3295" s="34">
        <v>0</v>
      </c>
      <c r="AQ3295" s="17">
        <v>0</v>
      </c>
      <c r="AR3295" s="24">
        <v>10</v>
      </c>
      <c r="AS3295" s="35">
        <v>98</v>
      </c>
      <c r="AT3295" s="35">
        <v>29.4</v>
      </c>
      <c r="AU3295" s="35">
        <v>24.980585037535594</v>
      </c>
      <c r="AV3295" s="7">
        <v>4.04</v>
      </c>
      <c r="AW3295" s="36">
        <v>1</v>
      </c>
      <c r="AX3295" s="36">
        <v>0</v>
      </c>
      <c r="AY3295" s="117">
        <v>224.1064800214676</v>
      </c>
    </row>
    <row r="3296" spans="1:51" ht="15" x14ac:dyDescent="0.25">
      <c r="A3296" s="144">
        <v>2012</v>
      </c>
      <c r="B3296" s="77" t="s">
        <v>71</v>
      </c>
      <c r="C3296" s="78">
        <v>19</v>
      </c>
      <c r="D3296" s="77">
        <v>3506201</v>
      </c>
      <c r="E3296" s="78">
        <v>350620119</v>
      </c>
      <c r="F3296" s="78" t="str">
        <f t="shared" si="144"/>
        <v>3506201192012</v>
      </c>
      <c r="G3296" s="96">
        <v>1.1302466529552246</v>
      </c>
      <c r="H3296" s="80">
        <f t="shared" si="143"/>
        <v>2728</v>
      </c>
      <c r="I3296" s="91">
        <v>2525</v>
      </c>
      <c r="J3296" s="91">
        <v>203</v>
      </c>
      <c r="K3296" s="83">
        <f>(H3296)/VLOOKUP(D3296,'Dados Base'!$B:$K,6,FALSE)</f>
        <v>9.0376014576776544</v>
      </c>
      <c r="L3296" s="88">
        <f t="shared" si="145"/>
        <v>92.558651026392951</v>
      </c>
      <c r="M3296" s="93">
        <v>2</v>
      </c>
      <c r="N3296" s="98">
        <v>0.74399999999999999</v>
      </c>
      <c r="O3296" s="91">
        <v>33</v>
      </c>
      <c r="P3296" s="91" t="s">
        <v>691</v>
      </c>
      <c r="Q3296" s="91" t="s">
        <v>691</v>
      </c>
      <c r="R3296" s="91" t="s">
        <v>691</v>
      </c>
      <c r="S3296" s="91">
        <v>6</v>
      </c>
      <c r="T3296" s="91" t="s">
        <v>691</v>
      </c>
      <c r="U3296" s="91">
        <v>12</v>
      </c>
      <c r="V3296" s="91">
        <v>11</v>
      </c>
      <c r="W3296" s="99">
        <v>0</v>
      </c>
      <c r="X3296" s="19">
        <v>6.6544729166666677E-3</v>
      </c>
      <c r="Y3296" s="29">
        <v>0.99</v>
      </c>
      <c r="Z3296" s="30">
        <v>109</v>
      </c>
      <c r="AA3296" s="30">
        <v>25</v>
      </c>
      <c r="AB3296" s="31">
        <v>1</v>
      </c>
      <c r="AC3296" s="32">
        <v>0</v>
      </c>
      <c r="AD3296" s="153">
        <f>VLOOKUP(D3296,'Dados Base'!$B:$K,9,FALSE)*31536000/VLOOKUP($F3296,F:H,MATCH(H3295,F3295:AF3295,0),FALSE)</f>
        <v>24854.252199413491</v>
      </c>
      <c r="AE3296" s="153">
        <f>VLOOKUP(D3296,'Dados Base'!$B:$K,10,FALSE)*31536000/VLOOKUP($F3296,F:H,MATCH(H3295,F3295:AF3295,0),FALSE)</f>
        <v>2890.0293255131965</v>
      </c>
      <c r="AF3296" s="14">
        <v>93.67</v>
      </c>
      <c r="AG3296" s="15" t="s">
        <v>692</v>
      </c>
      <c r="AH3296" s="14">
        <v>80.67</v>
      </c>
      <c r="AI3296" s="14">
        <v>20.77</v>
      </c>
      <c r="AJ3296" s="14">
        <v>100</v>
      </c>
      <c r="AK3296" s="72">
        <f>(SUMIFS('Banco de Indicadores Mun. (2)'!I:I,'Banco de Indicadores Mun. (2)'!B:B,'Banco de Indicadores - Mun. (1)'!B3296,'Banco de Indicadores Mun. (2)'!A:A,'Banco de Indicadores - Mun. (1)'!A3296) / VLOOKUP(D3296,'Dados Base'!$B:$K,8,FALSE)) * 100</f>
        <v>0</v>
      </c>
      <c r="AL3296" s="72">
        <f>(SUMIFS('Banco de Indicadores Mun. (2)'!I:I,'Banco de Indicadores Mun. (2)'!B:B,'Banco de Indicadores - Mun. (1)'!B3296,'Banco de Indicadores Mun. (2)'!A:A,'Banco de Indicadores - Mun. (1)'!A3296) / VLOOKUP(D3296,'Dados Base'!$B:$K,9,FALSE)) * 100</f>
        <v>0</v>
      </c>
      <c r="AM3296" s="72">
        <f>(SUMIFS('Banco de Indicadores Mun. (2)'!J:J,'Banco de Indicadores Mun. (2)'!B:B,'Banco de Indicadores - Mun. (1)'!B3296,'Banco de Indicadores Mun. (2)'!A:A,'Banco de Indicadores - Mun. (1)'!A3296) / VLOOKUP(D3296,'Dados Base'!$B:$K,7,FALSE)) * 100</f>
        <v>0</v>
      </c>
      <c r="AN3296" s="72">
        <f>(SUMIFS('Banco de Indicadores Mun. (2)'!K:K,'Banco de Indicadores Mun. (2)'!B:B,'Banco de Indicadores - Mun. (1)'!B3296,'Banco de Indicadores Mun. (2)'!A:A,'Banco de Indicadores - Mun. (1)'!A3296) / VLOOKUP(D3296,'Dados Base'!$B:$K,10,FALSE)) * 100</f>
        <v>0</v>
      </c>
      <c r="AO3296" s="33">
        <v>0</v>
      </c>
      <c r="AP3296" s="34">
        <v>0</v>
      </c>
      <c r="AQ3296" s="17">
        <v>0</v>
      </c>
      <c r="AR3296" s="24">
        <v>8.1999999999999993</v>
      </c>
      <c r="AS3296" s="35">
        <v>100</v>
      </c>
      <c r="AT3296" s="35">
        <v>100</v>
      </c>
      <c r="AU3296" s="35">
        <v>81.343283582089555</v>
      </c>
      <c r="AV3296" s="7">
        <v>9.6999999999999993</v>
      </c>
      <c r="AW3296" s="36">
        <v>0</v>
      </c>
      <c r="AX3296" s="36">
        <v>0</v>
      </c>
      <c r="AY3296" s="117">
        <v>20.050371869730615</v>
      </c>
    </row>
    <row r="3297" spans="1:51" ht="15" x14ac:dyDescent="0.25">
      <c r="A3297" s="144">
        <v>2012</v>
      </c>
      <c r="B3297" s="77" t="s">
        <v>72</v>
      </c>
      <c r="C3297" s="78">
        <v>14</v>
      </c>
      <c r="D3297" s="77">
        <v>3506300</v>
      </c>
      <c r="E3297" s="78">
        <v>350630014</v>
      </c>
      <c r="F3297" s="78" t="str">
        <f t="shared" si="144"/>
        <v>3506300142012</v>
      </c>
      <c r="G3297" s="96">
        <v>2.3235830689150028E-2</v>
      </c>
      <c r="H3297" s="80">
        <f t="shared" si="143"/>
        <v>10773</v>
      </c>
      <c r="I3297" s="91">
        <v>9702</v>
      </c>
      <c r="J3297" s="91">
        <v>1071</v>
      </c>
      <c r="K3297" s="83">
        <f>(H3297)/VLOOKUP(D3297,'Dados Base'!$B:$K,6,FALSE)</f>
        <v>44.14802065404475</v>
      </c>
      <c r="L3297" s="88">
        <f t="shared" si="145"/>
        <v>90.058479532163744</v>
      </c>
      <c r="M3297" s="93">
        <v>4</v>
      </c>
      <c r="N3297" s="98">
        <v>0.73399999999999999</v>
      </c>
      <c r="O3297" s="91">
        <v>67</v>
      </c>
      <c r="P3297" s="91" t="s">
        <v>691</v>
      </c>
      <c r="Q3297" s="91" t="s">
        <v>691</v>
      </c>
      <c r="R3297" s="91" t="s">
        <v>691</v>
      </c>
      <c r="S3297" s="91">
        <v>40</v>
      </c>
      <c r="T3297" s="91" t="s">
        <v>691</v>
      </c>
      <c r="U3297" s="91">
        <v>105</v>
      </c>
      <c r="V3297" s="91">
        <v>83</v>
      </c>
      <c r="W3297" s="99">
        <v>2.6983999999999999</v>
      </c>
      <c r="X3297" s="19">
        <v>2.5232385937500001E-2</v>
      </c>
      <c r="Y3297" s="29">
        <v>3.87</v>
      </c>
      <c r="Z3297" s="30">
        <v>452</v>
      </c>
      <c r="AA3297" s="30">
        <v>70</v>
      </c>
      <c r="AB3297" s="31">
        <v>0</v>
      </c>
      <c r="AC3297" s="32">
        <v>0</v>
      </c>
      <c r="AD3297" s="153">
        <f>VLOOKUP(D3297,'Dados Base'!$B:$K,9,FALSE)*31536000/VLOOKUP($F3297,F:H,MATCH(H3296,F3296:AF3296,0),FALSE)</f>
        <v>7406.1152882205515</v>
      </c>
      <c r="AE3297" s="153">
        <f>VLOOKUP(D3297,'Dados Base'!$B:$K,10,FALSE)*31536000/VLOOKUP($F3297,F:H,MATCH(H3296,F3296:AF3296,0),FALSE)</f>
        <v>848.92230576441091</v>
      </c>
      <c r="AF3297" s="14">
        <v>89.94</v>
      </c>
      <c r="AG3297" s="15">
        <v>89.6</v>
      </c>
      <c r="AH3297" s="14">
        <v>88.46</v>
      </c>
      <c r="AI3297" s="14">
        <v>23.09</v>
      </c>
      <c r="AJ3297" s="14">
        <v>100</v>
      </c>
      <c r="AK3297" s="72">
        <f>(SUMIFS('Banco de Indicadores Mun. (2)'!I:I,'Banco de Indicadores Mun. (2)'!B:B,'Banco de Indicadores - Mun. (1)'!B3297,'Banco de Indicadores Mun. (2)'!A:A,'Banco de Indicadores - Mun. (1)'!A3297) / VLOOKUP(D3297,'Dados Base'!$B:$K,8,FALSE)) * 100</f>
        <v>0</v>
      </c>
      <c r="AL3297" s="72">
        <f>(SUMIFS('Banco de Indicadores Mun. (2)'!I:I,'Banco de Indicadores Mun. (2)'!B:B,'Banco de Indicadores - Mun. (1)'!B3297,'Banco de Indicadores Mun. (2)'!A:A,'Banco de Indicadores - Mun. (1)'!A3297) / VLOOKUP(D3297,'Dados Base'!$B:$K,9,FALSE)) * 100</f>
        <v>0</v>
      </c>
      <c r="AM3297" s="72">
        <f>(SUMIFS('Banco de Indicadores Mun. (2)'!J:J,'Banco de Indicadores Mun. (2)'!B:B,'Banco de Indicadores - Mun. (1)'!B3297,'Banco de Indicadores Mun. (2)'!A:A,'Banco de Indicadores - Mun. (1)'!A3297) / VLOOKUP(D3297,'Dados Base'!$B:$K,7,FALSE)) * 100</f>
        <v>0</v>
      </c>
      <c r="AN3297" s="72">
        <f>(SUMIFS('Banco de Indicadores Mun. (2)'!K:K,'Banco de Indicadores Mun. (2)'!B:B,'Banco de Indicadores - Mun. (1)'!B3297,'Banco de Indicadores Mun. (2)'!A:A,'Banco de Indicadores - Mun. (1)'!A3297) / VLOOKUP(D3297,'Dados Base'!$B:$K,10,FALSE)) * 100</f>
        <v>0</v>
      </c>
      <c r="AO3297" s="33">
        <v>0</v>
      </c>
      <c r="AP3297" s="34">
        <v>0</v>
      </c>
      <c r="AQ3297" s="17">
        <v>0</v>
      </c>
      <c r="AR3297" s="24">
        <v>5.4</v>
      </c>
      <c r="AS3297" s="35">
        <v>100</v>
      </c>
      <c r="AT3297" s="35">
        <v>100</v>
      </c>
      <c r="AU3297" s="35">
        <v>86.59003831417624</v>
      </c>
      <c r="AV3297" s="7">
        <v>9.6999999999999993</v>
      </c>
      <c r="AW3297" s="36">
        <v>0</v>
      </c>
      <c r="AX3297" s="36">
        <v>0</v>
      </c>
      <c r="AY3297" s="117">
        <v>186.0242493202463</v>
      </c>
    </row>
    <row r="3298" spans="1:51" ht="15" x14ac:dyDescent="0.25">
      <c r="A3298" s="144">
        <v>2012</v>
      </c>
      <c r="B3298" s="77" t="s">
        <v>73</v>
      </c>
      <c r="C3298" s="78">
        <v>7</v>
      </c>
      <c r="D3298" s="77">
        <v>3506359</v>
      </c>
      <c r="E3298" s="78">
        <v>35063597</v>
      </c>
      <c r="F3298" s="78" t="str">
        <f t="shared" si="144"/>
        <v>350635972012</v>
      </c>
      <c r="G3298" s="96">
        <v>4.3299215409152714</v>
      </c>
      <c r="H3298" s="80">
        <f t="shared" si="143"/>
        <v>50585</v>
      </c>
      <c r="I3298" s="91">
        <v>49846</v>
      </c>
      <c r="J3298" s="91">
        <v>739</v>
      </c>
      <c r="K3298" s="83">
        <f>(H3298)/VLOOKUP(D3298,'Dados Base'!$B:$K,6,FALSE)</f>
        <v>102.87777099857637</v>
      </c>
      <c r="L3298" s="88">
        <f t="shared" si="145"/>
        <v>98.53909261638826</v>
      </c>
      <c r="M3298" s="93">
        <v>2</v>
      </c>
      <c r="N3298" s="98">
        <v>0.73</v>
      </c>
      <c r="O3298" s="91">
        <v>8</v>
      </c>
      <c r="P3298" s="91" t="s">
        <v>691</v>
      </c>
      <c r="Q3298" s="91" t="s">
        <v>691</v>
      </c>
      <c r="R3298" s="91" t="s">
        <v>691</v>
      </c>
      <c r="S3298" s="91">
        <v>31</v>
      </c>
      <c r="T3298" s="91" t="s">
        <v>691</v>
      </c>
      <c r="U3298" s="91">
        <v>440</v>
      </c>
      <c r="V3298" s="91">
        <v>770</v>
      </c>
      <c r="W3298" s="99">
        <v>0</v>
      </c>
      <c r="X3298" s="19">
        <v>0.13999843710648149</v>
      </c>
      <c r="Y3298" s="29">
        <v>19.79</v>
      </c>
      <c r="Z3298" s="30">
        <v>1342</v>
      </c>
      <c r="AA3298" s="30">
        <v>1331</v>
      </c>
      <c r="AB3298" s="31">
        <v>6</v>
      </c>
      <c r="AC3298" s="32">
        <v>0</v>
      </c>
      <c r="AD3298" s="153">
        <f>VLOOKUP(D3298,'Dados Base'!$B:$K,9,FALSE)*31536000/VLOOKUP($F3298,F:H,MATCH(H3297,F3297:AF3297,0),FALSE)</f>
        <v>17144.212711278047</v>
      </c>
      <c r="AE3298" s="153">
        <f>VLOOKUP(D3298,'Dados Base'!$B:$K,10,FALSE)*31536000/VLOOKUP($F3298,F:H,MATCH(H3297,F3297:AF3297,0),FALSE)</f>
        <v>2175.7564495403772</v>
      </c>
      <c r="AF3298" s="14">
        <v>90.92</v>
      </c>
      <c r="AG3298" s="15">
        <v>100</v>
      </c>
      <c r="AH3298" s="14">
        <v>49.88</v>
      </c>
      <c r="AI3298" s="14">
        <v>45.44</v>
      </c>
      <c r="AJ3298" s="14">
        <v>92.4</v>
      </c>
      <c r="AK3298" s="72">
        <f>(SUMIFS('Banco de Indicadores Mun. (2)'!I:I,'Banco de Indicadores Mun. (2)'!B:B,'Banco de Indicadores - Mun. (1)'!B3298,'Banco de Indicadores Mun. (2)'!A:A,'Banco de Indicadores - Mun. (1)'!A3298) / VLOOKUP(D3298,'Dados Base'!$B:$K,8,FALSE)) * 100</f>
        <v>0</v>
      </c>
      <c r="AL3298" s="72">
        <f>(SUMIFS('Banco de Indicadores Mun. (2)'!I:I,'Banco de Indicadores Mun. (2)'!B:B,'Banco de Indicadores - Mun. (1)'!B3298,'Banco de Indicadores Mun. (2)'!A:A,'Banco de Indicadores - Mun. (1)'!A3298) / VLOOKUP(D3298,'Dados Base'!$B:$K,9,FALSE)) * 100</f>
        <v>0</v>
      </c>
      <c r="AM3298" s="72">
        <f>(SUMIFS('Banco de Indicadores Mun. (2)'!J:J,'Banco de Indicadores Mun. (2)'!B:B,'Banco de Indicadores - Mun. (1)'!B3298,'Banco de Indicadores Mun. (2)'!A:A,'Banco de Indicadores - Mun. (1)'!A3298) / VLOOKUP(D3298,'Dados Base'!$B:$K,7,FALSE)) * 100</f>
        <v>0</v>
      </c>
      <c r="AN3298" s="72">
        <f>(SUMIFS('Banco de Indicadores Mun. (2)'!K:K,'Banco de Indicadores Mun. (2)'!B:B,'Banco de Indicadores - Mun. (1)'!B3298,'Banco de Indicadores Mun. (2)'!A:A,'Banco de Indicadores - Mun. (1)'!A3298) / VLOOKUP(D3298,'Dados Base'!$B:$K,10,FALSE)) * 100</f>
        <v>0</v>
      </c>
      <c r="AO3298" s="33">
        <v>2</v>
      </c>
      <c r="AP3298" s="34">
        <v>0</v>
      </c>
      <c r="AQ3298" s="17">
        <v>60</v>
      </c>
      <c r="AR3298" s="24">
        <v>9.1999999999999993</v>
      </c>
      <c r="AS3298" s="35">
        <v>59</v>
      </c>
      <c r="AT3298" s="35">
        <v>59</v>
      </c>
      <c r="AU3298" s="35">
        <v>50.205761316872433</v>
      </c>
      <c r="AV3298" s="7">
        <v>6.15</v>
      </c>
      <c r="AW3298" s="36">
        <v>0</v>
      </c>
      <c r="AX3298" s="36">
        <v>0</v>
      </c>
      <c r="AY3298" s="117">
        <v>932.353852881281</v>
      </c>
    </row>
    <row r="3299" spans="1:51" ht="15" x14ac:dyDescent="0.25">
      <c r="A3299" s="144">
        <v>2012</v>
      </c>
      <c r="B3299" s="77" t="s">
        <v>74</v>
      </c>
      <c r="C3299" s="78">
        <v>19</v>
      </c>
      <c r="D3299" s="77">
        <v>3506409</v>
      </c>
      <c r="E3299" s="78">
        <v>350640919</v>
      </c>
      <c r="F3299" s="78" t="str">
        <f t="shared" si="144"/>
        <v>3506409192012</v>
      </c>
      <c r="G3299" s="96">
        <v>1.3796878281706615</v>
      </c>
      <c r="H3299" s="80">
        <f t="shared" si="143"/>
        <v>7208</v>
      </c>
      <c r="I3299" s="91">
        <v>6669</v>
      </c>
      <c r="J3299" s="91">
        <v>539</v>
      </c>
      <c r="K3299" s="83">
        <f>(H3299)/VLOOKUP(D3299,'Dados Base'!$B:$K,6,FALSE)</f>
        <v>45.829094608341812</v>
      </c>
      <c r="L3299" s="88">
        <f t="shared" si="145"/>
        <v>92.522197558268587</v>
      </c>
      <c r="M3299" s="93">
        <v>3</v>
      </c>
      <c r="N3299" s="98">
        <v>0.76800000000000002</v>
      </c>
      <c r="O3299" s="91">
        <v>45</v>
      </c>
      <c r="P3299" s="91" t="s">
        <v>691</v>
      </c>
      <c r="Q3299" s="91" t="s">
        <v>691</v>
      </c>
      <c r="R3299" s="91" t="s">
        <v>691</v>
      </c>
      <c r="S3299" s="91">
        <v>37</v>
      </c>
      <c r="T3299" s="91" t="s">
        <v>691</v>
      </c>
      <c r="U3299" s="91">
        <v>94</v>
      </c>
      <c r="V3299" s="91">
        <v>64</v>
      </c>
      <c r="W3299" s="99">
        <v>0</v>
      </c>
      <c r="X3299" s="19">
        <v>1.8770833333333334E-2</v>
      </c>
      <c r="Y3299" s="29">
        <v>2.65</v>
      </c>
      <c r="Z3299" s="30">
        <v>271</v>
      </c>
      <c r="AA3299" s="30">
        <v>86</v>
      </c>
      <c r="AB3299" s="31">
        <v>0</v>
      </c>
      <c r="AC3299" s="32">
        <v>0</v>
      </c>
      <c r="AD3299" s="153">
        <f>VLOOKUP(D3299,'Dados Base'!$B:$K,9,FALSE)*31536000/VLOOKUP($F3299,F:H,MATCH(H3298,F3298:AF3298,0),FALSE)</f>
        <v>5031.4095449500555</v>
      </c>
      <c r="AE3299" s="153">
        <f>VLOOKUP(D3299,'Dados Base'!$B:$K,10,FALSE)*31536000/VLOOKUP($F3299,F:H,MATCH(H3298,F3298:AF3298,0),FALSE)</f>
        <v>437.51387347391801</v>
      </c>
      <c r="AF3299" s="14">
        <v>100</v>
      </c>
      <c r="AG3299" s="15">
        <v>100</v>
      </c>
      <c r="AH3299" s="14" t="s">
        <v>692</v>
      </c>
      <c r="AI3299" s="14">
        <v>10.039999999999999</v>
      </c>
      <c r="AJ3299" s="14">
        <v>99.9</v>
      </c>
      <c r="AK3299" s="72">
        <f>(SUMIFS('Banco de Indicadores Mun. (2)'!I:I,'Banco de Indicadores Mun. (2)'!B:B,'Banco de Indicadores - Mun. (1)'!B3299,'Banco de Indicadores Mun. (2)'!A:A,'Banco de Indicadores - Mun. (1)'!A3299) / VLOOKUP(D3299,'Dados Base'!$B:$K,8,FALSE)) * 100</f>
        <v>0</v>
      </c>
      <c r="AL3299" s="72">
        <f>(SUMIFS('Banco de Indicadores Mun. (2)'!I:I,'Banco de Indicadores Mun. (2)'!B:B,'Banco de Indicadores - Mun. (1)'!B3299,'Banco de Indicadores Mun. (2)'!A:A,'Banco de Indicadores - Mun. (1)'!A3299) / VLOOKUP(D3299,'Dados Base'!$B:$K,9,FALSE)) * 100</f>
        <v>0</v>
      </c>
      <c r="AM3299" s="72">
        <f>(SUMIFS('Banco de Indicadores Mun. (2)'!J:J,'Banco de Indicadores Mun. (2)'!B:B,'Banco de Indicadores - Mun. (1)'!B3299,'Banco de Indicadores Mun. (2)'!A:A,'Banco de Indicadores - Mun. (1)'!A3299) / VLOOKUP(D3299,'Dados Base'!$B:$K,7,FALSE)) * 100</f>
        <v>0</v>
      </c>
      <c r="AN3299" s="72">
        <f>(SUMIFS('Banco de Indicadores Mun. (2)'!K:K,'Banco de Indicadores Mun. (2)'!B:B,'Banco de Indicadores - Mun. (1)'!B3299,'Banco de Indicadores Mun. (2)'!A:A,'Banco de Indicadores - Mun. (1)'!A3299) / VLOOKUP(D3299,'Dados Base'!$B:$K,10,FALSE)) * 100</f>
        <v>0</v>
      </c>
      <c r="AO3299" s="33">
        <v>0</v>
      </c>
      <c r="AP3299" s="34">
        <v>0</v>
      </c>
      <c r="AQ3299" s="17">
        <v>0</v>
      </c>
      <c r="AR3299" s="24">
        <v>9</v>
      </c>
      <c r="AS3299" s="35">
        <v>100</v>
      </c>
      <c r="AT3299" s="35">
        <v>100</v>
      </c>
      <c r="AU3299" s="35">
        <v>75.910364145658264</v>
      </c>
      <c r="AV3299" s="7">
        <v>8.14</v>
      </c>
      <c r="AW3299" s="36">
        <v>0</v>
      </c>
      <c r="AX3299" s="36">
        <v>0</v>
      </c>
      <c r="AY3299" s="117">
        <v>0</v>
      </c>
    </row>
    <row r="3300" spans="1:51" ht="15" x14ac:dyDescent="0.25">
      <c r="A3300" s="144">
        <v>2012</v>
      </c>
      <c r="B3300" s="77" t="s">
        <v>75</v>
      </c>
      <c r="C3300" s="78">
        <v>19</v>
      </c>
      <c r="D3300" s="77">
        <v>3506508</v>
      </c>
      <c r="E3300" s="78">
        <v>350650819</v>
      </c>
      <c r="F3300" s="78" t="str">
        <f t="shared" si="144"/>
        <v>3506508192012</v>
      </c>
      <c r="G3300" s="96">
        <v>1.3689376179722768</v>
      </c>
      <c r="H3300" s="80">
        <f t="shared" si="143"/>
        <v>111306</v>
      </c>
      <c r="I3300" s="91">
        <v>108076</v>
      </c>
      <c r="J3300" s="91">
        <v>3230</v>
      </c>
      <c r="K3300" s="83">
        <f>(H3300)/VLOOKUP(D3300,'Dados Base'!$B:$K,6,FALSE)</f>
        <v>209.75407519080375</v>
      </c>
      <c r="L3300" s="88">
        <f t="shared" si="145"/>
        <v>97.098089950227305</v>
      </c>
      <c r="M3300" s="93">
        <v>3</v>
      </c>
      <c r="N3300" s="98">
        <v>0.78</v>
      </c>
      <c r="O3300" s="91">
        <v>204</v>
      </c>
      <c r="P3300" s="91" t="s">
        <v>691</v>
      </c>
      <c r="Q3300" s="91" t="s">
        <v>691</v>
      </c>
      <c r="R3300" s="91" t="s">
        <v>691</v>
      </c>
      <c r="S3300" s="91">
        <v>878</v>
      </c>
      <c r="T3300" s="91" t="s">
        <v>691</v>
      </c>
      <c r="U3300" s="91">
        <v>1422</v>
      </c>
      <c r="V3300" s="91">
        <v>931</v>
      </c>
      <c r="W3300" s="99">
        <v>9.5256000000000007</v>
      </c>
      <c r="X3300" s="19">
        <v>0.37764670061805555</v>
      </c>
      <c r="Y3300" s="29">
        <v>53.8</v>
      </c>
      <c r="Z3300" s="30">
        <v>4555</v>
      </c>
      <c r="AA3300" s="30">
        <v>1255</v>
      </c>
      <c r="AB3300" s="31">
        <v>6</v>
      </c>
      <c r="AC3300" s="32">
        <v>0</v>
      </c>
      <c r="AD3300" s="153">
        <f>VLOOKUP(D3300,'Dados Base'!$B:$K,9,FALSE)*31536000/VLOOKUP($F3300,F:H,MATCH(H3299,F3299:AF3299,0),FALSE)</f>
        <v>1087.9758503584712</v>
      </c>
      <c r="AE3300" s="153">
        <f>VLOOKUP(D3300,'Dados Base'!$B:$K,10,FALSE)*31536000/VLOOKUP($F3300,F:H,MATCH(H3299,F3299:AF3299,0),FALSE)</f>
        <v>84.998113309255544</v>
      </c>
      <c r="AF3300" s="14">
        <v>97.39</v>
      </c>
      <c r="AG3300" s="15">
        <v>97</v>
      </c>
      <c r="AH3300" s="14">
        <v>96.11</v>
      </c>
      <c r="AI3300" s="14">
        <v>54.54</v>
      </c>
      <c r="AJ3300" s="14">
        <v>100</v>
      </c>
      <c r="AK3300" s="72">
        <f>(SUMIFS('Banco de Indicadores Mun. (2)'!I:I,'Banco de Indicadores Mun. (2)'!B:B,'Banco de Indicadores - Mun. (1)'!B3300,'Banco de Indicadores Mun. (2)'!A:A,'Banco de Indicadores - Mun. (1)'!A3300) / VLOOKUP(D3300,'Dados Base'!$B:$K,8,FALSE)) * 100</f>
        <v>0</v>
      </c>
      <c r="AL3300" s="72">
        <f>(SUMIFS('Banco de Indicadores Mun. (2)'!I:I,'Banco de Indicadores Mun. (2)'!B:B,'Banco de Indicadores - Mun. (1)'!B3300,'Banco de Indicadores Mun. (2)'!A:A,'Banco de Indicadores - Mun. (1)'!A3300) / VLOOKUP(D3300,'Dados Base'!$B:$K,9,FALSE)) * 100</f>
        <v>0</v>
      </c>
      <c r="AM3300" s="72">
        <f>(SUMIFS('Banco de Indicadores Mun. (2)'!J:J,'Banco de Indicadores Mun. (2)'!B:B,'Banco de Indicadores - Mun. (1)'!B3300,'Banco de Indicadores Mun. (2)'!A:A,'Banco de Indicadores - Mun. (1)'!A3300) / VLOOKUP(D3300,'Dados Base'!$B:$K,7,FALSE)) * 100</f>
        <v>0</v>
      </c>
      <c r="AN3300" s="72">
        <f>(SUMIFS('Banco de Indicadores Mun. (2)'!K:K,'Banco de Indicadores Mun. (2)'!B:B,'Banco de Indicadores - Mun. (1)'!B3300,'Banco de Indicadores Mun. (2)'!A:A,'Banco de Indicadores - Mun. (1)'!A3300) / VLOOKUP(D3300,'Dados Base'!$B:$K,10,FALSE)) * 100</f>
        <v>0</v>
      </c>
      <c r="AO3300" s="33">
        <v>0</v>
      </c>
      <c r="AP3300" s="34">
        <v>0</v>
      </c>
      <c r="AQ3300" s="17">
        <v>0</v>
      </c>
      <c r="AR3300" s="24">
        <v>9.6</v>
      </c>
      <c r="AS3300" s="35">
        <v>98</v>
      </c>
      <c r="AT3300" s="35">
        <v>98</v>
      </c>
      <c r="AU3300" s="35">
        <v>78.399311531841647</v>
      </c>
      <c r="AV3300" s="7">
        <v>8.07</v>
      </c>
      <c r="AW3300" s="36">
        <v>1</v>
      </c>
      <c r="AX3300" s="36">
        <v>0</v>
      </c>
      <c r="AY3300" s="117">
        <v>53.558067273349444</v>
      </c>
    </row>
    <row r="3301" spans="1:51" ht="15" x14ac:dyDescent="0.25">
      <c r="A3301" s="144">
        <v>2012</v>
      </c>
      <c r="B3301" s="77" t="s">
        <v>76</v>
      </c>
      <c r="C3301" s="78">
        <v>6</v>
      </c>
      <c r="D3301" s="77">
        <v>3506607</v>
      </c>
      <c r="E3301" s="78">
        <v>35066076</v>
      </c>
      <c r="F3301" s="78" t="str">
        <f t="shared" si="144"/>
        <v>350660762012</v>
      </c>
      <c r="G3301" s="96">
        <v>1.410790601571188</v>
      </c>
      <c r="H3301" s="80">
        <f t="shared" si="143"/>
        <v>29291</v>
      </c>
      <c r="I3301" s="91">
        <v>25225</v>
      </c>
      <c r="J3301" s="91">
        <v>4066</v>
      </c>
      <c r="K3301" s="83">
        <f>(H3301)/VLOOKUP(D3301,'Dados Base'!$B:$K,6,FALSE)</f>
        <v>92.482318767365484</v>
      </c>
      <c r="L3301" s="88">
        <f t="shared" si="145"/>
        <v>86.118602983851702</v>
      </c>
      <c r="M3301" s="93">
        <v>4</v>
      </c>
      <c r="N3301" s="98">
        <v>0.71199999999999997</v>
      </c>
      <c r="O3301" s="91">
        <v>117</v>
      </c>
      <c r="P3301" s="91" t="s">
        <v>691</v>
      </c>
      <c r="Q3301" s="91" t="s">
        <v>691</v>
      </c>
      <c r="R3301" s="91" t="s">
        <v>691</v>
      </c>
      <c r="S3301" s="91">
        <v>13</v>
      </c>
      <c r="T3301" s="91" t="s">
        <v>691</v>
      </c>
      <c r="U3301" s="91">
        <v>141</v>
      </c>
      <c r="V3301" s="91">
        <v>84</v>
      </c>
      <c r="W3301" s="99">
        <v>13.95</v>
      </c>
      <c r="X3301" s="19">
        <v>5.0500938555555555E-2</v>
      </c>
      <c r="Y3301" s="29">
        <v>10.01</v>
      </c>
      <c r="Z3301" s="30">
        <v>592</v>
      </c>
      <c r="AA3301" s="30">
        <v>760</v>
      </c>
      <c r="AB3301" s="31">
        <v>1</v>
      </c>
      <c r="AC3301" s="32">
        <v>0</v>
      </c>
      <c r="AD3301" s="153">
        <f>VLOOKUP(D3301,'Dados Base'!$B:$K,9,FALSE)*31536000/VLOOKUP($F3301,F:H,MATCH(H3300,F3300:AF3300,0),FALSE)</f>
        <v>10228.124679935816</v>
      </c>
      <c r="AE3301" s="153">
        <f>VLOOKUP(D3301,'Dados Base'!$B:$K,10,FALSE)*31536000/VLOOKUP($F3301,F:H,MATCH(H3300,F3300:AF3300,0),FALSE)</f>
        <v>1345.8058789389231</v>
      </c>
      <c r="AF3301" s="14">
        <v>56.64</v>
      </c>
      <c r="AG3301" s="15">
        <v>82.3</v>
      </c>
      <c r="AH3301" s="14">
        <v>45.26</v>
      </c>
      <c r="AI3301" s="14">
        <v>31.78</v>
      </c>
      <c r="AJ3301" s="14">
        <v>66</v>
      </c>
      <c r="AK3301" s="72">
        <f>(SUMIFS('Banco de Indicadores Mun. (2)'!I:I,'Banco de Indicadores Mun. (2)'!B:B,'Banco de Indicadores - Mun. (1)'!B3301,'Banco de Indicadores Mun. (2)'!A:A,'Banco de Indicadores - Mun. (1)'!A3301) / VLOOKUP(D3301,'Dados Base'!$B:$K,8,FALSE)) * 100</f>
        <v>0</v>
      </c>
      <c r="AL3301" s="72">
        <f>(SUMIFS('Banco de Indicadores Mun. (2)'!I:I,'Banco de Indicadores Mun. (2)'!B:B,'Banco de Indicadores - Mun. (1)'!B3301,'Banco de Indicadores Mun. (2)'!A:A,'Banco de Indicadores - Mun. (1)'!A3301) / VLOOKUP(D3301,'Dados Base'!$B:$K,9,FALSE)) * 100</f>
        <v>0</v>
      </c>
      <c r="AM3301" s="72">
        <f>(SUMIFS('Banco de Indicadores Mun. (2)'!J:J,'Banco de Indicadores Mun. (2)'!B:B,'Banco de Indicadores - Mun. (1)'!B3301,'Banco de Indicadores Mun. (2)'!A:A,'Banco de Indicadores - Mun. (1)'!A3301) / VLOOKUP(D3301,'Dados Base'!$B:$K,7,FALSE)) * 100</f>
        <v>0</v>
      </c>
      <c r="AN3301" s="72">
        <f>(SUMIFS('Banco de Indicadores Mun. (2)'!K:K,'Banco de Indicadores Mun. (2)'!B:B,'Banco de Indicadores - Mun. (1)'!B3301,'Banco de Indicadores Mun. (2)'!A:A,'Banco de Indicadores - Mun. (1)'!A3301) / VLOOKUP(D3301,'Dados Base'!$B:$K,10,FALSE)) * 100</f>
        <v>0</v>
      </c>
      <c r="AO3301" s="33">
        <v>0</v>
      </c>
      <c r="AP3301" s="34">
        <v>0</v>
      </c>
      <c r="AQ3301" s="17">
        <v>0</v>
      </c>
      <c r="AR3301" s="24">
        <v>10</v>
      </c>
      <c r="AS3301" s="35">
        <v>97</v>
      </c>
      <c r="AT3301" s="35">
        <v>59.17</v>
      </c>
      <c r="AU3301" s="35">
        <v>43.786982248520715</v>
      </c>
      <c r="AV3301" s="7">
        <v>5.42</v>
      </c>
      <c r="AW3301" s="36">
        <v>0</v>
      </c>
      <c r="AX3301" s="36">
        <v>0</v>
      </c>
      <c r="AY3301" s="117">
        <v>214.53630243275899</v>
      </c>
    </row>
    <row r="3302" spans="1:51" ht="15" x14ac:dyDescent="0.25">
      <c r="A3302" s="144">
        <v>2012</v>
      </c>
      <c r="B3302" s="77" t="s">
        <v>77</v>
      </c>
      <c r="C3302" s="78">
        <v>13</v>
      </c>
      <c r="D3302" s="77">
        <v>3506706</v>
      </c>
      <c r="E3302" s="78">
        <v>350670613</v>
      </c>
      <c r="F3302" s="78" t="str">
        <f t="shared" si="144"/>
        <v>3506706132012</v>
      </c>
      <c r="G3302" s="96">
        <v>0.75746190649228495</v>
      </c>
      <c r="H3302" s="80">
        <f t="shared" si="143"/>
        <v>13827</v>
      </c>
      <c r="I3302" s="91">
        <v>12430</v>
      </c>
      <c r="J3302" s="91">
        <v>1397</v>
      </c>
      <c r="K3302" s="83">
        <f>(H3302)/VLOOKUP(D3302,'Dados Base'!$B:$K,6,FALSE)</f>
        <v>20.009551098376313</v>
      </c>
      <c r="L3302" s="88">
        <f t="shared" si="145"/>
        <v>89.896579156722353</v>
      </c>
      <c r="M3302" s="93">
        <v>2</v>
      </c>
      <c r="N3302" s="98">
        <v>0.68100000000000005</v>
      </c>
      <c r="O3302" s="91">
        <v>147</v>
      </c>
      <c r="P3302" s="91" t="s">
        <v>691</v>
      </c>
      <c r="Q3302" s="91" t="s">
        <v>691</v>
      </c>
      <c r="R3302" s="91" t="s">
        <v>691</v>
      </c>
      <c r="S3302" s="91">
        <v>32</v>
      </c>
      <c r="T3302" s="91" t="s">
        <v>691</v>
      </c>
      <c r="U3302" s="91">
        <v>96</v>
      </c>
      <c r="V3302" s="91">
        <v>84</v>
      </c>
      <c r="W3302" s="99">
        <v>0</v>
      </c>
      <c r="X3302" s="19">
        <v>3.1767837040478739E-2</v>
      </c>
      <c r="Y3302" s="29">
        <v>4.93</v>
      </c>
      <c r="Z3302" s="30">
        <v>522</v>
      </c>
      <c r="AA3302" s="30">
        <v>144</v>
      </c>
      <c r="AB3302" s="31">
        <v>3</v>
      </c>
      <c r="AC3302" s="32">
        <v>0</v>
      </c>
      <c r="AD3302" s="153">
        <f>VLOOKUP(D3302,'Dados Base'!$B:$K,9,FALSE)*31536000/VLOOKUP($F3302,F:H,MATCH(H3301,F3301:AF3301,0),FALSE)</f>
        <v>12544.152744630072</v>
      </c>
      <c r="AE3302" s="153">
        <f>VLOOKUP(D3302,'Dados Base'!$B:$K,10,FALSE)*31536000/VLOOKUP($F3302,F:H,MATCH(H3301,F3301:AF3301,0),FALSE)</f>
        <v>1277.2228249077891</v>
      </c>
      <c r="AF3302" s="14" t="s">
        <v>692</v>
      </c>
      <c r="AG3302" s="15" t="s">
        <v>692</v>
      </c>
      <c r="AH3302" s="14" t="s">
        <v>692</v>
      </c>
      <c r="AI3302" s="14" t="s">
        <v>692</v>
      </c>
      <c r="AJ3302" s="14" t="s">
        <v>692</v>
      </c>
      <c r="AK3302" s="72">
        <f>(SUMIFS('Banco de Indicadores Mun. (2)'!I:I,'Banco de Indicadores Mun. (2)'!B:B,'Banco de Indicadores - Mun. (1)'!B3302,'Banco de Indicadores Mun. (2)'!A:A,'Banco de Indicadores - Mun. (1)'!A3302) / VLOOKUP(D3302,'Dados Base'!$B:$K,8,FALSE)) * 100</f>
        <v>0</v>
      </c>
      <c r="AL3302" s="72">
        <f>(SUMIFS('Banco de Indicadores Mun. (2)'!I:I,'Banco de Indicadores Mun. (2)'!B:B,'Banco de Indicadores - Mun. (1)'!B3302,'Banco de Indicadores Mun. (2)'!A:A,'Banco de Indicadores - Mun. (1)'!A3302) / VLOOKUP(D3302,'Dados Base'!$B:$K,9,FALSE)) * 100</f>
        <v>0</v>
      </c>
      <c r="AM3302" s="72">
        <f>(SUMIFS('Banco de Indicadores Mun. (2)'!J:J,'Banco de Indicadores Mun. (2)'!B:B,'Banco de Indicadores - Mun. (1)'!B3302,'Banco de Indicadores Mun. (2)'!A:A,'Banco de Indicadores - Mun. (1)'!A3302) / VLOOKUP(D3302,'Dados Base'!$B:$K,7,FALSE)) * 100</f>
        <v>0</v>
      </c>
      <c r="AN3302" s="72">
        <f>(SUMIFS('Banco de Indicadores Mun. (2)'!K:K,'Banco de Indicadores Mun. (2)'!B:B,'Banco de Indicadores - Mun. (1)'!B3302,'Banco de Indicadores Mun. (2)'!A:A,'Banco de Indicadores - Mun. (1)'!A3302) / VLOOKUP(D3302,'Dados Base'!$B:$K,10,FALSE)) * 100</f>
        <v>0</v>
      </c>
      <c r="AO3302" s="33">
        <v>0</v>
      </c>
      <c r="AP3302" s="34">
        <v>0</v>
      </c>
      <c r="AQ3302" s="17">
        <v>0</v>
      </c>
      <c r="AR3302" s="24">
        <v>7.6</v>
      </c>
      <c r="AS3302" s="35">
        <v>98</v>
      </c>
      <c r="AT3302" s="35">
        <v>97.999999999999986</v>
      </c>
      <c r="AU3302" s="35">
        <v>78.378378378378372</v>
      </c>
      <c r="AV3302" s="7">
        <v>3.47</v>
      </c>
      <c r="AW3302" s="36">
        <v>0</v>
      </c>
      <c r="AX3302" s="36">
        <v>0</v>
      </c>
      <c r="AY3302" s="117">
        <v>0.99418014438900482</v>
      </c>
    </row>
    <row r="3303" spans="1:51" ht="15" x14ac:dyDescent="0.25">
      <c r="A3303" s="144">
        <v>2012</v>
      </c>
      <c r="B3303" s="77" t="s">
        <v>78</v>
      </c>
      <c r="C3303" s="78">
        <v>13</v>
      </c>
      <c r="D3303" s="77">
        <v>3506805</v>
      </c>
      <c r="E3303" s="78">
        <v>350680513</v>
      </c>
      <c r="F3303" s="78" t="str">
        <f t="shared" si="144"/>
        <v>3506805132012</v>
      </c>
      <c r="G3303" s="96">
        <v>1.3648740937612258</v>
      </c>
      <c r="H3303" s="80">
        <f t="shared" si="143"/>
        <v>11114</v>
      </c>
      <c r="I3303" s="91">
        <v>10273</v>
      </c>
      <c r="J3303" s="91">
        <v>841</v>
      </c>
      <c r="K3303" s="83">
        <f>(H3303)/VLOOKUP(D3303,'Dados Base'!$B:$K,6,FALSE)</f>
        <v>30.529612130535103</v>
      </c>
      <c r="L3303" s="88">
        <f t="shared" si="145"/>
        <v>92.432967428468586</v>
      </c>
      <c r="M3303" s="93">
        <v>3</v>
      </c>
      <c r="N3303" s="98">
        <v>0.74199999999999999</v>
      </c>
      <c r="O3303" s="91">
        <v>78</v>
      </c>
      <c r="P3303" s="91" t="s">
        <v>691</v>
      </c>
      <c r="Q3303" s="91" t="s">
        <v>691</v>
      </c>
      <c r="R3303" s="91" t="s">
        <v>691</v>
      </c>
      <c r="S3303" s="91">
        <v>167</v>
      </c>
      <c r="T3303" s="91" t="s">
        <v>691</v>
      </c>
      <c r="U3303" s="91">
        <v>92</v>
      </c>
      <c r="V3303" s="91">
        <v>82</v>
      </c>
      <c r="W3303" s="99">
        <v>0</v>
      </c>
      <c r="X3303" s="19">
        <v>3.3830810185185183E-2</v>
      </c>
      <c r="Y3303" s="29">
        <v>4.08</v>
      </c>
      <c r="Z3303" s="30">
        <v>431</v>
      </c>
      <c r="AA3303" s="30">
        <v>120</v>
      </c>
      <c r="AB3303" s="31">
        <v>0</v>
      </c>
      <c r="AC3303" s="32">
        <v>0</v>
      </c>
      <c r="AD3303" s="153">
        <f>VLOOKUP(D3303,'Dados Base'!$B:$K,9,FALSE)*31536000/VLOOKUP($F3303,F:H,MATCH(H3302,F3302:AF3302,0),FALSE)</f>
        <v>8399.0066582688505</v>
      </c>
      <c r="AE3303" s="153">
        <f>VLOOKUP(D3303,'Dados Base'!$B:$K,10,FALSE)*31536000/VLOOKUP($F3303,F:H,MATCH(H3302,F3302:AF3302,0),FALSE)</f>
        <v>851.25067482454574</v>
      </c>
      <c r="AF3303" s="14">
        <v>100</v>
      </c>
      <c r="AG3303" s="15" t="s">
        <v>692</v>
      </c>
      <c r="AH3303" s="14">
        <v>88.51</v>
      </c>
      <c r="AI3303" s="14">
        <v>26.96</v>
      </c>
      <c r="AJ3303" s="14">
        <v>100</v>
      </c>
      <c r="AK3303" s="72">
        <f>(SUMIFS('Banco de Indicadores Mun. (2)'!I:I,'Banco de Indicadores Mun. (2)'!B:B,'Banco de Indicadores - Mun. (1)'!B3303,'Banco de Indicadores Mun. (2)'!A:A,'Banco de Indicadores - Mun. (1)'!A3303) / VLOOKUP(D3303,'Dados Base'!$B:$K,8,FALSE)) * 100</f>
        <v>0</v>
      </c>
      <c r="AL3303" s="72">
        <f>(SUMIFS('Banco de Indicadores Mun. (2)'!I:I,'Banco de Indicadores Mun. (2)'!B:B,'Banco de Indicadores - Mun. (1)'!B3303,'Banco de Indicadores Mun. (2)'!A:A,'Banco de Indicadores - Mun. (1)'!A3303) / VLOOKUP(D3303,'Dados Base'!$B:$K,9,FALSE)) * 100</f>
        <v>0</v>
      </c>
      <c r="AM3303" s="72">
        <f>(SUMIFS('Banco de Indicadores Mun. (2)'!J:J,'Banco de Indicadores Mun. (2)'!B:B,'Banco de Indicadores - Mun. (1)'!B3303,'Banco de Indicadores Mun. (2)'!A:A,'Banco de Indicadores - Mun. (1)'!A3303) / VLOOKUP(D3303,'Dados Base'!$B:$K,7,FALSE)) * 100</f>
        <v>0</v>
      </c>
      <c r="AN3303" s="72">
        <f>(SUMIFS('Banco de Indicadores Mun. (2)'!K:K,'Banco de Indicadores Mun. (2)'!B:B,'Banco de Indicadores - Mun. (1)'!B3303,'Banco de Indicadores Mun. (2)'!A:A,'Banco de Indicadores - Mun. (1)'!A3303) / VLOOKUP(D3303,'Dados Base'!$B:$K,10,FALSE)) * 100</f>
        <v>0</v>
      </c>
      <c r="AO3303" s="33">
        <v>0</v>
      </c>
      <c r="AP3303" s="34">
        <v>0</v>
      </c>
      <c r="AQ3303" s="17">
        <v>0</v>
      </c>
      <c r="AR3303" s="24">
        <v>7.7</v>
      </c>
      <c r="AS3303" s="35">
        <v>100</v>
      </c>
      <c r="AT3303" s="35">
        <v>100</v>
      </c>
      <c r="AU3303" s="35">
        <v>78.221415607985477</v>
      </c>
      <c r="AV3303" s="7">
        <v>8.3800000000000008</v>
      </c>
      <c r="AW3303" s="36">
        <v>0</v>
      </c>
      <c r="AX3303" s="36">
        <v>0</v>
      </c>
      <c r="AY3303" s="117">
        <v>107.26219821872137</v>
      </c>
    </row>
    <row r="3304" spans="1:51" ht="15" x14ac:dyDescent="0.25">
      <c r="A3304" s="144">
        <v>2012</v>
      </c>
      <c r="B3304" s="77" t="s">
        <v>79</v>
      </c>
      <c r="C3304" s="78">
        <v>10</v>
      </c>
      <c r="D3304" s="77">
        <v>3506904</v>
      </c>
      <c r="E3304" s="78">
        <v>350690410</v>
      </c>
      <c r="F3304" s="78" t="str">
        <f t="shared" si="144"/>
        <v>3506904102012</v>
      </c>
      <c r="G3304" s="96">
        <v>2.3928074843726277</v>
      </c>
      <c r="H3304" s="80">
        <f t="shared" si="143"/>
        <v>9901</v>
      </c>
      <c r="I3304" s="91">
        <v>6312</v>
      </c>
      <c r="J3304" s="91">
        <v>3589</v>
      </c>
      <c r="K3304" s="83">
        <f>(H3304)/VLOOKUP(D3304,'Dados Base'!$B:$K,6,FALSE)</f>
        <v>15.153973307211951</v>
      </c>
      <c r="L3304" s="88">
        <f t="shared" si="145"/>
        <v>63.751136248863752</v>
      </c>
      <c r="M3304" s="93">
        <v>4</v>
      </c>
      <c r="N3304" s="98">
        <v>0.70499999999999996</v>
      </c>
      <c r="O3304" s="91">
        <v>98</v>
      </c>
      <c r="P3304" s="91" t="s">
        <v>691</v>
      </c>
      <c r="Q3304" s="91" t="s">
        <v>691</v>
      </c>
      <c r="R3304" s="91" t="s">
        <v>691</v>
      </c>
      <c r="S3304" s="91">
        <v>17</v>
      </c>
      <c r="T3304" s="91" t="s">
        <v>691</v>
      </c>
      <c r="U3304" s="91">
        <v>73</v>
      </c>
      <c r="V3304" s="91">
        <v>44</v>
      </c>
      <c r="W3304" s="99">
        <v>0</v>
      </c>
      <c r="X3304" s="19">
        <v>1.714884140625E-2</v>
      </c>
      <c r="Y3304" s="29">
        <v>2.54</v>
      </c>
      <c r="Z3304" s="30">
        <v>249</v>
      </c>
      <c r="AA3304" s="30">
        <v>106</v>
      </c>
      <c r="AB3304" s="31">
        <v>0</v>
      </c>
      <c r="AC3304" s="32">
        <v>0</v>
      </c>
      <c r="AD3304" s="153">
        <f>VLOOKUP(D3304,'Dados Base'!$B:$K,9,FALSE)*31536000/VLOOKUP($F3304,F:H,MATCH(H3303,F3303:AF3303,0),FALSE)</f>
        <v>19907.080092919907</v>
      </c>
      <c r="AE3304" s="153">
        <f>VLOOKUP(D3304,'Dados Base'!$B:$K,10,FALSE)*31536000/VLOOKUP($F3304,F:H,MATCH(H3303,F3303:AF3303,0),FALSE)</f>
        <v>2771.0655489344508</v>
      </c>
      <c r="AF3304" s="14">
        <v>66.510000000000005</v>
      </c>
      <c r="AG3304" s="15">
        <v>100</v>
      </c>
      <c r="AH3304" s="14">
        <v>60.95</v>
      </c>
      <c r="AI3304" s="14">
        <v>11.23</v>
      </c>
      <c r="AJ3304" s="14">
        <v>100</v>
      </c>
      <c r="AK3304" s="72">
        <f>(SUMIFS('Banco de Indicadores Mun. (2)'!I:I,'Banco de Indicadores Mun. (2)'!B:B,'Banco de Indicadores - Mun. (1)'!B3304,'Banco de Indicadores Mun. (2)'!A:A,'Banco de Indicadores - Mun. (1)'!A3304) / VLOOKUP(D3304,'Dados Base'!$B:$K,8,FALSE)) * 100</f>
        <v>0</v>
      </c>
      <c r="AL3304" s="72">
        <f>(SUMIFS('Banco de Indicadores Mun. (2)'!I:I,'Banco de Indicadores Mun. (2)'!B:B,'Banco de Indicadores - Mun. (1)'!B3304,'Banco de Indicadores Mun. (2)'!A:A,'Banco de Indicadores - Mun. (1)'!A3304) / VLOOKUP(D3304,'Dados Base'!$B:$K,9,FALSE)) * 100</f>
        <v>0</v>
      </c>
      <c r="AM3304" s="72">
        <f>(SUMIFS('Banco de Indicadores Mun. (2)'!J:J,'Banco de Indicadores Mun. (2)'!B:B,'Banco de Indicadores - Mun. (1)'!B3304,'Banco de Indicadores Mun. (2)'!A:A,'Banco de Indicadores - Mun. (1)'!A3304) / VLOOKUP(D3304,'Dados Base'!$B:$K,7,FALSE)) * 100</f>
        <v>0</v>
      </c>
      <c r="AN3304" s="72">
        <f>(SUMIFS('Banco de Indicadores Mun. (2)'!K:K,'Banco de Indicadores Mun. (2)'!B:B,'Banco de Indicadores - Mun. (1)'!B3304,'Banco de Indicadores Mun. (2)'!A:A,'Banco de Indicadores - Mun. (1)'!A3304) / VLOOKUP(D3304,'Dados Base'!$B:$K,10,FALSE)) * 100</f>
        <v>0</v>
      </c>
      <c r="AO3304" s="33">
        <v>0</v>
      </c>
      <c r="AP3304" s="34">
        <v>0</v>
      </c>
      <c r="AQ3304" s="17">
        <v>0</v>
      </c>
      <c r="AR3304" s="24">
        <v>8.1999999999999993</v>
      </c>
      <c r="AS3304" s="35">
        <v>81</v>
      </c>
      <c r="AT3304" s="35">
        <v>81</v>
      </c>
      <c r="AU3304" s="35">
        <v>70.140845070422529</v>
      </c>
      <c r="AV3304" s="7">
        <v>7.27</v>
      </c>
      <c r="AW3304" s="36">
        <v>0</v>
      </c>
      <c r="AX3304" s="36">
        <v>0</v>
      </c>
      <c r="AY3304" s="117">
        <v>119.749293150257</v>
      </c>
    </row>
    <row r="3305" spans="1:51" ht="15" x14ac:dyDescent="0.25">
      <c r="A3305" s="144">
        <v>2012</v>
      </c>
      <c r="B3305" s="77" t="s">
        <v>80</v>
      </c>
      <c r="C3305" s="78">
        <v>10</v>
      </c>
      <c r="D3305" s="77">
        <v>3507001</v>
      </c>
      <c r="E3305" s="78">
        <v>350700110</v>
      </c>
      <c r="F3305" s="78" t="str">
        <f t="shared" si="144"/>
        <v>3507001102012</v>
      </c>
      <c r="G3305" s="96">
        <v>3.0892243767383976</v>
      </c>
      <c r="H3305" s="80">
        <f t="shared" si="143"/>
        <v>50137</v>
      </c>
      <c r="I3305" s="91">
        <v>47163</v>
      </c>
      <c r="J3305" s="91">
        <v>2974</v>
      </c>
      <c r="K3305" s="83">
        <f>(H3305)/VLOOKUP(D3305,'Dados Base'!$B:$K,6,FALSE)</f>
        <v>201.34532749688768</v>
      </c>
      <c r="L3305" s="88">
        <f t="shared" si="145"/>
        <v>94.06825298681612</v>
      </c>
      <c r="M3305" s="93">
        <v>2</v>
      </c>
      <c r="N3305" s="98">
        <v>0.78</v>
      </c>
      <c r="O3305" s="91">
        <v>103</v>
      </c>
      <c r="P3305" s="91" t="s">
        <v>691</v>
      </c>
      <c r="Q3305" s="91" t="s">
        <v>691</v>
      </c>
      <c r="R3305" s="91" t="s">
        <v>691</v>
      </c>
      <c r="S3305" s="91">
        <v>177</v>
      </c>
      <c r="T3305" s="91" t="s">
        <v>691</v>
      </c>
      <c r="U3305" s="91">
        <v>548</v>
      </c>
      <c r="V3305" s="91">
        <v>383</v>
      </c>
      <c r="W3305" s="99">
        <v>0</v>
      </c>
      <c r="X3305" s="19">
        <v>0.12123822947222222</v>
      </c>
      <c r="Y3305" s="29">
        <v>18.97</v>
      </c>
      <c r="Z3305" s="30">
        <v>1518</v>
      </c>
      <c r="AA3305" s="30">
        <v>1043</v>
      </c>
      <c r="AB3305" s="31">
        <v>3</v>
      </c>
      <c r="AC3305" s="32">
        <v>0</v>
      </c>
      <c r="AD3305" s="153">
        <f>VLOOKUP(D3305,'Dados Base'!$B:$K,9,FALSE)*31536000/VLOOKUP($F3305,F:H,MATCH(H3304,F3304:AF3304,0),FALSE)</f>
        <v>1421.5322017671581</v>
      </c>
      <c r="AE3305" s="153">
        <f>VLOOKUP(D3305,'Dados Base'!$B:$K,10,FALSE)*31536000/VLOOKUP($F3305,F:H,MATCH(H3304,F3304:AF3304,0),FALSE)</f>
        <v>220.14879230907314</v>
      </c>
      <c r="AF3305" s="14">
        <v>79.44</v>
      </c>
      <c r="AG3305" s="15">
        <v>94.1</v>
      </c>
      <c r="AH3305" s="14">
        <v>77.31</v>
      </c>
      <c r="AI3305" s="14">
        <v>21.68</v>
      </c>
      <c r="AJ3305" s="14">
        <v>84.4</v>
      </c>
      <c r="AK3305" s="72">
        <f>(SUMIFS('Banco de Indicadores Mun. (2)'!I:I,'Banco de Indicadores Mun. (2)'!B:B,'Banco de Indicadores - Mun. (1)'!B3305,'Banco de Indicadores Mun. (2)'!A:A,'Banco de Indicadores - Mun. (1)'!A3305) / VLOOKUP(D3305,'Dados Base'!$B:$K,8,FALSE)) * 100</f>
        <v>0</v>
      </c>
      <c r="AL3305" s="72">
        <f>(SUMIFS('Banco de Indicadores Mun. (2)'!I:I,'Banco de Indicadores Mun. (2)'!B:B,'Banco de Indicadores - Mun. (1)'!B3305,'Banco de Indicadores Mun. (2)'!A:A,'Banco de Indicadores - Mun. (1)'!A3305) / VLOOKUP(D3305,'Dados Base'!$B:$K,9,FALSE)) * 100</f>
        <v>0</v>
      </c>
      <c r="AM3305" s="72">
        <f>(SUMIFS('Banco de Indicadores Mun. (2)'!J:J,'Banco de Indicadores Mun. (2)'!B:B,'Banco de Indicadores - Mun. (1)'!B3305,'Banco de Indicadores Mun. (2)'!A:A,'Banco de Indicadores - Mun. (1)'!A3305) / VLOOKUP(D3305,'Dados Base'!$B:$K,7,FALSE)) * 100</f>
        <v>0</v>
      </c>
      <c r="AN3305" s="72">
        <f>(SUMIFS('Banco de Indicadores Mun. (2)'!K:K,'Banco de Indicadores Mun. (2)'!B:B,'Banco de Indicadores - Mun. (1)'!B3305,'Banco de Indicadores Mun. (2)'!A:A,'Banco de Indicadores - Mun. (1)'!A3305) / VLOOKUP(D3305,'Dados Base'!$B:$K,10,FALSE)) * 100</f>
        <v>0</v>
      </c>
      <c r="AO3305" s="33">
        <v>0</v>
      </c>
      <c r="AP3305" s="34">
        <v>0</v>
      </c>
      <c r="AQ3305" s="17">
        <v>0</v>
      </c>
      <c r="AR3305" s="24">
        <v>9.6999999999999993</v>
      </c>
      <c r="AS3305" s="35">
        <v>76</v>
      </c>
      <c r="AT3305" s="35">
        <v>61.56</v>
      </c>
      <c r="AU3305" s="35">
        <v>59.273721202655217</v>
      </c>
      <c r="AV3305" s="7">
        <v>6.21</v>
      </c>
      <c r="AW3305" s="36">
        <v>1</v>
      </c>
      <c r="AX3305" s="36">
        <v>0</v>
      </c>
      <c r="AY3305" s="117">
        <v>9.6813679130986987</v>
      </c>
    </row>
    <row r="3306" spans="1:51" ht="15" x14ac:dyDescent="0.25">
      <c r="A3306" s="144">
        <v>2012</v>
      </c>
      <c r="B3306" s="77" t="s">
        <v>81</v>
      </c>
      <c r="C3306" s="78">
        <v>5</v>
      </c>
      <c r="D3306" s="77">
        <v>3507100</v>
      </c>
      <c r="E3306" s="78">
        <v>35071005</v>
      </c>
      <c r="F3306" s="78" t="str">
        <f t="shared" si="144"/>
        <v>350710052012</v>
      </c>
      <c r="G3306" s="96">
        <v>3.5424257998142084</v>
      </c>
      <c r="H3306" s="80">
        <f t="shared" si="143"/>
        <v>20600</v>
      </c>
      <c r="I3306" s="91">
        <v>18296</v>
      </c>
      <c r="J3306" s="91">
        <v>2304</v>
      </c>
      <c r="K3306" s="83">
        <f>(H3306)/VLOOKUP(D3306,'Dados Base'!$B:$K,6,FALSE)</f>
        <v>189.84425398580774</v>
      </c>
      <c r="L3306" s="88">
        <f t="shared" si="145"/>
        <v>88.815533980582529</v>
      </c>
      <c r="M3306" s="93">
        <v>3</v>
      </c>
      <c r="N3306" s="98">
        <v>0.71299999999999997</v>
      </c>
      <c r="O3306" s="91">
        <v>16</v>
      </c>
      <c r="P3306" s="91" t="s">
        <v>691</v>
      </c>
      <c r="Q3306" s="91" t="s">
        <v>691</v>
      </c>
      <c r="R3306" s="91" t="s">
        <v>691</v>
      </c>
      <c r="S3306" s="91">
        <v>96</v>
      </c>
      <c r="T3306" s="91" t="s">
        <v>691</v>
      </c>
      <c r="U3306" s="91">
        <v>125</v>
      </c>
      <c r="V3306" s="91">
        <v>100</v>
      </c>
      <c r="W3306" s="99">
        <v>0</v>
      </c>
      <c r="X3306" s="19">
        <v>5.4598130324074075E-2</v>
      </c>
      <c r="Y3306" s="29">
        <v>7.29</v>
      </c>
      <c r="Z3306" s="30">
        <v>0</v>
      </c>
      <c r="AA3306" s="30">
        <v>985</v>
      </c>
      <c r="AB3306" s="31">
        <v>0</v>
      </c>
      <c r="AC3306" s="32">
        <v>0</v>
      </c>
      <c r="AD3306" s="153">
        <f>VLOOKUP(D3306,'Dados Base'!$B:$K,9,FALSE)*31536000/VLOOKUP($F3306,F:H,MATCH(H3305,F3305:AF3305,0),FALSE)</f>
        <v>2020.7533980582525</v>
      </c>
      <c r="AE3306" s="153">
        <f>VLOOKUP(D3306,'Dados Base'!$B:$K,10,FALSE)*31536000/VLOOKUP($F3306,F:H,MATCH(H3305,F3305:AF3305,0),FALSE)</f>
        <v>260.24854368932034</v>
      </c>
      <c r="AF3306" s="14">
        <v>87.07</v>
      </c>
      <c r="AG3306" s="15" t="s">
        <v>692</v>
      </c>
      <c r="AH3306" s="14" t="s">
        <v>692</v>
      </c>
      <c r="AI3306" s="14">
        <v>33</v>
      </c>
      <c r="AJ3306" s="14">
        <v>98.7</v>
      </c>
      <c r="AK3306" s="72">
        <f>(SUMIFS('Banco de Indicadores Mun. (2)'!I:I,'Banco de Indicadores Mun. (2)'!B:B,'Banco de Indicadores - Mun. (1)'!B3306,'Banco de Indicadores Mun. (2)'!A:A,'Banco de Indicadores - Mun. (1)'!A3306) / VLOOKUP(D3306,'Dados Base'!$B:$K,8,FALSE)) * 100</f>
        <v>0</v>
      </c>
      <c r="AL3306" s="72">
        <f>(SUMIFS('Banco de Indicadores Mun. (2)'!I:I,'Banco de Indicadores Mun. (2)'!B:B,'Banco de Indicadores - Mun. (1)'!B3306,'Banco de Indicadores Mun. (2)'!A:A,'Banco de Indicadores - Mun. (1)'!A3306) / VLOOKUP(D3306,'Dados Base'!$B:$K,9,FALSE)) * 100</f>
        <v>0</v>
      </c>
      <c r="AM3306" s="72">
        <f>(SUMIFS('Banco de Indicadores Mun. (2)'!J:J,'Banco de Indicadores Mun. (2)'!B:B,'Banco de Indicadores - Mun. (1)'!B3306,'Banco de Indicadores Mun. (2)'!A:A,'Banco de Indicadores - Mun. (1)'!A3306) / VLOOKUP(D3306,'Dados Base'!$B:$K,7,FALSE)) * 100</f>
        <v>0</v>
      </c>
      <c r="AN3306" s="72">
        <f>(SUMIFS('Banco de Indicadores Mun. (2)'!K:K,'Banco de Indicadores Mun. (2)'!B:B,'Banco de Indicadores - Mun. (1)'!B3306,'Banco de Indicadores Mun. (2)'!A:A,'Banco de Indicadores - Mun. (1)'!A3306) / VLOOKUP(D3306,'Dados Base'!$B:$K,10,FALSE)) * 100</f>
        <v>0</v>
      </c>
      <c r="AO3306" s="33">
        <v>0</v>
      </c>
      <c r="AP3306" s="34">
        <v>0</v>
      </c>
      <c r="AQ3306" s="17">
        <v>0</v>
      </c>
      <c r="AR3306" s="24">
        <v>8.3000000000000007</v>
      </c>
      <c r="AS3306" s="35">
        <v>85</v>
      </c>
      <c r="AT3306" s="35">
        <v>0</v>
      </c>
      <c r="AU3306" s="35">
        <v>0</v>
      </c>
      <c r="AV3306" s="7">
        <v>1.58</v>
      </c>
      <c r="AW3306" s="36">
        <v>0</v>
      </c>
      <c r="AX3306" s="36">
        <v>0</v>
      </c>
      <c r="AY3306" s="117">
        <v>107.97512090420108</v>
      </c>
    </row>
    <row r="3307" spans="1:51" ht="15" x14ac:dyDescent="0.25">
      <c r="A3307" s="144">
        <v>2012</v>
      </c>
      <c r="B3307" s="77" t="s">
        <v>82</v>
      </c>
      <c r="C3307" s="78">
        <v>14</v>
      </c>
      <c r="D3307" s="77">
        <v>3507159</v>
      </c>
      <c r="E3307" s="78">
        <v>350715914</v>
      </c>
      <c r="F3307" s="78" t="str">
        <f t="shared" si="144"/>
        <v>3507159142012</v>
      </c>
      <c r="G3307" s="96">
        <v>0.96016792462783052</v>
      </c>
      <c r="H3307" s="80">
        <f t="shared" si="143"/>
        <v>3621</v>
      </c>
      <c r="I3307" s="91">
        <v>2515</v>
      </c>
      <c r="J3307" s="91">
        <v>1106</v>
      </c>
      <c r="K3307" s="83">
        <f>(H3307)/VLOOKUP(D3307,'Dados Base'!$B:$K,6,FALSE)</f>
        <v>27.180603512986039</v>
      </c>
      <c r="L3307" s="88">
        <f t="shared" si="145"/>
        <v>69.455951394642369</v>
      </c>
      <c r="M3307" s="93">
        <v>5</v>
      </c>
      <c r="N3307" s="98">
        <v>0.66</v>
      </c>
      <c r="O3307" s="91">
        <v>11</v>
      </c>
      <c r="P3307" s="91" t="s">
        <v>691</v>
      </c>
      <c r="Q3307" s="91" t="s">
        <v>691</v>
      </c>
      <c r="R3307" s="91" t="s">
        <v>691</v>
      </c>
      <c r="S3307" s="91">
        <v>6</v>
      </c>
      <c r="T3307" s="91" t="s">
        <v>691</v>
      </c>
      <c r="U3307" s="91">
        <v>12</v>
      </c>
      <c r="V3307" s="91">
        <v>8</v>
      </c>
      <c r="W3307" s="99">
        <v>0</v>
      </c>
      <c r="X3307" s="19">
        <v>5.9209007812500002E-3</v>
      </c>
      <c r="Y3307" s="29">
        <v>0.99</v>
      </c>
      <c r="Z3307" s="30">
        <v>91</v>
      </c>
      <c r="AA3307" s="30">
        <v>42</v>
      </c>
      <c r="AB3307" s="31">
        <v>1</v>
      </c>
      <c r="AC3307" s="32">
        <v>1</v>
      </c>
      <c r="AD3307" s="153">
        <f>VLOOKUP(D3307,'Dados Base'!$B:$K,9,FALSE)*31536000/VLOOKUP($F3307,F:H,MATCH(H3306,F3306:AF3306,0),FALSE)</f>
        <v>12889.610604805303</v>
      </c>
      <c r="AE3307" s="153">
        <f>VLOOKUP(D3307,'Dados Base'!$B:$K,10,FALSE)*31536000/VLOOKUP($F3307,F:H,MATCH(H3306,F3306:AF3306,0),FALSE)</f>
        <v>1480.5633802816903</v>
      </c>
      <c r="AF3307" s="14">
        <v>62.79</v>
      </c>
      <c r="AG3307" s="15">
        <v>82.8</v>
      </c>
      <c r="AH3307" s="14">
        <v>52.51</v>
      </c>
      <c r="AI3307" s="14">
        <v>43.65</v>
      </c>
      <c r="AJ3307" s="14">
        <v>92.3</v>
      </c>
      <c r="AK3307" s="72">
        <f>(SUMIFS('Banco de Indicadores Mun. (2)'!I:I,'Banco de Indicadores Mun. (2)'!B:B,'Banco de Indicadores - Mun. (1)'!B3307,'Banco de Indicadores Mun. (2)'!A:A,'Banco de Indicadores - Mun. (1)'!A3307) / VLOOKUP(D3307,'Dados Base'!$B:$K,8,FALSE)) * 100</f>
        <v>0</v>
      </c>
      <c r="AL3307" s="72">
        <f>(SUMIFS('Banco de Indicadores Mun. (2)'!I:I,'Banco de Indicadores Mun. (2)'!B:B,'Banco de Indicadores - Mun. (1)'!B3307,'Banco de Indicadores Mun. (2)'!A:A,'Banco de Indicadores - Mun. (1)'!A3307) / VLOOKUP(D3307,'Dados Base'!$B:$K,9,FALSE)) * 100</f>
        <v>0</v>
      </c>
      <c r="AM3307" s="72">
        <f>(SUMIFS('Banco de Indicadores Mun. (2)'!J:J,'Banco de Indicadores Mun. (2)'!B:B,'Banco de Indicadores - Mun. (1)'!B3307,'Banco de Indicadores Mun. (2)'!A:A,'Banco de Indicadores - Mun. (1)'!A3307) / VLOOKUP(D3307,'Dados Base'!$B:$K,7,FALSE)) * 100</f>
        <v>0</v>
      </c>
      <c r="AN3307" s="72">
        <f>(SUMIFS('Banco de Indicadores Mun. (2)'!K:K,'Banco de Indicadores Mun. (2)'!B:B,'Banco de Indicadores - Mun. (1)'!B3307,'Banco de Indicadores Mun. (2)'!A:A,'Banco de Indicadores - Mun. (1)'!A3307) / VLOOKUP(D3307,'Dados Base'!$B:$K,10,FALSE)) * 100</f>
        <v>0</v>
      </c>
      <c r="AO3307" s="33">
        <v>0</v>
      </c>
      <c r="AP3307" s="34">
        <v>0</v>
      </c>
      <c r="AQ3307" s="17">
        <v>0</v>
      </c>
      <c r="AR3307" s="24">
        <v>7.4</v>
      </c>
      <c r="AS3307" s="35">
        <v>95</v>
      </c>
      <c r="AT3307" s="35">
        <v>76</v>
      </c>
      <c r="AU3307" s="35">
        <v>68.421052631578945</v>
      </c>
      <c r="AV3307" s="7">
        <v>7.27</v>
      </c>
      <c r="AW3307" s="36">
        <v>0</v>
      </c>
      <c r="AX3307" s="36">
        <v>1</v>
      </c>
      <c r="AY3307" s="117">
        <v>3.9979108250525406</v>
      </c>
    </row>
    <row r="3308" spans="1:51" ht="15" x14ac:dyDescent="0.25">
      <c r="A3308" s="144">
        <v>2012</v>
      </c>
      <c r="B3308" s="77" t="s">
        <v>83</v>
      </c>
      <c r="C3308" s="78">
        <v>21</v>
      </c>
      <c r="D3308" s="77">
        <v>3507209</v>
      </c>
      <c r="E3308" s="78">
        <v>350720921</v>
      </c>
      <c r="F3308" s="78" t="str">
        <f t="shared" si="144"/>
        <v>3507209212012</v>
      </c>
      <c r="G3308" s="96">
        <v>4.9763724436147072E-2</v>
      </c>
      <c r="H3308" s="80">
        <f t="shared" si="143"/>
        <v>806</v>
      </c>
      <c r="I3308" s="91">
        <v>628</v>
      </c>
      <c r="J3308" s="91">
        <v>178</v>
      </c>
      <c r="K3308" s="83">
        <f>(H3308)/VLOOKUP(D3308,'Dados Base'!$B:$K,6,FALSE)</f>
        <v>6.791944046515547</v>
      </c>
      <c r="L3308" s="88">
        <f t="shared" si="145"/>
        <v>77.91563275434244</v>
      </c>
      <c r="M3308" s="93">
        <v>3</v>
      </c>
      <c r="N3308" s="98">
        <v>0.746</v>
      </c>
      <c r="O3308" s="91">
        <v>12</v>
      </c>
      <c r="P3308" s="91" t="s">
        <v>691</v>
      </c>
      <c r="Q3308" s="91" t="s">
        <v>691</v>
      </c>
      <c r="R3308" s="91" t="s">
        <v>691</v>
      </c>
      <c r="S3308" s="91">
        <v>3</v>
      </c>
      <c r="T3308" s="91" t="s">
        <v>691</v>
      </c>
      <c r="U3308" s="91">
        <v>4</v>
      </c>
      <c r="V3308" s="91">
        <v>7</v>
      </c>
      <c r="W3308" s="99">
        <v>0</v>
      </c>
      <c r="X3308" s="19">
        <v>1.7165281250000003E-3</v>
      </c>
      <c r="Y3308" s="29">
        <v>0.25</v>
      </c>
      <c r="Z3308" s="30">
        <v>32</v>
      </c>
      <c r="AA3308" s="30">
        <v>2</v>
      </c>
      <c r="AB3308" s="31">
        <v>0</v>
      </c>
      <c r="AC3308" s="32">
        <v>0</v>
      </c>
      <c r="AD3308" s="153">
        <f>VLOOKUP(D3308,'Dados Base'!$B:$K,9,FALSE)*31536000/VLOOKUP($F3308,F:H,MATCH(H3307,F3307:AF3307,0),FALSE)</f>
        <v>35213.895781637715</v>
      </c>
      <c r="AE3308" s="153">
        <f>VLOOKUP(D3308,'Dados Base'!$B:$K,10,FALSE)*31536000/VLOOKUP($F3308,F:H,MATCH(H3307,F3307:AF3307,0),FALSE)</f>
        <v>3912.6550868486343</v>
      </c>
      <c r="AF3308" s="14">
        <v>81.78</v>
      </c>
      <c r="AG3308" s="15" t="s">
        <v>692</v>
      </c>
      <c r="AH3308" s="14">
        <v>74.34</v>
      </c>
      <c r="AI3308" s="14">
        <v>15.44</v>
      </c>
      <c r="AJ3308" s="14">
        <v>100</v>
      </c>
      <c r="AK3308" s="72">
        <f>(SUMIFS('Banco de Indicadores Mun. (2)'!I:I,'Banco de Indicadores Mun. (2)'!B:B,'Banco de Indicadores - Mun. (1)'!B3308,'Banco de Indicadores Mun. (2)'!A:A,'Banco de Indicadores - Mun. (1)'!A3308) / VLOOKUP(D3308,'Dados Base'!$B:$K,8,FALSE)) * 100</f>
        <v>0</v>
      </c>
      <c r="AL3308" s="72">
        <f>(SUMIFS('Banco de Indicadores Mun. (2)'!I:I,'Banco de Indicadores Mun. (2)'!B:B,'Banco de Indicadores - Mun. (1)'!B3308,'Banco de Indicadores Mun. (2)'!A:A,'Banco de Indicadores - Mun. (1)'!A3308) / VLOOKUP(D3308,'Dados Base'!$B:$K,9,FALSE)) * 100</f>
        <v>0</v>
      </c>
      <c r="AM3308" s="72">
        <f>(SUMIFS('Banco de Indicadores Mun. (2)'!J:J,'Banco de Indicadores Mun. (2)'!B:B,'Banco de Indicadores - Mun. (1)'!B3308,'Banco de Indicadores Mun. (2)'!A:A,'Banco de Indicadores - Mun. (1)'!A3308) / VLOOKUP(D3308,'Dados Base'!$B:$K,7,FALSE)) * 100</f>
        <v>0</v>
      </c>
      <c r="AN3308" s="72">
        <f>(SUMIFS('Banco de Indicadores Mun. (2)'!K:K,'Banco de Indicadores Mun. (2)'!B:B,'Banco de Indicadores - Mun. (1)'!B3308,'Banco de Indicadores Mun. (2)'!A:A,'Banco de Indicadores - Mun. (1)'!A3308) / VLOOKUP(D3308,'Dados Base'!$B:$K,10,FALSE)) * 100</f>
        <v>0</v>
      </c>
      <c r="AO3308" s="33">
        <v>0</v>
      </c>
      <c r="AP3308" s="34">
        <v>0</v>
      </c>
      <c r="AQ3308" s="17">
        <v>0</v>
      </c>
      <c r="AR3308" s="24">
        <v>8</v>
      </c>
      <c r="AS3308" s="35">
        <v>100</v>
      </c>
      <c r="AT3308" s="35">
        <v>100</v>
      </c>
      <c r="AU3308" s="35">
        <v>94.117647058823522</v>
      </c>
      <c r="AV3308" s="7">
        <v>9.8000000000000007</v>
      </c>
      <c r="AW3308" s="36">
        <v>0</v>
      </c>
      <c r="AX3308" s="36">
        <v>0</v>
      </c>
      <c r="AY3308" s="117">
        <v>0</v>
      </c>
    </row>
    <row r="3309" spans="1:51" ht="15" x14ac:dyDescent="0.25">
      <c r="A3309" s="144">
        <v>2012</v>
      </c>
      <c r="B3309" s="77" t="s">
        <v>84</v>
      </c>
      <c r="C3309" s="78">
        <v>13</v>
      </c>
      <c r="D3309" s="77">
        <v>3507308</v>
      </c>
      <c r="E3309" s="78">
        <v>350730813</v>
      </c>
      <c r="F3309" s="78" t="str">
        <f t="shared" si="144"/>
        <v>3507308132012</v>
      </c>
      <c r="G3309" s="96">
        <v>1.2952998299745611</v>
      </c>
      <c r="H3309" s="80">
        <f t="shared" si="143"/>
        <v>4364</v>
      </c>
      <c r="I3309" s="91">
        <v>3928</v>
      </c>
      <c r="J3309" s="91">
        <v>436</v>
      </c>
      <c r="K3309" s="83">
        <f>(H3309)/VLOOKUP(D3309,'Dados Base'!$B:$K,6,FALSE)</f>
        <v>36.12582781456954</v>
      </c>
      <c r="L3309" s="88">
        <f t="shared" si="145"/>
        <v>90.009165902841431</v>
      </c>
      <c r="M3309" s="93">
        <v>2</v>
      </c>
      <c r="N3309" s="98">
        <v>0.754</v>
      </c>
      <c r="O3309" s="91">
        <v>41</v>
      </c>
      <c r="P3309" s="91" t="s">
        <v>691</v>
      </c>
      <c r="Q3309" s="91" t="s">
        <v>691</v>
      </c>
      <c r="R3309" s="91" t="s">
        <v>691</v>
      </c>
      <c r="S3309" s="91">
        <v>23</v>
      </c>
      <c r="T3309" s="91" t="s">
        <v>691</v>
      </c>
      <c r="U3309" s="91">
        <v>42</v>
      </c>
      <c r="V3309" s="91">
        <v>32</v>
      </c>
      <c r="W3309" s="99">
        <v>17.798400000000001</v>
      </c>
      <c r="X3309" s="19">
        <v>1.0358817708333334E-2</v>
      </c>
      <c r="Y3309" s="29">
        <v>1.56</v>
      </c>
      <c r="Z3309" s="30">
        <v>186</v>
      </c>
      <c r="AA3309" s="30">
        <v>25</v>
      </c>
      <c r="AB3309" s="31">
        <v>0</v>
      </c>
      <c r="AC3309" s="32">
        <v>0</v>
      </c>
      <c r="AD3309" s="153">
        <f>VLOOKUP(D3309,'Dados Base'!$B:$K,9,FALSE)*31536000/VLOOKUP($F3309,F:H,MATCH(H3308,F3308:AF3308,0),FALSE)</f>
        <v>7009.6058661778188</v>
      </c>
      <c r="AE3309" s="153">
        <f>VLOOKUP(D3309,'Dados Base'!$B:$K,10,FALSE)*31536000/VLOOKUP($F3309,F:H,MATCH(H3308,F3308:AF3308,0),FALSE)</f>
        <v>722.63978001833163</v>
      </c>
      <c r="AF3309" s="14">
        <v>91.15</v>
      </c>
      <c r="AG3309" s="15">
        <v>100</v>
      </c>
      <c r="AH3309" s="14">
        <v>86.08</v>
      </c>
      <c r="AI3309" s="14">
        <v>15.25</v>
      </c>
      <c r="AJ3309" s="14">
        <v>100</v>
      </c>
      <c r="AK3309" s="72">
        <f>(SUMIFS('Banco de Indicadores Mun. (2)'!I:I,'Banco de Indicadores Mun. (2)'!B:B,'Banco de Indicadores - Mun. (1)'!B3309,'Banco de Indicadores Mun. (2)'!A:A,'Banco de Indicadores - Mun. (1)'!A3309) / VLOOKUP(D3309,'Dados Base'!$B:$K,8,FALSE)) * 100</f>
        <v>0</v>
      </c>
      <c r="AL3309" s="72">
        <f>(SUMIFS('Banco de Indicadores Mun. (2)'!I:I,'Banco de Indicadores Mun. (2)'!B:B,'Banco de Indicadores - Mun. (1)'!B3309,'Banco de Indicadores Mun. (2)'!A:A,'Banco de Indicadores - Mun. (1)'!A3309) / VLOOKUP(D3309,'Dados Base'!$B:$K,9,FALSE)) * 100</f>
        <v>0</v>
      </c>
      <c r="AM3309" s="72">
        <f>(SUMIFS('Banco de Indicadores Mun. (2)'!J:J,'Banco de Indicadores Mun. (2)'!B:B,'Banco de Indicadores - Mun. (1)'!B3309,'Banco de Indicadores Mun. (2)'!A:A,'Banco de Indicadores - Mun. (1)'!A3309) / VLOOKUP(D3309,'Dados Base'!$B:$K,7,FALSE)) * 100</f>
        <v>0</v>
      </c>
      <c r="AN3309" s="72">
        <f>(SUMIFS('Banco de Indicadores Mun. (2)'!K:K,'Banco de Indicadores Mun. (2)'!B:B,'Banco de Indicadores - Mun. (1)'!B3309,'Banco de Indicadores Mun. (2)'!A:A,'Banco de Indicadores - Mun. (1)'!A3309) / VLOOKUP(D3309,'Dados Base'!$B:$K,10,FALSE)) * 100</f>
        <v>0</v>
      </c>
      <c r="AO3309" s="33">
        <v>0</v>
      </c>
      <c r="AP3309" s="34">
        <v>0</v>
      </c>
      <c r="AQ3309" s="17">
        <v>0</v>
      </c>
      <c r="AR3309" s="24">
        <v>8.3000000000000007</v>
      </c>
      <c r="AS3309" s="35">
        <v>100</v>
      </c>
      <c r="AT3309" s="35">
        <v>100</v>
      </c>
      <c r="AU3309" s="35">
        <v>88.151658767772517</v>
      </c>
      <c r="AV3309" s="7">
        <v>9.8000000000000007</v>
      </c>
      <c r="AW3309" s="36">
        <v>0</v>
      </c>
      <c r="AX3309" s="36">
        <v>0</v>
      </c>
      <c r="AY3309" s="117">
        <v>90.36485492043073</v>
      </c>
    </row>
    <row r="3310" spans="1:51" ht="15" x14ac:dyDescent="0.25">
      <c r="A3310" s="144">
        <v>2012</v>
      </c>
      <c r="B3310" s="77" t="s">
        <v>85</v>
      </c>
      <c r="C3310" s="78">
        <v>16</v>
      </c>
      <c r="D3310" s="77">
        <v>3507407</v>
      </c>
      <c r="E3310" s="78">
        <v>350740716</v>
      </c>
      <c r="F3310" s="78" t="str">
        <f t="shared" si="144"/>
        <v>3507407162012</v>
      </c>
      <c r="G3310" s="96">
        <v>0.86798535412064837</v>
      </c>
      <c r="H3310" s="80">
        <f t="shared" si="143"/>
        <v>14699</v>
      </c>
      <c r="I3310" s="91">
        <v>13399</v>
      </c>
      <c r="J3310" s="91">
        <v>1300</v>
      </c>
      <c r="K3310" s="83">
        <f>(H3310)/VLOOKUP(D3310,'Dados Base'!$B:$K,6,FALSE)</f>
        <v>26.599710459645312</v>
      </c>
      <c r="L3310" s="88">
        <f t="shared" si="145"/>
        <v>91.155860942921279</v>
      </c>
      <c r="M3310" s="93">
        <v>4</v>
      </c>
      <c r="N3310" s="98">
        <v>0.73</v>
      </c>
      <c r="O3310" s="91">
        <v>161</v>
      </c>
      <c r="P3310" s="91" t="s">
        <v>691</v>
      </c>
      <c r="Q3310" s="91" t="s">
        <v>691</v>
      </c>
      <c r="R3310" s="91" t="s">
        <v>691</v>
      </c>
      <c r="S3310" s="91">
        <v>77</v>
      </c>
      <c r="T3310" s="91" t="s">
        <v>691</v>
      </c>
      <c r="U3310" s="91">
        <v>234</v>
      </c>
      <c r="V3310" s="91">
        <v>88</v>
      </c>
      <c r="W3310" s="99">
        <v>23.288399999999999</v>
      </c>
      <c r="X3310" s="19">
        <v>3.3691595333698823E-2</v>
      </c>
      <c r="Y3310" s="29">
        <v>5.31</v>
      </c>
      <c r="Z3310" s="30">
        <v>639</v>
      </c>
      <c r="AA3310" s="30">
        <v>78</v>
      </c>
      <c r="AB3310" s="31">
        <v>2</v>
      </c>
      <c r="AC3310" s="32">
        <v>0</v>
      </c>
      <c r="AD3310" s="153">
        <f>VLOOKUP(D3310,'Dados Base'!$B:$K,9,FALSE)*31536000/VLOOKUP($F3310,F:H,MATCH(H3309,F3309:AF3309,0),FALSE)</f>
        <v>8882.1715762977055</v>
      </c>
      <c r="AE3310" s="153">
        <f>VLOOKUP(D3310,'Dados Base'!$B:$K,10,FALSE)*31536000/VLOOKUP($F3310,F:H,MATCH(H3309,F3309:AF3309,0),FALSE)</f>
        <v>793.81726648071276</v>
      </c>
      <c r="AF3310" s="14" t="s">
        <v>692</v>
      </c>
      <c r="AG3310" s="15" t="s">
        <v>692</v>
      </c>
      <c r="AH3310" s="14">
        <v>84.87</v>
      </c>
      <c r="AI3310" s="14" t="s">
        <v>692</v>
      </c>
      <c r="AJ3310" s="14" t="s">
        <v>692</v>
      </c>
      <c r="AK3310" s="72">
        <f>(SUMIFS('Banco de Indicadores Mun. (2)'!I:I,'Banco de Indicadores Mun. (2)'!B:B,'Banco de Indicadores - Mun. (1)'!B3310,'Banco de Indicadores Mun. (2)'!A:A,'Banco de Indicadores - Mun. (1)'!A3310) / VLOOKUP(D3310,'Dados Base'!$B:$K,8,FALSE)) * 100</f>
        <v>0</v>
      </c>
      <c r="AL3310" s="72">
        <f>(SUMIFS('Banco de Indicadores Mun. (2)'!I:I,'Banco de Indicadores Mun. (2)'!B:B,'Banco de Indicadores - Mun. (1)'!B3310,'Banco de Indicadores Mun. (2)'!A:A,'Banco de Indicadores - Mun. (1)'!A3310) / VLOOKUP(D3310,'Dados Base'!$B:$K,9,FALSE)) * 100</f>
        <v>0</v>
      </c>
      <c r="AM3310" s="72">
        <f>(SUMIFS('Banco de Indicadores Mun. (2)'!J:J,'Banco de Indicadores Mun. (2)'!B:B,'Banco de Indicadores - Mun. (1)'!B3310,'Banco de Indicadores Mun. (2)'!A:A,'Banco de Indicadores - Mun. (1)'!A3310) / VLOOKUP(D3310,'Dados Base'!$B:$K,7,FALSE)) * 100</f>
        <v>0</v>
      </c>
      <c r="AN3310" s="72">
        <f>(SUMIFS('Banco de Indicadores Mun. (2)'!K:K,'Banco de Indicadores Mun. (2)'!B:B,'Banco de Indicadores - Mun. (1)'!B3310,'Banco de Indicadores Mun. (2)'!A:A,'Banco de Indicadores - Mun. (1)'!A3310) / VLOOKUP(D3310,'Dados Base'!$B:$K,10,FALSE)) * 100</f>
        <v>0</v>
      </c>
      <c r="AO3310" s="33">
        <v>0</v>
      </c>
      <c r="AP3310" s="34">
        <v>0</v>
      </c>
      <c r="AQ3310" s="17">
        <v>0</v>
      </c>
      <c r="AR3310" s="24">
        <v>8.3000000000000007</v>
      </c>
      <c r="AS3310" s="35">
        <v>98</v>
      </c>
      <c r="AT3310" s="35">
        <v>98</v>
      </c>
      <c r="AU3310" s="35">
        <v>89.121338912133893</v>
      </c>
      <c r="AV3310" s="7">
        <v>9.9700000000000006</v>
      </c>
      <c r="AW3310" s="36">
        <v>0</v>
      </c>
      <c r="AX3310" s="36">
        <v>0</v>
      </c>
      <c r="AY3310" s="117">
        <v>168.47351887568902</v>
      </c>
    </row>
    <row r="3311" spans="1:51" ht="15" x14ac:dyDescent="0.25">
      <c r="A3311" s="144">
        <v>2012</v>
      </c>
      <c r="B3311" s="77" t="s">
        <v>86</v>
      </c>
      <c r="C3311" s="78">
        <v>13</v>
      </c>
      <c r="D3311" s="77">
        <v>3507456</v>
      </c>
      <c r="E3311" s="78">
        <v>350745613</v>
      </c>
      <c r="F3311" s="78" t="str">
        <f t="shared" si="144"/>
        <v>3507456132012</v>
      </c>
      <c r="G3311" s="96">
        <v>1.6511968031583724</v>
      </c>
      <c r="H3311" s="80">
        <f t="shared" si="143"/>
        <v>2350</v>
      </c>
      <c r="I3311" s="91">
        <v>2085</v>
      </c>
      <c r="J3311" s="91">
        <v>265</v>
      </c>
      <c r="K3311" s="83">
        <f>(H3311)/VLOOKUP(D3311,'Dados Base'!$B:$K,6,FALSE)</f>
        <v>6.7505457888084566</v>
      </c>
      <c r="L3311" s="88">
        <f t="shared" si="145"/>
        <v>88.723404255319153</v>
      </c>
      <c r="M3311" s="93">
        <v>5</v>
      </c>
      <c r="N3311" s="98">
        <v>0.70499999999999996</v>
      </c>
      <c r="O3311" s="91">
        <v>13</v>
      </c>
      <c r="P3311" s="91" t="s">
        <v>691</v>
      </c>
      <c r="Q3311" s="91" t="s">
        <v>691</v>
      </c>
      <c r="R3311" s="91" t="s">
        <v>691</v>
      </c>
      <c r="S3311" s="91">
        <v>5</v>
      </c>
      <c r="T3311" s="91" t="s">
        <v>691</v>
      </c>
      <c r="U3311" s="91">
        <v>17</v>
      </c>
      <c r="V3311" s="91">
        <v>9</v>
      </c>
      <c r="W3311" s="99">
        <v>0</v>
      </c>
      <c r="X3311" s="19">
        <v>5.9765885416666669E-3</v>
      </c>
      <c r="Y3311" s="29">
        <v>0.82</v>
      </c>
      <c r="Z3311" s="30">
        <v>0</v>
      </c>
      <c r="AA3311" s="30">
        <v>111</v>
      </c>
      <c r="AB3311" s="31">
        <v>0</v>
      </c>
      <c r="AC3311" s="32">
        <v>0</v>
      </c>
      <c r="AD3311" s="153">
        <f>VLOOKUP(D3311,'Dados Base'!$B:$K,9,FALSE)*31536000/VLOOKUP($F3311,F:H,MATCH(H3310,F3310:AF3310,0),FALSE)</f>
        <v>42271.659574468082</v>
      </c>
      <c r="AE3311" s="153">
        <f>VLOOKUP(D3311,'Dados Base'!$B:$K,10,FALSE)*31536000/VLOOKUP($F3311,F:H,MATCH(H3310,F3310:AF3310,0),FALSE)</f>
        <v>4428.4595744680828</v>
      </c>
      <c r="AF3311" s="14">
        <v>97.66</v>
      </c>
      <c r="AG3311" s="15">
        <v>87.2</v>
      </c>
      <c r="AH3311" s="14" t="s">
        <v>692</v>
      </c>
      <c r="AI3311" s="14">
        <v>0</v>
      </c>
      <c r="AJ3311" s="14">
        <v>97.7</v>
      </c>
      <c r="AK3311" s="72">
        <f>(SUMIFS('Banco de Indicadores Mun. (2)'!I:I,'Banco de Indicadores Mun. (2)'!B:B,'Banco de Indicadores - Mun. (1)'!B3311,'Banco de Indicadores Mun. (2)'!A:A,'Banco de Indicadores - Mun. (1)'!A3311) / VLOOKUP(D3311,'Dados Base'!$B:$K,8,FALSE)) * 100</f>
        <v>0</v>
      </c>
      <c r="AL3311" s="72">
        <f>(SUMIFS('Banco de Indicadores Mun. (2)'!I:I,'Banco de Indicadores Mun. (2)'!B:B,'Banco de Indicadores - Mun. (1)'!B3311,'Banco de Indicadores Mun. (2)'!A:A,'Banco de Indicadores - Mun. (1)'!A3311) / VLOOKUP(D3311,'Dados Base'!$B:$K,9,FALSE)) * 100</f>
        <v>0</v>
      </c>
      <c r="AM3311" s="72">
        <f>(SUMIFS('Banco de Indicadores Mun. (2)'!J:J,'Banco de Indicadores Mun. (2)'!B:B,'Banco de Indicadores - Mun. (1)'!B3311,'Banco de Indicadores Mun. (2)'!A:A,'Banco de Indicadores - Mun. (1)'!A3311) / VLOOKUP(D3311,'Dados Base'!$B:$K,7,FALSE)) * 100</f>
        <v>0</v>
      </c>
      <c r="AN3311" s="72">
        <f>(SUMIFS('Banco de Indicadores Mun. (2)'!K:K,'Banco de Indicadores Mun. (2)'!B:B,'Banco de Indicadores - Mun. (1)'!B3311,'Banco de Indicadores Mun. (2)'!A:A,'Banco de Indicadores - Mun. (1)'!A3311) / VLOOKUP(D3311,'Dados Base'!$B:$K,10,FALSE)) * 100</f>
        <v>0</v>
      </c>
      <c r="AO3311" s="33">
        <v>0</v>
      </c>
      <c r="AP3311" s="34">
        <v>0</v>
      </c>
      <c r="AQ3311" s="17">
        <v>0</v>
      </c>
      <c r="AR3311" s="24">
        <v>8.5</v>
      </c>
      <c r="AS3311" s="35">
        <v>100</v>
      </c>
      <c r="AT3311" s="35">
        <v>0</v>
      </c>
      <c r="AU3311" s="35">
        <v>0</v>
      </c>
      <c r="AV3311" s="7">
        <v>1.8</v>
      </c>
      <c r="AW3311" s="36">
        <v>0</v>
      </c>
      <c r="AX3311" s="36">
        <v>0</v>
      </c>
      <c r="AY3311" s="117">
        <v>0</v>
      </c>
    </row>
    <row r="3312" spans="1:51" ht="15" x14ac:dyDescent="0.25">
      <c r="A3312" s="144">
        <v>2012</v>
      </c>
      <c r="B3312" s="77" t="s">
        <v>87</v>
      </c>
      <c r="C3312" s="78">
        <v>10</v>
      </c>
      <c r="D3312" s="77">
        <v>3507506</v>
      </c>
      <c r="E3312" s="78">
        <v>350750610</v>
      </c>
      <c r="F3312" s="78" t="str">
        <f t="shared" si="144"/>
        <v>3507506102012</v>
      </c>
      <c r="G3312" s="96">
        <v>1.5105406479084094</v>
      </c>
      <c r="H3312" s="80">
        <f t="shared" si="143"/>
        <v>130183</v>
      </c>
      <c r="I3312" s="91">
        <v>125509</v>
      </c>
      <c r="J3312" s="91">
        <v>4674</v>
      </c>
      <c r="K3312" s="83">
        <f>(H3312)/VLOOKUP(D3312,'Dados Base'!$B:$K,6,FALSE)</f>
        <v>87.79124265781897</v>
      </c>
      <c r="L3312" s="88">
        <f t="shared" si="145"/>
        <v>96.409669465291174</v>
      </c>
      <c r="M3312" s="93">
        <v>2</v>
      </c>
      <c r="N3312" s="98">
        <v>0.8</v>
      </c>
      <c r="O3312" s="91">
        <v>333</v>
      </c>
      <c r="P3312" s="91" t="s">
        <v>691</v>
      </c>
      <c r="Q3312" s="91" t="s">
        <v>691</v>
      </c>
      <c r="R3312" s="91" t="s">
        <v>691</v>
      </c>
      <c r="S3312" s="91">
        <v>283</v>
      </c>
      <c r="T3312" s="91" t="s">
        <v>691</v>
      </c>
      <c r="U3312" s="91">
        <v>1397</v>
      </c>
      <c r="V3312" s="91">
        <v>1202</v>
      </c>
      <c r="W3312" s="99">
        <v>60.572699999999998</v>
      </c>
      <c r="X3312" s="19">
        <v>0.44786191507523149</v>
      </c>
      <c r="Y3312" s="29">
        <v>62.72</v>
      </c>
      <c r="Z3312" s="30">
        <v>5848</v>
      </c>
      <c r="AA3312" s="30">
        <v>926</v>
      </c>
      <c r="AB3312" s="31">
        <v>4</v>
      </c>
      <c r="AC3312" s="32">
        <v>0</v>
      </c>
      <c r="AD3312" s="153">
        <f>VLOOKUP(D3312,'Dados Base'!$B:$K,9,FALSE)*31536000/VLOOKUP($F3312,F:H,MATCH(H3311,F3311:AF3311,0),FALSE)</f>
        <v>3294.5131084703839</v>
      </c>
      <c r="AE3312" s="153">
        <f>VLOOKUP(D3312,'Dados Base'!$B:$K,10,FALSE)*31536000/VLOOKUP($F3312,F:H,MATCH(H3311,F3311:AF3311,0),FALSE)</f>
        <v>433.6160635413226</v>
      </c>
      <c r="AF3312" s="14">
        <v>98.75</v>
      </c>
      <c r="AG3312" s="15">
        <v>100</v>
      </c>
      <c r="AH3312" s="14">
        <v>85.06</v>
      </c>
      <c r="AI3312" s="14">
        <v>41.15</v>
      </c>
      <c r="AJ3312" s="14">
        <v>100</v>
      </c>
      <c r="AK3312" s="72">
        <f>(SUMIFS('Banco de Indicadores Mun. (2)'!I:I,'Banco de Indicadores Mun. (2)'!B:B,'Banco de Indicadores - Mun. (1)'!B3312,'Banco de Indicadores Mun. (2)'!A:A,'Banco de Indicadores - Mun. (1)'!A3312) / VLOOKUP(D3312,'Dados Base'!$B:$K,8,FALSE)) * 100</f>
        <v>0</v>
      </c>
      <c r="AL3312" s="72">
        <f>(SUMIFS('Banco de Indicadores Mun. (2)'!I:I,'Banco de Indicadores Mun. (2)'!B:B,'Banco de Indicadores - Mun. (1)'!B3312,'Banco de Indicadores Mun. (2)'!A:A,'Banco de Indicadores - Mun. (1)'!A3312) / VLOOKUP(D3312,'Dados Base'!$B:$K,9,FALSE)) * 100</f>
        <v>0</v>
      </c>
      <c r="AM3312" s="72">
        <f>(SUMIFS('Banco de Indicadores Mun. (2)'!J:J,'Banco de Indicadores Mun. (2)'!B:B,'Banco de Indicadores - Mun. (1)'!B3312,'Banco de Indicadores Mun. (2)'!A:A,'Banco de Indicadores - Mun. (1)'!A3312) / VLOOKUP(D3312,'Dados Base'!$B:$K,7,FALSE)) * 100</f>
        <v>0</v>
      </c>
      <c r="AN3312" s="72">
        <f>(SUMIFS('Banco de Indicadores Mun. (2)'!K:K,'Banco de Indicadores Mun. (2)'!B:B,'Banco de Indicadores - Mun. (1)'!B3312,'Banco de Indicadores Mun. (2)'!A:A,'Banco de Indicadores - Mun. (1)'!A3312) / VLOOKUP(D3312,'Dados Base'!$B:$K,10,FALSE)) * 100</f>
        <v>0</v>
      </c>
      <c r="AO3312" s="33">
        <v>1</v>
      </c>
      <c r="AP3312" s="34">
        <v>0</v>
      </c>
      <c r="AQ3312" s="17">
        <v>32</v>
      </c>
      <c r="AR3312" s="24">
        <v>9.8000000000000007</v>
      </c>
      <c r="AS3312" s="35">
        <v>92</v>
      </c>
      <c r="AT3312" s="35">
        <v>92</v>
      </c>
      <c r="AU3312" s="35">
        <v>86.33008562149395</v>
      </c>
      <c r="AV3312" s="7">
        <v>9.8800000000000008</v>
      </c>
      <c r="AW3312" s="36">
        <v>0</v>
      </c>
      <c r="AX3312" s="36">
        <v>0</v>
      </c>
      <c r="AY3312" s="117">
        <v>1.2033837986804357</v>
      </c>
    </row>
    <row r="3313" spans="1:51" ht="15" x14ac:dyDescent="0.25">
      <c r="A3313" s="144">
        <v>2012</v>
      </c>
      <c r="B3313" s="77" t="s">
        <v>88</v>
      </c>
      <c r="C3313" s="78">
        <v>5</v>
      </c>
      <c r="D3313" s="77">
        <v>3507605</v>
      </c>
      <c r="E3313" s="78">
        <v>35076055</v>
      </c>
      <c r="F3313" s="78" t="str">
        <f t="shared" si="144"/>
        <v>350760552012</v>
      </c>
      <c r="G3313" s="96">
        <v>1.5070954414396542</v>
      </c>
      <c r="H3313" s="80">
        <f t="shared" si="143"/>
        <v>150351</v>
      </c>
      <c r="I3313" s="91">
        <v>146420</v>
      </c>
      <c r="J3313" s="91">
        <v>3931</v>
      </c>
      <c r="K3313" s="83">
        <f>(H3313)/VLOOKUP(D3313,'Dados Base'!$B:$K,6,FALSE)</f>
        <v>292.74518584863409</v>
      </c>
      <c r="L3313" s="88">
        <f t="shared" si="145"/>
        <v>97.385451377110897</v>
      </c>
      <c r="M3313" s="93">
        <v>2</v>
      </c>
      <c r="N3313" s="98">
        <v>0.77600000000000002</v>
      </c>
      <c r="O3313" s="91">
        <v>293</v>
      </c>
      <c r="P3313" s="91" t="s">
        <v>691</v>
      </c>
      <c r="Q3313" s="91" t="s">
        <v>691</v>
      </c>
      <c r="R3313" s="91" t="s">
        <v>691</v>
      </c>
      <c r="S3313" s="91">
        <v>523</v>
      </c>
      <c r="T3313" s="91" t="s">
        <v>691</v>
      </c>
      <c r="U3313" s="91">
        <v>1653</v>
      </c>
      <c r="V3313" s="91">
        <v>1365</v>
      </c>
      <c r="W3313" s="99">
        <v>0</v>
      </c>
      <c r="X3313" s="19">
        <v>0.48875055495486119</v>
      </c>
      <c r="Y3313" s="29">
        <v>72.72</v>
      </c>
      <c r="Z3313" s="30">
        <v>0</v>
      </c>
      <c r="AA3313" s="30">
        <v>7853</v>
      </c>
      <c r="AB3313" s="31">
        <v>13</v>
      </c>
      <c r="AC3313" s="32">
        <v>2</v>
      </c>
      <c r="AD3313" s="153">
        <f>VLOOKUP(D3313,'Dados Base'!$B:$K,9,FALSE)*31536000/VLOOKUP($F3313,F:H,MATCH(H3312,F3312:AF3312,0),FALSE)</f>
        <v>1317.2248937486281</v>
      </c>
      <c r="AE3313" s="153">
        <f>VLOOKUP(D3313,'Dados Base'!$B:$K,10,FALSE)*31536000/VLOOKUP($F3313,F:H,MATCH(H3312,F3312:AF3312,0),FALSE)</f>
        <v>174.09182512919764</v>
      </c>
      <c r="AF3313" s="14">
        <v>93.31</v>
      </c>
      <c r="AG3313" s="15">
        <v>100</v>
      </c>
      <c r="AH3313" s="14">
        <v>79.45</v>
      </c>
      <c r="AI3313" s="14">
        <v>21.86</v>
      </c>
      <c r="AJ3313" s="14">
        <v>96.3</v>
      </c>
      <c r="AK3313" s="72">
        <f>(SUMIFS('Banco de Indicadores Mun. (2)'!I:I,'Banco de Indicadores Mun. (2)'!B:B,'Banco de Indicadores - Mun. (1)'!B3313,'Banco de Indicadores Mun. (2)'!A:A,'Banco de Indicadores - Mun. (1)'!A3313) / VLOOKUP(D3313,'Dados Base'!$B:$K,8,FALSE)) * 100</f>
        <v>0</v>
      </c>
      <c r="AL3313" s="72">
        <f>(SUMIFS('Banco de Indicadores Mun. (2)'!I:I,'Banco de Indicadores Mun. (2)'!B:B,'Banco de Indicadores - Mun. (1)'!B3313,'Banco de Indicadores Mun. (2)'!A:A,'Banco de Indicadores - Mun. (1)'!A3313) / VLOOKUP(D3313,'Dados Base'!$B:$K,9,FALSE)) * 100</f>
        <v>0</v>
      </c>
      <c r="AM3313" s="72">
        <f>(SUMIFS('Banco de Indicadores Mun. (2)'!J:J,'Banco de Indicadores Mun. (2)'!B:B,'Banco de Indicadores - Mun. (1)'!B3313,'Banco de Indicadores Mun. (2)'!A:A,'Banco de Indicadores - Mun. (1)'!A3313) / VLOOKUP(D3313,'Dados Base'!$B:$K,7,FALSE)) * 100</f>
        <v>0</v>
      </c>
      <c r="AN3313" s="72">
        <f>(SUMIFS('Banco de Indicadores Mun. (2)'!K:K,'Banco de Indicadores Mun. (2)'!B:B,'Banco de Indicadores - Mun. (1)'!B3313,'Banco de Indicadores Mun. (2)'!A:A,'Banco de Indicadores - Mun. (1)'!A3313) / VLOOKUP(D3313,'Dados Base'!$B:$K,10,FALSE)) * 100</f>
        <v>0</v>
      </c>
      <c r="AO3313" s="33">
        <v>2</v>
      </c>
      <c r="AP3313" s="34">
        <v>0</v>
      </c>
      <c r="AQ3313" s="17">
        <v>0</v>
      </c>
      <c r="AR3313" s="24">
        <v>9.6</v>
      </c>
      <c r="AS3313" s="35">
        <v>86</v>
      </c>
      <c r="AT3313" s="35">
        <v>0</v>
      </c>
      <c r="AU3313" s="35">
        <v>0</v>
      </c>
      <c r="AV3313" s="7">
        <v>1.29</v>
      </c>
      <c r="AW3313" s="36">
        <v>0</v>
      </c>
      <c r="AX3313" s="36">
        <v>2</v>
      </c>
      <c r="AY3313" s="117">
        <v>15.873880009186331</v>
      </c>
    </row>
    <row r="3314" spans="1:51" ht="15" x14ac:dyDescent="0.25">
      <c r="A3314" s="144">
        <v>2012</v>
      </c>
      <c r="B3314" s="77" t="s">
        <v>89</v>
      </c>
      <c r="C3314" s="78">
        <v>19</v>
      </c>
      <c r="D3314" s="77">
        <v>3507704</v>
      </c>
      <c r="E3314" s="78">
        <v>350770419</v>
      </c>
      <c r="F3314" s="78" t="str">
        <f t="shared" si="144"/>
        <v>3507704192012</v>
      </c>
      <c r="G3314" s="96">
        <v>1.3284722705963814</v>
      </c>
      <c r="H3314" s="80">
        <f t="shared" si="143"/>
        <v>5128</v>
      </c>
      <c r="I3314" s="91">
        <v>4553</v>
      </c>
      <c r="J3314" s="91">
        <v>575</v>
      </c>
      <c r="K3314" s="83">
        <f>(H3314)/VLOOKUP(D3314,'Dados Base'!$B:$K,6,FALSE)</f>
        <v>26.22749590834697</v>
      </c>
      <c r="L3314" s="88">
        <f t="shared" si="145"/>
        <v>88.787051482059283</v>
      </c>
      <c r="M3314" s="93">
        <v>4</v>
      </c>
      <c r="N3314" s="98">
        <v>0.73699999999999999</v>
      </c>
      <c r="O3314" s="91">
        <v>29</v>
      </c>
      <c r="P3314" s="91" t="s">
        <v>691</v>
      </c>
      <c r="Q3314" s="91" t="s">
        <v>691</v>
      </c>
      <c r="R3314" s="91" t="s">
        <v>691</v>
      </c>
      <c r="S3314" s="91">
        <v>12</v>
      </c>
      <c r="T3314" s="91" t="s">
        <v>691</v>
      </c>
      <c r="U3314" s="91">
        <v>31</v>
      </c>
      <c r="V3314" s="91">
        <v>24</v>
      </c>
      <c r="W3314" s="99">
        <v>0</v>
      </c>
      <c r="X3314" s="19">
        <v>1.1937289583333333E-2</v>
      </c>
      <c r="Y3314" s="29">
        <v>1.79</v>
      </c>
      <c r="Z3314" s="30">
        <v>211</v>
      </c>
      <c r="AA3314" s="30">
        <v>31</v>
      </c>
      <c r="AB3314" s="31">
        <v>0</v>
      </c>
      <c r="AC3314" s="32">
        <v>0</v>
      </c>
      <c r="AD3314" s="153">
        <f>VLOOKUP(D3314,'Dados Base'!$B:$K,9,FALSE)*31536000/VLOOKUP($F3314,F:H,MATCH(H3313,F3313:AF3313,0),FALSE)</f>
        <v>9101.6536661466453</v>
      </c>
      <c r="AE3314" s="153">
        <f>VLOOKUP(D3314,'Dados Base'!$B:$K,10,FALSE)*31536000/VLOOKUP($F3314,F:H,MATCH(H3313,F3313:AF3313,0),FALSE)</f>
        <v>1045.4602184087362</v>
      </c>
      <c r="AF3314" s="14">
        <v>89.39</v>
      </c>
      <c r="AG3314" s="15">
        <v>100</v>
      </c>
      <c r="AH3314" s="14" t="s">
        <v>692</v>
      </c>
      <c r="AI3314" s="14">
        <v>5.0199999999999996</v>
      </c>
      <c r="AJ3314" s="14">
        <v>100</v>
      </c>
      <c r="AK3314" s="72">
        <f>(SUMIFS('Banco de Indicadores Mun. (2)'!I:I,'Banco de Indicadores Mun. (2)'!B:B,'Banco de Indicadores - Mun. (1)'!B3314,'Banco de Indicadores Mun. (2)'!A:A,'Banco de Indicadores - Mun. (1)'!A3314) / VLOOKUP(D3314,'Dados Base'!$B:$K,8,FALSE)) * 100</f>
        <v>0</v>
      </c>
      <c r="AL3314" s="72">
        <f>(SUMIFS('Banco de Indicadores Mun. (2)'!I:I,'Banco de Indicadores Mun. (2)'!B:B,'Banco de Indicadores - Mun. (1)'!B3314,'Banco de Indicadores Mun. (2)'!A:A,'Banco de Indicadores - Mun. (1)'!A3314) / VLOOKUP(D3314,'Dados Base'!$B:$K,9,FALSE)) * 100</f>
        <v>0</v>
      </c>
      <c r="AM3314" s="72">
        <f>(SUMIFS('Banco de Indicadores Mun. (2)'!J:J,'Banco de Indicadores Mun. (2)'!B:B,'Banco de Indicadores - Mun. (1)'!B3314,'Banco de Indicadores Mun. (2)'!A:A,'Banco de Indicadores - Mun. (1)'!A3314) / VLOOKUP(D3314,'Dados Base'!$B:$K,7,FALSE)) * 100</f>
        <v>0</v>
      </c>
      <c r="AN3314" s="72">
        <f>(SUMIFS('Banco de Indicadores Mun. (2)'!K:K,'Banco de Indicadores Mun. (2)'!B:B,'Banco de Indicadores - Mun. (1)'!B3314,'Banco de Indicadores Mun. (2)'!A:A,'Banco de Indicadores - Mun. (1)'!A3314) / VLOOKUP(D3314,'Dados Base'!$B:$K,10,FALSE)) * 100</f>
        <v>0</v>
      </c>
      <c r="AO3314" s="33">
        <v>0</v>
      </c>
      <c r="AP3314" s="34">
        <v>0</v>
      </c>
      <c r="AQ3314" s="17">
        <v>0</v>
      </c>
      <c r="AR3314" s="24">
        <v>8.3000000000000007</v>
      </c>
      <c r="AS3314" s="35">
        <v>100</v>
      </c>
      <c r="AT3314" s="35">
        <v>100</v>
      </c>
      <c r="AU3314" s="35">
        <v>87.190082644628092</v>
      </c>
      <c r="AV3314" s="7">
        <v>10</v>
      </c>
      <c r="AW3314" s="36">
        <v>0</v>
      </c>
      <c r="AX3314" s="36">
        <v>0</v>
      </c>
      <c r="AY3314" s="117">
        <v>0.82241047811624524</v>
      </c>
    </row>
    <row r="3315" spans="1:51" ht="15" x14ac:dyDescent="0.25">
      <c r="A3315" s="144">
        <v>2012</v>
      </c>
      <c r="B3315" s="77" t="s">
        <v>90</v>
      </c>
      <c r="C3315" s="78">
        <v>19</v>
      </c>
      <c r="D3315" s="77">
        <v>3507753</v>
      </c>
      <c r="E3315" s="78">
        <v>350775319</v>
      </c>
      <c r="F3315" s="78" t="str">
        <f t="shared" si="144"/>
        <v>3507753192012</v>
      </c>
      <c r="G3315" s="96">
        <v>0.9979286369916629</v>
      </c>
      <c r="H3315" s="80">
        <f t="shared" si="143"/>
        <v>2613</v>
      </c>
      <c r="I3315" s="91">
        <v>2165</v>
      </c>
      <c r="J3315" s="91">
        <v>448</v>
      </c>
      <c r="K3315" s="83">
        <f>(H3315)/VLOOKUP(D3315,'Dados Base'!$B:$K,6,FALSE)</f>
        <v>24.926070781264904</v>
      </c>
      <c r="L3315" s="88">
        <f t="shared" si="145"/>
        <v>82.854955989284349</v>
      </c>
      <c r="M3315" s="93">
        <v>1</v>
      </c>
      <c r="N3315" s="98">
        <v>0.71</v>
      </c>
      <c r="O3315" s="91">
        <v>16</v>
      </c>
      <c r="P3315" s="91" t="s">
        <v>691</v>
      </c>
      <c r="Q3315" s="91" t="s">
        <v>691</v>
      </c>
      <c r="R3315" s="91" t="s">
        <v>691</v>
      </c>
      <c r="S3315" s="91">
        <v>3</v>
      </c>
      <c r="T3315" s="91" t="s">
        <v>691</v>
      </c>
      <c r="U3315" s="91">
        <v>18</v>
      </c>
      <c r="V3315" s="91">
        <v>7</v>
      </c>
      <c r="W3315" s="99">
        <v>11.1402</v>
      </c>
      <c r="X3315" s="19">
        <v>5.6227132812500004E-3</v>
      </c>
      <c r="Y3315" s="29">
        <v>0.86</v>
      </c>
      <c r="Z3315" s="30">
        <v>95</v>
      </c>
      <c r="AA3315" s="30">
        <v>21</v>
      </c>
      <c r="AB3315" s="31">
        <v>0</v>
      </c>
      <c r="AC3315" s="32">
        <v>0</v>
      </c>
      <c r="AD3315" s="153">
        <f>VLOOKUP(D3315,'Dados Base'!$B:$K,9,FALSE)*31536000/VLOOKUP($F3315,F:H,MATCH(H3314,F3314:AF3314,0),FALSE)</f>
        <v>9172.3536165327205</v>
      </c>
      <c r="AE3315" s="153">
        <f>VLOOKUP(D3315,'Dados Base'!$B:$K,10,FALSE)*31536000/VLOOKUP($F3315,F:H,MATCH(H3314,F3314:AF3314,0),FALSE)</f>
        <v>724.1331802525832</v>
      </c>
      <c r="AF3315" s="14">
        <v>82.63</v>
      </c>
      <c r="AG3315" s="15">
        <v>100</v>
      </c>
      <c r="AH3315" s="14">
        <v>83.76</v>
      </c>
      <c r="AI3315" s="14">
        <v>11.53</v>
      </c>
      <c r="AJ3315" s="14">
        <v>100</v>
      </c>
      <c r="AK3315" s="72">
        <f>(SUMIFS('Banco de Indicadores Mun. (2)'!I:I,'Banco de Indicadores Mun. (2)'!B:B,'Banco de Indicadores - Mun. (1)'!B3315,'Banco de Indicadores Mun. (2)'!A:A,'Banco de Indicadores - Mun. (1)'!A3315) / VLOOKUP(D3315,'Dados Base'!$B:$K,8,FALSE)) * 100</f>
        <v>0</v>
      </c>
      <c r="AL3315" s="72">
        <f>(SUMIFS('Banco de Indicadores Mun. (2)'!I:I,'Banco de Indicadores Mun. (2)'!B:B,'Banco de Indicadores - Mun. (1)'!B3315,'Banco de Indicadores Mun. (2)'!A:A,'Banco de Indicadores - Mun. (1)'!A3315) / VLOOKUP(D3315,'Dados Base'!$B:$K,9,FALSE)) * 100</f>
        <v>0</v>
      </c>
      <c r="AM3315" s="72">
        <f>(SUMIFS('Banco de Indicadores Mun. (2)'!J:J,'Banco de Indicadores Mun. (2)'!B:B,'Banco de Indicadores - Mun. (1)'!B3315,'Banco de Indicadores Mun. (2)'!A:A,'Banco de Indicadores - Mun. (1)'!A3315) / VLOOKUP(D3315,'Dados Base'!$B:$K,7,FALSE)) * 100</f>
        <v>0</v>
      </c>
      <c r="AN3315" s="72">
        <f>(SUMIFS('Banco de Indicadores Mun. (2)'!K:K,'Banco de Indicadores Mun. (2)'!B:B,'Banco de Indicadores - Mun. (1)'!B3315,'Banco de Indicadores Mun. (2)'!A:A,'Banco de Indicadores - Mun. (1)'!A3315) / VLOOKUP(D3315,'Dados Base'!$B:$K,10,FALSE)) * 100</f>
        <v>0</v>
      </c>
      <c r="AO3315" s="33">
        <v>0</v>
      </c>
      <c r="AP3315" s="34">
        <v>0</v>
      </c>
      <c r="AQ3315" s="17">
        <v>0</v>
      </c>
      <c r="AR3315" s="24">
        <v>8.5</v>
      </c>
      <c r="AS3315" s="35">
        <v>100</v>
      </c>
      <c r="AT3315" s="35">
        <v>100</v>
      </c>
      <c r="AU3315" s="35">
        <v>81.896551724137936</v>
      </c>
      <c r="AV3315" s="7">
        <v>9.6999999999999993</v>
      </c>
      <c r="AW3315" s="36">
        <v>0</v>
      </c>
      <c r="AX3315" s="36">
        <v>0</v>
      </c>
      <c r="AY3315" s="117">
        <v>10.537008401603112</v>
      </c>
    </row>
    <row r="3316" spans="1:51" ht="15" x14ac:dyDescent="0.25">
      <c r="A3316" s="144">
        <v>2012</v>
      </c>
      <c r="B3316" s="77" t="s">
        <v>91</v>
      </c>
      <c r="C3316" s="78">
        <v>4</v>
      </c>
      <c r="D3316" s="77">
        <v>3507803</v>
      </c>
      <c r="E3316" s="78">
        <v>35078034</v>
      </c>
      <c r="F3316" s="78" t="str">
        <f t="shared" si="144"/>
        <v>350780342012</v>
      </c>
      <c r="G3316" s="96">
        <v>1.9176044323190089</v>
      </c>
      <c r="H3316" s="80">
        <f t="shared" si="143"/>
        <v>21700</v>
      </c>
      <c r="I3316" s="91">
        <v>21244</v>
      </c>
      <c r="J3316" s="91">
        <v>456</v>
      </c>
      <c r="K3316" s="83">
        <f>(H3316)/VLOOKUP(D3316,'Dados Base'!$B:$K,6,FALSE)</f>
        <v>77.555396711937092</v>
      </c>
      <c r="L3316" s="88">
        <f t="shared" si="145"/>
        <v>97.89861751152074</v>
      </c>
      <c r="M3316" s="93">
        <v>4</v>
      </c>
      <c r="N3316" s="98">
        <v>0.755</v>
      </c>
      <c r="O3316" s="91">
        <v>103</v>
      </c>
      <c r="P3316" s="91" t="s">
        <v>691</v>
      </c>
      <c r="Q3316" s="91" t="s">
        <v>691</v>
      </c>
      <c r="R3316" s="91" t="s">
        <v>691</v>
      </c>
      <c r="S3316" s="91">
        <v>93</v>
      </c>
      <c r="T3316" s="91" t="s">
        <v>691</v>
      </c>
      <c r="U3316" s="91">
        <v>222</v>
      </c>
      <c r="V3316" s="91">
        <v>140</v>
      </c>
      <c r="W3316" s="99">
        <v>0</v>
      </c>
      <c r="X3316" s="19">
        <v>6.5156058333333336E-2</v>
      </c>
      <c r="Y3316" s="29">
        <v>8.4700000000000006</v>
      </c>
      <c r="Z3316" s="30">
        <v>978</v>
      </c>
      <c r="AA3316" s="30">
        <v>166</v>
      </c>
      <c r="AB3316" s="31">
        <v>0</v>
      </c>
      <c r="AC3316" s="32">
        <v>0</v>
      </c>
      <c r="AD3316" s="153">
        <f>VLOOKUP(D3316,'Dados Base'!$B:$K,9,FALSE)*31536000/VLOOKUP($F3316,F:H,MATCH(H3315,F3315:AF3315,0),FALSE)</f>
        <v>6452.5271889400919</v>
      </c>
      <c r="AE3316" s="153">
        <f>VLOOKUP(D3316,'Dados Base'!$B:$K,10,FALSE)*31536000/VLOOKUP($F3316,F:H,MATCH(H3315,F3315:AF3315,0),FALSE)</f>
        <v>639.43963133640545</v>
      </c>
      <c r="AF3316" s="14">
        <v>98.64</v>
      </c>
      <c r="AG3316" s="15">
        <v>97.6</v>
      </c>
      <c r="AH3316" s="14" t="s">
        <v>692</v>
      </c>
      <c r="AI3316" s="14">
        <v>31</v>
      </c>
      <c r="AJ3316" s="14">
        <v>99.6</v>
      </c>
      <c r="AK3316" s="72">
        <f>(SUMIFS('Banco de Indicadores Mun. (2)'!I:I,'Banco de Indicadores Mun. (2)'!B:B,'Banco de Indicadores - Mun. (1)'!B3316,'Banco de Indicadores Mun. (2)'!A:A,'Banco de Indicadores - Mun. (1)'!A3316) / VLOOKUP(D3316,'Dados Base'!$B:$K,8,FALSE)) * 100</f>
        <v>0</v>
      </c>
      <c r="AL3316" s="72">
        <f>(SUMIFS('Banco de Indicadores Mun. (2)'!I:I,'Banco de Indicadores Mun. (2)'!B:B,'Banco de Indicadores - Mun. (1)'!B3316,'Banco de Indicadores Mun. (2)'!A:A,'Banco de Indicadores - Mun. (1)'!A3316) / VLOOKUP(D3316,'Dados Base'!$B:$K,9,FALSE)) * 100</f>
        <v>0</v>
      </c>
      <c r="AM3316" s="72">
        <f>(SUMIFS('Banco de Indicadores Mun. (2)'!J:J,'Banco de Indicadores Mun. (2)'!B:B,'Banco de Indicadores - Mun. (1)'!B3316,'Banco de Indicadores Mun. (2)'!A:A,'Banco de Indicadores - Mun. (1)'!A3316) / VLOOKUP(D3316,'Dados Base'!$B:$K,7,FALSE)) * 100</f>
        <v>0</v>
      </c>
      <c r="AN3316" s="72">
        <f>(SUMIFS('Banco de Indicadores Mun. (2)'!K:K,'Banco de Indicadores Mun. (2)'!B:B,'Banco de Indicadores - Mun. (1)'!B3316,'Banco de Indicadores Mun. (2)'!A:A,'Banco de Indicadores - Mun. (1)'!A3316) / VLOOKUP(D3316,'Dados Base'!$B:$K,10,FALSE)) * 100</f>
        <v>0</v>
      </c>
      <c r="AO3316" s="33">
        <v>0</v>
      </c>
      <c r="AP3316" s="34">
        <v>0</v>
      </c>
      <c r="AQ3316" s="17">
        <v>0</v>
      </c>
      <c r="AR3316" s="24">
        <v>10</v>
      </c>
      <c r="AS3316" s="35">
        <v>100</v>
      </c>
      <c r="AT3316" s="35">
        <v>100</v>
      </c>
      <c r="AU3316" s="35">
        <v>85.489510489510494</v>
      </c>
      <c r="AV3316" s="7">
        <v>9.6999999999999993</v>
      </c>
      <c r="AW3316" s="36">
        <v>0</v>
      </c>
      <c r="AX3316" s="36">
        <v>0</v>
      </c>
      <c r="AY3316" s="117">
        <v>117.41041731572722</v>
      </c>
    </row>
    <row r="3317" spans="1:51" ht="15" x14ac:dyDescent="0.25">
      <c r="A3317" s="144">
        <v>2012</v>
      </c>
      <c r="B3317" s="77" t="s">
        <v>92</v>
      </c>
      <c r="C3317" s="78">
        <v>13</v>
      </c>
      <c r="D3317" s="77">
        <v>3507902</v>
      </c>
      <c r="E3317" s="78">
        <v>350790213</v>
      </c>
      <c r="F3317" s="78" t="str">
        <f t="shared" si="144"/>
        <v>3507902132012</v>
      </c>
      <c r="G3317" s="96">
        <v>1.2957961234232762</v>
      </c>
      <c r="H3317" s="80">
        <f t="shared" si="143"/>
        <v>22044</v>
      </c>
      <c r="I3317" s="91">
        <v>19033</v>
      </c>
      <c r="J3317" s="91">
        <v>3011</v>
      </c>
      <c r="K3317" s="83">
        <f>(H3317)/VLOOKUP(D3317,'Dados Base'!$B:$K,6,FALSE)</f>
        <v>20.013255013754346</v>
      </c>
      <c r="L3317" s="88">
        <f t="shared" si="145"/>
        <v>86.340954454726912</v>
      </c>
      <c r="M3317" s="93">
        <v>4</v>
      </c>
      <c r="N3317" s="98">
        <v>0.74</v>
      </c>
      <c r="O3317" s="91">
        <v>214</v>
      </c>
      <c r="P3317" s="91" t="s">
        <v>691</v>
      </c>
      <c r="Q3317" s="91" t="s">
        <v>691</v>
      </c>
      <c r="R3317" s="91" t="s">
        <v>691</v>
      </c>
      <c r="S3317" s="91">
        <v>61</v>
      </c>
      <c r="T3317" s="91" t="s">
        <v>691</v>
      </c>
      <c r="U3317" s="91">
        <v>259</v>
      </c>
      <c r="V3317" s="91">
        <v>228</v>
      </c>
      <c r="W3317" s="99">
        <v>0</v>
      </c>
      <c r="X3317" s="19">
        <v>6.653787494444445E-2</v>
      </c>
      <c r="Y3317" s="29">
        <v>7.58</v>
      </c>
      <c r="Z3317" s="30">
        <v>810</v>
      </c>
      <c r="AA3317" s="30">
        <v>213</v>
      </c>
      <c r="AB3317" s="31">
        <v>1</v>
      </c>
      <c r="AC3317" s="32">
        <v>0</v>
      </c>
      <c r="AD3317" s="153">
        <f>VLOOKUP(D3317,'Dados Base'!$B:$K,9,FALSE)*31536000/VLOOKUP($F3317,F:H,MATCH(H3316,F3316:AF3316,0),FALSE)</f>
        <v>13032.70549809472</v>
      </c>
      <c r="AE3317" s="153">
        <f>VLOOKUP(D3317,'Dados Base'!$B:$K,10,FALSE)*31536000/VLOOKUP($F3317,F:H,MATCH(H3316,F3316:AF3316,0),FALSE)</f>
        <v>1330.4518236254771</v>
      </c>
      <c r="AF3317" s="14">
        <v>99.16</v>
      </c>
      <c r="AG3317" s="15">
        <v>86.2</v>
      </c>
      <c r="AH3317" s="14">
        <v>89.9</v>
      </c>
      <c r="AI3317" s="14">
        <v>25.02</v>
      </c>
      <c r="AJ3317" s="14">
        <v>98</v>
      </c>
      <c r="AK3317" s="72">
        <f>(SUMIFS('Banco de Indicadores Mun. (2)'!I:I,'Banco de Indicadores Mun. (2)'!B:B,'Banco de Indicadores - Mun. (1)'!B3317,'Banco de Indicadores Mun. (2)'!A:A,'Banco de Indicadores - Mun. (1)'!A3317) / VLOOKUP(D3317,'Dados Base'!$B:$K,8,FALSE)) * 100</f>
        <v>0</v>
      </c>
      <c r="AL3317" s="72">
        <f>(SUMIFS('Banco de Indicadores Mun. (2)'!I:I,'Banco de Indicadores Mun. (2)'!B:B,'Banco de Indicadores - Mun. (1)'!B3317,'Banco de Indicadores Mun. (2)'!A:A,'Banco de Indicadores - Mun. (1)'!A3317) / VLOOKUP(D3317,'Dados Base'!$B:$K,9,FALSE)) * 100</f>
        <v>0</v>
      </c>
      <c r="AM3317" s="72">
        <f>(SUMIFS('Banco de Indicadores Mun. (2)'!J:J,'Banco de Indicadores Mun. (2)'!B:B,'Banco de Indicadores - Mun. (1)'!B3317,'Banco de Indicadores Mun. (2)'!A:A,'Banco de Indicadores - Mun. (1)'!A3317) / VLOOKUP(D3317,'Dados Base'!$B:$K,7,FALSE)) * 100</f>
        <v>0</v>
      </c>
      <c r="AN3317" s="72">
        <f>(SUMIFS('Banco de Indicadores Mun. (2)'!K:K,'Banco de Indicadores Mun. (2)'!B:B,'Banco de Indicadores - Mun. (1)'!B3317,'Banco de Indicadores Mun. (2)'!A:A,'Banco de Indicadores - Mun. (1)'!A3317) / VLOOKUP(D3317,'Dados Base'!$B:$K,10,FALSE)) * 100</f>
        <v>0</v>
      </c>
      <c r="AO3317" s="33">
        <v>0</v>
      </c>
      <c r="AP3317" s="34">
        <v>0</v>
      </c>
      <c r="AQ3317" s="17">
        <v>0</v>
      </c>
      <c r="AR3317" s="24">
        <v>8.5</v>
      </c>
      <c r="AS3317" s="35">
        <v>99</v>
      </c>
      <c r="AT3317" s="35">
        <v>99</v>
      </c>
      <c r="AU3317" s="35">
        <v>79.178885630498527</v>
      </c>
      <c r="AV3317" s="7">
        <v>8.33</v>
      </c>
      <c r="AW3317" s="36">
        <v>0</v>
      </c>
      <c r="AX3317" s="36">
        <v>0</v>
      </c>
      <c r="AY3317" s="117">
        <v>84.496913339549579</v>
      </c>
    </row>
    <row r="3318" spans="1:51" ht="15" x14ac:dyDescent="0.25">
      <c r="A3318" s="144">
        <v>2012</v>
      </c>
      <c r="B3318" s="77" t="s">
        <v>93</v>
      </c>
      <c r="C3318" s="78">
        <v>14</v>
      </c>
      <c r="D3318" s="77">
        <v>3508009</v>
      </c>
      <c r="E3318" s="78">
        <v>350800914</v>
      </c>
      <c r="F3318" s="78" t="str">
        <f t="shared" si="144"/>
        <v>3508009142012</v>
      </c>
      <c r="G3318" s="96">
        <v>0.53359295091162107</v>
      </c>
      <c r="H3318" s="80">
        <f t="shared" si="143"/>
        <v>18755</v>
      </c>
      <c r="I3318" s="91">
        <v>15262</v>
      </c>
      <c r="J3318" s="91">
        <v>3493</v>
      </c>
      <c r="K3318" s="83">
        <f>(H3318)/VLOOKUP(D3318,'Dados Base'!$B:$K,6,FALSE)</f>
        <v>15.694823344323755</v>
      </c>
      <c r="L3318" s="88">
        <f t="shared" si="145"/>
        <v>81.375633164489471</v>
      </c>
      <c r="M3318" s="93">
        <v>5</v>
      </c>
      <c r="N3318" s="98">
        <v>0.66700000000000004</v>
      </c>
      <c r="O3318" s="91">
        <v>186</v>
      </c>
      <c r="P3318" s="91" t="s">
        <v>691</v>
      </c>
      <c r="Q3318" s="91" t="s">
        <v>691</v>
      </c>
      <c r="R3318" s="91" t="s">
        <v>691</v>
      </c>
      <c r="S3318" s="91">
        <v>29</v>
      </c>
      <c r="T3318" s="91" t="s">
        <v>691</v>
      </c>
      <c r="U3318" s="91">
        <v>175</v>
      </c>
      <c r="V3318" s="91">
        <v>71</v>
      </c>
      <c r="W3318" s="99">
        <v>0</v>
      </c>
      <c r="X3318" s="19">
        <v>4.8440756973379628E-2</v>
      </c>
      <c r="Y3318" s="29">
        <v>6.04</v>
      </c>
      <c r="Z3318" s="30">
        <v>664</v>
      </c>
      <c r="AA3318" s="30">
        <v>152</v>
      </c>
      <c r="AB3318" s="31">
        <v>4</v>
      </c>
      <c r="AC3318" s="32">
        <v>0</v>
      </c>
      <c r="AD3318" s="153">
        <f>VLOOKUP(D3318,'Dados Base'!$B:$K,9,FALSE)*31536000/VLOOKUP($F3318,F:H,MATCH(H3317,F3317:AF3317,0),FALSE)</f>
        <v>22565.348973607037</v>
      </c>
      <c r="AE3318" s="153">
        <f>VLOOKUP(D3318,'Dados Base'!$B:$K,10,FALSE)*31536000/VLOOKUP($F3318,F:H,MATCH(H3317,F3317:AF3317,0),FALSE)</f>
        <v>2656.7251399626766</v>
      </c>
      <c r="AF3318" s="14">
        <v>84.85</v>
      </c>
      <c r="AG3318" s="15">
        <v>80.8</v>
      </c>
      <c r="AH3318" s="14">
        <v>73.599999999999994</v>
      </c>
      <c r="AI3318" s="14">
        <v>43.07</v>
      </c>
      <c r="AJ3318" s="14">
        <v>100</v>
      </c>
      <c r="AK3318" s="72">
        <f>(SUMIFS('Banco de Indicadores Mun. (2)'!I:I,'Banco de Indicadores Mun. (2)'!B:B,'Banco de Indicadores - Mun. (1)'!B3318,'Banco de Indicadores Mun. (2)'!A:A,'Banco de Indicadores - Mun. (1)'!A3318) / VLOOKUP(D3318,'Dados Base'!$B:$K,8,FALSE)) * 100</f>
        <v>0</v>
      </c>
      <c r="AL3318" s="72">
        <f>(SUMIFS('Banco de Indicadores Mun. (2)'!I:I,'Banco de Indicadores Mun. (2)'!B:B,'Banco de Indicadores - Mun. (1)'!B3318,'Banco de Indicadores Mun. (2)'!A:A,'Banco de Indicadores - Mun. (1)'!A3318) / VLOOKUP(D3318,'Dados Base'!$B:$K,9,FALSE)) * 100</f>
        <v>0</v>
      </c>
      <c r="AM3318" s="72">
        <f>(SUMIFS('Banco de Indicadores Mun. (2)'!J:J,'Banco de Indicadores Mun. (2)'!B:B,'Banco de Indicadores - Mun. (1)'!B3318,'Banco de Indicadores Mun. (2)'!A:A,'Banco de Indicadores - Mun. (1)'!A3318) / VLOOKUP(D3318,'Dados Base'!$B:$K,7,FALSE)) * 100</f>
        <v>0</v>
      </c>
      <c r="AN3318" s="72">
        <f>(SUMIFS('Banco de Indicadores Mun. (2)'!K:K,'Banco de Indicadores Mun. (2)'!B:B,'Banco de Indicadores - Mun. (1)'!B3318,'Banco de Indicadores Mun. (2)'!A:A,'Banco de Indicadores - Mun. (1)'!A3318) / VLOOKUP(D3318,'Dados Base'!$B:$K,10,FALSE)) * 100</f>
        <v>0</v>
      </c>
      <c r="AO3318" s="33">
        <v>0</v>
      </c>
      <c r="AP3318" s="34">
        <v>0</v>
      </c>
      <c r="AQ3318" s="17">
        <v>0</v>
      </c>
      <c r="AR3318" s="24">
        <v>7.3</v>
      </c>
      <c r="AS3318" s="35">
        <v>98</v>
      </c>
      <c r="AT3318" s="35">
        <v>98</v>
      </c>
      <c r="AU3318" s="35">
        <v>81.372549019607845</v>
      </c>
      <c r="AV3318" s="7">
        <v>9.67</v>
      </c>
      <c r="AW3318" s="36">
        <v>0</v>
      </c>
      <c r="AX3318" s="36">
        <v>0</v>
      </c>
      <c r="AY3318" s="117">
        <v>90.359710191520421</v>
      </c>
    </row>
    <row r="3319" spans="1:51" ht="15" x14ac:dyDescent="0.25">
      <c r="A3319" s="144">
        <v>2012</v>
      </c>
      <c r="B3319" s="77" t="s">
        <v>94</v>
      </c>
      <c r="C3319" s="78">
        <v>19</v>
      </c>
      <c r="D3319" s="77">
        <v>3508108</v>
      </c>
      <c r="E3319" s="78">
        <v>350810819</v>
      </c>
      <c r="F3319" s="78" t="str">
        <f t="shared" si="144"/>
        <v>3508108192012</v>
      </c>
      <c r="G3319" s="96">
        <v>1.0004979697805227</v>
      </c>
      <c r="H3319" s="80">
        <f t="shared" si="143"/>
        <v>15661</v>
      </c>
      <c r="I3319" s="91">
        <v>14822</v>
      </c>
      <c r="J3319" s="91">
        <v>839</v>
      </c>
      <c r="K3319" s="83">
        <f>(H3319)/VLOOKUP(D3319,'Dados Base'!$B:$K,6,FALSE)</f>
        <v>47.945750673524373</v>
      </c>
      <c r="L3319" s="88">
        <f t="shared" si="145"/>
        <v>94.642743119851858</v>
      </c>
      <c r="M3319" s="93">
        <v>4</v>
      </c>
      <c r="N3319" s="98">
        <v>0.76300000000000001</v>
      </c>
      <c r="O3319" s="91">
        <v>99</v>
      </c>
      <c r="P3319" s="91" t="s">
        <v>691</v>
      </c>
      <c r="Q3319" s="91" t="s">
        <v>691</v>
      </c>
      <c r="R3319" s="91" t="s">
        <v>691</v>
      </c>
      <c r="S3319" s="91">
        <v>44</v>
      </c>
      <c r="T3319" s="91" t="s">
        <v>691</v>
      </c>
      <c r="U3319" s="91">
        <v>154</v>
      </c>
      <c r="V3319" s="91">
        <v>132</v>
      </c>
      <c r="W3319" s="99">
        <v>34.496099999999998</v>
      </c>
      <c r="X3319" s="19">
        <v>4.4911597109953703E-2</v>
      </c>
      <c r="Y3319" s="29">
        <v>5.9</v>
      </c>
      <c r="Z3319" s="30">
        <v>669</v>
      </c>
      <c r="AA3319" s="30">
        <v>127</v>
      </c>
      <c r="AB3319" s="31">
        <v>1</v>
      </c>
      <c r="AC3319" s="32">
        <v>0</v>
      </c>
      <c r="AD3319" s="153">
        <f>VLOOKUP(D3319,'Dados Base'!$B:$K,9,FALSE)*31536000/VLOOKUP($F3319,F:H,MATCH(H3318,F3318:AF3318,0),FALSE)</f>
        <v>4772.3849051784691</v>
      </c>
      <c r="AE3319" s="153">
        <f>VLOOKUP(D3319,'Dados Base'!$B:$K,10,FALSE)*31536000/VLOOKUP($F3319,F:H,MATCH(H3318,F3318:AF3318,0),FALSE)</f>
        <v>382.59625822105858</v>
      </c>
      <c r="AF3319" s="14">
        <v>94.21</v>
      </c>
      <c r="AG3319" s="15">
        <v>91.3</v>
      </c>
      <c r="AH3319" s="14" t="s">
        <v>692</v>
      </c>
      <c r="AI3319" s="14">
        <v>28</v>
      </c>
      <c r="AJ3319" s="14">
        <v>100</v>
      </c>
      <c r="AK3319" s="72">
        <f>(SUMIFS('Banco de Indicadores Mun. (2)'!I:I,'Banco de Indicadores Mun. (2)'!B:B,'Banco de Indicadores - Mun. (1)'!B3319,'Banco de Indicadores Mun. (2)'!A:A,'Banco de Indicadores - Mun. (1)'!A3319) / VLOOKUP(D3319,'Dados Base'!$B:$K,8,FALSE)) * 100</f>
        <v>0</v>
      </c>
      <c r="AL3319" s="72">
        <f>(SUMIFS('Banco de Indicadores Mun. (2)'!I:I,'Banco de Indicadores Mun. (2)'!B:B,'Banco de Indicadores - Mun. (1)'!B3319,'Banco de Indicadores Mun. (2)'!A:A,'Banco de Indicadores - Mun. (1)'!A3319) / VLOOKUP(D3319,'Dados Base'!$B:$K,9,FALSE)) * 100</f>
        <v>0</v>
      </c>
      <c r="AM3319" s="72">
        <f>(SUMIFS('Banco de Indicadores Mun. (2)'!J:J,'Banco de Indicadores Mun. (2)'!B:B,'Banco de Indicadores - Mun. (1)'!B3319,'Banco de Indicadores Mun. (2)'!A:A,'Banco de Indicadores - Mun. (1)'!A3319) / VLOOKUP(D3319,'Dados Base'!$B:$K,7,FALSE)) * 100</f>
        <v>0</v>
      </c>
      <c r="AN3319" s="72">
        <f>(SUMIFS('Banco de Indicadores Mun. (2)'!K:K,'Banco de Indicadores Mun. (2)'!B:B,'Banco de Indicadores - Mun. (1)'!B3319,'Banco de Indicadores Mun. (2)'!A:A,'Banco de Indicadores - Mun. (1)'!A3319) / VLOOKUP(D3319,'Dados Base'!$B:$K,10,FALSE)) * 100</f>
        <v>0</v>
      </c>
      <c r="AO3319" s="33">
        <v>0</v>
      </c>
      <c r="AP3319" s="34">
        <v>0</v>
      </c>
      <c r="AQ3319" s="17">
        <v>0</v>
      </c>
      <c r="AR3319" s="24">
        <v>3.4</v>
      </c>
      <c r="AS3319" s="35">
        <v>100</v>
      </c>
      <c r="AT3319" s="35">
        <v>100</v>
      </c>
      <c r="AU3319" s="35">
        <v>84.045226130653262</v>
      </c>
      <c r="AV3319" s="7">
        <v>10</v>
      </c>
      <c r="AW3319" s="36">
        <v>0</v>
      </c>
      <c r="AX3319" s="36">
        <v>0</v>
      </c>
      <c r="AY3319" s="117">
        <v>82.966133454494283</v>
      </c>
    </row>
    <row r="3320" spans="1:51" ht="15" x14ac:dyDescent="0.25">
      <c r="A3320" s="144">
        <v>2012</v>
      </c>
      <c r="B3320" s="77" t="s">
        <v>95</v>
      </c>
      <c r="C3320" s="78">
        <v>8</v>
      </c>
      <c r="D3320" s="77">
        <v>3508207</v>
      </c>
      <c r="E3320" s="78">
        <v>35082078</v>
      </c>
      <c r="F3320" s="78" t="str">
        <f t="shared" si="144"/>
        <v>350820782012</v>
      </c>
      <c r="G3320" s="96">
        <v>0.91398535410622816</v>
      </c>
      <c r="H3320" s="80">
        <f t="shared" si="143"/>
        <v>4105</v>
      </c>
      <c r="I3320" s="91">
        <v>3368</v>
      </c>
      <c r="J3320" s="91">
        <v>737</v>
      </c>
      <c r="K3320" s="83">
        <f>(H3320)/VLOOKUP(D3320,'Dados Base'!$B:$K,6,FALSE)</f>
        <v>15.416682314943479</v>
      </c>
      <c r="L3320" s="88">
        <f t="shared" si="145"/>
        <v>82.04628501827041</v>
      </c>
      <c r="M3320" s="93">
        <v>1</v>
      </c>
      <c r="N3320" s="98">
        <v>0.73499999999999999</v>
      </c>
      <c r="O3320" s="91">
        <v>61</v>
      </c>
      <c r="P3320" s="91" t="s">
        <v>691</v>
      </c>
      <c r="Q3320" s="91" t="s">
        <v>691</v>
      </c>
      <c r="R3320" s="91" t="s">
        <v>691</v>
      </c>
      <c r="S3320" s="91">
        <v>16</v>
      </c>
      <c r="T3320" s="91" t="s">
        <v>691</v>
      </c>
      <c r="U3320" s="91">
        <v>43</v>
      </c>
      <c r="V3320" s="91">
        <v>38</v>
      </c>
      <c r="W3320" s="99">
        <v>0</v>
      </c>
      <c r="X3320" s="19">
        <v>8.5969817708333347E-3</v>
      </c>
      <c r="Y3320" s="29">
        <v>1.34</v>
      </c>
      <c r="Z3320" s="30">
        <v>165</v>
      </c>
      <c r="AA3320" s="30">
        <v>16</v>
      </c>
      <c r="AB3320" s="31">
        <v>1</v>
      </c>
      <c r="AC3320" s="32">
        <v>0</v>
      </c>
      <c r="AD3320" s="153">
        <f>VLOOKUP(D3320,'Dados Base'!$B:$K,9,FALSE)*31536000/VLOOKUP($F3320,F:H,MATCH(H3319,F3319:AF3319,0),FALSE)</f>
        <v>33187.70280146163</v>
      </c>
      <c r="AE3320" s="153">
        <f>VLOOKUP(D3320,'Dados Base'!$B:$K,10,FALSE)*31536000/VLOOKUP($F3320,F:H,MATCH(H3319,F3319:AF3319,0),FALSE)</f>
        <v>4071.6394640682106</v>
      </c>
      <c r="AF3320" s="14">
        <v>80.42</v>
      </c>
      <c r="AG3320" s="15">
        <v>100</v>
      </c>
      <c r="AH3320" s="14">
        <v>77.45</v>
      </c>
      <c r="AI3320" s="14">
        <v>13.12</v>
      </c>
      <c r="AJ3320" s="14">
        <v>98.6</v>
      </c>
      <c r="AK3320" s="72">
        <f>(SUMIFS('Banco de Indicadores Mun. (2)'!I:I,'Banco de Indicadores Mun. (2)'!B:B,'Banco de Indicadores - Mun. (1)'!B3320,'Banco de Indicadores Mun. (2)'!A:A,'Banco de Indicadores - Mun. (1)'!A3320) / VLOOKUP(D3320,'Dados Base'!$B:$K,8,FALSE)) * 100</f>
        <v>0</v>
      </c>
      <c r="AL3320" s="72">
        <f>(SUMIFS('Banco de Indicadores Mun. (2)'!I:I,'Banco de Indicadores Mun. (2)'!B:B,'Banco de Indicadores - Mun. (1)'!B3320,'Banco de Indicadores Mun. (2)'!A:A,'Banco de Indicadores - Mun. (1)'!A3320) / VLOOKUP(D3320,'Dados Base'!$B:$K,9,FALSE)) * 100</f>
        <v>0</v>
      </c>
      <c r="AM3320" s="72">
        <f>(SUMIFS('Banco de Indicadores Mun. (2)'!J:J,'Banco de Indicadores Mun. (2)'!B:B,'Banco de Indicadores - Mun. (1)'!B3320,'Banco de Indicadores Mun. (2)'!A:A,'Banco de Indicadores - Mun. (1)'!A3320) / VLOOKUP(D3320,'Dados Base'!$B:$K,7,FALSE)) * 100</f>
        <v>0</v>
      </c>
      <c r="AN3320" s="72">
        <f>(SUMIFS('Banco de Indicadores Mun. (2)'!K:K,'Banco de Indicadores Mun. (2)'!B:B,'Banco de Indicadores - Mun. (1)'!B3320,'Banco de Indicadores Mun. (2)'!A:A,'Banco de Indicadores - Mun. (1)'!A3320) / VLOOKUP(D3320,'Dados Base'!$B:$K,10,FALSE)) * 100</f>
        <v>0</v>
      </c>
      <c r="AO3320" s="33">
        <v>0</v>
      </c>
      <c r="AP3320" s="34">
        <v>0</v>
      </c>
      <c r="AQ3320" s="17">
        <v>0</v>
      </c>
      <c r="AR3320" s="24">
        <v>10</v>
      </c>
      <c r="AS3320" s="35">
        <v>100</v>
      </c>
      <c r="AT3320" s="35">
        <v>100</v>
      </c>
      <c r="AU3320" s="35">
        <v>91.160220994475139</v>
      </c>
      <c r="AV3320" s="7">
        <v>10</v>
      </c>
      <c r="AW3320" s="36">
        <v>0</v>
      </c>
      <c r="AX3320" s="36">
        <v>0</v>
      </c>
      <c r="AY3320" s="117">
        <v>0</v>
      </c>
    </row>
    <row r="3321" spans="1:51" ht="15" x14ac:dyDescent="0.25">
      <c r="A3321" s="144">
        <v>2012</v>
      </c>
      <c r="B3321" s="77" t="s">
        <v>96</v>
      </c>
      <c r="C3321" s="78">
        <v>17</v>
      </c>
      <c r="D3321" s="77">
        <v>3508306</v>
      </c>
      <c r="E3321" s="78">
        <v>350830617</v>
      </c>
      <c r="F3321" s="78" t="str">
        <f t="shared" si="144"/>
        <v>3508306172012</v>
      </c>
      <c r="G3321" s="96">
        <v>-0.61126609801570586</v>
      </c>
      <c r="H3321" s="80">
        <f t="shared" si="143"/>
        <v>4349</v>
      </c>
      <c r="I3321" s="91">
        <v>3770</v>
      </c>
      <c r="J3321" s="91">
        <v>579</v>
      </c>
      <c r="K3321" s="83">
        <f>(H3321)/VLOOKUP(D3321,'Dados Base'!$B:$K,6,FALSE)</f>
        <v>18.180678065298274</v>
      </c>
      <c r="L3321" s="88">
        <f t="shared" si="145"/>
        <v>86.686594619452748</v>
      </c>
      <c r="M3321" s="93">
        <v>4</v>
      </c>
      <c r="N3321" s="98">
        <v>0.69399999999999995</v>
      </c>
      <c r="O3321" s="91">
        <v>61</v>
      </c>
      <c r="P3321" s="91" t="s">
        <v>691</v>
      </c>
      <c r="Q3321" s="91" t="s">
        <v>691</v>
      </c>
      <c r="R3321" s="91" t="s">
        <v>691</v>
      </c>
      <c r="S3321" s="91">
        <v>15</v>
      </c>
      <c r="T3321" s="91" t="s">
        <v>691</v>
      </c>
      <c r="U3321" s="91">
        <v>38</v>
      </c>
      <c r="V3321" s="91">
        <v>20</v>
      </c>
      <c r="W3321" s="99">
        <v>0</v>
      </c>
      <c r="X3321" s="19">
        <v>9.656139062500001E-3</v>
      </c>
      <c r="Y3321" s="29">
        <v>1.5</v>
      </c>
      <c r="Z3321" s="30">
        <v>168</v>
      </c>
      <c r="AA3321" s="30">
        <v>34</v>
      </c>
      <c r="AB3321" s="31">
        <v>0</v>
      </c>
      <c r="AC3321" s="32">
        <v>0</v>
      </c>
      <c r="AD3321" s="153">
        <f>VLOOKUP(D3321,'Dados Base'!$B:$K,9,FALSE)*31536000/VLOOKUP($F3321,F:H,MATCH(H3320,F3320:AF3320,0),FALSE)</f>
        <v>15880.395493216831</v>
      </c>
      <c r="AE3321" s="153">
        <f>VLOOKUP(D3321,'Dados Base'!$B:$K,10,FALSE)*31536000/VLOOKUP($F3321,F:H,MATCH(H3320,F3320:AF3320,0),FALSE)</f>
        <v>1740.3173143251313</v>
      </c>
      <c r="AF3321" s="14">
        <v>85.26</v>
      </c>
      <c r="AG3321" s="15">
        <v>92.5</v>
      </c>
      <c r="AH3321" s="14" t="s">
        <v>692</v>
      </c>
      <c r="AI3321" s="14">
        <v>16.34</v>
      </c>
      <c r="AJ3321" s="14">
        <v>98.5</v>
      </c>
      <c r="AK3321" s="72">
        <f>(SUMIFS('Banco de Indicadores Mun. (2)'!I:I,'Banco de Indicadores Mun. (2)'!B:B,'Banco de Indicadores - Mun. (1)'!B3321,'Banco de Indicadores Mun. (2)'!A:A,'Banco de Indicadores - Mun. (1)'!A3321) / VLOOKUP(D3321,'Dados Base'!$B:$K,8,FALSE)) * 100</f>
        <v>0</v>
      </c>
      <c r="AL3321" s="72">
        <f>(SUMIFS('Banco de Indicadores Mun. (2)'!I:I,'Banco de Indicadores Mun. (2)'!B:B,'Banco de Indicadores - Mun. (1)'!B3321,'Banco de Indicadores Mun. (2)'!A:A,'Banco de Indicadores - Mun. (1)'!A3321) / VLOOKUP(D3321,'Dados Base'!$B:$K,9,FALSE)) * 100</f>
        <v>0</v>
      </c>
      <c r="AM3321" s="72">
        <f>(SUMIFS('Banco de Indicadores Mun. (2)'!J:J,'Banco de Indicadores Mun. (2)'!B:B,'Banco de Indicadores - Mun. (1)'!B3321,'Banco de Indicadores Mun. (2)'!A:A,'Banco de Indicadores - Mun. (1)'!A3321) / VLOOKUP(D3321,'Dados Base'!$B:$K,7,FALSE)) * 100</f>
        <v>0</v>
      </c>
      <c r="AN3321" s="72">
        <f>(SUMIFS('Banco de Indicadores Mun. (2)'!K:K,'Banco de Indicadores Mun. (2)'!B:B,'Banco de Indicadores - Mun. (1)'!B3321,'Banco de Indicadores Mun. (2)'!A:A,'Banco de Indicadores - Mun. (1)'!A3321) / VLOOKUP(D3321,'Dados Base'!$B:$K,10,FALSE)) * 100</f>
        <v>0</v>
      </c>
      <c r="AO3321" s="33">
        <v>0</v>
      </c>
      <c r="AP3321" s="34">
        <v>0</v>
      </c>
      <c r="AQ3321" s="17">
        <v>0</v>
      </c>
      <c r="AR3321" s="24">
        <v>7.2</v>
      </c>
      <c r="AS3321" s="35">
        <v>99</v>
      </c>
      <c r="AT3321" s="35">
        <v>99</v>
      </c>
      <c r="AU3321" s="35">
        <v>83.168316831683171</v>
      </c>
      <c r="AV3321" s="7">
        <v>9.7899999999999991</v>
      </c>
      <c r="AW3321" s="36">
        <v>0</v>
      </c>
      <c r="AX3321" s="36">
        <v>0</v>
      </c>
      <c r="AY3321" s="117">
        <v>0</v>
      </c>
    </row>
    <row r="3322" spans="1:51" ht="15" x14ac:dyDescent="0.25">
      <c r="A3322" s="144">
        <v>2012</v>
      </c>
      <c r="B3322" s="77" t="s">
        <v>97</v>
      </c>
      <c r="C3322" s="78">
        <v>10</v>
      </c>
      <c r="D3322" s="77">
        <v>3508405</v>
      </c>
      <c r="E3322" s="78">
        <v>350840510</v>
      </c>
      <c r="F3322" s="78" t="str">
        <f t="shared" si="144"/>
        <v>3508405102012</v>
      </c>
      <c r="G3322" s="96">
        <v>2.1872486810448732</v>
      </c>
      <c r="H3322" s="80">
        <f t="shared" si="143"/>
        <v>43092</v>
      </c>
      <c r="I3322" s="91">
        <v>37006</v>
      </c>
      <c r="J3322" s="91">
        <v>6086</v>
      </c>
      <c r="K3322" s="83">
        <f>(H3322)/VLOOKUP(D3322,'Dados Base'!$B:$K,6,FALSE)</f>
        <v>165.85966667949654</v>
      </c>
      <c r="L3322" s="88">
        <f t="shared" si="145"/>
        <v>85.876728859185008</v>
      </c>
      <c r="M3322" s="93">
        <v>2</v>
      </c>
      <c r="N3322" s="98">
        <v>0.73799999999999999</v>
      </c>
      <c r="O3322" s="91">
        <v>69</v>
      </c>
      <c r="P3322" s="91" t="s">
        <v>691</v>
      </c>
      <c r="Q3322" s="91" t="s">
        <v>691</v>
      </c>
      <c r="R3322" s="91" t="s">
        <v>691</v>
      </c>
      <c r="S3322" s="91">
        <v>166</v>
      </c>
      <c r="T3322" s="91" t="s">
        <v>691</v>
      </c>
      <c r="U3322" s="91">
        <v>291</v>
      </c>
      <c r="V3322" s="91">
        <v>231</v>
      </c>
      <c r="W3322" s="99">
        <v>0</v>
      </c>
      <c r="X3322" s="19">
        <v>0.10350723337500001</v>
      </c>
      <c r="Y3322" s="29">
        <v>14.54</v>
      </c>
      <c r="Z3322" s="30">
        <v>1234</v>
      </c>
      <c r="AA3322" s="30">
        <v>729</v>
      </c>
      <c r="AB3322" s="31">
        <v>7</v>
      </c>
      <c r="AC3322" s="32">
        <v>0</v>
      </c>
      <c r="AD3322" s="153">
        <f>VLOOKUP(D3322,'Dados Base'!$B:$K,9,FALSE)*31536000/VLOOKUP($F3322,F:H,MATCH(H3321,F3321:AF3321,0),FALSE)</f>
        <v>2027.1679197994988</v>
      </c>
      <c r="AE3322" s="153">
        <f>VLOOKUP(D3322,'Dados Base'!$B:$K,10,FALSE)*31536000/VLOOKUP($F3322,F:H,MATCH(H3321,F3321:AF3321,0),FALSE)</f>
        <v>285.41353383458647</v>
      </c>
      <c r="AF3322" s="14">
        <v>78.91</v>
      </c>
      <c r="AG3322" s="15">
        <v>84.8</v>
      </c>
      <c r="AH3322" s="14">
        <v>55.9</v>
      </c>
      <c r="AI3322" s="14">
        <v>34.28</v>
      </c>
      <c r="AJ3322" s="14">
        <v>93.1</v>
      </c>
      <c r="AK3322" s="72">
        <f>(SUMIFS('Banco de Indicadores Mun. (2)'!I:I,'Banco de Indicadores Mun. (2)'!B:B,'Banco de Indicadores - Mun. (1)'!B3322,'Banco de Indicadores Mun. (2)'!A:A,'Banco de Indicadores - Mun. (1)'!A3322) / VLOOKUP(D3322,'Dados Base'!$B:$K,8,FALSE)) * 100</f>
        <v>0</v>
      </c>
      <c r="AL3322" s="72">
        <f>(SUMIFS('Banco de Indicadores Mun. (2)'!I:I,'Banco de Indicadores Mun. (2)'!B:B,'Banco de Indicadores - Mun. (1)'!B3322,'Banco de Indicadores Mun. (2)'!A:A,'Banco de Indicadores - Mun. (1)'!A3322) / VLOOKUP(D3322,'Dados Base'!$B:$K,9,FALSE)) * 100</f>
        <v>0</v>
      </c>
      <c r="AM3322" s="72">
        <f>(SUMIFS('Banco de Indicadores Mun. (2)'!J:J,'Banco de Indicadores Mun. (2)'!B:B,'Banco de Indicadores - Mun. (1)'!B3322,'Banco de Indicadores Mun. (2)'!A:A,'Banco de Indicadores - Mun. (1)'!A3322) / VLOOKUP(D3322,'Dados Base'!$B:$K,7,FALSE)) * 100</f>
        <v>0</v>
      </c>
      <c r="AN3322" s="72">
        <f>(SUMIFS('Banco de Indicadores Mun. (2)'!K:K,'Banco de Indicadores Mun. (2)'!B:B,'Banco de Indicadores - Mun. (1)'!B3322,'Banco de Indicadores Mun. (2)'!A:A,'Banco de Indicadores - Mun. (1)'!A3322) / VLOOKUP(D3322,'Dados Base'!$B:$K,10,FALSE)) * 100</f>
        <v>0</v>
      </c>
      <c r="AO3322" s="33">
        <v>0</v>
      </c>
      <c r="AP3322" s="34">
        <v>0</v>
      </c>
      <c r="AQ3322" s="17">
        <v>0</v>
      </c>
      <c r="AR3322" s="24">
        <v>6.2</v>
      </c>
      <c r="AS3322" s="35">
        <v>71</v>
      </c>
      <c r="AT3322" s="35">
        <v>71</v>
      </c>
      <c r="AU3322" s="35">
        <v>62.862964849719816</v>
      </c>
      <c r="AV3322" s="7">
        <v>6.85</v>
      </c>
      <c r="AW3322" s="36">
        <v>1</v>
      </c>
      <c r="AX3322" s="36">
        <v>0</v>
      </c>
      <c r="AY3322" s="117">
        <v>4.2340292847971579</v>
      </c>
    </row>
    <row r="3323" spans="1:51" ht="15" x14ac:dyDescent="0.25">
      <c r="A3323" s="144">
        <v>2012</v>
      </c>
      <c r="B3323" s="77" t="s">
        <v>98</v>
      </c>
      <c r="C3323" s="78">
        <v>2</v>
      </c>
      <c r="D3323" s="77">
        <v>3508504</v>
      </c>
      <c r="E3323" s="78">
        <v>35085042</v>
      </c>
      <c r="F3323" s="78" t="str">
        <f t="shared" si="144"/>
        <v>350850422012</v>
      </c>
      <c r="G3323" s="96">
        <v>1.0021815896678943</v>
      </c>
      <c r="H3323" s="80">
        <f t="shared" si="143"/>
        <v>86125</v>
      </c>
      <c r="I3323" s="91">
        <v>73692</v>
      </c>
      <c r="J3323" s="91">
        <v>12433</v>
      </c>
      <c r="K3323" s="83">
        <f>(H3323)/VLOOKUP(D3323,'Dados Base'!$B:$K,6,FALSE)</f>
        <v>232.82690384147494</v>
      </c>
      <c r="L3323" s="88">
        <f t="shared" si="145"/>
        <v>85.564005805515237</v>
      </c>
      <c r="M3323" s="93">
        <v>2</v>
      </c>
      <c r="N3323" s="98">
        <v>0.78800000000000003</v>
      </c>
      <c r="O3323" s="91">
        <v>113</v>
      </c>
      <c r="P3323" s="91" t="s">
        <v>691</v>
      </c>
      <c r="Q3323" s="91" t="s">
        <v>691</v>
      </c>
      <c r="R3323" s="91" t="s">
        <v>691</v>
      </c>
      <c r="S3323" s="91">
        <v>150</v>
      </c>
      <c r="T3323" s="91" t="s">
        <v>691</v>
      </c>
      <c r="U3323" s="91">
        <v>662</v>
      </c>
      <c r="V3323" s="91">
        <v>547</v>
      </c>
      <c r="W3323" s="99">
        <v>0</v>
      </c>
      <c r="X3323" s="19">
        <v>0.2621629050925926</v>
      </c>
      <c r="Y3323" s="29">
        <v>29.45</v>
      </c>
      <c r="Z3323" s="30">
        <v>3381</v>
      </c>
      <c r="AA3323" s="30">
        <v>596</v>
      </c>
      <c r="AB3323" s="31">
        <v>16</v>
      </c>
      <c r="AC3323" s="32">
        <v>0</v>
      </c>
      <c r="AD3323" s="153">
        <f>VLOOKUP(D3323,'Dados Base'!$B:$K,9,FALSE)*31536000/VLOOKUP($F3323,F:H,MATCH(H3322,F3322:AF3322,0),FALSE)</f>
        <v>2046.8649056603774</v>
      </c>
      <c r="AE3323" s="153">
        <f>VLOOKUP(D3323,'Dados Base'!$B:$K,10,FALSE)*31536000/VLOOKUP($F3323,F:H,MATCH(H3322,F3322:AF3322,0),FALSE)</f>
        <v>208.71431059506526</v>
      </c>
      <c r="AF3323" s="14">
        <v>100</v>
      </c>
      <c r="AG3323" s="15" t="s">
        <v>692</v>
      </c>
      <c r="AH3323" s="14">
        <v>76.41</v>
      </c>
      <c r="AI3323" s="14">
        <v>41.77</v>
      </c>
      <c r="AJ3323" s="14">
        <v>100</v>
      </c>
      <c r="AK3323" s="72">
        <f>(SUMIFS('Banco de Indicadores Mun. (2)'!I:I,'Banco de Indicadores Mun. (2)'!B:B,'Banco de Indicadores - Mun. (1)'!B3323,'Banco de Indicadores Mun. (2)'!A:A,'Banco de Indicadores - Mun. (1)'!A3323) / VLOOKUP(D3323,'Dados Base'!$B:$K,8,FALSE)) * 100</f>
        <v>0</v>
      </c>
      <c r="AL3323" s="72">
        <f>(SUMIFS('Banco de Indicadores Mun. (2)'!I:I,'Banco de Indicadores Mun. (2)'!B:B,'Banco de Indicadores - Mun. (1)'!B3323,'Banco de Indicadores Mun. (2)'!A:A,'Banco de Indicadores - Mun. (1)'!A3323) / VLOOKUP(D3323,'Dados Base'!$B:$K,9,FALSE)) * 100</f>
        <v>0</v>
      </c>
      <c r="AM3323" s="72">
        <f>(SUMIFS('Banco de Indicadores Mun. (2)'!J:J,'Banco de Indicadores Mun. (2)'!B:B,'Banco de Indicadores - Mun. (1)'!B3323,'Banco de Indicadores Mun. (2)'!A:A,'Banco de Indicadores - Mun. (1)'!A3323) / VLOOKUP(D3323,'Dados Base'!$B:$K,7,FALSE)) * 100</f>
        <v>0</v>
      </c>
      <c r="AN3323" s="72">
        <f>(SUMIFS('Banco de Indicadores Mun. (2)'!K:K,'Banco de Indicadores Mun. (2)'!B:B,'Banco de Indicadores - Mun. (1)'!B3323,'Banco de Indicadores Mun. (2)'!A:A,'Banco de Indicadores - Mun. (1)'!A3323) / VLOOKUP(D3323,'Dados Base'!$B:$K,10,FALSE)) * 100</f>
        <v>0</v>
      </c>
      <c r="AO3323" s="33">
        <v>1</v>
      </c>
      <c r="AP3323" s="34">
        <v>0</v>
      </c>
      <c r="AQ3323" s="17">
        <v>0</v>
      </c>
      <c r="AR3323" s="24">
        <v>10</v>
      </c>
      <c r="AS3323" s="35">
        <v>95</v>
      </c>
      <c r="AT3323" s="35">
        <v>94.050000000000011</v>
      </c>
      <c r="AU3323" s="35">
        <v>85.013829519738493</v>
      </c>
      <c r="AV3323" s="7">
        <v>9.91</v>
      </c>
      <c r="AW3323" s="36">
        <v>0</v>
      </c>
      <c r="AX3323" s="36">
        <v>0</v>
      </c>
      <c r="AY3323" s="117">
        <v>102.84230869537963</v>
      </c>
    </row>
    <row r="3324" spans="1:51" ht="15" x14ac:dyDescent="0.25">
      <c r="A3324" s="144">
        <v>2012</v>
      </c>
      <c r="B3324" s="77" t="s">
        <v>99</v>
      </c>
      <c r="C3324" s="78">
        <v>2</v>
      </c>
      <c r="D3324" s="77">
        <v>3508603</v>
      </c>
      <c r="E3324" s="78">
        <v>35086032</v>
      </c>
      <c r="F3324" s="78" t="str">
        <f t="shared" si="144"/>
        <v>350860322012</v>
      </c>
      <c r="G3324" s="96">
        <v>0.91775765948083343</v>
      </c>
      <c r="H3324" s="80">
        <f t="shared" si="143"/>
        <v>30524</v>
      </c>
      <c r="I3324" s="91">
        <v>25041</v>
      </c>
      <c r="J3324" s="91">
        <v>5483</v>
      </c>
      <c r="K3324" s="83">
        <f>(H3324)/VLOOKUP(D3324,'Dados Base'!$B:$K,6,FALSE)</f>
        <v>106.04502501389662</v>
      </c>
      <c r="L3324" s="88">
        <f t="shared" si="145"/>
        <v>82.03708557200892</v>
      </c>
      <c r="M3324" s="93">
        <v>5</v>
      </c>
      <c r="N3324" s="98">
        <v>0.76400000000000001</v>
      </c>
      <c r="O3324" s="91">
        <v>107</v>
      </c>
      <c r="P3324" s="91" t="s">
        <v>691</v>
      </c>
      <c r="Q3324" s="91" t="s">
        <v>691</v>
      </c>
      <c r="R3324" s="91" t="s">
        <v>691</v>
      </c>
      <c r="S3324" s="91">
        <v>32</v>
      </c>
      <c r="T3324" s="91" t="s">
        <v>691</v>
      </c>
      <c r="U3324" s="91">
        <v>213</v>
      </c>
      <c r="V3324" s="91">
        <v>181</v>
      </c>
      <c r="W3324" s="99">
        <v>0</v>
      </c>
      <c r="X3324" s="19">
        <v>8.8287349101851847E-2</v>
      </c>
      <c r="Y3324" s="29">
        <v>9.9700000000000006</v>
      </c>
      <c r="Z3324" s="30">
        <v>66</v>
      </c>
      <c r="AA3324" s="30">
        <v>1280</v>
      </c>
      <c r="AB3324" s="31">
        <v>3</v>
      </c>
      <c r="AC3324" s="32">
        <v>1</v>
      </c>
      <c r="AD3324" s="153">
        <f>VLOOKUP(D3324,'Dados Base'!$B:$K,9,FALSE)*31536000/VLOOKUP($F3324,F:H,MATCH(H3323,F3323:AF3323,0),FALSE)</f>
        <v>4473.5578561132224</v>
      </c>
      <c r="AE3324" s="153">
        <f>VLOOKUP(D3324,'Dados Base'!$B:$K,10,FALSE)*31536000/VLOOKUP($F3324,F:H,MATCH(H3323,F3323:AF3323,0),FALSE)</f>
        <v>454.58786528633203</v>
      </c>
      <c r="AF3324" s="14">
        <v>95.02</v>
      </c>
      <c r="AG3324" s="15" t="s">
        <v>692</v>
      </c>
      <c r="AH3324" s="14">
        <v>74.87</v>
      </c>
      <c r="AI3324" s="14">
        <v>39.36</v>
      </c>
      <c r="AJ3324" s="14">
        <v>100</v>
      </c>
      <c r="AK3324" s="72">
        <f>(SUMIFS('Banco de Indicadores Mun. (2)'!I:I,'Banco de Indicadores Mun. (2)'!B:B,'Banco de Indicadores - Mun. (1)'!B3324,'Banco de Indicadores Mun. (2)'!A:A,'Banco de Indicadores - Mun. (1)'!A3324) / VLOOKUP(D3324,'Dados Base'!$B:$K,8,FALSE)) * 100</f>
        <v>0</v>
      </c>
      <c r="AL3324" s="72">
        <f>(SUMIFS('Banco de Indicadores Mun. (2)'!I:I,'Banco de Indicadores Mun. (2)'!B:B,'Banco de Indicadores - Mun. (1)'!B3324,'Banco de Indicadores Mun. (2)'!A:A,'Banco de Indicadores - Mun. (1)'!A3324) / VLOOKUP(D3324,'Dados Base'!$B:$K,9,FALSE)) * 100</f>
        <v>0</v>
      </c>
      <c r="AM3324" s="72">
        <f>(SUMIFS('Banco de Indicadores Mun. (2)'!J:J,'Banco de Indicadores Mun. (2)'!B:B,'Banco de Indicadores - Mun. (1)'!B3324,'Banco de Indicadores Mun. (2)'!A:A,'Banco de Indicadores - Mun. (1)'!A3324) / VLOOKUP(D3324,'Dados Base'!$B:$K,7,FALSE)) * 100</f>
        <v>0</v>
      </c>
      <c r="AN3324" s="72">
        <f>(SUMIFS('Banco de Indicadores Mun. (2)'!K:K,'Banco de Indicadores Mun. (2)'!B:B,'Banco de Indicadores - Mun. (1)'!B3324,'Banco de Indicadores Mun. (2)'!A:A,'Banco de Indicadores - Mun. (1)'!A3324) / VLOOKUP(D3324,'Dados Base'!$B:$K,10,FALSE)) * 100</f>
        <v>0</v>
      </c>
      <c r="AO3324" s="33">
        <v>2</v>
      </c>
      <c r="AP3324" s="34">
        <v>0</v>
      </c>
      <c r="AQ3324" s="17">
        <v>11</v>
      </c>
      <c r="AR3324" s="24">
        <v>9.4</v>
      </c>
      <c r="AS3324" s="35">
        <v>100</v>
      </c>
      <c r="AT3324" s="35">
        <v>5</v>
      </c>
      <c r="AU3324" s="35">
        <v>4.9034175334323926</v>
      </c>
      <c r="AV3324" s="7">
        <v>2.09</v>
      </c>
      <c r="AW3324" s="36">
        <v>0</v>
      </c>
      <c r="AX3324" s="36">
        <v>1</v>
      </c>
      <c r="AY3324" s="117">
        <v>120.05732590666145</v>
      </c>
    </row>
    <row r="3325" spans="1:51" ht="15" x14ac:dyDescent="0.25">
      <c r="A3325" s="144">
        <v>2012</v>
      </c>
      <c r="B3325" s="77" t="s">
        <v>100</v>
      </c>
      <c r="C3325" s="78">
        <v>4</v>
      </c>
      <c r="D3325" s="77">
        <v>3508702</v>
      </c>
      <c r="E3325" s="78">
        <v>35087024</v>
      </c>
      <c r="F3325" s="78" t="str">
        <f t="shared" si="144"/>
        <v>350870242012</v>
      </c>
      <c r="G3325" s="96">
        <v>4.0420970950472146E-2</v>
      </c>
      <c r="H3325" s="80">
        <f t="shared" si="143"/>
        <v>18596</v>
      </c>
      <c r="I3325" s="91">
        <v>12817</v>
      </c>
      <c r="J3325" s="91">
        <v>5779</v>
      </c>
      <c r="K3325" s="83">
        <f>(H3325)/VLOOKUP(D3325,'Dados Base'!$B:$K,6,FALSE)</f>
        <v>39.524750791727776</v>
      </c>
      <c r="L3325" s="88">
        <f t="shared" si="145"/>
        <v>68.92342439234244</v>
      </c>
      <c r="M3325" s="93">
        <v>5</v>
      </c>
      <c r="N3325" s="98">
        <v>0.72</v>
      </c>
      <c r="O3325" s="91">
        <v>189</v>
      </c>
      <c r="P3325" s="91" t="s">
        <v>691</v>
      </c>
      <c r="Q3325" s="91" t="s">
        <v>691</v>
      </c>
      <c r="R3325" s="91" t="s">
        <v>691</v>
      </c>
      <c r="S3325" s="91">
        <v>28</v>
      </c>
      <c r="T3325" s="91" t="s">
        <v>691</v>
      </c>
      <c r="U3325" s="91">
        <v>122</v>
      </c>
      <c r="V3325" s="91">
        <v>90</v>
      </c>
      <c r="W3325" s="99">
        <v>27.011700000000001</v>
      </c>
      <c r="X3325" s="19">
        <v>4.0275083356481486E-2</v>
      </c>
      <c r="Y3325" s="29">
        <v>5.0599999999999996</v>
      </c>
      <c r="Z3325" s="30">
        <v>0</v>
      </c>
      <c r="AA3325" s="30">
        <v>683</v>
      </c>
      <c r="AB3325" s="31">
        <v>0</v>
      </c>
      <c r="AC3325" s="32">
        <v>0</v>
      </c>
      <c r="AD3325" s="153">
        <f>VLOOKUP(D3325,'Dados Base'!$B:$K,9,FALSE)*31536000/VLOOKUP($F3325,F:H,MATCH(H3324,F3324:AF3324,0),FALSE)</f>
        <v>12481.445472144547</v>
      </c>
      <c r="AE3325" s="153">
        <f>VLOOKUP(D3325,'Dados Base'!$B:$K,10,FALSE)*31536000/VLOOKUP($F3325,F:H,MATCH(H3324,F3324:AF3324,0),FALSE)</f>
        <v>1237.9694557969456</v>
      </c>
      <c r="AF3325" s="14">
        <v>71.150000000000006</v>
      </c>
      <c r="AG3325" s="15">
        <v>69.900000000000006</v>
      </c>
      <c r="AH3325" s="14" t="s">
        <v>692</v>
      </c>
      <c r="AI3325" s="14">
        <v>35</v>
      </c>
      <c r="AJ3325" s="14">
        <v>94.9</v>
      </c>
      <c r="AK3325" s="72">
        <f>(SUMIFS('Banco de Indicadores Mun. (2)'!I:I,'Banco de Indicadores Mun. (2)'!B:B,'Banco de Indicadores - Mun. (1)'!B3325,'Banco de Indicadores Mun. (2)'!A:A,'Banco de Indicadores - Mun. (1)'!A3325) / VLOOKUP(D3325,'Dados Base'!$B:$K,8,FALSE)) * 100</f>
        <v>0</v>
      </c>
      <c r="AL3325" s="72">
        <f>(SUMIFS('Banco de Indicadores Mun. (2)'!I:I,'Banco de Indicadores Mun. (2)'!B:B,'Banco de Indicadores - Mun. (1)'!B3325,'Banco de Indicadores Mun. (2)'!A:A,'Banco de Indicadores - Mun. (1)'!A3325) / VLOOKUP(D3325,'Dados Base'!$B:$K,9,FALSE)) * 100</f>
        <v>0</v>
      </c>
      <c r="AM3325" s="72">
        <f>(SUMIFS('Banco de Indicadores Mun. (2)'!J:J,'Banco de Indicadores Mun. (2)'!B:B,'Banco de Indicadores - Mun. (1)'!B3325,'Banco de Indicadores Mun. (2)'!A:A,'Banco de Indicadores - Mun. (1)'!A3325) / VLOOKUP(D3325,'Dados Base'!$B:$K,7,FALSE)) * 100</f>
        <v>0</v>
      </c>
      <c r="AN3325" s="72">
        <f>(SUMIFS('Banco de Indicadores Mun. (2)'!K:K,'Banco de Indicadores Mun. (2)'!B:B,'Banco de Indicadores - Mun. (1)'!B3325,'Banco de Indicadores Mun. (2)'!A:A,'Banco de Indicadores - Mun. (1)'!A3325) / VLOOKUP(D3325,'Dados Base'!$B:$K,10,FALSE)) * 100</f>
        <v>0</v>
      </c>
      <c r="AO3325" s="33">
        <v>1</v>
      </c>
      <c r="AP3325" s="34">
        <v>0</v>
      </c>
      <c r="AQ3325" s="17">
        <v>284</v>
      </c>
      <c r="AR3325" s="24">
        <v>7.5</v>
      </c>
      <c r="AS3325" s="35">
        <v>91</v>
      </c>
      <c r="AT3325" s="35">
        <v>0</v>
      </c>
      <c r="AU3325" s="35">
        <v>0</v>
      </c>
      <c r="AV3325" s="7">
        <v>1.37</v>
      </c>
      <c r="AW3325" s="36">
        <v>0</v>
      </c>
      <c r="AX3325" s="36">
        <v>0</v>
      </c>
      <c r="AY3325" s="117">
        <v>0</v>
      </c>
    </row>
    <row r="3326" spans="1:51" ht="15" x14ac:dyDescent="0.25">
      <c r="A3326" s="144">
        <v>2012</v>
      </c>
      <c r="B3326" s="77" t="s">
        <v>101</v>
      </c>
      <c r="C3326" s="78">
        <v>16</v>
      </c>
      <c r="D3326" s="77">
        <v>3508801</v>
      </c>
      <c r="E3326" s="78">
        <v>350880116</v>
      </c>
      <c r="F3326" s="78" t="str">
        <f t="shared" si="144"/>
        <v>3508801162012</v>
      </c>
      <c r="G3326" s="96">
        <v>0.46145389147911331</v>
      </c>
      <c r="H3326" s="80">
        <f t="shared" si="143"/>
        <v>16735</v>
      </c>
      <c r="I3326" s="91">
        <v>14656</v>
      </c>
      <c r="J3326" s="91">
        <v>2079</v>
      </c>
      <c r="K3326" s="83">
        <f>(H3326)/VLOOKUP(D3326,'Dados Base'!$B:$K,6,FALSE)</f>
        <v>18.192985889157047</v>
      </c>
      <c r="L3326" s="88">
        <f t="shared" si="145"/>
        <v>87.57693456827009</v>
      </c>
      <c r="M3326" s="93">
        <v>4</v>
      </c>
      <c r="N3326" s="98">
        <v>0.74199999999999999</v>
      </c>
      <c r="O3326" s="91">
        <v>161</v>
      </c>
      <c r="P3326" s="91" t="s">
        <v>691</v>
      </c>
      <c r="Q3326" s="91" t="s">
        <v>691</v>
      </c>
      <c r="R3326" s="91" t="s">
        <v>691</v>
      </c>
      <c r="S3326" s="91">
        <v>51</v>
      </c>
      <c r="T3326" s="91" t="s">
        <v>691</v>
      </c>
      <c r="U3326" s="91">
        <v>157</v>
      </c>
      <c r="V3326" s="91">
        <v>103</v>
      </c>
      <c r="W3326" s="99">
        <v>42.046199999999999</v>
      </c>
      <c r="X3326" s="19">
        <v>5.0727077766203707E-2</v>
      </c>
      <c r="Y3326" s="29">
        <v>5.81</v>
      </c>
      <c r="Z3326" s="30">
        <v>26</v>
      </c>
      <c r="AA3326" s="30">
        <v>758</v>
      </c>
      <c r="AB3326" s="31">
        <v>2</v>
      </c>
      <c r="AC3326" s="32">
        <v>0</v>
      </c>
      <c r="AD3326" s="153">
        <f>VLOOKUP(D3326,'Dados Base'!$B:$K,9,FALSE)*31536000/VLOOKUP($F3326,F:H,MATCH(H3325,F3325:AF3325,0),FALSE)</f>
        <v>12832.994323274574</v>
      </c>
      <c r="AE3326" s="153">
        <f>VLOOKUP(D3326,'Dados Base'!$B:$K,10,FALSE)*31536000/VLOOKUP($F3326,F:H,MATCH(H3325,F3325:AF3325,0),FALSE)</f>
        <v>1262.5706602927994</v>
      </c>
      <c r="AF3326" s="14">
        <v>99.58</v>
      </c>
      <c r="AG3326" s="15">
        <v>95.6</v>
      </c>
      <c r="AH3326" s="14">
        <v>100</v>
      </c>
      <c r="AI3326" s="14">
        <v>16.14</v>
      </c>
      <c r="AJ3326" s="14">
        <v>99.6</v>
      </c>
      <c r="AK3326" s="72">
        <f>(SUMIFS('Banco de Indicadores Mun. (2)'!I:I,'Banco de Indicadores Mun. (2)'!B:B,'Banco de Indicadores - Mun. (1)'!B3326,'Banco de Indicadores Mun. (2)'!A:A,'Banco de Indicadores - Mun. (1)'!A3326) / VLOOKUP(D3326,'Dados Base'!$B:$K,8,FALSE)) * 100</f>
        <v>0</v>
      </c>
      <c r="AL3326" s="72">
        <f>(SUMIFS('Banco de Indicadores Mun. (2)'!I:I,'Banco de Indicadores Mun. (2)'!B:B,'Banco de Indicadores - Mun. (1)'!B3326,'Banco de Indicadores Mun. (2)'!A:A,'Banco de Indicadores - Mun. (1)'!A3326) / VLOOKUP(D3326,'Dados Base'!$B:$K,9,FALSE)) * 100</f>
        <v>0</v>
      </c>
      <c r="AM3326" s="72">
        <f>(SUMIFS('Banco de Indicadores Mun. (2)'!J:J,'Banco de Indicadores Mun. (2)'!B:B,'Banco de Indicadores - Mun. (1)'!B3326,'Banco de Indicadores Mun. (2)'!A:A,'Banco de Indicadores - Mun. (1)'!A3326) / VLOOKUP(D3326,'Dados Base'!$B:$K,7,FALSE)) * 100</f>
        <v>0</v>
      </c>
      <c r="AN3326" s="72">
        <f>(SUMIFS('Banco de Indicadores Mun. (2)'!K:K,'Banco de Indicadores Mun. (2)'!B:B,'Banco de Indicadores - Mun. (1)'!B3326,'Banco de Indicadores Mun. (2)'!A:A,'Banco de Indicadores - Mun. (1)'!A3326) / VLOOKUP(D3326,'Dados Base'!$B:$K,10,FALSE)) * 100</f>
        <v>0</v>
      </c>
      <c r="AO3326" s="33">
        <v>0</v>
      </c>
      <c r="AP3326" s="34">
        <v>0</v>
      </c>
      <c r="AQ3326" s="17">
        <v>0</v>
      </c>
      <c r="AR3326" s="24">
        <v>8.8000000000000007</v>
      </c>
      <c r="AS3326" s="35">
        <v>100</v>
      </c>
      <c r="AT3326" s="35">
        <v>4.05</v>
      </c>
      <c r="AU3326" s="35">
        <v>3.3163265306122449</v>
      </c>
      <c r="AV3326" s="7">
        <v>1.78</v>
      </c>
      <c r="AW3326" s="36">
        <v>0</v>
      </c>
      <c r="AX3326" s="36">
        <v>0</v>
      </c>
      <c r="AY3326" s="117">
        <v>11.683978168114161</v>
      </c>
    </row>
    <row r="3327" spans="1:51" ht="15" x14ac:dyDescent="0.25">
      <c r="A3327" s="144">
        <v>2012</v>
      </c>
      <c r="B3327" s="77" t="s">
        <v>102</v>
      </c>
      <c r="C3327" s="78">
        <v>21</v>
      </c>
      <c r="D3327" s="77">
        <v>3508900</v>
      </c>
      <c r="E3327" s="78">
        <v>350890021</v>
      </c>
      <c r="F3327" s="78" t="str">
        <f t="shared" si="144"/>
        <v>3508900212012</v>
      </c>
      <c r="G3327" s="96">
        <v>0</v>
      </c>
      <c r="H3327" s="80">
        <f t="shared" si="143"/>
        <v>4081</v>
      </c>
      <c r="I3327" s="91">
        <v>3358</v>
      </c>
      <c r="J3327" s="91">
        <v>723</v>
      </c>
      <c r="K3327" s="83">
        <f>(H3327)/VLOOKUP(D3327,'Dados Base'!$B:$K,6,FALSE)</f>
        <v>16.197658265528876</v>
      </c>
      <c r="L3327" s="88">
        <f t="shared" si="145"/>
        <v>82.283753981867193</v>
      </c>
      <c r="M3327" s="93">
        <v>4</v>
      </c>
      <c r="N3327" s="98">
        <v>0.72899999999999998</v>
      </c>
      <c r="O3327" s="91">
        <v>13</v>
      </c>
      <c r="P3327" s="91" t="s">
        <v>691</v>
      </c>
      <c r="Q3327" s="91" t="s">
        <v>691</v>
      </c>
      <c r="R3327" s="91" t="s">
        <v>691</v>
      </c>
      <c r="S3327" s="91">
        <v>5</v>
      </c>
      <c r="T3327" s="91" t="s">
        <v>691</v>
      </c>
      <c r="U3327" s="91">
        <v>20</v>
      </c>
      <c r="V3327" s="91">
        <v>24</v>
      </c>
      <c r="W3327" s="99">
        <v>0</v>
      </c>
      <c r="X3327" s="19">
        <v>8.9728861979166668E-3</v>
      </c>
      <c r="Y3327" s="29">
        <v>1.33</v>
      </c>
      <c r="Z3327" s="30">
        <v>88</v>
      </c>
      <c r="AA3327" s="30">
        <v>91</v>
      </c>
      <c r="AB3327" s="31">
        <v>0</v>
      </c>
      <c r="AC3327" s="32">
        <v>0</v>
      </c>
      <c r="AD3327" s="153">
        <f>VLOOKUP(D3327,'Dados Base'!$B:$K,9,FALSE)*31536000/VLOOKUP($F3327,F:H,MATCH(H3326,F3326:AF3326,0),FALSE)</f>
        <v>14373.183043371722</v>
      </c>
      <c r="AE3327" s="153">
        <f>VLOOKUP(D3327,'Dados Base'!$B:$K,10,FALSE)*31536000/VLOOKUP($F3327,F:H,MATCH(H3326,F3326:AF3326,0),FALSE)</f>
        <v>1545.5035530507223</v>
      </c>
      <c r="AF3327" s="14">
        <v>84.43</v>
      </c>
      <c r="AG3327" s="15" t="s">
        <v>692</v>
      </c>
      <c r="AH3327" s="14">
        <v>70.290000000000006</v>
      </c>
      <c r="AI3327" s="14">
        <v>13.83</v>
      </c>
      <c r="AJ3327" s="14">
        <v>100</v>
      </c>
      <c r="AK3327" s="72">
        <f>(SUMIFS('Banco de Indicadores Mun. (2)'!I:I,'Banco de Indicadores Mun. (2)'!B:B,'Banco de Indicadores - Mun. (1)'!B3327,'Banco de Indicadores Mun. (2)'!A:A,'Banco de Indicadores - Mun. (1)'!A3327) / VLOOKUP(D3327,'Dados Base'!$B:$K,8,FALSE)) * 100</f>
        <v>0</v>
      </c>
      <c r="AL3327" s="72">
        <f>(SUMIFS('Banco de Indicadores Mun. (2)'!I:I,'Banco de Indicadores Mun. (2)'!B:B,'Banco de Indicadores - Mun. (1)'!B3327,'Banco de Indicadores Mun. (2)'!A:A,'Banco de Indicadores - Mun. (1)'!A3327) / VLOOKUP(D3327,'Dados Base'!$B:$K,9,FALSE)) * 100</f>
        <v>0</v>
      </c>
      <c r="AM3327" s="72">
        <f>(SUMIFS('Banco de Indicadores Mun. (2)'!J:J,'Banco de Indicadores Mun. (2)'!B:B,'Banco de Indicadores - Mun. (1)'!B3327,'Banco de Indicadores Mun. (2)'!A:A,'Banco de Indicadores - Mun. (1)'!A3327) / VLOOKUP(D3327,'Dados Base'!$B:$K,7,FALSE)) * 100</f>
        <v>0</v>
      </c>
      <c r="AN3327" s="72">
        <f>(SUMIFS('Banco de Indicadores Mun. (2)'!K:K,'Banco de Indicadores Mun. (2)'!B:B,'Banco de Indicadores - Mun. (1)'!B3327,'Banco de Indicadores Mun. (2)'!A:A,'Banco de Indicadores - Mun. (1)'!A3327) / VLOOKUP(D3327,'Dados Base'!$B:$K,10,FALSE)) * 100</f>
        <v>0</v>
      </c>
      <c r="AO3327" s="33">
        <v>2</v>
      </c>
      <c r="AP3327" s="34">
        <v>0</v>
      </c>
      <c r="AQ3327" s="17">
        <v>0</v>
      </c>
      <c r="AR3327" s="24">
        <v>7.2</v>
      </c>
      <c r="AS3327" s="35">
        <v>92</v>
      </c>
      <c r="AT3327" s="35">
        <v>73.600000000000023</v>
      </c>
      <c r="AU3327" s="35">
        <v>49.162011173184354</v>
      </c>
      <c r="AV3327" s="7">
        <v>6.29</v>
      </c>
      <c r="AW3327" s="36">
        <v>0</v>
      </c>
      <c r="AX3327" s="36">
        <v>0</v>
      </c>
      <c r="AY3327" s="117">
        <v>0</v>
      </c>
    </row>
    <row r="3328" spans="1:51" ht="15" x14ac:dyDescent="0.25">
      <c r="A3328" s="144">
        <v>2012</v>
      </c>
      <c r="B3328" s="77" t="s">
        <v>103</v>
      </c>
      <c r="C3328" s="78">
        <v>6</v>
      </c>
      <c r="D3328" s="77">
        <v>3509007</v>
      </c>
      <c r="E3328" s="78">
        <v>35090076</v>
      </c>
      <c r="F3328" s="78" t="str">
        <f t="shared" si="144"/>
        <v>350900762012</v>
      </c>
      <c r="G3328" s="96">
        <v>1.888714895731991</v>
      </c>
      <c r="H3328" s="80">
        <f t="shared" si="143"/>
        <v>89219</v>
      </c>
      <c r="I3328" s="91">
        <v>87176</v>
      </c>
      <c r="J3328" s="91">
        <v>2043</v>
      </c>
      <c r="K3328" s="83">
        <f>(H3328)/VLOOKUP(D3328,'Dados Base'!$B:$K,6,FALSE)</f>
        <v>930.43070184586509</v>
      </c>
      <c r="L3328" s="88">
        <f t="shared" si="145"/>
        <v>97.710129008395072</v>
      </c>
      <c r="M3328" s="93">
        <v>1</v>
      </c>
      <c r="N3328" s="98">
        <v>0.78100000000000003</v>
      </c>
      <c r="O3328" s="91">
        <v>4</v>
      </c>
      <c r="P3328" s="91" t="s">
        <v>691</v>
      </c>
      <c r="Q3328" s="91" t="s">
        <v>691</v>
      </c>
      <c r="R3328" s="91" t="s">
        <v>691</v>
      </c>
      <c r="S3328" s="91">
        <v>211</v>
      </c>
      <c r="T3328" s="91" t="s">
        <v>691</v>
      </c>
      <c r="U3328" s="91">
        <v>464</v>
      </c>
      <c r="V3328" s="91">
        <v>331</v>
      </c>
      <c r="W3328" s="99">
        <v>0</v>
      </c>
      <c r="X3328" s="19">
        <v>0.2715809837962963</v>
      </c>
      <c r="Y3328" s="29">
        <v>34.659999999999997</v>
      </c>
      <c r="Z3328" s="30">
        <v>0</v>
      </c>
      <c r="AA3328" s="30">
        <v>4679</v>
      </c>
      <c r="AB3328" s="31">
        <v>5</v>
      </c>
      <c r="AC3328" s="32">
        <v>0</v>
      </c>
      <c r="AD3328" s="153">
        <f>VLOOKUP(D3328,'Dados Base'!$B:$K,9,FALSE)*31536000/VLOOKUP($F3328,F:H,MATCH(H3327,F3327:AF3327,0),FALSE)</f>
        <v>501.92358129994733</v>
      </c>
      <c r="AE3328" s="153">
        <f>VLOOKUP(D3328,'Dados Base'!$B:$K,10,FALSE)*31536000/VLOOKUP($F3328,F:H,MATCH(H3327,F3327:AF3327,0),FALSE)</f>
        <v>70.693462154922159</v>
      </c>
      <c r="AF3328" s="14">
        <v>100</v>
      </c>
      <c r="AG3328" s="15">
        <v>100</v>
      </c>
      <c r="AH3328" s="14">
        <v>72.16</v>
      </c>
      <c r="AI3328" s="14">
        <v>13.97</v>
      </c>
      <c r="AJ3328" s="14">
        <v>100</v>
      </c>
      <c r="AK3328" s="72">
        <f>(SUMIFS('Banco de Indicadores Mun. (2)'!I:I,'Banco de Indicadores Mun. (2)'!B:B,'Banco de Indicadores - Mun. (1)'!B3328,'Banco de Indicadores Mun. (2)'!A:A,'Banco de Indicadores - Mun. (1)'!A3328) / VLOOKUP(D3328,'Dados Base'!$B:$K,8,FALSE)) * 100</f>
        <v>0</v>
      </c>
      <c r="AL3328" s="72">
        <f>(SUMIFS('Banco de Indicadores Mun. (2)'!I:I,'Banco de Indicadores Mun. (2)'!B:B,'Banco de Indicadores - Mun. (1)'!B3328,'Banco de Indicadores Mun. (2)'!A:A,'Banco de Indicadores - Mun. (1)'!A3328) / VLOOKUP(D3328,'Dados Base'!$B:$K,9,FALSE)) * 100</f>
        <v>0</v>
      </c>
      <c r="AM3328" s="72">
        <f>(SUMIFS('Banco de Indicadores Mun. (2)'!J:J,'Banco de Indicadores Mun. (2)'!B:B,'Banco de Indicadores - Mun. (1)'!B3328,'Banco de Indicadores Mun. (2)'!A:A,'Banco de Indicadores - Mun. (1)'!A3328) / VLOOKUP(D3328,'Dados Base'!$B:$K,7,FALSE)) * 100</f>
        <v>0</v>
      </c>
      <c r="AN3328" s="72">
        <f>(SUMIFS('Banco de Indicadores Mun. (2)'!K:K,'Banco de Indicadores Mun. (2)'!B:B,'Banco de Indicadores - Mun. (1)'!B3328,'Banco de Indicadores Mun. (2)'!A:A,'Banco de Indicadores - Mun. (1)'!A3328) / VLOOKUP(D3328,'Dados Base'!$B:$K,10,FALSE)) * 100</f>
        <v>0</v>
      </c>
      <c r="AO3328" s="33">
        <v>0</v>
      </c>
      <c r="AP3328" s="34">
        <v>0</v>
      </c>
      <c r="AQ3328" s="17">
        <v>0</v>
      </c>
      <c r="AR3328" s="24">
        <v>8.3000000000000007</v>
      </c>
      <c r="AS3328" s="35">
        <v>75</v>
      </c>
      <c r="AT3328" s="35">
        <v>0</v>
      </c>
      <c r="AU3328" s="35">
        <v>0</v>
      </c>
      <c r="AV3328" s="7">
        <v>1.1299999999999999</v>
      </c>
      <c r="AW3328" s="36">
        <v>0</v>
      </c>
      <c r="AX3328" s="36">
        <v>0</v>
      </c>
      <c r="AY3328" s="117">
        <v>2.0875144196715363</v>
      </c>
    </row>
    <row r="3329" spans="1:51" ht="15" x14ac:dyDescent="0.25">
      <c r="A3329" s="144">
        <v>2012</v>
      </c>
      <c r="B3329" s="77" t="s">
        <v>104</v>
      </c>
      <c r="C3329" s="78">
        <v>22</v>
      </c>
      <c r="D3329" s="77">
        <v>3509106</v>
      </c>
      <c r="E3329" s="78">
        <v>350910622</v>
      </c>
      <c r="F3329" s="78" t="str">
        <f t="shared" si="144"/>
        <v>3509106222012</v>
      </c>
      <c r="G3329" s="96">
        <v>1.6612582668173337</v>
      </c>
      <c r="H3329" s="80">
        <f t="shared" si="143"/>
        <v>5148</v>
      </c>
      <c r="I3329" s="91">
        <v>1972</v>
      </c>
      <c r="J3329" s="91">
        <v>3176</v>
      </c>
      <c r="K3329" s="83">
        <f>(H3329)/VLOOKUP(D3329,'Dados Base'!$B:$K,6,FALSE)</f>
        <v>9.6130863459814755</v>
      </c>
      <c r="L3329" s="88">
        <f t="shared" si="145"/>
        <v>38.306138306138301</v>
      </c>
      <c r="M3329" s="93">
        <v>4</v>
      </c>
      <c r="N3329" s="98">
        <v>0.69699999999999995</v>
      </c>
      <c r="O3329" s="91">
        <v>69</v>
      </c>
      <c r="P3329" s="91" t="s">
        <v>691</v>
      </c>
      <c r="Q3329" s="91" t="s">
        <v>691</v>
      </c>
      <c r="R3329" s="91" t="s">
        <v>691</v>
      </c>
      <c r="S3329" s="91">
        <v>2</v>
      </c>
      <c r="T3329" s="91" t="s">
        <v>691</v>
      </c>
      <c r="U3329" s="91">
        <v>8</v>
      </c>
      <c r="V3329" s="91">
        <v>17</v>
      </c>
      <c r="W3329" s="99">
        <v>25.436699999999998</v>
      </c>
      <c r="X3329" s="19">
        <v>1.340625E-2</v>
      </c>
      <c r="Y3329" s="29">
        <v>0.79</v>
      </c>
      <c r="Z3329" s="30">
        <v>79</v>
      </c>
      <c r="AA3329" s="30">
        <v>28</v>
      </c>
      <c r="AB3329" s="31">
        <v>0</v>
      </c>
      <c r="AC3329" s="32">
        <v>0</v>
      </c>
      <c r="AD3329" s="153">
        <f>VLOOKUP(D3329,'Dados Base'!$B:$K,9,FALSE)*31536000/VLOOKUP($F3329,F:H,MATCH(H3328,F3328:AF3328,0),FALSE)</f>
        <v>24319.720279720281</v>
      </c>
      <c r="AE3329" s="153">
        <f>VLOOKUP(D3329,'Dados Base'!$B:$K,10,FALSE)*31536000/VLOOKUP($F3329,F:H,MATCH(H3328,F3328:AF3328,0),FALSE)</f>
        <v>3124.1958041958042</v>
      </c>
      <c r="AF3329" s="14">
        <v>100</v>
      </c>
      <c r="AG3329" s="15" t="s">
        <v>692</v>
      </c>
      <c r="AH3329" s="14" t="s">
        <v>692</v>
      </c>
      <c r="AI3329" s="14">
        <v>0</v>
      </c>
      <c r="AJ3329" s="14">
        <v>100</v>
      </c>
      <c r="AK3329" s="72">
        <f>(SUMIFS('Banco de Indicadores Mun. (2)'!I:I,'Banco de Indicadores Mun. (2)'!B:B,'Banco de Indicadores - Mun. (1)'!B3329,'Banco de Indicadores Mun. (2)'!A:A,'Banco de Indicadores - Mun. (1)'!A3329) / VLOOKUP(D3329,'Dados Base'!$B:$K,8,FALSE)) * 100</f>
        <v>0</v>
      </c>
      <c r="AL3329" s="72">
        <f>(SUMIFS('Banco de Indicadores Mun. (2)'!I:I,'Banco de Indicadores Mun. (2)'!B:B,'Banco de Indicadores - Mun. (1)'!B3329,'Banco de Indicadores Mun. (2)'!A:A,'Banco de Indicadores - Mun. (1)'!A3329) / VLOOKUP(D3329,'Dados Base'!$B:$K,9,FALSE)) * 100</f>
        <v>0</v>
      </c>
      <c r="AM3329" s="72">
        <f>(SUMIFS('Banco de Indicadores Mun. (2)'!J:J,'Banco de Indicadores Mun. (2)'!B:B,'Banco de Indicadores - Mun. (1)'!B3329,'Banco de Indicadores Mun. (2)'!A:A,'Banco de Indicadores - Mun. (1)'!A3329) / VLOOKUP(D3329,'Dados Base'!$B:$K,7,FALSE)) * 100</f>
        <v>0</v>
      </c>
      <c r="AN3329" s="72">
        <f>(SUMIFS('Banco de Indicadores Mun. (2)'!K:K,'Banco de Indicadores Mun. (2)'!B:B,'Banco de Indicadores - Mun. (1)'!B3329,'Banco de Indicadores Mun. (2)'!A:A,'Banco de Indicadores - Mun. (1)'!A3329) / VLOOKUP(D3329,'Dados Base'!$B:$K,10,FALSE)) * 100</f>
        <v>0</v>
      </c>
      <c r="AO3329" s="33">
        <v>0</v>
      </c>
      <c r="AP3329" s="34">
        <v>0</v>
      </c>
      <c r="AQ3329" s="17">
        <v>0</v>
      </c>
      <c r="AR3329" s="24">
        <v>7.3</v>
      </c>
      <c r="AS3329" s="35">
        <v>95</v>
      </c>
      <c r="AT3329" s="35">
        <v>95</v>
      </c>
      <c r="AU3329" s="35">
        <v>73.831775700934571</v>
      </c>
      <c r="AV3329" s="7">
        <v>7.74</v>
      </c>
      <c r="AW3329" s="36">
        <v>0</v>
      </c>
      <c r="AX3329" s="36">
        <v>0</v>
      </c>
      <c r="AY3329" s="117">
        <v>689.95965987951774</v>
      </c>
    </row>
    <row r="3330" spans="1:51" ht="15" x14ac:dyDescent="0.25">
      <c r="A3330" s="144">
        <v>2012</v>
      </c>
      <c r="B3330" s="77" t="s">
        <v>105</v>
      </c>
      <c r="C3330" s="78">
        <v>6</v>
      </c>
      <c r="D3330" s="77">
        <v>3509205</v>
      </c>
      <c r="E3330" s="78">
        <v>35092056</v>
      </c>
      <c r="F3330" s="78" t="str">
        <f t="shared" si="144"/>
        <v>350920562012</v>
      </c>
      <c r="G3330" s="96">
        <v>2.2691343269868325</v>
      </c>
      <c r="H3330" s="80">
        <f t="shared" ref="H3330:H3393" si="146">SUM(I3330:J3330)</f>
        <v>66711</v>
      </c>
      <c r="I3330" s="91">
        <v>65548</v>
      </c>
      <c r="J3330" s="91">
        <v>1163</v>
      </c>
      <c r="K3330" s="83">
        <f>(H3330)/VLOOKUP(D3330,'Dados Base'!$B:$K,6,FALSE)</f>
        <v>519.71798067933935</v>
      </c>
      <c r="L3330" s="88">
        <f t="shared" si="145"/>
        <v>98.256659321551169</v>
      </c>
      <c r="M3330" s="93">
        <v>2</v>
      </c>
      <c r="N3330" s="98">
        <v>0.72799999999999998</v>
      </c>
      <c r="O3330" s="91">
        <v>9</v>
      </c>
      <c r="P3330" s="91" t="s">
        <v>691</v>
      </c>
      <c r="Q3330" s="91" t="s">
        <v>691</v>
      </c>
      <c r="R3330" s="91" t="s">
        <v>691</v>
      </c>
      <c r="S3330" s="91">
        <v>251</v>
      </c>
      <c r="T3330" s="91" t="s">
        <v>691</v>
      </c>
      <c r="U3330" s="91">
        <v>452</v>
      </c>
      <c r="V3330" s="91">
        <v>399</v>
      </c>
      <c r="W3330" s="99">
        <v>1.7</v>
      </c>
      <c r="X3330" s="19">
        <v>0.20306704861111111</v>
      </c>
      <c r="Y3330" s="29">
        <v>25.92</v>
      </c>
      <c r="Z3330" s="30">
        <v>0</v>
      </c>
      <c r="AA3330" s="30">
        <v>3499</v>
      </c>
      <c r="AB3330" s="31">
        <v>9</v>
      </c>
      <c r="AC3330" s="32">
        <v>1</v>
      </c>
      <c r="AD3330" s="153">
        <f>VLOOKUP(D3330,'Dados Base'!$B:$K,9,FALSE)*31536000/VLOOKUP($F3330,F:H,MATCH(H3329,F3329:AF3329,0),FALSE)</f>
        <v>902.9059675315915</v>
      </c>
      <c r="AE3330" s="153">
        <f>VLOOKUP(D3330,'Dados Base'!$B:$K,10,FALSE)*31536000/VLOOKUP($F3330,F:H,MATCH(H3329,F3329:AF3329,0),FALSE)</f>
        <v>127.63592211179562</v>
      </c>
      <c r="AF3330" s="14">
        <v>100</v>
      </c>
      <c r="AG3330" s="15" t="s">
        <v>692</v>
      </c>
      <c r="AH3330" s="14">
        <v>64.27</v>
      </c>
      <c r="AI3330" s="14">
        <v>41.62</v>
      </c>
      <c r="AJ3330" s="14">
        <v>100</v>
      </c>
      <c r="AK3330" s="72">
        <f>(SUMIFS('Banco de Indicadores Mun. (2)'!I:I,'Banco de Indicadores Mun. (2)'!B:B,'Banco de Indicadores - Mun. (1)'!B3330,'Banco de Indicadores Mun. (2)'!A:A,'Banco de Indicadores - Mun. (1)'!A3330) / VLOOKUP(D3330,'Dados Base'!$B:$K,8,FALSE)) * 100</f>
        <v>0</v>
      </c>
      <c r="AL3330" s="72">
        <f>(SUMIFS('Banco de Indicadores Mun. (2)'!I:I,'Banco de Indicadores Mun. (2)'!B:B,'Banco de Indicadores - Mun. (1)'!B3330,'Banco de Indicadores Mun. (2)'!A:A,'Banco de Indicadores - Mun. (1)'!A3330) / VLOOKUP(D3330,'Dados Base'!$B:$K,9,FALSE)) * 100</f>
        <v>0</v>
      </c>
      <c r="AM3330" s="72">
        <f>(SUMIFS('Banco de Indicadores Mun. (2)'!J:J,'Banco de Indicadores Mun. (2)'!B:B,'Banco de Indicadores - Mun. (1)'!B3330,'Banco de Indicadores Mun. (2)'!A:A,'Banco de Indicadores - Mun. (1)'!A3330) / VLOOKUP(D3330,'Dados Base'!$B:$K,7,FALSE)) * 100</f>
        <v>0</v>
      </c>
      <c r="AN3330" s="72">
        <f>(SUMIFS('Banco de Indicadores Mun. (2)'!K:K,'Banco de Indicadores Mun. (2)'!B:B,'Banco de Indicadores - Mun. (1)'!B3330,'Banco de Indicadores Mun. (2)'!A:A,'Banco de Indicadores - Mun. (1)'!A3330) / VLOOKUP(D3330,'Dados Base'!$B:$K,10,FALSE)) * 100</f>
        <v>0</v>
      </c>
      <c r="AO3330" s="33">
        <v>0</v>
      </c>
      <c r="AP3330" s="34">
        <v>1.4990031628966738</v>
      </c>
      <c r="AQ3330" s="17">
        <v>0</v>
      </c>
      <c r="AR3330" s="24">
        <v>8.3000000000000007</v>
      </c>
      <c r="AS3330" s="35">
        <v>81</v>
      </c>
      <c r="AT3330" s="35">
        <v>0</v>
      </c>
      <c r="AU3330" s="35">
        <v>0</v>
      </c>
      <c r="AV3330" s="7">
        <v>1.22</v>
      </c>
      <c r="AW3330" s="36">
        <v>1</v>
      </c>
      <c r="AX3330" s="36">
        <v>1</v>
      </c>
      <c r="AY3330" s="117">
        <v>120.77467778827162</v>
      </c>
    </row>
    <row r="3331" spans="1:51" ht="15" x14ac:dyDescent="0.25">
      <c r="A3331" s="144">
        <v>2012</v>
      </c>
      <c r="B3331" s="77" t="s">
        <v>106</v>
      </c>
      <c r="C3331" s="78">
        <v>11</v>
      </c>
      <c r="D3331" s="77">
        <v>3509254</v>
      </c>
      <c r="E3331" s="78">
        <v>350925411</v>
      </c>
      <c r="F3331" s="78" t="str">
        <f t="shared" ref="F3331:F3394" si="147">CONCATENATE(E3331,A3331)</f>
        <v>3509254112012</v>
      </c>
      <c r="G3331" s="96">
        <v>-0.25526972403968617</v>
      </c>
      <c r="H3331" s="80">
        <f t="shared" si="146"/>
        <v>28429</v>
      </c>
      <c r="I3331" s="91">
        <v>20827</v>
      </c>
      <c r="J3331" s="91">
        <v>7602</v>
      </c>
      <c r="K3331" s="83">
        <f>(H3331)/VLOOKUP(D3331,'Dados Base'!$B:$K,6,FALSE)</f>
        <v>62.490932670960369</v>
      </c>
      <c r="L3331" s="88">
        <f t="shared" si="145"/>
        <v>73.259699602518552</v>
      </c>
      <c r="M3331" s="93">
        <v>4</v>
      </c>
      <c r="N3331" s="98">
        <v>0.69399999999999995</v>
      </c>
      <c r="O3331" s="91">
        <v>88</v>
      </c>
      <c r="P3331" s="91" t="s">
        <v>691</v>
      </c>
      <c r="Q3331" s="91" t="s">
        <v>691</v>
      </c>
      <c r="R3331" s="91" t="s">
        <v>691</v>
      </c>
      <c r="S3331" s="91">
        <v>26</v>
      </c>
      <c r="T3331" s="91" t="s">
        <v>691</v>
      </c>
      <c r="U3331" s="91">
        <v>194</v>
      </c>
      <c r="V3331" s="91">
        <v>126</v>
      </c>
      <c r="W3331" s="99">
        <v>0</v>
      </c>
      <c r="X3331" s="19">
        <v>6.9299109509259257E-2</v>
      </c>
      <c r="Y3331" s="29">
        <v>8.25</v>
      </c>
      <c r="Z3331" s="30">
        <v>668</v>
      </c>
      <c r="AA3331" s="30">
        <v>446</v>
      </c>
      <c r="AB3331" s="31">
        <v>7</v>
      </c>
      <c r="AC3331" s="32">
        <v>6</v>
      </c>
      <c r="AD3331" s="153">
        <f>VLOOKUP(D3331,'Dados Base'!$B:$K,9,FALSE)*31536000/VLOOKUP($F3331,F:H,MATCH(H3330,F3330:AF3330,0),FALSE)</f>
        <v>15208.363291005664</v>
      </c>
      <c r="AE3331" s="153">
        <f>VLOOKUP(D3331,'Dados Base'!$B:$K,10,FALSE)*31536000/VLOOKUP($F3331,F:H,MATCH(H3330,F3330:AF3330,0),FALSE)</f>
        <v>1963.4429631714099</v>
      </c>
      <c r="AF3331" s="14">
        <v>80.08</v>
      </c>
      <c r="AG3331" s="15">
        <v>100</v>
      </c>
      <c r="AH3331" s="14">
        <v>54.3</v>
      </c>
      <c r="AI3331" s="14">
        <v>40.54</v>
      </c>
      <c r="AJ3331" s="14">
        <v>100</v>
      </c>
      <c r="AK3331" s="72">
        <f>(SUMIFS('Banco de Indicadores Mun. (2)'!I:I,'Banco de Indicadores Mun. (2)'!B:B,'Banco de Indicadores - Mun. (1)'!B3331,'Banco de Indicadores Mun. (2)'!A:A,'Banco de Indicadores - Mun. (1)'!A3331) / VLOOKUP(D3331,'Dados Base'!$B:$K,8,FALSE)) * 100</f>
        <v>0</v>
      </c>
      <c r="AL3331" s="72">
        <f>(SUMIFS('Banco de Indicadores Mun. (2)'!I:I,'Banco de Indicadores Mun. (2)'!B:B,'Banco de Indicadores - Mun. (1)'!B3331,'Banco de Indicadores Mun. (2)'!A:A,'Banco de Indicadores - Mun. (1)'!A3331) / VLOOKUP(D3331,'Dados Base'!$B:$K,9,FALSE)) * 100</f>
        <v>0</v>
      </c>
      <c r="AM3331" s="72">
        <f>(SUMIFS('Banco de Indicadores Mun. (2)'!J:J,'Banco de Indicadores Mun. (2)'!B:B,'Banco de Indicadores - Mun. (1)'!B3331,'Banco de Indicadores Mun. (2)'!A:A,'Banco de Indicadores - Mun. (1)'!A3331) / VLOOKUP(D3331,'Dados Base'!$B:$K,7,FALSE)) * 100</f>
        <v>0</v>
      </c>
      <c r="AN3331" s="72">
        <f>(SUMIFS('Banco de Indicadores Mun. (2)'!K:K,'Banco de Indicadores Mun. (2)'!B:B,'Banco de Indicadores - Mun. (1)'!B3331,'Banco de Indicadores Mun. (2)'!A:A,'Banco de Indicadores - Mun. (1)'!A3331) / VLOOKUP(D3331,'Dados Base'!$B:$K,10,FALSE)) * 100</f>
        <v>0</v>
      </c>
      <c r="AO3331" s="33">
        <v>0</v>
      </c>
      <c r="AP3331" s="34">
        <v>0</v>
      </c>
      <c r="AQ3331" s="17">
        <v>0</v>
      </c>
      <c r="AR3331" s="24">
        <v>9.1</v>
      </c>
      <c r="AS3331" s="35">
        <v>69</v>
      </c>
      <c r="AT3331" s="35">
        <v>69</v>
      </c>
      <c r="AU3331" s="35">
        <v>59.964093357271096</v>
      </c>
      <c r="AV3331" s="7">
        <v>6.93</v>
      </c>
      <c r="AW3331" s="36">
        <v>0</v>
      </c>
      <c r="AX3331" s="36">
        <v>6</v>
      </c>
      <c r="AY3331" s="117">
        <v>137.29379834469566</v>
      </c>
    </row>
    <row r="3332" spans="1:51" ht="15" x14ac:dyDescent="0.25">
      <c r="A3332" s="144">
        <v>2012</v>
      </c>
      <c r="B3332" s="77" t="s">
        <v>107</v>
      </c>
      <c r="C3332" s="78">
        <v>15</v>
      </c>
      <c r="D3332" s="77">
        <v>3509304</v>
      </c>
      <c r="E3332" s="78">
        <v>350930415</v>
      </c>
      <c r="F3332" s="78" t="str">
        <f t="shared" si="147"/>
        <v>3509304152012</v>
      </c>
      <c r="G3332" s="96">
        <v>0.5562819028695154</v>
      </c>
      <c r="H3332" s="80">
        <f t="shared" si="146"/>
        <v>9840</v>
      </c>
      <c r="I3332" s="91">
        <v>9235</v>
      </c>
      <c r="J3332" s="91">
        <v>605</v>
      </c>
      <c r="K3332" s="83">
        <f>(H3332)/VLOOKUP(D3332,'Dados Base'!$B:$K,6,FALSE)</f>
        <v>55.659256745291025</v>
      </c>
      <c r="L3332" s="88">
        <f t="shared" si="145"/>
        <v>93.851626016260155</v>
      </c>
      <c r="M3332" s="93">
        <v>4</v>
      </c>
      <c r="N3332" s="98">
        <v>0.73399999999999999</v>
      </c>
      <c r="O3332" s="91">
        <v>79</v>
      </c>
      <c r="P3332" s="91" t="s">
        <v>691</v>
      </c>
      <c r="Q3332" s="91" t="s">
        <v>691</v>
      </c>
      <c r="R3332" s="91" t="s">
        <v>691</v>
      </c>
      <c r="S3332" s="91">
        <v>8</v>
      </c>
      <c r="T3332" s="91" t="s">
        <v>691</v>
      </c>
      <c r="U3332" s="91">
        <v>70</v>
      </c>
      <c r="V3332" s="91">
        <v>48</v>
      </c>
      <c r="W3332" s="99">
        <v>0</v>
      </c>
      <c r="X3332" s="19">
        <v>2.3959375000000002E-2</v>
      </c>
      <c r="Y3332" s="29">
        <v>3.69</v>
      </c>
      <c r="Z3332" s="30">
        <v>444</v>
      </c>
      <c r="AA3332" s="30">
        <v>54</v>
      </c>
      <c r="AB3332" s="31">
        <v>0</v>
      </c>
      <c r="AC3332" s="32">
        <v>0</v>
      </c>
      <c r="AD3332" s="153">
        <f>VLOOKUP(D3332,'Dados Base'!$B:$K,9,FALSE)*31536000/VLOOKUP($F3332,F:H,MATCH(H3331,F3331:AF3331,0),FALSE)</f>
        <v>4390.6829268292686</v>
      </c>
      <c r="AE3332" s="153">
        <f>VLOOKUP(D3332,'Dados Base'!$B:$K,10,FALSE)*31536000/VLOOKUP($F3332,F:H,MATCH(H3331,F3331:AF3331,0),FALSE)</f>
        <v>480.73170731707324</v>
      </c>
      <c r="AF3332" s="14">
        <v>93.5</v>
      </c>
      <c r="AG3332" s="15">
        <v>100</v>
      </c>
      <c r="AH3332" s="14" t="s">
        <v>692</v>
      </c>
      <c r="AI3332" s="14">
        <v>-1.41</v>
      </c>
      <c r="AJ3332" s="14">
        <v>100</v>
      </c>
      <c r="AK3332" s="72">
        <f>(SUMIFS('Banco de Indicadores Mun. (2)'!I:I,'Banco de Indicadores Mun. (2)'!B:B,'Banco de Indicadores - Mun. (1)'!B3332,'Banco de Indicadores Mun. (2)'!A:A,'Banco de Indicadores - Mun. (1)'!A3332) / VLOOKUP(D3332,'Dados Base'!$B:$K,8,FALSE)) * 100</f>
        <v>0</v>
      </c>
      <c r="AL3332" s="72">
        <f>(SUMIFS('Banco de Indicadores Mun. (2)'!I:I,'Banco de Indicadores Mun. (2)'!B:B,'Banco de Indicadores - Mun. (1)'!B3332,'Banco de Indicadores Mun. (2)'!A:A,'Banco de Indicadores - Mun. (1)'!A3332) / VLOOKUP(D3332,'Dados Base'!$B:$K,9,FALSE)) * 100</f>
        <v>0</v>
      </c>
      <c r="AM3332" s="72">
        <f>(SUMIFS('Banco de Indicadores Mun. (2)'!J:J,'Banco de Indicadores Mun. (2)'!B:B,'Banco de Indicadores - Mun. (1)'!B3332,'Banco de Indicadores Mun. (2)'!A:A,'Banco de Indicadores - Mun. (1)'!A3332) / VLOOKUP(D3332,'Dados Base'!$B:$K,7,FALSE)) * 100</f>
        <v>0</v>
      </c>
      <c r="AN3332" s="72">
        <f>(SUMIFS('Banco de Indicadores Mun. (2)'!K:K,'Banco de Indicadores Mun. (2)'!B:B,'Banco de Indicadores - Mun. (1)'!B3332,'Banco de Indicadores Mun. (2)'!A:A,'Banco de Indicadores - Mun. (1)'!A3332) / VLOOKUP(D3332,'Dados Base'!$B:$K,10,FALSE)) * 100</f>
        <v>0</v>
      </c>
      <c r="AO3332" s="33">
        <v>0</v>
      </c>
      <c r="AP3332" s="34">
        <v>0</v>
      </c>
      <c r="AQ3332" s="17">
        <v>0</v>
      </c>
      <c r="AR3332" s="24">
        <v>8.6999999999999993</v>
      </c>
      <c r="AS3332" s="35">
        <v>100</v>
      </c>
      <c r="AT3332" s="35">
        <v>100</v>
      </c>
      <c r="AU3332" s="35">
        <v>89.156626506024097</v>
      </c>
      <c r="AV3332" s="7">
        <v>10</v>
      </c>
      <c r="AW3332" s="36">
        <v>0</v>
      </c>
      <c r="AX3332" s="36">
        <v>0</v>
      </c>
      <c r="AY3332" s="117">
        <v>90.81201353365816</v>
      </c>
    </row>
    <row r="3333" spans="1:51" ht="15" x14ac:dyDescent="0.25">
      <c r="A3333" s="144">
        <v>2012</v>
      </c>
      <c r="B3333" s="77" t="s">
        <v>108</v>
      </c>
      <c r="C3333" s="78">
        <v>4</v>
      </c>
      <c r="D3333" s="77">
        <v>3509403</v>
      </c>
      <c r="E3333" s="78">
        <v>35094034</v>
      </c>
      <c r="F3333" s="78" t="str">
        <f t="shared" si="147"/>
        <v>350940342012</v>
      </c>
      <c r="G3333" s="96">
        <v>1.1170165199262172</v>
      </c>
      <c r="H3333" s="80">
        <f t="shared" si="146"/>
        <v>23817</v>
      </c>
      <c r="I3333" s="91">
        <v>21211</v>
      </c>
      <c r="J3333" s="91">
        <v>2606</v>
      </c>
      <c r="K3333" s="83">
        <f>(H3333)/VLOOKUP(D3333,'Dados Base'!$B:$K,6,FALSE)</f>
        <v>36.048676383780588</v>
      </c>
      <c r="L3333" s="88">
        <f t="shared" si="145"/>
        <v>89.058235713985809</v>
      </c>
      <c r="M3333" s="93">
        <v>3</v>
      </c>
      <c r="N3333" s="98">
        <v>0.71299999999999997</v>
      </c>
      <c r="O3333" s="91">
        <v>297</v>
      </c>
      <c r="P3333" s="91" t="s">
        <v>691</v>
      </c>
      <c r="Q3333" s="91" t="s">
        <v>691</v>
      </c>
      <c r="R3333" s="91" t="s">
        <v>691</v>
      </c>
      <c r="S3333" s="91">
        <v>41</v>
      </c>
      <c r="T3333" s="91" t="s">
        <v>691</v>
      </c>
      <c r="U3333" s="91">
        <v>246</v>
      </c>
      <c r="V3333" s="91">
        <v>160</v>
      </c>
      <c r="W3333" s="99">
        <v>0</v>
      </c>
      <c r="X3333" s="19">
        <v>6.4581669986111104E-2</v>
      </c>
      <c r="Y3333" s="29">
        <v>8.4600000000000009</v>
      </c>
      <c r="Z3333" s="30">
        <v>1085</v>
      </c>
      <c r="AA3333" s="30">
        <v>57</v>
      </c>
      <c r="AB3333" s="31">
        <v>2</v>
      </c>
      <c r="AC3333" s="32">
        <v>0</v>
      </c>
      <c r="AD3333" s="153">
        <f>VLOOKUP(D3333,'Dados Base'!$B:$K,9,FALSE)*31536000/VLOOKUP($F3333,F:H,MATCH(H3332,F3332:AF3332,0),FALSE)</f>
        <v>13492.540622244614</v>
      </c>
      <c r="AE3333" s="153">
        <f>VLOOKUP(D3333,'Dados Base'!$B:$K,10,FALSE)*31536000/VLOOKUP($F3333,F:H,MATCH(H3332,F3332:AF3332,0),FALSE)</f>
        <v>1350.5781584582442</v>
      </c>
      <c r="AF3333" s="14">
        <v>89.08</v>
      </c>
      <c r="AG3333" s="15">
        <v>89</v>
      </c>
      <c r="AH3333" s="14">
        <v>85.53</v>
      </c>
      <c r="AI3333" s="14">
        <v>22.81</v>
      </c>
      <c r="AJ3333" s="14">
        <v>100</v>
      </c>
      <c r="AK3333" s="72">
        <f>(SUMIFS('Banco de Indicadores Mun. (2)'!I:I,'Banco de Indicadores Mun. (2)'!B:B,'Banco de Indicadores - Mun. (1)'!B3333,'Banco de Indicadores Mun. (2)'!A:A,'Banco de Indicadores - Mun. (1)'!A3333) / VLOOKUP(D3333,'Dados Base'!$B:$K,8,FALSE)) * 100</f>
        <v>0</v>
      </c>
      <c r="AL3333" s="72">
        <f>(SUMIFS('Banco de Indicadores Mun. (2)'!I:I,'Banco de Indicadores Mun. (2)'!B:B,'Banco de Indicadores - Mun. (1)'!B3333,'Banco de Indicadores Mun. (2)'!A:A,'Banco de Indicadores - Mun. (1)'!A3333) / VLOOKUP(D3333,'Dados Base'!$B:$K,9,FALSE)) * 100</f>
        <v>0</v>
      </c>
      <c r="AM3333" s="72">
        <f>(SUMIFS('Banco de Indicadores Mun. (2)'!J:J,'Banco de Indicadores Mun. (2)'!B:B,'Banco de Indicadores - Mun. (1)'!B3333,'Banco de Indicadores Mun. (2)'!A:A,'Banco de Indicadores - Mun. (1)'!A3333) / VLOOKUP(D3333,'Dados Base'!$B:$K,7,FALSE)) * 100</f>
        <v>0</v>
      </c>
      <c r="AN3333" s="72">
        <f>(SUMIFS('Banco de Indicadores Mun. (2)'!K:K,'Banco de Indicadores Mun. (2)'!B:B,'Banco de Indicadores - Mun. (1)'!B3333,'Banco de Indicadores Mun. (2)'!A:A,'Banco de Indicadores - Mun. (1)'!A3333) / VLOOKUP(D3333,'Dados Base'!$B:$K,10,FALSE)) * 100</f>
        <v>0</v>
      </c>
      <c r="AO3333" s="33">
        <v>0</v>
      </c>
      <c r="AP3333" s="34">
        <v>0</v>
      </c>
      <c r="AQ3333" s="17">
        <v>0</v>
      </c>
      <c r="AR3333" s="24">
        <v>10</v>
      </c>
      <c r="AS3333" s="35">
        <v>99</v>
      </c>
      <c r="AT3333" s="35">
        <v>99</v>
      </c>
      <c r="AU3333" s="35">
        <v>95.008756567425564</v>
      </c>
      <c r="AV3333" s="7">
        <v>9.99</v>
      </c>
      <c r="AW3333" s="36">
        <v>0</v>
      </c>
      <c r="AX3333" s="36">
        <v>0</v>
      </c>
      <c r="AY3333" s="117">
        <v>16.618192037535032</v>
      </c>
    </row>
    <row r="3334" spans="1:51" ht="15" x14ac:dyDescent="0.25">
      <c r="A3334" s="144">
        <v>2012</v>
      </c>
      <c r="B3334" s="77" t="s">
        <v>109</v>
      </c>
      <c r="C3334" s="78">
        <v>14</v>
      </c>
      <c r="D3334" s="77">
        <v>3509452</v>
      </c>
      <c r="E3334" s="78">
        <v>350945214</v>
      </c>
      <c r="F3334" s="78" t="str">
        <f t="shared" si="147"/>
        <v>3509452142012</v>
      </c>
      <c r="G3334" s="96">
        <v>0.60573579043983194</v>
      </c>
      <c r="H3334" s="80">
        <f t="shared" si="146"/>
        <v>5614</v>
      </c>
      <c r="I3334" s="91">
        <v>4793</v>
      </c>
      <c r="J3334" s="91">
        <v>821</v>
      </c>
      <c r="K3334" s="83">
        <f>(H3334)/VLOOKUP(D3334,'Dados Base'!$B:$K,6,FALSE)</f>
        <v>30.497609734897868</v>
      </c>
      <c r="L3334" s="88">
        <f t="shared" si="145"/>
        <v>85.375846099038128</v>
      </c>
      <c r="M3334" s="93">
        <v>5</v>
      </c>
      <c r="N3334" s="98">
        <v>0.71699999999999997</v>
      </c>
      <c r="O3334" s="91">
        <v>26</v>
      </c>
      <c r="P3334" s="91" t="s">
        <v>691</v>
      </c>
      <c r="Q3334" s="91" t="s">
        <v>691</v>
      </c>
      <c r="R3334" s="91" t="s">
        <v>691</v>
      </c>
      <c r="S3334" s="91">
        <v>15</v>
      </c>
      <c r="T3334" s="91" t="s">
        <v>691</v>
      </c>
      <c r="U3334" s="91">
        <v>43</v>
      </c>
      <c r="V3334" s="91">
        <v>23</v>
      </c>
      <c r="W3334" s="99">
        <v>0</v>
      </c>
      <c r="X3334" s="19">
        <v>1.2508693750000001E-2</v>
      </c>
      <c r="Y3334" s="29">
        <v>1.9</v>
      </c>
      <c r="Z3334" s="30">
        <v>177</v>
      </c>
      <c r="AA3334" s="30">
        <v>80</v>
      </c>
      <c r="AB3334" s="31">
        <v>2</v>
      </c>
      <c r="AC3334" s="32">
        <v>0</v>
      </c>
      <c r="AD3334" s="153">
        <f>VLOOKUP(D3334,'Dados Base'!$B:$K,9,FALSE)*31536000/VLOOKUP($F3334,F:H,MATCH(H3333,F3333:AF3333,0),FALSE)</f>
        <v>11571.813323833274</v>
      </c>
      <c r="AE3334" s="153">
        <f>VLOOKUP(D3334,'Dados Base'!$B:$K,10,FALSE)*31536000/VLOOKUP($F3334,F:H,MATCH(H3333,F3333:AF3333,0),FALSE)</f>
        <v>1348.172426077663</v>
      </c>
      <c r="AF3334" s="14">
        <v>85.56</v>
      </c>
      <c r="AG3334" s="15">
        <v>100</v>
      </c>
      <c r="AH3334" s="14">
        <v>66.95</v>
      </c>
      <c r="AI3334" s="14">
        <v>14.93</v>
      </c>
      <c r="AJ3334" s="14">
        <v>100</v>
      </c>
      <c r="AK3334" s="72">
        <f>(SUMIFS('Banco de Indicadores Mun. (2)'!I:I,'Banco de Indicadores Mun. (2)'!B:B,'Banco de Indicadores - Mun. (1)'!B3334,'Banco de Indicadores Mun. (2)'!A:A,'Banco de Indicadores - Mun. (1)'!A3334) / VLOOKUP(D3334,'Dados Base'!$B:$K,8,FALSE)) * 100</f>
        <v>0</v>
      </c>
      <c r="AL3334" s="72">
        <f>(SUMIFS('Banco de Indicadores Mun. (2)'!I:I,'Banco de Indicadores Mun. (2)'!B:B,'Banco de Indicadores - Mun. (1)'!B3334,'Banco de Indicadores Mun. (2)'!A:A,'Banco de Indicadores - Mun. (1)'!A3334) / VLOOKUP(D3334,'Dados Base'!$B:$K,9,FALSE)) * 100</f>
        <v>0</v>
      </c>
      <c r="AM3334" s="72">
        <f>(SUMIFS('Banco de Indicadores Mun. (2)'!J:J,'Banco de Indicadores Mun. (2)'!B:B,'Banco de Indicadores - Mun. (1)'!B3334,'Banco de Indicadores Mun. (2)'!A:A,'Banco de Indicadores - Mun. (1)'!A3334) / VLOOKUP(D3334,'Dados Base'!$B:$K,7,FALSE)) * 100</f>
        <v>0</v>
      </c>
      <c r="AN3334" s="72">
        <f>(SUMIFS('Banco de Indicadores Mun. (2)'!K:K,'Banco de Indicadores Mun. (2)'!B:B,'Banco de Indicadores - Mun. (1)'!B3334,'Banco de Indicadores Mun. (2)'!A:A,'Banco de Indicadores - Mun. (1)'!A3334) / VLOOKUP(D3334,'Dados Base'!$B:$K,10,FALSE)) * 100</f>
        <v>0</v>
      </c>
      <c r="AO3334" s="33">
        <v>0</v>
      </c>
      <c r="AP3334" s="34">
        <v>0</v>
      </c>
      <c r="AQ3334" s="17">
        <v>0</v>
      </c>
      <c r="AR3334" s="24">
        <v>9</v>
      </c>
      <c r="AS3334" s="35">
        <v>77</v>
      </c>
      <c r="AT3334" s="35">
        <v>76.999999999999986</v>
      </c>
      <c r="AU3334" s="35">
        <v>68.871595330739297</v>
      </c>
      <c r="AV3334" s="7">
        <v>7.63</v>
      </c>
      <c r="AW3334" s="36">
        <v>0</v>
      </c>
      <c r="AX3334" s="36">
        <v>0</v>
      </c>
      <c r="AY3334" s="117">
        <v>128.09355988832286</v>
      </c>
    </row>
    <row r="3335" spans="1:51" ht="15" x14ac:dyDescent="0.25">
      <c r="A3335" s="144">
        <v>2012</v>
      </c>
      <c r="B3335" s="77" t="s">
        <v>110</v>
      </c>
      <c r="C3335" s="78">
        <v>5</v>
      </c>
      <c r="D3335" s="77">
        <v>3509502</v>
      </c>
      <c r="E3335" s="78">
        <v>35095025</v>
      </c>
      <c r="F3335" s="78" t="str">
        <f t="shared" si="147"/>
        <v>350950252012</v>
      </c>
      <c r="G3335" s="96">
        <v>1.0509685887172049</v>
      </c>
      <c r="H3335" s="80">
        <f t="shared" si="146"/>
        <v>1100970</v>
      </c>
      <c r="I3335" s="91">
        <v>1082038</v>
      </c>
      <c r="J3335" s="91">
        <v>18932</v>
      </c>
      <c r="K3335" s="83">
        <f>(H3335)/VLOOKUP(D3335,'Dados Base'!$B:$K,6,FALSE)</f>
        <v>1383.649616689707</v>
      </c>
      <c r="L3335" s="88">
        <f t="shared" ref="L3335:L3398" si="148">(I3335/H3335)*100</f>
        <v>98.28042544301843</v>
      </c>
      <c r="M3335" s="93">
        <v>2</v>
      </c>
      <c r="N3335" s="98">
        <v>0.80500000000000005</v>
      </c>
      <c r="O3335" s="91">
        <v>310</v>
      </c>
      <c r="P3335" s="91" t="s">
        <v>691</v>
      </c>
      <c r="Q3335" s="91" t="s">
        <v>691</v>
      </c>
      <c r="R3335" s="91" t="s">
        <v>691</v>
      </c>
      <c r="S3335" s="91">
        <v>2160</v>
      </c>
      <c r="T3335" s="91" t="s">
        <v>691</v>
      </c>
      <c r="U3335" s="91">
        <v>12507</v>
      </c>
      <c r="V3335" s="91">
        <v>14437</v>
      </c>
      <c r="W3335" s="99">
        <v>0.1341</v>
      </c>
      <c r="X3335" s="19">
        <v>4.4001158039583324</v>
      </c>
      <c r="Y3335" s="29">
        <v>755.82</v>
      </c>
      <c r="Z3335" s="30">
        <v>39259</v>
      </c>
      <c r="AA3335" s="30">
        <v>19049</v>
      </c>
      <c r="AB3335" s="31">
        <v>129</v>
      </c>
      <c r="AC3335" s="32">
        <v>3</v>
      </c>
      <c r="AD3335" s="153">
        <f>VLOOKUP(D3335,'Dados Base'!$B:$K,9,FALSE)*31536000/VLOOKUP($F3335,F:H,MATCH(H3334,F3334:AF3334,0),FALSE)</f>
        <v>280.70955611869533</v>
      </c>
      <c r="AE3335" s="153">
        <f>VLOOKUP(D3335,'Dados Base'!$B:$K,10,FALSE)*31536000/VLOOKUP($F3335,F:H,MATCH(H3334,F3334:AF3334,0),FALSE)</f>
        <v>36.95054361154255</v>
      </c>
      <c r="AF3335" s="14">
        <v>97.82</v>
      </c>
      <c r="AG3335" s="15">
        <v>98.3</v>
      </c>
      <c r="AH3335" s="14">
        <v>87.57</v>
      </c>
      <c r="AI3335" s="14">
        <v>19.32</v>
      </c>
      <c r="AJ3335" s="14">
        <v>99.5</v>
      </c>
      <c r="AK3335" s="72">
        <f>(SUMIFS('Banco de Indicadores Mun. (2)'!I:I,'Banco de Indicadores Mun. (2)'!B:B,'Banco de Indicadores - Mun. (1)'!B3335,'Banco de Indicadores Mun. (2)'!A:A,'Banco de Indicadores - Mun. (1)'!A3335) / VLOOKUP(D3335,'Dados Base'!$B:$K,8,FALSE)) * 100</f>
        <v>0</v>
      </c>
      <c r="AL3335" s="72">
        <f>(SUMIFS('Banco de Indicadores Mun. (2)'!I:I,'Banco de Indicadores Mun. (2)'!B:B,'Banco de Indicadores - Mun. (1)'!B3335,'Banco de Indicadores Mun. (2)'!A:A,'Banco de Indicadores - Mun. (1)'!A3335) / VLOOKUP(D3335,'Dados Base'!$B:$K,9,FALSE)) * 100</f>
        <v>0</v>
      </c>
      <c r="AM3335" s="72">
        <f>(SUMIFS('Banco de Indicadores Mun. (2)'!J:J,'Banco de Indicadores Mun. (2)'!B:B,'Banco de Indicadores - Mun. (1)'!B3335,'Banco de Indicadores Mun. (2)'!A:A,'Banco de Indicadores - Mun. (1)'!A3335) / VLOOKUP(D3335,'Dados Base'!$B:$K,7,FALSE)) * 100</f>
        <v>0</v>
      </c>
      <c r="AN3335" s="72">
        <f>(SUMIFS('Banco de Indicadores Mun. (2)'!K:K,'Banco de Indicadores Mun. (2)'!B:B,'Banco de Indicadores - Mun. (1)'!B3335,'Banco de Indicadores Mun. (2)'!A:A,'Banco de Indicadores - Mun. (1)'!A3335) / VLOOKUP(D3335,'Dados Base'!$B:$K,10,FALSE)) * 100</f>
        <v>0</v>
      </c>
      <c r="AO3335" s="33">
        <v>0</v>
      </c>
      <c r="AP3335" s="34">
        <v>2.0890669137215365</v>
      </c>
      <c r="AQ3335" s="17">
        <v>0</v>
      </c>
      <c r="AR3335" s="24">
        <v>9.8000000000000007</v>
      </c>
      <c r="AS3335" s="35">
        <v>90</v>
      </c>
      <c r="AT3335" s="35">
        <v>72.000000000000014</v>
      </c>
      <c r="AU3335" s="35">
        <v>67.330383480825958</v>
      </c>
      <c r="AV3335" s="7">
        <v>7.13</v>
      </c>
      <c r="AW3335" s="36">
        <v>9</v>
      </c>
      <c r="AX3335" s="36">
        <v>3</v>
      </c>
      <c r="AY3335" s="117">
        <v>12.608506711824297</v>
      </c>
    </row>
    <row r="3336" spans="1:51" ht="15" x14ac:dyDescent="0.25">
      <c r="A3336" s="144">
        <v>2012</v>
      </c>
      <c r="B3336" s="77" t="s">
        <v>111</v>
      </c>
      <c r="C3336" s="78">
        <v>5</v>
      </c>
      <c r="D3336" s="77">
        <v>3509601</v>
      </c>
      <c r="E3336" s="78">
        <v>35096015</v>
      </c>
      <c r="F3336" s="78" t="str">
        <f t="shared" si="147"/>
        <v>350960152012</v>
      </c>
      <c r="G3336" s="96">
        <v>1.4338773734215993</v>
      </c>
      <c r="H3336" s="80">
        <f t="shared" si="146"/>
        <v>75803</v>
      </c>
      <c r="I3336" s="91">
        <v>75803</v>
      </c>
      <c r="J3336" s="91">
        <v>0</v>
      </c>
      <c r="K3336" s="83">
        <f>(H3336)/VLOOKUP(D3336,'Dados Base'!$B:$K,6,FALSE)</f>
        <v>946.94565896314805</v>
      </c>
      <c r="L3336" s="88">
        <f t="shared" si="148"/>
        <v>100</v>
      </c>
      <c r="M3336" s="93">
        <v>1</v>
      </c>
      <c r="N3336" s="98">
        <v>0.76900000000000002</v>
      </c>
      <c r="O3336" s="91">
        <v>12</v>
      </c>
      <c r="P3336" s="91" t="s">
        <v>691</v>
      </c>
      <c r="Q3336" s="91" t="s">
        <v>691</v>
      </c>
      <c r="R3336" s="91" t="s">
        <v>691</v>
      </c>
      <c r="S3336" s="91">
        <v>129</v>
      </c>
      <c r="T3336" s="91" t="s">
        <v>691</v>
      </c>
      <c r="U3336" s="91">
        <v>351</v>
      </c>
      <c r="V3336" s="91">
        <v>247</v>
      </c>
      <c r="W3336" s="99">
        <v>0</v>
      </c>
      <c r="X3336" s="19">
        <v>0.19276264225231482</v>
      </c>
      <c r="Y3336" s="29">
        <v>30.25</v>
      </c>
      <c r="Z3336" s="30">
        <v>0</v>
      </c>
      <c r="AA3336" s="30">
        <v>4084</v>
      </c>
      <c r="AB3336" s="31">
        <v>7</v>
      </c>
      <c r="AC3336" s="32">
        <v>0</v>
      </c>
      <c r="AD3336" s="153">
        <f>VLOOKUP(D3336,'Dados Base'!$B:$K,9,FALSE)*31536000/VLOOKUP($F3336,F:H,MATCH(H3335,F3335:AF3335,0),FALSE)</f>
        <v>416.02575095972458</v>
      </c>
      <c r="AE3336" s="153">
        <f>VLOOKUP(D3336,'Dados Base'!$B:$K,10,FALSE)*31536000/VLOOKUP($F3336,F:H,MATCH(H3335,F3335:AF3335,0),FALSE)</f>
        <v>58.243605134361438</v>
      </c>
      <c r="AF3336" s="14">
        <v>83.54</v>
      </c>
      <c r="AG3336" s="15" t="s">
        <v>692</v>
      </c>
      <c r="AH3336" s="14">
        <v>55.5</v>
      </c>
      <c r="AI3336" s="14">
        <v>40.5</v>
      </c>
      <c r="AJ3336" s="14">
        <v>83.5</v>
      </c>
      <c r="AK3336" s="72">
        <f>(SUMIFS('Banco de Indicadores Mun. (2)'!I:I,'Banco de Indicadores Mun. (2)'!B:B,'Banco de Indicadores - Mun. (1)'!B3336,'Banco de Indicadores Mun. (2)'!A:A,'Banco de Indicadores - Mun. (1)'!A3336) / VLOOKUP(D3336,'Dados Base'!$B:$K,8,FALSE)) * 100</f>
        <v>0</v>
      </c>
      <c r="AL3336" s="72">
        <f>(SUMIFS('Banco de Indicadores Mun. (2)'!I:I,'Banco de Indicadores Mun. (2)'!B:B,'Banco de Indicadores - Mun. (1)'!B3336,'Banco de Indicadores Mun. (2)'!A:A,'Banco de Indicadores - Mun. (1)'!A3336) / VLOOKUP(D3336,'Dados Base'!$B:$K,9,FALSE)) * 100</f>
        <v>0</v>
      </c>
      <c r="AM3336" s="72">
        <f>(SUMIFS('Banco de Indicadores Mun. (2)'!J:J,'Banco de Indicadores Mun. (2)'!B:B,'Banco de Indicadores - Mun. (1)'!B3336,'Banco de Indicadores Mun. (2)'!A:A,'Banco de Indicadores - Mun. (1)'!A3336) / VLOOKUP(D3336,'Dados Base'!$B:$K,7,FALSE)) * 100</f>
        <v>0</v>
      </c>
      <c r="AN3336" s="72">
        <f>(SUMIFS('Banco de Indicadores Mun. (2)'!K:K,'Banco de Indicadores Mun. (2)'!B:B,'Banco de Indicadores - Mun. (1)'!B3336,'Banco de Indicadores Mun. (2)'!A:A,'Banco de Indicadores - Mun. (1)'!A3336) / VLOOKUP(D3336,'Dados Base'!$B:$K,10,FALSE)) * 100</f>
        <v>0</v>
      </c>
      <c r="AO3336" s="33">
        <v>1</v>
      </c>
      <c r="AP3336" s="34">
        <v>0</v>
      </c>
      <c r="AQ3336" s="17">
        <v>20</v>
      </c>
      <c r="AR3336" s="24">
        <v>8.3000000000000007</v>
      </c>
      <c r="AS3336" s="35">
        <v>55</v>
      </c>
      <c r="AT3336" s="35">
        <v>0</v>
      </c>
      <c r="AU3336" s="35">
        <v>0</v>
      </c>
      <c r="AV3336" s="7">
        <v>0.83</v>
      </c>
      <c r="AW3336" s="36">
        <v>0</v>
      </c>
      <c r="AX3336" s="36">
        <v>0</v>
      </c>
      <c r="AY3336" s="117">
        <v>188.59899301233804</v>
      </c>
    </row>
    <row r="3337" spans="1:51" ht="15" x14ac:dyDescent="0.25">
      <c r="A3337" s="144">
        <v>2012</v>
      </c>
      <c r="B3337" s="77" t="s">
        <v>112</v>
      </c>
      <c r="C3337" s="78">
        <v>1</v>
      </c>
      <c r="D3337" s="77">
        <v>3509700</v>
      </c>
      <c r="E3337" s="78">
        <v>35097001</v>
      </c>
      <c r="F3337" s="78" t="str">
        <f t="shared" si="147"/>
        <v>350970012012</v>
      </c>
      <c r="G3337" s="96">
        <v>0.67698810397998077</v>
      </c>
      <c r="H3337" s="80">
        <f t="shared" si="146"/>
        <v>48249</v>
      </c>
      <c r="I3337" s="91">
        <v>47948</v>
      </c>
      <c r="J3337" s="91">
        <v>301</v>
      </c>
      <c r="K3337" s="83">
        <f>(H3337)/VLOOKUP(D3337,'Dados Base'!$B:$K,6,FALSE)</f>
        <v>166.65745570101205</v>
      </c>
      <c r="L3337" s="88">
        <f t="shared" si="148"/>
        <v>99.37615287363468</v>
      </c>
      <c r="M3337" s="93">
        <v>2</v>
      </c>
      <c r="N3337" s="98">
        <v>0.749</v>
      </c>
      <c r="O3337" s="91">
        <v>18</v>
      </c>
      <c r="P3337" s="91" t="s">
        <v>691</v>
      </c>
      <c r="Q3337" s="91" t="s">
        <v>691</v>
      </c>
      <c r="R3337" s="91" t="s">
        <v>691</v>
      </c>
      <c r="S3337" s="91">
        <v>87</v>
      </c>
      <c r="T3337" s="91" t="s">
        <v>691</v>
      </c>
      <c r="U3337" s="91">
        <v>713</v>
      </c>
      <c r="V3337" s="91">
        <v>776</v>
      </c>
      <c r="W3337" s="99">
        <v>0</v>
      </c>
      <c r="X3337" s="19">
        <v>9.2968116562499994E-2</v>
      </c>
      <c r="Y3337" s="29">
        <v>19.21</v>
      </c>
      <c r="Z3337" s="30">
        <v>0</v>
      </c>
      <c r="AA3337" s="30">
        <v>2593</v>
      </c>
      <c r="AB3337" s="31">
        <v>9</v>
      </c>
      <c r="AC3337" s="32">
        <v>0</v>
      </c>
      <c r="AD3337" s="153">
        <f>VLOOKUP(D3337,'Dados Base'!$B:$K,9,FALSE)*31536000/VLOOKUP($F3337,F:H,MATCH(H3336,F3336:AF3336,0),FALSE)</f>
        <v>6137.3922775601568</v>
      </c>
      <c r="AE3337" s="153">
        <f>VLOOKUP(D3337,'Dados Base'!$B:$K,10,FALSE)*31536000/VLOOKUP($F3337,F:H,MATCH(H3336,F3336:AF3336,0),FALSE)</f>
        <v>836.62003357582523</v>
      </c>
      <c r="AF3337" s="14">
        <v>63.3</v>
      </c>
      <c r="AG3337" s="15">
        <v>100</v>
      </c>
      <c r="AH3337" s="14">
        <v>48.76</v>
      </c>
      <c r="AI3337" s="14">
        <v>25.12</v>
      </c>
      <c r="AJ3337" s="14">
        <v>63.7</v>
      </c>
      <c r="AK3337" s="72">
        <f>(SUMIFS('Banco de Indicadores Mun. (2)'!I:I,'Banco de Indicadores Mun. (2)'!B:B,'Banco de Indicadores - Mun. (1)'!B3337,'Banco de Indicadores Mun. (2)'!A:A,'Banco de Indicadores - Mun. (1)'!A3337) / VLOOKUP(D3337,'Dados Base'!$B:$K,8,FALSE)) * 100</f>
        <v>0</v>
      </c>
      <c r="AL3337" s="72">
        <f>(SUMIFS('Banco de Indicadores Mun. (2)'!I:I,'Banco de Indicadores Mun. (2)'!B:B,'Banco de Indicadores - Mun. (1)'!B3337,'Banco de Indicadores Mun. (2)'!A:A,'Banco de Indicadores - Mun. (1)'!A3337) / VLOOKUP(D3337,'Dados Base'!$B:$K,9,FALSE)) * 100</f>
        <v>0</v>
      </c>
      <c r="AM3337" s="72">
        <f>(SUMIFS('Banco de Indicadores Mun. (2)'!J:J,'Banco de Indicadores Mun. (2)'!B:B,'Banco de Indicadores - Mun. (1)'!B3337,'Banco de Indicadores Mun. (2)'!A:A,'Banco de Indicadores - Mun. (1)'!A3337) / VLOOKUP(D3337,'Dados Base'!$B:$K,7,FALSE)) * 100</f>
        <v>0</v>
      </c>
      <c r="AN3337" s="72">
        <f>(SUMIFS('Banco de Indicadores Mun. (2)'!K:K,'Banco de Indicadores Mun. (2)'!B:B,'Banco de Indicadores - Mun. (1)'!B3337,'Banco de Indicadores Mun. (2)'!A:A,'Banco de Indicadores - Mun. (1)'!A3337) / VLOOKUP(D3337,'Dados Base'!$B:$K,10,FALSE)) * 100</f>
        <v>0</v>
      </c>
      <c r="AO3337" s="33">
        <v>1</v>
      </c>
      <c r="AP3337" s="34">
        <v>0</v>
      </c>
      <c r="AQ3337" s="17">
        <v>143</v>
      </c>
      <c r="AR3337" s="24">
        <v>10</v>
      </c>
      <c r="AS3337" s="35">
        <v>45</v>
      </c>
      <c r="AT3337" s="35">
        <v>0</v>
      </c>
      <c r="AU3337" s="35">
        <v>0</v>
      </c>
      <c r="AV3337" s="7">
        <v>0.68</v>
      </c>
      <c r="AW3337" s="36">
        <v>0</v>
      </c>
      <c r="AX3337" s="36">
        <v>0</v>
      </c>
      <c r="AY3337" s="117">
        <v>8.6836860516941545</v>
      </c>
    </row>
    <row r="3338" spans="1:51" ht="15" x14ac:dyDescent="0.25">
      <c r="A3338" s="144">
        <v>2012</v>
      </c>
      <c r="B3338" s="77" t="s">
        <v>113</v>
      </c>
      <c r="C3338" s="78">
        <v>17</v>
      </c>
      <c r="D3338" s="77">
        <v>3509809</v>
      </c>
      <c r="E3338" s="78">
        <v>350980917</v>
      </c>
      <c r="F3338" s="78" t="str">
        <f t="shared" si="147"/>
        <v>3509809172012</v>
      </c>
      <c r="G3338" s="96">
        <v>0.79358323900635686</v>
      </c>
      <c r="H3338" s="80">
        <f t="shared" si="146"/>
        <v>4592</v>
      </c>
      <c r="I3338" s="91">
        <v>3619</v>
      </c>
      <c r="J3338" s="91">
        <v>973</v>
      </c>
      <c r="K3338" s="83">
        <f>(H3338)/VLOOKUP(D3338,'Dados Base'!$B:$K,6,FALSE)</f>
        <v>9.4762474720376417</v>
      </c>
      <c r="L3338" s="88">
        <f t="shared" si="148"/>
        <v>78.810975609756099</v>
      </c>
      <c r="M3338" s="93">
        <v>4</v>
      </c>
      <c r="N3338" s="98">
        <v>0.70599999999999996</v>
      </c>
      <c r="O3338" s="91">
        <v>65</v>
      </c>
      <c r="P3338" s="91" t="s">
        <v>691</v>
      </c>
      <c r="Q3338" s="91" t="s">
        <v>691</v>
      </c>
      <c r="R3338" s="91" t="s">
        <v>691</v>
      </c>
      <c r="S3338" s="91">
        <v>5</v>
      </c>
      <c r="T3338" s="91" t="s">
        <v>691</v>
      </c>
      <c r="U3338" s="91">
        <v>25</v>
      </c>
      <c r="V3338" s="91">
        <v>14</v>
      </c>
      <c r="W3338" s="99">
        <v>0</v>
      </c>
      <c r="X3338" s="19">
        <v>1.0855266655159018E-2</v>
      </c>
      <c r="Y3338" s="29">
        <v>1.43</v>
      </c>
      <c r="Z3338" s="30">
        <v>0</v>
      </c>
      <c r="AA3338" s="30">
        <v>193</v>
      </c>
      <c r="AB3338" s="31">
        <v>0</v>
      </c>
      <c r="AC3338" s="32">
        <v>0</v>
      </c>
      <c r="AD3338" s="153">
        <f>VLOOKUP(D3338,'Dados Base'!$B:$K,9,FALSE)*31536000/VLOOKUP($F3338,F:H,MATCH(H3337,F3337:AF3337,0),FALSE)</f>
        <v>30492.125435540071</v>
      </c>
      <c r="AE3338" s="153">
        <f>VLOOKUP(D3338,'Dados Base'!$B:$K,10,FALSE)*31536000/VLOOKUP($F3338,F:H,MATCH(H3337,F3337:AF3337,0),FALSE)</f>
        <v>3365.1219512195121</v>
      </c>
      <c r="AF3338" s="14" t="s">
        <v>692</v>
      </c>
      <c r="AG3338" s="15">
        <v>100</v>
      </c>
      <c r="AH3338" s="14" t="s">
        <v>692</v>
      </c>
      <c r="AI3338" s="14" t="s">
        <v>692</v>
      </c>
      <c r="AJ3338" s="14" t="s">
        <v>692</v>
      </c>
      <c r="AK3338" s="72">
        <f>(SUMIFS('Banco de Indicadores Mun. (2)'!I:I,'Banco de Indicadores Mun. (2)'!B:B,'Banco de Indicadores - Mun. (1)'!B3338,'Banco de Indicadores Mun. (2)'!A:A,'Banco de Indicadores - Mun. (1)'!A3338) / VLOOKUP(D3338,'Dados Base'!$B:$K,8,FALSE)) * 100</f>
        <v>0</v>
      </c>
      <c r="AL3338" s="72">
        <f>(SUMIFS('Banco de Indicadores Mun. (2)'!I:I,'Banco de Indicadores Mun. (2)'!B:B,'Banco de Indicadores - Mun. (1)'!B3338,'Banco de Indicadores Mun. (2)'!A:A,'Banco de Indicadores - Mun. (1)'!A3338) / VLOOKUP(D3338,'Dados Base'!$B:$K,9,FALSE)) * 100</f>
        <v>0</v>
      </c>
      <c r="AM3338" s="72">
        <f>(SUMIFS('Banco de Indicadores Mun. (2)'!J:J,'Banco de Indicadores Mun. (2)'!B:B,'Banco de Indicadores - Mun. (1)'!B3338,'Banco de Indicadores Mun. (2)'!A:A,'Banco de Indicadores - Mun. (1)'!A3338) / VLOOKUP(D3338,'Dados Base'!$B:$K,7,FALSE)) * 100</f>
        <v>0</v>
      </c>
      <c r="AN3338" s="72">
        <f>(SUMIFS('Banco de Indicadores Mun. (2)'!K:K,'Banco de Indicadores Mun. (2)'!B:B,'Banco de Indicadores - Mun. (1)'!B3338,'Banco de Indicadores Mun. (2)'!A:A,'Banco de Indicadores - Mun. (1)'!A3338) / VLOOKUP(D3338,'Dados Base'!$B:$K,10,FALSE)) * 100</f>
        <v>0</v>
      </c>
      <c r="AO3338" s="33">
        <v>0</v>
      </c>
      <c r="AP3338" s="34">
        <v>0</v>
      </c>
      <c r="AQ3338" s="17">
        <v>0</v>
      </c>
      <c r="AR3338" s="24">
        <v>7.7</v>
      </c>
      <c r="AS3338" s="35">
        <v>99</v>
      </c>
      <c r="AT3338" s="35">
        <v>0</v>
      </c>
      <c r="AU3338" s="35">
        <v>0</v>
      </c>
      <c r="AV3338" s="7">
        <v>1.49</v>
      </c>
      <c r="AW3338" s="36">
        <v>0</v>
      </c>
      <c r="AX3338" s="36">
        <v>0</v>
      </c>
      <c r="AY3338" s="117">
        <v>23.661262613611086</v>
      </c>
    </row>
    <row r="3339" spans="1:51" ht="15" x14ac:dyDescent="0.25">
      <c r="A3339" s="144">
        <v>2012</v>
      </c>
      <c r="B3339" s="77" t="s">
        <v>114</v>
      </c>
      <c r="C3339" s="78">
        <v>11</v>
      </c>
      <c r="D3339" s="77">
        <v>3509908</v>
      </c>
      <c r="E3339" s="78">
        <v>350990811</v>
      </c>
      <c r="F3339" s="78" t="str">
        <f t="shared" si="147"/>
        <v>3509908112012</v>
      </c>
      <c r="G3339" s="96">
        <v>-8.2271130097610889E-2</v>
      </c>
      <c r="H3339" s="80">
        <f t="shared" si="146"/>
        <v>12221</v>
      </c>
      <c r="I3339" s="91">
        <v>10474</v>
      </c>
      <c r="J3339" s="91">
        <v>1747</v>
      </c>
      <c r="K3339" s="83">
        <f>(H3339)/VLOOKUP(D3339,'Dados Base'!$B:$K,6,FALSE)</f>
        <v>9.8396953325657606</v>
      </c>
      <c r="L3339" s="88">
        <f t="shared" si="148"/>
        <v>85.704934129776618</v>
      </c>
      <c r="M3339" s="93">
        <v>4</v>
      </c>
      <c r="N3339" s="98">
        <v>0.72</v>
      </c>
      <c r="O3339" s="91">
        <v>38</v>
      </c>
      <c r="P3339" s="91" t="s">
        <v>691</v>
      </c>
      <c r="Q3339" s="91" t="s">
        <v>691</v>
      </c>
      <c r="R3339" s="91" t="s">
        <v>691</v>
      </c>
      <c r="S3339" s="91">
        <v>9</v>
      </c>
      <c r="T3339" s="91" t="s">
        <v>691</v>
      </c>
      <c r="U3339" s="91">
        <v>61</v>
      </c>
      <c r="V3339" s="91">
        <v>66</v>
      </c>
      <c r="W3339" s="99">
        <v>0</v>
      </c>
      <c r="X3339" s="19">
        <v>2.4989398958333332E-2</v>
      </c>
      <c r="Y3339" s="29">
        <v>4.17</v>
      </c>
      <c r="Z3339" s="30">
        <v>227</v>
      </c>
      <c r="AA3339" s="30">
        <v>336</v>
      </c>
      <c r="AB3339" s="31">
        <v>2</v>
      </c>
      <c r="AC3339" s="32">
        <v>0</v>
      </c>
      <c r="AD3339" s="153">
        <f>VLOOKUP(D3339,'Dados Base'!$B:$K,9,FALSE)*31536000/VLOOKUP($F3339,F:H,MATCH(H3338,F3338:AF3338,0),FALSE)</f>
        <v>86291.125112511247</v>
      </c>
      <c r="AE3339" s="153">
        <f>VLOOKUP(D3339,'Dados Base'!$B:$K,10,FALSE)*31536000/VLOOKUP($F3339,F:H,MATCH(H3338,F3338:AF3338,0),FALSE)</f>
        <v>11147.657311185663</v>
      </c>
      <c r="AF3339" s="14">
        <v>78.52</v>
      </c>
      <c r="AG3339" s="15">
        <v>95</v>
      </c>
      <c r="AH3339" s="14">
        <v>49.93</v>
      </c>
      <c r="AI3339" s="14">
        <v>23.78</v>
      </c>
      <c r="AJ3339" s="14">
        <v>92</v>
      </c>
      <c r="AK3339" s="72">
        <f>(SUMIFS('Banco de Indicadores Mun. (2)'!I:I,'Banco de Indicadores Mun. (2)'!B:B,'Banco de Indicadores - Mun. (1)'!B3339,'Banco de Indicadores Mun. (2)'!A:A,'Banco de Indicadores - Mun. (1)'!A3339) / VLOOKUP(D3339,'Dados Base'!$B:$K,8,FALSE)) * 100</f>
        <v>0</v>
      </c>
      <c r="AL3339" s="72">
        <f>(SUMIFS('Banco de Indicadores Mun. (2)'!I:I,'Banco de Indicadores Mun. (2)'!B:B,'Banco de Indicadores - Mun. (1)'!B3339,'Banco de Indicadores Mun. (2)'!A:A,'Banco de Indicadores - Mun. (1)'!A3339) / VLOOKUP(D3339,'Dados Base'!$B:$K,9,FALSE)) * 100</f>
        <v>0</v>
      </c>
      <c r="AM3339" s="72">
        <f>(SUMIFS('Banco de Indicadores Mun. (2)'!J:J,'Banco de Indicadores Mun. (2)'!B:B,'Banco de Indicadores - Mun. (1)'!B3339,'Banco de Indicadores Mun. (2)'!A:A,'Banco de Indicadores - Mun. (1)'!A3339) / VLOOKUP(D3339,'Dados Base'!$B:$K,7,FALSE)) * 100</f>
        <v>0</v>
      </c>
      <c r="AN3339" s="72">
        <f>(SUMIFS('Banco de Indicadores Mun. (2)'!K:K,'Banco de Indicadores Mun. (2)'!B:B,'Banco de Indicadores - Mun. (1)'!B3339,'Banco de Indicadores Mun. (2)'!A:A,'Banco de Indicadores - Mun. (1)'!A3339) / VLOOKUP(D3339,'Dados Base'!$B:$K,10,FALSE)) * 100</f>
        <v>0</v>
      </c>
      <c r="AO3339" s="33">
        <v>0</v>
      </c>
      <c r="AP3339" s="34">
        <v>0</v>
      </c>
      <c r="AQ3339" s="17">
        <v>0</v>
      </c>
      <c r="AR3339" s="24">
        <v>8</v>
      </c>
      <c r="AS3339" s="35">
        <v>53</v>
      </c>
      <c r="AT3339" s="35">
        <v>53</v>
      </c>
      <c r="AU3339" s="35">
        <v>40.319715808170514</v>
      </c>
      <c r="AV3339" s="7">
        <v>5.42</v>
      </c>
      <c r="AW3339" s="36">
        <v>0</v>
      </c>
      <c r="AX3339" s="36">
        <v>0</v>
      </c>
      <c r="AY3339" s="117">
        <v>3.2342481879168328</v>
      </c>
    </row>
    <row r="3340" spans="1:51" ht="15" x14ac:dyDescent="0.25">
      <c r="A3340" s="144">
        <v>2012</v>
      </c>
      <c r="B3340" s="77" t="s">
        <v>115</v>
      </c>
      <c r="C3340" s="78">
        <v>2</v>
      </c>
      <c r="D3340" s="77">
        <v>3509957</v>
      </c>
      <c r="E3340" s="78">
        <v>35099572</v>
      </c>
      <c r="F3340" s="78" t="str">
        <f t="shared" si="147"/>
        <v>350995722012</v>
      </c>
      <c r="G3340" s="96">
        <v>1.8539266502925589</v>
      </c>
      <c r="H3340" s="80">
        <f t="shared" si="146"/>
        <v>4517</v>
      </c>
      <c r="I3340" s="91">
        <v>4236</v>
      </c>
      <c r="J3340" s="91">
        <v>281</v>
      </c>
      <c r="K3340" s="83">
        <f>(H3340)/VLOOKUP(D3340,'Dados Base'!$B:$K,6,FALSE)</f>
        <v>84.445690783323982</v>
      </c>
      <c r="L3340" s="88">
        <f t="shared" si="148"/>
        <v>93.779056896170019</v>
      </c>
      <c r="M3340" s="93">
        <v>5</v>
      </c>
      <c r="N3340" s="98">
        <v>0.70399999999999996</v>
      </c>
      <c r="O3340" s="91">
        <v>21</v>
      </c>
      <c r="P3340" s="91" t="s">
        <v>691</v>
      </c>
      <c r="Q3340" s="91" t="s">
        <v>691</v>
      </c>
      <c r="R3340" s="91" t="s">
        <v>691</v>
      </c>
      <c r="S3340" s="91">
        <v>20</v>
      </c>
      <c r="T3340" s="91" t="s">
        <v>691</v>
      </c>
      <c r="U3340" s="91">
        <v>29</v>
      </c>
      <c r="V3340" s="91">
        <v>18</v>
      </c>
      <c r="W3340" s="99">
        <v>0</v>
      </c>
      <c r="X3340" s="19">
        <v>1.1444242968750002E-2</v>
      </c>
      <c r="Y3340" s="29">
        <v>1.67</v>
      </c>
      <c r="Z3340" s="30">
        <v>197</v>
      </c>
      <c r="AA3340" s="30">
        <v>29</v>
      </c>
      <c r="AB3340" s="31">
        <v>1</v>
      </c>
      <c r="AC3340" s="32">
        <v>0</v>
      </c>
      <c r="AD3340" s="153">
        <f>VLOOKUP(D3340,'Dados Base'!$B:$K,9,FALSE)*31536000/VLOOKUP($F3340,F:H,MATCH(H3339,F3339:AF3339,0),FALSE)</f>
        <v>5724.9324773079479</v>
      </c>
      <c r="AE3340" s="153">
        <f>VLOOKUP(D3340,'Dados Base'!$B:$K,10,FALSE)*31536000/VLOOKUP($F3340,F:H,MATCH(H3339,F3339:AF3339,0),FALSE)</f>
        <v>558.52999778614094</v>
      </c>
      <c r="AF3340" s="14">
        <v>97.29</v>
      </c>
      <c r="AG3340" s="15">
        <v>92.8</v>
      </c>
      <c r="AH3340" s="14">
        <v>62.99</v>
      </c>
      <c r="AI3340" s="14">
        <v>16.57</v>
      </c>
      <c r="AJ3340" s="14">
        <v>100</v>
      </c>
      <c r="AK3340" s="72">
        <f>(SUMIFS('Banco de Indicadores Mun. (2)'!I:I,'Banco de Indicadores Mun. (2)'!B:B,'Banco de Indicadores - Mun. (1)'!B3340,'Banco de Indicadores Mun. (2)'!A:A,'Banco de Indicadores - Mun. (1)'!A3340) / VLOOKUP(D3340,'Dados Base'!$B:$K,8,FALSE)) * 100</f>
        <v>0</v>
      </c>
      <c r="AL3340" s="72">
        <f>(SUMIFS('Banco de Indicadores Mun. (2)'!I:I,'Banco de Indicadores Mun. (2)'!B:B,'Banco de Indicadores - Mun. (1)'!B3340,'Banco de Indicadores Mun. (2)'!A:A,'Banco de Indicadores - Mun. (1)'!A3340) / VLOOKUP(D3340,'Dados Base'!$B:$K,9,FALSE)) * 100</f>
        <v>0</v>
      </c>
      <c r="AM3340" s="72">
        <f>(SUMIFS('Banco de Indicadores Mun. (2)'!J:J,'Banco de Indicadores Mun. (2)'!B:B,'Banco de Indicadores - Mun. (1)'!B3340,'Banco de Indicadores Mun. (2)'!A:A,'Banco de Indicadores - Mun. (1)'!A3340) / VLOOKUP(D3340,'Dados Base'!$B:$K,7,FALSE)) * 100</f>
        <v>0</v>
      </c>
      <c r="AN3340" s="72">
        <f>(SUMIFS('Banco de Indicadores Mun. (2)'!K:K,'Banco de Indicadores Mun. (2)'!B:B,'Banco de Indicadores - Mun. (1)'!B3340,'Banco de Indicadores Mun. (2)'!A:A,'Banco de Indicadores - Mun. (1)'!A3340) / VLOOKUP(D3340,'Dados Base'!$B:$K,10,FALSE)) * 100</f>
        <v>0</v>
      </c>
      <c r="AO3340" s="33">
        <v>0</v>
      </c>
      <c r="AP3340" s="34">
        <v>0</v>
      </c>
      <c r="AQ3340" s="17">
        <v>0</v>
      </c>
      <c r="AR3340" s="24">
        <v>9.4</v>
      </c>
      <c r="AS3340" s="35">
        <v>90</v>
      </c>
      <c r="AT3340" s="35">
        <v>90</v>
      </c>
      <c r="AU3340" s="35">
        <v>87.16814159292035</v>
      </c>
      <c r="AV3340" s="7">
        <v>9.5500000000000007</v>
      </c>
      <c r="AW3340" s="36">
        <v>0</v>
      </c>
      <c r="AX3340" s="36">
        <v>0</v>
      </c>
      <c r="AY3340" s="117">
        <v>0</v>
      </c>
    </row>
    <row r="3341" spans="1:51" ht="15" x14ac:dyDescent="0.25">
      <c r="A3341" s="144">
        <v>2012</v>
      </c>
      <c r="B3341" s="77" t="s">
        <v>116</v>
      </c>
      <c r="C3341" s="78">
        <v>17</v>
      </c>
      <c r="D3341" s="77">
        <v>3510005</v>
      </c>
      <c r="E3341" s="78">
        <v>351000517</v>
      </c>
      <c r="F3341" s="78" t="str">
        <f t="shared" si="147"/>
        <v>3510005172012</v>
      </c>
      <c r="G3341" s="96">
        <v>0.15441403129170528</v>
      </c>
      <c r="H3341" s="80">
        <f t="shared" si="146"/>
        <v>29913</v>
      </c>
      <c r="I3341" s="91">
        <v>28218</v>
      </c>
      <c r="J3341" s="91">
        <v>1695</v>
      </c>
      <c r="K3341" s="83">
        <f>(H3341)/VLOOKUP(D3341,'Dados Base'!$B:$K,6,FALSE)</f>
        <v>50.165188079625686</v>
      </c>
      <c r="L3341" s="88">
        <f t="shared" si="148"/>
        <v>94.333567345301375</v>
      </c>
      <c r="M3341" s="93">
        <v>3</v>
      </c>
      <c r="N3341" s="98">
        <v>0.747</v>
      </c>
      <c r="O3341" s="91">
        <v>173</v>
      </c>
      <c r="P3341" s="91" t="s">
        <v>691</v>
      </c>
      <c r="Q3341" s="91" t="s">
        <v>691</v>
      </c>
      <c r="R3341" s="91" t="s">
        <v>691</v>
      </c>
      <c r="S3341" s="91">
        <v>54</v>
      </c>
      <c r="T3341" s="91" t="s">
        <v>691</v>
      </c>
      <c r="U3341" s="91">
        <v>333</v>
      </c>
      <c r="V3341" s="91">
        <v>187</v>
      </c>
      <c r="W3341" s="99">
        <v>14.3226</v>
      </c>
      <c r="X3341" s="19">
        <v>8.5054118725694447E-2</v>
      </c>
      <c r="Y3341" s="29">
        <v>11.27</v>
      </c>
      <c r="Z3341" s="30">
        <v>1409</v>
      </c>
      <c r="AA3341" s="30">
        <v>113</v>
      </c>
      <c r="AB3341" s="31">
        <v>1</v>
      </c>
      <c r="AC3341" s="32">
        <v>1</v>
      </c>
      <c r="AD3341" s="153">
        <f>VLOOKUP(D3341,'Dados Base'!$B:$K,9,FALSE)*31536000/VLOOKUP($F3341,F:H,MATCH(H3340,F3340:AF3340,0),FALSE)</f>
        <v>5903.8411393039814</v>
      </c>
      <c r="AE3341" s="153">
        <f>VLOOKUP(D3341,'Dados Base'!$B:$K,10,FALSE)*31536000/VLOOKUP($F3341,F:H,MATCH(H3340,F3340:AF3340,0),FALSE)</f>
        <v>643.09698124561214</v>
      </c>
      <c r="AF3341" s="14">
        <v>93.41</v>
      </c>
      <c r="AG3341" s="15">
        <v>94</v>
      </c>
      <c r="AH3341" s="14">
        <v>89.49</v>
      </c>
      <c r="AI3341" s="14">
        <v>32.450000000000003</v>
      </c>
      <c r="AJ3341" s="14">
        <v>99.4</v>
      </c>
      <c r="AK3341" s="72">
        <f>(SUMIFS('Banco de Indicadores Mun. (2)'!I:I,'Banco de Indicadores Mun. (2)'!B:B,'Banco de Indicadores - Mun. (1)'!B3341,'Banco de Indicadores Mun. (2)'!A:A,'Banco de Indicadores - Mun. (1)'!A3341) / VLOOKUP(D3341,'Dados Base'!$B:$K,8,FALSE)) * 100</f>
        <v>0</v>
      </c>
      <c r="AL3341" s="72">
        <f>(SUMIFS('Banco de Indicadores Mun. (2)'!I:I,'Banco de Indicadores Mun. (2)'!B:B,'Banco de Indicadores - Mun. (1)'!B3341,'Banco de Indicadores Mun. (2)'!A:A,'Banco de Indicadores - Mun. (1)'!A3341) / VLOOKUP(D3341,'Dados Base'!$B:$K,9,FALSE)) * 100</f>
        <v>0</v>
      </c>
      <c r="AM3341" s="72">
        <f>(SUMIFS('Banco de Indicadores Mun. (2)'!J:J,'Banco de Indicadores Mun. (2)'!B:B,'Banco de Indicadores - Mun. (1)'!B3341,'Banco de Indicadores Mun. (2)'!A:A,'Banco de Indicadores - Mun. (1)'!A3341) / VLOOKUP(D3341,'Dados Base'!$B:$K,7,FALSE)) * 100</f>
        <v>0</v>
      </c>
      <c r="AN3341" s="72">
        <f>(SUMIFS('Banco de Indicadores Mun. (2)'!K:K,'Banco de Indicadores Mun. (2)'!B:B,'Banco de Indicadores - Mun. (1)'!B3341,'Banco de Indicadores Mun. (2)'!A:A,'Banco de Indicadores - Mun. (1)'!A3341) / VLOOKUP(D3341,'Dados Base'!$B:$K,10,FALSE)) * 100</f>
        <v>0</v>
      </c>
      <c r="AO3341" s="33">
        <v>0</v>
      </c>
      <c r="AP3341" s="34">
        <v>0</v>
      </c>
      <c r="AQ3341" s="17">
        <v>0</v>
      </c>
      <c r="AR3341" s="24">
        <v>7.6</v>
      </c>
      <c r="AS3341" s="35">
        <v>99.5</v>
      </c>
      <c r="AT3341" s="35">
        <v>99.500000000000014</v>
      </c>
      <c r="AU3341" s="35">
        <v>92.575558475689874</v>
      </c>
      <c r="AV3341" s="7">
        <v>9.49</v>
      </c>
      <c r="AW3341" s="36">
        <v>0</v>
      </c>
      <c r="AX3341" s="36">
        <v>1</v>
      </c>
      <c r="AY3341" s="117">
        <v>46.881915405566076</v>
      </c>
    </row>
    <row r="3342" spans="1:51" ht="15" x14ac:dyDescent="0.25">
      <c r="A3342" s="144">
        <v>2012</v>
      </c>
      <c r="B3342" s="77" t="s">
        <v>117</v>
      </c>
      <c r="C3342" s="78">
        <v>15</v>
      </c>
      <c r="D3342" s="77">
        <v>3510104</v>
      </c>
      <c r="E3342" s="78">
        <v>351010415</v>
      </c>
      <c r="F3342" s="78" t="str">
        <f t="shared" si="147"/>
        <v>3510104152012</v>
      </c>
      <c r="G3342" s="96">
        <v>0.15867948076369043</v>
      </c>
      <c r="H3342" s="80">
        <f t="shared" si="146"/>
        <v>2670</v>
      </c>
      <c r="I3342" s="91">
        <v>2183</v>
      </c>
      <c r="J3342" s="91">
        <v>487</v>
      </c>
      <c r="K3342" s="83">
        <f>(H3342)/VLOOKUP(D3342,'Dados Base'!$B:$K,6,FALSE)</f>
        <v>38.40621403912543</v>
      </c>
      <c r="L3342" s="88">
        <f t="shared" si="148"/>
        <v>81.760299625468164</v>
      </c>
      <c r="M3342" s="93">
        <v>4</v>
      </c>
      <c r="N3342" s="98">
        <v>0.78900000000000003</v>
      </c>
      <c r="O3342" s="91">
        <v>28</v>
      </c>
      <c r="P3342" s="91" t="s">
        <v>691</v>
      </c>
      <c r="Q3342" s="91" t="s">
        <v>691</v>
      </c>
      <c r="R3342" s="91" t="s">
        <v>691</v>
      </c>
      <c r="S3342" s="91">
        <v>8</v>
      </c>
      <c r="T3342" s="91" t="s">
        <v>691</v>
      </c>
      <c r="U3342" s="91">
        <v>27</v>
      </c>
      <c r="V3342" s="91">
        <v>15</v>
      </c>
      <c r="W3342" s="99">
        <v>0</v>
      </c>
      <c r="X3342" s="19">
        <v>6.6026874999999992E-3</v>
      </c>
      <c r="Y3342" s="29">
        <v>0.86</v>
      </c>
      <c r="Z3342" s="30">
        <v>87</v>
      </c>
      <c r="AA3342" s="30">
        <v>30</v>
      </c>
      <c r="AB3342" s="31">
        <v>0</v>
      </c>
      <c r="AC3342" s="32">
        <v>0</v>
      </c>
      <c r="AD3342" s="153">
        <f>VLOOKUP(D3342,'Dados Base'!$B:$K,9,FALSE)*31536000/VLOOKUP($F3342,F:H,MATCH(H3341,F3341:AF3341,0),FALSE)</f>
        <v>6259.9550561797751</v>
      </c>
      <c r="AE3342" s="153">
        <f>VLOOKUP(D3342,'Dados Base'!$B:$K,10,FALSE)*31536000/VLOOKUP($F3342,F:H,MATCH(H3341,F3341:AF3341,0),FALSE)</f>
        <v>590.56179775280918</v>
      </c>
      <c r="AF3342" s="14">
        <v>94.96</v>
      </c>
      <c r="AG3342" s="15" t="s">
        <v>692</v>
      </c>
      <c r="AH3342" s="14">
        <v>81.099999999999994</v>
      </c>
      <c r="AI3342" s="14">
        <v>13.6</v>
      </c>
      <c r="AJ3342" s="14">
        <v>100</v>
      </c>
      <c r="AK3342" s="72">
        <f>(SUMIFS('Banco de Indicadores Mun. (2)'!I:I,'Banco de Indicadores Mun. (2)'!B:B,'Banco de Indicadores - Mun. (1)'!B3342,'Banco de Indicadores Mun. (2)'!A:A,'Banco de Indicadores - Mun. (1)'!A3342) / VLOOKUP(D3342,'Dados Base'!$B:$K,8,FALSE)) * 100</f>
        <v>0</v>
      </c>
      <c r="AL3342" s="72">
        <f>(SUMIFS('Banco de Indicadores Mun. (2)'!I:I,'Banco de Indicadores Mun. (2)'!B:B,'Banco de Indicadores - Mun. (1)'!B3342,'Banco de Indicadores Mun. (2)'!A:A,'Banco de Indicadores - Mun. (1)'!A3342) / VLOOKUP(D3342,'Dados Base'!$B:$K,9,FALSE)) * 100</f>
        <v>0</v>
      </c>
      <c r="AM3342" s="72">
        <f>(SUMIFS('Banco de Indicadores Mun. (2)'!J:J,'Banco de Indicadores Mun. (2)'!B:B,'Banco de Indicadores - Mun. (1)'!B3342,'Banco de Indicadores Mun. (2)'!A:A,'Banco de Indicadores - Mun. (1)'!A3342) / VLOOKUP(D3342,'Dados Base'!$B:$K,7,FALSE)) * 100</f>
        <v>0</v>
      </c>
      <c r="AN3342" s="72">
        <f>(SUMIFS('Banco de Indicadores Mun. (2)'!K:K,'Banco de Indicadores Mun. (2)'!B:B,'Banco de Indicadores - Mun. (1)'!B3342,'Banco de Indicadores Mun. (2)'!A:A,'Banco de Indicadores - Mun. (1)'!A3342) / VLOOKUP(D3342,'Dados Base'!$B:$K,10,FALSE)) * 100</f>
        <v>0</v>
      </c>
      <c r="AO3342" s="33">
        <v>0</v>
      </c>
      <c r="AP3342" s="34">
        <v>0</v>
      </c>
      <c r="AQ3342" s="17">
        <v>0</v>
      </c>
      <c r="AR3342" s="24">
        <v>9</v>
      </c>
      <c r="AS3342" s="35">
        <v>97</v>
      </c>
      <c r="AT3342" s="35">
        <v>97</v>
      </c>
      <c r="AU3342" s="35">
        <v>74.358974358974365</v>
      </c>
      <c r="AV3342" s="7">
        <v>8.26</v>
      </c>
      <c r="AW3342" s="36">
        <v>0</v>
      </c>
      <c r="AX3342" s="36">
        <v>0</v>
      </c>
      <c r="AY3342" s="117">
        <v>1.3831368047214414</v>
      </c>
    </row>
    <row r="3343" spans="1:51" ht="15" x14ac:dyDescent="0.25">
      <c r="A3343" s="144">
        <v>2012</v>
      </c>
      <c r="B3343" s="77" t="s">
        <v>118</v>
      </c>
      <c r="C3343" s="78">
        <v>17</v>
      </c>
      <c r="D3343" s="77">
        <v>3510153</v>
      </c>
      <c r="E3343" s="78">
        <v>351015317</v>
      </c>
      <c r="F3343" s="78" t="str">
        <f t="shared" si="147"/>
        <v>3510153172012</v>
      </c>
      <c r="G3343" s="96">
        <v>1.9989500789032721</v>
      </c>
      <c r="H3343" s="80">
        <f t="shared" si="146"/>
        <v>4483</v>
      </c>
      <c r="I3343" s="91">
        <v>4263</v>
      </c>
      <c r="J3343" s="91">
        <v>220</v>
      </c>
      <c r="K3343" s="83">
        <f>(H3343)/VLOOKUP(D3343,'Dados Base'!$B:$K,6,FALSE)</f>
        <v>78.128267689090265</v>
      </c>
      <c r="L3343" s="88">
        <f t="shared" si="148"/>
        <v>95.092571938434091</v>
      </c>
      <c r="M3343" s="93">
        <v>5</v>
      </c>
      <c r="N3343" s="98">
        <v>0.68</v>
      </c>
      <c r="O3343" s="91">
        <v>10</v>
      </c>
      <c r="P3343" s="91" t="s">
        <v>691</v>
      </c>
      <c r="Q3343" s="91" t="s">
        <v>691</v>
      </c>
      <c r="R3343" s="91" t="s">
        <v>691</v>
      </c>
      <c r="S3343" s="91">
        <v>5</v>
      </c>
      <c r="T3343" s="91" t="s">
        <v>691</v>
      </c>
      <c r="U3343" s="91">
        <v>20</v>
      </c>
      <c r="V3343" s="91">
        <v>11</v>
      </c>
      <c r="W3343" s="99">
        <v>0.57799999999999996</v>
      </c>
      <c r="X3343" s="19">
        <v>1.0597595909206855E-2</v>
      </c>
      <c r="Y3343" s="29">
        <v>1.71</v>
      </c>
      <c r="Z3343" s="30">
        <v>157</v>
      </c>
      <c r="AA3343" s="30">
        <v>73</v>
      </c>
      <c r="AB3343" s="31">
        <v>0</v>
      </c>
      <c r="AC3343" s="32">
        <v>0</v>
      </c>
      <c r="AD3343" s="153">
        <f>VLOOKUP(D3343,'Dados Base'!$B:$K,9,FALSE)*31536000/VLOOKUP($F3343,F:H,MATCH(H3342,F3342:AF3342,0),FALSE)</f>
        <v>3869.0162837385678</v>
      </c>
      <c r="AE3343" s="153">
        <f>VLOOKUP(D3343,'Dados Base'!$B:$K,10,FALSE)*31536000/VLOOKUP($F3343,F:H,MATCH(H3342,F3342:AF3342,0),FALSE)</f>
        <v>422.07450368057084</v>
      </c>
      <c r="AF3343" s="14" t="s">
        <v>692</v>
      </c>
      <c r="AG3343" s="15" t="s">
        <v>692</v>
      </c>
      <c r="AH3343" s="14" t="s">
        <v>692</v>
      </c>
      <c r="AI3343" s="14" t="s">
        <v>692</v>
      </c>
      <c r="AJ3343" s="14" t="s">
        <v>692</v>
      </c>
      <c r="AK3343" s="72">
        <f>(SUMIFS('Banco de Indicadores Mun. (2)'!I:I,'Banco de Indicadores Mun. (2)'!B:B,'Banco de Indicadores - Mun. (1)'!B3343,'Banco de Indicadores Mun. (2)'!A:A,'Banco de Indicadores - Mun. (1)'!A3343) / VLOOKUP(D3343,'Dados Base'!$B:$K,8,FALSE)) * 100</f>
        <v>0</v>
      </c>
      <c r="AL3343" s="72">
        <f>(SUMIFS('Banco de Indicadores Mun. (2)'!I:I,'Banco de Indicadores Mun. (2)'!B:B,'Banco de Indicadores - Mun. (1)'!B3343,'Banco de Indicadores Mun. (2)'!A:A,'Banco de Indicadores - Mun. (1)'!A3343) / VLOOKUP(D3343,'Dados Base'!$B:$K,9,FALSE)) * 100</f>
        <v>0</v>
      </c>
      <c r="AM3343" s="72">
        <f>(SUMIFS('Banco de Indicadores Mun. (2)'!J:J,'Banco de Indicadores Mun. (2)'!B:B,'Banco de Indicadores - Mun. (1)'!B3343,'Banco de Indicadores Mun. (2)'!A:A,'Banco de Indicadores - Mun. (1)'!A3343) / VLOOKUP(D3343,'Dados Base'!$B:$K,7,FALSE)) * 100</f>
        <v>0</v>
      </c>
      <c r="AN3343" s="72">
        <f>(SUMIFS('Banco de Indicadores Mun. (2)'!K:K,'Banco de Indicadores Mun. (2)'!B:B,'Banco de Indicadores - Mun. (1)'!B3343,'Banco de Indicadores Mun. (2)'!A:A,'Banco de Indicadores - Mun. (1)'!A3343) / VLOOKUP(D3343,'Dados Base'!$B:$K,10,FALSE)) * 100</f>
        <v>0</v>
      </c>
      <c r="AO3343" s="33">
        <v>0</v>
      </c>
      <c r="AP3343" s="34">
        <v>0</v>
      </c>
      <c r="AQ3343" s="17">
        <v>0</v>
      </c>
      <c r="AR3343" s="24">
        <v>7.9</v>
      </c>
      <c r="AS3343" s="35">
        <v>75</v>
      </c>
      <c r="AT3343" s="35">
        <v>75</v>
      </c>
      <c r="AU3343" s="35">
        <v>68.260869565217391</v>
      </c>
      <c r="AV3343" s="7">
        <v>7.36</v>
      </c>
      <c r="AW3343" s="36">
        <v>0</v>
      </c>
      <c r="AX3343" s="36">
        <v>0</v>
      </c>
      <c r="AY3343" s="117">
        <v>4.4904070741003039</v>
      </c>
    </row>
    <row r="3344" spans="1:51" ht="15" x14ac:dyDescent="0.25">
      <c r="A3344" s="144">
        <v>2012</v>
      </c>
      <c r="B3344" s="77" t="s">
        <v>119</v>
      </c>
      <c r="C3344" s="78">
        <v>14</v>
      </c>
      <c r="D3344" s="77">
        <v>3510203</v>
      </c>
      <c r="E3344" s="78">
        <v>351020314</v>
      </c>
      <c r="F3344" s="78" t="str">
        <f t="shared" si="147"/>
        <v>3510203142012</v>
      </c>
      <c r="G3344" s="96">
        <v>-0.16954101610854311</v>
      </c>
      <c r="H3344" s="80">
        <f t="shared" si="146"/>
        <v>46163</v>
      </c>
      <c r="I3344" s="91">
        <v>38117</v>
      </c>
      <c r="J3344" s="91">
        <v>8046</v>
      </c>
      <c r="K3344" s="83">
        <f>(H3344)/VLOOKUP(D3344,'Dados Base'!$B:$K,6,FALSE)</f>
        <v>28.130331984595134</v>
      </c>
      <c r="L3344" s="88">
        <f t="shared" si="148"/>
        <v>82.570456859389552</v>
      </c>
      <c r="M3344" s="93">
        <v>4</v>
      </c>
      <c r="N3344" s="98">
        <v>0.72099999999999997</v>
      </c>
      <c r="O3344" s="91">
        <v>244</v>
      </c>
      <c r="P3344" s="91" t="s">
        <v>691</v>
      </c>
      <c r="Q3344" s="91" t="s">
        <v>691</v>
      </c>
      <c r="R3344" s="91" t="s">
        <v>691</v>
      </c>
      <c r="S3344" s="91">
        <v>56</v>
      </c>
      <c r="T3344" s="91" t="s">
        <v>691</v>
      </c>
      <c r="U3344" s="91">
        <v>447</v>
      </c>
      <c r="V3344" s="91">
        <v>242</v>
      </c>
      <c r="W3344" s="99">
        <v>0</v>
      </c>
      <c r="X3344" s="19">
        <v>0.11737578559837963</v>
      </c>
      <c r="Y3344" s="29">
        <v>15.1</v>
      </c>
      <c r="Z3344" s="30">
        <v>1780</v>
      </c>
      <c r="AA3344" s="30">
        <v>259</v>
      </c>
      <c r="AB3344" s="31">
        <v>14</v>
      </c>
      <c r="AC3344" s="32">
        <v>2</v>
      </c>
      <c r="AD3344" s="153">
        <f>VLOOKUP(D3344,'Dados Base'!$B:$K,9,FALSE)*31536000/VLOOKUP($F3344,F:H,MATCH(H3343,F3343:AF3343,0),FALSE)</f>
        <v>12651.83631913004</v>
      </c>
      <c r="AE3344" s="153">
        <f>VLOOKUP(D3344,'Dados Base'!$B:$K,10,FALSE)*31536000/VLOOKUP($F3344,F:H,MATCH(H3343,F3343:AF3343,0),FALSE)</f>
        <v>1482.423585988779</v>
      </c>
      <c r="AF3344" s="14">
        <v>83.53</v>
      </c>
      <c r="AG3344" s="15">
        <v>100</v>
      </c>
      <c r="AH3344" s="14">
        <v>77.22</v>
      </c>
      <c r="AI3344" s="14">
        <v>23.72</v>
      </c>
      <c r="AJ3344" s="14">
        <v>100</v>
      </c>
      <c r="AK3344" s="72">
        <f>(SUMIFS('Banco de Indicadores Mun. (2)'!I:I,'Banco de Indicadores Mun. (2)'!B:B,'Banco de Indicadores - Mun. (1)'!B3344,'Banco de Indicadores Mun. (2)'!A:A,'Banco de Indicadores - Mun. (1)'!A3344) / VLOOKUP(D3344,'Dados Base'!$B:$K,8,FALSE)) * 100</f>
        <v>0</v>
      </c>
      <c r="AL3344" s="72">
        <f>(SUMIFS('Banco de Indicadores Mun. (2)'!I:I,'Banco de Indicadores Mun. (2)'!B:B,'Banco de Indicadores - Mun. (1)'!B3344,'Banco de Indicadores Mun. (2)'!A:A,'Banco de Indicadores - Mun. (1)'!A3344) / VLOOKUP(D3344,'Dados Base'!$B:$K,9,FALSE)) * 100</f>
        <v>0</v>
      </c>
      <c r="AM3344" s="72">
        <f>(SUMIFS('Banco de Indicadores Mun. (2)'!J:J,'Banco de Indicadores Mun. (2)'!B:B,'Banco de Indicadores - Mun. (1)'!B3344,'Banco de Indicadores Mun. (2)'!A:A,'Banco de Indicadores - Mun. (1)'!A3344) / VLOOKUP(D3344,'Dados Base'!$B:$K,7,FALSE)) * 100</f>
        <v>0</v>
      </c>
      <c r="AN3344" s="72">
        <f>(SUMIFS('Banco de Indicadores Mun. (2)'!K:K,'Banco de Indicadores Mun. (2)'!B:B,'Banco de Indicadores - Mun. (1)'!B3344,'Banco de Indicadores Mun. (2)'!A:A,'Banco de Indicadores - Mun. (1)'!A3344) / VLOOKUP(D3344,'Dados Base'!$B:$K,10,FALSE)) * 100</f>
        <v>0</v>
      </c>
      <c r="AO3344" s="33">
        <v>0</v>
      </c>
      <c r="AP3344" s="34">
        <v>0</v>
      </c>
      <c r="AQ3344" s="17">
        <v>0</v>
      </c>
      <c r="AR3344" s="24">
        <v>8.5</v>
      </c>
      <c r="AS3344" s="35">
        <v>97</v>
      </c>
      <c r="AT3344" s="35">
        <v>97</v>
      </c>
      <c r="AU3344" s="35">
        <v>87.297694948504173</v>
      </c>
      <c r="AV3344" s="7">
        <v>9.4600000000000009</v>
      </c>
      <c r="AW3344" s="36">
        <v>0</v>
      </c>
      <c r="AX3344" s="36">
        <v>2</v>
      </c>
      <c r="AY3344" s="117">
        <v>0.80061320144483394</v>
      </c>
    </row>
    <row r="3345" spans="1:51" ht="15" x14ac:dyDescent="0.25">
      <c r="A3345" s="144">
        <v>2012</v>
      </c>
      <c r="B3345" s="77" t="s">
        <v>120</v>
      </c>
      <c r="C3345" s="78">
        <v>10</v>
      </c>
      <c r="D3345" s="77">
        <v>3510302</v>
      </c>
      <c r="E3345" s="78">
        <v>351030210</v>
      </c>
      <c r="F3345" s="78" t="str">
        <f t="shared" si="147"/>
        <v>3510302102012</v>
      </c>
      <c r="G3345" s="96">
        <v>1.9412657989059445</v>
      </c>
      <c r="H3345" s="80">
        <f t="shared" si="146"/>
        <v>18089</v>
      </c>
      <c r="I3345" s="91">
        <v>15138</v>
      </c>
      <c r="J3345" s="91">
        <v>2951</v>
      </c>
      <c r="K3345" s="83">
        <f>(H3345)/VLOOKUP(D3345,'Dados Base'!$B:$K,6,FALSE)</f>
        <v>106.4184021649606</v>
      </c>
      <c r="L3345" s="88">
        <f t="shared" si="148"/>
        <v>83.686218143623194</v>
      </c>
      <c r="M3345" s="93">
        <v>4</v>
      </c>
      <c r="N3345" s="98">
        <v>0.69899999999999995</v>
      </c>
      <c r="O3345" s="91">
        <v>80</v>
      </c>
      <c r="P3345" s="91" t="s">
        <v>691</v>
      </c>
      <c r="Q3345" s="91" t="s">
        <v>691</v>
      </c>
      <c r="R3345" s="91" t="s">
        <v>691</v>
      </c>
      <c r="S3345" s="91">
        <v>26</v>
      </c>
      <c r="T3345" s="91" t="s">
        <v>691</v>
      </c>
      <c r="U3345" s="91">
        <v>121</v>
      </c>
      <c r="V3345" s="91">
        <v>51</v>
      </c>
      <c r="W3345" s="99">
        <v>0</v>
      </c>
      <c r="X3345" s="19">
        <v>4.6313136894675928E-2</v>
      </c>
      <c r="Y3345" s="29">
        <v>5.97</v>
      </c>
      <c r="Z3345" s="30">
        <v>454</v>
      </c>
      <c r="AA3345" s="30">
        <v>352</v>
      </c>
      <c r="AB3345" s="31">
        <v>1</v>
      </c>
      <c r="AC3345" s="32">
        <v>0</v>
      </c>
      <c r="AD3345" s="153">
        <f>VLOOKUP(D3345,'Dados Base'!$B:$K,9,FALSE)*31536000/VLOOKUP($F3345,F:H,MATCH(H3344,F3344:AF3344,0),FALSE)</f>
        <v>2632.5037315495606</v>
      </c>
      <c r="AE3345" s="153">
        <f>VLOOKUP(D3345,'Dados Base'!$B:$K,10,FALSE)*31536000/VLOOKUP($F3345,F:H,MATCH(H3344,F3344:AF3344,0),FALSE)</f>
        <v>400.97738957377419</v>
      </c>
      <c r="AF3345" s="14">
        <v>84.11</v>
      </c>
      <c r="AG3345" s="15">
        <v>95</v>
      </c>
      <c r="AH3345" s="14">
        <v>49.41</v>
      </c>
      <c r="AI3345" s="14">
        <v>46.02</v>
      </c>
      <c r="AJ3345" s="14">
        <v>100</v>
      </c>
      <c r="AK3345" s="72">
        <f>(SUMIFS('Banco de Indicadores Mun. (2)'!I:I,'Banco de Indicadores Mun. (2)'!B:B,'Banco de Indicadores - Mun. (1)'!B3345,'Banco de Indicadores Mun. (2)'!A:A,'Banco de Indicadores - Mun. (1)'!A3345) / VLOOKUP(D3345,'Dados Base'!$B:$K,8,FALSE)) * 100</f>
        <v>0</v>
      </c>
      <c r="AL3345" s="72">
        <f>(SUMIFS('Banco de Indicadores Mun. (2)'!I:I,'Banco de Indicadores Mun. (2)'!B:B,'Banco de Indicadores - Mun. (1)'!B3345,'Banco de Indicadores Mun. (2)'!A:A,'Banco de Indicadores - Mun. (1)'!A3345) / VLOOKUP(D3345,'Dados Base'!$B:$K,9,FALSE)) * 100</f>
        <v>0</v>
      </c>
      <c r="AM3345" s="72">
        <f>(SUMIFS('Banco de Indicadores Mun. (2)'!J:J,'Banco de Indicadores Mun. (2)'!B:B,'Banco de Indicadores - Mun. (1)'!B3345,'Banco de Indicadores Mun. (2)'!A:A,'Banco de Indicadores - Mun. (1)'!A3345) / VLOOKUP(D3345,'Dados Base'!$B:$K,7,FALSE)) * 100</f>
        <v>0</v>
      </c>
      <c r="AN3345" s="72">
        <f>(SUMIFS('Banco de Indicadores Mun. (2)'!K:K,'Banco de Indicadores Mun. (2)'!B:B,'Banco de Indicadores - Mun. (1)'!B3345,'Banco de Indicadores Mun. (2)'!A:A,'Banco de Indicadores - Mun. (1)'!A3345) / VLOOKUP(D3345,'Dados Base'!$B:$K,10,FALSE)) * 100</f>
        <v>0</v>
      </c>
      <c r="AO3345" s="33">
        <v>0</v>
      </c>
      <c r="AP3345" s="34">
        <v>0</v>
      </c>
      <c r="AQ3345" s="17">
        <v>0</v>
      </c>
      <c r="AR3345" s="24">
        <v>4.5</v>
      </c>
      <c r="AS3345" s="35">
        <v>60</v>
      </c>
      <c r="AT3345" s="35">
        <v>60</v>
      </c>
      <c r="AU3345" s="35">
        <v>56.327543424317618</v>
      </c>
      <c r="AV3345" s="7">
        <v>6.57</v>
      </c>
      <c r="AW3345" s="36">
        <v>0</v>
      </c>
      <c r="AX3345" s="36">
        <v>0</v>
      </c>
      <c r="AY3345" s="117">
        <v>1.5282112258713978</v>
      </c>
    </row>
    <row r="3346" spans="1:51" ht="15" x14ac:dyDescent="0.25">
      <c r="A3346" s="144">
        <v>2012</v>
      </c>
      <c r="B3346" s="77" t="s">
        <v>121</v>
      </c>
      <c r="C3346" s="78">
        <v>5</v>
      </c>
      <c r="D3346" s="77">
        <v>3510401</v>
      </c>
      <c r="E3346" s="78">
        <v>35104015</v>
      </c>
      <c r="F3346" s="78" t="str">
        <f t="shared" si="147"/>
        <v>351040152012</v>
      </c>
      <c r="G3346" s="96">
        <v>1.4864203742305682</v>
      </c>
      <c r="H3346" s="80">
        <f t="shared" si="146"/>
        <v>49665</v>
      </c>
      <c r="I3346" s="91">
        <v>47457</v>
      </c>
      <c r="J3346" s="91">
        <v>2208</v>
      </c>
      <c r="K3346" s="83">
        <f>(H3346)/VLOOKUP(D3346,'Dados Base'!$B:$K,6,FALSE)</f>
        <v>153.66646039603961</v>
      </c>
      <c r="L3346" s="88">
        <f t="shared" si="148"/>
        <v>95.554213228631838</v>
      </c>
      <c r="M3346" s="93">
        <v>4</v>
      </c>
      <c r="N3346" s="98">
        <v>0.75</v>
      </c>
      <c r="O3346" s="91">
        <v>85</v>
      </c>
      <c r="P3346" s="91" t="s">
        <v>691</v>
      </c>
      <c r="Q3346" s="91" t="s">
        <v>691</v>
      </c>
      <c r="R3346" s="91" t="s">
        <v>691</v>
      </c>
      <c r="S3346" s="91">
        <v>256</v>
      </c>
      <c r="T3346" s="91" t="s">
        <v>691</v>
      </c>
      <c r="U3346" s="91">
        <v>517</v>
      </c>
      <c r="V3346" s="91">
        <v>385</v>
      </c>
      <c r="W3346" s="99">
        <v>0</v>
      </c>
      <c r="X3346" s="19">
        <v>0.14133756522569443</v>
      </c>
      <c r="Y3346" s="29">
        <v>18.77</v>
      </c>
      <c r="Z3346" s="30">
        <v>472</v>
      </c>
      <c r="AA3346" s="30">
        <v>2062</v>
      </c>
      <c r="AB3346" s="31">
        <v>10</v>
      </c>
      <c r="AC3346" s="32">
        <v>0</v>
      </c>
      <c r="AD3346" s="153">
        <f>VLOOKUP(D3346,'Dados Base'!$B:$K,9,FALSE)*31536000/VLOOKUP($F3346,F:H,MATCH(H3345,F3345:AF3345,0),FALSE)</f>
        <v>2590.6952582301419</v>
      </c>
      <c r="AE3346" s="153">
        <f>VLOOKUP(D3346,'Dados Base'!$B:$K,10,FALSE)*31536000/VLOOKUP($F3346,F:H,MATCH(H3345,F3345:AF3345,0),FALSE)</f>
        <v>342.88613711869527</v>
      </c>
      <c r="AF3346" s="14">
        <v>93.49</v>
      </c>
      <c r="AG3346" s="15">
        <v>94.5</v>
      </c>
      <c r="AH3346" s="14">
        <v>92.84</v>
      </c>
      <c r="AI3346" s="14">
        <v>45</v>
      </c>
      <c r="AJ3346" s="14">
        <v>98.9</v>
      </c>
      <c r="AK3346" s="72">
        <f>(SUMIFS('Banco de Indicadores Mun. (2)'!I:I,'Banco de Indicadores Mun. (2)'!B:B,'Banco de Indicadores - Mun. (1)'!B3346,'Banco de Indicadores Mun. (2)'!A:A,'Banco de Indicadores - Mun. (1)'!A3346) / VLOOKUP(D3346,'Dados Base'!$B:$K,8,FALSE)) * 100</f>
        <v>0</v>
      </c>
      <c r="AL3346" s="72">
        <f>(SUMIFS('Banco de Indicadores Mun. (2)'!I:I,'Banco de Indicadores Mun. (2)'!B:B,'Banco de Indicadores - Mun. (1)'!B3346,'Banco de Indicadores Mun. (2)'!A:A,'Banco de Indicadores - Mun. (1)'!A3346) / VLOOKUP(D3346,'Dados Base'!$B:$K,9,FALSE)) * 100</f>
        <v>0</v>
      </c>
      <c r="AM3346" s="72">
        <f>(SUMIFS('Banco de Indicadores Mun. (2)'!J:J,'Banco de Indicadores Mun. (2)'!B:B,'Banco de Indicadores - Mun. (1)'!B3346,'Banco de Indicadores Mun. (2)'!A:A,'Banco de Indicadores - Mun. (1)'!A3346) / VLOOKUP(D3346,'Dados Base'!$B:$K,7,FALSE)) * 100</f>
        <v>0</v>
      </c>
      <c r="AN3346" s="72">
        <f>(SUMIFS('Banco de Indicadores Mun. (2)'!K:K,'Banco de Indicadores Mun. (2)'!B:B,'Banco de Indicadores - Mun. (1)'!B3346,'Banco de Indicadores Mun. (2)'!A:A,'Banco de Indicadores - Mun. (1)'!A3346) / VLOOKUP(D3346,'Dados Base'!$B:$K,10,FALSE)) * 100</f>
        <v>0</v>
      </c>
      <c r="AO3346" s="33">
        <v>1</v>
      </c>
      <c r="AP3346" s="34">
        <v>0</v>
      </c>
      <c r="AQ3346" s="17">
        <v>60</v>
      </c>
      <c r="AR3346" s="24">
        <v>9.8000000000000007</v>
      </c>
      <c r="AS3346" s="35">
        <v>93</v>
      </c>
      <c r="AT3346" s="35">
        <v>23.25</v>
      </c>
      <c r="AU3346" s="35">
        <v>18.626677190213101</v>
      </c>
      <c r="AV3346" s="7">
        <v>3.18</v>
      </c>
      <c r="AW3346" s="36">
        <v>0</v>
      </c>
      <c r="AX3346" s="36">
        <v>0</v>
      </c>
      <c r="AY3346" s="117">
        <v>148.52084911652679</v>
      </c>
    </row>
    <row r="3347" spans="1:51" ht="15" x14ac:dyDescent="0.25">
      <c r="A3347" s="144">
        <v>2012</v>
      </c>
      <c r="B3347" s="77" t="s">
        <v>122</v>
      </c>
      <c r="C3347" s="78">
        <v>3</v>
      </c>
      <c r="D3347" s="77">
        <v>3510500</v>
      </c>
      <c r="E3347" s="78">
        <v>35105003</v>
      </c>
      <c r="F3347" s="78" t="str">
        <f t="shared" si="147"/>
        <v>351050032012</v>
      </c>
      <c r="G3347" s="96">
        <v>2.2511068302960124</v>
      </c>
      <c r="H3347" s="80">
        <f t="shared" si="146"/>
        <v>103900</v>
      </c>
      <c r="I3347" s="91">
        <v>99701</v>
      </c>
      <c r="J3347" s="91">
        <v>4199</v>
      </c>
      <c r="K3347" s="83">
        <f>(H3347)/VLOOKUP(D3347,'Dados Base'!$B:$K,6,FALSE)</f>
        <v>214.69160037193924</v>
      </c>
      <c r="L3347" s="88">
        <f t="shared" si="148"/>
        <v>95.958614051973044</v>
      </c>
      <c r="M3347" s="93">
        <v>2</v>
      </c>
      <c r="N3347" s="98">
        <v>0.75900000000000001</v>
      </c>
      <c r="O3347" s="91">
        <v>7</v>
      </c>
      <c r="P3347" s="91" t="s">
        <v>691</v>
      </c>
      <c r="Q3347" s="91" t="s">
        <v>691</v>
      </c>
      <c r="R3347" s="91" t="s">
        <v>691</v>
      </c>
      <c r="S3347" s="91">
        <v>79</v>
      </c>
      <c r="T3347" s="91" t="s">
        <v>691</v>
      </c>
      <c r="U3347" s="91">
        <v>1168</v>
      </c>
      <c r="V3347" s="91">
        <v>1223</v>
      </c>
      <c r="W3347" s="99">
        <v>0</v>
      </c>
      <c r="X3347" s="19">
        <v>0.29805254259259256</v>
      </c>
      <c r="Y3347" s="29">
        <v>39.94</v>
      </c>
      <c r="Z3347" s="30">
        <v>3303</v>
      </c>
      <c r="AA3347" s="30">
        <v>2129</v>
      </c>
      <c r="AB3347" s="31">
        <v>22</v>
      </c>
      <c r="AC3347" s="32">
        <v>1</v>
      </c>
      <c r="AD3347" s="153">
        <f>VLOOKUP(D3347,'Dados Base'!$B:$K,9,FALSE)*31536000/VLOOKUP($F3347,F:H,MATCH(H3346,F3346:AF3346,0),FALSE)</f>
        <v>8316.5197305101065</v>
      </c>
      <c r="AE3347" s="153">
        <f>VLOOKUP(D3347,'Dados Base'!$B:$K,10,FALSE)*31536000/VLOOKUP($F3347,F:H,MATCH(H3346,F3346:AF3346,0),FALSE)</f>
        <v>916.6383060635228</v>
      </c>
      <c r="AF3347" s="14">
        <v>94.24</v>
      </c>
      <c r="AG3347" s="15">
        <v>95.9</v>
      </c>
      <c r="AH3347" s="14">
        <v>44.58</v>
      </c>
      <c r="AI3347" s="14">
        <v>31.95</v>
      </c>
      <c r="AJ3347" s="14">
        <v>98.3</v>
      </c>
      <c r="AK3347" s="72">
        <f>(SUMIFS('Banco de Indicadores Mun. (2)'!I:I,'Banco de Indicadores Mun. (2)'!B:B,'Banco de Indicadores - Mun. (1)'!B3347,'Banco de Indicadores Mun. (2)'!A:A,'Banco de Indicadores - Mun. (1)'!A3347) / VLOOKUP(D3347,'Dados Base'!$B:$K,8,FALSE)) * 100</f>
        <v>0</v>
      </c>
      <c r="AL3347" s="72">
        <f>(SUMIFS('Banco de Indicadores Mun. (2)'!I:I,'Banco de Indicadores Mun. (2)'!B:B,'Banco de Indicadores - Mun. (1)'!B3347,'Banco de Indicadores Mun. (2)'!A:A,'Banco de Indicadores - Mun. (1)'!A3347) / VLOOKUP(D3347,'Dados Base'!$B:$K,9,FALSE)) * 100</f>
        <v>0</v>
      </c>
      <c r="AM3347" s="72">
        <f>(SUMIFS('Banco de Indicadores Mun. (2)'!J:J,'Banco de Indicadores Mun. (2)'!B:B,'Banco de Indicadores - Mun. (1)'!B3347,'Banco de Indicadores Mun. (2)'!A:A,'Banco de Indicadores - Mun. (1)'!A3347) / VLOOKUP(D3347,'Dados Base'!$B:$K,7,FALSE)) * 100</f>
        <v>0</v>
      </c>
      <c r="AN3347" s="72">
        <f>(SUMIFS('Banco de Indicadores Mun. (2)'!K:K,'Banco de Indicadores Mun. (2)'!B:B,'Banco de Indicadores - Mun. (1)'!B3347,'Banco de Indicadores Mun. (2)'!A:A,'Banco de Indicadores - Mun. (1)'!A3347) / VLOOKUP(D3347,'Dados Base'!$B:$K,10,FALSE)) * 100</f>
        <v>0</v>
      </c>
      <c r="AO3347" s="33">
        <v>3</v>
      </c>
      <c r="AP3347" s="34">
        <v>0</v>
      </c>
      <c r="AQ3347" s="17">
        <v>203</v>
      </c>
      <c r="AR3347" s="24">
        <v>10</v>
      </c>
      <c r="AS3347" s="35">
        <v>64</v>
      </c>
      <c r="AT3347" s="35">
        <v>64</v>
      </c>
      <c r="AU3347" s="35">
        <v>60.806332842415308</v>
      </c>
      <c r="AV3347" s="7">
        <v>6.91</v>
      </c>
      <c r="AW3347" s="36">
        <v>1</v>
      </c>
      <c r="AX3347" s="36">
        <v>1</v>
      </c>
      <c r="AY3347" s="117">
        <v>306.4620061902786</v>
      </c>
    </row>
    <row r="3348" spans="1:51" ht="15" x14ac:dyDescent="0.25">
      <c r="A3348" s="144">
        <v>2012</v>
      </c>
      <c r="B3348" s="77" t="s">
        <v>123</v>
      </c>
      <c r="C3348" s="78">
        <v>6</v>
      </c>
      <c r="D3348" s="77">
        <v>3510609</v>
      </c>
      <c r="E3348" s="78">
        <v>35106096</v>
      </c>
      <c r="F3348" s="78" t="str">
        <f t="shared" si="147"/>
        <v>351060962012</v>
      </c>
      <c r="G3348" s="96">
        <v>0.70504414225831535</v>
      </c>
      <c r="H3348" s="80">
        <f t="shared" si="146"/>
        <v>374850</v>
      </c>
      <c r="I3348" s="91">
        <v>374850</v>
      </c>
      <c r="J3348" s="91">
        <v>0</v>
      </c>
      <c r="K3348" s="83">
        <f>(H3348)/VLOOKUP(D3348,'Dados Base'!$B:$K,6,FALSE)</f>
        <v>10719.187875321704</v>
      </c>
      <c r="L3348" s="88">
        <f t="shared" si="148"/>
        <v>100</v>
      </c>
      <c r="M3348" s="93">
        <v>4</v>
      </c>
      <c r="N3348" s="98">
        <v>0.749</v>
      </c>
      <c r="O3348" s="91">
        <v>5</v>
      </c>
      <c r="P3348" s="91" t="s">
        <v>691</v>
      </c>
      <c r="Q3348" s="91" t="s">
        <v>691</v>
      </c>
      <c r="R3348" s="91" t="s">
        <v>691</v>
      </c>
      <c r="S3348" s="91">
        <v>316</v>
      </c>
      <c r="T3348" s="91" t="s">
        <v>691</v>
      </c>
      <c r="U3348" s="91">
        <v>1539</v>
      </c>
      <c r="V3348" s="91">
        <v>1013</v>
      </c>
      <c r="W3348" s="99">
        <v>0</v>
      </c>
      <c r="X3348" s="19">
        <v>1.3059010416666668</v>
      </c>
      <c r="Y3348" s="29">
        <v>224.01</v>
      </c>
      <c r="Z3348" s="30">
        <v>3213</v>
      </c>
      <c r="AA3348" s="30">
        <v>16948</v>
      </c>
      <c r="AB3348" s="31">
        <v>9</v>
      </c>
      <c r="AC3348" s="32">
        <v>2</v>
      </c>
      <c r="AD3348" s="153">
        <f>VLOOKUP(D3348,'Dados Base'!$B:$K,9,FALSE)*31536000/VLOOKUP($F3348,F:H,MATCH(H3347,F3347:AF3347,0),FALSE)</f>
        <v>42.906122448979595</v>
      </c>
      <c r="AE3348" s="153">
        <f>VLOOKUP(D3348,'Dados Base'!$B:$K,10,FALSE)*31536000/VLOOKUP($F3348,F:H,MATCH(H3347,F3347:AF3347,0),FALSE)</f>
        <v>6.7303721488595434</v>
      </c>
      <c r="AF3348" s="14">
        <v>100</v>
      </c>
      <c r="AG3348" s="15">
        <v>80.400000000000006</v>
      </c>
      <c r="AH3348" s="14">
        <v>58.2</v>
      </c>
      <c r="AI3348" s="14">
        <v>35.64</v>
      </c>
      <c r="AJ3348" s="14">
        <v>100</v>
      </c>
      <c r="AK3348" s="72">
        <f>(SUMIFS('Banco de Indicadores Mun. (2)'!I:I,'Banco de Indicadores Mun. (2)'!B:B,'Banco de Indicadores - Mun. (1)'!B3348,'Banco de Indicadores Mun. (2)'!A:A,'Banco de Indicadores - Mun. (1)'!A3348) / VLOOKUP(D3348,'Dados Base'!$B:$K,8,FALSE)) * 100</f>
        <v>0</v>
      </c>
      <c r="AL3348" s="72">
        <f>(SUMIFS('Banco de Indicadores Mun. (2)'!I:I,'Banco de Indicadores Mun. (2)'!B:B,'Banco de Indicadores - Mun. (1)'!B3348,'Banco de Indicadores Mun. (2)'!A:A,'Banco de Indicadores - Mun. (1)'!A3348) / VLOOKUP(D3348,'Dados Base'!$B:$K,9,FALSE)) * 100</f>
        <v>0</v>
      </c>
      <c r="AM3348" s="72">
        <f>(SUMIFS('Banco de Indicadores Mun. (2)'!J:J,'Banco de Indicadores Mun. (2)'!B:B,'Banco de Indicadores - Mun. (1)'!B3348,'Banco de Indicadores Mun. (2)'!A:A,'Banco de Indicadores - Mun. (1)'!A3348) / VLOOKUP(D3348,'Dados Base'!$B:$K,7,FALSE)) * 100</f>
        <v>0</v>
      </c>
      <c r="AN3348" s="72">
        <f>(SUMIFS('Banco de Indicadores Mun. (2)'!K:K,'Banco de Indicadores Mun. (2)'!B:B,'Banco de Indicadores - Mun. (1)'!B3348,'Banco de Indicadores Mun. (2)'!A:A,'Banco de Indicadores - Mun. (1)'!A3348) / VLOOKUP(D3348,'Dados Base'!$B:$K,10,FALSE)) * 100</f>
        <v>0</v>
      </c>
      <c r="AO3348" s="33">
        <v>2</v>
      </c>
      <c r="AP3348" s="34">
        <v>0</v>
      </c>
      <c r="AQ3348" s="17">
        <v>400</v>
      </c>
      <c r="AR3348" s="24">
        <v>8.1999999999999993</v>
      </c>
      <c r="AS3348" s="35">
        <v>69</v>
      </c>
      <c r="AT3348" s="35">
        <v>28.98</v>
      </c>
      <c r="AU3348" s="35">
        <v>15.936709488616636</v>
      </c>
      <c r="AV3348" s="7">
        <v>3.2</v>
      </c>
      <c r="AW3348" s="36">
        <v>2</v>
      </c>
      <c r="AX3348" s="36">
        <v>2</v>
      </c>
      <c r="AY3348" s="117">
        <v>79.636096009685716</v>
      </c>
    </row>
    <row r="3349" spans="1:51" ht="15" x14ac:dyDescent="0.25">
      <c r="A3349" s="144">
        <v>2012</v>
      </c>
      <c r="B3349" s="77" t="s">
        <v>124</v>
      </c>
      <c r="C3349" s="78">
        <v>15</v>
      </c>
      <c r="D3349" s="77">
        <v>3510708</v>
      </c>
      <c r="E3349" s="78">
        <v>351070815</v>
      </c>
      <c r="F3349" s="78" t="str">
        <f t="shared" si="147"/>
        <v>3510708152012</v>
      </c>
      <c r="G3349" s="96">
        <v>6.8969017500486451E-2</v>
      </c>
      <c r="H3349" s="80">
        <f t="shared" si="146"/>
        <v>11789</v>
      </c>
      <c r="I3349" s="91">
        <v>10746</v>
      </c>
      <c r="J3349" s="91">
        <v>1043</v>
      </c>
      <c r="K3349" s="83">
        <f>(H3349)/VLOOKUP(D3349,'Dados Base'!$B:$K,6,FALSE)</f>
        <v>18.490518688144046</v>
      </c>
      <c r="L3349" s="88">
        <f t="shared" si="148"/>
        <v>91.152769530918647</v>
      </c>
      <c r="M3349" s="93">
        <v>3</v>
      </c>
      <c r="N3349" s="98">
        <v>0.72199999999999998</v>
      </c>
      <c r="O3349" s="91">
        <v>118</v>
      </c>
      <c r="P3349" s="91" t="s">
        <v>691</v>
      </c>
      <c r="Q3349" s="91" t="s">
        <v>691</v>
      </c>
      <c r="R3349" s="91" t="s">
        <v>691</v>
      </c>
      <c r="S3349" s="91">
        <v>16</v>
      </c>
      <c r="T3349" s="91" t="s">
        <v>691</v>
      </c>
      <c r="U3349" s="91">
        <v>114</v>
      </c>
      <c r="V3349" s="91">
        <v>53</v>
      </c>
      <c r="W3349" s="99">
        <v>92.470500000000001</v>
      </c>
      <c r="X3349" s="19">
        <v>3.5465637362268508E-2</v>
      </c>
      <c r="Y3349" s="29">
        <v>4.3</v>
      </c>
      <c r="Z3349" s="30">
        <v>477</v>
      </c>
      <c r="AA3349" s="30">
        <v>104</v>
      </c>
      <c r="AB3349" s="31">
        <v>0</v>
      </c>
      <c r="AC3349" s="32">
        <v>1</v>
      </c>
      <c r="AD3349" s="153">
        <f>VLOOKUP(D3349,'Dados Base'!$B:$K,9,FALSE)*31536000/VLOOKUP($F3349,F:H,MATCH(H3348,F3348:AF3348,0),FALSE)</f>
        <v>13107.676647722454</v>
      </c>
      <c r="AE3349" s="153">
        <f>VLOOKUP(D3349,'Dados Base'!$B:$K,10,FALSE)*31536000/VLOOKUP($F3349,F:H,MATCH(H3348,F3348:AF3348,0),FALSE)</f>
        <v>1364.2683857833574</v>
      </c>
      <c r="AF3349" s="14">
        <v>98.83</v>
      </c>
      <c r="AG3349" s="15">
        <v>99.7</v>
      </c>
      <c r="AH3349" s="14">
        <v>80.7</v>
      </c>
      <c r="AI3349" s="14">
        <v>13.72</v>
      </c>
      <c r="AJ3349" s="14">
        <v>100</v>
      </c>
      <c r="AK3349" s="72">
        <f>(SUMIFS('Banco de Indicadores Mun. (2)'!I:I,'Banco de Indicadores Mun. (2)'!B:B,'Banco de Indicadores - Mun. (1)'!B3349,'Banco de Indicadores Mun. (2)'!A:A,'Banco de Indicadores - Mun. (1)'!A3349) / VLOOKUP(D3349,'Dados Base'!$B:$K,8,FALSE)) * 100</f>
        <v>0</v>
      </c>
      <c r="AL3349" s="72">
        <f>(SUMIFS('Banco de Indicadores Mun. (2)'!I:I,'Banco de Indicadores Mun. (2)'!B:B,'Banco de Indicadores - Mun. (1)'!B3349,'Banco de Indicadores Mun. (2)'!A:A,'Banco de Indicadores - Mun. (1)'!A3349) / VLOOKUP(D3349,'Dados Base'!$B:$K,9,FALSE)) * 100</f>
        <v>0</v>
      </c>
      <c r="AM3349" s="72">
        <f>(SUMIFS('Banco de Indicadores Mun. (2)'!J:J,'Banco de Indicadores Mun. (2)'!B:B,'Banco de Indicadores - Mun. (1)'!B3349,'Banco de Indicadores Mun. (2)'!A:A,'Banco de Indicadores - Mun. (1)'!A3349) / VLOOKUP(D3349,'Dados Base'!$B:$K,7,FALSE)) * 100</f>
        <v>0</v>
      </c>
      <c r="AN3349" s="72">
        <f>(SUMIFS('Banco de Indicadores Mun. (2)'!K:K,'Banco de Indicadores Mun. (2)'!B:B,'Banco de Indicadores - Mun. (1)'!B3349,'Banco de Indicadores Mun. (2)'!A:A,'Banco de Indicadores - Mun. (1)'!A3349) / VLOOKUP(D3349,'Dados Base'!$B:$K,10,FALSE)) * 100</f>
        <v>0</v>
      </c>
      <c r="AO3349" s="33">
        <v>0</v>
      </c>
      <c r="AP3349" s="34">
        <v>0</v>
      </c>
      <c r="AQ3349" s="17">
        <v>0</v>
      </c>
      <c r="AR3349" s="24">
        <v>7.4</v>
      </c>
      <c r="AS3349" s="35">
        <v>84</v>
      </c>
      <c r="AT3349" s="35">
        <v>84.000000000000014</v>
      </c>
      <c r="AU3349" s="35">
        <v>82.099827882960412</v>
      </c>
      <c r="AV3349" s="7">
        <v>9.76</v>
      </c>
      <c r="AW3349" s="36">
        <v>0</v>
      </c>
      <c r="AX3349" s="36">
        <v>1</v>
      </c>
      <c r="AY3349" s="117">
        <v>79.117035138898757</v>
      </c>
    </row>
    <row r="3350" spans="1:51" ht="15" x14ac:dyDescent="0.25">
      <c r="A3350" s="144">
        <v>2012</v>
      </c>
      <c r="B3350" s="77" t="s">
        <v>125</v>
      </c>
      <c r="C3350" s="78">
        <v>4</v>
      </c>
      <c r="D3350" s="77">
        <v>3510807</v>
      </c>
      <c r="E3350" s="78">
        <v>35108074</v>
      </c>
      <c r="F3350" s="78" t="str">
        <f t="shared" si="147"/>
        <v>351080742012</v>
      </c>
      <c r="G3350" s="96">
        <v>0.52733034488849917</v>
      </c>
      <c r="H3350" s="80">
        <f t="shared" si="146"/>
        <v>28535</v>
      </c>
      <c r="I3350" s="91">
        <v>23401</v>
      </c>
      <c r="J3350" s="91">
        <v>5134</v>
      </c>
      <c r="K3350" s="83">
        <f>(H3350)/VLOOKUP(D3350,'Dados Base'!$B:$K,6,FALSE)</f>
        <v>32.967858215680387</v>
      </c>
      <c r="L3350" s="88">
        <f t="shared" si="148"/>
        <v>82.008060276852987</v>
      </c>
      <c r="M3350" s="93">
        <v>5</v>
      </c>
      <c r="N3350" s="98">
        <v>0.73</v>
      </c>
      <c r="O3350" s="91">
        <v>284</v>
      </c>
      <c r="P3350" s="91" t="s">
        <v>691</v>
      </c>
      <c r="Q3350" s="91" t="s">
        <v>691</v>
      </c>
      <c r="R3350" s="91" t="s">
        <v>691</v>
      </c>
      <c r="S3350" s="91">
        <v>47</v>
      </c>
      <c r="T3350" s="91" t="s">
        <v>691</v>
      </c>
      <c r="U3350" s="91">
        <v>292</v>
      </c>
      <c r="V3350" s="91">
        <v>204</v>
      </c>
      <c r="W3350" s="99">
        <v>0</v>
      </c>
      <c r="X3350" s="19">
        <v>7.8538822465277783E-2</v>
      </c>
      <c r="Y3350" s="29">
        <v>9.34</v>
      </c>
      <c r="Z3350" s="30">
        <v>949</v>
      </c>
      <c r="AA3350" s="30">
        <v>311</v>
      </c>
      <c r="AB3350" s="31">
        <v>0</v>
      </c>
      <c r="AC3350" s="32">
        <v>0</v>
      </c>
      <c r="AD3350" s="153">
        <f>VLOOKUP(D3350,'Dados Base'!$B:$K,9,FALSE)*31536000/VLOOKUP($F3350,F:H,MATCH(H3349,F3349:AF3349,0),FALSE)</f>
        <v>13991.440686875767</v>
      </c>
      <c r="AE3350" s="153">
        <f>VLOOKUP(D3350,'Dados Base'!$B:$K,10,FALSE)*31536000/VLOOKUP($F3350,F:H,MATCH(H3349,F3349:AF3349,0),FALSE)</f>
        <v>1514.0816541089889</v>
      </c>
      <c r="AF3350" s="14">
        <v>90.42</v>
      </c>
      <c r="AG3350" s="15">
        <v>96.1</v>
      </c>
      <c r="AH3350" s="14">
        <v>82.53</v>
      </c>
      <c r="AI3350" s="14">
        <v>31.05</v>
      </c>
      <c r="AJ3350" s="14">
        <v>99</v>
      </c>
      <c r="AK3350" s="72">
        <f>(SUMIFS('Banco de Indicadores Mun. (2)'!I:I,'Banco de Indicadores Mun. (2)'!B:B,'Banco de Indicadores - Mun. (1)'!B3350,'Banco de Indicadores Mun. (2)'!A:A,'Banco de Indicadores - Mun. (1)'!A3350) / VLOOKUP(D3350,'Dados Base'!$B:$K,8,FALSE)) * 100</f>
        <v>0</v>
      </c>
      <c r="AL3350" s="72">
        <f>(SUMIFS('Banco de Indicadores Mun. (2)'!I:I,'Banco de Indicadores Mun. (2)'!B:B,'Banco de Indicadores - Mun. (1)'!B3350,'Banco de Indicadores Mun. (2)'!A:A,'Banco de Indicadores - Mun. (1)'!A3350) / VLOOKUP(D3350,'Dados Base'!$B:$K,9,FALSE)) * 100</f>
        <v>0</v>
      </c>
      <c r="AM3350" s="72">
        <f>(SUMIFS('Banco de Indicadores Mun. (2)'!J:J,'Banco de Indicadores Mun. (2)'!B:B,'Banco de Indicadores - Mun. (1)'!B3350,'Banco de Indicadores Mun. (2)'!A:A,'Banco de Indicadores - Mun. (1)'!A3350) / VLOOKUP(D3350,'Dados Base'!$B:$K,7,FALSE)) * 100</f>
        <v>0</v>
      </c>
      <c r="AN3350" s="72">
        <f>(SUMIFS('Banco de Indicadores Mun. (2)'!K:K,'Banco de Indicadores Mun. (2)'!B:B,'Banco de Indicadores - Mun. (1)'!B3350,'Banco de Indicadores Mun. (2)'!A:A,'Banco de Indicadores - Mun. (1)'!A3350) / VLOOKUP(D3350,'Dados Base'!$B:$K,10,FALSE)) * 100</f>
        <v>0</v>
      </c>
      <c r="AO3350" s="33">
        <v>0</v>
      </c>
      <c r="AP3350" s="34">
        <v>0</v>
      </c>
      <c r="AQ3350" s="17">
        <v>0</v>
      </c>
      <c r="AR3350" s="24">
        <v>7.2</v>
      </c>
      <c r="AS3350" s="35">
        <v>100</v>
      </c>
      <c r="AT3350" s="35">
        <v>96</v>
      </c>
      <c r="AU3350" s="35">
        <v>75.317460317460316</v>
      </c>
      <c r="AV3350" s="7">
        <v>8.33</v>
      </c>
      <c r="AW3350" s="36">
        <v>0</v>
      </c>
      <c r="AX3350" s="36">
        <v>0</v>
      </c>
      <c r="AY3350" s="117">
        <v>14.672963342493755</v>
      </c>
    </row>
    <row r="3351" spans="1:51" ht="15" x14ac:dyDescent="0.25">
      <c r="A3351" s="144">
        <v>2012</v>
      </c>
      <c r="B3351" s="77" t="s">
        <v>126</v>
      </c>
      <c r="C3351" s="78">
        <v>4</v>
      </c>
      <c r="D3351" s="77">
        <v>3510906</v>
      </c>
      <c r="E3351" s="78">
        <v>35109064</v>
      </c>
      <c r="F3351" s="78" t="str">
        <f t="shared" si="147"/>
        <v>351090642012</v>
      </c>
      <c r="G3351" s="96">
        <v>-0.95825885712111925</v>
      </c>
      <c r="H3351" s="80">
        <f t="shared" si="146"/>
        <v>2602</v>
      </c>
      <c r="I3351" s="91">
        <v>1822</v>
      </c>
      <c r="J3351" s="91">
        <v>780</v>
      </c>
      <c r="K3351" s="83">
        <f>(H3351)/VLOOKUP(D3351,'Dados Base'!$B:$K,6,FALSE)</f>
        <v>13.628745024093861</v>
      </c>
      <c r="L3351" s="88">
        <f t="shared" si="148"/>
        <v>70.023059185242118</v>
      </c>
      <c r="M3351" s="93">
        <v>3</v>
      </c>
      <c r="N3351" s="98">
        <v>0.73399999999999999</v>
      </c>
      <c r="O3351" s="91">
        <v>86</v>
      </c>
      <c r="P3351" s="91" t="s">
        <v>691</v>
      </c>
      <c r="Q3351" s="91" t="s">
        <v>691</v>
      </c>
      <c r="R3351" s="91" t="s">
        <v>691</v>
      </c>
      <c r="S3351" s="91">
        <v>0</v>
      </c>
      <c r="T3351" s="91" t="s">
        <v>691</v>
      </c>
      <c r="U3351" s="91">
        <v>16</v>
      </c>
      <c r="V3351" s="91">
        <v>15</v>
      </c>
      <c r="W3351" s="99">
        <v>0</v>
      </c>
      <c r="X3351" s="19">
        <v>4.8936572916666674E-3</v>
      </c>
      <c r="Y3351" s="29">
        <v>0.71</v>
      </c>
      <c r="Z3351" s="30">
        <v>65</v>
      </c>
      <c r="AA3351" s="30">
        <v>31</v>
      </c>
      <c r="AB3351" s="31">
        <v>0</v>
      </c>
      <c r="AC3351" s="32">
        <v>0</v>
      </c>
      <c r="AD3351" s="153">
        <f>VLOOKUP(D3351,'Dados Base'!$B:$K,9,FALSE)*31536000/VLOOKUP($F3351,F:H,MATCH(H3350,F3350:AF3350,0),FALSE)</f>
        <v>36602.121445042278</v>
      </c>
      <c r="AE3351" s="153">
        <f>VLOOKUP(D3351,'Dados Base'!$B:$K,10,FALSE)*31536000/VLOOKUP($F3351,F:H,MATCH(H3350,F3350:AF3350,0),FALSE)</f>
        <v>3757.1714066102991</v>
      </c>
      <c r="AF3351" s="14">
        <v>72.22</v>
      </c>
      <c r="AG3351" s="15">
        <v>68.099999999999994</v>
      </c>
      <c r="AH3351" s="14">
        <v>62.5</v>
      </c>
      <c r="AI3351" s="14">
        <v>17.22</v>
      </c>
      <c r="AJ3351" s="14">
        <v>100</v>
      </c>
      <c r="AK3351" s="72">
        <f>(SUMIFS('Banco de Indicadores Mun. (2)'!I:I,'Banco de Indicadores Mun. (2)'!B:B,'Banco de Indicadores - Mun. (1)'!B3351,'Banco de Indicadores Mun. (2)'!A:A,'Banco de Indicadores - Mun. (1)'!A3351) / VLOOKUP(D3351,'Dados Base'!$B:$K,8,FALSE)) * 100</f>
        <v>0</v>
      </c>
      <c r="AL3351" s="72">
        <f>(SUMIFS('Banco de Indicadores Mun. (2)'!I:I,'Banco de Indicadores Mun. (2)'!B:B,'Banco de Indicadores - Mun. (1)'!B3351,'Banco de Indicadores Mun. (2)'!A:A,'Banco de Indicadores - Mun. (1)'!A3351) / VLOOKUP(D3351,'Dados Base'!$B:$K,9,FALSE)) * 100</f>
        <v>0</v>
      </c>
      <c r="AM3351" s="72">
        <f>(SUMIFS('Banco de Indicadores Mun. (2)'!J:J,'Banco de Indicadores Mun. (2)'!B:B,'Banco de Indicadores - Mun. (1)'!B3351,'Banco de Indicadores Mun. (2)'!A:A,'Banco de Indicadores - Mun. (1)'!A3351) / VLOOKUP(D3351,'Dados Base'!$B:$K,7,FALSE)) * 100</f>
        <v>0</v>
      </c>
      <c r="AN3351" s="72">
        <f>(SUMIFS('Banco de Indicadores Mun. (2)'!K:K,'Banco de Indicadores Mun. (2)'!B:B,'Banco de Indicadores - Mun. (1)'!B3351,'Banco de Indicadores Mun. (2)'!A:A,'Banco de Indicadores - Mun. (1)'!A3351) / VLOOKUP(D3351,'Dados Base'!$B:$K,10,FALSE)) * 100</f>
        <v>0</v>
      </c>
      <c r="AO3351" s="33">
        <v>0</v>
      </c>
      <c r="AP3351" s="34">
        <v>0</v>
      </c>
      <c r="AQ3351" s="17">
        <v>0</v>
      </c>
      <c r="AR3351" s="24">
        <v>6.8</v>
      </c>
      <c r="AS3351" s="35">
        <v>92</v>
      </c>
      <c r="AT3351" s="35">
        <v>92</v>
      </c>
      <c r="AU3351" s="35">
        <v>67.708333333333343</v>
      </c>
      <c r="AV3351" s="7">
        <v>7.75</v>
      </c>
      <c r="AW3351" s="36">
        <v>0</v>
      </c>
      <c r="AX3351" s="36">
        <v>0</v>
      </c>
      <c r="AY3351" s="117">
        <v>6.3683216150586821</v>
      </c>
    </row>
    <row r="3352" spans="1:51" ht="15" x14ac:dyDescent="0.25">
      <c r="A3352" s="144">
        <v>2012</v>
      </c>
      <c r="B3352" s="77" t="s">
        <v>127</v>
      </c>
      <c r="C3352" s="78">
        <v>19</v>
      </c>
      <c r="D3352" s="77">
        <v>3511003</v>
      </c>
      <c r="E3352" s="78">
        <v>351100319</v>
      </c>
      <c r="F3352" s="78" t="str">
        <f t="shared" si="147"/>
        <v>3511003192012</v>
      </c>
      <c r="G3352" s="96">
        <v>1.7739175039316546</v>
      </c>
      <c r="H3352" s="80">
        <f t="shared" si="146"/>
        <v>18537</v>
      </c>
      <c r="I3352" s="91">
        <v>13989</v>
      </c>
      <c r="J3352" s="91">
        <v>4548</v>
      </c>
      <c r="K3352" s="83">
        <f>(H3352)/VLOOKUP(D3352,'Dados Base'!$B:$K,6,FALSE)</f>
        <v>17.444125535218557</v>
      </c>
      <c r="L3352" s="88">
        <f t="shared" si="148"/>
        <v>75.465285644926354</v>
      </c>
      <c r="M3352" s="93">
        <v>2</v>
      </c>
      <c r="N3352" s="98">
        <v>0.73099999999999998</v>
      </c>
      <c r="O3352" s="91">
        <v>84</v>
      </c>
      <c r="P3352" s="91" t="s">
        <v>691</v>
      </c>
      <c r="Q3352" s="91" t="s">
        <v>691</v>
      </c>
      <c r="R3352" s="91" t="s">
        <v>691</v>
      </c>
      <c r="S3352" s="91">
        <v>17</v>
      </c>
      <c r="T3352" s="91" t="s">
        <v>691</v>
      </c>
      <c r="U3352" s="91">
        <v>100</v>
      </c>
      <c r="V3352" s="91">
        <v>65</v>
      </c>
      <c r="W3352" s="99">
        <v>154.3399</v>
      </c>
      <c r="X3352" s="19">
        <v>4.2584917079861111E-2</v>
      </c>
      <c r="Y3352" s="29">
        <v>5.57</v>
      </c>
      <c r="Z3352" s="30">
        <v>626</v>
      </c>
      <c r="AA3352" s="30">
        <v>127</v>
      </c>
      <c r="AB3352" s="31">
        <v>2</v>
      </c>
      <c r="AC3352" s="32">
        <v>0</v>
      </c>
      <c r="AD3352" s="153">
        <f>VLOOKUP(D3352,'Dados Base'!$B:$K,9,FALSE)*31536000/VLOOKUP($F3352,F:H,MATCH(H3351,F3351:AF3351,0),FALSE)</f>
        <v>13167.645250040459</v>
      </c>
      <c r="AE3352" s="153">
        <f>VLOOKUP(D3352,'Dados Base'!$B:$K,10,FALSE)*31536000/VLOOKUP($F3352,F:H,MATCH(H3351,F3351:AF3351,0),FALSE)</f>
        <v>1156.8473863084639</v>
      </c>
      <c r="AF3352" s="14">
        <v>75.47</v>
      </c>
      <c r="AG3352" s="15">
        <v>75.5</v>
      </c>
      <c r="AH3352" s="14">
        <v>79.760000000000005</v>
      </c>
      <c r="AI3352" s="14">
        <v>38.15</v>
      </c>
      <c r="AJ3352" s="14">
        <v>100</v>
      </c>
      <c r="AK3352" s="72">
        <f>(SUMIFS('Banco de Indicadores Mun. (2)'!I:I,'Banco de Indicadores Mun. (2)'!B:B,'Banco de Indicadores - Mun. (1)'!B3352,'Banco de Indicadores Mun. (2)'!A:A,'Banco de Indicadores - Mun. (1)'!A3352) / VLOOKUP(D3352,'Dados Base'!$B:$K,8,FALSE)) * 100</f>
        <v>0</v>
      </c>
      <c r="AL3352" s="72">
        <f>(SUMIFS('Banco de Indicadores Mun. (2)'!I:I,'Banco de Indicadores Mun. (2)'!B:B,'Banco de Indicadores - Mun. (1)'!B3352,'Banco de Indicadores Mun. (2)'!A:A,'Banco de Indicadores - Mun. (1)'!A3352) / VLOOKUP(D3352,'Dados Base'!$B:$K,9,FALSE)) * 100</f>
        <v>0</v>
      </c>
      <c r="AM3352" s="72">
        <f>(SUMIFS('Banco de Indicadores Mun. (2)'!J:J,'Banco de Indicadores Mun. (2)'!B:B,'Banco de Indicadores - Mun. (1)'!B3352,'Banco de Indicadores Mun. (2)'!A:A,'Banco de Indicadores - Mun. (1)'!A3352) / VLOOKUP(D3352,'Dados Base'!$B:$K,7,FALSE)) * 100</f>
        <v>0</v>
      </c>
      <c r="AN3352" s="72">
        <f>(SUMIFS('Banco de Indicadores Mun. (2)'!K:K,'Banco de Indicadores Mun. (2)'!B:B,'Banco de Indicadores - Mun. (1)'!B3352,'Banco de Indicadores Mun. (2)'!A:A,'Banco de Indicadores - Mun. (1)'!A3352) / VLOOKUP(D3352,'Dados Base'!$B:$K,10,FALSE)) * 100</f>
        <v>0</v>
      </c>
      <c r="AO3352" s="33">
        <v>0</v>
      </c>
      <c r="AP3352" s="34">
        <v>0</v>
      </c>
      <c r="AQ3352" s="17">
        <v>0</v>
      </c>
      <c r="AR3352" s="24">
        <v>9</v>
      </c>
      <c r="AS3352" s="35">
        <v>100</v>
      </c>
      <c r="AT3352" s="35">
        <v>100</v>
      </c>
      <c r="AU3352" s="35">
        <v>83.134130146082342</v>
      </c>
      <c r="AV3352" s="7">
        <v>9.6999999999999993</v>
      </c>
      <c r="AW3352" s="36">
        <v>0</v>
      </c>
      <c r="AX3352" s="36">
        <v>0</v>
      </c>
      <c r="AY3352" s="117">
        <v>27.341377347104444</v>
      </c>
    </row>
    <row r="3353" spans="1:51" ht="15" x14ac:dyDescent="0.25">
      <c r="A3353" s="144">
        <v>2012</v>
      </c>
      <c r="B3353" s="77" t="s">
        <v>128</v>
      </c>
      <c r="C3353" s="78">
        <v>15</v>
      </c>
      <c r="D3353" s="77">
        <v>3511102</v>
      </c>
      <c r="E3353" s="78">
        <v>351110215</v>
      </c>
      <c r="F3353" s="78" t="str">
        <f t="shared" si="147"/>
        <v>3511102152012</v>
      </c>
      <c r="G3353" s="96">
        <v>0.59287825372265068</v>
      </c>
      <c r="H3353" s="80">
        <f t="shared" si="146"/>
        <v>113764</v>
      </c>
      <c r="I3353" s="91">
        <v>112850</v>
      </c>
      <c r="J3353" s="91">
        <v>914</v>
      </c>
      <c r="K3353" s="83">
        <f>(H3353)/VLOOKUP(D3353,'Dados Base'!$B:$K,6,FALSE)</f>
        <v>389.28278127566381</v>
      </c>
      <c r="L3353" s="88">
        <f t="shared" si="148"/>
        <v>99.196582398649838</v>
      </c>
      <c r="M3353" s="93">
        <v>3</v>
      </c>
      <c r="N3353" s="98">
        <v>0.78500000000000003</v>
      </c>
      <c r="O3353" s="91">
        <v>141</v>
      </c>
      <c r="P3353" s="91" t="s">
        <v>691</v>
      </c>
      <c r="Q3353" s="91" t="s">
        <v>691</v>
      </c>
      <c r="R3353" s="91" t="s">
        <v>691</v>
      </c>
      <c r="S3353" s="91">
        <v>373</v>
      </c>
      <c r="T3353" s="91" t="s">
        <v>691</v>
      </c>
      <c r="U3353" s="91">
        <v>1822</v>
      </c>
      <c r="V3353" s="91">
        <v>1332</v>
      </c>
      <c r="W3353" s="99">
        <v>0</v>
      </c>
      <c r="X3353" s="19">
        <v>0.39002894528240739</v>
      </c>
      <c r="Y3353" s="29">
        <v>56.48</v>
      </c>
      <c r="Z3353" s="30">
        <v>0</v>
      </c>
      <c r="AA3353" s="30">
        <v>6100</v>
      </c>
      <c r="AB3353" s="31">
        <v>23</v>
      </c>
      <c r="AC3353" s="32">
        <v>0</v>
      </c>
      <c r="AD3353" s="153">
        <f>VLOOKUP(D3353,'Dados Base'!$B:$K,9,FALSE)*31536000/VLOOKUP($F3353,F:H,MATCH(H3352,F3352:AF3352,0),FALSE)</f>
        <v>609.85197426250841</v>
      </c>
      <c r="AE3353" s="153">
        <f>VLOOKUP(D3353,'Dados Base'!$B:$K,10,FALSE)*31536000/VLOOKUP($F3353,F:H,MATCH(H3352,F3352:AF3352,0),FALSE)</f>
        <v>63.757251854716777</v>
      </c>
      <c r="AF3353" s="14">
        <v>98.41</v>
      </c>
      <c r="AG3353" s="15">
        <v>100</v>
      </c>
      <c r="AH3353" s="14">
        <v>95.48</v>
      </c>
      <c r="AI3353" s="14">
        <v>26.9</v>
      </c>
      <c r="AJ3353" s="14">
        <v>99.2</v>
      </c>
      <c r="AK3353" s="72">
        <f>(SUMIFS('Banco de Indicadores Mun. (2)'!I:I,'Banco de Indicadores Mun. (2)'!B:B,'Banco de Indicadores - Mun. (1)'!B3353,'Banco de Indicadores Mun. (2)'!A:A,'Banco de Indicadores - Mun. (1)'!A3353) / VLOOKUP(D3353,'Dados Base'!$B:$K,8,FALSE)) * 100</f>
        <v>0</v>
      </c>
      <c r="AL3353" s="72">
        <f>(SUMIFS('Banco de Indicadores Mun. (2)'!I:I,'Banco de Indicadores Mun. (2)'!B:B,'Banco de Indicadores - Mun. (1)'!B3353,'Banco de Indicadores Mun. (2)'!A:A,'Banco de Indicadores - Mun. (1)'!A3353) / VLOOKUP(D3353,'Dados Base'!$B:$K,9,FALSE)) * 100</f>
        <v>0</v>
      </c>
      <c r="AM3353" s="72">
        <f>(SUMIFS('Banco de Indicadores Mun. (2)'!J:J,'Banco de Indicadores Mun. (2)'!B:B,'Banco de Indicadores - Mun. (1)'!B3353,'Banco de Indicadores Mun. (2)'!A:A,'Banco de Indicadores - Mun. (1)'!A3353) / VLOOKUP(D3353,'Dados Base'!$B:$K,7,FALSE)) * 100</f>
        <v>0</v>
      </c>
      <c r="AN3353" s="72">
        <f>(SUMIFS('Banco de Indicadores Mun. (2)'!K:K,'Banco de Indicadores Mun. (2)'!B:B,'Banco de Indicadores - Mun. (1)'!B3353,'Banco de Indicadores Mun. (2)'!A:A,'Banco de Indicadores - Mun. (1)'!A3353) / VLOOKUP(D3353,'Dados Base'!$B:$K,10,FALSE)) * 100</f>
        <v>0</v>
      </c>
      <c r="AO3353" s="33">
        <v>0</v>
      </c>
      <c r="AP3353" s="34">
        <v>0</v>
      </c>
      <c r="AQ3353" s="17">
        <v>0</v>
      </c>
      <c r="AR3353" s="24">
        <v>9.4</v>
      </c>
      <c r="AS3353" s="35">
        <v>98</v>
      </c>
      <c r="AT3353" s="35">
        <v>0</v>
      </c>
      <c r="AU3353" s="35">
        <v>0</v>
      </c>
      <c r="AV3353" s="7">
        <v>1.47</v>
      </c>
      <c r="AW3353" s="36">
        <v>2</v>
      </c>
      <c r="AX3353" s="36">
        <v>0</v>
      </c>
      <c r="AY3353" s="117">
        <v>133.32293091408084</v>
      </c>
    </row>
    <row r="3354" spans="1:51" ht="15" x14ac:dyDescent="0.25">
      <c r="A3354" s="144">
        <v>2012</v>
      </c>
      <c r="B3354" s="77" t="s">
        <v>129</v>
      </c>
      <c r="C3354" s="78">
        <v>15</v>
      </c>
      <c r="D3354" s="77">
        <v>3511201</v>
      </c>
      <c r="E3354" s="78">
        <v>351120115</v>
      </c>
      <c r="F3354" s="78" t="str">
        <f t="shared" si="147"/>
        <v>3511201152012</v>
      </c>
      <c r="G3354" s="96">
        <v>0.77386529987852892</v>
      </c>
      <c r="H3354" s="80">
        <f t="shared" si="146"/>
        <v>7211</v>
      </c>
      <c r="I3354" s="91">
        <v>6664</v>
      </c>
      <c r="J3354" s="91">
        <v>547</v>
      </c>
      <c r="K3354" s="83">
        <f>(H3354)/VLOOKUP(D3354,'Dados Base'!$B:$K,6,FALSE)</f>
        <v>49.583992298700402</v>
      </c>
      <c r="L3354" s="88">
        <f t="shared" si="148"/>
        <v>92.414366939398136</v>
      </c>
      <c r="M3354" s="93">
        <v>4</v>
      </c>
      <c r="N3354" s="98">
        <v>0.751</v>
      </c>
      <c r="O3354" s="91">
        <v>39</v>
      </c>
      <c r="P3354" s="91" t="s">
        <v>691</v>
      </c>
      <c r="Q3354" s="91" t="s">
        <v>691</v>
      </c>
      <c r="R3354" s="91" t="s">
        <v>691</v>
      </c>
      <c r="S3354" s="91">
        <v>9</v>
      </c>
      <c r="T3354" s="91" t="s">
        <v>691</v>
      </c>
      <c r="U3354" s="91">
        <v>38</v>
      </c>
      <c r="V3354" s="91">
        <v>59</v>
      </c>
      <c r="W3354" s="99">
        <v>0</v>
      </c>
      <c r="X3354" s="19">
        <v>1.7370247395833333E-2</v>
      </c>
      <c r="Y3354" s="29">
        <v>2.66</v>
      </c>
      <c r="Z3354" s="30">
        <v>327</v>
      </c>
      <c r="AA3354" s="30">
        <v>32</v>
      </c>
      <c r="AB3354" s="31">
        <v>1</v>
      </c>
      <c r="AC3354" s="32">
        <v>0</v>
      </c>
      <c r="AD3354" s="153">
        <f>VLOOKUP(D3354,'Dados Base'!$B:$K,9,FALSE)*31536000/VLOOKUP($F3354,F:H,MATCH(H3353,F3353:AF3353,0),FALSE)</f>
        <v>4898.1167660518649</v>
      </c>
      <c r="AE3354" s="153">
        <f>VLOOKUP(D3354,'Dados Base'!$B:$K,10,FALSE)*31536000/VLOOKUP($F3354,F:H,MATCH(H3353,F3353:AF3353,0),FALSE)</f>
        <v>524.79822493412837</v>
      </c>
      <c r="AF3354" s="14">
        <v>92.5</v>
      </c>
      <c r="AG3354" s="15">
        <v>99.8</v>
      </c>
      <c r="AH3354" s="14">
        <v>82.74</v>
      </c>
      <c r="AI3354" s="14">
        <v>19.12</v>
      </c>
      <c r="AJ3354" s="14">
        <v>100</v>
      </c>
      <c r="AK3354" s="72">
        <f>(SUMIFS('Banco de Indicadores Mun. (2)'!I:I,'Banco de Indicadores Mun. (2)'!B:B,'Banco de Indicadores - Mun. (1)'!B3354,'Banco de Indicadores Mun. (2)'!A:A,'Banco de Indicadores - Mun. (1)'!A3354) / VLOOKUP(D3354,'Dados Base'!$B:$K,8,FALSE)) * 100</f>
        <v>0</v>
      </c>
      <c r="AL3354" s="72">
        <f>(SUMIFS('Banco de Indicadores Mun. (2)'!I:I,'Banco de Indicadores Mun. (2)'!B:B,'Banco de Indicadores - Mun. (1)'!B3354,'Banco de Indicadores Mun. (2)'!A:A,'Banco de Indicadores - Mun. (1)'!A3354) / VLOOKUP(D3354,'Dados Base'!$B:$K,9,FALSE)) * 100</f>
        <v>0</v>
      </c>
      <c r="AM3354" s="72">
        <f>(SUMIFS('Banco de Indicadores Mun. (2)'!J:J,'Banco de Indicadores Mun. (2)'!B:B,'Banco de Indicadores - Mun. (1)'!B3354,'Banco de Indicadores Mun. (2)'!A:A,'Banco de Indicadores - Mun. (1)'!A3354) / VLOOKUP(D3354,'Dados Base'!$B:$K,7,FALSE)) * 100</f>
        <v>0</v>
      </c>
      <c r="AN3354" s="72">
        <f>(SUMIFS('Banco de Indicadores Mun. (2)'!K:K,'Banco de Indicadores Mun. (2)'!B:B,'Banco de Indicadores - Mun. (1)'!B3354,'Banco de Indicadores Mun. (2)'!A:A,'Banco de Indicadores - Mun. (1)'!A3354) / VLOOKUP(D3354,'Dados Base'!$B:$K,10,FALSE)) * 100</f>
        <v>0</v>
      </c>
      <c r="AO3354" s="33">
        <v>0</v>
      </c>
      <c r="AP3354" s="34">
        <v>0</v>
      </c>
      <c r="AQ3354" s="17">
        <v>0</v>
      </c>
      <c r="AR3354" s="24">
        <v>7.7</v>
      </c>
      <c r="AS3354" s="35">
        <v>100</v>
      </c>
      <c r="AT3354" s="35">
        <v>100</v>
      </c>
      <c r="AU3354" s="35">
        <v>91.086350974930369</v>
      </c>
      <c r="AV3354" s="7">
        <v>10</v>
      </c>
      <c r="AW3354" s="36">
        <v>0</v>
      </c>
      <c r="AX3354" s="36">
        <v>0</v>
      </c>
      <c r="AY3354" s="117">
        <v>161.46680891372696</v>
      </c>
    </row>
    <row r="3355" spans="1:51" ht="15" x14ac:dyDescent="0.25">
      <c r="A3355" s="144">
        <v>2012</v>
      </c>
      <c r="B3355" s="77" t="s">
        <v>130</v>
      </c>
      <c r="C3355" s="78">
        <v>15</v>
      </c>
      <c r="D3355" s="77">
        <v>3511300</v>
      </c>
      <c r="E3355" s="78">
        <v>351130015</v>
      </c>
      <c r="F3355" s="78" t="str">
        <f t="shared" si="147"/>
        <v>3511300152012</v>
      </c>
      <c r="G3355" s="96">
        <v>1.6122293142185384</v>
      </c>
      <c r="H3355" s="80">
        <f t="shared" si="146"/>
        <v>8146</v>
      </c>
      <c r="I3355" s="91">
        <v>6513</v>
      </c>
      <c r="J3355" s="91">
        <v>1633</v>
      </c>
      <c r="K3355" s="83">
        <f>(H3355)/VLOOKUP(D3355,'Dados Base'!$B:$K,6,FALSE)</f>
        <v>41.220524238437406</v>
      </c>
      <c r="L3355" s="88">
        <f t="shared" si="148"/>
        <v>79.95335133808004</v>
      </c>
      <c r="M3355" s="93">
        <v>4</v>
      </c>
      <c r="N3355" s="98">
        <v>0.76600000000000001</v>
      </c>
      <c r="O3355" s="91">
        <v>97</v>
      </c>
      <c r="P3355" s="91" t="s">
        <v>691</v>
      </c>
      <c r="Q3355" s="91" t="s">
        <v>691</v>
      </c>
      <c r="R3355" s="91" t="s">
        <v>691</v>
      </c>
      <c r="S3355" s="91">
        <v>38</v>
      </c>
      <c r="T3355" s="91" t="s">
        <v>691</v>
      </c>
      <c r="U3355" s="91">
        <v>116</v>
      </c>
      <c r="V3355" s="91">
        <v>62</v>
      </c>
      <c r="W3355" s="99">
        <v>0</v>
      </c>
      <c r="X3355" s="19">
        <v>2.0712902083333335E-2</v>
      </c>
      <c r="Y3355" s="29">
        <v>2.58</v>
      </c>
      <c r="Z3355" s="30">
        <v>265</v>
      </c>
      <c r="AA3355" s="30">
        <v>84</v>
      </c>
      <c r="AB3355" s="31">
        <v>1</v>
      </c>
      <c r="AC3355" s="32">
        <v>0</v>
      </c>
      <c r="AD3355" s="153">
        <f>VLOOKUP(D3355,'Dados Base'!$B:$K,9,FALSE)*31536000/VLOOKUP($F3355,F:H,MATCH(H3354,F3354:AF3354,0),FALSE)</f>
        <v>5536.0274981586053</v>
      </c>
      <c r="AE3355" s="153">
        <f>VLOOKUP(D3355,'Dados Base'!$B:$K,10,FALSE)*31536000/VLOOKUP($F3355,F:H,MATCH(H3354,F3354:AF3354,0),FALSE)</f>
        <v>503.27522710532776</v>
      </c>
      <c r="AF3355" s="14">
        <v>97.64</v>
      </c>
      <c r="AG3355" s="15" t="s">
        <v>692</v>
      </c>
      <c r="AH3355" s="14" t="s">
        <v>692</v>
      </c>
      <c r="AI3355" s="14">
        <v>37.78</v>
      </c>
      <c r="AJ3355" s="14">
        <v>97.6</v>
      </c>
      <c r="AK3355" s="72">
        <f>(SUMIFS('Banco de Indicadores Mun. (2)'!I:I,'Banco de Indicadores Mun. (2)'!B:B,'Banco de Indicadores - Mun. (1)'!B3355,'Banco de Indicadores Mun. (2)'!A:A,'Banco de Indicadores - Mun. (1)'!A3355) / VLOOKUP(D3355,'Dados Base'!$B:$K,8,FALSE)) * 100</f>
        <v>0</v>
      </c>
      <c r="AL3355" s="72">
        <f>(SUMIFS('Banco de Indicadores Mun. (2)'!I:I,'Banco de Indicadores Mun. (2)'!B:B,'Banco de Indicadores - Mun. (1)'!B3355,'Banco de Indicadores Mun. (2)'!A:A,'Banco de Indicadores - Mun. (1)'!A3355) / VLOOKUP(D3355,'Dados Base'!$B:$K,9,FALSE)) * 100</f>
        <v>0</v>
      </c>
      <c r="AM3355" s="72">
        <f>(SUMIFS('Banco de Indicadores Mun. (2)'!J:J,'Banco de Indicadores Mun. (2)'!B:B,'Banco de Indicadores - Mun. (1)'!B3355,'Banco de Indicadores Mun. (2)'!A:A,'Banco de Indicadores - Mun. (1)'!A3355) / VLOOKUP(D3355,'Dados Base'!$B:$K,7,FALSE)) * 100</f>
        <v>0</v>
      </c>
      <c r="AN3355" s="72">
        <f>(SUMIFS('Banco de Indicadores Mun. (2)'!K:K,'Banco de Indicadores Mun. (2)'!B:B,'Banco de Indicadores - Mun. (1)'!B3355,'Banco de Indicadores Mun. (2)'!A:A,'Banco de Indicadores - Mun. (1)'!A3355) / VLOOKUP(D3355,'Dados Base'!$B:$K,10,FALSE)) * 100</f>
        <v>0</v>
      </c>
      <c r="AO3355" s="33">
        <v>0</v>
      </c>
      <c r="AP3355" s="34">
        <v>0</v>
      </c>
      <c r="AQ3355" s="17">
        <v>0</v>
      </c>
      <c r="AR3355" s="24">
        <v>8.1999999999999993</v>
      </c>
      <c r="AS3355" s="35">
        <v>95</v>
      </c>
      <c r="AT3355" s="35">
        <v>95</v>
      </c>
      <c r="AU3355" s="35">
        <v>75.931232091690546</v>
      </c>
      <c r="AV3355" s="7">
        <v>8.3699999999999992</v>
      </c>
      <c r="AW3355" s="36">
        <v>0</v>
      </c>
      <c r="AX3355" s="36">
        <v>0</v>
      </c>
      <c r="AY3355" s="117">
        <v>27.685153670819922</v>
      </c>
    </row>
    <row r="3356" spans="1:51" ht="15" x14ac:dyDescent="0.25">
      <c r="A3356" s="144">
        <v>2012</v>
      </c>
      <c r="B3356" s="77" t="s">
        <v>131</v>
      </c>
      <c r="C3356" s="78">
        <v>17</v>
      </c>
      <c r="D3356" s="77">
        <v>3511409</v>
      </c>
      <c r="E3356" s="78">
        <v>351140917</v>
      </c>
      <c r="F3356" s="78" t="str">
        <f t="shared" si="147"/>
        <v>3511409172012</v>
      </c>
      <c r="G3356" s="96">
        <v>1.3240234394509498</v>
      </c>
      <c r="H3356" s="80">
        <f t="shared" si="146"/>
        <v>17858</v>
      </c>
      <c r="I3356" s="91">
        <v>16111</v>
      </c>
      <c r="J3356" s="91">
        <v>1747</v>
      </c>
      <c r="K3356" s="83">
        <f>(H3356)/VLOOKUP(D3356,'Dados Base'!$B:$K,6,FALSE)</f>
        <v>35.457866730204117</v>
      </c>
      <c r="L3356" s="88">
        <f t="shared" si="148"/>
        <v>90.217269571060584</v>
      </c>
      <c r="M3356" s="93">
        <v>4</v>
      </c>
      <c r="N3356" s="98">
        <v>0.72899999999999998</v>
      </c>
      <c r="O3356" s="91">
        <v>140</v>
      </c>
      <c r="P3356" s="91" t="s">
        <v>691</v>
      </c>
      <c r="Q3356" s="91" t="s">
        <v>691</v>
      </c>
      <c r="R3356" s="91" t="s">
        <v>691</v>
      </c>
      <c r="S3356" s="91">
        <v>28</v>
      </c>
      <c r="T3356" s="91" t="s">
        <v>691</v>
      </c>
      <c r="U3356" s="91">
        <v>147</v>
      </c>
      <c r="V3356" s="91">
        <v>103</v>
      </c>
      <c r="W3356" s="99">
        <v>25.396000000000001</v>
      </c>
      <c r="X3356" s="19">
        <v>4.8048292483796301E-2</v>
      </c>
      <c r="Y3356" s="29">
        <v>6.42</v>
      </c>
      <c r="Z3356" s="30">
        <v>732</v>
      </c>
      <c r="AA3356" s="30">
        <v>134</v>
      </c>
      <c r="AB3356" s="31">
        <v>1</v>
      </c>
      <c r="AC3356" s="32">
        <v>0</v>
      </c>
      <c r="AD3356" s="153">
        <f>VLOOKUP(D3356,'Dados Base'!$B:$K,9,FALSE)*31536000/VLOOKUP($F3356,F:H,MATCH(H3355,F3355:AF3355,0),FALSE)</f>
        <v>9324.1169223877259</v>
      </c>
      <c r="AE3356" s="153">
        <f>VLOOKUP(D3356,'Dados Base'!$B:$K,10,FALSE)*31536000/VLOOKUP($F3356,F:H,MATCH(H3355,F3355:AF3355,0),FALSE)</f>
        <v>1059.5587411804236</v>
      </c>
      <c r="AF3356" s="14">
        <v>88.39</v>
      </c>
      <c r="AG3356" s="15">
        <v>100</v>
      </c>
      <c r="AH3356" s="14" t="s">
        <v>692</v>
      </c>
      <c r="AI3356" s="14">
        <v>15.76</v>
      </c>
      <c r="AJ3356" s="14">
        <v>98</v>
      </c>
      <c r="AK3356" s="72">
        <f>(SUMIFS('Banco de Indicadores Mun. (2)'!I:I,'Banco de Indicadores Mun. (2)'!B:B,'Banco de Indicadores - Mun. (1)'!B3356,'Banco de Indicadores Mun. (2)'!A:A,'Banco de Indicadores - Mun. (1)'!A3356) / VLOOKUP(D3356,'Dados Base'!$B:$K,8,FALSE)) * 100</f>
        <v>0</v>
      </c>
      <c r="AL3356" s="72">
        <f>(SUMIFS('Banco de Indicadores Mun. (2)'!I:I,'Banco de Indicadores Mun. (2)'!B:B,'Banco de Indicadores - Mun. (1)'!B3356,'Banco de Indicadores Mun. (2)'!A:A,'Banco de Indicadores - Mun. (1)'!A3356) / VLOOKUP(D3356,'Dados Base'!$B:$K,9,FALSE)) * 100</f>
        <v>0</v>
      </c>
      <c r="AM3356" s="72">
        <f>(SUMIFS('Banco de Indicadores Mun. (2)'!J:J,'Banco de Indicadores Mun. (2)'!B:B,'Banco de Indicadores - Mun. (1)'!B3356,'Banco de Indicadores Mun. (2)'!A:A,'Banco de Indicadores - Mun. (1)'!A3356) / VLOOKUP(D3356,'Dados Base'!$B:$K,7,FALSE)) * 100</f>
        <v>0</v>
      </c>
      <c r="AN3356" s="72">
        <f>(SUMIFS('Banco de Indicadores Mun. (2)'!K:K,'Banco de Indicadores Mun. (2)'!B:B,'Banco de Indicadores - Mun. (1)'!B3356,'Banco de Indicadores Mun. (2)'!A:A,'Banco de Indicadores - Mun. (1)'!A3356) / VLOOKUP(D3356,'Dados Base'!$B:$K,10,FALSE)) * 100</f>
        <v>0</v>
      </c>
      <c r="AO3356" s="33">
        <v>0</v>
      </c>
      <c r="AP3356" s="34">
        <v>0</v>
      </c>
      <c r="AQ3356" s="17">
        <v>0</v>
      </c>
      <c r="AR3356" s="24">
        <v>8.1999999999999993</v>
      </c>
      <c r="AS3356" s="35">
        <v>95</v>
      </c>
      <c r="AT3356" s="35">
        <v>95</v>
      </c>
      <c r="AU3356" s="35">
        <v>84.526558891454968</v>
      </c>
      <c r="AV3356" s="7">
        <v>9.43</v>
      </c>
      <c r="AW3356" s="36">
        <v>0</v>
      </c>
      <c r="AX3356" s="36">
        <v>0</v>
      </c>
      <c r="AY3356" s="117">
        <v>58.716610538712096</v>
      </c>
    </row>
    <row r="3357" spans="1:51" ht="15" x14ac:dyDescent="0.25">
      <c r="A3357" s="144">
        <v>2012</v>
      </c>
      <c r="B3357" s="77" t="s">
        <v>132</v>
      </c>
      <c r="C3357" s="78">
        <v>10</v>
      </c>
      <c r="D3357" s="77">
        <v>3511508</v>
      </c>
      <c r="E3357" s="78">
        <v>351150810</v>
      </c>
      <c r="F3357" s="78" t="str">
        <f t="shared" si="147"/>
        <v>3511508102012</v>
      </c>
      <c r="G3357" s="96">
        <v>2.6729176578447644</v>
      </c>
      <c r="H3357" s="80">
        <f t="shared" si="146"/>
        <v>41012</v>
      </c>
      <c r="I3357" s="91">
        <v>38890</v>
      </c>
      <c r="J3357" s="91">
        <v>2122</v>
      </c>
      <c r="K3357" s="83">
        <f>(H3357)/VLOOKUP(D3357,'Dados Base'!$B:$K,6,FALSE)</f>
        <v>321.00814026299309</v>
      </c>
      <c r="L3357" s="88">
        <f t="shared" si="148"/>
        <v>94.825904613283925</v>
      </c>
      <c r="M3357" s="93">
        <v>3</v>
      </c>
      <c r="N3357" s="98">
        <v>0.78200000000000003</v>
      </c>
      <c r="O3357" s="91">
        <v>85</v>
      </c>
      <c r="P3357" s="91" t="s">
        <v>691</v>
      </c>
      <c r="Q3357" s="91" t="s">
        <v>691</v>
      </c>
      <c r="R3357" s="91" t="s">
        <v>691</v>
      </c>
      <c r="S3357" s="91">
        <v>274</v>
      </c>
      <c r="T3357" s="91" t="s">
        <v>691</v>
      </c>
      <c r="U3357" s="91">
        <v>431</v>
      </c>
      <c r="V3357" s="91">
        <v>317</v>
      </c>
      <c r="W3357" s="99">
        <v>0</v>
      </c>
      <c r="X3357" s="19">
        <v>0.1220433577037037</v>
      </c>
      <c r="Y3357" s="29">
        <v>15.61</v>
      </c>
      <c r="Z3357" s="30">
        <v>1914</v>
      </c>
      <c r="AA3357" s="30">
        <v>193</v>
      </c>
      <c r="AB3357" s="31">
        <v>3</v>
      </c>
      <c r="AC3357" s="32">
        <v>0</v>
      </c>
      <c r="AD3357" s="153">
        <f>VLOOKUP(D3357,'Dados Base'!$B:$K,9,FALSE)*31536000/VLOOKUP($F3357,F:H,MATCH(H3356,F3356:AF3356,0),FALSE)</f>
        <v>868.90861211352774</v>
      </c>
      <c r="AE3357" s="153">
        <f>VLOOKUP(D3357,'Dados Base'!$B:$K,10,FALSE)*31536000/VLOOKUP($F3357,F:H,MATCH(H3356,F3356:AF3356,0),FALSE)</f>
        <v>123.03130790988006</v>
      </c>
      <c r="AF3357" s="14">
        <v>97.76</v>
      </c>
      <c r="AG3357" s="15">
        <v>94.8</v>
      </c>
      <c r="AH3357" s="14">
        <v>95.51</v>
      </c>
      <c r="AI3357" s="14">
        <v>29.42</v>
      </c>
      <c r="AJ3357" s="14">
        <v>100</v>
      </c>
      <c r="AK3357" s="72">
        <f>(SUMIFS('Banco de Indicadores Mun. (2)'!I:I,'Banco de Indicadores Mun. (2)'!B:B,'Banco de Indicadores - Mun. (1)'!B3357,'Banco de Indicadores Mun. (2)'!A:A,'Banco de Indicadores - Mun. (1)'!A3357) / VLOOKUP(D3357,'Dados Base'!$B:$K,8,FALSE)) * 100</f>
        <v>0</v>
      </c>
      <c r="AL3357" s="72">
        <f>(SUMIFS('Banco de Indicadores Mun. (2)'!I:I,'Banco de Indicadores Mun. (2)'!B:B,'Banco de Indicadores - Mun. (1)'!B3357,'Banco de Indicadores Mun. (2)'!A:A,'Banco de Indicadores - Mun. (1)'!A3357) / VLOOKUP(D3357,'Dados Base'!$B:$K,9,FALSE)) * 100</f>
        <v>0</v>
      </c>
      <c r="AM3357" s="72">
        <f>(SUMIFS('Banco de Indicadores Mun. (2)'!J:J,'Banco de Indicadores Mun. (2)'!B:B,'Banco de Indicadores - Mun. (1)'!B3357,'Banco de Indicadores Mun. (2)'!A:A,'Banco de Indicadores - Mun. (1)'!A3357) / VLOOKUP(D3357,'Dados Base'!$B:$K,7,FALSE)) * 100</f>
        <v>0</v>
      </c>
      <c r="AN3357" s="72">
        <f>(SUMIFS('Banco de Indicadores Mun. (2)'!K:K,'Banco de Indicadores Mun. (2)'!B:B,'Banco de Indicadores - Mun. (1)'!B3357,'Banco de Indicadores Mun. (2)'!A:A,'Banco de Indicadores - Mun. (1)'!A3357) / VLOOKUP(D3357,'Dados Base'!$B:$K,10,FALSE)) * 100</f>
        <v>0</v>
      </c>
      <c r="AO3357" s="33">
        <v>0</v>
      </c>
      <c r="AP3357" s="34">
        <v>0</v>
      </c>
      <c r="AQ3357" s="17">
        <v>0</v>
      </c>
      <c r="AR3357" s="24">
        <v>7.3</v>
      </c>
      <c r="AS3357" s="35">
        <v>97</v>
      </c>
      <c r="AT3357" s="35">
        <v>97</v>
      </c>
      <c r="AU3357" s="35">
        <v>90.840056953013757</v>
      </c>
      <c r="AV3357" s="7">
        <v>9.9600000000000009</v>
      </c>
      <c r="AW3357" s="36">
        <v>0</v>
      </c>
      <c r="AX3357" s="36">
        <v>0</v>
      </c>
      <c r="AY3357" s="117">
        <v>215.77966536924907</v>
      </c>
    </row>
    <row r="3358" spans="1:51" ht="15" x14ac:dyDescent="0.25">
      <c r="A3358" s="144">
        <v>2012</v>
      </c>
      <c r="B3358" s="77" t="s">
        <v>133</v>
      </c>
      <c r="C3358" s="78">
        <v>10</v>
      </c>
      <c r="D3358" s="77">
        <v>3511607</v>
      </c>
      <c r="E3358" s="78">
        <v>351160710</v>
      </c>
      <c r="F3358" s="78" t="str">
        <f t="shared" si="147"/>
        <v>3511607102012</v>
      </c>
      <c r="G3358" s="96">
        <v>1.7349126160694395</v>
      </c>
      <c r="H3358" s="80">
        <f t="shared" si="146"/>
        <v>15909</v>
      </c>
      <c r="I3358" s="91">
        <v>10741</v>
      </c>
      <c r="J3358" s="91">
        <v>5168</v>
      </c>
      <c r="K3358" s="83">
        <f>(H3358)/VLOOKUP(D3358,'Dados Base'!$B:$K,6,FALSE)</f>
        <v>83.647931016352075</v>
      </c>
      <c r="L3358" s="88">
        <f t="shared" si="148"/>
        <v>67.515242944245387</v>
      </c>
      <c r="M3358" s="93">
        <v>4</v>
      </c>
      <c r="N3358" s="98">
        <v>0.70599999999999996</v>
      </c>
      <c r="O3358" s="91">
        <v>96</v>
      </c>
      <c r="P3358" s="91" t="s">
        <v>691</v>
      </c>
      <c r="Q3358" s="91" t="s">
        <v>691</v>
      </c>
      <c r="R3358" s="91" t="s">
        <v>691</v>
      </c>
      <c r="S3358" s="91">
        <v>41</v>
      </c>
      <c r="T3358" s="91" t="s">
        <v>691</v>
      </c>
      <c r="U3358" s="91">
        <v>140</v>
      </c>
      <c r="V3358" s="91">
        <v>80</v>
      </c>
      <c r="W3358" s="99">
        <v>0</v>
      </c>
      <c r="X3358" s="19">
        <v>4.0460509010416666E-2</v>
      </c>
      <c r="Y3358" s="29">
        <v>4.3099999999999996</v>
      </c>
      <c r="Z3358" s="30">
        <v>189</v>
      </c>
      <c r="AA3358" s="30">
        <v>392</v>
      </c>
      <c r="AB3358" s="31">
        <v>2</v>
      </c>
      <c r="AC3358" s="32">
        <v>2</v>
      </c>
      <c r="AD3358" s="153">
        <f>VLOOKUP(D3358,'Dados Base'!$B:$K,9,FALSE)*31536000/VLOOKUP($F3358,F:H,MATCH(H3357,F3357:AF3357,0),FALSE)</f>
        <v>3429.334339053366</v>
      </c>
      <c r="AE3358" s="153">
        <f>VLOOKUP(D3358,'Dados Base'!$B:$K,10,FALSE)*31536000/VLOOKUP($F3358,F:H,MATCH(H3357,F3357:AF3357,0),FALSE)</f>
        <v>515.39128795021691</v>
      </c>
      <c r="AF3358" s="14">
        <v>83.55</v>
      </c>
      <c r="AG3358" s="15">
        <v>93.8</v>
      </c>
      <c r="AH3358" s="14">
        <v>57.5</v>
      </c>
      <c r="AI3358" s="14">
        <v>27.59</v>
      </c>
      <c r="AJ3358" s="14">
        <v>100</v>
      </c>
      <c r="AK3358" s="72">
        <f>(SUMIFS('Banco de Indicadores Mun. (2)'!I:I,'Banco de Indicadores Mun. (2)'!B:B,'Banco de Indicadores - Mun. (1)'!B3358,'Banco de Indicadores Mun. (2)'!A:A,'Banco de Indicadores - Mun. (1)'!A3358) / VLOOKUP(D3358,'Dados Base'!$B:$K,8,FALSE)) * 100</f>
        <v>0</v>
      </c>
      <c r="AL3358" s="72">
        <f>(SUMIFS('Banco de Indicadores Mun. (2)'!I:I,'Banco de Indicadores Mun. (2)'!B:B,'Banco de Indicadores - Mun. (1)'!B3358,'Banco de Indicadores Mun. (2)'!A:A,'Banco de Indicadores - Mun. (1)'!A3358) / VLOOKUP(D3358,'Dados Base'!$B:$K,9,FALSE)) * 100</f>
        <v>0</v>
      </c>
      <c r="AM3358" s="72">
        <f>(SUMIFS('Banco de Indicadores Mun. (2)'!J:J,'Banco de Indicadores Mun. (2)'!B:B,'Banco de Indicadores - Mun. (1)'!B3358,'Banco de Indicadores Mun. (2)'!A:A,'Banco de Indicadores - Mun. (1)'!A3358) / VLOOKUP(D3358,'Dados Base'!$B:$K,7,FALSE)) * 100</f>
        <v>0</v>
      </c>
      <c r="AN3358" s="72">
        <f>(SUMIFS('Banco de Indicadores Mun. (2)'!K:K,'Banco de Indicadores Mun. (2)'!B:B,'Banco de Indicadores - Mun. (1)'!B3358,'Banco de Indicadores Mun. (2)'!A:A,'Banco de Indicadores - Mun. (1)'!A3358) / VLOOKUP(D3358,'Dados Base'!$B:$K,10,FALSE)) * 100</f>
        <v>0</v>
      </c>
      <c r="AO3358" s="33">
        <v>0</v>
      </c>
      <c r="AP3358" s="34">
        <v>0</v>
      </c>
      <c r="AQ3358" s="17">
        <v>0</v>
      </c>
      <c r="AR3358" s="24">
        <v>9.8000000000000007</v>
      </c>
      <c r="AS3358" s="35">
        <v>92</v>
      </c>
      <c r="AT3358" s="35">
        <v>92</v>
      </c>
      <c r="AU3358" s="35">
        <v>32.53012048192771</v>
      </c>
      <c r="AV3358" s="7">
        <v>5.3</v>
      </c>
      <c r="AW3358" s="36">
        <v>0</v>
      </c>
      <c r="AX3358" s="36">
        <v>2</v>
      </c>
      <c r="AY3358" s="117">
        <v>41.44052566536601</v>
      </c>
    </row>
    <row r="3359" spans="1:51" ht="15" x14ac:dyDescent="0.25">
      <c r="A3359" s="144">
        <v>2012</v>
      </c>
      <c r="B3359" s="77" t="s">
        <v>134</v>
      </c>
      <c r="C3359" s="78">
        <v>5</v>
      </c>
      <c r="D3359" s="77">
        <v>3511706</v>
      </c>
      <c r="E3359" s="78">
        <v>35117065</v>
      </c>
      <c r="F3359" s="78" t="str">
        <f t="shared" si="147"/>
        <v>351170652012</v>
      </c>
      <c r="G3359" s="96">
        <v>1.3951988127930637</v>
      </c>
      <c r="H3359" s="80">
        <f t="shared" si="146"/>
        <v>15450</v>
      </c>
      <c r="I3359" s="91">
        <v>14042</v>
      </c>
      <c r="J3359" s="91">
        <v>1408</v>
      </c>
      <c r="K3359" s="83">
        <f>(H3359)/VLOOKUP(D3359,'Dados Base'!$B:$K,6,FALSE)</f>
        <v>87.784090909090907</v>
      </c>
      <c r="L3359" s="88">
        <f t="shared" si="148"/>
        <v>90.886731391585755</v>
      </c>
      <c r="M3359" s="93">
        <v>5</v>
      </c>
      <c r="N3359" s="98">
        <v>0.73599999999999999</v>
      </c>
      <c r="O3359" s="91">
        <v>57</v>
      </c>
      <c r="P3359" s="91" t="s">
        <v>691</v>
      </c>
      <c r="Q3359" s="91" t="s">
        <v>691</v>
      </c>
      <c r="R3359" s="91" t="s">
        <v>691</v>
      </c>
      <c r="S3359" s="91">
        <v>56</v>
      </c>
      <c r="T3359" s="91" t="s">
        <v>691</v>
      </c>
      <c r="U3359" s="91">
        <v>116</v>
      </c>
      <c r="V3359" s="91">
        <v>114</v>
      </c>
      <c r="W3359" s="99">
        <v>0</v>
      </c>
      <c r="X3359" s="19">
        <v>4.676144565972222E-2</v>
      </c>
      <c r="Y3359" s="29">
        <v>5.59</v>
      </c>
      <c r="Z3359" s="30">
        <v>475</v>
      </c>
      <c r="AA3359" s="30">
        <v>279</v>
      </c>
      <c r="AB3359" s="31">
        <v>2</v>
      </c>
      <c r="AC3359" s="32">
        <v>0</v>
      </c>
      <c r="AD3359" s="153">
        <f>VLOOKUP(D3359,'Dados Base'!$B:$K,9,FALSE)*31536000/VLOOKUP($F3359,F:H,MATCH(H3358,F3358:AF3358,0),FALSE)</f>
        <v>4408.9165048543691</v>
      </c>
      <c r="AE3359" s="153">
        <f>VLOOKUP(D3359,'Dados Base'!$B:$K,10,FALSE)*31536000/VLOOKUP($F3359,F:H,MATCH(H3358,F3358:AF3358,0),FALSE)</f>
        <v>571.52621359223292</v>
      </c>
      <c r="AF3359" s="14">
        <v>99.43</v>
      </c>
      <c r="AG3359" s="15">
        <v>100</v>
      </c>
      <c r="AH3359" s="14">
        <v>72.09</v>
      </c>
      <c r="AI3359" s="14">
        <v>36.86</v>
      </c>
      <c r="AJ3359" s="14">
        <v>100</v>
      </c>
      <c r="AK3359" s="72">
        <f>(SUMIFS('Banco de Indicadores Mun. (2)'!I:I,'Banco de Indicadores Mun. (2)'!B:B,'Banco de Indicadores - Mun. (1)'!B3359,'Banco de Indicadores Mun. (2)'!A:A,'Banco de Indicadores - Mun. (1)'!A3359) / VLOOKUP(D3359,'Dados Base'!$B:$K,8,FALSE)) * 100</f>
        <v>0</v>
      </c>
      <c r="AL3359" s="72">
        <f>(SUMIFS('Banco de Indicadores Mun. (2)'!I:I,'Banco de Indicadores Mun. (2)'!B:B,'Banco de Indicadores - Mun. (1)'!B3359,'Banco de Indicadores Mun. (2)'!A:A,'Banco de Indicadores - Mun. (1)'!A3359) / VLOOKUP(D3359,'Dados Base'!$B:$K,9,FALSE)) * 100</f>
        <v>0</v>
      </c>
      <c r="AM3359" s="72">
        <f>(SUMIFS('Banco de Indicadores Mun. (2)'!J:J,'Banco de Indicadores Mun. (2)'!B:B,'Banco de Indicadores - Mun. (1)'!B3359,'Banco de Indicadores Mun. (2)'!A:A,'Banco de Indicadores - Mun. (1)'!A3359) / VLOOKUP(D3359,'Dados Base'!$B:$K,7,FALSE)) * 100</f>
        <v>0</v>
      </c>
      <c r="AN3359" s="72">
        <f>(SUMIFS('Banco de Indicadores Mun. (2)'!K:K,'Banco de Indicadores Mun. (2)'!B:B,'Banco de Indicadores - Mun. (1)'!B3359,'Banco de Indicadores Mun. (2)'!A:A,'Banco de Indicadores - Mun. (1)'!A3359) / VLOOKUP(D3359,'Dados Base'!$B:$K,10,FALSE)) * 100</f>
        <v>0</v>
      </c>
      <c r="AO3359" s="33">
        <v>0</v>
      </c>
      <c r="AP3359" s="34">
        <v>0</v>
      </c>
      <c r="AQ3359" s="17">
        <v>0</v>
      </c>
      <c r="AR3359" s="24">
        <v>7.7</v>
      </c>
      <c r="AS3359" s="35">
        <v>82</v>
      </c>
      <c r="AT3359" s="35">
        <v>78.72</v>
      </c>
      <c r="AU3359" s="35">
        <v>62.9973474801061</v>
      </c>
      <c r="AV3359" s="7">
        <v>6.96</v>
      </c>
      <c r="AW3359" s="36">
        <v>0</v>
      </c>
      <c r="AX3359" s="36">
        <v>0</v>
      </c>
      <c r="AY3359" s="117">
        <v>67.495744313347501</v>
      </c>
    </row>
    <row r="3360" spans="1:51" ht="15" x14ac:dyDescent="0.25">
      <c r="A3360" s="144">
        <v>2012</v>
      </c>
      <c r="B3360" s="77" t="s">
        <v>135</v>
      </c>
      <c r="C3360" s="78">
        <v>17</v>
      </c>
      <c r="D3360" s="77">
        <v>3557204</v>
      </c>
      <c r="E3360" s="78">
        <v>355720417</v>
      </c>
      <c r="F3360" s="78" t="str">
        <f t="shared" si="147"/>
        <v>3557204172012</v>
      </c>
      <c r="G3360" s="96">
        <v>-5.6678549625155394E-2</v>
      </c>
      <c r="H3360" s="80">
        <f t="shared" si="146"/>
        <v>12136</v>
      </c>
      <c r="I3360" s="91">
        <v>11242</v>
      </c>
      <c r="J3360" s="91">
        <v>894</v>
      </c>
      <c r="K3360" s="83">
        <f>(H3360)/VLOOKUP(D3360,'Dados Base'!$B:$K,6,FALSE)</f>
        <v>64.481164656500709</v>
      </c>
      <c r="L3360" s="88">
        <f t="shared" si="148"/>
        <v>92.633487145682267</v>
      </c>
      <c r="M3360" s="93">
        <v>4</v>
      </c>
      <c r="N3360" s="98">
        <v>0.72899999999999998</v>
      </c>
      <c r="O3360" s="91">
        <v>33</v>
      </c>
      <c r="P3360" s="91" t="s">
        <v>691</v>
      </c>
      <c r="Q3360" s="91" t="s">
        <v>691</v>
      </c>
      <c r="R3360" s="91" t="s">
        <v>691</v>
      </c>
      <c r="S3360" s="91">
        <v>40</v>
      </c>
      <c r="T3360" s="91" t="s">
        <v>691</v>
      </c>
      <c r="U3360" s="91">
        <v>86</v>
      </c>
      <c r="V3360" s="91">
        <v>73</v>
      </c>
      <c r="W3360" s="99">
        <v>8.8801000000000005</v>
      </c>
      <c r="X3360" s="19">
        <v>3.4001195222222225E-2</v>
      </c>
      <c r="Y3360" s="29">
        <v>4.45</v>
      </c>
      <c r="Z3360" s="30">
        <v>421</v>
      </c>
      <c r="AA3360" s="30">
        <v>180</v>
      </c>
      <c r="AB3360" s="31">
        <v>1</v>
      </c>
      <c r="AC3360" s="32">
        <v>0</v>
      </c>
      <c r="AD3360" s="153">
        <f>VLOOKUP(D3360,'Dados Base'!$B:$K,9,FALSE)*31536000/VLOOKUP($F3360,F:H,MATCH(H3359,F3359:AF3359,0),FALSE)</f>
        <v>4729.3605800922878</v>
      </c>
      <c r="AE3360" s="153">
        <f>VLOOKUP(D3360,'Dados Base'!$B:$K,10,FALSE)*31536000/VLOOKUP($F3360,F:H,MATCH(H3359,F3359:AF3359,0),FALSE)</f>
        <v>545.69545154910998</v>
      </c>
      <c r="AF3360" s="14">
        <v>92.04</v>
      </c>
      <c r="AG3360" s="15">
        <v>100</v>
      </c>
      <c r="AH3360" s="14">
        <v>89.86</v>
      </c>
      <c r="AI3360" s="14">
        <v>23.7</v>
      </c>
      <c r="AJ3360" s="14">
        <v>100</v>
      </c>
      <c r="AK3360" s="72">
        <f>(SUMIFS('Banco de Indicadores Mun. (2)'!I:I,'Banco de Indicadores Mun. (2)'!B:B,'Banco de Indicadores - Mun. (1)'!B3360,'Banco de Indicadores Mun. (2)'!A:A,'Banco de Indicadores - Mun. (1)'!A3360) / VLOOKUP(D3360,'Dados Base'!$B:$K,8,FALSE)) * 100</f>
        <v>0</v>
      </c>
      <c r="AL3360" s="72">
        <f>(SUMIFS('Banco de Indicadores Mun. (2)'!I:I,'Banco de Indicadores Mun. (2)'!B:B,'Banco de Indicadores - Mun. (1)'!B3360,'Banco de Indicadores Mun. (2)'!A:A,'Banco de Indicadores - Mun. (1)'!A3360) / VLOOKUP(D3360,'Dados Base'!$B:$K,9,FALSE)) * 100</f>
        <v>0</v>
      </c>
      <c r="AM3360" s="72">
        <f>(SUMIFS('Banco de Indicadores Mun. (2)'!J:J,'Banco de Indicadores Mun. (2)'!B:B,'Banco de Indicadores - Mun. (1)'!B3360,'Banco de Indicadores Mun. (2)'!A:A,'Banco de Indicadores - Mun. (1)'!A3360) / VLOOKUP(D3360,'Dados Base'!$B:$K,7,FALSE)) * 100</f>
        <v>0</v>
      </c>
      <c r="AN3360" s="72">
        <f>(SUMIFS('Banco de Indicadores Mun. (2)'!K:K,'Banco de Indicadores Mun. (2)'!B:B,'Banco de Indicadores - Mun. (1)'!B3360,'Banco de Indicadores Mun. (2)'!A:A,'Banco de Indicadores - Mun. (1)'!A3360) / VLOOKUP(D3360,'Dados Base'!$B:$K,10,FALSE)) * 100</f>
        <v>0</v>
      </c>
      <c r="AO3360" s="33">
        <v>0</v>
      </c>
      <c r="AP3360" s="34">
        <v>0</v>
      </c>
      <c r="AQ3360" s="17">
        <v>0</v>
      </c>
      <c r="AR3360" s="24">
        <v>7.8</v>
      </c>
      <c r="AS3360" s="35">
        <v>100</v>
      </c>
      <c r="AT3360" s="35">
        <v>100</v>
      </c>
      <c r="AU3360" s="35">
        <v>70.049916805324457</v>
      </c>
      <c r="AV3360" s="7">
        <v>7.85</v>
      </c>
      <c r="AW3360" s="36">
        <v>0</v>
      </c>
      <c r="AX3360" s="36">
        <v>0</v>
      </c>
      <c r="AY3360" s="117">
        <v>11.80529727833745</v>
      </c>
    </row>
    <row r="3361" spans="1:51" ht="15" x14ac:dyDescent="0.25">
      <c r="A3361" s="144">
        <v>2012</v>
      </c>
      <c r="B3361" s="77" t="s">
        <v>136</v>
      </c>
      <c r="C3361" s="78">
        <v>20</v>
      </c>
      <c r="D3361" s="77">
        <v>3511904</v>
      </c>
      <c r="E3361" s="78">
        <v>351190420</v>
      </c>
      <c r="F3361" s="78" t="str">
        <f t="shared" si="147"/>
        <v>3511904202012</v>
      </c>
      <c r="G3361" s="96">
        <v>2.4992669924773558</v>
      </c>
      <c r="H3361" s="80">
        <f t="shared" si="146"/>
        <v>7319</v>
      </c>
      <c r="I3361" s="91">
        <v>7008</v>
      </c>
      <c r="J3361" s="91">
        <v>311</v>
      </c>
      <c r="K3361" s="83">
        <f>(H3361)/VLOOKUP(D3361,'Dados Base'!$B:$K,6,FALSE)</f>
        <v>43.374422187981509</v>
      </c>
      <c r="L3361" s="88">
        <f t="shared" si="148"/>
        <v>95.750785626451702</v>
      </c>
      <c r="M3361" s="93">
        <v>3</v>
      </c>
      <c r="N3361" s="98">
        <v>0.72499999999999998</v>
      </c>
      <c r="O3361" s="91">
        <v>28</v>
      </c>
      <c r="P3361" s="91" t="s">
        <v>691</v>
      </c>
      <c r="Q3361" s="91" t="s">
        <v>691</v>
      </c>
      <c r="R3361" s="91" t="s">
        <v>691</v>
      </c>
      <c r="S3361" s="91">
        <v>9</v>
      </c>
      <c r="T3361" s="91" t="s">
        <v>691</v>
      </c>
      <c r="U3361" s="91">
        <v>46</v>
      </c>
      <c r="V3361" s="91">
        <v>58</v>
      </c>
      <c r="W3361" s="99">
        <v>0</v>
      </c>
      <c r="X3361" s="19">
        <v>1.4741880505530727E-2</v>
      </c>
      <c r="Y3361" s="29">
        <v>2.79</v>
      </c>
      <c r="Z3361" s="30">
        <v>309</v>
      </c>
      <c r="AA3361" s="30">
        <v>68</v>
      </c>
      <c r="AB3361" s="31">
        <v>0</v>
      </c>
      <c r="AC3361" s="32">
        <v>0</v>
      </c>
      <c r="AD3361" s="153">
        <f>VLOOKUP(D3361,'Dados Base'!$B:$K,9,FALSE)*31536000/VLOOKUP($F3361,F:H,MATCH(H3360,F3360:AF3360,0),FALSE)</f>
        <v>5429.0695450198118</v>
      </c>
      <c r="AE3361" s="153">
        <f>VLOOKUP(D3361,'Dados Base'!$B:$K,10,FALSE)*31536000/VLOOKUP($F3361,F:H,MATCH(H3360,F3360:AF3360,0),FALSE)</f>
        <v>646.31780297854914</v>
      </c>
      <c r="AF3361" s="14" t="s">
        <v>692</v>
      </c>
      <c r="AG3361" s="15">
        <v>96.5</v>
      </c>
      <c r="AH3361" s="14" t="s">
        <v>692</v>
      </c>
      <c r="AI3361" s="14" t="s">
        <v>692</v>
      </c>
      <c r="AJ3361" s="14" t="s">
        <v>692</v>
      </c>
      <c r="AK3361" s="72">
        <f>(SUMIFS('Banco de Indicadores Mun. (2)'!I:I,'Banco de Indicadores Mun. (2)'!B:B,'Banco de Indicadores - Mun. (1)'!B3361,'Banco de Indicadores Mun. (2)'!A:A,'Banco de Indicadores - Mun. (1)'!A3361) / VLOOKUP(D3361,'Dados Base'!$B:$K,8,FALSE)) * 100</f>
        <v>0</v>
      </c>
      <c r="AL3361" s="72">
        <f>(SUMIFS('Banco de Indicadores Mun. (2)'!I:I,'Banco de Indicadores Mun. (2)'!B:B,'Banco de Indicadores - Mun. (1)'!B3361,'Banco de Indicadores Mun. (2)'!A:A,'Banco de Indicadores - Mun. (1)'!A3361) / VLOOKUP(D3361,'Dados Base'!$B:$K,9,FALSE)) * 100</f>
        <v>0</v>
      </c>
      <c r="AM3361" s="72">
        <f>(SUMIFS('Banco de Indicadores Mun. (2)'!J:J,'Banco de Indicadores Mun. (2)'!B:B,'Banco de Indicadores - Mun. (1)'!B3361,'Banco de Indicadores Mun. (2)'!A:A,'Banco de Indicadores - Mun. (1)'!A3361) / VLOOKUP(D3361,'Dados Base'!$B:$K,7,FALSE)) * 100</f>
        <v>0</v>
      </c>
      <c r="AN3361" s="72">
        <f>(SUMIFS('Banco de Indicadores Mun. (2)'!K:K,'Banco de Indicadores Mun. (2)'!B:B,'Banco de Indicadores - Mun. (1)'!B3361,'Banco de Indicadores Mun. (2)'!A:A,'Banco de Indicadores - Mun. (1)'!A3361) / VLOOKUP(D3361,'Dados Base'!$B:$K,10,FALSE)) * 100</f>
        <v>0</v>
      </c>
      <c r="AO3361" s="33">
        <v>0</v>
      </c>
      <c r="AP3361" s="34">
        <v>0</v>
      </c>
      <c r="AQ3361" s="17">
        <v>0</v>
      </c>
      <c r="AR3361" s="24">
        <v>9.5</v>
      </c>
      <c r="AS3361" s="35">
        <v>100</v>
      </c>
      <c r="AT3361" s="35">
        <v>100</v>
      </c>
      <c r="AU3361" s="35">
        <v>81.962864721485403</v>
      </c>
      <c r="AV3361" s="7">
        <v>9.5</v>
      </c>
      <c r="AW3361" s="36">
        <v>0</v>
      </c>
      <c r="AX3361" s="36">
        <v>0</v>
      </c>
      <c r="AY3361" s="117">
        <v>18.584644112190396</v>
      </c>
    </row>
    <row r="3362" spans="1:51" ht="15" x14ac:dyDescent="0.25">
      <c r="A3362" s="144">
        <v>2012</v>
      </c>
      <c r="B3362" s="77" t="s">
        <v>137</v>
      </c>
      <c r="C3362" s="78">
        <v>12</v>
      </c>
      <c r="D3362" s="77">
        <v>3512001</v>
      </c>
      <c r="E3362" s="78">
        <v>351200112</v>
      </c>
      <c r="F3362" s="78" t="str">
        <f t="shared" si="147"/>
        <v>3512001122012</v>
      </c>
      <c r="G3362" s="96">
        <v>0.35879344960996207</v>
      </c>
      <c r="H3362" s="80">
        <f t="shared" si="146"/>
        <v>17424</v>
      </c>
      <c r="I3362" s="91">
        <v>16362</v>
      </c>
      <c r="J3362" s="91">
        <v>1062</v>
      </c>
      <c r="K3362" s="83">
        <f>(H3362)/VLOOKUP(D3362,'Dados Base'!$B:$K,6,FALSE)</f>
        <v>41.098216812906877</v>
      </c>
      <c r="L3362" s="88">
        <f t="shared" si="148"/>
        <v>93.90495867768594</v>
      </c>
      <c r="M3362" s="93">
        <v>1</v>
      </c>
      <c r="N3362" s="98">
        <v>0.75700000000000001</v>
      </c>
      <c r="O3362" s="91">
        <v>122</v>
      </c>
      <c r="P3362" s="91" t="s">
        <v>691</v>
      </c>
      <c r="Q3362" s="91" t="s">
        <v>691</v>
      </c>
      <c r="R3362" s="91" t="s">
        <v>691</v>
      </c>
      <c r="S3362" s="91">
        <v>23</v>
      </c>
      <c r="T3362" s="91" t="s">
        <v>691</v>
      </c>
      <c r="U3362" s="91">
        <v>150</v>
      </c>
      <c r="V3362" s="91">
        <v>98</v>
      </c>
      <c r="W3362" s="99">
        <v>0</v>
      </c>
      <c r="X3362" s="19">
        <v>5.3038333333333333E-2</v>
      </c>
      <c r="Y3362" s="29">
        <v>6.53</v>
      </c>
      <c r="Z3362" s="30">
        <v>766</v>
      </c>
      <c r="AA3362" s="30">
        <v>115</v>
      </c>
      <c r="AB3362" s="31">
        <v>1</v>
      </c>
      <c r="AC3362" s="32">
        <v>0</v>
      </c>
      <c r="AD3362" s="153">
        <f>VLOOKUP(D3362,'Dados Base'!$B:$K,9,FALSE)*31536000/VLOOKUP($F3362,F:H,MATCH(H3361,F3361:AF3361,0),FALSE)</f>
        <v>7999.8347107438012</v>
      </c>
      <c r="AE3362" s="153">
        <f>VLOOKUP(D3362,'Dados Base'!$B:$K,10,FALSE)*31536000/VLOOKUP($F3362,F:H,MATCH(H3361,F3361:AF3361,0),FALSE)</f>
        <v>904.95867768595042</v>
      </c>
      <c r="AF3362" s="14">
        <v>100</v>
      </c>
      <c r="AG3362" s="15">
        <v>100</v>
      </c>
      <c r="AH3362" s="14" t="s">
        <v>692</v>
      </c>
      <c r="AI3362" s="14">
        <v>7.95</v>
      </c>
      <c r="AJ3362" s="14">
        <v>100</v>
      </c>
      <c r="AK3362" s="72">
        <f>(SUMIFS('Banco de Indicadores Mun. (2)'!I:I,'Banco de Indicadores Mun. (2)'!B:B,'Banco de Indicadores - Mun. (1)'!B3362,'Banco de Indicadores Mun. (2)'!A:A,'Banco de Indicadores - Mun. (1)'!A3362) / VLOOKUP(D3362,'Dados Base'!$B:$K,8,FALSE)) * 100</f>
        <v>0</v>
      </c>
      <c r="AL3362" s="72">
        <f>(SUMIFS('Banco de Indicadores Mun. (2)'!I:I,'Banco de Indicadores Mun. (2)'!B:B,'Banco de Indicadores - Mun. (1)'!B3362,'Banco de Indicadores Mun. (2)'!A:A,'Banco de Indicadores - Mun. (1)'!A3362) / VLOOKUP(D3362,'Dados Base'!$B:$K,9,FALSE)) * 100</f>
        <v>0</v>
      </c>
      <c r="AM3362" s="72">
        <f>(SUMIFS('Banco de Indicadores Mun. (2)'!J:J,'Banco de Indicadores Mun. (2)'!B:B,'Banco de Indicadores - Mun. (1)'!B3362,'Banco de Indicadores Mun. (2)'!A:A,'Banco de Indicadores - Mun. (1)'!A3362) / VLOOKUP(D3362,'Dados Base'!$B:$K,7,FALSE)) * 100</f>
        <v>0</v>
      </c>
      <c r="AN3362" s="72">
        <f>(SUMIFS('Banco de Indicadores Mun. (2)'!K:K,'Banco de Indicadores Mun. (2)'!B:B,'Banco de Indicadores - Mun. (1)'!B3362,'Banco de Indicadores Mun. (2)'!A:A,'Banco de Indicadores - Mun. (1)'!A3362) / VLOOKUP(D3362,'Dados Base'!$B:$K,10,FALSE)) * 100</f>
        <v>0</v>
      </c>
      <c r="AO3362" s="33">
        <v>0</v>
      </c>
      <c r="AP3362" s="34">
        <v>0</v>
      </c>
      <c r="AQ3362" s="17">
        <v>0</v>
      </c>
      <c r="AR3362" s="24">
        <v>8.6</v>
      </c>
      <c r="AS3362" s="35">
        <v>98.17</v>
      </c>
      <c r="AT3362" s="35">
        <v>98.17</v>
      </c>
      <c r="AU3362" s="35">
        <v>86.946651532349605</v>
      </c>
      <c r="AV3362" s="7">
        <v>9.9700000000000006</v>
      </c>
      <c r="AW3362" s="36">
        <v>0</v>
      </c>
      <c r="AX3362" s="36">
        <v>0</v>
      </c>
      <c r="AY3362" s="117">
        <v>6.8988900598589797</v>
      </c>
    </row>
    <row r="3363" spans="1:51" ht="15" x14ac:dyDescent="0.25">
      <c r="A3363" s="144">
        <v>2012</v>
      </c>
      <c r="B3363" s="77" t="s">
        <v>138</v>
      </c>
      <c r="C3363" s="78">
        <v>12</v>
      </c>
      <c r="D3363" s="77">
        <v>3512100</v>
      </c>
      <c r="E3363" s="78">
        <v>351210012</v>
      </c>
      <c r="F3363" s="78" t="str">
        <f t="shared" si="147"/>
        <v>3512100122012</v>
      </c>
      <c r="G3363" s="96">
        <v>9.8753001399520812E-2</v>
      </c>
      <c r="H3363" s="80">
        <f t="shared" si="146"/>
        <v>6007</v>
      </c>
      <c r="I3363" s="91">
        <v>4377</v>
      </c>
      <c r="J3363" s="91">
        <v>1630</v>
      </c>
      <c r="K3363" s="83">
        <f>(H3363)/VLOOKUP(D3363,'Dados Base'!$B:$K,6,FALSE)</f>
        <v>8.2372300308536168</v>
      </c>
      <c r="L3363" s="88">
        <f t="shared" si="148"/>
        <v>72.864990844015324</v>
      </c>
      <c r="M3363" s="93">
        <v>2</v>
      </c>
      <c r="N3363" s="98">
        <v>0.71</v>
      </c>
      <c r="O3363" s="91">
        <v>101</v>
      </c>
      <c r="P3363" s="91" t="s">
        <v>691</v>
      </c>
      <c r="Q3363" s="91" t="s">
        <v>691</v>
      </c>
      <c r="R3363" s="91" t="s">
        <v>691</v>
      </c>
      <c r="S3363" s="91">
        <v>6</v>
      </c>
      <c r="T3363" s="91" t="s">
        <v>691</v>
      </c>
      <c r="U3363" s="91">
        <v>31</v>
      </c>
      <c r="V3363" s="91">
        <v>28</v>
      </c>
      <c r="W3363" s="99">
        <v>59.397300000000001</v>
      </c>
      <c r="X3363" s="19">
        <v>1.2678837239583332E-2</v>
      </c>
      <c r="Y3363" s="29">
        <v>1.73</v>
      </c>
      <c r="Z3363" s="30">
        <v>193</v>
      </c>
      <c r="AA3363" s="30">
        <v>41</v>
      </c>
      <c r="AB3363" s="31">
        <v>1</v>
      </c>
      <c r="AC3363" s="32">
        <v>0</v>
      </c>
      <c r="AD3363" s="153">
        <f>VLOOKUP(D3363,'Dados Base'!$B:$K,9,FALSE)*31536000/VLOOKUP($F3363,F:H,MATCH(H3362,F3362:AF3362,0),FALSE)</f>
        <v>44676.437489595475</v>
      </c>
      <c r="AE3363" s="153">
        <f>VLOOKUP(D3363,'Dados Base'!$B:$K,10,FALSE)*31536000/VLOOKUP($F3363,F:H,MATCH(H3362,F3362:AF3362,0),FALSE)</f>
        <v>5197.3763942067571</v>
      </c>
      <c r="AF3363" s="14">
        <v>81.05</v>
      </c>
      <c r="AG3363" s="15" t="s">
        <v>692</v>
      </c>
      <c r="AH3363" s="14">
        <v>69.540000000000006</v>
      </c>
      <c r="AI3363" s="14">
        <v>37.520000000000003</v>
      </c>
      <c r="AJ3363" s="14">
        <v>100</v>
      </c>
      <c r="AK3363" s="72">
        <f>(SUMIFS('Banco de Indicadores Mun. (2)'!I:I,'Banco de Indicadores Mun. (2)'!B:B,'Banco de Indicadores - Mun. (1)'!B3363,'Banco de Indicadores Mun. (2)'!A:A,'Banco de Indicadores - Mun. (1)'!A3363) / VLOOKUP(D3363,'Dados Base'!$B:$K,8,FALSE)) * 100</f>
        <v>0</v>
      </c>
      <c r="AL3363" s="72">
        <f>(SUMIFS('Banco de Indicadores Mun. (2)'!I:I,'Banco de Indicadores Mun. (2)'!B:B,'Banco de Indicadores - Mun. (1)'!B3363,'Banco de Indicadores Mun. (2)'!A:A,'Banco de Indicadores - Mun. (1)'!A3363) / VLOOKUP(D3363,'Dados Base'!$B:$K,9,FALSE)) * 100</f>
        <v>0</v>
      </c>
      <c r="AM3363" s="72">
        <f>(SUMIFS('Banco de Indicadores Mun. (2)'!J:J,'Banco de Indicadores Mun. (2)'!B:B,'Banco de Indicadores - Mun. (1)'!B3363,'Banco de Indicadores Mun. (2)'!A:A,'Banco de Indicadores - Mun. (1)'!A3363) / VLOOKUP(D3363,'Dados Base'!$B:$K,7,FALSE)) * 100</f>
        <v>0</v>
      </c>
      <c r="AN3363" s="72">
        <f>(SUMIFS('Banco de Indicadores Mun. (2)'!K:K,'Banco de Indicadores Mun. (2)'!B:B,'Banco de Indicadores - Mun. (1)'!B3363,'Banco de Indicadores Mun. (2)'!A:A,'Banco de Indicadores - Mun. (1)'!A3363) / VLOOKUP(D3363,'Dados Base'!$B:$K,10,FALSE)) * 100</f>
        <v>0</v>
      </c>
      <c r="AO3363" s="33">
        <v>0</v>
      </c>
      <c r="AP3363" s="34">
        <v>0</v>
      </c>
      <c r="AQ3363" s="17">
        <v>0</v>
      </c>
      <c r="AR3363" s="24">
        <v>8.6999999999999993</v>
      </c>
      <c r="AS3363" s="35">
        <v>100</v>
      </c>
      <c r="AT3363" s="35">
        <v>100</v>
      </c>
      <c r="AU3363" s="35">
        <v>82.478632478632477</v>
      </c>
      <c r="AV3363" s="7">
        <v>10</v>
      </c>
      <c r="AW3363" s="36">
        <v>0</v>
      </c>
      <c r="AX3363" s="36">
        <v>0</v>
      </c>
      <c r="AY3363" s="117">
        <v>487.90539160492699</v>
      </c>
    </row>
    <row r="3364" spans="1:51" ht="15" x14ac:dyDescent="0.25">
      <c r="A3364" s="144">
        <v>2012</v>
      </c>
      <c r="B3364" s="77" t="s">
        <v>139</v>
      </c>
      <c r="C3364" s="78">
        <v>9</v>
      </c>
      <c r="D3364" s="77">
        <v>3512209</v>
      </c>
      <c r="E3364" s="78">
        <v>35122099</v>
      </c>
      <c r="F3364" s="78" t="str">
        <f t="shared" si="147"/>
        <v>351220992012</v>
      </c>
      <c r="G3364" s="96">
        <v>0.98744167562878626</v>
      </c>
      <c r="H3364" s="80">
        <f t="shared" si="146"/>
        <v>25634</v>
      </c>
      <c r="I3364" s="91">
        <v>24375</v>
      </c>
      <c r="J3364" s="91">
        <v>1259</v>
      </c>
      <c r="K3364" s="83">
        <f>(H3364)/VLOOKUP(D3364,'Dados Base'!$B:$K,6,FALSE)</f>
        <v>139.44405156938475</v>
      </c>
      <c r="L3364" s="88">
        <f t="shared" si="148"/>
        <v>95.088554263868303</v>
      </c>
      <c r="M3364" s="93">
        <v>3</v>
      </c>
      <c r="N3364" s="98">
        <v>0.70799999999999996</v>
      </c>
      <c r="O3364" s="91">
        <v>169</v>
      </c>
      <c r="P3364" s="91" t="s">
        <v>691</v>
      </c>
      <c r="Q3364" s="91" t="s">
        <v>691</v>
      </c>
      <c r="R3364" s="91" t="s">
        <v>691</v>
      </c>
      <c r="S3364" s="91">
        <v>69</v>
      </c>
      <c r="T3364" s="91" t="s">
        <v>691</v>
      </c>
      <c r="U3364" s="91">
        <v>328</v>
      </c>
      <c r="V3364" s="91">
        <v>152</v>
      </c>
      <c r="W3364" s="99">
        <v>0</v>
      </c>
      <c r="X3364" s="19">
        <v>7.6851177034722204E-2</v>
      </c>
      <c r="Y3364" s="29">
        <v>9.68</v>
      </c>
      <c r="Z3364" s="30">
        <v>84</v>
      </c>
      <c r="AA3364" s="30">
        <v>1223</v>
      </c>
      <c r="AB3364" s="31">
        <v>0</v>
      </c>
      <c r="AC3364" s="32">
        <v>0</v>
      </c>
      <c r="AD3364" s="153">
        <f>VLOOKUP(D3364,'Dados Base'!$B:$K,9,FALSE)*31536000/VLOOKUP($F3364,F:H,MATCH(H3363,F3363:AF3363,0),FALSE)</f>
        <v>3075.6027151439494</v>
      </c>
      <c r="AE3364" s="153">
        <f>VLOOKUP(D3364,'Dados Base'!$B:$K,10,FALSE)*31536000/VLOOKUP($F3364,F:H,MATCH(H3363,F3363:AF3363,0),FALSE)</f>
        <v>356.76991495669819</v>
      </c>
      <c r="AF3364" s="14">
        <v>98.49</v>
      </c>
      <c r="AG3364" s="15">
        <v>100</v>
      </c>
      <c r="AH3364" s="14">
        <v>95.78</v>
      </c>
      <c r="AI3364" s="14">
        <v>0</v>
      </c>
      <c r="AJ3364" s="14">
        <v>100</v>
      </c>
      <c r="AK3364" s="72">
        <f>(SUMIFS('Banco de Indicadores Mun. (2)'!I:I,'Banco de Indicadores Mun. (2)'!B:B,'Banco de Indicadores - Mun. (1)'!B3364,'Banco de Indicadores Mun. (2)'!A:A,'Banco de Indicadores - Mun. (1)'!A3364) / VLOOKUP(D3364,'Dados Base'!$B:$K,8,FALSE)) * 100</f>
        <v>0</v>
      </c>
      <c r="AL3364" s="72">
        <f>(SUMIFS('Banco de Indicadores Mun. (2)'!I:I,'Banco de Indicadores Mun. (2)'!B:B,'Banco de Indicadores - Mun. (1)'!B3364,'Banco de Indicadores Mun. (2)'!A:A,'Banco de Indicadores - Mun. (1)'!A3364) / VLOOKUP(D3364,'Dados Base'!$B:$K,9,FALSE)) * 100</f>
        <v>0</v>
      </c>
      <c r="AM3364" s="72">
        <f>(SUMIFS('Banco de Indicadores Mun. (2)'!J:J,'Banco de Indicadores Mun. (2)'!B:B,'Banco de Indicadores - Mun. (1)'!B3364,'Banco de Indicadores Mun. (2)'!A:A,'Banco de Indicadores - Mun. (1)'!A3364) / VLOOKUP(D3364,'Dados Base'!$B:$K,7,FALSE)) * 100</f>
        <v>0</v>
      </c>
      <c r="AN3364" s="72">
        <f>(SUMIFS('Banco de Indicadores Mun. (2)'!K:K,'Banco de Indicadores Mun. (2)'!B:B,'Banco de Indicadores - Mun. (1)'!B3364,'Banco de Indicadores Mun. (2)'!A:A,'Banco de Indicadores - Mun. (1)'!A3364) / VLOOKUP(D3364,'Dados Base'!$B:$K,10,FALSE)) * 100</f>
        <v>0</v>
      </c>
      <c r="AO3364" s="33">
        <v>0</v>
      </c>
      <c r="AP3364" s="34">
        <v>0</v>
      </c>
      <c r="AQ3364" s="17">
        <v>0</v>
      </c>
      <c r="AR3364" s="24">
        <v>9.8000000000000007</v>
      </c>
      <c r="AS3364" s="35">
        <v>100</v>
      </c>
      <c r="AT3364" s="35">
        <v>6.9999999999999991</v>
      </c>
      <c r="AU3364" s="35">
        <v>6.426931905126243</v>
      </c>
      <c r="AV3364" s="7">
        <v>2.02</v>
      </c>
      <c r="AW3364" s="36">
        <v>0</v>
      </c>
      <c r="AX3364" s="36">
        <v>0</v>
      </c>
      <c r="AY3364" s="117">
        <v>90.238455344049186</v>
      </c>
    </row>
    <row r="3365" spans="1:51" ht="15" x14ac:dyDescent="0.25">
      <c r="A3365" s="144">
        <v>2012</v>
      </c>
      <c r="B3365" s="77" t="s">
        <v>140</v>
      </c>
      <c r="C3365" s="78">
        <v>10</v>
      </c>
      <c r="D3365" s="77">
        <v>3512308</v>
      </c>
      <c r="E3365" s="78">
        <v>351230810</v>
      </c>
      <c r="F3365" s="78" t="str">
        <f t="shared" si="147"/>
        <v>3512308102012</v>
      </c>
      <c r="G3365" s="96">
        <v>0.85058345206259212</v>
      </c>
      <c r="H3365" s="80">
        <f t="shared" si="146"/>
        <v>16451</v>
      </c>
      <c r="I3365" s="91">
        <v>13485</v>
      </c>
      <c r="J3365" s="91">
        <v>2966</v>
      </c>
      <c r="K3365" s="83">
        <f>(H3365)/VLOOKUP(D3365,'Dados Base'!$B:$K,6,FALSE)</f>
        <v>35.133692123697251</v>
      </c>
      <c r="L3365" s="88">
        <f t="shared" si="148"/>
        <v>81.970700869248077</v>
      </c>
      <c r="M3365" s="93">
        <v>5</v>
      </c>
      <c r="N3365" s="98">
        <v>0.73599999999999999</v>
      </c>
      <c r="O3365" s="91">
        <v>149</v>
      </c>
      <c r="P3365" s="91" t="s">
        <v>691</v>
      </c>
      <c r="Q3365" s="91" t="s">
        <v>691</v>
      </c>
      <c r="R3365" s="91" t="s">
        <v>691</v>
      </c>
      <c r="S3365" s="91">
        <v>67</v>
      </c>
      <c r="T3365" s="91" t="s">
        <v>691</v>
      </c>
      <c r="U3365" s="91">
        <v>167</v>
      </c>
      <c r="V3365" s="91">
        <v>131</v>
      </c>
      <c r="W3365" s="99">
        <v>17.703900000000001</v>
      </c>
      <c r="X3365" s="19">
        <v>4.1248045464120371E-2</v>
      </c>
      <c r="Y3365" s="29">
        <v>5.35</v>
      </c>
      <c r="Z3365" s="30">
        <v>650</v>
      </c>
      <c r="AA3365" s="30">
        <v>71</v>
      </c>
      <c r="AB3365" s="31">
        <v>1</v>
      </c>
      <c r="AC3365" s="32">
        <v>0</v>
      </c>
      <c r="AD3365" s="153">
        <f>VLOOKUP(D3365,'Dados Base'!$B:$K,9,FALSE)*31536000/VLOOKUP($F3365,F:H,MATCH(H3364,F3364:AF3364,0),FALSE)</f>
        <v>8070.4248981824812</v>
      </c>
      <c r="AE3365" s="153">
        <f>VLOOKUP(D3365,'Dados Base'!$B:$K,10,FALSE)*31536000/VLOOKUP($F3365,F:H,MATCH(H3364,F3364:AF3364,0),FALSE)</f>
        <v>1226.857941766458</v>
      </c>
      <c r="AF3365" s="14">
        <v>82.37</v>
      </c>
      <c r="AG3365" s="15">
        <v>100</v>
      </c>
      <c r="AH3365" s="14">
        <v>78.5</v>
      </c>
      <c r="AI3365" s="14">
        <v>34.74</v>
      </c>
      <c r="AJ3365" s="14">
        <v>100</v>
      </c>
      <c r="AK3365" s="72">
        <f>(SUMIFS('Banco de Indicadores Mun. (2)'!I:I,'Banco de Indicadores Mun. (2)'!B:B,'Banco de Indicadores - Mun. (1)'!B3365,'Banco de Indicadores Mun. (2)'!A:A,'Banco de Indicadores - Mun. (1)'!A3365) / VLOOKUP(D3365,'Dados Base'!$B:$K,8,FALSE)) * 100</f>
        <v>0</v>
      </c>
      <c r="AL3365" s="72">
        <f>(SUMIFS('Banco de Indicadores Mun. (2)'!I:I,'Banco de Indicadores Mun. (2)'!B:B,'Banco de Indicadores - Mun. (1)'!B3365,'Banco de Indicadores Mun. (2)'!A:A,'Banco de Indicadores - Mun. (1)'!A3365) / VLOOKUP(D3365,'Dados Base'!$B:$K,9,FALSE)) * 100</f>
        <v>0</v>
      </c>
      <c r="AM3365" s="72">
        <f>(SUMIFS('Banco de Indicadores Mun. (2)'!J:J,'Banco de Indicadores Mun. (2)'!B:B,'Banco de Indicadores - Mun. (1)'!B3365,'Banco de Indicadores Mun. (2)'!A:A,'Banco de Indicadores - Mun. (1)'!A3365) / VLOOKUP(D3365,'Dados Base'!$B:$K,7,FALSE)) * 100</f>
        <v>0</v>
      </c>
      <c r="AN3365" s="72">
        <f>(SUMIFS('Banco de Indicadores Mun. (2)'!K:K,'Banco de Indicadores Mun. (2)'!B:B,'Banco de Indicadores - Mun. (1)'!B3365,'Banco de Indicadores Mun. (2)'!A:A,'Banco de Indicadores - Mun. (1)'!A3365) / VLOOKUP(D3365,'Dados Base'!$B:$K,10,FALSE)) * 100</f>
        <v>0</v>
      </c>
      <c r="AO3365" s="33">
        <v>0</v>
      </c>
      <c r="AP3365" s="34">
        <v>0</v>
      </c>
      <c r="AQ3365" s="17">
        <v>0</v>
      </c>
      <c r="AR3365" s="24">
        <v>7.5</v>
      </c>
      <c r="AS3365" s="35">
        <v>91</v>
      </c>
      <c r="AT3365" s="35">
        <v>91</v>
      </c>
      <c r="AU3365" s="35">
        <v>90.152565880721227</v>
      </c>
      <c r="AV3365" s="7">
        <v>9.8699999999999992</v>
      </c>
      <c r="AW3365" s="36">
        <v>0</v>
      </c>
      <c r="AX3365" s="36">
        <v>0</v>
      </c>
      <c r="AY3365" s="117">
        <v>87.96764008440158</v>
      </c>
    </row>
    <row r="3366" spans="1:51" ht="15" x14ac:dyDescent="0.25">
      <c r="A3366" s="144">
        <v>2012</v>
      </c>
      <c r="B3366" s="77" t="s">
        <v>141</v>
      </c>
      <c r="C3366" s="78">
        <v>5</v>
      </c>
      <c r="D3366" s="77">
        <v>3512407</v>
      </c>
      <c r="E3366" s="78">
        <v>35124075</v>
      </c>
      <c r="F3366" s="78" t="str">
        <f t="shared" si="147"/>
        <v>351240752012</v>
      </c>
      <c r="G3366" s="96">
        <v>1.7523831235372267</v>
      </c>
      <c r="H3366" s="80">
        <f t="shared" si="146"/>
        <v>21741</v>
      </c>
      <c r="I3366" s="91">
        <v>19528</v>
      </c>
      <c r="J3366" s="91">
        <v>2213</v>
      </c>
      <c r="K3366" s="83">
        <f>(H3366)/VLOOKUP(D3366,'Dados Base'!$B:$K,6,FALSE)</f>
        <v>158.30056793359546</v>
      </c>
      <c r="L3366" s="88">
        <f t="shared" si="148"/>
        <v>89.821075387516672</v>
      </c>
      <c r="M3366" s="93">
        <v>1</v>
      </c>
      <c r="N3366" s="98">
        <v>0.75800000000000001</v>
      </c>
      <c r="O3366" s="91">
        <v>47</v>
      </c>
      <c r="P3366" s="91" t="s">
        <v>691</v>
      </c>
      <c r="Q3366" s="91" t="s">
        <v>691</v>
      </c>
      <c r="R3366" s="91" t="s">
        <v>691</v>
      </c>
      <c r="S3366" s="91">
        <v>118</v>
      </c>
      <c r="T3366" s="91" t="s">
        <v>691</v>
      </c>
      <c r="U3366" s="91">
        <v>213</v>
      </c>
      <c r="V3366" s="91">
        <v>195</v>
      </c>
      <c r="W3366" s="99">
        <v>0</v>
      </c>
      <c r="X3366" s="19">
        <v>5.9442158687499996E-2</v>
      </c>
      <c r="Y3366" s="29">
        <v>7.76</v>
      </c>
      <c r="Z3366" s="30">
        <v>0</v>
      </c>
      <c r="AA3366" s="30">
        <v>1048</v>
      </c>
      <c r="AB3366" s="31">
        <v>4</v>
      </c>
      <c r="AC3366" s="32">
        <v>0</v>
      </c>
      <c r="AD3366" s="153">
        <f>VLOOKUP(D3366,'Dados Base'!$B:$K,9,FALSE)*31536000/VLOOKUP($F3366,F:H,MATCH(H3365,F3365:AF3365,0),FALSE)</f>
        <v>2407.8818821581344</v>
      </c>
      <c r="AE3366" s="153">
        <f>VLOOKUP(D3366,'Dados Base'!$B:$K,10,FALSE)*31536000/VLOOKUP($F3366,F:H,MATCH(H3365,F3365:AF3365,0),FALSE)</f>
        <v>319.11687594866845</v>
      </c>
      <c r="AF3366" s="14">
        <v>89.82</v>
      </c>
      <c r="AG3366" s="15">
        <v>100</v>
      </c>
      <c r="AH3366" s="14">
        <v>89.42</v>
      </c>
      <c r="AI3366" s="14">
        <v>22.14</v>
      </c>
      <c r="AJ3366" s="14">
        <v>100</v>
      </c>
      <c r="AK3366" s="72">
        <f>(SUMIFS('Banco de Indicadores Mun. (2)'!I:I,'Banco de Indicadores Mun. (2)'!B:B,'Banco de Indicadores - Mun. (1)'!B3366,'Banco de Indicadores Mun. (2)'!A:A,'Banco de Indicadores - Mun. (1)'!A3366) / VLOOKUP(D3366,'Dados Base'!$B:$K,8,FALSE)) * 100</f>
        <v>0</v>
      </c>
      <c r="AL3366" s="72">
        <f>(SUMIFS('Banco de Indicadores Mun. (2)'!I:I,'Banco de Indicadores Mun. (2)'!B:B,'Banco de Indicadores - Mun. (1)'!B3366,'Banco de Indicadores Mun. (2)'!A:A,'Banco de Indicadores - Mun. (1)'!A3366) / VLOOKUP(D3366,'Dados Base'!$B:$K,9,FALSE)) * 100</f>
        <v>0</v>
      </c>
      <c r="AM3366" s="72">
        <f>(SUMIFS('Banco de Indicadores Mun. (2)'!J:J,'Banco de Indicadores Mun. (2)'!B:B,'Banco de Indicadores - Mun. (1)'!B3366,'Banco de Indicadores Mun. (2)'!A:A,'Banco de Indicadores - Mun. (1)'!A3366) / VLOOKUP(D3366,'Dados Base'!$B:$K,7,FALSE)) * 100</f>
        <v>0</v>
      </c>
      <c r="AN3366" s="72">
        <f>(SUMIFS('Banco de Indicadores Mun. (2)'!K:K,'Banco de Indicadores Mun. (2)'!B:B,'Banco de Indicadores - Mun. (1)'!B3366,'Banco de Indicadores Mun. (2)'!A:A,'Banco de Indicadores - Mun. (1)'!A3366) / VLOOKUP(D3366,'Dados Base'!$B:$K,10,FALSE)) * 100</f>
        <v>0</v>
      </c>
      <c r="AO3366" s="33">
        <v>0</v>
      </c>
      <c r="AP3366" s="34">
        <v>0</v>
      </c>
      <c r="AQ3366" s="17">
        <v>0</v>
      </c>
      <c r="AR3366" s="24">
        <v>8.1999999999999993</v>
      </c>
      <c r="AS3366" s="35">
        <v>100</v>
      </c>
      <c r="AT3366" s="35">
        <v>0</v>
      </c>
      <c r="AU3366" s="35">
        <v>0</v>
      </c>
      <c r="AV3366" s="7">
        <v>1.5</v>
      </c>
      <c r="AW3366" s="36">
        <v>0</v>
      </c>
      <c r="AX3366" s="36">
        <v>0</v>
      </c>
      <c r="AY3366" s="117">
        <v>116.24336368001642</v>
      </c>
    </row>
    <row r="3367" spans="1:51" ht="15" x14ac:dyDescent="0.25">
      <c r="A3367" s="144">
        <v>2012</v>
      </c>
      <c r="B3367" s="77" t="s">
        <v>142</v>
      </c>
      <c r="C3367" s="78">
        <v>19</v>
      </c>
      <c r="D3367" s="77">
        <v>3512506</v>
      </c>
      <c r="E3367" s="78">
        <v>351250619</v>
      </c>
      <c r="F3367" s="78" t="str">
        <f t="shared" si="147"/>
        <v>3512506192012</v>
      </c>
      <c r="G3367" s="96">
        <v>1.6219331587851382</v>
      </c>
      <c r="H3367" s="80">
        <f t="shared" si="146"/>
        <v>5383</v>
      </c>
      <c r="I3367" s="91">
        <v>4416</v>
      </c>
      <c r="J3367" s="91">
        <v>967</v>
      </c>
      <c r="K3367" s="83">
        <f>(H3367)/VLOOKUP(D3367,'Dados Base'!$B:$K,6,FALSE)</f>
        <v>21.834185122089721</v>
      </c>
      <c r="L3367" s="88">
        <f t="shared" si="148"/>
        <v>82.036039383243548</v>
      </c>
      <c r="M3367" s="93">
        <v>3</v>
      </c>
      <c r="N3367" s="98">
        <v>0.71899999999999997</v>
      </c>
      <c r="O3367" s="91">
        <v>74</v>
      </c>
      <c r="P3367" s="91" t="s">
        <v>691</v>
      </c>
      <c r="Q3367" s="91" t="s">
        <v>691</v>
      </c>
      <c r="R3367" s="91" t="s">
        <v>691</v>
      </c>
      <c r="S3367" s="91">
        <v>23</v>
      </c>
      <c r="T3367" s="91" t="s">
        <v>691</v>
      </c>
      <c r="U3367" s="91">
        <v>32</v>
      </c>
      <c r="V3367" s="91">
        <v>21</v>
      </c>
      <c r="W3367" s="99">
        <v>0</v>
      </c>
      <c r="X3367" s="19">
        <v>1.2344452604166667E-2</v>
      </c>
      <c r="Y3367" s="29">
        <v>1.74</v>
      </c>
      <c r="Z3367" s="30">
        <v>185</v>
      </c>
      <c r="AA3367" s="30">
        <v>49</v>
      </c>
      <c r="AB3367" s="31">
        <v>0</v>
      </c>
      <c r="AC3367" s="32">
        <v>0</v>
      </c>
      <c r="AD3367" s="153">
        <f>VLOOKUP(D3367,'Dados Base'!$B:$K,9,FALSE)*31536000/VLOOKUP($F3367,F:H,MATCH(H3366,F3366:AF3366,0),FALSE)</f>
        <v>10720.951142485603</v>
      </c>
      <c r="AE3367" s="153">
        <f>VLOOKUP(D3367,'Dados Base'!$B:$K,10,FALSE)*31536000/VLOOKUP($F3367,F:H,MATCH(H3366,F3366:AF3366,0),FALSE)</f>
        <v>878.76648708898369</v>
      </c>
      <c r="AF3367" s="14">
        <v>88.06</v>
      </c>
      <c r="AG3367" s="15">
        <v>81</v>
      </c>
      <c r="AH3367" s="14">
        <v>76.39</v>
      </c>
      <c r="AI3367" s="14">
        <v>13.87</v>
      </c>
      <c r="AJ3367" s="14">
        <v>100</v>
      </c>
      <c r="AK3367" s="72">
        <f>(SUMIFS('Banco de Indicadores Mun. (2)'!I:I,'Banco de Indicadores Mun. (2)'!B:B,'Banco de Indicadores - Mun. (1)'!B3367,'Banco de Indicadores Mun. (2)'!A:A,'Banco de Indicadores - Mun. (1)'!A3367) / VLOOKUP(D3367,'Dados Base'!$B:$K,8,FALSE)) * 100</f>
        <v>0</v>
      </c>
      <c r="AL3367" s="72">
        <f>(SUMIFS('Banco de Indicadores Mun. (2)'!I:I,'Banco de Indicadores Mun. (2)'!B:B,'Banco de Indicadores - Mun. (1)'!B3367,'Banco de Indicadores Mun. (2)'!A:A,'Banco de Indicadores - Mun. (1)'!A3367) / VLOOKUP(D3367,'Dados Base'!$B:$K,9,FALSE)) * 100</f>
        <v>0</v>
      </c>
      <c r="AM3367" s="72">
        <f>(SUMIFS('Banco de Indicadores Mun. (2)'!J:J,'Banco de Indicadores Mun. (2)'!B:B,'Banco de Indicadores - Mun. (1)'!B3367,'Banco de Indicadores Mun. (2)'!A:A,'Banco de Indicadores - Mun. (1)'!A3367) / VLOOKUP(D3367,'Dados Base'!$B:$K,7,FALSE)) * 100</f>
        <v>0</v>
      </c>
      <c r="AN3367" s="72">
        <f>(SUMIFS('Banco de Indicadores Mun. (2)'!K:K,'Banco de Indicadores Mun. (2)'!B:B,'Banco de Indicadores - Mun. (1)'!B3367,'Banco de Indicadores Mun. (2)'!A:A,'Banco de Indicadores - Mun. (1)'!A3367) / VLOOKUP(D3367,'Dados Base'!$B:$K,10,FALSE)) * 100</f>
        <v>0</v>
      </c>
      <c r="AO3367" s="33">
        <v>0</v>
      </c>
      <c r="AP3367" s="34">
        <v>0</v>
      </c>
      <c r="AQ3367" s="17">
        <v>0</v>
      </c>
      <c r="AR3367" s="24">
        <v>3.4</v>
      </c>
      <c r="AS3367" s="35">
        <v>99</v>
      </c>
      <c r="AT3367" s="35">
        <v>99</v>
      </c>
      <c r="AU3367" s="35">
        <v>79.059829059829056</v>
      </c>
      <c r="AV3367" s="7">
        <v>8.33</v>
      </c>
      <c r="AW3367" s="36">
        <v>0</v>
      </c>
      <c r="AX3367" s="36">
        <v>0</v>
      </c>
      <c r="AY3367" s="117">
        <v>1.2021742173802641</v>
      </c>
    </row>
    <row r="3368" spans="1:51" ht="15" x14ac:dyDescent="0.25">
      <c r="A3368" s="144">
        <v>2012</v>
      </c>
      <c r="B3368" s="77" t="s">
        <v>143</v>
      </c>
      <c r="C3368" s="78">
        <v>14</v>
      </c>
      <c r="D3368" s="77">
        <v>3512605</v>
      </c>
      <c r="E3368" s="78">
        <v>351260514</v>
      </c>
      <c r="F3368" s="78" t="str">
        <f t="shared" si="147"/>
        <v>3512605142012</v>
      </c>
      <c r="G3368" s="96">
        <v>-1.0169108355531642</v>
      </c>
      <c r="H3368" s="80">
        <f t="shared" si="146"/>
        <v>4962</v>
      </c>
      <c r="I3368" s="91">
        <v>3885</v>
      </c>
      <c r="J3368" s="91">
        <v>1077</v>
      </c>
      <c r="K3368" s="83">
        <f>(H3368)/VLOOKUP(D3368,'Dados Base'!$B:$K,6,FALSE)</f>
        <v>16.295031361860037</v>
      </c>
      <c r="L3368" s="88">
        <f t="shared" si="148"/>
        <v>78.295042321644502</v>
      </c>
      <c r="M3368" s="93">
        <v>4</v>
      </c>
      <c r="N3368" s="98">
        <v>0.69</v>
      </c>
      <c r="O3368" s="91">
        <v>32</v>
      </c>
      <c r="P3368" s="91" t="s">
        <v>691</v>
      </c>
      <c r="Q3368" s="91" t="s">
        <v>691</v>
      </c>
      <c r="R3368" s="91" t="s">
        <v>691</v>
      </c>
      <c r="S3368" s="91">
        <v>7</v>
      </c>
      <c r="T3368" s="91" t="s">
        <v>691</v>
      </c>
      <c r="U3368" s="91">
        <v>15</v>
      </c>
      <c r="V3368" s="91">
        <v>11</v>
      </c>
      <c r="W3368" s="99">
        <v>1.5791999999999999</v>
      </c>
      <c r="X3368" s="19">
        <v>1.01837296875E-2</v>
      </c>
      <c r="Y3368" s="29">
        <v>1.52</v>
      </c>
      <c r="Z3368" s="30">
        <v>137</v>
      </c>
      <c r="AA3368" s="30">
        <v>68</v>
      </c>
      <c r="AB3368" s="31">
        <v>1</v>
      </c>
      <c r="AC3368" s="32">
        <v>0</v>
      </c>
      <c r="AD3368" s="153">
        <f>VLOOKUP(D3368,'Dados Base'!$B:$K,9,FALSE)*31536000/VLOOKUP($F3368,F:H,MATCH(H3367,F3367:AF3367,0),FALSE)</f>
        <v>21481.596130592505</v>
      </c>
      <c r="AE3368" s="153">
        <f>VLOOKUP(D3368,'Dados Base'!$B:$K,10,FALSE)*31536000/VLOOKUP($F3368,F:H,MATCH(H3367,F3367:AF3367,0),FALSE)</f>
        <v>2542.2007255139051</v>
      </c>
      <c r="AF3368" s="14">
        <v>78.81</v>
      </c>
      <c r="AG3368" s="15">
        <v>100</v>
      </c>
      <c r="AH3368" s="14">
        <v>68.8</v>
      </c>
      <c r="AI3368" s="14">
        <v>17.72</v>
      </c>
      <c r="AJ3368" s="14">
        <v>100</v>
      </c>
      <c r="AK3368" s="72">
        <f>(SUMIFS('Banco de Indicadores Mun. (2)'!I:I,'Banco de Indicadores Mun. (2)'!B:B,'Banco de Indicadores - Mun. (1)'!B3368,'Banco de Indicadores Mun. (2)'!A:A,'Banco de Indicadores - Mun. (1)'!A3368) / VLOOKUP(D3368,'Dados Base'!$B:$K,8,FALSE)) * 100</f>
        <v>0</v>
      </c>
      <c r="AL3368" s="72">
        <f>(SUMIFS('Banco de Indicadores Mun. (2)'!I:I,'Banco de Indicadores Mun. (2)'!B:B,'Banco de Indicadores - Mun. (1)'!B3368,'Banco de Indicadores Mun. (2)'!A:A,'Banco de Indicadores - Mun. (1)'!A3368) / VLOOKUP(D3368,'Dados Base'!$B:$K,9,FALSE)) * 100</f>
        <v>0</v>
      </c>
      <c r="AM3368" s="72">
        <f>(SUMIFS('Banco de Indicadores Mun. (2)'!J:J,'Banco de Indicadores Mun. (2)'!B:B,'Banco de Indicadores - Mun. (1)'!B3368,'Banco de Indicadores Mun. (2)'!A:A,'Banco de Indicadores - Mun. (1)'!A3368) / VLOOKUP(D3368,'Dados Base'!$B:$K,7,FALSE)) * 100</f>
        <v>0</v>
      </c>
      <c r="AN3368" s="72">
        <f>(SUMIFS('Banco de Indicadores Mun. (2)'!K:K,'Banco de Indicadores Mun. (2)'!B:B,'Banco de Indicadores - Mun. (1)'!B3368,'Banco de Indicadores Mun. (2)'!A:A,'Banco de Indicadores - Mun. (1)'!A3368) / VLOOKUP(D3368,'Dados Base'!$B:$K,10,FALSE)) * 100</f>
        <v>0</v>
      </c>
      <c r="AO3368" s="33">
        <v>0</v>
      </c>
      <c r="AP3368" s="34">
        <v>0</v>
      </c>
      <c r="AQ3368" s="17">
        <v>0</v>
      </c>
      <c r="AR3368" s="24">
        <v>7.4</v>
      </c>
      <c r="AS3368" s="35">
        <v>90</v>
      </c>
      <c r="AT3368" s="35">
        <v>90</v>
      </c>
      <c r="AU3368" s="35">
        <v>66.829268292682926</v>
      </c>
      <c r="AV3368" s="7">
        <v>7.18</v>
      </c>
      <c r="AW3368" s="36">
        <v>0</v>
      </c>
      <c r="AX3368" s="36">
        <v>0</v>
      </c>
      <c r="AY3368" s="117">
        <v>109.28727137952168</v>
      </c>
    </row>
    <row r="3369" spans="1:51" ht="15" x14ac:dyDescent="0.25">
      <c r="A3369" s="144">
        <v>2012</v>
      </c>
      <c r="B3369" s="77" t="s">
        <v>144</v>
      </c>
      <c r="C3369" s="78">
        <v>5</v>
      </c>
      <c r="D3369" s="77">
        <v>3512704</v>
      </c>
      <c r="E3369" s="78">
        <v>35127045</v>
      </c>
      <c r="F3369" s="78" t="str">
        <f t="shared" si="147"/>
        <v>351270452012</v>
      </c>
      <c r="G3369" s="96">
        <v>0.18165798362219654</v>
      </c>
      <c r="H3369" s="80">
        <f t="shared" si="146"/>
        <v>3892</v>
      </c>
      <c r="I3369" s="91">
        <v>2170</v>
      </c>
      <c r="J3369" s="91">
        <v>1722</v>
      </c>
      <c r="K3369" s="83">
        <f>(H3369)/VLOOKUP(D3369,'Dados Base'!$B:$K,6,FALSE)</f>
        <v>13.99295318904149</v>
      </c>
      <c r="L3369" s="88">
        <f t="shared" si="148"/>
        <v>55.755395683453237</v>
      </c>
      <c r="M3369" s="93">
        <v>4</v>
      </c>
      <c r="N3369" s="98">
        <v>0.754</v>
      </c>
      <c r="O3369" s="91">
        <v>88</v>
      </c>
      <c r="P3369" s="91" t="s">
        <v>691</v>
      </c>
      <c r="Q3369" s="91" t="s">
        <v>691</v>
      </c>
      <c r="R3369" s="91" t="s">
        <v>691</v>
      </c>
      <c r="S3369" s="91">
        <v>22</v>
      </c>
      <c r="T3369" s="91" t="s">
        <v>691</v>
      </c>
      <c r="U3369" s="91">
        <v>26</v>
      </c>
      <c r="V3369" s="91">
        <v>19</v>
      </c>
      <c r="W3369" s="99">
        <v>0</v>
      </c>
      <c r="X3369" s="19">
        <v>5.4761656250000004E-3</v>
      </c>
      <c r="Y3369" s="29">
        <v>0.84</v>
      </c>
      <c r="Z3369" s="30">
        <v>90</v>
      </c>
      <c r="AA3369" s="30">
        <v>23</v>
      </c>
      <c r="AB3369" s="31">
        <v>0</v>
      </c>
      <c r="AC3369" s="32">
        <v>0</v>
      </c>
      <c r="AD3369" s="153">
        <f>VLOOKUP(D3369,'Dados Base'!$B:$K,9,FALSE)*31536000/VLOOKUP($F3369,F:H,MATCH(H3368,F3368:AF3368,0),FALSE)</f>
        <v>28278.684480986638</v>
      </c>
      <c r="AE3369" s="153">
        <f>VLOOKUP(D3369,'Dados Base'!$B:$K,10,FALSE)*31536000/VLOOKUP($F3369,F:H,MATCH(H3368,F3368:AF3368,0),FALSE)</f>
        <v>3646.2487153134639</v>
      </c>
      <c r="AF3369" s="14">
        <v>54.03</v>
      </c>
      <c r="AG3369" s="15">
        <v>64.3</v>
      </c>
      <c r="AH3369" s="14" t="s">
        <v>692</v>
      </c>
      <c r="AI3369" s="14">
        <v>16.670000000000002</v>
      </c>
      <c r="AJ3369" s="14">
        <v>100</v>
      </c>
      <c r="AK3369" s="72">
        <f>(SUMIFS('Banco de Indicadores Mun. (2)'!I:I,'Banco de Indicadores Mun. (2)'!B:B,'Banco de Indicadores - Mun. (1)'!B3369,'Banco de Indicadores Mun. (2)'!A:A,'Banco de Indicadores - Mun. (1)'!A3369) / VLOOKUP(D3369,'Dados Base'!$B:$K,8,FALSE)) * 100</f>
        <v>0</v>
      </c>
      <c r="AL3369" s="72">
        <f>(SUMIFS('Banco de Indicadores Mun. (2)'!I:I,'Banco de Indicadores Mun. (2)'!B:B,'Banco de Indicadores - Mun. (1)'!B3369,'Banco de Indicadores Mun. (2)'!A:A,'Banco de Indicadores - Mun. (1)'!A3369) / VLOOKUP(D3369,'Dados Base'!$B:$K,9,FALSE)) * 100</f>
        <v>0</v>
      </c>
      <c r="AM3369" s="72">
        <f>(SUMIFS('Banco de Indicadores Mun. (2)'!J:J,'Banco de Indicadores Mun. (2)'!B:B,'Banco de Indicadores - Mun. (1)'!B3369,'Banco de Indicadores Mun. (2)'!A:A,'Banco de Indicadores - Mun. (1)'!A3369) / VLOOKUP(D3369,'Dados Base'!$B:$K,7,FALSE)) * 100</f>
        <v>0</v>
      </c>
      <c r="AN3369" s="72">
        <f>(SUMIFS('Banco de Indicadores Mun. (2)'!K:K,'Banco de Indicadores Mun. (2)'!B:B,'Banco de Indicadores - Mun. (1)'!B3369,'Banco de Indicadores Mun. (2)'!A:A,'Banco de Indicadores - Mun. (1)'!A3369) / VLOOKUP(D3369,'Dados Base'!$B:$K,10,FALSE)) * 100</f>
        <v>0</v>
      </c>
      <c r="AO3369" s="33">
        <v>0</v>
      </c>
      <c r="AP3369" s="34">
        <v>0</v>
      </c>
      <c r="AQ3369" s="17">
        <v>0</v>
      </c>
      <c r="AR3369" s="24">
        <v>7.2</v>
      </c>
      <c r="AS3369" s="35">
        <v>100</v>
      </c>
      <c r="AT3369" s="35">
        <v>100</v>
      </c>
      <c r="AU3369" s="35">
        <v>79.646017699115049</v>
      </c>
      <c r="AV3369" s="7">
        <v>9.8000000000000007</v>
      </c>
      <c r="AW3369" s="36">
        <v>0</v>
      </c>
      <c r="AX3369" s="36">
        <v>0</v>
      </c>
      <c r="AY3369" s="117">
        <v>0.87135594476491007</v>
      </c>
    </row>
    <row r="3370" spans="1:51" ht="15" x14ac:dyDescent="0.25">
      <c r="A3370" s="144">
        <v>2012</v>
      </c>
      <c r="B3370" s="77" t="s">
        <v>145</v>
      </c>
      <c r="C3370" s="78">
        <v>5</v>
      </c>
      <c r="D3370" s="77">
        <v>3512803</v>
      </c>
      <c r="E3370" s="78">
        <v>35128035</v>
      </c>
      <c r="F3370" s="78" t="str">
        <f t="shared" si="147"/>
        <v>351280352012</v>
      </c>
      <c r="G3370" s="96">
        <v>2.6492846646466894</v>
      </c>
      <c r="H3370" s="80">
        <f t="shared" si="146"/>
        <v>61259</v>
      </c>
      <c r="I3370" s="91">
        <v>56893</v>
      </c>
      <c r="J3370" s="91">
        <v>4366</v>
      </c>
      <c r="K3370" s="83">
        <f>(H3370)/VLOOKUP(D3370,'Dados Base'!$B:$K,6,FALSE)</f>
        <v>395.90900277903449</v>
      </c>
      <c r="L3370" s="88">
        <f t="shared" si="148"/>
        <v>92.872883984394122</v>
      </c>
      <c r="M3370" s="93">
        <v>3</v>
      </c>
      <c r="N3370" s="98">
        <v>0.76900000000000002</v>
      </c>
      <c r="O3370" s="91">
        <v>34</v>
      </c>
      <c r="P3370" s="91" t="s">
        <v>691</v>
      </c>
      <c r="Q3370" s="91" t="s">
        <v>691</v>
      </c>
      <c r="R3370" s="91" t="s">
        <v>691</v>
      </c>
      <c r="S3370" s="91">
        <v>91</v>
      </c>
      <c r="T3370" s="91" t="s">
        <v>691</v>
      </c>
      <c r="U3370" s="91">
        <v>469</v>
      </c>
      <c r="V3370" s="91">
        <v>357</v>
      </c>
      <c r="W3370" s="99">
        <v>0</v>
      </c>
      <c r="X3370" s="19">
        <v>0.16778684116435186</v>
      </c>
      <c r="Y3370" s="29">
        <v>22.67</v>
      </c>
      <c r="Z3370" s="30">
        <v>0</v>
      </c>
      <c r="AA3370" s="30">
        <v>3060</v>
      </c>
      <c r="AB3370" s="31">
        <v>9</v>
      </c>
      <c r="AC3370" s="32">
        <v>0</v>
      </c>
      <c r="AD3370" s="153">
        <f>VLOOKUP(D3370,'Dados Base'!$B:$K,9,FALSE)*31536000/VLOOKUP($F3370,F:H,MATCH(H3369,F3369:AF3369,0),FALSE)</f>
        <v>978.11586868868244</v>
      </c>
      <c r="AE3370" s="153">
        <f>VLOOKUP(D3370,'Dados Base'!$B:$K,10,FALSE)*31536000/VLOOKUP($F3370,F:H,MATCH(H3369,F3369:AF3369,0),FALSE)</f>
        <v>128.6994564064056</v>
      </c>
      <c r="AF3370" s="14">
        <v>89.98</v>
      </c>
      <c r="AG3370" s="15" t="s">
        <v>692</v>
      </c>
      <c r="AH3370" s="14">
        <v>86.19</v>
      </c>
      <c r="AI3370" s="14">
        <v>31.19</v>
      </c>
      <c r="AJ3370" s="14">
        <v>96.9</v>
      </c>
      <c r="AK3370" s="72">
        <f>(SUMIFS('Banco de Indicadores Mun. (2)'!I:I,'Banco de Indicadores Mun. (2)'!B:B,'Banco de Indicadores - Mun. (1)'!B3370,'Banco de Indicadores Mun. (2)'!A:A,'Banco de Indicadores - Mun. (1)'!A3370) / VLOOKUP(D3370,'Dados Base'!$B:$K,8,FALSE)) * 100</f>
        <v>0</v>
      </c>
      <c r="AL3370" s="72">
        <f>(SUMIFS('Banco de Indicadores Mun. (2)'!I:I,'Banco de Indicadores Mun. (2)'!B:B,'Banco de Indicadores - Mun. (1)'!B3370,'Banco de Indicadores Mun. (2)'!A:A,'Banco de Indicadores - Mun. (1)'!A3370) / VLOOKUP(D3370,'Dados Base'!$B:$K,9,FALSE)) * 100</f>
        <v>0</v>
      </c>
      <c r="AM3370" s="72">
        <f>(SUMIFS('Banco de Indicadores Mun. (2)'!J:J,'Banco de Indicadores Mun. (2)'!B:B,'Banco de Indicadores - Mun. (1)'!B3370,'Banco de Indicadores Mun. (2)'!A:A,'Banco de Indicadores - Mun. (1)'!A3370) / VLOOKUP(D3370,'Dados Base'!$B:$K,7,FALSE)) * 100</f>
        <v>0</v>
      </c>
      <c r="AN3370" s="72">
        <f>(SUMIFS('Banco de Indicadores Mun. (2)'!K:K,'Banco de Indicadores Mun. (2)'!B:B,'Banco de Indicadores - Mun. (1)'!B3370,'Banco de Indicadores Mun. (2)'!A:A,'Banco de Indicadores - Mun. (1)'!A3370) / VLOOKUP(D3370,'Dados Base'!$B:$K,10,FALSE)) * 100</f>
        <v>0</v>
      </c>
      <c r="AO3370" s="33">
        <v>0</v>
      </c>
      <c r="AP3370" s="34">
        <v>1.63241319642828</v>
      </c>
      <c r="AQ3370" s="17">
        <v>0</v>
      </c>
      <c r="AR3370" s="24">
        <v>9.8000000000000007</v>
      </c>
      <c r="AS3370" s="35">
        <v>100</v>
      </c>
      <c r="AT3370" s="35">
        <v>0</v>
      </c>
      <c r="AU3370" s="35">
        <v>0</v>
      </c>
      <c r="AV3370" s="7">
        <v>1.5</v>
      </c>
      <c r="AW3370" s="36">
        <v>0</v>
      </c>
      <c r="AX3370" s="36">
        <v>0</v>
      </c>
      <c r="AY3370" s="117">
        <v>137.99104870716582</v>
      </c>
    </row>
    <row r="3371" spans="1:51" ht="15" x14ac:dyDescent="0.25">
      <c r="A3371" s="144">
        <v>2012</v>
      </c>
      <c r="B3371" s="77" t="s">
        <v>146</v>
      </c>
      <c r="C3371" s="78">
        <v>15</v>
      </c>
      <c r="D3371" s="77">
        <v>3512902</v>
      </c>
      <c r="E3371" s="78">
        <v>351290215</v>
      </c>
      <c r="F3371" s="78" t="str">
        <f t="shared" si="147"/>
        <v>3512902152012</v>
      </c>
      <c r="G3371" s="96">
        <v>-0.2572054423357395</v>
      </c>
      <c r="H3371" s="80">
        <f t="shared" si="146"/>
        <v>7168</v>
      </c>
      <c r="I3371" s="91">
        <v>5042</v>
      </c>
      <c r="J3371" s="91">
        <v>2126</v>
      </c>
      <c r="K3371" s="83">
        <f>(H3371)/VLOOKUP(D3371,'Dados Base'!$B:$K,6,FALSE)</f>
        <v>16.241814515215371</v>
      </c>
      <c r="L3371" s="88">
        <f t="shared" si="148"/>
        <v>70.340401785714292</v>
      </c>
      <c r="M3371" s="93">
        <v>3</v>
      </c>
      <c r="N3371" s="98">
        <v>0.72199999999999998</v>
      </c>
      <c r="O3371" s="91">
        <v>103</v>
      </c>
      <c r="P3371" s="91" t="s">
        <v>691</v>
      </c>
      <c r="Q3371" s="91" t="s">
        <v>691</v>
      </c>
      <c r="R3371" s="91" t="s">
        <v>691</v>
      </c>
      <c r="S3371" s="91">
        <v>21</v>
      </c>
      <c r="T3371" s="91" t="s">
        <v>691</v>
      </c>
      <c r="U3371" s="91">
        <v>55</v>
      </c>
      <c r="V3371" s="91">
        <v>30</v>
      </c>
      <c r="W3371" s="99">
        <v>0</v>
      </c>
      <c r="X3371" s="19">
        <v>1.8666666666666668E-2</v>
      </c>
      <c r="Y3371" s="29">
        <v>1.97</v>
      </c>
      <c r="Z3371" s="30">
        <v>131</v>
      </c>
      <c r="AA3371" s="30">
        <v>135</v>
      </c>
      <c r="AB3371" s="31">
        <v>1</v>
      </c>
      <c r="AC3371" s="32">
        <v>0</v>
      </c>
      <c r="AD3371" s="153">
        <f>VLOOKUP(D3371,'Dados Base'!$B:$K,9,FALSE)*31536000/VLOOKUP($F3371,F:H,MATCH(H3370,F3370:AF3370,0),FALSE)</f>
        <v>14914.486607142857</v>
      </c>
      <c r="AE3371" s="153">
        <f>VLOOKUP(D3371,'Dados Base'!$B:$K,10,FALSE)*31536000/VLOOKUP($F3371,F:H,MATCH(H3370,F3370:AF3370,0),FALSE)</f>
        <v>1495.8482142857144</v>
      </c>
      <c r="AF3371" s="14">
        <v>100</v>
      </c>
      <c r="AG3371" s="15">
        <v>68.5</v>
      </c>
      <c r="AH3371" s="14" t="s">
        <v>692</v>
      </c>
      <c r="AI3371" s="14">
        <v>0</v>
      </c>
      <c r="AJ3371" s="14">
        <v>100</v>
      </c>
      <c r="AK3371" s="72">
        <f>(SUMIFS('Banco de Indicadores Mun. (2)'!I:I,'Banco de Indicadores Mun. (2)'!B:B,'Banco de Indicadores - Mun. (1)'!B3371,'Banco de Indicadores Mun. (2)'!A:A,'Banco de Indicadores - Mun. (1)'!A3371) / VLOOKUP(D3371,'Dados Base'!$B:$K,8,FALSE)) * 100</f>
        <v>0</v>
      </c>
      <c r="AL3371" s="72">
        <f>(SUMIFS('Banco de Indicadores Mun. (2)'!I:I,'Banco de Indicadores Mun. (2)'!B:B,'Banco de Indicadores - Mun. (1)'!B3371,'Banco de Indicadores Mun. (2)'!A:A,'Banco de Indicadores - Mun. (1)'!A3371) / VLOOKUP(D3371,'Dados Base'!$B:$K,9,FALSE)) * 100</f>
        <v>0</v>
      </c>
      <c r="AM3371" s="72">
        <f>(SUMIFS('Banco de Indicadores Mun. (2)'!J:J,'Banco de Indicadores Mun. (2)'!B:B,'Banco de Indicadores - Mun. (1)'!B3371,'Banco de Indicadores Mun. (2)'!A:A,'Banco de Indicadores - Mun. (1)'!A3371) / VLOOKUP(D3371,'Dados Base'!$B:$K,7,FALSE)) * 100</f>
        <v>0</v>
      </c>
      <c r="AN3371" s="72">
        <f>(SUMIFS('Banco de Indicadores Mun. (2)'!K:K,'Banco de Indicadores Mun. (2)'!B:B,'Banco de Indicadores - Mun. (1)'!B3371,'Banco de Indicadores Mun. (2)'!A:A,'Banco de Indicadores - Mun. (1)'!A3371) / VLOOKUP(D3371,'Dados Base'!$B:$K,10,FALSE)) * 100</f>
        <v>0</v>
      </c>
      <c r="AO3371" s="33">
        <v>0</v>
      </c>
      <c r="AP3371" s="34">
        <v>0</v>
      </c>
      <c r="AQ3371" s="17">
        <v>0</v>
      </c>
      <c r="AR3371" s="24">
        <v>7.8</v>
      </c>
      <c r="AS3371" s="35">
        <v>95</v>
      </c>
      <c r="AT3371" s="35">
        <v>95</v>
      </c>
      <c r="AU3371" s="35">
        <v>49.248120300751879</v>
      </c>
      <c r="AV3371" s="7">
        <v>6.34</v>
      </c>
      <c r="AW3371" s="36">
        <v>0</v>
      </c>
      <c r="AX3371" s="36">
        <v>0</v>
      </c>
      <c r="AY3371" s="117">
        <v>1.8346379356141658</v>
      </c>
    </row>
    <row r="3372" spans="1:51" ht="15" x14ac:dyDescent="0.25">
      <c r="A3372" s="144">
        <v>2012</v>
      </c>
      <c r="B3372" s="77" t="s">
        <v>147</v>
      </c>
      <c r="C3372" s="78">
        <v>6</v>
      </c>
      <c r="D3372" s="77">
        <v>3513009</v>
      </c>
      <c r="E3372" s="78">
        <v>35130096</v>
      </c>
      <c r="F3372" s="78" t="str">
        <f t="shared" si="147"/>
        <v>351300962012</v>
      </c>
      <c r="G3372" s="96">
        <v>2.8048526684067099</v>
      </c>
      <c r="H3372" s="80">
        <f t="shared" si="146"/>
        <v>210047</v>
      </c>
      <c r="I3372" s="91">
        <v>210047</v>
      </c>
      <c r="J3372" s="91">
        <v>0</v>
      </c>
      <c r="K3372" s="83">
        <f>(H3372)/VLOOKUP(D3372,'Dados Base'!$B:$K,6,FALSE)</f>
        <v>648.51338417363922</v>
      </c>
      <c r="L3372" s="88">
        <f t="shared" si="148"/>
        <v>100</v>
      </c>
      <c r="M3372" s="93">
        <v>2</v>
      </c>
      <c r="N3372" s="98">
        <v>0.78</v>
      </c>
      <c r="O3372" s="91">
        <v>94</v>
      </c>
      <c r="P3372" s="91" t="s">
        <v>691</v>
      </c>
      <c r="Q3372" s="91" t="s">
        <v>691</v>
      </c>
      <c r="R3372" s="91" t="s">
        <v>691</v>
      </c>
      <c r="S3372" s="91">
        <v>590</v>
      </c>
      <c r="T3372" s="91" t="s">
        <v>691</v>
      </c>
      <c r="U3372" s="91">
        <v>1690</v>
      </c>
      <c r="V3372" s="91">
        <v>1666</v>
      </c>
      <c r="W3372" s="99">
        <v>0</v>
      </c>
      <c r="X3372" s="19">
        <v>0.73176096064814811</v>
      </c>
      <c r="Y3372" s="29">
        <v>125.42</v>
      </c>
      <c r="Z3372" s="30">
        <v>1878</v>
      </c>
      <c r="AA3372" s="30">
        <v>9409</v>
      </c>
      <c r="AB3372" s="31">
        <v>14</v>
      </c>
      <c r="AC3372" s="32">
        <v>4</v>
      </c>
      <c r="AD3372" s="153">
        <f>VLOOKUP(D3372,'Dados Base'!$B:$K,9,FALSE)*31536000/VLOOKUP($F3372,F:H,MATCH(H3371,F3371:AF3371,0),FALSE)</f>
        <v>638.08576175808275</v>
      </c>
      <c r="AE3372" s="153">
        <f>VLOOKUP(D3372,'Dados Base'!$B:$K,10,FALSE)*31536000/VLOOKUP($F3372,F:H,MATCH(H3371,F3371:AF3371,0),FALSE)</f>
        <v>88.581317514651502</v>
      </c>
      <c r="AF3372" s="14">
        <v>100</v>
      </c>
      <c r="AG3372" s="15">
        <v>95</v>
      </c>
      <c r="AH3372" s="14">
        <v>40.57</v>
      </c>
      <c r="AI3372" s="14">
        <v>40.11</v>
      </c>
      <c r="AJ3372" s="14">
        <v>100</v>
      </c>
      <c r="AK3372" s="72">
        <f>(SUMIFS('Banco de Indicadores Mun. (2)'!I:I,'Banco de Indicadores Mun. (2)'!B:B,'Banco de Indicadores - Mun. (1)'!B3372,'Banco de Indicadores Mun. (2)'!A:A,'Banco de Indicadores - Mun. (1)'!A3372) / VLOOKUP(D3372,'Dados Base'!$B:$K,8,FALSE)) * 100</f>
        <v>0</v>
      </c>
      <c r="AL3372" s="72">
        <f>(SUMIFS('Banco de Indicadores Mun. (2)'!I:I,'Banco de Indicadores Mun. (2)'!B:B,'Banco de Indicadores - Mun. (1)'!B3372,'Banco de Indicadores Mun. (2)'!A:A,'Banco de Indicadores - Mun. (1)'!A3372) / VLOOKUP(D3372,'Dados Base'!$B:$K,9,FALSE)) * 100</f>
        <v>0</v>
      </c>
      <c r="AM3372" s="72">
        <f>(SUMIFS('Banco de Indicadores Mun. (2)'!J:J,'Banco de Indicadores Mun. (2)'!B:B,'Banco de Indicadores - Mun. (1)'!B3372,'Banco de Indicadores Mun. (2)'!A:A,'Banco de Indicadores - Mun. (1)'!A3372) / VLOOKUP(D3372,'Dados Base'!$B:$K,7,FALSE)) * 100</f>
        <v>0</v>
      </c>
      <c r="AN3372" s="72">
        <f>(SUMIFS('Banco de Indicadores Mun. (2)'!K:K,'Banco de Indicadores Mun. (2)'!B:B,'Banco de Indicadores - Mun. (1)'!B3372,'Banco de Indicadores Mun. (2)'!A:A,'Banco de Indicadores - Mun. (1)'!A3372) / VLOOKUP(D3372,'Dados Base'!$B:$K,10,FALSE)) * 100</f>
        <v>0</v>
      </c>
      <c r="AO3372" s="33">
        <v>1</v>
      </c>
      <c r="AP3372" s="34">
        <v>0</v>
      </c>
      <c r="AQ3372" s="17">
        <v>0</v>
      </c>
      <c r="AR3372" s="24">
        <v>8.6999999999999993</v>
      </c>
      <c r="AS3372" s="35">
        <v>45</v>
      </c>
      <c r="AT3372" s="35">
        <v>19.349999999999998</v>
      </c>
      <c r="AU3372" s="35">
        <v>16.63861079117569</v>
      </c>
      <c r="AV3372" s="7">
        <v>2.6</v>
      </c>
      <c r="AW3372" s="36">
        <v>0</v>
      </c>
      <c r="AX3372" s="36">
        <v>4</v>
      </c>
      <c r="AY3372" s="117">
        <v>171.72541665922444</v>
      </c>
    </row>
    <row r="3373" spans="1:51" ht="15" x14ac:dyDescent="0.25">
      <c r="A3373" s="144">
        <v>2012</v>
      </c>
      <c r="B3373" s="77" t="s">
        <v>148</v>
      </c>
      <c r="C3373" s="78">
        <v>4</v>
      </c>
      <c r="D3373" s="77">
        <v>3513108</v>
      </c>
      <c r="E3373" s="78">
        <v>35131084</v>
      </c>
      <c r="F3373" s="78" t="str">
        <f t="shared" si="147"/>
        <v>351310842012</v>
      </c>
      <c r="G3373" s="96">
        <v>1.0416006815148204</v>
      </c>
      <c r="H3373" s="80">
        <f t="shared" si="146"/>
        <v>32235</v>
      </c>
      <c r="I3373" s="91">
        <v>31514</v>
      </c>
      <c r="J3373" s="91">
        <v>721</v>
      </c>
      <c r="K3373" s="83">
        <f>(H3373)/VLOOKUP(D3373,'Dados Base'!$B:$K,6,FALSE)</f>
        <v>103.53632684524958</v>
      </c>
      <c r="L3373" s="88">
        <f t="shared" si="148"/>
        <v>97.763300760043421</v>
      </c>
      <c r="M3373" s="93">
        <v>4</v>
      </c>
      <c r="N3373" s="98">
        <v>0.75600000000000001</v>
      </c>
      <c r="O3373" s="91">
        <v>131</v>
      </c>
      <c r="P3373" s="91" t="s">
        <v>691</v>
      </c>
      <c r="Q3373" s="91" t="s">
        <v>691</v>
      </c>
      <c r="R3373" s="91" t="s">
        <v>691</v>
      </c>
      <c r="S3373" s="91">
        <v>90</v>
      </c>
      <c r="T3373" s="91" t="s">
        <v>691</v>
      </c>
      <c r="U3373" s="91">
        <v>352</v>
      </c>
      <c r="V3373" s="91">
        <v>282</v>
      </c>
      <c r="W3373" s="99">
        <v>0</v>
      </c>
      <c r="X3373" s="19">
        <v>9.4953378454861098E-2</v>
      </c>
      <c r="Y3373" s="29">
        <v>12.55</v>
      </c>
      <c r="Z3373" s="30">
        <v>1375</v>
      </c>
      <c r="AA3373" s="30">
        <v>319</v>
      </c>
      <c r="AB3373" s="31">
        <v>2</v>
      </c>
      <c r="AC3373" s="32">
        <v>1</v>
      </c>
      <c r="AD3373" s="153">
        <f>VLOOKUP(D3373,'Dados Base'!$B:$K,9,FALSE)*31536000/VLOOKUP($F3373,F:H,MATCH(H3372,F3372:AF3372,0),FALSE)</f>
        <v>4382.8534201954399</v>
      </c>
      <c r="AE3373" s="153">
        <f>VLOOKUP(D3373,'Dados Base'!$B:$K,10,FALSE)*31536000/VLOOKUP($F3373,F:H,MATCH(H3372,F3372:AF3372,0),FALSE)</f>
        <v>469.59143787808284</v>
      </c>
      <c r="AF3373" s="14">
        <v>96.77</v>
      </c>
      <c r="AG3373" s="15">
        <v>97.5</v>
      </c>
      <c r="AH3373" s="14">
        <v>97.33</v>
      </c>
      <c r="AI3373" s="14">
        <v>46.48</v>
      </c>
      <c r="AJ3373" s="14">
        <v>99.2</v>
      </c>
      <c r="AK3373" s="72">
        <f>(SUMIFS('Banco de Indicadores Mun. (2)'!I:I,'Banco de Indicadores Mun. (2)'!B:B,'Banco de Indicadores - Mun. (1)'!B3373,'Banco de Indicadores Mun. (2)'!A:A,'Banco de Indicadores - Mun. (1)'!A3373) / VLOOKUP(D3373,'Dados Base'!$B:$K,8,FALSE)) * 100</f>
        <v>0</v>
      </c>
      <c r="AL3373" s="72">
        <f>(SUMIFS('Banco de Indicadores Mun. (2)'!I:I,'Banco de Indicadores Mun. (2)'!B:B,'Banco de Indicadores - Mun. (1)'!B3373,'Banco de Indicadores Mun. (2)'!A:A,'Banco de Indicadores - Mun. (1)'!A3373) / VLOOKUP(D3373,'Dados Base'!$B:$K,9,FALSE)) * 100</f>
        <v>0</v>
      </c>
      <c r="AM3373" s="72">
        <f>(SUMIFS('Banco de Indicadores Mun. (2)'!J:J,'Banco de Indicadores Mun. (2)'!B:B,'Banco de Indicadores - Mun. (1)'!B3373,'Banco de Indicadores Mun. (2)'!A:A,'Banco de Indicadores - Mun. (1)'!A3373) / VLOOKUP(D3373,'Dados Base'!$B:$K,7,FALSE)) * 100</f>
        <v>0</v>
      </c>
      <c r="AN3373" s="72">
        <f>(SUMIFS('Banco de Indicadores Mun. (2)'!K:K,'Banco de Indicadores Mun. (2)'!B:B,'Banco de Indicadores - Mun. (1)'!B3373,'Banco de Indicadores Mun. (2)'!A:A,'Banco de Indicadores - Mun. (1)'!A3373) / VLOOKUP(D3373,'Dados Base'!$B:$K,10,FALSE)) * 100</f>
        <v>0</v>
      </c>
      <c r="AO3373" s="33">
        <v>0</v>
      </c>
      <c r="AP3373" s="34">
        <v>0</v>
      </c>
      <c r="AQ3373" s="17">
        <v>0</v>
      </c>
      <c r="AR3373" s="24">
        <v>10</v>
      </c>
      <c r="AS3373" s="35">
        <v>99</v>
      </c>
      <c r="AT3373" s="35">
        <v>99</v>
      </c>
      <c r="AU3373" s="35">
        <v>81.168831168831161</v>
      </c>
      <c r="AV3373" s="7">
        <v>9.99</v>
      </c>
      <c r="AW3373" s="36">
        <v>0</v>
      </c>
      <c r="AX3373" s="36">
        <v>1</v>
      </c>
      <c r="AY3373" s="117">
        <v>0.91549372729375145</v>
      </c>
    </row>
    <row r="3374" spans="1:51" ht="15" x14ac:dyDescent="0.25">
      <c r="A3374" s="144">
        <v>2012</v>
      </c>
      <c r="B3374" s="77" t="s">
        <v>149</v>
      </c>
      <c r="C3374" s="78">
        <v>8</v>
      </c>
      <c r="D3374" s="77">
        <v>3513207</v>
      </c>
      <c r="E3374" s="78">
        <v>35132078</v>
      </c>
      <c r="F3374" s="78" t="str">
        <f t="shared" si="147"/>
        <v>351320782012</v>
      </c>
      <c r="G3374" s="96">
        <v>1.3478159221424368</v>
      </c>
      <c r="H3374" s="80">
        <f t="shared" si="146"/>
        <v>7757</v>
      </c>
      <c r="I3374" s="91">
        <v>5831</v>
      </c>
      <c r="J3374" s="91">
        <v>1926</v>
      </c>
      <c r="K3374" s="83">
        <f>(H3374)/VLOOKUP(D3374,'Dados Base'!$B:$K,6,FALSE)</f>
        <v>20.124007679136618</v>
      </c>
      <c r="L3374" s="88">
        <f t="shared" si="148"/>
        <v>75.170813458811395</v>
      </c>
      <c r="M3374" s="93">
        <v>3</v>
      </c>
      <c r="N3374" s="98">
        <v>0.73399999999999999</v>
      </c>
      <c r="O3374" s="91">
        <v>240</v>
      </c>
      <c r="P3374" s="91" t="s">
        <v>691</v>
      </c>
      <c r="Q3374" s="91" t="s">
        <v>691</v>
      </c>
      <c r="R3374" s="91" t="s">
        <v>691</v>
      </c>
      <c r="S3374" s="91">
        <v>19</v>
      </c>
      <c r="T3374" s="91" t="s">
        <v>691</v>
      </c>
      <c r="U3374" s="91">
        <v>51</v>
      </c>
      <c r="V3374" s="91">
        <v>26</v>
      </c>
      <c r="W3374" s="99">
        <v>0</v>
      </c>
      <c r="X3374" s="19">
        <v>1.4716079427083332E-2</v>
      </c>
      <c r="Y3374" s="29">
        <v>2.2599999999999998</v>
      </c>
      <c r="Z3374" s="30">
        <v>290</v>
      </c>
      <c r="AA3374" s="30">
        <v>15</v>
      </c>
      <c r="AB3374" s="31">
        <v>1</v>
      </c>
      <c r="AC3374" s="32">
        <v>0</v>
      </c>
      <c r="AD3374" s="153">
        <f>VLOOKUP(D3374,'Dados Base'!$B:$K,9,FALSE)*31536000/VLOOKUP($F3374,F:H,MATCH(H3373,F3373:AF3373,0),FALSE)</f>
        <v>25124.723475570452</v>
      </c>
      <c r="AE3374" s="153">
        <f>VLOOKUP(D3374,'Dados Base'!$B:$K,10,FALSE)*31536000/VLOOKUP($F3374,F:H,MATCH(H3373,F3373:AF3373,0),FALSE)</f>
        <v>3089.7718190021915</v>
      </c>
      <c r="AF3374" s="14">
        <v>72.849999999999994</v>
      </c>
      <c r="AG3374" s="15">
        <v>100</v>
      </c>
      <c r="AH3374" s="14" t="s">
        <v>692</v>
      </c>
      <c r="AI3374" s="14">
        <v>45.62</v>
      </c>
      <c r="AJ3374" s="14">
        <v>100</v>
      </c>
      <c r="AK3374" s="72">
        <f>(SUMIFS('Banco de Indicadores Mun. (2)'!I:I,'Banco de Indicadores Mun. (2)'!B:B,'Banco de Indicadores - Mun. (1)'!B3374,'Banco de Indicadores Mun. (2)'!A:A,'Banco de Indicadores - Mun. (1)'!A3374) / VLOOKUP(D3374,'Dados Base'!$B:$K,8,FALSE)) * 100</f>
        <v>0</v>
      </c>
      <c r="AL3374" s="72">
        <f>(SUMIFS('Banco de Indicadores Mun. (2)'!I:I,'Banco de Indicadores Mun. (2)'!B:B,'Banco de Indicadores - Mun. (1)'!B3374,'Banco de Indicadores Mun. (2)'!A:A,'Banco de Indicadores - Mun. (1)'!A3374) / VLOOKUP(D3374,'Dados Base'!$B:$K,9,FALSE)) * 100</f>
        <v>0</v>
      </c>
      <c r="AM3374" s="72">
        <f>(SUMIFS('Banco de Indicadores Mun. (2)'!J:J,'Banco de Indicadores Mun. (2)'!B:B,'Banco de Indicadores - Mun. (1)'!B3374,'Banco de Indicadores Mun. (2)'!A:A,'Banco de Indicadores - Mun. (1)'!A3374) / VLOOKUP(D3374,'Dados Base'!$B:$K,7,FALSE)) * 100</f>
        <v>0</v>
      </c>
      <c r="AN3374" s="72">
        <f>(SUMIFS('Banco de Indicadores Mun. (2)'!K:K,'Banco de Indicadores Mun. (2)'!B:B,'Banco de Indicadores - Mun. (1)'!B3374,'Banco de Indicadores Mun. (2)'!A:A,'Banco de Indicadores - Mun. (1)'!A3374) / VLOOKUP(D3374,'Dados Base'!$B:$K,10,FALSE)) * 100</f>
        <v>0</v>
      </c>
      <c r="AO3374" s="33">
        <v>0</v>
      </c>
      <c r="AP3374" s="34">
        <v>0</v>
      </c>
      <c r="AQ3374" s="17">
        <v>0</v>
      </c>
      <c r="AR3374" s="24">
        <v>7.3</v>
      </c>
      <c r="AS3374" s="35">
        <v>100</v>
      </c>
      <c r="AT3374" s="35">
        <v>100</v>
      </c>
      <c r="AU3374" s="35">
        <v>95.081967213114751</v>
      </c>
      <c r="AV3374" s="7">
        <v>10</v>
      </c>
      <c r="AW3374" s="36">
        <v>0</v>
      </c>
      <c r="AX3374" s="36">
        <v>0</v>
      </c>
      <c r="AY3374" s="117">
        <v>37.080863376172097</v>
      </c>
    </row>
    <row r="3375" spans="1:51" ht="15" x14ac:dyDescent="0.25">
      <c r="A3375" s="144">
        <v>2012</v>
      </c>
      <c r="B3375" s="77" t="s">
        <v>150</v>
      </c>
      <c r="C3375" s="78">
        <v>17</v>
      </c>
      <c r="D3375" s="77">
        <v>3513306</v>
      </c>
      <c r="E3375" s="78">
        <v>351330617</v>
      </c>
      <c r="F3375" s="78" t="str">
        <f t="shared" si="147"/>
        <v>3513306172012</v>
      </c>
      <c r="G3375" s="96">
        <v>-1.318725973968593</v>
      </c>
      <c r="H3375" s="80">
        <f t="shared" si="146"/>
        <v>2240</v>
      </c>
      <c r="I3375" s="91">
        <v>1510</v>
      </c>
      <c r="J3375" s="91">
        <v>730</v>
      </c>
      <c r="K3375" s="83">
        <f>(H3375)/VLOOKUP(D3375,'Dados Base'!$B:$K,6,FALSE)</f>
        <v>15.016424213984047</v>
      </c>
      <c r="L3375" s="88">
        <f t="shared" si="148"/>
        <v>67.410714285714292</v>
      </c>
      <c r="M3375" s="93">
        <v>4</v>
      </c>
      <c r="N3375" s="98">
        <v>0.77400000000000002</v>
      </c>
      <c r="O3375" s="91">
        <v>22</v>
      </c>
      <c r="P3375" s="91" t="s">
        <v>691</v>
      </c>
      <c r="Q3375" s="91" t="s">
        <v>691</v>
      </c>
      <c r="R3375" s="91" t="s">
        <v>691</v>
      </c>
      <c r="S3375" s="91">
        <v>1</v>
      </c>
      <c r="T3375" s="91" t="s">
        <v>691</v>
      </c>
      <c r="U3375" s="91">
        <v>20</v>
      </c>
      <c r="V3375" s="91">
        <v>17</v>
      </c>
      <c r="W3375" s="99">
        <v>5.2946999999999997</v>
      </c>
      <c r="X3375" s="19">
        <v>4.7658333333333337E-3</v>
      </c>
      <c r="Y3375" s="29">
        <v>0.59</v>
      </c>
      <c r="Z3375" s="30">
        <v>47</v>
      </c>
      <c r="AA3375" s="30">
        <v>32</v>
      </c>
      <c r="AB3375" s="31">
        <v>0</v>
      </c>
      <c r="AC3375" s="32">
        <v>0</v>
      </c>
      <c r="AD3375" s="153">
        <f>VLOOKUP(D3375,'Dados Base'!$B:$K,9,FALSE)*31536000/VLOOKUP($F3375,F:H,MATCH(H3374,F3374:AF3374,0),FALSE)</f>
        <v>19287.642857142859</v>
      </c>
      <c r="AE3375" s="153">
        <f>VLOOKUP(D3375,'Dados Base'!$B:$K,10,FALSE)*31536000/VLOOKUP($F3375,F:H,MATCH(H3374,F3374:AF3374,0),FALSE)</f>
        <v>2111.7857142857147</v>
      </c>
      <c r="AF3375" s="14">
        <v>81.7</v>
      </c>
      <c r="AG3375" s="15">
        <v>91.1</v>
      </c>
      <c r="AH3375" s="14">
        <v>61.46</v>
      </c>
      <c r="AI3375" s="14">
        <v>12.74</v>
      </c>
      <c r="AJ3375" s="14">
        <v>100</v>
      </c>
      <c r="AK3375" s="72">
        <f>(SUMIFS('Banco de Indicadores Mun. (2)'!I:I,'Banco de Indicadores Mun. (2)'!B:B,'Banco de Indicadores - Mun. (1)'!B3375,'Banco de Indicadores Mun. (2)'!A:A,'Banco de Indicadores - Mun. (1)'!A3375) / VLOOKUP(D3375,'Dados Base'!$B:$K,8,FALSE)) * 100</f>
        <v>0</v>
      </c>
      <c r="AL3375" s="72">
        <f>(SUMIFS('Banco de Indicadores Mun. (2)'!I:I,'Banco de Indicadores Mun. (2)'!B:B,'Banco de Indicadores - Mun. (1)'!B3375,'Banco de Indicadores Mun. (2)'!A:A,'Banco de Indicadores - Mun. (1)'!A3375) / VLOOKUP(D3375,'Dados Base'!$B:$K,9,FALSE)) * 100</f>
        <v>0</v>
      </c>
      <c r="AM3375" s="72">
        <f>(SUMIFS('Banco de Indicadores Mun. (2)'!J:J,'Banco de Indicadores Mun. (2)'!B:B,'Banco de Indicadores - Mun. (1)'!B3375,'Banco de Indicadores Mun. (2)'!A:A,'Banco de Indicadores - Mun. (1)'!A3375) / VLOOKUP(D3375,'Dados Base'!$B:$K,7,FALSE)) * 100</f>
        <v>0</v>
      </c>
      <c r="AN3375" s="72">
        <f>(SUMIFS('Banco de Indicadores Mun. (2)'!K:K,'Banco de Indicadores Mun. (2)'!B:B,'Banco de Indicadores - Mun. (1)'!B3375,'Banco de Indicadores Mun. (2)'!A:A,'Banco de Indicadores - Mun. (1)'!A3375) / VLOOKUP(D3375,'Dados Base'!$B:$K,10,FALSE)) * 100</f>
        <v>0</v>
      </c>
      <c r="AO3375" s="33">
        <v>0</v>
      </c>
      <c r="AP3375" s="34">
        <v>0</v>
      </c>
      <c r="AQ3375" s="17">
        <v>0</v>
      </c>
      <c r="AR3375" s="24">
        <v>8.3000000000000007</v>
      </c>
      <c r="AS3375" s="35">
        <v>97</v>
      </c>
      <c r="AT3375" s="35">
        <v>97</v>
      </c>
      <c r="AU3375" s="35">
        <v>59.493670886075947</v>
      </c>
      <c r="AV3375" s="7">
        <v>7.16</v>
      </c>
      <c r="AW3375" s="36">
        <v>0</v>
      </c>
      <c r="AX3375" s="36">
        <v>0</v>
      </c>
      <c r="AY3375" s="117">
        <v>0</v>
      </c>
    </row>
    <row r="3376" spans="1:51" ht="15" x14ac:dyDescent="0.25">
      <c r="A3376" s="144">
        <v>2012</v>
      </c>
      <c r="B3376" s="77" t="s">
        <v>151</v>
      </c>
      <c r="C3376" s="78">
        <v>2</v>
      </c>
      <c r="D3376" s="77">
        <v>3513405</v>
      </c>
      <c r="E3376" s="78">
        <v>35134052</v>
      </c>
      <c r="F3376" s="78" t="str">
        <f t="shared" si="147"/>
        <v>351340522012</v>
      </c>
      <c r="G3376" s="96">
        <v>0.43882862552930835</v>
      </c>
      <c r="H3376" s="80">
        <f t="shared" si="146"/>
        <v>77634</v>
      </c>
      <c r="I3376" s="91">
        <v>75713</v>
      </c>
      <c r="J3376" s="91">
        <v>1921</v>
      </c>
      <c r="K3376" s="83">
        <f>(H3376)/VLOOKUP(D3376,'Dados Base'!$B:$K,6,FALSE)</f>
        <v>254.89706799750468</v>
      </c>
      <c r="L3376" s="88">
        <f t="shared" si="148"/>
        <v>97.525568694128864</v>
      </c>
      <c r="M3376" s="93">
        <v>5</v>
      </c>
      <c r="N3376" s="98">
        <v>0.78800000000000003</v>
      </c>
      <c r="O3376" s="91">
        <v>91</v>
      </c>
      <c r="P3376" s="91" t="s">
        <v>691</v>
      </c>
      <c r="Q3376" s="91" t="s">
        <v>691</v>
      </c>
      <c r="R3376" s="91" t="s">
        <v>691</v>
      </c>
      <c r="S3376" s="91">
        <v>117</v>
      </c>
      <c r="T3376" s="91" t="s">
        <v>691</v>
      </c>
      <c r="U3376" s="91">
        <v>652</v>
      </c>
      <c r="V3376" s="91">
        <v>543</v>
      </c>
      <c r="W3376" s="99">
        <v>0</v>
      </c>
      <c r="X3376" s="19">
        <v>0.23029038864583334</v>
      </c>
      <c r="Y3376" s="29">
        <v>30.24</v>
      </c>
      <c r="Z3376" s="30">
        <v>0</v>
      </c>
      <c r="AA3376" s="30">
        <v>4082</v>
      </c>
      <c r="AB3376" s="31">
        <v>9</v>
      </c>
      <c r="AC3376" s="32">
        <v>1</v>
      </c>
      <c r="AD3376" s="153">
        <f>VLOOKUP(D3376,'Dados Base'!$B:$K,9,FALSE)*31536000/VLOOKUP($F3376,F:H,MATCH(H3375,F3375:AF3375,0),FALSE)</f>
        <v>1880.7697658242523</v>
      </c>
      <c r="AE3376" s="153">
        <f>VLOOKUP(D3376,'Dados Base'!$B:$K,10,FALSE)*31536000/VLOOKUP($F3376,F:H,MATCH(H3375,F3375:AF3375,0),FALSE)</f>
        <v>186.85833526547646</v>
      </c>
      <c r="AF3376" s="14">
        <v>97.45</v>
      </c>
      <c r="AG3376" s="15">
        <v>99.7</v>
      </c>
      <c r="AH3376" s="14" t="s">
        <v>692</v>
      </c>
      <c r="AI3376" s="14">
        <v>66.69</v>
      </c>
      <c r="AJ3376" s="14">
        <v>100</v>
      </c>
      <c r="AK3376" s="72">
        <f>(SUMIFS('Banco de Indicadores Mun. (2)'!I:I,'Banco de Indicadores Mun. (2)'!B:B,'Banco de Indicadores - Mun. (1)'!B3376,'Banco de Indicadores Mun. (2)'!A:A,'Banco de Indicadores - Mun. (1)'!A3376) / VLOOKUP(D3376,'Dados Base'!$B:$K,8,FALSE)) * 100</f>
        <v>0</v>
      </c>
      <c r="AL3376" s="72">
        <f>(SUMIFS('Banco de Indicadores Mun. (2)'!I:I,'Banco de Indicadores Mun. (2)'!B:B,'Banco de Indicadores - Mun. (1)'!B3376,'Banco de Indicadores Mun. (2)'!A:A,'Banco de Indicadores - Mun. (1)'!A3376) / VLOOKUP(D3376,'Dados Base'!$B:$K,9,FALSE)) * 100</f>
        <v>0</v>
      </c>
      <c r="AM3376" s="72">
        <f>(SUMIFS('Banco de Indicadores Mun. (2)'!J:J,'Banco de Indicadores Mun. (2)'!B:B,'Banco de Indicadores - Mun. (1)'!B3376,'Banco de Indicadores Mun. (2)'!A:A,'Banco de Indicadores - Mun. (1)'!A3376) / VLOOKUP(D3376,'Dados Base'!$B:$K,7,FALSE)) * 100</f>
        <v>0</v>
      </c>
      <c r="AN3376" s="72">
        <f>(SUMIFS('Banco de Indicadores Mun. (2)'!K:K,'Banco de Indicadores Mun. (2)'!B:B,'Banco de Indicadores - Mun. (1)'!B3376,'Banco de Indicadores Mun. (2)'!A:A,'Banco de Indicadores - Mun. (1)'!A3376) / VLOOKUP(D3376,'Dados Base'!$B:$K,10,FALSE)) * 100</f>
        <v>0</v>
      </c>
      <c r="AO3376" s="33">
        <v>1</v>
      </c>
      <c r="AP3376" s="34">
        <v>0</v>
      </c>
      <c r="AQ3376" s="17">
        <v>0</v>
      </c>
      <c r="AR3376" s="24">
        <v>9.4</v>
      </c>
      <c r="AS3376" s="35">
        <v>98</v>
      </c>
      <c r="AT3376" s="35">
        <v>0</v>
      </c>
      <c r="AU3376" s="35">
        <v>0</v>
      </c>
      <c r="AV3376" s="7">
        <v>1.47</v>
      </c>
      <c r="AW3376" s="36">
        <v>0</v>
      </c>
      <c r="AX3376" s="36">
        <v>1</v>
      </c>
      <c r="AY3376" s="117">
        <v>1.4672759360183036</v>
      </c>
    </row>
    <row r="3377" spans="1:51" ht="15" x14ac:dyDescent="0.25">
      <c r="A3377" s="144">
        <v>2012</v>
      </c>
      <c r="B3377" s="77" t="s">
        <v>152</v>
      </c>
      <c r="C3377" s="78">
        <v>7</v>
      </c>
      <c r="D3377" s="77">
        <v>3513504</v>
      </c>
      <c r="E3377" s="78">
        <v>35135047</v>
      </c>
      <c r="F3377" s="78" t="str">
        <f t="shared" si="147"/>
        <v>351350472012</v>
      </c>
      <c r="G3377" s="96">
        <v>0.87975911596449574</v>
      </c>
      <c r="H3377" s="80">
        <f t="shared" si="146"/>
        <v>120766</v>
      </c>
      <c r="I3377" s="91">
        <v>120766</v>
      </c>
      <c r="J3377" s="91">
        <v>0</v>
      </c>
      <c r="K3377" s="83">
        <f>(H3377)/VLOOKUP(D3377,'Dados Base'!$B:$K,6,FALSE)</f>
        <v>848.79111610908069</v>
      </c>
      <c r="L3377" s="88">
        <f t="shared" si="148"/>
        <v>100</v>
      </c>
      <c r="M3377" s="93">
        <v>2</v>
      </c>
      <c r="N3377" s="98">
        <v>0.73699999999999999</v>
      </c>
      <c r="O3377" s="91">
        <v>2</v>
      </c>
      <c r="P3377" s="91" t="s">
        <v>691</v>
      </c>
      <c r="Q3377" s="91" t="s">
        <v>691</v>
      </c>
      <c r="R3377" s="91" t="s">
        <v>691</v>
      </c>
      <c r="S3377" s="91">
        <v>98</v>
      </c>
      <c r="T3377" s="91" t="s">
        <v>691</v>
      </c>
      <c r="U3377" s="91">
        <v>532</v>
      </c>
      <c r="V3377" s="91">
        <v>721</v>
      </c>
      <c r="W3377" s="99">
        <v>0</v>
      </c>
      <c r="X3377" s="19">
        <v>0.36746046694907414</v>
      </c>
      <c r="Y3377" s="29">
        <v>60.15</v>
      </c>
      <c r="Z3377" s="30">
        <v>2870</v>
      </c>
      <c r="AA3377" s="30">
        <v>3626</v>
      </c>
      <c r="AB3377" s="31">
        <v>40</v>
      </c>
      <c r="AC3377" s="32">
        <v>9</v>
      </c>
      <c r="AD3377" s="153">
        <f>VLOOKUP(D3377,'Dados Base'!$B:$K,9,FALSE)*31536000/VLOOKUP($F3377,F:H,MATCH(H3376,F3376:AF3376,0),FALSE)</f>
        <v>1992.4455558683735</v>
      </c>
      <c r="AE3377" s="153">
        <f>VLOOKUP(D3377,'Dados Base'!$B:$K,10,FALSE)*31536000/VLOOKUP($F3377,F:H,MATCH(H3376,F3376:AF3376,0),FALSE)</f>
        <v>253.29910736465567</v>
      </c>
      <c r="AF3377" s="14">
        <v>87.34</v>
      </c>
      <c r="AG3377" s="15">
        <v>100</v>
      </c>
      <c r="AH3377" s="14">
        <v>26.29</v>
      </c>
      <c r="AI3377" s="14">
        <v>29.92</v>
      </c>
      <c r="AJ3377" s="14">
        <v>87.3</v>
      </c>
      <c r="AK3377" s="72">
        <f>(SUMIFS('Banco de Indicadores Mun. (2)'!I:I,'Banco de Indicadores Mun. (2)'!B:B,'Banco de Indicadores - Mun. (1)'!B3377,'Banco de Indicadores Mun. (2)'!A:A,'Banco de Indicadores - Mun. (1)'!A3377) / VLOOKUP(D3377,'Dados Base'!$B:$K,8,FALSE)) * 100</f>
        <v>0</v>
      </c>
      <c r="AL3377" s="72">
        <f>(SUMIFS('Banco de Indicadores Mun. (2)'!I:I,'Banco de Indicadores Mun. (2)'!B:B,'Banco de Indicadores - Mun. (1)'!B3377,'Banco de Indicadores Mun. (2)'!A:A,'Banco de Indicadores - Mun. (1)'!A3377) / VLOOKUP(D3377,'Dados Base'!$B:$K,9,FALSE)) * 100</f>
        <v>0</v>
      </c>
      <c r="AM3377" s="72">
        <f>(SUMIFS('Banco de Indicadores Mun. (2)'!J:J,'Banco de Indicadores Mun. (2)'!B:B,'Banco de Indicadores - Mun. (1)'!B3377,'Banco de Indicadores Mun. (2)'!A:A,'Banco de Indicadores - Mun. (1)'!A3377) / VLOOKUP(D3377,'Dados Base'!$B:$K,7,FALSE)) * 100</f>
        <v>0</v>
      </c>
      <c r="AN3377" s="72">
        <f>(SUMIFS('Banco de Indicadores Mun. (2)'!K:K,'Banco de Indicadores Mun. (2)'!B:B,'Banco de Indicadores - Mun. (1)'!B3377,'Banco de Indicadores Mun. (2)'!A:A,'Banco de Indicadores - Mun. (1)'!A3377) / VLOOKUP(D3377,'Dados Base'!$B:$K,10,FALSE)) * 100</f>
        <v>0</v>
      </c>
      <c r="AO3377" s="33">
        <v>4</v>
      </c>
      <c r="AP3377" s="34">
        <v>0</v>
      </c>
      <c r="AQ3377" s="17">
        <v>1294</v>
      </c>
      <c r="AR3377" s="24">
        <v>9.1999999999999993</v>
      </c>
      <c r="AS3377" s="35">
        <v>47</v>
      </c>
      <c r="AT3377" s="35">
        <v>47</v>
      </c>
      <c r="AU3377" s="35">
        <v>44.181034482758619</v>
      </c>
      <c r="AV3377" s="7">
        <v>5.58</v>
      </c>
      <c r="AW3377" s="36">
        <v>2</v>
      </c>
      <c r="AX3377" s="36">
        <v>9</v>
      </c>
      <c r="AY3377" s="117">
        <v>1365.4716478238361</v>
      </c>
    </row>
    <row r="3378" spans="1:51" ht="15" x14ac:dyDescent="0.25">
      <c r="A3378" s="144">
        <v>2012</v>
      </c>
      <c r="B3378" s="77" t="s">
        <v>153</v>
      </c>
      <c r="C3378" s="78">
        <v>2</v>
      </c>
      <c r="D3378" s="77">
        <v>3513603</v>
      </c>
      <c r="E3378" s="78">
        <v>35136032</v>
      </c>
      <c r="F3378" s="78" t="str">
        <f t="shared" si="147"/>
        <v>351360322012</v>
      </c>
      <c r="G3378" s="96">
        <v>-0.5243638714733323</v>
      </c>
      <c r="H3378" s="80">
        <f t="shared" si="146"/>
        <v>21804</v>
      </c>
      <c r="I3378" s="91">
        <v>12451</v>
      </c>
      <c r="J3378" s="91">
        <v>9353</v>
      </c>
      <c r="K3378" s="83">
        <f>(H3378)/VLOOKUP(D3378,'Dados Base'!$B:$K,6,FALSE)</f>
        <v>15.494929539430203</v>
      </c>
      <c r="L3378" s="88">
        <f t="shared" si="148"/>
        <v>57.104201064024949</v>
      </c>
      <c r="M3378" s="93">
        <v>5</v>
      </c>
      <c r="N3378" s="98">
        <v>0.68400000000000005</v>
      </c>
      <c r="O3378" s="91">
        <v>333</v>
      </c>
      <c r="P3378" s="91" t="s">
        <v>691</v>
      </c>
      <c r="Q3378" s="91" t="s">
        <v>691</v>
      </c>
      <c r="R3378" s="91" t="s">
        <v>691</v>
      </c>
      <c r="S3378" s="91">
        <v>24</v>
      </c>
      <c r="T3378" s="91" t="s">
        <v>691</v>
      </c>
      <c r="U3378" s="91">
        <v>119</v>
      </c>
      <c r="V3378" s="91">
        <v>87</v>
      </c>
      <c r="W3378" s="99">
        <v>0</v>
      </c>
      <c r="X3378" s="19">
        <v>5.3386878138471941E-2</v>
      </c>
      <c r="Y3378" s="29">
        <v>4.83</v>
      </c>
      <c r="Z3378" s="30">
        <v>36</v>
      </c>
      <c r="AA3378" s="30">
        <v>615</v>
      </c>
      <c r="AB3378" s="31">
        <v>1</v>
      </c>
      <c r="AC3378" s="32">
        <v>0</v>
      </c>
      <c r="AD3378" s="153">
        <f>VLOOKUP(D3378,'Dados Base'!$B:$K,9,FALSE)*31536000/VLOOKUP($F3378,F:H,MATCH(H3377,F3377:AF3377,0),FALSE)</f>
        <v>30792.581177765547</v>
      </c>
      <c r="AE3378" s="153">
        <f>VLOOKUP(D3378,'Dados Base'!$B:$K,10,FALSE)*31536000/VLOOKUP($F3378,F:H,MATCH(H3377,F3377:AF3377,0),FALSE)</f>
        <v>3124.0946615299945</v>
      </c>
      <c r="AF3378" s="14" t="s">
        <v>692</v>
      </c>
      <c r="AG3378" s="15" t="s">
        <v>692</v>
      </c>
      <c r="AH3378" s="14" t="s">
        <v>692</v>
      </c>
      <c r="AI3378" s="14" t="s">
        <v>692</v>
      </c>
      <c r="AJ3378" s="14" t="s">
        <v>692</v>
      </c>
      <c r="AK3378" s="72">
        <f>(SUMIFS('Banco de Indicadores Mun. (2)'!I:I,'Banco de Indicadores Mun. (2)'!B:B,'Banco de Indicadores - Mun. (1)'!B3378,'Banco de Indicadores Mun. (2)'!A:A,'Banco de Indicadores - Mun. (1)'!A3378) / VLOOKUP(D3378,'Dados Base'!$B:$K,8,FALSE)) * 100</f>
        <v>0</v>
      </c>
      <c r="AL3378" s="72">
        <f>(SUMIFS('Banco de Indicadores Mun. (2)'!I:I,'Banco de Indicadores Mun. (2)'!B:B,'Banco de Indicadores - Mun. (1)'!B3378,'Banco de Indicadores Mun. (2)'!A:A,'Banco de Indicadores - Mun. (1)'!A3378) / VLOOKUP(D3378,'Dados Base'!$B:$K,9,FALSE)) * 100</f>
        <v>0</v>
      </c>
      <c r="AM3378" s="72">
        <f>(SUMIFS('Banco de Indicadores Mun. (2)'!J:J,'Banco de Indicadores Mun. (2)'!B:B,'Banco de Indicadores - Mun. (1)'!B3378,'Banco de Indicadores Mun. (2)'!A:A,'Banco de Indicadores - Mun. (1)'!A3378) / VLOOKUP(D3378,'Dados Base'!$B:$K,7,FALSE)) * 100</f>
        <v>0</v>
      </c>
      <c r="AN3378" s="72">
        <f>(SUMIFS('Banco de Indicadores Mun. (2)'!K:K,'Banco de Indicadores Mun. (2)'!B:B,'Banco de Indicadores - Mun. (1)'!B3378,'Banco de Indicadores Mun. (2)'!A:A,'Banco de Indicadores - Mun. (1)'!A3378) / VLOOKUP(D3378,'Dados Base'!$B:$K,10,FALSE)) * 100</f>
        <v>0</v>
      </c>
      <c r="AO3378" s="33">
        <v>2</v>
      </c>
      <c r="AP3378" s="34">
        <v>0</v>
      </c>
      <c r="AQ3378" s="17">
        <v>22</v>
      </c>
      <c r="AR3378" s="24">
        <v>9.4</v>
      </c>
      <c r="AS3378" s="35">
        <v>90</v>
      </c>
      <c r="AT3378" s="35">
        <v>14.399999999999999</v>
      </c>
      <c r="AU3378" s="35">
        <v>5.5299539170506913</v>
      </c>
      <c r="AV3378" s="7">
        <v>1.96</v>
      </c>
      <c r="AW3378" s="36">
        <v>1</v>
      </c>
      <c r="AX3378" s="36">
        <v>0</v>
      </c>
      <c r="AY3378" s="117">
        <v>33.803391772758282</v>
      </c>
    </row>
    <row r="3379" spans="1:51" ht="15" x14ac:dyDescent="0.25">
      <c r="A3379" s="144">
        <v>2012</v>
      </c>
      <c r="B3379" s="77" t="s">
        <v>154</v>
      </c>
      <c r="C3379" s="78">
        <v>9</v>
      </c>
      <c r="D3379" s="77">
        <v>3513702</v>
      </c>
      <c r="E3379" s="78">
        <v>35137029</v>
      </c>
      <c r="F3379" s="78" t="str">
        <f t="shared" si="147"/>
        <v>351370292012</v>
      </c>
      <c r="G3379" s="96">
        <v>0.6503203467902674</v>
      </c>
      <c r="H3379" s="80">
        <f t="shared" si="146"/>
        <v>31339</v>
      </c>
      <c r="I3379" s="91">
        <v>28231</v>
      </c>
      <c r="J3379" s="91">
        <v>3108</v>
      </c>
      <c r="K3379" s="83">
        <f>(H3379)/VLOOKUP(D3379,'Dados Base'!$B:$K,6,FALSE)</f>
        <v>41.495968115673371</v>
      </c>
      <c r="L3379" s="88">
        <f t="shared" si="148"/>
        <v>90.082644628099175</v>
      </c>
      <c r="M3379" s="93">
        <v>1</v>
      </c>
      <c r="N3379" s="98">
        <v>0.76</v>
      </c>
      <c r="O3379" s="91">
        <v>232</v>
      </c>
      <c r="P3379" s="91" t="s">
        <v>691</v>
      </c>
      <c r="Q3379" s="91" t="s">
        <v>691</v>
      </c>
      <c r="R3379" s="91" t="s">
        <v>691</v>
      </c>
      <c r="S3379" s="91">
        <v>82</v>
      </c>
      <c r="T3379" s="91" t="s">
        <v>691</v>
      </c>
      <c r="U3379" s="91">
        <v>394</v>
      </c>
      <c r="V3379" s="91">
        <v>313</v>
      </c>
      <c r="W3379" s="99">
        <v>0</v>
      </c>
      <c r="X3379" s="19">
        <v>9.1207480413194444E-2</v>
      </c>
      <c r="Y3379" s="29">
        <v>11.2</v>
      </c>
      <c r="Z3379" s="30">
        <v>0</v>
      </c>
      <c r="AA3379" s="30">
        <v>1512</v>
      </c>
      <c r="AB3379" s="31">
        <v>3</v>
      </c>
      <c r="AC3379" s="32">
        <v>0</v>
      </c>
      <c r="AD3379" s="153">
        <f>VLOOKUP(D3379,'Dados Base'!$B:$K,9,FALSE)*31536000/VLOOKUP($F3379,F:H,MATCH(H3378,F3378:AF3378,0),FALSE)</f>
        <v>10274.18105236287</v>
      </c>
      <c r="AE3379" s="153">
        <f>VLOOKUP(D3379,'Dados Base'!$B:$K,10,FALSE)*31536000/VLOOKUP($F3379,F:H,MATCH(H3378,F3378:AF3378,0),FALSE)</f>
        <v>1217.6061776061777</v>
      </c>
      <c r="AF3379" s="14">
        <v>95.61</v>
      </c>
      <c r="AG3379" s="15">
        <v>100</v>
      </c>
      <c r="AH3379" s="14">
        <v>87.93</v>
      </c>
      <c r="AI3379" s="14">
        <v>1.07</v>
      </c>
      <c r="AJ3379" s="14">
        <v>99</v>
      </c>
      <c r="AK3379" s="72">
        <f>(SUMIFS('Banco de Indicadores Mun. (2)'!I:I,'Banco de Indicadores Mun. (2)'!B:B,'Banco de Indicadores - Mun. (1)'!B3379,'Banco de Indicadores Mun. (2)'!A:A,'Banco de Indicadores - Mun. (1)'!A3379) / VLOOKUP(D3379,'Dados Base'!$B:$K,8,FALSE)) * 100</f>
        <v>0</v>
      </c>
      <c r="AL3379" s="72">
        <f>(SUMIFS('Banco de Indicadores Mun. (2)'!I:I,'Banco de Indicadores Mun. (2)'!B:B,'Banco de Indicadores - Mun. (1)'!B3379,'Banco de Indicadores Mun. (2)'!A:A,'Banco de Indicadores - Mun. (1)'!A3379) / VLOOKUP(D3379,'Dados Base'!$B:$K,9,FALSE)) * 100</f>
        <v>0</v>
      </c>
      <c r="AM3379" s="72">
        <f>(SUMIFS('Banco de Indicadores Mun. (2)'!J:J,'Banco de Indicadores Mun. (2)'!B:B,'Banco de Indicadores - Mun. (1)'!B3379,'Banco de Indicadores Mun. (2)'!A:A,'Banco de Indicadores - Mun. (1)'!A3379) / VLOOKUP(D3379,'Dados Base'!$B:$K,7,FALSE)) * 100</f>
        <v>0</v>
      </c>
      <c r="AN3379" s="72">
        <f>(SUMIFS('Banco de Indicadores Mun. (2)'!K:K,'Banco de Indicadores Mun. (2)'!B:B,'Banco de Indicadores - Mun. (1)'!B3379,'Banco de Indicadores Mun. (2)'!A:A,'Banco de Indicadores - Mun. (1)'!A3379) / VLOOKUP(D3379,'Dados Base'!$B:$K,10,FALSE)) * 100</f>
        <v>0</v>
      </c>
      <c r="AO3379" s="33">
        <v>0</v>
      </c>
      <c r="AP3379" s="34">
        <v>0</v>
      </c>
      <c r="AQ3379" s="17">
        <v>0</v>
      </c>
      <c r="AR3379" s="24">
        <v>10</v>
      </c>
      <c r="AS3379" s="35">
        <v>100</v>
      </c>
      <c r="AT3379" s="35">
        <v>0</v>
      </c>
      <c r="AU3379" s="35">
        <v>0</v>
      </c>
      <c r="AV3379" s="7">
        <v>1.7</v>
      </c>
      <c r="AW3379" s="36">
        <v>0</v>
      </c>
      <c r="AX3379" s="36">
        <v>0</v>
      </c>
      <c r="AY3379" s="117">
        <v>3.0253666807311652</v>
      </c>
    </row>
    <row r="3380" spans="1:51" ht="15" x14ac:dyDescent="0.25">
      <c r="A3380" s="144">
        <v>2012</v>
      </c>
      <c r="B3380" s="77" t="s">
        <v>155</v>
      </c>
      <c r="C3380" s="78">
        <v>6</v>
      </c>
      <c r="D3380" s="77">
        <v>3513801</v>
      </c>
      <c r="E3380" s="78">
        <v>35138016</v>
      </c>
      <c r="F3380" s="78" t="str">
        <f t="shared" si="147"/>
        <v>351380162012</v>
      </c>
      <c r="G3380" s="96">
        <v>0.69739128286496754</v>
      </c>
      <c r="H3380" s="80">
        <f t="shared" si="146"/>
        <v>389963</v>
      </c>
      <c r="I3380" s="91">
        <v>389963</v>
      </c>
      <c r="J3380" s="91">
        <v>0</v>
      </c>
      <c r="K3380" s="83">
        <f>(H3380)/VLOOKUP(D3380,'Dados Base'!$B:$K,6,FALSE)</f>
        <v>12723.09951060359</v>
      </c>
      <c r="L3380" s="88">
        <f t="shared" si="148"/>
        <v>100</v>
      </c>
      <c r="M3380" s="93">
        <v>2</v>
      </c>
      <c r="N3380" s="98">
        <v>0.75700000000000001</v>
      </c>
      <c r="O3380" s="91">
        <v>1</v>
      </c>
      <c r="P3380" s="91" t="s">
        <v>691</v>
      </c>
      <c r="Q3380" s="91" t="s">
        <v>691</v>
      </c>
      <c r="R3380" s="91" t="s">
        <v>691</v>
      </c>
      <c r="S3380" s="91">
        <v>1567</v>
      </c>
      <c r="T3380" s="91" t="s">
        <v>691</v>
      </c>
      <c r="U3380" s="91">
        <v>2353</v>
      </c>
      <c r="V3380" s="91">
        <v>1703</v>
      </c>
      <c r="W3380" s="99">
        <v>0.89</v>
      </c>
      <c r="X3380" s="19">
        <v>1.3505362003275465</v>
      </c>
      <c r="Y3380" s="29">
        <v>234.59</v>
      </c>
      <c r="Z3380" s="30">
        <v>2582</v>
      </c>
      <c r="AA3380" s="30">
        <v>18531</v>
      </c>
      <c r="AB3380" s="31">
        <v>25</v>
      </c>
      <c r="AC3380" s="32">
        <v>0</v>
      </c>
      <c r="AD3380" s="153">
        <f>VLOOKUP(D3380,'Dados Base'!$B:$K,9,FALSE)*31536000/VLOOKUP($F3380,F:H,MATCH(H3379,F3379:AF3379,0),FALSE)</f>
        <v>34.773760587542924</v>
      </c>
      <c r="AE3380" s="153">
        <f>VLOOKUP(D3380,'Dados Base'!$B:$K,10,FALSE)*31536000/VLOOKUP($F3380,F:H,MATCH(H3379,F3379:AF3379,0),FALSE)</f>
        <v>4.8521526401222683</v>
      </c>
      <c r="AF3380" s="14">
        <v>99.41</v>
      </c>
      <c r="AG3380" s="15">
        <v>100</v>
      </c>
      <c r="AH3380" s="14">
        <v>89.04</v>
      </c>
      <c r="AI3380" s="14">
        <v>41.46</v>
      </c>
      <c r="AJ3380" s="14">
        <v>99.4</v>
      </c>
      <c r="AK3380" s="72">
        <f>(SUMIFS('Banco de Indicadores Mun. (2)'!I:I,'Banco de Indicadores Mun. (2)'!B:B,'Banco de Indicadores - Mun. (1)'!B3380,'Banco de Indicadores Mun. (2)'!A:A,'Banco de Indicadores - Mun. (1)'!A3380) / VLOOKUP(D3380,'Dados Base'!$B:$K,8,FALSE)) * 100</f>
        <v>0</v>
      </c>
      <c r="AL3380" s="72">
        <f>(SUMIFS('Banco de Indicadores Mun. (2)'!I:I,'Banco de Indicadores Mun. (2)'!B:B,'Banco de Indicadores - Mun. (1)'!B3380,'Banco de Indicadores Mun. (2)'!A:A,'Banco de Indicadores - Mun. (1)'!A3380) / VLOOKUP(D3380,'Dados Base'!$B:$K,9,FALSE)) * 100</f>
        <v>0</v>
      </c>
      <c r="AM3380" s="72">
        <f>(SUMIFS('Banco de Indicadores Mun. (2)'!J:J,'Banco de Indicadores Mun. (2)'!B:B,'Banco de Indicadores - Mun. (1)'!B3380,'Banco de Indicadores Mun. (2)'!A:A,'Banco de Indicadores - Mun. (1)'!A3380) / VLOOKUP(D3380,'Dados Base'!$B:$K,7,FALSE)) * 100</f>
        <v>0</v>
      </c>
      <c r="AN3380" s="72">
        <f>(SUMIFS('Banco de Indicadores Mun. (2)'!K:K,'Banco de Indicadores Mun. (2)'!B:B,'Banco de Indicadores - Mun. (1)'!B3380,'Banco de Indicadores Mun. (2)'!A:A,'Banco de Indicadores - Mun. (1)'!A3380) / VLOOKUP(D3380,'Dados Base'!$B:$K,10,FALSE)) * 100</f>
        <v>0</v>
      </c>
      <c r="AO3380" s="33">
        <v>0</v>
      </c>
      <c r="AP3380" s="34">
        <v>0</v>
      </c>
      <c r="AQ3380" s="17">
        <v>0</v>
      </c>
      <c r="AR3380" s="24">
        <v>8.4</v>
      </c>
      <c r="AS3380" s="35">
        <v>96</v>
      </c>
      <c r="AT3380" s="35">
        <v>12.479999999999999</v>
      </c>
      <c r="AU3380" s="35">
        <v>12.229432103443376</v>
      </c>
      <c r="AV3380" s="7">
        <v>2.4300000000000002</v>
      </c>
      <c r="AW3380" s="36">
        <v>0</v>
      </c>
      <c r="AX3380" s="36">
        <v>0</v>
      </c>
      <c r="AY3380" s="117">
        <v>1.7707550408903669</v>
      </c>
    </row>
    <row r="3381" spans="1:51" ht="15" x14ac:dyDescent="0.25">
      <c r="A3381" s="144">
        <v>2012</v>
      </c>
      <c r="B3381" s="77" t="s">
        <v>156</v>
      </c>
      <c r="C3381" s="78">
        <v>18</v>
      </c>
      <c r="D3381" s="77">
        <v>3513850</v>
      </c>
      <c r="E3381" s="78">
        <v>351385018</v>
      </c>
      <c r="F3381" s="78" t="str">
        <f t="shared" si="147"/>
        <v>3513850182012</v>
      </c>
      <c r="G3381" s="96">
        <v>0.30578811244832416</v>
      </c>
      <c r="H3381" s="80">
        <f t="shared" si="146"/>
        <v>1696</v>
      </c>
      <c r="I3381" s="91">
        <v>1311</v>
      </c>
      <c r="J3381" s="91">
        <v>385</v>
      </c>
      <c r="K3381" s="83">
        <f>(H3381)/VLOOKUP(D3381,'Dados Base'!$B:$K,6,FALSE)</f>
        <v>19.18552036199095</v>
      </c>
      <c r="L3381" s="88">
        <f t="shared" si="148"/>
        <v>77.299528301886795</v>
      </c>
      <c r="M3381" s="93">
        <v>5</v>
      </c>
      <c r="N3381" s="98">
        <v>0.74099999999999999</v>
      </c>
      <c r="O3381" s="91">
        <v>13</v>
      </c>
      <c r="P3381" s="91" t="s">
        <v>691</v>
      </c>
      <c r="Q3381" s="91" t="s">
        <v>691</v>
      </c>
      <c r="R3381" s="91" t="s">
        <v>691</v>
      </c>
      <c r="S3381" s="91">
        <v>2</v>
      </c>
      <c r="T3381" s="91" t="s">
        <v>691</v>
      </c>
      <c r="U3381" s="91">
        <v>9</v>
      </c>
      <c r="V3381" s="91">
        <v>6</v>
      </c>
      <c r="W3381" s="99">
        <v>0</v>
      </c>
      <c r="X3381" s="19">
        <v>3.9979666666666658E-3</v>
      </c>
      <c r="Y3381" s="29">
        <v>0.51</v>
      </c>
      <c r="Z3381" s="30">
        <v>61</v>
      </c>
      <c r="AA3381" s="30">
        <v>8</v>
      </c>
      <c r="AB3381" s="31">
        <v>0</v>
      </c>
      <c r="AC3381" s="32">
        <v>0</v>
      </c>
      <c r="AD3381" s="153">
        <f>VLOOKUP(D3381,'Dados Base'!$B:$K,9,FALSE)*31536000/VLOOKUP($F3381,F:H,MATCH(H3380,F3380:AF3380,0),FALSE)</f>
        <v>12086.32075471698</v>
      </c>
      <c r="AE3381" s="153">
        <f>VLOOKUP(D3381,'Dados Base'!$B:$K,10,FALSE)*31536000/VLOOKUP($F3381,F:H,MATCH(H3380,F3380:AF3380,0),FALSE)</f>
        <v>743.77358490566053</v>
      </c>
      <c r="AF3381" s="14">
        <v>90.52</v>
      </c>
      <c r="AG3381" s="15" t="s">
        <v>692</v>
      </c>
      <c r="AH3381" s="14">
        <v>81.709999999999994</v>
      </c>
      <c r="AI3381" s="14">
        <v>11.74</v>
      </c>
      <c r="AJ3381" s="14">
        <v>100</v>
      </c>
      <c r="AK3381" s="72">
        <f>(SUMIFS('Banco de Indicadores Mun. (2)'!I:I,'Banco de Indicadores Mun. (2)'!B:B,'Banco de Indicadores - Mun. (1)'!B3381,'Banco de Indicadores Mun. (2)'!A:A,'Banco de Indicadores - Mun. (1)'!A3381) / VLOOKUP(D3381,'Dados Base'!$B:$K,8,FALSE)) * 100</f>
        <v>0</v>
      </c>
      <c r="AL3381" s="72">
        <f>(SUMIFS('Banco de Indicadores Mun. (2)'!I:I,'Banco de Indicadores Mun. (2)'!B:B,'Banco de Indicadores - Mun. (1)'!B3381,'Banco de Indicadores Mun. (2)'!A:A,'Banco de Indicadores - Mun. (1)'!A3381) / VLOOKUP(D3381,'Dados Base'!$B:$K,9,FALSE)) * 100</f>
        <v>0</v>
      </c>
      <c r="AM3381" s="72">
        <f>(SUMIFS('Banco de Indicadores Mun. (2)'!J:J,'Banco de Indicadores Mun. (2)'!B:B,'Banco de Indicadores - Mun. (1)'!B3381,'Banco de Indicadores Mun. (2)'!A:A,'Banco de Indicadores - Mun. (1)'!A3381) / VLOOKUP(D3381,'Dados Base'!$B:$K,7,FALSE)) * 100</f>
        <v>0</v>
      </c>
      <c r="AN3381" s="72">
        <f>(SUMIFS('Banco de Indicadores Mun. (2)'!K:K,'Banco de Indicadores Mun. (2)'!B:B,'Banco de Indicadores - Mun. (1)'!B3381,'Banco de Indicadores Mun. (2)'!A:A,'Banco de Indicadores - Mun. (1)'!A3381) / VLOOKUP(D3381,'Dados Base'!$B:$K,10,FALSE)) * 100</f>
        <v>0</v>
      </c>
      <c r="AO3381" s="33">
        <v>0</v>
      </c>
      <c r="AP3381" s="34">
        <v>0</v>
      </c>
      <c r="AQ3381" s="17">
        <v>0</v>
      </c>
      <c r="AR3381" s="24">
        <v>7.5</v>
      </c>
      <c r="AS3381" s="35">
        <v>100</v>
      </c>
      <c r="AT3381" s="35">
        <v>100</v>
      </c>
      <c r="AU3381" s="35">
        <v>88.405797101449281</v>
      </c>
      <c r="AV3381" s="7">
        <v>10</v>
      </c>
      <c r="AW3381" s="36">
        <v>0</v>
      </c>
      <c r="AX3381" s="36">
        <v>0</v>
      </c>
      <c r="AY3381" s="117">
        <v>0</v>
      </c>
    </row>
    <row r="3382" spans="1:51" ht="15" x14ac:dyDescent="0.25">
      <c r="A3382" s="144">
        <v>2012</v>
      </c>
      <c r="B3382" s="77" t="s">
        <v>157</v>
      </c>
      <c r="C3382" s="78">
        <v>4</v>
      </c>
      <c r="D3382" s="77">
        <v>3513900</v>
      </c>
      <c r="E3382" s="78">
        <v>35139004</v>
      </c>
      <c r="F3382" s="78" t="str">
        <f t="shared" si="147"/>
        <v>351390042012</v>
      </c>
      <c r="G3382" s="96">
        <v>-0.66463726613406049</v>
      </c>
      <c r="H3382" s="80">
        <f t="shared" si="146"/>
        <v>11137</v>
      </c>
      <c r="I3382" s="91">
        <v>7652</v>
      </c>
      <c r="J3382" s="91">
        <v>3485</v>
      </c>
      <c r="K3382" s="83">
        <f>(H3382)/VLOOKUP(D3382,'Dados Base'!$B:$K,6,FALSE)</f>
        <v>50.107981643120674</v>
      </c>
      <c r="L3382" s="88">
        <f t="shared" si="148"/>
        <v>68.707910568375681</v>
      </c>
      <c r="M3382" s="93">
        <v>4</v>
      </c>
      <c r="N3382" s="98">
        <v>0.73399999999999999</v>
      </c>
      <c r="O3382" s="91">
        <v>65</v>
      </c>
      <c r="P3382" s="91" t="s">
        <v>691</v>
      </c>
      <c r="Q3382" s="91" t="s">
        <v>691</v>
      </c>
      <c r="R3382" s="91" t="s">
        <v>691</v>
      </c>
      <c r="S3382" s="91">
        <v>21</v>
      </c>
      <c r="T3382" s="91" t="s">
        <v>691</v>
      </c>
      <c r="U3382" s="91">
        <v>135</v>
      </c>
      <c r="V3382" s="91">
        <v>69</v>
      </c>
      <c r="W3382" s="99">
        <v>0.3347</v>
      </c>
      <c r="X3382" s="19">
        <v>2.0284421354166669E-2</v>
      </c>
      <c r="Y3382" s="29">
        <v>2.97</v>
      </c>
      <c r="Z3382" s="30">
        <v>297</v>
      </c>
      <c r="AA3382" s="30">
        <v>104</v>
      </c>
      <c r="AB3382" s="31">
        <v>1</v>
      </c>
      <c r="AC3382" s="32">
        <v>0</v>
      </c>
      <c r="AD3382" s="153">
        <f>VLOOKUP(D3382,'Dados Base'!$B:$K,9,FALSE)*31536000/VLOOKUP($F3382,F:H,MATCH(H3381,F3381:AF3381,0),FALSE)</f>
        <v>9712.5329981143932</v>
      </c>
      <c r="AE3382" s="153">
        <f>VLOOKUP(D3382,'Dados Base'!$B:$K,10,FALSE)*31536000/VLOOKUP($F3382,F:H,MATCH(H3381,F3381:AF3381,0),FALSE)</f>
        <v>991.07479572595889</v>
      </c>
      <c r="AF3382" s="14">
        <v>69.94</v>
      </c>
      <c r="AG3382" s="15">
        <v>100</v>
      </c>
      <c r="AH3382" s="14">
        <v>60.93</v>
      </c>
      <c r="AI3382" s="14">
        <v>22.45</v>
      </c>
      <c r="AJ3382" s="14">
        <v>100</v>
      </c>
      <c r="AK3382" s="72">
        <f>(SUMIFS('Banco de Indicadores Mun. (2)'!I:I,'Banco de Indicadores Mun. (2)'!B:B,'Banco de Indicadores - Mun. (1)'!B3382,'Banco de Indicadores Mun. (2)'!A:A,'Banco de Indicadores - Mun. (1)'!A3382) / VLOOKUP(D3382,'Dados Base'!$B:$K,8,FALSE)) * 100</f>
        <v>0</v>
      </c>
      <c r="AL3382" s="72">
        <f>(SUMIFS('Banco de Indicadores Mun. (2)'!I:I,'Banco de Indicadores Mun. (2)'!B:B,'Banco de Indicadores - Mun. (1)'!B3382,'Banco de Indicadores Mun. (2)'!A:A,'Banco de Indicadores - Mun. (1)'!A3382) / VLOOKUP(D3382,'Dados Base'!$B:$K,9,FALSE)) * 100</f>
        <v>0</v>
      </c>
      <c r="AM3382" s="72">
        <f>(SUMIFS('Banco de Indicadores Mun. (2)'!J:J,'Banco de Indicadores Mun. (2)'!B:B,'Banco de Indicadores - Mun. (1)'!B3382,'Banco de Indicadores Mun. (2)'!A:A,'Banco de Indicadores - Mun. (1)'!A3382) / VLOOKUP(D3382,'Dados Base'!$B:$K,7,FALSE)) * 100</f>
        <v>0</v>
      </c>
      <c r="AN3382" s="72">
        <f>(SUMIFS('Banco de Indicadores Mun. (2)'!K:K,'Banco de Indicadores Mun. (2)'!B:B,'Banco de Indicadores - Mun. (1)'!B3382,'Banco de Indicadores Mun. (2)'!A:A,'Banco de Indicadores - Mun. (1)'!A3382) / VLOOKUP(D3382,'Dados Base'!$B:$K,10,FALSE)) * 100</f>
        <v>0</v>
      </c>
      <c r="AO3382" s="33">
        <v>2</v>
      </c>
      <c r="AP3382" s="34">
        <v>0</v>
      </c>
      <c r="AQ3382" s="17">
        <v>180</v>
      </c>
      <c r="AR3382" s="24">
        <v>7.2</v>
      </c>
      <c r="AS3382" s="35">
        <v>100</v>
      </c>
      <c r="AT3382" s="35">
        <v>88</v>
      </c>
      <c r="AU3382" s="35">
        <v>74.064837905236914</v>
      </c>
      <c r="AV3382" s="7">
        <v>8.1199999999999992</v>
      </c>
      <c r="AW3382" s="36">
        <v>0</v>
      </c>
      <c r="AX3382" s="36">
        <v>0</v>
      </c>
      <c r="AY3382" s="117">
        <v>199.19463686836022</v>
      </c>
    </row>
    <row r="3383" spans="1:51" ht="15" x14ac:dyDescent="0.25">
      <c r="A3383" s="144">
        <v>2012</v>
      </c>
      <c r="B3383" s="77" t="s">
        <v>158</v>
      </c>
      <c r="C3383" s="78">
        <v>16</v>
      </c>
      <c r="D3383" s="77">
        <v>3514007</v>
      </c>
      <c r="E3383" s="78">
        <v>351400716</v>
      </c>
      <c r="F3383" s="78" t="str">
        <f t="shared" si="147"/>
        <v>3514007162012</v>
      </c>
      <c r="G3383" s="96">
        <v>1.2312950396942357</v>
      </c>
      <c r="H3383" s="80">
        <f t="shared" si="146"/>
        <v>8126</v>
      </c>
      <c r="I3383" s="91">
        <v>7945</v>
      </c>
      <c r="J3383" s="91">
        <v>181</v>
      </c>
      <c r="K3383" s="83">
        <f>(H3383)/VLOOKUP(D3383,'Dados Base'!$B:$K,6,FALSE)</f>
        <v>54.140848824038912</v>
      </c>
      <c r="L3383" s="88">
        <f t="shared" si="148"/>
        <v>97.772581836081713</v>
      </c>
      <c r="M3383" s="93">
        <v>3</v>
      </c>
      <c r="N3383" s="98">
        <v>0.71799999999999997</v>
      </c>
      <c r="O3383" s="91">
        <v>17</v>
      </c>
      <c r="P3383" s="91" t="s">
        <v>691</v>
      </c>
      <c r="Q3383" s="91" t="s">
        <v>691</v>
      </c>
      <c r="R3383" s="91" t="s">
        <v>691</v>
      </c>
      <c r="S3383" s="91">
        <v>9</v>
      </c>
      <c r="T3383" s="91" t="s">
        <v>691</v>
      </c>
      <c r="U3383" s="91">
        <v>47</v>
      </c>
      <c r="V3383" s="91">
        <v>44</v>
      </c>
      <c r="W3383" s="99">
        <v>0</v>
      </c>
      <c r="X3383" s="19">
        <v>2.0689557812500002E-2</v>
      </c>
      <c r="Y3383" s="29">
        <v>3.16</v>
      </c>
      <c r="Z3383" s="30">
        <v>0</v>
      </c>
      <c r="AA3383" s="30">
        <v>427</v>
      </c>
      <c r="AB3383" s="31">
        <v>1</v>
      </c>
      <c r="AC3383" s="32">
        <v>0</v>
      </c>
      <c r="AD3383" s="153">
        <f>VLOOKUP(D3383,'Dados Base'!$B:$K,9,FALSE)*31536000/VLOOKUP($F3383,F:H,MATCH(H3382,F3382:AF3382,0),FALSE)</f>
        <v>6364.6369677578141</v>
      </c>
      <c r="AE3383" s="153">
        <f>VLOOKUP(D3383,'Dados Base'!$B:$K,10,FALSE)*31536000/VLOOKUP($F3383,F:H,MATCH(H3382,F3382:AF3382,0),FALSE)</f>
        <v>698.55771597341868</v>
      </c>
      <c r="AF3383" s="14">
        <v>97.77</v>
      </c>
      <c r="AG3383" s="15">
        <v>90.3</v>
      </c>
      <c r="AH3383" s="14" t="s">
        <v>692</v>
      </c>
      <c r="AI3383" s="14">
        <v>16.88</v>
      </c>
      <c r="AJ3383" s="14">
        <v>100</v>
      </c>
      <c r="AK3383" s="72">
        <f>(SUMIFS('Banco de Indicadores Mun. (2)'!I:I,'Banco de Indicadores Mun. (2)'!B:B,'Banco de Indicadores - Mun. (1)'!B3383,'Banco de Indicadores Mun. (2)'!A:A,'Banco de Indicadores - Mun. (1)'!A3383) / VLOOKUP(D3383,'Dados Base'!$B:$K,8,FALSE)) * 100</f>
        <v>0</v>
      </c>
      <c r="AL3383" s="72">
        <f>(SUMIFS('Banco de Indicadores Mun. (2)'!I:I,'Banco de Indicadores Mun. (2)'!B:B,'Banco de Indicadores - Mun. (1)'!B3383,'Banco de Indicadores Mun. (2)'!A:A,'Banco de Indicadores - Mun. (1)'!A3383) / VLOOKUP(D3383,'Dados Base'!$B:$K,9,FALSE)) * 100</f>
        <v>0</v>
      </c>
      <c r="AM3383" s="72">
        <f>(SUMIFS('Banco de Indicadores Mun. (2)'!J:J,'Banco de Indicadores Mun. (2)'!B:B,'Banco de Indicadores - Mun. (1)'!B3383,'Banco de Indicadores Mun. (2)'!A:A,'Banco de Indicadores - Mun. (1)'!A3383) / VLOOKUP(D3383,'Dados Base'!$B:$K,7,FALSE)) * 100</f>
        <v>0</v>
      </c>
      <c r="AN3383" s="72">
        <f>(SUMIFS('Banco de Indicadores Mun. (2)'!K:K,'Banco de Indicadores Mun. (2)'!B:B,'Banco de Indicadores - Mun. (1)'!B3383,'Banco de Indicadores Mun. (2)'!A:A,'Banco de Indicadores - Mun. (1)'!A3383) / VLOOKUP(D3383,'Dados Base'!$B:$K,10,FALSE)) * 100</f>
        <v>0</v>
      </c>
      <c r="AO3383" s="33">
        <v>0</v>
      </c>
      <c r="AP3383" s="34">
        <v>0</v>
      </c>
      <c r="AQ3383" s="17">
        <v>0</v>
      </c>
      <c r="AR3383" s="24">
        <v>7.5</v>
      </c>
      <c r="AS3383" s="35">
        <v>100</v>
      </c>
      <c r="AT3383" s="35">
        <v>0</v>
      </c>
      <c r="AU3383" s="35">
        <v>0</v>
      </c>
      <c r="AV3383" s="7">
        <v>1.5</v>
      </c>
      <c r="AW3383" s="36">
        <v>0</v>
      </c>
      <c r="AX3383" s="36">
        <v>0</v>
      </c>
      <c r="AY3383" s="117">
        <v>22.0701190767032</v>
      </c>
    </row>
    <row r="3384" spans="1:51" ht="15" x14ac:dyDescent="0.25">
      <c r="A3384" s="144">
        <v>2012</v>
      </c>
      <c r="B3384" s="77" t="s">
        <v>159</v>
      </c>
      <c r="C3384" s="78">
        <v>13</v>
      </c>
      <c r="D3384" s="77">
        <v>3514106</v>
      </c>
      <c r="E3384" s="78">
        <v>351410613</v>
      </c>
      <c r="F3384" s="78" t="str">
        <f t="shared" si="147"/>
        <v>3514106132012</v>
      </c>
      <c r="G3384" s="96">
        <v>0.95381109303103173</v>
      </c>
      <c r="H3384" s="80">
        <f t="shared" si="146"/>
        <v>25187</v>
      </c>
      <c r="I3384" s="91">
        <v>23996</v>
      </c>
      <c r="J3384" s="91">
        <v>1191</v>
      </c>
      <c r="K3384" s="83">
        <f>(H3384)/VLOOKUP(D3384,'Dados Base'!$B:$K,6,FALSE)</f>
        <v>39.817566713039085</v>
      </c>
      <c r="L3384" s="88">
        <f t="shared" si="148"/>
        <v>95.271370151268513</v>
      </c>
      <c r="M3384" s="93">
        <v>4</v>
      </c>
      <c r="N3384" s="98">
        <v>0.72499999999999998</v>
      </c>
      <c r="O3384" s="91">
        <v>164</v>
      </c>
      <c r="P3384" s="91" t="s">
        <v>691</v>
      </c>
      <c r="Q3384" s="91" t="s">
        <v>691</v>
      </c>
      <c r="R3384" s="91" t="s">
        <v>691</v>
      </c>
      <c r="S3384" s="91">
        <v>89</v>
      </c>
      <c r="T3384" s="91" t="s">
        <v>691</v>
      </c>
      <c r="U3384" s="91">
        <v>235</v>
      </c>
      <c r="V3384" s="91">
        <v>230</v>
      </c>
      <c r="W3384" s="99">
        <v>23.472899999999999</v>
      </c>
      <c r="X3384" s="19">
        <v>7.5633733292824079E-2</v>
      </c>
      <c r="Y3384" s="29">
        <v>9.51</v>
      </c>
      <c r="Z3384" s="30">
        <v>1001</v>
      </c>
      <c r="AA3384" s="30">
        <v>282</v>
      </c>
      <c r="AB3384" s="31">
        <v>1</v>
      </c>
      <c r="AC3384" s="32">
        <v>0</v>
      </c>
      <c r="AD3384" s="153">
        <f>VLOOKUP(D3384,'Dados Base'!$B:$K,9,FALSE)*31536000/VLOOKUP($F3384,F:H,MATCH(H3383,F3383:AF3383,0),FALSE)</f>
        <v>7737.8203041251436</v>
      </c>
      <c r="AE3384" s="153">
        <f>VLOOKUP(D3384,'Dados Base'!$B:$K,10,FALSE)*31536000/VLOOKUP($F3384,F:H,MATCH(H3383,F3383:AF3383,0),FALSE)</f>
        <v>914.01437249374681</v>
      </c>
      <c r="AF3384" s="14">
        <v>98.65</v>
      </c>
      <c r="AG3384" s="15">
        <v>94.7</v>
      </c>
      <c r="AH3384" s="14">
        <v>90.68</v>
      </c>
      <c r="AI3384" s="14">
        <v>38.340000000000003</v>
      </c>
      <c r="AJ3384" s="14">
        <v>98.6</v>
      </c>
      <c r="AK3384" s="72">
        <f>(SUMIFS('Banco de Indicadores Mun. (2)'!I:I,'Banco de Indicadores Mun. (2)'!B:B,'Banco de Indicadores - Mun. (1)'!B3384,'Banco de Indicadores Mun. (2)'!A:A,'Banco de Indicadores - Mun. (1)'!A3384) / VLOOKUP(D3384,'Dados Base'!$B:$K,8,FALSE)) * 100</f>
        <v>0</v>
      </c>
      <c r="AL3384" s="72">
        <f>(SUMIFS('Banco de Indicadores Mun. (2)'!I:I,'Banco de Indicadores Mun. (2)'!B:B,'Banco de Indicadores - Mun. (1)'!B3384,'Banco de Indicadores Mun. (2)'!A:A,'Banco de Indicadores - Mun. (1)'!A3384) / VLOOKUP(D3384,'Dados Base'!$B:$K,9,FALSE)) * 100</f>
        <v>0</v>
      </c>
      <c r="AM3384" s="72">
        <f>(SUMIFS('Banco de Indicadores Mun. (2)'!J:J,'Banco de Indicadores Mun. (2)'!B:B,'Banco de Indicadores - Mun. (1)'!B3384,'Banco de Indicadores Mun. (2)'!A:A,'Banco de Indicadores - Mun. (1)'!A3384) / VLOOKUP(D3384,'Dados Base'!$B:$K,7,FALSE)) * 100</f>
        <v>0</v>
      </c>
      <c r="AN3384" s="72">
        <f>(SUMIFS('Banco de Indicadores Mun. (2)'!K:K,'Banco de Indicadores Mun. (2)'!B:B,'Banco de Indicadores - Mun. (1)'!B3384,'Banco de Indicadores Mun. (2)'!A:A,'Banco de Indicadores - Mun. (1)'!A3384) / VLOOKUP(D3384,'Dados Base'!$B:$K,10,FALSE)) * 100</f>
        <v>0</v>
      </c>
      <c r="AO3384" s="33">
        <v>0</v>
      </c>
      <c r="AP3384" s="34">
        <v>0</v>
      </c>
      <c r="AQ3384" s="17">
        <v>0</v>
      </c>
      <c r="AR3384" s="24">
        <v>8.1999999999999993</v>
      </c>
      <c r="AS3384" s="35">
        <v>95</v>
      </c>
      <c r="AT3384" s="35">
        <v>95</v>
      </c>
      <c r="AU3384" s="35">
        <v>78.020265003897123</v>
      </c>
      <c r="AV3384" s="7">
        <v>8.3000000000000007</v>
      </c>
      <c r="AW3384" s="36">
        <v>0</v>
      </c>
      <c r="AX3384" s="36">
        <v>0</v>
      </c>
      <c r="AY3384" s="117">
        <v>7.4477731914222547</v>
      </c>
    </row>
    <row r="3385" spans="1:51" ht="15" x14ac:dyDescent="0.25">
      <c r="A3385" s="144">
        <v>2012</v>
      </c>
      <c r="B3385" s="77" t="s">
        <v>160</v>
      </c>
      <c r="C3385" s="78">
        <v>15</v>
      </c>
      <c r="D3385" s="77">
        <v>3514205</v>
      </c>
      <c r="E3385" s="78">
        <v>351420515</v>
      </c>
      <c r="F3385" s="78" t="str">
        <f t="shared" si="147"/>
        <v>3514205152012</v>
      </c>
      <c r="G3385" s="96">
        <v>-0.24136889417639695</v>
      </c>
      <c r="H3385" s="80">
        <f t="shared" si="146"/>
        <v>2085</v>
      </c>
      <c r="I3385" s="91">
        <v>1946</v>
      </c>
      <c r="J3385" s="91">
        <v>139</v>
      </c>
      <c r="K3385" s="83">
        <f>(H3385)/VLOOKUP(D3385,'Dados Base'!$B:$K,6,FALSE)</f>
        <v>26.682876887637573</v>
      </c>
      <c r="L3385" s="88">
        <f t="shared" si="148"/>
        <v>93.333333333333329</v>
      </c>
      <c r="M3385" s="93">
        <v>3</v>
      </c>
      <c r="N3385" s="98">
        <v>0.74199999999999999</v>
      </c>
      <c r="O3385" s="91">
        <v>15</v>
      </c>
      <c r="P3385" s="91" t="s">
        <v>691</v>
      </c>
      <c r="Q3385" s="91" t="s">
        <v>691</v>
      </c>
      <c r="R3385" s="91" t="s">
        <v>691</v>
      </c>
      <c r="S3385" s="91">
        <v>8</v>
      </c>
      <c r="T3385" s="91" t="s">
        <v>691</v>
      </c>
      <c r="U3385" s="91">
        <v>12</v>
      </c>
      <c r="V3385" s="91">
        <v>10</v>
      </c>
      <c r="W3385" s="99">
        <v>0</v>
      </c>
      <c r="X3385" s="19">
        <v>5.41937109375E-3</v>
      </c>
      <c r="Y3385" s="29">
        <v>0.78</v>
      </c>
      <c r="Z3385" s="30">
        <v>92</v>
      </c>
      <c r="AA3385" s="30">
        <v>13</v>
      </c>
      <c r="AB3385" s="31">
        <v>0</v>
      </c>
      <c r="AC3385" s="32">
        <v>0</v>
      </c>
      <c r="AD3385" s="153">
        <f>VLOOKUP(D3385,'Dados Base'!$B:$K,9,FALSE)*31536000/VLOOKUP($F3385,F:H,MATCH(H3384,F3384:AF3384,0),FALSE)</f>
        <v>9680.1151079136689</v>
      </c>
      <c r="AE3385" s="153">
        <f>VLOOKUP(D3385,'Dados Base'!$B:$K,10,FALSE)*31536000/VLOOKUP($F3385,F:H,MATCH(H3384,F3384:AF3384,0),FALSE)</f>
        <v>1058.7625899280574</v>
      </c>
      <c r="AF3385" s="14">
        <v>99.81</v>
      </c>
      <c r="AG3385" s="15">
        <v>93</v>
      </c>
      <c r="AH3385" s="14">
        <v>86.38</v>
      </c>
      <c r="AI3385" s="14">
        <v>14.01</v>
      </c>
      <c r="AJ3385" s="14">
        <v>100</v>
      </c>
      <c r="AK3385" s="72">
        <f>(SUMIFS('Banco de Indicadores Mun. (2)'!I:I,'Banco de Indicadores Mun. (2)'!B:B,'Banco de Indicadores - Mun. (1)'!B3385,'Banco de Indicadores Mun. (2)'!A:A,'Banco de Indicadores - Mun. (1)'!A3385) / VLOOKUP(D3385,'Dados Base'!$B:$K,8,FALSE)) * 100</f>
        <v>0</v>
      </c>
      <c r="AL3385" s="72">
        <f>(SUMIFS('Banco de Indicadores Mun. (2)'!I:I,'Banco de Indicadores Mun. (2)'!B:B,'Banco de Indicadores - Mun. (1)'!B3385,'Banco de Indicadores Mun. (2)'!A:A,'Banco de Indicadores - Mun. (1)'!A3385) / VLOOKUP(D3385,'Dados Base'!$B:$K,9,FALSE)) * 100</f>
        <v>0</v>
      </c>
      <c r="AM3385" s="72">
        <f>(SUMIFS('Banco de Indicadores Mun. (2)'!J:J,'Banco de Indicadores Mun. (2)'!B:B,'Banco de Indicadores - Mun. (1)'!B3385,'Banco de Indicadores Mun. (2)'!A:A,'Banco de Indicadores - Mun. (1)'!A3385) / VLOOKUP(D3385,'Dados Base'!$B:$K,7,FALSE)) * 100</f>
        <v>0</v>
      </c>
      <c r="AN3385" s="72">
        <f>(SUMIFS('Banco de Indicadores Mun. (2)'!K:K,'Banco de Indicadores Mun. (2)'!B:B,'Banco de Indicadores - Mun. (1)'!B3385,'Banco de Indicadores Mun. (2)'!A:A,'Banco de Indicadores - Mun. (1)'!A3385) / VLOOKUP(D3385,'Dados Base'!$B:$K,10,FALSE)) * 100</f>
        <v>0</v>
      </c>
      <c r="AO3385" s="33">
        <v>0</v>
      </c>
      <c r="AP3385" s="34">
        <v>0</v>
      </c>
      <c r="AQ3385" s="17">
        <v>0</v>
      </c>
      <c r="AR3385" s="24">
        <v>9</v>
      </c>
      <c r="AS3385" s="35">
        <v>100</v>
      </c>
      <c r="AT3385" s="35">
        <v>100</v>
      </c>
      <c r="AU3385" s="35">
        <v>87.61904761904762</v>
      </c>
      <c r="AV3385" s="7">
        <v>9.5</v>
      </c>
      <c r="AW3385" s="36">
        <v>0</v>
      </c>
      <c r="AX3385" s="36">
        <v>0</v>
      </c>
      <c r="AY3385" s="117">
        <v>0</v>
      </c>
    </row>
    <row r="3386" spans="1:51" ht="15" x14ac:dyDescent="0.25">
      <c r="A3386" s="144">
        <v>2012</v>
      </c>
      <c r="B3386" s="77" t="s">
        <v>161</v>
      </c>
      <c r="C3386" s="78">
        <v>13</v>
      </c>
      <c r="D3386" s="77">
        <v>3514304</v>
      </c>
      <c r="E3386" s="78">
        <v>351430413</v>
      </c>
      <c r="F3386" s="78" t="str">
        <f t="shared" si="147"/>
        <v>3514304132012</v>
      </c>
      <c r="G3386" s="96">
        <v>-3.0249112456692817E-2</v>
      </c>
      <c r="H3386" s="80">
        <f t="shared" si="146"/>
        <v>8581</v>
      </c>
      <c r="I3386" s="91">
        <v>7849</v>
      </c>
      <c r="J3386" s="91">
        <v>732</v>
      </c>
      <c r="K3386" s="83">
        <f>(H3386)/VLOOKUP(D3386,'Dados Base'!$B:$K,6,FALSE)</f>
        <v>41.659384406253039</v>
      </c>
      <c r="L3386" s="88">
        <f t="shared" si="148"/>
        <v>91.46952569630578</v>
      </c>
      <c r="M3386" s="93">
        <v>3</v>
      </c>
      <c r="N3386" s="98">
        <v>0.73799999999999999</v>
      </c>
      <c r="O3386" s="91">
        <v>79</v>
      </c>
      <c r="P3386" s="91" t="s">
        <v>691</v>
      </c>
      <c r="Q3386" s="91" t="s">
        <v>691</v>
      </c>
      <c r="R3386" s="91" t="s">
        <v>691</v>
      </c>
      <c r="S3386" s="91">
        <v>30</v>
      </c>
      <c r="T3386" s="91" t="s">
        <v>691</v>
      </c>
      <c r="U3386" s="91">
        <v>101</v>
      </c>
      <c r="V3386" s="91">
        <v>79</v>
      </c>
      <c r="W3386" s="99">
        <v>0</v>
      </c>
      <c r="X3386" s="19">
        <v>2.2263672656249997E-2</v>
      </c>
      <c r="Y3386" s="29">
        <v>3.15</v>
      </c>
      <c r="Z3386" s="30">
        <v>0</v>
      </c>
      <c r="AA3386" s="30">
        <v>425</v>
      </c>
      <c r="AB3386" s="31">
        <v>0</v>
      </c>
      <c r="AC3386" s="32">
        <v>0</v>
      </c>
      <c r="AD3386" s="153">
        <f>VLOOKUP(D3386,'Dados Base'!$B:$K,9,FALSE)*31536000/VLOOKUP($F3386,F:H,MATCH(H3385,F3385:AF3385,0),FALSE)</f>
        <v>6247.66344248922</v>
      </c>
      <c r="AE3386" s="153">
        <f>VLOOKUP(D3386,'Dados Base'!$B:$K,10,FALSE)*31536000/VLOOKUP($F3386,F:H,MATCH(H3385,F3385:AF3385,0),FALSE)</f>
        <v>661.51730567532945</v>
      </c>
      <c r="AF3386" s="14">
        <v>99.63</v>
      </c>
      <c r="AG3386" s="15">
        <v>100</v>
      </c>
      <c r="AH3386" s="14">
        <v>87.68</v>
      </c>
      <c r="AI3386" s="14">
        <v>36.78</v>
      </c>
      <c r="AJ3386" s="14">
        <v>100</v>
      </c>
      <c r="AK3386" s="72">
        <f>(SUMIFS('Banco de Indicadores Mun. (2)'!I:I,'Banco de Indicadores Mun. (2)'!B:B,'Banco de Indicadores - Mun. (1)'!B3386,'Banco de Indicadores Mun. (2)'!A:A,'Banco de Indicadores - Mun. (1)'!A3386) / VLOOKUP(D3386,'Dados Base'!$B:$K,8,FALSE)) * 100</f>
        <v>0</v>
      </c>
      <c r="AL3386" s="72">
        <f>(SUMIFS('Banco de Indicadores Mun. (2)'!I:I,'Banco de Indicadores Mun. (2)'!B:B,'Banco de Indicadores - Mun. (1)'!B3386,'Banco de Indicadores Mun. (2)'!A:A,'Banco de Indicadores - Mun. (1)'!A3386) / VLOOKUP(D3386,'Dados Base'!$B:$K,9,FALSE)) * 100</f>
        <v>0</v>
      </c>
      <c r="AM3386" s="72">
        <f>(SUMIFS('Banco de Indicadores Mun. (2)'!J:J,'Banco de Indicadores Mun. (2)'!B:B,'Banco de Indicadores - Mun. (1)'!B3386,'Banco de Indicadores Mun. (2)'!A:A,'Banco de Indicadores - Mun. (1)'!A3386) / VLOOKUP(D3386,'Dados Base'!$B:$K,7,FALSE)) * 100</f>
        <v>0</v>
      </c>
      <c r="AN3386" s="72">
        <f>(SUMIFS('Banco de Indicadores Mun. (2)'!K:K,'Banco de Indicadores Mun. (2)'!B:B,'Banco de Indicadores - Mun. (1)'!B3386,'Banco de Indicadores Mun. (2)'!A:A,'Banco de Indicadores - Mun. (1)'!A3386) / VLOOKUP(D3386,'Dados Base'!$B:$K,10,FALSE)) * 100</f>
        <v>0</v>
      </c>
      <c r="AO3386" s="33">
        <v>0</v>
      </c>
      <c r="AP3386" s="34">
        <v>0</v>
      </c>
      <c r="AQ3386" s="17">
        <v>0</v>
      </c>
      <c r="AR3386" s="24">
        <v>8.1</v>
      </c>
      <c r="AS3386" s="35">
        <v>98</v>
      </c>
      <c r="AT3386" s="35">
        <v>0</v>
      </c>
      <c r="AU3386" s="35">
        <v>0</v>
      </c>
      <c r="AV3386" s="7">
        <v>1.47</v>
      </c>
      <c r="AW3386" s="36">
        <v>0</v>
      </c>
      <c r="AX3386" s="36">
        <v>0</v>
      </c>
      <c r="AY3386" s="117">
        <v>2.6457498349395316</v>
      </c>
    </row>
    <row r="3387" spans="1:51" ht="15" x14ac:dyDescent="0.25">
      <c r="A3387" s="144">
        <v>2012</v>
      </c>
      <c r="B3387" s="77" t="s">
        <v>162</v>
      </c>
      <c r="C3387" s="78">
        <v>20</v>
      </c>
      <c r="D3387" s="77">
        <v>3514403</v>
      </c>
      <c r="E3387" s="78">
        <v>351440320</v>
      </c>
      <c r="F3387" s="78" t="str">
        <f t="shared" si="147"/>
        <v>3514403202012</v>
      </c>
      <c r="G3387" s="96">
        <v>0.59589036444451793</v>
      </c>
      <c r="H3387" s="80">
        <f t="shared" si="146"/>
        <v>43636</v>
      </c>
      <c r="I3387" s="91">
        <v>40345</v>
      </c>
      <c r="J3387" s="91">
        <v>3291</v>
      </c>
      <c r="K3387" s="83">
        <f>(H3387)/VLOOKUP(D3387,'Dados Base'!$B:$K,6,FALSE)</f>
        <v>89.410704040652405</v>
      </c>
      <c r="L3387" s="88">
        <f t="shared" si="148"/>
        <v>92.458062150517918</v>
      </c>
      <c r="M3387" s="93">
        <v>4</v>
      </c>
      <c r="N3387" s="98">
        <v>0.77600000000000002</v>
      </c>
      <c r="O3387" s="91">
        <v>137</v>
      </c>
      <c r="P3387" s="91" t="s">
        <v>691</v>
      </c>
      <c r="Q3387" s="91" t="s">
        <v>691</v>
      </c>
      <c r="R3387" s="91" t="s">
        <v>691</v>
      </c>
      <c r="S3387" s="91">
        <v>92</v>
      </c>
      <c r="T3387" s="91" t="s">
        <v>691</v>
      </c>
      <c r="U3387" s="91">
        <v>743</v>
      </c>
      <c r="V3387" s="91">
        <v>485</v>
      </c>
      <c r="W3387" s="99">
        <v>0</v>
      </c>
      <c r="X3387" s="19">
        <v>0.13282717592592594</v>
      </c>
      <c r="Y3387" s="29">
        <v>16.13</v>
      </c>
      <c r="Z3387" s="30">
        <v>1777</v>
      </c>
      <c r="AA3387" s="30">
        <v>401</v>
      </c>
      <c r="AB3387" s="31">
        <v>5</v>
      </c>
      <c r="AC3387" s="32">
        <v>0</v>
      </c>
      <c r="AD3387" s="153">
        <f>VLOOKUP(D3387,'Dados Base'!$B:$K,9,FALSE)*31536000/VLOOKUP($F3387,F:H,MATCH(H3386,F3386:AF3386,0),FALSE)</f>
        <v>2688.466403886699</v>
      </c>
      <c r="AE3387" s="153">
        <f>VLOOKUP(D3387,'Dados Base'!$B:$K,10,FALSE)*31536000/VLOOKUP($F3387,F:H,MATCH(H3386,F3386:AF3386,0),FALSE)</f>
        <v>310.76358969658077</v>
      </c>
      <c r="AF3387" s="14">
        <v>100</v>
      </c>
      <c r="AG3387" s="15">
        <v>92.3</v>
      </c>
      <c r="AH3387" s="14">
        <v>86.03</v>
      </c>
      <c r="AI3387" s="14">
        <v>20.22</v>
      </c>
      <c r="AJ3387" s="14">
        <v>100</v>
      </c>
      <c r="AK3387" s="72">
        <f>(SUMIFS('Banco de Indicadores Mun. (2)'!I:I,'Banco de Indicadores Mun. (2)'!B:B,'Banco de Indicadores - Mun. (1)'!B3387,'Banco de Indicadores Mun. (2)'!A:A,'Banco de Indicadores - Mun. (1)'!A3387) / VLOOKUP(D3387,'Dados Base'!$B:$K,8,FALSE)) * 100</f>
        <v>0</v>
      </c>
      <c r="AL3387" s="72">
        <f>(SUMIFS('Banco de Indicadores Mun. (2)'!I:I,'Banco de Indicadores Mun. (2)'!B:B,'Banco de Indicadores - Mun. (1)'!B3387,'Banco de Indicadores Mun. (2)'!A:A,'Banco de Indicadores - Mun. (1)'!A3387) / VLOOKUP(D3387,'Dados Base'!$B:$K,9,FALSE)) * 100</f>
        <v>0</v>
      </c>
      <c r="AM3387" s="72">
        <f>(SUMIFS('Banco de Indicadores Mun. (2)'!J:J,'Banco de Indicadores Mun. (2)'!B:B,'Banco de Indicadores - Mun. (1)'!B3387,'Banco de Indicadores Mun. (2)'!A:A,'Banco de Indicadores - Mun. (1)'!A3387) / VLOOKUP(D3387,'Dados Base'!$B:$K,7,FALSE)) * 100</f>
        <v>0</v>
      </c>
      <c r="AN3387" s="72">
        <f>(SUMIFS('Banco de Indicadores Mun. (2)'!K:K,'Banco de Indicadores Mun. (2)'!B:B,'Banco de Indicadores - Mun. (1)'!B3387,'Banco de Indicadores Mun. (2)'!A:A,'Banco de Indicadores - Mun. (1)'!A3387) / VLOOKUP(D3387,'Dados Base'!$B:$K,10,FALSE)) * 100</f>
        <v>0</v>
      </c>
      <c r="AO3387" s="33">
        <v>0</v>
      </c>
      <c r="AP3387" s="34">
        <v>0</v>
      </c>
      <c r="AQ3387" s="17">
        <v>0</v>
      </c>
      <c r="AR3387" s="24">
        <v>8.4</v>
      </c>
      <c r="AS3387" s="35">
        <v>100</v>
      </c>
      <c r="AT3387" s="35">
        <v>100</v>
      </c>
      <c r="AU3387" s="35">
        <v>81.588613406795233</v>
      </c>
      <c r="AV3387" s="7">
        <v>9.6999999999999993</v>
      </c>
      <c r="AW3387" s="36">
        <v>1</v>
      </c>
      <c r="AX3387" s="36">
        <v>0</v>
      </c>
      <c r="AY3387" s="117">
        <v>5.2631304850723062</v>
      </c>
    </row>
    <row r="3388" spans="1:51" ht="15" x14ac:dyDescent="0.25">
      <c r="A3388" s="144">
        <v>2012</v>
      </c>
      <c r="B3388" s="77" t="s">
        <v>163</v>
      </c>
      <c r="C3388" s="78">
        <v>17</v>
      </c>
      <c r="D3388" s="77">
        <v>3514502</v>
      </c>
      <c r="E3388" s="78">
        <v>351450217</v>
      </c>
      <c r="F3388" s="78" t="str">
        <f t="shared" si="147"/>
        <v>3514502172012</v>
      </c>
      <c r="G3388" s="96">
        <v>-0.2234946203278354</v>
      </c>
      <c r="H3388" s="80">
        <f t="shared" si="146"/>
        <v>12198</v>
      </c>
      <c r="I3388" s="91">
        <v>11017</v>
      </c>
      <c r="J3388" s="91">
        <v>1181</v>
      </c>
      <c r="K3388" s="83">
        <f>(H3388)/VLOOKUP(D3388,'Dados Base'!$B:$K,6,FALSE)</f>
        <v>46.155592553352513</v>
      </c>
      <c r="L3388" s="88">
        <f t="shared" si="148"/>
        <v>90.318084931956051</v>
      </c>
      <c r="M3388" s="93">
        <v>3</v>
      </c>
      <c r="N3388" s="98">
        <v>0.748</v>
      </c>
      <c r="O3388" s="91">
        <v>78</v>
      </c>
      <c r="P3388" s="91" t="s">
        <v>691</v>
      </c>
      <c r="Q3388" s="91" t="s">
        <v>691</v>
      </c>
      <c r="R3388" s="91" t="s">
        <v>691</v>
      </c>
      <c r="S3388" s="91">
        <v>41</v>
      </c>
      <c r="T3388" s="91" t="s">
        <v>691</v>
      </c>
      <c r="U3388" s="91">
        <v>156</v>
      </c>
      <c r="V3388" s="91">
        <v>103</v>
      </c>
      <c r="W3388" s="99">
        <v>0</v>
      </c>
      <c r="X3388" s="19">
        <v>3.4230595145833327E-2</v>
      </c>
      <c r="Y3388" s="29">
        <v>4.3899999999999997</v>
      </c>
      <c r="Z3388" s="30">
        <v>455</v>
      </c>
      <c r="AA3388" s="30">
        <v>137</v>
      </c>
      <c r="AB3388" s="31">
        <v>0</v>
      </c>
      <c r="AC3388" s="32">
        <v>0</v>
      </c>
      <c r="AD3388" s="153">
        <f>VLOOKUP(D3388,'Dados Base'!$B:$K,9,FALSE)*31536000/VLOOKUP($F3388,F:H,MATCH(H3387,F3387:AF3387,0),FALSE)</f>
        <v>6101.4067879980321</v>
      </c>
      <c r="AE3388" s="153">
        <f>VLOOKUP(D3388,'Dados Base'!$B:$K,10,FALSE)*31536000/VLOOKUP($F3388,F:H,MATCH(H3387,F3387:AF3387,0),FALSE)</f>
        <v>646.3354648303</v>
      </c>
      <c r="AF3388" s="14">
        <v>92.19</v>
      </c>
      <c r="AG3388" s="15">
        <v>89.8</v>
      </c>
      <c r="AH3388" s="14">
        <v>81.66</v>
      </c>
      <c r="AI3388" s="14">
        <v>41.09</v>
      </c>
      <c r="AJ3388" s="14">
        <v>100</v>
      </c>
      <c r="AK3388" s="72">
        <f>(SUMIFS('Banco de Indicadores Mun. (2)'!I:I,'Banco de Indicadores Mun. (2)'!B:B,'Banco de Indicadores - Mun. (1)'!B3388,'Banco de Indicadores Mun. (2)'!A:A,'Banco de Indicadores - Mun. (1)'!A3388) / VLOOKUP(D3388,'Dados Base'!$B:$K,8,FALSE)) * 100</f>
        <v>0</v>
      </c>
      <c r="AL3388" s="72">
        <f>(SUMIFS('Banco de Indicadores Mun. (2)'!I:I,'Banco de Indicadores Mun. (2)'!B:B,'Banco de Indicadores - Mun. (1)'!B3388,'Banco de Indicadores Mun. (2)'!A:A,'Banco de Indicadores - Mun. (1)'!A3388) / VLOOKUP(D3388,'Dados Base'!$B:$K,9,FALSE)) * 100</f>
        <v>0</v>
      </c>
      <c r="AM3388" s="72">
        <f>(SUMIFS('Banco de Indicadores Mun. (2)'!J:J,'Banco de Indicadores Mun. (2)'!B:B,'Banco de Indicadores - Mun. (1)'!B3388,'Banco de Indicadores Mun. (2)'!A:A,'Banco de Indicadores - Mun. (1)'!A3388) / VLOOKUP(D3388,'Dados Base'!$B:$K,7,FALSE)) * 100</f>
        <v>0</v>
      </c>
      <c r="AN3388" s="72">
        <f>(SUMIFS('Banco de Indicadores Mun. (2)'!K:K,'Banco de Indicadores Mun. (2)'!B:B,'Banco de Indicadores - Mun. (1)'!B3388,'Banco de Indicadores Mun. (2)'!A:A,'Banco de Indicadores - Mun. (1)'!A3388) / VLOOKUP(D3388,'Dados Base'!$B:$K,10,FALSE)) * 100</f>
        <v>0</v>
      </c>
      <c r="AO3388" s="33">
        <v>0</v>
      </c>
      <c r="AP3388" s="34">
        <v>0</v>
      </c>
      <c r="AQ3388" s="17">
        <v>0</v>
      </c>
      <c r="AR3388" s="24">
        <v>8.1</v>
      </c>
      <c r="AS3388" s="35">
        <v>96</v>
      </c>
      <c r="AT3388" s="35">
        <v>96.000000000000014</v>
      </c>
      <c r="AU3388" s="35">
        <v>76.858108108108098</v>
      </c>
      <c r="AV3388" s="7">
        <v>8.23</v>
      </c>
      <c r="AW3388" s="36">
        <v>0</v>
      </c>
      <c r="AX3388" s="36">
        <v>0</v>
      </c>
      <c r="AY3388" s="117">
        <v>57.786831255460733</v>
      </c>
    </row>
    <row r="3389" spans="1:51" ht="15" x14ac:dyDescent="0.25">
      <c r="A3389" s="144">
        <v>2012</v>
      </c>
      <c r="B3389" s="77" t="s">
        <v>164</v>
      </c>
      <c r="C3389" s="78">
        <v>9</v>
      </c>
      <c r="D3389" s="77">
        <v>3514601</v>
      </c>
      <c r="E3389" s="78">
        <v>35146019</v>
      </c>
      <c r="F3389" s="78" t="str">
        <f t="shared" si="147"/>
        <v>351460192012</v>
      </c>
      <c r="G3389" s="96">
        <v>2.3614826803264322</v>
      </c>
      <c r="H3389" s="80">
        <f t="shared" si="146"/>
        <v>8450</v>
      </c>
      <c r="I3389" s="91">
        <v>8187</v>
      </c>
      <c r="J3389" s="91">
        <v>263</v>
      </c>
      <c r="K3389" s="83">
        <f>(H3389)/VLOOKUP(D3389,'Dados Base'!$B:$K,6,FALSE)</f>
        <v>76.215387390637687</v>
      </c>
      <c r="L3389" s="88">
        <f t="shared" si="148"/>
        <v>96.887573964497037</v>
      </c>
      <c r="M3389" s="93">
        <v>3</v>
      </c>
      <c r="N3389" s="98">
        <v>0.74399999999999999</v>
      </c>
      <c r="O3389" s="91">
        <v>49</v>
      </c>
      <c r="P3389" s="91" t="s">
        <v>691</v>
      </c>
      <c r="Q3389" s="91" t="s">
        <v>691</v>
      </c>
      <c r="R3389" s="91" t="s">
        <v>691</v>
      </c>
      <c r="S3389" s="91">
        <v>34</v>
      </c>
      <c r="T3389" s="91" t="s">
        <v>691</v>
      </c>
      <c r="U3389" s="91">
        <v>72</v>
      </c>
      <c r="V3389" s="91">
        <v>35</v>
      </c>
      <c r="W3389" s="99">
        <v>0</v>
      </c>
      <c r="X3389" s="19">
        <v>2.12240234375E-2</v>
      </c>
      <c r="Y3389" s="29">
        <v>3.25</v>
      </c>
      <c r="Z3389" s="30">
        <v>417</v>
      </c>
      <c r="AA3389" s="30">
        <v>22</v>
      </c>
      <c r="AB3389" s="31">
        <v>1</v>
      </c>
      <c r="AC3389" s="32">
        <v>0</v>
      </c>
      <c r="AD3389" s="153">
        <f>VLOOKUP(D3389,'Dados Base'!$B:$K,9,FALSE)*31536000/VLOOKUP($F3389,F:H,MATCH(H3388,F3388:AF3388,0),FALSE)</f>
        <v>5635.4272189349113</v>
      </c>
      <c r="AE3389" s="153">
        <f>VLOOKUP(D3389,'Dados Base'!$B:$K,10,FALSE)*31536000/VLOOKUP($F3389,F:H,MATCH(H3388,F3388:AF3388,0),FALSE)</f>
        <v>671.77278106508902</v>
      </c>
      <c r="AF3389" s="14">
        <v>96.45</v>
      </c>
      <c r="AG3389" s="15">
        <v>100</v>
      </c>
      <c r="AH3389" s="14" t="s">
        <v>692</v>
      </c>
      <c r="AI3389" s="14">
        <v>34</v>
      </c>
      <c r="AJ3389" s="14">
        <v>100</v>
      </c>
      <c r="AK3389" s="72">
        <f>(SUMIFS('Banco de Indicadores Mun. (2)'!I:I,'Banco de Indicadores Mun. (2)'!B:B,'Banco de Indicadores - Mun. (1)'!B3389,'Banco de Indicadores Mun. (2)'!A:A,'Banco de Indicadores - Mun. (1)'!A3389) / VLOOKUP(D3389,'Dados Base'!$B:$K,8,FALSE)) * 100</f>
        <v>0</v>
      </c>
      <c r="AL3389" s="72">
        <f>(SUMIFS('Banco de Indicadores Mun. (2)'!I:I,'Banco de Indicadores Mun. (2)'!B:B,'Banco de Indicadores - Mun. (1)'!B3389,'Banco de Indicadores Mun. (2)'!A:A,'Banco de Indicadores - Mun. (1)'!A3389) / VLOOKUP(D3389,'Dados Base'!$B:$K,9,FALSE)) * 100</f>
        <v>0</v>
      </c>
      <c r="AM3389" s="72">
        <f>(SUMIFS('Banco de Indicadores Mun. (2)'!J:J,'Banco de Indicadores Mun. (2)'!B:B,'Banco de Indicadores - Mun. (1)'!B3389,'Banco de Indicadores Mun. (2)'!A:A,'Banco de Indicadores - Mun. (1)'!A3389) / VLOOKUP(D3389,'Dados Base'!$B:$K,7,FALSE)) * 100</f>
        <v>0</v>
      </c>
      <c r="AN3389" s="72">
        <f>(SUMIFS('Banco de Indicadores Mun. (2)'!K:K,'Banco de Indicadores Mun. (2)'!B:B,'Banco de Indicadores - Mun. (1)'!B3389,'Banco de Indicadores Mun. (2)'!A:A,'Banco de Indicadores - Mun. (1)'!A3389) / VLOOKUP(D3389,'Dados Base'!$B:$K,10,FALSE)) * 100</f>
        <v>0</v>
      </c>
      <c r="AO3389" s="33">
        <v>0</v>
      </c>
      <c r="AP3389" s="34">
        <v>0</v>
      </c>
      <c r="AQ3389" s="17">
        <v>0</v>
      </c>
      <c r="AR3389" s="24">
        <v>10</v>
      </c>
      <c r="AS3389" s="35">
        <v>100</v>
      </c>
      <c r="AT3389" s="35">
        <v>100</v>
      </c>
      <c r="AU3389" s="35">
        <v>94.988610478359917</v>
      </c>
      <c r="AV3389" s="7">
        <v>10</v>
      </c>
      <c r="AW3389" s="36">
        <v>1</v>
      </c>
      <c r="AX3389" s="36">
        <v>0</v>
      </c>
      <c r="AY3389" s="117">
        <v>0</v>
      </c>
    </row>
    <row r="3390" spans="1:51" ht="15" x14ac:dyDescent="0.25">
      <c r="A3390" s="144">
        <v>2012</v>
      </c>
      <c r="B3390" s="77" t="s">
        <v>165</v>
      </c>
      <c r="C3390" s="78">
        <v>17</v>
      </c>
      <c r="D3390" s="77">
        <v>3514700</v>
      </c>
      <c r="E3390" s="78">
        <v>351470017</v>
      </c>
      <c r="F3390" s="78" t="str">
        <f t="shared" si="147"/>
        <v>3514700172012</v>
      </c>
      <c r="G3390" s="96">
        <v>-0.7142167394192267</v>
      </c>
      <c r="H3390" s="80">
        <f t="shared" si="146"/>
        <v>6298</v>
      </c>
      <c r="I3390" s="91">
        <v>5058</v>
      </c>
      <c r="J3390" s="91">
        <v>1240</v>
      </c>
      <c r="K3390" s="83">
        <f>(H3390)/VLOOKUP(D3390,'Dados Base'!$B:$K,6,FALSE)</f>
        <v>12.238869779824714</v>
      </c>
      <c r="L3390" s="88">
        <f t="shared" si="148"/>
        <v>80.311209907907283</v>
      </c>
      <c r="M3390" s="93">
        <v>5</v>
      </c>
      <c r="N3390" s="98">
        <v>0.745</v>
      </c>
      <c r="O3390" s="91">
        <v>56</v>
      </c>
      <c r="P3390" s="91" t="s">
        <v>691</v>
      </c>
      <c r="Q3390" s="91" t="s">
        <v>691</v>
      </c>
      <c r="R3390" s="91" t="s">
        <v>691</v>
      </c>
      <c r="S3390" s="91">
        <v>9</v>
      </c>
      <c r="T3390" s="91" t="s">
        <v>691</v>
      </c>
      <c r="U3390" s="91">
        <v>47</v>
      </c>
      <c r="V3390" s="91">
        <v>25</v>
      </c>
      <c r="W3390" s="99">
        <v>0</v>
      </c>
      <c r="X3390" s="19">
        <v>1.3386530208333332E-2</v>
      </c>
      <c r="Y3390" s="29">
        <v>1.99</v>
      </c>
      <c r="Z3390" s="30">
        <v>237</v>
      </c>
      <c r="AA3390" s="30">
        <v>31</v>
      </c>
      <c r="AB3390" s="31">
        <v>0</v>
      </c>
      <c r="AC3390" s="32">
        <v>0</v>
      </c>
      <c r="AD3390" s="153">
        <f>VLOOKUP(D3390,'Dados Base'!$B:$K,9,FALSE)*31536000/VLOOKUP($F3390,F:H,MATCH(H3389,F3389:AF3389,0),FALSE)</f>
        <v>22532.867577008576</v>
      </c>
      <c r="AE3390" s="153">
        <f>VLOOKUP(D3390,'Dados Base'!$B:$K,10,FALSE)*31536000/VLOOKUP($F3390,F:H,MATCH(H3389,F3389:AF3389,0),FALSE)</f>
        <v>2503.6519530009514</v>
      </c>
      <c r="AF3390" s="14">
        <v>81.62</v>
      </c>
      <c r="AG3390" s="15" t="s">
        <v>692</v>
      </c>
      <c r="AH3390" s="14">
        <v>79.900000000000006</v>
      </c>
      <c r="AI3390" s="14">
        <v>21.93</v>
      </c>
      <c r="AJ3390" s="14">
        <v>100</v>
      </c>
      <c r="AK3390" s="72">
        <f>(SUMIFS('Banco de Indicadores Mun. (2)'!I:I,'Banco de Indicadores Mun. (2)'!B:B,'Banco de Indicadores - Mun. (1)'!B3390,'Banco de Indicadores Mun. (2)'!A:A,'Banco de Indicadores - Mun. (1)'!A3390) / VLOOKUP(D3390,'Dados Base'!$B:$K,8,FALSE)) * 100</f>
        <v>0</v>
      </c>
      <c r="AL3390" s="72">
        <f>(SUMIFS('Banco de Indicadores Mun. (2)'!I:I,'Banco de Indicadores Mun. (2)'!B:B,'Banco de Indicadores - Mun. (1)'!B3390,'Banco de Indicadores Mun. (2)'!A:A,'Banco de Indicadores - Mun. (1)'!A3390) / VLOOKUP(D3390,'Dados Base'!$B:$K,9,FALSE)) * 100</f>
        <v>0</v>
      </c>
      <c r="AM3390" s="72">
        <f>(SUMIFS('Banco de Indicadores Mun. (2)'!J:J,'Banco de Indicadores Mun. (2)'!B:B,'Banco de Indicadores - Mun. (1)'!B3390,'Banco de Indicadores Mun. (2)'!A:A,'Banco de Indicadores - Mun. (1)'!A3390) / VLOOKUP(D3390,'Dados Base'!$B:$K,7,FALSE)) * 100</f>
        <v>0</v>
      </c>
      <c r="AN3390" s="72">
        <f>(SUMIFS('Banco de Indicadores Mun. (2)'!K:K,'Banco de Indicadores Mun. (2)'!B:B,'Banco de Indicadores - Mun. (1)'!B3390,'Banco de Indicadores Mun. (2)'!A:A,'Banco de Indicadores - Mun. (1)'!A3390) / VLOOKUP(D3390,'Dados Base'!$B:$K,10,FALSE)) * 100</f>
        <v>0</v>
      </c>
      <c r="AO3390" s="33">
        <v>0</v>
      </c>
      <c r="AP3390" s="34">
        <v>0</v>
      </c>
      <c r="AQ3390" s="17">
        <v>0</v>
      </c>
      <c r="AR3390" s="24">
        <v>8.1999999999999993</v>
      </c>
      <c r="AS3390" s="35">
        <v>97</v>
      </c>
      <c r="AT3390" s="35">
        <v>97</v>
      </c>
      <c r="AU3390" s="35">
        <v>88.432835820895534</v>
      </c>
      <c r="AV3390" s="7">
        <v>9.9600000000000009</v>
      </c>
      <c r="AW3390" s="36">
        <v>0</v>
      </c>
      <c r="AX3390" s="36">
        <v>0</v>
      </c>
      <c r="AY3390" s="117">
        <v>13.644193004755065</v>
      </c>
    </row>
    <row r="3391" spans="1:51" ht="15" x14ac:dyDescent="0.25">
      <c r="A3391" s="144">
        <v>2012</v>
      </c>
      <c r="B3391" s="77" t="s">
        <v>166</v>
      </c>
      <c r="C3391" s="78">
        <v>11</v>
      </c>
      <c r="D3391" s="77">
        <v>3514809</v>
      </c>
      <c r="E3391" s="78">
        <v>351480911</v>
      </c>
      <c r="F3391" s="78" t="str">
        <f t="shared" si="147"/>
        <v>3514809112012</v>
      </c>
      <c r="G3391" s="96">
        <v>0.26760937749790159</v>
      </c>
      <c r="H3391" s="80">
        <f t="shared" si="146"/>
        <v>14713</v>
      </c>
      <c r="I3391" s="91">
        <v>7240</v>
      </c>
      <c r="J3391" s="91">
        <v>7473</v>
      </c>
      <c r="K3391" s="83">
        <f>(H3391)/VLOOKUP(D3391,'Dados Base'!$B:$K,6,FALSE)</f>
        <v>8.8807470136956539</v>
      </c>
      <c r="L3391" s="88">
        <f t="shared" si="148"/>
        <v>49.208183239312177</v>
      </c>
      <c r="M3391" s="93">
        <v>4</v>
      </c>
      <c r="N3391" s="98">
        <v>0.69099999999999995</v>
      </c>
      <c r="O3391" s="91">
        <v>180</v>
      </c>
      <c r="P3391" s="91" t="s">
        <v>691</v>
      </c>
      <c r="Q3391" s="91" t="s">
        <v>691</v>
      </c>
      <c r="R3391" s="91" t="s">
        <v>691</v>
      </c>
      <c r="S3391" s="91">
        <v>13</v>
      </c>
      <c r="T3391" s="91" t="s">
        <v>691</v>
      </c>
      <c r="U3391" s="91">
        <v>66</v>
      </c>
      <c r="V3391" s="91">
        <v>49</v>
      </c>
      <c r="W3391" s="99">
        <v>0</v>
      </c>
      <c r="X3391" s="19">
        <v>2.0345320312500002E-2</v>
      </c>
      <c r="Y3391" s="29">
        <v>2.9</v>
      </c>
      <c r="Z3391" s="30">
        <v>233</v>
      </c>
      <c r="AA3391" s="30">
        <v>158</v>
      </c>
      <c r="AB3391" s="31">
        <v>1</v>
      </c>
      <c r="AC3391" s="32">
        <v>0</v>
      </c>
      <c r="AD3391" s="153">
        <f>VLOOKUP(D3391,'Dados Base'!$B:$K,9,FALSE)*31536000/VLOOKUP($F3391,F:H,MATCH(H3390,F3390:AF3390,0),FALSE)</f>
        <v>107577.77747570176</v>
      </c>
      <c r="AE3391" s="153">
        <f>VLOOKUP(D3391,'Dados Base'!$B:$K,10,FALSE)*31536000/VLOOKUP($F3391,F:H,MATCH(H3390,F3390:AF3390,0),FALSE)</f>
        <v>13889.300618500643</v>
      </c>
      <c r="AF3391" s="14">
        <v>53.1</v>
      </c>
      <c r="AG3391" s="15" t="s">
        <v>692</v>
      </c>
      <c r="AH3391" s="14">
        <v>44.34</v>
      </c>
      <c r="AI3391" s="14">
        <v>34.97</v>
      </c>
      <c r="AJ3391" s="14">
        <v>100</v>
      </c>
      <c r="AK3391" s="72">
        <f>(SUMIFS('Banco de Indicadores Mun. (2)'!I:I,'Banco de Indicadores Mun. (2)'!B:B,'Banco de Indicadores - Mun. (1)'!B3391,'Banco de Indicadores Mun. (2)'!A:A,'Banco de Indicadores - Mun. (1)'!A3391) / VLOOKUP(D3391,'Dados Base'!$B:$K,8,FALSE)) * 100</f>
        <v>0</v>
      </c>
      <c r="AL3391" s="72">
        <f>(SUMIFS('Banco de Indicadores Mun. (2)'!I:I,'Banco de Indicadores Mun. (2)'!B:B,'Banco de Indicadores - Mun. (1)'!B3391,'Banco de Indicadores Mun. (2)'!A:A,'Banco de Indicadores - Mun. (1)'!A3391) / VLOOKUP(D3391,'Dados Base'!$B:$K,9,FALSE)) * 100</f>
        <v>0</v>
      </c>
      <c r="AM3391" s="72">
        <f>(SUMIFS('Banco de Indicadores Mun. (2)'!J:J,'Banco de Indicadores Mun. (2)'!B:B,'Banco de Indicadores - Mun. (1)'!B3391,'Banco de Indicadores Mun. (2)'!A:A,'Banco de Indicadores - Mun. (1)'!A3391) / VLOOKUP(D3391,'Dados Base'!$B:$K,7,FALSE)) * 100</f>
        <v>0</v>
      </c>
      <c r="AN3391" s="72">
        <f>(SUMIFS('Banco de Indicadores Mun. (2)'!K:K,'Banco de Indicadores Mun. (2)'!B:B,'Banco de Indicadores - Mun. (1)'!B3391,'Banco de Indicadores Mun. (2)'!A:A,'Banco de Indicadores - Mun. (1)'!A3391) / VLOOKUP(D3391,'Dados Base'!$B:$K,10,FALSE)) * 100</f>
        <v>0</v>
      </c>
      <c r="AO3391" s="33">
        <v>0</v>
      </c>
      <c r="AP3391" s="34">
        <v>0</v>
      </c>
      <c r="AQ3391" s="17">
        <v>0</v>
      </c>
      <c r="AR3391" s="24">
        <v>4.2</v>
      </c>
      <c r="AS3391" s="35">
        <v>79</v>
      </c>
      <c r="AT3391" s="35">
        <v>72.679999999999993</v>
      </c>
      <c r="AU3391" s="35">
        <v>59.590792838874684</v>
      </c>
      <c r="AV3391" s="7">
        <v>6.94</v>
      </c>
      <c r="AW3391" s="36">
        <v>0</v>
      </c>
      <c r="AX3391" s="36">
        <v>0</v>
      </c>
      <c r="AY3391" s="117">
        <v>4.6862111193898617</v>
      </c>
    </row>
    <row r="3392" spans="1:51" ht="15" x14ac:dyDescent="0.25">
      <c r="A3392" s="144">
        <v>2012</v>
      </c>
      <c r="B3392" s="77" t="s">
        <v>167</v>
      </c>
      <c r="C3392" s="78">
        <v>5</v>
      </c>
      <c r="D3392" s="77">
        <v>3514908</v>
      </c>
      <c r="E3392" s="78">
        <v>35149085</v>
      </c>
      <c r="F3392" s="78" t="str">
        <f t="shared" si="147"/>
        <v>351490852012</v>
      </c>
      <c r="G3392" s="96">
        <v>1.2129720321797599</v>
      </c>
      <c r="H3392" s="80">
        <f t="shared" si="146"/>
        <v>16094</v>
      </c>
      <c r="I3392" s="91">
        <v>12973</v>
      </c>
      <c r="J3392" s="91">
        <v>3121</v>
      </c>
      <c r="K3392" s="83">
        <f>(H3392)/VLOOKUP(D3392,'Dados Base'!$B:$K,6,FALSE)</f>
        <v>79.882860971856857</v>
      </c>
      <c r="L3392" s="88">
        <f t="shared" si="148"/>
        <v>80.607679880700871</v>
      </c>
      <c r="M3392" s="93">
        <v>1</v>
      </c>
      <c r="N3392" s="98">
        <v>0.69499999999999995</v>
      </c>
      <c r="O3392" s="91">
        <v>113</v>
      </c>
      <c r="P3392" s="91" t="s">
        <v>691</v>
      </c>
      <c r="Q3392" s="91" t="s">
        <v>691</v>
      </c>
      <c r="R3392" s="91" t="s">
        <v>691</v>
      </c>
      <c r="S3392" s="91">
        <v>57</v>
      </c>
      <c r="T3392" s="91" t="s">
        <v>691</v>
      </c>
      <c r="U3392" s="91">
        <v>128</v>
      </c>
      <c r="V3392" s="91">
        <v>73</v>
      </c>
      <c r="W3392" s="99">
        <v>0</v>
      </c>
      <c r="X3392" s="19">
        <v>3.7442933155092596E-2</v>
      </c>
      <c r="Y3392" s="29">
        <v>5.1100000000000003</v>
      </c>
      <c r="Z3392" s="30">
        <v>525</v>
      </c>
      <c r="AA3392" s="30">
        <v>166</v>
      </c>
      <c r="AB3392" s="31">
        <v>3</v>
      </c>
      <c r="AC3392" s="32">
        <v>1</v>
      </c>
      <c r="AD3392" s="153">
        <f>VLOOKUP(D3392,'Dados Base'!$B:$K,9,FALSE)*31536000/VLOOKUP($F3392,F:H,MATCH(H3391,F3391:AF3391,0),FALSE)</f>
        <v>4232.4940971790729</v>
      </c>
      <c r="AE3392" s="153">
        <f>VLOOKUP(D3392,'Dados Base'!$B:$K,10,FALSE)*31536000/VLOOKUP($F3392,F:H,MATCH(H3391,F3391:AF3391,0),FALSE)</f>
        <v>587.84640238598251</v>
      </c>
      <c r="AF3392" s="14">
        <v>76.430000000000007</v>
      </c>
      <c r="AG3392" s="15">
        <v>100</v>
      </c>
      <c r="AH3392" s="14">
        <v>65.75</v>
      </c>
      <c r="AI3392" s="14">
        <v>25.08</v>
      </c>
      <c r="AJ3392" s="14">
        <v>96</v>
      </c>
      <c r="AK3392" s="72">
        <f>(SUMIFS('Banco de Indicadores Mun. (2)'!I:I,'Banco de Indicadores Mun. (2)'!B:B,'Banco de Indicadores - Mun. (1)'!B3392,'Banco de Indicadores Mun. (2)'!A:A,'Banco de Indicadores - Mun. (1)'!A3392) / VLOOKUP(D3392,'Dados Base'!$B:$K,8,FALSE)) * 100</f>
        <v>0</v>
      </c>
      <c r="AL3392" s="72">
        <f>(SUMIFS('Banco de Indicadores Mun. (2)'!I:I,'Banco de Indicadores Mun. (2)'!B:B,'Banco de Indicadores - Mun. (1)'!B3392,'Banco de Indicadores Mun. (2)'!A:A,'Banco de Indicadores - Mun. (1)'!A3392) / VLOOKUP(D3392,'Dados Base'!$B:$K,9,FALSE)) * 100</f>
        <v>0</v>
      </c>
      <c r="AM3392" s="72">
        <f>(SUMIFS('Banco de Indicadores Mun. (2)'!J:J,'Banco de Indicadores Mun. (2)'!B:B,'Banco de Indicadores - Mun. (1)'!B3392,'Banco de Indicadores Mun. (2)'!A:A,'Banco de Indicadores - Mun. (1)'!A3392) / VLOOKUP(D3392,'Dados Base'!$B:$K,7,FALSE)) * 100</f>
        <v>0</v>
      </c>
      <c r="AN3392" s="72">
        <f>(SUMIFS('Banco de Indicadores Mun. (2)'!K:K,'Banco de Indicadores Mun. (2)'!B:B,'Banco de Indicadores - Mun. (1)'!B3392,'Banco de Indicadores Mun. (2)'!A:A,'Banco de Indicadores - Mun. (1)'!A3392) / VLOOKUP(D3392,'Dados Base'!$B:$K,10,FALSE)) * 100</f>
        <v>0</v>
      </c>
      <c r="AO3392" s="33">
        <v>0</v>
      </c>
      <c r="AP3392" s="34">
        <v>0</v>
      </c>
      <c r="AQ3392" s="17">
        <v>0</v>
      </c>
      <c r="AR3392" s="24">
        <v>9.8000000000000007</v>
      </c>
      <c r="AS3392" s="35">
        <v>92</v>
      </c>
      <c r="AT3392" s="35">
        <v>92</v>
      </c>
      <c r="AU3392" s="35">
        <v>75.976845151953682</v>
      </c>
      <c r="AV3392" s="7">
        <v>8.02</v>
      </c>
      <c r="AW3392" s="36">
        <v>0</v>
      </c>
      <c r="AX3392" s="36">
        <v>1</v>
      </c>
      <c r="AY3392" s="117">
        <v>126.38207738636183</v>
      </c>
    </row>
    <row r="3393" spans="1:51" ht="15" x14ac:dyDescent="0.25">
      <c r="A3393" s="144">
        <v>2012</v>
      </c>
      <c r="B3393" s="77" t="s">
        <v>168</v>
      </c>
      <c r="C3393" s="78">
        <v>16</v>
      </c>
      <c r="D3393" s="77">
        <v>3514924</v>
      </c>
      <c r="E3393" s="78">
        <v>351492416</v>
      </c>
      <c r="F3393" s="78" t="str">
        <f t="shared" si="147"/>
        <v>3514924162012</v>
      </c>
      <c r="G3393" s="96">
        <v>1.7530643196162377</v>
      </c>
      <c r="H3393" s="80">
        <f t="shared" si="146"/>
        <v>3197</v>
      </c>
      <c r="I3393" s="91">
        <v>2947</v>
      </c>
      <c r="J3393" s="91">
        <v>250</v>
      </c>
      <c r="K3393" s="83">
        <f>(H3393)/VLOOKUP(D3393,'Dados Base'!$B:$K,6,FALSE)</f>
        <v>34.483874447200954</v>
      </c>
      <c r="L3393" s="88">
        <f t="shared" si="148"/>
        <v>92.180168908351575</v>
      </c>
      <c r="M3393" s="93">
        <v>3</v>
      </c>
      <c r="N3393" s="98">
        <v>0.747</v>
      </c>
      <c r="O3393" s="91">
        <v>29</v>
      </c>
      <c r="P3393" s="91" t="s">
        <v>691</v>
      </c>
      <c r="Q3393" s="91" t="s">
        <v>691</v>
      </c>
      <c r="R3393" s="91" t="s">
        <v>691</v>
      </c>
      <c r="S3393" s="91">
        <v>6</v>
      </c>
      <c r="T3393" s="91" t="s">
        <v>691</v>
      </c>
      <c r="U3393" s="91">
        <v>26</v>
      </c>
      <c r="V3393" s="91">
        <v>26</v>
      </c>
      <c r="W3393" s="99">
        <v>0</v>
      </c>
      <c r="X3393" s="19">
        <v>7.3278474917909502E-3</v>
      </c>
      <c r="Y3393" s="29">
        <v>1.17</v>
      </c>
      <c r="Z3393" s="30">
        <v>134</v>
      </c>
      <c r="AA3393" s="30">
        <v>24</v>
      </c>
      <c r="AB3393" s="31">
        <v>3</v>
      </c>
      <c r="AC3393" s="32">
        <v>0</v>
      </c>
      <c r="AD3393" s="153">
        <f>VLOOKUP(D3393,'Dados Base'!$B:$K,9,FALSE)*31536000/VLOOKUP($F3393,F:H,MATCH(H3392,F3392:AF3392,0),FALSE)</f>
        <v>6510.4035032843294</v>
      </c>
      <c r="AE3393" s="153">
        <f>VLOOKUP(D3393,'Dados Base'!$B:$K,10,FALSE)*31536000/VLOOKUP($F3393,F:H,MATCH(H3392,F3392:AF3392,0),FALSE)</f>
        <v>591.8548639349392</v>
      </c>
      <c r="AF3393" s="14" t="s">
        <v>692</v>
      </c>
      <c r="AG3393" s="15" t="s">
        <v>692</v>
      </c>
      <c r="AH3393" s="14" t="s">
        <v>692</v>
      </c>
      <c r="AI3393" s="14" t="s">
        <v>692</v>
      </c>
      <c r="AJ3393" s="14" t="s">
        <v>692</v>
      </c>
      <c r="AK3393" s="72">
        <f>(SUMIFS('Banco de Indicadores Mun. (2)'!I:I,'Banco de Indicadores Mun. (2)'!B:B,'Banco de Indicadores - Mun. (1)'!B3393,'Banco de Indicadores Mun. (2)'!A:A,'Banco de Indicadores - Mun. (1)'!A3393) / VLOOKUP(D3393,'Dados Base'!$B:$K,8,FALSE)) * 100</f>
        <v>0</v>
      </c>
      <c r="AL3393" s="72">
        <f>(SUMIFS('Banco de Indicadores Mun. (2)'!I:I,'Banco de Indicadores Mun. (2)'!B:B,'Banco de Indicadores - Mun. (1)'!B3393,'Banco de Indicadores Mun. (2)'!A:A,'Banco de Indicadores - Mun. (1)'!A3393) / VLOOKUP(D3393,'Dados Base'!$B:$K,9,FALSE)) * 100</f>
        <v>0</v>
      </c>
      <c r="AM3393" s="72">
        <f>(SUMIFS('Banco de Indicadores Mun. (2)'!J:J,'Banco de Indicadores Mun. (2)'!B:B,'Banco de Indicadores - Mun. (1)'!B3393,'Banco de Indicadores Mun. (2)'!A:A,'Banco de Indicadores - Mun. (1)'!A3393) / VLOOKUP(D3393,'Dados Base'!$B:$K,7,FALSE)) * 100</f>
        <v>0</v>
      </c>
      <c r="AN3393" s="72">
        <f>(SUMIFS('Banco de Indicadores Mun. (2)'!K:K,'Banco de Indicadores Mun. (2)'!B:B,'Banco de Indicadores - Mun. (1)'!B3393,'Banco de Indicadores Mun. (2)'!A:A,'Banco de Indicadores - Mun. (1)'!A3393) / VLOOKUP(D3393,'Dados Base'!$B:$K,10,FALSE)) * 100</f>
        <v>0</v>
      </c>
      <c r="AO3393" s="33">
        <v>0</v>
      </c>
      <c r="AP3393" s="34">
        <v>0</v>
      </c>
      <c r="AQ3393" s="17">
        <v>0</v>
      </c>
      <c r="AR3393" s="24">
        <v>8</v>
      </c>
      <c r="AS3393" s="35">
        <v>100</v>
      </c>
      <c r="AT3393" s="35">
        <v>95</v>
      </c>
      <c r="AU3393" s="35">
        <v>84.810126582278471</v>
      </c>
      <c r="AV3393" s="7">
        <v>9.6300000000000008</v>
      </c>
      <c r="AW3393" s="36">
        <v>0</v>
      </c>
      <c r="AX3393" s="36">
        <v>0</v>
      </c>
      <c r="AY3393" s="117">
        <v>0.24925246431884651</v>
      </c>
    </row>
    <row r="3394" spans="1:51" ht="15" x14ac:dyDescent="0.25">
      <c r="A3394" s="144">
        <v>2012</v>
      </c>
      <c r="B3394" s="77" t="s">
        <v>169</v>
      </c>
      <c r="C3394" s="78">
        <v>15</v>
      </c>
      <c r="D3394" s="77">
        <v>3514957</v>
      </c>
      <c r="E3394" s="78">
        <v>351495715</v>
      </c>
      <c r="F3394" s="78" t="str">
        <f t="shared" si="147"/>
        <v>3514957152012</v>
      </c>
      <c r="G3394" s="96">
        <v>-0.1924041050355374</v>
      </c>
      <c r="H3394" s="80">
        <f t="shared" ref="H3394:H3457" si="149">SUM(I3394:J3394)</f>
        <v>2417</v>
      </c>
      <c r="I3394" s="91">
        <v>2076</v>
      </c>
      <c r="J3394" s="91">
        <v>341</v>
      </c>
      <c r="K3394" s="83">
        <f>(H3394)/VLOOKUP(D3394,'Dados Base'!$B:$K,6,FALSE)</f>
        <v>28.876941457586618</v>
      </c>
      <c r="L3394" s="88">
        <f t="shared" si="148"/>
        <v>85.891601158460901</v>
      </c>
      <c r="M3394" s="93">
        <v>3</v>
      </c>
      <c r="N3394" s="98">
        <v>0.73</v>
      </c>
      <c r="O3394" s="91">
        <v>43</v>
      </c>
      <c r="P3394" s="91" t="s">
        <v>691</v>
      </c>
      <c r="Q3394" s="91" t="s">
        <v>691</v>
      </c>
      <c r="R3394" s="91" t="s">
        <v>691</v>
      </c>
      <c r="S3394" s="91">
        <v>4</v>
      </c>
      <c r="T3394" s="91" t="s">
        <v>691</v>
      </c>
      <c r="U3394" s="91">
        <v>15</v>
      </c>
      <c r="V3394" s="91">
        <v>12</v>
      </c>
      <c r="W3394" s="99">
        <v>0</v>
      </c>
      <c r="X3394" s="19">
        <v>5.6377783854166669E-3</v>
      </c>
      <c r="Y3394" s="29">
        <v>0.82</v>
      </c>
      <c r="Z3394" s="30">
        <v>106</v>
      </c>
      <c r="AA3394" s="30">
        <v>5</v>
      </c>
      <c r="AB3394" s="31">
        <v>0</v>
      </c>
      <c r="AC3394" s="32">
        <v>0</v>
      </c>
      <c r="AD3394" s="153">
        <f>VLOOKUP(D3394,'Dados Base'!$B:$K,9,FALSE)*31536000/VLOOKUP($F3394,F:H,MATCH(H3393,F3393:AF3393,0),FALSE)</f>
        <v>8350.4509722796847</v>
      </c>
      <c r="AE3394" s="153">
        <f>VLOOKUP(D3394,'Dados Base'!$B:$K,10,FALSE)*31536000/VLOOKUP($F3394,F:H,MATCH(H3393,F3393:AF3393,0),FALSE)</f>
        <v>1043.8063715349606</v>
      </c>
      <c r="AF3394" s="14">
        <v>89.57</v>
      </c>
      <c r="AG3394" s="15">
        <v>100</v>
      </c>
      <c r="AH3394" s="14">
        <v>88.11</v>
      </c>
      <c r="AI3394" s="14">
        <v>12.67</v>
      </c>
      <c r="AJ3394" s="14">
        <v>100</v>
      </c>
      <c r="AK3394" s="72">
        <f>(SUMIFS('Banco de Indicadores Mun. (2)'!I:I,'Banco de Indicadores Mun. (2)'!B:B,'Banco de Indicadores - Mun. (1)'!B3394,'Banco de Indicadores Mun. (2)'!A:A,'Banco de Indicadores - Mun. (1)'!A3394) / VLOOKUP(D3394,'Dados Base'!$B:$K,8,FALSE)) * 100</f>
        <v>0</v>
      </c>
      <c r="AL3394" s="72">
        <f>(SUMIFS('Banco de Indicadores Mun. (2)'!I:I,'Banco de Indicadores Mun. (2)'!B:B,'Banco de Indicadores - Mun. (1)'!B3394,'Banco de Indicadores Mun. (2)'!A:A,'Banco de Indicadores - Mun. (1)'!A3394) / VLOOKUP(D3394,'Dados Base'!$B:$K,9,FALSE)) * 100</f>
        <v>0</v>
      </c>
      <c r="AM3394" s="72">
        <f>(SUMIFS('Banco de Indicadores Mun. (2)'!J:J,'Banco de Indicadores Mun. (2)'!B:B,'Banco de Indicadores - Mun. (1)'!B3394,'Banco de Indicadores Mun. (2)'!A:A,'Banco de Indicadores - Mun. (1)'!A3394) / VLOOKUP(D3394,'Dados Base'!$B:$K,7,FALSE)) * 100</f>
        <v>0</v>
      </c>
      <c r="AN3394" s="72">
        <f>(SUMIFS('Banco de Indicadores Mun. (2)'!K:K,'Banco de Indicadores Mun. (2)'!B:B,'Banco de Indicadores - Mun. (1)'!B3394,'Banco de Indicadores Mun. (2)'!A:A,'Banco de Indicadores - Mun. (1)'!A3394) / VLOOKUP(D3394,'Dados Base'!$B:$K,10,FALSE)) * 100</f>
        <v>0</v>
      </c>
      <c r="AO3394" s="33">
        <v>0</v>
      </c>
      <c r="AP3394" s="34">
        <v>0</v>
      </c>
      <c r="AQ3394" s="17">
        <v>0</v>
      </c>
      <c r="AR3394" s="24">
        <v>9.4</v>
      </c>
      <c r="AS3394" s="35">
        <v>98</v>
      </c>
      <c r="AT3394" s="35">
        <v>98</v>
      </c>
      <c r="AU3394" s="35">
        <v>95.495495495495504</v>
      </c>
      <c r="AV3394" s="7">
        <v>9.67</v>
      </c>
      <c r="AW3394" s="36">
        <v>0</v>
      </c>
      <c r="AX3394" s="36">
        <v>0</v>
      </c>
      <c r="AY3394" s="117">
        <v>144.37015522721993</v>
      </c>
    </row>
    <row r="3395" spans="1:51" ht="15" x14ac:dyDescent="0.25">
      <c r="A3395" s="144">
        <v>2012</v>
      </c>
      <c r="B3395" s="77" t="s">
        <v>170</v>
      </c>
      <c r="C3395" s="78">
        <v>6</v>
      </c>
      <c r="D3395" s="77">
        <v>3515004</v>
      </c>
      <c r="E3395" s="78">
        <v>35150046</v>
      </c>
      <c r="F3395" s="78" t="str">
        <f t="shared" ref="F3395:F3458" si="150">CONCATENATE(E3395,A3395)</f>
        <v>351500462012</v>
      </c>
      <c r="G3395" s="96">
        <v>1.4191035502253868</v>
      </c>
      <c r="H3395" s="80">
        <f t="shared" si="149"/>
        <v>246251</v>
      </c>
      <c r="I3395" s="91">
        <v>246251</v>
      </c>
      <c r="J3395" s="91">
        <v>0</v>
      </c>
      <c r="K3395" s="83">
        <f>(H3395)/VLOOKUP(D3395,'Dados Base'!$B:$K,6,FALSE)</f>
        <v>3513.8555936073062</v>
      </c>
      <c r="L3395" s="88">
        <f t="shared" si="148"/>
        <v>100</v>
      </c>
      <c r="M3395" s="93">
        <v>2</v>
      </c>
      <c r="N3395" s="98">
        <v>0.73499999999999999</v>
      </c>
      <c r="O3395" s="91">
        <v>20</v>
      </c>
      <c r="P3395" s="91" t="s">
        <v>691</v>
      </c>
      <c r="Q3395" s="91" t="s">
        <v>691</v>
      </c>
      <c r="R3395" s="91" t="s">
        <v>691</v>
      </c>
      <c r="S3395" s="91">
        <v>245</v>
      </c>
      <c r="T3395" s="91" t="s">
        <v>691</v>
      </c>
      <c r="U3395" s="91">
        <v>1074</v>
      </c>
      <c r="V3395" s="91">
        <v>752</v>
      </c>
      <c r="W3395" s="99">
        <v>0</v>
      </c>
      <c r="X3395" s="19">
        <v>0.85788832175925922</v>
      </c>
      <c r="Y3395" s="29">
        <v>147.09</v>
      </c>
      <c r="Z3395" s="30">
        <v>2643</v>
      </c>
      <c r="AA3395" s="30">
        <v>10595</v>
      </c>
      <c r="AB3395" s="31">
        <v>11</v>
      </c>
      <c r="AC3395" s="32">
        <v>1</v>
      </c>
      <c r="AD3395" s="153">
        <f>VLOOKUP(D3395,'Dados Base'!$B:$K,9,FALSE)*31536000/VLOOKUP($F3395,F:H,MATCH(H3394,F3394:AF3394,0),FALSE)</f>
        <v>126.78381001498471</v>
      </c>
      <c r="AE3395" s="153">
        <f>VLOOKUP(D3395,'Dados Base'!$B:$K,10,FALSE)*31536000/VLOOKUP($F3395,F:H,MATCH(H3394,F3394:AF3394,0),FALSE)</f>
        <v>17.929023638482686</v>
      </c>
      <c r="AF3395" s="14">
        <v>100</v>
      </c>
      <c r="AG3395" s="15">
        <v>98</v>
      </c>
      <c r="AH3395" s="14">
        <v>46.44</v>
      </c>
      <c r="AI3395" s="14">
        <v>33.76</v>
      </c>
      <c r="AJ3395" s="14">
        <v>100</v>
      </c>
      <c r="AK3395" s="72">
        <f>(SUMIFS('Banco de Indicadores Mun. (2)'!I:I,'Banco de Indicadores Mun. (2)'!B:B,'Banco de Indicadores - Mun. (1)'!B3395,'Banco de Indicadores Mun. (2)'!A:A,'Banco de Indicadores - Mun. (1)'!A3395) / VLOOKUP(D3395,'Dados Base'!$B:$K,8,FALSE)) * 100</f>
        <v>0</v>
      </c>
      <c r="AL3395" s="72">
        <f>(SUMIFS('Banco de Indicadores Mun. (2)'!I:I,'Banco de Indicadores Mun. (2)'!B:B,'Banco de Indicadores - Mun. (1)'!B3395,'Banco de Indicadores Mun. (2)'!A:A,'Banco de Indicadores - Mun. (1)'!A3395) / VLOOKUP(D3395,'Dados Base'!$B:$K,9,FALSE)) * 100</f>
        <v>0</v>
      </c>
      <c r="AM3395" s="72">
        <f>(SUMIFS('Banco de Indicadores Mun. (2)'!J:J,'Banco de Indicadores Mun. (2)'!B:B,'Banco de Indicadores - Mun. (1)'!B3395,'Banco de Indicadores Mun. (2)'!A:A,'Banco de Indicadores - Mun. (1)'!A3395) / VLOOKUP(D3395,'Dados Base'!$B:$K,7,FALSE)) * 100</f>
        <v>0</v>
      </c>
      <c r="AN3395" s="72">
        <f>(SUMIFS('Banco de Indicadores Mun. (2)'!K:K,'Banco de Indicadores Mun. (2)'!B:B,'Banco de Indicadores - Mun. (1)'!B3395,'Banco de Indicadores Mun. (2)'!A:A,'Banco de Indicadores - Mun. (1)'!A3395) / VLOOKUP(D3395,'Dados Base'!$B:$K,10,FALSE)) * 100</f>
        <v>0</v>
      </c>
      <c r="AO3395" s="33">
        <v>0</v>
      </c>
      <c r="AP3395" s="34">
        <v>0</v>
      </c>
      <c r="AQ3395" s="17">
        <v>0</v>
      </c>
      <c r="AR3395" s="24">
        <v>7.5</v>
      </c>
      <c r="AS3395" s="35">
        <v>66</v>
      </c>
      <c r="AT3395" s="35">
        <v>36.300000000000004</v>
      </c>
      <c r="AU3395" s="35">
        <v>19.96525154857229</v>
      </c>
      <c r="AV3395" s="7">
        <v>3.11</v>
      </c>
      <c r="AW3395" s="36">
        <v>2</v>
      </c>
      <c r="AX3395" s="36">
        <v>1</v>
      </c>
      <c r="AY3395" s="117">
        <v>0.55319721475165129</v>
      </c>
    </row>
    <row r="3396" spans="1:51" ht="15" x14ac:dyDescent="0.25">
      <c r="A3396" s="144">
        <v>2012</v>
      </c>
      <c r="B3396" s="77" t="s">
        <v>171</v>
      </c>
      <c r="C3396" s="78">
        <v>6</v>
      </c>
      <c r="D3396" s="77">
        <v>3515103</v>
      </c>
      <c r="E3396" s="78">
        <v>35151036</v>
      </c>
      <c r="F3396" s="78" t="str">
        <f t="shared" si="150"/>
        <v>351510362012</v>
      </c>
      <c r="G3396" s="96">
        <v>0.94371007090825465</v>
      </c>
      <c r="H3396" s="80">
        <f t="shared" si="149"/>
        <v>63791</v>
      </c>
      <c r="I3396" s="91">
        <v>62090</v>
      </c>
      <c r="J3396" s="91">
        <v>1701</v>
      </c>
      <c r="K3396" s="83">
        <f>(H3396)/VLOOKUP(D3396,'Dados Base'!$B:$K,6,FALSE)</f>
        <v>411.44865841073272</v>
      </c>
      <c r="L3396" s="88">
        <f t="shared" si="148"/>
        <v>97.333479644463949</v>
      </c>
      <c r="M3396" s="93">
        <v>4</v>
      </c>
      <c r="N3396" s="98">
        <v>0.749</v>
      </c>
      <c r="O3396" s="91">
        <v>29</v>
      </c>
      <c r="P3396" s="91" t="s">
        <v>691</v>
      </c>
      <c r="Q3396" s="91" t="s">
        <v>691</v>
      </c>
      <c r="R3396" s="91" t="s">
        <v>691</v>
      </c>
      <c r="S3396" s="91">
        <v>96</v>
      </c>
      <c r="T3396" s="91" t="s">
        <v>691</v>
      </c>
      <c r="U3396" s="91">
        <v>340</v>
      </c>
      <c r="V3396" s="91">
        <v>155</v>
      </c>
      <c r="W3396" s="99">
        <v>0</v>
      </c>
      <c r="X3396" s="19">
        <v>0.13683767540625</v>
      </c>
      <c r="Y3396" s="29">
        <v>24.78</v>
      </c>
      <c r="Z3396" s="30">
        <v>519</v>
      </c>
      <c r="AA3396" s="30">
        <v>2827</v>
      </c>
      <c r="AB3396" s="31">
        <v>3</v>
      </c>
      <c r="AC3396" s="32">
        <v>0</v>
      </c>
      <c r="AD3396" s="153">
        <f>VLOOKUP(D3396,'Dados Base'!$B:$K,9,FALSE)*31536000/VLOOKUP($F3396,F:H,MATCH(H3395,F3395:AF3395,0),FALSE)</f>
        <v>1122.207207913342</v>
      </c>
      <c r="AE3396" s="153">
        <f>VLOOKUP(D3396,'Dados Base'!$B:$K,10,FALSE)*31536000/VLOOKUP($F3396,F:H,MATCH(H3395,F3395:AF3395,0),FALSE)</f>
        <v>158.19661080716713</v>
      </c>
      <c r="AF3396" s="14">
        <v>70.47</v>
      </c>
      <c r="AG3396" s="15">
        <v>78.599999999999994</v>
      </c>
      <c r="AH3396" s="14">
        <v>24.97</v>
      </c>
      <c r="AI3396" s="14">
        <v>79.58</v>
      </c>
      <c r="AJ3396" s="14">
        <v>72.400000000000006</v>
      </c>
      <c r="AK3396" s="72">
        <f>(SUMIFS('Banco de Indicadores Mun. (2)'!I:I,'Banco de Indicadores Mun. (2)'!B:B,'Banco de Indicadores - Mun. (1)'!B3396,'Banco de Indicadores Mun. (2)'!A:A,'Banco de Indicadores - Mun. (1)'!A3396) / VLOOKUP(D3396,'Dados Base'!$B:$K,8,FALSE)) * 100</f>
        <v>0</v>
      </c>
      <c r="AL3396" s="72">
        <f>(SUMIFS('Banco de Indicadores Mun. (2)'!I:I,'Banco de Indicadores Mun. (2)'!B:B,'Banco de Indicadores - Mun. (1)'!B3396,'Banco de Indicadores Mun. (2)'!A:A,'Banco de Indicadores - Mun. (1)'!A3396) / VLOOKUP(D3396,'Dados Base'!$B:$K,9,FALSE)) * 100</f>
        <v>0</v>
      </c>
      <c r="AM3396" s="72">
        <f>(SUMIFS('Banco de Indicadores Mun. (2)'!J:J,'Banco de Indicadores Mun. (2)'!B:B,'Banco de Indicadores - Mun. (1)'!B3396,'Banco de Indicadores Mun. (2)'!A:A,'Banco de Indicadores - Mun. (1)'!A3396) / VLOOKUP(D3396,'Dados Base'!$B:$K,7,FALSE)) * 100</f>
        <v>0</v>
      </c>
      <c r="AN3396" s="72">
        <f>(SUMIFS('Banco de Indicadores Mun. (2)'!K:K,'Banco de Indicadores Mun. (2)'!B:B,'Banco de Indicadores - Mun. (1)'!B3396,'Banco de Indicadores Mun. (2)'!A:A,'Banco de Indicadores - Mun. (1)'!A3396) / VLOOKUP(D3396,'Dados Base'!$B:$K,10,FALSE)) * 100</f>
        <v>0</v>
      </c>
      <c r="AO3396" s="33">
        <v>0</v>
      </c>
      <c r="AP3396" s="34">
        <v>0</v>
      </c>
      <c r="AQ3396" s="17">
        <v>0</v>
      </c>
      <c r="AR3396" s="24">
        <v>8.3000000000000007</v>
      </c>
      <c r="AS3396" s="35">
        <v>31</v>
      </c>
      <c r="AT3396" s="35">
        <v>31</v>
      </c>
      <c r="AU3396" s="35">
        <v>15.511057979677226</v>
      </c>
      <c r="AV3396" s="7">
        <v>3.27</v>
      </c>
      <c r="AW3396" s="36">
        <v>1</v>
      </c>
      <c r="AX3396" s="36">
        <v>0</v>
      </c>
      <c r="AY3396" s="117">
        <v>63.210247354654115</v>
      </c>
    </row>
    <row r="3397" spans="1:51" ht="15" x14ac:dyDescent="0.25">
      <c r="A3397" s="144">
        <v>2012</v>
      </c>
      <c r="B3397" s="77" t="s">
        <v>172</v>
      </c>
      <c r="C3397" s="78">
        <v>21</v>
      </c>
      <c r="D3397" s="77">
        <v>3515129</v>
      </c>
      <c r="E3397" s="78">
        <v>351512921</v>
      </c>
      <c r="F3397" s="78" t="str">
        <f t="shared" si="150"/>
        <v>3515129212012</v>
      </c>
      <c r="G3397" s="96">
        <v>0.35980501081778193</v>
      </c>
      <c r="H3397" s="80">
        <f t="shared" si="149"/>
        <v>3033</v>
      </c>
      <c r="I3397" s="91">
        <v>2543</v>
      </c>
      <c r="J3397" s="91">
        <v>490</v>
      </c>
      <c r="K3397" s="83">
        <f>(H3397)/VLOOKUP(D3397,'Dados Base'!$B:$K,6,FALSE)</f>
        <v>13.582016031525681</v>
      </c>
      <c r="L3397" s="88">
        <f t="shared" si="148"/>
        <v>83.844378503132205</v>
      </c>
      <c r="M3397" s="93">
        <v>3</v>
      </c>
      <c r="N3397" s="98">
        <v>0.72699999999999998</v>
      </c>
      <c r="O3397" s="91">
        <v>32</v>
      </c>
      <c r="P3397" s="91" t="s">
        <v>691</v>
      </c>
      <c r="Q3397" s="91" t="s">
        <v>691</v>
      </c>
      <c r="R3397" s="91" t="s">
        <v>691</v>
      </c>
      <c r="S3397" s="91">
        <v>3</v>
      </c>
      <c r="T3397" s="91" t="s">
        <v>691</v>
      </c>
      <c r="U3397" s="91">
        <v>18</v>
      </c>
      <c r="V3397" s="91">
        <v>13</v>
      </c>
      <c r="W3397" s="99">
        <v>0</v>
      </c>
      <c r="X3397" s="19">
        <v>6.9371976562500005E-3</v>
      </c>
      <c r="Y3397" s="29">
        <v>1.01</v>
      </c>
      <c r="Z3397" s="30">
        <v>117</v>
      </c>
      <c r="AA3397" s="30">
        <v>19</v>
      </c>
      <c r="AB3397" s="31">
        <v>0</v>
      </c>
      <c r="AC3397" s="32">
        <v>0</v>
      </c>
      <c r="AD3397" s="153">
        <f>VLOOKUP(D3397,'Dados Base'!$B:$K,9,FALSE)*31536000/VLOOKUP($F3397,F:H,MATCH(H3396,F3396:AF3396,0),FALSE)</f>
        <v>17675.964391691396</v>
      </c>
      <c r="AE3397" s="153">
        <f>VLOOKUP(D3397,'Dados Base'!$B:$K,10,FALSE)*31536000/VLOOKUP($F3397,F:H,MATCH(H3396,F3396:AF3396,0),FALSE)</f>
        <v>1975.5489614243329</v>
      </c>
      <c r="AF3397" s="14">
        <v>87.83</v>
      </c>
      <c r="AG3397" s="15" t="s">
        <v>692</v>
      </c>
      <c r="AH3397" s="14">
        <v>73.94</v>
      </c>
      <c r="AI3397" s="14">
        <v>23.04</v>
      </c>
      <c r="AJ3397" s="14">
        <v>100</v>
      </c>
      <c r="AK3397" s="72">
        <f>(SUMIFS('Banco de Indicadores Mun. (2)'!I:I,'Banco de Indicadores Mun. (2)'!B:B,'Banco de Indicadores - Mun. (1)'!B3397,'Banco de Indicadores Mun. (2)'!A:A,'Banco de Indicadores - Mun. (1)'!A3397) / VLOOKUP(D3397,'Dados Base'!$B:$K,8,FALSE)) * 100</f>
        <v>0</v>
      </c>
      <c r="AL3397" s="72">
        <f>(SUMIFS('Banco de Indicadores Mun. (2)'!I:I,'Banco de Indicadores Mun. (2)'!B:B,'Banco de Indicadores - Mun. (1)'!B3397,'Banco de Indicadores Mun. (2)'!A:A,'Banco de Indicadores - Mun. (1)'!A3397) / VLOOKUP(D3397,'Dados Base'!$B:$K,9,FALSE)) * 100</f>
        <v>0</v>
      </c>
      <c r="AM3397" s="72">
        <f>(SUMIFS('Banco de Indicadores Mun. (2)'!J:J,'Banco de Indicadores Mun. (2)'!B:B,'Banco de Indicadores - Mun. (1)'!B3397,'Banco de Indicadores Mun. (2)'!A:A,'Banco de Indicadores - Mun. (1)'!A3397) / VLOOKUP(D3397,'Dados Base'!$B:$K,7,FALSE)) * 100</f>
        <v>0</v>
      </c>
      <c r="AN3397" s="72">
        <f>(SUMIFS('Banco de Indicadores Mun. (2)'!K:K,'Banco de Indicadores Mun. (2)'!B:B,'Banco de Indicadores - Mun. (1)'!B3397,'Banco de Indicadores Mun. (2)'!A:A,'Banco de Indicadores - Mun. (1)'!A3397) / VLOOKUP(D3397,'Dados Base'!$B:$K,10,FALSE)) * 100</f>
        <v>0</v>
      </c>
      <c r="AO3397" s="33">
        <v>0</v>
      </c>
      <c r="AP3397" s="34">
        <v>0</v>
      </c>
      <c r="AQ3397" s="17">
        <v>0</v>
      </c>
      <c r="AR3397" s="24">
        <v>8.1999999999999993</v>
      </c>
      <c r="AS3397" s="35">
        <v>98</v>
      </c>
      <c r="AT3397" s="35">
        <v>98</v>
      </c>
      <c r="AU3397" s="35">
        <v>86.029411764705884</v>
      </c>
      <c r="AV3397" s="7">
        <v>9.9700000000000006</v>
      </c>
      <c r="AW3397" s="36">
        <v>0</v>
      </c>
      <c r="AX3397" s="36">
        <v>0</v>
      </c>
      <c r="AY3397" s="117">
        <v>0</v>
      </c>
    </row>
    <row r="3398" spans="1:51" ht="15" x14ac:dyDescent="0.25">
      <c r="A3398" s="144">
        <v>2012</v>
      </c>
      <c r="B3398" s="77" t="s">
        <v>173</v>
      </c>
      <c r="C3398" s="78">
        <v>9</v>
      </c>
      <c r="D3398" s="77">
        <v>3515152</v>
      </c>
      <c r="E3398" s="78">
        <v>35151529</v>
      </c>
      <c r="F3398" s="78" t="str">
        <f t="shared" si="150"/>
        <v>351515292012</v>
      </c>
      <c r="G3398" s="96">
        <v>4.1620358280803682</v>
      </c>
      <c r="H3398" s="80">
        <f t="shared" si="149"/>
        <v>16684</v>
      </c>
      <c r="I3398" s="91">
        <v>12307</v>
      </c>
      <c r="J3398" s="91">
        <v>4377</v>
      </c>
      <c r="K3398" s="83">
        <f>(H3398)/VLOOKUP(D3398,'Dados Base'!$B:$K,6,FALSE)</f>
        <v>151.94899817850637</v>
      </c>
      <c r="L3398" s="88">
        <f t="shared" si="148"/>
        <v>73.76528410453129</v>
      </c>
      <c r="M3398" s="93">
        <v>2</v>
      </c>
      <c r="N3398" s="98">
        <v>0.73199999999999998</v>
      </c>
      <c r="O3398" s="91">
        <v>58</v>
      </c>
      <c r="P3398" s="91" t="s">
        <v>691</v>
      </c>
      <c r="Q3398" s="91" t="s">
        <v>691</v>
      </c>
      <c r="R3398" s="91" t="s">
        <v>691</v>
      </c>
      <c r="S3398" s="91">
        <v>29</v>
      </c>
      <c r="T3398" s="91" t="s">
        <v>691</v>
      </c>
      <c r="U3398" s="91">
        <v>94</v>
      </c>
      <c r="V3398" s="91">
        <v>84</v>
      </c>
      <c r="W3398" s="99">
        <v>0</v>
      </c>
      <c r="X3398" s="19">
        <v>3.714472463888889E-2</v>
      </c>
      <c r="Y3398" s="29">
        <v>4.8499999999999996</v>
      </c>
      <c r="Z3398" s="30">
        <v>557</v>
      </c>
      <c r="AA3398" s="30">
        <v>98</v>
      </c>
      <c r="AB3398" s="31">
        <v>1</v>
      </c>
      <c r="AC3398" s="32">
        <v>0</v>
      </c>
      <c r="AD3398" s="153">
        <f>VLOOKUP(D3398,'Dados Base'!$B:$K,9,FALSE)*31536000/VLOOKUP($F3398,F:H,MATCH(H3397,F3397:AF3397,0),FALSE)</f>
        <v>2684.0757612083435</v>
      </c>
      <c r="AE3398" s="153">
        <f>VLOOKUP(D3398,'Dados Base'!$B:$K,10,FALSE)*31536000/VLOOKUP($F3398,F:H,MATCH(H3397,F3397:AF3397,0),FALSE)</f>
        <v>340.23495564612813</v>
      </c>
      <c r="AF3398" s="14">
        <v>73.14</v>
      </c>
      <c r="AG3398" s="15" t="s">
        <v>692</v>
      </c>
      <c r="AH3398" s="14">
        <v>92</v>
      </c>
      <c r="AI3398" s="14">
        <v>48.2</v>
      </c>
      <c r="AJ3398" s="14">
        <v>100</v>
      </c>
      <c r="AK3398" s="72">
        <f>(SUMIFS('Banco de Indicadores Mun. (2)'!I:I,'Banco de Indicadores Mun. (2)'!B:B,'Banco de Indicadores - Mun. (1)'!B3398,'Banco de Indicadores Mun. (2)'!A:A,'Banco de Indicadores - Mun. (1)'!A3398) / VLOOKUP(D3398,'Dados Base'!$B:$K,8,FALSE)) * 100</f>
        <v>0</v>
      </c>
      <c r="AL3398" s="72">
        <f>(SUMIFS('Banco de Indicadores Mun. (2)'!I:I,'Banco de Indicadores Mun. (2)'!B:B,'Banco de Indicadores - Mun. (1)'!B3398,'Banco de Indicadores Mun. (2)'!A:A,'Banco de Indicadores - Mun. (1)'!A3398) / VLOOKUP(D3398,'Dados Base'!$B:$K,9,FALSE)) * 100</f>
        <v>0</v>
      </c>
      <c r="AM3398" s="72">
        <f>(SUMIFS('Banco de Indicadores Mun. (2)'!J:J,'Banco de Indicadores Mun. (2)'!B:B,'Banco de Indicadores - Mun. (1)'!B3398,'Banco de Indicadores Mun. (2)'!A:A,'Banco de Indicadores - Mun. (1)'!A3398) / VLOOKUP(D3398,'Dados Base'!$B:$K,7,FALSE)) * 100</f>
        <v>0</v>
      </c>
      <c r="AN3398" s="72">
        <f>(SUMIFS('Banco de Indicadores Mun. (2)'!K:K,'Banco de Indicadores Mun. (2)'!B:B,'Banco de Indicadores - Mun. (1)'!B3398,'Banco de Indicadores Mun. (2)'!A:A,'Banco de Indicadores - Mun. (1)'!A3398) / VLOOKUP(D3398,'Dados Base'!$B:$K,10,FALSE)) * 100</f>
        <v>0</v>
      </c>
      <c r="AO3398" s="33">
        <v>0</v>
      </c>
      <c r="AP3398" s="34">
        <v>0</v>
      </c>
      <c r="AQ3398" s="17">
        <v>0</v>
      </c>
      <c r="AR3398" s="24">
        <v>9.8000000000000007</v>
      </c>
      <c r="AS3398" s="35">
        <v>100</v>
      </c>
      <c r="AT3398" s="35">
        <v>100</v>
      </c>
      <c r="AU3398" s="35">
        <v>85.038167938931295</v>
      </c>
      <c r="AV3398" s="7">
        <v>9.6999999999999993</v>
      </c>
      <c r="AW3398" s="36">
        <v>0</v>
      </c>
      <c r="AX3398" s="36">
        <v>0</v>
      </c>
      <c r="AY3398" s="117">
        <v>26.547810508701314</v>
      </c>
    </row>
    <row r="3399" spans="1:51" ht="15" x14ac:dyDescent="0.25">
      <c r="A3399" s="144">
        <v>2012</v>
      </c>
      <c r="B3399" s="77" t="s">
        <v>174</v>
      </c>
      <c r="C3399" s="78">
        <v>9</v>
      </c>
      <c r="D3399" s="77">
        <v>3515186</v>
      </c>
      <c r="E3399" s="78">
        <v>35151869</v>
      </c>
      <c r="F3399" s="78" t="str">
        <f t="shared" si="150"/>
        <v>351518692012</v>
      </c>
      <c r="G3399" s="96">
        <v>0.26638113018990772</v>
      </c>
      <c r="H3399" s="80">
        <f t="shared" si="149"/>
        <v>42054</v>
      </c>
      <c r="I3399" s="91">
        <v>37594</v>
      </c>
      <c r="J3399" s="91">
        <v>4460</v>
      </c>
      <c r="K3399" s="83">
        <f>(H3399)/VLOOKUP(D3399,'Dados Base'!$B:$K,6,FALSE)</f>
        <v>107.71752772726107</v>
      </c>
      <c r="L3399" s="88">
        <f t="shared" ref="L3399:L3462" si="151">(I3399/H3399)*100</f>
        <v>89.394587910781382</v>
      </c>
      <c r="M3399" s="93">
        <v>4</v>
      </c>
      <c r="N3399" s="98">
        <v>0.78700000000000003</v>
      </c>
      <c r="O3399" s="91">
        <v>258</v>
      </c>
      <c r="P3399" s="91" t="s">
        <v>691</v>
      </c>
      <c r="Q3399" s="91" t="s">
        <v>691</v>
      </c>
      <c r="R3399" s="91" t="s">
        <v>691</v>
      </c>
      <c r="S3399" s="91">
        <v>176</v>
      </c>
      <c r="T3399" s="91" t="s">
        <v>691</v>
      </c>
      <c r="U3399" s="91">
        <v>440</v>
      </c>
      <c r="V3399" s="91">
        <v>304</v>
      </c>
      <c r="W3399" s="99">
        <v>0.28889999999999999</v>
      </c>
      <c r="X3399" s="19">
        <v>0.12127818720833333</v>
      </c>
      <c r="Y3399" s="29">
        <v>14.97</v>
      </c>
      <c r="Z3399" s="30">
        <v>595</v>
      </c>
      <c r="AA3399" s="30">
        <v>1427</v>
      </c>
      <c r="AB3399" s="31">
        <v>7</v>
      </c>
      <c r="AC3399" s="32">
        <v>0</v>
      </c>
      <c r="AD3399" s="153">
        <f>VLOOKUP(D3399,'Dados Base'!$B:$K,9,FALSE)*31536000/VLOOKUP($F3399,F:H,MATCH(H3398,F3398:AF3398,0),FALSE)</f>
        <v>3944.4371522328433</v>
      </c>
      <c r="AE3399" s="153">
        <f>VLOOKUP(D3399,'Dados Base'!$B:$K,10,FALSE)*31536000/VLOOKUP($F3399,F:H,MATCH(H3398,F3398:AF3398,0),FALSE)</f>
        <v>472.43258667427585</v>
      </c>
      <c r="AF3399" s="14">
        <v>94.74</v>
      </c>
      <c r="AG3399" s="15">
        <v>100</v>
      </c>
      <c r="AH3399" s="14">
        <v>88.71</v>
      </c>
      <c r="AI3399" s="14">
        <v>30.85</v>
      </c>
      <c r="AJ3399" s="14">
        <v>100</v>
      </c>
      <c r="AK3399" s="72">
        <f>(SUMIFS('Banco de Indicadores Mun. (2)'!I:I,'Banco de Indicadores Mun. (2)'!B:B,'Banco de Indicadores - Mun. (1)'!B3399,'Banco de Indicadores Mun. (2)'!A:A,'Banco de Indicadores - Mun. (1)'!A3399) / VLOOKUP(D3399,'Dados Base'!$B:$K,8,FALSE)) * 100</f>
        <v>0</v>
      </c>
      <c r="AL3399" s="72">
        <f>(SUMIFS('Banco de Indicadores Mun. (2)'!I:I,'Banco de Indicadores Mun. (2)'!B:B,'Banco de Indicadores - Mun. (1)'!B3399,'Banco de Indicadores Mun. (2)'!A:A,'Banco de Indicadores - Mun. (1)'!A3399) / VLOOKUP(D3399,'Dados Base'!$B:$K,9,FALSE)) * 100</f>
        <v>0</v>
      </c>
      <c r="AM3399" s="72">
        <f>(SUMIFS('Banco de Indicadores Mun. (2)'!J:J,'Banco de Indicadores Mun. (2)'!B:B,'Banco de Indicadores - Mun. (1)'!B3399,'Banco de Indicadores Mun. (2)'!A:A,'Banco de Indicadores - Mun. (1)'!A3399) / VLOOKUP(D3399,'Dados Base'!$B:$K,7,FALSE)) * 100</f>
        <v>0</v>
      </c>
      <c r="AN3399" s="72">
        <f>(SUMIFS('Banco de Indicadores Mun. (2)'!K:K,'Banco de Indicadores Mun. (2)'!B:B,'Banco de Indicadores - Mun. (1)'!B3399,'Banco de Indicadores Mun. (2)'!A:A,'Banco de Indicadores - Mun. (1)'!A3399) / VLOOKUP(D3399,'Dados Base'!$B:$K,10,FALSE)) * 100</f>
        <v>0</v>
      </c>
      <c r="AO3399" s="33">
        <v>0</v>
      </c>
      <c r="AP3399" s="34">
        <v>0</v>
      </c>
      <c r="AQ3399" s="17">
        <v>0</v>
      </c>
      <c r="AR3399" s="24">
        <v>9.8000000000000007</v>
      </c>
      <c r="AS3399" s="35">
        <v>98</v>
      </c>
      <c r="AT3399" s="35">
        <v>98</v>
      </c>
      <c r="AU3399" s="35">
        <v>29.426310583580612</v>
      </c>
      <c r="AV3399" s="7">
        <v>5.08</v>
      </c>
      <c r="AW3399" s="36">
        <v>0</v>
      </c>
      <c r="AX3399" s="36">
        <v>0</v>
      </c>
      <c r="AY3399" s="117">
        <v>1.0994007783604292</v>
      </c>
    </row>
    <row r="3400" spans="1:51" ht="15" x14ac:dyDescent="0.25">
      <c r="A3400" s="144">
        <v>2012</v>
      </c>
      <c r="B3400" s="77" t="s">
        <v>175</v>
      </c>
      <c r="C3400" s="78">
        <v>17</v>
      </c>
      <c r="D3400" s="77">
        <v>3515194</v>
      </c>
      <c r="E3400" s="78">
        <v>351519417</v>
      </c>
      <c r="F3400" s="78" t="str">
        <f t="shared" si="150"/>
        <v>3515194172012</v>
      </c>
      <c r="G3400" s="96">
        <v>1.387982276090205</v>
      </c>
      <c r="H3400" s="80">
        <f t="shared" si="149"/>
        <v>4349</v>
      </c>
      <c r="I3400" s="91">
        <v>3720</v>
      </c>
      <c r="J3400" s="91">
        <v>629</v>
      </c>
      <c r="K3400" s="83">
        <f>(H3400)/VLOOKUP(D3400,'Dados Base'!$B:$K,6,FALSE)</f>
        <v>22.735114224475929</v>
      </c>
      <c r="L3400" s="88">
        <f t="shared" si="151"/>
        <v>85.536905035640373</v>
      </c>
      <c r="M3400" s="93">
        <v>4</v>
      </c>
      <c r="N3400" s="98">
        <v>0.69599999999999995</v>
      </c>
      <c r="O3400" s="91">
        <v>40</v>
      </c>
      <c r="P3400" s="91" t="s">
        <v>691</v>
      </c>
      <c r="Q3400" s="91" t="s">
        <v>691</v>
      </c>
      <c r="R3400" s="91" t="s">
        <v>691</v>
      </c>
      <c r="S3400" s="91">
        <v>6</v>
      </c>
      <c r="T3400" s="91" t="s">
        <v>691</v>
      </c>
      <c r="U3400" s="91">
        <v>23</v>
      </c>
      <c r="V3400" s="91">
        <v>28</v>
      </c>
      <c r="W3400" s="99">
        <v>0</v>
      </c>
      <c r="X3400" s="19">
        <v>1.0656182552083334E-2</v>
      </c>
      <c r="Y3400" s="29">
        <v>1.48</v>
      </c>
      <c r="Z3400" s="30">
        <v>156</v>
      </c>
      <c r="AA3400" s="30">
        <v>44</v>
      </c>
      <c r="AB3400" s="31">
        <v>0</v>
      </c>
      <c r="AC3400" s="32">
        <v>0</v>
      </c>
      <c r="AD3400" s="153">
        <f>VLOOKUP(D3400,'Dados Base'!$B:$K,9,FALSE)*31536000/VLOOKUP($F3400,F:H,MATCH(H3399,F3399:AF3399,0),FALSE)</f>
        <v>12979.866636008277</v>
      </c>
      <c r="AE3400" s="153">
        <f>VLOOKUP(D3400,'Dados Base'!$B:$K,10,FALSE)*31536000/VLOOKUP($F3400,F:H,MATCH(H3399,F3399:AF3399,0),FALSE)</f>
        <v>1450.2644286042764</v>
      </c>
      <c r="AF3400" s="14">
        <v>94.09</v>
      </c>
      <c r="AG3400" s="15">
        <v>100</v>
      </c>
      <c r="AH3400" s="14">
        <v>80.11</v>
      </c>
      <c r="AI3400" s="14">
        <v>44.97</v>
      </c>
      <c r="AJ3400" s="14">
        <v>100</v>
      </c>
      <c r="AK3400" s="72">
        <f>(SUMIFS('Banco de Indicadores Mun. (2)'!I:I,'Banco de Indicadores Mun. (2)'!B:B,'Banco de Indicadores - Mun. (1)'!B3400,'Banco de Indicadores Mun. (2)'!A:A,'Banco de Indicadores - Mun. (1)'!A3400) / VLOOKUP(D3400,'Dados Base'!$B:$K,8,FALSE)) * 100</f>
        <v>0</v>
      </c>
      <c r="AL3400" s="72">
        <f>(SUMIFS('Banco de Indicadores Mun. (2)'!I:I,'Banco de Indicadores Mun. (2)'!B:B,'Banco de Indicadores - Mun. (1)'!B3400,'Banco de Indicadores Mun. (2)'!A:A,'Banco de Indicadores - Mun. (1)'!A3400) / VLOOKUP(D3400,'Dados Base'!$B:$K,9,FALSE)) * 100</f>
        <v>0</v>
      </c>
      <c r="AM3400" s="72">
        <f>(SUMIFS('Banco de Indicadores Mun. (2)'!J:J,'Banco de Indicadores Mun. (2)'!B:B,'Banco de Indicadores - Mun. (1)'!B3400,'Banco de Indicadores Mun. (2)'!A:A,'Banco de Indicadores - Mun. (1)'!A3400) / VLOOKUP(D3400,'Dados Base'!$B:$K,7,FALSE)) * 100</f>
        <v>0</v>
      </c>
      <c r="AN3400" s="72">
        <f>(SUMIFS('Banco de Indicadores Mun. (2)'!K:K,'Banco de Indicadores Mun. (2)'!B:B,'Banco de Indicadores - Mun. (1)'!B3400,'Banco de Indicadores Mun. (2)'!A:A,'Banco de Indicadores - Mun. (1)'!A3400) / VLOOKUP(D3400,'Dados Base'!$B:$K,10,FALSE)) * 100</f>
        <v>0</v>
      </c>
      <c r="AO3400" s="33">
        <v>0</v>
      </c>
      <c r="AP3400" s="34">
        <v>0</v>
      </c>
      <c r="AQ3400" s="17">
        <v>0</v>
      </c>
      <c r="AR3400" s="24">
        <v>8.8000000000000007</v>
      </c>
      <c r="AS3400" s="35">
        <v>94</v>
      </c>
      <c r="AT3400" s="35">
        <v>94</v>
      </c>
      <c r="AU3400" s="35">
        <v>78</v>
      </c>
      <c r="AV3400" s="7">
        <v>8.2799999999999994</v>
      </c>
      <c r="AW3400" s="36">
        <v>0</v>
      </c>
      <c r="AX3400" s="36">
        <v>0</v>
      </c>
      <c r="AY3400" s="117">
        <v>116.98141445452472</v>
      </c>
    </row>
    <row r="3401" spans="1:51" ht="15" x14ac:dyDescent="0.25">
      <c r="A3401" s="144">
        <v>2012</v>
      </c>
      <c r="B3401" s="77" t="s">
        <v>176</v>
      </c>
      <c r="C3401" s="78">
        <v>9</v>
      </c>
      <c r="D3401" s="77">
        <v>3557303</v>
      </c>
      <c r="E3401" s="78">
        <v>35573039</v>
      </c>
      <c r="F3401" s="78" t="str">
        <f t="shared" si="150"/>
        <v>355730392012</v>
      </c>
      <c r="G3401" s="96">
        <v>1.1994913939285201</v>
      </c>
      <c r="H3401" s="80">
        <f t="shared" si="149"/>
        <v>10249</v>
      </c>
      <c r="I3401" s="91">
        <v>8175</v>
      </c>
      <c r="J3401" s="91">
        <v>2074</v>
      </c>
      <c r="K3401" s="83">
        <f>(H3401)/VLOOKUP(D3401,'Dados Base'!$B:$K,6,FALSE)</f>
        <v>139.026044492675</v>
      </c>
      <c r="L3401" s="88">
        <f t="shared" si="151"/>
        <v>79.763879402868582</v>
      </c>
      <c r="M3401" s="93">
        <v>5</v>
      </c>
      <c r="N3401" s="98">
        <v>0.74</v>
      </c>
      <c r="O3401" s="91">
        <v>32</v>
      </c>
      <c r="P3401" s="91" t="s">
        <v>691</v>
      </c>
      <c r="Q3401" s="91" t="s">
        <v>691</v>
      </c>
      <c r="R3401" s="91" t="s">
        <v>691</v>
      </c>
      <c r="S3401" s="91">
        <v>22</v>
      </c>
      <c r="T3401" s="91" t="s">
        <v>691</v>
      </c>
      <c r="U3401" s="91">
        <v>74</v>
      </c>
      <c r="V3401" s="91">
        <v>36</v>
      </c>
      <c r="W3401" s="99">
        <v>0</v>
      </c>
      <c r="X3401" s="19">
        <v>2.0911696614583329E-2</v>
      </c>
      <c r="Y3401" s="29">
        <v>3.26</v>
      </c>
      <c r="Z3401" s="30">
        <v>0</v>
      </c>
      <c r="AA3401" s="30">
        <v>440</v>
      </c>
      <c r="AB3401" s="31">
        <v>0</v>
      </c>
      <c r="AC3401" s="32">
        <v>0</v>
      </c>
      <c r="AD3401" s="153">
        <f>VLOOKUP(D3401,'Dados Base'!$B:$K,9,FALSE)*31536000/VLOOKUP($F3401,F:H,MATCH(H3400,F3400:AF3400,0),FALSE)</f>
        <v>3138.5227827105082</v>
      </c>
      <c r="AE3401" s="153">
        <f>VLOOKUP(D3401,'Dados Base'!$B:$K,10,FALSE)*31536000/VLOOKUP($F3401,F:H,MATCH(H3400,F3400:AF3400,0),FALSE)</f>
        <v>369.23797443653041</v>
      </c>
      <c r="AF3401" s="14">
        <v>78.349999999999994</v>
      </c>
      <c r="AG3401" s="15">
        <v>100</v>
      </c>
      <c r="AH3401" s="14" t="s">
        <v>692</v>
      </c>
      <c r="AI3401" s="14">
        <v>47.74</v>
      </c>
      <c r="AJ3401" s="14">
        <v>98.2</v>
      </c>
      <c r="AK3401" s="72">
        <f>(SUMIFS('Banco de Indicadores Mun. (2)'!I:I,'Banco de Indicadores Mun. (2)'!B:B,'Banco de Indicadores - Mun. (1)'!B3401,'Banco de Indicadores Mun. (2)'!A:A,'Banco de Indicadores - Mun. (1)'!A3401) / VLOOKUP(D3401,'Dados Base'!$B:$K,8,FALSE)) * 100</f>
        <v>0</v>
      </c>
      <c r="AL3401" s="72">
        <f>(SUMIFS('Banco de Indicadores Mun. (2)'!I:I,'Banco de Indicadores Mun. (2)'!B:B,'Banco de Indicadores - Mun. (1)'!B3401,'Banco de Indicadores Mun. (2)'!A:A,'Banco de Indicadores - Mun. (1)'!A3401) / VLOOKUP(D3401,'Dados Base'!$B:$K,9,FALSE)) * 100</f>
        <v>0</v>
      </c>
      <c r="AM3401" s="72">
        <f>(SUMIFS('Banco de Indicadores Mun. (2)'!J:J,'Banco de Indicadores Mun. (2)'!B:B,'Banco de Indicadores - Mun. (1)'!B3401,'Banco de Indicadores Mun. (2)'!A:A,'Banco de Indicadores - Mun. (1)'!A3401) / VLOOKUP(D3401,'Dados Base'!$B:$K,7,FALSE)) * 100</f>
        <v>0</v>
      </c>
      <c r="AN3401" s="72">
        <f>(SUMIFS('Banco de Indicadores Mun. (2)'!K:K,'Banco de Indicadores Mun. (2)'!B:B,'Banco de Indicadores - Mun. (1)'!B3401,'Banco de Indicadores Mun. (2)'!A:A,'Banco de Indicadores - Mun. (1)'!A3401) / VLOOKUP(D3401,'Dados Base'!$B:$K,10,FALSE)) * 100</f>
        <v>0</v>
      </c>
      <c r="AO3401" s="33">
        <v>0</v>
      </c>
      <c r="AP3401" s="34">
        <v>9.7570494682408047</v>
      </c>
      <c r="AQ3401" s="17">
        <v>0</v>
      </c>
      <c r="AR3401" s="24">
        <v>7.4</v>
      </c>
      <c r="AS3401" s="35">
        <v>100</v>
      </c>
      <c r="AT3401" s="35">
        <v>0</v>
      </c>
      <c r="AU3401" s="35">
        <v>0</v>
      </c>
      <c r="AV3401" s="7">
        <v>1.5</v>
      </c>
      <c r="AW3401" s="36">
        <v>0</v>
      </c>
      <c r="AX3401" s="36">
        <v>0</v>
      </c>
      <c r="AY3401" s="117">
        <v>141.14034219630011</v>
      </c>
    </row>
    <row r="3402" spans="1:51" ht="15" x14ac:dyDescent="0.25">
      <c r="A3402" s="144">
        <v>2012</v>
      </c>
      <c r="B3402" s="77" t="s">
        <v>177</v>
      </c>
      <c r="C3402" s="78">
        <v>22</v>
      </c>
      <c r="D3402" s="77">
        <v>3515301</v>
      </c>
      <c r="E3402" s="78">
        <v>351530122</v>
      </c>
      <c r="F3402" s="78" t="str">
        <f t="shared" si="150"/>
        <v>3515301222012</v>
      </c>
      <c r="G3402" s="96">
        <v>5.6652024192982431E-2</v>
      </c>
      <c r="H3402" s="80">
        <f t="shared" si="149"/>
        <v>2656</v>
      </c>
      <c r="I3402" s="91">
        <v>2145</v>
      </c>
      <c r="J3402" s="91">
        <v>511</v>
      </c>
      <c r="K3402" s="83">
        <f>(H3402)/VLOOKUP(D3402,'Dados Base'!$B:$K,6,FALSE)</f>
        <v>10.088502298021044</v>
      </c>
      <c r="L3402" s="88">
        <f t="shared" si="151"/>
        <v>80.760542168674704</v>
      </c>
      <c r="M3402" s="93">
        <v>4</v>
      </c>
      <c r="N3402" s="98">
        <v>0.74</v>
      </c>
      <c r="O3402" s="91">
        <v>34</v>
      </c>
      <c r="P3402" s="91" t="s">
        <v>691</v>
      </c>
      <c r="Q3402" s="91" t="s">
        <v>691</v>
      </c>
      <c r="R3402" s="91" t="s">
        <v>691</v>
      </c>
      <c r="S3402" s="91">
        <v>3</v>
      </c>
      <c r="T3402" s="91" t="s">
        <v>691</v>
      </c>
      <c r="U3402" s="91">
        <v>15</v>
      </c>
      <c r="V3402" s="91">
        <v>7</v>
      </c>
      <c r="W3402" s="99">
        <v>0</v>
      </c>
      <c r="X3402" s="19">
        <v>5.5741416666666667E-3</v>
      </c>
      <c r="Y3402" s="29">
        <v>0.84</v>
      </c>
      <c r="Z3402" s="30">
        <v>89</v>
      </c>
      <c r="AA3402" s="30">
        <v>25</v>
      </c>
      <c r="AB3402" s="31">
        <v>0</v>
      </c>
      <c r="AC3402" s="32">
        <v>0</v>
      </c>
      <c r="AD3402" s="153">
        <f>VLOOKUP(D3402,'Dados Base'!$B:$K,9,FALSE)*31536000/VLOOKUP($F3402,F:H,MATCH(H3401,F3401:AF3401,0),FALSE)</f>
        <v>23390.783132530119</v>
      </c>
      <c r="AE3402" s="153">
        <f>VLOOKUP(D3402,'Dados Base'!$B:$K,10,FALSE)*31536000/VLOOKUP($F3402,F:H,MATCH(H3401,F3401:AF3401,0),FALSE)</f>
        <v>3205.8433734939758</v>
      </c>
      <c r="AF3402" s="14">
        <v>80.59</v>
      </c>
      <c r="AG3402" s="15">
        <v>79</v>
      </c>
      <c r="AH3402" s="14">
        <v>70.92</v>
      </c>
      <c r="AI3402" s="14">
        <v>13.34</v>
      </c>
      <c r="AJ3402" s="14">
        <v>100</v>
      </c>
      <c r="AK3402" s="72">
        <f>(SUMIFS('Banco de Indicadores Mun. (2)'!I:I,'Banco de Indicadores Mun. (2)'!B:B,'Banco de Indicadores - Mun. (1)'!B3402,'Banco de Indicadores Mun. (2)'!A:A,'Banco de Indicadores - Mun. (1)'!A3402) / VLOOKUP(D3402,'Dados Base'!$B:$K,8,FALSE)) * 100</f>
        <v>0</v>
      </c>
      <c r="AL3402" s="72">
        <f>(SUMIFS('Banco de Indicadores Mun. (2)'!I:I,'Banco de Indicadores Mun. (2)'!B:B,'Banco de Indicadores - Mun. (1)'!B3402,'Banco de Indicadores Mun. (2)'!A:A,'Banco de Indicadores - Mun. (1)'!A3402) / VLOOKUP(D3402,'Dados Base'!$B:$K,9,FALSE)) * 100</f>
        <v>0</v>
      </c>
      <c r="AM3402" s="72">
        <f>(SUMIFS('Banco de Indicadores Mun. (2)'!J:J,'Banco de Indicadores Mun. (2)'!B:B,'Banco de Indicadores - Mun. (1)'!B3402,'Banco de Indicadores Mun. (2)'!A:A,'Banco de Indicadores - Mun. (1)'!A3402) / VLOOKUP(D3402,'Dados Base'!$B:$K,7,FALSE)) * 100</f>
        <v>0</v>
      </c>
      <c r="AN3402" s="72">
        <f>(SUMIFS('Banco de Indicadores Mun. (2)'!K:K,'Banco de Indicadores Mun. (2)'!B:B,'Banco de Indicadores - Mun. (1)'!B3402,'Banco de Indicadores Mun. (2)'!A:A,'Banco de Indicadores - Mun. (1)'!A3402) / VLOOKUP(D3402,'Dados Base'!$B:$K,10,FALSE)) * 100</f>
        <v>0</v>
      </c>
      <c r="AO3402" s="33">
        <v>0</v>
      </c>
      <c r="AP3402" s="34">
        <v>0</v>
      </c>
      <c r="AQ3402" s="17">
        <v>0</v>
      </c>
      <c r="AR3402" s="24">
        <v>7.3</v>
      </c>
      <c r="AS3402" s="35">
        <v>97</v>
      </c>
      <c r="AT3402" s="35">
        <v>97</v>
      </c>
      <c r="AU3402" s="35">
        <v>78.070175438596493</v>
      </c>
      <c r="AV3402" s="7">
        <v>8.5</v>
      </c>
      <c r="AW3402" s="36">
        <v>0</v>
      </c>
      <c r="AX3402" s="36">
        <v>0</v>
      </c>
      <c r="AY3402" s="117">
        <v>77.084581949574826</v>
      </c>
    </row>
    <row r="3403" spans="1:51" ht="15" x14ac:dyDescent="0.25">
      <c r="A3403" s="144">
        <v>2012</v>
      </c>
      <c r="B3403" s="77" t="s">
        <v>178</v>
      </c>
      <c r="C3403" s="78">
        <v>15</v>
      </c>
      <c r="D3403" s="77">
        <v>3515202</v>
      </c>
      <c r="E3403" s="78">
        <v>351520215</v>
      </c>
      <c r="F3403" s="78" t="str">
        <f t="shared" si="150"/>
        <v>3515202152012</v>
      </c>
      <c r="G3403" s="96">
        <v>-9.2347973172091091E-2</v>
      </c>
      <c r="H3403" s="80">
        <f t="shared" si="149"/>
        <v>8188</v>
      </c>
      <c r="I3403" s="91">
        <v>6891</v>
      </c>
      <c r="J3403" s="91">
        <v>1297</v>
      </c>
      <c r="K3403" s="83">
        <f>(H3403)/VLOOKUP(D3403,'Dados Base'!$B:$K,6,FALSE)</f>
        <v>27.637885640991023</v>
      </c>
      <c r="L3403" s="88">
        <f t="shared" si="151"/>
        <v>84.159745969711778</v>
      </c>
      <c r="M3403" s="93">
        <v>3</v>
      </c>
      <c r="N3403" s="98">
        <v>0.76</v>
      </c>
      <c r="O3403" s="91">
        <v>94</v>
      </c>
      <c r="P3403" s="91" t="s">
        <v>691</v>
      </c>
      <c r="Q3403" s="91" t="s">
        <v>691</v>
      </c>
      <c r="R3403" s="91" t="s">
        <v>691</v>
      </c>
      <c r="S3403" s="91">
        <v>17</v>
      </c>
      <c r="T3403" s="91" t="s">
        <v>691</v>
      </c>
      <c r="U3403" s="91">
        <v>92</v>
      </c>
      <c r="V3403" s="91">
        <v>61</v>
      </c>
      <c r="W3403" s="99">
        <v>0</v>
      </c>
      <c r="X3403" s="19">
        <v>1.9983837500000001E-2</v>
      </c>
      <c r="Y3403" s="29">
        <v>2.73</v>
      </c>
      <c r="Z3403" s="30">
        <v>303</v>
      </c>
      <c r="AA3403" s="30">
        <v>66</v>
      </c>
      <c r="AB3403" s="31">
        <v>1</v>
      </c>
      <c r="AC3403" s="32">
        <v>0</v>
      </c>
      <c r="AD3403" s="153">
        <f>VLOOKUP(D3403,'Dados Base'!$B:$K,9,FALSE)*31536000/VLOOKUP($F3403,F:H,MATCH(H3402,F3402:AF3402,0),FALSE)</f>
        <v>8742.8822667318018</v>
      </c>
      <c r="AE3403" s="153">
        <f>VLOOKUP(D3403,'Dados Base'!$B:$K,10,FALSE)*31536000/VLOOKUP($F3403,F:H,MATCH(H3402,F3402:AF3402,0),FALSE)</f>
        <v>808.81289692232519</v>
      </c>
      <c r="AF3403" s="14">
        <v>93.72</v>
      </c>
      <c r="AG3403" s="15">
        <v>100</v>
      </c>
      <c r="AH3403" s="14">
        <v>78.540000000000006</v>
      </c>
      <c r="AI3403" s="14">
        <v>17.11</v>
      </c>
      <c r="AJ3403" s="14">
        <v>100</v>
      </c>
      <c r="AK3403" s="72">
        <f>(SUMIFS('Banco de Indicadores Mun. (2)'!I:I,'Banco de Indicadores Mun. (2)'!B:B,'Banco de Indicadores - Mun. (1)'!B3403,'Banco de Indicadores Mun. (2)'!A:A,'Banco de Indicadores - Mun. (1)'!A3403) / VLOOKUP(D3403,'Dados Base'!$B:$K,8,FALSE)) * 100</f>
        <v>0</v>
      </c>
      <c r="AL3403" s="72">
        <f>(SUMIFS('Banco de Indicadores Mun. (2)'!I:I,'Banco de Indicadores Mun. (2)'!B:B,'Banco de Indicadores - Mun. (1)'!B3403,'Banco de Indicadores Mun. (2)'!A:A,'Banco de Indicadores - Mun. (1)'!A3403) / VLOOKUP(D3403,'Dados Base'!$B:$K,9,FALSE)) * 100</f>
        <v>0</v>
      </c>
      <c r="AM3403" s="72">
        <f>(SUMIFS('Banco de Indicadores Mun. (2)'!J:J,'Banco de Indicadores Mun. (2)'!B:B,'Banco de Indicadores - Mun. (1)'!B3403,'Banco de Indicadores Mun. (2)'!A:A,'Banco de Indicadores - Mun. (1)'!A3403) / VLOOKUP(D3403,'Dados Base'!$B:$K,7,FALSE)) * 100</f>
        <v>0</v>
      </c>
      <c r="AN3403" s="72">
        <f>(SUMIFS('Banco de Indicadores Mun. (2)'!K:K,'Banco de Indicadores Mun. (2)'!B:B,'Banco de Indicadores - Mun. (1)'!B3403,'Banco de Indicadores Mun. (2)'!A:A,'Banco de Indicadores - Mun. (1)'!A3403) / VLOOKUP(D3403,'Dados Base'!$B:$K,10,FALSE)) * 100</f>
        <v>0</v>
      </c>
      <c r="AO3403" s="33">
        <v>0</v>
      </c>
      <c r="AP3403" s="34">
        <v>0</v>
      </c>
      <c r="AQ3403" s="17">
        <v>0</v>
      </c>
      <c r="AR3403" s="24">
        <v>8.6</v>
      </c>
      <c r="AS3403" s="35">
        <v>100</v>
      </c>
      <c r="AT3403" s="35">
        <v>100</v>
      </c>
      <c r="AU3403" s="35">
        <v>82.113821138211378</v>
      </c>
      <c r="AV3403" s="7">
        <v>10</v>
      </c>
      <c r="AW3403" s="36">
        <v>0</v>
      </c>
      <c r="AX3403" s="36">
        <v>0</v>
      </c>
      <c r="AY3403" s="117">
        <v>141.75839411323776</v>
      </c>
    </row>
    <row r="3404" spans="1:51" ht="15" x14ac:dyDescent="0.25">
      <c r="A3404" s="144">
        <v>2012</v>
      </c>
      <c r="B3404" s="77" t="s">
        <v>179</v>
      </c>
      <c r="C3404" s="78">
        <v>22</v>
      </c>
      <c r="D3404" s="77">
        <v>3515350</v>
      </c>
      <c r="E3404" s="78">
        <v>351535022</v>
      </c>
      <c r="F3404" s="78" t="str">
        <f t="shared" si="150"/>
        <v>3515350222012</v>
      </c>
      <c r="G3404" s="96">
        <v>-0.56405438653551743</v>
      </c>
      <c r="H3404" s="80">
        <f t="shared" si="149"/>
        <v>9554</v>
      </c>
      <c r="I3404" s="91">
        <v>6106</v>
      </c>
      <c r="J3404" s="91">
        <v>3448</v>
      </c>
      <c r="K3404" s="83">
        <f>(H3404)/VLOOKUP(D3404,'Dados Base'!$B:$K,6,FALSE)</f>
        <v>16.554616024397006</v>
      </c>
      <c r="L3404" s="88">
        <f t="shared" si="151"/>
        <v>63.910404019258948</v>
      </c>
      <c r="M3404" s="93">
        <v>5</v>
      </c>
      <c r="N3404" s="98">
        <v>0.70399999999999996</v>
      </c>
      <c r="O3404" s="91">
        <v>30</v>
      </c>
      <c r="P3404" s="91" t="s">
        <v>691</v>
      </c>
      <c r="Q3404" s="91" t="s">
        <v>691</v>
      </c>
      <c r="R3404" s="91" t="s">
        <v>691</v>
      </c>
      <c r="S3404" s="91">
        <v>4</v>
      </c>
      <c r="T3404" s="91" t="s">
        <v>691</v>
      </c>
      <c r="U3404" s="91">
        <v>32</v>
      </c>
      <c r="V3404" s="91">
        <v>21</v>
      </c>
      <c r="W3404" s="99">
        <v>57.056399999999996</v>
      </c>
      <c r="X3404" s="19">
        <v>1.6664763541666669E-2</v>
      </c>
      <c r="Y3404" s="29">
        <v>2.42</v>
      </c>
      <c r="Z3404" s="30">
        <v>244</v>
      </c>
      <c r="AA3404" s="30">
        <v>83</v>
      </c>
      <c r="AB3404" s="31">
        <v>0</v>
      </c>
      <c r="AC3404" s="32">
        <v>0</v>
      </c>
      <c r="AD3404" s="153">
        <f>VLOOKUP(D3404,'Dados Base'!$B:$K,9,FALSE)*31536000/VLOOKUP($F3404,F:H,MATCH(H3403,F3403:AF3403,0),FALSE)</f>
        <v>14325.543227967344</v>
      </c>
      <c r="AE3404" s="153">
        <f>VLOOKUP(D3404,'Dados Base'!$B:$K,10,FALSE)*31536000/VLOOKUP($F3404,F:H,MATCH(H3403,F3403:AF3403,0),FALSE)</f>
        <v>2013.4980113041654</v>
      </c>
      <c r="AF3404" s="14">
        <v>66.98</v>
      </c>
      <c r="AG3404" s="15">
        <v>63.2</v>
      </c>
      <c r="AH3404" s="14">
        <v>58.18</v>
      </c>
      <c r="AI3404" s="14">
        <v>29.68</v>
      </c>
      <c r="AJ3404" s="14">
        <v>100</v>
      </c>
      <c r="AK3404" s="72">
        <f>(SUMIFS('Banco de Indicadores Mun. (2)'!I:I,'Banco de Indicadores Mun. (2)'!B:B,'Banco de Indicadores - Mun. (1)'!B3404,'Banco de Indicadores Mun. (2)'!A:A,'Banco de Indicadores - Mun. (1)'!A3404) / VLOOKUP(D3404,'Dados Base'!$B:$K,8,FALSE)) * 100</f>
        <v>0</v>
      </c>
      <c r="AL3404" s="72">
        <f>(SUMIFS('Banco de Indicadores Mun. (2)'!I:I,'Banco de Indicadores Mun. (2)'!B:B,'Banco de Indicadores - Mun. (1)'!B3404,'Banco de Indicadores Mun. (2)'!A:A,'Banco de Indicadores - Mun. (1)'!A3404) / VLOOKUP(D3404,'Dados Base'!$B:$K,9,FALSE)) * 100</f>
        <v>0</v>
      </c>
      <c r="AM3404" s="72">
        <f>(SUMIFS('Banco de Indicadores Mun. (2)'!J:J,'Banco de Indicadores Mun. (2)'!B:B,'Banco de Indicadores - Mun. (1)'!B3404,'Banco de Indicadores Mun. (2)'!A:A,'Banco de Indicadores - Mun. (1)'!A3404) / VLOOKUP(D3404,'Dados Base'!$B:$K,7,FALSE)) * 100</f>
        <v>0</v>
      </c>
      <c r="AN3404" s="72">
        <f>(SUMIFS('Banco de Indicadores Mun. (2)'!K:K,'Banco de Indicadores Mun. (2)'!B:B,'Banco de Indicadores - Mun. (1)'!B3404,'Banco de Indicadores Mun. (2)'!A:A,'Banco de Indicadores - Mun. (1)'!A3404) / VLOOKUP(D3404,'Dados Base'!$B:$K,10,FALSE)) * 100</f>
        <v>0</v>
      </c>
      <c r="AO3404" s="33">
        <v>0</v>
      </c>
      <c r="AP3404" s="34">
        <v>0</v>
      </c>
      <c r="AQ3404" s="17">
        <v>0</v>
      </c>
      <c r="AR3404" s="24">
        <v>7.5</v>
      </c>
      <c r="AS3404" s="35">
        <v>91</v>
      </c>
      <c r="AT3404" s="35">
        <v>91</v>
      </c>
      <c r="AU3404" s="35">
        <v>74.61773700305811</v>
      </c>
      <c r="AV3404" s="7">
        <v>8.2200000000000006</v>
      </c>
      <c r="AW3404" s="36">
        <v>0</v>
      </c>
      <c r="AX3404" s="36">
        <v>0</v>
      </c>
      <c r="AY3404" s="117">
        <v>539.38283078513973</v>
      </c>
    </row>
    <row r="3405" spans="1:51" ht="15" x14ac:dyDescent="0.25">
      <c r="A3405" s="144">
        <v>2012</v>
      </c>
      <c r="B3405" s="77" t="s">
        <v>180</v>
      </c>
      <c r="C3405" s="78">
        <v>14</v>
      </c>
      <c r="D3405" s="77">
        <v>3515400</v>
      </c>
      <c r="E3405" s="78">
        <v>351540014</v>
      </c>
      <c r="F3405" s="78" t="str">
        <f t="shared" si="150"/>
        <v>3515400142012</v>
      </c>
      <c r="G3405" s="96">
        <v>0.18928501329480429</v>
      </c>
      <c r="H3405" s="80">
        <f t="shared" si="149"/>
        <v>15374</v>
      </c>
      <c r="I3405" s="91">
        <v>12396</v>
      </c>
      <c r="J3405" s="91">
        <v>2978</v>
      </c>
      <c r="K3405" s="83">
        <f>(H3405)/VLOOKUP(D3405,'Dados Base'!$B:$K,6,FALSE)</f>
        <v>35.798444558282497</v>
      </c>
      <c r="L3405" s="88">
        <f t="shared" si="151"/>
        <v>80.629634447768964</v>
      </c>
      <c r="M3405" s="93">
        <v>3</v>
      </c>
      <c r="N3405" s="98">
        <v>0.73199999999999998</v>
      </c>
      <c r="O3405" s="91">
        <v>104</v>
      </c>
      <c r="P3405" s="91" t="s">
        <v>691</v>
      </c>
      <c r="Q3405" s="91" t="s">
        <v>691</v>
      </c>
      <c r="R3405" s="91" t="s">
        <v>691</v>
      </c>
      <c r="S3405" s="91">
        <v>49</v>
      </c>
      <c r="T3405" s="91" t="s">
        <v>691</v>
      </c>
      <c r="U3405" s="91">
        <v>191</v>
      </c>
      <c r="V3405" s="91">
        <v>106</v>
      </c>
      <c r="W3405" s="99">
        <v>83.271199999999993</v>
      </c>
      <c r="X3405" s="19">
        <v>3.9839283224537031E-2</v>
      </c>
      <c r="Y3405" s="29">
        <v>4.91</v>
      </c>
      <c r="Z3405" s="30">
        <v>570</v>
      </c>
      <c r="AA3405" s="30">
        <v>93</v>
      </c>
      <c r="AB3405" s="31">
        <v>2</v>
      </c>
      <c r="AC3405" s="32">
        <v>1</v>
      </c>
      <c r="AD3405" s="153">
        <f>VLOOKUP(D3405,'Dados Base'!$B:$K,9,FALSE)*31536000/VLOOKUP($F3405,F:H,MATCH(H3404,F3404:AF3404,0),FALSE)</f>
        <v>9948.5885260829964</v>
      </c>
      <c r="AE3405" s="153">
        <f>VLOOKUP(D3405,'Dados Base'!$B:$K,10,FALSE)*31536000/VLOOKUP($F3405,F:H,MATCH(H3404,F3404:AF3404,0),FALSE)</f>
        <v>1169.2155587355273</v>
      </c>
      <c r="AF3405" s="14">
        <v>85.13</v>
      </c>
      <c r="AG3405" s="15">
        <v>100</v>
      </c>
      <c r="AH3405" s="14">
        <v>80.56</v>
      </c>
      <c r="AI3405" s="14">
        <v>18.88</v>
      </c>
      <c r="AJ3405" s="14">
        <v>100</v>
      </c>
      <c r="AK3405" s="72">
        <f>(SUMIFS('Banco de Indicadores Mun. (2)'!I:I,'Banco de Indicadores Mun. (2)'!B:B,'Banco de Indicadores - Mun. (1)'!B3405,'Banco de Indicadores Mun. (2)'!A:A,'Banco de Indicadores - Mun. (1)'!A3405) / VLOOKUP(D3405,'Dados Base'!$B:$K,8,FALSE)) * 100</f>
        <v>0</v>
      </c>
      <c r="AL3405" s="72">
        <f>(SUMIFS('Banco de Indicadores Mun. (2)'!I:I,'Banco de Indicadores Mun. (2)'!B:B,'Banco de Indicadores - Mun. (1)'!B3405,'Banco de Indicadores Mun. (2)'!A:A,'Banco de Indicadores - Mun. (1)'!A3405) / VLOOKUP(D3405,'Dados Base'!$B:$K,9,FALSE)) * 100</f>
        <v>0</v>
      </c>
      <c r="AM3405" s="72">
        <f>(SUMIFS('Banco de Indicadores Mun. (2)'!J:J,'Banco de Indicadores Mun. (2)'!B:B,'Banco de Indicadores - Mun. (1)'!B3405,'Banco de Indicadores Mun. (2)'!A:A,'Banco de Indicadores - Mun. (1)'!A3405) / VLOOKUP(D3405,'Dados Base'!$B:$K,7,FALSE)) * 100</f>
        <v>0</v>
      </c>
      <c r="AN3405" s="72">
        <f>(SUMIFS('Banco de Indicadores Mun. (2)'!K:K,'Banco de Indicadores Mun. (2)'!B:B,'Banco de Indicadores - Mun. (1)'!B3405,'Banco de Indicadores Mun. (2)'!A:A,'Banco de Indicadores - Mun. (1)'!A3405) / VLOOKUP(D3405,'Dados Base'!$B:$K,10,FALSE)) * 100</f>
        <v>0</v>
      </c>
      <c r="AO3405" s="33">
        <v>0</v>
      </c>
      <c r="AP3405" s="34">
        <v>0</v>
      </c>
      <c r="AQ3405" s="17">
        <v>0</v>
      </c>
      <c r="AR3405" s="24">
        <v>8</v>
      </c>
      <c r="AS3405" s="35">
        <v>98.8</v>
      </c>
      <c r="AT3405" s="35">
        <v>98.8</v>
      </c>
      <c r="AU3405" s="35">
        <v>85.972850678733039</v>
      </c>
      <c r="AV3405" s="7">
        <v>9.98</v>
      </c>
      <c r="AW3405" s="36">
        <v>0</v>
      </c>
      <c r="AX3405" s="36">
        <v>1</v>
      </c>
      <c r="AY3405" s="117">
        <v>39.886287284197927</v>
      </c>
    </row>
    <row r="3406" spans="1:51" ht="15" x14ac:dyDescent="0.25">
      <c r="A3406" s="144">
        <v>2012</v>
      </c>
      <c r="B3406" s="77" t="s">
        <v>181</v>
      </c>
      <c r="C3406" s="78">
        <v>15</v>
      </c>
      <c r="D3406" s="77">
        <v>3515608</v>
      </c>
      <c r="E3406" s="78">
        <v>351560815</v>
      </c>
      <c r="F3406" s="78" t="str">
        <f t="shared" si="150"/>
        <v>3515608152012</v>
      </c>
      <c r="G3406" s="96">
        <v>0.17666851011164386</v>
      </c>
      <c r="H3406" s="80">
        <f t="shared" si="149"/>
        <v>5544</v>
      </c>
      <c r="I3406" s="91">
        <v>4783</v>
      </c>
      <c r="J3406" s="91">
        <v>761</v>
      </c>
      <c r="K3406" s="83">
        <f>(H3406)/VLOOKUP(D3406,'Dados Base'!$B:$K,6,FALSE)</f>
        <v>32.590676621009933</v>
      </c>
      <c r="L3406" s="88">
        <f t="shared" si="151"/>
        <v>86.273448773448763</v>
      </c>
      <c r="M3406" s="93">
        <v>3</v>
      </c>
      <c r="N3406" s="98">
        <v>0.75800000000000001</v>
      </c>
      <c r="O3406" s="91">
        <v>81</v>
      </c>
      <c r="P3406" s="91" t="s">
        <v>691</v>
      </c>
      <c r="Q3406" s="91" t="s">
        <v>691</v>
      </c>
      <c r="R3406" s="91" t="s">
        <v>691</v>
      </c>
      <c r="S3406" s="91">
        <v>11</v>
      </c>
      <c r="T3406" s="91" t="s">
        <v>691</v>
      </c>
      <c r="U3406" s="91">
        <v>50</v>
      </c>
      <c r="V3406" s="91">
        <v>35</v>
      </c>
      <c r="W3406" s="99">
        <v>0</v>
      </c>
      <c r="X3406" s="19">
        <v>1.2754087499999999E-2</v>
      </c>
      <c r="Y3406" s="29">
        <v>1.88</v>
      </c>
      <c r="Z3406" s="30">
        <v>167</v>
      </c>
      <c r="AA3406" s="30">
        <v>124</v>
      </c>
      <c r="AB3406" s="31">
        <v>2</v>
      </c>
      <c r="AC3406" s="32">
        <v>0</v>
      </c>
      <c r="AD3406" s="153">
        <f>VLOOKUP(D3406,'Dados Base'!$B:$K,9,FALSE)*31536000/VLOOKUP($F3406,F:H,MATCH(H3405,F3405:AF3405,0),FALSE)</f>
        <v>7167.272727272727</v>
      </c>
      <c r="AE3406" s="153">
        <f>VLOOKUP(D3406,'Dados Base'!$B:$K,10,FALSE)*31536000/VLOOKUP($F3406,F:H,MATCH(H3405,F3405:AF3405,0),FALSE)</f>
        <v>739.48051948051943</v>
      </c>
      <c r="AF3406" s="14">
        <v>88.34</v>
      </c>
      <c r="AG3406" s="15" t="s">
        <v>692</v>
      </c>
      <c r="AH3406" s="14">
        <v>85.28</v>
      </c>
      <c r="AI3406" s="14">
        <v>17.649999999999999</v>
      </c>
      <c r="AJ3406" s="14">
        <v>100</v>
      </c>
      <c r="AK3406" s="72">
        <f>(SUMIFS('Banco de Indicadores Mun. (2)'!I:I,'Banco de Indicadores Mun. (2)'!B:B,'Banco de Indicadores - Mun. (1)'!B3406,'Banco de Indicadores Mun. (2)'!A:A,'Banco de Indicadores - Mun. (1)'!A3406) / VLOOKUP(D3406,'Dados Base'!$B:$K,8,FALSE)) * 100</f>
        <v>0</v>
      </c>
      <c r="AL3406" s="72">
        <f>(SUMIFS('Banco de Indicadores Mun. (2)'!I:I,'Banco de Indicadores Mun. (2)'!B:B,'Banco de Indicadores - Mun. (1)'!B3406,'Banco de Indicadores Mun. (2)'!A:A,'Banco de Indicadores - Mun. (1)'!A3406) / VLOOKUP(D3406,'Dados Base'!$B:$K,9,FALSE)) * 100</f>
        <v>0</v>
      </c>
      <c r="AM3406" s="72">
        <f>(SUMIFS('Banco de Indicadores Mun. (2)'!J:J,'Banco de Indicadores Mun. (2)'!B:B,'Banco de Indicadores - Mun. (1)'!B3406,'Banco de Indicadores Mun. (2)'!A:A,'Banco de Indicadores - Mun. (1)'!A3406) / VLOOKUP(D3406,'Dados Base'!$B:$K,7,FALSE)) * 100</f>
        <v>0</v>
      </c>
      <c r="AN3406" s="72">
        <f>(SUMIFS('Banco de Indicadores Mun. (2)'!K:K,'Banco de Indicadores Mun. (2)'!B:B,'Banco de Indicadores - Mun. (1)'!B3406,'Banco de Indicadores Mun. (2)'!A:A,'Banco de Indicadores - Mun. (1)'!A3406) / VLOOKUP(D3406,'Dados Base'!$B:$K,10,FALSE)) * 100</f>
        <v>0</v>
      </c>
      <c r="AO3406" s="33">
        <v>0</v>
      </c>
      <c r="AP3406" s="34">
        <v>0</v>
      </c>
      <c r="AQ3406" s="17">
        <v>0</v>
      </c>
      <c r="AR3406" s="24">
        <v>8.1</v>
      </c>
      <c r="AS3406" s="35">
        <v>98</v>
      </c>
      <c r="AT3406" s="35">
        <v>75.460000000000008</v>
      </c>
      <c r="AU3406" s="35">
        <v>57.388316151202744</v>
      </c>
      <c r="AV3406" s="7">
        <v>6.85</v>
      </c>
      <c r="AW3406" s="36">
        <v>1</v>
      </c>
      <c r="AX3406" s="36">
        <v>0</v>
      </c>
      <c r="AY3406" s="117">
        <v>167.91823292174723</v>
      </c>
    </row>
    <row r="3407" spans="1:51" ht="15" x14ac:dyDescent="0.25">
      <c r="A3407" s="144">
        <v>2012</v>
      </c>
      <c r="B3407" s="77" t="s">
        <v>182</v>
      </c>
      <c r="C3407" s="78">
        <v>15</v>
      </c>
      <c r="D3407" s="77">
        <v>3515509</v>
      </c>
      <c r="E3407" s="78">
        <v>351550915</v>
      </c>
      <c r="F3407" s="78" t="str">
        <f t="shared" si="150"/>
        <v>3515509152012</v>
      </c>
      <c r="G3407" s="96">
        <v>0.4161540910635475</v>
      </c>
      <c r="H3407" s="80">
        <f t="shared" si="149"/>
        <v>65022</v>
      </c>
      <c r="I3407" s="91">
        <v>63030</v>
      </c>
      <c r="J3407" s="91">
        <v>1992</v>
      </c>
      <c r="K3407" s="83">
        <f>(H3407)/VLOOKUP(D3407,'Dados Base'!$B:$K,6,FALSE)</f>
        <v>118.31862432899646</v>
      </c>
      <c r="L3407" s="88">
        <f t="shared" si="151"/>
        <v>96.936421518870546</v>
      </c>
      <c r="M3407" s="93">
        <v>3</v>
      </c>
      <c r="N3407" s="98">
        <v>0.79700000000000004</v>
      </c>
      <c r="O3407" s="91">
        <v>167</v>
      </c>
      <c r="P3407" s="91" t="s">
        <v>691</v>
      </c>
      <c r="Q3407" s="91" t="s">
        <v>691</v>
      </c>
      <c r="R3407" s="91" t="s">
        <v>691</v>
      </c>
      <c r="S3407" s="91">
        <v>184</v>
      </c>
      <c r="T3407" s="91" t="s">
        <v>691</v>
      </c>
      <c r="U3407" s="91">
        <v>950</v>
      </c>
      <c r="V3407" s="91">
        <v>668</v>
      </c>
      <c r="W3407" s="99">
        <v>0</v>
      </c>
      <c r="X3407" s="19">
        <v>0.19792576388888888</v>
      </c>
      <c r="Y3407" s="29">
        <v>25.26</v>
      </c>
      <c r="Z3407" s="30">
        <v>2605</v>
      </c>
      <c r="AA3407" s="30">
        <v>382</v>
      </c>
      <c r="AB3407" s="31">
        <v>8</v>
      </c>
      <c r="AC3407" s="32">
        <v>0</v>
      </c>
      <c r="AD3407" s="153">
        <f>VLOOKUP(D3407,'Dados Base'!$B:$K,9,FALSE)*31536000/VLOOKUP($F3407,F:H,MATCH(H3406,F3406:AF3406,0),FALSE)</f>
        <v>2012.7710621020581</v>
      </c>
      <c r="AE3407" s="153">
        <f>VLOOKUP(D3407,'Dados Base'!$B:$K,10,FALSE)*31536000/VLOOKUP($F3407,F:H,MATCH(H3406,F3406:AF3406,0),FALSE)</f>
        <v>189.15197933007289</v>
      </c>
      <c r="AF3407" s="14">
        <v>100</v>
      </c>
      <c r="AG3407" s="15" t="s">
        <v>692</v>
      </c>
      <c r="AH3407" s="14">
        <v>98.43</v>
      </c>
      <c r="AI3407" s="14">
        <v>20.95</v>
      </c>
      <c r="AJ3407" s="14">
        <v>100</v>
      </c>
      <c r="AK3407" s="72">
        <f>(SUMIFS('Banco de Indicadores Mun. (2)'!I:I,'Banco de Indicadores Mun. (2)'!B:B,'Banco de Indicadores - Mun. (1)'!B3407,'Banco de Indicadores Mun. (2)'!A:A,'Banco de Indicadores - Mun. (1)'!A3407) / VLOOKUP(D3407,'Dados Base'!$B:$K,8,FALSE)) * 100</f>
        <v>0</v>
      </c>
      <c r="AL3407" s="72">
        <f>(SUMIFS('Banco de Indicadores Mun. (2)'!I:I,'Banco de Indicadores Mun. (2)'!B:B,'Banco de Indicadores - Mun. (1)'!B3407,'Banco de Indicadores Mun. (2)'!A:A,'Banco de Indicadores - Mun. (1)'!A3407) / VLOOKUP(D3407,'Dados Base'!$B:$K,9,FALSE)) * 100</f>
        <v>0</v>
      </c>
      <c r="AM3407" s="72">
        <f>(SUMIFS('Banco de Indicadores Mun. (2)'!J:J,'Banco de Indicadores Mun. (2)'!B:B,'Banco de Indicadores - Mun. (1)'!B3407,'Banco de Indicadores Mun. (2)'!A:A,'Banco de Indicadores - Mun. (1)'!A3407) / VLOOKUP(D3407,'Dados Base'!$B:$K,7,FALSE)) * 100</f>
        <v>0</v>
      </c>
      <c r="AN3407" s="72">
        <f>(SUMIFS('Banco de Indicadores Mun. (2)'!K:K,'Banco de Indicadores Mun. (2)'!B:B,'Banco de Indicadores - Mun. (1)'!B3407,'Banco de Indicadores Mun. (2)'!A:A,'Banco de Indicadores - Mun. (1)'!A3407) / VLOOKUP(D3407,'Dados Base'!$B:$K,10,FALSE)) * 100</f>
        <v>0</v>
      </c>
      <c r="AO3407" s="33">
        <v>0</v>
      </c>
      <c r="AP3407" s="34">
        <v>0</v>
      </c>
      <c r="AQ3407" s="17">
        <v>0</v>
      </c>
      <c r="AR3407" s="24">
        <v>9.4</v>
      </c>
      <c r="AS3407" s="35">
        <v>98</v>
      </c>
      <c r="AT3407" s="35">
        <v>98.000000000000014</v>
      </c>
      <c r="AU3407" s="35">
        <v>87.211248744559754</v>
      </c>
      <c r="AV3407" s="7">
        <v>9.9700000000000006</v>
      </c>
      <c r="AW3407" s="36">
        <v>2</v>
      </c>
      <c r="AX3407" s="36">
        <v>0</v>
      </c>
      <c r="AY3407" s="117">
        <v>0.55272633663853576</v>
      </c>
    </row>
    <row r="3408" spans="1:51" ht="15" x14ac:dyDescent="0.25">
      <c r="A3408" s="144">
        <v>2012</v>
      </c>
      <c r="B3408" s="77" t="s">
        <v>183</v>
      </c>
      <c r="C3408" s="78">
        <v>17</v>
      </c>
      <c r="D3408" s="77">
        <v>3515657</v>
      </c>
      <c r="E3408" s="78">
        <v>351565717</v>
      </c>
      <c r="F3408" s="78" t="str">
        <f t="shared" si="150"/>
        <v>3515657172012</v>
      </c>
      <c r="G3408" s="96">
        <v>0.84202343091339671</v>
      </c>
      <c r="H3408" s="80">
        <f t="shared" si="149"/>
        <v>1579</v>
      </c>
      <c r="I3408" s="91">
        <v>881</v>
      </c>
      <c r="J3408" s="91">
        <v>698</v>
      </c>
      <c r="K3408" s="83">
        <f>(H3408)/VLOOKUP(D3408,'Dados Base'!$B:$K,6,FALSE)</f>
        <v>15.742771684945165</v>
      </c>
      <c r="L3408" s="88">
        <f t="shared" si="151"/>
        <v>55.794806839772008</v>
      </c>
      <c r="M3408" s="93">
        <v>3</v>
      </c>
      <c r="N3408" s="98">
        <v>0.70299999999999996</v>
      </c>
      <c r="O3408" s="91">
        <v>28</v>
      </c>
      <c r="P3408" s="91" t="s">
        <v>691</v>
      </c>
      <c r="Q3408" s="91" t="s">
        <v>691</v>
      </c>
      <c r="R3408" s="91" t="s">
        <v>691</v>
      </c>
      <c r="S3408" s="91">
        <v>4</v>
      </c>
      <c r="T3408" s="91" t="s">
        <v>691</v>
      </c>
      <c r="U3408" s="91">
        <v>6</v>
      </c>
      <c r="V3408" s="91">
        <v>8</v>
      </c>
      <c r="W3408" s="99">
        <v>0</v>
      </c>
      <c r="X3408" s="19">
        <v>2.2702236979166663E-3</v>
      </c>
      <c r="Y3408" s="29">
        <v>0.34</v>
      </c>
      <c r="Z3408" s="30">
        <v>35</v>
      </c>
      <c r="AA3408" s="30">
        <v>11</v>
      </c>
      <c r="AB3408" s="31">
        <v>0</v>
      </c>
      <c r="AC3408" s="32">
        <v>0</v>
      </c>
      <c r="AD3408" s="153">
        <f>VLOOKUP(D3408,'Dados Base'!$B:$K,9,FALSE)*31536000/VLOOKUP($F3408,F:H,MATCH(H3407,F3407:AF3407,0),FALSE)</f>
        <v>18174.642178594047</v>
      </c>
      <c r="AE3408" s="153">
        <f>VLOOKUP(D3408,'Dados Base'!$B:$K,10,FALSE)*31536000/VLOOKUP($F3408,F:H,MATCH(H3407,F3407:AF3407,0),FALSE)</f>
        <v>1997.2134262191255</v>
      </c>
      <c r="AF3408" s="14">
        <v>55.21</v>
      </c>
      <c r="AG3408" s="15">
        <v>88.4</v>
      </c>
      <c r="AH3408" s="14">
        <v>56.2</v>
      </c>
      <c r="AI3408" s="14">
        <v>4.75</v>
      </c>
      <c r="AJ3408" s="14">
        <v>100</v>
      </c>
      <c r="AK3408" s="72">
        <f>(SUMIFS('Banco de Indicadores Mun. (2)'!I:I,'Banco de Indicadores Mun. (2)'!B:B,'Banco de Indicadores - Mun. (1)'!B3408,'Banco de Indicadores Mun. (2)'!A:A,'Banco de Indicadores - Mun. (1)'!A3408) / VLOOKUP(D3408,'Dados Base'!$B:$K,8,FALSE)) * 100</f>
        <v>0</v>
      </c>
      <c r="AL3408" s="72">
        <f>(SUMIFS('Banco de Indicadores Mun. (2)'!I:I,'Banco de Indicadores Mun. (2)'!B:B,'Banco de Indicadores - Mun. (1)'!B3408,'Banco de Indicadores Mun. (2)'!A:A,'Banco de Indicadores - Mun. (1)'!A3408) / VLOOKUP(D3408,'Dados Base'!$B:$K,9,FALSE)) * 100</f>
        <v>0</v>
      </c>
      <c r="AM3408" s="72">
        <f>(SUMIFS('Banco de Indicadores Mun. (2)'!J:J,'Banco de Indicadores Mun. (2)'!B:B,'Banco de Indicadores - Mun. (1)'!B3408,'Banco de Indicadores Mun. (2)'!A:A,'Banco de Indicadores - Mun. (1)'!A3408) / VLOOKUP(D3408,'Dados Base'!$B:$K,7,FALSE)) * 100</f>
        <v>0</v>
      </c>
      <c r="AN3408" s="72">
        <f>(SUMIFS('Banco de Indicadores Mun. (2)'!K:K,'Banco de Indicadores Mun. (2)'!B:B,'Banco de Indicadores - Mun. (1)'!B3408,'Banco de Indicadores Mun. (2)'!A:A,'Banco de Indicadores - Mun. (1)'!A3408) / VLOOKUP(D3408,'Dados Base'!$B:$K,10,FALSE)) * 100</f>
        <v>0</v>
      </c>
      <c r="AO3408" s="33">
        <v>0</v>
      </c>
      <c r="AP3408" s="34">
        <v>0</v>
      </c>
      <c r="AQ3408" s="17">
        <v>0</v>
      </c>
      <c r="AR3408" s="24">
        <v>9.5</v>
      </c>
      <c r="AS3408" s="35">
        <v>100</v>
      </c>
      <c r="AT3408" s="35">
        <v>100</v>
      </c>
      <c r="AU3408" s="35">
        <v>76.08695652173914</v>
      </c>
      <c r="AV3408" s="7">
        <v>8.01</v>
      </c>
      <c r="AW3408" s="36">
        <v>0</v>
      </c>
      <c r="AX3408" s="36">
        <v>0</v>
      </c>
      <c r="AY3408" s="117">
        <v>0.25141850833094165</v>
      </c>
    </row>
    <row r="3409" spans="1:51" ht="15" x14ac:dyDescent="0.25">
      <c r="A3409" s="144">
        <v>2012</v>
      </c>
      <c r="B3409" s="77" t="s">
        <v>184</v>
      </c>
      <c r="C3409" s="78">
        <v>6</v>
      </c>
      <c r="D3409" s="77">
        <v>3515707</v>
      </c>
      <c r="E3409" s="78">
        <v>35157076</v>
      </c>
      <c r="F3409" s="78" t="str">
        <f t="shared" si="150"/>
        <v>351570762012</v>
      </c>
      <c r="G3409" s="96">
        <v>1.6024357982286075</v>
      </c>
      <c r="H3409" s="80">
        <f t="shared" si="149"/>
        <v>173043</v>
      </c>
      <c r="I3409" s="91">
        <v>165278</v>
      </c>
      <c r="J3409" s="91">
        <v>7765</v>
      </c>
      <c r="K3409" s="83">
        <f>(H3409)/VLOOKUP(D3409,'Dados Base'!$B:$K,6,FALSE)</f>
        <v>5754.6724309943465</v>
      </c>
      <c r="L3409" s="88">
        <f t="shared" si="151"/>
        <v>95.512676040059404</v>
      </c>
      <c r="M3409" s="93">
        <v>5</v>
      </c>
      <c r="N3409" s="98">
        <v>0.73799999999999999</v>
      </c>
      <c r="O3409" s="91">
        <v>1</v>
      </c>
      <c r="P3409" s="91" t="s">
        <v>691</v>
      </c>
      <c r="Q3409" s="91" t="s">
        <v>691</v>
      </c>
      <c r="R3409" s="91" t="s">
        <v>691</v>
      </c>
      <c r="S3409" s="91">
        <v>236</v>
      </c>
      <c r="T3409" s="91" t="s">
        <v>691</v>
      </c>
      <c r="U3409" s="91">
        <v>560</v>
      </c>
      <c r="V3409" s="91">
        <v>339</v>
      </c>
      <c r="W3409" s="99">
        <v>0</v>
      </c>
      <c r="X3409" s="19">
        <v>0.58180721746875008</v>
      </c>
      <c r="Y3409" s="29">
        <v>82.25</v>
      </c>
      <c r="Z3409" s="30">
        <v>3694</v>
      </c>
      <c r="AA3409" s="30">
        <v>5189</v>
      </c>
      <c r="AB3409" s="31">
        <v>5</v>
      </c>
      <c r="AC3409" s="32">
        <v>0</v>
      </c>
      <c r="AD3409" s="153">
        <f>VLOOKUP(D3409,'Dados Base'!$B:$K,9,FALSE)*31536000/VLOOKUP($F3409,F:H,MATCH(H3408,F3408:AF3408,0),FALSE)</f>
        <v>74.719925105320641</v>
      </c>
      <c r="AE3409" s="153">
        <f>VLOOKUP(D3409,'Dados Base'!$B:$K,10,FALSE)*31536000/VLOOKUP($F3409,F:H,MATCH(H3408,F3408:AF3408,0),FALSE)</f>
        <v>10.934623186144485</v>
      </c>
      <c r="AF3409" s="14">
        <v>96.51</v>
      </c>
      <c r="AG3409" s="15">
        <v>84.2</v>
      </c>
      <c r="AH3409" s="14">
        <v>66.510000000000005</v>
      </c>
      <c r="AI3409" s="14">
        <v>37.07</v>
      </c>
      <c r="AJ3409" s="14">
        <v>100</v>
      </c>
      <c r="AK3409" s="72">
        <f>(SUMIFS('Banco de Indicadores Mun. (2)'!I:I,'Banco de Indicadores Mun. (2)'!B:B,'Banco de Indicadores - Mun. (1)'!B3409,'Banco de Indicadores Mun. (2)'!A:A,'Banco de Indicadores - Mun. (1)'!A3409) / VLOOKUP(D3409,'Dados Base'!$B:$K,8,FALSE)) * 100</f>
        <v>0</v>
      </c>
      <c r="AL3409" s="72">
        <f>(SUMIFS('Banco de Indicadores Mun. (2)'!I:I,'Banco de Indicadores Mun. (2)'!B:B,'Banco de Indicadores - Mun. (1)'!B3409,'Banco de Indicadores Mun. (2)'!A:A,'Banco de Indicadores - Mun. (1)'!A3409) / VLOOKUP(D3409,'Dados Base'!$B:$K,9,FALSE)) * 100</f>
        <v>0</v>
      </c>
      <c r="AM3409" s="72">
        <f>(SUMIFS('Banco de Indicadores Mun. (2)'!J:J,'Banco de Indicadores Mun. (2)'!B:B,'Banco de Indicadores - Mun. (1)'!B3409,'Banco de Indicadores Mun. (2)'!A:A,'Banco de Indicadores - Mun. (1)'!A3409) / VLOOKUP(D3409,'Dados Base'!$B:$K,7,FALSE)) * 100</f>
        <v>0</v>
      </c>
      <c r="AN3409" s="72">
        <f>(SUMIFS('Banco de Indicadores Mun. (2)'!K:K,'Banco de Indicadores Mun. (2)'!B:B,'Banco de Indicadores - Mun. (1)'!B3409,'Banco de Indicadores Mun. (2)'!A:A,'Banco de Indicadores - Mun. (1)'!A3409) / VLOOKUP(D3409,'Dados Base'!$B:$K,10,FALSE)) * 100</f>
        <v>0</v>
      </c>
      <c r="AO3409" s="33">
        <v>1</v>
      </c>
      <c r="AP3409" s="34">
        <v>0</v>
      </c>
      <c r="AQ3409" s="17">
        <v>0</v>
      </c>
      <c r="AR3409" s="24">
        <v>8.3000000000000007</v>
      </c>
      <c r="AS3409" s="35">
        <v>79</v>
      </c>
      <c r="AT3409" s="35">
        <v>44.24</v>
      </c>
      <c r="AU3409" s="35">
        <v>41.585050095688395</v>
      </c>
      <c r="AV3409" s="7">
        <v>4.93</v>
      </c>
      <c r="AW3409" s="36">
        <v>0</v>
      </c>
      <c r="AX3409" s="36">
        <v>0</v>
      </c>
      <c r="AY3409" s="117">
        <v>9.8104017717590447E-2</v>
      </c>
    </row>
    <row r="3410" spans="1:51" ht="15" x14ac:dyDescent="0.25">
      <c r="A3410" s="144">
        <v>2012</v>
      </c>
      <c r="B3410" s="77" t="s">
        <v>185</v>
      </c>
      <c r="C3410" s="78">
        <v>21</v>
      </c>
      <c r="D3410" s="77">
        <v>3515806</v>
      </c>
      <c r="E3410" s="78">
        <v>351580621</v>
      </c>
      <c r="F3410" s="78" t="str">
        <f t="shared" si="150"/>
        <v>3515806212012</v>
      </c>
      <c r="G3410" s="96">
        <v>-2.0105878515169873</v>
      </c>
      <c r="H3410" s="80">
        <f t="shared" si="149"/>
        <v>1714</v>
      </c>
      <c r="I3410" s="91">
        <v>1412</v>
      </c>
      <c r="J3410" s="91">
        <v>302</v>
      </c>
      <c r="K3410" s="83">
        <f>(H3410)/VLOOKUP(D3410,'Dados Base'!$B:$K,6,FALSE)</f>
        <v>7.6137171286425014</v>
      </c>
      <c r="L3410" s="88">
        <f t="shared" si="151"/>
        <v>82.380396732788796</v>
      </c>
      <c r="M3410" s="93">
        <v>3</v>
      </c>
      <c r="N3410" s="98">
        <v>0.72699999999999998</v>
      </c>
      <c r="O3410" s="91">
        <v>35</v>
      </c>
      <c r="P3410" s="91" t="s">
        <v>691</v>
      </c>
      <c r="Q3410" s="91" t="s">
        <v>691</v>
      </c>
      <c r="R3410" s="91" t="s">
        <v>691</v>
      </c>
      <c r="S3410" s="91">
        <v>1</v>
      </c>
      <c r="T3410" s="91" t="s">
        <v>691</v>
      </c>
      <c r="U3410" s="91">
        <v>7</v>
      </c>
      <c r="V3410" s="91">
        <v>8</v>
      </c>
      <c r="W3410" s="99">
        <v>0</v>
      </c>
      <c r="X3410" s="19">
        <v>3.6757265625000004E-3</v>
      </c>
      <c r="Y3410" s="29">
        <v>0.55000000000000004</v>
      </c>
      <c r="Z3410" s="30">
        <v>57</v>
      </c>
      <c r="AA3410" s="30">
        <v>17</v>
      </c>
      <c r="AB3410" s="31">
        <v>0</v>
      </c>
      <c r="AC3410" s="32">
        <v>0</v>
      </c>
      <c r="AD3410" s="153">
        <f>VLOOKUP(D3410,'Dados Base'!$B:$K,9,FALSE)*31536000/VLOOKUP($F3410,F:H,MATCH(H3409,F3409:AF3409,0),FALSE)</f>
        <v>31830.385064177364</v>
      </c>
      <c r="AE3410" s="153">
        <f>VLOOKUP(D3410,'Dados Base'!$B:$K,10,FALSE)*31536000/VLOOKUP($F3410,F:H,MATCH(H3409,F3409:AF3409,0),FALSE)</f>
        <v>3495.8226371061855</v>
      </c>
      <c r="AF3410" s="14">
        <v>82.35</v>
      </c>
      <c r="AG3410" s="15">
        <v>100</v>
      </c>
      <c r="AH3410" s="14">
        <v>70.790000000000006</v>
      </c>
      <c r="AI3410" s="14">
        <v>25.91</v>
      </c>
      <c r="AJ3410" s="14">
        <v>100</v>
      </c>
      <c r="AK3410" s="72">
        <f>(SUMIFS('Banco de Indicadores Mun. (2)'!I:I,'Banco de Indicadores Mun. (2)'!B:B,'Banco de Indicadores - Mun. (1)'!B3410,'Banco de Indicadores Mun. (2)'!A:A,'Banco de Indicadores - Mun. (1)'!A3410) / VLOOKUP(D3410,'Dados Base'!$B:$K,8,FALSE)) * 100</f>
        <v>0</v>
      </c>
      <c r="AL3410" s="72">
        <f>(SUMIFS('Banco de Indicadores Mun. (2)'!I:I,'Banco de Indicadores Mun. (2)'!B:B,'Banco de Indicadores - Mun. (1)'!B3410,'Banco de Indicadores Mun. (2)'!A:A,'Banco de Indicadores - Mun. (1)'!A3410) / VLOOKUP(D3410,'Dados Base'!$B:$K,9,FALSE)) * 100</f>
        <v>0</v>
      </c>
      <c r="AM3410" s="72">
        <f>(SUMIFS('Banco de Indicadores Mun. (2)'!J:J,'Banco de Indicadores Mun. (2)'!B:B,'Banco de Indicadores - Mun. (1)'!B3410,'Banco de Indicadores Mun. (2)'!A:A,'Banco de Indicadores - Mun. (1)'!A3410) / VLOOKUP(D3410,'Dados Base'!$B:$K,7,FALSE)) * 100</f>
        <v>0</v>
      </c>
      <c r="AN3410" s="72">
        <f>(SUMIFS('Banco de Indicadores Mun. (2)'!K:K,'Banco de Indicadores Mun. (2)'!B:B,'Banco de Indicadores - Mun. (1)'!B3410,'Banco de Indicadores Mun. (2)'!A:A,'Banco de Indicadores - Mun. (1)'!A3410) / VLOOKUP(D3410,'Dados Base'!$B:$K,10,FALSE)) * 100</f>
        <v>0</v>
      </c>
      <c r="AO3410" s="33">
        <v>2</v>
      </c>
      <c r="AP3410" s="34">
        <v>0</v>
      </c>
      <c r="AQ3410" s="17">
        <v>0</v>
      </c>
      <c r="AR3410" s="24">
        <v>8.5</v>
      </c>
      <c r="AS3410" s="35">
        <v>91</v>
      </c>
      <c r="AT3410" s="35">
        <v>91</v>
      </c>
      <c r="AU3410" s="35">
        <v>77.027027027027032</v>
      </c>
      <c r="AV3410" s="7">
        <v>8.39</v>
      </c>
      <c r="AW3410" s="36">
        <v>0</v>
      </c>
      <c r="AX3410" s="36">
        <v>0</v>
      </c>
      <c r="AY3410" s="117">
        <v>387.29956694078203</v>
      </c>
    </row>
    <row r="3411" spans="1:51" ht="15" x14ac:dyDescent="0.25">
      <c r="A3411" s="144">
        <v>2012</v>
      </c>
      <c r="B3411" s="77" t="s">
        <v>186</v>
      </c>
      <c r="C3411" s="78">
        <v>18</v>
      </c>
      <c r="D3411" s="77">
        <v>3515905</v>
      </c>
      <c r="E3411" s="78">
        <v>351590518</v>
      </c>
      <c r="F3411" s="78" t="str">
        <f t="shared" si="150"/>
        <v>3515905182012</v>
      </c>
      <c r="G3411" s="96">
        <v>-0.72378125642329483</v>
      </c>
      <c r="H3411" s="80">
        <f t="shared" si="149"/>
        <v>2973</v>
      </c>
      <c r="I3411" s="91">
        <v>2438</v>
      </c>
      <c r="J3411" s="91">
        <v>535</v>
      </c>
      <c r="K3411" s="83">
        <f>(H3411)/VLOOKUP(D3411,'Dados Base'!$B:$K,6,FALSE)</f>
        <v>14.597859177059807</v>
      </c>
      <c r="L3411" s="88">
        <f t="shared" si="151"/>
        <v>82.004709048099571</v>
      </c>
      <c r="M3411" s="93">
        <v>3</v>
      </c>
      <c r="N3411" s="98">
        <v>0.747</v>
      </c>
      <c r="O3411" s="91">
        <v>40</v>
      </c>
      <c r="P3411" s="91" t="s">
        <v>691</v>
      </c>
      <c r="Q3411" s="91" t="s">
        <v>691</v>
      </c>
      <c r="R3411" s="91" t="s">
        <v>691</v>
      </c>
      <c r="S3411" s="91">
        <v>9</v>
      </c>
      <c r="T3411" s="91" t="s">
        <v>691</v>
      </c>
      <c r="U3411" s="91">
        <v>26</v>
      </c>
      <c r="V3411" s="91">
        <v>14</v>
      </c>
      <c r="W3411" s="99">
        <v>0</v>
      </c>
      <c r="X3411" s="19">
        <v>6.3656265624999998E-3</v>
      </c>
      <c r="Y3411" s="29">
        <v>0.96</v>
      </c>
      <c r="Z3411" s="30">
        <v>110</v>
      </c>
      <c r="AA3411" s="30">
        <v>20</v>
      </c>
      <c r="AB3411" s="31">
        <v>2</v>
      </c>
      <c r="AC3411" s="32">
        <v>0</v>
      </c>
      <c r="AD3411" s="153">
        <f>VLOOKUP(D3411,'Dados Base'!$B:$K,9,FALSE)*31536000/VLOOKUP($F3411,F:H,MATCH(H3410,F3410:AF3410,0),FALSE)</f>
        <v>16335.499495459133</v>
      </c>
      <c r="AE3411" s="153">
        <f>VLOOKUP(D3411,'Dados Base'!$B:$K,10,FALSE)*31536000/VLOOKUP($F3411,F:H,MATCH(H3410,F3410:AF3410,0),FALSE)</f>
        <v>1272.896064581231</v>
      </c>
      <c r="AF3411" s="14">
        <v>82.22</v>
      </c>
      <c r="AG3411" s="15">
        <v>81.2</v>
      </c>
      <c r="AH3411" s="14">
        <v>85.46</v>
      </c>
      <c r="AI3411" s="14">
        <v>19.55</v>
      </c>
      <c r="AJ3411" s="14">
        <v>100</v>
      </c>
      <c r="AK3411" s="72">
        <f>(SUMIFS('Banco de Indicadores Mun. (2)'!I:I,'Banco de Indicadores Mun. (2)'!B:B,'Banco de Indicadores - Mun. (1)'!B3411,'Banco de Indicadores Mun. (2)'!A:A,'Banco de Indicadores - Mun. (1)'!A3411) / VLOOKUP(D3411,'Dados Base'!$B:$K,8,FALSE)) * 100</f>
        <v>0</v>
      </c>
      <c r="AL3411" s="72">
        <f>(SUMIFS('Banco de Indicadores Mun. (2)'!I:I,'Banco de Indicadores Mun. (2)'!B:B,'Banco de Indicadores - Mun. (1)'!B3411,'Banco de Indicadores Mun. (2)'!A:A,'Banco de Indicadores - Mun. (1)'!A3411) / VLOOKUP(D3411,'Dados Base'!$B:$K,9,FALSE)) * 100</f>
        <v>0</v>
      </c>
      <c r="AM3411" s="72">
        <f>(SUMIFS('Banco de Indicadores Mun. (2)'!J:J,'Banco de Indicadores Mun. (2)'!B:B,'Banco de Indicadores - Mun. (1)'!B3411,'Banco de Indicadores Mun. (2)'!A:A,'Banco de Indicadores - Mun. (1)'!A3411) / VLOOKUP(D3411,'Dados Base'!$B:$K,7,FALSE)) * 100</f>
        <v>0</v>
      </c>
      <c r="AN3411" s="72">
        <f>(SUMIFS('Banco de Indicadores Mun. (2)'!K:K,'Banco de Indicadores Mun. (2)'!B:B,'Banco de Indicadores - Mun. (1)'!B3411,'Banco de Indicadores Mun. (2)'!A:A,'Banco de Indicadores - Mun. (1)'!A3411) / VLOOKUP(D3411,'Dados Base'!$B:$K,10,FALSE)) * 100</f>
        <v>0</v>
      </c>
      <c r="AO3411" s="33">
        <v>0</v>
      </c>
      <c r="AP3411" s="34">
        <v>0</v>
      </c>
      <c r="AQ3411" s="17">
        <v>0</v>
      </c>
      <c r="AR3411" s="24">
        <v>7.8</v>
      </c>
      <c r="AS3411" s="35">
        <v>98</v>
      </c>
      <c r="AT3411" s="35">
        <v>98.000000000000014</v>
      </c>
      <c r="AU3411" s="35">
        <v>84.615384615384613</v>
      </c>
      <c r="AV3411" s="7">
        <v>9.9700000000000006</v>
      </c>
      <c r="AW3411" s="36">
        <v>0</v>
      </c>
      <c r="AX3411" s="36">
        <v>0</v>
      </c>
      <c r="AY3411" s="117">
        <v>12.481419353884174</v>
      </c>
    </row>
    <row r="3412" spans="1:51" ht="15" x14ac:dyDescent="0.25">
      <c r="A3412" s="144">
        <v>2012</v>
      </c>
      <c r="B3412" s="77" t="s">
        <v>187</v>
      </c>
      <c r="C3412" s="78">
        <v>21</v>
      </c>
      <c r="D3412" s="77">
        <v>3516002</v>
      </c>
      <c r="E3412" s="78">
        <v>351600221</v>
      </c>
      <c r="F3412" s="78" t="str">
        <f t="shared" si="150"/>
        <v>3516002212012</v>
      </c>
      <c r="G3412" s="96">
        <v>1.0038887970415633</v>
      </c>
      <c r="H3412" s="80">
        <f t="shared" si="149"/>
        <v>12676</v>
      </c>
      <c r="I3412" s="91">
        <v>10001</v>
      </c>
      <c r="J3412" s="91">
        <v>2675</v>
      </c>
      <c r="K3412" s="83">
        <f>(H3412)/VLOOKUP(D3412,'Dados Base'!$B:$K,6,FALSE)</f>
        <v>24.148901716484733</v>
      </c>
      <c r="L3412" s="88">
        <f t="shared" si="151"/>
        <v>78.897128431681921</v>
      </c>
      <c r="M3412" s="93">
        <v>4</v>
      </c>
      <c r="N3412" s="98">
        <v>0.71499999999999997</v>
      </c>
      <c r="O3412" s="91">
        <v>105</v>
      </c>
      <c r="P3412" s="91" t="s">
        <v>691</v>
      </c>
      <c r="Q3412" s="91" t="s">
        <v>691</v>
      </c>
      <c r="R3412" s="91" t="s">
        <v>691</v>
      </c>
      <c r="S3412" s="91">
        <v>15</v>
      </c>
      <c r="T3412" s="91" t="s">
        <v>691</v>
      </c>
      <c r="U3412" s="91">
        <v>88</v>
      </c>
      <c r="V3412" s="91">
        <v>98</v>
      </c>
      <c r="W3412" s="99">
        <v>0</v>
      </c>
      <c r="X3412" s="19">
        <v>3.2705077648148152E-2</v>
      </c>
      <c r="Y3412" s="29">
        <v>4.1399999999999997</v>
      </c>
      <c r="Z3412" s="30">
        <v>415</v>
      </c>
      <c r="AA3412" s="30">
        <v>144</v>
      </c>
      <c r="AB3412" s="31">
        <v>1</v>
      </c>
      <c r="AC3412" s="32">
        <v>0</v>
      </c>
      <c r="AD3412" s="153">
        <f>VLOOKUP(D3412,'Dados Base'!$B:$K,9,FALSE)*31536000/VLOOKUP($F3412,F:H,MATCH(H3411,F3411:AF3411,0),FALSE)</f>
        <v>9652.8621016093402</v>
      </c>
      <c r="AE3412" s="153">
        <f>VLOOKUP(D3412,'Dados Base'!$B:$K,10,FALSE)*31536000/VLOOKUP($F3412,F:H,MATCH(H3411,F3411:AF3411,0),FALSE)</f>
        <v>1169.2899968444303</v>
      </c>
      <c r="AF3412" s="14">
        <v>84.76</v>
      </c>
      <c r="AG3412" s="15">
        <v>100</v>
      </c>
      <c r="AH3412" s="14">
        <v>74.88</v>
      </c>
      <c r="AI3412" s="14">
        <v>20.7</v>
      </c>
      <c r="AJ3412" s="14">
        <v>100</v>
      </c>
      <c r="AK3412" s="72">
        <f>(SUMIFS('Banco de Indicadores Mun. (2)'!I:I,'Banco de Indicadores Mun. (2)'!B:B,'Banco de Indicadores - Mun. (1)'!B3412,'Banco de Indicadores Mun. (2)'!A:A,'Banco de Indicadores - Mun. (1)'!A3412) / VLOOKUP(D3412,'Dados Base'!$B:$K,8,FALSE)) * 100</f>
        <v>0</v>
      </c>
      <c r="AL3412" s="72">
        <f>(SUMIFS('Banco de Indicadores Mun. (2)'!I:I,'Banco de Indicadores Mun. (2)'!B:B,'Banco de Indicadores - Mun. (1)'!B3412,'Banco de Indicadores Mun. (2)'!A:A,'Banco de Indicadores - Mun. (1)'!A3412) / VLOOKUP(D3412,'Dados Base'!$B:$K,9,FALSE)) * 100</f>
        <v>0</v>
      </c>
      <c r="AM3412" s="72">
        <f>(SUMIFS('Banco de Indicadores Mun. (2)'!J:J,'Banco de Indicadores Mun. (2)'!B:B,'Banco de Indicadores - Mun. (1)'!B3412,'Banco de Indicadores Mun. (2)'!A:A,'Banco de Indicadores - Mun. (1)'!A3412) / VLOOKUP(D3412,'Dados Base'!$B:$K,7,FALSE)) * 100</f>
        <v>0</v>
      </c>
      <c r="AN3412" s="72">
        <f>(SUMIFS('Banco de Indicadores Mun. (2)'!K:K,'Banco de Indicadores Mun. (2)'!B:B,'Banco de Indicadores - Mun. (1)'!B3412,'Banco de Indicadores Mun. (2)'!A:A,'Banco de Indicadores - Mun. (1)'!A3412) / VLOOKUP(D3412,'Dados Base'!$B:$K,10,FALSE)) * 100</f>
        <v>0</v>
      </c>
      <c r="AO3412" s="33">
        <v>1</v>
      </c>
      <c r="AP3412" s="34">
        <v>0</v>
      </c>
      <c r="AQ3412" s="17">
        <v>0</v>
      </c>
      <c r="AR3412" s="24">
        <v>7.2</v>
      </c>
      <c r="AS3412" s="35">
        <v>100</v>
      </c>
      <c r="AT3412" s="35">
        <v>100</v>
      </c>
      <c r="AU3412" s="35">
        <v>74.23971377459749</v>
      </c>
      <c r="AV3412" s="7">
        <v>8.33</v>
      </c>
      <c r="AW3412" s="36">
        <v>0</v>
      </c>
      <c r="AX3412" s="36">
        <v>0</v>
      </c>
      <c r="AY3412" s="117">
        <v>0</v>
      </c>
    </row>
    <row r="3413" spans="1:51" ht="15" x14ac:dyDescent="0.25">
      <c r="A3413" s="144">
        <v>2012</v>
      </c>
      <c r="B3413" s="77" t="s">
        <v>188</v>
      </c>
      <c r="C3413" s="78">
        <v>17</v>
      </c>
      <c r="D3413" s="77">
        <v>3516101</v>
      </c>
      <c r="E3413" s="78">
        <v>351610117</v>
      </c>
      <c r="F3413" s="78" t="str">
        <f t="shared" si="150"/>
        <v>3516101172012</v>
      </c>
      <c r="G3413" s="96">
        <v>-0.94889588323603391</v>
      </c>
      <c r="H3413" s="80">
        <f t="shared" si="149"/>
        <v>2799</v>
      </c>
      <c r="I3413" s="91">
        <v>2504</v>
      </c>
      <c r="J3413" s="91">
        <v>295</v>
      </c>
      <c r="K3413" s="83">
        <f>(H3413)/VLOOKUP(D3413,'Dados Base'!$B:$K,6,FALSE)</f>
        <v>12.310872624912033</v>
      </c>
      <c r="L3413" s="88">
        <f t="shared" si="151"/>
        <v>89.460521614862458</v>
      </c>
      <c r="M3413" s="93">
        <v>5</v>
      </c>
      <c r="N3413" s="98">
        <v>0.71299999999999997</v>
      </c>
      <c r="O3413" s="91">
        <v>37</v>
      </c>
      <c r="P3413" s="91" t="s">
        <v>691</v>
      </c>
      <c r="Q3413" s="91" t="s">
        <v>691</v>
      </c>
      <c r="R3413" s="91" t="s">
        <v>691</v>
      </c>
      <c r="S3413" s="91">
        <v>2</v>
      </c>
      <c r="T3413" s="91" t="s">
        <v>691</v>
      </c>
      <c r="U3413" s="91">
        <v>18</v>
      </c>
      <c r="V3413" s="91">
        <v>10</v>
      </c>
      <c r="W3413" s="99">
        <v>29.337299999999999</v>
      </c>
      <c r="X3413" s="19">
        <v>5.8655085937500007E-3</v>
      </c>
      <c r="Y3413" s="29">
        <v>0.99</v>
      </c>
      <c r="Z3413" s="30">
        <v>105</v>
      </c>
      <c r="AA3413" s="30">
        <v>29</v>
      </c>
      <c r="AB3413" s="31">
        <v>0</v>
      </c>
      <c r="AC3413" s="32">
        <v>0</v>
      </c>
      <c r="AD3413" s="153">
        <f>VLOOKUP(D3413,'Dados Base'!$B:$K,9,FALSE)*31536000/VLOOKUP($F3413,F:H,MATCH(H3412,F3412:AF3412,0),FALSE)</f>
        <v>23998.456591639871</v>
      </c>
      <c r="AE3413" s="153">
        <f>VLOOKUP(D3413,'Dados Base'!$B:$K,10,FALSE)*31536000/VLOOKUP($F3413,F:H,MATCH(H3412,F3412:AF3412,0),FALSE)</f>
        <v>2591.3826366559497</v>
      </c>
      <c r="AF3413" s="14">
        <v>80.47</v>
      </c>
      <c r="AG3413" s="15">
        <v>88.8</v>
      </c>
      <c r="AH3413" s="14">
        <v>72.319999999999993</v>
      </c>
      <c r="AI3413" s="14">
        <v>24.39</v>
      </c>
      <c r="AJ3413" s="14">
        <v>90.6</v>
      </c>
      <c r="AK3413" s="72">
        <f>(SUMIFS('Banco de Indicadores Mun. (2)'!I:I,'Banco de Indicadores Mun. (2)'!B:B,'Banco de Indicadores - Mun. (1)'!B3413,'Banco de Indicadores Mun. (2)'!A:A,'Banco de Indicadores - Mun. (1)'!A3413) / VLOOKUP(D3413,'Dados Base'!$B:$K,8,FALSE)) * 100</f>
        <v>0</v>
      </c>
      <c r="AL3413" s="72">
        <f>(SUMIFS('Banco de Indicadores Mun. (2)'!I:I,'Banco de Indicadores Mun. (2)'!B:B,'Banco de Indicadores - Mun. (1)'!B3413,'Banco de Indicadores Mun. (2)'!A:A,'Banco de Indicadores - Mun. (1)'!A3413) / VLOOKUP(D3413,'Dados Base'!$B:$K,9,FALSE)) * 100</f>
        <v>0</v>
      </c>
      <c r="AM3413" s="72">
        <f>(SUMIFS('Banco de Indicadores Mun. (2)'!J:J,'Banco de Indicadores Mun. (2)'!B:B,'Banco de Indicadores - Mun. (1)'!B3413,'Banco de Indicadores Mun. (2)'!A:A,'Banco de Indicadores - Mun. (1)'!A3413) / VLOOKUP(D3413,'Dados Base'!$B:$K,7,FALSE)) * 100</f>
        <v>0</v>
      </c>
      <c r="AN3413" s="72">
        <f>(SUMIFS('Banco de Indicadores Mun. (2)'!K:K,'Banco de Indicadores Mun. (2)'!B:B,'Banco de Indicadores - Mun. (1)'!B3413,'Banco de Indicadores Mun. (2)'!A:A,'Banco de Indicadores - Mun. (1)'!A3413) / VLOOKUP(D3413,'Dados Base'!$B:$K,10,FALSE)) * 100</f>
        <v>0</v>
      </c>
      <c r="AO3413" s="33">
        <v>0</v>
      </c>
      <c r="AP3413" s="34">
        <v>0</v>
      </c>
      <c r="AQ3413" s="17">
        <v>0</v>
      </c>
      <c r="AR3413" s="24">
        <v>6.4</v>
      </c>
      <c r="AS3413" s="35">
        <v>84</v>
      </c>
      <c r="AT3413" s="35">
        <v>84</v>
      </c>
      <c r="AU3413" s="35">
        <v>78.358208955223887</v>
      </c>
      <c r="AV3413" s="7">
        <v>8.14</v>
      </c>
      <c r="AW3413" s="36">
        <v>0</v>
      </c>
      <c r="AX3413" s="36">
        <v>0</v>
      </c>
      <c r="AY3413" s="117">
        <v>181.42396380448304</v>
      </c>
    </row>
    <row r="3414" spans="1:51" ht="15" x14ac:dyDescent="0.25">
      <c r="A3414" s="144">
        <v>2012</v>
      </c>
      <c r="B3414" s="77" t="s">
        <v>189</v>
      </c>
      <c r="C3414" s="78">
        <v>8</v>
      </c>
      <c r="D3414" s="77">
        <v>3516200</v>
      </c>
      <c r="E3414" s="78">
        <v>35162008</v>
      </c>
      <c r="F3414" s="78" t="str">
        <f t="shared" si="150"/>
        <v>351620082012</v>
      </c>
      <c r="G3414" s="96">
        <v>0.94812502541057331</v>
      </c>
      <c r="H3414" s="80">
        <f t="shared" si="149"/>
        <v>323464</v>
      </c>
      <c r="I3414" s="91">
        <v>317785</v>
      </c>
      <c r="J3414" s="91">
        <v>5679</v>
      </c>
      <c r="K3414" s="83">
        <f>(H3414)/VLOOKUP(D3414,'Dados Base'!$B:$K,6,FALSE)</f>
        <v>532.60006915515453</v>
      </c>
      <c r="L3414" s="88">
        <f t="shared" si="151"/>
        <v>98.244317760245352</v>
      </c>
      <c r="M3414" s="93">
        <v>3</v>
      </c>
      <c r="N3414" s="98">
        <v>0.78</v>
      </c>
      <c r="O3414" s="91">
        <v>304</v>
      </c>
      <c r="P3414" s="91" t="s">
        <v>691</v>
      </c>
      <c r="Q3414" s="91" t="s">
        <v>691</v>
      </c>
      <c r="R3414" s="91" t="s">
        <v>691</v>
      </c>
      <c r="S3414" s="91">
        <v>2817</v>
      </c>
      <c r="T3414" s="91" t="s">
        <v>691</v>
      </c>
      <c r="U3414" s="91">
        <v>4528</v>
      </c>
      <c r="V3414" s="91">
        <v>2903</v>
      </c>
      <c r="W3414" s="99">
        <v>0</v>
      </c>
      <c r="X3414" s="19">
        <v>1.1268826851851852</v>
      </c>
      <c r="Y3414" s="29">
        <v>190.58</v>
      </c>
      <c r="Z3414" s="30">
        <v>16113</v>
      </c>
      <c r="AA3414" s="30">
        <v>1036</v>
      </c>
      <c r="AB3414" s="31">
        <v>15</v>
      </c>
      <c r="AC3414" s="32">
        <v>1</v>
      </c>
      <c r="AD3414" s="153">
        <f>VLOOKUP(D3414,'Dados Base'!$B:$K,9,FALSE)*31536000/VLOOKUP($F3414,F:H,MATCH(H3413,F3413:AF3413,0),FALSE)</f>
        <v>948.62265970865383</v>
      </c>
      <c r="AE3414" s="153">
        <f>VLOOKUP(D3414,'Dados Base'!$B:$K,10,FALSE)*31536000/VLOOKUP($F3414,F:H,MATCH(H3413,F3413:AF3413,0),FALSE)</f>
        <v>116.99354487670959</v>
      </c>
      <c r="AF3414" s="14">
        <v>100</v>
      </c>
      <c r="AG3414" s="15">
        <v>98.2</v>
      </c>
      <c r="AH3414" s="14">
        <v>92.83</v>
      </c>
      <c r="AI3414" s="14">
        <v>26.18</v>
      </c>
      <c r="AJ3414" s="14">
        <v>100</v>
      </c>
      <c r="AK3414" s="72">
        <f>(SUMIFS('Banco de Indicadores Mun. (2)'!I:I,'Banco de Indicadores Mun. (2)'!B:B,'Banco de Indicadores - Mun. (1)'!B3414,'Banco de Indicadores Mun. (2)'!A:A,'Banco de Indicadores - Mun. (1)'!A3414) / VLOOKUP(D3414,'Dados Base'!$B:$K,8,FALSE)) * 100</f>
        <v>0</v>
      </c>
      <c r="AL3414" s="72">
        <f>(SUMIFS('Banco de Indicadores Mun. (2)'!I:I,'Banco de Indicadores Mun. (2)'!B:B,'Banco de Indicadores - Mun. (1)'!B3414,'Banco de Indicadores Mun. (2)'!A:A,'Banco de Indicadores - Mun. (1)'!A3414) / VLOOKUP(D3414,'Dados Base'!$B:$K,9,FALSE)) * 100</f>
        <v>0</v>
      </c>
      <c r="AM3414" s="72">
        <f>(SUMIFS('Banco de Indicadores Mun. (2)'!J:J,'Banco de Indicadores Mun. (2)'!B:B,'Banco de Indicadores - Mun. (1)'!B3414,'Banco de Indicadores Mun. (2)'!A:A,'Banco de Indicadores - Mun. (1)'!A3414) / VLOOKUP(D3414,'Dados Base'!$B:$K,7,FALSE)) * 100</f>
        <v>0</v>
      </c>
      <c r="AN3414" s="72">
        <f>(SUMIFS('Banco de Indicadores Mun. (2)'!K:K,'Banco de Indicadores Mun. (2)'!B:B,'Banco de Indicadores - Mun. (1)'!B3414,'Banco de Indicadores Mun. (2)'!A:A,'Banco de Indicadores - Mun. (1)'!A3414) / VLOOKUP(D3414,'Dados Base'!$B:$K,10,FALSE)) * 100</f>
        <v>0</v>
      </c>
      <c r="AO3414" s="33">
        <v>1</v>
      </c>
      <c r="AP3414" s="34">
        <v>0</v>
      </c>
      <c r="AQ3414" s="17">
        <v>0</v>
      </c>
      <c r="AR3414" s="24">
        <v>9.6</v>
      </c>
      <c r="AS3414" s="35">
        <v>100</v>
      </c>
      <c r="AT3414" s="35">
        <v>98.999999999999986</v>
      </c>
      <c r="AU3414" s="35">
        <v>93.958831418741624</v>
      </c>
      <c r="AV3414" s="7">
        <v>9.99</v>
      </c>
      <c r="AW3414" s="36">
        <v>3</v>
      </c>
      <c r="AX3414" s="36">
        <v>1</v>
      </c>
      <c r="AY3414" s="117">
        <v>0.63901854697615179</v>
      </c>
    </row>
    <row r="3415" spans="1:51" ht="15" x14ac:dyDescent="0.25">
      <c r="A3415" s="144">
        <v>2012</v>
      </c>
      <c r="B3415" s="77" t="s">
        <v>190</v>
      </c>
      <c r="C3415" s="78">
        <v>6</v>
      </c>
      <c r="D3415" s="77">
        <v>3516309</v>
      </c>
      <c r="E3415" s="78">
        <v>35163096</v>
      </c>
      <c r="F3415" s="78" t="str">
        <f t="shared" si="150"/>
        <v>351630962012</v>
      </c>
      <c r="G3415" s="96">
        <v>1.4025846796873465</v>
      </c>
      <c r="H3415" s="80">
        <f t="shared" si="149"/>
        <v>158123</v>
      </c>
      <c r="I3415" s="91">
        <v>157802</v>
      </c>
      <c r="J3415" s="91">
        <v>321</v>
      </c>
      <c r="K3415" s="83">
        <f>(H3415)/VLOOKUP(D3415,'Dados Base'!$B:$K,6,FALSE)</f>
        <v>3216.4971521562247</v>
      </c>
      <c r="L3415" s="88">
        <f t="shared" si="151"/>
        <v>99.796993479759436</v>
      </c>
      <c r="M3415" s="93">
        <v>5</v>
      </c>
      <c r="N3415" s="98">
        <v>0.70299999999999996</v>
      </c>
      <c r="O3415" s="91">
        <v>0</v>
      </c>
      <c r="P3415" s="91" t="s">
        <v>691</v>
      </c>
      <c r="Q3415" s="91" t="s">
        <v>691</v>
      </c>
      <c r="R3415" s="91" t="s">
        <v>691</v>
      </c>
      <c r="S3415" s="91">
        <v>40</v>
      </c>
      <c r="T3415" s="91" t="s">
        <v>691</v>
      </c>
      <c r="U3415" s="91">
        <v>438</v>
      </c>
      <c r="V3415" s="91">
        <v>242</v>
      </c>
      <c r="W3415" s="99">
        <v>0</v>
      </c>
      <c r="X3415" s="19">
        <v>0.46317008493518519</v>
      </c>
      <c r="Y3415" s="29">
        <v>78.64</v>
      </c>
      <c r="Z3415" s="30">
        <v>0</v>
      </c>
      <c r="AA3415" s="30">
        <v>8493</v>
      </c>
      <c r="AB3415" s="31">
        <v>0</v>
      </c>
      <c r="AC3415" s="32">
        <v>0</v>
      </c>
      <c r="AD3415" s="153">
        <f>VLOOKUP(D3415,'Dados Base'!$B:$K,9,FALSE)*31536000/VLOOKUP($F3415,F:H,MATCH(H3414,F3414:AF3414,0),FALSE)</f>
        <v>141.60217046223511</v>
      </c>
      <c r="AE3415" s="153">
        <f>VLOOKUP(D3415,'Dados Base'!$B:$K,10,FALSE)*31536000/VLOOKUP($F3415,F:H,MATCH(H3414,F3414:AF3414,0),FALSE)</f>
        <v>19.943967670737337</v>
      </c>
      <c r="AF3415" s="14">
        <v>84.08</v>
      </c>
      <c r="AG3415" s="15" t="s">
        <v>692</v>
      </c>
      <c r="AH3415" s="14">
        <v>27.91</v>
      </c>
      <c r="AI3415" s="14">
        <v>52.32</v>
      </c>
      <c r="AJ3415" s="14">
        <v>84.2</v>
      </c>
      <c r="AK3415" s="72">
        <f>(SUMIFS('Banco de Indicadores Mun. (2)'!I:I,'Banco de Indicadores Mun. (2)'!B:B,'Banco de Indicadores - Mun. (1)'!B3415,'Banco de Indicadores Mun. (2)'!A:A,'Banco de Indicadores - Mun. (1)'!A3415) / VLOOKUP(D3415,'Dados Base'!$B:$K,8,FALSE)) * 100</f>
        <v>0</v>
      </c>
      <c r="AL3415" s="72">
        <f>(SUMIFS('Banco de Indicadores Mun. (2)'!I:I,'Banco de Indicadores Mun. (2)'!B:B,'Banco de Indicadores - Mun. (1)'!B3415,'Banco de Indicadores Mun. (2)'!A:A,'Banco de Indicadores - Mun. (1)'!A3415) / VLOOKUP(D3415,'Dados Base'!$B:$K,9,FALSE)) * 100</f>
        <v>0</v>
      </c>
      <c r="AM3415" s="72">
        <f>(SUMIFS('Banco de Indicadores Mun. (2)'!J:J,'Banco de Indicadores Mun. (2)'!B:B,'Banco de Indicadores - Mun. (1)'!B3415,'Banco de Indicadores Mun. (2)'!A:A,'Banco de Indicadores - Mun. (1)'!A3415) / VLOOKUP(D3415,'Dados Base'!$B:$K,7,FALSE)) * 100</f>
        <v>0</v>
      </c>
      <c r="AN3415" s="72">
        <f>(SUMIFS('Banco de Indicadores Mun. (2)'!K:K,'Banco de Indicadores Mun. (2)'!B:B,'Banco de Indicadores - Mun. (1)'!B3415,'Banco de Indicadores Mun. (2)'!A:A,'Banco de Indicadores - Mun. (1)'!A3415) / VLOOKUP(D3415,'Dados Base'!$B:$K,10,FALSE)) * 100</f>
        <v>0</v>
      </c>
      <c r="AO3415" s="33">
        <v>1</v>
      </c>
      <c r="AP3415" s="34">
        <v>0</v>
      </c>
      <c r="AQ3415" s="17">
        <v>0</v>
      </c>
      <c r="AR3415" s="24">
        <v>8.3000000000000007</v>
      </c>
      <c r="AS3415" s="35">
        <v>37</v>
      </c>
      <c r="AT3415" s="35">
        <v>0</v>
      </c>
      <c r="AU3415" s="35">
        <v>0</v>
      </c>
      <c r="AV3415" s="7">
        <v>0.56000000000000005</v>
      </c>
      <c r="AW3415" s="36">
        <v>0</v>
      </c>
      <c r="AX3415" s="36">
        <v>0</v>
      </c>
      <c r="AY3415" s="117">
        <v>3.0315203309401365E-2</v>
      </c>
    </row>
    <row r="3416" spans="1:51" ht="15" x14ac:dyDescent="0.25">
      <c r="A3416" s="144">
        <v>2012</v>
      </c>
      <c r="B3416" s="77" t="s">
        <v>191</v>
      </c>
      <c r="C3416" s="78">
        <v>6</v>
      </c>
      <c r="D3416" s="77">
        <v>3516408</v>
      </c>
      <c r="E3416" s="78">
        <v>35164086</v>
      </c>
      <c r="F3416" s="78" t="str">
        <f t="shared" si="150"/>
        <v>351640862012</v>
      </c>
      <c r="G3416" s="96">
        <v>1.85862477521892</v>
      </c>
      <c r="H3416" s="80">
        <f t="shared" si="149"/>
        <v>135617</v>
      </c>
      <c r="I3416" s="91">
        <v>124941</v>
      </c>
      <c r="J3416" s="91">
        <v>10676</v>
      </c>
      <c r="K3416" s="83">
        <f>(H3416)/VLOOKUP(D3416,'Dados Base'!$B:$K,6,FALSE)</f>
        <v>1012.5961323079219</v>
      </c>
      <c r="L3416" s="88">
        <f t="shared" si="151"/>
        <v>92.127830581711734</v>
      </c>
      <c r="M3416" s="93">
        <v>5</v>
      </c>
      <c r="N3416" s="98">
        <v>0.73099999999999998</v>
      </c>
      <c r="O3416" s="91">
        <v>8</v>
      </c>
      <c r="P3416" s="91" t="s">
        <v>691</v>
      </c>
      <c r="Q3416" s="91" t="s">
        <v>691</v>
      </c>
      <c r="R3416" s="91" t="s">
        <v>691</v>
      </c>
      <c r="S3416" s="91">
        <v>135</v>
      </c>
      <c r="T3416" s="91" t="s">
        <v>691</v>
      </c>
      <c r="U3416" s="91">
        <v>526</v>
      </c>
      <c r="V3416" s="91">
        <v>255</v>
      </c>
      <c r="W3416" s="99">
        <v>0</v>
      </c>
      <c r="X3416" s="19">
        <v>0.42077465926157404</v>
      </c>
      <c r="Y3416" s="29">
        <v>62.26</v>
      </c>
      <c r="Z3416" s="30">
        <v>0</v>
      </c>
      <c r="AA3416" s="30">
        <v>6723</v>
      </c>
      <c r="AB3416" s="31">
        <v>10</v>
      </c>
      <c r="AC3416" s="32">
        <v>0</v>
      </c>
      <c r="AD3416" s="153">
        <f>VLOOKUP(D3416,'Dados Base'!$B:$K,9,FALSE)*31536000/VLOOKUP($F3416,F:H,MATCH(H3415,F3415:AF3415,0),FALSE)</f>
        <v>455.77294881910086</v>
      </c>
      <c r="AE3416" s="153">
        <f>VLOOKUP(D3416,'Dados Base'!$B:$K,10,FALSE)*31536000/VLOOKUP($F3416,F:H,MATCH(H3415,F3415:AF3415,0),FALSE)</f>
        <v>62.785049072018978</v>
      </c>
      <c r="AF3416" s="14">
        <v>89.06</v>
      </c>
      <c r="AG3416" s="15">
        <v>69.900000000000006</v>
      </c>
      <c r="AH3416" s="14">
        <v>56.19</v>
      </c>
      <c r="AI3416" s="14">
        <v>35.19</v>
      </c>
      <c r="AJ3416" s="14">
        <v>96.7</v>
      </c>
      <c r="AK3416" s="72">
        <f>(SUMIFS('Banco de Indicadores Mun. (2)'!I:I,'Banco de Indicadores Mun. (2)'!B:B,'Banco de Indicadores - Mun. (1)'!B3416,'Banco de Indicadores Mun. (2)'!A:A,'Banco de Indicadores - Mun. (1)'!A3416) / VLOOKUP(D3416,'Dados Base'!$B:$K,8,FALSE)) * 100</f>
        <v>0</v>
      </c>
      <c r="AL3416" s="72">
        <f>(SUMIFS('Banco de Indicadores Mun. (2)'!I:I,'Banco de Indicadores Mun. (2)'!B:B,'Banco de Indicadores - Mun. (1)'!B3416,'Banco de Indicadores Mun. (2)'!A:A,'Banco de Indicadores - Mun. (1)'!A3416) / VLOOKUP(D3416,'Dados Base'!$B:$K,9,FALSE)) * 100</f>
        <v>0</v>
      </c>
      <c r="AM3416" s="72">
        <f>(SUMIFS('Banco de Indicadores Mun. (2)'!J:J,'Banco de Indicadores Mun. (2)'!B:B,'Banco de Indicadores - Mun. (1)'!B3416,'Banco de Indicadores Mun. (2)'!A:A,'Banco de Indicadores - Mun. (1)'!A3416) / VLOOKUP(D3416,'Dados Base'!$B:$K,7,FALSE)) * 100</f>
        <v>0</v>
      </c>
      <c r="AN3416" s="72">
        <f>(SUMIFS('Banco de Indicadores Mun. (2)'!K:K,'Banco de Indicadores Mun. (2)'!B:B,'Banco de Indicadores - Mun. (1)'!B3416,'Banco de Indicadores Mun. (2)'!A:A,'Banco de Indicadores - Mun. (1)'!A3416) / VLOOKUP(D3416,'Dados Base'!$B:$K,10,FALSE)) * 100</f>
        <v>0</v>
      </c>
      <c r="AO3416" s="33">
        <v>0</v>
      </c>
      <c r="AP3416" s="34">
        <v>0</v>
      </c>
      <c r="AQ3416" s="17">
        <v>0</v>
      </c>
      <c r="AR3416" s="24">
        <v>8.3000000000000007</v>
      </c>
      <c r="AS3416" s="35">
        <v>59</v>
      </c>
      <c r="AT3416" s="35">
        <v>0</v>
      </c>
      <c r="AU3416" s="35">
        <v>0</v>
      </c>
      <c r="AV3416" s="7">
        <v>0.89</v>
      </c>
      <c r="AW3416" s="36">
        <v>0</v>
      </c>
      <c r="AX3416" s="36">
        <v>0</v>
      </c>
      <c r="AY3416" s="117">
        <v>12.550816055398897</v>
      </c>
    </row>
    <row r="3417" spans="1:51" ht="15" x14ac:dyDescent="0.25">
      <c r="A3417" s="144">
        <v>2012</v>
      </c>
      <c r="B3417" s="77" t="s">
        <v>192</v>
      </c>
      <c r="C3417" s="78">
        <v>20</v>
      </c>
      <c r="D3417" s="77">
        <v>3516507</v>
      </c>
      <c r="E3417" s="78">
        <v>351650720</v>
      </c>
      <c r="F3417" s="78" t="str">
        <f t="shared" si="150"/>
        <v>3516507202012</v>
      </c>
      <c r="G3417" s="96">
        <v>-6.9970269270536178E-2</v>
      </c>
      <c r="H3417" s="80">
        <f t="shared" si="149"/>
        <v>2705</v>
      </c>
      <c r="I3417" s="91">
        <v>2289</v>
      </c>
      <c r="J3417" s="91">
        <v>416</v>
      </c>
      <c r="K3417" s="83">
        <f>(H3417)/VLOOKUP(D3417,'Dados Base'!$B:$K,6,FALSE)</f>
        <v>19.52645636324262</v>
      </c>
      <c r="L3417" s="88">
        <f t="shared" si="151"/>
        <v>84.621072088724574</v>
      </c>
      <c r="M3417" s="93">
        <v>3</v>
      </c>
      <c r="N3417" s="98">
        <v>0.76300000000000001</v>
      </c>
      <c r="O3417" s="91">
        <v>23</v>
      </c>
      <c r="P3417" s="91" t="s">
        <v>691</v>
      </c>
      <c r="Q3417" s="91" t="s">
        <v>691</v>
      </c>
      <c r="R3417" s="91" t="s">
        <v>691</v>
      </c>
      <c r="S3417" s="91">
        <v>12</v>
      </c>
      <c r="T3417" s="91" t="s">
        <v>691</v>
      </c>
      <c r="U3417" s="91">
        <v>18</v>
      </c>
      <c r="V3417" s="91">
        <v>18</v>
      </c>
      <c r="W3417" s="99">
        <v>0</v>
      </c>
      <c r="X3417" s="19">
        <v>6.0291914062500004E-3</v>
      </c>
      <c r="Y3417" s="29">
        <v>0.9</v>
      </c>
      <c r="Z3417" s="30">
        <v>95</v>
      </c>
      <c r="AA3417" s="30">
        <v>27</v>
      </c>
      <c r="AB3417" s="31">
        <v>0</v>
      </c>
      <c r="AC3417" s="32">
        <v>0</v>
      </c>
      <c r="AD3417" s="153">
        <f>VLOOKUP(D3417,'Dados Base'!$B:$K,9,FALSE)*31536000/VLOOKUP($F3417,F:H,MATCH(H3416,F3416:AF3416,0),FALSE)</f>
        <v>12357.914972273567</v>
      </c>
      <c r="AE3417" s="153">
        <f>VLOOKUP(D3417,'Dados Base'!$B:$K,10,FALSE)*31536000/VLOOKUP($F3417,F:H,MATCH(H3416,F3416:AF3416,0),FALSE)</f>
        <v>1515.5933456561922</v>
      </c>
      <c r="AF3417" s="14">
        <v>85.59</v>
      </c>
      <c r="AG3417" s="15">
        <v>83.3</v>
      </c>
      <c r="AH3417" s="14">
        <v>89.12</v>
      </c>
      <c r="AI3417" s="14">
        <v>10.220000000000001</v>
      </c>
      <c r="AJ3417" s="14">
        <v>100</v>
      </c>
      <c r="AK3417" s="72">
        <f>(SUMIFS('Banco de Indicadores Mun. (2)'!I:I,'Banco de Indicadores Mun. (2)'!B:B,'Banco de Indicadores - Mun. (1)'!B3417,'Banco de Indicadores Mun. (2)'!A:A,'Banco de Indicadores - Mun. (1)'!A3417) / VLOOKUP(D3417,'Dados Base'!$B:$K,8,FALSE)) * 100</f>
        <v>0</v>
      </c>
      <c r="AL3417" s="72">
        <f>(SUMIFS('Banco de Indicadores Mun. (2)'!I:I,'Banco de Indicadores Mun. (2)'!B:B,'Banco de Indicadores - Mun. (1)'!B3417,'Banco de Indicadores Mun. (2)'!A:A,'Banco de Indicadores - Mun. (1)'!A3417) / VLOOKUP(D3417,'Dados Base'!$B:$K,9,FALSE)) * 100</f>
        <v>0</v>
      </c>
      <c r="AM3417" s="72">
        <f>(SUMIFS('Banco de Indicadores Mun. (2)'!J:J,'Banco de Indicadores Mun. (2)'!B:B,'Banco de Indicadores - Mun. (1)'!B3417,'Banco de Indicadores Mun. (2)'!A:A,'Banco de Indicadores - Mun. (1)'!A3417) / VLOOKUP(D3417,'Dados Base'!$B:$K,7,FALSE)) * 100</f>
        <v>0</v>
      </c>
      <c r="AN3417" s="72">
        <f>(SUMIFS('Banco de Indicadores Mun. (2)'!K:K,'Banco de Indicadores Mun. (2)'!B:B,'Banco de Indicadores - Mun. (1)'!B3417,'Banco de Indicadores Mun. (2)'!A:A,'Banco de Indicadores - Mun. (1)'!A3417) / VLOOKUP(D3417,'Dados Base'!$B:$K,10,FALSE)) * 100</f>
        <v>0</v>
      </c>
      <c r="AO3417" s="33">
        <v>0</v>
      </c>
      <c r="AP3417" s="34">
        <v>0</v>
      </c>
      <c r="AQ3417" s="17">
        <v>0</v>
      </c>
      <c r="AR3417" s="24">
        <v>9.1</v>
      </c>
      <c r="AS3417" s="35">
        <v>100</v>
      </c>
      <c r="AT3417" s="35">
        <v>100</v>
      </c>
      <c r="AU3417" s="35">
        <v>77.868852459016395</v>
      </c>
      <c r="AV3417" s="7">
        <v>8.07</v>
      </c>
      <c r="AW3417" s="36">
        <v>0</v>
      </c>
      <c r="AX3417" s="36">
        <v>0</v>
      </c>
      <c r="AY3417" s="117">
        <v>24.008004663637728</v>
      </c>
    </row>
    <row r="3418" spans="1:51" ht="15" x14ac:dyDescent="0.25">
      <c r="A3418" s="144">
        <v>2012</v>
      </c>
      <c r="B3418" s="77" t="s">
        <v>193</v>
      </c>
      <c r="C3418" s="78">
        <v>17</v>
      </c>
      <c r="D3418" s="77">
        <v>3516606</v>
      </c>
      <c r="E3418" s="78">
        <v>351660617</v>
      </c>
      <c r="F3418" s="78" t="str">
        <f t="shared" si="150"/>
        <v>3516606172012</v>
      </c>
      <c r="G3418" s="96">
        <v>-1.120337310159869</v>
      </c>
      <c r="H3418" s="80">
        <f t="shared" si="149"/>
        <v>6901</v>
      </c>
      <c r="I3418" s="91">
        <v>5186</v>
      </c>
      <c r="J3418" s="91">
        <v>1715</v>
      </c>
      <c r="K3418" s="83">
        <f>(H3418)/VLOOKUP(D3418,'Dados Base'!$B:$K,6,FALSE)</f>
        <v>19.396273082436267</v>
      </c>
      <c r="L3418" s="88">
        <f t="shared" si="151"/>
        <v>75.148529198666864</v>
      </c>
      <c r="M3418" s="93">
        <v>4</v>
      </c>
      <c r="N3418" s="98">
        <v>0.70899999999999996</v>
      </c>
      <c r="O3418" s="91">
        <v>112</v>
      </c>
      <c r="P3418" s="91" t="s">
        <v>691</v>
      </c>
      <c r="Q3418" s="91" t="s">
        <v>691</v>
      </c>
      <c r="R3418" s="91" t="s">
        <v>691</v>
      </c>
      <c r="S3418" s="91">
        <v>22</v>
      </c>
      <c r="T3418" s="91" t="s">
        <v>691</v>
      </c>
      <c r="U3418" s="91">
        <v>57</v>
      </c>
      <c r="V3418" s="91">
        <v>34</v>
      </c>
      <c r="W3418" s="99">
        <v>0</v>
      </c>
      <c r="X3418" s="19">
        <v>1.3801999999999998E-2</v>
      </c>
      <c r="Y3418" s="29">
        <v>2.0499999999999998</v>
      </c>
      <c r="Z3418" s="30">
        <v>224</v>
      </c>
      <c r="AA3418" s="30">
        <v>53</v>
      </c>
      <c r="AB3418" s="31">
        <v>1</v>
      </c>
      <c r="AC3418" s="32">
        <v>0</v>
      </c>
      <c r="AD3418" s="153">
        <f>VLOOKUP(D3418,'Dados Base'!$B:$K,9,FALSE)*31536000/VLOOKUP($F3418,F:H,MATCH(H3417,F3417:AF3417,0),FALSE)</f>
        <v>14257.690189827561</v>
      </c>
      <c r="AE3418" s="153">
        <f>VLOOKUP(D3418,'Dados Base'!$B:$K,10,FALSE)*31536000/VLOOKUP($F3418,F:H,MATCH(H3417,F3417:AF3417,0),FALSE)</f>
        <v>1553.7226488914653</v>
      </c>
      <c r="AF3418" s="14">
        <v>76.8</v>
      </c>
      <c r="AG3418" s="15">
        <v>100</v>
      </c>
      <c r="AH3418" s="14">
        <v>77.55</v>
      </c>
      <c r="AI3418" s="14">
        <v>33.880000000000003</v>
      </c>
      <c r="AJ3418" s="14">
        <v>100</v>
      </c>
      <c r="AK3418" s="72">
        <f>(SUMIFS('Banco de Indicadores Mun. (2)'!I:I,'Banco de Indicadores Mun. (2)'!B:B,'Banco de Indicadores - Mun. (1)'!B3418,'Banco de Indicadores Mun. (2)'!A:A,'Banco de Indicadores - Mun. (1)'!A3418) / VLOOKUP(D3418,'Dados Base'!$B:$K,8,FALSE)) * 100</f>
        <v>0</v>
      </c>
      <c r="AL3418" s="72">
        <f>(SUMIFS('Banco de Indicadores Mun. (2)'!I:I,'Banco de Indicadores Mun. (2)'!B:B,'Banco de Indicadores - Mun. (1)'!B3418,'Banco de Indicadores Mun. (2)'!A:A,'Banco de Indicadores - Mun. (1)'!A3418) / VLOOKUP(D3418,'Dados Base'!$B:$K,9,FALSE)) * 100</f>
        <v>0</v>
      </c>
      <c r="AM3418" s="72">
        <f>(SUMIFS('Banco de Indicadores Mun. (2)'!J:J,'Banco de Indicadores Mun. (2)'!B:B,'Banco de Indicadores - Mun. (1)'!B3418,'Banco de Indicadores Mun. (2)'!A:A,'Banco de Indicadores - Mun. (1)'!A3418) / VLOOKUP(D3418,'Dados Base'!$B:$K,7,FALSE)) * 100</f>
        <v>0</v>
      </c>
      <c r="AN3418" s="72">
        <f>(SUMIFS('Banco de Indicadores Mun. (2)'!K:K,'Banco de Indicadores Mun. (2)'!B:B,'Banco de Indicadores - Mun. (1)'!B3418,'Banco de Indicadores Mun. (2)'!A:A,'Banco de Indicadores - Mun. (1)'!A3418) / VLOOKUP(D3418,'Dados Base'!$B:$K,10,FALSE)) * 100</f>
        <v>0</v>
      </c>
      <c r="AO3418" s="33">
        <v>0</v>
      </c>
      <c r="AP3418" s="34">
        <v>0</v>
      </c>
      <c r="AQ3418" s="17">
        <v>0</v>
      </c>
      <c r="AR3418" s="24">
        <v>7.9</v>
      </c>
      <c r="AS3418" s="35">
        <v>100</v>
      </c>
      <c r="AT3418" s="35">
        <v>100</v>
      </c>
      <c r="AU3418" s="35">
        <v>80.866425992779781</v>
      </c>
      <c r="AV3418" s="7">
        <v>9.5</v>
      </c>
      <c r="AW3418" s="36">
        <v>0</v>
      </c>
      <c r="AX3418" s="36">
        <v>0</v>
      </c>
      <c r="AY3418" s="117">
        <v>121.98781405144061</v>
      </c>
    </row>
    <row r="3419" spans="1:51" ht="15" x14ac:dyDescent="0.25">
      <c r="A3419" s="144">
        <v>2012</v>
      </c>
      <c r="B3419" s="77" t="s">
        <v>194</v>
      </c>
      <c r="C3419" s="78">
        <v>20</v>
      </c>
      <c r="D3419" s="77">
        <v>3516705</v>
      </c>
      <c r="E3419" s="78">
        <v>351670520</v>
      </c>
      <c r="F3419" s="78" t="str">
        <f t="shared" si="150"/>
        <v>3516705202012</v>
      </c>
      <c r="G3419" s="96">
        <v>-8.3153430812110685E-2</v>
      </c>
      <c r="H3419" s="80">
        <f t="shared" si="149"/>
        <v>42976</v>
      </c>
      <c r="I3419" s="91">
        <v>39399</v>
      </c>
      <c r="J3419" s="91">
        <v>3577</v>
      </c>
      <c r="K3419" s="83">
        <f>(H3419)/VLOOKUP(D3419,'Dados Base'!$B:$K,6,FALSE)</f>
        <v>77.326951796606508</v>
      </c>
      <c r="L3419" s="88">
        <f t="shared" si="151"/>
        <v>91.676749813849597</v>
      </c>
      <c r="M3419" s="93">
        <v>3</v>
      </c>
      <c r="N3419" s="98">
        <v>0.76900000000000002</v>
      </c>
      <c r="O3419" s="91">
        <v>360</v>
      </c>
      <c r="P3419" s="91" t="s">
        <v>691</v>
      </c>
      <c r="Q3419" s="91" t="s">
        <v>691</v>
      </c>
      <c r="R3419" s="91" t="s">
        <v>691</v>
      </c>
      <c r="S3419" s="91">
        <v>183</v>
      </c>
      <c r="T3419" s="91" t="s">
        <v>691</v>
      </c>
      <c r="U3419" s="91">
        <v>549</v>
      </c>
      <c r="V3419" s="91">
        <v>314</v>
      </c>
      <c r="W3419" s="99">
        <v>0</v>
      </c>
      <c r="X3419" s="19">
        <v>0.11891369666666668</v>
      </c>
      <c r="Y3419" s="29">
        <v>15.67</v>
      </c>
      <c r="Z3419" s="30">
        <v>1926</v>
      </c>
      <c r="AA3419" s="30">
        <v>190</v>
      </c>
      <c r="AB3419" s="31">
        <v>1</v>
      </c>
      <c r="AC3419" s="32">
        <v>0</v>
      </c>
      <c r="AD3419" s="153">
        <f>VLOOKUP(D3419,'Dados Base'!$B:$K,9,FALSE)*31536000/VLOOKUP($F3419,F:H,MATCH(H3418,F3418:AF3418,0),FALSE)</f>
        <v>3052.6284437825761</v>
      </c>
      <c r="AE3419" s="153">
        <f>VLOOKUP(D3419,'Dados Base'!$B:$K,10,FALSE)*31536000/VLOOKUP($F3419,F:H,MATCH(H3418,F3418:AF3418,0),FALSE)</f>
        <v>359.56440804169767</v>
      </c>
      <c r="AF3419" s="14">
        <v>90.9</v>
      </c>
      <c r="AG3419" s="15">
        <v>100</v>
      </c>
      <c r="AH3419" s="14">
        <v>87.02</v>
      </c>
      <c r="AI3419" s="14">
        <v>25.91</v>
      </c>
      <c r="AJ3419" s="14">
        <v>100</v>
      </c>
      <c r="AK3419" s="72">
        <f>(SUMIFS('Banco de Indicadores Mun. (2)'!I:I,'Banco de Indicadores Mun. (2)'!B:B,'Banco de Indicadores - Mun. (1)'!B3419,'Banco de Indicadores Mun. (2)'!A:A,'Banco de Indicadores - Mun. (1)'!A3419) / VLOOKUP(D3419,'Dados Base'!$B:$K,8,FALSE)) * 100</f>
        <v>0</v>
      </c>
      <c r="AL3419" s="72">
        <f>(SUMIFS('Banco de Indicadores Mun. (2)'!I:I,'Banco de Indicadores Mun. (2)'!B:B,'Banco de Indicadores - Mun. (1)'!B3419,'Banco de Indicadores Mun. (2)'!A:A,'Banco de Indicadores - Mun. (1)'!A3419) / VLOOKUP(D3419,'Dados Base'!$B:$K,9,FALSE)) * 100</f>
        <v>0</v>
      </c>
      <c r="AM3419" s="72">
        <f>(SUMIFS('Banco de Indicadores Mun. (2)'!J:J,'Banco de Indicadores Mun. (2)'!B:B,'Banco de Indicadores - Mun. (1)'!B3419,'Banco de Indicadores Mun. (2)'!A:A,'Banco de Indicadores - Mun. (1)'!A3419) / VLOOKUP(D3419,'Dados Base'!$B:$K,7,FALSE)) * 100</f>
        <v>0</v>
      </c>
      <c r="AN3419" s="72">
        <f>(SUMIFS('Banco de Indicadores Mun. (2)'!K:K,'Banco de Indicadores Mun. (2)'!B:B,'Banco de Indicadores - Mun. (1)'!B3419,'Banco de Indicadores Mun. (2)'!A:A,'Banco de Indicadores - Mun. (1)'!A3419) / VLOOKUP(D3419,'Dados Base'!$B:$K,10,FALSE)) * 100</f>
        <v>0</v>
      </c>
      <c r="AO3419" s="33">
        <v>0</v>
      </c>
      <c r="AP3419" s="34">
        <v>0</v>
      </c>
      <c r="AQ3419" s="17">
        <v>0</v>
      </c>
      <c r="AR3419" s="24">
        <v>7.5</v>
      </c>
      <c r="AS3419" s="35">
        <v>100</v>
      </c>
      <c r="AT3419" s="35">
        <v>100</v>
      </c>
      <c r="AU3419" s="35">
        <v>91.02079395085066</v>
      </c>
      <c r="AV3419" s="7">
        <v>9.5</v>
      </c>
      <c r="AW3419" s="36">
        <v>0</v>
      </c>
      <c r="AX3419" s="36">
        <v>0</v>
      </c>
      <c r="AY3419" s="117">
        <v>40.607132958840367</v>
      </c>
    </row>
    <row r="3420" spans="1:51" ht="15" x14ac:dyDescent="0.25">
      <c r="A3420" s="144">
        <v>2012</v>
      </c>
      <c r="B3420" s="77" t="s">
        <v>195</v>
      </c>
      <c r="C3420" s="78">
        <v>19</v>
      </c>
      <c r="D3420" s="77">
        <v>3516804</v>
      </c>
      <c r="E3420" s="78">
        <v>351680419</v>
      </c>
      <c r="F3420" s="78" t="str">
        <f t="shared" si="150"/>
        <v>3516804192012</v>
      </c>
      <c r="G3420" s="96">
        <v>1.5632607544761257</v>
      </c>
      <c r="H3420" s="80">
        <f t="shared" si="149"/>
        <v>4315</v>
      </c>
      <c r="I3420" s="91">
        <v>3912</v>
      </c>
      <c r="J3420" s="91">
        <v>403</v>
      </c>
      <c r="K3420" s="83">
        <f>(H3420)/VLOOKUP(D3420,'Dados Base'!$B:$K,6,FALSE)</f>
        <v>23.863510673598054</v>
      </c>
      <c r="L3420" s="88">
        <f t="shared" si="151"/>
        <v>90.660486674391663</v>
      </c>
      <c r="M3420" s="93">
        <v>4</v>
      </c>
      <c r="N3420" s="98">
        <v>0.72299999999999998</v>
      </c>
      <c r="O3420" s="91">
        <v>34</v>
      </c>
      <c r="P3420" s="91" t="s">
        <v>691</v>
      </c>
      <c r="Q3420" s="91" t="s">
        <v>691</v>
      </c>
      <c r="R3420" s="91" t="s">
        <v>691</v>
      </c>
      <c r="S3420" s="91">
        <v>4</v>
      </c>
      <c r="T3420" s="91" t="s">
        <v>691</v>
      </c>
      <c r="U3420" s="91">
        <v>23</v>
      </c>
      <c r="V3420" s="91">
        <v>15</v>
      </c>
      <c r="W3420" s="99">
        <v>0</v>
      </c>
      <c r="X3420" s="19">
        <v>9.8840468749999983E-3</v>
      </c>
      <c r="Y3420" s="29">
        <v>1.54</v>
      </c>
      <c r="Z3420" s="30">
        <v>181</v>
      </c>
      <c r="AA3420" s="30">
        <v>26</v>
      </c>
      <c r="AB3420" s="31">
        <v>0</v>
      </c>
      <c r="AC3420" s="32">
        <v>0</v>
      </c>
      <c r="AD3420" s="153">
        <f>VLOOKUP(D3420,'Dados Base'!$B:$K,9,FALSE)*31536000/VLOOKUP($F3420,F:H,MATCH(H3419,F3419:AF3419,0),FALSE)</f>
        <v>9647.1657010428735</v>
      </c>
      <c r="AE3420" s="153">
        <f>VLOOKUP(D3420,'Dados Base'!$B:$K,10,FALSE)*31536000/VLOOKUP($F3420,F:H,MATCH(H3419,F3419:AF3419,0),FALSE)</f>
        <v>803.93047508690609</v>
      </c>
      <c r="AF3420" s="14">
        <v>87.96</v>
      </c>
      <c r="AG3420" s="15">
        <v>89.6</v>
      </c>
      <c r="AH3420" s="14">
        <v>73.42</v>
      </c>
      <c r="AI3420" s="14">
        <v>17.3</v>
      </c>
      <c r="AJ3420" s="14">
        <v>98.2</v>
      </c>
      <c r="AK3420" s="72">
        <f>(SUMIFS('Banco de Indicadores Mun. (2)'!I:I,'Banco de Indicadores Mun. (2)'!B:B,'Banco de Indicadores - Mun. (1)'!B3420,'Banco de Indicadores Mun. (2)'!A:A,'Banco de Indicadores - Mun. (1)'!A3420) / VLOOKUP(D3420,'Dados Base'!$B:$K,8,FALSE)) * 100</f>
        <v>0</v>
      </c>
      <c r="AL3420" s="72">
        <f>(SUMIFS('Banco de Indicadores Mun. (2)'!I:I,'Banco de Indicadores Mun. (2)'!B:B,'Banco de Indicadores - Mun. (1)'!B3420,'Banco de Indicadores Mun. (2)'!A:A,'Banco de Indicadores - Mun. (1)'!A3420) / VLOOKUP(D3420,'Dados Base'!$B:$K,9,FALSE)) * 100</f>
        <v>0</v>
      </c>
      <c r="AM3420" s="72">
        <f>(SUMIFS('Banco de Indicadores Mun. (2)'!J:J,'Banco de Indicadores Mun. (2)'!B:B,'Banco de Indicadores - Mun. (1)'!B3420,'Banco de Indicadores Mun. (2)'!A:A,'Banco de Indicadores - Mun. (1)'!A3420) / VLOOKUP(D3420,'Dados Base'!$B:$K,7,FALSE)) * 100</f>
        <v>0</v>
      </c>
      <c r="AN3420" s="72">
        <f>(SUMIFS('Banco de Indicadores Mun. (2)'!K:K,'Banco de Indicadores Mun. (2)'!B:B,'Banco de Indicadores - Mun. (1)'!B3420,'Banco de Indicadores Mun. (2)'!A:A,'Banco de Indicadores - Mun. (1)'!A3420) / VLOOKUP(D3420,'Dados Base'!$B:$K,10,FALSE)) * 100</f>
        <v>0</v>
      </c>
      <c r="AO3420" s="33">
        <v>0</v>
      </c>
      <c r="AP3420" s="34">
        <v>0</v>
      </c>
      <c r="AQ3420" s="17">
        <v>0</v>
      </c>
      <c r="AR3420" s="24">
        <v>9</v>
      </c>
      <c r="AS3420" s="35">
        <v>97</v>
      </c>
      <c r="AT3420" s="35">
        <v>97</v>
      </c>
      <c r="AU3420" s="35">
        <v>87.439613526570042</v>
      </c>
      <c r="AV3420" s="7">
        <v>9.66</v>
      </c>
      <c r="AW3420" s="36">
        <v>0</v>
      </c>
      <c r="AX3420" s="36">
        <v>0</v>
      </c>
      <c r="AY3420" s="117">
        <v>0</v>
      </c>
    </row>
    <row r="3421" spans="1:51" ht="15" x14ac:dyDescent="0.25">
      <c r="A3421" s="144">
        <v>2012</v>
      </c>
      <c r="B3421" s="77" t="s">
        <v>196</v>
      </c>
      <c r="C3421" s="78">
        <v>13</v>
      </c>
      <c r="D3421" s="77">
        <v>3516853</v>
      </c>
      <c r="E3421" s="78">
        <v>351685313</v>
      </c>
      <c r="F3421" s="78" t="str">
        <f t="shared" si="150"/>
        <v>3516853132012</v>
      </c>
      <c r="G3421" s="96">
        <v>0.63678499492338947</v>
      </c>
      <c r="H3421" s="80">
        <f t="shared" si="149"/>
        <v>4455</v>
      </c>
      <c r="I3421" s="91">
        <v>3698</v>
      </c>
      <c r="J3421" s="91">
        <v>757</v>
      </c>
      <c r="K3421" s="83">
        <f>(H3421)/VLOOKUP(D3421,'Dados Base'!$B:$K,6,FALSE)</f>
        <v>18.279922859135858</v>
      </c>
      <c r="L3421" s="88">
        <f t="shared" si="151"/>
        <v>83.007856341189679</v>
      </c>
      <c r="M3421" s="93">
        <v>2</v>
      </c>
      <c r="N3421" s="98">
        <v>0.71899999999999997</v>
      </c>
      <c r="O3421" s="91">
        <v>34</v>
      </c>
      <c r="P3421" s="91" t="s">
        <v>691</v>
      </c>
      <c r="Q3421" s="91" t="s">
        <v>691</v>
      </c>
      <c r="R3421" s="91" t="s">
        <v>691</v>
      </c>
      <c r="S3421" s="91">
        <v>6</v>
      </c>
      <c r="T3421" s="91" t="s">
        <v>691</v>
      </c>
      <c r="U3421" s="91">
        <v>24</v>
      </c>
      <c r="V3421" s="91">
        <v>25</v>
      </c>
      <c r="W3421" s="99">
        <v>0</v>
      </c>
      <c r="X3421" s="19">
        <v>1.0235460621633961E-2</v>
      </c>
      <c r="Y3421" s="29">
        <v>1.44</v>
      </c>
      <c r="Z3421" s="30">
        <v>0</v>
      </c>
      <c r="AA3421" s="30">
        <v>195</v>
      </c>
      <c r="AB3421" s="31">
        <v>0</v>
      </c>
      <c r="AC3421" s="32">
        <v>0</v>
      </c>
      <c r="AD3421" s="153">
        <f>VLOOKUP(D3421,'Dados Base'!$B:$K,9,FALSE)*31536000/VLOOKUP($F3421,F:H,MATCH(H3420,F3420:AF3420,0),FALSE)</f>
        <v>14157.575757575758</v>
      </c>
      <c r="AE3421" s="153">
        <f>VLOOKUP(D3421,'Dados Base'!$B:$K,10,FALSE)*31536000/VLOOKUP($F3421,F:H,MATCH(H3420,F3420:AF3420,0),FALSE)</f>
        <v>1415.7575757575762</v>
      </c>
      <c r="AF3421" s="14" t="s">
        <v>692</v>
      </c>
      <c r="AG3421" s="15" t="s">
        <v>692</v>
      </c>
      <c r="AH3421" s="14" t="s">
        <v>692</v>
      </c>
      <c r="AI3421" s="14" t="s">
        <v>692</v>
      </c>
      <c r="AJ3421" s="14" t="s">
        <v>692</v>
      </c>
      <c r="AK3421" s="72">
        <f>(SUMIFS('Banco de Indicadores Mun. (2)'!I:I,'Banco de Indicadores Mun. (2)'!B:B,'Banco de Indicadores - Mun. (1)'!B3421,'Banco de Indicadores Mun. (2)'!A:A,'Banco de Indicadores - Mun. (1)'!A3421) / VLOOKUP(D3421,'Dados Base'!$B:$K,8,FALSE)) * 100</f>
        <v>0</v>
      </c>
      <c r="AL3421" s="72">
        <f>(SUMIFS('Banco de Indicadores Mun. (2)'!I:I,'Banco de Indicadores Mun. (2)'!B:B,'Banco de Indicadores - Mun. (1)'!B3421,'Banco de Indicadores Mun. (2)'!A:A,'Banco de Indicadores - Mun. (1)'!A3421) / VLOOKUP(D3421,'Dados Base'!$B:$K,9,FALSE)) * 100</f>
        <v>0</v>
      </c>
      <c r="AM3421" s="72">
        <f>(SUMIFS('Banco de Indicadores Mun. (2)'!J:J,'Banco de Indicadores Mun. (2)'!B:B,'Banco de Indicadores - Mun. (1)'!B3421,'Banco de Indicadores Mun. (2)'!A:A,'Banco de Indicadores - Mun. (1)'!A3421) / VLOOKUP(D3421,'Dados Base'!$B:$K,7,FALSE)) * 100</f>
        <v>0</v>
      </c>
      <c r="AN3421" s="72">
        <f>(SUMIFS('Banco de Indicadores Mun. (2)'!K:K,'Banco de Indicadores Mun. (2)'!B:B,'Banco de Indicadores - Mun. (1)'!B3421,'Banco de Indicadores Mun. (2)'!A:A,'Banco de Indicadores - Mun. (1)'!A3421) / VLOOKUP(D3421,'Dados Base'!$B:$K,10,FALSE)) * 100</f>
        <v>0</v>
      </c>
      <c r="AO3421" s="33">
        <v>0</v>
      </c>
      <c r="AP3421" s="34">
        <v>0</v>
      </c>
      <c r="AQ3421" s="17">
        <v>0</v>
      </c>
      <c r="AR3421" s="24">
        <v>7.7</v>
      </c>
      <c r="AS3421" s="35">
        <v>100</v>
      </c>
      <c r="AT3421" s="35">
        <v>0</v>
      </c>
      <c r="AU3421" s="35">
        <v>0</v>
      </c>
      <c r="AV3421" s="7">
        <v>1.5</v>
      </c>
      <c r="AW3421" s="36">
        <v>0</v>
      </c>
      <c r="AX3421" s="36">
        <v>0</v>
      </c>
      <c r="AY3421" s="117">
        <v>181.86691321740952</v>
      </c>
    </row>
    <row r="3422" spans="1:51" ht="15" x14ac:dyDescent="0.25">
      <c r="A3422" s="144">
        <v>2012</v>
      </c>
      <c r="B3422" s="77" t="s">
        <v>197</v>
      </c>
      <c r="C3422" s="78">
        <v>18</v>
      </c>
      <c r="D3422" s="77">
        <v>3516903</v>
      </c>
      <c r="E3422" s="78">
        <v>351690318</v>
      </c>
      <c r="F3422" s="78" t="str">
        <f t="shared" si="150"/>
        <v>3516903182012</v>
      </c>
      <c r="G3422" s="96">
        <v>-0.1191110502896664</v>
      </c>
      <c r="H3422" s="80">
        <f t="shared" si="149"/>
        <v>10676</v>
      </c>
      <c r="I3422" s="91">
        <v>9169</v>
      </c>
      <c r="J3422" s="91">
        <v>1507</v>
      </c>
      <c r="K3422" s="83">
        <f>(H3422)/VLOOKUP(D3422,'Dados Base'!$B:$K,6,FALSE)</f>
        <v>21.642880311385017</v>
      </c>
      <c r="L3422" s="88">
        <f t="shared" si="151"/>
        <v>85.884226301985763</v>
      </c>
      <c r="M3422" s="93">
        <v>3</v>
      </c>
      <c r="N3422" s="98">
        <v>0.747</v>
      </c>
      <c r="O3422" s="91">
        <v>115</v>
      </c>
      <c r="P3422" s="91" t="s">
        <v>691</v>
      </c>
      <c r="Q3422" s="91" t="s">
        <v>691</v>
      </c>
      <c r="R3422" s="91" t="s">
        <v>691</v>
      </c>
      <c r="S3422" s="91">
        <v>24</v>
      </c>
      <c r="T3422" s="91" t="s">
        <v>691</v>
      </c>
      <c r="U3422" s="91">
        <v>123</v>
      </c>
      <c r="V3422" s="91">
        <v>89</v>
      </c>
      <c r="W3422" s="99">
        <v>0</v>
      </c>
      <c r="X3422" s="19">
        <v>3.1213893217592589E-2</v>
      </c>
      <c r="Y3422" s="29">
        <v>3.63</v>
      </c>
      <c r="Z3422" s="30">
        <v>416</v>
      </c>
      <c r="AA3422" s="30">
        <v>74</v>
      </c>
      <c r="AB3422" s="31">
        <v>0</v>
      </c>
      <c r="AC3422" s="32">
        <v>0</v>
      </c>
      <c r="AD3422" s="153">
        <f>VLOOKUP(D3422,'Dados Base'!$B:$K,9,FALSE)*31536000/VLOOKUP($F3422,F:H,MATCH(H3421,F3421:AF3421,0),FALSE)</f>
        <v>10781.790932933684</v>
      </c>
      <c r="AE3422" s="153">
        <f>VLOOKUP(D3422,'Dados Base'!$B:$K,10,FALSE)*31536000/VLOOKUP($F3422,F:H,MATCH(H3421,F3421:AF3421,0),FALSE)</f>
        <v>827.09629074559746</v>
      </c>
      <c r="AF3422" s="14">
        <v>96.05</v>
      </c>
      <c r="AG3422" s="15">
        <v>85.1</v>
      </c>
      <c r="AH3422" s="14">
        <v>78.88</v>
      </c>
      <c r="AI3422" s="14">
        <v>13.75</v>
      </c>
      <c r="AJ3422" s="14">
        <v>100</v>
      </c>
      <c r="AK3422" s="72">
        <f>(SUMIFS('Banco de Indicadores Mun. (2)'!I:I,'Banco de Indicadores Mun. (2)'!B:B,'Banco de Indicadores - Mun. (1)'!B3422,'Banco de Indicadores Mun. (2)'!A:A,'Banco de Indicadores - Mun. (1)'!A3422) / VLOOKUP(D3422,'Dados Base'!$B:$K,8,FALSE)) * 100</f>
        <v>0</v>
      </c>
      <c r="AL3422" s="72">
        <f>(SUMIFS('Banco de Indicadores Mun. (2)'!I:I,'Banco de Indicadores Mun. (2)'!B:B,'Banco de Indicadores - Mun. (1)'!B3422,'Banco de Indicadores Mun. (2)'!A:A,'Banco de Indicadores - Mun. (1)'!A3422) / VLOOKUP(D3422,'Dados Base'!$B:$K,9,FALSE)) * 100</f>
        <v>0</v>
      </c>
      <c r="AM3422" s="72">
        <f>(SUMIFS('Banco de Indicadores Mun. (2)'!J:J,'Banco de Indicadores Mun. (2)'!B:B,'Banco de Indicadores - Mun. (1)'!B3422,'Banco de Indicadores Mun. (2)'!A:A,'Banco de Indicadores - Mun. (1)'!A3422) / VLOOKUP(D3422,'Dados Base'!$B:$K,7,FALSE)) * 100</f>
        <v>0</v>
      </c>
      <c r="AN3422" s="72">
        <f>(SUMIFS('Banco de Indicadores Mun. (2)'!K:K,'Banco de Indicadores Mun. (2)'!B:B,'Banco de Indicadores - Mun. (1)'!B3422,'Banco de Indicadores Mun. (2)'!A:A,'Banco de Indicadores - Mun. (1)'!A3422) / VLOOKUP(D3422,'Dados Base'!$B:$K,10,FALSE)) * 100</f>
        <v>0</v>
      </c>
      <c r="AO3422" s="33">
        <v>0</v>
      </c>
      <c r="AP3422" s="34">
        <v>0</v>
      </c>
      <c r="AQ3422" s="17">
        <v>0</v>
      </c>
      <c r="AR3422" s="24">
        <v>7.1</v>
      </c>
      <c r="AS3422" s="35">
        <v>100</v>
      </c>
      <c r="AT3422" s="35">
        <v>100</v>
      </c>
      <c r="AU3422" s="35">
        <v>84.897959183673464</v>
      </c>
      <c r="AV3422" s="7">
        <v>10</v>
      </c>
      <c r="AW3422" s="36">
        <v>0</v>
      </c>
      <c r="AX3422" s="36">
        <v>0</v>
      </c>
      <c r="AY3422" s="117">
        <v>0.43886323444156461</v>
      </c>
    </row>
    <row r="3423" spans="1:51" ht="15" x14ac:dyDescent="0.25">
      <c r="A3423" s="144">
        <v>2012</v>
      </c>
      <c r="B3423" s="77" t="s">
        <v>198</v>
      </c>
      <c r="C3423" s="78">
        <v>20</v>
      </c>
      <c r="D3423" s="77">
        <v>3517000</v>
      </c>
      <c r="E3423" s="78">
        <v>351700020</v>
      </c>
      <c r="F3423" s="78" t="str">
        <f t="shared" si="150"/>
        <v>3517000202012</v>
      </c>
      <c r="G3423" s="96">
        <v>0.29903208497592537</v>
      </c>
      <c r="H3423" s="80">
        <f t="shared" si="149"/>
        <v>10776</v>
      </c>
      <c r="I3423" s="91">
        <v>8436</v>
      </c>
      <c r="J3423" s="91">
        <v>2340</v>
      </c>
      <c r="K3423" s="83">
        <f>(H3423)/VLOOKUP(D3423,'Dados Base'!$B:$K,6,FALSE)</f>
        <v>15.95428097656308</v>
      </c>
      <c r="L3423" s="88">
        <f t="shared" si="151"/>
        <v>78.285077951002222</v>
      </c>
      <c r="M3423" s="93">
        <v>4</v>
      </c>
      <c r="N3423" s="98">
        <v>0.71699999999999997</v>
      </c>
      <c r="O3423" s="91">
        <v>85</v>
      </c>
      <c r="P3423" s="91" t="s">
        <v>691</v>
      </c>
      <c r="Q3423" s="91" t="s">
        <v>691</v>
      </c>
      <c r="R3423" s="91" t="s">
        <v>691</v>
      </c>
      <c r="S3423" s="91">
        <v>9</v>
      </c>
      <c r="T3423" s="91" t="s">
        <v>691</v>
      </c>
      <c r="U3423" s="91">
        <v>52</v>
      </c>
      <c r="V3423" s="91">
        <v>47</v>
      </c>
      <c r="W3423" s="99">
        <v>0</v>
      </c>
      <c r="X3423" s="19">
        <v>2.1723181249999998E-2</v>
      </c>
      <c r="Y3423" s="29">
        <v>3.35</v>
      </c>
      <c r="Z3423" s="30">
        <v>352</v>
      </c>
      <c r="AA3423" s="30">
        <v>100</v>
      </c>
      <c r="AB3423" s="31">
        <v>0</v>
      </c>
      <c r="AC3423" s="32">
        <v>0</v>
      </c>
      <c r="AD3423" s="153">
        <f>VLOOKUP(D3423,'Dados Base'!$B:$K,9,FALSE)*31536000/VLOOKUP($F3423,F:H,MATCH(H3422,F3422:AF3422,0),FALSE)</f>
        <v>14193.541202672606</v>
      </c>
      <c r="AE3423" s="153">
        <f>VLOOKUP(D3423,'Dados Base'!$B:$K,10,FALSE)*31536000/VLOOKUP($F3423,F:H,MATCH(H3422,F3422:AF3422,0),FALSE)</f>
        <v>1785.1670378619158</v>
      </c>
      <c r="AF3423" s="14">
        <v>77.41</v>
      </c>
      <c r="AG3423" s="15" t="s">
        <v>692</v>
      </c>
      <c r="AH3423" s="14">
        <v>69.42</v>
      </c>
      <c r="AI3423" s="14">
        <v>16.670000000000002</v>
      </c>
      <c r="AJ3423" s="14">
        <v>100</v>
      </c>
      <c r="AK3423" s="72">
        <f>(SUMIFS('Banco de Indicadores Mun. (2)'!I:I,'Banco de Indicadores Mun. (2)'!B:B,'Banco de Indicadores - Mun. (1)'!B3423,'Banco de Indicadores Mun. (2)'!A:A,'Banco de Indicadores - Mun. (1)'!A3423) / VLOOKUP(D3423,'Dados Base'!$B:$K,8,FALSE)) * 100</f>
        <v>0</v>
      </c>
      <c r="AL3423" s="72">
        <f>(SUMIFS('Banco de Indicadores Mun. (2)'!I:I,'Banco de Indicadores Mun. (2)'!B:B,'Banco de Indicadores - Mun. (1)'!B3423,'Banco de Indicadores Mun. (2)'!A:A,'Banco de Indicadores - Mun. (1)'!A3423) / VLOOKUP(D3423,'Dados Base'!$B:$K,9,FALSE)) * 100</f>
        <v>0</v>
      </c>
      <c r="AM3423" s="72">
        <f>(SUMIFS('Banco de Indicadores Mun. (2)'!J:J,'Banco de Indicadores Mun. (2)'!B:B,'Banco de Indicadores - Mun. (1)'!B3423,'Banco de Indicadores Mun. (2)'!A:A,'Banco de Indicadores - Mun. (1)'!A3423) / VLOOKUP(D3423,'Dados Base'!$B:$K,7,FALSE)) * 100</f>
        <v>0</v>
      </c>
      <c r="AN3423" s="72">
        <f>(SUMIFS('Banco de Indicadores Mun. (2)'!K:K,'Banco de Indicadores Mun. (2)'!B:B,'Banco de Indicadores - Mun. (1)'!B3423,'Banco de Indicadores Mun. (2)'!A:A,'Banco de Indicadores - Mun. (1)'!A3423) / VLOOKUP(D3423,'Dados Base'!$B:$K,10,FALSE)) * 100</f>
        <v>0</v>
      </c>
      <c r="AO3423" s="33">
        <v>1</v>
      </c>
      <c r="AP3423" s="34">
        <v>0</v>
      </c>
      <c r="AQ3423" s="17">
        <v>2</v>
      </c>
      <c r="AR3423" s="24">
        <v>7</v>
      </c>
      <c r="AS3423" s="35">
        <v>100</v>
      </c>
      <c r="AT3423" s="35">
        <v>100</v>
      </c>
      <c r="AU3423" s="35">
        <v>77.876106194690266</v>
      </c>
      <c r="AV3423" s="7">
        <v>8.07</v>
      </c>
      <c r="AW3423" s="36">
        <v>0</v>
      </c>
      <c r="AX3423" s="36">
        <v>0</v>
      </c>
      <c r="AY3423" s="117">
        <v>0</v>
      </c>
    </row>
    <row r="3424" spans="1:51" ht="15" x14ac:dyDescent="0.25">
      <c r="A3424" s="144">
        <v>2012</v>
      </c>
      <c r="B3424" s="77" t="s">
        <v>199</v>
      </c>
      <c r="C3424" s="78">
        <v>19</v>
      </c>
      <c r="D3424" s="77">
        <v>3517109</v>
      </c>
      <c r="E3424" s="78">
        <v>351710919</v>
      </c>
      <c r="F3424" s="78" t="str">
        <f t="shared" si="150"/>
        <v>3517109192012</v>
      </c>
      <c r="G3424" s="96">
        <v>0.33853876068261624</v>
      </c>
      <c r="H3424" s="80">
        <f t="shared" si="149"/>
        <v>4604</v>
      </c>
      <c r="I3424" s="91">
        <v>3423</v>
      </c>
      <c r="J3424" s="91">
        <v>1181</v>
      </c>
      <c r="K3424" s="83">
        <f>(H3424)/VLOOKUP(D3424,'Dados Base'!$B:$K,6,FALSE)</f>
        <v>16.795563986575221</v>
      </c>
      <c r="L3424" s="88">
        <f t="shared" si="151"/>
        <v>74.348392701998264</v>
      </c>
      <c r="M3424" s="93">
        <v>3</v>
      </c>
      <c r="N3424" s="98">
        <v>0.73499999999999999</v>
      </c>
      <c r="O3424" s="91">
        <v>70</v>
      </c>
      <c r="P3424" s="91" t="s">
        <v>691</v>
      </c>
      <c r="Q3424" s="91" t="s">
        <v>691</v>
      </c>
      <c r="R3424" s="91" t="s">
        <v>691</v>
      </c>
      <c r="S3424" s="91">
        <v>36</v>
      </c>
      <c r="T3424" s="91" t="s">
        <v>691</v>
      </c>
      <c r="U3424" s="91">
        <v>25</v>
      </c>
      <c r="V3424" s="91">
        <v>25</v>
      </c>
      <c r="W3424" s="99">
        <v>23.0121</v>
      </c>
      <c r="X3424" s="19">
        <v>1.0968033425348524E-2</v>
      </c>
      <c r="Y3424" s="29">
        <v>1.35</v>
      </c>
      <c r="Z3424" s="30">
        <v>150</v>
      </c>
      <c r="AA3424" s="30">
        <v>32</v>
      </c>
      <c r="AB3424" s="31">
        <v>0</v>
      </c>
      <c r="AC3424" s="32">
        <v>0</v>
      </c>
      <c r="AD3424" s="153">
        <f>VLOOKUP(D3424,'Dados Base'!$B:$K,9,FALSE)*31536000/VLOOKUP($F3424,F:H,MATCH(H3423,F3423:AF3423,0),FALSE)</f>
        <v>13630.89487402259</v>
      </c>
      <c r="AE3424" s="153">
        <f>VLOOKUP(D3424,'Dados Base'!$B:$K,10,FALSE)*31536000/VLOOKUP($F3424,F:H,MATCH(H3423,F3423:AF3423,0),FALSE)</f>
        <v>1095.9513466550827</v>
      </c>
      <c r="AF3424" s="14" t="s">
        <v>692</v>
      </c>
      <c r="AG3424" s="15" t="s">
        <v>692</v>
      </c>
      <c r="AH3424" s="14" t="s">
        <v>692</v>
      </c>
      <c r="AI3424" s="14" t="s">
        <v>692</v>
      </c>
      <c r="AJ3424" s="14" t="s">
        <v>692</v>
      </c>
      <c r="AK3424" s="72">
        <f>(SUMIFS('Banco de Indicadores Mun. (2)'!I:I,'Banco de Indicadores Mun. (2)'!B:B,'Banco de Indicadores - Mun. (1)'!B3424,'Banco de Indicadores Mun. (2)'!A:A,'Banco de Indicadores - Mun. (1)'!A3424) / VLOOKUP(D3424,'Dados Base'!$B:$K,8,FALSE)) * 100</f>
        <v>0</v>
      </c>
      <c r="AL3424" s="72">
        <f>(SUMIFS('Banco de Indicadores Mun. (2)'!I:I,'Banco de Indicadores Mun. (2)'!B:B,'Banco de Indicadores - Mun. (1)'!B3424,'Banco de Indicadores Mun. (2)'!A:A,'Banco de Indicadores - Mun. (1)'!A3424) / VLOOKUP(D3424,'Dados Base'!$B:$K,9,FALSE)) * 100</f>
        <v>0</v>
      </c>
      <c r="AM3424" s="72">
        <f>(SUMIFS('Banco de Indicadores Mun. (2)'!J:J,'Banco de Indicadores Mun. (2)'!B:B,'Banco de Indicadores - Mun. (1)'!B3424,'Banco de Indicadores Mun. (2)'!A:A,'Banco de Indicadores - Mun. (1)'!A3424) / VLOOKUP(D3424,'Dados Base'!$B:$K,7,FALSE)) * 100</f>
        <v>0</v>
      </c>
      <c r="AN3424" s="72">
        <f>(SUMIFS('Banco de Indicadores Mun. (2)'!K:K,'Banco de Indicadores Mun. (2)'!B:B,'Banco de Indicadores - Mun. (1)'!B3424,'Banco de Indicadores Mun. (2)'!A:A,'Banco de Indicadores - Mun. (1)'!A3424) / VLOOKUP(D3424,'Dados Base'!$B:$K,10,FALSE)) * 100</f>
        <v>0</v>
      </c>
      <c r="AO3424" s="33">
        <v>0</v>
      </c>
      <c r="AP3424" s="34">
        <v>0</v>
      </c>
      <c r="AQ3424" s="17">
        <v>0</v>
      </c>
      <c r="AR3424" s="24">
        <v>9.5</v>
      </c>
      <c r="AS3424" s="35">
        <v>95</v>
      </c>
      <c r="AT3424" s="35">
        <v>95</v>
      </c>
      <c r="AU3424" s="35">
        <v>82.417582417582409</v>
      </c>
      <c r="AV3424" s="7">
        <v>9.6300000000000008</v>
      </c>
      <c r="AW3424" s="36">
        <v>0</v>
      </c>
      <c r="AX3424" s="36">
        <v>0</v>
      </c>
      <c r="AY3424" s="117">
        <v>58.207065964848546</v>
      </c>
    </row>
    <row r="3425" spans="1:51" ht="15" x14ac:dyDescent="0.25">
      <c r="A3425" s="144">
        <v>2012</v>
      </c>
      <c r="B3425" s="77" t="s">
        <v>200</v>
      </c>
      <c r="C3425" s="78">
        <v>16</v>
      </c>
      <c r="D3425" s="77">
        <v>3517208</v>
      </c>
      <c r="E3425" s="78">
        <v>351720816</v>
      </c>
      <c r="F3425" s="78" t="str">
        <f t="shared" si="150"/>
        <v>3517208162012</v>
      </c>
      <c r="G3425" s="96">
        <v>1.3981062387815379</v>
      </c>
      <c r="H3425" s="80">
        <f t="shared" si="149"/>
        <v>10923</v>
      </c>
      <c r="I3425" s="91">
        <v>9982</v>
      </c>
      <c r="J3425" s="91">
        <v>941</v>
      </c>
      <c r="K3425" s="83">
        <f>(H3425)/VLOOKUP(D3425,'Dados Base'!$B:$K,6,FALSE)</f>
        <v>40.560712959524693</v>
      </c>
      <c r="L3425" s="88">
        <f t="shared" si="151"/>
        <v>91.385150599652107</v>
      </c>
      <c r="M3425" s="93">
        <v>4</v>
      </c>
      <c r="N3425" s="98">
        <v>0.73899999999999999</v>
      </c>
      <c r="O3425" s="91">
        <v>57</v>
      </c>
      <c r="P3425" s="91" t="s">
        <v>691</v>
      </c>
      <c r="Q3425" s="91" t="s">
        <v>691</v>
      </c>
      <c r="R3425" s="91" t="s">
        <v>691</v>
      </c>
      <c r="S3425" s="91">
        <v>9</v>
      </c>
      <c r="T3425" s="91" t="s">
        <v>691</v>
      </c>
      <c r="U3425" s="91">
        <v>73</v>
      </c>
      <c r="V3425" s="91">
        <v>45</v>
      </c>
      <c r="W3425" s="99">
        <v>18.189900000000002</v>
      </c>
      <c r="X3425" s="19">
        <v>2.5842566406249996E-2</v>
      </c>
      <c r="Y3425" s="29">
        <v>3.96</v>
      </c>
      <c r="Z3425" s="30">
        <v>481</v>
      </c>
      <c r="AA3425" s="30">
        <v>53</v>
      </c>
      <c r="AB3425" s="31">
        <v>1</v>
      </c>
      <c r="AC3425" s="32">
        <v>0</v>
      </c>
      <c r="AD3425" s="153">
        <f>VLOOKUP(D3425,'Dados Base'!$B:$K,9,FALSE)*31536000/VLOOKUP($F3425,F:H,MATCH(H3424,F3424:AF3424,0),FALSE)</f>
        <v>5860.8514144465798</v>
      </c>
      <c r="AE3425" s="153">
        <f>VLOOKUP(D3425,'Dados Base'!$B:$K,10,FALSE)*31536000/VLOOKUP($F3425,F:H,MATCH(H3424,F3424:AF3424,0),FALSE)</f>
        <v>577.42378467453977</v>
      </c>
      <c r="AF3425" s="14">
        <v>90.85</v>
      </c>
      <c r="AG3425" s="15">
        <v>90.9</v>
      </c>
      <c r="AH3425" s="14">
        <v>73.87</v>
      </c>
      <c r="AI3425" s="14">
        <v>26.1</v>
      </c>
      <c r="AJ3425" s="14">
        <v>100</v>
      </c>
      <c r="AK3425" s="72">
        <f>(SUMIFS('Banco de Indicadores Mun. (2)'!I:I,'Banco de Indicadores Mun. (2)'!B:B,'Banco de Indicadores - Mun. (1)'!B3425,'Banco de Indicadores Mun. (2)'!A:A,'Banco de Indicadores - Mun. (1)'!A3425) / VLOOKUP(D3425,'Dados Base'!$B:$K,8,FALSE)) * 100</f>
        <v>0</v>
      </c>
      <c r="AL3425" s="72">
        <f>(SUMIFS('Banco de Indicadores Mun. (2)'!I:I,'Banco de Indicadores Mun. (2)'!B:B,'Banco de Indicadores - Mun. (1)'!B3425,'Banco de Indicadores Mun. (2)'!A:A,'Banco de Indicadores - Mun. (1)'!A3425) / VLOOKUP(D3425,'Dados Base'!$B:$K,9,FALSE)) * 100</f>
        <v>0</v>
      </c>
      <c r="AM3425" s="72">
        <f>(SUMIFS('Banco de Indicadores Mun. (2)'!J:J,'Banco de Indicadores Mun. (2)'!B:B,'Banco de Indicadores - Mun. (1)'!B3425,'Banco de Indicadores Mun. (2)'!A:A,'Banco de Indicadores - Mun. (1)'!A3425) / VLOOKUP(D3425,'Dados Base'!$B:$K,7,FALSE)) * 100</f>
        <v>0</v>
      </c>
      <c r="AN3425" s="72">
        <f>(SUMIFS('Banco de Indicadores Mun. (2)'!K:K,'Banco de Indicadores Mun. (2)'!B:B,'Banco de Indicadores - Mun. (1)'!B3425,'Banco de Indicadores Mun. (2)'!A:A,'Banco de Indicadores - Mun. (1)'!A3425) / VLOOKUP(D3425,'Dados Base'!$B:$K,10,FALSE)) * 100</f>
        <v>0</v>
      </c>
      <c r="AO3425" s="33">
        <v>0</v>
      </c>
      <c r="AP3425" s="34">
        <v>0</v>
      </c>
      <c r="AQ3425" s="17">
        <v>0</v>
      </c>
      <c r="AR3425" s="24">
        <v>9</v>
      </c>
      <c r="AS3425" s="35">
        <v>100</v>
      </c>
      <c r="AT3425" s="35">
        <v>100</v>
      </c>
      <c r="AU3425" s="35">
        <v>90.074906367041194</v>
      </c>
      <c r="AV3425" s="7">
        <v>9.8000000000000007</v>
      </c>
      <c r="AW3425" s="36">
        <v>0</v>
      </c>
      <c r="AX3425" s="36">
        <v>0</v>
      </c>
      <c r="AY3425" s="117">
        <v>51.453108243987145</v>
      </c>
    </row>
    <row r="3426" spans="1:51" ht="15" x14ac:dyDescent="0.25">
      <c r="A3426" s="144">
        <v>2012</v>
      </c>
      <c r="B3426" s="77" t="s">
        <v>201</v>
      </c>
      <c r="C3426" s="78">
        <v>20</v>
      </c>
      <c r="D3426" s="77">
        <v>3517307</v>
      </c>
      <c r="E3426" s="78">
        <v>351730720</v>
      </c>
      <c r="F3426" s="78" t="str">
        <f t="shared" si="150"/>
        <v>3517307202012</v>
      </c>
      <c r="G3426" s="96">
        <v>0.29707627098500833</v>
      </c>
      <c r="H3426" s="80">
        <f t="shared" si="149"/>
        <v>5440</v>
      </c>
      <c r="I3426" s="91">
        <v>4801</v>
      </c>
      <c r="J3426" s="91">
        <v>639</v>
      </c>
      <c r="K3426" s="83">
        <f>(H3426)/VLOOKUP(D3426,'Dados Base'!$B:$K,6,FALSE)</f>
        <v>25.017245343757185</v>
      </c>
      <c r="L3426" s="88">
        <f t="shared" si="151"/>
        <v>88.253676470588232</v>
      </c>
      <c r="M3426" s="93">
        <v>4</v>
      </c>
      <c r="N3426" s="98">
        <v>0.72799999999999998</v>
      </c>
      <c r="O3426" s="91">
        <v>63</v>
      </c>
      <c r="P3426" s="91" t="s">
        <v>691</v>
      </c>
      <c r="Q3426" s="91" t="s">
        <v>691</v>
      </c>
      <c r="R3426" s="91" t="s">
        <v>691</v>
      </c>
      <c r="S3426" s="91">
        <v>3</v>
      </c>
      <c r="T3426" s="91" t="s">
        <v>691</v>
      </c>
      <c r="U3426" s="91">
        <v>23</v>
      </c>
      <c r="V3426" s="91">
        <v>17</v>
      </c>
      <c r="W3426" s="99">
        <v>0</v>
      </c>
      <c r="X3426" s="19">
        <v>1.4125583333333335E-2</v>
      </c>
      <c r="Y3426" s="29">
        <v>1.91</v>
      </c>
      <c r="Z3426" s="30">
        <v>202</v>
      </c>
      <c r="AA3426" s="30">
        <v>56</v>
      </c>
      <c r="AB3426" s="31">
        <v>0</v>
      </c>
      <c r="AC3426" s="32">
        <v>0</v>
      </c>
      <c r="AD3426" s="153">
        <f>VLOOKUP(D3426,'Dados Base'!$B:$K,9,FALSE)*31536000/VLOOKUP($F3426,F:H,MATCH(H3425,F3425:AF3425,0),FALSE)</f>
        <v>9623.1176470588234</v>
      </c>
      <c r="AE3426" s="153">
        <f>VLOOKUP(D3426,'Dados Base'!$B:$K,10,FALSE)*31536000/VLOOKUP($F3426,F:H,MATCH(H3425,F3425:AF3425,0),FALSE)</f>
        <v>1217.3823529411764</v>
      </c>
      <c r="AF3426" s="14">
        <v>99.71</v>
      </c>
      <c r="AG3426" s="15" t="s">
        <v>692</v>
      </c>
      <c r="AH3426" s="14" t="s">
        <v>692</v>
      </c>
      <c r="AI3426" s="14">
        <v>0</v>
      </c>
      <c r="AJ3426" s="14">
        <v>99.7</v>
      </c>
      <c r="AK3426" s="72">
        <f>(SUMIFS('Banco de Indicadores Mun. (2)'!I:I,'Banco de Indicadores Mun. (2)'!B:B,'Banco de Indicadores - Mun. (1)'!B3426,'Banco de Indicadores Mun. (2)'!A:A,'Banco de Indicadores - Mun. (1)'!A3426) / VLOOKUP(D3426,'Dados Base'!$B:$K,8,FALSE)) * 100</f>
        <v>0</v>
      </c>
      <c r="AL3426" s="72">
        <f>(SUMIFS('Banco de Indicadores Mun. (2)'!I:I,'Banco de Indicadores Mun. (2)'!B:B,'Banco de Indicadores - Mun. (1)'!B3426,'Banco de Indicadores Mun. (2)'!A:A,'Banco de Indicadores - Mun. (1)'!A3426) / VLOOKUP(D3426,'Dados Base'!$B:$K,9,FALSE)) * 100</f>
        <v>0</v>
      </c>
      <c r="AM3426" s="72">
        <f>(SUMIFS('Banco de Indicadores Mun. (2)'!J:J,'Banco de Indicadores Mun. (2)'!B:B,'Banco de Indicadores - Mun. (1)'!B3426,'Banco de Indicadores Mun. (2)'!A:A,'Banco de Indicadores - Mun. (1)'!A3426) / VLOOKUP(D3426,'Dados Base'!$B:$K,7,FALSE)) * 100</f>
        <v>0</v>
      </c>
      <c r="AN3426" s="72">
        <f>(SUMIFS('Banco de Indicadores Mun. (2)'!K:K,'Banco de Indicadores Mun. (2)'!B:B,'Banco de Indicadores - Mun. (1)'!B3426,'Banco de Indicadores Mun. (2)'!A:A,'Banco de Indicadores - Mun. (1)'!A3426) / VLOOKUP(D3426,'Dados Base'!$B:$K,10,FALSE)) * 100</f>
        <v>0</v>
      </c>
      <c r="AO3426" s="33">
        <v>0</v>
      </c>
      <c r="AP3426" s="34">
        <v>0</v>
      </c>
      <c r="AQ3426" s="17">
        <v>0</v>
      </c>
      <c r="AR3426" s="24">
        <v>8</v>
      </c>
      <c r="AS3426" s="35">
        <v>99</v>
      </c>
      <c r="AT3426" s="35">
        <v>98.009999999999991</v>
      </c>
      <c r="AU3426" s="35">
        <v>78.294573643410843</v>
      </c>
      <c r="AV3426" s="7">
        <v>8.07</v>
      </c>
      <c r="AW3426" s="36">
        <v>0</v>
      </c>
      <c r="AX3426" s="36">
        <v>0</v>
      </c>
      <c r="AY3426" s="117">
        <v>0.4444799669242252</v>
      </c>
    </row>
    <row r="3427" spans="1:51" ht="15" x14ac:dyDescent="0.25">
      <c r="A3427" s="144">
        <v>2012</v>
      </c>
      <c r="B3427" s="77" t="s">
        <v>202</v>
      </c>
      <c r="C3427" s="78">
        <v>8</v>
      </c>
      <c r="D3427" s="77">
        <v>3517406</v>
      </c>
      <c r="E3427" s="78">
        <v>35174068</v>
      </c>
      <c r="F3427" s="78" t="str">
        <f t="shared" si="150"/>
        <v>351740682012</v>
      </c>
      <c r="G3427" s="96">
        <v>0.71890771978229129</v>
      </c>
      <c r="H3427" s="80">
        <f t="shared" si="149"/>
        <v>37756</v>
      </c>
      <c r="I3427" s="91">
        <v>36465</v>
      </c>
      <c r="J3427" s="91">
        <v>1291</v>
      </c>
      <c r="K3427" s="83">
        <f>(H3427)/VLOOKUP(D3427,'Dados Base'!$B:$K,6,FALSE)</f>
        <v>29.996742593372367</v>
      </c>
      <c r="L3427" s="88">
        <f t="shared" si="151"/>
        <v>96.580675919059217</v>
      </c>
      <c r="M3427" s="93">
        <v>1</v>
      </c>
      <c r="N3427" s="98">
        <v>0.753</v>
      </c>
      <c r="O3427" s="91">
        <v>218</v>
      </c>
      <c r="P3427" s="91" t="s">
        <v>691</v>
      </c>
      <c r="Q3427" s="91" t="s">
        <v>691</v>
      </c>
      <c r="R3427" s="91" t="s">
        <v>691</v>
      </c>
      <c r="S3427" s="91">
        <v>51</v>
      </c>
      <c r="T3427" s="91" t="s">
        <v>691</v>
      </c>
      <c r="U3427" s="91">
        <v>444</v>
      </c>
      <c r="V3427" s="91">
        <v>266</v>
      </c>
      <c r="W3427" s="99">
        <v>67.641300000000001</v>
      </c>
      <c r="X3427" s="19">
        <v>0.11492856481481481</v>
      </c>
      <c r="Y3427" s="29">
        <v>14.59</v>
      </c>
      <c r="Z3427" s="30">
        <v>1719</v>
      </c>
      <c r="AA3427" s="30">
        <v>250</v>
      </c>
      <c r="AB3427" s="31">
        <v>7</v>
      </c>
      <c r="AC3427" s="32">
        <v>0</v>
      </c>
      <c r="AD3427" s="153">
        <f>VLOOKUP(D3427,'Dados Base'!$B:$K,9,FALSE)*31536000/VLOOKUP($F3427,F:H,MATCH(H3426,F3426:AF3426,0),FALSE)</f>
        <v>14299.616484797118</v>
      </c>
      <c r="AE3427" s="153">
        <f>VLOOKUP(D3427,'Dados Base'!$B:$K,10,FALSE)*31536000/VLOOKUP($F3427,F:H,MATCH(H3426,F3426:AF3426,0),FALSE)</f>
        <v>1703.9262633753576</v>
      </c>
      <c r="AF3427" s="14">
        <v>100</v>
      </c>
      <c r="AG3427" s="15" t="s">
        <v>692</v>
      </c>
      <c r="AH3427" s="14">
        <v>95.84</v>
      </c>
      <c r="AI3427" s="14">
        <v>40.75</v>
      </c>
      <c r="AJ3427" s="14">
        <v>100</v>
      </c>
      <c r="AK3427" s="72">
        <f>(SUMIFS('Banco de Indicadores Mun. (2)'!I:I,'Banco de Indicadores Mun. (2)'!B:B,'Banco de Indicadores - Mun. (1)'!B3427,'Banco de Indicadores Mun. (2)'!A:A,'Banco de Indicadores - Mun. (1)'!A3427) / VLOOKUP(D3427,'Dados Base'!$B:$K,8,FALSE)) * 100</f>
        <v>0</v>
      </c>
      <c r="AL3427" s="72">
        <f>(SUMIFS('Banco de Indicadores Mun. (2)'!I:I,'Banco de Indicadores Mun. (2)'!B:B,'Banco de Indicadores - Mun. (1)'!B3427,'Banco de Indicadores Mun. (2)'!A:A,'Banco de Indicadores - Mun. (1)'!A3427) / VLOOKUP(D3427,'Dados Base'!$B:$K,9,FALSE)) * 100</f>
        <v>0</v>
      </c>
      <c r="AM3427" s="72">
        <f>(SUMIFS('Banco de Indicadores Mun. (2)'!J:J,'Banco de Indicadores Mun. (2)'!B:B,'Banco de Indicadores - Mun. (1)'!B3427,'Banco de Indicadores Mun. (2)'!A:A,'Banco de Indicadores - Mun. (1)'!A3427) / VLOOKUP(D3427,'Dados Base'!$B:$K,7,FALSE)) * 100</f>
        <v>0</v>
      </c>
      <c r="AN3427" s="72">
        <f>(SUMIFS('Banco de Indicadores Mun. (2)'!K:K,'Banco de Indicadores Mun. (2)'!B:B,'Banco de Indicadores - Mun. (1)'!B3427,'Banco de Indicadores Mun. (2)'!A:A,'Banco de Indicadores - Mun. (1)'!A3427) / VLOOKUP(D3427,'Dados Base'!$B:$K,10,FALSE)) * 100</f>
        <v>0</v>
      </c>
      <c r="AO3427" s="33">
        <v>0</v>
      </c>
      <c r="AP3427" s="34">
        <v>0</v>
      </c>
      <c r="AQ3427" s="17">
        <v>0</v>
      </c>
      <c r="AR3427" s="24">
        <v>8</v>
      </c>
      <c r="AS3427" s="35">
        <v>100</v>
      </c>
      <c r="AT3427" s="35">
        <v>100</v>
      </c>
      <c r="AU3427" s="35">
        <v>87.303199593702388</v>
      </c>
      <c r="AV3427" s="7">
        <v>9.6999999999999993</v>
      </c>
      <c r="AW3427" s="36">
        <v>1</v>
      </c>
      <c r="AX3427" s="36">
        <v>0</v>
      </c>
      <c r="AY3427" s="117">
        <v>163.43432535831968</v>
      </c>
    </row>
    <row r="3428" spans="1:51" ht="15" x14ac:dyDescent="0.25">
      <c r="A3428" s="144">
        <v>2012</v>
      </c>
      <c r="B3428" s="77" t="s">
        <v>203</v>
      </c>
      <c r="C3428" s="78">
        <v>15</v>
      </c>
      <c r="D3428" s="77">
        <v>3517505</v>
      </c>
      <c r="E3428" s="78">
        <v>351750515</v>
      </c>
      <c r="F3428" s="78" t="str">
        <f t="shared" si="150"/>
        <v>3517505152012</v>
      </c>
      <c r="G3428" s="96">
        <v>2.2519538598858579</v>
      </c>
      <c r="H3428" s="80">
        <f t="shared" si="149"/>
        <v>18478</v>
      </c>
      <c r="I3428" s="91">
        <v>16453</v>
      </c>
      <c r="J3428" s="91">
        <v>2025</v>
      </c>
      <c r="K3428" s="83">
        <f>(H3428)/VLOOKUP(D3428,'Dados Base'!$B:$K,6,FALSE)</f>
        <v>56.850136910439041</v>
      </c>
      <c r="L3428" s="88">
        <f t="shared" si="151"/>
        <v>89.041021755601264</v>
      </c>
      <c r="M3428" s="93">
        <v>4</v>
      </c>
      <c r="N3428" s="98">
        <v>0.72499999999999998</v>
      </c>
      <c r="O3428" s="91">
        <v>117</v>
      </c>
      <c r="P3428" s="91" t="s">
        <v>691</v>
      </c>
      <c r="Q3428" s="91" t="s">
        <v>691</v>
      </c>
      <c r="R3428" s="91" t="s">
        <v>691</v>
      </c>
      <c r="S3428" s="91">
        <v>31</v>
      </c>
      <c r="T3428" s="91" t="s">
        <v>691</v>
      </c>
      <c r="U3428" s="91">
        <v>107</v>
      </c>
      <c r="V3428" s="91">
        <v>75</v>
      </c>
      <c r="W3428" s="99">
        <v>0</v>
      </c>
      <c r="X3428" s="19">
        <v>4.941271700231481E-2</v>
      </c>
      <c r="Y3428" s="29">
        <v>6.52</v>
      </c>
      <c r="Z3428" s="30">
        <v>795</v>
      </c>
      <c r="AA3428" s="30">
        <v>86</v>
      </c>
      <c r="AB3428" s="31">
        <v>2</v>
      </c>
      <c r="AC3428" s="32">
        <v>0</v>
      </c>
      <c r="AD3428" s="153">
        <f>VLOOKUP(D3428,'Dados Base'!$B:$K,9,FALSE)*31536000/VLOOKUP($F3428,F:H,MATCH(H3427,F3427:AF3427,0),FALSE)</f>
        <v>4300.8290940577981</v>
      </c>
      <c r="AE3428" s="153">
        <f>VLOOKUP(D3428,'Dados Base'!$B:$K,10,FALSE)*31536000/VLOOKUP($F3428,F:H,MATCH(H3427,F3427:AF3427,0),FALSE)</f>
        <v>460.80311722047838</v>
      </c>
      <c r="AF3428" s="14">
        <v>87.85</v>
      </c>
      <c r="AG3428" s="15">
        <v>92.2</v>
      </c>
      <c r="AH3428" s="14">
        <v>82.29</v>
      </c>
      <c r="AI3428" s="14">
        <v>5.64</v>
      </c>
      <c r="AJ3428" s="14">
        <v>99.3</v>
      </c>
      <c r="AK3428" s="72">
        <f>(SUMIFS('Banco de Indicadores Mun. (2)'!I:I,'Banco de Indicadores Mun. (2)'!B:B,'Banco de Indicadores - Mun. (1)'!B3428,'Banco de Indicadores Mun. (2)'!A:A,'Banco de Indicadores - Mun. (1)'!A3428) / VLOOKUP(D3428,'Dados Base'!$B:$K,8,FALSE)) * 100</f>
        <v>0</v>
      </c>
      <c r="AL3428" s="72">
        <f>(SUMIFS('Banco de Indicadores Mun. (2)'!I:I,'Banco de Indicadores Mun. (2)'!B:B,'Banco de Indicadores - Mun. (1)'!B3428,'Banco de Indicadores Mun. (2)'!A:A,'Banco de Indicadores - Mun. (1)'!A3428) / VLOOKUP(D3428,'Dados Base'!$B:$K,9,FALSE)) * 100</f>
        <v>0</v>
      </c>
      <c r="AM3428" s="72">
        <f>(SUMIFS('Banco de Indicadores Mun. (2)'!J:J,'Banco de Indicadores Mun. (2)'!B:B,'Banco de Indicadores - Mun. (1)'!B3428,'Banco de Indicadores Mun. (2)'!A:A,'Banco de Indicadores - Mun. (1)'!A3428) / VLOOKUP(D3428,'Dados Base'!$B:$K,7,FALSE)) * 100</f>
        <v>0</v>
      </c>
      <c r="AN3428" s="72">
        <f>(SUMIFS('Banco de Indicadores Mun. (2)'!K:K,'Banco de Indicadores Mun. (2)'!B:B,'Banco de Indicadores - Mun. (1)'!B3428,'Banco de Indicadores Mun. (2)'!A:A,'Banco de Indicadores - Mun. (1)'!A3428) / VLOOKUP(D3428,'Dados Base'!$B:$K,10,FALSE)) * 100</f>
        <v>0</v>
      </c>
      <c r="AO3428" s="33">
        <v>0</v>
      </c>
      <c r="AP3428" s="34">
        <v>0</v>
      </c>
      <c r="AQ3428" s="17">
        <v>0</v>
      </c>
      <c r="AR3428" s="24">
        <v>10</v>
      </c>
      <c r="AS3428" s="35">
        <v>93</v>
      </c>
      <c r="AT3428" s="35">
        <v>93</v>
      </c>
      <c r="AU3428" s="35">
        <v>90.238365493757087</v>
      </c>
      <c r="AV3428" s="7">
        <v>9.6</v>
      </c>
      <c r="AW3428" s="36">
        <v>0</v>
      </c>
      <c r="AX3428" s="36">
        <v>0</v>
      </c>
      <c r="AY3428" s="117">
        <v>14.563755056858019</v>
      </c>
    </row>
    <row r="3429" spans="1:51" ht="15" x14ac:dyDescent="0.25">
      <c r="A3429" s="144">
        <v>2012</v>
      </c>
      <c r="B3429" s="77" t="s">
        <v>204</v>
      </c>
      <c r="C3429" s="78">
        <v>14</v>
      </c>
      <c r="D3429" s="77">
        <v>3517604</v>
      </c>
      <c r="E3429" s="78">
        <v>351760414</v>
      </c>
      <c r="F3429" s="78" t="str">
        <f t="shared" si="150"/>
        <v>3517604142012</v>
      </c>
      <c r="G3429" s="96">
        <v>-0.86855647000458891</v>
      </c>
      <c r="H3429" s="80">
        <f t="shared" si="149"/>
        <v>17882</v>
      </c>
      <c r="I3429" s="91">
        <v>7258</v>
      </c>
      <c r="J3429" s="91">
        <v>10624</v>
      </c>
      <c r="K3429" s="83">
        <f>(H3429)/VLOOKUP(D3429,'Dados Base'!$B:$K,6,FALSE)</f>
        <v>43.869290025023304</v>
      </c>
      <c r="L3429" s="88">
        <f t="shared" si="151"/>
        <v>40.588301084889835</v>
      </c>
      <c r="M3429" s="93">
        <v>5</v>
      </c>
      <c r="N3429" s="98">
        <v>0.67500000000000004</v>
      </c>
      <c r="O3429" s="91">
        <v>112</v>
      </c>
      <c r="P3429" s="91" t="s">
        <v>691</v>
      </c>
      <c r="Q3429" s="91" t="s">
        <v>691</v>
      </c>
      <c r="R3429" s="91" t="s">
        <v>691</v>
      </c>
      <c r="S3429" s="91">
        <v>8</v>
      </c>
      <c r="T3429" s="91" t="s">
        <v>691</v>
      </c>
      <c r="U3429" s="91">
        <v>107</v>
      </c>
      <c r="V3429" s="91">
        <v>49</v>
      </c>
      <c r="W3429" s="99">
        <v>0</v>
      </c>
      <c r="X3429" s="19">
        <v>3.0678143953703704E-2</v>
      </c>
      <c r="Y3429" s="29">
        <v>2.85</v>
      </c>
      <c r="Z3429" s="30">
        <v>207</v>
      </c>
      <c r="AA3429" s="30">
        <v>178</v>
      </c>
      <c r="AB3429" s="31">
        <v>2</v>
      </c>
      <c r="AC3429" s="32">
        <v>2</v>
      </c>
      <c r="AD3429" s="153">
        <f>VLOOKUP(D3429,'Dados Base'!$B:$K,9,FALSE)*31536000/VLOOKUP($F3429,F:H,MATCH(H3428,F3428:AF3428,0),FALSE)</f>
        <v>7971.2962755843864</v>
      </c>
      <c r="AE3429" s="153">
        <f>VLOOKUP(D3429,'Dados Base'!$B:$K,10,FALSE)*31536000/VLOOKUP($F3429,F:H,MATCH(H3428,F3428:AF3428,0),FALSE)</f>
        <v>934.68739514595688</v>
      </c>
      <c r="AF3429" s="14">
        <v>56.36</v>
      </c>
      <c r="AG3429" s="15">
        <v>56.4</v>
      </c>
      <c r="AH3429" s="14">
        <v>26.71</v>
      </c>
      <c r="AI3429" s="14">
        <v>44.67</v>
      </c>
      <c r="AJ3429" s="14">
        <v>100</v>
      </c>
      <c r="AK3429" s="72">
        <f>(SUMIFS('Banco de Indicadores Mun. (2)'!I:I,'Banco de Indicadores Mun. (2)'!B:B,'Banco de Indicadores - Mun. (1)'!B3429,'Banco de Indicadores Mun. (2)'!A:A,'Banco de Indicadores - Mun. (1)'!A3429) / VLOOKUP(D3429,'Dados Base'!$B:$K,8,FALSE)) * 100</f>
        <v>0</v>
      </c>
      <c r="AL3429" s="72">
        <f>(SUMIFS('Banco de Indicadores Mun. (2)'!I:I,'Banco de Indicadores Mun. (2)'!B:B,'Banco de Indicadores - Mun. (1)'!B3429,'Banco de Indicadores Mun. (2)'!A:A,'Banco de Indicadores - Mun. (1)'!A3429) / VLOOKUP(D3429,'Dados Base'!$B:$K,9,FALSE)) * 100</f>
        <v>0</v>
      </c>
      <c r="AM3429" s="72">
        <f>(SUMIFS('Banco de Indicadores Mun. (2)'!J:J,'Banco de Indicadores Mun. (2)'!B:B,'Banco de Indicadores - Mun. (1)'!B3429,'Banco de Indicadores Mun. (2)'!A:A,'Banco de Indicadores - Mun. (1)'!A3429) / VLOOKUP(D3429,'Dados Base'!$B:$K,7,FALSE)) * 100</f>
        <v>0</v>
      </c>
      <c r="AN3429" s="72">
        <f>(SUMIFS('Banco de Indicadores Mun. (2)'!K:K,'Banco de Indicadores Mun. (2)'!B:B,'Banco de Indicadores - Mun. (1)'!B3429,'Banco de Indicadores Mun. (2)'!A:A,'Banco de Indicadores - Mun. (1)'!A3429) / VLOOKUP(D3429,'Dados Base'!$B:$K,10,FALSE)) * 100</f>
        <v>0</v>
      </c>
      <c r="AO3429" s="33">
        <v>0</v>
      </c>
      <c r="AP3429" s="34">
        <v>0</v>
      </c>
      <c r="AQ3429" s="17">
        <v>0</v>
      </c>
      <c r="AR3429" s="24">
        <v>7.4</v>
      </c>
      <c r="AS3429" s="35">
        <v>70</v>
      </c>
      <c r="AT3429" s="35">
        <v>55.999999999999993</v>
      </c>
      <c r="AU3429" s="35">
        <v>53.766233766233761</v>
      </c>
      <c r="AV3429" s="7">
        <v>5.74</v>
      </c>
      <c r="AW3429" s="36">
        <v>0</v>
      </c>
      <c r="AX3429" s="36">
        <v>2</v>
      </c>
      <c r="AY3429" s="117">
        <v>0</v>
      </c>
    </row>
    <row r="3430" spans="1:51" ht="15" x14ac:dyDescent="0.25">
      <c r="A3430" s="144">
        <v>2012</v>
      </c>
      <c r="B3430" s="77" t="s">
        <v>205</v>
      </c>
      <c r="C3430" s="78">
        <v>8</v>
      </c>
      <c r="D3430" s="77">
        <v>3517703</v>
      </c>
      <c r="E3430" s="78">
        <v>35177038</v>
      </c>
      <c r="F3430" s="78" t="str">
        <f t="shared" si="150"/>
        <v>351770382012</v>
      </c>
      <c r="G3430" s="96">
        <v>0.48217549650835245</v>
      </c>
      <c r="H3430" s="80">
        <f t="shared" si="149"/>
        <v>20037</v>
      </c>
      <c r="I3430" s="91">
        <v>19441</v>
      </c>
      <c r="J3430" s="91">
        <v>596</v>
      </c>
      <c r="K3430" s="83">
        <f>(H3430)/VLOOKUP(D3430,'Dados Base'!$B:$K,6,FALSE)</f>
        <v>55.25619105399592</v>
      </c>
      <c r="L3430" s="88">
        <f t="shared" si="151"/>
        <v>97.025502819783398</v>
      </c>
      <c r="M3430" s="93">
        <v>5</v>
      </c>
      <c r="N3430" s="98">
        <v>0.71799999999999997</v>
      </c>
      <c r="O3430" s="91">
        <v>73</v>
      </c>
      <c r="P3430" s="91" t="s">
        <v>691</v>
      </c>
      <c r="Q3430" s="91" t="s">
        <v>691</v>
      </c>
      <c r="R3430" s="91" t="s">
        <v>691</v>
      </c>
      <c r="S3430" s="91">
        <v>24</v>
      </c>
      <c r="T3430" s="91" t="s">
        <v>691</v>
      </c>
      <c r="U3430" s="91">
        <v>166</v>
      </c>
      <c r="V3430" s="91">
        <v>117</v>
      </c>
      <c r="W3430" s="99">
        <v>0</v>
      </c>
      <c r="X3430" s="19">
        <v>5.904050472222222E-2</v>
      </c>
      <c r="Y3430" s="29">
        <v>7.74</v>
      </c>
      <c r="Z3430" s="30">
        <v>889</v>
      </c>
      <c r="AA3430" s="30">
        <v>157</v>
      </c>
      <c r="AB3430" s="31">
        <v>4</v>
      </c>
      <c r="AC3430" s="32">
        <v>0</v>
      </c>
      <c r="AD3430" s="153">
        <f>VLOOKUP(D3430,'Dados Base'!$B:$K,9,FALSE)*31536000/VLOOKUP($F3430,F:H,MATCH(H3429,F3429:AF3429,0),FALSE)</f>
        <v>9207.2465938014666</v>
      </c>
      <c r="AE3430" s="153">
        <f>VLOOKUP(D3430,'Dados Base'!$B:$K,10,FALSE)*31536000/VLOOKUP($F3430,F:H,MATCH(H3429,F3429:AF3429,0),FALSE)</f>
        <v>1117.4606977092378</v>
      </c>
      <c r="AF3430" s="14">
        <v>96.8</v>
      </c>
      <c r="AG3430" s="15">
        <v>100</v>
      </c>
      <c r="AH3430" s="14">
        <v>100</v>
      </c>
      <c r="AI3430" s="14">
        <v>43.15</v>
      </c>
      <c r="AJ3430" s="14">
        <v>100</v>
      </c>
      <c r="AK3430" s="72">
        <f>(SUMIFS('Banco de Indicadores Mun. (2)'!I:I,'Banco de Indicadores Mun. (2)'!B:B,'Banco de Indicadores - Mun. (1)'!B3430,'Banco de Indicadores Mun. (2)'!A:A,'Banco de Indicadores - Mun. (1)'!A3430) / VLOOKUP(D3430,'Dados Base'!$B:$K,8,FALSE)) * 100</f>
        <v>0</v>
      </c>
      <c r="AL3430" s="72">
        <f>(SUMIFS('Banco de Indicadores Mun. (2)'!I:I,'Banco de Indicadores Mun. (2)'!B:B,'Banco de Indicadores - Mun. (1)'!B3430,'Banco de Indicadores Mun. (2)'!A:A,'Banco de Indicadores - Mun. (1)'!A3430) / VLOOKUP(D3430,'Dados Base'!$B:$K,9,FALSE)) * 100</f>
        <v>0</v>
      </c>
      <c r="AM3430" s="72">
        <f>(SUMIFS('Banco de Indicadores Mun. (2)'!J:J,'Banco de Indicadores Mun. (2)'!B:B,'Banco de Indicadores - Mun. (1)'!B3430,'Banco de Indicadores Mun. (2)'!A:A,'Banco de Indicadores - Mun. (1)'!A3430) / VLOOKUP(D3430,'Dados Base'!$B:$K,7,FALSE)) * 100</f>
        <v>0</v>
      </c>
      <c r="AN3430" s="72">
        <f>(SUMIFS('Banco de Indicadores Mun. (2)'!K:K,'Banco de Indicadores Mun. (2)'!B:B,'Banco de Indicadores - Mun. (1)'!B3430,'Banco de Indicadores Mun. (2)'!A:A,'Banco de Indicadores - Mun. (1)'!A3430) / VLOOKUP(D3430,'Dados Base'!$B:$K,10,FALSE)) * 100</f>
        <v>0</v>
      </c>
      <c r="AO3430" s="33">
        <v>0</v>
      </c>
      <c r="AP3430" s="34">
        <v>0</v>
      </c>
      <c r="AQ3430" s="17">
        <v>0</v>
      </c>
      <c r="AR3430" s="24">
        <v>10</v>
      </c>
      <c r="AS3430" s="35">
        <v>100</v>
      </c>
      <c r="AT3430" s="35">
        <v>100</v>
      </c>
      <c r="AU3430" s="35">
        <v>84.990439770554488</v>
      </c>
      <c r="AV3430" s="7">
        <v>10</v>
      </c>
      <c r="AW3430" s="36">
        <v>1</v>
      </c>
      <c r="AX3430" s="36">
        <v>0</v>
      </c>
      <c r="AY3430" s="117">
        <v>149.86905669031415</v>
      </c>
    </row>
    <row r="3431" spans="1:51" ht="15" x14ac:dyDescent="0.25">
      <c r="A3431" s="144">
        <v>2012</v>
      </c>
      <c r="B3431" s="77" t="s">
        <v>206</v>
      </c>
      <c r="C3431" s="78">
        <v>19</v>
      </c>
      <c r="D3431" s="77">
        <v>3517802</v>
      </c>
      <c r="E3431" s="78">
        <v>351780219</v>
      </c>
      <c r="F3431" s="78" t="str">
        <f t="shared" si="150"/>
        <v>3517802192012</v>
      </c>
      <c r="G3431" s="96">
        <v>-0.46647813916946834</v>
      </c>
      <c r="H3431" s="80">
        <f t="shared" si="149"/>
        <v>8440</v>
      </c>
      <c r="I3431" s="91">
        <v>6716</v>
      </c>
      <c r="J3431" s="91">
        <v>1724</v>
      </c>
      <c r="K3431" s="83">
        <f>(H3431)/VLOOKUP(D3431,'Dados Base'!$B:$K,6,FALSE)</f>
        <v>14.848698099929628</v>
      </c>
      <c r="L3431" s="88">
        <f t="shared" si="151"/>
        <v>79.5734597156398</v>
      </c>
      <c r="M3431" s="93">
        <v>4</v>
      </c>
      <c r="N3431" s="98">
        <v>0.71899999999999997</v>
      </c>
      <c r="O3431" s="91">
        <v>127</v>
      </c>
      <c r="P3431" s="91" t="s">
        <v>691</v>
      </c>
      <c r="Q3431" s="91" t="s">
        <v>691</v>
      </c>
      <c r="R3431" s="91" t="s">
        <v>691</v>
      </c>
      <c r="S3431" s="91">
        <v>22</v>
      </c>
      <c r="T3431" s="91" t="s">
        <v>691</v>
      </c>
      <c r="U3431" s="91">
        <v>75</v>
      </c>
      <c r="V3431" s="91">
        <v>53</v>
      </c>
      <c r="W3431" s="99">
        <v>0</v>
      </c>
      <c r="X3431" s="19">
        <v>1.7811916666666667E-2</v>
      </c>
      <c r="Y3431" s="29">
        <v>2.64</v>
      </c>
      <c r="Z3431" s="30">
        <v>278</v>
      </c>
      <c r="AA3431" s="30">
        <v>78</v>
      </c>
      <c r="AB3431" s="31">
        <v>1</v>
      </c>
      <c r="AC3431" s="32">
        <v>0</v>
      </c>
      <c r="AD3431" s="153">
        <f>VLOOKUP(D3431,'Dados Base'!$B:$K,9,FALSE)*31536000/VLOOKUP($F3431,F:H,MATCH(H3430,F3430:AF3430,0),FALSE)</f>
        <v>15469.080568720377</v>
      </c>
      <c r="AE3431" s="153">
        <f>VLOOKUP(D3431,'Dados Base'!$B:$K,10,FALSE)*31536000/VLOOKUP($F3431,F:H,MATCH(H3430,F3430:AF3430,0),FALSE)</f>
        <v>1569.3270142180093</v>
      </c>
      <c r="AF3431" s="14">
        <v>81.040000000000006</v>
      </c>
      <c r="AG3431" s="15">
        <v>78.900000000000006</v>
      </c>
      <c r="AH3431" s="14">
        <v>77.040000000000006</v>
      </c>
      <c r="AI3431" s="14">
        <v>30.62</v>
      </c>
      <c r="AJ3431" s="14">
        <v>100</v>
      </c>
      <c r="AK3431" s="72">
        <f>(SUMIFS('Banco de Indicadores Mun. (2)'!I:I,'Banco de Indicadores Mun. (2)'!B:B,'Banco de Indicadores - Mun. (1)'!B3431,'Banco de Indicadores Mun. (2)'!A:A,'Banco de Indicadores - Mun. (1)'!A3431) / VLOOKUP(D3431,'Dados Base'!$B:$K,8,FALSE)) * 100</f>
        <v>0</v>
      </c>
      <c r="AL3431" s="72">
        <f>(SUMIFS('Banco de Indicadores Mun. (2)'!I:I,'Banco de Indicadores Mun. (2)'!B:B,'Banco de Indicadores - Mun. (1)'!B3431,'Banco de Indicadores Mun. (2)'!A:A,'Banco de Indicadores - Mun. (1)'!A3431) / VLOOKUP(D3431,'Dados Base'!$B:$K,9,FALSE)) * 100</f>
        <v>0</v>
      </c>
      <c r="AM3431" s="72">
        <f>(SUMIFS('Banco de Indicadores Mun. (2)'!J:J,'Banco de Indicadores Mun. (2)'!B:B,'Banco de Indicadores - Mun. (1)'!B3431,'Banco de Indicadores Mun. (2)'!A:A,'Banco de Indicadores - Mun. (1)'!A3431) / VLOOKUP(D3431,'Dados Base'!$B:$K,7,FALSE)) * 100</f>
        <v>0</v>
      </c>
      <c r="AN3431" s="72">
        <f>(SUMIFS('Banco de Indicadores Mun. (2)'!K:K,'Banco de Indicadores Mun. (2)'!B:B,'Banco de Indicadores - Mun. (1)'!B3431,'Banco de Indicadores Mun. (2)'!A:A,'Banco de Indicadores - Mun. (1)'!A3431) / VLOOKUP(D3431,'Dados Base'!$B:$K,10,FALSE)) * 100</f>
        <v>0</v>
      </c>
      <c r="AO3431" s="33">
        <v>0</v>
      </c>
      <c r="AP3431" s="34">
        <v>0</v>
      </c>
      <c r="AQ3431" s="17">
        <v>0</v>
      </c>
      <c r="AR3431" s="24">
        <v>9</v>
      </c>
      <c r="AS3431" s="35">
        <v>100</v>
      </c>
      <c r="AT3431" s="35">
        <v>100</v>
      </c>
      <c r="AU3431" s="35">
        <v>78.089887640449433</v>
      </c>
      <c r="AV3431" s="7">
        <v>8.2799999999999994</v>
      </c>
      <c r="AW3431" s="36">
        <v>0</v>
      </c>
      <c r="AX3431" s="36">
        <v>0</v>
      </c>
      <c r="AY3431" s="117">
        <v>12.919112649603134</v>
      </c>
    </row>
    <row r="3432" spans="1:51" ht="15" x14ac:dyDescent="0.25">
      <c r="A3432" s="144">
        <v>2012</v>
      </c>
      <c r="B3432" s="77" t="s">
        <v>207</v>
      </c>
      <c r="C3432" s="78">
        <v>12</v>
      </c>
      <c r="D3432" s="77">
        <v>3517901</v>
      </c>
      <c r="E3432" s="78">
        <v>351790112</v>
      </c>
      <c r="F3432" s="78" t="str">
        <f t="shared" si="150"/>
        <v>3517901122012</v>
      </c>
      <c r="G3432" s="96">
        <v>1.1809410451547819</v>
      </c>
      <c r="H3432" s="80">
        <f t="shared" si="149"/>
        <v>10174</v>
      </c>
      <c r="I3432" s="91">
        <v>9191</v>
      </c>
      <c r="J3432" s="91">
        <v>983</v>
      </c>
      <c r="K3432" s="83">
        <f>(H3432)/VLOOKUP(D3432,'Dados Base'!$B:$K,6,FALSE)</f>
        <v>15.926239003162079</v>
      </c>
      <c r="L3432" s="88">
        <f t="shared" si="151"/>
        <v>90.338116768232751</v>
      </c>
      <c r="M3432" s="93">
        <v>4</v>
      </c>
      <c r="N3432" s="98">
        <v>0.73699999999999999</v>
      </c>
      <c r="O3432" s="91">
        <v>92</v>
      </c>
      <c r="P3432" s="91" t="s">
        <v>691</v>
      </c>
      <c r="Q3432" s="91" t="s">
        <v>691</v>
      </c>
      <c r="R3432" s="91" t="s">
        <v>691</v>
      </c>
      <c r="S3432" s="91">
        <v>13</v>
      </c>
      <c r="T3432" s="91" t="s">
        <v>691</v>
      </c>
      <c r="U3432" s="91">
        <v>48</v>
      </c>
      <c r="V3432" s="91">
        <v>30</v>
      </c>
      <c r="W3432" s="99">
        <v>97.607699999999994</v>
      </c>
      <c r="X3432" s="19">
        <v>3.044608359027778E-2</v>
      </c>
      <c r="Y3432" s="29">
        <v>3.63</v>
      </c>
      <c r="Z3432" s="30">
        <v>333</v>
      </c>
      <c r="AA3432" s="30">
        <v>157</v>
      </c>
      <c r="AB3432" s="31">
        <v>0</v>
      </c>
      <c r="AC3432" s="32">
        <v>0</v>
      </c>
      <c r="AD3432" s="153">
        <f>VLOOKUP(D3432,'Dados Base'!$B:$K,9,FALSE)*31536000/VLOOKUP($F3432,F:H,MATCH(H3431,F3431:AF3431,0),FALSE)</f>
        <v>23619.453508944367</v>
      </c>
      <c r="AE3432" s="153">
        <f>VLOOKUP(D3432,'Dados Base'!$B:$K,10,FALSE)*31536000/VLOOKUP($F3432,F:H,MATCH(H3431,F3431:AF3431,0),FALSE)</f>
        <v>2758.7025751916644</v>
      </c>
      <c r="AF3432" s="14">
        <v>98.31</v>
      </c>
      <c r="AG3432" s="15">
        <v>98.3</v>
      </c>
      <c r="AH3432" s="14">
        <v>88.19</v>
      </c>
      <c r="AI3432" s="14">
        <v>0</v>
      </c>
      <c r="AJ3432" s="14">
        <v>98.3</v>
      </c>
      <c r="AK3432" s="72">
        <f>(SUMIFS('Banco de Indicadores Mun. (2)'!I:I,'Banco de Indicadores Mun. (2)'!B:B,'Banco de Indicadores - Mun. (1)'!B3432,'Banco de Indicadores Mun. (2)'!A:A,'Banco de Indicadores - Mun. (1)'!A3432) / VLOOKUP(D3432,'Dados Base'!$B:$K,8,FALSE)) * 100</f>
        <v>0</v>
      </c>
      <c r="AL3432" s="72">
        <f>(SUMIFS('Banco de Indicadores Mun. (2)'!I:I,'Banco de Indicadores Mun. (2)'!B:B,'Banco de Indicadores - Mun. (1)'!B3432,'Banco de Indicadores Mun. (2)'!A:A,'Banco de Indicadores - Mun. (1)'!A3432) / VLOOKUP(D3432,'Dados Base'!$B:$K,9,FALSE)) * 100</f>
        <v>0</v>
      </c>
      <c r="AM3432" s="72">
        <f>(SUMIFS('Banco de Indicadores Mun. (2)'!J:J,'Banco de Indicadores Mun. (2)'!B:B,'Banco de Indicadores - Mun. (1)'!B3432,'Banco de Indicadores Mun. (2)'!A:A,'Banco de Indicadores - Mun. (1)'!A3432) / VLOOKUP(D3432,'Dados Base'!$B:$K,7,FALSE)) * 100</f>
        <v>0</v>
      </c>
      <c r="AN3432" s="72">
        <f>(SUMIFS('Banco de Indicadores Mun. (2)'!K:K,'Banco de Indicadores Mun. (2)'!B:B,'Banco de Indicadores - Mun. (1)'!B3432,'Banco de Indicadores Mun. (2)'!A:A,'Banco de Indicadores - Mun. (1)'!A3432) / VLOOKUP(D3432,'Dados Base'!$B:$K,10,FALSE)) * 100</f>
        <v>0</v>
      </c>
      <c r="AO3432" s="33">
        <v>0</v>
      </c>
      <c r="AP3432" s="34">
        <v>0</v>
      </c>
      <c r="AQ3432" s="17">
        <v>0</v>
      </c>
      <c r="AR3432" s="24">
        <v>8.6999999999999993</v>
      </c>
      <c r="AS3432" s="35">
        <v>100</v>
      </c>
      <c r="AT3432" s="35">
        <v>100</v>
      </c>
      <c r="AU3432" s="35">
        <v>67.959183673469397</v>
      </c>
      <c r="AV3432" s="7">
        <v>7.92</v>
      </c>
      <c r="AW3432" s="36">
        <v>0</v>
      </c>
      <c r="AX3432" s="36">
        <v>0</v>
      </c>
      <c r="AY3432" s="117">
        <v>25.046147324110478</v>
      </c>
    </row>
    <row r="3433" spans="1:51" ht="15" x14ac:dyDescent="0.25">
      <c r="A3433" s="144">
        <v>2012</v>
      </c>
      <c r="B3433" s="77" t="s">
        <v>208</v>
      </c>
      <c r="C3433" s="78">
        <v>15</v>
      </c>
      <c r="D3433" s="77">
        <v>3518008</v>
      </c>
      <c r="E3433" s="78">
        <v>351800815</v>
      </c>
      <c r="F3433" s="78" t="str">
        <f t="shared" si="150"/>
        <v>3518008152012</v>
      </c>
      <c r="G3433" s="96">
        <v>-0.20172135232782162</v>
      </c>
      <c r="H3433" s="80">
        <f t="shared" si="149"/>
        <v>1961</v>
      </c>
      <c r="I3433" s="91">
        <v>1733</v>
      </c>
      <c r="J3433" s="91">
        <v>228</v>
      </c>
      <c r="K3433" s="83">
        <f>(H3433)/VLOOKUP(D3433,'Dados Base'!$B:$K,6,FALSE)</f>
        <v>23.198864308529515</v>
      </c>
      <c r="L3433" s="88">
        <f t="shared" si="151"/>
        <v>88.373278939316677</v>
      </c>
      <c r="M3433" s="93">
        <v>3</v>
      </c>
      <c r="N3433" s="98">
        <v>0.73199999999999998</v>
      </c>
      <c r="O3433" s="91">
        <v>22</v>
      </c>
      <c r="P3433" s="91" t="s">
        <v>691</v>
      </c>
      <c r="Q3433" s="91" t="s">
        <v>691</v>
      </c>
      <c r="R3433" s="91" t="s">
        <v>691</v>
      </c>
      <c r="S3433" s="91">
        <v>8</v>
      </c>
      <c r="T3433" s="91" t="s">
        <v>691</v>
      </c>
      <c r="U3433" s="91">
        <v>18</v>
      </c>
      <c r="V3433" s="91">
        <v>5</v>
      </c>
      <c r="W3433" s="99">
        <v>0</v>
      </c>
      <c r="X3433" s="19">
        <v>4.6987398437500008E-3</v>
      </c>
      <c r="Y3433" s="29">
        <v>0.69</v>
      </c>
      <c r="Z3433" s="30">
        <v>80</v>
      </c>
      <c r="AA3433" s="30">
        <v>13</v>
      </c>
      <c r="AB3433" s="31">
        <v>0</v>
      </c>
      <c r="AC3433" s="32">
        <v>0</v>
      </c>
      <c r="AD3433" s="153">
        <f>VLOOKUP(D3433,'Dados Base'!$B:$K,9,FALSE)*31536000/VLOOKUP($F3433,F:H,MATCH(H3432,F3432:AF3432,0),FALSE)</f>
        <v>10613.850076491586</v>
      </c>
      <c r="AE3433" s="153">
        <f>VLOOKUP(D3433,'Dados Base'!$B:$K,10,FALSE)*31536000/VLOOKUP($F3433,F:H,MATCH(H3432,F3432:AF3432,0),FALSE)</f>
        <v>1125.7113717491075</v>
      </c>
      <c r="AF3433" s="14">
        <v>92.01</v>
      </c>
      <c r="AG3433" s="15">
        <v>88.1</v>
      </c>
      <c r="AH3433" s="14">
        <v>85.97</v>
      </c>
      <c r="AI3433" s="14">
        <v>15.66</v>
      </c>
      <c r="AJ3433" s="14">
        <v>100</v>
      </c>
      <c r="AK3433" s="72">
        <f>(SUMIFS('Banco de Indicadores Mun. (2)'!I:I,'Banco de Indicadores Mun. (2)'!B:B,'Banco de Indicadores - Mun. (1)'!B3433,'Banco de Indicadores Mun. (2)'!A:A,'Banco de Indicadores - Mun. (1)'!A3433) / VLOOKUP(D3433,'Dados Base'!$B:$K,8,FALSE)) * 100</f>
        <v>0</v>
      </c>
      <c r="AL3433" s="72">
        <f>(SUMIFS('Banco de Indicadores Mun. (2)'!I:I,'Banco de Indicadores Mun. (2)'!B:B,'Banco de Indicadores - Mun. (1)'!B3433,'Banco de Indicadores Mun. (2)'!A:A,'Banco de Indicadores - Mun. (1)'!A3433) / VLOOKUP(D3433,'Dados Base'!$B:$K,9,FALSE)) * 100</f>
        <v>0</v>
      </c>
      <c r="AM3433" s="72">
        <f>(SUMIFS('Banco de Indicadores Mun. (2)'!J:J,'Banco de Indicadores Mun. (2)'!B:B,'Banco de Indicadores - Mun. (1)'!B3433,'Banco de Indicadores Mun. (2)'!A:A,'Banco de Indicadores - Mun. (1)'!A3433) / VLOOKUP(D3433,'Dados Base'!$B:$K,7,FALSE)) * 100</f>
        <v>0</v>
      </c>
      <c r="AN3433" s="72">
        <f>(SUMIFS('Banco de Indicadores Mun. (2)'!K:K,'Banco de Indicadores Mun. (2)'!B:B,'Banco de Indicadores - Mun. (1)'!B3433,'Banco de Indicadores Mun. (2)'!A:A,'Banco de Indicadores - Mun. (1)'!A3433) / VLOOKUP(D3433,'Dados Base'!$B:$K,10,FALSE)) * 100</f>
        <v>0</v>
      </c>
      <c r="AO3433" s="33">
        <v>0</v>
      </c>
      <c r="AP3433" s="34">
        <v>0</v>
      </c>
      <c r="AQ3433" s="17">
        <v>0</v>
      </c>
      <c r="AR3433" s="24">
        <v>7.9</v>
      </c>
      <c r="AS3433" s="35">
        <v>96</v>
      </c>
      <c r="AT3433" s="35">
        <v>96</v>
      </c>
      <c r="AU3433" s="35">
        <v>86.021505376344081</v>
      </c>
      <c r="AV3433" s="7">
        <v>9.94</v>
      </c>
      <c r="AW3433" s="36">
        <v>0</v>
      </c>
      <c r="AX3433" s="36">
        <v>0</v>
      </c>
      <c r="AY3433" s="117">
        <v>595.05413144948716</v>
      </c>
    </row>
    <row r="3434" spans="1:51" ht="15" x14ac:dyDescent="0.25">
      <c r="A3434" s="144">
        <v>2012</v>
      </c>
      <c r="B3434" s="77" t="s">
        <v>209</v>
      </c>
      <c r="C3434" s="78">
        <v>16</v>
      </c>
      <c r="D3434" s="77">
        <v>3518107</v>
      </c>
      <c r="E3434" s="78">
        <v>351810716</v>
      </c>
      <c r="F3434" s="78" t="str">
        <f t="shared" si="150"/>
        <v>3518107162012</v>
      </c>
      <c r="G3434" s="96">
        <v>9.5575303340322826E-2</v>
      </c>
      <c r="H3434" s="80">
        <f t="shared" si="149"/>
        <v>6416</v>
      </c>
      <c r="I3434" s="91">
        <v>5557</v>
      </c>
      <c r="J3434" s="91">
        <v>859</v>
      </c>
      <c r="K3434" s="83">
        <f>(H3434)/VLOOKUP(D3434,'Dados Base'!$B:$K,6,FALSE)</f>
        <v>13.893460372455609</v>
      </c>
      <c r="L3434" s="88">
        <f t="shared" si="151"/>
        <v>86.611596009975074</v>
      </c>
      <c r="M3434" s="93">
        <v>4</v>
      </c>
      <c r="N3434" s="98">
        <v>0.71299999999999997</v>
      </c>
      <c r="O3434" s="91">
        <v>84</v>
      </c>
      <c r="P3434" s="91" t="s">
        <v>691</v>
      </c>
      <c r="Q3434" s="91" t="s">
        <v>691</v>
      </c>
      <c r="R3434" s="91" t="s">
        <v>691</v>
      </c>
      <c r="S3434" s="91">
        <v>9</v>
      </c>
      <c r="T3434" s="91" t="s">
        <v>691</v>
      </c>
      <c r="U3434" s="91">
        <v>44</v>
      </c>
      <c r="V3434" s="91">
        <v>41</v>
      </c>
      <c r="W3434" s="99">
        <v>0</v>
      </c>
      <c r="X3434" s="19">
        <v>1.4706121209674922E-2</v>
      </c>
      <c r="Y3434" s="29">
        <v>2.19</v>
      </c>
      <c r="Z3434" s="30">
        <v>272</v>
      </c>
      <c r="AA3434" s="30">
        <v>24</v>
      </c>
      <c r="AB3434" s="31">
        <v>0</v>
      </c>
      <c r="AC3434" s="32">
        <v>1</v>
      </c>
      <c r="AD3434" s="153">
        <f>VLOOKUP(D3434,'Dados Base'!$B:$K,9,FALSE)*31536000/VLOOKUP($F3434,F:H,MATCH(H3433,F3433:AF3433,0),FALSE)</f>
        <v>16711.720698254365</v>
      </c>
      <c r="AE3434" s="153">
        <f>VLOOKUP(D3434,'Dados Base'!$B:$K,10,FALSE)*31536000/VLOOKUP($F3434,F:H,MATCH(H3433,F3433:AF3433,0),FALSE)</f>
        <v>1769.476309226932</v>
      </c>
      <c r="AF3434" s="14" t="s">
        <v>692</v>
      </c>
      <c r="AG3434" s="15">
        <v>97.4</v>
      </c>
      <c r="AH3434" s="14" t="s">
        <v>692</v>
      </c>
      <c r="AI3434" s="14" t="s">
        <v>692</v>
      </c>
      <c r="AJ3434" s="14" t="s">
        <v>692</v>
      </c>
      <c r="AK3434" s="72">
        <f>(SUMIFS('Banco de Indicadores Mun. (2)'!I:I,'Banco de Indicadores Mun. (2)'!B:B,'Banco de Indicadores - Mun. (1)'!B3434,'Banco de Indicadores Mun. (2)'!A:A,'Banco de Indicadores - Mun. (1)'!A3434) / VLOOKUP(D3434,'Dados Base'!$B:$K,8,FALSE)) * 100</f>
        <v>0</v>
      </c>
      <c r="AL3434" s="72">
        <f>(SUMIFS('Banco de Indicadores Mun. (2)'!I:I,'Banco de Indicadores Mun. (2)'!B:B,'Banco de Indicadores - Mun. (1)'!B3434,'Banco de Indicadores Mun. (2)'!A:A,'Banco de Indicadores - Mun. (1)'!A3434) / VLOOKUP(D3434,'Dados Base'!$B:$K,9,FALSE)) * 100</f>
        <v>0</v>
      </c>
      <c r="AM3434" s="72">
        <f>(SUMIFS('Banco de Indicadores Mun. (2)'!J:J,'Banco de Indicadores Mun. (2)'!B:B,'Banco de Indicadores - Mun. (1)'!B3434,'Banco de Indicadores Mun. (2)'!A:A,'Banco de Indicadores - Mun. (1)'!A3434) / VLOOKUP(D3434,'Dados Base'!$B:$K,7,FALSE)) * 100</f>
        <v>0</v>
      </c>
      <c r="AN3434" s="72">
        <f>(SUMIFS('Banco de Indicadores Mun. (2)'!K:K,'Banco de Indicadores Mun. (2)'!B:B,'Banco de Indicadores - Mun. (1)'!B3434,'Banco de Indicadores Mun. (2)'!A:A,'Banco de Indicadores - Mun. (1)'!A3434) / VLOOKUP(D3434,'Dados Base'!$B:$K,10,FALSE)) * 100</f>
        <v>0</v>
      </c>
      <c r="AO3434" s="33">
        <v>0</v>
      </c>
      <c r="AP3434" s="34">
        <v>0</v>
      </c>
      <c r="AQ3434" s="17">
        <v>0</v>
      </c>
      <c r="AR3434" s="24">
        <v>9</v>
      </c>
      <c r="AS3434" s="35">
        <v>100</v>
      </c>
      <c r="AT3434" s="35">
        <v>100</v>
      </c>
      <c r="AU3434" s="35">
        <v>91.891891891891902</v>
      </c>
      <c r="AV3434" s="7">
        <v>9.5</v>
      </c>
      <c r="AW3434" s="36">
        <v>0</v>
      </c>
      <c r="AX3434" s="36">
        <v>1</v>
      </c>
      <c r="AY3434" s="117">
        <v>1.5369613376474427</v>
      </c>
    </row>
    <row r="3435" spans="1:51" ht="15" x14ac:dyDescent="0.25">
      <c r="A3435" s="144">
        <v>2012</v>
      </c>
      <c r="B3435" s="77" t="s">
        <v>210</v>
      </c>
      <c r="C3435" s="78">
        <v>19</v>
      </c>
      <c r="D3435" s="77">
        <v>3518206</v>
      </c>
      <c r="E3435" s="78">
        <v>351820619</v>
      </c>
      <c r="F3435" s="78" t="str">
        <f t="shared" si="150"/>
        <v>3518206192012</v>
      </c>
      <c r="G3435" s="96">
        <v>0.54914745437757428</v>
      </c>
      <c r="H3435" s="80">
        <f t="shared" si="149"/>
        <v>30924</v>
      </c>
      <c r="I3435" s="91">
        <v>28722</v>
      </c>
      <c r="J3435" s="91">
        <v>2202</v>
      </c>
      <c r="K3435" s="83">
        <f>(H3435)/VLOOKUP(D3435,'Dados Base'!$B:$K,6,FALSE)</f>
        <v>32.327667314809005</v>
      </c>
      <c r="L3435" s="88">
        <f t="shared" si="151"/>
        <v>92.879317035312383</v>
      </c>
      <c r="M3435" s="93">
        <v>3</v>
      </c>
      <c r="N3435" s="98">
        <v>0.76300000000000001</v>
      </c>
      <c r="O3435" s="91">
        <v>193</v>
      </c>
      <c r="P3435" s="91" t="s">
        <v>691</v>
      </c>
      <c r="Q3435" s="91" t="s">
        <v>691</v>
      </c>
      <c r="R3435" s="91" t="s">
        <v>691</v>
      </c>
      <c r="S3435" s="91">
        <v>68</v>
      </c>
      <c r="T3435" s="91" t="s">
        <v>691</v>
      </c>
      <c r="U3435" s="91">
        <v>292</v>
      </c>
      <c r="V3435" s="91">
        <v>206</v>
      </c>
      <c r="W3435" s="99">
        <v>3.6522000000000001</v>
      </c>
      <c r="X3435" s="19">
        <v>8.7119243124999982E-2</v>
      </c>
      <c r="Y3435" s="29">
        <v>11.43</v>
      </c>
      <c r="Z3435" s="30">
        <v>1309</v>
      </c>
      <c r="AA3435" s="30">
        <v>234</v>
      </c>
      <c r="AB3435" s="31">
        <v>3</v>
      </c>
      <c r="AC3435" s="32">
        <v>0</v>
      </c>
      <c r="AD3435" s="153">
        <f>VLOOKUP(D3435,'Dados Base'!$B:$K,9,FALSE)*31536000/VLOOKUP($F3435,F:H,MATCH(H3434,F3434:AF3434,0),FALSE)</f>
        <v>7169.1268917345751</v>
      </c>
      <c r="AE3435" s="153">
        <f>VLOOKUP(D3435,'Dados Base'!$B:$K,10,FALSE)*31536000/VLOOKUP($F3435,F:H,MATCH(H3434,F3434:AF3434,0),FALSE)</f>
        <v>693.45750873108273</v>
      </c>
      <c r="AF3435" s="14">
        <v>92.55</v>
      </c>
      <c r="AG3435" s="15">
        <v>100</v>
      </c>
      <c r="AH3435" s="14">
        <v>92.88</v>
      </c>
      <c r="AI3435" s="14">
        <v>26.24</v>
      </c>
      <c r="AJ3435" s="14">
        <v>100</v>
      </c>
      <c r="AK3435" s="72">
        <f>(SUMIFS('Banco de Indicadores Mun. (2)'!I:I,'Banco de Indicadores Mun. (2)'!B:B,'Banco de Indicadores - Mun. (1)'!B3435,'Banco de Indicadores Mun. (2)'!A:A,'Banco de Indicadores - Mun. (1)'!A3435) / VLOOKUP(D3435,'Dados Base'!$B:$K,8,FALSE)) * 100</f>
        <v>0</v>
      </c>
      <c r="AL3435" s="72">
        <f>(SUMIFS('Banco de Indicadores Mun. (2)'!I:I,'Banco de Indicadores Mun. (2)'!B:B,'Banco de Indicadores - Mun. (1)'!B3435,'Banco de Indicadores Mun. (2)'!A:A,'Banco de Indicadores - Mun. (1)'!A3435) / VLOOKUP(D3435,'Dados Base'!$B:$K,9,FALSE)) * 100</f>
        <v>0</v>
      </c>
      <c r="AM3435" s="72">
        <f>(SUMIFS('Banco de Indicadores Mun. (2)'!J:J,'Banco de Indicadores Mun. (2)'!B:B,'Banco de Indicadores - Mun. (1)'!B3435,'Banco de Indicadores Mun. (2)'!A:A,'Banco de Indicadores - Mun. (1)'!A3435) / VLOOKUP(D3435,'Dados Base'!$B:$K,7,FALSE)) * 100</f>
        <v>0</v>
      </c>
      <c r="AN3435" s="72">
        <f>(SUMIFS('Banco de Indicadores Mun. (2)'!K:K,'Banco de Indicadores Mun. (2)'!B:B,'Banco de Indicadores - Mun. (1)'!B3435,'Banco de Indicadores Mun. (2)'!A:A,'Banco de Indicadores - Mun. (1)'!A3435) / VLOOKUP(D3435,'Dados Base'!$B:$K,10,FALSE)) * 100</f>
        <v>0</v>
      </c>
      <c r="AO3435" s="33">
        <v>0</v>
      </c>
      <c r="AP3435" s="34">
        <v>0</v>
      </c>
      <c r="AQ3435" s="17">
        <v>0</v>
      </c>
      <c r="AR3435" s="24">
        <v>9.5</v>
      </c>
      <c r="AS3435" s="35">
        <v>100</v>
      </c>
      <c r="AT3435" s="35">
        <v>100</v>
      </c>
      <c r="AU3435" s="35">
        <v>84.834737524303307</v>
      </c>
      <c r="AV3435" s="7">
        <v>10</v>
      </c>
      <c r="AW3435" s="36">
        <v>0</v>
      </c>
      <c r="AX3435" s="36">
        <v>0</v>
      </c>
      <c r="AY3435" s="117">
        <v>3.3334880671918441</v>
      </c>
    </row>
    <row r="3436" spans="1:51" ht="15" x14ac:dyDescent="0.25">
      <c r="A3436" s="144">
        <v>2012</v>
      </c>
      <c r="B3436" s="77" t="s">
        <v>211</v>
      </c>
      <c r="C3436" s="78">
        <v>2</v>
      </c>
      <c r="D3436" s="77">
        <v>3518305</v>
      </c>
      <c r="E3436" s="78">
        <v>35183052</v>
      </c>
      <c r="F3436" s="78" t="str">
        <f t="shared" si="150"/>
        <v>351830522012</v>
      </c>
      <c r="G3436" s="96">
        <v>1.5568965877121421</v>
      </c>
      <c r="H3436" s="80">
        <f t="shared" si="149"/>
        <v>26518</v>
      </c>
      <c r="I3436" s="91">
        <v>22820</v>
      </c>
      <c r="J3436" s="91">
        <v>3698</v>
      </c>
      <c r="K3436" s="83">
        <f>(H3436)/VLOOKUP(D3436,'Dados Base'!$B:$K,6,FALSE)</f>
        <v>98.033271719038822</v>
      </c>
      <c r="L3436" s="88">
        <f t="shared" si="151"/>
        <v>86.054755260577721</v>
      </c>
      <c r="M3436" s="93">
        <v>1</v>
      </c>
      <c r="N3436" s="98">
        <v>0.73099999999999998</v>
      </c>
      <c r="O3436" s="91">
        <v>106</v>
      </c>
      <c r="P3436" s="91" t="s">
        <v>691</v>
      </c>
      <c r="Q3436" s="91" t="s">
        <v>691</v>
      </c>
      <c r="R3436" s="91" t="s">
        <v>691</v>
      </c>
      <c r="S3436" s="91">
        <v>76</v>
      </c>
      <c r="T3436" s="91" t="s">
        <v>691</v>
      </c>
      <c r="U3436" s="91">
        <v>219</v>
      </c>
      <c r="V3436" s="91">
        <v>182</v>
      </c>
      <c r="W3436" s="99">
        <v>0</v>
      </c>
      <c r="X3436" s="19">
        <v>5.4752580118055554E-2</v>
      </c>
      <c r="Y3436" s="29">
        <v>9.1</v>
      </c>
      <c r="Z3436" s="30">
        <v>391</v>
      </c>
      <c r="AA3436" s="30">
        <v>837</v>
      </c>
      <c r="AB3436" s="31">
        <v>2</v>
      </c>
      <c r="AC3436" s="32">
        <v>0</v>
      </c>
      <c r="AD3436" s="153">
        <f>VLOOKUP(D3436,'Dados Base'!$B:$K,9,FALSE)*31536000/VLOOKUP($F3436,F:H,MATCH(H3435,F3435:AF3435,0),FALSE)</f>
        <v>4745.027528471227</v>
      </c>
      <c r="AE3436" s="153">
        <f>VLOOKUP(D3436,'Dados Base'!$B:$K,10,FALSE)*31536000/VLOOKUP($F3436,F:H,MATCH(H3435,F3435:AF3435,0),FALSE)</f>
        <v>487.5842823742363</v>
      </c>
      <c r="AF3436" s="14">
        <v>67.83</v>
      </c>
      <c r="AG3436" s="15">
        <v>100</v>
      </c>
      <c r="AH3436" s="14">
        <v>33</v>
      </c>
      <c r="AI3436" s="14">
        <v>28.12</v>
      </c>
      <c r="AJ3436" s="14">
        <v>78.8</v>
      </c>
      <c r="AK3436" s="72">
        <f>(SUMIFS('Banco de Indicadores Mun. (2)'!I:I,'Banco de Indicadores Mun. (2)'!B:B,'Banco de Indicadores - Mun. (1)'!B3436,'Banco de Indicadores Mun. (2)'!A:A,'Banco de Indicadores - Mun. (1)'!A3436) / VLOOKUP(D3436,'Dados Base'!$B:$K,8,FALSE)) * 100</f>
        <v>0</v>
      </c>
      <c r="AL3436" s="72">
        <f>(SUMIFS('Banco de Indicadores Mun. (2)'!I:I,'Banco de Indicadores Mun. (2)'!B:B,'Banco de Indicadores - Mun. (1)'!B3436,'Banco de Indicadores Mun. (2)'!A:A,'Banco de Indicadores - Mun. (1)'!A3436) / VLOOKUP(D3436,'Dados Base'!$B:$K,9,FALSE)) * 100</f>
        <v>0</v>
      </c>
      <c r="AM3436" s="72">
        <f>(SUMIFS('Banco de Indicadores Mun. (2)'!J:J,'Banco de Indicadores Mun. (2)'!B:B,'Banco de Indicadores - Mun. (1)'!B3436,'Banco de Indicadores Mun. (2)'!A:A,'Banco de Indicadores - Mun. (1)'!A3436) / VLOOKUP(D3436,'Dados Base'!$B:$K,7,FALSE)) * 100</f>
        <v>0</v>
      </c>
      <c r="AN3436" s="72">
        <f>(SUMIFS('Banco de Indicadores Mun. (2)'!K:K,'Banco de Indicadores Mun. (2)'!B:B,'Banco de Indicadores - Mun. (1)'!B3436,'Banco de Indicadores Mun. (2)'!A:A,'Banco de Indicadores - Mun. (1)'!A3436) / VLOOKUP(D3436,'Dados Base'!$B:$K,10,FALSE)) * 100</f>
        <v>0</v>
      </c>
      <c r="AO3436" s="33">
        <v>0</v>
      </c>
      <c r="AP3436" s="34">
        <v>0</v>
      </c>
      <c r="AQ3436" s="17">
        <v>0</v>
      </c>
      <c r="AR3436" s="24">
        <v>7.5</v>
      </c>
      <c r="AS3436" s="35">
        <v>70</v>
      </c>
      <c r="AT3436" s="35">
        <v>34.300000000000004</v>
      </c>
      <c r="AU3436" s="35">
        <v>31.840390879478825</v>
      </c>
      <c r="AV3436" s="7">
        <v>4.3600000000000003</v>
      </c>
      <c r="AW3436" s="36">
        <v>0</v>
      </c>
      <c r="AX3436" s="36">
        <v>0</v>
      </c>
      <c r="AY3436" s="117">
        <v>10.58782629467972</v>
      </c>
    </row>
    <row r="3437" spans="1:51" ht="15" x14ac:dyDescent="0.25">
      <c r="A3437" s="144">
        <v>2012</v>
      </c>
      <c r="B3437" s="77" t="s">
        <v>212</v>
      </c>
      <c r="C3437" s="78">
        <v>2</v>
      </c>
      <c r="D3437" s="77">
        <v>3518404</v>
      </c>
      <c r="E3437" s="78">
        <v>35184042</v>
      </c>
      <c r="F3437" s="78" t="str">
        <f t="shared" si="150"/>
        <v>351840422012</v>
      </c>
      <c r="G3437" s="96">
        <v>0.66334799956362378</v>
      </c>
      <c r="H3437" s="80">
        <f t="shared" si="149"/>
        <v>113368</v>
      </c>
      <c r="I3437" s="91">
        <v>108022</v>
      </c>
      <c r="J3437" s="91">
        <v>5346</v>
      </c>
      <c r="K3437" s="83">
        <f>(H3437)/VLOOKUP(D3437,'Dados Base'!$B:$K,6,FALSE)</f>
        <v>150.86766741190246</v>
      </c>
      <c r="L3437" s="88">
        <f t="shared" si="151"/>
        <v>95.284383600310491</v>
      </c>
      <c r="M3437" s="93">
        <v>2</v>
      </c>
      <c r="N3437" s="98">
        <v>0.79800000000000004</v>
      </c>
      <c r="O3437" s="91">
        <v>292</v>
      </c>
      <c r="P3437" s="91" t="s">
        <v>691</v>
      </c>
      <c r="Q3437" s="91" t="s">
        <v>691</v>
      </c>
      <c r="R3437" s="91" t="s">
        <v>691</v>
      </c>
      <c r="S3437" s="91">
        <v>175</v>
      </c>
      <c r="T3437" s="91" t="s">
        <v>691</v>
      </c>
      <c r="U3437" s="91">
        <v>1171</v>
      </c>
      <c r="V3437" s="91">
        <v>969</v>
      </c>
      <c r="W3437" s="99">
        <v>0</v>
      </c>
      <c r="X3437" s="19">
        <v>0.39293676832407409</v>
      </c>
      <c r="Y3437" s="29">
        <v>53.95</v>
      </c>
      <c r="Z3437" s="30">
        <v>836</v>
      </c>
      <c r="AA3437" s="30">
        <v>4990</v>
      </c>
      <c r="AB3437" s="31">
        <v>17</v>
      </c>
      <c r="AC3437" s="32">
        <v>0</v>
      </c>
      <c r="AD3437" s="153">
        <f>VLOOKUP(D3437,'Dados Base'!$B:$K,9,FALSE)*31536000/VLOOKUP($F3437,F:H,MATCH(H3436,F3436:AF3436,0),FALSE)</f>
        <v>3121.1093077411615</v>
      </c>
      <c r="AE3437" s="153">
        <f>VLOOKUP(D3437,'Dados Base'!$B:$K,10,FALSE)*31536000/VLOOKUP($F3437,F:H,MATCH(H3436,F3436:AF3436,0),FALSE)</f>
        <v>314.33632065485858</v>
      </c>
      <c r="AF3437" s="14">
        <v>99.49</v>
      </c>
      <c r="AG3437" s="15">
        <v>100</v>
      </c>
      <c r="AH3437" s="14">
        <v>93.63</v>
      </c>
      <c r="AI3437" s="14">
        <v>53.13</v>
      </c>
      <c r="AJ3437" s="14">
        <v>99.5</v>
      </c>
      <c r="AK3437" s="72">
        <f>(SUMIFS('Banco de Indicadores Mun. (2)'!I:I,'Banco de Indicadores Mun. (2)'!B:B,'Banco de Indicadores - Mun. (1)'!B3437,'Banco de Indicadores Mun. (2)'!A:A,'Banco de Indicadores - Mun. (1)'!A3437) / VLOOKUP(D3437,'Dados Base'!$B:$K,8,FALSE)) * 100</f>
        <v>0</v>
      </c>
      <c r="AL3437" s="72">
        <f>(SUMIFS('Banco de Indicadores Mun. (2)'!I:I,'Banco de Indicadores Mun. (2)'!B:B,'Banco de Indicadores - Mun. (1)'!B3437,'Banco de Indicadores Mun. (2)'!A:A,'Banco de Indicadores - Mun. (1)'!A3437) / VLOOKUP(D3437,'Dados Base'!$B:$K,9,FALSE)) * 100</f>
        <v>0</v>
      </c>
      <c r="AM3437" s="72">
        <f>(SUMIFS('Banco de Indicadores Mun. (2)'!J:J,'Banco de Indicadores Mun. (2)'!B:B,'Banco de Indicadores - Mun. (1)'!B3437,'Banco de Indicadores Mun. (2)'!A:A,'Banco de Indicadores - Mun. (1)'!A3437) / VLOOKUP(D3437,'Dados Base'!$B:$K,7,FALSE)) * 100</f>
        <v>0</v>
      </c>
      <c r="AN3437" s="72">
        <f>(SUMIFS('Banco de Indicadores Mun. (2)'!K:K,'Banco de Indicadores Mun. (2)'!B:B,'Banco de Indicadores - Mun. (1)'!B3437,'Banco de Indicadores Mun. (2)'!A:A,'Banco de Indicadores - Mun. (1)'!A3437) / VLOOKUP(D3437,'Dados Base'!$B:$K,10,FALSE)) * 100</f>
        <v>0</v>
      </c>
      <c r="AO3437" s="33">
        <v>1</v>
      </c>
      <c r="AP3437" s="34">
        <v>0</v>
      </c>
      <c r="AQ3437" s="17">
        <v>0</v>
      </c>
      <c r="AR3437" s="24">
        <v>9.4</v>
      </c>
      <c r="AS3437" s="35">
        <v>90</v>
      </c>
      <c r="AT3437" s="35">
        <v>16.2</v>
      </c>
      <c r="AU3437" s="35">
        <v>14.349467902506008</v>
      </c>
      <c r="AV3437" s="7">
        <v>2.75</v>
      </c>
      <c r="AW3437" s="36">
        <v>0</v>
      </c>
      <c r="AX3437" s="36">
        <v>0</v>
      </c>
      <c r="AY3437" s="117">
        <v>100.65290779274511</v>
      </c>
    </row>
    <row r="3438" spans="1:51" ht="15" x14ac:dyDescent="0.25">
      <c r="A3438" s="144">
        <v>2012</v>
      </c>
      <c r="B3438" s="77" t="s">
        <v>213</v>
      </c>
      <c r="C3438" s="78">
        <v>14</v>
      </c>
      <c r="D3438" s="77">
        <v>3518503</v>
      </c>
      <c r="E3438" s="78">
        <v>351850314</v>
      </c>
      <c r="F3438" s="78" t="str">
        <f t="shared" si="150"/>
        <v>3518503142012</v>
      </c>
      <c r="G3438" s="96">
        <v>2.9244074695020439</v>
      </c>
      <c r="H3438" s="80">
        <f t="shared" si="149"/>
        <v>14775</v>
      </c>
      <c r="I3438" s="91">
        <v>8534</v>
      </c>
      <c r="J3438" s="91">
        <v>6241</v>
      </c>
      <c r="K3438" s="83">
        <f>(H3438)/VLOOKUP(D3438,'Dados Base'!$B:$K,6,FALSE)</f>
        <v>26.092254441422668</v>
      </c>
      <c r="L3438" s="88">
        <f t="shared" si="151"/>
        <v>57.759729272419627</v>
      </c>
      <c r="M3438" s="93">
        <v>4</v>
      </c>
      <c r="N3438" s="98">
        <v>0.68700000000000006</v>
      </c>
      <c r="O3438" s="91">
        <v>81</v>
      </c>
      <c r="P3438" s="91" t="s">
        <v>691</v>
      </c>
      <c r="Q3438" s="91" t="s">
        <v>691</v>
      </c>
      <c r="R3438" s="91" t="s">
        <v>691</v>
      </c>
      <c r="S3438" s="91">
        <v>32</v>
      </c>
      <c r="T3438" s="91" t="s">
        <v>691</v>
      </c>
      <c r="U3438" s="91">
        <v>72</v>
      </c>
      <c r="V3438" s="91">
        <v>44</v>
      </c>
      <c r="W3438" s="99">
        <v>0</v>
      </c>
      <c r="X3438" s="19">
        <v>2.5479179687499999E-2</v>
      </c>
      <c r="Y3438" s="29">
        <v>3.52</v>
      </c>
      <c r="Z3438" s="30">
        <v>309</v>
      </c>
      <c r="AA3438" s="30">
        <v>166</v>
      </c>
      <c r="AB3438" s="31">
        <v>2</v>
      </c>
      <c r="AC3438" s="32">
        <v>0</v>
      </c>
      <c r="AD3438" s="153">
        <f>VLOOKUP(D3438,'Dados Base'!$B:$K,9,FALSE)*31536000/VLOOKUP($F3438,F:H,MATCH(H3437,F3437:AF3437,0),FALSE)</f>
        <v>13340.10152284264</v>
      </c>
      <c r="AE3438" s="153">
        <f>VLOOKUP(D3438,'Dados Base'!$B:$K,10,FALSE)*31536000/VLOOKUP($F3438,F:H,MATCH(H3437,F3437:AF3437,0),FALSE)</f>
        <v>1579.468020304568</v>
      </c>
      <c r="AF3438" s="14">
        <v>66.22</v>
      </c>
      <c r="AG3438" s="15">
        <v>100</v>
      </c>
      <c r="AH3438" s="14">
        <v>39.18</v>
      </c>
      <c r="AI3438" s="14">
        <v>26.58</v>
      </c>
      <c r="AJ3438" s="14">
        <v>100</v>
      </c>
      <c r="AK3438" s="72">
        <f>(SUMIFS('Banco de Indicadores Mun. (2)'!I:I,'Banco de Indicadores Mun. (2)'!B:B,'Banco de Indicadores - Mun. (1)'!B3438,'Banco de Indicadores Mun. (2)'!A:A,'Banco de Indicadores - Mun. (1)'!A3438) / VLOOKUP(D3438,'Dados Base'!$B:$K,8,FALSE)) * 100</f>
        <v>0</v>
      </c>
      <c r="AL3438" s="72">
        <f>(SUMIFS('Banco de Indicadores Mun. (2)'!I:I,'Banco de Indicadores Mun. (2)'!B:B,'Banco de Indicadores - Mun. (1)'!B3438,'Banco de Indicadores Mun. (2)'!A:A,'Banco de Indicadores - Mun. (1)'!A3438) / VLOOKUP(D3438,'Dados Base'!$B:$K,9,FALSE)) * 100</f>
        <v>0</v>
      </c>
      <c r="AM3438" s="72">
        <f>(SUMIFS('Banco de Indicadores Mun. (2)'!J:J,'Banco de Indicadores Mun. (2)'!B:B,'Banco de Indicadores - Mun. (1)'!B3438,'Banco de Indicadores Mun. (2)'!A:A,'Banco de Indicadores - Mun. (1)'!A3438) / VLOOKUP(D3438,'Dados Base'!$B:$K,7,FALSE)) * 100</f>
        <v>0</v>
      </c>
      <c r="AN3438" s="72">
        <f>(SUMIFS('Banco de Indicadores Mun. (2)'!K:K,'Banco de Indicadores Mun. (2)'!B:B,'Banco de Indicadores - Mun. (1)'!B3438,'Banco de Indicadores Mun. (2)'!A:A,'Banco de Indicadores - Mun. (1)'!A3438) / VLOOKUP(D3438,'Dados Base'!$B:$K,10,FALSE)) * 100</f>
        <v>0</v>
      </c>
      <c r="AO3438" s="33">
        <v>0</v>
      </c>
      <c r="AP3438" s="34">
        <v>0</v>
      </c>
      <c r="AQ3438" s="17">
        <v>0</v>
      </c>
      <c r="AR3438" s="24">
        <v>9.5</v>
      </c>
      <c r="AS3438" s="35">
        <v>70</v>
      </c>
      <c r="AT3438" s="35">
        <v>70</v>
      </c>
      <c r="AU3438" s="35">
        <v>65.05263157894737</v>
      </c>
      <c r="AV3438" s="7">
        <v>7.28</v>
      </c>
      <c r="AW3438" s="36">
        <v>0</v>
      </c>
      <c r="AX3438" s="36">
        <v>0</v>
      </c>
      <c r="AY3438" s="117">
        <v>213.19762281687215</v>
      </c>
    </row>
    <row r="3439" spans="1:51" ht="15" x14ac:dyDescent="0.25">
      <c r="A3439" s="144">
        <v>2012</v>
      </c>
      <c r="B3439" s="77" t="s">
        <v>214</v>
      </c>
      <c r="C3439" s="78">
        <v>9</v>
      </c>
      <c r="D3439" s="77">
        <v>3518602</v>
      </c>
      <c r="E3439" s="78">
        <v>35186029</v>
      </c>
      <c r="F3439" s="78" t="str">
        <f t="shared" si="150"/>
        <v>351860292012</v>
      </c>
      <c r="G3439" s="96">
        <v>1.2530093079846649</v>
      </c>
      <c r="H3439" s="80">
        <f t="shared" si="149"/>
        <v>36197</v>
      </c>
      <c r="I3439" s="91">
        <v>35485</v>
      </c>
      <c r="J3439" s="91">
        <v>712</v>
      </c>
      <c r="K3439" s="83">
        <f>(H3439)/VLOOKUP(D3439,'Dados Base'!$B:$K,6,FALSE)</f>
        <v>133.83989646884822</v>
      </c>
      <c r="L3439" s="88">
        <f t="shared" si="151"/>
        <v>98.032986159073957</v>
      </c>
      <c r="M3439" s="93">
        <v>4</v>
      </c>
      <c r="N3439" s="98">
        <v>0.71899999999999997</v>
      </c>
      <c r="O3439" s="91">
        <v>42</v>
      </c>
      <c r="P3439" s="91" t="s">
        <v>691</v>
      </c>
      <c r="Q3439" s="91" t="s">
        <v>691</v>
      </c>
      <c r="R3439" s="91" t="s">
        <v>691</v>
      </c>
      <c r="S3439" s="91">
        <v>46</v>
      </c>
      <c r="T3439" s="91" t="s">
        <v>691</v>
      </c>
      <c r="U3439" s="91">
        <v>303</v>
      </c>
      <c r="V3439" s="91">
        <v>222</v>
      </c>
      <c r="W3439" s="99">
        <v>0</v>
      </c>
      <c r="X3439" s="19">
        <v>0.10901505790972223</v>
      </c>
      <c r="Y3439" s="29">
        <v>14.16</v>
      </c>
      <c r="Z3439" s="30">
        <v>1663</v>
      </c>
      <c r="AA3439" s="30">
        <v>249</v>
      </c>
      <c r="AB3439" s="31">
        <v>1</v>
      </c>
      <c r="AC3439" s="32">
        <v>1</v>
      </c>
      <c r="AD3439" s="153">
        <f>VLOOKUP(D3439,'Dados Base'!$B:$K,9,FALSE)*31536000/VLOOKUP($F3439,F:H,MATCH(H3438,F3438:AF3438,0),FALSE)</f>
        <v>3162.5736939525377</v>
      </c>
      <c r="AE3439" s="153">
        <f>VLOOKUP(D3439,'Dados Base'!$B:$K,10,FALSE)*31536000/VLOOKUP($F3439,F:H,MATCH(H3438,F3438:AF3438,0),FALSE)</f>
        <v>374.62994170787641</v>
      </c>
      <c r="AF3439" s="14">
        <v>98.94</v>
      </c>
      <c r="AG3439" s="15">
        <v>100</v>
      </c>
      <c r="AH3439" s="14">
        <v>96.61</v>
      </c>
      <c r="AI3439" s="14">
        <v>28.53</v>
      </c>
      <c r="AJ3439" s="14">
        <v>100</v>
      </c>
      <c r="AK3439" s="72">
        <f>(SUMIFS('Banco de Indicadores Mun. (2)'!I:I,'Banco de Indicadores Mun. (2)'!B:B,'Banco de Indicadores - Mun. (1)'!B3439,'Banco de Indicadores Mun. (2)'!A:A,'Banco de Indicadores - Mun. (1)'!A3439) / VLOOKUP(D3439,'Dados Base'!$B:$K,8,FALSE)) * 100</f>
        <v>0</v>
      </c>
      <c r="AL3439" s="72">
        <f>(SUMIFS('Banco de Indicadores Mun. (2)'!I:I,'Banco de Indicadores Mun. (2)'!B:B,'Banco de Indicadores - Mun. (1)'!B3439,'Banco de Indicadores Mun. (2)'!A:A,'Banco de Indicadores - Mun. (1)'!A3439) / VLOOKUP(D3439,'Dados Base'!$B:$K,9,FALSE)) * 100</f>
        <v>0</v>
      </c>
      <c r="AM3439" s="72">
        <f>(SUMIFS('Banco de Indicadores Mun. (2)'!J:J,'Banco de Indicadores Mun. (2)'!B:B,'Banco de Indicadores - Mun. (1)'!B3439,'Banco de Indicadores Mun. (2)'!A:A,'Banco de Indicadores - Mun. (1)'!A3439) / VLOOKUP(D3439,'Dados Base'!$B:$K,7,FALSE)) * 100</f>
        <v>0</v>
      </c>
      <c r="AN3439" s="72">
        <f>(SUMIFS('Banco de Indicadores Mun. (2)'!K:K,'Banco de Indicadores Mun. (2)'!B:B,'Banco de Indicadores - Mun. (1)'!B3439,'Banco de Indicadores Mun. (2)'!A:A,'Banco de Indicadores - Mun. (1)'!A3439) / VLOOKUP(D3439,'Dados Base'!$B:$K,10,FALSE)) * 100</f>
        <v>0</v>
      </c>
      <c r="AO3439" s="33">
        <v>0</v>
      </c>
      <c r="AP3439" s="34">
        <v>0</v>
      </c>
      <c r="AQ3439" s="17">
        <v>0</v>
      </c>
      <c r="AR3439" s="24">
        <v>9.6</v>
      </c>
      <c r="AS3439" s="35">
        <v>100</v>
      </c>
      <c r="AT3439" s="35">
        <v>100</v>
      </c>
      <c r="AU3439" s="35">
        <v>86.976987447698733</v>
      </c>
      <c r="AV3439" s="7">
        <v>10</v>
      </c>
      <c r="AW3439" s="36">
        <v>0</v>
      </c>
      <c r="AX3439" s="36">
        <v>1</v>
      </c>
      <c r="AY3439" s="117">
        <v>62.148634510992629</v>
      </c>
    </row>
    <row r="3440" spans="1:51" ht="15" x14ac:dyDescent="0.25">
      <c r="A3440" s="144">
        <v>2012</v>
      </c>
      <c r="B3440" s="77" t="s">
        <v>215</v>
      </c>
      <c r="C3440" s="78">
        <v>7</v>
      </c>
      <c r="D3440" s="77">
        <v>3518701</v>
      </c>
      <c r="E3440" s="78">
        <v>35187017</v>
      </c>
      <c r="F3440" s="78" t="str">
        <f t="shared" si="150"/>
        <v>351870172012</v>
      </c>
      <c r="G3440" s="96">
        <v>0.89917280933431432</v>
      </c>
      <c r="H3440" s="80">
        <f t="shared" si="149"/>
        <v>295600</v>
      </c>
      <c r="I3440" s="91">
        <v>295543</v>
      </c>
      <c r="J3440" s="91">
        <v>57</v>
      </c>
      <c r="K3440" s="83">
        <f>(H3440)/VLOOKUP(D3440,'Dados Base'!$B:$K,6,FALSE)</f>
        <v>2073.0766533417491</v>
      </c>
      <c r="L3440" s="88">
        <f t="shared" si="151"/>
        <v>99.980717185385657</v>
      </c>
      <c r="M3440" s="93">
        <v>2</v>
      </c>
      <c r="N3440" s="98">
        <v>0.751</v>
      </c>
      <c r="O3440" s="91">
        <v>31</v>
      </c>
      <c r="P3440" s="91" t="s">
        <v>691</v>
      </c>
      <c r="Q3440" s="91" t="s">
        <v>691</v>
      </c>
      <c r="R3440" s="91" t="s">
        <v>691</v>
      </c>
      <c r="S3440" s="91">
        <v>145</v>
      </c>
      <c r="T3440" s="91" t="s">
        <v>691</v>
      </c>
      <c r="U3440" s="91">
        <v>1816</v>
      </c>
      <c r="V3440" s="91">
        <v>3021</v>
      </c>
      <c r="W3440" s="99">
        <v>0</v>
      </c>
      <c r="X3440" s="19">
        <v>0.89057984814814806</v>
      </c>
      <c r="Y3440" s="29">
        <v>176.77</v>
      </c>
      <c r="Z3440" s="30">
        <v>2628</v>
      </c>
      <c r="AA3440" s="30">
        <v>13281</v>
      </c>
      <c r="AB3440" s="31">
        <v>27</v>
      </c>
      <c r="AC3440" s="32">
        <v>2</v>
      </c>
      <c r="AD3440" s="153">
        <f>VLOOKUP(D3440,'Dados Base'!$B:$K,9,FALSE)*31536000/VLOOKUP($F3440,F:H,MATCH(H3439,F3439:AF3439,0),FALSE)</f>
        <v>853.47767253044651</v>
      </c>
      <c r="AE3440" s="153">
        <f>VLOOKUP(D3440,'Dados Base'!$B:$K,10,FALSE)*31536000/VLOOKUP($F3440,F:H,MATCH(H3439,F3439:AF3439,0),FALSE)</f>
        <v>108.81840324763196</v>
      </c>
      <c r="AF3440" s="14">
        <v>86.48</v>
      </c>
      <c r="AG3440" s="15">
        <v>100</v>
      </c>
      <c r="AH3440" s="14">
        <v>52.78</v>
      </c>
      <c r="AI3440" s="14">
        <v>46.84</v>
      </c>
      <c r="AJ3440" s="14">
        <v>86.5</v>
      </c>
      <c r="AK3440" s="72">
        <f>(SUMIFS('Banco de Indicadores Mun. (2)'!I:I,'Banco de Indicadores Mun. (2)'!B:B,'Banco de Indicadores - Mun. (1)'!B3440,'Banco de Indicadores Mun. (2)'!A:A,'Banco de Indicadores - Mun. (1)'!A3440) / VLOOKUP(D3440,'Dados Base'!$B:$K,8,FALSE)) * 100</f>
        <v>0</v>
      </c>
      <c r="AL3440" s="72">
        <f>(SUMIFS('Banco de Indicadores Mun. (2)'!I:I,'Banco de Indicadores Mun. (2)'!B:B,'Banco de Indicadores - Mun. (1)'!B3440,'Banco de Indicadores Mun. (2)'!A:A,'Banco de Indicadores - Mun. (1)'!A3440) / VLOOKUP(D3440,'Dados Base'!$B:$K,9,FALSE)) * 100</f>
        <v>0</v>
      </c>
      <c r="AM3440" s="72">
        <f>(SUMIFS('Banco de Indicadores Mun. (2)'!J:J,'Banco de Indicadores Mun. (2)'!B:B,'Banco de Indicadores - Mun. (1)'!B3440,'Banco de Indicadores Mun. (2)'!A:A,'Banco de Indicadores - Mun. (1)'!A3440) / VLOOKUP(D3440,'Dados Base'!$B:$K,7,FALSE)) * 100</f>
        <v>0</v>
      </c>
      <c r="AN3440" s="72">
        <f>(SUMIFS('Banco de Indicadores Mun. (2)'!K:K,'Banco de Indicadores Mun. (2)'!B:B,'Banco de Indicadores - Mun. (1)'!B3440,'Banco de Indicadores Mun. (2)'!A:A,'Banco de Indicadores - Mun. (1)'!A3440) / VLOOKUP(D3440,'Dados Base'!$B:$K,10,FALSE)) * 100</f>
        <v>0</v>
      </c>
      <c r="AO3440" s="33">
        <v>1</v>
      </c>
      <c r="AP3440" s="34">
        <v>0</v>
      </c>
      <c r="AQ3440" s="17">
        <v>0</v>
      </c>
      <c r="AR3440" s="24">
        <v>9.1999999999999993</v>
      </c>
      <c r="AS3440" s="35">
        <v>72</v>
      </c>
      <c r="AT3440" s="35">
        <v>17.387999999999998</v>
      </c>
      <c r="AU3440" s="35">
        <v>16.518951536865924</v>
      </c>
      <c r="AV3440" s="7">
        <v>3.02</v>
      </c>
      <c r="AW3440" s="36">
        <v>5</v>
      </c>
      <c r="AX3440" s="36">
        <v>2</v>
      </c>
      <c r="AY3440" s="117">
        <v>2.1824236494441851</v>
      </c>
    </row>
    <row r="3441" spans="1:51" ht="15" x14ac:dyDescent="0.25">
      <c r="A3441" s="144">
        <v>2012</v>
      </c>
      <c r="B3441" s="77" t="s">
        <v>216</v>
      </c>
      <c r="C3441" s="78">
        <v>6</v>
      </c>
      <c r="D3441" s="77">
        <v>3518800</v>
      </c>
      <c r="E3441" s="78">
        <v>35188006</v>
      </c>
      <c r="F3441" s="78" t="str">
        <f t="shared" si="150"/>
        <v>351880062012</v>
      </c>
      <c r="G3441" s="96">
        <v>1.2419858303738929</v>
      </c>
      <c r="H3441" s="80">
        <f t="shared" si="149"/>
        <v>1247299</v>
      </c>
      <c r="I3441" s="91">
        <v>1247299</v>
      </c>
      <c r="J3441" s="91">
        <v>0</v>
      </c>
      <c r="K3441" s="83">
        <f>(H3441)/VLOOKUP(D3441,'Dados Base'!$B:$K,6,FALSE)</f>
        <v>3922.2005597308262</v>
      </c>
      <c r="L3441" s="88">
        <f t="shared" si="151"/>
        <v>100</v>
      </c>
      <c r="M3441" s="93">
        <v>2</v>
      </c>
      <c r="N3441" s="98">
        <v>0.76300000000000001</v>
      </c>
      <c r="O3441" s="91">
        <v>36</v>
      </c>
      <c r="P3441" s="91" t="s">
        <v>691</v>
      </c>
      <c r="Q3441" s="91" t="s">
        <v>691</v>
      </c>
      <c r="R3441" s="91" t="s">
        <v>691</v>
      </c>
      <c r="S3441" s="91">
        <v>2708</v>
      </c>
      <c r="T3441" s="91" t="s">
        <v>691</v>
      </c>
      <c r="U3441" s="91">
        <v>7518</v>
      </c>
      <c r="V3441" s="91">
        <v>6646</v>
      </c>
      <c r="W3441" s="99">
        <v>0</v>
      </c>
      <c r="X3441" s="19">
        <v>5.0705447252893521</v>
      </c>
      <c r="Y3441" s="29">
        <v>871.16</v>
      </c>
      <c r="Z3441" s="30">
        <v>17876</v>
      </c>
      <c r="AA3441" s="30">
        <v>49328</v>
      </c>
      <c r="AB3441" s="31">
        <v>104</v>
      </c>
      <c r="AC3441" s="32">
        <v>7</v>
      </c>
      <c r="AD3441" s="153">
        <f>VLOOKUP(D3441,'Dados Base'!$B:$K,9,FALSE)*31536000/VLOOKUP($F3441,F:H,MATCH(H3440,F3440:AF3440,0),FALSE)</f>
        <v>118.07362949862062</v>
      </c>
      <c r="AE3441" s="153">
        <f>VLOOKUP(D3441,'Dados Base'!$B:$K,10,FALSE)*31536000/VLOOKUP($F3441,F:H,MATCH(H3440,F3440:AF3440,0),FALSE)</f>
        <v>15.675728113307237</v>
      </c>
      <c r="AF3441" s="14">
        <v>99.5</v>
      </c>
      <c r="AG3441" s="15">
        <v>100</v>
      </c>
      <c r="AH3441" s="14">
        <v>75.709999999999994</v>
      </c>
      <c r="AI3441" s="14">
        <v>37.15</v>
      </c>
      <c r="AJ3441" s="14">
        <v>99.5</v>
      </c>
      <c r="AK3441" s="72">
        <f>(SUMIFS('Banco de Indicadores Mun. (2)'!I:I,'Banco de Indicadores Mun. (2)'!B:B,'Banco de Indicadores - Mun. (1)'!B3441,'Banco de Indicadores Mun. (2)'!A:A,'Banco de Indicadores - Mun. (1)'!A3441) / VLOOKUP(D3441,'Dados Base'!$B:$K,8,FALSE)) * 100</f>
        <v>0</v>
      </c>
      <c r="AL3441" s="72">
        <f>(SUMIFS('Banco de Indicadores Mun. (2)'!I:I,'Banco de Indicadores Mun. (2)'!B:B,'Banco de Indicadores - Mun. (1)'!B3441,'Banco de Indicadores Mun. (2)'!A:A,'Banco de Indicadores - Mun. (1)'!A3441) / VLOOKUP(D3441,'Dados Base'!$B:$K,9,FALSE)) * 100</f>
        <v>0</v>
      </c>
      <c r="AM3441" s="72">
        <f>(SUMIFS('Banco de Indicadores Mun. (2)'!J:J,'Banco de Indicadores Mun. (2)'!B:B,'Banco de Indicadores - Mun. (1)'!B3441,'Banco de Indicadores Mun. (2)'!A:A,'Banco de Indicadores - Mun. (1)'!A3441) / VLOOKUP(D3441,'Dados Base'!$B:$K,7,FALSE)) * 100</f>
        <v>0</v>
      </c>
      <c r="AN3441" s="72">
        <f>(SUMIFS('Banco de Indicadores Mun. (2)'!K:K,'Banco de Indicadores Mun. (2)'!B:B,'Banco de Indicadores - Mun. (1)'!B3441,'Banco de Indicadores Mun. (2)'!A:A,'Banco de Indicadores - Mun. (1)'!A3441) / VLOOKUP(D3441,'Dados Base'!$B:$K,10,FALSE)) * 100</f>
        <v>0</v>
      </c>
      <c r="AO3441" s="33">
        <v>1</v>
      </c>
      <c r="AP3441" s="34">
        <v>8.0173238333390795E-2</v>
      </c>
      <c r="AQ3441" s="17">
        <v>0</v>
      </c>
      <c r="AR3441" s="24">
        <v>9.8000000000000007</v>
      </c>
      <c r="AS3441" s="35">
        <v>80</v>
      </c>
      <c r="AT3441" s="35">
        <v>27.999999999999996</v>
      </c>
      <c r="AU3441" s="35">
        <v>26.599607166240101</v>
      </c>
      <c r="AV3441" s="7">
        <v>3.95</v>
      </c>
      <c r="AW3441" s="36">
        <v>7</v>
      </c>
      <c r="AX3441" s="36">
        <v>7</v>
      </c>
      <c r="AY3441" s="117">
        <v>5.6087666638012577</v>
      </c>
    </row>
    <row r="3442" spans="1:51" ht="15" x14ac:dyDescent="0.25">
      <c r="A3442" s="144">
        <v>2012</v>
      </c>
      <c r="B3442" s="77" t="s">
        <v>217</v>
      </c>
      <c r="C3442" s="78">
        <v>9</v>
      </c>
      <c r="D3442" s="77">
        <v>3518859</v>
      </c>
      <c r="E3442" s="78">
        <v>35188599</v>
      </c>
      <c r="F3442" s="78" t="str">
        <f t="shared" si="150"/>
        <v>351885992012</v>
      </c>
      <c r="G3442" s="96">
        <v>0.82711901484280315</v>
      </c>
      <c r="H3442" s="80">
        <f t="shared" si="149"/>
        <v>7057</v>
      </c>
      <c r="I3442" s="91">
        <v>5290</v>
      </c>
      <c r="J3442" s="91">
        <v>1767</v>
      </c>
      <c r="K3442" s="83">
        <f>(H3442)/VLOOKUP(D3442,'Dados Base'!$B:$K,6,FALSE)</f>
        <v>17.102074447460257</v>
      </c>
      <c r="L3442" s="88">
        <f t="shared" si="151"/>
        <v>74.961031599829951</v>
      </c>
      <c r="M3442" s="93">
        <v>3</v>
      </c>
      <c r="N3442" s="98">
        <v>0.74299999999999999</v>
      </c>
      <c r="O3442" s="91">
        <v>63</v>
      </c>
      <c r="P3442" s="91" t="s">
        <v>691</v>
      </c>
      <c r="Q3442" s="91" t="s">
        <v>691</v>
      </c>
      <c r="R3442" s="91" t="s">
        <v>691</v>
      </c>
      <c r="S3442" s="91">
        <v>7</v>
      </c>
      <c r="T3442" s="91" t="s">
        <v>691</v>
      </c>
      <c r="U3442" s="91">
        <v>41</v>
      </c>
      <c r="V3442" s="91">
        <v>32</v>
      </c>
      <c r="W3442" s="99">
        <v>0</v>
      </c>
      <c r="X3442" s="19">
        <v>1.8142370833333334E-2</v>
      </c>
      <c r="Y3442" s="29">
        <v>2.0699999999999998</v>
      </c>
      <c r="Z3442" s="30">
        <v>32</v>
      </c>
      <c r="AA3442" s="30">
        <v>248</v>
      </c>
      <c r="AB3442" s="31">
        <v>1</v>
      </c>
      <c r="AC3442" s="32">
        <v>0</v>
      </c>
      <c r="AD3442" s="153">
        <f>VLOOKUP(D3442,'Dados Base'!$B:$K,9,FALSE)*31536000/VLOOKUP($F3442,F:H,MATCH(H3441,F3441:AF3441,0),FALSE)</f>
        <v>25114.39988663738</v>
      </c>
      <c r="AE3442" s="153">
        <f>VLOOKUP(D3442,'Dados Base'!$B:$K,10,FALSE)*31536000/VLOOKUP($F3442,F:H,MATCH(H3441,F3441:AF3441,0),FALSE)</f>
        <v>2994.0654669122846</v>
      </c>
      <c r="AF3442" s="14">
        <v>98.72</v>
      </c>
      <c r="AG3442" s="15">
        <v>100</v>
      </c>
      <c r="AH3442" s="14" t="s">
        <v>692</v>
      </c>
      <c r="AI3442" s="14">
        <v>23.92</v>
      </c>
      <c r="AJ3442" s="14">
        <v>98.7</v>
      </c>
      <c r="AK3442" s="72">
        <f>(SUMIFS('Banco de Indicadores Mun. (2)'!I:I,'Banco de Indicadores Mun. (2)'!B:B,'Banco de Indicadores - Mun. (1)'!B3442,'Banco de Indicadores Mun. (2)'!A:A,'Banco de Indicadores - Mun. (1)'!A3442) / VLOOKUP(D3442,'Dados Base'!$B:$K,8,FALSE)) * 100</f>
        <v>0</v>
      </c>
      <c r="AL3442" s="72">
        <f>(SUMIFS('Banco de Indicadores Mun. (2)'!I:I,'Banco de Indicadores Mun. (2)'!B:B,'Banco de Indicadores - Mun. (1)'!B3442,'Banco de Indicadores Mun. (2)'!A:A,'Banco de Indicadores - Mun. (1)'!A3442) / VLOOKUP(D3442,'Dados Base'!$B:$K,9,FALSE)) * 100</f>
        <v>0</v>
      </c>
      <c r="AM3442" s="72">
        <f>(SUMIFS('Banco de Indicadores Mun. (2)'!J:J,'Banco de Indicadores Mun. (2)'!B:B,'Banco de Indicadores - Mun. (1)'!B3442,'Banco de Indicadores Mun. (2)'!A:A,'Banco de Indicadores - Mun. (1)'!A3442) / VLOOKUP(D3442,'Dados Base'!$B:$K,7,FALSE)) * 100</f>
        <v>0</v>
      </c>
      <c r="AN3442" s="72">
        <f>(SUMIFS('Banco de Indicadores Mun. (2)'!K:K,'Banco de Indicadores Mun. (2)'!B:B,'Banco de Indicadores - Mun. (1)'!B3442,'Banco de Indicadores Mun. (2)'!A:A,'Banco de Indicadores - Mun. (1)'!A3442) / VLOOKUP(D3442,'Dados Base'!$B:$K,10,FALSE)) * 100</f>
        <v>0</v>
      </c>
      <c r="AO3442" s="33">
        <v>0</v>
      </c>
      <c r="AP3442" s="34">
        <v>0</v>
      </c>
      <c r="AQ3442" s="17">
        <v>0</v>
      </c>
      <c r="AR3442" s="24">
        <v>10</v>
      </c>
      <c r="AS3442" s="35">
        <v>100</v>
      </c>
      <c r="AT3442" s="35">
        <v>12.000000000000002</v>
      </c>
      <c r="AU3442" s="35">
        <v>11.428571428571429</v>
      </c>
      <c r="AV3442" s="7">
        <v>2.93</v>
      </c>
      <c r="AW3442" s="36">
        <v>0</v>
      </c>
      <c r="AX3442" s="36">
        <v>0</v>
      </c>
      <c r="AY3442" s="117">
        <v>5.5924987527080114</v>
      </c>
    </row>
    <row r="3443" spans="1:51" ht="15" x14ac:dyDescent="0.25">
      <c r="A3443" s="144">
        <v>2012</v>
      </c>
      <c r="B3443" s="77" t="s">
        <v>218</v>
      </c>
      <c r="C3443" s="78">
        <v>18</v>
      </c>
      <c r="D3443" s="77">
        <v>3518909</v>
      </c>
      <c r="E3443" s="78">
        <v>351890918</v>
      </c>
      <c r="F3443" s="78" t="str">
        <f t="shared" si="150"/>
        <v>3518909182012</v>
      </c>
      <c r="G3443" s="96">
        <v>0.93800682030615867</v>
      </c>
      <c r="H3443" s="80">
        <f t="shared" si="149"/>
        <v>4824</v>
      </c>
      <c r="I3443" s="91">
        <v>4130</v>
      </c>
      <c r="J3443" s="91">
        <v>694</v>
      </c>
      <c r="K3443" s="83">
        <f>(H3443)/VLOOKUP(D3443,'Dados Base'!$B:$K,6,FALSE)</f>
        <v>19.016832893128868</v>
      </c>
      <c r="L3443" s="88">
        <f t="shared" si="151"/>
        <v>85.61359867330016</v>
      </c>
      <c r="M3443" s="93">
        <v>5</v>
      </c>
      <c r="N3443" s="98">
        <v>0.69699999999999995</v>
      </c>
      <c r="O3443" s="91">
        <v>75</v>
      </c>
      <c r="P3443" s="91" t="s">
        <v>691</v>
      </c>
      <c r="Q3443" s="91" t="s">
        <v>691</v>
      </c>
      <c r="R3443" s="91" t="s">
        <v>691</v>
      </c>
      <c r="S3443" s="91">
        <v>6</v>
      </c>
      <c r="T3443" s="91" t="s">
        <v>691</v>
      </c>
      <c r="U3443" s="91">
        <v>22</v>
      </c>
      <c r="V3443" s="91">
        <v>16</v>
      </c>
      <c r="W3443" s="99">
        <v>3.6819000000000002</v>
      </c>
      <c r="X3443" s="19">
        <v>1.118690625E-2</v>
      </c>
      <c r="Y3443" s="29">
        <v>1.63</v>
      </c>
      <c r="Z3443" s="30">
        <v>185</v>
      </c>
      <c r="AA3443" s="30">
        <v>35</v>
      </c>
      <c r="AB3443" s="31">
        <v>0</v>
      </c>
      <c r="AC3443" s="32">
        <v>0</v>
      </c>
      <c r="AD3443" s="153">
        <f>VLOOKUP(D3443,'Dados Base'!$B:$K,9,FALSE)*31536000/VLOOKUP($F3443,F:H,MATCH(H3442,F3442:AF3442,0),FALSE)</f>
        <v>12094.029850746268</v>
      </c>
      <c r="AE3443" s="153">
        <f>VLOOKUP(D3443,'Dados Base'!$B:$K,10,FALSE)*31536000/VLOOKUP($F3443,F:H,MATCH(H3442,F3442:AF3442,0),FALSE)</f>
        <v>980.59701492537295</v>
      </c>
      <c r="AF3443" s="14">
        <v>89.05</v>
      </c>
      <c r="AG3443" s="15">
        <v>82.8</v>
      </c>
      <c r="AH3443" s="14">
        <v>82.72</v>
      </c>
      <c r="AI3443" s="14">
        <v>13.13</v>
      </c>
      <c r="AJ3443" s="14">
        <v>100</v>
      </c>
      <c r="AK3443" s="72">
        <f>(SUMIFS('Banco de Indicadores Mun. (2)'!I:I,'Banco de Indicadores Mun. (2)'!B:B,'Banco de Indicadores - Mun. (1)'!B3443,'Banco de Indicadores Mun. (2)'!A:A,'Banco de Indicadores - Mun. (1)'!A3443) / VLOOKUP(D3443,'Dados Base'!$B:$K,8,FALSE)) * 100</f>
        <v>0</v>
      </c>
      <c r="AL3443" s="72">
        <f>(SUMIFS('Banco de Indicadores Mun. (2)'!I:I,'Banco de Indicadores Mun. (2)'!B:B,'Banco de Indicadores - Mun. (1)'!B3443,'Banco de Indicadores Mun. (2)'!A:A,'Banco de Indicadores - Mun. (1)'!A3443) / VLOOKUP(D3443,'Dados Base'!$B:$K,9,FALSE)) * 100</f>
        <v>0</v>
      </c>
      <c r="AM3443" s="72">
        <f>(SUMIFS('Banco de Indicadores Mun. (2)'!J:J,'Banco de Indicadores Mun. (2)'!B:B,'Banco de Indicadores - Mun. (1)'!B3443,'Banco de Indicadores Mun. (2)'!A:A,'Banco de Indicadores - Mun. (1)'!A3443) / VLOOKUP(D3443,'Dados Base'!$B:$K,7,FALSE)) * 100</f>
        <v>0</v>
      </c>
      <c r="AN3443" s="72">
        <f>(SUMIFS('Banco de Indicadores Mun. (2)'!K:K,'Banco de Indicadores Mun. (2)'!B:B,'Banco de Indicadores - Mun. (1)'!B3443,'Banco de Indicadores Mun. (2)'!A:A,'Banco de Indicadores - Mun. (1)'!A3443) / VLOOKUP(D3443,'Dados Base'!$B:$K,10,FALSE)) * 100</f>
        <v>0</v>
      </c>
      <c r="AO3443" s="33">
        <v>0</v>
      </c>
      <c r="AP3443" s="34">
        <v>0</v>
      </c>
      <c r="AQ3443" s="17">
        <v>0</v>
      </c>
      <c r="AR3443" s="24">
        <v>9</v>
      </c>
      <c r="AS3443" s="35">
        <v>100</v>
      </c>
      <c r="AT3443" s="35">
        <v>100</v>
      </c>
      <c r="AU3443" s="35">
        <v>84.090909090909093</v>
      </c>
      <c r="AV3443" s="7">
        <v>9.5</v>
      </c>
      <c r="AW3443" s="36">
        <v>0</v>
      </c>
      <c r="AX3443" s="36">
        <v>0</v>
      </c>
      <c r="AY3443" s="117">
        <v>0</v>
      </c>
    </row>
    <row r="3444" spans="1:51" ht="15" x14ac:dyDescent="0.25">
      <c r="A3444" s="144">
        <v>2012</v>
      </c>
      <c r="B3444" s="77" t="s">
        <v>219</v>
      </c>
      <c r="C3444" s="78">
        <v>20</v>
      </c>
      <c r="D3444" s="77">
        <v>3519006</v>
      </c>
      <c r="E3444" s="78">
        <v>351900620</v>
      </c>
      <c r="F3444" s="78" t="str">
        <f t="shared" si="150"/>
        <v>3519006202012</v>
      </c>
      <c r="G3444" s="96">
        <v>0.7834357444682416</v>
      </c>
      <c r="H3444" s="80">
        <f t="shared" si="149"/>
        <v>8805</v>
      </c>
      <c r="I3444" s="91">
        <v>8081</v>
      </c>
      <c r="J3444" s="91">
        <v>724</v>
      </c>
      <c r="K3444" s="83">
        <f>(H3444)/VLOOKUP(D3444,'Dados Base'!$B:$K,6,FALSE)</f>
        <v>24.114038451005094</v>
      </c>
      <c r="L3444" s="88">
        <f t="shared" si="151"/>
        <v>91.777399204997153</v>
      </c>
      <c r="M3444" s="93">
        <v>5</v>
      </c>
      <c r="N3444" s="98">
        <v>0.72699999999999998</v>
      </c>
      <c r="O3444" s="91">
        <v>117</v>
      </c>
      <c r="P3444" s="91" t="s">
        <v>691</v>
      </c>
      <c r="Q3444" s="91" t="s">
        <v>691</v>
      </c>
      <c r="R3444" s="91" t="s">
        <v>691</v>
      </c>
      <c r="S3444" s="91">
        <v>12</v>
      </c>
      <c r="T3444" s="91" t="s">
        <v>691</v>
      </c>
      <c r="U3444" s="91">
        <v>70</v>
      </c>
      <c r="V3444" s="91">
        <v>38</v>
      </c>
      <c r="W3444" s="99">
        <v>0</v>
      </c>
      <c r="X3444" s="19">
        <v>2.067111328125E-2</v>
      </c>
      <c r="Y3444" s="29">
        <v>3.21</v>
      </c>
      <c r="Z3444" s="30">
        <v>380</v>
      </c>
      <c r="AA3444" s="30">
        <v>53</v>
      </c>
      <c r="AB3444" s="31">
        <v>0</v>
      </c>
      <c r="AC3444" s="32">
        <v>0</v>
      </c>
      <c r="AD3444" s="153">
        <f>VLOOKUP(D3444,'Dados Base'!$B:$K,9,FALSE)*31536000/VLOOKUP($F3444,F:H,MATCH(H3443,F3443:AF3443,0),FALSE)</f>
        <v>9491.2436115843266</v>
      </c>
      <c r="AE3444" s="153">
        <f>VLOOKUP(D3444,'Dados Base'!$B:$K,10,FALSE)*31536000/VLOOKUP($F3444,F:H,MATCH(H3443,F3443:AF3443,0),FALSE)</f>
        <v>1146.1124361158431</v>
      </c>
      <c r="AF3444" s="14">
        <v>90.15</v>
      </c>
      <c r="AG3444" s="15">
        <v>100</v>
      </c>
      <c r="AH3444" s="14" t="s">
        <v>692</v>
      </c>
      <c r="AI3444" s="14">
        <v>0</v>
      </c>
      <c r="AJ3444" s="14">
        <v>98.8</v>
      </c>
      <c r="AK3444" s="72">
        <f>(SUMIFS('Banco de Indicadores Mun. (2)'!I:I,'Banco de Indicadores Mun. (2)'!B:B,'Banco de Indicadores - Mun. (1)'!B3444,'Banco de Indicadores Mun. (2)'!A:A,'Banco de Indicadores - Mun. (1)'!A3444) / VLOOKUP(D3444,'Dados Base'!$B:$K,8,FALSE)) * 100</f>
        <v>0</v>
      </c>
      <c r="AL3444" s="72">
        <f>(SUMIFS('Banco de Indicadores Mun. (2)'!I:I,'Banco de Indicadores Mun. (2)'!B:B,'Banco de Indicadores - Mun. (1)'!B3444,'Banco de Indicadores Mun. (2)'!A:A,'Banco de Indicadores - Mun. (1)'!A3444) / VLOOKUP(D3444,'Dados Base'!$B:$K,9,FALSE)) * 100</f>
        <v>0</v>
      </c>
      <c r="AM3444" s="72">
        <f>(SUMIFS('Banco de Indicadores Mun. (2)'!J:J,'Banco de Indicadores Mun. (2)'!B:B,'Banco de Indicadores - Mun. (1)'!B3444,'Banco de Indicadores Mun. (2)'!A:A,'Banco de Indicadores - Mun. (1)'!A3444) / VLOOKUP(D3444,'Dados Base'!$B:$K,7,FALSE)) * 100</f>
        <v>0</v>
      </c>
      <c r="AN3444" s="72">
        <f>(SUMIFS('Banco de Indicadores Mun. (2)'!K:K,'Banco de Indicadores Mun. (2)'!B:B,'Banco de Indicadores - Mun. (1)'!B3444,'Banco de Indicadores Mun. (2)'!A:A,'Banco de Indicadores - Mun. (1)'!A3444) / VLOOKUP(D3444,'Dados Base'!$B:$K,10,FALSE)) * 100</f>
        <v>0</v>
      </c>
      <c r="AO3444" s="33">
        <v>0</v>
      </c>
      <c r="AP3444" s="34">
        <v>0</v>
      </c>
      <c r="AQ3444" s="17">
        <v>0</v>
      </c>
      <c r="AR3444" s="24">
        <v>5.7</v>
      </c>
      <c r="AS3444" s="35">
        <v>100</v>
      </c>
      <c r="AT3444" s="35">
        <v>100</v>
      </c>
      <c r="AU3444" s="35">
        <v>87.759815242494227</v>
      </c>
      <c r="AV3444" s="7">
        <v>9.5</v>
      </c>
      <c r="AW3444" s="36">
        <v>0</v>
      </c>
      <c r="AX3444" s="36">
        <v>0</v>
      </c>
      <c r="AY3444" s="117">
        <v>5.0254322118702541</v>
      </c>
    </row>
    <row r="3445" spans="1:51" ht="15" x14ac:dyDescent="0.25">
      <c r="A3445" s="144">
        <v>2012</v>
      </c>
      <c r="B3445" s="77" t="s">
        <v>220</v>
      </c>
      <c r="C3445" s="78">
        <v>5</v>
      </c>
      <c r="D3445" s="77">
        <v>3519055</v>
      </c>
      <c r="E3445" s="78">
        <v>35190555</v>
      </c>
      <c r="F3445" s="78" t="str">
        <f t="shared" si="150"/>
        <v>351905552012</v>
      </c>
      <c r="G3445" s="96">
        <v>4.0819135602186529</v>
      </c>
      <c r="H3445" s="80">
        <f t="shared" si="149"/>
        <v>11946</v>
      </c>
      <c r="I3445" s="91">
        <v>9006</v>
      </c>
      <c r="J3445" s="91">
        <v>2940</v>
      </c>
      <c r="K3445" s="83">
        <f>(H3445)/VLOOKUP(D3445,'Dados Base'!$B:$K,6,FALSE)</f>
        <v>185.84318606098319</v>
      </c>
      <c r="L3445" s="88">
        <f t="shared" si="151"/>
        <v>75.389251632345548</v>
      </c>
      <c r="M3445" s="93">
        <v>1</v>
      </c>
      <c r="N3445" s="98">
        <v>0.79300000000000004</v>
      </c>
      <c r="O3445" s="91">
        <v>222</v>
      </c>
      <c r="P3445" s="91" t="s">
        <v>691</v>
      </c>
      <c r="Q3445" s="91" t="s">
        <v>691</v>
      </c>
      <c r="R3445" s="91" t="s">
        <v>691</v>
      </c>
      <c r="S3445" s="91">
        <v>29</v>
      </c>
      <c r="T3445" s="91" t="s">
        <v>691</v>
      </c>
      <c r="U3445" s="91">
        <v>187</v>
      </c>
      <c r="V3445" s="91">
        <v>150</v>
      </c>
      <c r="W3445" s="99">
        <v>0</v>
      </c>
      <c r="X3445" s="19">
        <v>2.9683503667643139E-2</v>
      </c>
      <c r="Y3445" s="29">
        <v>3.45</v>
      </c>
      <c r="Z3445" s="30">
        <v>0</v>
      </c>
      <c r="AA3445" s="30">
        <v>466</v>
      </c>
      <c r="AB3445" s="31">
        <v>2</v>
      </c>
      <c r="AC3445" s="32">
        <v>0</v>
      </c>
      <c r="AD3445" s="153">
        <f>VLOOKUP(D3445,'Dados Base'!$B:$K,9,FALSE)*31536000/VLOOKUP($F3445,F:H,MATCH(H3444,F3444:AF3444,0),FALSE)</f>
        <v>2085.5047714716225</v>
      </c>
      <c r="AE3445" s="153">
        <f>VLOOKUP(D3445,'Dados Base'!$B:$K,10,FALSE)*31536000/VLOOKUP($F3445,F:H,MATCH(H3444,F3444:AF3444,0),FALSE)</f>
        <v>263.98794575590148</v>
      </c>
      <c r="AF3445" s="14" t="s">
        <v>692</v>
      </c>
      <c r="AG3445" s="15">
        <v>100</v>
      </c>
      <c r="AH3445" s="14">
        <v>49.74</v>
      </c>
      <c r="AI3445" s="14" t="s">
        <v>692</v>
      </c>
      <c r="AJ3445" s="14" t="s">
        <v>692</v>
      </c>
      <c r="AK3445" s="72">
        <f>(SUMIFS('Banco de Indicadores Mun. (2)'!I:I,'Banco de Indicadores Mun. (2)'!B:B,'Banco de Indicadores - Mun. (1)'!B3445,'Banco de Indicadores Mun. (2)'!A:A,'Banco de Indicadores - Mun. (1)'!A3445) / VLOOKUP(D3445,'Dados Base'!$B:$K,8,FALSE)) * 100</f>
        <v>0</v>
      </c>
      <c r="AL3445" s="72">
        <f>(SUMIFS('Banco de Indicadores Mun. (2)'!I:I,'Banco de Indicadores Mun. (2)'!B:B,'Banco de Indicadores - Mun. (1)'!B3445,'Banco de Indicadores Mun. (2)'!A:A,'Banco de Indicadores - Mun. (1)'!A3445) / VLOOKUP(D3445,'Dados Base'!$B:$K,9,FALSE)) * 100</f>
        <v>0</v>
      </c>
      <c r="AM3445" s="72">
        <f>(SUMIFS('Banco de Indicadores Mun. (2)'!J:J,'Banco de Indicadores Mun. (2)'!B:B,'Banco de Indicadores - Mun. (1)'!B3445,'Banco de Indicadores Mun. (2)'!A:A,'Banco de Indicadores - Mun. (1)'!A3445) / VLOOKUP(D3445,'Dados Base'!$B:$K,7,FALSE)) * 100</f>
        <v>0</v>
      </c>
      <c r="AN3445" s="72">
        <f>(SUMIFS('Banco de Indicadores Mun. (2)'!K:K,'Banco de Indicadores Mun. (2)'!B:B,'Banco de Indicadores - Mun. (1)'!B3445,'Banco de Indicadores Mun. (2)'!A:A,'Banco de Indicadores - Mun. (1)'!A3445) / VLOOKUP(D3445,'Dados Base'!$B:$K,10,FALSE)) * 100</f>
        <v>0</v>
      </c>
      <c r="AO3445" s="33">
        <v>0</v>
      </c>
      <c r="AP3445" s="34">
        <v>0</v>
      </c>
      <c r="AQ3445" s="17">
        <v>0</v>
      </c>
      <c r="AR3445" s="24">
        <v>9.8000000000000007</v>
      </c>
      <c r="AS3445" s="35">
        <v>91</v>
      </c>
      <c r="AT3445" s="35">
        <v>0</v>
      </c>
      <c r="AU3445" s="35">
        <v>0</v>
      </c>
      <c r="AV3445" s="7">
        <v>1.37</v>
      </c>
      <c r="AW3445" s="36">
        <v>0</v>
      </c>
      <c r="AX3445" s="36">
        <v>0</v>
      </c>
      <c r="AY3445" s="117">
        <v>20.898559570212484</v>
      </c>
    </row>
    <row r="3446" spans="1:51" ht="15" x14ac:dyDescent="0.25">
      <c r="A3446" s="144">
        <v>2012</v>
      </c>
      <c r="B3446" s="77" t="s">
        <v>221</v>
      </c>
      <c r="C3446" s="78">
        <v>5</v>
      </c>
      <c r="D3446" s="77">
        <v>3519071</v>
      </c>
      <c r="E3446" s="78">
        <v>35190715</v>
      </c>
      <c r="F3446" s="78" t="str">
        <f t="shared" si="150"/>
        <v>351907152012</v>
      </c>
      <c r="G3446" s="96">
        <v>2.2343759289924936</v>
      </c>
      <c r="H3446" s="80">
        <f t="shared" si="149"/>
        <v>199843</v>
      </c>
      <c r="I3446" s="91">
        <v>199843</v>
      </c>
      <c r="J3446" s="91">
        <v>0</v>
      </c>
      <c r="K3446" s="83">
        <f>(H3446)/VLOOKUP(D3446,'Dados Base'!$B:$K,6,FALSE)</f>
        <v>3211.8772099003536</v>
      </c>
      <c r="L3446" s="88">
        <f t="shared" si="151"/>
        <v>100</v>
      </c>
      <c r="M3446" s="93">
        <v>1</v>
      </c>
      <c r="N3446" s="98">
        <v>0.75600000000000001</v>
      </c>
      <c r="O3446" s="91">
        <v>15</v>
      </c>
      <c r="P3446" s="91" t="s">
        <v>691</v>
      </c>
      <c r="Q3446" s="91" t="s">
        <v>691</v>
      </c>
      <c r="R3446" s="91" t="s">
        <v>691</v>
      </c>
      <c r="S3446" s="91">
        <v>295</v>
      </c>
      <c r="T3446" s="91" t="s">
        <v>691</v>
      </c>
      <c r="U3446" s="91">
        <v>1097</v>
      </c>
      <c r="V3446" s="91">
        <v>771</v>
      </c>
      <c r="W3446" s="99">
        <v>0</v>
      </c>
      <c r="X3446" s="19">
        <v>0.67866775319907413</v>
      </c>
      <c r="Y3446" s="29">
        <v>99.38</v>
      </c>
      <c r="Z3446" s="30">
        <v>5557</v>
      </c>
      <c r="AA3446" s="30">
        <v>5176</v>
      </c>
      <c r="AB3446" s="31">
        <v>12</v>
      </c>
      <c r="AC3446" s="32">
        <v>1</v>
      </c>
      <c r="AD3446" s="153">
        <f>VLOOKUP(D3446,'Dados Base'!$B:$K,9,FALSE)*31536000/VLOOKUP($F3446,F:H,MATCH(H3445,F3445:AF3445,0),FALSE)</f>
        <v>124.66506207372788</v>
      </c>
      <c r="AE3446" s="153">
        <f>VLOOKUP(D3446,'Dados Base'!$B:$K,10,FALSE)*31536000/VLOOKUP($F3446,F:H,MATCH(H3445,F3445:AF3445,0),FALSE)</f>
        <v>17.358426364696285</v>
      </c>
      <c r="AF3446" s="14">
        <v>97.48</v>
      </c>
      <c r="AG3446" s="15">
        <v>100</v>
      </c>
      <c r="AH3446" s="14">
        <v>15.16</v>
      </c>
      <c r="AI3446" s="14">
        <v>31.68</v>
      </c>
      <c r="AJ3446" s="14">
        <v>97.5</v>
      </c>
      <c r="AK3446" s="72">
        <f>(SUMIFS('Banco de Indicadores Mun. (2)'!I:I,'Banco de Indicadores Mun. (2)'!B:B,'Banco de Indicadores - Mun. (1)'!B3446,'Banco de Indicadores Mun. (2)'!A:A,'Banco de Indicadores - Mun. (1)'!A3446) / VLOOKUP(D3446,'Dados Base'!$B:$K,8,FALSE)) * 100</f>
        <v>0</v>
      </c>
      <c r="AL3446" s="72">
        <f>(SUMIFS('Banco de Indicadores Mun. (2)'!I:I,'Banco de Indicadores Mun. (2)'!B:B,'Banco de Indicadores - Mun. (1)'!B3446,'Banco de Indicadores Mun. (2)'!A:A,'Banco de Indicadores - Mun. (1)'!A3446) / VLOOKUP(D3446,'Dados Base'!$B:$K,9,FALSE)) * 100</f>
        <v>0</v>
      </c>
      <c r="AM3446" s="72">
        <f>(SUMIFS('Banco de Indicadores Mun. (2)'!J:J,'Banco de Indicadores Mun. (2)'!B:B,'Banco de Indicadores - Mun. (1)'!B3446,'Banco de Indicadores Mun. (2)'!A:A,'Banco de Indicadores - Mun. (1)'!A3446) / VLOOKUP(D3446,'Dados Base'!$B:$K,7,FALSE)) * 100</f>
        <v>0</v>
      </c>
      <c r="AN3446" s="72">
        <f>(SUMIFS('Banco de Indicadores Mun. (2)'!K:K,'Banco de Indicadores Mun. (2)'!B:B,'Banco de Indicadores - Mun. (1)'!B3446,'Banco de Indicadores Mun. (2)'!A:A,'Banco de Indicadores - Mun. (1)'!A3446) / VLOOKUP(D3446,'Dados Base'!$B:$K,10,FALSE)) * 100</f>
        <v>0</v>
      </c>
      <c r="AO3446" s="33">
        <v>1</v>
      </c>
      <c r="AP3446" s="34">
        <v>0.50039280835455835</v>
      </c>
      <c r="AQ3446" s="17">
        <v>4</v>
      </c>
      <c r="AR3446" s="24">
        <v>9.8000000000000007</v>
      </c>
      <c r="AS3446" s="35">
        <v>58</v>
      </c>
      <c r="AT3446" s="35">
        <v>58.000000000000007</v>
      </c>
      <c r="AU3446" s="35">
        <v>51.774899841609987</v>
      </c>
      <c r="AV3446" s="7">
        <v>6.24</v>
      </c>
      <c r="AW3446" s="36">
        <v>0</v>
      </c>
      <c r="AX3446" s="36">
        <v>1</v>
      </c>
      <c r="AY3446" s="117">
        <v>2.0478275493106919</v>
      </c>
    </row>
    <row r="3447" spans="1:51" ht="15" x14ac:dyDescent="0.25">
      <c r="A3447" s="144">
        <v>2012</v>
      </c>
      <c r="B3447" s="77" t="s">
        <v>222</v>
      </c>
      <c r="C3447" s="78">
        <v>13</v>
      </c>
      <c r="D3447" s="77">
        <v>3519105</v>
      </c>
      <c r="E3447" s="78">
        <v>351910513</v>
      </c>
      <c r="F3447" s="78" t="str">
        <f t="shared" si="150"/>
        <v>3519105132012</v>
      </c>
      <c r="G3447" s="96">
        <v>1.774542729723283</v>
      </c>
      <c r="H3447" s="80">
        <f t="shared" si="149"/>
        <v>10273</v>
      </c>
      <c r="I3447" s="91">
        <v>8986</v>
      </c>
      <c r="J3447" s="91">
        <v>1287</v>
      </c>
      <c r="K3447" s="83">
        <f>(H3447)/VLOOKUP(D3447,'Dados Base'!$B:$K,6,FALSE)</f>
        <v>18.745324161086074</v>
      </c>
      <c r="L3447" s="88">
        <f t="shared" si="151"/>
        <v>87.47201401732697</v>
      </c>
      <c r="M3447" s="93">
        <v>4</v>
      </c>
      <c r="N3447" s="98">
        <v>0.745</v>
      </c>
      <c r="O3447" s="91">
        <v>98</v>
      </c>
      <c r="P3447" s="91" t="s">
        <v>691</v>
      </c>
      <c r="Q3447" s="91" t="s">
        <v>691</v>
      </c>
      <c r="R3447" s="91" t="s">
        <v>691</v>
      </c>
      <c r="S3447" s="91">
        <v>32</v>
      </c>
      <c r="T3447" s="91" t="s">
        <v>691</v>
      </c>
      <c r="U3447" s="91">
        <v>81</v>
      </c>
      <c r="V3447" s="91">
        <v>59</v>
      </c>
      <c r="W3447" s="99">
        <v>36.283500000000004</v>
      </c>
      <c r="X3447" s="19">
        <v>2.2718311458333331E-2</v>
      </c>
      <c r="Y3447" s="29">
        <v>3.58</v>
      </c>
      <c r="Z3447" s="30">
        <v>391</v>
      </c>
      <c r="AA3447" s="30">
        <v>93</v>
      </c>
      <c r="AB3447" s="31">
        <v>0</v>
      </c>
      <c r="AC3447" s="32">
        <v>0</v>
      </c>
      <c r="AD3447" s="153">
        <f>VLOOKUP(D3447,'Dados Base'!$B:$K,9,FALSE)*31536000/VLOOKUP($F3447,F:H,MATCH(H3446,F3446:AF3446,0),FALSE)</f>
        <v>13629.888056069309</v>
      </c>
      <c r="AE3447" s="153">
        <f>VLOOKUP(D3447,'Dados Base'!$B:$K,10,FALSE)*31536000/VLOOKUP($F3447,F:H,MATCH(H3446,F3446:AF3446,0),FALSE)</f>
        <v>1350.7096271780401</v>
      </c>
      <c r="AF3447" s="14">
        <v>84.92</v>
      </c>
      <c r="AG3447" s="15">
        <v>100</v>
      </c>
      <c r="AH3447" s="14" t="s">
        <v>692</v>
      </c>
      <c r="AI3447" s="14">
        <v>23.35</v>
      </c>
      <c r="AJ3447" s="14">
        <v>97.5</v>
      </c>
      <c r="AK3447" s="72">
        <f>(SUMIFS('Banco de Indicadores Mun. (2)'!I:I,'Banco de Indicadores Mun. (2)'!B:B,'Banco de Indicadores - Mun. (1)'!B3447,'Banco de Indicadores Mun. (2)'!A:A,'Banco de Indicadores - Mun. (1)'!A3447) / VLOOKUP(D3447,'Dados Base'!$B:$K,8,FALSE)) * 100</f>
        <v>0</v>
      </c>
      <c r="AL3447" s="72">
        <f>(SUMIFS('Banco de Indicadores Mun. (2)'!I:I,'Banco de Indicadores Mun. (2)'!B:B,'Banco de Indicadores - Mun. (1)'!B3447,'Banco de Indicadores Mun. (2)'!A:A,'Banco de Indicadores - Mun. (1)'!A3447) / VLOOKUP(D3447,'Dados Base'!$B:$K,9,FALSE)) * 100</f>
        <v>0</v>
      </c>
      <c r="AM3447" s="72">
        <f>(SUMIFS('Banco de Indicadores Mun. (2)'!J:J,'Banco de Indicadores Mun. (2)'!B:B,'Banco de Indicadores - Mun. (1)'!B3447,'Banco de Indicadores Mun. (2)'!A:A,'Banco de Indicadores - Mun. (1)'!A3447) / VLOOKUP(D3447,'Dados Base'!$B:$K,7,FALSE)) * 100</f>
        <v>0</v>
      </c>
      <c r="AN3447" s="72">
        <f>(SUMIFS('Banco de Indicadores Mun. (2)'!K:K,'Banco de Indicadores Mun. (2)'!B:B,'Banco de Indicadores - Mun. (1)'!B3447,'Banco de Indicadores Mun. (2)'!A:A,'Banco de Indicadores - Mun. (1)'!A3447) / VLOOKUP(D3447,'Dados Base'!$B:$K,10,FALSE)) * 100</f>
        <v>0</v>
      </c>
      <c r="AO3447" s="33">
        <v>0</v>
      </c>
      <c r="AP3447" s="34">
        <v>0</v>
      </c>
      <c r="AQ3447" s="17">
        <v>0</v>
      </c>
      <c r="AR3447" s="24">
        <v>8.5</v>
      </c>
      <c r="AS3447" s="35">
        <v>95</v>
      </c>
      <c r="AT3447" s="35">
        <v>95</v>
      </c>
      <c r="AU3447" s="35">
        <v>80.785123966942152</v>
      </c>
      <c r="AV3447" s="7">
        <v>9.73</v>
      </c>
      <c r="AW3447" s="36">
        <v>0</v>
      </c>
      <c r="AX3447" s="36">
        <v>0</v>
      </c>
      <c r="AY3447" s="117">
        <v>163.85912951996855</v>
      </c>
    </row>
    <row r="3448" spans="1:51" ht="15" x14ac:dyDescent="0.25">
      <c r="A3448" s="144">
        <v>2012</v>
      </c>
      <c r="B3448" s="77" t="s">
        <v>223</v>
      </c>
      <c r="C3448" s="78">
        <v>20</v>
      </c>
      <c r="D3448" s="77">
        <v>3519204</v>
      </c>
      <c r="E3448" s="78">
        <v>351920420</v>
      </c>
      <c r="F3448" s="78" t="str">
        <f t="shared" si="150"/>
        <v>3519204202012</v>
      </c>
      <c r="G3448" s="96">
        <v>-0.49597116066636415</v>
      </c>
      <c r="H3448" s="80">
        <f t="shared" si="149"/>
        <v>6395</v>
      </c>
      <c r="I3448" s="91">
        <v>5116</v>
      </c>
      <c r="J3448" s="91">
        <v>1279</v>
      </c>
      <c r="K3448" s="83">
        <f>(H3448)/VLOOKUP(D3448,'Dados Base'!$B:$K,6,FALSE)</f>
        <v>19.735826929605285</v>
      </c>
      <c r="L3448" s="88">
        <f t="shared" si="151"/>
        <v>80</v>
      </c>
      <c r="M3448" s="93">
        <v>4</v>
      </c>
      <c r="N3448" s="98">
        <v>0.73299999999999998</v>
      </c>
      <c r="O3448" s="91">
        <v>87</v>
      </c>
      <c r="P3448" s="91" t="s">
        <v>691</v>
      </c>
      <c r="Q3448" s="91" t="s">
        <v>691</v>
      </c>
      <c r="R3448" s="91" t="s">
        <v>691</v>
      </c>
      <c r="S3448" s="91">
        <v>9</v>
      </c>
      <c r="T3448" s="91" t="s">
        <v>691</v>
      </c>
      <c r="U3448" s="91">
        <v>43</v>
      </c>
      <c r="V3448" s="91">
        <v>34</v>
      </c>
      <c r="W3448" s="99">
        <v>0</v>
      </c>
      <c r="X3448" s="19">
        <v>1.3404519531250001E-2</v>
      </c>
      <c r="Y3448" s="29">
        <v>2</v>
      </c>
      <c r="Z3448" s="30">
        <v>238</v>
      </c>
      <c r="AA3448" s="30">
        <v>32</v>
      </c>
      <c r="AB3448" s="31">
        <v>0</v>
      </c>
      <c r="AC3448" s="32">
        <v>0</v>
      </c>
      <c r="AD3448" s="153">
        <f>VLOOKUP(D3448,'Dados Base'!$B:$K,9,FALSE)*31536000/VLOOKUP($F3448,F:H,MATCH(H3447,F3447:AF3447,0),FALSE)</f>
        <v>11785.932759968726</v>
      </c>
      <c r="AE3448" s="153">
        <f>VLOOKUP(D3448,'Dados Base'!$B:$K,10,FALSE)*31536000/VLOOKUP($F3448,F:H,MATCH(H3447,F3447:AF3447,0),FALSE)</f>
        <v>1430.0922595777954</v>
      </c>
      <c r="AF3448" s="14">
        <v>80.489999999999995</v>
      </c>
      <c r="AG3448" s="15">
        <v>100</v>
      </c>
      <c r="AH3448" s="14">
        <v>73.099999999999994</v>
      </c>
      <c r="AI3448" s="14">
        <v>17.190000000000001</v>
      </c>
      <c r="AJ3448" s="14">
        <v>100</v>
      </c>
      <c r="AK3448" s="72">
        <f>(SUMIFS('Banco de Indicadores Mun. (2)'!I:I,'Banco de Indicadores Mun. (2)'!B:B,'Banco de Indicadores - Mun. (1)'!B3448,'Banco de Indicadores Mun. (2)'!A:A,'Banco de Indicadores - Mun. (1)'!A3448) / VLOOKUP(D3448,'Dados Base'!$B:$K,8,FALSE)) * 100</f>
        <v>0</v>
      </c>
      <c r="AL3448" s="72">
        <f>(SUMIFS('Banco de Indicadores Mun. (2)'!I:I,'Banco de Indicadores Mun. (2)'!B:B,'Banco de Indicadores - Mun. (1)'!B3448,'Banco de Indicadores Mun. (2)'!A:A,'Banco de Indicadores - Mun. (1)'!A3448) / VLOOKUP(D3448,'Dados Base'!$B:$K,9,FALSE)) * 100</f>
        <v>0</v>
      </c>
      <c r="AM3448" s="72">
        <f>(SUMIFS('Banco de Indicadores Mun. (2)'!J:J,'Banco de Indicadores Mun. (2)'!B:B,'Banco de Indicadores - Mun. (1)'!B3448,'Banco de Indicadores Mun. (2)'!A:A,'Banco de Indicadores - Mun. (1)'!A3448) / VLOOKUP(D3448,'Dados Base'!$B:$K,7,FALSE)) * 100</f>
        <v>0</v>
      </c>
      <c r="AN3448" s="72">
        <f>(SUMIFS('Banco de Indicadores Mun. (2)'!K:K,'Banco de Indicadores Mun. (2)'!B:B,'Banco de Indicadores - Mun. (1)'!B3448,'Banco de Indicadores Mun. (2)'!A:A,'Banco de Indicadores - Mun. (1)'!A3448) / VLOOKUP(D3448,'Dados Base'!$B:$K,10,FALSE)) * 100</f>
        <v>0</v>
      </c>
      <c r="AO3448" s="33">
        <v>0</v>
      </c>
      <c r="AP3448" s="34">
        <v>0</v>
      </c>
      <c r="AQ3448" s="17">
        <v>0</v>
      </c>
      <c r="AR3448" s="24">
        <v>9</v>
      </c>
      <c r="AS3448" s="35">
        <v>100</v>
      </c>
      <c r="AT3448" s="35">
        <v>100</v>
      </c>
      <c r="AU3448" s="35">
        <v>88.148148148148152</v>
      </c>
      <c r="AV3448" s="7">
        <v>9.6999999999999993</v>
      </c>
      <c r="AW3448" s="36">
        <v>0</v>
      </c>
      <c r="AX3448" s="36">
        <v>0</v>
      </c>
      <c r="AY3448" s="117">
        <v>9.7680540841248256</v>
      </c>
    </row>
    <row r="3449" spans="1:51" ht="15" x14ac:dyDescent="0.25">
      <c r="A3449" s="144">
        <v>2012</v>
      </c>
      <c r="B3449" s="77" t="s">
        <v>224</v>
      </c>
      <c r="C3449" s="78">
        <v>17</v>
      </c>
      <c r="D3449" s="77">
        <v>3519253</v>
      </c>
      <c r="E3449" s="78">
        <v>351925317</v>
      </c>
      <c r="F3449" s="78" t="str">
        <f t="shared" si="150"/>
        <v>3519253172012</v>
      </c>
      <c r="G3449" s="96">
        <v>5.7005264209089468</v>
      </c>
      <c r="H3449" s="80">
        <f t="shared" si="149"/>
        <v>6450</v>
      </c>
      <c r="I3449" s="91">
        <v>2870</v>
      </c>
      <c r="J3449" s="91">
        <v>3580</v>
      </c>
      <c r="K3449" s="83">
        <f>(H3449)/VLOOKUP(D3449,'Dados Base'!$B:$K,6,FALSE)</f>
        <v>16.06996038567905</v>
      </c>
      <c r="L3449" s="88">
        <f t="shared" si="151"/>
        <v>44.496124031007753</v>
      </c>
      <c r="M3449" s="93">
        <v>4</v>
      </c>
      <c r="N3449" s="98">
        <v>0.67400000000000004</v>
      </c>
      <c r="O3449" s="91">
        <v>13</v>
      </c>
      <c r="P3449" s="91" t="s">
        <v>691</v>
      </c>
      <c r="Q3449" s="91" t="s">
        <v>691</v>
      </c>
      <c r="R3449" s="91" t="s">
        <v>691</v>
      </c>
      <c r="S3449" s="91">
        <v>2</v>
      </c>
      <c r="T3449" s="91" t="s">
        <v>691</v>
      </c>
      <c r="U3449" s="91">
        <v>12</v>
      </c>
      <c r="V3449" s="91">
        <v>23</v>
      </c>
      <c r="W3449" s="99">
        <v>0</v>
      </c>
      <c r="X3449" s="19">
        <v>6.4080078124999999E-3</v>
      </c>
      <c r="Y3449" s="29">
        <v>1.22</v>
      </c>
      <c r="Z3449" s="30">
        <v>135</v>
      </c>
      <c r="AA3449" s="30">
        <v>30</v>
      </c>
      <c r="AB3449" s="31">
        <v>0</v>
      </c>
      <c r="AC3449" s="32">
        <v>0</v>
      </c>
      <c r="AD3449" s="153">
        <f>VLOOKUP(D3449,'Dados Base'!$B:$K,9,FALSE)*31536000/VLOOKUP($F3449,F:H,MATCH(H3448,F3448:AF3448,0),FALSE)</f>
        <v>18285.990697674417</v>
      </c>
      <c r="AE3449" s="153">
        <f>VLOOKUP(D3449,'Dados Base'!$B:$K,10,FALSE)*31536000/VLOOKUP($F3449,F:H,MATCH(H3448,F3448:AF3448,0),FALSE)</f>
        <v>2004.6139534883719</v>
      </c>
      <c r="AF3449" s="14">
        <v>38.15</v>
      </c>
      <c r="AG3449" s="15" t="s">
        <v>692</v>
      </c>
      <c r="AH3449" s="14">
        <v>48.54</v>
      </c>
      <c r="AI3449" s="14">
        <v>18.850000000000001</v>
      </c>
      <c r="AJ3449" s="14">
        <v>85.8</v>
      </c>
      <c r="AK3449" s="72">
        <f>(SUMIFS('Banco de Indicadores Mun. (2)'!I:I,'Banco de Indicadores Mun. (2)'!B:B,'Banco de Indicadores - Mun. (1)'!B3449,'Banco de Indicadores Mun. (2)'!A:A,'Banco de Indicadores - Mun. (1)'!A3449) / VLOOKUP(D3449,'Dados Base'!$B:$K,8,FALSE)) * 100</f>
        <v>0</v>
      </c>
      <c r="AL3449" s="72">
        <f>(SUMIFS('Banco de Indicadores Mun. (2)'!I:I,'Banco de Indicadores Mun. (2)'!B:B,'Banco de Indicadores - Mun. (1)'!B3449,'Banco de Indicadores Mun. (2)'!A:A,'Banco de Indicadores - Mun. (1)'!A3449) / VLOOKUP(D3449,'Dados Base'!$B:$K,9,FALSE)) * 100</f>
        <v>0</v>
      </c>
      <c r="AM3449" s="72">
        <f>(SUMIFS('Banco de Indicadores Mun. (2)'!J:J,'Banco de Indicadores Mun. (2)'!B:B,'Banco de Indicadores - Mun. (1)'!B3449,'Banco de Indicadores Mun. (2)'!A:A,'Banco de Indicadores - Mun. (1)'!A3449) / VLOOKUP(D3449,'Dados Base'!$B:$K,7,FALSE)) * 100</f>
        <v>0</v>
      </c>
      <c r="AN3449" s="72">
        <f>(SUMIFS('Banco de Indicadores Mun. (2)'!K:K,'Banco de Indicadores Mun. (2)'!B:B,'Banco de Indicadores - Mun. (1)'!B3449,'Banco de Indicadores Mun. (2)'!A:A,'Banco de Indicadores - Mun. (1)'!A3449) / VLOOKUP(D3449,'Dados Base'!$B:$K,10,FALSE)) * 100</f>
        <v>0</v>
      </c>
      <c r="AO3449" s="33">
        <v>0</v>
      </c>
      <c r="AP3449" s="34">
        <v>0</v>
      </c>
      <c r="AQ3449" s="17">
        <v>0</v>
      </c>
      <c r="AR3449" s="24">
        <v>7.2</v>
      </c>
      <c r="AS3449" s="35">
        <v>88</v>
      </c>
      <c r="AT3449" s="35">
        <v>87.999999999999986</v>
      </c>
      <c r="AU3449" s="35">
        <v>81.818181818181827</v>
      </c>
      <c r="AV3449" s="7">
        <v>9.32</v>
      </c>
      <c r="AW3449" s="36">
        <v>0</v>
      </c>
      <c r="AX3449" s="36">
        <v>0</v>
      </c>
      <c r="AY3449" s="117">
        <v>228.14989203348824</v>
      </c>
    </row>
    <row r="3450" spans="1:51" ht="15" x14ac:dyDescent="0.25">
      <c r="A3450" s="144">
        <v>2012</v>
      </c>
      <c r="B3450" s="77" t="s">
        <v>225</v>
      </c>
      <c r="C3450" s="78">
        <v>13</v>
      </c>
      <c r="D3450" s="77">
        <v>3519303</v>
      </c>
      <c r="E3450" s="78">
        <v>351930313</v>
      </c>
      <c r="F3450" s="78" t="str">
        <f t="shared" si="150"/>
        <v>3519303132012</v>
      </c>
      <c r="G3450" s="96">
        <v>1.463375725730276</v>
      </c>
      <c r="H3450" s="80">
        <f t="shared" si="149"/>
        <v>31527</v>
      </c>
      <c r="I3450" s="91">
        <v>30315</v>
      </c>
      <c r="J3450" s="91">
        <v>1212</v>
      </c>
      <c r="K3450" s="83">
        <f>(H3450)/VLOOKUP(D3450,'Dados Base'!$B:$K,6,FALSE)</f>
        <v>108.88650963597429</v>
      </c>
      <c r="L3450" s="88">
        <f t="shared" si="151"/>
        <v>96.155676087163386</v>
      </c>
      <c r="M3450" s="93">
        <v>4</v>
      </c>
      <c r="N3450" s="98">
        <v>0.70299999999999996</v>
      </c>
      <c r="O3450" s="91">
        <v>39</v>
      </c>
      <c r="P3450" s="91" t="s">
        <v>691</v>
      </c>
      <c r="Q3450" s="91" t="s">
        <v>691</v>
      </c>
      <c r="R3450" s="91" t="s">
        <v>691</v>
      </c>
      <c r="S3450" s="91">
        <v>64</v>
      </c>
      <c r="T3450" s="91" t="s">
        <v>691</v>
      </c>
      <c r="U3450" s="91">
        <v>268</v>
      </c>
      <c r="V3450" s="91">
        <v>217</v>
      </c>
      <c r="W3450" s="99">
        <v>0</v>
      </c>
      <c r="X3450" s="19">
        <v>7.2433976884007614E-2</v>
      </c>
      <c r="Y3450" s="29">
        <v>12.05</v>
      </c>
      <c r="Z3450" s="30">
        <v>599</v>
      </c>
      <c r="AA3450" s="30">
        <v>1028</v>
      </c>
      <c r="AB3450" s="31">
        <v>1</v>
      </c>
      <c r="AC3450" s="32">
        <v>0</v>
      </c>
      <c r="AD3450" s="153">
        <f>VLOOKUP(D3450,'Dados Base'!$B:$K,9,FALSE)*31536000/VLOOKUP($F3450,F:H,MATCH(H3449,F3449:AF3449,0),FALSE)</f>
        <v>2580.7365115615189</v>
      </c>
      <c r="AE3450" s="153">
        <f>VLOOKUP(D3450,'Dados Base'!$B:$K,10,FALSE)*31536000/VLOOKUP($F3450,F:H,MATCH(H3449,F3449:AF3449,0),FALSE)</f>
        <v>280.07993148729662</v>
      </c>
      <c r="AF3450" s="14" t="s">
        <v>692</v>
      </c>
      <c r="AG3450" s="15" t="s">
        <v>692</v>
      </c>
      <c r="AH3450" s="14">
        <v>96.76</v>
      </c>
      <c r="AI3450" s="14" t="s">
        <v>692</v>
      </c>
      <c r="AJ3450" s="14" t="s">
        <v>692</v>
      </c>
      <c r="AK3450" s="72">
        <f>(SUMIFS('Banco de Indicadores Mun. (2)'!I:I,'Banco de Indicadores Mun. (2)'!B:B,'Banco de Indicadores - Mun. (1)'!B3450,'Banco de Indicadores Mun. (2)'!A:A,'Banco de Indicadores - Mun. (1)'!A3450) / VLOOKUP(D3450,'Dados Base'!$B:$K,8,FALSE)) * 100</f>
        <v>0</v>
      </c>
      <c r="AL3450" s="72">
        <f>(SUMIFS('Banco de Indicadores Mun. (2)'!I:I,'Banco de Indicadores Mun. (2)'!B:B,'Banco de Indicadores - Mun. (1)'!B3450,'Banco de Indicadores Mun. (2)'!A:A,'Banco de Indicadores - Mun. (1)'!A3450) / VLOOKUP(D3450,'Dados Base'!$B:$K,9,FALSE)) * 100</f>
        <v>0</v>
      </c>
      <c r="AM3450" s="72">
        <f>(SUMIFS('Banco de Indicadores Mun. (2)'!J:J,'Banco de Indicadores Mun. (2)'!B:B,'Banco de Indicadores - Mun. (1)'!B3450,'Banco de Indicadores Mun. (2)'!A:A,'Banco de Indicadores - Mun. (1)'!A3450) / VLOOKUP(D3450,'Dados Base'!$B:$K,7,FALSE)) * 100</f>
        <v>0</v>
      </c>
      <c r="AN3450" s="72">
        <f>(SUMIFS('Banco de Indicadores Mun. (2)'!K:K,'Banco de Indicadores Mun. (2)'!B:B,'Banco de Indicadores - Mun. (1)'!B3450,'Banco de Indicadores Mun. (2)'!A:A,'Banco de Indicadores - Mun. (1)'!A3450) / VLOOKUP(D3450,'Dados Base'!$B:$K,10,FALSE)) * 100</f>
        <v>0</v>
      </c>
      <c r="AO3450" s="33">
        <v>0</v>
      </c>
      <c r="AP3450" s="34">
        <v>0</v>
      </c>
      <c r="AQ3450" s="17">
        <v>0</v>
      </c>
      <c r="AR3450" s="24">
        <v>8.5</v>
      </c>
      <c r="AS3450" s="35">
        <v>80</v>
      </c>
      <c r="AT3450" s="35">
        <v>40</v>
      </c>
      <c r="AU3450" s="35">
        <v>36.816226183159188</v>
      </c>
      <c r="AV3450" s="7">
        <v>4.34</v>
      </c>
      <c r="AW3450" s="36">
        <v>0</v>
      </c>
      <c r="AX3450" s="36">
        <v>0</v>
      </c>
      <c r="AY3450" s="117">
        <v>1.3711116277358972</v>
      </c>
    </row>
    <row r="3451" spans="1:51" ht="15" x14ac:dyDescent="0.25">
      <c r="A3451" s="144">
        <v>2012</v>
      </c>
      <c r="B3451" s="77" t="s">
        <v>226</v>
      </c>
      <c r="C3451" s="78">
        <v>16</v>
      </c>
      <c r="D3451" s="77">
        <v>3519402</v>
      </c>
      <c r="E3451" s="78">
        <v>351940216</v>
      </c>
      <c r="F3451" s="78" t="str">
        <f t="shared" si="150"/>
        <v>3519402162012</v>
      </c>
      <c r="G3451" s="96">
        <v>1.3768345155714456</v>
      </c>
      <c r="H3451" s="80">
        <f t="shared" si="149"/>
        <v>11134</v>
      </c>
      <c r="I3451" s="91">
        <v>10308</v>
      </c>
      <c r="J3451" s="91">
        <v>826</v>
      </c>
      <c r="K3451" s="83">
        <f>(H3451)/VLOOKUP(D3451,'Dados Base'!$B:$K,6,FALSE)</f>
        <v>41.122807017543863</v>
      </c>
      <c r="L3451" s="88">
        <f t="shared" si="151"/>
        <v>92.581282557930663</v>
      </c>
      <c r="M3451" s="93">
        <v>5</v>
      </c>
      <c r="N3451" s="98">
        <v>0.74</v>
      </c>
      <c r="O3451" s="91">
        <v>82</v>
      </c>
      <c r="P3451" s="91" t="s">
        <v>691</v>
      </c>
      <c r="Q3451" s="91" t="s">
        <v>691</v>
      </c>
      <c r="R3451" s="91" t="s">
        <v>691</v>
      </c>
      <c r="S3451" s="91">
        <v>32</v>
      </c>
      <c r="T3451" s="91" t="s">
        <v>691</v>
      </c>
      <c r="U3451" s="91">
        <v>104</v>
      </c>
      <c r="V3451" s="91">
        <v>73</v>
      </c>
      <c r="W3451" s="99">
        <v>0</v>
      </c>
      <c r="X3451" s="19">
        <v>2.5764771875000002E-2</v>
      </c>
      <c r="Y3451" s="29">
        <v>4.0999999999999996</v>
      </c>
      <c r="Z3451" s="30">
        <v>436</v>
      </c>
      <c r="AA3451" s="30">
        <v>118</v>
      </c>
      <c r="AB3451" s="31">
        <v>3</v>
      </c>
      <c r="AC3451" s="32">
        <v>0</v>
      </c>
      <c r="AD3451" s="153">
        <f>VLOOKUP(D3451,'Dados Base'!$B:$K,9,FALSE)*31536000/VLOOKUP($F3451,F:H,MATCH(H3450,F3450:AF3450,0),FALSE)</f>
        <v>5721.458595293695</v>
      </c>
      <c r="AE3451" s="153">
        <f>VLOOKUP(D3451,'Dados Base'!$B:$K,10,FALSE)*31536000/VLOOKUP($F3451,F:H,MATCH(H3450,F3450:AF3450,0),FALSE)</f>
        <v>509.83294413508156</v>
      </c>
      <c r="AF3451" s="14">
        <v>88.86</v>
      </c>
      <c r="AG3451" s="15">
        <v>92.2</v>
      </c>
      <c r="AH3451" s="14">
        <v>78.930000000000007</v>
      </c>
      <c r="AI3451" s="14">
        <v>13.32</v>
      </c>
      <c r="AJ3451" s="14">
        <v>96.4</v>
      </c>
      <c r="AK3451" s="72">
        <f>(SUMIFS('Banco de Indicadores Mun. (2)'!I:I,'Banco de Indicadores Mun. (2)'!B:B,'Banco de Indicadores - Mun. (1)'!B3451,'Banco de Indicadores Mun. (2)'!A:A,'Banco de Indicadores - Mun. (1)'!A3451) / VLOOKUP(D3451,'Dados Base'!$B:$K,8,FALSE)) * 100</f>
        <v>0</v>
      </c>
      <c r="AL3451" s="72">
        <f>(SUMIFS('Banco de Indicadores Mun. (2)'!I:I,'Banco de Indicadores Mun. (2)'!B:B,'Banco de Indicadores - Mun. (1)'!B3451,'Banco de Indicadores Mun. (2)'!A:A,'Banco de Indicadores - Mun. (1)'!A3451) / VLOOKUP(D3451,'Dados Base'!$B:$K,9,FALSE)) * 100</f>
        <v>0</v>
      </c>
      <c r="AM3451" s="72">
        <f>(SUMIFS('Banco de Indicadores Mun. (2)'!J:J,'Banco de Indicadores Mun. (2)'!B:B,'Banco de Indicadores - Mun. (1)'!B3451,'Banco de Indicadores Mun. (2)'!A:A,'Banco de Indicadores - Mun. (1)'!A3451) / VLOOKUP(D3451,'Dados Base'!$B:$K,7,FALSE)) * 100</f>
        <v>0</v>
      </c>
      <c r="AN3451" s="72">
        <f>(SUMIFS('Banco de Indicadores Mun. (2)'!K:K,'Banco de Indicadores Mun. (2)'!B:B,'Banco de Indicadores - Mun. (1)'!B3451,'Banco de Indicadores Mun. (2)'!A:A,'Banco de Indicadores - Mun. (1)'!A3451) / VLOOKUP(D3451,'Dados Base'!$B:$K,10,FALSE)) * 100</f>
        <v>0</v>
      </c>
      <c r="AO3451" s="33">
        <v>0</v>
      </c>
      <c r="AP3451" s="34">
        <v>0</v>
      </c>
      <c r="AQ3451" s="17">
        <v>0</v>
      </c>
      <c r="AR3451" s="24">
        <v>8</v>
      </c>
      <c r="AS3451" s="35">
        <v>97</v>
      </c>
      <c r="AT3451" s="35">
        <v>96.03</v>
      </c>
      <c r="AU3451" s="35">
        <v>78.700361010830321</v>
      </c>
      <c r="AV3451" s="7">
        <v>8.56</v>
      </c>
      <c r="AW3451" s="36">
        <v>0</v>
      </c>
      <c r="AX3451" s="36">
        <v>0</v>
      </c>
      <c r="AY3451" s="117">
        <v>18.11406367893747</v>
      </c>
    </row>
    <row r="3452" spans="1:51" ht="15" x14ac:dyDescent="0.25">
      <c r="A3452" s="144">
        <v>2012</v>
      </c>
      <c r="B3452" s="77" t="s">
        <v>227</v>
      </c>
      <c r="C3452" s="78">
        <v>17</v>
      </c>
      <c r="D3452" s="77">
        <v>3519501</v>
      </c>
      <c r="E3452" s="78">
        <v>351950117</v>
      </c>
      <c r="F3452" s="78" t="str">
        <f t="shared" si="150"/>
        <v>3519501172012</v>
      </c>
      <c r="G3452" s="96">
        <v>1.5719293608400298</v>
      </c>
      <c r="H3452" s="80">
        <f t="shared" si="149"/>
        <v>6876</v>
      </c>
      <c r="I3452" s="91">
        <v>6379</v>
      </c>
      <c r="J3452" s="91">
        <v>497</v>
      </c>
      <c r="K3452" s="83">
        <f>(H3452)/VLOOKUP(D3452,'Dados Base'!$B:$K,6,FALSE)</f>
        <v>30.098489822718321</v>
      </c>
      <c r="L3452" s="88">
        <f t="shared" si="151"/>
        <v>92.771960442117503</v>
      </c>
      <c r="M3452" s="93">
        <v>5</v>
      </c>
      <c r="N3452" s="98">
        <v>0.70799999999999996</v>
      </c>
      <c r="O3452" s="91">
        <v>31</v>
      </c>
      <c r="P3452" s="91" t="s">
        <v>691</v>
      </c>
      <c r="Q3452" s="91" t="s">
        <v>691</v>
      </c>
      <c r="R3452" s="91" t="s">
        <v>691</v>
      </c>
      <c r="S3452" s="91">
        <v>11</v>
      </c>
      <c r="T3452" s="91" t="s">
        <v>691</v>
      </c>
      <c r="U3452" s="91">
        <v>52</v>
      </c>
      <c r="V3452" s="91">
        <v>51</v>
      </c>
      <c r="W3452" s="99">
        <v>3.5531999999999999</v>
      </c>
      <c r="X3452" s="19">
        <v>1.6540003125000001E-2</v>
      </c>
      <c r="Y3452" s="29">
        <v>2.54</v>
      </c>
      <c r="Z3452" s="30">
        <v>284</v>
      </c>
      <c r="AA3452" s="30">
        <v>59</v>
      </c>
      <c r="AB3452" s="31">
        <v>0</v>
      </c>
      <c r="AC3452" s="32">
        <v>0</v>
      </c>
      <c r="AD3452" s="153">
        <f>VLOOKUP(D3452,'Dados Base'!$B:$K,9,FALSE)*31536000/VLOOKUP($F3452,F:H,MATCH(H3451,F3451:AF3451,0),FALSE)</f>
        <v>9723.1413612565448</v>
      </c>
      <c r="AE3452" s="153">
        <f>VLOOKUP(D3452,'Dados Base'!$B:$K,10,FALSE)*31536000/VLOOKUP($F3452,F:H,MATCH(H3451,F3451:AF3451,0),FALSE)</f>
        <v>1054.8691099476443</v>
      </c>
      <c r="AF3452" s="14">
        <v>92.37</v>
      </c>
      <c r="AG3452" s="15">
        <v>92.4</v>
      </c>
      <c r="AH3452" s="14" t="s">
        <v>692</v>
      </c>
      <c r="AI3452" s="14">
        <v>46.89</v>
      </c>
      <c r="AJ3452" s="14">
        <v>100</v>
      </c>
      <c r="AK3452" s="72">
        <f>(SUMIFS('Banco de Indicadores Mun. (2)'!I:I,'Banco de Indicadores Mun. (2)'!B:B,'Banco de Indicadores - Mun. (1)'!B3452,'Banco de Indicadores Mun. (2)'!A:A,'Banco de Indicadores - Mun. (1)'!A3452) / VLOOKUP(D3452,'Dados Base'!$B:$K,8,FALSE)) * 100</f>
        <v>0</v>
      </c>
      <c r="AL3452" s="72">
        <f>(SUMIFS('Banco de Indicadores Mun. (2)'!I:I,'Banco de Indicadores Mun. (2)'!B:B,'Banco de Indicadores - Mun. (1)'!B3452,'Banco de Indicadores Mun. (2)'!A:A,'Banco de Indicadores - Mun. (1)'!A3452) / VLOOKUP(D3452,'Dados Base'!$B:$K,9,FALSE)) * 100</f>
        <v>0</v>
      </c>
      <c r="AM3452" s="72">
        <f>(SUMIFS('Banco de Indicadores Mun. (2)'!J:J,'Banco de Indicadores Mun. (2)'!B:B,'Banco de Indicadores - Mun. (1)'!B3452,'Banco de Indicadores Mun. (2)'!A:A,'Banco de Indicadores - Mun. (1)'!A3452) / VLOOKUP(D3452,'Dados Base'!$B:$K,7,FALSE)) * 100</f>
        <v>0</v>
      </c>
      <c r="AN3452" s="72">
        <f>(SUMIFS('Banco de Indicadores Mun. (2)'!K:K,'Banco de Indicadores Mun. (2)'!B:B,'Banco de Indicadores - Mun. (1)'!B3452,'Banco de Indicadores Mun. (2)'!A:A,'Banco de Indicadores - Mun. (1)'!A3452) / VLOOKUP(D3452,'Dados Base'!$B:$K,10,FALSE)) * 100</f>
        <v>0</v>
      </c>
      <c r="AO3452" s="33">
        <v>0</v>
      </c>
      <c r="AP3452" s="34">
        <v>0</v>
      </c>
      <c r="AQ3452" s="17">
        <v>0</v>
      </c>
      <c r="AR3452" s="24">
        <v>8.3000000000000007</v>
      </c>
      <c r="AS3452" s="35">
        <v>97.51</v>
      </c>
      <c r="AT3452" s="35">
        <v>97.509999999999991</v>
      </c>
      <c r="AU3452" s="35">
        <v>82.798833819241977</v>
      </c>
      <c r="AV3452" s="7">
        <v>9.76</v>
      </c>
      <c r="AW3452" s="36">
        <v>0</v>
      </c>
      <c r="AX3452" s="36">
        <v>0</v>
      </c>
      <c r="AY3452" s="117">
        <v>1.0366454329002914</v>
      </c>
    </row>
    <row r="3453" spans="1:51" ht="15" x14ac:dyDescent="0.25">
      <c r="A3453" s="144">
        <v>2012</v>
      </c>
      <c r="B3453" s="77" t="s">
        <v>228</v>
      </c>
      <c r="C3453" s="78">
        <v>13</v>
      </c>
      <c r="D3453" s="77">
        <v>3519600</v>
      </c>
      <c r="E3453" s="78">
        <v>351960013</v>
      </c>
      <c r="F3453" s="78" t="str">
        <f t="shared" si="150"/>
        <v>3519600132012</v>
      </c>
      <c r="G3453" s="96">
        <v>1.2611891614381143</v>
      </c>
      <c r="H3453" s="80">
        <f t="shared" si="149"/>
        <v>54264</v>
      </c>
      <c r="I3453" s="91">
        <v>52231</v>
      </c>
      <c r="J3453" s="91">
        <v>2033</v>
      </c>
      <c r="K3453" s="83">
        <f>(H3453)/VLOOKUP(D3453,'Dados Base'!$B:$K,6,FALSE)</f>
        <v>78.794215020038337</v>
      </c>
      <c r="L3453" s="88">
        <f t="shared" si="151"/>
        <v>96.253501400560225</v>
      </c>
      <c r="M3453" s="93">
        <v>4</v>
      </c>
      <c r="N3453" s="98">
        <v>0.747</v>
      </c>
      <c r="O3453" s="91">
        <v>231</v>
      </c>
      <c r="P3453" s="91" t="s">
        <v>691</v>
      </c>
      <c r="Q3453" s="91" t="s">
        <v>691</v>
      </c>
      <c r="R3453" s="91" t="s">
        <v>691</v>
      </c>
      <c r="S3453" s="91">
        <v>582</v>
      </c>
      <c r="T3453" s="91" t="s">
        <v>691</v>
      </c>
      <c r="U3453" s="91">
        <v>662</v>
      </c>
      <c r="V3453" s="91">
        <v>388</v>
      </c>
      <c r="W3453" s="99">
        <v>45.072000000000003</v>
      </c>
      <c r="X3453" s="19">
        <v>0.15809244869444444</v>
      </c>
      <c r="Y3453" s="29">
        <v>20.8</v>
      </c>
      <c r="Z3453" s="30">
        <v>0</v>
      </c>
      <c r="AA3453" s="30">
        <v>2808</v>
      </c>
      <c r="AB3453" s="31">
        <v>2</v>
      </c>
      <c r="AC3453" s="32">
        <v>1</v>
      </c>
      <c r="AD3453" s="153">
        <f>VLOOKUP(D3453,'Dados Base'!$B:$K,9,FALSE)*31536000/VLOOKUP($F3453,F:H,MATCH(H3452,F3452:AF3452,0),FALSE)</f>
        <v>3219.6196373286157</v>
      </c>
      <c r="AE3453" s="153">
        <f>VLOOKUP(D3453,'Dados Base'!$B:$K,10,FALSE)*31536000/VLOOKUP($F3453,F:H,MATCH(H3452,F3452:AF3452,0),FALSE)</f>
        <v>325.44891640866871</v>
      </c>
      <c r="AF3453" s="14">
        <v>95.71</v>
      </c>
      <c r="AG3453" s="15">
        <v>97.9</v>
      </c>
      <c r="AH3453" s="14">
        <v>95.5</v>
      </c>
      <c r="AI3453" s="14">
        <v>50.88</v>
      </c>
      <c r="AJ3453" s="14">
        <v>99.6</v>
      </c>
      <c r="AK3453" s="72">
        <f>(SUMIFS('Banco de Indicadores Mun. (2)'!I:I,'Banco de Indicadores Mun. (2)'!B:B,'Banco de Indicadores - Mun. (1)'!B3453,'Banco de Indicadores Mun. (2)'!A:A,'Banco de Indicadores - Mun. (1)'!A3453) / VLOOKUP(D3453,'Dados Base'!$B:$K,8,FALSE)) * 100</f>
        <v>0</v>
      </c>
      <c r="AL3453" s="72">
        <f>(SUMIFS('Banco de Indicadores Mun. (2)'!I:I,'Banco de Indicadores Mun. (2)'!B:B,'Banco de Indicadores - Mun. (1)'!B3453,'Banco de Indicadores Mun. (2)'!A:A,'Banco de Indicadores - Mun. (1)'!A3453) / VLOOKUP(D3453,'Dados Base'!$B:$K,9,FALSE)) * 100</f>
        <v>0</v>
      </c>
      <c r="AM3453" s="72">
        <f>(SUMIFS('Banco de Indicadores Mun. (2)'!J:J,'Banco de Indicadores Mun. (2)'!B:B,'Banco de Indicadores - Mun. (1)'!B3453,'Banco de Indicadores Mun. (2)'!A:A,'Banco de Indicadores - Mun. (1)'!A3453) / VLOOKUP(D3453,'Dados Base'!$B:$K,7,FALSE)) * 100</f>
        <v>0</v>
      </c>
      <c r="AN3453" s="72">
        <f>(SUMIFS('Banco de Indicadores Mun. (2)'!K:K,'Banco de Indicadores Mun. (2)'!B:B,'Banco de Indicadores - Mun. (1)'!B3453,'Banco de Indicadores Mun. (2)'!A:A,'Banco de Indicadores - Mun. (1)'!A3453) / VLOOKUP(D3453,'Dados Base'!$B:$K,10,FALSE)) * 100</f>
        <v>0</v>
      </c>
      <c r="AO3453" s="33">
        <v>0</v>
      </c>
      <c r="AP3453" s="34">
        <v>0</v>
      </c>
      <c r="AQ3453" s="17">
        <v>0</v>
      </c>
      <c r="AR3453" s="24">
        <v>9.4</v>
      </c>
      <c r="AS3453" s="35">
        <v>82</v>
      </c>
      <c r="AT3453" s="35">
        <v>0</v>
      </c>
      <c r="AU3453" s="35">
        <v>0</v>
      </c>
      <c r="AV3453" s="7">
        <v>1.23</v>
      </c>
      <c r="AW3453" s="36">
        <v>0</v>
      </c>
      <c r="AX3453" s="36">
        <v>1</v>
      </c>
      <c r="AY3453" s="117">
        <v>137.76595054869455</v>
      </c>
    </row>
    <row r="3454" spans="1:51" ht="15" x14ac:dyDescent="0.25">
      <c r="A3454" s="144">
        <v>2012</v>
      </c>
      <c r="B3454" s="77" t="s">
        <v>229</v>
      </c>
      <c r="C3454" s="78">
        <v>10</v>
      </c>
      <c r="D3454" s="77">
        <v>3519709</v>
      </c>
      <c r="E3454" s="78">
        <v>351970910</v>
      </c>
      <c r="F3454" s="78" t="str">
        <f t="shared" si="150"/>
        <v>3519709102012</v>
      </c>
      <c r="G3454" s="96">
        <v>0.91702924667917962</v>
      </c>
      <c r="H3454" s="80">
        <f t="shared" si="149"/>
        <v>72224</v>
      </c>
      <c r="I3454" s="91">
        <v>25555</v>
      </c>
      <c r="J3454" s="91">
        <v>46669</v>
      </c>
      <c r="K3454" s="83">
        <f>(H3454)/VLOOKUP(D3454,'Dados Base'!$B:$K,6,FALSE)</f>
        <v>68.155781407770192</v>
      </c>
      <c r="L3454" s="88">
        <f t="shared" si="151"/>
        <v>35.382975188303057</v>
      </c>
      <c r="M3454" s="93">
        <v>2</v>
      </c>
      <c r="N3454" s="98">
        <v>0.71</v>
      </c>
      <c r="O3454" s="91">
        <v>383</v>
      </c>
      <c r="P3454" s="91" t="s">
        <v>691</v>
      </c>
      <c r="Q3454" s="91" t="s">
        <v>691</v>
      </c>
      <c r="R3454" s="91" t="s">
        <v>691</v>
      </c>
      <c r="S3454" s="91">
        <v>73</v>
      </c>
      <c r="T3454" s="91" t="s">
        <v>691</v>
      </c>
      <c r="U3454" s="91">
        <v>543</v>
      </c>
      <c r="V3454" s="91">
        <v>301</v>
      </c>
      <c r="W3454" s="99">
        <v>23.892399999999999</v>
      </c>
      <c r="X3454" s="19">
        <v>8.934643792592592E-2</v>
      </c>
      <c r="Y3454" s="29">
        <v>10.119999999999999</v>
      </c>
      <c r="Z3454" s="30">
        <v>677</v>
      </c>
      <c r="AA3454" s="30">
        <v>690</v>
      </c>
      <c r="AB3454" s="31">
        <v>3</v>
      </c>
      <c r="AC3454" s="32">
        <v>0</v>
      </c>
      <c r="AD3454" s="153">
        <f>VLOOKUP(D3454,'Dados Base'!$B:$K,9,FALSE)*31536000/VLOOKUP($F3454,F:H,MATCH(H3453,F3453:AF3453,0),FALSE)</f>
        <v>8619.3043863535659</v>
      </c>
      <c r="AE3454" s="153">
        <f>VLOOKUP(D3454,'Dados Base'!$B:$K,10,FALSE)*31536000/VLOOKUP($F3454,F:H,MATCH(H3453,F3453:AF3453,0),FALSE)</f>
        <v>1165.8329641116532</v>
      </c>
      <c r="AF3454" s="14">
        <v>40.64</v>
      </c>
      <c r="AG3454" s="15">
        <v>96.9</v>
      </c>
      <c r="AH3454" s="14">
        <v>20.82</v>
      </c>
      <c r="AI3454" s="14">
        <v>51.03</v>
      </c>
      <c r="AJ3454" s="14">
        <v>100</v>
      </c>
      <c r="AK3454" s="72">
        <f>(SUMIFS('Banco de Indicadores Mun. (2)'!I:I,'Banco de Indicadores Mun. (2)'!B:B,'Banco de Indicadores - Mun. (1)'!B3454,'Banco de Indicadores Mun. (2)'!A:A,'Banco de Indicadores - Mun. (1)'!A3454) / VLOOKUP(D3454,'Dados Base'!$B:$K,8,FALSE)) * 100</f>
        <v>0</v>
      </c>
      <c r="AL3454" s="72">
        <f>(SUMIFS('Banco de Indicadores Mun. (2)'!I:I,'Banco de Indicadores Mun. (2)'!B:B,'Banco de Indicadores - Mun. (1)'!B3454,'Banco de Indicadores Mun. (2)'!A:A,'Banco de Indicadores - Mun. (1)'!A3454) / VLOOKUP(D3454,'Dados Base'!$B:$K,9,FALSE)) * 100</f>
        <v>0</v>
      </c>
      <c r="AM3454" s="72">
        <f>(SUMIFS('Banco de Indicadores Mun. (2)'!J:J,'Banco de Indicadores Mun. (2)'!B:B,'Banco de Indicadores - Mun. (1)'!B3454,'Banco de Indicadores Mun. (2)'!A:A,'Banco de Indicadores - Mun. (1)'!A3454) / VLOOKUP(D3454,'Dados Base'!$B:$K,7,FALSE)) * 100</f>
        <v>0</v>
      </c>
      <c r="AN3454" s="72">
        <f>(SUMIFS('Banco de Indicadores Mun. (2)'!K:K,'Banco de Indicadores Mun. (2)'!B:B,'Banco de Indicadores - Mun. (1)'!B3454,'Banco de Indicadores Mun. (2)'!A:A,'Banco de Indicadores - Mun. (1)'!A3454) / VLOOKUP(D3454,'Dados Base'!$B:$K,10,FALSE)) * 100</f>
        <v>0</v>
      </c>
      <c r="AO3454" s="33">
        <v>0</v>
      </c>
      <c r="AP3454" s="34">
        <v>0</v>
      </c>
      <c r="AQ3454" s="17">
        <v>0</v>
      </c>
      <c r="AR3454" s="24">
        <v>8.6</v>
      </c>
      <c r="AS3454" s="35">
        <v>55</v>
      </c>
      <c r="AT3454" s="35">
        <v>55.000000000000007</v>
      </c>
      <c r="AU3454" s="35">
        <v>49.524506217995615</v>
      </c>
      <c r="AV3454" s="7">
        <v>6.04</v>
      </c>
      <c r="AW3454" s="36">
        <v>0</v>
      </c>
      <c r="AX3454" s="36">
        <v>0</v>
      </c>
      <c r="AY3454" s="117">
        <v>159.4536673851361</v>
      </c>
    </row>
    <row r="3455" spans="1:51" ht="15" x14ac:dyDescent="0.25">
      <c r="A3455" s="144">
        <v>2012</v>
      </c>
      <c r="B3455" s="77" t="s">
        <v>230</v>
      </c>
      <c r="C3455" s="78">
        <v>12</v>
      </c>
      <c r="D3455" s="77">
        <v>3519808</v>
      </c>
      <c r="E3455" s="78">
        <v>351980812</v>
      </c>
      <c r="F3455" s="78" t="str">
        <f t="shared" si="150"/>
        <v>3519808122012</v>
      </c>
      <c r="G3455" s="96">
        <v>0.93304150538069397</v>
      </c>
      <c r="H3455" s="80">
        <f t="shared" si="149"/>
        <v>7577</v>
      </c>
      <c r="I3455" s="91">
        <v>6516</v>
      </c>
      <c r="J3455" s="91">
        <v>1061</v>
      </c>
      <c r="K3455" s="83">
        <f>(H3455)/VLOOKUP(D3455,'Dados Base'!$B:$K,6,FALSE)</f>
        <v>20.865805634345826</v>
      </c>
      <c r="L3455" s="88">
        <f t="shared" si="151"/>
        <v>85.997096476177902</v>
      </c>
      <c r="M3455" s="93">
        <v>2</v>
      </c>
      <c r="N3455" s="98">
        <v>0.72</v>
      </c>
      <c r="O3455" s="91">
        <v>36</v>
      </c>
      <c r="P3455" s="91" t="s">
        <v>691</v>
      </c>
      <c r="Q3455" s="91" t="s">
        <v>691</v>
      </c>
      <c r="R3455" s="91" t="s">
        <v>691</v>
      </c>
      <c r="S3455" s="91">
        <v>8</v>
      </c>
      <c r="T3455" s="91" t="s">
        <v>691</v>
      </c>
      <c r="U3455" s="91">
        <v>40</v>
      </c>
      <c r="V3455" s="91">
        <v>44</v>
      </c>
      <c r="W3455" s="99">
        <v>35.087400000000002</v>
      </c>
      <c r="X3455" s="19">
        <v>1.9731770833333332E-2</v>
      </c>
      <c r="Y3455" s="29">
        <v>2.6</v>
      </c>
      <c r="Z3455" s="30">
        <v>330</v>
      </c>
      <c r="AA3455" s="30">
        <v>21</v>
      </c>
      <c r="AB3455" s="31">
        <v>2</v>
      </c>
      <c r="AC3455" s="32">
        <v>1</v>
      </c>
      <c r="AD3455" s="153">
        <f>VLOOKUP(D3455,'Dados Base'!$B:$K,9,FALSE)*31536000/VLOOKUP($F3455,F:H,MATCH(H3454,F3454:AF3454,0),FALSE)</f>
        <v>14816.967137389469</v>
      </c>
      <c r="AE3455" s="153">
        <f>VLOOKUP(D3455,'Dados Base'!$B:$K,10,FALSE)*31536000/VLOOKUP($F3455,F:H,MATCH(H3454,F3454:AF3454,0),FALSE)</f>
        <v>1664.8277682460077</v>
      </c>
      <c r="AF3455" s="14">
        <v>100</v>
      </c>
      <c r="AG3455" s="15">
        <v>100</v>
      </c>
      <c r="AH3455" s="14">
        <v>100</v>
      </c>
      <c r="AI3455" s="14">
        <v>21.58</v>
      </c>
      <c r="AJ3455" s="14">
        <v>100</v>
      </c>
      <c r="AK3455" s="72">
        <f>(SUMIFS('Banco de Indicadores Mun. (2)'!I:I,'Banco de Indicadores Mun. (2)'!B:B,'Banco de Indicadores - Mun. (1)'!B3455,'Banco de Indicadores Mun. (2)'!A:A,'Banco de Indicadores - Mun. (1)'!A3455) / VLOOKUP(D3455,'Dados Base'!$B:$K,8,FALSE)) * 100</f>
        <v>0</v>
      </c>
      <c r="AL3455" s="72">
        <f>(SUMIFS('Banco de Indicadores Mun. (2)'!I:I,'Banco de Indicadores Mun. (2)'!B:B,'Banco de Indicadores - Mun. (1)'!B3455,'Banco de Indicadores Mun. (2)'!A:A,'Banco de Indicadores - Mun. (1)'!A3455) / VLOOKUP(D3455,'Dados Base'!$B:$K,9,FALSE)) * 100</f>
        <v>0</v>
      </c>
      <c r="AM3455" s="72">
        <f>(SUMIFS('Banco de Indicadores Mun. (2)'!J:J,'Banco de Indicadores Mun. (2)'!B:B,'Banco de Indicadores - Mun. (1)'!B3455,'Banco de Indicadores Mun. (2)'!A:A,'Banco de Indicadores - Mun. (1)'!A3455) / VLOOKUP(D3455,'Dados Base'!$B:$K,7,FALSE)) * 100</f>
        <v>0</v>
      </c>
      <c r="AN3455" s="72">
        <f>(SUMIFS('Banco de Indicadores Mun. (2)'!K:K,'Banco de Indicadores Mun. (2)'!B:B,'Banco de Indicadores - Mun. (1)'!B3455,'Banco de Indicadores Mun. (2)'!A:A,'Banco de Indicadores - Mun. (1)'!A3455) / VLOOKUP(D3455,'Dados Base'!$B:$K,10,FALSE)) * 100</f>
        <v>0</v>
      </c>
      <c r="AO3455" s="33">
        <v>0</v>
      </c>
      <c r="AP3455" s="34">
        <v>0</v>
      </c>
      <c r="AQ3455" s="17">
        <v>0</v>
      </c>
      <c r="AR3455" s="24">
        <v>8</v>
      </c>
      <c r="AS3455" s="35">
        <v>100</v>
      </c>
      <c r="AT3455" s="35">
        <v>100</v>
      </c>
      <c r="AU3455" s="35">
        <v>94.01709401709401</v>
      </c>
      <c r="AV3455" s="7">
        <v>10</v>
      </c>
      <c r="AW3455" s="36">
        <v>0</v>
      </c>
      <c r="AX3455" s="36">
        <v>1</v>
      </c>
      <c r="AY3455" s="117">
        <v>3.8434025439797912</v>
      </c>
    </row>
    <row r="3456" spans="1:51" ht="15" x14ac:dyDescent="0.25">
      <c r="A3456" s="144">
        <v>2012</v>
      </c>
      <c r="B3456" s="77" t="s">
        <v>231</v>
      </c>
      <c r="C3456" s="78">
        <v>22</v>
      </c>
      <c r="D3456" s="77">
        <v>3519907</v>
      </c>
      <c r="E3456" s="78">
        <v>351990722</v>
      </c>
      <c r="F3456" s="78" t="str">
        <f t="shared" si="150"/>
        <v>3519907222012</v>
      </c>
      <c r="G3456" s="96">
        <v>0.45097661859201388</v>
      </c>
      <c r="H3456" s="80">
        <f t="shared" si="149"/>
        <v>7682</v>
      </c>
      <c r="I3456" s="91">
        <v>6897</v>
      </c>
      <c r="J3456" s="91">
        <v>785</v>
      </c>
      <c r="K3456" s="83">
        <f>(H3456)/VLOOKUP(D3456,'Dados Base'!$B:$K,6,FALSE)</f>
        <v>12.887748083278808</v>
      </c>
      <c r="L3456" s="88">
        <f t="shared" si="151"/>
        <v>89.781306951314761</v>
      </c>
      <c r="M3456" s="93">
        <v>4</v>
      </c>
      <c r="N3456" s="98">
        <v>0.73599999999999999</v>
      </c>
      <c r="O3456" s="91">
        <v>80</v>
      </c>
      <c r="P3456" s="91" t="s">
        <v>691</v>
      </c>
      <c r="Q3456" s="91" t="s">
        <v>691</v>
      </c>
      <c r="R3456" s="91" t="s">
        <v>691</v>
      </c>
      <c r="S3456" s="91">
        <v>10</v>
      </c>
      <c r="T3456" s="91" t="s">
        <v>691</v>
      </c>
      <c r="U3456" s="91">
        <v>62</v>
      </c>
      <c r="V3456" s="91">
        <v>42</v>
      </c>
      <c r="W3456" s="99">
        <v>77.190299999999993</v>
      </c>
      <c r="X3456" s="19">
        <v>1.7764625000000003E-2</v>
      </c>
      <c r="Y3456" s="29">
        <v>2.73</v>
      </c>
      <c r="Z3456" s="30">
        <v>330</v>
      </c>
      <c r="AA3456" s="30">
        <v>39</v>
      </c>
      <c r="AB3456" s="31">
        <v>0</v>
      </c>
      <c r="AC3456" s="32">
        <v>0</v>
      </c>
      <c r="AD3456" s="153">
        <f>VLOOKUP(D3456,'Dados Base'!$B:$K,9,FALSE)*31536000/VLOOKUP($F3456,F:H,MATCH(H3455,F3455:AF3455,0),FALSE)</f>
        <v>19540.661286123406</v>
      </c>
      <c r="AE3456" s="153">
        <f>VLOOKUP(D3456,'Dados Base'!$B:$K,10,FALSE)*31536000/VLOOKUP($F3456,F:H,MATCH(H3455,F3455:AF3455,0),FALSE)</f>
        <v>2545.2121843269979</v>
      </c>
      <c r="AF3456" s="14">
        <v>88.8</v>
      </c>
      <c r="AG3456" s="15">
        <v>100</v>
      </c>
      <c r="AH3456" s="14" t="s">
        <v>692</v>
      </c>
      <c r="AI3456" s="14">
        <v>53.66</v>
      </c>
      <c r="AJ3456" s="14">
        <v>100</v>
      </c>
      <c r="AK3456" s="72">
        <f>(SUMIFS('Banco de Indicadores Mun. (2)'!I:I,'Banco de Indicadores Mun. (2)'!B:B,'Banco de Indicadores - Mun. (1)'!B3456,'Banco de Indicadores Mun. (2)'!A:A,'Banco de Indicadores - Mun. (1)'!A3456) / VLOOKUP(D3456,'Dados Base'!$B:$K,8,FALSE)) * 100</f>
        <v>0</v>
      </c>
      <c r="AL3456" s="72">
        <f>(SUMIFS('Banco de Indicadores Mun. (2)'!I:I,'Banco de Indicadores Mun. (2)'!B:B,'Banco de Indicadores - Mun. (1)'!B3456,'Banco de Indicadores Mun. (2)'!A:A,'Banco de Indicadores - Mun. (1)'!A3456) / VLOOKUP(D3456,'Dados Base'!$B:$K,9,FALSE)) * 100</f>
        <v>0</v>
      </c>
      <c r="AM3456" s="72">
        <f>(SUMIFS('Banco de Indicadores Mun. (2)'!J:J,'Banco de Indicadores Mun. (2)'!B:B,'Banco de Indicadores - Mun. (1)'!B3456,'Banco de Indicadores Mun. (2)'!A:A,'Banco de Indicadores - Mun. (1)'!A3456) / VLOOKUP(D3456,'Dados Base'!$B:$K,7,FALSE)) * 100</f>
        <v>0</v>
      </c>
      <c r="AN3456" s="72">
        <f>(SUMIFS('Banco de Indicadores Mun. (2)'!K:K,'Banco de Indicadores Mun. (2)'!B:B,'Banco de Indicadores - Mun. (1)'!B3456,'Banco de Indicadores Mun. (2)'!A:A,'Banco de Indicadores - Mun. (1)'!A3456) / VLOOKUP(D3456,'Dados Base'!$B:$K,10,FALSE)) * 100</f>
        <v>0</v>
      </c>
      <c r="AO3456" s="33">
        <v>0</v>
      </c>
      <c r="AP3456" s="34">
        <v>0</v>
      </c>
      <c r="AQ3456" s="17">
        <v>0</v>
      </c>
      <c r="AR3456" s="24">
        <v>7.2</v>
      </c>
      <c r="AS3456" s="35">
        <v>95</v>
      </c>
      <c r="AT3456" s="35">
        <v>95</v>
      </c>
      <c r="AU3456" s="35">
        <v>89.430894308943081</v>
      </c>
      <c r="AV3456" s="7">
        <v>9.93</v>
      </c>
      <c r="AW3456" s="36">
        <v>0</v>
      </c>
      <c r="AX3456" s="36">
        <v>0</v>
      </c>
      <c r="AY3456" s="117">
        <v>10.338127783060889</v>
      </c>
    </row>
    <row r="3457" spans="1:51" ht="15" x14ac:dyDescent="0.25">
      <c r="A3457" s="144">
        <v>2012</v>
      </c>
      <c r="B3457" s="77" t="s">
        <v>232</v>
      </c>
      <c r="C3457" s="78">
        <v>13</v>
      </c>
      <c r="D3457" s="77">
        <v>3520004</v>
      </c>
      <c r="E3457" s="78">
        <v>352000413</v>
      </c>
      <c r="F3457" s="78" t="str">
        <f t="shared" si="150"/>
        <v>3520004132012</v>
      </c>
      <c r="G3457" s="96">
        <v>0.31285852671962822</v>
      </c>
      <c r="H3457" s="80">
        <f t="shared" si="149"/>
        <v>23509</v>
      </c>
      <c r="I3457" s="91">
        <v>23374</v>
      </c>
      <c r="J3457" s="91">
        <v>135</v>
      </c>
      <c r="K3457" s="83">
        <f>(H3457)/VLOOKUP(D3457,'Dados Base'!$B:$K,6,FALSE)</f>
        <v>243.31401366176775</v>
      </c>
      <c r="L3457" s="88">
        <f t="shared" si="151"/>
        <v>99.425751839720959</v>
      </c>
      <c r="M3457" s="93">
        <v>4</v>
      </c>
      <c r="N3457" s="98">
        <v>0.72699999999999998</v>
      </c>
      <c r="O3457" s="91">
        <v>44</v>
      </c>
      <c r="P3457" s="91" t="s">
        <v>691</v>
      </c>
      <c r="Q3457" s="91" t="s">
        <v>691</v>
      </c>
      <c r="R3457" s="91" t="s">
        <v>691</v>
      </c>
      <c r="S3457" s="91">
        <v>24</v>
      </c>
      <c r="T3457" s="91" t="s">
        <v>691</v>
      </c>
      <c r="U3457" s="91">
        <v>194</v>
      </c>
      <c r="V3457" s="91">
        <v>167</v>
      </c>
      <c r="W3457" s="99">
        <v>4.9364999999999997</v>
      </c>
      <c r="X3457" s="19">
        <v>7.1238936325231469E-2</v>
      </c>
      <c r="Y3457" s="29">
        <v>9.34</v>
      </c>
      <c r="Z3457" s="30">
        <v>1172</v>
      </c>
      <c r="AA3457" s="30">
        <v>88</v>
      </c>
      <c r="AB3457" s="31">
        <v>0</v>
      </c>
      <c r="AC3457" s="32">
        <v>0</v>
      </c>
      <c r="AD3457" s="153">
        <f>VLOOKUP(D3457,'Dados Base'!$B:$K,9,FALSE)*31536000/VLOOKUP($F3457,F:H,MATCH(H3456,F3456:AF3456,0),FALSE)</f>
        <v>1059.7405249053554</v>
      </c>
      <c r="AE3457" s="153">
        <f>VLOOKUP(D3457,'Dados Base'!$B:$K,10,FALSE)*31536000/VLOOKUP($F3457,F:H,MATCH(H3456,F3456:AF3456,0),FALSE)</f>
        <v>120.72993321706576</v>
      </c>
      <c r="AF3457" s="14">
        <v>99.55</v>
      </c>
      <c r="AG3457" s="15">
        <v>99.9</v>
      </c>
      <c r="AH3457" s="14" t="s">
        <v>692</v>
      </c>
      <c r="AI3457" s="14">
        <v>7.69</v>
      </c>
      <c r="AJ3457" s="14">
        <v>99.5</v>
      </c>
      <c r="AK3457" s="72">
        <f>(SUMIFS('Banco de Indicadores Mun. (2)'!I:I,'Banco de Indicadores Mun. (2)'!B:B,'Banco de Indicadores - Mun. (1)'!B3457,'Banco de Indicadores Mun. (2)'!A:A,'Banco de Indicadores - Mun. (1)'!A3457) / VLOOKUP(D3457,'Dados Base'!$B:$K,8,FALSE)) * 100</f>
        <v>0</v>
      </c>
      <c r="AL3457" s="72">
        <f>(SUMIFS('Banco de Indicadores Mun. (2)'!I:I,'Banco de Indicadores Mun. (2)'!B:B,'Banco de Indicadores - Mun. (1)'!B3457,'Banco de Indicadores Mun. (2)'!A:A,'Banco de Indicadores - Mun. (1)'!A3457) / VLOOKUP(D3457,'Dados Base'!$B:$K,9,FALSE)) * 100</f>
        <v>0</v>
      </c>
      <c r="AM3457" s="72">
        <f>(SUMIFS('Banco de Indicadores Mun. (2)'!J:J,'Banco de Indicadores Mun. (2)'!B:B,'Banco de Indicadores - Mun. (1)'!B3457,'Banco de Indicadores Mun. (2)'!A:A,'Banco de Indicadores - Mun. (1)'!A3457) / VLOOKUP(D3457,'Dados Base'!$B:$K,7,FALSE)) * 100</f>
        <v>0</v>
      </c>
      <c r="AN3457" s="72">
        <f>(SUMIFS('Banco de Indicadores Mun. (2)'!K:K,'Banco de Indicadores Mun. (2)'!B:B,'Banco de Indicadores - Mun. (1)'!B3457,'Banco de Indicadores Mun. (2)'!A:A,'Banco de Indicadores - Mun. (1)'!A3457) / VLOOKUP(D3457,'Dados Base'!$B:$K,10,FALSE)) * 100</f>
        <v>0</v>
      </c>
      <c r="AO3457" s="33">
        <v>0</v>
      </c>
      <c r="AP3457" s="34">
        <v>0</v>
      </c>
      <c r="AQ3457" s="17">
        <v>0</v>
      </c>
      <c r="AR3457" s="24">
        <v>3.8</v>
      </c>
      <c r="AS3457" s="35">
        <v>100</v>
      </c>
      <c r="AT3457" s="35">
        <v>100</v>
      </c>
      <c r="AU3457" s="35">
        <v>93.015873015873012</v>
      </c>
      <c r="AV3457" s="7">
        <v>9.8000000000000007</v>
      </c>
      <c r="AW3457" s="36">
        <v>0</v>
      </c>
      <c r="AX3457" s="36">
        <v>0</v>
      </c>
      <c r="AY3457" s="117">
        <v>80.505972059556342</v>
      </c>
    </row>
    <row r="3458" spans="1:51" ht="15" x14ac:dyDescent="0.25">
      <c r="A3458" s="144">
        <v>2012</v>
      </c>
      <c r="B3458" s="77" t="s">
        <v>233</v>
      </c>
      <c r="C3458" s="78">
        <v>8</v>
      </c>
      <c r="D3458" s="77">
        <v>3520103</v>
      </c>
      <c r="E3458" s="78">
        <v>35201038</v>
      </c>
      <c r="F3458" s="78" t="str">
        <f t="shared" si="150"/>
        <v>352010382012</v>
      </c>
      <c r="G3458" s="96">
        <v>0.7308992675283621</v>
      </c>
      <c r="H3458" s="80">
        <f t="shared" ref="H3458:H3521" si="152">SUM(I3458:J3458)</f>
        <v>28262</v>
      </c>
      <c r="I3458" s="91">
        <v>26728</v>
      </c>
      <c r="J3458" s="91">
        <v>1534</v>
      </c>
      <c r="K3458" s="83">
        <f>(H3458)/VLOOKUP(D3458,'Dados Base'!$B:$K,6,FALSE)</f>
        <v>60.503949819100427</v>
      </c>
      <c r="L3458" s="88">
        <f t="shared" si="151"/>
        <v>94.572217111315553</v>
      </c>
      <c r="M3458" s="93">
        <v>3</v>
      </c>
      <c r="N3458" s="98">
        <v>0.76800000000000002</v>
      </c>
      <c r="O3458" s="91">
        <v>88</v>
      </c>
      <c r="P3458" s="91" t="s">
        <v>691</v>
      </c>
      <c r="Q3458" s="91" t="s">
        <v>691</v>
      </c>
      <c r="R3458" s="91" t="s">
        <v>691</v>
      </c>
      <c r="S3458" s="91">
        <v>37</v>
      </c>
      <c r="T3458" s="91" t="s">
        <v>691</v>
      </c>
      <c r="U3458" s="91">
        <v>308</v>
      </c>
      <c r="V3458" s="91">
        <v>251</v>
      </c>
      <c r="W3458" s="99">
        <v>23.503</v>
      </c>
      <c r="X3458" s="19">
        <v>8.2897548861111114E-2</v>
      </c>
      <c r="Y3458" s="29">
        <v>10.66</v>
      </c>
      <c r="Z3458" s="30">
        <v>1312</v>
      </c>
      <c r="AA3458" s="30">
        <v>127</v>
      </c>
      <c r="AB3458" s="31">
        <v>3</v>
      </c>
      <c r="AC3458" s="32">
        <v>0</v>
      </c>
      <c r="AD3458" s="153">
        <f>VLOOKUP(D3458,'Dados Base'!$B:$K,9,FALSE)*31536000/VLOOKUP($F3458,F:H,MATCH(H3457,F3457:AF3457,0),FALSE)</f>
        <v>8469.2604911188173</v>
      </c>
      <c r="AE3458" s="153">
        <f>VLOOKUP(D3458,'Dados Base'!$B:$K,10,FALSE)*31536000/VLOOKUP($F3458,F:H,MATCH(H3457,F3457:AF3457,0),FALSE)</f>
        <v>1037.7354751963769</v>
      </c>
      <c r="AF3458" s="14">
        <v>96.36</v>
      </c>
      <c r="AG3458" s="15">
        <v>98.4</v>
      </c>
      <c r="AH3458" s="14">
        <v>88.83</v>
      </c>
      <c r="AI3458" s="14">
        <v>26.25</v>
      </c>
      <c r="AJ3458" s="14">
        <v>100</v>
      </c>
      <c r="AK3458" s="72">
        <f>(SUMIFS('Banco de Indicadores Mun. (2)'!I:I,'Banco de Indicadores Mun. (2)'!B:B,'Banco de Indicadores - Mun. (1)'!B3458,'Banco de Indicadores Mun. (2)'!A:A,'Banco de Indicadores - Mun. (1)'!A3458) / VLOOKUP(D3458,'Dados Base'!$B:$K,8,FALSE)) * 100</f>
        <v>0</v>
      </c>
      <c r="AL3458" s="72">
        <f>(SUMIFS('Banco de Indicadores Mun. (2)'!I:I,'Banco de Indicadores Mun. (2)'!B:B,'Banco de Indicadores - Mun. (1)'!B3458,'Banco de Indicadores Mun. (2)'!A:A,'Banco de Indicadores - Mun. (1)'!A3458) / VLOOKUP(D3458,'Dados Base'!$B:$K,9,FALSE)) * 100</f>
        <v>0</v>
      </c>
      <c r="AM3458" s="72">
        <f>(SUMIFS('Banco de Indicadores Mun. (2)'!J:J,'Banco de Indicadores Mun. (2)'!B:B,'Banco de Indicadores - Mun. (1)'!B3458,'Banco de Indicadores Mun. (2)'!A:A,'Banco de Indicadores - Mun. (1)'!A3458) / VLOOKUP(D3458,'Dados Base'!$B:$K,7,FALSE)) * 100</f>
        <v>0</v>
      </c>
      <c r="AN3458" s="72">
        <f>(SUMIFS('Banco de Indicadores Mun. (2)'!K:K,'Banco de Indicadores Mun. (2)'!B:B,'Banco de Indicadores - Mun. (1)'!B3458,'Banco de Indicadores Mun. (2)'!A:A,'Banco de Indicadores - Mun. (1)'!A3458) / VLOOKUP(D3458,'Dados Base'!$B:$K,10,FALSE)) * 100</f>
        <v>0</v>
      </c>
      <c r="AO3458" s="33">
        <v>0</v>
      </c>
      <c r="AP3458" s="34">
        <v>0</v>
      </c>
      <c r="AQ3458" s="17">
        <v>0</v>
      </c>
      <c r="AR3458" s="24">
        <v>10</v>
      </c>
      <c r="AS3458" s="35">
        <v>96</v>
      </c>
      <c r="AT3458" s="35">
        <v>96.000000000000014</v>
      </c>
      <c r="AU3458" s="35">
        <v>91.174426685198057</v>
      </c>
      <c r="AV3458" s="7">
        <v>9.94</v>
      </c>
      <c r="AW3458" s="36">
        <v>0</v>
      </c>
      <c r="AX3458" s="36">
        <v>0</v>
      </c>
      <c r="AY3458" s="117">
        <v>82.157030346476162</v>
      </c>
    </row>
    <row r="3459" spans="1:51" ht="15" x14ac:dyDescent="0.25">
      <c r="A3459" s="144">
        <v>2012</v>
      </c>
      <c r="B3459" s="77" t="s">
        <v>234</v>
      </c>
      <c r="C3459" s="78">
        <v>2</v>
      </c>
      <c r="D3459" s="77">
        <v>3520202</v>
      </c>
      <c r="E3459" s="78">
        <v>35202022</v>
      </c>
      <c r="F3459" s="78" t="str">
        <f t="shared" ref="F3459:F3522" si="153">CONCATENATE(E3459,A3459)</f>
        <v>352020222012</v>
      </c>
      <c r="G3459" s="96">
        <v>0.56394435243871666</v>
      </c>
      <c r="H3459" s="80">
        <f t="shared" si="152"/>
        <v>8924</v>
      </c>
      <c r="I3459" s="91">
        <v>7206</v>
      </c>
      <c r="J3459" s="91">
        <v>1718</v>
      </c>
      <c r="K3459" s="83">
        <f>(H3459)/VLOOKUP(D3459,'Dados Base'!$B:$K,6,FALSE)</f>
        <v>30.424110186826674</v>
      </c>
      <c r="L3459" s="88">
        <f t="shared" si="151"/>
        <v>80.748543254146128</v>
      </c>
      <c r="M3459" s="93">
        <v>4</v>
      </c>
      <c r="N3459" s="98">
        <v>0.71099999999999997</v>
      </c>
      <c r="O3459" s="91">
        <v>59</v>
      </c>
      <c r="P3459" s="91" t="s">
        <v>691</v>
      </c>
      <c r="Q3459" s="91" t="s">
        <v>691</v>
      </c>
      <c r="R3459" s="91" t="s">
        <v>691</v>
      </c>
      <c r="S3459" s="91">
        <v>14</v>
      </c>
      <c r="T3459" s="91" t="s">
        <v>691</v>
      </c>
      <c r="U3459" s="91">
        <v>38</v>
      </c>
      <c r="V3459" s="91">
        <v>38</v>
      </c>
      <c r="W3459" s="99">
        <v>15.1686</v>
      </c>
      <c r="X3459" s="19">
        <v>1.2040428125000001E-2</v>
      </c>
      <c r="Y3459" s="29">
        <v>2.83</v>
      </c>
      <c r="Z3459" s="30">
        <v>189</v>
      </c>
      <c r="AA3459" s="30">
        <v>192</v>
      </c>
      <c r="AB3459" s="31">
        <v>1</v>
      </c>
      <c r="AC3459" s="32">
        <v>1</v>
      </c>
      <c r="AD3459" s="153">
        <f>VLOOKUP(D3459,'Dados Base'!$B:$K,9,FALSE)*31536000/VLOOKUP($F3459,F:H,MATCH(H3458,F3458:AF3458,0),FALSE)</f>
        <v>15442.886597938144</v>
      </c>
      <c r="AE3459" s="153">
        <f>VLOOKUP(D3459,'Dados Base'!$B:$K,10,FALSE)*31536000/VLOOKUP($F3459,F:H,MATCH(H3458,F3458:AF3458,0),FALSE)</f>
        <v>1554.8901837740921</v>
      </c>
      <c r="AF3459" s="14">
        <v>51.81</v>
      </c>
      <c r="AG3459" s="15">
        <v>90</v>
      </c>
      <c r="AH3459" s="14">
        <v>24.66</v>
      </c>
      <c r="AI3459" s="14">
        <v>12.46</v>
      </c>
      <c r="AJ3459" s="14">
        <v>65.3</v>
      </c>
      <c r="AK3459" s="72">
        <f>(SUMIFS('Banco de Indicadores Mun. (2)'!I:I,'Banco de Indicadores Mun. (2)'!B:B,'Banco de Indicadores - Mun. (1)'!B3459,'Banco de Indicadores Mun. (2)'!A:A,'Banco de Indicadores - Mun. (1)'!A3459) / VLOOKUP(D3459,'Dados Base'!$B:$K,8,FALSE)) * 100</f>
        <v>0</v>
      </c>
      <c r="AL3459" s="72">
        <f>(SUMIFS('Banco de Indicadores Mun. (2)'!I:I,'Banco de Indicadores Mun. (2)'!B:B,'Banco de Indicadores - Mun. (1)'!B3459,'Banco de Indicadores Mun. (2)'!A:A,'Banco de Indicadores - Mun. (1)'!A3459) / VLOOKUP(D3459,'Dados Base'!$B:$K,9,FALSE)) * 100</f>
        <v>0</v>
      </c>
      <c r="AM3459" s="72">
        <f>(SUMIFS('Banco de Indicadores Mun. (2)'!J:J,'Banco de Indicadores Mun. (2)'!B:B,'Banco de Indicadores - Mun. (1)'!B3459,'Banco de Indicadores Mun. (2)'!A:A,'Banco de Indicadores - Mun. (1)'!A3459) / VLOOKUP(D3459,'Dados Base'!$B:$K,7,FALSE)) * 100</f>
        <v>0</v>
      </c>
      <c r="AN3459" s="72">
        <f>(SUMIFS('Banco de Indicadores Mun. (2)'!K:K,'Banco de Indicadores Mun. (2)'!B:B,'Banco de Indicadores - Mun. (1)'!B3459,'Banco de Indicadores Mun. (2)'!A:A,'Banco de Indicadores - Mun. (1)'!A3459) / VLOOKUP(D3459,'Dados Base'!$B:$K,10,FALSE)) * 100</f>
        <v>0</v>
      </c>
      <c r="AO3459" s="33">
        <v>0</v>
      </c>
      <c r="AP3459" s="34">
        <v>0</v>
      </c>
      <c r="AQ3459" s="17">
        <v>0</v>
      </c>
      <c r="AR3459" s="24">
        <v>7.1</v>
      </c>
      <c r="AS3459" s="35">
        <v>57</v>
      </c>
      <c r="AT3459" s="35">
        <v>56.999999999999993</v>
      </c>
      <c r="AU3459" s="35">
        <v>49.606299212598429</v>
      </c>
      <c r="AV3459" s="7">
        <v>5.78</v>
      </c>
      <c r="AW3459" s="36">
        <v>1</v>
      </c>
      <c r="AX3459" s="36">
        <v>1</v>
      </c>
      <c r="AY3459" s="117">
        <v>237.59679435186064</v>
      </c>
    </row>
    <row r="3460" spans="1:51" ht="15" x14ac:dyDescent="0.25">
      <c r="A3460" s="144">
        <v>2012</v>
      </c>
      <c r="B3460" s="77" t="s">
        <v>235</v>
      </c>
      <c r="C3460" s="78">
        <v>11</v>
      </c>
      <c r="D3460" s="77">
        <v>3520301</v>
      </c>
      <c r="E3460" s="78">
        <v>352030111</v>
      </c>
      <c r="F3460" s="78" t="str">
        <f t="shared" si="153"/>
        <v>3520301112012</v>
      </c>
      <c r="G3460" s="96">
        <v>0.37362019926707735</v>
      </c>
      <c r="H3460" s="80">
        <f t="shared" si="152"/>
        <v>28930</v>
      </c>
      <c r="I3460" s="91">
        <v>24938</v>
      </c>
      <c r="J3460" s="91">
        <v>3992</v>
      </c>
      <c r="K3460" s="83">
        <f>(H3460)/VLOOKUP(D3460,'Dados Base'!$B:$K,6,FALSE)</f>
        <v>14.604325263009107</v>
      </c>
      <c r="L3460" s="88">
        <f t="shared" si="151"/>
        <v>86.201175250604905</v>
      </c>
      <c r="M3460" s="93">
        <v>3</v>
      </c>
      <c r="N3460" s="98">
        <v>0.72599999999999998</v>
      </c>
      <c r="O3460" s="91">
        <v>41</v>
      </c>
      <c r="P3460" s="91" t="s">
        <v>691</v>
      </c>
      <c r="Q3460" s="91" t="s">
        <v>691</v>
      </c>
      <c r="R3460" s="91" t="s">
        <v>691</v>
      </c>
      <c r="S3460" s="91">
        <v>22</v>
      </c>
      <c r="T3460" s="91" t="s">
        <v>691</v>
      </c>
      <c r="U3460" s="91">
        <v>169</v>
      </c>
      <c r="V3460" s="91">
        <v>113</v>
      </c>
      <c r="W3460" s="99">
        <v>0</v>
      </c>
      <c r="X3460" s="19">
        <v>6.3290435567129641E-2</v>
      </c>
      <c r="Y3460" s="29">
        <v>9.9499999999999993</v>
      </c>
      <c r="Z3460" s="30">
        <v>753</v>
      </c>
      <c r="AA3460" s="30">
        <v>590</v>
      </c>
      <c r="AB3460" s="31">
        <v>4</v>
      </c>
      <c r="AC3460" s="32">
        <v>0</v>
      </c>
      <c r="AD3460" s="153">
        <f>VLOOKUP(D3460,'Dados Base'!$B:$K,9,FALSE)*31536000/VLOOKUP($F3460,F:H,MATCH(H3459,F3459:AF3459,0),FALSE)</f>
        <v>64227.484272381611</v>
      </c>
      <c r="AE3460" s="153">
        <f>VLOOKUP(D3460,'Dados Base'!$B:$K,10,FALSE)*31536000/VLOOKUP($F3460,F:H,MATCH(H3459,F3459:AF3459,0),FALSE)</f>
        <v>8295.5050120981668</v>
      </c>
      <c r="AF3460" s="14">
        <v>71.87</v>
      </c>
      <c r="AG3460" s="15" t="s">
        <v>692</v>
      </c>
      <c r="AH3460" s="14">
        <v>46.77</v>
      </c>
      <c r="AI3460" s="14">
        <v>15.3</v>
      </c>
      <c r="AJ3460" s="14">
        <v>84</v>
      </c>
      <c r="AK3460" s="72">
        <f>(SUMIFS('Banco de Indicadores Mun. (2)'!I:I,'Banco de Indicadores Mun. (2)'!B:B,'Banco de Indicadores - Mun. (1)'!B3460,'Banco de Indicadores Mun. (2)'!A:A,'Banco de Indicadores - Mun. (1)'!A3460) / VLOOKUP(D3460,'Dados Base'!$B:$K,8,FALSE)) * 100</f>
        <v>0</v>
      </c>
      <c r="AL3460" s="72">
        <f>(SUMIFS('Banco de Indicadores Mun. (2)'!I:I,'Banco de Indicadores Mun. (2)'!B:B,'Banco de Indicadores - Mun. (1)'!B3460,'Banco de Indicadores Mun. (2)'!A:A,'Banco de Indicadores - Mun. (1)'!A3460) / VLOOKUP(D3460,'Dados Base'!$B:$K,9,FALSE)) * 100</f>
        <v>0</v>
      </c>
      <c r="AM3460" s="72">
        <f>(SUMIFS('Banco de Indicadores Mun. (2)'!J:J,'Banco de Indicadores Mun. (2)'!B:B,'Banco de Indicadores - Mun. (1)'!B3460,'Banco de Indicadores Mun. (2)'!A:A,'Banco de Indicadores - Mun. (1)'!A3460) / VLOOKUP(D3460,'Dados Base'!$B:$K,7,FALSE)) * 100</f>
        <v>0</v>
      </c>
      <c r="AN3460" s="72">
        <f>(SUMIFS('Banco de Indicadores Mun. (2)'!K:K,'Banco de Indicadores Mun. (2)'!B:B,'Banco de Indicadores - Mun. (1)'!B3460,'Banco de Indicadores Mun. (2)'!A:A,'Banco de Indicadores - Mun. (1)'!A3460) / VLOOKUP(D3460,'Dados Base'!$B:$K,10,FALSE)) * 100</f>
        <v>0</v>
      </c>
      <c r="AO3460" s="33">
        <v>0</v>
      </c>
      <c r="AP3460" s="34">
        <v>0</v>
      </c>
      <c r="AQ3460" s="17">
        <v>0</v>
      </c>
      <c r="AR3460" s="24">
        <v>8.3000000000000007</v>
      </c>
      <c r="AS3460" s="35">
        <v>71</v>
      </c>
      <c r="AT3460" s="35">
        <v>71</v>
      </c>
      <c r="AU3460" s="35">
        <v>56.068503350707367</v>
      </c>
      <c r="AV3460" s="7">
        <v>6.71</v>
      </c>
      <c r="AW3460" s="36">
        <v>0</v>
      </c>
      <c r="AX3460" s="36">
        <v>0</v>
      </c>
      <c r="AY3460" s="117">
        <v>1.5742458254140212</v>
      </c>
    </row>
    <row r="3461" spans="1:51" ht="15" x14ac:dyDescent="0.25">
      <c r="A3461" s="144">
        <v>2012</v>
      </c>
      <c r="B3461" s="77" t="s">
        <v>236</v>
      </c>
      <c r="C3461" s="78">
        <v>11</v>
      </c>
      <c r="D3461" s="77">
        <v>3520426</v>
      </c>
      <c r="E3461" s="78">
        <v>352042611</v>
      </c>
      <c r="F3461" s="78" t="str">
        <f t="shared" si="153"/>
        <v>3520426112012</v>
      </c>
      <c r="G3461" s="96">
        <v>2.6601380520949958</v>
      </c>
      <c r="H3461" s="80">
        <f t="shared" si="152"/>
        <v>9255</v>
      </c>
      <c r="I3461" s="91">
        <v>9255</v>
      </c>
      <c r="J3461" s="91">
        <v>0</v>
      </c>
      <c r="K3461" s="83">
        <f>(H3461)/VLOOKUP(D3461,'Dados Base'!$B:$K,6,FALSE)</f>
        <v>49.090330451387047</v>
      </c>
      <c r="L3461" s="88">
        <f t="shared" si="151"/>
        <v>100</v>
      </c>
      <c r="M3461" s="93">
        <v>3</v>
      </c>
      <c r="N3461" s="98">
        <v>0.72499999999999998</v>
      </c>
      <c r="O3461" s="91">
        <v>1</v>
      </c>
      <c r="P3461" s="91" t="s">
        <v>691</v>
      </c>
      <c r="Q3461" s="91" t="s">
        <v>691</v>
      </c>
      <c r="R3461" s="91" t="s">
        <v>691</v>
      </c>
      <c r="S3461" s="91">
        <v>2</v>
      </c>
      <c r="T3461" s="91" t="s">
        <v>691</v>
      </c>
      <c r="U3461" s="91">
        <v>83</v>
      </c>
      <c r="V3461" s="91">
        <v>60</v>
      </c>
      <c r="W3461" s="99">
        <v>0</v>
      </c>
      <c r="X3461" s="19">
        <v>2.0862312500000001E-2</v>
      </c>
      <c r="Y3461" s="29">
        <v>3.75</v>
      </c>
      <c r="Z3461" s="30">
        <v>147</v>
      </c>
      <c r="AA3461" s="30">
        <v>359</v>
      </c>
      <c r="AB3461" s="31">
        <v>1</v>
      </c>
      <c r="AC3461" s="32">
        <v>0</v>
      </c>
      <c r="AD3461" s="153">
        <f>VLOOKUP(D3461,'Dados Base'!$B:$K,9,FALSE)*31536000/VLOOKUP($F3461,F:H,MATCH(H3460,F3460:AF3460,0),FALSE)</f>
        <v>19456.570502431117</v>
      </c>
      <c r="AE3461" s="153">
        <f>VLOOKUP(D3461,'Dados Base'!$B:$K,10,FALSE)*31536000/VLOOKUP($F3461,F:H,MATCH(H3460,F3460:AF3460,0),FALSE)</f>
        <v>2521.5170178282019</v>
      </c>
      <c r="AF3461" s="14">
        <v>86.56</v>
      </c>
      <c r="AG3461" s="15">
        <v>100</v>
      </c>
      <c r="AH3461" s="14">
        <v>31.69</v>
      </c>
      <c r="AI3461" s="14">
        <v>21.01</v>
      </c>
      <c r="AJ3461" s="14">
        <v>86.6</v>
      </c>
      <c r="AK3461" s="72">
        <f>(SUMIFS('Banco de Indicadores Mun. (2)'!I:I,'Banco de Indicadores Mun. (2)'!B:B,'Banco de Indicadores - Mun. (1)'!B3461,'Banco de Indicadores Mun. (2)'!A:A,'Banco de Indicadores - Mun. (1)'!A3461) / VLOOKUP(D3461,'Dados Base'!$B:$K,8,FALSE)) * 100</f>
        <v>0</v>
      </c>
      <c r="AL3461" s="72">
        <f>(SUMIFS('Banco de Indicadores Mun. (2)'!I:I,'Banco de Indicadores Mun. (2)'!B:B,'Banco de Indicadores - Mun. (1)'!B3461,'Banco de Indicadores Mun. (2)'!A:A,'Banco de Indicadores - Mun. (1)'!A3461) / VLOOKUP(D3461,'Dados Base'!$B:$K,9,FALSE)) * 100</f>
        <v>0</v>
      </c>
      <c r="AM3461" s="72">
        <f>(SUMIFS('Banco de Indicadores Mun. (2)'!J:J,'Banco de Indicadores Mun. (2)'!B:B,'Banco de Indicadores - Mun. (1)'!B3461,'Banco de Indicadores Mun. (2)'!A:A,'Banco de Indicadores - Mun. (1)'!A3461) / VLOOKUP(D3461,'Dados Base'!$B:$K,7,FALSE)) * 100</f>
        <v>0</v>
      </c>
      <c r="AN3461" s="72">
        <f>(SUMIFS('Banco de Indicadores Mun. (2)'!K:K,'Banco de Indicadores Mun. (2)'!B:B,'Banco de Indicadores - Mun. (1)'!B3461,'Banco de Indicadores Mun. (2)'!A:A,'Banco de Indicadores - Mun. (1)'!A3461) / VLOOKUP(D3461,'Dados Base'!$B:$K,10,FALSE)) * 100</f>
        <v>0</v>
      </c>
      <c r="AO3461" s="33">
        <v>0</v>
      </c>
      <c r="AP3461" s="34">
        <v>0</v>
      </c>
      <c r="AQ3461" s="17">
        <v>0</v>
      </c>
      <c r="AR3461" s="24">
        <v>8.3000000000000007</v>
      </c>
      <c r="AS3461" s="35">
        <v>38</v>
      </c>
      <c r="AT3461" s="35">
        <v>38</v>
      </c>
      <c r="AU3461" s="35">
        <v>29.051383399209485</v>
      </c>
      <c r="AV3461" s="7">
        <v>4.46</v>
      </c>
      <c r="AW3461" s="36">
        <v>0</v>
      </c>
      <c r="AX3461" s="36">
        <v>0</v>
      </c>
      <c r="AY3461" s="117">
        <v>0</v>
      </c>
    </row>
    <row r="3462" spans="1:51" ht="15" x14ac:dyDescent="0.25">
      <c r="A3462" s="144">
        <v>2012</v>
      </c>
      <c r="B3462" s="77" t="s">
        <v>237</v>
      </c>
      <c r="C3462" s="78">
        <v>18</v>
      </c>
      <c r="D3462" s="77">
        <v>3520442</v>
      </c>
      <c r="E3462" s="78">
        <v>352044218</v>
      </c>
      <c r="F3462" s="78" t="str">
        <f t="shared" si="153"/>
        <v>3520442182012</v>
      </c>
      <c r="G3462" s="96">
        <v>0.38955546912755601</v>
      </c>
      <c r="H3462" s="80">
        <f t="shared" si="152"/>
        <v>25227</v>
      </c>
      <c r="I3462" s="91">
        <v>23673</v>
      </c>
      <c r="J3462" s="91">
        <v>1554</v>
      </c>
      <c r="K3462" s="83">
        <f>(H3462)/VLOOKUP(D3462,'Dados Base'!$B:$K,6,FALSE)</f>
        <v>38.258667232855103</v>
      </c>
      <c r="L3462" s="88">
        <f t="shared" si="151"/>
        <v>93.839933404685468</v>
      </c>
      <c r="M3462" s="93">
        <v>1</v>
      </c>
      <c r="N3462" s="98">
        <v>0.81200000000000006</v>
      </c>
      <c r="O3462" s="91">
        <v>35</v>
      </c>
      <c r="P3462" s="91" t="s">
        <v>691</v>
      </c>
      <c r="Q3462" s="91" t="s">
        <v>691</v>
      </c>
      <c r="R3462" s="91" t="s">
        <v>691</v>
      </c>
      <c r="S3462" s="91">
        <v>39</v>
      </c>
      <c r="T3462" s="91" t="s">
        <v>691</v>
      </c>
      <c r="U3462" s="91">
        <v>323</v>
      </c>
      <c r="V3462" s="91">
        <v>225</v>
      </c>
      <c r="W3462" s="99">
        <v>165.36680000000001</v>
      </c>
      <c r="X3462" s="19">
        <v>7.6790520833333334E-2</v>
      </c>
      <c r="Y3462" s="29">
        <v>9.4700000000000006</v>
      </c>
      <c r="Z3462" s="30">
        <v>1043</v>
      </c>
      <c r="AA3462" s="30">
        <v>235</v>
      </c>
      <c r="AB3462" s="31">
        <v>1</v>
      </c>
      <c r="AC3462" s="32">
        <v>0</v>
      </c>
      <c r="AD3462" s="153">
        <f>VLOOKUP(D3462,'Dados Base'!$B:$K,9,FALSE)*31536000/VLOOKUP($F3462,F:H,MATCH(H3461,F3461:AF3461,0),FALSE)</f>
        <v>6100.4352479486261</v>
      </c>
      <c r="AE3462" s="153">
        <f>VLOOKUP(D3462,'Dados Base'!$B:$K,10,FALSE)*31536000/VLOOKUP($F3462,F:H,MATCH(H3461,F3461:AF3461,0),FALSE)</f>
        <v>487.53478415982892</v>
      </c>
      <c r="AF3462" s="14">
        <v>100</v>
      </c>
      <c r="AG3462" s="15">
        <v>100</v>
      </c>
      <c r="AH3462" s="14">
        <v>94.78</v>
      </c>
      <c r="AI3462" s="14">
        <v>41.85</v>
      </c>
      <c r="AJ3462" s="14">
        <v>100</v>
      </c>
      <c r="AK3462" s="72">
        <f>(SUMIFS('Banco de Indicadores Mun. (2)'!I:I,'Banco de Indicadores Mun. (2)'!B:B,'Banco de Indicadores - Mun. (1)'!B3462,'Banco de Indicadores Mun. (2)'!A:A,'Banco de Indicadores - Mun. (1)'!A3462) / VLOOKUP(D3462,'Dados Base'!$B:$K,8,FALSE)) * 100</f>
        <v>0</v>
      </c>
      <c r="AL3462" s="72">
        <f>(SUMIFS('Banco de Indicadores Mun. (2)'!I:I,'Banco de Indicadores Mun. (2)'!B:B,'Banco de Indicadores - Mun. (1)'!B3462,'Banco de Indicadores Mun. (2)'!A:A,'Banco de Indicadores - Mun. (1)'!A3462) / VLOOKUP(D3462,'Dados Base'!$B:$K,9,FALSE)) * 100</f>
        <v>0</v>
      </c>
      <c r="AM3462" s="72">
        <f>(SUMIFS('Banco de Indicadores Mun. (2)'!J:J,'Banco de Indicadores Mun. (2)'!B:B,'Banco de Indicadores - Mun. (1)'!B3462,'Banco de Indicadores Mun. (2)'!A:A,'Banco de Indicadores - Mun. (1)'!A3462) / VLOOKUP(D3462,'Dados Base'!$B:$K,7,FALSE)) * 100</f>
        <v>0</v>
      </c>
      <c r="AN3462" s="72">
        <f>(SUMIFS('Banco de Indicadores Mun. (2)'!K:K,'Banco de Indicadores Mun. (2)'!B:B,'Banco de Indicadores - Mun. (1)'!B3462,'Banco de Indicadores Mun. (2)'!A:A,'Banco de Indicadores - Mun. (1)'!A3462) / VLOOKUP(D3462,'Dados Base'!$B:$K,10,FALSE)) * 100</f>
        <v>0</v>
      </c>
      <c r="AO3462" s="33">
        <v>1</v>
      </c>
      <c r="AP3462" s="34">
        <v>0</v>
      </c>
      <c r="AQ3462" s="17">
        <v>0</v>
      </c>
      <c r="AR3462" s="24">
        <v>7.2</v>
      </c>
      <c r="AS3462" s="35">
        <v>93.8</v>
      </c>
      <c r="AT3462" s="35">
        <v>93.8</v>
      </c>
      <c r="AU3462" s="35">
        <v>81.611893583724566</v>
      </c>
      <c r="AV3462" s="7">
        <v>9.91</v>
      </c>
      <c r="AW3462" s="36">
        <v>0</v>
      </c>
      <c r="AX3462" s="36">
        <v>0</v>
      </c>
      <c r="AY3462" s="117">
        <v>0.35677919587804074</v>
      </c>
    </row>
    <row r="3463" spans="1:51" ht="15" x14ac:dyDescent="0.25">
      <c r="A3463" s="144">
        <v>2012</v>
      </c>
      <c r="B3463" s="77" t="s">
        <v>238</v>
      </c>
      <c r="C3463" s="78">
        <v>3</v>
      </c>
      <c r="D3463" s="77">
        <v>3520400</v>
      </c>
      <c r="E3463" s="78">
        <v>35204003</v>
      </c>
      <c r="F3463" s="78" t="str">
        <f t="shared" si="153"/>
        <v>352040032012</v>
      </c>
      <c r="G3463" s="96">
        <v>2.7813561539336673</v>
      </c>
      <c r="H3463" s="80">
        <f t="shared" si="152"/>
        <v>29255</v>
      </c>
      <c r="I3463" s="91">
        <v>29054</v>
      </c>
      <c r="J3463" s="91">
        <v>201</v>
      </c>
      <c r="K3463" s="83">
        <f>(H3463)/VLOOKUP(D3463,'Dados Base'!$B:$K,6,FALSE)</f>
        <v>83.993683606086705</v>
      </c>
      <c r="L3463" s="88">
        <f t="shared" ref="L3463:L3526" si="154">(I3463/H3463)*100</f>
        <v>99.312937959323193</v>
      </c>
      <c r="M3463" s="93">
        <v>2</v>
      </c>
      <c r="N3463" s="98">
        <v>0.75600000000000001</v>
      </c>
      <c r="O3463" s="91">
        <v>5</v>
      </c>
      <c r="P3463" s="91" t="s">
        <v>691</v>
      </c>
      <c r="Q3463" s="91" t="s">
        <v>691</v>
      </c>
      <c r="R3463" s="91" t="s">
        <v>691</v>
      </c>
      <c r="S3463" s="91">
        <v>27</v>
      </c>
      <c r="T3463" s="91" t="s">
        <v>691</v>
      </c>
      <c r="U3463" s="91">
        <v>288</v>
      </c>
      <c r="V3463" s="91">
        <v>443</v>
      </c>
      <c r="W3463" s="99">
        <v>0</v>
      </c>
      <c r="X3463" s="19">
        <v>6.9023955804398157E-2</v>
      </c>
      <c r="Y3463" s="29">
        <v>11.64</v>
      </c>
      <c r="Z3463" s="30">
        <v>25</v>
      </c>
      <c r="AA3463" s="30">
        <v>1547</v>
      </c>
      <c r="AB3463" s="31">
        <v>5</v>
      </c>
      <c r="AC3463" s="32">
        <v>0</v>
      </c>
      <c r="AD3463" s="153">
        <f>VLOOKUP(D3463,'Dados Base'!$B:$K,9,FALSE)*31536000/VLOOKUP($F3463,F:H,MATCH(H3462,F3462:AF3462,0),FALSE)</f>
        <v>20891.05041873184</v>
      </c>
      <c r="AE3463" s="153">
        <f>VLOOKUP(D3463,'Dados Base'!$B:$K,10,FALSE)*31536000/VLOOKUP($F3463,F:H,MATCH(H3462,F3462:AF3462,0),FALSE)</f>
        <v>2296.0752008203726</v>
      </c>
      <c r="AF3463" s="14">
        <v>77.510000000000005</v>
      </c>
      <c r="AG3463" s="15">
        <v>100</v>
      </c>
      <c r="AH3463" s="14">
        <v>4.7300000000000004</v>
      </c>
      <c r="AI3463" s="14">
        <v>25.66</v>
      </c>
      <c r="AJ3463" s="14">
        <v>78</v>
      </c>
      <c r="AK3463" s="72">
        <f>(SUMIFS('Banco de Indicadores Mun. (2)'!I:I,'Banco de Indicadores Mun. (2)'!B:B,'Banco de Indicadores - Mun. (1)'!B3463,'Banco de Indicadores Mun. (2)'!A:A,'Banco de Indicadores - Mun. (1)'!A3463) / VLOOKUP(D3463,'Dados Base'!$B:$K,8,FALSE)) * 100</f>
        <v>0</v>
      </c>
      <c r="AL3463" s="72">
        <f>(SUMIFS('Banco de Indicadores Mun. (2)'!I:I,'Banco de Indicadores Mun. (2)'!B:B,'Banco de Indicadores - Mun. (1)'!B3463,'Banco de Indicadores Mun. (2)'!A:A,'Banco de Indicadores - Mun. (1)'!A3463) / VLOOKUP(D3463,'Dados Base'!$B:$K,9,FALSE)) * 100</f>
        <v>0</v>
      </c>
      <c r="AM3463" s="72">
        <f>(SUMIFS('Banco de Indicadores Mun. (2)'!J:J,'Banco de Indicadores Mun. (2)'!B:B,'Banco de Indicadores - Mun. (1)'!B3463,'Banco de Indicadores Mun. (2)'!A:A,'Banco de Indicadores - Mun. (1)'!A3463) / VLOOKUP(D3463,'Dados Base'!$B:$K,7,FALSE)) * 100</f>
        <v>0</v>
      </c>
      <c r="AN3463" s="72">
        <f>(SUMIFS('Banco de Indicadores Mun. (2)'!K:K,'Banco de Indicadores Mun. (2)'!B:B,'Banco de Indicadores - Mun. (1)'!B3463,'Banco de Indicadores Mun. (2)'!A:A,'Banco de Indicadores - Mun. (1)'!A3463) / VLOOKUP(D3463,'Dados Base'!$B:$K,10,FALSE)) * 100</f>
        <v>0</v>
      </c>
      <c r="AO3463" s="33">
        <v>0</v>
      </c>
      <c r="AP3463" s="34">
        <v>0</v>
      </c>
      <c r="AQ3463" s="17">
        <v>0</v>
      </c>
      <c r="AR3463" s="24">
        <v>10</v>
      </c>
      <c r="AS3463" s="35">
        <v>16</v>
      </c>
      <c r="AT3463" s="35">
        <v>1.76</v>
      </c>
      <c r="AU3463" s="35">
        <v>1.5903307888040712</v>
      </c>
      <c r="AV3463" s="7">
        <v>1.01</v>
      </c>
      <c r="AW3463" s="36">
        <v>0</v>
      </c>
      <c r="AX3463" s="36">
        <v>0</v>
      </c>
      <c r="AY3463" s="117">
        <v>201.66812212400552</v>
      </c>
    </row>
    <row r="3464" spans="1:51" ht="15" x14ac:dyDescent="0.25">
      <c r="A3464" s="144">
        <v>2012</v>
      </c>
      <c r="B3464" s="77" t="s">
        <v>239</v>
      </c>
      <c r="C3464" s="78">
        <v>5</v>
      </c>
      <c r="D3464" s="77">
        <v>3520509</v>
      </c>
      <c r="E3464" s="78">
        <v>35205095</v>
      </c>
      <c r="F3464" s="78" t="str">
        <f t="shared" si="153"/>
        <v>352050952012</v>
      </c>
      <c r="G3464" s="96">
        <v>2.956648517477789</v>
      </c>
      <c r="H3464" s="80">
        <f t="shared" si="152"/>
        <v>210696</v>
      </c>
      <c r="I3464" s="91">
        <v>208578</v>
      </c>
      <c r="J3464" s="91">
        <v>2118</v>
      </c>
      <c r="K3464" s="83">
        <f>(H3464)/VLOOKUP(D3464,'Dados Base'!$B:$K,6,FALSE)</f>
        <v>678.43894899536326</v>
      </c>
      <c r="L3464" s="88">
        <f t="shared" si="154"/>
        <v>98.994760223260045</v>
      </c>
      <c r="M3464" s="93">
        <v>1</v>
      </c>
      <c r="N3464" s="98">
        <v>0.78800000000000003</v>
      </c>
      <c r="O3464" s="91">
        <v>101</v>
      </c>
      <c r="P3464" s="91" t="s">
        <v>691</v>
      </c>
      <c r="Q3464" s="91" t="s">
        <v>691</v>
      </c>
      <c r="R3464" s="91" t="s">
        <v>691</v>
      </c>
      <c r="S3464" s="91">
        <v>919</v>
      </c>
      <c r="T3464" s="91" t="s">
        <v>691</v>
      </c>
      <c r="U3464" s="91">
        <v>2224</v>
      </c>
      <c r="V3464" s="91">
        <v>1784</v>
      </c>
      <c r="W3464" s="99">
        <v>0</v>
      </c>
      <c r="X3464" s="19">
        <v>0.7230116152777778</v>
      </c>
      <c r="Y3464" s="29">
        <v>124.65</v>
      </c>
      <c r="Z3464" s="30">
        <v>5720</v>
      </c>
      <c r="AA3464" s="30">
        <v>5499</v>
      </c>
      <c r="AB3464" s="31">
        <v>16</v>
      </c>
      <c r="AC3464" s="32">
        <v>1</v>
      </c>
      <c r="AD3464" s="153">
        <f>VLOOKUP(D3464,'Dados Base'!$B:$K,9,FALSE)*31536000/VLOOKUP($F3464,F:H,MATCH(H3463,F3463:AF3463,0),FALSE)</f>
        <v>546.31507005353683</v>
      </c>
      <c r="AE3464" s="153">
        <f>VLOOKUP(D3464,'Dados Base'!$B:$K,10,FALSE)*31536000/VLOOKUP($F3464,F:H,MATCH(H3463,F3463:AF3463,0),FALSE)</f>
        <v>71.844173596081546</v>
      </c>
      <c r="AF3464" s="14">
        <v>98.5</v>
      </c>
      <c r="AG3464" s="15">
        <v>99.4</v>
      </c>
      <c r="AH3464" s="14">
        <v>96.06</v>
      </c>
      <c r="AI3464" s="14">
        <v>36.22</v>
      </c>
      <c r="AJ3464" s="14">
        <v>99.5</v>
      </c>
      <c r="AK3464" s="72">
        <f>(SUMIFS('Banco de Indicadores Mun. (2)'!I:I,'Banco de Indicadores Mun. (2)'!B:B,'Banco de Indicadores - Mun. (1)'!B3464,'Banco de Indicadores Mun. (2)'!A:A,'Banco de Indicadores - Mun. (1)'!A3464) / VLOOKUP(D3464,'Dados Base'!$B:$K,8,FALSE)) * 100</f>
        <v>0</v>
      </c>
      <c r="AL3464" s="72">
        <f>(SUMIFS('Banco de Indicadores Mun. (2)'!I:I,'Banco de Indicadores Mun. (2)'!B:B,'Banco de Indicadores - Mun. (1)'!B3464,'Banco de Indicadores Mun. (2)'!A:A,'Banco de Indicadores - Mun. (1)'!A3464) / VLOOKUP(D3464,'Dados Base'!$B:$K,9,FALSE)) * 100</f>
        <v>0</v>
      </c>
      <c r="AM3464" s="72">
        <f>(SUMIFS('Banco de Indicadores Mun. (2)'!J:J,'Banco de Indicadores Mun. (2)'!B:B,'Banco de Indicadores - Mun. (1)'!B3464,'Banco de Indicadores Mun. (2)'!A:A,'Banco de Indicadores - Mun. (1)'!A3464) / VLOOKUP(D3464,'Dados Base'!$B:$K,7,FALSE)) * 100</f>
        <v>0</v>
      </c>
      <c r="AN3464" s="72">
        <f>(SUMIFS('Banco de Indicadores Mun. (2)'!K:K,'Banco de Indicadores Mun. (2)'!B:B,'Banco de Indicadores - Mun. (1)'!B3464,'Banco de Indicadores Mun. (2)'!A:A,'Banco de Indicadores - Mun. (1)'!A3464) / VLOOKUP(D3464,'Dados Base'!$B:$K,10,FALSE)) * 100</f>
        <v>0</v>
      </c>
      <c r="AO3464" s="33">
        <v>0</v>
      </c>
      <c r="AP3464" s="34">
        <v>2.373087291642936</v>
      </c>
      <c r="AQ3464" s="17">
        <v>0</v>
      </c>
      <c r="AR3464" s="24">
        <v>9.8000000000000007</v>
      </c>
      <c r="AS3464" s="35">
        <v>79.400000000000006</v>
      </c>
      <c r="AT3464" s="35">
        <v>66.854799999999997</v>
      </c>
      <c r="AU3464" s="35">
        <v>50.984936268829664</v>
      </c>
      <c r="AV3464" s="7">
        <v>5.97</v>
      </c>
      <c r="AW3464" s="36">
        <v>0</v>
      </c>
      <c r="AX3464" s="36">
        <v>1</v>
      </c>
      <c r="AY3464" s="117">
        <v>76.775541326311128</v>
      </c>
    </row>
    <row r="3465" spans="1:51" ht="15" x14ac:dyDescent="0.25">
      <c r="A3465" s="144">
        <v>2012</v>
      </c>
      <c r="B3465" s="77" t="s">
        <v>240</v>
      </c>
      <c r="C3465" s="78">
        <v>21</v>
      </c>
      <c r="D3465" s="77">
        <v>3520608</v>
      </c>
      <c r="E3465" s="78">
        <v>352060821</v>
      </c>
      <c r="F3465" s="78" t="str">
        <f t="shared" si="153"/>
        <v>3520608212012</v>
      </c>
      <c r="G3465" s="96">
        <v>-0.21342015960490457</v>
      </c>
      <c r="H3465" s="80">
        <f t="shared" si="152"/>
        <v>4816</v>
      </c>
      <c r="I3465" s="91">
        <v>4147</v>
      </c>
      <c r="J3465" s="91">
        <v>669</v>
      </c>
      <c r="K3465" s="83">
        <f>(H3465)/VLOOKUP(D3465,'Dados Base'!$B:$K,6,FALSE)</f>
        <v>37.742946708463954</v>
      </c>
      <c r="L3465" s="88">
        <f t="shared" si="154"/>
        <v>86.108803986710967</v>
      </c>
      <c r="M3465" s="93">
        <v>4</v>
      </c>
      <c r="N3465" s="98">
        <v>0.76100000000000001</v>
      </c>
      <c r="O3465" s="91">
        <v>37</v>
      </c>
      <c r="P3465" s="91" t="s">
        <v>691</v>
      </c>
      <c r="Q3465" s="91" t="s">
        <v>691</v>
      </c>
      <c r="R3465" s="91" t="s">
        <v>691</v>
      </c>
      <c r="S3465" s="91">
        <v>36</v>
      </c>
      <c r="T3465" s="91" t="s">
        <v>691</v>
      </c>
      <c r="U3465" s="91">
        <v>27</v>
      </c>
      <c r="V3465" s="91">
        <v>28</v>
      </c>
      <c r="W3465" s="99">
        <v>0</v>
      </c>
      <c r="X3465" s="19">
        <v>1.1315787697906279E-2</v>
      </c>
      <c r="Y3465" s="29">
        <v>1.65</v>
      </c>
      <c r="Z3465" s="30">
        <v>71</v>
      </c>
      <c r="AA3465" s="30">
        <v>151</v>
      </c>
      <c r="AB3465" s="31">
        <v>0</v>
      </c>
      <c r="AC3465" s="32">
        <v>0</v>
      </c>
      <c r="AD3465" s="153">
        <f>VLOOKUP(D3465,'Dados Base'!$B:$K,9,FALSE)*31536000/VLOOKUP($F3465,F:H,MATCH(H3464,F3464:AF3464,0),FALSE)</f>
        <v>6286.2458471760801</v>
      </c>
      <c r="AE3465" s="153">
        <f>VLOOKUP(D3465,'Dados Base'!$B:$K,10,FALSE)*31536000/VLOOKUP($F3465,F:H,MATCH(H3464,F3464:AF3464,0),FALSE)</f>
        <v>720.29900332225907</v>
      </c>
      <c r="AF3465" s="14" t="s">
        <v>692</v>
      </c>
      <c r="AG3465" s="15" t="s">
        <v>692</v>
      </c>
      <c r="AH3465" s="14" t="s">
        <v>692</v>
      </c>
      <c r="AI3465" s="14" t="s">
        <v>692</v>
      </c>
      <c r="AJ3465" s="14" t="s">
        <v>692</v>
      </c>
      <c r="AK3465" s="72">
        <f>(SUMIFS('Banco de Indicadores Mun. (2)'!I:I,'Banco de Indicadores Mun. (2)'!B:B,'Banco de Indicadores - Mun. (1)'!B3465,'Banco de Indicadores Mun. (2)'!A:A,'Banco de Indicadores - Mun. (1)'!A3465) / VLOOKUP(D3465,'Dados Base'!$B:$K,8,FALSE)) * 100</f>
        <v>0</v>
      </c>
      <c r="AL3465" s="72">
        <f>(SUMIFS('Banco de Indicadores Mun. (2)'!I:I,'Banco de Indicadores Mun. (2)'!B:B,'Banco de Indicadores - Mun. (1)'!B3465,'Banco de Indicadores Mun. (2)'!A:A,'Banco de Indicadores - Mun. (1)'!A3465) / VLOOKUP(D3465,'Dados Base'!$B:$K,9,FALSE)) * 100</f>
        <v>0</v>
      </c>
      <c r="AM3465" s="72">
        <f>(SUMIFS('Banco de Indicadores Mun. (2)'!J:J,'Banco de Indicadores Mun. (2)'!B:B,'Banco de Indicadores - Mun. (1)'!B3465,'Banco de Indicadores Mun. (2)'!A:A,'Banco de Indicadores - Mun. (1)'!A3465) / VLOOKUP(D3465,'Dados Base'!$B:$K,7,FALSE)) * 100</f>
        <v>0</v>
      </c>
      <c r="AN3465" s="72">
        <f>(SUMIFS('Banco de Indicadores Mun. (2)'!K:K,'Banco de Indicadores Mun. (2)'!B:B,'Banco de Indicadores - Mun. (1)'!B3465,'Banco de Indicadores Mun. (2)'!A:A,'Banco de Indicadores - Mun. (1)'!A3465) / VLOOKUP(D3465,'Dados Base'!$B:$K,10,FALSE)) * 100</f>
        <v>0</v>
      </c>
      <c r="AO3465" s="33">
        <v>1</v>
      </c>
      <c r="AP3465" s="34">
        <v>0</v>
      </c>
      <c r="AQ3465" s="17">
        <v>20</v>
      </c>
      <c r="AR3465" s="24">
        <v>6.2</v>
      </c>
      <c r="AS3465" s="35">
        <v>60</v>
      </c>
      <c r="AT3465" s="35">
        <v>60</v>
      </c>
      <c r="AU3465" s="35">
        <v>31.981981981981981</v>
      </c>
      <c r="AV3465" s="7">
        <v>4.97</v>
      </c>
      <c r="AW3465" s="36">
        <v>0</v>
      </c>
      <c r="AX3465" s="36">
        <v>0</v>
      </c>
      <c r="AY3465" s="117">
        <v>0</v>
      </c>
    </row>
    <row r="3466" spans="1:51" ht="15" x14ac:dyDescent="0.25">
      <c r="A3466" s="144">
        <v>2012</v>
      </c>
      <c r="B3466" s="77" t="s">
        <v>241</v>
      </c>
      <c r="C3466" s="78">
        <v>15</v>
      </c>
      <c r="D3466" s="77">
        <v>3520707</v>
      </c>
      <c r="E3466" s="78">
        <v>352070715</v>
      </c>
      <c r="F3466" s="78" t="str">
        <f t="shared" si="153"/>
        <v>3520707152012</v>
      </c>
      <c r="G3466" s="96">
        <v>-0.41700917850844288</v>
      </c>
      <c r="H3466" s="80">
        <f t="shared" si="152"/>
        <v>3890</v>
      </c>
      <c r="I3466" s="91">
        <v>3409</v>
      </c>
      <c r="J3466" s="91">
        <v>481</v>
      </c>
      <c r="K3466" s="83">
        <f>(H3466)/VLOOKUP(D3466,'Dados Base'!$B:$K,6,FALSE)</f>
        <v>13.919204207965075</v>
      </c>
      <c r="L3466" s="88">
        <f t="shared" si="154"/>
        <v>87.634961439588693</v>
      </c>
      <c r="M3466" s="93">
        <v>4</v>
      </c>
      <c r="N3466" s="98">
        <v>0.751</v>
      </c>
      <c r="O3466" s="91">
        <v>42</v>
      </c>
      <c r="P3466" s="91" t="s">
        <v>691</v>
      </c>
      <c r="Q3466" s="91" t="s">
        <v>691</v>
      </c>
      <c r="R3466" s="91" t="s">
        <v>691</v>
      </c>
      <c r="S3466" s="91">
        <v>5</v>
      </c>
      <c r="T3466" s="91" t="s">
        <v>691</v>
      </c>
      <c r="U3466" s="91">
        <v>26</v>
      </c>
      <c r="V3466" s="91">
        <v>19</v>
      </c>
      <c r="W3466" s="99">
        <v>46.346400000000003</v>
      </c>
      <c r="X3466" s="19">
        <v>8.8223984375000019E-3</v>
      </c>
      <c r="Y3466" s="29">
        <v>1.34</v>
      </c>
      <c r="Z3466" s="30">
        <v>154</v>
      </c>
      <c r="AA3466" s="30">
        <v>27</v>
      </c>
      <c r="AB3466" s="31">
        <v>0</v>
      </c>
      <c r="AC3466" s="32">
        <v>0</v>
      </c>
      <c r="AD3466" s="153">
        <f>VLOOKUP(D3466,'Dados Base'!$B:$K,9,FALSE)*31536000/VLOOKUP($F3466,F:H,MATCH(H3465,F3465:AF3465,0),FALSE)</f>
        <v>17754.200514138818</v>
      </c>
      <c r="AE3466" s="153">
        <f>VLOOKUP(D3466,'Dados Base'!$B:$K,10,FALSE)*31536000/VLOOKUP($F3466,F:H,MATCH(H3465,F3465:AF3465,0),FALSE)</f>
        <v>1864.5964010282773</v>
      </c>
      <c r="AF3466" s="14">
        <v>87.09</v>
      </c>
      <c r="AG3466" s="15">
        <v>100</v>
      </c>
      <c r="AH3466" s="14">
        <v>84.63</v>
      </c>
      <c r="AI3466" s="14">
        <v>16.170000000000002</v>
      </c>
      <c r="AJ3466" s="14">
        <v>100</v>
      </c>
      <c r="AK3466" s="72">
        <f>(SUMIFS('Banco de Indicadores Mun. (2)'!I:I,'Banco de Indicadores Mun. (2)'!B:B,'Banco de Indicadores - Mun. (1)'!B3466,'Banco de Indicadores Mun. (2)'!A:A,'Banco de Indicadores - Mun. (1)'!A3466) / VLOOKUP(D3466,'Dados Base'!$B:$K,8,FALSE)) * 100</f>
        <v>0</v>
      </c>
      <c r="AL3466" s="72">
        <f>(SUMIFS('Banco de Indicadores Mun. (2)'!I:I,'Banco de Indicadores Mun. (2)'!B:B,'Banco de Indicadores - Mun. (1)'!B3466,'Banco de Indicadores Mun. (2)'!A:A,'Banco de Indicadores - Mun. (1)'!A3466) / VLOOKUP(D3466,'Dados Base'!$B:$K,9,FALSE)) * 100</f>
        <v>0</v>
      </c>
      <c r="AM3466" s="72">
        <f>(SUMIFS('Banco de Indicadores Mun. (2)'!J:J,'Banco de Indicadores Mun. (2)'!B:B,'Banco de Indicadores - Mun. (1)'!B3466,'Banco de Indicadores Mun. (2)'!A:A,'Banco de Indicadores - Mun. (1)'!A3466) / VLOOKUP(D3466,'Dados Base'!$B:$K,7,FALSE)) * 100</f>
        <v>0</v>
      </c>
      <c r="AN3466" s="72">
        <f>(SUMIFS('Banco de Indicadores Mun. (2)'!K:K,'Banco de Indicadores Mun. (2)'!B:B,'Banco de Indicadores - Mun. (1)'!B3466,'Banco de Indicadores Mun. (2)'!A:A,'Banco de Indicadores - Mun. (1)'!A3466) / VLOOKUP(D3466,'Dados Base'!$B:$K,10,FALSE)) * 100</f>
        <v>0</v>
      </c>
      <c r="AO3466" s="33">
        <v>0</v>
      </c>
      <c r="AP3466" s="34">
        <v>0</v>
      </c>
      <c r="AQ3466" s="17">
        <v>0</v>
      </c>
      <c r="AR3466" s="24">
        <v>8.1999999999999993</v>
      </c>
      <c r="AS3466" s="35">
        <v>100</v>
      </c>
      <c r="AT3466" s="35">
        <v>100</v>
      </c>
      <c r="AU3466" s="35">
        <v>85.082872928176798</v>
      </c>
      <c r="AV3466" s="7">
        <v>10</v>
      </c>
      <c r="AW3466" s="36">
        <v>0</v>
      </c>
      <c r="AX3466" s="36">
        <v>0</v>
      </c>
      <c r="AY3466" s="117">
        <v>444.30809156908407</v>
      </c>
    </row>
    <row r="3467" spans="1:51" ht="15" x14ac:dyDescent="0.25">
      <c r="A3467" s="144">
        <v>2012</v>
      </c>
      <c r="B3467" s="77" t="s">
        <v>242</v>
      </c>
      <c r="C3467" s="78">
        <v>21</v>
      </c>
      <c r="D3467" s="77">
        <v>3520806</v>
      </c>
      <c r="E3467" s="78">
        <v>352080621</v>
      </c>
      <c r="F3467" s="78" t="str">
        <f t="shared" si="153"/>
        <v>3520806212012</v>
      </c>
      <c r="G3467" s="96">
        <v>0.87689783611224481</v>
      </c>
      <c r="H3467" s="80">
        <f t="shared" si="152"/>
        <v>3684</v>
      </c>
      <c r="I3467" s="91">
        <v>3250</v>
      </c>
      <c r="J3467" s="91">
        <v>434</v>
      </c>
      <c r="K3467" s="83">
        <f>(H3467)/VLOOKUP(D3467,'Dados Base'!$B:$K,6,FALSE)</f>
        <v>42.486449083150738</v>
      </c>
      <c r="L3467" s="88">
        <f t="shared" si="154"/>
        <v>88.219326818675341</v>
      </c>
      <c r="M3467" s="93">
        <v>3</v>
      </c>
      <c r="N3467" s="98">
        <v>0.75900000000000001</v>
      </c>
      <c r="O3467" s="91">
        <v>21</v>
      </c>
      <c r="P3467" s="91" t="s">
        <v>691</v>
      </c>
      <c r="Q3467" s="91" t="s">
        <v>691</v>
      </c>
      <c r="R3467" s="91" t="s">
        <v>691</v>
      </c>
      <c r="S3467" s="91">
        <v>6</v>
      </c>
      <c r="T3467" s="91" t="s">
        <v>691</v>
      </c>
      <c r="U3467" s="91">
        <v>28</v>
      </c>
      <c r="V3467" s="91">
        <v>25</v>
      </c>
      <c r="W3467" s="99">
        <v>0</v>
      </c>
      <c r="X3467" s="19">
        <v>8.4281093749999994E-3</v>
      </c>
      <c r="Y3467" s="29">
        <v>1.29</v>
      </c>
      <c r="Z3467" s="30">
        <v>153</v>
      </c>
      <c r="AA3467" s="30">
        <v>21</v>
      </c>
      <c r="AB3467" s="31">
        <v>0</v>
      </c>
      <c r="AC3467" s="32">
        <v>0</v>
      </c>
      <c r="AD3467" s="153">
        <f>VLOOKUP(D3467,'Dados Base'!$B:$K,9,FALSE)*31536000/VLOOKUP($F3467,F:H,MATCH(H3466,F3466:AF3466,0),FALSE)</f>
        <v>5392.9641693811072</v>
      </c>
      <c r="AE3467" s="153">
        <f>VLOOKUP(D3467,'Dados Base'!$B:$K,10,FALSE)*31536000/VLOOKUP($F3467,F:H,MATCH(H3466,F3466:AF3466,0),FALSE)</f>
        <v>599.21824104234531</v>
      </c>
      <c r="AF3467" s="14">
        <v>87.85</v>
      </c>
      <c r="AG3467" s="15">
        <v>92.4</v>
      </c>
      <c r="AH3467" s="14">
        <v>77.680000000000007</v>
      </c>
      <c r="AI3467" s="14">
        <v>6.05</v>
      </c>
      <c r="AJ3467" s="14">
        <v>100</v>
      </c>
      <c r="AK3467" s="72">
        <f>(SUMIFS('Banco de Indicadores Mun. (2)'!I:I,'Banco de Indicadores Mun. (2)'!B:B,'Banco de Indicadores - Mun. (1)'!B3467,'Banco de Indicadores Mun. (2)'!A:A,'Banco de Indicadores - Mun. (1)'!A3467) / VLOOKUP(D3467,'Dados Base'!$B:$K,8,FALSE)) * 100</f>
        <v>0</v>
      </c>
      <c r="AL3467" s="72">
        <f>(SUMIFS('Banco de Indicadores Mun. (2)'!I:I,'Banco de Indicadores Mun. (2)'!B:B,'Banco de Indicadores - Mun. (1)'!B3467,'Banco de Indicadores Mun. (2)'!A:A,'Banco de Indicadores - Mun. (1)'!A3467) / VLOOKUP(D3467,'Dados Base'!$B:$K,9,FALSE)) * 100</f>
        <v>0</v>
      </c>
      <c r="AM3467" s="72">
        <f>(SUMIFS('Banco de Indicadores Mun. (2)'!J:J,'Banco de Indicadores Mun. (2)'!B:B,'Banco de Indicadores - Mun. (1)'!B3467,'Banco de Indicadores Mun. (2)'!A:A,'Banco de Indicadores - Mun. (1)'!A3467) / VLOOKUP(D3467,'Dados Base'!$B:$K,7,FALSE)) * 100</f>
        <v>0</v>
      </c>
      <c r="AN3467" s="72">
        <f>(SUMIFS('Banco de Indicadores Mun. (2)'!K:K,'Banco de Indicadores Mun. (2)'!B:B,'Banco de Indicadores - Mun. (1)'!B3467,'Banco de Indicadores Mun. (2)'!A:A,'Banco de Indicadores - Mun. (1)'!A3467) / VLOOKUP(D3467,'Dados Base'!$B:$K,10,FALSE)) * 100</f>
        <v>0</v>
      </c>
      <c r="AO3467" s="33">
        <v>1</v>
      </c>
      <c r="AP3467" s="34">
        <v>0</v>
      </c>
      <c r="AQ3467" s="17">
        <v>6</v>
      </c>
      <c r="AR3467" s="24">
        <v>9</v>
      </c>
      <c r="AS3467" s="35">
        <v>100</v>
      </c>
      <c r="AT3467" s="35">
        <v>100</v>
      </c>
      <c r="AU3467" s="35">
        <v>87.931034482758619</v>
      </c>
      <c r="AV3467" s="7">
        <v>9.6999999999999993</v>
      </c>
      <c r="AW3467" s="36">
        <v>0</v>
      </c>
      <c r="AX3467" s="36">
        <v>0</v>
      </c>
      <c r="AY3467" s="117">
        <v>137.88388414465786</v>
      </c>
    </row>
    <row r="3468" spans="1:51" ht="15" x14ac:dyDescent="0.25">
      <c r="A3468" s="144">
        <v>2012</v>
      </c>
      <c r="B3468" s="77" t="s">
        <v>243</v>
      </c>
      <c r="C3468" s="78">
        <v>14</v>
      </c>
      <c r="D3468" s="77">
        <v>3520905</v>
      </c>
      <c r="E3468" s="78">
        <v>352090514</v>
      </c>
      <c r="F3468" s="78" t="str">
        <f t="shared" si="153"/>
        <v>3520905142012</v>
      </c>
      <c r="G3468" s="96">
        <v>0.76095004947818179</v>
      </c>
      <c r="H3468" s="80">
        <f t="shared" si="152"/>
        <v>13821</v>
      </c>
      <c r="I3468" s="91">
        <v>12805</v>
      </c>
      <c r="J3468" s="91">
        <v>1016</v>
      </c>
      <c r="K3468" s="83">
        <f>(H3468)/VLOOKUP(D3468,'Dados Base'!$B:$K,6,FALSE)</f>
        <v>66.084919192885152</v>
      </c>
      <c r="L3468" s="88">
        <f t="shared" si="154"/>
        <v>92.648867665147236</v>
      </c>
      <c r="M3468" s="93">
        <v>4</v>
      </c>
      <c r="N3468" s="98">
        <v>0.72699999999999998</v>
      </c>
      <c r="O3468" s="91">
        <v>40</v>
      </c>
      <c r="P3468" s="91" t="s">
        <v>691</v>
      </c>
      <c r="Q3468" s="91" t="s">
        <v>691</v>
      </c>
      <c r="R3468" s="91" t="s">
        <v>691</v>
      </c>
      <c r="S3468" s="91">
        <v>45</v>
      </c>
      <c r="T3468" s="91" t="s">
        <v>691</v>
      </c>
      <c r="U3468" s="91">
        <v>128</v>
      </c>
      <c r="V3468" s="91">
        <v>100</v>
      </c>
      <c r="W3468" s="99">
        <v>7.7877000000000001</v>
      </c>
      <c r="X3468" s="19">
        <v>3.8528500965277775E-2</v>
      </c>
      <c r="Y3468" s="29">
        <v>5.0999999999999996</v>
      </c>
      <c r="Z3468" s="30">
        <v>550</v>
      </c>
      <c r="AA3468" s="30">
        <v>138</v>
      </c>
      <c r="AB3468" s="31">
        <v>1</v>
      </c>
      <c r="AC3468" s="32">
        <v>0</v>
      </c>
      <c r="AD3468" s="153">
        <f>VLOOKUP(D3468,'Dados Base'!$B:$K,9,FALSE)*31536000/VLOOKUP($F3468,F:H,MATCH(H3467,F3467:AF3467,0),FALSE)</f>
        <v>5019.8393748643366</v>
      </c>
      <c r="AE3468" s="153">
        <f>VLOOKUP(D3468,'Dados Base'!$B:$K,10,FALSE)*31536000/VLOOKUP($F3468,F:H,MATCH(H3467,F3467:AF3467,0),FALSE)</f>
        <v>593.2537443021489</v>
      </c>
      <c r="AF3468" s="14">
        <v>91.58</v>
      </c>
      <c r="AG3468" s="15" t="s">
        <v>692</v>
      </c>
      <c r="AH3468" s="14" t="s">
        <v>692</v>
      </c>
      <c r="AI3468" s="14">
        <v>21.34</v>
      </c>
      <c r="AJ3468" s="14">
        <v>99.4</v>
      </c>
      <c r="AK3468" s="72">
        <f>(SUMIFS('Banco de Indicadores Mun. (2)'!I:I,'Banco de Indicadores Mun. (2)'!B:B,'Banco de Indicadores - Mun. (1)'!B3468,'Banco de Indicadores Mun. (2)'!A:A,'Banco de Indicadores - Mun. (1)'!A3468) / VLOOKUP(D3468,'Dados Base'!$B:$K,8,FALSE)) * 100</f>
        <v>0</v>
      </c>
      <c r="AL3468" s="72">
        <f>(SUMIFS('Banco de Indicadores Mun. (2)'!I:I,'Banco de Indicadores Mun. (2)'!B:B,'Banco de Indicadores - Mun. (1)'!B3468,'Banco de Indicadores Mun. (2)'!A:A,'Banco de Indicadores - Mun. (1)'!A3468) / VLOOKUP(D3468,'Dados Base'!$B:$K,9,FALSE)) * 100</f>
        <v>0</v>
      </c>
      <c r="AM3468" s="72">
        <f>(SUMIFS('Banco de Indicadores Mun. (2)'!J:J,'Banco de Indicadores Mun. (2)'!B:B,'Banco de Indicadores - Mun. (1)'!B3468,'Banco de Indicadores Mun. (2)'!A:A,'Banco de Indicadores - Mun. (1)'!A3468) / VLOOKUP(D3468,'Dados Base'!$B:$K,7,FALSE)) * 100</f>
        <v>0</v>
      </c>
      <c r="AN3468" s="72">
        <f>(SUMIFS('Banco de Indicadores Mun. (2)'!K:K,'Banco de Indicadores Mun. (2)'!B:B,'Banco de Indicadores - Mun. (1)'!B3468,'Banco de Indicadores Mun. (2)'!A:A,'Banco de Indicadores - Mun. (1)'!A3468) / VLOOKUP(D3468,'Dados Base'!$B:$K,10,FALSE)) * 100</f>
        <v>0</v>
      </c>
      <c r="AO3468" s="33">
        <v>2</v>
      </c>
      <c r="AP3468" s="34">
        <v>0</v>
      </c>
      <c r="AQ3468" s="17">
        <v>45</v>
      </c>
      <c r="AR3468" s="24">
        <v>7.1</v>
      </c>
      <c r="AS3468" s="35">
        <v>100</v>
      </c>
      <c r="AT3468" s="35">
        <v>100</v>
      </c>
      <c r="AU3468" s="35">
        <v>79.941860465116278</v>
      </c>
      <c r="AV3468" s="7">
        <v>9.5</v>
      </c>
      <c r="AW3468" s="36">
        <v>1</v>
      </c>
      <c r="AX3468" s="36">
        <v>0</v>
      </c>
      <c r="AY3468" s="117">
        <v>632.39340628495097</v>
      </c>
    </row>
    <row r="3469" spans="1:51" ht="15" x14ac:dyDescent="0.25">
      <c r="A3469" s="144">
        <v>2012</v>
      </c>
      <c r="B3469" s="77" t="s">
        <v>244</v>
      </c>
      <c r="C3469" s="78">
        <v>10</v>
      </c>
      <c r="D3469" s="77">
        <v>3521002</v>
      </c>
      <c r="E3469" s="78">
        <v>352100210</v>
      </c>
      <c r="F3469" s="78" t="str">
        <f t="shared" si="153"/>
        <v>3521002102012</v>
      </c>
      <c r="G3469" s="96">
        <v>3.8290985269587852</v>
      </c>
      <c r="H3469" s="80">
        <f t="shared" si="152"/>
        <v>29486</v>
      </c>
      <c r="I3469" s="91">
        <v>18195</v>
      </c>
      <c r="J3469" s="91">
        <v>11291</v>
      </c>
      <c r="K3469" s="83">
        <f>(H3469)/VLOOKUP(D3469,'Dados Base'!$B:$K,6,FALSE)</f>
        <v>172.49327249327249</v>
      </c>
      <c r="L3469" s="88">
        <f t="shared" si="154"/>
        <v>61.707250898731601</v>
      </c>
      <c r="M3469" s="93">
        <v>2</v>
      </c>
      <c r="N3469" s="98">
        <v>0.71899999999999997</v>
      </c>
      <c r="O3469" s="91">
        <v>18</v>
      </c>
      <c r="P3469" s="91" t="s">
        <v>691</v>
      </c>
      <c r="Q3469" s="91" t="s">
        <v>691</v>
      </c>
      <c r="R3469" s="91" t="s">
        <v>691</v>
      </c>
      <c r="S3469" s="91">
        <v>108</v>
      </c>
      <c r="T3469" s="91" t="s">
        <v>691</v>
      </c>
      <c r="U3469" s="91">
        <v>121</v>
      </c>
      <c r="V3469" s="91">
        <v>75</v>
      </c>
      <c r="W3469" s="99">
        <v>0</v>
      </c>
      <c r="X3469" s="19">
        <v>7.5026069053240746E-2</v>
      </c>
      <c r="Y3469" s="29">
        <v>7.35</v>
      </c>
      <c r="Z3469" s="30">
        <v>606</v>
      </c>
      <c r="AA3469" s="30">
        <v>387</v>
      </c>
      <c r="AB3469" s="31">
        <v>3</v>
      </c>
      <c r="AC3469" s="32">
        <v>0</v>
      </c>
      <c r="AD3469" s="153">
        <f>VLOOKUP(D3469,'Dados Base'!$B:$K,9,FALSE)*31536000/VLOOKUP($F3469,F:H,MATCH(H3468,F3468:AF3468,0),FALSE)</f>
        <v>1636.3725157701961</v>
      </c>
      <c r="AE3469" s="153">
        <f>VLOOKUP(D3469,'Dados Base'!$B:$K,10,FALSE)*31536000/VLOOKUP($F3469,F:H,MATCH(H3468,F3468:AF3468,0),FALSE)</f>
        <v>245.99063962558506</v>
      </c>
      <c r="AF3469" s="14">
        <v>83.59</v>
      </c>
      <c r="AG3469" s="15">
        <v>100</v>
      </c>
      <c r="AH3469" s="14">
        <v>38.880000000000003</v>
      </c>
      <c r="AI3469" s="14">
        <v>7.13</v>
      </c>
      <c r="AJ3469" s="14">
        <v>99.7</v>
      </c>
      <c r="AK3469" s="72">
        <f>(SUMIFS('Banco de Indicadores Mun. (2)'!I:I,'Banco de Indicadores Mun. (2)'!B:B,'Banco de Indicadores - Mun. (1)'!B3469,'Banco de Indicadores Mun. (2)'!A:A,'Banco de Indicadores - Mun. (1)'!A3469) / VLOOKUP(D3469,'Dados Base'!$B:$K,8,FALSE)) * 100</f>
        <v>0</v>
      </c>
      <c r="AL3469" s="72">
        <f>(SUMIFS('Banco de Indicadores Mun. (2)'!I:I,'Banco de Indicadores Mun. (2)'!B:B,'Banco de Indicadores - Mun. (1)'!B3469,'Banco de Indicadores Mun. (2)'!A:A,'Banco de Indicadores - Mun. (1)'!A3469) / VLOOKUP(D3469,'Dados Base'!$B:$K,9,FALSE)) * 100</f>
        <v>0</v>
      </c>
      <c r="AM3469" s="72">
        <f>(SUMIFS('Banco de Indicadores Mun. (2)'!J:J,'Banco de Indicadores Mun. (2)'!B:B,'Banco de Indicadores - Mun. (1)'!B3469,'Banco de Indicadores Mun. (2)'!A:A,'Banco de Indicadores - Mun. (1)'!A3469) / VLOOKUP(D3469,'Dados Base'!$B:$K,7,FALSE)) * 100</f>
        <v>0</v>
      </c>
      <c r="AN3469" s="72">
        <f>(SUMIFS('Banco de Indicadores Mun. (2)'!K:K,'Banco de Indicadores Mun. (2)'!B:B,'Banco de Indicadores - Mun. (1)'!B3469,'Banco de Indicadores Mun. (2)'!A:A,'Banco de Indicadores - Mun. (1)'!A3469) / VLOOKUP(D3469,'Dados Base'!$B:$K,10,FALSE)) * 100</f>
        <v>0</v>
      </c>
      <c r="AO3469" s="33">
        <v>0</v>
      </c>
      <c r="AP3469" s="34">
        <v>0</v>
      </c>
      <c r="AQ3469" s="17">
        <v>0</v>
      </c>
      <c r="AR3469" s="24">
        <v>9.6999999999999993</v>
      </c>
      <c r="AS3469" s="35">
        <v>70</v>
      </c>
      <c r="AT3469" s="35">
        <v>70</v>
      </c>
      <c r="AU3469" s="35">
        <v>61.027190332326285</v>
      </c>
      <c r="AV3469" s="7">
        <v>7.02</v>
      </c>
      <c r="AW3469" s="36">
        <v>1</v>
      </c>
      <c r="AX3469" s="36">
        <v>0</v>
      </c>
      <c r="AY3469" s="117">
        <v>20.577322723697332</v>
      </c>
    </row>
    <row r="3470" spans="1:51" ht="15" x14ac:dyDescent="0.25">
      <c r="A3470" s="144">
        <v>2012</v>
      </c>
      <c r="B3470" s="77" t="s">
        <v>245</v>
      </c>
      <c r="C3470" s="78">
        <v>5</v>
      </c>
      <c r="D3470" s="77">
        <v>3521101</v>
      </c>
      <c r="E3470" s="78">
        <v>35211015</v>
      </c>
      <c r="F3470" s="78" t="str">
        <f t="shared" si="153"/>
        <v>352110152012</v>
      </c>
      <c r="G3470" s="96">
        <v>3.0612636896869327</v>
      </c>
      <c r="H3470" s="80">
        <f t="shared" si="152"/>
        <v>6300</v>
      </c>
      <c r="I3470" s="91">
        <v>5489</v>
      </c>
      <c r="J3470" s="91">
        <v>811</v>
      </c>
      <c r="K3470" s="83">
        <f>(H3470)/VLOOKUP(D3470,'Dados Base'!$B:$K,6,FALSE)</f>
        <v>33.065658951346244</v>
      </c>
      <c r="L3470" s="88">
        <f t="shared" si="154"/>
        <v>87.126984126984127</v>
      </c>
      <c r="M3470" s="93">
        <v>3</v>
      </c>
      <c r="N3470" s="98">
        <v>0.753</v>
      </c>
      <c r="O3470" s="91">
        <v>49</v>
      </c>
      <c r="P3470" s="91" t="s">
        <v>691</v>
      </c>
      <c r="Q3470" s="91" t="s">
        <v>691</v>
      </c>
      <c r="R3470" s="91" t="s">
        <v>691</v>
      </c>
      <c r="S3470" s="91">
        <v>31</v>
      </c>
      <c r="T3470" s="91" t="s">
        <v>691</v>
      </c>
      <c r="U3470" s="91">
        <v>40</v>
      </c>
      <c r="V3470" s="91">
        <v>34</v>
      </c>
      <c r="W3470" s="99">
        <v>0</v>
      </c>
      <c r="X3470" s="19">
        <v>1.4343984375E-2</v>
      </c>
      <c r="Y3470" s="29">
        <v>2.16</v>
      </c>
      <c r="Z3470" s="30">
        <v>155</v>
      </c>
      <c r="AA3470" s="30">
        <v>136</v>
      </c>
      <c r="AB3470" s="31">
        <v>1</v>
      </c>
      <c r="AC3470" s="32">
        <v>0</v>
      </c>
      <c r="AD3470" s="153">
        <f>VLOOKUP(D3470,'Dados Base'!$B:$K,9,FALSE)*31536000/VLOOKUP($F3470,F:H,MATCH(H3469,F3469:AF3469,0),FALSE)</f>
        <v>11713.371428571429</v>
      </c>
      <c r="AE3470" s="153">
        <f>VLOOKUP(D3470,'Dados Base'!$B:$K,10,FALSE)*31536000/VLOOKUP($F3470,F:H,MATCH(H3469,F3469:AF3469,0),FALSE)</f>
        <v>1551.7714285714289</v>
      </c>
      <c r="AF3470" s="14">
        <v>87.43</v>
      </c>
      <c r="AG3470" s="15">
        <v>100</v>
      </c>
      <c r="AH3470" s="14">
        <v>62.83</v>
      </c>
      <c r="AI3470" s="14">
        <v>38.58</v>
      </c>
      <c r="AJ3470" s="14">
        <v>100</v>
      </c>
      <c r="AK3470" s="72">
        <f>(SUMIFS('Banco de Indicadores Mun. (2)'!I:I,'Banco de Indicadores Mun. (2)'!B:B,'Banco de Indicadores - Mun. (1)'!B3470,'Banco de Indicadores Mun. (2)'!A:A,'Banco de Indicadores - Mun. (1)'!A3470) / VLOOKUP(D3470,'Dados Base'!$B:$K,8,FALSE)) * 100</f>
        <v>0</v>
      </c>
      <c r="AL3470" s="72">
        <f>(SUMIFS('Banco de Indicadores Mun. (2)'!I:I,'Banco de Indicadores Mun. (2)'!B:B,'Banco de Indicadores - Mun. (1)'!B3470,'Banco de Indicadores Mun. (2)'!A:A,'Banco de Indicadores - Mun. (1)'!A3470) / VLOOKUP(D3470,'Dados Base'!$B:$K,9,FALSE)) * 100</f>
        <v>0</v>
      </c>
      <c r="AM3470" s="72">
        <f>(SUMIFS('Banco de Indicadores Mun. (2)'!J:J,'Banco de Indicadores Mun. (2)'!B:B,'Banco de Indicadores - Mun. (1)'!B3470,'Banco de Indicadores Mun. (2)'!A:A,'Banco de Indicadores - Mun. (1)'!A3470) / VLOOKUP(D3470,'Dados Base'!$B:$K,7,FALSE)) * 100</f>
        <v>0</v>
      </c>
      <c r="AN3470" s="72">
        <f>(SUMIFS('Banco de Indicadores Mun. (2)'!K:K,'Banco de Indicadores Mun. (2)'!B:B,'Banco de Indicadores - Mun. (1)'!B3470,'Banco de Indicadores Mun. (2)'!A:A,'Banco de Indicadores - Mun. (1)'!A3470) / VLOOKUP(D3470,'Dados Base'!$B:$K,10,FALSE)) * 100</f>
        <v>0</v>
      </c>
      <c r="AO3470" s="33">
        <v>0</v>
      </c>
      <c r="AP3470" s="34">
        <v>0</v>
      </c>
      <c r="AQ3470" s="17">
        <v>0</v>
      </c>
      <c r="AR3470" s="24">
        <v>7.5</v>
      </c>
      <c r="AS3470" s="35">
        <v>96</v>
      </c>
      <c r="AT3470" s="35">
        <v>92.160000000000011</v>
      </c>
      <c r="AU3470" s="35">
        <v>53.264604810996566</v>
      </c>
      <c r="AV3470" s="7">
        <v>6.35</v>
      </c>
      <c r="AW3470" s="36">
        <v>0</v>
      </c>
      <c r="AX3470" s="36">
        <v>0</v>
      </c>
      <c r="AY3470" s="117">
        <v>123.9203389102889</v>
      </c>
    </row>
    <row r="3471" spans="1:51" ht="15" x14ac:dyDescent="0.25">
      <c r="A3471" s="144">
        <v>2012</v>
      </c>
      <c r="B3471" s="77" t="s">
        <v>246</v>
      </c>
      <c r="C3471" s="78">
        <v>15</v>
      </c>
      <c r="D3471" s="77">
        <v>3521150</v>
      </c>
      <c r="E3471" s="78">
        <v>352115015</v>
      </c>
      <c r="F3471" s="78" t="str">
        <f t="shared" si="153"/>
        <v>3521150152012</v>
      </c>
      <c r="G3471" s="96">
        <v>2.3310272825449951</v>
      </c>
      <c r="H3471" s="80">
        <f t="shared" si="152"/>
        <v>4616</v>
      </c>
      <c r="I3471" s="91">
        <v>2830</v>
      </c>
      <c r="J3471" s="91">
        <v>1786</v>
      </c>
      <c r="K3471" s="83">
        <f>(H3471)/VLOOKUP(D3471,'Dados Base'!$B:$K,6,FALSE)</f>
        <v>34.036277835127564</v>
      </c>
      <c r="L3471" s="88">
        <f t="shared" si="154"/>
        <v>61.308492201039869</v>
      </c>
      <c r="M3471" s="93">
        <v>4</v>
      </c>
      <c r="N3471" s="98">
        <v>0.73</v>
      </c>
      <c r="O3471" s="91">
        <v>49</v>
      </c>
      <c r="P3471" s="91" t="s">
        <v>691</v>
      </c>
      <c r="Q3471" s="91" t="s">
        <v>691</v>
      </c>
      <c r="R3471" s="91" t="s">
        <v>691</v>
      </c>
      <c r="S3471" s="91">
        <v>12</v>
      </c>
      <c r="T3471" s="91" t="s">
        <v>691</v>
      </c>
      <c r="U3471" s="91">
        <v>20</v>
      </c>
      <c r="V3471" s="91">
        <v>15</v>
      </c>
      <c r="W3471" s="99">
        <v>0</v>
      </c>
      <c r="X3471" s="19">
        <v>1.0839854599297127E-2</v>
      </c>
      <c r="Y3471" s="29">
        <v>1.1200000000000001</v>
      </c>
      <c r="Z3471" s="30">
        <v>115</v>
      </c>
      <c r="AA3471" s="30">
        <v>35</v>
      </c>
      <c r="AB3471" s="31">
        <v>0</v>
      </c>
      <c r="AC3471" s="32">
        <v>0</v>
      </c>
      <c r="AD3471" s="153">
        <f>VLOOKUP(D3471,'Dados Base'!$B:$K,9,FALSE)*31536000/VLOOKUP($F3471,F:H,MATCH(H3470,F3470:AF3470,0),FALSE)</f>
        <v>6695.2512998266902</v>
      </c>
      <c r="AE3471" s="153">
        <f>VLOOKUP(D3471,'Dados Base'!$B:$K,10,FALSE)*31536000/VLOOKUP($F3471,F:H,MATCH(H3470,F3470:AF3470,0),FALSE)</f>
        <v>683.18890814558063</v>
      </c>
      <c r="AF3471" s="14" t="s">
        <v>692</v>
      </c>
      <c r="AG3471" s="15" t="s">
        <v>692</v>
      </c>
      <c r="AH3471" s="14" t="s">
        <v>692</v>
      </c>
      <c r="AI3471" s="14" t="s">
        <v>692</v>
      </c>
      <c r="AJ3471" s="14" t="s">
        <v>692</v>
      </c>
      <c r="AK3471" s="72">
        <f>(SUMIFS('Banco de Indicadores Mun. (2)'!I:I,'Banco de Indicadores Mun. (2)'!B:B,'Banco de Indicadores - Mun. (1)'!B3471,'Banco de Indicadores Mun. (2)'!A:A,'Banco de Indicadores - Mun. (1)'!A3471) / VLOOKUP(D3471,'Dados Base'!$B:$K,8,FALSE)) * 100</f>
        <v>0</v>
      </c>
      <c r="AL3471" s="72">
        <f>(SUMIFS('Banco de Indicadores Mun. (2)'!I:I,'Banco de Indicadores Mun. (2)'!B:B,'Banco de Indicadores - Mun. (1)'!B3471,'Banco de Indicadores Mun. (2)'!A:A,'Banco de Indicadores - Mun. (1)'!A3471) / VLOOKUP(D3471,'Dados Base'!$B:$K,9,FALSE)) * 100</f>
        <v>0</v>
      </c>
      <c r="AM3471" s="72">
        <f>(SUMIFS('Banco de Indicadores Mun. (2)'!J:J,'Banco de Indicadores Mun. (2)'!B:B,'Banco de Indicadores - Mun. (1)'!B3471,'Banco de Indicadores Mun. (2)'!A:A,'Banco de Indicadores - Mun. (1)'!A3471) / VLOOKUP(D3471,'Dados Base'!$B:$K,7,FALSE)) * 100</f>
        <v>0</v>
      </c>
      <c r="AN3471" s="72">
        <f>(SUMIFS('Banco de Indicadores Mun. (2)'!K:K,'Banco de Indicadores Mun. (2)'!B:B,'Banco de Indicadores - Mun. (1)'!B3471,'Banco de Indicadores Mun. (2)'!A:A,'Banco de Indicadores - Mun. (1)'!A3471) / VLOOKUP(D3471,'Dados Base'!$B:$K,10,FALSE)) * 100</f>
        <v>0</v>
      </c>
      <c r="AO3471" s="33">
        <v>0</v>
      </c>
      <c r="AP3471" s="34">
        <v>0</v>
      </c>
      <c r="AQ3471" s="17">
        <v>0</v>
      </c>
      <c r="AR3471" s="24">
        <v>8.1</v>
      </c>
      <c r="AS3471" s="35">
        <v>100</v>
      </c>
      <c r="AT3471" s="35">
        <v>100</v>
      </c>
      <c r="AU3471" s="35">
        <v>76.666666666666671</v>
      </c>
      <c r="AV3471" s="7">
        <v>8.51</v>
      </c>
      <c r="AW3471" s="36">
        <v>0</v>
      </c>
      <c r="AX3471" s="36">
        <v>0</v>
      </c>
      <c r="AY3471" s="117">
        <v>176.77978608771403</v>
      </c>
    </row>
    <row r="3472" spans="1:51" ht="15" x14ac:dyDescent="0.25">
      <c r="A3472" s="144">
        <v>2012</v>
      </c>
      <c r="B3472" s="77" t="s">
        <v>247</v>
      </c>
      <c r="C3472" s="78">
        <v>11</v>
      </c>
      <c r="D3472" s="77">
        <v>3521200</v>
      </c>
      <c r="E3472" s="78">
        <v>352120011</v>
      </c>
      <c r="F3472" s="78" t="str">
        <f t="shared" si="153"/>
        <v>3521200112012</v>
      </c>
      <c r="G3472" s="96">
        <v>-0.45856220853733864</v>
      </c>
      <c r="H3472" s="80">
        <f t="shared" si="152"/>
        <v>4316</v>
      </c>
      <c r="I3472" s="91">
        <v>2498</v>
      </c>
      <c r="J3472" s="91">
        <v>1818</v>
      </c>
      <c r="K3472" s="83">
        <f>(H3472)/VLOOKUP(D3472,'Dados Base'!$B:$K,6,FALSE)</f>
        <v>3.7197597152436028</v>
      </c>
      <c r="L3472" s="88">
        <f t="shared" si="154"/>
        <v>57.877664504170525</v>
      </c>
      <c r="M3472" s="93">
        <v>5</v>
      </c>
      <c r="N3472" s="98">
        <v>0.70299999999999996</v>
      </c>
      <c r="O3472" s="91">
        <v>14</v>
      </c>
      <c r="P3472" s="91" t="s">
        <v>691</v>
      </c>
      <c r="Q3472" s="91" t="s">
        <v>691</v>
      </c>
      <c r="R3472" s="91" t="s">
        <v>691</v>
      </c>
      <c r="S3472" s="91">
        <v>3</v>
      </c>
      <c r="T3472" s="91" t="s">
        <v>691</v>
      </c>
      <c r="U3472" s="91">
        <v>13</v>
      </c>
      <c r="V3472" s="91">
        <v>20</v>
      </c>
      <c r="W3472" s="99">
        <v>0</v>
      </c>
      <c r="X3472" s="19">
        <v>6.2773072916666667E-3</v>
      </c>
      <c r="Y3472" s="29">
        <v>0.95</v>
      </c>
      <c r="Z3472" s="30">
        <v>95</v>
      </c>
      <c r="AA3472" s="30">
        <v>33</v>
      </c>
      <c r="AB3472" s="31">
        <v>1</v>
      </c>
      <c r="AC3472" s="32">
        <v>0</v>
      </c>
      <c r="AD3472" s="153">
        <f>VLOOKUP(D3472,'Dados Base'!$B:$K,9,FALSE)*31536000/VLOOKUP($F3472,F:H,MATCH(H3471,F3471:AF3471,0),FALSE)</f>
        <v>254494.64318813715</v>
      </c>
      <c r="AE3472" s="153">
        <f>VLOOKUP(D3472,'Dados Base'!$B:$K,10,FALSE)*31536000/VLOOKUP($F3472,F:H,MATCH(H3471,F3471:AF3471,0),FALSE)</f>
        <v>32880.444856348469</v>
      </c>
      <c r="AF3472" s="14">
        <v>55.85</v>
      </c>
      <c r="AG3472" s="15" t="s">
        <v>692</v>
      </c>
      <c r="AH3472" s="14">
        <v>39.119999999999997</v>
      </c>
      <c r="AI3472" s="14">
        <v>25.13</v>
      </c>
      <c r="AJ3472" s="14">
        <v>100</v>
      </c>
      <c r="AK3472" s="72">
        <f>(SUMIFS('Banco de Indicadores Mun. (2)'!I:I,'Banco de Indicadores Mun. (2)'!B:B,'Banco de Indicadores - Mun. (1)'!B3472,'Banco de Indicadores Mun. (2)'!A:A,'Banco de Indicadores - Mun. (1)'!A3472) / VLOOKUP(D3472,'Dados Base'!$B:$K,8,FALSE)) * 100</f>
        <v>0</v>
      </c>
      <c r="AL3472" s="72">
        <f>(SUMIFS('Banco de Indicadores Mun. (2)'!I:I,'Banco de Indicadores Mun. (2)'!B:B,'Banco de Indicadores - Mun. (1)'!B3472,'Banco de Indicadores Mun. (2)'!A:A,'Banco de Indicadores - Mun. (1)'!A3472) / VLOOKUP(D3472,'Dados Base'!$B:$K,9,FALSE)) * 100</f>
        <v>0</v>
      </c>
      <c r="AM3472" s="72">
        <f>(SUMIFS('Banco de Indicadores Mun. (2)'!J:J,'Banco de Indicadores Mun. (2)'!B:B,'Banco de Indicadores - Mun. (1)'!B3472,'Banco de Indicadores Mun. (2)'!A:A,'Banco de Indicadores - Mun. (1)'!A3472) / VLOOKUP(D3472,'Dados Base'!$B:$K,7,FALSE)) * 100</f>
        <v>0</v>
      </c>
      <c r="AN3472" s="72">
        <f>(SUMIFS('Banco de Indicadores Mun. (2)'!K:K,'Banco de Indicadores Mun. (2)'!B:B,'Banco de Indicadores - Mun. (1)'!B3472,'Banco de Indicadores Mun. (2)'!A:A,'Banco de Indicadores - Mun. (1)'!A3472) / VLOOKUP(D3472,'Dados Base'!$B:$K,10,FALSE)) * 100</f>
        <v>0</v>
      </c>
      <c r="AO3472" s="33">
        <v>0</v>
      </c>
      <c r="AP3472" s="34">
        <v>0</v>
      </c>
      <c r="AQ3472" s="17">
        <v>0</v>
      </c>
      <c r="AR3472" s="24">
        <v>6.3</v>
      </c>
      <c r="AS3472" s="35">
        <v>84</v>
      </c>
      <c r="AT3472" s="35">
        <v>77.28</v>
      </c>
      <c r="AU3472" s="35">
        <v>74.21875</v>
      </c>
      <c r="AV3472" s="7">
        <v>7.96</v>
      </c>
      <c r="AW3472" s="36">
        <v>0</v>
      </c>
      <c r="AX3472" s="36">
        <v>0</v>
      </c>
      <c r="AY3472" s="117">
        <v>164.99236235150474</v>
      </c>
    </row>
    <row r="3473" spans="1:51" ht="15" x14ac:dyDescent="0.25">
      <c r="A3473" s="144">
        <v>2012</v>
      </c>
      <c r="B3473" s="77" t="s">
        <v>248</v>
      </c>
      <c r="C3473" s="78">
        <v>8</v>
      </c>
      <c r="D3473" s="77">
        <v>3521309</v>
      </c>
      <c r="E3473" s="78">
        <v>35213098</v>
      </c>
      <c r="F3473" s="78" t="str">
        <f t="shared" si="153"/>
        <v>352130982012</v>
      </c>
      <c r="G3473" s="96">
        <v>1.6478835537865777</v>
      </c>
      <c r="H3473" s="80">
        <f t="shared" si="152"/>
        <v>14484</v>
      </c>
      <c r="I3473" s="91">
        <v>13917</v>
      </c>
      <c r="J3473" s="91">
        <v>567</v>
      </c>
      <c r="K3473" s="83">
        <f>(H3473)/VLOOKUP(D3473,'Dados Base'!$B:$K,6,FALSE)</f>
        <v>31.10824742268041</v>
      </c>
      <c r="L3473" s="88">
        <f t="shared" si="154"/>
        <v>96.085335542667778</v>
      </c>
      <c r="M3473" s="93">
        <v>5</v>
      </c>
      <c r="N3473" s="98">
        <v>0.749</v>
      </c>
      <c r="O3473" s="91">
        <v>123</v>
      </c>
      <c r="P3473" s="91" t="s">
        <v>691</v>
      </c>
      <c r="Q3473" s="91" t="s">
        <v>691</v>
      </c>
      <c r="R3473" s="91" t="s">
        <v>691</v>
      </c>
      <c r="S3473" s="91">
        <v>15</v>
      </c>
      <c r="T3473" s="91" t="s">
        <v>691</v>
      </c>
      <c r="U3473" s="91">
        <v>168</v>
      </c>
      <c r="V3473" s="91">
        <v>71</v>
      </c>
      <c r="W3473" s="99">
        <v>0</v>
      </c>
      <c r="X3473" s="19">
        <v>4.4089027777777776E-2</v>
      </c>
      <c r="Y3473" s="29">
        <v>5.56</v>
      </c>
      <c r="Z3473" s="30">
        <v>607</v>
      </c>
      <c r="AA3473" s="30">
        <v>143</v>
      </c>
      <c r="AB3473" s="31">
        <v>1</v>
      </c>
      <c r="AC3473" s="32">
        <v>0</v>
      </c>
      <c r="AD3473" s="153">
        <f>VLOOKUP(D3473,'Dados Base'!$B:$K,9,FALSE)*31536000/VLOOKUP($F3473,F:H,MATCH(H3472,F3472:AF3472,0),FALSE)</f>
        <v>15916.056338028169</v>
      </c>
      <c r="AE3473" s="153">
        <f>VLOOKUP(D3473,'Dados Base'!$B:$K,10,FALSE)*31536000/VLOOKUP($F3473,F:H,MATCH(H3472,F3472:AF3472,0),FALSE)</f>
        <v>1937.7961888980947</v>
      </c>
      <c r="AF3473" s="14">
        <v>100</v>
      </c>
      <c r="AG3473" s="15">
        <v>100</v>
      </c>
      <c r="AH3473" s="14" t="s">
        <v>692</v>
      </c>
      <c r="AI3473" s="14">
        <v>41.52</v>
      </c>
      <c r="AJ3473" s="14">
        <v>100</v>
      </c>
      <c r="AK3473" s="72">
        <f>(SUMIFS('Banco de Indicadores Mun. (2)'!I:I,'Banco de Indicadores Mun. (2)'!B:B,'Banco de Indicadores - Mun. (1)'!B3473,'Banco de Indicadores Mun. (2)'!A:A,'Banco de Indicadores - Mun. (1)'!A3473) / VLOOKUP(D3473,'Dados Base'!$B:$K,8,FALSE)) * 100</f>
        <v>0</v>
      </c>
      <c r="AL3473" s="72">
        <f>(SUMIFS('Banco de Indicadores Mun. (2)'!I:I,'Banco de Indicadores Mun. (2)'!B:B,'Banco de Indicadores - Mun. (1)'!B3473,'Banco de Indicadores Mun. (2)'!A:A,'Banco de Indicadores - Mun. (1)'!A3473) / VLOOKUP(D3473,'Dados Base'!$B:$K,9,FALSE)) * 100</f>
        <v>0</v>
      </c>
      <c r="AM3473" s="72">
        <f>(SUMIFS('Banco de Indicadores Mun. (2)'!J:J,'Banco de Indicadores Mun. (2)'!B:B,'Banco de Indicadores - Mun. (1)'!B3473,'Banco de Indicadores Mun. (2)'!A:A,'Banco de Indicadores - Mun. (1)'!A3473) / VLOOKUP(D3473,'Dados Base'!$B:$K,7,FALSE)) * 100</f>
        <v>0</v>
      </c>
      <c r="AN3473" s="72">
        <f>(SUMIFS('Banco de Indicadores Mun. (2)'!K:K,'Banco de Indicadores Mun. (2)'!B:B,'Banco de Indicadores - Mun. (1)'!B3473,'Banco de Indicadores Mun. (2)'!A:A,'Banco de Indicadores - Mun. (1)'!A3473) / VLOOKUP(D3473,'Dados Base'!$B:$K,10,FALSE)) * 100</f>
        <v>0</v>
      </c>
      <c r="AO3473" s="33">
        <v>0</v>
      </c>
      <c r="AP3473" s="34">
        <v>0</v>
      </c>
      <c r="AQ3473" s="17">
        <v>0</v>
      </c>
      <c r="AR3473" s="24">
        <v>7.6</v>
      </c>
      <c r="AS3473" s="35">
        <v>100</v>
      </c>
      <c r="AT3473" s="35">
        <v>100</v>
      </c>
      <c r="AU3473" s="35">
        <v>80.933333333333337</v>
      </c>
      <c r="AV3473" s="7">
        <v>10</v>
      </c>
      <c r="AW3473" s="36">
        <v>1</v>
      </c>
      <c r="AX3473" s="36">
        <v>0</v>
      </c>
      <c r="AY3473" s="117">
        <v>98.096969595861992</v>
      </c>
    </row>
    <row r="3474" spans="1:51" ht="15" x14ac:dyDescent="0.25">
      <c r="A3474" s="144">
        <v>2012</v>
      </c>
      <c r="B3474" s="77" t="s">
        <v>249</v>
      </c>
      <c r="C3474" s="78">
        <v>5</v>
      </c>
      <c r="D3474" s="77">
        <v>3521408</v>
      </c>
      <c r="E3474" s="78">
        <v>35214085</v>
      </c>
      <c r="F3474" s="78" t="str">
        <f t="shared" si="153"/>
        <v>352140852012</v>
      </c>
      <c r="G3474" s="96">
        <v>2.4305407514547905</v>
      </c>
      <c r="H3474" s="80">
        <f t="shared" si="152"/>
        <v>20774</v>
      </c>
      <c r="I3474" s="91">
        <v>20371</v>
      </c>
      <c r="J3474" s="91">
        <v>403</v>
      </c>
      <c r="K3474" s="83">
        <f>(H3474)/VLOOKUP(D3474,'Dados Base'!$B:$K,6,FALSE)</f>
        <v>179.16343251401466</v>
      </c>
      <c r="L3474" s="88">
        <f t="shared" si="154"/>
        <v>98.06007509386734</v>
      </c>
      <c r="M3474" s="93">
        <v>1</v>
      </c>
      <c r="N3474" s="98">
        <v>0.77600000000000002</v>
      </c>
      <c r="O3474" s="91">
        <v>22</v>
      </c>
      <c r="P3474" s="91" t="s">
        <v>691</v>
      </c>
      <c r="Q3474" s="91" t="s">
        <v>691</v>
      </c>
      <c r="R3474" s="91" t="s">
        <v>691</v>
      </c>
      <c r="S3474" s="91">
        <v>126</v>
      </c>
      <c r="T3474" s="91" t="s">
        <v>691</v>
      </c>
      <c r="U3474" s="91">
        <v>183</v>
      </c>
      <c r="V3474" s="91">
        <v>201</v>
      </c>
      <c r="W3474" s="99">
        <v>0</v>
      </c>
      <c r="X3474" s="19">
        <v>6.193301646759259E-2</v>
      </c>
      <c r="Y3474" s="29">
        <v>8.11</v>
      </c>
      <c r="Z3474" s="30">
        <v>876</v>
      </c>
      <c r="AA3474" s="30">
        <v>219</v>
      </c>
      <c r="AB3474" s="31">
        <v>2</v>
      </c>
      <c r="AC3474" s="32">
        <v>0</v>
      </c>
      <c r="AD3474" s="153">
        <f>VLOOKUP(D3474,'Dados Base'!$B:$K,9,FALSE)*31536000/VLOOKUP($F3474,F:H,MATCH(H3473,F3473:AF3473,0),FALSE)</f>
        <v>2201.1745451044576</v>
      </c>
      <c r="AE3474" s="153">
        <f>VLOOKUP(D3474,'Dados Base'!$B:$K,10,FALSE)*31536000/VLOOKUP($F3474,F:H,MATCH(H3473,F3473:AF3473,0),FALSE)</f>
        <v>288.42976797920488</v>
      </c>
      <c r="AF3474" s="14">
        <v>97.94</v>
      </c>
      <c r="AG3474" s="15">
        <v>97.9</v>
      </c>
      <c r="AH3474" s="14">
        <v>100</v>
      </c>
      <c r="AI3474" s="14">
        <v>6.33</v>
      </c>
      <c r="AJ3474" s="14">
        <v>100</v>
      </c>
      <c r="AK3474" s="72">
        <f>(SUMIFS('Banco de Indicadores Mun. (2)'!I:I,'Banco de Indicadores Mun. (2)'!B:B,'Banco de Indicadores - Mun. (1)'!B3474,'Banco de Indicadores Mun. (2)'!A:A,'Banco de Indicadores - Mun. (1)'!A3474) / VLOOKUP(D3474,'Dados Base'!$B:$K,8,FALSE)) * 100</f>
        <v>0</v>
      </c>
      <c r="AL3474" s="72">
        <f>(SUMIFS('Banco de Indicadores Mun. (2)'!I:I,'Banco de Indicadores Mun. (2)'!B:B,'Banco de Indicadores - Mun. (1)'!B3474,'Banco de Indicadores Mun. (2)'!A:A,'Banco de Indicadores - Mun. (1)'!A3474) / VLOOKUP(D3474,'Dados Base'!$B:$K,9,FALSE)) * 100</f>
        <v>0</v>
      </c>
      <c r="AM3474" s="72">
        <f>(SUMIFS('Banco de Indicadores Mun. (2)'!J:J,'Banco de Indicadores Mun. (2)'!B:B,'Banco de Indicadores - Mun. (1)'!B3474,'Banco de Indicadores Mun. (2)'!A:A,'Banco de Indicadores - Mun. (1)'!A3474) / VLOOKUP(D3474,'Dados Base'!$B:$K,7,FALSE)) * 100</f>
        <v>0</v>
      </c>
      <c r="AN3474" s="72">
        <f>(SUMIFS('Banco de Indicadores Mun. (2)'!K:K,'Banco de Indicadores Mun. (2)'!B:B,'Banco de Indicadores - Mun. (1)'!B3474,'Banco de Indicadores Mun. (2)'!A:A,'Banco de Indicadores - Mun. (1)'!A3474) / VLOOKUP(D3474,'Dados Base'!$B:$K,10,FALSE)) * 100</f>
        <v>0</v>
      </c>
      <c r="AO3474" s="33">
        <v>0</v>
      </c>
      <c r="AP3474" s="34">
        <v>0</v>
      </c>
      <c r="AQ3474" s="17">
        <v>0</v>
      </c>
      <c r="AR3474" s="24">
        <v>8.6999999999999993</v>
      </c>
      <c r="AS3474" s="35">
        <v>100</v>
      </c>
      <c r="AT3474" s="35">
        <v>100</v>
      </c>
      <c r="AU3474" s="35">
        <v>80</v>
      </c>
      <c r="AV3474" s="7">
        <v>10</v>
      </c>
      <c r="AW3474" s="36">
        <v>0</v>
      </c>
      <c r="AX3474" s="36">
        <v>0</v>
      </c>
      <c r="AY3474" s="117">
        <v>197.29483494815943</v>
      </c>
    </row>
    <row r="3475" spans="1:51" ht="15" x14ac:dyDescent="0.25">
      <c r="A3475" s="144">
        <v>2012</v>
      </c>
      <c r="B3475" s="77" t="s">
        <v>250</v>
      </c>
      <c r="C3475" s="78">
        <v>16</v>
      </c>
      <c r="D3475" s="77">
        <v>3521507</v>
      </c>
      <c r="E3475" s="78">
        <v>352150716</v>
      </c>
      <c r="F3475" s="78" t="str">
        <f t="shared" si="153"/>
        <v>3521507162012</v>
      </c>
      <c r="G3475" s="96">
        <v>0.83218612981068585</v>
      </c>
      <c r="H3475" s="80">
        <f t="shared" si="152"/>
        <v>7368</v>
      </c>
      <c r="I3475" s="91">
        <v>6635</v>
      </c>
      <c r="J3475" s="91">
        <v>733</v>
      </c>
      <c r="K3475" s="83">
        <f>(H3475)/VLOOKUP(D3475,'Dados Base'!$B:$K,6,FALSE)</f>
        <v>28.622484655426927</v>
      </c>
      <c r="L3475" s="88">
        <f t="shared" si="154"/>
        <v>90.051574375678612</v>
      </c>
      <c r="M3475" s="93">
        <v>3</v>
      </c>
      <c r="N3475" s="98">
        <v>0.71299999999999997</v>
      </c>
      <c r="O3475" s="91">
        <v>72</v>
      </c>
      <c r="P3475" s="91" t="s">
        <v>691</v>
      </c>
      <c r="Q3475" s="91" t="s">
        <v>691</v>
      </c>
      <c r="R3475" s="91" t="s">
        <v>691</v>
      </c>
      <c r="S3475" s="91">
        <v>6</v>
      </c>
      <c r="T3475" s="91" t="s">
        <v>691</v>
      </c>
      <c r="U3475" s="91">
        <v>57</v>
      </c>
      <c r="V3475" s="91">
        <v>33</v>
      </c>
      <c r="W3475" s="99">
        <v>7.3845000000000001</v>
      </c>
      <c r="X3475" s="19">
        <v>1.7048093749999996E-2</v>
      </c>
      <c r="Y3475" s="29">
        <v>2.63</v>
      </c>
      <c r="Z3475" s="30">
        <v>283</v>
      </c>
      <c r="AA3475" s="30">
        <v>71</v>
      </c>
      <c r="AB3475" s="31">
        <v>0</v>
      </c>
      <c r="AC3475" s="32">
        <v>0</v>
      </c>
      <c r="AD3475" s="153">
        <f>VLOOKUP(D3475,'Dados Base'!$B:$K,9,FALSE)*31536000/VLOOKUP($F3475,F:H,MATCH(H3474,F3474:AF3474,0),FALSE)</f>
        <v>8217.850162866449</v>
      </c>
      <c r="AE3475" s="153">
        <f>VLOOKUP(D3475,'Dados Base'!$B:$K,10,FALSE)*31536000/VLOOKUP($F3475,F:H,MATCH(H3474,F3474:AF3474,0),FALSE)</f>
        <v>770.42345276872993</v>
      </c>
      <c r="AF3475" s="14">
        <v>88.85</v>
      </c>
      <c r="AG3475" s="15">
        <v>89.2</v>
      </c>
      <c r="AH3475" s="14">
        <v>82.91</v>
      </c>
      <c r="AI3475" s="14">
        <v>17.350000000000001</v>
      </c>
      <c r="AJ3475" s="14">
        <v>99.6</v>
      </c>
      <c r="AK3475" s="72">
        <f>(SUMIFS('Banco de Indicadores Mun. (2)'!I:I,'Banco de Indicadores Mun. (2)'!B:B,'Banco de Indicadores - Mun. (1)'!B3475,'Banco de Indicadores Mun. (2)'!A:A,'Banco de Indicadores - Mun. (1)'!A3475) / VLOOKUP(D3475,'Dados Base'!$B:$K,8,FALSE)) * 100</f>
        <v>0</v>
      </c>
      <c r="AL3475" s="72">
        <f>(SUMIFS('Banco de Indicadores Mun. (2)'!I:I,'Banco de Indicadores Mun. (2)'!B:B,'Banco de Indicadores - Mun. (1)'!B3475,'Banco de Indicadores Mun. (2)'!A:A,'Banco de Indicadores - Mun. (1)'!A3475) / VLOOKUP(D3475,'Dados Base'!$B:$K,9,FALSE)) * 100</f>
        <v>0</v>
      </c>
      <c r="AM3475" s="72">
        <f>(SUMIFS('Banco de Indicadores Mun. (2)'!J:J,'Banco de Indicadores Mun. (2)'!B:B,'Banco de Indicadores - Mun. (1)'!B3475,'Banco de Indicadores Mun. (2)'!A:A,'Banco de Indicadores - Mun. (1)'!A3475) / VLOOKUP(D3475,'Dados Base'!$B:$K,7,FALSE)) * 100</f>
        <v>0</v>
      </c>
      <c r="AN3475" s="72">
        <f>(SUMIFS('Banco de Indicadores Mun. (2)'!K:K,'Banco de Indicadores Mun. (2)'!B:B,'Banco de Indicadores - Mun. (1)'!B3475,'Banco de Indicadores Mun. (2)'!A:A,'Banco de Indicadores - Mun. (1)'!A3475) / VLOOKUP(D3475,'Dados Base'!$B:$K,10,FALSE)) * 100</f>
        <v>0</v>
      </c>
      <c r="AO3475" s="33">
        <v>0</v>
      </c>
      <c r="AP3475" s="34">
        <v>0</v>
      </c>
      <c r="AQ3475" s="17">
        <v>0</v>
      </c>
      <c r="AR3475" s="24">
        <v>8.6</v>
      </c>
      <c r="AS3475" s="35">
        <v>92</v>
      </c>
      <c r="AT3475" s="35">
        <v>92</v>
      </c>
      <c r="AU3475" s="35">
        <v>79.943502824858754</v>
      </c>
      <c r="AV3475" s="7">
        <v>9.8800000000000008</v>
      </c>
      <c r="AW3475" s="36">
        <v>0</v>
      </c>
      <c r="AX3475" s="36">
        <v>0</v>
      </c>
      <c r="AY3475" s="117">
        <v>7.7942268305487712</v>
      </c>
    </row>
    <row r="3476" spans="1:51" ht="15" x14ac:dyDescent="0.25">
      <c r="A3476" s="144">
        <v>2012</v>
      </c>
      <c r="B3476" s="77" t="s">
        <v>251</v>
      </c>
      <c r="C3476" s="78">
        <v>21</v>
      </c>
      <c r="D3476" s="77">
        <v>3521606</v>
      </c>
      <c r="E3476" s="78">
        <v>352160621</v>
      </c>
      <c r="F3476" s="78" t="str">
        <f t="shared" si="153"/>
        <v>3521606212012</v>
      </c>
      <c r="G3476" s="96">
        <v>0.19454836854229107</v>
      </c>
      <c r="H3476" s="80">
        <f t="shared" si="152"/>
        <v>7689</v>
      </c>
      <c r="I3476" s="91">
        <v>5436</v>
      </c>
      <c r="J3476" s="91">
        <v>2253</v>
      </c>
      <c r="K3476" s="83">
        <f>(H3476)/VLOOKUP(D3476,'Dados Base'!$B:$K,6,FALSE)</f>
        <v>36.030927835051543</v>
      </c>
      <c r="L3476" s="88">
        <f t="shared" si="154"/>
        <v>70.698400312134211</v>
      </c>
      <c r="M3476" s="93">
        <v>5</v>
      </c>
      <c r="N3476" s="98">
        <v>0.71199999999999997</v>
      </c>
      <c r="O3476" s="91">
        <v>43</v>
      </c>
      <c r="P3476" s="91" t="s">
        <v>691</v>
      </c>
      <c r="Q3476" s="91" t="s">
        <v>691</v>
      </c>
      <c r="R3476" s="91" t="s">
        <v>691</v>
      </c>
      <c r="S3476" s="91">
        <v>3</v>
      </c>
      <c r="T3476" s="91" t="s">
        <v>691</v>
      </c>
      <c r="U3476" s="91">
        <v>57</v>
      </c>
      <c r="V3476" s="91">
        <v>37</v>
      </c>
      <c r="W3476" s="99">
        <v>0</v>
      </c>
      <c r="X3476" s="19">
        <v>1.8066256563372376E-2</v>
      </c>
      <c r="Y3476" s="29">
        <v>2.2200000000000002</v>
      </c>
      <c r="Z3476" s="30">
        <v>254</v>
      </c>
      <c r="AA3476" s="30">
        <v>45</v>
      </c>
      <c r="AB3476" s="31">
        <v>1</v>
      </c>
      <c r="AC3476" s="32">
        <v>0</v>
      </c>
      <c r="AD3476" s="153">
        <f>VLOOKUP(D3476,'Dados Base'!$B:$K,9,FALSE)*31536000/VLOOKUP($F3476,F:H,MATCH(H3475,F3475:AF3475,0),FALSE)</f>
        <v>6521.2953570035115</v>
      </c>
      <c r="AE3476" s="153">
        <f>VLOOKUP(D3476,'Dados Base'!$B:$K,10,FALSE)*31536000/VLOOKUP($F3476,F:H,MATCH(H3475,F3475:AF3475,0),FALSE)</f>
        <v>820.28872415138483</v>
      </c>
      <c r="AF3476" s="14" t="s">
        <v>692</v>
      </c>
      <c r="AG3476" s="15">
        <v>100</v>
      </c>
      <c r="AH3476" s="14" t="s">
        <v>692</v>
      </c>
      <c r="AI3476" s="14" t="s">
        <v>692</v>
      </c>
      <c r="AJ3476" s="14" t="s">
        <v>692</v>
      </c>
      <c r="AK3476" s="72">
        <f>(SUMIFS('Banco de Indicadores Mun. (2)'!I:I,'Banco de Indicadores Mun. (2)'!B:B,'Banco de Indicadores - Mun. (1)'!B3476,'Banco de Indicadores Mun. (2)'!A:A,'Banco de Indicadores - Mun. (1)'!A3476) / VLOOKUP(D3476,'Dados Base'!$B:$K,8,FALSE)) * 100</f>
        <v>0</v>
      </c>
      <c r="AL3476" s="72">
        <f>(SUMIFS('Banco de Indicadores Mun. (2)'!I:I,'Banco de Indicadores Mun. (2)'!B:B,'Banco de Indicadores - Mun. (1)'!B3476,'Banco de Indicadores Mun. (2)'!A:A,'Banco de Indicadores - Mun. (1)'!A3476) / VLOOKUP(D3476,'Dados Base'!$B:$K,9,FALSE)) * 100</f>
        <v>0</v>
      </c>
      <c r="AM3476" s="72">
        <f>(SUMIFS('Banco de Indicadores Mun. (2)'!J:J,'Banco de Indicadores Mun. (2)'!B:B,'Banco de Indicadores - Mun. (1)'!B3476,'Banco de Indicadores Mun. (2)'!A:A,'Banco de Indicadores - Mun. (1)'!A3476) / VLOOKUP(D3476,'Dados Base'!$B:$K,7,FALSE)) * 100</f>
        <v>0</v>
      </c>
      <c r="AN3476" s="72">
        <f>(SUMIFS('Banco de Indicadores Mun. (2)'!K:K,'Banco de Indicadores Mun. (2)'!B:B,'Banco de Indicadores - Mun. (1)'!B3476,'Banco de Indicadores Mun. (2)'!A:A,'Banco de Indicadores - Mun. (1)'!A3476) / VLOOKUP(D3476,'Dados Base'!$B:$K,10,FALSE)) * 100</f>
        <v>0</v>
      </c>
      <c r="AO3476" s="33">
        <v>1</v>
      </c>
      <c r="AP3476" s="34">
        <v>0</v>
      </c>
      <c r="AQ3476" s="17">
        <v>0</v>
      </c>
      <c r="AR3476" s="24">
        <v>7.3</v>
      </c>
      <c r="AS3476" s="35">
        <v>100</v>
      </c>
      <c r="AT3476" s="35">
        <v>100</v>
      </c>
      <c r="AU3476" s="35">
        <v>84.949832775919731</v>
      </c>
      <c r="AV3476" s="7">
        <v>10</v>
      </c>
      <c r="AW3476" s="36">
        <v>0</v>
      </c>
      <c r="AX3476" s="36">
        <v>0</v>
      </c>
      <c r="AY3476" s="117">
        <v>21.609953203898964</v>
      </c>
    </row>
    <row r="3477" spans="1:51" ht="15" x14ac:dyDescent="0.25">
      <c r="A3477" s="144">
        <v>2012</v>
      </c>
      <c r="B3477" s="77" t="s">
        <v>252</v>
      </c>
      <c r="C3477" s="78">
        <v>14</v>
      </c>
      <c r="D3477" s="77">
        <v>3521705</v>
      </c>
      <c r="E3477" s="78">
        <v>352170514</v>
      </c>
      <c r="F3477" s="78" t="str">
        <f t="shared" si="153"/>
        <v>3521705142012</v>
      </c>
      <c r="G3477" s="96">
        <v>-0.54218452100234238</v>
      </c>
      <c r="H3477" s="80">
        <f t="shared" si="152"/>
        <v>17791</v>
      </c>
      <c r="I3477" s="91">
        <v>12398</v>
      </c>
      <c r="J3477" s="91">
        <v>5393</v>
      </c>
      <c r="K3477" s="83">
        <f>(H3477)/VLOOKUP(D3477,'Dados Base'!$B:$K,6,FALSE)</f>
        <v>16.429791753243755</v>
      </c>
      <c r="L3477" s="88">
        <f t="shared" si="154"/>
        <v>69.686920352987471</v>
      </c>
      <c r="M3477" s="93">
        <v>4</v>
      </c>
      <c r="N3477" s="98">
        <v>0.69299999999999995</v>
      </c>
      <c r="O3477" s="91">
        <v>115</v>
      </c>
      <c r="P3477" s="91" t="s">
        <v>691</v>
      </c>
      <c r="Q3477" s="91" t="s">
        <v>691</v>
      </c>
      <c r="R3477" s="91" t="s">
        <v>691</v>
      </c>
      <c r="S3477" s="91">
        <v>24</v>
      </c>
      <c r="T3477" s="91" t="s">
        <v>691</v>
      </c>
      <c r="U3477" s="91">
        <v>111</v>
      </c>
      <c r="V3477" s="91">
        <v>58</v>
      </c>
      <c r="W3477" s="99">
        <v>0</v>
      </c>
      <c r="X3477" s="19">
        <v>3.7497250569444439E-2</v>
      </c>
      <c r="Y3477" s="29">
        <v>4.8099999999999996</v>
      </c>
      <c r="Z3477" s="30">
        <v>501</v>
      </c>
      <c r="AA3477" s="30">
        <v>149</v>
      </c>
      <c r="AB3477" s="31">
        <v>3</v>
      </c>
      <c r="AC3477" s="32">
        <v>0</v>
      </c>
      <c r="AD3477" s="153">
        <f>VLOOKUP(D3477,'Dados Base'!$B:$K,9,FALSE)*31536000/VLOOKUP($F3477,F:H,MATCH(H3476,F3476:AF3476,0),FALSE)</f>
        <v>21731.850935866449</v>
      </c>
      <c r="AE3477" s="153">
        <f>VLOOKUP(D3477,'Dados Base'!$B:$K,10,FALSE)*31536000/VLOOKUP($F3477,F:H,MATCH(H3476,F3476:AF3476,0),FALSE)</f>
        <v>2534.7917486369511</v>
      </c>
      <c r="AF3477" s="14">
        <v>69.239999999999995</v>
      </c>
      <c r="AG3477" s="15">
        <v>90.4</v>
      </c>
      <c r="AH3477" s="14">
        <v>59.84</v>
      </c>
      <c r="AI3477" s="14">
        <v>34</v>
      </c>
      <c r="AJ3477" s="14">
        <v>100</v>
      </c>
      <c r="AK3477" s="72">
        <f>(SUMIFS('Banco de Indicadores Mun. (2)'!I:I,'Banco de Indicadores Mun. (2)'!B:B,'Banco de Indicadores - Mun. (1)'!B3477,'Banco de Indicadores Mun. (2)'!A:A,'Banco de Indicadores - Mun. (1)'!A3477) / VLOOKUP(D3477,'Dados Base'!$B:$K,8,FALSE)) * 100</f>
        <v>0</v>
      </c>
      <c r="AL3477" s="72">
        <f>(SUMIFS('Banco de Indicadores Mun. (2)'!I:I,'Banco de Indicadores Mun. (2)'!B:B,'Banco de Indicadores - Mun. (1)'!B3477,'Banco de Indicadores Mun. (2)'!A:A,'Banco de Indicadores - Mun. (1)'!A3477) / VLOOKUP(D3477,'Dados Base'!$B:$K,9,FALSE)) * 100</f>
        <v>0</v>
      </c>
      <c r="AM3477" s="72">
        <f>(SUMIFS('Banco de Indicadores Mun. (2)'!J:J,'Banco de Indicadores Mun. (2)'!B:B,'Banco de Indicadores - Mun. (1)'!B3477,'Banco de Indicadores Mun. (2)'!A:A,'Banco de Indicadores - Mun. (1)'!A3477) / VLOOKUP(D3477,'Dados Base'!$B:$K,7,FALSE)) * 100</f>
        <v>0</v>
      </c>
      <c r="AN3477" s="72">
        <f>(SUMIFS('Banco de Indicadores Mun. (2)'!K:K,'Banco de Indicadores Mun. (2)'!B:B,'Banco de Indicadores - Mun. (1)'!B3477,'Banco de Indicadores Mun. (2)'!A:A,'Banco de Indicadores - Mun. (1)'!A3477) / VLOOKUP(D3477,'Dados Base'!$B:$K,10,FALSE)) * 100</f>
        <v>0</v>
      </c>
      <c r="AO3477" s="33">
        <v>0</v>
      </c>
      <c r="AP3477" s="34">
        <v>0</v>
      </c>
      <c r="AQ3477" s="17">
        <v>0</v>
      </c>
      <c r="AR3477" s="24">
        <v>7.4</v>
      </c>
      <c r="AS3477" s="35">
        <v>96</v>
      </c>
      <c r="AT3477" s="35">
        <v>96</v>
      </c>
      <c r="AU3477" s="35">
        <v>77.07692307692308</v>
      </c>
      <c r="AV3477" s="7">
        <v>7.95</v>
      </c>
      <c r="AW3477" s="36">
        <v>0</v>
      </c>
      <c r="AX3477" s="36">
        <v>0</v>
      </c>
      <c r="AY3477" s="117">
        <v>0.10147877458387554</v>
      </c>
    </row>
    <row r="3478" spans="1:51" ht="15" x14ac:dyDescent="0.25">
      <c r="A3478" s="144">
        <v>2012</v>
      </c>
      <c r="B3478" s="77" t="s">
        <v>253</v>
      </c>
      <c r="C3478" s="78">
        <v>14</v>
      </c>
      <c r="D3478" s="77">
        <v>3521804</v>
      </c>
      <c r="E3478" s="78">
        <v>352180414</v>
      </c>
      <c r="F3478" s="78" t="str">
        <f t="shared" si="153"/>
        <v>3521804142012</v>
      </c>
      <c r="G3478" s="96">
        <v>1.2625027913872211</v>
      </c>
      <c r="H3478" s="80">
        <f t="shared" si="152"/>
        <v>24485</v>
      </c>
      <c r="I3478" s="91">
        <v>19227</v>
      </c>
      <c r="J3478" s="91">
        <v>5258</v>
      </c>
      <c r="K3478" s="83">
        <f>(H3478)/VLOOKUP(D3478,'Dados Base'!$B:$K,6,FALSE)</f>
        <v>22.013539877907341</v>
      </c>
      <c r="L3478" s="88">
        <f t="shared" si="154"/>
        <v>78.525627935470695</v>
      </c>
      <c r="M3478" s="93">
        <v>2</v>
      </c>
      <c r="N3478" s="98">
        <v>0.71299999999999997</v>
      </c>
      <c r="O3478" s="91">
        <v>187</v>
      </c>
      <c r="P3478" s="91" t="s">
        <v>691</v>
      </c>
      <c r="Q3478" s="91" t="s">
        <v>691</v>
      </c>
      <c r="R3478" s="91" t="s">
        <v>691</v>
      </c>
      <c r="S3478" s="91">
        <v>25</v>
      </c>
      <c r="T3478" s="91" t="s">
        <v>691</v>
      </c>
      <c r="U3478" s="91">
        <v>168</v>
      </c>
      <c r="V3478" s="91">
        <v>125</v>
      </c>
      <c r="W3478" s="99">
        <v>110.16</v>
      </c>
      <c r="X3478" s="19">
        <v>5.0204678796296302E-2</v>
      </c>
      <c r="Y3478" s="29">
        <v>7.68</v>
      </c>
      <c r="Z3478" s="30">
        <v>697</v>
      </c>
      <c r="AA3478" s="30">
        <v>340</v>
      </c>
      <c r="AB3478" s="31">
        <v>3</v>
      </c>
      <c r="AC3478" s="32">
        <v>0</v>
      </c>
      <c r="AD3478" s="153">
        <f>VLOOKUP(D3478,'Dados Base'!$B:$K,9,FALSE)*31536000/VLOOKUP($F3478,F:H,MATCH(H3477,F3477:AF3477,0),FALSE)</f>
        <v>15957.975903614459</v>
      </c>
      <c r="AE3478" s="153">
        <f>VLOOKUP(D3478,'Dados Base'!$B:$K,10,FALSE)*31536000/VLOOKUP($F3478,F:H,MATCH(H3477,F3477:AF3477,0),FALSE)</f>
        <v>1880.4394527261588</v>
      </c>
      <c r="AF3478" s="14">
        <v>67.36</v>
      </c>
      <c r="AG3478" s="15">
        <v>94</v>
      </c>
      <c r="AH3478" s="14">
        <v>67.95</v>
      </c>
      <c r="AI3478" s="14">
        <v>34.26</v>
      </c>
      <c r="AJ3478" s="14">
        <v>85.8</v>
      </c>
      <c r="AK3478" s="72">
        <f>(SUMIFS('Banco de Indicadores Mun. (2)'!I:I,'Banco de Indicadores Mun. (2)'!B:B,'Banco de Indicadores - Mun. (1)'!B3478,'Banco de Indicadores Mun. (2)'!A:A,'Banco de Indicadores - Mun. (1)'!A3478) / VLOOKUP(D3478,'Dados Base'!$B:$K,8,FALSE)) * 100</f>
        <v>0</v>
      </c>
      <c r="AL3478" s="72">
        <f>(SUMIFS('Banco de Indicadores Mun. (2)'!I:I,'Banco de Indicadores Mun. (2)'!B:B,'Banco de Indicadores - Mun. (1)'!B3478,'Banco de Indicadores Mun. (2)'!A:A,'Banco de Indicadores - Mun. (1)'!A3478) / VLOOKUP(D3478,'Dados Base'!$B:$K,9,FALSE)) * 100</f>
        <v>0</v>
      </c>
      <c r="AM3478" s="72">
        <f>(SUMIFS('Banco de Indicadores Mun. (2)'!J:J,'Banco de Indicadores Mun. (2)'!B:B,'Banco de Indicadores - Mun. (1)'!B3478,'Banco de Indicadores Mun. (2)'!A:A,'Banco de Indicadores - Mun. (1)'!A3478) / VLOOKUP(D3478,'Dados Base'!$B:$K,7,FALSE)) * 100</f>
        <v>0</v>
      </c>
      <c r="AN3478" s="72">
        <f>(SUMIFS('Banco de Indicadores Mun. (2)'!K:K,'Banco de Indicadores Mun. (2)'!B:B,'Banco de Indicadores - Mun. (1)'!B3478,'Banco de Indicadores Mun. (2)'!A:A,'Banco de Indicadores - Mun. (1)'!A3478) / VLOOKUP(D3478,'Dados Base'!$B:$K,10,FALSE)) * 100</f>
        <v>0</v>
      </c>
      <c r="AO3478" s="33">
        <v>0</v>
      </c>
      <c r="AP3478" s="34">
        <v>0</v>
      </c>
      <c r="AQ3478" s="17">
        <v>0</v>
      </c>
      <c r="AR3478" s="24">
        <v>9.1</v>
      </c>
      <c r="AS3478" s="35">
        <v>81</v>
      </c>
      <c r="AT3478" s="35">
        <v>81</v>
      </c>
      <c r="AU3478" s="35">
        <v>67.213114754098356</v>
      </c>
      <c r="AV3478" s="7">
        <v>7.58</v>
      </c>
      <c r="AW3478" s="36">
        <v>0</v>
      </c>
      <c r="AX3478" s="36">
        <v>0</v>
      </c>
      <c r="AY3478" s="117">
        <v>12.507248122905906</v>
      </c>
    </row>
    <row r="3479" spans="1:51" ht="15" x14ac:dyDescent="0.25">
      <c r="A3479" s="144">
        <v>2012</v>
      </c>
      <c r="B3479" s="77" t="s">
        <v>254</v>
      </c>
      <c r="C3479" s="78">
        <v>16</v>
      </c>
      <c r="D3479" s="77">
        <v>3521903</v>
      </c>
      <c r="E3479" s="78">
        <v>352190316</v>
      </c>
      <c r="F3479" s="78" t="str">
        <f t="shared" si="153"/>
        <v>3521903162012</v>
      </c>
      <c r="G3479" s="96">
        <v>0.20181052481591522</v>
      </c>
      <c r="H3479" s="80">
        <f t="shared" si="152"/>
        <v>14580</v>
      </c>
      <c r="I3479" s="91">
        <v>12318</v>
      </c>
      <c r="J3479" s="91">
        <v>2262</v>
      </c>
      <c r="K3479" s="83">
        <f>(H3479)/VLOOKUP(D3479,'Dados Base'!$B:$K,6,FALSE)</f>
        <v>29.053084648493545</v>
      </c>
      <c r="L3479" s="88">
        <f t="shared" si="154"/>
        <v>84.485596707818928</v>
      </c>
      <c r="M3479" s="93">
        <v>3</v>
      </c>
      <c r="N3479" s="98">
        <v>0.73</v>
      </c>
      <c r="O3479" s="91">
        <v>156</v>
      </c>
      <c r="P3479" s="91" t="s">
        <v>691</v>
      </c>
      <c r="Q3479" s="91" t="s">
        <v>691</v>
      </c>
      <c r="R3479" s="91" t="s">
        <v>691</v>
      </c>
      <c r="S3479" s="91">
        <v>51</v>
      </c>
      <c r="T3479" s="91" t="s">
        <v>691</v>
      </c>
      <c r="U3479" s="91">
        <v>165</v>
      </c>
      <c r="V3479" s="91">
        <v>75</v>
      </c>
      <c r="W3479" s="99">
        <v>0</v>
      </c>
      <c r="X3479" s="19">
        <v>4.2006853125E-2</v>
      </c>
      <c r="Y3479" s="29">
        <v>4.87</v>
      </c>
      <c r="Z3479" s="30">
        <v>488</v>
      </c>
      <c r="AA3479" s="30">
        <v>170</v>
      </c>
      <c r="AB3479" s="31">
        <v>0</v>
      </c>
      <c r="AC3479" s="32">
        <v>0</v>
      </c>
      <c r="AD3479" s="153">
        <f>VLOOKUP(D3479,'Dados Base'!$B:$K,9,FALSE)*31536000/VLOOKUP($F3479,F:H,MATCH(H3478,F3478:AF3478,0),FALSE)</f>
        <v>8111.1111111111113</v>
      </c>
      <c r="AE3479" s="153">
        <f>VLOOKUP(D3479,'Dados Base'!$B:$K,10,FALSE)*31536000/VLOOKUP($F3479,F:H,MATCH(H3478,F3478:AF3478,0),FALSE)</f>
        <v>735.4074074074075</v>
      </c>
      <c r="AF3479" s="14">
        <v>94.65</v>
      </c>
      <c r="AG3479" s="15">
        <v>83.4</v>
      </c>
      <c r="AH3479" s="14">
        <v>83.01</v>
      </c>
      <c r="AI3479" s="14">
        <v>20</v>
      </c>
      <c r="AJ3479" s="14">
        <v>99.7</v>
      </c>
      <c r="AK3479" s="72">
        <f>(SUMIFS('Banco de Indicadores Mun. (2)'!I:I,'Banco de Indicadores Mun. (2)'!B:B,'Banco de Indicadores - Mun. (1)'!B3479,'Banco de Indicadores Mun. (2)'!A:A,'Banco de Indicadores - Mun. (1)'!A3479) / VLOOKUP(D3479,'Dados Base'!$B:$K,8,FALSE)) * 100</f>
        <v>0</v>
      </c>
      <c r="AL3479" s="72">
        <f>(SUMIFS('Banco de Indicadores Mun. (2)'!I:I,'Banco de Indicadores Mun. (2)'!B:B,'Banco de Indicadores - Mun. (1)'!B3479,'Banco de Indicadores Mun. (2)'!A:A,'Banco de Indicadores - Mun. (1)'!A3479) / VLOOKUP(D3479,'Dados Base'!$B:$K,9,FALSE)) * 100</f>
        <v>0</v>
      </c>
      <c r="AM3479" s="72">
        <f>(SUMIFS('Banco de Indicadores Mun. (2)'!J:J,'Banco de Indicadores Mun. (2)'!B:B,'Banco de Indicadores - Mun. (1)'!B3479,'Banco de Indicadores Mun. (2)'!A:A,'Banco de Indicadores - Mun. (1)'!A3479) / VLOOKUP(D3479,'Dados Base'!$B:$K,7,FALSE)) * 100</f>
        <v>0</v>
      </c>
      <c r="AN3479" s="72">
        <f>(SUMIFS('Banco de Indicadores Mun. (2)'!K:K,'Banco de Indicadores Mun. (2)'!B:B,'Banco de Indicadores - Mun. (1)'!B3479,'Banco de Indicadores Mun. (2)'!A:A,'Banco de Indicadores - Mun. (1)'!A3479) / VLOOKUP(D3479,'Dados Base'!$B:$K,10,FALSE)) * 100</f>
        <v>0</v>
      </c>
      <c r="AO3479" s="33">
        <v>0</v>
      </c>
      <c r="AP3479" s="34">
        <v>0</v>
      </c>
      <c r="AQ3479" s="17">
        <v>0</v>
      </c>
      <c r="AR3479" s="24">
        <v>9.4</v>
      </c>
      <c r="AS3479" s="35">
        <v>100</v>
      </c>
      <c r="AT3479" s="35">
        <v>93.79000000000002</v>
      </c>
      <c r="AU3479" s="35">
        <v>74.164133738601819</v>
      </c>
      <c r="AV3479" s="7">
        <v>8.02</v>
      </c>
      <c r="AW3479" s="36">
        <v>0</v>
      </c>
      <c r="AX3479" s="36">
        <v>0</v>
      </c>
      <c r="AY3479" s="117">
        <v>20.535534489084199</v>
      </c>
    </row>
    <row r="3480" spans="1:51" ht="15" x14ac:dyDescent="0.25">
      <c r="A3480" s="144">
        <v>2012</v>
      </c>
      <c r="B3480" s="77" t="s">
        <v>255</v>
      </c>
      <c r="C3480" s="78">
        <v>13</v>
      </c>
      <c r="D3480" s="77">
        <v>3522000</v>
      </c>
      <c r="E3480" s="78">
        <v>352200013</v>
      </c>
      <c r="F3480" s="78" t="str">
        <f t="shared" si="153"/>
        <v>3522000132012</v>
      </c>
      <c r="G3480" s="96">
        <v>1.9112053387602357</v>
      </c>
      <c r="H3480" s="80">
        <f t="shared" si="152"/>
        <v>3328</v>
      </c>
      <c r="I3480" s="91">
        <v>2482</v>
      </c>
      <c r="J3480" s="91">
        <v>846</v>
      </c>
      <c r="K3480" s="83">
        <f>(H3480)/VLOOKUP(D3480,'Dados Base'!$B:$K,6,FALSE)</f>
        <v>14.546726112422414</v>
      </c>
      <c r="L3480" s="88">
        <f t="shared" si="154"/>
        <v>74.579326923076934</v>
      </c>
      <c r="M3480" s="93">
        <v>3</v>
      </c>
      <c r="N3480" s="98">
        <v>0.70499999999999996</v>
      </c>
      <c r="O3480" s="91">
        <v>56</v>
      </c>
      <c r="P3480" s="91" t="s">
        <v>691</v>
      </c>
      <c r="Q3480" s="91" t="s">
        <v>691</v>
      </c>
      <c r="R3480" s="91" t="s">
        <v>691</v>
      </c>
      <c r="S3480" s="91">
        <v>12</v>
      </c>
      <c r="T3480" s="91" t="s">
        <v>691</v>
      </c>
      <c r="U3480" s="91">
        <v>25</v>
      </c>
      <c r="V3480" s="91">
        <v>17</v>
      </c>
      <c r="W3480" s="99">
        <v>25.4376</v>
      </c>
      <c r="X3480" s="19">
        <v>6.3041333333333331E-3</v>
      </c>
      <c r="Y3480" s="29">
        <v>0.97</v>
      </c>
      <c r="Z3480" s="30">
        <v>113</v>
      </c>
      <c r="AA3480" s="30">
        <v>18</v>
      </c>
      <c r="AB3480" s="31">
        <v>0</v>
      </c>
      <c r="AC3480" s="32">
        <v>0</v>
      </c>
      <c r="AD3480" s="153">
        <f>VLOOKUP(D3480,'Dados Base'!$B:$K,9,FALSE)*31536000/VLOOKUP($F3480,F:H,MATCH(H3479,F3479:AF3479,0),FALSE)</f>
        <v>17530.528846153848</v>
      </c>
      <c r="AE3480" s="153">
        <f>VLOOKUP(D3480,'Dados Base'!$B:$K,10,FALSE)*31536000/VLOOKUP($F3480,F:H,MATCH(H3479,F3479:AF3479,0),FALSE)</f>
        <v>1800.4326923076917</v>
      </c>
      <c r="AF3480" s="14">
        <v>72.739999999999995</v>
      </c>
      <c r="AG3480" s="15">
        <v>93.5</v>
      </c>
      <c r="AH3480" s="14" t="s">
        <v>692</v>
      </c>
      <c r="AI3480" s="14">
        <v>47.37</v>
      </c>
      <c r="AJ3480" s="14">
        <v>100</v>
      </c>
      <c r="AK3480" s="72">
        <f>(SUMIFS('Banco de Indicadores Mun. (2)'!I:I,'Banco de Indicadores Mun. (2)'!B:B,'Banco de Indicadores - Mun. (1)'!B3480,'Banco de Indicadores Mun. (2)'!A:A,'Banco de Indicadores - Mun. (1)'!A3480) / VLOOKUP(D3480,'Dados Base'!$B:$K,8,FALSE)) * 100</f>
        <v>0</v>
      </c>
      <c r="AL3480" s="72">
        <f>(SUMIFS('Banco de Indicadores Mun. (2)'!I:I,'Banco de Indicadores Mun. (2)'!B:B,'Banco de Indicadores - Mun. (1)'!B3480,'Banco de Indicadores Mun. (2)'!A:A,'Banco de Indicadores - Mun. (1)'!A3480) / VLOOKUP(D3480,'Dados Base'!$B:$K,9,FALSE)) * 100</f>
        <v>0</v>
      </c>
      <c r="AM3480" s="72">
        <f>(SUMIFS('Banco de Indicadores Mun. (2)'!J:J,'Banco de Indicadores Mun. (2)'!B:B,'Banco de Indicadores - Mun. (1)'!B3480,'Banco de Indicadores Mun. (2)'!A:A,'Banco de Indicadores - Mun. (1)'!A3480) / VLOOKUP(D3480,'Dados Base'!$B:$K,7,FALSE)) * 100</f>
        <v>0</v>
      </c>
      <c r="AN3480" s="72">
        <f>(SUMIFS('Banco de Indicadores Mun. (2)'!K:K,'Banco de Indicadores Mun. (2)'!B:B,'Banco de Indicadores - Mun. (1)'!B3480,'Banco de Indicadores Mun. (2)'!A:A,'Banco de Indicadores - Mun. (1)'!A3480) / VLOOKUP(D3480,'Dados Base'!$B:$K,10,FALSE)) * 100</f>
        <v>0</v>
      </c>
      <c r="AO3480" s="33">
        <v>0</v>
      </c>
      <c r="AP3480" s="34">
        <v>0</v>
      </c>
      <c r="AQ3480" s="17">
        <v>0</v>
      </c>
      <c r="AR3480" s="24">
        <v>9.5</v>
      </c>
      <c r="AS3480" s="35">
        <v>100</v>
      </c>
      <c r="AT3480" s="35">
        <v>100</v>
      </c>
      <c r="AU3480" s="35">
        <v>86.25954198473282</v>
      </c>
      <c r="AV3480" s="7">
        <v>9.8000000000000007</v>
      </c>
      <c r="AW3480" s="36">
        <v>0</v>
      </c>
      <c r="AX3480" s="36">
        <v>0</v>
      </c>
      <c r="AY3480" s="117">
        <v>63.52286686298455</v>
      </c>
    </row>
    <row r="3481" spans="1:51" ht="15" x14ac:dyDescent="0.25">
      <c r="A3481" s="144">
        <v>2012</v>
      </c>
      <c r="B3481" s="77" t="s">
        <v>256</v>
      </c>
      <c r="C3481" s="78">
        <v>7</v>
      </c>
      <c r="D3481" s="77">
        <v>3522109</v>
      </c>
      <c r="E3481" s="78">
        <v>35221097</v>
      </c>
      <c r="F3481" s="78" t="str">
        <f t="shared" si="153"/>
        <v>352210972012</v>
      </c>
      <c r="G3481" s="96">
        <v>1.7705522897438541</v>
      </c>
      <c r="H3481" s="80">
        <f t="shared" si="152"/>
        <v>89285</v>
      </c>
      <c r="I3481" s="91">
        <v>88486</v>
      </c>
      <c r="J3481" s="91">
        <v>799</v>
      </c>
      <c r="K3481" s="83">
        <f>(H3481)/VLOOKUP(D3481,'Dados Base'!$B:$K,6,FALSE)</f>
        <v>149.0517845814831</v>
      </c>
      <c r="L3481" s="88">
        <f t="shared" si="154"/>
        <v>99.105112840902734</v>
      </c>
      <c r="M3481" s="93">
        <v>4</v>
      </c>
      <c r="N3481" s="98">
        <v>0.745</v>
      </c>
      <c r="O3481" s="91">
        <v>27</v>
      </c>
      <c r="P3481" s="91" t="s">
        <v>691</v>
      </c>
      <c r="Q3481" s="91" t="s">
        <v>691</v>
      </c>
      <c r="R3481" s="91" t="s">
        <v>691</v>
      </c>
      <c r="S3481" s="91">
        <v>59</v>
      </c>
      <c r="T3481" s="91" t="s">
        <v>691</v>
      </c>
      <c r="U3481" s="91">
        <v>652</v>
      </c>
      <c r="V3481" s="91">
        <v>543</v>
      </c>
      <c r="W3481" s="99">
        <v>0</v>
      </c>
      <c r="X3481" s="19">
        <v>0.24661488387731478</v>
      </c>
      <c r="Y3481" s="29">
        <v>35.4</v>
      </c>
      <c r="Z3481" s="30">
        <v>665</v>
      </c>
      <c r="AA3481" s="30">
        <v>4114</v>
      </c>
      <c r="AB3481" s="31">
        <v>12</v>
      </c>
      <c r="AC3481" s="32">
        <v>0</v>
      </c>
      <c r="AD3481" s="153">
        <f>VLOOKUP(D3481,'Dados Base'!$B:$K,9,FALSE)*31536000/VLOOKUP($F3481,F:H,MATCH(H3480,F3480:AF3480,0),FALSE)</f>
        <v>12019.601052808423</v>
      </c>
      <c r="AE3481" s="153">
        <f>VLOOKUP(D3481,'Dados Base'!$B:$K,10,FALSE)*31536000/VLOOKUP($F3481,F:H,MATCH(H3480,F3480:AF3480,0),FALSE)</f>
        <v>1522.3179705437647</v>
      </c>
      <c r="AF3481" s="14">
        <v>90.74</v>
      </c>
      <c r="AG3481" s="15">
        <v>95.2</v>
      </c>
      <c r="AH3481" s="14">
        <v>9.5500000000000007</v>
      </c>
      <c r="AI3481" s="14">
        <v>33.25</v>
      </c>
      <c r="AJ3481" s="14">
        <v>91.6</v>
      </c>
      <c r="AK3481" s="72">
        <f>(SUMIFS('Banco de Indicadores Mun. (2)'!I:I,'Banco de Indicadores Mun. (2)'!B:B,'Banco de Indicadores - Mun. (1)'!B3481,'Banco de Indicadores Mun. (2)'!A:A,'Banco de Indicadores - Mun. (1)'!A3481) / VLOOKUP(D3481,'Dados Base'!$B:$K,8,FALSE)) * 100</f>
        <v>0</v>
      </c>
      <c r="AL3481" s="72">
        <f>(SUMIFS('Banco de Indicadores Mun. (2)'!I:I,'Banco de Indicadores Mun. (2)'!B:B,'Banco de Indicadores - Mun. (1)'!B3481,'Banco de Indicadores Mun. (2)'!A:A,'Banco de Indicadores - Mun. (1)'!A3481) / VLOOKUP(D3481,'Dados Base'!$B:$K,9,FALSE)) * 100</f>
        <v>0</v>
      </c>
      <c r="AM3481" s="72">
        <f>(SUMIFS('Banco de Indicadores Mun. (2)'!J:J,'Banco de Indicadores Mun. (2)'!B:B,'Banco de Indicadores - Mun. (1)'!B3481,'Banco de Indicadores Mun. (2)'!A:A,'Banco de Indicadores - Mun. (1)'!A3481) / VLOOKUP(D3481,'Dados Base'!$B:$K,7,FALSE)) * 100</f>
        <v>0</v>
      </c>
      <c r="AN3481" s="72">
        <f>(SUMIFS('Banco de Indicadores Mun. (2)'!K:K,'Banco de Indicadores Mun. (2)'!B:B,'Banco de Indicadores - Mun. (1)'!B3481,'Banco de Indicadores Mun. (2)'!A:A,'Banco de Indicadores - Mun. (1)'!A3481) / VLOOKUP(D3481,'Dados Base'!$B:$K,10,FALSE)) * 100</f>
        <v>0</v>
      </c>
      <c r="AO3481" s="33">
        <v>0</v>
      </c>
      <c r="AP3481" s="34">
        <v>0</v>
      </c>
      <c r="AQ3481" s="17">
        <v>0</v>
      </c>
      <c r="AR3481" s="24">
        <v>8.4</v>
      </c>
      <c r="AS3481" s="35">
        <v>30</v>
      </c>
      <c r="AT3481" s="35">
        <v>30</v>
      </c>
      <c r="AU3481" s="35">
        <v>13.915044988491315</v>
      </c>
      <c r="AV3481" s="7">
        <v>3.35</v>
      </c>
      <c r="AW3481" s="36">
        <v>0</v>
      </c>
      <c r="AX3481" s="36">
        <v>0</v>
      </c>
      <c r="AY3481" s="117">
        <v>0.69433307745596817</v>
      </c>
    </row>
    <row r="3482" spans="1:51" ht="15" x14ac:dyDescent="0.25">
      <c r="A3482" s="144">
        <v>2012</v>
      </c>
      <c r="B3482" s="77" t="s">
        <v>257</v>
      </c>
      <c r="C3482" s="78">
        <v>11</v>
      </c>
      <c r="D3482" s="77">
        <v>3522158</v>
      </c>
      <c r="E3482" s="78">
        <v>352215811</v>
      </c>
      <c r="F3482" s="78" t="str">
        <f t="shared" si="153"/>
        <v>3522158112012</v>
      </c>
      <c r="G3482" s="96">
        <v>-0.13907353333438843</v>
      </c>
      <c r="H3482" s="80">
        <f t="shared" si="152"/>
        <v>3211</v>
      </c>
      <c r="I3482" s="91">
        <v>1751</v>
      </c>
      <c r="J3482" s="91">
        <v>1460</v>
      </c>
      <c r="K3482" s="83">
        <f>(H3482)/VLOOKUP(D3482,'Dados Base'!$B:$K,6,FALSE)</f>
        <v>17.594520547945205</v>
      </c>
      <c r="L3482" s="88">
        <f t="shared" si="154"/>
        <v>54.531298660853309</v>
      </c>
      <c r="M3482" s="93">
        <v>4</v>
      </c>
      <c r="N3482" s="98">
        <v>0.68</v>
      </c>
      <c r="O3482" s="91">
        <v>13</v>
      </c>
      <c r="P3482" s="91" t="s">
        <v>691</v>
      </c>
      <c r="Q3482" s="91" t="s">
        <v>691</v>
      </c>
      <c r="R3482" s="91" t="s">
        <v>691</v>
      </c>
      <c r="S3482" s="91">
        <v>2</v>
      </c>
      <c r="T3482" s="91" t="s">
        <v>691</v>
      </c>
      <c r="U3482" s="91">
        <v>13</v>
      </c>
      <c r="V3482" s="91">
        <v>7</v>
      </c>
      <c r="W3482" s="99">
        <v>0</v>
      </c>
      <c r="X3482" s="19">
        <v>5.4561914062499989E-3</v>
      </c>
      <c r="Y3482" s="29">
        <v>0.7</v>
      </c>
      <c r="Z3482" s="30">
        <v>0</v>
      </c>
      <c r="AA3482" s="30">
        <v>95</v>
      </c>
      <c r="AB3482" s="31">
        <v>0</v>
      </c>
      <c r="AC3482" s="32">
        <v>0</v>
      </c>
      <c r="AD3482" s="153">
        <f>VLOOKUP(D3482,'Dados Base'!$B:$K,9,FALSE)*31536000/VLOOKUP($F3482,F:H,MATCH(H3481,F3481:AF3481,0),FALSE)</f>
        <v>57356.038617253194</v>
      </c>
      <c r="AE3482" s="153">
        <f>VLOOKUP(D3482,'Dados Base'!$B:$K,10,FALSE)*31536000/VLOOKUP($F3482,F:H,MATCH(H3481,F3481:AF3481,0),FALSE)</f>
        <v>7464.1420118343176</v>
      </c>
      <c r="AF3482" s="14">
        <v>65.25</v>
      </c>
      <c r="AG3482" s="15">
        <v>100</v>
      </c>
      <c r="AH3482" s="14">
        <v>21.43</v>
      </c>
      <c r="AI3482" s="14">
        <v>14.66</v>
      </c>
      <c r="AJ3482" s="14">
        <v>100</v>
      </c>
      <c r="AK3482" s="72">
        <f>(SUMIFS('Banco de Indicadores Mun. (2)'!I:I,'Banco de Indicadores Mun. (2)'!B:B,'Banco de Indicadores - Mun. (1)'!B3482,'Banco de Indicadores Mun. (2)'!A:A,'Banco de Indicadores - Mun. (1)'!A3482) / VLOOKUP(D3482,'Dados Base'!$B:$K,8,FALSE)) * 100</f>
        <v>0</v>
      </c>
      <c r="AL3482" s="72">
        <f>(SUMIFS('Banco de Indicadores Mun. (2)'!I:I,'Banco de Indicadores Mun. (2)'!B:B,'Banco de Indicadores - Mun. (1)'!B3482,'Banco de Indicadores Mun. (2)'!A:A,'Banco de Indicadores - Mun. (1)'!A3482) / VLOOKUP(D3482,'Dados Base'!$B:$K,9,FALSE)) * 100</f>
        <v>0</v>
      </c>
      <c r="AM3482" s="72">
        <f>(SUMIFS('Banco de Indicadores Mun. (2)'!J:J,'Banco de Indicadores Mun. (2)'!B:B,'Banco de Indicadores - Mun. (1)'!B3482,'Banco de Indicadores Mun. (2)'!A:A,'Banco de Indicadores - Mun. (1)'!A3482) / VLOOKUP(D3482,'Dados Base'!$B:$K,7,FALSE)) * 100</f>
        <v>0</v>
      </c>
      <c r="AN3482" s="72">
        <f>(SUMIFS('Banco de Indicadores Mun. (2)'!K:K,'Banco de Indicadores Mun. (2)'!B:B,'Banco de Indicadores - Mun. (1)'!B3482,'Banco de Indicadores Mun. (2)'!A:A,'Banco de Indicadores - Mun. (1)'!A3482) / VLOOKUP(D3482,'Dados Base'!$B:$K,10,FALSE)) * 100</f>
        <v>0</v>
      </c>
      <c r="AO3482" s="33">
        <v>0</v>
      </c>
      <c r="AP3482" s="34">
        <v>0</v>
      </c>
      <c r="AQ3482" s="17">
        <v>0</v>
      </c>
      <c r="AR3482" s="24">
        <v>7.6</v>
      </c>
      <c r="AS3482" s="35">
        <v>36</v>
      </c>
      <c r="AT3482" s="35">
        <v>0</v>
      </c>
      <c r="AU3482" s="35">
        <v>0</v>
      </c>
      <c r="AV3482" s="7">
        <v>0.54</v>
      </c>
      <c r="AW3482" s="36">
        <v>0</v>
      </c>
      <c r="AX3482" s="36">
        <v>0</v>
      </c>
      <c r="AY3482" s="117">
        <v>70.298421605270562</v>
      </c>
    </row>
    <row r="3483" spans="1:51" ht="15" x14ac:dyDescent="0.25">
      <c r="A3483" s="144">
        <v>2012</v>
      </c>
      <c r="B3483" s="77" t="s">
        <v>258</v>
      </c>
      <c r="C3483" s="78">
        <v>6</v>
      </c>
      <c r="D3483" s="77">
        <v>3522208</v>
      </c>
      <c r="E3483" s="78">
        <v>35222086</v>
      </c>
      <c r="F3483" s="78" t="str">
        <f t="shared" si="153"/>
        <v>352220862012</v>
      </c>
      <c r="G3483" s="96">
        <v>1.4439446509286524</v>
      </c>
      <c r="H3483" s="80">
        <f t="shared" si="152"/>
        <v>155893</v>
      </c>
      <c r="I3483" s="91">
        <v>154601</v>
      </c>
      <c r="J3483" s="91">
        <v>1292</v>
      </c>
      <c r="K3483" s="83">
        <f>(H3483)/VLOOKUP(D3483,'Dados Base'!$B:$K,6,FALSE)</f>
        <v>1029.2684537171531</v>
      </c>
      <c r="L3483" s="88">
        <f t="shared" si="154"/>
        <v>99.171226418120114</v>
      </c>
      <c r="M3483" s="93">
        <v>2</v>
      </c>
      <c r="N3483" s="98">
        <v>0.74199999999999999</v>
      </c>
      <c r="O3483" s="91">
        <v>41</v>
      </c>
      <c r="P3483" s="91" t="s">
        <v>691</v>
      </c>
      <c r="Q3483" s="91" t="s">
        <v>691</v>
      </c>
      <c r="R3483" s="91" t="s">
        <v>691</v>
      </c>
      <c r="S3483" s="91">
        <v>125</v>
      </c>
      <c r="T3483" s="91" t="s">
        <v>691</v>
      </c>
      <c r="U3483" s="91">
        <v>642</v>
      </c>
      <c r="V3483" s="91">
        <v>495</v>
      </c>
      <c r="W3483" s="99">
        <v>0</v>
      </c>
      <c r="X3483" s="19">
        <v>0.46179746745254635</v>
      </c>
      <c r="Y3483" s="29">
        <v>77.39</v>
      </c>
      <c r="Z3483" s="30">
        <v>472</v>
      </c>
      <c r="AA3483" s="30">
        <v>7887</v>
      </c>
      <c r="AB3483" s="31">
        <v>6</v>
      </c>
      <c r="AC3483" s="32">
        <v>2</v>
      </c>
      <c r="AD3483" s="153">
        <f>VLOOKUP(D3483,'Dados Base'!$B:$K,9,FALSE)*31536000/VLOOKUP($F3483,F:H,MATCH(H3482,F3482:AF3482,0),FALSE)</f>
        <v>455.1583457884575</v>
      </c>
      <c r="AE3483" s="153">
        <f>VLOOKUP(D3483,'Dados Base'!$B:$K,10,FALSE)*31536000/VLOOKUP($F3483,F:H,MATCH(H3482,F3482:AF3482,0),FALSE)</f>
        <v>64.73363140102505</v>
      </c>
      <c r="AF3483" s="14">
        <v>85.03</v>
      </c>
      <c r="AG3483" s="15">
        <v>89</v>
      </c>
      <c r="AH3483" s="14">
        <v>4.71</v>
      </c>
      <c r="AI3483" s="14">
        <v>53.73</v>
      </c>
      <c r="AJ3483" s="14">
        <v>85.7</v>
      </c>
      <c r="AK3483" s="72">
        <f>(SUMIFS('Banco de Indicadores Mun. (2)'!I:I,'Banco de Indicadores Mun. (2)'!B:B,'Banco de Indicadores - Mun. (1)'!B3483,'Banco de Indicadores Mun. (2)'!A:A,'Banco de Indicadores - Mun. (1)'!A3483) / VLOOKUP(D3483,'Dados Base'!$B:$K,8,FALSE)) * 100</f>
        <v>0</v>
      </c>
      <c r="AL3483" s="72">
        <f>(SUMIFS('Banco de Indicadores Mun. (2)'!I:I,'Banco de Indicadores Mun. (2)'!B:B,'Banco de Indicadores - Mun. (1)'!B3483,'Banco de Indicadores Mun. (2)'!A:A,'Banco de Indicadores - Mun. (1)'!A3483) / VLOOKUP(D3483,'Dados Base'!$B:$K,9,FALSE)) * 100</f>
        <v>0</v>
      </c>
      <c r="AM3483" s="72">
        <f>(SUMIFS('Banco de Indicadores Mun. (2)'!J:J,'Banco de Indicadores Mun. (2)'!B:B,'Banco de Indicadores - Mun. (1)'!B3483,'Banco de Indicadores Mun. (2)'!A:A,'Banco de Indicadores - Mun. (1)'!A3483) / VLOOKUP(D3483,'Dados Base'!$B:$K,7,FALSE)) * 100</f>
        <v>0</v>
      </c>
      <c r="AN3483" s="72">
        <f>(SUMIFS('Banco de Indicadores Mun. (2)'!K:K,'Banco de Indicadores Mun. (2)'!B:B,'Banco de Indicadores - Mun. (1)'!B3483,'Banco de Indicadores Mun. (2)'!A:A,'Banco de Indicadores - Mun. (1)'!A3483) / VLOOKUP(D3483,'Dados Base'!$B:$K,10,FALSE)) * 100</f>
        <v>0</v>
      </c>
      <c r="AO3483" s="33">
        <v>0</v>
      </c>
      <c r="AP3483" s="34">
        <v>0</v>
      </c>
      <c r="AQ3483" s="17">
        <v>0</v>
      </c>
      <c r="AR3483" s="24">
        <v>8.3000000000000007</v>
      </c>
      <c r="AS3483" s="35">
        <v>18</v>
      </c>
      <c r="AT3483" s="35">
        <v>10.26</v>
      </c>
      <c r="AU3483" s="35">
        <v>5.6466084459863621</v>
      </c>
      <c r="AV3483" s="7">
        <v>1.49</v>
      </c>
      <c r="AW3483" s="36">
        <v>4</v>
      </c>
      <c r="AX3483" s="36">
        <v>2</v>
      </c>
      <c r="AY3483" s="117">
        <v>6.6612105259115939</v>
      </c>
    </row>
    <row r="3484" spans="1:51" ht="15" x14ac:dyDescent="0.25">
      <c r="A3484" s="144">
        <v>2012</v>
      </c>
      <c r="B3484" s="77" t="s">
        <v>259</v>
      </c>
      <c r="C3484" s="78">
        <v>14</v>
      </c>
      <c r="D3484" s="77">
        <v>3522307</v>
      </c>
      <c r="E3484" s="78">
        <v>352230714</v>
      </c>
      <c r="F3484" s="78" t="str">
        <f t="shared" si="153"/>
        <v>3522307142012</v>
      </c>
      <c r="G3484" s="96">
        <v>1.2961205481366367</v>
      </c>
      <c r="H3484" s="80">
        <f t="shared" si="152"/>
        <v>147403</v>
      </c>
      <c r="I3484" s="91">
        <v>134190</v>
      </c>
      <c r="J3484" s="91">
        <v>13213</v>
      </c>
      <c r="K3484" s="83">
        <f>(H3484)/VLOOKUP(D3484,'Dados Base'!$B:$K,6,FALSE)</f>
        <v>82.252466407749651</v>
      </c>
      <c r="L3484" s="88">
        <f t="shared" si="154"/>
        <v>91.036139020237044</v>
      </c>
      <c r="M3484" s="93">
        <v>3</v>
      </c>
      <c r="N3484" s="98">
        <v>0.76300000000000001</v>
      </c>
      <c r="O3484" s="91">
        <v>525</v>
      </c>
      <c r="P3484" s="91" t="s">
        <v>691</v>
      </c>
      <c r="Q3484" s="91" t="s">
        <v>691</v>
      </c>
      <c r="R3484" s="91" t="s">
        <v>691</v>
      </c>
      <c r="S3484" s="91">
        <v>214</v>
      </c>
      <c r="T3484" s="91" t="s">
        <v>691</v>
      </c>
      <c r="U3484" s="91">
        <v>1492</v>
      </c>
      <c r="V3484" s="91">
        <v>1032</v>
      </c>
      <c r="W3484" s="99">
        <v>0</v>
      </c>
      <c r="X3484" s="19">
        <v>0.50242994971296306</v>
      </c>
      <c r="Y3484" s="29">
        <v>66.81</v>
      </c>
      <c r="Z3484" s="30">
        <v>3433</v>
      </c>
      <c r="AA3484" s="30">
        <v>3781</v>
      </c>
      <c r="AB3484" s="31">
        <v>20</v>
      </c>
      <c r="AC3484" s="32">
        <v>2</v>
      </c>
      <c r="AD3484" s="153">
        <f>VLOOKUP(D3484,'Dados Base'!$B:$K,9,FALSE)*31536000/VLOOKUP($F3484,F:H,MATCH(H3483,F3483:AF3483,0),FALSE)</f>
        <v>4152.6546949519343</v>
      </c>
      <c r="AE3484" s="153">
        <f>VLOOKUP(D3484,'Dados Base'!$B:$K,10,FALSE)*31536000/VLOOKUP($F3484,F:H,MATCH(H3483,F3483:AF3483,0),FALSE)</f>
        <v>500.62915951507091</v>
      </c>
      <c r="AF3484" s="14">
        <v>97.84</v>
      </c>
      <c r="AG3484" s="15" t="s">
        <v>692</v>
      </c>
      <c r="AH3484" s="14">
        <v>84.62</v>
      </c>
      <c r="AI3484" s="14">
        <v>36.340000000000003</v>
      </c>
      <c r="AJ3484" s="14">
        <v>100</v>
      </c>
      <c r="AK3484" s="72">
        <f>(SUMIFS('Banco de Indicadores Mun. (2)'!I:I,'Banco de Indicadores Mun. (2)'!B:B,'Banco de Indicadores - Mun. (1)'!B3484,'Banco de Indicadores Mun. (2)'!A:A,'Banco de Indicadores - Mun. (1)'!A3484) / VLOOKUP(D3484,'Dados Base'!$B:$K,8,FALSE)) * 100</f>
        <v>0</v>
      </c>
      <c r="AL3484" s="72">
        <f>(SUMIFS('Banco de Indicadores Mun. (2)'!I:I,'Banco de Indicadores Mun. (2)'!B:B,'Banco de Indicadores - Mun. (1)'!B3484,'Banco de Indicadores Mun. (2)'!A:A,'Banco de Indicadores - Mun. (1)'!A3484) / VLOOKUP(D3484,'Dados Base'!$B:$K,9,FALSE)) * 100</f>
        <v>0</v>
      </c>
      <c r="AM3484" s="72">
        <f>(SUMIFS('Banco de Indicadores Mun. (2)'!J:J,'Banco de Indicadores Mun. (2)'!B:B,'Banco de Indicadores - Mun. (1)'!B3484,'Banco de Indicadores Mun. (2)'!A:A,'Banco de Indicadores - Mun. (1)'!A3484) / VLOOKUP(D3484,'Dados Base'!$B:$K,7,FALSE)) * 100</f>
        <v>0</v>
      </c>
      <c r="AN3484" s="72">
        <f>(SUMIFS('Banco de Indicadores Mun. (2)'!K:K,'Banco de Indicadores Mun. (2)'!B:B,'Banco de Indicadores - Mun. (1)'!B3484,'Banco de Indicadores Mun. (2)'!A:A,'Banco de Indicadores - Mun. (1)'!A3484) / VLOOKUP(D3484,'Dados Base'!$B:$K,10,FALSE)) * 100</f>
        <v>0</v>
      </c>
      <c r="AO3484" s="33">
        <v>1</v>
      </c>
      <c r="AP3484" s="34">
        <v>0</v>
      </c>
      <c r="AQ3484" s="17">
        <v>9</v>
      </c>
      <c r="AR3484" s="24">
        <v>5.7</v>
      </c>
      <c r="AS3484" s="35">
        <v>91</v>
      </c>
      <c r="AT3484" s="35">
        <v>90.999999999999986</v>
      </c>
      <c r="AU3484" s="35">
        <v>47.588023288051012</v>
      </c>
      <c r="AV3484" s="7">
        <v>6.16</v>
      </c>
      <c r="AW3484" s="36">
        <v>1</v>
      </c>
      <c r="AX3484" s="36">
        <v>2</v>
      </c>
      <c r="AY3484" s="117">
        <v>64.573621633774678</v>
      </c>
    </row>
    <row r="3485" spans="1:51" ht="15" x14ac:dyDescent="0.25">
      <c r="A3485" s="144">
        <v>2012</v>
      </c>
      <c r="B3485" s="77" t="s">
        <v>260</v>
      </c>
      <c r="C3485" s="78">
        <v>14</v>
      </c>
      <c r="D3485" s="77">
        <v>3522406</v>
      </c>
      <c r="E3485" s="78">
        <v>352240614</v>
      </c>
      <c r="F3485" s="78" t="str">
        <f t="shared" si="153"/>
        <v>3522406142012</v>
      </c>
      <c r="G3485" s="96">
        <v>0.47408125318804117</v>
      </c>
      <c r="H3485" s="80">
        <f t="shared" si="152"/>
        <v>88451</v>
      </c>
      <c r="I3485" s="91">
        <v>75987</v>
      </c>
      <c r="J3485" s="91">
        <v>12464</v>
      </c>
      <c r="K3485" s="83">
        <f>(H3485)/VLOOKUP(D3485,'Dados Base'!$B:$K,6,FALSE)</f>
        <v>48.419871356233749</v>
      </c>
      <c r="L3485" s="88">
        <f t="shared" si="154"/>
        <v>85.908582152830377</v>
      </c>
      <c r="M3485" s="93">
        <v>4</v>
      </c>
      <c r="N3485" s="98">
        <v>0.73199999999999998</v>
      </c>
      <c r="O3485" s="91">
        <v>348</v>
      </c>
      <c r="P3485" s="91" t="s">
        <v>691</v>
      </c>
      <c r="Q3485" s="91" t="s">
        <v>691</v>
      </c>
      <c r="R3485" s="91" t="s">
        <v>691</v>
      </c>
      <c r="S3485" s="91">
        <v>122</v>
      </c>
      <c r="T3485" s="91" t="s">
        <v>691</v>
      </c>
      <c r="U3485" s="91">
        <v>1003</v>
      </c>
      <c r="V3485" s="91">
        <v>644</v>
      </c>
      <c r="W3485" s="99">
        <v>0</v>
      </c>
      <c r="X3485" s="19">
        <v>0.24083804778356485</v>
      </c>
      <c r="Y3485" s="29">
        <v>29.83</v>
      </c>
      <c r="Z3485" s="30">
        <v>3198</v>
      </c>
      <c r="AA3485" s="30">
        <v>829</v>
      </c>
      <c r="AB3485" s="31">
        <v>11</v>
      </c>
      <c r="AC3485" s="32">
        <v>0</v>
      </c>
      <c r="AD3485" s="153">
        <f>VLOOKUP(D3485,'Dados Base'!$B:$K,9,FALSE)*31536000/VLOOKUP($F3485,F:H,MATCH(H3484,F3484:AF3484,0),FALSE)</f>
        <v>7308.9959412556109</v>
      </c>
      <c r="AE3485" s="153">
        <f>VLOOKUP(D3485,'Dados Base'!$B:$K,10,FALSE)*31536000/VLOOKUP($F3485,F:H,MATCH(H3484,F3484:AF3484,0),FALSE)</f>
        <v>862.81805745554038</v>
      </c>
      <c r="AF3485" s="14">
        <v>89.45</v>
      </c>
      <c r="AG3485" s="15">
        <v>100</v>
      </c>
      <c r="AH3485" s="14">
        <v>75.989999999999995</v>
      </c>
      <c r="AI3485" s="14">
        <v>41.14</v>
      </c>
      <c r="AJ3485" s="14">
        <v>100</v>
      </c>
      <c r="AK3485" s="72">
        <f>(SUMIFS('Banco de Indicadores Mun. (2)'!I:I,'Banco de Indicadores Mun. (2)'!B:B,'Banco de Indicadores - Mun. (1)'!B3485,'Banco de Indicadores Mun. (2)'!A:A,'Banco de Indicadores - Mun. (1)'!A3485) / VLOOKUP(D3485,'Dados Base'!$B:$K,8,FALSE)) * 100</f>
        <v>0</v>
      </c>
      <c r="AL3485" s="72">
        <f>(SUMIFS('Banco de Indicadores Mun. (2)'!I:I,'Banco de Indicadores Mun. (2)'!B:B,'Banco de Indicadores - Mun. (1)'!B3485,'Banco de Indicadores Mun. (2)'!A:A,'Banco de Indicadores - Mun. (1)'!A3485) / VLOOKUP(D3485,'Dados Base'!$B:$K,9,FALSE)) * 100</f>
        <v>0</v>
      </c>
      <c r="AM3485" s="72">
        <f>(SUMIFS('Banco de Indicadores Mun. (2)'!J:J,'Banco de Indicadores Mun. (2)'!B:B,'Banco de Indicadores - Mun. (1)'!B3485,'Banco de Indicadores Mun. (2)'!A:A,'Banco de Indicadores - Mun. (1)'!A3485) / VLOOKUP(D3485,'Dados Base'!$B:$K,7,FALSE)) * 100</f>
        <v>0</v>
      </c>
      <c r="AN3485" s="72">
        <f>(SUMIFS('Banco de Indicadores Mun. (2)'!K:K,'Banco de Indicadores Mun. (2)'!B:B,'Banco de Indicadores - Mun. (1)'!B3485,'Banco de Indicadores Mun. (2)'!A:A,'Banco de Indicadores - Mun. (1)'!A3485) / VLOOKUP(D3485,'Dados Base'!$B:$K,10,FALSE)) * 100</f>
        <v>0</v>
      </c>
      <c r="AO3485" s="33">
        <v>0</v>
      </c>
      <c r="AP3485" s="34">
        <v>0</v>
      </c>
      <c r="AQ3485" s="17">
        <v>0</v>
      </c>
      <c r="AR3485" s="24">
        <v>5.6</v>
      </c>
      <c r="AS3485" s="35">
        <v>92</v>
      </c>
      <c r="AT3485" s="35">
        <v>89.240000000000009</v>
      </c>
      <c r="AU3485" s="35">
        <v>79.413955798361059</v>
      </c>
      <c r="AV3485" s="7">
        <v>8.3000000000000007</v>
      </c>
      <c r="AW3485" s="36">
        <v>3</v>
      </c>
      <c r="AX3485" s="36">
        <v>0</v>
      </c>
      <c r="AY3485" s="117">
        <v>69.028007701471523</v>
      </c>
    </row>
    <row r="3486" spans="1:51" ht="15" x14ac:dyDescent="0.25">
      <c r="A3486" s="144">
        <v>2012</v>
      </c>
      <c r="B3486" s="77" t="s">
        <v>261</v>
      </c>
      <c r="C3486" s="78">
        <v>6</v>
      </c>
      <c r="D3486" s="77">
        <v>3522505</v>
      </c>
      <c r="E3486" s="78">
        <v>35225056</v>
      </c>
      <c r="F3486" s="78" t="str">
        <f t="shared" si="153"/>
        <v>352250562012</v>
      </c>
      <c r="G3486" s="96">
        <v>2.0381123981375593</v>
      </c>
      <c r="H3486" s="80">
        <f t="shared" si="152"/>
        <v>207596</v>
      </c>
      <c r="I3486" s="91">
        <v>207596</v>
      </c>
      <c r="J3486" s="91">
        <v>0</v>
      </c>
      <c r="K3486" s="83">
        <f>(H3486)/VLOOKUP(D3486,'Dados Base'!$B:$K,6,FALSE)</f>
        <v>2272.5342090859335</v>
      </c>
      <c r="L3486" s="88">
        <f t="shared" si="154"/>
        <v>100</v>
      </c>
      <c r="M3486" s="93">
        <v>2</v>
      </c>
      <c r="N3486" s="98">
        <v>0.73499999999999999</v>
      </c>
      <c r="O3486" s="91">
        <v>11</v>
      </c>
      <c r="P3486" s="91" t="s">
        <v>691</v>
      </c>
      <c r="Q3486" s="91" t="s">
        <v>691</v>
      </c>
      <c r="R3486" s="91" t="s">
        <v>691</v>
      </c>
      <c r="S3486" s="91">
        <v>159</v>
      </c>
      <c r="T3486" s="91" t="s">
        <v>691</v>
      </c>
      <c r="U3486" s="91">
        <v>696</v>
      </c>
      <c r="V3486" s="91">
        <v>483</v>
      </c>
      <c r="W3486" s="99">
        <v>0</v>
      </c>
      <c r="X3486" s="19">
        <v>0.68814590039351864</v>
      </c>
      <c r="Y3486" s="29">
        <v>123.93</v>
      </c>
      <c r="Z3486" s="30">
        <v>1012</v>
      </c>
      <c r="AA3486" s="30">
        <v>10142</v>
      </c>
      <c r="AB3486" s="31">
        <v>7</v>
      </c>
      <c r="AC3486" s="32">
        <v>1</v>
      </c>
      <c r="AD3486" s="153">
        <f>VLOOKUP(D3486,'Dados Base'!$B:$K,9,FALSE)*31536000/VLOOKUP($F3486,F:H,MATCH(H3485,F3485:AF3485,0),FALSE)</f>
        <v>182.29252972118923</v>
      </c>
      <c r="AE3486" s="153">
        <f>VLOOKUP(D3486,'Dados Base'!$B:$K,10,FALSE)*31536000/VLOOKUP($F3486,F:H,MATCH(H3485,F3485:AF3485,0),FALSE)</f>
        <v>27.343879458178385</v>
      </c>
      <c r="AF3486" s="14">
        <v>95.15</v>
      </c>
      <c r="AG3486" s="15">
        <v>100</v>
      </c>
      <c r="AH3486" s="14">
        <v>45.8</v>
      </c>
      <c r="AI3486" s="14">
        <v>44.41</v>
      </c>
      <c r="AJ3486" s="14">
        <v>95.2</v>
      </c>
      <c r="AK3486" s="72">
        <f>(SUMIFS('Banco de Indicadores Mun. (2)'!I:I,'Banco de Indicadores Mun. (2)'!B:B,'Banco de Indicadores - Mun. (1)'!B3486,'Banco de Indicadores Mun. (2)'!A:A,'Banco de Indicadores - Mun. (1)'!A3486) / VLOOKUP(D3486,'Dados Base'!$B:$K,8,FALSE)) * 100</f>
        <v>0</v>
      </c>
      <c r="AL3486" s="72">
        <f>(SUMIFS('Banco de Indicadores Mun. (2)'!I:I,'Banco de Indicadores Mun. (2)'!B:B,'Banco de Indicadores - Mun. (1)'!B3486,'Banco de Indicadores Mun. (2)'!A:A,'Banco de Indicadores - Mun. (1)'!A3486) / VLOOKUP(D3486,'Dados Base'!$B:$K,9,FALSE)) * 100</f>
        <v>0</v>
      </c>
      <c r="AM3486" s="72">
        <f>(SUMIFS('Banco de Indicadores Mun. (2)'!J:J,'Banco de Indicadores Mun. (2)'!B:B,'Banco de Indicadores - Mun. (1)'!B3486,'Banco de Indicadores Mun. (2)'!A:A,'Banco de Indicadores - Mun. (1)'!A3486) / VLOOKUP(D3486,'Dados Base'!$B:$K,7,FALSE)) * 100</f>
        <v>0</v>
      </c>
      <c r="AN3486" s="72">
        <f>(SUMIFS('Banco de Indicadores Mun. (2)'!K:K,'Banco de Indicadores Mun. (2)'!B:B,'Banco de Indicadores - Mun. (1)'!B3486,'Banco de Indicadores Mun. (2)'!A:A,'Banco de Indicadores - Mun. (1)'!A3486) / VLOOKUP(D3486,'Dados Base'!$B:$K,10,FALSE)) * 100</f>
        <v>0</v>
      </c>
      <c r="AO3486" s="33">
        <v>1</v>
      </c>
      <c r="AP3486" s="34">
        <v>0</v>
      </c>
      <c r="AQ3486" s="17">
        <v>0</v>
      </c>
      <c r="AR3486" s="24">
        <v>8.6999999999999993</v>
      </c>
      <c r="AS3486" s="35">
        <v>55</v>
      </c>
      <c r="AT3486" s="35">
        <v>16.5</v>
      </c>
      <c r="AU3486" s="35">
        <v>9.0729783037475347</v>
      </c>
      <c r="AV3486" s="7">
        <v>2.36</v>
      </c>
      <c r="AW3486" s="36">
        <v>1</v>
      </c>
      <c r="AX3486" s="36">
        <v>1</v>
      </c>
      <c r="AY3486" s="117">
        <v>4.8339309565939503</v>
      </c>
    </row>
    <row r="3487" spans="1:51" ht="15" x14ac:dyDescent="0.25">
      <c r="A3487" s="144">
        <v>2012</v>
      </c>
      <c r="B3487" s="77" t="s">
        <v>262</v>
      </c>
      <c r="C3487" s="78">
        <v>9</v>
      </c>
      <c r="D3487" s="77">
        <v>3522604</v>
      </c>
      <c r="E3487" s="78">
        <v>35226049</v>
      </c>
      <c r="F3487" s="78" t="str">
        <f t="shared" si="153"/>
        <v>352260492012</v>
      </c>
      <c r="G3487" s="96">
        <v>0.71321075466352912</v>
      </c>
      <c r="H3487" s="80">
        <f t="shared" si="152"/>
        <v>69226</v>
      </c>
      <c r="I3487" s="91">
        <v>64361</v>
      </c>
      <c r="J3487" s="91">
        <v>4865</v>
      </c>
      <c r="K3487" s="83">
        <f>(H3487)/VLOOKUP(D3487,'Dados Base'!$B:$K,6,FALSE)</f>
        <v>133.77004830917875</v>
      </c>
      <c r="L3487" s="88">
        <f t="shared" si="154"/>
        <v>92.972293646895679</v>
      </c>
      <c r="M3487" s="93">
        <v>1</v>
      </c>
      <c r="N3487" s="98">
        <v>0.76200000000000001</v>
      </c>
      <c r="O3487" s="91">
        <v>222</v>
      </c>
      <c r="P3487" s="91" t="s">
        <v>691</v>
      </c>
      <c r="Q3487" s="91" t="s">
        <v>691</v>
      </c>
      <c r="R3487" s="91" t="s">
        <v>691</v>
      </c>
      <c r="S3487" s="91">
        <v>324</v>
      </c>
      <c r="T3487" s="91" t="s">
        <v>691</v>
      </c>
      <c r="U3487" s="91">
        <v>738</v>
      </c>
      <c r="V3487" s="91">
        <v>542</v>
      </c>
      <c r="W3487" s="99">
        <v>0</v>
      </c>
      <c r="X3487" s="19">
        <v>0.2083414959560185</v>
      </c>
      <c r="Y3487" s="29">
        <v>25.72</v>
      </c>
      <c r="Z3487" s="30">
        <v>3102</v>
      </c>
      <c r="AA3487" s="30">
        <v>370</v>
      </c>
      <c r="AB3487" s="31">
        <v>3</v>
      </c>
      <c r="AC3487" s="32">
        <v>0</v>
      </c>
      <c r="AD3487" s="153">
        <f>VLOOKUP(D3487,'Dados Base'!$B:$K,9,FALSE)*31536000/VLOOKUP($F3487,F:H,MATCH(H3486,F3486:AF3486,0),FALSE)</f>
        <v>3216.1927599456853</v>
      </c>
      <c r="AE3487" s="153">
        <f>VLOOKUP(D3487,'Dados Base'!$B:$K,10,FALSE)*31536000/VLOOKUP($F3487,F:H,MATCH(H3486,F3486:AF3486,0),FALSE)</f>
        <v>382.6631612399965</v>
      </c>
      <c r="AF3487" s="14">
        <v>98.87</v>
      </c>
      <c r="AG3487" s="15" t="s">
        <v>692</v>
      </c>
      <c r="AH3487" s="14">
        <v>100</v>
      </c>
      <c r="AI3487" s="14">
        <v>33.619999999999997</v>
      </c>
      <c r="AJ3487" s="14">
        <v>98.9</v>
      </c>
      <c r="AK3487" s="72">
        <f>(SUMIFS('Banco de Indicadores Mun. (2)'!I:I,'Banco de Indicadores Mun. (2)'!B:B,'Banco de Indicadores - Mun. (1)'!B3487,'Banco de Indicadores Mun. (2)'!A:A,'Banco de Indicadores - Mun. (1)'!A3487) / VLOOKUP(D3487,'Dados Base'!$B:$K,8,FALSE)) * 100</f>
        <v>0</v>
      </c>
      <c r="AL3487" s="72">
        <f>(SUMIFS('Banco de Indicadores Mun. (2)'!I:I,'Banco de Indicadores Mun. (2)'!B:B,'Banco de Indicadores - Mun. (1)'!B3487,'Banco de Indicadores Mun. (2)'!A:A,'Banco de Indicadores - Mun. (1)'!A3487) / VLOOKUP(D3487,'Dados Base'!$B:$K,9,FALSE)) * 100</f>
        <v>0</v>
      </c>
      <c r="AM3487" s="72">
        <f>(SUMIFS('Banco de Indicadores Mun. (2)'!J:J,'Banco de Indicadores Mun. (2)'!B:B,'Banco de Indicadores - Mun. (1)'!B3487,'Banco de Indicadores Mun. (2)'!A:A,'Banco de Indicadores - Mun. (1)'!A3487) / VLOOKUP(D3487,'Dados Base'!$B:$K,7,FALSE)) * 100</f>
        <v>0</v>
      </c>
      <c r="AN3487" s="72">
        <f>(SUMIFS('Banco de Indicadores Mun. (2)'!K:K,'Banco de Indicadores Mun. (2)'!B:B,'Banco de Indicadores - Mun. (1)'!B3487,'Banco de Indicadores Mun. (2)'!A:A,'Banco de Indicadores - Mun. (1)'!A3487) / VLOOKUP(D3487,'Dados Base'!$B:$K,10,FALSE)) * 100</f>
        <v>0</v>
      </c>
      <c r="AO3487" s="33">
        <v>0</v>
      </c>
      <c r="AP3487" s="34">
        <v>0</v>
      </c>
      <c r="AQ3487" s="17">
        <v>0</v>
      </c>
      <c r="AR3487" s="24">
        <v>7.2</v>
      </c>
      <c r="AS3487" s="35">
        <v>100</v>
      </c>
      <c r="AT3487" s="35">
        <v>100</v>
      </c>
      <c r="AU3487" s="35">
        <v>89.343317972350235</v>
      </c>
      <c r="AV3487" s="7">
        <v>9.5</v>
      </c>
      <c r="AW3487" s="36">
        <v>0</v>
      </c>
      <c r="AX3487" s="36">
        <v>0</v>
      </c>
      <c r="AY3487" s="117">
        <v>133.88808751007466</v>
      </c>
    </row>
    <row r="3488" spans="1:51" ht="15" x14ac:dyDescent="0.25">
      <c r="A3488" s="144">
        <v>2012</v>
      </c>
      <c r="B3488" s="77" t="s">
        <v>263</v>
      </c>
      <c r="C3488" s="78">
        <v>11</v>
      </c>
      <c r="D3488" s="77">
        <v>3522653</v>
      </c>
      <c r="E3488" s="78">
        <v>352265311</v>
      </c>
      <c r="F3488" s="78" t="str">
        <f t="shared" si="153"/>
        <v>3522653112012</v>
      </c>
      <c r="G3488" s="96">
        <v>0.69817539613334922</v>
      </c>
      <c r="H3488" s="80">
        <f t="shared" si="152"/>
        <v>3928</v>
      </c>
      <c r="I3488" s="91">
        <v>1936</v>
      </c>
      <c r="J3488" s="91">
        <v>1992</v>
      </c>
      <c r="K3488" s="83">
        <f>(H3488)/VLOOKUP(D3488,'Dados Base'!$B:$K,6,FALSE)</f>
        <v>9.6674952622381927</v>
      </c>
      <c r="L3488" s="88">
        <f t="shared" si="154"/>
        <v>49.287169042769854</v>
      </c>
      <c r="M3488" s="93">
        <v>5</v>
      </c>
      <c r="N3488" s="98">
        <v>0.66100000000000003</v>
      </c>
      <c r="O3488" s="91">
        <v>26</v>
      </c>
      <c r="P3488" s="91" t="s">
        <v>691</v>
      </c>
      <c r="Q3488" s="91" t="s">
        <v>691</v>
      </c>
      <c r="R3488" s="91" t="s">
        <v>691</v>
      </c>
      <c r="S3488" s="91">
        <v>1</v>
      </c>
      <c r="T3488" s="91" t="s">
        <v>691</v>
      </c>
      <c r="U3488" s="91">
        <v>18</v>
      </c>
      <c r="V3488" s="91">
        <v>7</v>
      </c>
      <c r="W3488" s="99">
        <v>0</v>
      </c>
      <c r="X3488" s="19">
        <v>6.5292770833333342E-3</v>
      </c>
      <c r="Y3488" s="29">
        <v>0.77</v>
      </c>
      <c r="Z3488" s="30">
        <v>51</v>
      </c>
      <c r="AA3488" s="30">
        <v>52</v>
      </c>
      <c r="AB3488" s="31">
        <v>0</v>
      </c>
      <c r="AC3488" s="32">
        <v>0</v>
      </c>
      <c r="AD3488" s="153">
        <f>VLOOKUP(D3488,'Dados Base'!$B:$K,9,FALSE)*31536000/VLOOKUP($F3488,F:H,MATCH(H3487,F3487:AF3487,0),FALSE)</f>
        <v>97385.865580448066</v>
      </c>
      <c r="AE3488" s="153">
        <f>VLOOKUP(D3488,'Dados Base'!$B:$K,10,FALSE)*31536000/VLOOKUP($F3488,F:H,MATCH(H3487,F3487:AF3487,0),FALSE)</f>
        <v>12524.480651731161</v>
      </c>
      <c r="AF3488" s="14">
        <v>63.83</v>
      </c>
      <c r="AG3488" s="15">
        <v>84.4</v>
      </c>
      <c r="AH3488" s="14">
        <v>37.17</v>
      </c>
      <c r="AI3488" s="14">
        <v>25.08</v>
      </c>
      <c r="AJ3488" s="14">
        <v>100</v>
      </c>
      <c r="AK3488" s="72">
        <f>(SUMIFS('Banco de Indicadores Mun. (2)'!I:I,'Banco de Indicadores Mun. (2)'!B:B,'Banco de Indicadores - Mun. (1)'!B3488,'Banco de Indicadores Mun. (2)'!A:A,'Banco de Indicadores - Mun. (1)'!A3488) / VLOOKUP(D3488,'Dados Base'!$B:$K,8,FALSE)) * 100</f>
        <v>0</v>
      </c>
      <c r="AL3488" s="72">
        <f>(SUMIFS('Banco de Indicadores Mun. (2)'!I:I,'Banco de Indicadores Mun. (2)'!B:B,'Banco de Indicadores - Mun. (1)'!B3488,'Banco de Indicadores Mun. (2)'!A:A,'Banco de Indicadores - Mun. (1)'!A3488) / VLOOKUP(D3488,'Dados Base'!$B:$K,9,FALSE)) * 100</f>
        <v>0</v>
      </c>
      <c r="AM3488" s="72">
        <f>(SUMIFS('Banco de Indicadores Mun. (2)'!J:J,'Banco de Indicadores Mun. (2)'!B:B,'Banco de Indicadores - Mun. (1)'!B3488,'Banco de Indicadores Mun. (2)'!A:A,'Banco de Indicadores - Mun. (1)'!A3488) / VLOOKUP(D3488,'Dados Base'!$B:$K,7,FALSE)) * 100</f>
        <v>0</v>
      </c>
      <c r="AN3488" s="72">
        <f>(SUMIFS('Banco de Indicadores Mun. (2)'!K:K,'Banco de Indicadores Mun. (2)'!B:B,'Banco de Indicadores - Mun. (1)'!B3488,'Banco de Indicadores Mun. (2)'!A:A,'Banco de Indicadores - Mun. (1)'!A3488) / VLOOKUP(D3488,'Dados Base'!$B:$K,10,FALSE)) * 100</f>
        <v>0</v>
      </c>
      <c r="AO3488" s="33">
        <v>0</v>
      </c>
      <c r="AP3488" s="34">
        <v>0</v>
      </c>
      <c r="AQ3488" s="17">
        <v>0</v>
      </c>
      <c r="AR3488" s="24">
        <v>4.7</v>
      </c>
      <c r="AS3488" s="35">
        <v>72</v>
      </c>
      <c r="AT3488" s="35">
        <v>72</v>
      </c>
      <c r="AU3488" s="35">
        <v>49.514563106796118</v>
      </c>
      <c r="AV3488" s="7">
        <v>6.11</v>
      </c>
      <c r="AW3488" s="36">
        <v>0</v>
      </c>
      <c r="AX3488" s="36">
        <v>0</v>
      </c>
      <c r="AY3488" s="117">
        <v>2.6225395939991381</v>
      </c>
    </row>
    <row r="3489" spans="1:51" ht="15" x14ac:dyDescent="0.25">
      <c r="A3489" s="144">
        <v>2012</v>
      </c>
      <c r="B3489" s="77" t="s">
        <v>264</v>
      </c>
      <c r="C3489" s="78">
        <v>16</v>
      </c>
      <c r="D3489" s="77">
        <v>3522703</v>
      </c>
      <c r="E3489" s="78">
        <v>352270316</v>
      </c>
      <c r="F3489" s="78" t="str">
        <f t="shared" si="153"/>
        <v>3522703162012</v>
      </c>
      <c r="G3489" s="96">
        <v>0.53456783939314079</v>
      </c>
      <c r="H3489" s="80">
        <f t="shared" si="152"/>
        <v>40352</v>
      </c>
      <c r="I3489" s="91">
        <v>36912</v>
      </c>
      <c r="J3489" s="91">
        <v>3440</v>
      </c>
      <c r="K3489" s="83">
        <f>(H3489)/VLOOKUP(D3489,'Dados Base'!$B:$K,6,FALSE)</f>
        <v>40.468143572051787</v>
      </c>
      <c r="L3489" s="88">
        <f t="shared" si="154"/>
        <v>91.475019825535284</v>
      </c>
      <c r="M3489" s="93">
        <v>3</v>
      </c>
      <c r="N3489" s="98">
        <v>0.74399999999999999</v>
      </c>
      <c r="O3489" s="91">
        <v>454</v>
      </c>
      <c r="P3489" s="91" t="s">
        <v>691</v>
      </c>
      <c r="Q3489" s="91" t="s">
        <v>691</v>
      </c>
      <c r="R3489" s="91" t="s">
        <v>691</v>
      </c>
      <c r="S3489" s="91">
        <v>163</v>
      </c>
      <c r="T3489" s="91" t="s">
        <v>691</v>
      </c>
      <c r="U3489" s="91">
        <v>562</v>
      </c>
      <c r="V3489" s="91">
        <v>294</v>
      </c>
      <c r="W3489" s="99">
        <v>0</v>
      </c>
      <c r="X3489" s="19">
        <v>0.12177439637037035</v>
      </c>
      <c r="Y3489" s="29">
        <v>14.66</v>
      </c>
      <c r="Z3489" s="30">
        <v>1860</v>
      </c>
      <c r="AA3489" s="30">
        <v>119</v>
      </c>
      <c r="AB3489" s="31">
        <v>2</v>
      </c>
      <c r="AC3489" s="32">
        <v>0</v>
      </c>
      <c r="AD3489" s="153">
        <f>VLOOKUP(D3489,'Dados Base'!$B:$K,9,FALSE)*31536000/VLOOKUP($F3489,F:H,MATCH(H3488,F3488:AF3488,0),FALSE)</f>
        <v>5728.5606661379861</v>
      </c>
      <c r="AE3489" s="153">
        <f>VLOOKUP(D3489,'Dados Base'!$B:$K,10,FALSE)*31536000/VLOOKUP($F3489,F:H,MATCH(H3488,F3488:AF3488,0),FALSE)</f>
        <v>523.62014274385433</v>
      </c>
      <c r="AF3489" s="14">
        <v>99.14</v>
      </c>
      <c r="AG3489" s="15">
        <v>90.7</v>
      </c>
      <c r="AH3489" s="14">
        <v>100</v>
      </c>
      <c r="AI3489" s="14">
        <v>3.31</v>
      </c>
      <c r="AJ3489" s="14">
        <v>99.1</v>
      </c>
      <c r="AK3489" s="72">
        <f>(SUMIFS('Banco de Indicadores Mun. (2)'!I:I,'Banco de Indicadores Mun. (2)'!B:B,'Banco de Indicadores - Mun. (1)'!B3489,'Banco de Indicadores Mun. (2)'!A:A,'Banco de Indicadores - Mun. (1)'!A3489) / VLOOKUP(D3489,'Dados Base'!$B:$K,8,FALSE)) * 100</f>
        <v>0</v>
      </c>
      <c r="AL3489" s="72">
        <f>(SUMIFS('Banco de Indicadores Mun. (2)'!I:I,'Banco de Indicadores Mun. (2)'!B:B,'Banco de Indicadores - Mun. (1)'!B3489,'Banco de Indicadores Mun. (2)'!A:A,'Banco de Indicadores - Mun. (1)'!A3489) / VLOOKUP(D3489,'Dados Base'!$B:$K,9,FALSE)) * 100</f>
        <v>0</v>
      </c>
      <c r="AM3489" s="72">
        <f>(SUMIFS('Banco de Indicadores Mun. (2)'!J:J,'Banco de Indicadores Mun. (2)'!B:B,'Banco de Indicadores - Mun. (1)'!B3489,'Banco de Indicadores Mun. (2)'!A:A,'Banco de Indicadores - Mun. (1)'!A3489) / VLOOKUP(D3489,'Dados Base'!$B:$K,7,FALSE)) * 100</f>
        <v>0</v>
      </c>
      <c r="AN3489" s="72">
        <f>(SUMIFS('Banco de Indicadores Mun. (2)'!K:K,'Banco de Indicadores Mun. (2)'!B:B,'Banco de Indicadores - Mun. (1)'!B3489,'Banco de Indicadores Mun. (2)'!A:A,'Banco de Indicadores - Mun. (1)'!A3489) / VLOOKUP(D3489,'Dados Base'!$B:$K,10,FALSE)) * 100</f>
        <v>0</v>
      </c>
      <c r="AO3489" s="33">
        <v>1</v>
      </c>
      <c r="AP3489" s="34">
        <v>0</v>
      </c>
      <c r="AQ3489" s="17">
        <v>16</v>
      </c>
      <c r="AR3489" s="24">
        <v>6.7</v>
      </c>
      <c r="AS3489" s="35">
        <v>100</v>
      </c>
      <c r="AT3489" s="35">
        <v>100</v>
      </c>
      <c r="AU3489" s="35">
        <v>93.986862051541181</v>
      </c>
      <c r="AV3489" s="7">
        <v>9.8000000000000007</v>
      </c>
      <c r="AW3489" s="36">
        <v>0</v>
      </c>
      <c r="AX3489" s="36">
        <v>0</v>
      </c>
      <c r="AY3489" s="117">
        <v>102.90675441442102</v>
      </c>
    </row>
    <row r="3490" spans="1:51" ht="15" x14ac:dyDescent="0.25">
      <c r="A3490" s="144">
        <v>2012</v>
      </c>
      <c r="B3490" s="77" t="s">
        <v>265</v>
      </c>
      <c r="C3490" s="78">
        <v>14</v>
      </c>
      <c r="D3490" s="77">
        <v>3522802</v>
      </c>
      <c r="E3490" s="78">
        <v>352280214</v>
      </c>
      <c r="F3490" s="78" t="str">
        <f t="shared" si="153"/>
        <v>3522802142012</v>
      </c>
      <c r="G3490" s="96">
        <v>9.6612433614318149E-2</v>
      </c>
      <c r="H3490" s="80">
        <f t="shared" si="152"/>
        <v>14568</v>
      </c>
      <c r="I3490" s="91">
        <v>11222</v>
      </c>
      <c r="J3490" s="91">
        <v>3346</v>
      </c>
      <c r="K3490" s="83">
        <f>(H3490)/VLOOKUP(D3490,'Dados Base'!$B:$K,6,FALSE)</f>
        <v>28.691850159530468</v>
      </c>
      <c r="L3490" s="88">
        <f t="shared" si="154"/>
        <v>77.031850631521138</v>
      </c>
      <c r="M3490" s="93">
        <v>4</v>
      </c>
      <c r="N3490" s="98">
        <v>0.71899999999999997</v>
      </c>
      <c r="O3490" s="91">
        <v>42</v>
      </c>
      <c r="P3490" s="91" t="s">
        <v>691</v>
      </c>
      <c r="Q3490" s="91" t="s">
        <v>691</v>
      </c>
      <c r="R3490" s="91" t="s">
        <v>691</v>
      </c>
      <c r="S3490" s="91">
        <v>16</v>
      </c>
      <c r="T3490" s="91" t="s">
        <v>691</v>
      </c>
      <c r="U3490" s="91">
        <v>128</v>
      </c>
      <c r="V3490" s="91">
        <v>61</v>
      </c>
      <c r="W3490" s="99">
        <v>17.1599</v>
      </c>
      <c r="X3490" s="19">
        <v>3.5963569722222213E-2</v>
      </c>
      <c r="Y3490" s="29">
        <v>4.42</v>
      </c>
      <c r="Z3490" s="30">
        <v>452</v>
      </c>
      <c r="AA3490" s="30">
        <v>145</v>
      </c>
      <c r="AB3490" s="31">
        <v>3</v>
      </c>
      <c r="AC3490" s="32">
        <v>0</v>
      </c>
      <c r="AD3490" s="153">
        <f>VLOOKUP(D3490,'Dados Base'!$B:$K,9,FALSE)*31536000/VLOOKUP($F3490,F:H,MATCH(H3489,F3489:AF3489,0),FALSE)</f>
        <v>12144.217462932455</v>
      </c>
      <c r="AE3490" s="153">
        <f>VLOOKUP(D3490,'Dados Base'!$B:$K,10,FALSE)*31536000/VLOOKUP($F3490,F:H,MATCH(H3489,F3489:AF3489,0),FALSE)</f>
        <v>1428.7314662273468</v>
      </c>
      <c r="AF3490" s="14">
        <v>81.099999999999994</v>
      </c>
      <c r="AG3490" s="15">
        <v>100</v>
      </c>
      <c r="AH3490" s="14">
        <v>68.180000000000007</v>
      </c>
      <c r="AI3490" s="14">
        <v>34.99</v>
      </c>
      <c r="AJ3490" s="14">
        <v>100</v>
      </c>
      <c r="AK3490" s="72">
        <f>(SUMIFS('Banco de Indicadores Mun. (2)'!I:I,'Banco de Indicadores Mun. (2)'!B:B,'Banco de Indicadores - Mun. (1)'!B3490,'Banco de Indicadores Mun. (2)'!A:A,'Banco de Indicadores - Mun. (1)'!A3490) / VLOOKUP(D3490,'Dados Base'!$B:$K,8,FALSE)) * 100</f>
        <v>0</v>
      </c>
      <c r="AL3490" s="72">
        <f>(SUMIFS('Banco de Indicadores Mun. (2)'!I:I,'Banco de Indicadores Mun. (2)'!B:B,'Banco de Indicadores - Mun. (1)'!B3490,'Banco de Indicadores Mun. (2)'!A:A,'Banco de Indicadores - Mun. (1)'!A3490) / VLOOKUP(D3490,'Dados Base'!$B:$K,9,FALSE)) * 100</f>
        <v>0</v>
      </c>
      <c r="AM3490" s="72">
        <f>(SUMIFS('Banco de Indicadores Mun. (2)'!J:J,'Banco de Indicadores Mun. (2)'!B:B,'Banco de Indicadores - Mun. (1)'!B3490,'Banco de Indicadores Mun. (2)'!A:A,'Banco de Indicadores - Mun. (1)'!A3490) / VLOOKUP(D3490,'Dados Base'!$B:$K,7,FALSE)) * 100</f>
        <v>0</v>
      </c>
      <c r="AN3490" s="72">
        <f>(SUMIFS('Banco de Indicadores Mun. (2)'!K:K,'Banco de Indicadores Mun. (2)'!B:B,'Banco de Indicadores - Mun. (1)'!B3490,'Banco de Indicadores Mun. (2)'!A:A,'Banco de Indicadores - Mun. (1)'!A3490) / VLOOKUP(D3490,'Dados Base'!$B:$K,10,FALSE)) * 100</f>
        <v>0</v>
      </c>
      <c r="AO3490" s="33">
        <v>0</v>
      </c>
      <c r="AP3490" s="34">
        <v>0</v>
      </c>
      <c r="AQ3490" s="17">
        <v>0</v>
      </c>
      <c r="AR3490" s="24">
        <v>9.1</v>
      </c>
      <c r="AS3490" s="35">
        <v>86</v>
      </c>
      <c r="AT3490" s="35">
        <v>86</v>
      </c>
      <c r="AU3490" s="35">
        <v>75.711892797319933</v>
      </c>
      <c r="AV3490" s="7">
        <v>8.2100000000000009</v>
      </c>
      <c r="AW3490" s="36">
        <v>0</v>
      </c>
      <c r="AX3490" s="36">
        <v>0</v>
      </c>
      <c r="AY3490" s="117">
        <v>19.045147968892799</v>
      </c>
    </row>
    <row r="3491" spans="1:51" ht="15" x14ac:dyDescent="0.25">
      <c r="A3491" s="144">
        <v>2012</v>
      </c>
      <c r="B3491" s="77" t="s">
        <v>266</v>
      </c>
      <c r="C3491" s="78">
        <v>13</v>
      </c>
      <c r="D3491" s="77">
        <v>3522901</v>
      </c>
      <c r="E3491" s="78">
        <v>352290113</v>
      </c>
      <c r="F3491" s="78" t="str">
        <f t="shared" si="153"/>
        <v>3522901132012</v>
      </c>
      <c r="G3491" s="96">
        <v>1.5557529399456538</v>
      </c>
      <c r="H3491" s="80">
        <f t="shared" si="152"/>
        <v>12492</v>
      </c>
      <c r="I3491" s="91">
        <v>11984</v>
      </c>
      <c r="J3491" s="91">
        <v>508</v>
      </c>
      <c r="K3491" s="83">
        <f>(H3491)/VLOOKUP(D3491,'Dados Base'!$B:$K,6,FALSE)</f>
        <v>89.439392854585819</v>
      </c>
      <c r="L3491" s="88">
        <f t="shared" si="154"/>
        <v>95.933397374319568</v>
      </c>
      <c r="M3491" s="93">
        <v>3</v>
      </c>
      <c r="N3491" s="98">
        <v>0.72499999999999998</v>
      </c>
      <c r="O3491" s="91">
        <v>44</v>
      </c>
      <c r="P3491" s="91" t="s">
        <v>691</v>
      </c>
      <c r="Q3491" s="91" t="s">
        <v>691</v>
      </c>
      <c r="R3491" s="91" t="s">
        <v>691</v>
      </c>
      <c r="S3491" s="91">
        <v>41</v>
      </c>
      <c r="T3491" s="91" t="s">
        <v>691</v>
      </c>
      <c r="U3491" s="91">
        <v>81</v>
      </c>
      <c r="V3491" s="91">
        <v>99</v>
      </c>
      <c r="W3491" s="99">
        <v>12.268800000000001</v>
      </c>
      <c r="X3491" s="19">
        <v>3.8025416666666666E-2</v>
      </c>
      <c r="Y3491" s="29">
        <v>4.76</v>
      </c>
      <c r="Z3491" s="30">
        <v>0</v>
      </c>
      <c r="AA3491" s="30">
        <v>642</v>
      </c>
      <c r="AB3491" s="31">
        <v>1</v>
      </c>
      <c r="AC3491" s="32">
        <v>0</v>
      </c>
      <c r="AD3491" s="153">
        <f>VLOOKUP(D3491,'Dados Base'!$B:$K,9,FALSE)*31536000/VLOOKUP($F3491,F:H,MATCH(H3490,F3490:AF3490,0),FALSE)</f>
        <v>2903.1700288184438</v>
      </c>
      <c r="AE3491" s="153">
        <f>VLOOKUP(D3491,'Dados Base'!$B:$K,10,FALSE)*31536000/VLOOKUP($F3491,F:H,MATCH(H3490,F3490:AF3490,0),FALSE)</f>
        <v>302.93948126801155</v>
      </c>
      <c r="AF3491" s="14">
        <v>100</v>
      </c>
      <c r="AG3491" s="15">
        <v>100</v>
      </c>
      <c r="AH3491" s="14" t="s">
        <v>692</v>
      </c>
      <c r="AI3491" s="14">
        <v>18.18</v>
      </c>
      <c r="AJ3491" s="14">
        <v>100</v>
      </c>
      <c r="AK3491" s="72">
        <f>(SUMIFS('Banco de Indicadores Mun. (2)'!I:I,'Banco de Indicadores Mun. (2)'!B:B,'Banco de Indicadores - Mun. (1)'!B3491,'Banco de Indicadores Mun. (2)'!A:A,'Banco de Indicadores - Mun. (1)'!A3491) / VLOOKUP(D3491,'Dados Base'!$B:$K,8,FALSE)) * 100</f>
        <v>0</v>
      </c>
      <c r="AL3491" s="72">
        <f>(SUMIFS('Banco de Indicadores Mun. (2)'!I:I,'Banco de Indicadores Mun. (2)'!B:B,'Banco de Indicadores - Mun. (1)'!B3491,'Banco de Indicadores Mun. (2)'!A:A,'Banco de Indicadores - Mun. (1)'!A3491) / VLOOKUP(D3491,'Dados Base'!$B:$K,9,FALSE)) * 100</f>
        <v>0</v>
      </c>
      <c r="AM3491" s="72">
        <f>(SUMIFS('Banco de Indicadores Mun. (2)'!J:J,'Banco de Indicadores Mun. (2)'!B:B,'Banco de Indicadores - Mun. (1)'!B3491,'Banco de Indicadores Mun. (2)'!A:A,'Banco de Indicadores - Mun. (1)'!A3491) / VLOOKUP(D3491,'Dados Base'!$B:$K,7,FALSE)) * 100</f>
        <v>0</v>
      </c>
      <c r="AN3491" s="72">
        <f>(SUMIFS('Banco de Indicadores Mun. (2)'!K:K,'Banco de Indicadores Mun. (2)'!B:B,'Banco de Indicadores - Mun. (1)'!B3491,'Banco de Indicadores Mun. (2)'!A:A,'Banco de Indicadores - Mun. (1)'!A3491) / VLOOKUP(D3491,'Dados Base'!$B:$K,10,FALSE)) * 100</f>
        <v>0</v>
      </c>
      <c r="AO3491" s="33">
        <v>0</v>
      </c>
      <c r="AP3491" s="34">
        <v>0</v>
      </c>
      <c r="AQ3491" s="17">
        <v>0</v>
      </c>
      <c r="AR3491" s="24">
        <v>7.1</v>
      </c>
      <c r="AS3491" s="35">
        <v>80</v>
      </c>
      <c r="AT3491" s="35">
        <v>0</v>
      </c>
      <c r="AU3491" s="35">
        <v>0</v>
      </c>
      <c r="AV3491" s="7">
        <v>1.2</v>
      </c>
      <c r="AW3491" s="36">
        <v>1</v>
      </c>
      <c r="AX3491" s="36">
        <v>0</v>
      </c>
      <c r="AY3491" s="117">
        <v>39.027008641330227</v>
      </c>
    </row>
    <row r="3492" spans="1:51" ht="15" x14ac:dyDescent="0.25">
      <c r="A3492" s="144">
        <v>2012</v>
      </c>
      <c r="B3492" s="77" t="s">
        <v>267</v>
      </c>
      <c r="C3492" s="78">
        <v>19</v>
      </c>
      <c r="D3492" s="77">
        <v>3523008</v>
      </c>
      <c r="E3492" s="78">
        <v>352300819</v>
      </c>
      <c r="F3492" s="78" t="str">
        <f t="shared" si="153"/>
        <v>3523008192012</v>
      </c>
      <c r="G3492" s="96">
        <v>1.2947919545252873</v>
      </c>
      <c r="H3492" s="80">
        <f t="shared" si="152"/>
        <v>4465</v>
      </c>
      <c r="I3492" s="91">
        <v>3568</v>
      </c>
      <c r="J3492" s="91">
        <v>897</v>
      </c>
      <c r="K3492" s="83">
        <f>(H3492)/VLOOKUP(D3492,'Dados Base'!$B:$K,6,FALSE)</f>
        <v>14.531194063852638</v>
      </c>
      <c r="L3492" s="88">
        <f t="shared" si="154"/>
        <v>79.910414333706598</v>
      </c>
      <c r="M3492" s="93">
        <v>5</v>
      </c>
      <c r="N3492" s="98">
        <v>0.72</v>
      </c>
      <c r="O3492" s="91">
        <v>28</v>
      </c>
      <c r="P3492" s="91" t="s">
        <v>691</v>
      </c>
      <c r="Q3492" s="91" t="s">
        <v>691</v>
      </c>
      <c r="R3492" s="91" t="s">
        <v>691</v>
      </c>
      <c r="S3492" s="91">
        <v>2</v>
      </c>
      <c r="T3492" s="91" t="s">
        <v>691</v>
      </c>
      <c r="U3492" s="91">
        <v>16</v>
      </c>
      <c r="V3492" s="91">
        <v>17</v>
      </c>
      <c r="W3492" s="99">
        <v>49.1751</v>
      </c>
      <c r="X3492" s="19">
        <v>1.0636896013071493E-2</v>
      </c>
      <c r="Y3492" s="29">
        <v>1.42</v>
      </c>
      <c r="Z3492" s="30">
        <v>17</v>
      </c>
      <c r="AA3492" s="30">
        <v>174</v>
      </c>
      <c r="AB3492" s="31">
        <v>0</v>
      </c>
      <c r="AC3492" s="32">
        <v>0</v>
      </c>
      <c r="AD3492" s="153">
        <f>VLOOKUP(D3492,'Dados Base'!$B:$K,9,FALSE)*31536000/VLOOKUP($F3492,F:H,MATCH(H3491,F3491:AF3491,0),FALSE)</f>
        <v>15679.71332586786</v>
      </c>
      <c r="AE3492" s="153">
        <f>VLOOKUP(D3492,'Dados Base'!$B:$K,10,FALSE)*31536000/VLOOKUP($F3492,F:H,MATCH(H3491,F3491:AF3491,0),FALSE)</f>
        <v>1341.9574468085102</v>
      </c>
      <c r="AF3492" s="14" t="s">
        <v>692</v>
      </c>
      <c r="AG3492" s="15">
        <v>91.1</v>
      </c>
      <c r="AH3492" s="14" t="s">
        <v>692</v>
      </c>
      <c r="AI3492" s="14" t="s">
        <v>692</v>
      </c>
      <c r="AJ3492" s="14" t="s">
        <v>692</v>
      </c>
      <c r="AK3492" s="72">
        <f>(SUMIFS('Banco de Indicadores Mun. (2)'!I:I,'Banco de Indicadores Mun. (2)'!B:B,'Banco de Indicadores - Mun. (1)'!B3492,'Banco de Indicadores Mun. (2)'!A:A,'Banco de Indicadores - Mun. (1)'!A3492) / VLOOKUP(D3492,'Dados Base'!$B:$K,8,FALSE)) * 100</f>
        <v>0</v>
      </c>
      <c r="AL3492" s="72">
        <f>(SUMIFS('Banco de Indicadores Mun. (2)'!I:I,'Banco de Indicadores Mun. (2)'!B:B,'Banco de Indicadores - Mun. (1)'!B3492,'Banco de Indicadores Mun. (2)'!A:A,'Banco de Indicadores - Mun. (1)'!A3492) / VLOOKUP(D3492,'Dados Base'!$B:$K,9,FALSE)) * 100</f>
        <v>0</v>
      </c>
      <c r="AM3492" s="72">
        <f>(SUMIFS('Banco de Indicadores Mun. (2)'!J:J,'Banco de Indicadores Mun. (2)'!B:B,'Banco de Indicadores - Mun. (1)'!B3492,'Banco de Indicadores Mun. (2)'!A:A,'Banco de Indicadores - Mun. (1)'!A3492) / VLOOKUP(D3492,'Dados Base'!$B:$K,7,FALSE)) * 100</f>
        <v>0</v>
      </c>
      <c r="AN3492" s="72">
        <f>(SUMIFS('Banco de Indicadores Mun. (2)'!K:K,'Banco de Indicadores Mun. (2)'!B:B,'Banco de Indicadores - Mun. (1)'!B3492,'Banco de Indicadores Mun. (2)'!A:A,'Banco de Indicadores - Mun. (1)'!A3492) / VLOOKUP(D3492,'Dados Base'!$B:$K,10,FALSE)) * 100</f>
        <v>0</v>
      </c>
      <c r="AO3492" s="33">
        <v>0</v>
      </c>
      <c r="AP3492" s="34">
        <v>0</v>
      </c>
      <c r="AQ3492" s="17">
        <v>0</v>
      </c>
      <c r="AR3492" s="24">
        <v>8.1999999999999993</v>
      </c>
      <c r="AS3492" s="35">
        <v>30</v>
      </c>
      <c r="AT3492" s="35">
        <v>30</v>
      </c>
      <c r="AU3492" s="35">
        <v>8.9005235602094235</v>
      </c>
      <c r="AV3492" s="7">
        <v>2.54</v>
      </c>
      <c r="AW3492" s="36">
        <v>0</v>
      </c>
      <c r="AX3492" s="36">
        <v>0</v>
      </c>
      <c r="AY3492" s="117">
        <v>10.302727502573907</v>
      </c>
    </row>
    <row r="3493" spans="1:51" ht="15" x14ac:dyDescent="0.25">
      <c r="A3493" s="144">
        <v>2012</v>
      </c>
      <c r="B3493" s="77" t="s">
        <v>268</v>
      </c>
      <c r="C3493" s="78">
        <v>6</v>
      </c>
      <c r="D3493" s="77">
        <v>3523107</v>
      </c>
      <c r="E3493" s="78">
        <v>35231076</v>
      </c>
      <c r="F3493" s="78" t="str">
        <f t="shared" si="153"/>
        <v>352310762012</v>
      </c>
      <c r="G3493" s="96">
        <v>1.5873834992003788</v>
      </c>
      <c r="H3493" s="80">
        <f t="shared" si="152"/>
        <v>330897</v>
      </c>
      <c r="I3493" s="91">
        <v>330897</v>
      </c>
      <c r="J3493" s="91">
        <v>0</v>
      </c>
      <c r="K3493" s="83">
        <f>(H3493)/VLOOKUP(D3493,'Dados Base'!$B:$K,6,FALSE)</f>
        <v>4046.184886280264</v>
      </c>
      <c r="L3493" s="88">
        <f t="shared" si="154"/>
        <v>100</v>
      </c>
      <c r="M3493" s="93">
        <v>5</v>
      </c>
      <c r="N3493" s="98">
        <v>0.71399999999999997</v>
      </c>
      <c r="O3493" s="91">
        <v>23</v>
      </c>
      <c r="P3493" s="91" t="s">
        <v>691</v>
      </c>
      <c r="Q3493" s="91" t="s">
        <v>691</v>
      </c>
      <c r="R3493" s="91" t="s">
        <v>691</v>
      </c>
      <c r="S3493" s="91">
        <v>579</v>
      </c>
      <c r="T3493" s="91" t="s">
        <v>691</v>
      </c>
      <c r="U3493" s="91">
        <v>1181</v>
      </c>
      <c r="V3493" s="91">
        <v>599</v>
      </c>
      <c r="W3493" s="99">
        <v>0</v>
      </c>
      <c r="X3493" s="19">
        <v>1.1470138543402777</v>
      </c>
      <c r="Y3493" s="29">
        <v>197.49</v>
      </c>
      <c r="Z3493" s="30">
        <v>725</v>
      </c>
      <c r="AA3493" s="30">
        <v>17049</v>
      </c>
      <c r="AB3493" s="31">
        <v>21</v>
      </c>
      <c r="AC3493" s="32">
        <v>0</v>
      </c>
      <c r="AD3493" s="153">
        <f>VLOOKUP(D3493,'Dados Base'!$B:$K,9,FALSE)*31536000/VLOOKUP($F3493,F:H,MATCH(H3492,F3492:AF3492,0),FALSE)</f>
        <v>114.36549742064751</v>
      </c>
      <c r="AE3493" s="153">
        <f>VLOOKUP(D3493,'Dados Base'!$B:$K,10,FALSE)*31536000/VLOOKUP($F3493,F:H,MATCH(H3492,F3492:AF3492,0),FALSE)</f>
        <v>14.295687177580941</v>
      </c>
      <c r="AF3493" s="14">
        <v>99.5</v>
      </c>
      <c r="AG3493" s="15" t="s">
        <v>692</v>
      </c>
      <c r="AH3493" s="14">
        <v>51.93</v>
      </c>
      <c r="AI3493" s="14">
        <v>48.97</v>
      </c>
      <c r="AJ3493" s="14">
        <v>99.5</v>
      </c>
      <c r="AK3493" s="72">
        <f>(SUMIFS('Banco de Indicadores Mun. (2)'!I:I,'Banco de Indicadores Mun. (2)'!B:B,'Banco de Indicadores - Mun. (1)'!B3493,'Banco de Indicadores Mun. (2)'!A:A,'Banco de Indicadores - Mun. (1)'!A3493) / VLOOKUP(D3493,'Dados Base'!$B:$K,8,FALSE)) * 100</f>
        <v>0</v>
      </c>
      <c r="AL3493" s="72">
        <f>(SUMIFS('Banco de Indicadores Mun. (2)'!I:I,'Banco de Indicadores Mun. (2)'!B:B,'Banco de Indicadores - Mun. (1)'!B3493,'Banco de Indicadores Mun. (2)'!A:A,'Banco de Indicadores - Mun. (1)'!A3493) / VLOOKUP(D3493,'Dados Base'!$B:$K,9,FALSE)) * 100</f>
        <v>0</v>
      </c>
      <c r="AM3493" s="72">
        <f>(SUMIFS('Banco de Indicadores Mun. (2)'!J:J,'Banco de Indicadores Mun. (2)'!B:B,'Banco de Indicadores - Mun. (1)'!B3493,'Banco de Indicadores Mun. (2)'!A:A,'Banco de Indicadores - Mun. (1)'!A3493) / VLOOKUP(D3493,'Dados Base'!$B:$K,7,FALSE)) * 100</f>
        <v>0</v>
      </c>
      <c r="AN3493" s="72">
        <f>(SUMIFS('Banco de Indicadores Mun. (2)'!K:K,'Banco de Indicadores Mun. (2)'!B:B,'Banco de Indicadores - Mun. (1)'!B3493,'Banco de Indicadores Mun. (2)'!A:A,'Banco de Indicadores - Mun. (1)'!A3493) / VLOOKUP(D3493,'Dados Base'!$B:$K,10,FALSE)) * 100</f>
        <v>0</v>
      </c>
      <c r="AO3493" s="33">
        <v>1</v>
      </c>
      <c r="AP3493" s="34">
        <v>0.3022088444440415</v>
      </c>
      <c r="AQ3493" s="17">
        <v>0</v>
      </c>
      <c r="AR3493" s="24">
        <v>8.3000000000000007</v>
      </c>
      <c r="AS3493" s="35">
        <v>62</v>
      </c>
      <c r="AT3493" s="35">
        <v>4.34</v>
      </c>
      <c r="AU3493" s="35">
        <v>4.0789917857544733</v>
      </c>
      <c r="AV3493" s="7">
        <v>1.5</v>
      </c>
      <c r="AW3493" s="36">
        <v>0</v>
      </c>
      <c r="AX3493" s="36">
        <v>0</v>
      </c>
      <c r="AY3493" s="117">
        <v>0.33937637712021207</v>
      </c>
    </row>
    <row r="3494" spans="1:51" ht="15" x14ac:dyDescent="0.25">
      <c r="A3494" s="144">
        <v>2012</v>
      </c>
      <c r="B3494" s="77" t="s">
        <v>269</v>
      </c>
      <c r="C3494" s="78">
        <v>14</v>
      </c>
      <c r="D3494" s="77">
        <v>3523206</v>
      </c>
      <c r="E3494" s="78">
        <v>352320614</v>
      </c>
      <c r="F3494" s="78" t="str">
        <f t="shared" si="153"/>
        <v>3523206142012</v>
      </c>
      <c r="G3494" s="96">
        <v>0.221581922676517</v>
      </c>
      <c r="H3494" s="80">
        <f t="shared" si="152"/>
        <v>48103</v>
      </c>
      <c r="I3494" s="91">
        <v>44464</v>
      </c>
      <c r="J3494" s="91">
        <v>3639</v>
      </c>
      <c r="K3494" s="83">
        <f>(H3494)/VLOOKUP(D3494,'Dados Base'!$B:$K,6,FALSE)</f>
        <v>47.931405568066317</v>
      </c>
      <c r="L3494" s="88">
        <f t="shared" si="154"/>
        <v>92.434983265077022</v>
      </c>
      <c r="M3494" s="93">
        <v>4</v>
      </c>
      <c r="N3494" s="98">
        <v>0.70299999999999996</v>
      </c>
      <c r="O3494" s="91">
        <v>137</v>
      </c>
      <c r="P3494" s="91" t="s">
        <v>691</v>
      </c>
      <c r="Q3494" s="91" t="s">
        <v>691</v>
      </c>
      <c r="R3494" s="91" t="s">
        <v>691</v>
      </c>
      <c r="S3494" s="91">
        <v>51</v>
      </c>
      <c r="T3494" s="91" t="s">
        <v>691</v>
      </c>
      <c r="U3494" s="91">
        <v>504</v>
      </c>
      <c r="V3494" s="91">
        <v>257</v>
      </c>
      <c r="W3494" s="99">
        <v>0</v>
      </c>
      <c r="X3494" s="19">
        <v>0.13365641249074073</v>
      </c>
      <c r="Y3494" s="29">
        <v>17.79</v>
      </c>
      <c r="Z3494" s="30">
        <v>0</v>
      </c>
      <c r="AA3494" s="30">
        <v>2401</v>
      </c>
      <c r="AB3494" s="31">
        <v>8</v>
      </c>
      <c r="AC3494" s="32">
        <v>1</v>
      </c>
      <c r="AD3494" s="153">
        <f>VLOOKUP(D3494,'Dados Base'!$B:$K,9,FALSE)*31536000/VLOOKUP($F3494,F:H,MATCH(H3493,F3493:AF3493,0),FALSE)</f>
        <v>7401.6472985052906</v>
      </c>
      <c r="AE3494" s="153">
        <f>VLOOKUP(D3494,'Dados Base'!$B:$K,10,FALSE)*31536000/VLOOKUP($F3494,F:H,MATCH(H3493,F3493:AF3493,0),FALSE)</f>
        <v>871.93896430576024</v>
      </c>
      <c r="AF3494" s="14">
        <v>91.28</v>
      </c>
      <c r="AG3494" s="15">
        <v>93.5</v>
      </c>
      <c r="AH3494" s="14">
        <v>76.709999999999994</v>
      </c>
      <c r="AI3494" s="14">
        <v>38.99</v>
      </c>
      <c r="AJ3494" s="14">
        <v>98.8</v>
      </c>
      <c r="AK3494" s="72">
        <f>(SUMIFS('Banco de Indicadores Mun. (2)'!I:I,'Banco de Indicadores Mun. (2)'!B:B,'Banco de Indicadores - Mun. (1)'!B3494,'Banco de Indicadores Mun. (2)'!A:A,'Banco de Indicadores - Mun. (1)'!A3494) / VLOOKUP(D3494,'Dados Base'!$B:$K,8,FALSE)) * 100</f>
        <v>0</v>
      </c>
      <c r="AL3494" s="72">
        <f>(SUMIFS('Banco de Indicadores Mun. (2)'!I:I,'Banco de Indicadores Mun. (2)'!B:B,'Banco de Indicadores - Mun. (1)'!B3494,'Banco de Indicadores Mun. (2)'!A:A,'Banco de Indicadores - Mun. (1)'!A3494) / VLOOKUP(D3494,'Dados Base'!$B:$K,9,FALSE)) * 100</f>
        <v>0</v>
      </c>
      <c r="AM3494" s="72">
        <f>(SUMIFS('Banco de Indicadores Mun. (2)'!J:J,'Banco de Indicadores Mun. (2)'!B:B,'Banco de Indicadores - Mun. (1)'!B3494,'Banco de Indicadores Mun. (2)'!A:A,'Banco de Indicadores - Mun. (1)'!A3494) / VLOOKUP(D3494,'Dados Base'!$B:$K,7,FALSE)) * 100</f>
        <v>0</v>
      </c>
      <c r="AN3494" s="72">
        <f>(SUMIFS('Banco de Indicadores Mun. (2)'!K:K,'Banco de Indicadores Mun. (2)'!B:B,'Banco de Indicadores - Mun. (1)'!B3494,'Banco de Indicadores Mun. (2)'!A:A,'Banco de Indicadores - Mun. (1)'!A3494) / VLOOKUP(D3494,'Dados Base'!$B:$K,10,FALSE)) * 100</f>
        <v>0</v>
      </c>
      <c r="AO3494" s="33">
        <v>0</v>
      </c>
      <c r="AP3494" s="34">
        <v>0</v>
      </c>
      <c r="AQ3494" s="17">
        <v>0</v>
      </c>
      <c r="AR3494" s="24">
        <v>5.2</v>
      </c>
      <c r="AS3494" s="35">
        <v>90</v>
      </c>
      <c r="AT3494" s="35">
        <v>0</v>
      </c>
      <c r="AU3494" s="35">
        <v>0</v>
      </c>
      <c r="AV3494" s="7">
        <v>1.35</v>
      </c>
      <c r="AW3494" s="36">
        <v>0</v>
      </c>
      <c r="AX3494" s="36">
        <v>1</v>
      </c>
      <c r="AY3494" s="117">
        <v>86.298768718821549</v>
      </c>
    </row>
    <row r="3495" spans="1:51" ht="15" x14ac:dyDescent="0.25">
      <c r="A3495" s="144">
        <v>2012</v>
      </c>
      <c r="B3495" s="77" t="s">
        <v>270</v>
      </c>
      <c r="C3495" s="78">
        <v>11</v>
      </c>
      <c r="D3495" s="77">
        <v>3523305</v>
      </c>
      <c r="E3495" s="78">
        <v>352330511</v>
      </c>
      <c r="F3495" s="78" t="str">
        <f t="shared" si="153"/>
        <v>3523305112012</v>
      </c>
      <c r="G3495" s="96">
        <v>1.2521563678635106</v>
      </c>
      <c r="H3495" s="80">
        <f t="shared" si="152"/>
        <v>15811</v>
      </c>
      <c r="I3495" s="91">
        <v>10356</v>
      </c>
      <c r="J3495" s="91">
        <v>5455</v>
      </c>
      <c r="K3495" s="83">
        <f>(H3495)/VLOOKUP(D3495,'Dados Base'!$B:$K,6,FALSE)</f>
        <v>57.962460590952425</v>
      </c>
      <c r="L3495" s="88">
        <f t="shared" si="154"/>
        <v>65.498703434317889</v>
      </c>
      <c r="M3495" s="93">
        <v>5</v>
      </c>
      <c r="N3495" s="98">
        <v>0.67700000000000005</v>
      </c>
      <c r="O3495" s="91">
        <v>88</v>
      </c>
      <c r="P3495" s="91" t="s">
        <v>691</v>
      </c>
      <c r="Q3495" s="91" t="s">
        <v>691</v>
      </c>
      <c r="R3495" s="91" t="s">
        <v>691</v>
      </c>
      <c r="S3495" s="91">
        <v>7</v>
      </c>
      <c r="T3495" s="91" t="s">
        <v>691</v>
      </c>
      <c r="U3495" s="91">
        <v>77</v>
      </c>
      <c r="V3495" s="91">
        <v>53</v>
      </c>
      <c r="W3495" s="99">
        <v>0</v>
      </c>
      <c r="X3495" s="19">
        <v>1.7116230989583332E-2</v>
      </c>
      <c r="Y3495" s="29">
        <v>4.0199999999999996</v>
      </c>
      <c r="Z3495" s="30">
        <v>253</v>
      </c>
      <c r="AA3495" s="30">
        <v>290</v>
      </c>
      <c r="AB3495" s="31">
        <v>1</v>
      </c>
      <c r="AC3495" s="32">
        <v>1</v>
      </c>
      <c r="AD3495" s="153">
        <f>VLOOKUP(D3495,'Dados Base'!$B:$K,9,FALSE)*31536000/VLOOKUP($F3495,F:H,MATCH(H3494,F3494:AF3494,0),FALSE)</f>
        <v>19566.640946176711</v>
      </c>
      <c r="AE3495" s="153">
        <f>VLOOKUP(D3495,'Dados Base'!$B:$K,10,FALSE)*31536000/VLOOKUP($F3495,F:H,MATCH(H3494,F3494:AF3494,0),FALSE)</f>
        <v>2493.2009360571747</v>
      </c>
      <c r="AF3495" s="14">
        <v>41.57</v>
      </c>
      <c r="AG3495" s="15">
        <v>94.4</v>
      </c>
      <c r="AH3495" s="14">
        <v>25.71</v>
      </c>
      <c r="AI3495" s="14">
        <v>27.32</v>
      </c>
      <c r="AJ3495" s="14">
        <v>65.099999999999994</v>
      </c>
      <c r="AK3495" s="72">
        <f>(SUMIFS('Banco de Indicadores Mun. (2)'!I:I,'Banco de Indicadores Mun. (2)'!B:B,'Banco de Indicadores - Mun. (1)'!B3495,'Banco de Indicadores Mun. (2)'!A:A,'Banco de Indicadores - Mun. (1)'!A3495) / VLOOKUP(D3495,'Dados Base'!$B:$K,8,FALSE)) * 100</f>
        <v>0</v>
      </c>
      <c r="AL3495" s="72">
        <f>(SUMIFS('Banco de Indicadores Mun. (2)'!I:I,'Banco de Indicadores Mun. (2)'!B:B,'Banco de Indicadores - Mun. (1)'!B3495,'Banco de Indicadores Mun. (2)'!A:A,'Banco de Indicadores - Mun. (1)'!A3495) / VLOOKUP(D3495,'Dados Base'!$B:$K,9,FALSE)) * 100</f>
        <v>0</v>
      </c>
      <c r="AM3495" s="72">
        <f>(SUMIFS('Banco de Indicadores Mun. (2)'!J:J,'Banco de Indicadores Mun. (2)'!B:B,'Banco de Indicadores - Mun. (1)'!B3495,'Banco de Indicadores Mun. (2)'!A:A,'Banco de Indicadores - Mun. (1)'!A3495) / VLOOKUP(D3495,'Dados Base'!$B:$K,7,FALSE)) * 100</f>
        <v>0</v>
      </c>
      <c r="AN3495" s="72">
        <f>(SUMIFS('Banco de Indicadores Mun. (2)'!K:K,'Banco de Indicadores Mun. (2)'!B:B,'Banco de Indicadores - Mun. (1)'!B3495,'Banco de Indicadores Mun. (2)'!A:A,'Banco de Indicadores - Mun. (1)'!A3495) / VLOOKUP(D3495,'Dados Base'!$B:$K,10,FALSE)) * 100</f>
        <v>0</v>
      </c>
      <c r="AO3495" s="33">
        <v>1</v>
      </c>
      <c r="AP3495" s="34">
        <v>0</v>
      </c>
      <c r="AQ3495" s="17">
        <v>0</v>
      </c>
      <c r="AR3495" s="24">
        <v>3.6</v>
      </c>
      <c r="AS3495" s="35">
        <v>60</v>
      </c>
      <c r="AT3495" s="35">
        <v>53.400000000000006</v>
      </c>
      <c r="AU3495" s="35">
        <v>46.593001841620627</v>
      </c>
      <c r="AV3495" s="7">
        <v>5.77</v>
      </c>
      <c r="AW3495" s="36">
        <v>0</v>
      </c>
      <c r="AX3495" s="36">
        <v>1</v>
      </c>
      <c r="AY3495" s="117">
        <v>0</v>
      </c>
    </row>
    <row r="3496" spans="1:51" ht="15" x14ac:dyDescent="0.25">
      <c r="A3496" s="144">
        <v>2012</v>
      </c>
      <c r="B3496" s="77" t="s">
        <v>271</v>
      </c>
      <c r="C3496" s="78">
        <v>5</v>
      </c>
      <c r="D3496" s="77">
        <v>3523404</v>
      </c>
      <c r="E3496" s="78">
        <v>35234045</v>
      </c>
      <c r="F3496" s="78" t="str">
        <f t="shared" si="153"/>
        <v>352340452012</v>
      </c>
      <c r="G3496" s="96">
        <v>2.0923333136270372</v>
      </c>
      <c r="H3496" s="80">
        <f t="shared" si="152"/>
        <v>104822</v>
      </c>
      <c r="I3496" s="91">
        <v>89105</v>
      </c>
      <c r="J3496" s="91">
        <v>15717</v>
      </c>
      <c r="K3496" s="83">
        <f>(H3496)/VLOOKUP(D3496,'Dados Base'!$B:$K,6,FALSE)</f>
        <v>325.00930174872877</v>
      </c>
      <c r="L3496" s="88">
        <f t="shared" si="154"/>
        <v>85.006010188700841</v>
      </c>
      <c r="M3496" s="93">
        <v>1</v>
      </c>
      <c r="N3496" s="98">
        <v>0.77800000000000002</v>
      </c>
      <c r="O3496" s="91">
        <v>151</v>
      </c>
      <c r="P3496" s="91" t="s">
        <v>691</v>
      </c>
      <c r="Q3496" s="91" t="s">
        <v>691</v>
      </c>
      <c r="R3496" s="91" t="s">
        <v>691</v>
      </c>
      <c r="S3496" s="91">
        <v>491</v>
      </c>
      <c r="T3496" s="91" t="s">
        <v>691</v>
      </c>
      <c r="U3496" s="91">
        <v>1096</v>
      </c>
      <c r="V3496" s="91">
        <v>869</v>
      </c>
      <c r="W3496" s="99">
        <v>0</v>
      </c>
      <c r="X3496" s="19">
        <v>0.29192283994675922</v>
      </c>
      <c r="Y3496" s="29">
        <v>35.299999999999997</v>
      </c>
      <c r="Z3496" s="30">
        <v>4039</v>
      </c>
      <c r="AA3496" s="30">
        <v>726</v>
      </c>
      <c r="AB3496" s="31">
        <v>21</v>
      </c>
      <c r="AC3496" s="32">
        <v>0</v>
      </c>
      <c r="AD3496" s="153">
        <f>VLOOKUP(D3496,'Dados Base'!$B:$K,9,FALSE)*31536000/VLOOKUP($F3496,F:H,MATCH(H3495,F3495:AF3495,0),FALSE)</f>
        <v>1188.3688538665547</v>
      </c>
      <c r="AE3496" s="153">
        <f>VLOOKUP(D3496,'Dados Base'!$B:$K,10,FALSE)*31536000/VLOOKUP($F3496,F:H,MATCH(H3495,F3495:AF3495,0),FALSE)</f>
        <v>156.44349468623</v>
      </c>
      <c r="AF3496" s="14">
        <v>91.49</v>
      </c>
      <c r="AG3496" s="15">
        <v>100</v>
      </c>
      <c r="AH3496" s="14">
        <v>84.08</v>
      </c>
      <c r="AI3496" s="14">
        <v>34.450000000000003</v>
      </c>
      <c r="AJ3496" s="14">
        <v>100</v>
      </c>
      <c r="AK3496" s="72">
        <f>(SUMIFS('Banco de Indicadores Mun. (2)'!I:I,'Banco de Indicadores Mun. (2)'!B:B,'Banco de Indicadores - Mun. (1)'!B3496,'Banco de Indicadores Mun. (2)'!A:A,'Banco de Indicadores - Mun. (1)'!A3496) / VLOOKUP(D3496,'Dados Base'!$B:$K,8,FALSE)) * 100</f>
        <v>0</v>
      </c>
      <c r="AL3496" s="72">
        <f>(SUMIFS('Banco de Indicadores Mun. (2)'!I:I,'Banco de Indicadores Mun. (2)'!B:B,'Banco de Indicadores - Mun. (1)'!B3496,'Banco de Indicadores Mun. (2)'!A:A,'Banco de Indicadores - Mun. (1)'!A3496) / VLOOKUP(D3496,'Dados Base'!$B:$K,9,FALSE)) * 100</f>
        <v>0</v>
      </c>
      <c r="AM3496" s="72">
        <f>(SUMIFS('Banco de Indicadores Mun. (2)'!J:J,'Banco de Indicadores Mun. (2)'!B:B,'Banco de Indicadores - Mun. (1)'!B3496,'Banco de Indicadores Mun. (2)'!A:A,'Banco de Indicadores - Mun. (1)'!A3496) / VLOOKUP(D3496,'Dados Base'!$B:$K,7,FALSE)) * 100</f>
        <v>0</v>
      </c>
      <c r="AN3496" s="72">
        <f>(SUMIFS('Banco de Indicadores Mun. (2)'!K:K,'Banco de Indicadores Mun. (2)'!B:B,'Banco de Indicadores - Mun. (1)'!B3496,'Banco de Indicadores Mun. (2)'!A:A,'Banco de Indicadores - Mun. (1)'!A3496) / VLOOKUP(D3496,'Dados Base'!$B:$K,10,FALSE)) * 100</f>
        <v>0</v>
      </c>
      <c r="AO3496" s="33">
        <v>0</v>
      </c>
      <c r="AP3496" s="34">
        <v>0.95399820648337186</v>
      </c>
      <c r="AQ3496" s="17">
        <v>0</v>
      </c>
      <c r="AR3496" s="24">
        <v>9.8000000000000007</v>
      </c>
      <c r="AS3496" s="35">
        <v>93</v>
      </c>
      <c r="AT3496" s="35">
        <v>91.14</v>
      </c>
      <c r="AU3496" s="35">
        <v>84.763903462749212</v>
      </c>
      <c r="AV3496" s="7">
        <v>9.8699999999999992</v>
      </c>
      <c r="AW3496" s="36">
        <v>2</v>
      </c>
      <c r="AX3496" s="36">
        <v>0</v>
      </c>
      <c r="AY3496" s="117">
        <v>28.439026978937726</v>
      </c>
    </row>
    <row r="3497" spans="1:51" ht="15" x14ac:dyDescent="0.25">
      <c r="A3497" s="144">
        <v>2012</v>
      </c>
      <c r="B3497" s="77" t="s">
        <v>272</v>
      </c>
      <c r="C3497" s="78">
        <v>17</v>
      </c>
      <c r="D3497" s="77">
        <v>3523503</v>
      </c>
      <c r="E3497" s="78">
        <v>352350317</v>
      </c>
      <c r="F3497" s="78" t="str">
        <f t="shared" si="153"/>
        <v>3523503172012</v>
      </c>
      <c r="G3497" s="96">
        <v>1.5076847564312823</v>
      </c>
      <c r="H3497" s="80">
        <f t="shared" si="152"/>
        <v>18520</v>
      </c>
      <c r="I3497" s="91">
        <v>16948</v>
      </c>
      <c r="J3497" s="91">
        <v>1572</v>
      </c>
      <c r="K3497" s="83">
        <f>(H3497)/VLOOKUP(D3497,'Dados Base'!$B:$K,6,FALSE)</f>
        <v>18.90046638839846</v>
      </c>
      <c r="L3497" s="88">
        <f t="shared" si="154"/>
        <v>91.511879049676025</v>
      </c>
      <c r="M3497" s="93">
        <v>4</v>
      </c>
      <c r="N3497" s="98">
        <v>0.70599999999999996</v>
      </c>
      <c r="O3497" s="91">
        <v>138</v>
      </c>
      <c r="P3497" s="91" t="s">
        <v>691</v>
      </c>
      <c r="Q3497" s="91" t="s">
        <v>691</v>
      </c>
      <c r="R3497" s="91" t="s">
        <v>691</v>
      </c>
      <c r="S3497" s="91">
        <v>27</v>
      </c>
      <c r="T3497" s="91" t="s">
        <v>691</v>
      </c>
      <c r="U3497" s="91">
        <v>143</v>
      </c>
      <c r="V3497" s="91">
        <v>108</v>
      </c>
      <c r="W3497" s="99">
        <v>29.310300000000002</v>
      </c>
      <c r="X3497" s="19">
        <v>4.8301703333333341E-2</v>
      </c>
      <c r="Y3497" s="29">
        <v>6.71</v>
      </c>
      <c r="Z3497" s="30">
        <v>690</v>
      </c>
      <c r="AA3497" s="30">
        <v>216</v>
      </c>
      <c r="AB3497" s="31">
        <v>0</v>
      </c>
      <c r="AC3497" s="32">
        <v>0</v>
      </c>
      <c r="AD3497" s="153">
        <f>VLOOKUP(D3497,'Dados Base'!$B:$K,9,FALSE)*31536000/VLOOKUP($F3497,F:H,MATCH(H3496,F3496:AF3496,0),FALSE)</f>
        <v>17538.920086393089</v>
      </c>
      <c r="AE3497" s="153">
        <f>VLOOKUP(D3497,'Dados Base'!$B:$K,10,FALSE)*31536000/VLOOKUP($F3497,F:H,MATCH(H3496,F3496:AF3496,0),FALSE)</f>
        <v>1992.2850971922246</v>
      </c>
      <c r="AF3497" s="14">
        <v>85.68</v>
      </c>
      <c r="AG3497" s="15">
        <v>96.5</v>
      </c>
      <c r="AH3497" s="14">
        <v>78.48</v>
      </c>
      <c r="AI3497" s="14">
        <v>28.69</v>
      </c>
      <c r="AJ3497" s="14">
        <v>94.2</v>
      </c>
      <c r="AK3497" s="72">
        <f>(SUMIFS('Banco de Indicadores Mun. (2)'!I:I,'Banco de Indicadores Mun. (2)'!B:B,'Banco de Indicadores - Mun. (1)'!B3497,'Banco de Indicadores Mun. (2)'!A:A,'Banco de Indicadores - Mun. (1)'!A3497) / VLOOKUP(D3497,'Dados Base'!$B:$K,8,FALSE)) * 100</f>
        <v>0</v>
      </c>
      <c r="AL3497" s="72">
        <f>(SUMIFS('Banco de Indicadores Mun. (2)'!I:I,'Banco de Indicadores Mun. (2)'!B:B,'Banco de Indicadores - Mun. (1)'!B3497,'Banco de Indicadores Mun. (2)'!A:A,'Banco de Indicadores - Mun. (1)'!A3497) / VLOOKUP(D3497,'Dados Base'!$B:$K,9,FALSE)) * 100</f>
        <v>0</v>
      </c>
      <c r="AM3497" s="72">
        <f>(SUMIFS('Banco de Indicadores Mun. (2)'!J:J,'Banco de Indicadores Mun. (2)'!B:B,'Banco de Indicadores - Mun. (1)'!B3497,'Banco de Indicadores Mun. (2)'!A:A,'Banco de Indicadores - Mun. (1)'!A3497) / VLOOKUP(D3497,'Dados Base'!$B:$K,7,FALSE)) * 100</f>
        <v>0</v>
      </c>
      <c r="AN3497" s="72">
        <f>(SUMIFS('Banco de Indicadores Mun. (2)'!K:K,'Banco de Indicadores Mun. (2)'!B:B,'Banco de Indicadores - Mun. (1)'!B3497,'Banco de Indicadores Mun. (2)'!A:A,'Banco de Indicadores - Mun. (1)'!A3497) / VLOOKUP(D3497,'Dados Base'!$B:$K,10,FALSE)) * 100</f>
        <v>0</v>
      </c>
      <c r="AO3497" s="33">
        <v>0</v>
      </c>
      <c r="AP3497" s="34">
        <v>0</v>
      </c>
      <c r="AQ3497" s="17">
        <v>0</v>
      </c>
      <c r="AR3497" s="24">
        <v>9.8000000000000007</v>
      </c>
      <c r="AS3497" s="35">
        <v>95</v>
      </c>
      <c r="AT3497" s="35">
        <v>95</v>
      </c>
      <c r="AU3497" s="35">
        <v>76.158940397350989</v>
      </c>
      <c r="AV3497" s="7">
        <v>8.18</v>
      </c>
      <c r="AW3497" s="36">
        <v>0</v>
      </c>
      <c r="AX3497" s="36">
        <v>0</v>
      </c>
      <c r="AY3497" s="117">
        <v>1.2885144485989266</v>
      </c>
    </row>
    <row r="3498" spans="1:51" ht="15" x14ac:dyDescent="0.25">
      <c r="A3498" s="144">
        <v>2012</v>
      </c>
      <c r="B3498" s="77" t="s">
        <v>273</v>
      </c>
      <c r="C3498" s="78">
        <v>13</v>
      </c>
      <c r="D3498" s="77">
        <v>3523602</v>
      </c>
      <c r="E3498" s="78">
        <v>352360213</v>
      </c>
      <c r="F3498" s="78" t="str">
        <f t="shared" si="153"/>
        <v>3523602132012</v>
      </c>
      <c r="G3498" s="96">
        <v>1.6851559395331561</v>
      </c>
      <c r="H3498" s="80">
        <f t="shared" si="152"/>
        <v>15842</v>
      </c>
      <c r="I3498" s="91">
        <v>14370</v>
      </c>
      <c r="J3498" s="91">
        <v>1472</v>
      </c>
      <c r="K3498" s="83">
        <f>(H3498)/VLOOKUP(D3498,'Dados Base'!$B:$K,6,FALSE)</f>
        <v>28.07570977917981</v>
      </c>
      <c r="L3498" s="88">
        <f t="shared" si="154"/>
        <v>90.708243908597396</v>
      </c>
      <c r="M3498" s="93">
        <v>3</v>
      </c>
      <c r="N3498" s="98">
        <v>0.72399999999999998</v>
      </c>
      <c r="O3498" s="91">
        <v>115</v>
      </c>
      <c r="P3498" s="91" t="s">
        <v>691</v>
      </c>
      <c r="Q3498" s="91" t="s">
        <v>691</v>
      </c>
      <c r="R3498" s="91" t="s">
        <v>691</v>
      </c>
      <c r="S3498" s="91">
        <v>18</v>
      </c>
      <c r="T3498" s="91" t="s">
        <v>691</v>
      </c>
      <c r="U3498" s="91">
        <v>98</v>
      </c>
      <c r="V3498" s="91">
        <v>77</v>
      </c>
      <c r="W3498" s="99">
        <v>0</v>
      </c>
      <c r="X3498" s="19">
        <v>3.5053120340277778E-2</v>
      </c>
      <c r="Y3498" s="29">
        <v>5.75</v>
      </c>
      <c r="Z3498" s="30">
        <v>597</v>
      </c>
      <c r="AA3498" s="30">
        <v>179</v>
      </c>
      <c r="AB3498" s="31">
        <v>0</v>
      </c>
      <c r="AC3498" s="32">
        <v>1</v>
      </c>
      <c r="AD3498" s="153">
        <f>VLOOKUP(D3498,'Dados Base'!$B:$K,9,FALSE)*31536000/VLOOKUP($F3498,F:H,MATCH(H3497,F3497:AF3497,0),FALSE)</f>
        <v>11346.749147834869</v>
      </c>
      <c r="AE3498" s="153">
        <f>VLOOKUP(D3498,'Dados Base'!$B:$K,10,FALSE)*31536000/VLOOKUP($F3498,F:H,MATCH(H3497,F3497:AF3497,0),FALSE)</f>
        <v>1373.5538442115894</v>
      </c>
      <c r="AF3498" s="14">
        <v>72.69</v>
      </c>
      <c r="AG3498" s="15">
        <v>100</v>
      </c>
      <c r="AH3498" s="14">
        <v>78.33</v>
      </c>
      <c r="AI3498" s="14">
        <v>35.15</v>
      </c>
      <c r="AJ3498" s="14">
        <v>80.599999999999994</v>
      </c>
      <c r="AK3498" s="72">
        <f>(SUMIFS('Banco de Indicadores Mun. (2)'!I:I,'Banco de Indicadores Mun. (2)'!B:B,'Banco de Indicadores - Mun. (1)'!B3498,'Banco de Indicadores Mun. (2)'!A:A,'Banco de Indicadores - Mun. (1)'!A3498) / VLOOKUP(D3498,'Dados Base'!$B:$K,8,FALSE)) * 100</f>
        <v>0</v>
      </c>
      <c r="AL3498" s="72">
        <f>(SUMIFS('Banco de Indicadores Mun. (2)'!I:I,'Banco de Indicadores Mun. (2)'!B:B,'Banco de Indicadores - Mun. (1)'!B3498,'Banco de Indicadores Mun. (2)'!A:A,'Banco de Indicadores - Mun. (1)'!A3498) / VLOOKUP(D3498,'Dados Base'!$B:$K,9,FALSE)) * 100</f>
        <v>0</v>
      </c>
      <c r="AM3498" s="72">
        <f>(SUMIFS('Banco de Indicadores Mun. (2)'!J:J,'Banco de Indicadores Mun. (2)'!B:B,'Banco de Indicadores - Mun. (1)'!B3498,'Banco de Indicadores Mun. (2)'!A:A,'Banco de Indicadores - Mun. (1)'!A3498) / VLOOKUP(D3498,'Dados Base'!$B:$K,7,FALSE)) * 100</f>
        <v>0</v>
      </c>
      <c r="AN3498" s="72">
        <f>(SUMIFS('Banco de Indicadores Mun. (2)'!K:K,'Banco de Indicadores Mun. (2)'!B:B,'Banco de Indicadores - Mun. (1)'!B3498,'Banco de Indicadores Mun. (2)'!A:A,'Banco de Indicadores - Mun. (1)'!A3498) / VLOOKUP(D3498,'Dados Base'!$B:$K,10,FALSE)) * 100</f>
        <v>0</v>
      </c>
      <c r="AO3498" s="33">
        <v>0</v>
      </c>
      <c r="AP3498" s="34">
        <v>0</v>
      </c>
      <c r="AQ3498" s="17">
        <v>0</v>
      </c>
      <c r="AR3498" s="24">
        <v>8.6</v>
      </c>
      <c r="AS3498" s="35">
        <v>95</v>
      </c>
      <c r="AT3498" s="35">
        <v>95</v>
      </c>
      <c r="AU3498" s="35">
        <v>76.932989690721655</v>
      </c>
      <c r="AV3498" s="7">
        <v>8.43</v>
      </c>
      <c r="AW3498" s="36">
        <v>0</v>
      </c>
      <c r="AX3498" s="36">
        <v>1</v>
      </c>
      <c r="AY3498" s="117">
        <v>347.6751911485307</v>
      </c>
    </row>
    <row r="3499" spans="1:51" ht="15" x14ac:dyDescent="0.25">
      <c r="A3499" s="144">
        <v>2012</v>
      </c>
      <c r="B3499" s="77" t="s">
        <v>274</v>
      </c>
      <c r="C3499" s="78">
        <v>8</v>
      </c>
      <c r="D3499" s="77">
        <v>3523701</v>
      </c>
      <c r="E3499" s="78">
        <v>35237018</v>
      </c>
      <c r="F3499" s="78" t="str">
        <f t="shared" si="153"/>
        <v>352370182012</v>
      </c>
      <c r="G3499" s="96">
        <v>0.78498447881494293</v>
      </c>
      <c r="H3499" s="80">
        <f t="shared" si="152"/>
        <v>5983</v>
      </c>
      <c r="I3499" s="91">
        <v>5026</v>
      </c>
      <c r="J3499" s="91">
        <v>957</v>
      </c>
      <c r="K3499" s="83">
        <f>(H3499)/VLOOKUP(D3499,'Dados Base'!$B:$K,6,FALSE)</f>
        <v>37.048733667719361</v>
      </c>
      <c r="L3499" s="88">
        <f t="shared" si="154"/>
        <v>84.004679926458309</v>
      </c>
      <c r="M3499" s="93">
        <v>3</v>
      </c>
      <c r="N3499" s="98">
        <v>0.70699999999999996</v>
      </c>
      <c r="O3499" s="91">
        <v>109</v>
      </c>
      <c r="P3499" s="91" t="s">
        <v>691</v>
      </c>
      <c r="Q3499" s="91" t="s">
        <v>691</v>
      </c>
      <c r="R3499" s="91" t="s">
        <v>691</v>
      </c>
      <c r="S3499" s="91">
        <v>7</v>
      </c>
      <c r="T3499" s="91" t="s">
        <v>691</v>
      </c>
      <c r="U3499" s="91">
        <v>35</v>
      </c>
      <c r="V3499" s="91">
        <v>14</v>
      </c>
      <c r="W3499" s="99">
        <v>0</v>
      </c>
      <c r="X3499" s="19">
        <v>1.41441859375E-2</v>
      </c>
      <c r="Y3499" s="29">
        <v>2</v>
      </c>
      <c r="Z3499" s="30">
        <v>240</v>
      </c>
      <c r="AA3499" s="30">
        <v>30</v>
      </c>
      <c r="AB3499" s="31">
        <v>0</v>
      </c>
      <c r="AC3499" s="32">
        <v>0</v>
      </c>
      <c r="AD3499" s="153">
        <f>VLOOKUP(D3499,'Dados Base'!$B:$K,9,FALSE)*31536000/VLOOKUP($F3499,F:H,MATCH(H3498,F3498:AF3498,0),FALSE)</f>
        <v>13599.010529834532</v>
      </c>
      <c r="AE3499" s="153">
        <f>VLOOKUP(D3499,'Dados Base'!$B:$K,10,FALSE)*31536000/VLOOKUP($F3499,F:H,MATCH(H3498,F3498:AF3498,0),FALSE)</f>
        <v>1686.6989804445934</v>
      </c>
      <c r="AF3499" s="14">
        <v>90.78</v>
      </c>
      <c r="AG3499" s="15" t="s">
        <v>692</v>
      </c>
      <c r="AH3499" s="14">
        <v>78.33</v>
      </c>
      <c r="AI3499" s="14">
        <v>15.69</v>
      </c>
      <c r="AJ3499" s="14">
        <v>100</v>
      </c>
      <c r="AK3499" s="72">
        <f>(SUMIFS('Banco de Indicadores Mun. (2)'!I:I,'Banco de Indicadores Mun. (2)'!B:B,'Banco de Indicadores - Mun. (1)'!B3499,'Banco de Indicadores Mun. (2)'!A:A,'Banco de Indicadores - Mun. (1)'!A3499) / VLOOKUP(D3499,'Dados Base'!$B:$K,8,FALSE)) * 100</f>
        <v>0</v>
      </c>
      <c r="AL3499" s="72">
        <f>(SUMIFS('Banco de Indicadores Mun. (2)'!I:I,'Banco de Indicadores Mun. (2)'!B:B,'Banco de Indicadores - Mun. (1)'!B3499,'Banco de Indicadores Mun. (2)'!A:A,'Banco de Indicadores - Mun. (1)'!A3499) / VLOOKUP(D3499,'Dados Base'!$B:$K,9,FALSE)) * 100</f>
        <v>0</v>
      </c>
      <c r="AM3499" s="72">
        <f>(SUMIFS('Banco de Indicadores Mun. (2)'!J:J,'Banco de Indicadores Mun. (2)'!B:B,'Banco de Indicadores - Mun. (1)'!B3499,'Banco de Indicadores Mun. (2)'!A:A,'Banco de Indicadores - Mun. (1)'!A3499) / VLOOKUP(D3499,'Dados Base'!$B:$K,7,FALSE)) * 100</f>
        <v>0</v>
      </c>
      <c r="AN3499" s="72">
        <f>(SUMIFS('Banco de Indicadores Mun. (2)'!K:K,'Banco de Indicadores Mun. (2)'!B:B,'Banco de Indicadores - Mun. (1)'!B3499,'Banco de Indicadores Mun. (2)'!A:A,'Banco de Indicadores - Mun. (1)'!A3499) / VLOOKUP(D3499,'Dados Base'!$B:$K,10,FALSE)) * 100</f>
        <v>0</v>
      </c>
      <c r="AO3499" s="33">
        <v>0</v>
      </c>
      <c r="AP3499" s="34">
        <v>0</v>
      </c>
      <c r="AQ3499" s="17">
        <v>0</v>
      </c>
      <c r="AR3499" s="24">
        <v>7.3</v>
      </c>
      <c r="AS3499" s="35">
        <v>100</v>
      </c>
      <c r="AT3499" s="35">
        <v>100</v>
      </c>
      <c r="AU3499" s="35">
        <v>88.888888888888886</v>
      </c>
      <c r="AV3499" s="7">
        <v>10</v>
      </c>
      <c r="AW3499" s="36">
        <v>0</v>
      </c>
      <c r="AX3499" s="36">
        <v>0</v>
      </c>
      <c r="AY3499" s="117">
        <v>79.73975116769337</v>
      </c>
    </row>
    <row r="3500" spans="1:51" ht="15" x14ac:dyDescent="0.25">
      <c r="A3500" s="144">
        <v>2012</v>
      </c>
      <c r="B3500" s="77" t="s">
        <v>275</v>
      </c>
      <c r="C3500" s="78">
        <v>4</v>
      </c>
      <c r="D3500" s="77">
        <v>3523800</v>
      </c>
      <c r="E3500" s="78">
        <v>35238004</v>
      </c>
      <c r="F3500" s="78" t="str">
        <f t="shared" si="153"/>
        <v>352380042012</v>
      </c>
      <c r="G3500" s="96">
        <v>5.4409623988593836E-2</v>
      </c>
      <c r="H3500" s="80">
        <f t="shared" si="152"/>
        <v>7558</v>
      </c>
      <c r="I3500" s="91">
        <v>6886</v>
      </c>
      <c r="J3500" s="91">
        <v>672</v>
      </c>
      <c r="K3500" s="83">
        <f>(H3500)/VLOOKUP(D3500,'Dados Base'!$B:$K,6,FALSE)</f>
        <v>54.527090397518208</v>
      </c>
      <c r="L3500" s="88">
        <f t="shared" si="154"/>
        <v>91.108758930934101</v>
      </c>
      <c r="M3500" s="93">
        <v>5</v>
      </c>
      <c r="N3500" s="98">
        <v>0.71699999999999997</v>
      </c>
      <c r="O3500" s="91">
        <v>60</v>
      </c>
      <c r="P3500" s="91" t="s">
        <v>691</v>
      </c>
      <c r="Q3500" s="91" t="s">
        <v>691</v>
      </c>
      <c r="R3500" s="91" t="s">
        <v>691</v>
      </c>
      <c r="S3500" s="91">
        <v>15</v>
      </c>
      <c r="T3500" s="91" t="s">
        <v>691</v>
      </c>
      <c r="U3500" s="91">
        <v>54</v>
      </c>
      <c r="V3500" s="91">
        <v>44</v>
      </c>
      <c r="W3500" s="99">
        <v>0</v>
      </c>
      <c r="X3500" s="19">
        <v>1.6672869270833331E-2</v>
      </c>
      <c r="Y3500" s="29">
        <v>2.72</v>
      </c>
      <c r="Z3500" s="30">
        <v>239</v>
      </c>
      <c r="AA3500" s="30">
        <v>129</v>
      </c>
      <c r="AB3500" s="31">
        <v>0</v>
      </c>
      <c r="AC3500" s="32">
        <v>0</v>
      </c>
      <c r="AD3500" s="153">
        <f>VLOOKUP(D3500,'Dados Base'!$B:$K,9,FALSE)*31536000/VLOOKUP($F3500,F:H,MATCH(H3499,F3499:AF3499,0),FALSE)</f>
        <v>9137.8459910029105</v>
      </c>
      <c r="AE3500" s="153">
        <f>VLOOKUP(D3500,'Dados Base'!$B:$K,10,FALSE)*31536000/VLOOKUP($F3500,F:H,MATCH(H3499,F3499:AF3499,0),FALSE)</f>
        <v>917.95713151627399</v>
      </c>
      <c r="AF3500" s="14">
        <v>84.71</v>
      </c>
      <c r="AG3500" s="15">
        <v>90.1</v>
      </c>
      <c r="AH3500" s="14">
        <v>78.989999999999995</v>
      </c>
      <c r="AI3500" s="14">
        <v>23.71</v>
      </c>
      <c r="AJ3500" s="14">
        <v>94</v>
      </c>
      <c r="AK3500" s="72">
        <f>(SUMIFS('Banco de Indicadores Mun. (2)'!I:I,'Banco de Indicadores Mun. (2)'!B:B,'Banco de Indicadores - Mun. (1)'!B3500,'Banco de Indicadores Mun. (2)'!A:A,'Banco de Indicadores - Mun. (1)'!A3500) / VLOOKUP(D3500,'Dados Base'!$B:$K,8,FALSE)) * 100</f>
        <v>0</v>
      </c>
      <c r="AL3500" s="72">
        <f>(SUMIFS('Banco de Indicadores Mun. (2)'!I:I,'Banco de Indicadores Mun. (2)'!B:B,'Banco de Indicadores - Mun. (1)'!B3500,'Banco de Indicadores Mun. (2)'!A:A,'Banco de Indicadores - Mun. (1)'!A3500) / VLOOKUP(D3500,'Dados Base'!$B:$K,9,FALSE)) * 100</f>
        <v>0</v>
      </c>
      <c r="AM3500" s="72">
        <f>(SUMIFS('Banco de Indicadores Mun. (2)'!J:J,'Banco de Indicadores Mun. (2)'!B:B,'Banco de Indicadores - Mun. (1)'!B3500,'Banco de Indicadores Mun. (2)'!A:A,'Banco de Indicadores - Mun. (1)'!A3500) / VLOOKUP(D3500,'Dados Base'!$B:$K,7,FALSE)) * 100</f>
        <v>0</v>
      </c>
      <c r="AN3500" s="72">
        <f>(SUMIFS('Banco de Indicadores Mun. (2)'!K:K,'Banco de Indicadores Mun. (2)'!B:B,'Banco de Indicadores - Mun. (1)'!B3500,'Banco de Indicadores Mun. (2)'!A:A,'Banco de Indicadores - Mun. (1)'!A3500) / VLOOKUP(D3500,'Dados Base'!$B:$K,10,FALSE)) * 100</f>
        <v>0</v>
      </c>
      <c r="AO3500" s="33">
        <v>0</v>
      </c>
      <c r="AP3500" s="34">
        <v>0</v>
      </c>
      <c r="AQ3500" s="17">
        <v>0</v>
      </c>
      <c r="AR3500" s="24">
        <v>7.3</v>
      </c>
      <c r="AS3500" s="35">
        <v>100</v>
      </c>
      <c r="AT3500" s="35">
        <v>100</v>
      </c>
      <c r="AU3500" s="35">
        <v>64.945652173913047</v>
      </c>
      <c r="AV3500" s="7">
        <v>7.72</v>
      </c>
      <c r="AW3500" s="36">
        <v>0</v>
      </c>
      <c r="AX3500" s="36">
        <v>0</v>
      </c>
      <c r="AY3500" s="117">
        <v>301.69593864062341</v>
      </c>
    </row>
    <row r="3501" spans="1:51" ht="15" x14ac:dyDescent="0.25">
      <c r="A3501" s="144">
        <v>2012</v>
      </c>
      <c r="B3501" s="77" t="s">
        <v>276</v>
      </c>
      <c r="C3501" s="78">
        <v>10</v>
      </c>
      <c r="D3501" s="77">
        <v>3523909</v>
      </c>
      <c r="E3501" s="78">
        <v>352390910</v>
      </c>
      <c r="F3501" s="78" t="str">
        <f t="shared" si="153"/>
        <v>3523909102012</v>
      </c>
      <c r="G3501" s="96">
        <v>1.2291849253992515</v>
      </c>
      <c r="H3501" s="80">
        <f t="shared" si="152"/>
        <v>157259</v>
      </c>
      <c r="I3501" s="91">
        <v>147713</v>
      </c>
      <c r="J3501" s="91">
        <v>9546</v>
      </c>
      <c r="K3501" s="83">
        <f>(H3501)/VLOOKUP(D3501,'Dados Base'!$B:$K,6,FALSE)</f>
        <v>245.72486640207507</v>
      </c>
      <c r="L3501" s="88">
        <f t="shared" si="154"/>
        <v>93.929759187073557</v>
      </c>
      <c r="M3501" s="93">
        <v>1</v>
      </c>
      <c r="N3501" s="98">
        <v>0.77300000000000002</v>
      </c>
      <c r="O3501" s="91">
        <v>223</v>
      </c>
      <c r="P3501" s="91" t="s">
        <v>691</v>
      </c>
      <c r="Q3501" s="91" t="s">
        <v>691</v>
      </c>
      <c r="R3501" s="91" t="s">
        <v>691</v>
      </c>
      <c r="S3501" s="91">
        <v>543</v>
      </c>
      <c r="T3501" s="91" t="s">
        <v>691</v>
      </c>
      <c r="U3501" s="91">
        <v>1699</v>
      </c>
      <c r="V3501" s="91">
        <v>1419</v>
      </c>
      <c r="W3501" s="99">
        <v>0</v>
      </c>
      <c r="X3501" s="19">
        <v>0.51274060333449079</v>
      </c>
      <c r="Y3501" s="29">
        <v>73.459999999999994</v>
      </c>
      <c r="Z3501" s="30">
        <v>5191</v>
      </c>
      <c r="AA3501" s="30">
        <v>2744</v>
      </c>
      <c r="AB3501" s="31">
        <v>16</v>
      </c>
      <c r="AC3501" s="32">
        <v>1</v>
      </c>
      <c r="AD3501" s="153">
        <f>VLOOKUP(D3501,'Dados Base'!$B:$K,9,FALSE)*31536000/VLOOKUP($F3501,F:H,MATCH(H3500,F3500:AF3500,0),FALSE)</f>
        <v>1185.1643467146555</v>
      </c>
      <c r="AE3501" s="153">
        <f>VLOOKUP(D3501,'Dados Base'!$B:$K,10,FALSE)*31536000/VLOOKUP($F3501,F:H,MATCH(H3500,F3500:AF3500,0),FALSE)</f>
        <v>174.46581753667519</v>
      </c>
      <c r="AF3501" s="14">
        <v>93.59</v>
      </c>
      <c r="AG3501" s="15">
        <v>100</v>
      </c>
      <c r="AH3501" s="14">
        <v>91.67</v>
      </c>
      <c r="AI3501" s="14">
        <v>43.13</v>
      </c>
      <c r="AJ3501" s="14">
        <v>100</v>
      </c>
      <c r="AK3501" s="72">
        <f>(SUMIFS('Banco de Indicadores Mun. (2)'!I:I,'Banco de Indicadores Mun. (2)'!B:B,'Banco de Indicadores - Mun. (1)'!B3501,'Banco de Indicadores Mun. (2)'!A:A,'Banco de Indicadores - Mun. (1)'!A3501) / VLOOKUP(D3501,'Dados Base'!$B:$K,8,FALSE)) * 100</f>
        <v>0</v>
      </c>
      <c r="AL3501" s="72">
        <f>(SUMIFS('Banco de Indicadores Mun. (2)'!I:I,'Banco de Indicadores Mun. (2)'!B:B,'Banco de Indicadores - Mun. (1)'!B3501,'Banco de Indicadores Mun. (2)'!A:A,'Banco de Indicadores - Mun. (1)'!A3501) / VLOOKUP(D3501,'Dados Base'!$B:$K,9,FALSE)) * 100</f>
        <v>0</v>
      </c>
      <c r="AM3501" s="72">
        <f>(SUMIFS('Banco de Indicadores Mun. (2)'!J:J,'Banco de Indicadores Mun. (2)'!B:B,'Banco de Indicadores - Mun. (1)'!B3501,'Banco de Indicadores Mun. (2)'!A:A,'Banco de Indicadores - Mun. (1)'!A3501) / VLOOKUP(D3501,'Dados Base'!$B:$K,7,FALSE)) * 100</f>
        <v>0</v>
      </c>
      <c r="AN3501" s="72">
        <f>(SUMIFS('Banco de Indicadores Mun. (2)'!K:K,'Banco de Indicadores Mun. (2)'!B:B,'Banco de Indicadores - Mun. (1)'!B3501,'Banco de Indicadores Mun. (2)'!A:A,'Banco de Indicadores - Mun. (1)'!A3501) / VLOOKUP(D3501,'Dados Base'!$B:$K,10,FALSE)) * 100</f>
        <v>0</v>
      </c>
      <c r="AO3501" s="33">
        <v>1</v>
      </c>
      <c r="AP3501" s="34">
        <v>0</v>
      </c>
      <c r="AQ3501" s="17">
        <v>0</v>
      </c>
      <c r="AR3501" s="24">
        <v>9.6999999999999993</v>
      </c>
      <c r="AS3501" s="35">
        <v>98</v>
      </c>
      <c r="AT3501" s="35">
        <v>73.500000000000014</v>
      </c>
      <c r="AU3501" s="35">
        <v>65.419029615626968</v>
      </c>
      <c r="AV3501" s="7">
        <v>7.35</v>
      </c>
      <c r="AW3501" s="36">
        <v>2</v>
      </c>
      <c r="AX3501" s="36">
        <v>1</v>
      </c>
      <c r="AY3501" s="117">
        <v>214.26826033721449</v>
      </c>
    </row>
    <row r="3502" spans="1:51" ht="15" x14ac:dyDescent="0.25">
      <c r="A3502" s="144">
        <v>2012</v>
      </c>
      <c r="B3502" s="77" t="s">
        <v>277</v>
      </c>
      <c r="C3502" s="78">
        <v>5</v>
      </c>
      <c r="D3502" s="77">
        <v>3524006</v>
      </c>
      <c r="E3502" s="78">
        <v>35240065</v>
      </c>
      <c r="F3502" s="78" t="str">
        <f t="shared" si="153"/>
        <v>352400652012</v>
      </c>
      <c r="G3502" s="96">
        <v>4.8539047385495859</v>
      </c>
      <c r="H3502" s="80">
        <f t="shared" si="152"/>
        <v>47547</v>
      </c>
      <c r="I3502" s="91">
        <v>42125</v>
      </c>
      <c r="J3502" s="91">
        <v>5422</v>
      </c>
      <c r="K3502" s="83">
        <f>(H3502)/VLOOKUP(D3502,'Dados Base'!$B:$K,6,FALSE)</f>
        <v>237.11849192100539</v>
      </c>
      <c r="L3502" s="88">
        <f t="shared" si="154"/>
        <v>88.596546574967931</v>
      </c>
      <c r="M3502" s="93">
        <v>1</v>
      </c>
      <c r="N3502" s="98">
        <v>0.76200000000000001</v>
      </c>
      <c r="O3502" s="91">
        <v>85</v>
      </c>
      <c r="P3502" s="91" t="s">
        <v>691</v>
      </c>
      <c r="Q3502" s="91" t="s">
        <v>691</v>
      </c>
      <c r="R3502" s="91" t="s">
        <v>691</v>
      </c>
      <c r="S3502" s="91">
        <v>246</v>
      </c>
      <c r="T3502" s="91" t="s">
        <v>691</v>
      </c>
      <c r="U3502" s="91">
        <v>470</v>
      </c>
      <c r="V3502" s="91">
        <v>357</v>
      </c>
      <c r="W3502" s="99">
        <v>0</v>
      </c>
      <c r="X3502" s="19">
        <v>0.11302136521874998</v>
      </c>
      <c r="Y3502" s="29">
        <v>16.559999999999999</v>
      </c>
      <c r="Z3502" s="30">
        <v>1248</v>
      </c>
      <c r="AA3502" s="30">
        <v>989</v>
      </c>
      <c r="AB3502" s="31">
        <v>3</v>
      </c>
      <c r="AC3502" s="32">
        <v>0</v>
      </c>
      <c r="AD3502" s="153">
        <f>VLOOKUP(D3502,'Dados Base'!$B:$K,9,FALSE)*31536000/VLOOKUP($F3502,F:H,MATCH(H3501,F3501:AF3501,0),FALSE)</f>
        <v>1644.8835888699602</v>
      </c>
      <c r="AE3502" s="153">
        <f>VLOOKUP(D3502,'Dados Base'!$B:$K,10,FALSE)*31536000/VLOOKUP($F3502,F:H,MATCH(H3501,F3501:AF3501,0),FALSE)</f>
        <v>218.87563884156725</v>
      </c>
      <c r="AF3502" s="14">
        <v>78.09</v>
      </c>
      <c r="AG3502" s="15">
        <v>60</v>
      </c>
      <c r="AH3502" s="14">
        <v>56.36</v>
      </c>
      <c r="AI3502" s="14">
        <v>30.04</v>
      </c>
      <c r="AJ3502" s="14">
        <v>89.9</v>
      </c>
      <c r="AK3502" s="72">
        <f>(SUMIFS('Banco de Indicadores Mun. (2)'!I:I,'Banco de Indicadores Mun. (2)'!B:B,'Banco de Indicadores - Mun. (1)'!B3502,'Banco de Indicadores Mun. (2)'!A:A,'Banco de Indicadores - Mun. (1)'!A3502) / VLOOKUP(D3502,'Dados Base'!$B:$K,8,FALSE)) * 100</f>
        <v>0</v>
      </c>
      <c r="AL3502" s="72">
        <f>(SUMIFS('Banco de Indicadores Mun. (2)'!I:I,'Banco de Indicadores Mun. (2)'!B:B,'Banco de Indicadores - Mun. (1)'!B3502,'Banco de Indicadores Mun. (2)'!A:A,'Banco de Indicadores - Mun. (1)'!A3502) / VLOOKUP(D3502,'Dados Base'!$B:$K,9,FALSE)) * 100</f>
        <v>0</v>
      </c>
      <c r="AM3502" s="72">
        <f>(SUMIFS('Banco de Indicadores Mun. (2)'!J:J,'Banco de Indicadores Mun. (2)'!B:B,'Banco de Indicadores - Mun. (1)'!B3502,'Banco de Indicadores Mun. (2)'!A:A,'Banco de Indicadores - Mun. (1)'!A3502) / VLOOKUP(D3502,'Dados Base'!$B:$K,7,FALSE)) * 100</f>
        <v>0</v>
      </c>
      <c r="AN3502" s="72">
        <f>(SUMIFS('Banco de Indicadores Mun. (2)'!K:K,'Banco de Indicadores Mun. (2)'!B:B,'Banco de Indicadores - Mun. (1)'!B3502,'Banco de Indicadores Mun. (2)'!A:A,'Banco de Indicadores - Mun. (1)'!A3502) / VLOOKUP(D3502,'Dados Base'!$B:$K,10,FALSE)) * 100</f>
        <v>0</v>
      </c>
      <c r="AO3502" s="33">
        <v>0</v>
      </c>
      <c r="AP3502" s="34">
        <v>0</v>
      </c>
      <c r="AQ3502" s="17">
        <v>0</v>
      </c>
      <c r="AR3502" s="24">
        <v>9.8000000000000007</v>
      </c>
      <c r="AS3502" s="35">
        <v>84</v>
      </c>
      <c r="AT3502" s="35">
        <v>69.72</v>
      </c>
      <c r="AU3502" s="35">
        <v>55.789003129190881</v>
      </c>
      <c r="AV3502" s="7">
        <v>6.13</v>
      </c>
      <c r="AW3502" s="36">
        <v>0</v>
      </c>
      <c r="AX3502" s="36">
        <v>0</v>
      </c>
      <c r="AY3502" s="117">
        <v>116.61067535683995</v>
      </c>
    </row>
    <row r="3503" spans="1:51" ht="15" x14ac:dyDescent="0.25">
      <c r="A3503" s="144">
        <v>2012</v>
      </c>
      <c r="B3503" s="77" t="s">
        <v>278</v>
      </c>
      <c r="C3503" s="78">
        <v>8</v>
      </c>
      <c r="D3503" s="77">
        <v>3524105</v>
      </c>
      <c r="E3503" s="78">
        <v>35241058</v>
      </c>
      <c r="F3503" s="78" t="str">
        <f t="shared" si="153"/>
        <v>352410582012</v>
      </c>
      <c r="G3503" s="96">
        <v>0.58062229326618642</v>
      </c>
      <c r="H3503" s="80">
        <f t="shared" si="152"/>
        <v>39022</v>
      </c>
      <c r="I3503" s="91">
        <v>36738</v>
      </c>
      <c r="J3503" s="91">
        <v>2284</v>
      </c>
      <c r="K3503" s="83">
        <f>(H3503)/VLOOKUP(D3503,'Dados Base'!$B:$K,6,FALSE)</f>
        <v>55.924673240082548</v>
      </c>
      <c r="L3503" s="88">
        <f t="shared" si="154"/>
        <v>94.146891497104207</v>
      </c>
      <c r="M3503" s="93">
        <v>4</v>
      </c>
      <c r="N3503" s="98">
        <v>0.76500000000000001</v>
      </c>
      <c r="O3503" s="91">
        <v>207</v>
      </c>
      <c r="P3503" s="91" t="s">
        <v>691</v>
      </c>
      <c r="Q3503" s="91" t="s">
        <v>691</v>
      </c>
      <c r="R3503" s="91" t="s">
        <v>691</v>
      </c>
      <c r="S3503" s="91">
        <v>70</v>
      </c>
      <c r="T3503" s="91" t="s">
        <v>691</v>
      </c>
      <c r="U3503" s="91">
        <v>486</v>
      </c>
      <c r="V3503" s="91">
        <v>370</v>
      </c>
      <c r="W3503" s="99">
        <v>0</v>
      </c>
      <c r="X3503" s="19">
        <v>0.11766569226388889</v>
      </c>
      <c r="Y3503" s="29">
        <v>14.71</v>
      </c>
      <c r="Z3503" s="30">
        <v>1837</v>
      </c>
      <c r="AA3503" s="30">
        <v>149</v>
      </c>
      <c r="AB3503" s="31">
        <v>3</v>
      </c>
      <c r="AC3503" s="32">
        <v>0</v>
      </c>
      <c r="AD3503" s="153">
        <f>VLOOKUP(D3503,'Dados Base'!$B:$K,9,FALSE)*31536000/VLOOKUP($F3503,F:H,MATCH(H3502,F3502:AF3502,0),FALSE)</f>
        <v>9043.3048024191485</v>
      </c>
      <c r="AE3503" s="153">
        <f>VLOOKUP(D3503,'Dados Base'!$B:$K,10,FALSE)*31536000/VLOOKUP($F3503,F:H,MATCH(H3502,F3502:AF3502,0),FALSE)</f>
        <v>1107.1785146840243</v>
      </c>
      <c r="AF3503" s="14">
        <v>99.06</v>
      </c>
      <c r="AG3503" s="15">
        <v>100</v>
      </c>
      <c r="AH3503" s="14">
        <v>97.18</v>
      </c>
      <c r="AI3503" s="14">
        <v>32.97</v>
      </c>
      <c r="AJ3503" s="14">
        <v>99.1</v>
      </c>
      <c r="AK3503" s="72">
        <f>(SUMIFS('Banco de Indicadores Mun. (2)'!I:I,'Banco de Indicadores Mun. (2)'!B:B,'Banco de Indicadores - Mun. (1)'!B3503,'Banco de Indicadores Mun. (2)'!A:A,'Banco de Indicadores - Mun. (1)'!A3503) / VLOOKUP(D3503,'Dados Base'!$B:$K,8,FALSE)) * 100</f>
        <v>0</v>
      </c>
      <c r="AL3503" s="72">
        <f>(SUMIFS('Banco de Indicadores Mun. (2)'!I:I,'Banco de Indicadores Mun. (2)'!B:B,'Banco de Indicadores - Mun. (1)'!B3503,'Banco de Indicadores Mun. (2)'!A:A,'Banco de Indicadores - Mun. (1)'!A3503) / VLOOKUP(D3503,'Dados Base'!$B:$K,9,FALSE)) * 100</f>
        <v>0</v>
      </c>
      <c r="AM3503" s="72">
        <f>(SUMIFS('Banco de Indicadores Mun. (2)'!J:J,'Banco de Indicadores Mun. (2)'!B:B,'Banco de Indicadores - Mun. (1)'!B3503,'Banco de Indicadores Mun. (2)'!A:A,'Banco de Indicadores - Mun. (1)'!A3503) / VLOOKUP(D3503,'Dados Base'!$B:$K,7,FALSE)) * 100</f>
        <v>0</v>
      </c>
      <c r="AN3503" s="72">
        <f>(SUMIFS('Banco de Indicadores Mun. (2)'!K:K,'Banco de Indicadores Mun. (2)'!B:B,'Banco de Indicadores - Mun. (1)'!B3503,'Banco de Indicadores Mun. (2)'!A:A,'Banco de Indicadores - Mun. (1)'!A3503) / VLOOKUP(D3503,'Dados Base'!$B:$K,10,FALSE)) * 100</f>
        <v>0</v>
      </c>
      <c r="AO3503" s="33">
        <v>0</v>
      </c>
      <c r="AP3503" s="34">
        <v>5.1253139254779354</v>
      </c>
      <c r="AQ3503" s="17">
        <v>0</v>
      </c>
      <c r="AR3503" s="24">
        <v>10</v>
      </c>
      <c r="AS3503" s="35">
        <v>100</v>
      </c>
      <c r="AT3503" s="35">
        <v>100</v>
      </c>
      <c r="AU3503" s="35">
        <v>92.497482376636455</v>
      </c>
      <c r="AV3503" s="7">
        <v>10</v>
      </c>
      <c r="AW3503" s="36">
        <v>0</v>
      </c>
      <c r="AX3503" s="36">
        <v>0</v>
      </c>
      <c r="AY3503" s="117">
        <v>12.034132864669928</v>
      </c>
    </row>
    <row r="3504" spans="1:51" ht="15" x14ac:dyDescent="0.25">
      <c r="A3504" s="144">
        <v>2012</v>
      </c>
      <c r="B3504" s="77" t="s">
        <v>279</v>
      </c>
      <c r="C3504" s="78">
        <v>12</v>
      </c>
      <c r="D3504" s="77">
        <v>3524204</v>
      </c>
      <c r="E3504" s="78">
        <v>352420412</v>
      </c>
      <c r="F3504" s="78" t="str">
        <f t="shared" si="153"/>
        <v>3524204122012</v>
      </c>
      <c r="G3504" s="96">
        <v>0.26081081168465303</v>
      </c>
      <c r="H3504" s="80">
        <f t="shared" si="152"/>
        <v>6612</v>
      </c>
      <c r="I3504" s="91">
        <v>6208</v>
      </c>
      <c r="J3504" s="91">
        <v>404</v>
      </c>
      <c r="K3504" s="83">
        <f>(H3504)/VLOOKUP(D3504,'Dados Base'!$B:$K,6,FALSE)</f>
        <v>24.11202683976369</v>
      </c>
      <c r="L3504" s="88">
        <f t="shared" si="154"/>
        <v>93.889897156684825</v>
      </c>
      <c r="M3504" s="93">
        <v>3</v>
      </c>
      <c r="N3504" s="98">
        <v>0.71099999999999997</v>
      </c>
      <c r="O3504" s="91">
        <v>67</v>
      </c>
      <c r="P3504" s="91" t="s">
        <v>691</v>
      </c>
      <c r="Q3504" s="91" t="s">
        <v>691</v>
      </c>
      <c r="R3504" s="91" t="s">
        <v>691</v>
      </c>
      <c r="S3504" s="91">
        <v>3</v>
      </c>
      <c r="T3504" s="91" t="s">
        <v>691</v>
      </c>
      <c r="U3504" s="91">
        <v>43</v>
      </c>
      <c r="V3504" s="91">
        <v>33</v>
      </c>
      <c r="W3504" s="99">
        <v>0</v>
      </c>
      <c r="X3504" s="19">
        <v>1.5014750000000002E-2</v>
      </c>
      <c r="Y3504" s="29">
        <v>2.48</v>
      </c>
      <c r="Z3504" s="30">
        <v>279</v>
      </c>
      <c r="AA3504" s="30">
        <v>55</v>
      </c>
      <c r="AB3504" s="31">
        <v>1</v>
      </c>
      <c r="AC3504" s="32">
        <v>0</v>
      </c>
      <c r="AD3504" s="153">
        <f>VLOOKUP(D3504,'Dados Base'!$B:$K,9,FALSE)*31536000/VLOOKUP($F3504,F:H,MATCH(H3503,F3503:AF3503,0),FALSE)</f>
        <v>15834.773139745916</v>
      </c>
      <c r="AE3504" s="153">
        <f>VLOOKUP(D3504,'Dados Base'!$B:$K,10,FALSE)*31536000/VLOOKUP($F3504,F:H,MATCH(H3503,F3503:AF3503,0),FALSE)</f>
        <v>1860.1088929219595</v>
      </c>
      <c r="AF3504" s="14">
        <v>87.2</v>
      </c>
      <c r="AG3504" s="15">
        <v>93.5</v>
      </c>
      <c r="AH3504" s="14">
        <v>86.74</v>
      </c>
      <c r="AI3504" s="14">
        <v>18.96</v>
      </c>
      <c r="AJ3504" s="14">
        <v>93.2</v>
      </c>
      <c r="AK3504" s="72">
        <f>(SUMIFS('Banco de Indicadores Mun. (2)'!I:I,'Banco de Indicadores Mun. (2)'!B:B,'Banco de Indicadores - Mun. (1)'!B3504,'Banco de Indicadores Mun. (2)'!A:A,'Banco de Indicadores - Mun. (1)'!A3504) / VLOOKUP(D3504,'Dados Base'!$B:$K,8,FALSE)) * 100</f>
        <v>0</v>
      </c>
      <c r="AL3504" s="72">
        <f>(SUMIFS('Banco de Indicadores Mun. (2)'!I:I,'Banco de Indicadores Mun. (2)'!B:B,'Banco de Indicadores - Mun. (1)'!B3504,'Banco de Indicadores Mun. (2)'!A:A,'Banco de Indicadores - Mun. (1)'!A3504) / VLOOKUP(D3504,'Dados Base'!$B:$K,9,FALSE)) * 100</f>
        <v>0</v>
      </c>
      <c r="AM3504" s="72">
        <f>(SUMIFS('Banco de Indicadores Mun. (2)'!J:J,'Banco de Indicadores Mun. (2)'!B:B,'Banco de Indicadores - Mun. (1)'!B3504,'Banco de Indicadores Mun. (2)'!A:A,'Banco de Indicadores - Mun. (1)'!A3504) / VLOOKUP(D3504,'Dados Base'!$B:$K,7,FALSE)) * 100</f>
        <v>0</v>
      </c>
      <c r="AN3504" s="72">
        <f>(SUMIFS('Banco de Indicadores Mun. (2)'!K:K,'Banco de Indicadores Mun. (2)'!B:B,'Banco de Indicadores - Mun. (1)'!B3504,'Banco de Indicadores Mun. (2)'!A:A,'Banco de Indicadores - Mun. (1)'!A3504) / VLOOKUP(D3504,'Dados Base'!$B:$K,10,FALSE)) * 100</f>
        <v>0</v>
      </c>
      <c r="AO3504" s="33">
        <v>0</v>
      </c>
      <c r="AP3504" s="34">
        <v>0</v>
      </c>
      <c r="AQ3504" s="17">
        <v>0</v>
      </c>
      <c r="AR3504" s="24">
        <v>7.1</v>
      </c>
      <c r="AS3504" s="35">
        <v>96</v>
      </c>
      <c r="AT3504" s="35">
        <v>96</v>
      </c>
      <c r="AU3504" s="35">
        <v>83.532934131736525</v>
      </c>
      <c r="AV3504" s="7">
        <v>9.94</v>
      </c>
      <c r="AW3504" s="36">
        <v>0</v>
      </c>
      <c r="AX3504" s="36">
        <v>0</v>
      </c>
      <c r="AY3504" s="117">
        <v>183.13802692122417</v>
      </c>
    </row>
    <row r="3505" spans="1:51" ht="15" x14ac:dyDescent="0.25">
      <c r="A3505" s="144">
        <v>2012</v>
      </c>
      <c r="B3505" s="77" t="s">
        <v>280</v>
      </c>
      <c r="C3505" s="78">
        <v>9</v>
      </c>
      <c r="D3505" s="77">
        <v>3524303</v>
      </c>
      <c r="E3505" s="78">
        <v>35243039</v>
      </c>
      <c r="F3505" s="78" t="str">
        <f t="shared" si="153"/>
        <v>352430392012</v>
      </c>
      <c r="G3505" s="96">
        <v>0.54545562926364699</v>
      </c>
      <c r="H3505" s="80">
        <f t="shared" si="152"/>
        <v>72208</v>
      </c>
      <c r="I3505" s="91">
        <v>70286</v>
      </c>
      <c r="J3505" s="91">
        <v>1922</v>
      </c>
      <c r="K3505" s="83">
        <f>(H3505)/VLOOKUP(D3505,'Dados Base'!$B:$K,6,FALSE)</f>
        <v>102.20523708421797</v>
      </c>
      <c r="L3505" s="88">
        <f t="shared" si="154"/>
        <v>97.338245069798361</v>
      </c>
      <c r="M3505" s="93">
        <v>2</v>
      </c>
      <c r="N3505" s="98">
        <v>0.77800000000000002</v>
      </c>
      <c r="O3505" s="91">
        <v>259</v>
      </c>
      <c r="P3505" s="91" t="s">
        <v>691</v>
      </c>
      <c r="Q3505" s="91" t="s">
        <v>691</v>
      </c>
      <c r="R3505" s="91" t="s">
        <v>691</v>
      </c>
      <c r="S3505" s="91">
        <v>180</v>
      </c>
      <c r="T3505" s="91" t="s">
        <v>691</v>
      </c>
      <c r="U3505" s="91">
        <v>933</v>
      </c>
      <c r="V3505" s="91">
        <v>737</v>
      </c>
      <c r="W3505" s="99">
        <v>0</v>
      </c>
      <c r="X3505" s="19">
        <v>0.21324978033333336</v>
      </c>
      <c r="Y3505" s="29">
        <v>28.06</v>
      </c>
      <c r="Z3505" s="30">
        <v>3418</v>
      </c>
      <c r="AA3505" s="30">
        <v>370</v>
      </c>
      <c r="AB3505" s="31">
        <v>7</v>
      </c>
      <c r="AC3505" s="32">
        <v>0</v>
      </c>
      <c r="AD3505" s="153">
        <f>VLOOKUP(D3505,'Dados Base'!$B:$K,9,FALSE)*31536000/VLOOKUP($F3505,F:H,MATCH(H3504,F3504:AF3504,0),FALSE)</f>
        <v>4162.1161090183914</v>
      </c>
      <c r="AE3505" s="153">
        <f>VLOOKUP(D3505,'Dados Base'!$B:$K,10,FALSE)*31536000/VLOOKUP($F3505,F:H,MATCH(H3504,F3504:AF3504,0),FALSE)</f>
        <v>497.88167516064715</v>
      </c>
      <c r="AF3505" s="14">
        <v>97.02</v>
      </c>
      <c r="AG3505" s="15">
        <v>97.2</v>
      </c>
      <c r="AH3505" s="14">
        <v>95.88</v>
      </c>
      <c r="AI3505" s="14">
        <v>47.59</v>
      </c>
      <c r="AJ3505" s="14">
        <v>100</v>
      </c>
      <c r="AK3505" s="72">
        <f>(SUMIFS('Banco de Indicadores Mun. (2)'!I:I,'Banco de Indicadores Mun. (2)'!B:B,'Banco de Indicadores - Mun. (1)'!B3505,'Banco de Indicadores Mun. (2)'!A:A,'Banco de Indicadores - Mun. (1)'!A3505) / VLOOKUP(D3505,'Dados Base'!$B:$K,8,FALSE)) * 100</f>
        <v>0</v>
      </c>
      <c r="AL3505" s="72">
        <f>(SUMIFS('Banco de Indicadores Mun. (2)'!I:I,'Banco de Indicadores Mun. (2)'!B:B,'Banco de Indicadores - Mun. (1)'!B3505,'Banco de Indicadores Mun. (2)'!A:A,'Banco de Indicadores - Mun. (1)'!A3505) / VLOOKUP(D3505,'Dados Base'!$B:$K,9,FALSE)) * 100</f>
        <v>0</v>
      </c>
      <c r="AM3505" s="72">
        <f>(SUMIFS('Banco de Indicadores Mun. (2)'!J:J,'Banco de Indicadores Mun. (2)'!B:B,'Banco de Indicadores - Mun. (1)'!B3505,'Banco de Indicadores Mun. (2)'!A:A,'Banco de Indicadores - Mun. (1)'!A3505) / VLOOKUP(D3505,'Dados Base'!$B:$K,7,FALSE)) * 100</f>
        <v>0</v>
      </c>
      <c r="AN3505" s="72">
        <f>(SUMIFS('Banco de Indicadores Mun. (2)'!K:K,'Banco de Indicadores Mun. (2)'!B:B,'Banco de Indicadores - Mun. (1)'!B3505,'Banco de Indicadores Mun. (2)'!A:A,'Banco de Indicadores - Mun. (1)'!A3505) / VLOOKUP(D3505,'Dados Base'!$B:$K,10,FALSE)) * 100</f>
        <v>0</v>
      </c>
      <c r="AO3505" s="33">
        <v>0</v>
      </c>
      <c r="AP3505" s="34">
        <v>0</v>
      </c>
      <c r="AQ3505" s="17">
        <v>0</v>
      </c>
      <c r="AR3505" s="24">
        <v>9.3000000000000007</v>
      </c>
      <c r="AS3505" s="35">
        <v>100</v>
      </c>
      <c r="AT3505" s="35">
        <v>99</v>
      </c>
      <c r="AU3505" s="35">
        <v>90.232312565997887</v>
      </c>
      <c r="AV3505" s="7">
        <v>9.99</v>
      </c>
      <c r="AW3505" s="36">
        <v>1</v>
      </c>
      <c r="AX3505" s="36">
        <v>0</v>
      </c>
      <c r="AY3505" s="117">
        <v>187.81422355195036</v>
      </c>
    </row>
    <row r="3506" spans="1:51" ht="15" x14ac:dyDescent="0.25">
      <c r="A3506" s="144">
        <v>2012</v>
      </c>
      <c r="B3506" s="77" t="s">
        <v>281</v>
      </c>
      <c r="C3506" s="78">
        <v>2</v>
      </c>
      <c r="D3506" s="77">
        <v>3524402</v>
      </c>
      <c r="E3506" s="78">
        <v>35244022</v>
      </c>
      <c r="F3506" s="78" t="str">
        <f t="shared" si="153"/>
        <v>352440222012</v>
      </c>
      <c r="G3506" s="96">
        <v>0.93528962107902736</v>
      </c>
      <c r="H3506" s="80">
        <f t="shared" si="152"/>
        <v>214619</v>
      </c>
      <c r="I3506" s="91">
        <v>211655</v>
      </c>
      <c r="J3506" s="91">
        <v>2964</v>
      </c>
      <c r="K3506" s="83">
        <f>(H3506)/VLOOKUP(D3506,'Dados Base'!$B:$K,6,FALSE)</f>
        <v>466.49205555676309</v>
      </c>
      <c r="L3506" s="88">
        <f t="shared" si="154"/>
        <v>98.618947996216548</v>
      </c>
      <c r="M3506" s="93">
        <v>1</v>
      </c>
      <c r="N3506" s="98">
        <v>0.77700000000000002</v>
      </c>
      <c r="O3506" s="91">
        <v>200</v>
      </c>
      <c r="P3506" s="91" t="s">
        <v>691</v>
      </c>
      <c r="Q3506" s="91" t="s">
        <v>691</v>
      </c>
      <c r="R3506" s="91" t="s">
        <v>691</v>
      </c>
      <c r="S3506" s="91">
        <v>332</v>
      </c>
      <c r="T3506" s="91" t="s">
        <v>691</v>
      </c>
      <c r="U3506" s="91">
        <v>1396</v>
      </c>
      <c r="V3506" s="91">
        <v>1391</v>
      </c>
      <c r="W3506" s="99">
        <v>19.474499999999999</v>
      </c>
      <c r="X3506" s="19">
        <v>0.7386418418993056</v>
      </c>
      <c r="Y3506" s="29">
        <v>126.76</v>
      </c>
      <c r="Z3506" s="30">
        <v>1661</v>
      </c>
      <c r="AA3506" s="30">
        <v>9747</v>
      </c>
      <c r="AB3506" s="31">
        <v>35</v>
      </c>
      <c r="AC3506" s="32">
        <v>1</v>
      </c>
      <c r="AD3506" s="153">
        <f>VLOOKUP(D3506,'Dados Base'!$B:$K,9,FALSE)*31536000/VLOOKUP($F3506,F:H,MATCH(H3505,F3505:AF3505,0),FALSE)</f>
        <v>1012.4128804998626</v>
      </c>
      <c r="AE3506" s="153">
        <f>VLOOKUP(D3506,'Dados Base'!$B:$K,10,FALSE)*31536000/VLOOKUP($F3506,F:H,MATCH(H3505,F3505:AF3505,0),FALSE)</f>
        <v>101.38822751014588</v>
      </c>
      <c r="AF3506" s="14">
        <v>98.79</v>
      </c>
      <c r="AG3506" s="15">
        <v>99.3</v>
      </c>
      <c r="AH3506" s="14">
        <v>89.38</v>
      </c>
      <c r="AI3506" s="14">
        <v>43.28</v>
      </c>
      <c r="AJ3506" s="14">
        <v>100</v>
      </c>
      <c r="AK3506" s="72">
        <f>(SUMIFS('Banco de Indicadores Mun. (2)'!I:I,'Banco de Indicadores Mun. (2)'!B:B,'Banco de Indicadores - Mun. (1)'!B3506,'Banco de Indicadores Mun. (2)'!A:A,'Banco de Indicadores - Mun. (1)'!A3506) / VLOOKUP(D3506,'Dados Base'!$B:$K,8,FALSE)) * 100</f>
        <v>0</v>
      </c>
      <c r="AL3506" s="72">
        <f>(SUMIFS('Banco de Indicadores Mun. (2)'!I:I,'Banco de Indicadores Mun. (2)'!B:B,'Banco de Indicadores - Mun. (1)'!B3506,'Banco de Indicadores Mun. (2)'!A:A,'Banco de Indicadores - Mun. (1)'!A3506) / VLOOKUP(D3506,'Dados Base'!$B:$K,9,FALSE)) * 100</f>
        <v>0</v>
      </c>
      <c r="AM3506" s="72">
        <f>(SUMIFS('Banco de Indicadores Mun. (2)'!J:J,'Banco de Indicadores Mun. (2)'!B:B,'Banco de Indicadores - Mun. (1)'!B3506,'Banco de Indicadores Mun. (2)'!A:A,'Banco de Indicadores - Mun. (1)'!A3506) / VLOOKUP(D3506,'Dados Base'!$B:$K,7,FALSE)) * 100</f>
        <v>0</v>
      </c>
      <c r="AN3506" s="72">
        <f>(SUMIFS('Banco de Indicadores Mun. (2)'!K:K,'Banco de Indicadores Mun. (2)'!B:B,'Banco de Indicadores - Mun. (1)'!B3506,'Banco de Indicadores Mun. (2)'!A:A,'Banco de Indicadores - Mun. (1)'!A3506) / VLOOKUP(D3506,'Dados Base'!$B:$K,10,FALSE)) * 100</f>
        <v>0</v>
      </c>
      <c r="AO3506" s="33">
        <v>2</v>
      </c>
      <c r="AP3506" s="34">
        <v>0</v>
      </c>
      <c r="AQ3506" s="17">
        <v>0</v>
      </c>
      <c r="AR3506" s="24">
        <v>10</v>
      </c>
      <c r="AS3506" s="35">
        <v>89.4</v>
      </c>
      <c r="AT3506" s="35">
        <v>15.823799999999999</v>
      </c>
      <c r="AU3506" s="35">
        <v>14.559957924263674</v>
      </c>
      <c r="AV3506" s="7">
        <v>3.05</v>
      </c>
      <c r="AW3506" s="36">
        <v>0</v>
      </c>
      <c r="AX3506" s="36">
        <v>1</v>
      </c>
      <c r="AY3506" s="117">
        <v>21.807533154894518</v>
      </c>
    </row>
    <row r="3507" spans="1:51" ht="15" x14ac:dyDescent="0.25">
      <c r="A3507" s="144">
        <v>2012</v>
      </c>
      <c r="B3507" s="77" t="s">
        <v>282</v>
      </c>
      <c r="C3507" s="78">
        <v>16</v>
      </c>
      <c r="D3507" s="77">
        <v>3524501</v>
      </c>
      <c r="E3507" s="78">
        <v>352450116</v>
      </c>
      <c r="F3507" s="78" t="str">
        <f t="shared" si="153"/>
        <v>3524501162012</v>
      </c>
      <c r="G3507" s="96">
        <v>2.9622160820301779</v>
      </c>
      <c r="H3507" s="80">
        <f t="shared" si="152"/>
        <v>5913</v>
      </c>
      <c r="I3507" s="91">
        <v>5183</v>
      </c>
      <c r="J3507" s="91">
        <v>730</v>
      </c>
      <c r="K3507" s="83">
        <f>(H3507)/VLOOKUP(D3507,'Dados Base'!$B:$K,6,FALSE)</f>
        <v>40.93741345887566</v>
      </c>
      <c r="L3507" s="88">
        <f t="shared" si="154"/>
        <v>87.654320987654316</v>
      </c>
      <c r="M3507" s="93">
        <v>4</v>
      </c>
      <c r="N3507" s="98">
        <v>0.72299999999999998</v>
      </c>
      <c r="O3507" s="91">
        <v>68</v>
      </c>
      <c r="P3507" s="91" t="s">
        <v>691</v>
      </c>
      <c r="Q3507" s="91" t="s">
        <v>691</v>
      </c>
      <c r="R3507" s="91" t="s">
        <v>691</v>
      </c>
      <c r="S3507" s="91">
        <v>53</v>
      </c>
      <c r="T3507" s="91" t="s">
        <v>691</v>
      </c>
      <c r="U3507" s="91">
        <v>39</v>
      </c>
      <c r="V3507" s="91">
        <v>40</v>
      </c>
      <c r="W3507" s="99">
        <v>0</v>
      </c>
      <c r="X3507" s="19">
        <v>1.193224921875E-2</v>
      </c>
      <c r="Y3507" s="29">
        <v>2.0299999999999998</v>
      </c>
      <c r="Z3507" s="30">
        <v>208</v>
      </c>
      <c r="AA3507" s="30">
        <v>66</v>
      </c>
      <c r="AB3507" s="31">
        <v>0</v>
      </c>
      <c r="AC3507" s="32">
        <v>0</v>
      </c>
      <c r="AD3507" s="153">
        <f>VLOOKUP(D3507,'Dados Base'!$B:$K,9,FALSE)*31536000/VLOOKUP($F3507,F:H,MATCH(H3506,F3506:AF3506,0),FALSE)</f>
        <v>5440</v>
      </c>
      <c r="AE3507" s="153">
        <f>VLOOKUP(D3507,'Dados Base'!$B:$K,10,FALSE)*31536000/VLOOKUP($F3507,F:H,MATCH(H3506,F3506:AF3506,0),FALSE)</f>
        <v>533.33333333333314</v>
      </c>
      <c r="AF3507" s="14">
        <v>77.489999999999995</v>
      </c>
      <c r="AG3507" s="15">
        <v>86.1</v>
      </c>
      <c r="AH3507" s="14" t="s">
        <v>692</v>
      </c>
      <c r="AI3507" s="14">
        <v>20</v>
      </c>
      <c r="AJ3507" s="14">
        <v>90</v>
      </c>
      <c r="AK3507" s="72">
        <f>(SUMIFS('Banco de Indicadores Mun. (2)'!I:I,'Banco de Indicadores Mun. (2)'!B:B,'Banco de Indicadores - Mun. (1)'!B3507,'Banco de Indicadores Mun. (2)'!A:A,'Banco de Indicadores - Mun. (1)'!A3507) / VLOOKUP(D3507,'Dados Base'!$B:$K,8,FALSE)) * 100</f>
        <v>0</v>
      </c>
      <c r="AL3507" s="72">
        <f>(SUMIFS('Banco de Indicadores Mun. (2)'!I:I,'Banco de Indicadores Mun. (2)'!B:B,'Banco de Indicadores - Mun. (1)'!B3507,'Banco de Indicadores Mun. (2)'!A:A,'Banco de Indicadores - Mun. (1)'!A3507) / VLOOKUP(D3507,'Dados Base'!$B:$K,9,FALSE)) * 100</f>
        <v>0</v>
      </c>
      <c r="AM3507" s="72">
        <f>(SUMIFS('Banco de Indicadores Mun. (2)'!J:J,'Banco de Indicadores Mun. (2)'!B:B,'Banco de Indicadores - Mun. (1)'!B3507,'Banco de Indicadores Mun. (2)'!A:A,'Banco de Indicadores - Mun. (1)'!A3507) / VLOOKUP(D3507,'Dados Base'!$B:$K,7,FALSE)) * 100</f>
        <v>0</v>
      </c>
      <c r="AN3507" s="72">
        <f>(SUMIFS('Banco de Indicadores Mun. (2)'!K:K,'Banco de Indicadores Mun. (2)'!B:B,'Banco de Indicadores - Mun. (1)'!B3507,'Banco de Indicadores Mun. (2)'!A:A,'Banco de Indicadores - Mun. (1)'!A3507) / VLOOKUP(D3507,'Dados Base'!$B:$K,10,FALSE)) * 100</f>
        <v>0</v>
      </c>
      <c r="AO3507" s="33">
        <v>0</v>
      </c>
      <c r="AP3507" s="34">
        <v>0</v>
      </c>
      <c r="AQ3507" s="17">
        <v>0</v>
      </c>
      <c r="AR3507" s="24">
        <v>10</v>
      </c>
      <c r="AS3507" s="35">
        <v>95</v>
      </c>
      <c r="AT3507" s="35">
        <v>95</v>
      </c>
      <c r="AU3507" s="35">
        <v>75.912408759124077</v>
      </c>
      <c r="AV3507" s="7">
        <v>8.07</v>
      </c>
      <c r="AW3507" s="36">
        <v>0</v>
      </c>
      <c r="AX3507" s="36">
        <v>0</v>
      </c>
      <c r="AY3507" s="117">
        <v>82.02385434731508</v>
      </c>
    </row>
    <row r="3508" spans="1:51" ht="15" x14ac:dyDescent="0.25">
      <c r="A3508" s="144">
        <v>2012</v>
      </c>
      <c r="B3508" s="77" t="s">
        <v>283</v>
      </c>
      <c r="C3508" s="78">
        <v>11</v>
      </c>
      <c r="D3508" s="77">
        <v>3524600</v>
      </c>
      <c r="E3508" s="78">
        <v>352460011</v>
      </c>
      <c r="F3508" s="78" t="str">
        <f t="shared" si="153"/>
        <v>3524600112012</v>
      </c>
      <c r="G3508" s="96">
        <v>5.2519595454447732E-2</v>
      </c>
      <c r="H3508" s="80">
        <f t="shared" si="152"/>
        <v>17186</v>
      </c>
      <c r="I3508" s="91">
        <v>9357</v>
      </c>
      <c r="J3508" s="91">
        <v>7829</v>
      </c>
      <c r="K3508" s="83">
        <f>(H3508)/VLOOKUP(D3508,'Dados Base'!$B:$K,6,FALSE)</f>
        <v>24.260989864197182</v>
      </c>
      <c r="L3508" s="88">
        <f t="shared" si="154"/>
        <v>54.445478878156642</v>
      </c>
      <c r="M3508" s="93">
        <v>4</v>
      </c>
      <c r="N3508" s="98">
        <v>0.71699999999999997</v>
      </c>
      <c r="O3508" s="91">
        <v>160</v>
      </c>
      <c r="P3508" s="91" t="s">
        <v>691</v>
      </c>
      <c r="Q3508" s="91" t="s">
        <v>691</v>
      </c>
      <c r="R3508" s="91" t="s">
        <v>691</v>
      </c>
      <c r="S3508" s="91">
        <v>15</v>
      </c>
      <c r="T3508" s="91" t="s">
        <v>691</v>
      </c>
      <c r="U3508" s="91">
        <v>139</v>
      </c>
      <c r="V3508" s="91">
        <v>100</v>
      </c>
      <c r="W3508" s="99">
        <v>0</v>
      </c>
      <c r="X3508" s="19">
        <v>3.4673630212962964E-2</v>
      </c>
      <c r="Y3508" s="29">
        <v>3.75</v>
      </c>
      <c r="Z3508" s="30">
        <v>381</v>
      </c>
      <c r="AA3508" s="30">
        <v>125</v>
      </c>
      <c r="AB3508" s="31">
        <v>2</v>
      </c>
      <c r="AC3508" s="32">
        <v>1</v>
      </c>
      <c r="AD3508" s="153">
        <f>VLOOKUP(D3508,'Dados Base'!$B:$K,9,FALSE)*31536000/VLOOKUP($F3508,F:H,MATCH(H3507,F3507:AF3507,0),FALSE)</f>
        <v>38846.568136855582</v>
      </c>
      <c r="AE3508" s="153">
        <f>VLOOKUP(D3508,'Dados Base'!$B:$K,10,FALSE)*31536000/VLOOKUP($F3508,F:H,MATCH(H3507,F3507:AF3507,0),FALSE)</f>
        <v>5027.850576050273</v>
      </c>
      <c r="AF3508" s="14">
        <v>66.28</v>
      </c>
      <c r="AG3508" s="15">
        <v>100</v>
      </c>
      <c r="AH3508" s="14">
        <v>58.89</v>
      </c>
      <c r="AI3508" s="14">
        <v>42.56</v>
      </c>
      <c r="AJ3508" s="14">
        <v>100</v>
      </c>
      <c r="AK3508" s="72">
        <f>(SUMIFS('Banco de Indicadores Mun. (2)'!I:I,'Banco de Indicadores Mun. (2)'!B:B,'Banco de Indicadores - Mun. (1)'!B3508,'Banco de Indicadores Mun. (2)'!A:A,'Banco de Indicadores - Mun. (1)'!A3508) / VLOOKUP(D3508,'Dados Base'!$B:$K,8,FALSE)) * 100</f>
        <v>0</v>
      </c>
      <c r="AL3508" s="72">
        <f>(SUMIFS('Banco de Indicadores Mun. (2)'!I:I,'Banco de Indicadores Mun. (2)'!B:B,'Banco de Indicadores - Mun. (1)'!B3508,'Banco de Indicadores Mun. (2)'!A:A,'Banco de Indicadores - Mun. (1)'!A3508) / VLOOKUP(D3508,'Dados Base'!$B:$K,9,FALSE)) * 100</f>
        <v>0</v>
      </c>
      <c r="AM3508" s="72">
        <f>(SUMIFS('Banco de Indicadores Mun. (2)'!J:J,'Banco de Indicadores Mun. (2)'!B:B,'Banco de Indicadores - Mun. (1)'!B3508,'Banco de Indicadores Mun. (2)'!A:A,'Banco de Indicadores - Mun. (1)'!A3508) / VLOOKUP(D3508,'Dados Base'!$B:$K,7,FALSE)) * 100</f>
        <v>0</v>
      </c>
      <c r="AN3508" s="72">
        <f>(SUMIFS('Banco de Indicadores Mun. (2)'!K:K,'Banco de Indicadores Mun. (2)'!B:B,'Banco de Indicadores - Mun. (1)'!B3508,'Banco de Indicadores Mun. (2)'!A:A,'Banco de Indicadores - Mun. (1)'!A3508) / VLOOKUP(D3508,'Dados Base'!$B:$K,10,FALSE)) * 100</f>
        <v>0</v>
      </c>
      <c r="AO3508" s="33">
        <v>0</v>
      </c>
      <c r="AP3508" s="34">
        <v>0</v>
      </c>
      <c r="AQ3508" s="17">
        <v>0</v>
      </c>
      <c r="AR3508" s="24">
        <v>7.3</v>
      </c>
      <c r="AS3508" s="35">
        <v>92</v>
      </c>
      <c r="AT3508" s="35">
        <v>84.639999999999986</v>
      </c>
      <c r="AU3508" s="35">
        <v>75.296442687747032</v>
      </c>
      <c r="AV3508" s="7">
        <v>8.16</v>
      </c>
      <c r="AW3508" s="36">
        <v>0</v>
      </c>
      <c r="AX3508" s="36">
        <v>1</v>
      </c>
      <c r="AY3508" s="117">
        <v>178.96826533423763</v>
      </c>
    </row>
    <row r="3509" spans="1:51" ht="15" x14ac:dyDescent="0.25">
      <c r="A3509" s="144">
        <v>2012</v>
      </c>
      <c r="B3509" s="77" t="s">
        <v>284</v>
      </c>
      <c r="C3509" s="78">
        <v>5</v>
      </c>
      <c r="D3509" s="77">
        <v>3524709</v>
      </c>
      <c r="E3509" s="78">
        <v>35247095</v>
      </c>
      <c r="F3509" s="78" t="str">
        <f t="shared" si="153"/>
        <v>352470952012</v>
      </c>
      <c r="G3509" s="96">
        <v>3.6882499013174419</v>
      </c>
      <c r="H3509" s="80">
        <f t="shared" si="152"/>
        <v>46553</v>
      </c>
      <c r="I3509" s="91">
        <v>45413</v>
      </c>
      <c r="J3509" s="91">
        <v>1140</v>
      </c>
      <c r="K3509" s="83">
        <f>(H3509)/VLOOKUP(D3509,'Dados Base'!$B:$K,6,FALSE)</f>
        <v>326.8253299634934</v>
      </c>
      <c r="L3509" s="88">
        <f t="shared" si="154"/>
        <v>97.55117822696711</v>
      </c>
      <c r="M3509" s="93">
        <v>1</v>
      </c>
      <c r="N3509" s="98">
        <v>0.78400000000000003</v>
      </c>
      <c r="O3509" s="91">
        <v>103</v>
      </c>
      <c r="P3509" s="91" t="s">
        <v>691</v>
      </c>
      <c r="Q3509" s="91" t="s">
        <v>691</v>
      </c>
      <c r="R3509" s="91" t="s">
        <v>691</v>
      </c>
      <c r="S3509" s="91">
        <v>146</v>
      </c>
      <c r="T3509" s="91" t="s">
        <v>691</v>
      </c>
      <c r="U3509" s="91">
        <v>494</v>
      </c>
      <c r="V3509" s="91">
        <v>479</v>
      </c>
      <c r="W3509" s="99">
        <v>0</v>
      </c>
      <c r="X3509" s="19">
        <v>0.14034608779629629</v>
      </c>
      <c r="Y3509" s="29">
        <v>18.079999999999998</v>
      </c>
      <c r="Z3509" s="30">
        <v>798</v>
      </c>
      <c r="AA3509" s="30">
        <v>1642</v>
      </c>
      <c r="AB3509" s="31">
        <v>8</v>
      </c>
      <c r="AC3509" s="32">
        <v>0</v>
      </c>
      <c r="AD3509" s="153">
        <f>VLOOKUP(D3509,'Dados Base'!$B:$K,9,FALSE)*31536000/VLOOKUP($F3509,F:H,MATCH(H3508,F3508:AF3508,0),FALSE)</f>
        <v>1232.9070092153029</v>
      </c>
      <c r="AE3509" s="153">
        <f>VLOOKUP(D3509,'Dados Base'!$B:$K,10,FALSE)*31536000/VLOOKUP($F3509,F:H,MATCH(H3508,F3508:AF3508,0),FALSE)</f>
        <v>162.5811440723476</v>
      </c>
      <c r="AF3509" s="14">
        <v>99.04</v>
      </c>
      <c r="AG3509" s="15" t="s">
        <v>692</v>
      </c>
      <c r="AH3509" s="14">
        <v>87.68</v>
      </c>
      <c r="AI3509" s="14">
        <v>37.43</v>
      </c>
      <c r="AJ3509" s="14">
        <v>99.4</v>
      </c>
      <c r="AK3509" s="72">
        <f>(SUMIFS('Banco de Indicadores Mun. (2)'!I:I,'Banco de Indicadores Mun. (2)'!B:B,'Banco de Indicadores - Mun. (1)'!B3509,'Banco de Indicadores Mun. (2)'!A:A,'Banco de Indicadores - Mun. (1)'!A3509) / VLOOKUP(D3509,'Dados Base'!$B:$K,8,FALSE)) * 100</f>
        <v>0</v>
      </c>
      <c r="AL3509" s="72">
        <f>(SUMIFS('Banco de Indicadores Mun. (2)'!I:I,'Banco de Indicadores Mun. (2)'!B:B,'Banco de Indicadores - Mun. (1)'!B3509,'Banco de Indicadores Mun. (2)'!A:A,'Banco de Indicadores - Mun. (1)'!A3509) / VLOOKUP(D3509,'Dados Base'!$B:$K,9,FALSE)) * 100</f>
        <v>0</v>
      </c>
      <c r="AM3509" s="72">
        <f>(SUMIFS('Banco de Indicadores Mun. (2)'!J:J,'Banco de Indicadores Mun. (2)'!B:B,'Banco de Indicadores - Mun. (1)'!B3509,'Banco de Indicadores Mun. (2)'!A:A,'Banco de Indicadores - Mun. (1)'!A3509) / VLOOKUP(D3509,'Dados Base'!$B:$K,7,FALSE)) * 100</f>
        <v>0</v>
      </c>
      <c r="AN3509" s="72">
        <f>(SUMIFS('Banco de Indicadores Mun. (2)'!K:K,'Banco de Indicadores Mun. (2)'!B:B,'Banco de Indicadores - Mun. (1)'!B3509,'Banco de Indicadores Mun. (2)'!A:A,'Banco de Indicadores - Mun. (1)'!A3509) / VLOOKUP(D3509,'Dados Base'!$B:$K,10,FALSE)) * 100</f>
        <v>0</v>
      </c>
      <c r="AO3509" s="33">
        <v>0</v>
      </c>
      <c r="AP3509" s="34">
        <v>0</v>
      </c>
      <c r="AQ3509" s="17">
        <v>0</v>
      </c>
      <c r="AR3509" s="24">
        <v>9.8000000000000007</v>
      </c>
      <c r="AS3509" s="35">
        <v>95</v>
      </c>
      <c r="AT3509" s="35">
        <v>33.249999999999993</v>
      </c>
      <c r="AU3509" s="35">
        <v>32.704918032786885</v>
      </c>
      <c r="AV3509" s="7">
        <v>4.57</v>
      </c>
      <c r="AW3509" s="36">
        <v>1</v>
      </c>
      <c r="AX3509" s="36">
        <v>0</v>
      </c>
      <c r="AY3509" s="117">
        <v>13.853907408751686</v>
      </c>
    </row>
    <row r="3510" spans="1:51" ht="15" x14ac:dyDescent="0.25">
      <c r="A3510" s="144">
        <v>2012</v>
      </c>
      <c r="B3510" s="77" t="s">
        <v>285</v>
      </c>
      <c r="C3510" s="78">
        <v>18</v>
      </c>
      <c r="D3510" s="77">
        <v>3524808</v>
      </c>
      <c r="E3510" s="78">
        <v>352480818</v>
      </c>
      <c r="F3510" s="78" t="str">
        <f t="shared" si="153"/>
        <v>3524808182012</v>
      </c>
      <c r="G3510" s="96">
        <v>0.13763838114717597</v>
      </c>
      <c r="H3510" s="80">
        <f t="shared" si="152"/>
        <v>47071</v>
      </c>
      <c r="I3510" s="91">
        <v>44295</v>
      </c>
      <c r="J3510" s="91">
        <v>2776</v>
      </c>
      <c r="K3510" s="83">
        <f>(H3510)/VLOOKUP(D3510,'Dados Base'!$B:$K,6,FALSE)</f>
        <v>127.64670788588785</v>
      </c>
      <c r="L3510" s="88">
        <f t="shared" si="154"/>
        <v>94.102525971404901</v>
      </c>
      <c r="M3510" s="93">
        <v>3</v>
      </c>
      <c r="N3510" s="98">
        <v>0.77600000000000002</v>
      </c>
      <c r="O3510" s="91">
        <v>136</v>
      </c>
      <c r="P3510" s="91" t="s">
        <v>691</v>
      </c>
      <c r="Q3510" s="91" t="s">
        <v>691</v>
      </c>
      <c r="R3510" s="91" t="s">
        <v>691</v>
      </c>
      <c r="S3510" s="91">
        <v>135</v>
      </c>
      <c r="T3510" s="91" t="s">
        <v>691</v>
      </c>
      <c r="U3510" s="91">
        <v>865</v>
      </c>
      <c r="V3510" s="91">
        <v>519</v>
      </c>
      <c r="W3510" s="99">
        <v>0</v>
      </c>
      <c r="X3510" s="19">
        <v>0.14167847988888888</v>
      </c>
      <c r="Y3510" s="29">
        <v>17.739999999999998</v>
      </c>
      <c r="Z3510" s="30">
        <v>1580</v>
      </c>
      <c r="AA3510" s="30">
        <v>815</v>
      </c>
      <c r="AB3510" s="31">
        <v>6</v>
      </c>
      <c r="AC3510" s="32">
        <v>0</v>
      </c>
      <c r="AD3510" s="153">
        <f>VLOOKUP(D3510,'Dados Base'!$B:$K,9,FALSE)*31536000/VLOOKUP($F3510,F:H,MATCH(H3509,F3509:AF3509,0),FALSE)</f>
        <v>1862.5072762422724</v>
      </c>
      <c r="AE3510" s="153">
        <f>VLOOKUP(D3510,'Dados Base'!$B:$K,10,FALSE)*31536000/VLOOKUP($F3510,F:H,MATCH(H3509,F3509:AF3509,0),FALSE)</f>
        <v>174.19132799388157</v>
      </c>
      <c r="AF3510" s="14">
        <v>98.88</v>
      </c>
      <c r="AG3510" s="15">
        <v>94.1</v>
      </c>
      <c r="AH3510" s="14">
        <v>90.09</v>
      </c>
      <c r="AI3510" s="14">
        <v>18.059999999999999</v>
      </c>
      <c r="AJ3510" s="14">
        <v>100</v>
      </c>
      <c r="AK3510" s="72">
        <f>(SUMIFS('Banco de Indicadores Mun. (2)'!I:I,'Banco de Indicadores Mun. (2)'!B:B,'Banco de Indicadores - Mun. (1)'!B3510,'Banco de Indicadores Mun. (2)'!A:A,'Banco de Indicadores - Mun. (1)'!A3510) / VLOOKUP(D3510,'Dados Base'!$B:$K,8,FALSE)) * 100</f>
        <v>0</v>
      </c>
      <c r="AL3510" s="72">
        <f>(SUMIFS('Banco de Indicadores Mun. (2)'!I:I,'Banco de Indicadores Mun. (2)'!B:B,'Banco de Indicadores - Mun. (1)'!B3510,'Banco de Indicadores Mun. (2)'!A:A,'Banco de Indicadores - Mun. (1)'!A3510) / VLOOKUP(D3510,'Dados Base'!$B:$K,9,FALSE)) * 100</f>
        <v>0</v>
      </c>
      <c r="AM3510" s="72">
        <f>(SUMIFS('Banco de Indicadores Mun. (2)'!J:J,'Banco de Indicadores Mun. (2)'!B:B,'Banco de Indicadores - Mun. (1)'!B3510,'Banco de Indicadores Mun. (2)'!A:A,'Banco de Indicadores - Mun. (1)'!A3510) / VLOOKUP(D3510,'Dados Base'!$B:$K,7,FALSE)) * 100</f>
        <v>0</v>
      </c>
      <c r="AN3510" s="72">
        <f>(SUMIFS('Banco de Indicadores Mun. (2)'!K:K,'Banco de Indicadores Mun. (2)'!B:B,'Banco de Indicadores - Mun. (1)'!B3510,'Banco de Indicadores Mun. (2)'!A:A,'Banco de Indicadores - Mun. (1)'!A3510) / VLOOKUP(D3510,'Dados Base'!$B:$K,10,FALSE)) * 100</f>
        <v>0</v>
      </c>
      <c r="AO3510" s="33">
        <v>0</v>
      </c>
      <c r="AP3510" s="34">
        <v>0</v>
      </c>
      <c r="AQ3510" s="17">
        <v>0</v>
      </c>
      <c r="AR3510" s="24">
        <v>8.1999999999999993</v>
      </c>
      <c r="AS3510" s="35">
        <v>97</v>
      </c>
      <c r="AT3510" s="35">
        <v>97.000000000000014</v>
      </c>
      <c r="AU3510" s="35">
        <v>65.970772442588725</v>
      </c>
      <c r="AV3510" s="7">
        <v>7.74</v>
      </c>
      <c r="AW3510" s="36">
        <v>0</v>
      </c>
      <c r="AX3510" s="36">
        <v>0</v>
      </c>
      <c r="AY3510" s="117">
        <v>1.9426797803862621</v>
      </c>
    </row>
    <row r="3511" spans="1:51" ht="15" x14ac:dyDescent="0.25">
      <c r="A3511" s="144">
        <v>2012</v>
      </c>
      <c r="B3511" s="77" t="s">
        <v>286</v>
      </c>
      <c r="C3511" s="78">
        <v>2</v>
      </c>
      <c r="D3511" s="77">
        <v>3524907</v>
      </c>
      <c r="E3511" s="78">
        <v>35249072</v>
      </c>
      <c r="F3511" s="78" t="str">
        <f t="shared" si="153"/>
        <v>352490722012</v>
      </c>
      <c r="G3511" s="96">
        <v>2.6124709744064445</v>
      </c>
      <c r="H3511" s="80">
        <f t="shared" si="152"/>
        <v>5534</v>
      </c>
      <c r="I3511" s="91">
        <v>2650</v>
      </c>
      <c r="J3511" s="91">
        <v>2884</v>
      </c>
      <c r="K3511" s="83">
        <f>(H3511)/VLOOKUP(D3511,'Dados Base'!$B:$K,6,FALSE)</f>
        <v>30.115367871136264</v>
      </c>
      <c r="L3511" s="88">
        <f t="shared" si="154"/>
        <v>47.885796891940728</v>
      </c>
      <c r="M3511" s="93">
        <v>2</v>
      </c>
      <c r="N3511" s="98">
        <v>0.75600000000000001</v>
      </c>
      <c r="O3511" s="91">
        <v>15</v>
      </c>
      <c r="P3511" s="91" t="s">
        <v>691</v>
      </c>
      <c r="Q3511" s="91" t="s">
        <v>691</v>
      </c>
      <c r="R3511" s="91" t="s">
        <v>691</v>
      </c>
      <c r="S3511" s="91">
        <v>31</v>
      </c>
      <c r="T3511" s="91" t="s">
        <v>691</v>
      </c>
      <c r="U3511" s="91">
        <v>27</v>
      </c>
      <c r="V3511" s="91">
        <v>28</v>
      </c>
      <c r="W3511" s="99">
        <v>6.4294000000000002</v>
      </c>
      <c r="X3511" s="19">
        <v>9.9194067708333316E-3</v>
      </c>
      <c r="Y3511" s="29">
        <v>1.06</v>
      </c>
      <c r="Z3511" s="30">
        <v>130</v>
      </c>
      <c r="AA3511" s="30">
        <v>14</v>
      </c>
      <c r="AB3511" s="31">
        <v>1</v>
      </c>
      <c r="AC3511" s="32">
        <v>0</v>
      </c>
      <c r="AD3511" s="153">
        <f>VLOOKUP(D3511,'Dados Base'!$B:$K,9,FALSE)*31536000/VLOOKUP($F3511,F:H,MATCH(H3510,F3510:AF3510,0),FALSE)</f>
        <v>15101.264907842429</v>
      </c>
      <c r="AE3511" s="153">
        <f>VLOOKUP(D3511,'Dados Base'!$B:$K,10,FALSE)*31536000/VLOOKUP($F3511,F:H,MATCH(H3510,F3510:AF3510,0),FALSE)</f>
        <v>1538.6194434405486</v>
      </c>
      <c r="AF3511" s="14">
        <v>68.83</v>
      </c>
      <c r="AG3511" s="15">
        <v>100</v>
      </c>
      <c r="AH3511" s="14">
        <v>45.46</v>
      </c>
      <c r="AI3511" s="14">
        <v>14.74</v>
      </c>
      <c r="AJ3511" s="14">
        <v>100</v>
      </c>
      <c r="AK3511" s="72">
        <f>(SUMIFS('Banco de Indicadores Mun. (2)'!I:I,'Banco de Indicadores Mun. (2)'!B:B,'Banco de Indicadores - Mun. (1)'!B3511,'Banco de Indicadores Mun. (2)'!A:A,'Banco de Indicadores - Mun. (1)'!A3511) / VLOOKUP(D3511,'Dados Base'!$B:$K,8,FALSE)) * 100</f>
        <v>0</v>
      </c>
      <c r="AL3511" s="72">
        <f>(SUMIFS('Banco de Indicadores Mun. (2)'!I:I,'Banco de Indicadores Mun. (2)'!B:B,'Banco de Indicadores - Mun. (1)'!B3511,'Banco de Indicadores Mun. (2)'!A:A,'Banco de Indicadores - Mun. (1)'!A3511) / VLOOKUP(D3511,'Dados Base'!$B:$K,9,FALSE)) * 100</f>
        <v>0</v>
      </c>
      <c r="AM3511" s="72">
        <f>(SUMIFS('Banco de Indicadores Mun. (2)'!J:J,'Banco de Indicadores Mun. (2)'!B:B,'Banco de Indicadores - Mun. (1)'!B3511,'Banco de Indicadores Mun. (2)'!A:A,'Banco de Indicadores - Mun. (1)'!A3511) / VLOOKUP(D3511,'Dados Base'!$B:$K,7,FALSE)) * 100</f>
        <v>0</v>
      </c>
      <c r="AN3511" s="72">
        <f>(SUMIFS('Banco de Indicadores Mun. (2)'!K:K,'Banco de Indicadores Mun. (2)'!B:B,'Banco de Indicadores - Mun. (1)'!B3511,'Banco de Indicadores Mun. (2)'!A:A,'Banco de Indicadores - Mun. (1)'!A3511) / VLOOKUP(D3511,'Dados Base'!$B:$K,10,FALSE)) * 100</f>
        <v>0</v>
      </c>
      <c r="AO3511" s="33">
        <v>0</v>
      </c>
      <c r="AP3511" s="34">
        <v>0</v>
      </c>
      <c r="AQ3511" s="17">
        <v>0</v>
      </c>
      <c r="AR3511" s="24">
        <v>10</v>
      </c>
      <c r="AS3511" s="35">
        <v>99</v>
      </c>
      <c r="AT3511" s="35">
        <v>99</v>
      </c>
      <c r="AU3511" s="35">
        <v>90.277777777777786</v>
      </c>
      <c r="AV3511" s="7">
        <v>9.99</v>
      </c>
      <c r="AW3511" s="36">
        <v>0</v>
      </c>
      <c r="AX3511" s="36">
        <v>0</v>
      </c>
      <c r="AY3511" s="117">
        <v>337.89443318741036</v>
      </c>
    </row>
    <row r="3512" spans="1:51" ht="15" x14ac:dyDescent="0.25">
      <c r="A3512" s="144">
        <v>2012</v>
      </c>
      <c r="B3512" s="77" t="s">
        <v>287</v>
      </c>
      <c r="C3512" s="78">
        <v>6</v>
      </c>
      <c r="D3512" s="77">
        <v>3525003</v>
      </c>
      <c r="E3512" s="78">
        <v>35250036</v>
      </c>
      <c r="F3512" s="78" t="str">
        <f t="shared" si="153"/>
        <v>352500362012</v>
      </c>
      <c r="G3512" s="96">
        <v>1.5663880540868425</v>
      </c>
      <c r="H3512" s="80">
        <f t="shared" si="152"/>
        <v>111269</v>
      </c>
      <c r="I3512" s="91">
        <v>111269</v>
      </c>
      <c r="J3512" s="91">
        <v>0</v>
      </c>
      <c r="K3512" s="83">
        <f>(H3512)/VLOOKUP(D3512,'Dados Base'!$B:$K,6,FALSE)</f>
        <v>6350.9703196347036</v>
      </c>
      <c r="L3512" s="88">
        <f t="shared" si="154"/>
        <v>100</v>
      </c>
      <c r="M3512" s="93">
        <v>2</v>
      </c>
      <c r="N3512" s="98">
        <v>0.76</v>
      </c>
      <c r="O3512" s="91">
        <v>0</v>
      </c>
      <c r="P3512" s="91" t="s">
        <v>691</v>
      </c>
      <c r="Q3512" s="91" t="s">
        <v>691</v>
      </c>
      <c r="R3512" s="91" t="s">
        <v>691</v>
      </c>
      <c r="S3512" s="91">
        <v>181</v>
      </c>
      <c r="T3512" s="91" t="s">
        <v>691</v>
      </c>
      <c r="U3512" s="91">
        <v>525</v>
      </c>
      <c r="V3512" s="91">
        <v>394</v>
      </c>
      <c r="W3512" s="99">
        <v>0</v>
      </c>
      <c r="X3512" s="19">
        <v>0.3866306699143518</v>
      </c>
      <c r="Y3512" s="29">
        <v>55.42</v>
      </c>
      <c r="Z3512" s="30">
        <v>214</v>
      </c>
      <c r="AA3512" s="30">
        <v>5771</v>
      </c>
      <c r="AB3512" s="31">
        <v>3</v>
      </c>
      <c r="AC3512" s="32">
        <v>0</v>
      </c>
      <c r="AD3512" s="153">
        <f>VLOOKUP(D3512,'Dados Base'!$B:$K,9,FALSE)*31536000/VLOOKUP($F3512,F:H,MATCH(H3511,F3511:AF3511,0),FALSE)</f>
        <v>68.02110201403805</v>
      </c>
      <c r="AE3512" s="153">
        <f>VLOOKUP(D3512,'Dados Base'!$B:$K,10,FALSE)*31536000/VLOOKUP($F3512,F:H,MATCH(H3511,F3511:AF3511,0),FALSE)</f>
        <v>11.336850335673006</v>
      </c>
      <c r="AF3512" s="14">
        <v>99.74</v>
      </c>
      <c r="AG3512" s="15" t="s">
        <v>692</v>
      </c>
      <c r="AH3512" s="14">
        <v>63.39</v>
      </c>
      <c r="AI3512" s="14">
        <v>46.9</v>
      </c>
      <c r="AJ3512" s="14">
        <v>99.7</v>
      </c>
      <c r="AK3512" s="72">
        <f>(SUMIFS('Banco de Indicadores Mun. (2)'!I:I,'Banco de Indicadores Mun. (2)'!B:B,'Banco de Indicadores - Mun. (1)'!B3512,'Banco de Indicadores Mun. (2)'!A:A,'Banco de Indicadores - Mun. (1)'!A3512) / VLOOKUP(D3512,'Dados Base'!$B:$K,8,FALSE)) * 100</f>
        <v>0</v>
      </c>
      <c r="AL3512" s="72">
        <f>(SUMIFS('Banco de Indicadores Mun. (2)'!I:I,'Banco de Indicadores Mun. (2)'!B:B,'Banco de Indicadores - Mun. (1)'!B3512,'Banco de Indicadores Mun. (2)'!A:A,'Banco de Indicadores - Mun. (1)'!A3512) / VLOOKUP(D3512,'Dados Base'!$B:$K,9,FALSE)) * 100</f>
        <v>0</v>
      </c>
      <c r="AM3512" s="72">
        <f>(SUMIFS('Banco de Indicadores Mun. (2)'!J:J,'Banco de Indicadores Mun. (2)'!B:B,'Banco de Indicadores - Mun. (1)'!B3512,'Banco de Indicadores Mun. (2)'!A:A,'Banco de Indicadores - Mun. (1)'!A3512) / VLOOKUP(D3512,'Dados Base'!$B:$K,7,FALSE)) * 100</f>
        <v>0</v>
      </c>
      <c r="AN3512" s="72">
        <f>(SUMIFS('Banco de Indicadores Mun. (2)'!K:K,'Banco de Indicadores Mun. (2)'!B:B,'Banco de Indicadores - Mun. (1)'!B3512,'Banco de Indicadores Mun. (2)'!A:A,'Banco de Indicadores - Mun. (1)'!A3512) / VLOOKUP(D3512,'Dados Base'!$B:$K,10,FALSE)) * 100</f>
        <v>0</v>
      </c>
      <c r="AO3512" s="33">
        <v>0</v>
      </c>
      <c r="AP3512" s="34">
        <v>0</v>
      </c>
      <c r="AQ3512" s="17">
        <v>0</v>
      </c>
      <c r="AR3512" s="24">
        <v>8.6999999999999993</v>
      </c>
      <c r="AS3512" s="35">
        <v>65</v>
      </c>
      <c r="AT3512" s="35">
        <v>6.5</v>
      </c>
      <c r="AU3512" s="35">
        <v>3.575605680868839</v>
      </c>
      <c r="AV3512" s="7">
        <v>1.86</v>
      </c>
      <c r="AW3512" s="36">
        <v>0</v>
      </c>
      <c r="AX3512" s="36">
        <v>0</v>
      </c>
      <c r="AY3512" s="117">
        <v>1.0241269909858071</v>
      </c>
    </row>
    <row r="3513" spans="1:51" ht="15" x14ac:dyDescent="0.25">
      <c r="A3513" s="144">
        <v>2012</v>
      </c>
      <c r="B3513" s="77" t="s">
        <v>288</v>
      </c>
      <c r="C3513" s="78">
        <v>4</v>
      </c>
      <c r="D3513" s="77">
        <v>3525102</v>
      </c>
      <c r="E3513" s="78">
        <v>35251024</v>
      </c>
      <c r="F3513" s="78" t="str">
        <f t="shared" si="153"/>
        <v>352510242012</v>
      </c>
      <c r="G3513" s="96">
        <v>1.9112620944614855</v>
      </c>
      <c r="H3513" s="80">
        <f t="shared" si="152"/>
        <v>38729</v>
      </c>
      <c r="I3513" s="91">
        <v>37387</v>
      </c>
      <c r="J3513" s="91">
        <v>1342</v>
      </c>
      <c r="K3513" s="83">
        <f>(H3513)/VLOOKUP(D3513,'Dados Base'!$B:$K,6,FALSE)</f>
        <v>76.940956770502225</v>
      </c>
      <c r="L3513" s="88">
        <f t="shared" si="154"/>
        <v>96.534896330914819</v>
      </c>
      <c r="M3513" s="93">
        <v>4</v>
      </c>
      <c r="N3513" s="98">
        <v>0.73499999999999999</v>
      </c>
      <c r="O3513" s="91">
        <v>163</v>
      </c>
      <c r="P3513" s="91" t="s">
        <v>691</v>
      </c>
      <c r="Q3513" s="91" t="s">
        <v>691</v>
      </c>
      <c r="R3513" s="91" t="s">
        <v>691</v>
      </c>
      <c r="S3513" s="91">
        <v>134</v>
      </c>
      <c r="T3513" s="91" t="s">
        <v>691</v>
      </c>
      <c r="U3513" s="91">
        <v>318</v>
      </c>
      <c r="V3513" s="91">
        <v>240</v>
      </c>
      <c r="W3513" s="99">
        <v>0</v>
      </c>
      <c r="X3513" s="19">
        <v>0.11632241702430555</v>
      </c>
      <c r="Y3513" s="29">
        <v>14.86</v>
      </c>
      <c r="Z3513" s="30">
        <v>0</v>
      </c>
      <c r="AA3513" s="30">
        <v>2006</v>
      </c>
      <c r="AB3513" s="31">
        <v>3</v>
      </c>
      <c r="AC3513" s="32">
        <v>0</v>
      </c>
      <c r="AD3513" s="153">
        <f>VLOOKUP(D3513,'Dados Base'!$B:$K,9,FALSE)*31536000/VLOOKUP($F3513,F:H,MATCH(H3512,F3512:AF3512,0),FALSE)</f>
        <v>6392.0473030545591</v>
      </c>
      <c r="AE3513" s="153">
        <f>VLOOKUP(D3513,'Dados Base'!$B:$K,10,FALSE)*31536000/VLOOKUP($F3513,F:H,MATCH(H3512,F3512:AF3512,0),FALSE)</f>
        <v>635.13336259650407</v>
      </c>
      <c r="AF3513" s="14">
        <v>98.67</v>
      </c>
      <c r="AG3513" s="15">
        <v>100</v>
      </c>
      <c r="AH3513" s="14">
        <v>100</v>
      </c>
      <c r="AI3513" s="14">
        <v>21.36</v>
      </c>
      <c r="AJ3513" s="14">
        <v>98.7</v>
      </c>
      <c r="AK3513" s="72">
        <f>(SUMIFS('Banco de Indicadores Mun. (2)'!I:I,'Banco de Indicadores Mun. (2)'!B:B,'Banco de Indicadores - Mun. (1)'!B3513,'Banco de Indicadores Mun. (2)'!A:A,'Banco de Indicadores - Mun. (1)'!A3513) / VLOOKUP(D3513,'Dados Base'!$B:$K,8,FALSE)) * 100</f>
        <v>0</v>
      </c>
      <c r="AL3513" s="72">
        <f>(SUMIFS('Banco de Indicadores Mun. (2)'!I:I,'Banco de Indicadores Mun. (2)'!B:B,'Banco de Indicadores - Mun. (1)'!B3513,'Banco de Indicadores Mun. (2)'!A:A,'Banco de Indicadores - Mun. (1)'!A3513) / VLOOKUP(D3513,'Dados Base'!$B:$K,9,FALSE)) * 100</f>
        <v>0</v>
      </c>
      <c r="AM3513" s="72">
        <f>(SUMIFS('Banco de Indicadores Mun. (2)'!J:J,'Banco de Indicadores Mun. (2)'!B:B,'Banco de Indicadores - Mun. (1)'!B3513,'Banco de Indicadores Mun. (2)'!A:A,'Banco de Indicadores - Mun. (1)'!A3513) / VLOOKUP(D3513,'Dados Base'!$B:$K,7,FALSE)) * 100</f>
        <v>0</v>
      </c>
      <c r="AN3513" s="72">
        <f>(SUMIFS('Banco de Indicadores Mun. (2)'!K:K,'Banco de Indicadores Mun. (2)'!B:B,'Banco de Indicadores - Mun. (1)'!B3513,'Banco de Indicadores Mun. (2)'!A:A,'Banco de Indicadores - Mun. (1)'!A3513) / VLOOKUP(D3513,'Dados Base'!$B:$K,10,FALSE)) * 100</f>
        <v>0</v>
      </c>
      <c r="AO3513" s="33">
        <v>0</v>
      </c>
      <c r="AP3513" s="34">
        <v>0</v>
      </c>
      <c r="AQ3513" s="17">
        <v>0</v>
      </c>
      <c r="AR3513" s="24">
        <v>10</v>
      </c>
      <c r="AS3513" s="35">
        <v>100</v>
      </c>
      <c r="AT3513" s="35">
        <v>0</v>
      </c>
      <c r="AU3513" s="35">
        <v>0</v>
      </c>
      <c r="AV3513" s="7">
        <v>1.5</v>
      </c>
      <c r="AW3513" s="36">
        <v>0</v>
      </c>
      <c r="AX3513" s="36">
        <v>0</v>
      </c>
      <c r="AY3513" s="117">
        <v>78.169599208796427</v>
      </c>
    </row>
    <row r="3514" spans="1:51" ht="15" x14ac:dyDescent="0.25">
      <c r="A3514" s="144">
        <v>2012</v>
      </c>
      <c r="B3514" s="77" t="s">
        <v>289</v>
      </c>
      <c r="C3514" s="78">
        <v>5</v>
      </c>
      <c r="D3514" s="77">
        <v>3525201</v>
      </c>
      <c r="E3514" s="78">
        <v>35252015</v>
      </c>
      <c r="F3514" s="78" t="str">
        <f t="shared" si="153"/>
        <v>352520152012</v>
      </c>
      <c r="G3514" s="96">
        <v>3.1536744224081703</v>
      </c>
      <c r="H3514" s="80">
        <f t="shared" si="152"/>
        <v>25004</v>
      </c>
      <c r="I3514" s="91">
        <v>19846</v>
      </c>
      <c r="J3514" s="91">
        <v>5158</v>
      </c>
      <c r="K3514" s="83">
        <f>(H3514)/VLOOKUP(D3514,'Dados Base'!$B:$K,6,FALSE)</f>
        <v>120.40256175663313</v>
      </c>
      <c r="L3514" s="88">
        <f t="shared" si="154"/>
        <v>79.371300591905296</v>
      </c>
      <c r="M3514" s="93">
        <v>4</v>
      </c>
      <c r="N3514" s="98">
        <v>0.73299999999999998</v>
      </c>
      <c r="O3514" s="91">
        <v>84</v>
      </c>
      <c r="P3514" s="91" t="s">
        <v>691</v>
      </c>
      <c r="Q3514" s="91" t="s">
        <v>691</v>
      </c>
      <c r="R3514" s="91" t="s">
        <v>691</v>
      </c>
      <c r="S3514" s="91">
        <v>77</v>
      </c>
      <c r="T3514" s="91" t="s">
        <v>691</v>
      </c>
      <c r="U3514" s="91">
        <v>165</v>
      </c>
      <c r="V3514" s="91">
        <v>149</v>
      </c>
      <c r="W3514" s="99">
        <v>0</v>
      </c>
      <c r="X3514" s="19">
        <v>3.886264063888889E-2</v>
      </c>
      <c r="Y3514" s="29">
        <v>7.69</v>
      </c>
      <c r="Z3514" s="30">
        <v>193</v>
      </c>
      <c r="AA3514" s="30">
        <v>845</v>
      </c>
      <c r="AB3514" s="31">
        <v>1</v>
      </c>
      <c r="AC3514" s="32">
        <v>2</v>
      </c>
      <c r="AD3514" s="153">
        <f>VLOOKUP(D3514,'Dados Base'!$B:$K,9,FALSE)*31536000/VLOOKUP($F3514,F:H,MATCH(H3513,F3513:AF3513,0),FALSE)</f>
        <v>3190.932650775876</v>
      </c>
      <c r="AE3514" s="153">
        <f>VLOOKUP(D3514,'Dados Base'!$B:$K,10,FALSE)*31536000/VLOOKUP($F3514,F:H,MATCH(H3513,F3513:AF3513,0),FALSE)</f>
        <v>428.82098864181722</v>
      </c>
      <c r="AF3514" s="14">
        <v>51.06</v>
      </c>
      <c r="AG3514" s="15">
        <v>92.5</v>
      </c>
      <c r="AH3514" s="14">
        <v>14.95</v>
      </c>
      <c r="AI3514" s="14">
        <v>34.700000000000003</v>
      </c>
      <c r="AJ3514" s="14">
        <v>66.099999999999994</v>
      </c>
      <c r="AK3514" s="72">
        <f>(SUMIFS('Banco de Indicadores Mun. (2)'!I:I,'Banco de Indicadores Mun. (2)'!B:B,'Banco de Indicadores - Mun. (1)'!B3514,'Banco de Indicadores Mun. (2)'!A:A,'Banco de Indicadores - Mun. (1)'!A3514) / VLOOKUP(D3514,'Dados Base'!$B:$K,8,FALSE)) * 100</f>
        <v>0</v>
      </c>
      <c r="AL3514" s="72">
        <f>(SUMIFS('Banco de Indicadores Mun. (2)'!I:I,'Banco de Indicadores Mun. (2)'!B:B,'Banco de Indicadores - Mun. (1)'!B3514,'Banco de Indicadores Mun. (2)'!A:A,'Banco de Indicadores - Mun. (1)'!A3514) / VLOOKUP(D3514,'Dados Base'!$B:$K,9,FALSE)) * 100</f>
        <v>0</v>
      </c>
      <c r="AM3514" s="72">
        <f>(SUMIFS('Banco de Indicadores Mun. (2)'!J:J,'Banco de Indicadores Mun. (2)'!B:B,'Banco de Indicadores - Mun. (1)'!B3514,'Banco de Indicadores Mun. (2)'!A:A,'Banco de Indicadores - Mun. (1)'!A3514) / VLOOKUP(D3514,'Dados Base'!$B:$K,7,FALSE)) * 100</f>
        <v>0</v>
      </c>
      <c r="AN3514" s="72">
        <f>(SUMIFS('Banco de Indicadores Mun. (2)'!K:K,'Banco de Indicadores Mun. (2)'!B:B,'Banco de Indicadores - Mun. (1)'!B3514,'Banco de Indicadores Mun. (2)'!A:A,'Banco de Indicadores - Mun. (1)'!A3514) / VLOOKUP(D3514,'Dados Base'!$B:$K,10,FALSE)) * 100</f>
        <v>0</v>
      </c>
      <c r="AO3514" s="33">
        <v>0</v>
      </c>
      <c r="AP3514" s="34">
        <v>0</v>
      </c>
      <c r="AQ3514" s="17">
        <v>0</v>
      </c>
      <c r="AR3514" s="24">
        <v>8.8000000000000007</v>
      </c>
      <c r="AS3514" s="35">
        <v>20</v>
      </c>
      <c r="AT3514" s="35">
        <v>20</v>
      </c>
      <c r="AU3514" s="35">
        <v>18.593448940269749</v>
      </c>
      <c r="AV3514" s="7">
        <v>3.01</v>
      </c>
      <c r="AW3514" s="36">
        <v>0</v>
      </c>
      <c r="AX3514" s="36">
        <v>2</v>
      </c>
      <c r="AY3514" s="117">
        <v>129.90431381109735</v>
      </c>
    </row>
    <row r="3515" spans="1:51" ht="15" x14ac:dyDescent="0.25">
      <c r="A3515" s="144">
        <v>2012</v>
      </c>
      <c r="B3515" s="77" t="s">
        <v>290</v>
      </c>
      <c r="C3515" s="78">
        <v>13</v>
      </c>
      <c r="D3515" s="77">
        <v>3525300</v>
      </c>
      <c r="E3515" s="78">
        <v>352530013</v>
      </c>
      <c r="F3515" s="78" t="str">
        <f t="shared" si="153"/>
        <v>3525300132012</v>
      </c>
      <c r="G3515" s="96">
        <v>1.4954200434457166</v>
      </c>
      <c r="H3515" s="80">
        <f t="shared" si="152"/>
        <v>134388</v>
      </c>
      <c r="I3515" s="91">
        <v>130416</v>
      </c>
      <c r="J3515" s="91">
        <v>3972</v>
      </c>
      <c r="K3515" s="83">
        <f>(H3515)/VLOOKUP(D3515,'Dados Base'!$B:$K,6,FALSE)</f>
        <v>195.23491297905105</v>
      </c>
      <c r="L3515" s="88">
        <f t="shared" si="154"/>
        <v>97.044378962407364</v>
      </c>
      <c r="M3515" s="93">
        <v>3</v>
      </c>
      <c r="N3515" s="98">
        <v>0.77800000000000002</v>
      </c>
      <c r="O3515" s="91">
        <v>256</v>
      </c>
      <c r="P3515" s="91" t="s">
        <v>691</v>
      </c>
      <c r="Q3515" s="91" t="s">
        <v>691</v>
      </c>
      <c r="R3515" s="91" t="s">
        <v>691</v>
      </c>
      <c r="S3515" s="91">
        <v>785</v>
      </c>
      <c r="T3515" s="91" t="s">
        <v>691</v>
      </c>
      <c r="U3515" s="91">
        <v>1974</v>
      </c>
      <c r="V3515" s="91">
        <v>1217</v>
      </c>
      <c r="W3515" s="99">
        <v>7.2512999999999996</v>
      </c>
      <c r="X3515" s="19">
        <v>0.45254319074999999</v>
      </c>
      <c r="Y3515" s="29">
        <v>64.86</v>
      </c>
      <c r="Z3515" s="30">
        <v>6305</v>
      </c>
      <c r="AA3515" s="30">
        <v>700</v>
      </c>
      <c r="AB3515" s="31">
        <v>2</v>
      </c>
      <c r="AC3515" s="32">
        <v>0</v>
      </c>
      <c r="AD3515" s="153">
        <f>VLOOKUP(D3515,'Dados Base'!$B:$K,9,FALSE)*31536000/VLOOKUP($F3515,F:H,MATCH(H3514,F3514:AF3514,0),FALSE)</f>
        <v>1321.157246182695</v>
      </c>
      <c r="AE3515" s="153">
        <f>VLOOKUP(D3515,'Dados Base'!$B:$K,10,FALSE)*31536000/VLOOKUP($F3515,F:H,MATCH(H3514,F3514:AF3514,0),FALSE)</f>
        <v>133.75837128315032</v>
      </c>
      <c r="AF3515" s="14">
        <v>96.66</v>
      </c>
      <c r="AG3515" s="15" t="s">
        <v>692</v>
      </c>
      <c r="AH3515" s="14">
        <v>95.65</v>
      </c>
      <c r="AI3515" s="14">
        <v>24.69</v>
      </c>
      <c r="AJ3515" s="14">
        <v>99.8</v>
      </c>
      <c r="AK3515" s="72">
        <f>(SUMIFS('Banco de Indicadores Mun. (2)'!I:I,'Banco de Indicadores Mun. (2)'!B:B,'Banco de Indicadores - Mun. (1)'!B3515,'Banco de Indicadores Mun. (2)'!A:A,'Banco de Indicadores - Mun. (1)'!A3515) / VLOOKUP(D3515,'Dados Base'!$B:$K,8,FALSE)) * 100</f>
        <v>0</v>
      </c>
      <c r="AL3515" s="72">
        <f>(SUMIFS('Banco de Indicadores Mun. (2)'!I:I,'Banco de Indicadores Mun. (2)'!B:B,'Banco de Indicadores - Mun. (1)'!B3515,'Banco de Indicadores Mun. (2)'!A:A,'Banco de Indicadores - Mun. (1)'!A3515) / VLOOKUP(D3515,'Dados Base'!$B:$K,9,FALSE)) * 100</f>
        <v>0</v>
      </c>
      <c r="AM3515" s="72">
        <f>(SUMIFS('Banco de Indicadores Mun. (2)'!J:J,'Banco de Indicadores Mun. (2)'!B:B,'Banco de Indicadores - Mun. (1)'!B3515,'Banco de Indicadores Mun. (2)'!A:A,'Banco de Indicadores - Mun. (1)'!A3515) / VLOOKUP(D3515,'Dados Base'!$B:$K,7,FALSE)) * 100</f>
        <v>0</v>
      </c>
      <c r="AN3515" s="72">
        <f>(SUMIFS('Banco de Indicadores Mun. (2)'!K:K,'Banco de Indicadores Mun. (2)'!B:B,'Banco de Indicadores - Mun. (1)'!B3515,'Banco de Indicadores Mun. (2)'!A:A,'Banco de Indicadores - Mun. (1)'!A3515) / VLOOKUP(D3515,'Dados Base'!$B:$K,10,FALSE)) * 100</f>
        <v>0</v>
      </c>
      <c r="AO3515" s="33">
        <v>2</v>
      </c>
      <c r="AP3515" s="34">
        <v>0</v>
      </c>
      <c r="AQ3515" s="17">
        <v>4</v>
      </c>
      <c r="AR3515" s="24">
        <v>8.8000000000000007</v>
      </c>
      <c r="AS3515" s="35">
        <v>100</v>
      </c>
      <c r="AT3515" s="35">
        <v>100</v>
      </c>
      <c r="AU3515" s="35">
        <v>90.007137758743752</v>
      </c>
      <c r="AV3515" s="7">
        <v>9.8000000000000007</v>
      </c>
      <c r="AW3515" s="36">
        <v>0</v>
      </c>
      <c r="AX3515" s="36">
        <v>0</v>
      </c>
      <c r="AY3515" s="117">
        <v>47.876893749710142</v>
      </c>
    </row>
    <row r="3516" spans="1:51" ht="15" x14ac:dyDescent="0.25">
      <c r="A3516" s="144">
        <v>2012</v>
      </c>
      <c r="B3516" s="77" t="s">
        <v>291</v>
      </c>
      <c r="C3516" s="78">
        <v>8</v>
      </c>
      <c r="D3516" s="77">
        <v>3525409</v>
      </c>
      <c r="E3516" s="78">
        <v>35254098</v>
      </c>
      <c r="F3516" s="78" t="str">
        <f t="shared" si="153"/>
        <v>352540982012</v>
      </c>
      <c r="G3516" s="96">
        <v>-0.35726374471825029</v>
      </c>
      <c r="H3516" s="80">
        <f t="shared" si="152"/>
        <v>3156</v>
      </c>
      <c r="I3516" s="91">
        <v>2635</v>
      </c>
      <c r="J3516" s="91">
        <v>521</v>
      </c>
      <c r="K3516" s="83">
        <f>(H3516)/VLOOKUP(D3516,'Dados Base'!$B:$K,6,FALSE)</f>
        <v>22.384566281296543</v>
      </c>
      <c r="L3516" s="88">
        <f t="shared" si="154"/>
        <v>83.49176172370089</v>
      </c>
      <c r="M3516" s="93">
        <v>3</v>
      </c>
      <c r="N3516" s="98">
        <v>0.70299999999999996</v>
      </c>
      <c r="O3516" s="91">
        <v>52</v>
      </c>
      <c r="P3516" s="91" t="s">
        <v>691</v>
      </c>
      <c r="Q3516" s="91" t="s">
        <v>691</v>
      </c>
      <c r="R3516" s="91" t="s">
        <v>691</v>
      </c>
      <c r="S3516" s="91">
        <v>7</v>
      </c>
      <c r="T3516" s="91" t="s">
        <v>691</v>
      </c>
      <c r="U3516" s="91">
        <v>25</v>
      </c>
      <c r="V3516" s="91">
        <v>21</v>
      </c>
      <c r="W3516" s="99">
        <v>0</v>
      </c>
      <c r="X3516" s="19">
        <v>7.2982499999999992E-3</v>
      </c>
      <c r="Y3516" s="29">
        <v>1.04</v>
      </c>
      <c r="Z3516" s="30">
        <v>130</v>
      </c>
      <c r="AA3516" s="30">
        <v>10</v>
      </c>
      <c r="AB3516" s="31">
        <v>0</v>
      </c>
      <c r="AC3516" s="32">
        <v>0</v>
      </c>
      <c r="AD3516" s="153">
        <f>VLOOKUP(D3516,'Dados Base'!$B:$K,9,FALSE)*31536000/VLOOKUP($F3516,F:H,MATCH(H3515,F3515:AF3515,0),FALSE)</f>
        <v>22682.737642585551</v>
      </c>
      <c r="AE3516" s="153">
        <f>VLOOKUP(D3516,'Dados Base'!$B:$K,10,FALSE)*31536000/VLOOKUP($F3516,F:H,MATCH(H3515,F3515:AF3515,0),FALSE)</f>
        <v>2797.8707224334603</v>
      </c>
      <c r="AF3516" s="14">
        <v>88.8</v>
      </c>
      <c r="AG3516" s="15" t="s">
        <v>692</v>
      </c>
      <c r="AH3516" s="14">
        <v>82.13</v>
      </c>
      <c r="AI3516" s="14">
        <v>19.28</v>
      </c>
      <c r="AJ3516" s="14">
        <v>100</v>
      </c>
      <c r="AK3516" s="72">
        <f>(SUMIFS('Banco de Indicadores Mun. (2)'!I:I,'Banco de Indicadores Mun. (2)'!B:B,'Banco de Indicadores - Mun. (1)'!B3516,'Banco de Indicadores Mun. (2)'!A:A,'Banco de Indicadores - Mun. (1)'!A3516) / VLOOKUP(D3516,'Dados Base'!$B:$K,8,FALSE)) * 100</f>
        <v>0</v>
      </c>
      <c r="AL3516" s="72">
        <f>(SUMIFS('Banco de Indicadores Mun. (2)'!I:I,'Banco de Indicadores Mun. (2)'!B:B,'Banco de Indicadores - Mun. (1)'!B3516,'Banco de Indicadores Mun. (2)'!A:A,'Banco de Indicadores - Mun. (1)'!A3516) / VLOOKUP(D3516,'Dados Base'!$B:$K,9,FALSE)) * 100</f>
        <v>0</v>
      </c>
      <c r="AM3516" s="72">
        <f>(SUMIFS('Banco de Indicadores Mun. (2)'!J:J,'Banco de Indicadores Mun. (2)'!B:B,'Banco de Indicadores - Mun. (1)'!B3516,'Banco de Indicadores Mun. (2)'!A:A,'Banco de Indicadores - Mun. (1)'!A3516) / VLOOKUP(D3516,'Dados Base'!$B:$K,7,FALSE)) * 100</f>
        <v>0</v>
      </c>
      <c r="AN3516" s="72">
        <f>(SUMIFS('Banco de Indicadores Mun. (2)'!K:K,'Banco de Indicadores Mun. (2)'!B:B,'Banco de Indicadores - Mun. (1)'!B3516,'Banco de Indicadores Mun. (2)'!A:A,'Banco de Indicadores - Mun. (1)'!A3516) / VLOOKUP(D3516,'Dados Base'!$B:$K,10,FALSE)) * 100</f>
        <v>0</v>
      </c>
      <c r="AO3516" s="33">
        <v>0</v>
      </c>
      <c r="AP3516" s="34">
        <v>0</v>
      </c>
      <c r="AQ3516" s="17">
        <v>0</v>
      </c>
      <c r="AR3516" s="24">
        <v>10</v>
      </c>
      <c r="AS3516" s="35">
        <v>99</v>
      </c>
      <c r="AT3516" s="35">
        <v>99</v>
      </c>
      <c r="AU3516" s="35">
        <v>92.857142857142861</v>
      </c>
      <c r="AV3516" s="7">
        <v>9.99</v>
      </c>
      <c r="AW3516" s="36">
        <v>0</v>
      </c>
      <c r="AX3516" s="36">
        <v>0</v>
      </c>
      <c r="AY3516" s="117">
        <v>188.37223611850391</v>
      </c>
    </row>
    <row r="3517" spans="1:51" ht="15" x14ac:dyDescent="0.25">
      <c r="A3517" s="144">
        <v>2012</v>
      </c>
      <c r="B3517" s="77" t="s">
        <v>292</v>
      </c>
      <c r="C3517" s="78">
        <v>5</v>
      </c>
      <c r="D3517" s="77">
        <v>3525508</v>
      </c>
      <c r="E3517" s="78">
        <v>35255085</v>
      </c>
      <c r="F3517" s="78" t="str">
        <f t="shared" si="153"/>
        <v>352550852012</v>
      </c>
      <c r="G3517" s="96">
        <v>1.1362474187561755</v>
      </c>
      <c r="H3517" s="80">
        <f t="shared" si="152"/>
        <v>11953</v>
      </c>
      <c r="I3517" s="91">
        <v>11953</v>
      </c>
      <c r="J3517" s="91">
        <v>0</v>
      </c>
      <c r="K3517" s="83">
        <f>(H3517)/VLOOKUP(D3517,'Dados Base'!$B:$K,6,FALSE)</f>
        <v>31.910406321747026</v>
      </c>
      <c r="L3517" s="88">
        <f t="shared" si="154"/>
        <v>100</v>
      </c>
      <c r="M3517" s="93">
        <v>3</v>
      </c>
      <c r="N3517" s="98">
        <v>0.69899999999999995</v>
      </c>
      <c r="O3517" s="91">
        <v>64</v>
      </c>
      <c r="P3517" s="91" t="s">
        <v>691</v>
      </c>
      <c r="Q3517" s="91" t="s">
        <v>691</v>
      </c>
      <c r="R3517" s="91" t="s">
        <v>691</v>
      </c>
      <c r="S3517" s="91">
        <v>90</v>
      </c>
      <c r="T3517" s="91" t="s">
        <v>691</v>
      </c>
      <c r="U3517" s="91">
        <v>135</v>
      </c>
      <c r="V3517" s="91">
        <v>76</v>
      </c>
      <c r="W3517" s="99">
        <v>0</v>
      </c>
      <c r="X3517" s="19">
        <v>2.1197898437499998E-2</v>
      </c>
      <c r="Y3517" s="29">
        <v>4.79</v>
      </c>
      <c r="Z3517" s="30">
        <v>286</v>
      </c>
      <c r="AA3517" s="30">
        <v>361</v>
      </c>
      <c r="AB3517" s="31">
        <v>0</v>
      </c>
      <c r="AC3517" s="32">
        <v>0</v>
      </c>
      <c r="AD3517" s="153">
        <f>VLOOKUP(D3517,'Dados Base'!$B:$K,9,FALSE)*31536000/VLOOKUP($F3517,F:H,MATCH(H3516,F3516:AF3516,0),FALSE)</f>
        <v>11766.967288546808</v>
      </c>
      <c r="AE3517" s="153">
        <f>VLOOKUP(D3517,'Dados Base'!$B:$K,10,FALSE)*31536000/VLOOKUP($F3517,F:H,MATCH(H3516,F3516:AF3516,0),FALSE)</f>
        <v>1556.6167489333218</v>
      </c>
      <c r="AF3517" s="14">
        <v>68.099999999999994</v>
      </c>
      <c r="AG3517" s="15">
        <v>100</v>
      </c>
      <c r="AH3517" s="14">
        <v>61.45</v>
      </c>
      <c r="AI3517" s="14">
        <v>19.61</v>
      </c>
      <c r="AJ3517" s="14">
        <v>68.099999999999994</v>
      </c>
      <c r="AK3517" s="72">
        <f>(SUMIFS('Banco de Indicadores Mun. (2)'!I:I,'Banco de Indicadores Mun. (2)'!B:B,'Banco de Indicadores - Mun. (1)'!B3517,'Banco de Indicadores Mun. (2)'!A:A,'Banco de Indicadores - Mun. (1)'!A3517) / VLOOKUP(D3517,'Dados Base'!$B:$K,8,FALSE)) * 100</f>
        <v>0</v>
      </c>
      <c r="AL3517" s="72">
        <f>(SUMIFS('Banco de Indicadores Mun. (2)'!I:I,'Banco de Indicadores Mun. (2)'!B:B,'Banco de Indicadores - Mun. (1)'!B3517,'Banco de Indicadores Mun. (2)'!A:A,'Banco de Indicadores - Mun. (1)'!A3517) / VLOOKUP(D3517,'Dados Base'!$B:$K,9,FALSE)) * 100</f>
        <v>0</v>
      </c>
      <c r="AM3517" s="72">
        <f>(SUMIFS('Banco de Indicadores Mun. (2)'!J:J,'Banco de Indicadores Mun. (2)'!B:B,'Banco de Indicadores - Mun. (1)'!B3517,'Banco de Indicadores Mun. (2)'!A:A,'Banco de Indicadores - Mun. (1)'!A3517) / VLOOKUP(D3517,'Dados Base'!$B:$K,7,FALSE)) * 100</f>
        <v>0</v>
      </c>
      <c r="AN3517" s="72">
        <f>(SUMIFS('Banco de Indicadores Mun. (2)'!K:K,'Banco de Indicadores Mun. (2)'!B:B,'Banco de Indicadores - Mun. (1)'!B3517,'Banco de Indicadores Mun. (2)'!A:A,'Banco de Indicadores - Mun. (1)'!A3517) / VLOOKUP(D3517,'Dados Base'!$B:$K,10,FALSE)) * 100</f>
        <v>0</v>
      </c>
      <c r="AO3517" s="33">
        <v>0</v>
      </c>
      <c r="AP3517" s="34">
        <v>0</v>
      </c>
      <c r="AQ3517" s="17">
        <v>0</v>
      </c>
      <c r="AR3517" s="24">
        <v>9.6</v>
      </c>
      <c r="AS3517" s="35">
        <v>59</v>
      </c>
      <c r="AT3517" s="35">
        <v>56.64</v>
      </c>
      <c r="AU3517" s="35">
        <v>44.204018547140649</v>
      </c>
      <c r="AV3517" s="7">
        <v>5.7</v>
      </c>
      <c r="AW3517" s="36">
        <v>0</v>
      </c>
      <c r="AX3517" s="36">
        <v>0</v>
      </c>
      <c r="AY3517" s="117">
        <v>306.31213844082976</v>
      </c>
    </row>
    <row r="3518" spans="1:51" ht="15" x14ac:dyDescent="0.25">
      <c r="A3518" s="144">
        <v>2012</v>
      </c>
      <c r="B3518" s="77" t="s">
        <v>293</v>
      </c>
      <c r="C3518" s="78">
        <v>17</v>
      </c>
      <c r="D3518" s="77">
        <v>3525607</v>
      </c>
      <c r="E3518" s="78">
        <v>352560717</v>
      </c>
      <c r="F3518" s="78" t="str">
        <f t="shared" si="153"/>
        <v>3525607172012</v>
      </c>
      <c r="G3518" s="96">
        <v>0.7654717499392838</v>
      </c>
      <c r="H3518" s="80">
        <f t="shared" si="152"/>
        <v>4195</v>
      </c>
      <c r="I3518" s="91">
        <v>3617</v>
      </c>
      <c r="J3518" s="91">
        <v>578</v>
      </c>
      <c r="K3518" s="83">
        <f>(H3518)/VLOOKUP(D3518,'Dados Base'!$B:$K,6,FALSE)</f>
        <v>10.083165080280741</v>
      </c>
      <c r="L3518" s="88">
        <f t="shared" si="154"/>
        <v>86.221692491060793</v>
      </c>
      <c r="M3518" s="93">
        <v>4</v>
      </c>
      <c r="N3518" s="98">
        <v>0.74099999999999999</v>
      </c>
      <c r="O3518" s="91">
        <v>50</v>
      </c>
      <c r="P3518" s="91" t="s">
        <v>691</v>
      </c>
      <c r="Q3518" s="91" t="s">
        <v>691</v>
      </c>
      <c r="R3518" s="91" t="s">
        <v>691</v>
      </c>
      <c r="S3518" s="91">
        <v>1</v>
      </c>
      <c r="T3518" s="91" t="s">
        <v>691</v>
      </c>
      <c r="U3518" s="91">
        <v>23</v>
      </c>
      <c r="V3518" s="91">
        <v>24</v>
      </c>
      <c r="W3518" s="99">
        <v>0</v>
      </c>
      <c r="X3518" s="19">
        <v>9.2224453125000008E-3</v>
      </c>
      <c r="Y3518" s="29">
        <v>1.43</v>
      </c>
      <c r="Z3518" s="30">
        <v>142</v>
      </c>
      <c r="AA3518" s="30">
        <v>52</v>
      </c>
      <c r="AB3518" s="31">
        <v>0</v>
      </c>
      <c r="AC3518" s="32">
        <v>0</v>
      </c>
      <c r="AD3518" s="153">
        <f>VLOOKUP(D3518,'Dados Base'!$B:$K,9,FALSE)*31536000/VLOOKUP($F3518,F:H,MATCH(H3517,F3517:AF3517,0),FALSE)</f>
        <v>27514.126340882001</v>
      </c>
      <c r="AE3518" s="153">
        <f>VLOOKUP(D3518,'Dados Base'!$B:$K,10,FALSE)*31536000/VLOOKUP($F3518,F:H,MATCH(H3517,F3517:AF3517,0),FALSE)</f>
        <v>3007.0083432657934</v>
      </c>
      <c r="AF3518" s="14">
        <v>84.42</v>
      </c>
      <c r="AG3518" s="15">
        <v>98.6</v>
      </c>
      <c r="AH3518" s="14" t="s">
        <v>692</v>
      </c>
      <c r="AI3518" s="14">
        <v>20</v>
      </c>
      <c r="AJ3518" s="14">
        <v>98.9</v>
      </c>
      <c r="AK3518" s="72">
        <f>(SUMIFS('Banco de Indicadores Mun. (2)'!I:I,'Banco de Indicadores Mun. (2)'!B:B,'Banco de Indicadores - Mun. (1)'!B3518,'Banco de Indicadores Mun. (2)'!A:A,'Banco de Indicadores - Mun. (1)'!A3518) / VLOOKUP(D3518,'Dados Base'!$B:$K,8,FALSE)) * 100</f>
        <v>0</v>
      </c>
      <c r="AL3518" s="72">
        <f>(SUMIFS('Banco de Indicadores Mun. (2)'!I:I,'Banco de Indicadores Mun. (2)'!B:B,'Banco de Indicadores - Mun. (1)'!B3518,'Banco de Indicadores Mun. (2)'!A:A,'Banco de Indicadores - Mun. (1)'!A3518) / VLOOKUP(D3518,'Dados Base'!$B:$K,9,FALSE)) * 100</f>
        <v>0</v>
      </c>
      <c r="AM3518" s="72">
        <f>(SUMIFS('Banco de Indicadores Mun. (2)'!J:J,'Banco de Indicadores Mun. (2)'!B:B,'Banco de Indicadores - Mun. (1)'!B3518,'Banco de Indicadores Mun. (2)'!A:A,'Banco de Indicadores - Mun. (1)'!A3518) / VLOOKUP(D3518,'Dados Base'!$B:$K,7,FALSE)) * 100</f>
        <v>0</v>
      </c>
      <c r="AN3518" s="72">
        <f>(SUMIFS('Banco de Indicadores Mun. (2)'!K:K,'Banco de Indicadores Mun. (2)'!B:B,'Banco de Indicadores - Mun. (1)'!B3518,'Banco de Indicadores Mun. (2)'!A:A,'Banco de Indicadores - Mun. (1)'!A3518) / VLOOKUP(D3518,'Dados Base'!$B:$K,10,FALSE)) * 100</f>
        <v>0</v>
      </c>
      <c r="AO3518" s="33">
        <v>0</v>
      </c>
      <c r="AP3518" s="34">
        <v>0</v>
      </c>
      <c r="AQ3518" s="17">
        <v>0</v>
      </c>
      <c r="AR3518" s="24">
        <v>7.9</v>
      </c>
      <c r="AS3518" s="35">
        <v>99</v>
      </c>
      <c r="AT3518" s="35">
        <v>99</v>
      </c>
      <c r="AU3518" s="35">
        <v>73.19587628865979</v>
      </c>
      <c r="AV3518" s="7">
        <v>8.25</v>
      </c>
      <c r="AW3518" s="36">
        <v>0</v>
      </c>
      <c r="AX3518" s="36">
        <v>0</v>
      </c>
      <c r="AY3518" s="117">
        <v>0</v>
      </c>
    </row>
    <row r="3519" spans="1:51" ht="15" x14ac:dyDescent="0.25">
      <c r="A3519" s="144">
        <v>2012</v>
      </c>
      <c r="B3519" s="77" t="s">
        <v>294</v>
      </c>
      <c r="C3519" s="78">
        <v>19</v>
      </c>
      <c r="D3519" s="77">
        <v>3525706</v>
      </c>
      <c r="E3519" s="78">
        <v>352570619</v>
      </c>
      <c r="F3519" s="78" t="str">
        <f t="shared" si="153"/>
        <v>3525706192012</v>
      </c>
      <c r="G3519" s="96">
        <v>1.2232420657330989</v>
      </c>
      <c r="H3519" s="80">
        <f t="shared" si="152"/>
        <v>33394</v>
      </c>
      <c r="I3519" s="91">
        <v>30406</v>
      </c>
      <c r="J3519" s="91">
        <v>2988</v>
      </c>
      <c r="K3519" s="83">
        <f>(H3519)/VLOOKUP(D3519,'Dados Base'!$B:$K,6,FALSE)</f>
        <v>38.891735768191559</v>
      </c>
      <c r="L3519" s="88">
        <f t="shared" si="154"/>
        <v>91.052284841588303</v>
      </c>
      <c r="M3519" s="93">
        <v>4</v>
      </c>
      <c r="N3519" s="98">
        <v>0.77700000000000002</v>
      </c>
      <c r="O3519" s="91">
        <v>230</v>
      </c>
      <c r="P3519" s="91" t="s">
        <v>691</v>
      </c>
      <c r="Q3519" s="91" t="s">
        <v>691</v>
      </c>
      <c r="R3519" s="91" t="s">
        <v>691</v>
      </c>
      <c r="S3519" s="91">
        <v>122</v>
      </c>
      <c r="T3519" s="91" t="s">
        <v>691</v>
      </c>
      <c r="U3519" s="91">
        <v>450</v>
      </c>
      <c r="V3519" s="91">
        <v>278</v>
      </c>
      <c r="W3519" s="99">
        <v>10.404</v>
      </c>
      <c r="X3519" s="19">
        <v>9.040814822685185E-2</v>
      </c>
      <c r="Y3519" s="29">
        <v>12.1</v>
      </c>
      <c r="Z3519" s="30">
        <v>954</v>
      </c>
      <c r="AA3519" s="30">
        <v>679</v>
      </c>
      <c r="AB3519" s="31">
        <v>1</v>
      </c>
      <c r="AC3519" s="32">
        <v>0</v>
      </c>
      <c r="AD3519" s="153">
        <f>VLOOKUP(D3519,'Dados Base'!$B:$K,9,FALSE)*31536000/VLOOKUP($F3519,F:H,MATCH(H3518,F3518:AF3518,0),FALSE)</f>
        <v>5977.8067916392165</v>
      </c>
      <c r="AE3519" s="153">
        <f>VLOOKUP(D3519,'Dados Base'!$B:$K,10,FALSE)*31536000/VLOOKUP($F3519,F:H,MATCH(H3518,F3518:AF3518,0),FALSE)</f>
        <v>481.62424387614544</v>
      </c>
      <c r="AF3519" s="14">
        <v>88.94</v>
      </c>
      <c r="AG3519" s="15" t="s">
        <v>692</v>
      </c>
      <c r="AH3519" s="14">
        <v>85.35</v>
      </c>
      <c r="AI3519" s="14">
        <v>19.670000000000002</v>
      </c>
      <c r="AJ3519" s="14">
        <v>98.2</v>
      </c>
      <c r="AK3519" s="72">
        <f>(SUMIFS('Banco de Indicadores Mun. (2)'!I:I,'Banco de Indicadores Mun. (2)'!B:B,'Banco de Indicadores - Mun. (1)'!B3519,'Banco de Indicadores Mun. (2)'!A:A,'Banco de Indicadores - Mun. (1)'!A3519) / VLOOKUP(D3519,'Dados Base'!$B:$K,8,FALSE)) * 100</f>
        <v>0</v>
      </c>
      <c r="AL3519" s="72">
        <f>(SUMIFS('Banco de Indicadores Mun. (2)'!I:I,'Banco de Indicadores Mun. (2)'!B:B,'Banco de Indicadores - Mun. (1)'!B3519,'Banco de Indicadores Mun. (2)'!A:A,'Banco de Indicadores - Mun. (1)'!A3519) / VLOOKUP(D3519,'Dados Base'!$B:$K,9,FALSE)) * 100</f>
        <v>0</v>
      </c>
      <c r="AM3519" s="72">
        <f>(SUMIFS('Banco de Indicadores Mun. (2)'!J:J,'Banco de Indicadores Mun. (2)'!B:B,'Banco de Indicadores - Mun. (1)'!B3519,'Banco de Indicadores Mun. (2)'!A:A,'Banco de Indicadores - Mun. (1)'!A3519) / VLOOKUP(D3519,'Dados Base'!$B:$K,7,FALSE)) * 100</f>
        <v>0</v>
      </c>
      <c r="AN3519" s="72">
        <f>(SUMIFS('Banco de Indicadores Mun. (2)'!K:K,'Banco de Indicadores Mun. (2)'!B:B,'Banco de Indicadores - Mun. (1)'!B3519,'Banco de Indicadores Mun. (2)'!A:A,'Banco de Indicadores - Mun. (1)'!A3519) / VLOOKUP(D3519,'Dados Base'!$B:$K,10,FALSE)) * 100</f>
        <v>0</v>
      </c>
      <c r="AO3519" s="33">
        <v>0</v>
      </c>
      <c r="AP3519" s="34">
        <v>0</v>
      </c>
      <c r="AQ3519" s="17">
        <v>0</v>
      </c>
      <c r="AR3519" s="24">
        <v>2.6</v>
      </c>
      <c r="AS3519" s="35">
        <v>100</v>
      </c>
      <c r="AT3519" s="35">
        <v>76.599999999999994</v>
      </c>
      <c r="AU3519" s="35">
        <v>58.420085731782002</v>
      </c>
      <c r="AV3519" s="7">
        <v>6.65</v>
      </c>
      <c r="AW3519" s="36">
        <v>0</v>
      </c>
      <c r="AX3519" s="36">
        <v>0</v>
      </c>
      <c r="AY3519" s="117">
        <v>5.905890663606689</v>
      </c>
    </row>
    <row r="3520" spans="1:51" ht="15" x14ac:dyDescent="0.25">
      <c r="A3520" s="144">
        <v>2012</v>
      </c>
      <c r="B3520" s="77" t="s">
        <v>295</v>
      </c>
      <c r="C3520" s="78">
        <v>20</v>
      </c>
      <c r="D3520" s="77">
        <v>3525805</v>
      </c>
      <c r="E3520" s="78">
        <v>352580520</v>
      </c>
      <c r="F3520" s="78" t="str">
        <f t="shared" si="153"/>
        <v>3525805202012</v>
      </c>
      <c r="G3520" s="96">
        <v>0.48751889145122185</v>
      </c>
      <c r="H3520" s="80">
        <f t="shared" si="152"/>
        <v>4466</v>
      </c>
      <c r="I3520" s="91">
        <v>4254</v>
      </c>
      <c r="J3520" s="91">
        <v>212</v>
      </c>
      <c r="K3520" s="83">
        <f>(H3520)/VLOOKUP(D3520,'Dados Base'!$B:$K,6,FALSE)</f>
        <v>34.83347632789954</v>
      </c>
      <c r="L3520" s="88">
        <f t="shared" si="154"/>
        <v>95.253022839229743</v>
      </c>
      <c r="M3520" s="93">
        <v>4</v>
      </c>
      <c r="N3520" s="98">
        <v>0.71599999999999997</v>
      </c>
      <c r="O3520" s="91">
        <v>27</v>
      </c>
      <c r="P3520" s="91" t="s">
        <v>691</v>
      </c>
      <c r="Q3520" s="91" t="s">
        <v>691</v>
      </c>
      <c r="R3520" s="91" t="s">
        <v>691</v>
      </c>
      <c r="S3520" s="91">
        <v>2</v>
      </c>
      <c r="T3520" s="91" t="s">
        <v>691</v>
      </c>
      <c r="U3520" s="91">
        <v>20</v>
      </c>
      <c r="V3520" s="91">
        <v>17</v>
      </c>
      <c r="W3520" s="99">
        <v>0</v>
      </c>
      <c r="X3520" s="19">
        <v>8.9953871208772029E-3</v>
      </c>
      <c r="Y3520" s="29">
        <v>1.7</v>
      </c>
      <c r="Z3520" s="30">
        <v>195</v>
      </c>
      <c r="AA3520" s="30">
        <v>35</v>
      </c>
      <c r="AB3520" s="31">
        <v>0</v>
      </c>
      <c r="AC3520" s="32">
        <v>0</v>
      </c>
      <c r="AD3520" s="153">
        <f>VLOOKUP(D3520,'Dados Base'!$B:$K,9,FALSE)*31536000/VLOOKUP($F3520,F:H,MATCH(H3519,F3519:AF3519,0),FALSE)</f>
        <v>6637.6712942230188</v>
      </c>
      <c r="AE3520" s="153">
        <f>VLOOKUP(D3520,'Dados Base'!$B:$K,10,FALSE)*31536000/VLOOKUP($F3520,F:H,MATCH(H3519,F3519:AF3519,0),FALSE)</f>
        <v>847.36229287953427</v>
      </c>
      <c r="AF3520" s="14" t="s">
        <v>692</v>
      </c>
      <c r="AG3520" s="15" t="s">
        <v>692</v>
      </c>
      <c r="AH3520" s="14" t="s">
        <v>692</v>
      </c>
      <c r="AI3520" s="14" t="s">
        <v>692</v>
      </c>
      <c r="AJ3520" s="14" t="s">
        <v>692</v>
      </c>
      <c r="AK3520" s="72">
        <f>(SUMIFS('Banco de Indicadores Mun. (2)'!I:I,'Banco de Indicadores Mun. (2)'!B:B,'Banco de Indicadores - Mun. (1)'!B3520,'Banco de Indicadores Mun. (2)'!A:A,'Banco de Indicadores - Mun. (1)'!A3520) / VLOOKUP(D3520,'Dados Base'!$B:$K,8,FALSE)) * 100</f>
        <v>0</v>
      </c>
      <c r="AL3520" s="72">
        <f>(SUMIFS('Banco de Indicadores Mun. (2)'!I:I,'Banco de Indicadores Mun. (2)'!B:B,'Banco de Indicadores - Mun. (1)'!B3520,'Banco de Indicadores Mun. (2)'!A:A,'Banco de Indicadores - Mun. (1)'!A3520) / VLOOKUP(D3520,'Dados Base'!$B:$K,9,FALSE)) * 100</f>
        <v>0</v>
      </c>
      <c r="AM3520" s="72">
        <f>(SUMIFS('Banco de Indicadores Mun. (2)'!J:J,'Banco de Indicadores Mun. (2)'!B:B,'Banco de Indicadores - Mun. (1)'!B3520,'Banco de Indicadores Mun. (2)'!A:A,'Banco de Indicadores - Mun. (1)'!A3520) / VLOOKUP(D3520,'Dados Base'!$B:$K,7,FALSE)) * 100</f>
        <v>0</v>
      </c>
      <c r="AN3520" s="72">
        <f>(SUMIFS('Banco de Indicadores Mun. (2)'!K:K,'Banco de Indicadores Mun. (2)'!B:B,'Banco de Indicadores - Mun. (1)'!B3520,'Banco de Indicadores Mun. (2)'!A:A,'Banco de Indicadores - Mun. (1)'!A3520) / VLOOKUP(D3520,'Dados Base'!$B:$K,10,FALSE)) * 100</f>
        <v>0</v>
      </c>
      <c r="AO3520" s="33">
        <v>0</v>
      </c>
      <c r="AP3520" s="34">
        <v>0</v>
      </c>
      <c r="AQ3520" s="17">
        <v>0</v>
      </c>
      <c r="AR3520" s="24">
        <v>7.6</v>
      </c>
      <c r="AS3520" s="35">
        <v>95</v>
      </c>
      <c r="AT3520" s="35">
        <v>95</v>
      </c>
      <c r="AU3520" s="35">
        <v>84.782608695652172</v>
      </c>
      <c r="AV3520" s="7">
        <v>9.43</v>
      </c>
      <c r="AW3520" s="36">
        <v>0</v>
      </c>
      <c r="AX3520" s="36">
        <v>0</v>
      </c>
      <c r="AY3520" s="117">
        <v>0</v>
      </c>
    </row>
    <row r="3521" spans="1:51" ht="15" x14ac:dyDescent="0.25">
      <c r="A3521" s="144">
        <v>2012</v>
      </c>
      <c r="B3521" s="77" t="s">
        <v>296</v>
      </c>
      <c r="C3521" s="78">
        <v>10</v>
      </c>
      <c r="D3521" s="77">
        <v>3525854</v>
      </c>
      <c r="E3521" s="78">
        <v>352585410</v>
      </c>
      <c r="F3521" s="78" t="str">
        <f t="shared" si="153"/>
        <v>3525854102012</v>
      </c>
      <c r="G3521" s="96">
        <v>2.3166142155050862</v>
      </c>
      <c r="H3521" s="80">
        <f t="shared" si="152"/>
        <v>2902</v>
      </c>
      <c r="I3521" s="91">
        <v>1730</v>
      </c>
      <c r="J3521" s="91">
        <v>1172</v>
      </c>
      <c r="K3521" s="83">
        <f>(H3521)/VLOOKUP(D3521,'Dados Base'!$B:$K,6,FALSE)</f>
        <v>51.145576313006693</v>
      </c>
      <c r="L3521" s="88">
        <f t="shared" si="154"/>
        <v>59.61405926946933</v>
      </c>
      <c r="M3521" s="93">
        <v>4</v>
      </c>
      <c r="N3521" s="98">
        <v>0.74099999999999999</v>
      </c>
      <c r="O3521" s="91">
        <v>24</v>
      </c>
      <c r="P3521" s="91" t="s">
        <v>691</v>
      </c>
      <c r="Q3521" s="91" t="s">
        <v>691</v>
      </c>
      <c r="R3521" s="91" t="s">
        <v>691</v>
      </c>
      <c r="S3521" s="91">
        <v>25</v>
      </c>
      <c r="T3521" s="91" t="s">
        <v>691</v>
      </c>
      <c r="U3521" s="91">
        <v>7</v>
      </c>
      <c r="V3521" s="91">
        <v>19</v>
      </c>
      <c r="W3521" s="99">
        <v>0</v>
      </c>
      <c r="X3521" s="19">
        <v>7.557291666666667E-3</v>
      </c>
      <c r="Y3521" s="29">
        <v>0.67</v>
      </c>
      <c r="Z3521" s="30">
        <v>73</v>
      </c>
      <c r="AA3521" s="30">
        <v>18</v>
      </c>
      <c r="AB3521" s="31">
        <v>0</v>
      </c>
      <c r="AC3521" s="32">
        <v>0</v>
      </c>
      <c r="AD3521" s="153">
        <f>VLOOKUP(D3521,'Dados Base'!$B:$K,9,FALSE)*31536000/VLOOKUP($F3521,F:H,MATCH(H3520,F3520:AF3520,0),FALSE)</f>
        <v>5542.1640248104759</v>
      </c>
      <c r="AE3521" s="153">
        <f>VLOOKUP(D3521,'Dados Base'!$B:$K,10,FALSE)*31536000/VLOOKUP($F3521,F:H,MATCH(H3520,F3520:AF3520,0),FALSE)</f>
        <v>760.68917987594762</v>
      </c>
      <c r="AF3521" s="14">
        <v>100</v>
      </c>
      <c r="AG3521" s="15">
        <v>100</v>
      </c>
      <c r="AH3521" s="14" t="s">
        <v>692</v>
      </c>
      <c r="AI3521" s="14">
        <v>29.47</v>
      </c>
      <c r="AJ3521" s="14">
        <v>100</v>
      </c>
      <c r="AK3521" s="72">
        <f>(SUMIFS('Banco de Indicadores Mun. (2)'!I:I,'Banco de Indicadores Mun. (2)'!B:B,'Banco de Indicadores - Mun. (1)'!B3521,'Banco de Indicadores Mun. (2)'!A:A,'Banco de Indicadores - Mun. (1)'!A3521) / VLOOKUP(D3521,'Dados Base'!$B:$K,8,FALSE)) * 100</f>
        <v>0</v>
      </c>
      <c r="AL3521" s="72">
        <f>(SUMIFS('Banco de Indicadores Mun. (2)'!I:I,'Banco de Indicadores Mun. (2)'!B:B,'Banco de Indicadores - Mun. (1)'!B3521,'Banco de Indicadores Mun. (2)'!A:A,'Banco de Indicadores - Mun. (1)'!A3521) / VLOOKUP(D3521,'Dados Base'!$B:$K,9,FALSE)) * 100</f>
        <v>0</v>
      </c>
      <c r="AM3521" s="72">
        <f>(SUMIFS('Banco de Indicadores Mun. (2)'!J:J,'Banco de Indicadores Mun. (2)'!B:B,'Banco de Indicadores - Mun. (1)'!B3521,'Banco de Indicadores Mun. (2)'!A:A,'Banco de Indicadores - Mun. (1)'!A3521) / VLOOKUP(D3521,'Dados Base'!$B:$K,7,FALSE)) * 100</f>
        <v>0</v>
      </c>
      <c r="AN3521" s="72">
        <f>(SUMIFS('Banco de Indicadores Mun. (2)'!K:K,'Banco de Indicadores Mun. (2)'!B:B,'Banco de Indicadores - Mun. (1)'!B3521,'Banco de Indicadores Mun. (2)'!A:A,'Banco de Indicadores - Mun. (1)'!A3521) / VLOOKUP(D3521,'Dados Base'!$B:$K,10,FALSE)) * 100</f>
        <v>0</v>
      </c>
      <c r="AO3521" s="33">
        <v>0</v>
      </c>
      <c r="AP3521" s="34">
        <v>0</v>
      </c>
      <c r="AQ3521" s="17">
        <v>0</v>
      </c>
      <c r="AR3521" s="24">
        <v>7.5</v>
      </c>
      <c r="AS3521" s="35">
        <v>95</v>
      </c>
      <c r="AT3521" s="35">
        <v>95</v>
      </c>
      <c r="AU3521" s="35">
        <v>80.219780219780219</v>
      </c>
      <c r="AV3521" s="7">
        <v>8.61</v>
      </c>
      <c r="AW3521" s="36">
        <v>0</v>
      </c>
      <c r="AX3521" s="36">
        <v>0</v>
      </c>
      <c r="AY3521" s="117">
        <v>58.076904852352953</v>
      </c>
    </row>
    <row r="3522" spans="1:51" ht="15" x14ac:dyDescent="0.25">
      <c r="A3522" s="144">
        <v>2012</v>
      </c>
      <c r="B3522" s="77" t="s">
        <v>297</v>
      </c>
      <c r="C3522" s="78">
        <v>5</v>
      </c>
      <c r="D3522" s="77">
        <v>3525904</v>
      </c>
      <c r="E3522" s="78">
        <v>35259045</v>
      </c>
      <c r="F3522" s="78" t="str">
        <f t="shared" si="153"/>
        <v>352590452012</v>
      </c>
      <c r="G3522" s="96">
        <v>1.2842942440528082</v>
      </c>
      <c r="H3522" s="80">
        <f t="shared" ref="H3522:H3585" si="155">SUM(I3522:J3522)</f>
        <v>378098</v>
      </c>
      <c r="I3522" s="91">
        <v>363208</v>
      </c>
      <c r="J3522" s="91">
        <v>14890</v>
      </c>
      <c r="K3522" s="83">
        <f>(H3522)/VLOOKUP(D3522,'Dados Base'!$B:$K,6,FALSE)</f>
        <v>875.28763571544312</v>
      </c>
      <c r="L3522" s="88">
        <f t="shared" si="154"/>
        <v>96.061867558146304</v>
      </c>
      <c r="M3522" s="93">
        <v>1</v>
      </c>
      <c r="N3522" s="98">
        <v>0.82199999999999995</v>
      </c>
      <c r="O3522" s="91">
        <v>166</v>
      </c>
      <c r="P3522" s="91" t="s">
        <v>691</v>
      </c>
      <c r="Q3522" s="91" t="s">
        <v>691</v>
      </c>
      <c r="R3522" s="91" t="s">
        <v>691</v>
      </c>
      <c r="S3522" s="91">
        <v>1031</v>
      </c>
      <c r="T3522" s="91" t="s">
        <v>691</v>
      </c>
      <c r="U3522" s="91">
        <v>4099</v>
      </c>
      <c r="V3522" s="91">
        <v>4180</v>
      </c>
      <c r="W3522" s="99">
        <v>0</v>
      </c>
      <c r="X3522" s="19">
        <v>1.2908720837962961</v>
      </c>
      <c r="Y3522" s="29">
        <v>216.57</v>
      </c>
      <c r="Z3522" s="30">
        <v>18145</v>
      </c>
      <c r="AA3522" s="30">
        <v>1345</v>
      </c>
      <c r="AB3522" s="31">
        <v>72</v>
      </c>
      <c r="AC3522" s="32">
        <v>0</v>
      </c>
      <c r="AD3522" s="153">
        <f>VLOOKUP(D3522,'Dados Base'!$B:$K,9,FALSE)*31536000/VLOOKUP($F3522,F:H,MATCH(H3521,F3521:AF3521,0),FALSE)</f>
        <v>432.88205703283273</v>
      </c>
      <c r="AE3522" s="153">
        <f>VLOOKUP(D3522,'Dados Base'!$B:$K,10,FALSE)*31536000/VLOOKUP($F3522,F:H,MATCH(H3521,F3521:AF3521,0),FALSE)</f>
        <v>58.384863183619061</v>
      </c>
      <c r="AF3522" s="14">
        <v>98</v>
      </c>
      <c r="AG3522" s="15">
        <v>100</v>
      </c>
      <c r="AH3522" s="14">
        <v>91.28</v>
      </c>
      <c r="AI3522" s="14">
        <v>36</v>
      </c>
      <c r="AJ3522" s="14">
        <v>100</v>
      </c>
      <c r="AK3522" s="72">
        <f>(SUMIFS('Banco de Indicadores Mun. (2)'!I:I,'Banco de Indicadores Mun. (2)'!B:B,'Banco de Indicadores - Mun. (1)'!B3522,'Banco de Indicadores Mun. (2)'!A:A,'Banco de Indicadores - Mun. (1)'!A3522) / VLOOKUP(D3522,'Dados Base'!$B:$K,8,FALSE)) * 100</f>
        <v>0</v>
      </c>
      <c r="AL3522" s="72">
        <f>(SUMIFS('Banco de Indicadores Mun. (2)'!I:I,'Banco de Indicadores Mun. (2)'!B:B,'Banco de Indicadores - Mun. (1)'!B3522,'Banco de Indicadores Mun. (2)'!A:A,'Banco de Indicadores - Mun. (1)'!A3522) / VLOOKUP(D3522,'Dados Base'!$B:$K,9,FALSE)) * 100</f>
        <v>0</v>
      </c>
      <c r="AM3522" s="72">
        <f>(SUMIFS('Banco de Indicadores Mun. (2)'!J:J,'Banco de Indicadores Mun. (2)'!B:B,'Banco de Indicadores - Mun. (1)'!B3522,'Banco de Indicadores Mun. (2)'!A:A,'Banco de Indicadores - Mun. (1)'!A3522) / VLOOKUP(D3522,'Dados Base'!$B:$K,7,FALSE)) * 100</f>
        <v>0</v>
      </c>
      <c r="AN3522" s="72">
        <f>(SUMIFS('Banco de Indicadores Mun. (2)'!K:K,'Banco de Indicadores Mun. (2)'!B:B,'Banco de Indicadores - Mun. (1)'!B3522,'Banco de Indicadores Mun. (2)'!A:A,'Banco de Indicadores - Mun. (1)'!A3522) / VLOOKUP(D3522,'Dados Base'!$B:$K,10,FALSE)) * 100</f>
        <v>0</v>
      </c>
      <c r="AO3522" s="33">
        <v>3</v>
      </c>
      <c r="AP3522" s="34">
        <v>0</v>
      </c>
      <c r="AQ3522" s="17">
        <v>5</v>
      </c>
      <c r="AR3522" s="24">
        <v>8.1999999999999993</v>
      </c>
      <c r="AS3522" s="35">
        <v>100</v>
      </c>
      <c r="AT3522" s="35">
        <v>98</v>
      </c>
      <c r="AU3522" s="35">
        <v>93.099025141097997</v>
      </c>
      <c r="AV3522" s="7">
        <v>9.4700000000000006</v>
      </c>
      <c r="AW3522" s="36">
        <v>4</v>
      </c>
      <c r="AX3522" s="36">
        <v>0</v>
      </c>
      <c r="AY3522" s="117">
        <v>152.83591291724966</v>
      </c>
    </row>
    <row r="3523" spans="1:51" ht="15" x14ac:dyDescent="0.25">
      <c r="A3523" s="144">
        <v>2012</v>
      </c>
      <c r="B3523" s="77" t="s">
        <v>298</v>
      </c>
      <c r="C3523" s="78">
        <v>21</v>
      </c>
      <c r="D3523" s="77">
        <v>3526001</v>
      </c>
      <c r="E3523" s="78">
        <v>352600121</v>
      </c>
      <c r="F3523" s="78" t="str">
        <f t="shared" ref="F3523:F3586" si="156">CONCATENATE(E3523,A3523)</f>
        <v>3526001212012</v>
      </c>
      <c r="G3523" s="96">
        <v>0.8884134372331598</v>
      </c>
      <c r="H3523" s="80">
        <f t="shared" si="155"/>
        <v>18984</v>
      </c>
      <c r="I3523" s="91">
        <v>15726</v>
      </c>
      <c r="J3523" s="91">
        <v>3258</v>
      </c>
      <c r="K3523" s="83">
        <f>(H3523)/VLOOKUP(D3523,'Dados Base'!$B:$K,6,FALSE)</f>
        <v>32.571546221947706</v>
      </c>
      <c r="L3523" s="88">
        <f t="shared" si="154"/>
        <v>82.838179519595442</v>
      </c>
      <c r="M3523" s="93">
        <v>4</v>
      </c>
      <c r="N3523" s="98">
        <v>0.745</v>
      </c>
      <c r="O3523" s="91">
        <v>105</v>
      </c>
      <c r="P3523" s="91" t="s">
        <v>691</v>
      </c>
      <c r="Q3523" s="91" t="s">
        <v>691</v>
      </c>
      <c r="R3523" s="91" t="s">
        <v>691</v>
      </c>
      <c r="S3523" s="91">
        <v>26</v>
      </c>
      <c r="T3523" s="91" t="s">
        <v>691</v>
      </c>
      <c r="U3523" s="91">
        <v>209</v>
      </c>
      <c r="V3523" s="91">
        <v>176</v>
      </c>
      <c r="W3523" s="99">
        <v>0</v>
      </c>
      <c r="X3523" s="19">
        <v>4.6870990638888888E-2</v>
      </c>
      <c r="Y3523" s="29">
        <v>6.25</v>
      </c>
      <c r="Z3523" s="30">
        <v>695</v>
      </c>
      <c r="AA3523" s="30">
        <v>148</v>
      </c>
      <c r="AB3523" s="31">
        <v>2</v>
      </c>
      <c r="AC3523" s="32">
        <v>0</v>
      </c>
      <c r="AD3523" s="153">
        <f>VLOOKUP(D3523,'Dados Base'!$B:$K,9,FALSE)*31536000/VLOOKUP($F3523,F:H,MATCH(H3522,F3522:AF3522,0),FALSE)</f>
        <v>7176.3337547408346</v>
      </c>
      <c r="AE3523" s="153">
        <f>VLOOKUP(D3523,'Dados Base'!$B:$K,10,FALSE)*31536000/VLOOKUP($F3523,F:H,MATCH(H3522,F3522:AF3522,0),FALSE)</f>
        <v>863.81795195954487</v>
      </c>
      <c r="AF3523" s="14">
        <v>81.11</v>
      </c>
      <c r="AG3523" s="15" t="s">
        <v>692</v>
      </c>
      <c r="AH3523" s="14">
        <v>79.86</v>
      </c>
      <c r="AI3523" s="14">
        <v>32.020000000000003</v>
      </c>
      <c r="AJ3523" s="14">
        <v>98.6</v>
      </c>
      <c r="AK3523" s="72">
        <f>(SUMIFS('Banco de Indicadores Mun. (2)'!I:I,'Banco de Indicadores Mun. (2)'!B:B,'Banco de Indicadores - Mun. (1)'!B3523,'Banco de Indicadores Mun. (2)'!A:A,'Banco de Indicadores - Mun. (1)'!A3523) / VLOOKUP(D3523,'Dados Base'!$B:$K,8,FALSE)) * 100</f>
        <v>0</v>
      </c>
      <c r="AL3523" s="72">
        <f>(SUMIFS('Banco de Indicadores Mun. (2)'!I:I,'Banco de Indicadores Mun. (2)'!B:B,'Banco de Indicadores - Mun. (1)'!B3523,'Banco de Indicadores Mun. (2)'!A:A,'Banco de Indicadores - Mun. (1)'!A3523) / VLOOKUP(D3523,'Dados Base'!$B:$K,9,FALSE)) * 100</f>
        <v>0</v>
      </c>
      <c r="AM3523" s="72">
        <f>(SUMIFS('Banco de Indicadores Mun. (2)'!J:J,'Banco de Indicadores Mun. (2)'!B:B,'Banco de Indicadores - Mun. (1)'!B3523,'Banco de Indicadores Mun. (2)'!A:A,'Banco de Indicadores - Mun. (1)'!A3523) / VLOOKUP(D3523,'Dados Base'!$B:$K,7,FALSE)) * 100</f>
        <v>0</v>
      </c>
      <c r="AN3523" s="72">
        <f>(SUMIFS('Banco de Indicadores Mun. (2)'!K:K,'Banco de Indicadores Mun. (2)'!B:B,'Banco de Indicadores - Mun. (1)'!B3523,'Banco de Indicadores Mun. (2)'!A:A,'Banco de Indicadores - Mun. (1)'!A3523) / VLOOKUP(D3523,'Dados Base'!$B:$K,10,FALSE)) * 100</f>
        <v>0</v>
      </c>
      <c r="AO3523" s="33">
        <v>0</v>
      </c>
      <c r="AP3523" s="34">
        <v>0</v>
      </c>
      <c r="AQ3523" s="17">
        <v>0</v>
      </c>
      <c r="AR3523" s="24">
        <v>8.6</v>
      </c>
      <c r="AS3523" s="35">
        <v>100</v>
      </c>
      <c r="AT3523" s="35">
        <v>100</v>
      </c>
      <c r="AU3523" s="35">
        <v>82.443653618030837</v>
      </c>
      <c r="AV3523" s="7">
        <v>9.6999999999999993</v>
      </c>
      <c r="AW3523" s="36">
        <v>0</v>
      </c>
      <c r="AX3523" s="36">
        <v>0</v>
      </c>
      <c r="AY3523" s="117">
        <v>4.3693234839068946</v>
      </c>
    </row>
    <row r="3524" spans="1:51" ht="15" x14ac:dyDescent="0.25">
      <c r="A3524" s="144">
        <v>2012</v>
      </c>
      <c r="B3524" s="77" t="s">
        <v>299</v>
      </c>
      <c r="C3524" s="78">
        <v>11</v>
      </c>
      <c r="D3524" s="77">
        <v>3526100</v>
      </c>
      <c r="E3524" s="78">
        <v>352610011</v>
      </c>
      <c r="F3524" s="78" t="str">
        <f t="shared" si="156"/>
        <v>3526100112012</v>
      </c>
      <c r="G3524" s="96">
        <v>-0.64694425803227817</v>
      </c>
      <c r="H3524" s="80">
        <f t="shared" si="155"/>
        <v>19118</v>
      </c>
      <c r="I3524" s="91">
        <v>12149</v>
      </c>
      <c r="J3524" s="91">
        <v>6969</v>
      </c>
      <c r="K3524" s="83">
        <f>(H3524)/VLOOKUP(D3524,'Dados Base'!$B:$K,6,FALSE)</f>
        <v>23.287370882868835</v>
      </c>
      <c r="L3524" s="88">
        <f t="shared" si="154"/>
        <v>63.547442201067064</v>
      </c>
      <c r="M3524" s="93">
        <v>5</v>
      </c>
      <c r="N3524" s="98">
        <v>0.7</v>
      </c>
      <c r="O3524" s="91">
        <v>182</v>
      </c>
      <c r="P3524" s="91" t="s">
        <v>691</v>
      </c>
      <c r="Q3524" s="91" t="s">
        <v>691</v>
      </c>
      <c r="R3524" s="91" t="s">
        <v>691</v>
      </c>
      <c r="S3524" s="91">
        <v>23</v>
      </c>
      <c r="T3524" s="91" t="s">
        <v>691</v>
      </c>
      <c r="U3524" s="91">
        <v>93</v>
      </c>
      <c r="V3524" s="91">
        <v>69</v>
      </c>
      <c r="W3524" s="99">
        <v>2.56</v>
      </c>
      <c r="X3524" s="19">
        <v>3.9630684652777776E-2</v>
      </c>
      <c r="Y3524" s="29">
        <v>4.8099999999999996</v>
      </c>
      <c r="Z3524" s="30">
        <v>258</v>
      </c>
      <c r="AA3524" s="30">
        <v>390</v>
      </c>
      <c r="AB3524" s="31">
        <v>3</v>
      </c>
      <c r="AC3524" s="32">
        <v>1</v>
      </c>
      <c r="AD3524" s="153">
        <f>VLOOKUP(D3524,'Dados Base'!$B:$K,9,FALSE)*31536000/VLOOKUP($F3524,F:H,MATCH(H3523,F3523:AF3523,0),FALSE)</f>
        <v>40743.759807511247</v>
      </c>
      <c r="AE3524" s="153">
        <f>VLOOKUP(D3524,'Dados Base'!$B:$K,10,FALSE)*31536000/VLOOKUP($F3524,F:H,MATCH(H3523,F3523:AF3523,0),FALSE)</f>
        <v>5278.5437807302005</v>
      </c>
      <c r="AF3524" s="14">
        <v>68.099999999999994</v>
      </c>
      <c r="AG3524" s="15">
        <v>80</v>
      </c>
      <c r="AH3524" s="14">
        <v>44.39</v>
      </c>
      <c r="AI3524" s="14">
        <v>27.9</v>
      </c>
      <c r="AJ3524" s="14">
        <v>100</v>
      </c>
      <c r="AK3524" s="72">
        <f>(SUMIFS('Banco de Indicadores Mun. (2)'!I:I,'Banco de Indicadores Mun. (2)'!B:B,'Banco de Indicadores - Mun. (1)'!B3524,'Banco de Indicadores Mun. (2)'!A:A,'Banco de Indicadores - Mun. (1)'!A3524) / VLOOKUP(D3524,'Dados Base'!$B:$K,8,FALSE)) * 100</f>
        <v>0</v>
      </c>
      <c r="AL3524" s="72">
        <f>(SUMIFS('Banco de Indicadores Mun. (2)'!I:I,'Banco de Indicadores Mun. (2)'!B:B,'Banco de Indicadores - Mun. (1)'!B3524,'Banco de Indicadores Mun. (2)'!A:A,'Banco de Indicadores - Mun. (1)'!A3524) / VLOOKUP(D3524,'Dados Base'!$B:$K,9,FALSE)) * 100</f>
        <v>0</v>
      </c>
      <c r="AM3524" s="72">
        <f>(SUMIFS('Banco de Indicadores Mun. (2)'!J:J,'Banco de Indicadores Mun. (2)'!B:B,'Banco de Indicadores - Mun. (1)'!B3524,'Banco de Indicadores Mun. (2)'!A:A,'Banco de Indicadores - Mun. (1)'!A3524) / VLOOKUP(D3524,'Dados Base'!$B:$K,7,FALSE)) * 100</f>
        <v>0</v>
      </c>
      <c r="AN3524" s="72">
        <f>(SUMIFS('Banco de Indicadores Mun. (2)'!K:K,'Banco de Indicadores Mun. (2)'!B:B,'Banco de Indicadores - Mun. (1)'!B3524,'Banco de Indicadores Mun. (2)'!A:A,'Banco de Indicadores - Mun. (1)'!A3524) / VLOOKUP(D3524,'Dados Base'!$B:$K,10,FALSE)) * 100</f>
        <v>0</v>
      </c>
      <c r="AO3524" s="33">
        <v>0</v>
      </c>
      <c r="AP3524" s="34">
        <v>0</v>
      </c>
      <c r="AQ3524" s="17">
        <v>0</v>
      </c>
      <c r="AR3524" s="24">
        <v>5.5</v>
      </c>
      <c r="AS3524" s="35">
        <v>64</v>
      </c>
      <c r="AT3524" s="35">
        <v>56.32</v>
      </c>
      <c r="AU3524" s="35">
        <v>39.814814814814817</v>
      </c>
      <c r="AV3524" s="7">
        <v>5.37</v>
      </c>
      <c r="AW3524" s="36">
        <v>0</v>
      </c>
      <c r="AX3524" s="36">
        <v>1</v>
      </c>
      <c r="AY3524" s="117">
        <v>21.56036573238876</v>
      </c>
    </row>
    <row r="3525" spans="1:51" ht="15" x14ac:dyDescent="0.25">
      <c r="A3525" s="144">
        <v>2012</v>
      </c>
      <c r="B3525" s="77" t="s">
        <v>300</v>
      </c>
      <c r="C3525" s="78">
        <v>11</v>
      </c>
      <c r="D3525" s="77">
        <v>3526209</v>
      </c>
      <c r="E3525" s="78">
        <v>352620911</v>
      </c>
      <c r="F3525" s="78" t="str">
        <f t="shared" si="156"/>
        <v>3526209112012</v>
      </c>
      <c r="G3525" s="96">
        <v>0.6984851557394034</v>
      </c>
      <c r="H3525" s="80">
        <f t="shared" si="155"/>
        <v>29031</v>
      </c>
      <c r="I3525" s="91">
        <v>23033</v>
      </c>
      <c r="J3525" s="91">
        <v>5998</v>
      </c>
      <c r="K3525" s="83">
        <f>(H3525)/VLOOKUP(D3525,'Dados Base'!$B:$K,6,FALSE)</f>
        <v>55.657592024539873</v>
      </c>
      <c r="L3525" s="88">
        <f t="shared" si="154"/>
        <v>79.339326926389035</v>
      </c>
      <c r="M3525" s="93">
        <v>5</v>
      </c>
      <c r="N3525" s="98">
        <v>0.70899999999999996</v>
      </c>
      <c r="O3525" s="91">
        <v>17</v>
      </c>
      <c r="P3525" s="91" t="s">
        <v>691</v>
      </c>
      <c r="Q3525" s="91" t="s">
        <v>691</v>
      </c>
      <c r="R3525" s="91" t="s">
        <v>691</v>
      </c>
      <c r="S3525" s="91">
        <v>26</v>
      </c>
      <c r="T3525" s="91" t="s">
        <v>691</v>
      </c>
      <c r="U3525" s="91">
        <v>178</v>
      </c>
      <c r="V3525" s="91">
        <v>113</v>
      </c>
      <c r="W3525" s="99">
        <v>5.03</v>
      </c>
      <c r="X3525" s="19">
        <v>4.0623609190972222E-2</v>
      </c>
      <c r="Y3525" s="29">
        <v>9</v>
      </c>
      <c r="Z3525" s="30">
        <v>497</v>
      </c>
      <c r="AA3525" s="30">
        <v>719</v>
      </c>
      <c r="AB3525" s="31">
        <v>4</v>
      </c>
      <c r="AC3525" s="32">
        <v>1</v>
      </c>
      <c r="AD3525" s="153">
        <f>VLOOKUP(D3525,'Dados Base'!$B:$K,9,FALSE)*31536000/VLOOKUP($F3525,F:H,MATCH(H3524,F3524:AF3524,0),FALSE)</f>
        <v>17228.51296889532</v>
      </c>
      <c r="AE3525" s="153">
        <f>VLOOKUP(D3525,'Dados Base'!$B:$K,10,FALSE)*31536000/VLOOKUP($F3525,F:H,MATCH(H3524,F3524:AF3524,0),FALSE)</f>
        <v>2226.8884985016016</v>
      </c>
      <c r="AF3525" s="14">
        <v>45.97</v>
      </c>
      <c r="AG3525" s="15">
        <v>92.8</v>
      </c>
      <c r="AH3525" s="14">
        <v>10.47</v>
      </c>
      <c r="AI3525" s="14">
        <v>31.27</v>
      </c>
      <c r="AJ3525" s="14">
        <v>59.4</v>
      </c>
      <c r="AK3525" s="72">
        <f>(SUMIFS('Banco de Indicadores Mun. (2)'!I:I,'Banco de Indicadores Mun. (2)'!B:B,'Banco de Indicadores - Mun. (1)'!B3525,'Banco de Indicadores Mun. (2)'!A:A,'Banco de Indicadores - Mun. (1)'!A3525) / VLOOKUP(D3525,'Dados Base'!$B:$K,8,FALSE)) * 100</f>
        <v>0</v>
      </c>
      <c r="AL3525" s="72">
        <f>(SUMIFS('Banco de Indicadores Mun. (2)'!I:I,'Banco de Indicadores Mun. (2)'!B:B,'Banco de Indicadores - Mun. (1)'!B3525,'Banco de Indicadores Mun. (2)'!A:A,'Banco de Indicadores - Mun. (1)'!A3525) / VLOOKUP(D3525,'Dados Base'!$B:$K,9,FALSE)) * 100</f>
        <v>0</v>
      </c>
      <c r="AM3525" s="72">
        <f>(SUMIFS('Banco de Indicadores Mun. (2)'!J:J,'Banco de Indicadores Mun. (2)'!B:B,'Banco de Indicadores - Mun. (1)'!B3525,'Banco de Indicadores Mun. (2)'!A:A,'Banco de Indicadores - Mun. (1)'!A3525) / VLOOKUP(D3525,'Dados Base'!$B:$K,7,FALSE)) * 100</f>
        <v>0</v>
      </c>
      <c r="AN3525" s="72">
        <f>(SUMIFS('Banco de Indicadores Mun. (2)'!K:K,'Banco de Indicadores Mun. (2)'!B:B,'Banco de Indicadores - Mun. (1)'!B3525,'Banco de Indicadores Mun. (2)'!A:A,'Banco de Indicadores - Mun. (1)'!A3525) / VLOOKUP(D3525,'Dados Base'!$B:$K,10,FALSE)) * 100</f>
        <v>0</v>
      </c>
      <c r="AO3525" s="33">
        <v>0</v>
      </c>
      <c r="AP3525" s="34">
        <v>0</v>
      </c>
      <c r="AQ3525" s="17">
        <v>0</v>
      </c>
      <c r="AR3525" s="24">
        <v>8.3000000000000007</v>
      </c>
      <c r="AS3525" s="35">
        <v>43</v>
      </c>
      <c r="AT3525" s="35">
        <v>43</v>
      </c>
      <c r="AU3525" s="35">
        <v>40.871710526315788</v>
      </c>
      <c r="AV3525" s="7">
        <v>5.0999999999999996</v>
      </c>
      <c r="AW3525" s="36">
        <v>0</v>
      </c>
      <c r="AX3525" s="36">
        <v>1</v>
      </c>
      <c r="AY3525" s="117">
        <v>85.473667364379793</v>
      </c>
    </row>
    <row r="3526" spans="1:51" ht="15" x14ac:dyDescent="0.25">
      <c r="A3526" s="144">
        <v>2012</v>
      </c>
      <c r="B3526" s="77" t="s">
        <v>301</v>
      </c>
      <c r="C3526" s="78">
        <v>2</v>
      </c>
      <c r="D3526" s="77">
        <v>3526308</v>
      </c>
      <c r="E3526" s="78">
        <v>35263082</v>
      </c>
      <c r="F3526" s="78" t="str">
        <f t="shared" si="156"/>
        <v>352630822012</v>
      </c>
      <c r="G3526" s="96">
        <v>-0.22075943714469082</v>
      </c>
      <c r="H3526" s="80">
        <f t="shared" si="155"/>
        <v>4833</v>
      </c>
      <c r="I3526" s="91">
        <v>3195</v>
      </c>
      <c r="J3526" s="91">
        <v>1638</v>
      </c>
      <c r="K3526" s="83">
        <f>(H3526)/VLOOKUP(D3526,'Dados Base'!$B:$K,6,FALSE)</f>
        <v>18.884807752422635</v>
      </c>
      <c r="L3526" s="88">
        <f t="shared" si="154"/>
        <v>66.108007448789579</v>
      </c>
      <c r="M3526" s="93">
        <v>5</v>
      </c>
      <c r="N3526" s="98">
        <v>0.69299999999999995</v>
      </c>
      <c r="O3526" s="91">
        <v>92</v>
      </c>
      <c r="P3526" s="91" t="s">
        <v>691</v>
      </c>
      <c r="Q3526" s="91" t="s">
        <v>691</v>
      </c>
      <c r="R3526" s="91" t="s">
        <v>691</v>
      </c>
      <c r="S3526" s="91">
        <v>4</v>
      </c>
      <c r="T3526" s="91" t="s">
        <v>691</v>
      </c>
      <c r="U3526" s="91">
        <v>34</v>
      </c>
      <c r="V3526" s="91">
        <v>30</v>
      </c>
      <c r="W3526" s="99">
        <v>0</v>
      </c>
      <c r="X3526" s="19">
        <v>8.1355500000000001E-3</v>
      </c>
      <c r="Y3526" s="29">
        <v>1.25</v>
      </c>
      <c r="Z3526" s="30">
        <v>152</v>
      </c>
      <c r="AA3526" s="30">
        <v>17</v>
      </c>
      <c r="AB3526" s="31">
        <v>0</v>
      </c>
      <c r="AC3526" s="32">
        <v>0</v>
      </c>
      <c r="AD3526" s="153">
        <f>VLOOKUP(D3526,'Dados Base'!$B:$K,9,FALSE)*31536000/VLOOKUP($F3526,F:H,MATCH(H3525,F3525:AF3525,0),FALSE)</f>
        <v>25252.290502793297</v>
      </c>
      <c r="AE3526" s="153">
        <f>VLOOKUP(D3526,'Dados Base'!$B:$K,10,FALSE)*31536000/VLOOKUP($F3526,F:H,MATCH(H3525,F3525:AF3525,0),FALSE)</f>
        <v>2544.8044692737421</v>
      </c>
      <c r="AF3526" s="14">
        <v>64.64</v>
      </c>
      <c r="AG3526" s="15">
        <v>64.8</v>
      </c>
      <c r="AH3526" s="14">
        <v>64.790000000000006</v>
      </c>
      <c r="AI3526" s="14">
        <v>24.36</v>
      </c>
      <c r="AJ3526" s="14">
        <v>99.7</v>
      </c>
      <c r="AK3526" s="72">
        <f>(SUMIFS('Banco de Indicadores Mun. (2)'!I:I,'Banco de Indicadores Mun. (2)'!B:B,'Banco de Indicadores - Mun. (1)'!B3526,'Banco de Indicadores Mun. (2)'!A:A,'Banco de Indicadores - Mun. (1)'!A3526) / VLOOKUP(D3526,'Dados Base'!$B:$K,8,FALSE)) * 100</f>
        <v>0</v>
      </c>
      <c r="AL3526" s="72">
        <f>(SUMIFS('Banco de Indicadores Mun. (2)'!I:I,'Banco de Indicadores Mun. (2)'!B:B,'Banco de Indicadores - Mun. (1)'!B3526,'Banco de Indicadores Mun. (2)'!A:A,'Banco de Indicadores - Mun. (1)'!A3526) / VLOOKUP(D3526,'Dados Base'!$B:$K,9,FALSE)) * 100</f>
        <v>0</v>
      </c>
      <c r="AM3526" s="72">
        <f>(SUMIFS('Banco de Indicadores Mun. (2)'!J:J,'Banco de Indicadores Mun. (2)'!B:B,'Banco de Indicadores - Mun. (1)'!B3526,'Banco de Indicadores Mun. (2)'!A:A,'Banco de Indicadores - Mun. (1)'!A3526) / VLOOKUP(D3526,'Dados Base'!$B:$K,7,FALSE)) * 100</f>
        <v>0</v>
      </c>
      <c r="AN3526" s="72">
        <f>(SUMIFS('Banco de Indicadores Mun. (2)'!K:K,'Banco de Indicadores Mun. (2)'!B:B,'Banco de Indicadores - Mun. (1)'!B3526,'Banco de Indicadores Mun. (2)'!A:A,'Banco de Indicadores - Mun. (1)'!A3526) / VLOOKUP(D3526,'Dados Base'!$B:$K,10,FALSE)) * 100</f>
        <v>0</v>
      </c>
      <c r="AO3526" s="33">
        <v>1</v>
      </c>
      <c r="AP3526" s="34">
        <v>0</v>
      </c>
      <c r="AQ3526" s="17">
        <v>0</v>
      </c>
      <c r="AR3526" s="24">
        <v>9</v>
      </c>
      <c r="AS3526" s="35">
        <v>100</v>
      </c>
      <c r="AT3526" s="35">
        <v>100</v>
      </c>
      <c r="AU3526" s="35">
        <v>89.940828402366861</v>
      </c>
      <c r="AV3526" s="7">
        <v>10</v>
      </c>
      <c r="AW3526" s="36">
        <v>0</v>
      </c>
      <c r="AX3526" s="36">
        <v>0</v>
      </c>
      <c r="AY3526" s="117">
        <v>0</v>
      </c>
    </row>
    <row r="3527" spans="1:51" ht="15" x14ac:dyDescent="0.25">
      <c r="A3527" s="144">
        <v>2012</v>
      </c>
      <c r="B3527" s="77" t="s">
        <v>302</v>
      </c>
      <c r="C3527" s="78">
        <v>10</v>
      </c>
      <c r="D3527" s="77">
        <v>3526407</v>
      </c>
      <c r="E3527" s="78">
        <v>352640710</v>
      </c>
      <c r="F3527" s="78" t="str">
        <f t="shared" si="156"/>
        <v>3526407102012</v>
      </c>
      <c r="G3527" s="96">
        <v>1.2601785223299578</v>
      </c>
      <c r="H3527" s="80">
        <f t="shared" si="155"/>
        <v>25759</v>
      </c>
      <c r="I3527" s="91">
        <v>23121</v>
      </c>
      <c r="J3527" s="91">
        <v>2638</v>
      </c>
      <c r="K3527" s="83">
        <f>(H3527)/VLOOKUP(D3527,'Dados Base'!$B:$K,6,FALSE)</f>
        <v>66.602027096907648</v>
      </c>
      <c r="L3527" s="88">
        <f t="shared" ref="L3527:L3590" si="157">(I3527/H3527)*100</f>
        <v>89.758919212702352</v>
      </c>
      <c r="M3527" s="93">
        <v>3</v>
      </c>
      <c r="N3527" s="98">
        <v>0.72899999999999998</v>
      </c>
      <c r="O3527" s="91">
        <v>105</v>
      </c>
      <c r="P3527" s="91" t="s">
        <v>691</v>
      </c>
      <c r="Q3527" s="91" t="s">
        <v>691</v>
      </c>
      <c r="R3527" s="91" t="s">
        <v>691</v>
      </c>
      <c r="S3527" s="91">
        <v>126</v>
      </c>
      <c r="T3527" s="91" t="s">
        <v>691</v>
      </c>
      <c r="U3527" s="91">
        <v>283</v>
      </c>
      <c r="V3527" s="91">
        <v>185</v>
      </c>
      <c r="W3527" s="99">
        <v>1.0683</v>
      </c>
      <c r="X3527" s="19">
        <v>7.3172136393518522E-2</v>
      </c>
      <c r="Y3527" s="29">
        <v>9.2100000000000009</v>
      </c>
      <c r="Z3527" s="30">
        <v>1049</v>
      </c>
      <c r="AA3527" s="30">
        <v>194</v>
      </c>
      <c r="AB3527" s="31">
        <v>4</v>
      </c>
      <c r="AC3527" s="32">
        <v>0</v>
      </c>
      <c r="AD3527" s="153">
        <f>VLOOKUP(D3527,'Dados Base'!$B:$K,9,FALSE)*31536000/VLOOKUP($F3527,F:H,MATCH(H3526,F3526:AF3526,0),FALSE)</f>
        <v>4211.4926821693389</v>
      </c>
      <c r="AE3527" s="153">
        <f>VLOOKUP(D3527,'Dados Base'!$B:$K,10,FALSE)*31536000/VLOOKUP($F3527,F:H,MATCH(H3526,F3526:AF3526,0),FALSE)</f>
        <v>624.37827555417527</v>
      </c>
      <c r="AF3527" s="14">
        <v>93.32</v>
      </c>
      <c r="AG3527" s="15" t="s">
        <v>692</v>
      </c>
      <c r="AH3527" s="14">
        <v>75.63</v>
      </c>
      <c r="AI3527" s="14">
        <v>48.42</v>
      </c>
      <c r="AJ3527" s="14">
        <v>100</v>
      </c>
      <c r="AK3527" s="72">
        <f>(SUMIFS('Banco de Indicadores Mun. (2)'!I:I,'Banco de Indicadores Mun. (2)'!B:B,'Banco de Indicadores - Mun. (1)'!B3527,'Banco de Indicadores Mun. (2)'!A:A,'Banco de Indicadores - Mun. (1)'!A3527) / VLOOKUP(D3527,'Dados Base'!$B:$K,8,FALSE)) * 100</f>
        <v>0</v>
      </c>
      <c r="AL3527" s="72">
        <f>(SUMIFS('Banco de Indicadores Mun. (2)'!I:I,'Banco de Indicadores Mun. (2)'!B:B,'Banco de Indicadores - Mun. (1)'!B3527,'Banco de Indicadores Mun. (2)'!A:A,'Banco de Indicadores - Mun. (1)'!A3527) / VLOOKUP(D3527,'Dados Base'!$B:$K,9,FALSE)) * 100</f>
        <v>0</v>
      </c>
      <c r="AM3527" s="72">
        <f>(SUMIFS('Banco de Indicadores Mun. (2)'!J:J,'Banco de Indicadores Mun. (2)'!B:B,'Banco de Indicadores - Mun. (1)'!B3527,'Banco de Indicadores Mun. (2)'!A:A,'Banco de Indicadores - Mun. (1)'!A3527) / VLOOKUP(D3527,'Dados Base'!$B:$K,7,FALSE)) * 100</f>
        <v>0</v>
      </c>
      <c r="AN3527" s="72">
        <f>(SUMIFS('Banco de Indicadores Mun. (2)'!K:K,'Banco de Indicadores Mun. (2)'!B:B,'Banco de Indicadores - Mun. (1)'!B3527,'Banco de Indicadores Mun. (2)'!A:A,'Banco de Indicadores - Mun. (1)'!A3527) / VLOOKUP(D3527,'Dados Base'!$B:$K,10,FALSE)) * 100</f>
        <v>0</v>
      </c>
      <c r="AO3527" s="33">
        <v>1</v>
      </c>
      <c r="AP3527" s="34">
        <v>0</v>
      </c>
      <c r="AQ3527" s="17">
        <v>0</v>
      </c>
      <c r="AR3527" s="24">
        <v>7.5</v>
      </c>
      <c r="AS3527" s="35">
        <v>97</v>
      </c>
      <c r="AT3527" s="35">
        <v>97.000000000000014</v>
      </c>
      <c r="AU3527" s="35">
        <v>84.392598551890586</v>
      </c>
      <c r="AV3527" s="7">
        <v>9.76</v>
      </c>
      <c r="AW3527" s="36">
        <v>0</v>
      </c>
      <c r="AX3527" s="36">
        <v>0</v>
      </c>
      <c r="AY3527" s="117">
        <v>152.80631727257315</v>
      </c>
    </row>
    <row r="3528" spans="1:51" ht="15" x14ac:dyDescent="0.25">
      <c r="A3528" s="144">
        <v>2012</v>
      </c>
      <c r="B3528" s="77" t="s">
        <v>303</v>
      </c>
      <c r="C3528" s="78">
        <v>19</v>
      </c>
      <c r="D3528" s="77">
        <v>3526506</v>
      </c>
      <c r="E3528" s="78">
        <v>352650619</v>
      </c>
      <c r="F3528" s="78" t="str">
        <f t="shared" si="156"/>
        <v>3526506192012</v>
      </c>
      <c r="G3528" s="96">
        <v>4.0005813495656239</v>
      </c>
      <c r="H3528" s="80">
        <f t="shared" si="155"/>
        <v>8691</v>
      </c>
      <c r="I3528" s="91">
        <v>4242</v>
      </c>
      <c r="J3528" s="91">
        <v>4449</v>
      </c>
      <c r="K3528" s="83">
        <f>(H3528)/VLOOKUP(D3528,'Dados Base'!$B:$K,6,FALSE)</f>
        <v>16.13867637227958</v>
      </c>
      <c r="L3528" s="88">
        <f t="shared" si="157"/>
        <v>48.80911287538833</v>
      </c>
      <c r="M3528" s="93">
        <v>4</v>
      </c>
      <c r="N3528" s="98">
        <v>0.72099999999999997</v>
      </c>
      <c r="O3528" s="91">
        <v>91</v>
      </c>
      <c r="P3528" s="91" t="s">
        <v>691</v>
      </c>
      <c r="Q3528" s="91" t="s">
        <v>691</v>
      </c>
      <c r="R3528" s="91" t="s">
        <v>691</v>
      </c>
      <c r="S3528" s="91">
        <v>3</v>
      </c>
      <c r="T3528" s="91" t="s">
        <v>691</v>
      </c>
      <c r="U3528" s="91">
        <v>29</v>
      </c>
      <c r="V3528" s="91">
        <v>22</v>
      </c>
      <c r="W3528" s="99">
        <v>6.7563000000000004</v>
      </c>
      <c r="X3528" s="19">
        <v>1.106065546875E-2</v>
      </c>
      <c r="Y3528" s="29">
        <v>1.82</v>
      </c>
      <c r="Z3528" s="30">
        <v>103</v>
      </c>
      <c r="AA3528" s="30">
        <v>143</v>
      </c>
      <c r="AB3528" s="31">
        <v>0</v>
      </c>
      <c r="AC3528" s="32">
        <v>0</v>
      </c>
      <c r="AD3528" s="153">
        <f>VLOOKUP(D3528,'Dados Base'!$B:$K,9,FALSE)*31536000/VLOOKUP($F3528,F:H,MATCH(H3527,F3527:AF3527,0),FALSE)</f>
        <v>13970.037970314119</v>
      </c>
      <c r="AE3528" s="153">
        <f>VLOOKUP(D3528,'Dados Base'!$B:$K,10,FALSE)*31536000/VLOOKUP($F3528,F:H,MATCH(H3527,F3527:AF3527,0),FALSE)</f>
        <v>1378.8608905764579</v>
      </c>
      <c r="AF3528" s="14">
        <v>48.87</v>
      </c>
      <c r="AG3528" s="15" t="s">
        <v>692</v>
      </c>
      <c r="AH3528" s="14">
        <v>50.27</v>
      </c>
      <c r="AI3528" s="14">
        <v>6.41</v>
      </c>
      <c r="AJ3528" s="14">
        <v>95.5</v>
      </c>
      <c r="AK3528" s="72">
        <f>(SUMIFS('Banco de Indicadores Mun. (2)'!I:I,'Banco de Indicadores Mun. (2)'!B:B,'Banco de Indicadores - Mun. (1)'!B3528,'Banco de Indicadores Mun. (2)'!A:A,'Banco de Indicadores - Mun. (1)'!A3528) / VLOOKUP(D3528,'Dados Base'!$B:$K,8,FALSE)) * 100</f>
        <v>0</v>
      </c>
      <c r="AL3528" s="72">
        <f>(SUMIFS('Banco de Indicadores Mun. (2)'!I:I,'Banco de Indicadores Mun. (2)'!B:B,'Banco de Indicadores - Mun. (1)'!B3528,'Banco de Indicadores Mun. (2)'!A:A,'Banco de Indicadores - Mun. (1)'!A3528) / VLOOKUP(D3528,'Dados Base'!$B:$K,9,FALSE)) * 100</f>
        <v>0</v>
      </c>
      <c r="AM3528" s="72">
        <f>(SUMIFS('Banco de Indicadores Mun. (2)'!J:J,'Banco de Indicadores Mun. (2)'!B:B,'Banco de Indicadores - Mun. (1)'!B3528,'Banco de Indicadores Mun. (2)'!A:A,'Banco de Indicadores - Mun. (1)'!A3528) / VLOOKUP(D3528,'Dados Base'!$B:$K,7,FALSE)) * 100</f>
        <v>0</v>
      </c>
      <c r="AN3528" s="72">
        <f>(SUMIFS('Banco de Indicadores Mun. (2)'!K:K,'Banco de Indicadores Mun. (2)'!B:B,'Banco de Indicadores - Mun. (1)'!B3528,'Banco de Indicadores Mun. (2)'!A:A,'Banco de Indicadores - Mun. (1)'!A3528) / VLOOKUP(D3528,'Dados Base'!$B:$K,10,FALSE)) * 100</f>
        <v>0</v>
      </c>
      <c r="AO3528" s="33">
        <v>0</v>
      </c>
      <c r="AP3528" s="34">
        <v>0</v>
      </c>
      <c r="AQ3528" s="17">
        <v>0</v>
      </c>
      <c r="AR3528" s="24">
        <v>7.9</v>
      </c>
      <c r="AS3528" s="35">
        <v>95</v>
      </c>
      <c r="AT3528" s="35">
        <v>95</v>
      </c>
      <c r="AU3528" s="35">
        <v>41.869918699186989</v>
      </c>
      <c r="AV3528" s="7">
        <v>5.85</v>
      </c>
      <c r="AW3528" s="36">
        <v>0</v>
      </c>
      <c r="AX3528" s="36">
        <v>0</v>
      </c>
      <c r="AY3528" s="117">
        <v>0</v>
      </c>
    </row>
    <row r="3529" spans="1:51" ht="15" x14ac:dyDescent="0.25">
      <c r="A3529" s="144">
        <v>2012</v>
      </c>
      <c r="B3529" s="77" t="s">
        <v>304</v>
      </c>
      <c r="C3529" s="78">
        <v>2</v>
      </c>
      <c r="D3529" s="77">
        <v>3526605</v>
      </c>
      <c r="E3529" s="78">
        <v>35266052</v>
      </c>
      <c r="F3529" s="78" t="str">
        <f t="shared" si="156"/>
        <v>352660522012</v>
      </c>
      <c r="G3529" s="96">
        <v>0.92563309260251803</v>
      </c>
      <c r="H3529" s="80">
        <f t="shared" si="155"/>
        <v>6703</v>
      </c>
      <c r="I3529" s="91">
        <v>6189</v>
      </c>
      <c r="J3529" s="91">
        <v>514</v>
      </c>
      <c r="K3529" s="83">
        <f>(H3529)/VLOOKUP(D3529,'Dados Base'!$B:$K,6,FALSE)</f>
        <v>40.171401174637417</v>
      </c>
      <c r="L3529" s="88">
        <f t="shared" si="157"/>
        <v>92.331791735044007</v>
      </c>
      <c r="M3529" s="93">
        <v>5</v>
      </c>
      <c r="N3529" s="98">
        <v>0.72899999999999998</v>
      </c>
      <c r="O3529" s="91">
        <v>32</v>
      </c>
      <c r="P3529" s="91" t="s">
        <v>691</v>
      </c>
      <c r="Q3529" s="91" t="s">
        <v>691</v>
      </c>
      <c r="R3529" s="91" t="s">
        <v>691</v>
      </c>
      <c r="S3529" s="91">
        <v>8</v>
      </c>
      <c r="T3529" s="91" t="s">
        <v>691</v>
      </c>
      <c r="U3529" s="91">
        <v>11</v>
      </c>
      <c r="V3529" s="91">
        <v>19</v>
      </c>
      <c r="W3529" s="99">
        <v>0</v>
      </c>
      <c r="X3529" s="19">
        <v>1.6760991145833334E-2</v>
      </c>
      <c r="Y3529" s="29">
        <v>2.4500000000000002</v>
      </c>
      <c r="Z3529" s="30">
        <v>0</v>
      </c>
      <c r="AA3529" s="30">
        <v>331</v>
      </c>
      <c r="AB3529" s="31">
        <v>1</v>
      </c>
      <c r="AC3529" s="32">
        <v>1</v>
      </c>
      <c r="AD3529" s="153">
        <f>VLOOKUP(D3529,'Dados Base'!$B:$K,9,FALSE)*31536000/VLOOKUP($F3529,F:H,MATCH(H3528,F3528:AF3528,0),FALSE)</f>
        <v>11761.897657765179</v>
      </c>
      <c r="AE3529" s="153">
        <f>VLOOKUP(D3529,'Dados Base'!$B:$K,10,FALSE)*31536000/VLOOKUP($F3529,F:H,MATCH(H3528,F3528:AF3528,0),FALSE)</f>
        <v>1176.1897657765185</v>
      </c>
      <c r="AF3529" s="14">
        <v>96.02</v>
      </c>
      <c r="AG3529" s="15" t="s">
        <v>692</v>
      </c>
      <c r="AH3529" s="14">
        <v>50.12</v>
      </c>
      <c r="AI3529" s="14">
        <v>33.700000000000003</v>
      </c>
      <c r="AJ3529" s="14">
        <v>100</v>
      </c>
      <c r="AK3529" s="72">
        <f>(SUMIFS('Banco de Indicadores Mun. (2)'!I:I,'Banco de Indicadores Mun. (2)'!B:B,'Banco de Indicadores - Mun. (1)'!B3529,'Banco de Indicadores Mun. (2)'!A:A,'Banco de Indicadores - Mun. (1)'!A3529) / VLOOKUP(D3529,'Dados Base'!$B:$K,8,FALSE)) * 100</f>
        <v>0</v>
      </c>
      <c r="AL3529" s="72">
        <f>(SUMIFS('Banco de Indicadores Mun. (2)'!I:I,'Banco de Indicadores Mun. (2)'!B:B,'Banco de Indicadores - Mun. (1)'!B3529,'Banco de Indicadores Mun. (2)'!A:A,'Banco de Indicadores - Mun. (1)'!A3529) / VLOOKUP(D3529,'Dados Base'!$B:$K,9,FALSE)) * 100</f>
        <v>0</v>
      </c>
      <c r="AM3529" s="72">
        <f>(SUMIFS('Banco de Indicadores Mun. (2)'!J:J,'Banco de Indicadores Mun. (2)'!B:B,'Banco de Indicadores - Mun. (1)'!B3529,'Banco de Indicadores Mun. (2)'!A:A,'Banco de Indicadores - Mun. (1)'!A3529) / VLOOKUP(D3529,'Dados Base'!$B:$K,7,FALSE)) * 100</f>
        <v>0</v>
      </c>
      <c r="AN3529" s="72">
        <f>(SUMIFS('Banco de Indicadores Mun. (2)'!K:K,'Banco de Indicadores Mun. (2)'!B:B,'Banco de Indicadores - Mun. (1)'!B3529,'Banco de Indicadores Mun. (2)'!A:A,'Banco de Indicadores - Mun. (1)'!A3529) / VLOOKUP(D3529,'Dados Base'!$B:$K,10,FALSE)) * 100</f>
        <v>0</v>
      </c>
      <c r="AO3529" s="33">
        <v>0</v>
      </c>
      <c r="AP3529" s="34">
        <v>0</v>
      </c>
      <c r="AQ3529" s="17">
        <v>0</v>
      </c>
      <c r="AR3529" s="24">
        <v>9.4</v>
      </c>
      <c r="AS3529" s="35">
        <v>59</v>
      </c>
      <c r="AT3529" s="35">
        <v>0</v>
      </c>
      <c r="AU3529" s="35">
        <v>0</v>
      </c>
      <c r="AV3529" s="7">
        <v>0.89</v>
      </c>
      <c r="AW3529" s="36">
        <v>0</v>
      </c>
      <c r="AX3529" s="36">
        <v>1</v>
      </c>
      <c r="AY3529" s="117">
        <v>20.800090755549881</v>
      </c>
    </row>
    <row r="3530" spans="1:51" ht="15" x14ac:dyDescent="0.25">
      <c r="A3530" s="144">
        <v>2012</v>
      </c>
      <c r="B3530" s="77" t="s">
        <v>305</v>
      </c>
      <c r="C3530" s="78">
        <v>9</v>
      </c>
      <c r="D3530" s="77">
        <v>3526704</v>
      </c>
      <c r="E3530" s="78">
        <v>35267049</v>
      </c>
      <c r="F3530" s="78" t="str">
        <f t="shared" si="156"/>
        <v>352670492012</v>
      </c>
      <c r="G3530" s="96">
        <v>1.2109448954506385</v>
      </c>
      <c r="H3530" s="80">
        <f t="shared" si="155"/>
        <v>93576</v>
      </c>
      <c r="I3530" s="91">
        <v>91737</v>
      </c>
      <c r="J3530" s="91">
        <v>1839</v>
      </c>
      <c r="K3530" s="83">
        <f>(H3530)/VLOOKUP(D3530,'Dados Base'!$B:$K,6,FALSE)</f>
        <v>232.15242631735637</v>
      </c>
      <c r="L3530" s="88">
        <f t="shared" si="157"/>
        <v>98.03475250064119</v>
      </c>
      <c r="M3530" s="93">
        <v>4</v>
      </c>
      <c r="N3530" s="98">
        <v>0.74399999999999999</v>
      </c>
      <c r="O3530" s="91">
        <v>125</v>
      </c>
      <c r="P3530" s="91" t="s">
        <v>691</v>
      </c>
      <c r="Q3530" s="91" t="s">
        <v>691</v>
      </c>
      <c r="R3530" s="91" t="s">
        <v>691</v>
      </c>
      <c r="S3530" s="91">
        <v>365</v>
      </c>
      <c r="T3530" s="91" t="s">
        <v>691</v>
      </c>
      <c r="U3530" s="91">
        <v>983</v>
      </c>
      <c r="V3530" s="91">
        <v>659</v>
      </c>
      <c r="W3530" s="99">
        <v>0</v>
      </c>
      <c r="X3530" s="19">
        <v>0.28484361111111112</v>
      </c>
      <c r="Y3530" s="29">
        <v>36.6</v>
      </c>
      <c r="Z3530" s="30">
        <v>0</v>
      </c>
      <c r="AA3530" s="30">
        <v>4940</v>
      </c>
      <c r="AB3530" s="31">
        <v>13</v>
      </c>
      <c r="AC3530" s="32">
        <v>0</v>
      </c>
      <c r="AD3530" s="153">
        <f>VLOOKUP(D3530,'Dados Base'!$B:$K,9,FALSE)*31536000/VLOOKUP($F3530,F:H,MATCH(H3529,F3529:AF3529,0),FALSE)</f>
        <v>1789.5203898435495</v>
      </c>
      <c r="AE3530" s="153">
        <f>VLOOKUP(D3530,'Dados Base'!$B:$K,10,FALSE)*31536000/VLOOKUP($F3530,F:H,MATCH(H3529,F3529:AF3529,0),FALSE)</f>
        <v>212.31597845601434</v>
      </c>
      <c r="AF3530" s="14">
        <v>100</v>
      </c>
      <c r="AG3530" s="15">
        <v>100</v>
      </c>
      <c r="AH3530" s="14">
        <v>97.07</v>
      </c>
      <c r="AI3530" s="14">
        <v>59.35</v>
      </c>
      <c r="AJ3530" s="14">
        <v>100</v>
      </c>
      <c r="AK3530" s="72">
        <f>(SUMIFS('Banco de Indicadores Mun. (2)'!I:I,'Banco de Indicadores Mun. (2)'!B:B,'Banco de Indicadores - Mun. (1)'!B3530,'Banco de Indicadores Mun. (2)'!A:A,'Banco de Indicadores - Mun. (1)'!A3530) / VLOOKUP(D3530,'Dados Base'!$B:$K,8,FALSE)) * 100</f>
        <v>0</v>
      </c>
      <c r="AL3530" s="72">
        <f>(SUMIFS('Banco de Indicadores Mun. (2)'!I:I,'Banco de Indicadores Mun. (2)'!B:B,'Banco de Indicadores - Mun. (1)'!B3530,'Banco de Indicadores Mun. (2)'!A:A,'Banco de Indicadores - Mun. (1)'!A3530) / VLOOKUP(D3530,'Dados Base'!$B:$K,9,FALSE)) * 100</f>
        <v>0</v>
      </c>
      <c r="AM3530" s="72">
        <f>(SUMIFS('Banco de Indicadores Mun. (2)'!J:J,'Banco de Indicadores Mun. (2)'!B:B,'Banco de Indicadores - Mun. (1)'!B3530,'Banco de Indicadores Mun. (2)'!A:A,'Banco de Indicadores - Mun. (1)'!A3530) / VLOOKUP(D3530,'Dados Base'!$B:$K,7,FALSE)) * 100</f>
        <v>0</v>
      </c>
      <c r="AN3530" s="72">
        <f>(SUMIFS('Banco de Indicadores Mun. (2)'!K:K,'Banco de Indicadores Mun. (2)'!B:B,'Banco de Indicadores - Mun. (1)'!B3530,'Banco de Indicadores Mun. (2)'!A:A,'Banco de Indicadores - Mun. (1)'!A3530) / VLOOKUP(D3530,'Dados Base'!$B:$K,10,FALSE)) * 100</f>
        <v>0</v>
      </c>
      <c r="AO3530" s="33">
        <v>1</v>
      </c>
      <c r="AP3530" s="34">
        <v>0</v>
      </c>
      <c r="AQ3530" s="17">
        <v>9</v>
      </c>
      <c r="AR3530" s="24">
        <v>8.1999999999999993</v>
      </c>
      <c r="AS3530" s="35">
        <v>100</v>
      </c>
      <c r="AT3530" s="35">
        <v>0</v>
      </c>
      <c r="AU3530" s="35">
        <v>0</v>
      </c>
      <c r="AV3530" s="7">
        <v>1.7</v>
      </c>
      <c r="AW3530" s="36">
        <v>0</v>
      </c>
      <c r="AX3530" s="36">
        <v>0</v>
      </c>
      <c r="AY3530" s="117">
        <v>0.68667016462576158</v>
      </c>
    </row>
    <row r="3531" spans="1:51" ht="15" x14ac:dyDescent="0.25">
      <c r="A3531" s="144">
        <v>2012</v>
      </c>
      <c r="B3531" s="77" t="s">
        <v>306</v>
      </c>
      <c r="C3531" s="78">
        <v>13</v>
      </c>
      <c r="D3531" s="77">
        <v>3526803</v>
      </c>
      <c r="E3531" s="78">
        <v>352680313</v>
      </c>
      <c r="F3531" s="78" t="str">
        <f t="shared" si="156"/>
        <v>3526803132012</v>
      </c>
      <c r="G3531" s="96">
        <v>1.0131620655358109</v>
      </c>
      <c r="H3531" s="80">
        <f t="shared" si="155"/>
        <v>62414</v>
      </c>
      <c r="I3531" s="91">
        <v>61120</v>
      </c>
      <c r="J3531" s="91">
        <v>1294</v>
      </c>
      <c r="K3531" s="83">
        <f>(H3531)/VLOOKUP(D3531,'Dados Base'!$B:$K,6,FALSE)</f>
        <v>77.642873137113426</v>
      </c>
      <c r="L3531" s="88">
        <f t="shared" si="157"/>
        <v>97.926747204152917</v>
      </c>
      <c r="M3531" s="93">
        <v>1</v>
      </c>
      <c r="N3531" s="98">
        <v>0.76400000000000001</v>
      </c>
      <c r="O3531" s="91">
        <v>172</v>
      </c>
      <c r="P3531" s="91" t="s">
        <v>691</v>
      </c>
      <c r="Q3531" s="91" t="s">
        <v>691</v>
      </c>
      <c r="R3531" s="91" t="s">
        <v>691</v>
      </c>
      <c r="S3531" s="91">
        <v>126</v>
      </c>
      <c r="T3531" s="91" t="s">
        <v>691</v>
      </c>
      <c r="U3531" s="91">
        <v>728</v>
      </c>
      <c r="V3531" s="91">
        <v>557</v>
      </c>
      <c r="W3531" s="99">
        <v>0</v>
      </c>
      <c r="X3531" s="19">
        <v>0.18573135003703706</v>
      </c>
      <c r="Y3531" s="29">
        <v>24.4</v>
      </c>
      <c r="Z3531" s="30">
        <v>35</v>
      </c>
      <c r="AA3531" s="30">
        <v>3259</v>
      </c>
      <c r="AB3531" s="31">
        <v>3</v>
      </c>
      <c r="AC3531" s="32">
        <v>1</v>
      </c>
      <c r="AD3531" s="153">
        <f>VLOOKUP(D3531,'Dados Base'!$B:$K,9,FALSE)*31536000/VLOOKUP($F3531,F:H,MATCH(H3530,F3530:AF3530,0),FALSE)</f>
        <v>3481.3189348543597</v>
      </c>
      <c r="AE3531" s="153">
        <f>VLOOKUP(D3531,'Dados Base'!$B:$K,10,FALSE)*31536000/VLOOKUP($F3531,F:H,MATCH(H3530,F3530:AF3530,0),FALSE)</f>
        <v>368.84801486845902</v>
      </c>
      <c r="AF3531" s="14">
        <v>97.76</v>
      </c>
      <c r="AG3531" s="15">
        <v>100</v>
      </c>
      <c r="AH3531" s="14">
        <v>97.41</v>
      </c>
      <c r="AI3531" s="14">
        <v>35.07</v>
      </c>
      <c r="AJ3531" s="14">
        <v>100</v>
      </c>
      <c r="AK3531" s="72">
        <f>(SUMIFS('Banco de Indicadores Mun. (2)'!I:I,'Banco de Indicadores Mun. (2)'!B:B,'Banco de Indicadores - Mun. (1)'!B3531,'Banco de Indicadores Mun. (2)'!A:A,'Banco de Indicadores - Mun. (1)'!A3531) / VLOOKUP(D3531,'Dados Base'!$B:$K,8,FALSE)) * 100</f>
        <v>0</v>
      </c>
      <c r="AL3531" s="72">
        <f>(SUMIFS('Banco de Indicadores Mun. (2)'!I:I,'Banco de Indicadores Mun. (2)'!B:B,'Banco de Indicadores - Mun. (1)'!B3531,'Banco de Indicadores Mun. (2)'!A:A,'Banco de Indicadores - Mun. (1)'!A3531) / VLOOKUP(D3531,'Dados Base'!$B:$K,9,FALSE)) * 100</f>
        <v>0</v>
      </c>
      <c r="AM3531" s="72">
        <f>(SUMIFS('Banco de Indicadores Mun. (2)'!J:J,'Banco de Indicadores Mun. (2)'!B:B,'Banco de Indicadores - Mun. (1)'!B3531,'Banco de Indicadores Mun. (2)'!A:A,'Banco de Indicadores - Mun. (1)'!A3531) / VLOOKUP(D3531,'Dados Base'!$B:$K,7,FALSE)) * 100</f>
        <v>0</v>
      </c>
      <c r="AN3531" s="72">
        <f>(SUMIFS('Banco de Indicadores Mun. (2)'!K:K,'Banco de Indicadores Mun. (2)'!B:B,'Banco de Indicadores - Mun. (1)'!B3531,'Banco de Indicadores Mun. (2)'!A:A,'Banco de Indicadores - Mun. (1)'!A3531) / VLOOKUP(D3531,'Dados Base'!$B:$K,10,FALSE)) * 100</f>
        <v>0</v>
      </c>
      <c r="AO3531" s="33">
        <v>0</v>
      </c>
      <c r="AP3531" s="34">
        <v>0</v>
      </c>
      <c r="AQ3531" s="17">
        <v>0</v>
      </c>
      <c r="AR3531" s="24">
        <v>9.5</v>
      </c>
      <c r="AS3531" s="35">
        <v>100</v>
      </c>
      <c r="AT3531" s="35">
        <v>1.32</v>
      </c>
      <c r="AU3531" s="35">
        <v>1.0625379477838492</v>
      </c>
      <c r="AV3531" s="7">
        <v>1.82</v>
      </c>
      <c r="AW3531" s="36">
        <v>0</v>
      </c>
      <c r="AX3531" s="36">
        <v>1</v>
      </c>
      <c r="AY3531" s="117">
        <v>7.3551841379112162</v>
      </c>
    </row>
    <row r="3532" spans="1:51" ht="15" x14ac:dyDescent="0.25">
      <c r="A3532" s="144">
        <v>2012</v>
      </c>
      <c r="B3532" s="77" t="s">
        <v>307</v>
      </c>
      <c r="C3532" s="78">
        <v>5</v>
      </c>
      <c r="D3532" s="77">
        <v>3526902</v>
      </c>
      <c r="E3532" s="78">
        <v>35269025</v>
      </c>
      <c r="F3532" s="78" t="str">
        <f t="shared" si="156"/>
        <v>352690252012</v>
      </c>
      <c r="G3532" s="96">
        <v>0.96609775608613724</v>
      </c>
      <c r="H3532" s="80">
        <f t="shared" si="155"/>
        <v>280172</v>
      </c>
      <c r="I3532" s="91">
        <v>272284</v>
      </c>
      <c r="J3532" s="91">
        <v>7888</v>
      </c>
      <c r="K3532" s="83">
        <f>(H3532)/VLOOKUP(D3532,'Dados Base'!$B:$K,6,FALSE)</f>
        <v>482.24035250783157</v>
      </c>
      <c r="L3532" s="88">
        <f t="shared" si="157"/>
        <v>97.18458661108177</v>
      </c>
      <c r="M3532" s="93">
        <v>1</v>
      </c>
      <c r="N3532" s="98">
        <v>0.77500000000000002</v>
      </c>
      <c r="O3532" s="91">
        <v>304</v>
      </c>
      <c r="P3532" s="91" t="s">
        <v>691</v>
      </c>
      <c r="Q3532" s="91" t="s">
        <v>691</v>
      </c>
      <c r="R3532" s="91" t="s">
        <v>691</v>
      </c>
      <c r="S3532" s="91">
        <v>1444</v>
      </c>
      <c r="T3532" s="91" t="s">
        <v>691</v>
      </c>
      <c r="U3532" s="91">
        <v>3047</v>
      </c>
      <c r="V3532" s="91">
        <v>2210</v>
      </c>
      <c r="W3532" s="99">
        <v>0</v>
      </c>
      <c r="X3532" s="19">
        <v>0.94678031064814816</v>
      </c>
      <c r="Y3532" s="29">
        <v>163.04</v>
      </c>
      <c r="Z3532" s="30">
        <v>7669</v>
      </c>
      <c r="AA3532" s="30">
        <v>7005</v>
      </c>
      <c r="AB3532" s="31">
        <v>39</v>
      </c>
      <c r="AC3532" s="32">
        <v>4</v>
      </c>
      <c r="AD3532" s="153">
        <f>VLOOKUP(D3532,'Dados Base'!$B:$K,9,FALSE)*31536000/VLOOKUP($F3532,F:H,MATCH(H3531,F3531:AF3531,0),FALSE)</f>
        <v>794.66956012735034</v>
      </c>
      <c r="AE3532" s="153">
        <f>VLOOKUP(D3532,'Dados Base'!$B:$K,10,FALSE)*31536000/VLOOKUP($F3532,F:H,MATCH(H3531,F3531:AF3531,0),FALSE)</f>
        <v>105.80586211327329</v>
      </c>
      <c r="AF3532" s="14">
        <v>97</v>
      </c>
      <c r="AG3532" s="15">
        <v>98.5</v>
      </c>
      <c r="AH3532" s="14">
        <v>95.7</v>
      </c>
      <c r="AI3532" s="14">
        <v>14.33</v>
      </c>
      <c r="AJ3532" s="14">
        <v>100</v>
      </c>
      <c r="AK3532" s="72">
        <f>(SUMIFS('Banco de Indicadores Mun. (2)'!I:I,'Banco de Indicadores Mun. (2)'!B:B,'Banco de Indicadores - Mun. (1)'!B3532,'Banco de Indicadores Mun. (2)'!A:A,'Banco de Indicadores - Mun. (1)'!A3532) / VLOOKUP(D3532,'Dados Base'!$B:$K,8,FALSE)) * 100</f>
        <v>0</v>
      </c>
      <c r="AL3532" s="72">
        <f>(SUMIFS('Banco de Indicadores Mun. (2)'!I:I,'Banco de Indicadores Mun. (2)'!B:B,'Banco de Indicadores - Mun. (1)'!B3532,'Banco de Indicadores Mun. (2)'!A:A,'Banco de Indicadores - Mun. (1)'!A3532) / VLOOKUP(D3532,'Dados Base'!$B:$K,9,FALSE)) * 100</f>
        <v>0</v>
      </c>
      <c r="AM3532" s="72">
        <f>(SUMIFS('Banco de Indicadores Mun. (2)'!J:J,'Banco de Indicadores Mun. (2)'!B:B,'Banco de Indicadores - Mun. (1)'!B3532,'Banco de Indicadores Mun. (2)'!A:A,'Banco de Indicadores - Mun. (1)'!A3532) / VLOOKUP(D3532,'Dados Base'!$B:$K,7,FALSE)) * 100</f>
        <v>0</v>
      </c>
      <c r="AN3532" s="72">
        <f>(SUMIFS('Banco de Indicadores Mun. (2)'!K:K,'Banco de Indicadores Mun. (2)'!B:B,'Banco de Indicadores - Mun. (1)'!B3532,'Banco de Indicadores Mun. (2)'!A:A,'Banco de Indicadores - Mun. (1)'!A3532) / VLOOKUP(D3532,'Dados Base'!$B:$K,10,FALSE)) * 100</f>
        <v>0</v>
      </c>
      <c r="AO3532" s="33">
        <v>1</v>
      </c>
      <c r="AP3532" s="34">
        <v>0</v>
      </c>
      <c r="AQ3532" s="17">
        <v>0</v>
      </c>
      <c r="AR3532" s="24">
        <v>8.3000000000000007</v>
      </c>
      <c r="AS3532" s="35">
        <v>100</v>
      </c>
      <c r="AT3532" s="35">
        <v>100</v>
      </c>
      <c r="AU3532" s="35">
        <v>52.262505111080827</v>
      </c>
      <c r="AV3532" s="7">
        <v>6.6</v>
      </c>
      <c r="AW3532" s="36">
        <v>2</v>
      </c>
      <c r="AX3532" s="36">
        <v>4</v>
      </c>
      <c r="AY3532" s="117">
        <v>128.2710958112514</v>
      </c>
    </row>
    <row r="3533" spans="1:51" ht="15" x14ac:dyDescent="0.25">
      <c r="A3533" s="144">
        <v>2012</v>
      </c>
      <c r="B3533" s="77" t="s">
        <v>308</v>
      </c>
      <c r="C3533" s="78">
        <v>9</v>
      </c>
      <c r="D3533" s="77">
        <v>3527009</v>
      </c>
      <c r="E3533" s="78">
        <v>35270099</v>
      </c>
      <c r="F3533" s="78" t="str">
        <f t="shared" si="156"/>
        <v>352700992012</v>
      </c>
      <c r="G3533" s="96">
        <v>2.1819120691742855</v>
      </c>
      <c r="H3533" s="80">
        <f t="shared" si="155"/>
        <v>6928</v>
      </c>
      <c r="I3533" s="91">
        <v>6928</v>
      </c>
      <c r="J3533" s="91">
        <v>0</v>
      </c>
      <c r="K3533" s="83">
        <f>(H3533)/VLOOKUP(D3533,'Dados Base'!$B:$K,6,FALSE)</f>
        <v>142.55144032921811</v>
      </c>
      <c r="L3533" s="88">
        <f t="shared" si="157"/>
        <v>100</v>
      </c>
      <c r="M3533" s="93">
        <v>3</v>
      </c>
      <c r="N3533" s="98">
        <v>0.74199999999999999</v>
      </c>
      <c r="O3533" s="91">
        <v>25</v>
      </c>
      <c r="P3533" s="91" t="s">
        <v>691</v>
      </c>
      <c r="Q3533" s="91" t="s">
        <v>691</v>
      </c>
      <c r="R3533" s="91" t="s">
        <v>691</v>
      </c>
      <c r="S3533" s="91">
        <v>34</v>
      </c>
      <c r="T3533" s="91" t="s">
        <v>691</v>
      </c>
      <c r="U3533" s="91">
        <v>73</v>
      </c>
      <c r="V3533" s="91">
        <v>70</v>
      </c>
      <c r="W3533" s="99">
        <v>0</v>
      </c>
      <c r="X3533" s="19">
        <v>1.6260954166666668E-2</v>
      </c>
      <c r="Y3533" s="29">
        <v>2.76</v>
      </c>
      <c r="Z3533" s="30">
        <v>62</v>
      </c>
      <c r="AA3533" s="30">
        <v>311</v>
      </c>
      <c r="AB3533" s="31">
        <v>0</v>
      </c>
      <c r="AC3533" s="32">
        <v>0</v>
      </c>
      <c r="AD3533" s="153">
        <f>VLOOKUP(D3533,'Dados Base'!$B:$K,9,FALSE)*31536000/VLOOKUP($F3533,F:H,MATCH(H3532,F3532:AF3532,0),FALSE)</f>
        <v>2958.7759815242493</v>
      </c>
      <c r="AE3533" s="153">
        <f>VLOOKUP(D3533,'Dados Base'!$B:$K,10,FALSE)*31536000/VLOOKUP($F3533,F:H,MATCH(H3532,F3532:AF3532,0),FALSE)</f>
        <v>318.63741339491918</v>
      </c>
      <c r="AF3533" s="14">
        <v>90.13</v>
      </c>
      <c r="AG3533" s="15">
        <v>100</v>
      </c>
      <c r="AH3533" s="14" t="s">
        <v>692</v>
      </c>
      <c r="AI3533" s="14">
        <v>15.29</v>
      </c>
      <c r="AJ3533" s="14">
        <v>90.1</v>
      </c>
      <c r="AK3533" s="72">
        <f>(SUMIFS('Banco de Indicadores Mun. (2)'!I:I,'Banco de Indicadores Mun. (2)'!B:B,'Banco de Indicadores - Mun. (1)'!B3533,'Banco de Indicadores Mun. (2)'!A:A,'Banco de Indicadores - Mun. (1)'!A3533) / VLOOKUP(D3533,'Dados Base'!$B:$K,8,FALSE)) * 100</f>
        <v>0</v>
      </c>
      <c r="AL3533" s="72">
        <f>(SUMIFS('Banco de Indicadores Mun. (2)'!I:I,'Banco de Indicadores Mun. (2)'!B:B,'Banco de Indicadores - Mun. (1)'!B3533,'Banco de Indicadores Mun. (2)'!A:A,'Banco de Indicadores - Mun. (1)'!A3533) / VLOOKUP(D3533,'Dados Base'!$B:$K,9,FALSE)) * 100</f>
        <v>0</v>
      </c>
      <c r="AM3533" s="72">
        <f>(SUMIFS('Banco de Indicadores Mun. (2)'!J:J,'Banco de Indicadores Mun. (2)'!B:B,'Banco de Indicadores - Mun. (1)'!B3533,'Banco de Indicadores Mun. (2)'!A:A,'Banco de Indicadores - Mun. (1)'!A3533) / VLOOKUP(D3533,'Dados Base'!$B:$K,7,FALSE)) * 100</f>
        <v>0</v>
      </c>
      <c r="AN3533" s="72">
        <f>(SUMIFS('Banco de Indicadores Mun. (2)'!K:K,'Banco de Indicadores Mun. (2)'!B:B,'Banco de Indicadores - Mun. (1)'!B3533,'Banco de Indicadores Mun. (2)'!A:A,'Banco de Indicadores - Mun. (1)'!A3533) / VLOOKUP(D3533,'Dados Base'!$B:$K,10,FALSE)) * 100</f>
        <v>0</v>
      </c>
      <c r="AO3533" s="33">
        <v>0</v>
      </c>
      <c r="AP3533" s="34">
        <v>0</v>
      </c>
      <c r="AQ3533" s="17">
        <v>0</v>
      </c>
      <c r="AR3533" s="24">
        <v>9.8000000000000007</v>
      </c>
      <c r="AS3533" s="35">
        <v>100</v>
      </c>
      <c r="AT3533" s="35">
        <v>22</v>
      </c>
      <c r="AU3533" s="35">
        <v>16.621983914209114</v>
      </c>
      <c r="AV3533" s="7">
        <v>2.91</v>
      </c>
      <c r="AW3533" s="36">
        <v>0</v>
      </c>
      <c r="AX3533" s="36">
        <v>0</v>
      </c>
      <c r="AY3533" s="117">
        <v>10.200359569674166</v>
      </c>
    </row>
    <row r="3534" spans="1:51" ht="15" x14ac:dyDescent="0.25">
      <c r="A3534" s="144">
        <v>2012</v>
      </c>
      <c r="B3534" s="77" t="s">
        <v>309</v>
      </c>
      <c r="C3534" s="78">
        <v>16</v>
      </c>
      <c r="D3534" s="77">
        <v>3527108</v>
      </c>
      <c r="E3534" s="78">
        <v>352710816</v>
      </c>
      <c r="F3534" s="78" t="str">
        <f t="shared" si="156"/>
        <v>3527108162012</v>
      </c>
      <c r="G3534" s="96">
        <v>0.72352002344620026</v>
      </c>
      <c r="H3534" s="80">
        <f t="shared" si="155"/>
        <v>72217</v>
      </c>
      <c r="I3534" s="91">
        <v>71373</v>
      </c>
      <c r="J3534" s="91">
        <v>844</v>
      </c>
      <c r="K3534" s="83">
        <f>(H3534)/VLOOKUP(D3534,'Dados Base'!$B:$K,6,FALSE)</f>
        <v>126.37722245555088</v>
      </c>
      <c r="L3534" s="88">
        <f t="shared" si="157"/>
        <v>98.831300109392529</v>
      </c>
      <c r="M3534" s="93">
        <v>2</v>
      </c>
      <c r="N3534" s="98">
        <v>0.78600000000000003</v>
      </c>
      <c r="O3534" s="91">
        <v>132</v>
      </c>
      <c r="P3534" s="91" t="s">
        <v>691</v>
      </c>
      <c r="Q3534" s="91" t="s">
        <v>691</v>
      </c>
      <c r="R3534" s="91" t="s">
        <v>691</v>
      </c>
      <c r="S3534" s="91">
        <v>96</v>
      </c>
      <c r="T3534" s="91" t="s">
        <v>691</v>
      </c>
      <c r="U3534" s="91">
        <v>852</v>
      </c>
      <c r="V3534" s="91">
        <v>734</v>
      </c>
      <c r="W3534" s="99">
        <v>14.507999999999999</v>
      </c>
      <c r="X3534" s="19">
        <v>0.21982721064814814</v>
      </c>
      <c r="Y3534" s="29">
        <v>28.57</v>
      </c>
      <c r="Z3534" s="30">
        <v>3474</v>
      </c>
      <c r="AA3534" s="30">
        <v>382</v>
      </c>
      <c r="AB3534" s="31">
        <v>3</v>
      </c>
      <c r="AC3534" s="32">
        <v>0</v>
      </c>
      <c r="AD3534" s="153">
        <f>VLOOKUP(D3534,'Dados Base'!$B:$K,9,FALSE)*31536000/VLOOKUP($F3534,F:H,MATCH(H3533,F3533:AF3533,0),FALSE)</f>
        <v>1869.0070205076368</v>
      </c>
      <c r="AE3534" s="153">
        <f>VLOOKUP(D3534,'Dados Base'!$B:$K,10,FALSE)*31536000/VLOOKUP($F3534,F:H,MATCH(H3533,F3533:AF3533,0),FALSE)</f>
        <v>179.04039215143246</v>
      </c>
      <c r="AF3534" s="14">
        <v>100</v>
      </c>
      <c r="AG3534" s="15">
        <v>98.8</v>
      </c>
      <c r="AH3534" s="14">
        <v>92.78</v>
      </c>
      <c r="AI3534" s="14">
        <v>16.690000000000001</v>
      </c>
      <c r="AJ3534" s="14">
        <v>100</v>
      </c>
      <c r="AK3534" s="72">
        <f>(SUMIFS('Banco de Indicadores Mun. (2)'!I:I,'Banco de Indicadores Mun. (2)'!B:B,'Banco de Indicadores - Mun. (1)'!B3534,'Banco de Indicadores Mun. (2)'!A:A,'Banco de Indicadores - Mun. (1)'!A3534) / VLOOKUP(D3534,'Dados Base'!$B:$K,8,FALSE)) * 100</f>
        <v>0</v>
      </c>
      <c r="AL3534" s="72">
        <f>(SUMIFS('Banco de Indicadores Mun. (2)'!I:I,'Banco de Indicadores Mun. (2)'!B:B,'Banco de Indicadores - Mun. (1)'!B3534,'Banco de Indicadores Mun. (2)'!A:A,'Banco de Indicadores - Mun. (1)'!A3534) / VLOOKUP(D3534,'Dados Base'!$B:$K,9,FALSE)) * 100</f>
        <v>0</v>
      </c>
      <c r="AM3534" s="72">
        <f>(SUMIFS('Banco de Indicadores Mun. (2)'!J:J,'Banco de Indicadores Mun. (2)'!B:B,'Banco de Indicadores - Mun. (1)'!B3534,'Banco de Indicadores Mun. (2)'!A:A,'Banco de Indicadores - Mun. (1)'!A3534) / VLOOKUP(D3534,'Dados Base'!$B:$K,7,FALSE)) * 100</f>
        <v>0</v>
      </c>
      <c r="AN3534" s="72">
        <f>(SUMIFS('Banco de Indicadores Mun. (2)'!K:K,'Banco de Indicadores Mun. (2)'!B:B,'Banco de Indicadores - Mun. (1)'!B3534,'Banco de Indicadores Mun. (2)'!A:A,'Banco de Indicadores - Mun. (1)'!A3534) / VLOOKUP(D3534,'Dados Base'!$B:$K,10,FALSE)) * 100</f>
        <v>0</v>
      </c>
      <c r="AO3534" s="33">
        <v>9</v>
      </c>
      <c r="AP3534" s="34">
        <v>0</v>
      </c>
      <c r="AQ3534" s="17">
        <v>9</v>
      </c>
      <c r="AR3534" s="24">
        <v>8.8000000000000007</v>
      </c>
      <c r="AS3534" s="35">
        <v>99</v>
      </c>
      <c r="AT3534" s="35">
        <v>99</v>
      </c>
      <c r="AU3534" s="35">
        <v>90.093360995850631</v>
      </c>
      <c r="AV3534" s="7">
        <v>9.7899999999999991</v>
      </c>
      <c r="AW3534" s="36">
        <v>0</v>
      </c>
      <c r="AX3534" s="36">
        <v>0</v>
      </c>
      <c r="AY3534" s="117">
        <v>3.612737837621907</v>
      </c>
    </row>
    <row r="3535" spans="1:51" ht="15" x14ac:dyDescent="0.25">
      <c r="A3535" s="144">
        <v>2012</v>
      </c>
      <c r="B3535" s="77" t="s">
        <v>310</v>
      </c>
      <c r="C3535" s="78">
        <v>2</v>
      </c>
      <c r="D3535" s="77">
        <v>3527207</v>
      </c>
      <c r="E3535" s="78">
        <v>35272072</v>
      </c>
      <c r="F3535" s="78" t="str">
        <f t="shared" si="156"/>
        <v>352720722012</v>
      </c>
      <c r="G3535" s="96">
        <v>0.54468330396655329</v>
      </c>
      <c r="H3535" s="80">
        <f t="shared" si="155"/>
        <v>83353</v>
      </c>
      <c r="I3535" s="91">
        <v>81057</v>
      </c>
      <c r="J3535" s="91">
        <v>2296</v>
      </c>
      <c r="K3535" s="83">
        <f>(H3535)/VLOOKUP(D3535,'Dados Base'!$B:$K,6,FALSE)</f>
        <v>201.44279568853014</v>
      </c>
      <c r="L3535" s="88">
        <f t="shared" si="157"/>
        <v>97.245450073782592</v>
      </c>
      <c r="M3535" s="93">
        <v>5</v>
      </c>
      <c r="N3535" s="98">
        <v>0.76600000000000001</v>
      </c>
      <c r="O3535" s="91">
        <v>142</v>
      </c>
      <c r="P3535" s="91" t="s">
        <v>691</v>
      </c>
      <c r="Q3535" s="91" t="s">
        <v>691</v>
      </c>
      <c r="R3535" s="91" t="s">
        <v>691</v>
      </c>
      <c r="S3535" s="91">
        <v>135</v>
      </c>
      <c r="T3535" s="91" t="s">
        <v>691</v>
      </c>
      <c r="U3535" s="91">
        <v>746</v>
      </c>
      <c r="V3535" s="91">
        <v>587</v>
      </c>
      <c r="W3535" s="99">
        <v>0</v>
      </c>
      <c r="X3535" s="19">
        <v>0.25189816850925922</v>
      </c>
      <c r="Y3535" s="29">
        <v>32.340000000000003</v>
      </c>
      <c r="Z3535" s="30">
        <v>2821</v>
      </c>
      <c r="AA3535" s="30">
        <v>1544</v>
      </c>
      <c r="AB3535" s="31">
        <v>13</v>
      </c>
      <c r="AC3535" s="32">
        <v>0</v>
      </c>
      <c r="AD3535" s="153">
        <f>VLOOKUP(D3535,'Dados Base'!$B:$K,9,FALSE)*31536000/VLOOKUP($F3535,F:H,MATCH(H3534,F3534:AF3534,0),FALSE)</f>
        <v>2353.2916631674925</v>
      </c>
      <c r="AE3535" s="153">
        <f>VLOOKUP(D3535,'Dados Base'!$B:$K,10,FALSE)*31536000/VLOOKUP($F3535,F:H,MATCH(H3534,F3534:AF3534,0),FALSE)</f>
        <v>234.57248089450894</v>
      </c>
      <c r="AF3535" s="14">
        <v>99.28</v>
      </c>
      <c r="AG3535" s="15" t="s">
        <v>692</v>
      </c>
      <c r="AH3535" s="14">
        <v>95.15</v>
      </c>
      <c r="AI3535" s="14">
        <v>44.63</v>
      </c>
      <c r="AJ3535" s="14">
        <v>100</v>
      </c>
      <c r="AK3535" s="72">
        <f>(SUMIFS('Banco de Indicadores Mun. (2)'!I:I,'Banco de Indicadores Mun. (2)'!B:B,'Banco de Indicadores - Mun. (1)'!B3535,'Banco de Indicadores Mun. (2)'!A:A,'Banco de Indicadores - Mun. (1)'!A3535) / VLOOKUP(D3535,'Dados Base'!$B:$K,8,FALSE)) * 100</f>
        <v>0</v>
      </c>
      <c r="AL3535" s="72">
        <f>(SUMIFS('Banco de Indicadores Mun. (2)'!I:I,'Banco de Indicadores Mun. (2)'!B:B,'Banco de Indicadores - Mun. (1)'!B3535,'Banco de Indicadores Mun. (2)'!A:A,'Banco de Indicadores - Mun. (1)'!A3535) / VLOOKUP(D3535,'Dados Base'!$B:$K,9,FALSE)) * 100</f>
        <v>0</v>
      </c>
      <c r="AM3535" s="72">
        <f>(SUMIFS('Banco de Indicadores Mun. (2)'!J:J,'Banco de Indicadores Mun. (2)'!B:B,'Banco de Indicadores - Mun. (1)'!B3535,'Banco de Indicadores Mun. (2)'!A:A,'Banco de Indicadores - Mun. (1)'!A3535) / VLOOKUP(D3535,'Dados Base'!$B:$K,7,FALSE)) * 100</f>
        <v>0</v>
      </c>
      <c r="AN3535" s="72">
        <f>(SUMIFS('Banco de Indicadores Mun. (2)'!K:K,'Banco de Indicadores Mun. (2)'!B:B,'Banco de Indicadores - Mun. (1)'!B3535,'Banco de Indicadores Mun. (2)'!A:A,'Banco de Indicadores - Mun. (1)'!A3535) / VLOOKUP(D3535,'Dados Base'!$B:$K,10,FALSE)) * 100</f>
        <v>0</v>
      </c>
      <c r="AO3535" s="33">
        <v>0</v>
      </c>
      <c r="AP3535" s="34">
        <v>1.1997168668194307</v>
      </c>
      <c r="AQ3535" s="17">
        <v>0</v>
      </c>
      <c r="AR3535" s="24">
        <v>9.4</v>
      </c>
      <c r="AS3535" s="35">
        <v>96</v>
      </c>
      <c r="AT3535" s="35">
        <v>95.04</v>
      </c>
      <c r="AU3535" s="35">
        <v>64.627720504009162</v>
      </c>
      <c r="AV3535" s="7">
        <v>7.33</v>
      </c>
      <c r="AW3535" s="36">
        <v>0</v>
      </c>
      <c r="AX3535" s="36">
        <v>0</v>
      </c>
      <c r="AY3535" s="117">
        <v>113.56989314650947</v>
      </c>
    </row>
    <row r="3536" spans="1:51" ht="15" x14ac:dyDescent="0.25">
      <c r="A3536" s="144">
        <v>2012</v>
      </c>
      <c r="B3536" s="77" t="s">
        <v>311</v>
      </c>
      <c r="C3536" s="78">
        <v>19</v>
      </c>
      <c r="D3536" s="77">
        <v>3527256</v>
      </c>
      <c r="E3536" s="78">
        <v>352725619</v>
      </c>
      <c r="F3536" s="78" t="str">
        <f t="shared" si="156"/>
        <v>3527256192012</v>
      </c>
      <c r="G3536" s="96">
        <v>0.55831848252207994</v>
      </c>
      <c r="H3536" s="80">
        <f t="shared" si="155"/>
        <v>2142</v>
      </c>
      <c r="I3536" s="91">
        <v>1773</v>
      </c>
      <c r="J3536" s="91">
        <v>369</v>
      </c>
      <c r="K3536" s="83">
        <f>(H3536)/VLOOKUP(D3536,'Dados Base'!$B:$K,6,FALSE)</f>
        <v>18.817534920495476</v>
      </c>
      <c r="L3536" s="88">
        <f t="shared" si="157"/>
        <v>82.773109243697476</v>
      </c>
      <c r="M3536" s="93">
        <v>4</v>
      </c>
      <c r="N3536" s="98">
        <v>0.74199999999999999</v>
      </c>
      <c r="O3536" s="91">
        <v>20</v>
      </c>
      <c r="P3536" s="91" t="s">
        <v>691</v>
      </c>
      <c r="Q3536" s="91" t="s">
        <v>691</v>
      </c>
      <c r="R3536" s="91" t="s">
        <v>691</v>
      </c>
      <c r="S3536" s="91">
        <v>1</v>
      </c>
      <c r="T3536" s="91" t="s">
        <v>691</v>
      </c>
      <c r="U3536" s="91">
        <v>10</v>
      </c>
      <c r="V3536" s="91">
        <v>11</v>
      </c>
      <c r="W3536" s="99">
        <v>0.14399999999999999</v>
      </c>
      <c r="X3536" s="19">
        <v>4.5417093750000003E-3</v>
      </c>
      <c r="Y3536" s="29">
        <v>0.7</v>
      </c>
      <c r="Z3536" s="30">
        <v>85</v>
      </c>
      <c r="AA3536" s="30">
        <v>10</v>
      </c>
      <c r="AB3536" s="31">
        <v>0</v>
      </c>
      <c r="AC3536" s="32">
        <v>0</v>
      </c>
      <c r="AD3536" s="153">
        <f>VLOOKUP(D3536,'Dados Base'!$B:$K,9,FALSE)*31536000/VLOOKUP($F3536,F:H,MATCH(H3535,F3535:AF3535,0),FALSE)</f>
        <v>12072.605042016807</v>
      </c>
      <c r="AE3536" s="153">
        <f>VLOOKUP(D3536,'Dados Base'!$B:$K,10,FALSE)*31536000/VLOOKUP($F3536,F:H,MATCH(H3535,F3535:AF3535,0),FALSE)</f>
        <v>1030.5882352941176</v>
      </c>
      <c r="AF3536" s="14">
        <v>81.42</v>
      </c>
      <c r="AG3536" s="15">
        <v>100</v>
      </c>
      <c r="AH3536" s="14">
        <v>87.05</v>
      </c>
      <c r="AI3536" s="14">
        <v>18.2</v>
      </c>
      <c r="AJ3536" s="14">
        <v>99.3</v>
      </c>
      <c r="AK3536" s="72">
        <f>(SUMIFS('Banco de Indicadores Mun. (2)'!I:I,'Banco de Indicadores Mun. (2)'!B:B,'Banco de Indicadores - Mun. (1)'!B3536,'Banco de Indicadores Mun. (2)'!A:A,'Banco de Indicadores - Mun. (1)'!A3536) / VLOOKUP(D3536,'Dados Base'!$B:$K,8,FALSE)) * 100</f>
        <v>0</v>
      </c>
      <c r="AL3536" s="72">
        <f>(SUMIFS('Banco de Indicadores Mun. (2)'!I:I,'Banco de Indicadores Mun. (2)'!B:B,'Banco de Indicadores - Mun. (1)'!B3536,'Banco de Indicadores Mun. (2)'!A:A,'Banco de Indicadores - Mun. (1)'!A3536) / VLOOKUP(D3536,'Dados Base'!$B:$K,9,FALSE)) * 100</f>
        <v>0</v>
      </c>
      <c r="AM3536" s="72">
        <f>(SUMIFS('Banco de Indicadores Mun. (2)'!J:J,'Banco de Indicadores Mun. (2)'!B:B,'Banco de Indicadores - Mun. (1)'!B3536,'Banco de Indicadores Mun. (2)'!A:A,'Banco de Indicadores - Mun. (1)'!A3536) / VLOOKUP(D3536,'Dados Base'!$B:$K,7,FALSE)) * 100</f>
        <v>0</v>
      </c>
      <c r="AN3536" s="72">
        <f>(SUMIFS('Banco de Indicadores Mun. (2)'!K:K,'Banco de Indicadores Mun. (2)'!B:B,'Banco de Indicadores - Mun. (1)'!B3536,'Banco de Indicadores Mun. (2)'!A:A,'Banco de Indicadores - Mun. (1)'!A3536) / VLOOKUP(D3536,'Dados Base'!$B:$K,10,FALSE)) * 100</f>
        <v>0</v>
      </c>
      <c r="AO3536" s="33">
        <v>0</v>
      </c>
      <c r="AP3536" s="34">
        <v>0</v>
      </c>
      <c r="AQ3536" s="17">
        <v>0</v>
      </c>
      <c r="AR3536" s="24">
        <v>7.5</v>
      </c>
      <c r="AS3536" s="35">
        <v>94</v>
      </c>
      <c r="AT3536" s="35">
        <v>94</v>
      </c>
      <c r="AU3536" s="35">
        <v>89.473684210526315</v>
      </c>
      <c r="AV3536" s="7">
        <v>9.61</v>
      </c>
      <c r="AW3536" s="36">
        <v>0</v>
      </c>
      <c r="AX3536" s="36">
        <v>0</v>
      </c>
      <c r="AY3536" s="117">
        <v>0</v>
      </c>
    </row>
    <row r="3537" spans="1:51" ht="15" x14ac:dyDescent="0.25">
      <c r="A3537" s="144">
        <v>2012</v>
      </c>
      <c r="B3537" s="77" t="s">
        <v>312</v>
      </c>
      <c r="C3537" s="78">
        <v>5</v>
      </c>
      <c r="D3537" s="77">
        <v>3527306</v>
      </c>
      <c r="E3537" s="78">
        <v>35273065</v>
      </c>
      <c r="F3537" s="78" t="str">
        <f t="shared" si="156"/>
        <v>352730652012</v>
      </c>
      <c r="G3537" s="96">
        <v>4.1344070732321159</v>
      </c>
      <c r="H3537" s="80">
        <f t="shared" si="155"/>
        <v>39402</v>
      </c>
      <c r="I3537" s="91">
        <v>38060</v>
      </c>
      <c r="J3537" s="91">
        <v>1342</v>
      </c>
      <c r="K3537" s="83">
        <f>(H3537)/VLOOKUP(D3537,'Dados Base'!$B:$K,6,FALSE)</f>
        <v>711.869918699187</v>
      </c>
      <c r="L3537" s="88">
        <f t="shared" si="157"/>
        <v>96.594081518704627</v>
      </c>
      <c r="M3537" s="93">
        <v>1</v>
      </c>
      <c r="N3537" s="98">
        <v>0.77700000000000002</v>
      </c>
      <c r="O3537" s="91">
        <v>47</v>
      </c>
      <c r="P3537" s="91" t="s">
        <v>691</v>
      </c>
      <c r="Q3537" s="91" t="s">
        <v>691</v>
      </c>
      <c r="R3537" s="91" t="s">
        <v>691</v>
      </c>
      <c r="S3537" s="91">
        <v>146</v>
      </c>
      <c r="T3537" s="91" t="s">
        <v>691</v>
      </c>
      <c r="U3537" s="91">
        <v>327</v>
      </c>
      <c r="V3537" s="91">
        <v>230</v>
      </c>
      <c r="W3537" s="99">
        <v>0</v>
      </c>
      <c r="X3537" s="19">
        <v>0.11993895833333333</v>
      </c>
      <c r="Y3537" s="29">
        <v>15.05</v>
      </c>
      <c r="Z3537" s="30">
        <v>0</v>
      </c>
      <c r="AA3537" s="30">
        <v>2032</v>
      </c>
      <c r="AB3537" s="31">
        <v>5</v>
      </c>
      <c r="AC3537" s="32">
        <v>0</v>
      </c>
      <c r="AD3537" s="153">
        <f>VLOOKUP(D3537,'Dados Base'!$B:$K,9,FALSE)*31536000/VLOOKUP($F3537,F:H,MATCH(H3536,F3536:AF3536,0),FALSE)</f>
        <v>584.26678848789402</v>
      </c>
      <c r="AE3537" s="153">
        <f>VLOOKUP(D3537,'Dados Base'!$B:$K,10,FALSE)*31536000/VLOOKUP($F3537,F:H,MATCH(H3536,F3536:AF3536,0),FALSE)</f>
        <v>72.032891731384211</v>
      </c>
      <c r="AF3537" s="14">
        <v>100</v>
      </c>
      <c r="AG3537" s="15">
        <v>100</v>
      </c>
      <c r="AH3537" s="14">
        <v>86.47</v>
      </c>
      <c r="AI3537" s="14">
        <v>34.880000000000003</v>
      </c>
      <c r="AJ3537" s="14">
        <v>100</v>
      </c>
      <c r="AK3537" s="72">
        <f>(SUMIFS('Banco de Indicadores Mun. (2)'!I:I,'Banco de Indicadores Mun. (2)'!B:B,'Banco de Indicadores - Mun. (1)'!B3537,'Banco de Indicadores Mun. (2)'!A:A,'Banco de Indicadores - Mun. (1)'!A3537) / VLOOKUP(D3537,'Dados Base'!$B:$K,8,FALSE)) * 100</f>
        <v>0</v>
      </c>
      <c r="AL3537" s="72">
        <f>(SUMIFS('Banco de Indicadores Mun. (2)'!I:I,'Banco de Indicadores Mun. (2)'!B:B,'Banco de Indicadores - Mun. (1)'!B3537,'Banco de Indicadores Mun. (2)'!A:A,'Banco de Indicadores - Mun. (1)'!A3537) / VLOOKUP(D3537,'Dados Base'!$B:$K,9,FALSE)) * 100</f>
        <v>0</v>
      </c>
      <c r="AM3537" s="72">
        <f>(SUMIFS('Banco de Indicadores Mun. (2)'!J:J,'Banco de Indicadores Mun. (2)'!B:B,'Banco de Indicadores - Mun. (1)'!B3537,'Banco de Indicadores Mun. (2)'!A:A,'Banco de Indicadores - Mun. (1)'!A3537) / VLOOKUP(D3537,'Dados Base'!$B:$K,7,FALSE)) * 100</f>
        <v>0</v>
      </c>
      <c r="AN3537" s="72">
        <f>(SUMIFS('Banco de Indicadores Mun. (2)'!K:K,'Banco de Indicadores Mun. (2)'!B:B,'Banco de Indicadores - Mun. (1)'!B3537,'Banco de Indicadores Mun. (2)'!A:A,'Banco de Indicadores - Mun. (1)'!A3537) / VLOOKUP(D3537,'Dados Base'!$B:$K,10,FALSE)) * 100</f>
        <v>0</v>
      </c>
      <c r="AO3537" s="33">
        <v>0</v>
      </c>
      <c r="AP3537" s="34">
        <v>0</v>
      </c>
      <c r="AQ3537" s="17">
        <v>0</v>
      </c>
      <c r="AR3537" s="24">
        <v>9.8000000000000007</v>
      </c>
      <c r="AS3537" s="35">
        <v>94</v>
      </c>
      <c r="AT3537" s="35">
        <v>0</v>
      </c>
      <c r="AU3537" s="35">
        <v>0</v>
      </c>
      <c r="AV3537" s="7">
        <v>1.41</v>
      </c>
      <c r="AW3537" s="36">
        <v>2</v>
      </c>
      <c r="AX3537" s="36">
        <v>0</v>
      </c>
      <c r="AY3537" s="117">
        <v>1.4255729609179923</v>
      </c>
    </row>
    <row r="3538" spans="1:51" ht="15" x14ac:dyDescent="0.25">
      <c r="A3538" s="144">
        <v>2012</v>
      </c>
      <c r="B3538" s="77" t="s">
        <v>313</v>
      </c>
      <c r="C3538" s="78">
        <v>20</v>
      </c>
      <c r="D3538" s="77">
        <v>3527405</v>
      </c>
      <c r="E3538" s="78">
        <v>352740520</v>
      </c>
      <c r="F3538" s="78" t="str">
        <f t="shared" si="156"/>
        <v>3527405202012</v>
      </c>
      <c r="G3538" s="96">
        <v>0.73909502811022598</v>
      </c>
      <c r="H3538" s="80">
        <f t="shared" si="155"/>
        <v>20115</v>
      </c>
      <c r="I3538" s="91">
        <v>17456</v>
      </c>
      <c r="J3538" s="91">
        <v>2659</v>
      </c>
      <c r="K3538" s="83">
        <f>(H3538)/VLOOKUP(D3538,'Dados Base'!$B:$K,6,FALSE)</f>
        <v>63.96680022896394</v>
      </c>
      <c r="L3538" s="88">
        <f t="shared" si="157"/>
        <v>86.781009197116575</v>
      </c>
      <c r="M3538" s="93">
        <v>3</v>
      </c>
      <c r="N3538" s="98">
        <v>0.752</v>
      </c>
      <c r="O3538" s="91">
        <v>80</v>
      </c>
      <c r="P3538" s="91" t="s">
        <v>691</v>
      </c>
      <c r="Q3538" s="91" t="s">
        <v>691</v>
      </c>
      <c r="R3538" s="91" t="s">
        <v>691</v>
      </c>
      <c r="S3538" s="91">
        <v>35</v>
      </c>
      <c r="T3538" s="91" t="s">
        <v>691</v>
      </c>
      <c r="U3538" s="91">
        <v>215</v>
      </c>
      <c r="V3538" s="91">
        <v>190</v>
      </c>
      <c r="W3538" s="99">
        <v>0</v>
      </c>
      <c r="X3538" s="19">
        <v>5.61721153125E-2</v>
      </c>
      <c r="Y3538" s="29">
        <v>6.97</v>
      </c>
      <c r="Z3538" s="30">
        <v>775</v>
      </c>
      <c r="AA3538" s="30">
        <v>166</v>
      </c>
      <c r="AB3538" s="31">
        <v>1</v>
      </c>
      <c r="AC3538" s="32">
        <v>0</v>
      </c>
      <c r="AD3538" s="153">
        <f>VLOOKUP(D3538,'Dados Base'!$B:$K,9,FALSE)*31536000/VLOOKUP($F3538,F:H,MATCH(H3537,F3537:AF3537,0),FALSE)</f>
        <v>3605.9060402684563</v>
      </c>
      <c r="AE3538" s="153">
        <f>VLOOKUP(D3538,'Dados Base'!$B:$K,10,FALSE)*31536000/VLOOKUP($F3538,F:H,MATCH(H3537,F3537:AF3537,0),FALSE)</f>
        <v>438.97986577181206</v>
      </c>
      <c r="AF3538" s="14">
        <v>91.74</v>
      </c>
      <c r="AG3538" s="15">
        <v>98.8</v>
      </c>
      <c r="AH3538" s="14">
        <v>86.39</v>
      </c>
      <c r="AI3538" s="14">
        <v>27.17</v>
      </c>
      <c r="AJ3538" s="14">
        <v>100</v>
      </c>
      <c r="AK3538" s="72">
        <f>(SUMIFS('Banco de Indicadores Mun. (2)'!I:I,'Banco de Indicadores Mun. (2)'!B:B,'Banco de Indicadores - Mun. (1)'!B3538,'Banco de Indicadores Mun. (2)'!A:A,'Banco de Indicadores - Mun. (1)'!A3538) / VLOOKUP(D3538,'Dados Base'!$B:$K,8,FALSE)) * 100</f>
        <v>0</v>
      </c>
      <c r="AL3538" s="72">
        <f>(SUMIFS('Banco de Indicadores Mun. (2)'!I:I,'Banco de Indicadores Mun. (2)'!B:B,'Banco de Indicadores - Mun. (1)'!B3538,'Banco de Indicadores Mun. (2)'!A:A,'Banco de Indicadores - Mun. (1)'!A3538) / VLOOKUP(D3538,'Dados Base'!$B:$K,9,FALSE)) * 100</f>
        <v>0</v>
      </c>
      <c r="AM3538" s="72">
        <f>(SUMIFS('Banco de Indicadores Mun. (2)'!J:J,'Banco de Indicadores Mun. (2)'!B:B,'Banco de Indicadores - Mun. (1)'!B3538,'Banco de Indicadores Mun. (2)'!A:A,'Banco de Indicadores - Mun. (1)'!A3538) / VLOOKUP(D3538,'Dados Base'!$B:$K,7,FALSE)) * 100</f>
        <v>0</v>
      </c>
      <c r="AN3538" s="72">
        <f>(SUMIFS('Banco de Indicadores Mun. (2)'!K:K,'Banco de Indicadores Mun. (2)'!B:B,'Banco de Indicadores - Mun. (1)'!B3538,'Banco de Indicadores Mun. (2)'!A:A,'Banco de Indicadores - Mun. (1)'!A3538) / VLOOKUP(D3538,'Dados Base'!$B:$K,10,FALSE)) * 100</f>
        <v>0</v>
      </c>
      <c r="AO3538" s="33">
        <v>1</v>
      </c>
      <c r="AP3538" s="34">
        <v>0</v>
      </c>
      <c r="AQ3538" s="17">
        <v>0</v>
      </c>
      <c r="AR3538" s="24">
        <v>7.4</v>
      </c>
      <c r="AS3538" s="35">
        <v>98</v>
      </c>
      <c r="AT3538" s="35">
        <v>98</v>
      </c>
      <c r="AU3538" s="35">
        <v>82.359192348565358</v>
      </c>
      <c r="AV3538" s="7">
        <v>9.9700000000000006</v>
      </c>
      <c r="AW3538" s="36">
        <v>0</v>
      </c>
      <c r="AX3538" s="36">
        <v>0</v>
      </c>
      <c r="AY3538" s="117">
        <v>89.715183632835931</v>
      </c>
    </row>
    <row r="3539" spans="1:51" ht="15" x14ac:dyDescent="0.25">
      <c r="A3539" s="144">
        <v>2012</v>
      </c>
      <c r="B3539" s="77" t="s">
        <v>314</v>
      </c>
      <c r="C3539" s="78">
        <v>17</v>
      </c>
      <c r="D3539" s="77">
        <v>3527504</v>
      </c>
      <c r="E3539" s="78">
        <v>352750417</v>
      </c>
      <c r="F3539" s="78" t="str">
        <f t="shared" si="156"/>
        <v>3527504172012</v>
      </c>
      <c r="G3539" s="96">
        <v>0.29383940880107762</v>
      </c>
      <c r="H3539" s="80">
        <f t="shared" si="155"/>
        <v>2248</v>
      </c>
      <c r="I3539" s="91">
        <v>1790</v>
      </c>
      <c r="J3539" s="91">
        <v>458</v>
      </c>
      <c r="K3539" s="83">
        <f>(H3539)/VLOOKUP(D3539,'Dados Base'!$B:$K,6,FALSE)</f>
        <v>11.775182022942747</v>
      </c>
      <c r="L3539" s="88">
        <f t="shared" si="157"/>
        <v>79.62633451957295</v>
      </c>
      <c r="M3539" s="93">
        <v>5</v>
      </c>
      <c r="N3539" s="98">
        <v>0.73299999999999998</v>
      </c>
      <c r="O3539" s="91">
        <v>51</v>
      </c>
      <c r="P3539" s="91" t="s">
        <v>691</v>
      </c>
      <c r="Q3539" s="91" t="s">
        <v>691</v>
      </c>
      <c r="R3539" s="91" t="s">
        <v>691</v>
      </c>
      <c r="S3539" s="91">
        <v>7</v>
      </c>
      <c r="T3539" s="91" t="s">
        <v>691</v>
      </c>
      <c r="U3539" s="91">
        <v>13</v>
      </c>
      <c r="V3539" s="91">
        <v>14</v>
      </c>
      <c r="W3539" s="99">
        <v>0</v>
      </c>
      <c r="X3539" s="19">
        <v>4.4239937499999998E-3</v>
      </c>
      <c r="Y3539" s="29">
        <v>0.72</v>
      </c>
      <c r="Z3539" s="30">
        <v>85</v>
      </c>
      <c r="AA3539" s="30">
        <v>12</v>
      </c>
      <c r="AB3539" s="31">
        <v>0</v>
      </c>
      <c r="AC3539" s="32">
        <v>0</v>
      </c>
      <c r="AD3539" s="153">
        <f>VLOOKUP(D3539,'Dados Base'!$B:$K,9,FALSE)*31536000/VLOOKUP($F3539,F:H,MATCH(H3538,F3538:AF3538,0),FALSE)</f>
        <v>24549.822064056938</v>
      </c>
      <c r="AE3539" s="153">
        <f>VLOOKUP(D3539,'Dados Base'!$B:$K,10,FALSE)*31536000/VLOOKUP($F3539,F:H,MATCH(H3538,F3538:AF3538,0),FALSE)</f>
        <v>2665.4092526690401</v>
      </c>
      <c r="AF3539" s="14">
        <v>75.569999999999993</v>
      </c>
      <c r="AG3539" s="15">
        <v>100</v>
      </c>
      <c r="AH3539" s="14">
        <v>67.03</v>
      </c>
      <c r="AI3539" s="14">
        <v>10.73</v>
      </c>
      <c r="AJ3539" s="14">
        <v>95.5</v>
      </c>
      <c r="AK3539" s="72">
        <f>(SUMIFS('Banco de Indicadores Mun. (2)'!I:I,'Banco de Indicadores Mun. (2)'!B:B,'Banco de Indicadores - Mun. (1)'!B3539,'Banco de Indicadores Mun. (2)'!A:A,'Banco de Indicadores - Mun. (1)'!A3539) / VLOOKUP(D3539,'Dados Base'!$B:$K,8,FALSE)) * 100</f>
        <v>0</v>
      </c>
      <c r="AL3539" s="72">
        <f>(SUMIFS('Banco de Indicadores Mun. (2)'!I:I,'Banco de Indicadores Mun. (2)'!B:B,'Banco de Indicadores - Mun. (1)'!B3539,'Banco de Indicadores Mun. (2)'!A:A,'Banco de Indicadores - Mun. (1)'!A3539) / VLOOKUP(D3539,'Dados Base'!$B:$K,9,FALSE)) * 100</f>
        <v>0</v>
      </c>
      <c r="AM3539" s="72">
        <f>(SUMIFS('Banco de Indicadores Mun. (2)'!J:J,'Banco de Indicadores Mun. (2)'!B:B,'Banco de Indicadores - Mun. (1)'!B3539,'Banco de Indicadores Mun. (2)'!A:A,'Banco de Indicadores - Mun. (1)'!A3539) / VLOOKUP(D3539,'Dados Base'!$B:$K,7,FALSE)) * 100</f>
        <v>0</v>
      </c>
      <c r="AN3539" s="72">
        <f>(SUMIFS('Banco de Indicadores Mun. (2)'!K:K,'Banco de Indicadores Mun. (2)'!B:B,'Banco de Indicadores - Mun. (1)'!B3539,'Banco de Indicadores Mun. (2)'!A:A,'Banco de Indicadores - Mun. (1)'!A3539) / VLOOKUP(D3539,'Dados Base'!$B:$K,10,FALSE)) * 100</f>
        <v>0</v>
      </c>
      <c r="AO3539" s="33">
        <v>0</v>
      </c>
      <c r="AP3539" s="34">
        <v>0</v>
      </c>
      <c r="AQ3539" s="17">
        <v>0</v>
      </c>
      <c r="AR3539" s="24">
        <v>7.7</v>
      </c>
      <c r="AS3539" s="35">
        <v>100</v>
      </c>
      <c r="AT3539" s="35">
        <v>100</v>
      </c>
      <c r="AU3539" s="35">
        <v>87.628865979381445</v>
      </c>
      <c r="AV3539" s="7">
        <v>9.8000000000000007</v>
      </c>
      <c r="AW3539" s="36">
        <v>0</v>
      </c>
      <c r="AX3539" s="36">
        <v>0</v>
      </c>
      <c r="AY3539" s="117">
        <v>84.532803033119265</v>
      </c>
    </row>
    <row r="3540" spans="1:51" ht="15" x14ac:dyDescent="0.25">
      <c r="A3540" s="144">
        <v>2012</v>
      </c>
      <c r="B3540" s="77" t="s">
        <v>315</v>
      </c>
      <c r="C3540" s="78">
        <v>9</v>
      </c>
      <c r="D3540" s="77">
        <v>3527603</v>
      </c>
      <c r="E3540" s="78">
        <v>35276039</v>
      </c>
      <c r="F3540" s="78" t="str">
        <f t="shared" si="156"/>
        <v>352760392012</v>
      </c>
      <c r="G3540" s="96">
        <v>4.1025570781888288</v>
      </c>
      <c r="H3540" s="80">
        <f t="shared" si="155"/>
        <v>11886</v>
      </c>
      <c r="I3540" s="91">
        <v>11547</v>
      </c>
      <c r="J3540" s="91">
        <v>339</v>
      </c>
      <c r="K3540" s="83">
        <f>(H3540)/VLOOKUP(D3540,'Dados Base'!$B:$K,6,FALSE)</f>
        <v>19.888892607342459</v>
      </c>
      <c r="L3540" s="88">
        <f t="shared" si="157"/>
        <v>97.147905098435132</v>
      </c>
      <c r="M3540" s="93">
        <v>2</v>
      </c>
      <c r="N3540" s="98">
        <v>0.73099999999999998</v>
      </c>
      <c r="O3540" s="91">
        <v>45</v>
      </c>
      <c r="P3540" s="91" t="s">
        <v>691</v>
      </c>
      <c r="Q3540" s="91" t="s">
        <v>691</v>
      </c>
      <c r="R3540" s="91" t="s">
        <v>691</v>
      </c>
      <c r="S3540" s="91">
        <v>15</v>
      </c>
      <c r="T3540" s="91" t="s">
        <v>691</v>
      </c>
      <c r="U3540" s="91">
        <v>100</v>
      </c>
      <c r="V3540" s="91">
        <v>85</v>
      </c>
      <c r="W3540" s="99">
        <v>0</v>
      </c>
      <c r="X3540" s="19">
        <v>3.4085897659722218E-2</v>
      </c>
      <c r="Y3540" s="29">
        <v>4.5999999999999996</v>
      </c>
      <c r="Z3540" s="30">
        <v>366</v>
      </c>
      <c r="AA3540" s="30">
        <v>255</v>
      </c>
      <c r="AB3540" s="31">
        <v>2</v>
      </c>
      <c r="AC3540" s="32">
        <v>0</v>
      </c>
      <c r="AD3540" s="153">
        <f>VLOOKUP(D3540,'Dados Base'!$B:$K,9,FALSE)*31536000/VLOOKUP($F3540,F:H,MATCH(H3539,F3539:AF3539,0),FALSE)</f>
        <v>21464.432104997475</v>
      </c>
      <c r="AE3540" s="153">
        <f>VLOOKUP(D3540,'Dados Base'!$B:$K,10,FALSE)*31536000/VLOOKUP($F3540,F:H,MATCH(H3539,F3539:AF3539,0),FALSE)</f>
        <v>2573.6092882382641</v>
      </c>
      <c r="AF3540" s="14">
        <v>94.21</v>
      </c>
      <c r="AG3540" s="15">
        <v>96.8</v>
      </c>
      <c r="AH3540" s="14" t="s">
        <v>692</v>
      </c>
      <c r="AI3540" s="14">
        <v>45.45</v>
      </c>
      <c r="AJ3540" s="14">
        <v>97.5</v>
      </c>
      <c r="AK3540" s="72">
        <f>(SUMIFS('Banco de Indicadores Mun. (2)'!I:I,'Banco de Indicadores Mun. (2)'!B:B,'Banco de Indicadores - Mun. (1)'!B3540,'Banco de Indicadores Mun. (2)'!A:A,'Banco de Indicadores - Mun. (1)'!A3540) / VLOOKUP(D3540,'Dados Base'!$B:$K,8,FALSE)) * 100</f>
        <v>0</v>
      </c>
      <c r="AL3540" s="72">
        <f>(SUMIFS('Banco de Indicadores Mun. (2)'!I:I,'Banco de Indicadores Mun. (2)'!B:B,'Banco de Indicadores - Mun. (1)'!B3540,'Banco de Indicadores Mun. (2)'!A:A,'Banco de Indicadores - Mun. (1)'!A3540) / VLOOKUP(D3540,'Dados Base'!$B:$K,9,FALSE)) * 100</f>
        <v>0</v>
      </c>
      <c r="AM3540" s="72">
        <f>(SUMIFS('Banco de Indicadores Mun. (2)'!J:J,'Banco de Indicadores Mun. (2)'!B:B,'Banco de Indicadores - Mun. (1)'!B3540,'Banco de Indicadores Mun. (2)'!A:A,'Banco de Indicadores - Mun. (1)'!A3540) / VLOOKUP(D3540,'Dados Base'!$B:$K,7,FALSE)) * 100</f>
        <v>0</v>
      </c>
      <c r="AN3540" s="72">
        <f>(SUMIFS('Banco de Indicadores Mun. (2)'!K:K,'Banco de Indicadores Mun. (2)'!B:B,'Banco de Indicadores - Mun. (1)'!B3540,'Banco de Indicadores Mun. (2)'!A:A,'Banco de Indicadores - Mun. (1)'!A3540) / VLOOKUP(D3540,'Dados Base'!$B:$K,10,FALSE)) * 100</f>
        <v>0</v>
      </c>
      <c r="AO3540" s="33">
        <v>0</v>
      </c>
      <c r="AP3540" s="34">
        <v>0</v>
      </c>
      <c r="AQ3540" s="17">
        <v>0</v>
      </c>
      <c r="AR3540" s="24">
        <v>8.6</v>
      </c>
      <c r="AS3540" s="35">
        <v>100</v>
      </c>
      <c r="AT3540" s="35">
        <v>100</v>
      </c>
      <c r="AU3540" s="35">
        <v>58.937198067632849</v>
      </c>
      <c r="AV3540" s="7">
        <v>7.04</v>
      </c>
      <c r="AW3540" s="36">
        <v>1</v>
      </c>
      <c r="AX3540" s="36">
        <v>0</v>
      </c>
      <c r="AY3540" s="117">
        <v>240.16011375384275</v>
      </c>
    </row>
    <row r="3541" spans="1:51" ht="15" x14ac:dyDescent="0.25">
      <c r="A3541" s="144">
        <v>2012</v>
      </c>
      <c r="B3541" s="77" t="s">
        <v>316</v>
      </c>
      <c r="C3541" s="78">
        <v>20</v>
      </c>
      <c r="D3541" s="77">
        <v>3527702</v>
      </c>
      <c r="E3541" s="78">
        <v>352770220</v>
      </c>
      <c r="F3541" s="78" t="str">
        <f t="shared" si="156"/>
        <v>3527702202012</v>
      </c>
      <c r="G3541" s="96">
        <v>1.5938129959227387</v>
      </c>
      <c r="H3541" s="80">
        <f t="shared" si="155"/>
        <v>5169</v>
      </c>
      <c r="I3541" s="91">
        <v>4775</v>
      </c>
      <c r="J3541" s="91">
        <v>394</v>
      </c>
      <c r="K3541" s="83">
        <f>(H3541)/VLOOKUP(D3541,'Dados Base'!$B:$K,6,FALSE)</f>
        <v>30.950242500449075</v>
      </c>
      <c r="L3541" s="88">
        <f t="shared" si="157"/>
        <v>92.377635906364858</v>
      </c>
      <c r="M3541" s="93">
        <v>4</v>
      </c>
      <c r="N3541" s="98">
        <v>0.70199999999999996</v>
      </c>
      <c r="O3541" s="91">
        <v>27</v>
      </c>
      <c r="P3541" s="91" t="s">
        <v>691</v>
      </c>
      <c r="Q3541" s="91" t="s">
        <v>691</v>
      </c>
      <c r="R3541" s="91" t="s">
        <v>691</v>
      </c>
      <c r="S3541" s="91">
        <v>5</v>
      </c>
      <c r="T3541" s="91" t="s">
        <v>691</v>
      </c>
      <c r="U3541" s="91">
        <v>33</v>
      </c>
      <c r="V3541" s="91">
        <v>25</v>
      </c>
      <c r="W3541" s="99">
        <v>0</v>
      </c>
      <c r="X3541" s="19">
        <v>1.2576553906250001E-2</v>
      </c>
      <c r="Y3541" s="29">
        <v>1.89</v>
      </c>
      <c r="Z3541" s="30">
        <v>219</v>
      </c>
      <c r="AA3541" s="30">
        <v>36</v>
      </c>
      <c r="AB3541" s="31">
        <v>0</v>
      </c>
      <c r="AC3541" s="32">
        <v>0</v>
      </c>
      <c r="AD3541" s="153">
        <f>VLOOKUP(D3541,'Dados Base'!$B:$K,9,FALSE)*31536000/VLOOKUP($F3541,F:H,MATCH(H3540,F3540:AF3540,0),FALSE)</f>
        <v>7077.1445153801506</v>
      </c>
      <c r="AE3541" s="153">
        <f>VLOOKUP(D3541,'Dados Base'!$B:$K,10,FALSE)*31536000/VLOOKUP($F3541,F:H,MATCH(H3540,F3540:AF3540,0),FALSE)</f>
        <v>915.14799767846762</v>
      </c>
      <c r="AF3541" s="14">
        <v>93.43</v>
      </c>
      <c r="AG3541" s="15" t="s">
        <v>692</v>
      </c>
      <c r="AH3541" s="14">
        <v>85.79</v>
      </c>
      <c r="AI3541" s="14">
        <v>13.11</v>
      </c>
      <c r="AJ3541" s="14">
        <v>100</v>
      </c>
      <c r="AK3541" s="72">
        <f>(SUMIFS('Banco de Indicadores Mun. (2)'!I:I,'Banco de Indicadores Mun. (2)'!B:B,'Banco de Indicadores - Mun. (1)'!B3541,'Banco de Indicadores Mun. (2)'!A:A,'Banco de Indicadores - Mun. (1)'!A3541) / VLOOKUP(D3541,'Dados Base'!$B:$K,8,FALSE)) * 100</f>
        <v>0</v>
      </c>
      <c r="AL3541" s="72">
        <f>(SUMIFS('Banco de Indicadores Mun. (2)'!I:I,'Banco de Indicadores Mun. (2)'!B:B,'Banco de Indicadores - Mun. (1)'!B3541,'Banco de Indicadores Mun. (2)'!A:A,'Banco de Indicadores - Mun. (1)'!A3541) / VLOOKUP(D3541,'Dados Base'!$B:$K,9,FALSE)) * 100</f>
        <v>0</v>
      </c>
      <c r="AM3541" s="72">
        <f>(SUMIFS('Banco de Indicadores Mun. (2)'!J:J,'Banco de Indicadores Mun. (2)'!B:B,'Banco de Indicadores - Mun. (1)'!B3541,'Banco de Indicadores Mun. (2)'!A:A,'Banco de Indicadores - Mun. (1)'!A3541) / VLOOKUP(D3541,'Dados Base'!$B:$K,7,FALSE)) * 100</f>
        <v>0</v>
      </c>
      <c r="AN3541" s="72">
        <f>(SUMIFS('Banco de Indicadores Mun. (2)'!K:K,'Banco de Indicadores Mun. (2)'!B:B,'Banco de Indicadores - Mun. (1)'!B3541,'Banco de Indicadores Mun. (2)'!A:A,'Banco de Indicadores - Mun. (1)'!A3541) / VLOOKUP(D3541,'Dados Base'!$B:$K,10,FALSE)) * 100</f>
        <v>0</v>
      </c>
      <c r="AO3541" s="33">
        <v>0</v>
      </c>
      <c r="AP3541" s="34">
        <v>0</v>
      </c>
      <c r="AQ3541" s="17">
        <v>0</v>
      </c>
      <c r="AR3541" s="24">
        <v>9.5</v>
      </c>
      <c r="AS3541" s="35">
        <v>100</v>
      </c>
      <c r="AT3541" s="35">
        <v>100</v>
      </c>
      <c r="AU3541" s="35">
        <v>85.882352941176464</v>
      </c>
      <c r="AV3541" s="7">
        <v>9.5</v>
      </c>
      <c r="AW3541" s="36">
        <v>0</v>
      </c>
      <c r="AX3541" s="36">
        <v>0</v>
      </c>
      <c r="AY3541" s="117">
        <v>78.078897604101314</v>
      </c>
    </row>
    <row r="3542" spans="1:51" ht="15" x14ac:dyDescent="0.25">
      <c r="A3542" s="144">
        <v>2012</v>
      </c>
      <c r="B3542" s="77" t="s">
        <v>317</v>
      </c>
      <c r="C3542" s="78">
        <v>17</v>
      </c>
      <c r="D3542" s="77">
        <v>3527801</v>
      </c>
      <c r="E3542" s="78">
        <v>352780117</v>
      </c>
      <c r="F3542" s="78" t="str">
        <f t="shared" si="156"/>
        <v>3527801172012</v>
      </c>
      <c r="G3542" s="96">
        <v>0.23437926405345255</v>
      </c>
      <c r="H3542" s="80">
        <f t="shared" si="155"/>
        <v>4365</v>
      </c>
      <c r="I3542" s="91">
        <v>3986</v>
      </c>
      <c r="J3542" s="91">
        <v>379</v>
      </c>
      <c r="K3542" s="83">
        <f>(H3542)/VLOOKUP(D3542,'Dados Base'!$B:$K,6,FALSE)</f>
        <v>28.155840805005482</v>
      </c>
      <c r="L3542" s="88">
        <f t="shared" si="157"/>
        <v>91.317296678121423</v>
      </c>
      <c r="M3542" s="93">
        <v>3</v>
      </c>
      <c r="N3542" s="98">
        <v>0.72399999999999998</v>
      </c>
      <c r="O3542" s="91">
        <v>43</v>
      </c>
      <c r="P3542" s="91" t="s">
        <v>691</v>
      </c>
      <c r="Q3542" s="91" t="s">
        <v>691</v>
      </c>
      <c r="R3542" s="91" t="s">
        <v>691</v>
      </c>
      <c r="S3542" s="91">
        <v>7</v>
      </c>
      <c r="T3542" s="91" t="s">
        <v>691</v>
      </c>
      <c r="U3542" s="91">
        <v>24</v>
      </c>
      <c r="V3542" s="91">
        <v>9</v>
      </c>
      <c r="W3542" s="99">
        <v>0</v>
      </c>
      <c r="X3542" s="19">
        <v>9.9712968750000006E-3</v>
      </c>
      <c r="Y3542" s="29">
        <v>1.55</v>
      </c>
      <c r="Z3542" s="30">
        <v>168</v>
      </c>
      <c r="AA3542" s="30">
        <v>42</v>
      </c>
      <c r="AB3542" s="31">
        <v>0</v>
      </c>
      <c r="AC3542" s="32">
        <v>0</v>
      </c>
      <c r="AD3542" s="153">
        <f>VLOOKUP(D3542,'Dados Base'!$B:$K,9,FALSE)*31536000/VLOOKUP($F3542,F:H,MATCH(H3541,F3541:AF3541,0),FALSE)</f>
        <v>9681.1546391752581</v>
      </c>
      <c r="AE3542" s="153">
        <f>VLOOKUP(D3542,'Dados Base'!$B:$K,10,FALSE)*31536000/VLOOKUP($F3542,F:H,MATCH(H3541,F3541:AF3541,0),FALSE)</f>
        <v>1011.4639175257732</v>
      </c>
      <c r="AF3542" s="14">
        <v>87.72</v>
      </c>
      <c r="AG3542" s="15" t="s">
        <v>692</v>
      </c>
      <c r="AH3542" s="14">
        <v>85.88</v>
      </c>
      <c r="AI3542" s="14">
        <v>27.09</v>
      </c>
      <c r="AJ3542" s="14">
        <v>98.8</v>
      </c>
      <c r="AK3542" s="72">
        <f>(SUMIFS('Banco de Indicadores Mun. (2)'!I:I,'Banco de Indicadores Mun. (2)'!B:B,'Banco de Indicadores - Mun. (1)'!B3542,'Banco de Indicadores Mun. (2)'!A:A,'Banco de Indicadores - Mun. (1)'!A3542) / VLOOKUP(D3542,'Dados Base'!$B:$K,8,FALSE)) * 100</f>
        <v>0</v>
      </c>
      <c r="AL3542" s="72">
        <f>(SUMIFS('Banco de Indicadores Mun. (2)'!I:I,'Banco de Indicadores Mun. (2)'!B:B,'Banco de Indicadores - Mun. (1)'!B3542,'Banco de Indicadores Mun. (2)'!A:A,'Banco de Indicadores - Mun. (1)'!A3542) / VLOOKUP(D3542,'Dados Base'!$B:$K,9,FALSE)) * 100</f>
        <v>0</v>
      </c>
      <c r="AM3542" s="72">
        <f>(SUMIFS('Banco de Indicadores Mun. (2)'!J:J,'Banco de Indicadores Mun. (2)'!B:B,'Banco de Indicadores - Mun. (1)'!B3542,'Banco de Indicadores Mun. (2)'!A:A,'Banco de Indicadores - Mun. (1)'!A3542) / VLOOKUP(D3542,'Dados Base'!$B:$K,7,FALSE)) * 100</f>
        <v>0</v>
      </c>
      <c r="AN3542" s="72">
        <f>(SUMIFS('Banco de Indicadores Mun. (2)'!K:K,'Banco de Indicadores Mun. (2)'!B:B,'Banco de Indicadores - Mun. (1)'!B3542,'Banco de Indicadores Mun. (2)'!A:A,'Banco de Indicadores - Mun. (1)'!A3542) / VLOOKUP(D3542,'Dados Base'!$B:$K,10,FALSE)) * 100</f>
        <v>0</v>
      </c>
      <c r="AO3542" s="33">
        <v>0</v>
      </c>
      <c r="AP3542" s="34">
        <v>0</v>
      </c>
      <c r="AQ3542" s="17">
        <v>0</v>
      </c>
      <c r="AR3542" s="24">
        <v>9.5</v>
      </c>
      <c r="AS3542" s="35">
        <v>100</v>
      </c>
      <c r="AT3542" s="35">
        <v>100</v>
      </c>
      <c r="AU3542" s="35">
        <v>80</v>
      </c>
      <c r="AV3542" s="7">
        <v>9.5</v>
      </c>
      <c r="AW3542" s="36">
        <v>0</v>
      </c>
      <c r="AX3542" s="36">
        <v>0</v>
      </c>
      <c r="AY3542" s="117">
        <v>0</v>
      </c>
    </row>
    <row r="3543" spans="1:51" ht="15" x14ac:dyDescent="0.25">
      <c r="A3543" s="144">
        <v>2012</v>
      </c>
      <c r="B3543" s="77" t="s">
        <v>318</v>
      </c>
      <c r="C3543" s="78">
        <v>21</v>
      </c>
      <c r="D3543" s="77">
        <v>3527900</v>
      </c>
      <c r="E3543" s="78">
        <v>352790021</v>
      </c>
      <c r="F3543" s="78" t="str">
        <f t="shared" si="156"/>
        <v>3527900212012</v>
      </c>
      <c r="G3543" s="96">
        <v>-0.57200467513648379</v>
      </c>
      <c r="H3543" s="80">
        <f t="shared" si="155"/>
        <v>2693</v>
      </c>
      <c r="I3543" s="91">
        <v>2167</v>
      </c>
      <c r="J3543" s="91">
        <v>526</v>
      </c>
      <c r="K3543" s="83">
        <f>(H3543)/VLOOKUP(D3543,'Dados Base'!$B:$K,6,FALSE)</f>
        <v>5.6738933485030447</v>
      </c>
      <c r="L3543" s="88">
        <f t="shared" si="157"/>
        <v>80.467879688080217</v>
      </c>
      <c r="M3543" s="93">
        <v>4</v>
      </c>
      <c r="N3543" s="98">
        <v>0.72</v>
      </c>
      <c r="O3543" s="91">
        <v>76</v>
      </c>
      <c r="P3543" s="91" t="s">
        <v>691</v>
      </c>
      <c r="Q3543" s="91" t="s">
        <v>691</v>
      </c>
      <c r="R3543" s="91" t="s">
        <v>691</v>
      </c>
      <c r="S3543" s="91">
        <v>2</v>
      </c>
      <c r="T3543" s="91" t="s">
        <v>691</v>
      </c>
      <c r="U3543" s="91">
        <v>21</v>
      </c>
      <c r="V3543" s="91">
        <v>8</v>
      </c>
      <c r="W3543" s="99">
        <v>0</v>
      </c>
      <c r="X3543" s="19">
        <v>6.0052497395833328E-3</v>
      </c>
      <c r="Y3543" s="29">
        <v>0.85</v>
      </c>
      <c r="Z3543" s="30">
        <v>109</v>
      </c>
      <c r="AA3543" s="30">
        <v>6</v>
      </c>
      <c r="AB3543" s="31">
        <v>0</v>
      </c>
      <c r="AC3543" s="32">
        <v>0</v>
      </c>
      <c r="AD3543" s="153">
        <f>VLOOKUP(D3543,'Dados Base'!$B:$K,9,FALSE)*31536000/VLOOKUP($F3543,F:H,MATCH(H3542,F3542:AF3542,0),FALSE)</f>
        <v>46490.129966580025</v>
      </c>
      <c r="AE3543" s="153">
        <f>VLOOKUP(D3543,'Dados Base'!$B:$K,10,FALSE)*31536000/VLOOKUP($F3543,F:H,MATCH(H3542,F3542:AF3542,0),FALSE)</f>
        <v>5035.4548830300773</v>
      </c>
      <c r="AF3543" s="14">
        <v>85.63</v>
      </c>
      <c r="AG3543" s="15">
        <v>79.5</v>
      </c>
      <c r="AH3543" s="14">
        <v>75.739999999999995</v>
      </c>
      <c r="AI3543" s="14">
        <v>27.29</v>
      </c>
      <c r="AJ3543" s="14">
        <v>100</v>
      </c>
      <c r="AK3543" s="72">
        <f>(SUMIFS('Banco de Indicadores Mun. (2)'!I:I,'Banco de Indicadores Mun. (2)'!B:B,'Banco de Indicadores - Mun. (1)'!B3543,'Banco de Indicadores Mun. (2)'!A:A,'Banco de Indicadores - Mun. (1)'!A3543) / VLOOKUP(D3543,'Dados Base'!$B:$K,8,FALSE)) * 100</f>
        <v>0</v>
      </c>
      <c r="AL3543" s="72">
        <f>(SUMIFS('Banco de Indicadores Mun. (2)'!I:I,'Banco de Indicadores Mun. (2)'!B:B,'Banco de Indicadores - Mun. (1)'!B3543,'Banco de Indicadores Mun. (2)'!A:A,'Banco de Indicadores - Mun. (1)'!A3543) / VLOOKUP(D3543,'Dados Base'!$B:$K,9,FALSE)) * 100</f>
        <v>0</v>
      </c>
      <c r="AM3543" s="72">
        <f>(SUMIFS('Banco de Indicadores Mun. (2)'!J:J,'Banco de Indicadores Mun. (2)'!B:B,'Banco de Indicadores - Mun. (1)'!B3543,'Banco de Indicadores Mun. (2)'!A:A,'Banco de Indicadores - Mun. (1)'!A3543) / VLOOKUP(D3543,'Dados Base'!$B:$K,7,FALSE)) * 100</f>
        <v>0</v>
      </c>
      <c r="AN3543" s="72">
        <f>(SUMIFS('Banco de Indicadores Mun. (2)'!K:K,'Banco de Indicadores Mun. (2)'!B:B,'Banco de Indicadores - Mun. (1)'!B3543,'Banco de Indicadores Mun. (2)'!A:A,'Banco de Indicadores - Mun. (1)'!A3543) / VLOOKUP(D3543,'Dados Base'!$B:$K,10,FALSE)) * 100</f>
        <v>0</v>
      </c>
      <c r="AO3543" s="33">
        <v>0</v>
      </c>
      <c r="AP3543" s="34">
        <v>0</v>
      </c>
      <c r="AQ3543" s="17">
        <v>0</v>
      </c>
      <c r="AR3543" s="24">
        <v>7.2</v>
      </c>
      <c r="AS3543" s="35">
        <v>100</v>
      </c>
      <c r="AT3543" s="35">
        <v>100</v>
      </c>
      <c r="AU3543" s="35">
        <v>94.782608695652172</v>
      </c>
      <c r="AV3543" s="7">
        <v>9.8000000000000007</v>
      </c>
      <c r="AW3543" s="36">
        <v>0</v>
      </c>
      <c r="AX3543" s="36">
        <v>0</v>
      </c>
      <c r="AY3543" s="117">
        <v>2.1784592467717063</v>
      </c>
    </row>
    <row r="3544" spans="1:51" ht="15" x14ac:dyDescent="0.25">
      <c r="A3544" s="144">
        <v>2012</v>
      </c>
      <c r="B3544" s="77" t="s">
        <v>319</v>
      </c>
      <c r="C3544" s="78">
        <v>13</v>
      </c>
      <c r="D3544" s="77">
        <v>3528007</v>
      </c>
      <c r="E3544" s="78">
        <v>352800713</v>
      </c>
      <c r="F3544" s="78" t="str">
        <f t="shared" si="156"/>
        <v>3528007132012</v>
      </c>
      <c r="G3544" s="96">
        <v>0.30830523747180649</v>
      </c>
      <c r="H3544" s="80">
        <f t="shared" si="155"/>
        <v>16395</v>
      </c>
      <c r="I3544" s="91">
        <v>15943</v>
      </c>
      <c r="J3544" s="91">
        <v>452</v>
      </c>
      <c r="K3544" s="83">
        <f>(H3544)/VLOOKUP(D3544,'Dados Base'!$B:$K,6,FALSE)</f>
        <v>72.486515164912902</v>
      </c>
      <c r="L3544" s="88">
        <f t="shared" si="157"/>
        <v>97.243061909118637</v>
      </c>
      <c r="M3544" s="93">
        <v>3</v>
      </c>
      <c r="N3544" s="98">
        <v>0.77</v>
      </c>
      <c r="O3544" s="91">
        <v>45</v>
      </c>
      <c r="P3544" s="91" t="s">
        <v>691</v>
      </c>
      <c r="Q3544" s="91" t="s">
        <v>691</v>
      </c>
      <c r="R3544" s="91" t="s">
        <v>691</v>
      </c>
      <c r="S3544" s="91">
        <v>42</v>
      </c>
      <c r="T3544" s="91" t="s">
        <v>691</v>
      </c>
      <c r="U3544" s="91">
        <v>114</v>
      </c>
      <c r="V3544" s="91">
        <v>104</v>
      </c>
      <c r="W3544" s="99">
        <v>10.367100000000001</v>
      </c>
      <c r="X3544" s="19">
        <v>3.7667873600828017E-2</v>
      </c>
      <c r="Y3544" s="29">
        <v>6.34</v>
      </c>
      <c r="Z3544" s="30">
        <v>753</v>
      </c>
      <c r="AA3544" s="30">
        <v>103</v>
      </c>
      <c r="AB3544" s="31">
        <v>0</v>
      </c>
      <c r="AC3544" s="32">
        <v>0</v>
      </c>
      <c r="AD3544" s="153">
        <f>VLOOKUP(D3544,'Dados Base'!$B:$K,9,FALSE)*31536000/VLOOKUP($F3544,F:H,MATCH(H3543,F3543:AF3543,0),FALSE)</f>
        <v>3520.0292772186644</v>
      </c>
      <c r="AE3544" s="153">
        <f>VLOOKUP(D3544,'Dados Base'!$B:$K,10,FALSE)*31536000/VLOOKUP($F3544,F:H,MATCH(H3543,F3543:AF3543,0),FALSE)</f>
        <v>346.2323879231472</v>
      </c>
      <c r="AF3544" s="14" t="s">
        <v>692</v>
      </c>
      <c r="AG3544" s="15">
        <v>98.2</v>
      </c>
      <c r="AH3544" s="14">
        <v>88.77</v>
      </c>
      <c r="AI3544" s="14" t="s">
        <v>692</v>
      </c>
      <c r="AJ3544" s="14" t="s">
        <v>692</v>
      </c>
      <c r="AK3544" s="72">
        <f>(SUMIFS('Banco de Indicadores Mun. (2)'!I:I,'Banco de Indicadores Mun. (2)'!B:B,'Banco de Indicadores - Mun. (1)'!B3544,'Banco de Indicadores Mun. (2)'!A:A,'Banco de Indicadores - Mun. (1)'!A3544) / VLOOKUP(D3544,'Dados Base'!$B:$K,8,FALSE)) * 100</f>
        <v>0</v>
      </c>
      <c r="AL3544" s="72">
        <f>(SUMIFS('Banco de Indicadores Mun. (2)'!I:I,'Banco de Indicadores Mun. (2)'!B:B,'Banco de Indicadores - Mun. (1)'!B3544,'Banco de Indicadores Mun. (2)'!A:A,'Banco de Indicadores - Mun. (1)'!A3544) / VLOOKUP(D3544,'Dados Base'!$B:$K,9,FALSE)) * 100</f>
        <v>0</v>
      </c>
      <c r="AM3544" s="72">
        <f>(SUMIFS('Banco de Indicadores Mun. (2)'!J:J,'Banco de Indicadores Mun. (2)'!B:B,'Banco de Indicadores - Mun. (1)'!B3544,'Banco de Indicadores Mun. (2)'!A:A,'Banco de Indicadores - Mun. (1)'!A3544) / VLOOKUP(D3544,'Dados Base'!$B:$K,7,FALSE)) * 100</f>
        <v>0</v>
      </c>
      <c r="AN3544" s="72">
        <f>(SUMIFS('Banco de Indicadores Mun. (2)'!K:K,'Banco de Indicadores Mun. (2)'!B:B,'Banco de Indicadores - Mun. (1)'!B3544,'Banco de Indicadores Mun. (2)'!A:A,'Banco de Indicadores - Mun. (1)'!A3544) / VLOOKUP(D3544,'Dados Base'!$B:$K,10,FALSE)) * 100</f>
        <v>0</v>
      </c>
      <c r="AO3544" s="33">
        <v>0</v>
      </c>
      <c r="AP3544" s="34">
        <v>0</v>
      </c>
      <c r="AQ3544" s="17">
        <v>0</v>
      </c>
      <c r="AR3544" s="24">
        <v>8.1</v>
      </c>
      <c r="AS3544" s="35">
        <v>100</v>
      </c>
      <c r="AT3544" s="35">
        <v>100</v>
      </c>
      <c r="AU3544" s="35">
        <v>87.967289719626166</v>
      </c>
      <c r="AV3544" s="7">
        <v>9.8000000000000007</v>
      </c>
      <c r="AW3544" s="36">
        <v>0</v>
      </c>
      <c r="AX3544" s="36">
        <v>0</v>
      </c>
      <c r="AY3544" s="117">
        <v>1.6425706887559892</v>
      </c>
    </row>
    <row r="3545" spans="1:51" ht="15" x14ac:dyDescent="0.25">
      <c r="A3545" s="144">
        <v>2012</v>
      </c>
      <c r="B3545" s="77" t="s">
        <v>320</v>
      </c>
      <c r="C3545" s="78">
        <v>19</v>
      </c>
      <c r="D3545" s="77">
        <v>3528106</v>
      </c>
      <c r="E3545" s="78">
        <v>352810619</v>
      </c>
      <c r="F3545" s="78" t="str">
        <f t="shared" si="156"/>
        <v>3528106192012</v>
      </c>
      <c r="G3545" s="96">
        <v>0.35134317390572711</v>
      </c>
      <c r="H3545" s="80">
        <f t="shared" si="155"/>
        <v>7689</v>
      </c>
      <c r="I3545" s="91">
        <v>6839</v>
      </c>
      <c r="J3545" s="91">
        <v>850</v>
      </c>
      <c r="K3545" s="83">
        <f>(H3545)/VLOOKUP(D3545,'Dados Base'!$B:$K,6,FALSE)</f>
        <v>30.922984114216771</v>
      </c>
      <c r="L3545" s="88">
        <f t="shared" si="157"/>
        <v>88.945246455976061</v>
      </c>
      <c r="M3545" s="93">
        <v>1</v>
      </c>
      <c r="N3545" s="98">
        <v>0.74299999999999999</v>
      </c>
      <c r="O3545" s="91">
        <v>64</v>
      </c>
      <c r="P3545" s="91" t="s">
        <v>691</v>
      </c>
      <c r="Q3545" s="91" t="s">
        <v>691</v>
      </c>
      <c r="R3545" s="91" t="s">
        <v>691</v>
      </c>
      <c r="S3545" s="91">
        <v>24</v>
      </c>
      <c r="T3545" s="91" t="s">
        <v>691</v>
      </c>
      <c r="U3545" s="91">
        <v>69</v>
      </c>
      <c r="V3545" s="91">
        <v>44</v>
      </c>
      <c r="W3545" s="99">
        <v>0</v>
      </c>
      <c r="X3545" s="19">
        <v>1.7696714062499997E-2</v>
      </c>
      <c r="Y3545" s="29">
        <v>2.72</v>
      </c>
      <c r="Z3545" s="30">
        <v>144</v>
      </c>
      <c r="AA3545" s="30">
        <v>224</v>
      </c>
      <c r="AB3545" s="31">
        <v>0</v>
      </c>
      <c r="AC3545" s="32">
        <v>0</v>
      </c>
      <c r="AD3545" s="153">
        <f>VLOOKUP(D3545,'Dados Base'!$B:$K,9,FALSE)*31536000/VLOOKUP($F3545,F:H,MATCH(H3544,F3544:AF3544,0),FALSE)</f>
        <v>7382.5985173624658</v>
      </c>
      <c r="AE3545" s="153">
        <f>VLOOKUP(D3545,'Dados Base'!$B:$K,10,FALSE)*31536000/VLOOKUP($F3545,F:H,MATCH(H3544,F3544:AF3544,0),FALSE)</f>
        <v>574.20210690596946</v>
      </c>
      <c r="AF3545" s="14">
        <v>88.38</v>
      </c>
      <c r="AG3545" s="15">
        <v>88.4</v>
      </c>
      <c r="AH3545" s="14" t="s">
        <v>692</v>
      </c>
      <c r="AI3545" s="14">
        <v>0</v>
      </c>
      <c r="AJ3545" s="14">
        <v>100</v>
      </c>
      <c r="AK3545" s="72">
        <f>(SUMIFS('Banco de Indicadores Mun. (2)'!I:I,'Banco de Indicadores Mun. (2)'!B:B,'Banco de Indicadores - Mun. (1)'!B3545,'Banco de Indicadores Mun. (2)'!A:A,'Banco de Indicadores - Mun. (1)'!A3545) / VLOOKUP(D3545,'Dados Base'!$B:$K,8,FALSE)) * 100</f>
        <v>0</v>
      </c>
      <c r="AL3545" s="72">
        <f>(SUMIFS('Banco de Indicadores Mun. (2)'!I:I,'Banco de Indicadores Mun. (2)'!B:B,'Banco de Indicadores - Mun. (1)'!B3545,'Banco de Indicadores Mun. (2)'!A:A,'Banco de Indicadores - Mun. (1)'!A3545) / VLOOKUP(D3545,'Dados Base'!$B:$K,9,FALSE)) * 100</f>
        <v>0</v>
      </c>
      <c r="AM3545" s="72">
        <f>(SUMIFS('Banco de Indicadores Mun. (2)'!J:J,'Banco de Indicadores Mun. (2)'!B:B,'Banco de Indicadores - Mun. (1)'!B3545,'Banco de Indicadores Mun. (2)'!A:A,'Banco de Indicadores - Mun. (1)'!A3545) / VLOOKUP(D3545,'Dados Base'!$B:$K,7,FALSE)) * 100</f>
        <v>0</v>
      </c>
      <c r="AN3545" s="72">
        <f>(SUMIFS('Banco de Indicadores Mun. (2)'!K:K,'Banco de Indicadores Mun. (2)'!B:B,'Banco de Indicadores - Mun. (1)'!B3545,'Banco de Indicadores Mun. (2)'!A:A,'Banco de Indicadores - Mun. (1)'!A3545) / VLOOKUP(D3545,'Dados Base'!$B:$K,10,FALSE)) * 100</f>
        <v>0</v>
      </c>
      <c r="AO3545" s="33">
        <v>0</v>
      </c>
      <c r="AP3545" s="34">
        <v>0</v>
      </c>
      <c r="AQ3545" s="17">
        <v>0</v>
      </c>
      <c r="AR3545" s="24">
        <v>9.4</v>
      </c>
      <c r="AS3545" s="35">
        <v>87</v>
      </c>
      <c r="AT3545" s="35">
        <v>87.000000000000014</v>
      </c>
      <c r="AU3545" s="35">
        <v>39.130434782608695</v>
      </c>
      <c r="AV3545" s="7">
        <v>5.55</v>
      </c>
      <c r="AW3545" s="36">
        <v>0</v>
      </c>
      <c r="AX3545" s="36">
        <v>0</v>
      </c>
      <c r="AY3545" s="117">
        <v>3.6323592148124377</v>
      </c>
    </row>
    <row r="3546" spans="1:51" ht="15" x14ac:dyDescent="0.25">
      <c r="A3546" s="144">
        <v>2012</v>
      </c>
      <c r="B3546" s="77" t="s">
        <v>321</v>
      </c>
      <c r="C3546" s="78">
        <v>15</v>
      </c>
      <c r="D3546" s="77">
        <v>3528205</v>
      </c>
      <c r="E3546" s="78">
        <v>352820515</v>
      </c>
      <c r="F3546" s="78" t="str">
        <f t="shared" si="156"/>
        <v>3528205152012</v>
      </c>
      <c r="G3546" s="96">
        <v>-0.28617329022748716</v>
      </c>
      <c r="H3546" s="80">
        <f t="shared" si="155"/>
        <v>3646</v>
      </c>
      <c r="I3546" s="91">
        <v>2793</v>
      </c>
      <c r="J3546" s="91">
        <v>853</v>
      </c>
      <c r="K3546" s="83">
        <f>(H3546)/VLOOKUP(D3546,'Dados Base'!$B:$K,6,FALSE)</f>
        <v>11.078699483439683</v>
      </c>
      <c r="L3546" s="88">
        <f t="shared" si="157"/>
        <v>76.604498080087765</v>
      </c>
      <c r="M3546" s="93">
        <v>4</v>
      </c>
      <c r="N3546" s="98">
        <v>0.74</v>
      </c>
      <c r="O3546" s="91">
        <v>66</v>
      </c>
      <c r="P3546" s="91" t="s">
        <v>691</v>
      </c>
      <c r="Q3546" s="91" t="s">
        <v>691</v>
      </c>
      <c r="R3546" s="91" t="s">
        <v>691</v>
      </c>
      <c r="S3546" s="91">
        <v>3</v>
      </c>
      <c r="T3546" s="91" t="s">
        <v>691</v>
      </c>
      <c r="U3546" s="91">
        <v>19</v>
      </c>
      <c r="V3546" s="91">
        <v>11</v>
      </c>
      <c r="W3546" s="99">
        <v>4.8320999999999996</v>
      </c>
      <c r="X3546" s="19">
        <v>7.268263020833333E-3</v>
      </c>
      <c r="Y3546" s="29">
        <v>1.1100000000000001</v>
      </c>
      <c r="Z3546" s="30">
        <v>130</v>
      </c>
      <c r="AA3546" s="30">
        <v>19</v>
      </c>
      <c r="AB3546" s="31">
        <v>0</v>
      </c>
      <c r="AC3546" s="32">
        <v>0</v>
      </c>
      <c r="AD3546" s="153">
        <f>VLOOKUP(D3546,'Dados Base'!$B:$K,9,FALSE)*31536000/VLOOKUP($F3546,F:H,MATCH(H3545,F3545:AF3545,0),FALSE)</f>
        <v>21796.686780032913</v>
      </c>
      <c r="AE3546" s="153">
        <f>VLOOKUP(D3546,'Dados Base'!$B:$K,10,FALSE)*31536000/VLOOKUP($F3546,F:H,MATCH(H3545,F3545:AF3545,0),FALSE)</f>
        <v>2248.8645090510149</v>
      </c>
      <c r="AF3546" s="14">
        <v>76.55</v>
      </c>
      <c r="AG3546" s="15">
        <v>75.8</v>
      </c>
      <c r="AH3546" s="14">
        <v>81.069999999999993</v>
      </c>
      <c r="AI3546" s="14">
        <v>20.239999999999998</v>
      </c>
      <c r="AJ3546" s="14">
        <v>100</v>
      </c>
      <c r="AK3546" s="72">
        <f>(SUMIFS('Banco de Indicadores Mun. (2)'!I:I,'Banco de Indicadores Mun. (2)'!B:B,'Banco de Indicadores - Mun. (1)'!B3546,'Banco de Indicadores Mun. (2)'!A:A,'Banco de Indicadores - Mun. (1)'!A3546) / VLOOKUP(D3546,'Dados Base'!$B:$K,8,FALSE)) * 100</f>
        <v>0</v>
      </c>
      <c r="AL3546" s="72">
        <f>(SUMIFS('Banco de Indicadores Mun. (2)'!I:I,'Banco de Indicadores Mun. (2)'!B:B,'Banco de Indicadores - Mun. (1)'!B3546,'Banco de Indicadores Mun. (2)'!A:A,'Banco de Indicadores - Mun. (1)'!A3546) / VLOOKUP(D3546,'Dados Base'!$B:$K,9,FALSE)) * 100</f>
        <v>0</v>
      </c>
      <c r="AM3546" s="72">
        <f>(SUMIFS('Banco de Indicadores Mun. (2)'!J:J,'Banco de Indicadores Mun. (2)'!B:B,'Banco de Indicadores - Mun. (1)'!B3546,'Banco de Indicadores Mun. (2)'!A:A,'Banco de Indicadores - Mun. (1)'!A3546) / VLOOKUP(D3546,'Dados Base'!$B:$K,7,FALSE)) * 100</f>
        <v>0</v>
      </c>
      <c r="AN3546" s="72">
        <f>(SUMIFS('Banco de Indicadores Mun. (2)'!K:K,'Banco de Indicadores Mun. (2)'!B:B,'Banco de Indicadores - Mun. (1)'!B3546,'Banco de Indicadores Mun. (2)'!A:A,'Banco de Indicadores - Mun. (1)'!A3546) / VLOOKUP(D3546,'Dados Base'!$B:$K,10,FALSE)) * 100</f>
        <v>0</v>
      </c>
      <c r="AO3546" s="33">
        <v>0</v>
      </c>
      <c r="AP3546" s="34">
        <v>0</v>
      </c>
      <c r="AQ3546" s="17">
        <v>0</v>
      </c>
      <c r="AR3546" s="24">
        <v>9</v>
      </c>
      <c r="AS3546" s="35">
        <v>98</v>
      </c>
      <c r="AT3546" s="35">
        <v>98.000000000000014</v>
      </c>
      <c r="AU3546" s="35">
        <v>87.24832214765101</v>
      </c>
      <c r="AV3546" s="7">
        <v>9.9700000000000006</v>
      </c>
      <c r="AW3546" s="36">
        <v>0</v>
      </c>
      <c r="AX3546" s="36">
        <v>0</v>
      </c>
      <c r="AY3546" s="117">
        <v>61.96012290932044</v>
      </c>
    </row>
    <row r="3547" spans="1:51" ht="15" x14ac:dyDescent="0.25">
      <c r="A3547" s="144">
        <v>2012</v>
      </c>
      <c r="B3547" s="77" t="s">
        <v>322</v>
      </c>
      <c r="C3547" s="78">
        <v>19</v>
      </c>
      <c r="D3547" s="77">
        <v>3528304</v>
      </c>
      <c r="E3547" s="78">
        <v>352830419</v>
      </c>
      <c r="F3547" s="78" t="str">
        <f t="shared" si="156"/>
        <v>3528304192012</v>
      </c>
      <c r="G3547" s="96">
        <v>-0.62296904918538454</v>
      </c>
      <c r="H3547" s="80">
        <f t="shared" si="155"/>
        <v>3179</v>
      </c>
      <c r="I3547" s="91">
        <v>2655</v>
      </c>
      <c r="J3547" s="91">
        <v>524</v>
      </c>
      <c r="K3547" s="83">
        <f>(H3547)/VLOOKUP(D3547,'Dados Base'!$B:$K,6,FALSE)</f>
        <v>10.186490643424763</v>
      </c>
      <c r="L3547" s="88">
        <f t="shared" si="157"/>
        <v>83.51682919156967</v>
      </c>
      <c r="M3547" s="93">
        <v>3</v>
      </c>
      <c r="N3547" s="98">
        <v>0.753</v>
      </c>
      <c r="O3547" s="91">
        <v>51</v>
      </c>
      <c r="P3547" s="91" t="s">
        <v>691</v>
      </c>
      <c r="Q3547" s="91" t="s">
        <v>691</v>
      </c>
      <c r="R3547" s="91" t="s">
        <v>691</v>
      </c>
      <c r="S3547" s="91">
        <v>10</v>
      </c>
      <c r="T3547" s="91" t="s">
        <v>691</v>
      </c>
      <c r="U3547" s="91">
        <v>24</v>
      </c>
      <c r="V3547" s="91">
        <v>19</v>
      </c>
      <c r="W3547" s="99">
        <v>0</v>
      </c>
      <c r="X3547" s="19">
        <v>7.1759302083333329E-3</v>
      </c>
      <c r="Y3547" s="29">
        <v>1.05</v>
      </c>
      <c r="Z3547" s="30">
        <v>108</v>
      </c>
      <c r="AA3547" s="30">
        <v>34</v>
      </c>
      <c r="AB3547" s="31">
        <v>1</v>
      </c>
      <c r="AC3547" s="32">
        <v>0</v>
      </c>
      <c r="AD3547" s="153">
        <f>VLOOKUP(D3547,'Dados Base'!$B:$K,9,FALSE)*31536000/VLOOKUP($F3547,F:H,MATCH(H3546,F3546:AF3546,0),FALSE)</f>
        <v>23113.834539163257</v>
      </c>
      <c r="AE3547" s="153">
        <f>VLOOKUP(D3547,'Dados Base'!$B:$K,10,FALSE)*31536000/VLOOKUP($F3547,F:H,MATCH(H3546,F3546:AF3546,0),FALSE)</f>
        <v>1884.8191255111665</v>
      </c>
      <c r="AF3547" s="14">
        <v>86.68</v>
      </c>
      <c r="AG3547" s="15">
        <v>83</v>
      </c>
      <c r="AH3547" s="14" t="s">
        <v>692</v>
      </c>
      <c r="AI3547" s="14">
        <v>14.44</v>
      </c>
      <c r="AJ3547" s="14">
        <v>100</v>
      </c>
      <c r="AK3547" s="72">
        <f>(SUMIFS('Banco de Indicadores Mun. (2)'!I:I,'Banco de Indicadores Mun. (2)'!B:B,'Banco de Indicadores - Mun. (1)'!B3547,'Banco de Indicadores Mun. (2)'!A:A,'Banco de Indicadores - Mun. (1)'!A3547) / VLOOKUP(D3547,'Dados Base'!$B:$K,8,FALSE)) * 100</f>
        <v>0</v>
      </c>
      <c r="AL3547" s="72">
        <f>(SUMIFS('Banco de Indicadores Mun. (2)'!I:I,'Banco de Indicadores Mun. (2)'!B:B,'Banco de Indicadores - Mun. (1)'!B3547,'Banco de Indicadores Mun. (2)'!A:A,'Banco de Indicadores - Mun. (1)'!A3547) / VLOOKUP(D3547,'Dados Base'!$B:$K,9,FALSE)) * 100</f>
        <v>0</v>
      </c>
      <c r="AM3547" s="72">
        <f>(SUMIFS('Banco de Indicadores Mun. (2)'!J:J,'Banco de Indicadores Mun. (2)'!B:B,'Banco de Indicadores - Mun. (1)'!B3547,'Banco de Indicadores Mun. (2)'!A:A,'Banco de Indicadores - Mun. (1)'!A3547) / VLOOKUP(D3547,'Dados Base'!$B:$K,7,FALSE)) * 100</f>
        <v>0</v>
      </c>
      <c r="AN3547" s="72">
        <f>(SUMIFS('Banco de Indicadores Mun. (2)'!K:K,'Banco de Indicadores Mun. (2)'!B:B,'Banco de Indicadores - Mun. (1)'!B3547,'Banco de Indicadores Mun. (2)'!A:A,'Banco de Indicadores - Mun. (1)'!A3547) / VLOOKUP(D3547,'Dados Base'!$B:$K,10,FALSE)) * 100</f>
        <v>0</v>
      </c>
      <c r="AO3547" s="33">
        <v>0</v>
      </c>
      <c r="AP3547" s="34">
        <v>0</v>
      </c>
      <c r="AQ3547" s="17">
        <v>0</v>
      </c>
      <c r="AR3547" s="24">
        <v>7.8</v>
      </c>
      <c r="AS3547" s="35">
        <v>95</v>
      </c>
      <c r="AT3547" s="35">
        <v>95</v>
      </c>
      <c r="AU3547" s="35">
        <v>76.056338028169009</v>
      </c>
      <c r="AV3547" s="7">
        <v>7.87</v>
      </c>
      <c r="AW3547" s="36">
        <v>0</v>
      </c>
      <c r="AX3547" s="36">
        <v>0</v>
      </c>
      <c r="AY3547" s="117">
        <v>46.435675906482523</v>
      </c>
    </row>
    <row r="3548" spans="1:51" ht="15" x14ac:dyDescent="0.25">
      <c r="A3548" s="144">
        <v>2012</v>
      </c>
      <c r="B3548" s="77" t="s">
        <v>323</v>
      </c>
      <c r="C3548" s="78">
        <v>10</v>
      </c>
      <c r="D3548" s="77">
        <v>3528403</v>
      </c>
      <c r="E3548" s="78">
        <v>352840310</v>
      </c>
      <c r="F3548" s="78" t="str">
        <f t="shared" si="156"/>
        <v>3528403102012</v>
      </c>
      <c r="G3548" s="96">
        <v>0.76777344619787247</v>
      </c>
      <c r="H3548" s="80">
        <f t="shared" si="155"/>
        <v>43853</v>
      </c>
      <c r="I3548" s="91">
        <v>35196</v>
      </c>
      <c r="J3548" s="91">
        <v>8657</v>
      </c>
      <c r="K3548" s="83">
        <f>(H3548)/VLOOKUP(D3548,'Dados Base'!$B:$K,6,FALSE)</f>
        <v>209.06273836765828</v>
      </c>
      <c r="L3548" s="88">
        <f t="shared" si="157"/>
        <v>80.259047271566374</v>
      </c>
      <c r="M3548" s="93">
        <v>2</v>
      </c>
      <c r="N3548" s="98">
        <v>0.74299999999999999</v>
      </c>
      <c r="O3548" s="91">
        <v>52</v>
      </c>
      <c r="P3548" s="91" t="s">
        <v>691</v>
      </c>
      <c r="Q3548" s="91" t="s">
        <v>691</v>
      </c>
      <c r="R3548" s="91" t="s">
        <v>691</v>
      </c>
      <c r="S3548" s="91">
        <v>74</v>
      </c>
      <c r="T3548" s="91" t="s">
        <v>691</v>
      </c>
      <c r="U3548" s="91">
        <v>353</v>
      </c>
      <c r="V3548" s="91">
        <v>197</v>
      </c>
      <c r="W3548" s="99">
        <v>3.2408999999999999</v>
      </c>
      <c r="X3548" s="19">
        <v>0.13215284270833333</v>
      </c>
      <c r="Y3548" s="29">
        <v>14.03</v>
      </c>
      <c r="Z3548" s="30">
        <v>0</v>
      </c>
      <c r="AA3548" s="30">
        <v>1895</v>
      </c>
      <c r="AB3548" s="31">
        <v>5</v>
      </c>
      <c r="AC3548" s="32">
        <v>1</v>
      </c>
      <c r="AD3548" s="153">
        <f>VLOOKUP(D3548,'Dados Base'!$B:$K,9,FALSE)*31536000/VLOOKUP($F3548,F:H,MATCH(H3547,F3547:AF3547,0),FALSE)</f>
        <v>1337.581465350147</v>
      </c>
      <c r="AE3548" s="153">
        <f>VLOOKUP(D3548,'Dados Base'!$B:$K,10,FALSE)*31536000/VLOOKUP($F3548,F:H,MATCH(H3547,F3547:AF3547,0),FALSE)</f>
        <v>208.54764782341007</v>
      </c>
      <c r="AF3548" s="14">
        <v>99</v>
      </c>
      <c r="AG3548" s="15" t="s">
        <v>692</v>
      </c>
      <c r="AH3548" s="14" t="s">
        <v>692</v>
      </c>
      <c r="AI3548" s="14">
        <v>55.27</v>
      </c>
      <c r="AJ3548" s="14">
        <v>99</v>
      </c>
      <c r="AK3548" s="72">
        <f>(SUMIFS('Banco de Indicadores Mun. (2)'!I:I,'Banco de Indicadores Mun. (2)'!B:B,'Banco de Indicadores - Mun. (1)'!B3548,'Banco de Indicadores Mun. (2)'!A:A,'Banco de Indicadores - Mun. (1)'!A3548) / VLOOKUP(D3548,'Dados Base'!$B:$K,8,FALSE)) * 100</f>
        <v>0</v>
      </c>
      <c r="AL3548" s="72">
        <f>(SUMIFS('Banco de Indicadores Mun. (2)'!I:I,'Banco de Indicadores Mun. (2)'!B:B,'Banco de Indicadores - Mun. (1)'!B3548,'Banco de Indicadores Mun. (2)'!A:A,'Banco de Indicadores - Mun. (1)'!A3548) / VLOOKUP(D3548,'Dados Base'!$B:$K,9,FALSE)) * 100</f>
        <v>0</v>
      </c>
      <c r="AM3548" s="72">
        <f>(SUMIFS('Banco de Indicadores Mun. (2)'!J:J,'Banco de Indicadores Mun. (2)'!B:B,'Banco de Indicadores - Mun. (1)'!B3548,'Banco de Indicadores Mun. (2)'!A:A,'Banco de Indicadores - Mun. (1)'!A3548) / VLOOKUP(D3548,'Dados Base'!$B:$K,7,FALSE)) * 100</f>
        <v>0</v>
      </c>
      <c r="AN3548" s="72">
        <f>(SUMIFS('Banco de Indicadores Mun. (2)'!K:K,'Banco de Indicadores Mun. (2)'!B:B,'Banco de Indicadores - Mun. (1)'!B3548,'Banco de Indicadores Mun. (2)'!A:A,'Banco de Indicadores - Mun. (1)'!A3548) / VLOOKUP(D3548,'Dados Base'!$B:$K,10,FALSE)) * 100</f>
        <v>0</v>
      </c>
      <c r="AO3548" s="33">
        <v>0</v>
      </c>
      <c r="AP3548" s="34">
        <v>0</v>
      </c>
      <c r="AQ3548" s="17">
        <v>0</v>
      </c>
      <c r="AR3548" s="24">
        <v>8.6999999999999993</v>
      </c>
      <c r="AS3548" s="35">
        <v>78</v>
      </c>
      <c r="AT3548" s="35">
        <v>0</v>
      </c>
      <c r="AU3548" s="35">
        <v>0</v>
      </c>
      <c r="AV3548" s="7">
        <v>1.17</v>
      </c>
      <c r="AW3548" s="36">
        <v>0</v>
      </c>
      <c r="AX3548" s="36">
        <v>1</v>
      </c>
      <c r="AY3548" s="117">
        <v>41.366243620386399</v>
      </c>
    </row>
    <row r="3549" spans="1:51" ht="15" x14ac:dyDescent="0.25">
      <c r="A3549" s="144">
        <v>2012</v>
      </c>
      <c r="B3549" s="77" t="s">
        <v>324</v>
      </c>
      <c r="C3549" s="78">
        <v>6</v>
      </c>
      <c r="D3549" s="77">
        <v>3528502</v>
      </c>
      <c r="E3549" s="78">
        <v>35285026</v>
      </c>
      <c r="F3549" s="78" t="str">
        <f t="shared" si="156"/>
        <v>352850262012</v>
      </c>
      <c r="G3549" s="96">
        <v>2.7727158193890489</v>
      </c>
      <c r="H3549" s="80">
        <f t="shared" si="155"/>
        <v>84372</v>
      </c>
      <c r="I3549" s="91">
        <v>74701</v>
      </c>
      <c r="J3549" s="91">
        <v>9671</v>
      </c>
      <c r="K3549" s="83">
        <f>(H3549)/VLOOKUP(D3549,'Dados Base'!$B:$K,6,FALSE)</f>
        <v>262.44867487868606</v>
      </c>
      <c r="L3549" s="88">
        <f t="shared" si="157"/>
        <v>88.537666524439388</v>
      </c>
      <c r="M3549" s="93">
        <v>4</v>
      </c>
      <c r="N3549" s="98">
        <v>0.78800000000000003</v>
      </c>
      <c r="O3549" s="91">
        <v>20</v>
      </c>
      <c r="P3549" s="91" t="s">
        <v>691</v>
      </c>
      <c r="Q3549" s="91" t="s">
        <v>691</v>
      </c>
      <c r="R3549" s="91" t="s">
        <v>691</v>
      </c>
      <c r="S3549" s="91">
        <v>223</v>
      </c>
      <c r="T3549" s="91" t="s">
        <v>691</v>
      </c>
      <c r="U3549" s="91">
        <v>515</v>
      </c>
      <c r="V3549" s="91">
        <v>490</v>
      </c>
      <c r="W3549" s="99">
        <v>0</v>
      </c>
      <c r="X3549" s="19">
        <v>0.21211325870833339</v>
      </c>
      <c r="Y3549" s="29">
        <v>29.4</v>
      </c>
      <c r="Z3549" s="30">
        <v>1192</v>
      </c>
      <c r="AA3549" s="30">
        <v>2774</v>
      </c>
      <c r="AB3549" s="31">
        <v>4</v>
      </c>
      <c r="AC3549" s="32">
        <v>2</v>
      </c>
      <c r="AD3549" s="153">
        <f>VLOOKUP(D3549,'Dados Base'!$B:$K,9,FALSE)*31536000/VLOOKUP($F3549,F:H,MATCH(H3548,F3548:AF3548,0),FALSE)</f>
        <v>1730.5703313895606</v>
      </c>
      <c r="AE3549" s="153">
        <f>VLOOKUP(D3549,'Dados Base'!$B:$K,10,FALSE)*31536000/VLOOKUP($F3549,F:H,MATCH(H3548,F3548:AF3548,0),FALSE)</f>
        <v>235.47717252168962</v>
      </c>
      <c r="AF3549" s="14">
        <v>82.59</v>
      </c>
      <c r="AG3549" s="15" t="s">
        <v>692</v>
      </c>
      <c r="AH3549" s="14">
        <v>44.55</v>
      </c>
      <c r="AI3549" s="14">
        <v>42.28</v>
      </c>
      <c r="AJ3549" s="14">
        <v>94.5</v>
      </c>
      <c r="AK3549" s="72">
        <f>(SUMIFS('Banco de Indicadores Mun. (2)'!I:I,'Banco de Indicadores Mun. (2)'!B:B,'Banco de Indicadores - Mun. (1)'!B3549,'Banco de Indicadores Mun. (2)'!A:A,'Banco de Indicadores - Mun. (1)'!A3549) / VLOOKUP(D3549,'Dados Base'!$B:$K,8,FALSE)) * 100</f>
        <v>0</v>
      </c>
      <c r="AL3549" s="72">
        <f>(SUMIFS('Banco de Indicadores Mun. (2)'!I:I,'Banco de Indicadores Mun. (2)'!B:B,'Banco de Indicadores - Mun. (1)'!B3549,'Banco de Indicadores Mun. (2)'!A:A,'Banco de Indicadores - Mun. (1)'!A3549) / VLOOKUP(D3549,'Dados Base'!$B:$K,9,FALSE)) * 100</f>
        <v>0</v>
      </c>
      <c r="AM3549" s="72">
        <f>(SUMIFS('Banco de Indicadores Mun. (2)'!J:J,'Banco de Indicadores Mun. (2)'!B:B,'Banco de Indicadores - Mun. (1)'!B3549,'Banco de Indicadores Mun. (2)'!A:A,'Banco de Indicadores - Mun. (1)'!A3549) / VLOOKUP(D3549,'Dados Base'!$B:$K,7,FALSE)) * 100</f>
        <v>0</v>
      </c>
      <c r="AN3549" s="72">
        <f>(SUMIFS('Banco de Indicadores Mun. (2)'!K:K,'Banco de Indicadores Mun. (2)'!B:B,'Banco de Indicadores - Mun. (1)'!B3549,'Banco de Indicadores Mun. (2)'!A:A,'Banco de Indicadores - Mun. (1)'!A3549) / VLOOKUP(D3549,'Dados Base'!$B:$K,10,FALSE)) * 100</f>
        <v>0</v>
      </c>
      <c r="AO3549" s="33">
        <v>1</v>
      </c>
      <c r="AP3549" s="34">
        <v>0</v>
      </c>
      <c r="AQ3549" s="17">
        <v>0</v>
      </c>
      <c r="AR3549" s="24">
        <v>8.3000000000000007</v>
      </c>
      <c r="AS3549" s="35">
        <v>57</v>
      </c>
      <c r="AT3549" s="35">
        <v>35.339999999999996</v>
      </c>
      <c r="AU3549" s="35">
        <v>30.055471507816439</v>
      </c>
      <c r="AV3549" s="7">
        <v>3.94</v>
      </c>
      <c r="AW3549" s="36">
        <v>0</v>
      </c>
      <c r="AX3549" s="36">
        <v>2</v>
      </c>
      <c r="AY3549" s="117">
        <v>135.21358255057328</v>
      </c>
    </row>
    <row r="3550" spans="1:51" ht="15" x14ac:dyDescent="0.25">
      <c r="A3550" s="144">
        <v>2012</v>
      </c>
      <c r="B3550" s="77" t="s">
        <v>325</v>
      </c>
      <c r="C3550" s="78">
        <v>14</v>
      </c>
      <c r="D3550" s="77">
        <v>3528601</v>
      </c>
      <c r="E3550" s="78">
        <v>352860114</v>
      </c>
      <c r="F3550" s="78" t="str">
        <f t="shared" si="156"/>
        <v>3528601142012</v>
      </c>
      <c r="G3550" s="96">
        <v>0.80456191089086637</v>
      </c>
      <c r="H3550" s="80">
        <f t="shared" si="155"/>
        <v>9103</v>
      </c>
      <c r="I3550" s="91">
        <v>8002</v>
      </c>
      <c r="J3550" s="91">
        <v>1101</v>
      </c>
      <c r="K3550" s="83">
        <f>(H3550)/VLOOKUP(D3550,'Dados Base'!$B:$K,6,FALSE)</f>
        <v>39.773670642722941</v>
      </c>
      <c r="L3550" s="88">
        <f t="shared" si="157"/>
        <v>87.905086235307039</v>
      </c>
      <c r="M3550" s="93">
        <v>4</v>
      </c>
      <c r="N3550" s="98">
        <v>0.73899999999999999</v>
      </c>
      <c r="O3550" s="91">
        <v>82</v>
      </c>
      <c r="P3550" s="91" t="s">
        <v>691</v>
      </c>
      <c r="Q3550" s="91" t="s">
        <v>691</v>
      </c>
      <c r="R3550" s="91" t="s">
        <v>691</v>
      </c>
      <c r="S3550" s="91">
        <v>37</v>
      </c>
      <c r="T3550" s="91" t="s">
        <v>691</v>
      </c>
      <c r="U3550" s="91">
        <v>87</v>
      </c>
      <c r="V3550" s="91">
        <v>50</v>
      </c>
      <c r="W3550" s="99">
        <v>8.2000000000000003E-2</v>
      </c>
      <c r="X3550" s="19">
        <v>2.0498344010416669E-2</v>
      </c>
      <c r="Y3550" s="29">
        <v>3.15</v>
      </c>
      <c r="Z3550" s="30">
        <v>353</v>
      </c>
      <c r="AA3550" s="30">
        <v>72</v>
      </c>
      <c r="AB3550" s="31">
        <v>0</v>
      </c>
      <c r="AC3550" s="32">
        <v>0</v>
      </c>
      <c r="AD3550" s="153">
        <f>VLOOKUP(D3550,'Dados Base'!$B:$K,9,FALSE)*31536000/VLOOKUP($F3550,F:H,MATCH(H3549,F3549:AF3549,0),FALSE)</f>
        <v>8487.6634076678019</v>
      </c>
      <c r="AE3550" s="153">
        <f>VLOOKUP(D3550,'Dados Base'!$B:$K,10,FALSE)*31536000/VLOOKUP($F3550,F:H,MATCH(H3549,F3549:AF3549,0),FALSE)</f>
        <v>1004.6621992749641</v>
      </c>
      <c r="AF3550" s="14">
        <v>86.47</v>
      </c>
      <c r="AG3550" s="15">
        <v>86.5</v>
      </c>
      <c r="AH3550" s="14" t="s">
        <v>692</v>
      </c>
      <c r="AI3550" s="14">
        <v>21.51</v>
      </c>
      <c r="AJ3550" s="14">
        <v>100</v>
      </c>
      <c r="AK3550" s="72">
        <f>(SUMIFS('Banco de Indicadores Mun. (2)'!I:I,'Banco de Indicadores Mun. (2)'!B:B,'Banco de Indicadores - Mun. (1)'!B3550,'Banco de Indicadores Mun. (2)'!A:A,'Banco de Indicadores - Mun. (1)'!A3550) / VLOOKUP(D3550,'Dados Base'!$B:$K,8,FALSE)) * 100</f>
        <v>0</v>
      </c>
      <c r="AL3550" s="72">
        <f>(SUMIFS('Banco de Indicadores Mun. (2)'!I:I,'Banco de Indicadores Mun. (2)'!B:B,'Banco de Indicadores - Mun. (1)'!B3550,'Banco de Indicadores Mun. (2)'!A:A,'Banco de Indicadores - Mun. (1)'!A3550) / VLOOKUP(D3550,'Dados Base'!$B:$K,9,FALSE)) * 100</f>
        <v>0</v>
      </c>
      <c r="AM3550" s="72">
        <f>(SUMIFS('Banco de Indicadores Mun. (2)'!J:J,'Banco de Indicadores Mun. (2)'!B:B,'Banco de Indicadores - Mun. (1)'!B3550,'Banco de Indicadores Mun. (2)'!A:A,'Banco de Indicadores - Mun. (1)'!A3550) / VLOOKUP(D3550,'Dados Base'!$B:$K,7,FALSE)) * 100</f>
        <v>0</v>
      </c>
      <c r="AN3550" s="72">
        <f>(SUMIFS('Banco de Indicadores Mun. (2)'!K:K,'Banco de Indicadores Mun. (2)'!B:B,'Banco de Indicadores - Mun. (1)'!B3550,'Banco de Indicadores Mun. (2)'!A:A,'Banco de Indicadores - Mun. (1)'!A3550) / VLOOKUP(D3550,'Dados Base'!$B:$K,10,FALSE)) * 100</f>
        <v>0</v>
      </c>
      <c r="AO3550" s="33">
        <v>0</v>
      </c>
      <c r="AP3550" s="34">
        <v>0</v>
      </c>
      <c r="AQ3550" s="17">
        <v>0</v>
      </c>
      <c r="AR3550" s="24">
        <v>7.1</v>
      </c>
      <c r="AS3550" s="35">
        <v>99</v>
      </c>
      <c r="AT3550" s="35">
        <v>99</v>
      </c>
      <c r="AU3550" s="35">
        <v>83.058823529411768</v>
      </c>
      <c r="AV3550" s="7">
        <v>9.69</v>
      </c>
      <c r="AW3550" s="36">
        <v>0</v>
      </c>
      <c r="AX3550" s="36">
        <v>0</v>
      </c>
      <c r="AY3550" s="117">
        <v>46.523415066886152</v>
      </c>
    </row>
    <row r="3551" spans="1:51" ht="15" x14ac:dyDescent="0.25">
      <c r="A3551" s="144">
        <v>2012</v>
      </c>
      <c r="B3551" s="77" t="s">
        <v>326</v>
      </c>
      <c r="C3551" s="78">
        <v>22</v>
      </c>
      <c r="D3551" s="77">
        <v>3528700</v>
      </c>
      <c r="E3551" s="78">
        <v>352870022</v>
      </c>
      <c r="F3551" s="78" t="str">
        <f t="shared" si="156"/>
        <v>3528700222012</v>
      </c>
      <c r="G3551" s="96">
        <v>2.0537885746451767</v>
      </c>
      <c r="H3551" s="80">
        <f t="shared" si="155"/>
        <v>4827</v>
      </c>
      <c r="I3551" s="91">
        <v>2149</v>
      </c>
      <c r="J3551" s="91">
        <v>2678</v>
      </c>
      <c r="K3551" s="83">
        <f>(H3551)/VLOOKUP(D3551,'Dados Base'!$B:$K,6,FALSE)</f>
        <v>5.2632152826238663</v>
      </c>
      <c r="L3551" s="88">
        <f t="shared" si="157"/>
        <v>44.52040604930599</v>
      </c>
      <c r="M3551" s="93">
        <v>5</v>
      </c>
      <c r="N3551" s="98">
        <v>0.67700000000000005</v>
      </c>
      <c r="O3551" s="91">
        <v>88</v>
      </c>
      <c r="P3551" s="91" t="s">
        <v>691</v>
      </c>
      <c r="Q3551" s="91" t="s">
        <v>691</v>
      </c>
      <c r="R3551" s="91" t="s">
        <v>691</v>
      </c>
      <c r="S3551" s="91">
        <v>9</v>
      </c>
      <c r="T3551" s="91" t="s">
        <v>691</v>
      </c>
      <c r="U3551" s="91">
        <v>14</v>
      </c>
      <c r="V3551" s="91">
        <v>11</v>
      </c>
      <c r="W3551" s="99">
        <v>0</v>
      </c>
      <c r="X3551" s="19">
        <v>5.7924000000000005E-3</v>
      </c>
      <c r="Y3551" s="29">
        <v>0.89</v>
      </c>
      <c r="Z3551" s="30">
        <v>104</v>
      </c>
      <c r="AA3551" s="30">
        <v>16</v>
      </c>
      <c r="AB3551" s="31">
        <v>0</v>
      </c>
      <c r="AC3551" s="32">
        <v>0</v>
      </c>
      <c r="AD3551" s="153">
        <f>VLOOKUP(D3551,'Dados Base'!$B:$K,9,FALSE)*31536000/VLOOKUP($F3551,F:H,MATCH(H3550,F3550:AF3550,0),FALSE)</f>
        <v>44360.770665009324</v>
      </c>
      <c r="AE3551" s="153">
        <f>VLOOKUP(D3551,'Dados Base'!$B:$K,10,FALSE)*31536000/VLOOKUP($F3551,F:H,MATCH(H3550,F3550:AF3550,0),FALSE)</f>
        <v>6271.9204474829112</v>
      </c>
      <c r="AF3551" s="14">
        <v>46.08</v>
      </c>
      <c r="AG3551" s="15">
        <v>100</v>
      </c>
      <c r="AH3551" s="14">
        <v>36.58</v>
      </c>
      <c r="AI3551" s="14">
        <v>9.5500000000000007</v>
      </c>
      <c r="AJ3551" s="14">
        <v>100</v>
      </c>
      <c r="AK3551" s="72">
        <f>(SUMIFS('Banco de Indicadores Mun. (2)'!I:I,'Banco de Indicadores Mun. (2)'!B:B,'Banco de Indicadores - Mun. (1)'!B3551,'Banco de Indicadores Mun. (2)'!A:A,'Banco de Indicadores - Mun. (1)'!A3551) / VLOOKUP(D3551,'Dados Base'!$B:$K,8,FALSE)) * 100</f>
        <v>0</v>
      </c>
      <c r="AL3551" s="72">
        <f>(SUMIFS('Banco de Indicadores Mun. (2)'!I:I,'Banco de Indicadores Mun. (2)'!B:B,'Banco de Indicadores - Mun. (1)'!B3551,'Banco de Indicadores Mun. (2)'!A:A,'Banco de Indicadores - Mun. (1)'!A3551) / VLOOKUP(D3551,'Dados Base'!$B:$K,9,FALSE)) * 100</f>
        <v>0</v>
      </c>
      <c r="AM3551" s="72">
        <f>(SUMIFS('Banco de Indicadores Mun. (2)'!J:J,'Banco de Indicadores Mun. (2)'!B:B,'Banco de Indicadores - Mun. (1)'!B3551,'Banco de Indicadores Mun. (2)'!A:A,'Banco de Indicadores - Mun. (1)'!A3551) / VLOOKUP(D3551,'Dados Base'!$B:$K,7,FALSE)) * 100</f>
        <v>0</v>
      </c>
      <c r="AN3551" s="72">
        <f>(SUMIFS('Banco de Indicadores Mun. (2)'!K:K,'Banco de Indicadores Mun. (2)'!B:B,'Banco de Indicadores - Mun. (1)'!B3551,'Banco de Indicadores Mun. (2)'!A:A,'Banco de Indicadores - Mun. (1)'!A3551) / VLOOKUP(D3551,'Dados Base'!$B:$K,10,FALSE)) * 100</f>
        <v>0</v>
      </c>
      <c r="AO3551" s="33">
        <v>0</v>
      </c>
      <c r="AP3551" s="34">
        <v>0</v>
      </c>
      <c r="AQ3551" s="17">
        <v>0</v>
      </c>
      <c r="AR3551" s="24">
        <v>7.7</v>
      </c>
      <c r="AS3551" s="35">
        <v>97</v>
      </c>
      <c r="AT3551" s="35">
        <v>97.000000000000014</v>
      </c>
      <c r="AU3551" s="35">
        <v>86.666666666666671</v>
      </c>
      <c r="AV3551" s="7">
        <v>9.9600000000000009</v>
      </c>
      <c r="AW3551" s="36">
        <v>0</v>
      </c>
      <c r="AX3551" s="36">
        <v>0</v>
      </c>
      <c r="AY3551" s="117">
        <v>30.349956280296741</v>
      </c>
    </row>
    <row r="3552" spans="1:51" ht="15" x14ac:dyDescent="0.25">
      <c r="A3552" s="144">
        <v>2012</v>
      </c>
      <c r="B3552" s="77" t="s">
        <v>327</v>
      </c>
      <c r="C3552" s="78">
        <v>17</v>
      </c>
      <c r="D3552" s="77">
        <v>3528809</v>
      </c>
      <c r="E3552" s="78">
        <v>352880917</v>
      </c>
      <c r="F3552" s="78" t="str">
        <f t="shared" si="156"/>
        <v>3528809172012</v>
      </c>
      <c r="G3552" s="96">
        <v>0.22791143188920504</v>
      </c>
      <c r="H3552" s="80">
        <f t="shared" si="155"/>
        <v>13373</v>
      </c>
      <c r="I3552" s="91">
        <v>12180</v>
      </c>
      <c r="J3552" s="91">
        <v>1193</v>
      </c>
      <c r="K3552" s="83">
        <f>(H3552)/VLOOKUP(D3552,'Dados Base'!$B:$K,6,FALSE)</f>
        <v>25.0891148549773</v>
      </c>
      <c r="L3552" s="88">
        <f t="shared" si="157"/>
        <v>91.07903985642713</v>
      </c>
      <c r="M3552" s="93">
        <v>3</v>
      </c>
      <c r="N3552" s="98">
        <v>0.77100000000000002</v>
      </c>
      <c r="O3552" s="91">
        <v>106</v>
      </c>
      <c r="P3552" s="91" t="s">
        <v>691</v>
      </c>
      <c r="Q3552" s="91" t="s">
        <v>691</v>
      </c>
      <c r="R3552" s="91" t="s">
        <v>691</v>
      </c>
      <c r="S3552" s="91">
        <v>12</v>
      </c>
      <c r="T3552" s="91" t="s">
        <v>691</v>
      </c>
      <c r="U3552" s="91">
        <v>139</v>
      </c>
      <c r="V3552" s="91">
        <v>97</v>
      </c>
      <c r="W3552" s="99">
        <v>33.5655</v>
      </c>
      <c r="X3552" s="19">
        <v>3.6677155081018514E-2</v>
      </c>
      <c r="Y3552" s="29">
        <v>4.8499999999999996</v>
      </c>
      <c r="Z3552" s="30">
        <v>529</v>
      </c>
      <c r="AA3552" s="30">
        <v>126</v>
      </c>
      <c r="AB3552" s="31">
        <v>0</v>
      </c>
      <c r="AC3552" s="32">
        <v>0</v>
      </c>
      <c r="AD3552" s="153">
        <f>VLOOKUP(D3552,'Dados Base'!$B:$K,9,FALSE)*31536000/VLOOKUP($F3552,F:H,MATCH(H3551,F3551:AF3551,0),FALSE)</f>
        <v>11696.594630972855</v>
      </c>
      <c r="AE3552" s="153">
        <f>VLOOKUP(D3552,'Dados Base'!$B:$K,10,FALSE)*31536000/VLOOKUP($F3552,F:H,MATCH(H3551,F3551:AF3551,0),FALSE)</f>
        <v>1273.4195767591416</v>
      </c>
      <c r="AF3552" s="14">
        <v>90.1</v>
      </c>
      <c r="AG3552" s="15">
        <v>99.6</v>
      </c>
      <c r="AH3552" s="14">
        <v>80.069999999999993</v>
      </c>
      <c r="AI3552" s="14">
        <v>24.63</v>
      </c>
      <c r="AJ3552" s="14">
        <v>99.4</v>
      </c>
      <c r="AK3552" s="72">
        <f>(SUMIFS('Banco de Indicadores Mun. (2)'!I:I,'Banco de Indicadores Mun. (2)'!B:B,'Banco de Indicadores - Mun. (1)'!B3552,'Banco de Indicadores Mun. (2)'!A:A,'Banco de Indicadores - Mun. (1)'!A3552) / VLOOKUP(D3552,'Dados Base'!$B:$K,8,FALSE)) * 100</f>
        <v>0</v>
      </c>
      <c r="AL3552" s="72">
        <f>(SUMIFS('Banco de Indicadores Mun. (2)'!I:I,'Banco de Indicadores Mun. (2)'!B:B,'Banco de Indicadores - Mun. (1)'!B3552,'Banco de Indicadores Mun. (2)'!A:A,'Banco de Indicadores - Mun. (1)'!A3552) / VLOOKUP(D3552,'Dados Base'!$B:$K,9,FALSE)) * 100</f>
        <v>0</v>
      </c>
      <c r="AM3552" s="72">
        <f>(SUMIFS('Banco de Indicadores Mun. (2)'!J:J,'Banco de Indicadores Mun. (2)'!B:B,'Banco de Indicadores - Mun. (1)'!B3552,'Banco de Indicadores Mun. (2)'!A:A,'Banco de Indicadores - Mun. (1)'!A3552) / VLOOKUP(D3552,'Dados Base'!$B:$K,7,FALSE)) * 100</f>
        <v>0</v>
      </c>
      <c r="AN3552" s="72">
        <f>(SUMIFS('Banco de Indicadores Mun. (2)'!K:K,'Banco de Indicadores Mun. (2)'!B:B,'Banco de Indicadores - Mun. (1)'!B3552,'Banco de Indicadores Mun. (2)'!A:A,'Banco de Indicadores - Mun. (1)'!A3552) / VLOOKUP(D3552,'Dados Base'!$B:$K,10,FALSE)) * 100</f>
        <v>0</v>
      </c>
      <c r="AO3552" s="33">
        <v>0</v>
      </c>
      <c r="AP3552" s="34">
        <v>0</v>
      </c>
      <c r="AQ3552" s="17">
        <v>0</v>
      </c>
      <c r="AR3552" s="24">
        <v>8.4</v>
      </c>
      <c r="AS3552" s="35">
        <v>94</v>
      </c>
      <c r="AT3552" s="35">
        <v>94</v>
      </c>
      <c r="AU3552" s="35">
        <v>80.763358778625943</v>
      </c>
      <c r="AV3552" s="7">
        <v>9.7100000000000009</v>
      </c>
      <c r="AW3552" s="36">
        <v>0</v>
      </c>
      <c r="AX3552" s="36">
        <v>0</v>
      </c>
      <c r="AY3552" s="117">
        <v>17.144846680260716</v>
      </c>
    </row>
    <row r="3553" spans="1:51" ht="15" x14ac:dyDescent="0.25">
      <c r="A3553" s="144">
        <v>2012</v>
      </c>
      <c r="B3553" s="77" t="s">
        <v>328</v>
      </c>
      <c r="C3553" s="78">
        <v>16</v>
      </c>
      <c r="D3553" s="77">
        <v>3528858</v>
      </c>
      <c r="E3553" s="78">
        <v>352885816</v>
      </c>
      <c r="F3553" s="78" t="str">
        <f t="shared" si="156"/>
        <v>3528858162012</v>
      </c>
      <c r="G3553" s="96">
        <v>1.5094771822825592</v>
      </c>
      <c r="H3553" s="80">
        <f t="shared" si="155"/>
        <v>2688</v>
      </c>
      <c r="I3553" s="91">
        <v>2294</v>
      </c>
      <c r="J3553" s="91">
        <v>394</v>
      </c>
      <c r="K3553" s="83">
        <f>(H3553)/VLOOKUP(D3553,'Dados Base'!$B:$K,6,FALSE)</f>
        <v>23.714159682399647</v>
      </c>
      <c r="L3553" s="88">
        <f t="shared" si="157"/>
        <v>85.342261904761912</v>
      </c>
      <c r="M3553" s="93">
        <v>1</v>
      </c>
      <c r="N3553" s="98">
        <v>0.752</v>
      </c>
      <c r="O3553" s="91">
        <v>50</v>
      </c>
      <c r="P3553" s="91" t="s">
        <v>691</v>
      </c>
      <c r="Q3553" s="91" t="s">
        <v>691</v>
      </c>
      <c r="R3553" s="91" t="s">
        <v>691</v>
      </c>
      <c r="S3553" s="91">
        <v>8</v>
      </c>
      <c r="T3553" s="91" t="s">
        <v>691</v>
      </c>
      <c r="U3553" s="91">
        <v>36</v>
      </c>
      <c r="V3553" s="91">
        <v>12</v>
      </c>
      <c r="W3553" s="99">
        <v>0</v>
      </c>
      <c r="X3553" s="19">
        <v>6.1214999999999993E-3</v>
      </c>
      <c r="Y3553" s="29">
        <v>0.9</v>
      </c>
      <c r="Z3553" s="30">
        <v>83</v>
      </c>
      <c r="AA3553" s="30">
        <v>39</v>
      </c>
      <c r="AB3553" s="31">
        <v>1</v>
      </c>
      <c r="AC3553" s="32">
        <v>0</v>
      </c>
      <c r="AD3553" s="153">
        <f>VLOOKUP(D3553,'Dados Base'!$B:$K,9,FALSE)*31536000/VLOOKUP($F3553,F:H,MATCH(H3552,F3552:AF3552,0),FALSE)</f>
        <v>10089.642857142857</v>
      </c>
      <c r="AE3553" s="153">
        <f>VLOOKUP(D3553,'Dados Base'!$B:$K,10,FALSE)*31536000/VLOOKUP($F3553,F:H,MATCH(H3552,F3552:AF3552,0),FALSE)</f>
        <v>938.5714285714281</v>
      </c>
      <c r="AF3553" s="14">
        <v>87.45</v>
      </c>
      <c r="AG3553" s="15">
        <v>100</v>
      </c>
      <c r="AH3553" s="14">
        <v>81.17</v>
      </c>
      <c r="AI3553" s="14">
        <v>41.25</v>
      </c>
      <c r="AJ3553" s="14">
        <v>98.9</v>
      </c>
      <c r="AK3553" s="72">
        <f>(SUMIFS('Banco de Indicadores Mun. (2)'!I:I,'Banco de Indicadores Mun. (2)'!B:B,'Banco de Indicadores - Mun. (1)'!B3553,'Banco de Indicadores Mun. (2)'!A:A,'Banco de Indicadores - Mun. (1)'!A3553) / VLOOKUP(D3553,'Dados Base'!$B:$K,8,FALSE)) * 100</f>
        <v>0</v>
      </c>
      <c r="AL3553" s="72">
        <f>(SUMIFS('Banco de Indicadores Mun. (2)'!I:I,'Banco de Indicadores Mun. (2)'!B:B,'Banco de Indicadores - Mun. (1)'!B3553,'Banco de Indicadores Mun. (2)'!A:A,'Banco de Indicadores - Mun. (1)'!A3553) / VLOOKUP(D3553,'Dados Base'!$B:$K,9,FALSE)) * 100</f>
        <v>0</v>
      </c>
      <c r="AM3553" s="72">
        <f>(SUMIFS('Banco de Indicadores Mun. (2)'!J:J,'Banco de Indicadores Mun. (2)'!B:B,'Banco de Indicadores - Mun. (1)'!B3553,'Banco de Indicadores Mun. (2)'!A:A,'Banco de Indicadores - Mun. (1)'!A3553) / VLOOKUP(D3553,'Dados Base'!$B:$K,7,FALSE)) * 100</f>
        <v>0</v>
      </c>
      <c r="AN3553" s="72">
        <f>(SUMIFS('Banco de Indicadores Mun. (2)'!K:K,'Banco de Indicadores Mun. (2)'!B:B,'Banco de Indicadores - Mun. (1)'!B3553,'Banco de Indicadores Mun. (2)'!A:A,'Banco de Indicadores - Mun. (1)'!A3553) / VLOOKUP(D3553,'Dados Base'!$B:$K,10,FALSE)) * 100</f>
        <v>0</v>
      </c>
      <c r="AO3553" s="33">
        <v>0</v>
      </c>
      <c r="AP3553" s="34">
        <v>0</v>
      </c>
      <c r="AQ3553" s="17">
        <v>0</v>
      </c>
      <c r="AR3553" s="24">
        <v>9</v>
      </c>
      <c r="AS3553" s="35">
        <v>100</v>
      </c>
      <c r="AT3553" s="35">
        <v>100</v>
      </c>
      <c r="AU3553" s="35">
        <v>68.032786885245898</v>
      </c>
      <c r="AV3553" s="7">
        <v>7.72</v>
      </c>
      <c r="AW3553" s="36">
        <v>0</v>
      </c>
      <c r="AX3553" s="36">
        <v>0</v>
      </c>
      <c r="AY3553" s="117">
        <v>358.21419901771617</v>
      </c>
    </row>
    <row r="3554" spans="1:51" ht="15" x14ac:dyDescent="0.25">
      <c r="A3554" s="144">
        <v>2012</v>
      </c>
      <c r="B3554" s="77" t="s">
        <v>329</v>
      </c>
      <c r="C3554" s="78">
        <v>21</v>
      </c>
      <c r="D3554" s="77">
        <v>3528908</v>
      </c>
      <c r="E3554" s="78">
        <v>352890821</v>
      </c>
      <c r="F3554" s="78" t="str">
        <f t="shared" si="156"/>
        <v>3528908212012</v>
      </c>
      <c r="G3554" s="96">
        <v>0.14369535375637899</v>
      </c>
      <c r="H3554" s="80">
        <f t="shared" si="155"/>
        <v>3928</v>
      </c>
      <c r="I3554" s="91">
        <v>3196</v>
      </c>
      <c r="J3554" s="91">
        <v>732</v>
      </c>
      <c r="K3554" s="83">
        <f>(H3554)/VLOOKUP(D3554,'Dados Base'!$B:$K,6,FALSE)</f>
        <v>21.106931757119828</v>
      </c>
      <c r="L3554" s="88">
        <f t="shared" si="157"/>
        <v>81.364562118126273</v>
      </c>
      <c r="M3554" s="93">
        <v>4</v>
      </c>
      <c r="N3554" s="98">
        <v>0.71799999999999997</v>
      </c>
      <c r="O3554" s="91">
        <v>39</v>
      </c>
      <c r="P3554" s="91" t="s">
        <v>691</v>
      </c>
      <c r="Q3554" s="91" t="s">
        <v>691</v>
      </c>
      <c r="R3554" s="91" t="s">
        <v>691</v>
      </c>
      <c r="S3554" s="91">
        <v>4</v>
      </c>
      <c r="T3554" s="91" t="s">
        <v>691</v>
      </c>
      <c r="U3554" s="91">
        <v>12</v>
      </c>
      <c r="V3554" s="91">
        <v>24</v>
      </c>
      <c r="W3554" s="99">
        <v>0</v>
      </c>
      <c r="X3554" s="19">
        <v>8.9034666666666686E-3</v>
      </c>
      <c r="Y3554" s="29">
        <v>1.26</v>
      </c>
      <c r="Z3554" s="30">
        <v>155</v>
      </c>
      <c r="AA3554" s="30">
        <v>15</v>
      </c>
      <c r="AB3554" s="31">
        <v>0</v>
      </c>
      <c r="AC3554" s="32">
        <v>0</v>
      </c>
      <c r="AD3554" s="153">
        <f>VLOOKUP(D3554,'Dados Base'!$B:$K,9,FALSE)*31536000/VLOOKUP($F3554,F:H,MATCH(H3553,F3553:AF3553,0),FALSE)</f>
        <v>11480.773930753565</v>
      </c>
      <c r="AE3554" s="153">
        <f>VLOOKUP(D3554,'Dados Base'!$B:$K,10,FALSE)*31536000/VLOOKUP($F3554,F:H,MATCH(H3553,F3553:AF3553,0),FALSE)</f>
        <v>1204.2769857433811</v>
      </c>
      <c r="AF3554" s="14">
        <v>87.04</v>
      </c>
      <c r="AG3554" s="15">
        <v>100</v>
      </c>
      <c r="AH3554" s="14">
        <v>67.010000000000005</v>
      </c>
      <c r="AI3554" s="14">
        <v>18.02</v>
      </c>
      <c r="AJ3554" s="14">
        <v>100</v>
      </c>
      <c r="AK3554" s="72">
        <f>(SUMIFS('Banco de Indicadores Mun. (2)'!I:I,'Banco de Indicadores Mun. (2)'!B:B,'Banco de Indicadores - Mun. (1)'!B3554,'Banco de Indicadores Mun. (2)'!A:A,'Banco de Indicadores - Mun. (1)'!A3554) / VLOOKUP(D3554,'Dados Base'!$B:$K,8,FALSE)) * 100</f>
        <v>0</v>
      </c>
      <c r="AL3554" s="72">
        <f>(SUMIFS('Banco de Indicadores Mun. (2)'!I:I,'Banco de Indicadores Mun. (2)'!B:B,'Banco de Indicadores - Mun. (1)'!B3554,'Banco de Indicadores Mun. (2)'!A:A,'Banco de Indicadores - Mun. (1)'!A3554) / VLOOKUP(D3554,'Dados Base'!$B:$K,9,FALSE)) * 100</f>
        <v>0</v>
      </c>
      <c r="AM3554" s="72">
        <f>(SUMIFS('Banco de Indicadores Mun. (2)'!J:J,'Banco de Indicadores Mun. (2)'!B:B,'Banco de Indicadores - Mun. (1)'!B3554,'Banco de Indicadores Mun. (2)'!A:A,'Banco de Indicadores - Mun. (1)'!A3554) / VLOOKUP(D3554,'Dados Base'!$B:$K,7,FALSE)) * 100</f>
        <v>0</v>
      </c>
      <c r="AN3554" s="72">
        <f>(SUMIFS('Banco de Indicadores Mun. (2)'!K:K,'Banco de Indicadores Mun. (2)'!B:B,'Banco de Indicadores - Mun. (1)'!B3554,'Banco de Indicadores Mun. (2)'!A:A,'Banco de Indicadores - Mun. (1)'!A3554) / VLOOKUP(D3554,'Dados Base'!$B:$K,10,FALSE)) * 100</f>
        <v>0</v>
      </c>
      <c r="AO3554" s="33">
        <v>0</v>
      </c>
      <c r="AP3554" s="34">
        <v>0</v>
      </c>
      <c r="AQ3554" s="17">
        <v>0</v>
      </c>
      <c r="AR3554" s="24">
        <v>7.2</v>
      </c>
      <c r="AS3554" s="35">
        <v>100</v>
      </c>
      <c r="AT3554" s="35">
        <v>100</v>
      </c>
      <c r="AU3554" s="35">
        <v>91.17647058823529</v>
      </c>
      <c r="AV3554" s="7">
        <v>10</v>
      </c>
      <c r="AW3554" s="36">
        <v>0</v>
      </c>
      <c r="AX3554" s="36">
        <v>0</v>
      </c>
      <c r="AY3554" s="117">
        <v>115.39294734717254</v>
      </c>
    </row>
    <row r="3555" spans="1:51" ht="15" x14ac:dyDescent="0.25">
      <c r="A3555" s="144">
        <v>2012</v>
      </c>
      <c r="B3555" s="77" t="s">
        <v>330</v>
      </c>
      <c r="C3555" s="78">
        <v>21</v>
      </c>
      <c r="D3555" s="77">
        <v>3529005</v>
      </c>
      <c r="E3555" s="78">
        <v>352900521</v>
      </c>
      <c r="F3555" s="78" t="str">
        <f t="shared" si="156"/>
        <v>3529005212012</v>
      </c>
      <c r="G3555" s="96">
        <v>0.87642680713040377</v>
      </c>
      <c r="H3555" s="80">
        <f t="shared" si="155"/>
        <v>219765</v>
      </c>
      <c r="I3555" s="91">
        <v>209906</v>
      </c>
      <c r="J3555" s="91">
        <v>9859</v>
      </c>
      <c r="K3555" s="83">
        <f>(H3555)/VLOOKUP(D3555,'Dados Base'!$B:$K,6,FALSE)</f>
        <v>187.82530661082859</v>
      </c>
      <c r="L3555" s="88">
        <f t="shared" si="157"/>
        <v>95.513844333720115</v>
      </c>
      <c r="M3555" s="93">
        <v>3</v>
      </c>
      <c r="N3555" s="98">
        <v>0.79800000000000004</v>
      </c>
      <c r="O3555" s="91">
        <v>437</v>
      </c>
      <c r="P3555" s="91" t="s">
        <v>691</v>
      </c>
      <c r="Q3555" s="91" t="s">
        <v>691</v>
      </c>
      <c r="R3555" s="91" t="s">
        <v>691</v>
      </c>
      <c r="S3555" s="91">
        <v>517</v>
      </c>
      <c r="T3555" s="91" t="s">
        <v>691</v>
      </c>
      <c r="U3555" s="91">
        <v>2784</v>
      </c>
      <c r="V3555" s="91">
        <v>2250</v>
      </c>
      <c r="W3555" s="99">
        <v>0</v>
      </c>
      <c r="X3555" s="19">
        <v>0.73055125767361118</v>
      </c>
      <c r="Y3555" s="29">
        <v>125.89</v>
      </c>
      <c r="Z3555" s="30">
        <v>0</v>
      </c>
      <c r="AA3555" s="30">
        <v>11372</v>
      </c>
      <c r="AB3555" s="31">
        <v>14</v>
      </c>
      <c r="AC3555" s="32">
        <v>0</v>
      </c>
      <c r="AD3555" s="153">
        <f>VLOOKUP(D3555,'Dados Base'!$B:$K,9,FALSE)*31536000/VLOOKUP($F3555,F:H,MATCH(H3554,F3554:AF3554,0),FALSE)</f>
        <v>1265.6588628762543</v>
      </c>
      <c r="AE3555" s="153">
        <f>VLOOKUP(D3555,'Dados Base'!$B:$K,10,FALSE)*31536000/VLOOKUP($F3555,F:H,MATCH(H3554,F3554:AF3554,0),FALSE)</f>
        <v>147.80369940618391</v>
      </c>
      <c r="AF3555" s="14">
        <v>95.42</v>
      </c>
      <c r="AG3555" s="15">
        <v>95.5</v>
      </c>
      <c r="AH3555" s="14">
        <v>95.9</v>
      </c>
      <c r="AI3555" s="14">
        <v>43.08</v>
      </c>
      <c r="AJ3555" s="14">
        <v>99.8</v>
      </c>
      <c r="AK3555" s="72">
        <f>(SUMIFS('Banco de Indicadores Mun. (2)'!I:I,'Banco de Indicadores Mun. (2)'!B:B,'Banco de Indicadores - Mun. (1)'!B3555,'Banco de Indicadores Mun. (2)'!A:A,'Banco de Indicadores - Mun. (1)'!A3555) / VLOOKUP(D3555,'Dados Base'!$B:$K,8,FALSE)) * 100</f>
        <v>0</v>
      </c>
      <c r="AL3555" s="72">
        <f>(SUMIFS('Banco de Indicadores Mun. (2)'!I:I,'Banco de Indicadores Mun. (2)'!B:B,'Banco de Indicadores - Mun. (1)'!B3555,'Banco de Indicadores Mun. (2)'!A:A,'Banco de Indicadores - Mun. (1)'!A3555) / VLOOKUP(D3555,'Dados Base'!$B:$K,9,FALSE)) * 100</f>
        <v>0</v>
      </c>
      <c r="AM3555" s="72">
        <f>(SUMIFS('Banco de Indicadores Mun. (2)'!J:J,'Banco de Indicadores Mun. (2)'!B:B,'Banco de Indicadores - Mun. (1)'!B3555,'Banco de Indicadores Mun. (2)'!A:A,'Banco de Indicadores - Mun. (1)'!A3555) / VLOOKUP(D3555,'Dados Base'!$B:$K,7,FALSE)) * 100</f>
        <v>0</v>
      </c>
      <c r="AN3555" s="72">
        <f>(SUMIFS('Banco de Indicadores Mun. (2)'!K:K,'Banco de Indicadores Mun. (2)'!B:B,'Banco de Indicadores - Mun. (1)'!B3555,'Banco de Indicadores Mun. (2)'!A:A,'Banco de Indicadores - Mun. (1)'!A3555) / VLOOKUP(D3555,'Dados Base'!$B:$K,10,FALSE)) * 100</f>
        <v>0</v>
      </c>
      <c r="AO3555" s="33">
        <v>2</v>
      </c>
      <c r="AP3555" s="34">
        <v>0</v>
      </c>
      <c r="AQ3555" s="17">
        <v>0</v>
      </c>
      <c r="AR3555" s="24">
        <v>8.8000000000000007</v>
      </c>
      <c r="AS3555" s="35">
        <v>80</v>
      </c>
      <c r="AT3555" s="35">
        <v>0</v>
      </c>
      <c r="AU3555" s="35">
        <v>0</v>
      </c>
      <c r="AV3555" s="7">
        <v>1.2</v>
      </c>
      <c r="AW3555" s="36">
        <v>1</v>
      </c>
      <c r="AX3555" s="36">
        <v>0</v>
      </c>
      <c r="AY3555" s="117">
        <v>83.997950265935415</v>
      </c>
    </row>
    <row r="3556" spans="1:51" ht="15" x14ac:dyDescent="0.25">
      <c r="A3556" s="144">
        <v>2012</v>
      </c>
      <c r="B3556" s="77" t="s">
        <v>331</v>
      </c>
      <c r="C3556" s="78">
        <v>18</v>
      </c>
      <c r="D3556" s="77">
        <v>3529104</v>
      </c>
      <c r="E3556" s="78">
        <v>352910418</v>
      </c>
      <c r="F3556" s="78" t="str">
        <f t="shared" si="156"/>
        <v>3529104182012</v>
      </c>
      <c r="G3556" s="96">
        <v>-0.38526063549371159</v>
      </c>
      <c r="H3556" s="80">
        <f t="shared" si="155"/>
        <v>2109</v>
      </c>
      <c r="I3556" s="91">
        <v>1683</v>
      </c>
      <c r="J3556" s="91">
        <v>426</v>
      </c>
      <c r="K3556" s="83">
        <f>(H3556)/VLOOKUP(D3556,'Dados Base'!$B:$K,6,FALSE)</f>
        <v>27.003841229193345</v>
      </c>
      <c r="L3556" s="88">
        <f t="shared" si="157"/>
        <v>79.80085348506401</v>
      </c>
      <c r="M3556" s="93">
        <v>3</v>
      </c>
      <c r="N3556" s="98">
        <v>0.73099999999999998</v>
      </c>
      <c r="O3556" s="91">
        <v>23</v>
      </c>
      <c r="P3556" s="91" t="s">
        <v>691</v>
      </c>
      <c r="Q3556" s="91" t="s">
        <v>691</v>
      </c>
      <c r="R3556" s="91" t="s">
        <v>691</v>
      </c>
      <c r="S3556" s="91">
        <v>1</v>
      </c>
      <c r="T3556" s="91" t="s">
        <v>691</v>
      </c>
      <c r="U3556" s="91">
        <v>12</v>
      </c>
      <c r="V3556" s="91">
        <v>6</v>
      </c>
      <c r="W3556" s="99">
        <v>1.8693</v>
      </c>
      <c r="X3556" s="19">
        <v>4.4700914062500005E-3</v>
      </c>
      <c r="Y3556" s="29">
        <v>0.66</v>
      </c>
      <c r="Z3556" s="30">
        <v>81</v>
      </c>
      <c r="AA3556" s="30">
        <v>9</v>
      </c>
      <c r="AB3556" s="31">
        <v>0</v>
      </c>
      <c r="AC3556" s="32">
        <v>0</v>
      </c>
      <c r="AD3556" s="153">
        <f>VLOOKUP(D3556,'Dados Base'!$B:$K,9,FALSE)*31536000/VLOOKUP($F3556,F:H,MATCH(H3555,F3555:AF3555,0),FALSE)</f>
        <v>8672.7738264580366</v>
      </c>
      <c r="AE3556" s="153">
        <f>VLOOKUP(D3556,'Dados Base'!$B:$K,10,FALSE)*31536000/VLOOKUP($F3556,F:H,MATCH(H3555,F3555:AF3555,0),FALSE)</f>
        <v>598.12233285917466</v>
      </c>
      <c r="AF3556" s="14">
        <v>81.39</v>
      </c>
      <c r="AG3556" s="15" t="s">
        <v>692</v>
      </c>
      <c r="AH3556" s="14">
        <v>83.4</v>
      </c>
      <c r="AI3556" s="14">
        <v>11.28</v>
      </c>
      <c r="AJ3556" s="14">
        <v>100</v>
      </c>
      <c r="AK3556" s="72">
        <f>(SUMIFS('Banco de Indicadores Mun. (2)'!I:I,'Banco de Indicadores Mun. (2)'!B:B,'Banco de Indicadores - Mun. (1)'!B3556,'Banco de Indicadores Mun. (2)'!A:A,'Banco de Indicadores - Mun. (1)'!A3556) / VLOOKUP(D3556,'Dados Base'!$B:$K,8,FALSE)) * 100</f>
        <v>0</v>
      </c>
      <c r="AL3556" s="72">
        <f>(SUMIFS('Banco de Indicadores Mun. (2)'!I:I,'Banco de Indicadores Mun. (2)'!B:B,'Banco de Indicadores - Mun. (1)'!B3556,'Banco de Indicadores Mun. (2)'!A:A,'Banco de Indicadores - Mun. (1)'!A3556) / VLOOKUP(D3556,'Dados Base'!$B:$K,9,FALSE)) * 100</f>
        <v>0</v>
      </c>
      <c r="AM3556" s="72">
        <f>(SUMIFS('Banco de Indicadores Mun. (2)'!J:J,'Banco de Indicadores Mun. (2)'!B:B,'Banco de Indicadores - Mun. (1)'!B3556,'Banco de Indicadores Mun. (2)'!A:A,'Banco de Indicadores - Mun. (1)'!A3556) / VLOOKUP(D3556,'Dados Base'!$B:$K,7,FALSE)) * 100</f>
        <v>0</v>
      </c>
      <c r="AN3556" s="72">
        <f>(SUMIFS('Banco de Indicadores Mun. (2)'!K:K,'Banco de Indicadores Mun. (2)'!B:B,'Banco de Indicadores - Mun. (1)'!B3556,'Banco de Indicadores Mun. (2)'!A:A,'Banco de Indicadores - Mun. (1)'!A3556) / VLOOKUP(D3556,'Dados Base'!$B:$K,10,FALSE)) * 100</f>
        <v>0</v>
      </c>
      <c r="AO3556" s="33">
        <v>0</v>
      </c>
      <c r="AP3556" s="34">
        <v>0</v>
      </c>
      <c r="AQ3556" s="17">
        <v>0</v>
      </c>
      <c r="AR3556" s="24">
        <v>8.5</v>
      </c>
      <c r="AS3556" s="35">
        <v>98</v>
      </c>
      <c r="AT3556" s="35">
        <v>98</v>
      </c>
      <c r="AU3556" s="35">
        <v>90</v>
      </c>
      <c r="AV3556" s="7">
        <v>9.4700000000000006</v>
      </c>
      <c r="AW3556" s="36">
        <v>0</v>
      </c>
      <c r="AX3556" s="36">
        <v>0</v>
      </c>
      <c r="AY3556" s="117">
        <v>0</v>
      </c>
    </row>
    <row r="3557" spans="1:51" ht="15" x14ac:dyDescent="0.25">
      <c r="A3557" s="144">
        <v>2012</v>
      </c>
      <c r="B3557" s="77" t="s">
        <v>332</v>
      </c>
      <c r="C3557" s="78">
        <v>21</v>
      </c>
      <c r="D3557" s="77">
        <v>3529203</v>
      </c>
      <c r="E3557" s="78">
        <v>352920321</v>
      </c>
      <c r="F3557" s="78" t="str">
        <f t="shared" si="156"/>
        <v>3529203212012</v>
      </c>
      <c r="G3557" s="96">
        <v>0.74592003763540582</v>
      </c>
      <c r="H3557" s="80">
        <f t="shared" si="155"/>
        <v>24504</v>
      </c>
      <c r="I3557" s="91">
        <v>20736</v>
      </c>
      <c r="J3557" s="91">
        <v>3768</v>
      </c>
      <c r="K3557" s="83">
        <f>(H3557)/VLOOKUP(D3557,'Dados Base'!$B:$K,6,FALSE)</f>
        <v>19.553768074308149</v>
      </c>
      <c r="L3557" s="88">
        <f t="shared" si="157"/>
        <v>84.62291870714985</v>
      </c>
      <c r="M3557" s="93">
        <v>4</v>
      </c>
      <c r="N3557" s="98">
        <v>0.72099999999999997</v>
      </c>
      <c r="O3557" s="91">
        <v>181</v>
      </c>
      <c r="P3557" s="91" t="s">
        <v>691</v>
      </c>
      <c r="Q3557" s="91" t="s">
        <v>691</v>
      </c>
      <c r="R3557" s="91" t="s">
        <v>691</v>
      </c>
      <c r="S3557" s="91">
        <v>38</v>
      </c>
      <c r="T3557" s="91" t="s">
        <v>691</v>
      </c>
      <c r="U3557" s="91">
        <v>133</v>
      </c>
      <c r="V3557" s="91">
        <v>146</v>
      </c>
      <c r="W3557" s="99">
        <v>0</v>
      </c>
      <c r="X3557" s="19">
        <v>6.3140199861111107E-2</v>
      </c>
      <c r="Y3557" s="29">
        <v>8.23</v>
      </c>
      <c r="Z3557" s="30">
        <v>887</v>
      </c>
      <c r="AA3557" s="30">
        <v>224</v>
      </c>
      <c r="AB3557" s="31">
        <v>0</v>
      </c>
      <c r="AC3557" s="32">
        <v>1</v>
      </c>
      <c r="AD3557" s="153">
        <f>VLOOKUP(D3557,'Dados Base'!$B:$K,9,FALSE)*31536000/VLOOKUP($F3557,F:H,MATCH(H3556,F3556:AF3556,0),FALSE)</f>
        <v>12123.290891283055</v>
      </c>
      <c r="AE3557" s="153">
        <f>VLOOKUP(D3557,'Dados Base'!$B:$K,10,FALSE)*31536000/VLOOKUP($F3557,F:H,MATCH(H3556,F3556:AF3556,0),FALSE)</f>
        <v>1492.8893241919684</v>
      </c>
      <c r="AF3557" s="14">
        <v>84.65</v>
      </c>
      <c r="AG3557" s="15">
        <v>83</v>
      </c>
      <c r="AH3557" s="14">
        <v>76.08</v>
      </c>
      <c r="AI3557" s="14">
        <v>42.92</v>
      </c>
      <c r="AJ3557" s="14">
        <v>98.8</v>
      </c>
      <c r="AK3557" s="72">
        <f>(SUMIFS('Banco de Indicadores Mun. (2)'!I:I,'Banco de Indicadores Mun. (2)'!B:B,'Banco de Indicadores - Mun. (1)'!B3557,'Banco de Indicadores Mun. (2)'!A:A,'Banco de Indicadores - Mun. (1)'!A3557) / VLOOKUP(D3557,'Dados Base'!$B:$K,8,FALSE)) * 100</f>
        <v>0</v>
      </c>
      <c r="AL3557" s="72">
        <f>(SUMIFS('Banco de Indicadores Mun. (2)'!I:I,'Banco de Indicadores Mun. (2)'!B:B,'Banco de Indicadores - Mun. (1)'!B3557,'Banco de Indicadores Mun. (2)'!A:A,'Banco de Indicadores - Mun. (1)'!A3557) / VLOOKUP(D3557,'Dados Base'!$B:$K,9,FALSE)) * 100</f>
        <v>0</v>
      </c>
      <c r="AM3557" s="72">
        <f>(SUMIFS('Banco de Indicadores Mun. (2)'!J:J,'Banco de Indicadores Mun. (2)'!B:B,'Banco de Indicadores - Mun. (1)'!B3557,'Banco de Indicadores Mun. (2)'!A:A,'Banco de Indicadores - Mun. (1)'!A3557) / VLOOKUP(D3557,'Dados Base'!$B:$K,7,FALSE)) * 100</f>
        <v>0</v>
      </c>
      <c r="AN3557" s="72">
        <f>(SUMIFS('Banco de Indicadores Mun. (2)'!K:K,'Banco de Indicadores Mun. (2)'!B:B,'Banco de Indicadores - Mun. (1)'!B3557,'Banco de Indicadores Mun. (2)'!A:A,'Banco de Indicadores - Mun. (1)'!A3557) / VLOOKUP(D3557,'Dados Base'!$B:$K,10,FALSE)) * 100</f>
        <v>0</v>
      </c>
      <c r="AO3557" s="33">
        <v>0</v>
      </c>
      <c r="AP3557" s="34">
        <v>0</v>
      </c>
      <c r="AQ3557" s="17">
        <v>0</v>
      </c>
      <c r="AR3557" s="24">
        <v>8</v>
      </c>
      <c r="AS3557" s="35">
        <v>99</v>
      </c>
      <c r="AT3557" s="35">
        <v>99.000000000000014</v>
      </c>
      <c r="AU3557" s="35">
        <v>79.837983798379838</v>
      </c>
      <c r="AV3557" s="7">
        <v>8.18</v>
      </c>
      <c r="AW3557" s="36">
        <v>0</v>
      </c>
      <c r="AX3557" s="36">
        <v>1</v>
      </c>
      <c r="AY3557" s="117">
        <v>9.7828968046051834</v>
      </c>
    </row>
    <row r="3558" spans="1:51" ht="15" x14ac:dyDescent="0.25">
      <c r="A3558" s="144">
        <v>2012</v>
      </c>
      <c r="B3558" s="77" t="s">
        <v>333</v>
      </c>
      <c r="C3558" s="78">
        <v>16</v>
      </c>
      <c r="D3558" s="77">
        <v>3529302</v>
      </c>
      <c r="E3558" s="78">
        <v>352930216</v>
      </c>
      <c r="F3558" s="78" t="str">
        <f t="shared" si="156"/>
        <v>3529302162012</v>
      </c>
      <c r="G3558" s="96">
        <v>0.61210553146002766</v>
      </c>
      <c r="H3558" s="80">
        <f t="shared" si="155"/>
        <v>77484</v>
      </c>
      <c r="I3558" s="91">
        <v>76062</v>
      </c>
      <c r="J3558" s="91">
        <v>1422</v>
      </c>
      <c r="K3558" s="83">
        <f>(H3558)/VLOOKUP(D3558,'Dados Base'!$B:$K,6,FALSE)</f>
        <v>147.02567313713212</v>
      </c>
      <c r="L3558" s="88">
        <f t="shared" si="157"/>
        <v>98.164782406690406</v>
      </c>
      <c r="M3558" s="93">
        <v>2</v>
      </c>
      <c r="N3558" s="98">
        <v>0.77300000000000002</v>
      </c>
      <c r="O3558" s="91">
        <v>164</v>
      </c>
      <c r="P3558" s="91" t="s">
        <v>691</v>
      </c>
      <c r="Q3558" s="91" t="s">
        <v>691</v>
      </c>
      <c r="R3558" s="91" t="s">
        <v>691</v>
      </c>
      <c r="S3558" s="91">
        <v>281</v>
      </c>
      <c r="T3558" s="91" t="s">
        <v>691</v>
      </c>
      <c r="U3558" s="91">
        <v>869</v>
      </c>
      <c r="V3558" s="91">
        <v>649</v>
      </c>
      <c r="W3558" s="99">
        <v>0</v>
      </c>
      <c r="X3558" s="19">
        <v>0.23585986111111112</v>
      </c>
      <c r="Y3558" s="29">
        <v>30.45</v>
      </c>
      <c r="Z3558" s="30">
        <v>2431</v>
      </c>
      <c r="AA3558" s="30">
        <v>1679</v>
      </c>
      <c r="AB3558" s="31">
        <v>11</v>
      </c>
      <c r="AC3558" s="32">
        <v>1</v>
      </c>
      <c r="AD3558" s="153">
        <f>VLOOKUP(D3558,'Dados Base'!$B:$K,9,FALSE)*31536000/VLOOKUP($F3558,F:H,MATCH(H3557,F3557:AF3557,0),FALSE)</f>
        <v>1733.8206597491094</v>
      </c>
      <c r="AE3558" s="153">
        <f>VLOOKUP(D3558,'Dados Base'!$B:$K,10,FALSE)*31536000/VLOOKUP($F3558,F:H,MATCH(H3557,F3557:AF3557,0),FALSE)</f>
        <v>175.01006659439375</v>
      </c>
      <c r="AF3558" s="14">
        <v>100</v>
      </c>
      <c r="AG3558" s="15">
        <v>100</v>
      </c>
      <c r="AH3558" s="14">
        <v>97.96</v>
      </c>
      <c r="AI3558" s="14">
        <v>39.39</v>
      </c>
      <c r="AJ3558" s="14">
        <v>100</v>
      </c>
      <c r="AK3558" s="72">
        <f>(SUMIFS('Banco de Indicadores Mun. (2)'!I:I,'Banco de Indicadores Mun. (2)'!B:B,'Banco de Indicadores - Mun. (1)'!B3558,'Banco de Indicadores Mun. (2)'!A:A,'Banco de Indicadores - Mun. (1)'!A3558) / VLOOKUP(D3558,'Dados Base'!$B:$K,8,FALSE)) * 100</f>
        <v>0</v>
      </c>
      <c r="AL3558" s="72">
        <f>(SUMIFS('Banco de Indicadores Mun. (2)'!I:I,'Banco de Indicadores Mun. (2)'!B:B,'Banco de Indicadores - Mun. (1)'!B3558,'Banco de Indicadores Mun. (2)'!A:A,'Banco de Indicadores - Mun. (1)'!A3558) / VLOOKUP(D3558,'Dados Base'!$B:$K,9,FALSE)) * 100</f>
        <v>0</v>
      </c>
      <c r="AM3558" s="72">
        <f>(SUMIFS('Banco de Indicadores Mun. (2)'!J:J,'Banco de Indicadores Mun. (2)'!B:B,'Banco de Indicadores - Mun. (1)'!B3558,'Banco de Indicadores Mun. (2)'!A:A,'Banco de Indicadores - Mun. (1)'!A3558) / VLOOKUP(D3558,'Dados Base'!$B:$K,7,FALSE)) * 100</f>
        <v>0</v>
      </c>
      <c r="AN3558" s="72">
        <f>(SUMIFS('Banco de Indicadores Mun. (2)'!K:K,'Banco de Indicadores Mun. (2)'!B:B,'Banco de Indicadores - Mun. (1)'!B3558,'Banco de Indicadores Mun. (2)'!A:A,'Banco de Indicadores - Mun. (1)'!A3558) / VLOOKUP(D3558,'Dados Base'!$B:$K,10,FALSE)) * 100</f>
        <v>0</v>
      </c>
      <c r="AO3558" s="33">
        <v>2</v>
      </c>
      <c r="AP3558" s="34">
        <v>0</v>
      </c>
      <c r="AQ3558" s="17">
        <v>0</v>
      </c>
      <c r="AR3558" s="24">
        <v>8.3000000000000007</v>
      </c>
      <c r="AS3558" s="35">
        <v>85</v>
      </c>
      <c r="AT3558" s="35">
        <v>68</v>
      </c>
      <c r="AU3558" s="35">
        <v>59.148418491484186</v>
      </c>
      <c r="AV3558" s="7">
        <v>6.82</v>
      </c>
      <c r="AW3558" s="36">
        <v>0</v>
      </c>
      <c r="AX3558" s="36">
        <v>1</v>
      </c>
      <c r="AY3558" s="117">
        <v>28.595941121753931</v>
      </c>
    </row>
    <row r="3559" spans="1:51" ht="15" x14ac:dyDescent="0.25">
      <c r="A3559" s="144">
        <v>2012</v>
      </c>
      <c r="B3559" s="77" t="s">
        <v>334</v>
      </c>
      <c r="C3559" s="78">
        <v>6</v>
      </c>
      <c r="D3559" s="77">
        <v>3529401</v>
      </c>
      <c r="E3559" s="78">
        <v>35294016</v>
      </c>
      <c r="F3559" s="78" t="str">
        <f t="shared" si="156"/>
        <v>352940162012</v>
      </c>
      <c r="G3559" s="96">
        <v>1.2800775599226322</v>
      </c>
      <c r="H3559" s="80">
        <f t="shared" si="155"/>
        <v>425776</v>
      </c>
      <c r="I3559" s="91">
        <v>425776</v>
      </c>
      <c r="J3559" s="91">
        <v>0</v>
      </c>
      <c r="K3559" s="83">
        <f>(H3559)/VLOOKUP(D3559,'Dados Base'!$B:$K,6,FALSE)</f>
        <v>6835.3828864986353</v>
      </c>
      <c r="L3559" s="88">
        <f t="shared" si="157"/>
        <v>100</v>
      </c>
      <c r="M3559" s="93">
        <v>2</v>
      </c>
      <c r="N3559" s="98">
        <v>0.76600000000000001</v>
      </c>
      <c r="O3559" s="91">
        <v>4</v>
      </c>
      <c r="P3559" s="91" t="s">
        <v>691</v>
      </c>
      <c r="Q3559" s="91" t="s">
        <v>691</v>
      </c>
      <c r="R3559" s="91" t="s">
        <v>691</v>
      </c>
      <c r="S3559" s="91">
        <v>844</v>
      </c>
      <c r="T3559" s="91" t="s">
        <v>691</v>
      </c>
      <c r="U3559" s="91">
        <v>1952</v>
      </c>
      <c r="V3559" s="91">
        <v>1301</v>
      </c>
      <c r="W3559" s="99">
        <v>0</v>
      </c>
      <c r="X3559" s="19">
        <v>1.449645559314815</v>
      </c>
      <c r="Y3559" s="29">
        <v>255.1</v>
      </c>
      <c r="Z3559" s="30">
        <v>938</v>
      </c>
      <c r="AA3559" s="30">
        <v>22021</v>
      </c>
      <c r="AB3559" s="31">
        <v>36</v>
      </c>
      <c r="AC3559" s="32">
        <v>0</v>
      </c>
      <c r="AD3559" s="153">
        <f>VLOOKUP(D3559,'Dados Base'!$B:$K,9,FALSE)*31536000/VLOOKUP($F3559,F:H,MATCH(H3558,F3558:AF3558,0),FALSE)</f>
        <v>66.660403592499335</v>
      </c>
      <c r="AE3559" s="153">
        <f>VLOOKUP(D3559,'Dados Base'!$B:$K,10,FALSE)*31536000/VLOOKUP($F3559,F:H,MATCH(H3558,F3558:AF3558,0),FALSE)</f>
        <v>8.8880538123332471</v>
      </c>
      <c r="AF3559" s="14">
        <v>97.73</v>
      </c>
      <c r="AG3559" s="15">
        <v>100</v>
      </c>
      <c r="AH3559" s="14" t="s">
        <v>692</v>
      </c>
      <c r="AI3559" s="14">
        <v>47.63</v>
      </c>
      <c r="AJ3559" s="14">
        <v>97.7</v>
      </c>
      <c r="AK3559" s="72">
        <f>(SUMIFS('Banco de Indicadores Mun. (2)'!I:I,'Banco de Indicadores Mun. (2)'!B:B,'Banco de Indicadores - Mun. (1)'!B3559,'Banco de Indicadores Mun. (2)'!A:A,'Banco de Indicadores - Mun. (1)'!A3559) / VLOOKUP(D3559,'Dados Base'!$B:$K,8,FALSE)) * 100</f>
        <v>0</v>
      </c>
      <c r="AL3559" s="72">
        <f>(SUMIFS('Banco de Indicadores Mun. (2)'!I:I,'Banco de Indicadores Mun. (2)'!B:B,'Banco de Indicadores - Mun. (1)'!B3559,'Banco de Indicadores Mun. (2)'!A:A,'Banco de Indicadores - Mun. (1)'!A3559) / VLOOKUP(D3559,'Dados Base'!$B:$K,9,FALSE)) * 100</f>
        <v>0</v>
      </c>
      <c r="AM3559" s="72">
        <f>(SUMIFS('Banco de Indicadores Mun. (2)'!J:J,'Banco de Indicadores Mun. (2)'!B:B,'Banco de Indicadores - Mun. (1)'!B3559,'Banco de Indicadores Mun. (2)'!A:A,'Banco de Indicadores - Mun. (1)'!A3559) / VLOOKUP(D3559,'Dados Base'!$B:$K,7,FALSE)) * 100</f>
        <v>0</v>
      </c>
      <c r="AN3559" s="72">
        <f>(SUMIFS('Banco de Indicadores Mun. (2)'!K:K,'Banco de Indicadores Mun. (2)'!B:B,'Banco de Indicadores - Mun. (1)'!B3559,'Banco de Indicadores Mun. (2)'!A:A,'Banco de Indicadores - Mun. (1)'!A3559) / VLOOKUP(D3559,'Dados Base'!$B:$K,10,FALSE)) * 100</f>
        <v>0</v>
      </c>
      <c r="AO3559" s="33">
        <v>1</v>
      </c>
      <c r="AP3559" s="34">
        <v>0.23486528127466086</v>
      </c>
      <c r="AQ3559" s="17">
        <v>6</v>
      </c>
      <c r="AR3559" s="24">
        <v>8.4</v>
      </c>
      <c r="AS3559" s="35">
        <v>86</v>
      </c>
      <c r="AT3559" s="35">
        <v>4.3000000000000007</v>
      </c>
      <c r="AU3559" s="35">
        <v>4.0855437954614748</v>
      </c>
      <c r="AV3559" s="7">
        <v>1.63</v>
      </c>
      <c r="AW3559" s="36">
        <v>2</v>
      </c>
      <c r="AX3559" s="36">
        <v>0</v>
      </c>
      <c r="AY3559" s="117">
        <v>0.84612085632227463</v>
      </c>
    </row>
    <row r="3560" spans="1:51" ht="15" x14ac:dyDescent="0.25">
      <c r="A3560" s="144">
        <v>2012</v>
      </c>
      <c r="B3560" s="77" t="s">
        <v>335</v>
      </c>
      <c r="C3560" s="78">
        <v>16</v>
      </c>
      <c r="D3560" s="77">
        <v>3529500</v>
      </c>
      <c r="E3560" s="78">
        <v>352950016</v>
      </c>
      <c r="F3560" s="78" t="str">
        <f t="shared" si="156"/>
        <v>3529500162012</v>
      </c>
      <c r="G3560" s="96">
        <v>1.8339033448923958</v>
      </c>
      <c r="H3560" s="80">
        <f t="shared" si="155"/>
        <v>4724</v>
      </c>
      <c r="I3560" s="91">
        <v>3921</v>
      </c>
      <c r="J3560" s="91">
        <v>803</v>
      </c>
      <c r="K3560" s="83">
        <f>(H3560)/VLOOKUP(D3560,'Dados Base'!$B:$K,6,FALSE)</f>
        <v>24.22936862081346</v>
      </c>
      <c r="L3560" s="88">
        <f t="shared" si="157"/>
        <v>83.001693480101608</v>
      </c>
      <c r="M3560" s="93">
        <v>3</v>
      </c>
      <c r="N3560" s="98">
        <v>0.74399999999999999</v>
      </c>
      <c r="O3560" s="91">
        <v>32</v>
      </c>
      <c r="P3560" s="91" t="s">
        <v>691</v>
      </c>
      <c r="Q3560" s="91" t="s">
        <v>691</v>
      </c>
      <c r="R3560" s="91" t="s">
        <v>691</v>
      </c>
      <c r="S3560" s="91">
        <v>14</v>
      </c>
      <c r="T3560" s="91" t="s">
        <v>691</v>
      </c>
      <c r="U3560" s="91">
        <v>40</v>
      </c>
      <c r="V3560" s="91">
        <v>23</v>
      </c>
      <c r="W3560" s="99">
        <v>13.751099999999999</v>
      </c>
      <c r="X3560" s="19">
        <v>9.9179395833333336E-3</v>
      </c>
      <c r="Y3560" s="29">
        <v>1.56</v>
      </c>
      <c r="Z3560" s="30">
        <v>171</v>
      </c>
      <c r="AA3560" s="30">
        <v>40</v>
      </c>
      <c r="AB3560" s="31">
        <v>0</v>
      </c>
      <c r="AC3560" s="32">
        <v>0</v>
      </c>
      <c r="AD3560" s="153">
        <f>VLOOKUP(D3560,'Dados Base'!$B:$K,9,FALSE)*31536000/VLOOKUP($F3560,F:H,MATCH(H3559,F3559:AF3559,0),FALSE)</f>
        <v>9479.4919559695172</v>
      </c>
      <c r="AE3560" s="153">
        <f>VLOOKUP(D3560,'Dados Base'!$B:$K,10,FALSE)*31536000/VLOOKUP($F3560,F:H,MATCH(H3559,F3559:AF3559,0),FALSE)</f>
        <v>867.84081287044853</v>
      </c>
      <c r="AF3560" s="14">
        <v>80.62</v>
      </c>
      <c r="AG3560" s="15">
        <v>100</v>
      </c>
      <c r="AH3560" s="14" t="s">
        <v>692</v>
      </c>
      <c r="AI3560" s="14">
        <v>0</v>
      </c>
      <c r="AJ3560" s="14">
        <v>98.6</v>
      </c>
      <c r="AK3560" s="72">
        <f>(SUMIFS('Banco de Indicadores Mun. (2)'!I:I,'Banco de Indicadores Mun. (2)'!B:B,'Banco de Indicadores - Mun. (1)'!B3560,'Banco de Indicadores Mun. (2)'!A:A,'Banco de Indicadores - Mun. (1)'!A3560) / VLOOKUP(D3560,'Dados Base'!$B:$K,8,FALSE)) * 100</f>
        <v>0</v>
      </c>
      <c r="AL3560" s="72">
        <f>(SUMIFS('Banco de Indicadores Mun. (2)'!I:I,'Banco de Indicadores Mun. (2)'!B:B,'Banco de Indicadores - Mun. (1)'!B3560,'Banco de Indicadores Mun. (2)'!A:A,'Banco de Indicadores - Mun. (1)'!A3560) / VLOOKUP(D3560,'Dados Base'!$B:$K,9,FALSE)) * 100</f>
        <v>0</v>
      </c>
      <c r="AM3560" s="72">
        <f>(SUMIFS('Banco de Indicadores Mun. (2)'!J:J,'Banco de Indicadores Mun. (2)'!B:B,'Banco de Indicadores - Mun. (1)'!B3560,'Banco de Indicadores Mun. (2)'!A:A,'Banco de Indicadores - Mun. (1)'!A3560) / VLOOKUP(D3560,'Dados Base'!$B:$K,7,FALSE)) * 100</f>
        <v>0</v>
      </c>
      <c r="AN3560" s="72">
        <f>(SUMIFS('Banco de Indicadores Mun. (2)'!K:K,'Banco de Indicadores Mun. (2)'!B:B,'Banco de Indicadores - Mun. (1)'!B3560,'Banco de Indicadores Mun. (2)'!A:A,'Banco de Indicadores - Mun. (1)'!A3560) / VLOOKUP(D3560,'Dados Base'!$B:$K,10,FALSE)) * 100</f>
        <v>0</v>
      </c>
      <c r="AO3560" s="33">
        <v>0</v>
      </c>
      <c r="AP3560" s="34">
        <v>0</v>
      </c>
      <c r="AQ3560" s="17">
        <v>0</v>
      </c>
      <c r="AR3560" s="24">
        <v>7.3</v>
      </c>
      <c r="AS3560" s="35">
        <v>100</v>
      </c>
      <c r="AT3560" s="35">
        <v>100</v>
      </c>
      <c r="AU3560" s="35">
        <v>81.042654028436019</v>
      </c>
      <c r="AV3560" s="7">
        <v>10</v>
      </c>
      <c r="AW3560" s="36">
        <v>0</v>
      </c>
      <c r="AX3560" s="36">
        <v>0</v>
      </c>
      <c r="AY3560" s="117">
        <v>22.752537608187684</v>
      </c>
    </row>
    <row r="3561" spans="1:51" ht="15" x14ac:dyDescent="0.25">
      <c r="A3561" s="144">
        <v>2012</v>
      </c>
      <c r="B3561" s="77" t="s">
        <v>336</v>
      </c>
      <c r="C3561" s="78">
        <v>15</v>
      </c>
      <c r="D3561" s="77">
        <v>3529609</v>
      </c>
      <c r="E3561" s="78">
        <v>352960915</v>
      </c>
      <c r="F3561" s="78" t="str">
        <f t="shared" si="156"/>
        <v>3529609152012</v>
      </c>
      <c r="G3561" s="96">
        <v>-0.45538081999684232</v>
      </c>
      <c r="H3561" s="80">
        <f t="shared" si="155"/>
        <v>3833</v>
      </c>
      <c r="I3561" s="91">
        <v>2683</v>
      </c>
      <c r="J3561" s="91">
        <v>1150</v>
      </c>
      <c r="K3561" s="83">
        <f>(H3561)/VLOOKUP(D3561,'Dados Base'!$B:$K,6,FALSE)</f>
        <v>16.79961430575035</v>
      </c>
      <c r="L3561" s="88">
        <f t="shared" si="157"/>
        <v>69.997391077484991</v>
      </c>
      <c r="M3561" s="93">
        <v>3</v>
      </c>
      <c r="N3561" s="98">
        <v>0.73099999999999998</v>
      </c>
      <c r="O3561" s="91">
        <v>53</v>
      </c>
      <c r="P3561" s="91" t="s">
        <v>691</v>
      </c>
      <c r="Q3561" s="91" t="s">
        <v>691</v>
      </c>
      <c r="R3561" s="91" t="s">
        <v>691</v>
      </c>
      <c r="S3561" s="91">
        <v>11</v>
      </c>
      <c r="T3561" s="91" t="s">
        <v>691</v>
      </c>
      <c r="U3561" s="91">
        <v>23</v>
      </c>
      <c r="V3561" s="91">
        <v>17</v>
      </c>
      <c r="W3561" s="99">
        <v>0</v>
      </c>
      <c r="X3561" s="19">
        <v>7.7218979166666663E-3</v>
      </c>
      <c r="Y3561" s="29">
        <v>1.06</v>
      </c>
      <c r="Z3561" s="30">
        <v>114</v>
      </c>
      <c r="AA3561" s="30">
        <v>30</v>
      </c>
      <c r="AB3561" s="31">
        <v>0</v>
      </c>
      <c r="AC3561" s="32">
        <v>0</v>
      </c>
      <c r="AD3561" s="153">
        <f>VLOOKUP(D3561,'Dados Base'!$B:$K,9,FALSE)*31536000/VLOOKUP($F3561,F:H,MATCH(H3560,F3560:AF3560,0),FALSE)</f>
        <v>14315.846595356117</v>
      </c>
      <c r="AE3561" s="153">
        <f>VLOOKUP(D3561,'Dados Base'!$B:$K,10,FALSE)*31536000/VLOOKUP($F3561,F:H,MATCH(H3560,F3560:AF3560,0),FALSE)</f>
        <v>1234.1247064962174</v>
      </c>
      <c r="AF3561" s="14">
        <v>77.36</v>
      </c>
      <c r="AG3561" s="15">
        <v>69.400000000000006</v>
      </c>
      <c r="AH3561" s="14">
        <v>66.09</v>
      </c>
      <c r="AI3561" s="14">
        <v>15.15</v>
      </c>
      <c r="AJ3561" s="14">
        <v>100</v>
      </c>
      <c r="AK3561" s="72">
        <f>(SUMIFS('Banco de Indicadores Mun. (2)'!I:I,'Banco de Indicadores Mun. (2)'!B:B,'Banco de Indicadores - Mun. (1)'!B3561,'Banco de Indicadores Mun. (2)'!A:A,'Banco de Indicadores - Mun. (1)'!A3561) / VLOOKUP(D3561,'Dados Base'!$B:$K,8,FALSE)) * 100</f>
        <v>0</v>
      </c>
      <c r="AL3561" s="72">
        <f>(SUMIFS('Banco de Indicadores Mun. (2)'!I:I,'Banco de Indicadores Mun. (2)'!B:B,'Banco de Indicadores - Mun. (1)'!B3561,'Banco de Indicadores Mun. (2)'!A:A,'Banco de Indicadores - Mun. (1)'!A3561) / VLOOKUP(D3561,'Dados Base'!$B:$K,9,FALSE)) * 100</f>
        <v>0</v>
      </c>
      <c r="AM3561" s="72">
        <f>(SUMIFS('Banco de Indicadores Mun. (2)'!J:J,'Banco de Indicadores Mun. (2)'!B:B,'Banco de Indicadores - Mun. (1)'!B3561,'Banco de Indicadores Mun. (2)'!A:A,'Banco de Indicadores - Mun. (1)'!A3561) / VLOOKUP(D3561,'Dados Base'!$B:$K,7,FALSE)) * 100</f>
        <v>0</v>
      </c>
      <c r="AN3561" s="72">
        <f>(SUMIFS('Banco de Indicadores Mun. (2)'!K:K,'Banco de Indicadores Mun. (2)'!B:B,'Banco de Indicadores - Mun. (1)'!B3561,'Banco de Indicadores Mun. (2)'!A:A,'Banco de Indicadores - Mun. (1)'!A3561) / VLOOKUP(D3561,'Dados Base'!$B:$K,10,FALSE)) * 100</f>
        <v>0</v>
      </c>
      <c r="AO3561" s="33">
        <v>0</v>
      </c>
      <c r="AP3561" s="34">
        <v>0</v>
      </c>
      <c r="AQ3561" s="17">
        <v>0</v>
      </c>
      <c r="AR3561" s="24">
        <v>9</v>
      </c>
      <c r="AS3561" s="35">
        <v>95</v>
      </c>
      <c r="AT3561" s="35">
        <v>95</v>
      </c>
      <c r="AU3561" s="35">
        <v>79.166666666666657</v>
      </c>
      <c r="AV3561" s="7">
        <v>8.5500000000000007</v>
      </c>
      <c r="AW3561" s="36">
        <v>0</v>
      </c>
      <c r="AX3561" s="36">
        <v>0</v>
      </c>
      <c r="AY3561" s="117">
        <v>4.0136700872510893</v>
      </c>
    </row>
    <row r="3562" spans="1:51" ht="15" x14ac:dyDescent="0.25">
      <c r="A3562" s="144">
        <v>2012</v>
      </c>
      <c r="B3562" s="77" t="s">
        <v>337</v>
      </c>
      <c r="C3562" s="78">
        <v>15</v>
      </c>
      <c r="D3562" s="77">
        <v>3529658</v>
      </c>
      <c r="E3562" s="78">
        <v>352965815</v>
      </c>
      <c r="F3562" s="78" t="str">
        <f t="shared" si="156"/>
        <v>3529658152012</v>
      </c>
      <c r="G3562" s="96">
        <v>-0.28189980283410687</v>
      </c>
      <c r="H3562" s="80">
        <f t="shared" si="155"/>
        <v>1886</v>
      </c>
      <c r="I3562" s="91">
        <v>1509</v>
      </c>
      <c r="J3562" s="91">
        <v>377</v>
      </c>
      <c r="K3562" s="83">
        <f>(H3562)/VLOOKUP(D3562,'Dados Base'!$B:$K,6,FALSE)</f>
        <v>12.597688865139268</v>
      </c>
      <c r="L3562" s="88">
        <f t="shared" si="157"/>
        <v>80.010604453870627</v>
      </c>
      <c r="M3562" s="93">
        <v>3</v>
      </c>
      <c r="N3562" s="98">
        <v>0.72399999999999998</v>
      </c>
      <c r="O3562" s="91">
        <v>18</v>
      </c>
      <c r="P3562" s="91" t="s">
        <v>691</v>
      </c>
      <c r="Q3562" s="91" t="s">
        <v>691</v>
      </c>
      <c r="R3562" s="91" t="s">
        <v>691</v>
      </c>
      <c r="S3562" s="91">
        <v>1</v>
      </c>
      <c r="T3562" s="91" t="s">
        <v>691</v>
      </c>
      <c r="U3562" s="91">
        <v>6</v>
      </c>
      <c r="V3562" s="91">
        <v>8</v>
      </c>
      <c r="W3562" s="99">
        <v>10.883699999999999</v>
      </c>
      <c r="X3562" s="19">
        <v>4.2533229166666665E-3</v>
      </c>
      <c r="Y3562" s="29">
        <v>0.59</v>
      </c>
      <c r="Z3562" s="30">
        <v>66</v>
      </c>
      <c r="AA3562" s="30">
        <v>13</v>
      </c>
      <c r="AB3562" s="31">
        <v>0</v>
      </c>
      <c r="AC3562" s="32">
        <v>0</v>
      </c>
      <c r="AD3562" s="153">
        <f>VLOOKUP(D3562,'Dados Base'!$B:$K,9,FALSE)*31536000/VLOOKUP($F3562,F:H,MATCH(H3561,F3561:AF3561,0),FALSE)</f>
        <v>19563.690349946977</v>
      </c>
      <c r="AE3562" s="153">
        <f>VLOOKUP(D3562,'Dados Base'!$B:$K,10,FALSE)*31536000/VLOOKUP($F3562,F:H,MATCH(H3561,F3561:AF3561,0),FALSE)</f>
        <v>2006.5323435843054</v>
      </c>
      <c r="AF3562" s="14">
        <v>86.6</v>
      </c>
      <c r="AG3562" s="15" t="s">
        <v>692</v>
      </c>
      <c r="AH3562" s="14">
        <v>87.38</v>
      </c>
      <c r="AI3562" s="14">
        <v>16.260000000000002</v>
      </c>
      <c r="AJ3562" s="14">
        <v>100</v>
      </c>
      <c r="AK3562" s="72">
        <f>(SUMIFS('Banco de Indicadores Mun. (2)'!I:I,'Banco de Indicadores Mun. (2)'!B:B,'Banco de Indicadores - Mun. (1)'!B3562,'Banco de Indicadores Mun. (2)'!A:A,'Banco de Indicadores - Mun. (1)'!A3562) / VLOOKUP(D3562,'Dados Base'!$B:$K,8,FALSE)) * 100</f>
        <v>0</v>
      </c>
      <c r="AL3562" s="72">
        <f>(SUMIFS('Banco de Indicadores Mun. (2)'!I:I,'Banco de Indicadores Mun. (2)'!B:B,'Banco de Indicadores - Mun. (1)'!B3562,'Banco de Indicadores Mun. (2)'!A:A,'Banco de Indicadores - Mun. (1)'!A3562) / VLOOKUP(D3562,'Dados Base'!$B:$K,9,FALSE)) * 100</f>
        <v>0</v>
      </c>
      <c r="AM3562" s="72">
        <f>(SUMIFS('Banco de Indicadores Mun. (2)'!J:J,'Banco de Indicadores Mun. (2)'!B:B,'Banco de Indicadores - Mun. (1)'!B3562,'Banco de Indicadores Mun. (2)'!A:A,'Banco de Indicadores - Mun. (1)'!A3562) / VLOOKUP(D3562,'Dados Base'!$B:$K,7,FALSE)) * 100</f>
        <v>0</v>
      </c>
      <c r="AN3562" s="72">
        <f>(SUMIFS('Banco de Indicadores Mun. (2)'!K:K,'Banco de Indicadores Mun. (2)'!B:B,'Banco de Indicadores - Mun. (1)'!B3562,'Banco de Indicadores Mun. (2)'!A:A,'Banco de Indicadores - Mun. (1)'!A3562) / VLOOKUP(D3562,'Dados Base'!$B:$K,10,FALSE)) * 100</f>
        <v>0</v>
      </c>
      <c r="AO3562" s="33">
        <v>0</v>
      </c>
      <c r="AP3562" s="34">
        <v>0</v>
      </c>
      <c r="AQ3562" s="17">
        <v>0</v>
      </c>
      <c r="AR3562" s="24">
        <v>8.6999999999999993</v>
      </c>
      <c r="AS3562" s="35">
        <v>93</v>
      </c>
      <c r="AT3562" s="35">
        <v>93</v>
      </c>
      <c r="AU3562" s="35">
        <v>83.544303797468359</v>
      </c>
      <c r="AV3562" s="7">
        <v>9.9</v>
      </c>
      <c r="AW3562" s="36">
        <v>0</v>
      </c>
      <c r="AX3562" s="36">
        <v>0</v>
      </c>
      <c r="AY3562" s="117">
        <v>322.06889543486466</v>
      </c>
    </row>
    <row r="3563" spans="1:51" ht="15" x14ac:dyDescent="0.25">
      <c r="A3563" s="144">
        <v>2012</v>
      </c>
      <c r="B3563" s="77" t="s">
        <v>338</v>
      </c>
      <c r="C3563" s="78">
        <v>8</v>
      </c>
      <c r="D3563" s="77">
        <v>3529708</v>
      </c>
      <c r="E3563" s="78">
        <v>35297088</v>
      </c>
      <c r="F3563" s="78" t="str">
        <f t="shared" si="156"/>
        <v>352970882012</v>
      </c>
      <c r="G3563" s="96">
        <v>0.66272355262928517</v>
      </c>
      <c r="H3563" s="80">
        <f t="shared" si="155"/>
        <v>20651</v>
      </c>
      <c r="I3563" s="91">
        <v>19515</v>
      </c>
      <c r="J3563" s="91">
        <v>1136</v>
      </c>
      <c r="K3563" s="83">
        <f>(H3563)/VLOOKUP(D3563,'Dados Base'!$B:$K,6,FALSE)</f>
        <v>24.9743012976333</v>
      </c>
      <c r="L3563" s="88">
        <f t="shared" si="157"/>
        <v>94.499055735799715</v>
      </c>
      <c r="M3563" s="93">
        <v>2</v>
      </c>
      <c r="N3563" s="98">
        <v>0.74099999999999999</v>
      </c>
      <c r="O3563" s="91">
        <v>125</v>
      </c>
      <c r="P3563" s="91" t="s">
        <v>691</v>
      </c>
      <c r="Q3563" s="91" t="s">
        <v>691</v>
      </c>
      <c r="R3563" s="91" t="s">
        <v>691</v>
      </c>
      <c r="S3563" s="91">
        <v>12</v>
      </c>
      <c r="T3563" s="91" t="s">
        <v>691</v>
      </c>
      <c r="U3563" s="91">
        <v>200</v>
      </c>
      <c r="V3563" s="91">
        <v>110</v>
      </c>
      <c r="W3563" s="99">
        <v>92.128500000000003</v>
      </c>
      <c r="X3563" s="19">
        <v>5.2941754497685178E-2</v>
      </c>
      <c r="Y3563" s="29">
        <v>7.79</v>
      </c>
      <c r="Z3563" s="30">
        <v>864</v>
      </c>
      <c r="AA3563" s="30">
        <v>188</v>
      </c>
      <c r="AB3563" s="31">
        <v>1</v>
      </c>
      <c r="AC3563" s="32">
        <v>0</v>
      </c>
      <c r="AD3563" s="153">
        <f>VLOOKUP(D3563,'Dados Base'!$B:$K,9,FALSE)*31536000/VLOOKUP($F3563,F:H,MATCH(H3562,F3562:AF3562,0),FALSE)</f>
        <v>20692.111762142271</v>
      </c>
      <c r="AE3563" s="153">
        <f>VLOOKUP(D3563,'Dados Base'!$B:$K,10,FALSE)*31536000/VLOOKUP($F3563,F:H,MATCH(H3562,F3562:AF3562,0),FALSE)</f>
        <v>2519.7036463125278</v>
      </c>
      <c r="AF3563" s="14">
        <v>84.22</v>
      </c>
      <c r="AG3563" s="15">
        <v>94.2</v>
      </c>
      <c r="AH3563" s="14">
        <v>79.739999999999995</v>
      </c>
      <c r="AI3563" s="14">
        <v>32.369999999999997</v>
      </c>
      <c r="AJ3563" s="14">
        <v>89.4</v>
      </c>
      <c r="AK3563" s="72">
        <f>(SUMIFS('Banco de Indicadores Mun. (2)'!I:I,'Banco de Indicadores Mun. (2)'!B:B,'Banco de Indicadores - Mun. (1)'!B3563,'Banco de Indicadores Mun. (2)'!A:A,'Banco de Indicadores - Mun. (1)'!A3563) / VLOOKUP(D3563,'Dados Base'!$B:$K,8,FALSE)) * 100</f>
        <v>0</v>
      </c>
      <c r="AL3563" s="72">
        <f>(SUMIFS('Banco de Indicadores Mun. (2)'!I:I,'Banco de Indicadores Mun. (2)'!B:B,'Banco de Indicadores - Mun. (1)'!B3563,'Banco de Indicadores Mun. (2)'!A:A,'Banco de Indicadores - Mun. (1)'!A3563) / VLOOKUP(D3563,'Dados Base'!$B:$K,9,FALSE)) * 100</f>
        <v>0</v>
      </c>
      <c r="AM3563" s="72">
        <f>(SUMIFS('Banco de Indicadores Mun. (2)'!J:J,'Banco de Indicadores Mun. (2)'!B:B,'Banco de Indicadores - Mun. (1)'!B3563,'Banco de Indicadores Mun. (2)'!A:A,'Banco de Indicadores - Mun. (1)'!A3563) / VLOOKUP(D3563,'Dados Base'!$B:$K,7,FALSE)) * 100</f>
        <v>0</v>
      </c>
      <c r="AN3563" s="72">
        <f>(SUMIFS('Banco de Indicadores Mun. (2)'!K:K,'Banco de Indicadores Mun. (2)'!B:B,'Banco de Indicadores - Mun. (1)'!B3563,'Banco de Indicadores Mun. (2)'!A:A,'Banco de Indicadores - Mun. (1)'!A3563) / VLOOKUP(D3563,'Dados Base'!$B:$K,10,FALSE)) * 100</f>
        <v>0</v>
      </c>
      <c r="AO3563" s="33">
        <v>0</v>
      </c>
      <c r="AP3563" s="34">
        <v>0</v>
      </c>
      <c r="AQ3563" s="17">
        <v>0</v>
      </c>
      <c r="AR3563" s="24">
        <v>2.7</v>
      </c>
      <c r="AS3563" s="35">
        <v>99</v>
      </c>
      <c r="AT3563" s="35">
        <v>99</v>
      </c>
      <c r="AU3563" s="35">
        <v>82.129277566539926</v>
      </c>
      <c r="AV3563" s="7">
        <v>9.99</v>
      </c>
      <c r="AW3563" s="36">
        <v>0</v>
      </c>
      <c r="AX3563" s="36">
        <v>0</v>
      </c>
      <c r="AY3563" s="117">
        <v>11.483859050382724</v>
      </c>
    </row>
    <row r="3564" spans="1:51" ht="15" x14ac:dyDescent="0.25">
      <c r="A3564" s="144">
        <v>2012</v>
      </c>
      <c r="B3564" s="77" t="s">
        <v>339</v>
      </c>
      <c r="C3564" s="78">
        <v>13</v>
      </c>
      <c r="D3564" s="77">
        <v>3529807</v>
      </c>
      <c r="E3564" s="78">
        <v>352980713</v>
      </c>
      <c r="F3564" s="78" t="str">
        <f t="shared" si="156"/>
        <v>3529807132012</v>
      </c>
      <c r="G3564" s="96">
        <v>0.50432711987393741</v>
      </c>
      <c r="H3564" s="80">
        <f t="shared" si="155"/>
        <v>12148</v>
      </c>
      <c r="I3564" s="91">
        <v>11605</v>
      </c>
      <c r="J3564" s="91">
        <v>543</v>
      </c>
      <c r="K3564" s="83">
        <f>(H3564)/VLOOKUP(D3564,'Dados Base'!$B:$K,6,FALSE)</f>
        <v>57.331634338571902</v>
      </c>
      <c r="L3564" s="88">
        <f t="shared" si="157"/>
        <v>95.530128416200199</v>
      </c>
      <c r="M3564" s="93">
        <v>4</v>
      </c>
      <c r="N3564" s="98">
        <v>0.73</v>
      </c>
      <c r="O3564" s="91">
        <v>67</v>
      </c>
      <c r="P3564" s="91" t="s">
        <v>691</v>
      </c>
      <c r="Q3564" s="91" t="s">
        <v>691</v>
      </c>
      <c r="R3564" s="91" t="s">
        <v>691</v>
      </c>
      <c r="S3564" s="91">
        <v>52</v>
      </c>
      <c r="T3564" s="91" t="s">
        <v>691</v>
      </c>
      <c r="U3564" s="91">
        <v>107</v>
      </c>
      <c r="V3564" s="91">
        <v>143</v>
      </c>
      <c r="W3564" s="99">
        <v>12.9276</v>
      </c>
      <c r="X3564" s="19">
        <v>3.5325357606481485E-2</v>
      </c>
      <c r="Y3564" s="29">
        <v>4.6399999999999997</v>
      </c>
      <c r="Z3564" s="30">
        <v>501</v>
      </c>
      <c r="AA3564" s="30">
        <v>125</v>
      </c>
      <c r="AB3564" s="31">
        <v>1</v>
      </c>
      <c r="AC3564" s="32">
        <v>0</v>
      </c>
      <c r="AD3564" s="153">
        <f>VLOOKUP(D3564,'Dados Base'!$B:$K,9,FALSE)*31536000/VLOOKUP($F3564,F:H,MATCH(H3563,F3563:AF3563,0),FALSE)</f>
        <v>4698.7290088903519</v>
      </c>
      <c r="AE3564" s="153">
        <f>VLOOKUP(D3564,'Dados Base'!$B:$K,10,FALSE)*31536000/VLOOKUP($F3564,F:H,MATCH(H3563,F3563:AF3563,0),FALSE)</f>
        <v>623.03589068159363</v>
      </c>
      <c r="AF3564" s="14">
        <v>95.53</v>
      </c>
      <c r="AG3564" s="15">
        <v>95.5</v>
      </c>
      <c r="AH3564" s="14" t="s">
        <v>692</v>
      </c>
      <c r="AI3564" s="14">
        <v>16.62</v>
      </c>
      <c r="AJ3564" s="14">
        <v>100</v>
      </c>
      <c r="AK3564" s="72">
        <f>(SUMIFS('Banco de Indicadores Mun. (2)'!I:I,'Banco de Indicadores Mun. (2)'!B:B,'Banco de Indicadores - Mun. (1)'!B3564,'Banco de Indicadores Mun. (2)'!A:A,'Banco de Indicadores - Mun. (1)'!A3564) / VLOOKUP(D3564,'Dados Base'!$B:$K,8,FALSE)) * 100</f>
        <v>0</v>
      </c>
      <c r="AL3564" s="72">
        <f>(SUMIFS('Banco de Indicadores Mun. (2)'!I:I,'Banco de Indicadores Mun. (2)'!B:B,'Banco de Indicadores - Mun. (1)'!B3564,'Banco de Indicadores Mun. (2)'!A:A,'Banco de Indicadores - Mun. (1)'!A3564) / VLOOKUP(D3564,'Dados Base'!$B:$K,9,FALSE)) * 100</f>
        <v>0</v>
      </c>
      <c r="AM3564" s="72">
        <f>(SUMIFS('Banco de Indicadores Mun. (2)'!J:J,'Banco de Indicadores Mun. (2)'!B:B,'Banco de Indicadores - Mun. (1)'!B3564,'Banco de Indicadores Mun. (2)'!A:A,'Banco de Indicadores - Mun. (1)'!A3564) / VLOOKUP(D3564,'Dados Base'!$B:$K,7,FALSE)) * 100</f>
        <v>0</v>
      </c>
      <c r="AN3564" s="72">
        <f>(SUMIFS('Banco de Indicadores Mun. (2)'!K:K,'Banco de Indicadores Mun. (2)'!B:B,'Banco de Indicadores - Mun. (1)'!B3564,'Banco de Indicadores Mun. (2)'!A:A,'Banco de Indicadores - Mun. (1)'!A3564) / VLOOKUP(D3564,'Dados Base'!$B:$K,10,FALSE)) * 100</f>
        <v>0</v>
      </c>
      <c r="AO3564" s="33">
        <v>0</v>
      </c>
      <c r="AP3564" s="34">
        <v>0</v>
      </c>
      <c r="AQ3564" s="17">
        <v>0</v>
      </c>
      <c r="AR3564" s="24">
        <v>7.4</v>
      </c>
      <c r="AS3564" s="35">
        <v>100</v>
      </c>
      <c r="AT3564" s="35">
        <v>100</v>
      </c>
      <c r="AU3564" s="35">
        <v>80.031948881789134</v>
      </c>
      <c r="AV3564" s="7">
        <v>9.8000000000000007</v>
      </c>
      <c r="AW3564" s="36">
        <v>0</v>
      </c>
      <c r="AX3564" s="36">
        <v>0</v>
      </c>
      <c r="AY3564" s="117">
        <v>0</v>
      </c>
    </row>
    <row r="3565" spans="1:51" ht="15" x14ac:dyDescent="0.25">
      <c r="A3565" s="144">
        <v>2012</v>
      </c>
      <c r="B3565" s="77" t="s">
        <v>340</v>
      </c>
      <c r="C3565" s="78">
        <v>15</v>
      </c>
      <c r="D3565" s="77">
        <v>3530003</v>
      </c>
      <c r="E3565" s="78">
        <v>353000315</v>
      </c>
      <c r="F3565" s="78" t="str">
        <f t="shared" si="156"/>
        <v>3530003152012</v>
      </c>
      <c r="G3565" s="96">
        <v>0.68649744428901371</v>
      </c>
      <c r="H3565" s="80">
        <f t="shared" si="155"/>
        <v>2843</v>
      </c>
      <c r="I3565" s="91">
        <v>1896</v>
      </c>
      <c r="J3565" s="91">
        <v>947</v>
      </c>
      <c r="K3565" s="83">
        <f>(H3565)/VLOOKUP(D3565,'Dados Base'!$B:$K,6,FALSE)</f>
        <v>13.094141488577744</v>
      </c>
      <c r="L3565" s="88">
        <f t="shared" si="157"/>
        <v>66.690116074569119</v>
      </c>
      <c r="M3565" s="93">
        <v>4</v>
      </c>
      <c r="N3565" s="98">
        <v>0.74299999999999999</v>
      </c>
      <c r="O3565" s="91">
        <v>31</v>
      </c>
      <c r="P3565" s="91" t="s">
        <v>691</v>
      </c>
      <c r="Q3565" s="91" t="s">
        <v>691</v>
      </c>
      <c r="R3565" s="91" t="s">
        <v>691</v>
      </c>
      <c r="S3565" s="91">
        <v>8</v>
      </c>
      <c r="T3565" s="91" t="s">
        <v>691</v>
      </c>
      <c r="U3565" s="91">
        <v>21</v>
      </c>
      <c r="V3565" s="91">
        <v>17</v>
      </c>
      <c r="W3565" s="99">
        <v>59.588099999999997</v>
      </c>
      <c r="X3565" s="19">
        <v>4.6302401041666674E-3</v>
      </c>
      <c r="Y3565" s="29">
        <v>0.76</v>
      </c>
      <c r="Z3565" s="30">
        <v>88</v>
      </c>
      <c r="AA3565" s="30">
        <v>15</v>
      </c>
      <c r="AB3565" s="31">
        <v>0</v>
      </c>
      <c r="AC3565" s="32">
        <v>0</v>
      </c>
      <c r="AD3565" s="153">
        <f>VLOOKUP(D3565,'Dados Base'!$B:$K,9,FALSE)*31536000/VLOOKUP($F3565,F:H,MATCH(H3564,F3564:AF3564,0),FALSE)</f>
        <v>18413.563137530778</v>
      </c>
      <c r="AE3565" s="153">
        <f>VLOOKUP(D3565,'Dados Base'!$B:$K,10,FALSE)*31536000/VLOOKUP($F3565,F:H,MATCH(H3564,F3564:AF3564,0),FALSE)</f>
        <v>1996.6514245515307</v>
      </c>
      <c r="AF3565" s="14">
        <v>62.54</v>
      </c>
      <c r="AG3565" s="15">
        <v>100</v>
      </c>
      <c r="AH3565" s="14">
        <v>84.95</v>
      </c>
      <c r="AI3565" s="14">
        <v>12.57</v>
      </c>
      <c r="AJ3565" s="14">
        <v>93.7</v>
      </c>
      <c r="AK3565" s="72">
        <f>(SUMIFS('Banco de Indicadores Mun. (2)'!I:I,'Banco de Indicadores Mun. (2)'!B:B,'Banco de Indicadores - Mun. (1)'!B3565,'Banco de Indicadores Mun. (2)'!A:A,'Banco de Indicadores - Mun. (1)'!A3565) / VLOOKUP(D3565,'Dados Base'!$B:$K,8,FALSE)) * 100</f>
        <v>0</v>
      </c>
      <c r="AL3565" s="72">
        <f>(SUMIFS('Banco de Indicadores Mun. (2)'!I:I,'Banco de Indicadores Mun. (2)'!B:B,'Banco de Indicadores - Mun. (1)'!B3565,'Banco de Indicadores Mun. (2)'!A:A,'Banco de Indicadores - Mun. (1)'!A3565) / VLOOKUP(D3565,'Dados Base'!$B:$K,9,FALSE)) * 100</f>
        <v>0</v>
      </c>
      <c r="AM3565" s="72">
        <f>(SUMIFS('Banco de Indicadores Mun. (2)'!J:J,'Banco de Indicadores Mun. (2)'!B:B,'Banco de Indicadores - Mun. (1)'!B3565,'Banco de Indicadores Mun. (2)'!A:A,'Banco de Indicadores - Mun. (1)'!A3565) / VLOOKUP(D3565,'Dados Base'!$B:$K,7,FALSE)) * 100</f>
        <v>0</v>
      </c>
      <c r="AN3565" s="72">
        <f>(SUMIFS('Banco de Indicadores Mun. (2)'!K:K,'Banco de Indicadores Mun. (2)'!B:B,'Banco de Indicadores - Mun. (1)'!B3565,'Banco de Indicadores Mun. (2)'!A:A,'Banco de Indicadores - Mun. (1)'!A3565) / VLOOKUP(D3565,'Dados Base'!$B:$K,10,FALSE)) * 100</f>
        <v>0</v>
      </c>
      <c r="AO3565" s="33">
        <v>0</v>
      </c>
      <c r="AP3565" s="34">
        <v>0</v>
      </c>
      <c r="AQ3565" s="17">
        <v>0</v>
      </c>
      <c r="AR3565" s="24">
        <v>7.2</v>
      </c>
      <c r="AS3565" s="35">
        <v>98</v>
      </c>
      <c r="AT3565" s="35">
        <v>98</v>
      </c>
      <c r="AU3565" s="35">
        <v>85.436893203883486</v>
      </c>
      <c r="AV3565" s="7">
        <v>9.9700000000000006</v>
      </c>
      <c r="AW3565" s="36">
        <v>0</v>
      </c>
      <c r="AX3565" s="36">
        <v>0</v>
      </c>
      <c r="AY3565" s="117">
        <v>220.60652605188741</v>
      </c>
    </row>
    <row r="3566" spans="1:51" ht="15" x14ac:dyDescent="0.25">
      <c r="A3566" s="144">
        <v>2012</v>
      </c>
      <c r="B3566" s="77" t="s">
        <v>341</v>
      </c>
      <c r="C3566" s="78">
        <v>11</v>
      </c>
      <c r="D3566" s="77">
        <v>3529906</v>
      </c>
      <c r="E3566" s="78">
        <v>352990611</v>
      </c>
      <c r="F3566" s="78" t="str">
        <f t="shared" si="156"/>
        <v>3529906112012</v>
      </c>
      <c r="G3566" s="96">
        <v>-0.82520747523701088</v>
      </c>
      <c r="H3566" s="80">
        <f t="shared" si="155"/>
        <v>20372</v>
      </c>
      <c r="I3566" s="91">
        <v>10580</v>
      </c>
      <c r="J3566" s="91">
        <v>9792</v>
      </c>
      <c r="K3566" s="83">
        <f>(H3566)/VLOOKUP(D3566,'Dados Base'!$B:$K,6,FALSE)</f>
        <v>20.35693586745808</v>
      </c>
      <c r="L3566" s="88">
        <f t="shared" si="157"/>
        <v>51.934027096014134</v>
      </c>
      <c r="M3566" s="93">
        <v>5</v>
      </c>
      <c r="N3566" s="98">
        <v>0.69699999999999995</v>
      </c>
      <c r="O3566" s="91">
        <v>151</v>
      </c>
      <c r="P3566" s="91" t="s">
        <v>691</v>
      </c>
      <c r="Q3566" s="91" t="s">
        <v>691</v>
      </c>
      <c r="R3566" s="91" t="s">
        <v>691</v>
      </c>
      <c r="S3566" s="91">
        <v>28</v>
      </c>
      <c r="T3566" s="91" t="s">
        <v>691</v>
      </c>
      <c r="U3566" s="91">
        <v>113</v>
      </c>
      <c r="V3566" s="91">
        <v>93</v>
      </c>
      <c r="W3566" s="99">
        <v>3.6821999999999999</v>
      </c>
      <c r="X3566" s="19">
        <v>3.5911143837962962E-2</v>
      </c>
      <c r="Y3566" s="29">
        <v>4.18</v>
      </c>
      <c r="Z3566" s="30">
        <v>236</v>
      </c>
      <c r="AA3566" s="30">
        <v>328</v>
      </c>
      <c r="AB3566" s="31">
        <v>9</v>
      </c>
      <c r="AC3566" s="32">
        <v>4</v>
      </c>
      <c r="AD3566" s="153">
        <f>VLOOKUP(D3566,'Dados Base'!$B:$K,9,FALSE)*31536000/VLOOKUP($F3566,F:H,MATCH(H3565,F3565:AF3565,0),FALSE)</f>
        <v>46486.652267818572</v>
      </c>
      <c r="AE3566" s="153">
        <f>VLOOKUP(D3566,'Dados Base'!$B:$K,10,FALSE)*31536000/VLOOKUP($F3566,F:H,MATCH(H3565,F3565:AF3565,0),FALSE)</f>
        <v>6021.7474965639094</v>
      </c>
      <c r="AF3566" s="14">
        <v>57.91</v>
      </c>
      <c r="AG3566" s="15" t="s">
        <v>692</v>
      </c>
      <c r="AH3566" s="14">
        <v>28.6</v>
      </c>
      <c r="AI3566" s="14">
        <v>38.06</v>
      </c>
      <c r="AJ3566" s="14">
        <v>100</v>
      </c>
      <c r="AK3566" s="72">
        <f>(SUMIFS('Banco de Indicadores Mun. (2)'!I:I,'Banco de Indicadores Mun. (2)'!B:B,'Banco de Indicadores - Mun. (1)'!B3566,'Banco de Indicadores Mun. (2)'!A:A,'Banco de Indicadores - Mun. (1)'!A3566) / VLOOKUP(D3566,'Dados Base'!$B:$K,8,FALSE)) * 100</f>
        <v>0</v>
      </c>
      <c r="AL3566" s="72">
        <f>(SUMIFS('Banco de Indicadores Mun. (2)'!I:I,'Banco de Indicadores Mun. (2)'!B:B,'Banco de Indicadores - Mun. (1)'!B3566,'Banco de Indicadores Mun. (2)'!A:A,'Banco de Indicadores - Mun. (1)'!A3566) / VLOOKUP(D3566,'Dados Base'!$B:$K,9,FALSE)) * 100</f>
        <v>0</v>
      </c>
      <c r="AM3566" s="72">
        <f>(SUMIFS('Banco de Indicadores Mun. (2)'!J:J,'Banco de Indicadores Mun. (2)'!B:B,'Banco de Indicadores - Mun. (1)'!B3566,'Banco de Indicadores Mun. (2)'!A:A,'Banco de Indicadores - Mun. (1)'!A3566) / VLOOKUP(D3566,'Dados Base'!$B:$K,7,FALSE)) * 100</f>
        <v>0</v>
      </c>
      <c r="AN3566" s="72">
        <f>(SUMIFS('Banco de Indicadores Mun. (2)'!K:K,'Banco de Indicadores Mun. (2)'!B:B,'Banco de Indicadores - Mun. (1)'!B3566,'Banco de Indicadores Mun. (2)'!A:A,'Banco de Indicadores - Mun. (1)'!A3566) / VLOOKUP(D3566,'Dados Base'!$B:$K,10,FALSE)) * 100</f>
        <v>0</v>
      </c>
      <c r="AO3566" s="33">
        <v>1</v>
      </c>
      <c r="AP3566" s="34">
        <v>24.543491066169253</v>
      </c>
      <c r="AQ3566" s="17">
        <v>26</v>
      </c>
      <c r="AR3566" s="24">
        <v>8.3000000000000007</v>
      </c>
      <c r="AS3566" s="35">
        <v>56</v>
      </c>
      <c r="AT3566" s="35">
        <v>48.16</v>
      </c>
      <c r="AU3566" s="35">
        <v>41.843971631205676</v>
      </c>
      <c r="AV3566" s="7">
        <v>5.35</v>
      </c>
      <c r="AW3566" s="36">
        <v>0</v>
      </c>
      <c r="AX3566" s="36">
        <v>4</v>
      </c>
      <c r="AY3566" s="117">
        <v>2.804041808383293</v>
      </c>
    </row>
    <row r="3567" spans="1:51" ht="15" x14ac:dyDescent="0.25">
      <c r="A3567" s="144">
        <v>2012</v>
      </c>
      <c r="B3567" s="77" t="s">
        <v>342</v>
      </c>
      <c r="C3567" s="78">
        <v>19</v>
      </c>
      <c r="D3567" s="77">
        <v>3530102</v>
      </c>
      <c r="E3567" s="78">
        <v>353010219</v>
      </c>
      <c r="F3567" s="78" t="str">
        <f t="shared" si="156"/>
        <v>3530102192012</v>
      </c>
      <c r="G3567" s="96">
        <v>0.55303999310170049</v>
      </c>
      <c r="H3567" s="80">
        <f t="shared" si="155"/>
        <v>27731</v>
      </c>
      <c r="I3567" s="91">
        <v>24820</v>
      </c>
      <c r="J3567" s="91">
        <v>2911</v>
      </c>
      <c r="K3567" s="83">
        <f>(H3567)/VLOOKUP(D3567,'Dados Base'!$B:$K,6,FALSE)</f>
        <v>30.199178890740196</v>
      </c>
      <c r="L3567" s="88">
        <f t="shared" si="157"/>
        <v>89.502722584832867</v>
      </c>
      <c r="M3567" s="93">
        <v>4</v>
      </c>
      <c r="N3567" s="98">
        <v>0.751</v>
      </c>
      <c r="O3567" s="91">
        <v>196</v>
      </c>
      <c r="P3567" s="91" t="s">
        <v>691</v>
      </c>
      <c r="Q3567" s="91" t="s">
        <v>691</v>
      </c>
      <c r="R3567" s="91" t="s">
        <v>691</v>
      </c>
      <c r="S3567" s="91">
        <v>31</v>
      </c>
      <c r="T3567" s="91" t="s">
        <v>691</v>
      </c>
      <c r="U3567" s="91">
        <v>269</v>
      </c>
      <c r="V3567" s="91">
        <v>226</v>
      </c>
      <c r="W3567" s="99">
        <v>6.3575999999999997</v>
      </c>
      <c r="X3567" s="19">
        <v>8.4049676065972218E-2</v>
      </c>
      <c r="Y3567" s="29">
        <v>9.8699999999999992</v>
      </c>
      <c r="Z3567" s="30">
        <v>906</v>
      </c>
      <c r="AA3567" s="30">
        <v>426</v>
      </c>
      <c r="AB3567" s="31">
        <v>0</v>
      </c>
      <c r="AC3567" s="32">
        <v>0</v>
      </c>
      <c r="AD3567" s="153">
        <f>VLOOKUP(D3567,'Dados Base'!$B:$K,9,FALSE)*31536000/VLOOKUP($F3567,F:H,MATCH(H3566,F3566:AF3566,0),FALSE)</f>
        <v>7619.3141249864775</v>
      </c>
      <c r="AE3567" s="153">
        <f>VLOOKUP(D3567,'Dados Base'!$B:$K,10,FALSE)*31536000/VLOOKUP($F3567,F:H,MATCH(H3566,F3566:AF3566,0),FALSE)</f>
        <v>750.55930186433966</v>
      </c>
      <c r="AF3567" s="14">
        <v>99.57</v>
      </c>
      <c r="AG3567" s="15">
        <v>100</v>
      </c>
      <c r="AH3567" s="14">
        <v>89.87</v>
      </c>
      <c r="AI3567" s="14">
        <v>27.02</v>
      </c>
      <c r="AJ3567" s="14">
        <v>99.3</v>
      </c>
      <c r="AK3567" s="72">
        <f>(SUMIFS('Banco de Indicadores Mun. (2)'!I:I,'Banco de Indicadores Mun. (2)'!B:B,'Banco de Indicadores - Mun. (1)'!B3567,'Banco de Indicadores Mun. (2)'!A:A,'Banco de Indicadores - Mun. (1)'!A3567) / VLOOKUP(D3567,'Dados Base'!$B:$K,8,FALSE)) * 100</f>
        <v>0</v>
      </c>
      <c r="AL3567" s="72">
        <f>(SUMIFS('Banco de Indicadores Mun. (2)'!I:I,'Banco de Indicadores Mun. (2)'!B:B,'Banco de Indicadores - Mun. (1)'!B3567,'Banco de Indicadores Mun. (2)'!A:A,'Banco de Indicadores - Mun. (1)'!A3567) / VLOOKUP(D3567,'Dados Base'!$B:$K,9,FALSE)) * 100</f>
        <v>0</v>
      </c>
      <c r="AM3567" s="72">
        <f>(SUMIFS('Banco de Indicadores Mun. (2)'!J:J,'Banco de Indicadores Mun. (2)'!B:B,'Banco de Indicadores - Mun. (1)'!B3567,'Banco de Indicadores Mun. (2)'!A:A,'Banco de Indicadores - Mun. (1)'!A3567) / VLOOKUP(D3567,'Dados Base'!$B:$K,7,FALSE)) * 100</f>
        <v>0</v>
      </c>
      <c r="AN3567" s="72">
        <f>(SUMIFS('Banco de Indicadores Mun. (2)'!K:K,'Banco de Indicadores Mun. (2)'!B:B,'Banco de Indicadores - Mun. (1)'!B3567,'Banco de Indicadores Mun. (2)'!A:A,'Banco de Indicadores - Mun. (1)'!A3567) / VLOOKUP(D3567,'Dados Base'!$B:$K,10,FALSE)) * 100</f>
        <v>0</v>
      </c>
      <c r="AO3567" s="33">
        <v>0</v>
      </c>
      <c r="AP3567" s="34">
        <v>0</v>
      </c>
      <c r="AQ3567" s="17">
        <v>0</v>
      </c>
      <c r="AR3567" s="24">
        <v>4.5</v>
      </c>
      <c r="AS3567" s="35">
        <v>85</v>
      </c>
      <c r="AT3567" s="35">
        <v>85.000000000000014</v>
      </c>
      <c r="AU3567" s="35">
        <v>68.018018018018026</v>
      </c>
      <c r="AV3567" s="7">
        <v>7.4</v>
      </c>
      <c r="AW3567" s="36">
        <v>0</v>
      </c>
      <c r="AX3567" s="36">
        <v>0</v>
      </c>
      <c r="AY3567" s="117">
        <v>0.86136272704848393</v>
      </c>
    </row>
    <row r="3568" spans="1:51" ht="15" x14ac:dyDescent="0.25">
      <c r="A3568" s="144">
        <v>2012</v>
      </c>
      <c r="B3568" s="77" t="s">
        <v>343</v>
      </c>
      <c r="C3568" s="78">
        <v>22</v>
      </c>
      <c r="D3568" s="77">
        <v>3530201</v>
      </c>
      <c r="E3568" s="78">
        <v>353020122</v>
      </c>
      <c r="F3568" s="78" t="str">
        <f t="shared" si="156"/>
        <v>3530201222012</v>
      </c>
      <c r="G3568" s="96">
        <v>0.47671850104993307</v>
      </c>
      <c r="H3568" s="80">
        <f t="shared" si="155"/>
        <v>17203</v>
      </c>
      <c r="I3568" s="91">
        <v>10130</v>
      </c>
      <c r="J3568" s="91">
        <v>7073</v>
      </c>
      <c r="K3568" s="83">
        <f>(H3568)/VLOOKUP(D3568,'Dados Base'!$B:$K,6,FALSE)</f>
        <v>13.897483540008887</v>
      </c>
      <c r="L3568" s="88">
        <f t="shared" si="157"/>
        <v>58.885078184037667</v>
      </c>
      <c r="M3568" s="93">
        <v>4</v>
      </c>
      <c r="N3568" s="98">
        <v>0.72399999999999998</v>
      </c>
      <c r="O3568" s="91">
        <v>134</v>
      </c>
      <c r="P3568" s="91" t="s">
        <v>691</v>
      </c>
      <c r="Q3568" s="91" t="s">
        <v>691</v>
      </c>
      <c r="R3568" s="91" t="s">
        <v>691</v>
      </c>
      <c r="S3568" s="91">
        <v>10</v>
      </c>
      <c r="T3568" s="91" t="s">
        <v>691</v>
      </c>
      <c r="U3568" s="91">
        <v>102</v>
      </c>
      <c r="V3568" s="91">
        <v>65</v>
      </c>
      <c r="W3568" s="99">
        <v>12.0177</v>
      </c>
      <c r="X3568" s="19">
        <v>3.1780690788194441E-2</v>
      </c>
      <c r="Y3568" s="29">
        <v>4.05</v>
      </c>
      <c r="Z3568" s="30">
        <v>477</v>
      </c>
      <c r="AA3568" s="30">
        <v>69</v>
      </c>
      <c r="AB3568" s="31">
        <v>0</v>
      </c>
      <c r="AC3568" s="32">
        <v>0</v>
      </c>
      <c r="AD3568" s="153">
        <f>VLOOKUP(D3568,'Dados Base'!$B:$K,9,FALSE)*31536000/VLOOKUP($F3568,F:H,MATCH(H3567,F3567:AF3567,0),FALSE)</f>
        <v>16883.483113410453</v>
      </c>
      <c r="AE3568" s="153">
        <f>VLOOKUP(D3568,'Dados Base'!$B:$K,10,FALSE)*31536000/VLOOKUP($F3568,F:H,MATCH(H3567,F3567:AF3567,0),FALSE)</f>
        <v>2383.1192233912684</v>
      </c>
      <c r="AF3568" s="14">
        <v>60.69</v>
      </c>
      <c r="AG3568" s="15" t="s">
        <v>692</v>
      </c>
      <c r="AH3568" s="14">
        <v>39.9</v>
      </c>
      <c r="AI3568" s="14">
        <v>19.47</v>
      </c>
      <c r="AJ3568" s="14">
        <v>100</v>
      </c>
      <c r="AK3568" s="72">
        <f>(SUMIFS('Banco de Indicadores Mun. (2)'!I:I,'Banco de Indicadores Mun. (2)'!B:B,'Banco de Indicadores - Mun. (1)'!B3568,'Banco de Indicadores Mun. (2)'!A:A,'Banco de Indicadores - Mun. (1)'!A3568) / VLOOKUP(D3568,'Dados Base'!$B:$K,8,FALSE)) * 100</f>
        <v>0</v>
      </c>
      <c r="AL3568" s="72">
        <f>(SUMIFS('Banco de Indicadores Mun. (2)'!I:I,'Banco de Indicadores Mun. (2)'!B:B,'Banco de Indicadores - Mun. (1)'!B3568,'Banco de Indicadores Mun. (2)'!A:A,'Banco de Indicadores - Mun. (1)'!A3568) / VLOOKUP(D3568,'Dados Base'!$B:$K,9,FALSE)) * 100</f>
        <v>0</v>
      </c>
      <c r="AM3568" s="72">
        <f>(SUMIFS('Banco de Indicadores Mun. (2)'!J:J,'Banco de Indicadores Mun. (2)'!B:B,'Banco de Indicadores - Mun. (1)'!B3568,'Banco de Indicadores Mun. (2)'!A:A,'Banco de Indicadores - Mun. (1)'!A3568) / VLOOKUP(D3568,'Dados Base'!$B:$K,7,FALSE)) * 100</f>
        <v>0</v>
      </c>
      <c r="AN3568" s="72">
        <f>(SUMIFS('Banco de Indicadores Mun. (2)'!K:K,'Banco de Indicadores Mun. (2)'!B:B,'Banco de Indicadores - Mun. (1)'!B3568,'Banco de Indicadores Mun. (2)'!A:A,'Banco de Indicadores - Mun. (1)'!A3568) / VLOOKUP(D3568,'Dados Base'!$B:$K,10,FALSE)) * 100</f>
        <v>0</v>
      </c>
      <c r="AO3568" s="33">
        <v>1</v>
      </c>
      <c r="AP3568" s="34">
        <v>0</v>
      </c>
      <c r="AQ3568" s="17">
        <v>0</v>
      </c>
      <c r="AR3568" s="24">
        <v>6.7</v>
      </c>
      <c r="AS3568" s="35">
        <v>94</v>
      </c>
      <c r="AT3568" s="35">
        <v>94</v>
      </c>
      <c r="AU3568" s="35">
        <v>87.362637362637358</v>
      </c>
      <c r="AV3568" s="7">
        <v>9.91</v>
      </c>
      <c r="AW3568" s="36">
        <v>0</v>
      </c>
      <c r="AX3568" s="36">
        <v>0</v>
      </c>
      <c r="AY3568" s="117">
        <v>8.7488867598892082</v>
      </c>
    </row>
    <row r="3569" spans="1:51" ht="15" x14ac:dyDescent="0.25">
      <c r="A3569" s="144">
        <v>2012</v>
      </c>
      <c r="B3569" s="77" t="s">
        <v>344</v>
      </c>
      <c r="C3569" s="78">
        <v>15</v>
      </c>
      <c r="D3569" s="77">
        <v>3530300</v>
      </c>
      <c r="E3569" s="78">
        <v>353030015</v>
      </c>
      <c r="F3569" s="78" t="str">
        <f t="shared" si="156"/>
        <v>3530300152012</v>
      </c>
      <c r="G3569" s="96">
        <v>1.0119847166437879</v>
      </c>
      <c r="H3569" s="80">
        <f t="shared" si="155"/>
        <v>54611</v>
      </c>
      <c r="I3569" s="91">
        <v>53231</v>
      </c>
      <c r="J3569" s="91">
        <v>1380</v>
      </c>
      <c r="K3569" s="83">
        <f>(H3569)/VLOOKUP(D3569,'Dados Base'!$B:$K,6,FALSE)</f>
        <v>223.99917965545529</v>
      </c>
      <c r="L3569" s="88">
        <f t="shared" si="157"/>
        <v>97.473036567724449</v>
      </c>
      <c r="M3569" s="93">
        <v>3</v>
      </c>
      <c r="N3569" s="98">
        <v>0.76200000000000001</v>
      </c>
      <c r="O3569" s="91">
        <v>129</v>
      </c>
      <c r="P3569" s="91" t="s">
        <v>691</v>
      </c>
      <c r="Q3569" s="91" t="s">
        <v>691</v>
      </c>
      <c r="R3569" s="91" t="s">
        <v>691</v>
      </c>
      <c r="S3569" s="91">
        <v>303</v>
      </c>
      <c r="T3569" s="91" t="s">
        <v>691</v>
      </c>
      <c r="U3569" s="91">
        <v>629</v>
      </c>
      <c r="V3569" s="91">
        <v>427</v>
      </c>
      <c r="W3569" s="99">
        <v>0</v>
      </c>
      <c r="X3569" s="19">
        <v>0.1620956243553241</v>
      </c>
      <c r="Y3569" s="29">
        <v>21.3</v>
      </c>
      <c r="Z3569" s="30">
        <v>2206</v>
      </c>
      <c r="AA3569" s="30">
        <v>669</v>
      </c>
      <c r="AB3569" s="31">
        <v>2</v>
      </c>
      <c r="AC3569" s="32">
        <v>0</v>
      </c>
      <c r="AD3569" s="153">
        <f>VLOOKUP(D3569,'Dados Base'!$B:$K,9,FALSE)*31536000/VLOOKUP($F3569,F:H,MATCH(H3568,F3568:AF3568,0),FALSE)</f>
        <v>1085.6362271337277</v>
      </c>
      <c r="AE3569" s="153">
        <f>VLOOKUP(D3569,'Dados Base'!$B:$K,10,FALSE)*31536000/VLOOKUP($F3569,F:H,MATCH(H3568,F3568:AF3568,0),FALSE)</f>
        <v>109.71855486989804</v>
      </c>
      <c r="AF3569" s="14">
        <v>97.51</v>
      </c>
      <c r="AG3569" s="15">
        <v>100</v>
      </c>
      <c r="AH3569" s="14">
        <v>95.72</v>
      </c>
      <c r="AI3569" s="14">
        <v>31.84</v>
      </c>
      <c r="AJ3569" s="14">
        <v>100</v>
      </c>
      <c r="AK3569" s="72">
        <f>(SUMIFS('Banco de Indicadores Mun. (2)'!I:I,'Banco de Indicadores Mun. (2)'!B:B,'Banco de Indicadores - Mun. (1)'!B3569,'Banco de Indicadores Mun. (2)'!A:A,'Banco de Indicadores - Mun. (1)'!A3569) / VLOOKUP(D3569,'Dados Base'!$B:$K,8,FALSE)) * 100</f>
        <v>0</v>
      </c>
      <c r="AL3569" s="72">
        <f>(SUMIFS('Banco de Indicadores Mun. (2)'!I:I,'Banco de Indicadores Mun. (2)'!B:B,'Banco de Indicadores - Mun. (1)'!B3569,'Banco de Indicadores Mun. (2)'!A:A,'Banco de Indicadores - Mun. (1)'!A3569) / VLOOKUP(D3569,'Dados Base'!$B:$K,9,FALSE)) * 100</f>
        <v>0</v>
      </c>
      <c r="AM3569" s="72">
        <f>(SUMIFS('Banco de Indicadores Mun. (2)'!J:J,'Banco de Indicadores Mun. (2)'!B:B,'Banco de Indicadores - Mun. (1)'!B3569,'Banco de Indicadores Mun. (2)'!A:A,'Banco de Indicadores - Mun. (1)'!A3569) / VLOOKUP(D3569,'Dados Base'!$B:$K,7,FALSE)) * 100</f>
        <v>0</v>
      </c>
      <c r="AN3569" s="72">
        <f>(SUMIFS('Banco de Indicadores Mun. (2)'!K:K,'Banco de Indicadores Mun. (2)'!B:B,'Banco de Indicadores - Mun. (1)'!B3569,'Banco de Indicadores Mun. (2)'!A:A,'Banco de Indicadores - Mun. (1)'!A3569) / VLOOKUP(D3569,'Dados Base'!$B:$K,10,FALSE)) * 100</f>
        <v>0</v>
      </c>
      <c r="AO3569" s="33">
        <v>0</v>
      </c>
      <c r="AP3569" s="34">
        <v>0</v>
      </c>
      <c r="AQ3569" s="17">
        <v>0</v>
      </c>
      <c r="AR3569" s="24">
        <v>9</v>
      </c>
      <c r="AS3569" s="35">
        <v>98</v>
      </c>
      <c r="AT3569" s="35">
        <v>78.400000000000006</v>
      </c>
      <c r="AU3569" s="35">
        <v>76.730434782608697</v>
      </c>
      <c r="AV3569" s="7">
        <v>7.96</v>
      </c>
      <c r="AW3569" s="36">
        <v>0</v>
      </c>
      <c r="AX3569" s="36">
        <v>0</v>
      </c>
      <c r="AY3569" s="117">
        <v>309.13853503651347</v>
      </c>
    </row>
    <row r="3570" spans="1:51" ht="15" x14ac:dyDescent="0.25">
      <c r="A3570" s="144">
        <v>2012</v>
      </c>
      <c r="B3570" s="77" t="s">
        <v>345</v>
      </c>
      <c r="C3570" s="78">
        <v>15</v>
      </c>
      <c r="D3570" s="77">
        <v>3530409</v>
      </c>
      <c r="E3570" s="78">
        <v>353040915</v>
      </c>
      <c r="F3570" s="78" t="str">
        <f t="shared" si="156"/>
        <v>3530409152012</v>
      </c>
      <c r="G3570" s="96">
        <v>1.3214534068944017</v>
      </c>
      <c r="H3570" s="80">
        <f t="shared" si="155"/>
        <v>4373</v>
      </c>
      <c r="I3570" s="91">
        <v>3555</v>
      </c>
      <c r="J3570" s="91">
        <v>818</v>
      </c>
      <c r="K3570" s="83">
        <f>(H3570)/VLOOKUP(D3570,'Dados Base'!$B:$K,6,FALSE)</f>
        <v>26.276889796899415</v>
      </c>
      <c r="L3570" s="88">
        <f t="shared" si="157"/>
        <v>81.294305968442714</v>
      </c>
      <c r="M3570" s="93">
        <v>3</v>
      </c>
      <c r="N3570" s="98">
        <v>0.73799999999999999</v>
      </c>
      <c r="O3570" s="91">
        <v>46</v>
      </c>
      <c r="P3570" s="91" t="s">
        <v>691</v>
      </c>
      <c r="Q3570" s="91" t="s">
        <v>691</v>
      </c>
      <c r="R3570" s="91" t="s">
        <v>691</v>
      </c>
      <c r="S3570" s="91">
        <v>15</v>
      </c>
      <c r="T3570" s="91" t="s">
        <v>691</v>
      </c>
      <c r="U3570" s="91">
        <v>20</v>
      </c>
      <c r="V3570" s="91">
        <v>13</v>
      </c>
      <c r="W3570" s="99">
        <v>0</v>
      </c>
      <c r="X3570" s="19">
        <v>1.0269212340278668E-2</v>
      </c>
      <c r="Y3570" s="29">
        <v>1.42</v>
      </c>
      <c r="Z3570" s="30">
        <v>126</v>
      </c>
      <c r="AA3570" s="30">
        <v>66</v>
      </c>
      <c r="AB3570" s="31">
        <v>0</v>
      </c>
      <c r="AC3570" s="32">
        <v>1</v>
      </c>
      <c r="AD3570" s="153">
        <f>VLOOKUP(D3570,'Dados Base'!$B:$K,9,FALSE)*31536000/VLOOKUP($F3570,F:H,MATCH(H3569,F3569:AF3569,0),FALSE)</f>
        <v>9158.6370912417096</v>
      </c>
      <c r="AE3570" s="153">
        <f>VLOOKUP(D3570,'Dados Base'!$B:$K,10,FALSE)*31536000/VLOOKUP($F3570,F:H,MATCH(H3569,F3569:AF3569,0),FALSE)</f>
        <v>1009.6135376171962</v>
      </c>
      <c r="AF3570" s="14" t="s">
        <v>692</v>
      </c>
      <c r="AG3570" s="15" t="s">
        <v>692</v>
      </c>
      <c r="AH3570" s="14" t="s">
        <v>692</v>
      </c>
      <c r="AI3570" s="14" t="s">
        <v>692</v>
      </c>
      <c r="AJ3570" s="14" t="s">
        <v>692</v>
      </c>
      <c r="AK3570" s="72">
        <f>(SUMIFS('Banco de Indicadores Mun. (2)'!I:I,'Banco de Indicadores Mun. (2)'!B:B,'Banco de Indicadores - Mun. (1)'!B3570,'Banco de Indicadores Mun. (2)'!A:A,'Banco de Indicadores - Mun. (1)'!A3570) / VLOOKUP(D3570,'Dados Base'!$B:$K,8,FALSE)) * 100</f>
        <v>0</v>
      </c>
      <c r="AL3570" s="72">
        <f>(SUMIFS('Banco de Indicadores Mun. (2)'!I:I,'Banco de Indicadores Mun. (2)'!B:B,'Banco de Indicadores - Mun. (1)'!B3570,'Banco de Indicadores Mun. (2)'!A:A,'Banco de Indicadores - Mun. (1)'!A3570) / VLOOKUP(D3570,'Dados Base'!$B:$K,9,FALSE)) * 100</f>
        <v>0</v>
      </c>
      <c r="AM3570" s="72">
        <f>(SUMIFS('Banco de Indicadores Mun. (2)'!J:J,'Banco de Indicadores Mun. (2)'!B:B,'Banco de Indicadores - Mun. (1)'!B3570,'Banco de Indicadores Mun. (2)'!A:A,'Banco de Indicadores - Mun. (1)'!A3570) / VLOOKUP(D3570,'Dados Base'!$B:$K,7,FALSE)) * 100</f>
        <v>0</v>
      </c>
      <c r="AN3570" s="72">
        <f>(SUMIFS('Banco de Indicadores Mun. (2)'!K:K,'Banco de Indicadores Mun. (2)'!B:B,'Banco de Indicadores - Mun. (1)'!B3570,'Banco de Indicadores Mun. (2)'!A:A,'Banco de Indicadores - Mun. (1)'!A3570) / VLOOKUP(D3570,'Dados Base'!$B:$K,10,FALSE)) * 100</f>
        <v>0</v>
      </c>
      <c r="AO3570" s="33">
        <v>0</v>
      </c>
      <c r="AP3570" s="34">
        <v>0</v>
      </c>
      <c r="AQ3570" s="17">
        <v>0</v>
      </c>
      <c r="AR3570" s="24">
        <v>9.5</v>
      </c>
      <c r="AS3570" s="35">
        <v>80</v>
      </c>
      <c r="AT3570" s="35">
        <v>80</v>
      </c>
      <c r="AU3570" s="35">
        <v>65.625</v>
      </c>
      <c r="AV3570" s="7">
        <v>7.46</v>
      </c>
      <c r="AW3570" s="36">
        <v>0</v>
      </c>
      <c r="AX3570" s="36">
        <v>1</v>
      </c>
      <c r="AY3570" s="117">
        <v>174.77987167179737</v>
      </c>
    </row>
    <row r="3571" spans="1:51" ht="15" x14ac:dyDescent="0.25">
      <c r="A3571" s="144">
        <v>2012</v>
      </c>
      <c r="B3571" s="77" t="s">
        <v>346</v>
      </c>
      <c r="C3571" s="78">
        <v>4</v>
      </c>
      <c r="D3571" s="77">
        <v>3530508</v>
      </c>
      <c r="E3571" s="78">
        <v>35305084</v>
      </c>
      <c r="F3571" s="78" t="str">
        <f t="shared" si="156"/>
        <v>353050842012</v>
      </c>
      <c r="G3571" s="96">
        <v>6.349995414838272E-2</v>
      </c>
      <c r="H3571" s="80">
        <f t="shared" si="155"/>
        <v>66373</v>
      </c>
      <c r="I3571" s="91">
        <v>61686</v>
      </c>
      <c r="J3571" s="91">
        <v>4687</v>
      </c>
      <c r="K3571" s="83">
        <f>(H3571)/VLOOKUP(D3571,'Dados Base'!$B:$K,6,FALSE)</f>
        <v>77.71377053403117</v>
      </c>
      <c r="L3571" s="88">
        <f t="shared" si="157"/>
        <v>92.938393623913342</v>
      </c>
      <c r="M3571" s="93">
        <v>3</v>
      </c>
      <c r="N3571" s="98">
        <v>0.76200000000000001</v>
      </c>
      <c r="O3571" s="91">
        <v>322</v>
      </c>
      <c r="P3571" s="91" t="s">
        <v>691</v>
      </c>
      <c r="Q3571" s="91" t="s">
        <v>691</v>
      </c>
      <c r="R3571" s="91" t="s">
        <v>691</v>
      </c>
      <c r="S3571" s="91">
        <v>195</v>
      </c>
      <c r="T3571" s="91" t="s">
        <v>691</v>
      </c>
      <c r="U3571" s="91">
        <v>742</v>
      </c>
      <c r="V3571" s="91">
        <v>555</v>
      </c>
      <c r="W3571" s="99">
        <v>1.4499</v>
      </c>
      <c r="X3571" s="19">
        <v>0.19060282171990742</v>
      </c>
      <c r="Y3571" s="29">
        <v>24.5</v>
      </c>
      <c r="Z3571" s="30">
        <v>3001</v>
      </c>
      <c r="AA3571" s="30">
        <v>306</v>
      </c>
      <c r="AB3571" s="31">
        <v>9</v>
      </c>
      <c r="AC3571" s="32">
        <v>0</v>
      </c>
      <c r="AD3571" s="153">
        <f>VLOOKUP(D3571,'Dados Base'!$B:$K,9,FALSE)*31536000/VLOOKUP($F3571,F:H,MATCH(H3570,F3570:AF3570,0),FALSE)</f>
        <v>6195.7338074216923</v>
      </c>
      <c r="AE3571" s="153">
        <f>VLOOKUP(D3571,'Dados Base'!$B:$K,10,FALSE)*31536000/VLOOKUP($F3571,F:H,MATCH(H3570,F3570:AF3570,0),FALSE)</f>
        <v>622.42417850632012</v>
      </c>
      <c r="AF3571" s="14">
        <v>94.34</v>
      </c>
      <c r="AG3571" s="15">
        <v>100</v>
      </c>
      <c r="AH3571" s="14">
        <v>88.98</v>
      </c>
      <c r="AI3571" s="14">
        <v>25.55</v>
      </c>
      <c r="AJ3571" s="14">
        <v>100</v>
      </c>
      <c r="AK3571" s="72">
        <f>(SUMIFS('Banco de Indicadores Mun. (2)'!I:I,'Banco de Indicadores Mun. (2)'!B:B,'Banco de Indicadores - Mun. (1)'!B3571,'Banco de Indicadores Mun. (2)'!A:A,'Banco de Indicadores - Mun. (1)'!A3571) / VLOOKUP(D3571,'Dados Base'!$B:$K,8,FALSE)) * 100</f>
        <v>0</v>
      </c>
      <c r="AL3571" s="72">
        <f>(SUMIFS('Banco de Indicadores Mun. (2)'!I:I,'Banco de Indicadores Mun. (2)'!B:B,'Banco de Indicadores - Mun. (1)'!B3571,'Banco de Indicadores Mun. (2)'!A:A,'Banco de Indicadores - Mun. (1)'!A3571) / VLOOKUP(D3571,'Dados Base'!$B:$K,9,FALSE)) * 100</f>
        <v>0</v>
      </c>
      <c r="AM3571" s="72">
        <f>(SUMIFS('Banco de Indicadores Mun. (2)'!J:J,'Banco de Indicadores Mun. (2)'!B:B,'Banco de Indicadores - Mun. (1)'!B3571,'Banco de Indicadores Mun. (2)'!A:A,'Banco de Indicadores - Mun. (1)'!A3571) / VLOOKUP(D3571,'Dados Base'!$B:$K,7,FALSE)) * 100</f>
        <v>0</v>
      </c>
      <c r="AN3571" s="72">
        <f>(SUMIFS('Banco de Indicadores Mun. (2)'!K:K,'Banco de Indicadores Mun. (2)'!B:B,'Banco de Indicadores - Mun. (1)'!B3571,'Banco de Indicadores Mun. (2)'!A:A,'Banco de Indicadores - Mun. (1)'!A3571) / VLOOKUP(D3571,'Dados Base'!$B:$K,10,FALSE)) * 100</f>
        <v>0</v>
      </c>
      <c r="AO3571" s="33">
        <v>0</v>
      </c>
      <c r="AP3571" s="34">
        <v>0</v>
      </c>
      <c r="AQ3571" s="17">
        <v>0</v>
      </c>
      <c r="AR3571" s="24">
        <v>7.5</v>
      </c>
      <c r="AS3571" s="35">
        <v>100</v>
      </c>
      <c r="AT3571" s="35">
        <v>100</v>
      </c>
      <c r="AU3571" s="35">
        <v>90.746900514061082</v>
      </c>
      <c r="AV3571" s="7">
        <v>10</v>
      </c>
      <c r="AW3571" s="36">
        <v>0</v>
      </c>
      <c r="AX3571" s="36">
        <v>0</v>
      </c>
      <c r="AY3571" s="117">
        <v>7.8631440737433609</v>
      </c>
    </row>
    <row r="3572" spans="1:51" ht="15" x14ac:dyDescent="0.25">
      <c r="A3572" s="144">
        <v>2012</v>
      </c>
      <c r="B3572" s="77" t="s">
        <v>347</v>
      </c>
      <c r="C3572" s="78">
        <v>6</v>
      </c>
      <c r="D3572" s="77">
        <v>3530607</v>
      </c>
      <c r="E3572" s="78">
        <v>35306076</v>
      </c>
      <c r="F3572" s="78" t="str">
        <f t="shared" si="156"/>
        <v>353060762012</v>
      </c>
      <c r="G3572" s="96">
        <v>1.4929378352865452</v>
      </c>
      <c r="H3572" s="80">
        <f t="shared" si="155"/>
        <v>396499</v>
      </c>
      <c r="I3572" s="91">
        <v>365845</v>
      </c>
      <c r="J3572" s="91">
        <v>30654</v>
      </c>
      <c r="K3572" s="83">
        <f>(H3572)/VLOOKUP(D3572,'Dados Base'!$B:$K,6,FALSE)</f>
        <v>555.19631455136107</v>
      </c>
      <c r="L3572" s="88">
        <f t="shared" si="157"/>
        <v>92.268832960486662</v>
      </c>
      <c r="M3572" s="93">
        <v>2</v>
      </c>
      <c r="N3572" s="98">
        <v>0.78300000000000003</v>
      </c>
      <c r="O3572" s="91">
        <v>451</v>
      </c>
      <c r="P3572" s="91" t="s">
        <v>691</v>
      </c>
      <c r="Q3572" s="91" t="s">
        <v>691</v>
      </c>
      <c r="R3572" s="91" t="s">
        <v>691</v>
      </c>
      <c r="S3572" s="91">
        <v>549</v>
      </c>
      <c r="T3572" s="91" t="s">
        <v>691</v>
      </c>
      <c r="U3572" s="91">
        <v>2970</v>
      </c>
      <c r="V3572" s="91">
        <v>2697</v>
      </c>
      <c r="W3572" s="99">
        <v>0</v>
      </c>
      <c r="X3572" s="19">
        <v>1.2681914965497683</v>
      </c>
      <c r="Y3572" s="29">
        <v>219.19</v>
      </c>
      <c r="Z3572" s="30">
        <v>6117</v>
      </c>
      <c r="AA3572" s="30">
        <v>13637</v>
      </c>
      <c r="AB3572" s="31">
        <v>67</v>
      </c>
      <c r="AC3572" s="32">
        <v>0</v>
      </c>
      <c r="AD3572" s="153">
        <f>VLOOKUP(D3572,'Dados Base'!$B:$K,9,FALSE)*31536000/VLOOKUP($F3572,F:H,MATCH(H3571,F3571:AF3571,0),FALSE)</f>
        <v>913.0748879568423</v>
      </c>
      <c r="AE3572" s="153">
        <f>VLOOKUP(D3572,'Dados Base'!$B:$K,10,FALSE)*31536000/VLOOKUP($F3572,F:H,MATCH(H3571,F3571:AF3571,0),FALSE)</f>
        <v>116.91812589691274</v>
      </c>
      <c r="AF3572" s="14">
        <v>91.81</v>
      </c>
      <c r="AG3572" s="15">
        <v>92.2</v>
      </c>
      <c r="AH3572" s="14">
        <v>89.06</v>
      </c>
      <c r="AI3572" s="14">
        <v>1.21</v>
      </c>
      <c r="AJ3572" s="14">
        <v>99.6</v>
      </c>
      <c r="AK3572" s="72">
        <f>(SUMIFS('Banco de Indicadores Mun. (2)'!I:I,'Banco de Indicadores Mun. (2)'!B:B,'Banco de Indicadores - Mun. (1)'!B3572,'Banco de Indicadores Mun. (2)'!A:A,'Banco de Indicadores - Mun. (1)'!A3572) / VLOOKUP(D3572,'Dados Base'!$B:$K,8,FALSE)) * 100</f>
        <v>0</v>
      </c>
      <c r="AL3572" s="72">
        <f>(SUMIFS('Banco de Indicadores Mun. (2)'!I:I,'Banco de Indicadores Mun. (2)'!B:B,'Banco de Indicadores - Mun. (1)'!B3572,'Banco de Indicadores Mun. (2)'!A:A,'Banco de Indicadores - Mun. (1)'!A3572) / VLOOKUP(D3572,'Dados Base'!$B:$K,9,FALSE)) * 100</f>
        <v>0</v>
      </c>
      <c r="AM3572" s="72">
        <f>(SUMIFS('Banco de Indicadores Mun. (2)'!J:J,'Banco de Indicadores Mun. (2)'!B:B,'Banco de Indicadores - Mun. (1)'!B3572,'Banco de Indicadores Mun. (2)'!A:A,'Banco de Indicadores - Mun. (1)'!A3572) / VLOOKUP(D3572,'Dados Base'!$B:$K,7,FALSE)) * 100</f>
        <v>0</v>
      </c>
      <c r="AN3572" s="72">
        <f>(SUMIFS('Banco de Indicadores Mun. (2)'!K:K,'Banco de Indicadores Mun. (2)'!B:B,'Banco de Indicadores - Mun. (1)'!B3572,'Banco de Indicadores Mun. (2)'!A:A,'Banco de Indicadores - Mun. (1)'!A3572) / VLOOKUP(D3572,'Dados Base'!$B:$K,10,FALSE)) * 100</f>
        <v>0</v>
      </c>
      <c r="AO3572" s="33">
        <v>2</v>
      </c>
      <c r="AP3572" s="34">
        <v>0</v>
      </c>
      <c r="AQ3572" s="17">
        <v>0</v>
      </c>
      <c r="AR3572" s="24">
        <v>8.3000000000000007</v>
      </c>
      <c r="AS3572" s="35">
        <v>89</v>
      </c>
      <c r="AT3572" s="35">
        <v>38.270000000000003</v>
      </c>
      <c r="AU3572" s="35">
        <v>30.965880328034828</v>
      </c>
      <c r="AV3572" s="7">
        <v>4.1900000000000004</v>
      </c>
      <c r="AW3572" s="36">
        <v>2</v>
      </c>
      <c r="AX3572" s="36">
        <v>0</v>
      </c>
      <c r="AY3572" s="117">
        <v>90.618784427233592</v>
      </c>
    </row>
    <row r="3573" spans="1:51" ht="15" x14ac:dyDescent="0.25">
      <c r="A3573" s="144">
        <v>2012</v>
      </c>
      <c r="B3573" s="77" t="s">
        <v>348</v>
      </c>
      <c r="C3573" s="78">
        <v>9</v>
      </c>
      <c r="D3573" s="77">
        <v>3530706</v>
      </c>
      <c r="E3573" s="78">
        <v>35307069</v>
      </c>
      <c r="F3573" s="78" t="str">
        <f t="shared" si="156"/>
        <v>353070692012</v>
      </c>
      <c r="G3573" s="96">
        <v>0.94177660313690126</v>
      </c>
      <c r="H3573" s="80">
        <f t="shared" si="155"/>
        <v>139476</v>
      </c>
      <c r="I3573" s="91">
        <v>132733</v>
      </c>
      <c r="J3573" s="91">
        <v>6743</v>
      </c>
      <c r="K3573" s="83">
        <f>(H3573)/VLOOKUP(D3573,'Dados Base'!$B:$K,6,FALSE)</f>
        <v>171.52765821383773</v>
      </c>
      <c r="L3573" s="88">
        <f t="shared" si="157"/>
        <v>95.165476497748713</v>
      </c>
      <c r="M3573" s="93">
        <v>1</v>
      </c>
      <c r="N3573" s="98">
        <v>0.77400000000000002</v>
      </c>
      <c r="O3573" s="91">
        <v>273</v>
      </c>
      <c r="P3573" s="91" t="s">
        <v>691</v>
      </c>
      <c r="Q3573" s="91" t="s">
        <v>691</v>
      </c>
      <c r="R3573" s="91" t="s">
        <v>691</v>
      </c>
      <c r="S3573" s="91">
        <v>372</v>
      </c>
      <c r="T3573" s="91" t="s">
        <v>691</v>
      </c>
      <c r="U3573" s="91">
        <v>1380</v>
      </c>
      <c r="V3573" s="91">
        <v>1022</v>
      </c>
      <c r="W3573" s="99">
        <v>0</v>
      </c>
      <c r="X3573" s="19">
        <v>0.46131913002777775</v>
      </c>
      <c r="Y3573" s="29">
        <v>66.08</v>
      </c>
      <c r="Z3573" s="30">
        <v>4949</v>
      </c>
      <c r="AA3573" s="30">
        <v>2188</v>
      </c>
      <c r="AB3573" s="31">
        <v>6</v>
      </c>
      <c r="AC3573" s="32">
        <v>0</v>
      </c>
      <c r="AD3573" s="153">
        <f>VLOOKUP(D3573,'Dados Base'!$B:$K,9,FALSE)*31536000/VLOOKUP($F3573,F:H,MATCH(H3572,F3572:AF3572,0),FALSE)</f>
        <v>2462.2661963348532</v>
      </c>
      <c r="AE3573" s="153">
        <f>VLOOKUP(D3573,'Dados Base'!$B:$K,10,FALSE)*31536000/VLOOKUP($F3573,F:H,MATCH(H3572,F3572:AF3572,0),FALSE)</f>
        <v>291.67340617740689</v>
      </c>
      <c r="AF3573" s="14">
        <v>94.94</v>
      </c>
      <c r="AG3573" s="15" t="s">
        <v>692</v>
      </c>
      <c r="AH3573" s="14">
        <v>90.94</v>
      </c>
      <c r="AI3573" s="14">
        <v>42.66</v>
      </c>
      <c r="AJ3573" s="14">
        <v>100</v>
      </c>
      <c r="AK3573" s="72">
        <f>(SUMIFS('Banco de Indicadores Mun. (2)'!I:I,'Banco de Indicadores Mun. (2)'!B:B,'Banco de Indicadores - Mun. (1)'!B3573,'Banco de Indicadores Mun. (2)'!A:A,'Banco de Indicadores - Mun. (1)'!A3573) / VLOOKUP(D3573,'Dados Base'!$B:$K,8,FALSE)) * 100</f>
        <v>0</v>
      </c>
      <c r="AL3573" s="72">
        <f>(SUMIFS('Banco de Indicadores Mun. (2)'!I:I,'Banco de Indicadores Mun. (2)'!B:B,'Banco de Indicadores - Mun. (1)'!B3573,'Banco de Indicadores Mun. (2)'!A:A,'Banco de Indicadores - Mun. (1)'!A3573) / VLOOKUP(D3573,'Dados Base'!$B:$K,9,FALSE)) * 100</f>
        <v>0</v>
      </c>
      <c r="AM3573" s="72">
        <f>(SUMIFS('Banco de Indicadores Mun. (2)'!J:J,'Banco de Indicadores Mun. (2)'!B:B,'Banco de Indicadores - Mun. (1)'!B3573,'Banco de Indicadores Mun. (2)'!A:A,'Banco de Indicadores - Mun. (1)'!A3573) / VLOOKUP(D3573,'Dados Base'!$B:$K,7,FALSE)) * 100</f>
        <v>0</v>
      </c>
      <c r="AN3573" s="72">
        <f>(SUMIFS('Banco de Indicadores Mun. (2)'!K:K,'Banco de Indicadores Mun. (2)'!B:B,'Banco de Indicadores - Mun. (1)'!B3573,'Banco de Indicadores Mun. (2)'!A:A,'Banco de Indicadores - Mun. (1)'!A3573) / VLOOKUP(D3573,'Dados Base'!$B:$K,10,FALSE)) * 100</f>
        <v>0</v>
      </c>
      <c r="AO3573" s="33">
        <v>0</v>
      </c>
      <c r="AP3573" s="34">
        <v>0</v>
      </c>
      <c r="AQ3573" s="17">
        <v>0</v>
      </c>
      <c r="AR3573" s="24">
        <v>7.2</v>
      </c>
      <c r="AS3573" s="35">
        <v>100</v>
      </c>
      <c r="AT3573" s="35">
        <v>80</v>
      </c>
      <c r="AU3573" s="35">
        <v>69.342861146139839</v>
      </c>
      <c r="AV3573" s="7">
        <v>7.21</v>
      </c>
      <c r="AW3573" s="36">
        <v>0</v>
      </c>
      <c r="AX3573" s="36">
        <v>0</v>
      </c>
      <c r="AY3573" s="117">
        <v>7.464366581175927</v>
      </c>
    </row>
    <row r="3574" spans="1:51" ht="15" x14ac:dyDescent="0.25">
      <c r="A3574" s="144">
        <v>2012</v>
      </c>
      <c r="B3574" s="77" t="s">
        <v>349</v>
      </c>
      <c r="C3574" s="78">
        <v>9</v>
      </c>
      <c r="D3574" s="77">
        <v>3530805</v>
      </c>
      <c r="E3574" s="78">
        <v>35308059</v>
      </c>
      <c r="F3574" s="78" t="str">
        <f t="shared" si="156"/>
        <v>353080592012</v>
      </c>
      <c r="G3574" s="96">
        <v>0.58679701620087954</v>
      </c>
      <c r="H3574" s="80">
        <f t="shared" si="155"/>
        <v>87349</v>
      </c>
      <c r="I3574" s="91">
        <v>82207</v>
      </c>
      <c r="J3574" s="91">
        <v>5142</v>
      </c>
      <c r="K3574" s="83">
        <f>(H3574)/VLOOKUP(D3574,'Dados Base'!$B:$K,6,FALSE)</f>
        <v>175.00601057861837</v>
      </c>
      <c r="L3574" s="88">
        <f t="shared" si="157"/>
        <v>94.113269756952008</v>
      </c>
      <c r="M3574" s="93">
        <v>1</v>
      </c>
      <c r="N3574" s="98">
        <v>0.78400000000000003</v>
      </c>
      <c r="O3574" s="91">
        <v>292</v>
      </c>
      <c r="P3574" s="91" t="s">
        <v>691</v>
      </c>
      <c r="Q3574" s="91" t="s">
        <v>691</v>
      </c>
      <c r="R3574" s="91" t="s">
        <v>691</v>
      </c>
      <c r="S3574" s="91">
        <v>326</v>
      </c>
      <c r="T3574" s="91" t="s">
        <v>691</v>
      </c>
      <c r="U3574" s="91">
        <v>976</v>
      </c>
      <c r="V3574" s="91">
        <v>806</v>
      </c>
      <c r="W3574" s="99">
        <v>0</v>
      </c>
      <c r="X3574" s="19">
        <v>0.26458588360763891</v>
      </c>
      <c r="Y3574" s="29">
        <v>32.659999999999997</v>
      </c>
      <c r="Z3574" s="30">
        <v>2503</v>
      </c>
      <c r="AA3574" s="30">
        <v>1905</v>
      </c>
      <c r="AB3574" s="31">
        <v>1</v>
      </c>
      <c r="AC3574" s="32">
        <v>0</v>
      </c>
      <c r="AD3574" s="153">
        <f>VLOOKUP(D3574,'Dados Base'!$B:$K,9,FALSE)*31536000/VLOOKUP($F3574,F:H,MATCH(H3573,F3573:AF3573,0),FALSE)</f>
        <v>2361.1654397875191</v>
      </c>
      <c r="AE3574" s="153">
        <f>VLOOKUP(D3574,'Dados Base'!$B:$K,10,FALSE)*31536000/VLOOKUP($F3574,F:H,MATCH(H3573,F3573:AF3573,0),FALSE)</f>
        <v>288.82757673241815</v>
      </c>
      <c r="AF3574" s="14">
        <v>99.51</v>
      </c>
      <c r="AG3574" s="15">
        <v>100</v>
      </c>
      <c r="AH3574" s="14">
        <v>93.32</v>
      </c>
      <c r="AI3574" s="14">
        <v>44.83</v>
      </c>
      <c r="AJ3574" s="14">
        <v>99.5</v>
      </c>
      <c r="AK3574" s="72">
        <f>(SUMIFS('Banco de Indicadores Mun. (2)'!I:I,'Banco de Indicadores Mun. (2)'!B:B,'Banco de Indicadores - Mun. (1)'!B3574,'Banco de Indicadores Mun. (2)'!A:A,'Banco de Indicadores - Mun. (1)'!A3574) / VLOOKUP(D3574,'Dados Base'!$B:$K,8,FALSE)) * 100</f>
        <v>0</v>
      </c>
      <c r="AL3574" s="72">
        <f>(SUMIFS('Banco de Indicadores Mun. (2)'!I:I,'Banco de Indicadores Mun. (2)'!B:B,'Banco de Indicadores - Mun. (1)'!B3574,'Banco de Indicadores Mun. (2)'!A:A,'Banco de Indicadores - Mun. (1)'!A3574) / VLOOKUP(D3574,'Dados Base'!$B:$K,9,FALSE)) * 100</f>
        <v>0</v>
      </c>
      <c r="AM3574" s="72">
        <f>(SUMIFS('Banco de Indicadores Mun. (2)'!J:J,'Banco de Indicadores Mun. (2)'!B:B,'Banco de Indicadores - Mun. (1)'!B3574,'Banco de Indicadores Mun. (2)'!A:A,'Banco de Indicadores - Mun. (1)'!A3574) / VLOOKUP(D3574,'Dados Base'!$B:$K,7,FALSE)) * 100</f>
        <v>0</v>
      </c>
      <c r="AN3574" s="72">
        <f>(SUMIFS('Banco de Indicadores Mun. (2)'!K:K,'Banco de Indicadores Mun. (2)'!B:B,'Banco de Indicadores - Mun. (1)'!B3574,'Banco de Indicadores Mun. (2)'!A:A,'Banco de Indicadores - Mun. (1)'!A3574) / VLOOKUP(D3574,'Dados Base'!$B:$K,10,FALSE)) * 100</f>
        <v>0</v>
      </c>
      <c r="AO3574" s="33">
        <v>0</v>
      </c>
      <c r="AP3574" s="34">
        <v>0</v>
      </c>
      <c r="AQ3574" s="17">
        <v>0</v>
      </c>
      <c r="AR3574" s="24">
        <v>9.8000000000000007</v>
      </c>
      <c r="AS3574" s="35">
        <v>91</v>
      </c>
      <c r="AT3574" s="35">
        <v>59.150000000000006</v>
      </c>
      <c r="AU3574" s="35">
        <v>56.783121597096184</v>
      </c>
      <c r="AV3574" s="7">
        <v>6.23</v>
      </c>
      <c r="AW3574" s="36">
        <v>0</v>
      </c>
      <c r="AX3574" s="36">
        <v>0</v>
      </c>
      <c r="AY3574" s="117">
        <v>5.9533457063209889</v>
      </c>
    </row>
    <row r="3575" spans="1:51" ht="15" x14ac:dyDescent="0.25">
      <c r="A3575" s="144">
        <v>2012</v>
      </c>
      <c r="B3575" s="77" t="s">
        <v>350</v>
      </c>
      <c r="C3575" s="78">
        <v>5</v>
      </c>
      <c r="D3575" s="77">
        <v>3530904</v>
      </c>
      <c r="E3575" s="78">
        <v>35309045</v>
      </c>
      <c r="F3575" s="78" t="str">
        <f t="shared" si="156"/>
        <v>353090452012</v>
      </c>
      <c r="G3575" s="96">
        <v>0.42450588485360985</v>
      </c>
      <c r="H3575" s="80">
        <f t="shared" si="155"/>
        <v>3279</v>
      </c>
      <c r="I3575" s="91">
        <v>2744</v>
      </c>
      <c r="J3575" s="91">
        <v>535</v>
      </c>
      <c r="K3575" s="83">
        <f>(H3575)/VLOOKUP(D3575,'Dados Base'!$B:$K,6,FALSE)</f>
        <v>24.617117117117118</v>
      </c>
      <c r="L3575" s="88">
        <f t="shared" si="157"/>
        <v>83.684050015248559</v>
      </c>
      <c r="M3575" s="93">
        <v>5</v>
      </c>
      <c r="N3575" s="98">
        <v>0.71899999999999997</v>
      </c>
      <c r="O3575" s="91">
        <v>35</v>
      </c>
      <c r="P3575" s="91" t="s">
        <v>691</v>
      </c>
      <c r="Q3575" s="91" t="s">
        <v>691</v>
      </c>
      <c r="R3575" s="91" t="s">
        <v>691</v>
      </c>
      <c r="S3575" s="91">
        <v>12</v>
      </c>
      <c r="T3575" s="91" t="s">
        <v>691</v>
      </c>
      <c r="U3575" s="91">
        <v>11</v>
      </c>
      <c r="V3575" s="91">
        <v>17</v>
      </c>
      <c r="W3575" s="99">
        <v>0</v>
      </c>
      <c r="X3575" s="19">
        <v>7.4281304687499987E-3</v>
      </c>
      <c r="Y3575" s="29">
        <v>1.08</v>
      </c>
      <c r="Z3575" s="30">
        <v>110</v>
      </c>
      <c r="AA3575" s="30">
        <v>36</v>
      </c>
      <c r="AB3575" s="31">
        <v>0</v>
      </c>
      <c r="AC3575" s="32">
        <v>0</v>
      </c>
      <c r="AD3575" s="153">
        <f>VLOOKUP(D3575,'Dados Base'!$B:$K,9,FALSE)*31536000/VLOOKUP($F3575,F:H,MATCH(H3574,F3574:AF3574,0),FALSE)</f>
        <v>15291.930466605672</v>
      </c>
      <c r="AE3575" s="153">
        <f>VLOOKUP(D3575,'Dados Base'!$B:$K,10,FALSE)*31536000/VLOOKUP($F3575,F:H,MATCH(H3574,F3574:AF3574,0),FALSE)</f>
        <v>2019.6889295516924</v>
      </c>
      <c r="AF3575" s="14">
        <v>86.99</v>
      </c>
      <c r="AG3575" s="15">
        <v>100</v>
      </c>
      <c r="AH3575" s="14">
        <v>64.7</v>
      </c>
      <c r="AI3575" s="14">
        <v>28.68</v>
      </c>
      <c r="AJ3575" s="14">
        <v>100</v>
      </c>
      <c r="AK3575" s="72">
        <f>(SUMIFS('Banco de Indicadores Mun. (2)'!I:I,'Banco de Indicadores Mun. (2)'!B:B,'Banco de Indicadores - Mun. (1)'!B3575,'Banco de Indicadores Mun. (2)'!A:A,'Banco de Indicadores - Mun. (1)'!A3575) / VLOOKUP(D3575,'Dados Base'!$B:$K,8,FALSE)) * 100</f>
        <v>0</v>
      </c>
      <c r="AL3575" s="72">
        <f>(SUMIFS('Banco de Indicadores Mun. (2)'!I:I,'Banco de Indicadores Mun. (2)'!B:B,'Banco de Indicadores - Mun. (1)'!B3575,'Banco de Indicadores Mun. (2)'!A:A,'Banco de Indicadores - Mun. (1)'!A3575) / VLOOKUP(D3575,'Dados Base'!$B:$K,9,FALSE)) * 100</f>
        <v>0</v>
      </c>
      <c r="AM3575" s="72">
        <f>(SUMIFS('Banco de Indicadores Mun. (2)'!J:J,'Banco de Indicadores Mun. (2)'!B:B,'Banco de Indicadores - Mun. (1)'!B3575,'Banco de Indicadores Mun. (2)'!A:A,'Banco de Indicadores - Mun. (1)'!A3575) / VLOOKUP(D3575,'Dados Base'!$B:$K,7,FALSE)) * 100</f>
        <v>0</v>
      </c>
      <c r="AN3575" s="72">
        <f>(SUMIFS('Banco de Indicadores Mun. (2)'!K:K,'Banco de Indicadores Mun. (2)'!B:B,'Banco de Indicadores - Mun. (1)'!B3575,'Banco de Indicadores Mun. (2)'!A:A,'Banco de Indicadores - Mun. (1)'!A3575) / VLOOKUP(D3575,'Dados Base'!$B:$K,10,FALSE)) * 100</f>
        <v>0</v>
      </c>
      <c r="AO3575" s="33">
        <v>0</v>
      </c>
      <c r="AP3575" s="34">
        <v>0</v>
      </c>
      <c r="AQ3575" s="17">
        <v>0</v>
      </c>
      <c r="AR3575" s="24">
        <v>9.8000000000000007</v>
      </c>
      <c r="AS3575" s="35">
        <v>90</v>
      </c>
      <c r="AT3575" s="35">
        <v>90</v>
      </c>
      <c r="AU3575" s="35">
        <v>75.342465753424662</v>
      </c>
      <c r="AV3575" s="7">
        <v>7.75</v>
      </c>
      <c r="AW3575" s="36">
        <v>0</v>
      </c>
      <c r="AX3575" s="36">
        <v>0</v>
      </c>
      <c r="AY3575" s="117">
        <v>8.5307575637199893</v>
      </c>
    </row>
    <row r="3576" spans="1:51" ht="15" x14ac:dyDescent="0.25">
      <c r="A3576" s="144">
        <v>2012</v>
      </c>
      <c r="B3576" s="77" t="s">
        <v>351</v>
      </c>
      <c r="C3576" s="78">
        <v>19</v>
      </c>
      <c r="D3576" s="77">
        <v>3531001</v>
      </c>
      <c r="E3576" s="78">
        <v>353100119</v>
      </c>
      <c r="F3576" s="78" t="str">
        <f t="shared" si="156"/>
        <v>3531001192012</v>
      </c>
      <c r="G3576" s="96">
        <v>0.29883384857094519</v>
      </c>
      <c r="H3576" s="80">
        <f t="shared" si="155"/>
        <v>2143</v>
      </c>
      <c r="I3576" s="91">
        <v>1851</v>
      </c>
      <c r="J3576" s="91">
        <v>292</v>
      </c>
      <c r="K3576" s="83">
        <f>(H3576)/VLOOKUP(D3576,'Dados Base'!$B:$K,6,FALSE)</f>
        <v>20.50913963058666</v>
      </c>
      <c r="L3576" s="88">
        <f t="shared" si="157"/>
        <v>86.374241717218851</v>
      </c>
      <c r="M3576" s="93">
        <v>1</v>
      </c>
      <c r="N3576" s="98">
        <v>0.77200000000000002</v>
      </c>
      <c r="O3576" s="91">
        <v>16</v>
      </c>
      <c r="P3576" s="91" t="s">
        <v>691</v>
      </c>
      <c r="Q3576" s="91" t="s">
        <v>691</v>
      </c>
      <c r="R3576" s="91" t="s">
        <v>691</v>
      </c>
      <c r="S3576" s="91">
        <v>3</v>
      </c>
      <c r="T3576" s="91" t="s">
        <v>691</v>
      </c>
      <c r="U3576" s="91">
        <v>22</v>
      </c>
      <c r="V3576" s="91">
        <v>17</v>
      </c>
      <c r="W3576" s="99">
        <v>0</v>
      </c>
      <c r="X3576" s="19">
        <v>5.0187497395833341E-3</v>
      </c>
      <c r="Y3576" s="29">
        <v>0.74</v>
      </c>
      <c r="Z3576" s="30">
        <v>92</v>
      </c>
      <c r="AA3576" s="30">
        <v>8</v>
      </c>
      <c r="AB3576" s="31">
        <v>0</v>
      </c>
      <c r="AC3576" s="32">
        <v>0</v>
      </c>
      <c r="AD3576" s="153">
        <f>VLOOKUP(D3576,'Dados Base'!$B:$K,9,FALSE)*31536000/VLOOKUP($F3576,F:H,MATCH(H3575,F3575:AF3575,0),FALSE)</f>
        <v>11331.180587960802</v>
      </c>
      <c r="AE3576" s="153">
        <f>VLOOKUP(D3576,'Dados Base'!$B:$K,10,FALSE)*31536000/VLOOKUP($F3576,F:H,MATCH(H3575,F3575:AF3575,0),FALSE)</f>
        <v>882.94913672421842</v>
      </c>
      <c r="AF3576" s="14">
        <v>89.93</v>
      </c>
      <c r="AG3576" s="15">
        <v>86.6</v>
      </c>
      <c r="AH3576" s="14">
        <v>82.43</v>
      </c>
      <c r="AI3576" s="14">
        <v>16.86</v>
      </c>
      <c r="AJ3576" s="14">
        <v>100</v>
      </c>
      <c r="AK3576" s="72">
        <f>(SUMIFS('Banco de Indicadores Mun. (2)'!I:I,'Banco de Indicadores Mun. (2)'!B:B,'Banco de Indicadores - Mun. (1)'!B3576,'Banco de Indicadores Mun. (2)'!A:A,'Banco de Indicadores - Mun. (1)'!A3576) / VLOOKUP(D3576,'Dados Base'!$B:$K,8,FALSE)) * 100</f>
        <v>0</v>
      </c>
      <c r="AL3576" s="72">
        <f>(SUMIFS('Banco de Indicadores Mun. (2)'!I:I,'Banco de Indicadores Mun. (2)'!B:B,'Banco de Indicadores - Mun. (1)'!B3576,'Banco de Indicadores Mun. (2)'!A:A,'Banco de Indicadores - Mun. (1)'!A3576) / VLOOKUP(D3576,'Dados Base'!$B:$K,9,FALSE)) * 100</f>
        <v>0</v>
      </c>
      <c r="AM3576" s="72">
        <f>(SUMIFS('Banco de Indicadores Mun. (2)'!J:J,'Banco de Indicadores Mun. (2)'!B:B,'Banco de Indicadores - Mun. (1)'!B3576,'Banco de Indicadores Mun. (2)'!A:A,'Banco de Indicadores - Mun. (1)'!A3576) / VLOOKUP(D3576,'Dados Base'!$B:$K,7,FALSE)) * 100</f>
        <v>0</v>
      </c>
      <c r="AN3576" s="72">
        <f>(SUMIFS('Banco de Indicadores Mun. (2)'!K:K,'Banco de Indicadores Mun. (2)'!B:B,'Banco de Indicadores - Mun. (1)'!B3576,'Banco de Indicadores Mun. (2)'!A:A,'Banco de Indicadores - Mun. (1)'!A3576) / VLOOKUP(D3576,'Dados Base'!$B:$K,10,FALSE)) * 100</f>
        <v>0</v>
      </c>
      <c r="AO3576" s="33">
        <v>0</v>
      </c>
      <c r="AP3576" s="34">
        <v>0</v>
      </c>
      <c r="AQ3576" s="17">
        <v>0</v>
      </c>
      <c r="AR3576" s="24">
        <v>8.1999999999999993</v>
      </c>
      <c r="AS3576" s="35">
        <v>97</v>
      </c>
      <c r="AT3576" s="35">
        <v>97</v>
      </c>
      <c r="AU3576" s="35">
        <v>92</v>
      </c>
      <c r="AV3576" s="7">
        <v>9.9600000000000009</v>
      </c>
      <c r="AW3576" s="36">
        <v>0</v>
      </c>
      <c r="AX3576" s="36">
        <v>0</v>
      </c>
      <c r="AY3576" s="117">
        <v>127.14876864523232</v>
      </c>
    </row>
    <row r="3577" spans="1:51" ht="15" x14ac:dyDescent="0.25">
      <c r="A3577" s="144">
        <v>2012</v>
      </c>
      <c r="B3577" s="77" t="s">
        <v>352</v>
      </c>
      <c r="C3577" s="78">
        <v>7</v>
      </c>
      <c r="D3577" s="77">
        <v>3531100</v>
      </c>
      <c r="E3577" s="78">
        <v>35311007</v>
      </c>
      <c r="F3577" s="78" t="str">
        <f t="shared" si="156"/>
        <v>353110072012</v>
      </c>
      <c r="G3577" s="96">
        <v>2.5343847918165574</v>
      </c>
      <c r="H3577" s="80">
        <f t="shared" si="155"/>
        <v>47905</v>
      </c>
      <c r="I3577" s="91">
        <v>47696</v>
      </c>
      <c r="J3577" s="91">
        <v>209</v>
      </c>
      <c r="K3577" s="83">
        <f>(H3577)/VLOOKUP(D3577,'Dados Base'!$B:$K,6,FALSE)</f>
        <v>334.6022211357128</v>
      </c>
      <c r="L3577" s="88">
        <f t="shared" si="157"/>
        <v>99.56371986222733</v>
      </c>
      <c r="M3577" s="93">
        <v>5</v>
      </c>
      <c r="N3577" s="98">
        <v>0.754</v>
      </c>
      <c r="O3577" s="91">
        <v>4</v>
      </c>
      <c r="P3577" s="91" t="s">
        <v>691</v>
      </c>
      <c r="Q3577" s="91" t="s">
        <v>691</v>
      </c>
      <c r="R3577" s="91" t="s">
        <v>691</v>
      </c>
      <c r="S3577" s="91">
        <v>24</v>
      </c>
      <c r="T3577" s="91" t="s">
        <v>691</v>
      </c>
      <c r="U3577" s="91">
        <v>297</v>
      </c>
      <c r="V3577" s="91">
        <v>351</v>
      </c>
      <c r="W3577" s="99">
        <v>0</v>
      </c>
      <c r="X3577" s="19">
        <v>0.14359085729745369</v>
      </c>
      <c r="Y3577" s="29">
        <v>19.11</v>
      </c>
      <c r="Z3577" s="30">
        <v>1474</v>
      </c>
      <c r="AA3577" s="30">
        <v>1106</v>
      </c>
      <c r="AB3577" s="31">
        <v>4</v>
      </c>
      <c r="AC3577" s="32">
        <v>0</v>
      </c>
      <c r="AD3577" s="153">
        <f>VLOOKUP(D3577,'Dados Base'!$B:$K,9,FALSE)*31536000/VLOOKUP($F3577,F:H,MATCH(H3576,F3576:AF3576,0),FALSE)</f>
        <v>5358.5855338691163</v>
      </c>
      <c r="AE3577" s="153">
        <f>VLOOKUP(D3577,'Dados Base'!$B:$K,10,FALSE)*31536000/VLOOKUP($F3577,F:H,MATCH(H3576,F3576:AF3576,0),FALSE)</f>
        <v>678.05197787287352</v>
      </c>
      <c r="AF3577" s="14">
        <v>98.47</v>
      </c>
      <c r="AG3577" s="15">
        <v>99.6</v>
      </c>
      <c r="AH3577" s="14">
        <v>21.01</v>
      </c>
      <c r="AI3577" s="14">
        <v>35.590000000000003</v>
      </c>
      <c r="AJ3577" s="14">
        <v>98.9</v>
      </c>
      <c r="AK3577" s="72">
        <f>(SUMIFS('Banco de Indicadores Mun. (2)'!I:I,'Banco de Indicadores Mun. (2)'!B:B,'Banco de Indicadores - Mun. (1)'!B3577,'Banco de Indicadores Mun. (2)'!A:A,'Banco de Indicadores - Mun. (1)'!A3577) / VLOOKUP(D3577,'Dados Base'!$B:$K,8,FALSE)) * 100</f>
        <v>0</v>
      </c>
      <c r="AL3577" s="72">
        <f>(SUMIFS('Banco de Indicadores Mun. (2)'!I:I,'Banco de Indicadores Mun. (2)'!B:B,'Banco de Indicadores - Mun. (1)'!B3577,'Banco de Indicadores Mun. (2)'!A:A,'Banco de Indicadores - Mun. (1)'!A3577) / VLOOKUP(D3577,'Dados Base'!$B:$K,9,FALSE)) * 100</f>
        <v>0</v>
      </c>
      <c r="AM3577" s="72">
        <f>(SUMIFS('Banco de Indicadores Mun. (2)'!J:J,'Banco de Indicadores Mun. (2)'!B:B,'Banco de Indicadores - Mun. (1)'!B3577,'Banco de Indicadores Mun. (2)'!A:A,'Banco de Indicadores - Mun. (1)'!A3577) / VLOOKUP(D3577,'Dados Base'!$B:$K,7,FALSE)) * 100</f>
        <v>0</v>
      </c>
      <c r="AN3577" s="72">
        <f>(SUMIFS('Banco de Indicadores Mun. (2)'!K:K,'Banco de Indicadores Mun. (2)'!B:B,'Banco de Indicadores - Mun. (1)'!B3577,'Banco de Indicadores Mun. (2)'!A:A,'Banco de Indicadores - Mun. (1)'!A3577) / VLOOKUP(D3577,'Dados Base'!$B:$K,10,FALSE)) * 100</f>
        <v>0</v>
      </c>
      <c r="AO3577" s="33">
        <v>3</v>
      </c>
      <c r="AP3577" s="34">
        <v>2.0874647740319383</v>
      </c>
      <c r="AQ3577" s="17">
        <v>48</v>
      </c>
      <c r="AR3577" s="24">
        <v>9.1999999999999993</v>
      </c>
      <c r="AS3577" s="35">
        <v>68</v>
      </c>
      <c r="AT3577" s="35">
        <v>68</v>
      </c>
      <c r="AU3577" s="35">
        <v>57.131782945736433</v>
      </c>
      <c r="AV3577" s="7">
        <v>6.73</v>
      </c>
      <c r="AW3577" s="36">
        <v>0</v>
      </c>
      <c r="AX3577" s="36">
        <v>0</v>
      </c>
      <c r="AY3577" s="117">
        <v>122.97115971664627</v>
      </c>
    </row>
    <row r="3578" spans="1:51" ht="15" x14ac:dyDescent="0.25">
      <c r="A3578" s="144">
        <v>2012</v>
      </c>
      <c r="B3578" s="77" t="s">
        <v>353</v>
      </c>
      <c r="C3578" s="78">
        <v>5</v>
      </c>
      <c r="D3578" s="77">
        <v>3531209</v>
      </c>
      <c r="E3578" s="78">
        <v>35312095</v>
      </c>
      <c r="F3578" s="78" t="str">
        <f t="shared" si="156"/>
        <v>353120952012</v>
      </c>
      <c r="G3578" s="96">
        <v>1.1900091308897132</v>
      </c>
      <c r="H3578" s="80">
        <f t="shared" si="155"/>
        <v>7278</v>
      </c>
      <c r="I3578" s="91">
        <v>4239</v>
      </c>
      <c r="J3578" s="91">
        <v>3039</v>
      </c>
      <c r="K3578" s="83">
        <f>(H3578)/VLOOKUP(D3578,'Dados Base'!$B:$K,6,FALSE)</f>
        <v>65.650369835828968</v>
      </c>
      <c r="L3578" s="88">
        <f t="shared" si="157"/>
        <v>58.244023083264629</v>
      </c>
      <c r="M3578" s="93">
        <v>4</v>
      </c>
      <c r="N3578" s="98">
        <v>0.75900000000000001</v>
      </c>
      <c r="O3578" s="91">
        <v>57</v>
      </c>
      <c r="P3578" s="91" t="s">
        <v>691</v>
      </c>
      <c r="Q3578" s="91" t="s">
        <v>691</v>
      </c>
      <c r="R3578" s="91" t="s">
        <v>691</v>
      </c>
      <c r="S3578" s="91">
        <v>29</v>
      </c>
      <c r="T3578" s="91" t="s">
        <v>691</v>
      </c>
      <c r="U3578" s="91">
        <v>54</v>
      </c>
      <c r="V3578" s="91">
        <v>68</v>
      </c>
      <c r="W3578" s="99">
        <v>0</v>
      </c>
      <c r="X3578" s="19">
        <v>1.5484703125000001E-2</v>
      </c>
      <c r="Y3578" s="29">
        <v>1.67</v>
      </c>
      <c r="Z3578" s="30">
        <v>0</v>
      </c>
      <c r="AA3578" s="30">
        <v>225</v>
      </c>
      <c r="AB3578" s="31">
        <v>2</v>
      </c>
      <c r="AC3578" s="32">
        <v>0</v>
      </c>
      <c r="AD3578" s="153">
        <f>VLOOKUP(D3578,'Dados Base'!$B:$K,9,FALSE)*31536000/VLOOKUP($F3578,F:H,MATCH(H3577,F3577:AF3577,0),FALSE)</f>
        <v>6109.6125309150866</v>
      </c>
      <c r="AE3578" s="153">
        <f>VLOOKUP(D3578,'Dados Base'!$B:$K,10,FALSE)*31536000/VLOOKUP($F3578,F:H,MATCH(H3577,F3577:AF3577,0),FALSE)</f>
        <v>779.95053586150061</v>
      </c>
      <c r="AF3578" s="14">
        <v>81.7</v>
      </c>
      <c r="AG3578" s="15">
        <v>45.8</v>
      </c>
      <c r="AH3578" s="14" t="s">
        <v>692</v>
      </c>
      <c r="AI3578" s="14">
        <v>12.66</v>
      </c>
      <c r="AJ3578" s="14">
        <v>100</v>
      </c>
      <c r="AK3578" s="72">
        <f>(SUMIFS('Banco de Indicadores Mun. (2)'!I:I,'Banco de Indicadores Mun. (2)'!B:B,'Banco de Indicadores - Mun. (1)'!B3578,'Banco de Indicadores Mun. (2)'!A:A,'Banco de Indicadores - Mun. (1)'!A3578) / VLOOKUP(D3578,'Dados Base'!$B:$K,8,FALSE)) * 100</f>
        <v>0</v>
      </c>
      <c r="AL3578" s="72">
        <f>(SUMIFS('Banco de Indicadores Mun. (2)'!I:I,'Banco de Indicadores Mun. (2)'!B:B,'Banco de Indicadores - Mun. (1)'!B3578,'Banco de Indicadores Mun. (2)'!A:A,'Banco de Indicadores - Mun. (1)'!A3578) / VLOOKUP(D3578,'Dados Base'!$B:$K,9,FALSE)) * 100</f>
        <v>0</v>
      </c>
      <c r="AM3578" s="72">
        <f>(SUMIFS('Banco de Indicadores Mun. (2)'!J:J,'Banco de Indicadores Mun. (2)'!B:B,'Banco de Indicadores - Mun. (1)'!B3578,'Banco de Indicadores Mun. (2)'!A:A,'Banco de Indicadores - Mun. (1)'!A3578) / VLOOKUP(D3578,'Dados Base'!$B:$K,7,FALSE)) * 100</f>
        <v>0</v>
      </c>
      <c r="AN3578" s="72">
        <f>(SUMIFS('Banco de Indicadores Mun. (2)'!K:K,'Banco de Indicadores Mun. (2)'!B:B,'Banco de Indicadores - Mun. (1)'!B3578,'Banco de Indicadores Mun. (2)'!A:A,'Banco de Indicadores - Mun. (1)'!A3578) / VLOOKUP(D3578,'Dados Base'!$B:$K,10,FALSE)) * 100</f>
        <v>0</v>
      </c>
      <c r="AO3578" s="33">
        <v>0</v>
      </c>
      <c r="AP3578" s="34">
        <v>0</v>
      </c>
      <c r="AQ3578" s="17">
        <v>0</v>
      </c>
      <c r="AR3578" s="24">
        <v>9.8000000000000007</v>
      </c>
      <c r="AS3578" s="35">
        <v>92</v>
      </c>
      <c r="AT3578" s="35">
        <v>0</v>
      </c>
      <c r="AU3578" s="35">
        <v>0</v>
      </c>
      <c r="AV3578" s="7">
        <v>1.38</v>
      </c>
      <c r="AW3578" s="36">
        <v>0</v>
      </c>
      <c r="AX3578" s="36">
        <v>0</v>
      </c>
      <c r="AY3578" s="117">
        <v>27.470032390488292</v>
      </c>
    </row>
    <row r="3579" spans="1:51" ht="15" x14ac:dyDescent="0.25">
      <c r="A3579" s="144">
        <v>2012</v>
      </c>
      <c r="B3579" s="77" t="s">
        <v>354</v>
      </c>
      <c r="C3579" s="78">
        <v>15</v>
      </c>
      <c r="D3579" s="77">
        <v>3531308</v>
      </c>
      <c r="E3579" s="78">
        <v>353130815</v>
      </c>
      <c r="F3579" s="78" t="str">
        <f t="shared" si="156"/>
        <v>3531308152012</v>
      </c>
      <c r="G3579" s="96">
        <v>0.59682394852598186</v>
      </c>
      <c r="H3579" s="80">
        <f t="shared" si="155"/>
        <v>47032</v>
      </c>
      <c r="I3579" s="91">
        <v>45067</v>
      </c>
      <c r="J3579" s="91">
        <v>1965</v>
      </c>
      <c r="K3579" s="83">
        <f>(H3579)/VLOOKUP(D3579,'Dados Base'!$B:$K,6,FALSE)</f>
        <v>135.49204885918414</v>
      </c>
      <c r="L3579" s="88">
        <f t="shared" si="157"/>
        <v>95.821993536315702</v>
      </c>
      <c r="M3579" s="93">
        <v>3</v>
      </c>
      <c r="N3579" s="98">
        <v>0.76800000000000002</v>
      </c>
      <c r="O3579" s="91">
        <v>214</v>
      </c>
      <c r="P3579" s="91" t="s">
        <v>691</v>
      </c>
      <c r="Q3579" s="91" t="s">
        <v>691</v>
      </c>
      <c r="R3579" s="91" t="s">
        <v>691</v>
      </c>
      <c r="S3579" s="91">
        <v>162</v>
      </c>
      <c r="T3579" s="91" t="s">
        <v>691</v>
      </c>
      <c r="U3579" s="91">
        <v>683</v>
      </c>
      <c r="V3579" s="91">
        <v>397</v>
      </c>
      <c r="W3579" s="99">
        <v>0</v>
      </c>
      <c r="X3579" s="19">
        <v>0.14316453703703705</v>
      </c>
      <c r="Y3579" s="29">
        <v>17.989999999999998</v>
      </c>
      <c r="Z3579" s="30">
        <v>2192</v>
      </c>
      <c r="AA3579" s="30">
        <v>237</v>
      </c>
      <c r="AB3579" s="31">
        <v>3</v>
      </c>
      <c r="AC3579" s="32">
        <v>0</v>
      </c>
      <c r="AD3579" s="153">
        <f>VLOOKUP(D3579,'Dados Base'!$B:$K,9,FALSE)*31536000/VLOOKUP($F3579,F:H,MATCH(H3578,F3578:AF3578,0),FALSE)</f>
        <v>2192.6075863242049</v>
      </c>
      <c r="AE3579" s="153">
        <f>VLOOKUP(D3579,'Dados Base'!$B:$K,10,FALSE)*31536000/VLOOKUP($F3579,F:H,MATCH(H3578,F3578:AF3578,0),FALSE)</f>
        <v>248.09321313148502</v>
      </c>
      <c r="AF3579" s="14">
        <v>100</v>
      </c>
      <c r="AG3579" s="15">
        <v>100</v>
      </c>
      <c r="AH3579" s="14">
        <v>96.43</v>
      </c>
      <c r="AI3579" s="14">
        <v>19.29</v>
      </c>
      <c r="AJ3579" s="14">
        <v>100</v>
      </c>
      <c r="AK3579" s="72">
        <f>(SUMIFS('Banco de Indicadores Mun. (2)'!I:I,'Banco de Indicadores Mun. (2)'!B:B,'Banco de Indicadores - Mun. (1)'!B3579,'Banco de Indicadores Mun. (2)'!A:A,'Banco de Indicadores - Mun. (1)'!A3579) / VLOOKUP(D3579,'Dados Base'!$B:$K,8,FALSE)) * 100</f>
        <v>0</v>
      </c>
      <c r="AL3579" s="72">
        <f>(SUMIFS('Banco de Indicadores Mun. (2)'!I:I,'Banco de Indicadores Mun. (2)'!B:B,'Banco de Indicadores - Mun. (1)'!B3579,'Banco de Indicadores Mun. (2)'!A:A,'Banco de Indicadores - Mun. (1)'!A3579) / VLOOKUP(D3579,'Dados Base'!$B:$K,9,FALSE)) * 100</f>
        <v>0</v>
      </c>
      <c r="AM3579" s="72">
        <f>(SUMIFS('Banco de Indicadores Mun. (2)'!J:J,'Banco de Indicadores Mun. (2)'!B:B,'Banco de Indicadores - Mun. (1)'!B3579,'Banco de Indicadores Mun. (2)'!A:A,'Banco de Indicadores - Mun. (1)'!A3579) / VLOOKUP(D3579,'Dados Base'!$B:$K,7,FALSE)) * 100</f>
        <v>0</v>
      </c>
      <c r="AN3579" s="72">
        <f>(SUMIFS('Banco de Indicadores Mun. (2)'!K:K,'Banco de Indicadores Mun. (2)'!B:B,'Banco de Indicadores - Mun. (1)'!B3579,'Banco de Indicadores Mun. (2)'!A:A,'Banco de Indicadores - Mun. (1)'!A3579) / VLOOKUP(D3579,'Dados Base'!$B:$K,10,FALSE)) * 100</f>
        <v>0</v>
      </c>
      <c r="AO3579" s="33">
        <v>0</v>
      </c>
      <c r="AP3579" s="34">
        <v>0</v>
      </c>
      <c r="AQ3579" s="17">
        <v>0</v>
      </c>
      <c r="AR3579" s="24">
        <v>10</v>
      </c>
      <c r="AS3579" s="35">
        <v>99</v>
      </c>
      <c r="AT3579" s="35">
        <v>99</v>
      </c>
      <c r="AU3579" s="35">
        <v>90.242898312062579</v>
      </c>
      <c r="AV3579" s="7">
        <v>9.99</v>
      </c>
      <c r="AW3579" s="36">
        <v>0</v>
      </c>
      <c r="AX3579" s="36">
        <v>0</v>
      </c>
      <c r="AY3579" s="117">
        <v>216.40808619204338</v>
      </c>
    </row>
    <row r="3580" spans="1:51" ht="15" x14ac:dyDescent="0.25">
      <c r="A3580" s="144">
        <v>2012</v>
      </c>
      <c r="B3580" s="77" t="s">
        <v>355</v>
      </c>
      <c r="C3580" s="78">
        <v>18</v>
      </c>
      <c r="D3580" s="77">
        <v>3531407</v>
      </c>
      <c r="E3580" s="78">
        <v>353140718</v>
      </c>
      <c r="F3580" s="78" t="str">
        <f t="shared" si="156"/>
        <v>3531407182012</v>
      </c>
      <c r="G3580" s="96">
        <v>1.4937650075108388</v>
      </c>
      <c r="H3580" s="80">
        <f t="shared" si="155"/>
        <v>22133</v>
      </c>
      <c r="I3580" s="91">
        <v>20267</v>
      </c>
      <c r="J3580" s="91">
        <v>1866</v>
      </c>
      <c r="K3580" s="83">
        <f>(H3580)/VLOOKUP(D3580,'Dados Base'!$B:$K,6,FALSE)</f>
        <v>45.830658687594472</v>
      </c>
      <c r="L3580" s="88">
        <f t="shared" si="157"/>
        <v>91.569150137803277</v>
      </c>
      <c r="M3580" s="93">
        <v>3</v>
      </c>
      <c r="N3580" s="98">
        <v>0.78500000000000003</v>
      </c>
      <c r="O3580" s="91">
        <v>159</v>
      </c>
      <c r="P3580" s="91" t="s">
        <v>691</v>
      </c>
      <c r="Q3580" s="91" t="s">
        <v>691</v>
      </c>
      <c r="R3580" s="91" t="s">
        <v>691</v>
      </c>
      <c r="S3580" s="91">
        <v>55</v>
      </c>
      <c r="T3580" s="91" t="s">
        <v>691</v>
      </c>
      <c r="U3580" s="91">
        <v>242</v>
      </c>
      <c r="V3580" s="91">
        <v>181</v>
      </c>
      <c r="W3580" s="99">
        <v>0</v>
      </c>
      <c r="X3580" s="19">
        <v>6.5472539261574064E-2</v>
      </c>
      <c r="Y3580" s="29">
        <v>8.1</v>
      </c>
      <c r="Z3580" s="30">
        <v>888</v>
      </c>
      <c r="AA3580" s="30">
        <v>206</v>
      </c>
      <c r="AB3580" s="31">
        <v>1</v>
      </c>
      <c r="AC3580" s="32">
        <v>0</v>
      </c>
      <c r="AD3580" s="153">
        <f>VLOOKUP(D3580,'Dados Base'!$B:$K,9,FALSE)*31536000/VLOOKUP($F3580,F:H,MATCH(H3579,F3579:AF3579,0),FALSE)</f>
        <v>5115.1782406361544</v>
      </c>
      <c r="AE3580" s="153">
        <f>VLOOKUP(D3580,'Dados Base'!$B:$K,10,FALSE)*31536000/VLOOKUP($F3580,F:H,MATCH(H3579,F3579:AF3579,0),FALSE)</f>
        <v>413.20381331044132</v>
      </c>
      <c r="AF3580" s="14">
        <v>97.18</v>
      </c>
      <c r="AG3580" s="15">
        <v>91.1</v>
      </c>
      <c r="AH3580" s="14">
        <v>84.91</v>
      </c>
      <c r="AI3580" s="14">
        <v>16.86</v>
      </c>
      <c r="AJ3580" s="14">
        <v>100</v>
      </c>
      <c r="AK3580" s="72">
        <f>(SUMIFS('Banco de Indicadores Mun. (2)'!I:I,'Banco de Indicadores Mun. (2)'!B:B,'Banco de Indicadores - Mun. (1)'!B3580,'Banco de Indicadores Mun. (2)'!A:A,'Banco de Indicadores - Mun. (1)'!A3580) / VLOOKUP(D3580,'Dados Base'!$B:$K,8,FALSE)) * 100</f>
        <v>0</v>
      </c>
      <c r="AL3580" s="72">
        <f>(SUMIFS('Banco de Indicadores Mun. (2)'!I:I,'Banco de Indicadores Mun. (2)'!B:B,'Banco de Indicadores - Mun. (1)'!B3580,'Banco de Indicadores Mun. (2)'!A:A,'Banco de Indicadores - Mun. (1)'!A3580) / VLOOKUP(D3580,'Dados Base'!$B:$K,9,FALSE)) * 100</f>
        <v>0</v>
      </c>
      <c r="AM3580" s="72">
        <f>(SUMIFS('Banco de Indicadores Mun. (2)'!J:J,'Banco de Indicadores Mun. (2)'!B:B,'Banco de Indicadores - Mun. (1)'!B3580,'Banco de Indicadores Mun. (2)'!A:A,'Banco de Indicadores - Mun. (1)'!A3580) / VLOOKUP(D3580,'Dados Base'!$B:$K,7,FALSE)) * 100</f>
        <v>0</v>
      </c>
      <c r="AN3580" s="72">
        <f>(SUMIFS('Banco de Indicadores Mun. (2)'!K:K,'Banco de Indicadores Mun. (2)'!B:B,'Banco de Indicadores - Mun. (1)'!B3580,'Banco de Indicadores Mun. (2)'!A:A,'Banco de Indicadores - Mun. (1)'!A3580) / VLOOKUP(D3580,'Dados Base'!$B:$K,10,FALSE)) * 100</f>
        <v>0</v>
      </c>
      <c r="AO3580" s="33">
        <v>0</v>
      </c>
      <c r="AP3580" s="34">
        <v>0</v>
      </c>
      <c r="AQ3580" s="17">
        <v>0</v>
      </c>
      <c r="AR3580" s="24">
        <v>8.3000000000000007</v>
      </c>
      <c r="AS3580" s="35">
        <v>99</v>
      </c>
      <c r="AT3580" s="35">
        <v>99</v>
      </c>
      <c r="AU3580" s="35">
        <v>81.170018281535647</v>
      </c>
      <c r="AV3580" s="7">
        <v>9.99</v>
      </c>
      <c r="AW3580" s="36">
        <v>0</v>
      </c>
      <c r="AX3580" s="36">
        <v>0</v>
      </c>
      <c r="AY3580" s="117">
        <v>0.13948473962249441</v>
      </c>
    </row>
    <row r="3581" spans="1:51" ht="15" x14ac:dyDescent="0.25">
      <c r="A3581" s="144">
        <v>2012</v>
      </c>
      <c r="B3581" s="77" t="s">
        <v>356</v>
      </c>
      <c r="C3581" s="78">
        <v>15</v>
      </c>
      <c r="D3581" s="77">
        <v>3531506</v>
      </c>
      <c r="E3581" s="78">
        <v>353150615</v>
      </c>
      <c r="F3581" s="78" t="str">
        <f t="shared" si="156"/>
        <v>3531506152012</v>
      </c>
      <c r="G3581" s="96">
        <v>-0.39639429212855459</v>
      </c>
      <c r="H3581" s="80">
        <f t="shared" si="155"/>
        <v>18782</v>
      </c>
      <c r="I3581" s="91">
        <v>17663</v>
      </c>
      <c r="J3581" s="91">
        <v>1119</v>
      </c>
      <c r="K3581" s="83">
        <f>(H3581)/VLOOKUP(D3581,'Dados Base'!$B:$K,6,FALSE)</f>
        <v>71.28164256708034</v>
      </c>
      <c r="L3581" s="88">
        <f t="shared" si="157"/>
        <v>94.042168033223291</v>
      </c>
      <c r="M3581" s="93">
        <v>3</v>
      </c>
      <c r="N3581" s="98">
        <v>0.753</v>
      </c>
      <c r="O3581" s="91">
        <v>217</v>
      </c>
      <c r="P3581" s="91" t="s">
        <v>691</v>
      </c>
      <c r="Q3581" s="91" t="s">
        <v>691</v>
      </c>
      <c r="R3581" s="91" t="s">
        <v>691</v>
      </c>
      <c r="S3581" s="91">
        <v>39</v>
      </c>
      <c r="T3581" s="91" t="s">
        <v>691</v>
      </c>
      <c r="U3581" s="91">
        <v>261</v>
      </c>
      <c r="V3581" s="91">
        <v>137</v>
      </c>
      <c r="W3581" s="99">
        <v>0</v>
      </c>
      <c r="X3581" s="19">
        <v>5.7172060185185183E-2</v>
      </c>
      <c r="Y3581" s="29">
        <v>7.05</v>
      </c>
      <c r="Z3581" s="30">
        <v>157</v>
      </c>
      <c r="AA3581" s="30">
        <v>795</v>
      </c>
      <c r="AB3581" s="31">
        <v>1</v>
      </c>
      <c r="AC3581" s="32">
        <v>0</v>
      </c>
      <c r="AD3581" s="153">
        <f>VLOOKUP(D3581,'Dados Base'!$B:$K,9,FALSE)*31536000/VLOOKUP($F3581,F:H,MATCH(H3580,F3580:AF3580,0),FALSE)</f>
        <v>3475.6426365669254</v>
      </c>
      <c r="AE3581" s="153">
        <f>VLOOKUP(D3581,'Dados Base'!$B:$K,10,FALSE)*31536000/VLOOKUP($F3581,F:H,MATCH(H3580,F3580:AF3580,0),FALSE)</f>
        <v>352.60142689809396</v>
      </c>
      <c r="AF3581" s="14">
        <v>100</v>
      </c>
      <c r="AG3581" s="15">
        <v>93.6</v>
      </c>
      <c r="AH3581" s="14" t="s">
        <v>692</v>
      </c>
      <c r="AI3581" s="14">
        <v>0</v>
      </c>
      <c r="AJ3581" s="14">
        <v>100</v>
      </c>
      <c r="AK3581" s="72">
        <f>(SUMIFS('Banco de Indicadores Mun. (2)'!I:I,'Banco de Indicadores Mun. (2)'!B:B,'Banco de Indicadores - Mun. (1)'!B3581,'Banco de Indicadores Mun. (2)'!A:A,'Banco de Indicadores - Mun. (1)'!A3581) / VLOOKUP(D3581,'Dados Base'!$B:$K,8,FALSE)) * 100</f>
        <v>0</v>
      </c>
      <c r="AL3581" s="72">
        <f>(SUMIFS('Banco de Indicadores Mun. (2)'!I:I,'Banco de Indicadores Mun. (2)'!B:B,'Banco de Indicadores - Mun. (1)'!B3581,'Banco de Indicadores Mun. (2)'!A:A,'Banco de Indicadores - Mun. (1)'!A3581) / VLOOKUP(D3581,'Dados Base'!$B:$K,9,FALSE)) * 100</f>
        <v>0</v>
      </c>
      <c r="AM3581" s="72">
        <f>(SUMIFS('Banco de Indicadores Mun. (2)'!J:J,'Banco de Indicadores Mun. (2)'!B:B,'Banco de Indicadores - Mun. (1)'!B3581,'Banco de Indicadores Mun. (2)'!A:A,'Banco de Indicadores - Mun. (1)'!A3581) / VLOOKUP(D3581,'Dados Base'!$B:$K,7,FALSE)) * 100</f>
        <v>0</v>
      </c>
      <c r="AN3581" s="72">
        <f>(SUMIFS('Banco de Indicadores Mun. (2)'!K:K,'Banco de Indicadores Mun. (2)'!B:B,'Banco de Indicadores - Mun. (1)'!B3581,'Banco de Indicadores Mun. (2)'!A:A,'Banco de Indicadores - Mun. (1)'!A3581) / VLOOKUP(D3581,'Dados Base'!$B:$K,10,FALSE)) * 100</f>
        <v>0</v>
      </c>
      <c r="AO3581" s="33">
        <v>0</v>
      </c>
      <c r="AP3581" s="34">
        <v>0</v>
      </c>
      <c r="AQ3581" s="17">
        <v>0</v>
      </c>
      <c r="AR3581" s="24">
        <v>8.6</v>
      </c>
      <c r="AS3581" s="35">
        <v>100</v>
      </c>
      <c r="AT3581" s="35">
        <v>30.000000000000004</v>
      </c>
      <c r="AU3581" s="35">
        <v>16.491596638655462</v>
      </c>
      <c r="AV3581" s="7">
        <v>3.52</v>
      </c>
      <c r="AW3581" s="36">
        <v>0</v>
      </c>
      <c r="AX3581" s="36">
        <v>0</v>
      </c>
      <c r="AY3581" s="117">
        <v>151.72497189598809</v>
      </c>
    </row>
    <row r="3582" spans="1:51" ht="15" x14ac:dyDescent="0.25">
      <c r="A3582" s="144">
        <v>2012</v>
      </c>
      <c r="B3582" s="77" t="s">
        <v>357</v>
      </c>
      <c r="C3582" s="78">
        <v>20</v>
      </c>
      <c r="D3582" s="77">
        <v>3531605</v>
      </c>
      <c r="E3582" s="78">
        <v>353160520</v>
      </c>
      <c r="F3582" s="78" t="str">
        <f t="shared" si="156"/>
        <v>3531605202012</v>
      </c>
      <c r="G3582" s="96">
        <v>-9.8353379341886704E-2</v>
      </c>
      <c r="H3582" s="80">
        <f t="shared" si="155"/>
        <v>4045</v>
      </c>
      <c r="I3582" s="91">
        <v>3237</v>
      </c>
      <c r="J3582" s="91">
        <v>808</v>
      </c>
      <c r="K3582" s="83">
        <f>(H3582)/VLOOKUP(D3582,'Dados Base'!$B:$K,6,FALSE)</f>
        <v>17.348601818493737</v>
      </c>
      <c r="L3582" s="88">
        <f t="shared" si="157"/>
        <v>80.024721878862792</v>
      </c>
      <c r="M3582" s="93">
        <v>4</v>
      </c>
      <c r="N3582" s="98">
        <v>0.74099999999999999</v>
      </c>
      <c r="O3582" s="91">
        <v>43</v>
      </c>
      <c r="P3582" s="91" t="s">
        <v>691</v>
      </c>
      <c r="Q3582" s="91" t="s">
        <v>691</v>
      </c>
      <c r="R3582" s="91" t="s">
        <v>691</v>
      </c>
      <c r="S3582" s="91">
        <v>3</v>
      </c>
      <c r="T3582" s="91" t="s">
        <v>691</v>
      </c>
      <c r="U3582" s="91">
        <v>15</v>
      </c>
      <c r="V3582" s="91">
        <v>19</v>
      </c>
      <c r="W3582" s="99">
        <v>0</v>
      </c>
      <c r="X3582" s="19">
        <v>8.2532747395833335E-3</v>
      </c>
      <c r="Y3582" s="29">
        <v>1.28</v>
      </c>
      <c r="Z3582" s="30">
        <v>140</v>
      </c>
      <c r="AA3582" s="30">
        <v>33</v>
      </c>
      <c r="AB3582" s="31">
        <v>0</v>
      </c>
      <c r="AC3582" s="32">
        <v>0</v>
      </c>
      <c r="AD3582" s="153">
        <f>VLOOKUP(D3582,'Dados Base'!$B:$K,9,FALSE)*31536000/VLOOKUP($F3582,F:H,MATCH(H3581,F3581:AF3581,0),FALSE)</f>
        <v>13409.6217552534</v>
      </c>
      <c r="AE3582" s="153">
        <f>VLOOKUP(D3582,'Dados Base'!$B:$K,10,FALSE)*31536000/VLOOKUP($F3582,F:H,MATCH(H3581,F3581:AF3581,0),FALSE)</f>
        <v>1715.1841779975275</v>
      </c>
      <c r="AF3582" s="14">
        <v>78.349999999999994</v>
      </c>
      <c r="AG3582" s="15">
        <v>79</v>
      </c>
      <c r="AH3582" s="14">
        <v>68.760000000000005</v>
      </c>
      <c r="AI3582" s="14">
        <v>0</v>
      </c>
      <c r="AJ3582" s="14">
        <v>98.5</v>
      </c>
      <c r="AK3582" s="72">
        <f>(SUMIFS('Banco de Indicadores Mun. (2)'!I:I,'Banco de Indicadores Mun. (2)'!B:B,'Banco de Indicadores - Mun. (1)'!B3582,'Banco de Indicadores Mun. (2)'!A:A,'Banco de Indicadores - Mun. (1)'!A3582) / VLOOKUP(D3582,'Dados Base'!$B:$K,8,FALSE)) * 100</f>
        <v>0</v>
      </c>
      <c r="AL3582" s="72">
        <f>(SUMIFS('Banco de Indicadores Mun. (2)'!I:I,'Banco de Indicadores Mun. (2)'!B:B,'Banco de Indicadores - Mun. (1)'!B3582,'Banco de Indicadores Mun. (2)'!A:A,'Banco de Indicadores - Mun. (1)'!A3582) / VLOOKUP(D3582,'Dados Base'!$B:$K,9,FALSE)) * 100</f>
        <v>0</v>
      </c>
      <c r="AM3582" s="72">
        <f>(SUMIFS('Banco de Indicadores Mun. (2)'!J:J,'Banco de Indicadores Mun. (2)'!B:B,'Banco de Indicadores - Mun. (1)'!B3582,'Banco de Indicadores Mun. (2)'!A:A,'Banco de Indicadores - Mun. (1)'!A3582) / VLOOKUP(D3582,'Dados Base'!$B:$K,7,FALSE)) * 100</f>
        <v>0</v>
      </c>
      <c r="AN3582" s="72">
        <f>(SUMIFS('Banco de Indicadores Mun. (2)'!K:K,'Banco de Indicadores Mun. (2)'!B:B,'Banco de Indicadores - Mun. (1)'!B3582,'Banco de Indicadores Mun. (2)'!A:A,'Banco de Indicadores - Mun. (1)'!A3582) / VLOOKUP(D3582,'Dados Base'!$B:$K,10,FALSE)) * 100</f>
        <v>0</v>
      </c>
      <c r="AO3582" s="33">
        <v>1</v>
      </c>
      <c r="AP3582" s="34">
        <v>0</v>
      </c>
      <c r="AQ3582" s="17">
        <v>40</v>
      </c>
      <c r="AR3582" s="24">
        <v>8</v>
      </c>
      <c r="AS3582" s="35">
        <v>100</v>
      </c>
      <c r="AT3582" s="35">
        <v>100</v>
      </c>
      <c r="AU3582" s="35">
        <v>80.924855491329481</v>
      </c>
      <c r="AV3582" s="7">
        <v>10</v>
      </c>
      <c r="AW3582" s="36">
        <v>0</v>
      </c>
      <c r="AX3582" s="36">
        <v>0</v>
      </c>
      <c r="AY3582" s="117">
        <v>209.96232004949002</v>
      </c>
    </row>
    <row r="3583" spans="1:51" ht="15" x14ac:dyDescent="0.25">
      <c r="A3583" s="144">
        <v>2012</v>
      </c>
      <c r="B3583" s="77" t="s">
        <v>358</v>
      </c>
      <c r="C3583" s="78">
        <v>5</v>
      </c>
      <c r="D3583" s="77">
        <v>3531803</v>
      </c>
      <c r="E3583" s="78">
        <v>35318035</v>
      </c>
      <c r="F3583" s="78" t="str">
        <f t="shared" si="156"/>
        <v>353180352012</v>
      </c>
      <c r="G3583" s="96">
        <v>2.5398158951390526</v>
      </c>
      <c r="H3583" s="80">
        <f t="shared" si="155"/>
        <v>50949</v>
      </c>
      <c r="I3583" s="91">
        <v>48046</v>
      </c>
      <c r="J3583" s="91">
        <v>2903</v>
      </c>
      <c r="K3583" s="83">
        <f>(H3583)/VLOOKUP(D3583,'Dados Base'!$B:$K,6,FALSE)</f>
        <v>211.59101291581877</v>
      </c>
      <c r="L3583" s="88">
        <f t="shared" si="157"/>
        <v>94.302145282537438</v>
      </c>
      <c r="M3583" s="93">
        <v>2</v>
      </c>
      <c r="N3583" s="98">
        <v>0.73299999999999998</v>
      </c>
      <c r="O3583" s="91">
        <v>109</v>
      </c>
      <c r="P3583" s="91" t="s">
        <v>691</v>
      </c>
      <c r="Q3583" s="91" t="s">
        <v>691</v>
      </c>
      <c r="R3583" s="91" t="s">
        <v>691</v>
      </c>
      <c r="S3583" s="91">
        <v>83</v>
      </c>
      <c r="T3583" s="91" t="s">
        <v>691</v>
      </c>
      <c r="U3583" s="91">
        <v>290</v>
      </c>
      <c r="V3583" s="91">
        <v>221</v>
      </c>
      <c r="W3583" s="99">
        <v>0</v>
      </c>
      <c r="X3583" s="19">
        <v>0.15290107434375</v>
      </c>
      <c r="Y3583" s="29">
        <v>19.05</v>
      </c>
      <c r="Z3583" s="30">
        <v>70</v>
      </c>
      <c r="AA3583" s="30">
        <v>2502</v>
      </c>
      <c r="AB3583" s="31">
        <v>2</v>
      </c>
      <c r="AC3583" s="32">
        <v>0</v>
      </c>
      <c r="AD3583" s="153">
        <f>VLOOKUP(D3583,'Dados Base'!$B:$K,9,FALSE)*31536000/VLOOKUP($F3583,F:H,MATCH(H3582,F3582:AF3582,0),FALSE)</f>
        <v>1825.9671436142025</v>
      </c>
      <c r="AE3583" s="153">
        <f>VLOOKUP(D3583,'Dados Base'!$B:$K,10,FALSE)*31536000/VLOOKUP($F3583,F:H,MATCH(H3582,F3582:AF3582,0),FALSE)</f>
        <v>235.20932697403293</v>
      </c>
      <c r="AF3583" s="14">
        <v>98.59</v>
      </c>
      <c r="AG3583" s="15">
        <v>100</v>
      </c>
      <c r="AH3583" s="14">
        <v>38.31</v>
      </c>
      <c r="AI3583" s="14">
        <v>33.58</v>
      </c>
      <c r="AJ3583" s="14">
        <v>100</v>
      </c>
      <c r="AK3583" s="72">
        <f>(SUMIFS('Banco de Indicadores Mun. (2)'!I:I,'Banco de Indicadores Mun. (2)'!B:B,'Banco de Indicadores - Mun. (1)'!B3583,'Banco de Indicadores Mun. (2)'!A:A,'Banco de Indicadores - Mun. (1)'!A3583) / VLOOKUP(D3583,'Dados Base'!$B:$K,8,FALSE)) * 100</f>
        <v>0</v>
      </c>
      <c r="AL3583" s="72">
        <f>(SUMIFS('Banco de Indicadores Mun. (2)'!I:I,'Banco de Indicadores Mun. (2)'!B:B,'Banco de Indicadores - Mun. (1)'!B3583,'Banco de Indicadores Mun. (2)'!A:A,'Banco de Indicadores - Mun. (1)'!A3583) / VLOOKUP(D3583,'Dados Base'!$B:$K,9,FALSE)) * 100</f>
        <v>0</v>
      </c>
      <c r="AM3583" s="72">
        <f>(SUMIFS('Banco de Indicadores Mun. (2)'!J:J,'Banco de Indicadores Mun. (2)'!B:B,'Banco de Indicadores - Mun. (1)'!B3583,'Banco de Indicadores Mun. (2)'!A:A,'Banco de Indicadores - Mun. (1)'!A3583) / VLOOKUP(D3583,'Dados Base'!$B:$K,7,FALSE)) * 100</f>
        <v>0</v>
      </c>
      <c r="AN3583" s="72">
        <f>(SUMIFS('Banco de Indicadores Mun. (2)'!K:K,'Banco de Indicadores Mun. (2)'!B:B,'Banco de Indicadores - Mun. (1)'!B3583,'Banco de Indicadores Mun. (2)'!A:A,'Banco de Indicadores - Mun. (1)'!A3583) / VLOOKUP(D3583,'Dados Base'!$B:$K,10,FALSE)) * 100</f>
        <v>0</v>
      </c>
      <c r="AO3583" s="33">
        <v>0</v>
      </c>
      <c r="AP3583" s="34">
        <v>0</v>
      </c>
      <c r="AQ3583" s="17">
        <v>0</v>
      </c>
      <c r="AR3583" s="24">
        <v>9.8000000000000007</v>
      </c>
      <c r="AS3583" s="35">
        <v>8</v>
      </c>
      <c r="AT3583" s="35">
        <v>3.2</v>
      </c>
      <c r="AU3583" s="35">
        <v>2.7216174183514776</v>
      </c>
      <c r="AV3583" s="7">
        <v>1.1000000000000001</v>
      </c>
      <c r="AW3583" s="36">
        <v>0</v>
      </c>
      <c r="AX3583" s="36">
        <v>0</v>
      </c>
      <c r="AY3583" s="117">
        <v>18.171885197353436</v>
      </c>
    </row>
    <row r="3584" spans="1:51" ht="15" x14ac:dyDescent="0.25">
      <c r="A3584" s="144">
        <v>2012</v>
      </c>
      <c r="B3584" s="77" t="s">
        <v>359</v>
      </c>
      <c r="C3584" s="78">
        <v>2</v>
      </c>
      <c r="D3584" s="77">
        <v>3531704</v>
      </c>
      <c r="E3584" s="78">
        <v>35317042</v>
      </c>
      <c r="F3584" s="78" t="str">
        <f t="shared" si="156"/>
        <v>353170422012</v>
      </c>
      <c r="G3584" s="96">
        <v>1.1733221997405785</v>
      </c>
      <c r="H3584" s="80">
        <f t="shared" si="155"/>
        <v>4187</v>
      </c>
      <c r="I3584" s="91">
        <v>1817</v>
      </c>
      <c r="J3584" s="91">
        <v>2370</v>
      </c>
      <c r="K3584" s="83">
        <f>(H3584)/VLOOKUP(D3584,'Dados Base'!$B:$K,6,FALSE)</f>
        <v>12.583398449239645</v>
      </c>
      <c r="L3584" s="88">
        <f t="shared" si="157"/>
        <v>43.39622641509434</v>
      </c>
      <c r="M3584" s="93">
        <v>4</v>
      </c>
      <c r="N3584" s="98">
        <v>0.71</v>
      </c>
      <c r="O3584" s="91">
        <v>82</v>
      </c>
      <c r="P3584" s="91" t="s">
        <v>691</v>
      </c>
      <c r="Q3584" s="91" t="s">
        <v>691</v>
      </c>
      <c r="R3584" s="91" t="s">
        <v>691</v>
      </c>
      <c r="S3584" s="91">
        <v>8</v>
      </c>
      <c r="T3584" s="91" t="s">
        <v>691</v>
      </c>
      <c r="U3584" s="91">
        <v>29</v>
      </c>
      <c r="V3584" s="91">
        <v>46</v>
      </c>
      <c r="W3584" s="99">
        <v>0</v>
      </c>
      <c r="X3584" s="19">
        <v>5.8061914062500003E-3</v>
      </c>
      <c r="Y3584" s="29">
        <v>0.72</v>
      </c>
      <c r="Z3584" s="30">
        <v>44</v>
      </c>
      <c r="AA3584" s="30">
        <v>54</v>
      </c>
      <c r="AB3584" s="31">
        <v>2</v>
      </c>
      <c r="AC3584" s="32">
        <v>0</v>
      </c>
      <c r="AD3584" s="153">
        <f>VLOOKUP(D3584,'Dados Base'!$B:$K,9,FALSE)*31536000/VLOOKUP($F3584,F:H,MATCH(H3583,F3583:AF3583,0),FALSE)</f>
        <v>38713.885837114882</v>
      </c>
      <c r="AE3584" s="153">
        <f>VLOOKUP(D3584,'Dados Base'!$B:$K,10,FALSE)*31536000/VLOOKUP($F3584,F:H,MATCH(H3583,F3583:AF3583,0),FALSE)</f>
        <v>3916.5798901361359</v>
      </c>
      <c r="AF3584" s="14">
        <v>53.25</v>
      </c>
      <c r="AG3584" s="15" t="s">
        <v>692</v>
      </c>
      <c r="AH3584" s="14">
        <v>34.07</v>
      </c>
      <c r="AI3584" s="14">
        <v>22.19</v>
      </c>
      <c r="AJ3584" s="14">
        <v>100</v>
      </c>
      <c r="AK3584" s="72">
        <f>(SUMIFS('Banco de Indicadores Mun. (2)'!I:I,'Banco de Indicadores Mun. (2)'!B:B,'Banco de Indicadores - Mun. (1)'!B3584,'Banco de Indicadores Mun. (2)'!A:A,'Banco de Indicadores - Mun. (1)'!A3584) / VLOOKUP(D3584,'Dados Base'!$B:$K,8,FALSE)) * 100</f>
        <v>0</v>
      </c>
      <c r="AL3584" s="72">
        <f>(SUMIFS('Banco de Indicadores Mun. (2)'!I:I,'Banco de Indicadores Mun. (2)'!B:B,'Banco de Indicadores - Mun. (1)'!B3584,'Banco de Indicadores Mun. (2)'!A:A,'Banco de Indicadores - Mun. (1)'!A3584) / VLOOKUP(D3584,'Dados Base'!$B:$K,9,FALSE)) * 100</f>
        <v>0</v>
      </c>
      <c r="AM3584" s="72">
        <f>(SUMIFS('Banco de Indicadores Mun. (2)'!J:J,'Banco de Indicadores Mun. (2)'!B:B,'Banco de Indicadores - Mun. (1)'!B3584,'Banco de Indicadores Mun. (2)'!A:A,'Banco de Indicadores - Mun. (1)'!A3584) / VLOOKUP(D3584,'Dados Base'!$B:$K,7,FALSE)) * 100</f>
        <v>0</v>
      </c>
      <c r="AN3584" s="72">
        <f>(SUMIFS('Banco de Indicadores Mun. (2)'!K:K,'Banco de Indicadores Mun. (2)'!B:B,'Banco de Indicadores - Mun. (1)'!B3584,'Banco de Indicadores Mun. (2)'!A:A,'Banco de Indicadores - Mun. (1)'!A3584) / VLOOKUP(D3584,'Dados Base'!$B:$K,10,FALSE)) * 100</f>
        <v>0</v>
      </c>
      <c r="AO3584" s="33">
        <v>0</v>
      </c>
      <c r="AP3584" s="34">
        <v>0</v>
      </c>
      <c r="AQ3584" s="17">
        <v>0</v>
      </c>
      <c r="AR3584" s="24">
        <v>10</v>
      </c>
      <c r="AS3584" s="35">
        <v>69</v>
      </c>
      <c r="AT3584" s="35">
        <v>60.72</v>
      </c>
      <c r="AU3584" s="35">
        <v>44.897959183673471</v>
      </c>
      <c r="AV3584" s="7">
        <v>5.78</v>
      </c>
      <c r="AW3584" s="36">
        <v>0</v>
      </c>
      <c r="AX3584" s="36">
        <v>0</v>
      </c>
      <c r="AY3584" s="117">
        <v>148.99069263967527</v>
      </c>
    </row>
    <row r="3585" spans="1:51" ht="15" x14ac:dyDescent="0.25">
      <c r="A3585" s="144">
        <v>2012</v>
      </c>
      <c r="B3585" s="77" t="s">
        <v>360</v>
      </c>
      <c r="C3585" s="78">
        <v>12</v>
      </c>
      <c r="D3585" s="77">
        <v>3531902</v>
      </c>
      <c r="E3585" s="78">
        <v>353190212</v>
      </c>
      <c r="F3585" s="78" t="str">
        <f t="shared" si="156"/>
        <v>3531902122012</v>
      </c>
      <c r="G3585" s="96">
        <v>1.3092425745280245</v>
      </c>
      <c r="H3585" s="80">
        <f t="shared" si="155"/>
        <v>29745</v>
      </c>
      <c r="I3585" s="91">
        <v>28674</v>
      </c>
      <c r="J3585" s="91">
        <v>1071</v>
      </c>
      <c r="K3585" s="83">
        <f>(H3585)/VLOOKUP(D3585,'Dados Base'!$B:$K,6,FALSE)</f>
        <v>21.458252175042201</v>
      </c>
      <c r="L3585" s="88">
        <f t="shared" si="157"/>
        <v>96.399394856278363</v>
      </c>
      <c r="M3585" s="93">
        <v>1</v>
      </c>
      <c r="N3585" s="98">
        <v>0.71199999999999997</v>
      </c>
      <c r="O3585" s="91">
        <v>216</v>
      </c>
      <c r="P3585" s="91" t="s">
        <v>691</v>
      </c>
      <c r="Q3585" s="91" t="s">
        <v>691</v>
      </c>
      <c r="R3585" s="91" t="s">
        <v>691</v>
      </c>
      <c r="S3585" s="91">
        <v>39</v>
      </c>
      <c r="T3585" s="91" t="s">
        <v>691</v>
      </c>
      <c r="U3585" s="91">
        <v>280</v>
      </c>
      <c r="V3585" s="91">
        <v>236</v>
      </c>
      <c r="W3585" s="99">
        <v>0</v>
      </c>
      <c r="X3585" s="19">
        <v>8.678568515625E-2</v>
      </c>
      <c r="Y3585" s="29">
        <v>11.38</v>
      </c>
      <c r="Z3585" s="30">
        <v>0</v>
      </c>
      <c r="AA3585" s="30">
        <v>1536</v>
      </c>
      <c r="AB3585" s="31">
        <v>2</v>
      </c>
      <c r="AC3585" s="32">
        <v>0</v>
      </c>
      <c r="AD3585" s="153">
        <f>VLOOKUP(D3585,'Dados Base'!$B:$K,9,FALSE)*31536000/VLOOKUP($F3585,F:H,MATCH(H3584,F3584:AF3584,0),FALSE)</f>
        <v>18362.868381240543</v>
      </c>
      <c r="AE3585" s="153">
        <f>VLOOKUP(D3585,'Dados Base'!$B:$K,10,FALSE)*31536000/VLOOKUP($F3585,F:H,MATCH(H3584,F3584:AF3584,0),FALSE)</f>
        <v>2078.015128593041</v>
      </c>
      <c r="AF3585" s="14">
        <v>95.85</v>
      </c>
      <c r="AG3585" s="15">
        <v>95.8</v>
      </c>
      <c r="AH3585" s="14">
        <v>100</v>
      </c>
      <c r="AI3585" s="14">
        <v>61.92</v>
      </c>
      <c r="AJ3585" s="14">
        <v>100</v>
      </c>
      <c r="AK3585" s="72">
        <f>(SUMIFS('Banco de Indicadores Mun. (2)'!I:I,'Banco de Indicadores Mun. (2)'!B:B,'Banco de Indicadores - Mun. (1)'!B3585,'Banco de Indicadores Mun. (2)'!A:A,'Banco de Indicadores - Mun. (1)'!A3585) / VLOOKUP(D3585,'Dados Base'!$B:$K,8,FALSE)) * 100</f>
        <v>0</v>
      </c>
      <c r="AL3585" s="72">
        <f>(SUMIFS('Banco de Indicadores Mun. (2)'!I:I,'Banco de Indicadores Mun. (2)'!B:B,'Banco de Indicadores - Mun. (1)'!B3585,'Banco de Indicadores Mun. (2)'!A:A,'Banco de Indicadores - Mun. (1)'!A3585) / VLOOKUP(D3585,'Dados Base'!$B:$K,9,FALSE)) * 100</f>
        <v>0</v>
      </c>
      <c r="AM3585" s="72">
        <f>(SUMIFS('Banco de Indicadores Mun. (2)'!J:J,'Banco de Indicadores Mun. (2)'!B:B,'Banco de Indicadores - Mun. (1)'!B3585,'Banco de Indicadores Mun. (2)'!A:A,'Banco de Indicadores - Mun. (1)'!A3585) / VLOOKUP(D3585,'Dados Base'!$B:$K,7,FALSE)) * 100</f>
        <v>0</v>
      </c>
      <c r="AN3585" s="72">
        <f>(SUMIFS('Banco de Indicadores Mun. (2)'!K:K,'Banco de Indicadores Mun. (2)'!B:B,'Banco de Indicadores - Mun. (1)'!B3585,'Banco de Indicadores Mun. (2)'!A:A,'Banco de Indicadores - Mun. (1)'!A3585) / VLOOKUP(D3585,'Dados Base'!$B:$K,10,FALSE)) * 100</f>
        <v>0</v>
      </c>
      <c r="AO3585" s="33">
        <v>0</v>
      </c>
      <c r="AP3585" s="34">
        <v>3.3619095646327115</v>
      </c>
      <c r="AQ3585" s="17">
        <v>0</v>
      </c>
      <c r="AR3585" s="24">
        <v>10</v>
      </c>
      <c r="AS3585" s="35">
        <v>100</v>
      </c>
      <c r="AT3585" s="35">
        <v>0</v>
      </c>
      <c r="AU3585" s="35">
        <v>0</v>
      </c>
      <c r="AV3585" s="7">
        <v>1.5</v>
      </c>
      <c r="AW3585" s="36">
        <v>0</v>
      </c>
      <c r="AX3585" s="36">
        <v>0</v>
      </c>
      <c r="AY3585" s="117">
        <v>7.446307248757587</v>
      </c>
    </row>
    <row r="3586" spans="1:51" ht="15" x14ac:dyDescent="0.25">
      <c r="A3586" s="144">
        <v>2012</v>
      </c>
      <c r="B3586" s="77" t="s">
        <v>361</v>
      </c>
      <c r="C3586" s="78">
        <v>5</v>
      </c>
      <c r="D3586" s="77">
        <v>3532009</v>
      </c>
      <c r="E3586" s="78">
        <v>35320095</v>
      </c>
      <c r="F3586" s="78" t="str">
        <f t="shared" si="156"/>
        <v>353200952012</v>
      </c>
      <c r="G3586" s="96">
        <v>1.5900112247795528</v>
      </c>
      <c r="H3586" s="80">
        <f t="shared" ref="H3586:H3649" si="158">SUM(I3586:J3586)</f>
        <v>12060</v>
      </c>
      <c r="I3586" s="91">
        <v>10432</v>
      </c>
      <c r="J3586" s="91">
        <v>1628</v>
      </c>
      <c r="K3586" s="83">
        <f>(H3586)/VLOOKUP(D3586,'Dados Base'!$B:$K,6,FALSE)</f>
        <v>82.320819112627987</v>
      </c>
      <c r="L3586" s="88">
        <f t="shared" si="157"/>
        <v>86.500829187396349</v>
      </c>
      <c r="M3586" s="93">
        <v>3</v>
      </c>
      <c r="N3586" s="98">
        <v>0.71499999999999997</v>
      </c>
      <c r="O3586" s="91">
        <v>70</v>
      </c>
      <c r="P3586" s="91" t="s">
        <v>691</v>
      </c>
      <c r="Q3586" s="91" t="s">
        <v>691</v>
      </c>
      <c r="R3586" s="91" t="s">
        <v>691</v>
      </c>
      <c r="S3586" s="91">
        <v>36</v>
      </c>
      <c r="T3586" s="91" t="s">
        <v>691</v>
      </c>
      <c r="U3586" s="91">
        <v>118</v>
      </c>
      <c r="V3586" s="91">
        <v>108</v>
      </c>
      <c r="W3586" s="99">
        <v>0</v>
      </c>
      <c r="X3586" s="19">
        <v>3.1971101875000005E-2</v>
      </c>
      <c r="Y3586" s="29">
        <v>4.12</v>
      </c>
      <c r="Z3586" s="30">
        <v>496</v>
      </c>
      <c r="AA3586" s="30">
        <v>60</v>
      </c>
      <c r="AB3586" s="31">
        <v>0</v>
      </c>
      <c r="AC3586" s="32">
        <v>0</v>
      </c>
      <c r="AD3586" s="153">
        <f>VLOOKUP(D3586,'Dados Base'!$B:$K,9,FALSE)*31536000/VLOOKUP($F3586,F:H,MATCH(H3585,F3585:AF3585,0),FALSE)</f>
        <v>4576.1194029850749</v>
      </c>
      <c r="AE3586" s="153">
        <f>VLOOKUP(D3586,'Dados Base'!$B:$K,10,FALSE)*31536000/VLOOKUP($F3586,F:H,MATCH(H3585,F3585:AF3585,0),FALSE)</f>
        <v>601.43283582089555</v>
      </c>
      <c r="AF3586" s="14">
        <v>87.09</v>
      </c>
      <c r="AG3586" s="15">
        <v>85.4</v>
      </c>
      <c r="AH3586" s="14">
        <v>61.5</v>
      </c>
      <c r="AI3586" s="14">
        <v>26.38</v>
      </c>
      <c r="AJ3586" s="14">
        <v>100</v>
      </c>
      <c r="AK3586" s="72">
        <f>(SUMIFS('Banco de Indicadores Mun. (2)'!I:I,'Banco de Indicadores Mun. (2)'!B:B,'Banco de Indicadores - Mun. (1)'!B3586,'Banco de Indicadores Mun. (2)'!A:A,'Banco de Indicadores - Mun. (1)'!A3586) / VLOOKUP(D3586,'Dados Base'!$B:$K,8,FALSE)) * 100</f>
        <v>0</v>
      </c>
      <c r="AL3586" s="72">
        <f>(SUMIFS('Banco de Indicadores Mun. (2)'!I:I,'Banco de Indicadores Mun. (2)'!B:B,'Banco de Indicadores - Mun. (1)'!B3586,'Banco de Indicadores Mun. (2)'!A:A,'Banco de Indicadores - Mun. (1)'!A3586) / VLOOKUP(D3586,'Dados Base'!$B:$K,9,FALSE)) * 100</f>
        <v>0</v>
      </c>
      <c r="AM3586" s="72">
        <f>(SUMIFS('Banco de Indicadores Mun. (2)'!J:J,'Banco de Indicadores Mun. (2)'!B:B,'Banco de Indicadores - Mun. (1)'!B3586,'Banco de Indicadores Mun. (2)'!A:A,'Banco de Indicadores - Mun. (1)'!A3586) / VLOOKUP(D3586,'Dados Base'!$B:$K,7,FALSE)) * 100</f>
        <v>0</v>
      </c>
      <c r="AN3586" s="72">
        <f>(SUMIFS('Banco de Indicadores Mun. (2)'!K:K,'Banco de Indicadores Mun. (2)'!B:B,'Banco de Indicadores - Mun. (1)'!B3586,'Banco de Indicadores Mun. (2)'!A:A,'Banco de Indicadores - Mun. (1)'!A3586) / VLOOKUP(D3586,'Dados Base'!$B:$K,10,FALSE)) * 100</f>
        <v>0</v>
      </c>
      <c r="AO3586" s="33">
        <v>0</v>
      </c>
      <c r="AP3586" s="34">
        <v>0</v>
      </c>
      <c r="AQ3586" s="17">
        <v>0</v>
      </c>
      <c r="AR3586" s="24">
        <v>9.8000000000000007</v>
      </c>
      <c r="AS3586" s="35">
        <v>96</v>
      </c>
      <c r="AT3586" s="35">
        <v>96</v>
      </c>
      <c r="AU3586" s="35">
        <v>89.208633093525179</v>
      </c>
      <c r="AV3586" s="7">
        <v>9.94</v>
      </c>
      <c r="AW3586" s="36">
        <v>0</v>
      </c>
      <c r="AX3586" s="36">
        <v>0</v>
      </c>
      <c r="AY3586" s="117">
        <v>108.9070952498072</v>
      </c>
    </row>
    <row r="3587" spans="1:51" ht="15" x14ac:dyDescent="0.25">
      <c r="A3587" s="144">
        <v>2012</v>
      </c>
      <c r="B3587" s="77" t="s">
        <v>362</v>
      </c>
      <c r="C3587" s="78">
        <v>9</v>
      </c>
      <c r="D3587" s="77">
        <v>3532058</v>
      </c>
      <c r="E3587" s="78">
        <v>35320589</v>
      </c>
      <c r="F3587" s="78" t="str">
        <f t="shared" ref="F3587:F3650" si="159">CONCATENATE(E3587,A3587)</f>
        <v>353205892012</v>
      </c>
      <c r="G3587" s="96">
        <v>0.99525556728607967</v>
      </c>
      <c r="H3587" s="80">
        <f t="shared" si="158"/>
        <v>4359</v>
      </c>
      <c r="I3587" s="91">
        <v>3229</v>
      </c>
      <c r="J3587" s="91">
        <v>1130</v>
      </c>
      <c r="K3587" s="83">
        <f>(H3587)/VLOOKUP(D3587,'Dados Base'!$B:$K,6,FALSE)</f>
        <v>18.99925903325633</v>
      </c>
      <c r="L3587" s="88">
        <f t="shared" si="157"/>
        <v>74.076623078687774</v>
      </c>
      <c r="M3587" s="93">
        <v>3</v>
      </c>
      <c r="N3587" s="98">
        <v>0.74099999999999999</v>
      </c>
      <c r="O3587" s="91">
        <v>14</v>
      </c>
      <c r="P3587" s="91" t="s">
        <v>691</v>
      </c>
      <c r="Q3587" s="91" t="s">
        <v>691</v>
      </c>
      <c r="R3587" s="91" t="s">
        <v>691</v>
      </c>
      <c r="S3587" s="91">
        <v>8</v>
      </c>
      <c r="T3587" s="91" t="s">
        <v>691</v>
      </c>
      <c r="U3587" s="91">
        <v>20</v>
      </c>
      <c r="V3587" s="91">
        <v>16</v>
      </c>
      <c r="W3587" s="99">
        <v>0</v>
      </c>
      <c r="X3587" s="19">
        <v>1.1351562500000001E-2</v>
      </c>
      <c r="Y3587" s="29">
        <v>1.26</v>
      </c>
      <c r="Z3587" s="30">
        <v>141</v>
      </c>
      <c r="AA3587" s="30">
        <v>29</v>
      </c>
      <c r="AB3587" s="31">
        <v>0</v>
      </c>
      <c r="AC3587" s="32">
        <v>0</v>
      </c>
      <c r="AD3587" s="153">
        <f>VLOOKUP(D3587,'Dados Base'!$B:$K,9,FALSE)*31536000/VLOOKUP($F3587,F:H,MATCH(H3586,F3586:AF3586,0),FALSE)</f>
        <v>22499.876118375774</v>
      </c>
      <c r="AE3587" s="153">
        <f>VLOOKUP(D3587,'Dados Base'!$B:$K,10,FALSE)*31536000/VLOOKUP($F3587,F:H,MATCH(H3586,F3586:AF3586,0),FALSE)</f>
        <v>2676.8341362697856</v>
      </c>
      <c r="AF3587" s="14">
        <v>100</v>
      </c>
      <c r="AG3587" s="15">
        <v>100</v>
      </c>
      <c r="AH3587" s="14" t="s">
        <v>692</v>
      </c>
      <c r="AI3587" s="14">
        <v>11.68</v>
      </c>
      <c r="AJ3587" s="14">
        <v>100</v>
      </c>
      <c r="AK3587" s="72">
        <f>(SUMIFS('Banco de Indicadores Mun. (2)'!I:I,'Banco de Indicadores Mun. (2)'!B:B,'Banco de Indicadores - Mun. (1)'!B3587,'Banco de Indicadores Mun. (2)'!A:A,'Banco de Indicadores - Mun. (1)'!A3587) / VLOOKUP(D3587,'Dados Base'!$B:$K,8,FALSE)) * 100</f>
        <v>0</v>
      </c>
      <c r="AL3587" s="72">
        <f>(SUMIFS('Banco de Indicadores Mun. (2)'!I:I,'Banco de Indicadores Mun. (2)'!B:B,'Banco de Indicadores - Mun. (1)'!B3587,'Banco de Indicadores Mun. (2)'!A:A,'Banco de Indicadores - Mun. (1)'!A3587) / VLOOKUP(D3587,'Dados Base'!$B:$K,9,FALSE)) * 100</f>
        <v>0</v>
      </c>
      <c r="AM3587" s="72">
        <f>(SUMIFS('Banco de Indicadores Mun. (2)'!J:J,'Banco de Indicadores Mun. (2)'!B:B,'Banco de Indicadores - Mun. (1)'!B3587,'Banco de Indicadores Mun. (2)'!A:A,'Banco de Indicadores - Mun. (1)'!A3587) / VLOOKUP(D3587,'Dados Base'!$B:$K,7,FALSE)) * 100</f>
        <v>0</v>
      </c>
      <c r="AN3587" s="72">
        <f>(SUMIFS('Banco de Indicadores Mun. (2)'!K:K,'Banco de Indicadores Mun. (2)'!B:B,'Banco de Indicadores - Mun. (1)'!B3587,'Banco de Indicadores Mun. (2)'!A:A,'Banco de Indicadores - Mun. (1)'!A3587) / VLOOKUP(D3587,'Dados Base'!$B:$K,10,FALSE)) * 100</f>
        <v>0</v>
      </c>
      <c r="AO3587" s="33">
        <v>0</v>
      </c>
      <c r="AP3587" s="34">
        <v>0</v>
      </c>
      <c r="AQ3587" s="17">
        <v>0</v>
      </c>
      <c r="AR3587" s="24">
        <v>7.6</v>
      </c>
      <c r="AS3587" s="35">
        <v>100</v>
      </c>
      <c r="AT3587" s="35">
        <v>100</v>
      </c>
      <c r="AU3587" s="35">
        <v>82.941176470588246</v>
      </c>
      <c r="AV3587" s="7">
        <v>10</v>
      </c>
      <c r="AW3587" s="36">
        <v>0</v>
      </c>
      <c r="AX3587" s="36">
        <v>0</v>
      </c>
      <c r="AY3587" s="117">
        <v>19.107059241311472</v>
      </c>
    </row>
    <row r="3588" spans="1:51" ht="15" x14ac:dyDescent="0.25">
      <c r="A3588" s="144">
        <v>2012</v>
      </c>
      <c r="B3588" s="77" t="s">
        <v>363</v>
      </c>
      <c r="C3588" s="78">
        <v>19</v>
      </c>
      <c r="D3588" s="77">
        <v>3532108</v>
      </c>
      <c r="E3588" s="78">
        <v>353210819</v>
      </c>
      <c r="F3588" s="78" t="str">
        <f t="shared" si="159"/>
        <v>3532108192012</v>
      </c>
      <c r="G3588" s="96">
        <v>0.44333628521506796</v>
      </c>
      <c r="H3588" s="80">
        <f t="shared" si="158"/>
        <v>4206</v>
      </c>
      <c r="I3588" s="91">
        <v>2585</v>
      </c>
      <c r="J3588" s="91">
        <v>1621</v>
      </c>
      <c r="K3588" s="83">
        <f>(H3588)/VLOOKUP(D3588,'Dados Base'!$B:$K,6,FALSE)</f>
        <v>16.940550990816821</v>
      </c>
      <c r="L3588" s="88">
        <f t="shared" si="157"/>
        <v>61.459819305753683</v>
      </c>
      <c r="M3588" s="93">
        <v>4</v>
      </c>
      <c r="N3588" s="98">
        <v>0.72599999999999998</v>
      </c>
      <c r="O3588" s="91">
        <v>53</v>
      </c>
      <c r="P3588" s="91" t="s">
        <v>691</v>
      </c>
      <c r="Q3588" s="91" t="s">
        <v>691</v>
      </c>
      <c r="R3588" s="91" t="s">
        <v>691</v>
      </c>
      <c r="S3588" s="91">
        <v>4</v>
      </c>
      <c r="T3588" s="91" t="s">
        <v>691</v>
      </c>
      <c r="U3588" s="91">
        <v>27</v>
      </c>
      <c r="V3588" s="91">
        <v>20</v>
      </c>
      <c r="W3588" s="99">
        <v>0</v>
      </c>
      <c r="X3588" s="19">
        <v>7.8194359375000008E-3</v>
      </c>
      <c r="Y3588" s="29">
        <v>1.04</v>
      </c>
      <c r="Z3588" s="30">
        <v>108</v>
      </c>
      <c r="AA3588" s="30">
        <v>32</v>
      </c>
      <c r="AB3588" s="31">
        <v>0</v>
      </c>
      <c r="AC3588" s="32">
        <v>0</v>
      </c>
      <c r="AD3588" s="153">
        <f>VLOOKUP(D3588,'Dados Base'!$B:$K,9,FALSE)*31536000/VLOOKUP($F3588,F:H,MATCH(H3587,F3587:AF3587,0),FALSE)</f>
        <v>13946.01997146933</v>
      </c>
      <c r="AE3588" s="153">
        <f>VLOOKUP(D3588,'Dados Base'!$B:$K,10,FALSE)*31536000/VLOOKUP($F3588,F:H,MATCH(H3587,F3587:AF3587,0),FALSE)</f>
        <v>1124.6790299572037</v>
      </c>
      <c r="AF3588" s="14">
        <v>71.39</v>
      </c>
      <c r="AG3588" s="15" t="s">
        <v>692</v>
      </c>
      <c r="AH3588" s="14">
        <v>71.59</v>
      </c>
      <c r="AI3588" s="14">
        <v>33.11</v>
      </c>
      <c r="AJ3588" s="14">
        <v>100</v>
      </c>
      <c r="AK3588" s="72">
        <f>(SUMIFS('Banco de Indicadores Mun. (2)'!I:I,'Banco de Indicadores Mun. (2)'!B:B,'Banco de Indicadores - Mun. (1)'!B3588,'Banco de Indicadores Mun. (2)'!A:A,'Banco de Indicadores - Mun. (1)'!A3588) / VLOOKUP(D3588,'Dados Base'!$B:$K,8,FALSE)) * 100</f>
        <v>0</v>
      </c>
      <c r="AL3588" s="72">
        <f>(SUMIFS('Banco de Indicadores Mun. (2)'!I:I,'Banco de Indicadores Mun. (2)'!B:B,'Banco de Indicadores - Mun. (1)'!B3588,'Banco de Indicadores Mun. (2)'!A:A,'Banco de Indicadores - Mun. (1)'!A3588) / VLOOKUP(D3588,'Dados Base'!$B:$K,9,FALSE)) * 100</f>
        <v>0</v>
      </c>
      <c r="AM3588" s="72">
        <f>(SUMIFS('Banco de Indicadores Mun. (2)'!J:J,'Banco de Indicadores Mun. (2)'!B:B,'Banco de Indicadores - Mun. (1)'!B3588,'Banco de Indicadores Mun. (2)'!A:A,'Banco de Indicadores - Mun. (1)'!A3588) / VLOOKUP(D3588,'Dados Base'!$B:$K,7,FALSE)) * 100</f>
        <v>0</v>
      </c>
      <c r="AN3588" s="72">
        <f>(SUMIFS('Banco de Indicadores Mun. (2)'!K:K,'Banco de Indicadores Mun. (2)'!B:B,'Banco de Indicadores - Mun. (1)'!B3588,'Banco de Indicadores Mun. (2)'!A:A,'Banco de Indicadores - Mun. (1)'!A3588) / VLOOKUP(D3588,'Dados Base'!$B:$K,10,FALSE)) * 100</f>
        <v>0</v>
      </c>
      <c r="AO3588" s="33">
        <v>0</v>
      </c>
      <c r="AP3588" s="34">
        <v>0</v>
      </c>
      <c r="AQ3588" s="17">
        <v>0</v>
      </c>
      <c r="AR3588" s="24">
        <v>8.6999999999999993</v>
      </c>
      <c r="AS3588" s="35">
        <v>100</v>
      </c>
      <c r="AT3588" s="35">
        <v>100</v>
      </c>
      <c r="AU3588" s="35">
        <v>77.142857142857153</v>
      </c>
      <c r="AV3588" s="7">
        <v>8.2100000000000009</v>
      </c>
      <c r="AW3588" s="36">
        <v>0</v>
      </c>
      <c r="AX3588" s="36">
        <v>0</v>
      </c>
      <c r="AY3588" s="117">
        <v>7.0074776701607613</v>
      </c>
    </row>
    <row r="3589" spans="1:51" ht="15" x14ac:dyDescent="0.25">
      <c r="A3589" s="144">
        <v>2012</v>
      </c>
      <c r="B3589" s="77" t="s">
        <v>364</v>
      </c>
      <c r="C3589" s="78">
        <v>22</v>
      </c>
      <c r="D3589" s="77">
        <v>3532157</v>
      </c>
      <c r="E3589" s="78">
        <v>353215722</v>
      </c>
      <c r="F3589" s="78" t="str">
        <f t="shared" si="159"/>
        <v>3532157222012</v>
      </c>
      <c r="G3589" s="96">
        <v>1.6090400998097554</v>
      </c>
      <c r="H3589" s="80">
        <f t="shared" si="158"/>
        <v>2779</v>
      </c>
      <c r="I3589" s="91">
        <v>2545</v>
      </c>
      <c r="J3589" s="91">
        <v>234</v>
      </c>
      <c r="K3589" s="83">
        <f>(H3589)/VLOOKUP(D3589,'Dados Base'!$B:$K,6,FALSE)</f>
        <v>9.736528624483217</v>
      </c>
      <c r="L3589" s="88">
        <f t="shared" si="157"/>
        <v>91.579704929830868</v>
      </c>
      <c r="M3589" s="93">
        <v>4</v>
      </c>
      <c r="N3589" s="98">
        <v>0.71399999999999997</v>
      </c>
      <c r="O3589" s="91">
        <v>37</v>
      </c>
      <c r="P3589" s="91" t="s">
        <v>691</v>
      </c>
      <c r="Q3589" s="91" t="s">
        <v>691</v>
      </c>
      <c r="R3589" s="91" t="s">
        <v>691</v>
      </c>
      <c r="S3589" s="91">
        <v>1</v>
      </c>
      <c r="T3589" s="91" t="s">
        <v>691</v>
      </c>
      <c r="U3589" s="91">
        <v>16</v>
      </c>
      <c r="V3589" s="91">
        <v>13</v>
      </c>
      <c r="W3589" s="99">
        <v>35.7669</v>
      </c>
      <c r="X3589" s="19">
        <v>6.4988072916666662E-3</v>
      </c>
      <c r="Y3589" s="29">
        <v>1</v>
      </c>
      <c r="Z3589" s="30">
        <v>106</v>
      </c>
      <c r="AA3589" s="30">
        <v>29</v>
      </c>
      <c r="AB3589" s="31">
        <v>0</v>
      </c>
      <c r="AC3589" s="32">
        <v>0</v>
      </c>
      <c r="AD3589" s="153">
        <f>VLOOKUP(D3589,'Dados Base'!$B:$K,9,FALSE)*31536000/VLOOKUP($F3589,F:H,MATCH(H3588,F3588:AF3588,0),FALSE)</f>
        <v>24057.68981648075</v>
      </c>
      <c r="AE3589" s="153">
        <f>VLOOKUP(D3589,'Dados Base'!$B:$K,10,FALSE)*31536000/VLOOKUP($F3589,F:H,MATCH(H3588,F3588:AF3588,0),FALSE)</f>
        <v>3404.390068369918</v>
      </c>
      <c r="AF3589" s="14">
        <v>89.8</v>
      </c>
      <c r="AG3589" s="15">
        <v>89.8</v>
      </c>
      <c r="AH3589" s="14" t="s">
        <v>692</v>
      </c>
      <c r="AI3589" s="14">
        <v>0</v>
      </c>
      <c r="AJ3589" s="14">
        <v>100</v>
      </c>
      <c r="AK3589" s="72">
        <f>(SUMIFS('Banco de Indicadores Mun. (2)'!I:I,'Banco de Indicadores Mun. (2)'!B:B,'Banco de Indicadores - Mun. (1)'!B3589,'Banco de Indicadores Mun. (2)'!A:A,'Banco de Indicadores - Mun. (1)'!A3589) / VLOOKUP(D3589,'Dados Base'!$B:$K,8,FALSE)) * 100</f>
        <v>0</v>
      </c>
      <c r="AL3589" s="72">
        <f>(SUMIFS('Banco de Indicadores Mun. (2)'!I:I,'Banco de Indicadores Mun. (2)'!B:B,'Banco de Indicadores - Mun. (1)'!B3589,'Banco de Indicadores Mun. (2)'!A:A,'Banco de Indicadores - Mun. (1)'!A3589) / VLOOKUP(D3589,'Dados Base'!$B:$K,9,FALSE)) * 100</f>
        <v>0</v>
      </c>
      <c r="AM3589" s="72">
        <f>(SUMIFS('Banco de Indicadores Mun. (2)'!J:J,'Banco de Indicadores Mun. (2)'!B:B,'Banco de Indicadores - Mun. (1)'!B3589,'Banco de Indicadores Mun. (2)'!A:A,'Banco de Indicadores - Mun. (1)'!A3589) / VLOOKUP(D3589,'Dados Base'!$B:$K,7,FALSE)) * 100</f>
        <v>0</v>
      </c>
      <c r="AN3589" s="72">
        <f>(SUMIFS('Banco de Indicadores Mun. (2)'!K:K,'Banco de Indicadores Mun. (2)'!B:B,'Banco de Indicadores - Mun. (1)'!B3589,'Banco de Indicadores Mun. (2)'!A:A,'Banco de Indicadores - Mun. (1)'!A3589) / VLOOKUP(D3589,'Dados Base'!$B:$K,10,FALSE)) * 100</f>
        <v>0</v>
      </c>
      <c r="AO3589" s="33">
        <v>0</v>
      </c>
      <c r="AP3589" s="34">
        <v>0</v>
      </c>
      <c r="AQ3589" s="17">
        <v>0</v>
      </c>
      <c r="AR3589" s="24">
        <v>7.6</v>
      </c>
      <c r="AS3589" s="35">
        <v>98</v>
      </c>
      <c r="AT3589" s="35">
        <v>98.000000000000014</v>
      </c>
      <c r="AU3589" s="35">
        <v>78.518518518518519</v>
      </c>
      <c r="AV3589" s="7">
        <v>8.57</v>
      </c>
      <c r="AW3589" s="36">
        <v>0</v>
      </c>
      <c r="AX3589" s="36">
        <v>0</v>
      </c>
      <c r="AY3589" s="117">
        <v>102.60927416065846</v>
      </c>
    </row>
    <row r="3590" spans="1:51" ht="15" x14ac:dyDescent="0.25">
      <c r="A3590" s="144">
        <v>2012</v>
      </c>
      <c r="B3590" s="77" t="s">
        <v>365</v>
      </c>
      <c r="C3590" s="78">
        <v>22</v>
      </c>
      <c r="D3590" s="77">
        <v>3532207</v>
      </c>
      <c r="E3590" s="78">
        <v>353220722</v>
      </c>
      <c r="F3590" s="78" t="str">
        <f t="shared" si="159"/>
        <v>3532207222012</v>
      </c>
      <c r="G3590" s="96">
        <v>1.2838142699715061</v>
      </c>
      <c r="H3590" s="80">
        <f t="shared" si="158"/>
        <v>4392</v>
      </c>
      <c r="I3590" s="91">
        <v>3268</v>
      </c>
      <c r="J3590" s="91">
        <v>1124</v>
      </c>
      <c r="K3590" s="83">
        <f>(H3590)/VLOOKUP(D3590,'Dados Base'!$B:$K,6,FALSE)</f>
        <v>12.263360696934161</v>
      </c>
      <c r="L3590" s="88">
        <f t="shared" si="157"/>
        <v>74.408014571948996</v>
      </c>
      <c r="M3590" s="93">
        <v>1</v>
      </c>
      <c r="N3590" s="98">
        <v>0.71799999999999997</v>
      </c>
      <c r="O3590" s="91">
        <v>33</v>
      </c>
      <c r="P3590" s="91" t="s">
        <v>691</v>
      </c>
      <c r="Q3590" s="91" t="s">
        <v>691</v>
      </c>
      <c r="R3590" s="91" t="s">
        <v>691</v>
      </c>
      <c r="S3590" s="91">
        <v>5</v>
      </c>
      <c r="T3590" s="91" t="s">
        <v>691</v>
      </c>
      <c r="U3590" s="91">
        <v>20</v>
      </c>
      <c r="V3590" s="91">
        <v>18</v>
      </c>
      <c r="W3590" s="99">
        <v>16.785900000000002</v>
      </c>
      <c r="X3590" s="19">
        <v>8.4626062499999991E-3</v>
      </c>
      <c r="Y3590" s="29">
        <v>1.27</v>
      </c>
      <c r="Z3590" s="30">
        <v>146</v>
      </c>
      <c r="AA3590" s="30">
        <v>25</v>
      </c>
      <c r="AB3590" s="31">
        <v>0</v>
      </c>
      <c r="AC3590" s="32">
        <v>0</v>
      </c>
      <c r="AD3590" s="153">
        <f>VLOOKUP(D3590,'Dados Base'!$B:$K,9,FALSE)*31536000/VLOOKUP($F3590,F:H,MATCH(H3589,F3589:AF3589,0),FALSE)</f>
        <v>19315.081967213115</v>
      </c>
      <c r="AE3590" s="153">
        <f>VLOOKUP(D3590,'Dados Base'!$B:$K,10,FALSE)*31536000/VLOOKUP($F3590,F:H,MATCH(H3589,F3589:AF3589,0),FALSE)</f>
        <v>2728.5245901639355</v>
      </c>
      <c r="AF3590" s="14">
        <v>73.989999999999995</v>
      </c>
      <c r="AG3590" s="15">
        <v>77.099999999999994</v>
      </c>
      <c r="AH3590" s="14">
        <v>64.819999999999993</v>
      </c>
      <c r="AI3590" s="14">
        <v>14.41</v>
      </c>
      <c r="AJ3590" s="14">
        <v>100</v>
      </c>
      <c r="AK3590" s="72">
        <f>(SUMIFS('Banco de Indicadores Mun. (2)'!I:I,'Banco de Indicadores Mun. (2)'!B:B,'Banco de Indicadores - Mun. (1)'!B3590,'Banco de Indicadores Mun. (2)'!A:A,'Banco de Indicadores - Mun. (1)'!A3590) / VLOOKUP(D3590,'Dados Base'!$B:$K,8,FALSE)) * 100</f>
        <v>0</v>
      </c>
      <c r="AL3590" s="72">
        <f>(SUMIFS('Banco de Indicadores Mun. (2)'!I:I,'Banco de Indicadores Mun. (2)'!B:B,'Banco de Indicadores - Mun. (1)'!B3590,'Banco de Indicadores Mun. (2)'!A:A,'Banco de Indicadores - Mun. (1)'!A3590) / VLOOKUP(D3590,'Dados Base'!$B:$K,9,FALSE)) * 100</f>
        <v>0</v>
      </c>
      <c r="AM3590" s="72">
        <f>(SUMIFS('Banco de Indicadores Mun. (2)'!J:J,'Banco de Indicadores Mun. (2)'!B:B,'Banco de Indicadores - Mun. (1)'!B3590,'Banco de Indicadores Mun. (2)'!A:A,'Banco de Indicadores - Mun. (1)'!A3590) / VLOOKUP(D3590,'Dados Base'!$B:$K,7,FALSE)) * 100</f>
        <v>0</v>
      </c>
      <c r="AN3590" s="72">
        <f>(SUMIFS('Banco de Indicadores Mun. (2)'!K:K,'Banco de Indicadores Mun. (2)'!B:B,'Banco de Indicadores - Mun. (1)'!B3590,'Banco de Indicadores Mun. (2)'!A:A,'Banco de Indicadores - Mun. (1)'!A3590) / VLOOKUP(D3590,'Dados Base'!$B:$K,10,FALSE)) * 100</f>
        <v>0</v>
      </c>
      <c r="AO3590" s="33">
        <v>0</v>
      </c>
      <c r="AP3590" s="34">
        <v>0</v>
      </c>
      <c r="AQ3590" s="17">
        <v>0</v>
      </c>
      <c r="AR3590" s="24">
        <v>8.5</v>
      </c>
      <c r="AS3590" s="35">
        <v>98</v>
      </c>
      <c r="AT3590" s="35">
        <v>98.000000000000014</v>
      </c>
      <c r="AU3590" s="35">
        <v>85.380116959064324</v>
      </c>
      <c r="AV3590" s="7">
        <v>9.9700000000000006</v>
      </c>
      <c r="AW3590" s="36">
        <v>0</v>
      </c>
      <c r="AX3590" s="36">
        <v>0</v>
      </c>
      <c r="AY3590" s="117">
        <v>3.8777451292672747</v>
      </c>
    </row>
    <row r="3591" spans="1:51" ht="15" x14ac:dyDescent="0.25">
      <c r="A3591" s="144">
        <v>2012</v>
      </c>
      <c r="B3591" s="77" t="s">
        <v>366</v>
      </c>
      <c r="C3591" s="78">
        <v>2</v>
      </c>
      <c r="D3591" s="77">
        <v>3532306</v>
      </c>
      <c r="E3591" s="78">
        <v>35323062</v>
      </c>
      <c r="F3591" s="78" t="str">
        <f t="shared" si="159"/>
        <v>353230622012</v>
      </c>
      <c r="G3591" s="96">
        <v>-0.37680247966596081</v>
      </c>
      <c r="H3591" s="80">
        <f t="shared" si="158"/>
        <v>6680</v>
      </c>
      <c r="I3591" s="91">
        <v>2798</v>
      </c>
      <c r="J3591" s="91">
        <v>3882</v>
      </c>
      <c r="K3591" s="83">
        <f>(H3591)/VLOOKUP(D3591,'Dados Base'!$B:$K,6,FALSE)</f>
        <v>8.0229639326935782</v>
      </c>
      <c r="L3591" s="88">
        <f t="shared" ref="L3591:L3654" si="160">(I3591/H3591)*100</f>
        <v>41.886227544910184</v>
      </c>
      <c r="M3591" s="93">
        <v>5</v>
      </c>
      <c r="N3591" s="98">
        <v>0.65500000000000003</v>
      </c>
      <c r="O3591" s="91">
        <v>53</v>
      </c>
      <c r="P3591" s="91" t="s">
        <v>691</v>
      </c>
      <c r="Q3591" s="91" t="s">
        <v>691</v>
      </c>
      <c r="R3591" s="91" t="s">
        <v>691</v>
      </c>
      <c r="S3591" s="91">
        <v>7</v>
      </c>
      <c r="T3591" s="91" t="s">
        <v>691</v>
      </c>
      <c r="U3591" s="91">
        <v>34</v>
      </c>
      <c r="V3591" s="91">
        <v>21</v>
      </c>
      <c r="W3591" s="99">
        <v>91.187100000000001</v>
      </c>
      <c r="X3591" s="19">
        <v>1.6355913867409307E-2</v>
      </c>
      <c r="Y3591" s="29">
        <v>1.1100000000000001</v>
      </c>
      <c r="Z3591" s="30">
        <v>58</v>
      </c>
      <c r="AA3591" s="30">
        <v>92</v>
      </c>
      <c r="AB3591" s="31">
        <v>1</v>
      </c>
      <c r="AC3591" s="32">
        <v>0</v>
      </c>
      <c r="AD3591" s="153">
        <f>VLOOKUP(D3591,'Dados Base'!$B:$K,9,FALSE)*31536000/VLOOKUP($F3591,F:H,MATCH(H3590,F3590:AF3590,0),FALSE)</f>
        <v>58917.556886227547</v>
      </c>
      <c r="AE3591" s="153">
        <f>VLOOKUP(D3591,'Dados Base'!$B:$K,10,FALSE)*31536000/VLOOKUP($F3591,F:H,MATCH(H3590,F3590:AF3590,0),FALSE)</f>
        <v>5948.4071856287455</v>
      </c>
      <c r="AF3591" s="14" t="s">
        <v>692</v>
      </c>
      <c r="AG3591" s="15" t="s">
        <v>692</v>
      </c>
      <c r="AH3591" s="14">
        <v>52.84</v>
      </c>
      <c r="AI3591" s="14" t="s">
        <v>692</v>
      </c>
      <c r="AJ3591" s="14" t="s">
        <v>692</v>
      </c>
      <c r="AK3591" s="72">
        <f>(SUMIFS('Banco de Indicadores Mun. (2)'!I:I,'Banco de Indicadores Mun. (2)'!B:B,'Banco de Indicadores - Mun. (1)'!B3591,'Banco de Indicadores Mun. (2)'!A:A,'Banco de Indicadores - Mun. (1)'!A3591) / VLOOKUP(D3591,'Dados Base'!$B:$K,8,FALSE)) * 100</f>
        <v>0</v>
      </c>
      <c r="AL3591" s="72">
        <f>(SUMIFS('Banco de Indicadores Mun. (2)'!I:I,'Banco de Indicadores Mun. (2)'!B:B,'Banco de Indicadores - Mun. (1)'!B3591,'Banco de Indicadores Mun. (2)'!A:A,'Banco de Indicadores - Mun. (1)'!A3591) / VLOOKUP(D3591,'Dados Base'!$B:$K,9,FALSE)) * 100</f>
        <v>0</v>
      </c>
      <c r="AM3591" s="72">
        <f>(SUMIFS('Banco de Indicadores Mun. (2)'!J:J,'Banco de Indicadores Mun. (2)'!B:B,'Banco de Indicadores - Mun. (1)'!B3591,'Banco de Indicadores Mun. (2)'!A:A,'Banco de Indicadores - Mun. (1)'!A3591) / VLOOKUP(D3591,'Dados Base'!$B:$K,7,FALSE)) * 100</f>
        <v>0</v>
      </c>
      <c r="AN3591" s="72">
        <f>(SUMIFS('Banco de Indicadores Mun. (2)'!K:K,'Banco de Indicadores Mun. (2)'!B:B,'Banco de Indicadores - Mun. (1)'!B3591,'Banco de Indicadores Mun. (2)'!A:A,'Banco de Indicadores - Mun. (1)'!A3591) / VLOOKUP(D3591,'Dados Base'!$B:$K,10,FALSE)) * 100</f>
        <v>0</v>
      </c>
      <c r="AO3591" s="33">
        <v>0</v>
      </c>
      <c r="AP3591" s="34">
        <v>0</v>
      </c>
      <c r="AQ3591" s="17">
        <v>0</v>
      </c>
      <c r="AR3591" s="24">
        <v>7.9</v>
      </c>
      <c r="AS3591" s="35">
        <v>96</v>
      </c>
      <c r="AT3591" s="35">
        <v>48</v>
      </c>
      <c r="AU3591" s="35">
        <v>38.666666666666664</v>
      </c>
      <c r="AV3591" s="7">
        <v>5.19</v>
      </c>
      <c r="AW3591" s="36">
        <v>0</v>
      </c>
      <c r="AX3591" s="36">
        <v>0</v>
      </c>
      <c r="AY3591" s="117">
        <v>0</v>
      </c>
    </row>
    <row r="3592" spans="1:51" ht="15" x14ac:dyDescent="0.25">
      <c r="A3592" s="144">
        <v>2012</v>
      </c>
      <c r="B3592" s="77" t="s">
        <v>367</v>
      </c>
      <c r="C3592" s="78">
        <v>5</v>
      </c>
      <c r="D3592" s="77">
        <v>3532405</v>
      </c>
      <c r="E3592" s="78">
        <v>35324055</v>
      </c>
      <c r="F3592" s="78" t="str">
        <f t="shared" si="159"/>
        <v>353240552012</v>
      </c>
      <c r="G3592" s="96">
        <v>1.2345123516890766</v>
      </c>
      <c r="H3592" s="80">
        <f t="shared" si="158"/>
        <v>16810</v>
      </c>
      <c r="I3592" s="91">
        <v>14978</v>
      </c>
      <c r="J3592" s="91">
        <v>1832</v>
      </c>
      <c r="K3592" s="83">
        <f>(H3592)/VLOOKUP(D3592,'Dados Base'!$B:$K,6,FALSE)</f>
        <v>51.479144974581978</v>
      </c>
      <c r="L3592" s="88">
        <f t="shared" si="160"/>
        <v>89.101725163593102</v>
      </c>
      <c r="M3592" s="93">
        <v>4</v>
      </c>
      <c r="N3592" s="98">
        <v>0.67800000000000005</v>
      </c>
      <c r="O3592" s="91">
        <v>35</v>
      </c>
      <c r="P3592" s="91" t="s">
        <v>691</v>
      </c>
      <c r="Q3592" s="91" t="s">
        <v>691</v>
      </c>
      <c r="R3592" s="91" t="s">
        <v>691</v>
      </c>
      <c r="S3592" s="91">
        <v>27</v>
      </c>
      <c r="T3592" s="91" t="s">
        <v>691</v>
      </c>
      <c r="U3592" s="91">
        <v>73</v>
      </c>
      <c r="V3592" s="91">
        <v>72</v>
      </c>
      <c r="W3592" s="99">
        <v>0</v>
      </c>
      <c r="X3592" s="19">
        <v>1.6043919270833332E-2</v>
      </c>
      <c r="Y3592" s="29">
        <v>5.67</v>
      </c>
      <c r="Z3592" s="30">
        <v>177</v>
      </c>
      <c r="AA3592" s="30">
        <v>588</v>
      </c>
      <c r="AB3592" s="31">
        <v>1</v>
      </c>
      <c r="AC3592" s="32">
        <v>1</v>
      </c>
      <c r="AD3592" s="153">
        <f>VLOOKUP(D3592,'Dados Base'!$B:$K,9,FALSE)*31536000/VLOOKUP($F3592,F:H,MATCH(H3591,F3591:AF3591,0),FALSE)</f>
        <v>7766.7483640690052</v>
      </c>
      <c r="AE3592" s="153">
        <f>VLOOKUP(D3592,'Dados Base'!$B:$K,10,FALSE)*31536000/VLOOKUP($F3592,F:H,MATCH(H3591,F3591:AF3591,0),FALSE)</f>
        <v>1031.8143961927424</v>
      </c>
      <c r="AF3592" s="14">
        <v>36.65</v>
      </c>
      <c r="AG3592" s="15">
        <v>100</v>
      </c>
      <c r="AH3592" s="14">
        <v>20.079999999999998</v>
      </c>
      <c r="AI3592" s="14">
        <v>29.75</v>
      </c>
      <c r="AJ3592" s="14">
        <v>43.2</v>
      </c>
      <c r="AK3592" s="72">
        <f>(SUMIFS('Banco de Indicadores Mun. (2)'!I:I,'Banco de Indicadores Mun. (2)'!B:B,'Banco de Indicadores - Mun. (1)'!B3592,'Banco de Indicadores Mun. (2)'!A:A,'Banco de Indicadores - Mun. (1)'!A3592) / VLOOKUP(D3592,'Dados Base'!$B:$K,8,FALSE)) * 100</f>
        <v>0</v>
      </c>
      <c r="AL3592" s="72">
        <f>(SUMIFS('Banco de Indicadores Mun. (2)'!I:I,'Banco de Indicadores Mun. (2)'!B:B,'Banco de Indicadores - Mun. (1)'!B3592,'Banco de Indicadores Mun. (2)'!A:A,'Banco de Indicadores - Mun. (1)'!A3592) / VLOOKUP(D3592,'Dados Base'!$B:$K,9,FALSE)) * 100</f>
        <v>0</v>
      </c>
      <c r="AM3592" s="72">
        <f>(SUMIFS('Banco de Indicadores Mun. (2)'!J:J,'Banco de Indicadores Mun. (2)'!B:B,'Banco de Indicadores - Mun. (1)'!B3592,'Banco de Indicadores Mun. (2)'!A:A,'Banco de Indicadores - Mun. (1)'!A3592) / VLOOKUP(D3592,'Dados Base'!$B:$K,7,FALSE)) * 100</f>
        <v>0</v>
      </c>
      <c r="AN3592" s="72">
        <f>(SUMIFS('Banco de Indicadores Mun. (2)'!K:K,'Banco de Indicadores Mun. (2)'!B:B,'Banco de Indicadores - Mun. (1)'!B3592,'Banco de Indicadores Mun. (2)'!A:A,'Banco de Indicadores - Mun. (1)'!A3592) / VLOOKUP(D3592,'Dados Base'!$B:$K,10,FALSE)) * 100</f>
        <v>0</v>
      </c>
      <c r="AO3592" s="33">
        <v>0</v>
      </c>
      <c r="AP3592" s="34">
        <v>0</v>
      </c>
      <c r="AQ3592" s="17">
        <v>0</v>
      </c>
      <c r="AR3592" s="24">
        <v>8.3000000000000007</v>
      </c>
      <c r="AS3592" s="35">
        <v>46</v>
      </c>
      <c r="AT3592" s="35">
        <v>27.599999999999998</v>
      </c>
      <c r="AU3592" s="35">
        <v>23.137254901960784</v>
      </c>
      <c r="AV3592" s="7">
        <v>3.6</v>
      </c>
      <c r="AW3592" s="36">
        <v>0</v>
      </c>
      <c r="AX3592" s="36">
        <v>1</v>
      </c>
      <c r="AY3592" s="117">
        <v>200.83143223019039</v>
      </c>
    </row>
    <row r="3593" spans="1:51" ht="15" x14ac:dyDescent="0.25">
      <c r="A3593" s="144">
        <v>2012</v>
      </c>
      <c r="B3593" s="77" t="s">
        <v>368</v>
      </c>
      <c r="C3593" s="78">
        <v>18</v>
      </c>
      <c r="D3593" s="77">
        <v>3532504</v>
      </c>
      <c r="E3593" s="78">
        <v>353250418</v>
      </c>
      <c r="F3593" s="78" t="str">
        <f t="shared" si="159"/>
        <v>3532504182012</v>
      </c>
      <c r="G3593" s="96">
        <v>-0.16870963008706052</v>
      </c>
      <c r="H3593" s="80">
        <f t="shared" si="158"/>
        <v>8750</v>
      </c>
      <c r="I3593" s="91">
        <v>7936</v>
      </c>
      <c r="J3593" s="91">
        <v>814</v>
      </c>
      <c r="K3593" s="83">
        <f>(H3593)/VLOOKUP(D3593,'Dados Base'!$B:$K,6,FALSE)</f>
        <v>37.692771603342813</v>
      </c>
      <c r="L3593" s="88">
        <f t="shared" si="160"/>
        <v>90.69714285714285</v>
      </c>
      <c r="M3593" s="93">
        <v>3</v>
      </c>
      <c r="N3593" s="98">
        <v>0.754</v>
      </c>
      <c r="O3593" s="91">
        <v>102</v>
      </c>
      <c r="P3593" s="91" t="s">
        <v>691</v>
      </c>
      <c r="Q3593" s="91" t="s">
        <v>691</v>
      </c>
      <c r="R3593" s="91" t="s">
        <v>691</v>
      </c>
      <c r="S3593" s="91">
        <v>32</v>
      </c>
      <c r="T3593" s="91" t="s">
        <v>691</v>
      </c>
      <c r="U3593" s="91">
        <v>60</v>
      </c>
      <c r="V3593" s="91">
        <v>34</v>
      </c>
      <c r="W3593" s="99">
        <v>0</v>
      </c>
      <c r="X3593" s="19">
        <v>2.0499312939990365E-2</v>
      </c>
      <c r="Y3593" s="29">
        <v>3.16</v>
      </c>
      <c r="Z3593" s="30">
        <v>369</v>
      </c>
      <c r="AA3593" s="30">
        <v>58</v>
      </c>
      <c r="AB3593" s="31">
        <v>1</v>
      </c>
      <c r="AC3593" s="32">
        <v>0</v>
      </c>
      <c r="AD3593" s="153">
        <f>VLOOKUP(D3593,'Dados Base'!$B:$K,9,FALSE)*31536000/VLOOKUP($F3593,F:H,MATCH(H3592,F3592:AF3592,0),FALSE)</f>
        <v>6343.2411428571431</v>
      </c>
      <c r="AE3593" s="153">
        <f>VLOOKUP(D3593,'Dados Base'!$B:$K,10,FALSE)*31536000/VLOOKUP($F3593,F:H,MATCH(H3592,F3592:AF3592,0),FALSE)</f>
        <v>540.61714285714277</v>
      </c>
      <c r="AF3593" s="14" t="s">
        <v>692</v>
      </c>
      <c r="AG3593" s="15">
        <v>90.2</v>
      </c>
      <c r="AH3593" s="14" t="s">
        <v>692</v>
      </c>
      <c r="AI3593" s="14" t="s">
        <v>692</v>
      </c>
      <c r="AJ3593" s="14" t="s">
        <v>692</v>
      </c>
      <c r="AK3593" s="72">
        <f>(SUMIFS('Banco de Indicadores Mun. (2)'!I:I,'Banco de Indicadores Mun. (2)'!B:B,'Banco de Indicadores - Mun. (1)'!B3593,'Banco de Indicadores Mun. (2)'!A:A,'Banco de Indicadores - Mun. (1)'!A3593) / VLOOKUP(D3593,'Dados Base'!$B:$K,8,FALSE)) * 100</f>
        <v>0</v>
      </c>
      <c r="AL3593" s="72">
        <f>(SUMIFS('Banco de Indicadores Mun. (2)'!I:I,'Banco de Indicadores Mun. (2)'!B:B,'Banco de Indicadores - Mun. (1)'!B3593,'Banco de Indicadores Mun. (2)'!A:A,'Banco de Indicadores - Mun. (1)'!A3593) / VLOOKUP(D3593,'Dados Base'!$B:$K,9,FALSE)) * 100</f>
        <v>0</v>
      </c>
      <c r="AM3593" s="72">
        <f>(SUMIFS('Banco de Indicadores Mun. (2)'!J:J,'Banco de Indicadores Mun. (2)'!B:B,'Banco de Indicadores - Mun. (1)'!B3593,'Banco de Indicadores Mun. (2)'!A:A,'Banco de Indicadores - Mun. (1)'!A3593) / VLOOKUP(D3593,'Dados Base'!$B:$K,7,FALSE)) * 100</f>
        <v>0</v>
      </c>
      <c r="AN3593" s="72">
        <f>(SUMIFS('Banco de Indicadores Mun. (2)'!K:K,'Banco de Indicadores Mun. (2)'!B:B,'Banco de Indicadores - Mun. (1)'!B3593,'Banco de Indicadores Mun. (2)'!A:A,'Banco de Indicadores - Mun. (1)'!A3593) / VLOOKUP(D3593,'Dados Base'!$B:$K,10,FALSE)) * 100</f>
        <v>0</v>
      </c>
      <c r="AO3593" s="33">
        <v>0</v>
      </c>
      <c r="AP3593" s="34">
        <v>0</v>
      </c>
      <c r="AQ3593" s="17">
        <v>0</v>
      </c>
      <c r="AR3593" s="24">
        <v>8.3000000000000007</v>
      </c>
      <c r="AS3593" s="35">
        <v>96</v>
      </c>
      <c r="AT3593" s="35">
        <v>96.000000000000014</v>
      </c>
      <c r="AU3593" s="35">
        <v>86.416861826697883</v>
      </c>
      <c r="AV3593" s="7">
        <v>9.64</v>
      </c>
      <c r="AW3593" s="36">
        <v>1</v>
      </c>
      <c r="AX3593" s="36">
        <v>0</v>
      </c>
      <c r="AY3593" s="117">
        <v>9.5782250136019744</v>
      </c>
    </row>
    <row r="3594" spans="1:51" ht="15" x14ac:dyDescent="0.25">
      <c r="A3594" s="144">
        <v>2012</v>
      </c>
      <c r="B3594" s="77" t="s">
        <v>369</v>
      </c>
      <c r="C3594" s="78">
        <v>18</v>
      </c>
      <c r="D3594" s="77">
        <v>3532603</v>
      </c>
      <c r="E3594" s="78">
        <v>353260318</v>
      </c>
      <c r="F3594" s="78" t="str">
        <f t="shared" si="159"/>
        <v>3532603182012</v>
      </c>
      <c r="G3594" s="96">
        <v>0.39835805185672868</v>
      </c>
      <c r="H3594" s="80">
        <f t="shared" si="158"/>
        <v>10750</v>
      </c>
      <c r="I3594" s="91">
        <v>8779</v>
      </c>
      <c r="J3594" s="91">
        <v>1971</v>
      </c>
      <c r="K3594" s="83">
        <f>(H3594)/VLOOKUP(D3594,'Dados Base'!$B:$K,6,FALSE)</f>
        <v>24.575922454391659</v>
      </c>
      <c r="L3594" s="88">
        <f t="shared" si="160"/>
        <v>81.665116279069778</v>
      </c>
      <c r="M3594" s="93">
        <v>3</v>
      </c>
      <c r="N3594" s="98">
        <v>0.751</v>
      </c>
      <c r="O3594" s="91">
        <v>119</v>
      </c>
      <c r="P3594" s="91" t="s">
        <v>691</v>
      </c>
      <c r="Q3594" s="91" t="s">
        <v>691</v>
      </c>
      <c r="R3594" s="91" t="s">
        <v>691</v>
      </c>
      <c r="S3594" s="91">
        <v>32</v>
      </c>
      <c r="T3594" s="91" t="s">
        <v>691</v>
      </c>
      <c r="U3594" s="91">
        <v>128</v>
      </c>
      <c r="V3594" s="91">
        <v>95</v>
      </c>
      <c r="W3594" s="99">
        <v>0</v>
      </c>
      <c r="X3594" s="19">
        <v>2.3445638020833333E-2</v>
      </c>
      <c r="Y3594" s="29">
        <v>3.5</v>
      </c>
      <c r="Z3594" s="30">
        <v>448</v>
      </c>
      <c r="AA3594" s="30">
        <v>25</v>
      </c>
      <c r="AB3594" s="31">
        <v>1</v>
      </c>
      <c r="AC3594" s="32">
        <v>1</v>
      </c>
      <c r="AD3594" s="153">
        <f>VLOOKUP(D3594,'Dados Base'!$B:$K,9,FALSE)*31536000/VLOOKUP($F3594,F:H,MATCH(H3593,F3593:AF3593,0),FALSE)</f>
        <v>9504.8037209302329</v>
      </c>
      <c r="AE3594" s="153">
        <f>VLOOKUP(D3594,'Dados Base'!$B:$K,10,FALSE)*31536000/VLOOKUP($F3594,F:H,MATCH(H3593,F3593:AF3593,0),FALSE)</f>
        <v>762.73116279069768</v>
      </c>
      <c r="AF3594" s="14">
        <v>83.75</v>
      </c>
      <c r="AG3594" s="15">
        <v>81</v>
      </c>
      <c r="AH3594" s="14">
        <v>79.73</v>
      </c>
      <c r="AI3594" s="14">
        <v>16.170000000000002</v>
      </c>
      <c r="AJ3594" s="14">
        <v>100</v>
      </c>
      <c r="AK3594" s="72">
        <f>(SUMIFS('Banco de Indicadores Mun. (2)'!I:I,'Banco de Indicadores Mun. (2)'!B:B,'Banco de Indicadores - Mun. (1)'!B3594,'Banco de Indicadores Mun. (2)'!A:A,'Banco de Indicadores - Mun. (1)'!A3594) / VLOOKUP(D3594,'Dados Base'!$B:$K,8,FALSE)) * 100</f>
        <v>0</v>
      </c>
      <c r="AL3594" s="72">
        <f>(SUMIFS('Banco de Indicadores Mun. (2)'!I:I,'Banco de Indicadores Mun. (2)'!B:B,'Banco de Indicadores - Mun. (1)'!B3594,'Banco de Indicadores Mun. (2)'!A:A,'Banco de Indicadores - Mun. (1)'!A3594) / VLOOKUP(D3594,'Dados Base'!$B:$K,9,FALSE)) * 100</f>
        <v>0</v>
      </c>
      <c r="AM3594" s="72">
        <f>(SUMIFS('Banco de Indicadores Mun. (2)'!J:J,'Banco de Indicadores Mun. (2)'!B:B,'Banco de Indicadores - Mun. (1)'!B3594,'Banco de Indicadores Mun. (2)'!A:A,'Banco de Indicadores - Mun. (1)'!A3594) / VLOOKUP(D3594,'Dados Base'!$B:$K,7,FALSE)) * 100</f>
        <v>0</v>
      </c>
      <c r="AN3594" s="72">
        <f>(SUMIFS('Banco de Indicadores Mun. (2)'!K:K,'Banco de Indicadores Mun. (2)'!B:B,'Banco de Indicadores - Mun. (1)'!B3594,'Banco de Indicadores Mun. (2)'!A:A,'Banco de Indicadores - Mun. (1)'!A3594) / VLOOKUP(D3594,'Dados Base'!$B:$K,10,FALSE)) * 100</f>
        <v>0</v>
      </c>
      <c r="AO3594" s="33">
        <v>0</v>
      </c>
      <c r="AP3594" s="34">
        <v>0</v>
      </c>
      <c r="AQ3594" s="17">
        <v>0</v>
      </c>
      <c r="AR3594" s="24">
        <v>8.6</v>
      </c>
      <c r="AS3594" s="35">
        <v>99</v>
      </c>
      <c r="AT3594" s="35">
        <v>99</v>
      </c>
      <c r="AU3594" s="35">
        <v>94.714587737843544</v>
      </c>
      <c r="AV3594" s="7">
        <v>9.99</v>
      </c>
      <c r="AW3594" s="36">
        <v>0</v>
      </c>
      <c r="AX3594" s="36">
        <v>1</v>
      </c>
      <c r="AY3594" s="117">
        <v>37.840377023249275</v>
      </c>
    </row>
    <row r="3595" spans="1:51" ht="15" x14ac:dyDescent="0.25">
      <c r="A3595" s="144">
        <v>2012</v>
      </c>
      <c r="B3595" s="77" t="s">
        <v>370</v>
      </c>
      <c r="C3595" s="78">
        <v>19</v>
      </c>
      <c r="D3595" s="77">
        <v>3532702</v>
      </c>
      <c r="E3595" s="78">
        <v>353270219</v>
      </c>
      <c r="F3595" s="78" t="str">
        <f t="shared" si="159"/>
        <v>3532702192012</v>
      </c>
      <c r="G3595" s="96">
        <v>2.5069358473326586</v>
      </c>
      <c r="H3595" s="80">
        <f t="shared" si="158"/>
        <v>4418</v>
      </c>
      <c r="I3595" s="91">
        <v>3945</v>
      </c>
      <c r="J3595" s="91">
        <v>473</v>
      </c>
      <c r="K3595" s="83">
        <f>(H3595)/VLOOKUP(D3595,'Dados Base'!$B:$K,6,FALSE)</f>
        <v>32.002897500905469</v>
      </c>
      <c r="L3595" s="88">
        <f t="shared" si="160"/>
        <v>89.293798098687191</v>
      </c>
      <c r="M3595" s="93">
        <v>4</v>
      </c>
      <c r="N3595" s="98">
        <v>0.71299999999999997</v>
      </c>
      <c r="O3595" s="91">
        <v>39</v>
      </c>
      <c r="P3595" s="91" t="s">
        <v>691</v>
      </c>
      <c r="Q3595" s="91" t="s">
        <v>691</v>
      </c>
      <c r="R3595" s="91" t="s">
        <v>691</v>
      </c>
      <c r="S3595" s="91">
        <v>3</v>
      </c>
      <c r="T3595" s="91" t="s">
        <v>691</v>
      </c>
      <c r="U3595" s="91">
        <v>31</v>
      </c>
      <c r="V3595" s="91">
        <v>27</v>
      </c>
      <c r="W3595" s="99">
        <v>0</v>
      </c>
      <c r="X3595" s="19">
        <v>1.0167152604166669E-2</v>
      </c>
      <c r="Y3595" s="29">
        <v>1.57</v>
      </c>
      <c r="Z3595" s="30">
        <v>178</v>
      </c>
      <c r="AA3595" s="30">
        <v>34</v>
      </c>
      <c r="AB3595" s="31">
        <v>0</v>
      </c>
      <c r="AC3595" s="32">
        <v>0</v>
      </c>
      <c r="AD3595" s="153">
        <f>VLOOKUP(D3595,'Dados Base'!$B:$K,9,FALSE)*31536000/VLOOKUP($F3595,F:H,MATCH(H3594,F3594:AF3594,0),FALSE)</f>
        <v>7280.8329560887278</v>
      </c>
      <c r="AE3595" s="153">
        <f>VLOOKUP(D3595,'Dados Base'!$B:$K,10,FALSE)*31536000/VLOOKUP($F3595,F:H,MATCH(H3594,F3594:AF3594,0),FALSE)</f>
        <v>571.04572204617489</v>
      </c>
      <c r="AF3595" s="14">
        <v>88.37</v>
      </c>
      <c r="AG3595" s="15">
        <v>96.5</v>
      </c>
      <c r="AH3595" s="14">
        <v>80.709999999999994</v>
      </c>
      <c r="AI3595" s="14">
        <v>11.23</v>
      </c>
      <c r="AJ3595" s="14">
        <v>99.5</v>
      </c>
      <c r="AK3595" s="72">
        <f>(SUMIFS('Banco de Indicadores Mun. (2)'!I:I,'Banco de Indicadores Mun. (2)'!B:B,'Banco de Indicadores - Mun. (1)'!B3595,'Banco de Indicadores Mun. (2)'!A:A,'Banco de Indicadores - Mun. (1)'!A3595) / VLOOKUP(D3595,'Dados Base'!$B:$K,8,FALSE)) * 100</f>
        <v>0</v>
      </c>
      <c r="AL3595" s="72">
        <f>(SUMIFS('Banco de Indicadores Mun. (2)'!I:I,'Banco de Indicadores Mun. (2)'!B:B,'Banco de Indicadores - Mun. (1)'!B3595,'Banco de Indicadores Mun. (2)'!A:A,'Banco de Indicadores - Mun. (1)'!A3595) / VLOOKUP(D3595,'Dados Base'!$B:$K,9,FALSE)) * 100</f>
        <v>0</v>
      </c>
      <c r="AM3595" s="72">
        <f>(SUMIFS('Banco de Indicadores Mun. (2)'!J:J,'Banco de Indicadores Mun. (2)'!B:B,'Banco de Indicadores - Mun. (1)'!B3595,'Banco de Indicadores Mun. (2)'!A:A,'Banco de Indicadores - Mun. (1)'!A3595) / VLOOKUP(D3595,'Dados Base'!$B:$K,7,FALSE)) * 100</f>
        <v>0</v>
      </c>
      <c r="AN3595" s="72">
        <f>(SUMIFS('Banco de Indicadores Mun. (2)'!K:K,'Banco de Indicadores Mun. (2)'!B:B,'Banco de Indicadores - Mun. (1)'!B3595,'Banco de Indicadores Mun. (2)'!A:A,'Banco de Indicadores - Mun. (1)'!A3595) / VLOOKUP(D3595,'Dados Base'!$B:$K,10,FALSE)) * 100</f>
        <v>0</v>
      </c>
      <c r="AO3595" s="33">
        <v>0</v>
      </c>
      <c r="AP3595" s="34">
        <v>0</v>
      </c>
      <c r="AQ3595" s="17">
        <v>0</v>
      </c>
      <c r="AR3595" s="24">
        <v>7.5</v>
      </c>
      <c r="AS3595" s="35">
        <v>99</v>
      </c>
      <c r="AT3595" s="35">
        <v>99</v>
      </c>
      <c r="AU3595" s="35">
        <v>83.962264150943398</v>
      </c>
      <c r="AV3595" s="7">
        <v>9.69</v>
      </c>
      <c r="AW3595" s="36">
        <v>0</v>
      </c>
      <c r="AX3595" s="36">
        <v>0</v>
      </c>
      <c r="AY3595" s="117">
        <v>0</v>
      </c>
    </row>
    <row r="3596" spans="1:51" ht="15" x14ac:dyDescent="0.25">
      <c r="A3596" s="144">
        <v>2012</v>
      </c>
      <c r="B3596" s="77" t="s">
        <v>371</v>
      </c>
      <c r="C3596" s="78">
        <v>16</v>
      </c>
      <c r="D3596" s="77">
        <v>3532801</v>
      </c>
      <c r="E3596" s="78">
        <v>353280116</v>
      </c>
      <c r="F3596" s="78" t="str">
        <f t="shared" si="159"/>
        <v>3532801162012</v>
      </c>
      <c r="G3596" s="96">
        <v>1.8644115169248687</v>
      </c>
      <c r="H3596" s="80">
        <f t="shared" si="158"/>
        <v>6000</v>
      </c>
      <c r="I3596" s="91">
        <v>5036</v>
      </c>
      <c r="J3596" s="91">
        <v>964</v>
      </c>
      <c r="K3596" s="83">
        <f>(H3596)/VLOOKUP(D3596,'Dados Base'!$B:$K,6,FALSE)</f>
        <v>27.544415369783774</v>
      </c>
      <c r="L3596" s="88">
        <f t="shared" si="160"/>
        <v>83.933333333333337</v>
      </c>
      <c r="M3596" s="93">
        <v>1</v>
      </c>
      <c r="N3596" s="98">
        <v>0.73799999999999999</v>
      </c>
      <c r="O3596" s="91">
        <v>65</v>
      </c>
      <c r="P3596" s="91" t="s">
        <v>691</v>
      </c>
      <c r="Q3596" s="91" t="s">
        <v>691</v>
      </c>
      <c r="R3596" s="91" t="s">
        <v>691</v>
      </c>
      <c r="S3596" s="91">
        <v>8</v>
      </c>
      <c r="T3596" s="91" t="s">
        <v>691</v>
      </c>
      <c r="U3596" s="91">
        <v>43</v>
      </c>
      <c r="V3596" s="91">
        <v>17</v>
      </c>
      <c r="W3596" s="99">
        <v>0</v>
      </c>
      <c r="X3596" s="19">
        <v>1.3752607116279542E-2</v>
      </c>
      <c r="Y3596" s="29">
        <v>2.0099999999999998</v>
      </c>
      <c r="Z3596" s="30">
        <v>138</v>
      </c>
      <c r="AA3596" s="30">
        <v>133</v>
      </c>
      <c r="AB3596" s="31">
        <v>1</v>
      </c>
      <c r="AC3596" s="32">
        <v>0</v>
      </c>
      <c r="AD3596" s="153">
        <f>VLOOKUP(D3596,'Dados Base'!$B:$K,9,FALSE)*31536000/VLOOKUP($F3596,F:H,MATCH(H3595,F3595:AF3595,0),FALSE)</f>
        <v>8514.7199999999993</v>
      </c>
      <c r="AE3596" s="153">
        <f>VLOOKUP(D3596,'Dados Base'!$B:$K,10,FALSE)*31536000/VLOOKUP($F3596,F:H,MATCH(H3595,F3595:AF3595,0),FALSE)</f>
        <v>788.4000000000002</v>
      </c>
      <c r="AF3596" s="14" t="s">
        <v>692</v>
      </c>
      <c r="AG3596" s="15" t="s">
        <v>692</v>
      </c>
      <c r="AH3596" s="14" t="s">
        <v>692</v>
      </c>
      <c r="AI3596" s="14" t="s">
        <v>692</v>
      </c>
      <c r="AJ3596" s="14" t="s">
        <v>692</v>
      </c>
      <c r="AK3596" s="72">
        <f>(SUMIFS('Banco de Indicadores Mun. (2)'!I:I,'Banco de Indicadores Mun. (2)'!B:B,'Banco de Indicadores - Mun. (1)'!B3596,'Banco de Indicadores Mun. (2)'!A:A,'Banco de Indicadores - Mun. (1)'!A3596) / VLOOKUP(D3596,'Dados Base'!$B:$K,8,FALSE)) * 100</f>
        <v>0</v>
      </c>
      <c r="AL3596" s="72">
        <f>(SUMIFS('Banco de Indicadores Mun. (2)'!I:I,'Banco de Indicadores Mun. (2)'!B:B,'Banco de Indicadores - Mun. (1)'!B3596,'Banco de Indicadores Mun. (2)'!A:A,'Banco de Indicadores - Mun. (1)'!A3596) / VLOOKUP(D3596,'Dados Base'!$B:$K,9,FALSE)) * 100</f>
        <v>0</v>
      </c>
      <c r="AM3596" s="72">
        <f>(SUMIFS('Banco de Indicadores Mun. (2)'!J:J,'Banco de Indicadores Mun. (2)'!B:B,'Banco de Indicadores - Mun. (1)'!B3596,'Banco de Indicadores Mun. (2)'!A:A,'Banco de Indicadores - Mun. (1)'!A3596) / VLOOKUP(D3596,'Dados Base'!$B:$K,7,FALSE)) * 100</f>
        <v>0</v>
      </c>
      <c r="AN3596" s="72">
        <f>(SUMIFS('Banco de Indicadores Mun. (2)'!K:K,'Banco de Indicadores Mun. (2)'!B:B,'Banco de Indicadores - Mun. (1)'!B3596,'Banco de Indicadores Mun. (2)'!A:A,'Banco de Indicadores - Mun. (1)'!A3596) / VLOOKUP(D3596,'Dados Base'!$B:$K,10,FALSE)) * 100</f>
        <v>0</v>
      </c>
      <c r="AO3596" s="33">
        <v>0</v>
      </c>
      <c r="AP3596" s="34">
        <v>0</v>
      </c>
      <c r="AQ3596" s="17">
        <v>0</v>
      </c>
      <c r="AR3596" s="24">
        <v>2.6</v>
      </c>
      <c r="AS3596" s="35">
        <v>100</v>
      </c>
      <c r="AT3596" s="35">
        <v>100</v>
      </c>
      <c r="AU3596" s="35">
        <v>50.922509225092249</v>
      </c>
      <c r="AV3596" s="7">
        <v>6.52</v>
      </c>
      <c r="AW3596" s="36">
        <v>0</v>
      </c>
      <c r="AX3596" s="36">
        <v>0</v>
      </c>
      <c r="AY3596" s="117">
        <v>2.9052191749335838</v>
      </c>
    </row>
    <row r="3597" spans="1:51" ht="15" x14ac:dyDescent="0.25">
      <c r="A3597" s="144">
        <v>2012</v>
      </c>
      <c r="B3597" s="77" t="s">
        <v>372</v>
      </c>
      <c r="C3597" s="78">
        <v>14</v>
      </c>
      <c r="D3597" s="77">
        <v>3532827</v>
      </c>
      <c r="E3597" s="78">
        <v>353282714</v>
      </c>
      <c r="F3597" s="78" t="str">
        <f t="shared" si="159"/>
        <v>3532827142012</v>
      </c>
      <c r="G3597" s="96">
        <v>1.4465757446672223</v>
      </c>
      <c r="H3597" s="80">
        <f t="shared" si="158"/>
        <v>8723</v>
      </c>
      <c r="I3597" s="91">
        <v>6130</v>
      </c>
      <c r="J3597" s="91">
        <v>2593</v>
      </c>
      <c r="K3597" s="83">
        <f>(H3597)/VLOOKUP(D3597,'Dados Base'!$B:$K,6,FALSE)</f>
        <v>22.637739080787895</v>
      </c>
      <c r="L3597" s="88">
        <f t="shared" si="160"/>
        <v>70.273988306775195</v>
      </c>
      <c r="M3597" s="93">
        <v>5</v>
      </c>
      <c r="N3597" s="98">
        <v>0.65100000000000002</v>
      </c>
      <c r="O3597" s="91">
        <v>30</v>
      </c>
      <c r="P3597" s="91" t="s">
        <v>691</v>
      </c>
      <c r="Q3597" s="91" t="s">
        <v>691</v>
      </c>
      <c r="R3597" s="91" t="s">
        <v>691</v>
      </c>
      <c r="S3597" s="91">
        <v>15</v>
      </c>
      <c r="T3597" s="91" t="s">
        <v>691</v>
      </c>
      <c r="U3597" s="91">
        <v>35</v>
      </c>
      <c r="V3597" s="91">
        <v>22</v>
      </c>
      <c r="W3597" s="99">
        <v>0</v>
      </c>
      <c r="X3597" s="19">
        <v>1.26347203125E-2</v>
      </c>
      <c r="Y3597" s="29">
        <v>2.35</v>
      </c>
      <c r="Z3597" s="30">
        <v>193</v>
      </c>
      <c r="AA3597" s="30">
        <v>125</v>
      </c>
      <c r="AB3597" s="31">
        <v>0</v>
      </c>
      <c r="AC3597" s="32">
        <v>0</v>
      </c>
      <c r="AD3597" s="153">
        <f>VLOOKUP(D3597,'Dados Base'!$B:$K,9,FALSE)*31536000/VLOOKUP($F3597,F:H,MATCH(H3596,F3596:AF3596,0),FALSE)</f>
        <v>15654.118995758339</v>
      </c>
      <c r="AE3597" s="153">
        <f>VLOOKUP(D3597,'Dados Base'!$B:$K,10,FALSE)*31536000/VLOOKUP($F3597,F:H,MATCH(H3596,F3596:AF3596,0),FALSE)</f>
        <v>1843.787687722114</v>
      </c>
      <c r="AF3597" s="14">
        <v>55.62</v>
      </c>
      <c r="AG3597" s="15">
        <v>80.5</v>
      </c>
      <c r="AH3597" s="14">
        <v>51.27</v>
      </c>
      <c r="AI3597" s="14">
        <v>45.78</v>
      </c>
      <c r="AJ3597" s="14">
        <v>82.2</v>
      </c>
      <c r="AK3597" s="72">
        <f>(SUMIFS('Banco de Indicadores Mun. (2)'!I:I,'Banco de Indicadores Mun. (2)'!B:B,'Banco de Indicadores - Mun. (1)'!B3597,'Banco de Indicadores Mun. (2)'!A:A,'Banco de Indicadores - Mun. (1)'!A3597) / VLOOKUP(D3597,'Dados Base'!$B:$K,8,FALSE)) * 100</f>
        <v>0</v>
      </c>
      <c r="AL3597" s="72">
        <f>(SUMIFS('Banco de Indicadores Mun. (2)'!I:I,'Banco de Indicadores Mun. (2)'!B:B,'Banco de Indicadores - Mun. (1)'!B3597,'Banco de Indicadores Mun. (2)'!A:A,'Banco de Indicadores - Mun. (1)'!A3597) / VLOOKUP(D3597,'Dados Base'!$B:$K,9,FALSE)) * 100</f>
        <v>0</v>
      </c>
      <c r="AM3597" s="72">
        <f>(SUMIFS('Banco de Indicadores Mun. (2)'!J:J,'Banco de Indicadores Mun. (2)'!B:B,'Banco de Indicadores - Mun. (1)'!B3597,'Banco de Indicadores Mun. (2)'!A:A,'Banco de Indicadores - Mun. (1)'!A3597) / VLOOKUP(D3597,'Dados Base'!$B:$K,7,FALSE)) * 100</f>
        <v>0</v>
      </c>
      <c r="AN3597" s="72">
        <f>(SUMIFS('Banco de Indicadores Mun. (2)'!K:K,'Banco de Indicadores Mun. (2)'!B:B,'Banco de Indicadores - Mun. (1)'!B3597,'Banco de Indicadores Mun. (2)'!A:A,'Banco de Indicadores - Mun. (1)'!A3597) / VLOOKUP(D3597,'Dados Base'!$B:$K,10,FALSE)) * 100</f>
        <v>0</v>
      </c>
      <c r="AO3597" s="33">
        <v>0</v>
      </c>
      <c r="AP3597" s="34">
        <v>0</v>
      </c>
      <c r="AQ3597" s="17">
        <v>0</v>
      </c>
      <c r="AR3597" s="24">
        <v>7.4</v>
      </c>
      <c r="AS3597" s="35">
        <v>98</v>
      </c>
      <c r="AT3597" s="35">
        <v>98</v>
      </c>
      <c r="AU3597" s="35">
        <v>60.691823899371066</v>
      </c>
      <c r="AV3597" s="7">
        <v>7.22</v>
      </c>
      <c r="AW3597" s="36">
        <v>0</v>
      </c>
      <c r="AX3597" s="36">
        <v>0</v>
      </c>
      <c r="AY3597" s="117">
        <v>108.85420908725598</v>
      </c>
    </row>
    <row r="3598" spans="1:51" ht="15" x14ac:dyDescent="0.25">
      <c r="A3598" s="144">
        <v>2012</v>
      </c>
      <c r="B3598" s="77" t="s">
        <v>373</v>
      </c>
      <c r="C3598" s="78">
        <v>18</v>
      </c>
      <c r="D3598" s="77">
        <v>3532843</v>
      </c>
      <c r="E3598" s="78">
        <v>353284318</v>
      </c>
      <c r="F3598" s="78" t="str">
        <f t="shared" si="159"/>
        <v>3532843182012</v>
      </c>
      <c r="G3598" s="96">
        <v>-1.561462273872849</v>
      </c>
      <c r="H3598" s="80">
        <f t="shared" si="158"/>
        <v>2077</v>
      </c>
      <c r="I3598" s="91">
        <v>901</v>
      </c>
      <c r="J3598" s="91">
        <v>1176</v>
      </c>
      <c r="K3598" s="83">
        <f>(H3598)/VLOOKUP(D3598,'Dados Base'!$B:$K,6,FALSE)</f>
        <v>16.737851559352084</v>
      </c>
      <c r="L3598" s="88">
        <f t="shared" si="160"/>
        <v>43.379874819451132</v>
      </c>
      <c r="M3598" s="93">
        <v>3</v>
      </c>
      <c r="N3598" s="98">
        <v>0.71499999999999997</v>
      </c>
      <c r="O3598" s="91">
        <v>8</v>
      </c>
      <c r="P3598" s="91" t="s">
        <v>691</v>
      </c>
      <c r="Q3598" s="91" t="s">
        <v>691</v>
      </c>
      <c r="R3598" s="91" t="s">
        <v>691</v>
      </c>
      <c r="S3598" s="91">
        <v>1</v>
      </c>
      <c r="T3598" s="91" t="s">
        <v>691</v>
      </c>
      <c r="U3598" s="91">
        <v>7</v>
      </c>
      <c r="V3598" s="91">
        <v>7</v>
      </c>
      <c r="W3598" s="99">
        <v>3.4298999999999999</v>
      </c>
      <c r="X3598" s="19">
        <v>3.3415901041666668E-3</v>
      </c>
      <c r="Y3598" s="29">
        <v>0.34</v>
      </c>
      <c r="Z3598" s="30">
        <v>37</v>
      </c>
      <c r="AA3598" s="30">
        <v>9</v>
      </c>
      <c r="AB3598" s="31">
        <v>0</v>
      </c>
      <c r="AC3598" s="32">
        <v>0</v>
      </c>
      <c r="AD3598" s="153">
        <f>VLOOKUP(D3598,'Dados Base'!$B:$K,9,FALSE)*31536000/VLOOKUP($F3598,F:H,MATCH(H3597,F3597:AF3597,0),FALSE)</f>
        <v>14120.597014925374</v>
      </c>
      <c r="AE3598" s="153">
        <f>VLOOKUP(D3598,'Dados Base'!$B:$K,10,FALSE)*31536000/VLOOKUP($F3598,F:H,MATCH(H3597,F3597:AF3597,0),FALSE)</f>
        <v>1062.8406355320171</v>
      </c>
      <c r="AF3598" s="14">
        <v>61.78</v>
      </c>
      <c r="AG3598" s="15">
        <v>41.6</v>
      </c>
      <c r="AH3598" s="14">
        <v>42.53</v>
      </c>
      <c r="AI3598" s="14">
        <v>6.11</v>
      </c>
      <c r="AJ3598" s="14">
        <v>100</v>
      </c>
      <c r="AK3598" s="72">
        <f>(SUMIFS('Banco de Indicadores Mun. (2)'!I:I,'Banco de Indicadores Mun. (2)'!B:B,'Banco de Indicadores - Mun. (1)'!B3598,'Banco de Indicadores Mun. (2)'!A:A,'Banco de Indicadores - Mun. (1)'!A3598) / VLOOKUP(D3598,'Dados Base'!$B:$K,8,FALSE)) * 100</f>
        <v>0</v>
      </c>
      <c r="AL3598" s="72">
        <f>(SUMIFS('Banco de Indicadores Mun. (2)'!I:I,'Banco de Indicadores Mun. (2)'!B:B,'Banco de Indicadores - Mun. (1)'!B3598,'Banco de Indicadores Mun. (2)'!A:A,'Banco de Indicadores - Mun. (1)'!A3598) / VLOOKUP(D3598,'Dados Base'!$B:$K,9,FALSE)) * 100</f>
        <v>0</v>
      </c>
      <c r="AM3598" s="72">
        <f>(SUMIFS('Banco de Indicadores Mun. (2)'!J:J,'Banco de Indicadores Mun. (2)'!B:B,'Banco de Indicadores - Mun. (1)'!B3598,'Banco de Indicadores Mun. (2)'!A:A,'Banco de Indicadores - Mun. (1)'!A3598) / VLOOKUP(D3598,'Dados Base'!$B:$K,7,FALSE)) * 100</f>
        <v>0</v>
      </c>
      <c r="AN3598" s="72">
        <f>(SUMIFS('Banco de Indicadores Mun. (2)'!K:K,'Banco de Indicadores Mun. (2)'!B:B,'Banco de Indicadores - Mun. (1)'!B3598,'Banco de Indicadores Mun. (2)'!A:A,'Banco de Indicadores - Mun. (1)'!A3598) / VLOOKUP(D3598,'Dados Base'!$B:$K,10,FALSE)) * 100</f>
        <v>0</v>
      </c>
      <c r="AO3598" s="33">
        <v>0</v>
      </c>
      <c r="AP3598" s="34">
        <v>0</v>
      </c>
      <c r="AQ3598" s="17">
        <v>0</v>
      </c>
      <c r="AR3598" s="24">
        <v>9</v>
      </c>
      <c r="AS3598" s="35">
        <v>100</v>
      </c>
      <c r="AT3598" s="35">
        <v>100</v>
      </c>
      <c r="AU3598" s="35">
        <v>80.434782608695656</v>
      </c>
      <c r="AV3598" s="7">
        <v>10</v>
      </c>
      <c r="AW3598" s="36">
        <v>0</v>
      </c>
      <c r="AX3598" s="36">
        <v>0</v>
      </c>
      <c r="AY3598" s="117">
        <v>184.47455760529681</v>
      </c>
    </row>
    <row r="3599" spans="1:51" ht="15" x14ac:dyDescent="0.25">
      <c r="A3599" s="144">
        <v>2012</v>
      </c>
      <c r="B3599" s="77" t="s">
        <v>374</v>
      </c>
      <c r="C3599" s="78">
        <v>19</v>
      </c>
      <c r="D3599" s="77">
        <v>3532868</v>
      </c>
      <c r="E3599" s="78">
        <v>353286819</v>
      </c>
      <c r="F3599" s="78" t="str">
        <f t="shared" si="159"/>
        <v>3532868192012</v>
      </c>
      <c r="G3599" s="96">
        <v>1.1425823241988819</v>
      </c>
      <c r="H3599" s="80">
        <f t="shared" si="158"/>
        <v>1136</v>
      </c>
      <c r="I3599" s="91">
        <v>788</v>
      </c>
      <c r="J3599" s="91">
        <v>348</v>
      </c>
      <c r="K3599" s="83">
        <f>(H3599)/VLOOKUP(D3599,'Dados Base'!$B:$K,6,FALSE)</f>
        <v>6.1806311207834597</v>
      </c>
      <c r="L3599" s="88">
        <f t="shared" si="160"/>
        <v>69.366197183098592</v>
      </c>
      <c r="M3599" s="93">
        <v>3</v>
      </c>
      <c r="N3599" s="98">
        <v>0.75600000000000001</v>
      </c>
      <c r="O3599" s="91">
        <v>37</v>
      </c>
      <c r="P3599" s="91" t="s">
        <v>691</v>
      </c>
      <c r="Q3599" s="91" t="s">
        <v>691</v>
      </c>
      <c r="R3599" s="91" t="s">
        <v>691</v>
      </c>
      <c r="S3599" s="91">
        <v>2</v>
      </c>
      <c r="T3599" s="91" t="s">
        <v>691</v>
      </c>
      <c r="U3599" s="91">
        <v>3</v>
      </c>
      <c r="V3599" s="91">
        <v>5</v>
      </c>
      <c r="W3599" s="99">
        <v>0</v>
      </c>
      <c r="X3599" s="19">
        <v>2.70627410321371E-3</v>
      </c>
      <c r="Y3599" s="29">
        <v>0.3</v>
      </c>
      <c r="Z3599" s="30">
        <v>33</v>
      </c>
      <c r="AA3599" s="30">
        <v>8</v>
      </c>
      <c r="AB3599" s="31">
        <v>0</v>
      </c>
      <c r="AC3599" s="32">
        <v>0</v>
      </c>
      <c r="AD3599" s="153">
        <f>VLOOKUP(D3599,'Dados Base'!$B:$K,9,FALSE)*31536000/VLOOKUP($F3599,F:H,MATCH(H3598,F3598:AF3598,0),FALSE)</f>
        <v>37754.366197183095</v>
      </c>
      <c r="AE3599" s="153">
        <f>VLOOKUP(D3599,'Dados Base'!$B:$K,10,FALSE)*31536000/VLOOKUP($F3599,F:H,MATCH(H3598,F3598:AF3598,0),FALSE)</f>
        <v>3053.6619718309853</v>
      </c>
      <c r="AF3599" s="14" t="s">
        <v>692</v>
      </c>
      <c r="AG3599" s="15">
        <v>66.3</v>
      </c>
      <c r="AH3599" s="14" t="s">
        <v>692</v>
      </c>
      <c r="AI3599" s="14" t="s">
        <v>692</v>
      </c>
      <c r="AJ3599" s="14" t="s">
        <v>692</v>
      </c>
      <c r="AK3599" s="72">
        <f>(SUMIFS('Banco de Indicadores Mun. (2)'!I:I,'Banco de Indicadores Mun. (2)'!B:B,'Banco de Indicadores - Mun. (1)'!B3599,'Banco de Indicadores Mun. (2)'!A:A,'Banco de Indicadores - Mun. (1)'!A3599) / VLOOKUP(D3599,'Dados Base'!$B:$K,8,FALSE)) * 100</f>
        <v>0</v>
      </c>
      <c r="AL3599" s="72">
        <f>(SUMIFS('Banco de Indicadores Mun. (2)'!I:I,'Banco de Indicadores Mun. (2)'!B:B,'Banco de Indicadores - Mun. (1)'!B3599,'Banco de Indicadores Mun. (2)'!A:A,'Banco de Indicadores - Mun. (1)'!A3599) / VLOOKUP(D3599,'Dados Base'!$B:$K,9,FALSE)) * 100</f>
        <v>0</v>
      </c>
      <c r="AM3599" s="72">
        <f>(SUMIFS('Banco de Indicadores Mun. (2)'!J:J,'Banco de Indicadores Mun. (2)'!B:B,'Banco de Indicadores - Mun. (1)'!B3599,'Banco de Indicadores Mun. (2)'!A:A,'Banco de Indicadores - Mun. (1)'!A3599) / VLOOKUP(D3599,'Dados Base'!$B:$K,7,FALSE)) * 100</f>
        <v>0</v>
      </c>
      <c r="AN3599" s="72">
        <f>(SUMIFS('Banco de Indicadores Mun. (2)'!K:K,'Banco de Indicadores Mun. (2)'!B:B,'Banco de Indicadores - Mun. (1)'!B3599,'Banco de Indicadores Mun. (2)'!A:A,'Banco de Indicadores - Mun. (1)'!A3599) / VLOOKUP(D3599,'Dados Base'!$B:$K,10,FALSE)) * 100</f>
        <v>0</v>
      </c>
      <c r="AO3599" s="33">
        <v>0</v>
      </c>
      <c r="AP3599" s="34">
        <v>0</v>
      </c>
      <c r="AQ3599" s="17">
        <v>0</v>
      </c>
      <c r="AR3599" s="24">
        <v>7.2</v>
      </c>
      <c r="AS3599" s="35">
        <v>100</v>
      </c>
      <c r="AT3599" s="35">
        <v>100</v>
      </c>
      <c r="AU3599" s="35">
        <v>80.487804878048792</v>
      </c>
      <c r="AV3599" s="7">
        <v>10</v>
      </c>
      <c r="AW3599" s="36">
        <v>0</v>
      </c>
      <c r="AX3599" s="36">
        <v>0</v>
      </c>
      <c r="AY3599" s="117">
        <v>0</v>
      </c>
    </row>
    <row r="3600" spans="1:51" ht="15" x14ac:dyDescent="0.25">
      <c r="A3600" s="144">
        <v>2012</v>
      </c>
      <c r="B3600" s="77" t="s">
        <v>375</v>
      </c>
      <c r="C3600" s="78">
        <v>13</v>
      </c>
      <c r="D3600" s="77">
        <v>3532900</v>
      </c>
      <c r="E3600" s="78">
        <v>353290013</v>
      </c>
      <c r="F3600" s="78" t="str">
        <f t="shared" si="159"/>
        <v>3532900132012</v>
      </c>
      <c r="G3600" s="96">
        <v>2.2993124250021868</v>
      </c>
      <c r="H3600" s="80">
        <f t="shared" si="158"/>
        <v>9580</v>
      </c>
      <c r="I3600" s="91">
        <v>8938</v>
      </c>
      <c r="J3600" s="91">
        <v>642</v>
      </c>
      <c r="K3600" s="83">
        <f>(H3600)/VLOOKUP(D3600,'Dados Base'!$B:$K,6,FALSE)</f>
        <v>59.547488811536553</v>
      </c>
      <c r="L3600" s="88">
        <f t="shared" si="160"/>
        <v>93.298538622129428</v>
      </c>
      <c r="M3600" s="93">
        <v>5</v>
      </c>
      <c r="N3600" s="98">
        <v>0.76500000000000001</v>
      </c>
      <c r="O3600" s="91">
        <v>35</v>
      </c>
      <c r="P3600" s="91" t="s">
        <v>691</v>
      </c>
      <c r="Q3600" s="91" t="s">
        <v>691</v>
      </c>
      <c r="R3600" s="91" t="s">
        <v>691</v>
      </c>
      <c r="S3600" s="91">
        <v>10</v>
      </c>
      <c r="T3600" s="91" t="s">
        <v>691</v>
      </c>
      <c r="U3600" s="91">
        <v>65</v>
      </c>
      <c r="V3600" s="91">
        <v>39</v>
      </c>
      <c r="W3600" s="99">
        <v>0</v>
      </c>
      <c r="X3600" s="19">
        <v>2.2010261000056867E-2</v>
      </c>
      <c r="Y3600" s="29">
        <v>3.56</v>
      </c>
      <c r="Z3600" s="30">
        <v>385</v>
      </c>
      <c r="AA3600" s="30">
        <v>96</v>
      </c>
      <c r="AB3600" s="31">
        <v>0</v>
      </c>
      <c r="AC3600" s="32">
        <v>1</v>
      </c>
      <c r="AD3600" s="153">
        <f>VLOOKUP(D3600,'Dados Base'!$B:$K,9,FALSE)*31536000/VLOOKUP($F3600,F:H,MATCH(H3599,F3599:AF3599,0),FALSE)</f>
        <v>4345.2526096033407</v>
      </c>
      <c r="AE3600" s="153">
        <f>VLOOKUP(D3600,'Dados Base'!$B:$K,10,FALSE)*31536000/VLOOKUP($F3600,F:H,MATCH(H3599,F3599:AF3599,0),FALSE)</f>
        <v>427.94154488517745</v>
      </c>
      <c r="AF3600" s="14" t="s">
        <v>692</v>
      </c>
      <c r="AG3600" s="15" t="s">
        <v>692</v>
      </c>
      <c r="AH3600" s="14" t="s">
        <v>692</v>
      </c>
      <c r="AI3600" s="14" t="s">
        <v>692</v>
      </c>
      <c r="AJ3600" s="14" t="s">
        <v>692</v>
      </c>
      <c r="AK3600" s="72">
        <f>(SUMIFS('Banco de Indicadores Mun. (2)'!I:I,'Banco de Indicadores Mun. (2)'!B:B,'Banco de Indicadores - Mun. (1)'!B3600,'Banco de Indicadores Mun. (2)'!A:A,'Banco de Indicadores - Mun. (1)'!A3600) / VLOOKUP(D3600,'Dados Base'!$B:$K,8,FALSE)) * 100</f>
        <v>0</v>
      </c>
      <c r="AL3600" s="72">
        <f>(SUMIFS('Banco de Indicadores Mun. (2)'!I:I,'Banco de Indicadores Mun. (2)'!B:B,'Banco de Indicadores - Mun. (1)'!B3600,'Banco de Indicadores Mun. (2)'!A:A,'Banco de Indicadores - Mun. (1)'!A3600) / VLOOKUP(D3600,'Dados Base'!$B:$K,9,FALSE)) * 100</f>
        <v>0</v>
      </c>
      <c r="AM3600" s="72">
        <f>(SUMIFS('Banco de Indicadores Mun. (2)'!J:J,'Banco de Indicadores Mun. (2)'!B:B,'Banco de Indicadores - Mun. (1)'!B3600,'Banco de Indicadores Mun. (2)'!A:A,'Banco de Indicadores - Mun. (1)'!A3600) / VLOOKUP(D3600,'Dados Base'!$B:$K,7,FALSE)) * 100</f>
        <v>0</v>
      </c>
      <c r="AN3600" s="72">
        <f>(SUMIFS('Banco de Indicadores Mun. (2)'!K:K,'Banco de Indicadores Mun. (2)'!B:B,'Banco de Indicadores - Mun. (1)'!B3600,'Banco de Indicadores Mun. (2)'!A:A,'Banco de Indicadores - Mun. (1)'!A3600) / VLOOKUP(D3600,'Dados Base'!$B:$K,10,FALSE)) * 100</f>
        <v>0</v>
      </c>
      <c r="AO3600" s="33">
        <v>0</v>
      </c>
      <c r="AP3600" s="34">
        <v>0</v>
      </c>
      <c r="AQ3600" s="17">
        <v>0</v>
      </c>
      <c r="AR3600" s="24">
        <v>7.3</v>
      </c>
      <c r="AS3600" s="35">
        <v>100</v>
      </c>
      <c r="AT3600" s="35">
        <v>100</v>
      </c>
      <c r="AU3600" s="35">
        <v>80.041580041580033</v>
      </c>
      <c r="AV3600" s="7">
        <v>10</v>
      </c>
      <c r="AW3600" s="36">
        <v>0</v>
      </c>
      <c r="AX3600" s="36">
        <v>1</v>
      </c>
      <c r="AY3600" s="117">
        <v>2.1783115374837299</v>
      </c>
    </row>
    <row r="3601" spans="1:51" ht="15" x14ac:dyDescent="0.25">
      <c r="A3601" s="144">
        <v>2012</v>
      </c>
      <c r="B3601" s="77" t="s">
        <v>376</v>
      </c>
      <c r="C3601" s="78">
        <v>15</v>
      </c>
      <c r="D3601" s="77">
        <v>3533007</v>
      </c>
      <c r="E3601" s="78">
        <v>353300715</v>
      </c>
      <c r="F3601" s="78" t="str">
        <f t="shared" si="159"/>
        <v>3533007152012</v>
      </c>
      <c r="G3601" s="96">
        <v>1.1207502560348859</v>
      </c>
      <c r="H3601" s="80">
        <f t="shared" si="158"/>
        <v>19523</v>
      </c>
      <c r="I3601" s="91">
        <v>18157</v>
      </c>
      <c r="J3601" s="91">
        <v>1366</v>
      </c>
      <c r="K3601" s="83">
        <f>(H3601)/VLOOKUP(D3601,'Dados Base'!$B:$K,6,FALSE)</f>
        <v>36.70702816530666</v>
      </c>
      <c r="L3601" s="88">
        <f t="shared" si="160"/>
        <v>93.003124519797169</v>
      </c>
      <c r="M3601" s="93">
        <v>3</v>
      </c>
      <c r="N3601" s="98">
        <v>0.73899999999999999</v>
      </c>
      <c r="O3601" s="91">
        <v>154</v>
      </c>
      <c r="P3601" s="91" t="s">
        <v>691</v>
      </c>
      <c r="Q3601" s="91" t="s">
        <v>691</v>
      </c>
      <c r="R3601" s="91" t="s">
        <v>691</v>
      </c>
      <c r="S3601" s="91">
        <v>33</v>
      </c>
      <c r="T3601" s="91" t="s">
        <v>691</v>
      </c>
      <c r="U3601" s="91">
        <v>144</v>
      </c>
      <c r="V3601" s="91">
        <v>130</v>
      </c>
      <c r="W3601" s="99">
        <v>0</v>
      </c>
      <c r="X3601" s="19">
        <v>5.7603221593750004E-2</v>
      </c>
      <c r="Y3601" s="29">
        <v>7.23</v>
      </c>
      <c r="Z3601" s="30">
        <v>767</v>
      </c>
      <c r="AA3601" s="30">
        <v>209</v>
      </c>
      <c r="AB3601" s="31">
        <v>1</v>
      </c>
      <c r="AC3601" s="32">
        <v>0</v>
      </c>
      <c r="AD3601" s="153">
        <f>VLOOKUP(D3601,'Dados Base'!$B:$K,9,FALSE)*31536000/VLOOKUP($F3601,F:H,MATCH(H3600,F3600:AF3600,0),FALSE)</f>
        <v>6590.5280950673568</v>
      </c>
      <c r="AE3601" s="153">
        <f>VLOOKUP(D3601,'Dados Base'!$B:$K,10,FALSE)*31536000/VLOOKUP($F3601,F:H,MATCH(H3600,F3600:AF3600,0),FALSE)</f>
        <v>710.74322593863656</v>
      </c>
      <c r="AF3601" s="14">
        <v>96.93</v>
      </c>
      <c r="AG3601" s="15">
        <v>92.7</v>
      </c>
      <c r="AH3601" s="14">
        <v>89.61</v>
      </c>
      <c r="AI3601" s="14">
        <v>17.84</v>
      </c>
      <c r="AJ3601" s="14">
        <v>100</v>
      </c>
      <c r="AK3601" s="72">
        <f>(SUMIFS('Banco de Indicadores Mun. (2)'!I:I,'Banco de Indicadores Mun. (2)'!B:B,'Banco de Indicadores - Mun. (1)'!B3601,'Banco de Indicadores Mun. (2)'!A:A,'Banco de Indicadores - Mun. (1)'!A3601) / VLOOKUP(D3601,'Dados Base'!$B:$K,8,FALSE)) * 100</f>
        <v>0</v>
      </c>
      <c r="AL3601" s="72">
        <f>(SUMIFS('Banco de Indicadores Mun. (2)'!I:I,'Banco de Indicadores Mun. (2)'!B:B,'Banco de Indicadores - Mun. (1)'!B3601,'Banco de Indicadores Mun. (2)'!A:A,'Banco de Indicadores - Mun. (1)'!A3601) / VLOOKUP(D3601,'Dados Base'!$B:$K,9,FALSE)) * 100</f>
        <v>0</v>
      </c>
      <c r="AM3601" s="72">
        <f>(SUMIFS('Banco de Indicadores Mun. (2)'!J:J,'Banco de Indicadores Mun. (2)'!B:B,'Banco de Indicadores - Mun. (1)'!B3601,'Banco de Indicadores Mun. (2)'!A:A,'Banco de Indicadores - Mun. (1)'!A3601) / VLOOKUP(D3601,'Dados Base'!$B:$K,7,FALSE)) * 100</f>
        <v>0</v>
      </c>
      <c r="AN3601" s="72">
        <f>(SUMIFS('Banco de Indicadores Mun. (2)'!K:K,'Banco de Indicadores Mun. (2)'!B:B,'Banco de Indicadores - Mun. (1)'!B3601,'Banco de Indicadores Mun. (2)'!A:A,'Banco de Indicadores - Mun. (1)'!A3601) / VLOOKUP(D3601,'Dados Base'!$B:$K,10,FALSE)) * 100</f>
        <v>0</v>
      </c>
      <c r="AO3601" s="33">
        <v>0</v>
      </c>
      <c r="AP3601" s="34">
        <v>0</v>
      </c>
      <c r="AQ3601" s="17">
        <v>0</v>
      </c>
      <c r="AR3601" s="24">
        <v>10</v>
      </c>
      <c r="AS3601" s="35">
        <v>97</v>
      </c>
      <c r="AT3601" s="35">
        <v>97</v>
      </c>
      <c r="AU3601" s="35">
        <v>78.586065573770497</v>
      </c>
      <c r="AV3601" s="7">
        <v>8.26</v>
      </c>
      <c r="AW3601" s="36">
        <v>0</v>
      </c>
      <c r="AX3601" s="36">
        <v>0</v>
      </c>
      <c r="AY3601" s="117">
        <v>57.824592054161705</v>
      </c>
    </row>
    <row r="3602" spans="1:51" ht="15" x14ac:dyDescent="0.25">
      <c r="A3602" s="144">
        <v>2012</v>
      </c>
      <c r="B3602" s="77" t="s">
        <v>377</v>
      </c>
      <c r="C3602" s="78">
        <v>20</v>
      </c>
      <c r="D3602" s="77">
        <v>3533106</v>
      </c>
      <c r="E3602" s="78">
        <v>353310620</v>
      </c>
      <c r="F3602" s="78" t="str">
        <f t="shared" si="159"/>
        <v>3533106202012</v>
      </c>
      <c r="G3602" s="96">
        <v>0.27947769395357813</v>
      </c>
      <c r="H3602" s="80">
        <f t="shared" si="158"/>
        <v>2180</v>
      </c>
      <c r="I3602" s="91">
        <v>1907</v>
      </c>
      <c r="J3602" s="91">
        <v>273</v>
      </c>
      <c r="K3602" s="83">
        <f>(H3602)/VLOOKUP(D3602,'Dados Base'!$B:$K,6,FALSE)</f>
        <v>63.892145369284883</v>
      </c>
      <c r="L3602" s="88">
        <f t="shared" si="160"/>
        <v>87.477064220183493</v>
      </c>
      <c r="M3602" s="93">
        <v>4</v>
      </c>
      <c r="N3602" s="98">
        <v>0.72599999999999998</v>
      </c>
      <c r="O3602" s="91">
        <v>5</v>
      </c>
      <c r="P3602" s="91" t="s">
        <v>691</v>
      </c>
      <c r="Q3602" s="91" t="s">
        <v>691</v>
      </c>
      <c r="R3602" s="91" t="s">
        <v>691</v>
      </c>
      <c r="S3602" s="91">
        <v>1</v>
      </c>
      <c r="T3602" s="91" t="s">
        <v>691</v>
      </c>
      <c r="U3602" s="91">
        <v>9</v>
      </c>
      <c r="V3602" s="91">
        <v>9</v>
      </c>
      <c r="W3602" s="99">
        <v>0</v>
      </c>
      <c r="X3602" s="19">
        <v>5.6146354166666671E-3</v>
      </c>
      <c r="Y3602" s="29">
        <v>0.76</v>
      </c>
      <c r="Z3602" s="30">
        <v>93</v>
      </c>
      <c r="AA3602" s="30">
        <v>10</v>
      </c>
      <c r="AB3602" s="31">
        <v>0</v>
      </c>
      <c r="AC3602" s="32">
        <v>0</v>
      </c>
      <c r="AD3602" s="153">
        <f>VLOOKUP(D3602,'Dados Base'!$B:$K,9,FALSE)*31536000/VLOOKUP($F3602,F:H,MATCH(H3601,F3601:AF3601,0),FALSE)</f>
        <v>3905.8348623853212</v>
      </c>
      <c r="AE3602" s="153">
        <f>VLOOKUP(D3602,'Dados Base'!$B:$K,10,FALSE)*31536000/VLOOKUP($F3602,F:H,MATCH(H3601,F3601:AF3601,0),FALSE)</f>
        <v>433.98165137614677</v>
      </c>
      <c r="AF3602" s="14">
        <v>98.9</v>
      </c>
      <c r="AG3602" s="15">
        <v>86.8</v>
      </c>
      <c r="AH3602" s="14">
        <v>88.23</v>
      </c>
      <c r="AI3602" s="14">
        <v>18.86</v>
      </c>
      <c r="AJ3602" s="14">
        <v>100</v>
      </c>
      <c r="AK3602" s="72">
        <f>(SUMIFS('Banco de Indicadores Mun. (2)'!I:I,'Banco de Indicadores Mun. (2)'!B:B,'Banco de Indicadores - Mun. (1)'!B3602,'Banco de Indicadores Mun. (2)'!A:A,'Banco de Indicadores - Mun. (1)'!A3602) / VLOOKUP(D3602,'Dados Base'!$B:$K,8,FALSE)) * 100</f>
        <v>0</v>
      </c>
      <c r="AL3602" s="72">
        <f>(SUMIFS('Banco de Indicadores Mun. (2)'!I:I,'Banco de Indicadores Mun. (2)'!B:B,'Banco de Indicadores - Mun. (1)'!B3602,'Banco de Indicadores Mun. (2)'!A:A,'Banco de Indicadores - Mun. (1)'!A3602) / VLOOKUP(D3602,'Dados Base'!$B:$K,9,FALSE)) * 100</f>
        <v>0</v>
      </c>
      <c r="AM3602" s="72">
        <f>(SUMIFS('Banco de Indicadores Mun. (2)'!J:J,'Banco de Indicadores Mun. (2)'!B:B,'Banco de Indicadores - Mun. (1)'!B3602,'Banco de Indicadores Mun. (2)'!A:A,'Banco de Indicadores - Mun. (1)'!A3602) / VLOOKUP(D3602,'Dados Base'!$B:$K,7,FALSE)) * 100</f>
        <v>0</v>
      </c>
      <c r="AN3602" s="72">
        <f>(SUMIFS('Banco de Indicadores Mun. (2)'!K:K,'Banco de Indicadores Mun. (2)'!B:B,'Banco de Indicadores - Mun. (1)'!B3602,'Banco de Indicadores Mun. (2)'!A:A,'Banco de Indicadores - Mun. (1)'!A3602) / VLOOKUP(D3602,'Dados Base'!$B:$K,10,FALSE)) * 100</f>
        <v>0</v>
      </c>
      <c r="AO3602" s="33">
        <v>0</v>
      </c>
      <c r="AP3602" s="34">
        <v>0</v>
      </c>
      <c r="AQ3602" s="17">
        <v>0</v>
      </c>
      <c r="AR3602" s="24">
        <v>8.6999999999999993</v>
      </c>
      <c r="AS3602" s="35">
        <v>100</v>
      </c>
      <c r="AT3602" s="35">
        <v>100</v>
      </c>
      <c r="AU3602" s="35">
        <v>90.291262135922338</v>
      </c>
      <c r="AV3602" s="7">
        <v>10</v>
      </c>
      <c r="AW3602" s="36">
        <v>0</v>
      </c>
      <c r="AX3602" s="36">
        <v>0</v>
      </c>
      <c r="AY3602" s="117">
        <v>2.0331729964636764</v>
      </c>
    </row>
    <row r="3603" spans="1:51" ht="15" x14ac:dyDescent="0.25">
      <c r="A3603" s="144">
        <v>2012</v>
      </c>
      <c r="B3603" s="77" t="s">
        <v>378</v>
      </c>
      <c r="C3603" s="78">
        <v>20</v>
      </c>
      <c r="D3603" s="77">
        <v>3533205</v>
      </c>
      <c r="E3603" s="78">
        <v>353320520</v>
      </c>
      <c r="F3603" s="78" t="str">
        <f t="shared" si="159"/>
        <v>3533205202012</v>
      </c>
      <c r="G3603" s="96">
        <v>3.5376994996533906</v>
      </c>
      <c r="H3603" s="80">
        <f t="shared" si="158"/>
        <v>3201</v>
      </c>
      <c r="I3603" s="91">
        <v>2590</v>
      </c>
      <c r="J3603" s="91">
        <v>611</v>
      </c>
      <c r="K3603" s="83">
        <f>(H3603)/VLOOKUP(D3603,'Dados Base'!$B:$K,6,FALSE)</f>
        <v>12.066495778045839</v>
      </c>
      <c r="L3603" s="88">
        <f t="shared" si="160"/>
        <v>80.912214932833493</v>
      </c>
      <c r="M3603" s="93">
        <v>5</v>
      </c>
      <c r="N3603" s="98">
        <v>0.73499999999999999</v>
      </c>
      <c r="O3603" s="91">
        <v>30</v>
      </c>
      <c r="P3603" s="91" t="s">
        <v>691</v>
      </c>
      <c r="Q3603" s="91" t="s">
        <v>691</v>
      </c>
      <c r="R3603" s="91" t="s">
        <v>691</v>
      </c>
      <c r="S3603" s="91">
        <v>2</v>
      </c>
      <c r="T3603" s="91" t="s">
        <v>691</v>
      </c>
      <c r="U3603" s="91">
        <v>24</v>
      </c>
      <c r="V3603" s="91">
        <v>16</v>
      </c>
      <c r="W3603" s="99">
        <v>0</v>
      </c>
      <c r="X3603" s="19">
        <v>8.0250070312499998E-3</v>
      </c>
      <c r="Y3603" s="29">
        <v>1.03</v>
      </c>
      <c r="Z3603" s="30">
        <v>86</v>
      </c>
      <c r="AA3603" s="30">
        <v>53</v>
      </c>
      <c r="AB3603" s="31">
        <v>0</v>
      </c>
      <c r="AC3603" s="32">
        <v>0</v>
      </c>
      <c r="AD3603" s="153">
        <f>VLOOKUP(D3603,'Dados Base'!$B:$K,9,FALSE)*31536000/VLOOKUP($F3603,F:H,MATCH(H3602,F3602:AF3602,0),FALSE)</f>
        <v>19112.727272727272</v>
      </c>
      <c r="AE3603" s="153">
        <f>VLOOKUP(D3603,'Dados Base'!$B:$K,10,FALSE)*31536000/VLOOKUP($F3603,F:H,MATCH(H3602,F3602:AF3602,0),FALSE)</f>
        <v>2364.4611059044059</v>
      </c>
      <c r="AF3603" s="14">
        <v>96.27</v>
      </c>
      <c r="AG3603" s="15">
        <v>79.7</v>
      </c>
      <c r="AH3603" s="14" t="s">
        <v>692</v>
      </c>
      <c r="AI3603" s="14">
        <v>0</v>
      </c>
      <c r="AJ3603" s="14">
        <v>96.1</v>
      </c>
      <c r="AK3603" s="72">
        <f>(SUMIFS('Banco de Indicadores Mun. (2)'!I:I,'Banco de Indicadores Mun. (2)'!B:B,'Banco de Indicadores - Mun. (1)'!B3603,'Banco de Indicadores Mun. (2)'!A:A,'Banco de Indicadores - Mun. (1)'!A3603) / VLOOKUP(D3603,'Dados Base'!$B:$K,8,FALSE)) * 100</f>
        <v>0</v>
      </c>
      <c r="AL3603" s="72">
        <f>(SUMIFS('Banco de Indicadores Mun. (2)'!I:I,'Banco de Indicadores Mun. (2)'!B:B,'Banco de Indicadores - Mun. (1)'!B3603,'Banco de Indicadores Mun. (2)'!A:A,'Banco de Indicadores - Mun. (1)'!A3603) / VLOOKUP(D3603,'Dados Base'!$B:$K,9,FALSE)) * 100</f>
        <v>0</v>
      </c>
      <c r="AM3603" s="72">
        <f>(SUMIFS('Banco de Indicadores Mun. (2)'!J:J,'Banco de Indicadores Mun. (2)'!B:B,'Banco de Indicadores - Mun. (1)'!B3603,'Banco de Indicadores Mun. (2)'!A:A,'Banco de Indicadores - Mun. (1)'!A3603) / VLOOKUP(D3603,'Dados Base'!$B:$K,7,FALSE)) * 100</f>
        <v>0</v>
      </c>
      <c r="AN3603" s="72">
        <f>(SUMIFS('Banco de Indicadores Mun. (2)'!K:K,'Banco de Indicadores Mun. (2)'!B:B,'Banco de Indicadores - Mun. (1)'!B3603,'Banco de Indicadores Mun. (2)'!A:A,'Banco de Indicadores - Mun. (1)'!A3603) / VLOOKUP(D3603,'Dados Base'!$B:$K,10,FALSE)) * 100</f>
        <v>0</v>
      </c>
      <c r="AO3603" s="33">
        <v>1</v>
      </c>
      <c r="AP3603" s="34">
        <v>0</v>
      </c>
      <c r="AQ3603" s="17">
        <v>0</v>
      </c>
      <c r="AR3603" s="24">
        <v>9</v>
      </c>
      <c r="AS3603" s="35">
        <v>100</v>
      </c>
      <c r="AT3603" s="35">
        <v>100</v>
      </c>
      <c r="AU3603" s="35">
        <v>61.870503597122308</v>
      </c>
      <c r="AV3603" s="7">
        <v>7.53</v>
      </c>
      <c r="AW3603" s="36">
        <v>0</v>
      </c>
      <c r="AX3603" s="36">
        <v>0</v>
      </c>
      <c r="AY3603" s="117">
        <v>101.12036276953343</v>
      </c>
    </row>
    <row r="3604" spans="1:51" ht="15" x14ac:dyDescent="0.25">
      <c r="A3604" s="144">
        <v>2012</v>
      </c>
      <c r="B3604" s="77" t="s">
        <v>379</v>
      </c>
      <c r="C3604" s="78">
        <v>19</v>
      </c>
      <c r="D3604" s="77">
        <v>3533304</v>
      </c>
      <c r="E3604" s="78">
        <v>353330419</v>
      </c>
      <c r="F3604" s="78" t="str">
        <f t="shared" si="159"/>
        <v>3533304192012</v>
      </c>
      <c r="G3604" s="96">
        <v>2.1510791442428179</v>
      </c>
      <c r="H3604" s="80">
        <f t="shared" si="158"/>
        <v>3568</v>
      </c>
      <c r="I3604" s="91">
        <v>3234</v>
      </c>
      <c r="J3604" s="91">
        <v>334</v>
      </c>
      <c r="K3604" s="83">
        <f>(H3604)/VLOOKUP(D3604,'Dados Base'!$B:$K,6,FALSE)</f>
        <v>48.229251148959179</v>
      </c>
      <c r="L3604" s="88">
        <f t="shared" si="160"/>
        <v>90.639013452914796</v>
      </c>
      <c r="M3604" s="93">
        <v>4</v>
      </c>
      <c r="N3604" s="98">
        <v>0.74299999999999999</v>
      </c>
      <c r="O3604" s="91">
        <v>11</v>
      </c>
      <c r="P3604" s="91" t="s">
        <v>691</v>
      </c>
      <c r="Q3604" s="91" t="s">
        <v>691</v>
      </c>
      <c r="R3604" s="91" t="s">
        <v>691</v>
      </c>
      <c r="S3604" s="91">
        <v>1</v>
      </c>
      <c r="T3604" s="91" t="s">
        <v>691</v>
      </c>
      <c r="U3604" s="91">
        <v>28</v>
      </c>
      <c r="V3604" s="91">
        <v>21</v>
      </c>
      <c r="W3604" s="99">
        <v>0</v>
      </c>
      <c r="X3604" s="19">
        <v>8.2435666666666671E-3</v>
      </c>
      <c r="Y3604" s="29">
        <v>1.27</v>
      </c>
      <c r="Z3604" s="30">
        <v>143</v>
      </c>
      <c r="AA3604" s="30">
        <v>29</v>
      </c>
      <c r="AB3604" s="31">
        <v>0</v>
      </c>
      <c r="AC3604" s="32">
        <v>0</v>
      </c>
      <c r="AD3604" s="153">
        <f>VLOOKUP(D3604,'Dados Base'!$B:$K,9,FALSE)*31536000/VLOOKUP($F3604,F:H,MATCH(H3603,F3603:AF3603,0),FALSE)</f>
        <v>5037.9820627802692</v>
      </c>
      <c r="AE3604" s="153">
        <f>VLOOKUP(D3604,'Dados Base'!$B:$K,10,FALSE)*31536000/VLOOKUP($F3604,F:H,MATCH(H3603,F3603:AF3603,0),FALSE)</f>
        <v>441.92825112107613</v>
      </c>
      <c r="AF3604" s="14">
        <v>88.72</v>
      </c>
      <c r="AG3604" s="15" t="s">
        <v>692</v>
      </c>
      <c r="AH3604" s="14">
        <v>78.84</v>
      </c>
      <c r="AI3604" s="14">
        <v>10.58</v>
      </c>
      <c r="AJ3604" s="14">
        <v>98.9</v>
      </c>
      <c r="AK3604" s="72">
        <f>(SUMIFS('Banco de Indicadores Mun. (2)'!I:I,'Banco de Indicadores Mun. (2)'!B:B,'Banco de Indicadores - Mun. (1)'!B3604,'Banco de Indicadores Mun. (2)'!A:A,'Banco de Indicadores - Mun. (1)'!A3604) / VLOOKUP(D3604,'Dados Base'!$B:$K,8,FALSE)) * 100</f>
        <v>0</v>
      </c>
      <c r="AL3604" s="72">
        <f>(SUMIFS('Banco de Indicadores Mun. (2)'!I:I,'Banco de Indicadores Mun. (2)'!B:B,'Banco de Indicadores - Mun. (1)'!B3604,'Banco de Indicadores Mun. (2)'!A:A,'Banco de Indicadores - Mun. (1)'!A3604) / VLOOKUP(D3604,'Dados Base'!$B:$K,9,FALSE)) * 100</f>
        <v>0</v>
      </c>
      <c r="AM3604" s="72">
        <f>(SUMIFS('Banco de Indicadores Mun. (2)'!J:J,'Banco de Indicadores Mun. (2)'!B:B,'Banco de Indicadores - Mun. (1)'!B3604,'Banco de Indicadores Mun. (2)'!A:A,'Banco de Indicadores - Mun. (1)'!A3604) / VLOOKUP(D3604,'Dados Base'!$B:$K,7,FALSE)) * 100</f>
        <v>0</v>
      </c>
      <c r="AN3604" s="72">
        <f>(SUMIFS('Banco de Indicadores Mun. (2)'!K:K,'Banco de Indicadores Mun. (2)'!B:B,'Banco de Indicadores - Mun. (1)'!B3604,'Banco de Indicadores Mun. (2)'!A:A,'Banco de Indicadores - Mun. (1)'!A3604) / VLOOKUP(D3604,'Dados Base'!$B:$K,10,FALSE)) * 100</f>
        <v>0</v>
      </c>
      <c r="AO3604" s="33">
        <v>0</v>
      </c>
      <c r="AP3604" s="34">
        <v>0</v>
      </c>
      <c r="AQ3604" s="17">
        <v>0</v>
      </c>
      <c r="AR3604" s="24">
        <v>9.5</v>
      </c>
      <c r="AS3604" s="35">
        <v>100</v>
      </c>
      <c r="AT3604" s="35">
        <v>100</v>
      </c>
      <c r="AU3604" s="35">
        <v>83.139534883720927</v>
      </c>
      <c r="AV3604" s="7">
        <v>9.6999999999999993</v>
      </c>
      <c r="AW3604" s="36">
        <v>0</v>
      </c>
      <c r="AX3604" s="36">
        <v>0</v>
      </c>
      <c r="AY3604" s="117">
        <v>0</v>
      </c>
    </row>
    <row r="3605" spans="1:51" ht="15" x14ac:dyDescent="0.25">
      <c r="A3605" s="144">
        <v>2012</v>
      </c>
      <c r="B3605" s="77" t="s">
        <v>380</v>
      </c>
      <c r="C3605" s="78">
        <v>5</v>
      </c>
      <c r="D3605" s="77">
        <v>3533403</v>
      </c>
      <c r="E3605" s="78">
        <v>35334035</v>
      </c>
      <c r="F3605" s="78" t="str">
        <f t="shared" si="159"/>
        <v>353340352012</v>
      </c>
      <c r="G3605" s="96">
        <v>1.8101850855439583</v>
      </c>
      <c r="H3605" s="80">
        <f t="shared" si="158"/>
        <v>52628</v>
      </c>
      <c r="I3605" s="91">
        <v>51770</v>
      </c>
      <c r="J3605" s="91">
        <v>858</v>
      </c>
      <c r="K3605" s="83">
        <f>(H3605)/VLOOKUP(D3605,'Dados Base'!$B:$K,6,FALSE)</f>
        <v>717.98090040927696</v>
      </c>
      <c r="L3605" s="88">
        <f t="shared" si="160"/>
        <v>98.369689138861432</v>
      </c>
      <c r="M3605" s="93">
        <v>1</v>
      </c>
      <c r="N3605" s="98">
        <v>0.79100000000000004</v>
      </c>
      <c r="O3605" s="91">
        <v>25</v>
      </c>
      <c r="P3605" s="91" t="s">
        <v>691</v>
      </c>
      <c r="Q3605" s="91" t="s">
        <v>691</v>
      </c>
      <c r="R3605" s="91" t="s">
        <v>691</v>
      </c>
      <c r="S3605" s="91">
        <v>285</v>
      </c>
      <c r="T3605" s="91" t="s">
        <v>691</v>
      </c>
      <c r="U3605" s="91">
        <v>458</v>
      </c>
      <c r="V3605" s="91">
        <v>333</v>
      </c>
      <c r="W3605" s="99">
        <v>0.66959999999999997</v>
      </c>
      <c r="X3605" s="19">
        <v>0.16019865740740741</v>
      </c>
      <c r="Y3605" s="29">
        <v>20.71</v>
      </c>
      <c r="Z3605" s="30">
        <v>161</v>
      </c>
      <c r="AA3605" s="30">
        <v>2634</v>
      </c>
      <c r="AB3605" s="31">
        <v>3</v>
      </c>
      <c r="AC3605" s="32">
        <v>0</v>
      </c>
      <c r="AD3605" s="153">
        <f>VLOOKUP(D3605,'Dados Base'!$B:$K,9,FALSE)*31536000/VLOOKUP($F3605,F:H,MATCH(H3604,F3604:AF3604,0),FALSE)</f>
        <v>545.29452002736184</v>
      </c>
      <c r="AE3605" s="153">
        <f>VLOOKUP(D3605,'Dados Base'!$B:$K,10,FALSE)*31536000/VLOOKUP($F3605,F:H,MATCH(H3604,F3604:AF3604,0),FALSE)</f>
        <v>71.906969673937809</v>
      </c>
      <c r="AF3605" s="14">
        <v>100</v>
      </c>
      <c r="AG3605" s="15">
        <v>100</v>
      </c>
      <c r="AH3605" s="14">
        <v>95.99</v>
      </c>
      <c r="AI3605" s="14">
        <v>43.32</v>
      </c>
      <c r="AJ3605" s="14">
        <v>100</v>
      </c>
      <c r="AK3605" s="72">
        <f>(SUMIFS('Banco de Indicadores Mun. (2)'!I:I,'Banco de Indicadores Mun. (2)'!B:B,'Banco de Indicadores - Mun. (1)'!B3605,'Banco de Indicadores Mun. (2)'!A:A,'Banco de Indicadores - Mun. (1)'!A3605) / VLOOKUP(D3605,'Dados Base'!$B:$K,8,FALSE)) * 100</f>
        <v>0</v>
      </c>
      <c r="AL3605" s="72">
        <f>(SUMIFS('Banco de Indicadores Mun. (2)'!I:I,'Banco de Indicadores Mun. (2)'!B:B,'Banco de Indicadores - Mun. (1)'!B3605,'Banco de Indicadores Mun. (2)'!A:A,'Banco de Indicadores - Mun. (1)'!A3605) / VLOOKUP(D3605,'Dados Base'!$B:$K,9,FALSE)) * 100</f>
        <v>0</v>
      </c>
      <c r="AM3605" s="72">
        <f>(SUMIFS('Banco de Indicadores Mun. (2)'!J:J,'Banco de Indicadores Mun. (2)'!B:B,'Banco de Indicadores - Mun. (1)'!B3605,'Banco de Indicadores Mun. (2)'!A:A,'Banco de Indicadores - Mun. (1)'!A3605) / VLOOKUP(D3605,'Dados Base'!$B:$K,7,FALSE)) * 100</f>
        <v>0</v>
      </c>
      <c r="AN3605" s="72">
        <f>(SUMIFS('Banco de Indicadores Mun. (2)'!K:K,'Banco de Indicadores Mun. (2)'!B:B,'Banco de Indicadores - Mun. (1)'!B3605,'Banco de Indicadores Mun. (2)'!A:A,'Banco de Indicadores - Mun. (1)'!A3605) / VLOOKUP(D3605,'Dados Base'!$B:$K,10,FALSE)) * 100</f>
        <v>0</v>
      </c>
      <c r="AO3605" s="33">
        <v>0</v>
      </c>
      <c r="AP3605" s="34">
        <v>0</v>
      </c>
      <c r="AQ3605" s="17">
        <v>0</v>
      </c>
      <c r="AR3605" s="24">
        <v>9.8000000000000007</v>
      </c>
      <c r="AS3605" s="35">
        <v>95</v>
      </c>
      <c r="AT3605" s="35">
        <v>6.65</v>
      </c>
      <c r="AU3605" s="35">
        <v>5.7602862254025045</v>
      </c>
      <c r="AV3605" s="7">
        <v>2.41</v>
      </c>
      <c r="AW3605" s="36">
        <v>0</v>
      </c>
      <c r="AX3605" s="36">
        <v>0</v>
      </c>
      <c r="AY3605" s="117">
        <v>122.41020525847964</v>
      </c>
    </row>
    <row r="3606" spans="1:51" ht="15" x14ac:dyDescent="0.25">
      <c r="A3606" s="144">
        <v>2012</v>
      </c>
      <c r="B3606" s="77" t="s">
        <v>381</v>
      </c>
      <c r="C3606" s="78">
        <v>15</v>
      </c>
      <c r="D3606" s="77">
        <v>3533254</v>
      </c>
      <c r="E3606" s="78">
        <v>353325415</v>
      </c>
      <c r="F3606" s="78" t="str">
        <f t="shared" si="159"/>
        <v>3533254152012</v>
      </c>
      <c r="G3606" s="96">
        <v>3.2771998976622418</v>
      </c>
      <c r="H3606" s="80">
        <f t="shared" si="158"/>
        <v>4778</v>
      </c>
      <c r="I3606" s="91">
        <v>4384</v>
      </c>
      <c r="J3606" s="91">
        <v>394</v>
      </c>
      <c r="K3606" s="83">
        <f>(H3606)/VLOOKUP(D3606,'Dados Base'!$B:$K,6,FALSE)</f>
        <v>40.862054220473787</v>
      </c>
      <c r="L3606" s="88">
        <f t="shared" si="160"/>
        <v>91.753871912934287</v>
      </c>
      <c r="M3606" s="93">
        <v>3</v>
      </c>
      <c r="N3606" s="98">
        <v>0.71899999999999997</v>
      </c>
      <c r="O3606" s="91">
        <v>30</v>
      </c>
      <c r="P3606" s="91" t="s">
        <v>691</v>
      </c>
      <c r="Q3606" s="91" t="s">
        <v>691</v>
      </c>
      <c r="R3606" s="91" t="s">
        <v>691</v>
      </c>
      <c r="S3606" s="91">
        <v>2</v>
      </c>
      <c r="T3606" s="91" t="s">
        <v>691</v>
      </c>
      <c r="U3606" s="91">
        <v>19</v>
      </c>
      <c r="V3606" s="91">
        <v>27</v>
      </c>
      <c r="W3606" s="99">
        <v>0</v>
      </c>
      <c r="X3606" s="19">
        <v>1.0840087500000001E-2</v>
      </c>
      <c r="Y3606" s="29">
        <v>1.75</v>
      </c>
      <c r="Z3606" s="30">
        <v>0</v>
      </c>
      <c r="AA3606" s="30">
        <v>236</v>
      </c>
      <c r="AB3606" s="31">
        <v>1</v>
      </c>
      <c r="AC3606" s="32">
        <v>0</v>
      </c>
      <c r="AD3606" s="153">
        <f>VLOOKUP(D3606,'Dados Base'!$B:$K,9,FALSE)*31536000/VLOOKUP($F3606,F:H,MATCH(H3605,F3605:AF3605,0),FALSE)</f>
        <v>5874.2235244872336</v>
      </c>
      <c r="AE3606" s="153">
        <f>VLOOKUP(D3606,'Dados Base'!$B:$K,10,FALSE)*31536000/VLOOKUP($F3606,F:H,MATCH(H3605,F3605:AF3605,0),FALSE)</f>
        <v>660.02511511092484</v>
      </c>
      <c r="AF3606" s="14">
        <v>87.12</v>
      </c>
      <c r="AG3606" s="15">
        <v>95.6</v>
      </c>
      <c r="AH3606" s="14" t="s">
        <v>692</v>
      </c>
      <c r="AI3606" s="14">
        <v>33.33</v>
      </c>
      <c r="AJ3606" s="14">
        <v>95.7</v>
      </c>
      <c r="AK3606" s="72">
        <f>(SUMIFS('Banco de Indicadores Mun. (2)'!I:I,'Banco de Indicadores Mun. (2)'!B:B,'Banco de Indicadores - Mun. (1)'!B3606,'Banco de Indicadores Mun. (2)'!A:A,'Banco de Indicadores - Mun. (1)'!A3606) / VLOOKUP(D3606,'Dados Base'!$B:$K,8,FALSE)) * 100</f>
        <v>0</v>
      </c>
      <c r="AL3606" s="72">
        <f>(SUMIFS('Banco de Indicadores Mun. (2)'!I:I,'Banco de Indicadores Mun. (2)'!B:B,'Banco de Indicadores - Mun. (1)'!B3606,'Banco de Indicadores Mun. (2)'!A:A,'Banco de Indicadores - Mun. (1)'!A3606) / VLOOKUP(D3606,'Dados Base'!$B:$K,9,FALSE)) * 100</f>
        <v>0</v>
      </c>
      <c r="AM3606" s="72">
        <f>(SUMIFS('Banco de Indicadores Mun. (2)'!J:J,'Banco de Indicadores Mun. (2)'!B:B,'Banco de Indicadores - Mun. (1)'!B3606,'Banco de Indicadores Mun. (2)'!A:A,'Banco de Indicadores - Mun. (1)'!A3606) / VLOOKUP(D3606,'Dados Base'!$B:$K,7,FALSE)) * 100</f>
        <v>0</v>
      </c>
      <c r="AN3606" s="72">
        <f>(SUMIFS('Banco de Indicadores Mun. (2)'!K:K,'Banco de Indicadores Mun. (2)'!B:B,'Banco de Indicadores - Mun. (1)'!B3606,'Banco de Indicadores Mun. (2)'!A:A,'Banco de Indicadores - Mun. (1)'!A3606) / VLOOKUP(D3606,'Dados Base'!$B:$K,10,FALSE)) * 100</f>
        <v>0</v>
      </c>
      <c r="AO3606" s="33">
        <v>0</v>
      </c>
      <c r="AP3606" s="34">
        <v>0</v>
      </c>
      <c r="AQ3606" s="17">
        <v>0</v>
      </c>
      <c r="AR3606" s="24">
        <v>9.4</v>
      </c>
      <c r="AS3606" s="35">
        <v>100</v>
      </c>
      <c r="AT3606" s="35">
        <v>0</v>
      </c>
      <c r="AU3606" s="35">
        <v>0</v>
      </c>
      <c r="AV3606" s="7">
        <v>1.5</v>
      </c>
      <c r="AW3606" s="36">
        <v>0</v>
      </c>
      <c r="AX3606" s="36">
        <v>0</v>
      </c>
      <c r="AY3606" s="117">
        <v>43.176453112612343</v>
      </c>
    </row>
    <row r="3607" spans="1:51" ht="15" x14ac:dyDescent="0.25">
      <c r="A3607" s="144">
        <v>2012</v>
      </c>
      <c r="B3607" s="77" t="s">
        <v>382</v>
      </c>
      <c r="C3607" s="78">
        <v>16</v>
      </c>
      <c r="D3607" s="77">
        <v>3533502</v>
      </c>
      <c r="E3607" s="78">
        <v>353350216</v>
      </c>
      <c r="F3607" s="78" t="str">
        <f t="shared" si="159"/>
        <v>3533502162012</v>
      </c>
      <c r="G3607" s="96">
        <v>1.0796778707677257</v>
      </c>
      <c r="H3607" s="80">
        <f t="shared" si="158"/>
        <v>37064</v>
      </c>
      <c r="I3607" s="91">
        <v>34582</v>
      </c>
      <c r="J3607" s="91">
        <v>2482</v>
      </c>
      <c r="K3607" s="83">
        <f>(H3607)/VLOOKUP(D3607,'Dados Base'!$B:$K,6,FALSE)</f>
        <v>39.730300464149046</v>
      </c>
      <c r="L3607" s="88">
        <f t="shared" si="160"/>
        <v>93.303475070148934</v>
      </c>
      <c r="M3607" s="93">
        <v>2</v>
      </c>
      <c r="N3607" s="98">
        <v>0.753</v>
      </c>
      <c r="O3607" s="91">
        <v>210</v>
      </c>
      <c r="P3607" s="91" t="s">
        <v>691</v>
      </c>
      <c r="Q3607" s="91" t="s">
        <v>691</v>
      </c>
      <c r="R3607" s="91" t="s">
        <v>691</v>
      </c>
      <c r="S3607" s="91">
        <v>71</v>
      </c>
      <c r="T3607" s="91" t="s">
        <v>691</v>
      </c>
      <c r="U3607" s="91">
        <v>461</v>
      </c>
      <c r="V3607" s="91">
        <v>316</v>
      </c>
      <c r="W3607" s="99">
        <v>112.77800000000001</v>
      </c>
      <c r="X3607" s="19">
        <v>0.10671845241666666</v>
      </c>
      <c r="Y3607" s="29">
        <v>13.85</v>
      </c>
      <c r="Z3607" s="30">
        <v>1589</v>
      </c>
      <c r="AA3607" s="30">
        <v>281</v>
      </c>
      <c r="AB3607" s="31">
        <v>5</v>
      </c>
      <c r="AC3607" s="32">
        <v>0</v>
      </c>
      <c r="AD3607" s="153">
        <f>VLOOKUP(D3607,'Dados Base'!$B:$K,9,FALSE)*31536000/VLOOKUP($F3607,F:H,MATCH(H3606,F3606:AF3606,0),FALSE)</f>
        <v>5879.3913231167708</v>
      </c>
      <c r="AE3607" s="153">
        <f>VLOOKUP(D3607,'Dados Base'!$B:$K,10,FALSE)*31536000/VLOOKUP($F3607,F:H,MATCH(H3606,F3606:AF3606,0),FALSE)</f>
        <v>536.03712497301956</v>
      </c>
      <c r="AF3607" s="14">
        <v>94.59</v>
      </c>
      <c r="AG3607" s="15">
        <v>100</v>
      </c>
      <c r="AH3607" s="14">
        <v>91.8</v>
      </c>
      <c r="AI3607" s="14">
        <v>13.96</v>
      </c>
      <c r="AJ3607" s="14">
        <v>100</v>
      </c>
      <c r="AK3607" s="72">
        <f>(SUMIFS('Banco de Indicadores Mun. (2)'!I:I,'Banco de Indicadores Mun. (2)'!B:B,'Banco de Indicadores - Mun. (1)'!B3607,'Banco de Indicadores Mun. (2)'!A:A,'Banco de Indicadores - Mun. (1)'!A3607) / VLOOKUP(D3607,'Dados Base'!$B:$K,8,FALSE)) * 100</f>
        <v>0</v>
      </c>
      <c r="AL3607" s="72">
        <f>(SUMIFS('Banco de Indicadores Mun. (2)'!I:I,'Banco de Indicadores Mun. (2)'!B:B,'Banco de Indicadores - Mun. (1)'!B3607,'Banco de Indicadores Mun. (2)'!A:A,'Banco de Indicadores - Mun. (1)'!A3607) / VLOOKUP(D3607,'Dados Base'!$B:$K,9,FALSE)) * 100</f>
        <v>0</v>
      </c>
      <c r="AM3607" s="72">
        <f>(SUMIFS('Banco de Indicadores Mun. (2)'!J:J,'Banco de Indicadores Mun. (2)'!B:B,'Banco de Indicadores - Mun. (1)'!B3607,'Banco de Indicadores Mun. (2)'!A:A,'Banco de Indicadores - Mun. (1)'!A3607) / VLOOKUP(D3607,'Dados Base'!$B:$K,7,FALSE)) * 100</f>
        <v>0</v>
      </c>
      <c r="AN3607" s="72">
        <f>(SUMIFS('Banco de Indicadores Mun. (2)'!K:K,'Banco de Indicadores Mun. (2)'!B:B,'Banco de Indicadores - Mun. (1)'!B3607,'Banco de Indicadores Mun. (2)'!A:A,'Banco de Indicadores - Mun. (1)'!A3607) / VLOOKUP(D3607,'Dados Base'!$B:$K,10,FALSE)) * 100</f>
        <v>0</v>
      </c>
      <c r="AO3607" s="33">
        <v>0</v>
      </c>
      <c r="AP3607" s="34">
        <v>0</v>
      </c>
      <c r="AQ3607" s="17">
        <v>0</v>
      </c>
      <c r="AR3607" s="24">
        <v>9.4</v>
      </c>
      <c r="AS3607" s="35">
        <v>100</v>
      </c>
      <c r="AT3607" s="35">
        <v>100</v>
      </c>
      <c r="AU3607" s="35">
        <v>84.973262032085557</v>
      </c>
      <c r="AV3607" s="7">
        <v>9.8000000000000007</v>
      </c>
      <c r="AW3607" s="36">
        <v>0</v>
      </c>
      <c r="AX3607" s="36">
        <v>0</v>
      </c>
      <c r="AY3607" s="117">
        <v>24.219299184065264</v>
      </c>
    </row>
    <row r="3608" spans="1:51" ht="15" x14ac:dyDescent="0.25">
      <c r="A3608" s="144">
        <v>2012</v>
      </c>
      <c r="B3608" s="77" t="s">
        <v>383</v>
      </c>
      <c r="C3608" s="78">
        <v>8</v>
      </c>
      <c r="D3608" s="77">
        <v>3533601</v>
      </c>
      <c r="E3608" s="78">
        <v>35336018</v>
      </c>
      <c r="F3608" s="78" t="str">
        <f t="shared" si="159"/>
        <v>353360182012</v>
      </c>
      <c r="G3608" s="96">
        <v>0.74136555806603166</v>
      </c>
      <c r="H3608" s="80">
        <f t="shared" si="158"/>
        <v>6910</v>
      </c>
      <c r="I3608" s="91">
        <v>6356</v>
      </c>
      <c r="J3608" s="91">
        <v>554</v>
      </c>
      <c r="K3608" s="83">
        <f>(H3608)/VLOOKUP(D3608,'Dados Base'!$B:$K,6,FALSE)</f>
        <v>19.914692489480661</v>
      </c>
      <c r="L3608" s="88">
        <f t="shared" si="160"/>
        <v>91.982633863965262</v>
      </c>
      <c r="M3608" s="93">
        <v>2</v>
      </c>
      <c r="N3608" s="98">
        <v>0.746</v>
      </c>
      <c r="O3608" s="91">
        <v>103</v>
      </c>
      <c r="P3608" s="91" t="s">
        <v>691</v>
      </c>
      <c r="Q3608" s="91" t="s">
        <v>691</v>
      </c>
      <c r="R3608" s="91" t="s">
        <v>691</v>
      </c>
      <c r="S3608" s="91">
        <v>9</v>
      </c>
      <c r="T3608" s="91" t="s">
        <v>691</v>
      </c>
      <c r="U3608" s="91">
        <v>78</v>
      </c>
      <c r="V3608" s="91">
        <v>59</v>
      </c>
      <c r="W3608" s="99">
        <v>8.72E-2</v>
      </c>
      <c r="X3608" s="19">
        <v>1.6121533854166665E-2</v>
      </c>
      <c r="Y3608" s="29">
        <v>2.5</v>
      </c>
      <c r="Z3608" s="30">
        <v>311</v>
      </c>
      <c r="AA3608" s="30">
        <v>27</v>
      </c>
      <c r="AB3608" s="31">
        <v>0</v>
      </c>
      <c r="AC3608" s="32">
        <v>0</v>
      </c>
      <c r="AD3608" s="153">
        <f>VLOOKUP(D3608,'Dados Base'!$B:$K,9,FALSE)*31536000/VLOOKUP($F3608,F:H,MATCH(H3607,F3607:AF3607,0),FALSE)</f>
        <v>24188.248914616499</v>
      </c>
      <c r="AE3608" s="153">
        <f>VLOOKUP(D3608,'Dados Base'!$B:$K,10,FALSE)*31536000/VLOOKUP($F3608,F:H,MATCH(H3607,F3607:AF3607,0),FALSE)</f>
        <v>2920.8451519536898</v>
      </c>
      <c r="AF3608" s="14">
        <v>89.59</v>
      </c>
      <c r="AG3608" s="15" t="s">
        <v>692</v>
      </c>
      <c r="AH3608" s="14" t="s">
        <v>692</v>
      </c>
      <c r="AI3608" s="14">
        <v>35.42</v>
      </c>
      <c r="AJ3608" s="14">
        <v>98.7</v>
      </c>
      <c r="AK3608" s="72">
        <f>(SUMIFS('Banco de Indicadores Mun. (2)'!I:I,'Banco de Indicadores Mun. (2)'!B:B,'Banco de Indicadores - Mun. (1)'!B3608,'Banco de Indicadores Mun. (2)'!A:A,'Banco de Indicadores - Mun. (1)'!A3608) / VLOOKUP(D3608,'Dados Base'!$B:$K,8,FALSE)) * 100</f>
        <v>0</v>
      </c>
      <c r="AL3608" s="72">
        <f>(SUMIFS('Banco de Indicadores Mun. (2)'!I:I,'Banco de Indicadores Mun. (2)'!B:B,'Banco de Indicadores - Mun. (1)'!B3608,'Banco de Indicadores Mun. (2)'!A:A,'Banco de Indicadores - Mun. (1)'!A3608) / VLOOKUP(D3608,'Dados Base'!$B:$K,9,FALSE)) * 100</f>
        <v>0</v>
      </c>
      <c r="AM3608" s="72">
        <f>(SUMIFS('Banco de Indicadores Mun. (2)'!J:J,'Banco de Indicadores Mun. (2)'!B:B,'Banco de Indicadores - Mun. (1)'!B3608,'Banco de Indicadores Mun. (2)'!A:A,'Banco de Indicadores - Mun. (1)'!A3608) / VLOOKUP(D3608,'Dados Base'!$B:$K,7,FALSE)) * 100</f>
        <v>0</v>
      </c>
      <c r="AN3608" s="72">
        <f>(SUMIFS('Banco de Indicadores Mun. (2)'!K:K,'Banco de Indicadores Mun. (2)'!B:B,'Banco de Indicadores - Mun. (1)'!B3608,'Banco de Indicadores Mun. (2)'!A:A,'Banco de Indicadores - Mun. (1)'!A3608) / VLOOKUP(D3608,'Dados Base'!$B:$K,10,FALSE)) * 100</f>
        <v>0</v>
      </c>
      <c r="AO3608" s="33">
        <v>0</v>
      </c>
      <c r="AP3608" s="34">
        <v>0</v>
      </c>
      <c r="AQ3608" s="17">
        <v>0</v>
      </c>
      <c r="AR3608" s="24">
        <v>7.3</v>
      </c>
      <c r="AS3608" s="35">
        <v>100</v>
      </c>
      <c r="AT3608" s="35">
        <v>100</v>
      </c>
      <c r="AU3608" s="35">
        <v>92.011834319526628</v>
      </c>
      <c r="AV3608" s="7">
        <v>10</v>
      </c>
      <c r="AW3608" s="36">
        <v>0</v>
      </c>
      <c r="AX3608" s="36">
        <v>0</v>
      </c>
      <c r="AY3608" s="117">
        <v>161.09795396058752</v>
      </c>
    </row>
    <row r="3609" spans="1:51" ht="15" x14ac:dyDescent="0.25">
      <c r="A3609" s="144">
        <v>2012</v>
      </c>
      <c r="B3609" s="77" t="s">
        <v>384</v>
      </c>
      <c r="C3609" s="78">
        <v>17</v>
      </c>
      <c r="D3609" s="77">
        <v>3533700</v>
      </c>
      <c r="E3609" s="78">
        <v>353370017</v>
      </c>
      <c r="F3609" s="78" t="str">
        <f t="shared" si="159"/>
        <v>3533700172012</v>
      </c>
      <c r="G3609" s="96">
        <v>-0.11471303268693056</v>
      </c>
      <c r="H3609" s="80">
        <f t="shared" si="158"/>
        <v>4158</v>
      </c>
      <c r="I3609" s="91">
        <v>3385</v>
      </c>
      <c r="J3609" s="91">
        <v>773</v>
      </c>
      <c r="K3609" s="83">
        <f>(H3609)/VLOOKUP(D3609,'Dados Base'!$B:$K,6,FALSE)</f>
        <v>13.847076062341815</v>
      </c>
      <c r="L3609" s="88">
        <f t="shared" si="160"/>
        <v>81.409331409331415</v>
      </c>
      <c r="M3609" s="93">
        <v>4</v>
      </c>
      <c r="N3609" s="98">
        <v>0.71699999999999997</v>
      </c>
      <c r="O3609" s="91">
        <v>74</v>
      </c>
      <c r="P3609" s="91" t="s">
        <v>691</v>
      </c>
      <c r="Q3609" s="91" t="s">
        <v>691</v>
      </c>
      <c r="R3609" s="91" t="s">
        <v>691</v>
      </c>
      <c r="S3609" s="91">
        <v>8</v>
      </c>
      <c r="T3609" s="91" t="s">
        <v>691</v>
      </c>
      <c r="U3609" s="91">
        <v>36</v>
      </c>
      <c r="V3609" s="91">
        <v>15</v>
      </c>
      <c r="W3609" s="99">
        <v>0</v>
      </c>
      <c r="X3609" s="19">
        <v>8.6462578125000005E-3</v>
      </c>
      <c r="Y3609" s="29">
        <v>1.33</v>
      </c>
      <c r="Z3609" s="30">
        <v>90</v>
      </c>
      <c r="AA3609" s="30">
        <v>89</v>
      </c>
      <c r="AB3609" s="31">
        <v>0</v>
      </c>
      <c r="AC3609" s="32">
        <v>0</v>
      </c>
      <c r="AD3609" s="153">
        <f>VLOOKUP(D3609,'Dados Base'!$B:$K,9,FALSE)*31536000/VLOOKUP($F3609,F:H,MATCH(H3608,F3608:AF3608,0),FALSE)</f>
        <v>19947.012987012986</v>
      </c>
      <c r="AE3609" s="153">
        <f>VLOOKUP(D3609,'Dados Base'!$B:$K,10,FALSE)*31536000/VLOOKUP($F3609,F:H,MATCH(H3608,F3608:AF3608,0),FALSE)</f>
        <v>2199.4805194805199</v>
      </c>
      <c r="AF3609" s="14">
        <v>79.849999999999994</v>
      </c>
      <c r="AG3609" s="15">
        <v>86.2</v>
      </c>
      <c r="AH3609" s="14" t="s">
        <v>692</v>
      </c>
      <c r="AI3609" s="14">
        <v>50</v>
      </c>
      <c r="AJ3609" s="14">
        <v>100</v>
      </c>
      <c r="AK3609" s="72">
        <f>(SUMIFS('Banco de Indicadores Mun. (2)'!I:I,'Banco de Indicadores Mun. (2)'!B:B,'Banco de Indicadores - Mun. (1)'!B3609,'Banco de Indicadores Mun. (2)'!A:A,'Banco de Indicadores - Mun. (1)'!A3609) / VLOOKUP(D3609,'Dados Base'!$B:$K,8,FALSE)) * 100</f>
        <v>0</v>
      </c>
      <c r="AL3609" s="72">
        <f>(SUMIFS('Banco de Indicadores Mun. (2)'!I:I,'Banco de Indicadores Mun. (2)'!B:B,'Banco de Indicadores - Mun. (1)'!B3609,'Banco de Indicadores Mun. (2)'!A:A,'Banco de Indicadores - Mun. (1)'!A3609) / VLOOKUP(D3609,'Dados Base'!$B:$K,9,FALSE)) * 100</f>
        <v>0</v>
      </c>
      <c r="AM3609" s="72">
        <f>(SUMIFS('Banco de Indicadores Mun. (2)'!J:J,'Banco de Indicadores Mun. (2)'!B:B,'Banco de Indicadores - Mun. (1)'!B3609,'Banco de Indicadores Mun. (2)'!A:A,'Banco de Indicadores - Mun. (1)'!A3609) / VLOOKUP(D3609,'Dados Base'!$B:$K,7,FALSE)) * 100</f>
        <v>0</v>
      </c>
      <c r="AN3609" s="72">
        <f>(SUMIFS('Banco de Indicadores Mun. (2)'!K:K,'Banco de Indicadores Mun. (2)'!B:B,'Banco de Indicadores - Mun. (1)'!B3609,'Banco de Indicadores Mun. (2)'!A:A,'Banco de Indicadores - Mun. (1)'!A3609) / VLOOKUP(D3609,'Dados Base'!$B:$K,10,FALSE)) * 100</f>
        <v>0</v>
      </c>
      <c r="AO3609" s="33">
        <v>0</v>
      </c>
      <c r="AP3609" s="34">
        <v>0</v>
      </c>
      <c r="AQ3609" s="17">
        <v>0</v>
      </c>
      <c r="AR3609" s="24">
        <v>7.7</v>
      </c>
      <c r="AS3609" s="35">
        <v>93.11</v>
      </c>
      <c r="AT3609" s="35">
        <v>93.11</v>
      </c>
      <c r="AU3609" s="35">
        <v>50.279329608938554</v>
      </c>
      <c r="AV3609" s="7">
        <v>6.16</v>
      </c>
      <c r="AW3609" s="36">
        <v>0</v>
      </c>
      <c r="AX3609" s="36">
        <v>0</v>
      </c>
      <c r="AY3609" s="117">
        <v>5.2811402859867007</v>
      </c>
    </row>
    <row r="3610" spans="1:51" ht="15" x14ac:dyDescent="0.25">
      <c r="A3610" s="144">
        <v>2012</v>
      </c>
      <c r="B3610" s="77" t="s">
        <v>385</v>
      </c>
      <c r="C3610" s="78">
        <v>17</v>
      </c>
      <c r="D3610" s="77">
        <v>3533809</v>
      </c>
      <c r="E3610" s="78">
        <v>353380917</v>
      </c>
      <c r="F3610" s="78" t="str">
        <f t="shared" si="159"/>
        <v>3533809172012</v>
      </c>
      <c r="G3610" s="96">
        <v>-1.0544486554325161</v>
      </c>
      <c r="H3610" s="80">
        <f t="shared" si="158"/>
        <v>2638</v>
      </c>
      <c r="I3610" s="91">
        <v>1773</v>
      </c>
      <c r="J3610" s="91">
        <v>865</v>
      </c>
      <c r="K3610" s="83">
        <f>(H3610)/VLOOKUP(D3610,'Dados Base'!$B:$K,6,FALSE)</f>
        <v>13.325251300702126</v>
      </c>
      <c r="L3610" s="88">
        <f t="shared" si="160"/>
        <v>67.210007581501145</v>
      </c>
      <c r="M3610" s="93">
        <v>4</v>
      </c>
      <c r="N3610" s="98">
        <v>0.73</v>
      </c>
      <c r="O3610" s="91">
        <v>46</v>
      </c>
      <c r="P3610" s="91" t="s">
        <v>691</v>
      </c>
      <c r="Q3610" s="91" t="s">
        <v>691</v>
      </c>
      <c r="R3610" s="91" t="s">
        <v>691</v>
      </c>
      <c r="S3610" s="91">
        <v>3</v>
      </c>
      <c r="T3610" s="91" t="s">
        <v>691</v>
      </c>
      <c r="U3610" s="91">
        <v>6</v>
      </c>
      <c r="V3610" s="91">
        <v>9</v>
      </c>
      <c r="W3610" s="99">
        <v>0</v>
      </c>
      <c r="X3610" s="19">
        <v>5.524686458333334E-3</v>
      </c>
      <c r="Y3610" s="29">
        <v>0.69</v>
      </c>
      <c r="Z3610" s="30">
        <v>0</v>
      </c>
      <c r="AA3610" s="30">
        <v>93</v>
      </c>
      <c r="AB3610" s="31">
        <v>0</v>
      </c>
      <c r="AC3610" s="32">
        <v>0</v>
      </c>
      <c r="AD3610" s="153">
        <f>VLOOKUP(D3610,'Dados Base'!$B:$K,9,FALSE)*31536000/VLOOKUP($F3610,F:H,MATCH(H3609,F3609:AF3609,0),FALSE)</f>
        <v>22474.480667172102</v>
      </c>
      <c r="AE3610" s="153">
        <f>VLOOKUP(D3610,'Dados Base'!$B:$K,10,FALSE)*31536000/VLOOKUP($F3610,F:H,MATCH(H3609,F3609:AF3609,0),FALSE)</f>
        <v>2390.9021986353291</v>
      </c>
      <c r="AF3610" s="14">
        <v>80.42</v>
      </c>
      <c r="AG3610" s="15" t="s">
        <v>692</v>
      </c>
      <c r="AH3610" s="14">
        <v>63.57</v>
      </c>
      <c r="AI3610" s="14">
        <v>25.03</v>
      </c>
      <c r="AJ3610" s="14">
        <v>100</v>
      </c>
      <c r="AK3610" s="72">
        <f>(SUMIFS('Banco de Indicadores Mun. (2)'!I:I,'Banco de Indicadores Mun. (2)'!B:B,'Banco de Indicadores - Mun. (1)'!B3610,'Banco de Indicadores Mun. (2)'!A:A,'Banco de Indicadores - Mun. (1)'!A3610) / VLOOKUP(D3610,'Dados Base'!$B:$K,8,FALSE)) * 100</f>
        <v>0</v>
      </c>
      <c r="AL3610" s="72">
        <f>(SUMIFS('Banco de Indicadores Mun. (2)'!I:I,'Banco de Indicadores Mun. (2)'!B:B,'Banco de Indicadores - Mun. (1)'!B3610,'Banco de Indicadores Mun. (2)'!A:A,'Banco de Indicadores - Mun. (1)'!A3610) / VLOOKUP(D3610,'Dados Base'!$B:$K,9,FALSE)) * 100</f>
        <v>0</v>
      </c>
      <c r="AM3610" s="72">
        <f>(SUMIFS('Banco de Indicadores Mun. (2)'!J:J,'Banco de Indicadores Mun. (2)'!B:B,'Banco de Indicadores - Mun. (1)'!B3610,'Banco de Indicadores Mun. (2)'!A:A,'Banco de Indicadores - Mun. (1)'!A3610) / VLOOKUP(D3610,'Dados Base'!$B:$K,7,FALSE)) * 100</f>
        <v>0</v>
      </c>
      <c r="AN3610" s="72">
        <f>(SUMIFS('Banco de Indicadores Mun. (2)'!K:K,'Banco de Indicadores Mun. (2)'!B:B,'Banco de Indicadores - Mun. (1)'!B3610,'Banco de Indicadores Mun. (2)'!A:A,'Banco de Indicadores - Mun. (1)'!A3610) / VLOOKUP(D3610,'Dados Base'!$B:$K,10,FALSE)) * 100</f>
        <v>0</v>
      </c>
      <c r="AO3610" s="33">
        <v>0</v>
      </c>
      <c r="AP3610" s="34">
        <v>0</v>
      </c>
      <c r="AQ3610" s="17">
        <v>0</v>
      </c>
      <c r="AR3610" s="24">
        <v>8.9</v>
      </c>
      <c r="AS3610" s="35">
        <v>89</v>
      </c>
      <c r="AT3610" s="35">
        <v>0</v>
      </c>
      <c r="AU3610" s="35">
        <v>0</v>
      </c>
      <c r="AV3610" s="7">
        <v>1.34</v>
      </c>
      <c r="AW3610" s="36">
        <v>0</v>
      </c>
      <c r="AX3610" s="36">
        <v>0</v>
      </c>
      <c r="AY3610" s="117">
        <v>0</v>
      </c>
    </row>
    <row r="3611" spans="1:51" ht="15" x14ac:dyDescent="0.25">
      <c r="A3611" s="144">
        <v>2012</v>
      </c>
      <c r="B3611" s="77" t="s">
        <v>386</v>
      </c>
      <c r="C3611" s="78">
        <v>15</v>
      </c>
      <c r="D3611" s="77">
        <v>3533908</v>
      </c>
      <c r="E3611" s="78">
        <v>353390815</v>
      </c>
      <c r="F3611" s="78" t="str">
        <f t="shared" si="159"/>
        <v>3533908152012</v>
      </c>
      <c r="G3611" s="96">
        <v>0.76386574597939738</v>
      </c>
      <c r="H3611" s="80">
        <f t="shared" si="158"/>
        <v>50537</v>
      </c>
      <c r="I3611" s="91">
        <v>47858</v>
      </c>
      <c r="J3611" s="91">
        <v>2679</v>
      </c>
      <c r="K3611" s="83">
        <f>(H3611)/VLOOKUP(D3611,'Dados Base'!$B:$K,6,FALSE)</f>
        <v>62.895296884917428</v>
      </c>
      <c r="L3611" s="88">
        <f t="shared" si="160"/>
        <v>94.698933454696558</v>
      </c>
      <c r="M3611" s="93">
        <v>3</v>
      </c>
      <c r="N3611" s="98">
        <v>0.77300000000000002</v>
      </c>
      <c r="O3611" s="91">
        <v>301</v>
      </c>
      <c r="P3611" s="91" t="s">
        <v>691</v>
      </c>
      <c r="Q3611" s="91" t="s">
        <v>691</v>
      </c>
      <c r="R3611" s="91" t="s">
        <v>691</v>
      </c>
      <c r="S3611" s="91">
        <v>120</v>
      </c>
      <c r="T3611" s="91" t="s">
        <v>691</v>
      </c>
      <c r="U3611" s="91">
        <v>607</v>
      </c>
      <c r="V3611" s="91">
        <v>520</v>
      </c>
      <c r="W3611" s="99">
        <v>0</v>
      </c>
      <c r="X3611" s="19">
        <v>0.14528053884722222</v>
      </c>
      <c r="Y3611" s="29">
        <v>19.13</v>
      </c>
      <c r="Z3611" s="30">
        <v>737</v>
      </c>
      <c r="AA3611" s="30">
        <v>1849</v>
      </c>
      <c r="AB3611" s="31">
        <v>8</v>
      </c>
      <c r="AC3611" s="32">
        <v>0</v>
      </c>
      <c r="AD3611" s="153">
        <f>VLOOKUP(D3611,'Dados Base'!$B:$K,9,FALSE)*31536000/VLOOKUP($F3611,F:H,MATCH(H3610,F3610:AF3610,0),FALSE)</f>
        <v>4106.0387438906146</v>
      </c>
      <c r="AE3611" s="153">
        <f>VLOOKUP(D3611,'Dados Base'!$B:$K,10,FALSE)*31536000/VLOOKUP($F3611,F:H,MATCH(H3610,F3610:AF3610,0),FALSE)</f>
        <v>436.81263232878882</v>
      </c>
      <c r="AF3611" s="14">
        <v>94.44</v>
      </c>
      <c r="AG3611" s="15">
        <v>100</v>
      </c>
      <c r="AH3611" s="14">
        <v>93.94</v>
      </c>
      <c r="AI3611" s="14">
        <v>30.5</v>
      </c>
      <c r="AJ3611" s="14">
        <v>100</v>
      </c>
      <c r="AK3611" s="72">
        <f>(SUMIFS('Banco de Indicadores Mun. (2)'!I:I,'Banco de Indicadores Mun. (2)'!B:B,'Banco de Indicadores - Mun. (1)'!B3611,'Banco de Indicadores Mun. (2)'!A:A,'Banco de Indicadores - Mun. (1)'!A3611) / VLOOKUP(D3611,'Dados Base'!$B:$K,8,FALSE)) * 100</f>
        <v>0</v>
      </c>
      <c r="AL3611" s="72">
        <f>(SUMIFS('Banco de Indicadores Mun. (2)'!I:I,'Banco de Indicadores Mun. (2)'!B:B,'Banco de Indicadores - Mun. (1)'!B3611,'Banco de Indicadores Mun. (2)'!A:A,'Banco de Indicadores - Mun. (1)'!A3611) / VLOOKUP(D3611,'Dados Base'!$B:$K,9,FALSE)) * 100</f>
        <v>0</v>
      </c>
      <c r="AM3611" s="72">
        <f>(SUMIFS('Banco de Indicadores Mun. (2)'!J:J,'Banco de Indicadores Mun. (2)'!B:B,'Banco de Indicadores - Mun. (1)'!B3611,'Banco de Indicadores Mun. (2)'!A:A,'Banco de Indicadores - Mun. (1)'!A3611) / VLOOKUP(D3611,'Dados Base'!$B:$K,7,FALSE)) * 100</f>
        <v>0</v>
      </c>
      <c r="AN3611" s="72">
        <f>(SUMIFS('Banco de Indicadores Mun. (2)'!K:K,'Banco de Indicadores Mun. (2)'!B:B,'Banco de Indicadores - Mun. (1)'!B3611,'Banco de Indicadores Mun. (2)'!A:A,'Banco de Indicadores - Mun. (1)'!A3611) / VLOOKUP(D3611,'Dados Base'!$B:$K,10,FALSE)) * 100</f>
        <v>0</v>
      </c>
      <c r="AO3611" s="33">
        <v>1</v>
      </c>
      <c r="AP3611" s="34">
        <v>0</v>
      </c>
      <c r="AQ3611" s="17">
        <v>0</v>
      </c>
      <c r="AR3611" s="24">
        <v>10</v>
      </c>
      <c r="AS3611" s="35">
        <v>100</v>
      </c>
      <c r="AT3611" s="35">
        <v>30</v>
      </c>
      <c r="AU3611" s="35">
        <v>28.499613302397524</v>
      </c>
      <c r="AV3611" s="7">
        <v>4</v>
      </c>
      <c r="AW3611" s="36">
        <v>0</v>
      </c>
      <c r="AX3611" s="36">
        <v>0</v>
      </c>
      <c r="AY3611" s="117">
        <v>105.37797020404112</v>
      </c>
    </row>
    <row r="3612" spans="1:51" ht="15" x14ac:dyDescent="0.25">
      <c r="A3612" s="144">
        <v>2012</v>
      </c>
      <c r="B3612" s="77" t="s">
        <v>387</v>
      </c>
      <c r="C3612" s="78">
        <v>15</v>
      </c>
      <c r="D3612" s="77">
        <v>3534005</v>
      </c>
      <c r="E3612" s="78">
        <v>353400515</v>
      </c>
      <c r="F3612" s="78" t="str">
        <f t="shared" si="159"/>
        <v>3534005152012</v>
      </c>
      <c r="G3612" s="96">
        <v>1.1617739945670058</v>
      </c>
      <c r="H3612" s="80">
        <f t="shared" si="158"/>
        <v>3951</v>
      </c>
      <c r="I3612" s="91">
        <v>3160</v>
      </c>
      <c r="J3612" s="91">
        <v>791</v>
      </c>
      <c r="K3612" s="83">
        <f>(H3612)/VLOOKUP(D3612,'Dados Base'!$B:$K,6,FALSE)</f>
        <v>16.229871837002957</v>
      </c>
      <c r="L3612" s="88">
        <f t="shared" si="160"/>
        <v>79.97975196152872</v>
      </c>
      <c r="M3612" s="93">
        <v>1</v>
      </c>
      <c r="N3612" s="98">
        <v>0.73799999999999999</v>
      </c>
      <c r="O3612" s="91">
        <v>49</v>
      </c>
      <c r="P3612" s="91" t="s">
        <v>691</v>
      </c>
      <c r="Q3612" s="91" t="s">
        <v>691</v>
      </c>
      <c r="R3612" s="91" t="s">
        <v>691</v>
      </c>
      <c r="S3612" s="91">
        <v>9</v>
      </c>
      <c r="T3612" s="91" t="s">
        <v>691</v>
      </c>
      <c r="U3612" s="91">
        <v>19</v>
      </c>
      <c r="V3612" s="91">
        <v>19</v>
      </c>
      <c r="W3612" s="99">
        <v>0</v>
      </c>
      <c r="X3612" s="19">
        <v>8.8928367187499999E-3</v>
      </c>
      <c r="Y3612" s="29">
        <v>1.24</v>
      </c>
      <c r="Z3612" s="30">
        <v>143</v>
      </c>
      <c r="AA3612" s="30">
        <v>24</v>
      </c>
      <c r="AB3612" s="31">
        <v>0</v>
      </c>
      <c r="AC3612" s="32">
        <v>0</v>
      </c>
      <c r="AD3612" s="153">
        <f>VLOOKUP(D3612,'Dados Base'!$B:$K,9,FALSE)*31536000/VLOOKUP($F3612,F:H,MATCH(H3611,F3611:AF3611,0),FALSE)</f>
        <v>15005.740318906606</v>
      </c>
      <c r="AE3612" s="153">
        <f>VLOOKUP(D3612,'Dados Base'!$B:$K,10,FALSE)*31536000/VLOOKUP($F3612,F:H,MATCH(H3611,F3611:AF3611,0),FALSE)</f>
        <v>1596.3553530751703</v>
      </c>
      <c r="AF3612" s="14">
        <v>86.43</v>
      </c>
      <c r="AG3612" s="15">
        <v>98.2</v>
      </c>
      <c r="AH3612" s="14">
        <v>72.17</v>
      </c>
      <c r="AI3612" s="14">
        <v>16.239999999999998</v>
      </c>
      <c r="AJ3612" s="14">
        <v>100</v>
      </c>
      <c r="AK3612" s="72">
        <f>(SUMIFS('Banco de Indicadores Mun. (2)'!I:I,'Banco de Indicadores Mun. (2)'!B:B,'Banco de Indicadores - Mun. (1)'!B3612,'Banco de Indicadores Mun. (2)'!A:A,'Banco de Indicadores - Mun. (1)'!A3612) / VLOOKUP(D3612,'Dados Base'!$B:$K,8,FALSE)) * 100</f>
        <v>0</v>
      </c>
      <c r="AL3612" s="72">
        <f>(SUMIFS('Banco de Indicadores Mun. (2)'!I:I,'Banco de Indicadores Mun. (2)'!B:B,'Banco de Indicadores - Mun. (1)'!B3612,'Banco de Indicadores Mun. (2)'!A:A,'Banco de Indicadores - Mun. (1)'!A3612) / VLOOKUP(D3612,'Dados Base'!$B:$K,9,FALSE)) * 100</f>
        <v>0</v>
      </c>
      <c r="AM3612" s="72">
        <f>(SUMIFS('Banco de Indicadores Mun. (2)'!J:J,'Banco de Indicadores Mun. (2)'!B:B,'Banco de Indicadores - Mun. (1)'!B3612,'Banco de Indicadores Mun. (2)'!A:A,'Banco de Indicadores - Mun. (1)'!A3612) / VLOOKUP(D3612,'Dados Base'!$B:$K,7,FALSE)) * 100</f>
        <v>0</v>
      </c>
      <c r="AN3612" s="72">
        <f>(SUMIFS('Banco de Indicadores Mun. (2)'!K:K,'Banco de Indicadores Mun. (2)'!B:B,'Banco de Indicadores - Mun. (1)'!B3612,'Banco de Indicadores Mun. (2)'!A:A,'Banco de Indicadores - Mun. (1)'!A3612) / VLOOKUP(D3612,'Dados Base'!$B:$K,10,FALSE)) * 100</f>
        <v>0</v>
      </c>
      <c r="AO3612" s="33">
        <v>0</v>
      </c>
      <c r="AP3612" s="34">
        <v>0</v>
      </c>
      <c r="AQ3612" s="17">
        <v>0</v>
      </c>
      <c r="AR3612" s="24">
        <v>10</v>
      </c>
      <c r="AS3612" s="35">
        <v>95</v>
      </c>
      <c r="AT3612" s="35">
        <v>95</v>
      </c>
      <c r="AU3612" s="35">
        <v>85.628742514970057</v>
      </c>
      <c r="AV3612" s="7">
        <v>9.6300000000000008</v>
      </c>
      <c r="AW3612" s="36">
        <v>0</v>
      </c>
      <c r="AX3612" s="36">
        <v>0</v>
      </c>
      <c r="AY3612" s="117">
        <v>9.7710027128283592</v>
      </c>
    </row>
    <row r="3613" spans="1:51" ht="15" x14ac:dyDescent="0.25">
      <c r="A3613" s="144">
        <v>2012</v>
      </c>
      <c r="B3613" s="77" t="s">
        <v>388</v>
      </c>
      <c r="C3613" s="78">
        <v>21</v>
      </c>
      <c r="D3613" s="77">
        <v>3534104</v>
      </c>
      <c r="E3613" s="78">
        <v>353410421</v>
      </c>
      <c r="F3613" s="78" t="str">
        <f t="shared" si="159"/>
        <v>3534104212012</v>
      </c>
      <c r="G3613" s="96">
        <v>0.28837134380159668</v>
      </c>
      <c r="H3613" s="80">
        <f t="shared" si="158"/>
        <v>6130</v>
      </c>
      <c r="I3613" s="91">
        <v>5760</v>
      </c>
      <c r="J3613" s="91">
        <v>370</v>
      </c>
      <c r="K3613" s="83">
        <f>(H3613)/VLOOKUP(D3613,'Dados Base'!$B:$K,6,FALSE)</f>
        <v>28.142502984115325</v>
      </c>
      <c r="L3613" s="88">
        <f t="shared" si="160"/>
        <v>93.964110929853177</v>
      </c>
      <c r="M3613" s="93">
        <v>4</v>
      </c>
      <c r="N3613" s="98">
        <v>0.77</v>
      </c>
      <c r="O3613" s="91">
        <v>47</v>
      </c>
      <c r="P3613" s="91" t="s">
        <v>691</v>
      </c>
      <c r="Q3613" s="91" t="s">
        <v>691</v>
      </c>
      <c r="R3613" s="91" t="s">
        <v>691</v>
      </c>
      <c r="S3613" s="91">
        <v>25</v>
      </c>
      <c r="T3613" s="91" t="s">
        <v>691</v>
      </c>
      <c r="U3613" s="91">
        <v>27</v>
      </c>
      <c r="V3613" s="91">
        <v>25</v>
      </c>
      <c r="W3613" s="99">
        <v>0</v>
      </c>
      <c r="X3613" s="19">
        <v>1.4909947916666666E-2</v>
      </c>
      <c r="Y3613" s="29">
        <v>2.29</v>
      </c>
      <c r="Z3613" s="30">
        <v>270</v>
      </c>
      <c r="AA3613" s="30">
        <v>40</v>
      </c>
      <c r="AB3613" s="31">
        <v>0</v>
      </c>
      <c r="AC3613" s="32">
        <v>0</v>
      </c>
      <c r="AD3613" s="153">
        <f>VLOOKUP(D3613,'Dados Base'!$B:$K,9,FALSE)*31536000/VLOOKUP($F3613,F:H,MATCH(H3612,F3612:AF3612,0),FALSE)</f>
        <v>8539.9282218597073</v>
      </c>
      <c r="AE3613" s="153">
        <f>VLOOKUP(D3613,'Dados Base'!$B:$K,10,FALSE)*31536000/VLOOKUP($F3613,F:H,MATCH(H3612,F3612:AF3612,0),FALSE)</f>
        <v>977.46166394779743</v>
      </c>
      <c r="AF3613" s="14">
        <v>93.4</v>
      </c>
      <c r="AG3613" s="15">
        <v>100</v>
      </c>
      <c r="AH3613" s="14">
        <v>88.59</v>
      </c>
      <c r="AI3613" s="14">
        <v>21.13</v>
      </c>
      <c r="AJ3613" s="14">
        <v>100</v>
      </c>
      <c r="AK3613" s="72">
        <f>(SUMIFS('Banco de Indicadores Mun. (2)'!I:I,'Banco de Indicadores Mun. (2)'!B:B,'Banco de Indicadores - Mun. (1)'!B3613,'Banco de Indicadores Mun. (2)'!A:A,'Banco de Indicadores - Mun. (1)'!A3613) / VLOOKUP(D3613,'Dados Base'!$B:$K,8,FALSE)) * 100</f>
        <v>0</v>
      </c>
      <c r="AL3613" s="72">
        <f>(SUMIFS('Banco de Indicadores Mun. (2)'!I:I,'Banco de Indicadores Mun. (2)'!B:B,'Banco de Indicadores - Mun. (1)'!B3613,'Banco de Indicadores Mun. (2)'!A:A,'Banco de Indicadores - Mun. (1)'!A3613) / VLOOKUP(D3613,'Dados Base'!$B:$K,9,FALSE)) * 100</f>
        <v>0</v>
      </c>
      <c r="AM3613" s="72">
        <f>(SUMIFS('Banco de Indicadores Mun. (2)'!J:J,'Banco de Indicadores Mun. (2)'!B:B,'Banco de Indicadores - Mun. (1)'!B3613,'Banco de Indicadores Mun. (2)'!A:A,'Banco de Indicadores - Mun. (1)'!A3613) / VLOOKUP(D3613,'Dados Base'!$B:$K,7,FALSE)) * 100</f>
        <v>0</v>
      </c>
      <c r="AN3613" s="72">
        <f>(SUMIFS('Banco de Indicadores Mun. (2)'!K:K,'Banco de Indicadores Mun. (2)'!B:B,'Banco de Indicadores - Mun. (1)'!B3613,'Banco de Indicadores Mun. (2)'!A:A,'Banco de Indicadores - Mun. (1)'!A3613) / VLOOKUP(D3613,'Dados Base'!$B:$K,10,FALSE)) * 100</f>
        <v>0</v>
      </c>
      <c r="AO3613" s="33">
        <v>0</v>
      </c>
      <c r="AP3613" s="34">
        <v>0</v>
      </c>
      <c r="AQ3613" s="17">
        <v>0</v>
      </c>
      <c r="AR3613" s="24">
        <v>8.6999999999999993</v>
      </c>
      <c r="AS3613" s="35">
        <v>100</v>
      </c>
      <c r="AT3613" s="35">
        <v>100</v>
      </c>
      <c r="AU3613" s="35">
        <v>87.096774193548384</v>
      </c>
      <c r="AV3613" s="7">
        <v>9.6999999999999993</v>
      </c>
      <c r="AW3613" s="36">
        <v>0</v>
      </c>
      <c r="AX3613" s="36">
        <v>0</v>
      </c>
      <c r="AY3613" s="117">
        <v>0</v>
      </c>
    </row>
    <row r="3614" spans="1:51" ht="15" x14ac:dyDescent="0.25">
      <c r="A3614" s="144">
        <v>2012</v>
      </c>
      <c r="B3614" s="77" t="s">
        <v>389</v>
      </c>
      <c r="C3614" s="78">
        <v>15</v>
      </c>
      <c r="D3614" s="77">
        <v>3534203</v>
      </c>
      <c r="E3614" s="78">
        <v>353420315</v>
      </c>
      <c r="F3614" s="78" t="str">
        <f t="shared" si="159"/>
        <v>3534203152012</v>
      </c>
      <c r="G3614" s="96">
        <v>2.9249850832345992</v>
      </c>
      <c r="H3614" s="80">
        <f t="shared" si="158"/>
        <v>5913</v>
      </c>
      <c r="I3614" s="91">
        <v>5464</v>
      </c>
      <c r="J3614" s="91">
        <v>449</v>
      </c>
      <c r="K3614" s="83">
        <f>(H3614)/VLOOKUP(D3614,'Dados Base'!$B:$K,6,FALSE)</f>
        <v>23.813934756343134</v>
      </c>
      <c r="L3614" s="88">
        <f t="shared" si="160"/>
        <v>92.406561812954507</v>
      </c>
      <c r="M3614" s="93">
        <v>1</v>
      </c>
      <c r="N3614" s="98">
        <v>0.76700000000000002</v>
      </c>
      <c r="O3614" s="91">
        <v>38</v>
      </c>
      <c r="P3614" s="91" t="s">
        <v>691</v>
      </c>
      <c r="Q3614" s="91" t="s">
        <v>691</v>
      </c>
      <c r="R3614" s="91" t="s">
        <v>691</v>
      </c>
      <c r="S3614" s="91">
        <v>6</v>
      </c>
      <c r="T3614" s="91" t="s">
        <v>691</v>
      </c>
      <c r="U3614" s="91">
        <v>27</v>
      </c>
      <c r="V3614" s="91">
        <v>20</v>
      </c>
      <c r="W3614" s="99">
        <v>5.6466000000000003</v>
      </c>
      <c r="X3614" s="19">
        <v>1.4363662500000002E-2</v>
      </c>
      <c r="Y3614" s="29">
        <v>2.17</v>
      </c>
      <c r="Z3614" s="30">
        <v>244</v>
      </c>
      <c r="AA3614" s="30">
        <v>49</v>
      </c>
      <c r="AB3614" s="31">
        <v>1</v>
      </c>
      <c r="AC3614" s="32">
        <v>0</v>
      </c>
      <c r="AD3614" s="153">
        <f>VLOOKUP(D3614,'Dados Base'!$B:$K,9,FALSE)*31536000/VLOOKUP($F3614,F:H,MATCH(H3613,F3613:AF3613,0),FALSE)</f>
        <v>10080</v>
      </c>
      <c r="AE3614" s="153">
        <f>VLOOKUP(D3614,'Dados Base'!$B:$K,10,FALSE)*31536000/VLOOKUP($F3614,F:H,MATCH(H3613,F3613:AF3613,0),FALSE)</f>
        <v>1066.6666666666663</v>
      </c>
      <c r="AF3614" s="14">
        <v>93.28</v>
      </c>
      <c r="AG3614" s="15">
        <v>97.1</v>
      </c>
      <c r="AH3614" s="14">
        <v>85.71</v>
      </c>
      <c r="AI3614" s="14">
        <v>20.6</v>
      </c>
      <c r="AJ3614" s="14">
        <v>100</v>
      </c>
      <c r="AK3614" s="72">
        <f>(SUMIFS('Banco de Indicadores Mun. (2)'!I:I,'Banco de Indicadores Mun. (2)'!B:B,'Banco de Indicadores - Mun. (1)'!B3614,'Banco de Indicadores Mun. (2)'!A:A,'Banco de Indicadores - Mun. (1)'!A3614) / VLOOKUP(D3614,'Dados Base'!$B:$K,8,FALSE)) * 100</f>
        <v>0</v>
      </c>
      <c r="AL3614" s="72">
        <f>(SUMIFS('Banco de Indicadores Mun. (2)'!I:I,'Banco de Indicadores Mun. (2)'!B:B,'Banco de Indicadores - Mun. (1)'!B3614,'Banco de Indicadores Mun. (2)'!A:A,'Banco de Indicadores - Mun. (1)'!A3614) / VLOOKUP(D3614,'Dados Base'!$B:$K,9,FALSE)) * 100</f>
        <v>0</v>
      </c>
      <c r="AM3614" s="72">
        <f>(SUMIFS('Banco de Indicadores Mun. (2)'!J:J,'Banco de Indicadores Mun. (2)'!B:B,'Banco de Indicadores - Mun. (1)'!B3614,'Banco de Indicadores Mun. (2)'!A:A,'Banco de Indicadores - Mun. (1)'!A3614) / VLOOKUP(D3614,'Dados Base'!$B:$K,7,FALSE)) * 100</f>
        <v>0</v>
      </c>
      <c r="AN3614" s="72">
        <f>(SUMIFS('Banco de Indicadores Mun. (2)'!K:K,'Banco de Indicadores Mun. (2)'!B:B,'Banco de Indicadores - Mun. (1)'!B3614,'Banco de Indicadores Mun. (2)'!A:A,'Banco de Indicadores - Mun. (1)'!A3614) / VLOOKUP(D3614,'Dados Base'!$B:$K,10,FALSE)) * 100</f>
        <v>0</v>
      </c>
      <c r="AO3614" s="33">
        <v>0</v>
      </c>
      <c r="AP3614" s="34">
        <v>0</v>
      </c>
      <c r="AQ3614" s="17">
        <v>0</v>
      </c>
      <c r="AR3614" s="24">
        <v>8</v>
      </c>
      <c r="AS3614" s="35">
        <v>97</v>
      </c>
      <c r="AT3614" s="35">
        <v>97</v>
      </c>
      <c r="AU3614" s="35">
        <v>83.276450511945384</v>
      </c>
      <c r="AV3614" s="7">
        <v>9.9600000000000009</v>
      </c>
      <c r="AW3614" s="36">
        <v>0</v>
      </c>
      <c r="AX3614" s="36">
        <v>0</v>
      </c>
      <c r="AY3614" s="117">
        <v>96.347579116841288</v>
      </c>
    </row>
    <row r="3615" spans="1:51" ht="15" x14ac:dyDescent="0.25">
      <c r="A3615" s="144">
        <v>2012</v>
      </c>
      <c r="B3615" s="77" t="s">
        <v>390</v>
      </c>
      <c r="C3615" s="78">
        <v>12</v>
      </c>
      <c r="D3615" s="77">
        <v>3534302</v>
      </c>
      <c r="E3615" s="78">
        <v>353430212</v>
      </c>
      <c r="F3615" s="78" t="str">
        <f t="shared" si="159"/>
        <v>3534302122012</v>
      </c>
      <c r="G3615" s="96">
        <v>0.90882439563086947</v>
      </c>
      <c r="H3615" s="80">
        <f t="shared" si="158"/>
        <v>40289</v>
      </c>
      <c r="I3615" s="91">
        <v>39251</v>
      </c>
      <c r="J3615" s="91">
        <v>1038</v>
      </c>
      <c r="K3615" s="83">
        <f>(H3615)/VLOOKUP(D3615,'Dados Base'!$B:$K,6,FALSE)</f>
        <v>135.91404378774078</v>
      </c>
      <c r="L3615" s="88">
        <f t="shared" si="160"/>
        <v>97.423614386060706</v>
      </c>
      <c r="M3615" s="93">
        <v>2</v>
      </c>
      <c r="N3615" s="98">
        <v>0.78</v>
      </c>
      <c r="O3615" s="91">
        <v>98</v>
      </c>
      <c r="P3615" s="91" t="s">
        <v>691</v>
      </c>
      <c r="Q3615" s="91" t="s">
        <v>691</v>
      </c>
      <c r="R3615" s="91" t="s">
        <v>691</v>
      </c>
      <c r="S3615" s="91">
        <v>72</v>
      </c>
      <c r="T3615" s="91" t="s">
        <v>691</v>
      </c>
      <c r="U3615" s="91">
        <v>575</v>
      </c>
      <c r="V3615" s="91">
        <v>375</v>
      </c>
      <c r="W3615" s="99">
        <v>0</v>
      </c>
      <c r="X3615" s="19">
        <v>0.12263896990740741</v>
      </c>
      <c r="Y3615" s="29">
        <v>15.72</v>
      </c>
      <c r="Z3615" s="30">
        <v>849</v>
      </c>
      <c r="AA3615" s="30">
        <v>1274</v>
      </c>
      <c r="AB3615" s="31">
        <v>2</v>
      </c>
      <c r="AC3615" s="32">
        <v>0</v>
      </c>
      <c r="AD3615" s="153">
        <f>VLOOKUP(D3615,'Dados Base'!$B:$K,9,FALSE)*31536000/VLOOKUP($F3615,F:H,MATCH(H3614,F3614:AF3614,0),FALSE)</f>
        <v>3029.2218719749808</v>
      </c>
      <c r="AE3615" s="153">
        <f>VLOOKUP(D3615,'Dados Base'!$B:$K,10,FALSE)*31536000/VLOOKUP($F3615,F:H,MATCH(H3614,F3614:AF3614,0),FALSE)</f>
        <v>352.23510139243967</v>
      </c>
      <c r="AF3615" s="14">
        <v>100</v>
      </c>
      <c r="AG3615" s="15">
        <v>97.4</v>
      </c>
      <c r="AH3615" s="14">
        <v>98.26</v>
      </c>
      <c r="AI3615" s="14">
        <v>64.930000000000007</v>
      </c>
      <c r="AJ3615" s="14">
        <v>99.4</v>
      </c>
      <c r="AK3615" s="72">
        <f>(SUMIFS('Banco de Indicadores Mun. (2)'!I:I,'Banco de Indicadores Mun. (2)'!B:B,'Banco de Indicadores - Mun. (1)'!B3615,'Banco de Indicadores Mun. (2)'!A:A,'Banco de Indicadores - Mun. (1)'!A3615) / VLOOKUP(D3615,'Dados Base'!$B:$K,8,FALSE)) * 100</f>
        <v>0</v>
      </c>
      <c r="AL3615" s="72">
        <f>(SUMIFS('Banco de Indicadores Mun. (2)'!I:I,'Banco de Indicadores Mun. (2)'!B:B,'Banco de Indicadores - Mun. (1)'!B3615,'Banco de Indicadores Mun. (2)'!A:A,'Banco de Indicadores - Mun. (1)'!A3615) / VLOOKUP(D3615,'Dados Base'!$B:$K,9,FALSE)) * 100</f>
        <v>0</v>
      </c>
      <c r="AM3615" s="72">
        <f>(SUMIFS('Banco de Indicadores Mun. (2)'!J:J,'Banco de Indicadores Mun. (2)'!B:B,'Banco de Indicadores - Mun. (1)'!B3615,'Banco de Indicadores Mun. (2)'!A:A,'Banco de Indicadores - Mun. (1)'!A3615) / VLOOKUP(D3615,'Dados Base'!$B:$K,7,FALSE)) * 100</f>
        <v>0</v>
      </c>
      <c r="AN3615" s="72">
        <f>(SUMIFS('Banco de Indicadores Mun. (2)'!K:K,'Banco de Indicadores Mun. (2)'!B:B,'Banco de Indicadores - Mun. (1)'!B3615,'Banco de Indicadores Mun. (2)'!A:A,'Banco de Indicadores - Mun. (1)'!A3615) / VLOOKUP(D3615,'Dados Base'!$B:$K,10,FALSE)) * 100</f>
        <v>0</v>
      </c>
      <c r="AO3615" s="33">
        <v>0</v>
      </c>
      <c r="AP3615" s="34">
        <v>0</v>
      </c>
      <c r="AQ3615" s="17">
        <v>0</v>
      </c>
      <c r="AR3615" s="24">
        <v>10</v>
      </c>
      <c r="AS3615" s="35">
        <v>100</v>
      </c>
      <c r="AT3615" s="35">
        <v>50</v>
      </c>
      <c r="AU3615" s="35">
        <v>39.990579368817706</v>
      </c>
      <c r="AV3615" s="7">
        <v>5.0999999999999996</v>
      </c>
      <c r="AW3615" s="36">
        <v>0</v>
      </c>
      <c r="AX3615" s="36">
        <v>0</v>
      </c>
      <c r="AY3615" s="117">
        <v>58.972144874914633</v>
      </c>
    </row>
    <row r="3616" spans="1:51" ht="15" x14ac:dyDescent="0.25">
      <c r="A3616" s="144">
        <v>2012</v>
      </c>
      <c r="B3616" s="77" t="s">
        <v>391</v>
      </c>
      <c r="C3616" s="78">
        <v>6</v>
      </c>
      <c r="D3616" s="77">
        <v>3534401</v>
      </c>
      <c r="E3616" s="78">
        <v>35344016</v>
      </c>
      <c r="F3616" s="78" t="str">
        <f t="shared" si="159"/>
        <v>353440162012</v>
      </c>
      <c r="G3616" s="96">
        <v>0.18839854091012853</v>
      </c>
      <c r="H3616" s="80">
        <f t="shared" si="158"/>
        <v>669148</v>
      </c>
      <c r="I3616" s="91">
        <v>669148</v>
      </c>
      <c r="J3616" s="91">
        <v>0</v>
      </c>
      <c r="K3616" s="83">
        <f>(H3616)/VLOOKUP(D3616,'Dados Base'!$B:$K,6,FALSE)</f>
        <v>10304.096088697259</v>
      </c>
      <c r="L3616" s="88">
        <f t="shared" si="160"/>
        <v>100</v>
      </c>
      <c r="M3616" s="93">
        <v>2</v>
      </c>
      <c r="N3616" s="98">
        <v>0.77600000000000002</v>
      </c>
      <c r="O3616" s="91">
        <v>13</v>
      </c>
      <c r="P3616" s="91" t="s">
        <v>691</v>
      </c>
      <c r="Q3616" s="91" t="s">
        <v>691</v>
      </c>
      <c r="R3616" s="91" t="s">
        <v>691</v>
      </c>
      <c r="S3616" s="91">
        <v>863</v>
      </c>
      <c r="T3616" s="91" t="s">
        <v>691</v>
      </c>
      <c r="U3616" s="91">
        <v>4429</v>
      </c>
      <c r="V3616" s="91">
        <v>3831</v>
      </c>
      <c r="W3616" s="99">
        <v>0</v>
      </c>
      <c r="X3616" s="19">
        <v>2.733903287037037</v>
      </c>
      <c r="Y3616" s="29">
        <v>468.21</v>
      </c>
      <c r="Z3616" s="30">
        <v>6108</v>
      </c>
      <c r="AA3616" s="30">
        <v>30011</v>
      </c>
      <c r="AB3616" s="31">
        <v>71</v>
      </c>
      <c r="AC3616" s="32">
        <v>2</v>
      </c>
      <c r="AD3616" s="153">
        <f>VLOOKUP(D3616,'Dados Base'!$B:$K,9,FALSE)*31536000/VLOOKUP($F3616,F:H,MATCH(H3615,F3615:AF3615,0),FALSE)</f>
        <v>44.772158027820453</v>
      </c>
      <c r="AE3616" s="153">
        <f>VLOOKUP(D3616,'Dados Base'!$B:$K,10,FALSE)*31536000/VLOOKUP($F3616,F:H,MATCH(H3615,F3615:AF3615,0),FALSE)</f>
        <v>6.1267163617017451</v>
      </c>
      <c r="AF3616" s="14">
        <v>100</v>
      </c>
      <c r="AG3616" s="15">
        <v>100</v>
      </c>
      <c r="AH3616" s="14">
        <v>63.84</v>
      </c>
      <c r="AI3616" s="14">
        <v>47.76</v>
      </c>
      <c r="AJ3616" s="14">
        <v>100</v>
      </c>
      <c r="AK3616" s="72">
        <f>(SUMIFS('Banco de Indicadores Mun. (2)'!I:I,'Banco de Indicadores Mun. (2)'!B:B,'Banco de Indicadores - Mun. (1)'!B3616,'Banco de Indicadores Mun. (2)'!A:A,'Banco de Indicadores - Mun. (1)'!A3616) / VLOOKUP(D3616,'Dados Base'!$B:$K,8,FALSE)) * 100</f>
        <v>0</v>
      </c>
      <c r="AL3616" s="72">
        <f>(SUMIFS('Banco de Indicadores Mun. (2)'!I:I,'Banco de Indicadores Mun. (2)'!B:B,'Banco de Indicadores - Mun. (1)'!B3616,'Banco de Indicadores Mun. (2)'!A:A,'Banco de Indicadores - Mun. (1)'!A3616) / VLOOKUP(D3616,'Dados Base'!$B:$K,9,FALSE)) * 100</f>
        <v>0</v>
      </c>
      <c r="AM3616" s="72">
        <f>(SUMIFS('Banco de Indicadores Mun. (2)'!J:J,'Banco de Indicadores Mun. (2)'!B:B,'Banco de Indicadores - Mun. (1)'!B3616,'Banco de Indicadores Mun. (2)'!A:A,'Banco de Indicadores - Mun. (1)'!A3616) / VLOOKUP(D3616,'Dados Base'!$B:$K,7,FALSE)) * 100</f>
        <v>0</v>
      </c>
      <c r="AN3616" s="72">
        <f>(SUMIFS('Banco de Indicadores Mun. (2)'!K:K,'Banco de Indicadores Mun. (2)'!B:B,'Banco de Indicadores - Mun. (1)'!B3616,'Banco de Indicadores Mun. (2)'!A:A,'Banco de Indicadores - Mun. (1)'!A3616) / VLOOKUP(D3616,'Dados Base'!$B:$K,10,FALSE)) * 100</f>
        <v>0</v>
      </c>
      <c r="AO3616" s="33">
        <v>2</v>
      </c>
      <c r="AP3616" s="34">
        <v>0</v>
      </c>
      <c r="AQ3616" s="17">
        <v>11</v>
      </c>
      <c r="AR3616" s="24">
        <v>7.8</v>
      </c>
      <c r="AS3616" s="35">
        <v>75</v>
      </c>
      <c r="AT3616" s="35">
        <v>30.75</v>
      </c>
      <c r="AU3616" s="35">
        <v>16.910767186245465</v>
      </c>
      <c r="AV3616" s="7">
        <v>3.34</v>
      </c>
      <c r="AW3616" s="36">
        <v>6</v>
      </c>
      <c r="AX3616" s="36">
        <v>2</v>
      </c>
      <c r="AY3616" s="117">
        <v>1.7803114721848341</v>
      </c>
    </row>
    <row r="3617" spans="1:51" ht="15" x14ac:dyDescent="0.25">
      <c r="A3617" s="144">
        <v>2012</v>
      </c>
      <c r="B3617" s="77" t="s">
        <v>392</v>
      </c>
      <c r="C3617" s="78">
        <v>21</v>
      </c>
      <c r="D3617" s="77">
        <v>3534500</v>
      </c>
      <c r="E3617" s="78">
        <v>353450021</v>
      </c>
      <c r="F3617" s="78" t="str">
        <f t="shared" si="159"/>
        <v>3534500212012</v>
      </c>
      <c r="G3617" s="96">
        <v>-3.9424454269254561E-2</v>
      </c>
      <c r="H3617" s="80">
        <f t="shared" si="158"/>
        <v>2531</v>
      </c>
      <c r="I3617" s="91">
        <v>2123</v>
      </c>
      <c r="J3617" s="91">
        <v>408</v>
      </c>
      <c r="K3617" s="83">
        <f>(H3617)/VLOOKUP(D3617,'Dados Base'!$B:$K,6,FALSE)</f>
        <v>11.430248837104276</v>
      </c>
      <c r="L3617" s="88">
        <f t="shared" si="160"/>
        <v>83.879889371789801</v>
      </c>
      <c r="M3617" s="93">
        <v>3</v>
      </c>
      <c r="N3617" s="98">
        <v>0.749</v>
      </c>
      <c r="O3617" s="91">
        <v>40</v>
      </c>
      <c r="P3617" s="91" t="s">
        <v>691</v>
      </c>
      <c r="Q3617" s="91" t="s">
        <v>691</v>
      </c>
      <c r="R3617" s="91" t="s">
        <v>691</v>
      </c>
      <c r="S3617" s="91">
        <v>7</v>
      </c>
      <c r="T3617" s="91" t="s">
        <v>691</v>
      </c>
      <c r="U3617" s="91">
        <v>19</v>
      </c>
      <c r="V3617" s="91">
        <v>15</v>
      </c>
      <c r="W3617" s="99">
        <v>0</v>
      </c>
      <c r="X3617" s="19">
        <v>5.6163153645833325E-3</v>
      </c>
      <c r="Y3617" s="29">
        <v>0.84</v>
      </c>
      <c r="Z3617" s="30">
        <v>92</v>
      </c>
      <c r="AA3617" s="30">
        <v>21</v>
      </c>
      <c r="AB3617" s="31">
        <v>0</v>
      </c>
      <c r="AC3617" s="32">
        <v>0</v>
      </c>
      <c r="AD3617" s="153">
        <f>VLOOKUP(D3617,'Dados Base'!$B:$K,9,FALSE)*31536000/VLOOKUP($F3617,F:H,MATCH(H3616,F3616:AF3616,0),FALSE)</f>
        <v>20434.231529039906</v>
      </c>
      <c r="AE3617" s="153">
        <f>VLOOKUP(D3617,'Dados Base'!$B:$K,10,FALSE)*31536000/VLOOKUP($F3617,F:H,MATCH(H3616,F3616:AF3616,0),FALSE)</f>
        <v>2242.7815092848682</v>
      </c>
      <c r="AF3617" s="14">
        <v>85.21</v>
      </c>
      <c r="AG3617" s="15" t="s">
        <v>692</v>
      </c>
      <c r="AH3617" s="14">
        <v>80.86</v>
      </c>
      <c r="AI3617" s="14">
        <v>21.26</v>
      </c>
      <c r="AJ3617" s="14">
        <v>100</v>
      </c>
      <c r="AK3617" s="72">
        <f>(SUMIFS('Banco de Indicadores Mun. (2)'!I:I,'Banco de Indicadores Mun. (2)'!B:B,'Banco de Indicadores - Mun. (1)'!B3617,'Banco de Indicadores Mun. (2)'!A:A,'Banco de Indicadores - Mun. (1)'!A3617) / VLOOKUP(D3617,'Dados Base'!$B:$K,8,FALSE)) * 100</f>
        <v>0</v>
      </c>
      <c r="AL3617" s="72">
        <f>(SUMIFS('Banco de Indicadores Mun. (2)'!I:I,'Banco de Indicadores Mun. (2)'!B:B,'Banco de Indicadores - Mun. (1)'!B3617,'Banco de Indicadores Mun. (2)'!A:A,'Banco de Indicadores - Mun. (1)'!A3617) / VLOOKUP(D3617,'Dados Base'!$B:$K,9,FALSE)) * 100</f>
        <v>0</v>
      </c>
      <c r="AM3617" s="72">
        <f>(SUMIFS('Banco de Indicadores Mun. (2)'!J:J,'Banco de Indicadores Mun. (2)'!B:B,'Banco de Indicadores - Mun. (1)'!B3617,'Banco de Indicadores Mun. (2)'!A:A,'Banco de Indicadores - Mun. (1)'!A3617) / VLOOKUP(D3617,'Dados Base'!$B:$K,7,FALSE)) * 100</f>
        <v>0</v>
      </c>
      <c r="AN3617" s="72">
        <f>(SUMIFS('Banco de Indicadores Mun. (2)'!K:K,'Banco de Indicadores Mun. (2)'!B:B,'Banco de Indicadores - Mun. (1)'!B3617,'Banco de Indicadores Mun. (2)'!A:A,'Banco de Indicadores - Mun. (1)'!A3617) / VLOOKUP(D3617,'Dados Base'!$B:$K,10,FALSE)) * 100</f>
        <v>0</v>
      </c>
      <c r="AO3617" s="33">
        <v>0</v>
      </c>
      <c r="AP3617" s="34">
        <v>0</v>
      </c>
      <c r="AQ3617" s="17">
        <v>0</v>
      </c>
      <c r="AR3617" s="24">
        <v>7.2</v>
      </c>
      <c r="AS3617" s="35">
        <v>99</v>
      </c>
      <c r="AT3617" s="35">
        <v>99</v>
      </c>
      <c r="AU3617" s="35">
        <v>81.415929203539832</v>
      </c>
      <c r="AV3617" s="7">
        <v>9.49</v>
      </c>
      <c r="AW3617" s="36">
        <v>0</v>
      </c>
      <c r="AX3617" s="36">
        <v>0</v>
      </c>
      <c r="AY3617" s="117">
        <v>73.98536000587967</v>
      </c>
    </row>
    <row r="3618" spans="1:51" ht="15" x14ac:dyDescent="0.25">
      <c r="A3618" s="144">
        <v>2012</v>
      </c>
      <c r="B3618" s="77" t="s">
        <v>393</v>
      </c>
      <c r="C3618" s="78">
        <v>21</v>
      </c>
      <c r="D3618" s="77">
        <v>3534609</v>
      </c>
      <c r="E3618" s="78">
        <v>353460921</v>
      </c>
      <c r="F3618" s="78" t="str">
        <f t="shared" si="159"/>
        <v>3534609212012</v>
      </c>
      <c r="G3618" s="96">
        <v>0.32111357943738206</v>
      </c>
      <c r="H3618" s="80">
        <f t="shared" si="158"/>
        <v>30997</v>
      </c>
      <c r="I3618" s="91">
        <v>27948</v>
      </c>
      <c r="J3618" s="91">
        <v>3049</v>
      </c>
      <c r="K3618" s="83">
        <f>(H3618)/VLOOKUP(D3618,'Dados Base'!$B:$K,6,FALSE)</f>
        <v>125.01814955231104</v>
      </c>
      <c r="L3618" s="88">
        <f t="shared" si="160"/>
        <v>90.163564215891853</v>
      </c>
      <c r="M3618" s="93">
        <v>4</v>
      </c>
      <c r="N3618" s="98">
        <v>0.76200000000000001</v>
      </c>
      <c r="O3618" s="91">
        <v>135</v>
      </c>
      <c r="P3618" s="91" t="s">
        <v>691</v>
      </c>
      <c r="Q3618" s="91" t="s">
        <v>691</v>
      </c>
      <c r="R3618" s="91" t="s">
        <v>691</v>
      </c>
      <c r="S3618" s="91">
        <v>83</v>
      </c>
      <c r="T3618" s="91" t="s">
        <v>691</v>
      </c>
      <c r="U3618" s="91">
        <v>421</v>
      </c>
      <c r="V3618" s="91">
        <v>383</v>
      </c>
      <c r="W3618" s="99">
        <v>0</v>
      </c>
      <c r="X3618" s="19">
        <v>8.8570375760416667E-2</v>
      </c>
      <c r="Y3618" s="29">
        <v>11.18</v>
      </c>
      <c r="Z3618" s="30">
        <v>1102</v>
      </c>
      <c r="AA3618" s="30">
        <v>408</v>
      </c>
      <c r="AB3618" s="31">
        <v>1</v>
      </c>
      <c r="AC3618" s="32">
        <v>0</v>
      </c>
      <c r="AD3618" s="153">
        <f>VLOOKUP(D3618,'Dados Base'!$B:$K,9,FALSE)*31536000/VLOOKUP($F3618,F:H,MATCH(H3617,F3617:AF3617,0),FALSE)</f>
        <v>1770.2564764332033</v>
      </c>
      <c r="AE3618" s="153">
        <f>VLOOKUP(D3618,'Dados Base'!$B:$K,10,FALSE)*31536000/VLOOKUP($F3618,F:H,MATCH(H3617,F3617:AF3617,0),FALSE)</f>
        <v>213.65164370745552</v>
      </c>
      <c r="AF3618" s="14">
        <v>93.87</v>
      </c>
      <c r="AG3618" s="15">
        <v>100</v>
      </c>
      <c r="AH3618" s="14">
        <v>89.54</v>
      </c>
      <c r="AI3618" s="14">
        <v>22.34</v>
      </c>
      <c r="AJ3618" s="14">
        <v>100</v>
      </c>
      <c r="AK3618" s="72">
        <f>(SUMIFS('Banco de Indicadores Mun. (2)'!I:I,'Banco de Indicadores Mun. (2)'!B:B,'Banco de Indicadores - Mun. (1)'!B3618,'Banco de Indicadores Mun. (2)'!A:A,'Banco de Indicadores - Mun. (1)'!A3618) / VLOOKUP(D3618,'Dados Base'!$B:$K,8,FALSE)) * 100</f>
        <v>0</v>
      </c>
      <c r="AL3618" s="72">
        <f>(SUMIFS('Banco de Indicadores Mun. (2)'!I:I,'Banco de Indicadores Mun. (2)'!B:B,'Banco de Indicadores - Mun. (1)'!B3618,'Banco de Indicadores Mun. (2)'!A:A,'Banco de Indicadores - Mun. (1)'!A3618) / VLOOKUP(D3618,'Dados Base'!$B:$K,9,FALSE)) * 100</f>
        <v>0</v>
      </c>
      <c r="AM3618" s="72">
        <f>(SUMIFS('Banco de Indicadores Mun. (2)'!J:J,'Banco de Indicadores Mun. (2)'!B:B,'Banco de Indicadores - Mun. (1)'!B3618,'Banco de Indicadores Mun. (2)'!A:A,'Banco de Indicadores - Mun. (1)'!A3618) / VLOOKUP(D3618,'Dados Base'!$B:$K,7,FALSE)) * 100</f>
        <v>0</v>
      </c>
      <c r="AN3618" s="72">
        <f>(SUMIFS('Banco de Indicadores Mun. (2)'!K:K,'Banco de Indicadores Mun. (2)'!B:B,'Banco de Indicadores - Mun. (1)'!B3618,'Banco de Indicadores Mun. (2)'!A:A,'Banco de Indicadores - Mun. (1)'!A3618) / VLOOKUP(D3618,'Dados Base'!$B:$K,10,FALSE)) * 100</f>
        <v>0</v>
      </c>
      <c r="AO3618" s="33">
        <v>1</v>
      </c>
      <c r="AP3618" s="34">
        <v>0</v>
      </c>
      <c r="AQ3618" s="17">
        <v>26</v>
      </c>
      <c r="AR3618" s="24">
        <v>4.2</v>
      </c>
      <c r="AS3618" s="35">
        <v>100</v>
      </c>
      <c r="AT3618" s="35">
        <v>100</v>
      </c>
      <c r="AU3618" s="35">
        <v>72.980132450331126</v>
      </c>
      <c r="AV3618" s="7">
        <v>7.95</v>
      </c>
      <c r="AW3618" s="36">
        <v>0</v>
      </c>
      <c r="AX3618" s="36">
        <v>0</v>
      </c>
      <c r="AY3618" s="117">
        <v>7.4109732974916502</v>
      </c>
    </row>
    <row r="3619" spans="1:51" ht="15" x14ac:dyDescent="0.25">
      <c r="A3619" s="144">
        <v>2012</v>
      </c>
      <c r="B3619" s="77" t="s">
        <v>394</v>
      </c>
      <c r="C3619" s="78">
        <v>17</v>
      </c>
      <c r="D3619" s="77">
        <v>3534708</v>
      </c>
      <c r="E3619" s="78">
        <v>353470817</v>
      </c>
      <c r="F3619" s="78" t="str">
        <f t="shared" si="159"/>
        <v>3534708172012</v>
      </c>
      <c r="G3619" s="96">
        <v>0.8814062778258025</v>
      </c>
      <c r="H3619" s="80">
        <f t="shared" si="158"/>
        <v>104518</v>
      </c>
      <c r="I3619" s="91">
        <v>101819</v>
      </c>
      <c r="J3619" s="91">
        <v>2699</v>
      </c>
      <c r="K3619" s="83">
        <f>(H3619)/VLOOKUP(D3619,'Dados Base'!$B:$K,6,FALSE)</f>
        <v>352.86293045239705</v>
      </c>
      <c r="L3619" s="88">
        <f t="shared" si="160"/>
        <v>97.417669683690846</v>
      </c>
      <c r="M3619" s="93">
        <v>3</v>
      </c>
      <c r="N3619" s="98">
        <v>0.77800000000000002</v>
      </c>
      <c r="O3619" s="91">
        <v>91</v>
      </c>
      <c r="P3619" s="91" t="s">
        <v>691</v>
      </c>
      <c r="Q3619" s="91" t="s">
        <v>691</v>
      </c>
      <c r="R3619" s="91" t="s">
        <v>691</v>
      </c>
      <c r="S3619" s="91">
        <v>258</v>
      </c>
      <c r="T3619" s="91" t="s">
        <v>691</v>
      </c>
      <c r="U3619" s="91">
        <v>1289</v>
      </c>
      <c r="V3619" s="91">
        <v>962</v>
      </c>
      <c r="W3619" s="99">
        <v>2.1541999999999999</v>
      </c>
      <c r="X3619" s="19">
        <v>0.35472514022685192</v>
      </c>
      <c r="Y3619" s="29">
        <v>50.86</v>
      </c>
      <c r="Z3619" s="30">
        <v>3795</v>
      </c>
      <c r="AA3619" s="30">
        <v>1698</v>
      </c>
      <c r="AB3619" s="31">
        <v>12</v>
      </c>
      <c r="AC3619" s="32">
        <v>0</v>
      </c>
      <c r="AD3619" s="153">
        <f>VLOOKUP(D3619,'Dados Base'!$B:$K,9,FALSE)*31536000/VLOOKUP($F3619,F:H,MATCH(H3618,F3618:AF3618,0),FALSE)</f>
        <v>841.82093036606136</v>
      </c>
      <c r="AE3619" s="153">
        <f>VLOOKUP(D3619,'Dados Base'!$B:$K,10,FALSE)*31536000/VLOOKUP($F3619,F:H,MATCH(H3618,F3618:AF3618,0),FALSE)</f>
        <v>90.518379609253927</v>
      </c>
      <c r="AF3619" s="14">
        <v>97.42</v>
      </c>
      <c r="AG3619" s="15">
        <v>100</v>
      </c>
      <c r="AH3619" s="14">
        <v>95.66</v>
      </c>
      <c r="AI3619" s="14">
        <v>60.63</v>
      </c>
      <c r="AJ3619" s="14">
        <v>100</v>
      </c>
      <c r="AK3619" s="72">
        <f>(SUMIFS('Banco de Indicadores Mun. (2)'!I:I,'Banco de Indicadores Mun. (2)'!B:B,'Banco de Indicadores - Mun. (1)'!B3619,'Banco de Indicadores Mun. (2)'!A:A,'Banco de Indicadores - Mun. (1)'!A3619) / VLOOKUP(D3619,'Dados Base'!$B:$K,8,FALSE)) * 100</f>
        <v>0</v>
      </c>
      <c r="AL3619" s="72">
        <f>(SUMIFS('Banco de Indicadores Mun. (2)'!I:I,'Banco de Indicadores Mun. (2)'!B:B,'Banco de Indicadores - Mun. (1)'!B3619,'Banco de Indicadores Mun. (2)'!A:A,'Banco de Indicadores - Mun. (1)'!A3619) / VLOOKUP(D3619,'Dados Base'!$B:$K,9,FALSE)) * 100</f>
        <v>0</v>
      </c>
      <c r="AM3619" s="72">
        <f>(SUMIFS('Banco de Indicadores Mun. (2)'!J:J,'Banco de Indicadores Mun. (2)'!B:B,'Banco de Indicadores - Mun. (1)'!B3619,'Banco de Indicadores Mun. (2)'!A:A,'Banco de Indicadores - Mun. (1)'!A3619) / VLOOKUP(D3619,'Dados Base'!$B:$K,7,FALSE)) * 100</f>
        <v>0</v>
      </c>
      <c r="AN3619" s="72">
        <f>(SUMIFS('Banco de Indicadores Mun. (2)'!K:K,'Banco de Indicadores Mun. (2)'!B:B,'Banco de Indicadores - Mun. (1)'!B3619,'Banco de Indicadores Mun. (2)'!A:A,'Banco de Indicadores - Mun. (1)'!A3619) / VLOOKUP(D3619,'Dados Base'!$B:$K,10,FALSE)) * 100</f>
        <v>0</v>
      </c>
      <c r="AO3619" s="33">
        <v>1</v>
      </c>
      <c r="AP3619" s="34">
        <v>0.95677299603895982</v>
      </c>
      <c r="AQ3619" s="17">
        <v>0</v>
      </c>
      <c r="AR3619" s="24">
        <v>7.4</v>
      </c>
      <c r="AS3619" s="35">
        <v>98</v>
      </c>
      <c r="AT3619" s="35">
        <v>85.260000000000019</v>
      </c>
      <c r="AU3619" s="35">
        <v>69.08793009284544</v>
      </c>
      <c r="AV3619" s="7">
        <v>7.57</v>
      </c>
      <c r="AW3619" s="36">
        <v>5</v>
      </c>
      <c r="AX3619" s="36">
        <v>0</v>
      </c>
      <c r="AY3619" s="117">
        <v>183.33363470994868</v>
      </c>
    </row>
    <row r="3620" spans="1:51" ht="15" x14ac:dyDescent="0.25">
      <c r="A3620" s="144">
        <v>2012</v>
      </c>
      <c r="B3620" s="77" t="s">
        <v>395</v>
      </c>
      <c r="C3620" s="78">
        <v>21</v>
      </c>
      <c r="D3620" s="77">
        <v>3534807</v>
      </c>
      <c r="E3620" s="78">
        <v>353480721</v>
      </c>
      <c r="F3620" s="78" t="str">
        <f t="shared" si="159"/>
        <v>3534807212012</v>
      </c>
      <c r="G3620" s="96">
        <v>0.80512972773862934</v>
      </c>
      <c r="H3620" s="80">
        <f t="shared" si="158"/>
        <v>7890</v>
      </c>
      <c r="I3620" s="91">
        <v>7299</v>
      </c>
      <c r="J3620" s="91">
        <v>591</v>
      </c>
      <c r="K3620" s="83">
        <f>(H3620)/VLOOKUP(D3620,'Dados Base'!$B:$K,6,FALSE)</f>
        <v>29.611559392006008</v>
      </c>
      <c r="L3620" s="88">
        <f t="shared" si="160"/>
        <v>92.50950570342205</v>
      </c>
      <c r="M3620" s="93">
        <v>4</v>
      </c>
      <c r="N3620" s="98">
        <v>0.69199999999999995</v>
      </c>
      <c r="O3620" s="91">
        <v>49</v>
      </c>
      <c r="P3620" s="91" t="s">
        <v>691</v>
      </c>
      <c r="Q3620" s="91" t="s">
        <v>691</v>
      </c>
      <c r="R3620" s="91" t="s">
        <v>691</v>
      </c>
      <c r="S3620" s="91">
        <v>9</v>
      </c>
      <c r="T3620" s="91" t="s">
        <v>691</v>
      </c>
      <c r="U3620" s="91">
        <v>46</v>
      </c>
      <c r="V3620" s="91">
        <v>34</v>
      </c>
      <c r="W3620" s="99">
        <v>10.223100000000001</v>
      </c>
      <c r="X3620" s="19">
        <v>1.8666835937500001E-2</v>
      </c>
      <c r="Y3620" s="29">
        <v>2.91</v>
      </c>
      <c r="Z3620" s="30">
        <v>321</v>
      </c>
      <c r="AA3620" s="30">
        <v>71</v>
      </c>
      <c r="AB3620" s="31">
        <v>1</v>
      </c>
      <c r="AC3620" s="32">
        <v>0</v>
      </c>
      <c r="AD3620" s="153">
        <f>VLOOKUP(D3620,'Dados Base'!$B:$K,9,FALSE)*31536000/VLOOKUP($F3620,F:H,MATCH(H3619,F3619:AF3619,0),FALSE)</f>
        <v>7993.916349809886</v>
      </c>
      <c r="AE3620" s="153">
        <f>VLOOKUP(D3620,'Dados Base'!$B:$K,10,FALSE)*31536000/VLOOKUP($F3620,F:H,MATCH(H3619,F3619:AF3619,0),FALSE)</f>
        <v>959.26996197718631</v>
      </c>
      <c r="AF3620" s="14">
        <v>90.85</v>
      </c>
      <c r="AG3620" s="15" t="s">
        <v>692</v>
      </c>
      <c r="AH3620" s="14">
        <v>56.97</v>
      </c>
      <c r="AI3620" s="14">
        <v>25.19</v>
      </c>
      <c r="AJ3620" s="14">
        <v>98.7</v>
      </c>
      <c r="AK3620" s="72">
        <f>(SUMIFS('Banco de Indicadores Mun. (2)'!I:I,'Banco de Indicadores Mun. (2)'!B:B,'Banco de Indicadores - Mun. (1)'!B3620,'Banco de Indicadores Mun. (2)'!A:A,'Banco de Indicadores - Mun. (1)'!A3620) / VLOOKUP(D3620,'Dados Base'!$B:$K,8,FALSE)) * 100</f>
        <v>0</v>
      </c>
      <c r="AL3620" s="72">
        <f>(SUMIFS('Banco de Indicadores Mun. (2)'!I:I,'Banco de Indicadores Mun. (2)'!B:B,'Banco de Indicadores - Mun. (1)'!B3620,'Banco de Indicadores Mun. (2)'!A:A,'Banco de Indicadores - Mun. (1)'!A3620) / VLOOKUP(D3620,'Dados Base'!$B:$K,9,FALSE)) * 100</f>
        <v>0</v>
      </c>
      <c r="AM3620" s="72">
        <f>(SUMIFS('Banco de Indicadores Mun. (2)'!J:J,'Banco de Indicadores Mun. (2)'!B:B,'Banco de Indicadores - Mun. (1)'!B3620,'Banco de Indicadores Mun. (2)'!A:A,'Banco de Indicadores - Mun. (1)'!A3620) / VLOOKUP(D3620,'Dados Base'!$B:$K,7,FALSE)) * 100</f>
        <v>0</v>
      </c>
      <c r="AN3620" s="72">
        <f>(SUMIFS('Banco de Indicadores Mun. (2)'!K:K,'Banco de Indicadores Mun. (2)'!B:B,'Banco de Indicadores - Mun. (1)'!B3620,'Banco de Indicadores Mun. (2)'!A:A,'Banco de Indicadores - Mun. (1)'!A3620) / VLOOKUP(D3620,'Dados Base'!$B:$K,10,FALSE)) * 100</f>
        <v>0</v>
      </c>
      <c r="AO3620" s="33">
        <v>0</v>
      </c>
      <c r="AP3620" s="34">
        <v>0</v>
      </c>
      <c r="AQ3620" s="17">
        <v>0</v>
      </c>
      <c r="AR3620" s="24">
        <v>9</v>
      </c>
      <c r="AS3620" s="35">
        <v>89</v>
      </c>
      <c r="AT3620" s="35">
        <v>89</v>
      </c>
      <c r="AU3620" s="35">
        <v>81.887755102040813</v>
      </c>
      <c r="AV3620" s="7">
        <v>9.84</v>
      </c>
      <c r="AW3620" s="36">
        <v>0</v>
      </c>
      <c r="AX3620" s="36">
        <v>0</v>
      </c>
      <c r="AY3620" s="117">
        <v>47.333230269658088</v>
      </c>
    </row>
    <row r="3621" spans="1:51" ht="15" x14ac:dyDescent="0.25">
      <c r="A3621" s="144">
        <v>2012</v>
      </c>
      <c r="B3621" s="77" t="s">
        <v>396</v>
      </c>
      <c r="C3621" s="78">
        <v>15</v>
      </c>
      <c r="D3621" s="77">
        <v>3534757</v>
      </c>
      <c r="E3621" s="78">
        <v>353475715</v>
      </c>
      <c r="F3621" s="78" t="str">
        <f t="shared" si="159"/>
        <v>3534757152012</v>
      </c>
      <c r="G3621" s="96">
        <v>2.6132774646999923</v>
      </c>
      <c r="H3621" s="80">
        <f t="shared" si="158"/>
        <v>8677</v>
      </c>
      <c r="I3621" s="91">
        <v>7894</v>
      </c>
      <c r="J3621" s="91">
        <v>783</v>
      </c>
      <c r="K3621" s="83">
        <f>(H3621)/VLOOKUP(D3621,'Dados Base'!$B:$K,6,FALSE)</f>
        <v>30.17562163102069</v>
      </c>
      <c r="L3621" s="88">
        <f t="shared" si="160"/>
        <v>90.976143828512164</v>
      </c>
      <c r="M3621" s="93">
        <v>1</v>
      </c>
      <c r="N3621" s="98">
        <v>0.77</v>
      </c>
      <c r="O3621" s="91">
        <v>46</v>
      </c>
      <c r="P3621" s="91" t="s">
        <v>691</v>
      </c>
      <c r="Q3621" s="91" t="s">
        <v>691</v>
      </c>
      <c r="R3621" s="91" t="s">
        <v>691</v>
      </c>
      <c r="S3621" s="91">
        <v>16</v>
      </c>
      <c r="T3621" s="91" t="s">
        <v>691</v>
      </c>
      <c r="U3621" s="91">
        <v>74</v>
      </c>
      <c r="V3621" s="91">
        <v>52</v>
      </c>
      <c r="W3621" s="99">
        <v>8.4788999999999994</v>
      </c>
      <c r="X3621" s="19">
        <v>2.2596354166666666E-2</v>
      </c>
      <c r="Y3621" s="29">
        <v>3.13</v>
      </c>
      <c r="Z3621" s="30">
        <v>338</v>
      </c>
      <c r="AA3621" s="30">
        <v>85</v>
      </c>
      <c r="AB3621" s="31">
        <v>0</v>
      </c>
      <c r="AC3621" s="32">
        <v>0</v>
      </c>
      <c r="AD3621" s="153">
        <f>VLOOKUP(D3621,'Dados Base'!$B:$K,9,FALSE)*31536000/VLOOKUP($F3621,F:H,MATCH(H3620,F3620:AF3620,0),FALSE)</f>
        <v>7995.7589028466064</v>
      </c>
      <c r="AE3621" s="153">
        <f>VLOOKUP(D3621,'Dados Base'!$B:$K,10,FALSE)*31536000/VLOOKUP($F3621,F:H,MATCH(H3620,F3620:AF3620,0),FALSE)</f>
        <v>835.92024893396319</v>
      </c>
      <c r="AF3621" s="14">
        <v>100</v>
      </c>
      <c r="AG3621" s="15">
        <v>100</v>
      </c>
      <c r="AH3621" s="14">
        <v>91.78</v>
      </c>
      <c r="AI3621" s="14">
        <v>17.43</v>
      </c>
      <c r="AJ3621" s="14">
        <v>100</v>
      </c>
      <c r="AK3621" s="72">
        <f>(SUMIFS('Banco de Indicadores Mun. (2)'!I:I,'Banco de Indicadores Mun. (2)'!B:B,'Banco de Indicadores - Mun. (1)'!B3621,'Banco de Indicadores Mun. (2)'!A:A,'Banco de Indicadores - Mun. (1)'!A3621) / VLOOKUP(D3621,'Dados Base'!$B:$K,8,FALSE)) * 100</f>
        <v>0</v>
      </c>
      <c r="AL3621" s="72">
        <f>(SUMIFS('Banco de Indicadores Mun. (2)'!I:I,'Banco de Indicadores Mun. (2)'!B:B,'Banco de Indicadores - Mun. (1)'!B3621,'Banco de Indicadores Mun. (2)'!A:A,'Banco de Indicadores - Mun. (1)'!A3621) / VLOOKUP(D3621,'Dados Base'!$B:$K,9,FALSE)) * 100</f>
        <v>0</v>
      </c>
      <c r="AM3621" s="72">
        <f>(SUMIFS('Banco de Indicadores Mun. (2)'!J:J,'Banco de Indicadores Mun. (2)'!B:B,'Banco de Indicadores - Mun. (1)'!B3621,'Banco de Indicadores Mun. (2)'!A:A,'Banco de Indicadores - Mun. (1)'!A3621) / VLOOKUP(D3621,'Dados Base'!$B:$K,7,FALSE)) * 100</f>
        <v>0</v>
      </c>
      <c r="AN3621" s="72">
        <f>(SUMIFS('Banco de Indicadores Mun. (2)'!K:K,'Banco de Indicadores Mun. (2)'!B:B,'Banco de Indicadores - Mun. (1)'!B3621,'Banco de Indicadores Mun. (2)'!A:A,'Banco de Indicadores - Mun. (1)'!A3621) / VLOOKUP(D3621,'Dados Base'!$B:$K,10,FALSE)) * 100</f>
        <v>0</v>
      </c>
      <c r="AO3621" s="33">
        <v>0</v>
      </c>
      <c r="AP3621" s="34">
        <v>0</v>
      </c>
      <c r="AQ3621" s="17">
        <v>0</v>
      </c>
      <c r="AR3621" s="24">
        <v>7.1</v>
      </c>
      <c r="AS3621" s="35">
        <v>100</v>
      </c>
      <c r="AT3621" s="35">
        <v>100</v>
      </c>
      <c r="AU3621" s="35">
        <v>79.905437352245869</v>
      </c>
      <c r="AV3621" s="7">
        <v>9.5</v>
      </c>
      <c r="AW3621" s="36">
        <v>0</v>
      </c>
      <c r="AX3621" s="36">
        <v>0</v>
      </c>
      <c r="AY3621" s="117">
        <v>0.69386604828680298</v>
      </c>
    </row>
    <row r="3622" spans="1:51" ht="15" x14ac:dyDescent="0.25">
      <c r="A3622" s="144">
        <v>2012</v>
      </c>
      <c r="B3622" s="77" t="s">
        <v>397</v>
      </c>
      <c r="C3622" s="78">
        <v>20</v>
      </c>
      <c r="D3622" s="77">
        <v>3534906</v>
      </c>
      <c r="E3622" s="78">
        <v>353490620</v>
      </c>
      <c r="F3622" s="78" t="str">
        <f t="shared" si="159"/>
        <v>3534906202012</v>
      </c>
      <c r="G3622" s="96">
        <v>0.38488121657729302</v>
      </c>
      <c r="H3622" s="80">
        <f t="shared" si="158"/>
        <v>13188</v>
      </c>
      <c r="I3622" s="91">
        <v>9717</v>
      </c>
      <c r="J3622" s="91">
        <v>3471</v>
      </c>
      <c r="K3622" s="83">
        <f>(H3622)/VLOOKUP(D3622,'Dados Base'!$B:$K,6,FALSE)</f>
        <v>38.820204874602609</v>
      </c>
      <c r="L3622" s="88">
        <f t="shared" si="160"/>
        <v>73.680618744313009</v>
      </c>
      <c r="M3622" s="93">
        <v>3</v>
      </c>
      <c r="N3622" s="98">
        <v>0.72499999999999998</v>
      </c>
      <c r="O3622" s="91">
        <v>79</v>
      </c>
      <c r="P3622" s="91" t="s">
        <v>691</v>
      </c>
      <c r="Q3622" s="91" t="s">
        <v>691</v>
      </c>
      <c r="R3622" s="91" t="s">
        <v>691</v>
      </c>
      <c r="S3622" s="91">
        <v>11</v>
      </c>
      <c r="T3622" s="91" t="s">
        <v>691</v>
      </c>
      <c r="U3622" s="91">
        <v>99</v>
      </c>
      <c r="V3622" s="91">
        <v>78</v>
      </c>
      <c r="W3622" s="99">
        <v>0</v>
      </c>
      <c r="X3622" s="19">
        <v>2.5101846875000004E-2</v>
      </c>
      <c r="Y3622" s="29">
        <v>3.93</v>
      </c>
      <c r="Z3622" s="30">
        <v>493</v>
      </c>
      <c r="AA3622" s="30">
        <v>49</v>
      </c>
      <c r="AB3622" s="31">
        <v>2</v>
      </c>
      <c r="AC3622" s="32">
        <v>0</v>
      </c>
      <c r="AD3622" s="153">
        <f>VLOOKUP(D3622,'Dados Base'!$B:$K,9,FALSE)*31536000/VLOOKUP($F3622,F:H,MATCH(H3621,F3621:AF3621,0),FALSE)</f>
        <v>6025.9872611464971</v>
      </c>
      <c r="AE3622" s="153">
        <f>VLOOKUP(D3622,'Dados Base'!$B:$K,10,FALSE)*31536000/VLOOKUP($F3622,F:H,MATCH(H3621,F3621:AF3621,0),FALSE)</f>
        <v>717.37943585077358</v>
      </c>
      <c r="AF3622" s="14">
        <v>73.09</v>
      </c>
      <c r="AG3622" s="15">
        <v>73.7</v>
      </c>
      <c r="AH3622" s="14" t="s">
        <v>692</v>
      </c>
      <c r="AI3622" s="14">
        <v>7</v>
      </c>
      <c r="AJ3622" s="14">
        <v>99.2</v>
      </c>
      <c r="AK3622" s="72">
        <f>(SUMIFS('Banco de Indicadores Mun. (2)'!I:I,'Banco de Indicadores Mun. (2)'!B:B,'Banco de Indicadores - Mun. (1)'!B3622,'Banco de Indicadores Mun. (2)'!A:A,'Banco de Indicadores - Mun. (1)'!A3622) / VLOOKUP(D3622,'Dados Base'!$B:$K,8,FALSE)) * 100</f>
        <v>0</v>
      </c>
      <c r="AL3622" s="72">
        <f>(SUMIFS('Banco de Indicadores Mun. (2)'!I:I,'Banco de Indicadores Mun. (2)'!B:B,'Banco de Indicadores - Mun. (1)'!B3622,'Banco de Indicadores Mun. (2)'!A:A,'Banco de Indicadores - Mun. (1)'!A3622) / VLOOKUP(D3622,'Dados Base'!$B:$K,9,FALSE)) * 100</f>
        <v>0</v>
      </c>
      <c r="AM3622" s="72">
        <f>(SUMIFS('Banco de Indicadores Mun. (2)'!J:J,'Banco de Indicadores Mun. (2)'!B:B,'Banco de Indicadores - Mun. (1)'!B3622,'Banco de Indicadores Mun. (2)'!A:A,'Banco de Indicadores - Mun. (1)'!A3622) / VLOOKUP(D3622,'Dados Base'!$B:$K,7,FALSE)) * 100</f>
        <v>0</v>
      </c>
      <c r="AN3622" s="72">
        <f>(SUMIFS('Banco de Indicadores Mun. (2)'!K:K,'Banco de Indicadores Mun. (2)'!B:B,'Banco de Indicadores - Mun. (1)'!B3622,'Banco de Indicadores Mun. (2)'!A:A,'Banco de Indicadores - Mun. (1)'!A3622) / VLOOKUP(D3622,'Dados Base'!$B:$K,10,FALSE)) * 100</f>
        <v>0</v>
      </c>
      <c r="AO3622" s="33">
        <v>0</v>
      </c>
      <c r="AP3622" s="34">
        <v>0</v>
      </c>
      <c r="AQ3622" s="17">
        <v>0</v>
      </c>
      <c r="AR3622" s="24">
        <v>8.3000000000000007</v>
      </c>
      <c r="AS3622" s="35">
        <v>100</v>
      </c>
      <c r="AT3622" s="35">
        <v>100</v>
      </c>
      <c r="AU3622" s="35">
        <v>90.959409594095945</v>
      </c>
      <c r="AV3622" s="7">
        <v>9.6999999999999993</v>
      </c>
      <c r="AW3622" s="36">
        <v>0</v>
      </c>
      <c r="AX3622" s="36">
        <v>0</v>
      </c>
      <c r="AY3622" s="117">
        <v>0.90953667042917519</v>
      </c>
    </row>
    <row r="3623" spans="1:51" ht="15" x14ac:dyDescent="0.25">
      <c r="A3623" s="144">
        <v>2012</v>
      </c>
      <c r="B3623" s="77" t="s">
        <v>398</v>
      </c>
      <c r="C3623" s="78">
        <v>15</v>
      </c>
      <c r="D3623" s="77">
        <v>3535002</v>
      </c>
      <c r="E3623" s="78">
        <v>353500215</v>
      </c>
      <c r="F3623" s="78" t="str">
        <f t="shared" si="159"/>
        <v>3535002152012</v>
      </c>
      <c r="G3623" s="96">
        <v>1.7864780665701518</v>
      </c>
      <c r="H3623" s="80">
        <f t="shared" si="158"/>
        <v>11283</v>
      </c>
      <c r="I3623" s="91">
        <v>9453</v>
      </c>
      <c r="J3623" s="91">
        <v>1830</v>
      </c>
      <c r="K3623" s="83">
        <f>(H3623)/VLOOKUP(D3623,'Dados Base'!$B:$K,6,FALSE)</f>
        <v>16.226127473538885</v>
      </c>
      <c r="L3623" s="88">
        <f t="shared" si="160"/>
        <v>83.780909332624304</v>
      </c>
      <c r="M3623" s="93">
        <v>3</v>
      </c>
      <c r="N3623" s="98">
        <v>0.73199999999999998</v>
      </c>
      <c r="O3623" s="91">
        <v>130</v>
      </c>
      <c r="P3623" s="91" t="s">
        <v>691</v>
      </c>
      <c r="Q3623" s="91" t="s">
        <v>691</v>
      </c>
      <c r="R3623" s="91" t="s">
        <v>691</v>
      </c>
      <c r="S3623" s="91">
        <v>14</v>
      </c>
      <c r="T3623" s="91" t="s">
        <v>691</v>
      </c>
      <c r="U3623" s="91">
        <v>78</v>
      </c>
      <c r="V3623" s="91">
        <v>39</v>
      </c>
      <c r="W3623" s="99">
        <v>0</v>
      </c>
      <c r="X3623" s="19">
        <v>2.4402425781250004E-2</v>
      </c>
      <c r="Y3623" s="29">
        <v>3.77</v>
      </c>
      <c r="Z3623" s="30">
        <v>366</v>
      </c>
      <c r="AA3623" s="30">
        <v>143</v>
      </c>
      <c r="AB3623" s="31">
        <v>0</v>
      </c>
      <c r="AC3623" s="32">
        <v>0</v>
      </c>
      <c r="AD3623" s="153">
        <f>VLOOKUP(D3623,'Dados Base'!$B:$K,9,FALSE)*31536000/VLOOKUP($F3623,F:H,MATCH(H3622,F3622:AF3622,0),FALSE)</f>
        <v>14841.457059292741</v>
      </c>
      <c r="AE3623" s="153">
        <f>VLOOKUP(D3623,'Dados Base'!$B:$K,10,FALSE)*31536000/VLOOKUP($F3623,F:H,MATCH(H3622,F3622:AF3622,0),FALSE)</f>
        <v>1593.1507577771872</v>
      </c>
      <c r="AF3623" s="14">
        <v>83.05</v>
      </c>
      <c r="AG3623" s="15" t="s">
        <v>692</v>
      </c>
      <c r="AH3623" s="14" t="s">
        <v>692</v>
      </c>
      <c r="AI3623" s="14">
        <v>17.23</v>
      </c>
      <c r="AJ3623" s="14">
        <v>99.9</v>
      </c>
      <c r="AK3623" s="72">
        <f>(SUMIFS('Banco de Indicadores Mun. (2)'!I:I,'Banco de Indicadores Mun. (2)'!B:B,'Banco de Indicadores - Mun. (1)'!B3623,'Banco de Indicadores Mun. (2)'!A:A,'Banco de Indicadores - Mun. (1)'!A3623) / VLOOKUP(D3623,'Dados Base'!$B:$K,8,FALSE)) * 100</f>
        <v>0</v>
      </c>
      <c r="AL3623" s="72">
        <f>(SUMIFS('Banco de Indicadores Mun. (2)'!I:I,'Banco de Indicadores Mun. (2)'!B:B,'Banco de Indicadores - Mun. (1)'!B3623,'Banco de Indicadores Mun. (2)'!A:A,'Banco de Indicadores - Mun. (1)'!A3623) / VLOOKUP(D3623,'Dados Base'!$B:$K,9,FALSE)) * 100</f>
        <v>0</v>
      </c>
      <c r="AM3623" s="72">
        <f>(SUMIFS('Banco de Indicadores Mun. (2)'!J:J,'Banco de Indicadores Mun. (2)'!B:B,'Banco de Indicadores - Mun. (1)'!B3623,'Banco de Indicadores Mun. (2)'!A:A,'Banco de Indicadores - Mun. (1)'!A3623) / VLOOKUP(D3623,'Dados Base'!$B:$K,7,FALSE)) * 100</f>
        <v>0</v>
      </c>
      <c r="AN3623" s="72">
        <f>(SUMIFS('Banco de Indicadores Mun. (2)'!K:K,'Banco de Indicadores Mun. (2)'!B:B,'Banco de Indicadores - Mun. (1)'!B3623,'Banco de Indicadores Mun. (2)'!A:A,'Banco de Indicadores - Mun. (1)'!A3623) / VLOOKUP(D3623,'Dados Base'!$B:$K,10,FALSE)) * 100</f>
        <v>0</v>
      </c>
      <c r="AO3623" s="33">
        <v>0</v>
      </c>
      <c r="AP3623" s="34">
        <v>0</v>
      </c>
      <c r="AQ3623" s="17">
        <v>0</v>
      </c>
      <c r="AR3623" s="24">
        <v>10</v>
      </c>
      <c r="AS3623" s="35">
        <v>90</v>
      </c>
      <c r="AT3623" s="35">
        <v>90</v>
      </c>
      <c r="AU3623" s="35">
        <v>71.905697445972493</v>
      </c>
      <c r="AV3623" s="7">
        <v>8.0299999999999994</v>
      </c>
      <c r="AW3623" s="36">
        <v>0</v>
      </c>
      <c r="AX3623" s="36">
        <v>0</v>
      </c>
      <c r="AY3623" s="117">
        <v>113.6929416822899</v>
      </c>
    </row>
    <row r="3624" spans="1:51" ht="15" x14ac:dyDescent="0.25">
      <c r="A3624" s="144">
        <v>2012</v>
      </c>
      <c r="B3624" s="77" t="s">
        <v>399</v>
      </c>
      <c r="C3624" s="78">
        <v>15</v>
      </c>
      <c r="D3624" s="77">
        <v>3535101</v>
      </c>
      <c r="E3624" s="78">
        <v>353510115</v>
      </c>
      <c r="F3624" s="78" t="str">
        <f t="shared" si="159"/>
        <v>3535101152012</v>
      </c>
      <c r="G3624" s="96">
        <v>2.4287868120731471</v>
      </c>
      <c r="H3624" s="80">
        <f t="shared" si="158"/>
        <v>11338</v>
      </c>
      <c r="I3624" s="91">
        <v>11011</v>
      </c>
      <c r="J3624" s="91">
        <v>327</v>
      </c>
      <c r="K3624" s="83">
        <f>(H3624)/VLOOKUP(D3624,'Dados Base'!$B:$K,6,FALSE)</f>
        <v>137.88155174510518</v>
      </c>
      <c r="L3624" s="88">
        <f t="shared" si="160"/>
        <v>97.115893455635913</v>
      </c>
      <c r="M3624" s="93">
        <v>4</v>
      </c>
      <c r="N3624" s="98">
        <v>0.72199999999999998</v>
      </c>
      <c r="O3624" s="91">
        <v>19</v>
      </c>
      <c r="P3624" s="91" t="s">
        <v>691</v>
      </c>
      <c r="Q3624" s="91" t="s">
        <v>691</v>
      </c>
      <c r="R3624" s="91" t="s">
        <v>691</v>
      </c>
      <c r="S3624" s="91">
        <v>4</v>
      </c>
      <c r="T3624" s="91" t="s">
        <v>691</v>
      </c>
      <c r="U3624" s="91">
        <v>58</v>
      </c>
      <c r="V3624" s="91">
        <v>43</v>
      </c>
      <c r="W3624" s="99">
        <v>0</v>
      </c>
      <c r="X3624" s="19">
        <v>3.1306435733796295E-2</v>
      </c>
      <c r="Y3624" s="29">
        <v>4.3899999999999997</v>
      </c>
      <c r="Z3624" s="30">
        <v>522</v>
      </c>
      <c r="AA3624" s="30">
        <v>71</v>
      </c>
      <c r="AB3624" s="31">
        <v>1</v>
      </c>
      <c r="AC3624" s="32">
        <v>0</v>
      </c>
      <c r="AD3624" s="153">
        <f>VLOOKUP(D3624,'Dados Base'!$B:$K,9,FALSE)*31536000/VLOOKUP($F3624,F:H,MATCH(H3623,F3623:AF3623,0),FALSE)</f>
        <v>1724.4946198624095</v>
      </c>
      <c r="AE3624" s="153">
        <f>VLOOKUP(D3624,'Dados Base'!$B:$K,10,FALSE)*31536000/VLOOKUP($F3624,F:H,MATCH(H3623,F3623:AF3623,0),FALSE)</f>
        <v>194.70100546833658</v>
      </c>
      <c r="AF3624" s="14">
        <v>90.71</v>
      </c>
      <c r="AG3624" s="15" t="s">
        <v>692</v>
      </c>
      <c r="AH3624" s="14">
        <v>73.63</v>
      </c>
      <c r="AI3624" s="14">
        <v>18.829999999999998</v>
      </c>
      <c r="AJ3624" s="14">
        <v>93.4</v>
      </c>
      <c r="AK3624" s="72">
        <f>(SUMIFS('Banco de Indicadores Mun. (2)'!I:I,'Banco de Indicadores Mun. (2)'!B:B,'Banco de Indicadores - Mun. (1)'!B3624,'Banco de Indicadores Mun. (2)'!A:A,'Banco de Indicadores - Mun. (1)'!A3624) / VLOOKUP(D3624,'Dados Base'!$B:$K,8,FALSE)) * 100</f>
        <v>0</v>
      </c>
      <c r="AL3624" s="72">
        <f>(SUMIFS('Banco de Indicadores Mun. (2)'!I:I,'Banco de Indicadores Mun. (2)'!B:B,'Banco de Indicadores - Mun. (1)'!B3624,'Banco de Indicadores Mun. (2)'!A:A,'Banco de Indicadores - Mun. (1)'!A3624) / VLOOKUP(D3624,'Dados Base'!$B:$K,9,FALSE)) * 100</f>
        <v>0</v>
      </c>
      <c r="AM3624" s="72">
        <f>(SUMIFS('Banco de Indicadores Mun. (2)'!J:J,'Banco de Indicadores Mun. (2)'!B:B,'Banco de Indicadores - Mun. (1)'!B3624,'Banco de Indicadores Mun. (2)'!A:A,'Banco de Indicadores - Mun. (1)'!A3624) / VLOOKUP(D3624,'Dados Base'!$B:$K,7,FALSE)) * 100</f>
        <v>0</v>
      </c>
      <c r="AN3624" s="72">
        <f>(SUMIFS('Banco de Indicadores Mun. (2)'!K:K,'Banco de Indicadores Mun. (2)'!B:B,'Banco de Indicadores - Mun. (1)'!B3624,'Banco de Indicadores Mun. (2)'!A:A,'Banco de Indicadores - Mun. (1)'!A3624) / VLOOKUP(D3624,'Dados Base'!$B:$K,10,FALSE)) * 100</f>
        <v>0</v>
      </c>
      <c r="AO3624" s="33">
        <v>0</v>
      </c>
      <c r="AP3624" s="34">
        <v>0</v>
      </c>
      <c r="AQ3624" s="17">
        <v>0</v>
      </c>
      <c r="AR3624" s="24">
        <v>9.4</v>
      </c>
      <c r="AS3624" s="35">
        <v>100</v>
      </c>
      <c r="AT3624" s="35">
        <v>100</v>
      </c>
      <c r="AU3624" s="35">
        <v>88.026981450252947</v>
      </c>
      <c r="AV3624" s="7">
        <v>10</v>
      </c>
      <c r="AW3624" s="36">
        <v>0</v>
      </c>
      <c r="AX3624" s="36">
        <v>0</v>
      </c>
      <c r="AY3624" s="117">
        <v>105.16167933722184</v>
      </c>
    </row>
    <row r="3625" spans="1:51" ht="15" x14ac:dyDescent="0.25">
      <c r="A3625" s="144">
        <v>2012</v>
      </c>
      <c r="B3625" s="77" t="s">
        <v>400</v>
      </c>
      <c r="C3625" s="78">
        <v>18</v>
      </c>
      <c r="D3625" s="77">
        <v>3535200</v>
      </c>
      <c r="E3625" s="78">
        <v>353520018</v>
      </c>
      <c r="F3625" s="78" t="str">
        <f t="shared" si="159"/>
        <v>3535200182012</v>
      </c>
      <c r="G3625" s="96">
        <v>-0.74021045433788624</v>
      </c>
      <c r="H3625" s="80">
        <f t="shared" si="158"/>
        <v>9478</v>
      </c>
      <c r="I3625" s="91">
        <v>7305</v>
      </c>
      <c r="J3625" s="91">
        <v>2173</v>
      </c>
      <c r="K3625" s="83">
        <f>(H3625)/VLOOKUP(D3625,'Dados Base'!$B:$K,6,FALSE)</f>
        <v>29.610422068793156</v>
      </c>
      <c r="L3625" s="88">
        <f t="shared" si="160"/>
        <v>77.073222198776108</v>
      </c>
      <c r="M3625" s="93">
        <v>3</v>
      </c>
      <c r="N3625" s="98">
        <v>0.753</v>
      </c>
      <c r="O3625" s="91">
        <v>60</v>
      </c>
      <c r="P3625" s="91" t="s">
        <v>691</v>
      </c>
      <c r="Q3625" s="91" t="s">
        <v>691</v>
      </c>
      <c r="R3625" s="91" t="s">
        <v>691</v>
      </c>
      <c r="S3625" s="91">
        <v>7</v>
      </c>
      <c r="T3625" s="91" t="s">
        <v>691</v>
      </c>
      <c r="U3625" s="91">
        <v>111</v>
      </c>
      <c r="V3625" s="91">
        <v>64</v>
      </c>
      <c r="W3625" s="99">
        <v>4.2750000000000004</v>
      </c>
      <c r="X3625" s="19">
        <v>2.0014870312500002E-2</v>
      </c>
      <c r="Y3625" s="29">
        <v>2.87</v>
      </c>
      <c r="Z3625" s="30">
        <v>335</v>
      </c>
      <c r="AA3625" s="30">
        <v>53</v>
      </c>
      <c r="AB3625" s="31">
        <v>1</v>
      </c>
      <c r="AC3625" s="32">
        <v>0</v>
      </c>
      <c r="AD3625" s="153">
        <f>VLOOKUP(D3625,'Dados Base'!$B:$K,9,FALSE)*31536000/VLOOKUP($F3625,F:H,MATCH(H3624,F3624:AF3624,0),FALSE)</f>
        <v>7985.4821692340156</v>
      </c>
      <c r="AE3625" s="153">
        <f>VLOOKUP(D3625,'Dados Base'!$B:$K,10,FALSE)*31536000/VLOOKUP($F3625,F:H,MATCH(H3624,F3624:AF3624,0),FALSE)</f>
        <v>632.18400506435933</v>
      </c>
      <c r="AF3625" s="14">
        <v>81.09</v>
      </c>
      <c r="AG3625" s="15">
        <v>100</v>
      </c>
      <c r="AH3625" s="14">
        <v>76.45</v>
      </c>
      <c r="AI3625" s="14">
        <v>13.83</v>
      </c>
      <c r="AJ3625" s="14">
        <v>100</v>
      </c>
      <c r="AK3625" s="72">
        <f>(SUMIFS('Banco de Indicadores Mun. (2)'!I:I,'Banco de Indicadores Mun. (2)'!B:B,'Banco de Indicadores - Mun. (1)'!B3625,'Banco de Indicadores Mun. (2)'!A:A,'Banco de Indicadores - Mun. (1)'!A3625) / VLOOKUP(D3625,'Dados Base'!$B:$K,8,FALSE)) * 100</f>
        <v>0</v>
      </c>
      <c r="AL3625" s="72">
        <f>(SUMIFS('Banco de Indicadores Mun. (2)'!I:I,'Banco de Indicadores Mun. (2)'!B:B,'Banco de Indicadores - Mun. (1)'!B3625,'Banco de Indicadores Mun. (2)'!A:A,'Banco de Indicadores - Mun. (1)'!A3625) / VLOOKUP(D3625,'Dados Base'!$B:$K,9,FALSE)) * 100</f>
        <v>0</v>
      </c>
      <c r="AM3625" s="72">
        <f>(SUMIFS('Banco de Indicadores Mun. (2)'!J:J,'Banco de Indicadores Mun. (2)'!B:B,'Banco de Indicadores - Mun. (1)'!B3625,'Banco de Indicadores Mun. (2)'!A:A,'Banco de Indicadores - Mun. (1)'!A3625) / VLOOKUP(D3625,'Dados Base'!$B:$K,7,FALSE)) * 100</f>
        <v>0</v>
      </c>
      <c r="AN3625" s="72">
        <f>(SUMIFS('Banco de Indicadores Mun. (2)'!K:K,'Banco de Indicadores Mun. (2)'!B:B,'Banco de Indicadores - Mun. (1)'!B3625,'Banco de Indicadores Mun. (2)'!A:A,'Banco de Indicadores - Mun. (1)'!A3625) / VLOOKUP(D3625,'Dados Base'!$B:$K,10,FALSE)) * 100</f>
        <v>0</v>
      </c>
      <c r="AO3625" s="33">
        <v>0</v>
      </c>
      <c r="AP3625" s="34">
        <v>0</v>
      </c>
      <c r="AQ3625" s="17">
        <v>0</v>
      </c>
      <c r="AR3625" s="24">
        <v>8.5</v>
      </c>
      <c r="AS3625" s="35">
        <v>97</v>
      </c>
      <c r="AT3625" s="35">
        <v>97.000000000000014</v>
      </c>
      <c r="AU3625" s="35">
        <v>86.340206185567013</v>
      </c>
      <c r="AV3625" s="7">
        <v>9.9600000000000009</v>
      </c>
      <c r="AW3625" s="36">
        <v>0</v>
      </c>
      <c r="AX3625" s="36">
        <v>0</v>
      </c>
      <c r="AY3625" s="117">
        <v>80.028398015109062</v>
      </c>
    </row>
    <row r="3626" spans="1:51" ht="15" x14ac:dyDescent="0.25">
      <c r="A3626" s="144">
        <v>2012</v>
      </c>
      <c r="B3626" s="77" t="s">
        <v>401</v>
      </c>
      <c r="C3626" s="78">
        <v>17</v>
      </c>
      <c r="D3626" s="77">
        <v>3535309</v>
      </c>
      <c r="E3626" s="78">
        <v>353530917</v>
      </c>
      <c r="F3626" s="78" t="str">
        <f t="shared" si="159"/>
        <v>3535309172012</v>
      </c>
      <c r="G3626" s="96">
        <v>0.2178848482341067</v>
      </c>
      <c r="H3626" s="80">
        <f t="shared" si="158"/>
        <v>21273</v>
      </c>
      <c r="I3626" s="91">
        <v>19705</v>
      </c>
      <c r="J3626" s="91">
        <v>1568</v>
      </c>
      <c r="K3626" s="83">
        <f>(H3626)/VLOOKUP(D3626,'Dados Base'!$B:$K,6,FALSE)</f>
        <v>38.745810869881979</v>
      </c>
      <c r="L3626" s="88">
        <f t="shared" si="160"/>
        <v>92.629154327081281</v>
      </c>
      <c r="M3626" s="93">
        <v>3</v>
      </c>
      <c r="N3626" s="98">
        <v>0.746</v>
      </c>
      <c r="O3626" s="91">
        <v>151</v>
      </c>
      <c r="P3626" s="91" t="s">
        <v>691</v>
      </c>
      <c r="Q3626" s="91" t="s">
        <v>691</v>
      </c>
      <c r="R3626" s="91" t="s">
        <v>691</v>
      </c>
      <c r="S3626" s="91">
        <v>55</v>
      </c>
      <c r="T3626" s="91" t="s">
        <v>691</v>
      </c>
      <c r="U3626" s="91">
        <v>213</v>
      </c>
      <c r="V3626" s="91">
        <v>188</v>
      </c>
      <c r="W3626" s="99">
        <v>10.786000000000001</v>
      </c>
      <c r="X3626" s="19">
        <v>5.9379984756944448E-2</v>
      </c>
      <c r="Y3626" s="29">
        <v>7.8</v>
      </c>
      <c r="Z3626" s="30">
        <v>978</v>
      </c>
      <c r="AA3626" s="30">
        <v>75</v>
      </c>
      <c r="AB3626" s="31">
        <v>0</v>
      </c>
      <c r="AC3626" s="32">
        <v>0</v>
      </c>
      <c r="AD3626" s="153">
        <f>VLOOKUP(D3626,'Dados Base'!$B:$K,9,FALSE)*31536000/VLOOKUP($F3626,F:H,MATCH(H3625,F3625:AF3625,0),FALSE)</f>
        <v>7649.4034691862926</v>
      </c>
      <c r="AE3626" s="153">
        <f>VLOOKUP(D3626,'Dados Base'!$B:$K,10,FALSE)*31536000/VLOOKUP($F3626,F:H,MATCH(H3625,F3625:AF3625,0),FALSE)</f>
        <v>844.99224368918328</v>
      </c>
      <c r="AF3626" s="14">
        <v>91.7</v>
      </c>
      <c r="AG3626" s="15">
        <v>91.7</v>
      </c>
      <c r="AH3626" s="14">
        <v>90.48</v>
      </c>
      <c r="AI3626" s="14">
        <v>47.15</v>
      </c>
      <c r="AJ3626" s="14">
        <v>100</v>
      </c>
      <c r="AK3626" s="72">
        <f>(SUMIFS('Banco de Indicadores Mun. (2)'!I:I,'Banco de Indicadores Mun. (2)'!B:B,'Banco de Indicadores - Mun. (1)'!B3626,'Banco de Indicadores Mun. (2)'!A:A,'Banco de Indicadores - Mun. (1)'!A3626) / VLOOKUP(D3626,'Dados Base'!$B:$K,8,FALSE)) * 100</f>
        <v>0</v>
      </c>
      <c r="AL3626" s="72">
        <f>(SUMIFS('Banco de Indicadores Mun. (2)'!I:I,'Banco de Indicadores Mun. (2)'!B:B,'Banco de Indicadores - Mun. (1)'!B3626,'Banco de Indicadores Mun. (2)'!A:A,'Banco de Indicadores - Mun. (1)'!A3626) / VLOOKUP(D3626,'Dados Base'!$B:$K,9,FALSE)) * 100</f>
        <v>0</v>
      </c>
      <c r="AM3626" s="72">
        <f>(SUMIFS('Banco de Indicadores Mun. (2)'!J:J,'Banco de Indicadores Mun. (2)'!B:B,'Banco de Indicadores - Mun. (1)'!B3626,'Banco de Indicadores Mun. (2)'!A:A,'Banco de Indicadores - Mun. (1)'!A3626) / VLOOKUP(D3626,'Dados Base'!$B:$K,7,FALSE)) * 100</f>
        <v>0</v>
      </c>
      <c r="AN3626" s="72">
        <f>(SUMIFS('Banco de Indicadores Mun. (2)'!K:K,'Banco de Indicadores Mun. (2)'!B:B,'Banco de Indicadores - Mun. (1)'!B3626,'Banco de Indicadores Mun. (2)'!A:A,'Banco de Indicadores - Mun. (1)'!A3626) / VLOOKUP(D3626,'Dados Base'!$B:$K,10,FALSE)) * 100</f>
        <v>0</v>
      </c>
      <c r="AO3626" s="33">
        <v>0</v>
      </c>
      <c r="AP3626" s="34">
        <v>0</v>
      </c>
      <c r="AQ3626" s="17">
        <v>0</v>
      </c>
      <c r="AR3626" s="24">
        <v>8.1999999999999993</v>
      </c>
      <c r="AS3626" s="35">
        <v>99.89</v>
      </c>
      <c r="AT3626" s="35">
        <v>99.889999999999986</v>
      </c>
      <c r="AU3626" s="35">
        <v>92.87749287749287</v>
      </c>
      <c r="AV3626" s="7">
        <v>9.8000000000000007</v>
      </c>
      <c r="AW3626" s="36">
        <v>0</v>
      </c>
      <c r="AX3626" s="36">
        <v>0</v>
      </c>
      <c r="AY3626" s="117">
        <v>11.165608964912666</v>
      </c>
    </row>
    <row r="3627" spans="1:51" ht="15" x14ac:dyDescent="0.25">
      <c r="A3627" s="144">
        <v>2012</v>
      </c>
      <c r="B3627" s="77" t="s">
        <v>402</v>
      </c>
      <c r="C3627" s="78">
        <v>20</v>
      </c>
      <c r="D3627" s="77">
        <v>3535408</v>
      </c>
      <c r="E3627" s="78">
        <v>353540820</v>
      </c>
      <c r="F3627" s="78" t="str">
        <f t="shared" si="159"/>
        <v>3535408202012</v>
      </c>
      <c r="G3627" s="96">
        <v>0.58783857038600118</v>
      </c>
      <c r="H3627" s="80">
        <f t="shared" si="158"/>
        <v>14703</v>
      </c>
      <c r="I3627" s="91">
        <v>14319</v>
      </c>
      <c r="J3627" s="91">
        <v>384</v>
      </c>
      <c r="K3627" s="83">
        <f>(H3627)/VLOOKUP(D3627,'Dados Base'!$B:$K,6,FALSE)</f>
        <v>41.635045590983751</v>
      </c>
      <c r="L3627" s="88">
        <f t="shared" si="160"/>
        <v>97.388288104468472</v>
      </c>
      <c r="M3627" s="93">
        <v>5</v>
      </c>
      <c r="N3627" s="98">
        <v>0.72199999999999998</v>
      </c>
      <c r="O3627" s="91">
        <v>42</v>
      </c>
      <c r="P3627" s="91" t="s">
        <v>691</v>
      </c>
      <c r="Q3627" s="91" t="s">
        <v>691</v>
      </c>
      <c r="R3627" s="91" t="s">
        <v>691</v>
      </c>
      <c r="S3627" s="91">
        <v>105</v>
      </c>
      <c r="T3627" s="91" t="s">
        <v>691</v>
      </c>
      <c r="U3627" s="91">
        <v>171</v>
      </c>
      <c r="V3627" s="91">
        <v>118</v>
      </c>
      <c r="W3627" s="99">
        <v>50.360399999999998</v>
      </c>
      <c r="X3627" s="19">
        <v>4.3717328416666666E-2</v>
      </c>
      <c r="Y3627" s="29">
        <v>5.72</v>
      </c>
      <c r="Z3627" s="30">
        <v>304</v>
      </c>
      <c r="AA3627" s="30">
        <v>467</v>
      </c>
      <c r="AB3627" s="31">
        <v>0</v>
      </c>
      <c r="AC3627" s="32">
        <v>0</v>
      </c>
      <c r="AD3627" s="153">
        <f>VLOOKUP(D3627,'Dados Base'!$B:$K,9,FALSE)*31536000/VLOOKUP($F3627,F:H,MATCH(H3626,F3626:AF3626,0),FALSE)</f>
        <v>5683.9012446439501</v>
      </c>
      <c r="AE3627" s="153">
        <f>VLOOKUP(D3627,'Dados Base'!$B:$K,10,FALSE)*31536000/VLOOKUP($F3627,F:H,MATCH(H3626,F3626:AF3626,0),FALSE)</f>
        <v>664.90920220363182</v>
      </c>
      <c r="AF3627" s="14">
        <v>97.68</v>
      </c>
      <c r="AG3627" s="15" t="s">
        <v>692</v>
      </c>
      <c r="AH3627" s="14">
        <v>91.6</v>
      </c>
      <c r="AI3627" s="14">
        <v>20</v>
      </c>
      <c r="AJ3627" s="14">
        <v>100</v>
      </c>
      <c r="AK3627" s="72">
        <f>(SUMIFS('Banco de Indicadores Mun. (2)'!I:I,'Banco de Indicadores Mun. (2)'!B:B,'Banco de Indicadores - Mun. (1)'!B3627,'Banco de Indicadores Mun. (2)'!A:A,'Banco de Indicadores - Mun. (1)'!A3627) / VLOOKUP(D3627,'Dados Base'!$B:$K,8,FALSE)) * 100</f>
        <v>0</v>
      </c>
      <c r="AL3627" s="72">
        <f>(SUMIFS('Banco de Indicadores Mun. (2)'!I:I,'Banco de Indicadores Mun. (2)'!B:B,'Banco de Indicadores - Mun. (1)'!B3627,'Banco de Indicadores Mun. (2)'!A:A,'Banco de Indicadores - Mun. (1)'!A3627) / VLOOKUP(D3627,'Dados Base'!$B:$K,9,FALSE)) * 100</f>
        <v>0</v>
      </c>
      <c r="AM3627" s="72">
        <f>(SUMIFS('Banco de Indicadores Mun. (2)'!J:J,'Banco de Indicadores Mun. (2)'!B:B,'Banco de Indicadores - Mun. (1)'!B3627,'Banco de Indicadores Mun. (2)'!A:A,'Banco de Indicadores - Mun. (1)'!A3627) / VLOOKUP(D3627,'Dados Base'!$B:$K,7,FALSE)) * 100</f>
        <v>0</v>
      </c>
      <c r="AN3627" s="72">
        <f>(SUMIFS('Banco de Indicadores Mun. (2)'!K:K,'Banco de Indicadores Mun. (2)'!B:B,'Banco de Indicadores - Mun. (1)'!B3627,'Banco de Indicadores Mun. (2)'!A:A,'Banco de Indicadores - Mun. (1)'!A3627) / VLOOKUP(D3627,'Dados Base'!$B:$K,10,FALSE)) * 100</f>
        <v>0</v>
      </c>
      <c r="AO3627" s="33">
        <v>0</v>
      </c>
      <c r="AP3627" s="34">
        <v>0</v>
      </c>
      <c r="AQ3627" s="17">
        <v>0</v>
      </c>
      <c r="AR3627" s="24">
        <v>7.3</v>
      </c>
      <c r="AS3627" s="35">
        <v>94</v>
      </c>
      <c r="AT3627" s="35">
        <v>94</v>
      </c>
      <c r="AU3627" s="35">
        <v>39.429312581063556</v>
      </c>
      <c r="AV3627" s="7">
        <v>5.68</v>
      </c>
      <c r="AW3627" s="36">
        <v>0</v>
      </c>
      <c r="AX3627" s="36">
        <v>0</v>
      </c>
      <c r="AY3627" s="117">
        <v>4.029101507279365</v>
      </c>
    </row>
    <row r="3628" spans="1:51" ht="15" x14ac:dyDescent="0.25">
      <c r="A3628" s="144">
        <v>2012</v>
      </c>
      <c r="B3628" s="77" t="s">
        <v>403</v>
      </c>
      <c r="C3628" s="78">
        <v>17</v>
      </c>
      <c r="D3628" s="77">
        <v>3535507</v>
      </c>
      <c r="E3628" s="78">
        <v>353550717</v>
      </c>
      <c r="F3628" s="78" t="str">
        <f t="shared" si="159"/>
        <v>3535507172012</v>
      </c>
      <c r="G3628" s="96">
        <v>0.5762725439238725</v>
      </c>
      <c r="H3628" s="80">
        <f t="shared" si="158"/>
        <v>42656</v>
      </c>
      <c r="I3628" s="91">
        <v>38657</v>
      </c>
      <c r="J3628" s="91">
        <v>3999</v>
      </c>
      <c r="K3628" s="83">
        <f>(H3628)/VLOOKUP(D3628,'Dados Base'!$B:$K,6,FALSE)</f>
        <v>42.609555584412988</v>
      </c>
      <c r="L3628" s="88">
        <f t="shared" si="160"/>
        <v>90.625</v>
      </c>
      <c r="M3628" s="93">
        <v>3</v>
      </c>
      <c r="N3628" s="98">
        <v>0.76200000000000001</v>
      </c>
      <c r="O3628" s="91">
        <v>147</v>
      </c>
      <c r="P3628" s="91" t="s">
        <v>691</v>
      </c>
      <c r="Q3628" s="91" t="s">
        <v>691</v>
      </c>
      <c r="R3628" s="91" t="s">
        <v>691</v>
      </c>
      <c r="S3628" s="91">
        <v>61</v>
      </c>
      <c r="T3628" s="91" t="s">
        <v>691</v>
      </c>
      <c r="U3628" s="91">
        <v>451</v>
      </c>
      <c r="V3628" s="91">
        <v>310</v>
      </c>
      <c r="W3628" s="99">
        <v>0</v>
      </c>
      <c r="X3628" s="19">
        <v>0.12106661466666667</v>
      </c>
      <c r="Y3628" s="29">
        <v>15.47</v>
      </c>
      <c r="Z3628" s="30">
        <v>1901</v>
      </c>
      <c r="AA3628" s="30">
        <v>188</v>
      </c>
      <c r="AB3628" s="31">
        <v>1</v>
      </c>
      <c r="AC3628" s="32">
        <v>0</v>
      </c>
      <c r="AD3628" s="153">
        <f>VLOOKUP(D3628,'Dados Base'!$B:$K,9,FALSE)*31536000/VLOOKUP($F3628,F:H,MATCH(H3627,F3627:AF3627,0),FALSE)</f>
        <v>6846.0090022505628</v>
      </c>
      <c r="AE3628" s="153">
        <f>VLOOKUP(D3628,'Dados Base'!$B:$K,10,FALSE)*31536000/VLOOKUP($F3628,F:H,MATCH(H3627,F3627:AF3627,0),FALSE)</f>
        <v>754.09602400600181</v>
      </c>
      <c r="AF3628" s="14">
        <v>93.24</v>
      </c>
      <c r="AG3628" s="15">
        <v>99.1</v>
      </c>
      <c r="AH3628" s="14">
        <v>84.94</v>
      </c>
      <c r="AI3628" s="14">
        <v>20.99</v>
      </c>
      <c r="AJ3628" s="14">
        <v>100</v>
      </c>
      <c r="AK3628" s="72">
        <f>(SUMIFS('Banco de Indicadores Mun. (2)'!I:I,'Banco de Indicadores Mun. (2)'!B:B,'Banco de Indicadores - Mun. (1)'!B3628,'Banco de Indicadores Mun. (2)'!A:A,'Banco de Indicadores - Mun. (1)'!A3628) / VLOOKUP(D3628,'Dados Base'!$B:$K,8,FALSE)) * 100</f>
        <v>0</v>
      </c>
      <c r="AL3628" s="72">
        <f>(SUMIFS('Banco de Indicadores Mun. (2)'!I:I,'Banco de Indicadores Mun. (2)'!B:B,'Banco de Indicadores - Mun. (1)'!B3628,'Banco de Indicadores Mun. (2)'!A:A,'Banco de Indicadores - Mun. (1)'!A3628) / VLOOKUP(D3628,'Dados Base'!$B:$K,9,FALSE)) * 100</f>
        <v>0</v>
      </c>
      <c r="AM3628" s="72">
        <f>(SUMIFS('Banco de Indicadores Mun. (2)'!J:J,'Banco de Indicadores Mun. (2)'!B:B,'Banco de Indicadores - Mun. (1)'!B3628,'Banco de Indicadores Mun. (2)'!A:A,'Banco de Indicadores - Mun. (1)'!A3628) / VLOOKUP(D3628,'Dados Base'!$B:$K,7,FALSE)) * 100</f>
        <v>0</v>
      </c>
      <c r="AN3628" s="72">
        <f>(SUMIFS('Banco de Indicadores Mun. (2)'!K:K,'Banco de Indicadores Mun. (2)'!B:B,'Banco de Indicadores - Mun. (1)'!B3628,'Banco de Indicadores Mun. (2)'!A:A,'Banco de Indicadores - Mun. (1)'!A3628) / VLOOKUP(D3628,'Dados Base'!$B:$K,10,FALSE)) * 100</f>
        <v>0</v>
      </c>
      <c r="AO3628" s="33">
        <v>0</v>
      </c>
      <c r="AP3628" s="34">
        <v>0</v>
      </c>
      <c r="AQ3628" s="17">
        <v>0</v>
      </c>
      <c r="AR3628" s="24">
        <v>4.8</v>
      </c>
      <c r="AS3628" s="35">
        <v>100</v>
      </c>
      <c r="AT3628" s="35">
        <v>100</v>
      </c>
      <c r="AU3628" s="35">
        <v>91.000478697941602</v>
      </c>
      <c r="AV3628" s="7">
        <v>10</v>
      </c>
      <c r="AW3628" s="36">
        <v>0</v>
      </c>
      <c r="AX3628" s="36">
        <v>0</v>
      </c>
      <c r="AY3628" s="117">
        <v>2.2331944735127811</v>
      </c>
    </row>
    <row r="3629" spans="1:51" ht="15" x14ac:dyDescent="0.25">
      <c r="A3629" s="144">
        <v>2012</v>
      </c>
      <c r="B3629" s="77" t="s">
        <v>404</v>
      </c>
      <c r="C3629" s="78">
        <v>2</v>
      </c>
      <c r="D3629" s="77">
        <v>3535606</v>
      </c>
      <c r="E3629" s="78">
        <v>35356062</v>
      </c>
      <c r="F3629" s="78" t="str">
        <f t="shared" si="159"/>
        <v>353560622012</v>
      </c>
      <c r="G3629" s="96">
        <v>0.234290474970833</v>
      </c>
      <c r="H3629" s="80">
        <f t="shared" si="158"/>
        <v>17553</v>
      </c>
      <c r="I3629" s="91">
        <v>5292</v>
      </c>
      <c r="J3629" s="91">
        <v>12261</v>
      </c>
      <c r="K3629" s="83">
        <f>(H3629)/VLOOKUP(D3629,'Dados Base'!$B:$K,6,FALSE)</f>
        <v>21.675990071500021</v>
      </c>
      <c r="L3629" s="88">
        <f t="shared" si="160"/>
        <v>30.148692531191251</v>
      </c>
      <c r="M3629" s="93">
        <v>4</v>
      </c>
      <c r="N3629" s="98">
        <v>0.71899999999999997</v>
      </c>
      <c r="O3629" s="91">
        <v>141</v>
      </c>
      <c r="P3629" s="91" t="s">
        <v>691</v>
      </c>
      <c r="Q3629" s="91" t="s">
        <v>691</v>
      </c>
      <c r="R3629" s="91" t="s">
        <v>691</v>
      </c>
      <c r="S3629" s="91">
        <v>22</v>
      </c>
      <c r="T3629" s="91" t="s">
        <v>691</v>
      </c>
      <c r="U3629" s="91">
        <v>103</v>
      </c>
      <c r="V3629" s="91">
        <v>88</v>
      </c>
      <c r="W3629" s="99">
        <v>96.904399999999995</v>
      </c>
      <c r="X3629" s="19">
        <v>1.2447088281249999E-2</v>
      </c>
      <c r="Y3629" s="29">
        <v>2.1</v>
      </c>
      <c r="Z3629" s="30">
        <v>0</v>
      </c>
      <c r="AA3629" s="30">
        <v>284</v>
      </c>
      <c r="AB3629" s="31">
        <v>5</v>
      </c>
      <c r="AC3629" s="32">
        <v>0</v>
      </c>
      <c r="AD3629" s="153">
        <f>VLOOKUP(D3629,'Dados Base'!$B:$K,9,FALSE)*31536000/VLOOKUP($F3629,F:H,MATCH(H3628,F3628:AF3628,0),FALSE)</f>
        <v>21433.628439582979</v>
      </c>
      <c r="AE3629" s="153">
        <f>VLOOKUP(D3629,'Dados Base'!$B:$K,10,FALSE)*31536000/VLOOKUP($F3629,F:H,MATCH(H3628,F3628:AF3628,0),FALSE)</f>
        <v>2245.7699538540419</v>
      </c>
      <c r="AF3629" s="14">
        <v>27.23</v>
      </c>
      <c r="AG3629" s="15">
        <v>86</v>
      </c>
      <c r="AH3629" s="14" t="s">
        <v>692</v>
      </c>
      <c r="AI3629" s="14">
        <v>13.33</v>
      </c>
      <c r="AJ3629" s="14">
        <v>74.2</v>
      </c>
      <c r="AK3629" s="72">
        <f>(SUMIFS('Banco de Indicadores Mun. (2)'!I:I,'Banco de Indicadores Mun. (2)'!B:B,'Banco de Indicadores - Mun. (1)'!B3629,'Banco de Indicadores Mun. (2)'!A:A,'Banco de Indicadores - Mun. (1)'!A3629) / VLOOKUP(D3629,'Dados Base'!$B:$K,8,FALSE)) * 100</f>
        <v>0</v>
      </c>
      <c r="AL3629" s="72">
        <f>(SUMIFS('Banco de Indicadores Mun. (2)'!I:I,'Banco de Indicadores Mun. (2)'!B:B,'Banco de Indicadores - Mun. (1)'!B3629,'Banco de Indicadores Mun. (2)'!A:A,'Banco de Indicadores - Mun. (1)'!A3629) / VLOOKUP(D3629,'Dados Base'!$B:$K,9,FALSE)) * 100</f>
        <v>0</v>
      </c>
      <c r="AM3629" s="72">
        <f>(SUMIFS('Banco de Indicadores Mun. (2)'!J:J,'Banco de Indicadores Mun. (2)'!B:B,'Banco de Indicadores - Mun. (1)'!B3629,'Banco de Indicadores Mun. (2)'!A:A,'Banco de Indicadores - Mun. (1)'!A3629) / VLOOKUP(D3629,'Dados Base'!$B:$K,7,FALSE)) * 100</f>
        <v>0</v>
      </c>
      <c r="AN3629" s="72">
        <f>(SUMIFS('Banco de Indicadores Mun. (2)'!K:K,'Banco de Indicadores Mun. (2)'!B:B,'Banco de Indicadores - Mun. (1)'!B3629,'Banco de Indicadores Mun. (2)'!A:A,'Banco de Indicadores - Mun. (1)'!A3629) / VLOOKUP(D3629,'Dados Base'!$B:$K,10,FALSE)) * 100</f>
        <v>0</v>
      </c>
      <c r="AO3629" s="33">
        <v>0</v>
      </c>
      <c r="AP3629" s="34">
        <v>0</v>
      </c>
      <c r="AQ3629" s="17">
        <v>0</v>
      </c>
      <c r="AR3629" s="24">
        <v>9.5</v>
      </c>
      <c r="AS3629" s="35">
        <v>98</v>
      </c>
      <c r="AT3629" s="35">
        <v>0</v>
      </c>
      <c r="AU3629" s="35">
        <v>0</v>
      </c>
      <c r="AV3629" s="7">
        <v>1.47</v>
      </c>
      <c r="AW3629" s="36">
        <v>0</v>
      </c>
      <c r="AX3629" s="36">
        <v>0</v>
      </c>
      <c r="AY3629" s="117">
        <v>27.853059763070508</v>
      </c>
    </row>
    <row r="3630" spans="1:51" ht="15" x14ac:dyDescent="0.25">
      <c r="A3630" s="144">
        <v>2012</v>
      </c>
      <c r="B3630" s="77" t="s">
        <v>405</v>
      </c>
      <c r="C3630" s="78">
        <v>15</v>
      </c>
      <c r="D3630" s="77">
        <v>3535705</v>
      </c>
      <c r="E3630" s="78">
        <v>353570515</v>
      </c>
      <c r="F3630" s="78" t="str">
        <f t="shared" si="159"/>
        <v>3535705152012</v>
      </c>
      <c r="G3630" s="96">
        <v>0.79324297581950809</v>
      </c>
      <c r="H3630" s="80">
        <f t="shared" si="158"/>
        <v>5976</v>
      </c>
      <c r="I3630" s="91">
        <v>5304</v>
      </c>
      <c r="J3630" s="91">
        <v>672</v>
      </c>
      <c r="K3630" s="83">
        <f>(H3630)/VLOOKUP(D3630,'Dados Base'!$B:$K,6,FALSE)</f>
        <v>38.664596273291927</v>
      </c>
      <c r="L3630" s="88">
        <f t="shared" si="160"/>
        <v>88.755020080321287</v>
      </c>
      <c r="M3630" s="93">
        <v>1</v>
      </c>
      <c r="N3630" s="98">
        <v>0.749</v>
      </c>
      <c r="O3630" s="91">
        <v>67</v>
      </c>
      <c r="P3630" s="91" t="s">
        <v>691</v>
      </c>
      <c r="Q3630" s="91" t="s">
        <v>691</v>
      </c>
      <c r="R3630" s="91" t="s">
        <v>691</v>
      </c>
      <c r="S3630" s="91">
        <v>19</v>
      </c>
      <c r="T3630" s="91" t="s">
        <v>691</v>
      </c>
      <c r="U3630" s="91">
        <v>55</v>
      </c>
      <c r="V3630" s="91">
        <v>37</v>
      </c>
      <c r="W3630" s="99">
        <v>0</v>
      </c>
      <c r="X3630" s="19">
        <v>1.4033572592157631E-2</v>
      </c>
      <c r="Y3630" s="29">
        <v>2.1</v>
      </c>
      <c r="Z3630" s="30">
        <v>141</v>
      </c>
      <c r="AA3630" s="30">
        <v>142</v>
      </c>
      <c r="AB3630" s="31">
        <v>2</v>
      </c>
      <c r="AC3630" s="32">
        <v>0</v>
      </c>
      <c r="AD3630" s="153">
        <f>VLOOKUP(D3630,'Dados Base'!$B:$K,9,FALSE)*31536000/VLOOKUP($F3630,F:H,MATCH(H3629,F3629:AF3629,0),FALSE)</f>
        <v>6385.3012048192768</v>
      </c>
      <c r="AE3630" s="153">
        <f>VLOOKUP(D3630,'Dados Base'!$B:$K,10,FALSE)*31536000/VLOOKUP($F3630,F:H,MATCH(H3629,F3629:AF3629,0),FALSE)</f>
        <v>686.02409638554218</v>
      </c>
      <c r="AF3630" s="14" t="s">
        <v>692</v>
      </c>
      <c r="AG3630" s="15">
        <v>88</v>
      </c>
      <c r="AH3630" s="14" t="s">
        <v>692</v>
      </c>
      <c r="AI3630" s="14" t="s">
        <v>692</v>
      </c>
      <c r="AJ3630" s="14" t="s">
        <v>692</v>
      </c>
      <c r="AK3630" s="72">
        <f>(SUMIFS('Banco de Indicadores Mun. (2)'!I:I,'Banco de Indicadores Mun. (2)'!B:B,'Banco de Indicadores - Mun. (1)'!B3630,'Banco de Indicadores Mun. (2)'!A:A,'Banco de Indicadores - Mun. (1)'!A3630) / VLOOKUP(D3630,'Dados Base'!$B:$K,8,FALSE)) * 100</f>
        <v>0</v>
      </c>
      <c r="AL3630" s="72">
        <f>(SUMIFS('Banco de Indicadores Mun. (2)'!I:I,'Banco de Indicadores Mun. (2)'!B:B,'Banco de Indicadores - Mun. (1)'!B3630,'Banco de Indicadores Mun. (2)'!A:A,'Banco de Indicadores - Mun. (1)'!A3630) / VLOOKUP(D3630,'Dados Base'!$B:$K,9,FALSE)) * 100</f>
        <v>0</v>
      </c>
      <c r="AM3630" s="72">
        <f>(SUMIFS('Banco de Indicadores Mun. (2)'!J:J,'Banco de Indicadores Mun. (2)'!B:B,'Banco de Indicadores - Mun. (1)'!B3630,'Banco de Indicadores Mun. (2)'!A:A,'Banco de Indicadores - Mun. (1)'!A3630) / VLOOKUP(D3630,'Dados Base'!$B:$K,7,FALSE)) * 100</f>
        <v>0</v>
      </c>
      <c r="AN3630" s="72">
        <f>(SUMIFS('Banco de Indicadores Mun. (2)'!K:K,'Banco de Indicadores Mun. (2)'!B:B,'Banco de Indicadores - Mun. (1)'!B3630,'Banco de Indicadores Mun. (2)'!A:A,'Banco de Indicadores - Mun. (1)'!A3630) / VLOOKUP(D3630,'Dados Base'!$B:$K,10,FALSE)) * 100</f>
        <v>0</v>
      </c>
      <c r="AO3630" s="33">
        <v>0</v>
      </c>
      <c r="AP3630" s="34">
        <v>0</v>
      </c>
      <c r="AQ3630" s="17">
        <v>0</v>
      </c>
      <c r="AR3630" s="24">
        <v>9.4</v>
      </c>
      <c r="AS3630" s="35">
        <v>100</v>
      </c>
      <c r="AT3630" s="35">
        <v>100</v>
      </c>
      <c r="AU3630" s="35">
        <v>49.823321554770317</v>
      </c>
      <c r="AV3630" s="7">
        <v>6.45</v>
      </c>
      <c r="AW3630" s="36">
        <v>0</v>
      </c>
      <c r="AX3630" s="36">
        <v>0</v>
      </c>
      <c r="AY3630" s="117">
        <v>35.7915350296133</v>
      </c>
    </row>
    <row r="3631" spans="1:51" ht="15" x14ac:dyDescent="0.25">
      <c r="A3631" s="144">
        <v>2012</v>
      </c>
      <c r="B3631" s="77" t="s">
        <v>406</v>
      </c>
      <c r="C3631" s="78">
        <v>14</v>
      </c>
      <c r="D3631" s="77">
        <v>3535804</v>
      </c>
      <c r="E3631" s="78">
        <v>353580414</v>
      </c>
      <c r="F3631" s="78" t="str">
        <f t="shared" si="159"/>
        <v>3535804142012</v>
      </c>
      <c r="G3631" s="96">
        <v>1.3083296908035003</v>
      </c>
      <c r="H3631" s="80">
        <f t="shared" si="158"/>
        <v>18213</v>
      </c>
      <c r="I3631" s="91">
        <v>14999</v>
      </c>
      <c r="J3631" s="91">
        <v>3214</v>
      </c>
      <c r="K3631" s="83">
        <f>(H3631)/VLOOKUP(D3631,'Dados Base'!$B:$K,6,FALSE)</f>
        <v>17.858683715092564</v>
      </c>
      <c r="L3631" s="88">
        <f t="shared" si="160"/>
        <v>82.35326415197936</v>
      </c>
      <c r="M3631" s="93">
        <v>2</v>
      </c>
      <c r="N3631" s="98">
        <v>0.71699999999999997</v>
      </c>
      <c r="O3631" s="91">
        <v>206</v>
      </c>
      <c r="P3631" s="91" t="s">
        <v>691</v>
      </c>
      <c r="Q3631" s="91" t="s">
        <v>691</v>
      </c>
      <c r="R3631" s="91" t="s">
        <v>691</v>
      </c>
      <c r="S3631" s="91">
        <v>19</v>
      </c>
      <c r="T3631" s="91" t="s">
        <v>691</v>
      </c>
      <c r="U3631" s="91">
        <v>182</v>
      </c>
      <c r="V3631" s="91">
        <v>99</v>
      </c>
      <c r="W3631" s="99">
        <v>105.93</v>
      </c>
      <c r="X3631" s="19">
        <v>3.7183631288194449E-2</v>
      </c>
      <c r="Y3631" s="29">
        <v>5.9</v>
      </c>
      <c r="Z3631" s="30">
        <v>580</v>
      </c>
      <c r="AA3631" s="30">
        <v>217</v>
      </c>
      <c r="AB3631" s="31">
        <v>3</v>
      </c>
      <c r="AC3631" s="32">
        <v>0</v>
      </c>
      <c r="AD3631" s="153">
        <f>VLOOKUP(D3631,'Dados Base'!$B:$K,9,FALSE)*31536000/VLOOKUP($F3631,F:H,MATCH(H3630,F3630:AF3630,0),FALSE)</f>
        <v>19773.849448196343</v>
      </c>
      <c r="AE3631" s="153">
        <f>VLOOKUP(D3631,'Dados Base'!$B:$K,10,FALSE)*31536000/VLOOKUP($F3631,F:H,MATCH(H3630,F3630:AF3630,0),FALSE)</f>
        <v>2320.2240158128807</v>
      </c>
      <c r="AF3631" s="14">
        <v>67.069999999999993</v>
      </c>
      <c r="AG3631" s="15" t="s">
        <v>692</v>
      </c>
      <c r="AH3631" s="14">
        <v>63.66</v>
      </c>
      <c r="AI3631" s="14">
        <v>24.73</v>
      </c>
      <c r="AJ3631" s="14">
        <v>82.5</v>
      </c>
      <c r="AK3631" s="72">
        <f>(SUMIFS('Banco de Indicadores Mun. (2)'!I:I,'Banco de Indicadores Mun. (2)'!B:B,'Banco de Indicadores - Mun. (1)'!B3631,'Banco de Indicadores Mun. (2)'!A:A,'Banco de Indicadores - Mun. (1)'!A3631) / VLOOKUP(D3631,'Dados Base'!$B:$K,8,FALSE)) * 100</f>
        <v>0</v>
      </c>
      <c r="AL3631" s="72">
        <f>(SUMIFS('Banco de Indicadores Mun. (2)'!I:I,'Banco de Indicadores Mun. (2)'!B:B,'Banco de Indicadores - Mun. (1)'!B3631,'Banco de Indicadores Mun. (2)'!A:A,'Banco de Indicadores - Mun. (1)'!A3631) / VLOOKUP(D3631,'Dados Base'!$B:$K,9,FALSE)) * 100</f>
        <v>0</v>
      </c>
      <c r="AM3631" s="72">
        <f>(SUMIFS('Banco de Indicadores Mun. (2)'!J:J,'Banco de Indicadores Mun. (2)'!B:B,'Banco de Indicadores - Mun. (1)'!B3631,'Banco de Indicadores Mun. (2)'!A:A,'Banco de Indicadores - Mun. (1)'!A3631) / VLOOKUP(D3631,'Dados Base'!$B:$K,7,FALSE)) * 100</f>
        <v>0</v>
      </c>
      <c r="AN3631" s="72">
        <f>(SUMIFS('Banco de Indicadores Mun. (2)'!K:K,'Banco de Indicadores Mun. (2)'!B:B,'Banco de Indicadores - Mun. (1)'!B3631,'Banco de Indicadores Mun. (2)'!A:A,'Banco de Indicadores - Mun. (1)'!A3631) / VLOOKUP(D3631,'Dados Base'!$B:$K,10,FALSE)) * 100</f>
        <v>0</v>
      </c>
      <c r="AO3631" s="33">
        <v>1</v>
      </c>
      <c r="AP3631" s="34">
        <v>0</v>
      </c>
      <c r="AQ3631" s="17">
        <v>0</v>
      </c>
      <c r="AR3631" s="24">
        <v>7.2</v>
      </c>
      <c r="AS3631" s="35">
        <v>88</v>
      </c>
      <c r="AT3631" s="35">
        <v>88</v>
      </c>
      <c r="AU3631" s="35">
        <v>72.772898368883304</v>
      </c>
      <c r="AV3631" s="7">
        <v>7.75</v>
      </c>
      <c r="AW3631" s="36">
        <v>0</v>
      </c>
      <c r="AX3631" s="36">
        <v>0</v>
      </c>
      <c r="AY3631" s="117">
        <v>35.695052985319968</v>
      </c>
    </row>
    <row r="3632" spans="1:51" ht="15" x14ac:dyDescent="0.25">
      <c r="A3632" s="144">
        <v>2012</v>
      </c>
      <c r="B3632" s="77" t="s">
        <v>407</v>
      </c>
      <c r="C3632" s="78">
        <v>15</v>
      </c>
      <c r="D3632" s="77">
        <v>3535903</v>
      </c>
      <c r="E3632" s="78">
        <v>353590315</v>
      </c>
      <c r="F3632" s="78" t="str">
        <f t="shared" si="159"/>
        <v>3535903152012</v>
      </c>
      <c r="G3632" s="96">
        <v>0.39465413368979796</v>
      </c>
      <c r="H3632" s="80">
        <f t="shared" si="158"/>
        <v>3832</v>
      </c>
      <c r="I3632" s="91">
        <v>3437</v>
      </c>
      <c r="J3632" s="91">
        <v>395</v>
      </c>
      <c r="K3632" s="83">
        <f>(H3632)/VLOOKUP(D3632,'Dados Base'!$B:$K,6,FALSE)</f>
        <v>27.467565049100426</v>
      </c>
      <c r="L3632" s="88">
        <f t="shared" si="160"/>
        <v>89.692066805845513</v>
      </c>
      <c r="M3632" s="93">
        <v>3</v>
      </c>
      <c r="N3632" s="98">
        <v>0.73199999999999998</v>
      </c>
      <c r="O3632" s="91">
        <v>24</v>
      </c>
      <c r="P3632" s="91" t="s">
        <v>691</v>
      </c>
      <c r="Q3632" s="91" t="s">
        <v>691</v>
      </c>
      <c r="R3632" s="91" t="s">
        <v>691</v>
      </c>
      <c r="S3632" s="91">
        <v>1</v>
      </c>
      <c r="T3632" s="91" t="s">
        <v>691</v>
      </c>
      <c r="U3632" s="91">
        <v>23</v>
      </c>
      <c r="V3632" s="91">
        <v>21</v>
      </c>
      <c r="W3632" s="99">
        <v>0</v>
      </c>
      <c r="X3632" s="19">
        <v>9.4752187500000019E-3</v>
      </c>
      <c r="Y3632" s="29">
        <v>1.37</v>
      </c>
      <c r="Z3632" s="30">
        <v>148</v>
      </c>
      <c r="AA3632" s="30">
        <v>37</v>
      </c>
      <c r="AB3632" s="31">
        <v>0</v>
      </c>
      <c r="AC3632" s="32">
        <v>0</v>
      </c>
      <c r="AD3632" s="153">
        <f>VLOOKUP(D3632,'Dados Base'!$B:$K,9,FALSE)*31536000/VLOOKUP($F3632,F:H,MATCH(H3631,F3631:AF3631,0),FALSE)</f>
        <v>8229.6450939457209</v>
      </c>
      <c r="AE3632" s="153">
        <f>VLOOKUP(D3632,'Dados Base'!$B:$K,10,FALSE)*31536000/VLOOKUP($F3632,F:H,MATCH(H3631,F3631:AF3631,0),FALSE)</f>
        <v>905.26096033402939</v>
      </c>
      <c r="AF3632" s="14">
        <v>94.95</v>
      </c>
      <c r="AG3632" s="15">
        <v>99.3</v>
      </c>
      <c r="AH3632" s="14">
        <v>91.58</v>
      </c>
      <c r="AI3632" s="14">
        <v>12.52</v>
      </c>
      <c r="AJ3632" s="14">
        <v>100</v>
      </c>
      <c r="AK3632" s="72">
        <f>(SUMIFS('Banco de Indicadores Mun. (2)'!I:I,'Banco de Indicadores Mun. (2)'!B:B,'Banco de Indicadores - Mun. (1)'!B3632,'Banco de Indicadores Mun. (2)'!A:A,'Banco de Indicadores - Mun. (1)'!A3632) / VLOOKUP(D3632,'Dados Base'!$B:$K,8,FALSE)) * 100</f>
        <v>0</v>
      </c>
      <c r="AL3632" s="72">
        <f>(SUMIFS('Banco de Indicadores Mun. (2)'!I:I,'Banco de Indicadores Mun. (2)'!B:B,'Banco de Indicadores - Mun. (1)'!B3632,'Banco de Indicadores Mun. (2)'!A:A,'Banco de Indicadores - Mun. (1)'!A3632) / VLOOKUP(D3632,'Dados Base'!$B:$K,9,FALSE)) * 100</f>
        <v>0</v>
      </c>
      <c r="AM3632" s="72">
        <f>(SUMIFS('Banco de Indicadores Mun. (2)'!J:J,'Banco de Indicadores Mun. (2)'!B:B,'Banco de Indicadores - Mun. (1)'!B3632,'Banco de Indicadores Mun. (2)'!A:A,'Banco de Indicadores - Mun. (1)'!A3632) / VLOOKUP(D3632,'Dados Base'!$B:$K,7,FALSE)) * 100</f>
        <v>0</v>
      </c>
      <c r="AN3632" s="72">
        <f>(SUMIFS('Banco de Indicadores Mun. (2)'!K:K,'Banco de Indicadores Mun. (2)'!B:B,'Banco de Indicadores - Mun. (1)'!B3632,'Banco de Indicadores Mun. (2)'!A:A,'Banco de Indicadores - Mun. (1)'!A3632) / VLOOKUP(D3632,'Dados Base'!$B:$K,10,FALSE)) * 100</f>
        <v>0</v>
      </c>
      <c r="AO3632" s="33">
        <v>0</v>
      </c>
      <c r="AP3632" s="34">
        <v>0</v>
      </c>
      <c r="AQ3632" s="17">
        <v>0</v>
      </c>
      <c r="AR3632" s="24">
        <v>8.6999999999999993</v>
      </c>
      <c r="AS3632" s="35">
        <v>100</v>
      </c>
      <c r="AT3632" s="35">
        <v>100</v>
      </c>
      <c r="AU3632" s="35">
        <v>80</v>
      </c>
      <c r="AV3632" s="7">
        <v>9.5</v>
      </c>
      <c r="AW3632" s="36">
        <v>0</v>
      </c>
      <c r="AX3632" s="36">
        <v>0</v>
      </c>
      <c r="AY3632" s="117">
        <v>144.57323359406661</v>
      </c>
    </row>
    <row r="3633" spans="1:51" ht="15" x14ac:dyDescent="0.25">
      <c r="A3633" s="144">
        <v>2012</v>
      </c>
      <c r="B3633" s="77" t="s">
        <v>408</v>
      </c>
      <c r="C3633" s="78">
        <v>20</v>
      </c>
      <c r="D3633" s="77">
        <v>3536000</v>
      </c>
      <c r="E3633" s="78">
        <v>353600020</v>
      </c>
      <c r="F3633" s="78" t="str">
        <f t="shared" si="159"/>
        <v>3536000202012</v>
      </c>
      <c r="G3633" s="96">
        <v>-0.29231146369179672</v>
      </c>
      <c r="H3633" s="80">
        <f t="shared" si="158"/>
        <v>10772</v>
      </c>
      <c r="I3633" s="91">
        <v>8937</v>
      </c>
      <c r="J3633" s="91">
        <v>1835</v>
      </c>
      <c r="K3633" s="83">
        <f>(H3633)/VLOOKUP(D3633,'Dados Base'!$B:$K,6,FALSE)</f>
        <v>29.494551229395977</v>
      </c>
      <c r="L3633" s="88">
        <f t="shared" si="160"/>
        <v>82.965094689936876</v>
      </c>
      <c r="M3633" s="93">
        <v>4</v>
      </c>
      <c r="N3633" s="98">
        <v>0.73699999999999999</v>
      </c>
      <c r="O3633" s="91">
        <v>125</v>
      </c>
      <c r="P3633" s="91" t="s">
        <v>691</v>
      </c>
      <c r="Q3633" s="91" t="s">
        <v>691</v>
      </c>
      <c r="R3633" s="91" t="s">
        <v>691</v>
      </c>
      <c r="S3633" s="91">
        <v>30</v>
      </c>
      <c r="T3633" s="91" t="s">
        <v>691</v>
      </c>
      <c r="U3633" s="91">
        <v>94</v>
      </c>
      <c r="V3633" s="91">
        <v>73</v>
      </c>
      <c r="W3633" s="99">
        <v>0</v>
      </c>
      <c r="X3633" s="19">
        <v>2.5533006249999997E-2</v>
      </c>
      <c r="Y3633" s="29">
        <v>3.55</v>
      </c>
      <c r="Z3633" s="30">
        <v>407</v>
      </c>
      <c r="AA3633" s="30">
        <v>72</v>
      </c>
      <c r="AB3633" s="31">
        <v>0</v>
      </c>
      <c r="AC3633" s="32">
        <v>1</v>
      </c>
      <c r="AD3633" s="153">
        <f>VLOOKUP(D3633,'Dados Base'!$B:$K,9,FALSE)*31536000/VLOOKUP($F3633,F:H,MATCH(H3632,F3632:AF3632,0),FALSE)</f>
        <v>7963.0449313033787</v>
      </c>
      <c r="AE3633" s="153">
        <f>VLOOKUP(D3633,'Dados Base'!$B:$K,10,FALSE)*31536000/VLOOKUP($F3633,F:H,MATCH(H3632,F3632:AF3632,0),FALSE)</f>
        <v>907.55291496472319</v>
      </c>
      <c r="AF3633" s="14">
        <v>91.02</v>
      </c>
      <c r="AG3633" s="15">
        <v>100</v>
      </c>
      <c r="AH3633" s="14">
        <v>78.260000000000005</v>
      </c>
      <c r="AI3633" s="14">
        <v>11.71</v>
      </c>
      <c r="AJ3633" s="14">
        <v>100</v>
      </c>
      <c r="AK3633" s="72">
        <f>(SUMIFS('Banco de Indicadores Mun. (2)'!I:I,'Banco de Indicadores Mun. (2)'!B:B,'Banco de Indicadores - Mun. (1)'!B3633,'Banco de Indicadores Mun. (2)'!A:A,'Banco de Indicadores - Mun. (1)'!A3633) / VLOOKUP(D3633,'Dados Base'!$B:$K,8,FALSE)) * 100</f>
        <v>0</v>
      </c>
      <c r="AL3633" s="72">
        <f>(SUMIFS('Banco de Indicadores Mun. (2)'!I:I,'Banco de Indicadores Mun. (2)'!B:B,'Banco de Indicadores - Mun. (1)'!B3633,'Banco de Indicadores Mun. (2)'!A:A,'Banco de Indicadores - Mun. (1)'!A3633) / VLOOKUP(D3633,'Dados Base'!$B:$K,9,FALSE)) * 100</f>
        <v>0</v>
      </c>
      <c r="AM3633" s="72">
        <f>(SUMIFS('Banco de Indicadores Mun. (2)'!J:J,'Banco de Indicadores Mun. (2)'!B:B,'Banco de Indicadores - Mun. (1)'!B3633,'Banco de Indicadores Mun. (2)'!A:A,'Banco de Indicadores - Mun. (1)'!A3633) / VLOOKUP(D3633,'Dados Base'!$B:$K,7,FALSE)) * 100</f>
        <v>0</v>
      </c>
      <c r="AN3633" s="72">
        <f>(SUMIFS('Banco de Indicadores Mun. (2)'!K:K,'Banco de Indicadores Mun. (2)'!B:B,'Banco de Indicadores - Mun. (1)'!B3633,'Banco de Indicadores Mun. (2)'!A:A,'Banco de Indicadores - Mun. (1)'!A3633) / VLOOKUP(D3633,'Dados Base'!$B:$K,10,FALSE)) * 100</f>
        <v>0</v>
      </c>
      <c r="AO3633" s="33">
        <v>0</v>
      </c>
      <c r="AP3633" s="34">
        <v>0</v>
      </c>
      <c r="AQ3633" s="17">
        <v>0</v>
      </c>
      <c r="AR3633" s="24">
        <v>9</v>
      </c>
      <c r="AS3633" s="35">
        <v>100</v>
      </c>
      <c r="AT3633" s="35">
        <v>100</v>
      </c>
      <c r="AU3633" s="35">
        <v>84.968684759916485</v>
      </c>
      <c r="AV3633" s="7">
        <v>9.8000000000000007</v>
      </c>
      <c r="AW3633" s="36">
        <v>0</v>
      </c>
      <c r="AX3633" s="36">
        <v>1</v>
      </c>
      <c r="AY3633" s="117">
        <v>105.73385470092227</v>
      </c>
    </row>
    <row r="3634" spans="1:51" ht="15" x14ac:dyDescent="0.25">
      <c r="A3634" s="144">
        <v>2012</v>
      </c>
      <c r="B3634" s="77" t="s">
        <v>409</v>
      </c>
      <c r="C3634" s="78">
        <v>17</v>
      </c>
      <c r="D3634" s="77">
        <v>3536109</v>
      </c>
      <c r="E3634" s="78">
        <v>353610917</v>
      </c>
      <c r="F3634" s="78" t="str">
        <f t="shared" si="159"/>
        <v>3536109172012</v>
      </c>
      <c r="G3634" s="96">
        <v>1.5693999678508375</v>
      </c>
      <c r="H3634" s="80">
        <f t="shared" si="158"/>
        <v>5735</v>
      </c>
      <c r="I3634" s="91">
        <v>4648</v>
      </c>
      <c r="J3634" s="91">
        <v>1087</v>
      </c>
      <c r="K3634" s="83">
        <f>(H3634)/VLOOKUP(D3634,'Dados Base'!$B:$K,6,FALSE)</f>
        <v>27.304322986097887</v>
      </c>
      <c r="L3634" s="88">
        <f t="shared" si="160"/>
        <v>81.046207497820404</v>
      </c>
      <c r="M3634" s="93">
        <v>4</v>
      </c>
      <c r="N3634" s="98">
        <v>0.72699999999999998</v>
      </c>
      <c r="O3634" s="91">
        <v>65</v>
      </c>
      <c r="P3634" s="91" t="s">
        <v>691</v>
      </c>
      <c r="Q3634" s="91" t="s">
        <v>691</v>
      </c>
      <c r="R3634" s="91" t="s">
        <v>691</v>
      </c>
      <c r="S3634" s="91">
        <v>11</v>
      </c>
      <c r="T3634" s="91" t="s">
        <v>691</v>
      </c>
      <c r="U3634" s="91">
        <v>31</v>
      </c>
      <c r="V3634" s="91">
        <v>34</v>
      </c>
      <c r="W3634" s="99">
        <v>0</v>
      </c>
      <c r="X3634" s="19">
        <v>9.7330716145833333E-3</v>
      </c>
      <c r="Y3634" s="29">
        <v>1.8</v>
      </c>
      <c r="Z3634" s="30">
        <v>159</v>
      </c>
      <c r="AA3634" s="30">
        <v>83</v>
      </c>
      <c r="AB3634" s="31">
        <v>1</v>
      </c>
      <c r="AC3634" s="32">
        <v>1</v>
      </c>
      <c r="AD3634" s="153">
        <f>VLOOKUP(D3634,'Dados Base'!$B:$K,9,FALSE)*31536000/VLOOKUP($F3634,F:H,MATCH(H3633,F3633:AF3633,0),FALSE)</f>
        <v>11657.597210113339</v>
      </c>
      <c r="AE3634" s="153">
        <f>VLOOKUP(D3634,'Dados Base'!$B:$K,10,FALSE)*31536000/VLOOKUP($F3634,F:H,MATCH(H3633,F3633:AF3633,0),FALSE)</f>
        <v>1319.7279860505666</v>
      </c>
      <c r="AF3634" s="14">
        <v>65.17</v>
      </c>
      <c r="AG3634" s="15">
        <v>100</v>
      </c>
      <c r="AH3634" s="14">
        <v>59.22</v>
      </c>
      <c r="AI3634" s="14">
        <v>40.17</v>
      </c>
      <c r="AJ3634" s="14">
        <v>82.9</v>
      </c>
      <c r="AK3634" s="72">
        <f>(SUMIFS('Banco de Indicadores Mun. (2)'!I:I,'Banco de Indicadores Mun. (2)'!B:B,'Banco de Indicadores - Mun. (1)'!B3634,'Banco de Indicadores Mun. (2)'!A:A,'Banco de Indicadores - Mun. (1)'!A3634) / VLOOKUP(D3634,'Dados Base'!$B:$K,8,FALSE)) * 100</f>
        <v>0</v>
      </c>
      <c r="AL3634" s="72">
        <f>(SUMIFS('Banco de Indicadores Mun. (2)'!I:I,'Banco de Indicadores Mun. (2)'!B:B,'Banco de Indicadores - Mun. (1)'!B3634,'Banco de Indicadores Mun. (2)'!A:A,'Banco de Indicadores - Mun. (1)'!A3634) / VLOOKUP(D3634,'Dados Base'!$B:$K,9,FALSE)) * 100</f>
        <v>0</v>
      </c>
      <c r="AM3634" s="72">
        <f>(SUMIFS('Banco de Indicadores Mun. (2)'!J:J,'Banco de Indicadores Mun. (2)'!B:B,'Banco de Indicadores - Mun. (1)'!B3634,'Banco de Indicadores Mun. (2)'!A:A,'Banco de Indicadores - Mun. (1)'!A3634) / VLOOKUP(D3634,'Dados Base'!$B:$K,7,FALSE)) * 100</f>
        <v>0</v>
      </c>
      <c r="AN3634" s="72">
        <f>(SUMIFS('Banco de Indicadores Mun. (2)'!K:K,'Banco de Indicadores Mun. (2)'!B:B,'Banco de Indicadores - Mun. (1)'!B3634,'Banco de Indicadores Mun. (2)'!A:A,'Banco de Indicadores - Mun. (1)'!A3634) / VLOOKUP(D3634,'Dados Base'!$B:$K,10,FALSE)) * 100</f>
        <v>0</v>
      </c>
      <c r="AO3634" s="33">
        <v>0</v>
      </c>
      <c r="AP3634" s="34">
        <v>0</v>
      </c>
      <c r="AQ3634" s="17">
        <v>0</v>
      </c>
      <c r="AR3634" s="24">
        <v>9.8000000000000007</v>
      </c>
      <c r="AS3634" s="35">
        <v>73</v>
      </c>
      <c r="AT3634" s="35">
        <v>73</v>
      </c>
      <c r="AU3634" s="35">
        <v>65.702479338842977</v>
      </c>
      <c r="AV3634" s="7">
        <v>6.87</v>
      </c>
      <c r="AW3634" s="36">
        <v>0</v>
      </c>
      <c r="AX3634" s="36">
        <v>1</v>
      </c>
      <c r="AY3634" s="117">
        <v>136.59121405231056</v>
      </c>
    </row>
    <row r="3635" spans="1:51" ht="15" x14ac:dyDescent="0.25">
      <c r="A3635" s="144">
        <v>2012</v>
      </c>
      <c r="B3635" s="77" t="s">
        <v>410</v>
      </c>
      <c r="C3635" s="78">
        <v>11</v>
      </c>
      <c r="D3635" s="77">
        <v>3536208</v>
      </c>
      <c r="E3635" s="78">
        <v>353620811</v>
      </c>
      <c r="F3635" s="78" t="str">
        <f t="shared" si="159"/>
        <v>3536208112012</v>
      </c>
      <c r="G3635" s="96">
        <v>0.45233179710424398</v>
      </c>
      <c r="H3635" s="80">
        <f t="shared" si="158"/>
        <v>18605</v>
      </c>
      <c r="I3635" s="91">
        <v>12849</v>
      </c>
      <c r="J3635" s="91">
        <v>5756</v>
      </c>
      <c r="K3635" s="83">
        <f>(H3635)/VLOOKUP(D3635,'Dados Base'!$B:$K,6,FALSE)</f>
        <v>51.72509661097056</v>
      </c>
      <c r="L3635" s="88">
        <f t="shared" si="160"/>
        <v>69.062080085998389</v>
      </c>
      <c r="M3635" s="93">
        <v>5</v>
      </c>
      <c r="N3635" s="98">
        <v>0.73599999999999999</v>
      </c>
      <c r="O3635" s="91">
        <v>105</v>
      </c>
      <c r="P3635" s="91" t="s">
        <v>691</v>
      </c>
      <c r="Q3635" s="91" t="s">
        <v>691</v>
      </c>
      <c r="R3635" s="91" t="s">
        <v>691</v>
      </c>
      <c r="S3635" s="91">
        <v>28</v>
      </c>
      <c r="T3635" s="91" t="s">
        <v>691</v>
      </c>
      <c r="U3635" s="91">
        <v>120</v>
      </c>
      <c r="V3635" s="91">
        <v>70</v>
      </c>
      <c r="W3635" s="99">
        <v>0</v>
      </c>
      <c r="X3635" s="19">
        <v>4.2231433512731474E-2</v>
      </c>
      <c r="Y3635" s="29">
        <v>5.0999999999999996</v>
      </c>
      <c r="Z3635" s="30">
        <v>418</v>
      </c>
      <c r="AA3635" s="30">
        <v>270</v>
      </c>
      <c r="AB3635" s="31">
        <v>5</v>
      </c>
      <c r="AC3635" s="32">
        <v>1</v>
      </c>
      <c r="AD3635" s="153">
        <f>VLOOKUP(D3635,'Dados Base'!$B:$K,9,FALSE)*31536000/VLOOKUP($F3635,F:H,MATCH(H3634,F3634:AF3634,0),FALSE)</f>
        <v>18458.857296425693</v>
      </c>
      <c r="AE3635" s="153">
        <f>VLOOKUP(D3635,'Dados Base'!$B:$K,10,FALSE)*31536000/VLOOKUP($F3635,F:H,MATCH(H3634,F3634:AF3634,0),FALSE)</f>
        <v>2373.0395055092717</v>
      </c>
      <c r="AF3635" s="14">
        <v>74.569999999999993</v>
      </c>
      <c r="AG3635" s="15" t="s">
        <v>692</v>
      </c>
      <c r="AH3635" s="14">
        <v>56.34</v>
      </c>
      <c r="AI3635" s="14">
        <v>25.95</v>
      </c>
      <c r="AJ3635" s="14">
        <v>100</v>
      </c>
      <c r="AK3635" s="72">
        <f>(SUMIFS('Banco de Indicadores Mun. (2)'!I:I,'Banco de Indicadores Mun. (2)'!B:B,'Banco de Indicadores - Mun. (1)'!B3635,'Banco de Indicadores Mun. (2)'!A:A,'Banco de Indicadores - Mun. (1)'!A3635) / VLOOKUP(D3635,'Dados Base'!$B:$K,8,FALSE)) * 100</f>
        <v>0</v>
      </c>
      <c r="AL3635" s="72">
        <f>(SUMIFS('Banco de Indicadores Mun. (2)'!I:I,'Banco de Indicadores Mun. (2)'!B:B,'Banco de Indicadores - Mun. (1)'!B3635,'Banco de Indicadores Mun. (2)'!A:A,'Banco de Indicadores - Mun. (1)'!A3635) / VLOOKUP(D3635,'Dados Base'!$B:$K,9,FALSE)) * 100</f>
        <v>0</v>
      </c>
      <c r="AM3635" s="72">
        <f>(SUMIFS('Banco de Indicadores Mun. (2)'!J:J,'Banco de Indicadores Mun. (2)'!B:B,'Banco de Indicadores - Mun. (1)'!B3635,'Banco de Indicadores Mun. (2)'!A:A,'Banco de Indicadores - Mun. (1)'!A3635) / VLOOKUP(D3635,'Dados Base'!$B:$K,7,FALSE)) * 100</f>
        <v>0</v>
      </c>
      <c r="AN3635" s="72">
        <f>(SUMIFS('Banco de Indicadores Mun. (2)'!K:K,'Banco de Indicadores Mun. (2)'!B:B,'Banco de Indicadores - Mun. (1)'!B3635,'Banco de Indicadores Mun. (2)'!A:A,'Banco de Indicadores - Mun. (1)'!A3635) / VLOOKUP(D3635,'Dados Base'!$B:$K,10,FALSE)) * 100</f>
        <v>0</v>
      </c>
      <c r="AO3635" s="33">
        <v>0</v>
      </c>
      <c r="AP3635" s="34">
        <v>0</v>
      </c>
      <c r="AQ3635" s="17">
        <v>0</v>
      </c>
      <c r="AR3635" s="24">
        <v>8</v>
      </c>
      <c r="AS3635" s="35">
        <v>75</v>
      </c>
      <c r="AT3635" s="35">
        <v>75</v>
      </c>
      <c r="AU3635" s="35">
        <v>60.755813953488371</v>
      </c>
      <c r="AV3635" s="7">
        <v>7.07</v>
      </c>
      <c r="AW3635" s="36">
        <v>0</v>
      </c>
      <c r="AX3635" s="36">
        <v>1</v>
      </c>
      <c r="AY3635" s="117">
        <v>132.8102471655852</v>
      </c>
    </row>
    <row r="3636" spans="1:51" ht="15" x14ac:dyDescent="0.25">
      <c r="A3636" s="144">
        <v>2012</v>
      </c>
      <c r="B3636" s="77" t="s">
        <v>411</v>
      </c>
      <c r="C3636" s="78">
        <v>15</v>
      </c>
      <c r="D3636" s="77">
        <v>3536257</v>
      </c>
      <c r="E3636" s="78">
        <v>353625715</v>
      </c>
      <c r="F3636" s="78" t="str">
        <f t="shared" si="159"/>
        <v>3536257152012</v>
      </c>
      <c r="G3636" s="96">
        <v>0.40125679495441879</v>
      </c>
      <c r="H3636" s="80">
        <f t="shared" si="158"/>
        <v>2038</v>
      </c>
      <c r="I3636" s="91">
        <v>1660</v>
      </c>
      <c r="J3636" s="91">
        <v>378</v>
      </c>
      <c r="K3636" s="83">
        <f>(H3636)/VLOOKUP(D3636,'Dados Base'!$B:$K,6,FALSE)</f>
        <v>24.115489291208139</v>
      </c>
      <c r="L3636" s="88">
        <f t="shared" si="160"/>
        <v>81.452404317958781</v>
      </c>
      <c r="M3636" s="93">
        <v>4</v>
      </c>
      <c r="N3636" s="98">
        <v>0.72099999999999997</v>
      </c>
      <c r="O3636" s="91">
        <v>28</v>
      </c>
      <c r="P3636" s="91" t="s">
        <v>691</v>
      </c>
      <c r="Q3636" s="91" t="s">
        <v>691</v>
      </c>
      <c r="R3636" s="91" t="s">
        <v>691</v>
      </c>
      <c r="S3636" s="91">
        <v>3</v>
      </c>
      <c r="T3636" s="91" t="s">
        <v>691</v>
      </c>
      <c r="U3636" s="91">
        <v>5</v>
      </c>
      <c r="V3636" s="91">
        <v>6</v>
      </c>
      <c r="W3636" s="99">
        <v>0</v>
      </c>
      <c r="X3636" s="19">
        <v>4.2638781250000004E-3</v>
      </c>
      <c r="Y3636" s="29">
        <v>0.66</v>
      </c>
      <c r="Z3636" s="30">
        <v>75</v>
      </c>
      <c r="AA3636" s="30">
        <v>14</v>
      </c>
      <c r="AB3636" s="31">
        <v>0</v>
      </c>
      <c r="AC3636" s="32">
        <v>0</v>
      </c>
      <c r="AD3636" s="153">
        <f>VLOOKUP(D3636,'Dados Base'!$B:$K,9,FALSE)*31536000/VLOOKUP($F3636,F:H,MATCH(H3635,F3635:AF3635,0),FALSE)</f>
        <v>10058.096172718351</v>
      </c>
      <c r="AE3636" s="153">
        <f>VLOOKUP(D3636,'Dados Base'!$B:$K,10,FALSE)*31536000/VLOOKUP($F3636,F:H,MATCH(H3635,F3635:AF3635,0),FALSE)</f>
        <v>1083.1795878312068</v>
      </c>
      <c r="AF3636" s="14">
        <v>80.34</v>
      </c>
      <c r="AG3636" s="15">
        <v>100</v>
      </c>
      <c r="AH3636" s="14" t="s">
        <v>692</v>
      </c>
      <c r="AI3636" s="14">
        <v>26.63</v>
      </c>
      <c r="AJ3636" s="14">
        <v>99.3</v>
      </c>
      <c r="AK3636" s="72">
        <f>(SUMIFS('Banco de Indicadores Mun. (2)'!I:I,'Banco de Indicadores Mun. (2)'!B:B,'Banco de Indicadores - Mun. (1)'!B3636,'Banco de Indicadores Mun. (2)'!A:A,'Banco de Indicadores - Mun. (1)'!A3636) / VLOOKUP(D3636,'Dados Base'!$B:$K,8,FALSE)) * 100</f>
        <v>0</v>
      </c>
      <c r="AL3636" s="72">
        <f>(SUMIFS('Banco de Indicadores Mun. (2)'!I:I,'Banco de Indicadores Mun. (2)'!B:B,'Banco de Indicadores - Mun. (1)'!B3636,'Banco de Indicadores Mun. (2)'!A:A,'Banco de Indicadores - Mun. (1)'!A3636) / VLOOKUP(D3636,'Dados Base'!$B:$K,9,FALSE)) * 100</f>
        <v>0</v>
      </c>
      <c r="AM3636" s="72">
        <f>(SUMIFS('Banco de Indicadores Mun. (2)'!J:J,'Banco de Indicadores Mun. (2)'!B:B,'Banco de Indicadores - Mun. (1)'!B3636,'Banco de Indicadores Mun. (2)'!A:A,'Banco de Indicadores - Mun. (1)'!A3636) / VLOOKUP(D3636,'Dados Base'!$B:$K,7,FALSE)) * 100</f>
        <v>0</v>
      </c>
      <c r="AN3636" s="72">
        <f>(SUMIFS('Banco de Indicadores Mun. (2)'!K:K,'Banco de Indicadores Mun. (2)'!B:B,'Banco de Indicadores - Mun. (1)'!B3636,'Banco de Indicadores Mun. (2)'!A:A,'Banco de Indicadores - Mun. (1)'!A3636) / VLOOKUP(D3636,'Dados Base'!$B:$K,10,FALSE)) * 100</f>
        <v>0</v>
      </c>
      <c r="AO3636" s="33">
        <v>0</v>
      </c>
      <c r="AP3636" s="34">
        <v>0</v>
      </c>
      <c r="AQ3636" s="17">
        <v>0</v>
      </c>
      <c r="AR3636" s="24">
        <v>7.2</v>
      </c>
      <c r="AS3636" s="35">
        <v>100</v>
      </c>
      <c r="AT3636" s="35">
        <v>100</v>
      </c>
      <c r="AU3636" s="35">
        <v>84.269662921348313</v>
      </c>
      <c r="AV3636" s="7">
        <v>10</v>
      </c>
      <c r="AW3636" s="36">
        <v>0</v>
      </c>
      <c r="AX3636" s="36">
        <v>0</v>
      </c>
      <c r="AY3636" s="117">
        <v>133.86317314305563</v>
      </c>
    </row>
    <row r="3637" spans="1:51" ht="15" x14ac:dyDescent="0.25">
      <c r="A3637" s="144">
        <v>2012</v>
      </c>
      <c r="B3637" s="77" t="s">
        <v>412</v>
      </c>
      <c r="C3637" s="78">
        <v>8</v>
      </c>
      <c r="D3637" s="77">
        <v>3536307</v>
      </c>
      <c r="E3637" s="78">
        <v>35363078</v>
      </c>
      <c r="F3637" s="78" t="str">
        <f t="shared" si="159"/>
        <v>353630782012</v>
      </c>
      <c r="G3637" s="96">
        <v>1.2793344240731752</v>
      </c>
      <c r="H3637" s="80">
        <f t="shared" si="158"/>
        <v>13286</v>
      </c>
      <c r="I3637" s="91">
        <v>10856</v>
      </c>
      <c r="J3637" s="91">
        <v>2430</v>
      </c>
      <c r="K3637" s="83">
        <f>(H3637)/VLOOKUP(D3637,'Dados Base'!$B:$K,6,FALSE)</f>
        <v>22.139274466347835</v>
      </c>
      <c r="L3637" s="88">
        <f t="shared" si="160"/>
        <v>81.71007075116664</v>
      </c>
      <c r="M3637" s="93">
        <v>3</v>
      </c>
      <c r="N3637" s="98">
        <v>0.73</v>
      </c>
      <c r="O3637" s="91">
        <v>263</v>
      </c>
      <c r="P3637" s="91" t="s">
        <v>691</v>
      </c>
      <c r="Q3637" s="91" t="s">
        <v>691</v>
      </c>
      <c r="R3637" s="91" t="s">
        <v>691</v>
      </c>
      <c r="S3637" s="91">
        <v>28</v>
      </c>
      <c r="T3637" s="91" t="s">
        <v>691</v>
      </c>
      <c r="U3637" s="91">
        <v>90</v>
      </c>
      <c r="V3637" s="91">
        <v>83</v>
      </c>
      <c r="W3637" s="99">
        <v>0</v>
      </c>
      <c r="X3637" s="19">
        <v>3.2070774004629633E-2</v>
      </c>
      <c r="Y3637" s="29">
        <v>4.28</v>
      </c>
      <c r="Z3637" s="30">
        <v>462</v>
      </c>
      <c r="AA3637" s="30">
        <v>115</v>
      </c>
      <c r="AB3637" s="31">
        <v>0</v>
      </c>
      <c r="AC3637" s="32">
        <v>0</v>
      </c>
      <c r="AD3637" s="153">
        <f>VLOOKUP(D3637,'Dados Base'!$B:$K,9,FALSE)*31536000/VLOOKUP($F3637,F:H,MATCH(H3636,F3636:AF3636,0),FALSE)</f>
        <v>22881.758241758242</v>
      </c>
      <c r="AE3637" s="153">
        <f>VLOOKUP(D3637,'Dados Base'!$B:$K,10,FALSE)*31536000/VLOOKUP($F3637,F:H,MATCH(H3636,F3636:AF3636,0),FALSE)</f>
        <v>2800.8791208791208</v>
      </c>
      <c r="AF3637" s="14">
        <v>79.3</v>
      </c>
      <c r="AG3637" s="15">
        <v>100</v>
      </c>
      <c r="AH3637" s="14">
        <v>82.26</v>
      </c>
      <c r="AI3637" s="14">
        <v>60.39</v>
      </c>
      <c r="AJ3637" s="14">
        <v>98.2</v>
      </c>
      <c r="AK3637" s="72">
        <f>(SUMIFS('Banco de Indicadores Mun. (2)'!I:I,'Banco de Indicadores Mun. (2)'!B:B,'Banco de Indicadores - Mun. (1)'!B3637,'Banco de Indicadores Mun. (2)'!A:A,'Banco de Indicadores - Mun. (1)'!A3637) / VLOOKUP(D3637,'Dados Base'!$B:$K,8,FALSE)) * 100</f>
        <v>0</v>
      </c>
      <c r="AL3637" s="72">
        <f>(SUMIFS('Banco de Indicadores Mun. (2)'!I:I,'Banco de Indicadores Mun. (2)'!B:B,'Banco de Indicadores - Mun. (1)'!B3637,'Banco de Indicadores Mun. (2)'!A:A,'Banco de Indicadores - Mun. (1)'!A3637) / VLOOKUP(D3637,'Dados Base'!$B:$K,9,FALSE)) * 100</f>
        <v>0</v>
      </c>
      <c r="AM3637" s="72">
        <f>(SUMIFS('Banco de Indicadores Mun. (2)'!J:J,'Banco de Indicadores Mun. (2)'!B:B,'Banco de Indicadores - Mun. (1)'!B3637,'Banco de Indicadores Mun. (2)'!A:A,'Banco de Indicadores - Mun. (1)'!A3637) / VLOOKUP(D3637,'Dados Base'!$B:$K,7,FALSE)) * 100</f>
        <v>0</v>
      </c>
      <c r="AN3637" s="72">
        <f>(SUMIFS('Banco de Indicadores Mun. (2)'!K:K,'Banco de Indicadores Mun. (2)'!B:B,'Banco de Indicadores - Mun. (1)'!B3637,'Banco de Indicadores Mun. (2)'!A:A,'Banco de Indicadores - Mun. (1)'!A3637) / VLOOKUP(D3637,'Dados Base'!$B:$K,10,FALSE)) * 100</f>
        <v>0</v>
      </c>
      <c r="AO3637" s="33">
        <v>0</v>
      </c>
      <c r="AP3637" s="34">
        <v>0</v>
      </c>
      <c r="AQ3637" s="17">
        <v>0</v>
      </c>
      <c r="AR3637" s="24">
        <v>9.5</v>
      </c>
      <c r="AS3637" s="35">
        <v>100</v>
      </c>
      <c r="AT3637" s="35">
        <v>100</v>
      </c>
      <c r="AU3637" s="35">
        <v>80.069324090121313</v>
      </c>
      <c r="AV3637" s="7">
        <v>10</v>
      </c>
      <c r="AW3637" s="36">
        <v>0</v>
      </c>
      <c r="AX3637" s="36">
        <v>0</v>
      </c>
      <c r="AY3637" s="117">
        <v>114.18809087963876</v>
      </c>
    </row>
    <row r="3638" spans="1:51" ht="15" x14ac:dyDescent="0.25">
      <c r="A3638" s="144">
        <v>2012</v>
      </c>
      <c r="B3638" s="77" t="s">
        <v>413</v>
      </c>
      <c r="C3638" s="78">
        <v>20</v>
      </c>
      <c r="D3638" s="77">
        <v>3536406</v>
      </c>
      <c r="E3638" s="78">
        <v>353640620</v>
      </c>
      <c r="F3638" s="78" t="str">
        <f t="shared" si="159"/>
        <v>3536406202012</v>
      </c>
      <c r="G3638" s="96">
        <v>1.6319360067394761</v>
      </c>
      <c r="H3638" s="80">
        <f t="shared" si="158"/>
        <v>6497</v>
      </c>
      <c r="I3638" s="91">
        <v>5493</v>
      </c>
      <c r="J3638" s="91">
        <v>1004</v>
      </c>
      <c r="K3638" s="83">
        <f>(H3638)/VLOOKUP(D3638,'Dados Base'!$B:$K,6,FALSE)</f>
        <v>17.376768568295489</v>
      </c>
      <c r="L3638" s="88">
        <f t="shared" si="160"/>
        <v>84.546713867939047</v>
      </c>
      <c r="M3638" s="93">
        <v>5</v>
      </c>
      <c r="N3638" s="98">
        <v>0.71099999999999997</v>
      </c>
      <c r="O3638" s="91">
        <v>42</v>
      </c>
      <c r="P3638" s="91" t="s">
        <v>691</v>
      </c>
      <c r="Q3638" s="91" t="s">
        <v>691</v>
      </c>
      <c r="R3638" s="91" t="s">
        <v>691</v>
      </c>
      <c r="S3638" s="91">
        <v>24</v>
      </c>
      <c r="T3638" s="91" t="s">
        <v>691</v>
      </c>
      <c r="U3638" s="91">
        <v>51</v>
      </c>
      <c r="V3638" s="91">
        <v>44</v>
      </c>
      <c r="W3638" s="99">
        <v>94.5261</v>
      </c>
      <c r="X3638" s="19">
        <v>1.308621364181352E-2</v>
      </c>
      <c r="Y3638" s="29">
        <v>2.16</v>
      </c>
      <c r="Z3638" s="30">
        <v>82</v>
      </c>
      <c r="AA3638" s="30">
        <v>210</v>
      </c>
      <c r="AB3638" s="31">
        <v>0</v>
      </c>
      <c r="AC3638" s="32">
        <v>0</v>
      </c>
      <c r="AD3638" s="153">
        <f>VLOOKUP(D3638,'Dados Base'!$B:$K,9,FALSE)*31536000/VLOOKUP($F3638,F:H,MATCH(H3637,F3637:AF3637,0),FALSE)</f>
        <v>13154.157303370786</v>
      </c>
      <c r="AE3638" s="153">
        <f>VLOOKUP(D3638,'Dados Base'!$B:$K,10,FALSE)*31536000/VLOOKUP($F3638,F:H,MATCH(H3637,F3637:AF3637,0),FALSE)</f>
        <v>1650.3370786516848</v>
      </c>
      <c r="AF3638" s="14" t="s">
        <v>692</v>
      </c>
      <c r="AG3638" s="15" t="s">
        <v>692</v>
      </c>
      <c r="AH3638" s="14">
        <v>0.03</v>
      </c>
      <c r="AI3638" s="14" t="s">
        <v>692</v>
      </c>
      <c r="AJ3638" s="14" t="s">
        <v>692</v>
      </c>
      <c r="AK3638" s="72">
        <f>(SUMIFS('Banco de Indicadores Mun. (2)'!I:I,'Banco de Indicadores Mun. (2)'!B:B,'Banco de Indicadores - Mun. (1)'!B3638,'Banco de Indicadores Mun. (2)'!A:A,'Banco de Indicadores - Mun. (1)'!A3638) / VLOOKUP(D3638,'Dados Base'!$B:$K,8,FALSE)) * 100</f>
        <v>0</v>
      </c>
      <c r="AL3638" s="72">
        <f>(SUMIFS('Banco de Indicadores Mun. (2)'!I:I,'Banco de Indicadores Mun. (2)'!B:B,'Banco de Indicadores - Mun. (1)'!B3638,'Banco de Indicadores Mun. (2)'!A:A,'Banco de Indicadores - Mun. (1)'!A3638) / VLOOKUP(D3638,'Dados Base'!$B:$K,9,FALSE)) * 100</f>
        <v>0</v>
      </c>
      <c r="AM3638" s="72">
        <f>(SUMIFS('Banco de Indicadores Mun. (2)'!J:J,'Banco de Indicadores Mun. (2)'!B:B,'Banco de Indicadores - Mun. (1)'!B3638,'Banco de Indicadores Mun. (2)'!A:A,'Banco de Indicadores - Mun. (1)'!A3638) / VLOOKUP(D3638,'Dados Base'!$B:$K,7,FALSE)) * 100</f>
        <v>0</v>
      </c>
      <c r="AN3638" s="72">
        <f>(SUMIFS('Banco de Indicadores Mun. (2)'!K:K,'Banco de Indicadores Mun. (2)'!B:B,'Banco de Indicadores - Mun. (1)'!B3638,'Banco de Indicadores Mun. (2)'!A:A,'Banco de Indicadores - Mun. (1)'!A3638) / VLOOKUP(D3638,'Dados Base'!$B:$K,10,FALSE)) * 100</f>
        <v>0</v>
      </c>
      <c r="AO3638" s="33">
        <v>0</v>
      </c>
      <c r="AP3638" s="34">
        <v>0</v>
      </c>
      <c r="AQ3638" s="17">
        <v>0</v>
      </c>
      <c r="AR3638" s="24">
        <v>7.8</v>
      </c>
      <c r="AS3638" s="35">
        <v>35</v>
      </c>
      <c r="AT3638" s="35">
        <v>35</v>
      </c>
      <c r="AU3638" s="35">
        <v>28.082191780821919</v>
      </c>
      <c r="AV3638" s="7">
        <v>4.05</v>
      </c>
      <c r="AW3638" s="36">
        <v>0</v>
      </c>
      <c r="AX3638" s="36">
        <v>0</v>
      </c>
      <c r="AY3638" s="117">
        <v>17.874086084472513</v>
      </c>
    </row>
    <row r="3639" spans="1:51" ht="15" x14ac:dyDescent="0.25">
      <c r="A3639" s="144">
        <v>2012</v>
      </c>
      <c r="B3639" s="77" t="s">
        <v>414</v>
      </c>
      <c r="C3639" s="78">
        <v>5</v>
      </c>
      <c r="D3639" s="77">
        <v>3536505</v>
      </c>
      <c r="E3639" s="78">
        <v>35365055</v>
      </c>
      <c r="F3639" s="78" t="str">
        <f t="shared" si="159"/>
        <v>353650552012</v>
      </c>
      <c r="G3639" s="96">
        <v>4.2804315388577763</v>
      </c>
      <c r="H3639" s="80">
        <f t="shared" si="158"/>
        <v>86873</v>
      </c>
      <c r="I3639" s="91">
        <v>86793</v>
      </c>
      <c r="J3639" s="91">
        <v>80</v>
      </c>
      <c r="K3639" s="83">
        <f>(H3639)/VLOOKUP(D3639,'Dados Base'!$B:$K,6,FALSE)</f>
        <v>623.50534701787114</v>
      </c>
      <c r="L3639" s="88">
        <f t="shared" si="160"/>
        <v>99.907911549042865</v>
      </c>
      <c r="M3639" s="93">
        <v>1</v>
      </c>
      <c r="N3639" s="98">
        <v>0.79500000000000004</v>
      </c>
      <c r="O3639" s="91">
        <v>35</v>
      </c>
      <c r="P3639" s="91" t="s">
        <v>691</v>
      </c>
      <c r="Q3639" s="91" t="s">
        <v>691</v>
      </c>
      <c r="R3639" s="91" t="s">
        <v>691</v>
      </c>
      <c r="S3639" s="91">
        <v>222</v>
      </c>
      <c r="T3639" s="91" t="s">
        <v>691</v>
      </c>
      <c r="U3639" s="91">
        <v>823</v>
      </c>
      <c r="V3639" s="91">
        <v>865</v>
      </c>
      <c r="W3639" s="99">
        <v>1.1114999999999999</v>
      </c>
      <c r="X3639" s="19">
        <v>0.26443980324074073</v>
      </c>
      <c r="Y3639" s="29">
        <v>34.69</v>
      </c>
      <c r="Z3639" s="30">
        <v>3884</v>
      </c>
      <c r="AA3639" s="30">
        <v>799</v>
      </c>
      <c r="AB3639" s="31">
        <v>54</v>
      </c>
      <c r="AC3639" s="32">
        <v>4</v>
      </c>
      <c r="AD3639" s="153">
        <f>VLOOKUP(D3639,'Dados Base'!$B:$K,9,FALSE)*31536000/VLOOKUP($F3639,F:H,MATCH(H3638,F3638:AF3638,0),FALSE)</f>
        <v>588.08053135036198</v>
      </c>
      <c r="AE3639" s="153">
        <f>VLOOKUP(D3639,'Dados Base'!$B:$K,10,FALSE)*31536000/VLOOKUP($F3639,F:H,MATCH(H3638,F3638:AF3638,0),FALSE)</f>
        <v>76.232661471343221</v>
      </c>
      <c r="AF3639" s="14">
        <v>100</v>
      </c>
      <c r="AG3639" s="15" t="s">
        <v>692</v>
      </c>
      <c r="AH3639" s="14">
        <v>74.41</v>
      </c>
      <c r="AI3639" s="14">
        <v>32.03</v>
      </c>
      <c r="AJ3639" s="14">
        <v>100</v>
      </c>
      <c r="AK3639" s="72">
        <f>(SUMIFS('Banco de Indicadores Mun. (2)'!I:I,'Banco de Indicadores Mun. (2)'!B:B,'Banco de Indicadores - Mun. (1)'!B3639,'Banco de Indicadores Mun. (2)'!A:A,'Banco de Indicadores - Mun. (1)'!A3639) / VLOOKUP(D3639,'Dados Base'!$B:$K,8,FALSE)) * 100</f>
        <v>0</v>
      </c>
      <c r="AL3639" s="72">
        <f>(SUMIFS('Banco de Indicadores Mun. (2)'!I:I,'Banco de Indicadores Mun. (2)'!B:B,'Banco de Indicadores - Mun. (1)'!B3639,'Banco de Indicadores Mun. (2)'!A:A,'Banco de Indicadores - Mun. (1)'!A3639) / VLOOKUP(D3639,'Dados Base'!$B:$K,9,FALSE)) * 100</f>
        <v>0</v>
      </c>
      <c r="AM3639" s="72">
        <f>(SUMIFS('Banco de Indicadores Mun. (2)'!J:J,'Banco de Indicadores Mun. (2)'!B:B,'Banco de Indicadores - Mun. (1)'!B3639,'Banco de Indicadores Mun. (2)'!A:A,'Banco de Indicadores - Mun. (1)'!A3639) / VLOOKUP(D3639,'Dados Base'!$B:$K,7,FALSE)) * 100</f>
        <v>0</v>
      </c>
      <c r="AN3639" s="72">
        <f>(SUMIFS('Banco de Indicadores Mun. (2)'!K:K,'Banco de Indicadores Mun. (2)'!B:B,'Banco de Indicadores - Mun. (1)'!B3639,'Banco de Indicadores Mun. (2)'!A:A,'Banco de Indicadores - Mun. (1)'!A3639) / VLOOKUP(D3639,'Dados Base'!$B:$K,10,FALSE)) * 100</f>
        <v>0</v>
      </c>
      <c r="AO3639" s="33">
        <v>1</v>
      </c>
      <c r="AP3639" s="34">
        <v>0</v>
      </c>
      <c r="AQ3639" s="17">
        <v>0</v>
      </c>
      <c r="AR3639" s="24">
        <v>9.8000000000000007</v>
      </c>
      <c r="AS3639" s="35">
        <v>90</v>
      </c>
      <c r="AT3639" s="35">
        <v>86.399999999999991</v>
      </c>
      <c r="AU3639" s="35">
        <v>82.938287422592367</v>
      </c>
      <c r="AV3639" s="7">
        <v>9.7899999999999991</v>
      </c>
      <c r="AW3639" s="36">
        <v>1</v>
      </c>
      <c r="AX3639" s="36">
        <v>4</v>
      </c>
      <c r="AY3639" s="117">
        <v>6.4775656315239658</v>
      </c>
    </row>
    <row r="3640" spans="1:51" ht="15" x14ac:dyDescent="0.25">
      <c r="A3640" s="144">
        <v>2012</v>
      </c>
      <c r="B3640" s="77" t="s">
        <v>415</v>
      </c>
      <c r="C3640" s="78">
        <v>17</v>
      </c>
      <c r="D3640" s="77">
        <v>3536570</v>
      </c>
      <c r="E3640" s="78">
        <v>353657017</v>
      </c>
      <c r="F3640" s="78" t="str">
        <f t="shared" si="159"/>
        <v>3536570172012</v>
      </c>
      <c r="G3640" s="96">
        <v>-2.8078075263326951E-2</v>
      </c>
      <c r="H3640" s="80">
        <f t="shared" si="158"/>
        <v>1778</v>
      </c>
      <c r="I3640" s="91">
        <v>1250</v>
      </c>
      <c r="J3640" s="91">
        <v>528</v>
      </c>
      <c r="K3640" s="83">
        <f>(H3640)/VLOOKUP(D3640,'Dados Base'!$B:$K,6,FALSE)</f>
        <v>6.9304229195088674</v>
      </c>
      <c r="L3640" s="88">
        <f t="shared" si="160"/>
        <v>70.303712035995503</v>
      </c>
      <c r="M3640" s="93">
        <v>3</v>
      </c>
      <c r="N3640" s="98">
        <v>0.71799999999999997</v>
      </c>
      <c r="O3640" s="91">
        <v>23</v>
      </c>
      <c r="P3640" s="91" t="s">
        <v>691</v>
      </c>
      <c r="Q3640" s="91" t="s">
        <v>691</v>
      </c>
      <c r="R3640" s="91" t="s">
        <v>691</v>
      </c>
      <c r="S3640" s="91">
        <v>1</v>
      </c>
      <c r="T3640" s="91" t="s">
        <v>691</v>
      </c>
      <c r="U3640" s="91">
        <v>14</v>
      </c>
      <c r="V3640" s="91">
        <v>5</v>
      </c>
      <c r="W3640" s="99">
        <v>0</v>
      </c>
      <c r="X3640" s="19">
        <v>3.0452880208333335E-3</v>
      </c>
      <c r="Y3640" s="29">
        <v>0.48</v>
      </c>
      <c r="Z3640" s="30">
        <v>0</v>
      </c>
      <c r="AA3640" s="30">
        <v>65</v>
      </c>
      <c r="AB3640" s="31">
        <v>0</v>
      </c>
      <c r="AC3640" s="32">
        <v>0</v>
      </c>
      <c r="AD3640" s="153">
        <f>VLOOKUP(D3640,'Dados Base'!$B:$K,9,FALSE)*31536000/VLOOKUP($F3640,F:H,MATCH(H3639,F3639:AF3639,0),FALSE)</f>
        <v>42745.646794150729</v>
      </c>
      <c r="AE3640" s="153">
        <f>VLOOKUP(D3640,'Dados Base'!$B:$K,10,FALSE)*31536000/VLOOKUP($F3640,F:H,MATCH(H3639,F3639:AF3639,0),FALSE)</f>
        <v>4611.5635545556806</v>
      </c>
      <c r="AF3640" s="14">
        <v>65.77</v>
      </c>
      <c r="AG3640" s="15">
        <v>100</v>
      </c>
      <c r="AH3640" s="14">
        <v>49.42</v>
      </c>
      <c r="AI3640" s="14">
        <v>22.39</v>
      </c>
      <c r="AJ3640" s="14">
        <v>96.5</v>
      </c>
      <c r="AK3640" s="72">
        <f>(SUMIFS('Banco de Indicadores Mun. (2)'!I:I,'Banco de Indicadores Mun. (2)'!B:B,'Banco de Indicadores - Mun. (1)'!B3640,'Banco de Indicadores Mun. (2)'!A:A,'Banco de Indicadores - Mun. (1)'!A3640) / VLOOKUP(D3640,'Dados Base'!$B:$K,8,FALSE)) * 100</f>
        <v>0</v>
      </c>
      <c r="AL3640" s="72">
        <f>(SUMIFS('Banco de Indicadores Mun. (2)'!I:I,'Banco de Indicadores Mun. (2)'!B:B,'Banco de Indicadores - Mun. (1)'!B3640,'Banco de Indicadores Mun. (2)'!A:A,'Banco de Indicadores - Mun. (1)'!A3640) / VLOOKUP(D3640,'Dados Base'!$B:$K,9,FALSE)) * 100</f>
        <v>0</v>
      </c>
      <c r="AM3640" s="72">
        <f>(SUMIFS('Banco de Indicadores Mun. (2)'!J:J,'Banco de Indicadores Mun. (2)'!B:B,'Banco de Indicadores - Mun. (1)'!B3640,'Banco de Indicadores Mun. (2)'!A:A,'Banco de Indicadores - Mun. (1)'!A3640) / VLOOKUP(D3640,'Dados Base'!$B:$K,7,FALSE)) * 100</f>
        <v>0</v>
      </c>
      <c r="AN3640" s="72">
        <f>(SUMIFS('Banco de Indicadores Mun. (2)'!K:K,'Banco de Indicadores Mun. (2)'!B:B,'Banco de Indicadores - Mun. (1)'!B3640,'Banco de Indicadores Mun. (2)'!A:A,'Banco de Indicadores - Mun. (1)'!A3640) / VLOOKUP(D3640,'Dados Base'!$B:$K,10,FALSE)) * 100</f>
        <v>0</v>
      </c>
      <c r="AO3640" s="33">
        <v>0</v>
      </c>
      <c r="AP3640" s="34">
        <v>0</v>
      </c>
      <c r="AQ3640" s="17">
        <v>0</v>
      </c>
      <c r="AR3640" s="24">
        <v>7.2</v>
      </c>
      <c r="AS3640" s="35">
        <v>78</v>
      </c>
      <c r="AT3640" s="35">
        <v>0</v>
      </c>
      <c r="AU3640" s="35">
        <v>0</v>
      </c>
      <c r="AV3640" s="7">
        <v>1.47</v>
      </c>
      <c r="AW3640" s="36">
        <v>0</v>
      </c>
      <c r="AX3640" s="36">
        <v>0</v>
      </c>
      <c r="AY3640" s="117">
        <v>94.59932792150893</v>
      </c>
    </row>
    <row r="3641" spans="1:51" ht="15" x14ac:dyDescent="0.25">
      <c r="A3641" s="144">
        <v>2012</v>
      </c>
      <c r="B3641" s="77" t="s">
        <v>416</v>
      </c>
      <c r="C3641" s="78">
        <v>15</v>
      </c>
      <c r="D3641" s="77">
        <v>3536604</v>
      </c>
      <c r="E3641" s="78">
        <v>353660415</v>
      </c>
      <c r="F3641" s="78" t="str">
        <f t="shared" si="159"/>
        <v>3536604152012</v>
      </c>
      <c r="G3641" s="96">
        <v>5.149944550408847E-2</v>
      </c>
      <c r="H3641" s="80">
        <f t="shared" si="158"/>
        <v>8568</v>
      </c>
      <c r="I3641" s="91">
        <v>7761</v>
      </c>
      <c r="J3641" s="91">
        <v>807</v>
      </c>
      <c r="K3641" s="83">
        <f>(H3641)/VLOOKUP(D3641,'Dados Base'!$B:$K,6,FALSE)</f>
        <v>11.565406368532591</v>
      </c>
      <c r="L3641" s="88">
        <f t="shared" si="160"/>
        <v>90.581232492997202</v>
      </c>
      <c r="M3641" s="93">
        <v>5</v>
      </c>
      <c r="N3641" s="98">
        <v>0.72499999999999998</v>
      </c>
      <c r="O3641" s="91">
        <v>113</v>
      </c>
      <c r="P3641" s="91" t="s">
        <v>691</v>
      </c>
      <c r="Q3641" s="91" t="s">
        <v>691</v>
      </c>
      <c r="R3641" s="91" t="s">
        <v>691</v>
      </c>
      <c r="S3641" s="91">
        <v>7</v>
      </c>
      <c r="T3641" s="91" t="s">
        <v>691</v>
      </c>
      <c r="U3641" s="91">
        <v>42</v>
      </c>
      <c r="V3641" s="91">
        <v>39</v>
      </c>
      <c r="W3641" s="99">
        <v>65.402100000000004</v>
      </c>
      <c r="X3641" s="19">
        <v>2.1216956249999998E-2</v>
      </c>
      <c r="Y3641" s="29">
        <v>3.11</v>
      </c>
      <c r="Z3641" s="30">
        <v>386</v>
      </c>
      <c r="AA3641" s="30">
        <v>33</v>
      </c>
      <c r="AB3641" s="31">
        <v>0</v>
      </c>
      <c r="AC3641" s="32">
        <v>0</v>
      </c>
      <c r="AD3641" s="153">
        <f>VLOOKUP(D3641,'Dados Base'!$B:$K,9,FALSE)*31536000/VLOOKUP($F3641,F:H,MATCH(H3640,F3640:AF3640,0),FALSE)</f>
        <v>21016.638655462186</v>
      </c>
      <c r="AE3641" s="153">
        <f>VLOOKUP(D3641,'Dados Base'!$B:$K,10,FALSE)*31536000/VLOOKUP($F3641,F:H,MATCH(H3640,F3640:AF3640,0),FALSE)</f>
        <v>2245.2100840336138</v>
      </c>
      <c r="AF3641" s="14">
        <v>95.09</v>
      </c>
      <c r="AG3641" s="15">
        <v>90.2</v>
      </c>
      <c r="AH3641" s="14">
        <v>82.59</v>
      </c>
      <c r="AI3641" s="14">
        <v>18.71</v>
      </c>
      <c r="AJ3641" s="14">
        <v>100</v>
      </c>
      <c r="AK3641" s="72">
        <f>(SUMIFS('Banco de Indicadores Mun. (2)'!I:I,'Banco de Indicadores Mun. (2)'!B:B,'Banco de Indicadores - Mun. (1)'!B3641,'Banco de Indicadores Mun. (2)'!A:A,'Banco de Indicadores - Mun. (1)'!A3641) / VLOOKUP(D3641,'Dados Base'!$B:$K,8,FALSE)) * 100</f>
        <v>0</v>
      </c>
      <c r="AL3641" s="72">
        <f>(SUMIFS('Banco de Indicadores Mun. (2)'!I:I,'Banco de Indicadores Mun. (2)'!B:B,'Banco de Indicadores - Mun. (1)'!B3641,'Banco de Indicadores Mun. (2)'!A:A,'Banco de Indicadores - Mun. (1)'!A3641) / VLOOKUP(D3641,'Dados Base'!$B:$K,9,FALSE)) * 100</f>
        <v>0</v>
      </c>
      <c r="AM3641" s="72">
        <f>(SUMIFS('Banco de Indicadores Mun. (2)'!J:J,'Banco de Indicadores Mun. (2)'!B:B,'Banco de Indicadores - Mun. (1)'!B3641,'Banco de Indicadores Mun. (2)'!A:A,'Banco de Indicadores - Mun. (1)'!A3641) / VLOOKUP(D3641,'Dados Base'!$B:$K,7,FALSE)) * 100</f>
        <v>0</v>
      </c>
      <c r="AN3641" s="72">
        <f>(SUMIFS('Banco de Indicadores Mun. (2)'!K:K,'Banco de Indicadores Mun. (2)'!B:B,'Banco de Indicadores - Mun. (1)'!B3641,'Banco de Indicadores Mun. (2)'!A:A,'Banco de Indicadores - Mun. (1)'!A3641) / VLOOKUP(D3641,'Dados Base'!$B:$K,10,FALSE)) * 100</f>
        <v>0</v>
      </c>
      <c r="AO3641" s="33">
        <v>0</v>
      </c>
      <c r="AP3641" s="34">
        <v>0</v>
      </c>
      <c r="AQ3641" s="17">
        <v>0</v>
      </c>
      <c r="AR3641" s="24">
        <v>5.3</v>
      </c>
      <c r="AS3641" s="35">
        <v>98</v>
      </c>
      <c r="AT3641" s="35">
        <v>98</v>
      </c>
      <c r="AU3641" s="35">
        <v>92.124105011933182</v>
      </c>
      <c r="AV3641" s="7">
        <v>9.9700000000000006</v>
      </c>
      <c r="AW3641" s="36">
        <v>0</v>
      </c>
      <c r="AX3641" s="36">
        <v>0</v>
      </c>
      <c r="AY3641" s="117">
        <v>118.28223472398349</v>
      </c>
    </row>
    <row r="3642" spans="1:51" ht="15" x14ac:dyDescent="0.25">
      <c r="A3642" s="144">
        <v>2012</v>
      </c>
      <c r="B3642" s="77" t="s">
        <v>417</v>
      </c>
      <c r="C3642" s="78">
        <v>13</v>
      </c>
      <c r="D3642" s="77">
        <v>3536703</v>
      </c>
      <c r="E3642" s="78">
        <v>353670313</v>
      </c>
      <c r="F3642" s="78" t="str">
        <f t="shared" si="159"/>
        <v>3536703132012</v>
      </c>
      <c r="G3642" s="96">
        <v>1.1909255384687789</v>
      </c>
      <c r="H3642" s="80">
        <f t="shared" si="158"/>
        <v>42302</v>
      </c>
      <c r="I3642" s="91">
        <v>39341</v>
      </c>
      <c r="J3642" s="91">
        <v>2961</v>
      </c>
      <c r="K3642" s="83">
        <f>(H3642)/VLOOKUP(D3642,'Dados Base'!$B:$K,6,FALSE)</f>
        <v>58.013110617405857</v>
      </c>
      <c r="L3642" s="88">
        <f t="shared" si="160"/>
        <v>93.000330953619212</v>
      </c>
      <c r="M3642" s="93">
        <v>1</v>
      </c>
      <c r="N3642" s="98">
        <v>0.73899999999999999</v>
      </c>
      <c r="O3642" s="91">
        <v>132</v>
      </c>
      <c r="P3642" s="91" t="s">
        <v>691</v>
      </c>
      <c r="Q3642" s="91" t="s">
        <v>691</v>
      </c>
      <c r="R3642" s="91" t="s">
        <v>691</v>
      </c>
      <c r="S3642" s="91">
        <v>151</v>
      </c>
      <c r="T3642" s="91" t="s">
        <v>691</v>
      </c>
      <c r="U3642" s="91">
        <v>499</v>
      </c>
      <c r="V3642" s="91">
        <v>288</v>
      </c>
      <c r="W3642" s="99">
        <v>15.857099999999999</v>
      </c>
      <c r="X3642" s="19">
        <v>0.12476186633564815</v>
      </c>
      <c r="Y3642" s="29">
        <v>15.71</v>
      </c>
      <c r="Z3642" s="30">
        <v>1957</v>
      </c>
      <c r="AA3642" s="30">
        <v>163</v>
      </c>
      <c r="AB3642" s="31">
        <v>1</v>
      </c>
      <c r="AC3642" s="32">
        <v>1</v>
      </c>
      <c r="AD3642" s="153">
        <f>VLOOKUP(D3642,'Dados Base'!$B:$K,9,FALSE)*31536000/VLOOKUP($F3642,F:H,MATCH(H3641,F3641:AF3641,0),FALSE)</f>
        <v>4458.0700676090964</v>
      </c>
      <c r="AE3642" s="153">
        <f>VLOOKUP(D3642,'Dados Base'!$B:$K,10,FALSE)*31536000/VLOOKUP($F3642,F:H,MATCH(H3641,F3641:AF3641,0),FALSE)</f>
        <v>469.66290009928599</v>
      </c>
      <c r="AF3642" s="14">
        <v>96.89</v>
      </c>
      <c r="AG3642" s="15">
        <v>93</v>
      </c>
      <c r="AH3642" s="14">
        <v>84.74</v>
      </c>
      <c r="AI3642" s="14">
        <v>45.01</v>
      </c>
      <c r="AJ3642" s="14">
        <v>100</v>
      </c>
      <c r="AK3642" s="72">
        <f>(SUMIFS('Banco de Indicadores Mun. (2)'!I:I,'Banco de Indicadores Mun. (2)'!B:B,'Banco de Indicadores - Mun. (1)'!B3642,'Banco de Indicadores Mun. (2)'!A:A,'Banco de Indicadores - Mun. (1)'!A3642) / VLOOKUP(D3642,'Dados Base'!$B:$K,8,FALSE)) * 100</f>
        <v>0</v>
      </c>
      <c r="AL3642" s="72">
        <f>(SUMIFS('Banco de Indicadores Mun. (2)'!I:I,'Banco de Indicadores Mun. (2)'!B:B,'Banco de Indicadores - Mun. (1)'!B3642,'Banco de Indicadores Mun. (2)'!A:A,'Banco de Indicadores - Mun. (1)'!A3642) / VLOOKUP(D3642,'Dados Base'!$B:$K,9,FALSE)) * 100</f>
        <v>0</v>
      </c>
      <c r="AM3642" s="72">
        <f>(SUMIFS('Banco de Indicadores Mun. (2)'!J:J,'Banco de Indicadores Mun. (2)'!B:B,'Banco de Indicadores - Mun. (1)'!B3642,'Banco de Indicadores Mun. (2)'!A:A,'Banco de Indicadores - Mun. (1)'!A3642) / VLOOKUP(D3642,'Dados Base'!$B:$K,7,FALSE)) * 100</f>
        <v>0</v>
      </c>
      <c r="AN3642" s="72">
        <f>(SUMIFS('Banco de Indicadores Mun. (2)'!K:K,'Banco de Indicadores Mun. (2)'!B:B,'Banco de Indicadores - Mun. (1)'!B3642,'Banco de Indicadores Mun. (2)'!A:A,'Banco de Indicadores - Mun. (1)'!A3642) / VLOOKUP(D3642,'Dados Base'!$B:$K,10,FALSE)) * 100</f>
        <v>0</v>
      </c>
      <c r="AO3642" s="33">
        <v>0</v>
      </c>
      <c r="AP3642" s="34">
        <v>0</v>
      </c>
      <c r="AQ3642" s="17">
        <v>0</v>
      </c>
      <c r="AR3642" s="24">
        <v>9</v>
      </c>
      <c r="AS3642" s="35">
        <v>96</v>
      </c>
      <c r="AT3642" s="35">
        <v>96.000000000000014</v>
      </c>
      <c r="AU3642" s="35">
        <v>92.311320754716988</v>
      </c>
      <c r="AV3642" s="7">
        <v>9.74</v>
      </c>
      <c r="AW3642" s="36">
        <v>0</v>
      </c>
      <c r="AX3642" s="36">
        <v>1</v>
      </c>
      <c r="AY3642" s="117">
        <v>118.79434798460618</v>
      </c>
    </row>
    <row r="3643" spans="1:51" ht="15" x14ac:dyDescent="0.25">
      <c r="A3643" s="144">
        <v>2012</v>
      </c>
      <c r="B3643" s="77" t="s">
        <v>418</v>
      </c>
      <c r="C3643" s="78">
        <v>5</v>
      </c>
      <c r="D3643" s="77">
        <v>3536802</v>
      </c>
      <c r="E3643" s="78">
        <v>35368025</v>
      </c>
      <c r="F3643" s="78" t="str">
        <f t="shared" si="159"/>
        <v>353680252012</v>
      </c>
      <c r="G3643" s="96">
        <v>0.28456863508627972</v>
      </c>
      <c r="H3643" s="80">
        <f t="shared" si="158"/>
        <v>5818</v>
      </c>
      <c r="I3643" s="91">
        <v>1492</v>
      </c>
      <c r="J3643" s="91">
        <v>4326</v>
      </c>
      <c r="K3643" s="83">
        <f>(H3643)/VLOOKUP(D3643,'Dados Base'!$B:$K,6,FALSE)</f>
        <v>37.014887390253215</v>
      </c>
      <c r="L3643" s="88">
        <f t="shared" si="160"/>
        <v>25.644551392231008</v>
      </c>
      <c r="M3643" s="93">
        <v>4</v>
      </c>
      <c r="N3643" s="98">
        <v>0.67700000000000005</v>
      </c>
      <c r="O3643" s="91">
        <v>48</v>
      </c>
      <c r="P3643" s="91" t="s">
        <v>691</v>
      </c>
      <c r="Q3643" s="91" t="s">
        <v>691</v>
      </c>
      <c r="R3643" s="91" t="s">
        <v>691</v>
      </c>
      <c r="S3643" s="91">
        <v>16</v>
      </c>
      <c r="T3643" s="91" t="s">
        <v>691</v>
      </c>
      <c r="U3643" s="91">
        <v>30</v>
      </c>
      <c r="V3643" s="91">
        <v>23</v>
      </c>
      <c r="W3643" s="99">
        <v>0</v>
      </c>
      <c r="X3643" s="19">
        <v>3.4923151041666668E-3</v>
      </c>
      <c r="Y3643" s="29">
        <v>0.57999999999999996</v>
      </c>
      <c r="Z3643" s="30">
        <v>0</v>
      </c>
      <c r="AA3643" s="30">
        <v>78</v>
      </c>
      <c r="AB3643" s="31">
        <v>0</v>
      </c>
      <c r="AC3643" s="32">
        <v>0</v>
      </c>
      <c r="AD3643" s="153">
        <f>VLOOKUP(D3643,'Dados Base'!$B:$K,9,FALSE)*31536000/VLOOKUP($F3643,F:H,MATCH(H3642,F3642:AF3642,0),FALSE)</f>
        <v>10081.980061876933</v>
      </c>
      <c r="AE3643" s="153">
        <f>VLOOKUP(D3643,'Dados Base'!$B:$K,10,FALSE)*31536000/VLOOKUP($F3643,F:H,MATCH(H3642,F3642:AF3642,0),FALSE)</f>
        <v>1355.1048470264693</v>
      </c>
      <c r="AF3643" s="14">
        <v>23.05</v>
      </c>
      <c r="AG3643" s="15">
        <v>100</v>
      </c>
      <c r="AH3643" s="14">
        <v>19.86</v>
      </c>
      <c r="AI3643" s="14">
        <v>5.72</v>
      </c>
      <c r="AJ3643" s="14">
        <v>92.5</v>
      </c>
      <c r="AK3643" s="72">
        <f>(SUMIFS('Banco de Indicadores Mun. (2)'!I:I,'Banco de Indicadores Mun. (2)'!B:B,'Banco de Indicadores - Mun. (1)'!B3643,'Banco de Indicadores Mun. (2)'!A:A,'Banco de Indicadores - Mun. (1)'!A3643) / VLOOKUP(D3643,'Dados Base'!$B:$K,8,FALSE)) * 100</f>
        <v>0</v>
      </c>
      <c r="AL3643" s="72">
        <f>(SUMIFS('Banco de Indicadores Mun. (2)'!I:I,'Banco de Indicadores Mun. (2)'!B:B,'Banco de Indicadores - Mun. (1)'!B3643,'Banco de Indicadores Mun. (2)'!A:A,'Banco de Indicadores - Mun. (1)'!A3643) / VLOOKUP(D3643,'Dados Base'!$B:$K,9,FALSE)) * 100</f>
        <v>0</v>
      </c>
      <c r="AM3643" s="72">
        <f>(SUMIFS('Banco de Indicadores Mun. (2)'!J:J,'Banco de Indicadores Mun. (2)'!B:B,'Banco de Indicadores - Mun. (1)'!B3643,'Banco de Indicadores Mun. (2)'!A:A,'Banco de Indicadores - Mun. (1)'!A3643) / VLOOKUP(D3643,'Dados Base'!$B:$K,7,FALSE)) * 100</f>
        <v>0</v>
      </c>
      <c r="AN3643" s="72">
        <f>(SUMIFS('Banco de Indicadores Mun. (2)'!K:K,'Banco de Indicadores Mun. (2)'!B:B,'Banco de Indicadores - Mun. (1)'!B3643,'Banco de Indicadores Mun. (2)'!A:A,'Banco de Indicadores - Mun. (1)'!A3643) / VLOOKUP(D3643,'Dados Base'!$B:$K,10,FALSE)) * 100</f>
        <v>0</v>
      </c>
      <c r="AO3643" s="33">
        <v>0</v>
      </c>
      <c r="AP3643" s="34">
        <v>0</v>
      </c>
      <c r="AQ3643" s="17">
        <v>0</v>
      </c>
      <c r="AR3643" s="24">
        <v>7.2</v>
      </c>
      <c r="AS3643" s="35">
        <v>94</v>
      </c>
      <c r="AT3643" s="35">
        <v>0</v>
      </c>
      <c r="AU3643" s="35">
        <v>0</v>
      </c>
      <c r="AV3643" s="7">
        <v>1.41</v>
      </c>
      <c r="AW3643" s="36">
        <v>0</v>
      </c>
      <c r="AX3643" s="36">
        <v>0</v>
      </c>
      <c r="AY3643" s="117">
        <v>189.37863374383113</v>
      </c>
    </row>
    <row r="3644" spans="1:51" ht="15" x14ac:dyDescent="0.25">
      <c r="A3644" s="144">
        <v>2012</v>
      </c>
      <c r="B3644" s="77" t="s">
        <v>419</v>
      </c>
      <c r="C3644" s="78">
        <v>15</v>
      </c>
      <c r="D3644" s="77">
        <v>3536901</v>
      </c>
      <c r="E3644" s="78">
        <v>353690115</v>
      </c>
      <c r="F3644" s="78" t="str">
        <f t="shared" si="159"/>
        <v>3536901152012</v>
      </c>
      <c r="G3644" s="96">
        <v>-0.71502271133080386</v>
      </c>
      <c r="H3644" s="80">
        <f t="shared" si="158"/>
        <v>2527</v>
      </c>
      <c r="I3644" s="91">
        <v>1581</v>
      </c>
      <c r="J3644" s="91">
        <v>946</v>
      </c>
      <c r="K3644" s="83">
        <f>(H3644)/VLOOKUP(D3644,'Dados Base'!$B:$K,6,FALSE)</f>
        <v>9.719604600176929</v>
      </c>
      <c r="L3644" s="88">
        <f t="shared" si="160"/>
        <v>62.564305500593584</v>
      </c>
      <c r="M3644" s="93">
        <v>3</v>
      </c>
      <c r="N3644" s="98">
        <v>0.74199999999999999</v>
      </c>
      <c r="O3644" s="91">
        <v>59</v>
      </c>
      <c r="P3644" s="91" t="s">
        <v>691</v>
      </c>
      <c r="Q3644" s="91" t="s">
        <v>691</v>
      </c>
      <c r="R3644" s="91" t="s">
        <v>691</v>
      </c>
      <c r="S3644" s="91">
        <v>2</v>
      </c>
      <c r="T3644" s="91" t="s">
        <v>691</v>
      </c>
      <c r="U3644" s="91">
        <v>9</v>
      </c>
      <c r="V3644" s="91">
        <v>11</v>
      </c>
      <c r="W3644" s="99">
        <v>4.2525000000000004</v>
      </c>
      <c r="X3644" s="19">
        <v>4.8677653645833336E-3</v>
      </c>
      <c r="Y3644" s="29">
        <v>0.63</v>
      </c>
      <c r="Z3644" s="30">
        <v>39</v>
      </c>
      <c r="AA3644" s="30">
        <v>46</v>
      </c>
      <c r="AB3644" s="31">
        <v>0</v>
      </c>
      <c r="AC3644" s="32">
        <v>0</v>
      </c>
      <c r="AD3644" s="153">
        <f>VLOOKUP(D3644,'Dados Base'!$B:$K,9,FALSE)*31536000/VLOOKUP($F3644,F:H,MATCH(H3643,F3643:AF3643,0),FALSE)</f>
        <v>24959.240205777602</v>
      </c>
      <c r="AE3644" s="153">
        <f>VLOOKUP(D3644,'Dados Base'!$B:$K,10,FALSE)*31536000/VLOOKUP($F3644,F:H,MATCH(H3643,F3643:AF3643,0),FALSE)</f>
        <v>2620.7202216066485</v>
      </c>
      <c r="AF3644" s="14">
        <v>73.97</v>
      </c>
      <c r="AG3644" s="15" t="s">
        <v>692</v>
      </c>
      <c r="AH3644" s="14">
        <v>58.11</v>
      </c>
      <c r="AI3644" s="14">
        <v>15.23</v>
      </c>
      <c r="AJ3644" s="14">
        <v>100</v>
      </c>
      <c r="AK3644" s="72">
        <f>(SUMIFS('Banco de Indicadores Mun. (2)'!I:I,'Banco de Indicadores Mun. (2)'!B:B,'Banco de Indicadores - Mun. (1)'!B3644,'Banco de Indicadores Mun. (2)'!A:A,'Banco de Indicadores - Mun. (1)'!A3644) / VLOOKUP(D3644,'Dados Base'!$B:$K,8,FALSE)) * 100</f>
        <v>0</v>
      </c>
      <c r="AL3644" s="72">
        <f>(SUMIFS('Banco de Indicadores Mun. (2)'!I:I,'Banco de Indicadores Mun. (2)'!B:B,'Banco de Indicadores - Mun. (1)'!B3644,'Banco de Indicadores Mun. (2)'!A:A,'Banco de Indicadores - Mun. (1)'!A3644) / VLOOKUP(D3644,'Dados Base'!$B:$K,9,FALSE)) * 100</f>
        <v>0</v>
      </c>
      <c r="AM3644" s="72">
        <f>(SUMIFS('Banco de Indicadores Mun. (2)'!J:J,'Banco de Indicadores Mun. (2)'!B:B,'Banco de Indicadores - Mun. (1)'!B3644,'Banco de Indicadores Mun. (2)'!A:A,'Banco de Indicadores - Mun. (1)'!A3644) / VLOOKUP(D3644,'Dados Base'!$B:$K,7,FALSE)) * 100</f>
        <v>0</v>
      </c>
      <c r="AN3644" s="72">
        <f>(SUMIFS('Banco de Indicadores Mun. (2)'!K:K,'Banco de Indicadores Mun. (2)'!B:B,'Banco de Indicadores - Mun. (1)'!B3644,'Banco de Indicadores Mun. (2)'!A:A,'Banco de Indicadores - Mun. (1)'!A3644) / VLOOKUP(D3644,'Dados Base'!$B:$K,10,FALSE)) * 100</f>
        <v>0</v>
      </c>
      <c r="AO3644" s="33">
        <v>0</v>
      </c>
      <c r="AP3644" s="34">
        <v>0</v>
      </c>
      <c r="AQ3644" s="17">
        <v>0</v>
      </c>
      <c r="AR3644" s="24">
        <v>9</v>
      </c>
      <c r="AS3644" s="35">
        <v>99</v>
      </c>
      <c r="AT3644" s="35">
        <v>80.190000000000012</v>
      </c>
      <c r="AU3644" s="35">
        <v>45.882352941176471</v>
      </c>
      <c r="AV3644" s="7">
        <v>5.67</v>
      </c>
      <c r="AW3644" s="36">
        <v>0</v>
      </c>
      <c r="AX3644" s="36">
        <v>0</v>
      </c>
      <c r="AY3644" s="117">
        <v>170.34998322735015</v>
      </c>
    </row>
    <row r="3645" spans="1:51" ht="15" x14ac:dyDescent="0.25">
      <c r="A3645" s="144">
        <v>2012</v>
      </c>
      <c r="B3645" s="77" t="s">
        <v>420</v>
      </c>
      <c r="C3645" s="78">
        <v>8</v>
      </c>
      <c r="D3645" s="77">
        <v>3537008</v>
      </c>
      <c r="E3645" s="78">
        <v>35370088</v>
      </c>
      <c r="F3645" s="78" t="str">
        <f t="shared" si="159"/>
        <v>353700882012</v>
      </c>
      <c r="G3645" s="96">
        <v>0.40664744727789692</v>
      </c>
      <c r="H3645" s="80">
        <f t="shared" si="158"/>
        <v>15816</v>
      </c>
      <c r="I3645" s="91">
        <v>11700</v>
      </c>
      <c r="J3645" s="91">
        <v>4116</v>
      </c>
      <c r="K3645" s="83">
        <f>(H3645)/VLOOKUP(D3645,'Dados Base'!$B:$K,6,FALSE)</f>
        <v>22.533445411674194</v>
      </c>
      <c r="L3645" s="88">
        <f t="shared" si="160"/>
        <v>73.975720789074344</v>
      </c>
      <c r="M3645" s="93">
        <v>5</v>
      </c>
      <c r="N3645" s="98">
        <v>0.71499999999999997</v>
      </c>
      <c r="O3645" s="91">
        <v>253</v>
      </c>
      <c r="P3645" s="91" t="s">
        <v>691</v>
      </c>
      <c r="Q3645" s="91" t="s">
        <v>691</v>
      </c>
      <c r="R3645" s="91" t="s">
        <v>691</v>
      </c>
      <c r="S3645" s="91">
        <v>38</v>
      </c>
      <c r="T3645" s="91" t="s">
        <v>691</v>
      </c>
      <c r="U3645" s="91">
        <v>152</v>
      </c>
      <c r="V3645" s="91">
        <v>113</v>
      </c>
      <c r="W3645" s="99">
        <v>8.1657000000000011</v>
      </c>
      <c r="X3645" s="19">
        <v>3.601623547222222E-2</v>
      </c>
      <c r="Y3645" s="29">
        <v>4.66</v>
      </c>
      <c r="Z3645" s="30">
        <v>497</v>
      </c>
      <c r="AA3645" s="30">
        <v>133</v>
      </c>
      <c r="AB3645" s="31">
        <v>1</v>
      </c>
      <c r="AC3645" s="32">
        <v>0</v>
      </c>
      <c r="AD3645" s="153">
        <f>VLOOKUP(D3645,'Dados Base'!$B:$K,9,FALSE)*31536000/VLOOKUP($F3645,F:H,MATCH(H3644,F3644:AF3644,0),FALSE)</f>
        <v>22750.743550834599</v>
      </c>
      <c r="AE3645" s="153">
        <f>VLOOKUP(D3645,'Dados Base'!$B:$K,10,FALSE)*31536000/VLOOKUP($F3645,F:H,MATCH(H3644,F3644:AF3644,0),FALSE)</f>
        <v>2791.5022761760242</v>
      </c>
      <c r="AF3645" s="14">
        <v>74.81</v>
      </c>
      <c r="AG3645" s="15" t="s">
        <v>692</v>
      </c>
      <c r="AH3645" s="14">
        <v>70.069999999999993</v>
      </c>
      <c r="AI3645" s="14">
        <v>23.74</v>
      </c>
      <c r="AJ3645" s="14">
        <v>100</v>
      </c>
      <c r="AK3645" s="72">
        <f>(SUMIFS('Banco de Indicadores Mun. (2)'!I:I,'Banco de Indicadores Mun. (2)'!B:B,'Banco de Indicadores - Mun. (1)'!B3645,'Banco de Indicadores Mun. (2)'!A:A,'Banco de Indicadores - Mun. (1)'!A3645) / VLOOKUP(D3645,'Dados Base'!$B:$K,8,FALSE)) * 100</f>
        <v>0</v>
      </c>
      <c r="AL3645" s="72">
        <f>(SUMIFS('Banco de Indicadores Mun. (2)'!I:I,'Banco de Indicadores Mun. (2)'!B:B,'Banco de Indicadores - Mun. (1)'!B3645,'Banco de Indicadores Mun. (2)'!A:A,'Banco de Indicadores - Mun. (1)'!A3645) / VLOOKUP(D3645,'Dados Base'!$B:$K,9,FALSE)) * 100</f>
        <v>0</v>
      </c>
      <c r="AM3645" s="72">
        <f>(SUMIFS('Banco de Indicadores Mun. (2)'!J:J,'Banco de Indicadores Mun. (2)'!B:B,'Banco de Indicadores - Mun. (1)'!B3645,'Banco de Indicadores Mun. (2)'!A:A,'Banco de Indicadores - Mun. (1)'!A3645) / VLOOKUP(D3645,'Dados Base'!$B:$K,7,FALSE)) * 100</f>
        <v>0</v>
      </c>
      <c r="AN3645" s="72">
        <f>(SUMIFS('Banco de Indicadores Mun. (2)'!K:K,'Banco de Indicadores Mun. (2)'!B:B,'Banco de Indicadores - Mun. (1)'!B3645,'Banco de Indicadores Mun. (2)'!A:A,'Banco de Indicadores - Mun. (1)'!A3645) / VLOOKUP(D3645,'Dados Base'!$B:$K,10,FALSE)) * 100</f>
        <v>0</v>
      </c>
      <c r="AO3645" s="33">
        <v>0</v>
      </c>
      <c r="AP3645" s="34">
        <v>0</v>
      </c>
      <c r="AQ3645" s="17">
        <v>0</v>
      </c>
      <c r="AR3645" s="24">
        <v>10</v>
      </c>
      <c r="AS3645" s="35">
        <v>94</v>
      </c>
      <c r="AT3645" s="35">
        <v>94</v>
      </c>
      <c r="AU3645" s="35">
        <v>78.888888888888886</v>
      </c>
      <c r="AV3645" s="7">
        <v>8.5299999999999994</v>
      </c>
      <c r="AW3645" s="36">
        <v>0</v>
      </c>
      <c r="AX3645" s="36">
        <v>0</v>
      </c>
      <c r="AY3645" s="117">
        <v>47.590789918853709</v>
      </c>
    </row>
    <row r="3646" spans="1:51" ht="15" x14ac:dyDescent="0.25">
      <c r="A3646" s="144">
        <v>2012</v>
      </c>
      <c r="B3646" s="77" t="s">
        <v>421</v>
      </c>
      <c r="C3646" s="78">
        <v>5</v>
      </c>
      <c r="D3646" s="77">
        <v>3537107</v>
      </c>
      <c r="E3646" s="78">
        <v>35371075</v>
      </c>
      <c r="F3646" s="78" t="str">
        <f t="shared" si="159"/>
        <v>353710752012</v>
      </c>
      <c r="G3646" s="96">
        <v>1.5564308259736315</v>
      </c>
      <c r="H3646" s="80">
        <f t="shared" si="158"/>
        <v>42583</v>
      </c>
      <c r="I3646" s="91">
        <v>42225</v>
      </c>
      <c r="J3646" s="91">
        <v>358</v>
      </c>
      <c r="K3646" s="83">
        <f>(H3646)/VLOOKUP(D3646,'Dados Base'!$B:$K,6,FALSE)</f>
        <v>388.14146385926534</v>
      </c>
      <c r="L3646" s="88">
        <f t="shared" si="160"/>
        <v>99.159288918112864</v>
      </c>
      <c r="M3646" s="93">
        <v>3</v>
      </c>
      <c r="N3646" s="98">
        <v>0.76900000000000002</v>
      </c>
      <c r="O3646" s="91">
        <v>55</v>
      </c>
      <c r="P3646" s="91" t="s">
        <v>691</v>
      </c>
      <c r="Q3646" s="91" t="s">
        <v>691</v>
      </c>
      <c r="R3646" s="91" t="s">
        <v>691</v>
      </c>
      <c r="S3646" s="91">
        <v>373</v>
      </c>
      <c r="T3646" s="91" t="s">
        <v>691</v>
      </c>
      <c r="U3646" s="91">
        <v>610</v>
      </c>
      <c r="V3646" s="91">
        <v>315</v>
      </c>
      <c r="W3646" s="99">
        <v>0.61019999999999996</v>
      </c>
      <c r="X3646" s="19">
        <v>0.12853303977314817</v>
      </c>
      <c r="Y3646" s="29">
        <v>16.86</v>
      </c>
      <c r="Z3646" s="30">
        <v>1784</v>
      </c>
      <c r="AA3646" s="30">
        <v>492</v>
      </c>
      <c r="AB3646" s="31">
        <v>10</v>
      </c>
      <c r="AC3646" s="32">
        <v>0</v>
      </c>
      <c r="AD3646" s="153">
        <f>VLOOKUP(D3646,'Dados Base'!$B:$K,9,FALSE)*31536000/VLOOKUP($F3646,F:H,MATCH(H3645,F3645:AF3645,0),FALSE)</f>
        <v>947.93884883639009</v>
      </c>
      <c r="AE3646" s="153">
        <f>VLOOKUP(D3646,'Dados Base'!$B:$K,10,FALSE)*31536000/VLOOKUP($F3646,F:H,MATCH(H3645,F3645:AF3645,0),FALSE)</f>
        <v>125.89812836108304</v>
      </c>
      <c r="AF3646" s="14">
        <v>99.16</v>
      </c>
      <c r="AG3646" s="15">
        <v>99.2</v>
      </c>
      <c r="AH3646" s="14">
        <v>96.21</v>
      </c>
      <c r="AI3646" s="14">
        <v>48.31</v>
      </c>
      <c r="AJ3646" s="14">
        <v>100</v>
      </c>
      <c r="AK3646" s="72">
        <f>(SUMIFS('Banco de Indicadores Mun. (2)'!I:I,'Banco de Indicadores Mun. (2)'!B:B,'Banco de Indicadores - Mun. (1)'!B3646,'Banco de Indicadores Mun. (2)'!A:A,'Banco de Indicadores - Mun. (1)'!A3646) / VLOOKUP(D3646,'Dados Base'!$B:$K,8,FALSE)) * 100</f>
        <v>0</v>
      </c>
      <c r="AL3646" s="72">
        <f>(SUMIFS('Banco de Indicadores Mun. (2)'!I:I,'Banco de Indicadores Mun. (2)'!B:B,'Banco de Indicadores - Mun. (1)'!B3646,'Banco de Indicadores Mun. (2)'!A:A,'Banco de Indicadores - Mun. (1)'!A3646) / VLOOKUP(D3646,'Dados Base'!$B:$K,9,FALSE)) * 100</f>
        <v>0</v>
      </c>
      <c r="AM3646" s="72">
        <f>(SUMIFS('Banco de Indicadores Mun. (2)'!J:J,'Banco de Indicadores Mun. (2)'!B:B,'Banco de Indicadores - Mun. (1)'!B3646,'Banco de Indicadores Mun. (2)'!A:A,'Banco de Indicadores - Mun. (1)'!A3646) / VLOOKUP(D3646,'Dados Base'!$B:$K,7,FALSE)) * 100</f>
        <v>0</v>
      </c>
      <c r="AN3646" s="72">
        <f>(SUMIFS('Banco de Indicadores Mun. (2)'!K:K,'Banco de Indicadores Mun. (2)'!B:B,'Banco de Indicadores - Mun. (1)'!B3646,'Banco de Indicadores Mun. (2)'!A:A,'Banco de Indicadores - Mun. (1)'!A3646) / VLOOKUP(D3646,'Dados Base'!$B:$K,10,FALSE)) * 100</f>
        <v>0</v>
      </c>
      <c r="AO3646" s="33">
        <v>0</v>
      </c>
      <c r="AP3646" s="34">
        <v>0</v>
      </c>
      <c r="AQ3646" s="17">
        <v>0</v>
      </c>
      <c r="AR3646" s="24">
        <v>8.1</v>
      </c>
      <c r="AS3646" s="35">
        <v>98</v>
      </c>
      <c r="AT3646" s="35">
        <v>98</v>
      </c>
      <c r="AU3646" s="35">
        <v>78.383128295254835</v>
      </c>
      <c r="AV3646" s="7">
        <v>8.07</v>
      </c>
      <c r="AW3646" s="36">
        <v>1</v>
      </c>
      <c r="AX3646" s="36">
        <v>0</v>
      </c>
      <c r="AY3646" s="117">
        <v>0.2158178640916463</v>
      </c>
    </row>
    <row r="3647" spans="1:51" ht="15" x14ac:dyDescent="0.25">
      <c r="A3647" s="144">
        <v>2012</v>
      </c>
      <c r="B3647" s="77" t="s">
        <v>422</v>
      </c>
      <c r="C3647" s="78">
        <v>17</v>
      </c>
      <c r="D3647" s="77">
        <v>3537156</v>
      </c>
      <c r="E3647" s="78">
        <v>353715617</v>
      </c>
      <c r="F3647" s="78" t="str">
        <f t="shared" si="159"/>
        <v>3537156172012</v>
      </c>
      <c r="G3647" s="96">
        <v>0.19503459876040186</v>
      </c>
      <c r="H3647" s="80">
        <f t="shared" si="158"/>
        <v>2954</v>
      </c>
      <c r="I3647" s="91">
        <v>2510</v>
      </c>
      <c r="J3647" s="91">
        <v>444</v>
      </c>
      <c r="K3647" s="83">
        <f>(H3647)/VLOOKUP(D3647,'Dados Base'!$B:$K,6,FALSE)</f>
        <v>19.412499178550306</v>
      </c>
      <c r="L3647" s="88">
        <f t="shared" si="160"/>
        <v>84.969532836831419</v>
      </c>
      <c r="M3647" s="93">
        <v>3</v>
      </c>
      <c r="N3647" s="98">
        <v>0.77400000000000002</v>
      </c>
      <c r="O3647" s="91">
        <v>6</v>
      </c>
      <c r="P3647" s="91" t="s">
        <v>691</v>
      </c>
      <c r="Q3647" s="91" t="s">
        <v>691</v>
      </c>
      <c r="R3647" s="91" t="s">
        <v>691</v>
      </c>
      <c r="S3647" s="91">
        <v>8</v>
      </c>
      <c r="T3647" s="91" t="s">
        <v>691</v>
      </c>
      <c r="U3647" s="91">
        <v>27</v>
      </c>
      <c r="V3647" s="91">
        <v>20</v>
      </c>
      <c r="W3647" s="99">
        <v>27.346499999999999</v>
      </c>
      <c r="X3647" s="19">
        <v>6.3064822916666678E-3</v>
      </c>
      <c r="Y3647" s="29">
        <v>1</v>
      </c>
      <c r="Z3647" s="30">
        <v>105</v>
      </c>
      <c r="AA3647" s="30">
        <v>30</v>
      </c>
      <c r="AB3647" s="31">
        <v>1</v>
      </c>
      <c r="AC3647" s="32">
        <v>0</v>
      </c>
      <c r="AD3647" s="153">
        <f>VLOOKUP(D3647,'Dados Base'!$B:$K,9,FALSE)*31536000/VLOOKUP($F3647,F:H,MATCH(H3646,F3646:AF3646,0),FALSE)</f>
        <v>15266.242383209208</v>
      </c>
      <c r="AE3647" s="153">
        <f>VLOOKUP(D3647,'Dados Base'!$B:$K,10,FALSE)*31536000/VLOOKUP($F3647,F:H,MATCH(H3646,F3646:AF3646,0),FALSE)</f>
        <v>1708.1110358835481</v>
      </c>
      <c r="AF3647" s="14">
        <v>81.98</v>
      </c>
      <c r="AG3647" s="15">
        <v>100</v>
      </c>
      <c r="AH3647" s="14">
        <v>82.21</v>
      </c>
      <c r="AI3647" s="14">
        <v>11.04</v>
      </c>
      <c r="AJ3647" s="14">
        <v>97.2</v>
      </c>
      <c r="AK3647" s="72">
        <f>(SUMIFS('Banco de Indicadores Mun. (2)'!I:I,'Banco de Indicadores Mun. (2)'!B:B,'Banco de Indicadores - Mun. (1)'!B3647,'Banco de Indicadores Mun. (2)'!A:A,'Banco de Indicadores - Mun. (1)'!A3647) / VLOOKUP(D3647,'Dados Base'!$B:$K,8,FALSE)) * 100</f>
        <v>0</v>
      </c>
      <c r="AL3647" s="72">
        <f>(SUMIFS('Banco de Indicadores Mun. (2)'!I:I,'Banco de Indicadores Mun. (2)'!B:B,'Banco de Indicadores - Mun. (1)'!B3647,'Banco de Indicadores Mun. (2)'!A:A,'Banco de Indicadores - Mun. (1)'!A3647) / VLOOKUP(D3647,'Dados Base'!$B:$K,9,FALSE)) * 100</f>
        <v>0</v>
      </c>
      <c r="AM3647" s="72">
        <f>(SUMIFS('Banco de Indicadores Mun. (2)'!J:J,'Banco de Indicadores Mun. (2)'!B:B,'Banco de Indicadores - Mun. (1)'!B3647,'Banco de Indicadores Mun. (2)'!A:A,'Banco de Indicadores - Mun. (1)'!A3647) / VLOOKUP(D3647,'Dados Base'!$B:$K,7,FALSE)) * 100</f>
        <v>0</v>
      </c>
      <c r="AN3647" s="72">
        <f>(SUMIFS('Banco de Indicadores Mun. (2)'!K:K,'Banco de Indicadores Mun. (2)'!B:B,'Banco de Indicadores - Mun. (1)'!B3647,'Banco de Indicadores Mun. (2)'!A:A,'Banco de Indicadores - Mun. (1)'!A3647) / VLOOKUP(D3647,'Dados Base'!$B:$K,10,FALSE)) * 100</f>
        <v>0</v>
      </c>
      <c r="AO3647" s="33">
        <v>0</v>
      </c>
      <c r="AP3647" s="34">
        <v>0</v>
      </c>
      <c r="AQ3647" s="17">
        <v>0</v>
      </c>
      <c r="AR3647" s="24">
        <v>9.3000000000000007</v>
      </c>
      <c r="AS3647" s="35">
        <v>95</v>
      </c>
      <c r="AT3647" s="35">
        <v>95</v>
      </c>
      <c r="AU3647" s="35">
        <v>77.777777777777786</v>
      </c>
      <c r="AV3647" s="7">
        <v>8.49</v>
      </c>
      <c r="AW3647" s="36">
        <v>1</v>
      </c>
      <c r="AX3647" s="36">
        <v>0</v>
      </c>
      <c r="AY3647" s="117">
        <v>107.01462421412815</v>
      </c>
    </row>
    <row r="3648" spans="1:51" ht="15" x14ac:dyDescent="0.25">
      <c r="A3648" s="144">
        <v>2012</v>
      </c>
      <c r="B3648" s="77" t="s">
        <v>423</v>
      </c>
      <c r="C3648" s="78">
        <v>11</v>
      </c>
      <c r="D3648" s="77">
        <v>3537206</v>
      </c>
      <c r="E3648" s="78">
        <v>353720611</v>
      </c>
      <c r="F3648" s="78" t="str">
        <f t="shared" si="159"/>
        <v>3537206112012</v>
      </c>
      <c r="G3648" s="96">
        <v>0.96576188849659683</v>
      </c>
      <c r="H3648" s="80">
        <f t="shared" si="158"/>
        <v>10345</v>
      </c>
      <c r="I3648" s="91">
        <v>7168</v>
      </c>
      <c r="J3648" s="91">
        <v>3177</v>
      </c>
      <c r="K3648" s="83">
        <f>(H3648)/VLOOKUP(D3648,'Dados Base'!$B:$K,6,FALSE)</f>
        <v>15.414760620464603</v>
      </c>
      <c r="L3648" s="88">
        <f t="shared" si="160"/>
        <v>69.289511841469306</v>
      </c>
      <c r="M3648" s="93">
        <v>4</v>
      </c>
      <c r="N3648" s="98">
        <v>0.69599999999999995</v>
      </c>
      <c r="O3648" s="91">
        <v>15</v>
      </c>
      <c r="P3648" s="91" t="s">
        <v>691</v>
      </c>
      <c r="Q3648" s="91" t="s">
        <v>691</v>
      </c>
      <c r="R3648" s="91" t="s">
        <v>691</v>
      </c>
      <c r="S3648" s="91">
        <v>5</v>
      </c>
      <c r="T3648" s="91" t="s">
        <v>691</v>
      </c>
      <c r="U3648" s="91">
        <v>31</v>
      </c>
      <c r="V3648" s="91">
        <v>22</v>
      </c>
      <c r="W3648" s="99">
        <v>0</v>
      </c>
      <c r="X3648" s="19">
        <v>1.6242188802083335E-2</v>
      </c>
      <c r="Y3648" s="29">
        <v>2.86</v>
      </c>
      <c r="Z3648" s="30">
        <v>184</v>
      </c>
      <c r="AA3648" s="30">
        <v>202</v>
      </c>
      <c r="AB3648" s="31">
        <v>1</v>
      </c>
      <c r="AC3648" s="32">
        <v>0</v>
      </c>
      <c r="AD3648" s="153">
        <f>VLOOKUP(D3648,'Dados Base'!$B:$K,9,FALSE)*31536000/VLOOKUP($F3648,F:H,MATCH(H3647,F3647:AF3647,0),FALSE)</f>
        <v>61974.565490575158</v>
      </c>
      <c r="AE3648" s="153">
        <f>VLOOKUP(D3648,'Dados Base'!$B:$K,10,FALSE)*31536000/VLOOKUP($F3648,F:H,MATCH(H3647,F3647:AF3647,0),FALSE)</f>
        <v>7986.8844852585762</v>
      </c>
      <c r="AF3648" s="14">
        <v>60.29</v>
      </c>
      <c r="AG3648" s="15" t="s">
        <v>692</v>
      </c>
      <c r="AH3648" s="14">
        <v>32.07</v>
      </c>
      <c r="AI3648" s="14">
        <v>25.43</v>
      </c>
      <c r="AJ3648" s="14">
        <v>87.5</v>
      </c>
      <c r="AK3648" s="72">
        <f>(SUMIFS('Banco de Indicadores Mun. (2)'!I:I,'Banco de Indicadores Mun. (2)'!B:B,'Banco de Indicadores - Mun. (1)'!B3648,'Banco de Indicadores Mun. (2)'!A:A,'Banco de Indicadores - Mun. (1)'!A3648) / VLOOKUP(D3648,'Dados Base'!$B:$K,8,FALSE)) * 100</f>
        <v>0</v>
      </c>
      <c r="AL3648" s="72">
        <f>(SUMIFS('Banco de Indicadores Mun. (2)'!I:I,'Banco de Indicadores Mun. (2)'!B:B,'Banco de Indicadores - Mun. (1)'!B3648,'Banco de Indicadores Mun. (2)'!A:A,'Banco de Indicadores - Mun. (1)'!A3648) / VLOOKUP(D3648,'Dados Base'!$B:$K,9,FALSE)) * 100</f>
        <v>0</v>
      </c>
      <c r="AM3648" s="72">
        <f>(SUMIFS('Banco de Indicadores Mun. (2)'!J:J,'Banco de Indicadores Mun. (2)'!B:B,'Banco de Indicadores - Mun. (1)'!B3648,'Banco de Indicadores Mun. (2)'!A:A,'Banco de Indicadores - Mun. (1)'!A3648) / VLOOKUP(D3648,'Dados Base'!$B:$K,7,FALSE)) * 100</f>
        <v>0</v>
      </c>
      <c r="AN3648" s="72">
        <f>(SUMIFS('Banco de Indicadores Mun. (2)'!K:K,'Banco de Indicadores Mun. (2)'!B:B,'Banco de Indicadores - Mun. (1)'!B3648,'Banco de Indicadores Mun. (2)'!A:A,'Banco de Indicadores - Mun. (1)'!A3648) / VLOOKUP(D3648,'Dados Base'!$B:$K,10,FALSE)) * 100</f>
        <v>0</v>
      </c>
      <c r="AO3648" s="33">
        <v>0</v>
      </c>
      <c r="AP3648" s="34">
        <v>0</v>
      </c>
      <c r="AQ3648" s="17">
        <v>0</v>
      </c>
      <c r="AR3648" s="24">
        <v>6.9</v>
      </c>
      <c r="AS3648" s="35">
        <v>56</v>
      </c>
      <c r="AT3648" s="35">
        <v>55.999999999999993</v>
      </c>
      <c r="AU3648" s="35">
        <v>47.668393782383419</v>
      </c>
      <c r="AV3648" s="7">
        <v>5.93</v>
      </c>
      <c r="AW3648" s="36">
        <v>0</v>
      </c>
      <c r="AX3648" s="36">
        <v>0</v>
      </c>
      <c r="AY3648" s="117">
        <v>48.354820734083702</v>
      </c>
    </row>
    <row r="3649" spans="1:51" ht="15" x14ac:dyDescent="0.25">
      <c r="A3649" s="144">
        <v>2012</v>
      </c>
      <c r="B3649" s="77" t="s">
        <v>424</v>
      </c>
      <c r="C3649" s="78">
        <v>19</v>
      </c>
      <c r="D3649" s="77">
        <v>3537305</v>
      </c>
      <c r="E3649" s="78">
        <v>353730519</v>
      </c>
      <c r="F3649" s="78" t="str">
        <f t="shared" si="159"/>
        <v>3537305192012</v>
      </c>
      <c r="G3649" s="96">
        <v>0.61379296442327647</v>
      </c>
      <c r="H3649" s="80">
        <f t="shared" si="158"/>
        <v>58982</v>
      </c>
      <c r="I3649" s="91">
        <v>56546</v>
      </c>
      <c r="J3649" s="91">
        <v>2436</v>
      </c>
      <c r="K3649" s="83">
        <f>(H3649)/VLOOKUP(D3649,'Dados Base'!$B:$K,6,FALSE)</f>
        <v>83.24911785462244</v>
      </c>
      <c r="L3649" s="88">
        <f t="shared" si="160"/>
        <v>95.869926418229284</v>
      </c>
      <c r="M3649" s="93">
        <v>3</v>
      </c>
      <c r="N3649" s="98">
        <v>0.75900000000000001</v>
      </c>
      <c r="O3649" s="91">
        <v>259</v>
      </c>
      <c r="P3649" s="91" t="s">
        <v>691</v>
      </c>
      <c r="Q3649" s="91" t="s">
        <v>691</v>
      </c>
      <c r="R3649" s="91" t="s">
        <v>691</v>
      </c>
      <c r="S3649" s="91">
        <v>192</v>
      </c>
      <c r="T3649" s="91" t="s">
        <v>691</v>
      </c>
      <c r="U3649" s="91">
        <v>786</v>
      </c>
      <c r="V3649" s="91">
        <v>576</v>
      </c>
      <c r="W3649" s="99">
        <v>36.043199999999999</v>
      </c>
      <c r="X3649" s="19">
        <v>0.17063492599999999</v>
      </c>
      <c r="Y3649" s="29">
        <v>22.58</v>
      </c>
      <c r="Z3649" s="30">
        <v>2274</v>
      </c>
      <c r="AA3649" s="30">
        <v>774</v>
      </c>
      <c r="AB3649" s="31">
        <v>0</v>
      </c>
      <c r="AC3649" s="32">
        <v>0</v>
      </c>
      <c r="AD3649" s="153">
        <f>VLOOKUP(D3649,'Dados Base'!$B:$K,9,FALSE)*31536000/VLOOKUP($F3649,F:H,MATCH(H3648,F3648:AF3648,0),FALSE)</f>
        <v>2801.6791563527854</v>
      </c>
      <c r="AE3649" s="153">
        <f>VLOOKUP(D3649,'Dados Base'!$B:$K,10,FALSE)*31536000/VLOOKUP($F3649,F:H,MATCH(H3648,F3648:AF3648,0),FALSE)</f>
        <v>219.21535383676374</v>
      </c>
      <c r="AF3649" s="14">
        <v>95.04</v>
      </c>
      <c r="AG3649" s="15">
        <v>95</v>
      </c>
      <c r="AH3649" s="14">
        <v>94.85</v>
      </c>
      <c r="AI3649" s="14">
        <v>24.15</v>
      </c>
      <c r="AJ3649" s="14">
        <v>99.5</v>
      </c>
      <c r="AK3649" s="72">
        <f>(SUMIFS('Banco de Indicadores Mun. (2)'!I:I,'Banco de Indicadores Mun. (2)'!B:B,'Banco de Indicadores - Mun. (1)'!B3649,'Banco de Indicadores Mun. (2)'!A:A,'Banco de Indicadores - Mun. (1)'!A3649) / VLOOKUP(D3649,'Dados Base'!$B:$K,8,FALSE)) * 100</f>
        <v>0</v>
      </c>
      <c r="AL3649" s="72">
        <f>(SUMIFS('Banco de Indicadores Mun. (2)'!I:I,'Banco de Indicadores Mun. (2)'!B:B,'Banco de Indicadores - Mun. (1)'!B3649,'Banco de Indicadores Mun. (2)'!A:A,'Banco de Indicadores - Mun. (1)'!A3649) / VLOOKUP(D3649,'Dados Base'!$B:$K,9,FALSE)) * 100</f>
        <v>0</v>
      </c>
      <c r="AM3649" s="72">
        <f>(SUMIFS('Banco de Indicadores Mun. (2)'!J:J,'Banco de Indicadores Mun. (2)'!B:B,'Banco de Indicadores - Mun. (1)'!B3649,'Banco de Indicadores Mun. (2)'!A:A,'Banco de Indicadores - Mun. (1)'!A3649) / VLOOKUP(D3649,'Dados Base'!$B:$K,7,FALSE)) * 100</f>
        <v>0</v>
      </c>
      <c r="AN3649" s="72">
        <f>(SUMIFS('Banco de Indicadores Mun. (2)'!K:K,'Banco de Indicadores Mun. (2)'!B:B,'Banco de Indicadores - Mun. (1)'!B3649,'Banco de Indicadores Mun. (2)'!A:A,'Banco de Indicadores - Mun. (1)'!A3649) / VLOOKUP(D3649,'Dados Base'!$B:$K,10,FALSE)) * 100</f>
        <v>0</v>
      </c>
      <c r="AO3649" s="33">
        <v>0</v>
      </c>
      <c r="AP3649" s="34">
        <v>0</v>
      </c>
      <c r="AQ3649" s="17">
        <v>0</v>
      </c>
      <c r="AR3649" s="24">
        <v>9.6</v>
      </c>
      <c r="AS3649" s="35">
        <v>100</v>
      </c>
      <c r="AT3649" s="35">
        <v>100</v>
      </c>
      <c r="AU3649" s="35">
        <v>74.606299212598429</v>
      </c>
      <c r="AV3649" s="7">
        <v>8.35</v>
      </c>
      <c r="AW3649" s="36">
        <v>0</v>
      </c>
      <c r="AX3649" s="36">
        <v>0</v>
      </c>
      <c r="AY3649" s="117">
        <v>114.52481321977031</v>
      </c>
    </row>
    <row r="3650" spans="1:51" ht="15" x14ac:dyDescent="0.25">
      <c r="A3650" s="144">
        <v>2012</v>
      </c>
      <c r="B3650" s="77" t="s">
        <v>425</v>
      </c>
      <c r="C3650" s="78">
        <v>19</v>
      </c>
      <c r="D3650" s="77">
        <v>3537404</v>
      </c>
      <c r="E3650" s="78">
        <v>353740419</v>
      </c>
      <c r="F3650" s="78" t="str">
        <f t="shared" si="159"/>
        <v>3537404192012</v>
      </c>
      <c r="G3650" s="96">
        <v>-1.8339631040753535E-2</v>
      </c>
      <c r="H3650" s="80">
        <f t="shared" ref="H3650:H3713" si="161">SUM(I3650:J3650)</f>
        <v>25057</v>
      </c>
      <c r="I3650" s="91">
        <v>23352</v>
      </c>
      <c r="J3650" s="91">
        <v>1705</v>
      </c>
      <c r="K3650" s="83">
        <f>(H3650)/VLOOKUP(D3650,'Dados Base'!$B:$K,6,FALSE)</f>
        <v>25.569410996367196</v>
      </c>
      <c r="L3650" s="88">
        <f t="shared" si="160"/>
        <v>93.195514227561162</v>
      </c>
      <c r="M3650" s="93">
        <v>2</v>
      </c>
      <c r="N3650" s="98">
        <v>0.76600000000000001</v>
      </c>
      <c r="O3650" s="91">
        <v>123</v>
      </c>
      <c r="P3650" s="91" t="s">
        <v>691</v>
      </c>
      <c r="Q3650" s="91" t="s">
        <v>691</v>
      </c>
      <c r="R3650" s="91" t="s">
        <v>691</v>
      </c>
      <c r="S3650" s="91">
        <v>37</v>
      </c>
      <c r="T3650" s="91" t="s">
        <v>691</v>
      </c>
      <c r="U3650" s="91">
        <v>262</v>
      </c>
      <c r="V3650" s="91">
        <v>174</v>
      </c>
      <c r="W3650" s="99">
        <v>241.7595</v>
      </c>
      <c r="X3650" s="19">
        <v>7.1536487950231487E-2</v>
      </c>
      <c r="Y3650" s="29">
        <v>9.2899999999999991</v>
      </c>
      <c r="Z3650" s="30">
        <v>1028</v>
      </c>
      <c r="AA3650" s="30">
        <v>226</v>
      </c>
      <c r="AB3650" s="31">
        <v>0</v>
      </c>
      <c r="AC3650" s="32">
        <v>1</v>
      </c>
      <c r="AD3650" s="153">
        <f>VLOOKUP(D3650,'Dados Base'!$B:$K,9,FALSE)*31536000/VLOOKUP($F3650,F:H,MATCH(H3649,F3649:AF3649,0),FALSE)</f>
        <v>9112.0501257133728</v>
      </c>
      <c r="AE3650" s="153">
        <f>VLOOKUP(D3650,'Dados Base'!$B:$K,10,FALSE)*31536000/VLOOKUP($F3650,F:H,MATCH(H3649,F3649:AF3649,0),FALSE)</f>
        <v>717.38516183102513</v>
      </c>
      <c r="AF3650" s="14">
        <v>93.79</v>
      </c>
      <c r="AG3650" s="15">
        <v>93</v>
      </c>
      <c r="AH3650" s="14">
        <v>93.76</v>
      </c>
      <c r="AI3650" s="14">
        <v>25.48</v>
      </c>
      <c r="AJ3650" s="14">
        <v>100</v>
      </c>
      <c r="AK3650" s="72">
        <f>(SUMIFS('Banco de Indicadores Mun. (2)'!I:I,'Banco de Indicadores Mun. (2)'!B:B,'Banco de Indicadores - Mun. (1)'!B3650,'Banco de Indicadores Mun. (2)'!A:A,'Banco de Indicadores - Mun. (1)'!A3650) / VLOOKUP(D3650,'Dados Base'!$B:$K,8,FALSE)) * 100</f>
        <v>0</v>
      </c>
      <c r="AL3650" s="72">
        <f>(SUMIFS('Banco de Indicadores Mun. (2)'!I:I,'Banco de Indicadores Mun. (2)'!B:B,'Banco de Indicadores - Mun. (1)'!B3650,'Banco de Indicadores Mun. (2)'!A:A,'Banco de Indicadores - Mun. (1)'!A3650) / VLOOKUP(D3650,'Dados Base'!$B:$K,9,FALSE)) * 100</f>
        <v>0</v>
      </c>
      <c r="AM3650" s="72">
        <f>(SUMIFS('Banco de Indicadores Mun. (2)'!J:J,'Banco de Indicadores Mun. (2)'!B:B,'Banco de Indicadores - Mun. (1)'!B3650,'Banco de Indicadores Mun. (2)'!A:A,'Banco de Indicadores - Mun. (1)'!A3650) / VLOOKUP(D3650,'Dados Base'!$B:$K,7,FALSE)) * 100</f>
        <v>0</v>
      </c>
      <c r="AN3650" s="72">
        <f>(SUMIFS('Banco de Indicadores Mun. (2)'!K:K,'Banco de Indicadores Mun. (2)'!B:B,'Banco de Indicadores - Mun. (1)'!B3650,'Banco de Indicadores Mun. (2)'!A:A,'Banco de Indicadores - Mun. (1)'!A3650) / VLOOKUP(D3650,'Dados Base'!$B:$K,10,FALSE)) * 100</f>
        <v>0</v>
      </c>
      <c r="AO3650" s="33">
        <v>0</v>
      </c>
      <c r="AP3650" s="34">
        <v>0</v>
      </c>
      <c r="AQ3650" s="17">
        <v>0</v>
      </c>
      <c r="AR3650" s="24">
        <v>8.3000000000000007</v>
      </c>
      <c r="AS3650" s="35">
        <v>100</v>
      </c>
      <c r="AT3650" s="35">
        <v>100</v>
      </c>
      <c r="AU3650" s="35">
        <v>81.977671451355661</v>
      </c>
      <c r="AV3650" s="7">
        <v>9.6999999999999993</v>
      </c>
      <c r="AW3650" s="36">
        <v>0</v>
      </c>
      <c r="AX3650" s="36">
        <v>1</v>
      </c>
      <c r="AY3650" s="117">
        <v>12.086305862146506</v>
      </c>
    </row>
    <row r="3651" spans="1:51" ht="15" x14ac:dyDescent="0.25">
      <c r="A3651" s="144">
        <v>2012</v>
      </c>
      <c r="B3651" s="77" t="s">
        <v>426</v>
      </c>
      <c r="C3651" s="78">
        <v>10</v>
      </c>
      <c r="D3651" s="77">
        <v>3537503</v>
      </c>
      <c r="E3651" s="78">
        <v>353750310</v>
      </c>
      <c r="F3651" s="78" t="str">
        <f t="shared" ref="F3651:F3714" si="162">CONCATENATE(E3651,A3651)</f>
        <v>3537503102012</v>
      </c>
      <c r="G3651" s="96">
        <v>1.7292809486237459</v>
      </c>
      <c r="H3651" s="80">
        <f t="shared" si="161"/>
        <v>7648</v>
      </c>
      <c r="I3651" s="91">
        <v>5108</v>
      </c>
      <c r="J3651" s="91">
        <v>2540</v>
      </c>
      <c r="K3651" s="83">
        <f>(H3651)/VLOOKUP(D3651,'Dados Base'!$B:$K,6,FALSE)</f>
        <v>34.425639178970115</v>
      </c>
      <c r="L3651" s="88">
        <f t="shared" si="160"/>
        <v>66.788702928870293</v>
      </c>
      <c r="M3651" s="93">
        <v>3</v>
      </c>
      <c r="N3651" s="98">
        <v>0.73599999999999999</v>
      </c>
      <c r="O3651" s="91">
        <v>73</v>
      </c>
      <c r="P3651" s="91" t="s">
        <v>691</v>
      </c>
      <c r="Q3651" s="91" t="s">
        <v>691</v>
      </c>
      <c r="R3651" s="91" t="s">
        <v>691</v>
      </c>
      <c r="S3651" s="91">
        <v>30</v>
      </c>
      <c r="T3651" s="91" t="s">
        <v>691</v>
      </c>
      <c r="U3651" s="91">
        <v>58</v>
      </c>
      <c r="V3651" s="91">
        <v>37</v>
      </c>
      <c r="W3651" s="99">
        <v>0</v>
      </c>
      <c r="X3651" s="19">
        <v>1.3300350000000001E-2</v>
      </c>
      <c r="Y3651" s="29">
        <v>2.04</v>
      </c>
      <c r="Z3651" s="30">
        <v>173</v>
      </c>
      <c r="AA3651" s="30">
        <v>102</v>
      </c>
      <c r="AB3651" s="31">
        <v>0</v>
      </c>
      <c r="AC3651" s="32">
        <v>0</v>
      </c>
      <c r="AD3651" s="153">
        <f>VLOOKUP(D3651,'Dados Base'!$B:$K,9,FALSE)*31536000/VLOOKUP($F3651,F:H,MATCH(H3650,F3650:AF3650,0),FALSE)</f>
        <v>8246.8619246861927</v>
      </c>
      <c r="AE3651" s="153">
        <f>VLOOKUP(D3651,'Dados Base'!$B:$K,10,FALSE)*31536000/VLOOKUP($F3651,F:H,MATCH(H3650,F3650:AF3650,0),FALSE)</f>
        <v>1237.0292887029289</v>
      </c>
      <c r="AF3651" s="14">
        <v>66.78</v>
      </c>
      <c r="AG3651" s="15">
        <v>66.8</v>
      </c>
      <c r="AH3651" s="14" t="s">
        <v>692</v>
      </c>
      <c r="AI3651" s="14">
        <v>23.19</v>
      </c>
      <c r="AJ3651" s="14">
        <v>100</v>
      </c>
      <c r="AK3651" s="72">
        <f>(SUMIFS('Banco de Indicadores Mun. (2)'!I:I,'Banco de Indicadores Mun. (2)'!B:B,'Banco de Indicadores - Mun. (1)'!B3651,'Banco de Indicadores Mun. (2)'!A:A,'Banco de Indicadores - Mun. (1)'!A3651) / VLOOKUP(D3651,'Dados Base'!$B:$K,8,FALSE)) * 100</f>
        <v>0</v>
      </c>
      <c r="AL3651" s="72">
        <f>(SUMIFS('Banco de Indicadores Mun. (2)'!I:I,'Banco de Indicadores Mun. (2)'!B:B,'Banco de Indicadores - Mun. (1)'!B3651,'Banco de Indicadores Mun. (2)'!A:A,'Banco de Indicadores - Mun. (1)'!A3651) / VLOOKUP(D3651,'Dados Base'!$B:$K,9,FALSE)) * 100</f>
        <v>0</v>
      </c>
      <c r="AM3651" s="72">
        <f>(SUMIFS('Banco de Indicadores Mun. (2)'!J:J,'Banco de Indicadores Mun. (2)'!B:B,'Banco de Indicadores - Mun. (1)'!B3651,'Banco de Indicadores Mun. (2)'!A:A,'Banco de Indicadores - Mun. (1)'!A3651) / VLOOKUP(D3651,'Dados Base'!$B:$K,7,FALSE)) * 100</f>
        <v>0</v>
      </c>
      <c r="AN3651" s="72">
        <f>(SUMIFS('Banco de Indicadores Mun. (2)'!K:K,'Banco de Indicadores Mun. (2)'!B:B,'Banco de Indicadores - Mun. (1)'!B3651,'Banco de Indicadores Mun. (2)'!A:A,'Banco de Indicadores - Mun. (1)'!A3651) / VLOOKUP(D3651,'Dados Base'!$B:$K,10,FALSE)) * 100</f>
        <v>0</v>
      </c>
      <c r="AO3651" s="33">
        <v>0</v>
      </c>
      <c r="AP3651" s="34">
        <v>0</v>
      </c>
      <c r="AQ3651" s="17">
        <v>0</v>
      </c>
      <c r="AR3651" s="24">
        <v>9.8000000000000007</v>
      </c>
      <c r="AS3651" s="35">
        <v>100</v>
      </c>
      <c r="AT3651" s="35">
        <v>100</v>
      </c>
      <c r="AU3651" s="35">
        <v>62.909090909090914</v>
      </c>
      <c r="AV3651" s="7">
        <v>7.4</v>
      </c>
      <c r="AW3651" s="36">
        <v>0</v>
      </c>
      <c r="AX3651" s="36">
        <v>0</v>
      </c>
      <c r="AY3651" s="117">
        <v>108.65920667140749</v>
      </c>
    </row>
    <row r="3652" spans="1:51" ht="15" x14ac:dyDescent="0.25">
      <c r="A3652" s="144">
        <v>2012</v>
      </c>
      <c r="B3652" s="77" t="s">
        <v>427</v>
      </c>
      <c r="C3652" s="78">
        <v>7</v>
      </c>
      <c r="D3652" s="77">
        <v>3537602</v>
      </c>
      <c r="E3652" s="78">
        <v>35376027</v>
      </c>
      <c r="F3652" s="78" t="str">
        <f t="shared" si="162"/>
        <v>353760272012</v>
      </c>
      <c r="G3652" s="96">
        <v>1.3793497485609318</v>
      </c>
      <c r="H3652" s="80">
        <f t="shared" si="161"/>
        <v>60989</v>
      </c>
      <c r="I3652" s="91">
        <v>60387</v>
      </c>
      <c r="J3652" s="91">
        <v>602</v>
      </c>
      <c r="K3652" s="83">
        <f>(H3652)/VLOOKUP(D3652,'Dados Base'!$B:$K,6,FALSE)</f>
        <v>186.9623861929432</v>
      </c>
      <c r="L3652" s="88">
        <f t="shared" si="160"/>
        <v>99.012936759087694</v>
      </c>
      <c r="M3652" s="93">
        <v>5</v>
      </c>
      <c r="N3652" s="98">
        <v>0.749</v>
      </c>
      <c r="O3652" s="91">
        <v>13</v>
      </c>
      <c r="P3652" s="91" t="s">
        <v>691</v>
      </c>
      <c r="Q3652" s="91" t="s">
        <v>691</v>
      </c>
      <c r="R3652" s="91" t="s">
        <v>691</v>
      </c>
      <c r="S3652" s="91">
        <v>43</v>
      </c>
      <c r="T3652" s="91" t="s">
        <v>691</v>
      </c>
      <c r="U3652" s="91">
        <v>633</v>
      </c>
      <c r="V3652" s="91">
        <v>457</v>
      </c>
      <c r="W3652" s="99">
        <v>0</v>
      </c>
      <c r="X3652" s="19">
        <v>0.18286464577546296</v>
      </c>
      <c r="Y3652" s="29">
        <v>24.14</v>
      </c>
      <c r="Z3652" s="30">
        <v>1735</v>
      </c>
      <c r="AA3652" s="30">
        <v>1524</v>
      </c>
      <c r="AB3652" s="31">
        <v>7</v>
      </c>
      <c r="AC3652" s="32">
        <v>0</v>
      </c>
      <c r="AD3652" s="153">
        <f>VLOOKUP(D3652,'Dados Base'!$B:$K,9,FALSE)*31536000/VLOOKUP($F3652,F:H,MATCH(H3651,F3651:AF3651,0),FALSE)</f>
        <v>9048.8448736657429</v>
      </c>
      <c r="AE3652" s="153">
        <f>VLOOKUP(D3652,'Dados Base'!$B:$K,10,FALSE)*31536000/VLOOKUP($F3652,F:H,MATCH(H3651,F3651:AF3651,0),FALSE)</f>
        <v>1153.0813753299774</v>
      </c>
      <c r="AF3652" s="14">
        <v>98.5</v>
      </c>
      <c r="AG3652" s="15">
        <v>100</v>
      </c>
      <c r="AH3652" s="14">
        <v>24.87</v>
      </c>
      <c r="AI3652" s="14">
        <v>28.8</v>
      </c>
      <c r="AJ3652" s="14">
        <v>99.6</v>
      </c>
      <c r="AK3652" s="72">
        <f>(SUMIFS('Banco de Indicadores Mun. (2)'!I:I,'Banco de Indicadores Mun. (2)'!B:B,'Banco de Indicadores - Mun. (1)'!B3652,'Banco de Indicadores Mun. (2)'!A:A,'Banco de Indicadores - Mun. (1)'!A3652) / VLOOKUP(D3652,'Dados Base'!$B:$K,8,FALSE)) * 100</f>
        <v>0</v>
      </c>
      <c r="AL3652" s="72">
        <f>(SUMIFS('Banco de Indicadores Mun. (2)'!I:I,'Banco de Indicadores Mun. (2)'!B:B,'Banco de Indicadores - Mun. (1)'!B3652,'Banco de Indicadores Mun. (2)'!A:A,'Banco de Indicadores - Mun. (1)'!A3652) / VLOOKUP(D3652,'Dados Base'!$B:$K,9,FALSE)) * 100</f>
        <v>0</v>
      </c>
      <c r="AM3652" s="72">
        <f>(SUMIFS('Banco de Indicadores Mun. (2)'!J:J,'Banco de Indicadores Mun. (2)'!B:B,'Banco de Indicadores - Mun. (1)'!B3652,'Banco de Indicadores Mun. (2)'!A:A,'Banco de Indicadores - Mun. (1)'!A3652) / VLOOKUP(D3652,'Dados Base'!$B:$K,7,FALSE)) * 100</f>
        <v>0</v>
      </c>
      <c r="AN3652" s="72">
        <f>(SUMIFS('Banco de Indicadores Mun. (2)'!K:K,'Banco de Indicadores Mun. (2)'!B:B,'Banco de Indicadores - Mun. (1)'!B3652,'Banco de Indicadores Mun. (2)'!A:A,'Banco de Indicadores - Mun. (1)'!A3652) / VLOOKUP(D3652,'Dados Base'!$B:$K,10,FALSE)) * 100</f>
        <v>0</v>
      </c>
      <c r="AO3652" s="33">
        <v>0</v>
      </c>
      <c r="AP3652" s="34">
        <v>29.513518831264655</v>
      </c>
      <c r="AQ3652" s="17">
        <v>0</v>
      </c>
      <c r="AR3652" s="24">
        <v>2.5</v>
      </c>
      <c r="AS3652" s="35">
        <v>64</v>
      </c>
      <c r="AT3652" s="35">
        <v>64</v>
      </c>
      <c r="AU3652" s="35">
        <v>53.237189321877878</v>
      </c>
      <c r="AV3652" s="7">
        <v>6.42</v>
      </c>
      <c r="AW3652" s="36">
        <v>0</v>
      </c>
      <c r="AX3652" s="36">
        <v>0</v>
      </c>
      <c r="AY3652" s="117">
        <v>6.217638716047678</v>
      </c>
    </row>
    <row r="3653" spans="1:51" ht="15" x14ac:dyDescent="0.25">
      <c r="A3653" s="144">
        <v>2012</v>
      </c>
      <c r="B3653" s="77" t="s">
        <v>428</v>
      </c>
      <c r="C3653" s="78">
        <v>20</v>
      </c>
      <c r="D3653" s="77">
        <v>3537701</v>
      </c>
      <c r="E3653" s="78">
        <v>353770120</v>
      </c>
      <c r="F3653" s="78" t="str">
        <f t="shared" si="162"/>
        <v>3537701202012</v>
      </c>
      <c r="G3653" s="96">
        <v>1.2786225361846926</v>
      </c>
      <c r="H3653" s="80">
        <f t="shared" si="161"/>
        <v>5406</v>
      </c>
      <c r="I3653" s="91">
        <v>4817</v>
      </c>
      <c r="J3653" s="91">
        <v>589</v>
      </c>
      <c r="K3653" s="83">
        <f>(H3653)/VLOOKUP(D3653,'Dados Base'!$B:$K,6,FALSE)</f>
        <v>23.247613313838482</v>
      </c>
      <c r="L3653" s="88">
        <f t="shared" si="160"/>
        <v>89.104698483166857</v>
      </c>
      <c r="M3653" s="93">
        <v>4</v>
      </c>
      <c r="N3653" s="98">
        <v>0.73199999999999998</v>
      </c>
      <c r="O3653" s="91">
        <v>33</v>
      </c>
      <c r="P3653" s="91" t="s">
        <v>691</v>
      </c>
      <c r="Q3653" s="91" t="s">
        <v>691</v>
      </c>
      <c r="R3653" s="91" t="s">
        <v>691</v>
      </c>
      <c r="S3653" s="91">
        <v>16</v>
      </c>
      <c r="T3653" s="91" t="s">
        <v>691</v>
      </c>
      <c r="U3653" s="91">
        <v>37</v>
      </c>
      <c r="V3653" s="91">
        <v>33</v>
      </c>
      <c r="W3653" s="99">
        <v>0</v>
      </c>
      <c r="X3653" s="19">
        <v>1.3354509374999999E-2</v>
      </c>
      <c r="Y3653" s="29">
        <v>1.9</v>
      </c>
      <c r="Z3653" s="30">
        <v>203</v>
      </c>
      <c r="AA3653" s="30">
        <v>54</v>
      </c>
      <c r="AB3653" s="31">
        <v>0</v>
      </c>
      <c r="AC3653" s="32">
        <v>0</v>
      </c>
      <c r="AD3653" s="153">
        <f>VLOOKUP(D3653,'Dados Base'!$B:$K,9,FALSE)*31536000/VLOOKUP($F3653,F:H,MATCH(H3652,F3652:AF3652,0),FALSE)</f>
        <v>9916.9811320754725</v>
      </c>
      <c r="AE3653" s="153">
        <f>VLOOKUP(D3653,'Dados Base'!$B:$K,10,FALSE)*31536000/VLOOKUP($F3653,F:H,MATCH(H3652,F3652:AF3652,0),FALSE)</f>
        <v>1225.0388457269698</v>
      </c>
      <c r="AF3653" s="14">
        <v>94.86</v>
      </c>
      <c r="AG3653" s="15">
        <v>99.9</v>
      </c>
      <c r="AH3653" s="14">
        <v>88.69</v>
      </c>
      <c r="AI3653" s="14">
        <v>20.420000000000002</v>
      </c>
      <c r="AJ3653" s="14">
        <v>100</v>
      </c>
      <c r="AK3653" s="72">
        <f>(SUMIFS('Banco de Indicadores Mun. (2)'!I:I,'Banco de Indicadores Mun. (2)'!B:B,'Banco de Indicadores - Mun. (1)'!B3653,'Banco de Indicadores Mun. (2)'!A:A,'Banco de Indicadores - Mun. (1)'!A3653) / VLOOKUP(D3653,'Dados Base'!$B:$K,8,FALSE)) * 100</f>
        <v>0</v>
      </c>
      <c r="AL3653" s="72">
        <f>(SUMIFS('Banco de Indicadores Mun. (2)'!I:I,'Banco de Indicadores Mun. (2)'!B:B,'Banco de Indicadores - Mun. (1)'!B3653,'Banco de Indicadores Mun. (2)'!A:A,'Banco de Indicadores - Mun. (1)'!A3653) / VLOOKUP(D3653,'Dados Base'!$B:$K,9,FALSE)) * 100</f>
        <v>0</v>
      </c>
      <c r="AM3653" s="72">
        <f>(SUMIFS('Banco de Indicadores Mun. (2)'!J:J,'Banco de Indicadores Mun. (2)'!B:B,'Banco de Indicadores - Mun. (1)'!B3653,'Banco de Indicadores Mun. (2)'!A:A,'Banco de Indicadores - Mun. (1)'!A3653) / VLOOKUP(D3653,'Dados Base'!$B:$K,7,FALSE)) * 100</f>
        <v>0</v>
      </c>
      <c r="AN3653" s="72">
        <f>(SUMIFS('Banco de Indicadores Mun. (2)'!K:K,'Banco de Indicadores Mun. (2)'!B:B,'Banco de Indicadores - Mun. (1)'!B3653,'Banco de Indicadores Mun. (2)'!A:A,'Banco de Indicadores - Mun. (1)'!A3653) / VLOOKUP(D3653,'Dados Base'!$B:$K,10,FALSE)) * 100</f>
        <v>0</v>
      </c>
      <c r="AO3653" s="33">
        <v>0</v>
      </c>
      <c r="AP3653" s="34">
        <v>0</v>
      </c>
      <c r="AQ3653" s="17">
        <v>0</v>
      </c>
      <c r="AR3653" s="24">
        <v>9</v>
      </c>
      <c r="AS3653" s="35">
        <v>100</v>
      </c>
      <c r="AT3653" s="35">
        <v>100</v>
      </c>
      <c r="AU3653" s="35">
        <v>78.988326848249031</v>
      </c>
      <c r="AV3653" s="7">
        <v>8.34</v>
      </c>
      <c r="AW3653" s="36">
        <v>0</v>
      </c>
      <c r="AX3653" s="36">
        <v>0</v>
      </c>
      <c r="AY3653" s="117">
        <v>85.822600387458067</v>
      </c>
    </row>
    <row r="3654" spans="1:51" ht="15" x14ac:dyDescent="0.25">
      <c r="A3654" s="144">
        <v>2012</v>
      </c>
      <c r="B3654" s="77" t="s">
        <v>429</v>
      </c>
      <c r="C3654" s="78">
        <v>10</v>
      </c>
      <c r="D3654" s="77">
        <v>3537800</v>
      </c>
      <c r="E3654" s="78">
        <v>353780010</v>
      </c>
      <c r="F3654" s="78" t="str">
        <f t="shared" si="162"/>
        <v>3537800102012</v>
      </c>
      <c r="G3654" s="96">
        <v>0.31106919818288947</v>
      </c>
      <c r="H3654" s="80">
        <f t="shared" si="161"/>
        <v>52385</v>
      </c>
      <c r="I3654" s="91">
        <v>24035</v>
      </c>
      <c r="J3654" s="91">
        <v>28350</v>
      </c>
      <c r="K3654" s="83">
        <f>(H3654)/VLOOKUP(D3654,'Dados Base'!$B:$K,6,FALSE)</f>
        <v>70.26450626391609</v>
      </c>
      <c r="L3654" s="88">
        <f t="shared" si="160"/>
        <v>45.88145461487067</v>
      </c>
      <c r="M3654" s="93">
        <v>4</v>
      </c>
      <c r="N3654" s="98">
        <v>0.71599999999999997</v>
      </c>
      <c r="O3654" s="91">
        <v>315</v>
      </c>
      <c r="P3654" s="91" t="s">
        <v>691</v>
      </c>
      <c r="Q3654" s="91" t="s">
        <v>691</v>
      </c>
      <c r="R3654" s="91" t="s">
        <v>691</v>
      </c>
      <c r="S3654" s="91">
        <v>84</v>
      </c>
      <c r="T3654" s="91" t="s">
        <v>691</v>
      </c>
      <c r="U3654" s="91">
        <v>364</v>
      </c>
      <c r="V3654" s="91">
        <v>231</v>
      </c>
      <c r="W3654" s="99">
        <v>1.3689</v>
      </c>
      <c r="X3654" s="19">
        <v>8.5757034016203715E-2</v>
      </c>
      <c r="Y3654" s="29">
        <v>9.56</v>
      </c>
      <c r="Z3654" s="30">
        <v>587</v>
      </c>
      <c r="AA3654" s="30">
        <v>703</v>
      </c>
      <c r="AB3654" s="31">
        <v>5</v>
      </c>
      <c r="AC3654" s="32">
        <v>1</v>
      </c>
      <c r="AD3654" s="153">
        <f>VLOOKUP(D3654,'Dados Base'!$B:$K,9,FALSE)*31536000/VLOOKUP($F3654,F:H,MATCH(H3653,F3653:AF3653,0),FALSE)</f>
        <v>5779.2421494702685</v>
      </c>
      <c r="AE3654" s="153">
        <f>VLOOKUP(D3654,'Dados Base'!$B:$K,10,FALSE)*31536000/VLOOKUP($F3654,F:H,MATCH(H3653,F3653:AF3653,0),FALSE)</f>
        <v>800.6658394578601</v>
      </c>
      <c r="AF3654" s="14">
        <v>53.78</v>
      </c>
      <c r="AG3654" s="15">
        <v>100</v>
      </c>
      <c r="AH3654" s="14">
        <v>30.44</v>
      </c>
      <c r="AI3654" s="14">
        <v>44.35</v>
      </c>
      <c r="AJ3654" s="14">
        <v>100</v>
      </c>
      <c r="AK3654" s="72">
        <f>(SUMIFS('Banco de Indicadores Mun. (2)'!I:I,'Banco de Indicadores Mun. (2)'!B:B,'Banco de Indicadores - Mun. (1)'!B3654,'Banco de Indicadores Mun. (2)'!A:A,'Banco de Indicadores - Mun. (1)'!A3654) / VLOOKUP(D3654,'Dados Base'!$B:$K,8,FALSE)) * 100</f>
        <v>0</v>
      </c>
      <c r="AL3654" s="72">
        <f>(SUMIFS('Banco de Indicadores Mun. (2)'!I:I,'Banco de Indicadores Mun. (2)'!B:B,'Banco de Indicadores - Mun. (1)'!B3654,'Banco de Indicadores Mun. (2)'!A:A,'Banco de Indicadores - Mun. (1)'!A3654) / VLOOKUP(D3654,'Dados Base'!$B:$K,9,FALSE)) * 100</f>
        <v>0</v>
      </c>
      <c r="AM3654" s="72">
        <f>(SUMIFS('Banco de Indicadores Mun. (2)'!J:J,'Banco de Indicadores Mun. (2)'!B:B,'Banco de Indicadores - Mun. (1)'!B3654,'Banco de Indicadores Mun. (2)'!A:A,'Banco de Indicadores - Mun. (1)'!A3654) / VLOOKUP(D3654,'Dados Base'!$B:$K,7,FALSE)) * 100</f>
        <v>0</v>
      </c>
      <c r="AN3654" s="72">
        <f>(SUMIFS('Banco de Indicadores Mun. (2)'!K:K,'Banco de Indicadores Mun. (2)'!B:B,'Banco de Indicadores - Mun. (1)'!B3654,'Banco de Indicadores Mun. (2)'!A:A,'Banco de Indicadores - Mun. (1)'!A3654) / VLOOKUP(D3654,'Dados Base'!$B:$K,10,FALSE)) * 100</f>
        <v>0</v>
      </c>
      <c r="AO3654" s="33">
        <v>1</v>
      </c>
      <c r="AP3654" s="34">
        <v>0</v>
      </c>
      <c r="AQ3654" s="17">
        <v>0</v>
      </c>
      <c r="AR3654" s="24">
        <v>4.4000000000000004</v>
      </c>
      <c r="AS3654" s="35">
        <v>64</v>
      </c>
      <c r="AT3654" s="35">
        <v>50.56</v>
      </c>
      <c r="AU3654" s="35">
        <v>45.503875968992247</v>
      </c>
      <c r="AV3654" s="7">
        <v>5.6</v>
      </c>
      <c r="AW3654" s="36">
        <v>1</v>
      </c>
      <c r="AX3654" s="36">
        <v>1</v>
      </c>
      <c r="AY3654" s="117">
        <v>0.8026818726389674</v>
      </c>
    </row>
    <row r="3655" spans="1:51" ht="15" x14ac:dyDescent="0.25">
      <c r="A3655" s="144">
        <v>2012</v>
      </c>
      <c r="B3655" s="77" t="s">
        <v>430</v>
      </c>
      <c r="C3655" s="78">
        <v>14</v>
      </c>
      <c r="D3655" s="77">
        <v>3537909</v>
      </c>
      <c r="E3655" s="78">
        <v>353790914</v>
      </c>
      <c r="F3655" s="78" t="str">
        <f t="shared" si="162"/>
        <v>3537909142012</v>
      </c>
      <c r="G3655" s="96">
        <v>0.88484651565952088</v>
      </c>
      <c r="H3655" s="80">
        <f t="shared" si="161"/>
        <v>26765</v>
      </c>
      <c r="I3655" s="91">
        <v>21300</v>
      </c>
      <c r="J3655" s="91">
        <v>5465</v>
      </c>
      <c r="K3655" s="83">
        <f>(H3655)/VLOOKUP(D3655,'Dados Base'!$B:$K,6,FALSE)</f>
        <v>39.221864009378663</v>
      </c>
      <c r="L3655" s="88">
        <f t="shared" ref="L3655:L3718" si="163">(I3655/H3655)*100</f>
        <v>79.581543059966378</v>
      </c>
      <c r="M3655" s="93">
        <v>3</v>
      </c>
      <c r="N3655" s="98">
        <v>0.69</v>
      </c>
      <c r="O3655" s="91">
        <v>213</v>
      </c>
      <c r="P3655" s="91" t="s">
        <v>691</v>
      </c>
      <c r="Q3655" s="91" t="s">
        <v>691</v>
      </c>
      <c r="R3655" s="91" t="s">
        <v>691</v>
      </c>
      <c r="S3655" s="91">
        <v>37</v>
      </c>
      <c r="T3655" s="91" t="s">
        <v>691</v>
      </c>
      <c r="U3655" s="91">
        <v>344</v>
      </c>
      <c r="V3655" s="91">
        <v>141</v>
      </c>
      <c r="W3655" s="99">
        <v>0</v>
      </c>
      <c r="X3655" s="19">
        <v>6.6114661371527772E-2</v>
      </c>
      <c r="Y3655" s="29">
        <v>8.42</v>
      </c>
      <c r="Z3655" s="30">
        <v>803</v>
      </c>
      <c r="AA3655" s="30">
        <v>324</v>
      </c>
      <c r="AB3655" s="31">
        <v>3</v>
      </c>
      <c r="AC3655" s="32">
        <v>0</v>
      </c>
      <c r="AD3655" s="153">
        <f>VLOOKUP(D3655,'Dados Base'!$B:$K,9,FALSE)*31536000/VLOOKUP($F3655,F:H,MATCH(H3654,F3654:AF3654,0),FALSE)</f>
        <v>8954.7393984681494</v>
      </c>
      <c r="AE3655" s="153">
        <f>VLOOKUP(D3655,'Dados Base'!$B:$K,10,FALSE)*31536000/VLOOKUP($F3655,F:H,MATCH(H3654,F3654:AF3654,0),FALSE)</f>
        <v>1072.2122174481594</v>
      </c>
      <c r="AF3655" s="14">
        <v>81.150000000000006</v>
      </c>
      <c r="AG3655" s="15">
        <v>87.4</v>
      </c>
      <c r="AH3655" s="14">
        <v>53.93</v>
      </c>
      <c r="AI3655" s="14">
        <v>27.57</v>
      </c>
      <c r="AJ3655" s="14">
        <v>100</v>
      </c>
      <c r="AK3655" s="72">
        <f>(SUMIFS('Banco de Indicadores Mun. (2)'!I:I,'Banco de Indicadores Mun. (2)'!B:B,'Banco de Indicadores - Mun. (1)'!B3655,'Banco de Indicadores Mun. (2)'!A:A,'Banco de Indicadores - Mun. (1)'!A3655) / VLOOKUP(D3655,'Dados Base'!$B:$K,8,FALSE)) * 100</f>
        <v>0</v>
      </c>
      <c r="AL3655" s="72">
        <f>(SUMIFS('Banco de Indicadores Mun. (2)'!I:I,'Banco de Indicadores Mun. (2)'!B:B,'Banco de Indicadores - Mun. (1)'!B3655,'Banco de Indicadores Mun. (2)'!A:A,'Banco de Indicadores - Mun. (1)'!A3655) / VLOOKUP(D3655,'Dados Base'!$B:$K,9,FALSE)) * 100</f>
        <v>0</v>
      </c>
      <c r="AM3655" s="72">
        <f>(SUMIFS('Banco de Indicadores Mun. (2)'!J:J,'Banco de Indicadores Mun. (2)'!B:B,'Banco de Indicadores - Mun. (1)'!B3655,'Banco de Indicadores Mun. (2)'!A:A,'Banco de Indicadores - Mun. (1)'!A3655) / VLOOKUP(D3655,'Dados Base'!$B:$K,7,FALSE)) * 100</f>
        <v>0</v>
      </c>
      <c r="AN3655" s="72">
        <f>(SUMIFS('Banco de Indicadores Mun. (2)'!K:K,'Banco de Indicadores Mun. (2)'!B:B,'Banco de Indicadores - Mun. (1)'!B3655,'Banco de Indicadores Mun. (2)'!A:A,'Banco de Indicadores - Mun. (1)'!A3655) / VLOOKUP(D3655,'Dados Base'!$B:$K,10,FALSE)) * 100</f>
        <v>0</v>
      </c>
      <c r="AO3655" s="33">
        <v>0</v>
      </c>
      <c r="AP3655" s="34">
        <v>0</v>
      </c>
      <c r="AQ3655" s="17">
        <v>0</v>
      </c>
      <c r="AR3655" s="24">
        <v>8.1999999999999993</v>
      </c>
      <c r="AS3655" s="35">
        <v>75</v>
      </c>
      <c r="AT3655" s="35">
        <v>75</v>
      </c>
      <c r="AU3655" s="35">
        <v>71.2511091393079</v>
      </c>
      <c r="AV3655" s="7">
        <v>7.46</v>
      </c>
      <c r="AW3655" s="36">
        <v>0</v>
      </c>
      <c r="AX3655" s="36">
        <v>0</v>
      </c>
      <c r="AY3655" s="117">
        <v>46.182856406706556</v>
      </c>
    </row>
    <row r="3656" spans="1:51" ht="15" x14ac:dyDescent="0.25">
      <c r="A3656" s="144">
        <v>2012</v>
      </c>
      <c r="B3656" s="77" t="s">
        <v>431</v>
      </c>
      <c r="C3656" s="78">
        <v>2</v>
      </c>
      <c r="D3656" s="77">
        <v>3538006</v>
      </c>
      <c r="E3656" s="78">
        <v>35380062</v>
      </c>
      <c r="F3656" s="78" t="str">
        <f t="shared" si="162"/>
        <v>353800622012</v>
      </c>
      <c r="G3656" s="96">
        <v>1.4313040394051013</v>
      </c>
      <c r="H3656" s="80">
        <f t="shared" si="161"/>
        <v>150401</v>
      </c>
      <c r="I3656" s="91">
        <v>145342</v>
      </c>
      <c r="J3656" s="91">
        <v>5059</v>
      </c>
      <c r="K3656" s="83">
        <f>(H3656)/VLOOKUP(D3656,'Dados Base'!$B:$K,6,FALSE)</f>
        <v>205.98079899201556</v>
      </c>
      <c r="L3656" s="88">
        <f t="shared" si="163"/>
        <v>96.636325556346037</v>
      </c>
      <c r="M3656" s="93">
        <v>2</v>
      </c>
      <c r="N3656" s="98">
        <v>0.77300000000000002</v>
      </c>
      <c r="O3656" s="91">
        <v>215</v>
      </c>
      <c r="P3656" s="91" t="s">
        <v>691</v>
      </c>
      <c r="Q3656" s="91" t="s">
        <v>691</v>
      </c>
      <c r="R3656" s="91" t="s">
        <v>691</v>
      </c>
      <c r="S3656" s="91">
        <v>247</v>
      </c>
      <c r="T3656" s="91" t="s">
        <v>691</v>
      </c>
      <c r="U3656" s="91">
        <v>1105</v>
      </c>
      <c r="V3656" s="91">
        <v>1014</v>
      </c>
      <c r="W3656" s="99">
        <v>0</v>
      </c>
      <c r="X3656" s="19">
        <v>0.5239664467592593</v>
      </c>
      <c r="Y3656" s="29">
        <v>72.38</v>
      </c>
      <c r="Z3656" s="30">
        <v>6716</v>
      </c>
      <c r="AA3656" s="30">
        <v>1101</v>
      </c>
      <c r="AB3656" s="31">
        <v>25</v>
      </c>
      <c r="AC3656" s="32">
        <v>2</v>
      </c>
      <c r="AD3656" s="153">
        <f>VLOOKUP(D3656,'Dados Base'!$B:$K,9,FALSE)*31536000/VLOOKUP($F3656,F:H,MATCH(H3655,F3655:AF3655,0),FALSE)</f>
        <v>2337.9259446413257</v>
      </c>
      <c r="AE3656" s="153">
        <f>VLOOKUP(D3656,'Dados Base'!$B:$K,10,FALSE)*31536000/VLOOKUP($F3656,F:H,MATCH(H3655,F3655:AF3655,0),FALSE)</f>
        <v>236.93778631791017</v>
      </c>
      <c r="AF3656" s="14">
        <v>100</v>
      </c>
      <c r="AG3656" s="15">
        <v>100</v>
      </c>
      <c r="AH3656" s="14">
        <v>93.17</v>
      </c>
      <c r="AI3656" s="14">
        <v>37.590000000000003</v>
      </c>
      <c r="AJ3656" s="14">
        <v>100</v>
      </c>
      <c r="AK3656" s="72">
        <f>(SUMIFS('Banco de Indicadores Mun. (2)'!I:I,'Banco de Indicadores Mun. (2)'!B:B,'Banco de Indicadores - Mun. (1)'!B3656,'Banco de Indicadores Mun. (2)'!A:A,'Banco de Indicadores - Mun. (1)'!A3656) / VLOOKUP(D3656,'Dados Base'!$B:$K,8,FALSE)) * 100</f>
        <v>0</v>
      </c>
      <c r="AL3656" s="72">
        <f>(SUMIFS('Banco de Indicadores Mun. (2)'!I:I,'Banco de Indicadores Mun. (2)'!B:B,'Banco de Indicadores - Mun. (1)'!B3656,'Banco de Indicadores Mun. (2)'!A:A,'Banco de Indicadores - Mun. (1)'!A3656) / VLOOKUP(D3656,'Dados Base'!$B:$K,9,FALSE)) * 100</f>
        <v>0</v>
      </c>
      <c r="AM3656" s="72">
        <f>(SUMIFS('Banco de Indicadores Mun. (2)'!J:J,'Banco de Indicadores Mun. (2)'!B:B,'Banco de Indicadores - Mun. (1)'!B3656,'Banco de Indicadores Mun. (2)'!A:A,'Banco de Indicadores - Mun. (1)'!A3656) / VLOOKUP(D3656,'Dados Base'!$B:$K,7,FALSE)) * 100</f>
        <v>0</v>
      </c>
      <c r="AN3656" s="72">
        <f>(SUMIFS('Banco de Indicadores Mun. (2)'!K:K,'Banco de Indicadores Mun. (2)'!B:B,'Banco de Indicadores - Mun. (1)'!B3656,'Banco de Indicadores Mun. (2)'!A:A,'Banco de Indicadores - Mun. (1)'!A3656) / VLOOKUP(D3656,'Dados Base'!$B:$K,10,FALSE)) * 100</f>
        <v>0</v>
      </c>
      <c r="AO3656" s="33">
        <v>0</v>
      </c>
      <c r="AP3656" s="34">
        <v>0.66488919621545073</v>
      </c>
      <c r="AQ3656" s="17">
        <v>0</v>
      </c>
      <c r="AR3656" s="24">
        <v>8.9</v>
      </c>
      <c r="AS3656" s="35">
        <v>96</v>
      </c>
      <c r="AT3656" s="35">
        <v>95.039999999999992</v>
      </c>
      <c r="AU3656" s="35">
        <v>85.915312779838814</v>
      </c>
      <c r="AV3656" s="7">
        <v>9.93</v>
      </c>
      <c r="AW3656" s="36">
        <v>0</v>
      </c>
      <c r="AX3656" s="36">
        <v>2</v>
      </c>
      <c r="AY3656" s="117">
        <v>0.56811124527821311</v>
      </c>
    </row>
    <row r="3657" spans="1:51" ht="15" x14ac:dyDescent="0.25">
      <c r="A3657" s="144">
        <v>2012</v>
      </c>
      <c r="B3657" s="77" t="s">
        <v>432</v>
      </c>
      <c r="C3657" s="78">
        <v>15</v>
      </c>
      <c r="D3657" s="77">
        <v>3538105</v>
      </c>
      <c r="E3657" s="78">
        <v>353810515</v>
      </c>
      <c r="F3657" s="78" t="str">
        <f t="shared" si="162"/>
        <v>3538105152012</v>
      </c>
      <c r="G3657" s="96">
        <v>1.2829906579360228</v>
      </c>
      <c r="H3657" s="80">
        <f t="shared" si="161"/>
        <v>15306</v>
      </c>
      <c r="I3657" s="91">
        <v>14488</v>
      </c>
      <c r="J3657" s="91">
        <v>818</v>
      </c>
      <c r="K3657" s="83">
        <f>(H3657)/VLOOKUP(D3657,'Dados Base'!$B:$K,6,FALSE)</f>
        <v>82.945862461388387</v>
      </c>
      <c r="L3657" s="88">
        <f t="shared" si="163"/>
        <v>94.655690578857971</v>
      </c>
      <c r="M3657" s="93">
        <v>3</v>
      </c>
      <c r="N3657" s="98">
        <v>0.73699999999999999</v>
      </c>
      <c r="O3657" s="91">
        <v>62</v>
      </c>
      <c r="P3657" s="91" t="s">
        <v>691</v>
      </c>
      <c r="Q3657" s="91" t="s">
        <v>691</v>
      </c>
      <c r="R3657" s="91" t="s">
        <v>691</v>
      </c>
      <c r="S3657" s="91">
        <v>34</v>
      </c>
      <c r="T3657" s="91" t="s">
        <v>691</v>
      </c>
      <c r="U3657" s="91">
        <v>143</v>
      </c>
      <c r="V3657" s="91">
        <v>87</v>
      </c>
      <c r="W3657" s="99">
        <v>0</v>
      </c>
      <c r="X3657" s="19">
        <v>4.5715266361111111E-2</v>
      </c>
      <c r="Y3657" s="29">
        <v>5.8</v>
      </c>
      <c r="Z3657" s="30">
        <v>377</v>
      </c>
      <c r="AA3657" s="30">
        <v>407</v>
      </c>
      <c r="AB3657" s="31">
        <v>6</v>
      </c>
      <c r="AC3657" s="32">
        <v>0</v>
      </c>
      <c r="AD3657" s="153">
        <f>VLOOKUP(D3657,'Dados Base'!$B:$K,9,FALSE)*31536000/VLOOKUP($F3657,F:H,MATCH(H3656,F3656:AF3656,0),FALSE)</f>
        <v>2905.1195609564875</v>
      </c>
      <c r="AE3657" s="153">
        <f>VLOOKUP(D3657,'Dados Base'!$B:$K,10,FALSE)*31536000/VLOOKUP($F3657,F:H,MATCH(H3656,F3656:AF3656,0),FALSE)</f>
        <v>329.6589572716581</v>
      </c>
      <c r="AF3657" s="14">
        <v>98.12</v>
      </c>
      <c r="AG3657" s="15">
        <v>100</v>
      </c>
      <c r="AH3657" s="14">
        <v>92.23</v>
      </c>
      <c r="AI3657" s="14">
        <v>38.99</v>
      </c>
      <c r="AJ3657" s="14">
        <v>99.8</v>
      </c>
      <c r="AK3657" s="72">
        <f>(SUMIFS('Banco de Indicadores Mun. (2)'!I:I,'Banco de Indicadores Mun. (2)'!B:B,'Banco de Indicadores - Mun. (1)'!B3657,'Banco de Indicadores Mun. (2)'!A:A,'Banco de Indicadores - Mun. (1)'!A3657) / VLOOKUP(D3657,'Dados Base'!$B:$K,8,FALSE)) * 100</f>
        <v>0</v>
      </c>
      <c r="AL3657" s="72">
        <f>(SUMIFS('Banco de Indicadores Mun. (2)'!I:I,'Banco de Indicadores Mun. (2)'!B:B,'Banco de Indicadores - Mun. (1)'!B3657,'Banco de Indicadores Mun. (2)'!A:A,'Banco de Indicadores - Mun. (1)'!A3657) / VLOOKUP(D3657,'Dados Base'!$B:$K,9,FALSE)) * 100</f>
        <v>0</v>
      </c>
      <c r="AM3657" s="72">
        <f>(SUMIFS('Banco de Indicadores Mun. (2)'!J:J,'Banco de Indicadores Mun. (2)'!B:B,'Banco de Indicadores - Mun. (1)'!B3657,'Banco de Indicadores Mun. (2)'!A:A,'Banco de Indicadores - Mun. (1)'!A3657) / VLOOKUP(D3657,'Dados Base'!$B:$K,7,FALSE)) * 100</f>
        <v>0</v>
      </c>
      <c r="AN3657" s="72">
        <f>(SUMIFS('Banco de Indicadores Mun. (2)'!K:K,'Banco de Indicadores Mun. (2)'!B:B,'Banco de Indicadores - Mun. (1)'!B3657,'Banco de Indicadores Mun. (2)'!A:A,'Banco de Indicadores - Mun. (1)'!A3657) / VLOOKUP(D3657,'Dados Base'!$B:$K,10,FALSE)) * 100</f>
        <v>0</v>
      </c>
      <c r="AO3657" s="33">
        <v>0</v>
      </c>
      <c r="AP3657" s="34">
        <v>0</v>
      </c>
      <c r="AQ3657" s="17">
        <v>0</v>
      </c>
      <c r="AR3657" s="24">
        <v>9.4</v>
      </c>
      <c r="AS3657" s="35">
        <v>100</v>
      </c>
      <c r="AT3657" s="35">
        <v>60</v>
      </c>
      <c r="AU3657" s="35">
        <v>48.086734693877553</v>
      </c>
      <c r="AV3657" s="7">
        <v>5.52</v>
      </c>
      <c r="AW3657" s="36">
        <v>1</v>
      </c>
      <c r="AX3657" s="36">
        <v>0</v>
      </c>
      <c r="AY3657" s="117">
        <v>24.686256966371793</v>
      </c>
    </row>
    <row r="3658" spans="1:51" ht="15" x14ac:dyDescent="0.25">
      <c r="A3658" s="144">
        <v>2012</v>
      </c>
      <c r="B3658" s="77" t="s">
        <v>433</v>
      </c>
      <c r="C3658" s="78">
        <v>5</v>
      </c>
      <c r="D3658" s="77">
        <v>3538204</v>
      </c>
      <c r="E3658" s="78">
        <v>35382045</v>
      </c>
      <c r="F3658" s="78" t="str">
        <f t="shared" si="162"/>
        <v>353820452012</v>
      </c>
      <c r="G3658" s="96">
        <v>1.6558455821938711</v>
      </c>
      <c r="H3658" s="80">
        <f t="shared" si="161"/>
        <v>13430</v>
      </c>
      <c r="I3658" s="91">
        <v>6644</v>
      </c>
      <c r="J3658" s="91">
        <v>6786</v>
      </c>
      <c r="K3658" s="83">
        <f>(H3658)/VLOOKUP(D3658,'Dados Base'!$B:$K,6,FALSE)</f>
        <v>86.673120361406916</v>
      </c>
      <c r="L3658" s="88">
        <f t="shared" si="163"/>
        <v>49.471332836932241</v>
      </c>
      <c r="M3658" s="93">
        <v>4</v>
      </c>
      <c r="N3658" s="98">
        <v>0.72499999999999998</v>
      </c>
      <c r="O3658" s="91">
        <v>33</v>
      </c>
      <c r="P3658" s="91" t="s">
        <v>691</v>
      </c>
      <c r="Q3658" s="91" t="s">
        <v>691</v>
      </c>
      <c r="R3658" s="91" t="s">
        <v>691</v>
      </c>
      <c r="S3658" s="91">
        <v>40</v>
      </c>
      <c r="T3658" s="91" t="s">
        <v>691</v>
      </c>
      <c r="U3658" s="91">
        <v>116</v>
      </c>
      <c r="V3658" s="91">
        <v>47</v>
      </c>
      <c r="W3658" s="99">
        <v>0</v>
      </c>
      <c r="X3658" s="19">
        <v>1.8948890624999999E-2</v>
      </c>
      <c r="Y3658" s="29">
        <v>2.65</v>
      </c>
      <c r="Z3658" s="30">
        <v>209</v>
      </c>
      <c r="AA3658" s="30">
        <v>148</v>
      </c>
      <c r="AB3658" s="31">
        <v>2</v>
      </c>
      <c r="AC3658" s="32">
        <v>1</v>
      </c>
      <c r="AD3658" s="153">
        <f>VLOOKUP(D3658,'Dados Base'!$B:$K,9,FALSE)*31536000/VLOOKUP($F3658,F:H,MATCH(H3657,F3657:AF3657,0),FALSE)</f>
        <v>4508.4973938942667</v>
      </c>
      <c r="AE3658" s="153">
        <f>VLOOKUP(D3658,'Dados Base'!$B:$K,10,FALSE)*31536000/VLOOKUP($F3658,F:H,MATCH(H3657,F3657:AF3657,0),FALSE)</f>
        <v>587.04393149664929</v>
      </c>
      <c r="AF3658" s="14">
        <v>54.18</v>
      </c>
      <c r="AG3658" s="15" t="s">
        <v>692</v>
      </c>
      <c r="AH3658" s="14">
        <v>40.69</v>
      </c>
      <c r="AI3658" s="14">
        <v>20.48</v>
      </c>
      <c r="AJ3658" s="14">
        <v>100</v>
      </c>
      <c r="AK3658" s="72">
        <f>(SUMIFS('Banco de Indicadores Mun. (2)'!I:I,'Banco de Indicadores Mun. (2)'!B:B,'Banco de Indicadores - Mun. (1)'!B3658,'Banco de Indicadores Mun. (2)'!A:A,'Banco de Indicadores - Mun. (1)'!A3658) / VLOOKUP(D3658,'Dados Base'!$B:$K,8,FALSE)) * 100</f>
        <v>0</v>
      </c>
      <c r="AL3658" s="72">
        <f>(SUMIFS('Banco de Indicadores Mun. (2)'!I:I,'Banco de Indicadores Mun. (2)'!B:B,'Banco de Indicadores - Mun. (1)'!B3658,'Banco de Indicadores Mun. (2)'!A:A,'Banco de Indicadores - Mun. (1)'!A3658) / VLOOKUP(D3658,'Dados Base'!$B:$K,9,FALSE)) * 100</f>
        <v>0</v>
      </c>
      <c r="AM3658" s="72">
        <f>(SUMIFS('Banco de Indicadores Mun. (2)'!J:J,'Banco de Indicadores Mun. (2)'!B:B,'Banco de Indicadores - Mun. (1)'!B3658,'Banco de Indicadores Mun. (2)'!A:A,'Banco de Indicadores - Mun. (1)'!A3658) / VLOOKUP(D3658,'Dados Base'!$B:$K,7,FALSE)) * 100</f>
        <v>0</v>
      </c>
      <c r="AN3658" s="72">
        <f>(SUMIFS('Banco de Indicadores Mun. (2)'!K:K,'Banco de Indicadores Mun. (2)'!B:B,'Banco de Indicadores - Mun. (1)'!B3658,'Banco de Indicadores Mun. (2)'!A:A,'Banco de Indicadores - Mun. (1)'!A3658) / VLOOKUP(D3658,'Dados Base'!$B:$K,10,FALSE)) * 100</f>
        <v>0</v>
      </c>
      <c r="AO3658" s="33">
        <v>0</v>
      </c>
      <c r="AP3658" s="34">
        <v>0</v>
      </c>
      <c r="AQ3658" s="17">
        <v>0</v>
      </c>
      <c r="AR3658" s="24">
        <v>9.8000000000000007</v>
      </c>
      <c r="AS3658" s="35">
        <v>80</v>
      </c>
      <c r="AT3658" s="35">
        <v>68.000000000000014</v>
      </c>
      <c r="AU3658" s="35">
        <v>58.543417366946784</v>
      </c>
      <c r="AV3658" s="7">
        <v>6.78</v>
      </c>
      <c r="AW3658" s="36">
        <v>0</v>
      </c>
      <c r="AX3658" s="36">
        <v>1</v>
      </c>
      <c r="AY3658" s="117">
        <v>156.85548376422165</v>
      </c>
    </row>
    <row r="3659" spans="1:51" ht="15" x14ac:dyDescent="0.25">
      <c r="A3659" s="144">
        <v>2012</v>
      </c>
      <c r="B3659" s="77" t="s">
        <v>434</v>
      </c>
      <c r="C3659" s="78">
        <v>21</v>
      </c>
      <c r="D3659" s="77">
        <v>3538303</v>
      </c>
      <c r="E3659" s="78">
        <v>353830321</v>
      </c>
      <c r="F3659" s="78" t="str">
        <f t="shared" si="162"/>
        <v>3538303212012</v>
      </c>
      <c r="G3659" s="96">
        <v>0.1511787400399589</v>
      </c>
      <c r="H3659" s="80">
        <f t="shared" si="161"/>
        <v>3535</v>
      </c>
      <c r="I3659" s="91">
        <v>2699</v>
      </c>
      <c r="J3659" s="91">
        <v>836</v>
      </c>
      <c r="K3659" s="83">
        <f>(H3659)/VLOOKUP(D3659,'Dados Base'!$B:$K,6,FALSE)</f>
        <v>7.3262730306107651</v>
      </c>
      <c r="L3659" s="88">
        <f t="shared" si="163"/>
        <v>76.35077793493636</v>
      </c>
      <c r="M3659" s="93">
        <v>3</v>
      </c>
      <c r="N3659" s="98">
        <v>0.71099999999999997</v>
      </c>
      <c r="O3659" s="91">
        <v>81</v>
      </c>
      <c r="P3659" s="91" t="s">
        <v>691</v>
      </c>
      <c r="Q3659" s="91" t="s">
        <v>691</v>
      </c>
      <c r="R3659" s="91" t="s">
        <v>691</v>
      </c>
      <c r="S3659" s="91">
        <v>6</v>
      </c>
      <c r="T3659" s="91" t="s">
        <v>691</v>
      </c>
      <c r="U3659" s="91">
        <v>10</v>
      </c>
      <c r="V3659" s="91">
        <v>9</v>
      </c>
      <c r="W3659" s="99">
        <v>0</v>
      </c>
      <c r="X3659" s="19">
        <v>7.3443307291666676E-3</v>
      </c>
      <c r="Y3659" s="29">
        <v>1.07</v>
      </c>
      <c r="Z3659" s="30">
        <v>123</v>
      </c>
      <c r="AA3659" s="30">
        <v>22</v>
      </c>
      <c r="AB3659" s="31">
        <v>0</v>
      </c>
      <c r="AC3659" s="32">
        <v>0</v>
      </c>
      <c r="AD3659" s="153">
        <f>VLOOKUP(D3659,'Dados Base'!$B:$K,9,FALSE)*31536000/VLOOKUP($F3659,F:H,MATCH(H3658,F3658:AF3658,0),FALSE)</f>
        <v>32026.659123055164</v>
      </c>
      <c r="AE3659" s="153">
        <f>VLOOKUP(D3659,'Dados Base'!$B:$K,10,FALSE)*31536000/VLOOKUP($F3659,F:H,MATCH(H3658,F3658:AF3658,0),FALSE)</f>
        <v>3836.0622347949075</v>
      </c>
      <c r="AF3659" s="14">
        <v>79.78</v>
      </c>
      <c r="AG3659" s="15">
        <v>47.9</v>
      </c>
      <c r="AH3659" s="14">
        <v>59.31</v>
      </c>
      <c r="AI3659" s="14">
        <v>18.78</v>
      </c>
      <c r="AJ3659" s="14">
        <v>100</v>
      </c>
      <c r="AK3659" s="72">
        <f>(SUMIFS('Banco de Indicadores Mun. (2)'!I:I,'Banco de Indicadores Mun. (2)'!B:B,'Banco de Indicadores - Mun. (1)'!B3659,'Banco de Indicadores Mun. (2)'!A:A,'Banco de Indicadores - Mun. (1)'!A3659) / VLOOKUP(D3659,'Dados Base'!$B:$K,8,FALSE)) * 100</f>
        <v>0</v>
      </c>
      <c r="AL3659" s="72">
        <f>(SUMIFS('Banco de Indicadores Mun. (2)'!I:I,'Banco de Indicadores Mun. (2)'!B:B,'Banco de Indicadores - Mun. (1)'!B3659,'Banco de Indicadores Mun. (2)'!A:A,'Banco de Indicadores - Mun. (1)'!A3659) / VLOOKUP(D3659,'Dados Base'!$B:$K,9,FALSE)) * 100</f>
        <v>0</v>
      </c>
      <c r="AM3659" s="72">
        <f>(SUMIFS('Banco de Indicadores Mun. (2)'!J:J,'Banco de Indicadores Mun. (2)'!B:B,'Banco de Indicadores - Mun. (1)'!B3659,'Banco de Indicadores Mun. (2)'!A:A,'Banco de Indicadores - Mun. (1)'!A3659) / VLOOKUP(D3659,'Dados Base'!$B:$K,7,FALSE)) * 100</f>
        <v>0</v>
      </c>
      <c r="AN3659" s="72">
        <f>(SUMIFS('Banco de Indicadores Mun. (2)'!K:K,'Banco de Indicadores Mun. (2)'!B:B,'Banco de Indicadores - Mun. (1)'!B3659,'Banco de Indicadores Mun. (2)'!A:A,'Banco de Indicadores - Mun. (1)'!A3659) / VLOOKUP(D3659,'Dados Base'!$B:$K,10,FALSE)) * 100</f>
        <v>0</v>
      </c>
      <c r="AO3659" s="33">
        <v>0</v>
      </c>
      <c r="AP3659" s="34">
        <v>0</v>
      </c>
      <c r="AQ3659" s="17">
        <v>0</v>
      </c>
      <c r="AR3659" s="24">
        <v>8.5</v>
      </c>
      <c r="AS3659" s="35">
        <v>89</v>
      </c>
      <c r="AT3659" s="35">
        <v>89.000000000000014</v>
      </c>
      <c r="AU3659" s="35">
        <v>84.827586206896555</v>
      </c>
      <c r="AV3659" s="7">
        <v>9.84</v>
      </c>
      <c r="AW3659" s="36">
        <v>0</v>
      </c>
      <c r="AX3659" s="36">
        <v>0</v>
      </c>
      <c r="AY3659" s="117">
        <v>0</v>
      </c>
    </row>
    <row r="3660" spans="1:51" ht="15" x14ac:dyDescent="0.25">
      <c r="A3660" s="144">
        <v>2012</v>
      </c>
      <c r="B3660" s="77" t="s">
        <v>435</v>
      </c>
      <c r="C3660" s="78">
        <v>2</v>
      </c>
      <c r="D3660" s="77">
        <v>3538501</v>
      </c>
      <c r="E3660" s="78">
        <v>35385012</v>
      </c>
      <c r="F3660" s="78" t="str">
        <f t="shared" si="162"/>
        <v>353850122012</v>
      </c>
      <c r="G3660" s="96">
        <v>-0.68093091224402658</v>
      </c>
      <c r="H3660" s="80">
        <f t="shared" si="161"/>
        <v>14000</v>
      </c>
      <c r="I3660" s="91">
        <v>13117</v>
      </c>
      <c r="J3660" s="91">
        <v>883</v>
      </c>
      <c r="K3660" s="83">
        <f>(H3660)/VLOOKUP(D3660,'Dados Base'!$B:$K,6,FALSE)</f>
        <v>79.599727086649992</v>
      </c>
      <c r="L3660" s="88">
        <f t="shared" si="163"/>
        <v>93.69285714285715</v>
      </c>
      <c r="M3660" s="93">
        <v>4</v>
      </c>
      <c r="N3660" s="98">
        <v>0.75700000000000001</v>
      </c>
      <c r="O3660" s="91">
        <v>43</v>
      </c>
      <c r="P3660" s="91" t="s">
        <v>691</v>
      </c>
      <c r="Q3660" s="91" t="s">
        <v>691</v>
      </c>
      <c r="R3660" s="91" t="s">
        <v>691</v>
      </c>
      <c r="S3660" s="91">
        <v>12</v>
      </c>
      <c r="T3660" s="91" t="s">
        <v>691</v>
      </c>
      <c r="U3660" s="91">
        <v>60</v>
      </c>
      <c r="V3660" s="91">
        <v>52</v>
      </c>
      <c r="W3660" s="99">
        <v>0</v>
      </c>
      <c r="X3660" s="19">
        <v>4.0144027777777778E-2</v>
      </c>
      <c r="Y3660" s="29">
        <v>5.22</v>
      </c>
      <c r="Z3660" s="30">
        <v>0</v>
      </c>
      <c r="AA3660" s="30">
        <v>705</v>
      </c>
      <c r="AB3660" s="31">
        <v>0</v>
      </c>
      <c r="AC3660" s="32">
        <v>0</v>
      </c>
      <c r="AD3660" s="153">
        <f>VLOOKUP(D3660,'Dados Base'!$B:$K,9,FALSE)*31536000/VLOOKUP($F3660,F:H,MATCH(H3659,F3659:AF3659,0),FALSE)</f>
        <v>5834.16</v>
      </c>
      <c r="AE3660" s="153">
        <f>VLOOKUP(D3660,'Dados Base'!$B:$K,10,FALSE)*31536000/VLOOKUP($F3660,F:H,MATCH(H3659,F3659:AF3659,0),FALSE)</f>
        <v>585.66857142857168</v>
      </c>
      <c r="AF3660" s="14">
        <v>94.2</v>
      </c>
      <c r="AG3660" s="15">
        <v>93.7</v>
      </c>
      <c r="AH3660" s="14" t="s">
        <v>692</v>
      </c>
      <c r="AI3660" s="14">
        <v>41.28</v>
      </c>
      <c r="AJ3660" s="14">
        <v>100</v>
      </c>
      <c r="AK3660" s="72">
        <f>(SUMIFS('Banco de Indicadores Mun. (2)'!I:I,'Banco de Indicadores Mun. (2)'!B:B,'Banco de Indicadores - Mun. (1)'!B3660,'Banco de Indicadores Mun. (2)'!A:A,'Banco de Indicadores - Mun. (1)'!A3660) / VLOOKUP(D3660,'Dados Base'!$B:$K,8,FALSE)) * 100</f>
        <v>0</v>
      </c>
      <c r="AL3660" s="72">
        <f>(SUMIFS('Banco de Indicadores Mun. (2)'!I:I,'Banco de Indicadores Mun. (2)'!B:B,'Banco de Indicadores - Mun. (1)'!B3660,'Banco de Indicadores Mun. (2)'!A:A,'Banco de Indicadores - Mun. (1)'!A3660) / VLOOKUP(D3660,'Dados Base'!$B:$K,9,FALSE)) * 100</f>
        <v>0</v>
      </c>
      <c r="AM3660" s="72">
        <f>(SUMIFS('Banco de Indicadores Mun. (2)'!J:J,'Banco de Indicadores Mun. (2)'!B:B,'Banco de Indicadores - Mun. (1)'!B3660,'Banco de Indicadores Mun. (2)'!A:A,'Banco de Indicadores - Mun. (1)'!A3660) / VLOOKUP(D3660,'Dados Base'!$B:$K,7,FALSE)) * 100</f>
        <v>0</v>
      </c>
      <c r="AN3660" s="72">
        <f>(SUMIFS('Banco de Indicadores Mun. (2)'!K:K,'Banco de Indicadores Mun. (2)'!B:B,'Banco de Indicadores - Mun. (1)'!B3660,'Banco de Indicadores Mun. (2)'!A:A,'Banco de Indicadores - Mun. (1)'!A3660) / VLOOKUP(D3660,'Dados Base'!$B:$K,10,FALSE)) * 100</f>
        <v>0</v>
      </c>
      <c r="AO3660" s="33">
        <v>1</v>
      </c>
      <c r="AP3660" s="34">
        <v>0</v>
      </c>
      <c r="AQ3660" s="17">
        <v>0</v>
      </c>
      <c r="AR3660" s="24">
        <v>9</v>
      </c>
      <c r="AS3660" s="35">
        <v>76</v>
      </c>
      <c r="AT3660" s="35">
        <v>0</v>
      </c>
      <c r="AU3660" s="35">
        <v>0</v>
      </c>
      <c r="AV3660" s="7">
        <v>1.1399999999999999</v>
      </c>
      <c r="AW3660" s="36">
        <v>0</v>
      </c>
      <c r="AX3660" s="36">
        <v>0</v>
      </c>
      <c r="AY3660" s="117">
        <v>200.033166281679</v>
      </c>
    </row>
    <row r="3661" spans="1:51" ht="15" x14ac:dyDescent="0.25">
      <c r="A3661" s="144">
        <v>2012</v>
      </c>
      <c r="B3661" s="77" t="s">
        <v>436</v>
      </c>
      <c r="C3661" s="78">
        <v>5</v>
      </c>
      <c r="D3661" s="77">
        <v>3538600</v>
      </c>
      <c r="E3661" s="78">
        <v>35386005</v>
      </c>
      <c r="F3661" s="78" t="str">
        <f t="shared" si="162"/>
        <v>353860052012</v>
      </c>
      <c r="G3661" s="96">
        <v>0.65573885975254154</v>
      </c>
      <c r="H3661" s="80">
        <f t="shared" si="161"/>
        <v>25336</v>
      </c>
      <c r="I3661" s="91">
        <v>25336</v>
      </c>
      <c r="J3661" s="91">
        <v>0</v>
      </c>
      <c r="K3661" s="83">
        <f>(H3661)/VLOOKUP(D3661,'Dados Base'!$B:$K,6,FALSE)</f>
        <v>65.85397551529644</v>
      </c>
      <c r="L3661" s="88">
        <f t="shared" si="163"/>
        <v>100</v>
      </c>
      <c r="M3661" s="93">
        <v>3</v>
      </c>
      <c r="N3661" s="98">
        <v>0.73899999999999999</v>
      </c>
      <c r="O3661" s="91">
        <v>91</v>
      </c>
      <c r="P3661" s="91" t="s">
        <v>691</v>
      </c>
      <c r="Q3661" s="91" t="s">
        <v>691</v>
      </c>
      <c r="R3661" s="91" t="s">
        <v>691</v>
      </c>
      <c r="S3661" s="91">
        <v>95</v>
      </c>
      <c r="T3661" s="91" t="s">
        <v>691</v>
      </c>
      <c r="U3661" s="91">
        <v>182</v>
      </c>
      <c r="V3661" s="91">
        <v>129</v>
      </c>
      <c r="W3661" s="99">
        <v>0</v>
      </c>
      <c r="X3661" s="19">
        <v>5.2420037379629629E-2</v>
      </c>
      <c r="Y3661" s="29">
        <v>10.15</v>
      </c>
      <c r="Z3661" s="30">
        <v>174</v>
      </c>
      <c r="AA3661" s="30">
        <v>1197</v>
      </c>
      <c r="AB3661" s="31">
        <v>2</v>
      </c>
      <c r="AC3661" s="32">
        <v>0</v>
      </c>
      <c r="AD3661" s="153">
        <f>VLOOKUP(D3661,'Dados Base'!$B:$K,9,FALSE)*31536000/VLOOKUP($F3661,F:H,MATCH(H3660,F3660:AF3660,0),FALSE)</f>
        <v>5999.5074202715505</v>
      </c>
      <c r="AE3661" s="153">
        <f>VLOOKUP(D3661,'Dados Base'!$B:$K,10,FALSE)*31536000/VLOOKUP($F3661,F:H,MATCH(H3660,F3660:AF3660,0),FALSE)</f>
        <v>784.16798231765097</v>
      </c>
      <c r="AF3661" s="14">
        <v>67.97</v>
      </c>
      <c r="AG3661" s="15">
        <v>100</v>
      </c>
      <c r="AH3661" s="14">
        <v>51.89</v>
      </c>
      <c r="AI3661" s="14">
        <v>26.73</v>
      </c>
      <c r="AJ3661" s="14">
        <v>68</v>
      </c>
      <c r="AK3661" s="72">
        <f>(SUMIFS('Banco de Indicadores Mun. (2)'!I:I,'Banco de Indicadores Mun. (2)'!B:B,'Banco de Indicadores - Mun. (1)'!B3661,'Banco de Indicadores Mun. (2)'!A:A,'Banco de Indicadores - Mun. (1)'!A3661) / VLOOKUP(D3661,'Dados Base'!$B:$K,8,FALSE)) * 100</f>
        <v>0</v>
      </c>
      <c r="AL3661" s="72">
        <f>(SUMIFS('Banco de Indicadores Mun. (2)'!I:I,'Banco de Indicadores Mun. (2)'!B:B,'Banco de Indicadores - Mun. (1)'!B3661,'Banco de Indicadores Mun. (2)'!A:A,'Banco de Indicadores - Mun. (1)'!A3661) / VLOOKUP(D3661,'Dados Base'!$B:$K,9,FALSE)) * 100</f>
        <v>0</v>
      </c>
      <c r="AM3661" s="72">
        <f>(SUMIFS('Banco de Indicadores Mun. (2)'!J:J,'Banco de Indicadores Mun. (2)'!B:B,'Banco de Indicadores - Mun. (1)'!B3661,'Banco de Indicadores Mun. (2)'!A:A,'Banco de Indicadores - Mun. (1)'!A3661) / VLOOKUP(D3661,'Dados Base'!$B:$K,7,FALSE)) * 100</f>
        <v>0</v>
      </c>
      <c r="AN3661" s="72">
        <f>(SUMIFS('Banco de Indicadores Mun. (2)'!K:K,'Banco de Indicadores Mun. (2)'!B:B,'Banco de Indicadores - Mun. (1)'!B3661,'Banco de Indicadores Mun. (2)'!A:A,'Banco de Indicadores - Mun. (1)'!A3661) / VLOOKUP(D3661,'Dados Base'!$B:$K,10,FALSE)) * 100</f>
        <v>0</v>
      </c>
      <c r="AO3661" s="33">
        <v>0</v>
      </c>
      <c r="AP3661" s="34">
        <v>0</v>
      </c>
      <c r="AQ3661" s="17">
        <v>0</v>
      </c>
      <c r="AR3661" s="24">
        <v>8.3000000000000007</v>
      </c>
      <c r="AS3661" s="35">
        <v>44</v>
      </c>
      <c r="AT3661" s="35">
        <v>13.200000000000001</v>
      </c>
      <c r="AU3661" s="35">
        <v>12.691466083150985</v>
      </c>
      <c r="AV3661" s="7">
        <v>2.4300000000000002</v>
      </c>
      <c r="AW3661" s="36">
        <v>0</v>
      </c>
      <c r="AX3661" s="36">
        <v>0</v>
      </c>
      <c r="AY3661" s="117">
        <v>13.889169416932672</v>
      </c>
    </row>
    <row r="3662" spans="1:51" ht="15" x14ac:dyDescent="0.25">
      <c r="A3662" s="144">
        <v>2012</v>
      </c>
      <c r="B3662" s="77" t="s">
        <v>437</v>
      </c>
      <c r="C3662" s="78">
        <v>5</v>
      </c>
      <c r="D3662" s="77">
        <v>3538709</v>
      </c>
      <c r="E3662" s="78">
        <v>35387095</v>
      </c>
      <c r="F3662" s="78" t="str">
        <f t="shared" si="162"/>
        <v>353870952012</v>
      </c>
      <c r="G3662" s="96">
        <v>0.94804447728091823</v>
      </c>
      <c r="H3662" s="80">
        <f t="shared" si="161"/>
        <v>369768</v>
      </c>
      <c r="I3662" s="91">
        <v>362233</v>
      </c>
      <c r="J3662" s="91">
        <v>7535</v>
      </c>
      <c r="K3662" s="83">
        <f>(H3662)/VLOOKUP(D3662,'Dados Base'!$B:$K,6,FALSE)</f>
        <v>270.00021905645087</v>
      </c>
      <c r="L3662" s="88">
        <f t="shared" si="163"/>
        <v>97.962235780273033</v>
      </c>
      <c r="M3662" s="93">
        <v>1</v>
      </c>
      <c r="N3662" s="98">
        <v>0.78500000000000003</v>
      </c>
      <c r="O3662" s="91">
        <v>296</v>
      </c>
      <c r="P3662" s="91" t="s">
        <v>691</v>
      </c>
      <c r="Q3662" s="91" t="s">
        <v>691</v>
      </c>
      <c r="R3662" s="91" t="s">
        <v>691</v>
      </c>
      <c r="S3662" s="91">
        <v>1299</v>
      </c>
      <c r="T3662" s="91" t="s">
        <v>691</v>
      </c>
      <c r="U3662" s="91">
        <v>4588</v>
      </c>
      <c r="V3662" s="91">
        <v>3877</v>
      </c>
      <c r="W3662" s="99">
        <v>22.707899999999999</v>
      </c>
      <c r="X3662" s="19">
        <v>1.2878099299722221</v>
      </c>
      <c r="Y3662" s="29">
        <v>217.19</v>
      </c>
      <c r="Z3662" s="30">
        <v>11908</v>
      </c>
      <c r="AA3662" s="30">
        <v>7535</v>
      </c>
      <c r="AB3662" s="31">
        <v>40</v>
      </c>
      <c r="AC3662" s="32">
        <v>1</v>
      </c>
      <c r="AD3662" s="153">
        <f>VLOOKUP(D3662,'Dados Base'!$B:$K,9,FALSE)*31536000/VLOOKUP($F3662,F:H,MATCH(H3661,F3661:AF3661,0),FALSE)</f>
        <v>1353.4873758681119</v>
      </c>
      <c r="AE3662" s="153">
        <f>VLOOKUP(D3662,'Dados Base'!$B:$K,10,FALSE)*31536000/VLOOKUP($F3662,F:H,MATCH(H3661,F3661:AF3661,0),FALSE)</f>
        <v>184.21756344518724</v>
      </c>
      <c r="AF3662" s="14">
        <v>99.97</v>
      </c>
      <c r="AG3662" s="15">
        <v>100</v>
      </c>
      <c r="AH3662" s="14">
        <v>97.99</v>
      </c>
      <c r="AI3662" s="14">
        <v>47.97</v>
      </c>
      <c r="AJ3662" s="14">
        <v>99.5</v>
      </c>
      <c r="AK3662" s="72">
        <f>(SUMIFS('Banco de Indicadores Mun. (2)'!I:I,'Banco de Indicadores Mun. (2)'!B:B,'Banco de Indicadores - Mun. (1)'!B3662,'Banco de Indicadores Mun. (2)'!A:A,'Banco de Indicadores - Mun. (1)'!A3662) / VLOOKUP(D3662,'Dados Base'!$B:$K,8,FALSE)) * 100</f>
        <v>0</v>
      </c>
      <c r="AL3662" s="72">
        <f>(SUMIFS('Banco de Indicadores Mun. (2)'!I:I,'Banco de Indicadores Mun. (2)'!B:B,'Banco de Indicadores - Mun. (1)'!B3662,'Banco de Indicadores Mun. (2)'!A:A,'Banco de Indicadores - Mun. (1)'!A3662) / VLOOKUP(D3662,'Dados Base'!$B:$K,9,FALSE)) * 100</f>
        <v>0</v>
      </c>
      <c r="AM3662" s="72">
        <f>(SUMIFS('Banco de Indicadores Mun. (2)'!J:J,'Banco de Indicadores Mun. (2)'!B:B,'Banco de Indicadores - Mun. (1)'!B3662,'Banco de Indicadores Mun. (2)'!A:A,'Banco de Indicadores - Mun. (1)'!A3662) / VLOOKUP(D3662,'Dados Base'!$B:$K,7,FALSE)) * 100</f>
        <v>0</v>
      </c>
      <c r="AN3662" s="72">
        <f>(SUMIFS('Banco de Indicadores Mun. (2)'!K:K,'Banco de Indicadores Mun. (2)'!B:B,'Banco de Indicadores - Mun. (1)'!B3662,'Banco de Indicadores Mun. (2)'!A:A,'Banco de Indicadores - Mun. (1)'!A3662) / VLOOKUP(D3662,'Dados Base'!$B:$K,10,FALSE)) * 100</f>
        <v>0</v>
      </c>
      <c r="AO3662" s="33">
        <v>0</v>
      </c>
      <c r="AP3662" s="34">
        <v>0</v>
      </c>
      <c r="AQ3662" s="17">
        <v>0</v>
      </c>
      <c r="AR3662" s="24">
        <v>9.8000000000000007</v>
      </c>
      <c r="AS3662" s="35">
        <v>98</v>
      </c>
      <c r="AT3662" s="35">
        <v>69.58</v>
      </c>
      <c r="AU3662" s="35">
        <v>61.245692537159904</v>
      </c>
      <c r="AV3662" s="7">
        <v>7.02</v>
      </c>
      <c r="AW3662" s="36">
        <v>8</v>
      </c>
      <c r="AX3662" s="36">
        <v>1</v>
      </c>
      <c r="AY3662" s="117">
        <v>157.46733567517396</v>
      </c>
    </row>
    <row r="3663" spans="1:51" ht="15" x14ac:dyDescent="0.25">
      <c r="A3663" s="144">
        <v>2012</v>
      </c>
      <c r="B3663" s="77" t="s">
        <v>438</v>
      </c>
      <c r="C3663" s="78">
        <v>14</v>
      </c>
      <c r="D3663" s="77">
        <v>3538808</v>
      </c>
      <c r="E3663" s="78">
        <v>353880814</v>
      </c>
      <c r="F3663" s="78" t="str">
        <f t="shared" si="162"/>
        <v>3538808142012</v>
      </c>
      <c r="G3663" s="96">
        <v>0.12254209771276336</v>
      </c>
      <c r="H3663" s="80">
        <f t="shared" si="161"/>
        <v>28508</v>
      </c>
      <c r="I3663" s="91">
        <v>25773</v>
      </c>
      <c r="J3663" s="91">
        <v>2735</v>
      </c>
      <c r="K3663" s="83">
        <f>(H3663)/VLOOKUP(D3663,'Dados Base'!$B:$K,6,FALSE)</f>
        <v>56.425786275557662</v>
      </c>
      <c r="L3663" s="88">
        <f t="shared" si="163"/>
        <v>90.406201767924784</v>
      </c>
      <c r="M3663" s="93">
        <v>3</v>
      </c>
      <c r="N3663" s="98">
        <v>0.75800000000000001</v>
      </c>
      <c r="O3663" s="91">
        <v>206</v>
      </c>
      <c r="P3663" s="91" t="s">
        <v>691</v>
      </c>
      <c r="Q3663" s="91" t="s">
        <v>691</v>
      </c>
      <c r="R3663" s="91" t="s">
        <v>691</v>
      </c>
      <c r="S3663" s="91">
        <v>83</v>
      </c>
      <c r="T3663" s="91" t="s">
        <v>691</v>
      </c>
      <c r="U3663" s="91">
        <v>359</v>
      </c>
      <c r="V3663" s="91">
        <v>248</v>
      </c>
      <c r="W3663" s="99">
        <v>45.053799999999995</v>
      </c>
      <c r="X3663" s="19">
        <v>8.1180654421296294E-2</v>
      </c>
      <c r="Y3663" s="29">
        <v>10.27</v>
      </c>
      <c r="Z3663" s="30">
        <v>1150</v>
      </c>
      <c r="AA3663" s="30">
        <v>237</v>
      </c>
      <c r="AB3663" s="31">
        <v>2</v>
      </c>
      <c r="AC3663" s="32">
        <v>0</v>
      </c>
      <c r="AD3663" s="153">
        <f>VLOOKUP(D3663,'Dados Base'!$B:$K,9,FALSE)*31536000/VLOOKUP($F3663,F:H,MATCH(H3662,F3662:AF3662,0),FALSE)</f>
        <v>6250.1192647677844</v>
      </c>
      <c r="AE3663" s="153">
        <f>VLOOKUP(D3663,'Dados Base'!$B:$K,10,FALSE)*31536000/VLOOKUP($F3663,F:H,MATCH(H3662,F3662:AF3662,0),FALSE)</f>
        <v>763.28890136102143</v>
      </c>
      <c r="AF3663" s="14">
        <v>93.55</v>
      </c>
      <c r="AG3663" s="15" t="s">
        <v>692</v>
      </c>
      <c r="AH3663" s="14">
        <v>85.36</v>
      </c>
      <c r="AI3663" s="14">
        <v>35.130000000000003</v>
      </c>
      <c r="AJ3663" s="14">
        <v>100</v>
      </c>
      <c r="AK3663" s="72">
        <f>(SUMIFS('Banco de Indicadores Mun. (2)'!I:I,'Banco de Indicadores Mun. (2)'!B:B,'Banco de Indicadores - Mun. (1)'!B3663,'Banco de Indicadores Mun. (2)'!A:A,'Banco de Indicadores - Mun. (1)'!A3663) / VLOOKUP(D3663,'Dados Base'!$B:$K,8,FALSE)) * 100</f>
        <v>0</v>
      </c>
      <c r="AL3663" s="72">
        <f>(SUMIFS('Banco de Indicadores Mun. (2)'!I:I,'Banco de Indicadores Mun. (2)'!B:B,'Banco de Indicadores - Mun. (1)'!B3663,'Banco de Indicadores Mun. (2)'!A:A,'Banco de Indicadores - Mun. (1)'!A3663) / VLOOKUP(D3663,'Dados Base'!$B:$K,9,FALSE)) * 100</f>
        <v>0</v>
      </c>
      <c r="AM3663" s="72">
        <f>(SUMIFS('Banco de Indicadores Mun. (2)'!J:J,'Banco de Indicadores Mun. (2)'!B:B,'Banco de Indicadores - Mun. (1)'!B3663,'Banco de Indicadores Mun. (2)'!A:A,'Banco de Indicadores - Mun. (1)'!A3663) / VLOOKUP(D3663,'Dados Base'!$B:$K,7,FALSE)) * 100</f>
        <v>0</v>
      </c>
      <c r="AN3663" s="72">
        <f>(SUMIFS('Banco de Indicadores Mun. (2)'!K:K,'Banco de Indicadores Mun. (2)'!B:B,'Banco de Indicadores - Mun. (1)'!B3663,'Banco de Indicadores Mun. (2)'!A:A,'Banco de Indicadores - Mun. (1)'!A3663) / VLOOKUP(D3663,'Dados Base'!$B:$K,10,FALSE)) * 100</f>
        <v>0</v>
      </c>
      <c r="AO3663" s="33">
        <v>0</v>
      </c>
      <c r="AP3663" s="34">
        <v>0</v>
      </c>
      <c r="AQ3663" s="17">
        <v>0</v>
      </c>
      <c r="AR3663" s="24">
        <v>6.8</v>
      </c>
      <c r="AS3663" s="35">
        <v>97</v>
      </c>
      <c r="AT3663" s="35">
        <v>92.15</v>
      </c>
      <c r="AU3663" s="35">
        <v>82.912761355443394</v>
      </c>
      <c r="AV3663" s="7">
        <v>9.8800000000000008</v>
      </c>
      <c r="AW3663" s="36">
        <v>0</v>
      </c>
      <c r="AX3663" s="36">
        <v>0</v>
      </c>
      <c r="AY3663" s="117">
        <v>0.77621570162664855</v>
      </c>
    </row>
    <row r="3664" spans="1:51" ht="15" x14ac:dyDescent="0.25">
      <c r="A3664" s="144">
        <v>2012</v>
      </c>
      <c r="B3664" s="77" t="s">
        <v>439</v>
      </c>
      <c r="C3664" s="78">
        <v>16</v>
      </c>
      <c r="D3664" s="77">
        <v>3538907</v>
      </c>
      <c r="E3664" s="78">
        <v>353890716</v>
      </c>
      <c r="F3664" s="78" t="str">
        <f t="shared" si="162"/>
        <v>3538907162012</v>
      </c>
      <c r="G3664" s="96">
        <v>1.0184309438487915</v>
      </c>
      <c r="H3664" s="80">
        <f t="shared" si="161"/>
        <v>22851</v>
      </c>
      <c r="I3664" s="91">
        <v>18645</v>
      </c>
      <c r="J3664" s="91">
        <v>4206</v>
      </c>
      <c r="K3664" s="83">
        <f>(H3664)/VLOOKUP(D3664,'Dados Base'!$B:$K,6,FALSE)</f>
        <v>27.886457659592644</v>
      </c>
      <c r="L3664" s="88">
        <f t="shared" si="163"/>
        <v>81.593803334646182</v>
      </c>
      <c r="M3664" s="93">
        <v>4</v>
      </c>
      <c r="N3664" s="98">
        <v>0.749</v>
      </c>
      <c r="O3664" s="91">
        <v>168</v>
      </c>
      <c r="P3664" s="91" t="s">
        <v>691</v>
      </c>
      <c r="Q3664" s="91" t="s">
        <v>691</v>
      </c>
      <c r="R3664" s="91" t="s">
        <v>691</v>
      </c>
      <c r="S3664" s="91">
        <v>26</v>
      </c>
      <c r="T3664" s="91" t="s">
        <v>691</v>
      </c>
      <c r="U3664" s="91">
        <v>211</v>
      </c>
      <c r="V3664" s="91">
        <v>143</v>
      </c>
      <c r="W3664" s="99">
        <v>19.236599999999999</v>
      </c>
      <c r="X3664" s="19">
        <v>6.8368578677083333E-2</v>
      </c>
      <c r="Y3664" s="29">
        <v>7.53</v>
      </c>
      <c r="Z3664" s="30">
        <v>0</v>
      </c>
      <c r="AA3664" s="30">
        <v>1016</v>
      </c>
      <c r="AB3664" s="31">
        <v>0</v>
      </c>
      <c r="AC3664" s="32">
        <v>0</v>
      </c>
      <c r="AD3664" s="153">
        <f>VLOOKUP(D3664,'Dados Base'!$B:$K,9,FALSE)*31536000/VLOOKUP($F3664,F:H,MATCH(H3663,F3663:AF3663,0),FALSE)</f>
        <v>8404.6317447814108</v>
      </c>
      <c r="AE3664" s="153">
        <f>VLOOKUP(D3664,'Dados Base'!$B:$K,10,FALSE)*31536000/VLOOKUP($F3664,F:H,MATCH(H3663,F3663:AF3663,0),FALSE)</f>
        <v>855.64395431272135</v>
      </c>
      <c r="AF3664" s="14">
        <v>98.29</v>
      </c>
      <c r="AG3664" s="15" t="s">
        <v>692</v>
      </c>
      <c r="AH3664" s="14">
        <v>83.81</v>
      </c>
      <c r="AI3664" s="14">
        <v>12.98</v>
      </c>
      <c r="AJ3664" s="14">
        <v>100</v>
      </c>
      <c r="AK3664" s="72">
        <f>(SUMIFS('Banco de Indicadores Mun. (2)'!I:I,'Banco de Indicadores Mun. (2)'!B:B,'Banco de Indicadores - Mun. (1)'!B3664,'Banco de Indicadores Mun. (2)'!A:A,'Banco de Indicadores - Mun. (1)'!A3664) / VLOOKUP(D3664,'Dados Base'!$B:$K,8,FALSE)) * 100</f>
        <v>0</v>
      </c>
      <c r="AL3664" s="72">
        <f>(SUMIFS('Banco de Indicadores Mun. (2)'!I:I,'Banco de Indicadores Mun. (2)'!B:B,'Banco de Indicadores - Mun. (1)'!B3664,'Banco de Indicadores Mun. (2)'!A:A,'Banco de Indicadores - Mun. (1)'!A3664) / VLOOKUP(D3664,'Dados Base'!$B:$K,9,FALSE)) * 100</f>
        <v>0</v>
      </c>
      <c r="AM3664" s="72">
        <f>(SUMIFS('Banco de Indicadores Mun. (2)'!J:J,'Banco de Indicadores Mun. (2)'!B:B,'Banco de Indicadores - Mun. (1)'!B3664,'Banco de Indicadores Mun. (2)'!A:A,'Banco de Indicadores - Mun. (1)'!A3664) / VLOOKUP(D3664,'Dados Base'!$B:$K,7,FALSE)) * 100</f>
        <v>0</v>
      </c>
      <c r="AN3664" s="72">
        <f>(SUMIFS('Banco de Indicadores Mun. (2)'!K:K,'Banco de Indicadores Mun. (2)'!B:B,'Banco de Indicadores - Mun. (1)'!B3664,'Banco de Indicadores Mun. (2)'!A:A,'Banco de Indicadores - Mun. (1)'!A3664) / VLOOKUP(D3664,'Dados Base'!$B:$K,10,FALSE)) * 100</f>
        <v>0</v>
      </c>
      <c r="AO3664" s="33">
        <v>0</v>
      </c>
      <c r="AP3664" s="34">
        <v>0</v>
      </c>
      <c r="AQ3664" s="17">
        <v>0</v>
      </c>
      <c r="AR3664" s="24">
        <v>8</v>
      </c>
      <c r="AS3664" s="35">
        <v>100</v>
      </c>
      <c r="AT3664" s="35">
        <v>0</v>
      </c>
      <c r="AU3664" s="35">
        <v>0</v>
      </c>
      <c r="AV3664" s="7">
        <v>1.5</v>
      </c>
      <c r="AW3664" s="36">
        <v>0</v>
      </c>
      <c r="AX3664" s="36">
        <v>0</v>
      </c>
      <c r="AY3664" s="117">
        <v>231.35410892307141</v>
      </c>
    </row>
    <row r="3665" spans="1:51" ht="15" x14ac:dyDescent="0.25">
      <c r="A3665" s="144">
        <v>2012</v>
      </c>
      <c r="B3665" s="77" t="s">
        <v>440</v>
      </c>
      <c r="C3665" s="78">
        <v>15</v>
      </c>
      <c r="D3665" s="77">
        <v>3539004</v>
      </c>
      <c r="E3665" s="78">
        <v>353900415</v>
      </c>
      <c r="F3665" s="78" t="str">
        <f t="shared" si="162"/>
        <v>3539004152012</v>
      </c>
      <c r="G3665" s="96">
        <v>0.4841498285187873</v>
      </c>
      <c r="H3665" s="80">
        <f t="shared" si="161"/>
        <v>10668</v>
      </c>
      <c r="I3665" s="91">
        <v>9623</v>
      </c>
      <c r="J3665" s="91">
        <v>1045</v>
      </c>
      <c r="K3665" s="83">
        <f>(H3665)/VLOOKUP(D3665,'Dados Base'!$B:$K,6,FALSE)</f>
        <v>49.436952592798555</v>
      </c>
      <c r="L3665" s="88">
        <f t="shared" si="163"/>
        <v>90.204349456317956</v>
      </c>
      <c r="M3665" s="93">
        <v>4</v>
      </c>
      <c r="N3665" s="98">
        <v>0.75600000000000001</v>
      </c>
      <c r="O3665" s="91">
        <v>108</v>
      </c>
      <c r="P3665" s="91" t="s">
        <v>691</v>
      </c>
      <c r="Q3665" s="91" t="s">
        <v>691</v>
      </c>
      <c r="R3665" s="91" t="s">
        <v>691</v>
      </c>
      <c r="S3665" s="91">
        <v>16</v>
      </c>
      <c r="T3665" s="91" t="s">
        <v>691</v>
      </c>
      <c r="U3665" s="91">
        <v>155</v>
      </c>
      <c r="V3665" s="91">
        <v>106</v>
      </c>
      <c r="W3665" s="99">
        <v>0</v>
      </c>
      <c r="X3665" s="19">
        <v>3.2340054347222223E-2</v>
      </c>
      <c r="Y3665" s="29">
        <v>3.84</v>
      </c>
      <c r="Z3665" s="30">
        <v>446</v>
      </c>
      <c r="AA3665" s="30">
        <v>73</v>
      </c>
      <c r="AB3665" s="31">
        <v>2</v>
      </c>
      <c r="AC3665" s="32">
        <v>0</v>
      </c>
      <c r="AD3665" s="153">
        <f>VLOOKUP(D3665,'Dados Base'!$B:$K,9,FALSE)*31536000/VLOOKUP($F3665,F:H,MATCH(H3664,F3664:AF3664,0),FALSE)</f>
        <v>4818.4926884139486</v>
      </c>
      <c r="AE3665" s="153">
        <f>VLOOKUP(D3665,'Dados Base'!$B:$K,10,FALSE)*31536000/VLOOKUP($F3665,F:H,MATCH(H3664,F3664:AF3664,0),FALSE)</f>
        <v>532.10348706411719</v>
      </c>
      <c r="AF3665" s="14">
        <v>99.59</v>
      </c>
      <c r="AG3665" s="15">
        <v>100</v>
      </c>
      <c r="AH3665" s="14" t="s">
        <v>692</v>
      </c>
      <c r="AI3665" s="14">
        <v>16.690000000000001</v>
      </c>
      <c r="AJ3665" s="14">
        <v>99.6</v>
      </c>
      <c r="AK3665" s="72">
        <f>(SUMIFS('Banco de Indicadores Mun. (2)'!I:I,'Banco de Indicadores Mun. (2)'!B:B,'Banco de Indicadores - Mun. (1)'!B3665,'Banco de Indicadores Mun. (2)'!A:A,'Banco de Indicadores - Mun. (1)'!A3665) / VLOOKUP(D3665,'Dados Base'!$B:$K,8,FALSE)) * 100</f>
        <v>0</v>
      </c>
      <c r="AL3665" s="72">
        <f>(SUMIFS('Banco de Indicadores Mun. (2)'!I:I,'Banco de Indicadores Mun. (2)'!B:B,'Banco de Indicadores - Mun. (1)'!B3665,'Banco de Indicadores Mun. (2)'!A:A,'Banco de Indicadores - Mun. (1)'!A3665) / VLOOKUP(D3665,'Dados Base'!$B:$K,9,FALSE)) * 100</f>
        <v>0</v>
      </c>
      <c r="AM3665" s="72">
        <f>(SUMIFS('Banco de Indicadores Mun. (2)'!J:J,'Banco de Indicadores Mun. (2)'!B:B,'Banco de Indicadores - Mun. (1)'!B3665,'Banco de Indicadores Mun. (2)'!A:A,'Banco de Indicadores - Mun. (1)'!A3665) / VLOOKUP(D3665,'Dados Base'!$B:$K,7,FALSE)) * 100</f>
        <v>0</v>
      </c>
      <c r="AN3665" s="72">
        <f>(SUMIFS('Banco de Indicadores Mun. (2)'!K:K,'Banco de Indicadores Mun. (2)'!B:B,'Banco de Indicadores - Mun. (1)'!B3665,'Banco de Indicadores Mun. (2)'!A:A,'Banco de Indicadores - Mun. (1)'!A3665) / VLOOKUP(D3665,'Dados Base'!$B:$K,10,FALSE)) * 100</f>
        <v>0</v>
      </c>
      <c r="AO3665" s="33">
        <v>0</v>
      </c>
      <c r="AP3665" s="34">
        <v>0</v>
      </c>
      <c r="AQ3665" s="17">
        <v>0</v>
      </c>
      <c r="AR3665" s="24">
        <v>8</v>
      </c>
      <c r="AS3665" s="35">
        <v>100</v>
      </c>
      <c r="AT3665" s="35">
        <v>100</v>
      </c>
      <c r="AU3665" s="35">
        <v>85.934489402697494</v>
      </c>
      <c r="AV3665" s="7">
        <v>10</v>
      </c>
      <c r="AW3665" s="36">
        <v>0</v>
      </c>
      <c r="AX3665" s="36">
        <v>0</v>
      </c>
      <c r="AY3665" s="117">
        <v>78.503664744692188</v>
      </c>
    </row>
    <row r="3666" spans="1:51" ht="15" x14ac:dyDescent="0.25">
      <c r="A3666" s="144">
        <v>2012</v>
      </c>
      <c r="B3666" s="77" t="s">
        <v>441</v>
      </c>
      <c r="C3666" s="78">
        <v>6</v>
      </c>
      <c r="D3666" s="77">
        <v>3539103</v>
      </c>
      <c r="E3666" s="78">
        <v>35391036</v>
      </c>
      <c r="F3666" s="78" t="str">
        <f t="shared" si="162"/>
        <v>353910362012</v>
      </c>
      <c r="G3666" s="96">
        <v>2.2568319704439732</v>
      </c>
      <c r="H3666" s="80">
        <f t="shared" si="161"/>
        <v>16298</v>
      </c>
      <c r="I3666" s="91">
        <v>16298</v>
      </c>
      <c r="J3666" s="91">
        <v>0</v>
      </c>
      <c r="K3666" s="83">
        <f>(H3666)/VLOOKUP(D3666,'Dados Base'!$B:$K,6,FALSE)</f>
        <v>150.54498429706263</v>
      </c>
      <c r="L3666" s="88">
        <f t="shared" si="163"/>
        <v>100</v>
      </c>
      <c r="M3666" s="93">
        <v>5</v>
      </c>
      <c r="N3666" s="98">
        <v>0.72699999999999998</v>
      </c>
      <c r="O3666" s="91">
        <v>2</v>
      </c>
      <c r="P3666" s="91" t="s">
        <v>691</v>
      </c>
      <c r="Q3666" s="91" t="s">
        <v>691</v>
      </c>
      <c r="R3666" s="91" t="s">
        <v>691</v>
      </c>
      <c r="S3666" s="91">
        <v>18</v>
      </c>
      <c r="T3666" s="91" t="s">
        <v>691</v>
      </c>
      <c r="U3666" s="91">
        <v>55</v>
      </c>
      <c r="V3666" s="91">
        <v>47</v>
      </c>
      <c r="W3666" s="99">
        <v>6.16</v>
      </c>
      <c r="X3666" s="19">
        <v>4.0819774620370369E-2</v>
      </c>
      <c r="Y3666" s="29">
        <v>6.5</v>
      </c>
      <c r="Z3666" s="30">
        <v>187</v>
      </c>
      <c r="AA3666" s="30">
        <v>690</v>
      </c>
      <c r="AB3666" s="31">
        <v>0</v>
      </c>
      <c r="AC3666" s="32">
        <v>0</v>
      </c>
      <c r="AD3666" s="153">
        <f>VLOOKUP(D3666,'Dados Base'!$B:$K,9,FALSE)*31536000/VLOOKUP($F3666,F:H,MATCH(H3665,F3665:AF3665,0),FALSE)</f>
        <v>2747.6451098294269</v>
      </c>
      <c r="AE3666" s="153">
        <f>VLOOKUP(D3666,'Dados Base'!$B:$K,10,FALSE)*31536000/VLOOKUP($F3666,F:H,MATCH(H3665,F3665:AF3665,0),FALSE)</f>
        <v>406.34188243956322</v>
      </c>
      <c r="AF3666" s="14">
        <v>82.28</v>
      </c>
      <c r="AG3666" s="15" t="s">
        <v>692</v>
      </c>
      <c r="AH3666" s="14">
        <v>31.06</v>
      </c>
      <c r="AI3666" s="14">
        <v>58.99</v>
      </c>
      <c r="AJ3666" s="14">
        <v>82.3</v>
      </c>
      <c r="AK3666" s="72">
        <f>(SUMIFS('Banco de Indicadores Mun. (2)'!I:I,'Banco de Indicadores Mun. (2)'!B:B,'Banco de Indicadores - Mun. (1)'!B3666,'Banco de Indicadores Mun. (2)'!A:A,'Banco de Indicadores - Mun. (1)'!A3666) / VLOOKUP(D3666,'Dados Base'!$B:$K,8,FALSE)) * 100</f>
        <v>0</v>
      </c>
      <c r="AL3666" s="72">
        <f>(SUMIFS('Banco de Indicadores Mun. (2)'!I:I,'Banco de Indicadores Mun. (2)'!B:B,'Banco de Indicadores - Mun. (1)'!B3666,'Banco de Indicadores Mun. (2)'!A:A,'Banco de Indicadores - Mun. (1)'!A3666) / VLOOKUP(D3666,'Dados Base'!$B:$K,9,FALSE)) * 100</f>
        <v>0</v>
      </c>
      <c r="AM3666" s="72">
        <f>(SUMIFS('Banco de Indicadores Mun. (2)'!J:J,'Banco de Indicadores Mun. (2)'!B:B,'Banco de Indicadores - Mun. (1)'!B3666,'Banco de Indicadores Mun. (2)'!A:A,'Banco de Indicadores - Mun. (1)'!A3666) / VLOOKUP(D3666,'Dados Base'!$B:$K,7,FALSE)) * 100</f>
        <v>0</v>
      </c>
      <c r="AN3666" s="72">
        <f>(SUMIFS('Banco de Indicadores Mun. (2)'!K:K,'Banco de Indicadores Mun. (2)'!B:B,'Banco de Indicadores - Mun. (1)'!B3666,'Banco de Indicadores Mun. (2)'!A:A,'Banco de Indicadores - Mun. (1)'!A3666) / VLOOKUP(D3666,'Dados Base'!$B:$K,10,FALSE)) * 100</f>
        <v>0</v>
      </c>
      <c r="AO3666" s="33">
        <v>0</v>
      </c>
      <c r="AP3666" s="34">
        <v>0</v>
      </c>
      <c r="AQ3666" s="17">
        <v>0</v>
      </c>
      <c r="AR3666" s="24">
        <v>8.1999999999999993</v>
      </c>
      <c r="AS3666" s="35">
        <v>41</v>
      </c>
      <c r="AT3666" s="35">
        <v>22.14</v>
      </c>
      <c r="AU3666" s="35">
        <v>21.322690992018245</v>
      </c>
      <c r="AV3666" s="7">
        <v>2.81</v>
      </c>
      <c r="AW3666" s="36">
        <v>0</v>
      </c>
      <c r="AX3666" s="36">
        <v>0</v>
      </c>
      <c r="AY3666" s="117">
        <v>146.60165591323513</v>
      </c>
    </row>
    <row r="3667" spans="1:51" ht="15" x14ac:dyDescent="0.25">
      <c r="A3667" s="144">
        <v>2012</v>
      </c>
      <c r="B3667" s="77" t="s">
        <v>442</v>
      </c>
      <c r="C3667" s="78">
        <v>22</v>
      </c>
      <c r="D3667" s="77">
        <v>3539202</v>
      </c>
      <c r="E3667" s="78">
        <v>353920222</v>
      </c>
      <c r="F3667" s="78" t="str">
        <f t="shared" si="162"/>
        <v>3539202222012</v>
      </c>
      <c r="G3667" s="96">
        <v>1.029215765198499</v>
      </c>
      <c r="H3667" s="80">
        <f t="shared" si="161"/>
        <v>25183</v>
      </c>
      <c r="I3667" s="91">
        <v>23979</v>
      </c>
      <c r="J3667" s="91">
        <v>1204</v>
      </c>
      <c r="K3667" s="83">
        <f>(H3667)/VLOOKUP(D3667,'Dados Base'!$B:$K,6,FALSE)</f>
        <v>52.377287853577371</v>
      </c>
      <c r="L3667" s="88">
        <f t="shared" si="163"/>
        <v>95.218996942381764</v>
      </c>
      <c r="M3667" s="93">
        <v>4</v>
      </c>
      <c r="N3667" s="98">
        <v>0.77600000000000002</v>
      </c>
      <c r="O3667" s="91">
        <v>87</v>
      </c>
      <c r="P3667" s="91" t="s">
        <v>691</v>
      </c>
      <c r="Q3667" s="91" t="s">
        <v>691</v>
      </c>
      <c r="R3667" s="91" t="s">
        <v>691</v>
      </c>
      <c r="S3667" s="91">
        <v>38</v>
      </c>
      <c r="T3667" s="91" t="s">
        <v>691</v>
      </c>
      <c r="U3667" s="91">
        <v>287</v>
      </c>
      <c r="V3667" s="91">
        <v>149</v>
      </c>
      <c r="W3667" s="99">
        <v>31.202100000000002</v>
      </c>
      <c r="X3667" s="19">
        <v>7.6587594721064814E-2</v>
      </c>
      <c r="Y3667" s="29">
        <v>9.5299999999999994</v>
      </c>
      <c r="Z3667" s="30">
        <v>1027</v>
      </c>
      <c r="AA3667" s="30">
        <v>260</v>
      </c>
      <c r="AB3667" s="31">
        <v>2</v>
      </c>
      <c r="AC3667" s="32">
        <v>0</v>
      </c>
      <c r="AD3667" s="153">
        <f>VLOOKUP(D3667,'Dados Base'!$B:$K,9,FALSE)*31536000/VLOOKUP($F3667,F:H,MATCH(H3666,F3666:AF3666,0),FALSE)</f>
        <v>4533.2295596235554</v>
      </c>
      <c r="AE3667" s="153">
        <f>VLOOKUP(D3667,'Dados Base'!$B:$K,10,FALSE)*31536000/VLOOKUP($F3667,F:H,MATCH(H3666,F3666:AF3666,0),FALSE)</f>
        <v>626.13667950601598</v>
      </c>
      <c r="AF3667" s="14">
        <v>99.91</v>
      </c>
      <c r="AG3667" s="15">
        <v>100</v>
      </c>
      <c r="AH3667" s="14">
        <v>85.65</v>
      </c>
      <c r="AI3667" s="14">
        <v>21.31</v>
      </c>
      <c r="AJ3667" s="14">
        <v>100</v>
      </c>
      <c r="AK3667" s="72">
        <f>(SUMIFS('Banco de Indicadores Mun. (2)'!I:I,'Banco de Indicadores Mun. (2)'!B:B,'Banco de Indicadores - Mun. (1)'!B3667,'Banco de Indicadores Mun. (2)'!A:A,'Banco de Indicadores - Mun. (1)'!A3667) / VLOOKUP(D3667,'Dados Base'!$B:$K,8,FALSE)) * 100</f>
        <v>0</v>
      </c>
      <c r="AL3667" s="72">
        <f>(SUMIFS('Banco de Indicadores Mun. (2)'!I:I,'Banco de Indicadores Mun. (2)'!B:B,'Banco de Indicadores - Mun. (1)'!B3667,'Banco de Indicadores Mun. (2)'!A:A,'Banco de Indicadores - Mun. (1)'!A3667) / VLOOKUP(D3667,'Dados Base'!$B:$K,9,FALSE)) * 100</f>
        <v>0</v>
      </c>
      <c r="AM3667" s="72">
        <f>(SUMIFS('Banco de Indicadores Mun. (2)'!J:J,'Banco de Indicadores Mun. (2)'!B:B,'Banco de Indicadores - Mun. (1)'!B3667,'Banco de Indicadores Mun. (2)'!A:A,'Banco de Indicadores - Mun. (1)'!A3667) / VLOOKUP(D3667,'Dados Base'!$B:$K,7,FALSE)) * 100</f>
        <v>0</v>
      </c>
      <c r="AN3667" s="72">
        <f>(SUMIFS('Banco de Indicadores Mun. (2)'!K:K,'Banco de Indicadores Mun. (2)'!B:B,'Banco de Indicadores - Mun. (1)'!B3667,'Banco de Indicadores Mun. (2)'!A:A,'Banco de Indicadores - Mun. (1)'!A3667) / VLOOKUP(D3667,'Dados Base'!$B:$K,10,FALSE)) * 100</f>
        <v>0</v>
      </c>
      <c r="AO3667" s="33">
        <v>1</v>
      </c>
      <c r="AP3667" s="34">
        <v>0</v>
      </c>
      <c r="AQ3667" s="17">
        <v>0</v>
      </c>
      <c r="AR3667" s="24">
        <v>4.2</v>
      </c>
      <c r="AS3667" s="35">
        <v>95</v>
      </c>
      <c r="AT3667" s="35">
        <v>95</v>
      </c>
      <c r="AU3667" s="35">
        <v>79.797979797979806</v>
      </c>
      <c r="AV3667" s="7">
        <v>8.61</v>
      </c>
      <c r="AW3667" s="36">
        <v>0</v>
      </c>
      <c r="AX3667" s="36">
        <v>0</v>
      </c>
      <c r="AY3667" s="117">
        <v>0.70889074889134174</v>
      </c>
    </row>
    <row r="3668" spans="1:51" ht="15" x14ac:dyDescent="0.25">
      <c r="A3668" s="144">
        <v>2012</v>
      </c>
      <c r="B3668" s="77" t="s">
        <v>443</v>
      </c>
      <c r="C3668" s="78">
        <v>9</v>
      </c>
      <c r="D3668" s="77">
        <v>3539301</v>
      </c>
      <c r="E3668" s="78">
        <v>35393019</v>
      </c>
      <c r="F3668" s="78" t="str">
        <f t="shared" si="162"/>
        <v>353930192012</v>
      </c>
      <c r="G3668" s="96">
        <v>0.71601659982021282</v>
      </c>
      <c r="H3668" s="80">
        <f t="shared" si="161"/>
        <v>70824</v>
      </c>
      <c r="I3668" s="91">
        <v>65226</v>
      </c>
      <c r="J3668" s="91">
        <v>5598</v>
      </c>
      <c r="K3668" s="83">
        <f>(H3668)/VLOOKUP(D3668,'Dados Base'!$B:$K,6,FALSE)</f>
        <v>97.427573114699968</v>
      </c>
      <c r="L3668" s="88">
        <f t="shared" si="163"/>
        <v>92.09589969501863</v>
      </c>
      <c r="M3668" s="93">
        <v>2</v>
      </c>
      <c r="N3668" s="98">
        <v>0.80100000000000005</v>
      </c>
      <c r="O3668" s="91">
        <v>235</v>
      </c>
      <c r="P3668" s="91" t="s">
        <v>691</v>
      </c>
      <c r="Q3668" s="91" t="s">
        <v>691</v>
      </c>
      <c r="R3668" s="91" t="s">
        <v>691</v>
      </c>
      <c r="S3668" s="91">
        <v>153</v>
      </c>
      <c r="T3668" s="91" t="s">
        <v>691</v>
      </c>
      <c r="U3668" s="91">
        <v>718</v>
      </c>
      <c r="V3668" s="91">
        <v>629</v>
      </c>
      <c r="W3668" s="99">
        <v>0</v>
      </c>
      <c r="X3668" s="19">
        <v>0.19646438247222225</v>
      </c>
      <c r="Y3668" s="29">
        <v>25.98</v>
      </c>
      <c r="Z3668" s="30">
        <v>976</v>
      </c>
      <c r="AA3668" s="30">
        <v>2530</v>
      </c>
      <c r="AB3668" s="31">
        <v>12</v>
      </c>
      <c r="AC3668" s="32">
        <v>1</v>
      </c>
      <c r="AD3668" s="153">
        <f>VLOOKUP(D3668,'Dados Base'!$B:$K,9,FALSE)*31536000/VLOOKUP($F3668,F:H,MATCH(H3667,F3667:AF3667,0),FALSE)</f>
        <v>4368.1260589630638</v>
      </c>
      <c r="AE3668" s="153">
        <f>VLOOKUP(D3668,'Dados Base'!$B:$K,10,FALSE)*31536000/VLOOKUP($F3668,F:H,MATCH(H3667,F3667:AF3667,0),FALSE)</f>
        <v>516.51643510674353</v>
      </c>
      <c r="AF3668" s="14">
        <v>91.13</v>
      </c>
      <c r="AG3668" s="15">
        <v>91.6</v>
      </c>
      <c r="AH3668" s="14">
        <v>89.74</v>
      </c>
      <c r="AI3668" s="14">
        <v>42.6</v>
      </c>
      <c r="AJ3668" s="14">
        <v>99.5</v>
      </c>
      <c r="AK3668" s="72">
        <f>(SUMIFS('Banco de Indicadores Mun. (2)'!I:I,'Banco de Indicadores Mun. (2)'!B:B,'Banco de Indicadores - Mun. (1)'!B3668,'Banco de Indicadores Mun. (2)'!A:A,'Banco de Indicadores - Mun. (1)'!A3668) / VLOOKUP(D3668,'Dados Base'!$B:$K,8,FALSE)) * 100</f>
        <v>0</v>
      </c>
      <c r="AL3668" s="72">
        <f>(SUMIFS('Banco de Indicadores Mun. (2)'!I:I,'Banco de Indicadores Mun. (2)'!B:B,'Banco de Indicadores - Mun. (1)'!B3668,'Banco de Indicadores Mun. (2)'!A:A,'Banco de Indicadores - Mun. (1)'!A3668) / VLOOKUP(D3668,'Dados Base'!$B:$K,9,FALSE)) * 100</f>
        <v>0</v>
      </c>
      <c r="AM3668" s="72">
        <f>(SUMIFS('Banco de Indicadores Mun. (2)'!J:J,'Banco de Indicadores Mun. (2)'!B:B,'Banco de Indicadores - Mun. (1)'!B3668,'Banco de Indicadores Mun. (2)'!A:A,'Banco de Indicadores - Mun. (1)'!A3668) / VLOOKUP(D3668,'Dados Base'!$B:$K,7,FALSE)) * 100</f>
        <v>0</v>
      </c>
      <c r="AN3668" s="72">
        <f>(SUMIFS('Banco de Indicadores Mun. (2)'!K:K,'Banco de Indicadores Mun. (2)'!B:B,'Banco de Indicadores - Mun. (1)'!B3668,'Banco de Indicadores Mun. (2)'!A:A,'Banco de Indicadores - Mun. (1)'!A3668) / VLOOKUP(D3668,'Dados Base'!$B:$K,10,FALSE)) * 100</f>
        <v>0</v>
      </c>
      <c r="AO3668" s="33">
        <v>0</v>
      </c>
      <c r="AP3668" s="34">
        <v>0</v>
      </c>
      <c r="AQ3668" s="17">
        <v>0</v>
      </c>
      <c r="AR3668" s="24">
        <v>8.4</v>
      </c>
      <c r="AS3668" s="35">
        <v>100</v>
      </c>
      <c r="AT3668" s="35">
        <v>37</v>
      </c>
      <c r="AU3668" s="35">
        <v>27.837992013690815</v>
      </c>
      <c r="AV3668" s="7">
        <v>3.87</v>
      </c>
      <c r="AW3668" s="36">
        <v>0</v>
      </c>
      <c r="AX3668" s="36">
        <v>1</v>
      </c>
      <c r="AY3668" s="117">
        <v>151.68504035075173</v>
      </c>
    </row>
    <row r="3669" spans="1:51" ht="15" x14ac:dyDescent="0.25">
      <c r="A3669" s="144">
        <v>2012</v>
      </c>
      <c r="B3669" s="77" t="s">
        <v>444</v>
      </c>
      <c r="C3669" s="78">
        <v>16</v>
      </c>
      <c r="D3669" s="77">
        <v>3539400</v>
      </c>
      <c r="E3669" s="78">
        <v>353940016</v>
      </c>
      <c r="F3669" s="78" t="str">
        <f t="shared" si="162"/>
        <v>3539400162012</v>
      </c>
      <c r="G3669" s="96">
        <v>1.2145770642300713</v>
      </c>
      <c r="H3669" s="80">
        <f t="shared" si="161"/>
        <v>12293</v>
      </c>
      <c r="I3669" s="91">
        <v>10589</v>
      </c>
      <c r="J3669" s="91">
        <v>1704</v>
      </c>
      <c r="K3669" s="83">
        <f>(H3669)/VLOOKUP(D3669,'Dados Base'!$B:$K,6,FALSE)</f>
        <v>30.94836484479243</v>
      </c>
      <c r="L3669" s="88">
        <f t="shared" si="163"/>
        <v>86.138452778003739</v>
      </c>
      <c r="M3669" s="93">
        <v>5</v>
      </c>
      <c r="N3669" s="98">
        <v>0.77900000000000003</v>
      </c>
      <c r="O3669" s="91">
        <v>109</v>
      </c>
      <c r="P3669" s="91" t="s">
        <v>691</v>
      </c>
      <c r="Q3669" s="91" t="s">
        <v>691</v>
      </c>
      <c r="R3669" s="91" t="s">
        <v>691</v>
      </c>
      <c r="S3669" s="91">
        <v>19</v>
      </c>
      <c r="T3669" s="91" t="s">
        <v>691</v>
      </c>
      <c r="U3669" s="91">
        <v>103</v>
      </c>
      <c r="V3669" s="91">
        <v>81</v>
      </c>
      <c r="W3669" s="99">
        <v>0</v>
      </c>
      <c r="X3669" s="19">
        <v>3.1526067216435187E-2</v>
      </c>
      <c r="Y3669" s="29">
        <v>4.22</v>
      </c>
      <c r="Z3669" s="30">
        <v>486</v>
      </c>
      <c r="AA3669" s="30">
        <v>83</v>
      </c>
      <c r="AB3669" s="31">
        <v>0</v>
      </c>
      <c r="AC3669" s="32">
        <v>0</v>
      </c>
      <c r="AD3669" s="153">
        <f>VLOOKUP(D3669,'Dados Base'!$B:$K,9,FALSE)*31536000/VLOOKUP($F3669,F:H,MATCH(H3668,F3668:AF3668,0),FALSE)</f>
        <v>8363.081428455218</v>
      </c>
      <c r="AE3669" s="153">
        <f>VLOOKUP(D3669,'Dados Base'!$B:$K,10,FALSE)*31536000/VLOOKUP($F3669,F:H,MATCH(H3668,F3668:AF3668,0),FALSE)</f>
        <v>846.56959245098847</v>
      </c>
      <c r="AF3669" s="14">
        <v>84.25</v>
      </c>
      <c r="AG3669" s="15" t="s">
        <v>692</v>
      </c>
      <c r="AH3669" s="14">
        <v>77.77</v>
      </c>
      <c r="AI3669" s="14">
        <v>16.739999999999998</v>
      </c>
      <c r="AJ3669" s="14">
        <v>98.2</v>
      </c>
      <c r="AK3669" s="72">
        <f>(SUMIFS('Banco de Indicadores Mun. (2)'!I:I,'Banco de Indicadores Mun. (2)'!B:B,'Banco de Indicadores - Mun. (1)'!B3669,'Banco de Indicadores Mun. (2)'!A:A,'Banco de Indicadores - Mun. (1)'!A3669) / VLOOKUP(D3669,'Dados Base'!$B:$K,8,FALSE)) * 100</f>
        <v>0</v>
      </c>
      <c r="AL3669" s="72">
        <f>(SUMIFS('Banco de Indicadores Mun. (2)'!I:I,'Banco de Indicadores Mun. (2)'!B:B,'Banco de Indicadores - Mun. (1)'!B3669,'Banco de Indicadores Mun. (2)'!A:A,'Banco de Indicadores - Mun. (1)'!A3669) / VLOOKUP(D3669,'Dados Base'!$B:$K,9,FALSE)) * 100</f>
        <v>0</v>
      </c>
      <c r="AM3669" s="72">
        <f>(SUMIFS('Banco de Indicadores Mun. (2)'!J:J,'Banco de Indicadores Mun. (2)'!B:B,'Banco de Indicadores - Mun. (1)'!B3669,'Banco de Indicadores Mun. (2)'!A:A,'Banco de Indicadores - Mun. (1)'!A3669) / VLOOKUP(D3669,'Dados Base'!$B:$K,7,FALSE)) * 100</f>
        <v>0</v>
      </c>
      <c r="AN3669" s="72">
        <f>(SUMIFS('Banco de Indicadores Mun. (2)'!K:K,'Banco de Indicadores Mun. (2)'!B:B,'Banco de Indicadores - Mun. (1)'!B3669,'Banco de Indicadores Mun. (2)'!A:A,'Banco de Indicadores - Mun. (1)'!A3669) / VLOOKUP(D3669,'Dados Base'!$B:$K,10,FALSE)) * 100</f>
        <v>0</v>
      </c>
      <c r="AO3669" s="33">
        <v>0</v>
      </c>
      <c r="AP3669" s="34">
        <v>0</v>
      </c>
      <c r="AQ3669" s="17">
        <v>0</v>
      </c>
      <c r="AR3669" s="24">
        <v>8.8000000000000007</v>
      </c>
      <c r="AS3669" s="35">
        <v>95</v>
      </c>
      <c r="AT3669" s="35">
        <v>95</v>
      </c>
      <c r="AU3669" s="35">
        <v>85.413005272407744</v>
      </c>
      <c r="AV3669" s="7">
        <v>9.73</v>
      </c>
      <c r="AW3669" s="36">
        <v>0</v>
      </c>
      <c r="AX3669" s="36">
        <v>0</v>
      </c>
      <c r="AY3669" s="117">
        <v>3.7803028502769647</v>
      </c>
    </row>
    <row r="3670" spans="1:51" ht="15" x14ac:dyDescent="0.25">
      <c r="A3670" s="144">
        <v>2012</v>
      </c>
      <c r="B3670" s="77" t="s">
        <v>445</v>
      </c>
      <c r="C3670" s="78">
        <v>9</v>
      </c>
      <c r="D3670" s="77">
        <v>3539509</v>
      </c>
      <c r="E3670" s="78">
        <v>35395099</v>
      </c>
      <c r="F3670" s="78" t="str">
        <f t="shared" si="162"/>
        <v>353950992012</v>
      </c>
      <c r="G3670" s="96">
        <v>1.1516370536280629</v>
      </c>
      <c r="H3670" s="80">
        <f t="shared" si="161"/>
        <v>35945</v>
      </c>
      <c r="I3670" s="91">
        <v>34676</v>
      </c>
      <c r="J3670" s="91">
        <v>1269</v>
      </c>
      <c r="K3670" s="83">
        <f>(H3670)/VLOOKUP(D3670,'Dados Base'!$B:$K,6,FALSE)</f>
        <v>83.674752083430334</v>
      </c>
      <c r="L3670" s="88">
        <f t="shared" si="163"/>
        <v>96.469606343024054</v>
      </c>
      <c r="M3670" s="93">
        <v>3</v>
      </c>
      <c r="N3670" s="98">
        <v>0.72299999999999998</v>
      </c>
      <c r="O3670" s="91">
        <v>107</v>
      </c>
      <c r="P3670" s="91" t="s">
        <v>691</v>
      </c>
      <c r="Q3670" s="91" t="s">
        <v>691</v>
      </c>
      <c r="R3670" s="91" t="s">
        <v>691</v>
      </c>
      <c r="S3670" s="91">
        <v>37</v>
      </c>
      <c r="T3670" s="91" t="s">
        <v>691</v>
      </c>
      <c r="U3670" s="91">
        <v>276</v>
      </c>
      <c r="V3670" s="91">
        <v>192</v>
      </c>
      <c r="W3670" s="99">
        <v>0</v>
      </c>
      <c r="X3670" s="19">
        <v>0.10751207744212964</v>
      </c>
      <c r="Y3670" s="29">
        <v>13.82</v>
      </c>
      <c r="Z3670" s="30">
        <v>177</v>
      </c>
      <c r="AA3670" s="30">
        <v>1689</v>
      </c>
      <c r="AB3670" s="31">
        <v>3</v>
      </c>
      <c r="AC3670" s="32">
        <v>0</v>
      </c>
      <c r="AD3670" s="153">
        <f>VLOOKUP(D3670,'Dados Base'!$B:$K,9,FALSE)*31536000/VLOOKUP($F3670,F:H,MATCH(H3669,F3669:AF3669,0),FALSE)</f>
        <v>4807.8252886354148</v>
      </c>
      <c r="AE3670" s="153">
        <f>VLOOKUP(D3670,'Dados Base'!$B:$K,10,FALSE)*31536000/VLOOKUP($F3670,F:H,MATCH(H3669,F3669:AF3669,0),FALSE)</f>
        <v>579.04465155098057</v>
      </c>
      <c r="AF3670" s="14">
        <v>98.26</v>
      </c>
      <c r="AG3670" s="15">
        <v>100</v>
      </c>
      <c r="AH3670" s="14">
        <v>95.52</v>
      </c>
      <c r="AI3670" s="14">
        <v>29.08</v>
      </c>
      <c r="AJ3670" s="14">
        <v>98.3</v>
      </c>
      <c r="AK3670" s="72">
        <f>(SUMIFS('Banco de Indicadores Mun. (2)'!I:I,'Banco de Indicadores Mun. (2)'!B:B,'Banco de Indicadores - Mun. (1)'!B3670,'Banco de Indicadores Mun. (2)'!A:A,'Banco de Indicadores - Mun. (1)'!A3670) / VLOOKUP(D3670,'Dados Base'!$B:$K,8,FALSE)) * 100</f>
        <v>0</v>
      </c>
      <c r="AL3670" s="72">
        <f>(SUMIFS('Banco de Indicadores Mun. (2)'!I:I,'Banco de Indicadores Mun. (2)'!B:B,'Banco de Indicadores - Mun. (1)'!B3670,'Banco de Indicadores Mun. (2)'!A:A,'Banco de Indicadores - Mun. (1)'!A3670) / VLOOKUP(D3670,'Dados Base'!$B:$K,9,FALSE)) * 100</f>
        <v>0</v>
      </c>
      <c r="AM3670" s="72">
        <f>(SUMIFS('Banco de Indicadores Mun. (2)'!J:J,'Banco de Indicadores Mun. (2)'!B:B,'Banco de Indicadores - Mun. (1)'!B3670,'Banco de Indicadores Mun. (2)'!A:A,'Banco de Indicadores - Mun. (1)'!A3670) / VLOOKUP(D3670,'Dados Base'!$B:$K,7,FALSE)) * 100</f>
        <v>0</v>
      </c>
      <c r="AN3670" s="72">
        <f>(SUMIFS('Banco de Indicadores Mun. (2)'!K:K,'Banco de Indicadores Mun. (2)'!B:B,'Banco de Indicadores - Mun. (1)'!B3670,'Banco de Indicadores Mun. (2)'!A:A,'Banco de Indicadores - Mun. (1)'!A3670) / VLOOKUP(D3670,'Dados Base'!$B:$K,10,FALSE)) * 100</f>
        <v>0</v>
      </c>
      <c r="AO3670" s="33">
        <v>0</v>
      </c>
      <c r="AP3670" s="34">
        <v>0</v>
      </c>
      <c r="AQ3670" s="17">
        <v>0</v>
      </c>
      <c r="AR3670" s="24">
        <v>10</v>
      </c>
      <c r="AS3670" s="35">
        <v>100</v>
      </c>
      <c r="AT3670" s="35">
        <v>11</v>
      </c>
      <c r="AU3670" s="35">
        <v>9.485530546623794</v>
      </c>
      <c r="AV3670" s="7">
        <v>2.2799999999999998</v>
      </c>
      <c r="AW3670" s="36">
        <v>1</v>
      </c>
      <c r="AX3670" s="36">
        <v>0</v>
      </c>
      <c r="AY3670" s="117">
        <v>77.403855567059736</v>
      </c>
    </row>
    <row r="3671" spans="1:51" ht="15" x14ac:dyDescent="0.25">
      <c r="A3671" s="144">
        <v>2012</v>
      </c>
      <c r="B3671" s="77" t="s">
        <v>446</v>
      </c>
      <c r="C3671" s="78">
        <v>19</v>
      </c>
      <c r="D3671" s="77">
        <v>3539608</v>
      </c>
      <c r="E3671" s="78">
        <v>353960819</v>
      </c>
      <c r="F3671" s="78" t="str">
        <f t="shared" si="162"/>
        <v>3539608192012</v>
      </c>
      <c r="G3671" s="96">
        <v>1.8580976565311769</v>
      </c>
      <c r="H3671" s="80">
        <f t="shared" si="161"/>
        <v>4603</v>
      </c>
      <c r="I3671" s="91">
        <v>3933</v>
      </c>
      <c r="J3671" s="91">
        <v>670</v>
      </c>
      <c r="K3671" s="83">
        <f>(H3671)/VLOOKUP(D3671,'Dados Base'!$B:$K,6,FALSE)</f>
        <v>15.897630724597636</v>
      </c>
      <c r="L3671" s="88">
        <f t="shared" si="163"/>
        <v>85.44427547251793</v>
      </c>
      <c r="M3671" s="93">
        <v>3</v>
      </c>
      <c r="N3671" s="98">
        <v>0.71899999999999997</v>
      </c>
      <c r="O3671" s="91">
        <v>47</v>
      </c>
      <c r="P3671" s="91" t="s">
        <v>691</v>
      </c>
      <c r="Q3671" s="91" t="s">
        <v>691</v>
      </c>
      <c r="R3671" s="91" t="s">
        <v>691</v>
      </c>
      <c r="S3671" s="91">
        <v>12</v>
      </c>
      <c r="T3671" s="91" t="s">
        <v>691</v>
      </c>
      <c r="U3671" s="91">
        <v>34</v>
      </c>
      <c r="V3671" s="91">
        <v>30</v>
      </c>
      <c r="W3671" s="99">
        <v>0.8649</v>
      </c>
      <c r="X3671" s="19">
        <v>9.9024434895833343E-3</v>
      </c>
      <c r="Y3671" s="29">
        <v>1.55</v>
      </c>
      <c r="Z3671" s="30">
        <v>173</v>
      </c>
      <c r="AA3671" s="30">
        <v>36</v>
      </c>
      <c r="AB3671" s="31">
        <v>0</v>
      </c>
      <c r="AC3671" s="32">
        <v>0</v>
      </c>
      <c r="AD3671" s="153">
        <f>VLOOKUP(D3671,'Dados Base'!$B:$K,9,FALSE)*31536000/VLOOKUP($F3671,F:H,MATCH(H3670,F3670:AF3670,0),FALSE)</f>
        <v>14455.998262003041</v>
      </c>
      <c r="AE3671" s="153">
        <f>VLOOKUP(D3671,'Dados Base'!$B:$K,10,FALSE)*31536000/VLOOKUP($F3671,F:H,MATCH(H3670,F3670:AF3670,0),FALSE)</f>
        <v>1164.7012817727571</v>
      </c>
      <c r="AF3671" s="14">
        <v>82.61</v>
      </c>
      <c r="AG3671" s="15">
        <v>100</v>
      </c>
      <c r="AH3671" s="14">
        <v>85.16</v>
      </c>
      <c r="AI3671" s="14">
        <v>8.93</v>
      </c>
      <c r="AJ3671" s="14">
        <v>97.9</v>
      </c>
      <c r="AK3671" s="72">
        <f>(SUMIFS('Banco de Indicadores Mun. (2)'!I:I,'Banco de Indicadores Mun. (2)'!B:B,'Banco de Indicadores - Mun. (1)'!B3671,'Banco de Indicadores Mun. (2)'!A:A,'Banco de Indicadores - Mun. (1)'!A3671) / VLOOKUP(D3671,'Dados Base'!$B:$K,8,FALSE)) * 100</f>
        <v>0</v>
      </c>
      <c r="AL3671" s="72">
        <f>(SUMIFS('Banco de Indicadores Mun. (2)'!I:I,'Banco de Indicadores Mun. (2)'!B:B,'Banco de Indicadores - Mun. (1)'!B3671,'Banco de Indicadores Mun. (2)'!A:A,'Banco de Indicadores - Mun. (1)'!A3671) / VLOOKUP(D3671,'Dados Base'!$B:$K,9,FALSE)) * 100</f>
        <v>0</v>
      </c>
      <c r="AM3671" s="72">
        <f>(SUMIFS('Banco de Indicadores Mun. (2)'!J:J,'Banco de Indicadores Mun. (2)'!B:B,'Banco de Indicadores - Mun. (1)'!B3671,'Banco de Indicadores Mun. (2)'!A:A,'Banco de Indicadores - Mun. (1)'!A3671) / VLOOKUP(D3671,'Dados Base'!$B:$K,7,FALSE)) * 100</f>
        <v>0</v>
      </c>
      <c r="AN3671" s="72">
        <f>(SUMIFS('Banco de Indicadores Mun. (2)'!K:K,'Banco de Indicadores Mun. (2)'!B:B,'Banco de Indicadores - Mun. (1)'!B3671,'Banco de Indicadores Mun. (2)'!A:A,'Banco de Indicadores - Mun. (1)'!A3671) / VLOOKUP(D3671,'Dados Base'!$B:$K,10,FALSE)) * 100</f>
        <v>0</v>
      </c>
      <c r="AO3671" s="33">
        <v>0</v>
      </c>
      <c r="AP3671" s="34">
        <v>0</v>
      </c>
      <c r="AQ3671" s="17">
        <v>0</v>
      </c>
      <c r="AR3671" s="24">
        <v>8.6</v>
      </c>
      <c r="AS3671" s="35">
        <v>100</v>
      </c>
      <c r="AT3671" s="35">
        <v>100</v>
      </c>
      <c r="AU3671" s="35">
        <v>82.775119617224874</v>
      </c>
      <c r="AV3671" s="7">
        <v>9.6999999999999993</v>
      </c>
      <c r="AW3671" s="36">
        <v>0</v>
      </c>
      <c r="AX3671" s="36">
        <v>0</v>
      </c>
      <c r="AY3671" s="117">
        <v>26.979027513572341</v>
      </c>
    </row>
    <row r="3672" spans="1:51" ht="15" x14ac:dyDescent="0.25">
      <c r="A3672" s="144">
        <v>2012</v>
      </c>
      <c r="B3672" s="77" t="s">
        <v>447</v>
      </c>
      <c r="C3672" s="78">
        <v>17</v>
      </c>
      <c r="D3672" s="77">
        <v>3539707</v>
      </c>
      <c r="E3672" s="78">
        <v>353970717</v>
      </c>
      <c r="F3672" s="78" t="str">
        <f t="shared" si="162"/>
        <v>3539707172012</v>
      </c>
      <c r="G3672" s="96">
        <v>1.0346847364627987</v>
      </c>
      <c r="H3672" s="80">
        <f t="shared" si="161"/>
        <v>3251</v>
      </c>
      <c r="I3672" s="91">
        <v>2587</v>
      </c>
      <c r="J3672" s="91">
        <v>664</v>
      </c>
      <c r="K3672" s="83">
        <f>(H3672)/VLOOKUP(D3672,'Dados Base'!$B:$K,6,FALSE)</f>
        <v>9.9167251319281338</v>
      </c>
      <c r="L3672" s="88">
        <f t="shared" si="163"/>
        <v>79.575515226084278</v>
      </c>
      <c r="M3672" s="93">
        <v>4</v>
      </c>
      <c r="N3672" s="98">
        <v>0.71899999999999997</v>
      </c>
      <c r="O3672" s="91">
        <v>44</v>
      </c>
      <c r="P3672" s="91" t="s">
        <v>691</v>
      </c>
      <c r="Q3672" s="91" t="s">
        <v>691</v>
      </c>
      <c r="R3672" s="91" t="s">
        <v>691</v>
      </c>
      <c r="S3672" s="91">
        <v>3</v>
      </c>
      <c r="T3672" s="91" t="s">
        <v>691</v>
      </c>
      <c r="U3672" s="91">
        <v>11</v>
      </c>
      <c r="V3672" s="91">
        <v>8</v>
      </c>
      <c r="W3672" s="99">
        <v>0</v>
      </c>
      <c r="X3672" s="19">
        <v>6.8812833333333333E-3</v>
      </c>
      <c r="Y3672" s="29">
        <v>1.02</v>
      </c>
      <c r="Z3672" s="30">
        <v>79</v>
      </c>
      <c r="AA3672" s="30">
        <v>59</v>
      </c>
      <c r="AB3672" s="31">
        <v>0</v>
      </c>
      <c r="AC3672" s="32">
        <v>0</v>
      </c>
      <c r="AD3672" s="153">
        <f>VLOOKUP(D3672,'Dados Base'!$B:$K,9,FALSE)*31536000/VLOOKUP($F3672,F:H,MATCH(H3671,F3671:AF3671,0),FALSE)</f>
        <v>29198.203629652413</v>
      </c>
      <c r="AE3672" s="153">
        <f>VLOOKUP(D3672,'Dados Base'!$B:$K,10,FALSE)*31536000/VLOOKUP($F3672,F:H,MATCH(H3671,F3671:AF3671,0),FALSE)</f>
        <v>3201.1319593971093</v>
      </c>
      <c r="AF3672" s="14">
        <v>81.28</v>
      </c>
      <c r="AG3672" s="15">
        <v>100</v>
      </c>
      <c r="AH3672" s="14">
        <v>71.56</v>
      </c>
      <c r="AI3672" s="14">
        <v>15.36</v>
      </c>
      <c r="AJ3672" s="14">
        <v>100</v>
      </c>
      <c r="AK3672" s="72">
        <f>(SUMIFS('Banco de Indicadores Mun. (2)'!I:I,'Banco de Indicadores Mun. (2)'!B:B,'Banco de Indicadores - Mun. (1)'!B3672,'Banco de Indicadores Mun. (2)'!A:A,'Banco de Indicadores - Mun. (1)'!A3672) / VLOOKUP(D3672,'Dados Base'!$B:$K,8,FALSE)) * 100</f>
        <v>0</v>
      </c>
      <c r="AL3672" s="72">
        <f>(SUMIFS('Banco de Indicadores Mun. (2)'!I:I,'Banco de Indicadores Mun. (2)'!B:B,'Banco de Indicadores - Mun. (1)'!B3672,'Banco de Indicadores Mun. (2)'!A:A,'Banco de Indicadores - Mun. (1)'!A3672) / VLOOKUP(D3672,'Dados Base'!$B:$K,9,FALSE)) * 100</f>
        <v>0</v>
      </c>
      <c r="AM3672" s="72">
        <f>(SUMIFS('Banco de Indicadores Mun. (2)'!J:J,'Banco de Indicadores Mun. (2)'!B:B,'Banco de Indicadores - Mun. (1)'!B3672,'Banco de Indicadores Mun. (2)'!A:A,'Banco de Indicadores - Mun. (1)'!A3672) / VLOOKUP(D3672,'Dados Base'!$B:$K,7,FALSE)) * 100</f>
        <v>0</v>
      </c>
      <c r="AN3672" s="72">
        <f>(SUMIFS('Banco de Indicadores Mun. (2)'!K:K,'Banco de Indicadores Mun. (2)'!B:B,'Banco de Indicadores - Mun. (1)'!B3672,'Banco de Indicadores Mun. (2)'!A:A,'Banco de Indicadores - Mun. (1)'!A3672) / VLOOKUP(D3672,'Dados Base'!$B:$K,10,FALSE)) * 100</f>
        <v>0</v>
      </c>
      <c r="AO3672" s="33">
        <v>0</v>
      </c>
      <c r="AP3672" s="34">
        <v>0</v>
      </c>
      <c r="AQ3672" s="17">
        <v>0</v>
      </c>
      <c r="AR3672" s="24">
        <v>7.5</v>
      </c>
      <c r="AS3672" s="35">
        <v>100</v>
      </c>
      <c r="AT3672" s="35">
        <v>100</v>
      </c>
      <c r="AU3672" s="35">
        <v>57.246376811594203</v>
      </c>
      <c r="AV3672" s="7">
        <v>7.01</v>
      </c>
      <c r="AW3672" s="36">
        <v>0</v>
      </c>
      <c r="AX3672" s="36">
        <v>0</v>
      </c>
      <c r="AY3672" s="117">
        <v>78.467097347179262</v>
      </c>
    </row>
    <row r="3673" spans="1:51" ht="15" x14ac:dyDescent="0.25">
      <c r="A3673" s="144">
        <v>2012</v>
      </c>
      <c r="B3673" s="77" t="s">
        <v>448</v>
      </c>
      <c r="C3673" s="78">
        <v>6</v>
      </c>
      <c r="D3673" s="77">
        <v>3539806</v>
      </c>
      <c r="E3673" s="78">
        <v>35398066</v>
      </c>
      <c r="F3673" s="78" t="str">
        <f t="shared" si="162"/>
        <v>353980662012</v>
      </c>
      <c r="G3673" s="96">
        <v>0.99766336584001802</v>
      </c>
      <c r="H3673" s="80">
        <f t="shared" si="161"/>
        <v>107943</v>
      </c>
      <c r="I3673" s="91">
        <v>106238</v>
      </c>
      <c r="J3673" s="91">
        <v>1705</v>
      </c>
      <c r="K3673" s="83">
        <f>(H3673)/VLOOKUP(D3673,'Dados Base'!$B:$K,6,FALSE)</f>
        <v>6283.061699650757</v>
      </c>
      <c r="L3673" s="88">
        <f t="shared" si="163"/>
        <v>98.420462651584629</v>
      </c>
      <c r="M3673" s="93">
        <v>5</v>
      </c>
      <c r="N3673" s="98">
        <v>0.77100000000000002</v>
      </c>
      <c r="O3673" s="91">
        <v>2</v>
      </c>
      <c r="P3673" s="91" t="s">
        <v>691</v>
      </c>
      <c r="Q3673" s="91" t="s">
        <v>691</v>
      </c>
      <c r="R3673" s="91" t="s">
        <v>691</v>
      </c>
      <c r="S3673" s="91">
        <v>227</v>
      </c>
      <c r="T3673" s="91" t="s">
        <v>691</v>
      </c>
      <c r="U3673" s="91">
        <v>610</v>
      </c>
      <c r="V3673" s="91">
        <v>595</v>
      </c>
      <c r="W3673" s="99">
        <v>0</v>
      </c>
      <c r="X3673" s="19">
        <v>0.3760514236111111</v>
      </c>
      <c r="Y3673" s="29">
        <v>52.93</v>
      </c>
      <c r="Z3673" s="30">
        <v>4847</v>
      </c>
      <c r="AA3673" s="30">
        <v>869</v>
      </c>
      <c r="AB3673" s="31">
        <v>6</v>
      </c>
      <c r="AC3673" s="32">
        <v>0</v>
      </c>
      <c r="AD3673" s="153">
        <f>VLOOKUP(D3673,'Dados Base'!$B:$K,9,FALSE)*31536000/VLOOKUP($F3673,F:H,MATCH(H3672,F3672:AF3672,0),FALSE)</f>
        <v>75.960090047525085</v>
      </c>
      <c r="AE3673" s="153">
        <f>VLOOKUP(D3673,'Dados Base'!$B:$K,10,FALSE)*31536000/VLOOKUP($F3673,F:H,MATCH(H3672,F3672:AF3672,0),FALSE)</f>
        <v>11.686167699619245</v>
      </c>
      <c r="AF3673" s="14">
        <v>100</v>
      </c>
      <c r="AG3673" s="15">
        <v>98.4</v>
      </c>
      <c r="AH3673" s="14">
        <v>85.25</v>
      </c>
      <c r="AI3673" s="14">
        <v>37.42</v>
      </c>
      <c r="AJ3673" s="14">
        <v>100</v>
      </c>
      <c r="AK3673" s="72">
        <f>(SUMIFS('Banco de Indicadores Mun. (2)'!I:I,'Banco de Indicadores Mun. (2)'!B:B,'Banco de Indicadores - Mun. (1)'!B3673,'Banco de Indicadores Mun. (2)'!A:A,'Banco de Indicadores - Mun. (1)'!A3673) / VLOOKUP(D3673,'Dados Base'!$B:$K,8,FALSE)) * 100</f>
        <v>0</v>
      </c>
      <c r="AL3673" s="72">
        <f>(SUMIFS('Banco de Indicadores Mun. (2)'!I:I,'Banco de Indicadores Mun. (2)'!B:B,'Banco de Indicadores - Mun. (1)'!B3673,'Banco de Indicadores Mun. (2)'!A:A,'Banco de Indicadores - Mun. (1)'!A3673) / VLOOKUP(D3673,'Dados Base'!$B:$K,9,FALSE)) * 100</f>
        <v>0</v>
      </c>
      <c r="AM3673" s="72">
        <f>(SUMIFS('Banco de Indicadores Mun. (2)'!J:J,'Banco de Indicadores Mun. (2)'!B:B,'Banco de Indicadores - Mun. (1)'!B3673,'Banco de Indicadores Mun. (2)'!A:A,'Banco de Indicadores - Mun. (1)'!A3673) / VLOOKUP(D3673,'Dados Base'!$B:$K,7,FALSE)) * 100</f>
        <v>0</v>
      </c>
      <c r="AN3673" s="72">
        <f>(SUMIFS('Banco de Indicadores Mun. (2)'!K:K,'Banco de Indicadores Mun. (2)'!B:B,'Banco de Indicadores - Mun. (1)'!B3673,'Banco de Indicadores Mun. (2)'!A:A,'Banco de Indicadores - Mun. (1)'!A3673) / VLOOKUP(D3673,'Dados Base'!$B:$K,10,FALSE)) * 100</f>
        <v>0</v>
      </c>
      <c r="AO3673" s="33">
        <v>1</v>
      </c>
      <c r="AP3673" s="34">
        <v>0</v>
      </c>
      <c r="AQ3673" s="17">
        <v>0</v>
      </c>
      <c r="AR3673" s="24">
        <v>8.3000000000000007</v>
      </c>
      <c r="AS3673" s="35">
        <v>97</v>
      </c>
      <c r="AT3673" s="35">
        <v>90.210000000000008</v>
      </c>
      <c r="AU3673" s="35">
        <v>84.797060881735476</v>
      </c>
      <c r="AV3673" s="7">
        <v>9.5500000000000007</v>
      </c>
      <c r="AW3673" s="36">
        <v>1</v>
      </c>
      <c r="AX3673" s="36">
        <v>0</v>
      </c>
      <c r="AY3673" s="117">
        <v>3.9414602523877331</v>
      </c>
    </row>
    <row r="3674" spans="1:51" ht="15" x14ac:dyDescent="0.25">
      <c r="A3674" s="144">
        <v>2012</v>
      </c>
      <c r="B3674" s="77" t="s">
        <v>449</v>
      </c>
      <c r="C3674" s="78">
        <v>19</v>
      </c>
      <c r="D3674" s="77">
        <v>3539905</v>
      </c>
      <c r="E3674" s="78">
        <v>353990519</v>
      </c>
      <c r="F3674" s="78" t="str">
        <f t="shared" si="162"/>
        <v>3539905192012</v>
      </c>
      <c r="G3674" s="96">
        <v>1.0988334362281638</v>
      </c>
      <c r="H3674" s="80">
        <f t="shared" si="161"/>
        <v>5448</v>
      </c>
      <c r="I3674" s="91">
        <v>4849</v>
      </c>
      <c r="J3674" s="91">
        <v>599</v>
      </c>
      <c r="K3674" s="83">
        <f>(H3674)/VLOOKUP(D3674,'Dados Base'!$B:$K,6,FALSE)</f>
        <v>40.424426801216882</v>
      </c>
      <c r="L3674" s="88">
        <f t="shared" si="163"/>
        <v>89.005139500734202</v>
      </c>
      <c r="M3674" s="93">
        <v>3</v>
      </c>
      <c r="N3674" s="98">
        <v>0.76600000000000001</v>
      </c>
      <c r="O3674" s="91">
        <v>51</v>
      </c>
      <c r="P3674" s="91" t="s">
        <v>691</v>
      </c>
      <c r="Q3674" s="91" t="s">
        <v>691</v>
      </c>
      <c r="R3674" s="91" t="s">
        <v>691</v>
      </c>
      <c r="S3674" s="91">
        <v>8</v>
      </c>
      <c r="T3674" s="91" t="s">
        <v>691</v>
      </c>
      <c r="U3674" s="91">
        <v>44</v>
      </c>
      <c r="V3674" s="91">
        <v>35</v>
      </c>
      <c r="W3674" s="99">
        <v>0</v>
      </c>
      <c r="X3674" s="19">
        <v>1.2300562500000001E-2</v>
      </c>
      <c r="Y3674" s="29">
        <v>1.95</v>
      </c>
      <c r="Z3674" s="30">
        <v>216</v>
      </c>
      <c r="AA3674" s="30">
        <v>48</v>
      </c>
      <c r="AB3674" s="31">
        <v>0</v>
      </c>
      <c r="AC3674" s="32">
        <v>0</v>
      </c>
      <c r="AD3674" s="153">
        <f>VLOOKUP(D3674,'Dados Base'!$B:$K,9,FALSE)*31536000/VLOOKUP($F3674,F:H,MATCH(H3673,F3673:AF3673,0),FALSE)</f>
        <v>5788.5462555066078</v>
      </c>
      <c r="AE3674" s="153">
        <f>VLOOKUP(D3674,'Dados Base'!$B:$K,10,FALSE)*31536000/VLOOKUP($F3674,F:H,MATCH(H3673,F3673:AF3673,0),FALSE)</f>
        <v>520.96916299559473</v>
      </c>
      <c r="AF3674" s="14">
        <v>86.7</v>
      </c>
      <c r="AG3674" s="15">
        <v>89</v>
      </c>
      <c r="AH3674" s="14">
        <v>85.57</v>
      </c>
      <c r="AI3674" s="14">
        <v>15.64</v>
      </c>
      <c r="AJ3674" s="14">
        <v>97.4</v>
      </c>
      <c r="AK3674" s="72">
        <f>(SUMIFS('Banco de Indicadores Mun. (2)'!I:I,'Banco de Indicadores Mun. (2)'!B:B,'Banco de Indicadores - Mun. (1)'!B3674,'Banco de Indicadores Mun. (2)'!A:A,'Banco de Indicadores - Mun. (1)'!A3674) / VLOOKUP(D3674,'Dados Base'!$B:$K,8,FALSE)) * 100</f>
        <v>0</v>
      </c>
      <c r="AL3674" s="72">
        <f>(SUMIFS('Banco de Indicadores Mun. (2)'!I:I,'Banco de Indicadores Mun. (2)'!B:B,'Banco de Indicadores - Mun. (1)'!B3674,'Banco de Indicadores Mun. (2)'!A:A,'Banco de Indicadores - Mun. (1)'!A3674) / VLOOKUP(D3674,'Dados Base'!$B:$K,9,FALSE)) * 100</f>
        <v>0</v>
      </c>
      <c r="AM3674" s="72">
        <f>(SUMIFS('Banco de Indicadores Mun. (2)'!J:J,'Banco de Indicadores Mun. (2)'!B:B,'Banco de Indicadores - Mun. (1)'!B3674,'Banco de Indicadores Mun. (2)'!A:A,'Banco de Indicadores - Mun. (1)'!A3674) / VLOOKUP(D3674,'Dados Base'!$B:$K,7,FALSE)) * 100</f>
        <v>0</v>
      </c>
      <c r="AN3674" s="72">
        <f>(SUMIFS('Banco de Indicadores Mun. (2)'!K:K,'Banco de Indicadores Mun. (2)'!B:B,'Banco de Indicadores - Mun. (1)'!B3674,'Banco de Indicadores Mun. (2)'!A:A,'Banco de Indicadores - Mun. (1)'!A3674) / VLOOKUP(D3674,'Dados Base'!$B:$K,10,FALSE)) * 100</f>
        <v>0</v>
      </c>
      <c r="AO3674" s="33">
        <v>0</v>
      </c>
      <c r="AP3674" s="34">
        <v>0</v>
      </c>
      <c r="AQ3674" s="17">
        <v>0</v>
      </c>
      <c r="AR3674" s="24">
        <v>8.3000000000000007</v>
      </c>
      <c r="AS3674" s="35">
        <v>94</v>
      </c>
      <c r="AT3674" s="35">
        <v>94</v>
      </c>
      <c r="AU3674" s="35">
        <v>81.818181818181827</v>
      </c>
      <c r="AV3674" s="7">
        <v>9.91</v>
      </c>
      <c r="AW3674" s="36">
        <v>0</v>
      </c>
      <c r="AX3674" s="36">
        <v>0</v>
      </c>
      <c r="AY3674" s="117">
        <v>0</v>
      </c>
    </row>
    <row r="3675" spans="1:51" ht="15" x14ac:dyDescent="0.25">
      <c r="A3675" s="144">
        <v>2012</v>
      </c>
      <c r="B3675" s="77" t="s">
        <v>450</v>
      </c>
      <c r="C3675" s="78">
        <v>20</v>
      </c>
      <c r="D3675" s="77">
        <v>3540002</v>
      </c>
      <c r="E3675" s="78">
        <v>354000220</v>
      </c>
      <c r="F3675" s="78" t="str">
        <f t="shared" si="162"/>
        <v>3540002202012</v>
      </c>
      <c r="G3675" s="96">
        <v>0.84539081216123968</v>
      </c>
      <c r="H3675" s="80">
        <f t="shared" si="161"/>
        <v>20226</v>
      </c>
      <c r="I3675" s="91">
        <v>18851</v>
      </c>
      <c r="J3675" s="91">
        <v>1375</v>
      </c>
      <c r="K3675" s="83">
        <f>(H3675)/VLOOKUP(D3675,'Dados Base'!$B:$K,6,FALSE)</f>
        <v>25.719408451062424</v>
      </c>
      <c r="L3675" s="88">
        <f t="shared" si="163"/>
        <v>93.201819440324343</v>
      </c>
      <c r="M3675" s="93">
        <v>1</v>
      </c>
      <c r="N3675" s="98">
        <v>0.78600000000000003</v>
      </c>
      <c r="O3675" s="91">
        <v>132</v>
      </c>
      <c r="P3675" s="91" t="s">
        <v>691</v>
      </c>
      <c r="Q3675" s="91" t="s">
        <v>691</v>
      </c>
      <c r="R3675" s="91" t="s">
        <v>691</v>
      </c>
      <c r="S3675" s="91">
        <v>86</v>
      </c>
      <c r="T3675" s="91" t="s">
        <v>691</v>
      </c>
      <c r="U3675" s="91">
        <v>216</v>
      </c>
      <c r="V3675" s="91">
        <v>170</v>
      </c>
      <c r="W3675" s="99">
        <v>0</v>
      </c>
      <c r="X3675" s="19">
        <v>4.0739072975114705E-2</v>
      </c>
      <c r="Y3675" s="29">
        <v>7.53</v>
      </c>
      <c r="Z3675" s="30">
        <v>823</v>
      </c>
      <c r="AA3675" s="30">
        <v>194</v>
      </c>
      <c r="AB3675" s="31">
        <v>2</v>
      </c>
      <c r="AC3675" s="32">
        <v>0</v>
      </c>
      <c r="AD3675" s="153">
        <f>VLOOKUP(D3675,'Dados Base'!$B:$K,9,FALSE)*31536000/VLOOKUP($F3675,F:H,MATCH(H3674,F3674:AF3674,0),FALSE)</f>
        <v>8965.2921981607833</v>
      </c>
      <c r="AE3675" s="153">
        <f>VLOOKUP(D3675,'Dados Base'!$B:$K,10,FALSE)*31536000/VLOOKUP($F3675,F:H,MATCH(H3674,F3674:AF3674,0),FALSE)</f>
        <v>1091.4268762978345</v>
      </c>
      <c r="AF3675" s="14" t="s">
        <v>692</v>
      </c>
      <c r="AG3675" s="15">
        <v>100</v>
      </c>
      <c r="AH3675" s="14" t="s">
        <v>692</v>
      </c>
      <c r="AI3675" s="14" t="s">
        <v>692</v>
      </c>
      <c r="AJ3675" s="14" t="s">
        <v>692</v>
      </c>
      <c r="AK3675" s="72">
        <f>(SUMIFS('Banco de Indicadores Mun. (2)'!I:I,'Banco de Indicadores Mun. (2)'!B:B,'Banco de Indicadores - Mun. (1)'!B3675,'Banco de Indicadores Mun. (2)'!A:A,'Banco de Indicadores - Mun. (1)'!A3675) / VLOOKUP(D3675,'Dados Base'!$B:$K,8,FALSE)) * 100</f>
        <v>0</v>
      </c>
      <c r="AL3675" s="72">
        <f>(SUMIFS('Banco de Indicadores Mun. (2)'!I:I,'Banco de Indicadores Mun. (2)'!B:B,'Banco de Indicadores - Mun. (1)'!B3675,'Banco de Indicadores Mun. (2)'!A:A,'Banco de Indicadores - Mun. (1)'!A3675) / VLOOKUP(D3675,'Dados Base'!$B:$K,9,FALSE)) * 100</f>
        <v>0</v>
      </c>
      <c r="AM3675" s="72">
        <f>(SUMIFS('Banco de Indicadores Mun. (2)'!J:J,'Banco de Indicadores Mun. (2)'!B:B,'Banco de Indicadores - Mun. (1)'!B3675,'Banco de Indicadores Mun. (2)'!A:A,'Banco de Indicadores - Mun. (1)'!A3675) / VLOOKUP(D3675,'Dados Base'!$B:$K,7,FALSE)) * 100</f>
        <v>0</v>
      </c>
      <c r="AN3675" s="72">
        <f>(SUMIFS('Banco de Indicadores Mun. (2)'!K:K,'Banco de Indicadores Mun. (2)'!B:B,'Banco de Indicadores - Mun. (1)'!B3675,'Banco de Indicadores Mun. (2)'!A:A,'Banco de Indicadores - Mun. (1)'!A3675) / VLOOKUP(D3675,'Dados Base'!$B:$K,10,FALSE)) * 100</f>
        <v>0</v>
      </c>
      <c r="AO3675" s="33">
        <v>0</v>
      </c>
      <c r="AP3675" s="34">
        <v>0</v>
      </c>
      <c r="AQ3675" s="17">
        <v>0</v>
      </c>
      <c r="AR3675" s="24">
        <v>8.5</v>
      </c>
      <c r="AS3675" s="35">
        <v>99.13</v>
      </c>
      <c r="AT3675" s="35">
        <v>93.658023999999997</v>
      </c>
      <c r="AU3675" s="35">
        <v>80.924287118977389</v>
      </c>
      <c r="AV3675" s="7">
        <v>9.4</v>
      </c>
      <c r="AW3675" s="36">
        <v>0</v>
      </c>
      <c r="AX3675" s="36">
        <v>0</v>
      </c>
      <c r="AY3675" s="117">
        <v>0</v>
      </c>
    </row>
    <row r="3676" spans="1:51" ht="15" x14ac:dyDescent="0.25">
      <c r="A3676" s="144">
        <v>2012</v>
      </c>
      <c r="B3676" s="77" t="s">
        <v>451</v>
      </c>
      <c r="C3676" s="78">
        <v>16</v>
      </c>
      <c r="D3676" s="77">
        <v>3540101</v>
      </c>
      <c r="E3676" s="78">
        <v>354010116</v>
      </c>
      <c r="F3676" s="78" t="str">
        <f t="shared" si="162"/>
        <v>3540101162012</v>
      </c>
      <c r="G3676" s="96">
        <v>-0.56802991567912464</v>
      </c>
      <c r="H3676" s="80">
        <f t="shared" si="161"/>
        <v>3446</v>
      </c>
      <c r="I3676" s="91">
        <v>2927</v>
      </c>
      <c r="J3676" s="91">
        <v>519</v>
      </c>
      <c r="K3676" s="83">
        <f>(H3676)/VLOOKUP(D3676,'Dados Base'!$B:$K,6,FALSE)</f>
        <v>18.79158032500818</v>
      </c>
      <c r="L3676" s="88">
        <f t="shared" si="163"/>
        <v>84.939059779454439</v>
      </c>
      <c r="M3676" s="93">
        <v>3</v>
      </c>
      <c r="N3676" s="98">
        <v>0.755</v>
      </c>
      <c r="O3676" s="91">
        <v>33</v>
      </c>
      <c r="P3676" s="91" t="s">
        <v>691</v>
      </c>
      <c r="Q3676" s="91" t="s">
        <v>691</v>
      </c>
      <c r="R3676" s="91" t="s">
        <v>691</v>
      </c>
      <c r="S3676" s="91">
        <v>5</v>
      </c>
      <c r="T3676" s="91" t="s">
        <v>691</v>
      </c>
      <c r="U3676" s="91">
        <v>43</v>
      </c>
      <c r="V3676" s="91">
        <v>21</v>
      </c>
      <c r="W3676" s="99">
        <v>10.490399999999999</v>
      </c>
      <c r="X3676" s="19">
        <v>8.053230208333333E-3</v>
      </c>
      <c r="Y3676" s="29">
        <v>1.1599999999999999</v>
      </c>
      <c r="Z3676" s="30">
        <v>128</v>
      </c>
      <c r="AA3676" s="30">
        <v>28</v>
      </c>
      <c r="AB3676" s="31">
        <v>0</v>
      </c>
      <c r="AC3676" s="32">
        <v>0</v>
      </c>
      <c r="AD3676" s="153">
        <f>VLOOKUP(D3676,'Dados Base'!$B:$K,9,FALSE)*31536000/VLOOKUP($F3676,F:H,MATCH(H3675,F3675:AF3675,0),FALSE)</f>
        <v>12537.527568195008</v>
      </c>
      <c r="AE3676" s="153">
        <f>VLOOKUP(D3676,'Dados Base'!$B:$K,10,FALSE)*31536000/VLOOKUP($F3676,F:H,MATCH(H3675,F3675:AF3675,0),FALSE)</f>
        <v>1189.6923969820086</v>
      </c>
      <c r="AF3676" s="14">
        <v>89.74</v>
      </c>
      <c r="AG3676" s="15">
        <v>100</v>
      </c>
      <c r="AH3676" s="14">
        <v>90.28</v>
      </c>
      <c r="AI3676" s="14">
        <v>15.28</v>
      </c>
      <c r="AJ3676" s="14">
        <v>100</v>
      </c>
      <c r="AK3676" s="72">
        <f>(SUMIFS('Banco de Indicadores Mun. (2)'!I:I,'Banco de Indicadores Mun. (2)'!B:B,'Banco de Indicadores - Mun. (1)'!B3676,'Banco de Indicadores Mun. (2)'!A:A,'Banco de Indicadores - Mun. (1)'!A3676) / VLOOKUP(D3676,'Dados Base'!$B:$K,8,FALSE)) * 100</f>
        <v>0</v>
      </c>
      <c r="AL3676" s="72">
        <f>(SUMIFS('Banco de Indicadores Mun. (2)'!I:I,'Banco de Indicadores Mun. (2)'!B:B,'Banco de Indicadores - Mun. (1)'!B3676,'Banco de Indicadores Mun. (2)'!A:A,'Banco de Indicadores - Mun. (1)'!A3676) / VLOOKUP(D3676,'Dados Base'!$B:$K,9,FALSE)) * 100</f>
        <v>0</v>
      </c>
      <c r="AM3676" s="72">
        <f>(SUMIFS('Banco de Indicadores Mun. (2)'!J:J,'Banco de Indicadores Mun. (2)'!B:B,'Banco de Indicadores - Mun. (1)'!B3676,'Banco de Indicadores Mun. (2)'!A:A,'Banco de Indicadores - Mun. (1)'!A3676) / VLOOKUP(D3676,'Dados Base'!$B:$K,7,FALSE)) * 100</f>
        <v>0</v>
      </c>
      <c r="AN3676" s="72">
        <f>(SUMIFS('Banco de Indicadores Mun. (2)'!K:K,'Banco de Indicadores Mun. (2)'!B:B,'Banco de Indicadores - Mun. (1)'!B3676,'Banco de Indicadores Mun. (2)'!A:A,'Banco de Indicadores - Mun. (1)'!A3676) / VLOOKUP(D3676,'Dados Base'!$B:$K,10,FALSE)) * 100</f>
        <v>0</v>
      </c>
      <c r="AO3676" s="33">
        <v>0</v>
      </c>
      <c r="AP3676" s="34">
        <v>0</v>
      </c>
      <c r="AQ3676" s="17">
        <v>0</v>
      </c>
      <c r="AR3676" s="24">
        <v>9</v>
      </c>
      <c r="AS3676" s="35">
        <v>99</v>
      </c>
      <c r="AT3676" s="35">
        <v>99</v>
      </c>
      <c r="AU3676" s="35">
        <v>82.051282051282044</v>
      </c>
      <c r="AV3676" s="7">
        <v>9.7899999999999991</v>
      </c>
      <c r="AW3676" s="36">
        <v>0</v>
      </c>
      <c r="AX3676" s="36">
        <v>0</v>
      </c>
      <c r="AY3676" s="117">
        <v>228.43155163284945</v>
      </c>
    </row>
    <row r="3677" spans="1:51" ht="15" x14ac:dyDescent="0.25">
      <c r="A3677" s="144">
        <v>2012</v>
      </c>
      <c r="B3677" s="77" t="s">
        <v>452</v>
      </c>
      <c r="C3677" s="78">
        <v>9</v>
      </c>
      <c r="D3677" s="77">
        <v>3540200</v>
      </c>
      <c r="E3677" s="78">
        <v>35402009</v>
      </c>
      <c r="F3677" s="78" t="str">
        <f t="shared" si="162"/>
        <v>354020092012</v>
      </c>
      <c r="G3677" s="96">
        <v>2.9035525011823715</v>
      </c>
      <c r="H3677" s="80">
        <f t="shared" si="161"/>
        <v>42141</v>
      </c>
      <c r="I3677" s="91">
        <v>41449</v>
      </c>
      <c r="J3677" s="91">
        <v>692</v>
      </c>
      <c r="K3677" s="83">
        <f>(H3677)/VLOOKUP(D3677,'Dados Base'!$B:$K,6,FALSE)</f>
        <v>118.62016551258233</v>
      </c>
      <c r="L3677" s="88">
        <f t="shared" si="163"/>
        <v>98.357893737690134</v>
      </c>
      <c r="M3677" s="93">
        <v>2</v>
      </c>
      <c r="N3677" s="98">
        <v>0.72499999999999998</v>
      </c>
      <c r="O3677" s="91">
        <v>49</v>
      </c>
      <c r="P3677" s="91" t="s">
        <v>691</v>
      </c>
      <c r="Q3677" s="91" t="s">
        <v>691</v>
      </c>
      <c r="R3677" s="91" t="s">
        <v>691</v>
      </c>
      <c r="S3677" s="91">
        <v>45</v>
      </c>
      <c r="T3677" s="91" t="s">
        <v>691</v>
      </c>
      <c r="U3677" s="91">
        <v>235</v>
      </c>
      <c r="V3677" s="91">
        <v>285</v>
      </c>
      <c r="W3677" s="99">
        <v>0</v>
      </c>
      <c r="X3677" s="19">
        <v>0.12587765448958332</v>
      </c>
      <c r="Y3677" s="29">
        <v>16.420000000000002</v>
      </c>
      <c r="Z3677" s="30">
        <v>0</v>
      </c>
      <c r="AA3677" s="30">
        <v>2217</v>
      </c>
      <c r="AB3677" s="31">
        <v>1</v>
      </c>
      <c r="AC3677" s="32">
        <v>0</v>
      </c>
      <c r="AD3677" s="153">
        <f>VLOOKUP(D3677,'Dados Base'!$B:$K,9,FALSE)*31536000/VLOOKUP($F3677,F:H,MATCH(H3676,F3676:AF3676,0),FALSE)</f>
        <v>3981.1945611162528</v>
      </c>
      <c r="AE3677" s="153">
        <f>VLOOKUP(D3677,'Dados Base'!$B:$K,10,FALSE)*31536000/VLOOKUP($F3677,F:H,MATCH(H3676,F3676:AF3676,0),FALSE)</f>
        <v>426.5565601195986</v>
      </c>
      <c r="AF3677" s="14">
        <v>98.13</v>
      </c>
      <c r="AG3677" s="15" t="s">
        <v>692</v>
      </c>
      <c r="AH3677" s="14">
        <v>98.07</v>
      </c>
      <c r="AI3677" s="14">
        <v>0</v>
      </c>
      <c r="AJ3677" s="14">
        <v>100</v>
      </c>
      <c r="AK3677" s="72">
        <f>(SUMIFS('Banco de Indicadores Mun. (2)'!I:I,'Banco de Indicadores Mun. (2)'!B:B,'Banco de Indicadores - Mun. (1)'!B3677,'Banco de Indicadores Mun. (2)'!A:A,'Banco de Indicadores - Mun. (1)'!A3677) / VLOOKUP(D3677,'Dados Base'!$B:$K,8,FALSE)) * 100</f>
        <v>0</v>
      </c>
      <c r="AL3677" s="72">
        <f>(SUMIFS('Banco de Indicadores Mun. (2)'!I:I,'Banco de Indicadores Mun. (2)'!B:B,'Banco de Indicadores - Mun. (1)'!B3677,'Banco de Indicadores Mun. (2)'!A:A,'Banco de Indicadores - Mun. (1)'!A3677) / VLOOKUP(D3677,'Dados Base'!$B:$K,9,FALSE)) * 100</f>
        <v>0</v>
      </c>
      <c r="AM3677" s="72">
        <f>(SUMIFS('Banco de Indicadores Mun. (2)'!J:J,'Banco de Indicadores Mun. (2)'!B:B,'Banco de Indicadores - Mun. (1)'!B3677,'Banco de Indicadores Mun. (2)'!A:A,'Banco de Indicadores - Mun. (1)'!A3677) / VLOOKUP(D3677,'Dados Base'!$B:$K,7,FALSE)) * 100</f>
        <v>0</v>
      </c>
      <c r="AN3677" s="72">
        <f>(SUMIFS('Banco de Indicadores Mun. (2)'!K:K,'Banco de Indicadores Mun. (2)'!B:B,'Banco de Indicadores - Mun. (1)'!B3677,'Banco de Indicadores Mun. (2)'!A:A,'Banco de Indicadores - Mun. (1)'!A3677) / VLOOKUP(D3677,'Dados Base'!$B:$K,10,FALSE)) * 100</f>
        <v>0</v>
      </c>
      <c r="AO3677" s="33">
        <v>0</v>
      </c>
      <c r="AP3677" s="34">
        <v>0</v>
      </c>
      <c r="AQ3677" s="17">
        <v>0</v>
      </c>
      <c r="AR3677" s="24">
        <v>10</v>
      </c>
      <c r="AS3677" s="35">
        <v>100</v>
      </c>
      <c r="AT3677" s="35">
        <v>0</v>
      </c>
      <c r="AU3677" s="35">
        <v>0</v>
      </c>
      <c r="AV3677" s="7">
        <v>1.5</v>
      </c>
      <c r="AW3677" s="36">
        <v>0</v>
      </c>
      <c r="AX3677" s="36">
        <v>0</v>
      </c>
      <c r="AY3677" s="117">
        <v>4.3529982164133489</v>
      </c>
    </row>
    <row r="3678" spans="1:51" ht="15" x14ac:dyDescent="0.25">
      <c r="A3678" s="144">
        <v>2012</v>
      </c>
      <c r="B3678" s="77" t="s">
        <v>453</v>
      </c>
      <c r="C3678" s="78">
        <v>18</v>
      </c>
      <c r="D3678" s="77">
        <v>3540259</v>
      </c>
      <c r="E3678" s="78">
        <v>354025918</v>
      </c>
      <c r="F3678" s="78" t="str">
        <f t="shared" si="162"/>
        <v>3540259182012</v>
      </c>
      <c r="G3678" s="96">
        <v>1.3115971755442324</v>
      </c>
      <c r="H3678" s="80">
        <f t="shared" si="161"/>
        <v>4158</v>
      </c>
      <c r="I3678" s="91">
        <v>3497</v>
      </c>
      <c r="J3678" s="91">
        <v>661</v>
      </c>
      <c r="K3678" s="83">
        <f>(H3678)/VLOOKUP(D3678,'Dados Base'!$B:$K,6,FALSE)</f>
        <v>19.775516027775137</v>
      </c>
      <c r="L3678" s="88">
        <f t="shared" si="163"/>
        <v>84.1029341029341</v>
      </c>
      <c r="M3678" s="93">
        <v>4</v>
      </c>
      <c r="N3678" s="98">
        <v>0.70199999999999996</v>
      </c>
      <c r="O3678" s="91">
        <v>47</v>
      </c>
      <c r="P3678" s="91" t="s">
        <v>691</v>
      </c>
      <c r="Q3678" s="91" t="s">
        <v>691</v>
      </c>
      <c r="R3678" s="91" t="s">
        <v>691</v>
      </c>
      <c r="S3678" s="91">
        <v>3</v>
      </c>
      <c r="T3678" s="91" t="s">
        <v>691</v>
      </c>
      <c r="U3678" s="91">
        <v>18</v>
      </c>
      <c r="V3678" s="91">
        <v>15</v>
      </c>
      <c r="W3678" s="99">
        <v>0</v>
      </c>
      <c r="X3678" s="19">
        <v>9.0663890624999993E-3</v>
      </c>
      <c r="Y3678" s="29">
        <v>1.38</v>
      </c>
      <c r="Z3678" s="30">
        <v>171</v>
      </c>
      <c r="AA3678" s="30">
        <v>15</v>
      </c>
      <c r="AB3678" s="31">
        <v>0</v>
      </c>
      <c r="AC3678" s="32">
        <v>0</v>
      </c>
      <c r="AD3678" s="153">
        <f>VLOOKUP(D3678,'Dados Base'!$B:$K,9,FALSE)*31536000/VLOOKUP($F3678,F:H,MATCH(H3677,F3677:AF3677,0),FALSE)</f>
        <v>11983.376623376624</v>
      </c>
      <c r="AE3678" s="153">
        <f>VLOOKUP(D3678,'Dados Base'!$B:$K,10,FALSE)*31536000/VLOOKUP($F3678,F:H,MATCH(H3677,F3677:AF3677,0),FALSE)</f>
        <v>985.97402597402595</v>
      </c>
      <c r="AF3678" s="14">
        <v>83.73</v>
      </c>
      <c r="AG3678" s="15" t="s">
        <v>692</v>
      </c>
      <c r="AH3678" s="14">
        <v>81.790000000000006</v>
      </c>
      <c r="AI3678" s="14">
        <v>11.9</v>
      </c>
      <c r="AJ3678" s="14">
        <v>100</v>
      </c>
      <c r="AK3678" s="72">
        <f>(SUMIFS('Banco de Indicadores Mun. (2)'!I:I,'Banco de Indicadores Mun. (2)'!B:B,'Banco de Indicadores - Mun. (1)'!B3678,'Banco de Indicadores Mun. (2)'!A:A,'Banco de Indicadores - Mun. (1)'!A3678) / VLOOKUP(D3678,'Dados Base'!$B:$K,8,FALSE)) * 100</f>
        <v>0</v>
      </c>
      <c r="AL3678" s="72">
        <f>(SUMIFS('Banco de Indicadores Mun. (2)'!I:I,'Banco de Indicadores Mun. (2)'!B:B,'Banco de Indicadores - Mun. (1)'!B3678,'Banco de Indicadores Mun. (2)'!A:A,'Banco de Indicadores - Mun. (1)'!A3678) / VLOOKUP(D3678,'Dados Base'!$B:$K,9,FALSE)) * 100</f>
        <v>0</v>
      </c>
      <c r="AM3678" s="72">
        <f>(SUMIFS('Banco de Indicadores Mun. (2)'!J:J,'Banco de Indicadores Mun. (2)'!B:B,'Banco de Indicadores - Mun. (1)'!B3678,'Banco de Indicadores Mun. (2)'!A:A,'Banco de Indicadores - Mun. (1)'!A3678) / VLOOKUP(D3678,'Dados Base'!$B:$K,7,FALSE)) * 100</f>
        <v>0</v>
      </c>
      <c r="AN3678" s="72">
        <f>(SUMIFS('Banco de Indicadores Mun. (2)'!K:K,'Banco de Indicadores Mun. (2)'!B:B,'Banco de Indicadores - Mun. (1)'!B3678,'Banco de Indicadores Mun. (2)'!A:A,'Banco de Indicadores - Mun. (1)'!A3678) / VLOOKUP(D3678,'Dados Base'!$B:$K,10,FALSE)) * 100</f>
        <v>0</v>
      </c>
      <c r="AO3678" s="33">
        <v>0</v>
      </c>
      <c r="AP3678" s="34">
        <v>0</v>
      </c>
      <c r="AQ3678" s="17">
        <v>0</v>
      </c>
      <c r="AR3678" s="24">
        <v>7.5</v>
      </c>
      <c r="AS3678" s="35">
        <v>100</v>
      </c>
      <c r="AT3678" s="35">
        <v>100</v>
      </c>
      <c r="AU3678" s="35">
        <v>91.935483870967744</v>
      </c>
      <c r="AV3678" s="7">
        <v>10</v>
      </c>
      <c r="AW3678" s="36">
        <v>0</v>
      </c>
      <c r="AX3678" s="36">
        <v>0</v>
      </c>
      <c r="AY3678" s="117">
        <v>3.0218491711647304</v>
      </c>
    </row>
    <row r="3679" spans="1:51" ht="15" x14ac:dyDescent="0.25">
      <c r="A3679" s="144">
        <v>2012</v>
      </c>
      <c r="B3679" s="77" t="s">
        <v>454</v>
      </c>
      <c r="C3679" s="78">
        <v>15</v>
      </c>
      <c r="D3679" s="77">
        <v>3540309</v>
      </c>
      <c r="E3679" s="78">
        <v>354030915</v>
      </c>
      <c r="F3679" s="78" t="str">
        <f t="shared" si="162"/>
        <v>3540309152012</v>
      </c>
      <c r="G3679" s="96">
        <v>-9.4779946102963031E-2</v>
      </c>
      <c r="H3679" s="80">
        <f t="shared" si="161"/>
        <v>2519</v>
      </c>
      <c r="I3679" s="91">
        <v>2153</v>
      </c>
      <c r="J3679" s="91">
        <v>366</v>
      </c>
      <c r="K3679" s="83">
        <f>(H3679)/VLOOKUP(D3679,'Dados Base'!$B:$K,6,FALSE)</f>
        <v>11.601344816469396</v>
      </c>
      <c r="L3679" s="88">
        <f t="shared" si="163"/>
        <v>85.470424771734827</v>
      </c>
      <c r="M3679" s="93">
        <v>3</v>
      </c>
      <c r="N3679" s="98">
        <v>0.73199999999999998</v>
      </c>
      <c r="O3679" s="91">
        <v>17</v>
      </c>
      <c r="P3679" s="91" t="s">
        <v>691</v>
      </c>
      <c r="Q3679" s="91" t="s">
        <v>691</v>
      </c>
      <c r="R3679" s="91" t="s">
        <v>691</v>
      </c>
      <c r="S3679" s="91">
        <v>3</v>
      </c>
      <c r="T3679" s="91" t="s">
        <v>691</v>
      </c>
      <c r="U3679" s="91">
        <v>9</v>
      </c>
      <c r="V3679" s="91">
        <v>7</v>
      </c>
      <c r="W3679" s="99">
        <v>8.0108999999999995</v>
      </c>
      <c r="X3679" s="19">
        <v>6.2811002604166669E-3</v>
      </c>
      <c r="Y3679" s="29">
        <v>0.85</v>
      </c>
      <c r="Z3679" s="30">
        <v>71</v>
      </c>
      <c r="AA3679" s="30">
        <v>44</v>
      </c>
      <c r="AB3679" s="31">
        <v>1</v>
      </c>
      <c r="AC3679" s="32">
        <v>0</v>
      </c>
      <c r="AD3679" s="153">
        <f>VLOOKUP(D3679,'Dados Base'!$B:$K,9,FALSE)*31536000/VLOOKUP($F3679,F:H,MATCH(H3678,F3678:AF3678,0),FALSE)</f>
        <v>20781.961095672887</v>
      </c>
      <c r="AE3679" s="153">
        <f>VLOOKUP(D3679,'Dados Base'!$B:$K,10,FALSE)*31536000/VLOOKUP($F3679,F:H,MATCH(H3678,F3678:AF3678,0),FALSE)</f>
        <v>2253.4656609765789</v>
      </c>
      <c r="AF3679" s="14">
        <v>95.75</v>
      </c>
      <c r="AG3679" s="15">
        <v>100</v>
      </c>
      <c r="AH3679" s="14">
        <v>88.5</v>
      </c>
      <c r="AI3679" s="14">
        <v>19.21</v>
      </c>
      <c r="AJ3679" s="14">
        <v>100</v>
      </c>
      <c r="AK3679" s="72">
        <f>(SUMIFS('Banco de Indicadores Mun. (2)'!I:I,'Banco de Indicadores Mun. (2)'!B:B,'Banco de Indicadores - Mun. (1)'!B3679,'Banco de Indicadores Mun. (2)'!A:A,'Banco de Indicadores - Mun. (1)'!A3679) / VLOOKUP(D3679,'Dados Base'!$B:$K,8,FALSE)) * 100</f>
        <v>0</v>
      </c>
      <c r="AL3679" s="72">
        <f>(SUMIFS('Banco de Indicadores Mun. (2)'!I:I,'Banco de Indicadores Mun. (2)'!B:B,'Banco de Indicadores - Mun. (1)'!B3679,'Banco de Indicadores Mun. (2)'!A:A,'Banco de Indicadores - Mun. (1)'!A3679) / VLOOKUP(D3679,'Dados Base'!$B:$K,9,FALSE)) * 100</f>
        <v>0</v>
      </c>
      <c r="AM3679" s="72">
        <f>(SUMIFS('Banco de Indicadores Mun. (2)'!J:J,'Banco de Indicadores Mun. (2)'!B:B,'Banco de Indicadores - Mun. (1)'!B3679,'Banco de Indicadores Mun. (2)'!A:A,'Banco de Indicadores - Mun. (1)'!A3679) / VLOOKUP(D3679,'Dados Base'!$B:$K,7,FALSE)) * 100</f>
        <v>0</v>
      </c>
      <c r="AN3679" s="72">
        <f>(SUMIFS('Banco de Indicadores Mun. (2)'!K:K,'Banco de Indicadores Mun. (2)'!B:B,'Banco de Indicadores - Mun. (1)'!B3679,'Banco de Indicadores Mun. (2)'!A:A,'Banco de Indicadores - Mun. (1)'!A3679) / VLOOKUP(D3679,'Dados Base'!$B:$K,10,FALSE)) * 100</f>
        <v>0</v>
      </c>
      <c r="AO3679" s="33">
        <v>0</v>
      </c>
      <c r="AP3679" s="34">
        <v>0</v>
      </c>
      <c r="AQ3679" s="17">
        <v>0</v>
      </c>
      <c r="AR3679" s="24">
        <v>7.7</v>
      </c>
      <c r="AS3679" s="35">
        <v>100</v>
      </c>
      <c r="AT3679" s="35">
        <v>100</v>
      </c>
      <c r="AU3679" s="35">
        <v>61.739130434782609</v>
      </c>
      <c r="AV3679" s="7">
        <v>7.23</v>
      </c>
      <c r="AW3679" s="36">
        <v>0</v>
      </c>
      <c r="AX3679" s="36">
        <v>0</v>
      </c>
      <c r="AY3679" s="117">
        <v>206.44304484166264</v>
      </c>
    </row>
    <row r="3680" spans="1:51" ht="15" x14ac:dyDescent="0.25">
      <c r="A3680" s="144">
        <v>2012</v>
      </c>
      <c r="B3680" s="77" t="s">
        <v>455</v>
      </c>
      <c r="C3680" s="78">
        <v>15</v>
      </c>
      <c r="D3680" s="77">
        <v>3540408</v>
      </c>
      <c r="E3680" s="78">
        <v>354040815</v>
      </c>
      <c r="F3680" s="78" t="str">
        <f t="shared" si="162"/>
        <v>3540408152012</v>
      </c>
      <c r="G3680" s="96">
        <v>-0.57087981817427469</v>
      </c>
      <c r="H3680" s="80">
        <f t="shared" si="161"/>
        <v>4175</v>
      </c>
      <c r="I3680" s="91">
        <v>3401</v>
      </c>
      <c r="J3680" s="91">
        <v>774</v>
      </c>
      <c r="K3680" s="83">
        <f>(H3680)/VLOOKUP(D3680,'Dados Base'!$B:$K,6,FALSE)</f>
        <v>13.235900199727356</v>
      </c>
      <c r="L3680" s="88">
        <f t="shared" si="163"/>
        <v>81.461077844311376</v>
      </c>
      <c r="M3680" s="93">
        <v>3</v>
      </c>
      <c r="N3680" s="98">
        <v>0.71399999999999997</v>
      </c>
      <c r="O3680" s="91">
        <v>30</v>
      </c>
      <c r="P3680" s="91" t="s">
        <v>691</v>
      </c>
      <c r="Q3680" s="91" t="s">
        <v>691</v>
      </c>
      <c r="R3680" s="91" t="s">
        <v>691</v>
      </c>
      <c r="S3680" s="91">
        <v>1</v>
      </c>
      <c r="T3680" s="91" t="s">
        <v>691</v>
      </c>
      <c r="U3680" s="91">
        <v>11</v>
      </c>
      <c r="V3680" s="91">
        <v>13</v>
      </c>
      <c r="W3680" s="99">
        <v>21.393899999999999</v>
      </c>
      <c r="X3680" s="19">
        <v>9.9819466145833341E-3</v>
      </c>
      <c r="Y3680" s="29">
        <v>1.35</v>
      </c>
      <c r="Z3680" s="30">
        <v>146</v>
      </c>
      <c r="AA3680" s="30">
        <v>37</v>
      </c>
      <c r="AB3680" s="31">
        <v>0</v>
      </c>
      <c r="AC3680" s="32">
        <v>0</v>
      </c>
      <c r="AD3680" s="153">
        <f>VLOOKUP(D3680,'Dados Base'!$B:$K,9,FALSE)*31536000/VLOOKUP($F3680,F:H,MATCH(H3679,F3679:AF3679,0),FALSE)</f>
        <v>18883.832335329342</v>
      </c>
      <c r="AE3680" s="153">
        <f>VLOOKUP(D3680,'Dados Base'!$B:$K,10,FALSE)*31536000/VLOOKUP($F3680,F:H,MATCH(H3679,F3679:AF3679,0),FALSE)</f>
        <v>1963.9185628742514</v>
      </c>
      <c r="AF3680" s="14">
        <v>91.81</v>
      </c>
      <c r="AG3680" s="15">
        <v>95.5</v>
      </c>
      <c r="AH3680" s="14">
        <v>88.35</v>
      </c>
      <c r="AI3680" s="14">
        <v>14.84</v>
      </c>
      <c r="AJ3680" s="14">
        <v>100</v>
      </c>
      <c r="AK3680" s="72">
        <f>(SUMIFS('Banco de Indicadores Mun. (2)'!I:I,'Banco de Indicadores Mun. (2)'!B:B,'Banco de Indicadores - Mun. (1)'!B3680,'Banco de Indicadores Mun. (2)'!A:A,'Banco de Indicadores - Mun. (1)'!A3680) / VLOOKUP(D3680,'Dados Base'!$B:$K,8,FALSE)) * 100</f>
        <v>0</v>
      </c>
      <c r="AL3680" s="72">
        <f>(SUMIFS('Banco de Indicadores Mun. (2)'!I:I,'Banco de Indicadores Mun. (2)'!B:B,'Banco de Indicadores - Mun. (1)'!B3680,'Banco de Indicadores Mun. (2)'!A:A,'Banco de Indicadores - Mun. (1)'!A3680) / VLOOKUP(D3680,'Dados Base'!$B:$K,9,FALSE)) * 100</f>
        <v>0</v>
      </c>
      <c r="AM3680" s="72">
        <f>(SUMIFS('Banco de Indicadores Mun. (2)'!J:J,'Banco de Indicadores Mun. (2)'!B:B,'Banco de Indicadores - Mun. (1)'!B3680,'Banco de Indicadores Mun. (2)'!A:A,'Banco de Indicadores - Mun. (1)'!A3680) / VLOOKUP(D3680,'Dados Base'!$B:$K,7,FALSE)) * 100</f>
        <v>0</v>
      </c>
      <c r="AN3680" s="72">
        <f>(SUMIFS('Banco de Indicadores Mun. (2)'!K:K,'Banco de Indicadores Mun. (2)'!B:B,'Banco de Indicadores - Mun. (1)'!B3680,'Banco de Indicadores Mun. (2)'!A:A,'Banco de Indicadores - Mun. (1)'!A3680) / VLOOKUP(D3680,'Dados Base'!$B:$K,10,FALSE)) * 100</f>
        <v>0</v>
      </c>
      <c r="AO3680" s="33">
        <v>0</v>
      </c>
      <c r="AP3680" s="34">
        <v>0</v>
      </c>
      <c r="AQ3680" s="17">
        <v>0</v>
      </c>
      <c r="AR3680" s="24">
        <v>7.1</v>
      </c>
      <c r="AS3680" s="35">
        <v>100</v>
      </c>
      <c r="AT3680" s="35">
        <v>100</v>
      </c>
      <c r="AU3680" s="35">
        <v>79.78142076502732</v>
      </c>
      <c r="AV3680" s="7">
        <v>9.5</v>
      </c>
      <c r="AW3680" s="36">
        <v>0</v>
      </c>
      <c r="AX3680" s="36">
        <v>0</v>
      </c>
      <c r="AY3680" s="117">
        <v>0</v>
      </c>
    </row>
    <row r="3681" spans="1:51" ht="15" x14ac:dyDescent="0.25">
      <c r="A3681" s="144">
        <v>2012</v>
      </c>
      <c r="B3681" s="77" t="s">
        <v>456</v>
      </c>
      <c r="C3681" s="78">
        <v>10</v>
      </c>
      <c r="D3681" s="77">
        <v>3540507</v>
      </c>
      <c r="E3681" s="78">
        <v>354050710</v>
      </c>
      <c r="F3681" s="78" t="str">
        <f t="shared" si="162"/>
        <v>3540507102012</v>
      </c>
      <c r="G3681" s="96">
        <v>2.0061128952603369</v>
      </c>
      <c r="H3681" s="80">
        <f t="shared" si="161"/>
        <v>8521</v>
      </c>
      <c r="I3681" s="91">
        <v>4114</v>
      </c>
      <c r="J3681" s="91">
        <v>4407</v>
      </c>
      <c r="K3681" s="83">
        <f>(H3681)/VLOOKUP(D3681,'Dados Base'!$B:$K,6,FALSE)</f>
        <v>31.965337434820125</v>
      </c>
      <c r="L3681" s="88">
        <f t="shared" si="163"/>
        <v>48.280718225560385</v>
      </c>
      <c r="M3681" s="93">
        <v>4</v>
      </c>
      <c r="N3681" s="98">
        <v>0.70299999999999996</v>
      </c>
      <c r="O3681" s="91">
        <v>122</v>
      </c>
      <c r="P3681" s="91" t="s">
        <v>691</v>
      </c>
      <c r="Q3681" s="91" t="s">
        <v>691</v>
      </c>
      <c r="R3681" s="91" t="s">
        <v>691</v>
      </c>
      <c r="S3681" s="91">
        <v>13</v>
      </c>
      <c r="T3681" s="91" t="s">
        <v>691</v>
      </c>
      <c r="U3681" s="91">
        <v>56</v>
      </c>
      <c r="V3681" s="91">
        <v>44</v>
      </c>
      <c r="W3681" s="99">
        <v>0</v>
      </c>
      <c r="X3681" s="19">
        <v>1.5251258593750002E-2</v>
      </c>
      <c r="Y3681" s="29">
        <v>1.66</v>
      </c>
      <c r="Z3681" s="30">
        <v>189</v>
      </c>
      <c r="AA3681" s="30">
        <v>35</v>
      </c>
      <c r="AB3681" s="31">
        <v>0</v>
      </c>
      <c r="AC3681" s="32">
        <v>1</v>
      </c>
      <c r="AD3681" s="153">
        <f>VLOOKUP(D3681,'Dados Base'!$B:$K,9,FALSE)*31536000/VLOOKUP($F3681,F:H,MATCH(H3680,F3680:AF3680,0),FALSE)</f>
        <v>8734.2987912216868</v>
      </c>
      <c r="AE3681" s="153">
        <f>VLOOKUP(D3681,'Dados Base'!$B:$K,10,FALSE)*31536000/VLOOKUP($F3681,F:H,MATCH(H3680,F3680:AF3680,0),FALSE)</f>
        <v>1332.350663067715</v>
      </c>
      <c r="AF3681" s="14">
        <v>68.73</v>
      </c>
      <c r="AG3681" s="15">
        <v>75</v>
      </c>
      <c r="AH3681" s="14">
        <v>43.86</v>
      </c>
      <c r="AI3681" s="14">
        <v>30.5</v>
      </c>
      <c r="AJ3681" s="14">
        <v>100</v>
      </c>
      <c r="AK3681" s="72">
        <f>(SUMIFS('Banco de Indicadores Mun. (2)'!I:I,'Banco de Indicadores Mun. (2)'!B:B,'Banco de Indicadores - Mun. (1)'!B3681,'Banco de Indicadores Mun. (2)'!A:A,'Banco de Indicadores - Mun. (1)'!A3681) / VLOOKUP(D3681,'Dados Base'!$B:$K,8,FALSE)) * 100</f>
        <v>0</v>
      </c>
      <c r="AL3681" s="72">
        <f>(SUMIFS('Banco de Indicadores Mun. (2)'!I:I,'Banco de Indicadores Mun. (2)'!B:B,'Banco de Indicadores - Mun. (1)'!B3681,'Banco de Indicadores Mun. (2)'!A:A,'Banco de Indicadores - Mun. (1)'!A3681) / VLOOKUP(D3681,'Dados Base'!$B:$K,9,FALSE)) * 100</f>
        <v>0</v>
      </c>
      <c r="AM3681" s="72">
        <f>(SUMIFS('Banco de Indicadores Mun. (2)'!J:J,'Banco de Indicadores Mun. (2)'!B:B,'Banco de Indicadores - Mun. (1)'!B3681,'Banco de Indicadores Mun. (2)'!A:A,'Banco de Indicadores - Mun. (1)'!A3681) / VLOOKUP(D3681,'Dados Base'!$B:$K,7,FALSE)) * 100</f>
        <v>0</v>
      </c>
      <c r="AN3681" s="72">
        <f>(SUMIFS('Banco de Indicadores Mun. (2)'!K:K,'Banco de Indicadores Mun. (2)'!B:B,'Banco de Indicadores - Mun. (1)'!B3681,'Banco de Indicadores Mun. (2)'!A:A,'Banco de Indicadores - Mun. (1)'!A3681) / VLOOKUP(D3681,'Dados Base'!$B:$K,10,FALSE)) * 100</f>
        <v>0</v>
      </c>
      <c r="AO3681" s="33">
        <v>0</v>
      </c>
      <c r="AP3681" s="34">
        <v>0</v>
      </c>
      <c r="AQ3681" s="17">
        <v>0</v>
      </c>
      <c r="AR3681" s="24">
        <v>7.5</v>
      </c>
      <c r="AS3681" s="35">
        <v>88</v>
      </c>
      <c r="AT3681" s="35">
        <v>88</v>
      </c>
      <c r="AU3681" s="35">
        <v>84.375</v>
      </c>
      <c r="AV3681" s="7">
        <v>9.6199999999999992</v>
      </c>
      <c r="AW3681" s="36">
        <v>0</v>
      </c>
      <c r="AX3681" s="36">
        <v>1</v>
      </c>
      <c r="AY3681" s="117">
        <v>350.6275508608652</v>
      </c>
    </row>
    <row r="3682" spans="1:51" ht="15" x14ac:dyDescent="0.25">
      <c r="A3682" s="144">
        <v>2012</v>
      </c>
      <c r="B3682" s="77" t="s">
        <v>457</v>
      </c>
      <c r="C3682" s="78">
        <v>10</v>
      </c>
      <c r="D3682" s="77">
        <v>3540606</v>
      </c>
      <c r="E3682" s="78">
        <v>354060610</v>
      </c>
      <c r="F3682" s="78" t="str">
        <f t="shared" si="162"/>
        <v>3540606102012</v>
      </c>
      <c r="G3682" s="96">
        <v>0.66387892883996713</v>
      </c>
      <c r="H3682" s="80">
        <f t="shared" si="161"/>
        <v>49448</v>
      </c>
      <c r="I3682" s="91">
        <v>41885</v>
      </c>
      <c r="J3682" s="91">
        <v>7563</v>
      </c>
      <c r="K3682" s="83">
        <f>(H3682)/VLOOKUP(D3682,'Dados Base'!$B:$K,6,FALSE)</f>
        <v>88.845766853528829</v>
      </c>
      <c r="L3682" s="88">
        <f t="shared" si="163"/>
        <v>84.705144798576285</v>
      </c>
      <c r="M3682" s="93">
        <v>3</v>
      </c>
      <c r="N3682" s="98">
        <v>0.75800000000000001</v>
      </c>
      <c r="O3682" s="91">
        <v>285</v>
      </c>
      <c r="P3682" s="91" t="s">
        <v>691</v>
      </c>
      <c r="Q3682" s="91" t="s">
        <v>691</v>
      </c>
      <c r="R3682" s="91" t="s">
        <v>691</v>
      </c>
      <c r="S3682" s="91">
        <v>166</v>
      </c>
      <c r="T3682" s="91" t="s">
        <v>691</v>
      </c>
      <c r="U3682" s="91">
        <v>446</v>
      </c>
      <c r="V3682" s="91">
        <v>284</v>
      </c>
      <c r="W3682" s="99">
        <v>0</v>
      </c>
      <c r="X3682" s="19">
        <v>0.14561188353703702</v>
      </c>
      <c r="Y3682" s="29">
        <v>16.61</v>
      </c>
      <c r="Z3682" s="30">
        <v>2131</v>
      </c>
      <c r="AA3682" s="30">
        <v>111</v>
      </c>
      <c r="AB3682" s="31">
        <v>7</v>
      </c>
      <c r="AC3682" s="32">
        <v>0</v>
      </c>
      <c r="AD3682" s="153">
        <f>VLOOKUP(D3682,'Dados Base'!$B:$K,9,FALSE)*31536000/VLOOKUP($F3682,F:H,MATCH(H3681,F3681:AF3681,0),FALSE)</f>
        <v>3207.9372269859246</v>
      </c>
      <c r="AE3682" s="153">
        <f>VLOOKUP(D3682,'Dados Base'!$B:$K,10,FALSE)*31536000/VLOOKUP($F3682,F:H,MATCH(H3681,F3681:AF3681,0),FALSE)</f>
        <v>484.69826888852936</v>
      </c>
      <c r="AF3682" s="14">
        <v>96.74</v>
      </c>
      <c r="AG3682" s="15">
        <v>89.9</v>
      </c>
      <c r="AH3682" s="14">
        <v>85.51</v>
      </c>
      <c r="AI3682" s="14">
        <v>38.08</v>
      </c>
      <c r="AJ3682" s="14">
        <v>100</v>
      </c>
      <c r="AK3682" s="72">
        <f>(SUMIFS('Banco de Indicadores Mun. (2)'!I:I,'Banco de Indicadores Mun. (2)'!B:B,'Banco de Indicadores - Mun. (1)'!B3682,'Banco de Indicadores Mun. (2)'!A:A,'Banco de Indicadores - Mun. (1)'!A3682) / VLOOKUP(D3682,'Dados Base'!$B:$K,8,FALSE)) * 100</f>
        <v>0</v>
      </c>
      <c r="AL3682" s="72">
        <f>(SUMIFS('Banco de Indicadores Mun. (2)'!I:I,'Banco de Indicadores Mun. (2)'!B:B,'Banco de Indicadores - Mun. (1)'!B3682,'Banco de Indicadores Mun. (2)'!A:A,'Banco de Indicadores - Mun. (1)'!A3682) / VLOOKUP(D3682,'Dados Base'!$B:$K,9,FALSE)) * 100</f>
        <v>0</v>
      </c>
      <c r="AM3682" s="72">
        <f>(SUMIFS('Banco de Indicadores Mun. (2)'!J:J,'Banco de Indicadores Mun. (2)'!B:B,'Banco de Indicadores - Mun. (1)'!B3682,'Banco de Indicadores Mun. (2)'!A:A,'Banco de Indicadores - Mun. (1)'!A3682) / VLOOKUP(D3682,'Dados Base'!$B:$K,7,FALSE)) * 100</f>
        <v>0</v>
      </c>
      <c r="AN3682" s="72">
        <f>(SUMIFS('Banco de Indicadores Mun. (2)'!K:K,'Banco de Indicadores Mun. (2)'!B:B,'Banco de Indicadores - Mun. (1)'!B3682,'Banco de Indicadores Mun. (2)'!A:A,'Banco de Indicadores - Mun. (1)'!A3682) / VLOOKUP(D3682,'Dados Base'!$B:$K,10,FALSE)) * 100</f>
        <v>0</v>
      </c>
      <c r="AO3682" s="33">
        <v>1</v>
      </c>
      <c r="AP3682" s="34">
        <v>0</v>
      </c>
      <c r="AQ3682" s="17">
        <v>0</v>
      </c>
      <c r="AR3682" s="24">
        <v>9.6999999999999993</v>
      </c>
      <c r="AS3682" s="35">
        <v>98</v>
      </c>
      <c r="AT3682" s="35">
        <v>98</v>
      </c>
      <c r="AU3682" s="35">
        <v>95.049063336306872</v>
      </c>
      <c r="AV3682" s="7">
        <v>9.9700000000000006</v>
      </c>
      <c r="AW3682" s="36">
        <v>0</v>
      </c>
      <c r="AX3682" s="36">
        <v>0</v>
      </c>
      <c r="AY3682" s="117">
        <v>233.43619793503271</v>
      </c>
    </row>
    <row r="3683" spans="1:51" ht="15" x14ac:dyDescent="0.25">
      <c r="A3683" s="144">
        <v>2012</v>
      </c>
      <c r="B3683" s="77" t="s">
        <v>458</v>
      </c>
      <c r="C3683" s="78">
        <v>9</v>
      </c>
      <c r="D3683" s="77">
        <v>3540705</v>
      </c>
      <c r="E3683" s="78">
        <v>35407059</v>
      </c>
      <c r="F3683" s="78" t="str">
        <f t="shared" si="162"/>
        <v>354070592012</v>
      </c>
      <c r="G3683" s="96">
        <v>0.75832502570405413</v>
      </c>
      <c r="H3683" s="80">
        <f t="shared" si="161"/>
        <v>51963</v>
      </c>
      <c r="I3683" s="91">
        <v>51031</v>
      </c>
      <c r="J3683" s="91">
        <v>932</v>
      </c>
      <c r="K3683" s="83">
        <f>(H3683)/VLOOKUP(D3683,'Dados Base'!$B:$K,6,FALSE)</f>
        <v>213.04169570743306</v>
      </c>
      <c r="L3683" s="88">
        <f t="shared" si="163"/>
        <v>98.206416103766131</v>
      </c>
      <c r="M3683" s="93">
        <v>1</v>
      </c>
      <c r="N3683" s="98">
        <v>0.751</v>
      </c>
      <c r="O3683" s="91">
        <v>103</v>
      </c>
      <c r="P3683" s="91" t="s">
        <v>691</v>
      </c>
      <c r="Q3683" s="91" t="s">
        <v>691</v>
      </c>
      <c r="R3683" s="91" t="s">
        <v>691</v>
      </c>
      <c r="S3683" s="91">
        <v>251</v>
      </c>
      <c r="T3683" s="91" t="s">
        <v>691</v>
      </c>
      <c r="U3683" s="91">
        <v>698</v>
      </c>
      <c r="V3683" s="91">
        <v>474</v>
      </c>
      <c r="W3683" s="99">
        <v>0</v>
      </c>
      <c r="X3683" s="19">
        <v>0.15534308778819442</v>
      </c>
      <c r="Y3683" s="29">
        <v>20.43</v>
      </c>
      <c r="Z3683" s="30">
        <v>113</v>
      </c>
      <c r="AA3683" s="30">
        <v>2645</v>
      </c>
      <c r="AB3683" s="31">
        <v>2</v>
      </c>
      <c r="AC3683" s="32">
        <v>0</v>
      </c>
      <c r="AD3683" s="153">
        <f>VLOOKUP(D3683,'Dados Base'!$B:$K,9,FALSE)*31536000/VLOOKUP($F3683,F:H,MATCH(H3682,F3682:AF3682,0),FALSE)</f>
        <v>2014.8859765602449</v>
      </c>
      <c r="AE3683" s="153">
        <f>VLOOKUP(D3683,'Dados Base'!$B:$K,10,FALSE)*31536000/VLOOKUP($F3683,F:H,MATCH(H3682,F3682:AF3682,0),FALSE)</f>
        <v>236.6884129091853</v>
      </c>
      <c r="AF3683" s="14">
        <v>98.21</v>
      </c>
      <c r="AG3683" s="15" t="s">
        <v>692</v>
      </c>
      <c r="AH3683" s="14">
        <v>96.83</v>
      </c>
      <c r="AI3683" s="14">
        <v>50.78</v>
      </c>
      <c r="AJ3683" s="14">
        <v>100</v>
      </c>
      <c r="AK3683" s="72">
        <f>(SUMIFS('Banco de Indicadores Mun. (2)'!I:I,'Banco de Indicadores Mun. (2)'!B:B,'Banco de Indicadores - Mun. (1)'!B3683,'Banco de Indicadores Mun. (2)'!A:A,'Banco de Indicadores - Mun. (1)'!A3683) / VLOOKUP(D3683,'Dados Base'!$B:$K,8,FALSE)) * 100</f>
        <v>0</v>
      </c>
      <c r="AL3683" s="72">
        <f>(SUMIFS('Banco de Indicadores Mun. (2)'!I:I,'Banco de Indicadores Mun. (2)'!B:B,'Banco de Indicadores - Mun. (1)'!B3683,'Banco de Indicadores Mun. (2)'!A:A,'Banco de Indicadores - Mun. (1)'!A3683) / VLOOKUP(D3683,'Dados Base'!$B:$K,9,FALSE)) * 100</f>
        <v>0</v>
      </c>
      <c r="AM3683" s="72">
        <f>(SUMIFS('Banco de Indicadores Mun. (2)'!J:J,'Banco de Indicadores Mun. (2)'!B:B,'Banco de Indicadores - Mun. (1)'!B3683,'Banco de Indicadores Mun. (2)'!A:A,'Banco de Indicadores - Mun. (1)'!A3683) / VLOOKUP(D3683,'Dados Base'!$B:$K,7,FALSE)) * 100</f>
        <v>0</v>
      </c>
      <c r="AN3683" s="72">
        <f>(SUMIFS('Banco de Indicadores Mun. (2)'!K:K,'Banco de Indicadores Mun. (2)'!B:B,'Banco de Indicadores - Mun. (1)'!B3683,'Banco de Indicadores Mun. (2)'!A:A,'Banco de Indicadores - Mun. (1)'!A3683) / VLOOKUP(D3683,'Dados Base'!$B:$K,10,FALSE)) * 100</f>
        <v>0</v>
      </c>
      <c r="AO3683" s="33">
        <v>3</v>
      </c>
      <c r="AP3683" s="34">
        <v>0</v>
      </c>
      <c r="AQ3683" s="17">
        <v>19</v>
      </c>
      <c r="AR3683" s="24">
        <v>7.1</v>
      </c>
      <c r="AS3683" s="35">
        <v>96</v>
      </c>
      <c r="AT3683" s="35">
        <v>4.1280000000000001</v>
      </c>
      <c r="AU3683" s="35">
        <v>4.0971718636693257</v>
      </c>
      <c r="AV3683" s="7">
        <v>1.97</v>
      </c>
      <c r="AW3683" s="36">
        <v>0</v>
      </c>
      <c r="AX3683" s="36">
        <v>0</v>
      </c>
      <c r="AY3683" s="117">
        <v>2.2045767101758602E-2</v>
      </c>
    </row>
    <row r="3684" spans="1:51" ht="15" x14ac:dyDescent="0.25">
      <c r="A3684" s="144">
        <v>2012</v>
      </c>
      <c r="B3684" s="77" t="s">
        <v>459</v>
      </c>
      <c r="C3684" s="78">
        <v>2</v>
      </c>
      <c r="D3684" s="77">
        <v>3540754</v>
      </c>
      <c r="E3684" s="78">
        <v>35407542</v>
      </c>
      <c r="F3684" s="78" t="str">
        <f t="shared" si="162"/>
        <v>354075422012</v>
      </c>
      <c r="G3684" s="96">
        <v>2.8897901127306946</v>
      </c>
      <c r="H3684" s="80">
        <f t="shared" si="161"/>
        <v>19617</v>
      </c>
      <c r="I3684" s="91">
        <v>14876</v>
      </c>
      <c r="J3684" s="91">
        <v>4741</v>
      </c>
      <c r="K3684" s="83">
        <f>(H3684)/VLOOKUP(D3684,'Dados Base'!$B:$K,6,FALSE)</f>
        <v>439.3505039193729</v>
      </c>
      <c r="L3684" s="88">
        <f t="shared" si="163"/>
        <v>75.832186368965694</v>
      </c>
      <c r="M3684" s="93">
        <v>5</v>
      </c>
      <c r="N3684" s="98">
        <v>0.69699999999999995</v>
      </c>
      <c r="O3684" s="91">
        <v>17</v>
      </c>
      <c r="P3684" s="91" t="s">
        <v>691</v>
      </c>
      <c r="Q3684" s="91" t="s">
        <v>691</v>
      </c>
      <c r="R3684" s="91" t="s">
        <v>691</v>
      </c>
      <c r="S3684" s="91">
        <v>18</v>
      </c>
      <c r="T3684" s="91" t="s">
        <v>691</v>
      </c>
      <c r="U3684" s="91">
        <v>84</v>
      </c>
      <c r="V3684" s="91">
        <v>30</v>
      </c>
      <c r="W3684" s="99">
        <v>0</v>
      </c>
      <c r="X3684" s="19">
        <v>4.8032030289965326E-2</v>
      </c>
      <c r="Y3684" s="29">
        <v>6.15</v>
      </c>
      <c r="Z3684" s="30">
        <v>58</v>
      </c>
      <c r="AA3684" s="30">
        <v>771</v>
      </c>
      <c r="AB3684" s="31">
        <v>0</v>
      </c>
      <c r="AC3684" s="32">
        <v>0</v>
      </c>
      <c r="AD3684" s="153">
        <f>VLOOKUP(D3684,'Dados Base'!$B:$K,9,FALSE)*31536000/VLOOKUP($F3684,F:H,MATCH(H3683,F3683:AF3683,0),FALSE)</f>
        <v>1077.082122648723</v>
      </c>
      <c r="AE3684" s="153">
        <f>VLOOKUP(D3684,'Dados Base'!$B:$K,10,FALSE)*31536000/VLOOKUP($F3684,F:H,MATCH(H3683,F3683:AF3683,0),FALSE)</f>
        <v>96.455115461079629</v>
      </c>
      <c r="AF3684" s="14" t="s">
        <v>692</v>
      </c>
      <c r="AG3684" s="15" t="s">
        <v>692</v>
      </c>
      <c r="AH3684" s="14" t="s">
        <v>692</v>
      </c>
      <c r="AI3684" s="14" t="s">
        <v>692</v>
      </c>
      <c r="AJ3684" s="14" t="s">
        <v>692</v>
      </c>
      <c r="AK3684" s="72">
        <f>(SUMIFS('Banco de Indicadores Mun. (2)'!I:I,'Banco de Indicadores Mun. (2)'!B:B,'Banco de Indicadores - Mun. (1)'!B3684,'Banco de Indicadores Mun. (2)'!A:A,'Banco de Indicadores - Mun. (1)'!A3684) / VLOOKUP(D3684,'Dados Base'!$B:$K,8,FALSE)) * 100</f>
        <v>0</v>
      </c>
      <c r="AL3684" s="72">
        <f>(SUMIFS('Banco de Indicadores Mun. (2)'!I:I,'Banco de Indicadores Mun. (2)'!B:B,'Banco de Indicadores - Mun. (1)'!B3684,'Banco de Indicadores Mun. (2)'!A:A,'Banco de Indicadores - Mun. (1)'!A3684) / VLOOKUP(D3684,'Dados Base'!$B:$K,9,FALSE)) * 100</f>
        <v>0</v>
      </c>
      <c r="AM3684" s="72">
        <f>(SUMIFS('Banco de Indicadores Mun. (2)'!J:J,'Banco de Indicadores Mun. (2)'!B:B,'Banco de Indicadores - Mun. (1)'!B3684,'Banco de Indicadores Mun. (2)'!A:A,'Banco de Indicadores - Mun. (1)'!A3684) / VLOOKUP(D3684,'Dados Base'!$B:$K,7,FALSE)) * 100</f>
        <v>0</v>
      </c>
      <c r="AN3684" s="72">
        <f>(SUMIFS('Banco de Indicadores Mun. (2)'!K:K,'Banco de Indicadores Mun. (2)'!B:B,'Banco de Indicadores - Mun. (1)'!B3684,'Banco de Indicadores Mun. (2)'!A:A,'Banco de Indicadores - Mun. (1)'!A3684) / VLOOKUP(D3684,'Dados Base'!$B:$K,10,FALSE)) * 100</f>
        <v>0</v>
      </c>
      <c r="AO3684" s="33">
        <v>1</v>
      </c>
      <c r="AP3684" s="34">
        <v>0</v>
      </c>
      <c r="AQ3684" s="17">
        <v>0</v>
      </c>
      <c r="AR3684" s="24">
        <v>9.4</v>
      </c>
      <c r="AS3684" s="35">
        <v>100</v>
      </c>
      <c r="AT3684" s="35">
        <v>10</v>
      </c>
      <c r="AU3684" s="35">
        <v>6.9963811821471653</v>
      </c>
      <c r="AV3684" s="7">
        <v>2.11</v>
      </c>
      <c r="AW3684" s="36">
        <v>0</v>
      </c>
      <c r="AX3684" s="36">
        <v>0</v>
      </c>
      <c r="AY3684" s="117">
        <v>27.949385968494454</v>
      </c>
    </row>
    <row r="3685" spans="1:51" ht="15" x14ac:dyDescent="0.25">
      <c r="A3685" s="144">
        <v>2012</v>
      </c>
      <c r="B3685" s="77" t="s">
        <v>460</v>
      </c>
      <c r="C3685" s="78">
        <v>16</v>
      </c>
      <c r="D3685" s="77">
        <v>3540804</v>
      </c>
      <c r="E3685" s="78">
        <v>354080416</v>
      </c>
      <c r="F3685" s="78" t="str">
        <f t="shared" si="162"/>
        <v>3540804162012</v>
      </c>
      <c r="G3685" s="96">
        <v>1.1596033414380535</v>
      </c>
      <c r="H3685" s="80">
        <f t="shared" si="161"/>
        <v>15694</v>
      </c>
      <c r="I3685" s="91">
        <v>14192</v>
      </c>
      <c r="J3685" s="91">
        <v>1502</v>
      </c>
      <c r="K3685" s="83">
        <f>(H3685)/VLOOKUP(D3685,'Dados Base'!$B:$K,6,FALSE)</f>
        <v>45.836619060136101</v>
      </c>
      <c r="L3685" s="88">
        <f t="shared" si="163"/>
        <v>90.429463489231551</v>
      </c>
      <c r="M3685" s="93">
        <v>3</v>
      </c>
      <c r="N3685" s="98">
        <v>0.747</v>
      </c>
      <c r="O3685" s="91">
        <v>73</v>
      </c>
      <c r="P3685" s="91" t="s">
        <v>691</v>
      </c>
      <c r="Q3685" s="91" t="s">
        <v>691</v>
      </c>
      <c r="R3685" s="91" t="s">
        <v>691</v>
      </c>
      <c r="S3685" s="91">
        <v>54</v>
      </c>
      <c r="T3685" s="91" t="s">
        <v>691</v>
      </c>
      <c r="U3685" s="91">
        <v>168</v>
      </c>
      <c r="V3685" s="91">
        <v>106</v>
      </c>
      <c r="W3685" s="99">
        <v>0.47520000000000001</v>
      </c>
      <c r="X3685" s="19">
        <v>4.7772245370370371E-2</v>
      </c>
      <c r="Y3685" s="29">
        <v>5.65</v>
      </c>
      <c r="Z3685" s="30">
        <v>613</v>
      </c>
      <c r="AA3685" s="30">
        <v>150</v>
      </c>
      <c r="AB3685" s="31">
        <v>1</v>
      </c>
      <c r="AC3685" s="32">
        <v>0</v>
      </c>
      <c r="AD3685" s="153">
        <f>VLOOKUP(D3685,'Dados Base'!$B:$K,9,FALSE)*31536000/VLOOKUP($F3685,F:H,MATCH(H3684,F3684:AF3684,0),FALSE)</f>
        <v>5063.7644959857271</v>
      </c>
      <c r="AE3685" s="153">
        <f>VLOOKUP(D3685,'Dados Base'!$B:$K,10,FALSE)*31536000/VLOOKUP($F3685,F:H,MATCH(H3684,F3684:AF3684,0),FALSE)</f>
        <v>462.16898177647505</v>
      </c>
      <c r="AF3685" s="14">
        <v>100</v>
      </c>
      <c r="AG3685" s="15">
        <v>100</v>
      </c>
      <c r="AH3685" s="14">
        <v>89.6</v>
      </c>
      <c r="AI3685" s="14">
        <v>0</v>
      </c>
      <c r="AJ3685" s="14">
        <v>100</v>
      </c>
      <c r="AK3685" s="72">
        <f>(SUMIFS('Banco de Indicadores Mun. (2)'!I:I,'Banco de Indicadores Mun. (2)'!B:B,'Banco de Indicadores - Mun. (1)'!B3685,'Banco de Indicadores Mun. (2)'!A:A,'Banco de Indicadores - Mun. (1)'!A3685) / VLOOKUP(D3685,'Dados Base'!$B:$K,8,FALSE)) * 100</f>
        <v>0</v>
      </c>
      <c r="AL3685" s="72">
        <f>(SUMIFS('Banco de Indicadores Mun. (2)'!I:I,'Banco de Indicadores Mun. (2)'!B:B,'Banco de Indicadores - Mun. (1)'!B3685,'Banco de Indicadores Mun. (2)'!A:A,'Banco de Indicadores - Mun. (1)'!A3685) / VLOOKUP(D3685,'Dados Base'!$B:$K,9,FALSE)) * 100</f>
        <v>0</v>
      </c>
      <c r="AM3685" s="72">
        <f>(SUMIFS('Banco de Indicadores Mun. (2)'!J:J,'Banco de Indicadores Mun. (2)'!B:B,'Banco de Indicadores - Mun. (1)'!B3685,'Banco de Indicadores Mun. (2)'!A:A,'Banco de Indicadores - Mun. (1)'!A3685) / VLOOKUP(D3685,'Dados Base'!$B:$K,7,FALSE)) * 100</f>
        <v>0</v>
      </c>
      <c r="AN3685" s="72">
        <f>(SUMIFS('Banco de Indicadores Mun. (2)'!K:K,'Banco de Indicadores Mun. (2)'!B:B,'Banco de Indicadores - Mun. (1)'!B3685,'Banco de Indicadores Mun. (2)'!A:A,'Banco de Indicadores - Mun. (1)'!A3685) / VLOOKUP(D3685,'Dados Base'!$B:$K,10,FALSE)) * 100</f>
        <v>0</v>
      </c>
      <c r="AO3685" s="33">
        <v>0</v>
      </c>
      <c r="AP3685" s="34">
        <v>0</v>
      </c>
      <c r="AQ3685" s="17">
        <v>0</v>
      </c>
      <c r="AR3685" s="24">
        <v>8</v>
      </c>
      <c r="AS3685" s="35">
        <v>98</v>
      </c>
      <c r="AT3685" s="35">
        <v>98</v>
      </c>
      <c r="AU3685" s="35">
        <v>80.34076015727392</v>
      </c>
      <c r="AV3685" s="7">
        <v>9.9700000000000006</v>
      </c>
      <c r="AW3685" s="36">
        <v>0</v>
      </c>
      <c r="AX3685" s="36">
        <v>0</v>
      </c>
      <c r="AY3685" s="117">
        <v>115.79869077986034</v>
      </c>
    </row>
    <row r="3686" spans="1:51" ht="15" x14ac:dyDescent="0.25">
      <c r="A3686" s="144">
        <v>2012</v>
      </c>
      <c r="B3686" s="77" t="s">
        <v>461</v>
      </c>
      <c r="C3686" s="78">
        <v>21</v>
      </c>
      <c r="D3686" s="77">
        <v>3540853</v>
      </c>
      <c r="E3686" s="78">
        <v>354085321</v>
      </c>
      <c r="F3686" s="78" t="str">
        <f t="shared" si="162"/>
        <v>3540853212012</v>
      </c>
      <c r="G3686" s="96">
        <v>5.2078710946177109</v>
      </c>
      <c r="H3686" s="80">
        <f t="shared" si="161"/>
        <v>2856</v>
      </c>
      <c r="I3686" s="91">
        <v>1368</v>
      </c>
      <c r="J3686" s="91">
        <v>1488</v>
      </c>
      <c r="K3686" s="83">
        <f>(H3686)/VLOOKUP(D3686,'Dados Base'!$B:$K,6,FALSE)</f>
        <v>45.297383029341795</v>
      </c>
      <c r="L3686" s="88">
        <f t="shared" si="163"/>
        <v>47.899159663865547</v>
      </c>
      <c r="M3686" s="93">
        <v>3</v>
      </c>
      <c r="N3686" s="98">
        <v>0.69599999999999995</v>
      </c>
      <c r="O3686" s="91">
        <v>9</v>
      </c>
      <c r="P3686" s="91" t="s">
        <v>691</v>
      </c>
      <c r="Q3686" s="91" t="s">
        <v>691</v>
      </c>
      <c r="R3686" s="91" t="s">
        <v>691</v>
      </c>
      <c r="S3686" s="91">
        <v>3</v>
      </c>
      <c r="T3686" s="91" t="s">
        <v>691</v>
      </c>
      <c r="U3686" s="91">
        <v>8</v>
      </c>
      <c r="V3686" s="91">
        <v>9</v>
      </c>
      <c r="W3686" s="99">
        <v>0</v>
      </c>
      <c r="X3686" s="19">
        <v>3.6704062500000005E-3</v>
      </c>
      <c r="Y3686" s="29">
        <v>0.59</v>
      </c>
      <c r="Z3686" s="30">
        <v>69</v>
      </c>
      <c r="AA3686" s="30">
        <v>10</v>
      </c>
      <c r="AB3686" s="31">
        <v>0</v>
      </c>
      <c r="AC3686" s="32">
        <v>0</v>
      </c>
      <c r="AD3686" s="153">
        <f>VLOOKUP(D3686,'Dados Base'!$B:$K,9,FALSE)*31536000/VLOOKUP($F3686,F:H,MATCH(H3685,F3685:AF3685,0),FALSE)</f>
        <v>5410.588235294118</v>
      </c>
      <c r="AE3686" s="153">
        <f>VLOOKUP(D3686,'Dados Base'!$B:$K,10,FALSE)*31536000/VLOOKUP($F3686,F:H,MATCH(H3685,F3685:AF3685,0),FALSE)</f>
        <v>662.52100840336129</v>
      </c>
      <c r="AF3686" s="14">
        <v>49.35</v>
      </c>
      <c r="AG3686" s="15" t="s">
        <v>692</v>
      </c>
      <c r="AH3686" s="14">
        <v>43</v>
      </c>
      <c r="AI3686" s="14">
        <v>13.39</v>
      </c>
      <c r="AJ3686" s="14">
        <v>100</v>
      </c>
      <c r="AK3686" s="72">
        <f>(SUMIFS('Banco de Indicadores Mun. (2)'!I:I,'Banco de Indicadores Mun. (2)'!B:B,'Banco de Indicadores - Mun. (1)'!B3686,'Banco de Indicadores Mun. (2)'!A:A,'Banco de Indicadores - Mun. (1)'!A3686) / VLOOKUP(D3686,'Dados Base'!$B:$K,8,FALSE)) * 100</f>
        <v>0</v>
      </c>
      <c r="AL3686" s="72">
        <f>(SUMIFS('Banco de Indicadores Mun. (2)'!I:I,'Banco de Indicadores Mun. (2)'!B:B,'Banco de Indicadores - Mun. (1)'!B3686,'Banco de Indicadores Mun. (2)'!A:A,'Banco de Indicadores - Mun. (1)'!A3686) / VLOOKUP(D3686,'Dados Base'!$B:$K,9,FALSE)) * 100</f>
        <v>0</v>
      </c>
      <c r="AM3686" s="72">
        <f>(SUMIFS('Banco de Indicadores Mun. (2)'!J:J,'Banco de Indicadores Mun. (2)'!B:B,'Banco de Indicadores - Mun. (1)'!B3686,'Banco de Indicadores Mun. (2)'!A:A,'Banco de Indicadores - Mun. (1)'!A3686) / VLOOKUP(D3686,'Dados Base'!$B:$K,7,FALSE)) * 100</f>
        <v>0</v>
      </c>
      <c r="AN3686" s="72">
        <f>(SUMIFS('Banco de Indicadores Mun. (2)'!K:K,'Banco de Indicadores Mun. (2)'!B:B,'Banco de Indicadores - Mun. (1)'!B3686,'Banco de Indicadores Mun. (2)'!A:A,'Banco de Indicadores - Mun. (1)'!A3686) / VLOOKUP(D3686,'Dados Base'!$B:$K,10,FALSE)) * 100</f>
        <v>0</v>
      </c>
      <c r="AO3686" s="33">
        <v>1</v>
      </c>
      <c r="AP3686" s="34">
        <v>0</v>
      </c>
      <c r="AQ3686" s="17">
        <v>0</v>
      </c>
      <c r="AR3686" s="24">
        <v>8.5</v>
      </c>
      <c r="AS3686" s="35">
        <v>100</v>
      </c>
      <c r="AT3686" s="35">
        <v>100</v>
      </c>
      <c r="AU3686" s="35">
        <v>87.341772151898738</v>
      </c>
      <c r="AV3686" s="7">
        <v>9.6999999999999993</v>
      </c>
      <c r="AW3686" s="36">
        <v>0</v>
      </c>
      <c r="AX3686" s="36">
        <v>0</v>
      </c>
      <c r="AY3686" s="117">
        <v>0</v>
      </c>
    </row>
    <row r="3687" spans="1:51" ht="15" x14ac:dyDescent="0.25">
      <c r="A3687" s="144">
        <v>2012</v>
      </c>
      <c r="B3687" s="77" t="s">
        <v>462</v>
      </c>
      <c r="C3687" s="78">
        <v>9</v>
      </c>
      <c r="D3687" s="77">
        <v>3540903</v>
      </c>
      <c r="E3687" s="78">
        <v>35409039</v>
      </c>
      <c r="F3687" s="78" t="str">
        <f t="shared" si="162"/>
        <v>354090392012</v>
      </c>
      <c r="G3687" s="96">
        <v>2.8088996442095171</v>
      </c>
      <c r="H3687" s="80">
        <f t="shared" si="161"/>
        <v>18094</v>
      </c>
      <c r="I3687" s="91">
        <v>16788</v>
      </c>
      <c r="J3687" s="91">
        <v>1306</v>
      </c>
      <c r="K3687" s="83">
        <f>(H3687)/VLOOKUP(D3687,'Dados Base'!$B:$K,6,FALSE)</f>
        <v>108.2177033492823</v>
      </c>
      <c r="L3687" s="88">
        <f t="shared" si="163"/>
        <v>92.782137725212777</v>
      </c>
      <c r="M3687" s="93">
        <v>2</v>
      </c>
      <c r="N3687" s="98">
        <v>0.73299999999999998</v>
      </c>
      <c r="O3687" s="91">
        <v>6</v>
      </c>
      <c r="P3687" s="91" t="s">
        <v>691</v>
      </c>
      <c r="Q3687" s="91" t="s">
        <v>691</v>
      </c>
      <c r="R3687" s="91" t="s">
        <v>691</v>
      </c>
      <c r="S3687" s="91">
        <v>35</v>
      </c>
      <c r="T3687" s="91" t="s">
        <v>691</v>
      </c>
      <c r="U3687" s="91">
        <v>121</v>
      </c>
      <c r="V3687" s="91">
        <v>78</v>
      </c>
      <c r="W3687" s="99">
        <v>0</v>
      </c>
      <c r="X3687" s="19">
        <v>5.5077800925925929E-2</v>
      </c>
      <c r="Y3687" s="29">
        <v>6.69</v>
      </c>
      <c r="Z3687" s="30">
        <v>849</v>
      </c>
      <c r="AA3687" s="30">
        <v>54</v>
      </c>
      <c r="AB3687" s="31">
        <v>1</v>
      </c>
      <c r="AC3687" s="32">
        <v>0</v>
      </c>
      <c r="AD3687" s="153">
        <f>VLOOKUP(D3687,'Dados Base'!$B:$K,9,FALSE)*31536000/VLOOKUP($F3687,F:H,MATCH(H3686,F3686:AF3686,0),FALSE)</f>
        <v>3886.6629822040454</v>
      </c>
      <c r="AE3687" s="153">
        <f>VLOOKUP(D3687,'Dados Base'!$B:$K,10,FALSE)*31536000/VLOOKUP($F3687,F:H,MATCH(H3686,F3686:AF3686,0),FALSE)</f>
        <v>453.15353155742235</v>
      </c>
      <c r="AF3687" s="14">
        <v>100</v>
      </c>
      <c r="AG3687" s="15">
        <v>100</v>
      </c>
      <c r="AH3687" s="14" t="s">
        <v>692</v>
      </c>
      <c r="AI3687" s="14">
        <v>11.11</v>
      </c>
      <c r="AJ3687" s="14">
        <v>100</v>
      </c>
      <c r="AK3687" s="72">
        <f>(SUMIFS('Banco de Indicadores Mun. (2)'!I:I,'Banco de Indicadores Mun. (2)'!B:B,'Banco de Indicadores - Mun. (1)'!B3687,'Banco de Indicadores Mun. (2)'!A:A,'Banco de Indicadores - Mun. (1)'!A3687) / VLOOKUP(D3687,'Dados Base'!$B:$K,8,FALSE)) * 100</f>
        <v>0</v>
      </c>
      <c r="AL3687" s="72">
        <f>(SUMIFS('Banco de Indicadores Mun. (2)'!I:I,'Banco de Indicadores Mun. (2)'!B:B,'Banco de Indicadores - Mun. (1)'!B3687,'Banco de Indicadores Mun. (2)'!A:A,'Banco de Indicadores - Mun. (1)'!A3687) / VLOOKUP(D3687,'Dados Base'!$B:$K,9,FALSE)) * 100</f>
        <v>0</v>
      </c>
      <c r="AM3687" s="72">
        <f>(SUMIFS('Banco de Indicadores Mun. (2)'!J:J,'Banco de Indicadores Mun. (2)'!B:B,'Banco de Indicadores - Mun. (1)'!B3687,'Banco de Indicadores Mun. (2)'!A:A,'Banco de Indicadores - Mun. (1)'!A3687) / VLOOKUP(D3687,'Dados Base'!$B:$K,7,FALSE)) * 100</f>
        <v>0</v>
      </c>
      <c r="AN3687" s="72">
        <f>(SUMIFS('Banco de Indicadores Mun. (2)'!K:K,'Banco de Indicadores Mun. (2)'!B:B,'Banco de Indicadores - Mun. (1)'!B3687,'Banco de Indicadores Mun. (2)'!A:A,'Banco de Indicadores - Mun. (1)'!A3687) / VLOOKUP(D3687,'Dados Base'!$B:$K,10,FALSE)) * 100</f>
        <v>0</v>
      </c>
      <c r="AO3687" s="33">
        <v>0</v>
      </c>
      <c r="AP3687" s="34">
        <v>0</v>
      </c>
      <c r="AQ3687" s="17">
        <v>0</v>
      </c>
      <c r="AR3687" s="24">
        <v>10</v>
      </c>
      <c r="AS3687" s="35">
        <v>100</v>
      </c>
      <c r="AT3687" s="35">
        <v>100</v>
      </c>
      <c r="AU3687" s="35">
        <v>94.019933554817285</v>
      </c>
      <c r="AV3687" s="7">
        <v>10</v>
      </c>
      <c r="AW3687" s="36">
        <v>0</v>
      </c>
      <c r="AX3687" s="36">
        <v>0</v>
      </c>
      <c r="AY3687" s="117">
        <v>349.91598093712548</v>
      </c>
    </row>
    <row r="3688" spans="1:51" ht="15" x14ac:dyDescent="0.25">
      <c r="A3688" s="144">
        <v>2012</v>
      </c>
      <c r="B3688" s="77" t="s">
        <v>463</v>
      </c>
      <c r="C3688" s="78">
        <v>7</v>
      </c>
      <c r="D3688" s="77">
        <v>3541000</v>
      </c>
      <c r="E3688" s="78">
        <v>35410007</v>
      </c>
      <c r="F3688" s="78" t="str">
        <f t="shared" si="162"/>
        <v>354100072012</v>
      </c>
      <c r="G3688" s="96">
        <v>2.8219266427977896</v>
      </c>
      <c r="H3688" s="80">
        <f t="shared" si="161"/>
        <v>272824</v>
      </c>
      <c r="I3688" s="91">
        <v>272824</v>
      </c>
      <c r="J3688" s="91">
        <v>0</v>
      </c>
      <c r="K3688" s="83">
        <f>(H3688)/VLOOKUP(D3688,'Dados Base'!$B:$K,6,FALSE)</f>
        <v>1830.0509793399515</v>
      </c>
      <c r="L3688" s="88">
        <f t="shared" si="163"/>
        <v>100</v>
      </c>
      <c r="M3688" s="93">
        <v>2</v>
      </c>
      <c r="N3688" s="98">
        <v>0.754</v>
      </c>
      <c r="O3688" s="91">
        <v>2</v>
      </c>
      <c r="P3688" s="91" t="s">
        <v>691</v>
      </c>
      <c r="Q3688" s="91" t="s">
        <v>691</v>
      </c>
      <c r="R3688" s="91" t="s">
        <v>691</v>
      </c>
      <c r="S3688" s="91">
        <v>172</v>
      </c>
      <c r="T3688" s="91" t="s">
        <v>691</v>
      </c>
      <c r="U3688" s="91">
        <v>1811</v>
      </c>
      <c r="V3688" s="91">
        <v>3020</v>
      </c>
      <c r="W3688" s="99">
        <v>0</v>
      </c>
      <c r="X3688" s="19">
        <v>0.95046324074074073</v>
      </c>
      <c r="Y3688" s="29">
        <v>163.43</v>
      </c>
      <c r="Z3688" s="30">
        <v>0</v>
      </c>
      <c r="AA3688" s="30">
        <v>14709</v>
      </c>
      <c r="AB3688" s="31">
        <v>27</v>
      </c>
      <c r="AC3688" s="32">
        <v>0</v>
      </c>
      <c r="AD3688" s="153">
        <f>VLOOKUP(D3688,'Dados Base'!$B:$K,9,FALSE)*31536000/VLOOKUP($F3688,F:H,MATCH(H3687,F3687:AF3687,0),FALSE)</f>
        <v>968.65261120722528</v>
      </c>
      <c r="AE3688" s="153">
        <f>VLOOKUP(D3688,'Dados Base'!$B:$K,10,FALSE)*31536000/VLOOKUP($F3688,F:H,MATCH(H3687,F3687:AF3687,0),FALSE)</f>
        <v>122.52646394745331</v>
      </c>
      <c r="AF3688" s="14">
        <v>100</v>
      </c>
      <c r="AG3688" s="15">
        <v>100</v>
      </c>
      <c r="AH3688" s="14">
        <v>52.69</v>
      </c>
      <c r="AI3688" s="14">
        <v>41.16</v>
      </c>
      <c r="AJ3688" s="14">
        <v>100</v>
      </c>
      <c r="AK3688" s="72">
        <f>(SUMIFS('Banco de Indicadores Mun. (2)'!I:I,'Banco de Indicadores Mun. (2)'!B:B,'Banco de Indicadores - Mun. (1)'!B3688,'Banco de Indicadores Mun. (2)'!A:A,'Banco de Indicadores - Mun. (1)'!A3688) / VLOOKUP(D3688,'Dados Base'!$B:$K,8,FALSE)) * 100</f>
        <v>0</v>
      </c>
      <c r="AL3688" s="72">
        <f>(SUMIFS('Banco de Indicadores Mun. (2)'!I:I,'Banco de Indicadores Mun. (2)'!B:B,'Banco de Indicadores - Mun. (1)'!B3688,'Banco de Indicadores Mun. (2)'!A:A,'Banco de Indicadores - Mun. (1)'!A3688) / VLOOKUP(D3688,'Dados Base'!$B:$K,9,FALSE)) * 100</f>
        <v>0</v>
      </c>
      <c r="AM3688" s="72">
        <f>(SUMIFS('Banco de Indicadores Mun. (2)'!J:J,'Banco de Indicadores Mun. (2)'!B:B,'Banco de Indicadores - Mun. (1)'!B3688,'Banco de Indicadores Mun. (2)'!A:A,'Banco de Indicadores - Mun. (1)'!A3688) / VLOOKUP(D3688,'Dados Base'!$B:$K,7,FALSE)) * 100</f>
        <v>0</v>
      </c>
      <c r="AN3688" s="72">
        <f>(SUMIFS('Banco de Indicadores Mun. (2)'!K:K,'Banco de Indicadores Mun. (2)'!B:B,'Banco de Indicadores - Mun. (1)'!B3688,'Banco de Indicadores Mun. (2)'!A:A,'Banco de Indicadores - Mun. (1)'!A3688) / VLOOKUP(D3688,'Dados Base'!$B:$K,10,FALSE)) * 100</f>
        <v>0</v>
      </c>
      <c r="AO3688" s="33">
        <v>1</v>
      </c>
      <c r="AP3688" s="34">
        <v>0</v>
      </c>
      <c r="AQ3688" s="17">
        <v>0</v>
      </c>
      <c r="AR3688" s="24">
        <v>9.1999999999999993</v>
      </c>
      <c r="AS3688" s="35">
        <v>65</v>
      </c>
      <c r="AT3688" s="35">
        <v>0</v>
      </c>
      <c r="AU3688" s="35">
        <v>0</v>
      </c>
      <c r="AV3688" s="7">
        <v>1.18</v>
      </c>
      <c r="AW3688" s="36">
        <v>2</v>
      </c>
      <c r="AX3688" s="36">
        <v>0</v>
      </c>
      <c r="AY3688" s="117">
        <v>0.47561523204243822</v>
      </c>
    </row>
    <row r="3689" spans="1:51" ht="15" x14ac:dyDescent="0.25">
      <c r="A3689" s="144">
        <v>2012</v>
      </c>
      <c r="B3689" s="77" t="s">
        <v>464</v>
      </c>
      <c r="C3689" s="78">
        <v>17</v>
      </c>
      <c r="D3689" s="77">
        <v>3541059</v>
      </c>
      <c r="E3689" s="78">
        <v>354105917</v>
      </c>
      <c r="F3689" s="78" t="str">
        <f t="shared" si="162"/>
        <v>3541059172012</v>
      </c>
      <c r="G3689" s="96">
        <v>1.3797540519993712</v>
      </c>
      <c r="H3689" s="80">
        <f t="shared" si="161"/>
        <v>4701</v>
      </c>
      <c r="I3689" s="91">
        <v>3621</v>
      </c>
      <c r="J3689" s="91">
        <v>1080</v>
      </c>
      <c r="K3689" s="83">
        <f>(H3689)/VLOOKUP(D3689,'Dados Base'!$B:$K,6,FALSE)</f>
        <v>26.142809476142812</v>
      </c>
      <c r="L3689" s="88">
        <f t="shared" si="163"/>
        <v>77.026164645820046</v>
      </c>
      <c r="M3689" s="93">
        <v>4</v>
      </c>
      <c r="N3689" s="98">
        <v>0.70099999999999996</v>
      </c>
      <c r="O3689" s="91">
        <v>65</v>
      </c>
      <c r="P3689" s="91" t="s">
        <v>691</v>
      </c>
      <c r="Q3689" s="91" t="s">
        <v>691</v>
      </c>
      <c r="R3689" s="91" t="s">
        <v>691</v>
      </c>
      <c r="S3689" s="91">
        <v>10</v>
      </c>
      <c r="T3689" s="91" t="s">
        <v>691</v>
      </c>
      <c r="U3689" s="91">
        <v>34</v>
      </c>
      <c r="V3689" s="91">
        <v>37</v>
      </c>
      <c r="W3689" s="99">
        <v>0</v>
      </c>
      <c r="X3689" s="19">
        <v>1.043646484375E-2</v>
      </c>
      <c r="Y3689" s="29">
        <v>1.42</v>
      </c>
      <c r="Z3689" s="30">
        <v>167</v>
      </c>
      <c r="AA3689" s="30">
        <v>25</v>
      </c>
      <c r="AB3689" s="31">
        <v>0</v>
      </c>
      <c r="AC3689" s="32">
        <v>0</v>
      </c>
      <c r="AD3689" s="153">
        <f>VLOOKUP(D3689,'Dados Base'!$B:$K,9,FALSE)*31536000/VLOOKUP($F3689,F:H,MATCH(H3688,F3688:AF3688,0),FALSE)</f>
        <v>10666.292278238672</v>
      </c>
      <c r="AE3689" s="153">
        <f>VLOOKUP(D3689,'Dados Base'!$B:$K,10,FALSE)*31536000/VLOOKUP($F3689,F:H,MATCH(H3688,F3688:AF3688,0),FALSE)</f>
        <v>1140.4211869814928</v>
      </c>
      <c r="AF3689" s="14">
        <v>85.25</v>
      </c>
      <c r="AG3689" s="15" t="s">
        <v>692</v>
      </c>
      <c r="AH3689" s="14">
        <v>72.44</v>
      </c>
      <c r="AI3689" s="14">
        <v>38.369999999999997</v>
      </c>
      <c r="AJ3689" s="14">
        <v>100</v>
      </c>
      <c r="AK3689" s="72">
        <f>(SUMIFS('Banco de Indicadores Mun. (2)'!I:I,'Banco de Indicadores Mun. (2)'!B:B,'Banco de Indicadores - Mun. (1)'!B3689,'Banco de Indicadores Mun. (2)'!A:A,'Banco de Indicadores - Mun. (1)'!A3689) / VLOOKUP(D3689,'Dados Base'!$B:$K,8,FALSE)) * 100</f>
        <v>0</v>
      </c>
      <c r="AL3689" s="72">
        <f>(SUMIFS('Banco de Indicadores Mun. (2)'!I:I,'Banco de Indicadores Mun. (2)'!B:B,'Banco de Indicadores - Mun. (1)'!B3689,'Banco de Indicadores Mun. (2)'!A:A,'Banco de Indicadores - Mun. (1)'!A3689) / VLOOKUP(D3689,'Dados Base'!$B:$K,9,FALSE)) * 100</f>
        <v>0</v>
      </c>
      <c r="AM3689" s="72">
        <f>(SUMIFS('Banco de Indicadores Mun. (2)'!J:J,'Banco de Indicadores Mun. (2)'!B:B,'Banco de Indicadores - Mun. (1)'!B3689,'Banco de Indicadores Mun. (2)'!A:A,'Banco de Indicadores - Mun. (1)'!A3689) / VLOOKUP(D3689,'Dados Base'!$B:$K,7,FALSE)) * 100</f>
        <v>0</v>
      </c>
      <c r="AN3689" s="72">
        <f>(SUMIFS('Banco de Indicadores Mun. (2)'!K:K,'Banco de Indicadores Mun. (2)'!B:B,'Banco de Indicadores - Mun. (1)'!B3689,'Banco de Indicadores Mun. (2)'!A:A,'Banco de Indicadores - Mun. (1)'!A3689) / VLOOKUP(D3689,'Dados Base'!$B:$K,10,FALSE)) * 100</f>
        <v>0</v>
      </c>
      <c r="AO3689" s="33">
        <v>1</v>
      </c>
      <c r="AP3689" s="34">
        <v>0</v>
      </c>
      <c r="AQ3689" s="17">
        <v>77</v>
      </c>
      <c r="AR3689" s="24">
        <v>9</v>
      </c>
      <c r="AS3689" s="35">
        <v>100</v>
      </c>
      <c r="AT3689" s="35">
        <v>100</v>
      </c>
      <c r="AU3689" s="35">
        <v>86.979166666666657</v>
      </c>
      <c r="AV3689" s="7">
        <v>9.8000000000000007</v>
      </c>
      <c r="AW3689" s="36">
        <v>0</v>
      </c>
      <c r="AX3689" s="36">
        <v>0</v>
      </c>
      <c r="AY3689" s="117">
        <v>100.63065666639261</v>
      </c>
    </row>
    <row r="3690" spans="1:51" ht="15" x14ac:dyDescent="0.25">
      <c r="A3690" s="144">
        <v>2012</v>
      </c>
      <c r="B3690" s="77" t="s">
        <v>465</v>
      </c>
      <c r="C3690" s="78">
        <v>16</v>
      </c>
      <c r="D3690" s="77">
        <v>3541109</v>
      </c>
      <c r="E3690" s="78">
        <v>354110916</v>
      </c>
      <c r="F3690" s="78" t="str">
        <f t="shared" si="162"/>
        <v>3541109162012</v>
      </c>
      <c r="G3690" s="96">
        <v>-0.4311674732165649</v>
      </c>
      <c r="H3690" s="80">
        <f t="shared" si="161"/>
        <v>4099</v>
      </c>
      <c r="I3690" s="91">
        <v>3455</v>
      </c>
      <c r="J3690" s="91">
        <v>644</v>
      </c>
      <c r="K3690" s="83">
        <f>(H3690)/VLOOKUP(D3690,'Dados Base'!$B:$K,6,FALSE)</f>
        <v>14.204525764979035</v>
      </c>
      <c r="L3690" s="88">
        <f t="shared" si="163"/>
        <v>84.288850939253479</v>
      </c>
      <c r="M3690" s="93">
        <v>3</v>
      </c>
      <c r="N3690" s="98">
        <v>0.73499999999999999</v>
      </c>
      <c r="O3690" s="91">
        <v>46</v>
      </c>
      <c r="P3690" s="91" t="s">
        <v>691</v>
      </c>
      <c r="Q3690" s="91" t="s">
        <v>691</v>
      </c>
      <c r="R3690" s="91" t="s">
        <v>691</v>
      </c>
      <c r="S3690" s="91">
        <v>5</v>
      </c>
      <c r="T3690" s="91" t="s">
        <v>691</v>
      </c>
      <c r="U3690" s="91">
        <v>28</v>
      </c>
      <c r="V3690" s="91">
        <v>20</v>
      </c>
      <c r="W3690" s="99">
        <v>0</v>
      </c>
      <c r="X3690" s="19">
        <v>9.5301750000000018E-3</v>
      </c>
      <c r="Y3690" s="29">
        <v>1.36</v>
      </c>
      <c r="Z3690" s="30">
        <v>156</v>
      </c>
      <c r="AA3690" s="30">
        <v>28</v>
      </c>
      <c r="AB3690" s="31">
        <v>0</v>
      </c>
      <c r="AC3690" s="32">
        <v>0</v>
      </c>
      <c r="AD3690" s="153">
        <f>VLOOKUP(D3690,'Dados Base'!$B:$K,9,FALSE)*31536000/VLOOKUP($F3690,F:H,MATCH(H3689,F3689:AF3689,0),FALSE)</f>
        <v>16772.012686020982</v>
      </c>
      <c r="AE3690" s="153">
        <f>VLOOKUP(D3690,'Dados Base'!$B:$K,10,FALSE)*31536000/VLOOKUP($F3690,F:H,MATCH(H3689,F3689:AF3689,0),FALSE)</f>
        <v>1615.6525981946813</v>
      </c>
      <c r="AF3690" s="14">
        <v>89.28</v>
      </c>
      <c r="AG3690" s="15">
        <v>83.2</v>
      </c>
      <c r="AH3690" s="14">
        <v>78.27</v>
      </c>
      <c r="AI3690" s="14">
        <v>22.36</v>
      </c>
      <c r="AJ3690" s="14">
        <v>100</v>
      </c>
      <c r="AK3690" s="72">
        <f>(SUMIFS('Banco de Indicadores Mun. (2)'!I:I,'Banco de Indicadores Mun. (2)'!B:B,'Banco de Indicadores - Mun. (1)'!B3690,'Banco de Indicadores Mun. (2)'!A:A,'Banco de Indicadores - Mun. (1)'!A3690) / VLOOKUP(D3690,'Dados Base'!$B:$K,8,FALSE)) * 100</f>
        <v>0</v>
      </c>
      <c r="AL3690" s="72">
        <f>(SUMIFS('Banco de Indicadores Mun. (2)'!I:I,'Banco de Indicadores Mun. (2)'!B:B,'Banco de Indicadores - Mun. (1)'!B3690,'Banco de Indicadores Mun. (2)'!A:A,'Banco de Indicadores - Mun. (1)'!A3690) / VLOOKUP(D3690,'Dados Base'!$B:$K,9,FALSE)) * 100</f>
        <v>0</v>
      </c>
      <c r="AM3690" s="72">
        <f>(SUMIFS('Banco de Indicadores Mun. (2)'!J:J,'Banco de Indicadores Mun. (2)'!B:B,'Banco de Indicadores - Mun. (1)'!B3690,'Banco de Indicadores Mun. (2)'!A:A,'Banco de Indicadores - Mun. (1)'!A3690) / VLOOKUP(D3690,'Dados Base'!$B:$K,7,FALSE)) * 100</f>
        <v>0</v>
      </c>
      <c r="AN3690" s="72">
        <f>(SUMIFS('Banco de Indicadores Mun. (2)'!K:K,'Banco de Indicadores Mun. (2)'!B:B,'Banco de Indicadores - Mun. (1)'!B3690,'Banco de Indicadores Mun. (2)'!A:A,'Banco de Indicadores - Mun. (1)'!A3690) / VLOOKUP(D3690,'Dados Base'!$B:$K,10,FALSE)) * 100</f>
        <v>0</v>
      </c>
      <c r="AO3690" s="33">
        <v>0</v>
      </c>
      <c r="AP3690" s="34">
        <v>0</v>
      </c>
      <c r="AQ3690" s="17">
        <v>0</v>
      </c>
      <c r="AR3690" s="24">
        <v>7.5</v>
      </c>
      <c r="AS3690" s="35">
        <v>100</v>
      </c>
      <c r="AT3690" s="35">
        <v>100</v>
      </c>
      <c r="AU3690" s="35">
        <v>84.782608695652172</v>
      </c>
      <c r="AV3690" s="7">
        <v>9.8000000000000007</v>
      </c>
      <c r="AW3690" s="36">
        <v>0</v>
      </c>
      <c r="AX3690" s="36">
        <v>0</v>
      </c>
      <c r="AY3690" s="117">
        <v>7.1869772260143696</v>
      </c>
    </row>
    <row r="3691" spans="1:51" ht="15" x14ac:dyDescent="0.25">
      <c r="A3691" s="144">
        <v>2012</v>
      </c>
      <c r="B3691" s="77" t="s">
        <v>466</v>
      </c>
      <c r="C3691" s="78">
        <v>22</v>
      </c>
      <c r="D3691" s="77">
        <v>3541208</v>
      </c>
      <c r="E3691" s="78">
        <v>354120822</v>
      </c>
      <c r="F3691" s="78" t="str">
        <f t="shared" si="162"/>
        <v>3541208222012</v>
      </c>
      <c r="G3691" s="96">
        <v>-0.63125713164224884</v>
      </c>
      <c r="H3691" s="80">
        <f t="shared" si="161"/>
        <v>13614</v>
      </c>
      <c r="I3691" s="91">
        <v>10725</v>
      </c>
      <c r="J3691" s="91">
        <v>2889</v>
      </c>
      <c r="K3691" s="83">
        <f>(H3691)/VLOOKUP(D3691,'Dados Base'!$B:$K,6,FALSE)</f>
        <v>18.061931169899434</v>
      </c>
      <c r="L3691" s="88">
        <f t="shared" si="163"/>
        <v>78.779197884530632</v>
      </c>
      <c r="M3691" s="93">
        <v>4</v>
      </c>
      <c r="N3691" s="98">
        <v>0.75700000000000001</v>
      </c>
      <c r="O3691" s="91">
        <v>153</v>
      </c>
      <c r="P3691" s="91" t="s">
        <v>691</v>
      </c>
      <c r="Q3691" s="91" t="s">
        <v>691</v>
      </c>
      <c r="R3691" s="91" t="s">
        <v>691</v>
      </c>
      <c r="S3691" s="91">
        <v>13</v>
      </c>
      <c r="T3691" s="91" t="s">
        <v>691</v>
      </c>
      <c r="U3691" s="91">
        <v>106</v>
      </c>
      <c r="V3691" s="91">
        <v>90</v>
      </c>
      <c r="W3691" s="99">
        <v>0</v>
      </c>
      <c r="X3691" s="19">
        <v>3.2286499145833335E-2</v>
      </c>
      <c r="Y3691" s="29">
        <v>4.1500000000000004</v>
      </c>
      <c r="Z3691" s="30">
        <v>418</v>
      </c>
      <c r="AA3691" s="30">
        <v>142</v>
      </c>
      <c r="AB3691" s="31">
        <v>1</v>
      </c>
      <c r="AC3691" s="32">
        <v>0</v>
      </c>
      <c r="AD3691" s="153">
        <f>VLOOKUP(D3691,'Dados Base'!$B:$K,9,FALSE)*31536000/VLOOKUP($F3691,F:H,MATCH(H3690,F3690:AF3690,0),FALSE)</f>
        <v>12995.22256500661</v>
      </c>
      <c r="AE3691" s="153">
        <f>VLOOKUP(D3691,'Dados Base'!$B:$K,10,FALSE)*31536000/VLOOKUP($F3691,F:H,MATCH(H3690,F3690:AF3690,0),FALSE)</f>
        <v>1714.1648303217282</v>
      </c>
      <c r="AF3691" s="14">
        <v>77.91</v>
      </c>
      <c r="AG3691" s="15">
        <v>77.400000000000006</v>
      </c>
      <c r="AH3691" s="14">
        <v>63.61</v>
      </c>
      <c r="AI3691" s="14">
        <v>20.59</v>
      </c>
      <c r="AJ3691" s="14">
        <v>100</v>
      </c>
      <c r="AK3691" s="72">
        <f>(SUMIFS('Banco de Indicadores Mun. (2)'!I:I,'Banco de Indicadores Mun. (2)'!B:B,'Banco de Indicadores - Mun. (1)'!B3691,'Banco de Indicadores Mun. (2)'!A:A,'Banco de Indicadores - Mun. (1)'!A3691) / VLOOKUP(D3691,'Dados Base'!$B:$K,8,FALSE)) * 100</f>
        <v>0</v>
      </c>
      <c r="AL3691" s="72">
        <f>(SUMIFS('Banco de Indicadores Mun. (2)'!I:I,'Banco de Indicadores Mun. (2)'!B:B,'Banco de Indicadores - Mun. (1)'!B3691,'Banco de Indicadores Mun. (2)'!A:A,'Banco de Indicadores - Mun. (1)'!A3691) / VLOOKUP(D3691,'Dados Base'!$B:$K,9,FALSE)) * 100</f>
        <v>0</v>
      </c>
      <c r="AM3691" s="72">
        <f>(SUMIFS('Banco de Indicadores Mun. (2)'!J:J,'Banco de Indicadores Mun. (2)'!B:B,'Banco de Indicadores - Mun. (1)'!B3691,'Banco de Indicadores Mun. (2)'!A:A,'Banco de Indicadores - Mun. (1)'!A3691) / VLOOKUP(D3691,'Dados Base'!$B:$K,7,FALSE)) * 100</f>
        <v>0</v>
      </c>
      <c r="AN3691" s="72">
        <f>(SUMIFS('Banco de Indicadores Mun. (2)'!K:K,'Banco de Indicadores Mun. (2)'!B:B,'Banco de Indicadores - Mun. (1)'!B3691,'Banco de Indicadores Mun. (2)'!A:A,'Banco de Indicadores - Mun. (1)'!A3691) / VLOOKUP(D3691,'Dados Base'!$B:$K,10,FALSE)) * 100</f>
        <v>0</v>
      </c>
      <c r="AO3691" s="33">
        <v>1</v>
      </c>
      <c r="AP3691" s="34">
        <v>0</v>
      </c>
      <c r="AQ3691" s="17">
        <v>0</v>
      </c>
      <c r="AR3691" s="24">
        <v>7.1</v>
      </c>
      <c r="AS3691" s="35">
        <v>90</v>
      </c>
      <c r="AT3691" s="35">
        <v>90</v>
      </c>
      <c r="AU3691" s="35">
        <v>74.642857142857139</v>
      </c>
      <c r="AV3691" s="7">
        <v>8.2100000000000009</v>
      </c>
      <c r="AW3691" s="36">
        <v>0</v>
      </c>
      <c r="AX3691" s="36">
        <v>0</v>
      </c>
      <c r="AY3691" s="117">
        <v>1.2809827305880601</v>
      </c>
    </row>
    <row r="3692" spans="1:51" ht="15" x14ac:dyDescent="0.25">
      <c r="A3692" s="144">
        <v>2012</v>
      </c>
      <c r="B3692" s="77" t="s">
        <v>467</v>
      </c>
      <c r="C3692" s="78">
        <v>22</v>
      </c>
      <c r="D3692" s="77">
        <v>3541307</v>
      </c>
      <c r="E3692" s="78">
        <v>354130722</v>
      </c>
      <c r="F3692" s="78" t="str">
        <f t="shared" si="162"/>
        <v>3541307222012</v>
      </c>
      <c r="G3692" s="96">
        <v>0.43212133739320979</v>
      </c>
      <c r="H3692" s="80">
        <f t="shared" si="161"/>
        <v>41514</v>
      </c>
      <c r="I3692" s="91">
        <v>38787</v>
      </c>
      <c r="J3692" s="91">
        <v>2727</v>
      </c>
      <c r="K3692" s="83">
        <f>(H3692)/VLOOKUP(D3692,'Dados Base'!$B:$K,6,FALSE)</f>
        <v>32.387773252820296</v>
      </c>
      <c r="L3692" s="88">
        <f t="shared" si="163"/>
        <v>93.431131666425784</v>
      </c>
      <c r="M3692" s="93">
        <v>4</v>
      </c>
      <c r="N3692" s="98">
        <v>0.75</v>
      </c>
      <c r="O3692" s="91">
        <v>107</v>
      </c>
      <c r="P3692" s="91" t="s">
        <v>691</v>
      </c>
      <c r="Q3692" s="91" t="s">
        <v>691</v>
      </c>
      <c r="R3692" s="91" t="s">
        <v>691</v>
      </c>
      <c r="S3692" s="91">
        <v>62</v>
      </c>
      <c r="T3692" s="91" t="s">
        <v>691</v>
      </c>
      <c r="U3692" s="91">
        <v>434</v>
      </c>
      <c r="V3692" s="91">
        <v>296</v>
      </c>
      <c r="W3692" s="99">
        <v>267.113</v>
      </c>
      <c r="X3692" s="19">
        <v>0.11905114886805555</v>
      </c>
      <c r="Y3692" s="29">
        <v>15.53</v>
      </c>
      <c r="Z3692" s="30">
        <v>1623</v>
      </c>
      <c r="AA3692" s="30">
        <v>474</v>
      </c>
      <c r="AB3692" s="31">
        <v>1</v>
      </c>
      <c r="AC3692" s="32">
        <v>0</v>
      </c>
      <c r="AD3692" s="153">
        <f>VLOOKUP(D3692,'Dados Base'!$B:$K,9,FALSE)*31536000/VLOOKUP($F3692,F:H,MATCH(H3691,F3691:AF3691,0),FALSE)</f>
        <v>7224.2462783639257</v>
      </c>
      <c r="AE3692" s="153">
        <f>VLOOKUP(D3692,'Dados Base'!$B:$K,10,FALSE)*31536000/VLOOKUP($F3692,F:H,MATCH(H3691,F3691:AF3691,0),FALSE)</f>
        <v>964.75213181095535</v>
      </c>
      <c r="AF3692" s="14">
        <v>94.21</v>
      </c>
      <c r="AG3692" s="15">
        <v>93.3</v>
      </c>
      <c r="AH3692" s="14">
        <v>81.84</v>
      </c>
      <c r="AI3692" s="14">
        <v>22.97</v>
      </c>
      <c r="AJ3692" s="14">
        <v>100</v>
      </c>
      <c r="AK3692" s="72">
        <f>(SUMIFS('Banco de Indicadores Mun. (2)'!I:I,'Banco de Indicadores Mun. (2)'!B:B,'Banco de Indicadores - Mun. (1)'!B3692,'Banco de Indicadores Mun. (2)'!A:A,'Banco de Indicadores - Mun. (1)'!A3692) / VLOOKUP(D3692,'Dados Base'!$B:$K,8,FALSE)) * 100</f>
        <v>0</v>
      </c>
      <c r="AL3692" s="72">
        <f>(SUMIFS('Banco de Indicadores Mun. (2)'!I:I,'Banco de Indicadores Mun. (2)'!B:B,'Banco de Indicadores - Mun. (1)'!B3692,'Banco de Indicadores Mun. (2)'!A:A,'Banco de Indicadores - Mun. (1)'!A3692) / VLOOKUP(D3692,'Dados Base'!$B:$K,9,FALSE)) * 100</f>
        <v>0</v>
      </c>
      <c r="AM3692" s="72">
        <f>(SUMIFS('Banco de Indicadores Mun. (2)'!J:J,'Banco de Indicadores Mun. (2)'!B:B,'Banco de Indicadores - Mun. (1)'!B3692,'Banco de Indicadores Mun. (2)'!A:A,'Banco de Indicadores - Mun. (1)'!A3692) / VLOOKUP(D3692,'Dados Base'!$B:$K,7,FALSE)) * 100</f>
        <v>0</v>
      </c>
      <c r="AN3692" s="72">
        <f>(SUMIFS('Banco de Indicadores Mun. (2)'!K:K,'Banco de Indicadores Mun. (2)'!B:B,'Banco de Indicadores - Mun. (1)'!B3692,'Banco de Indicadores Mun. (2)'!A:A,'Banco de Indicadores - Mun. (1)'!A3692) / VLOOKUP(D3692,'Dados Base'!$B:$K,10,FALSE)) * 100</f>
        <v>0</v>
      </c>
      <c r="AO3692" s="33">
        <v>1</v>
      </c>
      <c r="AP3692" s="34">
        <v>0</v>
      </c>
      <c r="AQ3692" s="17">
        <v>40</v>
      </c>
      <c r="AR3692" s="24">
        <v>2.9</v>
      </c>
      <c r="AS3692" s="35">
        <v>90</v>
      </c>
      <c r="AT3692" s="35">
        <v>90</v>
      </c>
      <c r="AU3692" s="35">
        <v>77.396280400572252</v>
      </c>
      <c r="AV3692" s="7">
        <v>8.3800000000000008</v>
      </c>
      <c r="AW3692" s="36">
        <v>0</v>
      </c>
      <c r="AX3692" s="36">
        <v>0</v>
      </c>
      <c r="AY3692" s="117">
        <v>7.8121518477577254</v>
      </c>
    </row>
    <row r="3693" spans="1:51" ht="15" x14ac:dyDescent="0.25">
      <c r="A3693" s="144">
        <v>2012</v>
      </c>
      <c r="B3693" s="77" t="s">
        <v>468</v>
      </c>
      <c r="C3693" s="78">
        <v>22</v>
      </c>
      <c r="D3693" s="77">
        <v>3541406</v>
      </c>
      <c r="E3693" s="78">
        <v>354140622</v>
      </c>
      <c r="F3693" s="78" t="str">
        <f t="shared" si="162"/>
        <v>3541406222012</v>
      </c>
      <c r="G3693" s="96">
        <v>0.85279614084075028</v>
      </c>
      <c r="H3693" s="80">
        <f t="shared" si="161"/>
        <v>210361</v>
      </c>
      <c r="I3693" s="91">
        <v>206070</v>
      </c>
      <c r="J3693" s="91">
        <v>4291</v>
      </c>
      <c r="K3693" s="83">
        <f>(H3693)/VLOOKUP(D3693,'Dados Base'!$B:$K,6,FALSE)</f>
        <v>374.23458042020246</v>
      </c>
      <c r="L3693" s="88">
        <f t="shared" si="163"/>
        <v>97.960173226025731</v>
      </c>
      <c r="M3693" s="93">
        <v>3</v>
      </c>
      <c r="N3693" s="98">
        <v>0.80600000000000005</v>
      </c>
      <c r="O3693" s="91">
        <v>227</v>
      </c>
      <c r="P3693" s="91" t="s">
        <v>691</v>
      </c>
      <c r="Q3693" s="91" t="s">
        <v>691</v>
      </c>
      <c r="R3693" s="91" t="s">
        <v>691</v>
      </c>
      <c r="S3693" s="91">
        <v>536</v>
      </c>
      <c r="T3693" s="91" t="s">
        <v>691</v>
      </c>
      <c r="U3693" s="91">
        <v>3185</v>
      </c>
      <c r="V3693" s="91">
        <v>2548</v>
      </c>
      <c r="W3693" s="99">
        <v>0</v>
      </c>
      <c r="X3693" s="19">
        <v>0.73285487268518523</v>
      </c>
      <c r="Y3693" s="29">
        <v>123.66</v>
      </c>
      <c r="Z3693" s="30">
        <v>10339</v>
      </c>
      <c r="AA3693" s="30">
        <v>789</v>
      </c>
      <c r="AB3693" s="31">
        <v>20</v>
      </c>
      <c r="AC3693" s="32">
        <v>0</v>
      </c>
      <c r="AD3693" s="153">
        <f>VLOOKUP(D3693,'Dados Base'!$B:$K,9,FALSE)*31536000/VLOOKUP($F3693,F:H,MATCH(H3692,F3692:AF3692,0),FALSE)</f>
        <v>638.63244612832227</v>
      </c>
      <c r="AE3693" s="153">
        <f>VLOOKUP(D3693,'Dados Base'!$B:$K,10,FALSE)*31536000/VLOOKUP($F3693,F:H,MATCH(H3692,F3692:AF3692,0),FALSE)</f>
        <v>73.457722676731862</v>
      </c>
      <c r="AF3693" s="14">
        <v>100</v>
      </c>
      <c r="AG3693" s="15">
        <v>98</v>
      </c>
      <c r="AH3693" s="14">
        <v>95.64</v>
      </c>
      <c r="AI3693" s="14">
        <v>31.81</v>
      </c>
      <c r="AJ3693" s="14">
        <v>100</v>
      </c>
      <c r="AK3693" s="72">
        <f>(SUMIFS('Banco de Indicadores Mun. (2)'!I:I,'Banco de Indicadores Mun. (2)'!B:B,'Banco de Indicadores - Mun. (1)'!B3693,'Banco de Indicadores Mun. (2)'!A:A,'Banco de Indicadores - Mun. (1)'!A3693) / VLOOKUP(D3693,'Dados Base'!$B:$K,8,FALSE)) * 100</f>
        <v>0</v>
      </c>
      <c r="AL3693" s="72">
        <f>(SUMIFS('Banco de Indicadores Mun. (2)'!I:I,'Banco de Indicadores Mun. (2)'!B:B,'Banco de Indicadores - Mun. (1)'!B3693,'Banco de Indicadores Mun. (2)'!A:A,'Banco de Indicadores - Mun. (1)'!A3693) / VLOOKUP(D3693,'Dados Base'!$B:$K,9,FALSE)) * 100</f>
        <v>0</v>
      </c>
      <c r="AM3693" s="72">
        <f>(SUMIFS('Banco de Indicadores Mun. (2)'!J:J,'Banco de Indicadores Mun. (2)'!B:B,'Banco de Indicadores - Mun. (1)'!B3693,'Banco de Indicadores Mun. (2)'!A:A,'Banco de Indicadores - Mun. (1)'!A3693) / VLOOKUP(D3693,'Dados Base'!$B:$K,7,FALSE)) * 100</f>
        <v>0</v>
      </c>
      <c r="AN3693" s="72">
        <f>(SUMIFS('Banco de Indicadores Mun. (2)'!K:K,'Banco de Indicadores Mun. (2)'!B:B,'Banco de Indicadores - Mun. (1)'!B3693,'Banco de Indicadores Mun. (2)'!A:A,'Banco de Indicadores - Mun. (1)'!A3693) / VLOOKUP(D3693,'Dados Base'!$B:$K,10,FALSE)) * 100</f>
        <v>0</v>
      </c>
      <c r="AO3693" s="33">
        <v>0</v>
      </c>
      <c r="AP3693" s="34">
        <v>0</v>
      </c>
      <c r="AQ3693" s="17">
        <v>0</v>
      </c>
      <c r="AR3693" s="24">
        <v>2.7</v>
      </c>
      <c r="AS3693" s="35">
        <v>98</v>
      </c>
      <c r="AT3693" s="35">
        <v>98.000000000000014</v>
      </c>
      <c r="AU3693" s="35">
        <v>92.909777138749106</v>
      </c>
      <c r="AV3693" s="7">
        <v>9.9700000000000006</v>
      </c>
      <c r="AW3693" s="36">
        <v>1</v>
      </c>
      <c r="AX3693" s="36">
        <v>0</v>
      </c>
      <c r="AY3693" s="117">
        <v>38.93470755867704</v>
      </c>
    </row>
    <row r="3694" spans="1:51" ht="15" x14ac:dyDescent="0.25">
      <c r="A3694" s="144">
        <v>2012</v>
      </c>
      <c r="B3694" s="77" t="s">
        <v>469</v>
      </c>
      <c r="C3694" s="78">
        <v>22</v>
      </c>
      <c r="D3694" s="77">
        <v>3541505</v>
      </c>
      <c r="E3694" s="78">
        <v>354150522</v>
      </c>
      <c r="F3694" s="78" t="str">
        <f t="shared" si="162"/>
        <v>3541505222012</v>
      </c>
      <c r="G3694" s="96">
        <v>8.6597474440730515E-2</v>
      </c>
      <c r="H3694" s="80">
        <f t="shared" si="161"/>
        <v>37941</v>
      </c>
      <c r="I3694" s="91">
        <v>36442</v>
      </c>
      <c r="J3694" s="91">
        <v>1499</v>
      </c>
      <c r="K3694" s="83">
        <f>(H3694)/VLOOKUP(D3694,'Dados Base'!$B:$K,6,FALSE)</f>
        <v>50.252314538880277</v>
      </c>
      <c r="L3694" s="88">
        <f t="shared" si="163"/>
        <v>96.049128910677112</v>
      </c>
      <c r="M3694" s="93">
        <v>3</v>
      </c>
      <c r="N3694" s="98">
        <v>0.76300000000000001</v>
      </c>
      <c r="O3694" s="91">
        <v>153</v>
      </c>
      <c r="P3694" s="91" t="s">
        <v>691</v>
      </c>
      <c r="Q3694" s="91" t="s">
        <v>691</v>
      </c>
      <c r="R3694" s="91" t="s">
        <v>691</v>
      </c>
      <c r="S3694" s="91">
        <v>71</v>
      </c>
      <c r="T3694" s="91" t="s">
        <v>691</v>
      </c>
      <c r="U3694" s="91">
        <v>430</v>
      </c>
      <c r="V3694" s="91">
        <v>327</v>
      </c>
      <c r="W3694" s="99">
        <v>14.4756</v>
      </c>
      <c r="X3694" s="19">
        <v>0.11524916881597223</v>
      </c>
      <c r="Y3694" s="29">
        <v>14.54</v>
      </c>
      <c r="Z3694" s="30">
        <v>0</v>
      </c>
      <c r="AA3694" s="30">
        <v>1963</v>
      </c>
      <c r="AB3694" s="31">
        <v>2</v>
      </c>
      <c r="AC3694" s="32">
        <v>0</v>
      </c>
      <c r="AD3694" s="153">
        <f>VLOOKUP(D3694,'Dados Base'!$B:$K,9,FALSE)*31536000/VLOOKUP($F3694,F:H,MATCH(H3693,F3693:AF3693,0),FALSE)</f>
        <v>4754.3796947892779</v>
      </c>
      <c r="AE3694" s="153">
        <f>VLOOKUP(D3694,'Dados Base'!$B:$K,10,FALSE)*31536000/VLOOKUP($F3694,F:H,MATCH(H3693,F3693:AF3693,0),FALSE)</f>
        <v>565.20597770222196</v>
      </c>
      <c r="AF3694" s="14">
        <v>99.79</v>
      </c>
      <c r="AG3694" s="15">
        <v>95.7</v>
      </c>
      <c r="AH3694" s="14">
        <v>91.22</v>
      </c>
      <c r="AI3694" s="14">
        <v>9.11</v>
      </c>
      <c r="AJ3694" s="14">
        <v>100</v>
      </c>
      <c r="AK3694" s="72">
        <f>(SUMIFS('Banco de Indicadores Mun. (2)'!I:I,'Banco de Indicadores Mun. (2)'!B:B,'Banco de Indicadores - Mun. (1)'!B3694,'Banco de Indicadores Mun. (2)'!A:A,'Banco de Indicadores - Mun. (1)'!A3694) / VLOOKUP(D3694,'Dados Base'!$B:$K,8,FALSE)) * 100</f>
        <v>0</v>
      </c>
      <c r="AL3694" s="72">
        <f>(SUMIFS('Banco de Indicadores Mun. (2)'!I:I,'Banco de Indicadores Mun. (2)'!B:B,'Banco de Indicadores - Mun. (1)'!B3694,'Banco de Indicadores Mun. (2)'!A:A,'Banco de Indicadores - Mun. (1)'!A3694) / VLOOKUP(D3694,'Dados Base'!$B:$K,9,FALSE)) * 100</f>
        <v>0</v>
      </c>
      <c r="AM3694" s="72">
        <f>(SUMIFS('Banco de Indicadores Mun. (2)'!J:J,'Banco de Indicadores Mun. (2)'!B:B,'Banco de Indicadores - Mun. (1)'!B3694,'Banco de Indicadores Mun. (2)'!A:A,'Banco de Indicadores - Mun. (1)'!A3694) / VLOOKUP(D3694,'Dados Base'!$B:$K,7,FALSE)) * 100</f>
        <v>0</v>
      </c>
      <c r="AN3694" s="72">
        <f>(SUMIFS('Banco de Indicadores Mun. (2)'!K:K,'Banco de Indicadores Mun. (2)'!B:B,'Banco de Indicadores - Mun. (1)'!B3694,'Banco de Indicadores Mun. (2)'!A:A,'Banco de Indicadores - Mun. (1)'!A3694) / VLOOKUP(D3694,'Dados Base'!$B:$K,10,FALSE)) * 100</f>
        <v>0</v>
      </c>
      <c r="AO3694" s="33">
        <v>1</v>
      </c>
      <c r="AP3694" s="34">
        <v>0</v>
      </c>
      <c r="AQ3694" s="17">
        <v>19</v>
      </c>
      <c r="AR3694" s="24">
        <v>6.1</v>
      </c>
      <c r="AS3694" s="35">
        <v>98</v>
      </c>
      <c r="AT3694" s="35">
        <v>0</v>
      </c>
      <c r="AU3694" s="35">
        <v>0</v>
      </c>
      <c r="AV3694" s="7">
        <v>1.47</v>
      </c>
      <c r="AW3694" s="36">
        <v>0</v>
      </c>
      <c r="AX3694" s="36">
        <v>0</v>
      </c>
      <c r="AY3694" s="117">
        <v>4.9331271139105421</v>
      </c>
    </row>
    <row r="3695" spans="1:51" ht="15" x14ac:dyDescent="0.25">
      <c r="A3695" s="144">
        <v>2012</v>
      </c>
      <c r="B3695" s="77" t="s">
        <v>470</v>
      </c>
      <c r="C3695" s="78">
        <v>19</v>
      </c>
      <c r="D3695" s="77">
        <v>3541604</v>
      </c>
      <c r="E3695" s="78">
        <v>354160419</v>
      </c>
      <c r="F3695" s="78" t="str">
        <f t="shared" si="162"/>
        <v>3541604192012</v>
      </c>
      <c r="G3695" s="96">
        <v>1.2953851492708557</v>
      </c>
      <c r="H3695" s="80">
        <f t="shared" si="161"/>
        <v>36450</v>
      </c>
      <c r="I3695" s="91">
        <v>30853</v>
      </c>
      <c r="J3695" s="91">
        <v>5597</v>
      </c>
      <c r="K3695" s="83">
        <f>(H3695)/VLOOKUP(D3695,'Dados Base'!$B:$K,6,FALSE)</f>
        <v>46.602314134117499</v>
      </c>
      <c r="L3695" s="88">
        <f t="shared" si="163"/>
        <v>84.644718792866939</v>
      </c>
      <c r="M3695" s="93">
        <v>3</v>
      </c>
      <c r="N3695" s="98">
        <v>0.74299999999999999</v>
      </c>
      <c r="O3695" s="91">
        <v>106</v>
      </c>
      <c r="P3695" s="91" t="s">
        <v>691</v>
      </c>
      <c r="Q3695" s="91" t="s">
        <v>691</v>
      </c>
      <c r="R3695" s="91" t="s">
        <v>691</v>
      </c>
      <c r="S3695" s="91">
        <v>49</v>
      </c>
      <c r="T3695" s="91" t="s">
        <v>691</v>
      </c>
      <c r="U3695" s="91">
        <v>300</v>
      </c>
      <c r="V3695" s="91">
        <v>203</v>
      </c>
      <c r="W3695" s="99">
        <v>50.523299999999999</v>
      </c>
      <c r="X3695" s="19">
        <v>0.108845015625</v>
      </c>
      <c r="Y3695" s="29">
        <v>12.26</v>
      </c>
      <c r="Z3695" s="30">
        <v>1473</v>
      </c>
      <c r="AA3695" s="30">
        <v>182</v>
      </c>
      <c r="AB3695" s="31">
        <v>4</v>
      </c>
      <c r="AC3695" s="32">
        <v>1</v>
      </c>
      <c r="AD3695" s="153">
        <f>VLOOKUP(D3695,'Dados Base'!$B:$K,9,FALSE)*31536000/VLOOKUP($F3695,F:H,MATCH(H3694,F3694:AF3694,0),FALSE)</f>
        <v>5044.0296296296292</v>
      </c>
      <c r="AE3695" s="153">
        <f>VLOOKUP(D3695,'Dados Base'!$B:$K,10,FALSE)*31536000/VLOOKUP($F3695,F:H,MATCH(H3694,F3694:AF3694,0),FALSE)</f>
        <v>467.2</v>
      </c>
      <c r="AF3695" s="14">
        <v>98.1</v>
      </c>
      <c r="AG3695" s="15" t="s">
        <v>692</v>
      </c>
      <c r="AH3695" s="14">
        <v>83.29</v>
      </c>
      <c r="AI3695" s="14">
        <v>27.05</v>
      </c>
      <c r="AJ3695" s="14">
        <v>98.2</v>
      </c>
      <c r="AK3695" s="72">
        <f>(SUMIFS('Banco de Indicadores Mun. (2)'!I:I,'Banco de Indicadores Mun. (2)'!B:B,'Banco de Indicadores - Mun. (1)'!B3695,'Banco de Indicadores Mun. (2)'!A:A,'Banco de Indicadores - Mun. (1)'!A3695) / VLOOKUP(D3695,'Dados Base'!$B:$K,8,FALSE)) * 100</f>
        <v>0</v>
      </c>
      <c r="AL3695" s="72">
        <f>(SUMIFS('Banco de Indicadores Mun. (2)'!I:I,'Banco de Indicadores Mun. (2)'!B:B,'Banco de Indicadores - Mun. (1)'!B3695,'Banco de Indicadores Mun. (2)'!A:A,'Banco de Indicadores - Mun. (1)'!A3695) / VLOOKUP(D3695,'Dados Base'!$B:$K,9,FALSE)) * 100</f>
        <v>0</v>
      </c>
      <c r="AM3695" s="72">
        <f>(SUMIFS('Banco de Indicadores Mun. (2)'!J:J,'Banco de Indicadores Mun. (2)'!B:B,'Banco de Indicadores - Mun. (1)'!B3695,'Banco de Indicadores Mun. (2)'!A:A,'Banco de Indicadores - Mun. (1)'!A3695) / VLOOKUP(D3695,'Dados Base'!$B:$K,7,FALSE)) * 100</f>
        <v>0</v>
      </c>
      <c r="AN3695" s="72">
        <f>(SUMIFS('Banco de Indicadores Mun. (2)'!K:K,'Banco de Indicadores Mun. (2)'!B:B,'Banco de Indicadores - Mun. (1)'!B3695,'Banco de Indicadores Mun. (2)'!A:A,'Banco de Indicadores - Mun. (1)'!A3695) / VLOOKUP(D3695,'Dados Base'!$B:$K,10,FALSE)) * 100</f>
        <v>0</v>
      </c>
      <c r="AO3695" s="33">
        <v>0</v>
      </c>
      <c r="AP3695" s="34">
        <v>0</v>
      </c>
      <c r="AQ3695" s="17">
        <v>0</v>
      </c>
      <c r="AR3695" s="24">
        <v>10</v>
      </c>
      <c r="AS3695" s="35">
        <v>100</v>
      </c>
      <c r="AT3695" s="35">
        <v>100</v>
      </c>
      <c r="AU3695" s="35">
        <v>89.003021148036254</v>
      </c>
      <c r="AV3695" s="7">
        <v>9.8000000000000007</v>
      </c>
      <c r="AW3695" s="36">
        <v>0</v>
      </c>
      <c r="AX3695" s="36">
        <v>1</v>
      </c>
      <c r="AY3695" s="117">
        <v>43.43447008535184</v>
      </c>
    </row>
    <row r="3696" spans="1:51" ht="15" x14ac:dyDescent="0.25">
      <c r="A3696" s="144">
        <v>2012</v>
      </c>
      <c r="B3696" s="77" t="s">
        <v>471</v>
      </c>
      <c r="C3696" s="78">
        <v>10</v>
      </c>
      <c r="D3696" s="77">
        <v>3541653</v>
      </c>
      <c r="E3696" s="78">
        <v>354165310</v>
      </c>
      <c r="F3696" s="78" t="str">
        <f t="shared" si="162"/>
        <v>3541653102012</v>
      </c>
      <c r="G3696" s="96">
        <v>1.910567308693456</v>
      </c>
      <c r="H3696" s="80">
        <f t="shared" si="161"/>
        <v>3329</v>
      </c>
      <c r="I3696" s="91">
        <v>854</v>
      </c>
      <c r="J3696" s="91">
        <v>2475</v>
      </c>
      <c r="K3696" s="83">
        <f>(H3696)/VLOOKUP(D3696,'Dados Base'!$B:$K,6,FALSE)</f>
        <v>16.23664829537141</v>
      </c>
      <c r="L3696" s="88">
        <f t="shared" si="163"/>
        <v>25.653349354160408</v>
      </c>
      <c r="M3696" s="93">
        <v>5</v>
      </c>
      <c r="N3696" s="98">
        <v>0.67800000000000005</v>
      </c>
      <c r="O3696" s="91">
        <v>44</v>
      </c>
      <c r="P3696" s="91" t="s">
        <v>691</v>
      </c>
      <c r="Q3696" s="91" t="s">
        <v>691</v>
      </c>
      <c r="R3696" s="91" t="s">
        <v>691</v>
      </c>
      <c r="S3696" s="91">
        <v>1</v>
      </c>
      <c r="T3696" s="91" t="s">
        <v>691</v>
      </c>
      <c r="U3696" s="91">
        <v>15</v>
      </c>
      <c r="V3696" s="91">
        <v>13</v>
      </c>
      <c r="W3696" s="99">
        <v>0</v>
      </c>
      <c r="X3696" s="19">
        <v>2.1456445312500001E-3</v>
      </c>
      <c r="Y3696" s="29">
        <v>0.34</v>
      </c>
      <c r="Z3696" s="30">
        <v>40</v>
      </c>
      <c r="AA3696" s="30">
        <v>6</v>
      </c>
      <c r="AB3696" s="31">
        <v>0</v>
      </c>
      <c r="AC3696" s="32">
        <v>0</v>
      </c>
      <c r="AD3696" s="153">
        <f>VLOOKUP(D3696,'Dados Base'!$B:$K,9,FALSE)*31536000/VLOOKUP($F3696,F:H,MATCH(H3695,F3695:AF3695,0),FALSE)</f>
        <v>17051.607089215981</v>
      </c>
      <c r="AE3696" s="153">
        <f>VLOOKUP(D3696,'Dados Base'!$B:$K,10,FALSE)*31536000/VLOOKUP($F3696,F:H,MATCH(H3695,F3695:AF3695,0),FALSE)</f>
        <v>2652.4722138780417</v>
      </c>
      <c r="AF3696" s="14">
        <v>24.75</v>
      </c>
      <c r="AG3696" s="15">
        <v>100</v>
      </c>
      <c r="AH3696" s="14">
        <v>25.87</v>
      </c>
      <c r="AI3696" s="14">
        <v>27.1</v>
      </c>
      <c r="AJ3696" s="14">
        <v>96.7</v>
      </c>
      <c r="AK3696" s="72">
        <f>(SUMIFS('Banco de Indicadores Mun. (2)'!I:I,'Banco de Indicadores Mun. (2)'!B:B,'Banco de Indicadores - Mun. (1)'!B3696,'Banco de Indicadores Mun. (2)'!A:A,'Banco de Indicadores - Mun. (1)'!A3696) / VLOOKUP(D3696,'Dados Base'!$B:$K,8,FALSE)) * 100</f>
        <v>0</v>
      </c>
      <c r="AL3696" s="72">
        <f>(SUMIFS('Banco de Indicadores Mun. (2)'!I:I,'Banco de Indicadores Mun. (2)'!B:B,'Banco de Indicadores - Mun. (1)'!B3696,'Banco de Indicadores Mun. (2)'!A:A,'Banco de Indicadores - Mun. (1)'!A3696) / VLOOKUP(D3696,'Dados Base'!$B:$K,9,FALSE)) * 100</f>
        <v>0</v>
      </c>
      <c r="AM3696" s="72">
        <f>(SUMIFS('Banco de Indicadores Mun. (2)'!J:J,'Banco de Indicadores Mun. (2)'!B:B,'Banco de Indicadores - Mun. (1)'!B3696,'Banco de Indicadores Mun. (2)'!A:A,'Banco de Indicadores - Mun. (1)'!A3696) / VLOOKUP(D3696,'Dados Base'!$B:$K,7,FALSE)) * 100</f>
        <v>0</v>
      </c>
      <c r="AN3696" s="72">
        <f>(SUMIFS('Banco de Indicadores Mun. (2)'!K:K,'Banco de Indicadores Mun. (2)'!B:B,'Banco de Indicadores - Mun. (1)'!B3696,'Banco de Indicadores Mun. (2)'!A:A,'Banco de Indicadores - Mun. (1)'!A3696) / VLOOKUP(D3696,'Dados Base'!$B:$K,10,FALSE)) * 100</f>
        <v>0</v>
      </c>
      <c r="AO3696" s="33">
        <v>1</v>
      </c>
      <c r="AP3696" s="34">
        <v>0</v>
      </c>
      <c r="AQ3696" s="17">
        <v>0</v>
      </c>
      <c r="AR3696" s="24">
        <v>9.5</v>
      </c>
      <c r="AS3696" s="35">
        <v>100</v>
      </c>
      <c r="AT3696" s="35">
        <v>100</v>
      </c>
      <c r="AU3696" s="35">
        <v>86.956521739130437</v>
      </c>
      <c r="AV3696" s="7">
        <v>10</v>
      </c>
      <c r="AW3696" s="36">
        <v>0</v>
      </c>
      <c r="AX3696" s="36">
        <v>0</v>
      </c>
      <c r="AY3696" s="117">
        <v>32.826401401588043</v>
      </c>
    </row>
    <row r="3697" spans="1:51" ht="15" x14ac:dyDescent="0.25">
      <c r="A3697" s="144">
        <v>2012</v>
      </c>
      <c r="B3697" s="77" t="s">
        <v>472</v>
      </c>
      <c r="C3697" s="78">
        <v>17</v>
      </c>
      <c r="D3697" s="77">
        <v>3541703</v>
      </c>
      <c r="E3697" s="78">
        <v>354170317</v>
      </c>
      <c r="F3697" s="78" t="str">
        <f t="shared" si="162"/>
        <v>3541703172012</v>
      </c>
      <c r="G3697" s="96">
        <v>0.93914621800086362</v>
      </c>
      <c r="H3697" s="80">
        <f t="shared" si="161"/>
        <v>13021</v>
      </c>
      <c r="I3697" s="91">
        <v>12263</v>
      </c>
      <c r="J3697" s="91">
        <v>758</v>
      </c>
      <c r="K3697" s="83">
        <f>(H3697)/VLOOKUP(D3697,'Dados Base'!$B:$K,6,FALSE)</f>
        <v>19.94821827986641</v>
      </c>
      <c r="L3697" s="88">
        <f t="shared" si="163"/>
        <v>94.178634513478229</v>
      </c>
      <c r="M3697" s="93">
        <v>4</v>
      </c>
      <c r="N3697" s="98">
        <v>0.73799999999999999</v>
      </c>
      <c r="O3697" s="91">
        <v>62</v>
      </c>
      <c r="P3697" s="91" t="s">
        <v>691</v>
      </c>
      <c r="Q3697" s="91" t="s">
        <v>691</v>
      </c>
      <c r="R3697" s="91" t="s">
        <v>691</v>
      </c>
      <c r="S3697" s="91">
        <v>14</v>
      </c>
      <c r="T3697" s="91" t="s">
        <v>691</v>
      </c>
      <c r="U3697" s="91">
        <v>116</v>
      </c>
      <c r="V3697" s="91">
        <v>91</v>
      </c>
      <c r="W3697" s="99">
        <v>0</v>
      </c>
      <c r="X3697" s="19">
        <v>3.7340776832175931E-2</v>
      </c>
      <c r="Y3697" s="29">
        <v>4.87</v>
      </c>
      <c r="Z3697" s="30">
        <v>559</v>
      </c>
      <c r="AA3697" s="30">
        <v>98</v>
      </c>
      <c r="AB3697" s="31">
        <v>0</v>
      </c>
      <c r="AC3697" s="32">
        <v>0</v>
      </c>
      <c r="AD3697" s="153">
        <f>VLOOKUP(D3697,'Dados Base'!$B:$K,9,FALSE)*31536000/VLOOKUP($F3697,F:H,MATCH(H3696,F3696:AF3696,0),FALSE)</f>
        <v>12545.617080101374</v>
      </c>
      <c r="AE3697" s="153">
        <f>VLOOKUP(D3697,'Dados Base'!$B:$K,10,FALSE)*31536000/VLOOKUP($F3697,F:H,MATCH(H3696,F3696:AF3696,0),FALSE)</f>
        <v>1380.5022655710013</v>
      </c>
      <c r="AF3697" s="14">
        <v>94.21</v>
      </c>
      <c r="AG3697" s="15">
        <v>67.5</v>
      </c>
      <c r="AH3697" s="14">
        <v>89.9</v>
      </c>
      <c r="AI3697" s="14">
        <v>22.49</v>
      </c>
      <c r="AJ3697" s="14">
        <v>100</v>
      </c>
      <c r="AK3697" s="72">
        <f>(SUMIFS('Banco de Indicadores Mun. (2)'!I:I,'Banco de Indicadores Mun. (2)'!B:B,'Banco de Indicadores - Mun. (1)'!B3697,'Banco de Indicadores Mun. (2)'!A:A,'Banco de Indicadores - Mun. (1)'!A3697) / VLOOKUP(D3697,'Dados Base'!$B:$K,8,FALSE)) * 100</f>
        <v>0</v>
      </c>
      <c r="AL3697" s="72">
        <f>(SUMIFS('Banco de Indicadores Mun. (2)'!I:I,'Banco de Indicadores Mun. (2)'!B:B,'Banco de Indicadores - Mun. (1)'!B3697,'Banco de Indicadores Mun. (2)'!A:A,'Banco de Indicadores - Mun. (1)'!A3697) / VLOOKUP(D3697,'Dados Base'!$B:$K,9,FALSE)) * 100</f>
        <v>0</v>
      </c>
      <c r="AM3697" s="72">
        <f>(SUMIFS('Banco de Indicadores Mun. (2)'!J:J,'Banco de Indicadores Mun. (2)'!B:B,'Banco de Indicadores - Mun. (1)'!B3697,'Banco de Indicadores Mun. (2)'!A:A,'Banco de Indicadores - Mun. (1)'!A3697) / VLOOKUP(D3697,'Dados Base'!$B:$K,7,FALSE)) * 100</f>
        <v>0</v>
      </c>
      <c r="AN3697" s="72">
        <f>(SUMIFS('Banco de Indicadores Mun. (2)'!K:K,'Banco de Indicadores Mun. (2)'!B:B,'Banco de Indicadores - Mun. (1)'!B3697,'Banco de Indicadores Mun. (2)'!A:A,'Banco de Indicadores - Mun. (1)'!A3697) / VLOOKUP(D3697,'Dados Base'!$B:$K,10,FALSE)) * 100</f>
        <v>0</v>
      </c>
      <c r="AO3697" s="33">
        <v>0</v>
      </c>
      <c r="AP3697" s="34">
        <v>0</v>
      </c>
      <c r="AQ3697" s="17">
        <v>0</v>
      </c>
      <c r="AR3697" s="24">
        <v>7.6</v>
      </c>
      <c r="AS3697" s="35">
        <v>99</v>
      </c>
      <c r="AT3697" s="35">
        <v>98.999999999999986</v>
      </c>
      <c r="AU3697" s="35">
        <v>85.083713850837142</v>
      </c>
      <c r="AV3697" s="7">
        <v>9.49</v>
      </c>
      <c r="AW3697" s="36">
        <v>0</v>
      </c>
      <c r="AX3697" s="36">
        <v>0</v>
      </c>
      <c r="AY3697" s="117">
        <v>0</v>
      </c>
    </row>
    <row r="3698" spans="1:51" ht="15" x14ac:dyDescent="0.25">
      <c r="A3698" s="144">
        <v>2012</v>
      </c>
      <c r="B3698" s="77" t="s">
        <v>473</v>
      </c>
      <c r="C3698" s="78">
        <v>20</v>
      </c>
      <c r="D3698" s="77">
        <v>3541802</v>
      </c>
      <c r="E3698" s="78">
        <v>354180220</v>
      </c>
      <c r="F3698" s="78" t="str">
        <f t="shared" si="162"/>
        <v>3541802202012</v>
      </c>
      <c r="G3698" s="96">
        <v>2.2768364384068818</v>
      </c>
      <c r="H3698" s="80">
        <f t="shared" si="161"/>
        <v>2897</v>
      </c>
      <c r="I3698" s="91">
        <v>2497</v>
      </c>
      <c r="J3698" s="91">
        <v>400</v>
      </c>
      <c r="K3698" s="83">
        <f>(H3698)/VLOOKUP(D3698,'Dados Base'!$B:$K,6,FALSE)</f>
        <v>12.301486199575372</v>
      </c>
      <c r="L3698" s="88">
        <f t="shared" si="163"/>
        <v>86.192613047980672</v>
      </c>
      <c r="M3698" s="93">
        <v>2</v>
      </c>
      <c r="N3698" s="98">
        <v>0.71499999999999997</v>
      </c>
      <c r="O3698" s="91">
        <v>21</v>
      </c>
      <c r="P3698" s="91" t="s">
        <v>691</v>
      </c>
      <c r="Q3698" s="91" t="s">
        <v>691</v>
      </c>
      <c r="R3698" s="91" t="s">
        <v>691</v>
      </c>
      <c r="S3698" s="91">
        <v>4</v>
      </c>
      <c r="T3698" s="91" t="s">
        <v>691</v>
      </c>
      <c r="U3698" s="91">
        <v>11</v>
      </c>
      <c r="V3698" s="91">
        <v>13</v>
      </c>
      <c r="W3698" s="99">
        <v>0</v>
      </c>
      <c r="X3698" s="19">
        <v>6.9467645833333333E-3</v>
      </c>
      <c r="Y3698" s="29">
        <v>0.99</v>
      </c>
      <c r="Z3698" s="30">
        <v>112</v>
      </c>
      <c r="AA3698" s="30">
        <v>21</v>
      </c>
      <c r="AB3698" s="31">
        <v>0</v>
      </c>
      <c r="AC3698" s="32">
        <v>0</v>
      </c>
      <c r="AD3698" s="153">
        <f>VLOOKUP(D3698,'Dados Base'!$B:$K,9,FALSE)*31536000/VLOOKUP($F3698,F:H,MATCH(H3697,F3697:AF3697,0),FALSE)</f>
        <v>19158.909216430791</v>
      </c>
      <c r="AE3698" s="153">
        <f>VLOOKUP(D3698,'Dados Base'!$B:$K,10,FALSE)*31536000/VLOOKUP($F3698,F:H,MATCH(H3697,F3697:AF3697,0),FALSE)</f>
        <v>2394.8636520538485</v>
      </c>
      <c r="AF3698" s="14">
        <v>92.08</v>
      </c>
      <c r="AG3698" s="15" t="s">
        <v>692</v>
      </c>
      <c r="AH3698" s="14">
        <v>84.98</v>
      </c>
      <c r="AI3698" s="14">
        <v>17.29</v>
      </c>
      <c r="AJ3698" s="14">
        <v>100</v>
      </c>
      <c r="AK3698" s="72">
        <f>(SUMIFS('Banco de Indicadores Mun. (2)'!I:I,'Banco de Indicadores Mun. (2)'!B:B,'Banco de Indicadores - Mun. (1)'!B3698,'Banco de Indicadores Mun. (2)'!A:A,'Banco de Indicadores - Mun. (1)'!A3698) / VLOOKUP(D3698,'Dados Base'!$B:$K,8,FALSE)) * 100</f>
        <v>0</v>
      </c>
      <c r="AL3698" s="72">
        <f>(SUMIFS('Banco de Indicadores Mun. (2)'!I:I,'Banco de Indicadores Mun. (2)'!B:B,'Banco de Indicadores - Mun. (1)'!B3698,'Banco de Indicadores Mun. (2)'!A:A,'Banco de Indicadores - Mun. (1)'!A3698) / VLOOKUP(D3698,'Dados Base'!$B:$K,9,FALSE)) * 100</f>
        <v>0</v>
      </c>
      <c r="AM3698" s="72">
        <f>(SUMIFS('Banco de Indicadores Mun. (2)'!J:J,'Banco de Indicadores Mun. (2)'!B:B,'Banco de Indicadores - Mun. (1)'!B3698,'Banco de Indicadores Mun. (2)'!A:A,'Banco de Indicadores - Mun. (1)'!A3698) / VLOOKUP(D3698,'Dados Base'!$B:$K,7,FALSE)) * 100</f>
        <v>0</v>
      </c>
      <c r="AN3698" s="72">
        <f>(SUMIFS('Banco de Indicadores Mun. (2)'!K:K,'Banco de Indicadores Mun. (2)'!B:B,'Banco de Indicadores - Mun. (1)'!B3698,'Banco de Indicadores Mun. (2)'!A:A,'Banco de Indicadores - Mun. (1)'!A3698) / VLOOKUP(D3698,'Dados Base'!$B:$K,10,FALSE)) * 100</f>
        <v>0</v>
      </c>
      <c r="AO3698" s="33">
        <v>0</v>
      </c>
      <c r="AP3698" s="34">
        <v>0</v>
      </c>
      <c r="AQ3698" s="17">
        <v>0</v>
      </c>
      <c r="AR3698" s="24">
        <v>9</v>
      </c>
      <c r="AS3698" s="35">
        <v>100</v>
      </c>
      <c r="AT3698" s="35">
        <v>100</v>
      </c>
      <c r="AU3698" s="35">
        <v>84.210526315789465</v>
      </c>
      <c r="AV3698" s="7">
        <v>9.5</v>
      </c>
      <c r="AW3698" s="36">
        <v>0</v>
      </c>
      <c r="AX3698" s="36">
        <v>0</v>
      </c>
      <c r="AY3698" s="117">
        <v>29.579158698969081</v>
      </c>
    </row>
    <row r="3699" spans="1:51" ht="15" x14ac:dyDescent="0.25">
      <c r="A3699" s="144">
        <v>2012</v>
      </c>
      <c r="B3699" s="77" t="s">
        <v>474</v>
      </c>
      <c r="C3699" s="78">
        <v>2</v>
      </c>
      <c r="D3699" s="77">
        <v>3541901</v>
      </c>
      <c r="E3699" s="78">
        <v>35419012</v>
      </c>
      <c r="F3699" s="78" t="str">
        <f t="shared" si="162"/>
        <v>354190122012</v>
      </c>
      <c r="G3699" s="96">
        <v>1.9349868565117889</v>
      </c>
      <c r="H3699" s="80">
        <f t="shared" si="161"/>
        <v>11588</v>
      </c>
      <c r="I3699" s="91">
        <v>9504</v>
      </c>
      <c r="J3699" s="91">
        <v>2084</v>
      </c>
      <c r="K3699" s="83">
        <f>(H3699)/VLOOKUP(D3699,'Dados Base'!$B:$K,6,FALSE)</f>
        <v>46.461649492803019</v>
      </c>
      <c r="L3699" s="88">
        <f t="shared" si="163"/>
        <v>82.015878494994823</v>
      </c>
      <c r="M3699" s="93">
        <v>5</v>
      </c>
      <c r="N3699" s="98">
        <v>0.72199999999999998</v>
      </c>
      <c r="O3699" s="91">
        <v>41</v>
      </c>
      <c r="P3699" s="91" t="s">
        <v>691</v>
      </c>
      <c r="Q3699" s="91" t="s">
        <v>691</v>
      </c>
      <c r="R3699" s="91" t="s">
        <v>691</v>
      </c>
      <c r="S3699" s="91">
        <v>13</v>
      </c>
      <c r="T3699" s="91" t="s">
        <v>691</v>
      </c>
      <c r="U3699" s="91">
        <v>41</v>
      </c>
      <c r="V3699" s="91">
        <v>45</v>
      </c>
      <c r="W3699" s="99">
        <v>4.6250999999999998</v>
      </c>
      <c r="X3699" s="19">
        <v>2.40813125E-2</v>
      </c>
      <c r="Y3699" s="29">
        <v>3.82</v>
      </c>
      <c r="Z3699" s="30">
        <v>0</v>
      </c>
      <c r="AA3699" s="30">
        <v>515</v>
      </c>
      <c r="AB3699" s="31">
        <v>2</v>
      </c>
      <c r="AC3699" s="32">
        <v>0</v>
      </c>
      <c r="AD3699" s="153">
        <f>VLOOKUP(D3699,'Dados Base'!$B:$K,9,FALSE)*31536000/VLOOKUP($F3699,F:H,MATCH(H3698,F3698:AF3698,0),FALSE)</f>
        <v>10776.88643424232</v>
      </c>
      <c r="AE3699" s="153">
        <f>VLOOKUP(D3699,'Dados Base'!$B:$K,10,FALSE)*31536000/VLOOKUP($F3699,F:H,MATCH(H3698,F3698:AF3698,0),FALSE)</f>
        <v>1115.788746979634</v>
      </c>
      <c r="AF3699" s="14">
        <v>79.8</v>
      </c>
      <c r="AG3699" s="15" t="s">
        <v>692</v>
      </c>
      <c r="AH3699" s="14">
        <v>55.18</v>
      </c>
      <c r="AI3699" s="14">
        <v>21.97</v>
      </c>
      <c r="AJ3699" s="14">
        <v>97.3</v>
      </c>
      <c r="AK3699" s="72">
        <f>(SUMIFS('Banco de Indicadores Mun. (2)'!I:I,'Banco de Indicadores Mun. (2)'!B:B,'Banco de Indicadores - Mun. (1)'!B3699,'Banco de Indicadores Mun. (2)'!A:A,'Banco de Indicadores - Mun. (1)'!A3699) / VLOOKUP(D3699,'Dados Base'!$B:$K,8,FALSE)) * 100</f>
        <v>0</v>
      </c>
      <c r="AL3699" s="72">
        <f>(SUMIFS('Banco de Indicadores Mun. (2)'!I:I,'Banco de Indicadores Mun. (2)'!B:B,'Banco de Indicadores - Mun. (1)'!B3699,'Banco de Indicadores Mun. (2)'!A:A,'Banco de Indicadores - Mun. (1)'!A3699) / VLOOKUP(D3699,'Dados Base'!$B:$K,9,FALSE)) * 100</f>
        <v>0</v>
      </c>
      <c r="AM3699" s="72">
        <f>(SUMIFS('Banco de Indicadores Mun. (2)'!J:J,'Banco de Indicadores Mun. (2)'!B:B,'Banco de Indicadores - Mun. (1)'!B3699,'Banco de Indicadores Mun. (2)'!A:A,'Banco de Indicadores - Mun. (1)'!A3699) / VLOOKUP(D3699,'Dados Base'!$B:$K,7,FALSE)) * 100</f>
        <v>0</v>
      </c>
      <c r="AN3699" s="72">
        <f>(SUMIFS('Banco de Indicadores Mun. (2)'!K:K,'Banco de Indicadores Mun. (2)'!B:B,'Banco de Indicadores - Mun. (1)'!B3699,'Banco de Indicadores Mun. (2)'!A:A,'Banco de Indicadores - Mun. (1)'!A3699) / VLOOKUP(D3699,'Dados Base'!$B:$K,10,FALSE)) * 100</f>
        <v>0</v>
      </c>
      <c r="AO3699" s="33">
        <v>0</v>
      </c>
      <c r="AP3699" s="34">
        <v>0</v>
      </c>
      <c r="AQ3699" s="17">
        <v>0</v>
      </c>
      <c r="AR3699" s="24">
        <v>9.4</v>
      </c>
      <c r="AS3699" s="35">
        <v>69</v>
      </c>
      <c r="AT3699" s="35">
        <v>0</v>
      </c>
      <c r="AU3699" s="35">
        <v>0</v>
      </c>
      <c r="AV3699" s="7">
        <v>1.04</v>
      </c>
      <c r="AW3699" s="36">
        <v>0</v>
      </c>
      <c r="AX3699" s="36">
        <v>0</v>
      </c>
      <c r="AY3699" s="117">
        <v>0.71106122937580241</v>
      </c>
    </row>
    <row r="3700" spans="1:51" ht="15" x14ac:dyDescent="0.25">
      <c r="A3700" s="144">
        <v>2012</v>
      </c>
      <c r="B3700" s="77" t="s">
        <v>475</v>
      </c>
      <c r="C3700" s="78">
        <v>20</v>
      </c>
      <c r="D3700" s="77">
        <v>3542008</v>
      </c>
      <c r="E3700" s="78">
        <v>354200820</v>
      </c>
      <c r="F3700" s="78" t="str">
        <f t="shared" si="162"/>
        <v>3542008202012</v>
      </c>
      <c r="G3700" s="96">
        <v>0.95997487159193984</v>
      </c>
      <c r="H3700" s="80">
        <f t="shared" si="161"/>
        <v>6102</v>
      </c>
      <c r="I3700" s="91">
        <v>5596</v>
      </c>
      <c r="J3700" s="91">
        <v>506</v>
      </c>
      <c r="K3700" s="83">
        <f>(H3700)/VLOOKUP(D3700,'Dados Base'!$B:$K,6,FALSE)</f>
        <v>19.083062296722542</v>
      </c>
      <c r="L3700" s="88">
        <f t="shared" si="163"/>
        <v>91.707636840380204</v>
      </c>
      <c r="M3700" s="93">
        <v>3</v>
      </c>
      <c r="N3700" s="98">
        <v>0.73199999999999998</v>
      </c>
      <c r="O3700" s="91">
        <v>75</v>
      </c>
      <c r="P3700" s="91" t="s">
        <v>691</v>
      </c>
      <c r="Q3700" s="91" t="s">
        <v>691</v>
      </c>
      <c r="R3700" s="91" t="s">
        <v>691</v>
      </c>
      <c r="S3700" s="91">
        <v>15</v>
      </c>
      <c r="T3700" s="91" t="s">
        <v>691</v>
      </c>
      <c r="U3700" s="91">
        <v>43</v>
      </c>
      <c r="V3700" s="91">
        <v>28</v>
      </c>
      <c r="W3700" s="99">
        <v>0</v>
      </c>
      <c r="X3700" s="19">
        <v>1.5480646875000002E-2</v>
      </c>
      <c r="Y3700" s="29">
        <v>2.23</v>
      </c>
      <c r="Z3700" s="30">
        <v>251</v>
      </c>
      <c r="AA3700" s="30">
        <v>50</v>
      </c>
      <c r="AB3700" s="31">
        <v>0</v>
      </c>
      <c r="AC3700" s="32">
        <v>0</v>
      </c>
      <c r="AD3700" s="153">
        <f>VLOOKUP(D3700,'Dados Base'!$B:$K,9,FALSE)*31536000/VLOOKUP($F3700,F:H,MATCH(H3699,F3699:AF3699,0),FALSE)</f>
        <v>12403.53982300885</v>
      </c>
      <c r="AE3700" s="153">
        <f>VLOOKUP(D3700,'Dados Base'!$B:$K,10,FALSE)*31536000/VLOOKUP($F3700,F:H,MATCH(H3699,F3699:AF3699,0),FALSE)</f>
        <v>1343.7168141592927</v>
      </c>
      <c r="AF3700" s="14">
        <v>97.42</v>
      </c>
      <c r="AG3700" s="15">
        <v>91.5</v>
      </c>
      <c r="AH3700" s="14">
        <v>88.84</v>
      </c>
      <c r="AI3700" s="14">
        <v>16.63</v>
      </c>
      <c r="AJ3700" s="14">
        <v>100</v>
      </c>
      <c r="AK3700" s="72">
        <f>(SUMIFS('Banco de Indicadores Mun. (2)'!I:I,'Banco de Indicadores Mun. (2)'!B:B,'Banco de Indicadores - Mun. (1)'!B3700,'Banco de Indicadores Mun. (2)'!A:A,'Banco de Indicadores - Mun. (1)'!A3700) / VLOOKUP(D3700,'Dados Base'!$B:$K,8,FALSE)) * 100</f>
        <v>0</v>
      </c>
      <c r="AL3700" s="72">
        <f>(SUMIFS('Banco de Indicadores Mun. (2)'!I:I,'Banco de Indicadores Mun. (2)'!B:B,'Banco de Indicadores - Mun. (1)'!B3700,'Banco de Indicadores Mun. (2)'!A:A,'Banco de Indicadores - Mun. (1)'!A3700) / VLOOKUP(D3700,'Dados Base'!$B:$K,9,FALSE)) * 100</f>
        <v>0</v>
      </c>
      <c r="AM3700" s="72">
        <f>(SUMIFS('Banco de Indicadores Mun. (2)'!J:J,'Banco de Indicadores Mun. (2)'!B:B,'Banco de Indicadores - Mun. (1)'!B3700,'Banco de Indicadores Mun. (2)'!A:A,'Banco de Indicadores - Mun. (1)'!A3700) / VLOOKUP(D3700,'Dados Base'!$B:$K,7,FALSE)) * 100</f>
        <v>0</v>
      </c>
      <c r="AN3700" s="72">
        <f>(SUMIFS('Banco de Indicadores Mun. (2)'!K:K,'Banco de Indicadores Mun. (2)'!B:B,'Banco de Indicadores - Mun. (1)'!B3700,'Banco de Indicadores Mun. (2)'!A:A,'Banco de Indicadores - Mun. (1)'!A3700) / VLOOKUP(D3700,'Dados Base'!$B:$K,10,FALSE)) * 100</f>
        <v>0</v>
      </c>
      <c r="AO3700" s="33">
        <v>0</v>
      </c>
      <c r="AP3700" s="34">
        <v>0</v>
      </c>
      <c r="AQ3700" s="17">
        <v>0</v>
      </c>
      <c r="AR3700" s="24">
        <v>8.3000000000000007</v>
      </c>
      <c r="AS3700" s="35">
        <v>98</v>
      </c>
      <c r="AT3700" s="35">
        <v>98.000000000000014</v>
      </c>
      <c r="AU3700" s="35">
        <v>83.388704318936874</v>
      </c>
      <c r="AV3700" s="7">
        <v>9.4700000000000006</v>
      </c>
      <c r="AW3700" s="36">
        <v>0</v>
      </c>
      <c r="AX3700" s="36">
        <v>0</v>
      </c>
      <c r="AY3700" s="117">
        <v>75.340790424545574</v>
      </c>
    </row>
    <row r="3701" spans="1:51" ht="15" x14ac:dyDescent="0.25">
      <c r="A3701" s="144">
        <v>2012</v>
      </c>
      <c r="B3701" s="77" t="s">
        <v>476</v>
      </c>
      <c r="C3701" s="78">
        <v>5</v>
      </c>
      <c r="D3701" s="77">
        <v>3542107</v>
      </c>
      <c r="E3701" s="78">
        <v>35421075</v>
      </c>
      <c r="F3701" s="78" t="str">
        <f t="shared" si="162"/>
        <v>354210752012</v>
      </c>
      <c r="G3701" s="96">
        <v>0.28458397043951145</v>
      </c>
      <c r="H3701" s="80">
        <f t="shared" si="161"/>
        <v>8673</v>
      </c>
      <c r="I3701" s="91">
        <v>7682</v>
      </c>
      <c r="J3701" s="91">
        <v>991</v>
      </c>
      <c r="K3701" s="83">
        <f>(H3701)/VLOOKUP(D3701,'Dados Base'!$B:$K,6,FALSE)</f>
        <v>65.471427493017288</v>
      </c>
      <c r="L3701" s="88">
        <f t="shared" si="163"/>
        <v>88.573734578577188</v>
      </c>
      <c r="M3701" s="93">
        <v>2</v>
      </c>
      <c r="N3701" s="98">
        <v>0.745</v>
      </c>
      <c r="O3701" s="91">
        <v>39</v>
      </c>
      <c r="P3701" s="91" t="s">
        <v>691</v>
      </c>
      <c r="Q3701" s="91" t="s">
        <v>691</v>
      </c>
      <c r="R3701" s="91" t="s">
        <v>691</v>
      </c>
      <c r="S3701" s="91">
        <v>62</v>
      </c>
      <c r="T3701" s="91" t="s">
        <v>691</v>
      </c>
      <c r="U3701" s="91">
        <v>58</v>
      </c>
      <c r="V3701" s="91">
        <v>56</v>
      </c>
      <c r="W3701" s="99">
        <v>0</v>
      </c>
      <c r="X3701" s="19">
        <v>2.1878997656250003E-2</v>
      </c>
      <c r="Y3701" s="29">
        <v>3.05</v>
      </c>
      <c r="Z3701" s="30">
        <v>30</v>
      </c>
      <c r="AA3701" s="30">
        <v>382</v>
      </c>
      <c r="AB3701" s="31">
        <v>3</v>
      </c>
      <c r="AC3701" s="32">
        <v>0</v>
      </c>
      <c r="AD3701" s="153">
        <f>VLOOKUP(D3701,'Dados Base'!$B:$K,9,FALSE)*31536000/VLOOKUP($F3701,F:H,MATCH(H3700,F3700:AF3700,0),FALSE)</f>
        <v>5490.5292286406084</v>
      </c>
      <c r="AE3701" s="153">
        <f>VLOOKUP(D3701,'Dados Base'!$B:$K,10,FALSE)*31536000/VLOOKUP($F3701,F:H,MATCH(H3700,F3700:AF3700,0),FALSE)</f>
        <v>727.22241438948436</v>
      </c>
      <c r="AF3701" s="14">
        <v>96.87</v>
      </c>
      <c r="AG3701" s="15">
        <v>80.900000000000006</v>
      </c>
      <c r="AH3701" s="14">
        <v>87.43</v>
      </c>
      <c r="AI3701" s="14">
        <v>29.26</v>
      </c>
      <c r="AJ3701" s="14">
        <v>98.2</v>
      </c>
      <c r="AK3701" s="72">
        <f>(SUMIFS('Banco de Indicadores Mun. (2)'!I:I,'Banco de Indicadores Mun. (2)'!B:B,'Banco de Indicadores - Mun. (1)'!B3701,'Banco de Indicadores Mun. (2)'!A:A,'Banco de Indicadores - Mun. (1)'!A3701) / VLOOKUP(D3701,'Dados Base'!$B:$K,8,FALSE)) * 100</f>
        <v>0</v>
      </c>
      <c r="AL3701" s="72">
        <f>(SUMIFS('Banco de Indicadores Mun. (2)'!I:I,'Banco de Indicadores Mun. (2)'!B:B,'Banco de Indicadores - Mun. (1)'!B3701,'Banco de Indicadores Mun. (2)'!A:A,'Banco de Indicadores - Mun. (1)'!A3701) / VLOOKUP(D3701,'Dados Base'!$B:$K,9,FALSE)) * 100</f>
        <v>0</v>
      </c>
      <c r="AM3701" s="72">
        <f>(SUMIFS('Banco de Indicadores Mun. (2)'!J:J,'Banco de Indicadores Mun. (2)'!B:B,'Banco de Indicadores - Mun. (1)'!B3701,'Banco de Indicadores Mun. (2)'!A:A,'Banco de Indicadores - Mun. (1)'!A3701) / VLOOKUP(D3701,'Dados Base'!$B:$K,7,FALSE)) * 100</f>
        <v>0</v>
      </c>
      <c r="AN3701" s="72">
        <f>(SUMIFS('Banco de Indicadores Mun. (2)'!K:K,'Banco de Indicadores Mun. (2)'!B:B,'Banco de Indicadores - Mun. (1)'!B3701,'Banco de Indicadores Mun. (2)'!A:A,'Banco de Indicadores - Mun. (1)'!A3701) / VLOOKUP(D3701,'Dados Base'!$B:$K,10,FALSE)) * 100</f>
        <v>0</v>
      </c>
      <c r="AO3701" s="33">
        <v>0</v>
      </c>
      <c r="AP3701" s="34">
        <v>0</v>
      </c>
      <c r="AQ3701" s="17">
        <v>0</v>
      </c>
      <c r="AR3701" s="24">
        <v>7.6</v>
      </c>
      <c r="AS3701" s="35">
        <v>90</v>
      </c>
      <c r="AT3701" s="35">
        <v>9</v>
      </c>
      <c r="AU3701" s="35">
        <v>7.2815533980582519</v>
      </c>
      <c r="AV3701" s="7">
        <v>1.97</v>
      </c>
      <c r="AW3701" s="36">
        <v>0</v>
      </c>
      <c r="AX3701" s="36">
        <v>0</v>
      </c>
      <c r="AY3701" s="117">
        <v>274.00080697874768</v>
      </c>
    </row>
    <row r="3702" spans="1:51" ht="15" x14ac:dyDescent="0.25">
      <c r="A3702" s="144">
        <v>2012</v>
      </c>
      <c r="B3702" s="77" t="s">
        <v>477</v>
      </c>
      <c r="C3702" s="78">
        <v>17</v>
      </c>
      <c r="D3702" s="77">
        <v>3542206</v>
      </c>
      <c r="E3702" s="78">
        <v>354220617</v>
      </c>
      <c r="F3702" s="78" t="str">
        <f t="shared" si="162"/>
        <v>3542206172012</v>
      </c>
      <c r="G3702" s="96">
        <v>-2.4617701332874109E-2</v>
      </c>
      <c r="H3702" s="80">
        <f t="shared" si="161"/>
        <v>28802</v>
      </c>
      <c r="I3702" s="91">
        <v>25964</v>
      </c>
      <c r="J3702" s="91">
        <v>2838</v>
      </c>
      <c r="K3702" s="83">
        <f>(H3702)/VLOOKUP(D3702,'Dados Base'!$B:$K,6,FALSE)</f>
        <v>18.174704839310166</v>
      </c>
      <c r="L3702" s="88">
        <f t="shared" si="163"/>
        <v>90.146517602944243</v>
      </c>
      <c r="M3702" s="93">
        <v>4</v>
      </c>
      <c r="N3702" s="98">
        <v>0.751</v>
      </c>
      <c r="O3702" s="91">
        <v>218</v>
      </c>
      <c r="P3702" s="91" t="s">
        <v>691</v>
      </c>
      <c r="Q3702" s="91" t="s">
        <v>691</v>
      </c>
      <c r="R3702" s="91" t="s">
        <v>691</v>
      </c>
      <c r="S3702" s="91">
        <v>38</v>
      </c>
      <c r="T3702" s="91" t="s">
        <v>691</v>
      </c>
      <c r="U3702" s="91">
        <v>315</v>
      </c>
      <c r="V3702" s="91">
        <v>231</v>
      </c>
      <c r="W3702" s="99">
        <v>6.1109999999999998</v>
      </c>
      <c r="X3702" s="19">
        <v>7.8616159076388872E-2</v>
      </c>
      <c r="Y3702" s="29">
        <v>10.33</v>
      </c>
      <c r="Z3702" s="30">
        <v>1065</v>
      </c>
      <c r="AA3702" s="30">
        <v>330</v>
      </c>
      <c r="AB3702" s="31">
        <v>0</v>
      </c>
      <c r="AC3702" s="32">
        <v>0</v>
      </c>
      <c r="AD3702" s="153">
        <f>VLOOKUP(D3702,'Dados Base'!$B:$K,9,FALSE)*31536000/VLOOKUP($F3702,F:H,MATCH(H3701,F3701:AF3701,0),FALSE)</f>
        <v>14431.097840427748</v>
      </c>
      <c r="AE3702" s="153">
        <f>VLOOKUP(D3702,'Dados Base'!$B:$K,10,FALSE)*31536000/VLOOKUP($F3702,F:H,MATCH(H3701,F3701:AF3701,0),FALSE)</f>
        <v>1620.4874661481847</v>
      </c>
      <c r="AF3702" s="14">
        <v>89.67</v>
      </c>
      <c r="AG3702" s="15">
        <v>89.7</v>
      </c>
      <c r="AH3702" s="14">
        <v>85.74</v>
      </c>
      <c r="AI3702" s="14">
        <v>25</v>
      </c>
      <c r="AJ3702" s="14">
        <v>100</v>
      </c>
      <c r="AK3702" s="72">
        <f>(SUMIFS('Banco de Indicadores Mun. (2)'!I:I,'Banco de Indicadores Mun. (2)'!B:B,'Banco de Indicadores - Mun. (1)'!B3702,'Banco de Indicadores Mun. (2)'!A:A,'Banco de Indicadores - Mun. (1)'!A3702) / VLOOKUP(D3702,'Dados Base'!$B:$K,8,FALSE)) * 100</f>
        <v>0</v>
      </c>
      <c r="AL3702" s="72">
        <f>(SUMIFS('Banco de Indicadores Mun. (2)'!I:I,'Banco de Indicadores Mun. (2)'!B:B,'Banco de Indicadores - Mun. (1)'!B3702,'Banco de Indicadores Mun. (2)'!A:A,'Banco de Indicadores - Mun. (1)'!A3702) / VLOOKUP(D3702,'Dados Base'!$B:$K,9,FALSE)) * 100</f>
        <v>0</v>
      </c>
      <c r="AM3702" s="72">
        <f>(SUMIFS('Banco de Indicadores Mun. (2)'!J:J,'Banco de Indicadores Mun. (2)'!B:B,'Banco de Indicadores - Mun. (1)'!B3702,'Banco de Indicadores Mun. (2)'!A:A,'Banco de Indicadores - Mun. (1)'!A3702) / VLOOKUP(D3702,'Dados Base'!$B:$K,7,FALSE)) * 100</f>
        <v>0</v>
      </c>
      <c r="AN3702" s="72">
        <f>(SUMIFS('Banco de Indicadores Mun. (2)'!K:K,'Banco de Indicadores Mun. (2)'!B:B,'Banco de Indicadores - Mun. (1)'!B3702,'Banco de Indicadores Mun. (2)'!A:A,'Banco de Indicadores - Mun. (1)'!A3702) / VLOOKUP(D3702,'Dados Base'!$B:$K,10,FALSE)) * 100</f>
        <v>0</v>
      </c>
      <c r="AO3702" s="33">
        <v>0</v>
      </c>
      <c r="AP3702" s="34">
        <v>0</v>
      </c>
      <c r="AQ3702" s="17">
        <v>0</v>
      </c>
      <c r="AR3702" s="24">
        <v>8.5</v>
      </c>
      <c r="AS3702" s="35">
        <v>93</v>
      </c>
      <c r="AT3702" s="35">
        <v>93</v>
      </c>
      <c r="AU3702" s="35">
        <v>76.344086021505376</v>
      </c>
      <c r="AV3702" s="7">
        <v>8.06</v>
      </c>
      <c r="AW3702" s="36">
        <v>0</v>
      </c>
      <c r="AX3702" s="36">
        <v>0</v>
      </c>
      <c r="AY3702" s="117">
        <v>1.0483861347182191</v>
      </c>
    </row>
    <row r="3703" spans="1:51" ht="15" x14ac:dyDescent="0.25">
      <c r="A3703" s="144">
        <v>2012</v>
      </c>
      <c r="B3703" s="77" t="s">
        <v>478</v>
      </c>
      <c r="C3703" s="78">
        <v>2</v>
      </c>
      <c r="D3703" s="77">
        <v>3542305</v>
      </c>
      <c r="E3703" s="78">
        <v>35423052</v>
      </c>
      <c r="F3703" s="78" t="str">
        <f t="shared" si="162"/>
        <v>354230522012</v>
      </c>
      <c r="G3703" s="96">
        <v>-0.37268052029217902</v>
      </c>
      <c r="H3703" s="80">
        <f t="shared" si="161"/>
        <v>3864</v>
      </c>
      <c r="I3703" s="91">
        <v>2335</v>
      </c>
      <c r="J3703" s="91">
        <v>1529</v>
      </c>
      <c r="K3703" s="83">
        <f>(H3703)/VLOOKUP(D3703,'Dados Base'!$B:$K,6,FALSE)</f>
        <v>12.500404386787874</v>
      </c>
      <c r="L3703" s="88">
        <f t="shared" si="163"/>
        <v>60.429606625258799</v>
      </c>
      <c r="M3703" s="93">
        <v>5</v>
      </c>
      <c r="N3703" s="98">
        <v>0.65700000000000003</v>
      </c>
      <c r="O3703" s="91">
        <v>35</v>
      </c>
      <c r="P3703" s="91" t="s">
        <v>691</v>
      </c>
      <c r="Q3703" s="91" t="s">
        <v>691</v>
      </c>
      <c r="R3703" s="91" t="s">
        <v>691</v>
      </c>
      <c r="S3703" s="91">
        <v>8</v>
      </c>
      <c r="T3703" s="91" t="s">
        <v>691</v>
      </c>
      <c r="U3703" s="91">
        <v>18</v>
      </c>
      <c r="V3703" s="91">
        <v>32</v>
      </c>
      <c r="W3703" s="99">
        <v>16.6707</v>
      </c>
      <c r="X3703" s="19">
        <v>4.63981875E-3</v>
      </c>
      <c r="Y3703" s="29">
        <v>0.88</v>
      </c>
      <c r="Z3703" s="30">
        <v>72</v>
      </c>
      <c r="AA3703" s="30">
        <v>47</v>
      </c>
      <c r="AB3703" s="31">
        <v>0</v>
      </c>
      <c r="AC3703" s="32">
        <v>0</v>
      </c>
      <c r="AD3703" s="153">
        <f>VLOOKUP(D3703,'Dados Base'!$B:$K,9,FALSE)*31536000/VLOOKUP($F3703,F:H,MATCH(H3702,F3702:AF3702,0),FALSE)</f>
        <v>37787.701863354036</v>
      </c>
      <c r="AE3703" s="153">
        <f>VLOOKUP(D3703,'Dados Base'!$B:$K,10,FALSE)*31536000/VLOOKUP($F3703,F:H,MATCH(H3702,F3702:AF3702,0),FALSE)</f>
        <v>3835.9006211180126</v>
      </c>
      <c r="AF3703" s="14">
        <v>46.11</v>
      </c>
      <c r="AG3703" s="15" t="s">
        <v>692</v>
      </c>
      <c r="AH3703" s="14">
        <v>23.59</v>
      </c>
      <c r="AI3703" s="14">
        <v>23.72</v>
      </c>
      <c r="AJ3703" s="14">
        <v>80.7</v>
      </c>
      <c r="AK3703" s="72">
        <f>(SUMIFS('Banco de Indicadores Mun. (2)'!I:I,'Banco de Indicadores Mun. (2)'!B:B,'Banco de Indicadores - Mun. (1)'!B3703,'Banco de Indicadores Mun. (2)'!A:A,'Banco de Indicadores - Mun. (1)'!A3703) / VLOOKUP(D3703,'Dados Base'!$B:$K,8,FALSE)) * 100</f>
        <v>0</v>
      </c>
      <c r="AL3703" s="72">
        <f>(SUMIFS('Banco de Indicadores Mun. (2)'!I:I,'Banco de Indicadores Mun. (2)'!B:B,'Banco de Indicadores - Mun. (1)'!B3703,'Banco de Indicadores Mun. (2)'!A:A,'Banco de Indicadores - Mun. (1)'!A3703) / VLOOKUP(D3703,'Dados Base'!$B:$K,9,FALSE)) * 100</f>
        <v>0</v>
      </c>
      <c r="AM3703" s="72">
        <f>(SUMIFS('Banco de Indicadores Mun. (2)'!J:J,'Banco de Indicadores Mun. (2)'!B:B,'Banco de Indicadores - Mun. (1)'!B3703,'Banco de Indicadores Mun. (2)'!A:A,'Banco de Indicadores - Mun. (1)'!A3703) / VLOOKUP(D3703,'Dados Base'!$B:$K,7,FALSE)) * 100</f>
        <v>0</v>
      </c>
      <c r="AN3703" s="72">
        <f>(SUMIFS('Banco de Indicadores Mun. (2)'!K:K,'Banco de Indicadores Mun. (2)'!B:B,'Banco de Indicadores - Mun. (1)'!B3703,'Banco de Indicadores Mun. (2)'!A:A,'Banco de Indicadores - Mun. (1)'!A3703) / VLOOKUP(D3703,'Dados Base'!$B:$K,10,FALSE)) * 100</f>
        <v>0</v>
      </c>
      <c r="AO3703" s="33">
        <v>0</v>
      </c>
      <c r="AP3703" s="34">
        <v>0</v>
      </c>
      <c r="AQ3703" s="17">
        <v>0</v>
      </c>
      <c r="AR3703" s="24">
        <v>7.2</v>
      </c>
      <c r="AS3703" s="35">
        <v>62</v>
      </c>
      <c r="AT3703" s="35">
        <v>62</v>
      </c>
      <c r="AU3703" s="35">
        <v>60.504201680672267</v>
      </c>
      <c r="AV3703" s="7">
        <v>6.88</v>
      </c>
      <c r="AW3703" s="36">
        <v>0</v>
      </c>
      <c r="AX3703" s="36">
        <v>0</v>
      </c>
      <c r="AY3703" s="117">
        <v>116.9152894427728</v>
      </c>
    </row>
    <row r="3704" spans="1:51" ht="15" x14ac:dyDescent="0.25">
      <c r="A3704" s="144">
        <v>2012</v>
      </c>
      <c r="B3704" s="77" t="s">
        <v>479</v>
      </c>
      <c r="C3704" s="78">
        <v>22</v>
      </c>
      <c r="D3704" s="77">
        <v>3542404</v>
      </c>
      <c r="E3704" s="78">
        <v>354240422</v>
      </c>
      <c r="F3704" s="78" t="str">
        <f t="shared" si="162"/>
        <v>3542404222012</v>
      </c>
      <c r="G3704" s="96">
        <v>0.77339902550861428</v>
      </c>
      <c r="H3704" s="80">
        <f t="shared" si="161"/>
        <v>18692</v>
      </c>
      <c r="I3704" s="91">
        <v>17304</v>
      </c>
      <c r="J3704" s="91">
        <v>1388</v>
      </c>
      <c r="K3704" s="83">
        <f>(H3704)/VLOOKUP(D3704,'Dados Base'!$B:$K,6,FALSE)</f>
        <v>70.511901618318319</v>
      </c>
      <c r="L3704" s="88">
        <f t="shared" si="163"/>
        <v>92.57436336400599</v>
      </c>
      <c r="M3704" s="93">
        <v>3</v>
      </c>
      <c r="N3704" s="98">
        <v>0.76800000000000002</v>
      </c>
      <c r="O3704" s="91">
        <v>123</v>
      </c>
      <c r="P3704" s="91" t="s">
        <v>691</v>
      </c>
      <c r="Q3704" s="91" t="s">
        <v>691</v>
      </c>
      <c r="R3704" s="91" t="s">
        <v>691</v>
      </c>
      <c r="S3704" s="91">
        <v>50</v>
      </c>
      <c r="T3704" s="91" t="s">
        <v>691</v>
      </c>
      <c r="U3704" s="91">
        <v>195</v>
      </c>
      <c r="V3704" s="91">
        <v>128</v>
      </c>
      <c r="W3704" s="99">
        <v>0</v>
      </c>
      <c r="X3704" s="19">
        <v>5.6152736717592591E-2</v>
      </c>
      <c r="Y3704" s="29">
        <v>6.9</v>
      </c>
      <c r="Z3704" s="30">
        <v>803</v>
      </c>
      <c r="AA3704" s="30">
        <v>129</v>
      </c>
      <c r="AB3704" s="31">
        <v>1</v>
      </c>
      <c r="AC3704" s="32">
        <v>0</v>
      </c>
      <c r="AD3704" s="153">
        <f>VLOOKUP(D3704,'Dados Base'!$B:$K,9,FALSE)*31536000/VLOOKUP($F3704,F:H,MATCH(H3703,F3703:AF3703,0),FALSE)</f>
        <v>3357.4063770597045</v>
      </c>
      <c r="AE3704" s="153">
        <f>VLOOKUP(D3704,'Dados Base'!$B:$K,10,FALSE)*31536000/VLOOKUP($F3704,F:H,MATCH(H3703,F3703:AF3703,0),FALSE)</f>
        <v>438.65610956558953</v>
      </c>
      <c r="AF3704" s="14">
        <v>98.69</v>
      </c>
      <c r="AG3704" s="15" t="s">
        <v>692</v>
      </c>
      <c r="AH3704" s="14">
        <v>90.41</v>
      </c>
      <c r="AI3704" s="14">
        <v>25.03</v>
      </c>
      <c r="AJ3704" s="14">
        <v>100</v>
      </c>
      <c r="AK3704" s="72">
        <f>(SUMIFS('Banco de Indicadores Mun. (2)'!I:I,'Banco de Indicadores Mun. (2)'!B:B,'Banco de Indicadores - Mun. (1)'!B3704,'Banco de Indicadores Mun. (2)'!A:A,'Banco de Indicadores - Mun. (1)'!A3704) / VLOOKUP(D3704,'Dados Base'!$B:$K,8,FALSE)) * 100</f>
        <v>0</v>
      </c>
      <c r="AL3704" s="72">
        <f>(SUMIFS('Banco de Indicadores Mun. (2)'!I:I,'Banco de Indicadores Mun. (2)'!B:B,'Banco de Indicadores - Mun. (1)'!B3704,'Banco de Indicadores Mun. (2)'!A:A,'Banco de Indicadores - Mun. (1)'!A3704) / VLOOKUP(D3704,'Dados Base'!$B:$K,9,FALSE)) * 100</f>
        <v>0</v>
      </c>
      <c r="AM3704" s="72">
        <f>(SUMIFS('Banco de Indicadores Mun. (2)'!J:J,'Banco de Indicadores Mun. (2)'!B:B,'Banco de Indicadores - Mun. (1)'!B3704,'Banco de Indicadores Mun. (2)'!A:A,'Banco de Indicadores - Mun. (1)'!A3704) / VLOOKUP(D3704,'Dados Base'!$B:$K,7,FALSE)) * 100</f>
        <v>0</v>
      </c>
      <c r="AN3704" s="72">
        <f>(SUMIFS('Banco de Indicadores Mun. (2)'!K:K,'Banco de Indicadores Mun. (2)'!B:B,'Banco de Indicadores - Mun. (1)'!B3704,'Banco de Indicadores Mun. (2)'!A:A,'Banco de Indicadores - Mun. (1)'!A3704) / VLOOKUP(D3704,'Dados Base'!$B:$K,10,FALSE)) * 100</f>
        <v>0</v>
      </c>
      <c r="AO3704" s="33">
        <v>0</v>
      </c>
      <c r="AP3704" s="34">
        <v>0</v>
      </c>
      <c r="AQ3704" s="17">
        <v>0</v>
      </c>
      <c r="AR3704" s="24">
        <v>7.6</v>
      </c>
      <c r="AS3704" s="35">
        <v>100</v>
      </c>
      <c r="AT3704" s="35">
        <v>100</v>
      </c>
      <c r="AU3704" s="35">
        <v>86.158798283261802</v>
      </c>
      <c r="AV3704" s="7">
        <v>10</v>
      </c>
      <c r="AW3704" s="36">
        <v>0</v>
      </c>
      <c r="AX3704" s="36">
        <v>0</v>
      </c>
      <c r="AY3704" s="117">
        <v>2.5975847083897148</v>
      </c>
    </row>
    <row r="3705" spans="1:51" ht="15" x14ac:dyDescent="0.25">
      <c r="A3705" s="144">
        <v>2012</v>
      </c>
      <c r="B3705" s="77" t="s">
        <v>480</v>
      </c>
      <c r="C3705" s="78">
        <v>16</v>
      </c>
      <c r="D3705" s="77">
        <v>3542503</v>
      </c>
      <c r="E3705" s="78">
        <v>354250316</v>
      </c>
      <c r="F3705" s="78" t="str">
        <f t="shared" si="162"/>
        <v>3542503162012</v>
      </c>
      <c r="G3705" s="96">
        <v>3.3008794113062789</v>
      </c>
      <c r="H3705" s="80">
        <f t="shared" si="161"/>
        <v>7281</v>
      </c>
      <c r="I3705" s="91">
        <v>4337</v>
      </c>
      <c r="J3705" s="91">
        <v>2944</v>
      </c>
      <c r="K3705" s="83">
        <f>(H3705)/VLOOKUP(D3705,'Dados Base'!$B:$K,6,FALSE)</f>
        <v>17.762435656607547</v>
      </c>
      <c r="L3705" s="88">
        <f t="shared" si="163"/>
        <v>59.565993682186516</v>
      </c>
      <c r="M3705" s="93">
        <v>3</v>
      </c>
      <c r="N3705" s="98">
        <v>0.72799999999999998</v>
      </c>
      <c r="O3705" s="91">
        <v>71</v>
      </c>
      <c r="P3705" s="91" t="s">
        <v>691</v>
      </c>
      <c r="Q3705" s="91" t="s">
        <v>691</v>
      </c>
      <c r="R3705" s="91" t="s">
        <v>691</v>
      </c>
      <c r="S3705" s="91">
        <v>5</v>
      </c>
      <c r="T3705" s="91" t="s">
        <v>691</v>
      </c>
      <c r="U3705" s="91">
        <v>51</v>
      </c>
      <c r="V3705" s="91">
        <v>20</v>
      </c>
      <c r="W3705" s="99">
        <v>26.5869</v>
      </c>
      <c r="X3705" s="19">
        <v>1.0722410156249999E-2</v>
      </c>
      <c r="Y3705" s="29">
        <v>1.84</v>
      </c>
      <c r="Z3705" s="30">
        <v>0</v>
      </c>
      <c r="AA3705" s="30">
        <v>248</v>
      </c>
      <c r="AB3705" s="31">
        <v>0</v>
      </c>
      <c r="AC3705" s="32">
        <v>1</v>
      </c>
      <c r="AD3705" s="153">
        <f>VLOOKUP(D3705,'Dados Base'!$B:$K,9,FALSE)*31536000/VLOOKUP($F3705,F:H,MATCH(H3704,F3704:AF3704,0),FALSE)</f>
        <v>13080.44499381953</v>
      </c>
      <c r="AE3705" s="153">
        <f>VLOOKUP(D3705,'Dados Base'!$B:$K,10,FALSE)*31536000/VLOOKUP($F3705,F:H,MATCH(H3704,F3704:AF3704,0),FALSE)</f>
        <v>1212.7564894932016</v>
      </c>
      <c r="AF3705" s="14">
        <v>56.55</v>
      </c>
      <c r="AG3705" s="15">
        <v>59.6</v>
      </c>
      <c r="AH3705" s="14" t="s">
        <v>692</v>
      </c>
      <c r="AI3705" s="14">
        <v>12.5</v>
      </c>
      <c r="AJ3705" s="14">
        <v>94.9</v>
      </c>
      <c r="AK3705" s="72">
        <f>(SUMIFS('Banco de Indicadores Mun. (2)'!I:I,'Banco de Indicadores Mun. (2)'!B:B,'Banco de Indicadores - Mun. (1)'!B3705,'Banco de Indicadores Mun. (2)'!A:A,'Banco de Indicadores - Mun. (1)'!A3705) / VLOOKUP(D3705,'Dados Base'!$B:$K,8,FALSE)) * 100</f>
        <v>0</v>
      </c>
      <c r="AL3705" s="72">
        <f>(SUMIFS('Banco de Indicadores Mun. (2)'!I:I,'Banco de Indicadores Mun. (2)'!B:B,'Banco de Indicadores - Mun. (1)'!B3705,'Banco de Indicadores Mun. (2)'!A:A,'Banco de Indicadores - Mun. (1)'!A3705) / VLOOKUP(D3705,'Dados Base'!$B:$K,9,FALSE)) * 100</f>
        <v>0</v>
      </c>
      <c r="AM3705" s="72">
        <f>(SUMIFS('Banco de Indicadores Mun. (2)'!J:J,'Banco de Indicadores Mun. (2)'!B:B,'Banco de Indicadores - Mun. (1)'!B3705,'Banco de Indicadores Mun. (2)'!A:A,'Banco de Indicadores - Mun. (1)'!A3705) / VLOOKUP(D3705,'Dados Base'!$B:$K,7,FALSE)) * 100</f>
        <v>0</v>
      </c>
      <c r="AN3705" s="72">
        <f>(SUMIFS('Banco de Indicadores Mun. (2)'!K:K,'Banco de Indicadores Mun. (2)'!B:B,'Banco de Indicadores - Mun. (1)'!B3705,'Banco de Indicadores Mun. (2)'!A:A,'Banco de Indicadores - Mun. (1)'!A3705) / VLOOKUP(D3705,'Dados Base'!$B:$K,10,FALSE)) * 100</f>
        <v>0</v>
      </c>
      <c r="AO3705" s="33">
        <v>0</v>
      </c>
      <c r="AP3705" s="34">
        <v>0</v>
      </c>
      <c r="AQ3705" s="17">
        <v>0</v>
      </c>
      <c r="AR3705" s="24">
        <v>7.2</v>
      </c>
      <c r="AS3705" s="35">
        <v>100</v>
      </c>
      <c r="AT3705" s="35">
        <v>0</v>
      </c>
      <c r="AU3705" s="35">
        <v>0</v>
      </c>
      <c r="AV3705" s="7">
        <v>1.5</v>
      </c>
      <c r="AW3705" s="36">
        <v>0</v>
      </c>
      <c r="AX3705" s="36">
        <v>1</v>
      </c>
      <c r="AY3705" s="117">
        <v>95.178968972531521</v>
      </c>
    </row>
    <row r="3706" spans="1:51" ht="15" x14ac:dyDescent="0.25">
      <c r="A3706" s="144">
        <v>2012</v>
      </c>
      <c r="B3706" s="77" t="s">
        <v>481</v>
      </c>
      <c r="C3706" s="78">
        <v>11</v>
      </c>
      <c r="D3706" s="77">
        <v>3542602</v>
      </c>
      <c r="E3706" s="78">
        <v>354260211</v>
      </c>
      <c r="F3706" s="78" t="str">
        <f t="shared" si="162"/>
        <v>3542602112012</v>
      </c>
      <c r="G3706" s="96">
        <v>6.2802121799654387E-3</v>
      </c>
      <c r="H3706" s="80">
        <f t="shared" si="161"/>
        <v>54157</v>
      </c>
      <c r="I3706" s="91">
        <v>48077</v>
      </c>
      <c r="J3706" s="91">
        <v>6080</v>
      </c>
      <c r="K3706" s="83">
        <f>(H3706)/VLOOKUP(D3706,'Dados Base'!$B:$K,6,FALSE)</f>
        <v>75.603423003364369</v>
      </c>
      <c r="L3706" s="88">
        <f t="shared" si="163"/>
        <v>88.773381095703229</v>
      </c>
      <c r="M3706" s="93">
        <v>4</v>
      </c>
      <c r="N3706" s="98">
        <v>0.754</v>
      </c>
      <c r="O3706" s="91">
        <v>264</v>
      </c>
      <c r="P3706" s="91" t="s">
        <v>691</v>
      </c>
      <c r="Q3706" s="91" t="s">
        <v>691</v>
      </c>
      <c r="R3706" s="91" t="s">
        <v>691</v>
      </c>
      <c r="S3706" s="91">
        <v>106</v>
      </c>
      <c r="T3706" s="91" t="s">
        <v>691</v>
      </c>
      <c r="U3706" s="91">
        <v>593</v>
      </c>
      <c r="V3706" s="91">
        <v>445</v>
      </c>
      <c r="W3706" s="99">
        <v>0</v>
      </c>
      <c r="X3706" s="19">
        <v>0.14861489394097224</v>
      </c>
      <c r="Y3706" s="29">
        <v>19.29</v>
      </c>
      <c r="Z3706" s="30">
        <v>1295</v>
      </c>
      <c r="AA3706" s="30">
        <v>1310</v>
      </c>
      <c r="AB3706" s="31">
        <v>9</v>
      </c>
      <c r="AC3706" s="32">
        <v>0</v>
      </c>
      <c r="AD3706" s="153">
        <f>VLOOKUP(D3706,'Dados Base'!$B:$K,9,FALSE)*31536000/VLOOKUP($F3706,F:H,MATCH(H3705,F3705:AF3705,0),FALSE)</f>
        <v>12659.354100116328</v>
      </c>
      <c r="AE3706" s="153">
        <f>VLOOKUP(D3706,'Dados Base'!$B:$K,10,FALSE)*31536000/VLOOKUP($F3706,F:H,MATCH(H3705,F3705:AF3705,0),FALSE)</f>
        <v>1642.1057296379049</v>
      </c>
      <c r="AF3706" s="14">
        <v>90.15</v>
      </c>
      <c r="AG3706" s="15">
        <v>90</v>
      </c>
      <c r="AH3706" s="14">
        <v>65.790000000000006</v>
      </c>
      <c r="AI3706" s="14">
        <v>28.62</v>
      </c>
      <c r="AJ3706" s="14">
        <v>100</v>
      </c>
      <c r="AK3706" s="72">
        <f>(SUMIFS('Banco de Indicadores Mun. (2)'!I:I,'Banco de Indicadores Mun. (2)'!B:B,'Banco de Indicadores - Mun. (1)'!B3706,'Banco de Indicadores Mun. (2)'!A:A,'Banco de Indicadores - Mun. (1)'!A3706) / VLOOKUP(D3706,'Dados Base'!$B:$K,8,FALSE)) * 100</f>
        <v>0</v>
      </c>
      <c r="AL3706" s="72">
        <f>(SUMIFS('Banco de Indicadores Mun. (2)'!I:I,'Banco de Indicadores Mun. (2)'!B:B,'Banco de Indicadores - Mun. (1)'!B3706,'Banco de Indicadores Mun. (2)'!A:A,'Banco de Indicadores - Mun. (1)'!A3706) / VLOOKUP(D3706,'Dados Base'!$B:$K,9,FALSE)) * 100</f>
        <v>0</v>
      </c>
      <c r="AM3706" s="72">
        <f>(SUMIFS('Banco de Indicadores Mun. (2)'!J:J,'Banco de Indicadores Mun. (2)'!B:B,'Banco de Indicadores - Mun. (1)'!B3706,'Banco de Indicadores Mun. (2)'!A:A,'Banco de Indicadores - Mun. (1)'!A3706) / VLOOKUP(D3706,'Dados Base'!$B:$K,7,FALSE)) * 100</f>
        <v>0</v>
      </c>
      <c r="AN3706" s="72">
        <f>(SUMIFS('Banco de Indicadores Mun. (2)'!K:K,'Banco de Indicadores Mun. (2)'!B:B,'Banco de Indicadores - Mun. (1)'!B3706,'Banco de Indicadores Mun. (2)'!A:A,'Banco de Indicadores - Mun. (1)'!A3706) / VLOOKUP(D3706,'Dados Base'!$B:$K,10,FALSE)) * 100</f>
        <v>0</v>
      </c>
      <c r="AO3706" s="33">
        <v>1</v>
      </c>
      <c r="AP3706" s="34">
        <v>0</v>
      </c>
      <c r="AQ3706" s="17">
        <v>0</v>
      </c>
      <c r="AR3706" s="24">
        <v>6.3</v>
      </c>
      <c r="AS3706" s="35">
        <v>77</v>
      </c>
      <c r="AT3706" s="35">
        <v>75.459999999999994</v>
      </c>
      <c r="AU3706" s="35">
        <v>49.712092130518229</v>
      </c>
      <c r="AV3706" s="7">
        <v>6.36</v>
      </c>
      <c r="AW3706" s="36">
        <v>1</v>
      </c>
      <c r="AX3706" s="36">
        <v>0</v>
      </c>
      <c r="AY3706" s="117">
        <v>3.2814425311997595</v>
      </c>
    </row>
    <row r="3707" spans="1:51" ht="15" x14ac:dyDescent="0.25">
      <c r="A3707" s="144">
        <v>2012</v>
      </c>
      <c r="B3707" s="77" t="s">
        <v>482</v>
      </c>
      <c r="C3707" s="78">
        <v>8</v>
      </c>
      <c r="D3707" s="77">
        <v>3542701</v>
      </c>
      <c r="E3707" s="78">
        <v>35427018</v>
      </c>
      <c r="F3707" s="78" t="str">
        <f t="shared" si="162"/>
        <v>354270182012</v>
      </c>
      <c r="G3707" s="96">
        <v>1.5963699301815071</v>
      </c>
      <c r="H3707" s="80">
        <f t="shared" si="161"/>
        <v>6759</v>
      </c>
      <c r="I3707" s="91">
        <v>5369</v>
      </c>
      <c r="J3707" s="91">
        <v>1390</v>
      </c>
      <c r="K3707" s="83">
        <f>(H3707)/VLOOKUP(D3707,'Dados Base'!$B:$K,6,FALSE)</f>
        <v>27.520358306188925</v>
      </c>
      <c r="L3707" s="88">
        <f t="shared" si="163"/>
        <v>79.43482763722443</v>
      </c>
      <c r="M3707" s="93">
        <v>3</v>
      </c>
      <c r="N3707" s="98">
        <v>0.70499999999999996</v>
      </c>
      <c r="O3707" s="91">
        <v>109</v>
      </c>
      <c r="P3707" s="91" t="s">
        <v>691</v>
      </c>
      <c r="Q3707" s="91" t="s">
        <v>691</v>
      </c>
      <c r="R3707" s="91" t="s">
        <v>691</v>
      </c>
      <c r="S3707" s="91">
        <v>16</v>
      </c>
      <c r="T3707" s="91" t="s">
        <v>691</v>
      </c>
      <c r="U3707" s="91">
        <v>39</v>
      </c>
      <c r="V3707" s="91">
        <v>24</v>
      </c>
      <c r="W3707" s="99">
        <v>0</v>
      </c>
      <c r="X3707" s="19">
        <v>1.5297517968749997E-2</v>
      </c>
      <c r="Y3707" s="29">
        <v>2.12</v>
      </c>
      <c r="Z3707" s="30">
        <v>232</v>
      </c>
      <c r="AA3707" s="30">
        <v>54</v>
      </c>
      <c r="AB3707" s="31">
        <v>0</v>
      </c>
      <c r="AC3707" s="32">
        <v>1</v>
      </c>
      <c r="AD3707" s="153">
        <f>VLOOKUP(D3707,'Dados Base'!$B:$K,9,FALSE)*31536000/VLOOKUP($F3707,F:H,MATCH(H3706,F3706:AF3706,0),FALSE)</f>
        <v>18476.484687083888</v>
      </c>
      <c r="AE3707" s="153">
        <f>VLOOKUP(D3707,'Dados Base'!$B:$K,10,FALSE)*31536000/VLOOKUP($F3707,F:H,MATCH(H3706,F3706:AF3706,0),FALSE)</f>
        <v>2286.2316910785621</v>
      </c>
      <c r="AF3707" s="14">
        <v>86.91</v>
      </c>
      <c r="AG3707" s="15">
        <v>77.2</v>
      </c>
      <c r="AH3707" s="14">
        <v>67.53</v>
      </c>
      <c r="AI3707" s="14">
        <v>16.55</v>
      </c>
      <c r="AJ3707" s="14">
        <v>100</v>
      </c>
      <c r="AK3707" s="72">
        <f>(SUMIFS('Banco de Indicadores Mun. (2)'!I:I,'Banco de Indicadores Mun. (2)'!B:B,'Banco de Indicadores - Mun. (1)'!B3707,'Banco de Indicadores Mun. (2)'!A:A,'Banco de Indicadores - Mun. (1)'!A3707) / VLOOKUP(D3707,'Dados Base'!$B:$K,8,FALSE)) * 100</f>
        <v>0</v>
      </c>
      <c r="AL3707" s="72">
        <f>(SUMIFS('Banco de Indicadores Mun. (2)'!I:I,'Banco de Indicadores Mun. (2)'!B:B,'Banco de Indicadores - Mun. (1)'!B3707,'Banco de Indicadores Mun. (2)'!A:A,'Banco de Indicadores - Mun. (1)'!A3707) / VLOOKUP(D3707,'Dados Base'!$B:$K,9,FALSE)) * 100</f>
        <v>0</v>
      </c>
      <c r="AM3707" s="72">
        <f>(SUMIFS('Banco de Indicadores Mun. (2)'!J:J,'Banco de Indicadores Mun. (2)'!B:B,'Banco de Indicadores - Mun. (1)'!B3707,'Banco de Indicadores Mun. (2)'!A:A,'Banco de Indicadores - Mun. (1)'!A3707) / VLOOKUP(D3707,'Dados Base'!$B:$K,7,FALSE)) * 100</f>
        <v>0</v>
      </c>
      <c r="AN3707" s="72">
        <f>(SUMIFS('Banco de Indicadores Mun. (2)'!K:K,'Banco de Indicadores Mun. (2)'!B:B,'Banco de Indicadores - Mun. (1)'!B3707,'Banco de Indicadores Mun. (2)'!A:A,'Banco de Indicadores - Mun. (1)'!A3707) / VLOOKUP(D3707,'Dados Base'!$B:$K,10,FALSE)) * 100</f>
        <v>0</v>
      </c>
      <c r="AO3707" s="33">
        <v>0</v>
      </c>
      <c r="AP3707" s="34">
        <v>0</v>
      </c>
      <c r="AQ3707" s="17">
        <v>0</v>
      </c>
      <c r="AR3707" s="24">
        <v>8.4</v>
      </c>
      <c r="AS3707" s="35">
        <v>100</v>
      </c>
      <c r="AT3707" s="35">
        <v>100</v>
      </c>
      <c r="AU3707" s="35">
        <v>81.11888111888112</v>
      </c>
      <c r="AV3707" s="7">
        <v>10</v>
      </c>
      <c r="AW3707" s="36">
        <v>0</v>
      </c>
      <c r="AX3707" s="36">
        <v>1</v>
      </c>
      <c r="AY3707" s="117">
        <v>46.460517150549272</v>
      </c>
    </row>
    <row r="3708" spans="1:51" ht="15" x14ac:dyDescent="0.25">
      <c r="A3708" s="144">
        <v>2012</v>
      </c>
      <c r="B3708" s="77" t="s">
        <v>483</v>
      </c>
      <c r="C3708" s="78">
        <v>11</v>
      </c>
      <c r="D3708" s="77">
        <v>3542800</v>
      </c>
      <c r="E3708" s="78">
        <v>354280011</v>
      </c>
      <c r="F3708" s="78" t="str">
        <f t="shared" si="162"/>
        <v>3542800112012</v>
      </c>
      <c r="G3708" s="96">
        <v>-0.46575149875083266</v>
      </c>
      <c r="H3708" s="80">
        <f t="shared" si="161"/>
        <v>3327</v>
      </c>
      <c r="I3708" s="91">
        <v>1282</v>
      </c>
      <c r="J3708" s="91">
        <v>2045</v>
      </c>
      <c r="K3708" s="83">
        <f>(H3708)/VLOOKUP(D3708,'Dados Base'!$B:$K,6,FALSE)</f>
        <v>9.9304539891949979</v>
      </c>
      <c r="L3708" s="88">
        <f t="shared" si="163"/>
        <v>38.533213104899311</v>
      </c>
      <c r="M3708" s="93">
        <v>5</v>
      </c>
      <c r="N3708" s="98">
        <v>0.69799999999999995</v>
      </c>
      <c r="O3708" s="91">
        <v>20</v>
      </c>
      <c r="P3708" s="91" t="s">
        <v>691</v>
      </c>
      <c r="Q3708" s="91" t="s">
        <v>691</v>
      </c>
      <c r="R3708" s="91" t="s">
        <v>691</v>
      </c>
      <c r="S3708" s="91">
        <v>4</v>
      </c>
      <c r="T3708" s="91" t="s">
        <v>691</v>
      </c>
      <c r="U3708" s="91">
        <v>12</v>
      </c>
      <c r="V3708" s="91">
        <v>10</v>
      </c>
      <c r="W3708" s="99">
        <v>0</v>
      </c>
      <c r="X3708" s="19">
        <v>5.2356929687499996E-3</v>
      </c>
      <c r="Y3708" s="29">
        <v>0.49</v>
      </c>
      <c r="Z3708" s="30">
        <v>0</v>
      </c>
      <c r="AA3708" s="30">
        <v>66</v>
      </c>
      <c r="AB3708" s="31">
        <v>1</v>
      </c>
      <c r="AC3708" s="32">
        <v>0</v>
      </c>
      <c r="AD3708" s="153">
        <f>VLOOKUP(D3708,'Dados Base'!$B:$K,9,FALSE)*31536000/VLOOKUP($F3708,F:H,MATCH(H3707,F3707:AF3707,0),FALSE)</f>
        <v>93461.064021641112</v>
      </c>
      <c r="AE3708" s="153">
        <f>VLOOKUP(D3708,'Dados Base'!$B:$K,10,FALSE)*31536000/VLOOKUP($F3708,F:H,MATCH(H3707,F3707:AF3707,0),FALSE)</f>
        <v>12038.088367899009</v>
      </c>
      <c r="AF3708" s="14">
        <v>60.43</v>
      </c>
      <c r="AG3708" s="15">
        <v>85</v>
      </c>
      <c r="AH3708" s="14">
        <v>19.52</v>
      </c>
      <c r="AI3708" s="14">
        <v>21.45</v>
      </c>
      <c r="AJ3708" s="14">
        <v>100</v>
      </c>
      <c r="AK3708" s="72">
        <f>(SUMIFS('Banco de Indicadores Mun. (2)'!I:I,'Banco de Indicadores Mun. (2)'!B:B,'Banco de Indicadores - Mun. (1)'!B3708,'Banco de Indicadores Mun. (2)'!A:A,'Banco de Indicadores - Mun. (1)'!A3708) / VLOOKUP(D3708,'Dados Base'!$B:$K,8,FALSE)) * 100</f>
        <v>0</v>
      </c>
      <c r="AL3708" s="72">
        <f>(SUMIFS('Banco de Indicadores Mun. (2)'!I:I,'Banco de Indicadores Mun. (2)'!B:B,'Banco de Indicadores - Mun. (1)'!B3708,'Banco de Indicadores Mun. (2)'!A:A,'Banco de Indicadores - Mun. (1)'!A3708) / VLOOKUP(D3708,'Dados Base'!$B:$K,9,FALSE)) * 100</f>
        <v>0</v>
      </c>
      <c r="AM3708" s="72">
        <f>(SUMIFS('Banco de Indicadores Mun. (2)'!J:J,'Banco de Indicadores Mun. (2)'!B:B,'Banco de Indicadores - Mun. (1)'!B3708,'Banco de Indicadores Mun. (2)'!A:A,'Banco de Indicadores - Mun. (1)'!A3708) / VLOOKUP(D3708,'Dados Base'!$B:$K,7,FALSE)) * 100</f>
        <v>0</v>
      </c>
      <c r="AN3708" s="72">
        <f>(SUMIFS('Banco de Indicadores Mun. (2)'!K:K,'Banco de Indicadores Mun. (2)'!B:B,'Banco de Indicadores - Mun. (1)'!B3708,'Banco de Indicadores Mun. (2)'!A:A,'Banco de Indicadores - Mun. (1)'!A3708) / VLOOKUP(D3708,'Dados Base'!$B:$K,10,FALSE)) * 100</f>
        <v>0</v>
      </c>
      <c r="AO3708" s="33">
        <v>0</v>
      </c>
      <c r="AP3708" s="34">
        <v>0</v>
      </c>
      <c r="AQ3708" s="17">
        <v>0</v>
      </c>
      <c r="AR3708" s="24">
        <v>7.1</v>
      </c>
      <c r="AS3708" s="35">
        <v>71</v>
      </c>
      <c r="AT3708" s="35">
        <v>0</v>
      </c>
      <c r="AU3708" s="35">
        <v>0</v>
      </c>
      <c r="AV3708" s="7">
        <v>1.07</v>
      </c>
      <c r="AW3708" s="36">
        <v>0</v>
      </c>
      <c r="AX3708" s="36">
        <v>0</v>
      </c>
      <c r="AY3708" s="117">
        <v>0</v>
      </c>
    </row>
    <row r="3709" spans="1:51" ht="15" x14ac:dyDescent="0.25">
      <c r="A3709" s="144">
        <v>2012</v>
      </c>
      <c r="B3709" s="77" t="s">
        <v>484</v>
      </c>
      <c r="C3709" s="78">
        <v>13</v>
      </c>
      <c r="D3709" s="77">
        <v>3542909</v>
      </c>
      <c r="E3709" s="78">
        <v>354290913</v>
      </c>
      <c r="F3709" s="78" t="str">
        <f t="shared" si="162"/>
        <v>3542909132012</v>
      </c>
      <c r="G3709" s="96">
        <v>0.72361566404515187</v>
      </c>
      <c r="H3709" s="80">
        <f t="shared" si="161"/>
        <v>12291</v>
      </c>
      <c r="I3709" s="91">
        <v>11431</v>
      </c>
      <c r="J3709" s="91">
        <v>860</v>
      </c>
      <c r="K3709" s="83">
        <f>(H3709)/VLOOKUP(D3709,'Dados Base'!$B:$K,6,FALSE)</f>
        <v>26.067868504772004</v>
      </c>
      <c r="L3709" s="88">
        <f t="shared" si="163"/>
        <v>93.003010332763807</v>
      </c>
      <c r="M3709" s="93">
        <v>5</v>
      </c>
      <c r="N3709" s="98">
        <v>0.71199999999999997</v>
      </c>
      <c r="O3709" s="91">
        <v>119</v>
      </c>
      <c r="P3709" s="91" t="s">
        <v>691</v>
      </c>
      <c r="Q3709" s="91" t="s">
        <v>691</v>
      </c>
      <c r="R3709" s="91" t="s">
        <v>691</v>
      </c>
      <c r="S3709" s="91">
        <v>9</v>
      </c>
      <c r="T3709" s="91" t="s">
        <v>691</v>
      </c>
      <c r="U3709" s="91">
        <v>93</v>
      </c>
      <c r="V3709" s="91">
        <v>127</v>
      </c>
      <c r="W3709" s="99">
        <v>0</v>
      </c>
      <c r="X3709" s="19">
        <v>2.8238843209989449E-2</v>
      </c>
      <c r="Y3709" s="29">
        <v>4.54</v>
      </c>
      <c r="Z3709" s="30">
        <v>0</v>
      </c>
      <c r="AA3709" s="30">
        <v>613</v>
      </c>
      <c r="AB3709" s="31">
        <v>2</v>
      </c>
      <c r="AC3709" s="32">
        <v>0</v>
      </c>
      <c r="AD3709" s="153">
        <f>VLOOKUP(D3709,'Dados Base'!$B:$K,9,FALSE)*31536000/VLOOKUP($F3709,F:H,MATCH(H3708,F3708:AF3708,0),FALSE)</f>
        <v>9826.9367830119609</v>
      </c>
      <c r="AE3709" s="153">
        <f>VLOOKUP(D3709,'Dados Base'!$B:$K,10,FALSE)*31536000/VLOOKUP($F3709,F:H,MATCH(H3708,F3708:AF3708,0),FALSE)</f>
        <v>1000.6541371735414</v>
      </c>
      <c r="AF3709" s="14" t="s">
        <v>692</v>
      </c>
      <c r="AG3709" s="15">
        <v>98.9</v>
      </c>
      <c r="AH3709" s="14" t="s">
        <v>692</v>
      </c>
      <c r="AI3709" s="14" t="s">
        <v>692</v>
      </c>
      <c r="AJ3709" s="14" t="s">
        <v>692</v>
      </c>
      <c r="AK3709" s="72">
        <f>(SUMIFS('Banco de Indicadores Mun. (2)'!I:I,'Banco de Indicadores Mun. (2)'!B:B,'Banco de Indicadores - Mun. (1)'!B3709,'Banco de Indicadores Mun. (2)'!A:A,'Banco de Indicadores - Mun. (1)'!A3709) / VLOOKUP(D3709,'Dados Base'!$B:$K,8,FALSE)) * 100</f>
        <v>0</v>
      </c>
      <c r="AL3709" s="72">
        <f>(SUMIFS('Banco de Indicadores Mun. (2)'!I:I,'Banco de Indicadores Mun. (2)'!B:B,'Banco de Indicadores - Mun. (1)'!B3709,'Banco de Indicadores Mun. (2)'!A:A,'Banco de Indicadores - Mun. (1)'!A3709) / VLOOKUP(D3709,'Dados Base'!$B:$K,9,FALSE)) * 100</f>
        <v>0</v>
      </c>
      <c r="AM3709" s="72">
        <f>(SUMIFS('Banco de Indicadores Mun. (2)'!J:J,'Banco de Indicadores Mun. (2)'!B:B,'Banco de Indicadores - Mun. (1)'!B3709,'Banco de Indicadores Mun. (2)'!A:A,'Banco de Indicadores - Mun. (1)'!A3709) / VLOOKUP(D3709,'Dados Base'!$B:$K,7,FALSE)) * 100</f>
        <v>0</v>
      </c>
      <c r="AN3709" s="72">
        <f>(SUMIFS('Banco de Indicadores Mun. (2)'!K:K,'Banco de Indicadores Mun. (2)'!B:B,'Banco de Indicadores - Mun. (1)'!B3709,'Banco de Indicadores Mun. (2)'!A:A,'Banco de Indicadores - Mun. (1)'!A3709) / VLOOKUP(D3709,'Dados Base'!$B:$K,10,FALSE)) * 100</f>
        <v>0</v>
      </c>
      <c r="AO3709" s="33">
        <v>1</v>
      </c>
      <c r="AP3709" s="34">
        <v>8.1360344967862659</v>
      </c>
      <c r="AQ3709" s="17">
        <v>0</v>
      </c>
      <c r="AR3709" s="24">
        <v>7.8</v>
      </c>
      <c r="AS3709" s="35">
        <v>96</v>
      </c>
      <c r="AT3709" s="35">
        <v>0</v>
      </c>
      <c r="AU3709" s="35">
        <v>0</v>
      </c>
      <c r="AV3709" s="7">
        <v>1.44</v>
      </c>
      <c r="AW3709" s="36">
        <v>0</v>
      </c>
      <c r="AX3709" s="36">
        <v>0</v>
      </c>
      <c r="AY3709" s="117">
        <v>195.99529396179054</v>
      </c>
    </row>
    <row r="3710" spans="1:51" ht="15" x14ac:dyDescent="0.25">
      <c r="A3710" s="144">
        <v>2012</v>
      </c>
      <c r="B3710" s="77" t="s">
        <v>485</v>
      </c>
      <c r="C3710" s="78">
        <v>14</v>
      </c>
      <c r="D3710" s="77">
        <v>3543006</v>
      </c>
      <c r="E3710" s="78">
        <v>354300614</v>
      </c>
      <c r="F3710" s="78" t="str">
        <f t="shared" si="162"/>
        <v>3543006142012</v>
      </c>
      <c r="G3710" s="96">
        <v>-1.4287059842558292</v>
      </c>
      <c r="H3710" s="80">
        <f t="shared" si="161"/>
        <v>18072</v>
      </c>
      <c r="I3710" s="91">
        <v>9503</v>
      </c>
      <c r="J3710" s="91">
        <v>8569</v>
      </c>
      <c r="K3710" s="83">
        <f>(H3710)/VLOOKUP(D3710,'Dados Base'!$B:$K,6,FALSE)</f>
        <v>25.898167122855792</v>
      </c>
      <c r="L3710" s="88">
        <f t="shared" si="163"/>
        <v>52.584108012394871</v>
      </c>
      <c r="M3710" s="93">
        <v>5</v>
      </c>
      <c r="N3710" s="98">
        <v>0.63900000000000001</v>
      </c>
      <c r="O3710" s="91">
        <v>235</v>
      </c>
      <c r="P3710" s="91" t="s">
        <v>691</v>
      </c>
      <c r="Q3710" s="91" t="s">
        <v>691</v>
      </c>
      <c r="R3710" s="91" t="s">
        <v>691</v>
      </c>
      <c r="S3710" s="91">
        <v>9</v>
      </c>
      <c r="T3710" s="91" t="s">
        <v>691</v>
      </c>
      <c r="U3710" s="91">
        <v>100</v>
      </c>
      <c r="V3710" s="91">
        <v>40</v>
      </c>
      <c r="W3710" s="99">
        <v>0</v>
      </c>
      <c r="X3710" s="19">
        <v>3.7192824416666666E-2</v>
      </c>
      <c r="Y3710" s="29">
        <v>3.63</v>
      </c>
      <c r="Z3710" s="30">
        <v>165</v>
      </c>
      <c r="AA3710" s="30">
        <v>325</v>
      </c>
      <c r="AB3710" s="31">
        <v>1</v>
      </c>
      <c r="AC3710" s="32">
        <v>0</v>
      </c>
      <c r="AD3710" s="153">
        <f>VLOOKUP(D3710,'Dados Base'!$B:$K,9,FALSE)*31536000/VLOOKUP($F3710,F:H,MATCH(H3709,F3709:AF3709,0),FALSE)</f>
        <v>13663.505976095617</v>
      </c>
      <c r="AE3710" s="153">
        <f>VLOOKUP(D3710,'Dados Base'!$B:$K,10,FALSE)*31536000/VLOOKUP($F3710,F:H,MATCH(H3709,F3709:AF3709,0),FALSE)</f>
        <v>1605.4183266932268</v>
      </c>
      <c r="AF3710" s="14">
        <v>67.61</v>
      </c>
      <c r="AG3710" s="15" t="s">
        <v>692</v>
      </c>
      <c r="AH3710" s="14">
        <v>42.81</v>
      </c>
      <c r="AI3710" s="14">
        <v>51.39</v>
      </c>
      <c r="AJ3710" s="14">
        <v>100</v>
      </c>
      <c r="AK3710" s="72">
        <f>(SUMIFS('Banco de Indicadores Mun. (2)'!I:I,'Banco de Indicadores Mun. (2)'!B:B,'Banco de Indicadores - Mun. (1)'!B3710,'Banco de Indicadores Mun. (2)'!A:A,'Banco de Indicadores - Mun. (1)'!A3710) / VLOOKUP(D3710,'Dados Base'!$B:$K,8,FALSE)) * 100</f>
        <v>0</v>
      </c>
      <c r="AL3710" s="72">
        <f>(SUMIFS('Banco de Indicadores Mun. (2)'!I:I,'Banco de Indicadores Mun. (2)'!B:B,'Banco de Indicadores - Mun. (1)'!B3710,'Banco de Indicadores Mun. (2)'!A:A,'Banco de Indicadores - Mun. (1)'!A3710) / VLOOKUP(D3710,'Dados Base'!$B:$K,9,FALSE)) * 100</f>
        <v>0</v>
      </c>
      <c r="AM3710" s="72">
        <f>(SUMIFS('Banco de Indicadores Mun. (2)'!J:J,'Banco de Indicadores Mun. (2)'!B:B,'Banco de Indicadores - Mun. (1)'!B3710,'Banco de Indicadores Mun. (2)'!A:A,'Banco de Indicadores - Mun. (1)'!A3710) / VLOOKUP(D3710,'Dados Base'!$B:$K,7,FALSE)) * 100</f>
        <v>0</v>
      </c>
      <c r="AN3710" s="72">
        <f>(SUMIFS('Banco de Indicadores Mun. (2)'!K:K,'Banco de Indicadores Mun. (2)'!B:B,'Banco de Indicadores - Mun. (1)'!B3710,'Banco de Indicadores Mun. (2)'!A:A,'Banco de Indicadores - Mun. (1)'!A3710) / VLOOKUP(D3710,'Dados Base'!$B:$K,10,FALSE)) * 100</f>
        <v>0</v>
      </c>
      <c r="AO3710" s="33">
        <v>0</v>
      </c>
      <c r="AP3710" s="34">
        <v>0</v>
      </c>
      <c r="AQ3710" s="17">
        <v>0</v>
      </c>
      <c r="AR3710" s="24">
        <v>9</v>
      </c>
      <c r="AS3710" s="35">
        <v>76</v>
      </c>
      <c r="AT3710" s="35">
        <v>68.400000000000006</v>
      </c>
      <c r="AU3710" s="35">
        <v>33.673469387755098</v>
      </c>
      <c r="AV3710" s="7">
        <v>4.97</v>
      </c>
      <c r="AW3710" s="36">
        <v>0</v>
      </c>
      <c r="AX3710" s="36">
        <v>0</v>
      </c>
      <c r="AY3710" s="117">
        <v>0</v>
      </c>
    </row>
    <row r="3711" spans="1:51" ht="15" x14ac:dyDescent="0.25">
      <c r="A3711" s="144">
        <v>2012</v>
      </c>
      <c r="B3711" s="77" t="s">
        <v>486</v>
      </c>
      <c r="C3711" s="78">
        <v>8</v>
      </c>
      <c r="D3711" s="77">
        <v>3543105</v>
      </c>
      <c r="E3711" s="78">
        <v>35431058</v>
      </c>
      <c r="F3711" s="78" t="str">
        <f t="shared" si="162"/>
        <v>354310582012</v>
      </c>
      <c r="G3711" s="96">
        <v>0.94884322272463795</v>
      </c>
      <c r="H3711" s="80">
        <f t="shared" si="161"/>
        <v>4350</v>
      </c>
      <c r="I3711" s="91">
        <v>3488</v>
      </c>
      <c r="J3711" s="91">
        <v>862</v>
      </c>
      <c r="K3711" s="83">
        <f>(H3711)/VLOOKUP(D3711,'Dados Base'!$B:$K,6,FALSE)</f>
        <v>29.300821770173783</v>
      </c>
      <c r="L3711" s="88">
        <f t="shared" si="163"/>
        <v>80.18390804597702</v>
      </c>
      <c r="M3711" s="93">
        <v>3</v>
      </c>
      <c r="N3711" s="98">
        <v>0.71099999999999997</v>
      </c>
      <c r="O3711" s="91">
        <v>113</v>
      </c>
      <c r="P3711" s="91" t="s">
        <v>691</v>
      </c>
      <c r="Q3711" s="91" t="s">
        <v>691</v>
      </c>
      <c r="R3711" s="91" t="s">
        <v>691</v>
      </c>
      <c r="S3711" s="91">
        <v>9</v>
      </c>
      <c r="T3711" s="91" t="s">
        <v>691</v>
      </c>
      <c r="U3711" s="91">
        <v>29</v>
      </c>
      <c r="V3711" s="91">
        <v>11</v>
      </c>
      <c r="W3711" s="99">
        <v>0</v>
      </c>
      <c r="X3711" s="19">
        <v>8.5538671874999996E-3</v>
      </c>
      <c r="Y3711" s="29">
        <v>1.38</v>
      </c>
      <c r="Z3711" s="30">
        <v>149</v>
      </c>
      <c r="AA3711" s="30">
        <v>37</v>
      </c>
      <c r="AB3711" s="31">
        <v>0</v>
      </c>
      <c r="AC3711" s="32">
        <v>0</v>
      </c>
      <c r="AD3711" s="153">
        <f>VLOOKUP(D3711,'Dados Base'!$B:$K,9,FALSE)*31536000/VLOOKUP($F3711,F:H,MATCH(H3710,F3710:AF3710,0),FALSE)</f>
        <v>17326.675862068965</v>
      </c>
      <c r="AE3711" s="153">
        <f>VLOOKUP(D3711,'Dados Base'!$B:$K,10,FALSE)*31536000/VLOOKUP($F3711,F:H,MATCH(H3710,F3710:AF3710,0),FALSE)</f>
        <v>2029.903448275862</v>
      </c>
      <c r="AF3711" s="14">
        <v>75.510000000000005</v>
      </c>
      <c r="AG3711" s="15">
        <v>100</v>
      </c>
      <c r="AH3711" s="14">
        <v>72.44</v>
      </c>
      <c r="AI3711" s="14">
        <v>21.61</v>
      </c>
      <c r="AJ3711" s="14">
        <v>95</v>
      </c>
      <c r="AK3711" s="72">
        <f>(SUMIFS('Banco de Indicadores Mun. (2)'!I:I,'Banco de Indicadores Mun. (2)'!B:B,'Banco de Indicadores - Mun. (1)'!B3711,'Banco de Indicadores Mun. (2)'!A:A,'Banco de Indicadores - Mun. (1)'!A3711) / VLOOKUP(D3711,'Dados Base'!$B:$K,8,FALSE)) * 100</f>
        <v>0</v>
      </c>
      <c r="AL3711" s="72">
        <f>(SUMIFS('Banco de Indicadores Mun. (2)'!I:I,'Banco de Indicadores Mun. (2)'!B:B,'Banco de Indicadores - Mun. (1)'!B3711,'Banco de Indicadores Mun. (2)'!A:A,'Banco de Indicadores - Mun. (1)'!A3711) / VLOOKUP(D3711,'Dados Base'!$B:$K,9,FALSE)) * 100</f>
        <v>0</v>
      </c>
      <c r="AM3711" s="72">
        <f>(SUMIFS('Banco de Indicadores Mun. (2)'!J:J,'Banco de Indicadores Mun. (2)'!B:B,'Banco de Indicadores - Mun. (1)'!B3711,'Banco de Indicadores Mun. (2)'!A:A,'Banco de Indicadores - Mun. (1)'!A3711) / VLOOKUP(D3711,'Dados Base'!$B:$K,7,FALSE)) * 100</f>
        <v>0</v>
      </c>
      <c r="AN3711" s="72">
        <f>(SUMIFS('Banco de Indicadores Mun. (2)'!K:K,'Banco de Indicadores Mun. (2)'!B:B,'Banco de Indicadores - Mun. (1)'!B3711,'Banco de Indicadores Mun. (2)'!A:A,'Banco de Indicadores - Mun. (1)'!A3711) / VLOOKUP(D3711,'Dados Base'!$B:$K,10,FALSE)) * 100</f>
        <v>0</v>
      </c>
      <c r="AO3711" s="33">
        <v>0</v>
      </c>
      <c r="AP3711" s="34">
        <v>0</v>
      </c>
      <c r="AQ3711" s="17">
        <v>0</v>
      </c>
      <c r="AR3711" s="24">
        <v>8</v>
      </c>
      <c r="AS3711" s="35">
        <v>100</v>
      </c>
      <c r="AT3711" s="35">
        <v>100</v>
      </c>
      <c r="AU3711" s="35">
        <v>80.107526881720432</v>
      </c>
      <c r="AV3711" s="7">
        <v>10</v>
      </c>
      <c r="AW3711" s="36">
        <v>0</v>
      </c>
      <c r="AX3711" s="36">
        <v>0</v>
      </c>
      <c r="AY3711" s="117">
        <v>224.20364697509308</v>
      </c>
    </row>
    <row r="3712" spans="1:51" ht="15" x14ac:dyDescent="0.25">
      <c r="A3712" s="144">
        <v>2012</v>
      </c>
      <c r="B3712" s="77" t="s">
        <v>487</v>
      </c>
      <c r="C3712" s="78">
        <v>17</v>
      </c>
      <c r="D3712" s="77">
        <v>3543204</v>
      </c>
      <c r="E3712" s="78">
        <v>354320417</v>
      </c>
      <c r="F3712" s="78" t="str">
        <f t="shared" si="162"/>
        <v>3543204172012</v>
      </c>
      <c r="G3712" s="96">
        <v>-0.125736968138912</v>
      </c>
      <c r="H3712" s="80">
        <f t="shared" si="161"/>
        <v>4423</v>
      </c>
      <c r="I3712" s="91">
        <v>3357</v>
      </c>
      <c r="J3712" s="91">
        <v>1066</v>
      </c>
      <c r="K3712" s="83">
        <f>(H3712)/VLOOKUP(D3712,'Dados Base'!$B:$K,6,FALSE)</f>
        <v>21.749606608969312</v>
      </c>
      <c r="L3712" s="88">
        <f t="shared" si="163"/>
        <v>75.898711281935334</v>
      </c>
      <c r="M3712" s="93">
        <v>3</v>
      </c>
      <c r="N3712" s="98">
        <v>0.747</v>
      </c>
      <c r="O3712" s="91">
        <v>40</v>
      </c>
      <c r="P3712" s="91" t="s">
        <v>691</v>
      </c>
      <c r="Q3712" s="91" t="s">
        <v>691</v>
      </c>
      <c r="R3712" s="91" t="s">
        <v>691</v>
      </c>
      <c r="S3712" s="91">
        <v>8</v>
      </c>
      <c r="T3712" s="91" t="s">
        <v>691</v>
      </c>
      <c r="U3712" s="91">
        <v>24</v>
      </c>
      <c r="V3712" s="91">
        <v>20</v>
      </c>
      <c r="W3712" s="99">
        <v>0</v>
      </c>
      <c r="X3712" s="19">
        <v>8.1860054687499986E-3</v>
      </c>
      <c r="Y3712" s="29">
        <v>1.32</v>
      </c>
      <c r="Z3712" s="30">
        <v>149</v>
      </c>
      <c r="AA3712" s="30">
        <v>29</v>
      </c>
      <c r="AB3712" s="31">
        <v>0</v>
      </c>
      <c r="AC3712" s="32">
        <v>0</v>
      </c>
      <c r="AD3712" s="153">
        <f>VLOOKUP(D3712,'Dados Base'!$B:$K,9,FALSE)*31536000/VLOOKUP($F3712,F:H,MATCH(H3711,F3711:AF3711,0),FALSE)</f>
        <v>13261.804205290528</v>
      </c>
      <c r="AE3712" s="153">
        <f>VLOOKUP(D3712,'Dados Base'!$B:$K,10,FALSE)*31536000/VLOOKUP($F3712,F:H,MATCH(H3711,F3711:AF3711,0),FALSE)</f>
        <v>1426.0004521817766</v>
      </c>
      <c r="AF3712" s="14">
        <v>71.069999999999993</v>
      </c>
      <c r="AG3712" s="15" t="s">
        <v>692</v>
      </c>
      <c r="AH3712" s="14">
        <v>61.47</v>
      </c>
      <c r="AI3712" s="14">
        <v>23.68</v>
      </c>
      <c r="AJ3712" s="14">
        <v>95.9</v>
      </c>
      <c r="AK3712" s="72">
        <f>(SUMIFS('Banco de Indicadores Mun. (2)'!I:I,'Banco de Indicadores Mun. (2)'!B:B,'Banco de Indicadores - Mun. (1)'!B3712,'Banco de Indicadores Mun. (2)'!A:A,'Banco de Indicadores - Mun. (1)'!A3712) / VLOOKUP(D3712,'Dados Base'!$B:$K,8,FALSE)) * 100</f>
        <v>0</v>
      </c>
      <c r="AL3712" s="72">
        <f>(SUMIFS('Banco de Indicadores Mun. (2)'!I:I,'Banco de Indicadores Mun. (2)'!B:B,'Banco de Indicadores - Mun. (1)'!B3712,'Banco de Indicadores Mun. (2)'!A:A,'Banco de Indicadores - Mun. (1)'!A3712) / VLOOKUP(D3712,'Dados Base'!$B:$K,9,FALSE)) * 100</f>
        <v>0</v>
      </c>
      <c r="AM3712" s="72">
        <f>(SUMIFS('Banco de Indicadores Mun. (2)'!J:J,'Banco de Indicadores Mun. (2)'!B:B,'Banco de Indicadores - Mun. (1)'!B3712,'Banco de Indicadores Mun. (2)'!A:A,'Banco de Indicadores - Mun. (1)'!A3712) / VLOOKUP(D3712,'Dados Base'!$B:$K,7,FALSE)) * 100</f>
        <v>0</v>
      </c>
      <c r="AN3712" s="72">
        <f>(SUMIFS('Banco de Indicadores Mun. (2)'!K:K,'Banco de Indicadores Mun. (2)'!B:B,'Banco de Indicadores - Mun. (1)'!B3712,'Banco de Indicadores Mun. (2)'!A:A,'Banco de Indicadores - Mun. (1)'!A3712) / VLOOKUP(D3712,'Dados Base'!$B:$K,10,FALSE)) * 100</f>
        <v>0</v>
      </c>
      <c r="AO3712" s="33">
        <v>0</v>
      </c>
      <c r="AP3712" s="34">
        <v>0</v>
      </c>
      <c r="AQ3712" s="17">
        <v>0</v>
      </c>
      <c r="AR3712" s="24">
        <v>8.5</v>
      </c>
      <c r="AS3712" s="35">
        <v>93</v>
      </c>
      <c r="AT3712" s="35">
        <v>93</v>
      </c>
      <c r="AU3712" s="35">
        <v>83.707865168539328</v>
      </c>
      <c r="AV3712" s="7">
        <v>9.6999999999999993</v>
      </c>
      <c r="AW3712" s="36">
        <v>0</v>
      </c>
      <c r="AX3712" s="36">
        <v>0</v>
      </c>
      <c r="AY3712" s="117">
        <v>103.91941891003265</v>
      </c>
    </row>
    <row r="3713" spans="1:51" ht="15" x14ac:dyDescent="0.25">
      <c r="A3713" s="144">
        <v>2012</v>
      </c>
      <c r="B3713" s="77" t="s">
        <v>488</v>
      </c>
      <c r="C3713" s="78">
        <v>21</v>
      </c>
      <c r="D3713" s="77">
        <v>3543238</v>
      </c>
      <c r="E3713" s="78">
        <v>354323821</v>
      </c>
      <c r="F3713" s="78" t="str">
        <f t="shared" si="162"/>
        <v>3543238212012</v>
      </c>
      <c r="G3713" s="96">
        <v>-0.19549181491606005</v>
      </c>
      <c r="H3713" s="80">
        <f t="shared" si="161"/>
        <v>2176</v>
      </c>
      <c r="I3713" s="91">
        <v>1860</v>
      </c>
      <c r="J3713" s="91">
        <v>316</v>
      </c>
      <c r="K3713" s="83">
        <f>(H3713)/VLOOKUP(D3713,'Dados Base'!$B:$K,6,FALSE)</f>
        <v>11.046246002335144</v>
      </c>
      <c r="L3713" s="88">
        <f t="shared" si="163"/>
        <v>85.47794117647058</v>
      </c>
      <c r="M3713" s="93">
        <v>3</v>
      </c>
      <c r="N3713" s="98">
        <v>0.72099999999999997</v>
      </c>
      <c r="O3713" s="91">
        <v>27</v>
      </c>
      <c r="P3713" s="91" t="s">
        <v>691</v>
      </c>
      <c r="Q3713" s="91" t="s">
        <v>691</v>
      </c>
      <c r="R3713" s="91" t="s">
        <v>691</v>
      </c>
      <c r="S3713" s="91">
        <v>3</v>
      </c>
      <c r="T3713" s="91" t="s">
        <v>691</v>
      </c>
      <c r="U3713" s="91">
        <v>13</v>
      </c>
      <c r="V3713" s="91">
        <v>8</v>
      </c>
      <c r="W3713" s="99">
        <v>0</v>
      </c>
      <c r="X3713" s="19">
        <v>4.8852333333333333E-3</v>
      </c>
      <c r="Y3713" s="29">
        <v>0.74</v>
      </c>
      <c r="Z3713" s="30">
        <v>87</v>
      </c>
      <c r="AA3713" s="30">
        <v>13</v>
      </c>
      <c r="AB3713" s="31">
        <v>0</v>
      </c>
      <c r="AC3713" s="32">
        <v>0</v>
      </c>
      <c r="AD3713" s="153">
        <f>VLOOKUP(D3713,'Dados Base'!$B:$K,9,FALSE)*31536000/VLOOKUP($F3713,F:H,MATCH(H3712,F3712:AF3712,0),FALSE)</f>
        <v>21738.970588235294</v>
      </c>
      <c r="AE3713" s="153">
        <f>VLOOKUP(D3713,'Dados Base'!$B:$K,10,FALSE)*31536000/VLOOKUP($F3713,F:H,MATCH(H3712,F3712:AF3712,0),FALSE)</f>
        <v>2318.8235294117635</v>
      </c>
      <c r="AF3713" s="14">
        <v>86.21</v>
      </c>
      <c r="AG3713" s="15">
        <v>84.8</v>
      </c>
      <c r="AH3713" s="14">
        <v>79.87</v>
      </c>
      <c r="AI3713" s="14">
        <v>19.7</v>
      </c>
      <c r="AJ3713" s="14">
        <v>100</v>
      </c>
      <c r="AK3713" s="72">
        <f>(SUMIFS('Banco de Indicadores Mun. (2)'!I:I,'Banco de Indicadores Mun. (2)'!B:B,'Banco de Indicadores - Mun. (1)'!B3713,'Banco de Indicadores Mun. (2)'!A:A,'Banco de Indicadores - Mun. (1)'!A3713) / VLOOKUP(D3713,'Dados Base'!$B:$K,8,FALSE)) * 100</f>
        <v>0</v>
      </c>
      <c r="AL3713" s="72">
        <f>(SUMIFS('Banco de Indicadores Mun. (2)'!I:I,'Banco de Indicadores Mun. (2)'!B:B,'Banco de Indicadores - Mun. (1)'!B3713,'Banco de Indicadores Mun. (2)'!A:A,'Banco de Indicadores - Mun. (1)'!A3713) / VLOOKUP(D3713,'Dados Base'!$B:$K,9,FALSE)) * 100</f>
        <v>0</v>
      </c>
      <c r="AM3713" s="72">
        <f>(SUMIFS('Banco de Indicadores Mun. (2)'!J:J,'Banco de Indicadores Mun. (2)'!B:B,'Banco de Indicadores - Mun. (1)'!B3713,'Banco de Indicadores Mun. (2)'!A:A,'Banco de Indicadores - Mun. (1)'!A3713) / VLOOKUP(D3713,'Dados Base'!$B:$K,7,FALSE)) * 100</f>
        <v>0</v>
      </c>
      <c r="AN3713" s="72">
        <f>(SUMIFS('Banco de Indicadores Mun. (2)'!K:K,'Banco de Indicadores Mun. (2)'!B:B,'Banco de Indicadores - Mun. (1)'!B3713,'Banco de Indicadores Mun. (2)'!A:A,'Banco de Indicadores - Mun. (1)'!A3713) / VLOOKUP(D3713,'Dados Base'!$B:$K,10,FALSE)) * 100</f>
        <v>0</v>
      </c>
      <c r="AO3713" s="33">
        <v>1</v>
      </c>
      <c r="AP3713" s="34">
        <v>0</v>
      </c>
      <c r="AQ3713" s="17">
        <v>0</v>
      </c>
      <c r="AR3713" s="24">
        <v>8.6999999999999993</v>
      </c>
      <c r="AS3713" s="35">
        <v>100</v>
      </c>
      <c r="AT3713" s="35">
        <v>100</v>
      </c>
      <c r="AU3713" s="35">
        <v>87</v>
      </c>
      <c r="AV3713" s="7">
        <v>10</v>
      </c>
      <c r="AW3713" s="36">
        <v>0</v>
      </c>
      <c r="AX3713" s="36">
        <v>0</v>
      </c>
      <c r="AY3713" s="117">
        <v>0</v>
      </c>
    </row>
    <row r="3714" spans="1:51" ht="15" x14ac:dyDescent="0.25">
      <c r="A3714" s="144">
        <v>2012</v>
      </c>
      <c r="B3714" s="77" t="s">
        <v>489</v>
      </c>
      <c r="C3714" s="78">
        <v>14</v>
      </c>
      <c r="D3714" s="77">
        <v>3543253</v>
      </c>
      <c r="E3714" s="78">
        <v>354325314</v>
      </c>
      <c r="F3714" s="78" t="str">
        <f t="shared" si="162"/>
        <v>3543253142012</v>
      </c>
      <c r="G3714" s="96">
        <v>3.7712513599919006E-2</v>
      </c>
      <c r="H3714" s="80">
        <f t="shared" ref="H3714:H3777" si="164">SUM(I3714:J3714)</f>
        <v>7440</v>
      </c>
      <c r="I3714" s="91">
        <v>2351</v>
      </c>
      <c r="J3714" s="91">
        <v>5089</v>
      </c>
      <c r="K3714" s="83">
        <f>(H3714)/VLOOKUP(D3714,'Dados Base'!$B:$K,6,FALSE)</f>
        <v>22.404914626434184</v>
      </c>
      <c r="L3714" s="88">
        <f t="shared" si="163"/>
        <v>31.599462365591396</v>
      </c>
      <c r="M3714" s="93">
        <v>4</v>
      </c>
      <c r="N3714" s="98">
        <v>0.70499999999999996</v>
      </c>
      <c r="O3714" s="91">
        <v>30</v>
      </c>
      <c r="P3714" s="91" t="s">
        <v>691</v>
      </c>
      <c r="Q3714" s="91" t="s">
        <v>691</v>
      </c>
      <c r="R3714" s="91" t="s">
        <v>691</v>
      </c>
      <c r="S3714" s="91">
        <v>4</v>
      </c>
      <c r="T3714" s="91" t="s">
        <v>691</v>
      </c>
      <c r="U3714" s="91">
        <v>32</v>
      </c>
      <c r="V3714" s="91">
        <v>26</v>
      </c>
      <c r="W3714" s="99">
        <v>0</v>
      </c>
      <c r="X3714" s="19">
        <v>1.54515625E-2</v>
      </c>
      <c r="Y3714" s="29">
        <v>0.94</v>
      </c>
      <c r="Z3714" s="30">
        <v>41</v>
      </c>
      <c r="AA3714" s="30">
        <v>86</v>
      </c>
      <c r="AB3714" s="31">
        <v>0</v>
      </c>
      <c r="AC3714" s="32">
        <v>0</v>
      </c>
      <c r="AD3714" s="153">
        <f>VLOOKUP(D3714,'Dados Base'!$B:$K,9,FALSE)*31536000/VLOOKUP($F3714,F:H,MATCH(H3713,F3713:AF3713,0),FALSE)</f>
        <v>15979.935483870968</v>
      </c>
      <c r="AE3714" s="153">
        <f>VLOOKUP(D3714,'Dados Base'!$B:$K,10,FALSE)*31536000/VLOOKUP($F3714,F:H,MATCH(H3713,F3713:AF3713,0),FALSE)</f>
        <v>1865.0322580645159</v>
      </c>
      <c r="AF3714" s="14">
        <v>79.75</v>
      </c>
      <c r="AG3714" s="15">
        <v>100</v>
      </c>
      <c r="AH3714" s="14">
        <v>35.99</v>
      </c>
      <c r="AI3714" s="14">
        <v>15.38</v>
      </c>
      <c r="AJ3714" s="14">
        <v>100</v>
      </c>
      <c r="AK3714" s="72">
        <f>(SUMIFS('Banco de Indicadores Mun. (2)'!I:I,'Banco de Indicadores Mun. (2)'!B:B,'Banco de Indicadores - Mun. (1)'!B3714,'Banco de Indicadores Mun. (2)'!A:A,'Banco de Indicadores - Mun. (1)'!A3714) / VLOOKUP(D3714,'Dados Base'!$B:$K,8,FALSE)) * 100</f>
        <v>0</v>
      </c>
      <c r="AL3714" s="72">
        <f>(SUMIFS('Banco de Indicadores Mun. (2)'!I:I,'Banco de Indicadores Mun. (2)'!B:B,'Banco de Indicadores - Mun. (1)'!B3714,'Banco de Indicadores Mun. (2)'!A:A,'Banco de Indicadores - Mun. (1)'!A3714) / VLOOKUP(D3714,'Dados Base'!$B:$K,9,FALSE)) * 100</f>
        <v>0</v>
      </c>
      <c r="AM3714" s="72">
        <f>(SUMIFS('Banco de Indicadores Mun. (2)'!J:J,'Banco de Indicadores Mun. (2)'!B:B,'Banco de Indicadores - Mun. (1)'!B3714,'Banco de Indicadores Mun. (2)'!A:A,'Banco de Indicadores - Mun. (1)'!A3714) / VLOOKUP(D3714,'Dados Base'!$B:$K,7,FALSE)) * 100</f>
        <v>0</v>
      </c>
      <c r="AN3714" s="72">
        <f>(SUMIFS('Banco de Indicadores Mun. (2)'!K:K,'Banco de Indicadores Mun. (2)'!B:B,'Banco de Indicadores - Mun. (1)'!B3714,'Banco de Indicadores Mun. (2)'!A:A,'Banco de Indicadores - Mun. (1)'!A3714) / VLOOKUP(D3714,'Dados Base'!$B:$K,10,FALSE)) * 100</f>
        <v>0</v>
      </c>
      <c r="AO3714" s="33">
        <v>0</v>
      </c>
      <c r="AP3714" s="34">
        <v>0</v>
      </c>
      <c r="AQ3714" s="17">
        <v>0</v>
      </c>
      <c r="AR3714" s="24">
        <v>7.4</v>
      </c>
      <c r="AS3714" s="35">
        <v>100</v>
      </c>
      <c r="AT3714" s="35">
        <v>100</v>
      </c>
      <c r="AU3714" s="35">
        <v>32.283464566929133</v>
      </c>
      <c r="AV3714" s="7">
        <v>5.38</v>
      </c>
      <c r="AW3714" s="36">
        <v>0</v>
      </c>
      <c r="AX3714" s="36">
        <v>0</v>
      </c>
      <c r="AY3714" s="117">
        <v>5.7271327990933463</v>
      </c>
    </row>
    <row r="3715" spans="1:51" ht="15" x14ac:dyDescent="0.25">
      <c r="A3715" s="144">
        <v>2012</v>
      </c>
      <c r="B3715" s="77" t="s">
        <v>490</v>
      </c>
      <c r="C3715" s="78">
        <v>6</v>
      </c>
      <c r="D3715" s="77">
        <v>3543303</v>
      </c>
      <c r="E3715" s="78">
        <v>35433036</v>
      </c>
      <c r="F3715" s="78" t="str">
        <f t="shared" ref="F3715:F3778" si="165">CONCATENATE(E3715,A3715)</f>
        <v>354330362012</v>
      </c>
      <c r="G3715" s="96">
        <v>0.71633325966791173</v>
      </c>
      <c r="H3715" s="80">
        <f t="shared" si="164"/>
        <v>114327</v>
      </c>
      <c r="I3715" s="91">
        <v>114327</v>
      </c>
      <c r="J3715" s="91">
        <v>0</v>
      </c>
      <c r="K3715" s="83">
        <f>(H3715)/VLOOKUP(D3715,'Dados Base'!$B:$K,6,FALSE)</f>
        <v>1152.7223230490017</v>
      </c>
      <c r="L3715" s="88">
        <f t="shared" si="163"/>
        <v>100</v>
      </c>
      <c r="M3715" s="93">
        <v>1</v>
      </c>
      <c r="N3715" s="98">
        <v>0.78400000000000003</v>
      </c>
      <c r="O3715" s="91">
        <v>7</v>
      </c>
      <c r="P3715" s="91" t="s">
        <v>691</v>
      </c>
      <c r="Q3715" s="91" t="s">
        <v>691</v>
      </c>
      <c r="R3715" s="91" t="s">
        <v>691</v>
      </c>
      <c r="S3715" s="91">
        <v>238</v>
      </c>
      <c r="T3715" s="91" t="s">
        <v>691</v>
      </c>
      <c r="U3715" s="91">
        <v>689</v>
      </c>
      <c r="V3715" s="91">
        <v>699</v>
      </c>
      <c r="W3715" s="99">
        <v>7.48</v>
      </c>
      <c r="X3715" s="19">
        <v>0.35495781183333336</v>
      </c>
      <c r="Y3715" s="29">
        <v>57.18</v>
      </c>
      <c r="Z3715" s="30">
        <v>2997</v>
      </c>
      <c r="AA3715" s="30">
        <v>3178</v>
      </c>
      <c r="AB3715" s="31">
        <v>15</v>
      </c>
      <c r="AC3715" s="32">
        <v>1</v>
      </c>
      <c r="AD3715" s="153">
        <f>VLOOKUP(D3715,'Dados Base'!$B:$K,9,FALSE)*31536000/VLOOKUP($F3715,F:H,MATCH(H3714,F3714:AF3714,0),FALSE)</f>
        <v>402.72691490199168</v>
      </c>
      <c r="AE3715" s="153">
        <f>VLOOKUP(D3715,'Dados Base'!$B:$K,10,FALSE)*31536000/VLOOKUP($F3715,F:H,MATCH(H3714,F3714:AF3714,0),FALSE)</f>
        <v>57.926474061245386</v>
      </c>
      <c r="AF3715" s="14">
        <v>89.12</v>
      </c>
      <c r="AG3715" s="15">
        <v>100</v>
      </c>
      <c r="AH3715" s="14">
        <v>68.13</v>
      </c>
      <c r="AI3715" s="14">
        <v>41.03</v>
      </c>
      <c r="AJ3715" s="14">
        <v>89.1</v>
      </c>
      <c r="AK3715" s="72">
        <f>(SUMIFS('Banco de Indicadores Mun. (2)'!I:I,'Banco de Indicadores Mun. (2)'!B:B,'Banco de Indicadores - Mun. (1)'!B3715,'Banco de Indicadores Mun. (2)'!A:A,'Banco de Indicadores - Mun. (1)'!A3715) / VLOOKUP(D3715,'Dados Base'!$B:$K,8,FALSE)) * 100</f>
        <v>0</v>
      </c>
      <c r="AL3715" s="72">
        <f>(SUMIFS('Banco de Indicadores Mun. (2)'!I:I,'Banco de Indicadores Mun. (2)'!B:B,'Banco de Indicadores - Mun. (1)'!B3715,'Banco de Indicadores Mun. (2)'!A:A,'Banco de Indicadores - Mun. (1)'!A3715) / VLOOKUP(D3715,'Dados Base'!$B:$K,9,FALSE)) * 100</f>
        <v>0</v>
      </c>
      <c r="AM3715" s="72">
        <f>(SUMIFS('Banco de Indicadores Mun. (2)'!J:J,'Banco de Indicadores Mun. (2)'!B:B,'Banco de Indicadores - Mun. (1)'!B3715,'Banco de Indicadores Mun. (2)'!A:A,'Banco de Indicadores - Mun. (1)'!A3715) / VLOOKUP(D3715,'Dados Base'!$B:$K,7,FALSE)) * 100</f>
        <v>0</v>
      </c>
      <c r="AN3715" s="72">
        <f>(SUMIFS('Banco de Indicadores Mun. (2)'!K:K,'Banco de Indicadores Mun. (2)'!B:B,'Banco de Indicadores - Mun. (1)'!B3715,'Banco de Indicadores Mun. (2)'!A:A,'Banco de Indicadores - Mun. (1)'!A3715) / VLOOKUP(D3715,'Dados Base'!$B:$K,10,FALSE)) * 100</f>
        <v>0</v>
      </c>
      <c r="AO3715" s="33">
        <v>1</v>
      </c>
      <c r="AP3715" s="34">
        <v>0</v>
      </c>
      <c r="AQ3715" s="17">
        <v>25</v>
      </c>
      <c r="AR3715" s="24">
        <v>8.4</v>
      </c>
      <c r="AS3715" s="35">
        <v>73</v>
      </c>
      <c r="AT3715" s="35">
        <v>51.1</v>
      </c>
      <c r="AU3715" s="35">
        <v>48.534412955465591</v>
      </c>
      <c r="AV3715" s="7">
        <v>5.5</v>
      </c>
      <c r="AW3715" s="36">
        <v>1</v>
      </c>
      <c r="AX3715" s="36">
        <v>1</v>
      </c>
      <c r="AY3715" s="117">
        <v>0.24333502764423437</v>
      </c>
    </row>
    <row r="3716" spans="1:51" ht="15" x14ac:dyDescent="0.25">
      <c r="A3716" s="144">
        <v>2012</v>
      </c>
      <c r="B3716" s="77" t="s">
        <v>491</v>
      </c>
      <c r="C3716" s="78">
        <v>4</v>
      </c>
      <c r="D3716" s="77">
        <v>3543402</v>
      </c>
      <c r="E3716" s="78">
        <v>35434024</v>
      </c>
      <c r="F3716" s="78" t="str">
        <f t="shared" si="165"/>
        <v>354340242012</v>
      </c>
      <c r="G3716" s="96">
        <v>1.6996720055538095</v>
      </c>
      <c r="H3716" s="80">
        <f t="shared" si="164"/>
        <v>621038</v>
      </c>
      <c r="I3716" s="91">
        <v>619276</v>
      </c>
      <c r="J3716" s="91">
        <v>1762</v>
      </c>
      <c r="K3716" s="83">
        <f>(H3716)/VLOOKUP(D3716,'Dados Base'!$B:$K,6,FALSE)</f>
        <v>954.89951873548898</v>
      </c>
      <c r="L3716" s="88">
        <f t="shared" si="163"/>
        <v>99.71628145137656</v>
      </c>
      <c r="M3716" s="93">
        <v>2</v>
      </c>
      <c r="N3716" s="98">
        <v>0.8</v>
      </c>
      <c r="O3716" s="91">
        <v>218</v>
      </c>
      <c r="P3716" s="91" t="s">
        <v>691</v>
      </c>
      <c r="Q3716" s="91" t="s">
        <v>691</v>
      </c>
      <c r="R3716" s="91" t="s">
        <v>691</v>
      </c>
      <c r="S3716" s="91">
        <v>1601</v>
      </c>
      <c r="T3716" s="91" t="s">
        <v>691</v>
      </c>
      <c r="U3716" s="91">
        <v>9156</v>
      </c>
      <c r="V3716" s="91">
        <v>8503</v>
      </c>
      <c r="W3716" s="99">
        <v>0</v>
      </c>
      <c r="X3716" s="19">
        <v>2.5302381949166666</v>
      </c>
      <c r="Y3716" s="29">
        <v>432.59</v>
      </c>
      <c r="Z3716" s="30">
        <v>30482</v>
      </c>
      <c r="AA3716" s="30">
        <v>2890</v>
      </c>
      <c r="AB3716" s="31">
        <v>40</v>
      </c>
      <c r="AC3716" s="32">
        <v>0</v>
      </c>
      <c r="AD3716" s="153">
        <f>VLOOKUP(D3716,'Dados Base'!$B:$K,9,FALSE)*31536000/VLOOKUP($F3716,F:H,MATCH(H3715,F3715:AF3715,0),FALSE)</f>
        <v>495.1001387998802</v>
      </c>
      <c r="AE3716" s="153">
        <f>VLOOKUP(D3716,'Dados Base'!$B:$K,10,FALSE)*31536000/VLOOKUP($F3716,F:H,MATCH(H3715,F3715:AF3715,0),FALSE)</f>
        <v>51.287296429526037</v>
      </c>
      <c r="AF3716" s="14">
        <v>99.72</v>
      </c>
      <c r="AG3716" s="15">
        <v>100</v>
      </c>
      <c r="AH3716" s="14">
        <v>97.58</v>
      </c>
      <c r="AI3716" s="14">
        <v>23.29</v>
      </c>
      <c r="AJ3716" s="14">
        <v>100</v>
      </c>
      <c r="AK3716" s="72">
        <f>(SUMIFS('Banco de Indicadores Mun. (2)'!I:I,'Banco de Indicadores Mun. (2)'!B:B,'Banco de Indicadores - Mun. (1)'!B3716,'Banco de Indicadores Mun. (2)'!A:A,'Banco de Indicadores - Mun. (1)'!A3716) / VLOOKUP(D3716,'Dados Base'!$B:$K,8,FALSE)) * 100</f>
        <v>0</v>
      </c>
      <c r="AL3716" s="72">
        <f>(SUMIFS('Banco de Indicadores Mun. (2)'!I:I,'Banco de Indicadores Mun. (2)'!B:B,'Banco de Indicadores - Mun. (1)'!B3716,'Banco de Indicadores Mun. (2)'!A:A,'Banco de Indicadores - Mun. (1)'!A3716) / VLOOKUP(D3716,'Dados Base'!$B:$K,9,FALSE)) * 100</f>
        <v>0</v>
      </c>
      <c r="AM3716" s="72">
        <f>(SUMIFS('Banco de Indicadores Mun. (2)'!J:J,'Banco de Indicadores Mun. (2)'!B:B,'Banco de Indicadores - Mun. (1)'!B3716,'Banco de Indicadores Mun. (2)'!A:A,'Banco de Indicadores - Mun. (1)'!A3716) / VLOOKUP(D3716,'Dados Base'!$B:$K,7,FALSE)) * 100</f>
        <v>0</v>
      </c>
      <c r="AN3716" s="72">
        <f>(SUMIFS('Banco de Indicadores Mun. (2)'!K:K,'Banco de Indicadores Mun. (2)'!B:B,'Banco de Indicadores - Mun. (1)'!B3716,'Banco de Indicadores Mun. (2)'!A:A,'Banco de Indicadores - Mun. (1)'!A3716) / VLOOKUP(D3716,'Dados Base'!$B:$K,10,FALSE)) * 100</f>
        <v>0</v>
      </c>
      <c r="AO3716" s="33">
        <v>1</v>
      </c>
      <c r="AP3716" s="34">
        <v>0</v>
      </c>
      <c r="AQ3716" s="17">
        <v>0</v>
      </c>
      <c r="AR3716" s="24">
        <v>10</v>
      </c>
      <c r="AS3716" s="35">
        <v>100</v>
      </c>
      <c r="AT3716" s="35">
        <v>97</v>
      </c>
      <c r="AU3716" s="35">
        <v>91.340045547165289</v>
      </c>
      <c r="AV3716" s="7">
        <v>9.9600000000000009</v>
      </c>
      <c r="AW3716" s="36">
        <v>11</v>
      </c>
      <c r="AX3716" s="36">
        <v>0</v>
      </c>
      <c r="AY3716" s="117">
        <v>168.02046925873847</v>
      </c>
    </row>
    <row r="3717" spans="1:51" ht="15" x14ac:dyDescent="0.25">
      <c r="A3717" s="144">
        <v>2012</v>
      </c>
      <c r="B3717" s="77" t="s">
        <v>492</v>
      </c>
      <c r="C3717" s="78">
        <v>8</v>
      </c>
      <c r="D3717" s="77">
        <v>3543600</v>
      </c>
      <c r="E3717" s="78">
        <v>35436008</v>
      </c>
      <c r="F3717" s="78" t="str">
        <f t="shared" si="165"/>
        <v>354360082012</v>
      </c>
      <c r="G3717" s="96">
        <v>0.27736098167072676</v>
      </c>
      <c r="H3717" s="80">
        <f t="shared" si="164"/>
        <v>3441</v>
      </c>
      <c r="I3717" s="91">
        <v>3021</v>
      </c>
      <c r="J3717" s="91">
        <v>420</v>
      </c>
      <c r="K3717" s="83">
        <f>(H3717)/VLOOKUP(D3717,'Dados Base'!$B:$K,6,FALSE)</f>
        <v>20.054784939969693</v>
      </c>
      <c r="L3717" s="88">
        <f t="shared" si="163"/>
        <v>87.794245858761983</v>
      </c>
      <c r="M3717" s="93">
        <v>2</v>
      </c>
      <c r="N3717" s="98">
        <v>0.74</v>
      </c>
      <c r="O3717" s="91">
        <v>40</v>
      </c>
      <c r="P3717" s="91" t="s">
        <v>691</v>
      </c>
      <c r="Q3717" s="91" t="s">
        <v>691</v>
      </c>
      <c r="R3717" s="91" t="s">
        <v>691</v>
      </c>
      <c r="S3717" s="91">
        <v>7</v>
      </c>
      <c r="T3717" s="91" t="s">
        <v>691</v>
      </c>
      <c r="U3717" s="91">
        <v>26</v>
      </c>
      <c r="V3717" s="91">
        <v>28</v>
      </c>
      <c r="W3717" s="99">
        <v>19.1708</v>
      </c>
      <c r="X3717" s="19">
        <v>7.0352320312500015E-3</v>
      </c>
      <c r="Y3717" s="29">
        <v>1.21</v>
      </c>
      <c r="Z3717" s="30">
        <v>142</v>
      </c>
      <c r="AA3717" s="30">
        <v>21</v>
      </c>
      <c r="AB3717" s="31">
        <v>0</v>
      </c>
      <c r="AC3717" s="32">
        <v>1</v>
      </c>
      <c r="AD3717" s="153">
        <f>VLOOKUP(D3717,'Dados Base'!$B:$K,9,FALSE)*31536000/VLOOKUP($F3717,F:H,MATCH(H3716,F3716:AF3716,0),FALSE)</f>
        <v>24469.956408020924</v>
      </c>
      <c r="AE3717" s="153">
        <f>VLOOKUP(D3717,'Dados Base'!$B:$K,10,FALSE)*31536000/VLOOKUP($F3717,F:H,MATCH(H3716,F3716:AF3716,0),FALSE)</f>
        <v>2932.7288578901475</v>
      </c>
      <c r="AF3717" s="14">
        <v>78.510000000000005</v>
      </c>
      <c r="AG3717" s="15">
        <v>87.5</v>
      </c>
      <c r="AH3717" s="14">
        <v>67.56</v>
      </c>
      <c r="AI3717" s="14">
        <v>16.41</v>
      </c>
      <c r="AJ3717" s="14">
        <v>89.7</v>
      </c>
      <c r="AK3717" s="72">
        <f>(SUMIFS('Banco de Indicadores Mun. (2)'!I:I,'Banco de Indicadores Mun. (2)'!B:B,'Banco de Indicadores - Mun. (1)'!B3717,'Banco de Indicadores Mun. (2)'!A:A,'Banco de Indicadores - Mun. (1)'!A3717) / VLOOKUP(D3717,'Dados Base'!$B:$K,8,FALSE)) * 100</f>
        <v>0</v>
      </c>
      <c r="AL3717" s="72">
        <f>(SUMIFS('Banco de Indicadores Mun. (2)'!I:I,'Banco de Indicadores Mun. (2)'!B:B,'Banco de Indicadores - Mun. (1)'!B3717,'Banco de Indicadores Mun. (2)'!A:A,'Banco de Indicadores - Mun. (1)'!A3717) / VLOOKUP(D3717,'Dados Base'!$B:$K,9,FALSE)) * 100</f>
        <v>0</v>
      </c>
      <c r="AM3717" s="72">
        <f>(SUMIFS('Banco de Indicadores Mun. (2)'!J:J,'Banco de Indicadores Mun. (2)'!B:B,'Banco de Indicadores - Mun. (1)'!B3717,'Banco de Indicadores Mun. (2)'!A:A,'Banco de Indicadores - Mun. (1)'!A3717) / VLOOKUP(D3717,'Dados Base'!$B:$K,7,FALSE)) * 100</f>
        <v>0</v>
      </c>
      <c r="AN3717" s="72">
        <f>(SUMIFS('Banco de Indicadores Mun. (2)'!K:K,'Banco de Indicadores Mun. (2)'!B:B,'Banco de Indicadores - Mun. (1)'!B3717,'Banco de Indicadores Mun. (2)'!A:A,'Banco de Indicadores - Mun. (1)'!A3717) / VLOOKUP(D3717,'Dados Base'!$B:$K,10,FALSE)) * 100</f>
        <v>0</v>
      </c>
      <c r="AO3717" s="33">
        <v>0</v>
      </c>
      <c r="AP3717" s="34">
        <v>0</v>
      </c>
      <c r="AQ3717" s="17">
        <v>0</v>
      </c>
      <c r="AR3717" s="24">
        <v>8.6999999999999993</v>
      </c>
      <c r="AS3717" s="35">
        <v>100</v>
      </c>
      <c r="AT3717" s="35">
        <v>100</v>
      </c>
      <c r="AU3717" s="35">
        <v>87.116564417177912</v>
      </c>
      <c r="AV3717" s="7">
        <v>10</v>
      </c>
      <c r="AW3717" s="36">
        <v>0</v>
      </c>
      <c r="AX3717" s="36">
        <v>1</v>
      </c>
      <c r="AY3717" s="117">
        <v>1.752432227715877</v>
      </c>
    </row>
    <row r="3718" spans="1:51" ht="15" x14ac:dyDescent="0.25">
      <c r="A3718" s="144">
        <v>2012</v>
      </c>
      <c r="B3718" s="77" t="s">
        <v>493</v>
      </c>
      <c r="C3718" s="78">
        <v>9</v>
      </c>
      <c r="D3718" s="77">
        <v>3543709</v>
      </c>
      <c r="E3718" s="78">
        <v>35437099</v>
      </c>
      <c r="F3718" s="78" t="str">
        <f t="shared" si="165"/>
        <v>354370992012</v>
      </c>
      <c r="G3718" s="96">
        <v>4.9048227002601585E-2</v>
      </c>
      <c r="H3718" s="80">
        <f t="shared" si="164"/>
        <v>10426</v>
      </c>
      <c r="I3718" s="91">
        <v>8496</v>
      </c>
      <c r="J3718" s="91">
        <v>1930</v>
      </c>
      <c r="K3718" s="83">
        <f>(H3718)/VLOOKUP(D3718,'Dados Base'!$B:$K,6,FALSE)</f>
        <v>33.265267053793629</v>
      </c>
      <c r="L3718" s="88">
        <f t="shared" si="163"/>
        <v>81.48858622674085</v>
      </c>
      <c r="M3718" s="93">
        <v>4</v>
      </c>
      <c r="N3718" s="98">
        <v>0.73399999999999999</v>
      </c>
      <c r="O3718" s="91">
        <v>40</v>
      </c>
      <c r="P3718" s="91" t="s">
        <v>691</v>
      </c>
      <c r="Q3718" s="91" t="s">
        <v>691</v>
      </c>
      <c r="R3718" s="91" t="s">
        <v>691</v>
      </c>
      <c r="S3718" s="91">
        <v>42</v>
      </c>
      <c r="T3718" s="91" t="s">
        <v>691</v>
      </c>
      <c r="U3718" s="91">
        <v>67</v>
      </c>
      <c r="V3718" s="91">
        <v>67</v>
      </c>
      <c r="W3718" s="99">
        <v>0</v>
      </c>
      <c r="X3718" s="19">
        <v>2.2054791145833336E-2</v>
      </c>
      <c r="Y3718" s="29">
        <v>3.39</v>
      </c>
      <c r="Z3718" s="30">
        <v>44</v>
      </c>
      <c r="AA3718" s="30">
        <v>413</v>
      </c>
      <c r="AB3718" s="31">
        <v>1</v>
      </c>
      <c r="AC3718" s="32">
        <v>0</v>
      </c>
      <c r="AD3718" s="153">
        <f>VLOOKUP(D3718,'Dados Base'!$B:$K,9,FALSE)*31536000/VLOOKUP($F3718,F:H,MATCH(H3717,F3717:AF3717,0),FALSE)</f>
        <v>12824.922309610589</v>
      </c>
      <c r="AE3718" s="153">
        <f>VLOOKUP(D3718,'Dados Base'!$B:$K,10,FALSE)*31536000/VLOOKUP($F3718,F:H,MATCH(H3717,F3717:AF3717,0),FALSE)</f>
        <v>1512.3729138691733</v>
      </c>
      <c r="AF3718" s="14">
        <v>81.23</v>
      </c>
      <c r="AG3718" s="15">
        <v>100</v>
      </c>
      <c r="AH3718" s="14">
        <v>84.11</v>
      </c>
      <c r="AI3718" s="14">
        <v>45.35</v>
      </c>
      <c r="AJ3718" s="14">
        <v>99.9</v>
      </c>
      <c r="AK3718" s="72">
        <f>(SUMIFS('Banco de Indicadores Mun. (2)'!I:I,'Banco de Indicadores Mun. (2)'!B:B,'Banco de Indicadores - Mun. (1)'!B3718,'Banco de Indicadores Mun. (2)'!A:A,'Banco de Indicadores - Mun. (1)'!A3718) / VLOOKUP(D3718,'Dados Base'!$B:$K,8,FALSE)) * 100</f>
        <v>0</v>
      </c>
      <c r="AL3718" s="72">
        <f>(SUMIFS('Banco de Indicadores Mun. (2)'!I:I,'Banco de Indicadores Mun. (2)'!B:B,'Banco de Indicadores - Mun. (1)'!B3718,'Banco de Indicadores Mun. (2)'!A:A,'Banco de Indicadores - Mun. (1)'!A3718) / VLOOKUP(D3718,'Dados Base'!$B:$K,9,FALSE)) * 100</f>
        <v>0</v>
      </c>
      <c r="AM3718" s="72">
        <f>(SUMIFS('Banco de Indicadores Mun. (2)'!J:J,'Banco de Indicadores Mun. (2)'!B:B,'Banco de Indicadores - Mun. (1)'!B3718,'Banco de Indicadores Mun. (2)'!A:A,'Banco de Indicadores - Mun. (1)'!A3718) / VLOOKUP(D3718,'Dados Base'!$B:$K,7,FALSE)) * 100</f>
        <v>0</v>
      </c>
      <c r="AN3718" s="72">
        <f>(SUMIFS('Banco de Indicadores Mun. (2)'!K:K,'Banco de Indicadores Mun. (2)'!B:B,'Banco de Indicadores - Mun. (1)'!B3718,'Banco de Indicadores Mun. (2)'!A:A,'Banco de Indicadores - Mun. (1)'!A3718) / VLOOKUP(D3718,'Dados Base'!$B:$K,10,FALSE)) * 100</f>
        <v>0</v>
      </c>
      <c r="AO3718" s="33">
        <v>0</v>
      </c>
      <c r="AP3718" s="34">
        <v>0</v>
      </c>
      <c r="AQ3718" s="17">
        <v>0</v>
      </c>
      <c r="AR3718" s="24">
        <v>10</v>
      </c>
      <c r="AS3718" s="35">
        <v>100</v>
      </c>
      <c r="AT3718" s="35">
        <v>12.000000000000002</v>
      </c>
      <c r="AU3718" s="35">
        <v>9.62800875273523</v>
      </c>
      <c r="AV3718" s="7">
        <v>2.2999999999999998</v>
      </c>
      <c r="AW3718" s="36">
        <v>0</v>
      </c>
      <c r="AX3718" s="36">
        <v>0</v>
      </c>
      <c r="AY3718" s="117">
        <v>8.0917886777786538</v>
      </c>
    </row>
    <row r="3719" spans="1:51" ht="15" x14ac:dyDescent="0.25">
      <c r="A3719" s="144">
        <v>2012</v>
      </c>
      <c r="B3719" s="77" t="s">
        <v>494</v>
      </c>
      <c r="C3719" s="78">
        <v>20</v>
      </c>
      <c r="D3719" s="77">
        <v>3543808</v>
      </c>
      <c r="E3719" s="78">
        <v>354380820</v>
      </c>
      <c r="F3719" s="78" t="str">
        <f t="shared" si="165"/>
        <v>3543808202012</v>
      </c>
      <c r="G3719" s="96">
        <v>-0.29354593365137349</v>
      </c>
      <c r="H3719" s="80">
        <f t="shared" si="164"/>
        <v>9888</v>
      </c>
      <c r="I3719" s="91">
        <v>8718</v>
      </c>
      <c r="J3719" s="91">
        <v>1170</v>
      </c>
      <c r="K3719" s="83">
        <f>(H3719)/VLOOKUP(D3719,'Dados Base'!$B:$K,6,FALSE)</f>
        <v>27.581589958158997</v>
      </c>
      <c r="L3719" s="88">
        <f t="shared" ref="L3719:L3782" si="166">(I3719/H3719)*100</f>
        <v>88.167475728155338</v>
      </c>
      <c r="M3719" s="93">
        <v>4</v>
      </c>
      <c r="N3719" s="98">
        <v>0.72299999999999998</v>
      </c>
      <c r="O3719" s="91">
        <v>89</v>
      </c>
      <c r="P3719" s="91" t="s">
        <v>691</v>
      </c>
      <c r="Q3719" s="91" t="s">
        <v>691</v>
      </c>
      <c r="R3719" s="91" t="s">
        <v>691</v>
      </c>
      <c r="S3719" s="91">
        <v>15</v>
      </c>
      <c r="T3719" s="91" t="s">
        <v>691</v>
      </c>
      <c r="U3719" s="91">
        <v>84</v>
      </c>
      <c r="V3719" s="91">
        <v>60</v>
      </c>
      <c r="W3719" s="99">
        <v>0</v>
      </c>
      <c r="X3719" s="19">
        <v>1.9916343002963223E-2</v>
      </c>
      <c r="Y3719" s="29">
        <v>3.44</v>
      </c>
      <c r="Z3719" s="30">
        <v>408</v>
      </c>
      <c r="AA3719" s="30">
        <v>56</v>
      </c>
      <c r="AB3719" s="31">
        <v>1</v>
      </c>
      <c r="AC3719" s="32">
        <v>0</v>
      </c>
      <c r="AD3719" s="153">
        <f>VLOOKUP(D3719,'Dados Base'!$B:$K,9,FALSE)*31536000/VLOOKUP($F3719,F:H,MATCH(H3718,F3718:AF3718,0),FALSE)</f>
        <v>8228.4466019417468</v>
      </c>
      <c r="AE3719" s="153">
        <f>VLOOKUP(D3719,'Dados Base'!$B:$K,10,FALSE)*31536000/VLOOKUP($F3719,F:H,MATCH(H3718,F3718:AF3718,0),FALSE)</f>
        <v>1020.5825242718448</v>
      </c>
      <c r="AF3719" s="14" t="s">
        <v>692</v>
      </c>
      <c r="AG3719" s="15">
        <v>86.9</v>
      </c>
      <c r="AH3719" s="14" t="s">
        <v>692</v>
      </c>
      <c r="AI3719" s="14" t="s">
        <v>692</v>
      </c>
      <c r="AJ3719" s="14" t="s">
        <v>692</v>
      </c>
      <c r="AK3719" s="72">
        <f>(SUMIFS('Banco de Indicadores Mun. (2)'!I:I,'Banco de Indicadores Mun. (2)'!B:B,'Banco de Indicadores - Mun. (1)'!B3719,'Banco de Indicadores Mun. (2)'!A:A,'Banco de Indicadores - Mun. (1)'!A3719) / VLOOKUP(D3719,'Dados Base'!$B:$K,8,FALSE)) * 100</f>
        <v>0</v>
      </c>
      <c r="AL3719" s="72">
        <f>(SUMIFS('Banco de Indicadores Mun. (2)'!I:I,'Banco de Indicadores Mun. (2)'!B:B,'Banco de Indicadores - Mun. (1)'!B3719,'Banco de Indicadores Mun. (2)'!A:A,'Banco de Indicadores - Mun. (1)'!A3719) / VLOOKUP(D3719,'Dados Base'!$B:$K,9,FALSE)) * 100</f>
        <v>0</v>
      </c>
      <c r="AM3719" s="72">
        <f>(SUMIFS('Banco de Indicadores Mun. (2)'!J:J,'Banco de Indicadores Mun. (2)'!B:B,'Banco de Indicadores - Mun. (1)'!B3719,'Banco de Indicadores Mun. (2)'!A:A,'Banco de Indicadores - Mun. (1)'!A3719) / VLOOKUP(D3719,'Dados Base'!$B:$K,7,FALSE)) * 100</f>
        <v>0</v>
      </c>
      <c r="AN3719" s="72">
        <f>(SUMIFS('Banco de Indicadores Mun. (2)'!K:K,'Banco de Indicadores Mun. (2)'!B:B,'Banco de Indicadores - Mun. (1)'!B3719,'Banco de Indicadores Mun. (2)'!A:A,'Banco de Indicadores - Mun. (1)'!A3719) / VLOOKUP(D3719,'Dados Base'!$B:$K,10,FALSE)) * 100</f>
        <v>0</v>
      </c>
      <c r="AO3719" s="33">
        <v>0</v>
      </c>
      <c r="AP3719" s="34">
        <v>0</v>
      </c>
      <c r="AQ3719" s="17">
        <v>0</v>
      </c>
      <c r="AR3719" s="24">
        <v>9</v>
      </c>
      <c r="AS3719" s="35">
        <v>100</v>
      </c>
      <c r="AT3719" s="35">
        <v>100</v>
      </c>
      <c r="AU3719" s="35">
        <v>87.931034482758619</v>
      </c>
      <c r="AV3719" s="7">
        <v>9.8000000000000007</v>
      </c>
      <c r="AW3719" s="36">
        <v>0</v>
      </c>
      <c r="AX3719" s="36">
        <v>0</v>
      </c>
      <c r="AY3719" s="117">
        <v>2.1494015829970912</v>
      </c>
    </row>
    <row r="3720" spans="1:51" ht="15" x14ac:dyDescent="0.25">
      <c r="A3720" s="144">
        <v>2012</v>
      </c>
      <c r="B3720" s="77" t="s">
        <v>495</v>
      </c>
      <c r="C3720" s="78">
        <v>5</v>
      </c>
      <c r="D3720" s="77">
        <v>3543907</v>
      </c>
      <c r="E3720" s="78">
        <v>35439075</v>
      </c>
      <c r="F3720" s="78" t="str">
        <f t="shared" si="165"/>
        <v>354390752012</v>
      </c>
      <c r="G3720" s="96">
        <v>0.97818203785302593</v>
      </c>
      <c r="H3720" s="80">
        <f t="shared" si="164"/>
        <v>189251</v>
      </c>
      <c r="I3720" s="91">
        <v>184757</v>
      </c>
      <c r="J3720" s="91">
        <v>4494</v>
      </c>
      <c r="K3720" s="83">
        <f>(H3720)/VLOOKUP(D3720,'Dados Base'!$B:$K,6,FALSE)</f>
        <v>380.01445754101326</v>
      </c>
      <c r="L3720" s="88">
        <f t="shared" si="166"/>
        <v>97.625375823641619</v>
      </c>
      <c r="M3720" s="93">
        <v>1</v>
      </c>
      <c r="N3720" s="98">
        <v>0.80300000000000005</v>
      </c>
      <c r="O3720" s="91">
        <v>211</v>
      </c>
      <c r="P3720" s="91" t="s">
        <v>691</v>
      </c>
      <c r="Q3720" s="91" t="s">
        <v>691</v>
      </c>
      <c r="R3720" s="91" t="s">
        <v>691</v>
      </c>
      <c r="S3720" s="91">
        <v>661</v>
      </c>
      <c r="T3720" s="91" t="s">
        <v>691</v>
      </c>
      <c r="U3720" s="91">
        <v>1966</v>
      </c>
      <c r="V3720" s="91">
        <v>1734</v>
      </c>
      <c r="W3720" s="99">
        <v>0</v>
      </c>
      <c r="X3720" s="19">
        <v>0.65931193287037038</v>
      </c>
      <c r="Y3720" s="29">
        <v>92.19</v>
      </c>
      <c r="Z3720" s="30">
        <v>5219</v>
      </c>
      <c r="AA3720" s="30">
        <v>4737</v>
      </c>
      <c r="AB3720" s="31">
        <v>25</v>
      </c>
      <c r="AC3720" s="32">
        <v>2</v>
      </c>
      <c r="AD3720" s="153">
        <f>VLOOKUP(D3720,'Dados Base'!$B:$K,9,FALSE)*31536000/VLOOKUP($F3720,F:H,MATCH(H3719,F3719:AF3719,0),FALSE)</f>
        <v>1014.812286328738</v>
      </c>
      <c r="AE3720" s="153">
        <f>VLOOKUP(D3720,'Dados Base'!$B:$K,10,FALSE)*31536000/VLOOKUP($F3720,F:H,MATCH(H3719,F3719:AF3719,0),FALSE)</f>
        <v>133.30867472298689</v>
      </c>
      <c r="AF3720" s="14">
        <v>100</v>
      </c>
      <c r="AG3720" s="15">
        <v>96.9</v>
      </c>
      <c r="AH3720" s="14">
        <v>96.2</v>
      </c>
      <c r="AI3720" s="14">
        <v>43.82</v>
      </c>
      <c r="AJ3720" s="14">
        <v>100</v>
      </c>
      <c r="AK3720" s="72">
        <f>(SUMIFS('Banco de Indicadores Mun. (2)'!I:I,'Banco de Indicadores Mun. (2)'!B:B,'Banco de Indicadores - Mun. (1)'!B3720,'Banco de Indicadores Mun. (2)'!A:A,'Banco de Indicadores - Mun. (1)'!A3720) / VLOOKUP(D3720,'Dados Base'!$B:$K,8,FALSE)) * 100</f>
        <v>0</v>
      </c>
      <c r="AL3720" s="72">
        <f>(SUMIFS('Banco de Indicadores Mun. (2)'!I:I,'Banco de Indicadores Mun. (2)'!B:B,'Banco de Indicadores - Mun. (1)'!B3720,'Banco de Indicadores Mun. (2)'!A:A,'Banco de Indicadores - Mun. (1)'!A3720) / VLOOKUP(D3720,'Dados Base'!$B:$K,9,FALSE)) * 100</f>
        <v>0</v>
      </c>
      <c r="AM3720" s="72">
        <f>(SUMIFS('Banco de Indicadores Mun. (2)'!J:J,'Banco de Indicadores Mun. (2)'!B:B,'Banco de Indicadores - Mun. (1)'!B3720,'Banco de Indicadores Mun. (2)'!A:A,'Banco de Indicadores - Mun. (1)'!A3720) / VLOOKUP(D3720,'Dados Base'!$B:$K,7,FALSE)) * 100</f>
        <v>0</v>
      </c>
      <c r="AN3720" s="72">
        <f>(SUMIFS('Banco de Indicadores Mun. (2)'!K:K,'Banco de Indicadores Mun. (2)'!B:B,'Banco de Indicadores - Mun. (1)'!B3720,'Banco de Indicadores Mun. (2)'!A:A,'Banco de Indicadores - Mun. (1)'!A3720) / VLOOKUP(D3720,'Dados Base'!$B:$K,10,FALSE)) * 100</f>
        <v>0</v>
      </c>
      <c r="AO3720" s="33">
        <v>6</v>
      </c>
      <c r="AP3720" s="34">
        <v>0</v>
      </c>
      <c r="AQ3720" s="17">
        <v>0</v>
      </c>
      <c r="AR3720" s="24">
        <v>7.7</v>
      </c>
      <c r="AS3720" s="35">
        <v>99</v>
      </c>
      <c r="AT3720" s="35">
        <v>54.449999999999996</v>
      </c>
      <c r="AU3720" s="35">
        <v>52.420650863800724</v>
      </c>
      <c r="AV3720" s="7">
        <v>6.22</v>
      </c>
      <c r="AW3720" s="36">
        <v>1</v>
      </c>
      <c r="AX3720" s="36">
        <v>2</v>
      </c>
      <c r="AY3720" s="117">
        <v>144.4723274180227</v>
      </c>
    </row>
    <row r="3721" spans="1:51" ht="15" x14ac:dyDescent="0.25">
      <c r="A3721" s="144">
        <v>2012</v>
      </c>
      <c r="B3721" s="77" t="s">
        <v>496</v>
      </c>
      <c r="C3721" s="78">
        <v>5</v>
      </c>
      <c r="D3721" s="77">
        <v>3544004</v>
      </c>
      <c r="E3721" s="78">
        <v>35440045</v>
      </c>
      <c r="F3721" s="78" t="str">
        <f t="shared" si="165"/>
        <v>354400452012</v>
      </c>
      <c r="G3721" s="96">
        <v>2.1705854544027625</v>
      </c>
      <c r="H3721" s="80">
        <f t="shared" si="164"/>
        <v>30500</v>
      </c>
      <c r="I3721" s="91">
        <v>29625</v>
      </c>
      <c r="J3721" s="91">
        <v>875</v>
      </c>
      <c r="K3721" s="83">
        <f>(H3721)/VLOOKUP(D3721,'Dados Base'!$B:$K,6,FALSE)</f>
        <v>134.39675685203139</v>
      </c>
      <c r="L3721" s="88">
        <f t="shared" si="166"/>
        <v>97.131147540983605</v>
      </c>
      <c r="M3721" s="93">
        <v>1</v>
      </c>
      <c r="N3721" s="98">
        <v>0.75900000000000001</v>
      </c>
      <c r="O3721" s="91">
        <v>41</v>
      </c>
      <c r="P3721" s="91" t="s">
        <v>691</v>
      </c>
      <c r="Q3721" s="91" t="s">
        <v>691</v>
      </c>
      <c r="R3721" s="91" t="s">
        <v>691</v>
      </c>
      <c r="S3721" s="91">
        <v>83</v>
      </c>
      <c r="T3721" s="91" t="s">
        <v>691</v>
      </c>
      <c r="U3721" s="91">
        <v>213</v>
      </c>
      <c r="V3721" s="91">
        <v>225</v>
      </c>
      <c r="W3721" s="99">
        <v>0</v>
      </c>
      <c r="X3721" s="19">
        <v>8.8849253472222223E-2</v>
      </c>
      <c r="Y3721" s="29">
        <v>11.78</v>
      </c>
      <c r="Z3721" s="30">
        <v>0</v>
      </c>
      <c r="AA3721" s="30">
        <v>1590</v>
      </c>
      <c r="AB3721" s="31">
        <v>1</v>
      </c>
      <c r="AC3721" s="32">
        <v>0</v>
      </c>
      <c r="AD3721" s="153">
        <f>VLOOKUP(D3721,'Dados Base'!$B:$K,9,FALSE)*31536000/VLOOKUP($F3721,F:H,MATCH(H3720,F3720:AF3720,0),FALSE)</f>
        <v>2895.1081967213113</v>
      </c>
      <c r="AE3721" s="153">
        <f>VLOOKUP(D3721,'Dados Base'!$B:$K,10,FALSE)*31536000/VLOOKUP($F3721,F:H,MATCH(H3720,F3720:AF3720,0),FALSE)</f>
        <v>382.56786885245913</v>
      </c>
      <c r="AF3721" s="14">
        <v>95.7</v>
      </c>
      <c r="AG3721" s="15">
        <v>97.3</v>
      </c>
      <c r="AH3721" s="14">
        <v>95.05</v>
      </c>
      <c r="AI3721" s="14">
        <v>51.48</v>
      </c>
      <c r="AJ3721" s="14">
        <v>98.8</v>
      </c>
      <c r="AK3721" s="72">
        <f>(SUMIFS('Banco de Indicadores Mun. (2)'!I:I,'Banco de Indicadores Mun. (2)'!B:B,'Banco de Indicadores - Mun. (1)'!B3721,'Banco de Indicadores Mun. (2)'!A:A,'Banco de Indicadores - Mun. (1)'!A3721) / VLOOKUP(D3721,'Dados Base'!$B:$K,8,FALSE)) * 100</f>
        <v>0</v>
      </c>
      <c r="AL3721" s="72">
        <f>(SUMIFS('Banco de Indicadores Mun. (2)'!I:I,'Banco de Indicadores Mun. (2)'!B:B,'Banco de Indicadores - Mun. (1)'!B3721,'Banco de Indicadores Mun. (2)'!A:A,'Banco de Indicadores - Mun. (1)'!A3721) / VLOOKUP(D3721,'Dados Base'!$B:$K,9,FALSE)) * 100</f>
        <v>0</v>
      </c>
      <c r="AM3721" s="72">
        <f>(SUMIFS('Banco de Indicadores Mun. (2)'!J:J,'Banco de Indicadores Mun. (2)'!B:B,'Banco de Indicadores - Mun. (1)'!B3721,'Banco de Indicadores Mun. (2)'!A:A,'Banco de Indicadores - Mun. (1)'!A3721) / VLOOKUP(D3721,'Dados Base'!$B:$K,7,FALSE)) * 100</f>
        <v>0</v>
      </c>
      <c r="AN3721" s="72">
        <f>(SUMIFS('Banco de Indicadores Mun. (2)'!K:K,'Banco de Indicadores Mun. (2)'!B:B,'Banco de Indicadores - Mun. (1)'!B3721,'Banco de Indicadores Mun. (2)'!A:A,'Banco de Indicadores - Mun. (1)'!A3721) / VLOOKUP(D3721,'Dados Base'!$B:$K,10,FALSE)) * 100</f>
        <v>0</v>
      </c>
      <c r="AO3721" s="33">
        <v>0</v>
      </c>
      <c r="AP3721" s="34">
        <v>0</v>
      </c>
      <c r="AQ3721" s="17">
        <v>0</v>
      </c>
      <c r="AR3721" s="24">
        <v>7.5</v>
      </c>
      <c r="AS3721" s="35">
        <v>99</v>
      </c>
      <c r="AT3721" s="35">
        <v>0</v>
      </c>
      <c r="AU3721" s="35">
        <v>0</v>
      </c>
      <c r="AV3721" s="7">
        <v>1.49</v>
      </c>
      <c r="AW3721" s="36">
        <v>0</v>
      </c>
      <c r="AX3721" s="36">
        <v>0</v>
      </c>
      <c r="AY3721" s="117">
        <v>75.663362007765286</v>
      </c>
    </row>
    <row r="3722" spans="1:51" ht="15" x14ac:dyDescent="0.25">
      <c r="A3722" s="144">
        <v>2012</v>
      </c>
      <c r="B3722" s="77" t="s">
        <v>497</v>
      </c>
      <c r="C3722" s="78">
        <v>6</v>
      </c>
      <c r="D3722" s="77">
        <v>3544103</v>
      </c>
      <c r="E3722" s="78">
        <v>35441036</v>
      </c>
      <c r="F3722" s="78" t="str">
        <f t="shared" si="165"/>
        <v>354410362012</v>
      </c>
      <c r="G3722" s="96">
        <v>1.603683569036729</v>
      </c>
      <c r="H3722" s="80">
        <f t="shared" si="164"/>
        <v>45103</v>
      </c>
      <c r="I3722" s="91">
        <v>45103</v>
      </c>
      <c r="J3722" s="91">
        <v>0</v>
      </c>
      <c r="K3722" s="83">
        <f>(H3722)/VLOOKUP(D3722,'Dados Base'!$B:$K,6,FALSE)</f>
        <v>1229.9700027270248</v>
      </c>
      <c r="L3722" s="88">
        <f t="shared" si="166"/>
        <v>100</v>
      </c>
      <c r="M3722" s="93">
        <v>5</v>
      </c>
      <c r="N3722" s="98">
        <v>0.749</v>
      </c>
      <c r="O3722" s="91">
        <v>2</v>
      </c>
      <c r="P3722" s="91" t="s">
        <v>691</v>
      </c>
      <c r="Q3722" s="91" t="s">
        <v>691</v>
      </c>
      <c r="R3722" s="91" t="s">
        <v>691</v>
      </c>
      <c r="S3722" s="91">
        <v>21</v>
      </c>
      <c r="T3722" s="91" t="s">
        <v>691</v>
      </c>
      <c r="U3722" s="91">
        <v>130</v>
      </c>
      <c r="V3722" s="91">
        <v>139</v>
      </c>
      <c r="W3722" s="99">
        <v>1.83</v>
      </c>
      <c r="X3722" s="19">
        <v>0.11065791358796295</v>
      </c>
      <c r="Y3722" s="29">
        <v>18.010000000000002</v>
      </c>
      <c r="Z3722" s="30">
        <v>907</v>
      </c>
      <c r="AA3722" s="30">
        <v>1524</v>
      </c>
      <c r="AB3722" s="31">
        <v>2</v>
      </c>
      <c r="AC3722" s="32">
        <v>0</v>
      </c>
      <c r="AD3722" s="153">
        <f>VLOOKUP(D3722,'Dados Base'!$B:$K,9,FALSE)*31536000/VLOOKUP($F3722,F:H,MATCH(H3721,F3721:AF3721,0),FALSE)</f>
        <v>377.56778928230938</v>
      </c>
      <c r="AE3722" s="153">
        <f>VLOOKUP(D3722,'Dados Base'!$B:$K,10,FALSE)*31536000/VLOOKUP($F3722,F:H,MATCH(H3721,F3721:AF3721,0),FALSE)</f>
        <v>55.935968782564366</v>
      </c>
      <c r="AF3722" s="14">
        <v>80.599999999999994</v>
      </c>
      <c r="AG3722" s="15" t="s">
        <v>692</v>
      </c>
      <c r="AH3722" s="14">
        <v>33.19</v>
      </c>
      <c r="AI3722" s="14">
        <v>14.01</v>
      </c>
      <c r="AJ3722" s="14">
        <v>80.599999999999994</v>
      </c>
      <c r="AK3722" s="72">
        <f>(SUMIFS('Banco de Indicadores Mun. (2)'!I:I,'Banco de Indicadores Mun. (2)'!B:B,'Banco de Indicadores - Mun. (1)'!B3722,'Banco de Indicadores Mun. (2)'!A:A,'Banco de Indicadores - Mun. (1)'!A3722) / VLOOKUP(D3722,'Dados Base'!$B:$K,8,FALSE)) * 100</f>
        <v>0</v>
      </c>
      <c r="AL3722" s="72">
        <f>(SUMIFS('Banco de Indicadores Mun. (2)'!I:I,'Banco de Indicadores Mun. (2)'!B:B,'Banco de Indicadores - Mun. (1)'!B3722,'Banco de Indicadores Mun. (2)'!A:A,'Banco de Indicadores - Mun. (1)'!A3722) / VLOOKUP(D3722,'Dados Base'!$B:$K,9,FALSE)) * 100</f>
        <v>0</v>
      </c>
      <c r="AM3722" s="72">
        <f>(SUMIFS('Banco de Indicadores Mun. (2)'!J:J,'Banco de Indicadores Mun. (2)'!B:B,'Banco de Indicadores - Mun. (1)'!B3722,'Banco de Indicadores Mun. (2)'!A:A,'Banco de Indicadores - Mun. (1)'!A3722) / VLOOKUP(D3722,'Dados Base'!$B:$K,7,FALSE)) * 100</f>
        <v>0</v>
      </c>
      <c r="AN3722" s="72">
        <f>(SUMIFS('Banco de Indicadores Mun. (2)'!K:K,'Banco de Indicadores Mun. (2)'!B:B,'Banco de Indicadores - Mun. (1)'!B3722,'Banco de Indicadores Mun. (2)'!A:A,'Banco de Indicadores - Mun. (1)'!A3722) / VLOOKUP(D3722,'Dados Base'!$B:$K,10,FALSE)) * 100</f>
        <v>0</v>
      </c>
      <c r="AO3722" s="33">
        <v>1</v>
      </c>
      <c r="AP3722" s="34">
        <v>0</v>
      </c>
      <c r="AQ3722" s="17">
        <v>31</v>
      </c>
      <c r="AR3722" s="24">
        <v>8.4</v>
      </c>
      <c r="AS3722" s="35">
        <v>49</v>
      </c>
      <c r="AT3722" s="35">
        <v>41.650000000000006</v>
      </c>
      <c r="AU3722" s="35">
        <v>37.309749074454956</v>
      </c>
      <c r="AV3722" s="7">
        <v>4.43</v>
      </c>
      <c r="AW3722" s="36">
        <v>0</v>
      </c>
      <c r="AX3722" s="36">
        <v>0</v>
      </c>
      <c r="AY3722" s="117">
        <v>89.672260064722934</v>
      </c>
    </row>
    <row r="3723" spans="1:51" ht="15" x14ac:dyDescent="0.25">
      <c r="A3723" s="144">
        <v>2012</v>
      </c>
      <c r="B3723" s="77" t="s">
        <v>498</v>
      </c>
      <c r="C3723" s="78">
        <v>15</v>
      </c>
      <c r="D3723" s="77">
        <v>3544202</v>
      </c>
      <c r="E3723" s="78">
        <v>354420215</v>
      </c>
      <c r="F3723" s="78" t="str">
        <f t="shared" si="165"/>
        <v>3544202152012</v>
      </c>
      <c r="G3723" s="96">
        <v>1.8724513097992057</v>
      </c>
      <c r="H3723" s="80">
        <f t="shared" si="164"/>
        <v>10731</v>
      </c>
      <c r="I3723" s="91">
        <v>8489</v>
      </c>
      <c r="J3723" s="91">
        <v>2242</v>
      </c>
      <c r="K3723" s="83">
        <f>(H3723)/VLOOKUP(D3723,'Dados Base'!$B:$K,6,FALSE)</f>
        <v>17.014967971078836</v>
      </c>
      <c r="L3723" s="88">
        <f t="shared" si="166"/>
        <v>79.107259342093002</v>
      </c>
      <c r="M3723" s="93">
        <v>5</v>
      </c>
      <c r="N3723" s="98">
        <v>0.70299999999999996</v>
      </c>
      <c r="O3723" s="91">
        <v>106</v>
      </c>
      <c r="P3723" s="91" t="s">
        <v>691</v>
      </c>
      <c r="Q3723" s="91" t="s">
        <v>691</v>
      </c>
      <c r="R3723" s="91" t="s">
        <v>691</v>
      </c>
      <c r="S3723" s="91">
        <v>8</v>
      </c>
      <c r="T3723" s="91" t="s">
        <v>691</v>
      </c>
      <c r="U3723" s="91">
        <v>58</v>
      </c>
      <c r="V3723" s="91">
        <v>26</v>
      </c>
      <c r="W3723" s="99">
        <v>68.346000000000004</v>
      </c>
      <c r="X3723" s="19">
        <v>2.2384195312499997E-2</v>
      </c>
      <c r="Y3723" s="29">
        <v>3.44</v>
      </c>
      <c r="Z3723" s="30">
        <v>431</v>
      </c>
      <c r="AA3723" s="30">
        <v>34</v>
      </c>
      <c r="AB3723" s="31">
        <v>2</v>
      </c>
      <c r="AC3723" s="32">
        <v>0</v>
      </c>
      <c r="AD3723" s="153">
        <f>VLOOKUP(D3723,'Dados Base'!$B:$K,9,FALSE)*31536000/VLOOKUP($F3723,F:H,MATCH(H3722,F3722:AF3722,0),FALSE)</f>
        <v>14253.061224489797</v>
      </c>
      <c r="AE3723" s="153">
        <f>VLOOKUP(D3723,'Dados Base'!$B:$K,10,FALSE)*31536000/VLOOKUP($F3723,F:H,MATCH(H3722,F3722:AF3722,0),FALSE)</f>
        <v>1528.1632653061224</v>
      </c>
      <c r="AF3723" s="14">
        <v>80.099999999999994</v>
      </c>
      <c r="AG3723" s="15">
        <v>79.099999999999994</v>
      </c>
      <c r="AH3723" s="14">
        <v>70.16</v>
      </c>
      <c r="AI3723" s="14">
        <v>11.71</v>
      </c>
      <c r="AJ3723" s="14">
        <v>100</v>
      </c>
      <c r="AK3723" s="72">
        <f>(SUMIFS('Banco de Indicadores Mun. (2)'!I:I,'Banco de Indicadores Mun. (2)'!B:B,'Banco de Indicadores - Mun. (1)'!B3723,'Banco de Indicadores Mun. (2)'!A:A,'Banco de Indicadores - Mun. (1)'!A3723) / VLOOKUP(D3723,'Dados Base'!$B:$K,8,FALSE)) * 100</f>
        <v>0</v>
      </c>
      <c r="AL3723" s="72">
        <f>(SUMIFS('Banco de Indicadores Mun. (2)'!I:I,'Banco de Indicadores Mun. (2)'!B:B,'Banco de Indicadores - Mun. (1)'!B3723,'Banco de Indicadores Mun. (2)'!A:A,'Banco de Indicadores - Mun. (1)'!A3723) / VLOOKUP(D3723,'Dados Base'!$B:$K,9,FALSE)) * 100</f>
        <v>0</v>
      </c>
      <c r="AM3723" s="72">
        <f>(SUMIFS('Banco de Indicadores Mun. (2)'!J:J,'Banco de Indicadores Mun. (2)'!B:B,'Banco de Indicadores - Mun. (1)'!B3723,'Banco de Indicadores Mun. (2)'!A:A,'Banco de Indicadores - Mun. (1)'!A3723) / VLOOKUP(D3723,'Dados Base'!$B:$K,7,FALSE)) * 100</f>
        <v>0</v>
      </c>
      <c r="AN3723" s="72">
        <f>(SUMIFS('Banco de Indicadores Mun. (2)'!K:K,'Banco de Indicadores Mun. (2)'!B:B,'Banco de Indicadores - Mun. (1)'!B3723,'Banco de Indicadores Mun. (2)'!A:A,'Banco de Indicadores - Mun. (1)'!A3723) / VLOOKUP(D3723,'Dados Base'!$B:$K,10,FALSE)) * 100</f>
        <v>0</v>
      </c>
      <c r="AO3723" s="33">
        <v>0</v>
      </c>
      <c r="AP3723" s="34">
        <v>0</v>
      </c>
      <c r="AQ3723" s="17">
        <v>0</v>
      </c>
      <c r="AR3723" s="24">
        <v>8.1999999999999993</v>
      </c>
      <c r="AS3723" s="35">
        <v>100</v>
      </c>
      <c r="AT3723" s="35">
        <v>100</v>
      </c>
      <c r="AU3723" s="35">
        <v>92.688172043010752</v>
      </c>
      <c r="AV3723" s="7">
        <v>10</v>
      </c>
      <c r="AW3723" s="36">
        <v>1</v>
      </c>
      <c r="AX3723" s="36">
        <v>0</v>
      </c>
      <c r="AY3723" s="117">
        <v>92.765631797476715</v>
      </c>
    </row>
    <row r="3724" spans="1:51" ht="15" x14ac:dyDescent="0.25">
      <c r="A3724" s="144">
        <v>2012</v>
      </c>
      <c r="B3724" s="77" t="s">
        <v>499</v>
      </c>
      <c r="C3724" s="78">
        <v>14</v>
      </c>
      <c r="D3724" s="77">
        <v>3543501</v>
      </c>
      <c r="E3724" s="78">
        <v>354350114</v>
      </c>
      <c r="F3724" s="78" t="str">
        <f t="shared" si="165"/>
        <v>3543501142012</v>
      </c>
      <c r="G3724" s="96">
        <v>-1.4826569903379383</v>
      </c>
      <c r="H3724" s="80">
        <f t="shared" si="164"/>
        <v>6058</v>
      </c>
      <c r="I3724" s="91">
        <v>4448</v>
      </c>
      <c r="J3724" s="91">
        <v>1610</v>
      </c>
      <c r="K3724" s="83">
        <f>(H3724)/VLOOKUP(D3724,'Dados Base'!$B:$K,6,FALSE)</f>
        <v>15.686172967374418</v>
      </c>
      <c r="L3724" s="88">
        <f t="shared" si="166"/>
        <v>73.423572136018493</v>
      </c>
      <c r="M3724" s="93">
        <v>5</v>
      </c>
      <c r="N3724" s="98">
        <v>0.66400000000000003</v>
      </c>
      <c r="O3724" s="91">
        <v>22</v>
      </c>
      <c r="P3724" s="91" t="s">
        <v>691</v>
      </c>
      <c r="Q3724" s="91" t="s">
        <v>691</v>
      </c>
      <c r="R3724" s="91" t="s">
        <v>691</v>
      </c>
      <c r="S3724" s="91">
        <v>10</v>
      </c>
      <c r="T3724" s="91" t="s">
        <v>691</v>
      </c>
      <c r="U3724" s="91">
        <v>23</v>
      </c>
      <c r="V3724" s="91">
        <v>9</v>
      </c>
      <c r="W3724" s="99">
        <v>0</v>
      </c>
      <c r="X3724" s="19">
        <v>1.2759662500000001E-2</v>
      </c>
      <c r="Y3724" s="29">
        <v>1.75</v>
      </c>
      <c r="Z3724" s="30">
        <v>191</v>
      </c>
      <c r="AA3724" s="30">
        <v>45</v>
      </c>
      <c r="AB3724" s="31">
        <v>1</v>
      </c>
      <c r="AC3724" s="32">
        <v>0</v>
      </c>
      <c r="AD3724" s="153">
        <f>VLOOKUP(D3724,'Dados Base'!$B:$K,9,FALSE)*31536000/VLOOKUP($F3724,F:H,MATCH(H3723,F3723:AF3723,0),FALSE)</f>
        <v>22852.928359194455</v>
      </c>
      <c r="AE3724" s="153">
        <f>VLOOKUP(D3724,'Dados Base'!$B:$K,10,FALSE)*31536000/VLOOKUP($F3724,F:H,MATCH(H3723,F3723:AF3723,0),FALSE)</f>
        <v>2654.8960052822713</v>
      </c>
      <c r="AF3724" s="14">
        <v>80.88</v>
      </c>
      <c r="AG3724" s="15">
        <v>100</v>
      </c>
      <c r="AH3724" s="14">
        <v>65.64</v>
      </c>
      <c r="AI3724" s="14">
        <v>43.46</v>
      </c>
      <c r="AJ3724" s="14">
        <v>100</v>
      </c>
      <c r="AK3724" s="72">
        <f>(SUMIFS('Banco de Indicadores Mun. (2)'!I:I,'Banco de Indicadores Mun. (2)'!B:B,'Banco de Indicadores - Mun. (1)'!B3724,'Banco de Indicadores Mun. (2)'!A:A,'Banco de Indicadores - Mun. (1)'!A3724) / VLOOKUP(D3724,'Dados Base'!$B:$K,8,FALSE)) * 100</f>
        <v>0</v>
      </c>
      <c r="AL3724" s="72">
        <f>(SUMIFS('Banco de Indicadores Mun. (2)'!I:I,'Banco de Indicadores Mun. (2)'!B:B,'Banco de Indicadores - Mun. (1)'!B3724,'Banco de Indicadores Mun. (2)'!A:A,'Banco de Indicadores - Mun. (1)'!A3724) / VLOOKUP(D3724,'Dados Base'!$B:$K,9,FALSE)) * 100</f>
        <v>0</v>
      </c>
      <c r="AM3724" s="72">
        <f>(SUMIFS('Banco de Indicadores Mun. (2)'!J:J,'Banco de Indicadores Mun. (2)'!B:B,'Banco de Indicadores - Mun. (1)'!B3724,'Banco de Indicadores Mun. (2)'!A:A,'Banco de Indicadores - Mun. (1)'!A3724) / VLOOKUP(D3724,'Dados Base'!$B:$K,7,FALSE)) * 100</f>
        <v>0</v>
      </c>
      <c r="AN3724" s="72">
        <f>(SUMIFS('Banco de Indicadores Mun. (2)'!K:K,'Banco de Indicadores Mun. (2)'!B:B,'Banco de Indicadores - Mun. (1)'!B3724,'Banco de Indicadores Mun. (2)'!A:A,'Banco de Indicadores - Mun. (1)'!A3724) / VLOOKUP(D3724,'Dados Base'!$B:$K,10,FALSE)) * 100</f>
        <v>0</v>
      </c>
      <c r="AO3724" s="33">
        <v>0</v>
      </c>
      <c r="AP3724" s="34">
        <v>0</v>
      </c>
      <c r="AQ3724" s="17">
        <v>0</v>
      </c>
      <c r="AR3724" s="24">
        <v>4.5</v>
      </c>
      <c r="AS3724" s="35">
        <v>88</v>
      </c>
      <c r="AT3724" s="35">
        <v>88</v>
      </c>
      <c r="AU3724" s="35">
        <v>80.932203389830505</v>
      </c>
      <c r="AV3724" s="7">
        <v>9.6199999999999992</v>
      </c>
      <c r="AW3724" s="36">
        <v>0</v>
      </c>
      <c r="AX3724" s="36">
        <v>0</v>
      </c>
      <c r="AY3724" s="117">
        <v>0</v>
      </c>
    </row>
    <row r="3725" spans="1:51" ht="15" x14ac:dyDescent="0.25">
      <c r="A3725" s="144">
        <v>2012</v>
      </c>
      <c r="B3725" s="77" t="s">
        <v>500</v>
      </c>
      <c r="C3725" s="78">
        <v>22</v>
      </c>
      <c r="D3725" s="77">
        <v>3544251</v>
      </c>
      <c r="E3725" s="78">
        <v>354425122</v>
      </c>
      <c r="F3725" s="78" t="str">
        <f t="shared" si="165"/>
        <v>3544251222012</v>
      </c>
      <c r="G3725" s="96">
        <v>-1.8928789792633904</v>
      </c>
      <c r="H3725" s="80">
        <f t="shared" si="164"/>
        <v>19389</v>
      </c>
      <c r="I3725" s="91">
        <v>16817</v>
      </c>
      <c r="J3725" s="91">
        <v>2572</v>
      </c>
      <c r="K3725" s="83">
        <f>(H3725)/VLOOKUP(D3725,'Dados Base'!$B:$K,6,FALSE)</f>
        <v>26.15822562801867</v>
      </c>
      <c r="L3725" s="88">
        <f t="shared" si="166"/>
        <v>86.734746505750678</v>
      </c>
      <c r="M3725" s="93">
        <v>4</v>
      </c>
      <c r="N3725" s="98">
        <v>0.76400000000000001</v>
      </c>
      <c r="O3725" s="91">
        <v>47</v>
      </c>
      <c r="P3725" s="91" t="s">
        <v>691</v>
      </c>
      <c r="Q3725" s="91" t="s">
        <v>691</v>
      </c>
      <c r="R3725" s="91" t="s">
        <v>691</v>
      </c>
      <c r="S3725" s="91">
        <v>16</v>
      </c>
      <c r="T3725" s="91" t="s">
        <v>691</v>
      </c>
      <c r="U3725" s="91">
        <v>134</v>
      </c>
      <c r="V3725" s="91">
        <v>106</v>
      </c>
      <c r="W3725" s="99">
        <v>66.583799999999997</v>
      </c>
      <c r="X3725" s="19">
        <v>4.9039516045138891E-2</v>
      </c>
      <c r="Y3725" s="29">
        <v>6.12</v>
      </c>
      <c r="Z3725" s="30">
        <v>560</v>
      </c>
      <c r="AA3725" s="30">
        <v>267</v>
      </c>
      <c r="AB3725" s="31">
        <v>0</v>
      </c>
      <c r="AC3725" s="32">
        <v>0</v>
      </c>
      <c r="AD3725" s="153">
        <f>VLOOKUP(D3725,'Dados Base'!$B:$K,9,FALSE)*31536000/VLOOKUP($F3725,F:H,MATCH(H3724,F3724:AF3724,0),FALSE)</f>
        <v>9027.0153179637946</v>
      </c>
      <c r="AE3725" s="153">
        <f>VLOOKUP(D3725,'Dados Base'!$B:$K,10,FALSE)*31536000/VLOOKUP($F3725,F:H,MATCH(H3724,F3724:AF3724,0),FALSE)</f>
        <v>1284.9265047191707</v>
      </c>
      <c r="AF3725" s="14">
        <v>83.09</v>
      </c>
      <c r="AG3725" s="15">
        <v>80.5</v>
      </c>
      <c r="AH3725" s="14">
        <v>83.64</v>
      </c>
      <c r="AI3725" s="14">
        <v>35.5</v>
      </c>
      <c r="AJ3725" s="14">
        <v>100</v>
      </c>
      <c r="AK3725" s="72">
        <f>(SUMIFS('Banco de Indicadores Mun. (2)'!I:I,'Banco de Indicadores Mun. (2)'!B:B,'Banco de Indicadores - Mun. (1)'!B3725,'Banco de Indicadores Mun. (2)'!A:A,'Banco de Indicadores - Mun. (1)'!A3725) / VLOOKUP(D3725,'Dados Base'!$B:$K,8,FALSE)) * 100</f>
        <v>0</v>
      </c>
      <c r="AL3725" s="72">
        <f>(SUMIFS('Banco de Indicadores Mun. (2)'!I:I,'Banco de Indicadores Mun. (2)'!B:B,'Banco de Indicadores - Mun. (1)'!B3725,'Banco de Indicadores Mun. (2)'!A:A,'Banco de Indicadores - Mun. (1)'!A3725) / VLOOKUP(D3725,'Dados Base'!$B:$K,9,FALSE)) * 100</f>
        <v>0</v>
      </c>
      <c r="AM3725" s="72">
        <f>(SUMIFS('Banco de Indicadores Mun. (2)'!J:J,'Banco de Indicadores Mun. (2)'!B:B,'Banco de Indicadores - Mun. (1)'!B3725,'Banco de Indicadores Mun. (2)'!A:A,'Banco de Indicadores - Mun. (1)'!A3725) / VLOOKUP(D3725,'Dados Base'!$B:$K,7,FALSE)) * 100</f>
        <v>0</v>
      </c>
      <c r="AN3725" s="72">
        <f>(SUMIFS('Banco de Indicadores Mun. (2)'!K:K,'Banco de Indicadores Mun. (2)'!B:B,'Banco de Indicadores - Mun. (1)'!B3725,'Banco de Indicadores Mun. (2)'!A:A,'Banco de Indicadores - Mun. (1)'!A3725) / VLOOKUP(D3725,'Dados Base'!$B:$K,10,FALSE)) * 100</f>
        <v>0</v>
      </c>
      <c r="AO3725" s="33">
        <v>0</v>
      </c>
      <c r="AP3725" s="34">
        <v>0</v>
      </c>
      <c r="AQ3725" s="17">
        <v>0</v>
      </c>
      <c r="AR3725" s="24">
        <v>7.3</v>
      </c>
      <c r="AS3725" s="35">
        <v>97</v>
      </c>
      <c r="AT3725" s="35">
        <v>97.000000000000014</v>
      </c>
      <c r="AU3725" s="35">
        <v>67.714631197097944</v>
      </c>
      <c r="AV3725" s="7">
        <v>7.86</v>
      </c>
      <c r="AW3725" s="36">
        <v>0</v>
      </c>
      <c r="AX3725" s="36">
        <v>0</v>
      </c>
      <c r="AY3725" s="117">
        <v>38.511793074626887</v>
      </c>
    </row>
    <row r="3726" spans="1:51" ht="15" x14ac:dyDescent="0.25">
      <c r="A3726" s="144">
        <v>2012</v>
      </c>
      <c r="B3726" s="77" t="s">
        <v>501</v>
      </c>
      <c r="C3726" s="78">
        <v>2</v>
      </c>
      <c r="D3726" s="77">
        <v>3544301</v>
      </c>
      <c r="E3726" s="78">
        <v>35443012</v>
      </c>
      <c r="F3726" s="78" t="str">
        <f t="shared" si="165"/>
        <v>354430122012</v>
      </c>
      <c r="G3726" s="96">
        <v>1.1307855345438211</v>
      </c>
      <c r="H3726" s="80">
        <f t="shared" si="164"/>
        <v>9807</v>
      </c>
      <c r="I3726" s="91">
        <v>9337</v>
      </c>
      <c r="J3726" s="91">
        <v>470</v>
      </c>
      <c r="K3726" s="83">
        <f>(H3726)/VLOOKUP(D3726,'Dados Base'!$B:$K,6,FALSE)</f>
        <v>75.328366233965738</v>
      </c>
      <c r="L3726" s="88">
        <f t="shared" si="166"/>
        <v>95.207504843479157</v>
      </c>
      <c r="M3726" s="93">
        <v>5</v>
      </c>
      <c r="N3726" s="98">
        <v>0.73699999999999999</v>
      </c>
      <c r="O3726" s="91">
        <v>43</v>
      </c>
      <c r="P3726" s="91" t="s">
        <v>691</v>
      </c>
      <c r="Q3726" s="91" t="s">
        <v>691</v>
      </c>
      <c r="R3726" s="91" t="s">
        <v>691</v>
      </c>
      <c r="S3726" s="91">
        <v>15</v>
      </c>
      <c r="T3726" s="91" t="s">
        <v>691</v>
      </c>
      <c r="U3726" s="91">
        <v>44</v>
      </c>
      <c r="V3726" s="91">
        <v>46</v>
      </c>
      <c r="W3726" s="99">
        <v>0</v>
      </c>
      <c r="X3726" s="19">
        <v>2.3743666406250002E-2</v>
      </c>
      <c r="Y3726" s="29">
        <v>3.71</v>
      </c>
      <c r="Z3726" s="30">
        <v>341</v>
      </c>
      <c r="AA3726" s="30">
        <v>159</v>
      </c>
      <c r="AB3726" s="31">
        <v>3</v>
      </c>
      <c r="AC3726" s="32">
        <v>0</v>
      </c>
      <c r="AD3726" s="153">
        <f>VLOOKUP(D3726,'Dados Base'!$B:$K,9,FALSE)*31536000/VLOOKUP($F3726,F:H,MATCH(H3725,F3725:AF3725,0),FALSE)</f>
        <v>6238.3848271642701</v>
      </c>
      <c r="AE3726" s="153">
        <f>VLOOKUP(D3726,'Dados Base'!$B:$K,10,FALSE)*31536000/VLOOKUP($F3726,F:H,MATCH(H3725,F3725:AF3725,0),FALSE)</f>
        <v>643.13245640868752</v>
      </c>
      <c r="AF3726" s="14">
        <v>92.97</v>
      </c>
      <c r="AG3726" s="15">
        <v>93.5</v>
      </c>
      <c r="AH3726" s="14">
        <v>89.32</v>
      </c>
      <c r="AI3726" s="14">
        <v>30.25</v>
      </c>
      <c r="AJ3726" s="14">
        <v>97.9</v>
      </c>
      <c r="AK3726" s="72">
        <f>(SUMIFS('Banco de Indicadores Mun. (2)'!I:I,'Banco de Indicadores Mun. (2)'!B:B,'Banco de Indicadores - Mun. (1)'!B3726,'Banco de Indicadores Mun. (2)'!A:A,'Banco de Indicadores - Mun. (1)'!A3726) / VLOOKUP(D3726,'Dados Base'!$B:$K,8,FALSE)) * 100</f>
        <v>0</v>
      </c>
      <c r="AL3726" s="72">
        <f>(SUMIFS('Banco de Indicadores Mun. (2)'!I:I,'Banco de Indicadores Mun. (2)'!B:B,'Banco de Indicadores - Mun. (1)'!B3726,'Banco de Indicadores Mun. (2)'!A:A,'Banco de Indicadores - Mun. (1)'!A3726) / VLOOKUP(D3726,'Dados Base'!$B:$K,9,FALSE)) * 100</f>
        <v>0</v>
      </c>
      <c r="AM3726" s="72">
        <f>(SUMIFS('Banco de Indicadores Mun. (2)'!J:J,'Banco de Indicadores Mun. (2)'!B:B,'Banco de Indicadores - Mun. (1)'!B3726,'Banco de Indicadores Mun. (2)'!A:A,'Banco de Indicadores - Mun. (1)'!A3726) / VLOOKUP(D3726,'Dados Base'!$B:$K,7,FALSE)) * 100</f>
        <v>0</v>
      </c>
      <c r="AN3726" s="72">
        <f>(SUMIFS('Banco de Indicadores Mun. (2)'!K:K,'Banco de Indicadores Mun. (2)'!B:B,'Banco de Indicadores - Mun. (1)'!B3726,'Banco de Indicadores Mun. (2)'!A:A,'Banco de Indicadores - Mun. (1)'!A3726) / VLOOKUP(D3726,'Dados Base'!$B:$K,10,FALSE)) * 100</f>
        <v>0</v>
      </c>
      <c r="AO3726" s="33">
        <v>0</v>
      </c>
      <c r="AP3726" s="34">
        <v>0</v>
      </c>
      <c r="AQ3726" s="17">
        <v>0</v>
      </c>
      <c r="AR3726" s="24">
        <v>9.4</v>
      </c>
      <c r="AS3726" s="35">
        <v>89</v>
      </c>
      <c r="AT3726" s="35">
        <v>89</v>
      </c>
      <c r="AU3726" s="35">
        <v>68.2</v>
      </c>
      <c r="AV3726" s="7">
        <v>7.47</v>
      </c>
      <c r="AW3726" s="36">
        <v>0</v>
      </c>
      <c r="AX3726" s="36">
        <v>0</v>
      </c>
      <c r="AY3726" s="117">
        <v>112.85758999035413</v>
      </c>
    </row>
    <row r="3727" spans="1:51" ht="15" x14ac:dyDescent="0.25">
      <c r="A3727" s="144">
        <v>2012</v>
      </c>
      <c r="B3727" s="77" t="s">
        <v>502</v>
      </c>
      <c r="C3727" s="78">
        <v>19</v>
      </c>
      <c r="D3727" s="77">
        <v>3544400</v>
      </c>
      <c r="E3727" s="78">
        <v>354440019</v>
      </c>
      <c r="F3727" s="78" t="str">
        <f t="shared" si="165"/>
        <v>3544400192012</v>
      </c>
      <c r="G3727" s="96">
        <v>1.5800374679855622</v>
      </c>
      <c r="H3727" s="80">
        <f t="shared" si="164"/>
        <v>2805</v>
      </c>
      <c r="I3727" s="91">
        <v>1623</v>
      </c>
      <c r="J3727" s="91">
        <v>1182</v>
      </c>
      <c r="K3727" s="83">
        <f>(H3727)/VLOOKUP(D3727,'Dados Base'!$B:$K,6,FALSE)</f>
        <v>11.839939217424339</v>
      </c>
      <c r="L3727" s="88">
        <f t="shared" si="166"/>
        <v>57.860962566844918</v>
      </c>
      <c r="M3727" s="93">
        <v>3</v>
      </c>
      <c r="N3727" s="98">
        <v>0.72099999999999997</v>
      </c>
      <c r="O3727" s="91">
        <v>42</v>
      </c>
      <c r="P3727" s="91" t="s">
        <v>691</v>
      </c>
      <c r="Q3727" s="91" t="s">
        <v>691</v>
      </c>
      <c r="R3727" s="91" t="s">
        <v>691</v>
      </c>
      <c r="S3727" s="91">
        <v>3</v>
      </c>
      <c r="T3727" s="91" t="s">
        <v>691</v>
      </c>
      <c r="U3727" s="91">
        <v>8</v>
      </c>
      <c r="V3727" s="91">
        <v>10</v>
      </c>
      <c r="W3727" s="99">
        <v>0</v>
      </c>
      <c r="X3727" s="19">
        <v>6.6998593749999997E-3</v>
      </c>
      <c r="Y3727" s="29">
        <v>0.64</v>
      </c>
      <c r="Z3727" s="30">
        <v>73</v>
      </c>
      <c r="AA3727" s="30">
        <v>13</v>
      </c>
      <c r="AB3727" s="31">
        <v>0</v>
      </c>
      <c r="AC3727" s="32">
        <v>0</v>
      </c>
      <c r="AD3727" s="153">
        <f>VLOOKUP(D3727,'Dados Base'!$B:$K,9,FALSE)*31536000/VLOOKUP($F3727,F:H,MATCH(H3726,F3726:AF3726,0),FALSE)</f>
        <v>19562.438502673798</v>
      </c>
      <c r="AE3727" s="153">
        <f>VLOOKUP(D3727,'Dados Base'!$B:$K,10,FALSE)*31536000/VLOOKUP($F3727,F:H,MATCH(H3726,F3726:AF3726,0),FALSE)</f>
        <v>2136.1283422459901</v>
      </c>
      <c r="AF3727" s="14">
        <v>91.72</v>
      </c>
      <c r="AG3727" s="15" t="s">
        <v>692</v>
      </c>
      <c r="AH3727" s="14">
        <v>57.12</v>
      </c>
      <c r="AI3727" s="14">
        <v>15.31</v>
      </c>
      <c r="AJ3727" s="14">
        <v>100</v>
      </c>
      <c r="AK3727" s="72">
        <f>(SUMIFS('Banco de Indicadores Mun. (2)'!I:I,'Banco de Indicadores Mun. (2)'!B:B,'Banco de Indicadores - Mun. (1)'!B3727,'Banco de Indicadores Mun. (2)'!A:A,'Banco de Indicadores - Mun. (1)'!A3727) / VLOOKUP(D3727,'Dados Base'!$B:$K,8,FALSE)) * 100</f>
        <v>0</v>
      </c>
      <c r="AL3727" s="72">
        <f>(SUMIFS('Banco de Indicadores Mun. (2)'!I:I,'Banco de Indicadores Mun. (2)'!B:B,'Banco de Indicadores - Mun. (1)'!B3727,'Banco de Indicadores Mun. (2)'!A:A,'Banco de Indicadores - Mun. (1)'!A3727) / VLOOKUP(D3727,'Dados Base'!$B:$K,9,FALSE)) * 100</f>
        <v>0</v>
      </c>
      <c r="AM3727" s="72">
        <f>(SUMIFS('Banco de Indicadores Mun. (2)'!J:J,'Banco de Indicadores Mun. (2)'!B:B,'Banco de Indicadores - Mun. (1)'!B3727,'Banco de Indicadores Mun. (2)'!A:A,'Banco de Indicadores - Mun. (1)'!A3727) / VLOOKUP(D3727,'Dados Base'!$B:$K,7,FALSE)) * 100</f>
        <v>0</v>
      </c>
      <c r="AN3727" s="72">
        <f>(SUMIFS('Banco de Indicadores Mun. (2)'!K:K,'Banco de Indicadores Mun. (2)'!B:B,'Banco de Indicadores - Mun. (1)'!B3727,'Banco de Indicadores Mun. (2)'!A:A,'Banco de Indicadores - Mun. (1)'!A3727) / VLOOKUP(D3727,'Dados Base'!$B:$K,10,FALSE)) * 100</f>
        <v>0</v>
      </c>
      <c r="AO3727" s="33">
        <v>0</v>
      </c>
      <c r="AP3727" s="34">
        <v>0</v>
      </c>
      <c r="AQ3727" s="17">
        <v>0</v>
      </c>
      <c r="AR3727" s="24">
        <v>9</v>
      </c>
      <c r="AS3727" s="35">
        <v>100</v>
      </c>
      <c r="AT3727" s="35">
        <v>100</v>
      </c>
      <c r="AU3727" s="35">
        <v>84.883720930232556</v>
      </c>
      <c r="AV3727" s="7">
        <v>9.6999999999999993</v>
      </c>
      <c r="AW3727" s="36">
        <v>0</v>
      </c>
      <c r="AX3727" s="36">
        <v>0</v>
      </c>
      <c r="AY3727" s="117">
        <v>0</v>
      </c>
    </row>
    <row r="3728" spans="1:51" ht="15" x14ac:dyDescent="0.25">
      <c r="A3728" s="144">
        <v>2012</v>
      </c>
      <c r="B3728" s="77" t="s">
        <v>503</v>
      </c>
      <c r="C3728" s="78">
        <v>18</v>
      </c>
      <c r="D3728" s="77">
        <v>3544509</v>
      </c>
      <c r="E3728" s="78">
        <v>354450918</v>
      </c>
      <c r="F3728" s="78" t="str">
        <f t="shared" si="165"/>
        <v>3544509182012</v>
      </c>
      <c r="G3728" s="96">
        <v>0.77634749826911431</v>
      </c>
      <c r="H3728" s="80">
        <f t="shared" si="164"/>
        <v>2889</v>
      </c>
      <c r="I3728" s="91">
        <v>2416</v>
      </c>
      <c r="J3728" s="91">
        <v>473</v>
      </c>
      <c r="K3728" s="83">
        <f>(H3728)/VLOOKUP(D3728,'Dados Base'!$B:$K,6,FALSE)</f>
        <v>12.326137042409762</v>
      </c>
      <c r="L3728" s="88">
        <f t="shared" si="166"/>
        <v>83.627552786431295</v>
      </c>
      <c r="M3728" s="93">
        <v>3</v>
      </c>
      <c r="N3728" s="98">
        <v>0.75900000000000001</v>
      </c>
      <c r="O3728" s="91">
        <v>25</v>
      </c>
      <c r="P3728" s="91" t="s">
        <v>691</v>
      </c>
      <c r="Q3728" s="91" t="s">
        <v>691</v>
      </c>
      <c r="R3728" s="91" t="s">
        <v>691</v>
      </c>
      <c r="S3728" s="91">
        <v>3</v>
      </c>
      <c r="T3728" s="91" t="s">
        <v>691</v>
      </c>
      <c r="U3728" s="91">
        <v>12</v>
      </c>
      <c r="V3728" s="91">
        <v>18</v>
      </c>
      <c r="W3728" s="99">
        <v>88.762500000000003</v>
      </c>
      <c r="X3728" s="19">
        <v>6.5611898437499989E-3</v>
      </c>
      <c r="Y3728" s="29">
        <v>0.95</v>
      </c>
      <c r="Z3728" s="30">
        <v>85</v>
      </c>
      <c r="AA3728" s="30">
        <v>44</v>
      </c>
      <c r="AB3728" s="31">
        <v>0</v>
      </c>
      <c r="AC3728" s="32">
        <v>0</v>
      </c>
      <c r="AD3728" s="153">
        <f>VLOOKUP(D3728,'Dados Base'!$B:$K,9,FALSE)*31536000/VLOOKUP($F3728,F:H,MATCH(H3727,F3727:AF3727,0),FALSE)</f>
        <v>19757.757009345794</v>
      </c>
      <c r="AE3728" s="153">
        <f>VLOOKUP(D3728,'Dados Base'!$B:$K,10,FALSE)*31536000/VLOOKUP($F3728,F:H,MATCH(H3727,F3727:AF3727,0),FALSE)</f>
        <v>1528.2242990654202</v>
      </c>
      <c r="AF3728" s="14">
        <v>87.21</v>
      </c>
      <c r="AG3728" s="15" t="s">
        <v>692</v>
      </c>
      <c r="AH3728" s="14">
        <v>73.56</v>
      </c>
      <c r="AI3728" s="14">
        <v>14.28</v>
      </c>
      <c r="AJ3728" s="14">
        <v>100</v>
      </c>
      <c r="AK3728" s="72">
        <f>(SUMIFS('Banco de Indicadores Mun. (2)'!I:I,'Banco de Indicadores Mun. (2)'!B:B,'Banco de Indicadores - Mun. (1)'!B3728,'Banco de Indicadores Mun. (2)'!A:A,'Banco de Indicadores - Mun. (1)'!A3728) / VLOOKUP(D3728,'Dados Base'!$B:$K,8,FALSE)) * 100</f>
        <v>0</v>
      </c>
      <c r="AL3728" s="72">
        <f>(SUMIFS('Banco de Indicadores Mun. (2)'!I:I,'Banco de Indicadores Mun. (2)'!B:B,'Banco de Indicadores - Mun. (1)'!B3728,'Banco de Indicadores Mun. (2)'!A:A,'Banco de Indicadores - Mun. (1)'!A3728) / VLOOKUP(D3728,'Dados Base'!$B:$K,9,FALSE)) * 100</f>
        <v>0</v>
      </c>
      <c r="AM3728" s="72">
        <f>(SUMIFS('Banco de Indicadores Mun. (2)'!J:J,'Banco de Indicadores Mun. (2)'!B:B,'Banco de Indicadores - Mun. (1)'!B3728,'Banco de Indicadores Mun. (2)'!A:A,'Banco de Indicadores - Mun. (1)'!A3728) / VLOOKUP(D3728,'Dados Base'!$B:$K,7,FALSE)) * 100</f>
        <v>0</v>
      </c>
      <c r="AN3728" s="72">
        <f>(SUMIFS('Banco de Indicadores Mun. (2)'!K:K,'Banco de Indicadores Mun. (2)'!B:B,'Banco de Indicadores - Mun. (1)'!B3728,'Banco de Indicadores Mun. (2)'!A:A,'Banco de Indicadores - Mun. (1)'!A3728) / VLOOKUP(D3728,'Dados Base'!$B:$K,10,FALSE)) * 100</f>
        <v>0</v>
      </c>
      <c r="AO3728" s="33">
        <v>0</v>
      </c>
      <c r="AP3728" s="34">
        <v>0</v>
      </c>
      <c r="AQ3728" s="17">
        <v>0</v>
      </c>
      <c r="AR3728" s="24">
        <v>7.1</v>
      </c>
      <c r="AS3728" s="35">
        <v>82</v>
      </c>
      <c r="AT3728" s="35">
        <v>82</v>
      </c>
      <c r="AU3728" s="35">
        <v>65.891472868217051</v>
      </c>
      <c r="AV3728" s="7">
        <v>6.99</v>
      </c>
      <c r="AW3728" s="36">
        <v>0</v>
      </c>
      <c r="AX3728" s="36">
        <v>0</v>
      </c>
      <c r="AY3728" s="117">
        <v>13.913627904754575</v>
      </c>
    </row>
    <row r="3729" spans="1:51" ht="15" x14ac:dyDescent="0.25">
      <c r="A3729" s="144">
        <v>2012</v>
      </c>
      <c r="B3729" s="77" t="s">
        <v>504</v>
      </c>
      <c r="C3729" s="78">
        <v>16</v>
      </c>
      <c r="D3729" s="77">
        <v>3544608</v>
      </c>
      <c r="E3729" s="78">
        <v>354460816</v>
      </c>
      <c r="F3729" s="78" t="str">
        <f t="shared" si="165"/>
        <v>3544608162012</v>
      </c>
      <c r="G3729" s="96">
        <v>0.58175649681651009</v>
      </c>
      <c r="H3729" s="80">
        <f t="shared" si="164"/>
        <v>5270</v>
      </c>
      <c r="I3729" s="91">
        <v>4665</v>
      </c>
      <c r="J3729" s="91">
        <v>605</v>
      </c>
      <c r="K3729" s="83">
        <f>(H3729)/VLOOKUP(D3729,'Dados Base'!$B:$K,6,FALSE)</f>
        <v>16.909452608611947</v>
      </c>
      <c r="L3729" s="88">
        <f t="shared" si="166"/>
        <v>88.519924098671737</v>
      </c>
      <c r="M3729" s="93">
        <v>5</v>
      </c>
      <c r="N3729" s="98">
        <v>0.72799999999999998</v>
      </c>
      <c r="O3729" s="91">
        <v>55</v>
      </c>
      <c r="P3729" s="91" t="s">
        <v>691</v>
      </c>
      <c r="Q3729" s="91" t="s">
        <v>691</v>
      </c>
      <c r="R3729" s="91" t="s">
        <v>691</v>
      </c>
      <c r="S3729" s="91">
        <v>3</v>
      </c>
      <c r="T3729" s="91" t="s">
        <v>691</v>
      </c>
      <c r="U3729" s="91">
        <v>23</v>
      </c>
      <c r="V3729" s="91">
        <v>22</v>
      </c>
      <c r="W3729" s="99">
        <v>72.634500000000003</v>
      </c>
      <c r="X3729" s="19">
        <v>1.2974630208333334E-2</v>
      </c>
      <c r="Y3729" s="29">
        <v>1.84</v>
      </c>
      <c r="Z3729" s="30">
        <v>212</v>
      </c>
      <c r="AA3729" s="30">
        <v>37</v>
      </c>
      <c r="AB3729" s="31">
        <v>2</v>
      </c>
      <c r="AC3729" s="32">
        <v>0</v>
      </c>
      <c r="AD3729" s="153">
        <f>VLOOKUP(D3729,'Dados Base'!$B:$K,9,FALSE)*31536000/VLOOKUP($F3729,F:H,MATCH(H3728,F3728:AF3728,0),FALSE)</f>
        <v>14002.702087286527</v>
      </c>
      <c r="AE3729" s="153">
        <f>VLOOKUP(D3729,'Dados Base'!$B:$K,10,FALSE)*31536000/VLOOKUP($F3729,F:H,MATCH(H3728,F3728:AF3728,0),FALSE)</f>
        <v>1256.6527514231498</v>
      </c>
      <c r="AF3729" s="14">
        <v>94.54</v>
      </c>
      <c r="AG3729" s="15" t="s">
        <v>692</v>
      </c>
      <c r="AH3729" s="14" t="s">
        <v>692</v>
      </c>
      <c r="AI3729" s="14">
        <v>15</v>
      </c>
      <c r="AJ3729" s="14">
        <v>100</v>
      </c>
      <c r="AK3729" s="72">
        <f>(SUMIFS('Banco de Indicadores Mun. (2)'!I:I,'Banco de Indicadores Mun. (2)'!B:B,'Banco de Indicadores - Mun. (1)'!B3729,'Banco de Indicadores Mun. (2)'!A:A,'Banco de Indicadores - Mun. (1)'!A3729) / VLOOKUP(D3729,'Dados Base'!$B:$K,8,FALSE)) * 100</f>
        <v>0</v>
      </c>
      <c r="AL3729" s="72">
        <f>(SUMIFS('Banco de Indicadores Mun. (2)'!I:I,'Banco de Indicadores Mun. (2)'!B:B,'Banco de Indicadores - Mun. (1)'!B3729,'Banco de Indicadores Mun. (2)'!A:A,'Banco de Indicadores - Mun. (1)'!A3729) / VLOOKUP(D3729,'Dados Base'!$B:$K,9,FALSE)) * 100</f>
        <v>0</v>
      </c>
      <c r="AM3729" s="72">
        <f>(SUMIFS('Banco de Indicadores Mun. (2)'!J:J,'Banco de Indicadores Mun. (2)'!B:B,'Banco de Indicadores - Mun. (1)'!B3729,'Banco de Indicadores Mun. (2)'!A:A,'Banco de Indicadores - Mun. (1)'!A3729) / VLOOKUP(D3729,'Dados Base'!$B:$K,7,FALSE)) * 100</f>
        <v>0</v>
      </c>
      <c r="AN3729" s="72">
        <f>(SUMIFS('Banco de Indicadores Mun. (2)'!K:K,'Banco de Indicadores Mun. (2)'!B:B,'Banco de Indicadores - Mun. (1)'!B3729,'Banco de Indicadores Mun. (2)'!A:A,'Banco de Indicadores - Mun. (1)'!A3729) / VLOOKUP(D3729,'Dados Base'!$B:$K,10,FALSE)) * 100</f>
        <v>0</v>
      </c>
      <c r="AO3729" s="33">
        <v>0</v>
      </c>
      <c r="AP3729" s="34">
        <v>0</v>
      </c>
      <c r="AQ3729" s="17">
        <v>0</v>
      </c>
      <c r="AR3729" s="24">
        <v>8</v>
      </c>
      <c r="AS3729" s="35">
        <v>100</v>
      </c>
      <c r="AT3729" s="35">
        <v>100</v>
      </c>
      <c r="AU3729" s="35">
        <v>85.140562248995991</v>
      </c>
      <c r="AV3729" s="7">
        <v>9.8000000000000007</v>
      </c>
      <c r="AW3729" s="36">
        <v>0</v>
      </c>
      <c r="AX3729" s="36">
        <v>0</v>
      </c>
      <c r="AY3729" s="117">
        <v>7.0386746633122836</v>
      </c>
    </row>
    <row r="3730" spans="1:51" ht="15" x14ac:dyDescent="0.25">
      <c r="A3730" s="144">
        <v>2012</v>
      </c>
      <c r="B3730" s="77" t="s">
        <v>505</v>
      </c>
      <c r="C3730" s="78">
        <v>21</v>
      </c>
      <c r="D3730" s="77">
        <v>3544707</v>
      </c>
      <c r="E3730" s="78">
        <v>354470721</v>
      </c>
      <c r="F3730" s="78" t="str">
        <f t="shared" si="165"/>
        <v>3544707212012</v>
      </c>
      <c r="G3730" s="96">
        <v>-0.21153391548479616</v>
      </c>
      <c r="H3730" s="80">
        <f t="shared" si="164"/>
        <v>2383</v>
      </c>
      <c r="I3730" s="91">
        <v>1855</v>
      </c>
      <c r="J3730" s="91">
        <v>528</v>
      </c>
      <c r="K3730" s="83">
        <f>(H3730)/VLOOKUP(D3730,'Dados Base'!$B:$K,6,FALSE)</f>
        <v>16.000805747666689</v>
      </c>
      <c r="L3730" s="88">
        <f t="shared" si="166"/>
        <v>77.843054972723451</v>
      </c>
      <c r="M3730" s="93">
        <v>4</v>
      </c>
      <c r="N3730" s="98">
        <v>0.73</v>
      </c>
      <c r="O3730" s="91">
        <v>28</v>
      </c>
      <c r="P3730" s="91" t="s">
        <v>691</v>
      </c>
      <c r="Q3730" s="91" t="s">
        <v>691</v>
      </c>
      <c r="R3730" s="91" t="s">
        <v>691</v>
      </c>
      <c r="S3730" s="91">
        <v>5</v>
      </c>
      <c r="T3730" s="91" t="s">
        <v>691</v>
      </c>
      <c r="U3730" s="91">
        <v>5</v>
      </c>
      <c r="V3730" s="91">
        <v>17</v>
      </c>
      <c r="W3730" s="99">
        <v>0</v>
      </c>
      <c r="X3730" s="19">
        <v>5.1538580729166665E-3</v>
      </c>
      <c r="Y3730" s="29">
        <v>0.73</v>
      </c>
      <c r="Z3730" s="30">
        <v>85</v>
      </c>
      <c r="AA3730" s="30">
        <v>13</v>
      </c>
      <c r="AB3730" s="31">
        <v>1</v>
      </c>
      <c r="AC3730" s="32">
        <v>0</v>
      </c>
      <c r="AD3730" s="153">
        <f>VLOOKUP(D3730,'Dados Base'!$B:$K,9,FALSE)*31536000/VLOOKUP($F3730,F:H,MATCH(H3729,F3729:AF3729,0),FALSE)</f>
        <v>15748.14939152329</v>
      </c>
      <c r="AE3730" s="153">
        <f>VLOOKUP(D3730,'Dados Base'!$B:$K,10,FALSE)*31536000/VLOOKUP($F3730,F:H,MATCH(H3729,F3729:AF3729,0),FALSE)</f>
        <v>1720.3860679815366</v>
      </c>
      <c r="AF3730" s="14">
        <v>83.05</v>
      </c>
      <c r="AG3730" s="15">
        <v>100</v>
      </c>
      <c r="AH3730" s="14">
        <v>74.150000000000006</v>
      </c>
      <c r="AI3730" s="14">
        <v>15.66</v>
      </c>
      <c r="AJ3730" s="14">
        <v>100</v>
      </c>
      <c r="AK3730" s="72">
        <f>(SUMIFS('Banco de Indicadores Mun. (2)'!I:I,'Banco de Indicadores Mun. (2)'!B:B,'Banco de Indicadores - Mun. (1)'!B3730,'Banco de Indicadores Mun. (2)'!A:A,'Banco de Indicadores - Mun. (1)'!A3730) / VLOOKUP(D3730,'Dados Base'!$B:$K,8,FALSE)) * 100</f>
        <v>0</v>
      </c>
      <c r="AL3730" s="72">
        <f>(SUMIFS('Banco de Indicadores Mun. (2)'!I:I,'Banco de Indicadores Mun. (2)'!B:B,'Banco de Indicadores - Mun. (1)'!B3730,'Banco de Indicadores Mun. (2)'!A:A,'Banco de Indicadores - Mun. (1)'!A3730) / VLOOKUP(D3730,'Dados Base'!$B:$K,9,FALSE)) * 100</f>
        <v>0</v>
      </c>
      <c r="AM3730" s="72">
        <f>(SUMIFS('Banco de Indicadores Mun. (2)'!J:J,'Banco de Indicadores Mun. (2)'!B:B,'Banco de Indicadores - Mun. (1)'!B3730,'Banco de Indicadores Mun. (2)'!A:A,'Banco de Indicadores - Mun. (1)'!A3730) / VLOOKUP(D3730,'Dados Base'!$B:$K,7,FALSE)) * 100</f>
        <v>0</v>
      </c>
      <c r="AN3730" s="72">
        <f>(SUMIFS('Banco de Indicadores Mun. (2)'!K:K,'Banco de Indicadores Mun. (2)'!B:B,'Banco de Indicadores - Mun. (1)'!B3730,'Banco de Indicadores Mun. (2)'!A:A,'Banco de Indicadores - Mun. (1)'!A3730) / VLOOKUP(D3730,'Dados Base'!$B:$K,10,FALSE)) * 100</f>
        <v>0</v>
      </c>
      <c r="AO3730" s="33">
        <v>0</v>
      </c>
      <c r="AP3730" s="34">
        <v>0</v>
      </c>
      <c r="AQ3730" s="17">
        <v>0</v>
      </c>
      <c r="AR3730" s="24">
        <v>7.7</v>
      </c>
      <c r="AS3730" s="35">
        <v>100</v>
      </c>
      <c r="AT3730" s="35">
        <v>100</v>
      </c>
      <c r="AU3730" s="35">
        <v>86.734693877551024</v>
      </c>
      <c r="AV3730" s="7">
        <v>9.6999999999999993</v>
      </c>
      <c r="AW3730" s="36">
        <v>0</v>
      </c>
      <c r="AX3730" s="36">
        <v>0</v>
      </c>
      <c r="AY3730" s="117">
        <v>102.06478285906778</v>
      </c>
    </row>
    <row r="3731" spans="1:51" ht="15" x14ac:dyDescent="0.25">
      <c r="A3731" s="144">
        <v>2012</v>
      </c>
      <c r="B3731" s="77" t="s">
        <v>506</v>
      </c>
      <c r="C3731" s="78">
        <v>16</v>
      </c>
      <c r="D3731" s="77">
        <v>3544806</v>
      </c>
      <c r="E3731" s="78">
        <v>354480616</v>
      </c>
      <c r="F3731" s="78" t="str">
        <f t="shared" si="165"/>
        <v>3544806162012</v>
      </c>
      <c r="G3731" s="96">
        <v>1.6372881676358642</v>
      </c>
      <c r="H3731" s="80">
        <f t="shared" si="164"/>
        <v>5577</v>
      </c>
      <c r="I3731" s="91">
        <v>5077</v>
      </c>
      <c r="J3731" s="91">
        <v>500</v>
      </c>
      <c r="K3731" s="83">
        <f>(H3731)/VLOOKUP(D3731,'Dados Base'!$B:$K,6,FALSE)</f>
        <v>18.068424803991444</v>
      </c>
      <c r="L3731" s="88">
        <f t="shared" si="166"/>
        <v>91.034606419221802</v>
      </c>
      <c r="M3731" s="93">
        <v>4</v>
      </c>
      <c r="N3731" s="98">
        <v>0.751</v>
      </c>
      <c r="O3731" s="91">
        <v>49</v>
      </c>
      <c r="P3731" s="91" t="s">
        <v>691</v>
      </c>
      <c r="Q3731" s="91" t="s">
        <v>691</v>
      </c>
      <c r="R3731" s="91" t="s">
        <v>691</v>
      </c>
      <c r="S3731" s="91">
        <v>11</v>
      </c>
      <c r="T3731" s="91" t="s">
        <v>691</v>
      </c>
      <c r="U3731" s="91">
        <v>40</v>
      </c>
      <c r="V3731" s="91">
        <v>34</v>
      </c>
      <c r="W3731" s="99">
        <v>58.502699999999997</v>
      </c>
      <c r="X3731" s="19">
        <v>1.2783048314581836E-2</v>
      </c>
      <c r="Y3731" s="29">
        <v>2.0099999999999998</v>
      </c>
      <c r="Z3731" s="30">
        <v>204</v>
      </c>
      <c r="AA3731" s="30">
        <v>67</v>
      </c>
      <c r="AB3731" s="31">
        <v>1</v>
      </c>
      <c r="AC3731" s="32">
        <v>0</v>
      </c>
      <c r="AD3731" s="153">
        <f>VLOOKUP(D3731,'Dados Base'!$B:$K,9,FALSE)*31536000/VLOOKUP($F3731,F:H,MATCH(H3730,F3730:AF3730,0),FALSE)</f>
        <v>12836.062399139322</v>
      </c>
      <c r="AE3731" s="153">
        <f>VLOOKUP(D3731,'Dados Base'!$B:$K,10,FALSE)*31536000/VLOOKUP($F3731,F:H,MATCH(H3730,F3730:AF3730,0),FALSE)</f>
        <v>1130.9306078536852</v>
      </c>
      <c r="AF3731" s="14" t="s">
        <v>692</v>
      </c>
      <c r="AG3731" s="15">
        <v>90</v>
      </c>
      <c r="AH3731" s="14">
        <v>85.95</v>
      </c>
      <c r="AI3731" s="14" t="s">
        <v>692</v>
      </c>
      <c r="AJ3731" s="14" t="s">
        <v>692</v>
      </c>
      <c r="AK3731" s="72">
        <f>(SUMIFS('Banco de Indicadores Mun. (2)'!I:I,'Banco de Indicadores Mun. (2)'!B:B,'Banco de Indicadores - Mun. (1)'!B3731,'Banco de Indicadores Mun. (2)'!A:A,'Banco de Indicadores - Mun. (1)'!A3731) / VLOOKUP(D3731,'Dados Base'!$B:$K,8,FALSE)) * 100</f>
        <v>0</v>
      </c>
      <c r="AL3731" s="72">
        <f>(SUMIFS('Banco de Indicadores Mun. (2)'!I:I,'Banco de Indicadores Mun. (2)'!B:B,'Banco de Indicadores - Mun. (1)'!B3731,'Banco de Indicadores Mun. (2)'!A:A,'Banco de Indicadores - Mun. (1)'!A3731) / VLOOKUP(D3731,'Dados Base'!$B:$K,9,FALSE)) * 100</f>
        <v>0</v>
      </c>
      <c r="AM3731" s="72">
        <f>(SUMIFS('Banco de Indicadores Mun. (2)'!J:J,'Banco de Indicadores Mun. (2)'!B:B,'Banco de Indicadores - Mun. (1)'!B3731,'Banco de Indicadores Mun. (2)'!A:A,'Banco de Indicadores - Mun. (1)'!A3731) / VLOOKUP(D3731,'Dados Base'!$B:$K,7,FALSE)) * 100</f>
        <v>0</v>
      </c>
      <c r="AN3731" s="72">
        <f>(SUMIFS('Banco de Indicadores Mun. (2)'!K:K,'Banco de Indicadores Mun. (2)'!B:B,'Banco de Indicadores - Mun. (1)'!B3731,'Banco de Indicadores Mun. (2)'!A:A,'Banco de Indicadores - Mun. (1)'!A3731) / VLOOKUP(D3731,'Dados Base'!$B:$K,10,FALSE)) * 100</f>
        <v>0</v>
      </c>
      <c r="AO3731" s="33">
        <v>0</v>
      </c>
      <c r="AP3731" s="34">
        <v>0</v>
      </c>
      <c r="AQ3731" s="17">
        <v>0</v>
      </c>
      <c r="AR3731" s="24">
        <v>8.1</v>
      </c>
      <c r="AS3731" s="35">
        <v>100</v>
      </c>
      <c r="AT3731" s="35">
        <v>93</v>
      </c>
      <c r="AU3731" s="35">
        <v>75.276752767527682</v>
      </c>
      <c r="AV3731" s="7">
        <v>8.09</v>
      </c>
      <c r="AW3731" s="36">
        <v>0</v>
      </c>
      <c r="AX3731" s="36">
        <v>0</v>
      </c>
      <c r="AY3731" s="117">
        <v>73.340804046135446</v>
      </c>
    </row>
    <row r="3732" spans="1:51" ht="15" x14ac:dyDescent="0.25">
      <c r="A3732" s="144">
        <v>2012</v>
      </c>
      <c r="B3732" s="77" t="s">
        <v>507</v>
      </c>
      <c r="C3732" s="78">
        <v>4</v>
      </c>
      <c r="D3732" s="77">
        <v>3544905</v>
      </c>
      <c r="E3732" s="78">
        <v>35449054</v>
      </c>
      <c r="F3732" s="78" t="str">
        <f t="shared" si="165"/>
        <v>354490542012</v>
      </c>
      <c r="G3732" s="96">
        <v>1.2175152106995268</v>
      </c>
      <c r="H3732" s="80">
        <f t="shared" si="164"/>
        <v>10765</v>
      </c>
      <c r="I3732" s="91">
        <v>9846</v>
      </c>
      <c r="J3732" s="91">
        <v>919</v>
      </c>
      <c r="K3732" s="83">
        <f>(H3732)/VLOOKUP(D3732,'Dados Base'!$B:$K,6,FALSE)</f>
        <v>35.440329218106996</v>
      </c>
      <c r="L3732" s="88">
        <f t="shared" si="166"/>
        <v>91.463074779377621</v>
      </c>
      <c r="M3732" s="93">
        <v>3</v>
      </c>
      <c r="N3732" s="98">
        <v>0.77200000000000002</v>
      </c>
      <c r="O3732" s="91">
        <v>94</v>
      </c>
      <c r="P3732" s="91" t="s">
        <v>691</v>
      </c>
      <c r="Q3732" s="91" t="s">
        <v>691</v>
      </c>
      <c r="R3732" s="91" t="s">
        <v>691</v>
      </c>
      <c r="S3732" s="91">
        <v>36</v>
      </c>
      <c r="T3732" s="91" t="s">
        <v>691</v>
      </c>
      <c r="U3732" s="91">
        <v>94</v>
      </c>
      <c r="V3732" s="91">
        <v>93</v>
      </c>
      <c r="W3732" s="99">
        <v>0</v>
      </c>
      <c r="X3732" s="19">
        <v>2.6342220636286138E-2</v>
      </c>
      <c r="Y3732" s="29">
        <v>3.9</v>
      </c>
      <c r="Z3732" s="30">
        <v>440</v>
      </c>
      <c r="AA3732" s="30">
        <v>86</v>
      </c>
      <c r="AB3732" s="31">
        <v>0</v>
      </c>
      <c r="AC3732" s="32">
        <v>0</v>
      </c>
      <c r="AD3732" s="153">
        <f>VLOOKUP(D3732,'Dados Base'!$B:$K,9,FALSE)*31536000/VLOOKUP($F3732,F:H,MATCH(H3731,F3731:AF3731,0),FALSE)</f>
        <v>13827.21040408732</v>
      </c>
      <c r="AE3732" s="153">
        <f>VLOOKUP(D3732,'Dados Base'!$B:$K,10,FALSE)*31536000/VLOOKUP($F3732,F:H,MATCH(H3731,F3731:AF3731,0),FALSE)</f>
        <v>1376.862052949373</v>
      </c>
      <c r="AF3732" s="14" t="s">
        <v>692</v>
      </c>
      <c r="AG3732" s="15" t="s">
        <v>692</v>
      </c>
      <c r="AH3732" s="14" t="s">
        <v>692</v>
      </c>
      <c r="AI3732" s="14" t="s">
        <v>692</v>
      </c>
      <c r="AJ3732" s="14" t="s">
        <v>692</v>
      </c>
      <c r="AK3732" s="72">
        <f>(SUMIFS('Banco de Indicadores Mun. (2)'!I:I,'Banco de Indicadores Mun. (2)'!B:B,'Banco de Indicadores - Mun. (1)'!B3732,'Banco de Indicadores Mun. (2)'!A:A,'Banco de Indicadores - Mun. (1)'!A3732) / VLOOKUP(D3732,'Dados Base'!$B:$K,8,FALSE)) * 100</f>
        <v>0</v>
      </c>
      <c r="AL3732" s="72">
        <f>(SUMIFS('Banco de Indicadores Mun. (2)'!I:I,'Banco de Indicadores Mun. (2)'!B:B,'Banco de Indicadores - Mun. (1)'!B3732,'Banco de Indicadores Mun. (2)'!A:A,'Banco de Indicadores - Mun. (1)'!A3732) / VLOOKUP(D3732,'Dados Base'!$B:$K,9,FALSE)) * 100</f>
        <v>0</v>
      </c>
      <c r="AM3732" s="72">
        <f>(SUMIFS('Banco de Indicadores Mun. (2)'!J:J,'Banco de Indicadores Mun. (2)'!B:B,'Banco de Indicadores - Mun. (1)'!B3732,'Banco de Indicadores Mun. (2)'!A:A,'Banco de Indicadores - Mun. (1)'!A3732) / VLOOKUP(D3732,'Dados Base'!$B:$K,7,FALSE)) * 100</f>
        <v>0</v>
      </c>
      <c r="AN3732" s="72">
        <f>(SUMIFS('Banco de Indicadores Mun. (2)'!K:K,'Banco de Indicadores Mun. (2)'!B:B,'Banco de Indicadores - Mun. (1)'!B3732,'Banco de Indicadores Mun. (2)'!A:A,'Banco de Indicadores - Mun. (1)'!A3732) / VLOOKUP(D3732,'Dados Base'!$B:$K,10,FALSE)) * 100</f>
        <v>0</v>
      </c>
      <c r="AO3732" s="33">
        <v>0</v>
      </c>
      <c r="AP3732" s="34">
        <v>0</v>
      </c>
      <c r="AQ3732" s="17">
        <v>0</v>
      </c>
      <c r="AR3732" s="24">
        <v>8.6</v>
      </c>
      <c r="AS3732" s="35">
        <v>100</v>
      </c>
      <c r="AT3732" s="35">
        <v>100</v>
      </c>
      <c r="AU3732" s="35">
        <v>83.650190114068451</v>
      </c>
      <c r="AV3732" s="7">
        <v>9.6999999999999993</v>
      </c>
      <c r="AW3732" s="36">
        <v>0</v>
      </c>
      <c r="AX3732" s="36">
        <v>0</v>
      </c>
      <c r="AY3732" s="117">
        <v>14.976738424861225</v>
      </c>
    </row>
    <row r="3733" spans="1:51" ht="15" x14ac:dyDescent="0.25">
      <c r="A3733" s="144">
        <v>2012</v>
      </c>
      <c r="B3733" s="77" t="s">
        <v>508</v>
      </c>
      <c r="C3733" s="78">
        <v>6</v>
      </c>
      <c r="D3733" s="77">
        <v>3545001</v>
      </c>
      <c r="E3733" s="78">
        <v>35450016</v>
      </c>
      <c r="F3733" s="78" t="str">
        <f t="shared" si="165"/>
        <v>354500162012</v>
      </c>
      <c r="G3733" s="96">
        <v>0.8001442327142172</v>
      </c>
      <c r="H3733" s="80">
        <f t="shared" si="164"/>
        <v>15861</v>
      </c>
      <c r="I3733" s="91">
        <v>10184</v>
      </c>
      <c r="J3733" s="91">
        <v>5677</v>
      </c>
      <c r="K3733" s="83">
        <f>(H3733)/VLOOKUP(D3733,'Dados Base'!$B:$K,6,FALSE)</f>
        <v>37.246383618260381</v>
      </c>
      <c r="L3733" s="88">
        <f t="shared" si="166"/>
        <v>64.207805308618632</v>
      </c>
      <c r="M3733" s="93">
        <v>4</v>
      </c>
      <c r="N3733" s="98">
        <v>0.73199999999999998</v>
      </c>
      <c r="O3733" s="91">
        <v>116</v>
      </c>
      <c r="P3733" s="91" t="s">
        <v>691</v>
      </c>
      <c r="Q3733" s="91" t="s">
        <v>691</v>
      </c>
      <c r="R3733" s="91" t="s">
        <v>691</v>
      </c>
      <c r="S3733" s="91">
        <v>12</v>
      </c>
      <c r="T3733" s="91" t="s">
        <v>691</v>
      </c>
      <c r="U3733" s="91">
        <v>105</v>
      </c>
      <c r="V3733" s="91">
        <v>76</v>
      </c>
      <c r="W3733" s="99">
        <v>40.049999999999997</v>
      </c>
      <c r="X3733" s="19">
        <v>3.175414422569444E-2</v>
      </c>
      <c r="Y3733" s="29">
        <v>4.03</v>
      </c>
      <c r="Z3733" s="30">
        <v>389</v>
      </c>
      <c r="AA3733" s="30">
        <v>155</v>
      </c>
      <c r="AB3733" s="31">
        <v>1</v>
      </c>
      <c r="AC3733" s="32">
        <v>0</v>
      </c>
      <c r="AD3733" s="153">
        <f>VLOOKUP(D3733,'Dados Base'!$B:$K,9,FALSE)*31536000/VLOOKUP($F3733,F:H,MATCH(H3732,F3732:AF3732,0),FALSE)</f>
        <v>12307.410629846794</v>
      </c>
      <c r="AE3733" s="153">
        <f>VLOOKUP(D3733,'Dados Base'!$B:$K,10,FALSE)*31536000/VLOOKUP($F3733,F:H,MATCH(H3732,F3732:AF3732,0),FALSE)</f>
        <v>1709.9148855683754</v>
      </c>
      <c r="AF3733" s="14">
        <v>65.77</v>
      </c>
      <c r="AG3733" s="15">
        <v>100</v>
      </c>
      <c r="AH3733" s="14">
        <v>52.92</v>
      </c>
      <c r="AI3733" s="14">
        <v>22.55</v>
      </c>
      <c r="AJ3733" s="14">
        <v>100</v>
      </c>
      <c r="AK3733" s="72">
        <f>(SUMIFS('Banco de Indicadores Mun. (2)'!I:I,'Banco de Indicadores Mun. (2)'!B:B,'Banco de Indicadores - Mun. (1)'!B3733,'Banco de Indicadores Mun. (2)'!A:A,'Banco de Indicadores - Mun. (1)'!A3733) / VLOOKUP(D3733,'Dados Base'!$B:$K,8,FALSE)) * 100</f>
        <v>0</v>
      </c>
      <c r="AL3733" s="72">
        <f>(SUMIFS('Banco de Indicadores Mun. (2)'!I:I,'Banco de Indicadores Mun. (2)'!B:B,'Banco de Indicadores - Mun. (1)'!B3733,'Banco de Indicadores Mun. (2)'!A:A,'Banco de Indicadores - Mun. (1)'!A3733) / VLOOKUP(D3733,'Dados Base'!$B:$K,9,FALSE)) * 100</f>
        <v>0</v>
      </c>
      <c r="AM3733" s="72">
        <f>(SUMIFS('Banco de Indicadores Mun. (2)'!J:J,'Banco de Indicadores Mun. (2)'!B:B,'Banco de Indicadores - Mun. (1)'!B3733,'Banco de Indicadores Mun. (2)'!A:A,'Banco de Indicadores - Mun. (1)'!A3733) / VLOOKUP(D3733,'Dados Base'!$B:$K,7,FALSE)) * 100</f>
        <v>0</v>
      </c>
      <c r="AN3733" s="72">
        <f>(SUMIFS('Banco de Indicadores Mun. (2)'!K:K,'Banco de Indicadores Mun. (2)'!B:B,'Banco de Indicadores - Mun. (1)'!B3733,'Banco de Indicadores Mun. (2)'!A:A,'Banco de Indicadores - Mun. (1)'!A3733) / VLOOKUP(D3733,'Dados Base'!$B:$K,10,FALSE)) * 100</f>
        <v>0</v>
      </c>
      <c r="AO3733" s="33">
        <v>0</v>
      </c>
      <c r="AP3733" s="34">
        <v>0</v>
      </c>
      <c r="AQ3733" s="17">
        <v>0</v>
      </c>
      <c r="AR3733" s="24">
        <v>10</v>
      </c>
      <c r="AS3733" s="35">
        <v>100</v>
      </c>
      <c r="AT3733" s="35">
        <v>90</v>
      </c>
      <c r="AU3733" s="35">
        <v>71.507352941176478</v>
      </c>
      <c r="AV3733" s="7">
        <v>7.69</v>
      </c>
      <c r="AW3733" s="36">
        <v>0</v>
      </c>
      <c r="AX3733" s="36">
        <v>0</v>
      </c>
      <c r="AY3733" s="117">
        <v>12595.666538180789</v>
      </c>
    </row>
    <row r="3734" spans="1:51" ht="15" x14ac:dyDescent="0.25">
      <c r="A3734" s="144">
        <v>2012</v>
      </c>
      <c r="B3734" s="77" t="s">
        <v>509</v>
      </c>
      <c r="C3734" s="78">
        <v>20</v>
      </c>
      <c r="D3734" s="77">
        <v>3545100</v>
      </c>
      <c r="E3734" s="78">
        <v>354510020</v>
      </c>
      <c r="F3734" s="78" t="str">
        <f t="shared" si="165"/>
        <v>3545100202012</v>
      </c>
      <c r="G3734" s="96">
        <v>0.80864060351810707</v>
      </c>
      <c r="H3734" s="80">
        <f t="shared" si="164"/>
        <v>4872</v>
      </c>
      <c r="I3734" s="91">
        <v>4426</v>
      </c>
      <c r="J3734" s="91">
        <v>446</v>
      </c>
      <c r="K3734" s="83">
        <f>(H3734)/VLOOKUP(D3734,'Dados Base'!$B:$K,6,FALSE)</f>
        <v>28.202604920405211</v>
      </c>
      <c r="L3734" s="88">
        <f t="shared" si="166"/>
        <v>90.845648604269286</v>
      </c>
      <c r="M3734" s="93">
        <v>5</v>
      </c>
      <c r="N3734" s="98">
        <v>0.71899999999999997</v>
      </c>
      <c r="O3734" s="91">
        <v>24</v>
      </c>
      <c r="P3734" s="91" t="s">
        <v>691</v>
      </c>
      <c r="Q3734" s="91" t="s">
        <v>691</v>
      </c>
      <c r="R3734" s="91" t="s">
        <v>691</v>
      </c>
      <c r="S3734" s="91">
        <v>2</v>
      </c>
      <c r="T3734" s="91" t="s">
        <v>691</v>
      </c>
      <c r="U3734" s="91">
        <v>21</v>
      </c>
      <c r="V3734" s="91">
        <v>18</v>
      </c>
      <c r="W3734" s="99">
        <v>0</v>
      </c>
      <c r="X3734" s="19">
        <v>1.1702949999999998E-2</v>
      </c>
      <c r="Y3734" s="29">
        <v>1.75</v>
      </c>
      <c r="Z3734" s="30">
        <v>177</v>
      </c>
      <c r="AA3734" s="30">
        <v>59</v>
      </c>
      <c r="AB3734" s="31">
        <v>1</v>
      </c>
      <c r="AC3734" s="32">
        <v>0</v>
      </c>
      <c r="AD3734" s="153">
        <f>VLOOKUP(D3734,'Dados Base'!$B:$K,9,FALSE)*31536000/VLOOKUP($F3734,F:H,MATCH(H3733,F3733:AF3733,0),FALSE)</f>
        <v>8285.3201970443351</v>
      </c>
      <c r="AE3734" s="153">
        <f>VLOOKUP(D3734,'Dados Base'!$B:$K,10,FALSE)*31536000/VLOOKUP($F3734,F:H,MATCH(H3733,F3733:AF3733,0),FALSE)</f>
        <v>1035.6650246305421</v>
      </c>
      <c r="AF3734" s="14">
        <v>92.24</v>
      </c>
      <c r="AG3734" s="15">
        <v>100</v>
      </c>
      <c r="AH3734" s="14">
        <v>61.12</v>
      </c>
      <c r="AI3734" s="14">
        <v>17.690000000000001</v>
      </c>
      <c r="AJ3734" s="14">
        <v>100</v>
      </c>
      <c r="AK3734" s="72">
        <f>(SUMIFS('Banco de Indicadores Mun. (2)'!I:I,'Banco de Indicadores Mun. (2)'!B:B,'Banco de Indicadores - Mun. (1)'!B3734,'Banco de Indicadores Mun. (2)'!A:A,'Banco de Indicadores - Mun. (1)'!A3734) / VLOOKUP(D3734,'Dados Base'!$B:$K,8,FALSE)) * 100</f>
        <v>0</v>
      </c>
      <c r="AL3734" s="72">
        <f>(SUMIFS('Banco de Indicadores Mun. (2)'!I:I,'Banco de Indicadores Mun. (2)'!B:B,'Banco de Indicadores - Mun. (1)'!B3734,'Banco de Indicadores Mun. (2)'!A:A,'Banco de Indicadores - Mun. (1)'!A3734) / VLOOKUP(D3734,'Dados Base'!$B:$K,9,FALSE)) * 100</f>
        <v>0</v>
      </c>
      <c r="AM3734" s="72">
        <f>(SUMIFS('Banco de Indicadores Mun. (2)'!J:J,'Banco de Indicadores Mun. (2)'!B:B,'Banco de Indicadores - Mun. (1)'!B3734,'Banco de Indicadores Mun. (2)'!A:A,'Banco de Indicadores - Mun. (1)'!A3734) / VLOOKUP(D3734,'Dados Base'!$B:$K,7,FALSE)) * 100</f>
        <v>0</v>
      </c>
      <c r="AN3734" s="72">
        <f>(SUMIFS('Banco de Indicadores Mun. (2)'!K:K,'Banco de Indicadores Mun. (2)'!B:B,'Banco de Indicadores - Mun. (1)'!B3734,'Banco de Indicadores Mun. (2)'!A:A,'Banco de Indicadores - Mun. (1)'!A3734) / VLOOKUP(D3734,'Dados Base'!$B:$K,10,FALSE)) * 100</f>
        <v>0</v>
      </c>
      <c r="AO3734" s="33">
        <v>0</v>
      </c>
      <c r="AP3734" s="34">
        <v>0</v>
      </c>
      <c r="AQ3734" s="17">
        <v>0</v>
      </c>
      <c r="AR3734" s="24">
        <v>7.2</v>
      </c>
      <c r="AS3734" s="35">
        <v>100</v>
      </c>
      <c r="AT3734" s="35">
        <v>100</v>
      </c>
      <c r="AU3734" s="35">
        <v>75</v>
      </c>
      <c r="AV3734" s="7">
        <v>8.3800000000000008</v>
      </c>
      <c r="AW3734" s="36">
        <v>0</v>
      </c>
      <c r="AX3734" s="36">
        <v>0</v>
      </c>
      <c r="AY3734" s="117">
        <v>209.91468076643622</v>
      </c>
    </row>
    <row r="3735" spans="1:51" ht="15" x14ac:dyDescent="0.25">
      <c r="A3735" s="144">
        <v>2012</v>
      </c>
      <c r="B3735" s="77" t="s">
        <v>510</v>
      </c>
      <c r="C3735" s="78">
        <v>5</v>
      </c>
      <c r="D3735" s="77">
        <v>3545159</v>
      </c>
      <c r="E3735" s="78">
        <v>35451595</v>
      </c>
      <c r="F3735" s="78" t="str">
        <f t="shared" si="165"/>
        <v>354515952012</v>
      </c>
      <c r="G3735" s="96">
        <v>1.8498015253514799</v>
      </c>
      <c r="H3735" s="80">
        <f t="shared" si="164"/>
        <v>7231</v>
      </c>
      <c r="I3735" s="91">
        <v>6041</v>
      </c>
      <c r="J3735" s="91">
        <v>1190</v>
      </c>
      <c r="K3735" s="83">
        <f>(H3735)/VLOOKUP(D3735,'Dados Base'!$B:$K,6,FALSE)</f>
        <v>71.31163708086784</v>
      </c>
      <c r="L3735" s="88">
        <f t="shared" si="166"/>
        <v>83.543078412391097</v>
      </c>
      <c r="M3735" s="93">
        <v>3</v>
      </c>
      <c r="N3735" s="98">
        <v>0.79100000000000004</v>
      </c>
      <c r="O3735" s="91">
        <v>22</v>
      </c>
      <c r="P3735" s="91" t="s">
        <v>691</v>
      </c>
      <c r="Q3735" s="91" t="s">
        <v>691</v>
      </c>
      <c r="R3735" s="91" t="s">
        <v>691</v>
      </c>
      <c r="S3735" s="91">
        <v>39</v>
      </c>
      <c r="T3735" s="91" t="s">
        <v>691</v>
      </c>
      <c r="U3735" s="91">
        <v>88</v>
      </c>
      <c r="V3735" s="91">
        <v>60</v>
      </c>
      <c r="W3735" s="99">
        <v>0</v>
      </c>
      <c r="X3735" s="19">
        <v>1.8830729166666667E-2</v>
      </c>
      <c r="Y3735" s="29">
        <v>2.42</v>
      </c>
      <c r="Z3735" s="30">
        <v>291</v>
      </c>
      <c r="AA3735" s="30">
        <v>36</v>
      </c>
      <c r="AB3735" s="31">
        <v>3</v>
      </c>
      <c r="AC3735" s="32">
        <v>0</v>
      </c>
      <c r="AD3735" s="153">
        <f>VLOOKUP(D3735,'Dados Base'!$B:$K,9,FALSE)*31536000/VLOOKUP($F3735,F:H,MATCH(H3734,F3734:AF3734,0),FALSE)</f>
        <v>4273.9980638915777</v>
      </c>
      <c r="AE3735" s="153">
        <f>VLOOKUP(D3735,'Dados Base'!$B:$K,10,FALSE)*31536000/VLOOKUP($F3735,F:H,MATCH(H3734,F3734:AF3734,0),FALSE)</f>
        <v>654.18337712626192</v>
      </c>
      <c r="AF3735" s="14">
        <v>100</v>
      </c>
      <c r="AG3735" s="15">
        <v>100</v>
      </c>
      <c r="AH3735" s="14" t="s">
        <v>692</v>
      </c>
      <c r="AI3735" s="14">
        <v>0</v>
      </c>
      <c r="AJ3735" s="14">
        <v>100</v>
      </c>
      <c r="AK3735" s="72">
        <f>(SUMIFS('Banco de Indicadores Mun. (2)'!I:I,'Banco de Indicadores Mun. (2)'!B:B,'Banco de Indicadores - Mun. (1)'!B3735,'Banco de Indicadores Mun. (2)'!A:A,'Banco de Indicadores - Mun. (1)'!A3735) / VLOOKUP(D3735,'Dados Base'!$B:$K,8,FALSE)) * 100</f>
        <v>0</v>
      </c>
      <c r="AL3735" s="72">
        <f>(SUMIFS('Banco de Indicadores Mun. (2)'!I:I,'Banco de Indicadores Mun. (2)'!B:B,'Banco de Indicadores - Mun. (1)'!B3735,'Banco de Indicadores Mun. (2)'!A:A,'Banco de Indicadores - Mun. (1)'!A3735) / VLOOKUP(D3735,'Dados Base'!$B:$K,9,FALSE)) * 100</f>
        <v>0</v>
      </c>
      <c r="AM3735" s="72">
        <f>(SUMIFS('Banco de Indicadores Mun. (2)'!J:J,'Banco de Indicadores Mun. (2)'!B:B,'Banco de Indicadores - Mun. (1)'!B3735,'Banco de Indicadores Mun. (2)'!A:A,'Banco de Indicadores - Mun. (1)'!A3735) / VLOOKUP(D3735,'Dados Base'!$B:$K,7,FALSE)) * 100</f>
        <v>0</v>
      </c>
      <c r="AN3735" s="72">
        <f>(SUMIFS('Banco de Indicadores Mun. (2)'!K:K,'Banco de Indicadores Mun. (2)'!B:B,'Banco de Indicadores - Mun. (1)'!B3735,'Banco de Indicadores Mun. (2)'!A:A,'Banco de Indicadores - Mun. (1)'!A3735) / VLOOKUP(D3735,'Dados Base'!$B:$K,10,FALSE)) * 100</f>
        <v>0</v>
      </c>
      <c r="AO3735" s="33">
        <v>0</v>
      </c>
      <c r="AP3735" s="34">
        <v>0</v>
      </c>
      <c r="AQ3735" s="17">
        <v>0</v>
      </c>
      <c r="AR3735" s="24">
        <v>7.5</v>
      </c>
      <c r="AS3735" s="35">
        <v>99</v>
      </c>
      <c r="AT3735" s="35">
        <v>99.000000000000014</v>
      </c>
      <c r="AU3735" s="35">
        <v>88.9908256880734</v>
      </c>
      <c r="AV3735" s="7">
        <v>9.49</v>
      </c>
      <c r="AW3735" s="36">
        <v>0</v>
      </c>
      <c r="AX3735" s="36">
        <v>0</v>
      </c>
      <c r="AY3735" s="117">
        <v>124.43471008598289</v>
      </c>
    </row>
    <row r="3736" spans="1:51" ht="15" x14ac:dyDescent="0.25">
      <c r="A3736" s="144">
        <v>2012</v>
      </c>
      <c r="B3736" s="77" t="s">
        <v>511</v>
      </c>
      <c r="C3736" s="78">
        <v>5</v>
      </c>
      <c r="D3736" s="77">
        <v>3545209</v>
      </c>
      <c r="E3736" s="78">
        <v>35452095</v>
      </c>
      <c r="F3736" s="78" t="str">
        <f t="shared" si="165"/>
        <v>354520952012</v>
      </c>
      <c r="G3736" s="96">
        <v>1.1642729047138589</v>
      </c>
      <c r="H3736" s="80">
        <f t="shared" si="164"/>
        <v>107432</v>
      </c>
      <c r="I3736" s="91">
        <v>106677</v>
      </c>
      <c r="J3736" s="91">
        <v>755</v>
      </c>
      <c r="K3736" s="83">
        <f>(H3736)/VLOOKUP(D3736,'Dados Base'!$B:$K,6,FALSE)</f>
        <v>800.17875763444067</v>
      </c>
      <c r="L3736" s="88">
        <f t="shared" si="166"/>
        <v>99.297229875642273</v>
      </c>
      <c r="M3736" s="93">
        <v>1</v>
      </c>
      <c r="N3736" s="98">
        <v>0.78</v>
      </c>
      <c r="O3736" s="91">
        <v>32</v>
      </c>
      <c r="P3736" s="91" t="s">
        <v>691</v>
      </c>
      <c r="Q3736" s="91" t="s">
        <v>691</v>
      </c>
      <c r="R3736" s="91" t="s">
        <v>691</v>
      </c>
      <c r="S3736" s="91">
        <v>373</v>
      </c>
      <c r="T3736" s="91" t="s">
        <v>691</v>
      </c>
      <c r="U3736" s="91">
        <v>1072</v>
      </c>
      <c r="V3736" s="91">
        <v>747</v>
      </c>
      <c r="W3736" s="99">
        <v>0.16200000000000001</v>
      </c>
      <c r="X3736" s="19">
        <v>0.37165130527777773</v>
      </c>
      <c r="Y3736" s="29">
        <v>53.31</v>
      </c>
      <c r="Z3736" s="30">
        <v>3917</v>
      </c>
      <c r="AA3736" s="30">
        <v>1841</v>
      </c>
      <c r="AB3736" s="31">
        <v>14</v>
      </c>
      <c r="AC3736" s="32">
        <v>1</v>
      </c>
      <c r="AD3736" s="153">
        <f>VLOOKUP(D3736,'Dados Base'!$B:$K,9,FALSE)*31536000/VLOOKUP($F3736,F:H,MATCH(H3735,F3735:AF3735,0),FALSE)</f>
        <v>410.96135229726713</v>
      </c>
      <c r="AE3736" s="153">
        <f>VLOOKUP(D3736,'Dados Base'!$B:$K,10,FALSE)*31536000/VLOOKUP($F3736,F:H,MATCH(H3735,F3735:AF3735,0),FALSE)</f>
        <v>55.773326383200533</v>
      </c>
      <c r="AF3736" s="14">
        <v>99.3</v>
      </c>
      <c r="AG3736" s="15">
        <v>100</v>
      </c>
      <c r="AH3736" s="14">
        <v>94.99</v>
      </c>
      <c r="AI3736" s="14">
        <v>42.53</v>
      </c>
      <c r="AJ3736" s="14">
        <v>97.7</v>
      </c>
      <c r="AK3736" s="72">
        <f>(SUMIFS('Banco de Indicadores Mun. (2)'!I:I,'Banco de Indicadores Mun. (2)'!B:B,'Banco de Indicadores - Mun. (1)'!B3736,'Banco de Indicadores Mun. (2)'!A:A,'Banco de Indicadores - Mun. (1)'!A3736) / VLOOKUP(D3736,'Dados Base'!$B:$K,8,FALSE)) * 100</f>
        <v>0</v>
      </c>
      <c r="AL3736" s="72">
        <f>(SUMIFS('Banco de Indicadores Mun. (2)'!I:I,'Banco de Indicadores Mun. (2)'!B:B,'Banco de Indicadores - Mun. (1)'!B3736,'Banco de Indicadores Mun. (2)'!A:A,'Banco de Indicadores - Mun. (1)'!A3736) / VLOOKUP(D3736,'Dados Base'!$B:$K,9,FALSE)) * 100</f>
        <v>0</v>
      </c>
      <c r="AM3736" s="72">
        <f>(SUMIFS('Banco de Indicadores Mun. (2)'!J:J,'Banco de Indicadores Mun. (2)'!B:B,'Banco de Indicadores - Mun. (1)'!B3736,'Banco de Indicadores Mun. (2)'!A:A,'Banco de Indicadores - Mun. (1)'!A3736) / VLOOKUP(D3736,'Dados Base'!$B:$K,7,FALSE)) * 100</f>
        <v>0</v>
      </c>
      <c r="AN3736" s="72">
        <f>(SUMIFS('Banco de Indicadores Mun. (2)'!K:K,'Banco de Indicadores Mun. (2)'!B:B,'Banco de Indicadores - Mun. (1)'!B3736,'Banco de Indicadores Mun. (2)'!A:A,'Banco de Indicadores - Mun. (1)'!A3736) / VLOOKUP(D3736,'Dados Base'!$B:$K,10,FALSE)) * 100</f>
        <v>0</v>
      </c>
      <c r="AO3736" s="33">
        <v>0</v>
      </c>
      <c r="AP3736" s="34">
        <v>0</v>
      </c>
      <c r="AQ3736" s="17">
        <v>0</v>
      </c>
      <c r="AR3736" s="24">
        <v>9.6</v>
      </c>
      <c r="AS3736" s="35">
        <v>94.5</v>
      </c>
      <c r="AT3736" s="35">
        <v>80.986500000000007</v>
      </c>
      <c r="AU3736" s="35">
        <v>68.027092740534911</v>
      </c>
      <c r="AV3736" s="7">
        <v>7.62</v>
      </c>
      <c r="AW3736" s="36">
        <v>0</v>
      </c>
      <c r="AX3736" s="36">
        <v>1</v>
      </c>
      <c r="AY3736" s="117">
        <v>126.92118020822507</v>
      </c>
    </row>
    <row r="3737" spans="1:51" ht="15" x14ac:dyDescent="0.25">
      <c r="A3737" s="144">
        <v>2012</v>
      </c>
      <c r="B3737" s="77" t="s">
        <v>512</v>
      </c>
      <c r="C3737" s="78">
        <v>10</v>
      </c>
      <c r="D3737" s="77">
        <v>3545308</v>
      </c>
      <c r="E3737" s="78">
        <v>354530810</v>
      </c>
      <c r="F3737" s="78" t="str">
        <f t="shared" si="165"/>
        <v>3545308102012</v>
      </c>
      <c r="G3737" s="96">
        <v>1.2529708688723717</v>
      </c>
      <c r="H3737" s="80">
        <f t="shared" si="164"/>
        <v>40947</v>
      </c>
      <c r="I3737" s="91">
        <v>32128</v>
      </c>
      <c r="J3737" s="91">
        <v>8819</v>
      </c>
      <c r="K3737" s="83">
        <f>(H3737)/VLOOKUP(D3737,'Dados Base'!$B:$K,6,FALSE)</f>
        <v>146.07755699047482</v>
      </c>
      <c r="L3737" s="88">
        <f t="shared" si="166"/>
        <v>78.462402618018416</v>
      </c>
      <c r="M3737" s="93">
        <v>4</v>
      </c>
      <c r="N3737" s="98">
        <v>0.72899999999999998</v>
      </c>
      <c r="O3737" s="91">
        <v>53</v>
      </c>
      <c r="P3737" s="91" t="s">
        <v>691</v>
      </c>
      <c r="Q3737" s="91" t="s">
        <v>691</v>
      </c>
      <c r="R3737" s="91" t="s">
        <v>691</v>
      </c>
      <c r="S3737" s="91">
        <v>54</v>
      </c>
      <c r="T3737" s="91" t="s">
        <v>691</v>
      </c>
      <c r="U3737" s="91">
        <v>209</v>
      </c>
      <c r="V3737" s="91">
        <v>136</v>
      </c>
      <c r="W3737" s="99">
        <v>0</v>
      </c>
      <c r="X3737" s="19">
        <v>0.12464190972222222</v>
      </c>
      <c r="Y3737" s="29">
        <v>12.83</v>
      </c>
      <c r="Z3737" s="30">
        <v>1401</v>
      </c>
      <c r="AA3737" s="30">
        <v>330</v>
      </c>
      <c r="AB3737" s="31">
        <v>5</v>
      </c>
      <c r="AC3737" s="32">
        <v>0</v>
      </c>
      <c r="AD3737" s="153">
        <f>VLOOKUP(D3737,'Dados Base'!$B:$K,9,FALSE)*31536000/VLOOKUP($F3737,F:H,MATCH(H3736,F3736:AF3736,0),FALSE)</f>
        <v>1933.1174445014287</v>
      </c>
      <c r="AE3737" s="153">
        <f>VLOOKUP(D3737,'Dados Base'!$B:$K,10,FALSE)*31536000/VLOOKUP($F3737,F:H,MATCH(H3736,F3736:AF3736,0),FALSE)</f>
        <v>292.66319876914059</v>
      </c>
      <c r="AF3737" s="14">
        <v>100</v>
      </c>
      <c r="AG3737" s="15">
        <v>78.400000000000006</v>
      </c>
      <c r="AH3737" s="14">
        <v>68.47</v>
      </c>
      <c r="AI3737" s="14">
        <v>47.56</v>
      </c>
      <c r="AJ3737" s="14">
        <v>100</v>
      </c>
      <c r="AK3737" s="72">
        <f>(SUMIFS('Banco de Indicadores Mun. (2)'!I:I,'Banco de Indicadores Mun. (2)'!B:B,'Banco de Indicadores - Mun. (1)'!B3737,'Banco de Indicadores Mun. (2)'!A:A,'Banco de Indicadores - Mun. (1)'!A3737) / VLOOKUP(D3737,'Dados Base'!$B:$K,8,FALSE)) * 100</f>
        <v>0</v>
      </c>
      <c r="AL3737" s="72">
        <f>(SUMIFS('Banco de Indicadores Mun. (2)'!I:I,'Banco de Indicadores Mun. (2)'!B:B,'Banco de Indicadores - Mun. (1)'!B3737,'Banco de Indicadores Mun. (2)'!A:A,'Banco de Indicadores - Mun. (1)'!A3737) / VLOOKUP(D3737,'Dados Base'!$B:$K,9,FALSE)) * 100</f>
        <v>0</v>
      </c>
      <c r="AM3737" s="72">
        <f>(SUMIFS('Banco de Indicadores Mun. (2)'!J:J,'Banco de Indicadores Mun. (2)'!B:B,'Banco de Indicadores - Mun. (1)'!B3737,'Banco de Indicadores Mun. (2)'!A:A,'Banco de Indicadores - Mun. (1)'!A3737) / VLOOKUP(D3737,'Dados Base'!$B:$K,7,FALSE)) * 100</f>
        <v>0</v>
      </c>
      <c r="AN3737" s="72">
        <f>(SUMIFS('Banco de Indicadores Mun. (2)'!K:K,'Banco de Indicadores Mun. (2)'!B:B,'Banco de Indicadores - Mun. (1)'!B3737,'Banco de Indicadores Mun. (2)'!A:A,'Banco de Indicadores - Mun. (1)'!A3737) / VLOOKUP(D3737,'Dados Base'!$B:$K,10,FALSE)) * 100</f>
        <v>0</v>
      </c>
      <c r="AO3737" s="33">
        <v>0</v>
      </c>
      <c r="AP3737" s="34">
        <v>0</v>
      </c>
      <c r="AQ3737" s="17">
        <v>0</v>
      </c>
      <c r="AR3737" s="24">
        <v>8.1999999999999993</v>
      </c>
      <c r="AS3737" s="35">
        <v>87</v>
      </c>
      <c r="AT3737" s="35">
        <v>87</v>
      </c>
      <c r="AU3737" s="35">
        <v>80.935875216637783</v>
      </c>
      <c r="AV3737" s="7">
        <v>9.31</v>
      </c>
      <c r="AW3737" s="36">
        <v>0</v>
      </c>
      <c r="AX3737" s="36">
        <v>0</v>
      </c>
      <c r="AY3737" s="117">
        <v>124.51560136881625</v>
      </c>
    </row>
    <row r="3738" spans="1:51" ht="15" x14ac:dyDescent="0.25">
      <c r="A3738" s="144">
        <v>2012</v>
      </c>
      <c r="B3738" s="77" t="s">
        <v>513</v>
      </c>
      <c r="C3738" s="78">
        <v>17</v>
      </c>
      <c r="D3738" s="77">
        <v>3545407</v>
      </c>
      <c r="E3738" s="78">
        <v>354540717</v>
      </c>
      <c r="F3738" s="78" t="str">
        <f t="shared" si="165"/>
        <v>3545407172012</v>
      </c>
      <c r="G3738" s="96">
        <v>0.35984185851434258</v>
      </c>
      <c r="H3738" s="80">
        <f t="shared" si="164"/>
        <v>8843</v>
      </c>
      <c r="I3738" s="91">
        <v>8022</v>
      </c>
      <c r="J3738" s="91">
        <v>821</v>
      </c>
      <c r="K3738" s="83">
        <f>(H3738)/VLOOKUP(D3738,'Dados Base'!$B:$K,6,FALSE)</f>
        <v>46.771037181996086</v>
      </c>
      <c r="L3738" s="88">
        <f t="shared" si="166"/>
        <v>90.71582042293339</v>
      </c>
      <c r="M3738" s="93">
        <v>4</v>
      </c>
      <c r="N3738" s="98">
        <v>0.70399999999999996</v>
      </c>
      <c r="O3738" s="91">
        <v>49</v>
      </c>
      <c r="P3738" s="91" t="s">
        <v>691</v>
      </c>
      <c r="Q3738" s="91" t="s">
        <v>691</v>
      </c>
      <c r="R3738" s="91" t="s">
        <v>691</v>
      </c>
      <c r="S3738" s="91">
        <v>22</v>
      </c>
      <c r="T3738" s="91" t="s">
        <v>691</v>
      </c>
      <c r="U3738" s="91">
        <v>58</v>
      </c>
      <c r="V3738" s="91">
        <v>34</v>
      </c>
      <c r="W3738" s="99">
        <v>6.8300999999999998</v>
      </c>
      <c r="X3738" s="19">
        <v>2.2892776822916669E-2</v>
      </c>
      <c r="Y3738" s="29">
        <v>3.19</v>
      </c>
      <c r="Z3738" s="30">
        <v>187</v>
      </c>
      <c r="AA3738" s="30">
        <v>244</v>
      </c>
      <c r="AB3738" s="31">
        <v>0</v>
      </c>
      <c r="AC3738" s="32">
        <v>0</v>
      </c>
      <c r="AD3738" s="153">
        <f>VLOOKUP(D3738,'Dados Base'!$B:$K,9,FALSE)*31536000/VLOOKUP($F3738,F:H,MATCH(H3737,F3737:AF3737,0),FALSE)</f>
        <v>6312.1926947868369</v>
      </c>
      <c r="AE3738" s="153">
        <f>VLOOKUP(D3738,'Dados Base'!$B:$K,10,FALSE)*31536000/VLOOKUP($F3738,F:H,MATCH(H3737,F3737:AF3737,0),FALSE)</f>
        <v>677.58000678502788</v>
      </c>
      <c r="AF3738" s="14">
        <v>99.41</v>
      </c>
      <c r="AG3738" s="15" t="s">
        <v>692</v>
      </c>
      <c r="AH3738" s="14" t="s">
        <v>692</v>
      </c>
      <c r="AI3738" s="14">
        <v>19.21</v>
      </c>
      <c r="AJ3738" s="14">
        <v>99.4</v>
      </c>
      <c r="AK3738" s="72">
        <f>(SUMIFS('Banco de Indicadores Mun. (2)'!I:I,'Banco de Indicadores Mun. (2)'!B:B,'Banco de Indicadores - Mun. (1)'!B3738,'Banco de Indicadores Mun. (2)'!A:A,'Banco de Indicadores - Mun. (1)'!A3738) / VLOOKUP(D3738,'Dados Base'!$B:$K,8,FALSE)) * 100</f>
        <v>0</v>
      </c>
      <c r="AL3738" s="72">
        <f>(SUMIFS('Banco de Indicadores Mun. (2)'!I:I,'Banco de Indicadores Mun. (2)'!B:B,'Banco de Indicadores - Mun. (1)'!B3738,'Banco de Indicadores Mun. (2)'!A:A,'Banco de Indicadores - Mun. (1)'!A3738) / VLOOKUP(D3738,'Dados Base'!$B:$K,9,FALSE)) * 100</f>
        <v>0</v>
      </c>
      <c r="AM3738" s="72">
        <f>(SUMIFS('Banco de Indicadores Mun. (2)'!J:J,'Banco de Indicadores Mun. (2)'!B:B,'Banco de Indicadores - Mun. (1)'!B3738,'Banco de Indicadores Mun. (2)'!A:A,'Banco de Indicadores - Mun. (1)'!A3738) / VLOOKUP(D3738,'Dados Base'!$B:$K,7,FALSE)) * 100</f>
        <v>0</v>
      </c>
      <c r="AN3738" s="72">
        <f>(SUMIFS('Banco de Indicadores Mun. (2)'!K:K,'Banco de Indicadores Mun. (2)'!B:B,'Banco de Indicadores - Mun. (1)'!B3738,'Banco de Indicadores Mun. (2)'!A:A,'Banco de Indicadores - Mun. (1)'!A3738) / VLOOKUP(D3738,'Dados Base'!$B:$K,10,FALSE)) * 100</f>
        <v>0</v>
      </c>
      <c r="AO3738" s="33">
        <v>0</v>
      </c>
      <c r="AP3738" s="34">
        <v>0</v>
      </c>
      <c r="AQ3738" s="17">
        <v>0</v>
      </c>
      <c r="AR3738" s="24">
        <v>7.8</v>
      </c>
      <c r="AS3738" s="35">
        <v>67.7</v>
      </c>
      <c r="AT3738" s="35">
        <v>67.7</v>
      </c>
      <c r="AU3738" s="35">
        <v>43.38747099767982</v>
      </c>
      <c r="AV3738" s="7">
        <v>5.33</v>
      </c>
      <c r="AW3738" s="36">
        <v>0</v>
      </c>
      <c r="AX3738" s="36">
        <v>0</v>
      </c>
      <c r="AY3738" s="117">
        <v>1.5183947729487766</v>
      </c>
    </row>
    <row r="3739" spans="1:51" ht="15" x14ac:dyDescent="0.25">
      <c r="A3739" s="144">
        <v>2012</v>
      </c>
      <c r="B3739" s="77" t="s">
        <v>514</v>
      </c>
      <c r="C3739" s="78">
        <v>22</v>
      </c>
      <c r="D3739" s="77">
        <v>3545506</v>
      </c>
      <c r="E3739" s="78">
        <v>354550622</v>
      </c>
      <c r="F3739" s="78" t="str">
        <f t="shared" si="165"/>
        <v>3545506222012</v>
      </c>
      <c r="G3739" s="96">
        <v>1.6809212758468695</v>
      </c>
      <c r="H3739" s="80">
        <f t="shared" si="164"/>
        <v>3797</v>
      </c>
      <c r="I3739" s="91">
        <v>2737</v>
      </c>
      <c r="J3739" s="91">
        <v>1060</v>
      </c>
      <c r="K3739" s="83">
        <f>(H3739)/VLOOKUP(D3739,'Dados Base'!$B:$K,6,FALSE)</f>
        <v>8.3379081666264092</v>
      </c>
      <c r="L3739" s="88">
        <f t="shared" si="166"/>
        <v>72.083223597577046</v>
      </c>
      <c r="M3739" s="93">
        <v>4</v>
      </c>
      <c r="N3739" s="98">
        <v>0.70899999999999996</v>
      </c>
      <c r="O3739" s="91">
        <v>51</v>
      </c>
      <c r="P3739" s="91" t="s">
        <v>691</v>
      </c>
      <c r="Q3739" s="91" t="s">
        <v>691</v>
      </c>
      <c r="R3739" s="91" t="s">
        <v>691</v>
      </c>
      <c r="S3739" s="91">
        <v>3</v>
      </c>
      <c r="T3739" s="91" t="s">
        <v>691</v>
      </c>
      <c r="U3739" s="91">
        <v>23</v>
      </c>
      <c r="V3739" s="91">
        <v>12</v>
      </c>
      <c r="W3739" s="99">
        <v>24.4602</v>
      </c>
      <c r="X3739" s="19">
        <v>7.2409976562500004E-3</v>
      </c>
      <c r="Y3739" s="29">
        <v>1.06</v>
      </c>
      <c r="Z3739" s="30">
        <v>130</v>
      </c>
      <c r="AA3739" s="30">
        <v>13</v>
      </c>
      <c r="AB3739" s="31">
        <v>0</v>
      </c>
      <c r="AC3739" s="32">
        <v>0</v>
      </c>
      <c r="AD3739" s="153">
        <f>VLOOKUP(D3739,'Dados Base'!$B:$K,9,FALSE)*31536000/VLOOKUP($F3739,F:H,MATCH(H3738,F3738:AF3738,0),FALSE)</f>
        <v>27989.54964445615</v>
      </c>
      <c r="AE3739" s="153">
        <f>VLOOKUP(D3739,'Dados Base'!$B:$K,10,FALSE)*31536000/VLOOKUP($F3739,F:H,MATCH(H3738,F3738:AF3738,0),FALSE)</f>
        <v>3986.6420858572556</v>
      </c>
      <c r="AF3739" s="14">
        <v>73.23</v>
      </c>
      <c r="AG3739" s="15" t="s">
        <v>692</v>
      </c>
      <c r="AH3739" s="14">
        <v>68.59</v>
      </c>
      <c r="AI3739" s="14">
        <v>21.25</v>
      </c>
      <c r="AJ3739" s="14">
        <v>100</v>
      </c>
      <c r="AK3739" s="72">
        <f>(SUMIFS('Banco de Indicadores Mun. (2)'!I:I,'Banco de Indicadores Mun. (2)'!B:B,'Banco de Indicadores - Mun. (1)'!B3739,'Banco de Indicadores Mun. (2)'!A:A,'Banco de Indicadores - Mun. (1)'!A3739) / VLOOKUP(D3739,'Dados Base'!$B:$K,8,FALSE)) * 100</f>
        <v>0</v>
      </c>
      <c r="AL3739" s="72">
        <f>(SUMIFS('Banco de Indicadores Mun. (2)'!I:I,'Banco de Indicadores Mun. (2)'!B:B,'Banco de Indicadores - Mun. (1)'!B3739,'Banco de Indicadores Mun. (2)'!A:A,'Banco de Indicadores - Mun. (1)'!A3739) / VLOOKUP(D3739,'Dados Base'!$B:$K,9,FALSE)) * 100</f>
        <v>0</v>
      </c>
      <c r="AM3739" s="72">
        <f>(SUMIFS('Banco de Indicadores Mun. (2)'!J:J,'Banco de Indicadores Mun. (2)'!B:B,'Banco de Indicadores - Mun. (1)'!B3739,'Banco de Indicadores Mun. (2)'!A:A,'Banco de Indicadores - Mun. (1)'!A3739) / VLOOKUP(D3739,'Dados Base'!$B:$K,7,FALSE)) * 100</f>
        <v>0</v>
      </c>
      <c r="AN3739" s="72">
        <f>(SUMIFS('Banco de Indicadores Mun. (2)'!K:K,'Banco de Indicadores Mun. (2)'!B:B,'Banco de Indicadores - Mun. (1)'!B3739,'Banco de Indicadores Mun. (2)'!A:A,'Banco de Indicadores - Mun. (1)'!A3739) / VLOOKUP(D3739,'Dados Base'!$B:$K,10,FALSE)) * 100</f>
        <v>0</v>
      </c>
      <c r="AO3739" s="33">
        <v>0</v>
      </c>
      <c r="AP3739" s="34">
        <v>0</v>
      </c>
      <c r="AQ3739" s="17">
        <v>0</v>
      </c>
      <c r="AR3739" s="24">
        <v>6.9</v>
      </c>
      <c r="AS3739" s="35">
        <v>97</v>
      </c>
      <c r="AT3739" s="35">
        <v>97.000000000000014</v>
      </c>
      <c r="AU3739" s="35">
        <v>90.909090909090907</v>
      </c>
      <c r="AV3739" s="7">
        <v>9.9600000000000009</v>
      </c>
      <c r="AW3739" s="36">
        <v>0</v>
      </c>
      <c r="AX3739" s="36">
        <v>0</v>
      </c>
      <c r="AY3739" s="117">
        <v>141.12784357999553</v>
      </c>
    </row>
    <row r="3740" spans="1:51" ht="15" x14ac:dyDescent="0.25">
      <c r="A3740" s="144">
        <v>2012</v>
      </c>
      <c r="B3740" s="77" t="s">
        <v>515</v>
      </c>
      <c r="C3740" s="78">
        <v>15</v>
      </c>
      <c r="D3740" s="77">
        <v>3545605</v>
      </c>
      <c r="E3740" s="78">
        <v>354560515</v>
      </c>
      <c r="F3740" s="78" t="str">
        <f t="shared" si="165"/>
        <v>3545605152012</v>
      </c>
      <c r="G3740" s="96">
        <v>0.56172103341716184</v>
      </c>
      <c r="H3740" s="80">
        <f t="shared" si="164"/>
        <v>14447</v>
      </c>
      <c r="I3740" s="91">
        <v>13668</v>
      </c>
      <c r="J3740" s="91">
        <v>779</v>
      </c>
      <c r="K3740" s="83">
        <f>(H3740)/VLOOKUP(D3740,'Dados Base'!$B:$K,6,FALSE)</f>
        <v>43.643888586792343</v>
      </c>
      <c r="L3740" s="88">
        <f t="shared" si="166"/>
        <v>94.607877067903374</v>
      </c>
      <c r="M3740" s="93">
        <v>4</v>
      </c>
      <c r="N3740" s="98">
        <v>0.76</v>
      </c>
      <c r="O3740" s="91">
        <v>59</v>
      </c>
      <c r="P3740" s="91" t="s">
        <v>691</v>
      </c>
      <c r="Q3740" s="91" t="s">
        <v>691</v>
      </c>
      <c r="R3740" s="91" t="s">
        <v>691</v>
      </c>
      <c r="S3740" s="91">
        <v>18</v>
      </c>
      <c r="T3740" s="91" t="s">
        <v>691</v>
      </c>
      <c r="U3740" s="91">
        <v>131</v>
      </c>
      <c r="V3740" s="91">
        <v>104</v>
      </c>
      <c r="W3740" s="99">
        <v>0</v>
      </c>
      <c r="X3740" s="19">
        <v>4.3567419938657405E-2</v>
      </c>
      <c r="Y3740" s="29">
        <v>5.47</v>
      </c>
      <c r="Z3740" s="30">
        <v>658</v>
      </c>
      <c r="AA3740" s="30">
        <v>81</v>
      </c>
      <c r="AB3740" s="31">
        <v>7</v>
      </c>
      <c r="AC3740" s="32">
        <v>1</v>
      </c>
      <c r="AD3740" s="153">
        <f>VLOOKUP(D3740,'Dados Base'!$B:$K,9,FALSE)*31536000/VLOOKUP($F3740,F:H,MATCH(H3739,F3739:AF3739,0),FALSE)</f>
        <v>5391.7020834775385</v>
      </c>
      <c r="AE3740" s="153">
        <f>VLOOKUP(D3740,'Dados Base'!$B:$K,10,FALSE)*31536000/VLOOKUP($F3740,F:H,MATCH(H3739,F3739:AF3739,0),FALSE)</f>
        <v>545.71883436007477</v>
      </c>
      <c r="AF3740" s="14">
        <v>99.07</v>
      </c>
      <c r="AG3740" s="15">
        <v>94.6</v>
      </c>
      <c r="AH3740" s="14">
        <v>100</v>
      </c>
      <c r="AI3740" s="14">
        <v>51.59</v>
      </c>
      <c r="AJ3740" s="14">
        <v>100</v>
      </c>
      <c r="AK3740" s="72">
        <f>(SUMIFS('Banco de Indicadores Mun. (2)'!I:I,'Banco de Indicadores Mun. (2)'!B:B,'Banco de Indicadores - Mun. (1)'!B3740,'Banco de Indicadores Mun. (2)'!A:A,'Banco de Indicadores - Mun. (1)'!A3740) / VLOOKUP(D3740,'Dados Base'!$B:$K,8,FALSE)) * 100</f>
        <v>0</v>
      </c>
      <c r="AL3740" s="72">
        <f>(SUMIFS('Banco de Indicadores Mun. (2)'!I:I,'Banco de Indicadores Mun. (2)'!B:B,'Banco de Indicadores - Mun. (1)'!B3740,'Banco de Indicadores Mun. (2)'!A:A,'Banco de Indicadores - Mun. (1)'!A3740) / VLOOKUP(D3740,'Dados Base'!$B:$K,9,FALSE)) * 100</f>
        <v>0</v>
      </c>
      <c r="AM3740" s="72">
        <f>(SUMIFS('Banco de Indicadores Mun. (2)'!J:J,'Banco de Indicadores Mun. (2)'!B:B,'Banco de Indicadores - Mun. (1)'!B3740,'Banco de Indicadores Mun. (2)'!A:A,'Banco de Indicadores - Mun. (1)'!A3740) / VLOOKUP(D3740,'Dados Base'!$B:$K,7,FALSE)) * 100</f>
        <v>0</v>
      </c>
      <c r="AN3740" s="72">
        <f>(SUMIFS('Banco de Indicadores Mun. (2)'!K:K,'Banco de Indicadores Mun. (2)'!B:B,'Banco de Indicadores - Mun. (1)'!B3740,'Banco de Indicadores Mun. (2)'!A:A,'Banco de Indicadores - Mun. (1)'!A3740) / VLOOKUP(D3740,'Dados Base'!$B:$K,10,FALSE)) * 100</f>
        <v>0</v>
      </c>
      <c r="AO3740" s="33">
        <v>0</v>
      </c>
      <c r="AP3740" s="34">
        <v>0</v>
      </c>
      <c r="AQ3740" s="17">
        <v>0</v>
      </c>
      <c r="AR3740" s="24">
        <v>9.4</v>
      </c>
      <c r="AS3740" s="35">
        <v>99</v>
      </c>
      <c r="AT3740" s="35">
        <v>99</v>
      </c>
      <c r="AU3740" s="35">
        <v>89.039242219215154</v>
      </c>
      <c r="AV3740" s="7">
        <v>9.99</v>
      </c>
      <c r="AW3740" s="36">
        <v>1</v>
      </c>
      <c r="AX3740" s="36">
        <v>1</v>
      </c>
      <c r="AY3740" s="117">
        <v>106.48011584733166</v>
      </c>
    </row>
    <row r="3741" spans="1:51" ht="15" x14ac:dyDescent="0.25">
      <c r="A3741" s="144">
        <v>2012</v>
      </c>
      <c r="B3741" s="77" t="s">
        <v>516</v>
      </c>
      <c r="C3741" s="78">
        <v>15</v>
      </c>
      <c r="D3741" s="77">
        <v>3545704</v>
      </c>
      <c r="E3741" s="78">
        <v>354570415</v>
      </c>
      <c r="F3741" s="78" t="str">
        <f t="shared" si="165"/>
        <v>3545704152012</v>
      </c>
      <c r="G3741" s="96">
        <v>0.12686498822669368</v>
      </c>
      <c r="H3741" s="80">
        <f t="shared" si="164"/>
        <v>5715</v>
      </c>
      <c r="I3741" s="91">
        <v>4936</v>
      </c>
      <c r="J3741" s="91">
        <v>779</v>
      </c>
      <c r="K3741" s="83">
        <f>(H3741)/VLOOKUP(D3741,'Dados Base'!$B:$K,6,FALSE)</f>
        <v>20.836371591074816</v>
      </c>
      <c r="L3741" s="88">
        <f t="shared" si="166"/>
        <v>86.369203849518811</v>
      </c>
      <c r="M3741" s="93">
        <v>3</v>
      </c>
      <c r="N3741" s="98">
        <v>0.72799999999999998</v>
      </c>
      <c r="O3741" s="91">
        <v>39</v>
      </c>
      <c r="P3741" s="91" t="s">
        <v>691</v>
      </c>
      <c r="Q3741" s="91" t="s">
        <v>691</v>
      </c>
      <c r="R3741" s="91" t="s">
        <v>691</v>
      </c>
      <c r="S3741" s="91">
        <v>6</v>
      </c>
      <c r="T3741" s="91" t="s">
        <v>691</v>
      </c>
      <c r="U3741" s="91">
        <v>38</v>
      </c>
      <c r="V3741" s="91">
        <v>25</v>
      </c>
      <c r="W3741" s="99">
        <v>36.737099999999998</v>
      </c>
      <c r="X3741" s="19">
        <v>1.3998773437500002E-2</v>
      </c>
      <c r="Y3741" s="29">
        <v>1.96</v>
      </c>
      <c r="Z3741" s="30">
        <v>212</v>
      </c>
      <c r="AA3741" s="30">
        <v>53</v>
      </c>
      <c r="AB3741" s="31">
        <v>1</v>
      </c>
      <c r="AC3741" s="32">
        <v>0</v>
      </c>
      <c r="AD3741" s="153">
        <f>VLOOKUP(D3741,'Dados Base'!$B:$K,9,FALSE)*31536000/VLOOKUP($F3741,F:H,MATCH(H3740,F3740:AF3740,0),FALSE)</f>
        <v>11643.212598425196</v>
      </c>
      <c r="AE3741" s="153">
        <f>VLOOKUP(D3741,'Dados Base'!$B:$K,10,FALSE)*31536000/VLOOKUP($F3741,F:H,MATCH(H3740,F3740:AF3740,0),FALSE)</f>
        <v>1269.1653543307089</v>
      </c>
      <c r="AF3741" s="14">
        <v>94.06</v>
      </c>
      <c r="AG3741" s="15" t="s">
        <v>692</v>
      </c>
      <c r="AH3741" s="14">
        <v>92.53</v>
      </c>
      <c r="AI3741" s="14">
        <v>14.04</v>
      </c>
      <c r="AJ3741" s="14">
        <v>100</v>
      </c>
      <c r="AK3741" s="72">
        <f>(SUMIFS('Banco de Indicadores Mun. (2)'!I:I,'Banco de Indicadores Mun. (2)'!B:B,'Banco de Indicadores - Mun. (1)'!B3741,'Banco de Indicadores Mun. (2)'!A:A,'Banco de Indicadores - Mun. (1)'!A3741) / VLOOKUP(D3741,'Dados Base'!$B:$K,8,FALSE)) * 100</f>
        <v>0</v>
      </c>
      <c r="AL3741" s="72">
        <f>(SUMIFS('Banco de Indicadores Mun. (2)'!I:I,'Banco de Indicadores Mun. (2)'!B:B,'Banco de Indicadores - Mun. (1)'!B3741,'Banco de Indicadores Mun. (2)'!A:A,'Banco de Indicadores - Mun. (1)'!A3741) / VLOOKUP(D3741,'Dados Base'!$B:$K,9,FALSE)) * 100</f>
        <v>0</v>
      </c>
      <c r="AM3741" s="72">
        <f>(SUMIFS('Banco de Indicadores Mun. (2)'!J:J,'Banco de Indicadores Mun. (2)'!B:B,'Banco de Indicadores - Mun. (1)'!B3741,'Banco de Indicadores Mun. (2)'!A:A,'Banco de Indicadores - Mun. (1)'!A3741) / VLOOKUP(D3741,'Dados Base'!$B:$K,7,FALSE)) * 100</f>
        <v>0</v>
      </c>
      <c r="AN3741" s="72">
        <f>(SUMIFS('Banco de Indicadores Mun. (2)'!K:K,'Banco de Indicadores Mun. (2)'!B:B,'Banco de Indicadores - Mun. (1)'!B3741,'Banco de Indicadores Mun. (2)'!A:A,'Banco de Indicadores - Mun. (1)'!A3741) / VLOOKUP(D3741,'Dados Base'!$B:$K,10,FALSE)) * 100</f>
        <v>0</v>
      </c>
      <c r="AO3741" s="33">
        <v>0</v>
      </c>
      <c r="AP3741" s="34">
        <v>0</v>
      </c>
      <c r="AQ3741" s="17">
        <v>0</v>
      </c>
      <c r="AR3741" s="24">
        <v>8.5</v>
      </c>
      <c r="AS3741" s="35">
        <v>100</v>
      </c>
      <c r="AT3741" s="35">
        <v>100</v>
      </c>
      <c r="AU3741" s="35">
        <v>80</v>
      </c>
      <c r="AV3741" s="7">
        <v>9.5</v>
      </c>
      <c r="AW3741" s="36">
        <v>0</v>
      </c>
      <c r="AX3741" s="36">
        <v>0</v>
      </c>
      <c r="AY3741" s="117">
        <v>148.89323612165407</v>
      </c>
    </row>
    <row r="3742" spans="1:51" ht="15" x14ac:dyDescent="0.25">
      <c r="A3742" s="144">
        <v>2012</v>
      </c>
      <c r="B3742" s="77" t="s">
        <v>517</v>
      </c>
      <c r="C3742" s="78">
        <v>5</v>
      </c>
      <c r="D3742" s="77">
        <v>3545803</v>
      </c>
      <c r="E3742" s="78">
        <v>35458035</v>
      </c>
      <c r="F3742" s="78" t="str">
        <f t="shared" si="165"/>
        <v>354580352012</v>
      </c>
      <c r="G3742" s="96">
        <v>0.55118559180340476</v>
      </c>
      <c r="H3742" s="80">
        <f t="shared" si="164"/>
        <v>181812</v>
      </c>
      <c r="I3742" s="91">
        <v>180385</v>
      </c>
      <c r="J3742" s="91">
        <v>1427</v>
      </c>
      <c r="K3742" s="83">
        <f>(H3742)/VLOOKUP(D3742,'Dados Base'!$B:$K,6,FALSE)</f>
        <v>669.68212457180744</v>
      </c>
      <c r="L3742" s="88">
        <f t="shared" si="166"/>
        <v>99.215123314192681</v>
      </c>
      <c r="M3742" s="93">
        <v>1</v>
      </c>
      <c r="N3742" s="98">
        <v>0.78100000000000003</v>
      </c>
      <c r="O3742" s="91">
        <v>35</v>
      </c>
      <c r="P3742" s="91" t="s">
        <v>691</v>
      </c>
      <c r="Q3742" s="91" t="s">
        <v>691</v>
      </c>
      <c r="R3742" s="91" t="s">
        <v>691</v>
      </c>
      <c r="S3742" s="91">
        <v>884</v>
      </c>
      <c r="T3742" s="91" t="s">
        <v>691</v>
      </c>
      <c r="U3742" s="91">
        <v>1588</v>
      </c>
      <c r="V3742" s="91">
        <v>939</v>
      </c>
      <c r="W3742" s="99">
        <v>0</v>
      </c>
      <c r="X3742" s="19">
        <v>0.62864550243055561</v>
      </c>
      <c r="Y3742" s="29">
        <v>90.04</v>
      </c>
      <c r="Z3742" s="30">
        <v>3756</v>
      </c>
      <c r="AA3742" s="30">
        <v>5968</v>
      </c>
      <c r="AB3742" s="31">
        <v>14</v>
      </c>
      <c r="AC3742" s="32">
        <v>1</v>
      </c>
      <c r="AD3742" s="153">
        <f>VLOOKUP(D3742,'Dados Base'!$B:$K,9,FALSE)*31536000/VLOOKUP($F3742,F:H,MATCH(H3741,F3741:AF3741,0),FALSE)</f>
        <v>582.80509537324269</v>
      </c>
      <c r="AE3742" s="153">
        <f>VLOOKUP(D3742,'Dados Base'!$B:$K,10,FALSE)*31536000/VLOOKUP($F3742,F:H,MATCH(H3741,F3741:AF3741,0),FALSE)</f>
        <v>76.319714870305603</v>
      </c>
      <c r="AF3742" s="14">
        <v>99.25</v>
      </c>
      <c r="AG3742" s="15">
        <v>99.6</v>
      </c>
      <c r="AH3742" s="14">
        <v>97.43</v>
      </c>
      <c r="AI3742" s="14">
        <v>40.36</v>
      </c>
      <c r="AJ3742" s="14">
        <v>99.2</v>
      </c>
      <c r="AK3742" s="72">
        <f>(SUMIFS('Banco de Indicadores Mun. (2)'!I:I,'Banco de Indicadores Mun. (2)'!B:B,'Banco de Indicadores - Mun. (1)'!B3742,'Banco de Indicadores Mun. (2)'!A:A,'Banco de Indicadores - Mun. (1)'!A3742) / VLOOKUP(D3742,'Dados Base'!$B:$K,8,FALSE)) * 100</f>
        <v>0</v>
      </c>
      <c r="AL3742" s="72">
        <f>(SUMIFS('Banco de Indicadores Mun. (2)'!I:I,'Banco de Indicadores Mun. (2)'!B:B,'Banco de Indicadores - Mun. (1)'!B3742,'Banco de Indicadores Mun. (2)'!A:A,'Banco de Indicadores - Mun. (1)'!A3742) / VLOOKUP(D3742,'Dados Base'!$B:$K,9,FALSE)) * 100</f>
        <v>0</v>
      </c>
      <c r="AM3742" s="72">
        <f>(SUMIFS('Banco de Indicadores Mun. (2)'!J:J,'Banco de Indicadores Mun. (2)'!B:B,'Banco de Indicadores - Mun. (1)'!B3742,'Banco de Indicadores Mun. (2)'!A:A,'Banco de Indicadores - Mun. (1)'!A3742) / VLOOKUP(D3742,'Dados Base'!$B:$K,7,FALSE)) * 100</f>
        <v>0</v>
      </c>
      <c r="AN3742" s="72">
        <f>(SUMIFS('Banco de Indicadores Mun. (2)'!K:K,'Banco de Indicadores Mun. (2)'!B:B,'Banco de Indicadores - Mun. (1)'!B3742,'Banco de Indicadores Mun. (2)'!A:A,'Banco de Indicadores - Mun. (1)'!A3742) / VLOOKUP(D3742,'Dados Base'!$B:$K,10,FALSE)) * 100</f>
        <v>0</v>
      </c>
      <c r="AO3742" s="33">
        <v>1</v>
      </c>
      <c r="AP3742" s="34">
        <v>0</v>
      </c>
      <c r="AQ3742" s="17">
        <v>540</v>
      </c>
      <c r="AR3742" s="24">
        <v>7.4</v>
      </c>
      <c r="AS3742" s="35">
        <v>97</v>
      </c>
      <c r="AT3742" s="35">
        <v>52.38</v>
      </c>
      <c r="AU3742" s="35">
        <v>38.626079802550386</v>
      </c>
      <c r="AV3742" s="7">
        <v>5.28</v>
      </c>
      <c r="AW3742" s="36">
        <v>0</v>
      </c>
      <c r="AX3742" s="36">
        <v>1</v>
      </c>
      <c r="AY3742" s="117">
        <v>146.29627157671496</v>
      </c>
    </row>
    <row r="3743" spans="1:51" ht="15" x14ac:dyDescent="0.25">
      <c r="A3743" s="144">
        <v>2012</v>
      </c>
      <c r="B3743" s="77" t="s">
        <v>518</v>
      </c>
      <c r="C3743" s="78">
        <v>2</v>
      </c>
      <c r="D3743" s="77">
        <v>3546009</v>
      </c>
      <c r="E3743" s="78">
        <v>35460092</v>
      </c>
      <c r="F3743" s="78" t="str">
        <f t="shared" si="165"/>
        <v>354600922012</v>
      </c>
      <c r="G3743" s="96">
        <v>0.49650013474580312</v>
      </c>
      <c r="H3743" s="80">
        <f t="shared" si="164"/>
        <v>13845</v>
      </c>
      <c r="I3743" s="91">
        <v>12212</v>
      </c>
      <c r="J3743" s="91">
        <v>1633</v>
      </c>
      <c r="K3743" s="83">
        <f>(H3743)/VLOOKUP(D3743,'Dados Base'!$B:$K,6,FALSE)</f>
        <v>50.345454545454544</v>
      </c>
      <c r="L3743" s="88">
        <f t="shared" si="166"/>
        <v>88.205128205128204</v>
      </c>
      <c r="M3743" s="93">
        <v>4</v>
      </c>
      <c r="N3743" s="98">
        <v>0.73499999999999999</v>
      </c>
      <c r="O3743" s="91">
        <v>87</v>
      </c>
      <c r="P3743" s="91" t="s">
        <v>691</v>
      </c>
      <c r="Q3743" s="91" t="s">
        <v>691</v>
      </c>
      <c r="R3743" s="91" t="s">
        <v>691</v>
      </c>
      <c r="S3743" s="91">
        <v>23</v>
      </c>
      <c r="T3743" s="91" t="s">
        <v>691</v>
      </c>
      <c r="U3743" s="91">
        <v>80</v>
      </c>
      <c r="V3743" s="91">
        <v>66</v>
      </c>
      <c r="W3743" s="99">
        <v>7.2458</v>
      </c>
      <c r="X3743" s="19">
        <v>3.7175155017361107E-2</v>
      </c>
      <c r="Y3743" s="29">
        <v>4.9000000000000004</v>
      </c>
      <c r="Z3743" s="30">
        <v>13</v>
      </c>
      <c r="AA3743" s="30">
        <v>648</v>
      </c>
      <c r="AB3743" s="31">
        <v>3</v>
      </c>
      <c r="AC3743" s="32">
        <v>0</v>
      </c>
      <c r="AD3743" s="153">
        <f>VLOOKUP(D3743,'Dados Base'!$B:$K,9,FALSE)*31536000/VLOOKUP($F3743,F:H,MATCH(H3742,F3742:AF3742,0),FALSE)</f>
        <v>9566.7172264355358</v>
      </c>
      <c r="AE3743" s="153">
        <f>VLOOKUP(D3743,'Dados Base'!$B:$K,10,FALSE)*31536000/VLOOKUP($F3743,F:H,MATCH(H3742,F3742:AF3742,0),FALSE)</f>
        <v>956.67172264355406</v>
      </c>
      <c r="AF3743" s="14">
        <v>88.21</v>
      </c>
      <c r="AG3743" s="15">
        <v>100</v>
      </c>
      <c r="AH3743" s="14" t="s">
        <v>692</v>
      </c>
      <c r="AI3743" s="14">
        <v>49.71</v>
      </c>
      <c r="AJ3743" s="14">
        <v>100</v>
      </c>
      <c r="AK3743" s="72">
        <f>(SUMIFS('Banco de Indicadores Mun. (2)'!I:I,'Banco de Indicadores Mun. (2)'!B:B,'Banco de Indicadores - Mun. (1)'!B3743,'Banco de Indicadores Mun. (2)'!A:A,'Banco de Indicadores - Mun. (1)'!A3743) / VLOOKUP(D3743,'Dados Base'!$B:$K,8,FALSE)) * 100</f>
        <v>0</v>
      </c>
      <c r="AL3743" s="72">
        <f>(SUMIFS('Banco de Indicadores Mun. (2)'!I:I,'Banco de Indicadores Mun. (2)'!B:B,'Banco de Indicadores - Mun. (1)'!B3743,'Banco de Indicadores Mun. (2)'!A:A,'Banco de Indicadores - Mun. (1)'!A3743) / VLOOKUP(D3743,'Dados Base'!$B:$K,9,FALSE)) * 100</f>
        <v>0</v>
      </c>
      <c r="AM3743" s="72">
        <f>(SUMIFS('Banco de Indicadores Mun. (2)'!J:J,'Banco de Indicadores Mun. (2)'!B:B,'Banco de Indicadores - Mun. (1)'!B3743,'Banco de Indicadores Mun. (2)'!A:A,'Banco de Indicadores - Mun. (1)'!A3743) / VLOOKUP(D3743,'Dados Base'!$B:$K,7,FALSE)) * 100</f>
        <v>0</v>
      </c>
      <c r="AN3743" s="72">
        <f>(SUMIFS('Banco de Indicadores Mun. (2)'!K:K,'Banco de Indicadores Mun. (2)'!B:B,'Banco de Indicadores - Mun. (1)'!B3743,'Banco de Indicadores Mun. (2)'!A:A,'Banco de Indicadores - Mun. (1)'!A3743) / VLOOKUP(D3743,'Dados Base'!$B:$K,10,FALSE)) * 100</f>
        <v>0</v>
      </c>
      <c r="AO3743" s="33">
        <v>0</v>
      </c>
      <c r="AP3743" s="34">
        <v>0</v>
      </c>
      <c r="AQ3743" s="17">
        <v>0</v>
      </c>
      <c r="AR3743" s="24">
        <v>9</v>
      </c>
      <c r="AS3743" s="35">
        <v>99</v>
      </c>
      <c r="AT3743" s="35">
        <v>3.9599999999999995</v>
      </c>
      <c r="AU3743" s="35">
        <v>1.9667170953101363</v>
      </c>
      <c r="AV3743" s="7">
        <v>1.67</v>
      </c>
      <c r="AW3743" s="36">
        <v>0</v>
      </c>
      <c r="AX3743" s="36">
        <v>0</v>
      </c>
      <c r="AY3743" s="117">
        <v>4.2253388300031949</v>
      </c>
    </row>
    <row r="3744" spans="1:51" ht="15" x14ac:dyDescent="0.25">
      <c r="A3744" s="144">
        <v>2012</v>
      </c>
      <c r="B3744" s="77" t="s">
        <v>519</v>
      </c>
      <c r="C3744" s="78">
        <v>15</v>
      </c>
      <c r="D3744" s="77">
        <v>3546108</v>
      </c>
      <c r="E3744" s="78">
        <v>354610815</v>
      </c>
      <c r="F3744" s="78" t="str">
        <f t="shared" si="165"/>
        <v>3546108152012</v>
      </c>
      <c r="G3744" s="96">
        <v>-0.28050980703081541</v>
      </c>
      <c r="H3744" s="80">
        <f t="shared" si="164"/>
        <v>2071</v>
      </c>
      <c r="I3744" s="91">
        <v>1584</v>
      </c>
      <c r="J3744" s="91">
        <v>487</v>
      </c>
      <c r="K3744" s="83">
        <f>(H3744)/VLOOKUP(D3744,'Dados Base'!$B:$K,6,FALSE)</f>
        <v>11.292257360959651</v>
      </c>
      <c r="L3744" s="88">
        <f t="shared" si="166"/>
        <v>76.484789956542727</v>
      </c>
      <c r="M3744" s="93">
        <v>4</v>
      </c>
      <c r="N3744" s="98">
        <v>0.73299999999999998</v>
      </c>
      <c r="O3744" s="91">
        <v>33</v>
      </c>
      <c r="P3744" s="91" t="s">
        <v>691</v>
      </c>
      <c r="Q3744" s="91" t="s">
        <v>691</v>
      </c>
      <c r="R3744" s="91" t="s">
        <v>691</v>
      </c>
      <c r="S3744" s="91">
        <v>5</v>
      </c>
      <c r="T3744" s="91" t="s">
        <v>691</v>
      </c>
      <c r="U3744" s="91">
        <v>16</v>
      </c>
      <c r="V3744" s="91">
        <v>11</v>
      </c>
      <c r="W3744" s="99">
        <v>36.759599999999999</v>
      </c>
      <c r="X3744" s="19">
        <v>4.5810088541666663E-3</v>
      </c>
      <c r="Y3744" s="29">
        <v>0.63</v>
      </c>
      <c r="Z3744" s="30">
        <v>65</v>
      </c>
      <c r="AA3744" s="30">
        <v>20</v>
      </c>
      <c r="AB3744" s="31">
        <v>0</v>
      </c>
      <c r="AC3744" s="32">
        <v>0</v>
      </c>
      <c r="AD3744" s="153">
        <f>VLOOKUP(D3744,'Dados Base'!$B:$K,9,FALSE)*31536000/VLOOKUP($F3744,F:H,MATCH(H3743,F3743:AF3743,0),FALSE)</f>
        <v>21013.848382423948</v>
      </c>
      <c r="AE3744" s="153">
        <f>VLOOKUP(D3744,'Dados Base'!$B:$K,10,FALSE)*31536000/VLOOKUP($F3744,F:H,MATCH(H3743,F3743:AF3743,0),FALSE)</f>
        <v>2284.1139546112995</v>
      </c>
      <c r="AF3744" s="14">
        <v>84.94</v>
      </c>
      <c r="AG3744" s="15">
        <v>100</v>
      </c>
      <c r="AH3744" s="14">
        <v>70.989999999999995</v>
      </c>
      <c r="AI3744" s="14">
        <v>11.37</v>
      </c>
      <c r="AJ3744" s="14">
        <v>100</v>
      </c>
      <c r="AK3744" s="72">
        <f>(SUMIFS('Banco de Indicadores Mun. (2)'!I:I,'Banco de Indicadores Mun. (2)'!B:B,'Banco de Indicadores - Mun. (1)'!B3744,'Banco de Indicadores Mun. (2)'!A:A,'Banco de Indicadores - Mun. (1)'!A3744) / VLOOKUP(D3744,'Dados Base'!$B:$K,8,FALSE)) * 100</f>
        <v>0</v>
      </c>
      <c r="AL3744" s="72">
        <f>(SUMIFS('Banco de Indicadores Mun. (2)'!I:I,'Banco de Indicadores Mun. (2)'!B:B,'Banco de Indicadores - Mun. (1)'!B3744,'Banco de Indicadores Mun. (2)'!A:A,'Banco de Indicadores - Mun. (1)'!A3744) / VLOOKUP(D3744,'Dados Base'!$B:$K,9,FALSE)) * 100</f>
        <v>0</v>
      </c>
      <c r="AM3744" s="72">
        <f>(SUMIFS('Banco de Indicadores Mun. (2)'!J:J,'Banco de Indicadores Mun. (2)'!B:B,'Banco de Indicadores - Mun. (1)'!B3744,'Banco de Indicadores Mun. (2)'!A:A,'Banco de Indicadores - Mun. (1)'!A3744) / VLOOKUP(D3744,'Dados Base'!$B:$K,7,FALSE)) * 100</f>
        <v>0</v>
      </c>
      <c r="AN3744" s="72">
        <f>(SUMIFS('Banco de Indicadores Mun. (2)'!K:K,'Banco de Indicadores Mun. (2)'!B:B,'Banco de Indicadores - Mun. (1)'!B3744,'Banco de Indicadores Mun. (2)'!A:A,'Banco de Indicadores - Mun. (1)'!A3744) / VLOOKUP(D3744,'Dados Base'!$B:$K,10,FALSE)) * 100</f>
        <v>0</v>
      </c>
      <c r="AO3744" s="33">
        <v>0</v>
      </c>
      <c r="AP3744" s="34">
        <v>0</v>
      </c>
      <c r="AQ3744" s="17">
        <v>0</v>
      </c>
      <c r="AR3744" s="24">
        <v>8.1999999999999993</v>
      </c>
      <c r="AS3744" s="35">
        <v>100</v>
      </c>
      <c r="AT3744" s="35">
        <v>100</v>
      </c>
      <c r="AU3744" s="35">
        <v>76.470588235294116</v>
      </c>
      <c r="AV3744" s="7">
        <v>8.44</v>
      </c>
      <c r="AW3744" s="36">
        <v>0</v>
      </c>
      <c r="AX3744" s="36">
        <v>0</v>
      </c>
      <c r="AY3744" s="117">
        <v>132.07196281664648</v>
      </c>
    </row>
    <row r="3745" spans="1:51" ht="15" x14ac:dyDescent="0.25">
      <c r="A3745" s="144">
        <v>2012</v>
      </c>
      <c r="B3745" s="77" t="s">
        <v>520</v>
      </c>
      <c r="C3745" s="78">
        <v>9</v>
      </c>
      <c r="D3745" s="77">
        <v>3546207</v>
      </c>
      <c r="E3745" s="78">
        <v>35462079</v>
      </c>
      <c r="F3745" s="78" t="str">
        <f t="shared" si="165"/>
        <v>354620792012</v>
      </c>
      <c r="G3745" s="96">
        <v>1.1593404242837169</v>
      </c>
      <c r="H3745" s="80">
        <f t="shared" si="164"/>
        <v>4069</v>
      </c>
      <c r="I3745" s="91">
        <v>2848</v>
      </c>
      <c r="J3745" s="91">
        <v>1221</v>
      </c>
      <c r="K3745" s="83">
        <f>(H3745)/VLOOKUP(D3745,'Dados Base'!$B:$K,6,FALSE)</f>
        <v>27.230141203238972</v>
      </c>
      <c r="L3745" s="88">
        <f t="shared" si="166"/>
        <v>69.992627181125584</v>
      </c>
      <c r="M3745" s="93">
        <v>4</v>
      </c>
      <c r="N3745" s="98">
        <v>0.79</v>
      </c>
      <c r="O3745" s="91">
        <v>77</v>
      </c>
      <c r="P3745" s="91" t="s">
        <v>691</v>
      </c>
      <c r="Q3745" s="91" t="s">
        <v>691</v>
      </c>
      <c r="R3745" s="91" t="s">
        <v>691</v>
      </c>
      <c r="S3745" s="91">
        <v>19</v>
      </c>
      <c r="T3745" s="91" t="s">
        <v>691</v>
      </c>
      <c r="U3745" s="91">
        <v>27</v>
      </c>
      <c r="V3745" s="91">
        <v>29</v>
      </c>
      <c r="W3745" s="99">
        <v>0</v>
      </c>
      <c r="X3745" s="19">
        <v>8.3488674479166667E-3</v>
      </c>
      <c r="Y3745" s="29">
        <v>1.1000000000000001</v>
      </c>
      <c r="Z3745" s="30">
        <v>105</v>
      </c>
      <c r="AA3745" s="30">
        <v>44</v>
      </c>
      <c r="AB3745" s="31">
        <v>0</v>
      </c>
      <c r="AC3745" s="32">
        <v>0</v>
      </c>
      <c r="AD3745" s="153">
        <f>VLOOKUP(D3745,'Dados Base'!$B:$K,9,FALSE)*31536000/VLOOKUP($F3745,F:H,MATCH(H3744,F3744:AF3744,0),FALSE)</f>
        <v>15733.123617596459</v>
      </c>
      <c r="AE3745" s="153">
        <f>VLOOKUP(D3745,'Dados Base'!$B:$K,10,FALSE)*31536000/VLOOKUP($F3745,F:H,MATCH(H3744,F3744:AF3744,0),FALSE)</f>
        <v>1860.0737281887441</v>
      </c>
      <c r="AF3745" s="14">
        <v>78.790000000000006</v>
      </c>
      <c r="AG3745" s="15">
        <v>100</v>
      </c>
      <c r="AH3745" s="14" t="s">
        <v>692</v>
      </c>
      <c r="AI3745" s="14">
        <v>35.479999999999997</v>
      </c>
      <c r="AJ3745" s="14">
        <v>98.3</v>
      </c>
      <c r="AK3745" s="72">
        <f>(SUMIFS('Banco de Indicadores Mun. (2)'!I:I,'Banco de Indicadores Mun. (2)'!B:B,'Banco de Indicadores - Mun. (1)'!B3745,'Banco de Indicadores Mun. (2)'!A:A,'Banco de Indicadores - Mun. (1)'!A3745) / VLOOKUP(D3745,'Dados Base'!$B:$K,8,FALSE)) * 100</f>
        <v>0</v>
      </c>
      <c r="AL3745" s="72">
        <f>(SUMIFS('Banco de Indicadores Mun. (2)'!I:I,'Banco de Indicadores Mun. (2)'!B:B,'Banco de Indicadores - Mun. (1)'!B3745,'Banco de Indicadores Mun. (2)'!A:A,'Banco de Indicadores - Mun. (1)'!A3745) / VLOOKUP(D3745,'Dados Base'!$B:$K,9,FALSE)) * 100</f>
        <v>0</v>
      </c>
      <c r="AM3745" s="72">
        <f>(SUMIFS('Banco de Indicadores Mun. (2)'!J:J,'Banco de Indicadores Mun. (2)'!B:B,'Banco de Indicadores - Mun. (1)'!B3745,'Banco de Indicadores Mun. (2)'!A:A,'Banco de Indicadores - Mun. (1)'!A3745) / VLOOKUP(D3745,'Dados Base'!$B:$K,7,FALSE)) * 100</f>
        <v>0</v>
      </c>
      <c r="AN3745" s="72">
        <f>(SUMIFS('Banco de Indicadores Mun. (2)'!K:K,'Banco de Indicadores Mun. (2)'!B:B,'Banco de Indicadores - Mun. (1)'!B3745,'Banco de Indicadores Mun. (2)'!A:A,'Banco de Indicadores - Mun. (1)'!A3745) / VLOOKUP(D3745,'Dados Base'!$B:$K,10,FALSE)) * 100</f>
        <v>0</v>
      </c>
      <c r="AO3745" s="33">
        <v>0</v>
      </c>
      <c r="AP3745" s="34">
        <v>0</v>
      </c>
      <c r="AQ3745" s="17">
        <v>0</v>
      </c>
      <c r="AR3745" s="24">
        <v>8.1999999999999993</v>
      </c>
      <c r="AS3745" s="35">
        <v>95</v>
      </c>
      <c r="AT3745" s="35">
        <v>95</v>
      </c>
      <c r="AU3745" s="35">
        <v>70.469798657718115</v>
      </c>
      <c r="AV3745" s="7">
        <v>7.69</v>
      </c>
      <c r="AW3745" s="36">
        <v>0</v>
      </c>
      <c r="AX3745" s="36">
        <v>0</v>
      </c>
      <c r="AY3745" s="117">
        <v>4628.6320703817164</v>
      </c>
    </row>
    <row r="3746" spans="1:51" ht="15" x14ac:dyDescent="0.25">
      <c r="A3746" s="144">
        <v>2012</v>
      </c>
      <c r="B3746" s="77" t="s">
        <v>521</v>
      </c>
      <c r="C3746" s="78">
        <v>4</v>
      </c>
      <c r="D3746" s="77">
        <v>3546256</v>
      </c>
      <c r="E3746" s="78">
        <v>35462564</v>
      </c>
      <c r="F3746" s="78" t="str">
        <f t="shared" si="165"/>
        <v>354625642012</v>
      </c>
      <c r="G3746" s="96">
        <v>0.73678308037481433</v>
      </c>
      <c r="H3746" s="80">
        <f t="shared" si="164"/>
        <v>1978</v>
      </c>
      <c r="I3746" s="91">
        <v>1344</v>
      </c>
      <c r="J3746" s="91">
        <v>634</v>
      </c>
      <c r="K3746" s="83">
        <f>(H3746)/VLOOKUP(D3746,'Dados Base'!$B:$K,6,FALSE)</f>
        <v>13.381139223379787</v>
      </c>
      <c r="L3746" s="88">
        <f t="shared" si="166"/>
        <v>67.947421638018199</v>
      </c>
      <c r="M3746" s="93">
        <v>3</v>
      </c>
      <c r="N3746" s="98">
        <v>0.74299999999999999</v>
      </c>
      <c r="O3746" s="91">
        <v>29</v>
      </c>
      <c r="P3746" s="91" t="s">
        <v>691</v>
      </c>
      <c r="Q3746" s="91" t="s">
        <v>691</v>
      </c>
      <c r="R3746" s="91" t="s">
        <v>691</v>
      </c>
      <c r="S3746" s="91">
        <v>3</v>
      </c>
      <c r="T3746" s="91" t="s">
        <v>691</v>
      </c>
      <c r="U3746" s="91">
        <v>10</v>
      </c>
      <c r="V3746" s="91">
        <v>7</v>
      </c>
      <c r="W3746" s="99">
        <v>0</v>
      </c>
      <c r="X3746" s="19">
        <v>3.590276041666667E-3</v>
      </c>
      <c r="Y3746" s="29">
        <v>0.54</v>
      </c>
      <c r="Z3746" s="30">
        <v>66</v>
      </c>
      <c r="AA3746" s="30">
        <v>6</v>
      </c>
      <c r="AB3746" s="31">
        <v>0</v>
      </c>
      <c r="AC3746" s="32">
        <v>0</v>
      </c>
      <c r="AD3746" s="153">
        <f>VLOOKUP(D3746,'Dados Base'!$B:$K,9,FALSE)*31536000/VLOOKUP($F3746,F:H,MATCH(H3745,F3745:AF3745,0),FALSE)</f>
        <v>37307.502527805867</v>
      </c>
      <c r="AE3746" s="153">
        <f>VLOOKUP(D3746,'Dados Base'!$B:$K,10,FALSE)*31536000/VLOOKUP($F3746,F:H,MATCH(H3745,F3745:AF3745,0),FALSE)</f>
        <v>3826.4105156723963</v>
      </c>
      <c r="AF3746" s="14">
        <v>69.7</v>
      </c>
      <c r="AG3746" s="15">
        <v>100</v>
      </c>
      <c r="AH3746" s="14">
        <v>72.48</v>
      </c>
      <c r="AI3746" s="14">
        <v>11.7</v>
      </c>
      <c r="AJ3746" s="14">
        <v>100</v>
      </c>
      <c r="AK3746" s="72">
        <f>(SUMIFS('Banco de Indicadores Mun. (2)'!I:I,'Banco de Indicadores Mun. (2)'!B:B,'Banco de Indicadores - Mun. (1)'!B3746,'Banco de Indicadores Mun. (2)'!A:A,'Banco de Indicadores - Mun. (1)'!A3746) / VLOOKUP(D3746,'Dados Base'!$B:$K,8,FALSE)) * 100</f>
        <v>0</v>
      </c>
      <c r="AL3746" s="72">
        <f>(SUMIFS('Banco de Indicadores Mun. (2)'!I:I,'Banco de Indicadores Mun. (2)'!B:B,'Banco de Indicadores - Mun. (1)'!B3746,'Banco de Indicadores Mun. (2)'!A:A,'Banco de Indicadores - Mun. (1)'!A3746) / VLOOKUP(D3746,'Dados Base'!$B:$K,9,FALSE)) * 100</f>
        <v>0</v>
      </c>
      <c r="AM3746" s="72">
        <f>(SUMIFS('Banco de Indicadores Mun. (2)'!J:J,'Banco de Indicadores Mun. (2)'!B:B,'Banco de Indicadores - Mun. (1)'!B3746,'Banco de Indicadores Mun. (2)'!A:A,'Banco de Indicadores - Mun. (1)'!A3746) / VLOOKUP(D3746,'Dados Base'!$B:$K,7,FALSE)) * 100</f>
        <v>0</v>
      </c>
      <c r="AN3746" s="72">
        <f>(SUMIFS('Banco de Indicadores Mun. (2)'!K:K,'Banco de Indicadores Mun. (2)'!B:B,'Banco de Indicadores - Mun. (1)'!B3746,'Banco de Indicadores Mun. (2)'!A:A,'Banco de Indicadores - Mun. (1)'!A3746) / VLOOKUP(D3746,'Dados Base'!$B:$K,10,FALSE)) * 100</f>
        <v>0</v>
      </c>
      <c r="AO3746" s="33">
        <v>0</v>
      </c>
      <c r="AP3746" s="34">
        <v>0</v>
      </c>
      <c r="AQ3746" s="17">
        <v>0</v>
      </c>
      <c r="AR3746" s="24">
        <v>10</v>
      </c>
      <c r="AS3746" s="35">
        <v>100</v>
      </c>
      <c r="AT3746" s="35">
        <v>100</v>
      </c>
      <c r="AU3746" s="35">
        <v>91.666666666666657</v>
      </c>
      <c r="AV3746" s="7">
        <v>10</v>
      </c>
      <c r="AW3746" s="36">
        <v>0</v>
      </c>
      <c r="AX3746" s="36">
        <v>0</v>
      </c>
      <c r="AY3746" s="117">
        <v>8.3940579219112248</v>
      </c>
    </row>
    <row r="3747" spans="1:51" ht="15" x14ac:dyDescent="0.25">
      <c r="A3747" s="144">
        <v>2012</v>
      </c>
      <c r="B3747" s="77" t="s">
        <v>522</v>
      </c>
      <c r="C3747" s="78">
        <v>9</v>
      </c>
      <c r="D3747" s="77">
        <v>3546306</v>
      </c>
      <c r="E3747" s="78">
        <v>35463069</v>
      </c>
      <c r="F3747" s="78" t="str">
        <f t="shared" si="165"/>
        <v>354630692012</v>
      </c>
      <c r="G3747" s="96">
        <v>1.5267882146889677</v>
      </c>
      <c r="H3747" s="80">
        <f t="shared" si="164"/>
        <v>30682</v>
      </c>
      <c r="I3747" s="91">
        <v>29813</v>
      </c>
      <c r="J3747" s="91">
        <v>869</v>
      </c>
      <c r="K3747" s="83">
        <f>(H3747)/VLOOKUP(D3747,'Dados Base'!$B:$K,6,FALSE)</f>
        <v>103.76056814338857</v>
      </c>
      <c r="L3747" s="88">
        <f t="shared" si="166"/>
        <v>97.167720487582301</v>
      </c>
      <c r="M3747" s="93">
        <v>5</v>
      </c>
      <c r="N3747" s="98">
        <v>0.72799999999999998</v>
      </c>
      <c r="O3747" s="91">
        <v>75</v>
      </c>
      <c r="P3747" s="91" t="s">
        <v>691</v>
      </c>
      <c r="Q3747" s="91" t="s">
        <v>691</v>
      </c>
      <c r="R3747" s="91" t="s">
        <v>691</v>
      </c>
      <c r="S3747" s="91">
        <v>50</v>
      </c>
      <c r="T3747" s="91" t="s">
        <v>691</v>
      </c>
      <c r="U3747" s="91">
        <v>321</v>
      </c>
      <c r="V3747" s="91">
        <v>318</v>
      </c>
      <c r="W3747" s="99">
        <v>0</v>
      </c>
      <c r="X3747" s="19">
        <v>9.0481502092592578E-2</v>
      </c>
      <c r="Y3747" s="29">
        <v>11.86</v>
      </c>
      <c r="Z3747" s="30">
        <v>0</v>
      </c>
      <c r="AA3747" s="30">
        <v>1601</v>
      </c>
      <c r="AB3747" s="31">
        <v>2</v>
      </c>
      <c r="AC3747" s="32">
        <v>0</v>
      </c>
      <c r="AD3747" s="153">
        <f>VLOOKUP(D3747,'Dados Base'!$B:$K,9,FALSE)*31536000/VLOOKUP($F3747,F:H,MATCH(H3746,F3746:AF3746,0),FALSE)</f>
        <v>4080.5006192555898</v>
      </c>
      <c r="AE3747" s="153">
        <f>VLOOKUP(D3747,'Dados Base'!$B:$K,10,FALSE)*31536000/VLOOKUP($F3747,F:H,MATCH(H3746,F3746:AF3746,0),FALSE)</f>
        <v>472.8035982008995</v>
      </c>
      <c r="AF3747" s="14">
        <v>96.88</v>
      </c>
      <c r="AG3747" s="15">
        <v>96.9</v>
      </c>
      <c r="AH3747" s="14">
        <v>96.43</v>
      </c>
      <c r="AI3747" s="14">
        <v>31.33</v>
      </c>
      <c r="AJ3747" s="14">
        <v>100</v>
      </c>
      <c r="AK3747" s="72">
        <f>(SUMIFS('Banco de Indicadores Mun. (2)'!I:I,'Banco de Indicadores Mun. (2)'!B:B,'Banco de Indicadores - Mun. (1)'!B3747,'Banco de Indicadores Mun. (2)'!A:A,'Banco de Indicadores - Mun. (1)'!A3747) / VLOOKUP(D3747,'Dados Base'!$B:$K,8,FALSE)) * 100</f>
        <v>0</v>
      </c>
      <c r="AL3747" s="72">
        <f>(SUMIFS('Banco de Indicadores Mun. (2)'!I:I,'Banco de Indicadores Mun. (2)'!B:B,'Banco de Indicadores - Mun. (1)'!B3747,'Banco de Indicadores Mun. (2)'!A:A,'Banco de Indicadores - Mun. (1)'!A3747) / VLOOKUP(D3747,'Dados Base'!$B:$K,9,FALSE)) * 100</f>
        <v>0</v>
      </c>
      <c r="AM3747" s="72">
        <f>(SUMIFS('Banco de Indicadores Mun. (2)'!J:J,'Banco de Indicadores Mun. (2)'!B:B,'Banco de Indicadores - Mun. (1)'!B3747,'Banco de Indicadores Mun. (2)'!A:A,'Banco de Indicadores - Mun. (1)'!A3747) / VLOOKUP(D3747,'Dados Base'!$B:$K,7,FALSE)) * 100</f>
        <v>0</v>
      </c>
      <c r="AN3747" s="72">
        <f>(SUMIFS('Banco de Indicadores Mun. (2)'!K:K,'Banco de Indicadores Mun. (2)'!B:B,'Banco de Indicadores - Mun. (1)'!B3747,'Banco de Indicadores Mun. (2)'!A:A,'Banco de Indicadores - Mun. (1)'!A3747) / VLOOKUP(D3747,'Dados Base'!$B:$K,10,FALSE)) * 100</f>
        <v>0</v>
      </c>
      <c r="AO3747" s="33">
        <v>0</v>
      </c>
      <c r="AP3747" s="34">
        <v>0</v>
      </c>
      <c r="AQ3747" s="17">
        <v>0</v>
      </c>
      <c r="AR3747" s="24">
        <v>8.6</v>
      </c>
      <c r="AS3747" s="35">
        <v>100</v>
      </c>
      <c r="AT3747" s="35">
        <v>0</v>
      </c>
      <c r="AU3747" s="35">
        <v>0</v>
      </c>
      <c r="AV3747" s="7">
        <v>1.5</v>
      </c>
      <c r="AW3747" s="36">
        <v>0</v>
      </c>
      <c r="AX3747" s="36">
        <v>0</v>
      </c>
      <c r="AY3747" s="117">
        <v>17.500234418793916</v>
      </c>
    </row>
    <row r="3748" spans="1:51" ht="15" x14ac:dyDescent="0.25">
      <c r="A3748" s="144">
        <v>2012</v>
      </c>
      <c r="B3748" s="77" t="s">
        <v>523</v>
      </c>
      <c r="C3748" s="78">
        <v>17</v>
      </c>
      <c r="D3748" s="77">
        <v>3546405</v>
      </c>
      <c r="E3748" s="78">
        <v>354640517</v>
      </c>
      <c r="F3748" s="78" t="str">
        <f t="shared" si="165"/>
        <v>3546405172012</v>
      </c>
      <c r="G3748" s="96">
        <v>0.63868464034213535</v>
      </c>
      <c r="H3748" s="80">
        <f t="shared" si="164"/>
        <v>44341</v>
      </c>
      <c r="I3748" s="91">
        <v>40833</v>
      </c>
      <c r="J3748" s="91">
        <v>3508</v>
      </c>
      <c r="K3748" s="83">
        <f>(H3748)/VLOOKUP(D3748,'Dados Base'!$B:$K,6,FALSE)</f>
        <v>39.718554614020313</v>
      </c>
      <c r="L3748" s="88">
        <f t="shared" si="166"/>
        <v>92.088586184344052</v>
      </c>
      <c r="M3748" s="93">
        <v>3</v>
      </c>
      <c r="N3748" s="98">
        <v>0.76200000000000001</v>
      </c>
      <c r="O3748" s="91">
        <v>270</v>
      </c>
      <c r="P3748" s="91" t="s">
        <v>691</v>
      </c>
      <c r="Q3748" s="91" t="s">
        <v>691</v>
      </c>
      <c r="R3748" s="91" t="s">
        <v>691</v>
      </c>
      <c r="S3748" s="91">
        <v>150</v>
      </c>
      <c r="T3748" s="91" t="s">
        <v>691</v>
      </c>
      <c r="U3748" s="91">
        <v>546</v>
      </c>
      <c r="V3748" s="91">
        <v>418</v>
      </c>
      <c r="W3748" s="99">
        <v>0</v>
      </c>
      <c r="X3748" s="19">
        <v>0.12753616049421296</v>
      </c>
      <c r="Y3748" s="29">
        <v>16.23</v>
      </c>
      <c r="Z3748" s="30">
        <v>1994</v>
      </c>
      <c r="AA3748" s="30">
        <v>197</v>
      </c>
      <c r="AB3748" s="31">
        <v>3</v>
      </c>
      <c r="AC3748" s="32">
        <v>1</v>
      </c>
      <c r="AD3748" s="153">
        <f>VLOOKUP(D3748,'Dados Base'!$B:$K,9,FALSE)*31536000/VLOOKUP($F3748,F:H,MATCH(H3747,F3747:AF3747,0),FALSE)</f>
        <v>7297.0695293295148</v>
      </c>
      <c r="AE3748" s="153">
        <f>VLOOKUP(D3748,'Dados Base'!$B:$K,10,FALSE)*31536000/VLOOKUP($F3748,F:H,MATCH(H3747,F3747:AF3747,0),FALSE)</f>
        <v>796.56119618411856</v>
      </c>
      <c r="AF3748" s="14">
        <v>94.49</v>
      </c>
      <c r="AG3748" s="15">
        <v>91.4</v>
      </c>
      <c r="AH3748" s="14">
        <v>88.12</v>
      </c>
      <c r="AI3748" s="14">
        <v>35.65</v>
      </c>
      <c r="AJ3748" s="14">
        <v>100</v>
      </c>
      <c r="AK3748" s="72">
        <f>(SUMIFS('Banco de Indicadores Mun. (2)'!I:I,'Banco de Indicadores Mun. (2)'!B:B,'Banco de Indicadores - Mun. (1)'!B3748,'Banco de Indicadores Mun. (2)'!A:A,'Banco de Indicadores - Mun. (1)'!A3748) / VLOOKUP(D3748,'Dados Base'!$B:$K,8,FALSE)) * 100</f>
        <v>0</v>
      </c>
      <c r="AL3748" s="72">
        <f>(SUMIFS('Banco de Indicadores Mun. (2)'!I:I,'Banco de Indicadores Mun. (2)'!B:B,'Banco de Indicadores - Mun. (1)'!B3748,'Banco de Indicadores Mun. (2)'!A:A,'Banco de Indicadores - Mun. (1)'!A3748) / VLOOKUP(D3748,'Dados Base'!$B:$K,9,FALSE)) * 100</f>
        <v>0</v>
      </c>
      <c r="AM3748" s="72">
        <f>(SUMIFS('Banco de Indicadores Mun. (2)'!J:J,'Banco de Indicadores Mun. (2)'!B:B,'Banco de Indicadores - Mun. (1)'!B3748,'Banco de Indicadores Mun. (2)'!A:A,'Banco de Indicadores - Mun. (1)'!A3748) / VLOOKUP(D3748,'Dados Base'!$B:$K,7,FALSE)) * 100</f>
        <v>0</v>
      </c>
      <c r="AN3748" s="72">
        <f>(SUMIFS('Banco de Indicadores Mun. (2)'!K:K,'Banco de Indicadores Mun. (2)'!B:B,'Banco de Indicadores - Mun. (1)'!B3748,'Banco de Indicadores Mun. (2)'!A:A,'Banco de Indicadores - Mun. (1)'!A3748) / VLOOKUP(D3748,'Dados Base'!$B:$K,10,FALSE)) * 100</f>
        <v>0</v>
      </c>
      <c r="AO3748" s="33">
        <v>0</v>
      </c>
      <c r="AP3748" s="34">
        <v>0</v>
      </c>
      <c r="AQ3748" s="17">
        <v>0</v>
      </c>
      <c r="AR3748" s="24">
        <v>7.3</v>
      </c>
      <c r="AS3748" s="35">
        <v>100</v>
      </c>
      <c r="AT3748" s="35">
        <v>100</v>
      </c>
      <c r="AU3748" s="35">
        <v>91.008671839342767</v>
      </c>
      <c r="AV3748" s="7">
        <v>10</v>
      </c>
      <c r="AW3748" s="36">
        <v>0</v>
      </c>
      <c r="AX3748" s="36">
        <v>1</v>
      </c>
      <c r="AY3748" s="117">
        <v>150.26260146069606</v>
      </c>
    </row>
    <row r="3749" spans="1:51" ht="15" x14ac:dyDescent="0.25">
      <c r="A3749" s="144">
        <v>2012</v>
      </c>
      <c r="B3749" s="77" t="s">
        <v>524</v>
      </c>
      <c r="C3749" s="78">
        <v>16</v>
      </c>
      <c r="D3749" s="77">
        <v>3546504</v>
      </c>
      <c r="E3749" s="78">
        <v>354650416</v>
      </c>
      <c r="F3749" s="78" t="str">
        <f t="shared" si="165"/>
        <v>3546504162012</v>
      </c>
      <c r="G3749" s="96">
        <v>-0.29734580264247912</v>
      </c>
      <c r="H3749" s="80">
        <f t="shared" si="164"/>
        <v>5558</v>
      </c>
      <c r="I3749" s="91">
        <v>5208</v>
      </c>
      <c r="J3749" s="91">
        <v>350</v>
      </c>
      <c r="K3749" s="83">
        <f>(H3749)/VLOOKUP(D3749,'Dados Base'!$B:$K,6,FALSE)</f>
        <v>41.182572614107883</v>
      </c>
      <c r="L3749" s="88">
        <f t="shared" si="166"/>
        <v>93.702770780856426</v>
      </c>
      <c r="M3749" s="93">
        <v>4</v>
      </c>
      <c r="N3749" s="98">
        <v>0.73799999999999999</v>
      </c>
      <c r="O3749" s="91">
        <v>7</v>
      </c>
      <c r="P3749" s="91" t="s">
        <v>691</v>
      </c>
      <c r="Q3749" s="91" t="s">
        <v>691</v>
      </c>
      <c r="R3749" s="91" t="s">
        <v>691</v>
      </c>
      <c r="S3749" s="91">
        <v>1</v>
      </c>
      <c r="T3749" s="91" t="s">
        <v>691</v>
      </c>
      <c r="U3749" s="91">
        <v>34</v>
      </c>
      <c r="V3749" s="91">
        <v>41</v>
      </c>
      <c r="W3749" s="99">
        <v>0</v>
      </c>
      <c r="X3749" s="19">
        <v>1.4293033854166666E-2</v>
      </c>
      <c r="Y3749" s="29">
        <v>2.0499999999999998</v>
      </c>
      <c r="Z3749" s="30">
        <v>233</v>
      </c>
      <c r="AA3749" s="30">
        <v>44</v>
      </c>
      <c r="AB3749" s="31">
        <v>0</v>
      </c>
      <c r="AC3749" s="32">
        <v>0</v>
      </c>
      <c r="AD3749" s="153">
        <f>VLOOKUP(D3749,'Dados Base'!$B:$K,9,FALSE)*31536000/VLOOKUP($F3749,F:H,MATCH(H3748,F3748:AF3748,0),FALSE)</f>
        <v>7830.0971572508097</v>
      </c>
      <c r="AE3749" s="153">
        <f>VLOOKUP(D3749,'Dados Base'!$B:$K,10,FALSE)*31536000/VLOOKUP($F3749,F:H,MATCH(H3748,F3748:AF3748,0),FALSE)</f>
        <v>794.35768261964733</v>
      </c>
      <c r="AF3749" s="14">
        <v>98.75</v>
      </c>
      <c r="AG3749" s="15">
        <v>100</v>
      </c>
      <c r="AH3749" s="14">
        <v>88.87</v>
      </c>
      <c r="AI3749" s="14">
        <v>14.46</v>
      </c>
      <c r="AJ3749" s="14">
        <v>100</v>
      </c>
      <c r="AK3749" s="72">
        <f>(SUMIFS('Banco de Indicadores Mun. (2)'!I:I,'Banco de Indicadores Mun. (2)'!B:B,'Banco de Indicadores - Mun. (1)'!B3749,'Banco de Indicadores Mun. (2)'!A:A,'Banco de Indicadores - Mun. (1)'!A3749) / VLOOKUP(D3749,'Dados Base'!$B:$K,8,FALSE)) * 100</f>
        <v>0</v>
      </c>
      <c r="AL3749" s="72">
        <f>(SUMIFS('Banco de Indicadores Mun. (2)'!I:I,'Banco de Indicadores Mun. (2)'!B:B,'Banco de Indicadores - Mun. (1)'!B3749,'Banco de Indicadores Mun. (2)'!A:A,'Banco de Indicadores - Mun. (1)'!A3749) / VLOOKUP(D3749,'Dados Base'!$B:$K,9,FALSE)) * 100</f>
        <v>0</v>
      </c>
      <c r="AM3749" s="72">
        <f>(SUMIFS('Banco de Indicadores Mun. (2)'!J:J,'Banco de Indicadores Mun. (2)'!B:B,'Banco de Indicadores - Mun. (1)'!B3749,'Banco de Indicadores Mun. (2)'!A:A,'Banco de Indicadores - Mun. (1)'!A3749) / VLOOKUP(D3749,'Dados Base'!$B:$K,7,FALSE)) * 100</f>
        <v>0</v>
      </c>
      <c r="AN3749" s="72">
        <f>(SUMIFS('Banco de Indicadores Mun. (2)'!K:K,'Banco de Indicadores Mun. (2)'!B:B,'Banco de Indicadores - Mun. (1)'!B3749,'Banco de Indicadores Mun. (2)'!A:A,'Banco de Indicadores - Mun. (1)'!A3749) / VLOOKUP(D3749,'Dados Base'!$B:$K,10,FALSE)) * 100</f>
        <v>0</v>
      </c>
      <c r="AO3749" s="33">
        <v>0</v>
      </c>
      <c r="AP3749" s="34">
        <v>0</v>
      </c>
      <c r="AQ3749" s="17">
        <v>0</v>
      </c>
      <c r="AR3749" s="24">
        <v>8.1999999999999993</v>
      </c>
      <c r="AS3749" s="35">
        <v>100</v>
      </c>
      <c r="AT3749" s="35">
        <v>100</v>
      </c>
      <c r="AU3749" s="35">
        <v>84.115523465703973</v>
      </c>
      <c r="AV3749" s="7">
        <v>9.5</v>
      </c>
      <c r="AW3749" s="36">
        <v>0</v>
      </c>
      <c r="AX3749" s="36">
        <v>0</v>
      </c>
      <c r="AY3749" s="117">
        <v>0</v>
      </c>
    </row>
    <row r="3750" spans="1:51" ht="15" x14ac:dyDescent="0.25">
      <c r="A3750" s="144">
        <v>2012</v>
      </c>
      <c r="B3750" s="77" t="s">
        <v>525</v>
      </c>
      <c r="C3750" s="78">
        <v>18</v>
      </c>
      <c r="D3750" s="77">
        <v>3546603</v>
      </c>
      <c r="E3750" s="78">
        <v>354660318</v>
      </c>
      <c r="F3750" s="78" t="str">
        <f t="shared" si="165"/>
        <v>3546603182012</v>
      </c>
      <c r="G3750" s="96">
        <v>0.86522445121741676</v>
      </c>
      <c r="H3750" s="80">
        <f t="shared" si="164"/>
        <v>29548</v>
      </c>
      <c r="I3750" s="91">
        <v>28385</v>
      </c>
      <c r="J3750" s="91">
        <v>1163</v>
      </c>
      <c r="K3750" s="83">
        <f>(H3750)/VLOOKUP(D3750,'Dados Base'!$B:$K,6,FALSE)</f>
        <v>141.88715486194477</v>
      </c>
      <c r="L3750" s="88">
        <f t="shared" si="166"/>
        <v>96.064031406524975</v>
      </c>
      <c r="M3750" s="93">
        <v>3</v>
      </c>
      <c r="N3750" s="98">
        <v>0.78400000000000003</v>
      </c>
      <c r="O3750" s="91">
        <v>48</v>
      </c>
      <c r="P3750" s="91" t="s">
        <v>691</v>
      </c>
      <c r="Q3750" s="91" t="s">
        <v>691</v>
      </c>
      <c r="R3750" s="91" t="s">
        <v>691</v>
      </c>
      <c r="S3750" s="91">
        <v>89</v>
      </c>
      <c r="T3750" s="91" t="s">
        <v>691</v>
      </c>
      <c r="U3750" s="91">
        <v>498</v>
      </c>
      <c r="V3750" s="91">
        <v>291</v>
      </c>
      <c r="W3750" s="99">
        <v>32.228999999999999</v>
      </c>
      <c r="X3750" s="19">
        <v>8.9943564814814816E-2</v>
      </c>
      <c r="Y3750" s="29">
        <v>11.39</v>
      </c>
      <c r="Z3750" s="30">
        <v>1233</v>
      </c>
      <c r="AA3750" s="30">
        <v>305</v>
      </c>
      <c r="AB3750" s="31">
        <v>8</v>
      </c>
      <c r="AC3750" s="32">
        <v>0</v>
      </c>
      <c r="AD3750" s="153">
        <f>VLOOKUP(D3750,'Dados Base'!$B:$K,9,FALSE)*31536000/VLOOKUP($F3750,F:H,MATCH(H3749,F3749:AF3749,0),FALSE)</f>
        <v>1664.9573575199674</v>
      </c>
      <c r="AE3750" s="153">
        <f>VLOOKUP(D3750,'Dados Base'!$B:$K,10,FALSE)*31536000/VLOOKUP($F3750,F:H,MATCH(H3749,F3749:AF3749,0),FALSE)</f>
        <v>128.07364288615133</v>
      </c>
      <c r="AF3750" s="14">
        <v>100</v>
      </c>
      <c r="AG3750" s="15">
        <v>100</v>
      </c>
      <c r="AH3750" s="14">
        <v>91.38</v>
      </c>
      <c r="AI3750" s="14">
        <v>36.29</v>
      </c>
      <c r="AJ3750" s="14">
        <v>100</v>
      </c>
      <c r="AK3750" s="72">
        <f>(SUMIFS('Banco de Indicadores Mun. (2)'!I:I,'Banco de Indicadores Mun. (2)'!B:B,'Banco de Indicadores - Mun. (1)'!B3750,'Banco de Indicadores Mun. (2)'!A:A,'Banco de Indicadores - Mun. (1)'!A3750) / VLOOKUP(D3750,'Dados Base'!$B:$K,8,FALSE)) * 100</f>
        <v>0</v>
      </c>
      <c r="AL3750" s="72">
        <f>(SUMIFS('Banco de Indicadores Mun. (2)'!I:I,'Banco de Indicadores Mun. (2)'!B:B,'Banco de Indicadores - Mun. (1)'!B3750,'Banco de Indicadores Mun. (2)'!A:A,'Banco de Indicadores - Mun. (1)'!A3750) / VLOOKUP(D3750,'Dados Base'!$B:$K,9,FALSE)) * 100</f>
        <v>0</v>
      </c>
      <c r="AM3750" s="72">
        <f>(SUMIFS('Banco de Indicadores Mun. (2)'!J:J,'Banco de Indicadores Mun. (2)'!B:B,'Banco de Indicadores - Mun. (1)'!B3750,'Banco de Indicadores Mun. (2)'!A:A,'Banco de Indicadores - Mun. (1)'!A3750) / VLOOKUP(D3750,'Dados Base'!$B:$K,7,FALSE)) * 100</f>
        <v>0</v>
      </c>
      <c r="AN3750" s="72">
        <f>(SUMIFS('Banco de Indicadores Mun. (2)'!K:K,'Banco de Indicadores Mun. (2)'!B:B,'Banco de Indicadores - Mun. (1)'!B3750,'Banco de Indicadores Mun. (2)'!A:A,'Banco de Indicadores - Mun. (1)'!A3750) / VLOOKUP(D3750,'Dados Base'!$B:$K,10,FALSE)) * 100</f>
        <v>0</v>
      </c>
      <c r="AO3750" s="33">
        <v>0</v>
      </c>
      <c r="AP3750" s="34">
        <v>0</v>
      </c>
      <c r="AQ3750" s="17">
        <v>0</v>
      </c>
      <c r="AR3750" s="24">
        <v>7.9</v>
      </c>
      <c r="AS3750" s="35">
        <v>100</v>
      </c>
      <c r="AT3750" s="35">
        <v>100</v>
      </c>
      <c r="AU3750" s="35">
        <v>80.169050715214567</v>
      </c>
      <c r="AV3750" s="7">
        <v>10</v>
      </c>
      <c r="AW3750" s="36">
        <v>1</v>
      </c>
      <c r="AX3750" s="36">
        <v>0</v>
      </c>
      <c r="AY3750" s="117">
        <v>69.853966506831995</v>
      </c>
    </row>
    <row r="3751" spans="1:51" ht="15" x14ac:dyDescent="0.25">
      <c r="A3751" s="144">
        <v>2012</v>
      </c>
      <c r="B3751" s="77" t="s">
        <v>526</v>
      </c>
      <c r="C3751" s="78">
        <v>5</v>
      </c>
      <c r="D3751" s="77">
        <v>3546702</v>
      </c>
      <c r="E3751" s="78">
        <v>35467025</v>
      </c>
      <c r="F3751" s="78" t="str">
        <f t="shared" si="165"/>
        <v>354670252012</v>
      </c>
      <c r="G3751" s="96">
        <v>2.8621916314770735</v>
      </c>
      <c r="H3751" s="80">
        <f t="shared" si="164"/>
        <v>22495</v>
      </c>
      <c r="I3751" s="91">
        <v>22256</v>
      </c>
      <c r="J3751" s="91">
        <v>239</v>
      </c>
      <c r="K3751" s="83">
        <f>(H3751)/VLOOKUP(D3751,'Dados Base'!$B:$K,6,FALSE)</f>
        <v>230.26921895792813</v>
      </c>
      <c r="L3751" s="88">
        <f t="shared" si="166"/>
        <v>98.937541675927989</v>
      </c>
      <c r="M3751" s="93">
        <v>1</v>
      </c>
      <c r="N3751" s="98">
        <v>0.73699999999999999</v>
      </c>
      <c r="O3751" s="91">
        <v>9</v>
      </c>
      <c r="P3751" s="91" t="s">
        <v>691</v>
      </c>
      <c r="Q3751" s="91" t="s">
        <v>691</v>
      </c>
      <c r="R3751" s="91" t="s">
        <v>691</v>
      </c>
      <c r="S3751" s="91">
        <v>68</v>
      </c>
      <c r="T3751" s="91" t="s">
        <v>691</v>
      </c>
      <c r="U3751" s="91">
        <v>178</v>
      </c>
      <c r="V3751" s="91">
        <v>133</v>
      </c>
      <c r="W3751" s="99">
        <v>0</v>
      </c>
      <c r="X3751" s="19">
        <v>6.774853517361111E-2</v>
      </c>
      <c r="Y3751" s="29">
        <v>8.9</v>
      </c>
      <c r="Z3751" s="30">
        <v>962</v>
      </c>
      <c r="AA3751" s="30">
        <v>240</v>
      </c>
      <c r="AB3751" s="31">
        <v>4</v>
      </c>
      <c r="AC3751" s="32">
        <v>0</v>
      </c>
      <c r="AD3751" s="153">
        <f>VLOOKUP(D3751,'Dados Base'!$B:$K,9,FALSE)*31536000/VLOOKUP($F3751,F:H,MATCH(H3750,F3750:AF3750,0),FALSE)</f>
        <v>1738.3703045121138</v>
      </c>
      <c r="AE3751" s="153">
        <f>VLOOKUP(D3751,'Dados Base'!$B:$K,10,FALSE)*31536000/VLOOKUP($F3751,F:H,MATCH(H3750,F3750:AF3750,0),FALSE)</f>
        <v>224.30584574349851</v>
      </c>
      <c r="AF3751" s="14">
        <v>98.94</v>
      </c>
      <c r="AG3751" s="15">
        <v>100</v>
      </c>
      <c r="AH3751" s="14">
        <v>96.47</v>
      </c>
      <c r="AI3751" s="14">
        <v>35.46</v>
      </c>
      <c r="AJ3751" s="14">
        <v>100</v>
      </c>
      <c r="AK3751" s="72">
        <f>(SUMIFS('Banco de Indicadores Mun. (2)'!I:I,'Banco de Indicadores Mun. (2)'!B:B,'Banco de Indicadores - Mun. (1)'!B3751,'Banco de Indicadores Mun. (2)'!A:A,'Banco de Indicadores - Mun. (1)'!A3751) / VLOOKUP(D3751,'Dados Base'!$B:$K,8,FALSE)) * 100</f>
        <v>0</v>
      </c>
      <c r="AL3751" s="72">
        <f>(SUMIFS('Banco de Indicadores Mun. (2)'!I:I,'Banco de Indicadores Mun. (2)'!B:B,'Banco de Indicadores - Mun. (1)'!B3751,'Banco de Indicadores Mun. (2)'!A:A,'Banco de Indicadores - Mun. (1)'!A3751) / VLOOKUP(D3751,'Dados Base'!$B:$K,9,FALSE)) * 100</f>
        <v>0</v>
      </c>
      <c r="AM3751" s="72">
        <f>(SUMIFS('Banco de Indicadores Mun. (2)'!J:J,'Banco de Indicadores Mun. (2)'!B:B,'Banco de Indicadores - Mun. (1)'!B3751,'Banco de Indicadores Mun. (2)'!A:A,'Banco de Indicadores - Mun. (1)'!A3751) / VLOOKUP(D3751,'Dados Base'!$B:$K,7,FALSE)) * 100</f>
        <v>0</v>
      </c>
      <c r="AN3751" s="72">
        <f>(SUMIFS('Banco de Indicadores Mun. (2)'!K:K,'Banco de Indicadores Mun. (2)'!B:B,'Banco de Indicadores - Mun. (1)'!B3751,'Banco de Indicadores Mun. (2)'!A:A,'Banco de Indicadores - Mun. (1)'!A3751) / VLOOKUP(D3751,'Dados Base'!$B:$K,10,FALSE)) * 100</f>
        <v>0</v>
      </c>
      <c r="AO3751" s="33">
        <v>0</v>
      </c>
      <c r="AP3751" s="34">
        <v>0</v>
      </c>
      <c r="AQ3751" s="17">
        <v>0</v>
      </c>
      <c r="AR3751" s="24">
        <v>7.5</v>
      </c>
      <c r="AS3751" s="35">
        <v>100</v>
      </c>
      <c r="AT3751" s="35">
        <v>100</v>
      </c>
      <c r="AU3751" s="35">
        <v>80.033277870216295</v>
      </c>
      <c r="AV3751" s="7">
        <v>9.5</v>
      </c>
      <c r="AW3751" s="36">
        <v>1</v>
      </c>
      <c r="AX3751" s="36">
        <v>0</v>
      </c>
      <c r="AY3751" s="117">
        <v>218.93816140468201</v>
      </c>
    </row>
    <row r="3752" spans="1:51" ht="15" x14ac:dyDescent="0.25">
      <c r="A3752" s="144">
        <v>2012</v>
      </c>
      <c r="B3752" s="77" t="s">
        <v>527</v>
      </c>
      <c r="C3752" s="78">
        <v>2</v>
      </c>
      <c r="D3752" s="77">
        <v>3546801</v>
      </c>
      <c r="E3752" s="78">
        <v>35468012</v>
      </c>
      <c r="F3752" s="78" t="str">
        <f t="shared" si="165"/>
        <v>354680122012</v>
      </c>
      <c r="G3752" s="96">
        <v>1.2778861507110495</v>
      </c>
      <c r="H3752" s="80">
        <f t="shared" si="164"/>
        <v>51372</v>
      </c>
      <c r="I3752" s="91">
        <v>40602</v>
      </c>
      <c r="J3752" s="91">
        <v>10770</v>
      </c>
      <c r="K3752" s="83">
        <f>(H3752)/VLOOKUP(D3752,'Dados Base'!$B:$K,6,FALSE)</f>
        <v>142.11181498796648</v>
      </c>
      <c r="L3752" s="88">
        <f t="shared" si="166"/>
        <v>79.035272132679282</v>
      </c>
      <c r="M3752" s="93">
        <v>4</v>
      </c>
      <c r="N3752" s="98">
        <v>0.73799999999999999</v>
      </c>
      <c r="O3752" s="91">
        <v>93</v>
      </c>
      <c r="P3752" s="91" t="s">
        <v>691</v>
      </c>
      <c r="Q3752" s="91" t="s">
        <v>691</v>
      </c>
      <c r="R3752" s="91" t="s">
        <v>691</v>
      </c>
      <c r="S3752" s="91">
        <v>95</v>
      </c>
      <c r="T3752" s="91" t="s">
        <v>691</v>
      </c>
      <c r="U3752" s="91">
        <v>310</v>
      </c>
      <c r="V3752" s="91">
        <v>216</v>
      </c>
      <c r="W3752" s="99">
        <v>5.1749999999999998</v>
      </c>
      <c r="X3752" s="19">
        <v>0.12150369875000001</v>
      </c>
      <c r="Y3752" s="29">
        <v>16.149999999999999</v>
      </c>
      <c r="Z3752" s="30">
        <v>0</v>
      </c>
      <c r="AA3752" s="30">
        <v>2181</v>
      </c>
      <c r="AB3752" s="31">
        <v>3</v>
      </c>
      <c r="AC3752" s="32">
        <v>1</v>
      </c>
      <c r="AD3752" s="153">
        <f>VLOOKUP(D3752,'Dados Base'!$B:$K,9,FALSE)*31536000/VLOOKUP($F3752,F:H,MATCH(H3751,F3751:AF3751,0),FALSE)</f>
        <v>3308.7876664330765</v>
      </c>
      <c r="AE3752" s="153">
        <f>VLOOKUP(D3752,'Dados Base'!$B:$K,10,FALSE)*31536000/VLOOKUP($F3752,F:H,MATCH(H3751,F3751:AF3751,0),FALSE)</f>
        <v>337.63139453398725</v>
      </c>
      <c r="AF3752" s="14">
        <v>77.7</v>
      </c>
      <c r="AG3752" s="15">
        <v>100</v>
      </c>
      <c r="AH3752" s="14">
        <v>52.71</v>
      </c>
      <c r="AI3752" s="14">
        <v>61.72</v>
      </c>
      <c r="AJ3752" s="14">
        <v>99</v>
      </c>
      <c r="AK3752" s="72">
        <f>(SUMIFS('Banco de Indicadores Mun. (2)'!I:I,'Banco de Indicadores Mun. (2)'!B:B,'Banco de Indicadores - Mun. (1)'!B3752,'Banco de Indicadores Mun. (2)'!A:A,'Banco de Indicadores - Mun. (1)'!A3752) / VLOOKUP(D3752,'Dados Base'!$B:$K,8,FALSE)) * 100</f>
        <v>0</v>
      </c>
      <c r="AL3752" s="72">
        <f>(SUMIFS('Banco de Indicadores Mun. (2)'!I:I,'Banco de Indicadores Mun. (2)'!B:B,'Banco de Indicadores - Mun. (1)'!B3752,'Banco de Indicadores Mun. (2)'!A:A,'Banco de Indicadores - Mun. (1)'!A3752) / VLOOKUP(D3752,'Dados Base'!$B:$K,9,FALSE)) * 100</f>
        <v>0</v>
      </c>
      <c r="AM3752" s="72">
        <f>(SUMIFS('Banco de Indicadores Mun. (2)'!J:J,'Banco de Indicadores Mun. (2)'!B:B,'Banco de Indicadores - Mun. (1)'!B3752,'Banco de Indicadores Mun. (2)'!A:A,'Banco de Indicadores - Mun. (1)'!A3752) / VLOOKUP(D3752,'Dados Base'!$B:$K,7,FALSE)) * 100</f>
        <v>0</v>
      </c>
      <c r="AN3752" s="72">
        <f>(SUMIFS('Banco de Indicadores Mun. (2)'!K:K,'Banco de Indicadores Mun. (2)'!B:B,'Banco de Indicadores - Mun. (1)'!B3752,'Banco de Indicadores Mun. (2)'!A:A,'Banco de Indicadores - Mun. (1)'!A3752) / VLOOKUP(D3752,'Dados Base'!$B:$K,10,FALSE)) * 100</f>
        <v>0</v>
      </c>
      <c r="AO3752" s="33">
        <v>0</v>
      </c>
      <c r="AP3752" s="34">
        <v>1.9465856887020168</v>
      </c>
      <c r="AQ3752" s="17">
        <v>0</v>
      </c>
      <c r="AR3752" s="24">
        <v>8.3000000000000007</v>
      </c>
      <c r="AS3752" s="35">
        <v>78</v>
      </c>
      <c r="AT3752" s="35">
        <v>0</v>
      </c>
      <c r="AU3752" s="35">
        <v>0</v>
      </c>
      <c r="AV3752" s="7">
        <v>1.17</v>
      </c>
      <c r="AW3752" s="36">
        <v>0</v>
      </c>
      <c r="AX3752" s="36">
        <v>1</v>
      </c>
      <c r="AY3752" s="117">
        <v>67.569615047831022</v>
      </c>
    </row>
    <row r="3753" spans="1:51" ht="15" x14ac:dyDescent="0.25">
      <c r="A3753" s="144">
        <v>2012</v>
      </c>
      <c r="B3753" s="77" t="s">
        <v>528</v>
      </c>
      <c r="C3753" s="78">
        <v>9</v>
      </c>
      <c r="D3753" s="77">
        <v>3546900</v>
      </c>
      <c r="E3753" s="78">
        <v>35469009</v>
      </c>
      <c r="F3753" s="78" t="str">
        <f t="shared" si="165"/>
        <v>354690092012</v>
      </c>
      <c r="G3753" s="96">
        <v>0.4791265057115579</v>
      </c>
      <c r="H3753" s="80">
        <f t="shared" si="164"/>
        <v>8313</v>
      </c>
      <c r="I3753" s="91">
        <v>7857</v>
      </c>
      <c r="J3753" s="91">
        <v>456</v>
      </c>
      <c r="K3753" s="83">
        <f>(H3753)/VLOOKUP(D3753,'Dados Base'!$B:$K,6,FALSE)</f>
        <v>54.579476068544416</v>
      </c>
      <c r="L3753" s="88">
        <f t="shared" si="166"/>
        <v>94.514615662215803</v>
      </c>
      <c r="M3753" s="93">
        <v>3</v>
      </c>
      <c r="N3753" s="98">
        <v>0.73699999999999999</v>
      </c>
      <c r="O3753" s="91">
        <v>24</v>
      </c>
      <c r="P3753" s="91" t="s">
        <v>691</v>
      </c>
      <c r="Q3753" s="91" t="s">
        <v>691</v>
      </c>
      <c r="R3753" s="91" t="s">
        <v>691</v>
      </c>
      <c r="S3753" s="91">
        <v>8</v>
      </c>
      <c r="T3753" s="91" t="s">
        <v>691</v>
      </c>
      <c r="U3753" s="91">
        <v>35</v>
      </c>
      <c r="V3753" s="91">
        <v>33</v>
      </c>
      <c r="W3753" s="99">
        <v>0</v>
      </c>
      <c r="X3753" s="19">
        <v>2.1572667968750001E-2</v>
      </c>
      <c r="Y3753" s="29">
        <v>3.12</v>
      </c>
      <c r="Z3753" s="30">
        <v>208</v>
      </c>
      <c r="AA3753" s="30">
        <v>214</v>
      </c>
      <c r="AB3753" s="31">
        <v>0</v>
      </c>
      <c r="AC3753" s="32">
        <v>0</v>
      </c>
      <c r="AD3753" s="153">
        <f>VLOOKUP(D3753,'Dados Base'!$B:$K,9,FALSE)*31536000/VLOOKUP($F3753,F:H,MATCH(H3752,F3752:AF3752,0),FALSE)</f>
        <v>8004.4460483579924</v>
      </c>
      <c r="AE3753" s="153">
        <f>VLOOKUP(D3753,'Dados Base'!$B:$K,10,FALSE)*31536000/VLOOKUP($F3753,F:H,MATCH(H3752,F3752:AF3752,0),FALSE)</f>
        <v>948.39408155900401</v>
      </c>
      <c r="AF3753" s="14">
        <v>99.65</v>
      </c>
      <c r="AG3753" s="15">
        <v>94</v>
      </c>
      <c r="AH3753" s="14" t="s">
        <v>692</v>
      </c>
      <c r="AI3753" s="14">
        <v>28.81</v>
      </c>
      <c r="AJ3753" s="14">
        <v>99.7</v>
      </c>
      <c r="AK3753" s="72">
        <f>(SUMIFS('Banco de Indicadores Mun. (2)'!I:I,'Banco de Indicadores Mun. (2)'!B:B,'Banco de Indicadores - Mun. (1)'!B3753,'Banco de Indicadores Mun. (2)'!A:A,'Banco de Indicadores - Mun. (1)'!A3753) / VLOOKUP(D3753,'Dados Base'!$B:$K,8,FALSE)) * 100</f>
        <v>0</v>
      </c>
      <c r="AL3753" s="72">
        <f>(SUMIFS('Banco de Indicadores Mun. (2)'!I:I,'Banco de Indicadores Mun. (2)'!B:B,'Banco de Indicadores - Mun. (1)'!B3753,'Banco de Indicadores Mun. (2)'!A:A,'Banco de Indicadores - Mun. (1)'!A3753) / VLOOKUP(D3753,'Dados Base'!$B:$K,9,FALSE)) * 100</f>
        <v>0</v>
      </c>
      <c r="AM3753" s="72">
        <f>(SUMIFS('Banco de Indicadores Mun. (2)'!J:J,'Banco de Indicadores Mun. (2)'!B:B,'Banco de Indicadores - Mun. (1)'!B3753,'Banco de Indicadores Mun. (2)'!A:A,'Banco de Indicadores - Mun. (1)'!A3753) / VLOOKUP(D3753,'Dados Base'!$B:$K,7,FALSE)) * 100</f>
        <v>0</v>
      </c>
      <c r="AN3753" s="72">
        <f>(SUMIFS('Banco de Indicadores Mun. (2)'!K:K,'Banco de Indicadores Mun. (2)'!B:B,'Banco de Indicadores - Mun. (1)'!B3753,'Banco de Indicadores Mun. (2)'!A:A,'Banco de Indicadores - Mun. (1)'!A3753) / VLOOKUP(D3753,'Dados Base'!$B:$K,10,FALSE)) * 100</f>
        <v>0</v>
      </c>
      <c r="AO3753" s="33">
        <v>0</v>
      </c>
      <c r="AP3753" s="34">
        <v>0</v>
      </c>
      <c r="AQ3753" s="17">
        <v>0</v>
      </c>
      <c r="AR3753" s="24">
        <v>7.4</v>
      </c>
      <c r="AS3753" s="35">
        <v>100</v>
      </c>
      <c r="AT3753" s="35">
        <v>70</v>
      </c>
      <c r="AU3753" s="35">
        <v>49.289099526066352</v>
      </c>
      <c r="AV3753" s="7">
        <v>5.95</v>
      </c>
      <c r="AW3753" s="36">
        <v>0</v>
      </c>
      <c r="AX3753" s="36">
        <v>0</v>
      </c>
      <c r="AY3753" s="117">
        <v>56.594317165814402</v>
      </c>
    </row>
    <row r="3754" spans="1:51" ht="15" x14ac:dyDescent="0.25">
      <c r="A3754" s="144">
        <v>2012</v>
      </c>
      <c r="B3754" s="77" t="s">
        <v>529</v>
      </c>
      <c r="C3754" s="78">
        <v>5</v>
      </c>
      <c r="D3754" s="77">
        <v>3547007</v>
      </c>
      <c r="E3754" s="78">
        <v>35470075</v>
      </c>
      <c r="F3754" s="78" t="str">
        <f t="shared" si="165"/>
        <v>354700752012</v>
      </c>
      <c r="G3754" s="96">
        <v>1.4434055851687555</v>
      </c>
      <c r="H3754" s="80">
        <f t="shared" si="164"/>
        <v>5550</v>
      </c>
      <c r="I3754" s="91">
        <v>4927</v>
      </c>
      <c r="J3754" s="91">
        <v>623</v>
      </c>
      <c r="K3754" s="83">
        <f>(H3754)/VLOOKUP(D3754,'Dados Base'!$B:$K,6,FALSE)</f>
        <v>21.639114160948221</v>
      </c>
      <c r="L3754" s="88">
        <f t="shared" si="166"/>
        <v>88.774774774774784</v>
      </c>
      <c r="M3754" s="93">
        <v>4</v>
      </c>
      <c r="N3754" s="98">
        <v>0.68600000000000005</v>
      </c>
      <c r="O3754" s="91">
        <v>56</v>
      </c>
      <c r="P3754" s="91" t="s">
        <v>691</v>
      </c>
      <c r="Q3754" s="91" t="s">
        <v>691</v>
      </c>
      <c r="R3754" s="91" t="s">
        <v>691</v>
      </c>
      <c r="S3754" s="91">
        <v>14</v>
      </c>
      <c r="T3754" s="91" t="s">
        <v>691</v>
      </c>
      <c r="U3754" s="91">
        <v>43</v>
      </c>
      <c r="V3754" s="91">
        <v>49</v>
      </c>
      <c r="W3754" s="99">
        <v>28.3536</v>
      </c>
      <c r="X3754" s="19">
        <v>1.2195546874999999E-2</v>
      </c>
      <c r="Y3754" s="29">
        <v>1.95</v>
      </c>
      <c r="Z3754" s="30">
        <v>210</v>
      </c>
      <c r="AA3754" s="30">
        <v>53</v>
      </c>
      <c r="AB3754" s="31">
        <v>0</v>
      </c>
      <c r="AC3754" s="32">
        <v>0</v>
      </c>
      <c r="AD3754" s="153">
        <f>VLOOKUP(D3754,'Dados Base'!$B:$K,9,FALSE)*31536000/VLOOKUP($F3754,F:H,MATCH(H3753,F3753:AF3753,0),FALSE)</f>
        <v>17501.059459459459</v>
      </c>
      <c r="AE3754" s="153">
        <f>VLOOKUP(D3754,'Dados Base'!$B:$K,10,FALSE)*31536000/VLOOKUP($F3754,F:H,MATCH(H3753,F3753:AF3753,0),FALSE)</f>
        <v>2329.686486486486</v>
      </c>
      <c r="AF3754" s="14">
        <v>84.38</v>
      </c>
      <c r="AG3754" s="15">
        <v>88.2</v>
      </c>
      <c r="AH3754" s="14" t="s">
        <v>692</v>
      </c>
      <c r="AI3754" s="14">
        <v>0</v>
      </c>
      <c r="AJ3754" s="14">
        <v>95.7</v>
      </c>
      <c r="AK3754" s="72">
        <f>(SUMIFS('Banco de Indicadores Mun. (2)'!I:I,'Banco de Indicadores Mun. (2)'!B:B,'Banco de Indicadores - Mun. (1)'!B3754,'Banco de Indicadores Mun. (2)'!A:A,'Banco de Indicadores - Mun. (1)'!A3754) / VLOOKUP(D3754,'Dados Base'!$B:$K,8,FALSE)) * 100</f>
        <v>0</v>
      </c>
      <c r="AL3754" s="72">
        <f>(SUMIFS('Banco de Indicadores Mun. (2)'!I:I,'Banco de Indicadores Mun. (2)'!B:B,'Banco de Indicadores - Mun. (1)'!B3754,'Banco de Indicadores Mun. (2)'!A:A,'Banco de Indicadores - Mun. (1)'!A3754) / VLOOKUP(D3754,'Dados Base'!$B:$K,9,FALSE)) * 100</f>
        <v>0</v>
      </c>
      <c r="AM3754" s="72">
        <f>(SUMIFS('Banco de Indicadores Mun. (2)'!J:J,'Banco de Indicadores Mun. (2)'!B:B,'Banco de Indicadores - Mun. (1)'!B3754,'Banco de Indicadores Mun. (2)'!A:A,'Banco de Indicadores - Mun. (1)'!A3754) / VLOOKUP(D3754,'Dados Base'!$B:$K,7,FALSE)) * 100</f>
        <v>0</v>
      </c>
      <c r="AN3754" s="72">
        <f>(SUMIFS('Banco de Indicadores Mun. (2)'!K:K,'Banco de Indicadores Mun. (2)'!B:B,'Banco de Indicadores - Mun. (1)'!B3754,'Banco de Indicadores Mun. (2)'!A:A,'Banco de Indicadores - Mun. (1)'!A3754) / VLOOKUP(D3754,'Dados Base'!$B:$K,10,FALSE)) * 100</f>
        <v>0</v>
      </c>
      <c r="AO3754" s="33">
        <v>0</v>
      </c>
      <c r="AP3754" s="34">
        <v>0</v>
      </c>
      <c r="AQ3754" s="17">
        <v>0</v>
      </c>
      <c r="AR3754" s="24">
        <v>7.2</v>
      </c>
      <c r="AS3754" s="35">
        <v>100</v>
      </c>
      <c r="AT3754" s="35">
        <v>100</v>
      </c>
      <c r="AU3754" s="35">
        <v>79.847908745247153</v>
      </c>
      <c r="AV3754" s="7">
        <v>9.8000000000000007</v>
      </c>
      <c r="AW3754" s="36">
        <v>0</v>
      </c>
      <c r="AX3754" s="36">
        <v>0</v>
      </c>
      <c r="AY3754" s="117">
        <v>3.3073429028453103</v>
      </c>
    </row>
    <row r="3755" spans="1:51" ht="15" x14ac:dyDescent="0.25">
      <c r="A3755" s="144">
        <v>2012</v>
      </c>
      <c r="B3755" s="77" t="s">
        <v>530</v>
      </c>
      <c r="C3755" s="78">
        <v>20</v>
      </c>
      <c r="D3755" s="77">
        <v>3547106</v>
      </c>
      <c r="E3755" s="78">
        <v>354710620</v>
      </c>
      <c r="F3755" s="78" t="str">
        <f t="shared" si="165"/>
        <v>3547106202012</v>
      </c>
      <c r="G3755" s="96">
        <v>3.5467318234028156E-2</v>
      </c>
      <c r="H3755" s="80">
        <f t="shared" si="164"/>
        <v>2825</v>
      </c>
      <c r="I3755" s="91">
        <v>2484</v>
      </c>
      <c r="J3755" s="91">
        <v>341</v>
      </c>
      <c r="K3755" s="83">
        <f>(H3755)/VLOOKUP(D3755,'Dados Base'!$B:$K,6,FALSE)</f>
        <v>16.929346197638878</v>
      </c>
      <c r="L3755" s="88">
        <f t="shared" si="166"/>
        <v>87.929203539823007</v>
      </c>
      <c r="M3755" s="93">
        <v>3</v>
      </c>
      <c r="N3755" s="98">
        <v>0.73899999999999999</v>
      </c>
      <c r="O3755" s="91">
        <v>23</v>
      </c>
      <c r="P3755" s="91" t="s">
        <v>691</v>
      </c>
      <c r="Q3755" s="91" t="s">
        <v>691</v>
      </c>
      <c r="R3755" s="91" t="s">
        <v>691</v>
      </c>
      <c r="S3755" s="91">
        <v>5</v>
      </c>
      <c r="T3755" s="91" t="s">
        <v>691</v>
      </c>
      <c r="U3755" s="91">
        <v>10</v>
      </c>
      <c r="V3755" s="91">
        <v>18</v>
      </c>
      <c r="W3755" s="99">
        <v>1.35E-2</v>
      </c>
      <c r="X3755" s="19">
        <v>7.3567708333333332E-3</v>
      </c>
      <c r="Y3755" s="29">
        <v>0.98</v>
      </c>
      <c r="Z3755" s="30">
        <v>110</v>
      </c>
      <c r="AA3755" s="30">
        <v>23</v>
      </c>
      <c r="AB3755" s="31">
        <v>0</v>
      </c>
      <c r="AC3755" s="32">
        <v>0</v>
      </c>
      <c r="AD3755" s="153">
        <f>VLOOKUP(D3755,'Dados Base'!$B:$K,9,FALSE)*31536000/VLOOKUP($F3755,F:H,MATCH(H3754,F3754:AF3754,0),FALSE)</f>
        <v>13507.454867256638</v>
      </c>
      <c r="AE3755" s="153">
        <f>VLOOKUP(D3755,'Dados Base'!$B:$K,10,FALSE)*31536000/VLOOKUP($F3755,F:H,MATCH(H3754,F3754:AF3754,0),FALSE)</f>
        <v>1674.477876106195</v>
      </c>
      <c r="AF3755" s="14">
        <v>100</v>
      </c>
      <c r="AG3755" s="15">
        <v>86.8</v>
      </c>
      <c r="AH3755" s="14">
        <v>75.540000000000006</v>
      </c>
      <c r="AI3755" s="14">
        <v>20.079999999999998</v>
      </c>
      <c r="AJ3755" s="14">
        <v>100</v>
      </c>
      <c r="AK3755" s="72">
        <f>(SUMIFS('Banco de Indicadores Mun. (2)'!I:I,'Banco de Indicadores Mun. (2)'!B:B,'Banco de Indicadores - Mun. (1)'!B3755,'Banco de Indicadores Mun. (2)'!A:A,'Banco de Indicadores - Mun. (1)'!A3755) / VLOOKUP(D3755,'Dados Base'!$B:$K,8,FALSE)) * 100</f>
        <v>0</v>
      </c>
      <c r="AL3755" s="72">
        <f>(SUMIFS('Banco de Indicadores Mun. (2)'!I:I,'Banco de Indicadores Mun. (2)'!B:B,'Banco de Indicadores - Mun. (1)'!B3755,'Banco de Indicadores Mun. (2)'!A:A,'Banco de Indicadores - Mun. (1)'!A3755) / VLOOKUP(D3755,'Dados Base'!$B:$K,9,FALSE)) * 100</f>
        <v>0</v>
      </c>
      <c r="AM3755" s="72">
        <f>(SUMIFS('Banco de Indicadores Mun. (2)'!J:J,'Banco de Indicadores Mun. (2)'!B:B,'Banco de Indicadores - Mun. (1)'!B3755,'Banco de Indicadores Mun. (2)'!A:A,'Banco de Indicadores - Mun. (1)'!A3755) / VLOOKUP(D3755,'Dados Base'!$B:$K,7,FALSE)) * 100</f>
        <v>0</v>
      </c>
      <c r="AN3755" s="72">
        <f>(SUMIFS('Banco de Indicadores Mun. (2)'!K:K,'Banco de Indicadores Mun. (2)'!B:B,'Banco de Indicadores - Mun. (1)'!B3755,'Banco de Indicadores Mun. (2)'!A:A,'Banco de Indicadores - Mun. (1)'!A3755) / VLOOKUP(D3755,'Dados Base'!$B:$K,10,FALSE)) * 100</f>
        <v>0</v>
      </c>
      <c r="AO3755" s="33">
        <v>0</v>
      </c>
      <c r="AP3755" s="34">
        <v>0</v>
      </c>
      <c r="AQ3755" s="17">
        <v>0</v>
      </c>
      <c r="AR3755" s="24">
        <v>6.7</v>
      </c>
      <c r="AS3755" s="35">
        <v>100</v>
      </c>
      <c r="AT3755" s="35">
        <v>100</v>
      </c>
      <c r="AU3755" s="35">
        <v>82.706766917293223</v>
      </c>
      <c r="AV3755" s="7">
        <v>10</v>
      </c>
      <c r="AW3755" s="36">
        <v>0</v>
      </c>
      <c r="AX3755" s="36">
        <v>0</v>
      </c>
      <c r="AY3755" s="117">
        <v>11.172263304642987</v>
      </c>
    </row>
    <row r="3756" spans="1:51" ht="15" x14ac:dyDescent="0.25">
      <c r="A3756" s="144">
        <v>2012</v>
      </c>
      <c r="B3756" s="77" t="s">
        <v>531</v>
      </c>
      <c r="C3756" s="78">
        <v>9</v>
      </c>
      <c r="D3756" s="77">
        <v>3547502</v>
      </c>
      <c r="E3756" s="78">
        <v>35475029</v>
      </c>
      <c r="F3756" s="78" t="str">
        <f t="shared" si="165"/>
        <v>354750292012</v>
      </c>
      <c r="G3756" s="96">
        <v>7.5133825538031829E-2</v>
      </c>
      <c r="H3756" s="80">
        <f t="shared" si="164"/>
        <v>26462</v>
      </c>
      <c r="I3756" s="91">
        <v>23835</v>
      </c>
      <c r="J3756" s="91">
        <v>2627</v>
      </c>
      <c r="K3756" s="83">
        <f>(H3756)/VLOOKUP(D3756,'Dados Base'!$B:$K,6,FALSE)</f>
        <v>35.142564974302445</v>
      </c>
      <c r="L3756" s="88">
        <f t="shared" si="166"/>
        <v>90.072556874008015</v>
      </c>
      <c r="M3756" s="93">
        <v>3</v>
      </c>
      <c r="N3756" s="98">
        <v>0.77500000000000002</v>
      </c>
      <c r="O3756" s="91">
        <v>191</v>
      </c>
      <c r="P3756" s="91" t="s">
        <v>691</v>
      </c>
      <c r="Q3756" s="91" t="s">
        <v>691</v>
      </c>
      <c r="R3756" s="91" t="s">
        <v>691</v>
      </c>
      <c r="S3756" s="91">
        <v>68</v>
      </c>
      <c r="T3756" s="91" t="s">
        <v>691</v>
      </c>
      <c r="U3756" s="91">
        <v>308</v>
      </c>
      <c r="V3756" s="91">
        <v>222</v>
      </c>
      <c r="W3756" s="99">
        <v>0</v>
      </c>
      <c r="X3756" s="19">
        <v>7.2277369604166669E-2</v>
      </c>
      <c r="Y3756" s="29">
        <v>9.5</v>
      </c>
      <c r="Z3756" s="30">
        <v>461</v>
      </c>
      <c r="AA3756" s="30">
        <v>821</v>
      </c>
      <c r="AB3756" s="31">
        <v>0</v>
      </c>
      <c r="AC3756" s="32">
        <v>3</v>
      </c>
      <c r="AD3756" s="153">
        <f>VLOOKUP(D3756,'Dados Base'!$B:$K,9,FALSE)*31536000/VLOOKUP($F3756,F:H,MATCH(H3755,F3755:AF3755,0),FALSE)</f>
        <v>12108.14602070894</v>
      </c>
      <c r="AE3756" s="153">
        <f>VLOOKUP(D3756,'Dados Base'!$B:$K,10,FALSE)*31536000/VLOOKUP($F3756,F:H,MATCH(H3755,F3755:AF3755,0),FALSE)</f>
        <v>1418.1785201420905</v>
      </c>
      <c r="AF3756" s="14">
        <v>89.73</v>
      </c>
      <c r="AG3756" s="15">
        <v>92.5</v>
      </c>
      <c r="AH3756" s="14">
        <v>84.96</v>
      </c>
      <c r="AI3756" s="14">
        <v>45.94</v>
      </c>
      <c r="AJ3756" s="14">
        <v>99.8</v>
      </c>
      <c r="AK3756" s="72">
        <f>(SUMIFS('Banco de Indicadores Mun. (2)'!I:I,'Banco de Indicadores Mun. (2)'!B:B,'Banco de Indicadores - Mun. (1)'!B3756,'Banco de Indicadores Mun. (2)'!A:A,'Banco de Indicadores - Mun. (1)'!A3756) / VLOOKUP(D3756,'Dados Base'!$B:$K,8,FALSE)) * 100</f>
        <v>0</v>
      </c>
      <c r="AL3756" s="72">
        <f>(SUMIFS('Banco de Indicadores Mun. (2)'!I:I,'Banco de Indicadores Mun. (2)'!B:B,'Banco de Indicadores - Mun. (1)'!B3756,'Banco de Indicadores Mun. (2)'!A:A,'Banco de Indicadores - Mun. (1)'!A3756) / VLOOKUP(D3756,'Dados Base'!$B:$K,9,FALSE)) * 100</f>
        <v>0</v>
      </c>
      <c r="AM3756" s="72">
        <f>(SUMIFS('Banco de Indicadores Mun. (2)'!J:J,'Banco de Indicadores Mun. (2)'!B:B,'Banco de Indicadores - Mun. (1)'!B3756,'Banco de Indicadores Mun. (2)'!A:A,'Banco de Indicadores - Mun. (1)'!A3756) / VLOOKUP(D3756,'Dados Base'!$B:$K,7,FALSE)) * 100</f>
        <v>0</v>
      </c>
      <c r="AN3756" s="72">
        <f>(SUMIFS('Banco de Indicadores Mun. (2)'!K:K,'Banco de Indicadores Mun. (2)'!B:B,'Banco de Indicadores - Mun. (1)'!B3756,'Banco de Indicadores Mun. (2)'!A:A,'Banco de Indicadores - Mun. (1)'!A3756) / VLOOKUP(D3756,'Dados Base'!$B:$K,10,FALSE)) * 100</f>
        <v>0</v>
      </c>
      <c r="AO3756" s="33">
        <v>0</v>
      </c>
      <c r="AP3756" s="34">
        <v>0</v>
      </c>
      <c r="AQ3756" s="17">
        <v>0</v>
      </c>
      <c r="AR3756" s="24">
        <v>8</v>
      </c>
      <c r="AS3756" s="35">
        <v>100</v>
      </c>
      <c r="AT3756" s="35">
        <v>50</v>
      </c>
      <c r="AU3756" s="35">
        <v>35.959438377535101</v>
      </c>
      <c r="AV3756" s="7">
        <v>4.79</v>
      </c>
      <c r="AW3756" s="36">
        <v>0</v>
      </c>
      <c r="AX3756" s="36">
        <v>3</v>
      </c>
      <c r="AY3756" s="117">
        <v>119.80104086347086</v>
      </c>
    </row>
    <row r="3757" spans="1:51" ht="15" x14ac:dyDescent="0.25">
      <c r="A3757" s="144">
        <v>2012</v>
      </c>
      <c r="B3757" s="77" t="s">
        <v>532</v>
      </c>
      <c r="C3757" s="78">
        <v>15</v>
      </c>
      <c r="D3757" s="77">
        <v>3547403</v>
      </c>
      <c r="E3757" s="78">
        <v>354740315</v>
      </c>
      <c r="F3757" s="78" t="str">
        <f t="shared" si="165"/>
        <v>3547403152012</v>
      </c>
      <c r="G3757" s="96">
        <v>-0.66253030034313376</v>
      </c>
      <c r="H3757" s="80">
        <f t="shared" si="164"/>
        <v>2517</v>
      </c>
      <c r="I3757" s="91">
        <v>1807</v>
      </c>
      <c r="J3757" s="91">
        <v>710</v>
      </c>
      <c r="K3757" s="83">
        <f>(H3757)/VLOOKUP(D3757,'Dados Base'!$B:$K,6,FALSE)</f>
        <v>11.970323869310885</v>
      </c>
      <c r="L3757" s="88">
        <f t="shared" si="166"/>
        <v>71.79181565355583</v>
      </c>
      <c r="M3757" s="93">
        <v>3</v>
      </c>
      <c r="N3757" s="98">
        <v>0.76100000000000001</v>
      </c>
      <c r="O3757" s="91">
        <v>30</v>
      </c>
      <c r="P3757" s="91" t="s">
        <v>691</v>
      </c>
      <c r="Q3757" s="91" t="s">
        <v>691</v>
      </c>
      <c r="R3757" s="91" t="s">
        <v>691</v>
      </c>
      <c r="S3757" s="91">
        <v>5</v>
      </c>
      <c r="T3757" s="91" t="s">
        <v>691</v>
      </c>
      <c r="U3757" s="91">
        <v>13</v>
      </c>
      <c r="V3757" s="91">
        <v>9</v>
      </c>
      <c r="W3757" s="99">
        <v>10.227600000000001</v>
      </c>
      <c r="X3757" s="19">
        <v>4.6459624999999997E-3</v>
      </c>
      <c r="Y3757" s="29">
        <v>0.7</v>
      </c>
      <c r="Z3757" s="30">
        <v>76</v>
      </c>
      <c r="AA3757" s="30">
        <v>19</v>
      </c>
      <c r="AB3757" s="31">
        <v>0</v>
      </c>
      <c r="AC3757" s="32">
        <v>0</v>
      </c>
      <c r="AD3757" s="153">
        <f>VLOOKUP(D3757,'Dados Base'!$B:$K,9,FALSE)*31536000/VLOOKUP($F3757,F:H,MATCH(H3756,F3756:AF3756,0),FALSE)</f>
        <v>19921.430274135877</v>
      </c>
      <c r="AE3757" s="153">
        <f>VLOOKUP(D3757,'Dados Base'!$B:$K,10,FALSE)*31536000/VLOOKUP($F3757,F:H,MATCH(H3756,F3756:AF3756,0),FALSE)</f>
        <v>2129.9642431466027</v>
      </c>
      <c r="AF3757" s="14">
        <v>70.88</v>
      </c>
      <c r="AG3757" s="15">
        <v>69.7</v>
      </c>
      <c r="AH3757" s="14" t="s">
        <v>692</v>
      </c>
      <c r="AI3757" s="14">
        <v>17.82</v>
      </c>
      <c r="AJ3757" s="14">
        <v>100</v>
      </c>
      <c r="AK3757" s="72">
        <f>(SUMIFS('Banco de Indicadores Mun. (2)'!I:I,'Banco de Indicadores Mun. (2)'!B:B,'Banco de Indicadores - Mun. (1)'!B3757,'Banco de Indicadores Mun. (2)'!A:A,'Banco de Indicadores - Mun. (1)'!A3757) / VLOOKUP(D3757,'Dados Base'!$B:$K,8,FALSE)) * 100</f>
        <v>0</v>
      </c>
      <c r="AL3757" s="72">
        <f>(SUMIFS('Banco de Indicadores Mun. (2)'!I:I,'Banco de Indicadores Mun. (2)'!B:B,'Banco de Indicadores - Mun. (1)'!B3757,'Banco de Indicadores Mun. (2)'!A:A,'Banco de Indicadores - Mun. (1)'!A3757) / VLOOKUP(D3757,'Dados Base'!$B:$K,9,FALSE)) * 100</f>
        <v>0</v>
      </c>
      <c r="AM3757" s="72">
        <f>(SUMIFS('Banco de Indicadores Mun. (2)'!J:J,'Banco de Indicadores Mun. (2)'!B:B,'Banco de Indicadores - Mun. (1)'!B3757,'Banco de Indicadores Mun. (2)'!A:A,'Banco de Indicadores - Mun. (1)'!A3757) / VLOOKUP(D3757,'Dados Base'!$B:$K,7,FALSE)) * 100</f>
        <v>0</v>
      </c>
      <c r="AN3757" s="72">
        <f>(SUMIFS('Banco de Indicadores Mun. (2)'!K:K,'Banco de Indicadores Mun. (2)'!B:B,'Banco de Indicadores - Mun. (1)'!B3757,'Banco de Indicadores Mun. (2)'!A:A,'Banco de Indicadores - Mun. (1)'!A3757) / VLOOKUP(D3757,'Dados Base'!$B:$K,10,FALSE)) * 100</f>
        <v>0</v>
      </c>
      <c r="AO3757" s="33">
        <v>0</v>
      </c>
      <c r="AP3757" s="34">
        <v>0</v>
      </c>
      <c r="AQ3757" s="17">
        <v>0</v>
      </c>
      <c r="AR3757" s="24">
        <v>7.2</v>
      </c>
      <c r="AS3757" s="35">
        <v>100</v>
      </c>
      <c r="AT3757" s="35">
        <v>100</v>
      </c>
      <c r="AU3757" s="35">
        <v>80</v>
      </c>
      <c r="AV3757" s="7">
        <v>10</v>
      </c>
      <c r="AW3757" s="36">
        <v>0</v>
      </c>
      <c r="AX3757" s="36">
        <v>0</v>
      </c>
      <c r="AY3757" s="117">
        <v>1.3513967908232982</v>
      </c>
    </row>
    <row r="3758" spans="1:51" ht="15" x14ac:dyDescent="0.25">
      <c r="A3758" s="144">
        <v>2012</v>
      </c>
      <c r="B3758" s="77" t="s">
        <v>533</v>
      </c>
      <c r="C3758" s="78">
        <v>4</v>
      </c>
      <c r="D3758" s="77">
        <v>3547601</v>
      </c>
      <c r="E3758" s="78">
        <v>35476014</v>
      </c>
      <c r="F3758" s="78" t="str">
        <f t="shared" si="165"/>
        <v>354760142012</v>
      </c>
      <c r="G3758" s="96">
        <v>0.99971241100489383</v>
      </c>
      <c r="H3758" s="80">
        <f t="shared" si="164"/>
        <v>24206</v>
      </c>
      <c r="I3758" s="91">
        <v>23122</v>
      </c>
      <c r="J3758" s="91">
        <v>1084</v>
      </c>
      <c r="K3758" s="83">
        <f>(H3758)/VLOOKUP(D3758,'Dados Base'!$B:$K,6,FALSE)</f>
        <v>83.564055649532222</v>
      </c>
      <c r="L3758" s="88">
        <f t="shared" si="166"/>
        <v>95.521771461621086</v>
      </c>
      <c r="M3758" s="93">
        <v>5</v>
      </c>
      <c r="N3758" s="98">
        <v>0.77</v>
      </c>
      <c r="O3758" s="91">
        <v>97</v>
      </c>
      <c r="P3758" s="91" t="s">
        <v>691</v>
      </c>
      <c r="Q3758" s="91" t="s">
        <v>691</v>
      </c>
      <c r="R3758" s="91" t="s">
        <v>691</v>
      </c>
      <c r="S3758" s="91">
        <v>41</v>
      </c>
      <c r="T3758" s="91" t="s">
        <v>691</v>
      </c>
      <c r="U3758" s="91">
        <v>267</v>
      </c>
      <c r="V3758" s="91">
        <v>193</v>
      </c>
      <c r="W3758" s="99">
        <v>0</v>
      </c>
      <c r="X3758" s="19">
        <v>7.2356328657407404E-2</v>
      </c>
      <c r="Y3758" s="29">
        <v>9.24</v>
      </c>
      <c r="Z3758" s="30">
        <v>1090</v>
      </c>
      <c r="AA3758" s="30">
        <v>157</v>
      </c>
      <c r="AB3758" s="31">
        <v>2</v>
      </c>
      <c r="AC3758" s="32">
        <v>0</v>
      </c>
      <c r="AD3758" s="153">
        <f>VLOOKUP(D3758,'Dados Base'!$B:$K,9,FALSE)*31536000/VLOOKUP($F3758,F:H,MATCH(H3757,F3757:AF3757,0),FALSE)</f>
        <v>5784.5096257126334</v>
      </c>
      <c r="AE3758" s="153">
        <f>VLOOKUP(D3758,'Dados Base'!$B:$K,10,FALSE)*31536000/VLOOKUP($F3758,F:H,MATCH(H3757,F3757:AF3757,0),FALSE)</f>
        <v>586.26786747087488</v>
      </c>
      <c r="AF3758" s="14">
        <v>98.2</v>
      </c>
      <c r="AG3758" s="15">
        <v>100</v>
      </c>
      <c r="AH3758" s="14">
        <v>91.15</v>
      </c>
      <c r="AI3758" s="14">
        <v>18.98</v>
      </c>
      <c r="AJ3758" s="14">
        <v>100</v>
      </c>
      <c r="AK3758" s="72">
        <f>(SUMIFS('Banco de Indicadores Mun. (2)'!I:I,'Banco de Indicadores Mun. (2)'!B:B,'Banco de Indicadores - Mun. (1)'!B3758,'Banco de Indicadores Mun. (2)'!A:A,'Banco de Indicadores - Mun. (1)'!A3758) / VLOOKUP(D3758,'Dados Base'!$B:$K,8,FALSE)) * 100</f>
        <v>0</v>
      </c>
      <c r="AL3758" s="72">
        <f>(SUMIFS('Banco de Indicadores Mun. (2)'!I:I,'Banco de Indicadores Mun. (2)'!B:B,'Banco de Indicadores - Mun. (1)'!B3758,'Banco de Indicadores Mun. (2)'!A:A,'Banco de Indicadores - Mun. (1)'!A3758) / VLOOKUP(D3758,'Dados Base'!$B:$K,9,FALSE)) * 100</f>
        <v>0</v>
      </c>
      <c r="AM3758" s="72">
        <f>(SUMIFS('Banco de Indicadores Mun. (2)'!J:J,'Banco de Indicadores Mun. (2)'!B:B,'Banco de Indicadores - Mun. (1)'!B3758,'Banco de Indicadores Mun. (2)'!A:A,'Banco de Indicadores - Mun. (1)'!A3758) / VLOOKUP(D3758,'Dados Base'!$B:$K,7,FALSE)) * 100</f>
        <v>0</v>
      </c>
      <c r="AN3758" s="72">
        <f>(SUMIFS('Banco de Indicadores Mun. (2)'!K:K,'Banco de Indicadores Mun. (2)'!B:B,'Banco de Indicadores - Mun. (1)'!B3758,'Banco de Indicadores Mun. (2)'!A:A,'Banco de Indicadores - Mun. (1)'!A3758) / VLOOKUP(D3758,'Dados Base'!$B:$K,10,FALSE)) * 100</f>
        <v>0</v>
      </c>
      <c r="AO3758" s="33">
        <v>0</v>
      </c>
      <c r="AP3758" s="34">
        <v>0</v>
      </c>
      <c r="AQ3758" s="17">
        <v>0</v>
      </c>
      <c r="AR3758" s="24">
        <v>9.4</v>
      </c>
      <c r="AS3758" s="35">
        <v>100</v>
      </c>
      <c r="AT3758" s="35">
        <v>100</v>
      </c>
      <c r="AU3758" s="35">
        <v>87.409783480352843</v>
      </c>
      <c r="AV3758" s="7">
        <v>10</v>
      </c>
      <c r="AW3758" s="36">
        <v>0</v>
      </c>
      <c r="AX3758" s="36">
        <v>0</v>
      </c>
      <c r="AY3758" s="117">
        <v>2.2781722233435739</v>
      </c>
    </row>
    <row r="3759" spans="1:51" ht="15" x14ac:dyDescent="0.25">
      <c r="A3759" s="144">
        <v>2012</v>
      </c>
      <c r="B3759" s="77" t="s">
        <v>534</v>
      </c>
      <c r="C3759" s="78">
        <v>18</v>
      </c>
      <c r="D3759" s="77">
        <v>3547650</v>
      </c>
      <c r="E3759" s="78">
        <v>354765018</v>
      </c>
      <c r="F3759" s="78" t="str">
        <f t="shared" si="165"/>
        <v>3547650182012</v>
      </c>
      <c r="G3759" s="96">
        <v>0.3238120132261102</v>
      </c>
      <c r="H3759" s="80">
        <f t="shared" si="164"/>
        <v>1446</v>
      </c>
      <c r="I3759" s="91">
        <v>866</v>
      </c>
      <c r="J3759" s="91">
        <v>580</v>
      </c>
      <c r="K3759" s="83">
        <f>(H3759)/VLOOKUP(D3759,'Dados Base'!$B:$K,6,FALSE)</f>
        <v>18.264494126563093</v>
      </c>
      <c r="L3759" s="88">
        <f t="shared" si="166"/>
        <v>59.889349930843707</v>
      </c>
      <c r="M3759" s="93">
        <v>3</v>
      </c>
      <c r="N3759" s="98">
        <v>0.77200000000000002</v>
      </c>
      <c r="O3759" s="91">
        <v>12</v>
      </c>
      <c r="P3759" s="91" t="s">
        <v>691</v>
      </c>
      <c r="Q3759" s="91" t="s">
        <v>691</v>
      </c>
      <c r="R3759" s="91" t="s">
        <v>691</v>
      </c>
      <c r="S3759" s="91">
        <v>0</v>
      </c>
      <c r="T3759" s="91" t="s">
        <v>691</v>
      </c>
      <c r="U3759" s="91">
        <v>9</v>
      </c>
      <c r="V3759" s="91">
        <v>5</v>
      </c>
      <c r="W3759" s="99">
        <v>0</v>
      </c>
      <c r="X3759" s="19">
        <v>2.4457734375000002E-3</v>
      </c>
      <c r="Y3759" s="29">
        <v>0.33</v>
      </c>
      <c r="Z3759" s="30">
        <v>41</v>
      </c>
      <c r="AA3759" s="30">
        <v>4</v>
      </c>
      <c r="AB3759" s="31">
        <v>0</v>
      </c>
      <c r="AC3759" s="32">
        <v>0</v>
      </c>
      <c r="AD3759" s="153">
        <f>VLOOKUP(D3759,'Dados Base'!$B:$K,9,FALSE)*31536000/VLOOKUP($F3759,F:H,MATCH(H3758,F3758:AF3758,0),FALSE)</f>
        <v>13739.751037344398</v>
      </c>
      <c r="AE3759" s="153">
        <f>VLOOKUP(D3759,'Dados Base'!$B:$K,10,FALSE)*31536000/VLOOKUP($F3759,F:H,MATCH(H3758,F3758:AF3758,0),FALSE)</f>
        <v>872.36514522821597</v>
      </c>
      <c r="AF3759" s="14">
        <v>64.95</v>
      </c>
      <c r="AG3759" s="15" t="s">
        <v>692</v>
      </c>
      <c r="AH3759" s="14">
        <v>56.97</v>
      </c>
      <c r="AI3759" s="14">
        <v>11.45</v>
      </c>
      <c r="AJ3759" s="14">
        <v>100</v>
      </c>
      <c r="AK3759" s="72">
        <f>(SUMIFS('Banco de Indicadores Mun. (2)'!I:I,'Banco de Indicadores Mun. (2)'!B:B,'Banco de Indicadores - Mun. (1)'!B3759,'Banco de Indicadores Mun. (2)'!A:A,'Banco de Indicadores - Mun. (1)'!A3759) / VLOOKUP(D3759,'Dados Base'!$B:$K,8,FALSE)) * 100</f>
        <v>0</v>
      </c>
      <c r="AL3759" s="72">
        <f>(SUMIFS('Banco de Indicadores Mun. (2)'!I:I,'Banco de Indicadores Mun. (2)'!B:B,'Banco de Indicadores - Mun. (1)'!B3759,'Banco de Indicadores Mun. (2)'!A:A,'Banco de Indicadores - Mun. (1)'!A3759) / VLOOKUP(D3759,'Dados Base'!$B:$K,9,FALSE)) * 100</f>
        <v>0</v>
      </c>
      <c r="AM3759" s="72">
        <f>(SUMIFS('Banco de Indicadores Mun. (2)'!J:J,'Banco de Indicadores Mun. (2)'!B:B,'Banco de Indicadores - Mun. (1)'!B3759,'Banco de Indicadores Mun. (2)'!A:A,'Banco de Indicadores - Mun. (1)'!A3759) / VLOOKUP(D3759,'Dados Base'!$B:$K,7,FALSE)) * 100</f>
        <v>0</v>
      </c>
      <c r="AN3759" s="72">
        <f>(SUMIFS('Banco de Indicadores Mun. (2)'!K:K,'Banco de Indicadores Mun. (2)'!B:B,'Banco de Indicadores - Mun. (1)'!B3759,'Banco de Indicadores Mun. (2)'!A:A,'Banco de Indicadores - Mun. (1)'!A3759) / VLOOKUP(D3759,'Dados Base'!$B:$K,10,FALSE)) * 100</f>
        <v>0</v>
      </c>
      <c r="AO3759" s="33">
        <v>0</v>
      </c>
      <c r="AP3759" s="34">
        <v>0</v>
      </c>
      <c r="AQ3759" s="17">
        <v>0</v>
      </c>
      <c r="AR3759" s="24">
        <v>7.6</v>
      </c>
      <c r="AS3759" s="35">
        <v>100</v>
      </c>
      <c r="AT3759" s="35">
        <v>100</v>
      </c>
      <c r="AU3759" s="35">
        <v>91.111111111111114</v>
      </c>
      <c r="AV3759" s="7">
        <v>9.5</v>
      </c>
      <c r="AW3759" s="36">
        <v>0</v>
      </c>
      <c r="AX3759" s="36">
        <v>0</v>
      </c>
      <c r="AY3759" s="117">
        <v>0</v>
      </c>
    </row>
    <row r="3760" spans="1:51" ht="15" x14ac:dyDescent="0.25">
      <c r="A3760" s="144">
        <v>2012</v>
      </c>
      <c r="B3760" s="77" t="s">
        <v>535</v>
      </c>
      <c r="C3760" s="78">
        <v>18</v>
      </c>
      <c r="D3760" s="77">
        <v>3547205</v>
      </c>
      <c r="E3760" s="78">
        <v>354720518</v>
      </c>
      <c r="F3760" s="78" t="str">
        <f t="shared" si="165"/>
        <v>3547205182012</v>
      </c>
      <c r="G3760" s="96">
        <v>-1.3783179250895561</v>
      </c>
      <c r="H3760" s="80">
        <f t="shared" si="164"/>
        <v>1612</v>
      </c>
      <c r="I3760" s="91">
        <v>1102</v>
      </c>
      <c r="J3760" s="91">
        <v>510</v>
      </c>
      <c r="K3760" s="83">
        <f>(H3760)/VLOOKUP(D3760,'Dados Base'!$B:$K,6,FALSE)</f>
        <v>12.408590562697253</v>
      </c>
      <c r="L3760" s="88">
        <f t="shared" si="166"/>
        <v>68.362282878411904</v>
      </c>
      <c r="M3760" s="93">
        <v>3</v>
      </c>
      <c r="N3760" s="98">
        <v>0.77300000000000002</v>
      </c>
      <c r="O3760" s="91">
        <v>24</v>
      </c>
      <c r="P3760" s="91" t="s">
        <v>691</v>
      </c>
      <c r="Q3760" s="91" t="s">
        <v>691</v>
      </c>
      <c r="R3760" s="91" t="s">
        <v>691</v>
      </c>
      <c r="S3760" s="91">
        <v>4</v>
      </c>
      <c r="T3760" s="91" t="s">
        <v>691</v>
      </c>
      <c r="U3760" s="91">
        <v>11</v>
      </c>
      <c r="V3760" s="91">
        <v>9</v>
      </c>
      <c r="W3760" s="99">
        <v>0.62729999999999997</v>
      </c>
      <c r="X3760" s="19">
        <v>3.4095479166666668E-3</v>
      </c>
      <c r="Y3760" s="29">
        <v>0.43</v>
      </c>
      <c r="Z3760" s="30">
        <v>47</v>
      </c>
      <c r="AA3760" s="30">
        <v>11</v>
      </c>
      <c r="AB3760" s="31">
        <v>0</v>
      </c>
      <c r="AC3760" s="32">
        <v>0</v>
      </c>
      <c r="AD3760" s="153">
        <f>VLOOKUP(D3760,'Dados Base'!$B:$K,9,FALSE)*31536000/VLOOKUP($F3760,F:H,MATCH(H3759,F3759:AF3759,0),FALSE)</f>
        <v>18976.377171215881</v>
      </c>
      <c r="AE3760" s="153">
        <f>VLOOKUP(D3760,'Dados Base'!$B:$K,10,FALSE)*31536000/VLOOKUP($F3760,F:H,MATCH(H3759,F3759:AF3759,0),FALSE)</f>
        <v>1565.0620347394538</v>
      </c>
      <c r="AF3760" s="14">
        <v>81.22</v>
      </c>
      <c r="AG3760" s="15">
        <v>66.900000000000006</v>
      </c>
      <c r="AH3760" s="14">
        <v>73.88</v>
      </c>
      <c r="AI3760" s="14">
        <v>11.56</v>
      </c>
      <c r="AJ3760" s="14">
        <v>100</v>
      </c>
      <c r="AK3760" s="72">
        <f>(SUMIFS('Banco de Indicadores Mun. (2)'!I:I,'Banco de Indicadores Mun. (2)'!B:B,'Banco de Indicadores - Mun. (1)'!B3760,'Banco de Indicadores Mun. (2)'!A:A,'Banco de Indicadores - Mun. (1)'!A3760) / VLOOKUP(D3760,'Dados Base'!$B:$K,8,FALSE)) * 100</f>
        <v>0</v>
      </c>
      <c r="AL3760" s="72">
        <f>(SUMIFS('Banco de Indicadores Mun. (2)'!I:I,'Banco de Indicadores Mun. (2)'!B:B,'Banco de Indicadores - Mun. (1)'!B3760,'Banco de Indicadores Mun. (2)'!A:A,'Banco de Indicadores - Mun. (1)'!A3760) / VLOOKUP(D3760,'Dados Base'!$B:$K,9,FALSE)) * 100</f>
        <v>0</v>
      </c>
      <c r="AM3760" s="72">
        <f>(SUMIFS('Banco de Indicadores Mun. (2)'!J:J,'Banco de Indicadores Mun. (2)'!B:B,'Banco de Indicadores - Mun. (1)'!B3760,'Banco de Indicadores Mun. (2)'!A:A,'Banco de Indicadores - Mun. (1)'!A3760) / VLOOKUP(D3760,'Dados Base'!$B:$K,7,FALSE)) * 100</f>
        <v>0</v>
      </c>
      <c r="AN3760" s="72">
        <f>(SUMIFS('Banco de Indicadores Mun. (2)'!K:K,'Banco de Indicadores Mun. (2)'!B:B,'Banco de Indicadores - Mun. (1)'!B3760,'Banco de Indicadores Mun. (2)'!A:A,'Banco de Indicadores - Mun. (1)'!A3760) / VLOOKUP(D3760,'Dados Base'!$B:$K,10,FALSE)) * 100</f>
        <v>0</v>
      </c>
      <c r="AO3760" s="33">
        <v>0</v>
      </c>
      <c r="AP3760" s="34">
        <v>0</v>
      </c>
      <c r="AQ3760" s="17">
        <v>0</v>
      </c>
      <c r="AR3760" s="24">
        <v>7.6</v>
      </c>
      <c r="AS3760" s="35">
        <v>100</v>
      </c>
      <c r="AT3760" s="35">
        <v>100</v>
      </c>
      <c r="AU3760" s="35">
        <v>81.034482758620683</v>
      </c>
      <c r="AV3760" s="7">
        <v>10</v>
      </c>
      <c r="AW3760" s="36">
        <v>0</v>
      </c>
      <c r="AX3760" s="36">
        <v>0</v>
      </c>
      <c r="AY3760" s="117">
        <v>104.09928758553563</v>
      </c>
    </row>
    <row r="3761" spans="1:51" ht="15" x14ac:dyDescent="0.25">
      <c r="A3761" s="144">
        <v>2012</v>
      </c>
      <c r="B3761" s="77" t="s">
        <v>536</v>
      </c>
      <c r="C3761" s="78">
        <v>6</v>
      </c>
      <c r="D3761" s="77">
        <v>3547304</v>
      </c>
      <c r="E3761" s="78">
        <v>35473046</v>
      </c>
      <c r="F3761" s="78" t="str">
        <f t="shared" si="165"/>
        <v>354730462012</v>
      </c>
      <c r="G3761" s="96">
        <v>3.51510263298207</v>
      </c>
      <c r="H3761" s="80">
        <f t="shared" si="164"/>
        <v>114455</v>
      </c>
      <c r="I3761" s="91">
        <v>114455</v>
      </c>
      <c r="J3761" s="91">
        <v>0</v>
      </c>
      <c r="K3761" s="83">
        <f>(H3761)/VLOOKUP(D3761,'Dados Base'!$B:$K,6,FALSE)</f>
        <v>622.6471548253727</v>
      </c>
      <c r="L3761" s="88">
        <f t="shared" si="166"/>
        <v>100</v>
      </c>
      <c r="M3761" s="93">
        <v>1</v>
      </c>
      <c r="N3761" s="98">
        <v>0.81399999999999995</v>
      </c>
      <c r="O3761" s="91">
        <v>17</v>
      </c>
      <c r="P3761" s="91" t="s">
        <v>691</v>
      </c>
      <c r="Q3761" s="91" t="s">
        <v>691</v>
      </c>
      <c r="R3761" s="91" t="s">
        <v>691</v>
      </c>
      <c r="S3761" s="91">
        <v>418</v>
      </c>
      <c r="T3761" s="91" t="s">
        <v>691</v>
      </c>
      <c r="U3761" s="91">
        <v>825</v>
      </c>
      <c r="V3761" s="91">
        <v>1710</v>
      </c>
      <c r="W3761" s="99">
        <v>9.27</v>
      </c>
      <c r="X3761" s="19">
        <v>0.38853021472222216</v>
      </c>
      <c r="Y3761" s="29">
        <v>56.97</v>
      </c>
      <c r="Z3761" s="30">
        <v>0</v>
      </c>
      <c r="AA3761" s="30">
        <v>6153</v>
      </c>
      <c r="AB3761" s="31">
        <v>7</v>
      </c>
      <c r="AC3761" s="32">
        <v>0</v>
      </c>
      <c r="AD3761" s="153">
        <f>VLOOKUP(D3761,'Dados Base'!$B:$K,9,FALSE)*31536000/VLOOKUP($F3761,F:H,MATCH(H3760,F3760:AF3760,0),FALSE)</f>
        <v>680.56371499716045</v>
      </c>
      <c r="AE3761" s="153">
        <f>VLOOKUP(D3761,'Dados Base'!$B:$K,10,FALSE)*31536000/VLOOKUP($F3761,F:H,MATCH(H3760,F3760:AF3760,0),FALSE)</f>
        <v>93.680835262767005</v>
      </c>
      <c r="AF3761" s="14">
        <v>97.44</v>
      </c>
      <c r="AG3761" s="15">
        <v>88</v>
      </c>
      <c r="AH3761" s="14">
        <v>26.4</v>
      </c>
      <c r="AI3761" s="14">
        <v>35.590000000000003</v>
      </c>
      <c r="AJ3761" s="14">
        <v>97.4</v>
      </c>
      <c r="AK3761" s="72">
        <f>(SUMIFS('Banco de Indicadores Mun. (2)'!I:I,'Banco de Indicadores Mun. (2)'!B:B,'Banco de Indicadores - Mun. (1)'!B3761,'Banco de Indicadores Mun. (2)'!A:A,'Banco de Indicadores - Mun. (1)'!A3761) / VLOOKUP(D3761,'Dados Base'!$B:$K,8,FALSE)) * 100</f>
        <v>0</v>
      </c>
      <c r="AL3761" s="72">
        <f>(SUMIFS('Banco de Indicadores Mun. (2)'!I:I,'Banco de Indicadores Mun. (2)'!B:B,'Banco de Indicadores - Mun. (1)'!B3761,'Banco de Indicadores Mun. (2)'!A:A,'Banco de Indicadores - Mun. (1)'!A3761) / VLOOKUP(D3761,'Dados Base'!$B:$K,9,FALSE)) * 100</f>
        <v>0</v>
      </c>
      <c r="AM3761" s="72">
        <f>(SUMIFS('Banco de Indicadores Mun. (2)'!J:J,'Banco de Indicadores Mun. (2)'!B:B,'Banco de Indicadores - Mun. (1)'!B3761,'Banco de Indicadores Mun. (2)'!A:A,'Banco de Indicadores - Mun. (1)'!A3761) / VLOOKUP(D3761,'Dados Base'!$B:$K,7,FALSE)) * 100</f>
        <v>0</v>
      </c>
      <c r="AN3761" s="72">
        <f>(SUMIFS('Banco de Indicadores Mun. (2)'!K:K,'Banco de Indicadores Mun. (2)'!B:B,'Banco de Indicadores - Mun. (1)'!B3761,'Banco de Indicadores Mun. (2)'!A:A,'Banco de Indicadores - Mun. (1)'!A3761) / VLOOKUP(D3761,'Dados Base'!$B:$K,10,FALSE)) * 100</f>
        <v>0</v>
      </c>
      <c r="AO3761" s="33">
        <v>0</v>
      </c>
      <c r="AP3761" s="34">
        <v>0</v>
      </c>
      <c r="AQ3761" s="17">
        <v>0</v>
      </c>
      <c r="AR3761" s="24">
        <v>8.1999999999999993</v>
      </c>
      <c r="AS3761" s="35">
        <v>31</v>
      </c>
      <c r="AT3761" s="35">
        <v>0</v>
      </c>
      <c r="AU3761" s="35">
        <v>0</v>
      </c>
      <c r="AV3761" s="7">
        <v>1.04</v>
      </c>
      <c r="AW3761" s="36">
        <v>2</v>
      </c>
      <c r="AX3761" s="36">
        <v>0</v>
      </c>
      <c r="AY3761" s="117">
        <v>43.474229460072486</v>
      </c>
    </row>
    <row r="3762" spans="1:51" ht="15" x14ac:dyDescent="0.25">
      <c r="A3762" s="144">
        <v>2012</v>
      </c>
      <c r="B3762" s="77" t="s">
        <v>537</v>
      </c>
      <c r="C3762" s="78">
        <v>22</v>
      </c>
      <c r="D3762" s="77">
        <v>3547700</v>
      </c>
      <c r="E3762" s="78">
        <v>354770022</v>
      </c>
      <c r="F3762" s="78" t="str">
        <f t="shared" si="165"/>
        <v>3547700222012</v>
      </c>
      <c r="G3762" s="96">
        <v>-0.17679627897736472</v>
      </c>
      <c r="H3762" s="80">
        <f t="shared" si="164"/>
        <v>20389</v>
      </c>
      <c r="I3762" s="91">
        <v>19049</v>
      </c>
      <c r="J3762" s="91">
        <v>1340</v>
      </c>
      <c r="K3762" s="83">
        <f>(H3762)/VLOOKUP(D3762,'Dados Base'!$B:$K,6,FALSE)</f>
        <v>36.899828069857932</v>
      </c>
      <c r="L3762" s="88">
        <f t="shared" si="166"/>
        <v>93.427828731178579</v>
      </c>
      <c r="M3762" s="93">
        <v>3</v>
      </c>
      <c r="N3762" s="98">
        <v>0.753</v>
      </c>
      <c r="O3762" s="91">
        <v>144</v>
      </c>
      <c r="P3762" s="91" t="s">
        <v>691</v>
      </c>
      <c r="Q3762" s="91" t="s">
        <v>691</v>
      </c>
      <c r="R3762" s="91" t="s">
        <v>691</v>
      </c>
      <c r="S3762" s="91">
        <v>36</v>
      </c>
      <c r="T3762" s="91" t="s">
        <v>691</v>
      </c>
      <c r="U3762" s="91">
        <v>209</v>
      </c>
      <c r="V3762" s="91">
        <v>147</v>
      </c>
      <c r="W3762" s="99">
        <v>0</v>
      </c>
      <c r="X3762" s="19">
        <v>5.7607562006944432E-2</v>
      </c>
      <c r="Y3762" s="29">
        <v>7.62</v>
      </c>
      <c r="Z3762" s="30">
        <v>848</v>
      </c>
      <c r="AA3762" s="30">
        <v>180</v>
      </c>
      <c r="AB3762" s="31">
        <v>1</v>
      </c>
      <c r="AC3762" s="32">
        <v>0</v>
      </c>
      <c r="AD3762" s="153">
        <f>VLOOKUP(D3762,'Dados Base'!$B:$K,9,FALSE)*31536000/VLOOKUP($F3762,F:H,MATCH(H3761,F3761:AF3761,0),FALSE)</f>
        <v>6326.0699396733535</v>
      </c>
      <c r="AE3762" s="153">
        <f>VLOOKUP(D3762,'Dados Base'!$B:$K,10,FALSE)*31536000/VLOOKUP($F3762,F:H,MATCH(H3761,F3761:AF3761,0),FALSE)</f>
        <v>850.69400166756543</v>
      </c>
      <c r="AF3762" s="14">
        <v>92.82</v>
      </c>
      <c r="AG3762" s="15" t="s">
        <v>692</v>
      </c>
      <c r="AH3762" s="14">
        <v>87.65</v>
      </c>
      <c r="AI3762" s="14">
        <v>26.39</v>
      </c>
      <c r="AJ3762" s="14">
        <v>99.6</v>
      </c>
      <c r="AK3762" s="72">
        <f>(SUMIFS('Banco de Indicadores Mun. (2)'!I:I,'Banco de Indicadores Mun. (2)'!B:B,'Banco de Indicadores - Mun. (1)'!B3762,'Banco de Indicadores Mun. (2)'!A:A,'Banco de Indicadores - Mun. (1)'!A3762) / VLOOKUP(D3762,'Dados Base'!$B:$K,8,FALSE)) * 100</f>
        <v>0</v>
      </c>
      <c r="AL3762" s="72">
        <f>(SUMIFS('Banco de Indicadores Mun. (2)'!I:I,'Banco de Indicadores Mun. (2)'!B:B,'Banco de Indicadores - Mun. (1)'!B3762,'Banco de Indicadores Mun. (2)'!A:A,'Banco de Indicadores - Mun. (1)'!A3762) / VLOOKUP(D3762,'Dados Base'!$B:$K,9,FALSE)) * 100</f>
        <v>0</v>
      </c>
      <c r="AM3762" s="72">
        <f>(SUMIFS('Banco de Indicadores Mun. (2)'!J:J,'Banco de Indicadores Mun. (2)'!B:B,'Banco de Indicadores - Mun. (1)'!B3762,'Banco de Indicadores Mun. (2)'!A:A,'Banco de Indicadores - Mun. (1)'!A3762) / VLOOKUP(D3762,'Dados Base'!$B:$K,7,FALSE)) * 100</f>
        <v>0</v>
      </c>
      <c r="AN3762" s="72">
        <f>(SUMIFS('Banco de Indicadores Mun. (2)'!K:K,'Banco de Indicadores Mun. (2)'!B:B,'Banco de Indicadores - Mun. (1)'!B3762,'Banco de Indicadores Mun. (2)'!A:A,'Banco de Indicadores - Mun. (1)'!A3762) / VLOOKUP(D3762,'Dados Base'!$B:$K,10,FALSE)) * 100</f>
        <v>0</v>
      </c>
      <c r="AO3762" s="33">
        <v>1</v>
      </c>
      <c r="AP3762" s="34">
        <v>0</v>
      </c>
      <c r="AQ3762" s="17">
        <v>0</v>
      </c>
      <c r="AR3762" s="24">
        <v>8.5</v>
      </c>
      <c r="AS3762" s="35">
        <v>98</v>
      </c>
      <c r="AT3762" s="35">
        <v>98.000000000000014</v>
      </c>
      <c r="AU3762" s="35">
        <v>82.490272373540847</v>
      </c>
      <c r="AV3762" s="7">
        <v>9.9700000000000006</v>
      </c>
      <c r="AW3762" s="36">
        <v>0</v>
      </c>
      <c r="AX3762" s="36">
        <v>0</v>
      </c>
      <c r="AY3762" s="117">
        <v>53.842764588860334</v>
      </c>
    </row>
    <row r="3763" spans="1:51" ht="15" x14ac:dyDescent="0.25">
      <c r="A3763" s="144">
        <v>2012</v>
      </c>
      <c r="B3763" s="77" t="s">
        <v>538</v>
      </c>
      <c r="C3763" s="78">
        <v>6</v>
      </c>
      <c r="D3763" s="77">
        <v>3547809</v>
      </c>
      <c r="E3763" s="78">
        <v>35478096</v>
      </c>
      <c r="F3763" s="78" t="str">
        <f t="shared" si="165"/>
        <v>354780962012</v>
      </c>
      <c r="G3763" s="96">
        <v>0.35818204231061745</v>
      </c>
      <c r="H3763" s="80">
        <f t="shared" si="164"/>
        <v>679933</v>
      </c>
      <c r="I3763" s="91">
        <v>679933</v>
      </c>
      <c r="J3763" s="91">
        <v>0</v>
      </c>
      <c r="K3763" s="83">
        <f>(H3763)/VLOOKUP(D3763,'Dados Base'!$B:$K,6,FALSE)</f>
        <v>3888.8869823838936</v>
      </c>
      <c r="L3763" s="88">
        <f t="shared" si="166"/>
        <v>100</v>
      </c>
      <c r="M3763" s="93">
        <v>1</v>
      </c>
      <c r="N3763" s="98">
        <v>0.81499999999999995</v>
      </c>
      <c r="O3763" s="91">
        <v>17</v>
      </c>
      <c r="P3763" s="91" t="s">
        <v>691</v>
      </c>
      <c r="Q3763" s="91" t="s">
        <v>691</v>
      </c>
      <c r="R3763" s="91" t="s">
        <v>691</v>
      </c>
      <c r="S3763" s="91">
        <v>1470</v>
      </c>
      <c r="T3763" s="91" t="s">
        <v>691</v>
      </c>
      <c r="U3763" s="91">
        <v>5834</v>
      </c>
      <c r="V3763" s="91">
        <v>6128</v>
      </c>
      <c r="W3763" s="99">
        <v>8.91</v>
      </c>
      <c r="X3763" s="19">
        <v>2.7779670023148149</v>
      </c>
      <c r="Y3763" s="29">
        <v>476.3</v>
      </c>
      <c r="Z3763" s="30">
        <v>13405</v>
      </c>
      <c r="AA3763" s="30">
        <v>23342</v>
      </c>
      <c r="AB3763" s="31">
        <v>111</v>
      </c>
      <c r="AC3763" s="32">
        <v>0</v>
      </c>
      <c r="AD3763" s="153">
        <f>VLOOKUP(D3763,'Dados Base'!$B:$K,9,FALSE)*31536000/VLOOKUP($F3763,F:H,MATCH(H3762,F3762:AF3762,0),FALSE)</f>
        <v>132.18596538188322</v>
      </c>
      <c r="AE3763" s="153">
        <f>VLOOKUP(D3763,'Dados Base'!$B:$K,10,FALSE)*31536000/VLOOKUP($F3763,F:H,MATCH(H3762,F3762:AF3762,0),FALSE)</f>
        <v>17.624795384251094</v>
      </c>
      <c r="AF3763" s="14">
        <v>100</v>
      </c>
      <c r="AG3763" s="15">
        <v>99.4</v>
      </c>
      <c r="AH3763" s="14">
        <v>95.99</v>
      </c>
      <c r="AI3763" s="14">
        <v>24.27</v>
      </c>
      <c r="AJ3763" s="14">
        <v>100</v>
      </c>
      <c r="AK3763" s="72">
        <f>(SUMIFS('Banco de Indicadores Mun. (2)'!I:I,'Banco de Indicadores Mun. (2)'!B:B,'Banco de Indicadores - Mun. (1)'!B3763,'Banco de Indicadores Mun. (2)'!A:A,'Banco de Indicadores - Mun. (1)'!A3763) / VLOOKUP(D3763,'Dados Base'!$B:$K,8,FALSE)) * 100</f>
        <v>0</v>
      </c>
      <c r="AL3763" s="72">
        <f>(SUMIFS('Banco de Indicadores Mun. (2)'!I:I,'Banco de Indicadores Mun. (2)'!B:B,'Banco de Indicadores - Mun. (1)'!B3763,'Banco de Indicadores Mun. (2)'!A:A,'Banco de Indicadores - Mun. (1)'!A3763) / VLOOKUP(D3763,'Dados Base'!$B:$K,9,FALSE)) * 100</f>
        <v>0</v>
      </c>
      <c r="AM3763" s="72">
        <f>(SUMIFS('Banco de Indicadores Mun. (2)'!J:J,'Banco de Indicadores Mun. (2)'!B:B,'Banco de Indicadores - Mun. (1)'!B3763,'Banco de Indicadores Mun. (2)'!A:A,'Banco de Indicadores - Mun. (1)'!A3763) / VLOOKUP(D3763,'Dados Base'!$B:$K,7,FALSE)) * 100</f>
        <v>0</v>
      </c>
      <c r="AN3763" s="72">
        <f>(SUMIFS('Banco de Indicadores Mun. (2)'!K:K,'Banco de Indicadores Mun. (2)'!B:B,'Banco de Indicadores - Mun. (1)'!B3763,'Banco de Indicadores Mun. (2)'!A:A,'Banco de Indicadores - Mun. (1)'!A3763) / VLOOKUP(D3763,'Dados Base'!$B:$K,10,FALSE)) * 100</f>
        <v>0</v>
      </c>
      <c r="AO3763" s="33">
        <v>4</v>
      </c>
      <c r="AP3763" s="34">
        <v>0</v>
      </c>
      <c r="AQ3763" s="17">
        <v>1122</v>
      </c>
      <c r="AR3763" s="24">
        <v>8.1999999999999993</v>
      </c>
      <c r="AS3763" s="35">
        <v>96</v>
      </c>
      <c r="AT3763" s="35">
        <v>38.4</v>
      </c>
      <c r="AU3763" s="35">
        <v>36.479168367485784</v>
      </c>
      <c r="AV3763" s="7">
        <v>4.41</v>
      </c>
      <c r="AW3763" s="36">
        <v>24</v>
      </c>
      <c r="AX3763" s="36">
        <v>0</v>
      </c>
      <c r="AY3763" s="117">
        <v>69.248905997154182</v>
      </c>
    </row>
    <row r="3764" spans="1:51" ht="15" x14ac:dyDescent="0.25">
      <c r="A3764" s="144">
        <v>2012</v>
      </c>
      <c r="B3764" s="77" t="s">
        <v>539</v>
      </c>
      <c r="C3764" s="78">
        <v>8</v>
      </c>
      <c r="D3764" s="77">
        <v>3547908</v>
      </c>
      <c r="E3764" s="78">
        <v>35479088</v>
      </c>
      <c r="F3764" s="78" t="str">
        <f t="shared" si="165"/>
        <v>354790882012</v>
      </c>
      <c r="G3764" s="96">
        <v>0.7592983780850604</v>
      </c>
      <c r="H3764" s="80">
        <f t="shared" si="164"/>
        <v>6369</v>
      </c>
      <c r="I3764" s="91">
        <v>4733</v>
      </c>
      <c r="J3764" s="91">
        <v>1636</v>
      </c>
      <c r="K3764" s="83">
        <f>(H3764)/VLOOKUP(D3764,'Dados Base'!$B:$K,6,FALSE)</f>
        <v>20.566391113407388</v>
      </c>
      <c r="L3764" s="88">
        <f t="shared" si="166"/>
        <v>74.313078976291408</v>
      </c>
      <c r="M3764" s="93">
        <v>4</v>
      </c>
      <c r="N3764" s="98">
        <v>0.70199999999999996</v>
      </c>
      <c r="O3764" s="91">
        <v>159</v>
      </c>
      <c r="P3764" s="91" t="s">
        <v>691</v>
      </c>
      <c r="Q3764" s="91" t="s">
        <v>691</v>
      </c>
      <c r="R3764" s="91" t="s">
        <v>691</v>
      </c>
      <c r="S3764" s="91">
        <v>24</v>
      </c>
      <c r="T3764" s="91" t="s">
        <v>691</v>
      </c>
      <c r="U3764" s="91">
        <v>68</v>
      </c>
      <c r="V3764" s="91">
        <v>33</v>
      </c>
      <c r="W3764" s="99">
        <v>0</v>
      </c>
      <c r="X3764" s="19">
        <v>1.2285203906249998E-2</v>
      </c>
      <c r="Y3764" s="29">
        <v>1.89</v>
      </c>
      <c r="Z3764" s="30">
        <v>223</v>
      </c>
      <c r="AA3764" s="30">
        <v>32</v>
      </c>
      <c r="AB3764" s="31">
        <v>1</v>
      </c>
      <c r="AC3764" s="32">
        <v>0</v>
      </c>
      <c r="AD3764" s="153">
        <f>VLOOKUP(D3764,'Dados Base'!$B:$K,9,FALSE)*31536000/VLOOKUP($F3764,F:H,MATCH(H3763,F3763:AF3763,0),FALSE)</f>
        <v>24262.27037211493</v>
      </c>
      <c r="AE3764" s="153">
        <f>VLOOKUP(D3764,'Dados Base'!$B:$K,10,FALSE)*31536000/VLOOKUP($F3764,F:H,MATCH(H3763,F3763:AF3763,0),FALSE)</f>
        <v>2871.8605746585026</v>
      </c>
      <c r="AF3764" s="14">
        <v>74.069999999999993</v>
      </c>
      <c r="AG3764" s="15">
        <v>99.4</v>
      </c>
      <c r="AH3764" s="14" t="s">
        <v>692</v>
      </c>
      <c r="AI3764" s="14">
        <v>26.67</v>
      </c>
      <c r="AJ3764" s="14">
        <v>100</v>
      </c>
      <c r="AK3764" s="72">
        <f>(SUMIFS('Banco de Indicadores Mun. (2)'!I:I,'Banco de Indicadores Mun. (2)'!B:B,'Banco de Indicadores - Mun. (1)'!B3764,'Banco de Indicadores Mun. (2)'!A:A,'Banco de Indicadores - Mun. (1)'!A3764) / VLOOKUP(D3764,'Dados Base'!$B:$K,8,FALSE)) * 100</f>
        <v>0</v>
      </c>
      <c r="AL3764" s="72">
        <f>(SUMIFS('Banco de Indicadores Mun. (2)'!I:I,'Banco de Indicadores Mun. (2)'!B:B,'Banco de Indicadores - Mun. (1)'!B3764,'Banco de Indicadores Mun. (2)'!A:A,'Banco de Indicadores - Mun. (1)'!A3764) / VLOOKUP(D3764,'Dados Base'!$B:$K,9,FALSE)) * 100</f>
        <v>0</v>
      </c>
      <c r="AM3764" s="72">
        <f>(SUMIFS('Banco de Indicadores Mun. (2)'!J:J,'Banco de Indicadores Mun. (2)'!B:B,'Banco de Indicadores - Mun. (1)'!B3764,'Banco de Indicadores Mun. (2)'!A:A,'Banco de Indicadores - Mun. (1)'!A3764) / VLOOKUP(D3764,'Dados Base'!$B:$K,7,FALSE)) * 100</f>
        <v>0</v>
      </c>
      <c r="AN3764" s="72">
        <f>(SUMIFS('Banco de Indicadores Mun. (2)'!K:K,'Banco de Indicadores Mun. (2)'!B:B,'Banco de Indicadores - Mun. (1)'!B3764,'Banco de Indicadores Mun. (2)'!A:A,'Banco de Indicadores - Mun. (1)'!A3764) / VLOOKUP(D3764,'Dados Base'!$B:$K,10,FALSE)) * 100</f>
        <v>0</v>
      </c>
      <c r="AO3764" s="33">
        <v>0</v>
      </c>
      <c r="AP3764" s="34">
        <v>0</v>
      </c>
      <c r="AQ3764" s="17">
        <v>0</v>
      </c>
      <c r="AR3764" s="24">
        <v>8.1</v>
      </c>
      <c r="AS3764" s="35">
        <v>100</v>
      </c>
      <c r="AT3764" s="35">
        <v>100</v>
      </c>
      <c r="AU3764" s="35">
        <v>87.450980392156865</v>
      </c>
      <c r="AV3764" s="7">
        <v>10</v>
      </c>
      <c r="AW3764" s="36">
        <v>0</v>
      </c>
      <c r="AX3764" s="36">
        <v>0</v>
      </c>
      <c r="AY3764" s="117">
        <v>181.74217889489876</v>
      </c>
    </row>
    <row r="3765" spans="1:51" ht="15" x14ac:dyDescent="0.25">
      <c r="A3765" s="144">
        <v>2012</v>
      </c>
      <c r="B3765" s="77" t="s">
        <v>540</v>
      </c>
      <c r="C3765" s="78">
        <v>5</v>
      </c>
      <c r="D3765" s="77">
        <v>3548005</v>
      </c>
      <c r="E3765" s="78">
        <v>35480055</v>
      </c>
      <c r="F3765" s="78" t="str">
        <f t="shared" si="165"/>
        <v>354800552012</v>
      </c>
      <c r="G3765" s="96">
        <v>1.2447841860538267</v>
      </c>
      <c r="H3765" s="80">
        <f t="shared" si="164"/>
        <v>21089</v>
      </c>
      <c r="I3765" s="91">
        <v>19492</v>
      </c>
      <c r="J3765" s="91">
        <v>1597</v>
      </c>
      <c r="K3765" s="83">
        <f>(H3765)/VLOOKUP(D3765,'Dados Base'!$B:$K,6,FALSE)</f>
        <v>136.84381286094347</v>
      </c>
      <c r="L3765" s="88">
        <f t="shared" si="166"/>
        <v>92.427331784342542</v>
      </c>
      <c r="M3765" s="93">
        <v>1</v>
      </c>
      <c r="N3765" s="98">
        <v>0.70199999999999996</v>
      </c>
      <c r="O3765" s="91">
        <v>110</v>
      </c>
      <c r="P3765" s="91" t="s">
        <v>691</v>
      </c>
      <c r="Q3765" s="91" t="s">
        <v>691</v>
      </c>
      <c r="R3765" s="91" t="s">
        <v>691</v>
      </c>
      <c r="S3765" s="91">
        <v>66</v>
      </c>
      <c r="T3765" s="91" t="s">
        <v>691</v>
      </c>
      <c r="U3765" s="91">
        <v>284</v>
      </c>
      <c r="V3765" s="91">
        <v>195</v>
      </c>
      <c r="W3765" s="99">
        <v>0</v>
      </c>
      <c r="X3765" s="19">
        <v>4.4788520415509257E-2</v>
      </c>
      <c r="Y3765" s="29">
        <v>7.67</v>
      </c>
      <c r="Z3765" s="30">
        <v>550</v>
      </c>
      <c r="AA3765" s="30">
        <v>485</v>
      </c>
      <c r="AB3765" s="31">
        <v>3</v>
      </c>
      <c r="AC3765" s="32">
        <v>0</v>
      </c>
      <c r="AD3765" s="153">
        <f>VLOOKUP(D3765,'Dados Base'!$B:$K,9,FALSE)*31536000/VLOOKUP($F3765,F:H,MATCH(H3764,F3764:AF3764,0),FALSE)</f>
        <v>2871.1233344397551</v>
      </c>
      <c r="AE3765" s="153">
        <f>VLOOKUP(D3765,'Dados Base'!$B:$K,10,FALSE)*31536000/VLOOKUP($F3765,F:H,MATCH(H3764,F3764:AF3764,0),FALSE)</f>
        <v>373.84418417184315</v>
      </c>
      <c r="AF3765" s="14">
        <v>69.77</v>
      </c>
      <c r="AG3765" s="15">
        <v>100</v>
      </c>
      <c r="AH3765" s="14">
        <v>38.14</v>
      </c>
      <c r="AI3765" s="14">
        <v>32.17</v>
      </c>
      <c r="AJ3765" s="14">
        <v>76.5</v>
      </c>
      <c r="AK3765" s="72">
        <f>(SUMIFS('Banco de Indicadores Mun. (2)'!I:I,'Banco de Indicadores Mun. (2)'!B:B,'Banco de Indicadores - Mun. (1)'!B3765,'Banco de Indicadores Mun. (2)'!A:A,'Banco de Indicadores - Mun. (1)'!A3765) / VLOOKUP(D3765,'Dados Base'!$B:$K,8,FALSE)) * 100</f>
        <v>0</v>
      </c>
      <c r="AL3765" s="72">
        <f>(SUMIFS('Banco de Indicadores Mun. (2)'!I:I,'Banco de Indicadores Mun. (2)'!B:B,'Banco de Indicadores - Mun. (1)'!B3765,'Banco de Indicadores Mun. (2)'!A:A,'Banco de Indicadores - Mun. (1)'!A3765) / VLOOKUP(D3765,'Dados Base'!$B:$K,9,FALSE)) * 100</f>
        <v>0</v>
      </c>
      <c r="AM3765" s="72">
        <f>(SUMIFS('Banco de Indicadores Mun. (2)'!J:J,'Banco de Indicadores Mun. (2)'!B:B,'Banco de Indicadores - Mun. (1)'!B3765,'Banco de Indicadores Mun. (2)'!A:A,'Banco de Indicadores - Mun. (1)'!A3765) / VLOOKUP(D3765,'Dados Base'!$B:$K,7,FALSE)) * 100</f>
        <v>0</v>
      </c>
      <c r="AN3765" s="72">
        <f>(SUMIFS('Banco de Indicadores Mun. (2)'!K:K,'Banco de Indicadores Mun. (2)'!B:B,'Banco de Indicadores - Mun. (1)'!B3765,'Banco de Indicadores Mun. (2)'!A:A,'Banco de Indicadores - Mun. (1)'!A3765) / VLOOKUP(D3765,'Dados Base'!$B:$K,10,FALSE)) * 100</f>
        <v>0</v>
      </c>
      <c r="AO3765" s="33">
        <v>0</v>
      </c>
      <c r="AP3765" s="34">
        <v>0</v>
      </c>
      <c r="AQ3765" s="17">
        <v>0</v>
      </c>
      <c r="AR3765" s="24">
        <v>9.8000000000000007</v>
      </c>
      <c r="AS3765" s="35">
        <v>95</v>
      </c>
      <c r="AT3765" s="35">
        <v>66.499999999999986</v>
      </c>
      <c r="AU3765" s="35">
        <v>53.140096618357489</v>
      </c>
      <c r="AV3765" s="7">
        <v>6.13</v>
      </c>
      <c r="AW3765" s="36">
        <v>0</v>
      </c>
      <c r="AX3765" s="36">
        <v>0</v>
      </c>
      <c r="AY3765" s="117">
        <v>161.76682431588367</v>
      </c>
    </row>
    <row r="3766" spans="1:51" ht="15" x14ac:dyDescent="0.25">
      <c r="A3766" s="144">
        <v>2012</v>
      </c>
      <c r="B3766" s="77" t="s">
        <v>541</v>
      </c>
      <c r="C3766" s="78">
        <v>19</v>
      </c>
      <c r="D3766" s="77">
        <v>3548054</v>
      </c>
      <c r="E3766" s="78">
        <v>354805419</v>
      </c>
      <c r="F3766" s="78" t="str">
        <f t="shared" si="165"/>
        <v>3548054192012</v>
      </c>
      <c r="G3766" s="96">
        <v>0.91194756217005679</v>
      </c>
      <c r="H3766" s="80">
        <f t="shared" si="164"/>
        <v>7755</v>
      </c>
      <c r="I3766" s="91">
        <v>6232</v>
      </c>
      <c r="J3766" s="91">
        <v>1523</v>
      </c>
      <c r="K3766" s="83">
        <f>(H3766)/VLOOKUP(D3766,'Dados Base'!$B:$K,6,FALSE)</f>
        <v>5.9376148474825436</v>
      </c>
      <c r="L3766" s="88">
        <f t="shared" si="166"/>
        <v>80.361057382333982</v>
      </c>
      <c r="M3766" s="93">
        <v>2</v>
      </c>
      <c r="N3766" s="98">
        <v>0.75700000000000001</v>
      </c>
      <c r="O3766" s="91">
        <v>152</v>
      </c>
      <c r="P3766" s="91" t="s">
        <v>691</v>
      </c>
      <c r="Q3766" s="91" t="s">
        <v>691</v>
      </c>
      <c r="R3766" s="91" t="s">
        <v>691</v>
      </c>
      <c r="S3766" s="91">
        <v>6</v>
      </c>
      <c r="T3766" s="91" t="s">
        <v>691</v>
      </c>
      <c r="U3766" s="91">
        <v>30</v>
      </c>
      <c r="V3766" s="91">
        <v>34</v>
      </c>
      <c r="W3766" s="99">
        <v>164.51599999999999</v>
      </c>
      <c r="X3766" s="19">
        <v>1.5148503906250001E-2</v>
      </c>
      <c r="Y3766" s="29">
        <v>2.42</v>
      </c>
      <c r="Z3766" s="30">
        <v>183</v>
      </c>
      <c r="AA3766" s="30">
        <v>144</v>
      </c>
      <c r="AB3766" s="31">
        <v>0</v>
      </c>
      <c r="AC3766" s="32">
        <v>0</v>
      </c>
      <c r="AD3766" s="153">
        <f>VLOOKUP(D3766,'Dados Base'!$B:$K,9,FALSE)*31536000/VLOOKUP($F3766,F:H,MATCH(H3765,F3765:AF3765,0),FALSE)</f>
        <v>38835.435203094778</v>
      </c>
      <c r="AE3766" s="153">
        <f>VLOOKUP(D3766,'Dados Base'!$B:$K,10,FALSE)*31536000/VLOOKUP($F3766,F:H,MATCH(H3765,F3765:AF3765,0),FALSE)</f>
        <v>3049.9032882011606</v>
      </c>
      <c r="AF3766" s="14">
        <v>75.010000000000005</v>
      </c>
      <c r="AG3766" s="15">
        <v>78.3</v>
      </c>
      <c r="AH3766" s="14">
        <v>75.33</v>
      </c>
      <c r="AI3766" s="14">
        <v>20</v>
      </c>
      <c r="AJ3766" s="14">
        <v>95.8</v>
      </c>
      <c r="AK3766" s="72">
        <f>(SUMIFS('Banco de Indicadores Mun. (2)'!I:I,'Banco de Indicadores Mun. (2)'!B:B,'Banco de Indicadores - Mun. (1)'!B3766,'Banco de Indicadores Mun. (2)'!A:A,'Banco de Indicadores - Mun. (1)'!A3766) / VLOOKUP(D3766,'Dados Base'!$B:$K,8,FALSE)) * 100</f>
        <v>0</v>
      </c>
      <c r="AL3766" s="72">
        <f>(SUMIFS('Banco de Indicadores Mun. (2)'!I:I,'Banco de Indicadores Mun. (2)'!B:B,'Banco de Indicadores - Mun. (1)'!B3766,'Banco de Indicadores Mun. (2)'!A:A,'Banco de Indicadores - Mun. (1)'!A3766) / VLOOKUP(D3766,'Dados Base'!$B:$K,9,FALSE)) * 100</f>
        <v>0</v>
      </c>
      <c r="AM3766" s="72">
        <f>(SUMIFS('Banco de Indicadores Mun. (2)'!J:J,'Banco de Indicadores Mun. (2)'!B:B,'Banco de Indicadores - Mun. (1)'!B3766,'Banco de Indicadores Mun. (2)'!A:A,'Banco de Indicadores - Mun. (1)'!A3766) / VLOOKUP(D3766,'Dados Base'!$B:$K,7,FALSE)) * 100</f>
        <v>0</v>
      </c>
      <c r="AN3766" s="72">
        <f>(SUMIFS('Banco de Indicadores Mun. (2)'!K:K,'Banco de Indicadores Mun. (2)'!B:B,'Banco de Indicadores - Mun. (1)'!B3766,'Banco de Indicadores Mun. (2)'!A:A,'Banco de Indicadores - Mun. (1)'!A3766) / VLOOKUP(D3766,'Dados Base'!$B:$K,10,FALSE)) * 100</f>
        <v>0</v>
      </c>
      <c r="AO3766" s="33">
        <v>0</v>
      </c>
      <c r="AP3766" s="34">
        <v>0</v>
      </c>
      <c r="AQ3766" s="17">
        <v>0</v>
      </c>
      <c r="AR3766" s="24">
        <v>9.5</v>
      </c>
      <c r="AS3766" s="35">
        <v>100</v>
      </c>
      <c r="AT3766" s="35">
        <v>100</v>
      </c>
      <c r="AU3766" s="35">
        <v>55.963302752293572</v>
      </c>
      <c r="AV3766" s="7">
        <v>6.84</v>
      </c>
      <c r="AW3766" s="36">
        <v>0</v>
      </c>
      <c r="AX3766" s="36">
        <v>0</v>
      </c>
      <c r="AY3766" s="117">
        <v>19.035289705763059</v>
      </c>
    </row>
    <row r="3767" spans="1:51" ht="15" x14ac:dyDescent="0.25">
      <c r="A3767" s="144">
        <v>2012</v>
      </c>
      <c r="B3767" s="77" t="s">
        <v>542</v>
      </c>
      <c r="C3767" s="78">
        <v>9</v>
      </c>
      <c r="D3767" s="77">
        <v>3548104</v>
      </c>
      <c r="E3767" s="78">
        <v>35481049</v>
      </c>
      <c r="F3767" s="78" t="str">
        <f t="shared" si="165"/>
        <v>354810492012</v>
      </c>
      <c r="G3767" s="96">
        <v>-0.34675265644256159</v>
      </c>
      <c r="H3767" s="80">
        <f t="shared" si="164"/>
        <v>5913</v>
      </c>
      <c r="I3767" s="91">
        <v>3586</v>
      </c>
      <c r="J3767" s="91">
        <v>2327</v>
      </c>
      <c r="K3767" s="83">
        <f>(H3767)/VLOOKUP(D3767,'Dados Base'!$B:$K,6,FALSE)</f>
        <v>54.024668798538144</v>
      </c>
      <c r="L3767" s="88">
        <f t="shared" si="166"/>
        <v>60.646034162015894</v>
      </c>
      <c r="M3767" s="93">
        <v>3</v>
      </c>
      <c r="N3767" s="98">
        <v>0.71399999999999997</v>
      </c>
      <c r="O3767" s="91">
        <v>108</v>
      </c>
      <c r="P3767" s="91" t="s">
        <v>691</v>
      </c>
      <c r="Q3767" s="91" t="s">
        <v>691</v>
      </c>
      <c r="R3767" s="91" t="s">
        <v>691</v>
      </c>
      <c r="S3767" s="91">
        <v>25</v>
      </c>
      <c r="T3767" s="91" t="s">
        <v>691</v>
      </c>
      <c r="U3767" s="91">
        <v>57</v>
      </c>
      <c r="V3767" s="91">
        <v>30</v>
      </c>
      <c r="W3767" s="99">
        <v>0</v>
      </c>
      <c r="X3767" s="19">
        <v>9.0512015624999997E-3</v>
      </c>
      <c r="Y3767" s="29">
        <v>1.41</v>
      </c>
      <c r="Z3767" s="30">
        <v>146</v>
      </c>
      <c r="AA3767" s="30">
        <v>44</v>
      </c>
      <c r="AB3767" s="31">
        <v>0</v>
      </c>
      <c r="AC3767" s="32">
        <v>0</v>
      </c>
      <c r="AD3767" s="153">
        <f>VLOOKUP(D3767,'Dados Base'!$B:$K,9,FALSE)*31536000/VLOOKUP($F3767,F:H,MATCH(H3766,F3766:AF3766,0),FALSE)</f>
        <v>7840</v>
      </c>
      <c r="AE3767" s="153">
        <f>VLOOKUP(D3767,'Dados Base'!$B:$K,10,FALSE)*31536000/VLOOKUP($F3767,F:H,MATCH(H3766,F3766:AF3766,0),FALSE)</f>
        <v>906.66666666666686</v>
      </c>
      <c r="AF3767" s="14">
        <v>58.78</v>
      </c>
      <c r="AG3767" s="15">
        <v>100</v>
      </c>
      <c r="AH3767" s="14">
        <v>55.85</v>
      </c>
      <c r="AI3767" s="14">
        <v>38.130000000000003</v>
      </c>
      <c r="AJ3767" s="14">
        <v>98.9</v>
      </c>
      <c r="AK3767" s="72">
        <f>(SUMIFS('Banco de Indicadores Mun. (2)'!I:I,'Banco de Indicadores Mun. (2)'!B:B,'Banco de Indicadores - Mun. (1)'!B3767,'Banco de Indicadores Mun. (2)'!A:A,'Banco de Indicadores - Mun. (1)'!A3767) / VLOOKUP(D3767,'Dados Base'!$B:$K,8,FALSE)) * 100</f>
        <v>0</v>
      </c>
      <c r="AL3767" s="72">
        <f>(SUMIFS('Banco de Indicadores Mun. (2)'!I:I,'Banco de Indicadores Mun. (2)'!B:B,'Banco de Indicadores - Mun. (1)'!B3767,'Banco de Indicadores Mun. (2)'!A:A,'Banco de Indicadores - Mun. (1)'!A3767) / VLOOKUP(D3767,'Dados Base'!$B:$K,9,FALSE)) * 100</f>
        <v>0</v>
      </c>
      <c r="AM3767" s="72">
        <f>(SUMIFS('Banco de Indicadores Mun. (2)'!J:J,'Banco de Indicadores Mun. (2)'!B:B,'Banco de Indicadores - Mun. (1)'!B3767,'Banco de Indicadores Mun. (2)'!A:A,'Banco de Indicadores - Mun. (1)'!A3767) / VLOOKUP(D3767,'Dados Base'!$B:$K,7,FALSE)) * 100</f>
        <v>0</v>
      </c>
      <c r="AN3767" s="72">
        <f>(SUMIFS('Banco de Indicadores Mun. (2)'!K:K,'Banco de Indicadores Mun. (2)'!B:B,'Banco de Indicadores - Mun. (1)'!B3767,'Banco de Indicadores Mun. (2)'!A:A,'Banco de Indicadores - Mun. (1)'!A3767) / VLOOKUP(D3767,'Dados Base'!$B:$K,10,FALSE)) * 100</f>
        <v>0</v>
      </c>
      <c r="AO3767" s="33">
        <v>0</v>
      </c>
      <c r="AP3767" s="34">
        <v>0</v>
      </c>
      <c r="AQ3767" s="17">
        <v>0</v>
      </c>
      <c r="AR3767" s="24">
        <v>9.8000000000000007</v>
      </c>
      <c r="AS3767" s="35">
        <v>95</v>
      </c>
      <c r="AT3767" s="35">
        <v>95</v>
      </c>
      <c r="AU3767" s="35">
        <v>76.84210526315789</v>
      </c>
      <c r="AV3767" s="7">
        <v>8.43</v>
      </c>
      <c r="AW3767" s="36">
        <v>0</v>
      </c>
      <c r="AX3767" s="36">
        <v>0</v>
      </c>
      <c r="AY3767" s="117">
        <v>0</v>
      </c>
    </row>
    <row r="3768" spans="1:51" ht="15" x14ac:dyDescent="0.25">
      <c r="A3768" s="144">
        <v>2012</v>
      </c>
      <c r="B3768" s="77" t="s">
        <v>543</v>
      </c>
      <c r="C3768" s="78">
        <v>1</v>
      </c>
      <c r="D3768" s="77">
        <v>3548203</v>
      </c>
      <c r="E3768" s="78">
        <v>35482031</v>
      </c>
      <c r="F3768" s="78" t="str">
        <f t="shared" si="165"/>
        <v>354820312012</v>
      </c>
      <c r="G3768" s="96">
        <v>0.21917568623102124</v>
      </c>
      <c r="H3768" s="80">
        <f t="shared" si="164"/>
        <v>6511</v>
      </c>
      <c r="I3768" s="91">
        <v>4014</v>
      </c>
      <c r="J3768" s="91">
        <v>2497</v>
      </c>
      <c r="K3768" s="83">
        <f>(H3768)/VLOOKUP(D3768,'Dados Base'!$B:$K,6,FALSE)</f>
        <v>48.995409737376782</v>
      </c>
      <c r="L3768" s="88">
        <f t="shared" si="166"/>
        <v>61.649516203348178</v>
      </c>
      <c r="M3768" s="93">
        <v>4</v>
      </c>
      <c r="N3768" s="98">
        <v>0.70599999999999996</v>
      </c>
      <c r="O3768" s="91">
        <v>57</v>
      </c>
      <c r="P3768" s="91" t="s">
        <v>691</v>
      </c>
      <c r="Q3768" s="91" t="s">
        <v>691</v>
      </c>
      <c r="R3768" s="91" t="s">
        <v>691</v>
      </c>
      <c r="S3768" s="91">
        <v>20</v>
      </c>
      <c r="T3768" s="91" t="s">
        <v>691</v>
      </c>
      <c r="U3768" s="91">
        <v>74</v>
      </c>
      <c r="V3768" s="91">
        <v>89</v>
      </c>
      <c r="W3768" s="99">
        <v>0</v>
      </c>
      <c r="X3768" s="19">
        <v>8.6152059895833345E-3</v>
      </c>
      <c r="Y3768" s="29">
        <v>1.55</v>
      </c>
      <c r="Z3768" s="30">
        <v>83</v>
      </c>
      <c r="AA3768" s="30">
        <v>126</v>
      </c>
      <c r="AB3768" s="31">
        <v>3</v>
      </c>
      <c r="AC3768" s="32">
        <v>0</v>
      </c>
      <c r="AD3768" s="153">
        <f>VLOOKUP(D3768,'Dados Base'!$B:$K,9,FALSE)*31536000/VLOOKUP($F3768,F:H,MATCH(H3767,F3767:AF3767,0),FALSE)</f>
        <v>21069.20595914606</v>
      </c>
      <c r="AE3768" s="153">
        <f>VLOOKUP(D3768,'Dados Base'!$B:$K,10,FALSE)*31536000/VLOOKUP($F3768,F:H,MATCH(H3767,F3767:AF3767,0),FALSE)</f>
        <v>2906.0973736753194</v>
      </c>
      <c r="AF3768" s="14">
        <v>50.81</v>
      </c>
      <c r="AG3768" s="15">
        <v>100</v>
      </c>
      <c r="AH3768" s="14">
        <v>25.93</v>
      </c>
      <c r="AI3768" s="14">
        <v>26.86</v>
      </c>
      <c r="AJ3768" s="14">
        <v>85.5</v>
      </c>
      <c r="AK3768" s="72">
        <f>(SUMIFS('Banco de Indicadores Mun. (2)'!I:I,'Banco de Indicadores Mun. (2)'!B:B,'Banco de Indicadores - Mun. (1)'!B3768,'Banco de Indicadores Mun. (2)'!A:A,'Banco de Indicadores - Mun. (1)'!A3768) / VLOOKUP(D3768,'Dados Base'!$B:$K,8,FALSE)) * 100</f>
        <v>0</v>
      </c>
      <c r="AL3768" s="72">
        <f>(SUMIFS('Banco de Indicadores Mun. (2)'!I:I,'Banco de Indicadores Mun. (2)'!B:B,'Banco de Indicadores - Mun. (1)'!B3768,'Banco de Indicadores Mun. (2)'!A:A,'Banco de Indicadores - Mun. (1)'!A3768) / VLOOKUP(D3768,'Dados Base'!$B:$K,9,FALSE)) * 100</f>
        <v>0</v>
      </c>
      <c r="AM3768" s="72">
        <f>(SUMIFS('Banco de Indicadores Mun. (2)'!J:J,'Banco de Indicadores Mun. (2)'!B:B,'Banco de Indicadores - Mun. (1)'!B3768,'Banco de Indicadores Mun. (2)'!A:A,'Banco de Indicadores - Mun. (1)'!A3768) / VLOOKUP(D3768,'Dados Base'!$B:$K,7,FALSE)) * 100</f>
        <v>0</v>
      </c>
      <c r="AN3768" s="72">
        <f>(SUMIFS('Banco de Indicadores Mun. (2)'!K:K,'Banco de Indicadores Mun. (2)'!B:B,'Banco de Indicadores - Mun. (1)'!B3768,'Banco de Indicadores Mun. (2)'!A:A,'Banco de Indicadores - Mun. (1)'!A3768) / VLOOKUP(D3768,'Dados Base'!$B:$K,10,FALSE)) * 100</f>
        <v>0</v>
      </c>
      <c r="AO3768" s="33">
        <v>2</v>
      </c>
      <c r="AP3768" s="34">
        <v>0</v>
      </c>
      <c r="AQ3768" s="17">
        <v>0</v>
      </c>
      <c r="AR3768" s="24">
        <v>10</v>
      </c>
      <c r="AS3768" s="35">
        <v>46</v>
      </c>
      <c r="AT3768" s="35">
        <v>46</v>
      </c>
      <c r="AU3768" s="35">
        <v>39.71291866028708</v>
      </c>
      <c r="AV3768" s="7">
        <v>5.27</v>
      </c>
      <c r="AW3768" s="36">
        <v>0</v>
      </c>
      <c r="AX3768" s="36">
        <v>0</v>
      </c>
      <c r="AY3768" s="117">
        <v>40.792797780736464</v>
      </c>
    </row>
    <row r="3769" spans="1:51" ht="15" x14ac:dyDescent="0.25">
      <c r="A3769" s="144">
        <v>2012</v>
      </c>
      <c r="B3769" s="77" t="s">
        <v>544</v>
      </c>
      <c r="C3769" s="78">
        <v>21</v>
      </c>
      <c r="D3769" s="77">
        <v>3548302</v>
      </c>
      <c r="E3769" s="78">
        <v>354830221</v>
      </c>
      <c r="F3769" s="78" t="str">
        <f t="shared" si="165"/>
        <v>3548302212012</v>
      </c>
      <c r="G3769" s="96">
        <v>0.95445496186390422</v>
      </c>
      <c r="H3769" s="80">
        <f t="shared" si="164"/>
        <v>2836</v>
      </c>
      <c r="I3769" s="91">
        <v>2543</v>
      </c>
      <c r="J3769" s="91">
        <v>293</v>
      </c>
      <c r="K3769" s="83">
        <f>(H3769)/VLOOKUP(D3769,'Dados Base'!$B:$K,6,FALSE)</f>
        <v>30.199126823554469</v>
      </c>
      <c r="L3769" s="88">
        <f t="shared" si="166"/>
        <v>89.668547249647389</v>
      </c>
      <c r="M3769" s="93">
        <v>3</v>
      </c>
      <c r="N3769" s="98">
        <v>0.73199999999999998</v>
      </c>
      <c r="O3769" s="91">
        <v>14</v>
      </c>
      <c r="P3769" s="91" t="s">
        <v>691</v>
      </c>
      <c r="Q3769" s="91" t="s">
        <v>691</v>
      </c>
      <c r="R3769" s="91" t="s">
        <v>691</v>
      </c>
      <c r="S3769" s="91">
        <v>2</v>
      </c>
      <c r="T3769" s="91" t="s">
        <v>691</v>
      </c>
      <c r="U3769" s="91">
        <v>15</v>
      </c>
      <c r="V3769" s="91">
        <v>15</v>
      </c>
      <c r="W3769" s="99">
        <v>0</v>
      </c>
      <c r="X3769" s="19">
        <v>6.9725718749999999E-3</v>
      </c>
      <c r="Y3769" s="29">
        <v>1.01</v>
      </c>
      <c r="Z3769" s="30">
        <v>83</v>
      </c>
      <c r="AA3769" s="30">
        <v>53</v>
      </c>
      <c r="AB3769" s="31">
        <v>1</v>
      </c>
      <c r="AC3769" s="32">
        <v>0</v>
      </c>
      <c r="AD3769" s="153">
        <f>VLOOKUP(D3769,'Dados Base'!$B:$K,9,FALSE)*31536000/VLOOKUP($F3769,F:H,MATCH(H3768,F3768:AF3768,0),FALSE)</f>
        <v>7895.1198871650213</v>
      </c>
      <c r="AE3769" s="153">
        <f>VLOOKUP(D3769,'Dados Base'!$B:$K,10,FALSE)*31536000/VLOOKUP($F3769,F:H,MATCH(H3768,F3768:AF3768,0),FALSE)</f>
        <v>889.59097320169269</v>
      </c>
      <c r="AF3769" s="14">
        <v>94.41</v>
      </c>
      <c r="AG3769" s="15" t="s">
        <v>692</v>
      </c>
      <c r="AH3769" s="14">
        <v>63.53</v>
      </c>
      <c r="AI3769" s="14">
        <v>21.75</v>
      </c>
      <c r="AJ3769" s="14">
        <v>100</v>
      </c>
      <c r="AK3769" s="72">
        <f>(SUMIFS('Banco de Indicadores Mun. (2)'!I:I,'Banco de Indicadores Mun. (2)'!B:B,'Banco de Indicadores - Mun. (1)'!B3769,'Banco de Indicadores Mun. (2)'!A:A,'Banco de Indicadores - Mun. (1)'!A3769) / VLOOKUP(D3769,'Dados Base'!$B:$K,8,FALSE)) * 100</f>
        <v>0</v>
      </c>
      <c r="AL3769" s="72">
        <f>(SUMIFS('Banco de Indicadores Mun. (2)'!I:I,'Banco de Indicadores Mun. (2)'!B:B,'Banco de Indicadores - Mun. (1)'!B3769,'Banco de Indicadores Mun. (2)'!A:A,'Banco de Indicadores - Mun. (1)'!A3769) / VLOOKUP(D3769,'Dados Base'!$B:$K,9,FALSE)) * 100</f>
        <v>0</v>
      </c>
      <c r="AM3769" s="72">
        <f>(SUMIFS('Banco de Indicadores Mun. (2)'!J:J,'Banco de Indicadores Mun. (2)'!B:B,'Banco de Indicadores - Mun. (1)'!B3769,'Banco de Indicadores Mun. (2)'!A:A,'Banco de Indicadores - Mun. (1)'!A3769) / VLOOKUP(D3769,'Dados Base'!$B:$K,7,FALSE)) * 100</f>
        <v>0</v>
      </c>
      <c r="AN3769" s="72">
        <f>(SUMIFS('Banco de Indicadores Mun. (2)'!K:K,'Banco de Indicadores Mun. (2)'!B:B,'Banco de Indicadores - Mun. (1)'!B3769,'Banco de Indicadores Mun. (2)'!A:A,'Banco de Indicadores - Mun. (1)'!A3769) / VLOOKUP(D3769,'Dados Base'!$B:$K,10,FALSE)) * 100</f>
        <v>0</v>
      </c>
      <c r="AO3769" s="33">
        <v>0</v>
      </c>
      <c r="AP3769" s="34">
        <v>0</v>
      </c>
      <c r="AQ3769" s="17">
        <v>0</v>
      </c>
      <c r="AR3769" s="24">
        <v>7.2</v>
      </c>
      <c r="AS3769" s="35">
        <v>68</v>
      </c>
      <c r="AT3769" s="35">
        <v>68</v>
      </c>
      <c r="AU3769" s="35">
        <v>61.029411764705884</v>
      </c>
      <c r="AV3769" s="7">
        <v>7</v>
      </c>
      <c r="AW3769" s="36">
        <v>0</v>
      </c>
      <c r="AX3769" s="36">
        <v>0</v>
      </c>
      <c r="AY3769" s="117">
        <v>88.081596750206927</v>
      </c>
    </row>
    <row r="3770" spans="1:51" ht="15" x14ac:dyDescent="0.25">
      <c r="A3770" s="144">
        <v>2012</v>
      </c>
      <c r="B3770" s="77" t="s">
        <v>545</v>
      </c>
      <c r="C3770" s="78">
        <v>20</v>
      </c>
      <c r="D3770" s="77">
        <v>3548401</v>
      </c>
      <c r="E3770" s="78">
        <v>354840120</v>
      </c>
      <c r="F3770" s="78" t="str">
        <f t="shared" si="165"/>
        <v>3548401202012</v>
      </c>
      <c r="G3770" s="96">
        <v>1.0888743119530364</v>
      </c>
      <c r="H3770" s="80">
        <f t="shared" si="164"/>
        <v>4355</v>
      </c>
      <c r="I3770" s="91">
        <v>4220</v>
      </c>
      <c r="J3770" s="91">
        <v>135</v>
      </c>
      <c r="K3770" s="83">
        <f>(H3770)/VLOOKUP(D3770,'Dados Base'!$B:$K,6,FALSE)</f>
        <v>34.14347314778518</v>
      </c>
      <c r="L3770" s="88">
        <f t="shared" si="166"/>
        <v>96.90011481056257</v>
      </c>
      <c r="M3770" s="93">
        <v>4</v>
      </c>
      <c r="N3770" s="98">
        <v>0.74</v>
      </c>
      <c r="O3770" s="91">
        <v>23</v>
      </c>
      <c r="P3770" s="91" t="s">
        <v>691</v>
      </c>
      <c r="Q3770" s="91" t="s">
        <v>691</v>
      </c>
      <c r="R3770" s="91" t="s">
        <v>691</v>
      </c>
      <c r="S3770" s="91">
        <v>13</v>
      </c>
      <c r="T3770" s="91" t="s">
        <v>691</v>
      </c>
      <c r="U3770" s="91">
        <v>32</v>
      </c>
      <c r="V3770" s="91">
        <v>18</v>
      </c>
      <c r="W3770" s="99">
        <v>0</v>
      </c>
      <c r="X3770" s="19">
        <v>1.1192576822916666E-2</v>
      </c>
      <c r="Y3770" s="29">
        <v>1.68</v>
      </c>
      <c r="Z3770" s="30">
        <v>100</v>
      </c>
      <c r="AA3770" s="30">
        <v>127</v>
      </c>
      <c r="AB3770" s="31">
        <v>0</v>
      </c>
      <c r="AC3770" s="32">
        <v>0</v>
      </c>
      <c r="AD3770" s="153">
        <f>VLOOKUP(D3770,'Dados Base'!$B:$K,9,FALSE)*31536000/VLOOKUP($F3770,F:H,MATCH(H3769,F3769:AF3769,0),FALSE)</f>
        <v>6662.0252583237661</v>
      </c>
      <c r="AE3770" s="153">
        <f>VLOOKUP(D3770,'Dados Base'!$B:$K,10,FALSE)*31536000/VLOOKUP($F3770,F:H,MATCH(H3769,F3769:AF3769,0),FALSE)</f>
        <v>796.54649827784147</v>
      </c>
      <c r="AF3770" s="14">
        <v>98.69</v>
      </c>
      <c r="AG3770" s="15">
        <v>96.6</v>
      </c>
      <c r="AH3770" s="14">
        <v>93.97</v>
      </c>
      <c r="AI3770" s="14">
        <v>19.3</v>
      </c>
      <c r="AJ3770" s="14">
        <v>100</v>
      </c>
      <c r="AK3770" s="72">
        <f>(SUMIFS('Banco de Indicadores Mun. (2)'!I:I,'Banco de Indicadores Mun. (2)'!B:B,'Banco de Indicadores - Mun. (1)'!B3770,'Banco de Indicadores Mun. (2)'!A:A,'Banco de Indicadores - Mun. (1)'!A3770) / VLOOKUP(D3770,'Dados Base'!$B:$K,8,FALSE)) * 100</f>
        <v>0</v>
      </c>
      <c r="AL3770" s="72">
        <f>(SUMIFS('Banco de Indicadores Mun. (2)'!I:I,'Banco de Indicadores Mun. (2)'!B:B,'Banco de Indicadores - Mun. (1)'!B3770,'Banco de Indicadores Mun. (2)'!A:A,'Banco de Indicadores - Mun. (1)'!A3770) / VLOOKUP(D3770,'Dados Base'!$B:$K,9,FALSE)) * 100</f>
        <v>0</v>
      </c>
      <c r="AM3770" s="72">
        <f>(SUMIFS('Banco de Indicadores Mun. (2)'!J:J,'Banco de Indicadores Mun. (2)'!B:B,'Banco de Indicadores - Mun. (1)'!B3770,'Banco de Indicadores Mun. (2)'!A:A,'Banco de Indicadores - Mun. (1)'!A3770) / VLOOKUP(D3770,'Dados Base'!$B:$K,7,FALSE)) * 100</f>
        <v>0</v>
      </c>
      <c r="AN3770" s="72">
        <f>(SUMIFS('Banco de Indicadores Mun. (2)'!K:K,'Banco de Indicadores Mun. (2)'!B:B,'Banco de Indicadores - Mun. (1)'!B3770,'Banco de Indicadores Mun. (2)'!A:A,'Banco de Indicadores - Mun. (1)'!A3770) / VLOOKUP(D3770,'Dados Base'!$B:$K,10,FALSE)) * 100</f>
        <v>0</v>
      </c>
      <c r="AO3770" s="33">
        <v>0</v>
      </c>
      <c r="AP3770" s="34">
        <v>0</v>
      </c>
      <c r="AQ3770" s="17">
        <v>0</v>
      </c>
      <c r="AR3770" s="24">
        <v>9</v>
      </c>
      <c r="AS3770" s="35">
        <v>100</v>
      </c>
      <c r="AT3770" s="35">
        <v>100</v>
      </c>
      <c r="AU3770" s="35">
        <v>44.052863436123346</v>
      </c>
      <c r="AV3770" s="7">
        <v>5.86</v>
      </c>
      <c r="AW3770" s="36">
        <v>0</v>
      </c>
      <c r="AX3770" s="36">
        <v>0</v>
      </c>
      <c r="AY3770" s="117">
        <v>0.44366490992410346</v>
      </c>
    </row>
    <row r="3771" spans="1:51" ht="15" x14ac:dyDescent="0.25">
      <c r="A3771" s="144">
        <v>2012</v>
      </c>
      <c r="B3771" s="77" t="s">
        <v>546</v>
      </c>
      <c r="C3771" s="78">
        <v>7</v>
      </c>
      <c r="D3771" s="77">
        <v>3548500</v>
      </c>
      <c r="E3771" s="78">
        <v>35485007</v>
      </c>
      <c r="F3771" s="78" t="str">
        <f t="shared" si="165"/>
        <v>354850072012</v>
      </c>
      <c r="G3771" s="96">
        <v>5.3260005672139954E-2</v>
      </c>
      <c r="H3771" s="80">
        <f t="shared" si="164"/>
        <v>421058</v>
      </c>
      <c r="I3771" s="91">
        <v>420743</v>
      </c>
      <c r="J3771" s="91">
        <v>315</v>
      </c>
      <c r="K3771" s="83">
        <f>(H3771)/VLOOKUP(D3771,'Dados Base'!$B:$K,6,FALSE)</f>
        <v>1502.1691045308598</v>
      </c>
      <c r="L3771" s="88">
        <f t="shared" si="166"/>
        <v>99.925188453847213</v>
      </c>
      <c r="M3771" s="93">
        <v>1</v>
      </c>
      <c r="N3771" s="98">
        <v>0.84</v>
      </c>
      <c r="O3771" s="91">
        <v>64</v>
      </c>
      <c r="P3771" s="91" t="s">
        <v>691</v>
      </c>
      <c r="Q3771" s="91" t="s">
        <v>691</v>
      </c>
      <c r="R3771" s="91" t="s">
        <v>691</v>
      </c>
      <c r="S3771" s="91">
        <v>566</v>
      </c>
      <c r="T3771" s="91" t="s">
        <v>691</v>
      </c>
      <c r="U3771" s="91">
        <v>4448</v>
      </c>
      <c r="V3771" s="91">
        <v>9764</v>
      </c>
      <c r="W3771" s="99">
        <v>0</v>
      </c>
      <c r="X3771" s="19">
        <v>1.4668803009259259</v>
      </c>
      <c r="Y3771" s="29">
        <v>251.58</v>
      </c>
      <c r="Z3771" s="30">
        <v>0</v>
      </c>
      <c r="AA3771" s="30">
        <v>22642</v>
      </c>
      <c r="AB3771" s="31">
        <v>82</v>
      </c>
      <c r="AC3771" s="32">
        <v>7</v>
      </c>
      <c r="AD3771" s="153">
        <f>VLOOKUP(D3771,'Dados Base'!$B:$K,9,FALSE)*31536000/VLOOKUP($F3771,F:H,MATCH(H3770,F3770:AF3770,0),FALSE)</f>
        <v>1084.5092125075405</v>
      </c>
      <c r="AE3771" s="153">
        <f>VLOOKUP(D3771,'Dados Base'!$B:$K,10,FALSE)*31536000/VLOOKUP($F3771,F:H,MATCH(H3770,F3770:AF3770,0),FALSE)</f>
        <v>137.81056291532283</v>
      </c>
      <c r="AF3771" s="14">
        <v>100</v>
      </c>
      <c r="AG3771" s="15">
        <v>100</v>
      </c>
      <c r="AH3771" s="14">
        <v>98.85</v>
      </c>
      <c r="AI3771" s="14">
        <v>21.77</v>
      </c>
      <c r="AJ3771" s="14">
        <v>100</v>
      </c>
      <c r="AK3771" s="72">
        <f>(SUMIFS('Banco de Indicadores Mun. (2)'!I:I,'Banco de Indicadores Mun. (2)'!B:B,'Banco de Indicadores - Mun. (1)'!B3771,'Banco de Indicadores Mun. (2)'!A:A,'Banco de Indicadores - Mun. (1)'!A3771) / VLOOKUP(D3771,'Dados Base'!$B:$K,8,FALSE)) * 100</f>
        <v>0</v>
      </c>
      <c r="AL3771" s="72">
        <f>(SUMIFS('Banco de Indicadores Mun. (2)'!I:I,'Banco de Indicadores Mun. (2)'!B:B,'Banco de Indicadores - Mun. (1)'!B3771,'Banco de Indicadores Mun. (2)'!A:A,'Banco de Indicadores - Mun. (1)'!A3771) / VLOOKUP(D3771,'Dados Base'!$B:$K,9,FALSE)) * 100</f>
        <v>0</v>
      </c>
      <c r="AM3771" s="72">
        <f>(SUMIFS('Banco de Indicadores Mun. (2)'!J:J,'Banco de Indicadores Mun. (2)'!B:B,'Banco de Indicadores - Mun. (1)'!B3771,'Banco de Indicadores Mun. (2)'!A:A,'Banco de Indicadores - Mun. (1)'!A3771) / VLOOKUP(D3771,'Dados Base'!$B:$K,7,FALSE)) * 100</f>
        <v>0</v>
      </c>
      <c r="AN3771" s="72">
        <f>(SUMIFS('Banco de Indicadores Mun. (2)'!K:K,'Banco de Indicadores Mun. (2)'!B:B,'Banco de Indicadores - Mun. (1)'!B3771,'Banco de Indicadores Mun. (2)'!A:A,'Banco de Indicadores - Mun. (1)'!A3771) / VLOOKUP(D3771,'Dados Base'!$B:$K,10,FALSE)) * 100</f>
        <v>0</v>
      </c>
      <c r="AO3771" s="33">
        <v>1</v>
      </c>
      <c r="AP3771" s="34">
        <v>0</v>
      </c>
      <c r="AQ3771" s="17">
        <v>0</v>
      </c>
      <c r="AR3771" s="24">
        <v>9.1999999999999993</v>
      </c>
      <c r="AS3771" s="35">
        <v>98</v>
      </c>
      <c r="AT3771" s="35">
        <v>0</v>
      </c>
      <c r="AU3771" s="35">
        <v>0</v>
      </c>
      <c r="AV3771" s="7">
        <v>1.67</v>
      </c>
      <c r="AW3771" s="36">
        <v>11</v>
      </c>
      <c r="AX3771" s="36">
        <v>7</v>
      </c>
      <c r="AY3771" s="117">
        <v>134.75420424173004</v>
      </c>
    </row>
    <row r="3772" spans="1:51" ht="15" x14ac:dyDescent="0.25">
      <c r="A3772" s="144">
        <v>2012</v>
      </c>
      <c r="B3772" s="77" t="s">
        <v>547</v>
      </c>
      <c r="C3772" s="78">
        <v>1</v>
      </c>
      <c r="D3772" s="77">
        <v>3548609</v>
      </c>
      <c r="E3772" s="78">
        <v>35486091</v>
      </c>
      <c r="F3772" s="78" t="str">
        <f t="shared" si="165"/>
        <v>354860912012</v>
      </c>
      <c r="G3772" s="96">
        <v>7.0940637436800458E-2</v>
      </c>
      <c r="H3772" s="80">
        <f t="shared" si="164"/>
        <v>10472</v>
      </c>
      <c r="I3772" s="91">
        <v>5115</v>
      </c>
      <c r="J3772" s="91">
        <v>5357</v>
      </c>
      <c r="K3772" s="83">
        <f>(H3772)/VLOOKUP(D3772,'Dados Base'!$B:$K,6,FALSE)</f>
        <v>41.522601110229978</v>
      </c>
      <c r="L3772" s="88">
        <f t="shared" si="166"/>
        <v>48.844537815126046</v>
      </c>
      <c r="M3772" s="93">
        <v>5</v>
      </c>
      <c r="N3772" s="98">
        <v>0.72</v>
      </c>
      <c r="O3772" s="91">
        <v>44</v>
      </c>
      <c r="P3772" s="91" t="s">
        <v>691</v>
      </c>
      <c r="Q3772" s="91" t="s">
        <v>691</v>
      </c>
      <c r="R3772" s="91" t="s">
        <v>691</v>
      </c>
      <c r="S3772" s="91">
        <v>23</v>
      </c>
      <c r="T3772" s="91" t="s">
        <v>691</v>
      </c>
      <c r="U3772" s="91">
        <v>89</v>
      </c>
      <c r="V3772" s="91">
        <v>63</v>
      </c>
      <c r="W3772" s="99">
        <v>0</v>
      </c>
      <c r="X3772" s="19">
        <v>1.8339635416666666E-2</v>
      </c>
      <c r="Y3772" s="29">
        <v>2.02</v>
      </c>
      <c r="Z3772" s="30">
        <v>25</v>
      </c>
      <c r="AA3772" s="30">
        <v>247</v>
      </c>
      <c r="AB3772" s="31">
        <v>1</v>
      </c>
      <c r="AC3772" s="32">
        <v>0</v>
      </c>
      <c r="AD3772" s="153">
        <f>VLOOKUP(D3772,'Dados Base'!$B:$K,9,FALSE)*31536000/VLOOKUP($F3772,F:H,MATCH(H3771,F3771:AF3771,0),FALSE)</f>
        <v>24904.766997708175</v>
      </c>
      <c r="AE3772" s="153">
        <f>VLOOKUP(D3772,'Dados Base'!$B:$K,10,FALSE)*31536000/VLOOKUP($F3772,F:H,MATCH(H3771,F3771:AF3771,0),FALSE)</f>
        <v>3372.8342245989306</v>
      </c>
      <c r="AF3772" s="14">
        <v>67.25</v>
      </c>
      <c r="AG3772" s="15">
        <v>85.8</v>
      </c>
      <c r="AH3772" s="14">
        <v>44.01</v>
      </c>
      <c r="AI3772" s="14">
        <v>17.07</v>
      </c>
      <c r="AJ3772" s="14">
        <v>100</v>
      </c>
      <c r="AK3772" s="72">
        <f>(SUMIFS('Banco de Indicadores Mun. (2)'!I:I,'Banco de Indicadores Mun. (2)'!B:B,'Banco de Indicadores - Mun. (1)'!B3772,'Banco de Indicadores Mun. (2)'!A:A,'Banco de Indicadores - Mun. (1)'!A3772) / VLOOKUP(D3772,'Dados Base'!$B:$K,8,FALSE)) * 100</f>
        <v>0</v>
      </c>
      <c r="AL3772" s="72">
        <f>(SUMIFS('Banco de Indicadores Mun. (2)'!I:I,'Banco de Indicadores Mun. (2)'!B:B,'Banco de Indicadores - Mun. (1)'!B3772,'Banco de Indicadores Mun. (2)'!A:A,'Banco de Indicadores - Mun. (1)'!A3772) / VLOOKUP(D3772,'Dados Base'!$B:$K,9,FALSE)) * 100</f>
        <v>0</v>
      </c>
      <c r="AM3772" s="72">
        <f>(SUMIFS('Banco de Indicadores Mun. (2)'!J:J,'Banco de Indicadores Mun. (2)'!B:B,'Banco de Indicadores - Mun. (1)'!B3772,'Banco de Indicadores Mun. (2)'!A:A,'Banco de Indicadores - Mun. (1)'!A3772) / VLOOKUP(D3772,'Dados Base'!$B:$K,7,FALSE)) * 100</f>
        <v>0</v>
      </c>
      <c r="AN3772" s="72">
        <f>(SUMIFS('Banco de Indicadores Mun. (2)'!K:K,'Banco de Indicadores Mun. (2)'!B:B,'Banco de Indicadores - Mun. (1)'!B3772,'Banco de Indicadores Mun. (2)'!A:A,'Banco de Indicadores - Mun. (1)'!A3772) / VLOOKUP(D3772,'Dados Base'!$B:$K,10,FALSE)) * 100</f>
        <v>0</v>
      </c>
      <c r="AO3772" s="33">
        <v>0</v>
      </c>
      <c r="AP3772" s="34">
        <v>0</v>
      </c>
      <c r="AQ3772" s="17">
        <v>0</v>
      </c>
      <c r="AR3772" s="24">
        <v>10</v>
      </c>
      <c r="AS3772" s="35">
        <v>92</v>
      </c>
      <c r="AT3772" s="35">
        <v>11.04</v>
      </c>
      <c r="AU3772" s="35">
        <v>9.1911764705882355</v>
      </c>
      <c r="AV3772" s="7">
        <v>2.67</v>
      </c>
      <c r="AW3772" s="36">
        <v>0</v>
      </c>
      <c r="AX3772" s="36">
        <v>0</v>
      </c>
      <c r="AY3772" s="117">
        <v>345.50182322426656</v>
      </c>
    </row>
    <row r="3773" spans="1:51" ht="15" x14ac:dyDescent="0.25">
      <c r="A3773" s="144">
        <v>2012</v>
      </c>
      <c r="B3773" s="77" t="s">
        <v>548</v>
      </c>
      <c r="C3773" s="78">
        <v>6</v>
      </c>
      <c r="D3773" s="77">
        <v>3548708</v>
      </c>
      <c r="E3773" s="78">
        <v>35487086</v>
      </c>
      <c r="F3773" s="78" t="str">
        <f t="shared" si="165"/>
        <v>354870862012</v>
      </c>
      <c r="G3773" s="96">
        <v>0.80386005667689719</v>
      </c>
      <c r="H3773" s="80">
        <f t="shared" si="164"/>
        <v>775428</v>
      </c>
      <c r="I3773" s="91">
        <v>762560</v>
      </c>
      <c r="J3773" s="91">
        <v>12868</v>
      </c>
      <c r="K3773" s="83">
        <f>(H3773)/VLOOKUP(D3773,'Dados Base'!$B:$K,6,FALSE)</f>
        <v>1909.0747944261166</v>
      </c>
      <c r="L3773" s="88">
        <f t="shared" si="166"/>
        <v>98.340529359269979</v>
      </c>
      <c r="M3773" s="93">
        <v>1</v>
      </c>
      <c r="N3773" s="98">
        <v>0.80500000000000005</v>
      </c>
      <c r="O3773" s="91">
        <v>28</v>
      </c>
      <c r="P3773" s="91" t="s">
        <v>691</v>
      </c>
      <c r="Q3773" s="91" t="s">
        <v>691</v>
      </c>
      <c r="R3773" s="91" t="s">
        <v>691</v>
      </c>
      <c r="S3773" s="91">
        <v>1587</v>
      </c>
      <c r="T3773" s="91" t="s">
        <v>691</v>
      </c>
      <c r="U3773" s="91">
        <v>5479</v>
      </c>
      <c r="V3773" s="91">
        <v>6890</v>
      </c>
      <c r="W3773" s="99">
        <v>79.209999999999994</v>
      </c>
      <c r="X3773" s="19">
        <v>3.1681259722222221</v>
      </c>
      <c r="Y3773" s="29">
        <v>533.35</v>
      </c>
      <c r="Z3773" s="30">
        <v>8880</v>
      </c>
      <c r="AA3773" s="30">
        <v>32264</v>
      </c>
      <c r="AB3773" s="31">
        <v>98</v>
      </c>
      <c r="AC3773" s="32">
        <v>1</v>
      </c>
      <c r="AD3773" s="153">
        <f>VLOOKUP(D3773,'Dados Base'!$B:$K,9,FALSE)*31536000/VLOOKUP($F3773,F:H,MATCH(H3772,F3772:AF3772,0),FALSE)</f>
        <v>386.35695383710674</v>
      </c>
      <c r="AE3773" s="153">
        <f>VLOOKUP(D3773,'Dados Base'!$B:$K,10,FALSE)*31536000/VLOOKUP($F3773,F:H,MATCH(H3772,F3772:AF3772,0),FALSE)</f>
        <v>51.24313282471099</v>
      </c>
      <c r="AF3773" s="14">
        <v>100</v>
      </c>
      <c r="AG3773" s="15">
        <v>100</v>
      </c>
      <c r="AH3773" s="14">
        <v>76.23</v>
      </c>
      <c r="AI3773" s="14">
        <v>43.49</v>
      </c>
      <c r="AJ3773" s="14">
        <v>100</v>
      </c>
      <c r="AK3773" s="72">
        <f>(SUMIFS('Banco de Indicadores Mun. (2)'!I:I,'Banco de Indicadores Mun. (2)'!B:B,'Banco de Indicadores - Mun. (1)'!B3773,'Banco de Indicadores Mun. (2)'!A:A,'Banco de Indicadores - Mun. (1)'!A3773) / VLOOKUP(D3773,'Dados Base'!$B:$K,8,FALSE)) * 100</f>
        <v>0</v>
      </c>
      <c r="AL3773" s="72">
        <f>(SUMIFS('Banco de Indicadores Mun. (2)'!I:I,'Banco de Indicadores Mun. (2)'!B:B,'Banco de Indicadores - Mun. (1)'!B3773,'Banco de Indicadores Mun. (2)'!A:A,'Banco de Indicadores - Mun. (1)'!A3773) / VLOOKUP(D3773,'Dados Base'!$B:$K,9,FALSE)) * 100</f>
        <v>0</v>
      </c>
      <c r="AM3773" s="72">
        <f>(SUMIFS('Banco de Indicadores Mun. (2)'!J:J,'Banco de Indicadores Mun. (2)'!B:B,'Banco de Indicadores - Mun. (1)'!B3773,'Banco de Indicadores Mun. (2)'!A:A,'Banco de Indicadores - Mun. (1)'!A3773) / VLOOKUP(D3773,'Dados Base'!$B:$K,7,FALSE)) * 100</f>
        <v>0</v>
      </c>
      <c r="AN3773" s="72">
        <f>(SUMIFS('Banco de Indicadores Mun. (2)'!K:K,'Banco de Indicadores Mun. (2)'!B:B,'Banco de Indicadores - Mun. (1)'!B3773,'Banco de Indicadores Mun. (2)'!A:A,'Banco de Indicadores - Mun. (1)'!A3773) / VLOOKUP(D3773,'Dados Base'!$B:$K,10,FALSE)) * 100</f>
        <v>0</v>
      </c>
      <c r="AO3773" s="33">
        <v>0</v>
      </c>
      <c r="AP3773" s="34">
        <v>0</v>
      </c>
      <c r="AQ3773" s="17">
        <v>0</v>
      </c>
      <c r="AR3773" s="24">
        <v>8.4</v>
      </c>
      <c r="AS3773" s="35">
        <v>89</v>
      </c>
      <c r="AT3773" s="35">
        <v>23.14</v>
      </c>
      <c r="AU3773" s="35">
        <v>21.582733812949641</v>
      </c>
      <c r="AV3773" s="7">
        <v>3.33</v>
      </c>
      <c r="AW3773" s="36">
        <v>1</v>
      </c>
      <c r="AX3773" s="36">
        <v>1</v>
      </c>
      <c r="AY3773" s="117">
        <v>177.15935522100855</v>
      </c>
    </row>
    <row r="3774" spans="1:51" ht="15" x14ac:dyDescent="0.25">
      <c r="A3774" s="144">
        <v>2012</v>
      </c>
      <c r="B3774" s="77" t="s">
        <v>549</v>
      </c>
      <c r="C3774" s="78">
        <v>6</v>
      </c>
      <c r="D3774" s="77">
        <v>3548807</v>
      </c>
      <c r="E3774" s="78">
        <v>35488076</v>
      </c>
      <c r="F3774" s="78" t="str">
        <f t="shared" si="165"/>
        <v>354880762012</v>
      </c>
      <c r="G3774" s="96">
        <v>0.53245859423154407</v>
      </c>
      <c r="H3774" s="80">
        <f t="shared" si="164"/>
        <v>149751</v>
      </c>
      <c r="I3774" s="91">
        <v>149751</v>
      </c>
      <c r="J3774" s="91">
        <v>0</v>
      </c>
      <c r="K3774" s="83">
        <f>(H3774)/VLOOKUP(D3774,'Dados Base'!$B:$K,6,FALSE)</f>
        <v>9749.4140625</v>
      </c>
      <c r="L3774" s="88">
        <f t="shared" si="166"/>
        <v>100</v>
      </c>
      <c r="M3774" s="93">
        <v>1</v>
      </c>
      <c r="N3774" s="98">
        <v>0.86199999999999999</v>
      </c>
      <c r="O3774" s="91">
        <v>7</v>
      </c>
      <c r="P3774" s="91" t="s">
        <v>691</v>
      </c>
      <c r="Q3774" s="91" t="s">
        <v>691</v>
      </c>
      <c r="R3774" s="91" t="s">
        <v>691</v>
      </c>
      <c r="S3774" s="91">
        <v>709</v>
      </c>
      <c r="T3774" s="91" t="s">
        <v>691</v>
      </c>
      <c r="U3774" s="91">
        <v>2040</v>
      </c>
      <c r="V3774" s="91">
        <v>2656</v>
      </c>
      <c r="W3774" s="99">
        <v>0</v>
      </c>
      <c r="X3774" s="19">
        <v>0.52170197916666672</v>
      </c>
      <c r="Y3774" s="29">
        <v>75.319999999999993</v>
      </c>
      <c r="Z3774" s="30">
        <v>7727</v>
      </c>
      <c r="AA3774" s="30">
        <v>407</v>
      </c>
      <c r="AB3774" s="31">
        <v>46</v>
      </c>
      <c r="AC3774" s="32">
        <v>0</v>
      </c>
      <c r="AD3774" s="153">
        <f>VLOOKUP(D3774,'Dados Base'!$B:$K,9,FALSE)*31536000/VLOOKUP($F3774,F:H,MATCH(H3773,F3773:AF3773,0),FALSE)</f>
        <v>48.435603101147905</v>
      </c>
      <c r="AE3774" s="153">
        <f>VLOOKUP(D3774,'Dados Base'!$B:$K,10,FALSE)*31536000/VLOOKUP($F3774,F:H,MATCH(H3773,F3773:AF3773,0),FALSE)</f>
        <v>8.4235831480257204</v>
      </c>
      <c r="AF3774" s="14">
        <v>100</v>
      </c>
      <c r="AG3774" s="15">
        <v>100</v>
      </c>
      <c r="AH3774" s="14">
        <v>100</v>
      </c>
      <c r="AI3774" s="14">
        <v>15.97</v>
      </c>
      <c r="AJ3774" s="14">
        <v>100</v>
      </c>
      <c r="AK3774" s="72">
        <f>(SUMIFS('Banco de Indicadores Mun. (2)'!I:I,'Banco de Indicadores Mun. (2)'!B:B,'Banco de Indicadores - Mun. (1)'!B3774,'Banco de Indicadores Mun. (2)'!A:A,'Banco de Indicadores - Mun. (1)'!A3774) / VLOOKUP(D3774,'Dados Base'!$B:$K,8,FALSE)) * 100</f>
        <v>0</v>
      </c>
      <c r="AL3774" s="72">
        <f>(SUMIFS('Banco de Indicadores Mun. (2)'!I:I,'Banco de Indicadores Mun. (2)'!B:B,'Banco de Indicadores - Mun. (1)'!B3774,'Banco de Indicadores Mun. (2)'!A:A,'Banco de Indicadores - Mun. (1)'!A3774) / VLOOKUP(D3774,'Dados Base'!$B:$K,9,FALSE)) * 100</f>
        <v>0</v>
      </c>
      <c r="AM3774" s="72">
        <f>(SUMIFS('Banco de Indicadores Mun. (2)'!J:J,'Banco de Indicadores Mun. (2)'!B:B,'Banco de Indicadores - Mun. (1)'!B3774,'Banco de Indicadores Mun. (2)'!A:A,'Banco de Indicadores - Mun. (1)'!A3774) / VLOOKUP(D3774,'Dados Base'!$B:$K,7,FALSE)) * 100</f>
        <v>0</v>
      </c>
      <c r="AN3774" s="72">
        <f>(SUMIFS('Banco de Indicadores Mun. (2)'!K:K,'Banco de Indicadores Mun. (2)'!B:B,'Banco de Indicadores - Mun. (1)'!B3774,'Banco de Indicadores Mun. (2)'!A:A,'Banco de Indicadores - Mun. (1)'!A3774) / VLOOKUP(D3774,'Dados Base'!$B:$K,10,FALSE)) * 100</f>
        <v>0</v>
      </c>
      <c r="AO3774" s="33">
        <v>2</v>
      </c>
      <c r="AP3774" s="34">
        <v>0</v>
      </c>
      <c r="AQ3774" s="17">
        <v>0</v>
      </c>
      <c r="AR3774" s="24">
        <v>8.4</v>
      </c>
      <c r="AS3774" s="35">
        <v>100</v>
      </c>
      <c r="AT3774" s="35">
        <v>100</v>
      </c>
      <c r="AU3774" s="35">
        <v>94.996311777723136</v>
      </c>
      <c r="AV3774" s="7">
        <v>10</v>
      </c>
      <c r="AW3774" s="36">
        <v>7</v>
      </c>
      <c r="AX3774" s="36">
        <v>0</v>
      </c>
      <c r="AY3774" s="117">
        <v>1.7585283164753873</v>
      </c>
    </row>
    <row r="3775" spans="1:51" ht="15" x14ac:dyDescent="0.25">
      <c r="A3775" s="144">
        <v>2012</v>
      </c>
      <c r="B3775" s="77" t="s">
        <v>550</v>
      </c>
      <c r="C3775" s="78">
        <v>13</v>
      </c>
      <c r="D3775" s="77">
        <v>3548906</v>
      </c>
      <c r="E3775" s="78">
        <v>354890613</v>
      </c>
      <c r="F3775" s="78" t="str">
        <f t="shared" si="165"/>
        <v>3548906132012</v>
      </c>
      <c r="G3775" s="96">
        <v>1.3118949843918593</v>
      </c>
      <c r="H3775" s="80">
        <f t="shared" si="164"/>
        <v>226244</v>
      </c>
      <c r="I3775" s="91">
        <v>217183</v>
      </c>
      <c r="J3775" s="91">
        <v>9061</v>
      </c>
      <c r="K3775" s="83">
        <f>(H3775)/VLOOKUP(D3775,'Dados Base'!$B:$K,6,FALSE)</f>
        <v>198.29961785225956</v>
      </c>
      <c r="L3775" s="88">
        <f t="shared" si="166"/>
        <v>95.995031912448496</v>
      </c>
      <c r="M3775" s="93">
        <v>1</v>
      </c>
      <c r="N3775" s="98">
        <v>0.80500000000000005</v>
      </c>
      <c r="O3775" s="91">
        <v>374</v>
      </c>
      <c r="P3775" s="91" t="s">
        <v>691</v>
      </c>
      <c r="Q3775" s="91" t="s">
        <v>691</v>
      </c>
      <c r="R3775" s="91" t="s">
        <v>691</v>
      </c>
      <c r="S3775" s="91">
        <v>803</v>
      </c>
      <c r="T3775" s="91" t="s">
        <v>691</v>
      </c>
      <c r="U3775" s="91">
        <v>2873</v>
      </c>
      <c r="V3775" s="91">
        <v>2510</v>
      </c>
      <c r="W3775" s="99">
        <v>0</v>
      </c>
      <c r="X3775" s="19">
        <v>0.78818800925925925</v>
      </c>
      <c r="Y3775" s="29">
        <v>130.35</v>
      </c>
      <c r="Z3775" s="30">
        <v>9138</v>
      </c>
      <c r="AA3775" s="30">
        <v>2595</v>
      </c>
      <c r="AB3775" s="31">
        <v>19</v>
      </c>
      <c r="AC3775" s="32">
        <v>1</v>
      </c>
      <c r="AD3775" s="153">
        <f>VLOOKUP(D3775,'Dados Base'!$B:$K,9,FALSE)*31536000/VLOOKUP($F3775,F:H,MATCH(H3774,F3774:AF3774,0),FALSE)</f>
        <v>1814.8491009706336</v>
      </c>
      <c r="AE3775" s="153">
        <f>VLOOKUP(D3775,'Dados Base'!$B:$K,10,FALSE)*31536000/VLOOKUP($F3775,F:H,MATCH(H3774,F3774:AF3774,0),FALSE)</f>
        <v>206.29621117024092</v>
      </c>
      <c r="AF3775" s="14">
        <v>100</v>
      </c>
      <c r="AG3775" s="15">
        <v>96</v>
      </c>
      <c r="AH3775" s="14">
        <v>95.04</v>
      </c>
      <c r="AI3775" s="14">
        <v>52.23</v>
      </c>
      <c r="AJ3775" s="14">
        <v>100</v>
      </c>
      <c r="AK3775" s="72">
        <f>(SUMIFS('Banco de Indicadores Mun. (2)'!I:I,'Banco de Indicadores Mun. (2)'!B:B,'Banco de Indicadores - Mun. (1)'!B3775,'Banco de Indicadores Mun. (2)'!A:A,'Banco de Indicadores - Mun. (1)'!A3775) / VLOOKUP(D3775,'Dados Base'!$B:$K,8,FALSE)) * 100</f>
        <v>0</v>
      </c>
      <c r="AL3775" s="72">
        <f>(SUMIFS('Banco de Indicadores Mun. (2)'!I:I,'Banco de Indicadores Mun. (2)'!B:B,'Banco de Indicadores - Mun. (1)'!B3775,'Banco de Indicadores Mun. (2)'!A:A,'Banco de Indicadores - Mun. (1)'!A3775) / VLOOKUP(D3775,'Dados Base'!$B:$K,9,FALSE)) * 100</f>
        <v>0</v>
      </c>
      <c r="AM3775" s="72">
        <f>(SUMIFS('Banco de Indicadores Mun. (2)'!J:J,'Banco de Indicadores Mun. (2)'!B:B,'Banco de Indicadores - Mun. (1)'!B3775,'Banco de Indicadores Mun. (2)'!A:A,'Banco de Indicadores - Mun. (1)'!A3775) / VLOOKUP(D3775,'Dados Base'!$B:$K,7,FALSE)) * 100</f>
        <v>0</v>
      </c>
      <c r="AN3775" s="72">
        <f>(SUMIFS('Banco de Indicadores Mun. (2)'!K:K,'Banco de Indicadores Mun. (2)'!B:B,'Banco de Indicadores - Mun. (1)'!B3775,'Banco de Indicadores Mun. (2)'!A:A,'Banco de Indicadores - Mun. (1)'!A3775) / VLOOKUP(D3775,'Dados Base'!$B:$K,10,FALSE)) * 100</f>
        <v>0</v>
      </c>
      <c r="AO3775" s="33">
        <v>3</v>
      </c>
      <c r="AP3775" s="34">
        <v>0</v>
      </c>
      <c r="AQ3775" s="17">
        <v>0</v>
      </c>
      <c r="AR3775" s="24">
        <v>10</v>
      </c>
      <c r="AS3775" s="35">
        <v>99.6</v>
      </c>
      <c r="AT3775" s="35">
        <v>84.66</v>
      </c>
      <c r="AU3775" s="35">
        <v>77.8828944004091</v>
      </c>
      <c r="AV3775" s="7">
        <v>7.83</v>
      </c>
      <c r="AW3775" s="36">
        <v>0</v>
      </c>
      <c r="AX3775" s="36">
        <v>1</v>
      </c>
      <c r="AY3775" s="117">
        <v>79.146136405084107</v>
      </c>
    </row>
    <row r="3776" spans="1:51" ht="15" x14ac:dyDescent="0.25">
      <c r="A3776" s="144">
        <v>2012</v>
      </c>
      <c r="B3776" s="77" t="s">
        <v>551</v>
      </c>
      <c r="C3776" s="78">
        <v>18</v>
      </c>
      <c r="D3776" s="77">
        <v>3549003</v>
      </c>
      <c r="E3776" s="78">
        <v>354900318</v>
      </c>
      <c r="F3776" s="78" t="str">
        <f t="shared" si="165"/>
        <v>3549003182012</v>
      </c>
      <c r="G3776" s="96">
        <v>-0.33664238427927318</v>
      </c>
      <c r="H3776" s="80">
        <f t="shared" si="164"/>
        <v>2770</v>
      </c>
      <c r="I3776" s="91">
        <v>2177</v>
      </c>
      <c r="J3776" s="91">
        <v>593</v>
      </c>
      <c r="K3776" s="83">
        <f>(H3776)/VLOOKUP(D3776,'Dados Base'!$B:$K,6,FALSE)</f>
        <v>36.776420605416888</v>
      </c>
      <c r="L3776" s="88">
        <f t="shared" si="166"/>
        <v>78.592057761732846</v>
      </c>
      <c r="M3776" s="93">
        <v>4</v>
      </c>
      <c r="N3776" s="98">
        <v>0.72299999999999998</v>
      </c>
      <c r="O3776" s="91">
        <v>15</v>
      </c>
      <c r="P3776" s="91" t="s">
        <v>691</v>
      </c>
      <c r="Q3776" s="91" t="s">
        <v>691</v>
      </c>
      <c r="R3776" s="91" t="s">
        <v>691</v>
      </c>
      <c r="S3776" s="91">
        <v>3</v>
      </c>
      <c r="T3776" s="91" t="s">
        <v>691</v>
      </c>
      <c r="U3776" s="91">
        <v>12</v>
      </c>
      <c r="V3776" s="91">
        <v>9</v>
      </c>
      <c r="W3776" s="99">
        <v>0</v>
      </c>
      <c r="X3776" s="19">
        <v>6.0939999999999996E-3</v>
      </c>
      <c r="Y3776" s="29">
        <v>0.86</v>
      </c>
      <c r="Z3776" s="30">
        <v>105</v>
      </c>
      <c r="AA3776" s="30">
        <v>12</v>
      </c>
      <c r="AB3776" s="31">
        <v>0</v>
      </c>
      <c r="AC3776" s="32">
        <v>0</v>
      </c>
      <c r="AD3776" s="153">
        <f>VLOOKUP(D3776,'Dados Base'!$B:$K,9,FALSE)*31536000/VLOOKUP($F3776,F:H,MATCH(H3775,F3775:AF3775,0),FALSE)</f>
        <v>6375.5090252707578</v>
      </c>
      <c r="AE3776" s="153">
        <f>VLOOKUP(D3776,'Dados Base'!$B:$K,10,FALSE)*31536000/VLOOKUP($F3776,F:H,MATCH(H3775,F3775:AF3775,0),FALSE)</f>
        <v>569.24187725631748</v>
      </c>
      <c r="AF3776" s="14">
        <v>84.48</v>
      </c>
      <c r="AG3776" s="15" t="s">
        <v>692</v>
      </c>
      <c r="AH3776" s="14">
        <v>82.68</v>
      </c>
      <c r="AI3776" s="14">
        <v>15.26</v>
      </c>
      <c r="AJ3776" s="14">
        <v>100</v>
      </c>
      <c r="AK3776" s="72">
        <f>(SUMIFS('Banco de Indicadores Mun. (2)'!I:I,'Banco de Indicadores Mun. (2)'!B:B,'Banco de Indicadores - Mun. (1)'!B3776,'Banco de Indicadores Mun. (2)'!A:A,'Banco de Indicadores - Mun. (1)'!A3776) / VLOOKUP(D3776,'Dados Base'!$B:$K,8,FALSE)) * 100</f>
        <v>0</v>
      </c>
      <c r="AL3776" s="72">
        <f>(SUMIFS('Banco de Indicadores Mun. (2)'!I:I,'Banco de Indicadores Mun. (2)'!B:B,'Banco de Indicadores - Mun. (1)'!B3776,'Banco de Indicadores Mun. (2)'!A:A,'Banco de Indicadores - Mun. (1)'!A3776) / VLOOKUP(D3776,'Dados Base'!$B:$K,9,FALSE)) * 100</f>
        <v>0</v>
      </c>
      <c r="AM3776" s="72">
        <f>(SUMIFS('Banco de Indicadores Mun. (2)'!J:J,'Banco de Indicadores Mun. (2)'!B:B,'Banco de Indicadores - Mun. (1)'!B3776,'Banco de Indicadores Mun. (2)'!A:A,'Banco de Indicadores - Mun. (1)'!A3776) / VLOOKUP(D3776,'Dados Base'!$B:$K,7,FALSE)) * 100</f>
        <v>0</v>
      </c>
      <c r="AN3776" s="72">
        <f>(SUMIFS('Banco de Indicadores Mun. (2)'!K:K,'Banco de Indicadores Mun. (2)'!B:B,'Banco de Indicadores - Mun. (1)'!B3776,'Banco de Indicadores Mun. (2)'!A:A,'Banco de Indicadores - Mun. (1)'!A3776) / VLOOKUP(D3776,'Dados Base'!$B:$K,10,FALSE)) * 100</f>
        <v>0</v>
      </c>
      <c r="AO3776" s="33">
        <v>0</v>
      </c>
      <c r="AP3776" s="34">
        <v>0</v>
      </c>
      <c r="AQ3776" s="17">
        <v>0</v>
      </c>
      <c r="AR3776" s="24">
        <v>8.5</v>
      </c>
      <c r="AS3776" s="35">
        <v>100</v>
      </c>
      <c r="AT3776" s="35">
        <v>100</v>
      </c>
      <c r="AU3776" s="35">
        <v>89.743589743589752</v>
      </c>
      <c r="AV3776" s="7">
        <v>9.5</v>
      </c>
      <c r="AW3776" s="36">
        <v>0</v>
      </c>
      <c r="AX3776" s="36">
        <v>0</v>
      </c>
      <c r="AY3776" s="117">
        <v>1.7233809193890213</v>
      </c>
    </row>
    <row r="3777" spans="1:51" ht="15" x14ac:dyDescent="0.25">
      <c r="A3777" s="144">
        <v>2012</v>
      </c>
      <c r="B3777" s="77" t="s">
        <v>552</v>
      </c>
      <c r="C3777" s="78">
        <v>9</v>
      </c>
      <c r="D3777" s="77">
        <v>3549102</v>
      </c>
      <c r="E3777" s="78">
        <v>35491029</v>
      </c>
      <c r="F3777" s="78" t="str">
        <f t="shared" si="165"/>
        <v>354910292012</v>
      </c>
      <c r="G3777" s="96">
        <v>0.69995927278965198</v>
      </c>
      <c r="H3777" s="80">
        <f t="shared" si="164"/>
        <v>84423</v>
      </c>
      <c r="I3777" s="91">
        <v>81374</v>
      </c>
      <c r="J3777" s="91">
        <v>3049</v>
      </c>
      <c r="K3777" s="83">
        <f>(H3777)/VLOOKUP(D3777,'Dados Base'!$B:$K,6,FALSE)</f>
        <v>163.56291775646616</v>
      </c>
      <c r="L3777" s="88">
        <f t="shared" si="166"/>
        <v>96.388424955284705</v>
      </c>
      <c r="M3777" s="93">
        <v>4</v>
      </c>
      <c r="N3777" s="98">
        <v>0.79700000000000004</v>
      </c>
      <c r="O3777" s="91">
        <v>326</v>
      </c>
      <c r="P3777" s="91" t="s">
        <v>691</v>
      </c>
      <c r="Q3777" s="91" t="s">
        <v>691</v>
      </c>
      <c r="R3777" s="91" t="s">
        <v>691</v>
      </c>
      <c r="S3777" s="91">
        <v>261</v>
      </c>
      <c r="T3777" s="91" t="s">
        <v>691</v>
      </c>
      <c r="U3777" s="91">
        <v>1124</v>
      </c>
      <c r="V3777" s="91">
        <v>896</v>
      </c>
      <c r="W3777" s="99">
        <v>0</v>
      </c>
      <c r="X3777" s="19">
        <v>0.25621110246527778</v>
      </c>
      <c r="Y3777" s="29">
        <v>32.479999999999997</v>
      </c>
      <c r="Z3777" s="30">
        <v>3753</v>
      </c>
      <c r="AA3777" s="30">
        <v>632</v>
      </c>
      <c r="AB3777" s="31">
        <v>13</v>
      </c>
      <c r="AC3777" s="32">
        <v>0</v>
      </c>
      <c r="AD3777" s="153">
        <f>VLOOKUP(D3777,'Dados Base'!$B:$K,9,FALSE)*31536000/VLOOKUP($F3777,F:H,MATCH(H3776,F3776:AF3776,0),FALSE)</f>
        <v>2603.6260260829395</v>
      </c>
      <c r="AE3777" s="153">
        <f>VLOOKUP(D3777,'Dados Base'!$B:$K,10,FALSE)*31536000/VLOOKUP($F3777,F:H,MATCH(H3776,F3776:AF3776,0),FALSE)</f>
        <v>310.04441917486946</v>
      </c>
      <c r="AF3777" s="14">
        <v>99.7</v>
      </c>
      <c r="AG3777" s="15">
        <v>96</v>
      </c>
      <c r="AH3777" s="14">
        <v>94.89</v>
      </c>
      <c r="AI3777" s="14">
        <v>23.41</v>
      </c>
      <c r="AJ3777" s="14">
        <v>100</v>
      </c>
      <c r="AK3777" s="72">
        <f>(SUMIFS('Banco de Indicadores Mun. (2)'!I:I,'Banco de Indicadores Mun. (2)'!B:B,'Banco de Indicadores - Mun. (1)'!B3777,'Banco de Indicadores Mun. (2)'!A:A,'Banco de Indicadores - Mun. (1)'!A3777) / VLOOKUP(D3777,'Dados Base'!$B:$K,8,FALSE)) * 100</f>
        <v>0</v>
      </c>
      <c r="AL3777" s="72">
        <f>(SUMIFS('Banco de Indicadores Mun. (2)'!I:I,'Banco de Indicadores Mun. (2)'!B:B,'Banco de Indicadores - Mun. (1)'!B3777,'Banco de Indicadores Mun. (2)'!A:A,'Banco de Indicadores - Mun. (1)'!A3777) / VLOOKUP(D3777,'Dados Base'!$B:$K,9,FALSE)) * 100</f>
        <v>0</v>
      </c>
      <c r="AM3777" s="72">
        <f>(SUMIFS('Banco de Indicadores Mun. (2)'!J:J,'Banco de Indicadores Mun. (2)'!B:B,'Banco de Indicadores - Mun. (1)'!B3777,'Banco de Indicadores Mun. (2)'!A:A,'Banco de Indicadores - Mun. (1)'!A3777) / VLOOKUP(D3777,'Dados Base'!$B:$K,7,FALSE)) * 100</f>
        <v>0</v>
      </c>
      <c r="AN3777" s="72">
        <f>(SUMIFS('Banco de Indicadores Mun. (2)'!K:K,'Banco de Indicadores Mun. (2)'!B:B,'Banco de Indicadores - Mun. (1)'!B3777,'Banco de Indicadores Mun. (2)'!A:A,'Banco de Indicadores - Mun. (1)'!A3777) / VLOOKUP(D3777,'Dados Base'!$B:$K,10,FALSE)) * 100</f>
        <v>0</v>
      </c>
      <c r="AO3777" s="33">
        <v>0</v>
      </c>
      <c r="AP3777" s="34">
        <v>0</v>
      </c>
      <c r="AQ3777" s="17">
        <v>0</v>
      </c>
      <c r="AR3777" s="24">
        <v>7.3</v>
      </c>
      <c r="AS3777" s="35">
        <v>100</v>
      </c>
      <c r="AT3777" s="35">
        <v>100</v>
      </c>
      <c r="AU3777" s="35">
        <v>85.587229190421894</v>
      </c>
      <c r="AV3777" s="7">
        <v>10</v>
      </c>
      <c r="AW3777" s="36">
        <v>0</v>
      </c>
      <c r="AX3777" s="36">
        <v>0</v>
      </c>
      <c r="AY3777" s="117">
        <v>2.8343315670582307</v>
      </c>
    </row>
    <row r="3778" spans="1:51" ht="15" x14ac:dyDescent="0.25">
      <c r="A3778" s="144">
        <v>2012</v>
      </c>
      <c r="B3778" s="77" t="s">
        <v>553</v>
      </c>
      <c r="C3778" s="78">
        <v>18</v>
      </c>
      <c r="D3778" s="77">
        <v>3549201</v>
      </c>
      <c r="E3778" s="78">
        <v>354920118</v>
      </c>
      <c r="F3778" s="78" t="str">
        <f t="shared" si="165"/>
        <v>3549201182012</v>
      </c>
      <c r="G3778" s="96">
        <v>-0.44811850615414928</v>
      </c>
      <c r="H3778" s="80">
        <f t="shared" ref="H3778:H3841" si="167">SUM(I3778:J3778)</f>
        <v>2547</v>
      </c>
      <c r="I3778" s="91">
        <v>1950</v>
      </c>
      <c r="J3778" s="91">
        <v>597</v>
      </c>
      <c r="K3778" s="83">
        <f>(H3778)/VLOOKUP(D3778,'Dados Base'!$B:$K,6,FALSE)</f>
        <v>19.66339844051571</v>
      </c>
      <c r="L3778" s="88">
        <f t="shared" si="166"/>
        <v>76.560659599528861</v>
      </c>
      <c r="M3778" s="93">
        <v>3</v>
      </c>
      <c r="N3778" s="98">
        <v>0.72</v>
      </c>
      <c r="O3778" s="91">
        <v>39</v>
      </c>
      <c r="P3778" s="91" t="s">
        <v>691</v>
      </c>
      <c r="Q3778" s="91" t="s">
        <v>691</v>
      </c>
      <c r="R3778" s="91" t="s">
        <v>691</v>
      </c>
      <c r="S3778" s="91">
        <v>1</v>
      </c>
      <c r="T3778" s="91" t="s">
        <v>691</v>
      </c>
      <c r="U3778" s="91">
        <v>13</v>
      </c>
      <c r="V3778" s="91">
        <v>7</v>
      </c>
      <c r="W3778" s="99">
        <v>0</v>
      </c>
      <c r="X3778" s="19">
        <v>5.7619242187499998E-3</v>
      </c>
      <c r="Y3778" s="29">
        <v>0.78</v>
      </c>
      <c r="Z3778" s="30">
        <v>81</v>
      </c>
      <c r="AA3778" s="30">
        <v>24</v>
      </c>
      <c r="AB3778" s="31">
        <v>0</v>
      </c>
      <c r="AC3778" s="32">
        <v>0</v>
      </c>
      <c r="AD3778" s="153">
        <f>VLOOKUP(D3778,'Dados Base'!$B:$K,9,FALSE)*31536000/VLOOKUP($F3778,F:H,MATCH(H3777,F3777:AF3777,0),FALSE)</f>
        <v>11886.360424028269</v>
      </c>
      <c r="AE3778" s="153">
        <f>VLOOKUP(D3778,'Dados Base'!$B:$K,10,FALSE)*31536000/VLOOKUP($F3778,F:H,MATCH(H3777,F3777:AF3777,0),FALSE)</f>
        <v>866.71378091872771</v>
      </c>
      <c r="AF3778" s="14">
        <v>86.87</v>
      </c>
      <c r="AG3778" s="15" t="s">
        <v>692</v>
      </c>
      <c r="AH3778" s="14">
        <v>77.069999999999993</v>
      </c>
      <c r="AI3778" s="14">
        <v>14.43</v>
      </c>
      <c r="AJ3778" s="14">
        <v>100</v>
      </c>
      <c r="AK3778" s="72">
        <f>(SUMIFS('Banco de Indicadores Mun. (2)'!I:I,'Banco de Indicadores Mun. (2)'!B:B,'Banco de Indicadores - Mun. (1)'!B3778,'Banco de Indicadores Mun. (2)'!A:A,'Banco de Indicadores - Mun. (1)'!A3778) / VLOOKUP(D3778,'Dados Base'!$B:$K,8,FALSE)) * 100</f>
        <v>0</v>
      </c>
      <c r="AL3778" s="72">
        <f>(SUMIFS('Banco de Indicadores Mun. (2)'!I:I,'Banco de Indicadores Mun. (2)'!B:B,'Banco de Indicadores - Mun. (1)'!B3778,'Banco de Indicadores Mun. (2)'!A:A,'Banco de Indicadores - Mun. (1)'!A3778) / VLOOKUP(D3778,'Dados Base'!$B:$K,9,FALSE)) * 100</f>
        <v>0</v>
      </c>
      <c r="AM3778" s="72">
        <f>(SUMIFS('Banco de Indicadores Mun. (2)'!J:J,'Banco de Indicadores Mun. (2)'!B:B,'Banco de Indicadores - Mun. (1)'!B3778,'Banco de Indicadores Mun. (2)'!A:A,'Banco de Indicadores - Mun. (1)'!A3778) / VLOOKUP(D3778,'Dados Base'!$B:$K,7,FALSE)) * 100</f>
        <v>0</v>
      </c>
      <c r="AN3778" s="72">
        <f>(SUMIFS('Banco de Indicadores Mun. (2)'!K:K,'Banco de Indicadores Mun. (2)'!B:B,'Banco de Indicadores - Mun. (1)'!B3778,'Banco de Indicadores Mun. (2)'!A:A,'Banco de Indicadores - Mun. (1)'!A3778) / VLOOKUP(D3778,'Dados Base'!$B:$K,10,FALSE)) * 100</f>
        <v>0</v>
      </c>
      <c r="AO3778" s="33">
        <v>0</v>
      </c>
      <c r="AP3778" s="34">
        <v>0</v>
      </c>
      <c r="AQ3778" s="17">
        <v>0</v>
      </c>
      <c r="AR3778" s="24">
        <v>7.1</v>
      </c>
      <c r="AS3778" s="35">
        <v>97</v>
      </c>
      <c r="AT3778" s="35">
        <v>97</v>
      </c>
      <c r="AU3778" s="35">
        <v>77.142857142857153</v>
      </c>
      <c r="AV3778" s="7">
        <v>8</v>
      </c>
      <c r="AW3778" s="36">
        <v>0</v>
      </c>
      <c r="AX3778" s="36">
        <v>0</v>
      </c>
      <c r="AY3778" s="117">
        <v>44.204537865358574</v>
      </c>
    </row>
    <row r="3779" spans="1:51" ht="15" x14ac:dyDescent="0.25">
      <c r="A3779" s="144">
        <v>2012</v>
      </c>
      <c r="B3779" s="77" t="s">
        <v>554</v>
      </c>
      <c r="C3779" s="78">
        <v>18</v>
      </c>
      <c r="D3779" s="77">
        <v>3549250</v>
      </c>
      <c r="E3779" s="78">
        <v>354925018</v>
      </c>
      <c r="F3779" s="78" t="str">
        <f t="shared" ref="F3779:F3842" si="168">CONCATENATE(E3779,A3779)</f>
        <v>3549250182012</v>
      </c>
      <c r="G3779" s="96">
        <v>0.55676548181047281</v>
      </c>
      <c r="H3779" s="80">
        <f t="shared" si="167"/>
        <v>1796</v>
      </c>
      <c r="I3779" s="91">
        <v>1499</v>
      </c>
      <c r="J3779" s="91">
        <v>297</v>
      </c>
      <c r="K3779" s="83">
        <f>(H3779)/VLOOKUP(D3779,'Dados Base'!$B:$K,6,FALSE)</f>
        <v>10.094991849811702</v>
      </c>
      <c r="L3779" s="88">
        <f t="shared" si="166"/>
        <v>83.463251670378625</v>
      </c>
      <c r="M3779" s="93">
        <v>3</v>
      </c>
      <c r="N3779" s="98">
        <v>0.748</v>
      </c>
      <c r="O3779" s="91">
        <v>21</v>
      </c>
      <c r="P3779" s="91" t="s">
        <v>691</v>
      </c>
      <c r="Q3779" s="91" t="s">
        <v>691</v>
      </c>
      <c r="R3779" s="91" t="s">
        <v>691</v>
      </c>
      <c r="S3779" s="91">
        <v>0</v>
      </c>
      <c r="T3779" s="91" t="s">
        <v>691</v>
      </c>
      <c r="U3779" s="91">
        <v>12</v>
      </c>
      <c r="V3779" s="91">
        <v>16</v>
      </c>
      <c r="W3779" s="99">
        <v>0</v>
      </c>
      <c r="X3779" s="19">
        <v>3.7790833333333331E-3</v>
      </c>
      <c r="Y3779" s="29">
        <v>0.59</v>
      </c>
      <c r="Z3779" s="30">
        <v>63</v>
      </c>
      <c r="AA3779" s="30">
        <v>16</v>
      </c>
      <c r="AB3779" s="31">
        <v>0</v>
      </c>
      <c r="AC3779" s="32">
        <v>0</v>
      </c>
      <c r="AD3779" s="153">
        <f>VLOOKUP(D3779,'Dados Base'!$B:$K,9,FALSE)*31536000/VLOOKUP($F3779,F:H,MATCH(H3778,F3778:AF3778,0),FALSE)</f>
        <v>23704.677060133632</v>
      </c>
      <c r="AE3779" s="153">
        <f>VLOOKUP(D3779,'Dados Base'!$B:$K,10,FALSE)*31536000/VLOOKUP($F3779,F:H,MATCH(H3778,F3778:AF3778,0),FALSE)</f>
        <v>1931.4922048997771</v>
      </c>
      <c r="AF3779" s="14">
        <v>80.8</v>
      </c>
      <c r="AG3779" s="15">
        <v>100</v>
      </c>
      <c r="AH3779" s="14" t="s">
        <v>692</v>
      </c>
      <c r="AI3779" s="14">
        <v>15.43</v>
      </c>
      <c r="AJ3779" s="14">
        <v>99</v>
      </c>
      <c r="AK3779" s="72">
        <f>(SUMIFS('Banco de Indicadores Mun. (2)'!I:I,'Banco de Indicadores Mun. (2)'!B:B,'Banco de Indicadores - Mun. (1)'!B3779,'Banco de Indicadores Mun. (2)'!A:A,'Banco de Indicadores - Mun. (1)'!A3779) / VLOOKUP(D3779,'Dados Base'!$B:$K,8,FALSE)) * 100</f>
        <v>0</v>
      </c>
      <c r="AL3779" s="72">
        <f>(SUMIFS('Banco de Indicadores Mun. (2)'!I:I,'Banco de Indicadores Mun. (2)'!B:B,'Banco de Indicadores - Mun. (1)'!B3779,'Banco de Indicadores Mun. (2)'!A:A,'Banco de Indicadores - Mun. (1)'!A3779) / VLOOKUP(D3779,'Dados Base'!$B:$K,9,FALSE)) * 100</f>
        <v>0</v>
      </c>
      <c r="AM3779" s="72">
        <f>(SUMIFS('Banco de Indicadores Mun. (2)'!J:J,'Banco de Indicadores Mun. (2)'!B:B,'Banco de Indicadores - Mun. (1)'!B3779,'Banco de Indicadores Mun. (2)'!A:A,'Banco de Indicadores - Mun. (1)'!A3779) / VLOOKUP(D3779,'Dados Base'!$B:$K,7,FALSE)) * 100</f>
        <v>0</v>
      </c>
      <c r="AN3779" s="72">
        <f>(SUMIFS('Banco de Indicadores Mun. (2)'!K:K,'Banco de Indicadores Mun. (2)'!B:B,'Banco de Indicadores - Mun. (1)'!B3779,'Banco de Indicadores Mun. (2)'!A:A,'Banco de Indicadores - Mun. (1)'!A3779) / VLOOKUP(D3779,'Dados Base'!$B:$K,10,FALSE)) * 100</f>
        <v>0</v>
      </c>
      <c r="AO3779" s="33">
        <v>0</v>
      </c>
      <c r="AP3779" s="34">
        <v>0</v>
      </c>
      <c r="AQ3779" s="17">
        <v>0</v>
      </c>
      <c r="AR3779" s="24">
        <v>8</v>
      </c>
      <c r="AS3779" s="35">
        <v>100</v>
      </c>
      <c r="AT3779" s="35">
        <v>100</v>
      </c>
      <c r="AU3779" s="35">
        <v>79.74683544303798</v>
      </c>
      <c r="AV3779" s="7">
        <v>9.5</v>
      </c>
      <c r="AW3779" s="36">
        <v>0</v>
      </c>
      <c r="AX3779" s="36">
        <v>0</v>
      </c>
      <c r="AY3779" s="117">
        <v>0</v>
      </c>
    </row>
    <row r="3780" spans="1:51" ht="15" x14ac:dyDescent="0.25">
      <c r="A3780" s="144">
        <v>2012</v>
      </c>
      <c r="B3780" s="77" t="s">
        <v>555</v>
      </c>
      <c r="C3780" s="78">
        <v>20</v>
      </c>
      <c r="D3780" s="77">
        <v>3549300</v>
      </c>
      <c r="E3780" s="78">
        <v>354930020</v>
      </c>
      <c r="F3780" s="78" t="str">
        <f t="shared" si="168"/>
        <v>3549300202012</v>
      </c>
      <c r="G3780" s="96">
        <v>-0.45998003296917611</v>
      </c>
      <c r="H3780" s="80">
        <f t="shared" si="167"/>
        <v>2077</v>
      </c>
      <c r="I3780" s="91">
        <v>1709</v>
      </c>
      <c r="J3780" s="91">
        <v>368</v>
      </c>
      <c r="K3780" s="83">
        <f>(H3780)/VLOOKUP(D3780,'Dados Base'!$B:$K,6,FALSE)</f>
        <v>17.624098430207891</v>
      </c>
      <c r="L3780" s="88">
        <f t="shared" si="166"/>
        <v>82.282137698603748</v>
      </c>
      <c r="M3780" s="93">
        <v>3</v>
      </c>
      <c r="N3780" s="98">
        <v>0.75</v>
      </c>
      <c r="O3780" s="91">
        <v>16</v>
      </c>
      <c r="P3780" s="91" t="s">
        <v>691</v>
      </c>
      <c r="Q3780" s="91" t="s">
        <v>691</v>
      </c>
      <c r="R3780" s="91" t="s">
        <v>691</v>
      </c>
      <c r="S3780" s="91">
        <v>1</v>
      </c>
      <c r="T3780" s="91" t="s">
        <v>691</v>
      </c>
      <c r="U3780" s="91">
        <v>11</v>
      </c>
      <c r="V3780" s="91">
        <v>13</v>
      </c>
      <c r="W3780" s="99">
        <v>0</v>
      </c>
      <c r="X3780" s="19">
        <v>4.1834794111200065E-3</v>
      </c>
      <c r="Y3780" s="29">
        <v>0.68</v>
      </c>
      <c r="Z3780" s="30">
        <v>79</v>
      </c>
      <c r="AA3780" s="30">
        <v>13</v>
      </c>
      <c r="AB3780" s="31">
        <v>0</v>
      </c>
      <c r="AC3780" s="32">
        <v>0</v>
      </c>
      <c r="AD3780" s="153">
        <f>VLOOKUP(D3780,'Dados Base'!$B:$K,9,FALSE)*31536000/VLOOKUP($F3780,F:H,MATCH(H3779,F3779:AF3779,0),FALSE)</f>
        <v>13057.756379393355</v>
      </c>
      <c r="AE3780" s="153">
        <f>VLOOKUP(D3780,'Dados Base'!$B:$K,10,FALSE)*31536000/VLOOKUP($F3780,F:H,MATCH(H3779,F3779:AF3779,0),FALSE)</f>
        <v>1670.1781415503128</v>
      </c>
      <c r="AF3780" s="14" t="s">
        <v>692</v>
      </c>
      <c r="AG3780" s="15" t="s">
        <v>692</v>
      </c>
      <c r="AH3780" s="14">
        <v>77.72</v>
      </c>
      <c r="AI3780" s="14" t="s">
        <v>692</v>
      </c>
      <c r="AJ3780" s="14" t="s">
        <v>692</v>
      </c>
      <c r="AK3780" s="72">
        <f>(SUMIFS('Banco de Indicadores Mun. (2)'!I:I,'Banco de Indicadores Mun. (2)'!B:B,'Banco de Indicadores - Mun. (1)'!B3780,'Banco de Indicadores Mun. (2)'!A:A,'Banco de Indicadores - Mun. (1)'!A3780) / VLOOKUP(D3780,'Dados Base'!$B:$K,8,FALSE)) * 100</f>
        <v>0</v>
      </c>
      <c r="AL3780" s="72">
        <f>(SUMIFS('Banco de Indicadores Mun. (2)'!I:I,'Banco de Indicadores Mun. (2)'!B:B,'Banco de Indicadores - Mun. (1)'!B3780,'Banco de Indicadores Mun. (2)'!A:A,'Banco de Indicadores - Mun. (1)'!A3780) / VLOOKUP(D3780,'Dados Base'!$B:$K,9,FALSE)) * 100</f>
        <v>0</v>
      </c>
      <c r="AM3780" s="72">
        <f>(SUMIFS('Banco de Indicadores Mun. (2)'!J:J,'Banco de Indicadores Mun. (2)'!B:B,'Banco de Indicadores - Mun. (1)'!B3780,'Banco de Indicadores Mun. (2)'!A:A,'Banco de Indicadores - Mun. (1)'!A3780) / VLOOKUP(D3780,'Dados Base'!$B:$K,7,FALSE)) * 100</f>
        <v>0</v>
      </c>
      <c r="AN3780" s="72">
        <f>(SUMIFS('Banco de Indicadores Mun. (2)'!K:K,'Banco de Indicadores Mun. (2)'!B:B,'Banco de Indicadores - Mun. (1)'!B3780,'Banco de Indicadores Mun. (2)'!A:A,'Banco de Indicadores - Mun. (1)'!A3780) / VLOOKUP(D3780,'Dados Base'!$B:$K,10,FALSE)) * 100</f>
        <v>0</v>
      </c>
      <c r="AO3780" s="33">
        <v>0</v>
      </c>
      <c r="AP3780" s="34">
        <v>0</v>
      </c>
      <c r="AQ3780" s="17">
        <v>0</v>
      </c>
      <c r="AR3780" s="24">
        <v>8.1999999999999993</v>
      </c>
      <c r="AS3780" s="35">
        <v>100</v>
      </c>
      <c r="AT3780" s="35">
        <v>100</v>
      </c>
      <c r="AU3780" s="35">
        <v>85.869565217391312</v>
      </c>
      <c r="AV3780" s="7">
        <v>10</v>
      </c>
      <c r="AW3780" s="36">
        <v>0</v>
      </c>
      <c r="AX3780" s="36">
        <v>0</v>
      </c>
      <c r="AY3780" s="117">
        <v>81.312993129888639</v>
      </c>
    </row>
    <row r="3781" spans="1:51" ht="15" x14ac:dyDescent="0.25">
      <c r="A3781" s="144">
        <v>2012</v>
      </c>
      <c r="B3781" s="77" t="s">
        <v>556</v>
      </c>
      <c r="C3781" s="78">
        <v>8</v>
      </c>
      <c r="D3781" s="77">
        <v>3549409</v>
      </c>
      <c r="E3781" s="78">
        <v>35494098</v>
      </c>
      <c r="F3781" s="78" t="str">
        <f t="shared" si="168"/>
        <v>354940982012</v>
      </c>
      <c r="G3781" s="96">
        <v>1.0612414342725973</v>
      </c>
      <c r="H3781" s="80">
        <f t="shared" si="167"/>
        <v>47283</v>
      </c>
      <c r="I3781" s="91">
        <v>46439</v>
      </c>
      <c r="J3781" s="91">
        <v>844</v>
      </c>
      <c r="K3781" s="83">
        <f>(H3781)/VLOOKUP(D3781,'Dados Base'!$B:$K,6,FALSE)</f>
        <v>114.68940257598176</v>
      </c>
      <c r="L3781" s="88">
        <f t="shared" si="166"/>
        <v>98.215003278133793</v>
      </c>
      <c r="M3781" s="93">
        <v>1</v>
      </c>
      <c r="N3781" s="98">
        <v>0.76200000000000001</v>
      </c>
      <c r="O3781" s="91">
        <v>95</v>
      </c>
      <c r="P3781" s="91" t="s">
        <v>691</v>
      </c>
      <c r="Q3781" s="91" t="s">
        <v>691</v>
      </c>
      <c r="R3781" s="91" t="s">
        <v>691</v>
      </c>
      <c r="S3781" s="91">
        <v>112</v>
      </c>
      <c r="T3781" s="91" t="s">
        <v>691</v>
      </c>
      <c r="U3781" s="91">
        <v>559</v>
      </c>
      <c r="V3781" s="91">
        <v>383</v>
      </c>
      <c r="W3781" s="99">
        <v>0</v>
      </c>
      <c r="X3781" s="19">
        <v>0.13912136193750002</v>
      </c>
      <c r="Y3781" s="29">
        <v>18.559999999999999</v>
      </c>
      <c r="Z3781" s="30">
        <v>0</v>
      </c>
      <c r="AA3781" s="30">
        <v>2506</v>
      </c>
      <c r="AB3781" s="31">
        <v>5</v>
      </c>
      <c r="AC3781" s="32">
        <v>0</v>
      </c>
      <c r="AD3781" s="153">
        <f>VLOOKUP(D3781,'Dados Base'!$B:$K,9,FALSE)*31536000/VLOOKUP($F3781,F:H,MATCH(H3780,F3780:AF3780,0),FALSE)</f>
        <v>4088.4816953239006</v>
      </c>
      <c r="AE3781" s="153">
        <f>VLOOKUP(D3781,'Dados Base'!$B:$K,10,FALSE)*31536000/VLOOKUP($F3781,F:H,MATCH(H3780,F3780:AF3780,0),FALSE)</f>
        <v>493.55243956601737</v>
      </c>
      <c r="AF3781" s="14">
        <v>96.66</v>
      </c>
      <c r="AG3781" s="15">
        <v>100</v>
      </c>
      <c r="AH3781" s="14">
        <v>94.01</v>
      </c>
      <c r="AI3781" s="14">
        <v>56.47</v>
      </c>
      <c r="AJ3781" s="14">
        <v>98.4</v>
      </c>
      <c r="AK3781" s="72">
        <f>(SUMIFS('Banco de Indicadores Mun. (2)'!I:I,'Banco de Indicadores Mun. (2)'!B:B,'Banco de Indicadores - Mun. (1)'!B3781,'Banco de Indicadores Mun. (2)'!A:A,'Banco de Indicadores - Mun. (1)'!A3781) / VLOOKUP(D3781,'Dados Base'!$B:$K,8,FALSE)) * 100</f>
        <v>0</v>
      </c>
      <c r="AL3781" s="72">
        <f>(SUMIFS('Banco de Indicadores Mun. (2)'!I:I,'Banco de Indicadores Mun. (2)'!B:B,'Banco de Indicadores - Mun. (1)'!B3781,'Banco de Indicadores Mun. (2)'!A:A,'Banco de Indicadores - Mun. (1)'!A3781) / VLOOKUP(D3781,'Dados Base'!$B:$K,9,FALSE)) * 100</f>
        <v>0</v>
      </c>
      <c r="AM3781" s="72">
        <f>(SUMIFS('Banco de Indicadores Mun. (2)'!J:J,'Banco de Indicadores Mun. (2)'!B:B,'Banco de Indicadores - Mun. (1)'!B3781,'Banco de Indicadores Mun. (2)'!A:A,'Banco de Indicadores - Mun. (1)'!A3781) / VLOOKUP(D3781,'Dados Base'!$B:$K,7,FALSE)) * 100</f>
        <v>0</v>
      </c>
      <c r="AN3781" s="72">
        <f>(SUMIFS('Banco de Indicadores Mun. (2)'!K:K,'Banco de Indicadores Mun. (2)'!B:B,'Banco de Indicadores - Mun. (1)'!B3781,'Banco de Indicadores Mun. (2)'!A:A,'Banco de Indicadores - Mun. (1)'!A3781) / VLOOKUP(D3781,'Dados Base'!$B:$K,10,FALSE)) * 100</f>
        <v>0</v>
      </c>
      <c r="AO3781" s="33">
        <v>0</v>
      </c>
      <c r="AP3781" s="34">
        <v>0</v>
      </c>
      <c r="AQ3781" s="17">
        <v>0</v>
      </c>
      <c r="AR3781" s="24">
        <v>10</v>
      </c>
      <c r="AS3781" s="35">
        <v>100</v>
      </c>
      <c r="AT3781" s="35">
        <v>0</v>
      </c>
      <c r="AU3781" s="35">
        <v>0</v>
      </c>
      <c r="AV3781" s="7">
        <v>1.5</v>
      </c>
      <c r="AW3781" s="36">
        <v>1</v>
      </c>
      <c r="AX3781" s="36">
        <v>0</v>
      </c>
      <c r="AY3781" s="117">
        <v>6.3903995796241331</v>
      </c>
    </row>
    <row r="3782" spans="1:51" ht="15" x14ac:dyDescent="0.25">
      <c r="A3782" s="144">
        <v>2012</v>
      </c>
      <c r="B3782" s="77" t="s">
        <v>557</v>
      </c>
      <c r="C3782" s="78">
        <v>8</v>
      </c>
      <c r="D3782" s="77">
        <v>3549508</v>
      </c>
      <c r="E3782" s="78">
        <v>35495088</v>
      </c>
      <c r="F3782" s="78" t="str">
        <f t="shared" si="168"/>
        <v>354950882012</v>
      </c>
      <c r="G3782" s="96">
        <v>0.36398721170145532</v>
      </c>
      <c r="H3782" s="80">
        <f t="shared" si="167"/>
        <v>8464</v>
      </c>
      <c r="I3782" s="91">
        <v>7577</v>
      </c>
      <c r="J3782" s="91">
        <v>887</v>
      </c>
      <c r="K3782" s="83">
        <f>(H3782)/VLOOKUP(D3782,'Dados Base'!$B:$K,6,FALSE)</f>
        <v>30.560369728480648</v>
      </c>
      <c r="L3782" s="88">
        <f t="shared" si="166"/>
        <v>89.520321361058592</v>
      </c>
      <c r="M3782" s="93">
        <v>5</v>
      </c>
      <c r="N3782" s="98">
        <v>0.69299999999999995</v>
      </c>
      <c r="O3782" s="91">
        <v>110</v>
      </c>
      <c r="P3782" s="91" t="s">
        <v>691</v>
      </c>
      <c r="Q3782" s="91" t="s">
        <v>691</v>
      </c>
      <c r="R3782" s="91" t="s">
        <v>691</v>
      </c>
      <c r="S3782" s="91">
        <v>3</v>
      </c>
      <c r="T3782" s="91" t="s">
        <v>691</v>
      </c>
      <c r="U3782" s="91">
        <v>53</v>
      </c>
      <c r="V3782" s="91">
        <v>25</v>
      </c>
      <c r="W3782" s="99">
        <v>0.1137</v>
      </c>
      <c r="X3782" s="19">
        <v>2.2041666666666668E-2</v>
      </c>
      <c r="Y3782" s="29">
        <v>3.01</v>
      </c>
      <c r="Z3782" s="30">
        <v>326</v>
      </c>
      <c r="AA3782" s="30">
        <v>81</v>
      </c>
      <c r="AB3782" s="31">
        <v>2</v>
      </c>
      <c r="AC3782" s="32">
        <v>0</v>
      </c>
      <c r="AD3782" s="153">
        <f>VLOOKUP(D3782,'Dados Base'!$B:$K,9,FALSE)*31536000/VLOOKUP($F3782,F:H,MATCH(H3781,F3781:AF3781,0),FALSE)</f>
        <v>16580.245746691871</v>
      </c>
      <c r="AE3782" s="153">
        <f>VLOOKUP(D3782,'Dados Base'!$B:$K,10,FALSE)*31536000/VLOOKUP($F3782,F:H,MATCH(H3781,F3781:AF3781,0),FALSE)</f>
        <v>2011.9848771266536</v>
      </c>
      <c r="AF3782" s="14">
        <v>100</v>
      </c>
      <c r="AG3782" s="15">
        <v>100</v>
      </c>
      <c r="AH3782" s="14" t="s">
        <v>692</v>
      </c>
      <c r="AI3782" s="14">
        <v>39.24</v>
      </c>
      <c r="AJ3782" s="14">
        <v>100</v>
      </c>
      <c r="AK3782" s="72">
        <f>(SUMIFS('Banco de Indicadores Mun. (2)'!I:I,'Banco de Indicadores Mun. (2)'!B:B,'Banco de Indicadores - Mun. (1)'!B3782,'Banco de Indicadores Mun. (2)'!A:A,'Banco de Indicadores - Mun. (1)'!A3782) / VLOOKUP(D3782,'Dados Base'!$B:$K,8,FALSE)) * 100</f>
        <v>0</v>
      </c>
      <c r="AL3782" s="72">
        <f>(SUMIFS('Banco de Indicadores Mun. (2)'!I:I,'Banco de Indicadores Mun. (2)'!B:B,'Banco de Indicadores - Mun. (1)'!B3782,'Banco de Indicadores Mun. (2)'!A:A,'Banco de Indicadores - Mun. (1)'!A3782) / VLOOKUP(D3782,'Dados Base'!$B:$K,9,FALSE)) * 100</f>
        <v>0</v>
      </c>
      <c r="AM3782" s="72">
        <f>(SUMIFS('Banco de Indicadores Mun. (2)'!J:J,'Banco de Indicadores Mun. (2)'!B:B,'Banco de Indicadores - Mun. (1)'!B3782,'Banco de Indicadores Mun. (2)'!A:A,'Banco de Indicadores - Mun. (1)'!A3782) / VLOOKUP(D3782,'Dados Base'!$B:$K,7,FALSE)) * 100</f>
        <v>0</v>
      </c>
      <c r="AN3782" s="72">
        <f>(SUMIFS('Banco de Indicadores Mun. (2)'!K:K,'Banco de Indicadores Mun. (2)'!B:B,'Banco de Indicadores - Mun. (1)'!B3782,'Banco de Indicadores Mun. (2)'!A:A,'Banco de Indicadores - Mun. (1)'!A3782) / VLOOKUP(D3782,'Dados Base'!$B:$K,10,FALSE)) * 100</f>
        <v>0</v>
      </c>
      <c r="AO3782" s="33">
        <v>0</v>
      </c>
      <c r="AP3782" s="34">
        <v>0</v>
      </c>
      <c r="AQ3782" s="17">
        <v>0</v>
      </c>
      <c r="AR3782" s="24">
        <v>10</v>
      </c>
      <c r="AS3782" s="35">
        <v>100</v>
      </c>
      <c r="AT3782" s="35">
        <v>100</v>
      </c>
      <c r="AU3782" s="35">
        <v>80.0982800982801</v>
      </c>
      <c r="AV3782" s="7">
        <v>10</v>
      </c>
      <c r="AW3782" s="36">
        <v>0</v>
      </c>
      <c r="AX3782" s="36">
        <v>0</v>
      </c>
      <c r="AY3782" s="117">
        <v>417.98517050828997</v>
      </c>
    </row>
    <row r="3783" spans="1:51" ht="15" x14ac:dyDescent="0.25">
      <c r="A3783" s="144">
        <v>2012</v>
      </c>
      <c r="B3783" s="77" t="s">
        <v>558</v>
      </c>
      <c r="C3783" s="78">
        <v>2</v>
      </c>
      <c r="D3783" s="77">
        <v>3549607</v>
      </c>
      <c r="E3783" s="78">
        <v>35496072</v>
      </c>
      <c r="F3783" s="78" t="str">
        <f t="shared" si="168"/>
        <v>354960722012</v>
      </c>
      <c r="G3783" s="96">
        <v>-0.12675057196448458</v>
      </c>
      <c r="H3783" s="80">
        <f t="shared" si="167"/>
        <v>4074</v>
      </c>
      <c r="I3783" s="91">
        <v>2945</v>
      </c>
      <c r="J3783" s="91">
        <v>1129</v>
      </c>
      <c r="K3783" s="83">
        <f>(H3783)/VLOOKUP(D3783,'Dados Base'!$B:$K,6,FALSE)</f>
        <v>7.1394774196940221</v>
      </c>
      <c r="L3783" s="88">
        <f t="shared" ref="L3783:L3846" si="169">(I3783/H3783)*100</f>
        <v>72.287677957781042</v>
      </c>
      <c r="M3783" s="93">
        <v>5</v>
      </c>
      <c r="N3783" s="98">
        <v>0.68400000000000005</v>
      </c>
      <c r="O3783" s="91">
        <v>48</v>
      </c>
      <c r="P3783" s="91" t="s">
        <v>691</v>
      </c>
      <c r="Q3783" s="91" t="s">
        <v>691</v>
      </c>
      <c r="R3783" s="91" t="s">
        <v>691</v>
      </c>
      <c r="S3783" s="91">
        <v>3</v>
      </c>
      <c r="T3783" s="91" t="s">
        <v>691</v>
      </c>
      <c r="U3783" s="91">
        <v>19</v>
      </c>
      <c r="V3783" s="91">
        <v>20</v>
      </c>
      <c r="W3783" s="99">
        <v>2.1465000000000001</v>
      </c>
      <c r="X3783" s="19">
        <v>1.0609375000000001E-2</v>
      </c>
      <c r="Y3783" s="29">
        <v>1.1499999999999999</v>
      </c>
      <c r="Z3783" s="30">
        <v>49</v>
      </c>
      <c r="AA3783" s="30">
        <v>105</v>
      </c>
      <c r="AB3783" s="31">
        <v>0</v>
      </c>
      <c r="AC3783" s="32">
        <v>0</v>
      </c>
      <c r="AD3783" s="153">
        <f>VLOOKUP(D3783,'Dados Base'!$B:$K,9,FALSE)*31536000/VLOOKUP($F3783,F:H,MATCH(H3782,F3782:AF3782,0),FALSE)</f>
        <v>66261.207658321058</v>
      </c>
      <c r="AE3783" s="153">
        <f>VLOOKUP(D3783,'Dados Base'!$B:$K,10,FALSE)*31536000/VLOOKUP($F3783,F:H,MATCH(H3782,F3782:AF3782,0),FALSE)</f>
        <v>6657.083946980857</v>
      </c>
      <c r="AF3783" s="14">
        <v>100</v>
      </c>
      <c r="AG3783" s="15" t="s">
        <v>692</v>
      </c>
      <c r="AH3783" s="14" t="s">
        <v>692</v>
      </c>
      <c r="AI3783" s="14">
        <v>10</v>
      </c>
      <c r="AJ3783" s="14">
        <v>100</v>
      </c>
      <c r="AK3783" s="72">
        <f>(SUMIFS('Banco de Indicadores Mun. (2)'!I:I,'Banco de Indicadores Mun. (2)'!B:B,'Banco de Indicadores - Mun. (1)'!B3783,'Banco de Indicadores Mun. (2)'!A:A,'Banco de Indicadores - Mun. (1)'!A3783) / VLOOKUP(D3783,'Dados Base'!$B:$K,8,FALSE)) * 100</f>
        <v>0</v>
      </c>
      <c r="AL3783" s="72">
        <f>(SUMIFS('Banco de Indicadores Mun. (2)'!I:I,'Banco de Indicadores Mun. (2)'!B:B,'Banco de Indicadores - Mun. (1)'!B3783,'Banco de Indicadores Mun. (2)'!A:A,'Banco de Indicadores - Mun. (1)'!A3783) / VLOOKUP(D3783,'Dados Base'!$B:$K,9,FALSE)) * 100</f>
        <v>0</v>
      </c>
      <c r="AM3783" s="72">
        <f>(SUMIFS('Banco de Indicadores Mun. (2)'!J:J,'Banco de Indicadores Mun. (2)'!B:B,'Banco de Indicadores - Mun. (1)'!B3783,'Banco de Indicadores Mun. (2)'!A:A,'Banco de Indicadores - Mun. (1)'!A3783) / VLOOKUP(D3783,'Dados Base'!$B:$K,7,FALSE)) * 100</f>
        <v>0</v>
      </c>
      <c r="AN3783" s="72">
        <f>(SUMIFS('Banco de Indicadores Mun. (2)'!K:K,'Banco de Indicadores Mun. (2)'!B:B,'Banco de Indicadores - Mun. (1)'!B3783,'Banco de Indicadores Mun. (2)'!A:A,'Banco de Indicadores - Mun. (1)'!A3783) / VLOOKUP(D3783,'Dados Base'!$B:$K,10,FALSE)) * 100</f>
        <v>0</v>
      </c>
      <c r="AO3783" s="33">
        <v>0</v>
      </c>
      <c r="AP3783" s="34">
        <v>0</v>
      </c>
      <c r="AQ3783" s="17">
        <v>0</v>
      </c>
      <c r="AR3783" s="24">
        <v>9.4</v>
      </c>
      <c r="AS3783" s="35">
        <v>50</v>
      </c>
      <c r="AT3783" s="35">
        <v>50</v>
      </c>
      <c r="AU3783" s="35">
        <v>31.818181818181817</v>
      </c>
      <c r="AV3783" s="7">
        <v>4.3</v>
      </c>
      <c r="AW3783" s="36">
        <v>0</v>
      </c>
      <c r="AX3783" s="36">
        <v>0</v>
      </c>
      <c r="AY3783" s="117">
        <v>0</v>
      </c>
    </row>
    <row r="3784" spans="1:51" ht="15" x14ac:dyDescent="0.25">
      <c r="A3784" s="144">
        <v>2012</v>
      </c>
      <c r="B3784" s="77" t="s">
        <v>559</v>
      </c>
      <c r="C3784" s="78">
        <v>4</v>
      </c>
      <c r="D3784" s="77">
        <v>3549706</v>
      </c>
      <c r="E3784" s="78">
        <v>35497064</v>
      </c>
      <c r="F3784" s="78" t="str">
        <f t="shared" si="168"/>
        <v>354970642012</v>
      </c>
      <c r="G3784" s="96">
        <v>0.30286834445005795</v>
      </c>
      <c r="H3784" s="80">
        <f t="shared" si="167"/>
        <v>52168</v>
      </c>
      <c r="I3784" s="91">
        <v>46640</v>
      </c>
      <c r="J3784" s="91">
        <v>5528</v>
      </c>
      <c r="K3784" s="83">
        <f>(H3784)/VLOOKUP(D3784,'Dados Base'!$B:$K,6,FALSE)</f>
        <v>124.5000238652093</v>
      </c>
      <c r="L3784" s="88">
        <f t="shared" si="169"/>
        <v>89.403465726115627</v>
      </c>
      <c r="M3784" s="93">
        <v>4</v>
      </c>
      <c r="N3784" s="98">
        <v>0.77400000000000002</v>
      </c>
      <c r="O3784" s="91">
        <v>313</v>
      </c>
      <c r="P3784" s="91" t="s">
        <v>691</v>
      </c>
      <c r="Q3784" s="91" t="s">
        <v>691</v>
      </c>
      <c r="R3784" s="91" t="s">
        <v>691</v>
      </c>
      <c r="S3784" s="91">
        <v>147</v>
      </c>
      <c r="T3784" s="91" t="s">
        <v>691</v>
      </c>
      <c r="U3784" s="91">
        <v>774</v>
      </c>
      <c r="V3784" s="91">
        <v>546</v>
      </c>
      <c r="W3784" s="99">
        <v>3.1471</v>
      </c>
      <c r="X3784" s="19">
        <v>0.14912760178703705</v>
      </c>
      <c r="Y3784" s="29">
        <v>18.48</v>
      </c>
      <c r="Z3784" s="30">
        <v>50</v>
      </c>
      <c r="AA3784" s="30">
        <v>2445</v>
      </c>
      <c r="AB3784" s="31">
        <v>6</v>
      </c>
      <c r="AC3784" s="32">
        <v>0</v>
      </c>
      <c r="AD3784" s="153">
        <f>VLOOKUP(D3784,'Dados Base'!$B:$K,9,FALSE)*31536000/VLOOKUP($F3784,F:H,MATCH(H3783,F3783:AF3783,0),FALSE)</f>
        <v>3917.2151510504523</v>
      </c>
      <c r="AE3784" s="153">
        <f>VLOOKUP(D3784,'Dados Base'!$B:$K,10,FALSE)*31536000/VLOOKUP($F3784,F:H,MATCH(H3783,F3783:AF3783,0),FALSE)</f>
        <v>398.97561723662022</v>
      </c>
      <c r="AF3784" s="14">
        <v>93.91</v>
      </c>
      <c r="AG3784" s="15">
        <v>92</v>
      </c>
      <c r="AH3784" s="14">
        <v>90.99</v>
      </c>
      <c r="AI3784" s="14">
        <v>54.67</v>
      </c>
      <c r="AJ3784" s="14">
        <v>100</v>
      </c>
      <c r="AK3784" s="72">
        <f>(SUMIFS('Banco de Indicadores Mun. (2)'!I:I,'Banco de Indicadores Mun. (2)'!B:B,'Banco de Indicadores - Mun. (1)'!B3784,'Banco de Indicadores Mun. (2)'!A:A,'Banco de Indicadores - Mun. (1)'!A3784) / VLOOKUP(D3784,'Dados Base'!$B:$K,8,FALSE)) * 100</f>
        <v>0</v>
      </c>
      <c r="AL3784" s="72">
        <f>(SUMIFS('Banco de Indicadores Mun. (2)'!I:I,'Banco de Indicadores Mun. (2)'!B:B,'Banco de Indicadores - Mun. (1)'!B3784,'Banco de Indicadores Mun. (2)'!A:A,'Banco de Indicadores - Mun. (1)'!A3784) / VLOOKUP(D3784,'Dados Base'!$B:$K,9,FALSE)) * 100</f>
        <v>0</v>
      </c>
      <c r="AM3784" s="72">
        <f>(SUMIFS('Banco de Indicadores Mun. (2)'!J:J,'Banco de Indicadores Mun. (2)'!B:B,'Banco de Indicadores - Mun. (1)'!B3784,'Banco de Indicadores Mun. (2)'!A:A,'Banco de Indicadores - Mun. (1)'!A3784) / VLOOKUP(D3784,'Dados Base'!$B:$K,7,FALSE)) * 100</f>
        <v>0</v>
      </c>
      <c r="AN3784" s="72">
        <f>(SUMIFS('Banco de Indicadores Mun. (2)'!K:K,'Banco de Indicadores Mun. (2)'!B:B,'Banco de Indicadores - Mun. (1)'!B3784,'Banco de Indicadores Mun. (2)'!A:A,'Banco de Indicadores - Mun. (1)'!A3784) / VLOOKUP(D3784,'Dados Base'!$B:$K,10,FALSE)) * 100</f>
        <v>0</v>
      </c>
      <c r="AO3784" s="33">
        <v>1</v>
      </c>
      <c r="AP3784" s="34">
        <v>1.9168839135101978</v>
      </c>
      <c r="AQ3784" s="17">
        <v>0</v>
      </c>
      <c r="AR3784" s="24">
        <v>7.5</v>
      </c>
      <c r="AS3784" s="35">
        <v>92</v>
      </c>
      <c r="AT3784" s="35">
        <v>3.6799999999999997</v>
      </c>
      <c r="AU3784" s="35">
        <v>2.0040080160320639</v>
      </c>
      <c r="AV3784" s="7">
        <v>1.57</v>
      </c>
      <c r="AW3784" s="36">
        <v>0</v>
      </c>
      <c r="AX3784" s="36">
        <v>0</v>
      </c>
      <c r="AY3784" s="117">
        <v>1.0428995739630578</v>
      </c>
    </row>
    <row r="3785" spans="1:51" ht="15" x14ac:dyDescent="0.25">
      <c r="A3785" s="144">
        <v>2012</v>
      </c>
      <c r="B3785" s="77" t="s">
        <v>560</v>
      </c>
      <c r="C3785" s="78">
        <v>15</v>
      </c>
      <c r="D3785" s="77">
        <v>3549805</v>
      </c>
      <c r="E3785" s="78">
        <v>354980515</v>
      </c>
      <c r="F3785" s="78" t="str">
        <f t="shared" si="168"/>
        <v>3549805152012</v>
      </c>
      <c r="G3785" s="96">
        <v>1.2432614505267336</v>
      </c>
      <c r="H3785" s="80">
        <f t="shared" si="167"/>
        <v>416670</v>
      </c>
      <c r="I3785" s="91">
        <v>391392</v>
      </c>
      <c r="J3785" s="91">
        <v>25278</v>
      </c>
      <c r="K3785" s="83">
        <f>(H3785)/VLOOKUP(D3785,'Dados Base'!$B:$K,6,FALSE)</f>
        <v>966.05689643180074</v>
      </c>
      <c r="L3785" s="88">
        <f t="shared" si="169"/>
        <v>93.933328533371736</v>
      </c>
      <c r="M3785" s="93">
        <v>1</v>
      </c>
      <c r="N3785" s="98">
        <v>0.79700000000000004</v>
      </c>
      <c r="O3785" s="91">
        <v>266</v>
      </c>
      <c r="P3785" s="91" t="s">
        <v>691</v>
      </c>
      <c r="Q3785" s="91" t="s">
        <v>691</v>
      </c>
      <c r="R3785" s="91" t="s">
        <v>691</v>
      </c>
      <c r="S3785" s="91">
        <v>1604</v>
      </c>
      <c r="T3785" s="91" t="s">
        <v>691</v>
      </c>
      <c r="U3785" s="91">
        <v>6419</v>
      </c>
      <c r="V3785" s="91">
        <v>5523</v>
      </c>
      <c r="W3785" s="99">
        <v>0</v>
      </c>
      <c r="X3785" s="19">
        <v>1.3528850513888888</v>
      </c>
      <c r="Y3785" s="29">
        <v>234.33</v>
      </c>
      <c r="Z3785" s="30">
        <v>20456</v>
      </c>
      <c r="AA3785" s="30">
        <v>628</v>
      </c>
      <c r="AB3785" s="31">
        <v>47</v>
      </c>
      <c r="AC3785" s="32">
        <v>1</v>
      </c>
      <c r="AD3785" s="153">
        <f>VLOOKUP(D3785,'Dados Base'!$B:$K,9,FALSE)*31536000/VLOOKUP($F3785,F:H,MATCH(H3784,F3784:AF3784,0),FALSE)</f>
        <v>252.79055367557061</v>
      </c>
      <c r="AE3785" s="153">
        <f>VLOOKUP(D3785,'Dados Base'!$B:$K,10,FALSE)*31536000/VLOOKUP($F3785,F:H,MATCH(H3784,F3784:AF3784,0),FALSE)</f>
        <v>27.246886024911809</v>
      </c>
      <c r="AF3785" s="14">
        <v>93.2</v>
      </c>
      <c r="AG3785" s="15">
        <v>100</v>
      </c>
      <c r="AH3785" s="14">
        <v>89.37</v>
      </c>
      <c r="AI3785" s="14">
        <v>26.32</v>
      </c>
      <c r="AJ3785" s="14">
        <v>99.2</v>
      </c>
      <c r="AK3785" s="72">
        <f>(SUMIFS('Banco de Indicadores Mun. (2)'!I:I,'Banco de Indicadores Mun. (2)'!B:B,'Banco de Indicadores - Mun. (1)'!B3785,'Banco de Indicadores Mun. (2)'!A:A,'Banco de Indicadores - Mun. (1)'!A3785) / VLOOKUP(D3785,'Dados Base'!$B:$K,8,FALSE)) * 100</f>
        <v>0</v>
      </c>
      <c r="AL3785" s="72">
        <f>(SUMIFS('Banco de Indicadores Mun. (2)'!I:I,'Banco de Indicadores Mun. (2)'!B:B,'Banco de Indicadores - Mun. (1)'!B3785,'Banco de Indicadores Mun. (2)'!A:A,'Banco de Indicadores - Mun. (1)'!A3785) / VLOOKUP(D3785,'Dados Base'!$B:$K,9,FALSE)) * 100</f>
        <v>0</v>
      </c>
      <c r="AM3785" s="72">
        <f>(SUMIFS('Banco de Indicadores Mun. (2)'!J:J,'Banco de Indicadores Mun. (2)'!B:B,'Banco de Indicadores - Mun. (1)'!B3785,'Banco de Indicadores Mun. (2)'!A:A,'Banco de Indicadores - Mun. (1)'!A3785) / VLOOKUP(D3785,'Dados Base'!$B:$K,7,FALSE)) * 100</f>
        <v>0</v>
      </c>
      <c r="AN3785" s="72">
        <f>(SUMIFS('Banco de Indicadores Mun. (2)'!K:K,'Banco de Indicadores Mun. (2)'!B:B,'Banco de Indicadores - Mun. (1)'!B3785,'Banco de Indicadores Mun. (2)'!A:A,'Banco de Indicadores - Mun. (1)'!A3785) / VLOOKUP(D3785,'Dados Base'!$B:$K,10,FALSE)) * 100</f>
        <v>0</v>
      </c>
      <c r="AO3785" s="33">
        <v>1</v>
      </c>
      <c r="AP3785" s="34">
        <v>0</v>
      </c>
      <c r="AQ3785" s="17">
        <v>0</v>
      </c>
      <c r="AR3785" s="24">
        <v>10</v>
      </c>
      <c r="AS3785" s="35">
        <v>99</v>
      </c>
      <c r="AT3785" s="35">
        <v>99</v>
      </c>
      <c r="AU3785" s="35">
        <v>97.021438057294631</v>
      </c>
      <c r="AV3785" s="7">
        <v>9.99</v>
      </c>
      <c r="AW3785" s="36">
        <v>9</v>
      </c>
      <c r="AX3785" s="36">
        <v>1</v>
      </c>
      <c r="AY3785" s="117">
        <v>41.705542881120941</v>
      </c>
    </row>
    <row r="3786" spans="1:51" ht="15" x14ac:dyDescent="0.25">
      <c r="A3786" s="144">
        <v>2012</v>
      </c>
      <c r="B3786" s="77" t="s">
        <v>561</v>
      </c>
      <c r="C3786" s="78">
        <v>2</v>
      </c>
      <c r="D3786" s="77">
        <v>3549904</v>
      </c>
      <c r="E3786" s="78">
        <v>35499042</v>
      </c>
      <c r="F3786" s="78" t="str">
        <f t="shared" si="168"/>
        <v>354990422012</v>
      </c>
      <c r="G3786" s="96">
        <v>1.4895197865855581</v>
      </c>
      <c r="H3786" s="80">
        <f t="shared" si="167"/>
        <v>646139</v>
      </c>
      <c r="I3786" s="91">
        <v>632994</v>
      </c>
      <c r="J3786" s="91">
        <v>13145</v>
      </c>
      <c r="K3786" s="83">
        <f>(H3786)/VLOOKUP(D3786,'Dados Base'!$B:$K,6,FALSE)</f>
        <v>587.60742445048709</v>
      </c>
      <c r="L3786" s="88">
        <f t="shared" si="169"/>
        <v>97.965608019327107</v>
      </c>
      <c r="M3786" s="93">
        <v>1</v>
      </c>
      <c r="N3786" s="98">
        <v>0.80700000000000005</v>
      </c>
      <c r="O3786" s="91">
        <v>289</v>
      </c>
      <c r="P3786" s="91" t="s">
        <v>691</v>
      </c>
      <c r="Q3786" s="91" t="s">
        <v>691</v>
      </c>
      <c r="R3786" s="91" t="s">
        <v>691</v>
      </c>
      <c r="S3786" s="91">
        <v>1029</v>
      </c>
      <c r="T3786" s="91" t="s">
        <v>691</v>
      </c>
      <c r="U3786" s="91">
        <v>5674</v>
      </c>
      <c r="V3786" s="91">
        <v>6042</v>
      </c>
      <c r="W3786" s="99">
        <v>14.157</v>
      </c>
      <c r="X3786" s="19">
        <v>2.6398966087962963</v>
      </c>
      <c r="Y3786" s="29">
        <v>441.36</v>
      </c>
      <c r="Z3786" s="30">
        <v>14318</v>
      </c>
      <c r="AA3786" s="30">
        <v>19776</v>
      </c>
      <c r="AB3786" s="31">
        <v>57</v>
      </c>
      <c r="AC3786" s="32">
        <v>1</v>
      </c>
      <c r="AD3786" s="153">
        <f>VLOOKUP(D3786,'Dados Base'!$B:$K,9,FALSE)*31536000/VLOOKUP($F3786,F:H,MATCH(H3785,F3785:AF3785,0),FALSE)</f>
        <v>804.82472037750381</v>
      </c>
      <c r="AE3786" s="153">
        <f>VLOOKUP(D3786,'Dados Base'!$B:$K,10,FALSE)*31536000/VLOOKUP($F3786,F:H,MATCH(H3785,F3785:AF3785,0),FALSE)</f>
        <v>81.507415587048612</v>
      </c>
      <c r="AF3786" s="14">
        <v>100</v>
      </c>
      <c r="AG3786" s="15">
        <v>96.9</v>
      </c>
      <c r="AH3786" s="14">
        <v>88.5</v>
      </c>
      <c r="AI3786" s="14">
        <v>36.81</v>
      </c>
      <c r="AJ3786" s="14">
        <v>100</v>
      </c>
      <c r="AK3786" s="72">
        <f>(SUMIFS('Banco de Indicadores Mun. (2)'!I:I,'Banco de Indicadores Mun. (2)'!B:B,'Banco de Indicadores - Mun. (1)'!B3786,'Banco de Indicadores Mun. (2)'!A:A,'Banco de Indicadores - Mun. (1)'!A3786) / VLOOKUP(D3786,'Dados Base'!$B:$K,8,FALSE)) * 100</f>
        <v>0</v>
      </c>
      <c r="AL3786" s="72">
        <f>(SUMIFS('Banco de Indicadores Mun. (2)'!I:I,'Banco de Indicadores Mun. (2)'!B:B,'Banco de Indicadores - Mun. (1)'!B3786,'Banco de Indicadores Mun. (2)'!A:A,'Banco de Indicadores - Mun. (1)'!A3786) / VLOOKUP(D3786,'Dados Base'!$B:$K,9,FALSE)) * 100</f>
        <v>0</v>
      </c>
      <c r="AM3786" s="72">
        <f>(SUMIFS('Banco de Indicadores Mun. (2)'!J:J,'Banco de Indicadores Mun. (2)'!B:B,'Banco de Indicadores - Mun. (1)'!B3786,'Banco de Indicadores Mun. (2)'!A:A,'Banco de Indicadores - Mun. (1)'!A3786) / VLOOKUP(D3786,'Dados Base'!$B:$K,7,FALSE)) * 100</f>
        <v>0</v>
      </c>
      <c r="AN3786" s="72">
        <f>(SUMIFS('Banco de Indicadores Mun. (2)'!K:K,'Banco de Indicadores Mun. (2)'!B:B,'Banco de Indicadores - Mun. (1)'!B3786,'Banco de Indicadores Mun. (2)'!A:A,'Banco de Indicadores - Mun. (1)'!A3786) / VLOOKUP(D3786,'Dados Base'!$B:$K,10,FALSE)) * 100</f>
        <v>0</v>
      </c>
      <c r="AO3786" s="33">
        <v>3</v>
      </c>
      <c r="AP3786" s="34">
        <v>0.15476546068260855</v>
      </c>
      <c r="AQ3786" s="17">
        <v>20</v>
      </c>
      <c r="AR3786" s="24">
        <v>10</v>
      </c>
      <c r="AS3786" s="35">
        <v>91</v>
      </c>
      <c r="AT3786" s="35">
        <v>81.900000000000006</v>
      </c>
      <c r="AU3786" s="35">
        <v>41.995659060245202</v>
      </c>
      <c r="AV3786" s="7">
        <v>5.64</v>
      </c>
      <c r="AW3786" s="36">
        <v>0</v>
      </c>
      <c r="AX3786" s="36">
        <v>1</v>
      </c>
      <c r="AY3786" s="117">
        <v>33.756283018635116</v>
      </c>
    </row>
    <row r="3787" spans="1:51" ht="15" x14ac:dyDescent="0.25">
      <c r="A3787" s="144">
        <v>2012</v>
      </c>
      <c r="B3787" s="77" t="s">
        <v>562</v>
      </c>
      <c r="C3787" s="78">
        <v>11</v>
      </c>
      <c r="D3787" s="77">
        <v>3549953</v>
      </c>
      <c r="E3787" s="78">
        <v>354995311</v>
      </c>
      <c r="F3787" s="78" t="str">
        <f t="shared" si="168"/>
        <v>3549953112012</v>
      </c>
      <c r="G3787" s="96">
        <v>1.2755457442907847</v>
      </c>
      <c r="H3787" s="80">
        <f t="shared" si="167"/>
        <v>14272</v>
      </c>
      <c r="I3787" s="91">
        <v>13056</v>
      </c>
      <c r="J3787" s="91">
        <v>1216</v>
      </c>
      <c r="K3787" s="83">
        <f>(H3787)/VLOOKUP(D3787,'Dados Base'!$B:$K,6,FALSE)</f>
        <v>76.439397996893575</v>
      </c>
      <c r="L3787" s="88">
        <f t="shared" si="169"/>
        <v>91.479820627802695</v>
      </c>
      <c r="M3787" s="93">
        <v>4</v>
      </c>
      <c r="N3787" s="98">
        <v>0.72799999999999998</v>
      </c>
      <c r="O3787" s="91">
        <v>27</v>
      </c>
      <c r="P3787" s="91" t="s">
        <v>691</v>
      </c>
      <c r="Q3787" s="91" t="s">
        <v>691</v>
      </c>
      <c r="R3787" s="91" t="s">
        <v>691</v>
      </c>
      <c r="S3787" s="91">
        <v>24</v>
      </c>
      <c r="T3787" s="91" t="s">
        <v>691</v>
      </c>
      <c r="U3787" s="91">
        <v>107</v>
      </c>
      <c r="V3787" s="91">
        <v>97</v>
      </c>
      <c r="W3787" s="99">
        <v>0</v>
      </c>
      <c r="X3787" s="19">
        <v>1.7241616666666668E-2</v>
      </c>
      <c r="Y3787" s="29">
        <v>5.19</v>
      </c>
      <c r="Z3787" s="30">
        <v>273</v>
      </c>
      <c r="AA3787" s="30">
        <v>427</v>
      </c>
      <c r="AB3787" s="31">
        <v>2</v>
      </c>
      <c r="AC3787" s="32">
        <v>0</v>
      </c>
      <c r="AD3787" s="153">
        <f>VLOOKUP(D3787,'Dados Base'!$B:$K,9,FALSE)*31536000/VLOOKUP($F3787,F:H,MATCH(H3786,F3786:AF3786,0),FALSE)</f>
        <v>10805.145739910315</v>
      </c>
      <c r="AE3787" s="153">
        <f>VLOOKUP(D3787,'Dados Base'!$B:$K,10,FALSE)*31536000/VLOOKUP($F3787,F:H,MATCH(H3786,F3786:AF3786,0),FALSE)</f>
        <v>1392.0739910313898</v>
      </c>
      <c r="AF3787" s="14">
        <v>46.39</v>
      </c>
      <c r="AG3787" s="15">
        <v>91</v>
      </c>
      <c r="AH3787" s="14">
        <v>18.18</v>
      </c>
      <c r="AI3787" s="14">
        <v>32.17</v>
      </c>
      <c r="AJ3787" s="14">
        <v>51</v>
      </c>
      <c r="AK3787" s="72">
        <f>(SUMIFS('Banco de Indicadores Mun. (2)'!I:I,'Banco de Indicadores Mun. (2)'!B:B,'Banco de Indicadores - Mun. (1)'!B3787,'Banco de Indicadores Mun. (2)'!A:A,'Banco de Indicadores - Mun. (1)'!A3787) / VLOOKUP(D3787,'Dados Base'!$B:$K,8,FALSE)) * 100</f>
        <v>0</v>
      </c>
      <c r="AL3787" s="72">
        <f>(SUMIFS('Banco de Indicadores Mun. (2)'!I:I,'Banco de Indicadores Mun. (2)'!B:B,'Banco de Indicadores - Mun. (1)'!B3787,'Banco de Indicadores Mun. (2)'!A:A,'Banco de Indicadores - Mun. (1)'!A3787) / VLOOKUP(D3787,'Dados Base'!$B:$K,9,FALSE)) * 100</f>
        <v>0</v>
      </c>
      <c r="AM3787" s="72">
        <f>(SUMIFS('Banco de Indicadores Mun. (2)'!J:J,'Banco de Indicadores Mun. (2)'!B:B,'Banco de Indicadores - Mun. (1)'!B3787,'Banco de Indicadores Mun. (2)'!A:A,'Banco de Indicadores - Mun. (1)'!A3787) / VLOOKUP(D3787,'Dados Base'!$B:$K,7,FALSE)) * 100</f>
        <v>0</v>
      </c>
      <c r="AN3787" s="72">
        <f>(SUMIFS('Banco de Indicadores Mun. (2)'!K:K,'Banco de Indicadores Mun. (2)'!B:B,'Banco de Indicadores - Mun. (1)'!B3787,'Banco de Indicadores Mun. (2)'!A:A,'Banco de Indicadores - Mun. (1)'!A3787) / VLOOKUP(D3787,'Dados Base'!$B:$K,10,FALSE)) * 100</f>
        <v>0</v>
      </c>
      <c r="AO3787" s="33">
        <v>0</v>
      </c>
      <c r="AP3787" s="34">
        <v>0</v>
      </c>
      <c r="AQ3787" s="17">
        <v>0</v>
      </c>
      <c r="AR3787" s="24">
        <v>8.3000000000000007</v>
      </c>
      <c r="AS3787" s="35">
        <v>52</v>
      </c>
      <c r="AT3787" s="35">
        <v>52</v>
      </c>
      <c r="AU3787" s="35">
        <v>39</v>
      </c>
      <c r="AV3787" s="7">
        <v>5.12</v>
      </c>
      <c r="AW3787" s="36">
        <v>0</v>
      </c>
      <c r="AX3787" s="36">
        <v>0</v>
      </c>
      <c r="AY3787" s="117">
        <v>77.819347919072911</v>
      </c>
    </row>
    <row r="3788" spans="1:51" ht="15" x14ac:dyDescent="0.25">
      <c r="A3788" s="144">
        <v>2012</v>
      </c>
      <c r="B3788" s="77" t="s">
        <v>563</v>
      </c>
      <c r="C3788" s="78">
        <v>2</v>
      </c>
      <c r="D3788" s="77">
        <v>3550001</v>
      </c>
      <c r="E3788" s="78">
        <v>35500012</v>
      </c>
      <c r="F3788" s="78" t="str">
        <f t="shared" si="168"/>
        <v>355000122012</v>
      </c>
      <c r="G3788" s="96">
        <v>-3.5415716227993332E-2</v>
      </c>
      <c r="H3788" s="80">
        <f t="shared" si="167"/>
        <v>10427</v>
      </c>
      <c r="I3788" s="91">
        <v>6209</v>
      </c>
      <c r="J3788" s="91">
        <v>4218</v>
      </c>
      <c r="K3788" s="83">
        <f>(H3788)/VLOOKUP(D3788,'Dados Base'!$B:$K,6,FALSE)</f>
        <v>16.895406303167789</v>
      </c>
      <c r="L3788" s="88">
        <f t="shared" si="169"/>
        <v>59.547329049582807</v>
      </c>
      <c r="M3788" s="93">
        <v>4</v>
      </c>
      <c r="N3788" s="98">
        <v>0.69699999999999995</v>
      </c>
      <c r="O3788" s="91">
        <v>129</v>
      </c>
      <c r="P3788" s="91" t="s">
        <v>691</v>
      </c>
      <c r="Q3788" s="91" t="s">
        <v>691</v>
      </c>
      <c r="R3788" s="91" t="s">
        <v>691</v>
      </c>
      <c r="S3788" s="91">
        <v>17</v>
      </c>
      <c r="T3788" s="91" t="s">
        <v>691</v>
      </c>
      <c r="U3788" s="91">
        <v>80</v>
      </c>
      <c r="V3788" s="91">
        <v>87</v>
      </c>
      <c r="W3788" s="99">
        <v>0</v>
      </c>
      <c r="X3788" s="19">
        <v>1.7117658333333331E-2</v>
      </c>
      <c r="Y3788" s="29">
        <v>2.4700000000000002</v>
      </c>
      <c r="Z3788" s="30">
        <v>267</v>
      </c>
      <c r="AA3788" s="30">
        <v>67</v>
      </c>
      <c r="AB3788" s="31">
        <v>1</v>
      </c>
      <c r="AC3788" s="32">
        <v>0</v>
      </c>
      <c r="AD3788" s="153">
        <f>VLOOKUP(D3788,'Dados Base'!$B:$K,9,FALSE)*31536000/VLOOKUP($F3788,F:H,MATCH(H3787,F3787:AF3787,0),FALSE)</f>
        <v>27824.992807135321</v>
      </c>
      <c r="AE3788" s="153">
        <f>VLOOKUP(D3788,'Dados Base'!$B:$K,10,FALSE)*31536000/VLOOKUP($F3788,F:H,MATCH(H3787,F3787:AF3787,0),FALSE)</f>
        <v>2842.9883955116534</v>
      </c>
      <c r="AF3788" s="14">
        <v>63.04</v>
      </c>
      <c r="AG3788" s="15" t="s">
        <v>692</v>
      </c>
      <c r="AH3788" s="14">
        <v>51.84</v>
      </c>
      <c r="AI3788" s="14">
        <v>19.28</v>
      </c>
      <c r="AJ3788" s="14">
        <v>100</v>
      </c>
      <c r="AK3788" s="72">
        <f>(SUMIFS('Banco de Indicadores Mun. (2)'!I:I,'Banco de Indicadores Mun. (2)'!B:B,'Banco de Indicadores - Mun. (1)'!B3788,'Banco de Indicadores Mun. (2)'!A:A,'Banco de Indicadores - Mun. (1)'!A3788) / VLOOKUP(D3788,'Dados Base'!$B:$K,8,FALSE)) * 100</f>
        <v>0</v>
      </c>
      <c r="AL3788" s="72">
        <f>(SUMIFS('Banco de Indicadores Mun. (2)'!I:I,'Banco de Indicadores Mun. (2)'!B:B,'Banco de Indicadores - Mun. (1)'!B3788,'Banco de Indicadores Mun. (2)'!A:A,'Banco de Indicadores - Mun. (1)'!A3788) / VLOOKUP(D3788,'Dados Base'!$B:$K,9,FALSE)) * 100</f>
        <v>0</v>
      </c>
      <c r="AM3788" s="72">
        <f>(SUMIFS('Banco de Indicadores Mun. (2)'!J:J,'Banco de Indicadores Mun. (2)'!B:B,'Banco de Indicadores - Mun. (1)'!B3788,'Banco de Indicadores Mun. (2)'!A:A,'Banco de Indicadores - Mun. (1)'!A3788) / VLOOKUP(D3788,'Dados Base'!$B:$K,7,FALSE)) * 100</f>
        <v>0</v>
      </c>
      <c r="AN3788" s="72">
        <f>(SUMIFS('Banco de Indicadores Mun. (2)'!K:K,'Banco de Indicadores Mun. (2)'!B:B,'Banco de Indicadores - Mun. (1)'!B3788,'Banco de Indicadores Mun. (2)'!A:A,'Banco de Indicadores - Mun. (1)'!A3788) / VLOOKUP(D3788,'Dados Base'!$B:$K,10,FALSE)) * 100</f>
        <v>0</v>
      </c>
      <c r="AO3788" s="33">
        <v>2</v>
      </c>
      <c r="AP3788" s="34">
        <v>0</v>
      </c>
      <c r="AQ3788" s="17">
        <v>273</v>
      </c>
      <c r="AR3788" s="24">
        <v>9.1999999999999993</v>
      </c>
      <c r="AS3788" s="35">
        <v>84</v>
      </c>
      <c r="AT3788" s="35">
        <v>84</v>
      </c>
      <c r="AU3788" s="35">
        <v>79.94011976047905</v>
      </c>
      <c r="AV3788" s="7">
        <v>8.4499999999999993</v>
      </c>
      <c r="AW3788" s="36">
        <v>0</v>
      </c>
      <c r="AX3788" s="36">
        <v>0</v>
      </c>
      <c r="AY3788" s="117">
        <v>90.042935553715523</v>
      </c>
    </row>
    <row r="3789" spans="1:51" ht="15" x14ac:dyDescent="0.25">
      <c r="A3789" s="144">
        <v>2012</v>
      </c>
      <c r="B3789" s="77" t="s">
        <v>564</v>
      </c>
      <c r="C3789" s="78">
        <v>13</v>
      </c>
      <c r="D3789" s="77">
        <v>3550100</v>
      </c>
      <c r="E3789" s="78">
        <v>355010013</v>
      </c>
      <c r="F3789" s="78" t="str">
        <f t="shared" si="168"/>
        <v>3550100132012</v>
      </c>
      <c r="G3789" s="96">
        <v>0.40089180694056203</v>
      </c>
      <c r="H3789" s="80">
        <f t="shared" si="167"/>
        <v>38578</v>
      </c>
      <c r="I3789" s="91">
        <v>37780</v>
      </c>
      <c r="J3789" s="91">
        <v>798</v>
      </c>
      <c r="K3789" s="83">
        <f>(H3789)/VLOOKUP(D3789,'Dados Base'!$B:$K,6,FALSE)</f>
        <v>59.25595969525682</v>
      </c>
      <c r="L3789" s="88">
        <f t="shared" si="169"/>
        <v>97.931463528435899</v>
      </c>
      <c r="M3789" s="93">
        <v>4</v>
      </c>
      <c r="N3789" s="98">
        <v>0.74399999999999999</v>
      </c>
      <c r="O3789" s="91">
        <v>175</v>
      </c>
      <c r="P3789" s="91" t="s">
        <v>691</v>
      </c>
      <c r="Q3789" s="91" t="s">
        <v>691</v>
      </c>
      <c r="R3789" s="91" t="s">
        <v>691</v>
      </c>
      <c r="S3789" s="91">
        <v>76</v>
      </c>
      <c r="T3789" s="91" t="s">
        <v>691</v>
      </c>
      <c r="U3789" s="91">
        <v>423</v>
      </c>
      <c r="V3789" s="91">
        <v>340</v>
      </c>
      <c r="W3789" s="99">
        <v>48.022199999999998</v>
      </c>
      <c r="X3789" s="19">
        <v>0.11743071759259259</v>
      </c>
      <c r="Y3789" s="29">
        <v>15.07</v>
      </c>
      <c r="Z3789" s="30">
        <v>1637</v>
      </c>
      <c r="AA3789" s="30">
        <v>398</v>
      </c>
      <c r="AB3789" s="31">
        <v>2</v>
      </c>
      <c r="AC3789" s="32">
        <v>0</v>
      </c>
      <c r="AD3789" s="153">
        <f>VLOOKUP(D3789,'Dados Base'!$B:$K,9,FALSE)*31536000/VLOOKUP($F3789,F:H,MATCH(H3788,F3788:AF3788,0),FALSE)</f>
        <v>4684.0499766706416</v>
      </c>
      <c r="AE3789" s="153">
        <f>VLOOKUP(D3789,'Dados Base'!$B:$K,10,FALSE)*31536000/VLOOKUP($F3789,F:H,MATCH(H3788,F3788:AF3788,0),FALSE)</f>
        <v>621.27015397376761</v>
      </c>
      <c r="AF3789" s="14">
        <v>100</v>
      </c>
      <c r="AG3789" s="15">
        <v>100</v>
      </c>
      <c r="AH3789" s="14">
        <v>89.37</v>
      </c>
      <c r="AI3789" s="14">
        <v>37.81</v>
      </c>
      <c r="AJ3789" s="14">
        <v>100</v>
      </c>
      <c r="AK3789" s="72">
        <f>(SUMIFS('Banco de Indicadores Mun. (2)'!I:I,'Banco de Indicadores Mun. (2)'!B:B,'Banco de Indicadores - Mun. (1)'!B3789,'Banco de Indicadores Mun. (2)'!A:A,'Banco de Indicadores - Mun. (1)'!A3789) / VLOOKUP(D3789,'Dados Base'!$B:$K,8,FALSE)) * 100</f>
        <v>0</v>
      </c>
      <c r="AL3789" s="72">
        <f>(SUMIFS('Banco de Indicadores Mun. (2)'!I:I,'Banco de Indicadores Mun. (2)'!B:B,'Banco de Indicadores - Mun. (1)'!B3789,'Banco de Indicadores Mun. (2)'!A:A,'Banco de Indicadores - Mun. (1)'!A3789) / VLOOKUP(D3789,'Dados Base'!$B:$K,9,FALSE)) * 100</f>
        <v>0</v>
      </c>
      <c r="AM3789" s="72">
        <f>(SUMIFS('Banco de Indicadores Mun. (2)'!J:J,'Banco de Indicadores Mun. (2)'!B:B,'Banco de Indicadores - Mun. (1)'!B3789,'Banco de Indicadores Mun. (2)'!A:A,'Banco de Indicadores - Mun. (1)'!A3789) / VLOOKUP(D3789,'Dados Base'!$B:$K,7,FALSE)) * 100</f>
        <v>0</v>
      </c>
      <c r="AN3789" s="72">
        <f>(SUMIFS('Banco de Indicadores Mun. (2)'!K:K,'Banco de Indicadores Mun. (2)'!B:B,'Banco de Indicadores - Mun. (1)'!B3789,'Banco de Indicadores Mun. (2)'!A:A,'Banco de Indicadores - Mun. (1)'!A3789) / VLOOKUP(D3789,'Dados Base'!$B:$K,10,FALSE)) * 100</f>
        <v>0</v>
      </c>
      <c r="AO3789" s="33">
        <v>1</v>
      </c>
      <c r="AP3789" s="34">
        <v>0</v>
      </c>
      <c r="AQ3789" s="17">
        <v>47</v>
      </c>
      <c r="AR3789" s="24">
        <v>7.4</v>
      </c>
      <c r="AS3789" s="35">
        <v>94</v>
      </c>
      <c r="AT3789" s="35">
        <v>94</v>
      </c>
      <c r="AU3789" s="35">
        <v>80.442260442260434</v>
      </c>
      <c r="AV3789" s="7">
        <v>9.7100000000000009</v>
      </c>
      <c r="AW3789" s="36">
        <v>1</v>
      </c>
      <c r="AX3789" s="36">
        <v>0</v>
      </c>
      <c r="AY3789" s="117">
        <v>14.395839023822385</v>
      </c>
    </row>
    <row r="3790" spans="1:51" ht="15" x14ac:dyDescent="0.25">
      <c r="A3790" s="144">
        <v>2012</v>
      </c>
      <c r="B3790" s="77" t="s">
        <v>565</v>
      </c>
      <c r="C3790" s="78">
        <v>14</v>
      </c>
      <c r="D3790" s="77">
        <v>3550209</v>
      </c>
      <c r="E3790" s="78">
        <v>355020914</v>
      </c>
      <c r="F3790" s="78" t="str">
        <f t="shared" si="168"/>
        <v>3550209142012</v>
      </c>
      <c r="G3790" s="96">
        <v>0.16864854101288351</v>
      </c>
      <c r="H3790" s="80">
        <f t="shared" si="167"/>
        <v>31539</v>
      </c>
      <c r="I3790" s="91">
        <v>22139</v>
      </c>
      <c r="J3790" s="91">
        <v>9400</v>
      </c>
      <c r="K3790" s="83">
        <f>(H3790)/VLOOKUP(D3790,'Dados Base'!$B:$K,6,FALSE)</f>
        <v>33.912538574854032</v>
      </c>
      <c r="L3790" s="88">
        <f t="shared" si="169"/>
        <v>70.195630806303313</v>
      </c>
      <c r="M3790" s="93">
        <v>3</v>
      </c>
      <c r="N3790" s="98">
        <v>0.71</v>
      </c>
      <c r="O3790" s="91">
        <v>297</v>
      </c>
      <c r="P3790" s="91" t="s">
        <v>691</v>
      </c>
      <c r="Q3790" s="91" t="s">
        <v>691</v>
      </c>
      <c r="R3790" s="91" t="s">
        <v>691</v>
      </c>
      <c r="S3790" s="91">
        <v>33</v>
      </c>
      <c r="T3790" s="91" t="s">
        <v>691</v>
      </c>
      <c r="U3790" s="91">
        <v>255</v>
      </c>
      <c r="V3790" s="91">
        <v>147</v>
      </c>
      <c r="W3790" s="99">
        <v>0</v>
      </c>
      <c r="X3790" s="19">
        <v>6.7250894427083319E-2</v>
      </c>
      <c r="Y3790" s="29">
        <v>8.6300000000000008</v>
      </c>
      <c r="Z3790" s="30">
        <v>697</v>
      </c>
      <c r="AA3790" s="30">
        <v>468</v>
      </c>
      <c r="AB3790" s="31">
        <v>5</v>
      </c>
      <c r="AC3790" s="32">
        <v>1</v>
      </c>
      <c r="AD3790" s="153">
        <f>VLOOKUP(D3790,'Dados Base'!$B:$K,9,FALSE)*31536000/VLOOKUP($F3790,F:H,MATCH(H3789,F3789:AF3789,0),FALSE)</f>
        <v>10848.967944449729</v>
      </c>
      <c r="AE3790" s="153">
        <f>VLOOKUP(D3790,'Dados Base'!$B:$K,10,FALSE)*31536000/VLOOKUP($F3790,F:H,MATCH(H3789,F3789:AF3789,0),FALSE)</f>
        <v>1279.8782459811659</v>
      </c>
      <c r="AF3790" s="14">
        <v>70.05</v>
      </c>
      <c r="AG3790" s="15">
        <v>100</v>
      </c>
      <c r="AH3790" s="14">
        <v>53.16</v>
      </c>
      <c r="AI3790" s="14">
        <v>32.1</v>
      </c>
      <c r="AJ3790" s="14">
        <v>100</v>
      </c>
      <c r="AK3790" s="72">
        <f>(SUMIFS('Banco de Indicadores Mun. (2)'!I:I,'Banco de Indicadores Mun. (2)'!B:B,'Banco de Indicadores - Mun. (1)'!B3790,'Banco de Indicadores Mun. (2)'!A:A,'Banco de Indicadores - Mun. (1)'!A3790) / VLOOKUP(D3790,'Dados Base'!$B:$K,8,FALSE)) * 100</f>
        <v>0</v>
      </c>
      <c r="AL3790" s="72">
        <f>(SUMIFS('Banco de Indicadores Mun. (2)'!I:I,'Banco de Indicadores Mun. (2)'!B:B,'Banco de Indicadores - Mun. (1)'!B3790,'Banco de Indicadores Mun. (2)'!A:A,'Banco de Indicadores - Mun. (1)'!A3790) / VLOOKUP(D3790,'Dados Base'!$B:$K,9,FALSE)) * 100</f>
        <v>0</v>
      </c>
      <c r="AM3790" s="72">
        <f>(SUMIFS('Banco de Indicadores Mun. (2)'!J:J,'Banco de Indicadores Mun. (2)'!B:B,'Banco de Indicadores - Mun. (1)'!B3790,'Banco de Indicadores Mun. (2)'!A:A,'Banco de Indicadores - Mun. (1)'!A3790) / VLOOKUP(D3790,'Dados Base'!$B:$K,7,FALSE)) * 100</f>
        <v>0</v>
      </c>
      <c r="AN3790" s="72">
        <f>(SUMIFS('Banco de Indicadores Mun. (2)'!K:K,'Banco de Indicadores Mun. (2)'!B:B,'Banco de Indicadores - Mun. (1)'!B3790,'Banco de Indicadores Mun. (2)'!A:A,'Banco de Indicadores - Mun. (1)'!A3790) / VLOOKUP(D3790,'Dados Base'!$B:$K,10,FALSE)) * 100</f>
        <v>0</v>
      </c>
      <c r="AO3790" s="33">
        <v>0</v>
      </c>
      <c r="AP3790" s="34">
        <v>0</v>
      </c>
      <c r="AQ3790" s="17">
        <v>0</v>
      </c>
      <c r="AR3790" s="24">
        <v>8.6999999999999993</v>
      </c>
      <c r="AS3790" s="35">
        <v>76</v>
      </c>
      <c r="AT3790" s="35">
        <v>76</v>
      </c>
      <c r="AU3790" s="35">
        <v>59.828326180257505</v>
      </c>
      <c r="AV3790" s="7">
        <v>6.73</v>
      </c>
      <c r="AW3790" s="36">
        <v>0</v>
      </c>
      <c r="AX3790" s="36">
        <v>1</v>
      </c>
      <c r="AY3790" s="117">
        <v>3.8464291205255656</v>
      </c>
    </row>
    <row r="3791" spans="1:51" ht="15" x14ac:dyDescent="0.25">
      <c r="A3791" s="144">
        <v>2012</v>
      </c>
      <c r="B3791" s="77" t="s">
        <v>566</v>
      </c>
      <c r="C3791" s="78">
        <v>6</v>
      </c>
      <c r="D3791" s="77">
        <v>3550308</v>
      </c>
      <c r="E3791" s="78">
        <v>35503086</v>
      </c>
      <c r="F3791" s="78" t="str">
        <f t="shared" si="168"/>
        <v>355030862012</v>
      </c>
      <c r="G3791" s="96">
        <v>0.69877812294285579</v>
      </c>
      <c r="H3791" s="80">
        <f t="shared" si="167"/>
        <v>11379114</v>
      </c>
      <c r="I3791" s="91">
        <v>11276826</v>
      </c>
      <c r="J3791" s="91">
        <v>102288</v>
      </c>
      <c r="K3791" s="83">
        <f>(H3791)/VLOOKUP(D3791,'Dados Base'!$B:$K,6,FALSE)</f>
        <v>7471.5618618638337</v>
      </c>
      <c r="L3791" s="88">
        <f t="shared" si="169"/>
        <v>99.101089944261034</v>
      </c>
      <c r="M3791" s="93">
        <v>2</v>
      </c>
      <c r="N3791" s="98">
        <v>0.80500000000000005</v>
      </c>
      <c r="O3791" s="91">
        <v>727</v>
      </c>
      <c r="P3791" s="91" t="s">
        <v>691</v>
      </c>
      <c r="Q3791" s="91" t="s">
        <v>691</v>
      </c>
      <c r="R3791" s="91" t="s">
        <v>691</v>
      </c>
      <c r="S3791" s="91">
        <v>30654</v>
      </c>
      <c r="T3791" s="91" t="s">
        <v>691</v>
      </c>
      <c r="U3791" s="91">
        <v>109939</v>
      </c>
      <c r="V3791" s="91">
        <v>137015</v>
      </c>
      <c r="W3791" s="99">
        <v>37.270000000000003</v>
      </c>
      <c r="X3791" s="19">
        <v>46.072636537291665</v>
      </c>
      <c r="Y3791" s="29">
        <v>10800</v>
      </c>
      <c r="Z3791" s="30">
        <v>310246</v>
      </c>
      <c r="AA3791" s="30">
        <v>297586</v>
      </c>
      <c r="AB3791" s="31">
        <v>1539</v>
      </c>
      <c r="AC3791" s="32">
        <v>19</v>
      </c>
      <c r="AD3791" s="153">
        <f>VLOOKUP(D3791,'Dados Base'!$B:$K,9,FALSE)*31536000/VLOOKUP($F3791,F:H,MATCH(H3790,F3790:AF3790,0),FALSE)</f>
        <v>83.25265394124709</v>
      </c>
      <c r="AE3791" s="153">
        <f>VLOOKUP(D3791,'Dados Base'!$B:$K,10,FALSE)*31536000/VLOOKUP($F3791,F:H,MATCH(H3790,F3790:AF3790,0),FALSE)</f>
        <v>11.307284556600807</v>
      </c>
      <c r="AF3791" s="14">
        <v>99.1</v>
      </c>
      <c r="AG3791" s="15">
        <v>100</v>
      </c>
      <c r="AH3791" s="14">
        <v>89.34</v>
      </c>
      <c r="AI3791" s="14">
        <v>36.61</v>
      </c>
      <c r="AJ3791" s="14">
        <v>100</v>
      </c>
      <c r="AK3791" s="72">
        <f>(SUMIFS('Banco de Indicadores Mun. (2)'!I:I,'Banco de Indicadores Mun. (2)'!B:B,'Banco de Indicadores - Mun. (1)'!B3791,'Banco de Indicadores Mun. (2)'!A:A,'Banco de Indicadores - Mun. (1)'!A3791) / VLOOKUP(D3791,'Dados Base'!$B:$K,8,FALSE)) * 100</f>
        <v>0</v>
      </c>
      <c r="AL3791" s="72">
        <f>(SUMIFS('Banco de Indicadores Mun. (2)'!I:I,'Banco de Indicadores Mun. (2)'!B:B,'Banco de Indicadores - Mun. (1)'!B3791,'Banco de Indicadores Mun. (2)'!A:A,'Banco de Indicadores - Mun. (1)'!A3791) / VLOOKUP(D3791,'Dados Base'!$B:$K,9,FALSE)) * 100</f>
        <v>0</v>
      </c>
      <c r="AM3791" s="72">
        <f>(SUMIFS('Banco de Indicadores Mun. (2)'!J:J,'Banco de Indicadores Mun. (2)'!B:B,'Banco de Indicadores - Mun. (1)'!B3791,'Banco de Indicadores Mun. (2)'!A:A,'Banco de Indicadores - Mun. (1)'!A3791) / VLOOKUP(D3791,'Dados Base'!$B:$K,7,FALSE)) * 100</f>
        <v>0</v>
      </c>
      <c r="AN3791" s="72">
        <f>(SUMIFS('Banco de Indicadores Mun. (2)'!K:K,'Banco de Indicadores Mun. (2)'!B:B,'Banco de Indicadores - Mun. (1)'!B3791,'Banco de Indicadores Mun. (2)'!A:A,'Banco de Indicadores - Mun. (1)'!A3791) / VLOOKUP(D3791,'Dados Base'!$B:$K,10,FALSE)) * 100</f>
        <v>0</v>
      </c>
      <c r="AO3791" s="33">
        <v>8</v>
      </c>
      <c r="AP3791" s="34">
        <v>5.2728182528094893E-2</v>
      </c>
      <c r="AQ3791" s="17">
        <v>90</v>
      </c>
      <c r="AR3791" s="24">
        <v>8.9</v>
      </c>
      <c r="AS3791" s="35">
        <v>97</v>
      </c>
      <c r="AT3791" s="35">
        <v>72.75</v>
      </c>
      <c r="AU3791" s="35">
        <v>51.041406178022875</v>
      </c>
      <c r="AV3791" s="7">
        <v>6.4</v>
      </c>
      <c r="AW3791" s="36">
        <v>125</v>
      </c>
      <c r="AX3791" s="36">
        <v>19</v>
      </c>
      <c r="AY3791" s="117">
        <v>6.8068644998265428</v>
      </c>
    </row>
    <row r="3792" spans="1:51" ht="15" x14ac:dyDescent="0.25">
      <c r="A3792" s="144">
        <v>2012</v>
      </c>
      <c r="B3792" s="77" t="s">
        <v>567</v>
      </c>
      <c r="C3792" s="78">
        <v>5</v>
      </c>
      <c r="D3792" s="77">
        <v>3550407</v>
      </c>
      <c r="E3792" s="78">
        <v>35504075</v>
      </c>
      <c r="F3792" s="78" t="str">
        <f t="shared" si="168"/>
        <v>355040752012</v>
      </c>
      <c r="G3792" s="96">
        <v>1.1494826641857081</v>
      </c>
      <c r="H3792" s="80">
        <f t="shared" si="167"/>
        <v>32175</v>
      </c>
      <c r="I3792" s="91">
        <v>27246</v>
      </c>
      <c r="J3792" s="91">
        <v>4929</v>
      </c>
      <c r="K3792" s="83">
        <f>(H3792)/VLOOKUP(D3792,'Dados Base'!$B:$K,6,FALSE)</f>
        <v>52.046263345195726</v>
      </c>
      <c r="L3792" s="88">
        <f t="shared" si="169"/>
        <v>84.680652680652685</v>
      </c>
      <c r="M3792" s="93">
        <v>3</v>
      </c>
      <c r="N3792" s="98">
        <v>0.755</v>
      </c>
      <c r="O3792" s="91">
        <v>148</v>
      </c>
      <c r="P3792" s="91" t="s">
        <v>691</v>
      </c>
      <c r="Q3792" s="91" t="s">
        <v>691</v>
      </c>
      <c r="R3792" s="91" t="s">
        <v>691</v>
      </c>
      <c r="S3792" s="91">
        <v>108</v>
      </c>
      <c r="T3792" s="91" t="s">
        <v>691</v>
      </c>
      <c r="U3792" s="91">
        <v>396</v>
      </c>
      <c r="V3792" s="91">
        <v>281</v>
      </c>
      <c r="W3792" s="99">
        <v>23.5962</v>
      </c>
      <c r="X3792" s="19">
        <v>9.7940104166666667E-2</v>
      </c>
      <c r="Y3792" s="29">
        <v>10.83</v>
      </c>
      <c r="Z3792" s="30">
        <v>0</v>
      </c>
      <c r="AA3792" s="30">
        <v>1463</v>
      </c>
      <c r="AB3792" s="31">
        <v>4</v>
      </c>
      <c r="AC3792" s="32">
        <v>1</v>
      </c>
      <c r="AD3792" s="153">
        <f>VLOOKUP(D3792,'Dados Base'!$B:$K,9,FALSE)*31536000/VLOOKUP($F3792,F:H,MATCH(H3791,F3791:AF3791,0),FALSE)</f>
        <v>7115.8153846153846</v>
      </c>
      <c r="AE3792" s="153">
        <f>VLOOKUP(D3792,'Dados Base'!$B:$K,10,FALSE)*31536000/VLOOKUP($F3792,F:H,MATCH(H3791,F3791:AF3791,0),FALSE)</f>
        <v>931.13286713286732</v>
      </c>
      <c r="AF3792" s="14">
        <v>100</v>
      </c>
      <c r="AG3792" s="15">
        <v>100</v>
      </c>
      <c r="AH3792" s="14">
        <v>75.19</v>
      </c>
      <c r="AI3792" s="14">
        <v>63.05</v>
      </c>
      <c r="AJ3792" s="14">
        <v>100</v>
      </c>
      <c r="AK3792" s="72">
        <f>(SUMIFS('Banco de Indicadores Mun. (2)'!I:I,'Banco de Indicadores Mun. (2)'!B:B,'Banco de Indicadores - Mun. (1)'!B3792,'Banco de Indicadores Mun. (2)'!A:A,'Banco de Indicadores - Mun. (1)'!A3792) / VLOOKUP(D3792,'Dados Base'!$B:$K,8,FALSE)) * 100</f>
        <v>0</v>
      </c>
      <c r="AL3792" s="72">
        <f>(SUMIFS('Banco de Indicadores Mun. (2)'!I:I,'Banco de Indicadores Mun. (2)'!B:B,'Banco de Indicadores - Mun. (1)'!B3792,'Banco de Indicadores Mun. (2)'!A:A,'Banco de Indicadores - Mun. (1)'!A3792) / VLOOKUP(D3792,'Dados Base'!$B:$K,9,FALSE)) * 100</f>
        <v>0</v>
      </c>
      <c r="AM3792" s="72">
        <f>(SUMIFS('Banco de Indicadores Mun. (2)'!J:J,'Banco de Indicadores Mun. (2)'!B:B,'Banco de Indicadores - Mun. (1)'!B3792,'Banco de Indicadores Mun. (2)'!A:A,'Banco de Indicadores - Mun. (1)'!A3792) / VLOOKUP(D3792,'Dados Base'!$B:$K,7,FALSE)) * 100</f>
        <v>0</v>
      </c>
      <c r="AN3792" s="72">
        <f>(SUMIFS('Banco de Indicadores Mun. (2)'!K:K,'Banco de Indicadores Mun. (2)'!B:B,'Banco de Indicadores - Mun. (1)'!B3792,'Banco de Indicadores Mun. (2)'!A:A,'Banco de Indicadores - Mun. (1)'!A3792) / VLOOKUP(D3792,'Dados Base'!$B:$K,10,FALSE)) * 100</f>
        <v>0</v>
      </c>
      <c r="AO3792" s="33">
        <v>0</v>
      </c>
      <c r="AP3792" s="34">
        <v>0</v>
      </c>
      <c r="AQ3792" s="17">
        <v>0</v>
      </c>
      <c r="AR3792" s="24">
        <v>7.5</v>
      </c>
      <c r="AS3792" s="35">
        <v>95</v>
      </c>
      <c r="AT3792" s="35">
        <v>0</v>
      </c>
      <c r="AU3792" s="35">
        <v>0</v>
      </c>
      <c r="AV3792" s="7">
        <v>1.43</v>
      </c>
      <c r="AW3792" s="36">
        <v>0</v>
      </c>
      <c r="AX3792" s="36">
        <v>1</v>
      </c>
      <c r="AY3792" s="117">
        <v>32.567857691680729</v>
      </c>
    </row>
    <row r="3793" spans="1:51" ht="15" x14ac:dyDescent="0.25">
      <c r="A3793" s="144">
        <v>2012</v>
      </c>
      <c r="B3793" s="77" t="s">
        <v>568</v>
      </c>
      <c r="C3793" s="78">
        <v>17</v>
      </c>
      <c r="D3793" s="77">
        <v>3550506</v>
      </c>
      <c r="E3793" s="78">
        <v>355050617</v>
      </c>
      <c r="F3793" s="78" t="str">
        <f t="shared" si="168"/>
        <v>3550506172012</v>
      </c>
      <c r="G3793" s="96">
        <v>0.35425869683285427</v>
      </c>
      <c r="H3793" s="80">
        <f t="shared" si="167"/>
        <v>7224</v>
      </c>
      <c r="I3793" s="91">
        <v>5268</v>
      </c>
      <c r="J3793" s="91">
        <v>1956</v>
      </c>
      <c r="K3793" s="83">
        <f>(H3793)/VLOOKUP(D3793,'Dados Base'!$B:$K,6,FALSE)</f>
        <v>9.8820825695603407</v>
      </c>
      <c r="L3793" s="88">
        <f t="shared" si="169"/>
        <v>72.923588039867099</v>
      </c>
      <c r="M3793" s="93">
        <v>3</v>
      </c>
      <c r="N3793" s="98">
        <v>0.70299999999999996</v>
      </c>
      <c r="O3793" s="91">
        <v>124</v>
      </c>
      <c r="P3793" s="91" t="s">
        <v>691</v>
      </c>
      <c r="Q3793" s="91" t="s">
        <v>691</v>
      </c>
      <c r="R3793" s="91" t="s">
        <v>691</v>
      </c>
      <c r="S3793" s="91">
        <v>10</v>
      </c>
      <c r="T3793" s="91" t="s">
        <v>691</v>
      </c>
      <c r="U3793" s="91">
        <v>33</v>
      </c>
      <c r="V3793" s="91">
        <v>32</v>
      </c>
      <c r="W3793" s="99">
        <v>0</v>
      </c>
      <c r="X3793" s="19">
        <v>1.448374375E-2</v>
      </c>
      <c r="Y3793" s="29">
        <v>2.0699999999999998</v>
      </c>
      <c r="Z3793" s="30">
        <v>224</v>
      </c>
      <c r="AA3793" s="30">
        <v>56</v>
      </c>
      <c r="AB3793" s="31">
        <v>0</v>
      </c>
      <c r="AC3793" s="32">
        <v>0</v>
      </c>
      <c r="AD3793" s="153">
        <f>VLOOKUP(D3793,'Dados Base'!$B:$K,9,FALSE)*31536000/VLOOKUP($F3793,F:H,MATCH(H3792,F3792:AF3792,0),FALSE)</f>
        <v>29946.976744186046</v>
      </c>
      <c r="AE3793" s="153">
        <f>VLOOKUP(D3793,'Dados Base'!$B:$K,10,FALSE)*31536000/VLOOKUP($F3793,F:H,MATCH(H3792,F3792:AF3792,0),FALSE)</f>
        <v>3274.0863787375415</v>
      </c>
      <c r="AF3793" s="14">
        <v>76.989999999999995</v>
      </c>
      <c r="AG3793" s="15">
        <v>99.9</v>
      </c>
      <c r="AH3793" s="14" t="s">
        <v>692</v>
      </c>
      <c r="AI3793" s="14">
        <v>23.64</v>
      </c>
      <c r="AJ3793" s="14">
        <v>99.5</v>
      </c>
      <c r="AK3793" s="72">
        <f>(SUMIFS('Banco de Indicadores Mun. (2)'!I:I,'Banco de Indicadores Mun. (2)'!B:B,'Banco de Indicadores - Mun. (1)'!B3793,'Banco de Indicadores Mun. (2)'!A:A,'Banco de Indicadores - Mun. (1)'!A3793) / VLOOKUP(D3793,'Dados Base'!$B:$K,8,FALSE)) * 100</f>
        <v>0</v>
      </c>
      <c r="AL3793" s="72">
        <f>(SUMIFS('Banco de Indicadores Mun. (2)'!I:I,'Banco de Indicadores Mun. (2)'!B:B,'Banco de Indicadores - Mun. (1)'!B3793,'Banco de Indicadores Mun. (2)'!A:A,'Banco de Indicadores - Mun. (1)'!A3793) / VLOOKUP(D3793,'Dados Base'!$B:$K,9,FALSE)) * 100</f>
        <v>0</v>
      </c>
      <c r="AM3793" s="72">
        <f>(SUMIFS('Banco de Indicadores Mun. (2)'!J:J,'Banco de Indicadores Mun. (2)'!B:B,'Banco de Indicadores - Mun. (1)'!B3793,'Banco de Indicadores Mun. (2)'!A:A,'Banco de Indicadores - Mun. (1)'!A3793) / VLOOKUP(D3793,'Dados Base'!$B:$K,7,FALSE)) * 100</f>
        <v>0</v>
      </c>
      <c r="AN3793" s="72">
        <f>(SUMIFS('Banco de Indicadores Mun. (2)'!K:K,'Banco de Indicadores Mun. (2)'!B:B,'Banco de Indicadores - Mun. (1)'!B3793,'Banco de Indicadores Mun. (2)'!A:A,'Banco de Indicadores - Mun. (1)'!A3793) / VLOOKUP(D3793,'Dados Base'!$B:$K,10,FALSE)) * 100</f>
        <v>0</v>
      </c>
      <c r="AO3793" s="33">
        <v>0</v>
      </c>
      <c r="AP3793" s="34">
        <v>0</v>
      </c>
      <c r="AQ3793" s="17">
        <v>0</v>
      </c>
      <c r="AR3793" s="24">
        <v>8.1</v>
      </c>
      <c r="AS3793" s="35">
        <v>100</v>
      </c>
      <c r="AT3793" s="35">
        <v>100</v>
      </c>
      <c r="AU3793" s="35">
        <v>80</v>
      </c>
      <c r="AV3793" s="7">
        <v>9.8000000000000007</v>
      </c>
      <c r="AW3793" s="36">
        <v>0</v>
      </c>
      <c r="AX3793" s="36">
        <v>0</v>
      </c>
      <c r="AY3793" s="117">
        <v>0</v>
      </c>
    </row>
    <row r="3794" spans="1:51" ht="15" x14ac:dyDescent="0.25">
      <c r="A3794" s="144">
        <v>2012</v>
      </c>
      <c r="B3794" s="77" t="s">
        <v>569</v>
      </c>
      <c r="C3794" s="78">
        <v>10</v>
      </c>
      <c r="D3794" s="77">
        <v>3550605</v>
      </c>
      <c r="E3794" s="78">
        <v>355060510</v>
      </c>
      <c r="F3794" s="78" t="str">
        <f t="shared" si="168"/>
        <v>3550605102012</v>
      </c>
      <c r="G3794" s="96">
        <v>1.5222323761313605</v>
      </c>
      <c r="H3794" s="80">
        <f t="shared" si="167"/>
        <v>80596</v>
      </c>
      <c r="I3794" s="91">
        <v>74578</v>
      </c>
      <c r="J3794" s="91">
        <v>6018</v>
      </c>
      <c r="K3794" s="83">
        <f>(H3794)/VLOOKUP(D3794,'Dados Base'!$B:$K,6,FALSE)</f>
        <v>262.05820191838723</v>
      </c>
      <c r="L3794" s="88">
        <f t="shared" si="169"/>
        <v>92.533128194947651</v>
      </c>
      <c r="M3794" s="93">
        <v>2</v>
      </c>
      <c r="N3794" s="98">
        <v>0.76800000000000002</v>
      </c>
      <c r="O3794" s="91">
        <v>141</v>
      </c>
      <c r="P3794" s="91" t="s">
        <v>691</v>
      </c>
      <c r="Q3794" s="91" t="s">
        <v>691</v>
      </c>
      <c r="R3794" s="91" t="s">
        <v>691</v>
      </c>
      <c r="S3794" s="91">
        <v>178</v>
      </c>
      <c r="T3794" s="91" t="s">
        <v>691</v>
      </c>
      <c r="U3794" s="91">
        <v>729</v>
      </c>
      <c r="V3794" s="91">
        <v>665</v>
      </c>
      <c r="W3794" s="99">
        <v>0</v>
      </c>
      <c r="X3794" s="19">
        <v>0.15676761541666664</v>
      </c>
      <c r="Y3794" s="29">
        <v>29.26</v>
      </c>
      <c r="Z3794" s="30">
        <v>0</v>
      </c>
      <c r="AA3794" s="30">
        <v>3951</v>
      </c>
      <c r="AB3794" s="31">
        <v>6</v>
      </c>
      <c r="AC3794" s="32">
        <v>2</v>
      </c>
      <c r="AD3794" s="153">
        <f>VLOOKUP(D3794,'Dados Base'!$B:$K,9,FALSE)*31536000/VLOOKUP($F3794,F:H,MATCH(H3793,F3793:AF3793,0),FALSE)</f>
        <v>1142.5519876916969</v>
      </c>
      <c r="AE3794" s="153">
        <f>VLOOKUP(D3794,'Dados Base'!$B:$K,10,FALSE)*31536000/VLOOKUP($F3794,F:H,MATCH(H3793,F3793:AF3793,0),FALSE)</f>
        <v>176.07821728125467</v>
      </c>
      <c r="AF3794" s="14">
        <v>63.9</v>
      </c>
      <c r="AG3794" s="15">
        <v>100</v>
      </c>
      <c r="AH3794" s="14">
        <v>51.74</v>
      </c>
      <c r="AI3794" s="14">
        <v>53.06</v>
      </c>
      <c r="AJ3794" s="14">
        <v>70.5</v>
      </c>
      <c r="AK3794" s="72">
        <f>(SUMIFS('Banco de Indicadores Mun. (2)'!I:I,'Banco de Indicadores Mun. (2)'!B:B,'Banco de Indicadores - Mun. (1)'!B3794,'Banco de Indicadores Mun. (2)'!A:A,'Banco de Indicadores - Mun. (1)'!A3794) / VLOOKUP(D3794,'Dados Base'!$B:$K,8,FALSE)) * 100</f>
        <v>0</v>
      </c>
      <c r="AL3794" s="72">
        <f>(SUMIFS('Banco de Indicadores Mun. (2)'!I:I,'Banco de Indicadores Mun. (2)'!B:B,'Banco de Indicadores - Mun. (1)'!B3794,'Banco de Indicadores Mun. (2)'!A:A,'Banco de Indicadores - Mun. (1)'!A3794) / VLOOKUP(D3794,'Dados Base'!$B:$K,9,FALSE)) * 100</f>
        <v>0</v>
      </c>
      <c r="AM3794" s="72">
        <f>(SUMIFS('Banco de Indicadores Mun. (2)'!J:J,'Banco de Indicadores Mun. (2)'!B:B,'Banco de Indicadores - Mun. (1)'!B3794,'Banco de Indicadores Mun. (2)'!A:A,'Banco de Indicadores - Mun. (1)'!A3794) / VLOOKUP(D3794,'Dados Base'!$B:$K,7,FALSE)) * 100</f>
        <v>0</v>
      </c>
      <c r="AN3794" s="72">
        <f>(SUMIFS('Banco de Indicadores Mun. (2)'!K:K,'Banco de Indicadores Mun. (2)'!B:B,'Banco de Indicadores - Mun. (1)'!B3794,'Banco de Indicadores Mun. (2)'!A:A,'Banco de Indicadores - Mun. (1)'!A3794) / VLOOKUP(D3794,'Dados Base'!$B:$K,10,FALSE)) * 100</f>
        <v>0</v>
      </c>
      <c r="AO3794" s="33">
        <v>1</v>
      </c>
      <c r="AP3794" s="34">
        <v>0</v>
      </c>
      <c r="AQ3794" s="17">
        <v>0</v>
      </c>
      <c r="AR3794" s="24">
        <v>8.6999999999999993</v>
      </c>
      <c r="AS3794" s="35">
        <v>61</v>
      </c>
      <c r="AT3794" s="35">
        <v>0</v>
      </c>
      <c r="AU3794" s="35">
        <v>0</v>
      </c>
      <c r="AV3794" s="7">
        <v>0.92</v>
      </c>
      <c r="AW3794" s="36">
        <v>0</v>
      </c>
      <c r="AX3794" s="36">
        <v>2</v>
      </c>
      <c r="AY3794" s="117">
        <v>6.8951053381252372</v>
      </c>
    </row>
    <row r="3795" spans="1:51" ht="15" x14ac:dyDescent="0.25">
      <c r="A3795" s="144">
        <v>2012</v>
      </c>
      <c r="B3795" s="77" t="s">
        <v>570</v>
      </c>
      <c r="C3795" s="78">
        <v>3</v>
      </c>
      <c r="D3795" s="77">
        <v>3550704</v>
      </c>
      <c r="E3795" s="78">
        <v>35507043</v>
      </c>
      <c r="F3795" s="78" t="str">
        <f t="shared" si="168"/>
        <v>355070432012</v>
      </c>
      <c r="G3795" s="96">
        <v>2.2868939593767346</v>
      </c>
      <c r="H3795" s="80">
        <f t="shared" si="167"/>
        <v>76542</v>
      </c>
      <c r="I3795" s="91">
        <v>75680</v>
      </c>
      <c r="J3795" s="91">
        <v>862</v>
      </c>
      <c r="K3795" s="83">
        <f>(H3795)/VLOOKUP(D3795,'Dados Base'!$B:$K,6,FALSE)</f>
        <v>189.77041701790054</v>
      </c>
      <c r="L3795" s="88">
        <f t="shared" si="169"/>
        <v>98.873820908782108</v>
      </c>
      <c r="M3795" s="93">
        <v>2</v>
      </c>
      <c r="N3795" s="98">
        <v>0.77200000000000002</v>
      </c>
      <c r="O3795" s="91">
        <v>10</v>
      </c>
      <c r="P3795" s="91" t="s">
        <v>691</v>
      </c>
      <c r="Q3795" s="91" t="s">
        <v>691</v>
      </c>
      <c r="R3795" s="91" t="s">
        <v>691</v>
      </c>
      <c r="S3795" s="91">
        <v>51</v>
      </c>
      <c r="T3795" s="91" t="s">
        <v>691</v>
      </c>
      <c r="U3795" s="91">
        <v>740</v>
      </c>
      <c r="V3795" s="91">
        <v>1173</v>
      </c>
      <c r="W3795" s="99">
        <v>0</v>
      </c>
      <c r="X3795" s="19">
        <v>0.20696717606249998</v>
      </c>
      <c r="Y3795" s="29">
        <v>30.19</v>
      </c>
      <c r="Z3795" s="30">
        <v>970</v>
      </c>
      <c r="AA3795" s="30">
        <v>3106</v>
      </c>
      <c r="AB3795" s="31">
        <v>19</v>
      </c>
      <c r="AC3795" s="32">
        <v>2</v>
      </c>
      <c r="AD3795" s="153">
        <f>VLOOKUP(D3795,'Dados Base'!$B:$K,9,FALSE)*31536000/VLOOKUP($F3795,F:H,MATCH(H3794,F3794:AF3794,0),FALSE)</f>
        <v>9418.5278670533826</v>
      </c>
      <c r="AE3795" s="153">
        <f>VLOOKUP(D3795,'Dados Base'!$B:$K,10,FALSE)*31536000/VLOOKUP($F3795,F:H,MATCH(H3794,F3794:AF3794,0),FALSE)</f>
        <v>1038.2629144783259</v>
      </c>
      <c r="AF3795" s="14">
        <v>88.83</v>
      </c>
      <c r="AG3795" s="15">
        <v>98.9</v>
      </c>
      <c r="AH3795" s="14">
        <v>49.97</v>
      </c>
      <c r="AI3795" s="14">
        <v>45.98</v>
      </c>
      <c r="AJ3795" s="14">
        <v>89.8</v>
      </c>
      <c r="AK3795" s="72">
        <f>(SUMIFS('Banco de Indicadores Mun. (2)'!I:I,'Banco de Indicadores Mun. (2)'!B:B,'Banco de Indicadores - Mun. (1)'!B3795,'Banco de Indicadores Mun. (2)'!A:A,'Banco de Indicadores - Mun. (1)'!A3795) / VLOOKUP(D3795,'Dados Base'!$B:$K,8,FALSE)) * 100</f>
        <v>0</v>
      </c>
      <c r="AL3795" s="72">
        <f>(SUMIFS('Banco de Indicadores Mun. (2)'!I:I,'Banco de Indicadores Mun. (2)'!B:B,'Banco de Indicadores - Mun. (1)'!B3795,'Banco de Indicadores Mun. (2)'!A:A,'Banco de Indicadores - Mun. (1)'!A3795) / VLOOKUP(D3795,'Dados Base'!$B:$K,9,FALSE)) * 100</f>
        <v>0</v>
      </c>
      <c r="AM3795" s="72">
        <f>(SUMIFS('Banco de Indicadores Mun. (2)'!J:J,'Banco de Indicadores Mun. (2)'!B:B,'Banco de Indicadores - Mun. (1)'!B3795,'Banco de Indicadores Mun. (2)'!A:A,'Banco de Indicadores - Mun. (1)'!A3795) / VLOOKUP(D3795,'Dados Base'!$B:$K,7,FALSE)) * 100</f>
        <v>0</v>
      </c>
      <c r="AN3795" s="72">
        <f>(SUMIFS('Banco de Indicadores Mun. (2)'!K:K,'Banco de Indicadores Mun. (2)'!B:B,'Banco de Indicadores - Mun. (1)'!B3795,'Banco de Indicadores Mun. (2)'!A:A,'Banco de Indicadores - Mun. (1)'!A3795) / VLOOKUP(D3795,'Dados Base'!$B:$K,10,FALSE)) * 100</f>
        <v>0</v>
      </c>
      <c r="AO3795" s="33">
        <v>3</v>
      </c>
      <c r="AP3795" s="34">
        <v>0</v>
      </c>
      <c r="AQ3795" s="17">
        <v>361</v>
      </c>
      <c r="AR3795" s="24">
        <v>10</v>
      </c>
      <c r="AS3795" s="35">
        <v>46</v>
      </c>
      <c r="AT3795" s="35">
        <v>32.659999999999997</v>
      </c>
      <c r="AU3795" s="35">
        <v>23.797841020608441</v>
      </c>
      <c r="AV3795" s="7">
        <v>3.8</v>
      </c>
      <c r="AW3795" s="36">
        <v>2</v>
      </c>
      <c r="AX3795" s="36">
        <v>2</v>
      </c>
      <c r="AY3795" s="117">
        <v>102.71814619596181</v>
      </c>
    </row>
    <row r="3796" spans="1:51" ht="15" x14ac:dyDescent="0.25">
      <c r="A3796" s="144">
        <v>2012</v>
      </c>
      <c r="B3796" s="77" t="s">
        <v>571</v>
      </c>
      <c r="C3796" s="78">
        <v>4</v>
      </c>
      <c r="D3796" s="77">
        <v>3550803</v>
      </c>
      <c r="E3796" s="78">
        <v>35508034</v>
      </c>
      <c r="F3796" s="78" t="str">
        <f t="shared" si="168"/>
        <v>355080342012</v>
      </c>
      <c r="G3796" s="96">
        <v>-0.31395890905111523</v>
      </c>
      <c r="H3796" s="80">
        <f t="shared" si="167"/>
        <v>12052</v>
      </c>
      <c r="I3796" s="91">
        <v>8071</v>
      </c>
      <c r="J3796" s="91">
        <v>3981</v>
      </c>
      <c r="K3796" s="83">
        <f>(H3796)/VLOOKUP(D3796,'Dados Base'!$B:$K,6,FALSE)</f>
        <v>47.791260210960424</v>
      </c>
      <c r="L3796" s="88">
        <f t="shared" si="169"/>
        <v>66.968138068370394</v>
      </c>
      <c r="M3796" s="93">
        <v>5</v>
      </c>
      <c r="N3796" s="98">
        <v>0.70099999999999996</v>
      </c>
      <c r="O3796" s="91">
        <v>129</v>
      </c>
      <c r="P3796" s="91" t="s">
        <v>691</v>
      </c>
      <c r="Q3796" s="91" t="s">
        <v>691</v>
      </c>
      <c r="R3796" s="91" t="s">
        <v>691</v>
      </c>
      <c r="S3796" s="91">
        <v>42</v>
      </c>
      <c r="T3796" s="91" t="s">
        <v>691</v>
      </c>
      <c r="U3796" s="91">
        <v>143</v>
      </c>
      <c r="V3796" s="91">
        <v>113</v>
      </c>
      <c r="W3796" s="99">
        <v>0</v>
      </c>
      <c r="X3796" s="19">
        <v>2.06767125E-2</v>
      </c>
      <c r="Y3796" s="29">
        <v>3.17</v>
      </c>
      <c r="Z3796" s="30">
        <v>100</v>
      </c>
      <c r="AA3796" s="30">
        <v>328</v>
      </c>
      <c r="AB3796" s="31">
        <v>0</v>
      </c>
      <c r="AC3796" s="32">
        <v>0</v>
      </c>
      <c r="AD3796" s="153">
        <f>VLOOKUP(D3796,'Dados Base'!$B:$K,9,FALSE)*31536000/VLOOKUP($F3796,F:H,MATCH(H3795,F3795:AF3795,0),FALSE)</f>
        <v>10492.811151676071</v>
      </c>
      <c r="AE3796" s="153">
        <f>VLOOKUP(D3796,'Dados Base'!$B:$K,10,FALSE)*31536000/VLOOKUP($F3796,F:H,MATCH(H3795,F3795:AF3795,0),FALSE)</f>
        <v>1046.6644540325258</v>
      </c>
      <c r="AF3796" s="14">
        <v>65.88</v>
      </c>
      <c r="AG3796" s="15">
        <v>100</v>
      </c>
      <c r="AH3796" s="14" t="s">
        <v>692</v>
      </c>
      <c r="AI3796" s="14">
        <v>44.93</v>
      </c>
      <c r="AJ3796" s="14">
        <v>100</v>
      </c>
      <c r="AK3796" s="72">
        <f>(SUMIFS('Banco de Indicadores Mun. (2)'!I:I,'Banco de Indicadores Mun. (2)'!B:B,'Banco de Indicadores - Mun. (1)'!B3796,'Banco de Indicadores Mun. (2)'!A:A,'Banco de Indicadores - Mun. (1)'!A3796) / VLOOKUP(D3796,'Dados Base'!$B:$K,8,FALSE)) * 100</f>
        <v>0</v>
      </c>
      <c r="AL3796" s="72">
        <f>(SUMIFS('Banco de Indicadores Mun. (2)'!I:I,'Banco de Indicadores Mun. (2)'!B:B,'Banco de Indicadores - Mun. (1)'!B3796,'Banco de Indicadores Mun. (2)'!A:A,'Banco de Indicadores - Mun. (1)'!A3796) / VLOOKUP(D3796,'Dados Base'!$B:$K,9,FALSE)) * 100</f>
        <v>0</v>
      </c>
      <c r="AM3796" s="72">
        <f>(SUMIFS('Banco de Indicadores Mun. (2)'!J:J,'Banco de Indicadores Mun. (2)'!B:B,'Banco de Indicadores - Mun. (1)'!B3796,'Banco de Indicadores Mun. (2)'!A:A,'Banco de Indicadores - Mun. (1)'!A3796) / VLOOKUP(D3796,'Dados Base'!$B:$K,7,FALSE)) * 100</f>
        <v>0</v>
      </c>
      <c r="AN3796" s="72">
        <f>(SUMIFS('Banco de Indicadores Mun. (2)'!K:K,'Banco de Indicadores Mun. (2)'!B:B,'Banco de Indicadores - Mun. (1)'!B3796,'Banco de Indicadores Mun. (2)'!A:A,'Banco de Indicadores - Mun. (1)'!A3796) / VLOOKUP(D3796,'Dados Base'!$B:$K,10,FALSE)) * 100</f>
        <v>0</v>
      </c>
      <c r="AO3796" s="33">
        <v>0</v>
      </c>
      <c r="AP3796" s="34">
        <v>0</v>
      </c>
      <c r="AQ3796" s="17">
        <v>0</v>
      </c>
      <c r="AR3796" s="24">
        <v>5.3</v>
      </c>
      <c r="AS3796" s="35">
        <v>98</v>
      </c>
      <c r="AT3796" s="35">
        <v>29.400000000000006</v>
      </c>
      <c r="AU3796" s="35">
        <v>23.364485981308412</v>
      </c>
      <c r="AV3796" s="7">
        <v>3.65</v>
      </c>
      <c r="AW3796" s="36">
        <v>0</v>
      </c>
      <c r="AX3796" s="36">
        <v>0</v>
      </c>
      <c r="AY3796" s="117">
        <v>91.674885999826429</v>
      </c>
    </row>
    <row r="3797" spans="1:51" ht="15" x14ac:dyDescent="0.25">
      <c r="A3797" s="144">
        <v>2012</v>
      </c>
      <c r="B3797" s="77" t="s">
        <v>572</v>
      </c>
      <c r="C3797" s="78">
        <v>4</v>
      </c>
      <c r="D3797" s="77">
        <v>3550902</v>
      </c>
      <c r="E3797" s="78">
        <v>35509024</v>
      </c>
      <c r="F3797" s="78" t="str">
        <f t="shared" si="168"/>
        <v>355090242012</v>
      </c>
      <c r="G3797" s="96">
        <v>0.43987994049816681</v>
      </c>
      <c r="H3797" s="80">
        <f t="shared" si="167"/>
        <v>14438</v>
      </c>
      <c r="I3797" s="91">
        <v>13081</v>
      </c>
      <c r="J3797" s="91">
        <v>1357</v>
      </c>
      <c r="K3797" s="83">
        <f>(H3797)/VLOOKUP(D3797,'Dados Base'!$B:$K,6,FALSE)</f>
        <v>23.363971778108613</v>
      </c>
      <c r="L3797" s="88">
        <f t="shared" si="169"/>
        <v>90.601191300734172</v>
      </c>
      <c r="M3797" s="93">
        <v>4</v>
      </c>
      <c r="N3797" s="98">
        <v>0.76600000000000001</v>
      </c>
      <c r="O3797" s="91">
        <v>100</v>
      </c>
      <c r="P3797" s="91" t="s">
        <v>691</v>
      </c>
      <c r="Q3797" s="91" t="s">
        <v>691</v>
      </c>
      <c r="R3797" s="91" t="s">
        <v>691</v>
      </c>
      <c r="S3797" s="91">
        <v>38</v>
      </c>
      <c r="T3797" s="91" t="s">
        <v>691</v>
      </c>
      <c r="U3797" s="91">
        <v>127</v>
      </c>
      <c r="V3797" s="91">
        <v>105</v>
      </c>
      <c r="W3797" s="99">
        <v>0</v>
      </c>
      <c r="X3797" s="19">
        <v>3.960684297222223E-2</v>
      </c>
      <c r="Y3797" s="29">
        <v>5.21</v>
      </c>
      <c r="Z3797" s="30">
        <v>0</v>
      </c>
      <c r="AA3797" s="30">
        <v>703</v>
      </c>
      <c r="AB3797" s="31">
        <v>1</v>
      </c>
      <c r="AC3797" s="32">
        <v>0</v>
      </c>
      <c r="AD3797" s="153">
        <f>VLOOKUP(D3797,'Dados Base'!$B:$K,9,FALSE)*31536000/VLOOKUP($F3797,F:H,MATCH(H3796,F3796:AF3796,0),FALSE)</f>
        <v>20226.025765341459</v>
      </c>
      <c r="AE3797" s="153">
        <f>VLOOKUP(D3797,'Dados Base'!$B:$K,10,FALSE)*31536000/VLOOKUP($F3797,F:H,MATCH(H3796,F3796:AF3796,0),FALSE)</f>
        <v>2118.7089624601749</v>
      </c>
      <c r="AF3797" s="14">
        <v>90.12</v>
      </c>
      <c r="AG3797" s="15">
        <v>100</v>
      </c>
      <c r="AH3797" s="14" t="s">
        <v>692</v>
      </c>
      <c r="AI3797" s="14">
        <v>0</v>
      </c>
      <c r="AJ3797" s="14">
        <v>100</v>
      </c>
      <c r="AK3797" s="72">
        <f>(SUMIFS('Banco de Indicadores Mun. (2)'!I:I,'Banco de Indicadores Mun. (2)'!B:B,'Banco de Indicadores - Mun. (1)'!B3797,'Banco de Indicadores Mun. (2)'!A:A,'Banco de Indicadores - Mun. (1)'!A3797) / VLOOKUP(D3797,'Dados Base'!$B:$K,8,FALSE)) * 100</f>
        <v>0</v>
      </c>
      <c r="AL3797" s="72">
        <f>(SUMIFS('Banco de Indicadores Mun. (2)'!I:I,'Banco de Indicadores Mun. (2)'!B:B,'Banco de Indicadores - Mun. (1)'!B3797,'Banco de Indicadores Mun. (2)'!A:A,'Banco de Indicadores - Mun. (1)'!A3797) / VLOOKUP(D3797,'Dados Base'!$B:$K,9,FALSE)) * 100</f>
        <v>0</v>
      </c>
      <c r="AM3797" s="72">
        <f>(SUMIFS('Banco de Indicadores Mun. (2)'!J:J,'Banco de Indicadores Mun. (2)'!B:B,'Banco de Indicadores - Mun. (1)'!B3797,'Banco de Indicadores Mun. (2)'!A:A,'Banco de Indicadores - Mun. (1)'!A3797) / VLOOKUP(D3797,'Dados Base'!$B:$K,7,FALSE)) * 100</f>
        <v>0</v>
      </c>
      <c r="AN3797" s="72">
        <f>(SUMIFS('Banco de Indicadores Mun. (2)'!K:K,'Banco de Indicadores Mun. (2)'!B:B,'Banco de Indicadores - Mun. (1)'!B3797,'Banco de Indicadores Mun. (2)'!A:A,'Banco de Indicadores - Mun. (1)'!A3797) / VLOOKUP(D3797,'Dados Base'!$B:$K,10,FALSE)) * 100</f>
        <v>0</v>
      </c>
      <c r="AO3797" s="33">
        <v>0</v>
      </c>
      <c r="AP3797" s="34">
        <v>0</v>
      </c>
      <c r="AQ3797" s="17">
        <v>0</v>
      </c>
      <c r="AR3797" s="24">
        <v>8.6</v>
      </c>
      <c r="AS3797" s="35">
        <v>99</v>
      </c>
      <c r="AT3797" s="35">
        <v>0</v>
      </c>
      <c r="AU3797" s="35">
        <v>0</v>
      </c>
      <c r="AV3797" s="7">
        <v>1.49</v>
      </c>
      <c r="AW3797" s="36">
        <v>1</v>
      </c>
      <c r="AX3797" s="36">
        <v>0</v>
      </c>
      <c r="AY3797" s="117">
        <v>8.0990109697138717</v>
      </c>
    </row>
    <row r="3798" spans="1:51" ht="15" x14ac:dyDescent="0.25">
      <c r="A3798" s="144">
        <v>2012</v>
      </c>
      <c r="B3798" s="77" t="s">
        <v>573</v>
      </c>
      <c r="C3798" s="78">
        <v>7</v>
      </c>
      <c r="D3798" s="77">
        <v>3551009</v>
      </c>
      <c r="E3798" s="78">
        <v>35510097</v>
      </c>
      <c r="F3798" s="78" t="str">
        <f t="shared" si="168"/>
        <v>355100972012</v>
      </c>
      <c r="G3798" s="96">
        <v>0.86998578149568573</v>
      </c>
      <c r="H3798" s="80">
        <f t="shared" si="167"/>
        <v>337348</v>
      </c>
      <c r="I3798" s="91">
        <v>336711</v>
      </c>
      <c r="J3798" s="91">
        <v>637</v>
      </c>
      <c r="K3798" s="83">
        <f>(H3798)/VLOOKUP(D3798,'Dados Base'!$B:$K,6,FALSE)</f>
        <v>2272.9281767955804</v>
      </c>
      <c r="L3798" s="88">
        <f t="shared" si="169"/>
        <v>99.811174217721756</v>
      </c>
      <c r="M3798" s="93">
        <v>5</v>
      </c>
      <c r="N3798" s="98">
        <v>0.76800000000000002</v>
      </c>
      <c r="O3798" s="91">
        <v>4</v>
      </c>
      <c r="P3798" s="91" t="s">
        <v>691</v>
      </c>
      <c r="Q3798" s="91" t="s">
        <v>691</v>
      </c>
      <c r="R3798" s="91" t="s">
        <v>691</v>
      </c>
      <c r="S3798" s="91">
        <v>159</v>
      </c>
      <c r="T3798" s="91" t="s">
        <v>691</v>
      </c>
      <c r="U3798" s="91">
        <v>1535</v>
      </c>
      <c r="V3798" s="91">
        <v>1946</v>
      </c>
      <c r="W3798" s="99">
        <v>0</v>
      </c>
      <c r="X3798" s="19">
        <v>1.1449302187685186</v>
      </c>
      <c r="Y3798" s="29">
        <v>201.7</v>
      </c>
      <c r="Z3798" s="30">
        <v>2309</v>
      </c>
      <c r="AA3798" s="30">
        <v>15844</v>
      </c>
      <c r="AB3798" s="31">
        <v>22</v>
      </c>
      <c r="AC3798" s="32">
        <v>3</v>
      </c>
      <c r="AD3798" s="153">
        <f>VLOOKUP(D3798,'Dados Base'!$B:$K,9,FALSE)*31536000/VLOOKUP($F3798,F:H,MATCH(H3797,F3797:AF3797,0),FALSE)</f>
        <v>744.11752848690378</v>
      </c>
      <c r="AE3798" s="153">
        <f>VLOOKUP(D3798,'Dados Base'!$B:$K,10,FALSE)*31536000/VLOOKUP($F3798,F:H,MATCH(H3797,F3797:AF3797,0),FALSE)</f>
        <v>93.482101568706526</v>
      </c>
      <c r="AF3798" s="14">
        <v>97.42</v>
      </c>
      <c r="AG3798" s="15">
        <v>100</v>
      </c>
      <c r="AH3798" s="14">
        <v>64.31</v>
      </c>
      <c r="AI3798" s="14">
        <v>52.39</v>
      </c>
      <c r="AJ3798" s="14">
        <v>97.6</v>
      </c>
      <c r="AK3798" s="72">
        <f>(SUMIFS('Banco de Indicadores Mun. (2)'!I:I,'Banco de Indicadores Mun. (2)'!B:B,'Banco de Indicadores - Mun. (1)'!B3798,'Banco de Indicadores Mun. (2)'!A:A,'Banco de Indicadores - Mun. (1)'!A3798) / VLOOKUP(D3798,'Dados Base'!$B:$K,8,FALSE)) * 100</f>
        <v>0</v>
      </c>
      <c r="AL3798" s="72">
        <f>(SUMIFS('Banco de Indicadores Mun. (2)'!I:I,'Banco de Indicadores Mun. (2)'!B:B,'Banco de Indicadores - Mun. (1)'!B3798,'Banco de Indicadores Mun. (2)'!A:A,'Banco de Indicadores - Mun. (1)'!A3798) / VLOOKUP(D3798,'Dados Base'!$B:$K,9,FALSE)) * 100</f>
        <v>0</v>
      </c>
      <c r="AM3798" s="72">
        <f>(SUMIFS('Banco de Indicadores Mun. (2)'!J:J,'Banco de Indicadores Mun. (2)'!B:B,'Banco de Indicadores - Mun. (1)'!B3798,'Banco de Indicadores Mun. (2)'!A:A,'Banco de Indicadores - Mun. (1)'!A3798) / VLOOKUP(D3798,'Dados Base'!$B:$K,7,FALSE)) * 100</f>
        <v>0</v>
      </c>
      <c r="AN3798" s="72">
        <f>(SUMIFS('Banco de Indicadores Mun. (2)'!K:K,'Banco de Indicadores Mun. (2)'!B:B,'Banco de Indicadores - Mun. (1)'!B3798,'Banco de Indicadores Mun. (2)'!A:A,'Banco de Indicadores - Mun. (1)'!A3798) / VLOOKUP(D3798,'Dados Base'!$B:$K,10,FALSE)) * 100</f>
        <v>0</v>
      </c>
      <c r="AO3798" s="33">
        <v>1</v>
      </c>
      <c r="AP3798" s="34">
        <v>0</v>
      </c>
      <c r="AQ3798" s="17">
        <v>0</v>
      </c>
      <c r="AR3798" s="24">
        <v>8.4</v>
      </c>
      <c r="AS3798" s="35">
        <v>74</v>
      </c>
      <c r="AT3798" s="35">
        <v>13.320000000000002</v>
      </c>
      <c r="AU3798" s="35">
        <v>12.719660662149506</v>
      </c>
      <c r="AV3798" s="7">
        <v>2.41</v>
      </c>
      <c r="AW3798" s="36">
        <v>3</v>
      </c>
      <c r="AX3798" s="36">
        <v>3</v>
      </c>
      <c r="AY3798" s="117">
        <v>7.5609614190102481E-2</v>
      </c>
    </row>
    <row r="3799" spans="1:51" ht="15" x14ac:dyDescent="0.25">
      <c r="A3799" s="144">
        <v>2012</v>
      </c>
      <c r="B3799" s="77" t="s">
        <v>574</v>
      </c>
      <c r="C3799" s="78">
        <v>10</v>
      </c>
      <c r="D3799" s="77">
        <v>3551108</v>
      </c>
      <c r="E3799" s="78">
        <v>355110810</v>
      </c>
      <c r="F3799" s="78" t="str">
        <f t="shared" si="168"/>
        <v>3551108102012</v>
      </c>
      <c r="G3799" s="96">
        <v>1.3290715705951417</v>
      </c>
      <c r="H3799" s="80">
        <f t="shared" si="167"/>
        <v>9233</v>
      </c>
      <c r="I3799" s="91">
        <v>6934</v>
      </c>
      <c r="J3799" s="91">
        <v>2299</v>
      </c>
      <c r="K3799" s="83">
        <f>(H3799)/VLOOKUP(D3799,'Dados Base'!$B:$K,6,FALSE)</f>
        <v>26.048073125317387</v>
      </c>
      <c r="L3799" s="88">
        <f t="shared" si="169"/>
        <v>75.100184122170475</v>
      </c>
      <c r="M3799" s="93">
        <v>4</v>
      </c>
      <c r="N3799" s="98">
        <v>0.70699999999999996</v>
      </c>
      <c r="O3799" s="91">
        <v>106</v>
      </c>
      <c r="P3799" s="91" t="s">
        <v>691</v>
      </c>
      <c r="Q3799" s="91" t="s">
        <v>691</v>
      </c>
      <c r="R3799" s="91" t="s">
        <v>691</v>
      </c>
      <c r="S3799" s="91">
        <v>23</v>
      </c>
      <c r="T3799" s="91" t="s">
        <v>691</v>
      </c>
      <c r="U3799" s="91">
        <v>85</v>
      </c>
      <c r="V3799" s="91">
        <v>49</v>
      </c>
      <c r="W3799" s="99">
        <v>0</v>
      </c>
      <c r="X3799" s="19">
        <v>2.1543666666666666E-2</v>
      </c>
      <c r="Y3799" s="29">
        <v>2.71</v>
      </c>
      <c r="Z3799" s="30">
        <v>0</v>
      </c>
      <c r="AA3799" s="30">
        <v>366</v>
      </c>
      <c r="AB3799" s="31">
        <v>1</v>
      </c>
      <c r="AC3799" s="32">
        <v>0</v>
      </c>
      <c r="AD3799" s="153">
        <f>VLOOKUP(D3799,'Dados Base'!$B:$K,9,FALSE)*31536000/VLOOKUP($F3799,F:H,MATCH(H3798,F3798:AF3798,0),FALSE)</f>
        <v>11203.084587891259</v>
      </c>
      <c r="AE3799" s="153">
        <f>VLOOKUP(D3799,'Dados Base'!$B:$K,10,FALSE)*31536000/VLOOKUP($F3799,F:H,MATCH(H3798,F3798:AF3798,0),FALSE)</f>
        <v>1605.3200476551499</v>
      </c>
      <c r="AF3799" s="14">
        <v>89.6</v>
      </c>
      <c r="AG3799" s="15" t="s">
        <v>692</v>
      </c>
      <c r="AH3799" s="14">
        <v>42.66</v>
      </c>
      <c r="AI3799" s="14">
        <v>9.14</v>
      </c>
      <c r="AJ3799" s="14">
        <v>100</v>
      </c>
      <c r="AK3799" s="72">
        <f>(SUMIFS('Banco de Indicadores Mun. (2)'!I:I,'Banco de Indicadores Mun. (2)'!B:B,'Banco de Indicadores - Mun. (1)'!B3799,'Banco de Indicadores Mun. (2)'!A:A,'Banco de Indicadores - Mun. (1)'!A3799) / VLOOKUP(D3799,'Dados Base'!$B:$K,8,FALSE)) * 100</f>
        <v>0</v>
      </c>
      <c r="AL3799" s="72">
        <f>(SUMIFS('Banco de Indicadores Mun. (2)'!I:I,'Banco de Indicadores Mun. (2)'!B:B,'Banco de Indicadores - Mun. (1)'!B3799,'Banco de Indicadores Mun. (2)'!A:A,'Banco de Indicadores - Mun. (1)'!A3799) / VLOOKUP(D3799,'Dados Base'!$B:$K,9,FALSE)) * 100</f>
        <v>0</v>
      </c>
      <c r="AM3799" s="72">
        <f>(SUMIFS('Banco de Indicadores Mun. (2)'!J:J,'Banco de Indicadores Mun. (2)'!B:B,'Banco de Indicadores - Mun. (1)'!B3799,'Banco de Indicadores Mun. (2)'!A:A,'Banco de Indicadores - Mun. (1)'!A3799) / VLOOKUP(D3799,'Dados Base'!$B:$K,7,FALSE)) * 100</f>
        <v>0</v>
      </c>
      <c r="AN3799" s="72">
        <f>(SUMIFS('Banco de Indicadores Mun. (2)'!K:K,'Banco de Indicadores Mun. (2)'!B:B,'Banco de Indicadores - Mun. (1)'!B3799,'Banco de Indicadores Mun. (2)'!A:A,'Banco de Indicadores - Mun. (1)'!A3799) / VLOOKUP(D3799,'Dados Base'!$B:$K,10,FALSE)) * 100</f>
        <v>0</v>
      </c>
      <c r="AO3799" s="33">
        <v>0</v>
      </c>
      <c r="AP3799" s="34">
        <v>0</v>
      </c>
      <c r="AQ3799" s="17">
        <v>0</v>
      </c>
      <c r="AR3799" s="24">
        <v>9.6999999999999993</v>
      </c>
      <c r="AS3799" s="35">
        <v>56</v>
      </c>
      <c r="AT3799" s="35">
        <v>0</v>
      </c>
      <c r="AU3799" s="35">
        <v>0</v>
      </c>
      <c r="AV3799" s="7">
        <v>0.84</v>
      </c>
      <c r="AW3799" s="36">
        <v>0</v>
      </c>
      <c r="AX3799" s="36">
        <v>0</v>
      </c>
      <c r="AY3799" s="117">
        <v>3.1262829682435358</v>
      </c>
    </row>
    <row r="3800" spans="1:51" ht="15" x14ac:dyDescent="0.25">
      <c r="A3800" s="144">
        <v>2012</v>
      </c>
      <c r="B3800" s="77" t="s">
        <v>575</v>
      </c>
      <c r="C3800" s="78">
        <v>14</v>
      </c>
      <c r="D3800" s="77">
        <v>3551207</v>
      </c>
      <c r="E3800" s="78">
        <v>355120714</v>
      </c>
      <c r="F3800" s="78" t="str">
        <f t="shared" si="168"/>
        <v>3551207142012</v>
      </c>
      <c r="G3800" s="96">
        <v>-0.21260571771066772</v>
      </c>
      <c r="H3800" s="80">
        <f t="shared" si="167"/>
        <v>3626</v>
      </c>
      <c r="I3800" s="91">
        <v>2998</v>
      </c>
      <c r="J3800" s="91">
        <v>628</v>
      </c>
      <c r="K3800" s="83">
        <f>(H3800)/VLOOKUP(D3800,'Dados Base'!$B:$K,6,FALSE)</f>
        <v>25.62363083880998</v>
      </c>
      <c r="L3800" s="88">
        <f t="shared" si="169"/>
        <v>82.680639823496975</v>
      </c>
      <c r="M3800" s="93">
        <v>5</v>
      </c>
      <c r="N3800" s="98">
        <v>0.68799999999999994</v>
      </c>
      <c r="O3800" s="91">
        <v>34</v>
      </c>
      <c r="P3800" s="91" t="s">
        <v>691</v>
      </c>
      <c r="Q3800" s="91" t="s">
        <v>691</v>
      </c>
      <c r="R3800" s="91" t="s">
        <v>691</v>
      </c>
      <c r="S3800" s="91">
        <v>5</v>
      </c>
      <c r="T3800" s="91" t="s">
        <v>691</v>
      </c>
      <c r="U3800" s="91">
        <v>27</v>
      </c>
      <c r="V3800" s="91">
        <v>9</v>
      </c>
      <c r="W3800" s="99">
        <v>0</v>
      </c>
      <c r="X3800" s="19">
        <v>8.1462244791666652E-3</v>
      </c>
      <c r="Y3800" s="29">
        <v>1.18</v>
      </c>
      <c r="Z3800" s="30">
        <v>129</v>
      </c>
      <c r="AA3800" s="30">
        <v>30</v>
      </c>
      <c r="AB3800" s="31">
        <v>1</v>
      </c>
      <c r="AC3800" s="32">
        <v>0</v>
      </c>
      <c r="AD3800" s="153">
        <f>VLOOKUP(D3800,'Dados Base'!$B:$K,9,FALSE)*31536000/VLOOKUP($F3800,F:H,MATCH(H3799,F3799:AF3799,0),FALSE)</f>
        <v>13480.639823496966</v>
      </c>
      <c r="AE3800" s="153">
        <f>VLOOKUP(D3800,'Dados Base'!$B:$K,10,FALSE)*31536000/VLOOKUP($F3800,F:H,MATCH(H3799,F3799:AF3799,0),FALSE)</f>
        <v>1652.4655267512405</v>
      </c>
      <c r="AF3800" s="14">
        <v>86.27</v>
      </c>
      <c r="AG3800" s="15">
        <v>100</v>
      </c>
      <c r="AH3800" s="14">
        <v>79.38</v>
      </c>
      <c r="AI3800" s="14">
        <v>31.61</v>
      </c>
      <c r="AJ3800" s="14">
        <v>100</v>
      </c>
      <c r="AK3800" s="72">
        <f>(SUMIFS('Banco de Indicadores Mun. (2)'!I:I,'Banco de Indicadores Mun. (2)'!B:B,'Banco de Indicadores - Mun. (1)'!B3800,'Banco de Indicadores Mun. (2)'!A:A,'Banco de Indicadores - Mun. (1)'!A3800) / VLOOKUP(D3800,'Dados Base'!$B:$K,8,FALSE)) * 100</f>
        <v>0</v>
      </c>
      <c r="AL3800" s="72">
        <f>(SUMIFS('Banco de Indicadores Mun. (2)'!I:I,'Banco de Indicadores Mun. (2)'!B:B,'Banco de Indicadores - Mun. (1)'!B3800,'Banco de Indicadores Mun. (2)'!A:A,'Banco de Indicadores - Mun. (1)'!A3800) / VLOOKUP(D3800,'Dados Base'!$B:$K,9,FALSE)) * 100</f>
        <v>0</v>
      </c>
      <c r="AM3800" s="72">
        <f>(SUMIFS('Banco de Indicadores Mun. (2)'!J:J,'Banco de Indicadores Mun. (2)'!B:B,'Banco de Indicadores - Mun. (1)'!B3800,'Banco de Indicadores Mun. (2)'!A:A,'Banco de Indicadores - Mun. (1)'!A3800) / VLOOKUP(D3800,'Dados Base'!$B:$K,7,FALSE)) * 100</f>
        <v>0</v>
      </c>
      <c r="AN3800" s="72">
        <f>(SUMIFS('Banco de Indicadores Mun. (2)'!K:K,'Banco de Indicadores Mun. (2)'!B:B,'Banco de Indicadores - Mun. (1)'!B3800,'Banco de Indicadores Mun. (2)'!A:A,'Banco de Indicadores - Mun. (1)'!A3800) / VLOOKUP(D3800,'Dados Base'!$B:$K,10,FALSE)) * 100</f>
        <v>0</v>
      </c>
      <c r="AO3800" s="33">
        <v>0</v>
      </c>
      <c r="AP3800" s="34">
        <v>0</v>
      </c>
      <c r="AQ3800" s="17">
        <v>0</v>
      </c>
      <c r="AR3800" s="24">
        <v>8.6999999999999993</v>
      </c>
      <c r="AS3800" s="35">
        <v>92</v>
      </c>
      <c r="AT3800" s="35">
        <v>92</v>
      </c>
      <c r="AU3800" s="35">
        <v>81.132075471698116</v>
      </c>
      <c r="AV3800" s="7">
        <v>9.8800000000000008</v>
      </c>
      <c r="AW3800" s="36">
        <v>0</v>
      </c>
      <c r="AX3800" s="36">
        <v>0</v>
      </c>
      <c r="AY3800" s="117">
        <v>115.2227201272823</v>
      </c>
    </row>
    <row r="3801" spans="1:51" ht="15" x14ac:dyDescent="0.25">
      <c r="A3801" s="144">
        <v>2012</v>
      </c>
      <c r="B3801" s="77" t="s">
        <v>576</v>
      </c>
      <c r="C3801" s="78">
        <v>18</v>
      </c>
      <c r="D3801" s="77">
        <v>3551306</v>
      </c>
      <c r="E3801" s="78">
        <v>355130618</v>
      </c>
      <c r="F3801" s="78" t="str">
        <f t="shared" si="168"/>
        <v>3551306182012</v>
      </c>
      <c r="G3801" s="96">
        <v>1.6023443493097034</v>
      </c>
      <c r="H3801" s="80">
        <f t="shared" si="167"/>
        <v>3089</v>
      </c>
      <c r="I3801" s="91">
        <v>2452</v>
      </c>
      <c r="J3801" s="91">
        <v>637</v>
      </c>
      <c r="K3801" s="83">
        <f>(H3801)/VLOOKUP(D3801,'Dados Base'!$B:$K,6,FALSE)</f>
        <v>18.374873594670156</v>
      </c>
      <c r="L3801" s="88">
        <f t="shared" si="169"/>
        <v>79.378439624473941</v>
      </c>
      <c r="M3801" s="93">
        <v>1</v>
      </c>
      <c r="N3801" s="98">
        <v>0.77300000000000002</v>
      </c>
      <c r="O3801" s="91">
        <v>24</v>
      </c>
      <c r="P3801" s="91" t="s">
        <v>691</v>
      </c>
      <c r="Q3801" s="91" t="s">
        <v>691</v>
      </c>
      <c r="R3801" s="91" t="s">
        <v>691</v>
      </c>
      <c r="S3801" s="91">
        <v>18</v>
      </c>
      <c r="T3801" s="91" t="s">
        <v>691</v>
      </c>
      <c r="U3801" s="91">
        <v>27</v>
      </c>
      <c r="V3801" s="91">
        <v>25</v>
      </c>
      <c r="W3801" s="99">
        <v>0</v>
      </c>
      <c r="X3801" s="19">
        <v>6.3211880208333326E-3</v>
      </c>
      <c r="Y3801" s="29">
        <v>0.96</v>
      </c>
      <c r="Z3801" s="30">
        <v>76</v>
      </c>
      <c r="AA3801" s="30">
        <v>54</v>
      </c>
      <c r="AB3801" s="31">
        <v>0</v>
      </c>
      <c r="AC3801" s="32">
        <v>1</v>
      </c>
      <c r="AD3801" s="153">
        <f>VLOOKUP(D3801,'Dados Base'!$B:$K,9,FALSE)*31536000/VLOOKUP($F3801,F:H,MATCH(H3800,F3800:AF3800,0),FALSE)</f>
        <v>12863.50275169958</v>
      </c>
      <c r="AE3801" s="153">
        <f>VLOOKUP(D3801,'Dados Base'!$B:$K,10,FALSE)*31536000/VLOOKUP($F3801,F:H,MATCH(H3800,F3800:AF3800,0),FALSE)</f>
        <v>918.82162512139882</v>
      </c>
      <c r="AF3801" s="14">
        <v>78.58</v>
      </c>
      <c r="AG3801" s="15" t="s">
        <v>692</v>
      </c>
      <c r="AH3801" s="14">
        <v>67.790000000000006</v>
      </c>
      <c r="AI3801" s="14">
        <v>9.86</v>
      </c>
      <c r="AJ3801" s="14">
        <v>100</v>
      </c>
      <c r="AK3801" s="72">
        <f>(SUMIFS('Banco de Indicadores Mun. (2)'!I:I,'Banco de Indicadores Mun. (2)'!B:B,'Banco de Indicadores - Mun. (1)'!B3801,'Banco de Indicadores Mun. (2)'!A:A,'Banco de Indicadores - Mun. (1)'!A3801) / VLOOKUP(D3801,'Dados Base'!$B:$K,8,FALSE)) * 100</f>
        <v>0</v>
      </c>
      <c r="AL3801" s="72">
        <f>(SUMIFS('Banco de Indicadores Mun. (2)'!I:I,'Banco de Indicadores Mun. (2)'!B:B,'Banco de Indicadores - Mun. (1)'!B3801,'Banco de Indicadores Mun. (2)'!A:A,'Banco de Indicadores - Mun. (1)'!A3801) / VLOOKUP(D3801,'Dados Base'!$B:$K,9,FALSE)) * 100</f>
        <v>0</v>
      </c>
      <c r="AM3801" s="72">
        <f>(SUMIFS('Banco de Indicadores Mun. (2)'!J:J,'Banco de Indicadores Mun. (2)'!B:B,'Banco de Indicadores - Mun. (1)'!B3801,'Banco de Indicadores Mun. (2)'!A:A,'Banco de Indicadores - Mun. (1)'!A3801) / VLOOKUP(D3801,'Dados Base'!$B:$K,7,FALSE)) * 100</f>
        <v>0</v>
      </c>
      <c r="AN3801" s="72">
        <f>(SUMIFS('Banco de Indicadores Mun. (2)'!K:K,'Banco de Indicadores Mun. (2)'!B:B,'Banco de Indicadores - Mun. (1)'!B3801,'Banco de Indicadores Mun. (2)'!A:A,'Banco de Indicadores - Mun. (1)'!A3801) / VLOOKUP(D3801,'Dados Base'!$B:$K,10,FALSE)) * 100</f>
        <v>0</v>
      </c>
      <c r="AO3801" s="33">
        <v>0</v>
      </c>
      <c r="AP3801" s="34">
        <v>0</v>
      </c>
      <c r="AQ3801" s="17">
        <v>0</v>
      </c>
      <c r="AR3801" s="24">
        <v>9.4</v>
      </c>
      <c r="AS3801" s="35">
        <v>99</v>
      </c>
      <c r="AT3801" s="35">
        <v>98.999999999999986</v>
      </c>
      <c r="AU3801" s="35">
        <v>58.461538461538467</v>
      </c>
      <c r="AV3801" s="7">
        <v>6.98</v>
      </c>
      <c r="AW3801" s="36">
        <v>0</v>
      </c>
      <c r="AX3801" s="36">
        <v>1</v>
      </c>
      <c r="AY3801" s="117">
        <v>19.503876617266556</v>
      </c>
    </row>
    <row r="3802" spans="1:51" ht="15" x14ac:dyDescent="0.25">
      <c r="A3802" s="144">
        <v>2012</v>
      </c>
      <c r="B3802" s="77" t="s">
        <v>577</v>
      </c>
      <c r="C3802" s="78">
        <v>4</v>
      </c>
      <c r="D3802" s="77">
        <v>3551405</v>
      </c>
      <c r="E3802" s="78">
        <v>35514054</v>
      </c>
      <c r="F3802" s="78" t="str">
        <f t="shared" si="168"/>
        <v>355140542012</v>
      </c>
      <c r="G3802" s="96">
        <v>3.3450195991571618</v>
      </c>
      <c r="H3802" s="80">
        <f t="shared" si="167"/>
        <v>11431</v>
      </c>
      <c r="I3802" s="91">
        <v>8142</v>
      </c>
      <c r="J3802" s="91">
        <v>3289</v>
      </c>
      <c r="K3802" s="83">
        <f>(H3802)/VLOOKUP(D3802,'Dados Base'!$B:$K,6,FALSE)</f>
        <v>40.413646809262858</v>
      </c>
      <c r="L3802" s="88">
        <f t="shared" si="169"/>
        <v>71.227364185110659</v>
      </c>
      <c r="M3802" s="93">
        <v>5</v>
      </c>
      <c r="N3802" s="98">
        <v>0.68600000000000005</v>
      </c>
      <c r="O3802" s="91">
        <v>34</v>
      </c>
      <c r="P3802" s="91" t="s">
        <v>691</v>
      </c>
      <c r="Q3802" s="91" t="s">
        <v>691</v>
      </c>
      <c r="R3802" s="91" t="s">
        <v>691</v>
      </c>
      <c r="S3802" s="91">
        <v>5</v>
      </c>
      <c r="T3802" s="91" t="s">
        <v>691</v>
      </c>
      <c r="U3802" s="91">
        <v>48</v>
      </c>
      <c r="V3802" s="91">
        <v>23</v>
      </c>
      <c r="W3802" s="99">
        <v>0</v>
      </c>
      <c r="X3802" s="19">
        <v>1.8036570052083336E-2</v>
      </c>
      <c r="Y3802" s="29">
        <v>3.37</v>
      </c>
      <c r="Z3802" s="30">
        <v>384</v>
      </c>
      <c r="AA3802" s="30">
        <v>71</v>
      </c>
      <c r="AB3802" s="31">
        <v>1</v>
      </c>
      <c r="AC3802" s="32">
        <v>0</v>
      </c>
      <c r="AD3802" s="153">
        <f>VLOOKUP(D3802,'Dados Base'!$B:$K,9,FALSE)*31536000/VLOOKUP($F3802,F:H,MATCH(H3801,F3801:AF3801,0),FALSE)</f>
        <v>12249.133059224914</v>
      </c>
      <c r="AE3802" s="153">
        <f>VLOOKUP(D3802,'Dados Base'!$B:$K,10,FALSE)*31536000/VLOOKUP($F3802,F:H,MATCH(H3801,F3801:AF3801,0),FALSE)</f>
        <v>1241.4661884349573</v>
      </c>
      <c r="AF3802" s="14">
        <v>60.59</v>
      </c>
      <c r="AG3802" s="15">
        <v>100</v>
      </c>
      <c r="AH3802" s="14">
        <v>70.510000000000005</v>
      </c>
      <c r="AI3802" s="14">
        <v>22.45</v>
      </c>
      <c r="AJ3802" s="14">
        <v>85.1</v>
      </c>
      <c r="AK3802" s="72">
        <f>(SUMIFS('Banco de Indicadores Mun. (2)'!I:I,'Banco de Indicadores Mun. (2)'!B:B,'Banco de Indicadores - Mun. (1)'!B3802,'Banco de Indicadores Mun. (2)'!A:A,'Banco de Indicadores - Mun. (1)'!A3802) / VLOOKUP(D3802,'Dados Base'!$B:$K,8,FALSE)) * 100</f>
        <v>0</v>
      </c>
      <c r="AL3802" s="72">
        <f>(SUMIFS('Banco de Indicadores Mun. (2)'!I:I,'Banco de Indicadores Mun. (2)'!B:B,'Banco de Indicadores - Mun. (1)'!B3802,'Banco de Indicadores Mun. (2)'!A:A,'Banco de Indicadores - Mun. (1)'!A3802) / VLOOKUP(D3802,'Dados Base'!$B:$K,9,FALSE)) * 100</f>
        <v>0</v>
      </c>
      <c r="AM3802" s="72">
        <f>(SUMIFS('Banco de Indicadores Mun. (2)'!J:J,'Banco de Indicadores Mun. (2)'!B:B,'Banco de Indicadores - Mun. (1)'!B3802,'Banco de Indicadores Mun. (2)'!A:A,'Banco de Indicadores - Mun. (1)'!A3802) / VLOOKUP(D3802,'Dados Base'!$B:$K,7,FALSE)) * 100</f>
        <v>0</v>
      </c>
      <c r="AN3802" s="72">
        <f>(SUMIFS('Banco de Indicadores Mun. (2)'!K:K,'Banco de Indicadores Mun. (2)'!B:B,'Banco de Indicadores - Mun. (1)'!B3802,'Banco de Indicadores Mun. (2)'!A:A,'Banco de Indicadores - Mun. (1)'!A3802) / VLOOKUP(D3802,'Dados Base'!$B:$K,10,FALSE)) * 100</f>
        <v>0</v>
      </c>
      <c r="AO3802" s="33">
        <v>0</v>
      </c>
      <c r="AP3802" s="34">
        <v>0</v>
      </c>
      <c r="AQ3802" s="17">
        <v>0</v>
      </c>
      <c r="AR3802" s="24">
        <v>4.4000000000000004</v>
      </c>
      <c r="AS3802" s="35">
        <v>96</v>
      </c>
      <c r="AT3802" s="35">
        <v>96.000000000000014</v>
      </c>
      <c r="AU3802" s="35">
        <v>84.395604395604394</v>
      </c>
      <c r="AV3802" s="7">
        <v>9.94</v>
      </c>
      <c r="AW3802" s="36">
        <v>0</v>
      </c>
      <c r="AX3802" s="36">
        <v>0</v>
      </c>
      <c r="AY3802" s="117">
        <v>100.17488131504346</v>
      </c>
    </row>
    <row r="3803" spans="1:51" ht="15" x14ac:dyDescent="0.25">
      <c r="A3803" s="144">
        <v>2012</v>
      </c>
      <c r="B3803" s="77" t="s">
        <v>578</v>
      </c>
      <c r="C3803" s="78">
        <v>9</v>
      </c>
      <c r="D3803" s="77">
        <v>3551603</v>
      </c>
      <c r="E3803" s="78">
        <v>35516039</v>
      </c>
      <c r="F3803" s="78" t="str">
        <f t="shared" si="168"/>
        <v>355160392012</v>
      </c>
      <c r="G3803" s="96">
        <v>0.8787019217101788</v>
      </c>
      <c r="H3803" s="80">
        <f t="shared" si="167"/>
        <v>26609</v>
      </c>
      <c r="I3803" s="91">
        <v>23103</v>
      </c>
      <c r="J3803" s="91">
        <v>3506</v>
      </c>
      <c r="K3803" s="83">
        <f>(H3803)/VLOOKUP(D3803,'Dados Base'!$B:$K,6,FALSE)</f>
        <v>131.07236096744003</v>
      </c>
      <c r="L3803" s="88">
        <f t="shared" si="169"/>
        <v>86.824006914953586</v>
      </c>
      <c r="M3803" s="93">
        <v>3</v>
      </c>
      <c r="N3803" s="98">
        <v>0.76700000000000002</v>
      </c>
      <c r="O3803" s="91">
        <v>164</v>
      </c>
      <c r="P3803" s="91" t="s">
        <v>691</v>
      </c>
      <c r="Q3803" s="91" t="s">
        <v>691</v>
      </c>
      <c r="R3803" s="91" t="s">
        <v>691</v>
      </c>
      <c r="S3803" s="91">
        <v>158</v>
      </c>
      <c r="T3803" s="91" t="s">
        <v>691</v>
      </c>
      <c r="U3803" s="91">
        <v>474</v>
      </c>
      <c r="V3803" s="91">
        <v>423</v>
      </c>
      <c r="W3803" s="99">
        <v>0</v>
      </c>
      <c r="X3803" s="19">
        <v>6.6012802141203697E-2</v>
      </c>
      <c r="Y3803" s="29">
        <v>9.2899999999999991</v>
      </c>
      <c r="Z3803" s="30">
        <v>917</v>
      </c>
      <c r="AA3803" s="30">
        <v>337</v>
      </c>
      <c r="AB3803" s="31">
        <v>1</v>
      </c>
      <c r="AC3803" s="32">
        <v>0</v>
      </c>
      <c r="AD3803" s="153">
        <f>VLOOKUP(D3803,'Dados Base'!$B:$K,9,FALSE)*31536000/VLOOKUP($F3803,F:H,MATCH(H3802,F3802:AF3802,0),FALSE)</f>
        <v>3093.2752076365141</v>
      </c>
      <c r="AE3803" s="153">
        <f>VLOOKUP(D3803,'Dados Base'!$B:$K,10,FALSE)*31536000/VLOOKUP($F3803,F:H,MATCH(H3802,F3802:AF3802,0),FALSE)</f>
        <v>367.40050358901118</v>
      </c>
      <c r="AF3803" s="14">
        <v>81.5</v>
      </c>
      <c r="AG3803" s="15">
        <v>100</v>
      </c>
      <c r="AH3803" s="14">
        <v>65.98</v>
      </c>
      <c r="AI3803" s="14">
        <v>27.02</v>
      </c>
      <c r="AJ3803" s="14">
        <v>93.9</v>
      </c>
      <c r="AK3803" s="72">
        <f>(SUMIFS('Banco de Indicadores Mun. (2)'!I:I,'Banco de Indicadores Mun. (2)'!B:B,'Banco de Indicadores - Mun. (1)'!B3803,'Banco de Indicadores Mun. (2)'!A:A,'Banco de Indicadores - Mun. (1)'!A3803) / VLOOKUP(D3803,'Dados Base'!$B:$K,8,FALSE)) * 100</f>
        <v>0</v>
      </c>
      <c r="AL3803" s="72">
        <f>(SUMIFS('Banco de Indicadores Mun. (2)'!I:I,'Banco de Indicadores Mun. (2)'!B:B,'Banco de Indicadores - Mun. (1)'!B3803,'Banco de Indicadores Mun. (2)'!A:A,'Banco de Indicadores - Mun. (1)'!A3803) / VLOOKUP(D3803,'Dados Base'!$B:$K,9,FALSE)) * 100</f>
        <v>0</v>
      </c>
      <c r="AM3803" s="72">
        <f>(SUMIFS('Banco de Indicadores Mun. (2)'!J:J,'Banco de Indicadores Mun. (2)'!B:B,'Banco de Indicadores - Mun. (1)'!B3803,'Banco de Indicadores Mun. (2)'!A:A,'Banco de Indicadores - Mun. (1)'!A3803) / VLOOKUP(D3803,'Dados Base'!$B:$K,7,FALSE)) * 100</f>
        <v>0</v>
      </c>
      <c r="AN3803" s="72">
        <f>(SUMIFS('Banco de Indicadores Mun. (2)'!K:K,'Banco de Indicadores Mun. (2)'!B:B,'Banco de Indicadores - Mun. (1)'!B3803,'Banco de Indicadores Mun. (2)'!A:A,'Banco de Indicadores - Mun. (1)'!A3803) / VLOOKUP(D3803,'Dados Base'!$B:$K,10,FALSE)) * 100</f>
        <v>0</v>
      </c>
      <c r="AO3803" s="33">
        <v>0</v>
      </c>
      <c r="AP3803" s="34">
        <v>0</v>
      </c>
      <c r="AQ3803" s="17">
        <v>0</v>
      </c>
      <c r="AR3803" s="24">
        <v>9.8000000000000007</v>
      </c>
      <c r="AS3803" s="35">
        <v>85</v>
      </c>
      <c r="AT3803" s="35">
        <v>85.000000000000014</v>
      </c>
      <c r="AU3803" s="35">
        <v>73.12599681020734</v>
      </c>
      <c r="AV3803" s="7">
        <v>7.83</v>
      </c>
      <c r="AW3803" s="36">
        <v>0</v>
      </c>
      <c r="AX3803" s="36">
        <v>0</v>
      </c>
      <c r="AY3803" s="117">
        <v>169.32511969267304</v>
      </c>
    </row>
    <row r="3804" spans="1:51" ht="15" x14ac:dyDescent="0.25">
      <c r="A3804" s="144">
        <v>2012</v>
      </c>
      <c r="B3804" s="77" t="s">
        <v>579</v>
      </c>
      <c r="C3804" s="78">
        <v>4</v>
      </c>
      <c r="D3804" s="77">
        <v>3551504</v>
      </c>
      <c r="E3804" s="78">
        <v>35515044</v>
      </c>
      <c r="F3804" s="78" t="str">
        <f t="shared" si="168"/>
        <v>355150442012</v>
      </c>
      <c r="G3804" s="96">
        <v>1.6962108120725183</v>
      </c>
      <c r="H3804" s="80">
        <f t="shared" si="167"/>
        <v>39977</v>
      </c>
      <c r="I3804" s="91">
        <v>39610</v>
      </c>
      <c r="J3804" s="91">
        <v>367</v>
      </c>
      <c r="K3804" s="83">
        <f>(H3804)/VLOOKUP(D3804,'Dados Base'!$B:$K,6,FALSE)</f>
        <v>317.93383171623987</v>
      </c>
      <c r="L3804" s="88">
        <f t="shared" si="169"/>
        <v>99.081972133977033</v>
      </c>
      <c r="M3804" s="93">
        <v>4</v>
      </c>
      <c r="N3804" s="98">
        <v>0.72899999999999998</v>
      </c>
      <c r="O3804" s="91">
        <v>29</v>
      </c>
      <c r="P3804" s="91" t="s">
        <v>691</v>
      </c>
      <c r="Q3804" s="91" t="s">
        <v>691</v>
      </c>
      <c r="R3804" s="91" t="s">
        <v>691</v>
      </c>
      <c r="S3804" s="91">
        <v>56</v>
      </c>
      <c r="T3804" s="91" t="s">
        <v>691</v>
      </c>
      <c r="U3804" s="91">
        <v>340</v>
      </c>
      <c r="V3804" s="91">
        <v>213</v>
      </c>
      <c r="W3804" s="99">
        <v>0</v>
      </c>
      <c r="X3804" s="19">
        <v>0.11753964433912037</v>
      </c>
      <c r="Y3804" s="29">
        <v>15.76</v>
      </c>
      <c r="Z3804" s="30">
        <v>0</v>
      </c>
      <c r="AA3804" s="30">
        <v>2128</v>
      </c>
      <c r="AB3804" s="31">
        <v>2</v>
      </c>
      <c r="AC3804" s="32">
        <v>1</v>
      </c>
      <c r="AD3804" s="153">
        <f>VLOOKUP(D3804,'Dados Base'!$B:$K,9,FALSE)*31536000/VLOOKUP($F3804,F:H,MATCH(H3803,F3803:AF3803,0),FALSE)</f>
        <v>1530.3759661805539</v>
      </c>
      <c r="AE3804" s="153">
        <f>VLOOKUP(D3804,'Dados Base'!$B:$K,10,FALSE)*31536000/VLOOKUP($F3804,F:H,MATCH(H3803,F3803:AF3803,0),FALSE)</f>
        <v>157.77071816294369</v>
      </c>
      <c r="AF3804" s="14">
        <v>96.59</v>
      </c>
      <c r="AG3804" s="15">
        <v>100</v>
      </c>
      <c r="AH3804" s="14">
        <v>98.82</v>
      </c>
      <c r="AI3804" s="14">
        <v>47.47</v>
      </c>
      <c r="AJ3804" s="14">
        <v>97.6</v>
      </c>
      <c r="AK3804" s="72">
        <f>(SUMIFS('Banco de Indicadores Mun. (2)'!I:I,'Banco de Indicadores Mun. (2)'!B:B,'Banco de Indicadores - Mun. (1)'!B3804,'Banco de Indicadores Mun. (2)'!A:A,'Banco de Indicadores - Mun. (1)'!A3804) / VLOOKUP(D3804,'Dados Base'!$B:$K,8,FALSE)) * 100</f>
        <v>0</v>
      </c>
      <c r="AL3804" s="72">
        <f>(SUMIFS('Banco de Indicadores Mun. (2)'!I:I,'Banco de Indicadores Mun. (2)'!B:B,'Banco de Indicadores - Mun. (1)'!B3804,'Banco de Indicadores Mun. (2)'!A:A,'Banco de Indicadores - Mun. (1)'!A3804) / VLOOKUP(D3804,'Dados Base'!$B:$K,9,FALSE)) * 100</f>
        <v>0</v>
      </c>
      <c r="AM3804" s="72">
        <f>(SUMIFS('Banco de Indicadores Mun. (2)'!J:J,'Banco de Indicadores Mun. (2)'!B:B,'Banco de Indicadores - Mun. (1)'!B3804,'Banco de Indicadores Mun. (2)'!A:A,'Banco de Indicadores - Mun. (1)'!A3804) / VLOOKUP(D3804,'Dados Base'!$B:$K,7,FALSE)) * 100</f>
        <v>0</v>
      </c>
      <c r="AN3804" s="72">
        <f>(SUMIFS('Banco de Indicadores Mun. (2)'!K:K,'Banco de Indicadores Mun. (2)'!B:B,'Banco de Indicadores - Mun. (1)'!B3804,'Banco de Indicadores Mun. (2)'!A:A,'Banco de Indicadores - Mun. (1)'!A3804) / VLOOKUP(D3804,'Dados Base'!$B:$K,10,FALSE)) * 100</f>
        <v>0</v>
      </c>
      <c r="AO3804" s="33">
        <v>0</v>
      </c>
      <c r="AP3804" s="34">
        <v>2.5014383270380467</v>
      </c>
      <c r="AQ3804" s="17">
        <v>0</v>
      </c>
      <c r="AR3804" s="24">
        <v>10</v>
      </c>
      <c r="AS3804" s="35">
        <v>100</v>
      </c>
      <c r="AT3804" s="35">
        <v>0</v>
      </c>
      <c r="AU3804" s="35">
        <v>0</v>
      </c>
      <c r="AV3804" s="7">
        <v>1.5</v>
      </c>
      <c r="AW3804" s="36">
        <v>1</v>
      </c>
      <c r="AX3804" s="36">
        <v>1</v>
      </c>
      <c r="AY3804" s="117">
        <v>38.626819429555283</v>
      </c>
    </row>
    <row r="3805" spans="1:51" ht="15" x14ac:dyDescent="0.25">
      <c r="A3805" s="144">
        <v>2012</v>
      </c>
      <c r="B3805" s="77" t="s">
        <v>580</v>
      </c>
      <c r="C3805" s="78">
        <v>9</v>
      </c>
      <c r="D3805" s="77">
        <v>3551702</v>
      </c>
      <c r="E3805" s="78">
        <v>35517029</v>
      </c>
      <c r="F3805" s="78" t="str">
        <f t="shared" si="168"/>
        <v>355170292012</v>
      </c>
      <c r="G3805" s="96">
        <v>1.4313957571416625</v>
      </c>
      <c r="H3805" s="80">
        <f t="shared" si="167"/>
        <v>112645</v>
      </c>
      <c r="I3805" s="91">
        <v>111580</v>
      </c>
      <c r="J3805" s="91">
        <v>1065</v>
      </c>
      <c r="K3805" s="83">
        <f>(H3805)/VLOOKUP(D3805,'Dados Base'!$B:$K,6,FALSE)</f>
        <v>279.65491559086394</v>
      </c>
      <c r="L3805" s="88">
        <f t="shared" si="169"/>
        <v>99.05455191087043</v>
      </c>
      <c r="M3805" s="93">
        <v>1</v>
      </c>
      <c r="N3805" s="98">
        <v>0.76100000000000001</v>
      </c>
      <c r="O3805" s="91">
        <v>93</v>
      </c>
      <c r="P3805" s="91" t="s">
        <v>691</v>
      </c>
      <c r="Q3805" s="91" t="s">
        <v>691</v>
      </c>
      <c r="R3805" s="91" t="s">
        <v>691</v>
      </c>
      <c r="S3805" s="91">
        <v>463</v>
      </c>
      <c r="T3805" s="91" t="s">
        <v>691</v>
      </c>
      <c r="U3805" s="91">
        <v>1338</v>
      </c>
      <c r="V3805" s="91">
        <v>1057</v>
      </c>
      <c r="W3805" s="99">
        <v>0</v>
      </c>
      <c r="X3805" s="19">
        <v>0.39101947775462964</v>
      </c>
      <c r="Y3805" s="29">
        <v>55.54</v>
      </c>
      <c r="Z3805" s="30">
        <v>4792</v>
      </c>
      <c r="AA3805" s="30">
        <v>1206</v>
      </c>
      <c r="AB3805" s="31">
        <v>9</v>
      </c>
      <c r="AC3805" s="32">
        <v>0</v>
      </c>
      <c r="AD3805" s="153">
        <f>VLOOKUP(D3805,'Dados Base'!$B:$K,9,FALSE)*31536000/VLOOKUP($F3805,F:H,MATCH(H3804,F3804:AF3804,0),FALSE)</f>
        <v>1573.3705002441297</v>
      </c>
      <c r="AE3805" s="153">
        <f>VLOOKUP(D3805,'Dados Base'!$B:$K,10,FALSE)*31536000/VLOOKUP($F3805,F:H,MATCH(H3804,F3804:AF3804,0),FALSE)</f>
        <v>179.17386479648451</v>
      </c>
      <c r="AF3805" s="14">
        <v>99.64</v>
      </c>
      <c r="AG3805" s="15">
        <v>100</v>
      </c>
      <c r="AH3805" s="14">
        <v>100</v>
      </c>
      <c r="AI3805" s="14">
        <v>44.63</v>
      </c>
      <c r="AJ3805" s="14">
        <v>99.9</v>
      </c>
      <c r="AK3805" s="72">
        <f>(SUMIFS('Banco de Indicadores Mun. (2)'!I:I,'Banco de Indicadores Mun. (2)'!B:B,'Banco de Indicadores - Mun. (1)'!B3805,'Banco de Indicadores Mun. (2)'!A:A,'Banco de Indicadores - Mun. (1)'!A3805) / VLOOKUP(D3805,'Dados Base'!$B:$K,8,FALSE)) * 100</f>
        <v>0</v>
      </c>
      <c r="AL3805" s="72">
        <f>(SUMIFS('Banco de Indicadores Mun. (2)'!I:I,'Banco de Indicadores Mun. (2)'!B:B,'Banco de Indicadores - Mun. (1)'!B3805,'Banco de Indicadores Mun. (2)'!A:A,'Banco de Indicadores - Mun. (1)'!A3805) / VLOOKUP(D3805,'Dados Base'!$B:$K,9,FALSE)) * 100</f>
        <v>0</v>
      </c>
      <c r="AM3805" s="72">
        <f>(SUMIFS('Banco de Indicadores Mun. (2)'!J:J,'Banco de Indicadores Mun. (2)'!B:B,'Banco de Indicadores - Mun. (1)'!B3805,'Banco de Indicadores Mun. (2)'!A:A,'Banco de Indicadores - Mun. (1)'!A3805) / VLOOKUP(D3805,'Dados Base'!$B:$K,7,FALSE)) * 100</f>
        <v>0</v>
      </c>
      <c r="AN3805" s="72">
        <f>(SUMIFS('Banco de Indicadores Mun. (2)'!K:K,'Banco de Indicadores Mun. (2)'!B:B,'Banco de Indicadores - Mun. (1)'!B3805,'Banco de Indicadores Mun. (2)'!A:A,'Banco de Indicadores - Mun. (1)'!A3805) / VLOOKUP(D3805,'Dados Base'!$B:$K,10,FALSE)) * 100</f>
        <v>0</v>
      </c>
      <c r="AO3805" s="33">
        <v>1</v>
      </c>
      <c r="AP3805" s="34">
        <v>0</v>
      </c>
      <c r="AQ3805" s="17">
        <v>4</v>
      </c>
      <c r="AR3805" s="24">
        <v>10</v>
      </c>
      <c r="AS3805" s="35">
        <v>100</v>
      </c>
      <c r="AT3805" s="35">
        <v>94</v>
      </c>
      <c r="AU3805" s="35">
        <v>79.893297765921972</v>
      </c>
      <c r="AV3805" s="7">
        <v>8.6</v>
      </c>
      <c r="AW3805" s="36">
        <v>0</v>
      </c>
      <c r="AX3805" s="36">
        <v>0</v>
      </c>
      <c r="AY3805" s="117">
        <v>160.06314717494146</v>
      </c>
    </row>
    <row r="3806" spans="1:51" ht="15" x14ac:dyDescent="0.25">
      <c r="A3806" s="144">
        <v>2012</v>
      </c>
      <c r="B3806" s="77" t="s">
        <v>581</v>
      </c>
      <c r="C3806" s="78">
        <v>11</v>
      </c>
      <c r="D3806" s="77">
        <v>3551801</v>
      </c>
      <c r="E3806" s="78">
        <v>355180111</v>
      </c>
      <c r="F3806" s="78" t="str">
        <f t="shared" si="168"/>
        <v>3551801112012</v>
      </c>
      <c r="G3806" s="96">
        <v>-0.55695251623884001</v>
      </c>
      <c r="H3806" s="80">
        <f t="shared" si="167"/>
        <v>12883</v>
      </c>
      <c r="I3806" s="91">
        <v>7639</v>
      </c>
      <c r="J3806" s="91">
        <v>5244</v>
      </c>
      <c r="K3806" s="83">
        <f>(H3806)/VLOOKUP(D3806,'Dados Base'!$B:$K,6,FALSE)</f>
        <v>12.244917356550172</v>
      </c>
      <c r="L3806" s="88">
        <f t="shared" si="169"/>
        <v>59.295195218505</v>
      </c>
      <c r="M3806" s="93">
        <v>5</v>
      </c>
      <c r="N3806" s="98">
        <v>0.67300000000000004</v>
      </c>
      <c r="O3806" s="91">
        <v>269</v>
      </c>
      <c r="P3806" s="91" t="s">
        <v>691</v>
      </c>
      <c r="Q3806" s="91" t="s">
        <v>691</v>
      </c>
      <c r="R3806" s="91" t="s">
        <v>691</v>
      </c>
      <c r="S3806" s="91">
        <v>16</v>
      </c>
      <c r="T3806" s="91" t="s">
        <v>691</v>
      </c>
      <c r="U3806" s="91">
        <v>50</v>
      </c>
      <c r="V3806" s="91">
        <v>30</v>
      </c>
      <c r="W3806" s="99">
        <v>0</v>
      </c>
      <c r="X3806" s="19">
        <v>2.1770257031250004E-2</v>
      </c>
      <c r="Y3806" s="29">
        <v>2.85</v>
      </c>
      <c r="Z3806" s="30">
        <v>146</v>
      </c>
      <c r="AA3806" s="30">
        <v>231</v>
      </c>
      <c r="AB3806" s="31">
        <v>1</v>
      </c>
      <c r="AC3806" s="32">
        <v>0</v>
      </c>
      <c r="AD3806" s="153">
        <f>VLOOKUP(D3806,'Dados Base'!$B:$K,9,FALSE)*31536000/VLOOKUP($F3806,F:H,MATCH(H3805,F3805:AF3805,0),FALSE)</f>
        <v>77915.926414654969</v>
      </c>
      <c r="AE3806" s="153">
        <f>VLOOKUP(D3806,'Dados Base'!$B:$K,10,FALSE)*31536000/VLOOKUP($F3806,F:H,MATCH(H3805,F3805:AF3805,0),FALSE)</f>
        <v>10060.774664286273</v>
      </c>
      <c r="AF3806" s="14">
        <v>64.89</v>
      </c>
      <c r="AG3806" s="15">
        <v>100</v>
      </c>
      <c r="AH3806" s="14">
        <v>43.48</v>
      </c>
      <c r="AI3806" s="14">
        <v>33.14</v>
      </c>
      <c r="AJ3806" s="14">
        <v>100</v>
      </c>
      <c r="AK3806" s="72">
        <f>(SUMIFS('Banco de Indicadores Mun. (2)'!I:I,'Banco de Indicadores Mun. (2)'!B:B,'Banco de Indicadores - Mun. (1)'!B3806,'Banco de Indicadores Mun. (2)'!A:A,'Banco de Indicadores - Mun. (1)'!A3806) / VLOOKUP(D3806,'Dados Base'!$B:$K,8,FALSE)) * 100</f>
        <v>0</v>
      </c>
      <c r="AL3806" s="72">
        <f>(SUMIFS('Banco de Indicadores Mun. (2)'!I:I,'Banco de Indicadores Mun. (2)'!B:B,'Banco de Indicadores - Mun. (1)'!B3806,'Banco de Indicadores Mun. (2)'!A:A,'Banco de Indicadores - Mun. (1)'!A3806) / VLOOKUP(D3806,'Dados Base'!$B:$K,9,FALSE)) * 100</f>
        <v>0</v>
      </c>
      <c r="AM3806" s="72">
        <f>(SUMIFS('Banco de Indicadores Mun. (2)'!J:J,'Banco de Indicadores Mun. (2)'!B:B,'Banco de Indicadores - Mun. (1)'!B3806,'Banco de Indicadores Mun. (2)'!A:A,'Banco de Indicadores - Mun. (1)'!A3806) / VLOOKUP(D3806,'Dados Base'!$B:$K,7,FALSE)) * 100</f>
        <v>0</v>
      </c>
      <c r="AN3806" s="72">
        <f>(SUMIFS('Banco de Indicadores Mun. (2)'!K:K,'Banco de Indicadores Mun. (2)'!B:B,'Banco de Indicadores - Mun. (1)'!B3806,'Banco de Indicadores Mun. (2)'!A:A,'Banco de Indicadores - Mun. (1)'!A3806) / VLOOKUP(D3806,'Dados Base'!$B:$K,10,FALSE)) * 100</f>
        <v>0</v>
      </c>
      <c r="AO3806" s="33">
        <v>0</v>
      </c>
      <c r="AP3806" s="34">
        <v>0</v>
      </c>
      <c r="AQ3806" s="17">
        <v>0</v>
      </c>
      <c r="AR3806" s="24">
        <v>8.3000000000000007</v>
      </c>
      <c r="AS3806" s="35">
        <v>71</v>
      </c>
      <c r="AT3806" s="35">
        <v>67.450000000000017</v>
      </c>
      <c r="AU3806" s="35">
        <v>38.726790450928384</v>
      </c>
      <c r="AV3806" s="7">
        <v>5.5</v>
      </c>
      <c r="AW3806" s="36">
        <v>0</v>
      </c>
      <c r="AX3806" s="36">
        <v>0</v>
      </c>
      <c r="AY3806" s="117">
        <v>1.0487267190064768</v>
      </c>
    </row>
    <row r="3807" spans="1:51" ht="15" x14ac:dyDescent="0.25">
      <c r="A3807" s="144">
        <v>2012</v>
      </c>
      <c r="B3807" s="77" t="s">
        <v>582</v>
      </c>
      <c r="C3807" s="78">
        <v>15</v>
      </c>
      <c r="D3807" s="77">
        <v>3551900</v>
      </c>
      <c r="E3807" s="78">
        <v>355190015</v>
      </c>
      <c r="F3807" s="78" t="str">
        <f t="shared" si="168"/>
        <v>3551900152012</v>
      </c>
      <c r="G3807" s="96">
        <v>1.2455967059032957</v>
      </c>
      <c r="H3807" s="80">
        <f t="shared" si="167"/>
        <v>15820</v>
      </c>
      <c r="I3807" s="91">
        <v>15148</v>
      </c>
      <c r="J3807" s="91">
        <v>672</v>
      </c>
      <c r="K3807" s="83">
        <f>(H3807)/VLOOKUP(D3807,'Dados Base'!$B:$K,6,FALSE)</f>
        <v>112.67806267806267</v>
      </c>
      <c r="L3807" s="88">
        <f t="shared" si="169"/>
        <v>95.752212389380531</v>
      </c>
      <c r="M3807" s="93">
        <v>3</v>
      </c>
      <c r="N3807" s="98">
        <v>0.71499999999999997</v>
      </c>
      <c r="O3807" s="91">
        <v>56</v>
      </c>
      <c r="P3807" s="91" t="s">
        <v>691</v>
      </c>
      <c r="Q3807" s="91" t="s">
        <v>691</v>
      </c>
      <c r="R3807" s="91" t="s">
        <v>691</v>
      </c>
      <c r="S3807" s="91">
        <v>11</v>
      </c>
      <c r="T3807" s="91" t="s">
        <v>691</v>
      </c>
      <c r="U3807" s="91">
        <v>106</v>
      </c>
      <c r="V3807" s="91">
        <v>79</v>
      </c>
      <c r="W3807" s="99">
        <v>0</v>
      </c>
      <c r="X3807" s="19">
        <v>3.7150454887539111E-2</v>
      </c>
      <c r="Y3807" s="29">
        <v>6.02</v>
      </c>
      <c r="Z3807" s="30">
        <v>650</v>
      </c>
      <c r="AA3807" s="30">
        <v>163</v>
      </c>
      <c r="AB3807" s="31">
        <v>3</v>
      </c>
      <c r="AC3807" s="32">
        <v>0</v>
      </c>
      <c r="AD3807" s="153">
        <f>VLOOKUP(D3807,'Dados Base'!$B:$K,9,FALSE)*31536000/VLOOKUP($F3807,F:H,MATCH(H3806,F3806:AF3806,0),FALSE)</f>
        <v>2093.0973451327432</v>
      </c>
      <c r="AE3807" s="153">
        <f>VLOOKUP(D3807,'Dados Base'!$B:$K,10,FALSE)*31536000/VLOOKUP($F3807,F:H,MATCH(H3806,F3806:AF3806,0),FALSE)</f>
        <v>219.27686472819218</v>
      </c>
      <c r="AF3807" s="14" t="s">
        <v>692</v>
      </c>
      <c r="AG3807" s="15">
        <v>93.6</v>
      </c>
      <c r="AH3807" s="14" t="s">
        <v>692</v>
      </c>
      <c r="AI3807" s="14" t="s">
        <v>692</v>
      </c>
      <c r="AJ3807" s="14" t="s">
        <v>692</v>
      </c>
      <c r="AK3807" s="72">
        <f>(SUMIFS('Banco de Indicadores Mun. (2)'!I:I,'Banco de Indicadores Mun. (2)'!B:B,'Banco de Indicadores - Mun. (1)'!B3807,'Banco de Indicadores Mun. (2)'!A:A,'Banco de Indicadores - Mun. (1)'!A3807) / VLOOKUP(D3807,'Dados Base'!$B:$K,8,FALSE)) * 100</f>
        <v>0</v>
      </c>
      <c r="AL3807" s="72">
        <f>(SUMIFS('Banco de Indicadores Mun. (2)'!I:I,'Banco de Indicadores Mun. (2)'!B:B,'Banco de Indicadores - Mun. (1)'!B3807,'Banco de Indicadores Mun. (2)'!A:A,'Banco de Indicadores - Mun. (1)'!A3807) / VLOOKUP(D3807,'Dados Base'!$B:$K,9,FALSE)) * 100</f>
        <v>0</v>
      </c>
      <c r="AM3807" s="72">
        <f>(SUMIFS('Banco de Indicadores Mun. (2)'!J:J,'Banco de Indicadores Mun. (2)'!B:B,'Banco de Indicadores - Mun. (1)'!B3807,'Banco de Indicadores Mun. (2)'!A:A,'Banco de Indicadores - Mun. (1)'!A3807) / VLOOKUP(D3807,'Dados Base'!$B:$K,7,FALSE)) * 100</f>
        <v>0</v>
      </c>
      <c r="AN3807" s="72">
        <f>(SUMIFS('Banco de Indicadores Mun. (2)'!K:K,'Banco de Indicadores Mun. (2)'!B:B,'Banco de Indicadores - Mun. (1)'!B3807,'Banco de Indicadores Mun. (2)'!A:A,'Banco de Indicadores - Mun. (1)'!A3807) / VLOOKUP(D3807,'Dados Base'!$B:$K,10,FALSE)) * 100</f>
        <v>0</v>
      </c>
      <c r="AO3807" s="33">
        <v>0</v>
      </c>
      <c r="AP3807" s="34">
        <v>0</v>
      </c>
      <c r="AQ3807" s="17">
        <v>0</v>
      </c>
      <c r="AR3807" s="24">
        <v>8.6999999999999993</v>
      </c>
      <c r="AS3807" s="35">
        <v>100</v>
      </c>
      <c r="AT3807" s="35">
        <v>100</v>
      </c>
      <c r="AU3807" s="35">
        <v>79.950799507995086</v>
      </c>
      <c r="AV3807" s="7">
        <v>10</v>
      </c>
      <c r="AW3807" s="36">
        <v>0</v>
      </c>
      <c r="AX3807" s="36">
        <v>0</v>
      </c>
      <c r="AY3807" s="117">
        <v>2995.2588369886867</v>
      </c>
    </row>
    <row r="3808" spans="1:51" ht="15" x14ac:dyDescent="0.25">
      <c r="A3808" s="144">
        <v>2012</v>
      </c>
      <c r="B3808" s="77" t="s">
        <v>583</v>
      </c>
      <c r="C3808" s="78">
        <v>2</v>
      </c>
      <c r="D3808" s="77">
        <v>3552007</v>
      </c>
      <c r="E3808" s="78">
        <v>35520072</v>
      </c>
      <c r="F3808" s="78" t="str">
        <f t="shared" si="168"/>
        <v>355200722012</v>
      </c>
      <c r="G3808" s="96">
        <v>0.71733953745054535</v>
      </c>
      <c r="H3808" s="80">
        <f t="shared" si="167"/>
        <v>5871</v>
      </c>
      <c r="I3808" s="91">
        <v>2967</v>
      </c>
      <c r="J3808" s="91">
        <v>2904</v>
      </c>
      <c r="K3808" s="83">
        <f>(H3808)/VLOOKUP(D3808,'Dados Base'!$B:$K,6,FALSE)</f>
        <v>14.157222088256571</v>
      </c>
      <c r="L3808" s="88">
        <f t="shared" si="169"/>
        <v>50.536535513541139</v>
      </c>
      <c r="M3808" s="93">
        <v>5</v>
      </c>
      <c r="N3808" s="98">
        <v>0.67800000000000005</v>
      </c>
      <c r="O3808" s="91">
        <v>94</v>
      </c>
      <c r="P3808" s="91" t="s">
        <v>691</v>
      </c>
      <c r="Q3808" s="91" t="s">
        <v>691</v>
      </c>
      <c r="R3808" s="91" t="s">
        <v>691</v>
      </c>
      <c r="S3808" s="91">
        <v>6</v>
      </c>
      <c r="T3808" s="91" t="s">
        <v>691</v>
      </c>
      <c r="U3808" s="91">
        <v>35</v>
      </c>
      <c r="V3808" s="91">
        <v>12</v>
      </c>
      <c r="W3808" s="99">
        <v>0</v>
      </c>
      <c r="X3808" s="19">
        <v>9.7161992187500008E-3</v>
      </c>
      <c r="Y3808" s="29">
        <v>1.1599999999999999</v>
      </c>
      <c r="Z3808" s="30">
        <v>121</v>
      </c>
      <c r="AA3808" s="30">
        <v>36</v>
      </c>
      <c r="AB3808" s="31">
        <v>1</v>
      </c>
      <c r="AC3808" s="32">
        <v>0</v>
      </c>
      <c r="AD3808" s="153">
        <f>VLOOKUP(D3808,'Dados Base'!$B:$K,9,FALSE)*31536000/VLOOKUP($F3808,F:H,MATCH(H3807,F3807:AF3807,0),FALSE)</f>
        <v>33249.50434338273</v>
      </c>
      <c r="AE3808" s="153">
        <f>VLOOKUP(D3808,'Dados Base'!$B:$K,10,FALSE)*31536000/VLOOKUP($F3808,F:H,MATCH(H3807,F3807:AF3807,0),FALSE)</f>
        <v>3330.3219213081252</v>
      </c>
      <c r="AF3808" s="14">
        <v>63.55</v>
      </c>
      <c r="AG3808" s="15">
        <v>100</v>
      </c>
      <c r="AH3808" s="14">
        <v>50.38</v>
      </c>
      <c r="AI3808" s="14">
        <v>11.88</v>
      </c>
      <c r="AJ3808" s="14">
        <v>100</v>
      </c>
      <c r="AK3808" s="72">
        <f>(SUMIFS('Banco de Indicadores Mun. (2)'!I:I,'Banco de Indicadores Mun. (2)'!B:B,'Banco de Indicadores - Mun. (1)'!B3808,'Banco de Indicadores Mun. (2)'!A:A,'Banco de Indicadores - Mun. (1)'!A3808) / VLOOKUP(D3808,'Dados Base'!$B:$K,8,FALSE)) * 100</f>
        <v>0</v>
      </c>
      <c r="AL3808" s="72">
        <f>(SUMIFS('Banco de Indicadores Mun. (2)'!I:I,'Banco de Indicadores Mun. (2)'!B:B,'Banco de Indicadores - Mun. (1)'!B3808,'Banco de Indicadores Mun. (2)'!A:A,'Banco de Indicadores - Mun. (1)'!A3808) / VLOOKUP(D3808,'Dados Base'!$B:$K,9,FALSE)) * 100</f>
        <v>0</v>
      </c>
      <c r="AM3808" s="72">
        <f>(SUMIFS('Banco de Indicadores Mun. (2)'!J:J,'Banco de Indicadores Mun. (2)'!B:B,'Banco de Indicadores - Mun. (1)'!B3808,'Banco de Indicadores Mun. (2)'!A:A,'Banco de Indicadores - Mun. (1)'!A3808) / VLOOKUP(D3808,'Dados Base'!$B:$K,7,FALSE)) * 100</f>
        <v>0</v>
      </c>
      <c r="AN3808" s="72">
        <f>(SUMIFS('Banco de Indicadores Mun. (2)'!K:K,'Banco de Indicadores Mun. (2)'!B:B,'Banco de Indicadores - Mun. (1)'!B3808,'Banco de Indicadores Mun. (2)'!A:A,'Banco de Indicadores - Mun. (1)'!A3808) / VLOOKUP(D3808,'Dados Base'!$B:$K,10,FALSE)) * 100</f>
        <v>0</v>
      </c>
      <c r="AO3808" s="33">
        <v>0</v>
      </c>
      <c r="AP3808" s="34">
        <v>0</v>
      </c>
      <c r="AQ3808" s="17">
        <v>0</v>
      </c>
      <c r="AR3808" s="24">
        <v>9.4</v>
      </c>
      <c r="AS3808" s="35">
        <v>96</v>
      </c>
      <c r="AT3808" s="35">
        <v>96</v>
      </c>
      <c r="AU3808" s="35">
        <v>77.070063694267517</v>
      </c>
      <c r="AV3808" s="7">
        <v>8.1300000000000008</v>
      </c>
      <c r="AW3808" s="36">
        <v>0</v>
      </c>
      <c r="AX3808" s="36">
        <v>0</v>
      </c>
      <c r="AY3808" s="117">
        <v>196.53662935343792</v>
      </c>
    </row>
    <row r="3809" spans="1:51" ht="15" x14ac:dyDescent="0.25">
      <c r="A3809" s="144">
        <v>2012</v>
      </c>
      <c r="B3809" s="77" t="s">
        <v>584</v>
      </c>
      <c r="C3809" s="78">
        <v>9</v>
      </c>
      <c r="D3809" s="77">
        <v>3552106</v>
      </c>
      <c r="E3809" s="78">
        <v>35521069</v>
      </c>
      <c r="F3809" s="78" t="str">
        <f t="shared" si="168"/>
        <v>355210692012</v>
      </c>
      <c r="G3809" s="96">
        <v>1.0061890208709512</v>
      </c>
      <c r="H3809" s="80">
        <f t="shared" si="167"/>
        <v>37127</v>
      </c>
      <c r="I3809" s="91">
        <v>25518</v>
      </c>
      <c r="J3809" s="91">
        <v>11609</v>
      </c>
      <c r="K3809" s="83">
        <f>(H3809)/VLOOKUP(D3809,'Dados Base'!$B:$K,6,FALSE)</f>
        <v>82.859821010110025</v>
      </c>
      <c r="L3809" s="88">
        <f t="shared" si="169"/>
        <v>68.731650820157839</v>
      </c>
      <c r="M3809" s="93">
        <v>4</v>
      </c>
      <c r="N3809" s="98">
        <v>0.72899999999999998</v>
      </c>
      <c r="O3809" s="91">
        <v>130</v>
      </c>
      <c r="P3809" s="91" t="s">
        <v>691</v>
      </c>
      <c r="Q3809" s="91" t="s">
        <v>691</v>
      </c>
      <c r="R3809" s="91" t="s">
        <v>691</v>
      </c>
      <c r="S3809" s="91">
        <v>191</v>
      </c>
      <c r="T3809" s="91" t="s">
        <v>691</v>
      </c>
      <c r="U3809" s="91">
        <v>464</v>
      </c>
      <c r="V3809" s="91">
        <v>319</v>
      </c>
      <c r="W3809" s="99">
        <v>0</v>
      </c>
      <c r="X3809" s="19">
        <v>7.0577180839120374E-2</v>
      </c>
      <c r="Y3809" s="29">
        <v>10.14</v>
      </c>
      <c r="Z3809" s="30">
        <v>0</v>
      </c>
      <c r="AA3809" s="30">
        <v>1369</v>
      </c>
      <c r="AB3809" s="31">
        <v>0</v>
      </c>
      <c r="AC3809" s="32">
        <v>0</v>
      </c>
      <c r="AD3809" s="153">
        <f>VLOOKUP(D3809,'Dados Base'!$B:$K,9,FALSE)*31536000/VLOOKUP($F3809,F:H,MATCH(H3808,F3808:AF3808,0),FALSE)</f>
        <v>4935.065047000835</v>
      </c>
      <c r="AE3809" s="153">
        <f>VLOOKUP(D3809,'Dados Base'!$B:$K,10,FALSE)*31536000/VLOOKUP($F3809,F:H,MATCH(H3808,F3808:AF3808,0),FALSE)</f>
        <v>603.08023810165128</v>
      </c>
      <c r="AF3809" s="14">
        <v>62.45</v>
      </c>
      <c r="AG3809" s="15">
        <v>96.5</v>
      </c>
      <c r="AH3809" s="14">
        <v>54.31</v>
      </c>
      <c r="AI3809" s="14">
        <v>20.46</v>
      </c>
      <c r="AJ3809" s="14">
        <v>91.9</v>
      </c>
      <c r="AK3809" s="72">
        <f>(SUMIFS('Banco de Indicadores Mun. (2)'!I:I,'Banco de Indicadores Mun. (2)'!B:B,'Banco de Indicadores - Mun. (1)'!B3809,'Banco de Indicadores Mun. (2)'!A:A,'Banco de Indicadores - Mun. (1)'!A3809) / VLOOKUP(D3809,'Dados Base'!$B:$K,8,FALSE)) * 100</f>
        <v>0</v>
      </c>
      <c r="AL3809" s="72">
        <f>(SUMIFS('Banco de Indicadores Mun. (2)'!I:I,'Banco de Indicadores Mun. (2)'!B:B,'Banco de Indicadores - Mun. (1)'!B3809,'Banco de Indicadores Mun. (2)'!A:A,'Banco de Indicadores - Mun. (1)'!A3809) / VLOOKUP(D3809,'Dados Base'!$B:$K,9,FALSE)) * 100</f>
        <v>0</v>
      </c>
      <c r="AM3809" s="72">
        <f>(SUMIFS('Banco de Indicadores Mun. (2)'!J:J,'Banco de Indicadores Mun. (2)'!B:B,'Banco de Indicadores - Mun. (1)'!B3809,'Banco de Indicadores Mun. (2)'!A:A,'Banco de Indicadores - Mun. (1)'!A3809) / VLOOKUP(D3809,'Dados Base'!$B:$K,7,FALSE)) * 100</f>
        <v>0</v>
      </c>
      <c r="AN3809" s="72">
        <f>(SUMIFS('Banco de Indicadores Mun. (2)'!K:K,'Banco de Indicadores Mun. (2)'!B:B,'Banco de Indicadores - Mun. (1)'!B3809,'Banco de Indicadores Mun. (2)'!A:A,'Banco de Indicadores - Mun. (1)'!A3809) / VLOOKUP(D3809,'Dados Base'!$B:$K,10,FALSE)) * 100</f>
        <v>0</v>
      </c>
      <c r="AO3809" s="33">
        <v>1</v>
      </c>
      <c r="AP3809" s="34">
        <v>0</v>
      </c>
      <c r="AQ3809" s="17">
        <v>20</v>
      </c>
      <c r="AR3809" s="24">
        <v>8.4</v>
      </c>
      <c r="AS3809" s="35">
        <v>77</v>
      </c>
      <c r="AT3809" s="35">
        <v>0</v>
      </c>
      <c r="AU3809" s="35">
        <v>0</v>
      </c>
      <c r="AV3809" s="7">
        <v>1.1599999999999999</v>
      </c>
      <c r="AW3809" s="36">
        <v>0</v>
      </c>
      <c r="AX3809" s="36">
        <v>0</v>
      </c>
      <c r="AY3809" s="117">
        <v>5.4545896225151997</v>
      </c>
    </row>
    <row r="3810" spans="1:51" ht="15" x14ac:dyDescent="0.25">
      <c r="A3810" s="144">
        <v>2012</v>
      </c>
      <c r="B3810" s="77" t="s">
        <v>585</v>
      </c>
      <c r="C3810" s="78">
        <v>10</v>
      </c>
      <c r="D3810" s="77">
        <v>3552205</v>
      </c>
      <c r="E3810" s="78">
        <v>355220510</v>
      </c>
      <c r="F3810" s="78" t="str">
        <f t="shared" si="168"/>
        <v>3552205102012</v>
      </c>
      <c r="G3810" s="96">
        <v>1.6085226102163785</v>
      </c>
      <c r="H3810" s="80">
        <f t="shared" si="167"/>
        <v>600678</v>
      </c>
      <c r="I3810" s="91">
        <v>594565</v>
      </c>
      <c r="J3810" s="91">
        <v>6113</v>
      </c>
      <c r="K3810" s="83">
        <f>(H3810)/VLOOKUP(D3810,'Dados Base'!$B:$K,6,FALSE)</f>
        <v>1337.4554684716779</v>
      </c>
      <c r="L3810" s="88">
        <f t="shared" si="169"/>
        <v>98.98231664885347</v>
      </c>
      <c r="M3810" s="93">
        <v>1</v>
      </c>
      <c r="N3810" s="98">
        <v>0.79800000000000004</v>
      </c>
      <c r="O3810" s="91">
        <v>89</v>
      </c>
      <c r="P3810" s="91" t="s">
        <v>691</v>
      </c>
      <c r="Q3810" s="91" t="s">
        <v>691</v>
      </c>
      <c r="R3810" s="91" t="s">
        <v>691</v>
      </c>
      <c r="S3810" s="91">
        <v>1531</v>
      </c>
      <c r="T3810" s="91" t="s">
        <v>691</v>
      </c>
      <c r="U3810" s="91">
        <v>6266</v>
      </c>
      <c r="V3810" s="91">
        <v>5642</v>
      </c>
      <c r="W3810" s="99">
        <v>0</v>
      </c>
      <c r="X3810" s="19">
        <v>2.4001674612500001</v>
      </c>
      <c r="Y3810" s="29">
        <v>416.21</v>
      </c>
      <c r="Z3810" s="30">
        <v>27857</v>
      </c>
      <c r="AA3810" s="30">
        <v>4250</v>
      </c>
      <c r="AB3810" s="31">
        <v>46</v>
      </c>
      <c r="AC3810" s="32">
        <v>4</v>
      </c>
      <c r="AD3810" s="153">
        <f>VLOOKUP(D3810,'Dados Base'!$B:$K,9,FALSE)*31536000/VLOOKUP($F3810,F:H,MATCH(H3809,F3809:AF3809,0),FALSE)</f>
        <v>212.10272392196816</v>
      </c>
      <c r="AE3810" s="153">
        <f>VLOOKUP(D3810,'Dados Base'!$B:$K,10,FALSE)*31536000/VLOOKUP($F3810,F:H,MATCH(H3809,F3809:AF3809,0),FALSE)</f>
        <v>31.500404542866562</v>
      </c>
      <c r="AF3810" s="14">
        <v>97.8</v>
      </c>
      <c r="AG3810" s="15">
        <v>100</v>
      </c>
      <c r="AH3810" s="14">
        <v>96.54</v>
      </c>
      <c r="AI3810" s="14">
        <v>37.24</v>
      </c>
      <c r="AJ3810" s="14">
        <v>97.8</v>
      </c>
      <c r="AK3810" s="72">
        <f>(SUMIFS('Banco de Indicadores Mun. (2)'!I:I,'Banco de Indicadores Mun. (2)'!B:B,'Banco de Indicadores - Mun. (1)'!B3810,'Banco de Indicadores Mun. (2)'!A:A,'Banco de Indicadores - Mun. (1)'!A3810) / VLOOKUP(D3810,'Dados Base'!$B:$K,8,FALSE)) * 100</f>
        <v>0</v>
      </c>
      <c r="AL3810" s="72">
        <f>(SUMIFS('Banco de Indicadores Mun. (2)'!I:I,'Banco de Indicadores Mun. (2)'!B:B,'Banco de Indicadores - Mun. (1)'!B3810,'Banco de Indicadores Mun. (2)'!A:A,'Banco de Indicadores - Mun. (1)'!A3810) / VLOOKUP(D3810,'Dados Base'!$B:$K,9,FALSE)) * 100</f>
        <v>0</v>
      </c>
      <c r="AM3810" s="72">
        <f>(SUMIFS('Banco de Indicadores Mun. (2)'!J:J,'Banco de Indicadores Mun. (2)'!B:B,'Banco de Indicadores - Mun. (1)'!B3810,'Banco de Indicadores Mun. (2)'!A:A,'Banco de Indicadores - Mun. (1)'!A3810) / VLOOKUP(D3810,'Dados Base'!$B:$K,7,FALSE)) * 100</f>
        <v>0</v>
      </c>
      <c r="AN3810" s="72">
        <f>(SUMIFS('Banco de Indicadores Mun. (2)'!K:K,'Banco de Indicadores Mun. (2)'!B:B,'Banco de Indicadores - Mun. (1)'!B3810,'Banco de Indicadores Mun. (2)'!A:A,'Banco de Indicadores - Mun. (1)'!A3810) / VLOOKUP(D3810,'Dados Base'!$B:$K,10,FALSE)) * 100</f>
        <v>0</v>
      </c>
      <c r="AO3810" s="33">
        <v>4</v>
      </c>
      <c r="AP3810" s="34">
        <v>0</v>
      </c>
      <c r="AQ3810" s="17">
        <v>11</v>
      </c>
      <c r="AR3810" s="24">
        <v>9.6999999999999993</v>
      </c>
      <c r="AS3810" s="35">
        <v>95</v>
      </c>
      <c r="AT3810" s="35">
        <v>93.100000000000009</v>
      </c>
      <c r="AU3810" s="35">
        <v>86.763011181362316</v>
      </c>
      <c r="AV3810" s="7">
        <v>9.9</v>
      </c>
      <c r="AW3810" s="36">
        <v>2</v>
      </c>
      <c r="AX3810" s="36">
        <v>4</v>
      </c>
      <c r="AY3810" s="117">
        <v>117.11546940120787</v>
      </c>
    </row>
    <row r="3811" spans="1:51" ht="15" x14ac:dyDescent="0.25">
      <c r="A3811" s="144">
        <v>2012</v>
      </c>
      <c r="B3811" s="77" t="s">
        <v>586</v>
      </c>
      <c r="C3811" s="78">
        <v>19</v>
      </c>
      <c r="D3811" s="77">
        <v>3552304</v>
      </c>
      <c r="E3811" s="78">
        <v>355230419</v>
      </c>
      <c r="F3811" s="78" t="str">
        <f t="shared" si="168"/>
        <v>3552304192012</v>
      </c>
      <c r="G3811" s="96">
        <v>0.16015303855712038</v>
      </c>
      <c r="H3811" s="80">
        <f t="shared" si="167"/>
        <v>7496</v>
      </c>
      <c r="I3811" s="91">
        <v>6445</v>
      </c>
      <c r="J3811" s="91">
        <v>1051</v>
      </c>
      <c r="K3811" s="83">
        <f>(H3811)/VLOOKUP(D3811,'Dados Base'!$B:$K,6,FALSE)</f>
        <v>12.690458454662425</v>
      </c>
      <c r="L3811" s="88">
        <f t="shared" si="169"/>
        <v>85.979188900747062</v>
      </c>
      <c r="M3811" s="93">
        <v>3</v>
      </c>
      <c r="N3811" s="98">
        <v>0.747</v>
      </c>
      <c r="O3811" s="91">
        <v>62</v>
      </c>
      <c r="P3811" s="91" t="s">
        <v>691</v>
      </c>
      <c r="Q3811" s="91" t="s">
        <v>691</v>
      </c>
      <c r="R3811" s="91" t="s">
        <v>691</v>
      </c>
      <c r="S3811" s="91">
        <v>9</v>
      </c>
      <c r="T3811" s="91" t="s">
        <v>691</v>
      </c>
      <c r="U3811" s="91">
        <v>61</v>
      </c>
      <c r="V3811" s="91">
        <v>46</v>
      </c>
      <c r="W3811" s="99">
        <v>84.912300000000002</v>
      </c>
      <c r="X3811" s="19">
        <v>1.7084633333333332E-2</v>
      </c>
      <c r="Y3811" s="29">
        <v>2.56</v>
      </c>
      <c r="Z3811" s="30">
        <v>309</v>
      </c>
      <c r="AA3811" s="30">
        <v>37</v>
      </c>
      <c r="AB3811" s="31">
        <v>0</v>
      </c>
      <c r="AC3811" s="32">
        <v>0</v>
      </c>
      <c r="AD3811" s="153">
        <f>VLOOKUP(D3811,'Dados Base'!$B:$K,9,FALSE)*31536000/VLOOKUP($F3811,F:H,MATCH(H3810,F3810:AF3810,0),FALSE)</f>
        <v>18216.499466382069</v>
      </c>
      <c r="AE3811" s="153">
        <f>VLOOKUP(D3811,'Dados Base'!$B:$K,10,FALSE)*31536000/VLOOKUP($F3811,F:H,MATCH(H3810,F3810:AF3810,0),FALSE)</f>
        <v>1430.3948772678764</v>
      </c>
      <c r="AF3811" s="14">
        <v>87.52</v>
      </c>
      <c r="AG3811" s="15">
        <v>100</v>
      </c>
      <c r="AH3811" s="14">
        <v>78.22</v>
      </c>
      <c r="AI3811" s="14">
        <v>13.82</v>
      </c>
      <c r="AJ3811" s="14">
        <v>100</v>
      </c>
      <c r="AK3811" s="72">
        <f>(SUMIFS('Banco de Indicadores Mun. (2)'!I:I,'Banco de Indicadores Mun. (2)'!B:B,'Banco de Indicadores - Mun. (1)'!B3811,'Banco de Indicadores Mun. (2)'!A:A,'Banco de Indicadores - Mun. (1)'!A3811) / VLOOKUP(D3811,'Dados Base'!$B:$K,8,FALSE)) * 100</f>
        <v>0</v>
      </c>
      <c r="AL3811" s="72">
        <f>(SUMIFS('Banco de Indicadores Mun. (2)'!I:I,'Banco de Indicadores Mun. (2)'!B:B,'Banco de Indicadores - Mun. (1)'!B3811,'Banco de Indicadores Mun. (2)'!A:A,'Banco de Indicadores - Mun. (1)'!A3811) / VLOOKUP(D3811,'Dados Base'!$B:$K,9,FALSE)) * 100</f>
        <v>0</v>
      </c>
      <c r="AM3811" s="72">
        <f>(SUMIFS('Banco de Indicadores Mun. (2)'!J:J,'Banco de Indicadores Mun. (2)'!B:B,'Banco de Indicadores - Mun. (1)'!B3811,'Banco de Indicadores Mun. (2)'!A:A,'Banco de Indicadores - Mun. (1)'!A3811) / VLOOKUP(D3811,'Dados Base'!$B:$K,7,FALSE)) * 100</f>
        <v>0</v>
      </c>
      <c r="AN3811" s="72">
        <f>(SUMIFS('Banco de Indicadores Mun. (2)'!K:K,'Banco de Indicadores Mun. (2)'!B:B,'Banco de Indicadores - Mun. (1)'!B3811,'Banco de Indicadores Mun. (2)'!A:A,'Banco de Indicadores - Mun. (1)'!A3811) / VLOOKUP(D3811,'Dados Base'!$B:$K,10,FALSE)) * 100</f>
        <v>0</v>
      </c>
      <c r="AO3811" s="33">
        <v>0</v>
      </c>
      <c r="AP3811" s="34">
        <v>0</v>
      </c>
      <c r="AQ3811" s="17">
        <v>0</v>
      </c>
      <c r="AR3811" s="24">
        <v>7.3</v>
      </c>
      <c r="AS3811" s="35">
        <v>100</v>
      </c>
      <c r="AT3811" s="35">
        <v>100</v>
      </c>
      <c r="AU3811" s="35">
        <v>89.306358381502889</v>
      </c>
      <c r="AV3811" s="7">
        <v>10</v>
      </c>
      <c r="AW3811" s="36">
        <v>0</v>
      </c>
      <c r="AX3811" s="36">
        <v>0</v>
      </c>
      <c r="AY3811" s="117">
        <v>1.1325566357346049</v>
      </c>
    </row>
    <row r="3812" spans="1:51" ht="15" x14ac:dyDescent="0.25">
      <c r="A3812" s="144">
        <v>2012</v>
      </c>
      <c r="B3812" s="77" t="s">
        <v>587</v>
      </c>
      <c r="C3812" s="78">
        <v>5</v>
      </c>
      <c r="D3812" s="77">
        <v>3552403</v>
      </c>
      <c r="E3812" s="78">
        <v>35524035</v>
      </c>
      <c r="F3812" s="78" t="str">
        <f t="shared" si="168"/>
        <v>355240352012</v>
      </c>
      <c r="G3812" s="96">
        <v>1.9919745992159843</v>
      </c>
      <c r="H3812" s="80">
        <f t="shared" si="167"/>
        <v>249690</v>
      </c>
      <c r="I3812" s="91">
        <v>246750</v>
      </c>
      <c r="J3812" s="91">
        <v>2940</v>
      </c>
      <c r="K3812" s="83">
        <f>(H3812)/VLOOKUP(D3812,'Dados Base'!$B:$K,6,FALSE)</f>
        <v>1631.6408547343658</v>
      </c>
      <c r="L3812" s="88">
        <f t="shared" si="169"/>
        <v>98.822539949537429</v>
      </c>
      <c r="M3812" s="93">
        <v>1</v>
      </c>
      <c r="N3812" s="98">
        <v>0.76200000000000001</v>
      </c>
      <c r="O3812" s="91">
        <v>70</v>
      </c>
      <c r="P3812" s="91" t="s">
        <v>691</v>
      </c>
      <c r="Q3812" s="91" t="s">
        <v>691</v>
      </c>
      <c r="R3812" s="91" t="s">
        <v>691</v>
      </c>
      <c r="S3812" s="91">
        <v>393</v>
      </c>
      <c r="T3812" s="91" t="s">
        <v>691</v>
      </c>
      <c r="U3812" s="91">
        <v>1640</v>
      </c>
      <c r="V3812" s="91">
        <v>1197</v>
      </c>
      <c r="W3812" s="99">
        <v>0</v>
      </c>
      <c r="X3812" s="19">
        <v>0.84264219447916666</v>
      </c>
      <c r="Y3812" s="29">
        <v>146.01</v>
      </c>
      <c r="Z3812" s="30">
        <v>1419</v>
      </c>
      <c r="AA3812" s="30">
        <v>11722</v>
      </c>
      <c r="AB3812" s="31">
        <v>20</v>
      </c>
      <c r="AC3812" s="32">
        <v>2</v>
      </c>
      <c r="AD3812" s="153">
        <f>VLOOKUP(D3812,'Dados Base'!$B:$K,9,FALSE)*31536000/VLOOKUP($F3812,F:H,MATCH(H3811,F3811:AF3811,0),FALSE)</f>
        <v>229.86711522287638</v>
      </c>
      <c r="AE3812" s="153">
        <f>VLOOKUP(D3812,'Dados Base'!$B:$K,10,FALSE)*31536000/VLOOKUP($F3812,F:H,MATCH(H3811,F3811:AF3811,0),FALSE)</f>
        <v>30.312147062357315</v>
      </c>
      <c r="AF3812" s="14">
        <v>96.87</v>
      </c>
      <c r="AG3812" s="15">
        <v>98.7</v>
      </c>
      <c r="AH3812" s="14">
        <v>94.07</v>
      </c>
      <c r="AI3812" s="14">
        <v>56.67</v>
      </c>
      <c r="AJ3812" s="14">
        <v>97.4</v>
      </c>
      <c r="AK3812" s="72">
        <f>(SUMIFS('Banco de Indicadores Mun. (2)'!I:I,'Banco de Indicadores Mun. (2)'!B:B,'Banco de Indicadores - Mun. (1)'!B3812,'Banco de Indicadores Mun. (2)'!A:A,'Banco de Indicadores - Mun. (1)'!A3812) / VLOOKUP(D3812,'Dados Base'!$B:$K,8,FALSE)) * 100</f>
        <v>0</v>
      </c>
      <c r="AL3812" s="72">
        <f>(SUMIFS('Banco de Indicadores Mun. (2)'!I:I,'Banco de Indicadores Mun. (2)'!B:B,'Banco de Indicadores - Mun. (1)'!B3812,'Banco de Indicadores Mun. (2)'!A:A,'Banco de Indicadores - Mun. (1)'!A3812) / VLOOKUP(D3812,'Dados Base'!$B:$K,9,FALSE)) * 100</f>
        <v>0</v>
      </c>
      <c r="AM3812" s="72">
        <f>(SUMIFS('Banco de Indicadores Mun. (2)'!J:J,'Banco de Indicadores Mun. (2)'!B:B,'Banco de Indicadores - Mun. (1)'!B3812,'Banco de Indicadores Mun. (2)'!A:A,'Banco de Indicadores - Mun. (1)'!A3812) / VLOOKUP(D3812,'Dados Base'!$B:$K,7,FALSE)) * 100</f>
        <v>0</v>
      </c>
      <c r="AN3812" s="72">
        <f>(SUMIFS('Banco de Indicadores Mun. (2)'!K:K,'Banco de Indicadores Mun. (2)'!B:B,'Banco de Indicadores - Mun. (1)'!B3812,'Banco de Indicadores Mun. (2)'!A:A,'Banco de Indicadores - Mun. (1)'!A3812) / VLOOKUP(D3812,'Dados Base'!$B:$K,10,FALSE)) * 100</f>
        <v>0</v>
      </c>
      <c r="AO3812" s="33">
        <v>1</v>
      </c>
      <c r="AP3812" s="34">
        <v>0.80099323160719293</v>
      </c>
      <c r="AQ3812" s="17">
        <v>0</v>
      </c>
      <c r="AR3812" s="24">
        <v>9.8000000000000007</v>
      </c>
      <c r="AS3812" s="35">
        <v>88</v>
      </c>
      <c r="AT3812" s="35">
        <v>11.44</v>
      </c>
      <c r="AU3812" s="35">
        <v>10.798264972224336</v>
      </c>
      <c r="AV3812" s="7">
        <v>2.72</v>
      </c>
      <c r="AW3812" s="36">
        <v>0</v>
      </c>
      <c r="AX3812" s="36">
        <v>2</v>
      </c>
      <c r="AY3812" s="117">
        <v>2.5619340792672634</v>
      </c>
    </row>
    <row r="3813" spans="1:51" ht="15" x14ac:dyDescent="0.25">
      <c r="A3813" s="144">
        <v>2012</v>
      </c>
      <c r="B3813" s="77" t="s">
        <v>588</v>
      </c>
      <c r="C3813" s="78">
        <v>18</v>
      </c>
      <c r="D3813" s="77">
        <v>3552551</v>
      </c>
      <c r="E3813" s="78">
        <v>355255118</v>
      </c>
      <c r="F3813" s="78" t="str">
        <f t="shared" si="168"/>
        <v>3552551182012</v>
      </c>
      <c r="G3813" s="96">
        <v>1.864425528527125</v>
      </c>
      <c r="H3813" s="80">
        <f t="shared" si="167"/>
        <v>3498</v>
      </c>
      <c r="I3813" s="91">
        <v>2335</v>
      </c>
      <c r="J3813" s="91">
        <v>1163</v>
      </c>
      <c r="K3813" s="83">
        <f>(H3813)/VLOOKUP(D3813,'Dados Base'!$B:$K,6,FALSE)</f>
        <v>10.668211900332428</v>
      </c>
      <c r="L3813" s="88">
        <f t="shared" si="169"/>
        <v>66.752429959977135</v>
      </c>
      <c r="M3813" s="93">
        <v>4</v>
      </c>
      <c r="N3813" s="98">
        <v>0.69899999999999995</v>
      </c>
      <c r="O3813" s="91">
        <v>40</v>
      </c>
      <c r="P3813" s="91" t="s">
        <v>691</v>
      </c>
      <c r="Q3813" s="91" t="s">
        <v>691</v>
      </c>
      <c r="R3813" s="91" t="s">
        <v>691</v>
      </c>
      <c r="S3813" s="91">
        <v>2</v>
      </c>
      <c r="T3813" s="91" t="s">
        <v>691</v>
      </c>
      <c r="U3813" s="91">
        <v>21</v>
      </c>
      <c r="V3813" s="91">
        <v>17</v>
      </c>
      <c r="W3813" s="99">
        <v>33.164099999999998</v>
      </c>
      <c r="X3813" s="19">
        <v>6.0795968750000009E-3</v>
      </c>
      <c r="Y3813" s="29">
        <v>0.93</v>
      </c>
      <c r="Z3813" s="30">
        <v>91</v>
      </c>
      <c r="AA3813" s="30">
        <v>34</v>
      </c>
      <c r="AB3813" s="31">
        <v>0</v>
      </c>
      <c r="AC3813" s="32">
        <v>0</v>
      </c>
      <c r="AD3813" s="153">
        <f>VLOOKUP(D3813,'Dados Base'!$B:$K,9,FALSE)*31536000/VLOOKUP($F3813,F:H,MATCH(H3812,F3812:AF3812,0),FALSE)</f>
        <v>22268.130360205832</v>
      </c>
      <c r="AE3813" s="153">
        <f>VLOOKUP(D3813,'Dados Base'!$B:$K,10,FALSE)*31536000/VLOOKUP($F3813,F:H,MATCH(H3812,F3812:AF3812,0),FALSE)</f>
        <v>1803.0874785591773</v>
      </c>
      <c r="AF3813" s="14">
        <v>66.739999999999995</v>
      </c>
      <c r="AG3813" s="15">
        <v>66.7</v>
      </c>
      <c r="AH3813" s="14" t="s">
        <v>692</v>
      </c>
      <c r="AI3813" s="14">
        <v>28.57</v>
      </c>
      <c r="AJ3813" s="14">
        <v>100</v>
      </c>
      <c r="AK3813" s="72">
        <f>(SUMIFS('Banco de Indicadores Mun. (2)'!I:I,'Banco de Indicadores Mun. (2)'!B:B,'Banco de Indicadores - Mun. (1)'!B3813,'Banco de Indicadores Mun. (2)'!A:A,'Banco de Indicadores - Mun. (1)'!A3813) / VLOOKUP(D3813,'Dados Base'!$B:$K,8,FALSE)) * 100</f>
        <v>0</v>
      </c>
      <c r="AL3813" s="72">
        <f>(SUMIFS('Banco de Indicadores Mun. (2)'!I:I,'Banco de Indicadores Mun. (2)'!B:B,'Banco de Indicadores - Mun. (1)'!B3813,'Banco de Indicadores Mun. (2)'!A:A,'Banco de Indicadores - Mun. (1)'!A3813) / VLOOKUP(D3813,'Dados Base'!$B:$K,9,FALSE)) * 100</f>
        <v>0</v>
      </c>
      <c r="AM3813" s="72">
        <f>(SUMIFS('Banco de Indicadores Mun. (2)'!J:J,'Banco de Indicadores Mun. (2)'!B:B,'Banco de Indicadores - Mun. (1)'!B3813,'Banco de Indicadores Mun. (2)'!A:A,'Banco de Indicadores - Mun. (1)'!A3813) / VLOOKUP(D3813,'Dados Base'!$B:$K,7,FALSE)) * 100</f>
        <v>0</v>
      </c>
      <c r="AN3813" s="72">
        <f>(SUMIFS('Banco de Indicadores Mun. (2)'!K:K,'Banco de Indicadores Mun. (2)'!B:B,'Banco de Indicadores - Mun. (1)'!B3813,'Banco de Indicadores Mun. (2)'!A:A,'Banco de Indicadores - Mun. (1)'!A3813) / VLOOKUP(D3813,'Dados Base'!$B:$K,10,FALSE)) * 100</f>
        <v>0</v>
      </c>
      <c r="AO3813" s="33">
        <v>0</v>
      </c>
      <c r="AP3813" s="34">
        <v>0</v>
      </c>
      <c r="AQ3813" s="17">
        <v>0</v>
      </c>
      <c r="AR3813" s="24">
        <v>7.3</v>
      </c>
      <c r="AS3813" s="35">
        <v>95</v>
      </c>
      <c r="AT3813" s="35">
        <v>95</v>
      </c>
      <c r="AU3813" s="35">
        <v>72.8</v>
      </c>
      <c r="AV3813" s="7">
        <v>7.68</v>
      </c>
      <c r="AW3813" s="36">
        <v>0</v>
      </c>
      <c r="AX3813" s="36">
        <v>0</v>
      </c>
      <c r="AY3813" s="117">
        <v>0</v>
      </c>
    </row>
    <row r="3814" spans="1:51" ht="15" x14ac:dyDescent="0.25">
      <c r="A3814" s="144">
        <v>2012</v>
      </c>
      <c r="B3814" s="77" t="s">
        <v>589</v>
      </c>
      <c r="C3814" s="78">
        <v>6</v>
      </c>
      <c r="D3814" s="77">
        <v>3552502</v>
      </c>
      <c r="E3814" s="78">
        <v>35525026</v>
      </c>
      <c r="F3814" s="78" t="str">
        <f t="shared" si="168"/>
        <v>355250262012</v>
      </c>
      <c r="G3814" s="96">
        <v>1.3042381886981369</v>
      </c>
      <c r="H3814" s="80">
        <f t="shared" si="167"/>
        <v>267953</v>
      </c>
      <c r="I3814" s="91">
        <v>258520</v>
      </c>
      <c r="J3814" s="91">
        <v>9433</v>
      </c>
      <c r="K3814" s="83">
        <f>(H3814)/VLOOKUP(D3814,'Dados Base'!$B:$K,6,FALSE)</f>
        <v>1301.5640938456306</v>
      </c>
      <c r="L3814" s="88">
        <f t="shared" si="169"/>
        <v>96.479606498154524</v>
      </c>
      <c r="M3814" s="93">
        <v>2</v>
      </c>
      <c r="N3814" s="98">
        <v>0.76500000000000001</v>
      </c>
      <c r="O3814" s="91">
        <v>120</v>
      </c>
      <c r="P3814" s="91" t="s">
        <v>691</v>
      </c>
      <c r="Q3814" s="91" t="s">
        <v>691</v>
      </c>
      <c r="R3814" s="91" t="s">
        <v>691</v>
      </c>
      <c r="S3814" s="91">
        <v>376</v>
      </c>
      <c r="T3814" s="91" t="s">
        <v>691</v>
      </c>
      <c r="U3814" s="91">
        <v>1860</v>
      </c>
      <c r="V3814" s="91">
        <v>1222</v>
      </c>
      <c r="W3814" s="99">
        <v>0</v>
      </c>
      <c r="X3814" s="19">
        <v>0.9266791651979166</v>
      </c>
      <c r="Y3814" s="29">
        <v>154.9</v>
      </c>
      <c r="Z3814" s="30">
        <v>7705</v>
      </c>
      <c r="AA3814" s="30">
        <v>6236</v>
      </c>
      <c r="AB3814" s="31">
        <v>27</v>
      </c>
      <c r="AC3814" s="32">
        <v>1</v>
      </c>
      <c r="AD3814" s="153">
        <f>VLOOKUP(D3814,'Dados Base'!$B:$K,9,FALSE)*31536000/VLOOKUP($F3814,F:H,MATCH(H3813,F3813:AF3813,0),FALSE)</f>
        <v>336.59992610644406</v>
      </c>
      <c r="AE3814" s="153">
        <f>VLOOKUP(D3814,'Dados Base'!$B:$K,10,FALSE)*31536000/VLOOKUP($F3814,F:H,MATCH(H3813,F3813:AF3813,0),FALSE)</f>
        <v>47.076912742160005</v>
      </c>
      <c r="AF3814" s="14">
        <v>99.27</v>
      </c>
      <c r="AG3814" s="15">
        <v>99.5</v>
      </c>
      <c r="AH3814" s="14">
        <v>68.239999999999995</v>
      </c>
      <c r="AI3814" s="14">
        <v>39.58</v>
      </c>
      <c r="AJ3814" s="14">
        <v>100</v>
      </c>
      <c r="AK3814" s="72">
        <f>(SUMIFS('Banco de Indicadores Mun. (2)'!I:I,'Banco de Indicadores Mun. (2)'!B:B,'Banco de Indicadores - Mun. (1)'!B3814,'Banco de Indicadores Mun. (2)'!A:A,'Banco de Indicadores - Mun. (1)'!A3814) / VLOOKUP(D3814,'Dados Base'!$B:$K,8,FALSE)) * 100</f>
        <v>0</v>
      </c>
      <c r="AL3814" s="72">
        <f>(SUMIFS('Banco de Indicadores Mun. (2)'!I:I,'Banco de Indicadores Mun. (2)'!B:B,'Banco de Indicadores - Mun. (1)'!B3814,'Banco de Indicadores Mun. (2)'!A:A,'Banco de Indicadores - Mun. (1)'!A3814) / VLOOKUP(D3814,'Dados Base'!$B:$K,9,FALSE)) * 100</f>
        <v>0</v>
      </c>
      <c r="AM3814" s="72">
        <f>(SUMIFS('Banco de Indicadores Mun. (2)'!J:J,'Banco de Indicadores Mun. (2)'!B:B,'Banco de Indicadores - Mun. (1)'!B3814,'Banco de Indicadores Mun. (2)'!A:A,'Banco de Indicadores - Mun. (1)'!A3814) / VLOOKUP(D3814,'Dados Base'!$B:$K,7,FALSE)) * 100</f>
        <v>0</v>
      </c>
      <c r="AN3814" s="72">
        <f>(SUMIFS('Banco de Indicadores Mun. (2)'!K:K,'Banco de Indicadores Mun. (2)'!B:B,'Banco de Indicadores - Mun. (1)'!B3814,'Banco de Indicadores Mun. (2)'!A:A,'Banco de Indicadores - Mun. (1)'!A3814) / VLOOKUP(D3814,'Dados Base'!$B:$K,10,FALSE)) * 100</f>
        <v>0</v>
      </c>
      <c r="AO3814" s="33">
        <v>1</v>
      </c>
      <c r="AP3814" s="34">
        <v>0</v>
      </c>
      <c r="AQ3814" s="17">
        <v>7</v>
      </c>
      <c r="AR3814" s="24">
        <v>8.3000000000000007</v>
      </c>
      <c r="AS3814" s="35">
        <v>84</v>
      </c>
      <c r="AT3814" s="35">
        <v>58.800000000000011</v>
      </c>
      <c r="AU3814" s="35">
        <v>55.26863209238936</v>
      </c>
      <c r="AV3814" s="7">
        <v>6.1</v>
      </c>
      <c r="AW3814" s="36">
        <v>0</v>
      </c>
      <c r="AX3814" s="36">
        <v>1</v>
      </c>
      <c r="AY3814" s="117">
        <v>0.78295484564560214</v>
      </c>
    </row>
    <row r="3815" spans="1:51" ht="15" x14ac:dyDescent="0.25">
      <c r="A3815" s="144">
        <v>2012</v>
      </c>
      <c r="B3815" s="77" t="s">
        <v>590</v>
      </c>
      <c r="C3815" s="78">
        <v>15</v>
      </c>
      <c r="D3815" s="77">
        <v>3552601</v>
      </c>
      <c r="E3815" s="78">
        <v>355260115</v>
      </c>
      <c r="F3815" s="78" t="str">
        <f t="shared" si="168"/>
        <v>3552601152012</v>
      </c>
      <c r="G3815" s="96">
        <v>0.72872395726102379</v>
      </c>
      <c r="H3815" s="80">
        <f t="shared" si="167"/>
        <v>11480</v>
      </c>
      <c r="I3815" s="91">
        <v>10675</v>
      </c>
      <c r="J3815" s="91">
        <v>805</v>
      </c>
      <c r="K3815" s="83">
        <f>(H3815)/VLOOKUP(D3815,'Dados Base'!$B:$K,6,FALSE)</f>
        <v>33.217592592592588</v>
      </c>
      <c r="L3815" s="88">
        <f t="shared" si="169"/>
        <v>92.987804878048792</v>
      </c>
      <c r="M3815" s="93">
        <v>3</v>
      </c>
      <c r="N3815" s="98">
        <v>0.73499999999999999</v>
      </c>
      <c r="O3815" s="91">
        <v>146</v>
      </c>
      <c r="P3815" s="91" t="s">
        <v>691</v>
      </c>
      <c r="Q3815" s="91" t="s">
        <v>691</v>
      </c>
      <c r="R3815" s="91" t="s">
        <v>691</v>
      </c>
      <c r="S3815" s="91">
        <v>33</v>
      </c>
      <c r="T3815" s="91" t="s">
        <v>691</v>
      </c>
      <c r="U3815" s="91">
        <v>118</v>
      </c>
      <c r="V3815" s="91">
        <v>95</v>
      </c>
      <c r="W3815" s="99">
        <v>0</v>
      </c>
      <c r="X3815" s="19">
        <v>3.2362478750000007E-2</v>
      </c>
      <c r="Y3815" s="29">
        <v>4.26</v>
      </c>
      <c r="Z3815" s="30">
        <v>431</v>
      </c>
      <c r="AA3815" s="30">
        <v>144</v>
      </c>
      <c r="AB3815" s="31">
        <v>1</v>
      </c>
      <c r="AC3815" s="32">
        <v>0</v>
      </c>
      <c r="AD3815" s="153">
        <f>VLOOKUP(D3815,'Dados Base'!$B:$K,9,FALSE)*31536000/VLOOKUP($F3815,F:H,MATCH(H3814,F3814:AF3814,0),FALSE)</f>
        <v>7362.0627177700344</v>
      </c>
      <c r="AE3815" s="153">
        <f>VLOOKUP(D3815,'Dados Base'!$B:$K,10,FALSE)*31536000/VLOOKUP($F3815,F:H,MATCH(H3814,F3814:AF3814,0),FALSE)</f>
        <v>796.64111498257853</v>
      </c>
      <c r="AF3815" s="14">
        <v>92.61</v>
      </c>
      <c r="AG3815" s="15">
        <v>100</v>
      </c>
      <c r="AH3815" s="14">
        <v>91.26</v>
      </c>
      <c r="AI3815" s="14">
        <v>30.48</v>
      </c>
      <c r="AJ3815" s="14">
        <v>99.7</v>
      </c>
      <c r="AK3815" s="72">
        <f>(SUMIFS('Banco de Indicadores Mun. (2)'!I:I,'Banco de Indicadores Mun. (2)'!B:B,'Banco de Indicadores - Mun. (1)'!B3815,'Banco de Indicadores Mun. (2)'!A:A,'Banco de Indicadores - Mun. (1)'!A3815) / VLOOKUP(D3815,'Dados Base'!$B:$K,8,FALSE)) * 100</f>
        <v>0</v>
      </c>
      <c r="AL3815" s="72">
        <f>(SUMIFS('Banco de Indicadores Mun. (2)'!I:I,'Banco de Indicadores Mun. (2)'!B:B,'Banco de Indicadores - Mun. (1)'!B3815,'Banco de Indicadores Mun. (2)'!A:A,'Banco de Indicadores - Mun. (1)'!A3815) / VLOOKUP(D3815,'Dados Base'!$B:$K,9,FALSE)) * 100</f>
        <v>0</v>
      </c>
      <c r="AM3815" s="72">
        <f>(SUMIFS('Banco de Indicadores Mun. (2)'!J:J,'Banco de Indicadores Mun. (2)'!B:B,'Banco de Indicadores - Mun. (1)'!B3815,'Banco de Indicadores Mun. (2)'!A:A,'Banco de Indicadores - Mun. (1)'!A3815) / VLOOKUP(D3815,'Dados Base'!$B:$K,7,FALSE)) * 100</f>
        <v>0</v>
      </c>
      <c r="AN3815" s="72">
        <f>(SUMIFS('Banco de Indicadores Mun. (2)'!K:K,'Banco de Indicadores Mun. (2)'!B:B,'Banco de Indicadores - Mun. (1)'!B3815,'Banco de Indicadores Mun. (2)'!A:A,'Banco de Indicadores - Mun. (1)'!A3815) / VLOOKUP(D3815,'Dados Base'!$B:$K,10,FALSE)) * 100</f>
        <v>0</v>
      </c>
      <c r="AO3815" s="33">
        <v>0</v>
      </c>
      <c r="AP3815" s="34">
        <v>0</v>
      </c>
      <c r="AQ3815" s="17">
        <v>0</v>
      </c>
      <c r="AR3815" s="24">
        <v>6.3</v>
      </c>
      <c r="AS3815" s="35">
        <v>100</v>
      </c>
      <c r="AT3815" s="35">
        <v>100</v>
      </c>
      <c r="AU3815" s="35">
        <v>74.956521739130437</v>
      </c>
      <c r="AV3815" s="7">
        <v>8.3800000000000008</v>
      </c>
      <c r="AW3815" s="36">
        <v>0</v>
      </c>
      <c r="AX3815" s="36">
        <v>0</v>
      </c>
      <c r="AY3815" s="117">
        <v>7.6034178385304463</v>
      </c>
    </row>
    <row r="3816" spans="1:51" ht="15" x14ac:dyDescent="0.25">
      <c r="A3816" s="144">
        <v>2012</v>
      </c>
      <c r="B3816" s="77" t="s">
        <v>591</v>
      </c>
      <c r="C3816" s="78">
        <v>13</v>
      </c>
      <c r="D3816" s="77">
        <v>3552700</v>
      </c>
      <c r="E3816" s="78">
        <v>355270013</v>
      </c>
      <c r="F3816" s="78" t="str">
        <f t="shared" si="168"/>
        <v>3552700132012</v>
      </c>
      <c r="G3816" s="96">
        <v>1.103528967537315</v>
      </c>
      <c r="H3816" s="80">
        <f t="shared" si="167"/>
        <v>14922</v>
      </c>
      <c r="I3816" s="91">
        <v>12947</v>
      </c>
      <c r="J3816" s="91">
        <v>1975</v>
      </c>
      <c r="K3816" s="83">
        <f>(H3816)/VLOOKUP(D3816,'Dados Base'!$B:$K,6,FALSE)</f>
        <v>40.719314522730997</v>
      </c>
      <c r="L3816" s="88">
        <f t="shared" si="169"/>
        <v>86.764508778984052</v>
      </c>
      <c r="M3816" s="93">
        <v>4</v>
      </c>
      <c r="N3816" s="98">
        <v>0.70399999999999996</v>
      </c>
      <c r="O3816" s="91">
        <v>143</v>
      </c>
      <c r="P3816" s="91" t="s">
        <v>691</v>
      </c>
      <c r="Q3816" s="91" t="s">
        <v>691</v>
      </c>
      <c r="R3816" s="91" t="s">
        <v>691</v>
      </c>
      <c r="S3816" s="91">
        <v>74</v>
      </c>
      <c r="T3816" s="91" t="s">
        <v>691</v>
      </c>
      <c r="U3816" s="91">
        <v>156</v>
      </c>
      <c r="V3816" s="91">
        <v>88</v>
      </c>
      <c r="W3816" s="99">
        <v>0</v>
      </c>
      <c r="X3816" s="19">
        <v>3.4283623657917393E-2</v>
      </c>
      <c r="Y3816" s="29">
        <v>5.12</v>
      </c>
      <c r="Z3816" s="30">
        <v>639</v>
      </c>
      <c r="AA3816" s="30">
        <v>52</v>
      </c>
      <c r="AB3816" s="31">
        <v>0</v>
      </c>
      <c r="AC3816" s="32">
        <v>0</v>
      </c>
      <c r="AD3816" s="153">
        <f>VLOOKUP(D3816,'Dados Base'!$B:$K,9,FALSE)*31536000/VLOOKUP($F3816,F:H,MATCH(H3815,F3815:AF3815,0),FALSE)</f>
        <v>6382.4366706875753</v>
      </c>
      <c r="AE3816" s="153">
        <f>VLOOKUP(D3816,'Dados Base'!$B:$K,10,FALSE)*31536000/VLOOKUP($F3816,F:H,MATCH(H3815,F3815:AF3815,0),FALSE)</f>
        <v>634.01688781664666</v>
      </c>
      <c r="AF3816" s="14" t="s">
        <v>692</v>
      </c>
      <c r="AG3816" s="15">
        <v>85.6</v>
      </c>
      <c r="AH3816" s="14">
        <v>87.08</v>
      </c>
      <c r="AI3816" s="14" t="s">
        <v>692</v>
      </c>
      <c r="AJ3816" s="14" t="s">
        <v>692</v>
      </c>
      <c r="AK3816" s="72">
        <f>(SUMIFS('Banco de Indicadores Mun. (2)'!I:I,'Banco de Indicadores Mun. (2)'!B:B,'Banco de Indicadores - Mun. (1)'!B3816,'Banco de Indicadores Mun. (2)'!A:A,'Banco de Indicadores - Mun. (1)'!A3816) / VLOOKUP(D3816,'Dados Base'!$B:$K,8,FALSE)) * 100</f>
        <v>0</v>
      </c>
      <c r="AL3816" s="72">
        <f>(SUMIFS('Banco de Indicadores Mun. (2)'!I:I,'Banco de Indicadores Mun. (2)'!B:B,'Banco de Indicadores - Mun. (1)'!B3816,'Banco de Indicadores Mun. (2)'!A:A,'Banco de Indicadores - Mun. (1)'!A3816) / VLOOKUP(D3816,'Dados Base'!$B:$K,9,FALSE)) * 100</f>
        <v>0</v>
      </c>
      <c r="AM3816" s="72">
        <f>(SUMIFS('Banco de Indicadores Mun. (2)'!J:J,'Banco de Indicadores Mun. (2)'!B:B,'Banco de Indicadores - Mun. (1)'!B3816,'Banco de Indicadores Mun. (2)'!A:A,'Banco de Indicadores - Mun. (1)'!A3816) / VLOOKUP(D3816,'Dados Base'!$B:$K,7,FALSE)) * 100</f>
        <v>0</v>
      </c>
      <c r="AN3816" s="72">
        <f>(SUMIFS('Banco de Indicadores Mun. (2)'!K:K,'Banco de Indicadores Mun. (2)'!B:B,'Banco de Indicadores - Mun. (1)'!B3816,'Banco de Indicadores Mun. (2)'!A:A,'Banco de Indicadores - Mun. (1)'!A3816) / VLOOKUP(D3816,'Dados Base'!$B:$K,10,FALSE)) * 100</f>
        <v>0</v>
      </c>
      <c r="AO3816" s="33">
        <v>0</v>
      </c>
      <c r="AP3816" s="34">
        <v>0</v>
      </c>
      <c r="AQ3816" s="17">
        <v>0</v>
      </c>
      <c r="AR3816" s="24">
        <v>8.1</v>
      </c>
      <c r="AS3816" s="35">
        <v>97.41</v>
      </c>
      <c r="AT3816" s="35">
        <v>92.539500000000004</v>
      </c>
      <c r="AU3816" s="35">
        <v>92.474674384949353</v>
      </c>
      <c r="AV3816" s="7">
        <v>9.89</v>
      </c>
      <c r="AW3816" s="36">
        <v>0</v>
      </c>
      <c r="AX3816" s="36">
        <v>0</v>
      </c>
      <c r="AY3816" s="117">
        <v>17.314602209471712</v>
      </c>
    </row>
    <row r="3817" spans="1:51" ht="15" x14ac:dyDescent="0.25">
      <c r="A3817" s="144">
        <v>2012</v>
      </c>
      <c r="B3817" s="77" t="s">
        <v>592</v>
      </c>
      <c r="C3817" s="78">
        <v>6</v>
      </c>
      <c r="D3817" s="77">
        <v>3552809</v>
      </c>
      <c r="E3817" s="78">
        <v>35528096</v>
      </c>
      <c r="F3817" s="78" t="str">
        <f t="shared" si="168"/>
        <v>355280962012</v>
      </c>
      <c r="G3817" s="96">
        <v>1.9852534817600409</v>
      </c>
      <c r="H3817" s="80">
        <f t="shared" si="167"/>
        <v>252089</v>
      </c>
      <c r="I3817" s="91">
        <v>252089</v>
      </c>
      <c r="J3817" s="91">
        <v>0</v>
      </c>
      <c r="K3817" s="83">
        <f>(H3817)/VLOOKUP(D3817,'Dados Base'!$B:$K,6,FALSE)</f>
        <v>12309.033203125</v>
      </c>
      <c r="L3817" s="88">
        <f t="shared" si="169"/>
        <v>100</v>
      </c>
      <c r="M3817" s="93">
        <v>2</v>
      </c>
      <c r="N3817" s="98">
        <v>0.76900000000000002</v>
      </c>
      <c r="O3817" s="91">
        <v>10</v>
      </c>
      <c r="P3817" s="91" t="s">
        <v>691</v>
      </c>
      <c r="Q3817" s="91" t="s">
        <v>691</v>
      </c>
      <c r="R3817" s="91" t="s">
        <v>691</v>
      </c>
      <c r="S3817" s="91">
        <v>450</v>
      </c>
      <c r="T3817" s="91" t="s">
        <v>691</v>
      </c>
      <c r="U3817" s="91">
        <v>1432</v>
      </c>
      <c r="V3817" s="91">
        <v>1059</v>
      </c>
      <c r="W3817" s="99">
        <v>0</v>
      </c>
      <c r="X3817" s="19">
        <v>0.87822672453703698</v>
      </c>
      <c r="Y3817" s="29">
        <v>150.96</v>
      </c>
      <c r="Z3817" s="30">
        <v>2211</v>
      </c>
      <c r="AA3817" s="30">
        <v>11376</v>
      </c>
      <c r="AB3817" s="31">
        <v>8</v>
      </c>
      <c r="AC3817" s="32">
        <v>2</v>
      </c>
      <c r="AD3817" s="153">
        <f>VLOOKUP(D3817,'Dados Base'!$B:$K,9,FALSE)*31536000/VLOOKUP($F3817,F:H,MATCH(H3816,F3816:AF3816,0),FALSE)</f>
        <v>40.031576149693166</v>
      </c>
      <c r="AE3817" s="153">
        <f>VLOOKUP(D3817,'Dados Base'!$B:$K,10,FALSE)*31536000/VLOOKUP($F3817,F:H,MATCH(H3816,F3816:AF3816,0),FALSE)</f>
        <v>6.2549337733895554</v>
      </c>
      <c r="AF3817" s="14">
        <v>100</v>
      </c>
      <c r="AG3817" s="15">
        <v>100</v>
      </c>
      <c r="AH3817" s="14">
        <v>83.28</v>
      </c>
      <c r="AI3817" s="14">
        <v>35.880000000000003</v>
      </c>
      <c r="AJ3817" s="14">
        <v>100</v>
      </c>
      <c r="AK3817" s="72">
        <f>(SUMIFS('Banco de Indicadores Mun. (2)'!I:I,'Banco de Indicadores Mun. (2)'!B:B,'Banco de Indicadores - Mun. (1)'!B3817,'Banco de Indicadores Mun. (2)'!A:A,'Banco de Indicadores - Mun. (1)'!A3817) / VLOOKUP(D3817,'Dados Base'!$B:$K,8,FALSE)) * 100</f>
        <v>0</v>
      </c>
      <c r="AL3817" s="72">
        <f>(SUMIFS('Banco de Indicadores Mun. (2)'!I:I,'Banco de Indicadores Mun. (2)'!B:B,'Banco de Indicadores - Mun. (1)'!B3817,'Banco de Indicadores Mun. (2)'!A:A,'Banco de Indicadores - Mun. (1)'!A3817) / VLOOKUP(D3817,'Dados Base'!$B:$K,9,FALSE)) * 100</f>
        <v>0</v>
      </c>
      <c r="AM3817" s="72">
        <f>(SUMIFS('Banco de Indicadores Mun. (2)'!J:J,'Banco de Indicadores Mun. (2)'!B:B,'Banco de Indicadores - Mun. (1)'!B3817,'Banco de Indicadores Mun. (2)'!A:A,'Banco de Indicadores - Mun. (1)'!A3817) / VLOOKUP(D3817,'Dados Base'!$B:$K,7,FALSE)) * 100</f>
        <v>0</v>
      </c>
      <c r="AN3817" s="72">
        <f>(SUMIFS('Banco de Indicadores Mun. (2)'!K:K,'Banco de Indicadores Mun. (2)'!B:B,'Banco de Indicadores - Mun. (1)'!B3817,'Banco de Indicadores Mun. (2)'!A:A,'Banco de Indicadores - Mun. (1)'!A3817) / VLOOKUP(D3817,'Dados Base'!$B:$K,10,FALSE)) * 100</f>
        <v>0</v>
      </c>
      <c r="AO3817" s="33">
        <v>1</v>
      </c>
      <c r="AP3817" s="34">
        <v>0</v>
      </c>
      <c r="AQ3817" s="17">
        <v>0</v>
      </c>
      <c r="AR3817" s="24">
        <v>8.3000000000000007</v>
      </c>
      <c r="AS3817" s="35">
        <v>87</v>
      </c>
      <c r="AT3817" s="35">
        <v>29.580000000000002</v>
      </c>
      <c r="AU3817" s="35">
        <v>16.272907926694636</v>
      </c>
      <c r="AV3817" s="7">
        <v>2.87</v>
      </c>
      <c r="AW3817" s="36">
        <v>0</v>
      </c>
      <c r="AX3817" s="36">
        <v>2</v>
      </c>
      <c r="AY3817" s="117">
        <v>3.1462692614539769</v>
      </c>
    </row>
    <row r="3818" spans="1:51" ht="15" x14ac:dyDescent="0.25">
      <c r="A3818" s="144">
        <v>2012</v>
      </c>
      <c r="B3818" s="77" t="s">
        <v>593</v>
      </c>
      <c r="C3818" s="78">
        <v>22</v>
      </c>
      <c r="D3818" s="77">
        <v>3552908</v>
      </c>
      <c r="E3818" s="78">
        <v>355290822</v>
      </c>
      <c r="F3818" s="78" t="str">
        <f t="shared" si="168"/>
        <v>3552908222012</v>
      </c>
      <c r="G3818" s="96">
        <v>0.77983523290698908</v>
      </c>
      <c r="H3818" s="80">
        <f t="shared" si="167"/>
        <v>5780</v>
      </c>
      <c r="I3818" s="91">
        <v>4945</v>
      </c>
      <c r="J3818" s="91">
        <v>835</v>
      </c>
      <c r="K3818" s="83">
        <f>(H3818)/VLOOKUP(D3818,'Dados Base'!$B:$K,6,FALSE)</f>
        <v>9.5017343130969412</v>
      </c>
      <c r="L3818" s="88">
        <f t="shared" si="169"/>
        <v>85.553633217993081</v>
      </c>
      <c r="M3818" s="93">
        <v>4</v>
      </c>
      <c r="N3818" s="98">
        <v>0.72299999999999998</v>
      </c>
      <c r="O3818" s="91">
        <v>72</v>
      </c>
      <c r="P3818" s="91" t="s">
        <v>691</v>
      </c>
      <c r="Q3818" s="91" t="s">
        <v>691</v>
      </c>
      <c r="R3818" s="91" t="s">
        <v>691</v>
      </c>
      <c r="S3818" s="91">
        <v>8</v>
      </c>
      <c r="T3818" s="91" t="s">
        <v>691</v>
      </c>
      <c r="U3818" s="91">
        <v>35</v>
      </c>
      <c r="V3818" s="91">
        <v>21</v>
      </c>
      <c r="W3818" s="99">
        <v>21.866399999999999</v>
      </c>
      <c r="X3818" s="19">
        <v>1.2979411458333333E-2</v>
      </c>
      <c r="Y3818" s="29">
        <v>1.97</v>
      </c>
      <c r="Z3818" s="30">
        <v>210</v>
      </c>
      <c r="AA3818" s="30">
        <v>55</v>
      </c>
      <c r="AB3818" s="31">
        <v>1</v>
      </c>
      <c r="AC3818" s="32">
        <v>0</v>
      </c>
      <c r="AD3818" s="153">
        <f>VLOOKUP(D3818,'Dados Base'!$B:$K,9,FALSE)*31536000/VLOOKUP($F3818,F:H,MATCH(H3817,F3817:AF3817,0),FALSE)</f>
        <v>24715.930795847751</v>
      </c>
      <c r="AE3818" s="153">
        <f>VLOOKUP(D3818,'Dados Base'!$B:$K,10,FALSE)*31536000/VLOOKUP($F3818,F:H,MATCH(H3817,F3817:AF3817,0),FALSE)</f>
        <v>3491.8754325259524</v>
      </c>
      <c r="AF3818" s="14">
        <v>86.23</v>
      </c>
      <c r="AG3818" s="15">
        <v>100</v>
      </c>
      <c r="AH3818" s="14">
        <v>78.849999999999994</v>
      </c>
      <c r="AI3818" s="14">
        <v>25.48</v>
      </c>
      <c r="AJ3818" s="14">
        <v>100</v>
      </c>
      <c r="AK3818" s="72">
        <f>(SUMIFS('Banco de Indicadores Mun. (2)'!I:I,'Banco de Indicadores Mun. (2)'!B:B,'Banco de Indicadores - Mun. (1)'!B3818,'Banco de Indicadores Mun. (2)'!A:A,'Banco de Indicadores - Mun. (1)'!A3818) / VLOOKUP(D3818,'Dados Base'!$B:$K,8,FALSE)) * 100</f>
        <v>0</v>
      </c>
      <c r="AL3818" s="72">
        <f>(SUMIFS('Banco de Indicadores Mun. (2)'!I:I,'Banco de Indicadores Mun. (2)'!B:B,'Banco de Indicadores - Mun. (1)'!B3818,'Banco de Indicadores Mun. (2)'!A:A,'Banco de Indicadores - Mun. (1)'!A3818) / VLOOKUP(D3818,'Dados Base'!$B:$K,9,FALSE)) * 100</f>
        <v>0</v>
      </c>
      <c r="AM3818" s="72">
        <f>(SUMIFS('Banco de Indicadores Mun. (2)'!J:J,'Banco de Indicadores Mun. (2)'!B:B,'Banco de Indicadores - Mun. (1)'!B3818,'Banco de Indicadores Mun. (2)'!A:A,'Banco de Indicadores - Mun. (1)'!A3818) / VLOOKUP(D3818,'Dados Base'!$B:$K,7,FALSE)) * 100</f>
        <v>0</v>
      </c>
      <c r="AN3818" s="72">
        <f>(SUMIFS('Banco de Indicadores Mun. (2)'!K:K,'Banco de Indicadores Mun. (2)'!B:B,'Banco de Indicadores - Mun. (1)'!B3818,'Banco de Indicadores Mun. (2)'!A:A,'Banco de Indicadores - Mun. (1)'!A3818) / VLOOKUP(D3818,'Dados Base'!$B:$K,10,FALSE)) * 100</f>
        <v>0</v>
      </c>
      <c r="AO3818" s="33">
        <v>0</v>
      </c>
      <c r="AP3818" s="34">
        <v>0</v>
      </c>
      <c r="AQ3818" s="17">
        <v>0</v>
      </c>
      <c r="AR3818" s="24">
        <v>6.7</v>
      </c>
      <c r="AS3818" s="35">
        <v>98</v>
      </c>
      <c r="AT3818" s="35">
        <v>98</v>
      </c>
      <c r="AU3818" s="35">
        <v>79.245283018867923</v>
      </c>
      <c r="AV3818" s="7">
        <v>8.6300000000000008</v>
      </c>
      <c r="AW3818" s="36">
        <v>0</v>
      </c>
      <c r="AX3818" s="36">
        <v>0</v>
      </c>
      <c r="AY3818" s="117">
        <v>0.12489044841699451</v>
      </c>
    </row>
    <row r="3819" spans="1:51" ht="15" x14ac:dyDescent="0.25">
      <c r="A3819" s="144">
        <v>2012</v>
      </c>
      <c r="B3819" s="77" t="s">
        <v>594</v>
      </c>
      <c r="C3819" s="78">
        <v>14</v>
      </c>
      <c r="D3819" s="77">
        <v>3553005</v>
      </c>
      <c r="E3819" s="78">
        <v>355300514</v>
      </c>
      <c r="F3819" s="78" t="str">
        <f t="shared" si="168"/>
        <v>3553005142012</v>
      </c>
      <c r="G3819" s="96">
        <v>3.3803783129655818</v>
      </c>
      <c r="H3819" s="80">
        <f t="shared" si="167"/>
        <v>11314</v>
      </c>
      <c r="I3819" s="91">
        <v>8105</v>
      </c>
      <c r="J3819" s="91">
        <v>3209</v>
      </c>
      <c r="K3819" s="83">
        <f>(H3819)/VLOOKUP(D3819,'Dados Base'!$B:$K,6,FALSE)</f>
        <v>77.599451303155007</v>
      </c>
      <c r="L3819" s="88">
        <f t="shared" si="169"/>
        <v>71.636910022980388</v>
      </c>
      <c r="M3819" s="93">
        <v>3</v>
      </c>
      <c r="N3819" s="98">
        <v>0.70899999999999996</v>
      </c>
      <c r="O3819" s="91">
        <v>46</v>
      </c>
      <c r="P3819" s="91" t="s">
        <v>691</v>
      </c>
      <c r="Q3819" s="91" t="s">
        <v>691</v>
      </c>
      <c r="R3819" s="91" t="s">
        <v>691</v>
      </c>
      <c r="S3819" s="91">
        <v>75</v>
      </c>
      <c r="T3819" s="91" t="s">
        <v>691</v>
      </c>
      <c r="U3819" s="91">
        <v>120</v>
      </c>
      <c r="V3819" s="91">
        <v>50</v>
      </c>
      <c r="W3819" s="99">
        <v>0.49780000000000002</v>
      </c>
      <c r="X3819" s="19">
        <v>3.2655634865740739E-2</v>
      </c>
      <c r="Y3819" s="29">
        <v>3.25</v>
      </c>
      <c r="Z3819" s="30">
        <v>359</v>
      </c>
      <c r="AA3819" s="30">
        <v>79</v>
      </c>
      <c r="AB3819" s="31">
        <v>1</v>
      </c>
      <c r="AC3819" s="32">
        <v>0</v>
      </c>
      <c r="AD3819" s="153">
        <f>VLOOKUP(D3819,'Dados Base'!$B:$K,9,FALSE)*31536000/VLOOKUP($F3819,F:H,MATCH(H3818,F3818:AF3818,0),FALSE)</f>
        <v>4599.1161392964468</v>
      </c>
      <c r="AE3819" s="153">
        <f>VLOOKUP(D3819,'Dados Base'!$B:$K,10,FALSE)*31536000/VLOOKUP($F3819,F:H,MATCH(H3818,F3818:AF3818,0),FALSE)</f>
        <v>557.46862294502375</v>
      </c>
      <c r="AF3819" s="14">
        <v>94.82</v>
      </c>
      <c r="AG3819" s="15">
        <v>71.599999999999994</v>
      </c>
      <c r="AH3819" s="14">
        <v>80.790000000000006</v>
      </c>
      <c r="AI3819" s="14">
        <v>20.11</v>
      </c>
      <c r="AJ3819" s="14">
        <v>100</v>
      </c>
      <c r="AK3819" s="72">
        <f>(SUMIFS('Banco de Indicadores Mun. (2)'!I:I,'Banco de Indicadores Mun. (2)'!B:B,'Banco de Indicadores - Mun. (1)'!B3819,'Banco de Indicadores Mun. (2)'!A:A,'Banco de Indicadores - Mun. (1)'!A3819) / VLOOKUP(D3819,'Dados Base'!$B:$K,8,FALSE)) * 100</f>
        <v>0</v>
      </c>
      <c r="AL3819" s="72">
        <f>(SUMIFS('Banco de Indicadores Mun. (2)'!I:I,'Banco de Indicadores Mun. (2)'!B:B,'Banco de Indicadores - Mun. (1)'!B3819,'Banco de Indicadores Mun. (2)'!A:A,'Banco de Indicadores - Mun. (1)'!A3819) / VLOOKUP(D3819,'Dados Base'!$B:$K,9,FALSE)) * 100</f>
        <v>0</v>
      </c>
      <c r="AM3819" s="72">
        <f>(SUMIFS('Banco de Indicadores Mun. (2)'!J:J,'Banco de Indicadores Mun. (2)'!B:B,'Banco de Indicadores - Mun. (1)'!B3819,'Banco de Indicadores Mun. (2)'!A:A,'Banco de Indicadores - Mun. (1)'!A3819) / VLOOKUP(D3819,'Dados Base'!$B:$K,7,FALSE)) * 100</f>
        <v>0</v>
      </c>
      <c r="AN3819" s="72">
        <f>(SUMIFS('Banco de Indicadores Mun. (2)'!K:K,'Banco de Indicadores Mun. (2)'!B:B,'Banco de Indicadores - Mun. (1)'!B3819,'Banco de Indicadores Mun. (2)'!A:A,'Banco de Indicadores - Mun. (1)'!A3819) / VLOOKUP(D3819,'Dados Base'!$B:$K,10,FALSE)) * 100</f>
        <v>0</v>
      </c>
      <c r="AO3819" s="33">
        <v>0</v>
      </c>
      <c r="AP3819" s="34">
        <v>0</v>
      </c>
      <c r="AQ3819" s="17">
        <v>0</v>
      </c>
      <c r="AR3819" s="24">
        <v>8.5</v>
      </c>
      <c r="AS3819" s="35">
        <v>100</v>
      </c>
      <c r="AT3819" s="35">
        <v>100</v>
      </c>
      <c r="AU3819" s="35">
        <v>81.963470319634695</v>
      </c>
      <c r="AV3819" s="7">
        <v>9.6999999999999993</v>
      </c>
      <c r="AW3819" s="36">
        <v>0</v>
      </c>
      <c r="AX3819" s="36">
        <v>0</v>
      </c>
      <c r="AY3819" s="117">
        <v>23.211640830021725</v>
      </c>
    </row>
    <row r="3820" spans="1:51" ht="15" x14ac:dyDescent="0.25">
      <c r="A3820" s="144">
        <v>2012</v>
      </c>
      <c r="B3820" s="77" t="s">
        <v>595</v>
      </c>
      <c r="C3820" s="78">
        <v>15</v>
      </c>
      <c r="D3820" s="77">
        <v>3553104</v>
      </c>
      <c r="E3820" s="78">
        <v>355310415</v>
      </c>
      <c r="F3820" s="78" t="str">
        <f t="shared" si="168"/>
        <v>3553104152012</v>
      </c>
      <c r="G3820" s="96">
        <v>0.42687169264221669</v>
      </c>
      <c r="H3820" s="80">
        <f t="shared" si="167"/>
        <v>5923</v>
      </c>
      <c r="I3820" s="91">
        <v>5403</v>
      </c>
      <c r="J3820" s="91">
        <v>520</v>
      </c>
      <c r="K3820" s="83">
        <f>(H3820)/VLOOKUP(D3820,'Dados Base'!$B:$K,6,FALSE)</f>
        <v>55.391377536706251</v>
      </c>
      <c r="L3820" s="88">
        <f t="shared" si="169"/>
        <v>91.220665203444199</v>
      </c>
      <c r="M3820" s="93">
        <v>4</v>
      </c>
      <c r="N3820" s="98">
        <v>0.71</v>
      </c>
      <c r="O3820" s="91">
        <v>71</v>
      </c>
      <c r="P3820" s="91" t="s">
        <v>691</v>
      </c>
      <c r="Q3820" s="91" t="s">
        <v>691</v>
      </c>
      <c r="R3820" s="91" t="s">
        <v>691</v>
      </c>
      <c r="S3820" s="91">
        <v>2</v>
      </c>
      <c r="T3820" s="91" t="s">
        <v>691</v>
      </c>
      <c r="U3820" s="91">
        <v>66</v>
      </c>
      <c r="V3820" s="91">
        <v>22</v>
      </c>
      <c r="W3820" s="99">
        <v>0</v>
      </c>
      <c r="X3820" s="19">
        <v>1.3871234114583332E-2</v>
      </c>
      <c r="Y3820" s="29">
        <v>2.15</v>
      </c>
      <c r="Z3820" s="30">
        <v>159</v>
      </c>
      <c r="AA3820" s="30">
        <v>131</v>
      </c>
      <c r="AB3820" s="31">
        <v>1</v>
      </c>
      <c r="AC3820" s="32">
        <v>0</v>
      </c>
      <c r="AD3820" s="153">
        <f>VLOOKUP(D3820,'Dados Base'!$B:$K,9,FALSE)*31536000/VLOOKUP($F3820,F:H,MATCH(H3819,F3819:AF3819,0),FALSE)</f>
        <v>4312.7063987843994</v>
      </c>
      <c r="AE3820" s="153">
        <f>VLOOKUP(D3820,'Dados Base'!$B:$K,10,FALSE)*31536000/VLOOKUP($F3820,F:H,MATCH(H3819,F3819:AF3819,0),FALSE)</f>
        <v>479.18959986493331</v>
      </c>
      <c r="AF3820" s="14">
        <v>89.93</v>
      </c>
      <c r="AG3820" s="15">
        <v>90.6</v>
      </c>
      <c r="AH3820" s="14" t="s">
        <v>692</v>
      </c>
      <c r="AI3820" s="14">
        <v>66.09</v>
      </c>
      <c r="AJ3820" s="14">
        <v>99.3</v>
      </c>
      <c r="AK3820" s="72">
        <f>(SUMIFS('Banco de Indicadores Mun. (2)'!I:I,'Banco de Indicadores Mun. (2)'!B:B,'Banco de Indicadores - Mun. (1)'!B3820,'Banco de Indicadores Mun. (2)'!A:A,'Banco de Indicadores - Mun. (1)'!A3820) / VLOOKUP(D3820,'Dados Base'!$B:$K,8,FALSE)) * 100</f>
        <v>0</v>
      </c>
      <c r="AL3820" s="72">
        <f>(SUMIFS('Banco de Indicadores Mun. (2)'!I:I,'Banco de Indicadores Mun. (2)'!B:B,'Banco de Indicadores - Mun. (1)'!B3820,'Banco de Indicadores Mun. (2)'!A:A,'Banco de Indicadores - Mun. (1)'!A3820) / VLOOKUP(D3820,'Dados Base'!$B:$K,9,FALSE)) * 100</f>
        <v>0</v>
      </c>
      <c r="AM3820" s="72">
        <f>(SUMIFS('Banco de Indicadores Mun. (2)'!J:J,'Banco de Indicadores Mun. (2)'!B:B,'Banco de Indicadores - Mun. (1)'!B3820,'Banco de Indicadores Mun. (2)'!A:A,'Banco de Indicadores - Mun. (1)'!A3820) / VLOOKUP(D3820,'Dados Base'!$B:$K,7,FALSE)) * 100</f>
        <v>0</v>
      </c>
      <c r="AN3820" s="72">
        <f>(SUMIFS('Banco de Indicadores Mun. (2)'!K:K,'Banco de Indicadores Mun. (2)'!B:B,'Banco de Indicadores - Mun. (1)'!B3820,'Banco de Indicadores Mun. (2)'!A:A,'Banco de Indicadores - Mun. (1)'!A3820) / VLOOKUP(D3820,'Dados Base'!$B:$K,10,FALSE)) * 100</f>
        <v>0</v>
      </c>
      <c r="AO3820" s="33">
        <v>0</v>
      </c>
      <c r="AP3820" s="34">
        <v>0</v>
      </c>
      <c r="AQ3820" s="17">
        <v>0</v>
      </c>
      <c r="AR3820" s="24">
        <v>8.1999999999999993</v>
      </c>
      <c r="AS3820" s="35">
        <v>100</v>
      </c>
      <c r="AT3820" s="35">
        <v>100</v>
      </c>
      <c r="AU3820" s="35">
        <v>54.827586206896548</v>
      </c>
      <c r="AV3820" s="7">
        <v>6.78</v>
      </c>
      <c r="AW3820" s="36">
        <v>1</v>
      </c>
      <c r="AX3820" s="36">
        <v>0</v>
      </c>
      <c r="AY3820" s="117">
        <v>190.081620537194</v>
      </c>
    </row>
    <row r="3821" spans="1:51" ht="15" x14ac:dyDescent="0.25">
      <c r="A3821" s="144">
        <v>2012</v>
      </c>
      <c r="B3821" s="77" t="s">
        <v>596</v>
      </c>
      <c r="C3821" s="78">
        <v>15</v>
      </c>
      <c r="D3821" s="77">
        <v>3553203</v>
      </c>
      <c r="E3821" s="78">
        <v>355320315</v>
      </c>
      <c r="F3821" s="78" t="str">
        <f t="shared" si="168"/>
        <v>3553203152012</v>
      </c>
      <c r="G3821" s="96">
        <v>0.89076460726897899</v>
      </c>
      <c r="H3821" s="80">
        <f t="shared" si="167"/>
        <v>6045</v>
      </c>
      <c r="I3821" s="91">
        <v>5553</v>
      </c>
      <c r="J3821" s="91">
        <v>492</v>
      </c>
      <c r="K3821" s="83">
        <f>(H3821)/VLOOKUP(D3821,'Dados Base'!$B:$K,6,FALSE)</f>
        <v>45.740012106537534</v>
      </c>
      <c r="L3821" s="88">
        <f t="shared" si="169"/>
        <v>91.861042183622828</v>
      </c>
      <c r="M3821" s="93">
        <v>4</v>
      </c>
      <c r="N3821" s="98">
        <v>0.76</v>
      </c>
      <c r="O3821" s="91">
        <v>46</v>
      </c>
      <c r="P3821" s="91" t="s">
        <v>691</v>
      </c>
      <c r="Q3821" s="91" t="s">
        <v>691</v>
      </c>
      <c r="R3821" s="91" t="s">
        <v>691</v>
      </c>
      <c r="S3821" s="91">
        <v>6</v>
      </c>
      <c r="T3821" s="91" t="s">
        <v>691</v>
      </c>
      <c r="U3821" s="91">
        <v>51</v>
      </c>
      <c r="V3821" s="91">
        <v>26</v>
      </c>
      <c r="W3821" s="99">
        <v>0</v>
      </c>
      <c r="X3821" s="19">
        <v>1.4375765624999997E-2</v>
      </c>
      <c r="Y3821" s="29">
        <v>1.98</v>
      </c>
      <c r="Z3821" s="30">
        <v>169</v>
      </c>
      <c r="AA3821" s="30">
        <v>99</v>
      </c>
      <c r="AB3821" s="31">
        <v>3</v>
      </c>
      <c r="AC3821" s="32">
        <v>0</v>
      </c>
      <c r="AD3821" s="153">
        <f>VLOOKUP(D3821,'Dados Base'!$B:$K,9,FALSE)*31536000/VLOOKUP($F3821,F:H,MATCH(H3820,F3820:AF3820,0),FALSE)</f>
        <v>8033.9851116625314</v>
      </c>
      <c r="AE3821" s="153">
        <f>VLOOKUP(D3821,'Dados Base'!$B:$K,10,FALSE)*31536000/VLOOKUP($F3821,F:H,MATCH(H3820,F3820:AF3820,0),FALSE)</f>
        <v>939.0372208436728</v>
      </c>
      <c r="AF3821" s="14">
        <v>91.32</v>
      </c>
      <c r="AG3821" s="15">
        <v>91.2</v>
      </c>
      <c r="AH3821" s="14" t="s">
        <v>692</v>
      </c>
      <c r="AI3821" s="14">
        <v>0</v>
      </c>
      <c r="AJ3821" s="14">
        <v>100</v>
      </c>
      <c r="AK3821" s="72">
        <f>(SUMIFS('Banco de Indicadores Mun. (2)'!I:I,'Banco de Indicadores Mun. (2)'!B:B,'Banco de Indicadores - Mun. (1)'!B3821,'Banco de Indicadores Mun. (2)'!A:A,'Banco de Indicadores - Mun. (1)'!A3821) / VLOOKUP(D3821,'Dados Base'!$B:$K,8,FALSE)) * 100</f>
        <v>0</v>
      </c>
      <c r="AL3821" s="72">
        <f>(SUMIFS('Banco de Indicadores Mun. (2)'!I:I,'Banco de Indicadores Mun. (2)'!B:B,'Banco de Indicadores - Mun. (1)'!B3821,'Banco de Indicadores Mun. (2)'!A:A,'Banco de Indicadores - Mun. (1)'!A3821) / VLOOKUP(D3821,'Dados Base'!$B:$K,9,FALSE)) * 100</f>
        <v>0</v>
      </c>
      <c r="AM3821" s="72">
        <f>(SUMIFS('Banco de Indicadores Mun. (2)'!J:J,'Banco de Indicadores Mun. (2)'!B:B,'Banco de Indicadores - Mun. (1)'!B3821,'Banco de Indicadores Mun. (2)'!A:A,'Banco de Indicadores - Mun. (1)'!A3821) / VLOOKUP(D3821,'Dados Base'!$B:$K,7,FALSE)) * 100</f>
        <v>0</v>
      </c>
      <c r="AN3821" s="72">
        <f>(SUMIFS('Banco de Indicadores Mun. (2)'!K:K,'Banco de Indicadores Mun. (2)'!B:B,'Banco de Indicadores - Mun. (1)'!B3821,'Banco de Indicadores Mun. (2)'!A:A,'Banco de Indicadores - Mun. (1)'!A3821) / VLOOKUP(D3821,'Dados Base'!$B:$K,10,FALSE)) * 100</f>
        <v>0</v>
      </c>
      <c r="AO3821" s="33">
        <v>0</v>
      </c>
      <c r="AP3821" s="34">
        <v>0</v>
      </c>
      <c r="AQ3821" s="17">
        <v>0</v>
      </c>
      <c r="AR3821" s="24">
        <v>8.6999999999999993</v>
      </c>
      <c r="AS3821" s="35">
        <v>100</v>
      </c>
      <c r="AT3821" s="35">
        <v>100</v>
      </c>
      <c r="AU3821" s="35">
        <v>63.059701492537314</v>
      </c>
      <c r="AV3821" s="7">
        <v>7.29</v>
      </c>
      <c r="AW3821" s="36">
        <v>0</v>
      </c>
      <c r="AX3821" s="36">
        <v>0</v>
      </c>
      <c r="AY3821" s="117">
        <v>39.275255520654007</v>
      </c>
    </row>
    <row r="3822" spans="1:51" ht="15" x14ac:dyDescent="0.25">
      <c r="A3822" s="144">
        <v>2012</v>
      </c>
      <c r="B3822" s="77" t="s">
        <v>597</v>
      </c>
      <c r="C3822" s="78">
        <v>4</v>
      </c>
      <c r="D3822" s="77">
        <v>3553302</v>
      </c>
      <c r="E3822" s="78">
        <v>35533024</v>
      </c>
      <c r="F3822" s="78" t="str">
        <f t="shared" si="168"/>
        <v>355330242012</v>
      </c>
      <c r="G3822" s="96">
        <v>4.4159929718534663E-2</v>
      </c>
      <c r="H3822" s="80">
        <f t="shared" si="167"/>
        <v>22473</v>
      </c>
      <c r="I3822" s="91">
        <v>20094</v>
      </c>
      <c r="J3822" s="91">
        <v>2379</v>
      </c>
      <c r="K3822" s="83">
        <f>(H3822)/VLOOKUP(D3822,'Dados Base'!$B:$K,6,FALSE)</f>
        <v>40.018163363427533</v>
      </c>
      <c r="L3822" s="88">
        <f t="shared" si="169"/>
        <v>89.413963422774003</v>
      </c>
      <c r="M3822" s="93">
        <v>5</v>
      </c>
      <c r="N3822" s="98">
        <v>0.73099999999999998</v>
      </c>
      <c r="O3822" s="91">
        <v>154</v>
      </c>
      <c r="P3822" s="91" t="s">
        <v>691</v>
      </c>
      <c r="Q3822" s="91" t="s">
        <v>691</v>
      </c>
      <c r="R3822" s="91" t="s">
        <v>691</v>
      </c>
      <c r="S3822" s="91">
        <v>138</v>
      </c>
      <c r="T3822" s="91" t="s">
        <v>691</v>
      </c>
      <c r="U3822" s="91">
        <v>230</v>
      </c>
      <c r="V3822" s="91">
        <v>166</v>
      </c>
      <c r="W3822" s="99">
        <v>0</v>
      </c>
      <c r="X3822" s="19">
        <v>6.3468381854166658E-2</v>
      </c>
      <c r="Y3822" s="29">
        <v>7.97</v>
      </c>
      <c r="Z3822" s="30">
        <v>777</v>
      </c>
      <c r="AA3822" s="30">
        <v>299</v>
      </c>
      <c r="AB3822" s="31">
        <v>3</v>
      </c>
      <c r="AC3822" s="32">
        <v>0</v>
      </c>
      <c r="AD3822" s="153">
        <f>VLOOKUP(D3822,'Dados Base'!$B:$K,9,FALSE)*31536000/VLOOKUP($F3822,F:H,MATCH(H3821,F3821:AF3821,0),FALSE)</f>
        <v>12124.373247897476</v>
      </c>
      <c r="AE3822" s="153">
        <f>VLOOKUP(D3822,'Dados Base'!$B:$K,10,FALSE)*31536000/VLOOKUP($F3822,F:H,MATCH(H3821,F3821:AF3821,0),FALSE)</f>
        <v>1192.7913496195433</v>
      </c>
      <c r="AF3822" s="14">
        <v>92.78</v>
      </c>
      <c r="AG3822" s="15">
        <v>100</v>
      </c>
      <c r="AH3822" s="14">
        <v>91.5</v>
      </c>
      <c r="AI3822" s="14">
        <v>5.49</v>
      </c>
      <c r="AJ3822" s="14">
        <v>99.9</v>
      </c>
      <c r="AK3822" s="72">
        <f>(SUMIFS('Banco de Indicadores Mun. (2)'!I:I,'Banco de Indicadores Mun. (2)'!B:B,'Banco de Indicadores - Mun. (1)'!B3822,'Banco de Indicadores Mun. (2)'!A:A,'Banco de Indicadores - Mun. (1)'!A3822) / VLOOKUP(D3822,'Dados Base'!$B:$K,8,FALSE)) * 100</f>
        <v>0</v>
      </c>
      <c r="AL3822" s="72">
        <f>(SUMIFS('Banco de Indicadores Mun. (2)'!I:I,'Banco de Indicadores Mun. (2)'!B:B,'Banco de Indicadores - Mun. (1)'!B3822,'Banco de Indicadores Mun. (2)'!A:A,'Banco de Indicadores - Mun. (1)'!A3822) / VLOOKUP(D3822,'Dados Base'!$B:$K,9,FALSE)) * 100</f>
        <v>0</v>
      </c>
      <c r="AM3822" s="72">
        <f>(SUMIFS('Banco de Indicadores Mun. (2)'!J:J,'Banco de Indicadores Mun. (2)'!B:B,'Banco de Indicadores - Mun. (1)'!B3822,'Banco de Indicadores Mun. (2)'!A:A,'Banco de Indicadores - Mun. (1)'!A3822) / VLOOKUP(D3822,'Dados Base'!$B:$K,7,FALSE)) * 100</f>
        <v>0</v>
      </c>
      <c r="AN3822" s="72">
        <f>(SUMIFS('Banco de Indicadores Mun. (2)'!K:K,'Banco de Indicadores Mun. (2)'!B:B,'Banco de Indicadores - Mun. (1)'!B3822,'Banco de Indicadores Mun. (2)'!A:A,'Banco de Indicadores - Mun. (1)'!A3822) / VLOOKUP(D3822,'Dados Base'!$B:$K,10,FALSE)) * 100</f>
        <v>0</v>
      </c>
      <c r="AO3822" s="33">
        <v>0</v>
      </c>
      <c r="AP3822" s="34">
        <v>0</v>
      </c>
      <c r="AQ3822" s="17">
        <v>0</v>
      </c>
      <c r="AR3822" s="24">
        <v>9</v>
      </c>
      <c r="AS3822" s="35">
        <v>95</v>
      </c>
      <c r="AT3822" s="35">
        <v>90.250000000000014</v>
      </c>
      <c r="AU3822" s="35">
        <v>72.211895910780669</v>
      </c>
      <c r="AV3822" s="7">
        <v>8.0399999999999991</v>
      </c>
      <c r="AW3822" s="36">
        <v>0</v>
      </c>
      <c r="AX3822" s="36">
        <v>0</v>
      </c>
      <c r="AY3822" s="117">
        <v>135.97537441762913</v>
      </c>
    </row>
    <row r="3823" spans="1:51" ht="15" x14ac:dyDescent="0.25">
      <c r="A3823" s="144">
        <v>2012</v>
      </c>
      <c r="B3823" s="77" t="s">
        <v>598</v>
      </c>
      <c r="C3823" s="78">
        <v>15</v>
      </c>
      <c r="D3823" s="77">
        <v>3553401</v>
      </c>
      <c r="E3823" s="78">
        <v>355340115</v>
      </c>
      <c r="F3823" s="78" t="str">
        <f t="shared" si="168"/>
        <v>3553401152012</v>
      </c>
      <c r="G3823" s="96">
        <v>0.57658281983250514</v>
      </c>
      <c r="H3823" s="80">
        <f t="shared" si="167"/>
        <v>24288</v>
      </c>
      <c r="I3823" s="91">
        <v>22166</v>
      </c>
      <c r="J3823" s="91">
        <v>2122</v>
      </c>
      <c r="K3823" s="83">
        <f>(H3823)/VLOOKUP(D3823,'Dados Base'!$B:$K,6,FALSE)</f>
        <v>32.591280544261501</v>
      </c>
      <c r="L3823" s="88">
        <f t="shared" si="169"/>
        <v>91.263175230566546</v>
      </c>
      <c r="M3823" s="93">
        <v>3</v>
      </c>
      <c r="N3823" s="98">
        <v>0.748</v>
      </c>
      <c r="O3823" s="91">
        <v>247</v>
      </c>
      <c r="P3823" s="91" t="s">
        <v>691</v>
      </c>
      <c r="Q3823" s="91" t="s">
        <v>691</v>
      </c>
      <c r="R3823" s="91" t="s">
        <v>691</v>
      </c>
      <c r="S3823" s="91">
        <v>67</v>
      </c>
      <c r="T3823" s="91" t="s">
        <v>691</v>
      </c>
      <c r="U3823" s="91">
        <v>219</v>
      </c>
      <c r="V3823" s="91">
        <v>143</v>
      </c>
      <c r="W3823" s="99">
        <v>0</v>
      </c>
      <c r="X3823" s="19">
        <v>7.0346509444444455E-2</v>
      </c>
      <c r="Y3823" s="29">
        <v>8.77</v>
      </c>
      <c r="Z3823" s="30">
        <v>898</v>
      </c>
      <c r="AA3823" s="30">
        <v>287</v>
      </c>
      <c r="AB3823" s="31">
        <v>2</v>
      </c>
      <c r="AC3823" s="32">
        <v>0</v>
      </c>
      <c r="AD3823" s="153">
        <f>VLOOKUP(D3823,'Dados Base'!$B:$K,9,FALSE)*31536000/VLOOKUP($F3823,F:H,MATCH(H3822,F3822:AF3822,0),FALSE)</f>
        <v>7439.940711462451</v>
      </c>
      <c r="AE3823" s="153">
        <f>VLOOKUP(D3823,'Dados Base'!$B:$K,10,FALSE)*31536000/VLOOKUP($F3823,F:H,MATCH(H3822,F3822:AF3822,0),FALSE)</f>
        <v>753.08300395256936</v>
      </c>
      <c r="AF3823" s="14">
        <v>95.15</v>
      </c>
      <c r="AG3823" s="15" t="s">
        <v>692</v>
      </c>
      <c r="AH3823" s="14">
        <v>98.81</v>
      </c>
      <c r="AI3823" s="14">
        <v>23.08</v>
      </c>
      <c r="AJ3823" s="14">
        <v>99.8</v>
      </c>
      <c r="AK3823" s="72">
        <f>(SUMIFS('Banco de Indicadores Mun. (2)'!I:I,'Banco de Indicadores Mun. (2)'!B:B,'Banco de Indicadores - Mun. (1)'!B3823,'Banco de Indicadores Mun. (2)'!A:A,'Banco de Indicadores - Mun. (1)'!A3823) / VLOOKUP(D3823,'Dados Base'!$B:$K,8,FALSE)) * 100</f>
        <v>0</v>
      </c>
      <c r="AL3823" s="72">
        <f>(SUMIFS('Banco de Indicadores Mun. (2)'!I:I,'Banco de Indicadores Mun. (2)'!B:B,'Banco de Indicadores - Mun. (1)'!B3823,'Banco de Indicadores Mun. (2)'!A:A,'Banco de Indicadores - Mun. (1)'!A3823) / VLOOKUP(D3823,'Dados Base'!$B:$K,9,FALSE)) * 100</f>
        <v>0</v>
      </c>
      <c r="AM3823" s="72">
        <f>(SUMIFS('Banco de Indicadores Mun. (2)'!J:J,'Banco de Indicadores Mun. (2)'!B:B,'Banco de Indicadores - Mun. (1)'!B3823,'Banco de Indicadores Mun. (2)'!A:A,'Banco de Indicadores - Mun. (1)'!A3823) / VLOOKUP(D3823,'Dados Base'!$B:$K,7,FALSE)) * 100</f>
        <v>0</v>
      </c>
      <c r="AN3823" s="72">
        <f>(SUMIFS('Banco de Indicadores Mun. (2)'!K:K,'Banco de Indicadores Mun. (2)'!B:B,'Banco de Indicadores - Mun. (1)'!B3823,'Banco de Indicadores Mun. (2)'!A:A,'Banco de Indicadores - Mun. (1)'!A3823) / VLOOKUP(D3823,'Dados Base'!$B:$K,10,FALSE)) * 100</f>
        <v>0</v>
      </c>
      <c r="AO3823" s="33">
        <v>0</v>
      </c>
      <c r="AP3823" s="34">
        <v>0</v>
      </c>
      <c r="AQ3823" s="17">
        <v>0</v>
      </c>
      <c r="AR3823" s="24">
        <v>8.3000000000000007</v>
      </c>
      <c r="AS3823" s="35">
        <v>96</v>
      </c>
      <c r="AT3823" s="35">
        <v>80.64</v>
      </c>
      <c r="AU3823" s="35">
        <v>75.780590717299575</v>
      </c>
      <c r="AV3823" s="7">
        <v>7.83</v>
      </c>
      <c r="AW3823" s="36">
        <v>1</v>
      </c>
      <c r="AX3823" s="36">
        <v>0</v>
      </c>
      <c r="AY3823" s="117">
        <v>71.738653366369732</v>
      </c>
    </row>
    <row r="3824" spans="1:51" ht="15" x14ac:dyDescent="0.25">
      <c r="A3824" s="144">
        <v>2012</v>
      </c>
      <c r="B3824" s="77" t="s">
        <v>599</v>
      </c>
      <c r="C3824" s="78">
        <v>11</v>
      </c>
      <c r="D3824" s="77">
        <v>3553500</v>
      </c>
      <c r="E3824" s="78">
        <v>355350011</v>
      </c>
      <c r="F3824" s="78" t="str">
        <f t="shared" si="168"/>
        <v>3553500112012</v>
      </c>
      <c r="G3824" s="96">
        <v>-0.69707672315892921</v>
      </c>
      <c r="H3824" s="80">
        <f t="shared" si="167"/>
        <v>7922</v>
      </c>
      <c r="I3824" s="91">
        <v>5723</v>
      </c>
      <c r="J3824" s="91">
        <v>2199</v>
      </c>
      <c r="K3824" s="83">
        <f>(H3824)/VLOOKUP(D3824,'Dados Base'!$B:$K,6,FALSE)</f>
        <v>10.488686464801599</v>
      </c>
      <c r="L3824" s="88">
        <f t="shared" si="169"/>
        <v>72.241858116637218</v>
      </c>
      <c r="M3824" s="93">
        <v>5</v>
      </c>
      <c r="N3824" s="98">
        <v>0.68100000000000005</v>
      </c>
      <c r="O3824" s="91">
        <v>50</v>
      </c>
      <c r="P3824" s="91" t="s">
        <v>691</v>
      </c>
      <c r="Q3824" s="91" t="s">
        <v>691</v>
      </c>
      <c r="R3824" s="91" t="s">
        <v>691</v>
      </c>
      <c r="S3824" s="91">
        <v>16</v>
      </c>
      <c r="T3824" s="91" t="s">
        <v>691</v>
      </c>
      <c r="U3824" s="91">
        <v>40</v>
      </c>
      <c r="V3824" s="91">
        <v>30</v>
      </c>
      <c r="W3824" s="99">
        <v>4.5389999999999997</v>
      </c>
      <c r="X3824" s="19">
        <v>1.3628315625E-2</v>
      </c>
      <c r="Y3824" s="29">
        <v>2.27</v>
      </c>
      <c r="Z3824" s="30">
        <v>134</v>
      </c>
      <c r="AA3824" s="30">
        <v>172</v>
      </c>
      <c r="AB3824" s="31">
        <v>3</v>
      </c>
      <c r="AC3824" s="32">
        <v>1</v>
      </c>
      <c r="AD3824" s="153">
        <f>VLOOKUP(D3824,'Dados Base'!$B:$K,9,FALSE)*31536000/VLOOKUP($F3824,F:H,MATCH(H3823,F3823:AF3823,0),FALSE)</f>
        <v>85468.053521837923</v>
      </c>
      <c r="AE3824" s="153">
        <f>VLOOKUP(D3824,'Dados Base'!$B:$K,10,FALSE)*31536000/VLOOKUP($F3824,F:H,MATCH(H3823,F3823:AF3823,0),FALSE)</f>
        <v>10987.043675839437</v>
      </c>
      <c r="AF3824" s="14">
        <v>66.06</v>
      </c>
      <c r="AG3824" s="15">
        <v>90</v>
      </c>
      <c r="AH3824" s="14">
        <v>54.29</v>
      </c>
      <c r="AI3824" s="14">
        <v>40.04</v>
      </c>
      <c r="AJ3824" s="14">
        <v>92.4</v>
      </c>
      <c r="AK3824" s="72">
        <f>(SUMIFS('Banco de Indicadores Mun. (2)'!I:I,'Banco de Indicadores Mun. (2)'!B:B,'Banco de Indicadores - Mun. (1)'!B3824,'Banco de Indicadores Mun. (2)'!A:A,'Banco de Indicadores - Mun. (1)'!A3824) / VLOOKUP(D3824,'Dados Base'!$B:$K,8,FALSE)) * 100</f>
        <v>0</v>
      </c>
      <c r="AL3824" s="72">
        <f>(SUMIFS('Banco de Indicadores Mun. (2)'!I:I,'Banco de Indicadores Mun. (2)'!B:B,'Banco de Indicadores - Mun. (1)'!B3824,'Banco de Indicadores Mun. (2)'!A:A,'Banco de Indicadores - Mun. (1)'!A3824) / VLOOKUP(D3824,'Dados Base'!$B:$K,9,FALSE)) * 100</f>
        <v>0</v>
      </c>
      <c r="AM3824" s="72">
        <f>(SUMIFS('Banco de Indicadores Mun. (2)'!J:J,'Banco de Indicadores Mun. (2)'!B:B,'Banco de Indicadores - Mun. (1)'!B3824,'Banco de Indicadores Mun. (2)'!A:A,'Banco de Indicadores - Mun. (1)'!A3824) / VLOOKUP(D3824,'Dados Base'!$B:$K,7,FALSE)) * 100</f>
        <v>0</v>
      </c>
      <c r="AN3824" s="72">
        <f>(SUMIFS('Banco de Indicadores Mun. (2)'!K:K,'Banco de Indicadores Mun. (2)'!B:B,'Banco de Indicadores - Mun. (1)'!B3824,'Banco de Indicadores Mun. (2)'!A:A,'Banco de Indicadores - Mun. (1)'!A3824) / VLOOKUP(D3824,'Dados Base'!$B:$K,10,FALSE)) * 100</f>
        <v>0</v>
      </c>
      <c r="AO3824" s="33">
        <v>0</v>
      </c>
      <c r="AP3824" s="34">
        <v>0</v>
      </c>
      <c r="AQ3824" s="17">
        <v>0</v>
      </c>
      <c r="AR3824" s="24">
        <v>9</v>
      </c>
      <c r="AS3824" s="35">
        <v>73</v>
      </c>
      <c r="AT3824" s="35">
        <v>73</v>
      </c>
      <c r="AU3824" s="35">
        <v>43.790849673202615</v>
      </c>
      <c r="AV3824" s="7">
        <v>5.94</v>
      </c>
      <c r="AW3824" s="36">
        <v>0</v>
      </c>
      <c r="AX3824" s="36">
        <v>1</v>
      </c>
      <c r="AY3824" s="117">
        <v>0</v>
      </c>
    </row>
    <row r="3825" spans="1:51" ht="15" x14ac:dyDescent="0.25">
      <c r="A3825" s="144">
        <v>2012</v>
      </c>
      <c r="B3825" s="77" t="s">
        <v>600</v>
      </c>
      <c r="C3825" s="78">
        <v>4</v>
      </c>
      <c r="D3825" s="77">
        <v>3553609</v>
      </c>
      <c r="E3825" s="78">
        <v>35536094</v>
      </c>
      <c r="F3825" s="78" t="str">
        <f t="shared" si="168"/>
        <v>355360942012</v>
      </c>
      <c r="G3825" s="96">
        <v>-0.1969984841880712</v>
      </c>
      <c r="H3825" s="80">
        <f t="shared" si="167"/>
        <v>12704</v>
      </c>
      <c r="I3825" s="91">
        <v>10696</v>
      </c>
      <c r="J3825" s="91">
        <v>2008</v>
      </c>
      <c r="K3825" s="83">
        <f>(H3825)/VLOOKUP(D3825,'Dados Base'!$B:$K,6,FALSE)</f>
        <v>57.59361682836159</v>
      </c>
      <c r="L3825" s="88">
        <f t="shared" si="169"/>
        <v>84.193954659949625</v>
      </c>
      <c r="M3825" s="93">
        <v>3</v>
      </c>
      <c r="N3825" s="98">
        <v>0.751</v>
      </c>
      <c r="O3825" s="91">
        <v>79</v>
      </c>
      <c r="P3825" s="91" t="s">
        <v>691</v>
      </c>
      <c r="Q3825" s="91" t="s">
        <v>691</v>
      </c>
      <c r="R3825" s="91" t="s">
        <v>691</v>
      </c>
      <c r="S3825" s="91">
        <v>26</v>
      </c>
      <c r="T3825" s="91" t="s">
        <v>691</v>
      </c>
      <c r="U3825" s="91">
        <v>96</v>
      </c>
      <c r="V3825" s="91">
        <v>68</v>
      </c>
      <c r="W3825" s="99">
        <v>0</v>
      </c>
      <c r="X3825" s="19">
        <v>3.108700148289634E-2</v>
      </c>
      <c r="Y3825" s="29">
        <v>4.1900000000000004</v>
      </c>
      <c r="Z3825" s="30">
        <v>520</v>
      </c>
      <c r="AA3825" s="30">
        <v>45</v>
      </c>
      <c r="AB3825" s="31">
        <v>2</v>
      </c>
      <c r="AC3825" s="32">
        <v>0</v>
      </c>
      <c r="AD3825" s="153">
        <f>VLOOKUP(D3825,'Dados Base'!$B:$K,9,FALSE)*31536000/VLOOKUP($F3825,F:H,MATCH(H3824,F3824:AF3824,0),FALSE)</f>
        <v>8638.6397984886644</v>
      </c>
      <c r="AE3825" s="153">
        <f>VLOOKUP(D3825,'Dados Base'!$B:$K,10,FALSE)*31536000/VLOOKUP($F3825,F:H,MATCH(H3824,F3824:AF3824,0),FALSE)</f>
        <v>844.00503778337543</v>
      </c>
      <c r="AF3825" s="14" t="s">
        <v>692</v>
      </c>
      <c r="AG3825" s="15" t="s">
        <v>692</v>
      </c>
      <c r="AH3825" s="14" t="s">
        <v>692</v>
      </c>
      <c r="AI3825" s="14" t="s">
        <v>692</v>
      </c>
      <c r="AJ3825" s="14" t="s">
        <v>692</v>
      </c>
      <c r="AK3825" s="72">
        <f>(SUMIFS('Banco de Indicadores Mun. (2)'!I:I,'Banco de Indicadores Mun. (2)'!B:B,'Banco de Indicadores - Mun. (1)'!B3825,'Banco de Indicadores Mun. (2)'!A:A,'Banco de Indicadores - Mun. (1)'!A3825) / VLOOKUP(D3825,'Dados Base'!$B:$K,8,FALSE)) * 100</f>
        <v>0</v>
      </c>
      <c r="AL3825" s="72">
        <f>(SUMIFS('Banco de Indicadores Mun. (2)'!I:I,'Banco de Indicadores Mun. (2)'!B:B,'Banco de Indicadores - Mun. (1)'!B3825,'Banco de Indicadores Mun. (2)'!A:A,'Banco de Indicadores - Mun. (1)'!A3825) / VLOOKUP(D3825,'Dados Base'!$B:$K,9,FALSE)) * 100</f>
        <v>0</v>
      </c>
      <c r="AM3825" s="72">
        <f>(SUMIFS('Banco de Indicadores Mun. (2)'!J:J,'Banco de Indicadores Mun. (2)'!B:B,'Banco de Indicadores - Mun. (1)'!B3825,'Banco de Indicadores Mun. (2)'!A:A,'Banco de Indicadores - Mun. (1)'!A3825) / VLOOKUP(D3825,'Dados Base'!$B:$K,7,FALSE)) * 100</f>
        <v>0</v>
      </c>
      <c r="AN3825" s="72">
        <f>(SUMIFS('Banco de Indicadores Mun. (2)'!K:K,'Banco de Indicadores Mun. (2)'!B:B,'Banco de Indicadores - Mun. (1)'!B3825,'Banco de Indicadores Mun. (2)'!A:A,'Banco de Indicadores - Mun. (1)'!A3825) / VLOOKUP(D3825,'Dados Base'!$B:$K,10,FALSE)) * 100</f>
        <v>0</v>
      </c>
      <c r="AO3825" s="33">
        <v>1</v>
      </c>
      <c r="AP3825" s="34">
        <v>0</v>
      </c>
      <c r="AQ3825" s="17">
        <v>0</v>
      </c>
      <c r="AR3825" s="24">
        <v>10</v>
      </c>
      <c r="AS3825" s="35">
        <v>100</v>
      </c>
      <c r="AT3825" s="35">
        <v>100</v>
      </c>
      <c r="AU3825" s="35">
        <v>92.035398230088489</v>
      </c>
      <c r="AV3825" s="7">
        <v>9.8000000000000007</v>
      </c>
      <c r="AW3825" s="36">
        <v>0</v>
      </c>
      <c r="AX3825" s="36">
        <v>0</v>
      </c>
      <c r="AY3825" s="117">
        <v>77.555209222609221</v>
      </c>
    </row>
    <row r="3826" spans="1:51" ht="15" x14ac:dyDescent="0.25">
      <c r="A3826" s="144">
        <v>2012</v>
      </c>
      <c r="B3826" s="77" t="s">
        <v>601</v>
      </c>
      <c r="C3826" s="78">
        <v>9</v>
      </c>
      <c r="D3826" s="77">
        <v>3553658</v>
      </c>
      <c r="E3826" s="78">
        <v>35536589</v>
      </c>
      <c r="F3826" s="78" t="str">
        <f t="shared" si="168"/>
        <v>355365892012</v>
      </c>
      <c r="G3826" s="96">
        <v>2.9372909727687357E-2</v>
      </c>
      <c r="H3826" s="80">
        <f t="shared" si="167"/>
        <v>2728</v>
      </c>
      <c r="I3826" s="91">
        <v>2620</v>
      </c>
      <c r="J3826" s="91">
        <v>108</v>
      </c>
      <c r="K3826" s="83">
        <f>(H3826)/VLOOKUP(D3826,'Dados Base'!$B:$K,6,FALSE)</f>
        <v>50.322818668142411</v>
      </c>
      <c r="L3826" s="88">
        <f t="shared" si="169"/>
        <v>96.041055718475079</v>
      </c>
      <c r="M3826" s="93">
        <v>3</v>
      </c>
      <c r="N3826" s="98">
        <v>0.75900000000000001</v>
      </c>
      <c r="O3826" s="91">
        <v>20</v>
      </c>
      <c r="P3826" s="91" t="s">
        <v>691</v>
      </c>
      <c r="Q3826" s="91" t="s">
        <v>691</v>
      </c>
      <c r="R3826" s="91" t="s">
        <v>691</v>
      </c>
      <c r="S3826" s="91">
        <v>1</v>
      </c>
      <c r="T3826" s="91" t="s">
        <v>691</v>
      </c>
      <c r="U3826" s="91">
        <v>17</v>
      </c>
      <c r="V3826" s="91">
        <v>11</v>
      </c>
      <c r="W3826" s="99">
        <v>0</v>
      </c>
      <c r="X3826" s="19">
        <v>6.7812021563199093E-3</v>
      </c>
      <c r="Y3826" s="29">
        <v>1.05</v>
      </c>
      <c r="Z3826" s="30">
        <v>117</v>
      </c>
      <c r="AA3826" s="30">
        <v>24</v>
      </c>
      <c r="AB3826" s="31">
        <v>0</v>
      </c>
      <c r="AC3826" s="32">
        <v>1</v>
      </c>
      <c r="AD3826" s="153">
        <f>VLOOKUP(D3826,'Dados Base'!$B:$K,9,FALSE)*31536000/VLOOKUP($F3826,F:H,MATCH(H3825,F3825:AF3825,0),FALSE)</f>
        <v>7976.4809384164218</v>
      </c>
      <c r="AE3826" s="153">
        <f>VLOOKUP(D3826,'Dados Base'!$B:$K,10,FALSE)*31536000/VLOOKUP($F3826,F:H,MATCH(H3825,F3825:AF3825,0),FALSE)</f>
        <v>924.80938416422271</v>
      </c>
      <c r="AF3826" s="14" t="s">
        <v>692</v>
      </c>
      <c r="AG3826" s="15">
        <v>100</v>
      </c>
      <c r="AH3826" s="14" t="s">
        <v>692</v>
      </c>
      <c r="AI3826" s="14" t="s">
        <v>692</v>
      </c>
      <c r="AJ3826" s="14" t="s">
        <v>692</v>
      </c>
      <c r="AK3826" s="72">
        <f>(SUMIFS('Banco de Indicadores Mun. (2)'!I:I,'Banco de Indicadores Mun. (2)'!B:B,'Banco de Indicadores - Mun. (1)'!B3826,'Banco de Indicadores Mun. (2)'!A:A,'Banco de Indicadores - Mun. (1)'!A3826) / VLOOKUP(D3826,'Dados Base'!$B:$K,8,FALSE)) * 100</f>
        <v>0</v>
      </c>
      <c r="AL3826" s="72">
        <f>(SUMIFS('Banco de Indicadores Mun. (2)'!I:I,'Banco de Indicadores Mun. (2)'!B:B,'Banco de Indicadores - Mun. (1)'!B3826,'Banco de Indicadores Mun. (2)'!A:A,'Banco de Indicadores - Mun. (1)'!A3826) / VLOOKUP(D3826,'Dados Base'!$B:$K,9,FALSE)) * 100</f>
        <v>0</v>
      </c>
      <c r="AM3826" s="72">
        <f>(SUMIFS('Banco de Indicadores Mun. (2)'!J:J,'Banco de Indicadores Mun. (2)'!B:B,'Banco de Indicadores - Mun. (1)'!B3826,'Banco de Indicadores Mun. (2)'!A:A,'Banco de Indicadores - Mun. (1)'!A3826) / VLOOKUP(D3826,'Dados Base'!$B:$K,7,FALSE)) * 100</f>
        <v>0</v>
      </c>
      <c r="AN3826" s="72">
        <f>(SUMIFS('Banco de Indicadores Mun. (2)'!K:K,'Banco de Indicadores Mun. (2)'!B:B,'Banco de Indicadores - Mun. (1)'!B3826,'Banco de Indicadores Mun. (2)'!A:A,'Banco de Indicadores - Mun. (1)'!A3826) / VLOOKUP(D3826,'Dados Base'!$B:$K,10,FALSE)) * 100</f>
        <v>0</v>
      </c>
      <c r="AO3826" s="33">
        <v>0</v>
      </c>
      <c r="AP3826" s="34">
        <v>0</v>
      </c>
      <c r="AQ3826" s="17">
        <v>0</v>
      </c>
      <c r="AR3826" s="24">
        <v>7.7</v>
      </c>
      <c r="AS3826" s="35">
        <v>100</v>
      </c>
      <c r="AT3826" s="35">
        <v>100</v>
      </c>
      <c r="AU3826" s="35">
        <v>82.978723404255319</v>
      </c>
      <c r="AV3826" s="7">
        <v>9.6999999999999993</v>
      </c>
      <c r="AW3826" s="36">
        <v>0</v>
      </c>
      <c r="AX3826" s="36">
        <v>1</v>
      </c>
      <c r="AY3826" s="117">
        <v>0</v>
      </c>
    </row>
    <row r="3827" spans="1:51" ht="15" x14ac:dyDescent="0.25">
      <c r="A3827" s="144">
        <v>2012</v>
      </c>
      <c r="B3827" s="77" t="s">
        <v>602</v>
      </c>
      <c r="C3827" s="78">
        <v>16</v>
      </c>
      <c r="D3827" s="77">
        <v>3553708</v>
      </c>
      <c r="E3827" s="78">
        <v>355370816</v>
      </c>
      <c r="F3827" s="78" t="str">
        <f t="shared" si="168"/>
        <v>3553708162012</v>
      </c>
      <c r="G3827" s="96">
        <v>0.29207473274401874</v>
      </c>
      <c r="H3827" s="80">
        <f t="shared" si="167"/>
        <v>54064</v>
      </c>
      <c r="I3827" s="91">
        <v>51451</v>
      </c>
      <c r="J3827" s="91">
        <v>2613</v>
      </c>
      <c r="K3827" s="83">
        <f>(H3827)/VLOOKUP(D3827,'Dados Base'!$B:$K,6,FALSE)</f>
        <v>90.983137558480024</v>
      </c>
      <c r="L3827" s="88">
        <f t="shared" si="169"/>
        <v>95.166839301568501</v>
      </c>
      <c r="M3827" s="93">
        <v>3</v>
      </c>
      <c r="N3827" s="98">
        <v>0.748</v>
      </c>
      <c r="O3827" s="91">
        <v>297</v>
      </c>
      <c r="P3827" s="91" t="s">
        <v>691</v>
      </c>
      <c r="Q3827" s="91" t="s">
        <v>691</v>
      </c>
      <c r="R3827" s="91" t="s">
        <v>691</v>
      </c>
      <c r="S3827" s="91">
        <v>121</v>
      </c>
      <c r="T3827" s="91" t="s">
        <v>691</v>
      </c>
      <c r="U3827" s="91">
        <v>670</v>
      </c>
      <c r="V3827" s="91">
        <v>439</v>
      </c>
      <c r="W3827" s="99">
        <v>0</v>
      </c>
      <c r="X3827" s="19">
        <v>0.15597927048148147</v>
      </c>
      <c r="Y3827" s="29">
        <v>20.58</v>
      </c>
      <c r="Z3827" s="30">
        <v>185</v>
      </c>
      <c r="AA3827" s="30">
        <v>2593</v>
      </c>
      <c r="AB3827" s="31">
        <v>6</v>
      </c>
      <c r="AC3827" s="32">
        <v>1</v>
      </c>
      <c r="AD3827" s="153">
        <f>VLOOKUP(D3827,'Dados Base'!$B:$K,9,FALSE)*31536000/VLOOKUP($F3827,F:H,MATCH(H3826,F3826:AF3826,0),FALSE)</f>
        <v>3062.3705238236166</v>
      </c>
      <c r="AE3827" s="153">
        <f>VLOOKUP(D3827,'Dados Base'!$B:$K,10,FALSE)*31536000/VLOOKUP($F3827,F:H,MATCH(H3826,F3826:AF3826,0),FALSE)</f>
        <v>303.32050902633915</v>
      </c>
      <c r="AF3827" s="14">
        <v>94.78</v>
      </c>
      <c r="AG3827" s="15">
        <v>100</v>
      </c>
      <c r="AH3827" s="14">
        <v>94.92</v>
      </c>
      <c r="AI3827" s="14">
        <v>31.39</v>
      </c>
      <c r="AJ3827" s="14">
        <v>100</v>
      </c>
      <c r="AK3827" s="72">
        <f>(SUMIFS('Banco de Indicadores Mun. (2)'!I:I,'Banco de Indicadores Mun. (2)'!B:B,'Banco de Indicadores - Mun. (1)'!B3827,'Banco de Indicadores Mun. (2)'!A:A,'Banco de Indicadores - Mun. (1)'!A3827) / VLOOKUP(D3827,'Dados Base'!$B:$K,8,FALSE)) * 100</f>
        <v>0</v>
      </c>
      <c r="AL3827" s="72">
        <f>(SUMIFS('Banco de Indicadores Mun. (2)'!I:I,'Banco de Indicadores Mun. (2)'!B:B,'Banco de Indicadores - Mun. (1)'!B3827,'Banco de Indicadores Mun. (2)'!A:A,'Banco de Indicadores - Mun. (1)'!A3827) / VLOOKUP(D3827,'Dados Base'!$B:$K,9,FALSE)) * 100</f>
        <v>0</v>
      </c>
      <c r="AM3827" s="72">
        <f>(SUMIFS('Banco de Indicadores Mun. (2)'!J:J,'Banco de Indicadores Mun. (2)'!B:B,'Banco de Indicadores - Mun. (1)'!B3827,'Banco de Indicadores Mun. (2)'!A:A,'Banco de Indicadores - Mun. (1)'!A3827) / VLOOKUP(D3827,'Dados Base'!$B:$K,7,FALSE)) * 100</f>
        <v>0</v>
      </c>
      <c r="AN3827" s="72">
        <f>(SUMIFS('Banco de Indicadores Mun. (2)'!K:K,'Banco de Indicadores Mun. (2)'!B:B,'Banco de Indicadores - Mun. (1)'!B3827,'Banco de Indicadores Mun. (2)'!A:A,'Banco de Indicadores - Mun. (1)'!A3827) / VLOOKUP(D3827,'Dados Base'!$B:$K,10,FALSE)) * 100</f>
        <v>0</v>
      </c>
      <c r="AO3827" s="33">
        <v>2</v>
      </c>
      <c r="AP3827" s="34">
        <v>0</v>
      </c>
      <c r="AQ3827" s="17">
        <v>0</v>
      </c>
      <c r="AR3827" s="24">
        <v>7.3</v>
      </c>
      <c r="AS3827" s="35">
        <v>100</v>
      </c>
      <c r="AT3827" s="35">
        <v>7.0000000000000009</v>
      </c>
      <c r="AU3827" s="35">
        <v>6.6594672426205896</v>
      </c>
      <c r="AV3827" s="7">
        <v>2.2400000000000002</v>
      </c>
      <c r="AW3827" s="36">
        <v>1</v>
      </c>
      <c r="AX3827" s="36">
        <v>1</v>
      </c>
      <c r="AY3827" s="117">
        <v>46.469801407445296</v>
      </c>
    </row>
    <row r="3828" spans="1:51" ht="15" x14ac:dyDescent="0.25">
      <c r="A3828" s="144">
        <v>2012</v>
      </c>
      <c r="B3828" s="77" t="s">
        <v>603</v>
      </c>
      <c r="C3828" s="78">
        <v>14</v>
      </c>
      <c r="D3828" s="77">
        <v>3553807</v>
      </c>
      <c r="E3828" s="78">
        <v>355380714</v>
      </c>
      <c r="F3828" s="78" t="str">
        <f t="shared" si="168"/>
        <v>3553807142012</v>
      </c>
      <c r="G3828" s="96">
        <v>0.18101987557892496</v>
      </c>
      <c r="H3828" s="80">
        <f t="shared" si="167"/>
        <v>22485</v>
      </c>
      <c r="I3828" s="91">
        <v>19917</v>
      </c>
      <c r="J3828" s="91">
        <v>2568</v>
      </c>
      <c r="K3828" s="83">
        <f>(H3828)/VLOOKUP(D3828,'Dados Base'!$B:$K,6,FALSE)</f>
        <v>50.291887539421595</v>
      </c>
      <c r="L3828" s="88">
        <f t="shared" si="169"/>
        <v>88.579052701801203</v>
      </c>
      <c r="M3828" s="93">
        <v>3</v>
      </c>
      <c r="N3828" s="98">
        <v>0.70099999999999996</v>
      </c>
      <c r="O3828" s="91">
        <v>110</v>
      </c>
      <c r="P3828" s="91" t="s">
        <v>691</v>
      </c>
      <c r="Q3828" s="91" t="s">
        <v>691</v>
      </c>
      <c r="R3828" s="91" t="s">
        <v>691</v>
      </c>
      <c r="S3828" s="91">
        <v>63</v>
      </c>
      <c r="T3828" s="91" t="s">
        <v>691</v>
      </c>
      <c r="U3828" s="91">
        <v>270</v>
      </c>
      <c r="V3828" s="91">
        <v>140</v>
      </c>
      <c r="W3828" s="99">
        <v>13.3254</v>
      </c>
      <c r="X3828" s="19">
        <v>5.9334037378472211E-2</v>
      </c>
      <c r="Y3828" s="29">
        <v>7.85</v>
      </c>
      <c r="Z3828" s="30">
        <v>854</v>
      </c>
      <c r="AA3828" s="30">
        <v>206</v>
      </c>
      <c r="AB3828" s="31">
        <v>3</v>
      </c>
      <c r="AC3828" s="32">
        <v>0</v>
      </c>
      <c r="AD3828" s="153">
        <f>VLOOKUP(D3828,'Dados Base'!$B:$K,9,FALSE)*31536000/VLOOKUP($F3828,F:H,MATCH(H3827,F3827:AF3827,0),FALSE)</f>
        <v>7096.8272181454304</v>
      </c>
      <c r="AE3828" s="153">
        <f>VLOOKUP(D3828,'Dados Base'!$B:$K,10,FALSE)*31536000/VLOOKUP($F3828,F:H,MATCH(H3827,F3827:AF3827,0),FALSE)</f>
        <v>827.4956637758504</v>
      </c>
      <c r="AF3828" s="14">
        <v>86.69</v>
      </c>
      <c r="AG3828" s="15">
        <v>89.5</v>
      </c>
      <c r="AH3828" s="14">
        <v>77.05</v>
      </c>
      <c r="AI3828" s="14">
        <v>36.9</v>
      </c>
      <c r="AJ3828" s="14">
        <v>98.7</v>
      </c>
      <c r="AK3828" s="72">
        <f>(SUMIFS('Banco de Indicadores Mun. (2)'!I:I,'Banco de Indicadores Mun. (2)'!B:B,'Banco de Indicadores - Mun. (1)'!B3828,'Banco de Indicadores Mun. (2)'!A:A,'Banco de Indicadores - Mun. (1)'!A3828) / VLOOKUP(D3828,'Dados Base'!$B:$K,8,FALSE)) * 100</f>
        <v>0</v>
      </c>
      <c r="AL3828" s="72">
        <f>(SUMIFS('Banco de Indicadores Mun. (2)'!I:I,'Banco de Indicadores Mun. (2)'!B:B,'Banco de Indicadores - Mun. (1)'!B3828,'Banco de Indicadores Mun. (2)'!A:A,'Banco de Indicadores - Mun. (1)'!A3828) / VLOOKUP(D3828,'Dados Base'!$B:$K,9,FALSE)) * 100</f>
        <v>0</v>
      </c>
      <c r="AM3828" s="72">
        <f>(SUMIFS('Banco de Indicadores Mun. (2)'!J:J,'Banco de Indicadores Mun. (2)'!B:B,'Banco de Indicadores - Mun. (1)'!B3828,'Banco de Indicadores Mun. (2)'!A:A,'Banco de Indicadores - Mun. (1)'!A3828) / VLOOKUP(D3828,'Dados Base'!$B:$K,7,FALSE)) * 100</f>
        <v>0</v>
      </c>
      <c r="AN3828" s="72">
        <f>(SUMIFS('Banco de Indicadores Mun. (2)'!K:K,'Banco de Indicadores Mun. (2)'!B:B,'Banco de Indicadores - Mun. (1)'!B3828,'Banco de Indicadores Mun. (2)'!A:A,'Banco de Indicadores - Mun. (1)'!A3828) / VLOOKUP(D3828,'Dados Base'!$B:$K,10,FALSE)) * 100</f>
        <v>0</v>
      </c>
      <c r="AO3828" s="33">
        <v>0</v>
      </c>
      <c r="AP3828" s="34">
        <v>0</v>
      </c>
      <c r="AQ3828" s="17">
        <v>0</v>
      </c>
      <c r="AR3828" s="24">
        <v>7.1</v>
      </c>
      <c r="AS3828" s="35">
        <v>96</v>
      </c>
      <c r="AT3828" s="35">
        <v>96.000000000000014</v>
      </c>
      <c r="AU3828" s="35">
        <v>80.566037735849065</v>
      </c>
      <c r="AV3828" s="7">
        <v>9.44</v>
      </c>
      <c r="AW3828" s="36">
        <v>0</v>
      </c>
      <c r="AX3828" s="36">
        <v>0</v>
      </c>
      <c r="AY3828" s="117">
        <v>76.018799363277537</v>
      </c>
    </row>
    <row r="3829" spans="1:51" ht="15" x14ac:dyDescent="0.25">
      <c r="A3829" s="144">
        <v>2012</v>
      </c>
      <c r="B3829" s="77" t="s">
        <v>604</v>
      </c>
      <c r="C3829" s="78">
        <v>14</v>
      </c>
      <c r="D3829" s="77">
        <v>3553856</v>
      </c>
      <c r="E3829" s="78">
        <v>355385614</v>
      </c>
      <c r="F3829" s="78" t="str">
        <f t="shared" si="168"/>
        <v>3553856142012</v>
      </c>
      <c r="G3829" s="96">
        <v>1.3011652107326244</v>
      </c>
      <c r="H3829" s="80">
        <f t="shared" si="167"/>
        <v>5261</v>
      </c>
      <c r="I3829" s="91">
        <v>2908</v>
      </c>
      <c r="J3829" s="91">
        <v>2353</v>
      </c>
      <c r="K3829" s="83">
        <f>(H3829)/VLOOKUP(D3829,'Dados Base'!$B:$K,6,FALSE)</f>
        <v>22.583276098901099</v>
      </c>
      <c r="L3829" s="88">
        <f t="shared" si="169"/>
        <v>55.274662611670792</v>
      </c>
      <c r="M3829" s="93">
        <v>5</v>
      </c>
      <c r="N3829" s="98">
        <v>0.67900000000000005</v>
      </c>
      <c r="O3829" s="91">
        <v>35</v>
      </c>
      <c r="P3829" s="91" t="s">
        <v>691</v>
      </c>
      <c r="Q3829" s="91" t="s">
        <v>691</v>
      </c>
      <c r="R3829" s="91" t="s">
        <v>691</v>
      </c>
      <c r="S3829" s="91">
        <v>3</v>
      </c>
      <c r="T3829" s="91" t="s">
        <v>691</v>
      </c>
      <c r="U3829" s="91">
        <v>31</v>
      </c>
      <c r="V3829" s="91">
        <v>19</v>
      </c>
      <c r="W3829" s="99">
        <v>0</v>
      </c>
      <c r="X3829" s="19">
        <v>1.0472678124999999E-2</v>
      </c>
      <c r="Y3829" s="29">
        <v>1.1499999999999999</v>
      </c>
      <c r="Z3829" s="30">
        <v>84</v>
      </c>
      <c r="AA3829" s="30">
        <v>71</v>
      </c>
      <c r="AB3829" s="31">
        <v>3</v>
      </c>
      <c r="AC3829" s="32">
        <v>0</v>
      </c>
      <c r="AD3829" s="153">
        <f>VLOOKUP(D3829,'Dados Base'!$B:$K,9,FALSE)*31536000/VLOOKUP($F3829,F:H,MATCH(H3828,F3828:AF3828,0),FALSE)</f>
        <v>15824.945827789394</v>
      </c>
      <c r="AE3829" s="153">
        <f>VLOOKUP(D3829,'Dados Base'!$B:$K,10,FALSE)*31536000/VLOOKUP($F3829,F:H,MATCH(H3828,F3828:AF3828,0),FALSE)</f>
        <v>1858.232275232845</v>
      </c>
      <c r="AF3829" s="14">
        <v>76.44</v>
      </c>
      <c r="AG3829" s="15">
        <v>91.4</v>
      </c>
      <c r="AH3829" s="14">
        <v>41.05</v>
      </c>
      <c r="AI3829" s="14">
        <v>30.45</v>
      </c>
      <c r="AJ3829" s="14">
        <v>100</v>
      </c>
      <c r="AK3829" s="72">
        <f>(SUMIFS('Banco de Indicadores Mun. (2)'!I:I,'Banco de Indicadores Mun. (2)'!B:B,'Banco de Indicadores - Mun. (1)'!B3829,'Banco de Indicadores Mun. (2)'!A:A,'Banco de Indicadores - Mun. (1)'!A3829) / VLOOKUP(D3829,'Dados Base'!$B:$K,8,FALSE)) * 100</f>
        <v>0</v>
      </c>
      <c r="AL3829" s="72">
        <f>(SUMIFS('Banco de Indicadores Mun. (2)'!I:I,'Banco de Indicadores Mun. (2)'!B:B,'Banco de Indicadores - Mun. (1)'!B3829,'Banco de Indicadores Mun. (2)'!A:A,'Banco de Indicadores - Mun. (1)'!A3829) / VLOOKUP(D3829,'Dados Base'!$B:$K,9,FALSE)) * 100</f>
        <v>0</v>
      </c>
      <c r="AM3829" s="72">
        <f>(SUMIFS('Banco de Indicadores Mun. (2)'!J:J,'Banco de Indicadores Mun. (2)'!B:B,'Banco de Indicadores - Mun. (1)'!B3829,'Banco de Indicadores Mun. (2)'!A:A,'Banco de Indicadores - Mun. (1)'!A3829) / VLOOKUP(D3829,'Dados Base'!$B:$K,7,FALSE)) * 100</f>
        <v>0</v>
      </c>
      <c r="AN3829" s="72">
        <f>(SUMIFS('Banco de Indicadores Mun. (2)'!K:K,'Banco de Indicadores Mun. (2)'!B:B,'Banco de Indicadores - Mun. (1)'!B3829,'Banco de Indicadores Mun. (2)'!A:A,'Banco de Indicadores - Mun. (1)'!A3829) / VLOOKUP(D3829,'Dados Base'!$B:$K,10,FALSE)) * 100</f>
        <v>0</v>
      </c>
      <c r="AO3829" s="33">
        <v>0</v>
      </c>
      <c r="AP3829" s="34">
        <v>0</v>
      </c>
      <c r="AQ3829" s="17">
        <v>0</v>
      </c>
      <c r="AR3829" s="24">
        <v>9</v>
      </c>
      <c r="AS3829" s="35">
        <v>86</v>
      </c>
      <c r="AT3829" s="35">
        <v>86.000000000000014</v>
      </c>
      <c r="AU3829" s="35">
        <v>54.193548387096783</v>
      </c>
      <c r="AV3829" s="7">
        <v>6.31</v>
      </c>
      <c r="AW3829" s="36">
        <v>0</v>
      </c>
      <c r="AX3829" s="36">
        <v>0</v>
      </c>
      <c r="AY3829" s="117">
        <v>96.410902387416087</v>
      </c>
    </row>
    <row r="3830" spans="1:51" ht="15" x14ac:dyDescent="0.25">
      <c r="A3830" s="144">
        <v>2012</v>
      </c>
      <c r="B3830" s="77" t="s">
        <v>605</v>
      </c>
      <c r="C3830" s="78">
        <v>22</v>
      </c>
      <c r="D3830" s="77">
        <v>3553906</v>
      </c>
      <c r="E3830" s="78">
        <v>355390622</v>
      </c>
      <c r="F3830" s="78" t="str">
        <f t="shared" si="168"/>
        <v>3553906222012</v>
      </c>
      <c r="G3830" s="96">
        <v>1.2386693229107903</v>
      </c>
      <c r="H3830" s="80">
        <f t="shared" si="167"/>
        <v>6734</v>
      </c>
      <c r="I3830" s="91">
        <v>6250</v>
      </c>
      <c r="J3830" s="91">
        <v>484</v>
      </c>
      <c r="K3830" s="83">
        <f>(H3830)/VLOOKUP(D3830,'Dados Base'!$B:$K,6,FALSE)</f>
        <v>34.14461008011358</v>
      </c>
      <c r="L3830" s="88">
        <f t="shared" si="169"/>
        <v>92.812592812592811</v>
      </c>
      <c r="M3830" s="93">
        <v>5</v>
      </c>
      <c r="N3830" s="98">
        <v>0.72599999999999998</v>
      </c>
      <c r="O3830" s="91">
        <v>46</v>
      </c>
      <c r="P3830" s="91" t="s">
        <v>691</v>
      </c>
      <c r="Q3830" s="91" t="s">
        <v>691</v>
      </c>
      <c r="R3830" s="91" t="s">
        <v>691</v>
      </c>
      <c r="S3830" s="91">
        <v>13</v>
      </c>
      <c r="T3830" s="91" t="s">
        <v>691</v>
      </c>
      <c r="U3830" s="91">
        <v>51</v>
      </c>
      <c r="V3830" s="91">
        <v>21</v>
      </c>
      <c r="W3830" s="99">
        <v>0</v>
      </c>
      <c r="X3830" s="19">
        <v>1.6200180208333331E-2</v>
      </c>
      <c r="Y3830" s="29">
        <v>2.4900000000000002</v>
      </c>
      <c r="Z3830" s="30">
        <v>266</v>
      </c>
      <c r="AA3830" s="30">
        <v>70</v>
      </c>
      <c r="AB3830" s="31">
        <v>0</v>
      </c>
      <c r="AC3830" s="32">
        <v>0</v>
      </c>
      <c r="AD3830" s="153">
        <f>VLOOKUP(D3830,'Dados Base'!$B:$K,9,FALSE)*31536000/VLOOKUP($F3830,F:H,MATCH(H3829,F3829:AF3829,0),FALSE)</f>
        <v>6884.1580041580046</v>
      </c>
      <c r="AE3830" s="153">
        <f>VLOOKUP(D3830,'Dados Base'!$B:$K,10,FALSE)*31536000/VLOOKUP($F3830,F:H,MATCH(H3829,F3829:AF3829,0),FALSE)</f>
        <v>936.62013662013635</v>
      </c>
      <c r="AF3830" s="14">
        <v>92.38</v>
      </c>
      <c r="AG3830" s="15">
        <v>100</v>
      </c>
      <c r="AH3830" s="14">
        <v>95.81</v>
      </c>
      <c r="AI3830" s="14">
        <v>17.350000000000001</v>
      </c>
      <c r="AJ3830" s="14">
        <v>99.9</v>
      </c>
      <c r="AK3830" s="72">
        <f>(SUMIFS('Banco de Indicadores Mun. (2)'!I:I,'Banco de Indicadores Mun. (2)'!B:B,'Banco de Indicadores - Mun. (1)'!B3830,'Banco de Indicadores Mun. (2)'!A:A,'Banco de Indicadores - Mun. (1)'!A3830) / VLOOKUP(D3830,'Dados Base'!$B:$K,8,FALSE)) * 100</f>
        <v>0</v>
      </c>
      <c r="AL3830" s="72">
        <f>(SUMIFS('Banco de Indicadores Mun. (2)'!I:I,'Banco de Indicadores Mun. (2)'!B:B,'Banco de Indicadores - Mun. (1)'!B3830,'Banco de Indicadores Mun. (2)'!A:A,'Banco de Indicadores - Mun. (1)'!A3830) / VLOOKUP(D3830,'Dados Base'!$B:$K,9,FALSE)) * 100</f>
        <v>0</v>
      </c>
      <c r="AM3830" s="72">
        <f>(SUMIFS('Banco de Indicadores Mun. (2)'!J:J,'Banco de Indicadores Mun. (2)'!B:B,'Banco de Indicadores - Mun. (1)'!B3830,'Banco de Indicadores Mun. (2)'!A:A,'Banco de Indicadores - Mun. (1)'!A3830) / VLOOKUP(D3830,'Dados Base'!$B:$K,7,FALSE)) * 100</f>
        <v>0</v>
      </c>
      <c r="AN3830" s="72">
        <f>(SUMIFS('Banco de Indicadores Mun. (2)'!K:K,'Banco de Indicadores Mun. (2)'!B:B,'Banco de Indicadores - Mun. (1)'!B3830,'Banco de Indicadores Mun. (2)'!A:A,'Banco de Indicadores - Mun. (1)'!A3830) / VLOOKUP(D3830,'Dados Base'!$B:$K,10,FALSE)) * 100</f>
        <v>0</v>
      </c>
      <c r="AO3830" s="33">
        <v>0</v>
      </c>
      <c r="AP3830" s="34">
        <v>0</v>
      </c>
      <c r="AQ3830" s="17">
        <v>0</v>
      </c>
      <c r="AR3830" s="24">
        <v>8.5</v>
      </c>
      <c r="AS3830" s="35">
        <v>99</v>
      </c>
      <c r="AT3830" s="35">
        <v>99</v>
      </c>
      <c r="AU3830" s="35">
        <v>79.166666666666657</v>
      </c>
      <c r="AV3830" s="7">
        <v>8.6300000000000008</v>
      </c>
      <c r="AW3830" s="36">
        <v>0</v>
      </c>
      <c r="AX3830" s="36">
        <v>0</v>
      </c>
      <c r="AY3830" s="117">
        <v>75.327532958392879</v>
      </c>
    </row>
    <row r="3831" spans="1:51" ht="15" x14ac:dyDescent="0.25">
      <c r="A3831" s="144">
        <v>2012</v>
      </c>
      <c r="B3831" s="77" t="s">
        <v>606</v>
      </c>
      <c r="C3831" s="78">
        <v>17</v>
      </c>
      <c r="D3831" s="77">
        <v>3553955</v>
      </c>
      <c r="E3831" s="78">
        <v>355395517</v>
      </c>
      <c r="F3831" s="78" t="str">
        <f t="shared" si="168"/>
        <v>3553955172012</v>
      </c>
      <c r="G3831" s="96">
        <v>1.7389653497155377</v>
      </c>
      <c r="H3831" s="80">
        <f t="shared" si="167"/>
        <v>13261</v>
      </c>
      <c r="I3831" s="91">
        <v>12526</v>
      </c>
      <c r="J3831" s="91">
        <v>735</v>
      </c>
      <c r="K3831" s="83">
        <f>(H3831)/VLOOKUP(D3831,'Dados Base'!$B:$K,6,FALSE)</f>
        <v>43.693574958813841</v>
      </c>
      <c r="L3831" s="88">
        <f t="shared" si="169"/>
        <v>94.457431566246882</v>
      </c>
      <c r="M3831" s="93">
        <v>4</v>
      </c>
      <c r="N3831" s="98">
        <v>0.753</v>
      </c>
      <c r="O3831" s="91">
        <v>46</v>
      </c>
      <c r="P3831" s="91" t="s">
        <v>691</v>
      </c>
      <c r="Q3831" s="91" t="s">
        <v>691</v>
      </c>
      <c r="R3831" s="91" t="s">
        <v>691</v>
      </c>
      <c r="S3831" s="91">
        <v>22</v>
      </c>
      <c r="T3831" s="91" t="s">
        <v>691</v>
      </c>
      <c r="U3831" s="91">
        <v>123</v>
      </c>
      <c r="V3831" s="91">
        <v>64</v>
      </c>
      <c r="W3831" s="99">
        <v>0</v>
      </c>
      <c r="X3831" s="19">
        <v>3.8565904192129637E-2</v>
      </c>
      <c r="Y3831" s="29">
        <v>4.97</v>
      </c>
      <c r="Z3831" s="30">
        <v>547</v>
      </c>
      <c r="AA3831" s="30">
        <v>124</v>
      </c>
      <c r="AB3831" s="31">
        <v>0</v>
      </c>
      <c r="AC3831" s="32">
        <v>0</v>
      </c>
      <c r="AD3831" s="153">
        <f>VLOOKUP(D3831,'Dados Base'!$B:$K,9,FALSE)*31536000/VLOOKUP($F3831,F:H,MATCH(H3830,F3830:AF3830,0),FALSE)</f>
        <v>6587.340321242742</v>
      </c>
      <c r="AE3831" s="153">
        <f>VLOOKUP(D3831,'Dados Base'!$B:$K,10,FALSE)*31536000/VLOOKUP($F3831,F:H,MATCH(H3830,F3830:AF3830,0),FALSE)</f>
        <v>713.4303597013801</v>
      </c>
      <c r="AF3831" s="14">
        <v>95.54</v>
      </c>
      <c r="AG3831" s="15">
        <v>100</v>
      </c>
      <c r="AH3831" s="14">
        <v>83.49</v>
      </c>
      <c r="AI3831" s="14">
        <v>19.72</v>
      </c>
      <c r="AJ3831" s="14">
        <v>100</v>
      </c>
      <c r="AK3831" s="72">
        <f>(SUMIFS('Banco de Indicadores Mun. (2)'!I:I,'Banco de Indicadores Mun. (2)'!B:B,'Banco de Indicadores - Mun. (1)'!B3831,'Banco de Indicadores Mun. (2)'!A:A,'Banco de Indicadores - Mun. (1)'!A3831) / VLOOKUP(D3831,'Dados Base'!$B:$K,8,FALSE)) * 100</f>
        <v>0</v>
      </c>
      <c r="AL3831" s="72">
        <f>(SUMIFS('Banco de Indicadores Mun. (2)'!I:I,'Banco de Indicadores Mun. (2)'!B:B,'Banco de Indicadores - Mun. (1)'!B3831,'Banco de Indicadores Mun. (2)'!A:A,'Banco de Indicadores - Mun. (1)'!A3831) / VLOOKUP(D3831,'Dados Base'!$B:$K,9,FALSE)) * 100</f>
        <v>0</v>
      </c>
      <c r="AM3831" s="72">
        <f>(SUMIFS('Banco de Indicadores Mun. (2)'!J:J,'Banco de Indicadores Mun. (2)'!B:B,'Banco de Indicadores - Mun. (1)'!B3831,'Banco de Indicadores Mun. (2)'!A:A,'Banco de Indicadores - Mun. (1)'!A3831) / VLOOKUP(D3831,'Dados Base'!$B:$K,7,FALSE)) * 100</f>
        <v>0</v>
      </c>
      <c r="AN3831" s="72">
        <f>(SUMIFS('Banco de Indicadores Mun. (2)'!K:K,'Banco de Indicadores Mun. (2)'!B:B,'Banco de Indicadores - Mun. (1)'!B3831,'Banco de Indicadores Mun. (2)'!A:A,'Banco de Indicadores - Mun. (1)'!A3831) / VLOOKUP(D3831,'Dados Base'!$B:$K,10,FALSE)) * 100</f>
        <v>0</v>
      </c>
      <c r="AO3831" s="33">
        <v>0</v>
      </c>
      <c r="AP3831" s="34">
        <v>0</v>
      </c>
      <c r="AQ3831" s="17">
        <v>0</v>
      </c>
      <c r="AR3831" s="24">
        <v>6</v>
      </c>
      <c r="AS3831" s="35">
        <v>96</v>
      </c>
      <c r="AT3831" s="35">
        <v>96</v>
      </c>
      <c r="AU3831" s="35">
        <v>81.520119225037263</v>
      </c>
      <c r="AV3831" s="7">
        <v>9.74</v>
      </c>
      <c r="AW3831" s="36">
        <v>0</v>
      </c>
      <c r="AX3831" s="36">
        <v>0</v>
      </c>
      <c r="AY3831" s="117">
        <v>75.058611474660353</v>
      </c>
    </row>
    <row r="3832" spans="1:51" ht="15" x14ac:dyDescent="0.25">
      <c r="A3832" s="144">
        <v>2012</v>
      </c>
      <c r="B3832" s="77" t="s">
        <v>607</v>
      </c>
      <c r="C3832" s="78">
        <v>10</v>
      </c>
      <c r="D3832" s="77">
        <v>3554003</v>
      </c>
      <c r="E3832" s="78">
        <v>355400310</v>
      </c>
      <c r="F3832" s="78" t="str">
        <f t="shared" si="168"/>
        <v>3554003102012</v>
      </c>
      <c r="G3832" s="96">
        <v>1.326367113891247</v>
      </c>
      <c r="H3832" s="80">
        <f t="shared" si="167"/>
        <v>109799</v>
      </c>
      <c r="I3832" s="91">
        <v>105143</v>
      </c>
      <c r="J3832" s="91">
        <v>4656</v>
      </c>
      <c r="K3832" s="83">
        <f>(H3832)/VLOOKUP(D3832,'Dados Base'!$B:$K,6,FALSE)</f>
        <v>209.47611416361417</v>
      </c>
      <c r="L3832" s="88">
        <f t="shared" si="169"/>
        <v>95.759524221532075</v>
      </c>
      <c r="M3832" s="93">
        <v>3</v>
      </c>
      <c r="N3832" s="98">
        <v>0.752</v>
      </c>
      <c r="O3832" s="91">
        <v>276</v>
      </c>
      <c r="P3832" s="91" t="s">
        <v>691</v>
      </c>
      <c r="Q3832" s="91" t="s">
        <v>691</v>
      </c>
      <c r="R3832" s="91" t="s">
        <v>691</v>
      </c>
      <c r="S3832" s="91">
        <v>226</v>
      </c>
      <c r="T3832" s="91" t="s">
        <v>691</v>
      </c>
      <c r="U3832" s="91">
        <v>1104</v>
      </c>
      <c r="V3832" s="91">
        <v>766</v>
      </c>
      <c r="W3832" s="99">
        <v>0</v>
      </c>
      <c r="X3832" s="19">
        <v>0.38251734953703703</v>
      </c>
      <c r="Y3832" s="29">
        <v>52.13</v>
      </c>
      <c r="Z3832" s="30">
        <v>3714</v>
      </c>
      <c r="AA3832" s="30">
        <v>1893</v>
      </c>
      <c r="AB3832" s="31">
        <v>6</v>
      </c>
      <c r="AC3832" s="32">
        <v>0</v>
      </c>
      <c r="AD3832" s="153">
        <f>VLOOKUP(D3832,'Dados Base'!$B:$K,9,FALSE)*31536000/VLOOKUP($F3832,F:H,MATCH(H3831,F3831:AF3831,0),FALSE)</f>
        <v>1358.5304055592492</v>
      </c>
      <c r="AE3832" s="153">
        <f>VLOOKUP(D3832,'Dados Base'!$B:$K,10,FALSE)*31536000/VLOOKUP($F3832,F:H,MATCH(H3831,F3831:AF3831,0),FALSE)</f>
        <v>206.79532600479058</v>
      </c>
      <c r="AF3832" s="14">
        <v>100</v>
      </c>
      <c r="AG3832" s="15">
        <v>100</v>
      </c>
      <c r="AH3832" s="14">
        <v>86.89</v>
      </c>
      <c r="AI3832" s="14">
        <v>50.98</v>
      </c>
      <c r="AJ3832" s="14">
        <v>100</v>
      </c>
      <c r="AK3832" s="72">
        <f>(SUMIFS('Banco de Indicadores Mun. (2)'!I:I,'Banco de Indicadores Mun. (2)'!B:B,'Banco de Indicadores - Mun. (1)'!B3832,'Banco de Indicadores Mun. (2)'!A:A,'Banco de Indicadores - Mun. (1)'!A3832) / VLOOKUP(D3832,'Dados Base'!$B:$K,8,FALSE)) * 100</f>
        <v>0</v>
      </c>
      <c r="AL3832" s="72">
        <f>(SUMIFS('Banco de Indicadores Mun. (2)'!I:I,'Banco de Indicadores Mun. (2)'!B:B,'Banco de Indicadores - Mun. (1)'!B3832,'Banco de Indicadores Mun. (2)'!A:A,'Banco de Indicadores - Mun. (1)'!A3832) / VLOOKUP(D3832,'Dados Base'!$B:$K,9,FALSE)) * 100</f>
        <v>0</v>
      </c>
      <c r="AM3832" s="72">
        <f>(SUMIFS('Banco de Indicadores Mun. (2)'!J:J,'Banco de Indicadores Mun. (2)'!B:B,'Banco de Indicadores - Mun. (1)'!B3832,'Banco de Indicadores Mun. (2)'!A:A,'Banco de Indicadores - Mun. (1)'!A3832) / VLOOKUP(D3832,'Dados Base'!$B:$K,7,FALSE)) * 100</f>
        <v>0</v>
      </c>
      <c r="AN3832" s="72">
        <f>(SUMIFS('Banco de Indicadores Mun. (2)'!K:K,'Banco de Indicadores Mun. (2)'!B:B,'Banco de Indicadores - Mun. (1)'!B3832,'Banco de Indicadores Mun. (2)'!A:A,'Banco de Indicadores - Mun. (1)'!A3832) / VLOOKUP(D3832,'Dados Base'!$B:$K,10,FALSE)) * 100</f>
        <v>0</v>
      </c>
      <c r="AO3832" s="33">
        <v>2</v>
      </c>
      <c r="AP3832" s="34">
        <v>0</v>
      </c>
      <c r="AQ3832" s="17">
        <v>3</v>
      </c>
      <c r="AR3832" s="24">
        <v>9.4</v>
      </c>
      <c r="AS3832" s="35">
        <v>93</v>
      </c>
      <c r="AT3832" s="35">
        <v>79.050000000000011</v>
      </c>
      <c r="AU3832" s="35">
        <v>66.238630283574111</v>
      </c>
      <c r="AV3832" s="7">
        <v>7.48</v>
      </c>
      <c r="AW3832" s="36">
        <v>1</v>
      </c>
      <c r="AX3832" s="36">
        <v>0</v>
      </c>
      <c r="AY3832" s="117">
        <v>140.00723859290542</v>
      </c>
    </row>
    <row r="3833" spans="1:51" ht="15" x14ac:dyDescent="0.25">
      <c r="A3833" s="144">
        <v>2012</v>
      </c>
      <c r="B3833" s="77" t="s">
        <v>608</v>
      </c>
      <c r="C3833" s="78">
        <v>2</v>
      </c>
      <c r="D3833" s="77">
        <v>3554102</v>
      </c>
      <c r="E3833" s="78">
        <v>35541022</v>
      </c>
      <c r="F3833" s="78" t="str">
        <f t="shared" si="168"/>
        <v>355410222012</v>
      </c>
      <c r="G3833" s="96">
        <v>1.2518084703365906</v>
      </c>
      <c r="H3833" s="80">
        <f t="shared" si="167"/>
        <v>284441</v>
      </c>
      <c r="I3833" s="91">
        <v>278479</v>
      </c>
      <c r="J3833" s="91">
        <v>5962</v>
      </c>
      <c r="K3833" s="83">
        <f>(H3833)/VLOOKUP(D3833,'Dados Base'!$B:$K,6,FALSE)</f>
        <v>454.4366692229039</v>
      </c>
      <c r="L3833" s="88">
        <f t="shared" si="169"/>
        <v>97.90395899325344</v>
      </c>
      <c r="M3833" s="93">
        <v>1</v>
      </c>
      <c r="N3833" s="98">
        <v>0.8</v>
      </c>
      <c r="O3833" s="91">
        <v>99</v>
      </c>
      <c r="P3833" s="91" t="s">
        <v>691</v>
      </c>
      <c r="Q3833" s="91" t="s">
        <v>691</v>
      </c>
      <c r="R3833" s="91" t="s">
        <v>691</v>
      </c>
      <c r="S3833" s="91">
        <v>439</v>
      </c>
      <c r="T3833" s="91" t="s">
        <v>691</v>
      </c>
      <c r="U3833" s="91">
        <v>2700</v>
      </c>
      <c r="V3833" s="91">
        <v>2652</v>
      </c>
      <c r="W3833" s="99">
        <v>0</v>
      </c>
      <c r="X3833" s="19">
        <v>0.99093450231481484</v>
      </c>
      <c r="Y3833" s="29">
        <v>166.66</v>
      </c>
      <c r="Z3833" s="30">
        <v>11799</v>
      </c>
      <c r="AA3833" s="30">
        <v>3201</v>
      </c>
      <c r="AB3833" s="31">
        <v>39</v>
      </c>
      <c r="AC3833" s="32">
        <v>0</v>
      </c>
      <c r="AD3833" s="153">
        <f>VLOOKUP(D3833,'Dados Base'!$B:$K,9,FALSE)*31536000/VLOOKUP($F3833,F:H,MATCH(H3832,F3832:AF3832,0),FALSE)</f>
        <v>1036.6353655063792</v>
      </c>
      <c r="AE3833" s="153">
        <f>VLOOKUP(D3833,'Dados Base'!$B:$K,10,FALSE)*31536000/VLOOKUP($F3833,F:H,MATCH(H3832,F3832:AF3832,0),FALSE)</f>
        <v>105.3265879391508</v>
      </c>
      <c r="AF3833" s="14">
        <v>100</v>
      </c>
      <c r="AG3833" s="15">
        <v>100</v>
      </c>
      <c r="AH3833" s="14">
        <v>89.85</v>
      </c>
      <c r="AI3833" s="14">
        <v>42.25</v>
      </c>
      <c r="AJ3833" s="14">
        <v>100</v>
      </c>
      <c r="AK3833" s="72">
        <f>(SUMIFS('Banco de Indicadores Mun. (2)'!I:I,'Banco de Indicadores Mun. (2)'!B:B,'Banco de Indicadores - Mun. (1)'!B3833,'Banco de Indicadores Mun. (2)'!A:A,'Banco de Indicadores - Mun. (1)'!A3833) / VLOOKUP(D3833,'Dados Base'!$B:$K,8,FALSE)) * 100</f>
        <v>0</v>
      </c>
      <c r="AL3833" s="72">
        <f>(SUMIFS('Banco de Indicadores Mun. (2)'!I:I,'Banco de Indicadores Mun. (2)'!B:B,'Banco de Indicadores - Mun. (1)'!B3833,'Banco de Indicadores Mun. (2)'!A:A,'Banco de Indicadores - Mun. (1)'!A3833) / VLOOKUP(D3833,'Dados Base'!$B:$K,9,FALSE)) * 100</f>
        <v>0</v>
      </c>
      <c r="AM3833" s="72">
        <f>(SUMIFS('Banco de Indicadores Mun. (2)'!J:J,'Banco de Indicadores Mun. (2)'!B:B,'Banco de Indicadores - Mun. (1)'!B3833,'Banco de Indicadores Mun. (2)'!A:A,'Banco de Indicadores - Mun. (1)'!A3833) / VLOOKUP(D3833,'Dados Base'!$B:$K,7,FALSE)) * 100</f>
        <v>0</v>
      </c>
      <c r="AN3833" s="72">
        <f>(SUMIFS('Banco de Indicadores Mun. (2)'!K:K,'Banco de Indicadores Mun. (2)'!B:B,'Banco de Indicadores - Mun. (1)'!B3833,'Banco de Indicadores Mun. (2)'!A:A,'Banco de Indicadores - Mun. (1)'!A3833) / VLOOKUP(D3833,'Dados Base'!$B:$K,10,FALSE)) * 100</f>
        <v>0</v>
      </c>
      <c r="AO3833" s="33">
        <v>2</v>
      </c>
      <c r="AP3833" s="34">
        <v>0</v>
      </c>
      <c r="AQ3833" s="17">
        <v>0</v>
      </c>
      <c r="AR3833" s="24">
        <v>10</v>
      </c>
      <c r="AS3833" s="35">
        <v>92</v>
      </c>
      <c r="AT3833" s="35">
        <v>92</v>
      </c>
      <c r="AU3833" s="35">
        <v>78.66</v>
      </c>
      <c r="AV3833" s="7">
        <v>7.99</v>
      </c>
      <c r="AW3833" s="36">
        <v>1</v>
      </c>
      <c r="AX3833" s="36">
        <v>0</v>
      </c>
      <c r="AY3833" s="117">
        <v>51.149295032479088</v>
      </c>
    </row>
    <row r="3834" spans="1:51" ht="15" x14ac:dyDescent="0.25">
      <c r="A3834" s="144">
        <v>2012</v>
      </c>
      <c r="B3834" s="77" t="s">
        <v>609</v>
      </c>
      <c r="C3834" s="78">
        <v>14</v>
      </c>
      <c r="D3834" s="77">
        <v>3554201</v>
      </c>
      <c r="E3834" s="78">
        <v>355420114</v>
      </c>
      <c r="F3834" s="78" t="str">
        <f t="shared" si="168"/>
        <v>3554201142012</v>
      </c>
      <c r="G3834" s="96">
        <v>-0.97192285114986454</v>
      </c>
      <c r="H3834" s="80">
        <f t="shared" si="167"/>
        <v>4776</v>
      </c>
      <c r="I3834" s="91">
        <v>3220</v>
      </c>
      <c r="J3834" s="91">
        <v>1556</v>
      </c>
      <c r="K3834" s="83">
        <f>(H3834)/VLOOKUP(D3834,'Dados Base'!$B:$K,6,FALSE)</f>
        <v>16.116622798137275</v>
      </c>
      <c r="L3834" s="88">
        <f t="shared" si="169"/>
        <v>67.420435510887771</v>
      </c>
      <c r="M3834" s="93">
        <v>4</v>
      </c>
      <c r="N3834" s="98">
        <v>0.66800000000000004</v>
      </c>
      <c r="O3834" s="91">
        <v>95</v>
      </c>
      <c r="P3834" s="91" t="s">
        <v>691</v>
      </c>
      <c r="Q3834" s="91" t="s">
        <v>691</v>
      </c>
      <c r="R3834" s="91" t="s">
        <v>691</v>
      </c>
      <c r="S3834" s="91">
        <v>4</v>
      </c>
      <c r="T3834" s="91" t="s">
        <v>691</v>
      </c>
      <c r="U3834" s="91">
        <v>13</v>
      </c>
      <c r="V3834" s="91">
        <v>12</v>
      </c>
      <c r="W3834" s="99">
        <v>19.5471</v>
      </c>
      <c r="X3834" s="19">
        <v>8.0694500000000006E-3</v>
      </c>
      <c r="Y3834" s="29">
        <v>1.23</v>
      </c>
      <c r="Z3834" s="30">
        <v>0</v>
      </c>
      <c r="AA3834" s="30">
        <v>166</v>
      </c>
      <c r="AB3834" s="31">
        <v>0</v>
      </c>
      <c r="AC3834" s="32">
        <v>0</v>
      </c>
      <c r="AD3834" s="153">
        <f>VLOOKUP(D3834,'Dados Base'!$B:$K,9,FALSE)*31536000/VLOOKUP($F3834,F:H,MATCH(H3833,F3833:AF3833,0),FALSE)</f>
        <v>22120.100502512563</v>
      </c>
      <c r="AE3834" s="153">
        <f>VLOOKUP(D3834,'Dados Base'!$B:$K,10,FALSE)*31536000/VLOOKUP($F3834,F:H,MATCH(H3833,F3833:AF3833,0),FALSE)</f>
        <v>2641.2060301507531</v>
      </c>
      <c r="AF3834" s="14">
        <v>64.88</v>
      </c>
      <c r="AG3834" s="15">
        <v>64.900000000000006</v>
      </c>
      <c r="AH3834" s="14" t="s">
        <v>692</v>
      </c>
      <c r="AI3834" s="14">
        <v>32.01</v>
      </c>
      <c r="AJ3834" s="14">
        <v>100</v>
      </c>
      <c r="AK3834" s="72">
        <f>(SUMIFS('Banco de Indicadores Mun. (2)'!I:I,'Banco de Indicadores Mun. (2)'!B:B,'Banco de Indicadores - Mun. (1)'!B3834,'Banco de Indicadores Mun. (2)'!A:A,'Banco de Indicadores - Mun. (1)'!A3834) / VLOOKUP(D3834,'Dados Base'!$B:$K,8,FALSE)) * 100</f>
        <v>0</v>
      </c>
      <c r="AL3834" s="72">
        <f>(SUMIFS('Banco de Indicadores Mun. (2)'!I:I,'Banco de Indicadores Mun. (2)'!B:B,'Banco de Indicadores - Mun. (1)'!B3834,'Banco de Indicadores Mun. (2)'!A:A,'Banco de Indicadores - Mun. (1)'!A3834) / VLOOKUP(D3834,'Dados Base'!$B:$K,9,FALSE)) * 100</f>
        <v>0</v>
      </c>
      <c r="AM3834" s="72">
        <f>(SUMIFS('Banco de Indicadores Mun. (2)'!J:J,'Banco de Indicadores Mun. (2)'!B:B,'Banco de Indicadores - Mun. (1)'!B3834,'Banco de Indicadores Mun. (2)'!A:A,'Banco de Indicadores - Mun. (1)'!A3834) / VLOOKUP(D3834,'Dados Base'!$B:$K,7,FALSE)) * 100</f>
        <v>0</v>
      </c>
      <c r="AN3834" s="72">
        <f>(SUMIFS('Banco de Indicadores Mun. (2)'!K:K,'Banco de Indicadores Mun. (2)'!B:B,'Banco de Indicadores - Mun. (1)'!B3834,'Banco de Indicadores Mun. (2)'!A:A,'Banco de Indicadores - Mun. (1)'!A3834) / VLOOKUP(D3834,'Dados Base'!$B:$K,10,FALSE)) * 100</f>
        <v>0</v>
      </c>
      <c r="AO3834" s="33">
        <v>2</v>
      </c>
      <c r="AP3834" s="34">
        <v>0</v>
      </c>
      <c r="AQ3834" s="17">
        <v>0</v>
      </c>
      <c r="AR3834" s="24">
        <v>7.2</v>
      </c>
      <c r="AS3834" s="35">
        <v>95</v>
      </c>
      <c r="AT3834" s="35">
        <v>0</v>
      </c>
      <c r="AU3834" s="35">
        <v>0</v>
      </c>
      <c r="AV3834" s="7">
        <v>1.43</v>
      </c>
      <c r="AW3834" s="36">
        <v>0</v>
      </c>
      <c r="AX3834" s="36">
        <v>0</v>
      </c>
      <c r="AY3834" s="117">
        <v>25.463873257135798</v>
      </c>
    </row>
    <row r="3835" spans="1:51" ht="15" x14ac:dyDescent="0.25">
      <c r="A3835" s="144">
        <v>2012</v>
      </c>
      <c r="B3835" s="77" t="s">
        <v>610</v>
      </c>
      <c r="C3835" s="78">
        <v>22</v>
      </c>
      <c r="D3835" s="77">
        <v>3554300</v>
      </c>
      <c r="E3835" s="78">
        <v>355430022</v>
      </c>
      <c r="F3835" s="78" t="str">
        <f t="shared" si="168"/>
        <v>3554300222012</v>
      </c>
      <c r="G3835" s="96">
        <v>0.57730364767683007</v>
      </c>
      <c r="H3835" s="80">
        <f t="shared" si="167"/>
        <v>21595</v>
      </c>
      <c r="I3835" s="91">
        <v>17601</v>
      </c>
      <c r="J3835" s="91">
        <v>3994</v>
      </c>
      <c r="K3835" s="83">
        <f>(H3835)/VLOOKUP(D3835,'Dados Base'!$B:$K,6,FALSE)</f>
        <v>13.872561300725266</v>
      </c>
      <c r="L3835" s="88">
        <f t="shared" si="169"/>
        <v>81.504978004167626</v>
      </c>
      <c r="M3835" s="93">
        <v>4</v>
      </c>
      <c r="N3835" s="98">
        <v>0.74099999999999999</v>
      </c>
      <c r="O3835" s="91">
        <v>71</v>
      </c>
      <c r="P3835" s="91" t="s">
        <v>691</v>
      </c>
      <c r="Q3835" s="91" t="s">
        <v>691</v>
      </c>
      <c r="R3835" s="91" t="s">
        <v>691</v>
      </c>
      <c r="S3835" s="91">
        <v>29</v>
      </c>
      <c r="T3835" s="91" t="s">
        <v>691</v>
      </c>
      <c r="U3835" s="91">
        <v>178</v>
      </c>
      <c r="V3835" s="91">
        <v>122</v>
      </c>
      <c r="W3835" s="99">
        <v>73.826999999999998</v>
      </c>
      <c r="X3835" s="19">
        <v>5.6209810457175921E-2</v>
      </c>
      <c r="Y3835" s="29">
        <v>7.01</v>
      </c>
      <c r="Z3835" s="30">
        <v>705</v>
      </c>
      <c r="AA3835" s="30">
        <v>242</v>
      </c>
      <c r="AB3835" s="31">
        <v>0</v>
      </c>
      <c r="AC3835" s="32">
        <v>0</v>
      </c>
      <c r="AD3835" s="153">
        <f>VLOOKUP(D3835,'Dados Base'!$B:$K,9,FALSE)*31536000/VLOOKUP($F3835,F:H,MATCH(H3834,F3834:AF3834,0),FALSE)</f>
        <v>16881.507756425097</v>
      </c>
      <c r="AE3835" s="153">
        <f>VLOOKUP(D3835,'Dados Base'!$B:$K,10,FALSE)*31536000/VLOOKUP($F3835,F:H,MATCH(H3834,F3834:AF3834,0),FALSE)</f>
        <v>2365.7476267654552</v>
      </c>
      <c r="AF3835" s="14">
        <v>85.51</v>
      </c>
      <c r="AG3835" s="15">
        <v>81.2</v>
      </c>
      <c r="AH3835" s="14">
        <v>71.040000000000006</v>
      </c>
      <c r="AI3835" s="14">
        <v>30.31</v>
      </c>
      <c r="AJ3835" s="14">
        <v>100</v>
      </c>
      <c r="AK3835" s="72">
        <f>(SUMIFS('Banco de Indicadores Mun. (2)'!I:I,'Banco de Indicadores Mun. (2)'!B:B,'Banco de Indicadores - Mun. (1)'!B3835,'Banco de Indicadores Mun. (2)'!A:A,'Banco de Indicadores - Mun. (1)'!A3835) / VLOOKUP(D3835,'Dados Base'!$B:$K,8,FALSE)) * 100</f>
        <v>0</v>
      </c>
      <c r="AL3835" s="72">
        <f>(SUMIFS('Banco de Indicadores Mun. (2)'!I:I,'Banco de Indicadores Mun. (2)'!B:B,'Banco de Indicadores - Mun. (1)'!B3835,'Banco de Indicadores Mun. (2)'!A:A,'Banco de Indicadores - Mun. (1)'!A3835) / VLOOKUP(D3835,'Dados Base'!$B:$K,9,FALSE)) * 100</f>
        <v>0</v>
      </c>
      <c r="AM3835" s="72">
        <f>(SUMIFS('Banco de Indicadores Mun. (2)'!J:J,'Banco de Indicadores Mun. (2)'!B:B,'Banco de Indicadores - Mun. (1)'!B3835,'Banco de Indicadores Mun. (2)'!A:A,'Banco de Indicadores - Mun. (1)'!A3835) / VLOOKUP(D3835,'Dados Base'!$B:$K,7,FALSE)) * 100</f>
        <v>0</v>
      </c>
      <c r="AN3835" s="72">
        <f>(SUMIFS('Banco de Indicadores Mun. (2)'!K:K,'Banco de Indicadores Mun. (2)'!B:B,'Banco de Indicadores - Mun. (1)'!B3835,'Banco de Indicadores Mun. (2)'!A:A,'Banco de Indicadores - Mun. (1)'!A3835) / VLOOKUP(D3835,'Dados Base'!$B:$K,10,FALSE)) * 100</f>
        <v>0</v>
      </c>
      <c r="AO3835" s="33">
        <v>1</v>
      </c>
      <c r="AP3835" s="34">
        <v>0</v>
      </c>
      <c r="AQ3835" s="17">
        <v>4</v>
      </c>
      <c r="AR3835" s="24">
        <v>7.2</v>
      </c>
      <c r="AS3835" s="35">
        <v>93</v>
      </c>
      <c r="AT3835" s="35">
        <v>93</v>
      </c>
      <c r="AU3835" s="35">
        <v>74.445617740232322</v>
      </c>
      <c r="AV3835" s="7">
        <v>8.23</v>
      </c>
      <c r="AW3835" s="36">
        <v>0</v>
      </c>
      <c r="AX3835" s="36">
        <v>0</v>
      </c>
      <c r="AY3835" s="117">
        <v>194.73544831889643</v>
      </c>
    </row>
    <row r="3836" spans="1:51" ht="15" x14ac:dyDescent="0.25">
      <c r="A3836" s="144">
        <v>2012</v>
      </c>
      <c r="B3836" s="77" t="s">
        <v>611</v>
      </c>
      <c r="C3836" s="78">
        <v>12</v>
      </c>
      <c r="D3836" s="77">
        <v>3554409</v>
      </c>
      <c r="E3836" s="78">
        <v>355440912</v>
      </c>
      <c r="F3836" s="78" t="str">
        <f t="shared" si="168"/>
        <v>3554409122012</v>
      </c>
      <c r="G3836" s="96">
        <v>0.92144778800291594</v>
      </c>
      <c r="H3836" s="80">
        <f t="shared" si="167"/>
        <v>8626</v>
      </c>
      <c r="I3836" s="91">
        <v>8244</v>
      </c>
      <c r="J3836" s="91">
        <v>382</v>
      </c>
      <c r="K3836" s="83">
        <f>(H3836)/VLOOKUP(D3836,'Dados Base'!$B:$K,6,FALSE)</f>
        <v>39.228705261721771</v>
      </c>
      <c r="L3836" s="88">
        <f t="shared" si="169"/>
        <v>95.5715279387897</v>
      </c>
      <c r="M3836" s="93">
        <v>3</v>
      </c>
      <c r="N3836" s="98">
        <v>0.749</v>
      </c>
      <c r="O3836" s="91">
        <v>54</v>
      </c>
      <c r="P3836" s="91" t="s">
        <v>691</v>
      </c>
      <c r="Q3836" s="91" t="s">
        <v>691</v>
      </c>
      <c r="R3836" s="91" t="s">
        <v>691</v>
      </c>
      <c r="S3836" s="91">
        <v>6</v>
      </c>
      <c r="T3836" s="91" t="s">
        <v>691</v>
      </c>
      <c r="U3836" s="91">
        <v>80</v>
      </c>
      <c r="V3836" s="91">
        <v>65</v>
      </c>
      <c r="W3836" s="99">
        <v>0</v>
      </c>
      <c r="X3836" s="19">
        <v>2.00015375E-2</v>
      </c>
      <c r="Y3836" s="29">
        <v>3.29</v>
      </c>
      <c r="Z3836" s="30">
        <v>339</v>
      </c>
      <c r="AA3836" s="30">
        <v>105</v>
      </c>
      <c r="AB3836" s="31">
        <v>3</v>
      </c>
      <c r="AC3836" s="32">
        <v>0</v>
      </c>
      <c r="AD3836" s="153">
        <f>VLOOKUP(D3836,'Dados Base'!$B:$K,9,FALSE)*31536000/VLOOKUP($F3836,F:H,MATCH(H3835,F3835:AF3835,0),FALSE)</f>
        <v>9724.7577092511019</v>
      </c>
      <c r="AE3836" s="153">
        <f>VLOOKUP(D3836,'Dados Base'!$B:$K,10,FALSE)*31536000/VLOOKUP($F3836,F:H,MATCH(H3835,F3835:AF3835,0),FALSE)</f>
        <v>1133.3364247623463</v>
      </c>
      <c r="AF3836" s="14">
        <v>89.04</v>
      </c>
      <c r="AG3836" s="15">
        <v>100</v>
      </c>
      <c r="AH3836" s="14">
        <v>96.92</v>
      </c>
      <c r="AI3836" s="14">
        <v>33.03</v>
      </c>
      <c r="AJ3836" s="14">
        <v>93.4</v>
      </c>
      <c r="AK3836" s="72">
        <f>(SUMIFS('Banco de Indicadores Mun. (2)'!I:I,'Banco de Indicadores Mun. (2)'!B:B,'Banco de Indicadores - Mun. (1)'!B3836,'Banco de Indicadores Mun. (2)'!A:A,'Banco de Indicadores - Mun. (1)'!A3836) / VLOOKUP(D3836,'Dados Base'!$B:$K,8,FALSE)) * 100</f>
        <v>0</v>
      </c>
      <c r="AL3836" s="72">
        <f>(SUMIFS('Banco de Indicadores Mun. (2)'!I:I,'Banco de Indicadores Mun. (2)'!B:B,'Banco de Indicadores - Mun. (1)'!B3836,'Banco de Indicadores Mun. (2)'!A:A,'Banco de Indicadores - Mun. (1)'!A3836) / VLOOKUP(D3836,'Dados Base'!$B:$K,9,FALSE)) * 100</f>
        <v>0</v>
      </c>
      <c r="AM3836" s="72">
        <f>(SUMIFS('Banco de Indicadores Mun. (2)'!J:J,'Banco de Indicadores Mun. (2)'!B:B,'Banco de Indicadores - Mun. (1)'!B3836,'Banco de Indicadores Mun. (2)'!A:A,'Banco de Indicadores - Mun. (1)'!A3836) / VLOOKUP(D3836,'Dados Base'!$B:$K,7,FALSE)) * 100</f>
        <v>0</v>
      </c>
      <c r="AN3836" s="72">
        <f>(SUMIFS('Banco de Indicadores Mun. (2)'!K:K,'Banco de Indicadores Mun. (2)'!B:B,'Banco de Indicadores - Mun. (1)'!B3836,'Banco de Indicadores Mun. (2)'!A:A,'Banco de Indicadores - Mun. (1)'!A3836) / VLOOKUP(D3836,'Dados Base'!$B:$K,10,FALSE)) * 100</f>
        <v>0</v>
      </c>
      <c r="AO3836" s="33">
        <v>0</v>
      </c>
      <c r="AP3836" s="34">
        <v>0</v>
      </c>
      <c r="AQ3836" s="17">
        <v>0</v>
      </c>
      <c r="AR3836" s="24">
        <v>9.1</v>
      </c>
      <c r="AS3836" s="35">
        <v>99</v>
      </c>
      <c r="AT3836" s="35">
        <v>99</v>
      </c>
      <c r="AU3836" s="35">
        <v>76.351351351351354</v>
      </c>
      <c r="AV3836" s="7">
        <v>8.44</v>
      </c>
      <c r="AW3836" s="36">
        <v>1</v>
      </c>
      <c r="AX3836" s="36">
        <v>0</v>
      </c>
      <c r="AY3836" s="117">
        <v>236.93384102805277</v>
      </c>
    </row>
    <row r="3837" spans="1:51" ht="15" x14ac:dyDescent="0.25">
      <c r="A3837" s="144">
        <v>2012</v>
      </c>
      <c r="B3837" s="77" t="s">
        <v>612</v>
      </c>
      <c r="C3837" s="78">
        <v>10</v>
      </c>
      <c r="D3837" s="77">
        <v>3554508</v>
      </c>
      <c r="E3837" s="78">
        <v>355450810</v>
      </c>
      <c r="F3837" s="78" t="str">
        <f t="shared" si="168"/>
        <v>3554508102012</v>
      </c>
      <c r="G3837" s="96">
        <v>1.4137870808933695</v>
      </c>
      <c r="H3837" s="80">
        <f t="shared" si="167"/>
        <v>37670</v>
      </c>
      <c r="I3837" s="91">
        <v>34283</v>
      </c>
      <c r="J3837" s="91">
        <v>3387</v>
      </c>
      <c r="K3837" s="83">
        <f>(H3837)/VLOOKUP(D3837,'Dados Base'!$B:$K,6,FALSE)</f>
        <v>95.972077144531355</v>
      </c>
      <c r="L3837" s="88">
        <f t="shared" si="169"/>
        <v>91.008760286700294</v>
      </c>
      <c r="M3837" s="93">
        <v>3</v>
      </c>
      <c r="N3837" s="98">
        <v>0.77800000000000002</v>
      </c>
      <c r="O3837" s="91">
        <v>170</v>
      </c>
      <c r="P3837" s="91" t="s">
        <v>691</v>
      </c>
      <c r="Q3837" s="91" t="s">
        <v>691</v>
      </c>
      <c r="R3837" s="91" t="s">
        <v>691</v>
      </c>
      <c r="S3837" s="91">
        <v>260</v>
      </c>
      <c r="T3837" s="91" t="s">
        <v>691</v>
      </c>
      <c r="U3837" s="91">
        <v>445</v>
      </c>
      <c r="V3837" s="91">
        <v>403</v>
      </c>
      <c r="W3837" s="99">
        <v>0</v>
      </c>
      <c r="X3837" s="19">
        <v>0.10311983741898148</v>
      </c>
      <c r="Y3837" s="29">
        <v>13.68</v>
      </c>
      <c r="Z3837" s="30">
        <v>474</v>
      </c>
      <c r="AA3837" s="30">
        <v>1372</v>
      </c>
      <c r="AB3837" s="31">
        <v>7</v>
      </c>
      <c r="AC3837" s="32">
        <v>1</v>
      </c>
      <c r="AD3837" s="153">
        <f>VLOOKUP(D3837,'Dados Base'!$B:$K,9,FALSE)*31536000/VLOOKUP($F3837,F:H,MATCH(H3836,F3836:AF3836,0),FALSE)</f>
        <v>3114.2532519246083</v>
      </c>
      <c r="AE3837" s="153">
        <f>VLOOKUP(D3837,'Dados Base'!$B:$K,10,FALSE)*31536000/VLOOKUP($F3837,F:H,MATCH(H3836,F3836:AF3836,0),FALSE)</f>
        <v>443.69737191398991</v>
      </c>
      <c r="AF3837" s="14">
        <v>89.93</v>
      </c>
      <c r="AG3837" s="15">
        <v>100</v>
      </c>
      <c r="AH3837" s="14">
        <v>94.11</v>
      </c>
      <c r="AI3837" s="14">
        <v>56.61</v>
      </c>
      <c r="AJ3837" s="14">
        <v>98.9</v>
      </c>
      <c r="AK3837" s="72">
        <f>(SUMIFS('Banco de Indicadores Mun. (2)'!I:I,'Banco de Indicadores Mun. (2)'!B:B,'Banco de Indicadores - Mun. (1)'!B3837,'Banco de Indicadores Mun. (2)'!A:A,'Banco de Indicadores - Mun. (1)'!A3837) / VLOOKUP(D3837,'Dados Base'!$B:$K,8,FALSE)) * 100</f>
        <v>0</v>
      </c>
      <c r="AL3837" s="72">
        <f>(SUMIFS('Banco de Indicadores Mun. (2)'!I:I,'Banco de Indicadores Mun. (2)'!B:B,'Banco de Indicadores - Mun. (1)'!B3837,'Banco de Indicadores Mun. (2)'!A:A,'Banco de Indicadores - Mun. (1)'!A3837) / VLOOKUP(D3837,'Dados Base'!$B:$K,9,FALSE)) * 100</f>
        <v>0</v>
      </c>
      <c r="AM3837" s="72">
        <f>(SUMIFS('Banco de Indicadores Mun. (2)'!J:J,'Banco de Indicadores Mun. (2)'!B:B,'Banco de Indicadores - Mun. (1)'!B3837,'Banco de Indicadores Mun. (2)'!A:A,'Banco de Indicadores - Mun. (1)'!A3837) / VLOOKUP(D3837,'Dados Base'!$B:$K,7,FALSE)) * 100</f>
        <v>0</v>
      </c>
      <c r="AN3837" s="72">
        <f>(SUMIFS('Banco de Indicadores Mun. (2)'!K:K,'Banco de Indicadores Mun. (2)'!B:B,'Banco de Indicadores - Mun. (1)'!B3837,'Banco de Indicadores Mun. (2)'!A:A,'Banco de Indicadores - Mun. (1)'!A3837) / VLOOKUP(D3837,'Dados Base'!$B:$K,10,FALSE)) * 100</f>
        <v>0</v>
      </c>
      <c r="AO3837" s="33">
        <v>1</v>
      </c>
      <c r="AP3837" s="34">
        <v>0</v>
      </c>
      <c r="AQ3837" s="17">
        <v>0</v>
      </c>
      <c r="AR3837" s="24">
        <v>9.8000000000000007</v>
      </c>
      <c r="AS3837" s="35">
        <v>93</v>
      </c>
      <c r="AT3837" s="35">
        <v>37.200000000000003</v>
      </c>
      <c r="AU3837" s="35">
        <v>25.677139761646806</v>
      </c>
      <c r="AV3837" s="7">
        <v>4.16</v>
      </c>
      <c r="AW3837" s="36">
        <v>0</v>
      </c>
      <c r="AX3837" s="36">
        <v>1</v>
      </c>
      <c r="AY3837" s="117">
        <v>10.291553461567894</v>
      </c>
    </row>
    <row r="3838" spans="1:51" ht="15" x14ac:dyDescent="0.25">
      <c r="A3838" s="144">
        <v>2012</v>
      </c>
      <c r="B3838" s="77" t="s">
        <v>613</v>
      </c>
      <c r="C3838" s="78">
        <v>14</v>
      </c>
      <c r="D3838" s="77">
        <v>3554607</v>
      </c>
      <c r="E3838" s="78">
        <v>355460714</v>
      </c>
      <c r="F3838" s="78" t="str">
        <f t="shared" si="168"/>
        <v>3554607142012</v>
      </c>
      <c r="G3838" s="96">
        <v>-0.31437339883513271</v>
      </c>
      <c r="H3838" s="80">
        <f t="shared" si="167"/>
        <v>2626</v>
      </c>
      <c r="I3838" s="91">
        <v>1940</v>
      </c>
      <c r="J3838" s="91">
        <v>686</v>
      </c>
      <c r="K3838" s="83">
        <f>(H3838)/VLOOKUP(D3838,'Dados Base'!$B:$K,6,FALSE)</f>
        <v>13.315079606530778</v>
      </c>
      <c r="L3838" s="88">
        <f t="shared" si="169"/>
        <v>73.876618431073879</v>
      </c>
      <c r="M3838" s="93">
        <v>4</v>
      </c>
      <c r="N3838" s="98">
        <v>0.71</v>
      </c>
      <c r="O3838" s="91">
        <v>36</v>
      </c>
      <c r="P3838" s="91" t="s">
        <v>691</v>
      </c>
      <c r="Q3838" s="91" t="s">
        <v>691</v>
      </c>
      <c r="R3838" s="91" t="s">
        <v>691</v>
      </c>
      <c r="S3838" s="91">
        <v>4</v>
      </c>
      <c r="T3838" s="91" t="s">
        <v>691</v>
      </c>
      <c r="U3838" s="91">
        <v>10</v>
      </c>
      <c r="V3838" s="91">
        <v>8</v>
      </c>
      <c r="W3838" s="99">
        <v>26.9192</v>
      </c>
      <c r="X3838" s="19">
        <v>4.951104166666667E-3</v>
      </c>
      <c r="Y3838" s="29">
        <v>0.77</v>
      </c>
      <c r="Z3838" s="30">
        <v>0</v>
      </c>
      <c r="AA3838" s="30">
        <v>103</v>
      </c>
      <c r="AB3838" s="31">
        <v>0</v>
      </c>
      <c r="AC3838" s="32">
        <v>0</v>
      </c>
      <c r="AD3838" s="153">
        <f>VLOOKUP(D3838,'Dados Base'!$B:$K,9,FALSE)*31536000/VLOOKUP($F3838,F:H,MATCH(H3837,F3837:AF3837,0),FALSE)</f>
        <v>27260.746382330541</v>
      </c>
      <c r="AE3838" s="153">
        <f>VLOOKUP(D3838,'Dados Base'!$B:$K,10,FALSE)*31536000/VLOOKUP($F3838,F:H,MATCH(H3837,F3837:AF3837,0),FALSE)</f>
        <v>3122.3762376237623</v>
      </c>
      <c r="AF3838" s="14">
        <v>72.400000000000006</v>
      </c>
      <c r="AG3838" s="15">
        <v>83.5</v>
      </c>
      <c r="AH3838" s="14">
        <v>71.599999999999994</v>
      </c>
      <c r="AI3838" s="14">
        <v>26.61</v>
      </c>
      <c r="AJ3838" s="14">
        <v>99.6</v>
      </c>
      <c r="AK3838" s="72">
        <f>(SUMIFS('Banco de Indicadores Mun. (2)'!I:I,'Banco de Indicadores Mun. (2)'!B:B,'Banco de Indicadores - Mun. (1)'!B3838,'Banco de Indicadores Mun. (2)'!A:A,'Banco de Indicadores - Mun. (1)'!A3838) / VLOOKUP(D3838,'Dados Base'!$B:$K,8,FALSE)) * 100</f>
        <v>0</v>
      </c>
      <c r="AL3838" s="72">
        <f>(SUMIFS('Banco de Indicadores Mun. (2)'!I:I,'Banco de Indicadores Mun. (2)'!B:B,'Banco de Indicadores - Mun. (1)'!B3838,'Banco de Indicadores Mun. (2)'!A:A,'Banco de Indicadores - Mun. (1)'!A3838) / VLOOKUP(D3838,'Dados Base'!$B:$K,9,FALSE)) * 100</f>
        <v>0</v>
      </c>
      <c r="AM3838" s="72">
        <f>(SUMIFS('Banco de Indicadores Mun. (2)'!J:J,'Banco de Indicadores Mun. (2)'!B:B,'Banco de Indicadores - Mun. (1)'!B3838,'Banco de Indicadores Mun. (2)'!A:A,'Banco de Indicadores - Mun. (1)'!A3838) / VLOOKUP(D3838,'Dados Base'!$B:$K,7,FALSE)) * 100</f>
        <v>0</v>
      </c>
      <c r="AN3838" s="72">
        <f>(SUMIFS('Banco de Indicadores Mun. (2)'!K:K,'Banco de Indicadores Mun. (2)'!B:B,'Banco de Indicadores - Mun. (1)'!B3838,'Banco de Indicadores Mun. (2)'!A:A,'Banco de Indicadores - Mun. (1)'!A3838) / VLOOKUP(D3838,'Dados Base'!$B:$K,10,FALSE)) * 100</f>
        <v>0</v>
      </c>
      <c r="AO3838" s="33">
        <v>0</v>
      </c>
      <c r="AP3838" s="34">
        <v>0</v>
      </c>
      <c r="AQ3838" s="17">
        <v>0</v>
      </c>
      <c r="AR3838" s="24">
        <v>8.9</v>
      </c>
      <c r="AS3838" s="35">
        <v>100</v>
      </c>
      <c r="AT3838" s="35">
        <v>0</v>
      </c>
      <c r="AU3838" s="35">
        <v>0</v>
      </c>
      <c r="AV3838" s="7">
        <v>1.5</v>
      </c>
      <c r="AW3838" s="36">
        <v>0</v>
      </c>
      <c r="AX3838" s="36">
        <v>0</v>
      </c>
      <c r="AY3838" s="117">
        <v>249.01045722873607</v>
      </c>
    </row>
    <row r="3839" spans="1:51" ht="15" x14ac:dyDescent="0.25">
      <c r="A3839" s="144">
        <v>2012</v>
      </c>
      <c r="B3839" s="77" t="s">
        <v>614</v>
      </c>
      <c r="C3839" s="78">
        <v>10</v>
      </c>
      <c r="D3839" s="77">
        <v>3554656</v>
      </c>
      <c r="E3839" s="78">
        <v>355465610</v>
      </c>
      <c r="F3839" s="78" t="str">
        <f t="shared" si="168"/>
        <v>3554656102012</v>
      </c>
      <c r="G3839" s="96">
        <v>0.47092983935836941</v>
      </c>
      <c r="H3839" s="80">
        <f t="shared" si="167"/>
        <v>2266</v>
      </c>
      <c r="I3839" s="91">
        <v>1505</v>
      </c>
      <c r="J3839" s="91">
        <v>761</v>
      </c>
      <c r="K3839" s="83">
        <f>(H3839)/VLOOKUP(D3839,'Dados Base'!$B:$K,6,FALSE)</f>
        <v>31.781206171107996</v>
      </c>
      <c r="L3839" s="88">
        <f t="shared" si="169"/>
        <v>66.416593115622248</v>
      </c>
      <c r="M3839" s="93">
        <v>3</v>
      </c>
      <c r="N3839" s="98">
        <v>0.71399999999999997</v>
      </c>
      <c r="O3839" s="91">
        <v>11</v>
      </c>
      <c r="P3839" s="91" t="s">
        <v>691</v>
      </c>
      <c r="Q3839" s="91" t="s">
        <v>691</v>
      </c>
      <c r="R3839" s="91" t="s">
        <v>691</v>
      </c>
      <c r="S3839" s="91">
        <v>3</v>
      </c>
      <c r="T3839" s="91" t="s">
        <v>691</v>
      </c>
      <c r="U3839" s="91">
        <v>13</v>
      </c>
      <c r="V3839" s="91">
        <v>11</v>
      </c>
      <c r="W3839" s="99">
        <v>0</v>
      </c>
      <c r="X3839" s="19">
        <v>5.4956401041666662E-3</v>
      </c>
      <c r="Y3839" s="29">
        <v>0.59</v>
      </c>
      <c r="Z3839" s="30">
        <v>64</v>
      </c>
      <c r="AA3839" s="30">
        <v>16</v>
      </c>
      <c r="AB3839" s="31">
        <v>0</v>
      </c>
      <c r="AC3839" s="32">
        <v>0</v>
      </c>
      <c r="AD3839" s="153">
        <f>VLOOKUP(D3839,'Dados Base'!$B:$K,9,FALSE)*31536000/VLOOKUP($F3839,F:H,MATCH(H3838,F3838:AF3838,0),FALSE)</f>
        <v>9185.2427184466014</v>
      </c>
      <c r="AE3839" s="153">
        <f>VLOOKUP(D3839,'Dados Base'!$B:$K,10,FALSE)*31536000/VLOOKUP($F3839,F:H,MATCH(H3838,F3838:AF3838,0),FALSE)</f>
        <v>1391.7034421888786</v>
      </c>
      <c r="AF3839" s="14">
        <v>93.13</v>
      </c>
      <c r="AG3839" s="15">
        <v>100</v>
      </c>
      <c r="AH3839" s="14">
        <v>44.47</v>
      </c>
      <c r="AI3839" s="14">
        <v>40.56</v>
      </c>
      <c r="AJ3839" s="14">
        <v>100</v>
      </c>
      <c r="AK3839" s="72">
        <f>(SUMIFS('Banco de Indicadores Mun. (2)'!I:I,'Banco de Indicadores Mun. (2)'!B:B,'Banco de Indicadores - Mun. (1)'!B3839,'Banco de Indicadores Mun. (2)'!A:A,'Banco de Indicadores - Mun. (1)'!A3839) / VLOOKUP(D3839,'Dados Base'!$B:$K,8,FALSE)) * 100</f>
        <v>0</v>
      </c>
      <c r="AL3839" s="72">
        <f>(SUMIFS('Banco de Indicadores Mun. (2)'!I:I,'Banco de Indicadores Mun. (2)'!B:B,'Banco de Indicadores - Mun. (1)'!B3839,'Banco de Indicadores Mun. (2)'!A:A,'Banco de Indicadores - Mun. (1)'!A3839) / VLOOKUP(D3839,'Dados Base'!$B:$K,9,FALSE)) * 100</f>
        <v>0</v>
      </c>
      <c r="AM3839" s="72">
        <f>(SUMIFS('Banco de Indicadores Mun. (2)'!J:J,'Banco de Indicadores Mun. (2)'!B:B,'Banco de Indicadores - Mun. (1)'!B3839,'Banco de Indicadores Mun. (2)'!A:A,'Banco de Indicadores - Mun. (1)'!A3839) / VLOOKUP(D3839,'Dados Base'!$B:$K,7,FALSE)) * 100</f>
        <v>0</v>
      </c>
      <c r="AN3839" s="72">
        <f>(SUMIFS('Banco de Indicadores Mun. (2)'!K:K,'Banco de Indicadores Mun. (2)'!B:B,'Banco de Indicadores - Mun. (1)'!B3839,'Banco de Indicadores Mun. (2)'!A:A,'Banco de Indicadores - Mun. (1)'!A3839) / VLOOKUP(D3839,'Dados Base'!$B:$K,10,FALSE)) * 100</f>
        <v>0</v>
      </c>
      <c r="AO3839" s="33">
        <v>0</v>
      </c>
      <c r="AP3839" s="34">
        <v>0</v>
      </c>
      <c r="AQ3839" s="17">
        <v>0</v>
      </c>
      <c r="AR3839" s="24">
        <v>9.5</v>
      </c>
      <c r="AS3839" s="35">
        <v>100</v>
      </c>
      <c r="AT3839" s="35">
        <v>100</v>
      </c>
      <c r="AU3839" s="35">
        <v>80</v>
      </c>
      <c r="AV3839" s="7">
        <v>9.8000000000000007</v>
      </c>
      <c r="AW3839" s="36">
        <v>0</v>
      </c>
      <c r="AX3839" s="36">
        <v>0</v>
      </c>
      <c r="AY3839" s="117">
        <v>73.931582139944069</v>
      </c>
    </row>
    <row r="3840" spans="1:51" ht="15" x14ac:dyDescent="0.25">
      <c r="A3840" s="144">
        <v>2012</v>
      </c>
      <c r="B3840" s="77" t="s">
        <v>615</v>
      </c>
      <c r="C3840" s="78">
        <v>13</v>
      </c>
      <c r="D3840" s="77">
        <v>3554706</v>
      </c>
      <c r="E3840" s="78">
        <v>355470613</v>
      </c>
      <c r="F3840" s="78" t="str">
        <f t="shared" si="168"/>
        <v>3554706132012</v>
      </c>
      <c r="G3840" s="96">
        <v>0.5095822251243165</v>
      </c>
      <c r="H3840" s="80">
        <f t="shared" si="167"/>
        <v>9403</v>
      </c>
      <c r="I3840" s="91">
        <v>8046</v>
      </c>
      <c r="J3840" s="91">
        <v>1357</v>
      </c>
      <c r="K3840" s="83">
        <f>(H3840)/VLOOKUP(D3840,'Dados Base'!$B:$K,6,FALSE)</f>
        <v>30.218208696211072</v>
      </c>
      <c r="L3840" s="88">
        <f t="shared" si="169"/>
        <v>85.568435605657768</v>
      </c>
      <c r="M3840" s="93">
        <v>4</v>
      </c>
      <c r="N3840" s="98">
        <v>0.74399999999999999</v>
      </c>
      <c r="O3840" s="91">
        <v>112</v>
      </c>
      <c r="P3840" s="91" t="s">
        <v>691</v>
      </c>
      <c r="Q3840" s="91" t="s">
        <v>691</v>
      </c>
      <c r="R3840" s="91" t="s">
        <v>691</v>
      </c>
      <c r="S3840" s="91">
        <v>27</v>
      </c>
      <c r="T3840" s="91" t="s">
        <v>691</v>
      </c>
      <c r="U3840" s="91">
        <v>124</v>
      </c>
      <c r="V3840" s="91">
        <v>99</v>
      </c>
      <c r="W3840" s="99">
        <v>0</v>
      </c>
      <c r="X3840" s="19">
        <v>2.1603599601621577E-2</v>
      </c>
      <c r="Y3840" s="29">
        <v>3.2</v>
      </c>
      <c r="Z3840" s="30">
        <v>238</v>
      </c>
      <c r="AA3840" s="30">
        <v>194</v>
      </c>
      <c r="AB3840" s="31">
        <v>0</v>
      </c>
      <c r="AC3840" s="32">
        <v>0</v>
      </c>
      <c r="AD3840" s="153">
        <f>VLOOKUP(D3840,'Dados Base'!$B:$K,9,FALSE)*31536000/VLOOKUP($F3840,F:H,MATCH(H3839,F3839:AF3839,0),FALSE)</f>
        <v>10229.160906093799</v>
      </c>
      <c r="AE3840" s="153">
        <f>VLOOKUP(D3840,'Dados Base'!$B:$K,10,FALSE)*31536000/VLOOKUP($F3840,F:H,MATCH(H3839,F3839:AF3839,0),FALSE)</f>
        <v>1173.8381367648626</v>
      </c>
      <c r="AF3840" s="14" t="s">
        <v>692</v>
      </c>
      <c r="AG3840" s="15">
        <v>85.1</v>
      </c>
      <c r="AH3840" s="14">
        <v>83.74</v>
      </c>
      <c r="AI3840" s="14" t="s">
        <v>692</v>
      </c>
      <c r="AJ3840" s="14" t="s">
        <v>692</v>
      </c>
      <c r="AK3840" s="72">
        <f>(SUMIFS('Banco de Indicadores Mun. (2)'!I:I,'Banco de Indicadores Mun. (2)'!B:B,'Banco de Indicadores - Mun. (1)'!B3840,'Banco de Indicadores Mun. (2)'!A:A,'Banco de Indicadores - Mun. (1)'!A3840) / VLOOKUP(D3840,'Dados Base'!$B:$K,8,FALSE)) * 100</f>
        <v>0</v>
      </c>
      <c r="AL3840" s="72">
        <f>(SUMIFS('Banco de Indicadores Mun. (2)'!I:I,'Banco de Indicadores Mun. (2)'!B:B,'Banco de Indicadores - Mun. (1)'!B3840,'Banco de Indicadores Mun. (2)'!A:A,'Banco de Indicadores - Mun. (1)'!A3840) / VLOOKUP(D3840,'Dados Base'!$B:$K,9,FALSE)) * 100</f>
        <v>0</v>
      </c>
      <c r="AM3840" s="72">
        <f>(SUMIFS('Banco de Indicadores Mun. (2)'!J:J,'Banco de Indicadores Mun. (2)'!B:B,'Banco de Indicadores - Mun. (1)'!B3840,'Banco de Indicadores Mun. (2)'!A:A,'Banco de Indicadores - Mun. (1)'!A3840) / VLOOKUP(D3840,'Dados Base'!$B:$K,7,FALSE)) * 100</f>
        <v>0</v>
      </c>
      <c r="AN3840" s="72">
        <f>(SUMIFS('Banco de Indicadores Mun. (2)'!K:K,'Banco de Indicadores Mun. (2)'!B:B,'Banco de Indicadores - Mun. (1)'!B3840,'Banco de Indicadores Mun. (2)'!A:A,'Banco de Indicadores - Mun. (1)'!A3840) / VLOOKUP(D3840,'Dados Base'!$B:$K,10,FALSE)) * 100</f>
        <v>0</v>
      </c>
      <c r="AO3840" s="33">
        <v>0</v>
      </c>
      <c r="AP3840" s="34">
        <v>0</v>
      </c>
      <c r="AQ3840" s="17">
        <v>0</v>
      </c>
      <c r="AR3840" s="24">
        <v>8.1</v>
      </c>
      <c r="AS3840" s="35">
        <v>100</v>
      </c>
      <c r="AT3840" s="35">
        <v>100</v>
      </c>
      <c r="AU3840" s="35">
        <v>55.092592592592595</v>
      </c>
      <c r="AV3840" s="7">
        <v>6.58</v>
      </c>
      <c r="AW3840" s="36">
        <v>0</v>
      </c>
      <c r="AX3840" s="36">
        <v>0</v>
      </c>
      <c r="AY3840" s="117">
        <v>124.97917241399679</v>
      </c>
    </row>
    <row r="3841" spans="1:51" ht="15" x14ac:dyDescent="0.25">
      <c r="A3841" s="144">
        <v>2012</v>
      </c>
      <c r="B3841" s="77" t="s">
        <v>616</v>
      </c>
      <c r="C3841" s="78">
        <v>13</v>
      </c>
      <c r="D3841" s="77">
        <v>3554755</v>
      </c>
      <c r="E3841" s="78">
        <v>355475513</v>
      </c>
      <c r="F3841" s="78" t="str">
        <f t="shared" si="168"/>
        <v>3554755132012</v>
      </c>
      <c r="G3841" s="96">
        <v>1.042069636407561</v>
      </c>
      <c r="H3841" s="80">
        <f t="shared" si="167"/>
        <v>1574</v>
      </c>
      <c r="I3841" s="91">
        <v>1452</v>
      </c>
      <c r="J3841" s="91">
        <v>122</v>
      </c>
      <c r="K3841" s="83">
        <f>(H3841)/VLOOKUP(D3841,'Dados Base'!$B:$K,6,FALSE)</f>
        <v>24.834332597033765</v>
      </c>
      <c r="L3841" s="88">
        <f t="shared" si="169"/>
        <v>92.249047013977119</v>
      </c>
      <c r="M3841" s="93">
        <v>2</v>
      </c>
      <c r="N3841" s="98">
        <v>0.72199999999999998</v>
      </c>
      <c r="O3841" s="91">
        <v>12</v>
      </c>
      <c r="P3841" s="91" t="s">
        <v>691</v>
      </c>
      <c r="Q3841" s="91" t="s">
        <v>691</v>
      </c>
      <c r="R3841" s="91" t="s">
        <v>691</v>
      </c>
      <c r="S3841" s="91">
        <v>3</v>
      </c>
      <c r="T3841" s="91" t="s">
        <v>691</v>
      </c>
      <c r="U3841" s="91">
        <v>7</v>
      </c>
      <c r="V3841" s="91">
        <v>8</v>
      </c>
      <c r="W3841" s="99">
        <v>0</v>
      </c>
      <c r="X3841" s="19">
        <v>4.0337848958333332E-3</v>
      </c>
      <c r="Y3841" s="29">
        <v>0.57999999999999996</v>
      </c>
      <c r="Z3841" s="30">
        <v>62</v>
      </c>
      <c r="AA3841" s="30">
        <v>16</v>
      </c>
      <c r="AB3841" s="31">
        <v>0</v>
      </c>
      <c r="AC3841" s="32">
        <v>0</v>
      </c>
      <c r="AD3841" s="153">
        <f>VLOOKUP(D3841,'Dados Base'!$B:$K,9,FALSE)*31536000/VLOOKUP($F3841,F:H,MATCH(H3840,F3840:AF3840,0),FALSE)</f>
        <v>14826.327827191868</v>
      </c>
      <c r="AE3841" s="153">
        <f>VLOOKUP(D3841,'Dados Base'!$B:$K,10,FALSE)*31536000/VLOOKUP($F3841,F:H,MATCH(H3840,F3840:AF3840,0),FALSE)</f>
        <v>1803.2020330368493</v>
      </c>
      <c r="AF3841" s="14">
        <v>98.41</v>
      </c>
      <c r="AG3841" s="15" t="s">
        <v>692</v>
      </c>
      <c r="AH3841" s="14" t="s">
        <v>692</v>
      </c>
      <c r="AI3841" s="14">
        <v>0</v>
      </c>
      <c r="AJ3841" s="14">
        <v>98.4</v>
      </c>
      <c r="AK3841" s="72">
        <f>(SUMIFS('Banco de Indicadores Mun. (2)'!I:I,'Banco de Indicadores Mun. (2)'!B:B,'Banco de Indicadores - Mun. (1)'!B3841,'Banco de Indicadores Mun. (2)'!A:A,'Banco de Indicadores - Mun. (1)'!A3841) / VLOOKUP(D3841,'Dados Base'!$B:$K,8,FALSE)) * 100</f>
        <v>0</v>
      </c>
      <c r="AL3841" s="72">
        <f>(SUMIFS('Banco de Indicadores Mun. (2)'!I:I,'Banco de Indicadores Mun. (2)'!B:B,'Banco de Indicadores - Mun. (1)'!B3841,'Banco de Indicadores Mun. (2)'!A:A,'Banco de Indicadores - Mun. (1)'!A3841) / VLOOKUP(D3841,'Dados Base'!$B:$K,9,FALSE)) * 100</f>
        <v>0</v>
      </c>
      <c r="AM3841" s="72">
        <f>(SUMIFS('Banco de Indicadores Mun. (2)'!J:J,'Banco de Indicadores Mun. (2)'!B:B,'Banco de Indicadores - Mun. (1)'!B3841,'Banco de Indicadores Mun. (2)'!A:A,'Banco de Indicadores - Mun. (1)'!A3841) / VLOOKUP(D3841,'Dados Base'!$B:$K,7,FALSE)) * 100</f>
        <v>0</v>
      </c>
      <c r="AN3841" s="72">
        <f>(SUMIFS('Banco de Indicadores Mun. (2)'!K:K,'Banco de Indicadores Mun. (2)'!B:B,'Banco de Indicadores - Mun. (1)'!B3841,'Banco de Indicadores Mun. (2)'!A:A,'Banco de Indicadores - Mun. (1)'!A3841) / VLOOKUP(D3841,'Dados Base'!$B:$K,10,FALSE)) * 100</f>
        <v>0</v>
      </c>
      <c r="AO3841" s="33">
        <v>0</v>
      </c>
      <c r="AP3841" s="34">
        <v>0</v>
      </c>
      <c r="AQ3841" s="17">
        <v>0</v>
      </c>
      <c r="AR3841" s="24">
        <v>8.5</v>
      </c>
      <c r="AS3841" s="35">
        <v>90</v>
      </c>
      <c r="AT3841" s="35">
        <v>90</v>
      </c>
      <c r="AU3841" s="35">
        <v>79.487179487179489</v>
      </c>
      <c r="AV3841" s="7">
        <v>8.5</v>
      </c>
      <c r="AW3841" s="36">
        <v>0</v>
      </c>
      <c r="AX3841" s="36">
        <v>0</v>
      </c>
      <c r="AY3841" s="117">
        <v>181.34502812376178</v>
      </c>
    </row>
    <row r="3842" spans="1:51" ht="15" x14ac:dyDescent="0.25">
      <c r="A3842" s="144">
        <v>2012</v>
      </c>
      <c r="B3842" s="77" t="s">
        <v>617</v>
      </c>
      <c r="C3842" s="78">
        <v>2</v>
      </c>
      <c r="D3842" s="77">
        <v>3554805</v>
      </c>
      <c r="E3842" s="78">
        <v>35548052</v>
      </c>
      <c r="F3842" s="78" t="str">
        <f t="shared" si="168"/>
        <v>355480522012</v>
      </c>
      <c r="G3842" s="96">
        <v>1.5349020463074847</v>
      </c>
      <c r="H3842" s="80">
        <f t="shared" ref="H3842:H3871" si="170">SUM(I3842:J3842)</f>
        <v>42027</v>
      </c>
      <c r="I3842" s="91">
        <v>38162</v>
      </c>
      <c r="J3842" s="91">
        <v>3865</v>
      </c>
      <c r="K3842" s="83">
        <f>(H3842)/VLOOKUP(D3842,'Dados Base'!$B:$K,6,FALSE)</f>
        <v>218.41284689741192</v>
      </c>
      <c r="L3842" s="88">
        <f t="shared" si="169"/>
        <v>90.803531063364034</v>
      </c>
      <c r="M3842" s="93">
        <v>5</v>
      </c>
      <c r="N3842" s="98">
        <v>0.78500000000000003</v>
      </c>
      <c r="O3842" s="91">
        <v>47</v>
      </c>
      <c r="P3842" s="91" t="s">
        <v>691</v>
      </c>
      <c r="Q3842" s="91" t="s">
        <v>691</v>
      </c>
      <c r="R3842" s="91" t="s">
        <v>691</v>
      </c>
      <c r="S3842" s="91">
        <v>81</v>
      </c>
      <c r="T3842" s="91" t="s">
        <v>691</v>
      </c>
      <c r="U3842" s="91">
        <v>234</v>
      </c>
      <c r="V3842" s="91">
        <v>208</v>
      </c>
      <c r="W3842" s="99">
        <v>0</v>
      </c>
      <c r="X3842" s="19">
        <v>0.12792940972222222</v>
      </c>
      <c r="Y3842" s="29">
        <v>15.11</v>
      </c>
      <c r="Z3842" s="30">
        <v>1541</v>
      </c>
      <c r="AA3842" s="30">
        <v>498</v>
      </c>
      <c r="AB3842" s="31">
        <v>4</v>
      </c>
      <c r="AC3842" s="32">
        <v>0</v>
      </c>
      <c r="AD3842" s="153">
        <f>VLOOKUP(D3842,'Dados Base'!$B:$K,9,FALSE)*31536000/VLOOKUP($F3842,F:H,MATCH(H3841,F3841:AF3841,0),FALSE)</f>
        <v>2176.0868013419945</v>
      </c>
      <c r="AE3842" s="153">
        <f>VLOOKUP(D3842,'Dados Base'!$B:$K,10,FALSE)*31536000/VLOOKUP($F3842,F:H,MATCH(H3841,F3841:AF3841,0),FALSE)</f>
        <v>225.11242772503394</v>
      </c>
      <c r="AF3842" s="14">
        <v>100</v>
      </c>
      <c r="AG3842" s="15">
        <v>100</v>
      </c>
      <c r="AH3842" s="14">
        <v>70.34</v>
      </c>
      <c r="AI3842" s="14">
        <v>30.94</v>
      </c>
      <c r="AJ3842" s="14">
        <v>100</v>
      </c>
      <c r="AK3842" s="72">
        <f>(SUMIFS('Banco de Indicadores Mun. (2)'!I:I,'Banco de Indicadores Mun. (2)'!B:B,'Banco de Indicadores - Mun. (1)'!B3842,'Banco de Indicadores Mun. (2)'!A:A,'Banco de Indicadores - Mun. (1)'!A3842) / VLOOKUP(D3842,'Dados Base'!$B:$K,8,FALSE)) * 100</f>
        <v>0</v>
      </c>
      <c r="AL3842" s="72">
        <f>(SUMIFS('Banco de Indicadores Mun. (2)'!I:I,'Banco de Indicadores Mun. (2)'!B:B,'Banco de Indicadores - Mun. (1)'!B3842,'Banco de Indicadores Mun. (2)'!A:A,'Banco de Indicadores - Mun. (1)'!A3842) / VLOOKUP(D3842,'Dados Base'!$B:$K,9,FALSE)) * 100</f>
        <v>0</v>
      </c>
      <c r="AM3842" s="72">
        <f>(SUMIFS('Banco de Indicadores Mun. (2)'!J:J,'Banco de Indicadores Mun. (2)'!B:B,'Banco de Indicadores - Mun. (1)'!B3842,'Banco de Indicadores Mun. (2)'!A:A,'Banco de Indicadores - Mun. (1)'!A3842) / VLOOKUP(D3842,'Dados Base'!$B:$K,7,FALSE)) * 100</f>
        <v>0</v>
      </c>
      <c r="AN3842" s="72">
        <f>(SUMIFS('Banco de Indicadores Mun. (2)'!K:K,'Banco de Indicadores Mun. (2)'!B:B,'Banco de Indicadores - Mun. (1)'!B3842,'Banco de Indicadores Mun. (2)'!A:A,'Banco de Indicadores - Mun. (1)'!A3842) / VLOOKUP(D3842,'Dados Base'!$B:$K,10,FALSE)) * 100</f>
        <v>0</v>
      </c>
      <c r="AO3842" s="33">
        <v>0</v>
      </c>
      <c r="AP3842" s="34">
        <v>0</v>
      </c>
      <c r="AQ3842" s="17">
        <v>0</v>
      </c>
      <c r="AR3842" s="24">
        <v>10</v>
      </c>
      <c r="AS3842" s="35">
        <v>84</v>
      </c>
      <c r="AT3842" s="35">
        <v>84</v>
      </c>
      <c r="AU3842" s="35">
        <v>75.576262873957816</v>
      </c>
      <c r="AV3842" s="7">
        <v>7.67</v>
      </c>
      <c r="AW3842" s="36">
        <v>0</v>
      </c>
      <c r="AX3842" s="36">
        <v>0</v>
      </c>
      <c r="AY3842" s="117">
        <v>9.098494093802536</v>
      </c>
    </row>
    <row r="3843" spans="1:51" ht="15" x14ac:dyDescent="0.25">
      <c r="A3843" s="144">
        <v>2012</v>
      </c>
      <c r="B3843" s="77" t="s">
        <v>618</v>
      </c>
      <c r="C3843" s="78">
        <v>18</v>
      </c>
      <c r="D3843" s="77">
        <v>3554904</v>
      </c>
      <c r="E3843" s="78">
        <v>355490418</v>
      </c>
      <c r="F3843" s="78" t="str">
        <f t="shared" ref="F3843:F3871" si="171">CONCATENATE(E3843,A3843)</f>
        <v>3554904182012</v>
      </c>
      <c r="G3843" s="96">
        <v>0.42810498099536964</v>
      </c>
      <c r="H3843" s="80">
        <f t="shared" si="170"/>
        <v>5452</v>
      </c>
      <c r="I3843" s="91">
        <v>4668</v>
      </c>
      <c r="J3843" s="91">
        <v>784</v>
      </c>
      <c r="K3843" s="83">
        <f>(H3843)/VLOOKUP(D3843,'Dados Base'!$B:$K,6,FALSE)</f>
        <v>35.703994760969223</v>
      </c>
      <c r="L3843" s="88">
        <f t="shared" si="169"/>
        <v>85.619955979457089</v>
      </c>
      <c r="M3843" s="93">
        <v>4</v>
      </c>
      <c r="N3843" s="98">
        <v>0.753</v>
      </c>
      <c r="O3843" s="91">
        <v>36</v>
      </c>
      <c r="P3843" s="91" t="s">
        <v>691</v>
      </c>
      <c r="Q3843" s="91" t="s">
        <v>691</v>
      </c>
      <c r="R3843" s="91" t="s">
        <v>691</v>
      </c>
      <c r="S3843" s="91">
        <v>11</v>
      </c>
      <c r="T3843" s="91" t="s">
        <v>691</v>
      </c>
      <c r="U3843" s="91">
        <v>35</v>
      </c>
      <c r="V3843" s="91">
        <v>20</v>
      </c>
      <c r="W3843" s="99">
        <v>7.2774000000000001</v>
      </c>
      <c r="X3843" s="19">
        <v>1.2910165625000001E-2</v>
      </c>
      <c r="Y3843" s="29">
        <v>1.85</v>
      </c>
      <c r="Z3843" s="30">
        <v>190</v>
      </c>
      <c r="AA3843" s="30">
        <v>60</v>
      </c>
      <c r="AB3843" s="31">
        <v>0</v>
      </c>
      <c r="AC3843" s="32">
        <v>0</v>
      </c>
      <c r="AD3843" s="153">
        <f>VLOOKUP(D3843,'Dados Base'!$B:$K,9,FALSE)*31536000/VLOOKUP($F3843,F:H,MATCH(H3842,F3842:AF3842,0),FALSE)</f>
        <v>6536.2582538517972</v>
      </c>
      <c r="AE3843" s="153">
        <f>VLOOKUP(D3843,'Dados Base'!$B:$K,10,FALSE)*31536000/VLOOKUP($F3843,F:H,MATCH(H3842,F3842:AF3842,0),FALSE)</f>
        <v>520.58694057226694</v>
      </c>
      <c r="AF3843" s="14">
        <v>90.93</v>
      </c>
      <c r="AG3843" s="15">
        <v>99.3</v>
      </c>
      <c r="AH3843" s="14">
        <v>81.98</v>
      </c>
      <c r="AI3843" s="14">
        <v>17.37</v>
      </c>
      <c r="AJ3843" s="14">
        <v>100</v>
      </c>
      <c r="AK3843" s="72">
        <f>(SUMIFS('Banco de Indicadores Mun. (2)'!I:I,'Banco de Indicadores Mun. (2)'!B:B,'Banco de Indicadores - Mun. (1)'!B3843,'Banco de Indicadores Mun. (2)'!A:A,'Banco de Indicadores - Mun. (1)'!A3843) / VLOOKUP(D3843,'Dados Base'!$B:$K,8,FALSE)) * 100</f>
        <v>0</v>
      </c>
      <c r="AL3843" s="72">
        <f>(SUMIFS('Banco de Indicadores Mun. (2)'!I:I,'Banco de Indicadores Mun. (2)'!B:B,'Banco de Indicadores - Mun. (1)'!B3843,'Banco de Indicadores Mun. (2)'!A:A,'Banco de Indicadores - Mun. (1)'!A3843) / VLOOKUP(D3843,'Dados Base'!$B:$K,9,FALSE)) * 100</f>
        <v>0</v>
      </c>
      <c r="AM3843" s="72">
        <f>(SUMIFS('Banco de Indicadores Mun. (2)'!J:J,'Banco de Indicadores Mun. (2)'!B:B,'Banco de Indicadores - Mun. (1)'!B3843,'Banco de Indicadores Mun. (2)'!A:A,'Banco de Indicadores - Mun. (1)'!A3843) / VLOOKUP(D3843,'Dados Base'!$B:$K,7,FALSE)) * 100</f>
        <v>0</v>
      </c>
      <c r="AN3843" s="72">
        <f>(SUMIFS('Banco de Indicadores Mun. (2)'!K:K,'Banco de Indicadores Mun. (2)'!B:B,'Banco de Indicadores - Mun. (1)'!B3843,'Banco de Indicadores Mun. (2)'!A:A,'Banco de Indicadores - Mun. (1)'!A3843) / VLOOKUP(D3843,'Dados Base'!$B:$K,10,FALSE)) * 100</f>
        <v>0</v>
      </c>
      <c r="AO3843" s="33">
        <v>0</v>
      </c>
      <c r="AP3843" s="34">
        <v>0</v>
      </c>
      <c r="AQ3843" s="17">
        <v>0</v>
      </c>
      <c r="AR3843" s="24">
        <v>9.1999999999999993</v>
      </c>
      <c r="AS3843" s="35">
        <v>95</v>
      </c>
      <c r="AT3843" s="35">
        <v>95</v>
      </c>
      <c r="AU3843" s="35">
        <v>76</v>
      </c>
      <c r="AV3843" s="7">
        <v>7.87</v>
      </c>
      <c r="AW3843" s="36">
        <v>0</v>
      </c>
      <c r="AX3843" s="36">
        <v>0</v>
      </c>
      <c r="AY3843" s="117">
        <v>0.76633061002534975</v>
      </c>
    </row>
    <row r="3844" spans="1:51" ht="15" x14ac:dyDescent="0.25">
      <c r="A3844" s="144">
        <v>2012</v>
      </c>
      <c r="B3844" s="77" t="s">
        <v>619</v>
      </c>
      <c r="C3844" s="78">
        <v>5</v>
      </c>
      <c r="D3844" s="77">
        <v>3554953</v>
      </c>
      <c r="E3844" s="78">
        <v>35549535</v>
      </c>
      <c r="F3844" s="78" t="str">
        <f t="shared" si="171"/>
        <v>355495352012</v>
      </c>
      <c r="G3844" s="96">
        <v>1.6433052798253023</v>
      </c>
      <c r="H3844" s="80">
        <f t="shared" si="170"/>
        <v>6057</v>
      </c>
      <c r="I3844" s="91">
        <v>3084</v>
      </c>
      <c r="J3844" s="91">
        <v>2973</v>
      </c>
      <c r="K3844" s="83">
        <f>(H3844)/VLOOKUP(D3844,'Dados Base'!$B:$K,6,FALSE)</f>
        <v>47.892780896655331</v>
      </c>
      <c r="L3844" s="88">
        <f t="shared" si="169"/>
        <v>50.916295195641403</v>
      </c>
      <c r="M3844" s="93">
        <v>3</v>
      </c>
      <c r="N3844" s="98">
        <v>0.72799999999999998</v>
      </c>
      <c r="O3844" s="91">
        <v>46</v>
      </c>
      <c r="P3844" s="91" t="s">
        <v>691</v>
      </c>
      <c r="Q3844" s="91" t="s">
        <v>691</v>
      </c>
      <c r="R3844" s="91" t="s">
        <v>691</v>
      </c>
      <c r="S3844" s="91">
        <v>9</v>
      </c>
      <c r="T3844" s="91" t="s">
        <v>691</v>
      </c>
      <c r="U3844" s="91">
        <v>22</v>
      </c>
      <c r="V3844" s="91">
        <v>17</v>
      </c>
      <c r="W3844" s="99">
        <v>0</v>
      </c>
      <c r="X3844" s="19">
        <v>1.5050475616517199E-2</v>
      </c>
      <c r="Y3844" s="29">
        <v>1.22</v>
      </c>
      <c r="Z3844" s="30">
        <v>0</v>
      </c>
      <c r="AA3844" s="30">
        <v>164</v>
      </c>
      <c r="AB3844" s="31">
        <v>1</v>
      </c>
      <c r="AC3844" s="32">
        <v>0</v>
      </c>
      <c r="AD3844" s="153">
        <f>VLOOKUP(D3844,'Dados Base'!$B:$K,9,FALSE)*31536000/VLOOKUP($F3844,F:H,MATCH(H3843,F3843:AF3843,0),FALSE)</f>
        <v>7913.9375928677564</v>
      </c>
      <c r="AE3844" s="153">
        <f>VLOOKUP(D3844,'Dados Base'!$B:$K,10,FALSE)*31536000/VLOOKUP($F3844,F:H,MATCH(H3843,F3843:AF3843,0),FALSE)</f>
        <v>1041.307578008915</v>
      </c>
      <c r="AF3844" s="14" t="s">
        <v>692</v>
      </c>
      <c r="AG3844" s="15" t="s">
        <v>692</v>
      </c>
      <c r="AH3844" s="14" t="s">
        <v>692</v>
      </c>
      <c r="AI3844" s="14" t="s">
        <v>692</v>
      </c>
      <c r="AJ3844" s="14" t="s">
        <v>692</v>
      </c>
      <c r="AK3844" s="72">
        <f>(SUMIFS('Banco de Indicadores Mun. (2)'!I:I,'Banco de Indicadores Mun. (2)'!B:B,'Banco de Indicadores - Mun. (1)'!B3844,'Banco de Indicadores Mun. (2)'!A:A,'Banco de Indicadores - Mun. (1)'!A3844) / VLOOKUP(D3844,'Dados Base'!$B:$K,8,FALSE)) * 100</f>
        <v>0</v>
      </c>
      <c r="AL3844" s="72">
        <f>(SUMIFS('Banco de Indicadores Mun. (2)'!I:I,'Banco de Indicadores Mun. (2)'!B:B,'Banco de Indicadores - Mun. (1)'!B3844,'Banco de Indicadores Mun. (2)'!A:A,'Banco de Indicadores - Mun. (1)'!A3844) / VLOOKUP(D3844,'Dados Base'!$B:$K,9,FALSE)) * 100</f>
        <v>0</v>
      </c>
      <c r="AM3844" s="72">
        <f>(SUMIFS('Banco de Indicadores Mun. (2)'!J:J,'Banco de Indicadores Mun. (2)'!B:B,'Banco de Indicadores - Mun. (1)'!B3844,'Banco de Indicadores Mun. (2)'!A:A,'Banco de Indicadores - Mun. (1)'!A3844) / VLOOKUP(D3844,'Dados Base'!$B:$K,7,FALSE)) * 100</f>
        <v>0</v>
      </c>
      <c r="AN3844" s="72">
        <f>(SUMIFS('Banco de Indicadores Mun. (2)'!K:K,'Banco de Indicadores Mun. (2)'!B:B,'Banco de Indicadores - Mun. (1)'!B3844,'Banco de Indicadores Mun. (2)'!A:A,'Banco de Indicadores - Mun. (1)'!A3844) / VLOOKUP(D3844,'Dados Base'!$B:$K,10,FALSE)) * 100</f>
        <v>0</v>
      </c>
      <c r="AO3844" s="33">
        <v>0</v>
      </c>
      <c r="AP3844" s="34">
        <v>0</v>
      </c>
      <c r="AQ3844" s="17">
        <v>0</v>
      </c>
      <c r="AR3844" s="24">
        <v>9.8000000000000007</v>
      </c>
      <c r="AS3844" s="35">
        <v>70</v>
      </c>
      <c r="AT3844" s="35">
        <v>0</v>
      </c>
      <c r="AU3844" s="35">
        <v>0</v>
      </c>
      <c r="AV3844" s="7">
        <v>1.35</v>
      </c>
      <c r="AW3844" s="36">
        <v>0</v>
      </c>
      <c r="AX3844" s="36">
        <v>0</v>
      </c>
      <c r="AY3844" s="117">
        <v>61.6487145287647</v>
      </c>
    </row>
    <row r="3845" spans="1:51" ht="15" x14ac:dyDescent="0.25">
      <c r="A3845" s="144">
        <v>2012</v>
      </c>
      <c r="B3845" s="77" t="s">
        <v>620</v>
      </c>
      <c r="C3845" s="78">
        <v>20</v>
      </c>
      <c r="D3845" s="77">
        <v>3555000</v>
      </c>
      <c r="E3845" s="78">
        <v>355500020</v>
      </c>
      <c r="F3845" s="78" t="str">
        <f t="shared" si="171"/>
        <v>3555000202012</v>
      </c>
      <c r="G3845" s="96">
        <v>-3.7346785424952067E-2</v>
      </c>
      <c r="H3845" s="80">
        <f t="shared" si="170"/>
        <v>63329</v>
      </c>
      <c r="I3845" s="91">
        <v>60789</v>
      </c>
      <c r="J3845" s="91">
        <v>2540</v>
      </c>
      <c r="K3845" s="83">
        <f>(H3845)/VLOOKUP(D3845,'Dados Base'!$B:$K,6,FALSE)</f>
        <v>100.66443070369252</v>
      </c>
      <c r="L3845" s="88">
        <f t="shared" si="169"/>
        <v>95.989199261002071</v>
      </c>
      <c r="M3845" s="93">
        <v>4</v>
      </c>
      <c r="N3845" s="98">
        <v>0.77100000000000002</v>
      </c>
      <c r="O3845" s="91">
        <v>243</v>
      </c>
      <c r="P3845" s="91" t="s">
        <v>691</v>
      </c>
      <c r="Q3845" s="91" t="s">
        <v>691</v>
      </c>
      <c r="R3845" s="91" t="s">
        <v>691</v>
      </c>
      <c r="S3845" s="91">
        <v>179</v>
      </c>
      <c r="T3845" s="91" t="s">
        <v>691</v>
      </c>
      <c r="U3845" s="91">
        <v>946</v>
      </c>
      <c r="V3845" s="91">
        <v>655</v>
      </c>
      <c r="W3845" s="99">
        <v>0</v>
      </c>
      <c r="X3845" s="19">
        <v>0.1921554318703704</v>
      </c>
      <c r="Y3845" s="29">
        <v>24.38</v>
      </c>
      <c r="Z3845" s="30">
        <v>2672</v>
      </c>
      <c r="AA3845" s="30">
        <v>619</v>
      </c>
      <c r="AB3845" s="31">
        <v>0</v>
      </c>
      <c r="AC3845" s="32">
        <v>0</v>
      </c>
      <c r="AD3845" s="153">
        <f>VLOOKUP(D3845,'Dados Base'!$B:$K,9,FALSE)*31536000/VLOOKUP($F3845,F:H,MATCH(H3844,F3844:AF3844,0),FALSE)</f>
        <v>2350.422713133004</v>
      </c>
      <c r="AE3845" s="153">
        <f>VLOOKUP(D3845,'Dados Base'!$B:$K,10,FALSE)*31536000/VLOOKUP($F3845,F:H,MATCH(H3844,F3844:AF3844,0),FALSE)</f>
        <v>268.90429345165711</v>
      </c>
      <c r="AF3845" s="14">
        <v>99.68</v>
      </c>
      <c r="AG3845" s="15" t="s">
        <v>692</v>
      </c>
      <c r="AH3845" s="14">
        <v>95.29</v>
      </c>
      <c r="AI3845" s="14">
        <v>15.89</v>
      </c>
      <c r="AJ3845" s="14">
        <v>100</v>
      </c>
      <c r="AK3845" s="72">
        <f>(SUMIFS('Banco de Indicadores Mun. (2)'!I:I,'Banco de Indicadores Mun. (2)'!B:B,'Banco de Indicadores - Mun. (1)'!B3845,'Banco de Indicadores Mun. (2)'!A:A,'Banco de Indicadores - Mun. (1)'!A3845) / VLOOKUP(D3845,'Dados Base'!$B:$K,8,FALSE)) * 100</f>
        <v>0</v>
      </c>
      <c r="AL3845" s="72">
        <f>(SUMIFS('Banco de Indicadores Mun. (2)'!I:I,'Banco de Indicadores Mun. (2)'!B:B,'Banco de Indicadores - Mun. (1)'!B3845,'Banco de Indicadores Mun. (2)'!A:A,'Banco de Indicadores - Mun. (1)'!A3845) / VLOOKUP(D3845,'Dados Base'!$B:$K,9,FALSE)) * 100</f>
        <v>0</v>
      </c>
      <c r="AM3845" s="72">
        <f>(SUMIFS('Banco de Indicadores Mun. (2)'!J:J,'Banco de Indicadores Mun. (2)'!B:B,'Banco de Indicadores - Mun. (1)'!B3845,'Banco de Indicadores Mun. (2)'!A:A,'Banco de Indicadores - Mun. (1)'!A3845) / VLOOKUP(D3845,'Dados Base'!$B:$K,7,FALSE)) * 100</f>
        <v>0</v>
      </c>
      <c r="AN3845" s="72">
        <f>(SUMIFS('Banco de Indicadores Mun. (2)'!K:K,'Banco de Indicadores Mun. (2)'!B:B,'Banco de Indicadores - Mun. (1)'!B3845,'Banco de Indicadores Mun. (2)'!A:A,'Banco de Indicadores - Mun. (1)'!A3845) / VLOOKUP(D3845,'Dados Base'!$B:$K,10,FALSE)) * 100</f>
        <v>0</v>
      </c>
      <c r="AO3845" s="33">
        <v>1</v>
      </c>
      <c r="AP3845" s="34">
        <v>0</v>
      </c>
      <c r="AQ3845" s="17">
        <v>0</v>
      </c>
      <c r="AR3845" s="24">
        <v>9.6</v>
      </c>
      <c r="AS3845" s="35">
        <v>99</v>
      </c>
      <c r="AT3845" s="35">
        <v>99</v>
      </c>
      <c r="AU3845" s="35">
        <v>81.191127316924948</v>
      </c>
      <c r="AV3845" s="7">
        <v>9.69</v>
      </c>
      <c r="AW3845" s="36">
        <v>0</v>
      </c>
      <c r="AX3845" s="36">
        <v>0</v>
      </c>
      <c r="AY3845" s="117">
        <v>127.72953857708367</v>
      </c>
    </row>
    <row r="3846" spans="1:51" ht="15" x14ac:dyDescent="0.25">
      <c r="A3846" s="144">
        <v>2012</v>
      </c>
      <c r="B3846" s="77" t="s">
        <v>621</v>
      </c>
      <c r="C3846" s="78">
        <v>20</v>
      </c>
      <c r="D3846" s="77">
        <v>3555109</v>
      </c>
      <c r="E3846" s="78">
        <v>355510920</v>
      </c>
      <c r="F3846" s="78" t="str">
        <f t="shared" si="171"/>
        <v>3555109202012</v>
      </c>
      <c r="G3846" s="96">
        <v>0.65522645413611524</v>
      </c>
      <c r="H3846" s="80">
        <f t="shared" si="170"/>
        <v>14457</v>
      </c>
      <c r="I3846" s="91">
        <v>11354</v>
      </c>
      <c r="J3846" s="91">
        <v>3103</v>
      </c>
      <c r="K3846" s="83">
        <f>(H3846)/VLOOKUP(D3846,'Dados Base'!$B:$K,6,FALSE)</f>
        <v>59.092581238503982</v>
      </c>
      <c r="L3846" s="88">
        <f t="shared" si="169"/>
        <v>78.536349173410798</v>
      </c>
      <c r="M3846" s="93">
        <v>4</v>
      </c>
      <c r="N3846" s="98">
        <v>0.76900000000000002</v>
      </c>
      <c r="O3846" s="91">
        <v>112</v>
      </c>
      <c r="P3846" s="91" t="s">
        <v>691</v>
      </c>
      <c r="Q3846" s="91" t="s">
        <v>691</v>
      </c>
      <c r="R3846" s="91" t="s">
        <v>691</v>
      </c>
      <c r="S3846" s="91">
        <v>18</v>
      </c>
      <c r="T3846" s="91" t="s">
        <v>691</v>
      </c>
      <c r="U3846" s="91">
        <v>198</v>
      </c>
      <c r="V3846" s="91">
        <v>124</v>
      </c>
      <c r="W3846" s="99">
        <v>0</v>
      </c>
      <c r="X3846" s="19">
        <v>3.9830591135416669E-2</v>
      </c>
      <c r="Y3846" s="29">
        <v>4.53</v>
      </c>
      <c r="Z3846" s="30">
        <v>463</v>
      </c>
      <c r="AA3846" s="30">
        <v>149</v>
      </c>
      <c r="AB3846" s="31">
        <v>1</v>
      </c>
      <c r="AC3846" s="32">
        <v>0</v>
      </c>
      <c r="AD3846" s="153">
        <f>VLOOKUP(D3846,'Dados Base'!$B:$K,9,FALSE)*31536000/VLOOKUP($F3846,F:H,MATCH(H3845,F3845:AF3845,0),FALSE)</f>
        <v>3795.5758456111225</v>
      </c>
      <c r="AE3846" s="153">
        <f>VLOOKUP(D3846,'Dados Base'!$B:$K,10,FALSE)*31536000/VLOOKUP($F3846,F:H,MATCH(H3845,F3845:AF3845,0),FALSE)</f>
        <v>458.08673998754921</v>
      </c>
      <c r="AF3846" s="14">
        <v>90.51</v>
      </c>
      <c r="AG3846" s="15" t="s">
        <v>692</v>
      </c>
      <c r="AH3846" s="14">
        <v>93.01</v>
      </c>
      <c r="AI3846" s="14">
        <v>8.83</v>
      </c>
      <c r="AJ3846" s="14">
        <v>99.2</v>
      </c>
      <c r="AK3846" s="72">
        <f>(SUMIFS('Banco de Indicadores Mun. (2)'!I:I,'Banco de Indicadores Mun. (2)'!B:B,'Banco de Indicadores - Mun. (1)'!B3846,'Banco de Indicadores Mun. (2)'!A:A,'Banco de Indicadores - Mun. (1)'!A3846) / VLOOKUP(D3846,'Dados Base'!$B:$K,8,FALSE)) * 100</f>
        <v>0</v>
      </c>
      <c r="AL3846" s="72">
        <f>(SUMIFS('Banco de Indicadores Mun. (2)'!I:I,'Banco de Indicadores Mun. (2)'!B:B,'Banco de Indicadores - Mun. (1)'!B3846,'Banco de Indicadores Mun. (2)'!A:A,'Banco de Indicadores - Mun. (1)'!A3846) / VLOOKUP(D3846,'Dados Base'!$B:$K,9,FALSE)) * 100</f>
        <v>0</v>
      </c>
      <c r="AM3846" s="72">
        <f>(SUMIFS('Banco de Indicadores Mun. (2)'!J:J,'Banco de Indicadores Mun. (2)'!B:B,'Banco de Indicadores - Mun. (1)'!B3846,'Banco de Indicadores Mun. (2)'!A:A,'Banco de Indicadores - Mun. (1)'!A3846) / VLOOKUP(D3846,'Dados Base'!$B:$K,7,FALSE)) * 100</f>
        <v>0</v>
      </c>
      <c r="AN3846" s="72">
        <f>(SUMIFS('Banco de Indicadores Mun. (2)'!K:K,'Banco de Indicadores Mun. (2)'!B:B,'Banco de Indicadores - Mun. (1)'!B3846,'Banco de Indicadores Mun. (2)'!A:A,'Banco de Indicadores - Mun. (1)'!A3846) / VLOOKUP(D3846,'Dados Base'!$B:$K,10,FALSE)) * 100</f>
        <v>0</v>
      </c>
      <c r="AO3846" s="33">
        <v>1</v>
      </c>
      <c r="AP3846" s="34">
        <v>0</v>
      </c>
      <c r="AQ3846" s="17">
        <v>40</v>
      </c>
      <c r="AR3846" s="24">
        <v>8.1999999999999993</v>
      </c>
      <c r="AS3846" s="35">
        <v>100</v>
      </c>
      <c r="AT3846" s="35">
        <v>100</v>
      </c>
      <c r="AU3846" s="35">
        <v>75.653594771241828</v>
      </c>
      <c r="AV3846" s="7">
        <v>8.42</v>
      </c>
      <c r="AW3846" s="36">
        <v>0</v>
      </c>
      <c r="AX3846" s="36">
        <v>0</v>
      </c>
      <c r="AY3846" s="117">
        <v>25.932604296665069</v>
      </c>
    </row>
    <row r="3847" spans="1:51" ht="15" x14ac:dyDescent="0.25">
      <c r="A3847" s="144">
        <v>2012</v>
      </c>
      <c r="B3847" s="77" t="s">
        <v>622</v>
      </c>
      <c r="C3847" s="78">
        <v>19</v>
      </c>
      <c r="D3847" s="77">
        <v>3555208</v>
      </c>
      <c r="E3847" s="78">
        <v>355520819</v>
      </c>
      <c r="F3847" s="78" t="str">
        <f t="shared" si="171"/>
        <v>3555208192012</v>
      </c>
      <c r="G3847" s="96">
        <v>0.14113082276432376</v>
      </c>
      <c r="H3847" s="80">
        <f t="shared" si="170"/>
        <v>1928</v>
      </c>
      <c r="I3847" s="91">
        <v>1590</v>
      </c>
      <c r="J3847" s="91">
        <v>338</v>
      </c>
      <c r="K3847" s="83">
        <f>(H3847)/VLOOKUP(D3847,'Dados Base'!$B:$K,6,FALSE)</f>
        <v>12.5938990136521</v>
      </c>
      <c r="L3847" s="88">
        <f t="shared" ref="L3847:L3871" si="172">(I3847/H3847)*100</f>
        <v>82.468879668049794</v>
      </c>
      <c r="M3847" s="93">
        <v>3</v>
      </c>
      <c r="N3847" s="98">
        <v>0.751</v>
      </c>
      <c r="O3847" s="91">
        <v>42</v>
      </c>
      <c r="P3847" s="91" t="s">
        <v>691</v>
      </c>
      <c r="Q3847" s="91" t="s">
        <v>691</v>
      </c>
      <c r="R3847" s="91" t="s">
        <v>691</v>
      </c>
      <c r="S3847" s="91">
        <v>3</v>
      </c>
      <c r="T3847" s="91" t="s">
        <v>691</v>
      </c>
      <c r="U3847" s="91">
        <v>8</v>
      </c>
      <c r="V3847" s="91">
        <v>7</v>
      </c>
      <c r="W3847" s="99">
        <v>2.2932000000000001</v>
      </c>
      <c r="X3847" s="19">
        <v>4.3259499999999994E-3</v>
      </c>
      <c r="Y3847" s="29">
        <v>0.63</v>
      </c>
      <c r="Z3847" s="30">
        <v>72</v>
      </c>
      <c r="AA3847" s="30">
        <v>14</v>
      </c>
      <c r="AB3847" s="31">
        <v>0</v>
      </c>
      <c r="AC3847" s="32">
        <v>0</v>
      </c>
      <c r="AD3847" s="153">
        <f>VLOOKUP(D3847,'Dados Base'!$B:$K,9,FALSE)*31536000/VLOOKUP($F3847,F:H,MATCH(H3846,F3846:AF3846,0),FALSE)</f>
        <v>18319.66804979253</v>
      </c>
      <c r="AE3847" s="153">
        <f>VLOOKUP(D3847,'Dados Base'!$B:$K,10,FALSE)*31536000/VLOOKUP($F3847,F:H,MATCH(H3846,F3846:AF3846,0),FALSE)</f>
        <v>1308.547717842323</v>
      </c>
      <c r="AF3847" s="14">
        <v>86.16</v>
      </c>
      <c r="AG3847" s="15">
        <v>100</v>
      </c>
      <c r="AH3847" s="14">
        <v>82.24</v>
      </c>
      <c r="AI3847" s="14">
        <v>18.760000000000002</v>
      </c>
      <c r="AJ3847" s="14">
        <v>100</v>
      </c>
      <c r="AK3847" s="72">
        <f>(SUMIFS('Banco de Indicadores Mun. (2)'!I:I,'Banco de Indicadores Mun. (2)'!B:B,'Banco de Indicadores - Mun. (1)'!B3847,'Banco de Indicadores Mun. (2)'!A:A,'Banco de Indicadores - Mun. (1)'!A3847) / VLOOKUP(D3847,'Dados Base'!$B:$K,8,FALSE)) * 100</f>
        <v>0</v>
      </c>
      <c r="AL3847" s="72">
        <f>(SUMIFS('Banco de Indicadores Mun. (2)'!I:I,'Banco de Indicadores Mun. (2)'!B:B,'Banco de Indicadores - Mun. (1)'!B3847,'Banco de Indicadores Mun. (2)'!A:A,'Banco de Indicadores - Mun. (1)'!A3847) / VLOOKUP(D3847,'Dados Base'!$B:$K,9,FALSE)) * 100</f>
        <v>0</v>
      </c>
      <c r="AM3847" s="72">
        <f>(SUMIFS('Banco de Indicadores Mun. (2)'!J:J,'Banco de Indicadores Mun. (2)'!B:B,'Banco de Indicadores - Mun. (1)'!B3847,'Banco de Indicadores Mun. (2)'!A:A,'Banco de Indicadores - Mun. (1)'!A3847) / VLOOKUP(D3847,'Dados Base'!$B:$K,7,FALSE)) * 100</f>
        <v>0</v>
      </c>
      <c r="AN3847" s="72">
        <f>(SUMIFS('Banco de Indicadores Mun. (2)'!K:K,'Banco de Indicadores Mun. (2)'!B:B,'Banco de Indicadores - Mun. (1)'!B3847,'Banco de Indicadores Mun. (2)'!A:A,'Banco de Indicadores - Mun. (1)'!A3847) / VLOOKUP(D3847,'Dados Base'!$B:$K,10,FALSE)) * 100</f>
        <v>0</v>
      </c>
      <c r="AO3847" s="33">
        <v>0</v>
      </c>
      <c r="AP3847" s="34">
        <v>0</v>
      </c>
      <c r="AQ3847" s="17">
        <v>0</v>
      </c>
      <c r="AR3847" s="24">
        <v>9</v>
      </c>
      <c r="AS3847" s="35">
        <v>100</v>
      </c>
      <c r="AT3847" s="35">
        <v>100</v>
      </c>
      <c r="AU3847" s="35">
        <v>83.720930232558146</v>
      </c>
      <c r="AV3847" s="7">
        <v>9.6999999999999993</v>
      </c>
      <c r="AW3847" s="36">
        <v>0</v>
      </c>
      <c r="AX3847" s="36">
        <v>0</v>
      </c>
      <c r="AY3847" s="117">
        <v>1.3194240703377584</v>
      </c>
    </row>
    <row r="3848" spans="1:51" ht="15" x14ac:dyDescent="0.25">
      <c r="A3848" s="144">
        <v>2012</v>
      </c>
      <c r="B3848" s="77" t="s">
        <v>623</v>
      </c>
      <c r="C3848" s="78">
        <v>15</v>
      </c>
      <c r="D3848" s="77">
        <v>3555307</v>
      </c>
      <c r="E3848" s="78">
        <v>355530715</v>
      </c>
      <c r="F3848" s="78" t="str">
        <f t="shared" si="171"/>
        <v>3555307152012</v>
      </c>
      <c r="G3848" s="96">
        <v>-1.6947583530184551</v>
      </c>
      <c r="H3848" s="80">
        <f t="shared" si="170"/>
        <v>1942</v>
      </c>
      <c r="I3848" s="91">
        <v>1402</v>
      </c>
      <c r="J3848" s="91">
        <v>540</v>
      </c>
      <c r="K3848" s="83">
        <f>(H3848)/VLOOKUP(D3848,'Dados Base'!$B:$K,6,FALSE)</f>
        <v>13.178610206297501</v>
      </c>
      <c r="L3848" s="88">
        <f t="shared" si="172"/>
        <v>72.193614830072093</v>
      </c>
      <c r="M3848" s="93">
        <v>3</v>
      </c>
      <c r="N3848" s="98">
        <v>0.73599999999999999</v>
      </c>
      <c r="O3848" s="91">
        <v>29</v>
      </c>
      <c r="P3848" s="91" t="s">
        <v>691</v>
      </c>
      <c r="Q3848" s="91" t="s">
        <v>691</v>
      </c>
      <c r="R3848" s="91" t="s">
        <v>691</v>
      </c>
      <c r="S3848" s="91">
        <v>2</v>
      </c>
      <c r="T3848" s="91" t="s">
        <v>691</v>
      </c>
      <c r="U3848" s="91">
        <v>10</v>
      </c>
      <c r="V3848" s="91">
        <v>12</v>
      </c>
      <c r="W3848" s="99">
        <v>0</v>
      </c>
      <c r="X3848" s="19">
        <v>4.0802229166666676E-3</v>
      </c>
      <c r="Y3848" s="29">
        <v>0.55000000000000004</v>
      </c>
      <c r="Z3848" s="30">
        <v>59</v>
      </c>
      <c r="AA3848" s="30">
        <v>15</v>
      </c>
      <c r="AB3848" s="31">
        <v>0</v>
      </c>
      <c r="AC3848" s="32">
        <v>0</v>
      </c>
      <c r="AD3848" s="153">
        <f>VLOOKUP(D3848,'Dados Base'!$B:$K,9,FALSE)*31536000/VLOOKUP($F3848,F:H,MATCH(H3847,F3847:AF3847,0),FALSE)</f>
        <v>18187.600411946449</v>
      </c>
      <c r="AE3848" s="153">
        <f>VLOOKUP(D3848,'Dados Base'!$B:$K,10,FALSE)*31536000/VLOOKUP($F3848,F:H,MATCH(H3847,F3847:AF3847,0),FALSE)</f>
        <v>1948.671472708548</v>
      </c>
      <c r="AF3848" s="14">
        <v>80.680000000000007</v>
      </c>
      <c r="AG3848" s="15">
        <v>100</v>
      </c>
      <c r="AH3848" s="14">
        <v>77.77</v>
      </c>
      <c r="AI3848" s="14">
        <v>15.04</v>
      </c>
      <c r="AJ3848" s="14">
        <v>100</v>
      </c>
      <c r="AK3848" s="72">
        <f>(SUMIFS('Banco de Indicadores Mun. (2)'!I:I,'Banco de Indicadores Mun. (2)'!B:B,'Banco de Indicadores - Mun. (1)'!B3848,'Banco de Indicadores Mun. (2)'!A:A,'Banco de Indicadores - Mun. (1)'!A3848) / VLOOKUP(D3848,'Dados Base'!$B:$K,8,FALSE)) * 100</f>
        <v>0</v>
      </c>
      <c r="AL3848" s="72">
        <f>(SUMIFS('Banco de Indicadores Mun. (2)'!I:I,'Banco de Indicadores Mun. (2)'!B:B,'Banco de Indicadores - Mun. (1)'!B3848,'Banco de Indicadores Mun. (2)'!A:A,'Banco de Indicadores - Mun. (1)'!A3848) / VLOOKUP(D3848,'Dados Base'!$B:$K,9,FALSE)) * 100</f>
        <v>0</v>
      </c>
      <c r="AM3848" s="72">
        <f>(SUMIFS('Banco de Indicadores Mun. (2)'!J:J,'Banco de Indicadores Mun. (2)'!B:B,'Banco de Indicadores - Mun. (1)'!B3848,'Banco de Indicadores Mun. (2)'!A:A,'Banco de Indicadores - Mun. (1)'!A3848) / VLOOKUP(D3848,'Dados Base'!$B:$K,7,FALSE)) * 100</f>
        <v>0</v>
      </c>
      <c r="AN3848" s="72">
        <f>(SUMIFS('Banco de Indicadores Mun. (2)'!K:K,'Banco de Indicadores Mun. (2)'!B:B,'Banco de Indicadores - Mun. (1)'!B3848,'Banco de Indicadores Mun. (2)'!A:A,'Banco de Indicadores - Mun. (1)'!A3848) / VLOOKUP(D3848,'Dados Base'!$B:$K,10,FALSE)) * 100</f>
        <v>0</v>
      </c>
      <c r="AO3848" s="33">
        <v>0</v>
      </c>
      <c r="AP3848" s="34">
        <v>0</v>
      </c>
      <c r="AQ3848" s="17">
        <v>0</v>
      </c>
      <c r="AR3848" s="24">
        <v>7.5</v>
      </c>
      <c r="AS3848" s="35">
        <v>100</v>
      </c>
      <c r="AT3848" s="35">
        <v>100</v>
      </c>
      <c r="AU3848" s="35">
        <v>79.729729729729726</v>
      </c>
      <c r="AV3848" s="7">
        <v>9.5</v>
      </c>
      <c r="AW3848" s="36">
        <v>0</v>
      </c>
      <c r="AX3848" s="36">
        <v>0</v>
      </c>
      <c r="AY3848" s="117">
        <v>123.10187832413099</v>
      </c>
    </row>
    <row r="3849" spans="1:51" ht="15" x14ac:dyDescent="0.25">
      <c r="A3849" s="144">
        <v>2012</v>
      </c>
      <c r="B3849" s="77" t="s">
        <v>624</v>
      </c>
      <c r="C3849" s="78">
        <v>19</v>
      </c>
      <c r="D3849" s="77">
        <v>3555356</v>
      </c>
      <c r="E3849" s="78">
        <v>355535619</v>
      </c>
      <c r="F3849" s="78" t="str">
        <f t="shared" si="171"/>
        <v>3555356192012</v>
      </c>
      <c r="G3849" s="96">
        <v>2.0244763520809617</v>
      </c>
      <c r="H3849" s="80">
        <f t="shared" si="170"/>
        <v>5440</v>
      </c>
      <c r="I3849" s="91">
        <v>4994</v>
      </c>
      <c r="J3849" s="91">
        <v>446</v>
      </c>
      <c r="K3849" s="83">
        <f>(H3849)/VLOOKUP(D3849,'Dados Base'!$B:$K,6,FALSE)</f>
        <v>25.8751902587519</v>
      </c>
      <c r="L3849" s="88">
        <f t="shared" si="172"/>
        <v>91.80147058823529</v>
      </c>
      <c r="M3849" s="93">
        <v>2</v>
      </c>
      <c r="N3849" s="98">
        <v>0.7</v>
      </c>
      <c r="O3849" s="91">
        <v>33</v>
      </c>
      <c r="P3849" s="91" t="s">
        <v>691</v>
      </c>
      <c r="Q3849" s="91" t="s">
        <v>691</v>
      </c>
      <c r="R3849" s="91" t="s">
        <v>691</v>
      </c>
      <c r="S3849" s="91">
        <v>12</v>
      </c>
      <c r="T3849" s="91" t="s">
        <v>691</v>
      </c>
      <c r="U3849" s="91">
        <v>28</v>
      </c>
      <c r="V3849" s="91">
        <v>17</v>
      </c>
      <c r="W3849" s="99">
        <v>23.848199999999999</v>
      </c>
      <c r="X3849" s="19">
        <v>1.2959622466093822E-2</v>
      </c>
      <c r="Y3849" s="29">
        <v>2</v>
      </c>
      <c r="Z3849" s="30">
        <v>187</v>
      </c>
      <c r="AA3849" s="30">
        <v>83</v>
      </c>
      <c r="AB3849" s="31">
        <v>0</v>
      </c>
      <c r="AC3849" s="32">
        <v>0</v>
      </c>
      <c r="AD3849" s="153">
        <f>VLOOKUP(D3849,'Dados Base'!$B:$K,9,FALSE)*31536000/VLOOKUP($F3849,F:H,MATCH(H3848,F3848:AF3848,0),FALSE)</f>
        <v>9101.3823529411766</v>
      </c>
      <c r="AE3849" s="153">
        <f>VLOOKUP(D3849,'Dados Base'!$B:$K,10,FALSE)*31536000/VLOOKUP($F3849,F:H,MATCH(H3848,F3848:AF3848,0),FALSE)</f>
        <v>753.61764705882331</v>
      </c>
      <c r="AF3849" s="14" t="s">
        <v>692</v>
      </c>
      <c r="AG3849" s="15" t="s">
        <v>692</v>
      </c>
      <c r="AH3849" s="14" t="s">
        <v>692</v>
      </c>
      <c r="AI3849" s="14" t="s">
        <v>692</v>
      </c>
      <c r="AJ3849" s="14" t="s">
        <v>692</v>
      </c>
      <c r="AK3849" s="72">
        <f>(SUMIFS('Banco de Indicadores Mun. (2)'!I:I,'Banco de Indicadores Mun. (2)'!B:B,'Banco de Indicadores - Mun. (1)'!B3849,'Banco de Indicadores Mun. (2)'!A:A,'Banco de Indicadores - Mun. (1)'!A3849) / VLOOKUP(D3849,'Dados Base'!$B:$K,8,FALSE)) * 100</f>
        <v>0</v>
      </c>
      <c r="AL3849" s="72">
        <f>(SUMIFS('Banco de Indicadores Mun. (2)'!I:I,'Banco de Indicadores Mun. (2)'!B:B,'Banco de Indicadores - Mun. (1)'!B3849,'Banco de Indicadores Mun. (2)'!A:A,'Banco de Indicadores - Mun. (1)'!A3849) / VLOOKUP(D3849,'Dados Base'!$B:$K,9,FALSE)) * 100</f>
        <v>0</v>
      </c>
      <c r="AM3849" s="72">
        <f>(SUMIFS('Banco de Indicadores Mun. (2)'!J:J,'Banco de Indicadores Mun. (2)'!B:B,'Banco de Indicadores - Mun. (1)'!B3849,'Banco de Indicadores Mun. (2)'!A:A,'Banco de Indicadores - Mun. (1)'!A3849) / VLOOKUP(D3849,'Dados Base'!$B:$K,7,FALSE)) * 100</f>
        <v>0</v>
      </c>
      <c r="AN3849" s="72">
        <f>(SUMIFS('Banco de Indicadores Mun. (2)'!K:K,'Banco de Indicadores Mun. (2)'!B:B,'Banco de Indicadores - Mun. (1)'!B3849,'Banco de Indicadores Mun. (2)'!A:A,'Banco de Indicadores - Mun. (1)'!A3849) / VLOOKUP(D3849,'Dados Base'!$B:$K,10,FALSE)) * 100</f>
        <v>0</v>
      </c>
      <c r="AO3849" s="33">
        <v>0</v>
      </c>
      <c r="AP3849" s="34">
        <v>0</v>
      </c>
      <c r="AQ3849" s="17">
        <v>0</v>
      </c>
      <c r="AR3849" s="24">
        <v>2.6</v>
      </c>
      <c r="AS3849" s="35">
        <v>95</v>
      </c>
      <c r="AT3849" s="35">
        <v>95</v>
      </c>
      <c r="AU3849" s="35">
        <v>69.259259259259252</v>
      </c>
      <c r="AV3849" s="7">
        <v>7.63</v>
      </c>
      <c r="AW3849" s="36">
        <v>0</v>
      </c>
      <c r="AX3849" s="36">
        <v>0</v>
      </c>
      <c r="AY3849" s="117">
        <v>0.1761706429955289</v>
      </c>
    </row>
    <row r="3850" spans="1:51" ht="15" x14ac:dyDescent="0.25">
      <c r="A3850" s="144">
        <v>2012</v>
      </c>
      <c r="B3850" s="77" t="s">
        <v>625</v>
      </c>
      <c r="C3850" s="78">
        <v>3</v>
      </c>
      <c r="D3850" s="77">
        <v>3555406</v>
      </c>
      <c r="E3850" s="78">
        <v>35554063</v>
      </c>
      <c r="F3850" s="78" t="str">
        <f t="shared" si="171"/>
        <v>355540632012</v>
      </c>
      <c r="G3850" s="96">
        <v>1.5321732570046098</v>
      </c>
      <c r="H3850" s="80">
        <f t="shared" si="170"/>
        <v>80732</v>
      </c>
      <c r="I3850" s="91">
        <v>78804</v>
      </c>
      <c r="J3850" s="91">
        <v>1928</v>
      </c>
      <c r="K3850" s="83">
        <f>(H3850)/VLOOKUP(D3850,'Dados Base'!$B:$K,6,FALSE)</f>
        <v>113.36853339324833</v>
      </c>
      <c r="L3850" s="88">
        <f t="shared" si="172"/>
        <v>97.61185155824208</v>
      </c>
      <c r="M3850" s="93">
        <v>5</v>
      </c>
      <c r="N3850" s="98">
        <v>0.751</v>
      </c>
      <c r="O3850" s="91">
        <v>16</v>
      </c>
      <c r="P3850" s="91" t="s">
        <v>691</v>
      </c>
      <c r="Q3850" s="91" t="s">
        <v>691</v>
      </c>
      <c r="R3850" s="91" t="s">
        <v>691</v>
      </c>
      <c r="S3850" s="91">
        <v>75</v>
      </c>
      <c r="T3850" s="91" t="s">
        <v>691</v>
      </c>
      <c r="U3850" s="91">
        <v>842</v>
      </c>
      <c r="V3850" s="91">
        <v>1384</v>
      </c>
      <c r="W3850" s="99">
        <v>0</v>
      </c>
      <c r="X3850" s="19">
        <v>0.21040833563888889</v>
      </c>
      <c r="Y3850" s="29">
        <v>31.47</v>
      </c>
      <c r="Z3850" s="30">
        <v>1397</v>
      </c>
      <c r="AA3850" s="30">
        <v>2850</v>
      </c>
      <c r="AB3850" s="31">
        <v>17</v>
      </c>
      <c r="AC3850" s="32">
        <v>1</v>
      </c>
      <c r="AD3850" s="153">
        <f>VLOOKUP(D3850,'Dados Base'!$B:$K,9,FALSE)*31536000/VLOOKUP($F3850,F:H,MATCH(H3849,F3849:AF3849,0),FALSE)</f>
        <v>15371.124213446961</v>
      </c>
      <c r="AE3850" s="153">
        <f>VLOOKUP(D3850,'Dados Base'!$B:$K,10,FALSE)*31536000/VLOOKUP($F3850,F:H,MATCH(H3849,F3849:AF3849,0),FALSE)</f>
        <v>1695.3158598820789</v>
      </c>
      <c r="AF3850" s="14">
        <v>85.62</v>
      </c>
      <c r="AG3850" s="15" t="s">
        <v>692</v>
      </c>
      <c r="AH3850" s="14">
        <v>31.29</v>
      </c>
      <c r="AI3850" s="14">
        <v>26.26</v>
      </c>
      <c r="AJ3850" s="14">
        <v>87.7</v>
      </c>
      <c r="AK3850" s="72">
        <f>(SUMIFS('Banco de Indicadores Mun. (2)'!I:I,'Banco de Indicadores Mun. (2)'!B:B,'Banco de Indicadores - Mun. (1)'!B3850,'Banco de Indicadores Mun. (2)'!A:A,'Banco de Indicadores - Mun. (1)'!A3850) / VLOOKUP(D3850,'Dados Base'!$B:$K,8,FALSE)) * 100</f>
        <v>0</v>
      </c>
      <c r="AL3850" s="72">
        <f>(SUMIFS('Banco de Indicadores Mun. (2)'!I:I,'Banco de Indicadores Mun. (2)'!B:B,'Banco de Indicadores - Mun. (1)'!B3850,'Banco de Indicadores Mun. (2)'!A:A,'Banco de Indicadores - Mun. (1)'!A3850) / VLOOKUP(D3850,'Dados Base'!$B:$K,9,FALSE)) * 100</f>
        <v>0</v>
      </c>
      <c r="AM3850" s="72">
        <f>(SUMIFS('Banco de Indicadores Mun. (2)'!J:J,'Banco de Indicadores Mun. (2)'!B:B,'Banco de Indicadores - Mun. (1)'!B3850,'Banco de Indicadores Mun. (2)'!A:A,'Banco de Indicadores - Mun. (1)'!A3850) / VLOOKUP(D3850,'Dados Base'!$B:$K,7,FALSE)) * 100</f>
        <v>0</v>
      </c>
      <c r="AN3850" s="72">
        <f>(SUMIFS('Banco de Indicadores Mun. (2)'!K:K,'Banco de Indicadores Mun. (2)'!B:B,'Banco de Indicadores - Mun. (1)'!B3850,'Banco de Indicadores Mun. (2)'!A:A,'Banco de Indicadores - Mun. (1)'!A3850) / VLOOKUP(D3850,'Dados Base'!$B:$K,10,FALSE)) * 100</f>
        <v>0</v>
      </c>
      <c r="AO3850" s="33">
        <v>2</v>
      </c>
      <c r="AP3850" s="34">
        <v>0</v>
      </c>
      <c r="AQ3850" s="17">
        <v>60</v>
      </c>
      <c r="AR3850" s="24">
        <v>10</v>
      </c>
      <c r="AS3850" s="35">
        <v>36</v>
      </c>
      <c r="AT3850" s="35">
        <v>36.000000000000007</v>
      </c>
      <c r="AU3850" s="35">
        <v>32.893807393454203</v>
      </c>
      <c r="AV3850" s="7">
        <v>4.68</v>
      </c>
      <c r="AW3850" s="36">
        <v>1</v>
      </c>
      <c r="AX3850" s="36">
        <v>1</v>
      </c>
      <c r="AY3850" s="117">
        <v>158.88652949825664</v>
      </c>
    </row>
    <row r="3851" spans="1:51" ht="15" x14ac:dyDescent="0.25">
      <c r="A3851" s="144">
        <v>2012</v>
      </c>
      <c r="B3851" s="77" t="s">
        <v>626</v>
      </c>
      <c r="C3851" s="78">
        <v>17</v>
      </c>
      <c r="D3851" s="77">
        <v>3555505</v>
      </c>
      <c r="E3851" s="78">
        <v>355550517</v>
      </c>
      <c r="F3851" s="78" t="str">
        <f t="shared" si="171"/>
        <v>3555505172012</v>
      </c>
      <c r="G3851" s="96">
        <v>0.61976294232617413</v>
      </c>
      <c r="H3851" s="80">
        <f t="shared" si="170"/>
        <v>4473</v>
      </c>
      <c r="I3851" s="91">
        <v>3270</v>
      </c>
      <c r="J3851" s="91">
        <v>1203</v>
      </c>
      <c r="K3851" s="83">
        <f>(H3851)/VLOOKUP(D3851,'Dados Base'!$B:$K,6,FALSE)</f>
        <v>15.787244555818305</v>
      </c>
      <c r="L3851" s="88">
        <f t="shared" si="172"/>
        <v>73.105298457411138</v>
      </c>
      <c r="M3851" s="93">
        <v>3</v>
      </c>
      <c r="N3851" s="98">
        <v>0.72699999999999998</v>
      </c>
      <c r="O3851" s="91">
        <v>84</v>
      </c>
      <c r="P3851" s="91" t="s">
        <v>691</v>
      </c>
      <c r="Q3851" s="91" t="s">
        <v>691</v>
      </c>
      <c r="R3851" s="91" t="s">
        <v>691</v>
      </c>
      <c r="S3851" s="91">
        <v>9</v>
      </c>
      <c r="T3851" s="91" t="s">
        <v>691</v>
      </c>
      <c r="U3851" s="91">
        <v>24</v>
      </c>
      <c r="V3851" s="91">
        <v>15</v>
      </c>
      <c r="W3851" s="99">
        <v>0</v>
      </c>
      <c r="X3851" s="19">
        <v>8.2039945312500015E-3</v>
      </c>
      <c r="Y3851" s="29">
        <v>1.3</v>
      </c>
      <c r="Z3851" s="30">
        <v>136</v>
      </c>
      <c r="AA3851" s="30">
        <v>40</v>
      </c>
      <c r="AB3851" s="31">
        <v>0</v>
      </c>
      <c r="AC3851" s="32">
        <v>0</v>
      </c>
      <c r="AD3851" s="153">
        <f>VLOOKUP(D3851,'Dados Base'!$B:$K,9,FALSE)*31536000/VLOOKUP($F3851,F:H,MATCH(H3850,F3850:AF3850,0),FALSE)</f>
        <v>18260.281690140844</v>
      </c>
      <c r="AE3851" s="153">
        <f>VLOOKUP(D3851,'Dados Base'!$B:$K,10,FALSE)*31536000/VLOOKUP($F3851,F:H,MATCH(H3850,F3850:AF3850,0),FALSE)</f>
        <v>1974.0845070422536</v>
      </c>
      <c r="AF3851" s="14">
        <v>70.430000000000007</v>
      </c>
      <c r="AG3851" s="15">
        <v>100</v>
      </c>
      <c r="AH3851" s="14">
        <v>64.23</v>
      </c>
      <c r="AI3851" s="14">
        <v>1.21</v>
      </c>
      <c r="AJ3851" s="14">
        <v>96.6</v>
      </c>
      <c r="AK3851" s="72">
        <f>(SUMIFS('Banco de Indicadores Mun. (2)'!I:I,'Banco de Indicadores Mun. (2)'!B:B,'Banco de Indicadores - Mun. (1)'!B3851,'Banco de Indicadores Mun. (2)'!A:A,'Banco de Indicadores - Mun. (1)'!A3851) / VLOOKUP(D3851,'Dados Base'!$B:$K,8,FALSE)) * 100</f>
        <v>0</v>
      </c>
      <c r="AL3851" s="72">
        <f>(SUMIFS('Banco de Indicadores Mun. (2)'!I:I,'Banco de Indicadores Mun. (2)'!B:B,'Banco de Indicadores - Mun. (1)'!B3851,'Banco de Indicadores Mun. (2)'!A:A,'Banco de Indicadores - Mun. (1)'!A3851) / VLOOKUP(D3851,'Dados Base'!$B:$K,9,FALSE)) * 100</f>
        <v>0</v>
      </c>
      <c r="AM3851" s="72">
        <f>(SUMIFS('Banco de Indicadores Mun. (2)'!J:J,'Banco de Indicadores Mun. (2)'!B:B,'Banco de Indicadores - Mun. (1)'!B3851,'Banco de Indicadores Mun. (2)'!A:A,'Banco de Indicadores - Mun. (1)'!A3851) / VLOOKUP(D3851,'Dados Base'!$B:$K,7,FALSE)) * 100</f>
        <v>0</v>
      </c>
      <c r="AN3851" s="72">
        <f>(SUMIFS('Banco de Indicadores Mun. (2)'!K:K,'Banco de Indicadores Mun. (2)'!B:B,'Banco de Indicadores - Mun. (1)'!B3851,'Banco de Indicadores Mun. (2)'!A:A,'Banco de Indicadores - Mun. (1)'!A3851) / VLOOKUP(D3851,'Dados Base'!$B:$K,10,FALSE)) * 100</f>
        <v>0</v>
      </c>
      <c r="AO3851" s="33">
        <v>0</v>
      </c>
      <c r="AP3851" s="34">
        <v>0</v>
      </c>
      <c r="AQ3851" s="17">
        <v>0</v>
      </c>
      <c r="AR3851" s="24">
        <v>7.2</v>
      </c>
      <c r="AS3851" s="35">
        <v>92</v>
      </c>
      <c r="AT3851" s="35">
        <v>92</v>
      </c>
      <c r="AU3851" s="35">
        <v>77.272727272727266</v>
      </c>
      <c r="AV3851" s="7">
        <v>8.1999999999999993</v>
      </c>
      <c r="AW3851" s="36">
        <v>0</v>
      </c>
      <c r="AX3851" s="36">
        <v>0</v>
      </c>
      <c r="AY3851" s="117">
        <v>89.053400087361979</v>
      </c>
    </row>
    <row r="3852" spans="1:51" ht="15" x14ac:dyDescent="0.25">
      <c r="A3852" s="144">
        <v>2012</v>
      </c>
      <c r="B3852" s="77" t="s">
        <v>627</v>
      </c>
      <c r="C3852" s="78">
        <v>15</v>
      </c>
      <c r="D3852" s="77">
        <v>3555604</v>
      </c>
      <c r="E3852" s="78">
        <v>355560415</v>
      </c>
      <c r="F3852" s="78" t="str">
        <f t="shared" si="171"/>
        <v>3555604152012</v>
      </c>
      <c r="G3852" s="96">
        <v>0.41939301409721352</v>
      </c>
      <c r="H3852" s="80">
        <f t="shared" si="170"/>
        <v>9515</v>
      </c>
      <c r="I3852" s="91">
        <v>8873</v>
      </c>
      <c r="J3852" s="91">
        <v>642</v>
      </c>
      <c r="K3852" s="83">
        <f>(H3852)/VLOOKUP(D3852,'Dados Base'!$B:$K,6,FALSE)</f>
        <v>37.726497759803337</v>
      </c>
      <c r="L3852" s="88">
        <f t="shared" si="172"/>
        <v>93.252758801891758</v>
      </c>
      <c r="M3852" s="93">
        <v>3</v>
      </c>
      <c r="N3852" s="98">
        <v>0.72099999999999997</v>
      </c>
      <c r="O3852" s="91">
        <v>79</v>
      </c>
      <c r="P3852" s="91" t="s">
        <v>691</v>
      </c>
      <c r="Q3852" s="91" t="s">
        <v>691</v>
      </c>
      <c r="R3852" s="91" t="s">
        <v>691</v>
      </c>
      <c r="S3852" s="91">
        <v>17</v>
      </c>
      <c r="T3852" s="91" t="s">
        <v>691</v>
      </c>
      <c r="U3852" s="91">
        <v>60</v>
      </c>
      <c r="V3852" s="91">
        <v>58</v>
      </c>
      <c r="W3852" s="99">
        <v>0</v>
      </c>
      <c r="X3852" s="19">
        <v>2.2865734374999998E-2</v>
      </c>
      <c r="Y3852" s="29">
        <v>3.54</v>
      </c>
      <c r="Z3852" s="30">
        <v>411</v>
      </c>
      <c r="AA3852" s="30">
        <v>67</v>
      </c>
      <c r="AB3852" s="31">
        <v>1</v>
      </c>
      <c r="AC3852" s="32">
        <v>1</v>
      </c>
      <c r="AD3852" s="153">
        <f>VLOOKUP(D3852,'Dados Base'!$B:$K,9,FALSE)*31536000/VLOOKUP($F3852,F:H,MATCH(H3851,F3851:AF3851,0),FALSE)</f>
        <v>6529.2611665790855</v>
      </c>
      <c r="AE3852" s="153">
        <f>VLOOKUP(D3852,'Dados Base'!$B:$K,10,FALSE)*31536000/VLOOKUP($F3852,F:H,MATCH(H3851,F3851:AF3851,0),FALSE)</f>
        <v>696.01261166579093</v>
      </c>
      <c r="AF3852" s="14">
        <v>92.28</v>
      </c>
      <c r="AG3852" s="15" t="s">
        <v>692</v>
      </c>
      <c r="AH3852" s="14">
        <v>91.55</v>
      </c>
      <c r="AI3852" s="14">
        <v>0</v>
      </c>
      <c r="AJ3852" s="14">
        <v>99.3</v>
      </c>
      <c r="AK3852" s="72">
        <f>(SUMIFS('Banco de Indicadores Mun. (2)'!I:I,'Banco de Indicadores Mun. (2)'!B:B,'Banco de Indicadores - Mun. (1)'!B3852,'Banco de Indicadores Mun. (2)'!A:A,'Banco de Indicadores - Mun. (1)'!A3852) / VLOOKUP(D3852,'Dados Base'!$B:$K,8,FALSE)) * 100</f>
        <v>0</v>
      </c>
      <c r="AL3852" s="72">
        <f>(SUMIFS('Banco de Indicadores Mun. (2)'!I:I,'Banco de Indicadores Mun. (2)'!B:B,'Banco de Indicadores - Mun. (1)'!B3852,'Banco de Indicadores Mun. (2)'!A:A,'Banco de Indicadores - Mun. (1)'!A3852) / VLOOKUP(D3852,'Dados Base'!$B:$K,9,FALSE)) * 100</f>
        <v>0</v>
      </c>
      <c r="AM3852" s="72">
        <f>(SUMIFS('Banco de Indicadores Mun. (2)'!J:J,'Banco de Indicadores Mun. (2)'!B:B,'Banco de Indicadores - Mun. (1)'!B3852,'Banco de Indicadores Mun. (2)'!A:A,'Banco de Indicadores - Mun. (1)'!A3852) / VLOOKUP(D3852,'Dados Base'!$B:$K,7,FALSE)) * 100</f>
        <v>0</v>
      </c>
      <c r="AN3852" s="72">
        <f>(SUMIFS('Banco de Indicadores Mun. (2)'!K:K,'Banco de Indicadores Mun. (2)'!B:B,'Banco de Indicadores - Mun. (1)'!B3852,'Banco de Indicadores Mun. (2)'!A:A,'Banco de Indicadores - Mun. (1)'!A3852) / VLOOKUP(D3852,'Dados Base'!$B:$K,10,FALSE)) * 100</f>
        <v>0</v>
      </c>
      <c r="AO3852" s="33">
        <v>0</v>
      </c>
      <c r="AP3852" s="34">
        <v>10.509721492380452</v>
      </c>
      <c r="AQ3852" s="17">
        <v>0</v>
      </c>
      <c r="AR3852" s="24">
        <v>4.5</v>
      </c>
      <c r="AS3852" s="35">
        <v>100</v>
      </c>
      <c r="AT3852" s="35">
        <v>100</v>
      </c>
      <c r="AU3852" s="35">
        <v>85.98326359832636</v>
      </c>
      <c r="AV3852" s="7">
        <v>9.8000000000000007</v>
      </c>
      <c r="AW3852" s="36">
        <v>0</v>
      </c>
      <c r="AX3852" s="36">
        <v>1</v>
      </c>
      <c r="AY3852" s="117">
        <v>1.1881949327182295</v>
      </c>
    </row>
    <row r="3853" spans="1:51" ht="15" x14ac:dyDescent="0.25">
      <c r="A3853" s="144">
        <v>2012</v>
      </c>
      <c r="B3853" s="77" t="s">
        <v>628</v>
      </c>
      <c r="C3853" s="78">
        <v>19</v>
      </c>
      <c r="D3853" s="77">
        <v>3555703</v>
      </c>
      <c r="E3853" s="78">
        <v>355570319</v>
      </c>
      <c r="F3853" s="78" t="str">
        <f t="shared" si="171"/>
        <v>3555703192012</v>
      </c>
      <c r="G3853" s="96">
        <v>1.4633846463905087</v>
      </c>
      <c r="H3853" s="80">
        <f t="shared" si="170"/>
        <v>1627</v>
      </c>
      <c r="I3853" s="91">
        <v>1259</v>
      </c>
      <c r="J3853" s="91">
        <v>368</v>
      </c>
      <c r="K3853" s="83">
        <f>(H3853)/VLOOKUP(D3853,'Dados Base'!$B:$K,6,FALSE)</f>
        <v>20.555906506632972</v>
      </c>
      <c r="L3853" s="88">
        <f t="shared" si="172"/>
        <v>77.381684081130913</v>
      </c>
      <c r="M3853" s="93">
        <v>4</v>
      </c>
      <c r="N3853" s="98">
        <v>0.749</v>
      </c>
      <c r="O3853" s="91">
        <v>20</v>
      </c>
      <c r="P3853" s="91" t="s">
        <v>691</v>
      </c>
      <c r="Q3853" s="91" t="s">
        <v>691</v>
      </c>
      <c r="R3853" s="91" t="s">
        <v>691</v>
      </c>
      <c r="S3853" s="91">
        <v>3</v>
      </c>
      <c r="T3853" s="91" t="s">
        <v>691</v>
      </c>
      <c r="U3853" s="91">
        <v>9</v>
      </c>
      <c r="V3853" s="91">
        <v>11</v>
      </c>
      <c r="W3853" s="99">
        <v>0</v>
      </c>
      <c r="X3853" s="19">
        <v>3.8590406249999999E-3</v>
      </c>
      <c r="Y3853" s="29">
        <v>0.5</v>
      </c>
      <c r="Z3853" s="30">
        <v>63</v>
      </c>
      <c r="AA3853" s="30">
        <v>5</v>
      </c>
      <c r="AB3853" s="31">
        <v>0</v>
      </c>
      <c r="AC3853" s="32">
        <v>0</v>
      </c>
      <c r="AD3853" s="153">
        <f>VLOOKUP(D3853,'Dados Base'!$B:$K,9,FALSE)*31536000/VLOOKUP($F3853,F:H,MATCH(H3852,F3852:AF3852,0),FALSE)</f>
        <v>11435.918869084204</v>
      </c>
      <c r="AE3853" s="153">
        <f>VLOOKUP(D3853,'Dados Base'!$B:$K,10,FALSE)*31536000/VLOOKUP($F3853,F:H,MATCH(H3852,F3852:AF3852,0),FALSE)</f>
        <v>969.1456668715424</v>
      </c>
      <c r="AF3853" s="14">
        <v>91.08</v>
      </c>
      <c r="AG3853" s="15" t="s">
        <v>692</v>
      </c>
      <c r="AH3853" s="14">
        <v>89.85</v>
      </c>
      <c r="AI3853" s="14">
        <v>11.84</v>
      </c>
      <c r="AJ3853" s="14">
        <v>100</v>
      </c>
      <c r="AK3853" s="72">
        <f>(SUMIFS('Banco de Indicadores Mun. (2)'!I:I,'Banco de Indicadores Mun. (2)'!B:B,'Banco de Indicadores - Mun. (1)'!B3853,'Banco de Indicadores Mun. (2)'!A:A,'Banco de Indicadores - Mun. (1)'!A3853) / VLOOKUP(D3853,'Dados Base'!$B:$K,8,FALSE)) * 100</f>
        <v>0</v>
      </c>
      <c r="AL3853" s="72">
        <f>(SUMIFS('Banco de Indicadores Mun. (2)'!I:I,'Banco de Indicadores Mun. (2)'!B:B,'Banco de Indicadores - Mun. (1)'!B3853,'Banco de Indicadores Mun. (2)'!A:A,'Banco de Indicadores - Mun. (1)'!A3853) / VLOOKUP(D3853,'Dados Base'!$B:$K,9,FALSE)) * 100</f>
        <v>0</v>
      </c>
      <c r="AM3853" s="72">
        <f>(SUMIFS('Banco de Indicadores Mun. (2)'!J:J,'Banco de Indicadores Mun. (2)'!B:B,'Banco de Indicadores - Mun. (1)'!B3853,'Banco de Indicadores Mun. (2)'!A:A,'Banco de Indicadores - Mun. (1)'!A3853) / VLOOKUP(D3853,'Dados Base'!$B:$K,7,FALSE)) * 100</f>
        <v>0</v>
      </c>
      <c r="AN3853" s="72">
        <f>(SUMIFS('Banco de Indicadores Mun. (2)'!K:K,'Banco de Indicadores Mun. (2)'!B:B,'Banco de Indicadores - Mun. (1)'!B3853,'Banco de Indicadores Mun. (2)'!A:A,'Banco de Indicadores - Mun. (1)'!A3853) / VLOOKUP(D3853,'Dados Base'!$B:$K,10,FALSE)) * 100</f>
        <v>0</v>
      </c>
      <c r="AO3853" s="33">
        <v>0</v>
      </c>
      <c r="AP3853" s="34">
        <v>0</v>
      </c>
      <c r="AQ3853" s="17">
        <v>0</v>
      </c>
      <c r="AR3853" s="24">
        <v>8.5</v>
      </c>
      <c r="AS3853" s="35">
        <v>100</v>
      </c>
      <c r="AT3853" s="35">
        <v>100</v>
      </c>
      <c r="AU3853" s="35">
        <v>92.64705882352942</v>
      </c>
      <c r="AV3853" s="7">
        <v>9.6999999999999993</v>
      </c>
      <c r="AW3853" s="36">
        <v>0</v>
      </c>
      <c r="AX3853" s="36">
        <v>0</v>
      </c>
      <c r="AY3853" s="117">
        <v>0</v>
      </c>
    </row>
    <row r="3854" spans="1:51" ht="15" x14ac:dyDescent="0.25">
      <c r="A3854" s="144">
        <v>2012</v>
      </c>
      <c r="B3854" s="77" t="s">
        <v>629</v>
      </c>
      <c r="C3854" s="78">
        <v>15</v>
      </c>
      <c r="D3854" s="77">
        <v>3555802</v>
      </c>
      <c r="E3854" s="78">
        <v>355580215</v>
      </c>
      <c r="F3854" s="78" t="str">
        <f t="shared" si="171"/>
        <v>3555802152012</v>
      </c>
      <c r="G3854" s="96">
        <v>-6.1185137529329303E-2</v>
      </c>
      <c r="H3854" s="80">
        <f t="shared" si="170"/>
        <v>8796</v>
      </c>
      <c r="I3854" s="91">
        <v>7462</v>
      </c>
      <c r="J3854" s="91">
        <v>1334</v>
      </c>
      <c r="K3854" s="83">
        <f>(H3854)/VLOOKUP(D3854,'Dados Base'!$B:$K,6,FALSE)</f>
        <v>42.031824915181346</v>
      </c>
      <c r="L3854" s="88">
        <f t="shared" si="172"/>
        <v>84.834015461573443</v>
      </c>
      <c r="M3854" s="93">
        <v>3</v>
      </c>
      <c r="N3854" s="98">
        <v>0.746</v>
      </c>
      <c r="O3854" s="91">
        <v>57</v>
      </c>
      <c r="P3854" s="91" t="s">
        <v>691</v>
      </c>
      <c r="Q3854" s="91" t="s">
        <v>691</v>
      </c>
      <c r="R3854" s="91" t="s">
        <v>691</v>
      </c>
      <c r="S3854" s="91">
        <v>12</v>
      </c>
      <c r="T3854" s="91" t="s">
        <v>691</v>
      </c>
      <c r="U3854" s="91">
        <v>89</v>
      </c>
      <c r="V3854" s="91">
        <v>55</v>
      </c>
      <c r="W3854" s="99">
        <v>0</v>
      </c>
      <c r="X3854" s="19">
        <v>1.9981121875000001E-2</v>
      </c>
      <c r="Y3854" s="29">
        <v>2.98</v>
      </c>
      <c r="Z3854" s="30">
        <v>355</v>
      </c>
      <c r="AA3854" s="30">
        <v>47</v>
      </c>
      <c r="AB3854" s="31">
        <v>2</v>
      </c>
      <c r="AC3854" s="32">
        <v>0</v>
      </c>
      <c r="AD3854" s="153">
        <f>VLOOKUP(D3854,'Dados Base'!$B:$K,9,FALSE)*31536000/VLOOKUP($F3854,F:H,MATCH(H3853,F3853:AF3853,0),FALSE)</f>
        <v>5628.8676671214189</v>
      </c>
      <c r="AE3854" s="153">
        <f>VLOOKUP(D3854,'Dados Base'!$B:$K,10,FALSE)*31536000/VLOOKUP($F3854,F:H,MATCH(H3853,F3853:AF3853,0),FALSE)</f>
        <v>501.93724420190995</v>
      </c>
      <c r="AF3854" s="14">
        <v>87.23</v>
      </c>
      <c r="AG3854" s="15">
        <v>84.2</v>
      </c>
      <c r="AH3854" s="14">
        <v>84.41</v>
      </c>
      <c r="AI3854" s="14">
        <v>16.649999999999999</v>
      </c>
      <c r="AJ3854" s="14">
        <v>100</v>
      </c>
      <c r="AK3854" s="72">
        <f>(SUMIFS('Banco de Indicadores Mun. (2)'!I:I,'Banco de Indicadores Mun. (2)'!B:B,'Banco de Indicadores - Mun. (1)'!B3854,'Banco de Indicadores Mun. (2)'!A:A,'Banco de Indicadores - Mun. (1)'!A3854) / VLOOKUP(D3854,'Dados Base'!$B:$K,8,FALSE)) * 100</f>
        <v>0</v>
      </c>
      <c r="AL3854" s="72">
        <f>(SUMIFS('Banco de Indicadores Mun. (2)'!I:I,'Banco de Indicadores Mun. (2)'!B:B,'Banco de Indicadores - Mun. (1)'!B3854,'Banco de Indicadores Mun. (2)'!A:A,'Banco de Indicadores - Mun. (1)'!A3854) / VLOOKUP(D3854,'Dados Base'!$B:$K,9,FALSE)) * 100</f>
        <v>0</v>
      </c>
      <c r="AM3854" s="72">
        <f>(SUMIFS('Banco de Indicadores Mun. (2)'!J:J,'Banco de Indicadores Mun. (2)'!B:B,'Banco de Indicadores - Mun. (1)'!B3854,'Banco de Indicadores Mun. (2)'!A:A,'Banco de Indicadores - Mun. (1)'!A3854) / VLOOKUP(D3854,'Dados Base'!$B:$K,7,FALSE)) * 100</f>
        <v>0</v>
      </c>
      <c r="AN3854" s="72">
        <f>(SUMIFS('Banco de Indicadores Mun. (2)'!K:K,'Banco de Indicadores Mun. (2)'!B:B,'Banco de Indicadores - Mun. (1)'!B3854,'Banco de Indicadores Mun. (2)'!A:A,'Banco de Indicadores - Mun. (1)'!A3854) / VLOOKUP(D3854,'Dados Base'!$B:$K,10,FALSE)) * 100</f>
        <v>0</v>
      </c>
      <c r="AO3854" s="33">
        <v>0</v>
      </c>
      <c r="AP3854" s="34">
        <v>0</v>
      </c>
      <c r="AQ3854" s="17">
        <v>0</v>
      </c>
      <c r="AR3854" s="24">
        <v>8.1999999999999993</v>
      </c>
      <c r="AS3854" s="35">
        <v>98</v>
      </c>
      <c r="AT3854" s="35">
        <v>98</v>
      </c>
      <c r="AU3854" s="35">
        <v>88.308457711442784</v>
      </c>
      <c r="AV3854" s="7">
        <v>9.4700000000000006</v>
      </c>
      <c r="AW3854" s="36">
        <v>0</v>
      </c>
      <c r="AX3854" s="36">
        <v>0</v>
      </c>
      <c r="AY3854" s="117">
        <v>117.61710824691191</v>
      </c>
    </row>
    <row r="3855" spans="1:51" ht="15" x14ac:dyDescent="0.25">
      <c r="A3855" s="144">
        <v>2012</v>
      </c>
      <c r="B3855" s="77" t="s">
        <v>630</v>
      </c>
      <c r="C3855" s="78">
        <v>16</v>
      </c>
      <c r="D3855" s="77">
        <v>3555901</v>
      </c>
      <c r="E3855" s="78">
        <v>355590116</v>
      </c>
      <c r="F3855" s="78" t="str">
        <f t="shared" si="171"/>
        <v>3555901162012</v>
      </c>
      <c r="G3855" s="96">
        <v>-1.06321120705134</v>
      </c>
      <c r="H3855" s="80">
        <f t="shared" si="170"/>
        <v>1241</v>
      </c>
      <c r="I3855" s="91">
        <v>1098</v>
      </c>
      <c r="J3855" s="91">
        <v>143</v>
      </c>
      <c r="K3855" s="83">
        <f>(H3855)/VLOOKUP(D3855,'Dados Base'!$B:$K,6,FALSE)</f>
        <v>8.4089985092830997</v>
      </c>
      <c r="L3855" s="88">
        <f t="shared" si="172"/>
        <v>88.477034649476224</v>
      </c>
      <c r="M3855" s="93">
        <v>5</v>
      </c>
      <c r="N3855" s="98">
        <v>0.71199999999999997</v>
      </c>
      <c r="O3855" s="91">
        <v>30</v>
      </c>
      <c r="P3855" s="91" t="s">
        <v>691</v>
      </c>
      <c r="Q3855" s="91" t="s">
        <v>691</v>
      </c>
      <c r="R3855" s="91" t="s">
        <v>691</v>
      </c>
      <c r="S3855" s="91">
        <v>1</v>
      </c>
      <c r="T3855" s="91" t="s">
        <v>691</v>
      </c>
      <c r="U3855" s="91">
        <v>8</v>
      </c>
      <c r="V3855" s="91">
        <v>9</v>
      </c>
      <c r="W3855" s="99">
        <v>14.742900000000001</v>
      </c>
      <c r="X3855" s="19">
        <v>3.0133031250000001E-3</v>
      </c>
      <c r="Y3855" s="29">
        <v>0.42</v>
      </c>
      <c r="Z3855" s="30">
        <v>30</v>
      </c>
      <c r="AA3855" s="30">
        <v>27</v>
      </c>
      <c r="AB3855" s="31">
        <v>0</v>
      </c>
      <c r="AC3855" s="32">
        <v>0</v>
      </c>
      <c r="AD3855" s="153">
        <f>VLOOKUP(D3855,'Dados Base'!$B:$K,9,FALSE)*31536000/VLOOKUP($F3855,F:H,MATCH(H3854,F3854:AF3854,0),FALSE)</f>
        <v>27952.941176470587</v>
      </c>
      <c r="AE3855" s="153">
        <f>VLOOKUP(D3855,'Dados Base'!$B:$K,10,FALSE)*31536000/VLOOKUP($F3855,F:H,MATCH(H3854,F3854:AF3854,0),FALSE)</f>
        <v>2541.176470588236</v>
      </c>
      <c r="AF3855" s="14">
        <v>93.24</v>
      </c>
      <c r="AG3855" s="15">
        <v>86.4</v>
      </c>
      <c r="AH3855" s="14">
        <v>71.790000000000006</v>
      </c>
      <c r="AI3855" s="14">
        <v>14.27</v>
      </c>
      <c r="AJ3855" s="14">
        <v>100</v>
      </c>
      <c r="AK3855" s="72">
        <f>(SUMIFS('Banco de Indicadores Mun. (2)'!I:I,'Banco de Indicadores Mun. (2)'!B:B,'Banco de Indicadores - Mun. (1)'!B3855,'Banco de Indicadores Mun. (2)'!A:A,'Banco de Indicadores - Mun. (1)'!A3855) / VLOOKUP(D3855,'Dados Base'!$B:$K,8,FALSE)) * 100</f>
        <v>0</v>
      </c>
      <c r="AL3855" s="72">
        <f>(SUMIFS('Banco de Indicadores Mun. (2)'!I:I,'Banco de Indicadores Mun. (2)'!B:B,'Banco de Indicadores - Mun. (1)'!B3855,'Banco de Indicadores Mun. (2)'!A:A,'Banco de Indicadores - Mun. (1)'!A3855) / VLOOKUP(D3855,'Dados Base'!$B:$K,9,FALSE)) * 100</f>
        <v>0</v>
      </c>
      <c r="AM3855" s="72">
        <f>(SUMIFS('Banco de Indicadores Mun. (2)'!J:J,'Banco de Indicadores Mun. (2)'!B:B,'Banco de Indicadores - Mun. (1)'!B3855,'Banco de Indicadores Mun. (2)'!A:A,'Banco de Indicadores - Mun. (1)'!A3855) / VLOOKUP(D3855,'Dados Base'!$B:$K,7,FALSE)) * 100</f>
        <v>0</v>
      </c>
      <c r="AN3855" s="72">
        <f>(SUMIFS('Banco de Indicadores Mun. (2)'!K:K,'Banco de Indicadores Mun. (2)'!B:B,'Banco de Indicadores - Mun. (1)'!B3855,'Banco de Indicadores Mun. (2)'!A:A,'Banco de Indicadores - Mun. (1)'!A3855) / VLOOKUP(D3855,'Dados Base'!$B:$K,10,FALSE)) * 100</f>
        <v>0</v>
      </c>
      <c r="AO3855" s="33">
        <v>0</v>
      </c>
      <c r="AP3855" s="34">
        <v>0</v>
      </c>
      <c r="AQ3855" s="17">
        <v>0</v>
      </c>
      <c r="AR3855" s="24">
        <v>9.4</v>
      </c>
      <c r="AS3855" s="35">
        <v>97</v>
      </c>
      <c r="AT3855" s="35">
        <v>97</v>
      </c>
      <c r="AU3855" s="35">
        <v>52.631578947368418</v>
      </c>
      <c r="AV3855" s="7">
        <v>6.66</v>
      </c>
      <c r="AW3855" s="36">
        <v>0</v>
      </c>
      <c r="AX3855" s="36">
        <v>0</v>
      </c>
      <c r="AY3855" s="117">
        <v>56.825639376167558</v>
      </c>
    </row>
    <row r="3856" spans="1:51" ht="15" x14ac:dyDescent="0.25">
      <c r="A3856" s="144">
        <v>2012</v>
      </c>
      <c r="B3856" s="77" t="s">
        <v>631</v>
      </c>
      <c r="C3856" s="78">
        <v>16</v>
      </c>
      <c r="D3856" s="77">
        <v>3556008</v>
      </c>
      <c r="E3856" s="78">
        <v>355600816</v>
      </c>
      <c r="F3856" s="78" t="str">
        <f t="shared" si="171"/>
        <v>3556008162012</v>
      </c>
      <c r="G3856" s="96">
        <v>0.61953554310540948</v>
      </c>
      <c r="H3856" s="80">
        <f t="shared" si="170"/>
        <v>12806</v>
      </c>
      <c r="I3856" s="91">
        <v>11495</v>
      </c>
      <c r="J3856" s="91">
        <v>1311</v>
      </c>
      <c r="K3856" s="83">
        <f>(H3856)/VLOOKUP(D3856,'Dados Base'!$B:$K,6,FALSE)</f>
        <v>39.428553834785554</v>
      </c>
      <c r="L3856" s="88">
        <f t="shared" si="172"/>
        <v>89.762611275964389</v>
      </c>
      <c r="M3856" s="93">
        <v>3</v>
      </c>
      <c r="N3856" s="98">
        <v>0.745</v>
      </c>
      <c r="O3856" s="91">
        <v>96</v>
      </c>
      <c r="P3856" s="91" t="s">
        <v>691</v>
      </c>
      <c r="Q3856" s="91" t="s">
        <v>691</v>
      </c>
      <c r="R3856" s="91" t="s">
        <v>691</v>
      </c>
      <c r="S3856" s="91">
        <v>62</v>
      </c>
      <c r="T3856" s="91" t="s">
        <v>691</v>
      </c>
      <c r="U3856" s="91">
        <v>143</v>
      </c>
      <c r="V3856" s="91">
        <v>105</v>
      </c>
      <c r="W3856" s="99">
        <v>0.43740000000000001</v>
      </c>
      <c r="X3856" s="19">
        <v>3.4326868365740747E-2</v>
      </c>
      <c r="Y3856" s="29">
        <v>4.57</v>
      </c>
      <c r="Z3856" s="30">
        <v>385</v>
      </c>
      <c r="AA3856" s="30">
        <v>232</v>
      </c>
      <c r="AB3856" s="31">
        <v>2</v>
      </c>
      <c r="AC3856" s="32">
        <v>0</v>
      </c>
      <c r="AD3856" s="153">
        <f>VLOOKUP(D3856,'Dados Base'!$B:$K,9,FALSE)*31536000/VLOOKUP($F3856,F:H,MATCH(H3855,F3855:AF3855,0),FALSE)</f>
        <v>6008.7334062158361</v>
      </c>
      <c r="AE3856" s="153">
        <f>VLOOKUP(D3856,'Dados Base'!$B:$K,10,FALSE)*31536000/VLOOKUP($F3856,F:H,MATCH(H3855,F3855:AF3855,0),FALSE)</f>
        <v>566.39700140559103</v>
      </c>
      <c r="AF3856" s="14">
        <v>88.06</v>
      </c>
      <c r="AG3856" s="15">
        <v>89</v>
      </c>
      <c r="AH3856" s="14">
        <v>87.87</v>
      </c>
      <c r="AI3856" s="14">
        <v>14.48</v>
      </c>
      <c r="AJ3856" s="14">
        <v>99</v>
      </c>
      <c r="AK3856" s="72">
        <f>(SUMIFS('Banco de Indicadores Mun. (2)'!I:I,'Banco de Indicadores Mun. (2)'!B:B,'Banco de Indicadores - Mun. (1)'!B3856,'Banco de Indicadores Mun. (2)'!A:A,'Banco de Indicadores - Mun. (1)'!A3856) / VLOOKUP(D3856,'Dados Base'!$B:$K,8,FALSE)) * 100</f>
        <v>0</v>
      </c>
      <c r="AL3856" s="72">
        <f>(SUMIFS('Banco de Indicadores Mun. (2)'!I:I,'Banco de Indicadores Mun. (2)'!B:B,'Banco de Indicadores - Mun. (1)'!B3856,'Banco de Indicadores Mun. (2)'!A:A,'Banco de Indicadores - Mun. (1)'!A3856) / VLOOKUP(D3856,'Dados Base'!$B:$K,9,FALSE)) * 100</f>
        <v>0</v>
      </c>
      <c r="AM3856" s="72">
        <f>(SUMIFS('Banco de Indicadores Mun. (2)'!J:J,'Banco de Indicadores Mun. (2)'!B:B,'Banco de Indicadores - Mun. (1)'!B3856,'Banco de Indicadores Mun. (2)'!A:A,'Banco de Indicadores - Mun. (1)'!A3856) / VLOOKUP(D3856,'Dados Base'!$B:$K,7,FALSE)) * 100</f>
        <v>0</v>
      </c>
      <c r="AN3856" s="72">
        <f>(SUMIFS('Banco de Indicadores Mun. (2)'!K:K,'Banco de Indicadores Mun. (2)'!B:B,'Banco de Indicadores - Mun. (1)'!B3856,'Banco de Indicadores Mun. (2)'!A:A,'Banco de Indicadores - Mun. (1)'!A3856) / VLOOKUP(D3856,'Dados Base'!$B:$K,10,FALSE)) * 100</f>
        <v>0</v>
      </c>
      <c r="AO3856" s="33">
        <v>0</v>
      </c>
      <c r="AP3856" s="34">
        <v>0</v>
      </c>
      <c r="AQ3856" s="17">
        <v>0</v>
      </c>
      <c r="AR3856" s="24">
        <v>7.6</v>
      </c>
      <c r="AS3856" s="35">
        <v>96</v>
      </c>
      <c r="AT3856" s="35">
        <v>96.000000000000014</v>
      </c>
      <c r="AU3856" s="35">
        <v>62.398703403565634</v>
      </c>
      <c r="AV3856" s="7">
        <v>7.5</v>
      </c>
      <c r="AW3856" s="36">
        <v>0</v>
      </c>
      <c r="AX3856" s="36">
        <v>0</v>
      </c>
      <c r="AY3856" s="117">
        <v>30.57265402281606</v>
      </c>
    </row>
    <row r="3857" spans="1:51" ht="15" x14ac:dyDescent="0.25">
      <c r="A3857" s="144">
        <v>2012</v>
      </c>
      <c r="B3857" s="77" t="s">
        <v>632</v>
      </c>
      <c r="C3857" s="78">
        <v>15</v>
      </c>
      <c r="D3857" s="77">
        <v>3556107</v>
      </c>
      <c r="E3857" s="78">
        <v>355610715</v>
      </c>
      <c r="F3857" s="78" t="str">
        <f t="shared" si="171"/>
        <v>3556107152012</v>
      </c>
      <c r="G3857" s="96">
        <v>2.2966011527128405</v>
      </c>
      <c r="H3857" s="80">
        <f t="shared" si="170"/>
        <v>11377</v>
      </c>
      <c r="I3857" s="91">
        <v>10434</v>
      </c>
      <c r="J3857" s="91">
        <v>943</v>
      </c>
      <c r="K3857" s="83">
        <f>(H3857)/VLOOKUP(D3857,'Dados Base'!$B:$K,6,FALSE)</f>
        <v>76.248240734535216</v>
      </c>
      <c r="L3857" s="88">
        <f t="shared" si="172"/>
        <v>91.711347455392456</v>
      </c>
      <c r="M3857" s="93">
        <v>3</v>
      </c>
      <c r="N3857" s="98">
        <v>0.73499999999999999</v>
      </c>
      <c r="O3857" s="91">
        <v>51</v>
      </c>
      <c r="P3857" s="91" t="s">
        <v>691</v>
      </c>
      <c r="Q3857" s="91" t="s">
        <v>691</v>
      </c>
      <c r="R3857" s="91" t="s">
        <v>691</v>
      </c>
      <c r="S3857" s="91">
        <v>97</v>
      </c>
      <c r="T3857" s="91" t="s">
        <v>691</v>
      </c>
      <c r="U3857" s="91">
        <v>87</v>
      </c>
      <c r="V3857" s="91">
        <v>65</v>
      </c>
      <c r="W3857" s="99">
        <v>0</v>
      </c>
      <c r="X3857" s="19">
        <v>3.2844398245370367E-2</v>
      </c>
      <c r="Y3857" s="29">
        <v>4.16</v>
      </c>
      <c r="Z3857" s="30">
        <v>478</v>
      </c>
      <c r="AA3857" s="30">
        <v>84</v>
      </c>
      <c r="AB3857" s="31">
        <v>0</v>
      </c>
      <c r="AC3857" s="32">
        <v>0</v>
      </c>
      <c r="AD3857" s="153">
        <f>VLOOKUP(D3857,'Dados Base'!$B:$K,9,FALSE)*31536000/VLOOKUP($F3857,F:H,MATCH(H3856,F3856:AF3856,0),FALSE)</f>
        <v>3132.2563065834579</v>
      </c>
      <c r="AE3857" s="153">
        <f>VLOOKUP(D3857,'Dados Base'!$B:$K,10,FALSE)*31536000/VLOOKUP($F3857,F:H,MATCH(H3856,F3856:AF3856,0),FALSE)</f>
        <v>277.19082359145636</v>
      </c>
      <c r="AF3857" s="14">
        <v>94.84</v>
      </c>
      <c r="AG3857" s="15" t="s">
        <v>692</v>
      </c>
      <c r="AH3857" s="14">
        <v>92.51</v>
      </c>
      <c r="AI3857" s="14">
        <v>13.19</v>
      </c>
      <c r="AJ3857" s="14">
        <v>100</v>
      </c>
      <c r="AK3857" s="72">
        <f>(SUMIFS('Banco de Indicadores Mun. (2)'!I:I,'Banco de Indicadores Mun. (2)'!B:B,'Banco de Indicadores - Mun. (1)'!B3857,'Banco de Indicadores Mun. (2)'!A:A,'Banco de Indicadores - Mun. (1)'!A3857) / VLOOKUP(D3857,'Dados Base'!$B:$K,8,FALSE)) * 100</f>
        <v>0</v>
      </c>
      <c r="AL3857" s="72">
        <f>(SUMIFS('Banco de Indicadores Mun. (2)'!I:I,'Banco de Indicadores Mun. (2)'!B:B,'Banco de Indicadores - Mun. (1)'!B3857,'Banco de Indicadores Mun. (2)'!A:A,'Banco de Indicadores - Mun. (1)'!A3857) / VLOOKUP(D3857,'Dados Base'!$B:$K,9,FALSE)) * 100</f>
        <v>0</v>
      </c>
      <c r="AM3857" s="72">
        <f>(SUMIFS('Banco de Indicadores Mun. (2)'!J:J,'Banco de Indicadores Mun. (2)'!B:B,'Banco de Indicadores - Mun. (1)'!B3857,'Banco de Indicadores Mun. (2)'!A:A,'Banco de Indicadores - Mun. (1)'!A3857) / VLOOKUP(D3857,'Dados Base'!$B:$K,7,FALSE)) * 100</f>
        <v>0</v>
      </c>
      <c r="AN3857" s="72">
        <f>(SUMIFS('Banco de Indicadores Mun. (2)'!K:K,'Banco de Indicadores Mun. (2)'!B:B,'Banco de Indicadores - Mun. (1)'!B3857,'Banco de Indicadores Mun. (2)'!A:A,'Banco de Indicadores - Mun. (1)'!A3857) / VLOOKUP(D3857,'Dados Base'!$B:$K,10,FALSE)) * 100</f>
        <v>0</v>
      </c>
      <c r="AO3857" s="33">
        <v>2</v>
      </c>
      <c r="AP3857" s="34">
        <v>0</v>
      </c>
      <c r="AQ3857" s="17">
        <v>0</v>
      </c>
      <c r="AR3857" s="24">
        <v>5</v>
      </c>
      <c r="AS3857" s="35">
        <v>100</v>
      </c>
      <c r="AT3857" s="35">
        <v>100</v>
      </c>
      <c r="AU3857" s="35">
        <v>85.053380782918154</v>
      </c>
      <c r="AV3857" s="7">
        <v>10</v>
      </c>
      <c r="AW3857" s="36">
        <v>0</v>
      </c>
      <c r="AX3857" s="36">
        <v>0</v>
      </c>
      <c r="AY3857" s="117">
        <v>52.889947225897735</v>
      </c>
    </row>
    <row r="3858" spans="1:51" ht="15" x14ac:dyDescent="0.25">
      <c r="A3858" s="144">
        <v>2012</v>
      </c>
      <c r="B3858" s="77" t="s">
        <v>633</v>
      </c>
      <c r="C3858" s="78">
        <v>5</v>
      </c>
      <c r="D3858" s="77">
        <v>3556206</v>
      </c>
      <c r="E3858" s="78">
        <v>35562065</v>
      </c>
      <c r="F3858" s="78" t="str">
        <f t="shared" si="171"/>
        <v>355620652012</v>
      </c>
      <c r="G3858" s="96">
        <v>2.3822919159268707</v>
      </c>
      <c r="H3858" s="80">
        <f t="shared" si="170"/>
        <v>110829</v>
      </c>
      <c r="I3858" s="91">
        <v>105577</v>
      </c>
      <c r="J3858" s="91">
        <v>5252</v>
      </c>
      <c r="K3858" s="83">
        <f>(H3858)/VLOOKUP(D3858,'Dados Base'!$B:$K,6,FALSE)</f>
        <v>746.17249040597858</v>
      </c>
      <c r="L3858" s="88">
        <f t="shared" si="172"/>
        <v>95.261168105820687</v>
      </c>
      <c r="M3858" s="93">
        <v>1</v>
      </c>
      <c r="N3858" s="98">
        <v>0.81899999999999995</v>
      </c>
      <c r="O3858" s="91">
        <v>104</v>
      </c>
      <c r="P3858" s="91" t="s">
        <v>691</v>
      </c>
      <c r="Q3858" s="91" t="s">
        <v>691</v>
      </c>
      <c r="R3858" s="91" t="s">
        <v>691</v>
      </c>
      <c r="S3858" s="91">
        <v>543</v>
      </c>
      <c r="T3858" s="91" t="s">
        <v>691</v>
      </c>
      <c r="U3858" s="91">
        <v>1239</v>
      </c>
      <c r="V3858" s="91">
        <v>1174</v>
      </c>
      <c r="W3858" s="99">
        <v>0</v>
      </c>
      <c r="X3858" s="19">
        <v>0.38506317444097227</v>
      </c>
      <c r="Y3858" s="29">
        <v>52.52</v>
      </c>
      <c r="Z3858" s="30">
        <v>4533</v>
      </c>
      <c r="AA3858" s="30">
        <v>1141</v>
      </c>
      <c r="AB3858" s="31">
        <v>14</v>
      </c>
      <c r="AC3858" s="32">
        <v>0</v>
      </c>
      <c r="AD3858" s="153">
        <f>VLOOKUP(D3858,'Dados Base'!$B:$K,9,FALSE)*31536000/VLOOKUP($F3858,F:H,MATCH(H3857,F3857:AF3857,0),FALSE)</f>
        <v>523.56549278618411</v>
      </c>
      <c r="AE3858" s="153">
        <f>VLOOKUP(D3858,'Dados Base'!$B:$K,10,FALSE)*31536000/VLOOKUP($F3858,F:H,MATCH(H3857,F3857:AF3857,0),FALSE)</f>
        <v>71.13661586768805</v>
      </c>
      <c r="AF3858" s="14">
        <v>99.73</v>
      </c>
      <c r="AG3858" s="15">
        <v>95.2</v>
      </c>
      <c r="AH3858" s="14">
        <v>86.95</v>
      </c>
      <c r="AI3858" s="14">
        <v>30.99</v>
      </c>
      <c r="AJ3858" s="14">
        <v>99.8</v>
      </c>
      <c r="AK3858" s="72">
        <f>(SUMIFS('Banco de Indicadores Mun. (2)'!I:I,'Banco de Indicadores Mun. (2)'!B:B,'Banco de Indicadores - Mun. (1)'!B3858,'Banco de Indicadores Mun. (2)'!A:A,'Banco de Indicadores - Mun. (1)'!A3858) / VLOOKUP(D3858,'Dados Base'!$B:$K,8,FALSE)) * 100</f>
        <v>0</v>
      </c>
      <c r="AL3858" s="72">
        <f>(SUMIFS('Banco de Indicadores Mun. (2)'!I:I,'Banco de Indicadores Mun. (2)'!B:B,'Banco de Indicadores - Mun. (1)'!B3858,'Banco de Indicadores Mun. (2)'!A:A,'Banco de Indicadores - Mun. (1)'!A3858) / VLOOKUP(D3858,'Dados Base'!$B:$K,9,FALSE)) * 100</f>
        <v>0</v>
      </c>
      <c r="AM3858" s="72">
        <f>(SUMIFS('Banco de Indicadores Mun. (2)'!J:J,'Banco de Indicadores Mun. (2)'!B:B,'Banco de Indicadores - Mun. (1)'!B3858,'Banco de Indicadores Mun. (2)'!A:A,'Banco de Indicadores - Mun. (1)'!A3858) / VLOOKUP(D3858,'Dados Base'!$B:$K,7,FALSE)) * 100</f>
        <v>0</v>
      </c>
      <c r="AN3858" s="72">
        <f>(SUMIFS('Banco de Indicadores Mun. (2)'!K:K,'Banco de Indicadores Mun. (2)'!B:B,'Banco de Indicadores - Mun. (1)'!B3858,'Banco de Indicadores Mun. (2)'!A:A,'Banco de Indicadores - Mun. (1)'!A3858) / VLOOKUP(D3858,'Dados Base'!$B:$K,10,FALSE)) * 100</f>
        <v>0</v>
      </c>
      <c r="AO3858" s="33">
        <v>0</v>
      </c>
      <c r="AP3858" s="34">
        <v>0</v>
      </c>
      <c r="AQ3858" s="17">
        <v>0</v>
      </c>
      <c r="AR3858" s="24">
        <v>9.8000000000000007</v>
      </c>
      <c r="AS3858" s="35">
        <v>85</v>
      </c>
      <c r="AT3858" s="35">
        <v>85</v>
      </c>
      <c r="AU3858" s="35">
        <v>79.890729643990127</v>
      </c>
      <c r="AV3858" s="7">
        <v>8.17</v>
      </c>
      <c r="AW3858" s="36">
        <v>4</v>
      </c>
      <c r="AX3858" s="36">
        <v>0</v>
      </c>
      <c r="AY3858" s="117">
        <v>113.89848610698945</v>
      </c>
    </row>
    <row r="3859" spans="1:51" ht="15" x14ac:dyDescent="0.25">
      <c r="A3859" s="144">
        <v>2012</v>
      </c>
      <c r="B3859" s="77" t="s">
        <v>634</v>
      </c>
      <c r="C3859" s="78">
        <v>19</v>
      </c>
      <c r="D3859" s="77">
        <v>3556305</v>
      </c>
      <c r="E3859" s="78">
        <v>355630519</v>
      </c>
      <c r="F3859" s="78" t="str">
        <f t="shared" si="171"/>
        <v>3556305192012</v>
      </c>
      <c r="G3859" s="96">
        <v>1.6693273000844</v>
      </c>
      <c r="H3859" s="80">
        <f t="shared" si="170"/>
        <v>22841</v>
      </c>
      <c r="I3859" s="91">
        <v>21887</v>
      </c>
      <c r="J3859" s="91">
        <v>954</v>
      </c>
      <c r="K3859" s="83">
        <f>(H3859)/VLOOKUP(D3859,'Dados Base'!$B:$K,6,FALSE)</f>
        <v>26.597652429083794</v>
      </c>
      <c r="L3859" s="88">
        <f t="shared" si="172"/>
        <v>95.823300205770323</v>
      </c>
      <c r="M3859" s="93">
        <v>4</v>
      </c>
      <c r="N3859" s="98">
        <v>0.72499999999999998</v>
      </c>
      <c r="O3859" s="91">
        <v>109</v>
      </c>
      <c r="P3859" s="91" t="s">
        <v>691</v>
      </c>
      <c r="Q3859" s="91" t="s">
        <v>691</v>
      </c>
      <c r="R3859" s="91" t="s">
        <v>691</v>
      </c>
      <c r="S3859" s="91">
        <v>21</v>
      </c>
      <c r="T3859" s="91" t="s">
        <v>691</v>
      </c>
      <c r="U3859" s="91">
        <v>152</v>
      </c>
      <c r="V3859" s="91">
        <v>161</v>
      </c>
      <c r="W3859" s="99">
        <v>5.9246999999999996</v>
      </c>
      <c r="X3859" s="19">
        <v>6.6273690226851839E-2</v>
      </c>
      <c r="Y3859" s="29">
        <v>8.82</v>
      </c>
      <c r="Z3859" s="30">
        <v>824</v>
      </c>
      <c r="AA3859" s="30">
        <v>367</v>
      </c>
      <c r="AB3859" s="31">
        <v>1</v>
      </c>
      <c r="AC3859" s="32">
        <v>0</v>
      </c>
      <c r="AD3859" s="153">
        <f>VLOOKUP(D3859,'Dados Base'!$B:$K,9,FALSE)*31536000/VLOOKUP($F3859,F:H,MATCH(H3858,F3858:AF3858,0),FALSE)</f>
        <v>8587.799133137778</v>
      </c>
      <c r="AE3859" s="153">
        <f>VLOOKUP(D3859,'Dados Base'!$B:$K,10,FALSE)*31536000/VLOOKUP($F3859,F:H,MATCH(H3858,F3858:AF3858,0),FALSE)</f>
        <v>883.63206514600915</v>
      </c>
      <c r="AF3859" s="14">
        <v>95.32</v>
      </c>
      <c r="AG3859" s="15">
        <v>97.1</v>
      </c>
      <c r="AH3859" s="14">
        <v>83.19</v>
      </c>
      <c r="AI3859" s="14">
        <v>30.07</v>
      </c>
      <c r="AJ3859" s="14">
        <v>100</v>
      </c>
      <c r="AK3859" s="72">
        <f>(SUMIFS('Banco de Indicadores Mun. (2)'!I:I,'Banco de Indicadores Mun. (2)'!B:B,'Banco de Indicadores - Mun. (1)'!B3859,'Banco de Indicadores Mun. (2)'!A:A,'Banco de Indicadores - Mun. (1)'!A3859) / VLOOKUP(D3859,'Dados Base'!$B:$K,8,FALSE)) * 100</f>
        <v>0</v>
      </c>
      <c r="AL3859" s="72">
        <f>(SUMIFS('Banco de Indicadores Mun. (2)'!I:I,'Banco de Indicadores Mun. (2)'!B:B,'Banco de Indicadores - Mun. (1)'!B3859,'Banco de Indicadores Mun. (2)'!A:A,'Banco de Indicadores - Mun. (1)'!A3859) / VLOOKUP(D3859,'Dados Base'!$B:$K,9,FALSE)) * 100</f>
        <v>0</v>
      </c>
      <c r="AM3859" s="72">
        <f>(SUMIFS('Banco de Indicadores Mun. (2)'!J:J,'Banco de Indicadores Mun. (2)'!B:B,'Banco de Indicadores - Mun. (1)'!B3859,'Banco de Indicadores Mun. (2)'!A:A,'Banco de Indicadores - Mun. (1)'!A3859) / VLOOKUP(D3859,'Dados Base'!$B:$K,7,FALSE)) * 100</f>
        <v>0</v>
      </c>
      <c r="AN3859" s="72">
        <f>(SUMIFS('Banco de Indicadores Mun. (2)'!K:K,'Banco de Indicadores Mun. (2)'!B:B,'Banco de Indicadores - Mun. (1)'!B3859,'Banco de Indicadores Mun. (2)'!A:A,'Banco de Indicadores - Mun. (1)'!A3859) / VLOOKUP(D3859,'Dados Base'!$B:$K,10,FALSE)) * 100</f>
        <v>0</v>
      </c>
      <c r="AO3859" s="33">
        <v>0</v>
      </c>
      <c r="AP3859" s="34">
        <v>0</v>
      </c>
      <c r="AQ3859" s="17">
        <v>0</v>
      </c>
      <c r="AR3859" s="24">
        <v>8.5</v>
      </c>
      <c r="AS3859" s="35">
        <v>100</v>
      </c>
      <c r="AT3859" s="35">
        <v>100</v>
      </c>
      <c r="AU3859" s="35">
        <v>69.185558354324101</v>
      </c>
      <c r="AV3859" s="7">
        <v>7.69</v>
      </c>
      <c r="AW3859" s="36">
        <v>0</v>
      </c>
      <c r="AX3859" s="36">
        <v>0</v>
      </c>
      <c r="AY3859" s="117">
        <v>94.347411803277865</v>
      </c>
    </row>
    <row r="3860" spans="1:51" ht="15" x14ac:dyDescent="0.25">
      <c r="A3860" s="144">
        <v>2012</v>
      </c>
      <c r="B3860" s="77" t="s">
        <v>635</v>
      </c>
      <c r="C3860" s="78">
        <v>5</v>
      </c>
      <c r="D3860" s="77">
        <v>3556354</v>
      </c>
      <c r="E3860" s="78">
        <v>35563545</v>
      </c>
      <c r="F3860" s="78" t="str">
        <f t="shared" si="171"/>
        <v>355635452012</v>
      </c>
      <c r="G3860" s="96">
        <v>2.0960140161680352</v>
      </c>
      <c r="H3860" s="80">
        <f t="shared" si="170"/>
        <v>9032</v>
      </c>
      <c r="I3860" s="91">
        <v>4772</v>
      </c>
      <c r="J3860" s="91">
        <v>4260</v>
      </c>
      <c r="K3860" s="83">
        <f>(H3860)/VLOOKUP(D3860,'Dados Base'!$B:$K,6,FALSE)</f>
        <v>63.338008415147264</v>
      </c>
      <c r="L3860" s="88">
        <f t="shared" si="172"/>
        <v>52.834366696191317</v>
      </c>
      <c r="M3860" s="93">
        <v>4</v>
      </c>
      <c r="N3860" s="98">
        <v>0.69899999999999995</v>
      </c>
      <c r="O3860" s="91">
        <v>26</v>
      </c>
      <c r="P3860" s="91" t="s">
        <v>691</v>
      </c>
      <c r="Q3860" s="91" t="s">
        <v>691</v>
      </c>
      <c r="R3860" s="91" t="s">
        <v>691</v>
      </c>
      <c r="S3860" s="91">
        <v>38</v>
      </c>
      <c r="T3860" s="91" t="s">
        <v>691</v>
      </c>
      <c r="U3860" s="91">
        <v>38</v>
      </c>
      <c r="V3860" s="91">
        <v>28</v>
      </c>
      <c r="W3860" s="99">
        <v>0</v>
      </c>
      <c r="X3860" s="19">
        <v>1.1508743750000001E-2</v>
      </c>
      <c r="Y3860" s="29">
        <v>1.82</v>
      </c>
      <c r="Z3860" s="30">
        <v>19</v>
      </c>
      <c r="AA3860" s="30">
        <v>227</v>
      </c>
      <c r="AB3860" s="31">
        <v>0</v>
      </c>
      <c r="AC3860" s="32">
        <v>1</v>
      </c>
      <c r="AD3860" s="153">
        <f>VLOOKUP(D3860,'Dados Base'!$B:$K,9,FALSE)*31536000/VLOOKUP($F3860,F:H,MATCH(H3859,F3859:AF3859,0),FALSE)</f>
        <v>6005.5270150575734</v>
      </c>
      <c r="AE3860" s="153">
        <f>VLOOKUP(D3860,'Dados Base'!$B:$K,10,FALSE)*31536000/VLOOKUP($F3860,F:H,MATCH(H3859,F3859:AF3859,0),FALSE)</f>
        <v>768.14880425155013</v>
      </c>
      <c r="AF3860" s="14">
        <v>48.93</v>
      </c>
      <c r="AG3860" s="15" t="s">
        <v>692</v>
      </c>
      <c r="AH3860" s="14">
        <v>36.57</v>
      </c>
      <c r="AI3860" s="14">
        <v>11.91</v>
      </c>
      <c r="AJ3860" s="14">
        <v>97.4</v>
      </c>
      <c r="AK3860" s="72">
        <f>(SUMIFS('Banco de Indicadores Mun. (2)'!I:I,'Banco de Indicadores Mun. (2)'!B:B,'Banco de Indicadores - Mun. (1)'!B3860,'Banco de Indicadores Mun. (2)'!A:A,'Banco de Indicadores - Mun. (1)'!A3860) / VLOOKUP(D3860,'Dados Base'!$B:$K,8,FALSE)) * 100</f>
        <v>0</v>
      </c>
      <c r="AL3860" s="72">
        <f>(SUMIFS('Banco de Indicadores Mun. (2)'!I:I,'Banco de Indicadores Mun. (2)'!B:B,'Banco de Indicadores - Mun. (1)'!B3860,'Banco de Indicadores Mun. (2)'!A:A,'Banco de Indicadores - Mun. (1)'!A3860) / VLOOKUP(D3860,'Dados Base'!$B:$K,9,FALSE)) * 100</f>
        <v>0</v>
      </c>
      <c r="AM3860" s="72">
        <f>(SUMIFS('Banco de Indicadores Mun. (2)'!J:J,'Banco de Indicadores Mun. (2)'!B:B,'Banco de Indicadores - Mun. (1)'!B3860,'Banco de Indicadores Mun. (2)'!A:A,'Banco de Indicadores - Mun. (1)'!A3860) / VLOOKUP(D3860,'Dados Base'!$B:$K,7,FALSE)) * 100</f>
        <v>0</v>
      </c>
      <c r="AN3860" s="72">
        <f>(SUMIFS('Banco de Indicadores Mun. (2)'!K:K,'Banco de Indicadores Mun. (2)'!B:B,'Banco de Indicadores - Mun. (1)'!B3860,'Banco de Indicadores Mun. (2)'!A:A,'Banco de Indicadores - Mun. (1)'!A3860) / VLOOKUP(D3860,'Dados Base'!$B:$K,10,FALSE)) * 100</f>
        <v>0</v>
      </c>
      <c r="AO3860" s="33">
        <v>0</v>
      </c>
      <c r="AP3860" s="34">
        <v>0</v>
      </c>
      <c r="AQ3860" s="17">
        <v>0</v>
      </c>
      <c r="AR3860" s="24">
        <v>9.1</v>
      </c>
      <c r="AS3860" s="35">
        <v>68</v>
      </c>
      <c r="AT3860" s="35">
        <v>8.16</v>
      </c>
      <c r="AU3860" s="35">
        <v>7.7235772357723578</v>
      </c>
      <c r="AV3860" s="7">
        <v>2.2000000000000002</v>
      </c>
      <c r="AW3860" s="36">
        <v>0</v>
      </c>
      <c r="AX3860" s="36">
        <v>1</v>
      </c>
      <c r="AY3860" s="117">
        <v>161.45059993740628</v>
      </c>
    </row>
    <row r="3861" spans="1:51" ht="15" x14ac:dyDescent="0.25">
      <c r="A3861" s="144">
        <v>2012</v>
      </c>
      <c r="B3861" s="77" t="s">
        <v>636</v>
      </c>
      <c r="C3861" s="78">
        <v>4</v>
      </c>
      <c r="D3861" s="77">
        <v>3556404</v>
      </c>
      <c r="E3861" s="78">
        <v>35564044</v>
      </c>
      <c r="F3861" s="78" t="str">
        <f t="shared" si="171"/>
        <v>355640442012</v>
      </c>
      <c r="G3861" s="96">
        <v>0.7343154323333323</v>
      </c>
      <c r="H3861" s="80">
        <f t="shared" si="170"/>
        <v>39716</v>
      </c>
      <c r="I3861" s="91">
        <v>37824</v>
      </c>
      <c r="J3861" s="91">
        <v>1892</v>
      </c>
      <c r="K3861" s="83">
        <f>(H3861)/VLOOKUP(D3861,'Dados Base'!$B:$K,6,FALSE)</f>
        <v>149.01136832626722</v>
      </c>
      <c r="L3861" s="88">
        <f t="shared" si="172"/>
        <v>95.236176855675296</v>
      </c>
      <c r="M3861" s="93">
        <v>4</v>
      </c>
      <c r="N3861" s="98">
        <v>0.73699999999999999</v>
      </c>
      <c r="O3861" s="91">
        <v>142</v>
      </c>
      <c r="P3861" s="91" t="s">
        <v>691</v>
      </c>
      <c r="Q3861" s="91" t="s">
        <v>691</v>
      </c>
      <c r="R3861" s="91" t="s">
        <v>691</v>
      </c>
      <c r="S3861" s="91">
        <v>148</v>
      </c>
      <c r="T3861" s="91" t="s">
        <v>691</v>
      </c>
      <c r="U3861" s="91">
        <v>497</v>
      </c>
      <c r="V3861" s="91">
        <v>285</v>
      </c>
      <c r="W3861" s="99">
        <v>0</v>
      </c>
      <c r="X3861" s="19">
        <v>0.11412466148148148</v>
      </c>
      <c r="Y3861" s="29">
        <v>15.08</v>
      </c>
      <c r="Z3861" s="30">
        <v>1497</v>
      </c>
      <c r="AA3861" s="30">
        <v>539</v>
      </c>
      <c r="AB3861" s="31">
        <v>6</v>
      </c>
      <c r="AC3861" s="32">
        <v>0</v>
      </c>
      <c r="AD3861" s="153">
        <f>VLOOKUP(D3861,'Dados Base'!$B:$K,9,FALSE)*31536000/VLOOKUP($F3861,F:H,MATCH(H3860,F3860:AF3860,0),FALSE)</f>
        <v>3057.0450196394399</v>
      </c>
      <c r="AE3861" s="153">
        <f>VLOOKUP(D3861,'Dados Base'!$B:$K,10,FALSE)*31536000/VLOOKUP($F3861,F:H,MATCH(H3860,F3860:AF3860,0),FALSE)</f>
        <v>333.4958203243026</v>
      </c>
      <c r="AF3861" s="14">
        <v>94.4</v>
      </c>
      <c r="AG3861" s="15">
        <v>93.2</v>
      </c>
      <c r="AH3861" s="14">
        <v>93.6</v>
      </c>
      <c r="AI3861" s="14">
        <v>33.6</v>
      </c>
      <c r="AJ3861" s="14">
        <v>99.4</v>
      </c>
      <c r="AK3861" s="72">
        <f>(SUMIFS('Banco de Indicadores Mun. (2)'!I:I,'Banco de Indicadores Mun. (2)'!B:B,'Banco de Indicadores - Mun. (1)'!B3861,'Banco de Indicadores Mun. (2)'!A:A,'Banco de Indicadores - Mun. (1)'!A3861) / VLOOKUP(D3861,'Dados Base'!$B:$K,8,FALSE)) * 100</f>
        <v>0</v>
      </c>
      <c r="AL3861" s="72">
        <f>(SUMIFS('Banco de Indicadores Mun. (2)'!I:I,'Banco de Indicadores Mun. (2)'!B:B,'Banco de Indicadores - Mun. (1)'!B3861,'Banco de Indicadores Mun. (2)'!A:A,'Banco de Indicadores - Mun. (1)'!A3861) / VLOOKUP(D3861,'Dados Base'!$B:$K,9,FALSE)) * 100</f>
        <v>0</v>
      </c>
      <c r="AM3861" s="72">
        <f>(SUMIFS('Banco de Indicadores Mun. (2)'!J:J,'Banco de Indicadores Mun. (2)'!B:B,'Banco de Indicadores - Mun. (1)'!B3861,'Banco de Indicadores Mun. (2)'!A:A,'Banco de Indicadores - Mun. (1)'!A3861) / VLOOKUP(D3861,'Dados Base'!$B:$K,7,FALSE)) * 100</f>
        <v>0</v>
      </c>
      <c r="AN3861" s="72">
        <f>(SUMIFS('Banco de Indicadores Mun. (2)'!K:K,'Banco de Indicadores Mun. (2)'!B:B,'Banco de Indicadores - Mun. (1)'!B3861,'Banco de Indicadores Mun. (2)'!A:A,'Banco de Indicadores - Mun. (1)'!A3861) / VLOOKUP(D3861,'Dados Base'!$B:$K,10,FALSE)) * 100</f>
        <v>0</v>
      </c>
      <c r="AO3861" s="33">
        <v>0</v>
      </c>
      <c r="AP3861" s="34">
        <v>0</v>
      </c>
      <c r="AQ3861" s="17">
        <v>0</v>
      </c>
      <c r="AR3861" s="24">
        <v>7.3</v>
      </c>
      <c r="AS3861" s="35">
        <v>100</v>
      </c>
      <c r="AT3861" s="35">
        <v>98</v>
      </c>
      <c r="AU3861" s="35">
        <v>73.526522593320237</v>
      </c>
      <c r="AV3861" s="7">
        <v>8.25</v>
      </c>
      <c r="AW3861" s="36">
        <v>0</v>
      </c>
      <c r="AX3861" s="36">
        <v>0</v>
      </c>
      <c r="AY3861" s="117">
        <v>165.66739313294931</v>
      </c>
    </row>
    <row r="3862" spans="1:51" ht="15" x14ac:dyDescent="0.25">
      <c r="A3862" s="144">
        <v>2012</v>
      </c>
      <c r="B3862" s="77" t="s">
        <v>637</v>
      </c>
      <c r="C3862" s="78">
        <v>10</v>
      </c>
      <c r="D3862" s="77">
        <v>3556453</v>
      </c>
      <c r="E3862" s="78">
        <v>355645310</v>
      </c>
      <c r="F3862" s="78" t="str">
        <f t="shared" si="171"/>
        <v>3556453102012</v>
      </c>
      <c r="G3862" s="96">
        <v>2.6561438777115809</v>
      </c>
      <c r="H3862" s="80">
        <f t="shared" si="170"/>
        <v>44865</v>
      </c>
      <c r="I3862" s="91">
        <v>44865</v>
      </c>
      <c r="J3862" s="91">
        <v>0</v>
      </c>
      <c r="K3862" s="83">
        <f>(H3862)/VLOOKUP(D3862,'Dados Base'!$B:$K,6,FALSE)</f>
        <v>1338.8540734109222</v>
      </c>
      <c r="L3862" s="88">
        <f t="shared" si="172"/>
        <v>100</v>
      </c>
      <c r="M3862" s="93">
        <v>2</v>
      </c>
      <c r="N3862" s="98">
        <v>0.77</v>
      </c>
      <c r="O3862" s="91">
        <v>18</v>
      </c>
      <c r="P3862" s="91" t="s">
        <v>691</v>
      </c>
      <c r="Q3862" s="91" t="s">
        <v>691</v>
      </c>
      <c r="R3862" s="91" t="s">
        <v>691</v>
      </c>
      <c r="S3862" s="91">
        <v>127</v>
      </c>
      <c r="T3862" s="91" t="s">
        <v>691</v>
      </c>
      <c r="U3862" s="91">
        <v>319</v>
      </c>
      <c r="V3862" s="91">
        <v>231</v>
      </c>
      <c r="W3862" s="99">
        <v>0</v>
      </c>
      <c r="X3862" s="19">
        <v>0.10461126354166667</v>
      </c>
      <c r="Y3862" s="29">
        <v>17.82</v>
      </c>
      <c r="Z3862" s="30">
        <v>0</v>
      </c>
      <c r="AA3862" s="30">
        <v>2406</v>
      </c>
      <c r="AB3862" s="31">
        <v>2</v>
      </c>
      <c r="AC3862" s="32">
        <v>0</v>
      </c>
      <c r="AD3862" s="153">
        <f>VLOOKUP(D3862,'Dados Base'!$B:$K,9,FALSE)*31536000/VLOOKUP($F3862,F:H,MATCH(H3861,F3861:AF3861,0),FALSE)</f>
        <v>302.25075225677028</v>
      </c>
      <c r="AE3862" s="153">
        <f>VLOOKUP(D3862,'Dados Base'!$B:$K,10,FALSE)*31536000/VLOOKUP($F3862,F:H,MATCH(H3861,F3861:AF3861,0),FALSE)</f>
        <v>42.17452357071214</v>
      </c>
      <c r="AF3862" s="14">
        <v>76.599999999999994</v>
      </c>
      <c r="AG3862" s="15">
        <v>100</v>
      </c>
      <c r="AH3862" s="14">
        <v>22.6</v>
      </c>
      <c r="AI3862" s="14">
        <v>0.8</v>
      </c>
      <c r="AJ3862" s="14">
        <v>76.599999999999994</v>
      </c>
      <c r="AK3862" s="72">
        <f>(SUMIFS('Banco de Indicadores Mun. (2)'!I:I,'Banco de Indicadores Mun. (2)'!B:B,'Banco de Indicadores - Mun. (1)'!B3862,'Banco de Indicadores Mun. (2)'!A:A,'Banco de Indicadores - Mun. (1)'!A3862) / VLOOKUP(D3862,'Dados Base'!$B:$K,8,FALSE)) * 100</f>
        <v>0</v>
      </c>
      <c r="AL3862" s="72">
        <f>(SUMIFS('Banco de Indicadores Mun. (2)'!I:I,'Banco de Indicadores Mun. (2)'!B:B,'Banco de Indicadores - Mun. (1)'!B3862,'Banco de Indicadores Mun. (2)'!A:A,'Banco de Indicadores - Mun. (1)'!A3862) / VLOOKUP(D3862,'Dados Base'!$B:$K,9,FALSE)) * 100</f>
        <v>0</v>
      </c>
      <c r="AM3862" s="72">
        <f>(SUMIFS('Banco de Indicadores Mun. (2)'!J:J,'Banco de Indicadores Mun. (2)'!B:B,'Banco de Indicadores - Mun. (1)'!B3862,'Banco de Indicadores Mun. (2)'!A:A,'Banco de Indicadores - Mun. (1)'!A3862) / VLOOKUP(D3862,'Dados Base'!$B:$K,7,FALSE)) * 100</f>
        <v>0</v>
      </c>
      <c r="AN3862" s="72">
        <f>(SUMIFS('Banco de Indicadores Mun. (2)'!K:K,'Banco de Indicadores Mun. (2)'!B:B,'Banco de Indicadores - Mun. (1)'!B3862,'Banco de Indicadores Mun. (2)'!A:A,'Banco de Indicadores - Mun. (1)'!A3862) / VLOOKUP(D3862,'Dados Base'!$B:$K,10,FALSE)) * 100</f>
        <v>0</v>
      </c>
      <c r="AO3862" s="33">
        <v>3</v>
      </c>
      <c r="AP3862" s="34">
        <v>0</v>
      </c>
      <c r="AQ3862" s="17">
        <v>10</v>
      </c>
      <c r="AR3862" s="24">
        <v>8.6999999999999993</v>
      </c>
      <c r="AS3862" s="35">
        <v>24</v>
      </c>
      <c r="AT3862" s="35">
        <v>0</v>
      </c>
      <c r="AU3862" s="35">
        <v>0</v>
      </c>
      <c r="AV3862" s="7">
        <v>0.36</v>
      </c>
      <c r="AW3862" s="36">
        <v>0</v>
      </c>
      <c r="AX3862" s="36">
        <v>0</v>
      </c>
      <c r="AY3862" s="117">
        <v>2.3258537793888263</v>
      </c>
    </row>
    <row r="3863" spans="1:51" ht="15" x14ac:dyDescent="0.25">
      <c r="A3863" s="144">
        <v>2012</v>
      </c>
      <c r="B3863" s="77" t="s">
        <v>638</v>
      </c>
      <c r="C3863" s="78">
        <v>5</v>
      </c>
      <c r="D3863" s="77">
        <v>3556503</v>
      </c>
      <c r="E3863" s="78">
        <v>35565035</v>
      </c>
      <c r="F3863" s="78" t="str">
        <f t="shared" si="171"/>
        <v>355650352012</v>
      </c>
      <c r="G3863" s="96">
        <v>1.4061257219471379</v>
      </c>
      <c r="H3863" s="80">
        <f t="shared" si="170"/>
        <v>109858</v>
      </c>
      <c r="I3863" s="91">
        <v>109858</v>
      </c>
      <c r="J3863" s="91">
        <v>0</v>
      </c>
      <c r="K3863" s="83">
        <f>(H3863)/VLOOKUP(D3863,'Dados Base'!$B:$K,6,FALSE)</f>
        <v>3172.3361247473285</v>
      </c>
      <c r="L3863" s="88">
        <f t="shared" si="172"/>
        <v>100</v>
      </c>
      <c r="M3863" s="93">
        <v>2</v>
      </c>
      <c r="N3863" s="98">
        <v>0.75900000000000001</v>
      </c>
      <c r="O3863" s="91">
        <v>9</v>
      </c>
      <c r="P3863" s="91" t="s">
        <v>691</v>
      </c>
      <c r="Q3863" s="91" t="s">
        <v>691</v>
      </c>
      <c r="R3863" s="91" t="s">
        <v>691</v>
      </c>
      <c r="S3863" s="91">
        <v>330</v>
      </c>
      <c r="T3863" s="91" t="s">
        <v>691</v>
      </c>
      <c r="U3863" s="91">
        <v>503</v>
      </c>
      <c r="V3863" s="91">
        <v>303</v>
      </c>
      <c r="W3863" s="99">
        <v>0</v>
      </c>
      <c r="X3863" s="19">
        <v>0.29695227722222228</v>
      </c>
      <c r="Y3863" s="29">
        <v>54.62</v>
      </c>
      <c r="Z3863" s="30">
        <v>37</v>
      </c>
      <c r="AA3863" s="30">
        <v>5862</v>
      </c>
      <c r="AB3863" s="31">
        <v>7</v>
      </c>
      <c r="AC3863" s="32">
        <v>0</v>
      </c>
      <c r="AD3863" s="153">
        <f>VLOOKUP(D3863,'Dados Base'!$B:$K,9,FALSE)*31536000/VLOOKUP($F3863,F:H,MATCH(H3862,F3862:AF3862,0),FALSE)</f>
        <v>120.56582133299349</v>
      </c>
      <c r="AE3863" s="153">
        <f>VLOOKUP(D3863,'Dados Base'!$B:$K,10,FALSE)*31536000/VLOOKUP($F3863,F:H,MATCH(H3862,F3862:AF3862,0),FALSE)</f>
        <v>17.223688761856213</v>
      </c>
      <c r="AF3863" s="14">
        <v>88.8</v>
      </c>
      <c r="AG3863" s="15">
        <v>99</v>
      </c>
      <c r="AH3863" s="14">
        <v>71.56</v>
      </c>
      <c r="AI3863" s="14">
        <v>32.909999999999997</v>
      </c>
      <c r="AJ3863" s="14">
        <v>88.8</v>
      </c>
      <c r="AK3863" s="72">
        <f>(SUMIFS('Banco de Indicadores Mun. (2)'!I:I,'Banco de Indicadores Mun. (2)'!B:B,'Banco de Indicadores - Mun. (1)'!B3863,'Banco de Indicadores Mun. (2)'!A:A,'Banco de Indicadores - Mun. (1)'!A3863) / VLOOKUP(D3863,'Dados Base'!$B:$K,8,FALSE)) * 100</f>
        <v>0</v>
      </c>
      <c r="AL3863" s="72">
        <f>(SUMIFS('Banco de Indicadores Mun. (2)'!I:I,'Banco de Indicadores Mun. (2)'!B:B,'Banco de Indicadores - Mun. (1)'!B3863,'Banco de Indicadores Mun. (2)'!A:A,'Banco de Indicadores - Mun. (1)'!A3863) / VLOOKUP(D3863,'Dados Base'!$B:$K,9,FALSE)) * 100</f>
        <v>0</v>
      </c>
      <c r="AM3863" s="72">
        <f>(SUMIFS('Banco de Indicadores Mun. (2)'!J:J,'Banco de Indicadores Mun. (2)'!B:B,'Banco de Indicadores - Mun. (1)'!B3863,'Banco de Indicadores Mun. (2)'!A:A,'Banco de Indicadores - Mun. (1)'!A3863) / VLOOKUP(D3863,'Dados Base'!$B:$K,7,FALSE)) * 100</f>
        <v>0</v>
      </c>
      <c r="AN3863" s="72">
        <f>(SUMIFS('Banco de Indicadores Mun. (2)'!K:K,'Banco de Indicadores Mun. (2)'!B:B,'Banco de Indicadores - Mun. (1)'!B3863,'Banco de Indicadores Mun. (2)'!A:A,'Banco de Indicadores - Mun. (1)'!A3863) / VLOOKUP(D3863,'Dados Base'!$B:$K,10,FALSE)) * 100</f>
        <v>0</v>
      </c>
      <c r="AO3863" s="33">
        <v>0</v>
      </c>
      <c r="AP3863" s="34">
        <v>0</v>
      </c>
      <c r="AQ3863" s="17">
        <v>0</v>
      </c>
      <c r="AR3863" s="24">
        <v>8.3000000000000007</v>
      </c>
      <c r="AS3863" s="35">
        <v>80</v>
      </c>
      <c r="AT3863" s="35">
        <v>0.8</v>
      </c>
      <c r="AU3863" s="35">
        <v>0.62722495338192918</v>
      </c>
      <c r="AV3863" s="7">
        <v>1.26</v>
      </c>
      <c r="AW3863" s="36">
        <v>0</v>
      </c>
      <c r="AX3863" s="36">
        <v>0</v>
      </c>
      <c r="AY3863" s="117">
        <v>31.664784896859054</v>
      </c>
    </row>
    <row r="3864" spans="1:51" ht="15" x14ac:dyDescent="0.25">
      <c r="A3864" s="144">
        <v>2012</v>
      </c>
      <c r="B3864" s="77" t="s">
        <v>639</v>
      </c>
      <c r="C3864" s="78">
        <v>20</v>
      </c>
      <c r="D3864" s="77">
        <v>3556602</v>
      </c>
      <c r="E3864" s="78">
        <v>355660220</v>
      </c>
      <c r="F3864" s="78" t="str">
        <f t="shared" si="171"/>
        <v>3556602202012</v>
      </c>
      <c r="G3864" s="96">
        <v>-0.33180241523139697</v>
      </c>
      <c r="H3864" s="80">
        <f t="shared" si="170"/>
        <v>10712</v>
      </c>
      <c r="I3864" s="91">
        <v>9387</v>
      </c>
      <c r="J3864" s="91">
        <v>1325</v>
      </c>
      <c r="K3864" s="83">
        <f>(H3864)/VLOOKUP(D3864,'Dados Base'!$B:$K,6,FALSE)</f>
        <v>43.219689328222714</v>
      </c>
      <c r="L3864" s="88">
        <f t="shared" si="172"/>
        <v>87.630694548170268</v>
      </c>
      <c r="M3864" s="93">
        <v>3</v>
      </c>
      <c r="N3864" s="98">
        <v>0.754</v>
      </c>
      <c r="O3864" s="91">
        <v>103</v>
      </c>
      <c r="P3864" s="91" t="s">
        <v>691</v>
      </c>
      <c r="Q3864" s="91" t="s">
        <v>691</v>
      </c>
      <c r="R3864" s="91" t="s">
        <v>691</v>
      </c>
      <c r="S3864" s="91">
        <v>15</v>
      </c>
      <c r="T3864" s="91" t="s">
        <v>691</v>
      </c>
      <c r="U3864" s="91">
        <v>66</v>
      </c>
      <c r="V3864" s="91">
        <v>43</v>
      </c>
      <c r="W3864" s="99">
        <v>0</v>
      </c>
      <c r="X3864" s="19">
        <v>2.1576038253210163E-2</v>
      </c>
      <c r="Y3864" s="29">
        <v>3.73</v>
      </c>
      <c r="Z3864" s="30">
        <v>382</v>
      </c>
      <c r="AA3864" s="30">
        <v>121</v>
      </c>
      <c r="AB3864" s="31">
        <v>0</v>
      </c>
      <c r="AC3864" s="32">
        <v>0</v>
      </c>
      <c r="AD3864" s="153">
        <f>VLOOKUP(D3864,'Dados Base'!$B:$K,9,FALSE)*31536000/VLOOKUP($F3864,F:H,MATCH(H3863,F3863:AF3863,0),FALSE)</f>
        <v>5564.1374159820762</v>
      </c>
      <c r="AE3864" s="153">
        <f>VLOOKUP(D3864,'Dados Base'!$B:$K,10,FALSE)*31536000/VLOOKUP($F3864,F:H,MATCH(H3863,F3863:AF3863,0),FALSE)</f>
        <v>647.6773711725167</v>
      </c>
      <c r="AF3864" s="14" t="s">
        <v>692</v>
      </c>
      <c r="AG3864" s="15" t="s">
        <v>692</v>
      </c>
      <c r="AH3864" s="14" t="s">
        <v>692</v>
      </c>
      <c r="AI3864" s="14" t="s">
        <v>692</v>
      </c>
      <c r="AJ3864" s="14" t="s">
        <v>692</v>
      </c>
      <c r="AK3864" s="72">
        <f>(SUMIFS('Banco de Indicadores Mun. (2)'!I:I,'Banco de Indicadores Mun. (2)'!B:B,'Banco de Indicadores - Mun. (1)'!B3864,'Banco de Indicadores Mun. (2)'!A:A,'Banco de Indicadores - Mun. (1)'!A3864) / VLOOKUP(D3864,'Dados Base'!$B:$K,8,FALSE)) * 100</f>
        <v>0</v>
      </c>
      <c r="AL3864" s="72">
        <f>(SUMIFS('Banco de Indicadores Mun. (2)'!I:I,'Banco de Indicadores Mun. (2)'!B:B,'Banco de Indicadores - Mun. (1)'!B3864,'Banco de Indicadores Mun. (2)'!A:A,'Banco de Indicadores - Mun. (1)'!A3864) / VLOOKUP(D3864,'Dados Base'!$B:$K,9,FALSE)) * 100</f>
        <v>0</v>
      </c>
      <c r="AM3864" s="72">
        <f>(SUMIFS('Banco de Indicadores Mun. (2)'!J:J,'Banco de Indicadores Mun. (2)'!B:B,'Banco de Indicadores - Mun. (1)'!B3864,'Banco de Indicadores Mun. (2)'!A:A,'Banco de Indicadores - Mun. (1)'!A3864) / VLOOKUP(D3864,'Dados Base'!$B:$K,7,FALSE)) * 100</f>
        <v>0</v>
      </c>
      <c r="AN3864" s="72">
        <f>(SUMIFS('Banco de Indicadores Mun. (2)'!K:K,'Banco de Indicadores Mun. (2)'!B:B,'Banco de Indicadores - Mun. (1)'!B3864,'Banco de Indicadores Mun. (2)'!A:A,'Banco de Indicadores - Mun. (1)'!A3864) / VLOOKUP(D3864,'Dados Base'!$B:$K,10,FALSE)) * 100</f>
        <v>0</v>
      </c>
      <c r="AO3864" s="33">
        <v>0</v>
      </c>
      <c r="AP3864" s="34">
        <v>0</v>
      </c>
      <c r="AQ3864" s="17">
        <v>0</v>
      </c>
      <c r="AR3864" s="24">
        <v>8.6999999999999993</v>
      </c>
      <c r="AS3864" s="35">
        <v>95</v>
      </c>
      <c r="AT3864" s="35">
        <v>95</v>
      </c>
      <c r="AU3864" s="35">
        <v>75.944333996023857</v>
      </c>
      <c r="AV3864" s="7">
        <v>8.17</v>
      </c>
      <c r="AW3864" s="36">
        <v>0</v>
      </c>
      <c r="AX3864" s="36">
        <v>0</v>
      </c>
      <c r="AY3864" s="117">
        <v>5.3966513591557721</v>
      </c>
    </row>
    <row r="3865" spans="1:51" ht="15" x14ac:dyDescent="0.25">
      <c r="A3865" s="144">
        <v>2012</v>
      </c>
      <c r="B3865" s="77" t="s">
        <v>640</v>
      </c>
      <c r="C3865" s="78">
        <v>5</v>
      </c>
      <c r="D3865" s="77">
        <v>3556701</v>
      </c>
      <c r="E3865" s="78">
        <v>35567015</v>
      </c>
      <c r="F3865" s="78" t="str">
        <f t="shared" si="171"/>
        <v>355670152012</v>
      </c>
      <c r="G3865" s="96">
        <v>2.7976814553124063</v>
      </c>
      <c r="H3865" s="80">
        <f t="shared" si="170"/>
        <v>66383</v>
      </c>
      <c r="I3865" s="91">
        <v>64297</v>
      </c>
      <c r="J3865" s="91">
        <v>2086</v>
      </c>
      <c r="K3865" s="83">
        <f>(H3865)/VLOOKUP(D3865,'Dados Base'!$B:$K,6,FALSE)</f>
        <v>812.12380719354053</v>
      </c>
      <c r="L3865" s="88">
        <f t="shared" si="172"/>
        <v>96.85762921229832</v>
      </c>
      <c r="M3865" s="93">
        <v>1</v>
      </c>
      <c r="N3865" s="98">
        <v>0.81699999999999995</v>
      </c>
      <c r="O3865" s="91">
        <v>40</v>
      </c>
      <c r="P3865" s="91" t="s">
        <v>691</v>
      </c>
      <c r="Q3865" s="91" t="s">
        <v>691</v>
      </c>
      <c r="R3865" s="91" t="s">
        <v>691</v>
      </c>
      <c r="S3865" s="91">
        <v>324</v>
      </c>
      <c r="T3865" s="91" t="s">
        <v>691</v>
      </c>
      <c r="U3865" s="91">
        <v>827</v>
      </c>
      <c r="V3865" s="91">
        <v>720</v>
      </c>
      <c r="W3865" s="99">
        <v>0</v>
      </c>
      <c r="X3865" s="19">
        <v>0.18624664952893519</v>
      </c>
      <c r="Y3865" s="29">
        <v>25.6</v>
      </c>
      <c r="Z3865" s="30">
        <v>3186</v>
      </c>
      <c r="AA3865" s="30">
        <v>271</v>
      </c>
      <c r="AB3865" s="31">
        <v>8</v>
      </c>
      <c r="AC3865" s="32">
        <v>1</v>
      </c>
      <c r="AD3865" s="153">
        <f>VLOOKUP(D3865,'Dados Base'!$B:$K,9,FALSE)*31536000/VLOOKUP($F3865,F:H,MATCH(H3864,F3864:AF3864,0),FALSE)</f>
        <v>479.81200006025637</v>
      </c>
      <c r="AE3865" s="153">
        <f>VLOOKUP(D3865,'Dados Base'!$B:$K,10,FALSE)*31536000/VLOOKUP($F3865,F:H,MATCH(H3864,F3864:AF3864,0),FALSE)</f>
        <v>66.50859406775831</v>
      </c>
      <c r="AF3865" s="14">
        <v>92.17</v>
      </c>
      <c r="AG3865" s="15">
        <v>100</v>
      </c>
      <c r="AH3865" s="14">
        <v>75.16</v>
      </c>
      <c r="AI3865" s="14">
        <v>30.63</v>
      </c>
      <c r="AJ3865" s="14">
        <v>95</v>
      </c>
      <c r="AK3865" s="72">
        <f>(SUMIFS('Banco de Indicadores Mun. (2)'!I:I,'Banco de Indicadores Mun. (2)'!B:B,'Banco de Indicadores - Mun. (1)'!B3865,'Banco de Indicadores Mun. (2)'!A:A,'Banco de Indicadores - Mun. (1)'!A3865) / VLOOKUP(D3865,'Dados Base'!$B:$K,8,FALSE)) * 100</f>
        <v>0</v>
      </c>
      <c r="AL3865" s="72">
        <f>(SUMIFS('Banco de Indicadores Mun. (2)'!I:I,'Banco de Indicadores Mun. (2)'!B:B,'Banco de Indicadores - Mun. (1)'!B3865,'Banco de Indicadores Mun. (2)'!A:A,'Banco de Indicadores - Mun. (1)'!A3865) / VLOOKUP(D3865,'Dados Base'!$B:$K,9,FALSE)) * 100</f>
        <v>0</v>
      </c>
      <c r="AM3865" s="72">
        <f>(SUMIFS('Banco de Indicadores Mun. (2)'!J:J,'Banco de Indicadores Mun. (2)'!B:B,'Banco de Indicadores - Mun. (1)'!B3865,'Banco de Indicadores Mun. (2)'!A:A,'Banco de Indicadores - Mun. (1)'!A3865) / VLOOKUP(D3865,'Dados Base'!$B:$K,7,FALSE)) * 100</f>
        <v>0</v>
      </c>
      <c r="AN3865" s="72">
        <f>(SUMIFS('Banco de Indicadores Mun. (2)'!K:K,'Banco de Indicadores Mun. (2)'!B:B,'Banco de Indicadores - Mun. (1)'!B3865,'Banco de Indicadores Mun. (2)'!A:A,'Banco de Indicadores - Mun. (1)'!A3865) / VLOOKUP(D3865,'Dados Base'!$B:$K,10,FALSE)) * 100</f>
        <v>0</v>
      </c>
      <c r="AO3865" s="33">
        <v>2</v>
      </c>
      <c r="AP3865" s="34">
        <v>0</v>
      </c>
      <c r="AQ3865" s="17">
        <v>0</v>
      </c>
      <c r="AR3865" s="24">
        <v>9.8000000000000007</v>
      </c>
      <c r="AS3865" s="35">
        <v>95</v>
      </c>
      <c r="AT3865" s="35">
        <v>93.100000000000009</v>
      </c>
      <c r="AU3865" s="35">
        <v>92.160833092276533</v>
      </c>
      <c r="AV3865" s="7">
        <v>9.6</v>
      </c>
      <c r="AW3865" s="36">
        <v>0</v>
      </c>
      <c r="AX3865" s="36">
        <v>1</v>
      </c>
      <c r="AY3865" s="117">
        <v>324.04119439650862</v>
      </c>
    </row>
    <row r="3866" spans="1:51" ht="15" x14ac:dyDescent="0.25">
      <c r="A3866" s="144">
        <v>2012</v>
      </c>
      <c r="B3866" s="77" t="s">
        <v>641</v>
      </c>
      <c r="C3866" s="78">
        <v>12</v>
      </c>
      <c r="D3866" s="77">
        <v>3556800</v>
      </c>
      <c r="E3866" s="78">
        <v>355680012</v>
      </c>
      <c r="F3866" s="78" t="str">
        <f t="shared" si="171"/>
        <v>3556800122012</v>
      </c>
      <c r="G3866" s="96">
        <v>0.77193497076288864</v>
      </c>
      <c r="H3866" s="80">
        <f t="shared" si="170"/>
        <v>17510</v>
      </c>
      <c r="I3866" s="91">
        <v>16998</v>
      </c>
      <c r="J3866" s="91">
        <v>512</v>
      </c>
      <c r="K3866" s="83">
        <f>(H3866)/VLOOKUP(D3866,'Dados Base'!$B:$K,6,FALSE)</f>
        <v>79.939737034331628</v>
      </c>
      <c r="L3866" s="88">
        <f t="shared" si="172"/>
        <v>97.075956596230725</v>
      </c>
      <c r="M3866" s="93">
        <v>4</v>
      </c>
      <c r="N3866" s="98">
        <v>0.73899999999999999</v>
      </c>
      <c r="O3866" s="91">
        <v>71</v>
      </c>
      <c r="P3866" s="91" t="s">
        <v>691</v>
      </c>
      <c r="Q3866" s="91" t="s">
        <v>691</v>
      </c>
      <c r="R3866" s="91" t="s">
        <v>691</v>
      </c>
      <c r="S3866" s="91">
        <v>26</v>
      </c>
      <c r="T3866" s="91" t="s">
        <v>691</v>
      </c>
      <c r="U3866" s="91">
        <v>204</v>
      </c>
      <c r="V3866" s="91">
        <v>155</v>
      </c>
      <c r="W3866" s="99">
        <v>0</v>
      </c>
      <c r="X3866" s="19">
        <v>5.173842234953703E-2</v>
      </c>
      <c r="Y3866" s="29">
        <v>6.79</v>
      </c>
      <c r="Z3866" s="30">
        <v>658</v>
      </c>
      <c r="AA3866" s="30">
        <v>259</v>
      </c>
      <c r="AB3866" s="31">
        <v>3</v>
      </c>
      <c r="AC3866" s="32">
        <v>0</v>
      </c>
      <c r="AD3866" s="153">
        <f>VLOOKUP(D3866,'Dados Base'!$B:$K,9,FALSE)*31536000/VLOOKUP($F3866,F:H,MATCH(H3865,F3865:AF3865,0),FALSE)</f>
        <v>4700.6830382638491</v>
      </c>
      <c r="AE3866" s="153">
        <f>VLOOKUP(D3866,'Dados Base'!$B:$K,10,FALSE)*31536000/VLOOKUP($F3866,F:H,MATCH(H3865,F3865:AF3865,0),FALSE)</f>
        <v>540.30839520274117</v>
      </c>
      <c r="AF3866" s="14">
        <v>97.07</v>
      </c>
      <c r="AG3866" s="15">
        <v>100</v>
      </c>
      <c r="AH3866" s="14" t="s">
        <v>692</v>
      </c>
      <c r="AI3866" s="14">
        <v>36.51</v>
      </c>
      <c r="AJ3866" s="14">
        <v>100</v>
      </c>
      <c r="AK3866" s="72">
        <f>(SUMIFS('Banco de Indicadores Mun. (2)'!I:I,'Banco de Indicadores Mun. (2)'!B:B,'Banco de Indicadores - Mun. (1)'!B3866,'Banco de Indicadores Mun. (2)'!A:A,'Banco de Indicadores - Mun. (1)'!A3866) / VLOOKUP(D3866,'Dados Base'!$B:$K,8,FALSE)) * 100</f>
        <v>0</v>
      </c>
      <c r="AL3866" s="72">
        <f>(SUMIFS('Banco de Indicadores Mun. (2)'!I:I,'Banco de Indicadores Mun. (2)'!B:B,'Banco de Indicadores - Mun. (1)'!B3866,'Banco de Indicadores Mun. (2)'!A:A,'Banco de Indicadores - Mun. (1)'!A3866) / VLOOKUP(D3866,'Dados Base'!$B:$K,9,FALSE)) * 100</f>
        <v>0</v>
      </c>
      <c r="AM3866" s="72">
        <f>(SUMIFS('Banco de Indicadores Mun. (2)'!J:J,'Banco de Indicadores Mun. (2)'!B:B,'Banco de Indicadores - Mun. (1)'!B3866,'Banco de Indicadores Mun. (2)'!A:A,'Banco de Indicadores - Mun. (1)'!A3866) / VLOOKUP(D3866,'Dados Base'!$B:$K,7,FALSE)) * 100</f>
        <v>0</v>
      </c>
      <c r="AN3866" s="72">
        <f>(SUMIFS('Banco de Indicadores Mun. (2)'!K:K,'Banco de Indicadores Mun. (2)'!B:B,'Banco de Indicadores - Mun. (1)'!B3866,'Banco de Indicadores Mun. (2)'!A:A,'Banco de Indicadores - Mun. (1)'!A3866) / VLOOKUP(D3866,'Dados Base'!$B:$K,10,FALSE)) * 100</f>
        <v>0</v>
      </c>
      <c r="AO3866" s="33">
        <v>0</v>
      </c>
      <c r="AP3866" s="34">
        <v>0</v>
      </c>
      <c r="AQ3866" s="17">
        <v>0</v>
      </c>
      <c r="AR3866" s="24">
        <v>9.5</v>
      </c>
      <c r="AS3866" s="35">
        <v>97</v>
      </c>
      <c r="AT3866" s="35">
        <v>97</v>
      </c>
      <c r="AU3866" s="35">
        <v>71.755725190839698</v>
      </c>
      <c r="AV3866" s="7">
        <v>8.1199999999999992</v>
      </c>
      <c r="AW3866" s="36">
        <v>0</v>
      </c>
      <c r="AX3866" s="36">
        <v>0</v>
      </c>
      <c r="AY3866" s="117">
        <v>125.21363952039124</v>
      </c>
    </row>
    <row r="3867" spans="1:51" ht="15" x14ac:dyDescent="0.25">
      <c r="A3867" s="144">
        <v>2012</v>
      </c>
      <c r="B3867" s="77" t="s">
        <v>642</v>
      </c>
      <c r="C3867" s="78">
        <v>15</v>
      </c>
      <c r="D3867" s="77">
        <v>3556909</v>
      </c>
      <c r="E3867" s="78">
        <v>355690915</v>
      </c>
      <c r="F3867" s="78" t="str">
        <f t="shared" si="171"/>
        <v>3556909152012</v>
      </c>
      <c r="G3867" s="96">
        <v>3.2821891540721682</v>
      </c>
      <c r="H3867" s="80">
        <f t="shared" si="170"/>
        <v>7109</v>
      </c>
      <c r="I3867" s="91">
        <v>6605</v>
      </c>
      <c r="J3867" s="91">
        <v>504</v>
      </c>
      <c r="K3867" s="83">
        <f>(H3867)/VLOOKUP(D3867,'Dados Base'!$B:$K,6,FALSE)</f>
        <v>74.596012591815324</v>
      </c>
      <c r="L3867" s="88">
        <f t="shared" si="172"/>
        <v>92.910395273596848</v>
      </c>
      <c r="M3867" s="93">
        <v>1</v>
      </c>
      <c r="N3867" s="98">
        <v>0.74399999999999999</v>
      </c>
      <c r="O3867" s="91">
        <v>58</v>
      </c>
      <c r="P3867" s="91" t="s">
        <v>691</v>
      </c>
      <c r="Q3867" s="91" t="s">
        <v>691</v>
      </c>
      <c r="R3867" s="91" t="s">
        <v>691</v>
      </c>
      <c r="S3867" s="91">
        <v>18</v>
      </c>
      <c r="T3867" s="91" t="s">
        <v>691</v>
      </c>
      <c r="U3867" s="91">
        <v>77</v>
      </c>
      <c r="V3867" s="91">
        <v>40</v>
      </c>
      <c r="W3867" s="99">
        <v>0</v>
      </c>
      <c r="X3867" s="19">
        <v>1.6694221478856859E-2</v>
      </c>
      <c r="Y3867" s="29">
        <v>2.66</v>
      </c>
      <c r="Z3867" s="30">
        <v>273</v>
      </c>
      <c r="AA3867" s="30">
        <v>86</v>
      </c>
      <c r="AB3867" s="31">
        <v>0</v>
      </c>
      <c r="AC3867" s="32">
        <v>0</v>
      </c>
      <c r="AD3867" s="153">
        <f>VLOOKUP(D3867,'Dados Base'!$B:$K,9,FALSE)*31536000/VLOOKUP($F3867,F:H,MATCH(H3866,F3866:AF3866,0),FALSE)</f>
        <v>3105.2468701645803</v>
      </c>
      <c r="AE3867" s="153">
        <f>VLOOKUP(D3867,'Dados Base'!$B:$K,10,FALSE)*31536000/VLOOKUP($F3867,F:H,MATCH(H3866,F3866:AF3866,0),FALSE)</f>
        <v>310.52468701645802</v>
      </c>
      <c r="AF3867" s="14" t="s">
        <v>692</v>
      </c>
      <c r="AG3867" s="15">
        <v>95.5</v>
      </c>
      <c r="AH3867" s="14" t="s">
        <v>692</v>
      </c>
      <c r="AI3867" s="14" t="s">
        <v>692</v>
      </c>
      <c r="AJ3867" s="14" t="s">
        <v>692</v>
      </c>
      <c r="AK3867" s="72">
        <f>(SUMIFS('Banco de Indicadores Mun. (2)'!I:I,'Banco de Indicadores Mun. (2)'!B:B,'Banco de Indicadores - Mun. (1)'!B3867,'Banco de Indicadores Mun. (2)'!A:A,'Banco de Indicadores - Mun. (1)'!A3867) / VLOOKUP(D3867,'Dados Base'!$B:$K,8,FALSE)) * 100</f>
        <v>0</v>
      </c>
      <c r="AL3867" s="72">
        <f>(SUMIFS('Banco de Indicadores Mun. (2)'!I:I,'Banco de Indicadores Mun. (2)'!B:B,'Banco de Indicadores - Mun. (1)'!B3867,'Banco de Indicadores Mun. (2)'!A:A,'Banco de Indicadores - Mun. (1)'!A3867) / VLOOKUP(D3867,'Dados Base'!$B:$K,9,FALSE)) * 100</f>
        <v>0</v>
      </c>
      <c r="AM3867" s="72">
        <f>(SUMIFS('Banco de Indicadores Mun. (2)'!J:J,'Banco de Indicadores Mun. (2)'!B:B,'Banco de Indicadores - Mun. (1)'!B3867,'Banco de Indicadores Mun. (2)'!A:A,'Banco de Indicadores - Mun. (1)'!A3867) / VLOOKUP(D3867,'Dados Base'!$B:$K,7,FALSE)) * 100</f>
        <v>0</v>
      </c>
      <c r="AN3867" s="72">
        <f>(SUMIFS('Banco de Indicadores Mun. (2)'!K:K,'Banco de Indicadores Mun. (2)'!B:B,'Banco de Indicadores - Mun. (1)'!B3867,'Banco de Indicadores Mun. (2)'!A:A,'Banco de Indicadores - Mun. (1)'!A3867) / VLOOKUP(D3867,'Dados Base'!$B:$K,10,FALSE)) * 100</f>
        <v>0</v>
      </c>
      <c r="AO3867" s="33">
        <v>0</v>
      </c>
      <c r="AP3867" s="34">
        <v>0</v>
      </c>
      <c r="AQ3867" s="17">
        <v>0</v>
      </c>
      <c r="AR3867" s="24">
        <v>8.1999999999999993</v>
      </c>
      <c r="AS3867" s="35">
        <v>100</v>
      </c>
      <c r="AT3867" s="35">
        <v>100</v>
      </c>
      <c r="AU3867" s="35">
        <v>76.044568245125348</v>
      </c>
      <c r="AV3867" s="7">
        <v>8.14</v>
      </c>
      <c r="AW3867" s="36">
        <v>0</v>
      </c>
      <c r="AX3867" s="36">
        <v>0</v>
      </c>
      <c r="AY3867" s="117">
        <v>89.919829709495787</v>
      </c>
    </row>
    <row r="3868" spans="1:51" ht="15" x14ac:dyDescent="0.25">
      <c r="A3868" s="144">
        <v>2012</v>
      </c>
      <c r="B3868" s="77" t="s">
        <v>643</v>
      </c>
      <c r="C3868" s="78">
        <v>15</v>
      </c>
      <c r="D3868" s="77">
        <v>3556958</v>
      </c>
      <c r="E3868" s="78">
        <v>355695815</v>
      </c>
      <c r="F3868" s="78" t="str">
        <f t="shared" si="171"/>
        <v>3556958152012</v>
      </c>
      <c r="G3868" s="96">
        <v>0.30351316629002589</v>
      </c>
      <c r="H3868" s="80">
        <f t="shared" si="170"/>
        <v>1742</v>
      </c>
      <c r="I3868" s="91">
        <v>1467</v>
      </c>
      <c r="J3868" s="91">
        <v>275</v>
      </c>
      <c r="K3868" s="83">
        <f>(H3868)/VLOOKUP(D3868,'Dados Base'!$B:$K,6,FALSE)</f>
        <v>34.965877157767963</v>
      </c>
      <c r="L3868" s="88">
        <f t="shared" si="172"/>
        <v>84.213547646383475</v>
      </c>
      <c r="M3868" s="93">
        <v>4</v>
      </c>
      <c r="N3868" s="98">
        <v>0.72499999999999998</v>
      </c>
      <c r="O3868" s="91">
        <v>5</v>
      </c>
      <c r="P3868" s="91" t="s">
        <v>691</v>
      </c>
      <c r="Q3868" s="91" t="s">
        <v>691</v>
      </c>
      <c r="R3868" s="91" t="s">
        <v>691</v>
      </c>
      <c r="S3868" s="91">
        <v>1</v>
      </c>
      <c r="T3868" s="91" t="s">
        <v>691</v>
      </c>
      <c r="U3868" s="91">
        <v>12</v>
      </c>
      <c r="V3868" s="91">
        <v>9</v>
      </c>
      <c r="W3868" s="99">
        <v>0</v>
      </c>
      <c r="X3868" s="19">
        <v>3.9471723958333337E-3</v>
      </c>
      <c r="Y3868" s="29">
        <v>0.57999999999999996</v>
      </c>
      <c r="Z3868" s="30">
        <v>59</v>
      </c>
      <c r="AA3868" s="30">
        <v>19</v>
      </c>
      <c r="AB3868" s="31">
        <v>0</v>
      </c>
      <c r="AC3868" s="32">
        <v>0</v>
      </c>
      <c r="AD3868" s="153">
        <f>VLOOKUP(D3868,'Dados Base'!$B:$K,9,FALSE)*31536000/VLOOKUP($F3868,F:H,MATCH(H3867,F3867:AF3867,0),FALSE)</f>
        <v>6698.2319173363949</v>
      </c>
      <c r="AE3868" s="153">
        <f>VLOOKUP(D3868,'Dados Base'!$B:$K,10,FALSE)*31536000/VLOOKUP($F3868,F:H,MATCH(H3867,F3867:AF3867,0),FALSE)</f>
        <v>905.1664753157288</v>
      </c>
      <c r="AF3868" s="14">
        <v>87.01</v>
      </c>
      <c r="AG3868" s="15">
        <v>82.6</v>
      </c>
      <c r="AH3868" s="14">
        <v>80.099999999999994</v>
      </c>
      <c r="AI3868" s="14">
        <v>17.87</v>
      </c>
      <c r="AJ3868" s="14">
        <v>100</v>
      </c>
      <c r="AK3868" s="72">
        <f>(SUMIFS('Banco de Indicadores Mun. (2)'!I:I,'Banco de Indicadores Mun. (2)'!B:B,'Banco de Indicadores - Mun. (1)'!B3868,'Banco de Indicadores Mun. (2)'!A:A,'Banco de Indicadores - Mun. (1)'!A3868) / VLOOKUP(D3868,'Dados Base'!$B:$K,8,FALSE)) * 100</f>
        <v>0</v>
      </c>
      <c r="AL3868" s="72">
        <f>(SUMIFS('Banco de Indicadores Mun. (2)'!I:I,'Banco de Indicadores Mun. (2)'!B:B,'Banco de Indicadores - Mun. (1)'!B3868,'Banco de Indicadores Mun. (2)'!A:A,'Banco de Indicadores - Mun. (1)'!A3868) / VLOOKUP(D3868,'Dados Base'!$B:$K,9,FALSE)) * 100</f>
        <v>0</v>
      </c>
      <c r="AM3868" s="72">
        <f>(SUMIFS('Banco de Indicadores Mun. (2)'!J:J,'Banco de Indicadores Mun. (2)'!B:B,'Banco de Indicadores - Mun. (1)'!B3868,'Banco de Indicadores Mun. (2)'!A:A,'Banco de Indicadores - Mun. (1)'!A3868) / VLOOKUP(D3868,'Dados Base'!$B:$K,7,FALSE)) * 100</f>
        <v>0</v>
      </c>
      <c r="AN3868" s="72">
        <f>(SUMIFS('Banco de Indicadores Mun. (2)'!K:K,'Banco de Indicadores Mun. (2)'!B:B,'Banco de Indicadores - Mun. (1)'!B3868,'Banco de Indicadores Mun. (2)'!A:A,'Banco de Indicadores - Mun. (1)'!A3868) / VLOOKUP(D3868,'Dados Base'!$B:$K,10,FALSE)) * 100</f>
        <v>0</v>
      </c>
      <c r="AO3868" s="33">
        <v>0</v>
      </c>
      <c r="AP3868" s="34">
        <v>0</v>
      </c>
      <c r="AQ3868" s="17">
        <v>0</v>
      </c>
      <c r="AR3868" s="24">
        <v>8.5</v>
      </c>
      <c r="AS3868" s="35">
        <v>95</v>
      </c>
      <c r="AT3868" s="35">
        <v>95</v>
      </c>
      <c r="AU3868" s="35">
        <v>75.641025641025635</v>
      </c>
      <c r="AV3868" s="7">
        <v>8.3699999999999992</v>
      </c>
      <c r="AW3868" s="36">
        <v>0</v>
      </c>
      <c r="AX3868" s="36">
        <v>0</v>
      </c>
      <c r="AY3868" s="117">
        <v>0</v>
      </c>
    </row>
    <row r="3869" spans="1:51" ht="15" x14ac:dyDescent="0.25">
      <c r="A3869" s="144">
        <v>2012</v>
      </c>
      <c r="B3869" s="77" t="s">
        <v>644</v>
      </c>
      <c r="C3869" s="78">
        <v>10</v>
      </c>
      <c r="D3869" s="77">
        <v>3557006</v>
      </c>
      <c r="E3869" s="78">
        <v>355700610</v>
      </c>
      <c r="F3869" s="78" t="str">
        <f t="shared" si="171"/>
        <v>3557006102012</v>
      </c>
      <c r="G3869" s="96">
        <v>1.1877127243254737</v>
      </c>
      <c r="H3869" s="80">
        <f t="shared" si="170"/>
        <v>110957</v>
      </c>
      <c r="I3869" s="91">
        <v>106725</v>
      </c>
      <c r="J3869" s="91">
        <v>4232</v>
      </c>
      <c r="K3869" s="83">
        <f>(H3869)/VLOOKUP(D3869,'Dados Base'!$B:$K,6,FALSE)</f>
        <v>603.0271739130435</v>
      </c>
      <c r="L3869" s="88">
        <f t="shared" si="172"/>
        <v>96.18590985697162</v>
      </c>
      <c r="M3869" s="93">
        <v>2</v>
      </c>
      <c r="N3869" s="98">
        <v>0.76700000000000002</v>
      </c>
      <c r="O3869" s="91">
        <v>6</v>
      </c>
      <c r="P3869" s="91" t="s">
        <v>691</v>
      </c>
      <c r="Q3869" s="91" t="s">
        <v>691</v>
      </c>
      <c r="R3869" s="91" t="s">
        <v>691</v>
      </c>
      <c r="S3869" s="91">
        <v>179</v>
      </c>
      <c r="T3869" s="91" t="s">
        <v>691</v>
      </c>
      <c r="U3869" s="91">
        <v>783</v>
      </c>
      <c r="V3869" s="91">
        <v>404</v>
      </c>
      <c r="W3869" s="99">
        <v>9.1907999999999994</v>
      </c>
      <c r="X3869" s="19">
        <v>0.38655158564814812</v>
      </c>
      <c r="Y3869" s="29">
        <v>53.27</v>
      </c>
      <c r="Z3869" s="30">
        <v>2610</v>
      </c>
      <c r="AA3869" s="30">
        <v>3142</v>
      </c>
      <c r="AB3869" s="31">
        <v>5</v>
      </c>
      <c r="AC3869" s="32">
        <v>1</v>
      </c>
      <c r="AD3869" s="153">
        <f>VLOOKUP(D3869,'Dados Base'!$B:$K,9,FALSE)*31536000/VLOOKUP($F3869,F:H,MATCH(H3868,F3868:AF3868,0),FALSE)</f>
        <v>468.96004758600179</v>
      </c>
      <c r="AE3869" s="153">
        <f>VLOOKUP(D3869,'Dados Base'!$B:$K,10,FALSE)*31536000/VLOOKUP($F3869,F:H,MATCH(H3868,F3868:AF3868,0),FALSE)</f>
        <v>73.896734771127541</v>
      </c>
      <c r="AF3869" s="14">
        <v>100</v>
      </c>
      <c r="AG3869" s="15">
        <v>96.2</v>
      </c>
      <c r="AH3869" s="14">
        <v>95.67</v>
      </c>
      <c r="AI3869" s="14">
        <v>47.36</v>
      </c>
      <c r="AJ3869" s="14">
        <v>100</v>
      </c>
      <c r="AK3869" s="72">
        <f>(SUMIFS('Banco de Indicadores Mun. (2)'!I:I,'Banco de Indicadores Mun. (2)'!B:B,'Banco de Indicadores - Mun. (1)'!B3869,'Banco de Indicadores Mun. (2)'!A:A,'Banco de Indicadores - Mun. (1)'!A3869) / VLOOKUP(D3869,'Dados Base'!$B:$K,8,FALSE)) * 100</f>
        <v>0</v>
      </c>
      <c r="AL3869" s="72">
        <f>(SUMIFS('Banco de Indicadores Mun. (2)'!I:I,'Banco de Indicadores Mun. (2)'!B:B,'Banco de Indicadores - Mun. (1)'!B3869,'Banco de Indicadores Mun. (2)'!A:A,'Banco de Indicadores - Mun. (1)'!A3869) / VLOOKUP(D3869,'Dados Base'!$B:$K,9,FALSE)) * 100</f>
        <v>0</v>
      </c>
      <c r="AM3869" s="72">
        <f>(SUMIFS('Banco de Indicadores Mun. (2)'!J:J,'Banco de Indicadores Mun. (2)'!B:B,'Banco de Indicadores - Mun. (1)'!B3869,'Banco de Indicadores Mun. (2)'!A:A,'Banco de Indicadores - Mun. (1)'!A3869) / VLOOKUP(D3869,'Dados Base'!$B:$K,7,FALSE)) * 100</f>
        <v>0</v>
      </c>
      <c r="AN3869" s="72">
        <f>(SUMIFS('Banco de Indicadores Mun. (2)'!K:K,'Banco de Indicadores Mun. (2)'!B:B,'Banco de Indicadores - Mun. (1)'!B3869,'Banco de Indicadores Mun. (2)'!A:A,'Banco de Indicadores - Mun. (1)'!A3869) / VLOOKUP(D3869,'Dados Base'!$B:$K,10,FALSE)) * 100</f>
        <v>0</v>
      </c>
      <c r="AO3869" s="33">
        <v>3</v>
      </c>
      <c r="AP3869" s="34">
        <v>0</v>
      </c>
      <c r="AQ3869" s="17">
        <v>0</v>
      </c>
      <c r="AR3869" s="24">
        <v>7.9</v>
      </c>
      <c r="AS3869" s="35">
        <v>99</v>
      </c>
      <c r="AT3869" s="35">
        <v>61.379999999999988</v>
      </c>
      <c r="AU3869" s="35">
        <v>45.375521557719054</v>
      </c>
      <c r="AV3869" s="7">
        <v>5.86</v>
      </c>
      <c r="AW3869" s="36">
        <v>0</v>
      </c>
      <c r="AX3869" s="36">
        <v>1</v>
      </c>
      <c r="AY3869" s="117">
        <v>106.16399736209357</v>
      </c>
    </row>
    <row r="3870" spans="1:51" ht="15" x14ac:dyDescent="0.25">
      <c r="A3870" s="144">
        <v>2012</v>
      </c>
      <c r="B3870" s="77" t="s">
        <v>645</v>
      </c>
      <c r="C3870" s="78">
        <v>15</v>
      </c>
      <c r="D3870" s="77">
        <v>3557105</v>
      </c>
      <c r="E3870" s="78">
        <v>355710515</v>
      </c>
      <c r="F3870" s="78" t="str">
        <f t="shared" si="171"/>
        <v>3557105152012</v>
      </c>
      <c r="G3870" s="96">
        <v>1.0525553078031935</v>
      </c>
      <c r="H3870" s="80">
        <f t="shared" si="170"/>
        <v>86138</v>
      </c>
      <c r="I3870" s="91">
        <v>83724</v>
      </c>
      <c r="J3870" s="91">
        <v>2414</v>
      </c>
      <c r="K3870" s="83">
        <f>(H3870)/VLOOKUP(D3870,'Dados Base'!$B:$K,6,FALSE)</f>
        <v>204.26853849984585</v>
      </c>
      <c r="L3870" s="88">
        <f t="shared" si="172"/>
        <v>97.197520258190352</v>
      </c>
      <c r="M3870" s="93">
        <v>3</v>
      </c>
      <c r="N3870" s="98">
        <v>0.79</v>
      </c>
      <c r="O3870" s="91">
        <v>208</v>
      </c>
      <c r="P3870" s="91" t="s">
        <v>691</v>
      </c>
      <c r="Q3870" s="91" t="s">
        <v>691</v>
      </c>
      <c r="R3870" s="91" t="s">
        <v>691</v>
      </c>
      <c r="S3870" s="91">
        <v>332</v>
      </c>
      <c r="T3870" s="91" t="s">
        <v>691</v>
      </c>
      <c r="U3870" s="91">
        <v>1184</v>
      </c>
      <c r="V3870" s="91">
        <v>865</v>
      </c>
      <c r="W3870" s="99">
        <v>0</v>
      </c>
      <c r="X3870" s="19">
        <v>0.26220247685185183</v>
      </c>
      <c r="Y3870" s="29">
        <v>33.46</v>
      </c>
      <c r="Z3870" s="30">
        <v>3227</v>
      </c>
      <c r="AA3870" s="30">
        <v>1290</v>
      </c>
      <c r="AB3870" s="31">
        <v>6</v>
      </c>
      <c r="AC3870" s="32">
        <v>1</v>
      </c>
      <c r="AD3870" s="153">
        <f>VLOOKUP(D3870,'Dados Base'!$B:$K,9,FALSE)*31536000/VLOOKUP($F3870,F:H,MATCH(H3869,F3869:AF3869,0),FALSE)</f>
        <v>1175.2137268104668</v>
      </c>
      <c r="AE3870" s="153">
        <f>VLOOKUP(D3870,'Dados Base'!$B:$K,10,FALSE)*31536000/VLOOKUP($F3870,F:H,MATCH(H3869,F3869:AF3869,0),FALSE)</f>
        <v>106.1719566277369</v>
      </c>
      <c r="AF3870" s="14">
        <v>100</v>
      </c>
      <c r="AG3870" s="15">
        <v>100</v>
      </c>
      <c r="AH3870" s="14">
        <v>97.27</v>
      </c>
      <c r="AI3870" s="14">
        <v>13.18</v>
      </c>
      <c r="AJ3870" s="14">
        <v>100</v>
      </c>
      <c r="AK3870" s="72">
        <f>(SUMIFS('Banco de Indicadores Mun. (2)'!I:I,'Banco de Indicadores Mun. (2)'!B:B,'Banco de Indicadores - Mun. (1)'!B3870,'Banco de Indicadores Mun. (2)'!A:A,'Banco de Indicadores - Mun. (1)'!A3870) / VLOOKUP(D3870,'Dados Base'!$B:$K,8,FALSE)) * 100</f>
        <v>0</v>
      </c>
      <c r="AL3870" s="72">
        <f>(SUMIFS('Banco de Indicadores Mun. (2)'!I:I,'Banco de Indicadores Mun. (2)'!B:B,'Banco de Indicadores - Mun. (1)'!B3870,'Banco de Indicadores Mun. (2)'!A:A,'Banco de Indicadores - Mun. (1)'!A3870) / VLOOKUP(D3870,'Dados Base'!$B:$K,9,FALSE)) * 100</f>
        <v>0</v>
      </c>
      <c r="AM3870" s="72">
        <f>(SUMIFS('Banco de Indicadores Mun. (2)'!J:J,'Banco de Indicadores Mun. (2)'!B:B,'Banco de Indicadores - Mun. (1)'!B3870,'Banco de Indicadores Mun. (2)'!A:A,'Banco de Indicadores - Mun. (1)'!A3870) / VLOOKUP(D3870,'Dados Base'!$B:$K,7,FALSE)) * 100</f>
        <v>0</v>
      </c>
      <c r="AN3870" s="72">
        <f>(SUMIFS('Banco de Indicadores Mun. (2)'!K:K,'Banco de Indicadores Mun. (2)'!B:B,'Banco de Indicadores - Mun. (1)'!B3870,'Banco de Indicadores Mun. (2)'!A:A,'Banco de Indicadores - Mun. (1)'!A3870) / VLOOKUP(D3870,'Dados Base'!$B:$K,10,FALSE)) * 100</f>
        <v>0</v>
      </c>
      <c r="AO3870" s="33">
        <v>2</v>
      </c>
      <c r="AP3870" s="34">
        <v>0</v>
      </c>
      <c r="AQ3870" s="17">
        <v>3</v>
      </c>
      <c r="AR3870" s="24">
        <v>9.4</v>
      </c>
      <c r="AS3870" s="35">
        <v>99</v>
      </c>
      <c r="AT3870" s="35">
        <v>99</v>
      </c>
      <c r="AU3870" s="35">
        <v>71.441222050033204</v>
      </c>
      <c r="AV3870" s="7">
        <v>8.1300000000000008</v>
      </c>
      <c r="AW3870" s="36">
        <v>1</v>
      </c>
      <c r="AX3870" s="36">
        <v>1</v>
      </c>
      <c r="AY3870" s="117">
        <v>100.85395636053254</v>
      </c>
    </row>
    <row r="3871" spans="1:51" ht="15" x14ac:dyDescent="0.25">
      <c r="A3871" s="144">
        <v>2012</v>
      </c>
      <c r="B3871" s="77" t="s">
        <v>646</v>
      </c>
      <c r="C3871" s="78">
        <v>19</v>
      </c>
      <c r="D3871" s="77">
        <v>3557154</v>
      </c>
      <c r="E3871" s="78">
        <v>355715419</v>
      </c>
      <c r="F3871" s="78" t="str">
        <f t="shared" si="171"/>
        <v>3557154192012</v>
      </c>
      <c r="G3871" s="96">
        <v>1.6226614449685206</v>
      </c>
      <c r="H3871" s="80">
        <f t="shared" si="170"/>
        <v>2381</v>
      </c>
      <c r="I3871" s="91">
        <v>1910</v>
      </c>
      <c r="J3871" s="91">
        <v>471</v>
      </c>
      <c r="K3871" s="83">
        <f>(H3871)/VLOOKUP(D3871,'Dados Base'!$B:$K,6,FALSE)</f>
        <v>7.4686323713927223</v>
      </c>
      <c r="L3871" s="88">
        <f t="shared" si="172"/>
        <v>80.218395632087365</v>
      </c>
      <c r="M3871" s="93">
        <v>5</v>
      </c>
      <c r="N3871" s="98">
        <v>0.72899999999999998</v>
      </c>
      <c r="O3871" s="91">
        <v>62</v>
      </c>
      <c r="P3871" s="91" t="s">
        <v>691</v>
      </c>
      <c r="Q3871" s="91" t="s">
        <v>691</v>
      </c>
      <c r="R3871" s="91" t="s">
        <v>691</v>
      </c>
      <c r="S3871" s="91">
        <v>6</v>
      </c>
      <c r="T3871" s="91" t="s">
        <v>691</v>
      </c>
      <c r="U3871" s="91">
        <v>15</v>
      </c>
      <c r="V3871" s="91">
        <v>11</v>
      </c>
      <c r="W3871" s="99">
        <v>71.495099999999994</v>
      </c>
      <c r="X3871" s="19">
        <v>5.05032421875E-3</v>
      </c>
      <c r="Y3871" s="29">
        <v>0.75</v>
      </c>
      <c r="Z3871" s="30">
        <v>71</v>
      </c>
      <c r="AA3871" s="30">
        <v>31</v>
      </c>
      <c r="AB3871" s="31">
        <v>0</v>
      </c>
      <c r="AC3871" s="32">
        <v>0</v>
      </c>
      <c r="AD3871" s="153">
        <f>VLOOKUP(D3871,'Dados Base'!$B:$K,9,FALSE)*31536000/VLOOKUP($F3871,F:H,MATCH(H3870,F3870:AF3870,0),FALSE)</f>
        <v>30728.063838723225</v>
      </c>
      <c r="AE3871" s="153">
        <f>VLOOKUP(D3871,'Dados Base'!$B:$K,10,FALSE)*31536000/VLOOKUP($F3871,F:H,MATCH(H3870,F3870:AF3870,0),FALSE)</f>
        <v>2384.0739185216289</v>
      </c>
      <c r="AF3871" s="14">
        <v>81.45</v>
      </c>
      <c r="AG3871" s="15" t="s">
        <v>692</v>
      </c>
      <c r="AH3871" s="14">
        <v>68.03</v>
      </c>
      <c r="AI3871" s="14">
        <v>15.24</v>
      </c>
      <c r="AJ3871" s="14">
        <v>100</v>
      </c>
      <c r="AK3871" s="72">
        <f>(SUMIFS('Banco de Indicadores Mun. (2)'!I:I,'Banco de Indicadores Mun. (2)'!B:B,'Banco de Indicadores - Mun. (1)'!B3871,'Banco de Indicadores Mun. (2)'!A:A,'Banco de Indicadores - Mun. (1)'!A3871) / VLOOKUP(D3871,'Dados Base'!$B:$K,8,FALSE)) * 100</f>
        <v>0</v>
      </c>
      <c r="AL3871" s="72">
        <f>(SUMIFS('Banco de Indicadores Mun. (2)'!I:I,'Banco de Indicadores Mun. (2)'!B:B,'Banco de Indicadores - Mun. (1)'!B3871,'Banco de Indicadores Mun. (2)'!A:A,'Banco de Indicadores - Mun. (1)'!A3871) / VLOOKUP(D3871,'Dados Base'!$B:$K,9,FALSE)) * 100</f>
        <v>0</v>
      </c>
      <c r="AM3871" s="72">
        <f>(SUMIFS('Banco de Indicadores Mun. (2)'!J:J,'Banco de Indicadores Mun. (2)'!B:B,'Banco de Indicadores - Mun. (1)'!B3871,'Banco de Indicadores Mun. (2)'!A:A,'Banco de Indicadores - Mun. (1)'!A3871) / VLOOKUP(D3871,'Dados Base'!$B:$K,7,FALSE)) * 100</f>
        <v>0</v>
      </c>
      <c r="AN3871" s="72">
        <f>(SUMIFS('Banco de Indicadores Mun. (2)'!K:K,'Banco de Indicadores Mun. (2)'!B:B,'Banco de Indicadores - Mun. (1)'!B3871,'Banco de Indicadores Mun. (2)'!A:A,'Banco de Indicadores - Mun. (1)'!A3871) / VLOOKUP(D3871,'Dados Base'!$B:$K,10,FALSE)) * 100</f>
        <v>0</v>
      </c>
      <c r="AO3871" s="33">
        <v>0</v>
      </c>
      <c r="AP3871" s="34">
        <v>0</v>
      </c>
      <c r="AQ3871" s="17">
        <v>0</v>
      </c>
      <c r="AR3871" s="24">
        <v>8.1999999999999993</v>
      </c>
      <c r="AS3871" s="35">
        <v>100</v>
      </c>
      <c r="AT3871" s="35">
        <v>100</v>
      </c>
      <c r="AU3871" s="35">
        <v>69.607843137254903</v>
      </c>
      <c r="AV3871" s="7">
        <v>7.75</v>
      </c>
      <c r="AW3871" s="36">
        <v>0</v>
      </c>
      <c r="AX3871" s="36">
        <v>0</v>
      </c>
      <c r="AY3871" s="117">
        <v>0</v>
      </c>
    </row>
  </sheetData>
  <sheetProtection autoFilter="0" pivotTables="0"/>
  <autoFilter ref="A1:AY3871" xr:uid="{00000000-0009-0000-0000-000000000000}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4436"/>
  <sheetViews>
    <sheetView topLeftCell="I1" zoomScale="85" zoomScaleNormal="85" workbookViewId="0">
      <pane ySplit="1" topLeftCell="A2" activePane="bottomLeft" state="frozen"/>
      <selection pane="bottomLeft" activeCell="A46" sqref="A46"/>
    </sheetView>
  </sheetViews>
  <sheetFormatPr defaultRowHeight="15" x14ac:dyDescent="0.25"/>
  <cols>
    <col min="1" max="1" width="11.7109375" style="132" bestFit="1" customWidth="1"/>
    <col min="2" max="2" width="27.7109375" style="132" bestFit="1" customWidth="1"/>
    <col min="3" max="3" width="22" style="132" bestFit="1" customWidth="1"/>
    <col min="4" max="4" width="25.140625" style="132" bestFit="1" customWidth="1"/>
    <col min="5" max="5" width="23.5703125" style="132" bestFit="1" customWidth="1"/>
    <col min="6" max="6" width="26.85546875" style="132" customWidth="1"/>
    <col min="7" max="7" width="23.7109375" style="132" customWidth="1"/>
    <col min="8" max="8" width="19.42578125" style="132" customWidth="1"/>
    <col min="9" max="9" width="17.42578125" style="132" customWidth="1"/>
    <col min="10" max="10" width="18.7109375" style="132" customWidth="1"/>
    <col min="11" max="11" width="20.5703125" style="132" customWidth="1"/>
    <col min="12" max="12" width="22.5703125" style="132" customWidth="1"/>
    <col min="13" max="13" width="15.85546875" style="132" customWidth="1"/>
    <col min="14" max="14" width="19.28515625" style="132" customWidth="1"/>
    <col min="15" max="15" width="17.5703125" style="132" customWidth="1"/>
    <col min="16" max="16" width="18.28515625" style="132" customWidth="1"/>
    <col min="17" max="17" width="23.7109375" style="132" customWidth="1"/>
    <col min="18" max="18" width="26.140625" style="132" customWidth="1"/>
    <col min="19" max="19" width="19.28515625" style="132" customWidth="1"/>
    <col min="20" max="20" width="25" style="132" customWidth="1"/>
    <col min="21" max="16384" width="9.140625" style="132"/>
  </cols>
  <sheetData>
    <row r="1" spans="1:20" ht="84" customHeight="1" x14ac:dyDescent="0.25">
      <c r="A1" s="76" t="s">
        <v>700</v>
      </c>
      <c r="B1" s="27" t="s">
        <v>1</v>
      </c>
      <c r="C1" s="27" t="s">
        <v>0</v>
      </c>
      <c r="D1" s="28" t="s">
        <v>703</v>
      </c>
      <c r="E1" s="28" t="s">
        <v>704</v>
      </c>
      <c r="F1" s="28" t="s">
        <v>750</v>
      </c>
      <c r="G1" s="130" t="s">
        <v>755</v>
      </c>
      <c r="H1" s="130" t="s">
        <v>756</v>
      </c>
      <c r="I1" s="131" t="s">
        <v>730</v>
      </c>
      <c r="J1" s="131" t="s">
        <v>731</v>
      </c>
      <c r="K1" s="131" t="s">
        <v>732</v>
      </c>
      <c r="L1" s="131" t="s">
        <v>733</v>
      </c>
      <c r="M1" s="131" t="s">
        <v>734</v>
      </c>
      <c r="N1" s="131" t="s">
        <v>735</v>
      </c>
      <c r="O1" s="131" t="s">
        <v>736</v>
      </c>
      <c r="P1" s="131" t="s">
        <v>737</v>
      </c>
      <c r="Q1" s="131" t="s">
        <v>745</v>
      </c>
      <c r="R1" s="40" t="s">
        <v>684</v>
      </c>
      <c r="S1" s="131" t="s">
        <v>753</v>
      </c>
      <c r="T1" s="131" t="s">
        <v>754</v>
      </c>
    </row>
    <row r="2" spans="1:20" x14ac:dyDescent="0.25">
      <c r="A2" s="3">
        <v>2017</v>
      </c>
      <c r="B2" s="41" t="s">
        <v>2</v>
      </c>
      <c r="C2" s="21">
        <v>3500105</v>
      </c>
      <c r="D2" s="4">
        <v>21</v>
      </c>
      <c r="E2" s="6">
        <v>21</v>
      </c>
      <c r="F2" s="39">
        <v>350010521</v>
      </c>
      <c r="G2" s="6">
        <v>2</v>
      </c>
      <c r="H2" s="6">
        <v>33</v>
      </c>
      <c r="I2" s="3">
        <v>0.12616549999999999</v>
      </c>
      <c r="J2" s="3">
        <v>1.7233999999999999E-3</v>
      </c>
      <c r="K2" s="3">
        <v>0.12444209999999997</v>
      </c>
      <c r="L2" s="133">
        <v>0</v>
      </c>
      <c r="M2" s="133">
        <v>0.1123494</v>
      </c>
      <c r="N2" s="133">
        <v>1.07711E-2</v>
      </c>
      <c r="O2" s="133">
        <v>2.1070999999999998E-3</v>
      </c>
      <c r="P2" s="133">
        <v>9.3789999999999998E-4</v>
      </c>
      <c r="Q2" s="134">
        <v>0</v>
      </c>
      <c r="R2" s="134">
        <v>23</v>
      </c>
      <c r="S2" s="122">
        <f>IFERROR(((G2)/(SUM($G2:$H2)))*100,0)</f>
        <v>5.7142857142857144</v>
      </c>
      <c r="T2" s="122">
        <f>IFERROR(((H2)/(SUM($G2:$H2)))*100,0)</f>
        <v>94.285714285714278</v>
      </c>
    </row>
    <row r="3" spans="1:20" x14ac:dyDescent="0.25">
      <c r="A3" s="3">
        <v>2017</v>
      </c>
      <c r="B3" s="41" t="s">
        <v>2</v>
      </c>
      <c r="C3" s="21">
        <v>3500105</v>
      </c>
      <c r="D3" s="4">
        <v>21</v>
      </c>
      <c r="E3" s="6">
        <v>20</v>
      </c>
      <c r="F3" s="39">
        <v>350010520</v>
      </c>
      <c r="G3" s="6">
        <v>1</v>
      </c>
      <c r="H3" s="6">
        <v>2</v>
      </c>
      <c r="I3" s="3">
        <v>8.8998800000000003E-2</v>
      </c>
      <c r="J3" s="3">
        <v>8.8888900000000007E-2</v>
      </c>
      <c r="K3" s="3">
        <v>1.0990000000000002E-4</v>
      </c>
      <c r="L3" s="133">
        <v>0</v>
      </c>
      <c r="M3" s="133">
        <v>0</v>
      </c>
      <c r="N3" s="133">
        <v>8.8958300000000004E-2</v>
      </c>
      <c r="O3" s="133">
        <v>4.0500000000000002E-5</v>
      </c>
      <c r="P3" s="133">
        <v>0</v>
      </c>
      <c r="Q3" s="134">
        <v>0</v>
      </c>
      <c r="R3" s="134">
        <v>2</v>
      </c>
      <c r="S3" s="122">
        <f t="shared" ref="S3:S66" si="0">IFERROR(((G3)/(SUM($G3:$H3)))*100,0)</f>
        <v>33.333333333333329</v>
      </c>
      <c r="T3" s="122">
        <f t="shared" ref="T3:T66" si="1">IFERROR(((H3)/(SUM($G3:$H3)))*100,0)</f>
        <v>66.666666666666657</v>
      </c>
    </row>
    <row r="4" spans="1:20" x14ac:dyDescent="0.25">
      <c r="A4" s="3">
        <v>2017</v>
      </c>
      <c r="B4" s="41" t="s">
        <v>3</v>
      </c>
      <c r="C4" s="21">
        <v>3500204</v>
      </c>
      <c r="D4" s="4">
        <v>16</v>
      </c>
      <c r="E4" s="6">
        <v>16</v>
      </c>
      <c r="F4" s="39">
        <v>350020416</v>
      </c>
      <c r="G4" s="6">
        <v>4</v>
      </c>
      <c r="H4" s="6">
        <v>47</v>
      </c>
      <c r="I4" s="3">
        <v>0.26902319999999996</v>
      </c>
      <c r="J4" s="3">
        <v>0.25611499999999998</v>
      </c>
      <c r="K4" s="3">
        <v>1.2908200000000005E-2</v>
      </c>
      <c r="L4" s="133">
        <v>0</v>
      </c>
      <c r="M4" s="133">
        <v>8.7963E-3</v>
      </c>
      <c r="N4" s="133">
        <v>0</v>
      </c>
      <c r="O4" s="133">
        <v>0.22603009999999998</v>
      </c>
      <c r="P4" s="133">
        <v>3.4196799999999999E-2</v>
      </c>
      <c r="Q4" s="134">
        <v>0</v>
      </c>
      <c r="R4" s="134">
        <v>1</v>
      </c>
      <c r="S4" s="122">
        <f t="shared" si="0"/>
        <v>7.8431372549019605</v>
      </c>
      <c r="T4" s="122">
        <f t="shared" si="1"/>
        <v>92.156862745098039</v>
      </c>
    </row>
    <row r="5" spans="1:20" x14ac:dyDescent="0.25">
      <c r="A5" s="3">
        <v>2017</v>
      </c>
      <c r="B5" s="41" t="s">
        <v>4</v>
      </c>
      <c r="C5" s="21">
        <v>3500303</v>
      </c>
      <c r="D5" s="4">
        <v>9</v>
      </c>
      <c r="E5" s="6">
        <v>9</v>
      </c>
      <c r="F5" s="39">
        <v>35003039</v>
      </c>
      <c r="G5" s="6">
        <v>156</v>
      </c>
      <c r="H5" s="6">
        <v>58</v>
      </c>
      <c r="I5" s="3">
        <v>1.3154354000000004</v>
      </c>
      <c r="J5" s="3">
        <v>1.2567844000000004</v>
      </c>
      <c r="K5" s="3">
        <v>5.8650999999999995E-2</v>
      </c>
      <c r="L5" s="133">
        <v>2.171993911719939E-2</v>
      </c>
      <c r="M5" s="133">
        <v>2.4166899999999998E-2</v>
      </c>
      <c r="N5" s="133">
        <v>3.1682600000000005E-2</v>
      </c>
      <c r="O5" s="133">
        <v>1.2269932000000003</v>
      </c>
      <c r="P5" s="133">
        <v>3.2592700000000002E-2</v>
      </c>
      <c r="Q5" s="134">
        <v>74</v>
      </c>
      <c r="R5" s="134">
        <v>20</v>
      </c>
      <c r="S5" s="122">
        <f t="shared" si="0"/>
        <v>72.89719626168224</v>
      </c>
      <c r="T5" s="122">
        <f t="shared" si="1"/>
        <v>27.102803738317753</v>
      </c>
    </row>
    <row r="6" spans="1:20" x14ac:dyDescent="0.25">
      <c r="A6" s="3">
        <v>2017</v>
      </c>
      <c r="B6" s="41" t="s">
        <v>5</v>
      </c>
      <c r="C6" s="21">
        <v>3500402</v>
      </c>
      <c r="D6" s="4">
        <v>9</v>
      </c>
      <c r="E6" s="6">
        <v>9</v>
      </c>
      <c r="F6" s="39">
        <v>35004029</v>
      </c>
      <c r="G6" s="6">
        <v>17</v>
      </c>
      <c r="H6" s="6">
        <v>5</v>
      </c>
      <c r="I6" s="3">
        <v>3.6121100000000003E-2</v>
      </c>
      <c r="J6" s="3">
        <v>3.2104500000000001E-2</v>
      </c>
      <c r="K6" s="3">
        <v>4.0165999999999995E-3</v>
      </c>
      <c r="L6" s="133">
        <v>0</v>
      </c>
      <c r="M6" s="133">
        <v>5.9647999999999993E-3</v>
      </c>
      <c r="N6" s="133">
        <v>0</v>
      </c>
      <c r="O6" s="133">
        <v>2.5730700000000002E-2</v>
      </c>
      <c r="P6" s="133">
        <v>4.4256000000000009E-3</v>
      </c>
      <c r="Q6" s="134">
        <v>4</v>
      </c>
      <c r="R6" s="134">
        <v>12</v>
      </c>
      <c r="S6" s="122">
        <f t="shared" si="0"/>
        <v>77.272727272727266</v>
      </c>
      <c r="T6" s="122">
        <f t="shared" si="1"/>
        <v>22.727272727272727</v>
      </c>
    </row>
    <row r="7" spans="1:20" x14ac:dyDescent="0.25">
      <c r="A7" s="3">
        <v>2017</v>
      </c>
      <c r="B7" s="41" t="s">
        <v>5</v>
      </c>
      <c r="C7" s="21">
        <v>3500402</v>
      </c>
      <c r="D7" s="4">
        <v>9</v>
      </c>
      <c r="E7" s="6">
        <v>4</v>
      </c>
      <c r="F7" s="39">
        <v>35004024</v>
      </c>
      <c r="G7" s="6">
        <v>6</v>
      </c>
      <c r="H7" s="6">
        <v>1</v>
      </c>
      <c r="I7" s="3">
        <v>5.1763E-3</v>
      </c>
      <c r="J7" s="3">
        <v>5.0606000000000002E-3</v>
      </c>
      <c r="K7" s="3">
        <v>1.1569999999999999E-4</v>
      </c>
      <c r="L7" s="133">
        <v>0</v>
      </c>
      <c r="M7" s="133">
        <v>0</v>
      </c>
      <c r="N7" s="133">
        <v>0</v>
      </c>
      <c r="O7" s="133">
        <v>5.0432000000000003E-3</v>
      </c>
      <c r="P7" s="133">
        <v>1.3309999999999998E-4</v>
      </c>
      <c r="Q7" s="134">
        <v>2</v>
      </c>
      <c r="R7" s="134">
        <v>1</v>
      </c>
      <c r="S7" s="122">
        <f t="shared" si="0"/>
        <v>85.714285714285708</v>
      </c>
      <c r="T7" s="122">
        <f t="shared" si="1"/>
        <v>14.285714285714285</v>
      </c>
    </row>
    <row r="8" spans="1:20" x14ac:dyDescent="0.25">
      <c r="A8" s="3">
        <v>2017</v>
      </c>
      <c r="B8" s="41" t="s">
        <v>6</v>
      </c>
      <c r="C8" s="21">
        <v>3500501</v>
      </c>
      <c r="D8" s="4">
        <v>9</v>
      </c>
      <c r="E8" s="6">
        <v>9</v>
      </c>
      <c r="F8" s="39">
        <v>35005019</v>
      </c>
      <c r="G8" s="6">
        <v>15</v>
      </c>
      <c r="H8" s="6">
        <v>18</v>
      </c>
      <c r="I8" s="3">
        <v>1.5935400000000002E-2</v>
      </c>
      <c r="J8" s="3">
        <v>6.0485999999999995E-3</v>
      </c>
      <c r="K8" s="3">
        <v>9.8868000000000011E-3</v>
      </c>
      <c r="L8" s="133">
        <v>0</v>
      </c>
      <c r="M8" s="133">
        <v>0</v>
      </c>
      <c r="N8" s="133">
        <v>4.2388999999999994E-3</v>
      </c>
      <c r="O8" s="133">
        <v>2.5348000000000002E-3</v>
      </c>
      <c r="P8" s="133">
        <v>9.1617000000000035E-3</v>
      </c>
      <c r="Q8" s="134">
        <v>18</v>
      </c>
      <c r="R8" s="134">
        <v>12</v>
      </c>
      <c r="S8" s="122">
        <f t="shared" si="0"/>
        <v>45.454545454545453</v>
      </c>
      <c r="T8" s="122">
        <f t="shared" si="1"/>
        <v>54.54545454545454</v>
      </c>
    </row>
    <row r="9" spans="1:20" x14ac:dyDescent="0.25">
      <c r="A9" s="3">
        <v>2017</v>
      </c>
      <c r="B9" s="41" t="s">
        <v>7</v>
      </c>
      <c r="C9" s="21">
        <v>3500550</v>
      </c>
      <c r="D9" s="4">
        <v>17</v>
      </c>
      <c r="E9" s="6">
        <v>17</v>
      </c>
      <c r="F9" s="39">
        <v>350055017</v>
      </c>
      <c r="G9" s="6">
        <v>13</v>
      </c>
      <c r="H9" s="6">
        <v>12</v>
      </c>
      <c r="I9" s="3">
        <v>0.2488688</v>
      </c>
      <c r="J9" s="3">
        <v>0.21077880000000002</v>
      </c>
      <c r="K9" s="3">
        <v>3.8089999999999992E-2</v>
      </c>
      <c r="L9" s="133">
        <v>0</v>
      </c>
      <c r="M9" s="133">
        <v>2.8067599999999998E-2</v>
      </c>
      <c r="N9" s="133">
        <v>0.1197778</v>
      </c>
      <c r="O9" s="133">
        <v>9.09779E-2</v>
      </c>
      <c r="P9" s="133">
        <v>1.0045500000000001E-2</v>
      </c>
      <c r="Q9" s="134">
        <v>9</v>
      </c>
      <c r="R9" s="134">
        <v>2</v>
      </c>
      <c r="S9" s="122">
        <f t="shared" si="0"/>
        <v>52</v>
      </c>
      <c r="T9" s="122">
        <f t="shared" si="1"/>
        <v>48</v>
      </c>
    </row>
    <row r="10" spans="1:20" x14ac:dyDescent="0.25">
      <c r="A10" s="3">
        <v>2017</v>
      </c>
      <c r="B10" s="41" t="s">
        <v>8</v>
      </c>
      <c r="C10" s="21">
        <v>3500600</v>
      </c>
      <c r="D10" s="4">
        <v>5</v>
      </c>
      <c r="E10" s="6">
        <v>5</v>
      </c>
      <c r="F10" s="39">
        <v>35006005</v>
      </c>
      <c r="G10" s="6">
        <v>0</v>
      </c>
      <c r="H10" s="6">
        <v>4</v>
      </c>
      <c r="I10" s="3">
        <v>2.0139999999999999E-4</v>
      </c>
      <c r="J10" s="3">
        <v>0</v>
      </c>
      <c r="K10" s="3">
        <v>2.0139999999999999E-4</v>
      </c>
      <c r="L10" s="133">
        <v>0</v>
      </c>
      <c r="M10" s="133">
        <v>0</v>
      </c>
      <c r="N10" s="133">
        <v>1.204E-4</v>
      </c>
      <c r="O10" s="133">
        <v>0</v>
      </c>
      <c r="P10" s="133">
        <v>8.1000000000000004E-5</v>
      </c>
      <c r="Q10" s="134">
        <v>1</v>
      </c>
      <c r="R10" s="134">
        <v>2</v>
      </c>
      <c r="S10" s="122">
        <f t="shared" si="0"/>
        <v>0</v>
      </c>
      <c r="T10" s="122">
        <f t="shared" si="1"/>
        <v>100</v>
      </c>
    </row>
    <row r="11" spans="1:20" x14ac:dyDescent="0.25">
      <c r="A11" s="3">
        <v>2017</v>
      </c>
      <c r="B11" s="41" t="s">
        <v>9</v>
      </c>
      <c r="C11" s="21">
        <v>3500709</v>
      </c>
      <c r="D11" s="4">
        <v>13</v>
      </c>
      <c r="E11" s="6">
        <v>13</v>
      </c>
      <c r="F11" s="39">
        <v>350070913</v>
      </c>
      <c r="G11" s="6">
        <v>3</v>
      </c>
      <c r="H11" s="6">
        <v>43</v>
      </c>
      <c r="I11" s="3">
        <v>0.46853030000000001</v>
      </c>
      <c r="J11" s="3">
        <v>1.33283E-2</v>
      </c>
      <c r="K11" s="3">
        <v>0.455202</v>
      </c>
      <c r="L11" s="133">
        <v>0</v>
      </c>
      <c r="M11" s="133">
        <v>0.12129630000000001</v>
      </c>
      <c r="N11" s="133">
        <v>0.33245810000000003</v>
      </c>
      <c r="O11" s="133">
        <v>7.7726999999999996E-3</v>
      </c>
      <c r="P11" s="133">
        <v>7.0032000000000002E-3</v>
      </c>
      <c r="Q11" s="134">
        <v>2</v>
      </c>
      <c r="R11" s="134">
        <v>3</v>
      </c>
      <c r="S11" s="122">
        <f t="shared" si="0"/>
        <v>6.5217391304347823</v>
      </c>
      <c r="T11" s="122">
        <f t="shared" si="1"/>
        <v>93.478260869565219</v>
      </c>
    </row>
    <row r="12" spans="1:20" x14ac:dyDescent="0.25">
      <c r="A12" s="3">
        <v>2017</v>
      </c>
      <c r="B12" s="41" t="s">
        <v>9</v>
      </c>
      <c r="C12" s="21">
        <v>3500709</v>
      </c>
      <c r="D12" s="4">
        <v>13</v>
      </c>
      <c r="E12" s="6">
        <v>16</v>
      </c>
      <c r="F12" s="39">
        <v>350070916</v>
      </c>
      <c r="G12" s="6">
        <v>0</v>
      </c>
      <c r="H12" s="6">
        <v>0</v>
      </c>
      <c r="I12" s="3">
        <v>0</v>
      </c>
      <c r="J12" s="3">
        <v>0</v>
      </c>
      <c r="K12" s="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4">
        <v>0</v>
      </c>
      <c r="R12" s="134">
        <v>0</v>
      </c>
      <c r="S12" s="122">
        <f t="shared" si="0"/>
        <v>0</v>
      </c>
      <c r="T12" s="122">
        <f t="shared" si="1"/>
        <v>0</v>
      </c>
    </row>
    <row r="13" spans="1:20" x14ac:dyDescent="0.25">
      <c r="A13" s="3">
        <v>2017</v>
      </c>
      <c r="B13" s="41" t="s">
        <v>9</v>
      </c>
      <c r="C13" s="21">
        <v>3500709</v>
      </c>
      <c r="D13" s="4">
        <v>13</v>
      </c>
      <c r="E13" s="6">
        <v>17</v>
      </c>
      <c r="F13" s="39">
        <v>350070917</v>
      </c>
      <c r="G13" s="6">
        <v>7</v>
      </c>
      <c r="H13" s="6">
        <v>1</v>
      </c>
      <c r="I13" s="3">
        <v>0.13056709999999999</v>
      </c>
      <c r="J13" s="3">
        <v>0.1301041</v>
      </c>
      <c r="K13" s="3">
        <v>4.6299999999999998E-4</v>
      </c>
      <c r="L13" s="133">
        <v>0</v>
      </c>
      <c r="M13" s="133">
        <v>4.6299999999999998E-4</v>
      </c>
      <c r="N13" s="133">
        <v>0</v>
      </c>
      <c r="O13" s="133">
        <v>0.1300463</v>
      </c>
      <c r="P13" s="133">
        <v>5.7799999999999995E-5</v>
      </c>
      <c r="Q13" s="134">
        <v>3</v>
      </c>
      <c r="R13" s="134">
        <v>1</v>
      </c>
      <c r="S13" s="122">
        <f t="shared" si="0"/>
        <v>87.5</v>
      </c>
      <c r="T13" s="122">
        <f t="shared" si="1"/>
        <v>12.5</v>
      </c>
    </row>
    <row r="14" spans="1:20" x14ac:dyDescent="0.25">
      <c r="A14" s="3">
        <v>2017</v>
      </c>
      <c r="B14" s="41" t="s">
        <v>10</v>
      </c>
      <c r="C14" s="21">
        <v>3500758</v>
      </c>
      <c r="D14" s="4">
        <v>10</v>
      </c>
      <c r="E14" s="6">
        <v>10</v>
      </c>
      <c r="F14" s="39">
        <v>350075810</v>
      </c>
      <c r="G14" s="6">
        <v>2</v>
      </c>
      <c r="H14" s="6">
        <v>13</v>
      </c>
      <c r="I14" s="3">
        <v>1.23085E-2</v>
      </c>
      <c r="J14" s="3">
        <v>1.1735999999999999E-3</v>
      </c>
      <c r="K14" s="3">
        <v>1.11349E-2</v>
      </c>
      <c r="L14" s="133">
        <v>0</v>
      </c>
      <c r="M14" s="133">
        <v>0</v>
      </c>
      <c r="N14" s="133">
        <v>4.9189999999999998E-4</v>
      </c>
      <c r="O14" s="133">
        <v>6.5672000000000005E-3</v>
      </c>
      <c r="P14" s="133">
        <v>5.2493999999999996E-3</v>
      </c>
      <c r="Q14" s="134">
        <v>7</v>
      </c>
      <c r="R14" s="134">
        <v>15</v>
      </c>
      <c r="S14" s="122">
        <f t="shared" si="0"/>
        <v>13.333333333333334</v>
      </c>
      <c r="T14" s="122">
        <f t="shared" si="1"/>
        <v>86.666666666666671</v>
      </c>
    </row>
    <row r="15" spans="1:20" x14ac:dyDescent="0.25">
      <c r="A15" s="3">
        <v>2017</v>
      </c>
      <c r="B15" s="41" t="s">
        <v>11</v>
      </c>
      <c r="C15" s="21">
        <v>3500808</v>
      </c>
      <c r="D15" s="4">
        <v>21</v>
      </c>
      <c r="E15" s="6">
        <v>21</v>
      </c>
      <c r="F15" s="39">
        <v>350080821</v>
      </c>
      <c r="G15" s="6">
        <v>1</v>
      </c>
      <c r="H15" s="6">
        <v>10</v>
      </c>
      <c r="I15" s="3">
        <v>1.08637E-2</v>
      </c>
      <c r="J15" s="3">
        <v>5.7299999999999997E-5</v>
      </c>
      <c r="K15" s="3">
        <v>1.0806400000000001E-2</v>
      </c>
      <c r="L15" s="133">
        <v>0</v>
      </c>
      <c r="M15" s="133">
        <v>1.0497699999999999E-2</v>
      </c>
      <c r="N15" s="133">
        <v>0</v>
      </c>
      <c r="O15" s="133">
        <v>1.104E-4</v>
      </c>
      <c r="P15" s="133">
        <v>2.5559999999999998E-4</v>
      </c>
      <c r="Q15" s="134">
        <v>0</v>
      </c>
      <c r="R15" s="134">
        <v>0</v>
      </c>
      <c r="S15" s="122">
        <f t="shared" si="0"/>
        <v>9.0909090909090917</v>
      </c>
      <c r="T15" s="122">
        <f t="shared" si="1"/>
        <v>90.909090909090907</v>
      </c>
    </row>
    <row r="16" spans="1:20" x14ac:dyDescent="0.25">
      <c r="A16" s="3">
        <v>2017</v>
      </c>
      <c r="B16" s="41" t="s">
        <v>12</v>
      </c>
      <c r="C16" s="21">
        <v>3500907</v>
      </c>
      <c r="D16" s="4">
        <v>12</v>
      </c>
      <c r="E16" s="6">
        <v>12</v>
      </c>
      <c r="F16" s="39">
        <v>350090712</v>
      </c>
      <c r="G16" s="6">
        <v>3</v>
      </c>
      <c r="H16" s="6">
        <v>3</v>
      </c>
      <c r="I16" s="3">
        <v>3.81675E-2</v>
      </c>
      <c r="J16" s="3">
        <v>3.0135099999999998E-2</v>
      </c>
      <c r="K16" s="3">
        <v>8.0324000000000003E-3</v>
      </c>
      <c r="L16" s="133">
        <v>0</v>
      </c>
      <c r="M16" s="133">
        <v>7.3379999999999999E-3</v>
      </c>
      <c r="N16" s="133">
        <v>0</v>
      </c>
      <c r="O16" s="133">
        <v>3.0347199999999998E-2</v>
      </c>
      <c r="P16" s="133">
        <v>4.8230000000000001E-4</v>
      </c>
      <c r="Q16" s="134">
        <v>0</v>
      </c>
      <c r="R16" s="134">
        <v>0</v>
      </c>
      <c r="S16" s="122">
        <f t="shared" si="0"/>
        <v>50</v>
      </c>
      <c r="T16" s="122">
        <f t="shared" si="1"/>
        <v>50</v>
      </c>
    </row>
    <row r="17" spans="1:20" x14ac:dyDescent="0.25">
      <c r="A17" s="3">
        <v>2017</v>
      </c>
      <c r="B17" s="41" t="s">
        <v>12</v>
      </c>
      <c r="C17" s="21">
        <v>3500907</v>
      </c>
      <c r="D17" s="4">
        <v>12</v>
      </c>
      <c r="E17" s="6">
        <v>15</v>
      </c>
      <c r="F17" s="39">
        <v>350090715</v>
      </c>
      <c r="G17" s="6">
        <v>32</v>
      </c>
      <c r="H17" s="6">
        <v>6</v>
      </c>
      <c r="I17" s="3">
        <v>0.4351297999999999</v>
      </c>
      <c r="J17" s="3">
        <v>0.41887979999999991</v>
      </c>
      <c r="K17" s="3">
        <v>1.6249999999999997E-2</v>
      </c>
      <c r="L17" s="133">
        <v>0</v>
      </c>
      <c r="M17" s="133">
        <v>1.6203999999999999E-3</v>
      </c>
      <c r="N17" s="133">
        <v>0</v>
      </c>
      <c r="O17" s="133">
        <v>0.42642419999999992</v>
      </c>
      <c r="P17" s="133">
        <v>7.0851999999999998E-3</v>
      </c>
      <c r="Q17" s="134">
        <v>20</v>
      </c>
      <c r="R17" s="134">
        <v>1</v>
      </c>
      <c r="S17" s="122">
        <f t="shared" si="0"/>
        <v>84.210526315789465</v>
      </c>
      <c r="T17" s="122">
        <f t="shared" si="1"/>
        <v>15.789473684210526</v>
      </c>
    </row>
    <row r="18" spans="1:20" x14ac:dyDescent="0.25">
      <c r="A18" s="3">
        <v>2017</v>
      </c>
      <c r="B18" s="41" t="s">
        <v>13</v>
      </c>
      <c r="C18" s="21">
        <v>3501004</v>
      </c>
      <c r="D18" s="4">
        <v>4</v>
      </c>
      <c r="E18" s="6">
        <v>4</v>
      </c>
      <c r="F18" s="39">
        <v>35010044</v>
      </c>
      <c r="G18" s="6">
        <v>29</v>
      </c>
      <c r="H18" s="6">
        <v>17</v>
      </c>
      <c r="I18" s="3">
        <v>0.13259850000000001</v>
      </c>
      <c r="J18" s="3">
        <v>9.0835000000000013E-2</v>
      </c>
      <c r="K18" s="3">
        <v>4.1763500000000002E-2</v>
      </c>
      <c r="L18" s="133">
        <v>1.7107432775240994E-3</v>
      </c>
      <c r="M18" s="133">
        <v>4.5289400000000007E-2</v>
      </c>
      <c r="N18" s="133">
        <v>3.6070000000000004E-4</v>
      </c>
      <c r="O18" s="133">
        <v>8.2648200000000019E-2</v>
      </c>
      <c r="P18" s="133">
        <v>4.3001999999999988E-3</v>
      </c>
      <c r="Q18" s="134">
        <v>9</v>
      </c>
      <c r="R18" s="134">
        <v>4</v>
      </c>
      <c r="S18" s="122">
        <f t="shared" si="0"/>
        <v>63.04347826086957</v>
      </c>
      <c r="T18" s="122">
        <f t="shared" si="1"/>
        <v>36.95652173913043</v>
      </c>
    </row>
    <row r="19" spans="1:20" x14ac:dyDescent="0.25">
      <c r="A19" s="3">
        <v>2017</v>
      </c>
      <c r="B19" s="41" t="s">
        <v>13</v>
      </c>
      <c r="C19" s="21">
        <v>3501004</v>
      </c>
      <c r="D19" s="4">
        <v>4</v>
      </c>
      <c r="E19" s="6">
        <v>8</v>
      </c>
      <c r="F19" s="39">
        <v>35010048</v>
      </c>
      <c r="G19" s="6">
        <v>53</v>
      </c>
      <c r="H19" s="6">
        <v>9</v>
      </c>
      <c r="I19" s="3">
        <v>0.15216339999999989</v>
      </c>
      <c r="J19" s="3">
        <v>0.14761139999999989</v>
      </c>
      <c r="K19" s="3">
        <v>4.5520000000000005E-3</v>
      </c>
      <c r="L19" s="133">
        <v>6.9223744292237446E-2</v>
      </c>
      <c r="M19" s="133">
        <v>0</v>
      </c>
      <c r="N19" s="133">
        <v>7.2899999999999997E-5</v>
      </c>
      <c r="O19" s="133">
        <v>0.14819539999999995</v>
      </c>
      <c r="P19" s="133">
        <v>3.8950999999999994E-3</v>
      </c>
      <c r="Q19" s="134">
        <v>12</v>
      </c>
      <c r="R19" s="134">
        <v>1</v>
      </c>
      <c r="S19" s="122">
        <f t="shared" si="0"/>
        <v>85.483870967741936</v>
      </c>
      <c r="T19" s="122">
        <f t="shared" si="1"/>
        <v>14.516129032258066</v>
      </c>
    </row>
    <row r="20" spans="1:20" x14ac:dyDescent="0.25">
      <c r="A20" s="3">
        <v>2017</v>
      </c>
      <c r="B20" s="41" t="s">
        <v>14</v>
      </c>
      <c r="C20" s="21">
        <v>3501103</v>
      </c>
      <c r="D20" s="4">
        <v>19</v>
      </c>
      <c r="E20" s="6">
        <v>19</v>
      </c>
      <c r="F20" s="39">
        <v>350110319</v>
      </c>
      <c r="G20" s="6">
        <v>0</v>
      </c>
      <c r="H20" s="6">
        <v>0</v>
      </c>
      <c r="I20" s="3">
        <v>0</v>
      </c>
      <c r="J20" s="3">
        <v>0</v>
      </c>
      <c r="K20" s="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4">
        <v>0</v>
      </c>
      <c r="R20" s="134">
        <v>1</v>
      </c>
      <c r="S20" s="122">
        <f t="shared" si="0"/>
        <v>0</v>
      </c>
      <c r="T20" s="122">
        <f t="shared" si="1"/>
        <v>0</v>
      </c>
    </row>
    <row r="21" spans="1:20" x14ac:dyDescent="0.25">
      <c r="A21" s="3">
        <v>2017</v>
      </c>
      <c r="B21" s="41" t="s">
        <v>14</v>
      </c>
      <c r="C21" s="21">
        <v>3501103</v>
      </c>
      <c r="D21" s="4">
        <v>19</v>
      </c>
      <c r="E21" s="6">
        <v>20</v>
      </c>
      <c r="F21" s="39">
        <v>350110320</v>
      </c>
      <c r="G21" s="6">
        <v>3</v>
      </c>
      <c r="H21" s="6">
        <v>1</v>
      </c>
      <c r="I21" s="3">
        <v>1.7995299999999995E-2</v>
      </c>
      <c r="J21" s="3">
        <v>1.6666599999999997E-2</v>
      </c>
      <c r="K21" s="3">
        <v>1.3286999999999999E-3</v>
      </c>
      <c r="L21" s="133">
        <v>0</v>
      </c>
      <c r="M21" s="133">
        <v>1.3286999999999999E-3</v>
      </c>
      <c r="N21" s="133">
        <v>1.3888899999999999E-2</v>
      </c>
      <c r="O21" s="133">
        <v>2.7777000000000001E-3</v>
      </c>
      <c r="P21" s="133">
        <v>0</v>
      </c>
      <c r="Q21" s="134">
        <v>2</v>
      </c>
      <c r="R21" s="134">
        <v>22</v>
      </c>
      <c r="S21" s="122">
        <f t="shared" si="0"/>
        <v>75</v>
      </c>
      <c r="T21" s="122">
        <f t="shared" si="1"/>
        <v>25</v>
      </c>
    </row>
    <row r="22" spans="1:20" x14ac:dyDescent="0.25">
      <c r="A22" s="3">
        <v>2017</v>
      </c>
      <c r="B22" s="41" t="s">
        <v>15</v>
      </c>
      <c r="C22" s="21">
        <v>3501152</v>
      </c>
      <c r="D22" s="4">
        <v>10</v>
      </c>
      <c r="E22" s="6">
        <v>10</v>
      </c>
      <c r="F22" s="39">
        <v>350115210</v>
      </c>
      <c r="G22" s="6">
        <v>7</v>
      </c>
      <c r="H22" s="6">
        <v>11</v>
      </c>
      <c r="I22" s="3">
        <v>0.11641460000000001</v>
      </c>
      <c r="J22" s="3">
        <v>0.10965510000000001</v>
      </c>
      <c r="K22" s="3">
        <v>6.7594999999999999E-3</v>
      </c>
      <c r="L22" s="133">
        <v>0</v>
      </c>
      <c r="M22" s="133">
        <v>1.7115700000000001E-2</v>
      </c>
      <c r="N22" s="133">
        <v>9.9128800000000003E-2</v>
      </c>
      <c r="O22" s="133">
        <v>4.1699999999999997E-5</v>
      </c>
      <c r="P22" s="133">
        <v>1.284E-4</v>
      </c>
      <c r="Q22" s="134">
        <v>11</v>
      </c>
      <c r="R22" s="134">
        <v>42</v>
      </c>
      <c r="S22" s="122">
        <f t="shared" si="0"/>
        <v>38.888888888888893</v>
      </c>
      <c r="T22" s="122">
        <f t="shared" si="1"/>
        <v>61.111111111111114</v>
      </c>
    </row>
    <row r="23" spans="1:20" x14ac:dyDescent="0.25">
      <c r="A23" s="3">
        <v>2017</v>
      </c>
      <c r="B23" s="41" t="s">
        <v>16</v>
      </c>
      <c r="C23" s="21">
        <v>3501202</v>
      </c>
      <c r="D23" s="4">
        <v>15</v>
      </c>
      <c r="E23" s="6">
        <v>15</v>
      </c>
      <c r="F23" s="39">
        <v>350120215</v>
      </c>
      <c r="G23" s="6">
        <v>18</v>
      </c>
      <c r="H23" s="6">
        <v>19</v>
      </c>
      <c r="I23" s="3">
        <v>0.40600429999999998</v>
      </c>
      <c r="J23" s="3">
        <v>0.36849979999999999</v>
      </c>
      <c r="K23" s="3">
        <v>3.7504499999999996E-2</v>
      </c>
      <c r="L23" s="133">
        <v>0</v>
      </c>
      <c r="M23" s="133">
        <v>6.4732999999999995E-3</v>
      </c>
      <c r="N23" s="133">
        <v>3.4700000000000003E-5</v>
      </c>
      <c r="O23" s="133">
        <v>0.39635859999999995</v>
      </c>
      <c r="P23" s="133">
        <v>3.1376999999999993E-3</v>
      </c>
      <c r="Q23" s="134">
        <v>13</v>
      </c>
      <c r="R23" s="134">
        <v>9</v>
      </c>
      <c r="S23" s="122">
        <f t="shared" si="0"/>
        <v>48.648648648648653</v>
      </c>
      <c r="T23" s="122">
        <f t="shared" si="1"/>
        <v>51.351351351351347</v>
      </c>
    </row>
    <row r="24" spans="1:20" x14ac:dyDescent="0.25">
      <c r="A24" s="3">
        <v>2017</v>
      </c>
      <c r="B24" s="41" t="s">
        <v>17</v>
      </c>
      <c r="C24" s="21">
        <v>3501301</v>
      </c>
      <c r="D24" s="4">
        <v>21</v>
      </c>
      <c r="E24" s="6">
        <v>21</v>
      </c>
      <c r="F24" s="39">
        <v>350130121</v>
      </c>
      <c r="G24" s="6">
        <v>1</v>
      </c>
      <c r="H24" s="6">
        <v>9</v>
      </c>
      <c r="I24" s="3">
        <v>1.0149999999999998E-3</v>
      </c>
      <c r="J24" s="3">
        <v>6.9439999999999997E-4</v>
      </c>
      <c r="K24" s="3">
        <v>3.2059999999999999E-4</v>
      </c>
      <c r="L24" s="133">
        <v>0</v>
      </c>
      <c r="M24" s="133">
        <v>4.6300000000000001E-5</v>
      </c>
      <c r="N24" s="133">
        <v>0</v>
      </c>
      <c r="O24" s="133">
        <v>7.5579999999999994E-4</v>
      </c>
      <c r="P24" s="133">
        <v>2.1290000000000002E-4</v>
      </c>
      <c r="Q24" s="134">
        <v>3</v>
      </c>
      <c r="R24" s="134">
        <v>6</v>
      </c>
      <c r="S24" s="122">
        <f t="shared" si="0"/>
        <v>10</v>
      </c>
      <c r="T24" s="122">
        <f t="shared" si="1"/>
        <v>90</v>
      </c>
    </row>
    <row r="25" spans="1:20" x14ac:dyDescent="0.25">
      <c r="A25" s="3">
        <v>2017</v>
      </c>
      <c r="B25" s="41" t="s">
        <v>17</v>
      </c>
      <c r="C25" s="21">
        <v>3501301</v>
      </c>
      <c r="D25" s="4">
        <v>21</v>
      </c>
      <c r="E25" s="6">
        <v>22</v>
      </c>
      <c r="F25" s="39">
        <v>350130122</v>
      </c>
      <c r="G25" s="6">
        <v>3</v>
      </c>
      <c r="H25" s="6">
        <v>18</v>
      </c>
      <c r="I25" s="3">
        <v>8.4564999999999987E-3</v>
      </c>
      <c r="J25" s="3">
        <v>2.0923000000000001E-3</v>
      </c>
      <c r="K25" s="3">
        <v>6.3641999999999987E-3</v>
      </c>
      <c r="L25" s="133">
        <v>0</v>
      </c>
      <c r="M25" s="133">
        <v>0</v>
      </c>
      <c r="N25" s="133">
        <v>4.8472999999999997E-3</v>
      </c>
      <c r="O25" s="133">
        <v>1.0843999999999999E-3</v>
      </c>
      <c r="P25" s="133">
        <v>2.5247999999999998E-3</v>
      </c>
      <c r="Q25" s="134">
        <v>7</v>
      </c>
      <c r="R25" s="134">
        <v>15</v>
      </c>
      <c r="S25" s="122">
        <f t="shared" si="0"/>
        <v>14.285714285714285</v>
      </c>
      <c r="T25" s="122">
        <f t="shared" si="1"/>
        <v>85.714285714285708</v>
      </c>
    </row>
    <row r="26" spans="1:20" x14ac:dyDescent="0.25">
      <c r="A26" s="3">
        <v>2017</v>
      </c>
      <c r="B26" s="41" t="s">
        <v>18</v>
      </c>
      <c r="C26" s="21">
        <v>3501400</v>
      </c>
      <c r="D26" s="4">
        <v>20</v>
      </c>
      <c r="E26" s="6">
        <v>20</v>
      </c>
      <c r="F26" s="39">
        <v>350140020</v>
      </c>
      <c r="G26" s="6">
        <v>5</v>
      </c>
      <c r="H26" s="6">
        <v>6</v>
      </c>
      <c r="I26" s="3">
        <v>2.1311400000000001E-2</v>
      </c>
      <c r="J26" s="3">
        <v>1.2071400000000001E-2</v>
      </c>
      <c r="K26" s="3">
        <v>9.2399999999999999E-3</v>
      </c>
      <c r="L26" s="133">
        <v>0</v>
      </c>
      <c r="M26" s="133">
        <v>8.6444999999999994E-3</v>
      </c>
      <c r="N26" s="133">
        <v>0</v>
      </c>
      <c r="O26" s="133">
        <v>1.2244400000000003E-2</v>
      </c>
      <c r="P26" s="133">
        <v>4.2249999999999997E-4</v>
      </c>
      <c r="Q26" s="134">
        <v>7</v>
      </c>
      <c r="R26" s="134">
        <v>0</v>
      </c>
      <c r="S26" s="122">
        <f t="shared" si="0"/>
        <v>45.454545454545453</v>
      </c>
      <c r="T26" s="122">
        <f t="shared" si="1"/>
        <v>54.54545454545454</v>
      </c>
    </row>
    <row r="27" spans="1:20" x14ac:dyDescent="0.25">
      <c r="A27" s="3">
        <v>2017</v>
      </c>
      <c r="B27" s="41" t="s">
        <v>19</v>
      </c>
      <c r="C27" s="21">
        <v>3501509</v>
      </c>
      <c r="D27" s="4">
        <v>17</v>
      </c>
      <c r="E27" s="6">
        <v>17</v>
      </c>
      <c r="F27" s="39">
        <v>350150917</v>
      </c>
      <c r="G27" s="6">
        <v>8</v>
      </c>
      <c r="H27" s="6">
        <v>8</v>
      </c>
      <c r="I27" s="3">
        <v>0.15200319999999998</v>
      </c>
      <c r="J27" s="3">
        <v>0.14122189999999998</v>
      </c>
      <c r="K27" s="3">
        <v>1.0781300000000001E-2</v>
      </c>
      <c r="L27" s="133">
        <v>0</v>
      </c>
      <c r="M27" s="133">
        <v>6.4814999999999994E-3</v>
      </c>
      <c r="N27" s="133">
        <v>0</v>
      </c>
      <c r="O27" s="133">
        <v>0.14268020000000001</v>
      </c>
      <c r="P27" s="133">
        <v>2.8414999999999994E-3</v>
      </c>
      <c r="Q27" s="134">
        <v>5</v>
      </c>
      <c r="R27" s="134">
        <v>9</v>
      </c>
      <c r="S27" s="122">
        <f t="shared" si="0"/>
        <v>50</v>
      </c>
      <c r="T27" s="122">
        <f t="shared" si="1"/>
        <v>50</v>
      </c>
    </row>
    <row r="28" spans="1:20" x14ac:dyDescent="0.25">
      <c r="A28" s="3">
        <v>2017</v>
      </c>
      <c r="B28" s="41" t="s">
        <v>20</v>
      </c>
      <c r="C28" s="21">
        <v>3501608</v>
      </c>
      <c r="D28" s="4">
        <v>5</v>
      </c>
      <c r="E28" s="6">
        <v>5</v>
      </c>
      <c r="F28" s="39">
        <v>35016085</v>
      </c>
      <c r="G28" s="6">
        <v>33</v>
      </c>
      <c r="H28" s="6">
        <v>274</v>
      </c>
      <c r="I28" s="3">
        <v>2.571676899999999</v>
      </c>
      <c r="J28" s="3">
        <v>2.2734484999999998</v>
      </c>
      <c r="K28" s="3">
        <v>0.29822839999999934</v>
      </c>
      <c r="L28" s="133">
        <v>0</v>
      </c>
      <c r="M28" s="133">
        <v>1.0714433000000001</v>
      </c>
      <c r="N28" s="133">
        <v>1.3844195000000004</v>
      </c>
      <c r="O28" s="133">
        <v>3.9926000000000007E-3</v>
      </c>
      <c r="P28" s="133">
        <v>0.11182149999999996</v>
      </c>
      <c r="Q28" s="134">
        <v>13</v>
      </c>
      <c r="R28" s="134">
        <v>69</v>
      </c>
      <c r="S28" s="122">
        <f t="shared" si="0"/>
        <v>10.749185667752444</v>
      </c>
      <c r="T28" s="122">
        <f t="shared" si="1"/>
        <v>89.250814332247558</v>
      </c>
    </row>
    <row r="29" spans="1:20" x14ac:dyDescent="0.25">
      <c r="A29" s="3">
        <v>2017</v>
      </c>
      <c r="B29" s="41" t="s">
        <v>21</v>
      </c>
      <c r="C29" s="21">
        <v>3501707</v>
      </c>
      <c r="D29" s="4">
        <v>9</v>
      </c>
      <c r="E29" s="6">
        <v>9</v>
      </c>
      <c r="F29" s="39">
        <v>35017079</v>
      </c>
      <c r="G29" s="6">
        <v>5</v>
      </c>
      <c r="H29" s="6">
        <v>25</v>
      </c>
      <c r="I29" s="3">
        <v>0.19992899999999994</v>
      </c>
      <c r="J29" s="3">
        <v>1.7256899999999999E-2</v>
      </c>
      <c r="K29" s="3">
        <v>0.18267209999999995</v>
      </c>
      <c r="L29" s="133">
        <v>0</v>
      </c>
      <c r="M29" s="133">
        <v>9.479849999999998E-2</v>
      </c>
      <c r="N29" s="133">
        <v>9.4444400000000012E-2</v>
      </c>
      <c r="O29" s="133">
        <v>2.1597000000000001E-3</v>
      </c>
      <c r="P29" s="133">
        <v>8.5264E-3</v>
      </c>
      <c r="Q29" s="134">
        <v>5</v>
      </c>
      <c r="R29" s="134">
        <v>9</v>
      </c>
      <c r="S29" s="122">
        <f t="shared" si="0"/>
        <v>16.666666666666664</v>
      </c>
      <c r="T29" s="122">
        <f t="shared" si="1"/>
        <v>83.333333333333343</v>
      </c>
    </row>
    <row r="30" spans="1:20" x14ac:dyDescent="0.25">
      <c r="A30" s="3">
        <v>2017</v>
      </c>
      <c r="B30" s="41" t="s">
        <v>22</v>
      </c>
      <c r="C30" s="21">
        <v>3501806</v>
      </c>
      <c r="D30" s="4">
        <v>15</v>
      </c>
      <c r="E30" s="6">
        <v>15</v>
      </c>
      <c r="F30" s="39">
        <v>350180615</v>
      </c>
      <c r="G30" s="6">
        <v>7</v>
      </c>
      <c r="H30" s="6">
        <v>5</v>
      </c>
      <c r="I30" s="3">
        <v>2.9812599999999998E-2</v>
      </c>
      <c r="J30" s="3">
        <v>2.8491099999999998E-2</v>
      </c>
      <c r="K30" s="3">
        <v>1.3214999999999998E-3</v>
      </c>
      <c r="L30" s="133">
        <v>0</v>
      </c>
      <c r="M30" s="133">
        <v>0</v>
      </c>
      <c r="N30" s="133">
        <v>0</v>
      </c>
      <c r="O30" s="133">
        <v>2.9146999999999996E-2</v>
      </c>
      <c r="P30" s="133">
        <v>6.6559999999999992E-4</v>
      </c>
      <c r="Q30" s="134">
        <v>2</v>
      </c>
      <c r="R30" s="134">
        <v>3</v>
      </c>
      <c r="S30" s="122">
        <f t="shared" si="0"/>
        <v>58.333333333333336</v>
      </c>
      <c r="T30" s="122">
        <f t="shared" si="1"/>
        <v>41.666666666666671</v>
      </c>
    </row>
    <row r="31" spans="1:20" x14ac:dyDescent="0.25">
      <c r="A31" s="3">
        <v>2017</v>
      </c>
      <c r="B31" s="41" t="s">
        <v>23</v>
      </c>
      <c r="C31" s="21">
        <v>3501905</v>
      </c>
      <c r="D31" s="4">
        <v>5</v>
      </c>
      <c r="E31" s="6">
        <v>5</v>
      </c>
      <c r="F31" s="39">
        <v>35019055</v>
      </c>
      <c r="G31" s="6">
        <v>102</v>
      </c>
      <c r="H31" s="6">
        <v>176</v>
      </c>
      <c r="I31" s="3">
        <v>0.4997817999999995</v>
      </c>
      <c r="J31" s="3">
        <v>0.35623029999999978</v>
      </c>
      <c r="K31" s="3">
        <v>0.14355149999999969</v>
      </c>
      <c r="L31" s="133">
        <v>0</v>
      </c>
      <c r="M31" s="133">
        <v>7.7563199999999999E-2</v>
      </c>
      <c r="N31" s="133">
        <v>0.24891740000000001</v>
      </c>
      <c r="O31" s="133">
        <v>6.4817100000000002E-2</v>
      </c>
      <c r="P31" s="133">
        <v>0.1084841</v>
      </c>
      <c r="Q31" s="134">
        <v>129</v>
      </c>
      <c r="R31" s="134">
        <v>194</v>
      </c>
      <c r="S31" s="122">
        <f t="shared" si="0"/>
        <v>36.690647482014391</v>
      </c>
      <c r="T31" s="122">
        <f t="shared" si="1"/>
        <v>63.309352517985609</v>
      </c>
    </row>
    <row r="32" spans="1:20" x14ac:dyDescent="0.25">
      <c r="A32" s="3">
        <v>2017</v>
      </c>
      <c r="B32" s="41" t="s">
        <v>23</v>
      </c>
      <c r="C32" s="21">
        <v>3501905</v>
      </c>
      <c r="D32" s="4">
        <v>5</v>
      </c>
      <c r="E32" s="6">
        <v>9</v>
      </c>
      <c r="F32" s="39">
        <v>35019059</v>
      </c>
      <c r="G32" s="6">
        <v>2</v>
      </c>
      <c r="H32" s="6">
        <v>1</v>
      </c>
      <c r="I32" s="3">
        <v>1.6009999999999999E-4</v>
      </c>
      <c r="J32" s="3">
        <v>1.37E-4</v>
      </c>
      <c r="K32" s="3">
        <v>2.3099999999999999E-5</v>
      </c>
      <c r="L32" s="133">
        <v>0</v>
      </c>
      <c r="M32" s="133">
        <v>0</v>
      </c>
      <c r="N32" s="133">
        <v>0</v>
      </c>
      <c r="O32" s="133">
        <v>1.139E-4</v>
      </c>
      <c r="P32" s="133">
        <v>4.6199999999999998E-5</v>
      </c>
      <c r="Q32" s="134">
        <v>13</v>
      </c>
      <c r="R32" s="134">
        <v>4</v>
      </c>
      <c r="S32" s="122">
        <f t="shared" si="0"/>
        <v>66.666666666666657</v>
      </c>
      <c r="T32" s="122">
        <f t="shared" si="1"/>
        <v>33.333333333333329</v>
      </c>
    </row>
    <row r="33" spans="1:20" x14ac:dyDescent="0.25">
      <c r="A33" s="3">
        <v>2017</v>
      </c>
      <c r="B33" s="41" t="s">
        <v>24</v>
      </c>
      <c r="C33" s="21">
        <v>3502002</v>
      </c>
      <c r="D33" s="4">
        <v>5</v>
      </c>
      <c r="E33" s="6">
        <v>5</v>
      </c>
      <c r="F33" s="39">
        <v>35020025</v>
      </c>
      <c r="G33" s="6">
        <v>10</v>
      </c>
      <c r="H33" s="6">
        <v>5</v>
      </c>
      <c r="I33" s="3">
        <v>0.1487327</v>
      </c>
      <c r="J33" s="3">
        <v>0.14398269999999999</v>
      </c>
      <c r="K33" s="3">
        <v>4.7500000000000007E-3</v>
      </c>
      <c r="L33" s="133">
        <v>0</v>
      </c>
      <c r="M33" s="133">
        <v>0</v>
      </c>
      <c r="N33" s="133">
        <v>0.12759719999999999</v>
      </c>
      <c r="O33" s="133">
        <v>1.2293000000000002E-2</v>
      </c>
      <c r="P33" s="133">
        <v>8.8424999999999997E-3</v>
      </c>
      <c r="Q33" s="134">
        <v>10</v>
      </c>
      <c r="R33" s="134">
        <v>3</v>
      </c>
      <c r="S33" s="122">
        <f t="shared" si="0"/>
        <v>66.666666666666657</v>
      </c>
      <c r="T33" s="122">
        <f t="shared" si="1"/>
        <v>33.333333333333329</v>
      </c>
    </row>
    <row r="34" spans="1:20" x14ac:dyDescent="0.25">
      <c r="A34" s="3">
        <v>2017</v>
      </c>
      <c r="B34" s="41" t="s">
        <v>24</v>
      </c>
      <c r="C34" s="21">
        <v>3502002</v>
      </c>
      <c r="D34" s="4">
        <v>5</v>
      </c>
      <c r="E34" s="6">
        <v>9</v>
      </c>
      <c r="F34" s="39">
        <v>35020029</v>
      </c>
      <c r="G34" s="6">
        <v>8</v>
      </c>
      <c r="H34" s="6">
        <v>2</v>
      </c>
      <c r="I34" s="3">
        <v>0.15482069999999998</v>
      </c>
      <c r="J34" s="3">
        <v>0.14625579999999999</v>
      </c>
      <c r="K34" s="3">
        <v>8.5649000000000003E-3</v>
      </c>
      <c r="L34" s="133">
        <v>0</v>
      </c>
      <c r="M34" s="133">
        <v>0</v>
      </c>
      <c r="N34" s="133">
        <v>8.5649000000000003E-3</v>
      </c>
      <c r="O34" s="133">
        <v>0.1442129</v>
      </c>
      <c r="P34" s="133">
        <v>2.0428999999999998E-3</v>
      </c>
      <c r="Q34" s="134">
        <v>9</v>
      </c>
      <c r="R34" s="134">
        <v>1</v>
      </c>
      <c r="S34" s="122">
        <f t="shared" si="0"/>
        <v>80</v>
      </c>
      <c r="T34" s="122">
        <f t="shared" si="1"/>
        <v>20</v>
      </c>
    </row>
    <row r="35" spans="1:20" x14ac:dyDescent="0.25">
      <c r="A35" s="3">
        <v>2017</v>
      </c>
      <c r="B35" s="41" t="s">
        <v>24</v>
      </c>
      <c r="C35" s="21">
        <v>3502002</v>
      </c>
      <c r="D35" s="4">
        <v>5</v>
      </c>
      <c r="E35" s="6">
        <v>13</v>
      </c>
      <c r="F35" s="39">
        <v>350200213</v>
      </c>
      <c r="G35" s="6">
        <v>2</v>
      </c>
      <c r="H35" s="6">
        <v>2</v>
      </c>
      <c r="I35" s="3">
        <v>4.9189999999999998E-3</v>
      </c>
      <c r="J35" s="3">
        <v>4.8611000000000001E-3</v>
      </c>
      <c r="K35" s="3">
        <v>5.7899999999999998E-5</v>
      </c>
      <c r="L35" s="133">
        <v>0</v>
      </c>
      <c r="M35" s="133">
        <v>0</v>
      </c>
      <c r="N35" s="133">
        <v>0</v>
      </c>
      <c r="O35" s="133">
        <v>4.8611000000000001E-3</v>
      </c>
      <c r="P35" s="133">
        <v>5.7899999999999998E-5</v>
      </c>
      <c r="Q35" s="134">
        <v>0</v>
      </c>
      <c r="R35" s="134">
        <v>0</v>
      </c>
      <c r="S35" s="122">
        <f t="shared" si="0"/>
        <v>50</v>
      </c>
      <c r="T35" s="122">
        <f t="shared" si="1"/>
        <v>50</v>
      </c>
    </row>
    <row r="36" spans="1:20" x14ac:dyDescent="0.25">
      <c r="A36" s="3">
        <v>2017</v>
      </c>
      <c r="B36" s="41" t="s">
        <v>25</v>
      </c>
      <c r="C36" s="21">
        <v>3502101</v>
      </c>
      <c r="D36" s="4">
        <v>19</v>
      </c>
      <c r="E36" s="6">
        <v>19</v>
      </c>
      <c r="F36" s="39">
        <v>350210119</v>
      </c>
      <c r="G36" s="6">
        <v>20</v>
      </c>
      <c r="H36" s="6">
        <v>116</v>
      </c>
      <c r="I36" s="3">
        <v>0.61481369999999991</v>
      </c>
      <c r="J36" s="3">
        <v>0.23229049999999998</v>
      </c>
      <c r="K36" s="3">
        <v>0.38252319999999995</v>
      </c>
      <c r="L36" s="133">
        <v>0</v>
      </c>
      <c r="M36" s="133">
        <v>0.19459119999999999</v>
      </c>
      <c r="N36" s="133">
        <v>0.23365960000000002</v>
      </c>
      <c r="O36" s="133">
        <v>0.14301969999999997</v>
      </c>
      <c r="P36" s="133">
        <v>4.3543199999999997E-2</v>
      </c>
      <c r="Q36" s="134">
        <v>4</v>
      </c>
      <c r="R36" s="134">
        <v>28</v>
      </c>
      <c r="S36" s="122">
        <f t="shared" si="0"/>
        <v>14.705882352941178</v>
      </c>
      <c r="T36" s="122">
        <f t="shared" si="1"/>
        <v>85.294117647058826</v>
      </c>
    </row>
    <row r="37" spans="1:20" x14ac:dyDescent="0.25">
      <c r="A37" s="3">
        <v>2017</v>
      </c>
      <c r="B37" s="41" t="s">
        <v>26</v>
      </c>
      <c r="C37" s="21">
        <v>3502200</v>
      </c>
      <c r="D37" s="4">
        <v>14</v>
      </c>
      <c r="E37" s="6">
        <v>14</v>
      </c>
      <c r="F37" s="39">
        <v>350220014</v>
      </c>
      <c r="G37" s="6">
        <v>60</v>
      </c>
      <c r="H37" s="6">
        <v>16</v>
      </c>
      <c r="I37" s="3">
        <v>0.54748479999999999</v>
      </c>
      <c r="J37" s="3">
        <v>0.53532869999999999</v>
      </c>
      <c r="K37" s="3">
        <v>1.2156100000000005E-2</v>
      </c>
      <c r="L37" s="133">
        <v>0.19718461440892951</v>
      </c>
      <c r="M37" s="133">
        <v>5.8429200000000001E-2</v>
      </c>
      <c r="N37" s="133">
        <v>8.9479200000000009E-2</v>
      </c>
      <c r="O37" s="133">
        <v>0.39924670000000007</v>
      </c>
      <c r="P37" s="133">
        <v>3.2969999999999994E-4</v>
      </c>
      <c r="Q37" s="134">
        <v>63</v>
      </c>
      <c r="R37" s="134">
        <v>7</v>
      </c>
      <c r="S37" s="122">
        <f t="shared" si="0"/>
        <v>78.94736842105263</v>
      </c>
      <c r="T37" s="122">
        <f t="shared" si="1"/>
        <v>21.052631578947366</v>
      </c>
    </row>
    <row r="38" spans="1:20" x14ac:dyDescent="0.25">
      <c r="A38" s="3">
        <v>2017</v>
      </c>
      <c r="B38" s="41" t="s">
        <v>27</v>
      </c>
      <c r="C38" s="21">
        <v>3502309</v>
      </c>
      <c r="D38" s="4">
        <v>10</v>
      </c>
      <c r="E38" s="6">
        <v>10</v>
      </c>
      <c r="F38" s="39">
        <v>350230910</v>
      </c>
      <c r="G38" s="6">
        <v>14</v>
      </c>
      <c r="H38" s="6">
        <v>4</v>
      </c>
      <c r="I38" s="3">
        <v>0.29866789999999999</v>
      </c>
      <c r="J38" s="3">
        <v>0.29722460000000001</v>
      </c>
      <c r="K38" s="3">
        <v>1.4433E-3</v>
      </c>
      <c r="L38" s="133">
        <v>0</v>
      </c>
      <c r="M38" s="133">
        <v>1.44884E-2</v>
      </c>
      <c r="N38" s="133">
        <v>0</v>
      </c>
      <c r="O38" s="133">
        <v>0.26287270000000001</v>
      </c>
      <c r="P38" s="133">
        <v>2.1306799999999994E-2</v>
      </c>
      <c r="Q38" s="134">
        <v>8</v>
      </c>
      <c r="R38" s="134">
        <v>32</v>
      </c>
      <c r="S38" s="122">
        <f t="shared" si="0"/>
        <v>77.777777777777786</v>
      </c>
      <c r="T38" s="122">
        <f t="shared" si="1"/>
        <v>22.222222222222221</v>
      </c>
    </row>
    <row r="39" spans="1:20" x14ac:dyDescent="0.25">
      <c r="A39" s="3">
        <v>2017</v>
      </c>
      <c r="B39" s="41" t="s">
        <v>27</v>
      </c>
      <c r="C39" s="21">
        <v>3502309</v>
      </c>
      <c r="D39" s="4">
        <v>10</v>
      </c>
      <c r="E39" s="6">
        <v>5</v>
      </c>
      <c r="F39" s="39">
        <v>35023095</v>
      </c>
      <c r="G39" s="6">
        <v>11</v>
      </c>
      <c r="H39" s="6">
        <v>1</v>
      </c>
      <c r="I39" s="3">
        <v>5.4127999999999997E-3</v>
      </c>
      <c r="J39" s="3">
        <v>5.3086000000000001E-3</v>
      </c>
      <c r="K39" s="3">
        <v>1.042E-4</v>
      </c>
      <c r="L39" s="133">
        <v>0</v>
      </c>
      <c r="M39" s="133">
        <v>0</v>
      </c>
      <c r="N39" s="133">
        <v>0</v>
      </c>
      <c r="O39" s="133">
        <v>2.9066000000000005E-3</v>
      </c>
      <c r="P39" s="133">
        <v>2.5062000000000001E-3</v>
      </c>
      <c r="Q39" s="134">
        <v>0</v>
      </c>
      <c r="R39" s="134">
        <v>0</v>
      </c>
      <c r="S39" s="122">
        <f t="shared" si="0"/>
        <v>91.666666666666657</v>
      </c>
      <c r="T39" s="122">
        <f t="shared" si="1"/>
        <v>8.3333333333333321</v>
      </c>
    </row>
    <row r="40" spans="1:20" x14ac:dyDescent="0.25">
      <c r="A40" s="3">
        <v>2017</v>
      </c>
      <c r="B40" s="41" t="s">
        <v>28</v>
      </c>
      <c r="C40" s="21">
        <v>3502408</v>
      </c>
      <c r="D40" s="4">
        <v>22</v>
      </c>
      <c r="E40" s="6">
        <v>22</v>
      </c>
      <c r="F40" s="39">
        <v>350240822</v>
      </c>
      <c r="G40" s="6">
        <v>4</v>
      </c>
      <c r="H40" s="6">
        <v>15</v>
      </c>
      <c r="I40" s="3">
        <v>0.29027380000000003</v>
      </c>
      <c r="J40" s="3">
        <v>0.28097690000000003</v>
      </c>
      <c r="K40" s="3">
        <v>9.296900000000002E-3</v>
      </c>
      <c r="L40" s="133">
        <v>0</v>
      </c>
      <c r="M40" s="133">
        <v>7.4930999999999999E-3</v>
      </c>
      <c r="N40" s="133">
        <v>0.28214760000000005</v>
      </c>
      <c r="O40" s="133">
        <v>1.8799999999999999E-4</v>
      </c>
      <c r="P40" s="133">
        <v>4.4510000000000003E-4</v>
      </c>
      <c r="Q40" s="134">
        <v>0</v>
      </c>
      <c r="R40" s="134">
        <v>4</v>
      </c>
      <c r="S40" s="122">
        <f t="shared" si="0"/>
        <v>21.052631578947366</v>
      </c>
      <c r="T40" s="122">
        <f t="shared" si="1"/>
        <v>78.94736842105263</v>
      </c>
    </row>
    <row r="41" spans="1:20" x14ac:dyDescent="0.25">
      <c r="A41" s="3">
        <v>2017</v>
      </c>
      <c r="B41" s="41" t="s">
        <v>29</v>
      </c>
      <c r="C41" s="21">
        <v>3502507</v>
      </c>
      <c r="D41" s="4">
        <v>2</v>
      </c>
      <c r="E41" s="6">
        <v>2</v>
      </c>
      <c r="F41" s="39">
        <v>35025072</v>
      </c>
      <c r="G41" s="6">
        <v>10</v>
      </c>
      <c r="H41" s="6">
        <v>10</v>
      </c>
      <c r="I41" s="3">
        <v>2.00339E-2</v>
      </c>
      <c r="J41" s="3">
        <v>1.37211E-2</v>
      </c>
      <c r="K41" s="3">
        <v>6.3127999999999995E-3</v>
      </c>
      <c r="L41" s="133">
        <v>0.24136276002029428</v>
      </c>
      <c r="M41" s="133">
        <v>0</v>
      </c>
      <c r="N41" s="133">
        <v>0</v>
      </c>
      <c r="O41" s="133">
        <v>5.4635999999999999E-3</v>
      </c>
      <c r="P41" s="133">
        <v>1.45703E-2</v>
      </c>
      <c r="Q41" s="134">
        <v>10</v>
      </c>
      <c r="R41" s="134">
        <v>33</v>
      </c>
      <c r="S41" s="122">
        <f t="shared" si="0"/>
        <v>50</v>
      </c>
      <c r="T41" s="122">
        <f t="shared" si="1"/>
        <v>50</v>
      </c>
    </row>
    <row r="42" spans="1:20" x14ac:dyDescent="0.25">
      <c r="A42" s="3">
        <v>2017</v>
      </c>
      <c r="B42" s="41" t="s">
        <v>30</v>
      </c>
      <c r="C42" s="21">
        <v>3502606</v>
      </c>
      <c r="D42" s="4">
        <v>18</v>
      </c>
      <c r="E42" s="6">
        <v>18</v>
      </c>
      <c r="F42" s="39">
        <v>350260618</v>
      </c>
      <c r="G42" s="6">
        <v>12</v>
      </c>
      <c r="H42" s="6">
        <v>20</v>
      </c>
      <c r="I42" s="3">
        <v>4.3555699999999996E-2</v>
      </c>
      <c r="J42" s="3">
        <v>6.2303999999999988E-3</v>
      </c>
      <c r="K42" s="3">
        <v>3.7325299999999999E-2</v>
      </c>
      <c r="L42" s="133">
        <v>0</v>
      </c>
      <c r="M42" s="133">
        <v>1.4601800000000002E-2</v>
      </c>
      <c r="N42" s="133">
        <v>1.304E-3</v>
      </c>
      <c r="O42" s="133">
        <v>1.8735999999999996E-2</v>
      </c>
      <c r="P42" s="133">
        <v>8.9139000000000006E-3</v>
      </c>
      <c r="Q42" s="134">
        <v>0</v>
      </c>
      <c r="R42" s="134">
        <v>1</v>
      </c>
      <c r="S42" s="122">
        <f t="shared" si="0"/>
        <v>37.5</v>
      </c>
      <c r="T42" s="122">
        <f t="shared" si="1"/>
        <v>62.5</v>
      </c>
    </row>
    <row r="43" spans="1:20" x14ac:dyDescent="0.25">
      <c r="A43" s="3">
        <v>2017</v>
      </c>
      <c r="B43" s="41" t="s">
        <v>31</v>
      </c>
      <c r="C43" s="21">
        <v>3502705</v>
      </c>
      <c r="D43" s="4">
        <v>11</v>
      </c>
      <c r="E43" s="6">
        <v>11</v>
      </c>
      <c r="F43" s="39">
        <v>350270511</v>
      </c>
      <c r="G43" s="6">
        <v>38</v>
      </c>
      <c r="H43" s="6">
        <v>2</v>
      </c>
      <c r="I43" s="3">
        <v>6.1388099999999973E-2</v>
      </c>
      <c r="J43" s="3">
        <v>5.917279999999997E-2</v>
      </c>
      <c r="K43" s="3">
        <v>2.2152999999999999E-3</v>
      </c>
      <c r="L43" s="133">
        <v>0</v>
      </c>
      <c r="M43" s="133">
        <v>2.7134700000000001E-2</v>
      </c>
      <c r="N43" s="133">
        <v>2.5000000000000001E-2</v>
      </c>
      <c r="O43" s="133">
        <v>1.1016000000000005E-3</v>
      </c>
      <c r="P43" s="133">
        <v>8.151799999999999E-3</v>
      </c>
      <c r="Q43" s="134">
        <v>6</v>
      </c>
      <c r="R43" s="134">
        <v>22</v>
      </c>
      <c r="S43" s="122">
        <f t="shared" si="0"/>
        <v>95</v>
      </c>
      <c r="T43" s="122">
        <f t="shared" si="1"/>
        <v>5</v>
      </c>
    </row>
    <row r="44" spans="1:20" x14ac:dyDescent="0.25">
      <c r="A44" s="3">
        <v>2017</v>
      </c>
      <c r="B44" s="41" t="s">
        <v>31</v>
      </c>
      <c r="C44" s="21">
        <v>3502705</v>
      </c>
      <c r="D44" s="4">
        <v>11</v>
      </c>
      <c r="E44" s="6">
        <v>14</v>
      </c>
      <c r="F44" s="39">
        <v>350270514</v>
      </c>
      <c r="G44" s="6">
        <v>46</v>
      </c>
      <c r="H44" s="6">
        <v>2</v>
      </c>
      <c r="I44" s="3">
        <v>1.7426300000000006E-2</v>
      </c>
      <c r="J44" s="3">
        <v>1.7030500000000004E-2</v>
      </c>
      <c r="K44" s="3">
        <v>3.9579999999999997E-4</v>
      </c>
      <c r="L44" s="133">
        <v>0</v>
      </c>
      <c r="M44" s="133">
        <v>9.8586999999999998E-3</v>
      </c>
      <c r="N44" s="133">
        <v>9.2600000000000001E-5</v>
      </c>
      <c r="O44" s="133">
        <v>5.8260999999999999E-3</v>
      </c>
      <c r="P44" s="133">
        <v>1.6489000000000002E-3</v>
      </c>
      <c r="Q44" s="134">
        <v>9</v>
      </c>
      <c r="R44" s="134">
        <v>39</v>
      </c>
      <c r="S44" s="122">
        <f t="shared" si="0"/>
        <v>95.833333333333343</v>
      </c>
      <c r="T44" s="122">
        <f t="shared" si="1"/>
        <v>4.1666666666666661</v>
      </c>
    </row>
    <row r="45" spans="1:20" x14ac:dyDescent="0.25">
      <c r="A45" s="3">
        <v>2017</v>
      </c>
      <c r="B45" s="41" t="s">
        <v>32</v>
      </c>
      <c r="C45" s="21">
        <v>3502754</v>
      </c>
      <c r="D45" s="4">
        <v>10</v>
      </c>
      <c r="E45" s="6">
        <v>10</v>
      </c>
      <c r="F45" s="39">
        <v>350275410</v>
      </c>
      <c r="G45" s="6">
        <v>21</v>
      </c>
      <c r="H45" s="6">
        <v>51</v>
      </c>
      <c r="I45" s="3">
        <v>0.32273689999999999</v>
      </c>
      <c r="J45" s="3">
        <v>0.27322250000000003</v>
      </c>
      <c r="K45" s="3">
        <v>4.9514399999999986E-2</v>
      </c>
      <c r="L45" s="133">
        <v>0</v>
      </c>
      <c r="M45" s="133">
        <v>5.9063900000000003E-2</v>
      </c>
      <c r="N45" s="133">
        <v>0.2241127</v>
      </c>
      <c r="O45" s="133">
        <v>5.5323999999999998E-3</v>
      </c>
      <c r="P45" s="133">
        <v>3.4027899999999993E-2</v>
      </c>
      <c r="Q45" s="134">
        <v>47</v>
      </c>
      <c r="R45" s="134">
        <v>78</v>
      </c>
      <c r="S45" s="122">
        <f t="shared" si="0"/>
        <v>29.166666666666668</v>
      </c>
      <c r="T45" s="122">
        <f t="shared" si="1"/>
        <v>70.833333333333343</v>
      </c>
    </row>
    <row r="46" spans="1:20" x14ac:dyDescent="0.25">
      <c r="A46" s="3">
        <v>2017</v>
      </c>
      <c r="B46" s="41" t="s">
        <v>33</v>
      </c>
      <c r="C46" s="21">
        <v>3502804</v>
      </c>
      <c r="D46" s="4">
        <v>19</v>
      </c>
      <c r="E46" s="6">
        <v>19</v>
      </c>
      <c r="F46" s="39">
        <v>350280419</v>
      </c>
      <c r="G46" s="6">
        <v>43</v>
      </c>
      <c r="H46" s="6">
        <v>151</v>
      </c>
      <c r="I46" s="3">
        <v>2.1009368999999993</v>
      </c>
      <c r="J46" s="3">
        <v>1.6125680999999998</v>
      </c>
      <c r="K46" s="3">
        <v>0.48836879999999949</v>
      </c>
      <c r="L46" s="133">
        <v>0</v>
      </c>
      <c r="M46" s="133">
        <v>0.95069559999999953</v>
      </c>
      <c r="N46" s="133">
        <v>1.0251919999999999</v>
      </c>
      <c r="O46" s="133">
        <v>6.6894899999999993E-2</v>
      </c>
      <c r="P46" s="133">
        <v>5.8154400000000009E-2</v>
      </c>
      <c r="Q46" s="134">
        <v>6</v>
      </c>
      <c r="R46" s="134">
        <v>23</v>
      </c>
      <c r="S46" s="122">
        <f t="shared" si="0"/>
        <v>22.164948453608247</v>
      </c>
      <c r="T46" s="122">
        <f t="shared" si="1"/>
        <v>77.835051546391753</v>
      </c>
    </row>
    <row r="47" spans="1:20" x14ac:dyDescent="0.25">
      <c r="A47" s="3">
        <v>2017</v>
      </c>
      <c r="B47" s="41" t="s">
        <v>33</v>
      </c>
      <c r="C47" s="21">
        <v>3502804</v>
      </c>
      <c r="D47" s="4">
        <v>19</v>
      </c>
      <c r="E47" s="6">
        <v>20</v>
      </c>
      <c r="F47" s="39">
        <v>350280420</v>
      </c>
      <c r="G47" s="6">
        <v>0</v>
      </c>
      <c r="H47" s="6">
        <v>0</v>
      </c>
      <c r="I47" s="3">
        <v>0</v>
      </c>
      <c r="J47" s="3">
        <v>0</v>
      </c>
      <c r="K47" s="3">
        <v>0</v>
      </c>
      <c r="L47" s="133">
        <v>0</v>
      </c>
      <c r="M47" s="133">
        <v>0</v>
      </c>
      <c r="N47" s="133">
        <v>0</v>
      </c>
      <c r="O47" s="133">
        <v>0</v>
      </c>
      <c r="P47" s="133">
        <v>0</v>
      </c>
      <c r="Q47" s="134">
        <v>0</v>
      </c>
      <c r="R47" s="134">
        <v>0</v>
      </c>
      <c r="S47" s="122">
        <f t="shared" si="0"/>
        <v>0</v>
      </c>
      <c r="T47" s="122">
        <f t="shared" si="1"/>
        <v>0</v>
      </c>
    </row>
    <row r="48" spans="1:20" x14ac:dyDescent="0.25">
      <c r="A48" s="3">
        <v>2017</v>
      </c>
      <c r="B48" s="41" t="s">
        <v>34</v>
      </c>
      <c r="C48" s="21">
        <v>3502903</v>
      </c>
      <c r="D48" s="4">
        <v>10</v>
      </c>
      <c r="E48" s="6">
        <v>10</v>
      </c>
      <c r="F48" s="39">
        <v>350290310</v>
      </c>
      <c r="G48" s="6">
        <v>20</v>
      </c>
      <c r="H48" s="6">
        <v>53</v>
      </c>
      <c r="I48" s="3">
        <v>4.0265400000000007E-2</v>
      </c>
      <c r="J48" s="3">
        <v>1.5005299999999999E-2</v>
      </c>
      <c r="K48" s="3">
        <v>2.5260100000000004E-2</v>
      </c>
      <c r="L48" s="133">
        <v>0</v>
      </c>
      <c r="M48" s="133">
        <v>9.5873E-3</v>
      </c>
      <c r="N48" s="133">
        <v>3.6689000000000001E-3</v>
      </c>
      <c r="O48" s="133">
        <v>1.4637199999999998E-2</v>
      </c>
      <c r="P48" s="133">
        <v>1.2372000000000005E-2</v>
      </c>
      <c r="Q48" s="134">
        <v>46</v>
      </c>
      <c r="R48" s="134">
        <v>35</v>
      </c>
      <c r="S48" s="122">
        <f t="shared" si="0"/>
        <v>27.397260273972602</v>
      </c>
      <c r="T48" s="122">
        <f t="shared" si="1"/>
        <v>72.602739726027394</v>
      </c>
    </row>
    <row r="49" spans="1:20" x14ac:dyDescent="0.25">
      <c r="A49" s="3">
        <v>2017</v>
      </c>
      <c r="B49" s="41" t="s">
        <v>35</v>
      </c>
      <c r="C49" s="21">
        <v>3503000</v>
      </c>
      <c r="D49" s="4">
        <v>8</v>
      </c>
      <c r="E49" s="6">
        <v>8</v>
      </c>
      <c r="F49" s="39">
        <v>35030008</v>
      </c>
      <c r="G49" s="6">
        <v>8</v>
      </c>
      <c r="H49" s="6">
        <v>6</v>
      </c>
      <c r="I49" s="3">
        <v>6.8101999999999996E-2</v>
      </c>
      <c r="J49" s="3">
        <v>4.6365899999999995E-2</v>
      </c>
      <c r="K49" s="3">
        <v>2.1736100000000001E-2</v>
      </c>
      <c r="L49" s="133">
        <v>0</v>
      </c>
      <c r="M49" s="133">
        <v>3.3333E-3</v>
      </c>
      <c r="N49" s="133">
        <v>4.6109999999999999E-4</v>
      </c>
      <c r="O49" s="133">
        <v>4.1462999999999993E-2</v>
      </c>
      <c r="P49" s="133">
        <v>2.28446E-2</v>
      </c>
      <c r="Q49" s="134">
        <v>2</v>
      </c>
      <c r="R49" s="134">
        <v>6</v>
      </c>
      <c r="S49" s="122">
        <f t="shared" si="0"/>
        <v>57.142857142857139</v>
      </c>
      <c r="T49" s="122">
        <f t="shared" si="1"/>
        <v>42.857142857142854</v>
      </c>
    </row>
    <row r="50" spans="1:20" x14ac:dyDescent="0.25">
      <c r="A50" s="3">
        <v>2017</v>
      </c>
      <c r="B50" s="41" t="s">
        <v>36</v>
      </c>
      <c r="C50" s="21">
        <v>3503109</v>
      </c>
      <c r="D50" s="4">
        <v>14</v>
      </c>
      <c r="E50" s="6">
        <v>14</v>
      </c>
      <c r="F50" s="39">
        <v>350310914</v>
      </c>
      <c r="G50" s="6">
        <v>11</v>
      </c>
      <c r="H50" s="6">
        <v>8</v>
      </c>
      <c r="I50" s="3">
        <v>0.15437609999999999</v>
      </c>
      <c r="J50" s="3">
        <v>0.1316204</v>
      </c>
      <c r="K50" s="3">
        <v>2.27557E-2</v>
      </c>
      <c r="L50" s="133">
        <v>0.11457540588533738</v>
      </c>
      <c r="M50" s="133">
        <v>1.7281299999999999E-2</v>
      </c>
      <c r="N50" s="133">
        <v>0</v>
      </c>
      <c r="O50" s="133">
        <v>0.1314352</v>
      </c>
      <c r="P50" s="133">
        <v>5.6595999999999981E-3</v>
      </c>
      <c r="Q50" s="134">
        <v>3</v>
      </c>
      <c r="R50" s="134">
        <v>0</v>
      </c>
      <c r="S50" s="122">
        <f t="shared" si="0"/>
        <v>57.894736842105267</v>
      </c>
      <c r="T50" s="122">
        <f t="shared" si="1"/>
        <v>42.105263157894733</v>
      </c>
    </row>
    <row r="51" spans="1:20" x14ac:dyDescent="0.25">
      <c r="A51" s="3">
        <v>2017</v>
      </c>
      <c r="B51" s="41" t="s">
        <v>37</v>
      </c>
      <c r="C51" s="21">
        <v>3503158</v>
      </c>
      <c r="D51" s="4">
        <v>2</v>
      </c>
      <c r="E51" s="6">
        <v>2</v>
      </c>
      <c r="F51" s="39">
        <v>35031582</v>
      </c>
      <c r="G51" s="6">
        <v>3</v>
      </c>
      <c r="H51" s="6">
        <v>1</v>
      </c>
      <c r="I51" s="3">
        <v>7.8335000000000002E-3</v>
      </c>
      <c r="J51" s="3">
        <v>7.1400000000000005E-3</v>
      </c>
      <c r="K51" s="3">
        <v>6.935E-4</v>
      </c>
      <c r="L51" s="133">
        <v>0</v>
      </c>
      <c r="M51" s="133">
        <v>7.1111000000000004E-3</v>
      </c>
      <c r="N51" s="133">
        <v>0</v>
      </c>
      <c r="O51" s="133">
        <v>2.3099999999999999E-5</v>
      </c>
      <c r="P51" s="133">
        <v>6.9930000000000003E-4</v>
      </c>
      <c r="Q51" s="134">
        <v>3</v>
      </c>
      <c r="R51" s="134">
        <v>22</v>
      </c>
      <c r="S51" s="122">
        <f t="shared" si="0"/>
        <v>75</v>
      </c>
      <c r="T51" s="122">
        <f t="shared" si="1"/>
        <v>25</v>
      </c>
    </row>
    <row r="52" spans="1:20" x14ac:dyDescent="0.25">
      <c r="A52" s="3">
        <v>2017</v>
      </c>
      <c r="B52" s="41" t="s">
        <v>38</v>
      </c>
      <c r="C52" s="21">
        <v>3503208</v>
      </c>
      <c r="D52" s="4">
        <v>13</v>
      </c>
      <c r="E52" s="6">
        <v>13</v>
      </c>
      <c r="F52" s="39">
        <v>350320813</v>
      </c>
      <c r="G52" s="6">
        <v>48</v>
      </c>
      <c r="H52" s="6">
        <v>424</v>
      </c>
      <c r="I52" s="3">
        <v>2.4242105000000009</v>
      </c>
      <c r="J52" s="3">
        <v>0.77790950000000014</v>
      </c>
      <c r="K52" s="3">
        <v>1.6463010000000009</v>
      </c>
      <c r="L52" s="133">
        <v>0</v>
      </c>
      <c r="M52" s="133">
        <v>1.2338561999999997</v>
      </c>
      <c r="N52" s="133">
        <v>0.41643949999999996</v>
      </c>
      <c r="O52" s="133">
        <v>0.62427119999999992</v>
      </c>
      <c r="P52" s="133">
        <v>0.14964359999999977</v>
      </c>
      <c r="Q52" s="134">
        <v>21</v>
      </c>
      <c r="R52" s="134">
        <v>47</v>
      </c>
      <c r="S52" s="122">
        <f t="shared" si="0"/>
        <v>10.16949152542373</v>
      </c>
      <c r="T52" s="122">
        <f t="shared" si="1"/>
        <v>89.830508474576277</v>
      </c>
    </row>
    <row r="53" spans="1:20" x14ac:dyDescent="0.25">
      <c r="A53" s="3">
        <v>2017</v>
      </c>
      <c r="B53" s="41" t="s">
        <v>38</v>
      </c>
      <c r="C53" s="21">
        <v>3503208</v>
      </c>
      <c r="D53" s="4">
        <v>13</v>
      </c>
      <c r="E53" s="6">
        <v>9</v>
      </c>
      <c r="F53" s="39">
        <v>35032089</v>
      </c>
      <c r="G53" s="6">
        <v>11</v>
      </c>
      <c r="H53" s="6">
        <v>16</v>
      </c>
      <c r="I53" s="3">
        <v>0.50580769999999997</v>
      </c>
      <c r="J53" s="3">
        <v>0.45620559999999999</v>
      </c>
      <c r="K53" s="3">
        <v>4.9602100000000003E-2</v>
      </c>
      <c r="L53" s="133">
        <v>0</v>
      </c>
      <c r="M53" s="133">
        <v>0.17754739999999999</v>
      </c>
      <c r="N53" s="133">
        <v>4.7164299999999999E-2</v>
      </c>
      <c r="O53" s="133">
        <v>0.28058339999999998</v>
      </c>
      <c r="P53" s="133">
        <v>5.1259999999999999E-4</v>
      </c>
      <c r="Q53" s="134">
        <v>9</v>
      </c>
      <c r="R53" s="134">
        <v>5</v>
      </c>
      <c r="S53" s="122">
        <f t="shared" si="0"/>
        <v>40.74074074074074</v>
      </c>
      <c r="T53" s="122">
        <f t="shared" si="1"/>
        <v>59.259259259259252</v>
      </c>
    </row>
    <row r="54" spans="1:20" x14ac:dyDescent="0.25">
      <c r="A54" s="3">
        <v>2017</v>
      </c>
      <c r="B54" s="41" t="s">
        <v>39</v>
      </c>
      <c r="C54" s="21">
        <v>3503307</v>
      </c>
      <c r="D54" s="4">
        <v>9</v>
      </c>
      <c r="E54" s="6">
        <v>9</v>
      </c>
      <c r="F54" s="39">
        <v>35033079</v>
      </c>
      <c r="G54" s="6">
        <v>56</v>
      </c>
      <c r="H54" s="6">
        <v>159</v>
      </c>
      <c r="I54" s="3">
        <v>0.93627659999999979</v>
      </c>
      <c r="J54" s="3">
        <v>0.77112510000000001</v>
      </c>
      <c r="K54" s="3">
        <v>0.16515149999999976</v>
      </c>
      <c r="L54" s="133">
        <v>2.4495814307458143E-2</v>
      </c>
      <c r="M54" s="133">
        <v>0.15005109999999999</v>
      </c>
      <c r="N54" s="133">
        <v>0.49605169999999998</v>
      </c>
      <c r="O54" s="133">
        <v>0.26575609999999994</v>
      </c>
      <c r="P54" s="133">
        <v>2.4417699999999997E-2</v>
      </c>
      <c r="Q54" s="134">
        <v>38</v>
      </c>
      <c r="R54" s="134">
        <v>85</v>
      </c>
      <c r="S54" s="122">
        <f t="shared" si="0"/>
        <v>26.046511627906977</v>
      </c>
      <c r="T54" s="122">
        <f t="shared" si="1"/>
        <v>73.95348837209302</v>
      </c>
    </row>
    <row r="55" spans="1:20" x14ac:dyDescent="0.25">
      <c r="A55" s="3">
        <v>2017</v>
      </c>
      <c r="B55" s="41" t="s">
        <v>40</v>
      </c>
      <c r="C55" s="21">
        <v>3503356</v>
      </c>
      <c r="D55" s="4">
        <v>20</v>
      </c>
      <c r="E55" s="6">
        <v>20</v>
      </c>
      <c r="F55" s="39">
        <v>350335620</v>
      </c>
      <c r="G55" s="6">
        <v>13</v>
      </c>
      <c r="H55" s="6">
        <v>5</v>
      </c>
      <c r="I55" s="3">
        <v>2.3463799999999996E-2</v>
      </c>
      <c r="J55" s="3">
        <v>2.0419599999999996E-2</v>
      </c>
      <c r="K55" s="3">
        <v>3.0441999999999995E-3</v>
      </c>
      <c r="L55" s="133">
        <v>0</v>
      </c>
      <c r="M55" s="133">
        <v>2.9804999999999996E-3</v>
      </c>
      <c r="N55" s="133">
        <v>0</v>
      </c>
      <c r="O55" s="133">
        <v>2.0419599999999996E-2</v>
      </c>
      <c r="P55" s="133">
        <v>6.3700000000000003E-5</v>
      </c>
      <c r="Q55" s="134">
        <v>11</v>
      </c>
      <c r="R55" s="134">
        <v>1</v>
      </c>
      <c r="S55" s="122">
        <f t="shared" si="0"/>
        <v>72.222222222222214</v>
      </c>
      <c r="T55" s="122">
        <f t="shared" si="1"/>
        <v>27.777777777777779</v>
      </c>
    </row>
    <row r="56" spans="1:20" x14ac:dyDescent="0.25">
      <c r="A56" s="3">
        <v>2017</v>
      </c>
      <c r="B56" s="41" t="s">
        <v>41</v>
      </c>
      <c r="C56" s="21">
        <v>3503406</v>
      </c>
      <c r="D56" s="4">
        <v>13</v>
      </c>
      <c r="E56" s="6">
        <v>13</v>
      </c>
      <c r="F56" s="39">
        <v>350340613</v>
      </c>
      <c r="G56" s="6">
        <v>28</v>
      </c>
      <c r="H56" s="6">
        <v>23</v>
      </c>
      <c r="I56" s="3">
        <v>0.11722530000000003</v>
      </c>
      <c r="J56" s="3">
        <v>9.1652700000000031E-2</v>
      </c>
      <c r="K56" s="3">
        <v>2.5572600000000004E-2</v>
      </c>
      <c r="L56" s="133">
        <v>0</v>
      </c>
      <c r="M56" s="133">
        <v>1.47364E-2</v>
      </c>
      <c r="N56" s="133">
        <v>1.5922699999999998E-2</v>
      </c>
      <c r="O56" s="133">
        <v>8.1926700000000033E-2</v>
      </c>
      <c r="P56" s="133">
        <v>4.6394999999999995E-3</v>
      </c>
      <c r="Q56" s="134">
        <v>3</v>
      </c>
      <c r="R56" s="134">
        <v>8</v>
      </c>
      <c r="S56" s="122">
        <f t="shared" si="0"/>
        <v>54.901960784313729</v>
      </c>
      <c r="T56" s="122">
        <f t="shared" si="1"/>
        <v>45.098039215686278</v>
      </c>
    </row>
    <row r="57" spans="1:20" x14ac:dyDescent="0.25">
      <c r="A57" s="3">
        <v>2017</v>
      </c>
      <c r="B57" s="41" t="s">
        <v>42</v>
      </c>
      <c r="C57" s="21">
        <v>3503505</v>
      </c>
      <c r="D57" s="4">
        <v>2</v>
      </c>
      <c r="E57" s="6">
        <v>2</v>
      </c>
      <c r="F57" s="39">
        <v>35035052</v>
      </c>
      <c r="G57" s="6">
        <v>8</v>
      </c>
      <c r="H57" s="6">
        <v>0</v>
      </c>
      <c r="I57" s="3">
        <v>1.4733600000000001E-2</v>
      </c>
      <c r="J57" s="3">
        <v>1.4733600000000001E-2</v>
      </c>
      <c r="K57" s="3">
        <v>0</v>
      </c>
      <c r="L57" s="133">
        <v>6.5972222222222222E-3</v>
      </c>
      <c r="M57" s="133">
        <v>9.7222000000000003E-3</v>
      </c>
      <c r="N57" s="133">
        <v>1.1600000000000001E-5</v>
      </c>
      <c r="O57" s="133">
        <v>0</v>
      </c>
      <c r="P57" s="133">
        <v>4.9998000000000004E-3</v>
      </c>
      <c r="Q57" s="134">
        <v>5</v>
      </c>
      <c r="R57" s="134">
        <v>31</v>
      </c>
      <c r="S57" s="122">
        <f t="shared" si="0"/>
        <v>100</v>
      </c>
      <c r="T57" s="122">
        <f t="shared" si="1"/>
        <v>0</v>
      </c>
    </row>
    <row r="58" spans="1:20" x14ac:dyDescent="0.25">
      <c r="A58" s="3">
        <v>2017</v>
      </c>
      <c r="B58" s="41" t="s">
        <v>43</v>
      </c>
      <c r="C58" s="21">
        <v>3503604</v>
      </c>
      <c r="D58" s="4">
        <v>13</v>
      </c>
      <c r="E58" s="6">
        <v>13</v>
      </c>
      <c r="F58" s="39">
        <v>350360413</v>
      </c>
      <c r="G58" s="6">
        <v>0</v>
      </c>
      <c r="H58" s="6">
        <v>3</v>
      </c>
      <c r="I58" s="3">
        <v>2.84814E-2</v>
      </c>
      <c r="J58" s="3">
        <v>0</v>
      </c>
      <c r="K58" s="3">
        <v>2.84814E-2</v>
      </c>
      <c r="L58" s="133">
        <v>0</v>
      </c>
      <c r="M58" s="133">
        <v>2.6851800000000002E-2</v>
      </c>
      <c r="N58" s="133">
        <v>1.6295999999999999E-3</v>
      </c>
      <c r="O58" s="133">
        <v>0</v>
      </c>
      <c r="P58" s="133">
        <v>0</v>
      </c>
      <c r="Q58" s="134">
        <v>2</v>
      </c>
      <c r="R58" s="134">
        <v>0</v>
      </c>
      <c r="S58" s="122">
        <f t="shared" si="0"/>
        <v>0</v>
      </c>
      <c r="T58" s="122">
        <f t="shared" si="1"/>
        <v>100</v>
      </c>
    </row>
    <row r="59" spans="1:20" x14ac:dyDescent="0.25">
      <c r="A59" s="3">
        <v>2017</v>
      </c>
      <c r="B59" s="41" t="s">
        <v>44</v>
      </c>
      <c r="C59" s="21">
        <v>3503703</v>
      </c>
      <c r="D59" s="4">
        <v>15</v>
      </c>
      <c r="E59" s="6">
        <v>15</v>
      </c>
      <c r="F59" s="39">
        <v>350370315</v>
      </c>
      <c r="G59" s="6">
        <v>3</v>
      </c>
      <c r="H59" s="6">
        <v>31</v>
      </c>
      <c r="I59" s="3">
        <v>0.66945520000000003</v>
      </c>
      <c r="J59" s="3">
        <v>0.41241050000000001</v>
      </c>
      <c r="K59" s="3">
        <v>0.25704469999999996</v>
      </c>
      <c r="L59" s="133">
        <v>0</v>
      </c>
      <c r="M59" s="133">
        <v>3.5208500000000004E-2</v>
      </c>
      <c r="N59" s="133">
        <v>0.63134169999999989</v>
      </c>
      <c r="O59" s="133">
        <v>1.7359999999999999E-4</v>
      </c>
      <c r="P59" s="133">
        <v>2.7314000000000001E-3</v>
      </c>
      <c r="Q59" s="134">
        <v>1</v>
      </c>
      <c r="R59" s="134">
        <v>2</v>
      </c>
      <c r="S59" s="122">
        <f t="shared" si="0"/>
        <v>8.8235294117647065</v>
      </c>
      <c r="T59" s="122">
        <f t="shared" si="1"/>
        <v>91.17647058823529</v>
      </c>
    </row>
    <row r="60" spans="1:20" x14ac:dyDescent="0.25">
      <c r="A60" s="3">
        <v>2017</v>
      </c>
      <c r="B60" s="41" t="s">
        <v>45</v>
      </c>
      <c r="C60" s="21">
        <v>3503802</v>
      </c>
      <c r="D60" s="4">
        <v>5</v>
      </c>
      <c r="E60" s="6">
        <v>5</v>
      </c>
      <c r="F60" s="39">
        <v>35038025</v>
      </c>
      <c r="G60" s="6">
        <v>26</v>
      </c>
      <c r="H60" s="6">
        <v>102</v>
      </c>
      <c r="I60" s="3">
        <v>0.24853220000000001</v>
      </c>
      <c r="J60" s="3">
        <v>0.20424600000000004</v>
      </c>
      <c r="K60" s="3">
        <v>4.428619999999997E-2</v>
      </c>
      <c r="L60" s="133">
        <v>0</v>
      </c>
      <c r="M60" s="133">
        <v>0.13194439999999999</v>
      </c>
      <c r="N60" s="133">
        <v>3.28115E-2</v>
      </c>
      <c r="O60" s="133">
        <v>5.7508999999999991E-2</v>
      </c>
      <c r="P60" s="133">
        <v>2.6267300000000007E-2</v>
      </c>
      <c r="Q60" s="134">
        <v>29</v>
      </c>
      <c r="R60" s="134">
        <v>24</v>
      </c>
      <c r="S60" s="122">
        <f t="shared" si="0"/>
        <v>20.3125</v>
      </c>
      <c r="T60" s="122">
        <f t="shared" si="1"/>
        <v>79.6875</v>
      </c>
    </row>
    <row r="61" spans="1:20" x14ac:dyDescent="0.25">
      <c r="A61" s="3">
        <v>2017</v>
      </c>
      <c r="B61" s="41" t="s">
        <v>46</v>
      </c>
      <c r="C61" s="21">
        <v>3503901</v>
      </c>
      <c r="D61" s="4">
        <v>6</v>
      </c>
      <c r="E61" s="6">
        <v>6</v>
      </c>
      <c r="F61" s="39">
        <v>35039016</v>
      </c>
      <c r="G61" s="6">
        <v>10</v>
      </c>
      <c r="H61" s="6">
        <v>28</v>
      </c>
      <c r="I61" s="3">
        <v>2.0523200000000005E-2</v>
      </c>
      <c r="J61" s="3">
        <v>5.8940000000000008E-3</v>
      </c>
      <c r="K61" s="3">
        <v>1.4629200000000004E-2</v>
      </c>
      <c r="L61" s="133">
        <v>0</v>
      </c>
      <c r="M61" s="133">
        <v>0</v>
      </c>
      <c r="N61" s="133">
        <v>1.6597099999999997E-2</v>
      </c>
      <c r="O61" s="133">
        <v>1.693E-4</v>
      </c>
      <c r="P61" s="133">
        <v>3.7567999999999998E-3</v>
      </c>
      <c r="Q61" s="134">
        <v>6</v>
      </c>
      <c r="R61" s="134">
        <v>67</v>
      </c>
      <c r="S61" s="122">
        <f t="shared" si="0"/>
        <v>26.315789473684209</v>
      </c>
      <c r="T61" s="122">
        <f t="shared" si="1"/>
        <v>73.68421052631578</v>
      </c>
    </row>
    <row r="62" spans="1:20" x14ac:dyDescent="0.25">
      <c r="A62" s="3">
        <v>2017</v>
      </c>
      <c r="B62" s="41" t="s">
        <v>46</v>
      </c>
      <c r="C62" s="21">
        <v>3503901</v>
      </c>
      <c r="D62" s="4">
        <v>6</v>
      </c>
      <c r="E62" s="6">
        <v>2</v>
      </c>
      <c r="F62" s="39">
        <v>35039012</v>
      </c>
      <c r="G62" s="6">
        <v>2</v>
      </c>
      <c r="H62" s="6">
        <v>2</v>
      </c>
      <c r="I62" s="3">
        <v>1.0303999999999999E-3</v>
      </c>
      <c r="J62" s="3">
        <v>7.025E-4</v>
      </c>
      <c r="K62" s="3">
        <v>3.279E-4</v>
      </c>
      <c r="L62" s="133">
        <v>0</v>
      </c>
      <c r="M62" s="133">
        <v>0</v>
      </c>
      <c r="N62" s="133">
        <v>1.0222999999999999E-3</v>
      </c>
      <c r="O62" s="133">
        <v>0</v>
      </c>
      <c r="P62" s="133">
        <v>8.1000000000000004E-6</v>
      </c>
      <c r="Q62" s="134">
        <v>7</v>
      </c>
      <c r="R62" s="134">
        <v>13</v>
      </c>
      <c r="S62" s="122">
        <f t="shared" si="0"/>
        <v>50</v>
      </c>
      <c r="T62" s="122">
        <f t="shared" si="1"/>
        <v>50</v>
      </c>
    </row>
    <row r="63" spans="1:20" x14ac:dyDescent="0.25">
      <c r="A63" s="3">
        <v>2017</v>
      </c>
      <c r="B63" s="41" t="s">
        <v>47</v>
      </c>
      <c r="C63" s="21">
        <v>3503950</v>
      </c>
      <c r="D63" s="4">
        <v>15</v>
      </c>
      <c r="E63" s="6">
        <v>15</v>
      </c>
      <c r="F63" s="39">
        <v>350395015</v>
      </c>
      <c r="G63" s="6">
        <v>32</v>
      </c>
      <c r="H63" s="6">
        <v>9</v>
      </c>
      <c r="I63" s="3">
        <v>2.1159600000000001E-2</v>
      </c>
      <c r="J63" s="3">
        <v>1.4475600000000002E-2</v>
      </c>
      <c r="K63" s="3">
        <v>6.6840000000000007E-3</v>
      </c>
      <c r="L63" s="133">
        <v>0</v>
      </c>
      <c r="M63" s="133">
        <v>4.6204000000000002E-3</v>
      </c>
      <c r="N63" s="133">
        <v>0</v>
      </c>
      <c r="O63" s="133">
        <v>1.5416400000000002E-2</v>
      </c>
      <c r="P63" s="133">
        <v>1.1228E-3</v>
      </c>
      <c r="Q63" s="134">
        <v>2</v>
      </c>
      <c r="R63" s="134">
        <v>3</v>
      </c>
      <c r="S63" s="122">
        <f t="shared" si="0"/>
        <v>78.048780487804876</v>
      </c>
      <c r="T63" s="122">
        <f t="shared" si="1"/>
        <v>21.951219512195124</v>
      </c>
    </row>
    <row r="64" spans="1:20" x14ac:dyDescent="0.25">
      <c r="A64" s="3">
        <v>2017</v>
      </c>
      <c r="B64" s="41" t="s">
        <v>48</v>
      </c>
      <c r="C64" s="21">
        <v>3504008</v>
      </c>
      <c r="D64" s="4">
        <v>17</v>
      </c>
      <c r="E64" s="6">
        <v>17</v>
      </c>
      <c r="F64" s="39">
        <v>350400817</v>
      </c>
      <c r="G64" s="6">
        <v>22</v>
      </c>
      <c r="H64" s="6">
        <v>121</v>
      </c>
      <c r="I64" s="3">
        <v>0.35824139999999993</v>
      </c>
      <c r="J64" s="3">
        <v>0.29487919999999995</v>
      </c>
      <c r="K64" s="3">
        <v>6.3362199999999966E-2</v>
      </c>
      <c r="L64" s="133">
        <v>0</v>
      </c>
      <c r="M64" s="133">
        <v>0.29105320000000001</v>
      </c>
      <c r="N64" s="133">
        <v>1.3974799999999997E-2</v>
      </c>
      <c r="O64" s="133">
        <v>4.0965999999999995E-2</v>
      </c>
      <c r="P64" s="133">
        <v>1.22474E-2</v>
      </c>
      <c r="Q64" s="134">
        <v>10</v>
      </c>
      <c r="R64" s="134">
        <v>16</v>
      </c>
      <c r="S64" s="122">
        <f t="shared" si="0"/>
        <v>15.384615384615385</v>
      </c>
      <c r="T64" s="122">
        <f t="shared" si="1"/>
        <v>84.615384615384613</v>
      </c>
    </row>
    <row r="65" spans="1:20" x14ac:dyDescent="0.25">
      <c r="A65" s="3">
        <v>2017</v>
      </c>
      <c r="B65" s="41" t="s">
        <v>49</v>
      </c>
      <c r="C65" s="21">
        <v>3504107</v>
      </c>
      <c r="D65" s="4">
        <v>5</v>
      </c>
      <c r="E65" s="6">
        <v>5</v>
      </c>
      <c r="F65" s="39">
        <v>35041075</v>
      </c>
      <c r="G65" s="6">
        <v>177</v>
      </c>
      <c r="H65" s="6">
        <v>733</v>
      </c>
      <c r="I65" s="3">
        <v>1.464197199999999</v>
      </c>
      <c r="J65" s="3">
        <v>1.1070406999999993</v>
      </c>
      <c r="K65" s="3">
        <v>0.35715649999999971</v>
      </c>
      <c r="L65" s="133">
        <v>0</v>
      </c>
      <c r="M65" s="133">
        <v>0.70077</v>
      </c>
      <c r="N65" s="133">
        <v>0.11205470000000001</v>
      </c>
      <c r="O65" s="133">
        <v>0.37368179999999962</v>
      </c>
      <c r="P65" s="133">
        <v>0.27769069999999951</v>
      </c>
      <c r="Q65" s="134">
        <v>183</v>
      </c>
      <c r="R65" s="134">
        <v>142</v>
      </c>
      <c r="S65" s="122">
        <f t="shared" si="0"/>
        <v>19.450549450549453</v>
      </c>
      <c r="T65" s="122">
        <f t="shared" si="1"/>
        <v>80.549450549450555</v>
      </c>
    </row>
    <row r="66" spans="1:20" x14ac:dyDescent="0.25">
      <c r="A66" s="3">
        <v>2017</v>
      </c>
      <c r="B66" s="41" t="s">
        <v>50</v>
      </c>
      <c r="C66" s="21">
        <v>3504206</v>
      </c>
      <c r="D66" s="4">
        <v>18</v>
      </c>
      <c r="E66" s="6">
        <v>18</v>
      </c>
      <c r="F66" s="39">
        <v>350420618</v>
      </c>
      <c r="G66" s="6">
        <v>2</v>
      </c>
      <c r="H66" s="6">
        <v>5</v>
      </c>
      <c r="I66" s="3">
        <v>5.2610000000000001E-3</v>
      </c>
      <c r="J66" s="3">
        <v>4.9884999999999999E-3</v>
      </c>
      <c r="K66" s="3">
        <v>2.7250000000000001E-4</v>
      </c>
      <c r="L66" s="133">
        <v>0</v>
      </c>
      <c r="M66" s="133">
        <v>0</v>
      </c>
      <c r="N66" s="133">
        <v>8.4900000000000004E-5</v>
      </c>
      <c r="O66" s="133">
        <v>5.0463999999999995E-3</v>
      </c>
      <c r="P66" s="133">
        <v>1.2970000000000001E-4</v>
      </c>
      <c r="Q66" s="134">
        <v>9</v>
      </c>
      <c r="R66" s="134">
        <v>3</v>
      </c>
      <c r="S66" s="122">
        <f t="shared" si="0"/>
        <v>28.571428571428569</v>
      </c>
      <c r="T66" s="122">
        <f t="shared" si="1"/>
        <v>71.428571428571431</v>
      </c>
    </row>
    <row r="67" spans="1:20" x14ac:dyDescent="0.25">
      <c r="A67" s="3">
        <v>2017</v>
      </c>
      <c r="B67" s="41" t="s">
        <v>50</v>
      </c>
      <c r="C67" s="21">
        <v>3504206</v>
      </c>
      <c r="D67" s="4">
        <v>18</v>
      </c>
      <c r="E67" s="6">
        <v>19</v>
      </c>
      <c r="F67" s="39">
        <v>350420619</v>
      </c>
      <c r="G67" s="6">
        <v>1</v>
      </c>
      <c r="H67" s="6">
        <v>5</v>
      </c>
      <c r="I67" s="3">
        <v>4.53958E-2</v>
      </c>
      <c r="J67" s="3">
        <v>1.3889999999999999E-4</v>
      </c>
      <c r="K67" s="3">
        <v>4.5256900000000003E-2</v>
      </c>
      <c r="L67" s="133">
        <v>0</v>
      </c>
      <c r="M67" s="133">
        <v>4.5138900000000003E-2</v>
      </c>
      <c r="N67" s="133">
        <v>0</v>
      </c>
      <c r="O67" s="133">
        <v>1.3889999999999999E-4</v>
      </c>
      <c r="P67" s="133">
        <v>1.1800000000000001E-4</v>
      </c>
      <c r="Q67" s="134">
        <v>0</v>
      </c>
      <c r="R67" s="134">
        <v>1</v>
      </c>
      <c r="S67" s="122">
        <f t="shared" ref="S67:S130" si="2">IFERROR(((G67)/(SUM($G67:$H67)))*100,0)</f>
        <v>16.666666666666664</v>
      </c>
      <c r="T67" s="122">
        <f t="shared" ref="T67:T130" si="3">IFERROR(((H67)/(SUM($G67:$H67)))*100,0)</f>
        <v>83.333333333333343</v>
      </c>
    </row>
    <row r="68" spans="1:20" x14ac:dyDescent="0.25">
      <c r="A68" s="3">
        <v>2017</v>
      </c>
      <c r="B68" s="41" t="s">
        <v>51</v>
      </c>
      <c r="C68" s="21">
        <v>3504305</v>
      </c>
      <c r="D68" s="4">
        <v>16</v>
      </c>
      <c r="E68" s="6">
        <v>16</v>
      </c>
      <c r="F68" s="39">
        <v>350430516</v>
      </c>
      <c r="G68" s="6">
        <v>6</v>
      </c>
      <c r="H68" s="6">
        <v>17</v>
      </c>
      <c r="I68" s="3">
        <v>0.22455740000000005</v>
      </c>
      <c r="J68" s="3">
        <v>0.21346460000000003</v>
      </c>
      <c r="K68" s="3">
        <v>1.1092800000000003E-2</v>
      </c>
      <c r="L68" s="133">
        <v>0</v>
      </c>
      <c r="M68" s="133">
        <v>9.8333999999999991E-3</v>
      </c>
      <c r="N68" s="133">
        <v>3.01E-5</v>
      </c>
      <c r="O68" s="133">
        <v>0.21407000000000004</v>
      </c>
      <c r="P68" s="133">
        <v>6.2390000000000004E-4</v>
      </c>
      <c r="Q68" s="134">
        <v>6</v>
      </c>
      <c r="R68" s="134">
        <v>1</v>
      </c>
      <c r="S68" s="122">
        <f t="shared" si="2"/>
        <v>26.086956521739129</v>
      </c>
      <c r="T68" s="122">
        <f t="shared" si="3"/>
        <v>73.91304347826086</v>
      </c>
    </row>
    <row r="69" spans="1:20" x14ac:dyDescent="0.25">
      <c r="A69" s="3">
        <v>2017</v>
      </c>
      <c r="B69" s="41" t="s">
        <v>52</v>
      </c>
      <c r="C69" s="21">
        <v>3504404</v>
      </c>
      <c r="D69" s="4">
        <v>19</v>
      </c>
      <c r="E69" s="6">
        <v>19</v>
      </c>
      <c r="F69" s="39">
        <v>350440419</v>
      </c>
      <c r="G69" s="6">
        <v>2</v>
      </c>
      <c r="H69" s="6">
        <v>13</v>
      </c>
      <c r="I69" s="3">
        <v>2.8684000000000001E-2</v>
      </c>
      <c r="J69" s="3">
        <v>2.7536600000000001E-2</v>
      </c>
      <c r="K69" s="3">
        <v>1.1473999999999998E-3</v>
      </c>
      <c r="L69" s="133">
        <v>0</v>
      </c>
      <c r="M69" s="133">
        <v>0</v>
      </c>
      <c r="N69" s="133">
        <v>1.2960000000000001E-4</v>
      </c>
      <c r="O69" s="133">
        <v>2.7987999999999999E-2</v>
      </c>
      <c r="P69" s="133">
        <v>5.6640000000000021E-4</v>
      </c>
      <c r="Q69" s="134">
        <v>2</v>
      </c>
      <c r="R69" s="134">
        <v>4</v>
      </c>
      <c r="S69" s="122">
        <f t="shared" si="2"/>
        <v>13.333333333333334</v>
      </c>
      <c r="T69" s="122">
        <f t="shared" si="3"/>
        <v>86.666666666666671</v>
      </c>
    </row>
    <row r="70" spans="1:20" x14ac:dyDescent="0.25">
      <c r="A70" s="3">
        <v>2017</v>
      </c>
      <c r="B70" s="41" t="s">
        <v>53</v>
      </c>
      <c r="C70" s="21">
        <v>3504503</v>
      </c>
      <c r="D70" s="4">
        <v>17</v>
      </c>
      <c r="E70" s="6">
        <v>17</v>
      </c>
      <c r="F70" s="39">
        <v>350450317</v>
      </c>
      <c r="G70" s="6">
        <v>17</v>
      </c>
      <c r="H70" s="6">
        <v>40</v>
      </c>
      <c r="I70" s="3">
        <v>0.49336730000000006</v>
      </c>
      <c r="J70" s="3">
        <v>0.36137290000000005</v>
      </c>
      <c r="K70" s="3">
        <v>0.13199439999999998</v>
      </c>
      <c r="L70" s="133">
        <v>0</v>
      </c>
      <c r="M70" s="133">
        <v>0.22568519999999997</v>
      </c>
      <c r="N70" s="133">
        <v>9.9034800000000006E-2</v>
      </c>
      <c r="O70" s="133">
        <v>0.1432341</v>
      </c>
      <c r="P70" s="133">
        <v>2.54132E-2</v>
      </c>
      <c r="Q70" s="134">
        <v>27</v>
      </c>
      <c r="R70" s="134">
        <v>19</v>
      </c>
      <c r="S70" s="122">
        <f t="shared" si="2"/>
        <v>29.82456140350877</v>
      </c>
      <c r="T70" s="122">
        <f t="shared" si="3"/>
        <v>70.175438596491219</v>
      </c>
    </row>
    <row r="71" spans="1:20" x14ac:dyDescent="0.25">
      <c r="A71" s="3">
        <v>2017</v>
      </c>
      <c r="B71" s="41" t="s">
        <v>53</v>
      </c>
      <c r="C71" s="21">
        <v>3504503</v>
      </c>
      <c r="D71" s="4">
        <v>17</v>
      </c>
      <c r="E71" s="6">
        <v>14</v>
      </c>
      <c r="F71" s="39">
        <v>350450314</v>
      </c>
      <c r="G71" s="6">
        <v>11</v>
      </c>
      <c r="H71" s="6">
        <v>12</v>
      </c>
      <c r="I71" s="3">
        <v>0.26661050000000003</v>
      </c>
      <c r="J71" s="3">
        <v>0.23011330000000002</v>
      </c>
      <c r="K71" s="3">
        <v>3.6497200000000007E-2</v>
      </c>
      <c r="L71" s="133">
        <v>0.22620272070015218</v>
      </c>
      <c r="M71" s="133">
        <v>0</v>
      </c>
      <c r="N71" s="133">
        <v>0</v>
      </c>
      <c r="O71" s="133">
        <v>0.2302614</v>
      </c>
      <c r="P71" s="133">
        <v>3.6349100000000002E-2</v>
      </c>
      <c r="Q71" s="134">
        <v>8</v>
      </c>
      <c r="R71" s="134">
        <v>4</v>
      </c>
      <c r="S71" s="122">
        <f t="shared" si="2"/>
        <v>47.826086956521742</v>
      </c>
      <c r="T71" s="122">
        <f t="shared" si="3"/>
        <v>52.173913043478258</v>
      </c>
    </row>
    <row r="72" spans="1:20" x14ac:dyDescent="0.25">
      <c r="A72" s="3">
        <v>2017</v>
      </c>
      <c r="B72" s="41" t="s">
        <v>54</v>
      </c>
      <c r="C72" s="21">
        <v>3504602</v>
      </c>
      <c r="D72" s="4">
        <v>16</v>
      </c>
      <c r="E72" s="6">
        <v>16</v>
      </c>
      <c r="F72" s="39">
        <v>350460216</v>
      </c>
      <c r="G72" s="6">
        <v>5</v>
      </c>
      <c r="H72" s="6">
        <v>40</v>
      </c>
      <c r="I72" s="3">
        <v>0.32805709999999993</v>
      </c>
      <c r="J72" s="3">
        <v>0.1798611</v>
      </c>
      <c r="K72" s="3">
        <v>0.14819599999999994</v>
      </c>
      <c r="L72" s="133">
        <v>0</v>
      </c>
      <c r="M72" s="133">
        <v>4.3960700000000005E-2</v>
      </c>
      <c r="N72" s="133">
        <v>3.8327000000000001E-3</v>
      </c>
      <c r="O72" s="133">
        <v>0.18</v>
      </c>
      <c r="P72" s="133">
        <v>0.10026370000000003</v>
      </c>
      <c r="Q72" s="134">
        <v>2</v>
      </c>
      <c r="R72" s="134">
        <v>13</v>
      </c>
      <c r="S72" s="122">
        <f t="shared" si="2"/>
        <v>11.111111111111111</v>
      </c>
      <c r="T72" s="122">
        <f t="shared" si="3"/>
        <v>88.888888888888886</v>
      </c>
    </row>
    <row r="73" spans="1:20" x14ac:dyDescent="0.25">
      <c r="A73" s="3">
        <v>2017</v>
      </c>
      <c r="B73" s="41" t="s">
        <v>55</v>
      </c>
      <c r="C73" s="21">
        <v>3504701</v>
      </c>
      <c r="D73" s="4">
        <v>16</v>
      </c>
      <c r="E73" s="6">
        <v>16</v>
      </c>
      <c r="F73" s="39">
        <v>350470116</v>
      </c>
      <c r="G73" s="6">
        <v>0</v>
      </c>
      <c r="H73" s="6">
        <v>8</v>
      </c>
      <c r="I73" s="3">
        <v>1.34585E-2</v>
      </c>
      <c r="J73" s="3">
        <v>0</v>
      </c>
      <c r="K73" s="3">
        <v>1.34585E-2</v>
      </c>
      <c r="L73" s="133">
        <v>0</v>
      </c>
      <c r="M73" s="133">
        <v>1.34354E-2</v>
      </c>
      <c r="N73" s="133">
        <v>2.3099999999999999E-5</v>
      </c>
      <c r="O73" s="133">
        <v>0</v>
      </c>
      <c r="P73" s="133">
        <v>0</v>
      </c>
      <c r="Q73" s="134">
        <v>0</v>
      </c>
      <c r="R73" s="134">
        <v>0</v>
      </c>
      <c r="S73" s="122">
        <f t="shared" si="2"/>
        <v>0</v>
      </c>
      <c r="T73" s="122">
        <f t="shared" si="3"/>
        <v>100</v>
      </c>
    </row>
    <row r="74" spans="1:20" x14ac:dyDescent="0.25">
      <c r="A74" s="3">
        <v>2017</v>
      </c>
      <c r="B74" s="41" t="s">
        <v>56</v>
      </c>
      <c r="C74" s="21">
        <v>3504800</v>
      </c>
      <c r="D74" s="4">
        <v>15</v>
      </c>
      <c r="E74" s="6">
        <v>15</v>
      </c>
      <c r="F74" s="39">
        <v>350480015</v>
      </c>
      <c r="G74" s="6">
        <v>1</v>
      </c>
      <c r="H74" s="6">
        <v>22</v>
      </c>
      <c r="I74" s="3">
        <v>3.3384199999999996E-2</v>
      </c>
      <c r="J74" s="3">
        <v>2.1875000000000002E-3</v>
      </c>
      <c r="K74" s="3">
        <v>3.1196699999999997E-2</v>
      </c>
      <c r="L74" s="133">
        <v>0</v>
      </c>
      <c r="M74" s="133">
        <v>2.8559699999999997E-2</v>
      </c>
      <c r="N74" s="133">
        <v>1.1774000000000001E-3</v>
      </c>
      <c r="O74" s="133">
        <v>2.1991000000000003E-3</v>
      </c>
      <c r="P74" s="133">
        <v>1.4480000000000001E-3</v>
      </c>
      <c r="Q74" s="134">
        <v>2</v>
      </c>
      <c r="R74" s="134">
        <v>5</v>
      </c>
      <c r="S74" s="122">
        <f t="shared" si="2"/>
        <v>4.3478260869565215</v>
      </c>
      <c r="T74" s="122">
        <f t="shared" si="3"/>
        <v>95.652173913043484</v>
      </c>
    </row>
    <row r="75" spans="1:20" x14ac:dyDescent="0.25">
      <c r="A75" s="3">
        <v>2017</v>
      </c>
      <c r="B75" s="41" t="s">
        <v>56</v>
      </c>
      <c r="C75" s="21">
        <v>3504800</v>
      </c>
      <c r="D75" s="4">
        <v>15</v>
      </c>
      <c r="E75" s="6">
        <v>18</v>
      </c>
      <c r="F75" s="39">
        <v>350480018</v>
      </c>
      <c r="G75" s="6">
        <v>2</v>
      </c>
      <c r="H75" s="6">
        <v>0</v>
      </c>
      <c r="I75" s="3">
        <v>2.3841999999999999E-3</v>
      </c>
      <c r="J75" s="3">
        <v>2.3841999999999999E-3</v>
      </c>
      <c r="K75" s="3">
        <v>0</v>
      </c>
      <c r="L75" s="133">
        <v>0</v>
      </c>
      <c r="M75" s="133">
        <v>0</v>
      </c>
      <c r="N75" s="133">
        <v>0</v>
      </c>
      <c r="O75" s="133">
        <v>2.3841999999999999E-3</v>
      </c>
      <c r="P75" s="133">
        <v>0</v>
      </c>
      <c r="Q75" s="134">
        <v>1</v>
      </c>
      <c r="R75" s="134">
        <v>0</v>
      </c>
      <c r="S75" s="122">
        <f t="shared" si="2"/>
        <v>100</v>
      </c>
      <c r="T75" s="122">
        <f t="shared" si="3"/>
        <v>0</v>
      </c>
    </row>
    <row r="76" spans="1:20" x14ac:dyDescent="0.25">
      <c r="A76" s="3">
        <v>2017</v>
      </c>
      <c r="B76" s="41" t="s">
        <v>57</v>
      </c>
      <c r="C76" s="21">
        <v>3504909</v>
      </c>
      <c r="D76" s="4">
        <v>2</v>
      </c>
      <c r="E76" s="6">
        <v>2</v>
      </c>
      <c r="F76" s="39">
        <v>35049092</v>
      </c>
      <c r="G76" s="6">
        <v>6</v>
      </c>
      <c r="H76" s="6">
        <v>6</v>
      </c>
      <c r="I76" s="3">
        <v>2.1693499999999998E-2</v>
      </c>
      <c r="J76" s="3">
        <v>7.1195E-3</v>
      </c>
      <c r="K76" s="3">
        <v>1.4573999999999998E-2</v>
      </c>
      <c r="L76" s="133">
        <v>4.3742262810755966E-2</v>
      </c>
      <c r="M76" s="133">
        <v>8.3330000000000003E-4</v>
      </c>
      <c r="N76" s="133">
        <v>2.0210699999999998E-2</v>
      </c>
      <c r="O76" s="133">
        <v>2.118E-4</v>
      </c>
      <c r="P76" s="133">
        <v>4.3770000000000001E-4</v>
      </c>
      <c r="Q76" s="134">
        <v>12</v>
      </c>
      <c r="R76" s="134">
        <v>46</v>
      </c>
      <c r="S76" s="122">
        <f t="shared" si="2"/>
        <v>50</v>
      </c>
      <c r="T76" s="122">
        <f t="shared" si="3"/>
        <v>50</v>
      </c>
    </row>
    <row r="77" spans="1:20" x14ac:dyDescent="0.25">
      <c r="A77" s="3">
        <v>2017</v>
      </c>
      <c r="B77" s="41" t="s">
        <v>58</v>
      </c>
      <c r="C77" s="21">
        <v>3505005</v>
      </c>
      <c r="D77" s="4">
        <v>14</v>
      </c>
      <c r="E77" s="6">
        <v>14</v>
      </c>
      <c r="F77" s="39">
        <v>350500514</v>
      </c>
      <c r="G77" s="6">
        <v>5</v>
      </c>
      <c r="H77" s="6">
        <v>3</v>
      </c>
      <c r="I77" s="3">
        <v>4.2425999999999991E-3</v>
      </c>
      <c r="J77" s="3">
        <v>2.1939999999999997E-4</v>
      </c>
      <c r="K77" s="3">
        <v>4.0231999999999993E-3</v>
      </c>
      <c r="L77" s="133">
        <v>3.6164383561643836E-3</v>
      </c>
      <c r="M77" s="133">
        <v>3.9537000000000001E-3</v>
      </c>
      <c r="N77" s="133">
        <v>0</v>
      </c>
      <c r="O77" s="133">
        <v>2.1939999999999997E-4</v>
      </c>
      <c r="P77" s="133">
        <v>6.9499999999999995E-5</v>
      </c>
      <c r="Q77" s="134">
        <v>0</v>
      </c>
      <c r="R77" s="134">
        <v>13</v>
      </c>
      <c r="S77" s="122">
        <f t="shared" si="2"/>
        <v>62.5</v>
      </c>
      <c r="T77" s="122">
        <f t="shared" si="3"/>
        <v>37.5</v>
      </c>
    </row>
    <row r="78" spans="1:20" x14ac:dyDescent="0.25">
      <c r="A78" s="3">
        <v>2017</v>
      </c>
      <c r="B78" s="41" t="s">
        <v>59</v>
      </c>
      <c r="C78" s="21">
        <v>3505104</v>
      </c>
      <c r="D78" s="4">
        <v>19</v>
      </c>
      <c r="E78" s="6">
        <v>19</v>
      </c>
      <c r="F78" s="39">
        <v>350510419</v>
      </c>
      <c r="G78" s="6">
        <v>4</v>
      </c>
      <c r="H78" s="6">
        <v>29</v>
      </c>
      <c r="I78" s="3">
        <v>5.2254599999999998E-2</v>
      </c>
      <c r="J78" s="3">
        <v>4.9892300000000001E-2</v>
      </c>
      <c r="K78" s="3">
        <v>2.3622999999999995E-3</v>
      </c>
      <c r="L78" s="133">
        <v>0</v>
      </c>
      <c r="M78" s="133">
        <v>0</v>
      </c>
      <c r="N78" s="133">
        <v>9.8029999999999992E-4</v>
      </c>
      <c r="O78" s="133">
        <v>4.9892300000000001E-2</v>
      </c>
      <c r="P78" s="133">
        <v>1.3820000000000002E-3</v>
      </c>
      <c r="Q78" s="134">
        <v>1</v>
      </c>
      <c r="R78" s="134">
        <v>0</v>
      </c>
      <c r="S78" s="122">
        <f t="shared" si="2"/>
        <v>12.121212121212121</v>
      </c>
      <c r="T78" s="122">
        <f t="shared" si="3"/>
        <v>87.878787878787875</v>
      </c>
    </row>
    <row r="79" spans="1:20" x14ac:dyDescent="0.25">
      <c r="A79" s="3">
        <v>2017</v>
      </c>
      <c r="B79" s="41" t="s">
        <v>60</v>
      </c>
      <c r="C79" s="21">
        <v>3505203</v>
      </c>
      <c r="D79" s="4">
        <v>13</v>
      </c>
      <c r="E79" s="6">
        <v>13</v>
      </c>
      <c r="F79" s="39">
        <v>350520313</v>
      </c>
      <c r="G79" s="6">
        <v>23</v>
      </c>
      <c r="H79" s="6">
        <v>44</v>
      </c>
      <c r="I79" s="3">
        <v>0.66180599999999989</v>
      </c>
      <c r="J79" s="3">
        <v>0.30247859999999993</v>
      </c>
      <c r="K79" s="3">
        <v>0.35932739999999991</v>
      </c>
      <c r="L79" s="133">
        <v>0</v>
      </c>
      <c r="M79" s="133">
        <v>7.7527799999999994E-2</v>
      </c>
      <c r="N79" s="133">
        <v>0.22159470000000001</v>
      </c>
      <c r="O79" s="133">
        <v>0.35393559999999996</v>
      </c>
      <c r="P79" s="133">
        <v>8.7478999999999994E-3</v>
      </c>
      <c r="Q79" s="134">
        <v>3</v>
      </c>
      <c r="R79" s="134">
        <v>1</v>
      </c>
      <c r="S79" s="122">
        <f t="shared" si="2"/>
        <v>34.328358208955223</v>
      </c>
      <c r="T79" s="122">
        <f t="shared" si="3"/>
        <v>65.671641791044777</v>
      </c>
    </row>
    <row r="80" spans="1:20" x14ac:dyDescent="0.25">
      <c r="A80" s="3">
        <v>2017</v>
      </c>
      <c r="B80" s="41" t="s">
        <v>61</v>
      </c>
      <c r="C80" s="21">
        <v>3505302</v>
      </c>
      <c r="D80" s="4">
        <v>13</v>
      </c>
      <c r="E80" s="6">
        <v>13</v>
      </c>
      <c r="F80" s="39">
        <v>350530213</v>
      </c>
      <c r="G80" s="6">
        <v>6</v>
      </c>
      <c r="H80" s="6">
        <v>14</v>
      </c>
      <c r="I80" s="3">
        <v>4.3334829000000008</v>
      </c>
      <c r="J80" s="3">
        <v>4.2435005000000006</v>
      </c>
      <c r="K80" s="3">
        <v>8.9982400000000004E-2</v>
      </c>
      <c r="L80" s="133">
        <v>0</v>
      </c>
      <c r="M80" s="133">
        <v>7.638890000000001E-2</v>
      </c>
      <c r="N80" s="133">
        <v>4.2326792000000006</v>
      </c>
      <c r="O80" s="133">
        <v>0</v>
      </c>
      <c r="P80" s="133">
        <v>2.44148E-2</v>
      </c>
      <c r="Q80" s="134">
        <v>4</v>
      </c>
      <c r="R80" s="134">
        <v>4</v>
      </c>
      <c r="S80" s="122">
        <f t="shared" si="2"/>
        <v>30</v>
      </c>
      <c r="T80" s="122">
        <f t="shared" si="3"/>
        <v>70</v>
      </c>
    </row>
    <row r="81" spans="1:20" x14ac:dyDescent="0.25">
      <c r="A81" s="3">
        <v>2017</v>
      </c>
      <c r="B81" s="41" t="s">
        <v>61</v>
      </c>
      <c r="C81" s="21">
        <v>3505302</v>
      </c>
      <c r="D81" s="4">
        <v>13</v>
      </c>
      <c r="E81" s="6">
        <v>10</v>
      </c>
      <c r="F81" s="39">
        <v>350530210</v>
      </c>
      <c r="G81" s="6">
        <v>0</v>
      </c>
      <c r="H81" s="6">
        <v>0</v>
      </c>
      <c r="I81" s="3">
        <v>0</v>
      </c>
      <c r="J81" s="3">
        <v>0</v>
      </c>
      <c r="K81" s="3">
        <v>0</v>
      </c>
      <c r="L81" s="133">
        <v>0</v>
      </c>
      <c r="M81" s="133">
        <v>0</v>
      </c>
      <c r="N81" s="133">
        <v>0</v>
      </c>
      <c r="O81" s="133">
        <v>0</v>
      </c>
      <c r="P81" s="133">
        <v>0</v>
      </c>
      <c r="Q81" s="134">
        <v>0</v>
      </c>
      <c r="R81" s="134">
        <v>0</v>
      </c>
      <c r="S81" s="122">
        <f t="shared" si="2"/>
        <v>0</v>
      </c>
      <c r="T81" s="122">
        <f t="shared" si="3"/>
        <v>0</v>
      </c>
    </row>
    <row r="82" spans="1:20" x14ac:dyDescent="0.25">
      <c r="A82" s="3">
        <v>2017</v>
      </c>
      <c r="B82" s="41" t="s">
        <v>62</v>
      </c>
      <c r="C82" s="21">
        <v>3505351</v>
      </c>
      <c r="D82" s="4">
        <v>11</v>
      </c>
      <c r="E82" s="6">
        <v>11</v>
      </c>
      <c r="F82" s="39">
        <v>350535111</v>
      </c>
      <c r="G82" s="6">
        <v>23</v>
      </c>
      <c r="H82" s="6">
        <v>1</v>
      </c>
      <c r="I82" s="3">
        <v>8.2711000000000017E-3</v>
      </c>
      <c r="J82" s="3">
        <v>6.7618000000000018E-3</v>
      </c>
      <c r="K82" s="3">
        <v>1.5093000000000001E-3</v>
      </c>
      <c r="L82" s="133">
        <v>0</v>
      </c>
      <c r="M82" s="133">
        <v>7.1815000000000004E-3</v>
      </c>
      <c r="N82" s="133">
        <v>0</v>
      </c>
      <c r="O82" s="133">
        <v>1.0283000000000002E-3</v>
      </c>
      <c r="P82" s="133">
        <v>6.1299999999999999E-5</v>
      </c>
      <c r="Q82" s="134">
        <v>10</v>
      </c>
      <c r="R82" s="134">
        <v>2</v>
      </c>
      <c r="S82" s="122">
        <f t="shared" si="2"/>
        <v>95.833333333333343</v>
      </c>
      <c r="T82" s="122">
        <f t="shared" si="3"/>
        <v>4.1666666666666661</v>
      </c>
    </row>
    <row r="83" spans="1:20" x14ac:dyDescent="0.25">
      <c r="A83" s="3">
        <v>2017</v>
      </c>
      <c r="B83" s="41" t="s">
        <v>63</v>
      </c>
      <c r="C83" s="21">
        <v>3505401</v>
      </c>
      <c r="D83" s="4">
        <v>11</v>
      </c>
      <c r="E83" s="6">
        <v>11</v>
      </c>
      <c r="F83" s="39">
        <v>350540111</v>
      </c>
      <c r="G83" s="6">
        <v>2</v>
      </c>
      <c r="H83" s="6">
        <v>4</v>
      </c>
      <c r="I83" s="3">
        <v>1.1117E-3</v>
      </c>
      <c r="J83" s="3">
        <v>1.9559999999999998E-4</v>
      </c>
      <c r="K83" s="3">
        <v>9.1609999999999999E-4</v>
      </c>
      <c r="L83" s="133">
        <v>1.3130549213597159E-2</v>
      </c>
      <c r="M83" s="133">
        <v>0</v>
      </c>
      <c r="N83" s="133">
        <v>1.638E-4</v>
      </c>
      <c r="O83" s="133">
        <v>0</v>
      </c>
      <c r="P83" s="133">
        <v>9.479E-4</v>
      </c>
      <c r="Q83" s="134">
        <v>4</v>
      </c>
      <c r="R83" s="134">
        <v>8</v>
      </c>
      <c r="S83" s="122">
        <f t="shared" si="2"/>
        <v>33.333333333333329</v>
      </c>
      <c r="T83" s="122">
        <f t="shared" si="3"/>
        <v>66.666666666666657</v>
      </c>
    </row>
    <row r="84" spans="1:20" x14ac:dyDescent="0.25">
      <c r="A84" s="3">
        <v>2017</v>
      </c>
      <c r="B84" s="41" t="s">
        <v>64</v>
      </c>
      <c r="C84" s="21">
        <v>3505500</v>
      </c>
      <c r="D84" s="4">
        <v>12</v>
      </c>
      <c r="E84" s="6">
        <v>12</v>
      </c>
      <c r="F84" s="39">
        <v>350550012</v>
      </c>
      <c r="G84" s="6">
        <v>154</v>
      </c>
      <c r="H84" s="6">
        <v>183</v>
      </c>
      <c r="I84" s="3">
        <v>3.512384100000002</v>
      </c>
      <c r="J84" s="3">
        <v>2.6480939000000006</v>
      </c>
      <c r="K84" s="3">
        <v>0.86429020000000167</v>
      </c>
      <c r="L84" s="133">
        <v>1.1184659436834095</v>
      </c>
      <c r="M84" s="133">
        <v>0.61206020000000005</v>
      </c>
      <c r="N84" s="133">
        <v>1.9607100000000002E-2</v>
      </c>
      <c r="O84" s="133">
        <v>2.7817882999999992</v>
      </c>
      <c r="P84" s="133">
        <v>9.8928499999999989E-2</v>
      </c>
      <c r="Q84" s="134">
        <v>85</v>
      </c>
      <c r="R84" s="134">
        <v>58</v>
      </c>
      <c r="S84" s="122">
        <f t="shared" si="2"/>
        <v>45.697329376854597</v>
      </c>
      <c r="T84" s="122">
        <f t="shared" si="3"/>
        <v>54.302670623145403</v>
      </c>
    </row>
    <row r="85" spans="1:20" x14ac:dyDescent="0.25">
      <c r="A85" s="3">
        <v>2017</v>
      </c>
      <c r="B85" s="41" t="s">
        <v>64</v>
      </c>
      <c r="C85" s="21">
        <v>3505500</v>
      </c>
      <c r="D85" s="4">
        <v>12</v>
      </c>
      <c r="E85" s="6">
        <v>15</v>
      </c>
      <c r="F85" s="39">
        <v>350550015</v>
      </c>
      <c r="G85" s="6">
        <v>11</v>
      </c>
      <c r="H85" s="6">
        <v>1</v>
      </c>
      <c r="I85" s="3">
        <v>5.785570000000001E-2</v>
      </c>
      <c r="J85" s="3">
        <v>5.7508500000000011E-2</v>
      </c>
      <c r="K85" s="3">
        <v>3.4719999999999998E-4</v>
      </c>
      <c r="L85" s="133">
        <v>0</v>
      </c>
      <c r="M85" s="133">
        <v>0</v>
      </c>
      <c r="N85" s="133">
        <v>3.4719999999999998E-4</v>
      </c>
      <c r="O85" s="133">
        <v>5.7508500000000011E-2</v>
      </c>
      <c r="P85" s="133">
        <v>0</v>
      </c>
      <c r="Q85" s="134">
        <v>2</v>
      </c>
      <c r="R85" s="134">
        <v>1</v>
      </c>
      <c r="S85" s="122">
        <f t="shared" si="2"/>
        <v>91.666666666666657</v>
      </c>
      <c r="T85" s="122">
        <f t="shared" si="3"/>
        <v>8.3333333333333321</v>
      </c>
    </row>
    <row r="86" spans="1:20" x14ac:dyDescent="0.25">
      <c r="A86" s="3">
        <v>2017</v>
      </c>
      <c r="B86" s="41" t="s">
        <v>65</v>
      </c>
      <c r="C86" s="21">
        <v>3505609</v>
      </c>
      <c r="D86" s="4">
        <v>9</v>
      </c>
      <c r="E86" s="6">
        <v>9</v>
      </c>
      <c r="F86" s="39">
        <v>35056099</v>
      </c>
      <c r="G86" s="6">
        <v>8</v>
      </c>
      <c r="H86" s="6">
        <v>21</v>
      </c>
      <c r="I86" s="3">
        <v>0.14949249999999994</v>
      </c>
      <c r="J86" s="3">
        <v>7.3548599999999978E-2</v>
      </c>
      <c r="K86" s="3">
        <v>7.5943899999999967E-2</v>
      </c>
      <c r="L86" s="133">
        <v>1.0821886098427195E-2</v>
      </c>
      <c r="M86" s="133">
        <v>0</v>
      </c>
      <c r="N86" s="133">
        <v>6.9816299999999984E-2</v>
      </c>
      <c r="O86" s="133">
        <v>7.4453699999999984E-2</v>
      </c>
      <c r="P86" s="133">
        <v>5.2225000000000006E-3</v>
      </c>
      <c r="Q86" s="134">
        <v>1</v>
      </c>
      <c r="R86" s="134">
        <v>6</v>
      </c>
      <c r="S86" s="122">
        <f t="shared" si="2"/>
        <v>27.586206896551722</v>
      </c>
      <c r="T86" s="122">
        <f t="shared" si="3"/>
        <v>72.41379310344827</v>
      </c>
    </row>
    <row r="87" spans="1:20" x14ac:dyDescent="0.25">
      <c r="A87" s="3">
        <v>2017</v>
      </c>
      <c r="B87" s="41" t="s">
        <v>66</v>
      </c>
      <c r="C87" s="21">
        <v>3505708</v>
      </c>
      <c r="D87" s="4">
        <v>6</v>
      </c>
      <c r="E87" s="6">
        <v>6</v>
      </c>
      <c r="F87" s="39">
        <v>35057086</v>
      </c>
      <c r="G87" s="6">
        <v>12</v>
      </c>
      <c r="H87" s="6">
        <v>122</v>
      </c>
      <c r="I87" s="3">
        <v>0.14865330000000004</v>
      </c>
      <c r="J87" s="3">
        <v>6.0631700000000004E-2</v>
      </c>
      <c r="K87" s="3">
        <v>8.8021600000000033E-2</v>
      </c>
      <c r="L87" s="133">
        <v>0</v>
      </c>
      <c r="M87" s="133">
        <v>4.1666700000000001E-2</v>
      </c>
      <c r="N87" s="133">
        <v>3.0412500000000009E-2</v>
      </c>
      <c r="O87" s="133">
        <v>1.273E-4</v>
      </c>
      <c r="P87" s="133">
        <v>7.6446799999999995E-2</v>
      </c>
      <c r="Q87" s="134">
        <v>6</v>
      </c>
      <c r="R87" s="134">
        <v>126</v>
      </c>
      <c r="S87" s="122">
        <f t="shared" si="2"/>
        <v>8.9552238805970141</v>
      </c>
      <c r="T87" s="122">
        <f t="shared" si="3"/>
        <v>91.044776119402982</v>
      </c>
    </row>
    <row r="88" spans="1:20" x14ac:dyDescent="0.25">
      <c r="A88" s="3">
        <v>2017</v>
      </c>
      <c r="B88" s="41" t="s">
        <v>67</v>
      </c>
      <c r="C88" s="21">
        <v>3505807</v>
      </c>
      <c r="D88" s="4">
        <v>21</v>
      </c>
      <c r="E88" s="6">
        <v>21</v>
      </c>
      <c r="F88" s="39">
        <v>350580721</v>
      </c>
      <c r="G88" s="6">
        <v>6</v>
      </c>
      <c r="H88" s="6">
        <v>160</v>
      </c>
      <c r="I88" s="3">
        <v>0.13350019999999999</v>
      </c>
      <c r="J88" s="3">
        <v>4.0658199999999999E-2</v>
      </c>
      <c r="K88" s="3">
        <v>9.284199999999998E-2</v>
      </c>
      <c r="L88" s="133">
        <v>0</v>
      </c>
      <c r="M88" s="133">
        <v>4.1635500000000006E-2</v>
      </c>
      <c r="N88" s="133">
        <v>3.81617E-2</v>
      </c>
      <c r="O88" s="133">
        <v>3.5466399999999995E-2</v>
      </c>
      <c r="P88" s="133">
        <v>1.8236600000000006E-2</v>
      </c>
      <c r="Q88" s="134">
        <v>6</v>
      </c>
      <c r="R88" s="134">
        <v>5</v>
      </c>
      <c r="S88" s="122">
        <f t="shared" si="2"/>
        <v>3.6144578313253009</v>
      </c>
      <c r="T88" s="122">
        <f t="shared" si="3"/>
        <v>96.385542168674704</v>
      </c>
    </row>
    <row r="89" spans="1:20" x14ac:dyDescent="0.25">
      <c r="A89" s="3">
        <v>2017</v>
      </c>
      <c r="B89" s="41" t="s">
        <v>68</v>
      </c>
      <c r="C89" s="21">
        <v>3505906</v>
      </c>
      <c r="D89" s="4">
        <v>8</v>
      </c>
      <c r="E89" s="6">
        <v>8</v>
      </c>
      <c r="F89" s="39">
        <v>35059068</v>
      </c>
      <c r="G89" s="6">
        <v>128</v>
      </c>
      <c r="H89" s="6">
        <v>143</v>
      </c>
      <c r="I89" s="3">
        <v>0.68294489999999941</v>
      </c>
      <c r="J89" s="3">
        <v>0.49672629999999962</v>
      </c>
      <c r="K89" s="3">
        <v>0.18621859999999985</v>
      </c>
      <c r="L89" s="133">
        <v>7.0015220700152203E-2</v>
      </c>
      <c r="M89" s="133">
        <v>0.22340560000000004</v>
      </c>
      <c r="N89" s="133">
        <v>3.7357399999999992E-2</v>
      </c>
      <c r="O89" s="133">
        <v>0.39799279999999976</v>
      </c>
      <c r="P89" s="133">
        <v>2.4189099999999984E-2</v>
      </c>
      <c r="Q89" s="134">
        <v>59</v>
      </c>
      <c r="R89" s="134">
        <v>23</v>
      </c>
      <c r="S89" s="122">
        <f t="shared" si="2"/>
        <v>47.232472324723247</v>
      </c>
      <c r="T89" s="122">
        <f t="shared" si="3"/>
        <v>52.767527675276746</v>
      </c>
    </row>
    <row r="90" spans="1:20" x14ac:dyDescent="0.25">
      <c r="A90" s="3">
        <v>2017</v>
      </c>
      <c r="B90" s="41" t="s">
        <v>68</v>
      </c>
      <c r="C90" s="21">
        <v>3505906</v>
      </c>
      <c r="D90" s="4">
        <v>8</v>
      </c>
      <c r="E90" s="6">
        <v>4</v>
      </c>
      <c r="F90" s="39">
        <v>35059064</v>
      </c>
      <c r="G90" s="6">
        <v>21</v>
      </c>
      <c r="H90" s="6">
        <v>7</v>
      </c>
      <c r="I90" s="3">
        <v>3.8169999999999989E-2</v>
      </c>
      <c r="J90" s="3">
        <v>3.6415299999999991E-2</v>
      </c>
      <c r="K90" s="3">
        <v>1.7547000000000001E-3</v>
      </c>
      <c r="L90" s="133">
        <v>0</v>
      </c>
      <c r="M90" s="133">
        <v>0</v>
      </c>
      <c r="N90" s="133">
        <v>1.3056000000000001E-3</v>
      </c>
      <c r="O90" s="133">
        <v>3.44017E-2</v>
      </c>
      <c r="P90" s="133">
        <v>2.4626999999999995E-3</v>
      </c>
      <c r="Q90" s="134">
        <v>8</v>
      </c>
      <c r="R90" s="134">
        <v>1</v>
      </c>
      <c r="S90" s="122">
        <f t="shared" si="2"/>
        <v>75</v>
      </c>
      <c r="T90" s="122">
        <f t="shared" si="3"/>
        <v>25</v>
      </c>
    </row>
    <row r="91" spans="1:20" x14ac:dyDescent="0.25">
      <c r="A91" s="3">
        <v>2017</v>
      </c>
      <c r="B91" s="41" t="s">
        <v>69</v>
      </c>
      <c r="C91" s="21">
        <v>3506003</v>
      </c>
      <c r="D91" s="4">
        <v>13</v>
      </c>
      <c r="E91" s="6">
        <v>13</v>
      </c>
      <c r="F91" s="39">
        <v>350600313</v>
      </c>
      <c r="G91" s="6">
        <v>8</v>
      </c>
      <c r="H91" s="6">
        <v>370</v>
      </c>
      <c r="I91" s="3">
        <v>0.30930559999999924</v>
      </c>
      <c r="J91" s="3">
        <v>1.5986900000000005E-2</v>
      </c>
      <c r="K91" s="3">
        <v>0.29331869999999921</v>
      </c>
      <c r="L91" s="133">
        <v>0</v>
      </c>
      <c r="M91" s="133">
        <v>2.35011E-2</v>
      </c>
      <c r="N91" s="133">
        <v>0.14237899999999998</v>
      </c>
      <c r="O91" s="133">
        <v>6.3020999999999988E-3</v>
      </c>
      <c r="P91" s="133">
        <v>0.13712339999999976</v>
      </c>
      <c r="Q91" s="134">
        <v>6</v>
      </c>
      <c r="R91" s="134">
        <v>31</v>
      </c>
      <c r="S91" s="122">
        <f t="shared" si="2"/>
        <v>2.1164021164021163</v>
      </c>
      <c r="T91" s="122">
        <f t="shared" si="3"/>
        <v>97.883597883597886</v>
      </c>
    </row>
    <row r="92" spans="1:20" x14ac:dyDescent="0.25">
      <c r="A92" s="3">
        <v>2017</v>
      </c>
      <c r="B92" s="41" t="s">
        <v>69</v>
      </c>
      <c r="C92" s="21">
        <v>3506003</v>
      </c>
      <c r="D92" s="4">
        <v>13</v>
      </c>
      <c r="E92" s="6">
        <v>16</v>
      </c>
      <c r="F92" s="39">
        <v>350600316</v>
      </c>
      <c r="G92" s="6">
        <v>7</v>
      </c>
      <c r="H92" s="6">
        <v>14</v>
      </c>
      <c r="I92" s="3">
        <v>0.53864140000000005</v>
      </c>
      <c r="J92" s="3">
        <v>0.51667640000000004</v>
      </c>
      <c r="K92" s="3">
        <v>2.1964999999999995E-2</v>
      </c>
      <c r="L92" s="133">
        <v>0</v>
      </c>
      <c r="M92" s="133">
        <v>0.34722219999999998</v>
      </c>
      <c r="N92" s="133">
        <v>0</v>
      </c>
      <c r="O92" s="133">
        <v>0.18889739999999999</v>
      </c>
      <c r="P92" s="133">
        <v>2.5218000000000003E-3</v>
      </c>
      <c r="Q92" s="134">
        <v>2</v>
      </c>
      <c r="R92" s="134">
        <v>6</v>
      </c>
      <c r="S92" s="122">
        <f t="shared" si="2"/>
        <v>33.333333333333329</v>
      </c>
      <c r="T92" s="122">
        <f t="shared" si="3"/>
        <v>66.666666666666657</v>
      </c>
    </row>
    <row r="93" spans="1:20" x14ac:dyDescent="0.25">
      <c r="A93" s="3">
        <v>2017</v>
      </c>
      <c r="B93" s="41" t="s">
        <v>70</v>
      </c>
      <c r="C93" s="21">
        <v>3506102</v>
      </c>
      <c r="D93" s="4">
        <v>12</v>
      </c>
      <c r="E93" s="6">
        <v>12</v>
      </c>
      <c r="F93" s="39">
        <v>350610212</v>
      </c>
      <c r="G93" s="6">
        <v>58</v>
      </c>
      <c r="H93" s="6">
        <v>114</v>
      </c>
      <c r="I93" s="3">
        <v>2.0050561000000009</v>
      </c>
      <c r="J93" s="3">
        <v>1.3269155999999998</v>
      </c>
      <c r="K93" s="3">
        <v>0.67814050000000126</v>
      </c>
      <c r="L93" s="133">
        <v>0</v>
      </c>
      <c r="M93" s="133">
        <v>0.11663179999999999</v>
      </c>
      <c r="N93" s="133">
        <v>0.13577840000000002</v>
      </c>
      <c r="O93" s="133">
        <v>1.4711095999999997</v>
      </c>
      <c r="P93" s="133">
        <v>0.28153630000000002</v>
      </c>
      <c r="Q93" s="134">
        <v>43</v>
      </c>
      <c r="R93" s="134">
        <v>16</v>
      </c>
      <c r="S93" s="122">
        <f t="shared" si="2"/>
        <v>33.720930232558139</v>
      </c>
      <c r="T93" s="122">
        <f t="shared" si="3"/>
        <v>66.279069767441854</v>
      </c>
    </row>
    <row r="94" spans="1:20" x14ac:dyDescent="0.25">
      <c r="A94" s="3">
        <v>2017</v>
      </c>
      <c r="B94" s="41" t="s">
        <v>70</v>
      </c>
      <c r="C94" s="21">
        <v>3506102</v>
      </c>
      <c r="D94" s="4">
        <v>12</v>
      </c>
      <c r="E94" s="6">
        <v>15</v>
      </c>
      <c r="F94" s="39">
        <v>350610215</v>
      </c>
      <c r="G94" s="6">
        <v>16</v>
      </c>
      <c r="H94" s="6">
        <v>24</v>
      </c>
      <c r="I94" s="3">
        <v>0.43875989999999998</v>
      </c>
      <c r="J94" s="3">
        <v>0.1552876</v>
      </c>
      <c r="K94" s="3">
        <v>0.28347230000000001</v>
      </c>
      <c r="L94" s="133">
        <v>0</v>
      </c>
      <c r="M94" s="133">
        <v>0</v>
      </c>
      <c r="N94" s="133">
        <v>7.8703999999999996E-3</v>
      </c>
      <c r="O94" s="133">
        <v>0.43033390000000005</v>
      </c>
      <c r="P94" s="133">
        <v>5.5559999999999995E-4</v>
      </c>
      <c r="Q94" s="134">
        <v>3</v>
      </c>
      <c r="R94" s="134">
        <v>2</v>
      </c>
      <c r="S94" s="122">
        <f t="shared" si="2"/>
        <v>40</v>
      </c>
      <c r="T94" s="122">
        <f t="shared" si="3"/>
        <v>60</v>
      </c>
    </row>
    <row r="95" spans="1:20" x14ac:dyDescent="0.25">
      <c r="A95" s="3">
        <v>2017</v>
      </c>
      <c r="B95" s="41" t="s">
        <v>71</v>
      </c>
      <c r="C95" s="21">
        <v>3506201</v>
      </c>
      <c r="D95" s="4">
        <v>19</v>
      </c>
      <c r="E95" s="6">
        <v>19</v>
      </c>
      <c r="F95" s="39">
        <v>350620119</v>
      </c>
      <c r="G95" s="6">
        <v>0</v>
      </c>
      <c r="H95" s="6">
        <v>5</v>
      </c>
      <c r="I95" s="3">
        <v>5.7903000000000008E-3</v>
      </c>
      <c r="J95" s="3">
        <v>0</v>
      </c>
      <c r="K95" s="3">
        <v>5.7903000000000008E-3</v>
      </c>
      <c r="L95" s="133">
        <v>0</v>
      </c>
      <c r="M95" s="133">
        <v>0</v>
      </c>
      <c r="N95" s="133">
        <v>4.3808000000000007E-3</v>
      </c>
      <c r="O95" s="133">
        <v>0</v>
      </c>
      <c r="P95" s="133">
        <v>1.4095000000000002E-3</v>
      </c>
      <c r="Q95" s="134">
        <v>0</v>
      </c>
      <c r="R95" s="134">
        <v>0</v>
      </c>
      <c r="S95" s="122">
        <f t="shared" si="2"/>
        <v>0</v>
      </c>
      <c r="T95" s="122">
        <f t="shared" si="3"/>
        <v>100</v>
      </c>
    </row>
    <row r="96" spans="1:20" x14ac:dyDescent="0.25">
      <c r="A96" s="3">
        <v>2017</v>
      </c>
      <c r="B96" s="41" t="s">
        <v>71</v>
      </c>
      <c r="C96" s="21">
        <v>3506201</v>
      </c>
      <c r="D96" s="4">
        <v>19</v>
      </c>
      <c r="E96" s="6">
        <v>20</v>
      </c>
      <c r="F96" s="39">
        <v>350620120</v>
      </c>
      <c r="G96" s="6">
        <v>2</v>
      </c>
      <c r="H96" s="6">
        <v>1</v>
      </c>
      <c r="I96" s="3">
        <v>0.16509989999999999</v>
      </c>
      <c r="J96" s="3">
        <v>0.16485339999999998</v>
      </c>
      <c r="K96" s="3">
        <v>2.4649999999999997E-4</v>
      </c>
      <c r="L96" s="133">
        <v>0</v>
      </c>
      <c r="M96" s="133">
        <v>0</v>
      </c>
      <c r="N96" s="133">
        <v>0.16485339999999998</v>
      </c>
      <c r="O96" s="133">
        <v>0</v>
      </c>
      <c r="P96" s="133">
        <v>2.4649999999999997E-4</v>
      </c>
      <c r="Q96" s="134">
        <v>1</v>
      </c>
      <c r="R96" s="134">
        <v>2</v>
      </c>
      <c r="S96" s="122">
        <f t="shared" si="2"/>
        <v>66.666666666666657</v>
      </c>
      <c r="T96" s="122">
        <f t="shared" si="3"/>
        <v>33.333333333333329</v>
      </c>
    </row>
    <row r="97" spans="1:20" x14ac:dyDescent="0.25">
      <c r="A97" s="3">
        <v>2017</v>
      </c>
      <c r="B97" s="41" t="s">
        <v>72</v>
      </c>
      <c r="C97" s="21">
        <v>3506300</v>
      </c>
      <c r="D97" s="4">
        <v>14</v>
      </c>
      <c r="E97" s="6">
        <v>14</v>
      </c>
      <c r="F97" s="39">
        <v>350630014</v>
      </c>
      <c r="G97" s="6">
        <v>23</v>
      </c>
      <c r="H97" s="6">
        <v>11</v>
      </c>
      <c r="I97" s="3">
        <v>0.21810560000000001</v>
      </c>
      <c r="J97" s="3">
        <v>0.17279770000000003</v>
      </c>
      <c r="K97" s="3">
        <v>4.5307899999999991E-2</v>
      </c>
      <c r="L97" s="133">
        <v>0</v>
      </c>
      <c r="M97" s="133">
        <v>2.5787000000000001E-2</v>
      </c>
      <c r="N97" s="133">
        <v>1.5069600000000001E-2</v>
      </c>
      <c r="O97" s="133">
        <v>0.17703370000000002</v>
      </c>
      <c r="P97" s="133">
        <v>2.1529999999999997E-4</v>
      </c>
      <c r="Q97" s="134">
        <v>14</v>
      </c>
      <c r="R97" s="134">
        <v>0</v>
      </c>
      <c r="S97" s="122">
        <f t="shared" si="2"/>
        <v>67.64705882352942</v>
      </c>
      <c r="T97" s="122">
        <f t="shared" si="3"/>
        <v>32.352941176470587</v>
      </c>
    </row>
    <row r="98" spans="1:20" x14ac:dyDescent="0.25">
      <c r="A98" s="3">
        <v>2017</v>
      </c>
      <c r="B98" s="41" t="s">
        <v>72</v>
      </c>
      <c r="C98" s="21">
        <v>3506300</v>
      </c>
      <c r="D98" s="4">
        <v>14</v>
      </c>
      <c r="E98" s="6">
        <v>17</v>
      </c>
      <c r="F98" s="39">
        <v>350630017</v>
      </c>
      <c r="G98" s="6">
        <v>1</v>
      </c>
      <c r="H98" s="6">
        <v>1</v>
      </c>
      <c r="I98" s="3">
        <v>2.1852E-3</v>
      </c>
      <c r="J98" s="3">
        <v>2E-3</v>
      </c>
      <c r="K98" s="3">
        <v>1.852E-4</v>
      </c>
      <c r="L98" s="133">
        <v>0</v>
      </c>
      <c r="M98" s="133">
        <v>0</v>
      </c>
      <c r="N98" s="133">
        <v>0</v>
      </c>
      <c r="O98" s="133">
        <v>2E-3</v>
      </c>
      <c r="P98" s="133">
        <v>1.852E-4</v>
      </c>
      <c r="Q98" s="134">
        <v>0</v>
      </c>
      <c r="R98" s="134">
        <v>0</v>
      </c>
      <c r="S98" s="122">
        <f t="shared" si="2"/>
        <v>50</v>
      </c>
      <c r="T98" s="122">
        <f t="shared" si="3"/>
        <v>50</v>
      </c>
    </row>
    <row r="99" spans="1:20" x14ac:dyDescent="0.25">
      <c r="A99" s="3">
        <v>2017</v>
      </c>
      <c r="B99" s="41" t="s">
        <v>73</v>
      </c>
      <c r="C99" s="21">
        <v>3506359</v>
      </c>
      <c r="D99" s="4">
        <v>7</v>
      </c>
      <c r="E99" s="6">
        <v>7</v>
      </c>
      <c r="F99" s="39">
        <v>35063597</v>
      </c>
      <c r="G99" s="6">
        <v>17</v>
      </c>
      <c r="H99" s="6">
        <v>1</v>
      </c>
      <c r="I99" s="3">
        <v>1.7869192999999999</v>
      </c>
      <c r="J99" s="3">
        <v>1.7861785999999999</v>
      </c>
      <c r="K99" s="3">
        <v>7.4069999999999995E-4</v>
      </c>
      <c r="L99" s="133">
        <v>0</v>
      </c>
      <c r="M99" s="133">
        <v>0.73248609999999992</v>
      </c>
      <c r="N99" s="133">
        <v>4.8999999999999997E-6</v>
      </c>
      <c r="O99" s="133">
        <v>7.4069999999999995E-4</v>
      </c>
      <c r="P99" s="133">
        <v>1.0536875999999999</v>
      </c>
      <c r="Q99" s="134">
        <v>10</v>
      </c>
      <c r="R99" s="134">
        <v>31</v>
      </c>
      <c r="S99" s="122">
        <f t="shared" si="2"/>
        <v>94.444444444444443</v>
      </c>
      <c r="T99" s="122">
        <f t="shared" si="3"/>
        <v>5.5555555555555554</v>
      </c>
    </row>
    <row r="100" spans="1:20" x14ac:dyDescent="0.25">
      <c r="A100" s="3">
        <v>2017</v>
      </c>
      <c r="B100" s="41" t="s">
        <v>73</v>
      </c>
      <c r="C100" s="21">
        <v>3506359</v>
      </c>
      <c r="D100" s="4">
        <v>7</v>
      </c>
      <c r="E100" s="6">
        <v>6</v>
      </c>
      <c r="F100" s="39">
        <v>35063596</v>
      </c>
      <c r="G100" s="6">
        <v>0</v>
      </c>
      <c r="H100" s="6">
        <v>0</v>
      </c>
      <c r="I100" s="3">
        <v>0</v>
      </c>
      <c r="J100" s="3">
        <v>0</v>
      </c>
      <c r="K100" s="3">
        <v>0</v>
      </c>
      <c r="L100" s="133">
        <v>0</v>
      </c>
      <c r="M100" s="133">
        <v>0</v>
      </c>
      <c r="N100" s="133">
        <v>0</v>
      </c>
      <c r="O100" s="133">
        <v>0</v>
      </c>
      <c r="P100" s="133">
        <v>0</v>
      </c>
      <c r="Q100" s="134">
        <v>0</v>
      </c>
      <c r="R100" s="134">
        <v>0</v>
      </c>
      <c r="S100" s="122">
        <f t="shared" si="2"/>
        <v>0</v>
      </c>
      <c r="T100" s="122">
        <f t="shared" si="3"/>
        <v>0</v>
      </c>
    </row>
    <row r="101" spans="1:20" x14ac:dyDescent="0.25">
      <c r="A101" s="3">
        <v>2017</v>
      </c>
      <c r="B101" s="41" t="s">
        <v>74</v>
      </c>
      <c r="C101" s="21">
        <v>3506409</v>
      </c>
      <c r="D101" s="4">
        <v>19</v>
      </c>
      <c r="E101" s="6">
        <v>19</v>
      </c>
      <c r="F101" s="39">
        <v>350640919</v>
      </c>
      <c r="G101" s="6">
        <v>1</v>
      </c>
      <c r="H101" s="6">
        <v>13</v>
      </c>
      <c r="I101" s="3">
        <v>1.1822300000000001E-2</v>
      </c>
      <c r="J101" s="3">
        <v>4.6110999999999999E-3</v>
      </c>
      <c r="K101" s="3">
        <v>7.2112000000000001E-3</v>
      </c>
      <c r="L101" s="133">
        <v>0</v>
      </c>
      <c r="M101" s="133">
        <v>2.2222000000000001E-3</v>
      </c>
      <c r="N101" s="133">
        <v>4.5669999999999999E-4</v>
      </c>
      <c r="O101" s="133">
        <v>4.6515999999999997E-3</v>
      </c>
      <c r="P101" s="133">
        <v>4.4917999999999998E-3</v>
      </c>
      <c r="Q101" s="134">
        <v>1</v>
      </c>
      <c r="R101" s="134">
        <v>8</v>
      </c>
      <c r="S101" s="122">
        <f t="shared" si="2"/>
        <v>7.1428571428571423</v>
      </c>
      <c r="T101" s="122">
        <f t="shared" si="3"/>
        <v>92.857142857142861</v>
      </c>
    </row>
    <row r="102" spans="1:20" x14ac:dyDescent="0.25">
      <c r="A102" s="3">
        <v>2017</v>
      </c>
      <c r="B102" s="41" t="s">
        <v>74</v>
      </c>
      <c r="C102" s="21">
        <v>3506409</v>
      </c>
      <c r="D102" s="4">
        <v>19</v>
      </c>
      <c r="E102" s="6">
        <v>20</v>
      </c>
      <c r="F102" s="39">
        <v>350640920</v>
      </c>
      <c r="G102" s="6">
        <v>0</v>
      </c>
      <c r="H102" s="6">
        <v>0</v>
      </c>
      <c r="I102" s="3">
        <v>0</v>
      </c>
      <c r="J102" s="3">
        <v>0</v>
      </c>
      <c r="K102" s="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4">
        <v>0</v>
      </c>
      <c r="R102" s="134">
        <v>0</v>
      </c>
      <c r="S102" s="122">
        <f t="shared" si="2"/>
        <v>0</v>
      </c>
      <c r="T102" s="122">
        <f t="shared" si="3"/>
        <v>0</v>
      </c>
    </row>
    <row r="103" spans="1:20" x14ac:dyDescent="0.25">
      <c r="A103" s="3">
        <v>2017</v>
      </c>
      <c r="B103" s="41" t="s">
        <v>75</v>
      </c>
      <c r="C103" s="21">
        <v>3506508</v>
      </c>
      <c r="D103" s="4">
        <v>19</v>
      </c>
      <c r="E103" s="6">
        <v>19</v>
      </c>
      <c r="F103" s="39">
        <v>350650819</v>
      </c>
      <c r="G103" s="6">
        <v>31</v>
      </c>
      <c r="H103" s="6">
        <v>82</v>
      </c>
      <c r="I103" s="3">
        <v>0.28697909999999982</v>
      </c>
      <c r="J103" s="3">
        <v>8.0227199999999999E-2</v>
      </c>
      <c r="K103" s="3">
        <v>0.20675189999999985</v>
      </c>
      <c r="L103" s="133">
        <v>0</v>
      </c>
      <c r="M103" s="133">
        <v>0.18518519999999999</v>
      </c>
      <c r="N103" s="133">
        <v>1.2038100000000001E-2</v>
      </c>
      <c r="O103" s="133">
        <v>8.0209799999999998E-2</v>
      </c>
      <c r="P103" s="133">
        <v>9.5460000000000128E-3</v>
      </c>
      <c r="Q103" s="134">
        <v>19</v>
      </c>
      <c r="R103" s="134">
        <v>19</v>
      </c>
      <c r="S103" s="122">
        <f t="shared" si="2"/>
        <v>27.43362831858407</v>
      </c>
      <c r="T103" s="122">
        <f t="shared" si="3"/>
        <v>72.56637168141593</v>
      </c>
    </row>
    <row r="104" spans="1:20" x14ac:dyDescent="0.25">
      <c r="A104" s="3">
        <v>2017</v>
      </c>
      <c r="B104" s="41" t="s">
        <v>76</v>
      </c>
      <c r="C104" s="21">
        <v>3506607</v>
      </c>
      <c r="D104" s="4">
        <v>6</v>
      </c>
      <c r="E104" s="6">
        <v>6</v>
      </c>
      <c r="F104" s="39">
        <v>35066076</v>
      </c>
      <c r="G104" s="6">
        <v>146</v>
      </c>
      <c r="H104" s="6">
        <v>49</v>
      </c>
      <c r="I104" s="3">
        <v>0.76469290000000123</v>
      </c>
      <c r="J104" s="3">
        <v>0.74602160000000128</v>
      </c>
      <c r="K104" s="3">
        <v>1.8671299999999995E-2</v>
      </c>
      <c r="L104" s="133">
        <v>0</v>
      </c>
      <c r="M104" s="133">
        <v>0.1145834</v>
      </c>
      <c r="N104" s="133">
        <v>2.8739999999999999E-4</v>
      </c>
      <c r="O104" s="133">
        <v>0.64610270000000147</v>
      </c>
      <c r="P104" s="133">
        <v>3.7194000000000003E-3</v>
      </c>
      <c r="Q104" s="134">
        <v>26</v>
      </c>
      <c r="R104" s="134">
        <v>12</v>
      </c>
      <c r="S104" s="122">
        <f t="shared" si="2"/>
        <v>74.871794871794876</v>
      </c>
      <c r="T104" s="122">
        <f t="shared" si="3"/>
        <v>25.128205128205128</v>
      </c>
    </row>
    <row r="105" spans="1:20" x14ac:dyDescent="0.25">
      <c r="A105" s="3">
        <v>2017</v>
      </c>
      <c r="B105" s="41" t="s">
        <v>76</v>
      </c>
      <c r="C105" s="21">
        <v>3506607</v>
      </c>
      <c r="D105" s="4">
        <v>6</v>
      </c>
      <c r="E105" s="6">
        <v>7</v>
      </c>
      <c r="F105" s="39">
        <v>35066077</v>
      </c>
      <c r="G105" s="6">
        <v>0</v>
      </c>
      <c r="H105" s="6">
        <v>0</v>
      </c>
      <c r="I105" s="3">
        <v>0</v>
      </c>
      <c r="J105" s="3">
        <v>0</v>
      </c>
      <c r="K105" s="3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4">
        <v>0</v>
      </c>
      <c r="R105" s="134">
        <v>0</v>
      </c>
      <c r="S105" s="122">
        <f t="shared" si="2"/>
        <v>0</v>
      </c>
      <c r="T105" s="122">
        <f t="shared" si="3"/>
        <v>0</v>
      </c>
    </row>
    <row r="106" spans="1:20" x14ac:dyDescent="0.25">
      <c r="A106" s="3">
        <v>2017</v>
      </c>
      <c r="B106" s="41" t="s">
        <v>77</v>
      </c>
      <c r="C106" s="21">
        <v>3506706</v>
      </c>
      <c r="D106" s="4">
        <v>13</v>
      </c>
      <c r="E106" s="6">
        <v>13</v>
      </c>
      <c r="F106" s="39">
        <v>350670613</v>
      </c>
      <c r="G106" s="6">
        <v>47</v>
      </c>
      <c r="H106" s="6">
        <v>27</v>
      </c>
      <c r="I106" s="3">
        <v>1.1366943000000005</v>
      </c>
      <c r="J106" s="3">
        <v>1.0275784000000006</v>
      </c>
      <c r="K106" s="3">
        <v>0.10911589999999997</v>
      </c>
      <c r="L106" s="133">
        <v>0</v>
      </c>
      <c r="M106" s="133">
        <v>0</v>
      </c>
      <c r="N106" s="133">
        <v>0</v>
      </c>
      <c r="O106" s="133">
        <v>1.1212511000000005</v>
      </c>
      <c r="P106" s="133">
        <v>1.5443200000000002E-2</v>
      </c>
      <c r="Q106" s="134">
        <v>26</v>
      </c>
      <c r="R106" s="134">
        <v>10</v>
      </c>
      <c r="S106" s="122">
        <f t="shared" si="2"/>
        <v>63.513513513513509</v>
      </c>
      <c r="T106" s="122">
        <f t="shared" si="3"/>
        <v>36.486486486486484</v>
      </c>
    </row>
    <row r="107" spans="1:20" x14ac:dyDescent="0.25">
      <c r="A107" s="3">
        <v>2017</v>
      </c>
      <c r="B107" s="41" t="s">
        <v>78</v>
      </c>
      <c r="C107" s="21">
        <v>3506805</v>
      </c>
      <c r="D107" s="4">
        <v>13</v>
      </c>
      <c r="E107" s="6">
        <v>13</v>
      </c>
      <c r="F107" s="39">
        <v>350680513</v>
      </c>
      <c r="G107" s="6">
        <v>22</v>
      </c>
      <c r="H107" s="6">
        <v>16</v>
      </c>
      <c r="I107" s="3">
        <v>1.0247186000000001</v>
      </c>
      <c r="J107" s="3">
        <v>0.96840270000000017</v>
      </c>
      <c r="K107" s="3">
        <v>5.6315900000000002E-2</v>
      </c>
      <c r="L107" s="133">
        <v>0</v>
      </c>
      <c r="M107" s="133">
        <v>3.25381E-2</v>
      </c>
      <c r="N107" s="133">
        <v>0.25235659999999999</v>
      </c>
      <c r="O107" s="133">
        <v>0.73750790000000022</v>
      </c>
      <c r="P107" s="133">
        <v>2.3159999999999995E-3</v>
      </c>
      <c r="Q107" s="134">
        <v>1</v>
      </c>
      <c r="R107" s="134">
        <v>8</v>
      </c>
      <c r="S107" s="122">
        <f t="shared" si="2"/>
        <v>57.894736842105267</v>
      </c>
      <c r="T107" s="122">
        <f t="shared" si="3"/>
        <v>42.105263157894733</v>
      </c>
    </row>
    <row r="108" spans="1:20" x14ac:dyDescent="0.25">
      <c r="A108" s="3">
        <v>2017</v>
      </c>
      <c r="B108" s="41" t="s">
        <v>79</v>
      </c>
      <c r="C108" s="21">
        <v>3506904</v>
      </c>
      <c r="D108" s="4">
        <v>10</v>
      </c>
      <c r="E108" s="6">
        <v>10</v>
      </c>
      <c r="F108" s="39">
        <v>350690410</v>
      </c>
      <c r="G108" s="6">
        <v>11</v>
      </c>
      <c r="H108" s="6">
        <v>8</v>
      </c>
      <c r="I108" s="3">
        <v>1.8810399999999998E-2</v>
      </c>
      <c r="J108" s="3">
        <v>1.2798799999999999E-2</v>
      </c>
      <c r="K108" s="3">
        <v>6.0115999999999998E-3</v>
      </c>
      <c r="L108" s="133">
        <v>0</v>
      </c>
      <c r="M108" s="133">
        <v>1.6175999999999999E-3</v>
      </c>
      <c r="N108" s="133">
        <v>0</v>
      </c>
      <c r="O108" s="133">
        <v>1.0243E-2</v>
      </c>
      <c r="P108" s="133">
        <v>6.9497999999999999E-3</v>
      </c>
      <c r="Q108" s="134">
        <v>16</v>
      </c>
      <c r="R108" s="134">
        <v>13</v>
      </c>
      <c r="S108" s="122">
        <f t="shared" si="2"/>
        <v>57.894736842105267</v>
      </c>
      <c r="T108" s="122">
        <f t="shared" si="3"/>
        <v>42.105263157894733</v>
      </c>
    </row>
    <row r="109" spans="1:20" x14ac:dyDescent="0.25">
      <c r="A109" s="3">
        <v>2017</v>
      </c>
      <c r="B109" s="41" t="s">
        <v>79</v>
      </c>
      <c r="C109" s="21">
        <v>3506904</v>
      </c>
      <c r="D109" s="4">
        <v>10</v>
      </c>
      <c r="E109" s="6">
        <v>14</v>
      </c>
      <c r="F109" s="39">
        <v>350690414</v>
      </c>
      <c r="G109" s="6">
        <v>5</v>
      </c>
      <c r="H109" s="6">
        <v>2</v>
      </c>
      <c r="I109" s="3">
        <v>4.6074000000000002E-3</v>
      </c>
      <c r="J109" s="3">
        <v>4.5599999999999998E-3</v>
      </c>
      <c r="K109" s="3">
        <v>4.74E-5</v>
      </c>
      <c r="L109" s="133">
        <v>0</v>
      </c>
      <c r="M109" s="133">
        <v>0</v>
      </c>
      <c r="N109" s="133">
        <v>0</v>
      </c>
      <c r="O109" s="133">
        <v>5.3700000000000004E-4</v>
      </c>
      <c r="P109" s="133">
        <v>4.0704000000000001E-3</v>
      </c>
      <c r="Q109" s="134">
        <v>6</v>
      </c>
      <c r="R109" s="134">
        <v>0</v>
      </c>
      <c r="S109" s="122">
        <f t="shared" si="2"/>
        <v>71.428571428571431</v>
      </c>
      <c r="T109" s="122">
        <f t="shared" si="3"/>
        <v>28.571428571428569</v>
      </c>
    </row>
    <row r="110" spans="1:20" x14ac:dyDescent="0.25">
      <c r="A110" s="3">
        <v>2017</v>
      </c>
      <c r="B110" s="41" t="s">
        <v>80</v>
      </c>
      <c r="C110" s="21">
        <v>3507001</v>
      </c>
      <c r="D110" s="4">
        <v>10</v>
      </c>
      <c r="E110" s="6">
        <v>10</v>
      </c>
      <c r="F110" s="39">
        <v>350700110</v>
      </c>
      <c r="G110" s="6">
        <v>9</v>
      </c>
      <c r="H110" s="6">
        <v>100</v>
      </c>
      <c r="I110" s="3">
        <v>0.53579249999999967</v>
      </c>
      <c r="J110" s="3">
        <v>0.13582229999999998</v>
      </c>
      <c r="K110" s="3">
        <v>0.39997019999999972</v>
      </c>
      <c r="L110" s="133">
        <v>0</v>
      </c>
      <c r="M110" s="133">
        <v>0</v>
      </c>
      <c r="N110" s="133">
        <v>0.4404653999999999</v>
      </c>
      <c r="O110" s="133">
        <v>8.8234000000000003E-3</v>
      </c>
      <c r="P110" s="133">
        <v>8.6503700000000031E-2</v>
      </c>
      <c r="Q110" s="134">
        <v>21</v>
      </c>
      <c r="R110" s="134">
        <v>35</v>
      </c>
      <c r="S110" s="122">
        <f t="shared" si="2"/>
        <v>8.2568807339449553</v>
      </c>
      <c r="T110" s="122">
        <f t="shared" si="3"/>
        <v>91.743119266055047</v>
      </c>
    </row>
    <row r="111" spans="1:20" x14ac:dyDescent="0.25">
      <c r="A111" s="3">
        <v>2017</v>
      </c>
      <c r="B111" s="41" t="s">
        <v>81</v>
      </c>
      <c r="C111" s="21">
        <v>3507100</v>
      </c>
      <c r="D111" s="4">
        <v>5</v>
      </c>
      <c r="E111" s="6">
        <v>5</v>
      </c>
      <c r="F111" s="39">
        <v>35071005</v>
      </c>
      <c r="G111" s="6">
        <v>24</v>
      </c>
      <c r="H111" s="6">
        <v>70</v>
      </c>
      <c r="I111" s="3">
        <v>0.22363799999999995</v>
      </c>
      <c r="J111" s="3">
        <v>0.16968899999999998</v>
      </c>
      <c r="K111" s="3">
        <v>5.3948999999999983E-2</v>
      </c>
      <c r="L111" s="133">
        <v>0</v>
      </c>
      <c r="M111" s="133">
        <v>0.1148554</v>
      </c>
      <c r="N111" s="133">
        <v>6.7731099999999989E-2</v>
      </c>
      <c r="O111" s="133">
        <v>1.4185000000000001E-3</v>
      </c>
      <c r="P111" s="133">
        <v>3.9633000000000009E-2</v>
      </c>
      <c r="Q111" s="134">
        <v>13</v>
      </c>
      <c r="R111" s="134">
        <v>15</v>
      </c>
      <c r="S111" s="122">
        <f t="shared" si="2"/>
        <v>25.531914893617021</v>
      </c>
      <c r="T111" s="122">
        <f t="shared" si="3"/>
        <v>74.468085106382972</v>
      </c>
    </row>
    <row r="112" spans="1:20" x14ac:dyDescent="0.25">
      <c r="A112" s="3">
        <v>2017</v>
      </c>
      <c r="B112" s="41" t="s">
        <v>82</v>
      </c>
      <c r="C112" s="21">
        <v>3507159</v>
      </c>
      <c r="D112" s="4">
        <v>14</v>
      </c>
      <c r="E112" s="6">
        <v>14</v>
      </c>
      <c r="F112" s="39">
        <v>350715914</v>
      </c>
      <c r="G112" s="6">
        <v>7</v>
      </c>
      <c r="H112" s="6">
        <v>1</v>
      </c>
      <c r="I112" s="3">
        <v>1.0739500000000001E-2</v>
      </c>
      <c r="J112" s="3">
        <v>7.2858000000000003E-3</v>
      </c>
      <c r="K112" s="3">
        <v>3.4537000000000001E-3</v>
      </c>
      <c r="L112" s="133">
        <v>0</v>
      </c>
      <c r="M112" s="133">
        <v>6.9037000000000005E-3</v>
      </c>
      <c r="N112" s="133">
        <v>0</v>
      </c>
      <c r="O112" s="133">
        <v>3.5578000000000003E-3</v>
      </c>
      <c r="P112" s="133">
        <v>2.7800000000000004E-4</v>
      </c>
      <c r="Q112" s="134">
        <v>3</v>
      </c>
      <c r="R112" s="134">
        <v>0</v>
      </c>
      <c r="S112" s="122">
        <f t="shared" si="2"/>
        <v>87.5</v>
      </c>
      <c r="T112" s="122">
        <f t="shared" si="3"/>
        <v>12.5</v>
      </c>
    </row>
    <row r="113" spans="1:20" x14ac:dyDescent="0.25">
      <c r="A113" s="3">
        <v>2017</v>
      </c>
      <c r="B113" s="41" t="s">
        <v>83</v>
      </c>
      <c r="C113" s="21">
        <v>3507209</v>
      </c>
      <c r="D113" s="4">
        <v>21</v>
      </c>
      <c r="E113" s="6">
        <v>21</v>
      </c>
      <c r="F113" s="39">
        <v>350720921</v>
      </c>
      <c r="G113" s="6">
        <v>1</v>
      </c>
      <c r="H113" s="6">
        <v>6</v>
      </c>
      <c r="I113" s="3">
        <v>5.4965800000000002E-2</v>
      </c>
      <c r="J113" s="3">
        <v>1.5306E-3</v>
      </c>
      <c r="K113" s="3">
        <v>5.3435200000000002E-2</v>
      </c>
      <c r="L113" s="133">
        <v>0</v>
      </c>
      <c r="M113" s="133">
        <v>3.7967999999999999E-3</v>
      </c>
      <c r="N113" s="133">
        <v>5.1057900000000003E-2</v>
      </c>
      <c r="O113" s="133">
        <v>1.111E-4</v>
      </c>
      <c r="P113" s="133">
        <v>0</v>
      </c>
      <c r="Q113" s="134">
        <v>0</v>
      </c>
      <c r="R113" s="134">
        <v>0</v>
      </c>
      <c r="S113" s="122">
        <f t="shared" si="2"/>
        <v>14.285714285714285</v>
      </c>
      <c r="T113" s="122">
        <f t="shared" si="3"/>
        <v>85.714285714285708</v>
      </c>
    </row>
    <row r="114" spans="1:20" x14ac:dyDescent="0.25">
      <c r="A114" s="3">
        <v>2017</v>
      </c>
      <c r="B114" s="41" t="s">
        <v>84</v>
      </c>
      <c r="C114" s="21">
        <v>3507308</v>
      </c>
      <c r="D114" s="4">
        <v>13</v>
      </c>
      <c r="E114" s="6">
        <v>13</v>
      </c>
      <c r="F114" s="39">
        <v>350730813</v>
      </c>
      <c r="G114" s="6">
        <v>3</v>
      </c>
      <c r="H114" s="6">
        <v>6</v>
      </c>
      <c r="I114" s="3">
        <v>1.45871E-2</v>
      </c>
      <c r="J114" s="3">
        <v>3.7270000000000001E-4</v>
      </c>
      <c r="K114" s="3">
        <v>1.42144E-2</v>
      </c>
      <c r="L114" s="133">
        <v>0</v>
      </c>
      <c r="M114" s="133">
        <v>1.37755E-2</v>
      </c>
      <c r="N114" s="133">
        <v>3.926E-4</v>
      </c>
      <c r="O114" s="133">
        <v>2.3149999999999999E-4</v>
      </c>
      <c r="P114" s="133">
        <v>1.875E-4</v>
      </c>
      <c r="Q114" s="134">
        <v>0</v>
      </c>
      <c r="R114" s="134">
        <v>1</v>
      </c>
      <c r="S114" s="122">
        <f t="shared" si="2"/>
        <v>33.333333333333329</v>
      </c>
      <c r="T114" s="122">
        <f t="shared" si="3"/>
        <v>66.666666666666657</v>
      </c>
    </row>
    <row r="115" spans="1:20" x14ac:dyDescent="0.25">
      <c r="A115" s="3">
        <v>2017</v>
      </c>
      <c r="B115" s="41" t="s">
        <v>85</v>
      </c>
      <c r="C115" s="21">
        <v>3507407</v>
      </c>
      <c r="D115" s="4">
        <v>16</v>
      </c>
      <c r="E115" s="6">
        <v>16</v>
      </c>
      <c r="F115" s="39">
        <v>350740716</v>
      </c>
      <c r="G115" s="6">
        <v>22</v>
      </c>
      <c r="H115" s="6">
        <v>33</v>
      </c>
      <c r="I115" s="3">
        <v>0.72467440000000005</v>
      </c>
      <c r="J115" s="3">
        <v>0.63433550000000005</v>
      </c>
      <c r="K115" s="3">
        <v>9.0338899999999986E-2</v>
      </c>
      <c r="L115" s="133">
        <v>0</v>
      </c>
      <c r="M115" s="133">
        <v>4.9914300000000009E-2</v>
      </c>
      <c r="N115" s="133">
        <v>1.0439800000000001E-2</v>
      </c>
      <c r="O115" s="133">
        <v>0.64754149999999999</v>
      </c>
      <c r="P115" s="133">
        <v>1.6778799999999996E-2</v>
      </c>
      <c r="Q115" s="134">
        <v>7</v>
      </c>
      <c r="R115" s="134">
        <v>4</v>
      </c>
      <c r="S115" s="122">
        <f t="shared" si="2"/>
        <v>40</v>
      </c>
      <c r="T115" s="122">
        <f t="shared" si="3"/>
        <v>60</v>
      </c>
    </row>
    <row r="116" spans="1:20" x14ac:dyDescent="0.25">
      <c r="A116" s="3">
        <v>2017</v>
      </c>
      <c r="B116" s="41" t="s">
        <v>86</v>
      </c>
      <c r="C116" s="21">
        <v>3507456</v>
      </c>
      <c r="D116" s="4">
        <v>13</v>
      </c>
      <c r="E116" s="6">
        <v>13</v>
      </c>
      <c r="F116" s="39">
        <v>350745613</v>
      </c>
      <c r="G116" s="6">
        <v>3</v>
      </c>
      <c r="H116" s="6">
        <v>5</v>
      </c>
      <c r="I116" s="3">
        <v>7.4478000000000001E-3</v>
      </c>
      <c r="J116" s="3">
        <v>6.4814E-3</v>
      </c>
      <c r="K116" s="3">
        <v>9.6640000000000007E-4</v>
      </c>
      <c r="L116" s="133">
        <v>0</v>
      </c>
      <c r="M116" s="133">
        <v>0</v>
      </c>
      <c r="N116" s="133">
        <v>0</v>
      </c>
      <c r="O116" s="133">
        <v>7.1932000000000003E-3</v>
      </c>
      <c r="P116" s="133">
        <v>2.5460000000000001E-4</v>
      </c>
      <c r="Q116" s="134">
        <v>9</v>
      </c>
      <c r="R116" s="134">
        <v>3</v>
      </c>
      <c r="S116" s="122">
        <f t="shared" si="2"/>
        <v>37.5</v>
      </c>
      <c r="T116" s="122">
        <f t="shared" si="3"/>
        <v>62.5</v>
      </c>
    </row>
    <row r="117" spans="1:20" x14ac:dyDescent="0.25">
      <c r="A117" s="3">
        <v>2017</v>
      </c>
      <c r="B117" s="41" t="s">
        <v>86</v>
      </c>
      <c r="C117" s="21">
        <v>3507456</v>
      </c>
      <c r="D117" s="4">
        <v>13</v>
      </c>
      <c r="E117" s="6">
        <v>17</v>
      </c>
      <c r="F117" s="39">
        <v>350745617</v>
      </c>
      <c r="G117" s="6">
        <v>4</v>
      </c>
      <c r="H117" s="6">
        <v>4</v>
      </c>
      <c r="I117" s="3">
        <v>2.09839E-2</v>
      </c>
      <c r="J117" s="3">
        <v>2.0138900000000001E-2</v>
      </c>
      <c r="K117" s="3">
        <v>8.4499999999999994E-4</v>
      </c>
      <c r="L117" s="133">
        <v>0</v>
      </c>
      <c r="M117" s="133">
        <v>5.5559999999999995E-4</v>
      </c>
      <c r="N117" s="133">
        <v>0</v>
      </c>
      <c r="O117" s="133">
        <v>2.0138900000000001E-2</v>
      </c>
      <c r="P117" s="133">
        <v>2.8939999999999999E-4</v>
      </c>
      <c r="Q117" s="134">
        <v>3</v>
      </c>
      <c r="R117" s="134">
        <v>1</v>
      </c>
      <c r="S117" s="122">
        <f t="shared" si="2"/>
        <v>50</v>
      </c>
      <c r="T117" s="122">
        <f t="shared" si="3"/>
        <v>50</v>
      </c>
    </row>
    <row r="118" spans="1:20" x14ac:dyDescent="0.25">
      <c r="A118" s="3">
        <v>2017</v>
      </c>
      <c r="B118" s="41" t="s">
        <v>87</v>
      </c>
      <c r="C118" s="21">
        <v>3507506</v>
      </c>
      <c r="D118" s="4">
        <v>10</v>
      </c>
      <c r="E118" s="6">
        <v>10</v>
      </c>
      <c r="F118" s="39">
        <v>350750610</v>
      </c>
      <c r="G118" s="6">
        <v>16</v>
      </c>
      <c r="H118" s="6">
        <v>20</v>
      </c>
      <c r="I118" s="3">
        <v>0.11897149999999997</v>
      </c>
      <c r="J118" s="3">
        <v>0.10858579999999997</v>
      </c>
      <c r="K118" s="3">
        <v>1.0385700000000003E-2</v>
      </c>
      <c r="L118" s="133">
        <v>0</v>
      </c>
      <c r="M118" s="133">
        <v>0.10943299999999999</v>
      </c>
      <c r="N118" s="133">
        <v>2.5209E-3</v>
      </c>
      <c r="O118" s="133">
        <v>2.6665000000000005E-3</v>
      </c>
      <c r="P118" s="133">
        <v>4.3511000000000001E-3</v>
      </c>
      <c r="Q118" s="134">
        <v>17</v>
      </c>
      <c r="R118" s="134">
        <v>45</v>
      </c>
      <c r="S118" s="122">
        <f t="shared" si="2"/>
        <v>44.444444444444443</v>
      </c>
      <c r="T118" s="122">
        <f t="shared" si="3"/>
        <v>55.555555555555557</v>
      </c>
    </row>
    <row r="119" spans="1:20" x14ac:dyDescent="0.25">
      <c r="A119" s="3">
        <v>2017</v>
      </c>
      <c r="B119" s="41" t="s">
        <v>87</v>
      </c>
      <c r="C119" s="21">
        <v>3507506</v>
      </c>
      <c r="D119" s="4">
        <v>10</v>
      </c>
      <c r="E119" s="6">
        <v>5</v>
      </c>
      <c r="F119" s="39">
        <v>35075065</v>
      </c>
      <c r="G119" s="6">
        <v>0</v>
      </c>
      <c r="H119" s="6">
        <v>0</v>
      </c>
      <c r="I119" s="3">
        <v>0</v>
      </c>
      <c r="J119" s="3">
        <v>0</v>
      </c>
      <c r="K119" s="3">
        <v>0</v>
      </c>
      <c r="L119" s="133">
        <v>0</v>
      </c>
      <c r="M119" s="133">
        <v>0</v>
      </c>
      <c r="N119" s="133">
        <v>0</v>
      </c>
      <c r="O119" s="133">
        <v>0</v>
      </c>
      <c r="P119" s="133">
        <v>0</v>
      </c>
      <c r="Q119" s="134">
        <v>0</v>
      </c>
      <c r="R119" s="134">
        <v>0</v>
      </c>
      <c r="S119" s="122">
        <f t="shared" si="2"/>
        <v>0</v>
      </c>
      <c r="T119" s="122">
        <f t="shared" si="3"/>
        <v>0</v>
      </c>
    </row>
    <row r="120" spans="1:20" x14ac:dyDescent="0.25">
      <c r="A120" s="3">
        <v>2017</v>
      </c>
      <c r="B120" s="41" t="s">
        <v>87</v>
      </c>
      <c r="C120" s="21">
        <v>3507506</v>
      </c>
      <c r="D120" s="4">
        <v>10</v>
      </c>
      <c r="E120" s="6">
        <v>17</v>
      </c>
      <c r="F120" s="39">
        <v>350750617</v>
      </c>
      <c r="G120" s="6">
        <v>19</v>
      </c>
      <c r="H120" s="6">
        <v>12</v>
      </c>
      <c r="I120" s="3">
        <v>0.2200067</v>
      </c>
      <c r="J120" s="3">
        <v>0.1910753</v>
      </c>
      <c r="K120" s="3">
        <v>2.8931400000000003E-2</v>
      </c>
      <c r="L120" s="133">
        <v>0</v>
      </c>
      <c r="M120" s="133">
        <v>1.6777999999999999E-3</v>
      </c>
      <c r="N120" s="133">
        <v>0.12291669999999999</v>
      </c>
      <c r="O120" s="133">
        <v>9.2175300000000002E-2</v>
      </c>
      <c r="P120" s="133">
        <v>3.2369E-3</v>
      </c>
      <c r="Q120" s="134">
        <v>21</v>
      </c>
      <c r="R120" s="134">
        <v>3</v>
      </c>
      <c r="S120" s="122">
        <f t="shared" si="2"/>
        <v>61.29032258064516</v>
      </c>
      <c r="T120" s="122">
        <f t="shared" si="3"/>
        <v>38.70967741935484</v>
      </c>
    </row>
    <row r="121" spans="1:20" x14ac:dyDescent="0.25">
      <c r="A121" s="3">
        <v>2017</v>
      </c>
      <c r="B121" s="41" t="s">
        <v>88</v>
      </c>
      <c r="C121" s="21">
        <v>3507605</v>
      </c>
      <c r="D121" s="4">
        <v>5</v>
      </c>
      <c r="E121" s="6">
        <v>5</v>
      </c>
      <c r="F121" s="39">
        <v>35076055</v>
      </c>
      <c r="G121" s="6">
        <v>109</v>
      </c>
      <c r="H121" s="6">
        <v>533</v>
      </c>
      <c r="I121" s="3">
        <v>1.0744923999999998</v>
      </c>
      <c r="J121" s="3">
        <v>1.0020960000000001</v>
      </c>
      <c r="K121" s="3">
        <v>7.2396399999999722E-2</v>
      </c>
      <c r="L121" s="133">
        <v>0</v>
      </c>
      <c r="M121" s="133">
        <v>0.58506250000000004</v>
      </c>
      <c r="N121" s="133">
        <v>0.1114463</v>
      </c>
      <c r="O121" s="133">
        <v>0.15763849999999999</v>
      </c>
      <c r="P121" s="133">
        <v>0.22034509999999985</v>
      </c>
      <c r="Q121" s="134">
        <v>141</v>
      </c>
      <c r="R121" s="134">
        <v>175</v>
      </c>
      <c r="S121" s="122">
        <f t="shared" si="2"/>
        <v>16.978193146417446</v>
      </c>
      <c r="T121" s="122">
        <f t="shared" si="3"/>
        <v>83.021806853582561</v>
      </c>
    </row>
    <row r="122" spans="1:20" x14ac:dyDescent="0.25">
      <c r="A122" s="3">
        <v>2017</v>
      </c>
      <c r="B122" s="41" t="s">
        <v>89</v>
      </c>
      <c r="C122" s="21">
        <v>3507704</v>
      </c>
      <c r="D122" s="4">
        <v>19</v>
      </c>
      <c r="E122" s="6">
        <v>19</v>
      </c>
      <c r="F122" s="39">
        <v>350770419</v>
      </c>
      <c r="G122" s="6">
        <v>1</v>
      </c>
      <c r="H122" s="6">
        <v>3</v>
      </c>
      <c r="I122" s="3">
        <v>7.2106999999999996E-3</v>
      </c>
      <c r="J122" s="3">
        <v>7.0832999999999998E-3</v>
      </c>
      <c r="K122" s="3">
        <v>1.2740000000000001E-4</v>
      </c>
      <c r="L122" s="133">
        <v>0</v>
      </c>
      <c r="M122" s="133">
        <v>0</v>
      </c>
      <c r="N122" s="133">
        <v>0</v>
      </c>
      <c r="O122" s="133">
        <v>7.1006999999999997E-3</v>
      </c>
      <c r="P122" s="133">
        <v>1.0999999999999999E-4</v>
      </c>
      <c r="Q122" s="134">
        <v>0</v>
      </c>
      <c r="R122" s="134">
        <v>0</v>
      </c>
      <c r="S122" s="122">
        <f t="shared" si="2"/>
        <v>25</v>
      </c>
      <c r="T122" s="122">
        <f t="shared" si="3"/>
        <v>75</v>
      </c>
    </row>
    <row r="123" spans="1:20" x14ac:dyDescent="0.25">
      <c r="A123" s="3">
        <v>2017</v>
      </c>
      <c r="B123" s="41" t="s">
        <v>89</v>
      </c>
      <c r="C123" s="21">
        <v>3507704</v>
      </c>
      <c r="D123" s="4">
        <v>19</v>
      </c>
      <c r="E123" s="6">
        <v>20</v>
      </c>
      <c r="F123" s="39">
        <v>350770420</v>
      </c>
      <c r="G123" s="6">
        <v>2</v>
      </c>
      <c r="H123" s="6">
        <v>1</v>
      </c>
      <c r="I123" s="3">
        <v>3.3703700000000003E-2</v>
      </c>
      <c r="J123" s="3">
        <v>3.27222E-2</v>
      </c>
      <c r="K123" s="3">
        <v>9.8149999999999995E-4</v>
      </c>
      <c r="L123" s="133">
        <v>0</v>
      </c>
      <c r="M123" s="133">
        <v>0</v>
      </c>
      <c r="N123" s="133">
        <v>0</v>
      </c>
      <c r="O123" s="133">
        <v>3.3703700000000003E-2</v>
      </c>
      <c r="P123" s="133">
        <v>0</v>
      </c>
      <c r="Q123" s="134">
        <v>3</v>
      </c>
      <c r="R123" s="134">
        <v>8</v>
      </c>
      <c r="S123" s="122">
        <f t="shared" si="2"/>
        <v>66.666666666666657</v>
      </c>
      <c r="T123" s="122">
        <f t="shared" si="3"/>
        <v>33.333333333333329</v>
      </c>
    </row>
    <row r="124" spans="1:20" x14ac:dyDescent="0.25">
      <c r="A124" s="3">
        <v>2017</v>
      </c>
      <c r="B124" s="41" t="s">
        <v>90</v>
      </c>
      <c r="C124" s="21">
        <v>3507753</v>
      </c>
      <c r="D124" s="4">
        <v>19</v>
      </c>
      <c r="E124" s="6">
        <v>19</v>
      </c>
      <c r="F124" s="39">
        <v>350775319</v>
      </c>
      <c r="G124" s="6">
        <v>3</v>
      </c>
      <c r="H124" s="6">
        <v>8</v>
      </c>
      <c r="I124" s="3">
        <v>4.2585100000000001E-2</v>
      </c>
      <c r="J124" s="3">
        <v>3.3372699999999998E-2</v>
      </c>
      <c r="K124" s="3">
        <v>9.2124000000000008E-3</v>
      </c>
      <c r="L124" s="133">
        <v>0</v>
      </c>
      <c r="M124" s="133">
        <v>4.3292000000000001E-3</v>
      </c>
      <c r="N124" s="133">
        <v>3.7038000000000001E-3</v>
      </c>
      <c r="O124" s="133">
        <v>3.3719899999999997E-2</v>
      </c>
      <c r="P124" s="133">
        <v>8.3219999999999995E-4</v>
      </c>
      <c r="Q124" s="134">
        <v>3</v>
      </c>
      <c r="R124" s="134">
        <v>0</v>
      </c>
      <c r="S124" s="122">
        <f t="shared" si="2"/>
        <v>27.27272727272727</v>
      </c>
      <c r="T124" s="122">
        <f t="shared" si="3"/>
        <v>72.727272727272734</v>
      </c>
    </row>
    <row r="125" spans="1:20" x14ac:dyDescent="0.25">
      <c r="A125" s="3">
        <v>2017</v>
      </c>
      <c r="B125" s="41" t="s">
        <v>91</v>
      </c>
      <c r="C125" s="21">
        <v>3507803</v>
      </c>
      <c r="D125" s="4">
        <v>4</v>
      </c>
      <c r="E125" s="6">
        <v>4</v>
      </c>
      <c r="F125" s="39">
        <v>35078034</v>
      </c>
      <c r="G125" s="6">
        <v>13</v>
      </c>
      <c r="H125" s="6">
        <v>23</v>
      </c>
      <c r="I125" s="3">
        <v>0.15537679999999995</v>
      </c>
      <c r="J125" s="3">
        <v>2.9651299999999992E-2</v>
      </c>
      <c r="K125" s="3">
        <v>0.12572549999999996</v>
      </c>
      <c r="L125" s="133">
        <v>0</v>
      </c>
      <c r="M125" s="133">
        <v>0.12219899999999999</v>
      </c>
      <c r="N125" s="133">
        <v>2.8356999999999996E-3</v>
      </c>
      <c r="O125" s="133">
        <v>2.9014699999999994E-2</v>
      </c>
      <c r="P125" s="133">
        <v>1.3273999999999998E-3</v>
      </c>
      <c r="Q125" s="134">
        <v>5</v>
      </c>
      <c r="R125" s="134">
        <v>2</v>
      </c>
      <c r="S125" s="122">
        <f t="shared" si="2"/>
        <v>36.111111111111107</v>
      </c>
      <c r="T125" s="122">
        <f t="shared" si="3"/>
        <v>63.888888888888886</v>
      </c>
    </row>
    <row r="126" spans="1:20" x14ac:dyDescent="0.25">
      <c r="A126" s="3">
        <v>2017</v>
      </c>
      <c r="B126" s="41" t="s">
        <v>92</v>
      </c>
      <c r="C126" s="21">
        <v>3507902</v>
      </c>
      <c r="D126" s="4">
        <v>13</v>
      </c>
      <c r="E126" s="6">
        <v>13</v>
      </c>
      <c r="F126" s="39">
        <v>350790213</v>
      </c>
      <c r="G126" s="6">
        <v>84</v>
      </c>
      <c r="H126" s="6">
        <v>67</v>
      </c>
      <c r="I126" s="3">
        <v>0.63632210000000045</v>
      </c>
      <c r="J126" s="3">
        <v>0.57858850000000051</v>
      </c>
      <c r="K126" s="3">
        <v>5.7733599999999975E-2</v>
      </c>
      <c r="L126" s="133">
        <v>0</v>
      </c>
      <c r="M126" s="133">
        <v>0.11745370000000001</v>
      </c>
      <c r="N126" s="133">
        <v>0.1540193</v>
      </c>
      <c r="O126" s="133">
        <v>0.27982380000000012</v>
      </c>
      <c r="P126" s="133">
        <v>8.5025299999999998E-2</v>
      </c>
      <c r="Q126" s="134">
        <v>47</v>
      </c>
      <c r="R126" s="134">
        <v>36</v>
      </c>
      <c r="S126" s="122">
        <f t="shared" si="2"/>
        <v>55.629139072847678</v>
      </c>
      <c r="T126" s="122">
        <f t="shared" si="3"/>
        <v>44.370860927152314</v>
      </c>
    </row>
    <row r="127" spans="1:20" x14ac:dyDescent="0.25">
      <c r="A127" s="3">
        <v>2017</v>
      </c>
      <c r="B127" s="41" t="s">
        <v>93</v>
      </c>
      <c r="C127" s="21">
        <v>3508009</v>
      </c>
      <c r="D127" s="4">
        <v>14</v>
      </c>
      <c r="E127" s="6">
        <v>14</v>
      </c>
      <c r="F127" s="39">
        <v>350800914</v>
      </c>
      <c r="G127" s="6">
        <v>77</v>
      </c>
      <c r="H127" s="6">
        <v>4</v>
      </c>
      <c r="I127" s="3">
        <v>0.86224680000000054</v>
      </c>
      <c r="J127" s="3">
        <v>0.85905300000000051</v>
      </c>
      <c r="K127" s="3">
        <v>3.1938000000000001E-3</v>
      </c>
      <c r="L127" s="133">
        <v>3.7537037037037042E-2</v>
      </c>
      <c r="M127" s="133">
        <v>4.5298000000000005E-2</v>
      </c>
      <c r="N127" s="133">
        <v>2.72E-4</v>
      </c>
      <c r="O127" s="133">
        <v>0.80117280000000057</v>
      </c>
      <c r="P127" s="133">
        <v>1.5504E-2</v>
      </c>
      <c r="Q127" s="134">
        <v>36</v>
      </c>
      <c r="R127" s="134">
        <v>5</v>
      </c>
      <c r="S127" s="122">
        <f t="shared" si="2"/>
        <v>95.061728395061735</v>
      </c>
      <c r="T127" s="122">
        <f t="shared" si="3"/>
        <v>4.9382716049382713</v>
      </c>
    </row>
    <row r="128" spans="1:20" x14ac:dyDescent="0.25">
      <c r="A128" s="3">
        <v>2017</v>
      </c>
      <c r="B128" s="41" t="s">
        <v>94</v>
      </c>
      <c r="C128" s="21">
        <v>3508108</v>
      </c>
      <c r="D128" s="4">
        <v>19</v>
      </c>
      <c r="E128" s="6">
        <v>19</v>
      </c>
      <c r="F128" s="39">
        <v>350810819</v>
      </c>
      <c r="G128" s="6">
        <v>11</v>
      </c>
      <c r="H128" s="6">
        <v>56</v>
      </c>
      <c r="I128" s="3">
        <v>0.27197329999999997</v>
      </c>
      <c r="J128" s="3">
        <v>0.159245</v>
      </c>
      <c r="K128" s="3">
        <v>0.11272829999999998</v>
      </c>
      <c r="L128" s="133">
        <v>0</v>
      </c>
      <c r="M128" s="133">
        <v>3.7564E-2</v>
      </c>
      <c r="N128" s="133">
        <v>5.1591100000000001E-2</v>
      </c>
      <c r="O128" s="133">
        <v>0.15115060000000002</v>
      </c>
      <c r="P128" s="133">
        <v>3.1667600000000004E-2</v>
      </c>
      <c r="Q128" s="134">
        <v>5</v>
      </c>
      <c r="R128" s="134">
        <v>2</v>
      </c>
      <c r="S128" s="122">
        <f t="shared" si="2"/>
        <v>16.417910447761194</v>
      </c>
      <c r="T128" s="122">
        <f t="shared" si="3"/>
        <v>83.582089552238799</v>
      </c>
    </row>
    <row r="129" spans="1:20" x14ac:dyDescent="0.25">
      <c r="A129" s="3">
        <v>2017</v>
      </c>
      <c r="B129" s="41" t="s">
        <v>95</v>
      </c>
      <c r="C129" s="21">
        <v>3508207</v>
      </c>
      <c r="D129" s="4">
        <v>8</v>
      </c>
      <c r="E129" s="6">
        <v>8</v>
      </c>
      <c r="F129" s="39">
        <v>35082078</v>
      </c>
      <c r="G129" s="6">
        <v>10</v>
      </c>
      <c r="H129" s="6">
        <v>6</v>
      </c>
      <c r="I129" s="3">
        <v>0.17754950000000003</v>
      </c>
      <c r="J129" s="3">
        <v>0.15081340000000004</v>
      </c>
      <c r="K129" s="3">
        <v>2.6736099999999995E-2</v>
      </c>
      <c r="L129" s="133">
        <v>0</v>
      </c>
      <c r="M129" s="133">
        <v>2.0370399999999997E-2</v>
      </c>
      <c r="N129" s="133">
        <v>0.13483790000000001</v>
      </c>
      <c r="O129" s="133">
        <v>2.2008999999999997E-2</v>
      </c>
      <c r="P129" s="133">
        <v>3.322E-4</v>
      </c>
      <c r="Q129" s="134">
        <v>2</v>
      </c>
      <c r="R129" s="134">
        <v>1</v>
      </c>
      <c r="S129" s="122">
        <f t="shared" si="2"/>
        <v>62.5</v>
      </c>
      <c r="T129" s="122">
        <f t="shared" si="3"/>
        <v>37.5</v>
      </c>
    </row>
    <row r="130" spans="1:20" x14ac:dyDescent="0.25">
      <c r="A130" s="3">
        <v>2017</v>
      </c>
      <c r="B130" s="41" t="s">
        <v>96</v>
      </c>
      <c r="C130" s="21">
        <v>3508306</v>
      </c>
      <c r="D130" s="4">
        <v>17</v>
      </c>
      <c r="E130" s="6">
        <v>17</v>
      </c>
      <c r="F130" s="39">
        <v>350830617</v>
      </c>
      <c r="G130" s="6">
        <v>9</v>
      </c>
      <c r="H130" s="6">
        <v>7</v>
      </c>
      <c r="I130" s="3">
        <v>0.27460279999999998</v>
      </c>
      <c r="J130" s="3">
        <v>0.27205649999999998</v>
      </c>
      <c r="K130" s="3">
        <v>2.5462999999999996E-3</v>
      </c>
      <c r="L130" s="133">
        <v>0</v>
      </c>
      <c r="M130" s="133">
        <v>1.1296299999999999E-2</v>
      </c>
      <c r="N130" s="133">
        <v>0</v>
      </c>
      <c r="O130" s="133">
        <v>0.263156</v>
      </c>
      <c r="P130" s="133">
        <v>1.505E-4</v>
      </c>
      <c r="Q130" s="134">
        <v>2</v>
      </c>
      <c r="R130" s="134">
        <v>2</v>
      </c>
      <c r="S130" s="122">
        <f t="shared" si="2"/>
        <v>56.25</v>
      </c>
      <c r="T130" s="122">
        <f t="shared" si="3"/>
        <v>43.75</v>
      </c>
    </row>
    <row r="131" spans="1:20" x14ac:dyDescent="0.25">
      <c r="A131" s="3">
        <v>2017</v>
      </c>
      <c r="B131" s="41" t="s">
        <v>97</v>
      </c>
      <c r="C131" s="21">
        <v>3508405</v>
      </c>
      <c r="D131" s="4">
        <v>10</v>
      </c>
      <c r="E131" s="6">
        <v>10</v>
      </c>
      <c r="F131" s="39">
        <v>350840510</v>
      </c>
      <c r="G131" s="6">
        <v>2</v>
      </c>
      <c r="H131" s="6">
        <v>10</v>
      </c>
      <c r="I131" s="3">
        <v>2.4005600000000002E-2</v>
      </c>
      <c r="J131" s="3">
        <v>2.04306E-2</v>
      </c>
      <c r="K131" s="3">
        <v>3.5750000000000001E-3</v>
      </c>
      <c r="L131" s="133">
        <v>0</v>
      </c>
      <c r="M131" s="133">
        <v>2.14074E-2</v>
      </c>
      <c r="N131" s="133">
        <v>1.042E-4</v>
      </c>
      <c r="O131" s="133">
        <v>0</v>
      </c>
      <c r="P131" s="133">
        <v>2.4940000000000006E-3</v>
      </c>
      <c r="Q131" s="134">
        <v>7</v>
      </c>
      <c r="R131" s="134">
        <v>3</v>
      </c>
      <c r="S131" s="122">
        <f t="shared" ref="S131:S194" si="4">IFERROR(((G131)/(SUM($G131:$H131)))*100,0)</f>
        <v>16.666666666666664</v>
      </c>
      <c r="T131" s="122">
        <f t="shared" ref="T131:T194" si="5">IFERROR(((H131)/(SUM($G131:$H131)))*100,0)</f>
        <v>83.333333333333343</v>
      </c>
    </row>
    <row r="132" spans="1:20" x14ac:dyDescent="0.25">
      <c r="A132" s="3">
        <v>2017</v>
      </c>
      <c r="B132" s="41" t="s">
        <v>97</v>
      </c>
      <c r="C132" s="21">
        <v>3508405</v>
      </c>
      <c r="D132" s="4">
        <v>10</v>
      </c>
      <c r="E132" s="6">
        <v>5</v>
      </c>
      <c r="F132" s="39">
        <v>35084055</v>
      </c>
      <c r="G132" s="6">
        <v>9</v>
      </c>
      <c r="H132" s="6">
        <v>59</v>
      </c>
      <c r="I132" s="3">
        <v>0.3254282</v>
      </c>
      <c r="J132" s="3">
        <v>9.9748400000000001E-2</v>
      </c>
      <c r="K132" s="3">
        <v>0.22567980000000001</v>
      </c>
      <c r="L132" s="133">
        <v>0</v>
      </c>
      <c r="M132" s="133">
        <v>8.6027800000000001E-2</v>
      </c>
      <c r="N132" s="133">
        <v>7.2466899999999987E-2</v>
      </c>
      <c r="O132" s="133">
        <v>1.7022000000000001E-3</v>
      </c>
      <c r="P132" s="133">
        <v>0.16523130000000003</v>
      </c>
      <c r="Q132" s="134">
        <v>25</v>
      </c>
      <c r="R132" s="134">
        <v>44</v>
      </c>
      <c r="S132" s="122">
        <f t="shared" si="4"/>
        <v>13.23529411764706</v>
      </c>
      <c r="T132" s="122">
        <f t="shared" si="5"/>
        <v>86.764705882352942</v>
      </c>
    </row>
    <row r="133" spans="1:20" x14ac:dyDescent="0.25">
      <c r="A133" s="3">
        <v>2017</v>
      </c>
      <c r="B133" s="41" t="s">
        <v>98</v>
      </c>
      <c r="C133" s="21">
        <v>3508504</v>
      </c>
      <c r="D133" s="4">
        <v>2</v>
      </c>
      <c r="E133" s="6">
        <v>2</v>
      </c>
      <c r="F133" s="39">
        <v>35085042</v>
      </c>
      <c r="G133" s="6">
        <v>28</v>
      </c>
      <c r="H133" s="6">
        <v>91</v>
      </c>
      <c r="I133" s="3">
        <v>0.77960680000000049</v>
      </c>
      <c r="J133" s="3">
        <v>0.22020599999999999</v>
      </c>
      <c r="K133" s="3">
        <v>0.55940080000000048</v>
      </c>
      <c r="L133" s="133">
        <v>6.7111111111111107E-2</v>
      </c>
      <c r="M133" s="133">
        <v>0.3572478999999999</v>
      </c>
      <c r="N133" s="133">
        <v>0.15994919999999999</v>
      </c>
      <c r="O133" s="133">
        <v>0.19270599999999999</v>
      </c>
      <c r="P133" s="133">
        <v>6.9703699999999952E-2</v>
      </c>
      <c r="Q133" s="134">
        <v>44</v>
      </c>
      <c r="R133" s="134">
        <v>91</v>
      </c>
      <c r="S133" s="122">
        <f t="shared" si="4"/>
        <v>23.52941176470588</v>
      </c>
      <c r="T133" s="122">
        <f t="shared" si="5"/>
        <v>76.470588235294116</v>
      </c>
    </row>
    <row r="134" spans="1:20" x14ac:dyDescent="0.25">
      <c r="A134" s="3">
        <v>2017</v>
      </c>
      <c r="B134" s="41" t="s">
        <v>99</v>
      </c>
      <c r="C134" s="21">
        <v>3508603</v>
      </c>
      <c r="D134" s="4">
        <v>2</v>
      </c>
      <c r="E134" s="6">
        <v>2</v>
      </c>
      <c r="F134" s="39">
        <v>35086032</v>
      </c>
      <c r="G134" s="6">
        <v>12</v>
      </c>
      <c r="H134" s="6">
        <v>15</v>
      </c>
      <c r="I134" s="3">
        <v>0.15052810000000003</v>
      </c>
      <c r="J134" s="3">
        <v>0.14195750000000001</v>
      </c>
      <c r="K134" s="3">
        <v>8.5706000000000011E-3</v>
      </c>
      <c r="L134" s="133">
        <v>0</v>
      </c>
      <c r="M134" s="133">
        <v>9.904170000000001E-2</v>
      </c>
      <c r="N134" s="133">
        <v>1.7446799999999998E-2</v>
      </c>
      <c r="O134" s="133">
        <v>2.5216000000000002E-2</v>
      </c>
      <c r="P134" s="133">
        <v>8.8236000000000009E-3</v>
      </c>
      <c r="Q134" s="134">
        <v>16</v>
      </c>
      <c r="R134" s="134">
        <v>73</v>
      </c>
      <c r="S134" s="122">
        <f t="shared" si="4"/>
        <v>44.444444444444443</v>
      </c>
      <c r="T134" s="122">
        <f t="shared" si="5"/>
        <v>55.555555555555557</v>
      </c>
    </row>
    <row r="135" spans="1:20" x14ac:dyDescent="0.25">
      <c r="A135" s="3">
        <v>2017</v>
      </c>
      <c r="B135" s="41" t="s">
        <v>100</v>
      </c>
      <c r="C135" s="21">
        <v>3508702</v>
      </c>
      <c r="D135" s="4">
        <v>4</v>
      </c>
      <c r="E135" s="6">
        <v>4</v>
      </c>
      <c r="F135" s="39">
        <v>35087024</v>
      </c>
      <c r="G135" s="6">
        <v>27</v>
      </c>
      <c r="H135" s="6">
        <v>10</v>
      </c>
      <c r="I135" s="3">
        <v>7.9404600000000006E-2</v>
      </c>
      <c r="J135" s="3">
        <v>7.4974600000000002E-2</v>
      </c>
      <c r="K135" s="3">
        <v>4.429999999999999E-3</v>
      </c>
      <c r="L135" s="133">
        <v>1.4325722983257228E-2</v>
      </c>
      <c r="M135" s="133">
        <v>3.5599600000000002E-2</v>
      </c>
      <c r="N135" s="133">
        <v>3.1189999999999999E-4</v>
      </c>
      <c r="O135" s="133">
        <v>4.2134099999999994E-2</v>
      </c>
      <c r="P135" s="133">
        <v>1.3590000000000002E-3</v>
      </c>
      <c r="Q135" s="134">
        <v>21</v>
      </c>
      <c r="R135" s="134">
        <v>4</v>
      </c>
      <c r="S135" s="122">
        <f t="shared" si="4"/>
        <v>72.972972972972968</v>
      </c>
      <c r="T135" s="122">
        <f t="shared" si="5"/>
        <v>27.027027027027028</v>
      </c>
    </row>
    <row r="136" spans="1:20" x14ac:dyDescent="0.25">
      <c r="A136" s="3">
        <v>2017</v>
      </c>
      <c r="B136" s="41" t="s">
        <v>101</v>
      </c>
      <c r="C136" s="21">
        <v>3508801</v>
      </c>
      <c r="D136" s="4">
        <v>16</v>
      </c>
      <c r="E136" s="6">
        <v>16</v>
      </c>
      <c r="F136" s="39">
        <v>350880116</v>
      </c>
      <c r="G136" s="6">
        <v>16</v>
      </c>
      <c r="H136" s="6">
        <v>13</v>
      </c>
      <c r="I136" s="3">
        <v>0.46646939999999987</v>
      </c>
      <c r="J136" s="3">
        <v>0.45195819999999987</v>
      </c>
      <c r="K136" s="3">
        <v>1.4511200000000004E-2</v>
      </c>
      <c r="L136" s="133">
        <v>0</v>
      </c>
      <c r="M136" s="133">
        <v>1.3879599999999999E-2</v>
      </c>
      <c r="N136" s="133">
        <v>8.1326999999999997E-3</v>
      </c>
      <c r="O136" s="133">
        <v>0.44123289999999987</v>
      </c>
      <c r="P136" s="133">
        <v>3.2242E-3</v>
      </c>
      <c r="Q136" s="134">
        <v>10</v>
      </c>
      <c r="R136" s="134">
        <v>1</v>
      </c>
      <c r="S136" s="122">
        <f t="shared" si="4"/>
        <v>55.172413793103445</v>
      </c>
      <c r="T136" s="122">
        <f t="shared" si="5"/>
        <v>44.827586206896555</v>
      </c>
    </row>
    <row r="137" spans="1:20" x14ac:dyDescent="0.25">
      <c r="A137" s="3">
        <v>2017</v>
      </c>
      <c r="B137" s="41" t="s">
        <v>101</v>
      </c>
      <c r="C137" s="21">
        <v>3508801</v>
      </c>
      <c r="D137" s="4">
        <v>16</v>
      </c>
      <c r="E137" s="6">
        <v>20</v>
      </c>
      <c r="F137" s="39">
        <v>350880120</v>
      </c>
      <c r="G137" s="6">
        <v>0</v>
      </c>
      <c r="H137" s="6">
        <v>0</v>
      </c>
      <c r="I137" s="3">
        <v>0</v>
      </c>
      <c r="J137" s="3">
        <v>0</v>
      </c>
      <c r="K137" s="3">
        <v>0</v>
      </c>
      <c r="L137" s="133">
        <v>0</v>
      </c>
      <c r="M137" s="133">
        <v>0</v>
      </c>
      <c r="N137" s="133">
        <v>0</v>
      </c>
      <c r="O137" s="133">
        <v>0</v>
      </c>
      <c r="P137" s="133">
        <v>0</v>
      </c>
      <c r="Q137" s="134">
        <v>0</v>
      </c>
      <c r="R137" s="134">
        <v>0</v>
      </c>
      <c r="S137" s="122">
        <f t="shared" si="4"/>
        <v>0</v>
      </c>
      <c r="T137" s="122">
        <f t="shared" si="5"/>
        <v>0</v>
      </c>
    </row>
    <row r="138" spans="1:20" x14ac:dyDescent="0.25">
      <c r="A138" s="3">
        <v>2017</v>
      </c>
      <c r="B138" s="41" t="s">
        <v>102</v>
      </c>
      <c r="C138" s="21">
        <v>3508900</v>
      </c>
      <c r="D138" s="4">
        <v>21</v>
      </c>
      <c r="E138" s="6">
        <v>21</v>
      </c>
      <c r="F138" s="39">
        <v>350890021</v>
      </c>
      <c r="G138" s="6">
        <v>5</v>
      </c>
      <c r="H138" s="6">
        <v>6</v>
      </c>
      <c r="I138" s="3">
        <v>0.51117989999999991</v>
      </c>
      <c r="J138" s="3">
        <v>0.50419609999999992</v>
      </c>
      <c r="K138" s="3">
        <v>6.9837999999999992E-3</v>
      </c>
      <c r="L138" s="133">
        <v>0</v>
      </c>
      <c r="M138" s="133">
        <v>0.49770139999999996</v>
      </c>
      <c r="N138" s="133">
        <v>0</v>
      </c>
      <c r="O138" s="133">
        <v>0</v>
      </c>
      <c r="P138" s="133">
        <v>1.3478500000000001E-2</v>
      </c>
      <c r="Q138" s="134">
        <v>0</v>
      </c>
      <c r="R138" s="134">
        <v>5</v>
      </c>
      <c r="S138" s="122">
        <f t="shared" si="4"/>
        <v>45.454545454545453</v>
      </c>
      <c r="T138" s="122">
        <f t="shared" si="5"/>
        <v>54.54545454545454</v>
      </c>
    </row>
    <row r="139" spans="1:20" x14ac:dyDescent="0.25">
      <c r="A139" s="3">
        <v>2017</v>
      </c>
      <c r="B139" s="41" t="s">
        <v>103</v>
      </c>
      <c r="C139" s="21">
        <v>3509007</v>
      </c>
      <c r="D139" s="4">
        <v>6</v>
      </c>
      <c r="E139" s="6">
        <v>6</v>
      </c>
      <c r="F139" s="39">
        <v>35090076</v>
      </c>
      <c r="G139" s="6">
        <v>8</v>
      </c>
      <c r="H139" s="6">
        <v>41</v>
      </c>
      <c r="I139" s="3">
        <v>0.2211746</v>
      </c>
      <c r="J139" s="3">
        <v>0.18159669999999997</v>
      </c>
      <c r="K139" s="3">
        <v>3.9577900000000013E-2</v>
      </c>
      <c r="L139" s="133">
        <v>0</v>
      </c>
      <c r="M139" s="133">
        <v>0</v>
      </c>
      <c r="N139" s="133">
        <v>0.204404</v>
      </c>
      <c r="O139" s="133">
        <v>1.3962999999999998E-3</v>
      </c>
      <c r="P139" s="133">
        <v>1.5374300000000002E-2</v>
      </c>
      <c r="Q139" s="134">
        <v>9</v>
      </c>
      <c r="R139" s="134">
        <v>82</v>
      </c>
      <c r="S139" s="122">
        <f t="shared" si="4"/>
        <v>16.326530612244898</v>
      </c>
      <c r="T139" s="122">
        <f t="shared" si="5"/>
        <v>83.673469387755105</v>
      </c>
    </row>
    <row r="140" spans="1:20" x14ac:dyDescent="0.25">
      <c r="A140" s="3">
        <v>2017</v>
      </c>
      <c r="B140" s="41" t="s">
        <v>104</v>
      </c>
      <c r="C140" s="21">
        <v>3509106</v>
      </c>
      <c r="D140" s="4">
        <v>22</v>
      </c>
      <c r="E140" s="6">
        <v>22</v>
      </c>
      <c r="F140" s="39">
        <v>350910622</v>
      </c>
      <c r="G140" s="6">
        <v>2</v>
      </c>
      <c r="H140" s="6">
        <v>10</v>
      </c>
      <c r="I140" s="3">
        <v>6.2453299999999989E-2</v>
      </c>
      <c r="J140" s="3">
        <v>3.2607999999999998E-2</v>
      </c>
      <c r="K140" s="3">
        <v>2.9845299999999995E-2</v>
      </c>
      <c r="L140" s="133">
        <v>0</v>
      </c>
      <c r="M140" s="133">
        <v>7.2700000000000004E-3</v>
      </c>
      <c r="N140" s="133">
        <v>0</v>
      </c>
      <c r="O140" s="133">
        <v>3.125E-2</v>
      </c>
      <c r="P140" s="133">
        <v>2.3933299999999998E-2</v>
      </c>
      <c r="Q140" s="134">
        <v>0</v>
      </c>
      <c r="R140" s="134">
        <v>5</v>
      </c>
      <c r="S140" s="122">
        <f t="shared" si="4"/>
        <v>16.666666666666664</v>
      </c>
      <c r="T140" s="122">
        <f t="shared" si="5"/>
        <v>83.333333333333343</v>
      </c>
    </row>
    <row r="141" spans="1:20" x14ac:dyDescent="0.25">
      <c r="A141" s="3">
        <v>2017</v>
      </c>
      <c r="B141" s="41" t="s">
        <v>104</v>
      </c>
      <c r="C141" s="21">
        <v>3509106</v>
      </c>
      <c r="D141" s="4">
        <v>22</v>
      </c>
      <c r="E141" s="6">
        <v>21</v>
      </c>
      <c r="F141" s="39">
        <v>350910621</v>
      </c>
      <c r="G141" s="6">
        <v>0</v>
      </c>
      <c r="H141" s="6">
        <v>3</v>
      </c>
      <c r="I141" s="3">
        <v>1.3650000000000001E-4</v>
      </c>
      <c r="J141" s="3">
        <v>0</v>
      </c>
      <c r="K141" s="3">
        <v>1.3650000000000001E-4</v>
      </c>
      <c r="L141" s="133">
        <v>5.4764237696600715E-2</v>
      </c>
      <c r="M141" s="133">
        <v>0</v>
      </c>
      <c r="N141" s="133">
        <v>0</v>
      </c>
      <c r="O141" s="133">
        <v>1.1340000000000001E-4</v>
      </c>
      <c r="P141" s="133">
        <v>2.3099999999999999E-5</v>
      </c>
      <c r="Q141" s="134">
        <v>0</v>
      </c>
      <c r="R141" s="134">
        <v>0</v>
      </c>
      <c r="S141" s="122">
        <f t="shared" si="4"/>
        <v>0</v>
      </c>
      <c r="T141" s="122">
        <f t="shared" si="5"/>
        <v>100</v>
      </c>
    </row>
    <row r="142" spans="1:20" x14ac:dyDescent="0.25">
      <c r="A142" s="3">
        <v>2017</v>
      </c>
      <c r="B142" s="41" t="s">
        <v>105</v>
      </c>
      <c r="C142" s="21">
        <v>3509205</v>
      </c>
      <c r="D142" s="4">
        <v>6</v>
      </c>
      <c r="E142" s="6">
        <v>6</v>
      </c>
      <c r="F142" s="39">
        <v>35092056</v>
      </c>
      <c r="G142" s="6">
        <v>6</v>
      </c>
      <c r="H142" s="6">
        <v>96</v>
      </c>
      <c r="I142" s="3">
        <v>0.31050600000000006</v>
      </c>
      <c r="J142" s="3">
        <v>0.12126329999999999</v>
      </c>
      <c r="K142" s="3">
        <v>0.18924270000000004</v>
      </c>
      <c r="L142" s="133">
        <v>0</v>
      </c>
      <c r="M142" s="133">
        <v>0.17180129999999999</v>
      </c>
      <c r="N142" s="133">
        <v>8.6446600000000012E-2</v>
      </c>
      <c r="O142" s="133">
        <v>3.4700000000000003E-5</v>
      </c>
      <c r="P142" s="133">
        <v>5.2223400000000003E-2</v>
      </c>
      <c r="Q142" s="134">
        <v>6</v>
      </c>
      <c r="R142" s="134">
        <v>109</v>
      </c>
      <c r="S142" s="122">
        <f t="shared" si="4"/>
        <v>5.8823529411764701</v>
      </c>
      <c r="T142" s="122">
        <f t="shared" si="5"/>
        <v>94.117647058823522</v>
      </c>
    </row>
    <row r="143" spans="1:20" x14ac:dyDescent="0.25">
      <c r="A143" s="3">
        <v>2017</v>
      </c>
      <c r="B143" s="41" t="s">
        <v>105</v>
      </c>
      <c r="C143" s="21">
        <v>3509205</v>
      </c>
      <c r="D143" s="4">
        <v>6</v>
      </c>
      <c r="E143" s="6">
        <v>10</v>
      </c>
      <c r="F143" s="39">
        <v>350920510</v>
      </c>
      <c r="G143" s="6">
        <v>0</v>
      </c>
      <c r="H143" s="6">
        <v>0</v>
      </c>
      <c r="I143" s="3">
        <v>0</v>
      </c>
      <c r="J143" s="3">
        <v>0</v>
      </c>
      <c r="K143" s="3">
        <v>0</v>
      </c>
      <c r="L143" s="133">
        <v>0</v>
      </c>
      <c r="M143" s="133">
        <v>0</v>
      </c>
      <c r="N143" s="133">
        <v>0</v>
      </c>
      <c r="O143" s="133">
        <v>0</v>
      </c>
      <c r="P143" s="133">
        <v>0</v>
      </c>
      <c r="Q143" s="134">
        <v>0</v>
      </c>
      <c r="R143" s="134">
        <v>0</v>
      </c>
      <c r="S143" s="122">
        <f t="shared" si="4"/>
        <v>0</v>
      </c>
      <c r="T143" s="122">
        <f t="shared" si="5"/>
        <v>0</v>
      </c>
    </row>
    <row r="144" spans="1:20" x14ac:dyDescent="0.25">
      <c r="A144" s="3">
        <v>2017</v>
      </c>
      <c r="B144" s="41" t="s">
        <v>106</v>
      </c>
      <c r="C144" s="21">
        <v>3509254</v>
      </c>
      <c r="D144" s="4">
        <v>11</v>
      </c>
      <c r="E144" s="6">
        <v>11</v>
      </c>
      <c r="F144" s="39">
        <v>350925411</v>
      </c>
      <c r="G144" s="6">
        <v>16</v>
      </c>
      <c r="H144" s="6">
        <v>11</v>
      </c>
      <c r="I144" s="3">
        <v>1.2778185999999998</v>
      </c>
      <c r="J144" s="3">
        <v>1.2684434999999998</v>
      </c>
      <c r="K144" s="3">
        <v>9.3751000000000008E-3</v>
      </c>
      <c r="L144" s="133">
        <v>0</v>
      </c>
      <c r="M144" s="133">
        <v>9.438619999999999E-2</v>
      </c>
      <c r="N144" s="133">
        <v>1.1744641</v>
      </c>
      <c r="O144" s="133">
        <v>3.8334000000000003E-3</v>
      </c>
      <c r="P144" s="133">
        <v>5.1348999999999995E-3</v>
      </c>
      <c r="Q144" s="134">
        <v>11</v>
      </c>
      <c r="R144" s="134">
        <v>17</v>
      </c>
      <c r="S144" s="122">
        <f t="shared" si="4"/>
        <v>59.259259259259252</v>
      </c>
      <c r="T144" s="122">
        <f t="shared" si="5"/>
        <v>40.74074074074074</v>
      </c>
    </row>
    <row r="145" spans="1:20" x14ac:dyDescent="0.25">
      <c r="A145" s="3">
        <v>2017</v>
      </c>
      <c r="B145" s="41" t="s">
        <v>107</v>
      </c>
      <c r="C145" s="21">
        <v>3509304</v>
      </c>
      <c r="D145" s="4">
        <v>15</v>
      </c>
      <c r="E145" s="6">
        <v>15</v>
      </c>
      <c r="F145" s="39">
        <v>350930415</v>
      </c>
      <c r="G145" s="6">
        <v>30</v>
      </c>
      <c r="H145" s="6">
        <v>20</v>
      </c>
      <c r="I145" s="3">
        <v>0.44881040000000005</v>
      </c>
      <c r="J145" s="3">
        <v>0.33564610000000006</v>
      </c>
      <c r="K145" s="3">
        <v>0.11316429999999998</v>
      </c>
      <c r="L145" s="133">
        <v>0</v>
      </c>
      <c r="M145" s="133">
        <v>5.8332999999999996E-3</v>
      </c>
      <c r="N145" s="133">
        <v>8.7849999999999994E-4</v>
      </c>
      <c r="O145" s="133">
        <v>0.43816489999999997</v>
      </c>
      <c r="P145" s="133">
        <v>3.9337E-3</v>
      </c>
      <c r="Q145" s="134">
        <v>9</v>
      </c>
      <c r="R145" s="134">
        <v>13</v>
      </c>
      <c r="S145" s="122">
        <f t="shared" si="4"/>
        <v>60</v>
      </c>
      <c r="T145" s="122">
        <f t="shared" si="5"/>
        <v>40</v>
      </c>
    </row>
    <row r="146" spans="1:20" x14ac:dyDescent="0.25">
      <c r="A146" s="3">
        <v>2017</v>
      </c>
      <c r="B146" s="41" t="s">
        <v>108</v>
      </c>
      <c r="C146" s="21">
        <v>3509403</v>
      </c>
      <c r="D146" s="4">
        <v>4</v>
      </c>
      <c r="E146" s="6">
        <v>4</v>
      </c>
      <c r="F146" s="39">
        <v>35094034</v>
      </c>
      <c r="G146" s="6">
        <v>72</v>
      </c>
      <c r="H146" s="6">
        <v>50</v>
      </c>
      <c r="I146" s="3">
        <v>0.40372569999999991</v>
      </c>
      <c r="J146" s="3">
        <v>0.36047309999999994</v>
      </c>
      <c r="K146" s="3">
        <v>4.3252599999999974E-2</v>
      </c>
      <c r="L146" s="133">
        <v>8.2458206494165409E-2</v>
      </c>
      <c r="M146" s="133">
        <v>0.12131939999999999</v>
      </c>
      <c r="N146" s="133">
        <v>4.1355599999999999E-2</v>
      </c>
      <c r="O146" s="133">
        <v>0.20090769999999999</v>
      </c>
      <c r="P146" s="133">
        <v>4.014299999999995E-2</v>
      </c>
      <c r="Q146" s="134">
        <v>31</v>
      </c>
      <c r="R146" s="134">
        <v>14</v>
      </c>
      <c r="S146" s="122">
        <f t="shared" si="4"/>
        <v>59.016393442622949</v>
      </c>
      <c r="T146" s="122">
        <f t="shared" si="5"/>
        <v>40.983606557377051</v>
      </c>
    </row>
    <row r="147" spans="1:20" x14ac:dyDescent="0.25">
      <c r="A147" s="3">
        <v>2017</v>
      </c>
      <c r="B147" s="41" t="s">
        <v>109</v>
      </c>
      <c r="C147" s="21">
        <v>3509452</v>
      </c>
      <c r="D147" s="4">
        <v>14</v>
      </c>
      <c r="E147" s="6">
        <v>14</v>
      </c>
      <c r="F147" s="39">
        <v>350945214</v>
      </c>
      <c r="G147" s="6">
        <v>15</v>
      </c>
      <c r="H147" s="6">
        <v>8</v>
      </c>
      <c r="I147" s="3">
        <v>0.13751780000000002</v>
      </c>
      <c r="J147" s="3">
        <v>0.10847150000000003</v>
      </c>
      <c r="K147" s="3">
        <v>2.9046299999999997E-2</v>
      </c>
      <c r="L147" s="133">
        <v>9.113039066463724E-2</v>
      </c>
      <c r="M147" s="133">
        <v>2.6430599999999999E-2</v>
      </c>
      <c r="N147" s="133">
        <v>6.2500000000000001E-4</v>
      </c>
      <c r="O147" s="133">
        <v>0.10268910000000002</v>
      </c>
      <c r="P147" s="133">
        <v>7.7730999999999998E-3</v>
      </c>
      <c r="Q147" s="134">
        <v>7</v>
      </c>
      <c r="R147" s="134">
        <v>1</v>
      </c>
      <c r="S147" s="122">
        <f t="shared" si="4"/>
        <v>65.217391304347828</v>
      </c>
      <c r="T147" s="122">
        <f t="shared" si="5"/>
        <v>34.782608695652172</v>
      </c>
    </row>
    <row r="148" spans="1:20" x14ac:dyDescent="0.25">
      <c r="A148" s="3">
        <v>2017</v>
      </c>
      <c r="B148" s="41" t="s">
        <v>110</v>
      </c>
      <c r="C148" s="21">
        <v>3509502</v>
      </c>
      <c r="D148" s="4">
        <v>5</v>
      </c>
      <c r="E148" s="6">
        <v>5</v>
      </c>
      <c r="F148" s="39">
        <v>35095025</v>
      </c>
      <c r="G148" s="6">
        <v>118</v>
      </c>
      <c r="H148" s="6">
        <v>777</v>
      </c>
      <c r="I148" s="3">
        <v>5.3991909999999956</v>
      </c>
      <c r="J148" s="3">
        <v>4.726806499999995</v>
      </c>
      <c r="K148" s="3">
        <v>0.67238450000000027</v>
      </c>
      <c r="L148" s="133">
        <v>0</v>
      </c>
      <c r="M148" s="133">
        <v>4.5550533</v>
      </c>
      <c r="N148" s="133">
        <v>0.1954795</v>
      </c>
      <c r="O148" s="133">
        <v>8.5417699999999999E-2</v>
      </c>
      <c r="P148" s="133">
        <v>0.56324049999999892</v>
      </c>
      <c r="Q148" s="134">
        <v>298</v>
      </c>
      <c r="R148" s="134">
        <v>724</v>
      </c>
      <c r="S148" s="122">
        <f t="shared" si="4"/>
        <v>13.184357541899441</v>
      </c>
      <c r="T148" s="122">
        <f t="shared" si="5"/>
        <v>86.815642458100555</v>
      </c>
    </row>
    <row r="149" spans="1:20" x14ac:dyDescent="0.25">
      <c r="A149" s="3">
        <v>2017</v>
      </c>
      <c r="B149" s="41" t="s">
        <v>111</v>
      </c>
      <c r="C149" s="21">
        <v>3509601</v>
      </c>
      <c r="D149" s="4">
        <v>5</v>
      </c>
      <c r="E149" s="6">
        <v>5</v>
      </c>
      <c r="F149" s="39">
        <v>35096015</v>
      </c>
      <c r="G149" s="6">
        <v>8</v>
      </c>
      <c r="H149" s="6">
        <v>31</v>
      </c>
      <c r="I149" s="3">
        <v>0.54674220000000018</v>
      </c>
      <c r="J149" s="3">
        <v>0.52534860000000017</v>
      </c>
      <c r="K149" s="3">
        <v>2.1393600000000009E-2</v>
      </c>
      <c r="L149" s="133">
        <v>0</v>
      </c>
      <c r="M149" s="133">
        <v>0.35611110000000001</v>
      </c>
      <c r="N149" s="133">
        <v>0.17479739999999999</v>
      </c>
      <c r="O149" s="133">
        <v>1.6945E-3</v>
      </c>
      <c r="P149" s="133">
        <v>1.4139200000000003E-2</v>
      </c>
      <c r="Q149" s="134">
        <v>7</v>
      </c>
      <c r="R149" s="134">
        <v>76</v>
      </c>
      <c r="S149" s="122">
        <f t="shared" si="4"/>
        <v>20.512820512820511</v>
      </c>
      <c r="T149" s="122">
        <f t="shared" si="5"/>
        <v>79.487179487179489</v>
      </c>
    </row>
    <row r="150" spans="1:20" x14ac:dyDescent="0.25">
      <c r="A150" s="3">
        <v>2017</v>
      </c>
      <c r="B150" s="41" t="s">
        <v>112</v>
      </c>
      <c r="C150" s="21">
        <v>3509700</v>
      </c>
      <c r="D150" s="4">
        <v>1</v>
      </c>
      <c r="E150" s="6">
        <v>1</v>
      </c>
      <c r="F150" s="39">
        <v>35097001</v>
      </c>
      <c r="G150" s="6">
        <v>38</v>
      </c>
      <c r="H150" s="6">
        <v>20</v>
      </c>
      <c r="I150" s="3">
        <v>0.97622760000000031</v>
      </c>
      <c r="J150" s="3">
        <v>0.97195450000000028</v>
      </c>
      <c r="K150" s="3">
        <v>4.2730999999999993E-3</v>
      </c>
      <c r="L150" s="133">
        <v>0</v>
      </c>
      <c r="M150" s="133">
        <v>0.26999989999999996</v>
      </c>
      <c r="N150" s="133">
        <v>1.9829000000000001E-3</v>
      </c>
      <c r="O150" s="133">
        <v>0.69092120000000012</v>
      </c>
      <c r="P150" s="133">
        <v>1.33236E-2</v>
      </c>
      <c r="Q150" s="134">
        <v>19</v>
      </c>
      <c r="R150" s="134">
        <v>104</v>
      </c>
      <c r="S150" s="122">
        <f t="shared" si="4"/>
        <v>65.517241379310349</v>
      </c>
      <c r="T150" s="122">
        <f t="shared" si="5"/>
        <v>34.482758620689658</v>
      </c>
    </row>
    <row r="151" spans="1:20" x14ac:dyDescent="0.25">
      <c r="A151" s="3">
        <v>2017</v>
      </c>
      <c r="B151" s="41" t="s">
        <v>113</v>
      </c>
      <c r="C151" s="21">
        <v>3509809</v>
      </c>
      <c r="D151" s="4">
        <v>17</v>
      </c>
      <c r="E151" s="6">
        <v>17</v>
      </c>
      <c r="F151" s="39">
        <v>350980917</v>
      </c>
      <c r="G151" s="6">
        <v>12</v>
      </c>
      <c r="H151" s="6">
        <v>9</v>
      </c>
      <c r="I151" s="3">
        <v>0.263349</v>
      </c>
      <c r="J151" s="3">
        <v>0.26301160000000001</v>
      </c>
      <c r="K151" s="3">
        <v>3.3740000000000002E-4</v>
      </c>
      <c r="L151" s="133">
        <v>0</v>
      </c>
      <c r="M151" s="133">
        <v>0</v>
      </c>
      <c r="N151" s="133">
        <v>5.8000000000000004E-6</v>
      </c>
      <c r="O151" s="133">
        <v>0.25799939999999999</v>
      </c>
      <c r="P151" s="133">
        <v>5.3438000000000001E-3</v>
      </c>
      <c r="Q151" s="134">
        <v>11</v>
      </c>
      <c r="R151" s="134">
        <v>3</v>
      </c>
      <c r="S151" s="122">
        <f t="shared" si="4"/>
        <v>57.142857142857139</v>
      </c>
      <c r="T151" s="122">
        <f t="shared" si="5"/>
        <v>42.857142857142854</v>
      </c>
    </row>
    <row r="152" spans="1:20" x14ac:dyDescent="0.25">
      <c r="A152" s="3">
        <v>2017</v>
      </c>
      <c r="B152" s="41" t="s">
        <v>114</v>
      </c>
      <c r="C152" s="21">
        <v>3509908</v>
      </c>
      <c r="D152" s="4">
        <v>11</v>
      </c>
      <c r="E152" s="6">
        <v>11</v>
      </c>
      <c r="F152" s="39">
        <v>350990811</v>
      </c>
      <c r="G152" s="6">
        <v>21</v>
      </c>
      <c r="H152" s="6">
        <v>5</v>
      </c>
      <c r="I152" s="3">
        <v>0.28051539999999991</v>
      </c>
      <c r="J152" s="3">
        <v>0.2802098999999999</v>
      </c>
      <c r="K152" s="3">
        <v>3.055E-4</v>
      </c>
      <c r="L152" s="133">
        <v>0</v>
      </c>
      <c r="M152" s="133">
        <v>0.11651109999999999</v>
      </c>
      <c r="N152" s="133">
        <v>8.4890000000000009E-4</v>
      </c>
      <c r="O152" s="133">
        <v>0.16277170000000002</v>
      </c>
      <c r="P152" s="133">
        <v>3.8369999999999995E-4</v>
      </c>
      <c r="Q152" s="134">
        <v>12</v>
      </c>
      <c r="R152" s="134">
        <v>25</v>
      </c>
      <c r="S152" s="122">
        <f t="shared" si="4"/>
        <v>80.769230769230774</v>
      </c>
      <c r="T152" s="122">
        <f t="shared" si="5"/>
        <v>19.230769230769234</v>
      </c>
    </row>
    <row r="153" spans="1:20" x14ac:dyDescent="0.25">
      <c r="A153" s="3">
        <v>2017</v>
      </c>
      <c r="B153" s="41" t="s">
        <v>115</v>
      </c>
      <c r="C153" s="21">
        <v>3509957</v>
      </c>
      <c r="D153" s="4">
        <v>2</v>
      </c>
      <c r="E153" s="6">
        <v>2</v>
      </c>
      <c r="F153" s="39">
        <v>35099572</v>
      </c>
      <c r="G153" s="6">
        <v>7</v>
      </c>
      <c r="H153" s="6">
        <v>5</v>
      </c>
      <c r="I153" s="3">
        <v>3.8307600000000004E-2</v>
      </c>
      <c r="J153" s="3">
        <v>1.8115300000000001E-2</v>
      </c>
      <c r="K153" s="3">
        <v>2.0192300000000003E-2</v>
      </c>
      <c r="L153" s="133">
        <v>0</v>
      </c>
      <c r="M153" s="133">
        <v>1.9583400000000001E-2</v>
      </c>
      <c r="N153" s="133">
        <v>4.5839999999999998E-4</v>
      </c>
      <c r="O153" s="133">
        <v>1.6031899999999998E-2</v>
      </c>
      <c r="P153" s="133">
        <v>2.2339E-3</v>
      </c>
      <c r="Q153" s="134">
        <v>1</v>
      </c>
      <c r="R153" s="134">
        <v>10</v>
      </c>
      <c r="S153" s="122">
        <f t="shared" si="4"/>
        <v>58.333333333333336</v>
      </c>
      <c r="T153" s="122">
        <f t="shared" si="5"/>
        <v>41.666666666666671</v>
      </c>
    </row>
    <row r="154" spans="1:20" x14ac:dyDescent="0.25">
      <c r="A154" s="3">
        <v>2017</v>
      </c>
      <c r="B154" s="41" t="s">
        <v>116</v>
      </c>
      <c r="C154" s="21">
        <v>3510005</v>
      </c>
      <c r="D154" s="4">
        <v>17</v>
      </c>
      <c r="E154" s="6">
        <v>17</v>
      </c>
      <c r="F154" s="39">
        <v>351000517</v>
      </c>
      <c r="G154" s="6">
        <v>26</v>
      </c>
      <c r="H154" s="6">
        <v>38</v>
      </c>
      <c r="I154" s="3">
        <v>0.37619520000000001</v>
      </c>
      <c r="J154" s="3">
        <v>0.23871070000000003</v>
      </c>
      <c r="K154" s="3">
        <v>0.13748449999999998</v>
      </c>
      <c r="L154" s="133">
        <v>6.0746353373921869E-2</v>
      </c>
      <c r="M154" s="133">
        <v>6.7130000000000002E-3</v>
      </c>
      <c r="N154" s="133">
        <v>0.11779820000000001</v>
      </c>
      <c r="O154" s="133">
        <v>0.23624080000000003</v>
      </c>
      <c r="P154" s="133">
        <v>1.5443199999999999E-2</v>
      </c>
      <c r="Q154" s="134">
        <v>26</v>
      </c>
      <c r="R154" s="134">
        <v>2</v>
      </c>
      <c r="S154" s="122">
        <f t="shared" si="4"/>
        <v>40.625</v>
      </c>
      <c r="T154" s="122">
        <f t="shared" si="5"/>
        <v>59.375</v>
      </c>
    </row>
    <row r="155" spans="1:20" x14ac:dyDescent="0.25">
      <c r="A155" s="3">
        <v>2017</v>
      </c>
      <c r="B155" s="41" t="s">
        <v>117</v>
      </c>
      <c r="C155" s="21">
        <v>3510104</v>
      </c>
      <c r="D155" s="4">
        <v>15</v>
      </c>
      <c r="E155" s="6">
        <v>15</v>
      </c>
      <c r="F155" s="39">
        <v>351010415</v>
      </c>
      <c r="G155" s="6">
        <v>0</v>
      </c>
      <c r="H155" s="6">
        <v>7</v>
      </c>
      <c r="I155" s="3">
        <v>9.5946999999999994E-3</v>
      </c>
      <c r="J155" s="3">
        <v>0</v>
      </c>
      <c r="K155" s="3">
        <v>9.5946999999999994E-3</v>
      </c>
      <c r="L155" s="133">
        <v>0</v>
      </c>
      <c r="M155" s="133">
        <v>3.4721999999999999E-3</v>
      </c>
      <c r="N155" s="133">
        <v>5.0000000000000001E-3</v>
      </c>
      <c r="O155" s="133">
        <v>9.722E-4</v>
      </c>
      <c r="P155" s="133">
        <v>1.5029999999999999E-4</v>
      </c>
      <c r="Q155" s="134">
        <v>0</v>
      </c>
      <c r="R155" s="134">
        <v>1</v>
      </c>
      <c r="S155" s="122">
        <f t="shared" si="4"/>
        <v>0</v>
      </c>
      <c r="T155" s="122">
        <f t="shared" si="5"/>
        <v>100</v>
      </c>
    </row>
    <row r="156" spans="1:20" x14ac:dyDescent="0.25">
      <c r="A156" s="3">
        <v>2017</v>
      </c>
      <c r="B156" s="41" t="s">
        <v>117</v>
      </c>
      <c r="C156" s="21">
        <v>3510104</v>
      </c>
      <c r="D156" s="4">
        <v>15</v>
      </c>
      <c r="E156" s="6">
        <v>16</v>
      </c>
      <c r="F156" s="39">
        <v>351010416</v>
      </c>
      <c r="G156" s="6">
        <v>2</v>
      </c>
      <c r="H156" s="6">
        <v>3</v>
      </c>
      <c r="I156" s="3">
        <v>4.0080900000000003E-2</v>
      </c>
      <c r="J156" s="3">
        <v>1.3888899999999999E-2</v>
      </c>
      <c r="K156" s="3">
        <v>2.6192000000000003E-2</v>
      </c>
      <c r="L156" s="133">
        <v>0</v>
      </c>
      <c r="M156" s="133">
        <v>0</v>
      </c>
      <c r="N156" s="133">
        <v>0</v>
      </c>
      <c r="O156" s="133">
        <v>2.9664200000000002E-2</v>
      </c>
      <c r="P156" s="133">
        <v>1.0416699999999999E-2</v>
      </c>
      <c r="Q156" s="134">
        <v>0</v>
      </c>
      <c r="R156" s="134">
        <v>0</v>
      </c>
      <c r="S156" s="122">
        <f t="shared" si="4"/>
        <v>40</v>
      </c>
      <c r="T156" s="122">
        <f t="shared" si="5"/>
        <v>60</v>
      </c>
    </row>
    <row r="157" spans="1:20" x14ac:dyDescent="0.25">
      <c r="A157" s="3">
        <v>2017</v>
      </c>
      <c r="B157" s="41" t="s">
        <v>118</v>
      </c>
      <c r="C157" s="21">
        <v>3510153</v>
      </c>
      <c r="D157" s="4">
        <v>17</v>
      </c>
      <c r="E157" s="6">
        <v>17</v>
      </c>
      <c r="F157" s="39">
        <v>351015317</v>
      </c>
      <c r="G157" s="6">
        <v>2</v>
      </c>
      <c r="H157" s="6">
        <v>2</v>
      </c>
      <c r="I157" s="3">
        <v>1.7785700000000002E-2</v>
      </c>
      <c r="J157" s="3">
        <v>1.7175900000000001E-2</v>
      </c>
      <c r="K157" s="3">
        <v>6.0980000000000008E-4</v>
      </c>
      <c r="L157" s="133">
        <v>0</v>
      </c>
      <c r="M157" s="133">
        <v>0</v>
      </c>
      <c r="N157" s="133">
        <v>1.042E-4</v>
      </c>
      <c r="O157" s="133">
        <v>1.7175900000000001E-2</v>
      </c>
      <c r="P157" s="133">
        <v>5.0560000000000004E-4</v>
      </c>
      <c r="Q157" s="134">
        <v>2</v>
      </c>
      <c r="R157" s="134">
        <v>0</v>
      </c>
      <c r="S157" s="122">
        <f t="shared" si="4"/>
        <v>50</v>
      </c>
      <c r="T157" s="122">
        <f t="shared" si="5"/>
        <v>50</v>
      </c>
    </row>
    <row r="158" spans="1:20" x14ac:dyDescent="0.25">
      <c r="A158" s="3">
        <v>2017</v>
      </c>
      <c r="B158" s="41" t="s">
        <v>119</v>
      </c>
      <c r="C158" s="21">
        <v>3510203</v>
      </c>
      <c r="D158" s="4">
        <v>14</v>
      </c>
      <c r="E158" s="6">
        <v>14</v>
      </c>
      <c r="F158" s="39">
        <v>351020314</v>
      </c>
      <c r="G158" s="6">
        <v>80</v>
      </c>
      <c r="H158" s="6">
        <v>21</v>
      </c>
      <c r="I158" s="3">
        <v>0.31054859999999995</v>
      </c>
      <c r="J158" s="3">
        <v>0.30498309999999995</v>
      </c>
      <c r="K158" s="3">
        <v>5.5654999999999993E-3</v>
      </c>
      <c r="L158" s="133">
        <v>0</v>
      </c>
      <c r="M158" s="133">
        <v>9.0712500000000001E-2</v>
      </c>
      <c r="N158" s="133">
        <v>1.1342000000000001E-3</v>
      </c>
      <c r="O158" s="133">
        <v>0.21725810000000001</v>
      </c>
      <c r="P158" s="133">
        <v>1.4438000000000005E-3</v>
      </c>
      <c r="Q158" s="134">
        <v>58</v>
      </c>
      <c r="R158" s="134">
        <v>23</v>
      </c>
      <c r="S158" s="122">
        <f t="shared" si="4"/>
        <v>79.207920792079207</v>
      </c>
      <c r="T158" s="122">
        <f t="shared" si="5"/>
        <v>20.792079207920793</v>
      </c>
    </row>
    <row r="159" spans="1:20" x14ac:dyDescent="0.25">
      <c r="A159" s="3">
        <v>2017</v>
      </c>
      <c r="B159" s="41" t="s">
        <v>120</v>
      </c>
      <c r="C159" s="21">
        <v>3510302</v>
      </c>
      <c r="D159" s="4">
        <v>10</v>
      </c>
      <c r="E159" s="6">
        <v>10</v>
      </c>
      <c r="F159" s="39">
        <v>351030210</v>
      </c>
      <c r="G159" s="6">
        <v>8</v>
      </c>
      <c r="H159" s="6">
        <v>16</v>
      </c>
      <c r="I159" s="3">
        <v>0.41741940000000005</v>
      </c>
      <c r="J159" s="3">
        <v>0.40009880000000003</v>
      </c>
      <c r="K159" s="3">
        <v>1.7320599999999995E-2</v>
      </c>
      <c r="L159" s="133">
        <v>0</v>
      </c>
      <c r="M159" s="133">
        <v>0.25111119999999998</v>
      </c>
      <c r="N159" s="133">
        <v>8.6799999999999996E-5</v>
      </c>
      <c r="O159" s="133">
        <v>0.16487890000000002</v>
      </c>
      <c r="P159" s="133">
        <v>1.3424999999999999E-3</v>
      </c>
      <c r="Q159" s="134">
        <v>11</v>
      </c>
      <c r="R159" s="134">
        <v>13</v>
      </c>
      <c r="S159" s="122">
        <f t="shared" si="4"/>
        <v>33.333333333333329</v>
      </c>
      <c r="T159" s="122">
        <f t="shared" si="5"/>
        <v>66.666666666666657</v>
      </c>
    </row>
    <row r="160" spans="1:20" x14ac:dyDescent="0.25">
      <c r="A160" s="3">
        <v>2017</v>
      </c>
      <c r="B160" s="41" t="s">
        <v>121</v>
      </c>
      <c r="C160" s="21">
        <v>3510401</v>
      </c>
      <c r="D160" s="4">
        <v>5</v>
      </c>
      <c r="E160" s="6">
        <v>5</v>
      </c>
      <c r="F160" s="39">
        <v>35104015</v>
      </c>
      <c r="G160" s="6">
        <v>17</v>
      </c>
      <c r="H160" s="6">
        <v>145</v>
      </c>
      <c r="I160" s="3">
        <v>0.38040189999999974</v>
      </c>
      <c r="J160" s="3">
        <v>0.15367719999999993</v>
      </c>
      <c r="K160" s="3">
        <v>0.22672469999999978</v>
      </c>
      <c r="L160" s="133">
        <v>0</v>
      </c>
      <c r="M160" s="133">
        <v>0.23701589999999997</v>
      </c>
      <c r="N160" s="133">
        <v>0.10925890000000003</v>
      </c>
      <c r="O160" s="133">
        <v>1.2487999999999999E-2</v>
      </c>
      <c r="P160" s="133">
        <v>2.1639099999999994E-2</v>
      </c>
      <c r="Q160" s="134">
        <v>34</v>
      </c>
      <c r="R160" s="134">
        <v>61</v>
      </c>
      <c r="S160" s="122">
        <f t="shared" si="4"/>
        <v>10.493827160493826</v>
      </c>
      <c r="T160" s="122">
        <f t="shared" si="5"/>
        <v>89.506172839506178</v>
      </c>
    </row>
    <row r="161" spans="1:20" x14ac:dyDescent="0.25">
      <c r="A161" s="3">
        <v>2017</v>
      </c>
      <c r="B161" s="41" t="s">
        <v>122</v>
      </c>
      <c r="C161" s="21">
        <v>3510500</v>
      </c>
      <c r="D161" s="4">
        <v>3</v>
      </c>
      <c r="E161" s="6">
        <v>3</v>
      </c>
      <c r="F161" s="39">
        <v>35105003</v>
      </c>
      <c r="G161" s="6">
        <v>38</v>
      </c>
      <c r="H161" s="6">
        <v>12</v>
      </c>
      <c r="I161" s="3">
        <v>0.85212969999999999</v>
      </c>
      <c r="J161" s="3">
        <v>0.83684510000000001</v>
      </c>
      <c r="K161" s="3">
        <v>1.5284600000000002E-2</v>
      </c>
      <c r="L161" s="133">
        <v>0</v>
      </c>
      <c r="M161" s="133">
        <v>0.70363880000000001</v>
      </c>
      <c r="N161" s="133">
        <v>1.1125399999999999E-2</v>
      </c>
      <c r="O161" s="133">
        <v>1.9931000000000003E-3</v>
      </c>
      <c r="P161" s="133">
        <v>0.1353724</v>
      </c>
      <c r="Q161" s="134">
        <v>15</v>
      </c>
      <c r="R161" s="134">
        <v>130</v>
      </c>
      <c r="S161" s="122">
        <f t="shared" si="4"/>
        <v>76</v>
      </c>
      <c r="T161" s="122">
        <f t="shared" si="5"/>
        <v>24</v>
      </c>
    </row>
    <row r="162" spans="1:20" x14ac:dyDescent="0.25">
      <c r="A162" s="3">
        <v>2017</v>
      </c>
      <c r="B162" s="41" t="s">
        <v>123</v>
      </c>
      <c r="C162" s="21">
        <v>3510609</v>
      </c>
      <c r="D162" s="4">
        <v>6</v>
      </c>
      <c r="E162" s="6">
        <v>6</v>
      </c>
      <c r="F162" s="39">
        <v>35106096</v>
      </c>
      <c r="G162" s="6">
        <v>2</v>
      </c>
      <c r="H162" s="6">
        <v>28</v>
      </c>
      <c r="I162" s="3">
        <v>1.0798178</v>
      </c>
      <c r="J162" s="3">
        <v>1.0509264</v>
      </c>
      <c r="K162" s="3">
        <v>2.8891400000000001E-2</v>
      </c>
      <c r="L162" s="133">
        <v>0</v>
      </c>
      <c r="M162" s="133">
        <v>1.05</v>
      </c>
      <c r="N162" s="133">
        <v>6.6333000000000008E-3</v>
      </c>
      <c r="O162" s="133">
        <v>0</v>
      </c>
      <c r="P162" s="133">
        <v>2.31845E-2</v>
      </c>
      <c r="Q162" s="134">
        <v>9</v>
      </c>
      <c r="R162" s="134">
        <v>81</v>
      </c>
      <c r="S162" s="122">
        <f t="shared" si="4"/>
        <v>6.666666666666667</v>
      </c>
      <c r="T162" s="122">
        <f t="shared" si="5"/>
        <v>93.333333333333329</v>
      </c>
    </row>
    <row r="163" spans="1:20" x14ac:dyDescent="0.25">
      <c r="A163" s="3">
        <v>2017</v>
      </c>
      <c r="B163" s="41" t="s">
        <v>124</v>
      </c>
      <c r="C163" s="21">
        <v>3510708</v>
      </c>
      <c r="D163" s="4">
        <v>15</v>
      </c>
      <c r="E163" s="6">
        <v>15</v>
      </c>
      <c r="F163" s="39">
        <v>351070815</v>
      </c>
      <c r="G163" s="6">
        <v>17</v>
      </c>
      <c r="H163" s="6">
        <v>15</v>
      </c>
      <c r="I163" s="3">
        <v>0.10948669999999999</v>
      </c>
      <c r="J163" s="3">
        <v>0.10430039999999999</v>
      </c>
      <c r="K163" s="3">
        <v>5.1863000000000005E-3</v>
      </c>
      <c r="L163" s="133">
        <v>0.33316080035514967</v>
      </c>
      <c r="M163" s="133">
        <v>0</v>
      </c>
      <c r="N163" s="133">
        <v>1.4422999999999999E-3</v>
      </c>
      <c r="O163" s="133">
        <v>0.106768</v>
      </c>
      <c r="P163" s="133">
        <v>1.2763999999999998E-3</v>
      </c>
      <c r="Q163" s="134">
        <v>1</v>
      </c>
      <c r="R163" s="134">
        <v>1</v>
      </c>
      <c r="S163" s="122">
        <f t="shared" si="4"/>
        <v>53.125</v>
      </c>
      <c r="T163" s="122">
        <f t="shared" si="5"/>
        <v>46.875</v>
      </c>
    </row>
    <row r="164" spans="1:20" x14ac:dyDescent="0.25">
      <c r="A164" s="3">
        <v>2017</v>
      </c>
      <c r="B164" s="41" t="s">
        <v>125</v>
      </c>
      <c r="C164" s="21">
        <v>3510807</v>
      </c>
      <c r="D164" s="4">
        <v>4</v>
      </c>
      <c r="E164" s="6">
        <v>4</v>
      </c>
      <c r="F164" s="39">
        <v>35108074</v>
      </c>
      <c r="G164" s="6">
        <v>169</v>
      </c>
      <c r="H164" s="6">
        <v>27</v>
      </c>
      <c r="I164" s="3">
        <v>1.5810054000000004</v>
      </c>
      <c r="J164" s="3">
        <v>1.5558855000000005</v>
      </c>
      <c r="K164" s="3">
        <v>2.5119900000000001E-2</v>
      </c>
      <c r="L164" s="133">
        <v>4.8944063926940638E-2</v>
      </c>
      <c r="M164" s="133">
        <v>3.1064999999999999E-3</v>
      </c>
      <c r="N164" s="133">
        <v>2.4855999999999997E-3</v>
      </c>
      <c r="O164" s="133">
        <v>1.5681715000000007</v>
      </c>
      <c r="P164" s="133">
        <v>7.2417999999999996E-3</v>
      </c>
      <c r="Q164" s="134">
        <v>63</v>
      </c>
      <c r="R164" s="134">
        <v>8</v>
      </c>
      <c r="S164" s="122">
        <f t="shared" si="4"/>
        <v>86.224489795918373</v>
      </c>
      <c r="T164" s="122">
        <f t="shared" si="5"/>
        <v>13.77551020408163</v>
      </c>
    </row>
    <row r="165" spans="1:20" x14ac:dyDescent="0.25">
      <c r="A165" s="3">
        <v>2017</v>
      </c>
      <c r="B165" s="41" t="s">
        <v>125</v>
      </c>
      <c r="C165" s="21">
        <v>3510807</v>
      </c>
      <c r="D165" s="4">
        <v>4</v>
      </c>
      <c r="E165" s="6">
        <v>9</v>
      </c>
      <c r="F165" s="39">
        <v>35108079</v>
      </c>
      <c r="G165" s="6">
        <v>108</v>
      </c>
      <c r="H165" s="6">
        <v>12</v>
      </c>
      <c r="I165" s="3">
        <v>1.5758823000000006</v>
      </c>
      <c r="J165" s="3">
        <v>1.5743343000000005</v>
      </c>
      <c r="K165" s="3">
        <v>1.5480000000000001E-3</v>
      </c>
      <c r="L165" s="133">
        <v>9.9160419837645869E-2</v>
      </c>
      <c r="M165" s="133">
        <v>0</v>
      </c>
      <c r="N165" s="133">
        <v>8.4209999999999992E-4</v>
      </c>
      <c r="O165" s="133">
        <v>1.5673066000000004</v>
      </c>
      <c r="P165" s="133">
        <v>7.7335999999999993E-3</v>
      </c>
      <c r="Q165" s="134">
        <v>51</v>
      </c>
      <c r="R165" s="134">
        <v>2</v>
      </c>
      <c r="S165" s="122">
        <f t="shared" si="4"/>
        <v>90</v>
      </c>
      <c r="T165" s="122">
        <f t="shared" si="5"/>
        <v>10</v>
      </c>
    </row>
    <row r="166" spans="1:20" x14ac:dyDescent="0.25">
      <c r="A166" s="3">
        <v>2017</v>
      </c>
      <c r="B166" s="41" t="s">
        <v>126</v>
      </c>
      <c r="C166" s="21">
        <v>3510906</v>
      </c>
      <c r="D166" s="4">
        <v>4</v>
      </c>
      <c r="E166" s="6">
        <v>4</v>
      </c>
      <c r="F166" s="39">
        <v>35109064</v>
      </c>
      <c r="G166" s="6">
        <v>25</v>
      </c>
      <c r="H166" s="6">
        <v>7</v>
      </c>
      <c r="I166" s="3">
        <v>6.4822099999999994E-2</v>
      </c>
      <c r="J166" s="3">
        <v>6.0298399999999995E-2</v>
      </c>
      <c r="K166" s="3">
        <v>4.5236999999999986E-3</v>
      </c>
      <c r="L166" s="133">
        <v>0</v>
      </c>
      <c r="M166" s="133">
        <v>4.7943999999999999E-3</v>
      </c>
      <c r="N166" s="133">
        <v>0</v>
      </c>
      <c r="O166" s="133">
        <v>5.7894499999999995E-2</v>
      </c>
      <c r="P166" s="133">
        <v>2.1332E-3</v>
      </c>
      <c r="Q166" s="134">
        <v>12</v>
      </c>
      <c r="R166" s="134">
        <v>3</v>
      </c>
      <c r="S166" s="122">
        <f t="shared" si="4"/>
        <v>78.125</v>
      </c>
      <c r="T166" s="122">
        <f t="shared" si="5"/>
        <v>21.875</v>
      </c>
    </row>
    <row r="167" spans="1:20" x14ac:dyDescent="0.25">
      <c r="A167" s="3">
        <v>2017</v>
      </c>
      <c r="B167" s="41" t="s">
        <v>126</v>
      </c>
      <c r="C167" s="21">
        <v>3510906</v>
      </c>
      <c r="D167" s="4">
        <v>4</v>
      </c>
      <c r="E167" s="6">
        <v>8</v>
      </c>
      <c r="F167" s="39">
        <v>35109068</v>
      </c>
      <c r="G167" s="6">
        <v>1</v>
      </c>
      <c r="H167" s="6">
        <v>0</v>
      </c>
      <c r="I167" s="3">
        <v>4.0000000000000001E-3</v>
      </c>
      <c r="J167" s="3">
        <v>4.0000000000000001E-3</v>
      </c>
      <c r="K167" s="3">
        <v>0</v>
      </c>
      <c r="L167" s="133">
        <v>0</v>
      </c>
      <c r="M167" s="133">
        <v>0</v>
      </c>
      <c r="N167" s="133">
        <v>0</v>
      </c>
      <c r="O167" s="133">
        <v>4.0000000000000001E-3</v>
      </c>
      <c r="P167" s="133">
        <v>0</v>
      </c>
      <c r="Q167" s="134">
        <v>1</v>
      </c>
      <c r="R167" s="134">
        <v>0</v>
      </c>
      <c r="S167" s="122">
        <f t="shared" si="4"/>
        <v>100</v>
      </c>
      <c r="T167" s="122">
        <f t="shared" si="5"/>
        <v>0</v>
      </c>
    </row>
    <row r="168" spans="1:20" x14ac:dyDescent="0.25">
      <c r="A168" s="3">
        <v>2017</v>
      </c>
      <c r="B168" s="41" t="s">
        <v>127</v>
      </c>
      <c r="C168" s="21">
        <v>3511003</v>
      </c>
      <c r="D168" s="4">
        <v>19</v>
      </c>
      <c r="E168" s="6">
        <v>19</v>
      </c>
      <c r="F168" s="39">
        <v>351100319</v>
      </c>
      <c r="G168" s="6">
        <v>5</v>
      </c>
      <c r="H168" s="6">
        <v>54</v>
      </c>
      <c r="I168" s="3">
        <v>0.11729169999999998</v>
      </c>
      <c r="J168" s="3">
        <v>1.56507E-2</v>
      </c>
      <c r="K168" s="3">
        <v>0.10164099999999998</v>
      </c>
      <c r="L168" s="133">
        <v>8.8278951040081169E-2</v>
      </c>
      <c r="M168" s="133">
        <v>6.7164499999999988E-2</v>
      </c>
      <c r="N168" s="133">
        <v>2.5699999999999997E-2</v>
      </c>
      <c r="O168" s="133">
        <v>1.56507E-2</v>
      </c>
      <c r="P168" s="133">
        <v>8.7764999999999996E-3</v>
      </c>
      <c r="Q168" s="134">
        <v>1</v>
      </c>
      <c r="R168" s="134">
        <v>11</v>
      </c>
      <c r="S168" s="122">
        <f t="shared" si="4"/>
        <v>8.4745762711864394</v>
      </c>
      <c r="T168" s="122">
        <f t="shared" si="5"/>
        <v>91.525423728813564</v>
      </c>
    </row>
    <row r="169" spans="1:20" x14ac:dyDescent="0.25">
      <c r="A169" s="3">
        <v>2017</v>
      </c>
      <c r="B169" s="41" t="s">
        <v>127</v>
      </c>
      <c r="C169" s="21">
        <v>3511003</v>
      </c>
      <c r="D169" s="4">
        <v>19</v>
      </c>
      <c r="E169" s="6">
        <v>20</v>
      </c>
      <c r="F169" s="39">
        <v>351100320</v>
      </c>
      <c r="G169" s="6">
        <v>0</v>
      </c>
      <c r="H169" s="6">
        <v>0</v>
      </c>
      <c r="I169" s="3">
        <v>0</v>
      </c>
      <c r="J169" s="3">
        <v>0</v>
      </c>
      <c r="K169" s="3">
        <v>0</v>
      </c>
      <c r="L169" s="133">
        <v>0</v>
      </c>
      <c r="M169" s="133">
        <v>0</v>
      </c>
      <c r="N169" s="133">
        <v>0</v>
      </c>
      <c r="O169" s="133">
        <v>0</v>
      </c>
      <c r="P169" s="133">
        <v>0</v>
      </c>
      <c r="Q169" s="134">
        <v>0</v>
      </c>
      <c r="R169" s="134">
        <v>0</v>
      </c>
      <c r="S169" s="122">
        <f t="shared" si="4"/>
        <v>0</v>
      </c>
      <c r="T169" s="122">
        <f t="shared" si="5"/>
        <v>0</v>
      </c>
    </row>
    <row r="170" spans="1:20" x14ac:dyDescent="0.25">
      <c r="A170" s="3">
        <v>2017</v>
      </c>
      <c r="B170" s="41" t="s">
        <v>128</v>
      </c>
      <c r="C170" s="21">
        <v>3511102</v>
      </c>
      <c r="D170" s="4">
        <v>15</v>
      </c>
      <c r="E170" s="6">
        <v>15</v>
      </c>
      <c r="F170" s="39">
        <v>351110215</v>
      </c>
      <c r="G170" s="6">
        <v>9</v>
      </c>
      <c r="H170" s="6">
        <v>340</v>
      </c>
      <c r="I170" s="3">
        <v>1.4153096000000025</v>
      </c>
      <c r="J170" s="3">
        <v>0.27177589999999996</v>
      </c>
      <c r="K170" s="3">
        <v>1.1435337000000025</v>
      </c>
      <c r="L170" s="133">
        <v>0</v>
      </c>
      <c r="M170" s="133">
        <v>0.5818747999999998</v>
      </c>
      <c r="N170" s="133">
        <v>0.30465659999999989</v>
      </c>
      <c r="O170" s="133">
        <v>0.47785810000000006</v>
      </c>
      <c r="P170" s="133">
        <v>5.0920099999999913E-2</v>
      </c>
      <c r="Q170" s="134">
        <v>11</v>
      </c>
      <c r="R170" s="134">
        <v>110</v>
      </c>
      <c r="S170" s="122">
        <f t="shared" si="4"/>
        <v>2.5787965616045847</v>
      </c>
      <c r="T170" s="122">
        <f t="shared" si="5"/>
        <v>97.421203438395423</v>
      </c>
    </row>
    <row r="171" spans="1:20" x14ac:dyDescent="0.25">
      <c r="A171" s="3">
        <v>2017</v>
      </c>
      <c r="B171" s="41" t="s">
        <v>128</v>
      </c>
      <c r="C171" s="21">
        <v>3511102</v>
      </c>
      <c r="D171" s="4">
        <v>15</v>
      </c>
      <c r="E171" s="6">
        <v>16</v>
      </c>
      <c r="F171" s="39">
        <v>351110216</v>
      </c>
      <c r="G171" s="6">
        <v>2</v>
      </c>
      <c r="H171" s="6">
        <v>0</v>
      </c>
      <c r="I171" s="3">
        <v>5.3473000000000001E-3</v>
      </c>
      <c r="J171" s="3">
        <v>5.3473000000000001E-3</v>
      </c>
      <c r="K171" s="3">
        <v>0</v>
      </c>
      <c r="L171" s="133">
        <v>0</v>
      </c>
      <c r="M171" s="133">
        <v>0</v>
      </c>
      <c r="N171" s="133">
        <v>0</v>
      </c>
      <c r="O171" s="133">
        <v>5.3473000000000001E-3</v>
      </c>
      <c r="P171" s="133">
        <v>0</v>
      </c>
      <c r="Q171" s="134">
        <v>2</v>
      </c>
      <c r="R171" s="134">
        <v>1</v>
      </c>
      <c r="S171" s="122">
        <f t="shared" si="4"/>
        <v>100</v>
      </c>
      <c r="T171" s="122">
        <f t="shared" si="5"/>
        <v>0</v>
      </c>
    </row>
    <row r="172" spans="1:20" x14ac:dyDescent="0.25">
      <c r="A172" s="3">
        <v>2017</v>
      </c>
      <c r="B172" s="41" t="s">
        <v>129</v>
      </c>
      <c r="C172" s="21">
        <v>3511201</v>
      </c>
      <c r="D172" s="4">
        <v>15</v>
      </c>
      <c r="E172" s="6">
        <v>15</v>
      </c>
      <c r="F172" s="39">
        <v>351120115</v>
      </c>
      <c r="G172" s="6">
        <v>3</v>
      </c>
      <c r="H172" s="6">
        <v>19</v>
      </c>
      <c r="I172" s="3">
        <v>0.11969629999999999</v>
      </c>
      <c r="J172" s="3">
        <v>8.6533499999999999E-2</v>
      </c>
      <c r="K172" s="3">
        <v>3.3162799999999992E-2</v>
      </c>
      <c r="L172" s="133">
        <v>0</v>
      </c>
      <c r="M172" s="133">
        <v>2.7777700000000002E-2</v>
      </c>
      <c r="N172" s="133">
        <v>2.1064999999999999E-3</v>
      </c>
      <c r="O172" s="133">
        <v>8.8558299999999993E-2</v>
      </c>
      <c r="P172" s="133">
        <v>1.2538E-3</v>
      </c>
      <c r="Q172" s="134">
        <v>1</v>
      </c>
      <c r="R172" s="134">
        <v>7</v>
      </c>
      <c r="S172" s="122">
        <f t="shared" si="4"/>
        <v>13.636363636363635</v>
      </c>
      <c r="T172" s="122">
        <f t="shared" si="5"/>
        <v>86.36363636363636</v>
      </c>
    </row>
    <row r="173" spans="1:20" x14ac:dyDescent="0.25">
      <c r="A173" s="3">
        <v>2017</v>
      </c>
      <c r="B173" s="41" t="s">
        <v>130</v>
      </c>
      <c r="C173" s="21">
        <v>3511300</v>
      </c>
      <c r="D173" s="4">
        <v>15</v>
      </c>
      <c r="E173" s="6">
        <v>15</v>
      </c>
      <c r="F173" s="39">
        <v>351130015</v>
      </c>
      <c r="G173" s="6">
        <v>5</v>
      </c>
      <c r="H173" s="6">
        <v>40</v>
      </c>
      <c r="I173" s="3">
        <v>7.8291899999999998E-2</v>
      </c>
      <c r="J173" s="3">
        <v>1.7661099999999999E-2</v>
      </c>
      <c r="K173" s="3">
        <v>6.0630799999999999E-2</v>
      </c>
      <c r="L173" s="133">
        <v>0</v>
      </c>
      <c r="M173" s="133">
        <v>4.2008000000000004E-2</v>
      </c>
      <c r="N173" s="133">
        <v>4.6752999999999994E-3</v>
      </c>
      <c r="O173" s="133">
        <v>1.7790199999999999E-2</v>
      </c>
      <c r="P173" s="133">
        <v>1.3818400000000002E-2</v>
      </c>
      <c r="Q173" s="134">
        <v>9</v>
      </c>
      <c r="R173" s="134">
        <v>8</v>
      </c>
      <c r="S173" s="122">
        <f t="shared" si="4"/>
        <v>11.111111111111111</v>
      </c>
      <c r="T173" s="122">
        <f t="shared" si="5"/>
        <v>88.888888888888886</v>
      </c>
    </row>
    <row r="174" spans="1:20" x14ac:dyDescent="0.25">
      <c r="A174" s="3">
        <v>2017</v>
      </c>
      <c r="B174" s="41" t="s">
        <v>130</v>
      </c>
      <c r="C174" s="21">
        <v>3511300</v>
      </c>
      <c r="D174" s="4">
        <v>15</v>
      </c>
      <c r="E174" s="6">
        <v>16</v>
      </c>
      <c r="F174" s="39">
        <v>351130016</v>
      </c>
      <c r="G174" s="6">
        <v>1</v>
      </c>
      <c r="H174" s="6">
        <v>1</v>
      </c>
      <c r="I174" s="3">
        <v>5.0463000000000001E-3</v>
      </c>
      <c r="J174" s="3">
        <v>5.0000000000000001E-3</v>
      </c>
      <c r="K174" s="3">
        <v>4.6300000000000001E-5</v>
      </c>
      <c r="L174" s="133">
        <v>0</v>
      </c>
      <c r="M174" s="133">
        <v>0</v>
      </c>
      <c r="N174" s="133">
        <v>0</v>
      </c>
      <c r="O174" s="133">
        <v>5.0000000000000001E-3</v>
      </c>
      <c r="P174" s="133">
        <v>4.6300000000000001E-5</v>
      </c>
      <c r="Q174" s="134">
        <v>7</v>
      </c>
      <c r="R174" s="134">
        <v>0</v>
      </c>
      <c r="S174" s="122">
        <f t="shared" si="4"/>
        <v>50</v>
      </c>
      <c r="T174" s="122">
        <f t="shared" si="5"/>
        <v>50</v>
      </c>
    </row>
    <row r="175" spans="1:20" x14ac:dyDescent="0.25">
      <c r="A175" s="3">
        <v>2017</v>
      </c>
      <c r="B175" s="41" t="s">
        <v>131</v>
      </c>
      <c r="C175" s="21">
        <v>3511409</v>
      </c>
      <c r="D175" s="4">
        <v>17</v>
      </c>
      <c r="E175" s="6">
        <v>17</v>
      </c>
      <c r="F175" s="39">
        <v>351140917</v>
      </c>
      <c r="G175" s="6">
        <v>13</v>
      </c>
      <c r="H175" s="6">
        <v>7</v>
      </c>
      <c r="I175" s="3">
        <v>0.13728029999999999</v>
      </c>
      <c r="J175" s="3">
        <v>6.8134700000000006E-2</v>
      </c>
      <c r="K175" s="3">
        <v>6.9145599999999988E-2</v>
      </c>
      <c r="L175" s="133">
        <v>0</v>
      </c>
      <c r="M175" s="133">
        <v>1.85185E-2</v>
      </c>
      <c r="N175" s="133">
        <v>5.95679E-2</v>
      </c>
      <c r="O175" s="133">
        <v>4.6968900000000001E-2</v>
      </c>
      <c r="P175" s="133">
        <v>1.2225E-2</v>
      </c>
      <c r="Q175" s="134">
        <v>2</v>
      </c>
      <c r="R175" s="134">
        <v>2</v>
      </c>
      <c r="S175" s="122">
        <f t="shared" si="4"/>
        <v>65</v>
      </c>
      <c r="T175" s="122">
        <f t="shared" si="5"/>
        <v>35</v>
      </c>
    </row>
    <row r="176" spans="1:20" x14ac:dyDescent="0.25">
      <c r="A176" s="3">
        <v>2017</v>
      </c>
      <c r="B176" s="41" t="s">
        <v>131</v>
      </c>
      <c r="C176" s="21">
        <v>3511409</v>
      </c>
      <c r="D176" s="4">
        <v>17</v>
      </c>
      <c r="E176" s="6">
        <v>14</v>
      </c>
      <c r="F176" s="39">
        <v>351140914</v>
      </c>
      <c r="G176" s="6">
        <v>16</v>
      </c>
      <c r="H176" s="6">
        <v>4</v>
      </c>
      <c r="I176" s="3">
        <v>8.4959699999999999E-2</v>
      </c>
      <c r="J176" s="3">
        <v>8.3707400000000001E-2</v>
      </c>
      <c r="K176" s="3">
        <v>1.2523E-3</v>
      </c>
      <c r="L176" s="133">
        <v>6.4286846778285139E-2</v>
      </c>
      <c r="M176" s="133">
        <v>0</v>
      </c>
      <c r="N176" s="133">
        <v>1.0092500000000001E-2</v>
      </c>
      <c r="O176" s="133">
        <v>7.4448200000000006E-2</v>
      </c>
      <c r="P176" s="133">
        <v>4.1899999999999999E-4</v>
      </c>
      <c r="Q176" s="134">
        <v>4</v>
      </c>
      <c r="R176" s="134">
        <v>1</v>
      </c>
      <c r="S176" s="122">
        <f t="shared" si="4"/>
        <v>80</v>
      </c>
      <c r="T176" s="122">
        <f t="shared" si="5"/>
        <v>20</v>
      </c>
    </row>
    <row r="177" spans="1:20" x14ac:dyDescent="0.25">
      <c r="A177" s="3">
        <v>2017</v>
      </c>
      <c r="B177" s="41" t="s">
        <v>132</v>
      </c>
      <c r="C177" s="21">
        <v>3511508</v>
      </c>
      <c r="D177" s="4">
        <v>10</v>
      </c>
      <c r="E177" s="6">
        <v>10</v>
      </c>
      <c r="F177" s="39">
        <v>351150810</v>
      </c>
      <c r="G177" s="6">
        <v>15</v>
      </c>
      <c r="H177" s="6">
        <v>19</v>
      </c>
      <c r="I177" s="3">
        <v>0.37754240000000006</v>
      </c>
      <c r="J177" s="3">
        <v>0.36794740000000004</v>
      </c>
      <c r="K177" s="3">
        <v>9.5949999999999994E-3</v>
      </c>
      <c r="L177" s="133">
        <v>0</v>
      </c>
      <c r="M177" s="133">
        <v>0.2111944</v>
      </c>
      <c r="N177" s="133">
        <v>0.1601081</v>
      </c>
      <c r="O177" s="133">
        <v>2.0022E-3</v>
      </c>
      <c r="P177" s="133">
        <v>4.2376999999999996E-3</v>
      </c>
      <c r="Q177" s="134">
        <v>12</v>
      </c>
      <c r="R177" s="134">
        <v>38</v>
      </c>
      <c r="S177" s="122">
        <f t="shared" si="4"/>
        <v>44.117647058823529</v>
      </c>
      <c r="T177" s="122">
        <f t="shared" si="5"/>
        <v>55.882352941176471</v>
      </c>
    </row>
    <row r="178" spans="1:20" x14ac:dyDescent="0.25">
      <c r="A178" s="3">
        <v>2017</v>
      </c>
      <c r="B178" s="41" t="s">
        <v>133</v>
      </c>
      <c r="C178" s="21">
        <v>3511607</v>
      </c>
      <c r="D178" s="4">
        <v>10</v>
      </c>
      <c r="E178" s="6">
        <v>10</v>
      </c>
      <c r="F178" s="39">
        <v>351160710</v>
      </c>
      <c r="G178" s="6">
        <v>25</v>
      </c>
      <c r="H178" s="6">
        <v>23</v>
      </c>
      <c r="I178" s="3">
        <v>0.11119770000000004</v>
      </c>
      <c r="J178" s="3">
        <v>8.7662500000000046E-2</v>
      </c>
      <c r="K178" s="3">
        <v>2.3535199999999999E-2</v>
      </c>
      <c r="L178" s="133">
        <v>0</v>
      </c>
      <c r="M178" s="133">
        <v>0</v>
      </c>
      <c r="N178" s="133">
        <v>1.6726999999999999E-2</v>
      </c>
      <c r="O178" s="133">
        <v>7.8149600000000027E-2</v>
      </c>
      <c r="P178" s="133">
        <v>1.6321100000000002E-2</v>
      </c>
      <c r="Q178" s="134">
        <v>16</v>
      </c>
      <c r="R178" s="134">
        <v>16</v>
      </c>
      <c r="S178" s="122">
        <f t="shared" si="4"/>
        <v>52.083333333333336</v>
      </c>
      <c r="T178" s="122">
        <f t="shared" si="5"/>
        <v>47.916666666666671</v>
      </c>
    </row>
    <row r="179" spans="1:20" x14ac:dyDescent="0.25">
      <c r="A179" s="3">
        <v>2017</v>
      </c>
      <c r="B179" s="41" t="s">
        <v>134</v>
      </c>
      <c r="C179" s="21">
        <v>3511706</v>
      </c>
      <c r="D179" s="4">
        <v>5</v>
      </c>
      <c r="E179" s="6">
        <v>5</v>
      </c>
      <c r="F179" s="39">
        <v>35117065</v>
      </c>
      <c r="G179" s="6">
        <v>14</v>
      </c>
      <c r="H179" s="6">
        <v>13</v>
      </c>
      <c r="I179" s="3">
        <v>8.2095100000000004E-2</v>
      </c>
      <c r="J179" s="3">
        <v>7.730010000000001E-2</v>
      </c>
      <c r="K179" s="3">
        <v>4.7949999999999998E-3</v>
      </c>
      <c r="L179" s="133">
        <v>0</v>
      </c>
      <c r="M179" s="133">
        <v>0</v>
      </c>
      <c r="N179" s="133">
        <v>7.4416000000000005E-3</v>
      </c>
      <c r="O179" s="133">
        <v>6.1393500000000004E-2</v>
      </c>
      <c r="P179" s="133">
        <v>1.3260000000000001E-2</v>
      </c>
      <c r="Q179" s="134">
        <v>9</v>
      </c>
      <c r="R179" s="134">
        <v>23</v>
      </c>
      <c r="S179" s="122">
        <f t="shared" si="4"/>
        <v>51.851851851851848</v>
      </c>
      <c r="T179" s="122">
        <f t="shared" si="5"/>
        <v>48.148148148148145</v>
      </c>
    </row>
    <row r="180" spans="1:20" x14ac:dyDescent="0.25">
      <c r="A180" s="3">
        <v>2017</v>
      </c>
      <c r="B180" s="41" t="s">
        <v>135</v>
      </c>
      <c r="C180" s="21">
        <v>3557204</v>
      </c>
      <c r="D180" s="4">
        <v>17</v>
      </c>
      <c r="E180" s="6">
        <v>17</v>
      </c>
      <c r="F180" s="39">
        <v>355720417</v>
      </c>
      <c r="G180" s="6">
        <v>1</v>
      </c>
      <c r="H180" s="6">
        <v>5</v>
      </c>
      <c r="I180" s="3">
        <v>6.7166799999999999E-2</v>
      </c>
      <c r="J180" s="3">
        <v>5.0463000000000001E-2</v>
      </c>
      <c r="K180" s="3">
        <v>1.6703800000000001E-2</v>
      </c>
      <c r="L180" s="133">
        <v>0</v>
      </c>
      <c r="M180" s="133">
        <v>1.31945E-2</v>
      </c>
      <c r="N180" s="133">
        <v>4.1669999999999999E-4</v>
      </c>
      <c r="O180" s="133">
        <v>5.0463000000000001E-2</v>
      </c>
      <c r="P180" s="133">
        <v>3.0926E-3</v>
      </c>
      <c r="Q180" s="134">
        <v>0</v>
      </c>
      <c r="R180" s="134">
        <v>3</v>
      </c>
      <c r="S180" s="122">
        <f t="shared" si="4"/>
        <v>16.666666666666664</v>
      </c>
      <c r="T180" s="122">
        <f t="shared" si="5"/>
        <v>83.333333333333343</v>
      </c>
    </row>
    <row r="181" spans="1:20" x14ac:dyDescent="0.25">
      <c r="A181" s="3">
        <v>2017</v>
      </c>
      <c r="B181" s="41" t="s">
        <v>135</v>
      </c>
      <c r="C181" s="21">
        <v>3557204</v>
      </c>
      <c r="D181" s="4">
        <v>17</v>
      </c>
      <c r="E181" s="6">
        <v>14</v>
      </c>
      <c r="F181" s="39">
        <v>355720414</v>
      </c>
      <c r="G181" s="6">
        <v>0</v>
      </c>
      <c r="H181" s="6">
        <v>0</v>
      </c>
      <c r="I181" s="3">
        <v>0</v>
      </c>
      <c r="J181" s="3">
        <v>0</v>
      </c>
      <c r="K181" s="3">
        <v>0</v>
      </c>
      <c r="L181" s="133">
        <v>0</v>
      </c>
      <c r="M181" s="133">
        <v>0</v>
      </c>
      <c r="N181" s="133">
        <v>0</v>
      </c>
      <c r="O181" s="133">
        <v>0</v>
      </c>
      <c r="P181" s="133">
        <v>0</v>
      </c>
      <c r="Q181" s="134">
        <v>0</v>
      </c>
      <c r="R181" s="134">
        <v>0</v>
      </c>
      <c r="S181" s="122">
        <f t="shared" si="4"/>
        <v>0</v>
      </c>
      <c r="T181" s="122">
        <f t="shared" si="5"/>
        <v>0</v>
      </c>
    </row>
    <row r="182" spans="1:20" x14ac:dyDescent="0.25">
      <c r="A182" s="3">
        <v>2017</v>
      </c>
      <c r="B182" s="41" t="s">
        <v>136</v>
      </c>
      <c r="C182" s="21">
        <v>3511904</v>
      </c>
      <c r="D182" s="4">
        <v>20</v>
      </c>
      <c r="E182" s="6">
        <v>20</v>
      </c>
      <c r="F182" s="39">
        <v>351190420</v>
      </c>
      <c r="G182" s="6">
        <v>5</v>
      </c>
      <c r="H182" s="6">
        <v>22</v>
      </c>
      <c r="I182" s="3">
        <v>2.2321503999999996</v>
      </c>
      <c r="J182" s="3">
        <v>2.1998609999999998</v>
      </c>
      <c r="K182" s="3">
        <v>3.2289399999999996E-2</v>
      </c>
      <c r="L182" s="133">
        <v>0</v>
      </c>
      <c r="M182" s="133">
        <v>2.9425999999999997E-2</v>
      </c>
      <c r="N182" s="133">
        <v>2.1897221999999998</v>
      </c>
      <c r="O182" s="133">
        <v>1.15277E-2</v>
      </c>
      <c r="P182" s="133">
        <v>1.4744999999999999E-3</v>
      </c>
      <c r="Q182" s="134">
        <v>4</v>
      </c>
      <c r="R182" s="134">
        <v>16</v>
      </c>
      <c r="S182" s="122">
        <f t="shared" si="4"/>
        <v>18.518518518518519</v>
      </c>
      <c r="T182" s="122">
        <f t="shared" si="5"/>
        <v>81.481481481481481</v>
      </c>
    </row>
    <row r="183" spans="1:20" x14ac:dyDescent="0.25">
      <c r="A183" s="3">
        <v>2017</v>
      </c>
      <c r="B183" s="41" t="s">
        <v>137</v>
      </c>
      <c r="C183" s="21">
        <v>3512001</v>
      </c>
      <c r="D183" s="4">
        <v>12</v>
      </c>
      <c r="E183" s="6">
        <v>12</v>
      </c>
      <c r="F183" s="39">
        <v>351200112</v>
      </c>
      <c r="G183" s="6">
        <v>32</v>
      </c>
      <c r="H183" s="6">
        <v>38</v>
      </c>
      <c r="I183" s="3">
        <v>0.87890149999999978</v>
      </c>
      <c r="J183" s="3">
        <v>0.73235329999999976</v>
      </c>
      <c r="K183" s="3">
        <v>0.14654819999999999</v>
      </c>
      <c r="L183" s="133">
        <v>0</v>
      </c>
      <c r="M183" s="133">
        <v>4.2337899999999991E-2</v>
      </c>
      <c r="N183" s="133">
        <v>0.36957689999999993</v>
      </c>
      <c r="O183" s="133">
        <v>0.37754860000000001</v>
      </c>
      <c r="P183" s="133">
        <v>8.9438099999999993E-2</v>
      </c>
      <c r="Q183" s="134">
        <v>19</v>
      </c>
      <c r="R183" s="134">
        <v>5</v>
      </c>
      <c r="S183" s="122">
        <f t="shared" si="4"/>
        <v>45.714285714285715</v>
      </c>
      <c r="T183" s="122">
        <f t="shared" si="5"/>
        <v>54.285714285714285</v>
      </c>
    </row>
    <row r="184" spans="1:20" x14ac:dyDescent="0.25">
      <c r="A184" s="3">
        <v>2017</v>
      </c>
      <c r="B184" s="41" t="s">
        <v>137</v>
      </c>
      <c r="C184" s="21">
        <v>3512001</v>
      </c>
      <c r="D184" s="4">
        <v>12</v>
      </c>
      <c r="E184" s="6">
        <v>15</v>
      </c>
      <c r="F184" s="39">
        <v>351200115</v>
      </c>
      <c r="G184" s="6">
        <v>9</v>
      </c>
      <c r="H184" s="6">
        <v>6</v>
      </c>
      <c r="I184" s="3">
        <v>6.4700800000000003E-2</v>
      </c>
      <c r="J184" s="3">
        <v>4.9953800000000007E-2</v>
      </c>
      <c r="K184" s="3">
        <v>1.4747000000000001E-2</v>
      </c>
      <c r="L184" s="133">
        <v>0</v>
      </c>
      <c r="M184" s="133">
        <v>0</v>
      </c>
      <c r="N184" s="133">
        <v>2.4692E-3</v>
      </c>
      <c r="O184" s="133">
        <v>6.2231600000000012E-2</v>
      </c>
      <c r="P184" s="133">
        <v>0</v>
      </c>
      <c r="Q184" s="134">
        <v>2</v>
      </c>
      <c r="R184" s="134">
        <v>0</v>
      </c>
      <c r="S184" s="122">
        <f t="shared" si="4"/>
        <v>60</v>
      </c>
      <c r="T184" s="122">
        <f t="shared" si="5"/>
        <v>40</v>
      </c>
    </row>
    <row r="185" spans="1:20" x14ac:dyDescent="0.25">
      <c r="A185" s="3">
        <v>2017</v>
      </c>
      <c r="B185" s="41" t="s">
        <v>138</v>
      </c>
      <c r="C185" s="21">
        <v>3512100</v>
      </c>
      <c r="D185" s="4">
        <v>12</v>
      </c>
      <c r="E185" s="6">
        <v>12</v>
      </c>
      <c r="F185" s="39">
        <v>351210012</v>
      </c>
      <c r="G185" s="6">
        <v>93</v>
      </c>
      <c r="H185" s="6">
        <v>25</v>
      </c>
      <c r="I185" s="3">
        <v>3.8612065000000007</v>
      </c>
      <c r="J185" s="3">
        <v>3.5918128000000005</v>
      </c>
      <c r="K185" s="3">
        <v>0.26939370000000001</v>
      </c>
      <c r="L185" s="133">
        <v>1.0922827245053273</v>
      </c>
      <c r="M185" s="133">
        <v>2.1215299999999999E-2</v>
      </c>
      <c r="N185" s="133">
        <v>0.19356480000000001</v>
      </c>
      <c r="O185" s="133">
        <v>3.5895676000000005</v>
      </c>
      <c r="P185" s="133">
        <v>5.6858800000000001E-2</v>
      </c>
      <c r="Q185" s="134">
        <v>54</v>
      </c>
      <c r="R185" s="134">
        <v>16</v>
      </c>
      <c r="S185" s="122">
        <f t="shared" si="4"/>
        <v>78.813559322033896</v>
      </c>
      <c r="T185" s="122">
        <f t="shared" si="5"/>
        <v>21.1864406779661</v>
      </c>
    </row>
    <row r="186" spans="1:20" x14ac:dyDescent="0.25">
      <c r="A186" s="3">
        <v>2017</v>
      </c>
      <c r="B186" s="41" t="s">
        <v>139</v>
      </c>
      <c r="C186" s="21">
        <v>3512209</v>
      </c>
      <c r="D186" s="4">
        <v>9</v>
      </c>
      <c r="E186" s="6">
        <v>9</v>
      </c>
      <c r="F186" s="39">
        <v>35122099</v>
      </c>
      <c r="G186" s="6">
        <v>44</v>
      </c>
      <c r="H186" s="6">
        <v>35</v>
      </c>
      <c r="I186" s="3">
        <v>0.32740379999999997</v>
      </c>
      <c r="J186" s="3">
        <v>0.30010709999999996</v>
      </c>
      <c r="K186" s="3">
        <v>2.729669999999999E-2</v>
      </c>
      <c r="L186" s="133">
        <v>0</v>
      </c>
      <c r="M186" s="133">
        <v>6.8286900000000011E-2</v>
      </c>
      <c r="N186" s="133">
        <v>4.0256300000000002E-2</v>
      </c>
      <c r="O186" s="133">
        <v>0.21099490000000004</v>
      </c>
      <c r="P186" s="133">
        <v>7.8656999999999998E-3</v>
      </c>
      <c r="Q186" s="134">
        <v>9</v>
      </c>
      <c r="R186" s="134">
        <v>14</v>
      </c>
      <c r="S186" s="122">
        <f t="shared" si="4"/>
        <v>55.696202531645568</v>
      </c>
      <c r="T186" s="122">
        <f t="shared" si="5"/>
        <v>44.303797468354425</v>
      </c>
    </row>
    <row r="187" spans="1:20" x14ac:dyDescent="0.25">
      <c r="A187" s="3">
        <v>2017</v>
      </c>
      <c r="B187" s="41" t="s">
        <v>140</v>
      </c>
      <c r="C187" s="21">
        <v>3512308</v>
      </c>
      <c r="D187" s="4">
        <v>10</v>
      </c>
      <c r="E187" s="6">
        <v>10</v>
      </c>
      <c r="F187" s="39">
        <v>351230810</v>
      </c>
      <c r="G187" s="6">
        <v>7</v>
      </c>
      <c r="H187" s="6">
        <v>2</v>
      </c>
      <c r="I187" s="3">
        <v>2.7821E-3</v>
      </c>
      <c r="J187" s="3">
        <v>2.7496999999999999E-3</v>
      </c>
      <c r="K187" s="3">
        <v>3.2400000000000001E-5</v>
      </c>
      <c r="L187" s="133">
        <v>0</v>
      </c>
      <c r="M187" s="133">
        <v>0</v>
      </c>
      <c r="N187" s="133">
        <v>3.1519999999999996E-4</v>
      </c>
      <c r="O187" s="133">
        <v>8.8889999999999998E-4</v>
      </c>
      <c r="P187" s="133">
        <v>1.578E-3</v>
      </c>
      <c r="Q187" s="134">
        <v>22</v>
      </c>
      <c r="R187" s="134">
        <v>32</v>
      </c>
      <c r="S187" s="122">
        <f t="shared" si="4"/>
        <v>77.777777777777786</v>
      </c>
      <c r="T187" s="122">
        <f t="shared" si="5"/>
        <v>22.222222222222221</v>
      </c>
    </row>
    <row r="188" spans="1:20" x14ac:dyDescent="0.25">
      <c r="A188" s="3">
        <v>2017</v>
      </c>
      <c r="B188" s="41" t="s">
        <v>141</v>
      </c>
      <c r="C188" s="21">
        <v>3512407</v>
      </c>
      <c r="D188" s="4">
        <v>5</v>
      </c>
      <c r="E188" s="6">
        <v>5</v>
      </c>
      <c r="F188" s="39">
        <v>35124075</v>
      </c>
      <c r="G188" s="6">
        <v>9</v>
      </c>
      <c r="H188" s="6">
        <v>82</v>
      </c>
      <c r="I188" s="3">
        <v>0.12922350000000002</v>
      </c>
      <c r="J188" s="3">
        <v>6.8862700000000013E-2</v>
      </c>
      <c r="K188" s="3">
        <v>6.0360799999999999E-2</v>
      </c>
      <c r="L188" s="133">
        <v>0</v>
      </c>
      <c r="M188" s="133">
        <v>6.1077099999999995E-2</v>
      </c>
      <c r="N188" s="133">
        <v>4.5022699999999999E-2</v>
      </c>
      <c r="O188" s="133">
        <v>8.2682999999999993E-3</v>
      </c>
      <c r="P188" s="133">
        <v>1.4855400000000006E-2</v>
      </c>
      <c r="Q188" s="134">
        <v>8</v>
      </c>
      <c r="R188" s="134">
        <v>64</v>
      </c>
      <c r="S188" s="122">
        <f t="shared" si="4"/>
        <v>9.8901098901098905</v>
      </c>
      <c r="T188" s="122">
        <f t="shared" si="5"/>
        <v>90.109890109890117</v>
      </c>
    </row>
    <row r="189" spans="1:20" x14ac:dyDescent="0.25">
      <c r="A189" s="3">
        <v>2017</v>
      </c>
      <c r="B189" s="41" t="s">
        <v>142</v>
      </c>
      <c r="C189" s="21">
        <v>3512506</v>
      </c>
      <c r="D189" s="4">
        <v>19</v>
      </c>
      <c r="E189" s="6">
        <v>19</v>
      </c>
      <c r="F189" s="39">
        <v>351250619</v>
      </c>
      <c r="G189" s="6">
        <v>11</v>
      </c>
      <c r="H189" s="6">
        <v>17</v>
      </c>
      <c r="I189" s="3">
        <v>6.1089900000000009E-2</v>
      </c>
      <c r="J189" s="3">
        <v>4.7626200000000007E-2</v>
      </c>
      <c r="K189" s="3">
        <v>1.3463700000000004E-2</v>
      </c>
      <c r="L189" s="133">
        <v>0</v>
      </c>
      <c r="M189" s="133">
        <v>1.21204E-2</v>
      </c>
      <c r="N189" s="133">
        <v>8.7339999999999998E-4</v>
      </c>
      <c r="O189" s="133">
        <v>4.7626200000000007E-2</v>
      </c>
      <c r="P189" s="133">
        <v>4.6989999999999993E-4</v>
      </c>
      <c r="Q189" s="134">
        <v>3</v>
      </c>
      <c r="R189" s="134">
        <v>7</v>
      </c>
      <c r="S189" s="122">
        <f t="shared" si="4"/>
        <v>39.285714285714285</v>
      </c>
      <c r="T189" s="122">
        <f t="shared" si="5"/>
        <v>60.714285714285708</v>
      </c>
    </row>
    <row r="190" spans="1:20" x14ac:dyDescent="0.25">
      <c r="A190" s="3">
        <v>2017</v>
      </c>
      <c r="B190" s="41" t="s">
        <v>143</v>
      </c>
      <c r="C190" s="21">
        <v>3512605</v>
      </c>
      <c r="D190" s="4">
        <v>14</v>
      </c>
      <c r="E190" s="6">
        <v>14</v>
      </c>
      <c r="F190" s="39">
        <v>351260514</v>
      </c>
      <c r="G190" s="6">
        <v>37</v>
      </c>
      <c r="H190" s="6">
        <v>2</v>
      </c>
      <c r="I190" s="3">
        <v>0.42398369999999991</v>
      </c>
      <c r="J190" s="3">
        <v>0.42339009999999988</v>
      </c>
      <c r="K190" s="3">
        <v>5.9360000000000001E-4</v>
      </c>
      <c r="L190" s="133">
        <v>3.1579908675799087E-2</v>
      </c>
      <c r="M190" s="133">
        <v>1.1670399999999999E-2</v>
      </c>
      <c r="N190" s="133">
        <v>9.2600000000000001E-5</v>
      </c>
      <c r="O190" s="133">
        <v>0.4121650999999999</v>
      </c>
      <c r="P190" s="133">
        <v>5.5600000000000003E-5</v>
      </c>
      <c r="Q190" s="134">
        <v>19</v>
      </c>
      <c r="R190" s="134">
        <v>0</v>
      </c>
      <c r="S190" s="122">
        <f t="shared" si="4"/>
        <v>94.871794871794862</v>
      </c>
      <c r="T190" s="122">
        <f t="shared" si="5"/>
        <v>5.1282051282051277</v>
      </c>
    </row>
    <row r="191" spans="1:20" x14ac:dyDescent="0.25">
      <c r="A191" s="3">
        <v>2017</v>
      </c>
      <c r="B191" s="41" t="s">
        <v>144</v>
      </c>
      <c r="C191" s="21">
        <v>3512704</v>
      </c>
      <c r="D191" s="4">
        <v>5</v>
      </c>
      <c r="E191" s="6">
        <v>5</v>
      </c>
      <c r="F191" s="39">
        <v>35127045</v>
      </c>
      <c r="G191" s="6">
        <v>26</v>
      </c>
      <c r="H191" s="6">
        <v>28</v>
      </c>
      <c r="I191" s="3">
        <v>9.1727099999999978E-2</v>
      </c>
      <c r="J191" s="3">
        <v>8.2779499999999978E-2</v>
      </c>
      <c r="K191" s="3">
        <v>8.9476000000000052E-3</v>
      </c>
      <c r="L191" s="133">
        <v>0</v>
      </c>
      <c r="M191" s="133">
        <v>9.0750000000000015E-3</v>
      </c>
      <c r="N191" s="133">
        <v>1.5677E-3</v>
      </c>
      <c r="O191" s="133">
        <v>7.6796199999999981E-2</v>
      </c>
      <c r="P191" s="133">
        <v>4.2881999999999998E-3</v>
      </c>
      <c r="Q191" s="134">
        <v>16</v>
      </c>
      <c r="R191" s="134">
        <v>7</v>
      </c>
      <c r="S191" s="122">
        <f t="shared" si="4"/>
        <v>48.148148148148145</v>
      </c>
      <c r="T191" s="122">
        <f t="shared" si="5"/>
        <v>51.851851851851848</v>
      </c>
    </row>
    <row r="192" spans="1:20" x14ac:dyDescent="0.25">
      <c r="A192" s="3">
        <v>2017</v>
      </c>
      <c r="B192" s="41" t="s">
        <v>144</v>
      </c>
      <c r="C192" s="21">
        <v>3512704</v>
      </c>
      <c r="D192" s="4">
        <v>5</v>
      </c>
      <c r="E192" s="6">
        <v>9</v>
      </c>
      <c r="F192" s="39">
        <v>35127049</v>
      </c>
      <c r="G192" s="6">
        <v>0</v>
      </c>
      <c r="H192" s="6">
        <v>2</v>
      </c>
      <c r="I192" s="3">
        <v>4.6300000000000001E-5</v>
      </c>
      <c r="J192" s="3">
        <v>0</v>
      </c>
      <c r="K192" s="3">
        <v>4.6300000000000001E-5</v>
      </c>
      <c r="L192" s="133">
        <v>0</v>
      </c>
      <c r="M192" s="133">
        <v>0</v>
      </c>
      <c r="N192" s="133">
        <v>0</v>
      </c>
      <c r="O192" s="133">
        <v>0</v>
      </c>
      <c r="P192" s="133">
        <v>4.6300000000000001E-5</v>
      </c>
      <c r="Q192" s="134">
        <v>0</v>
      </c>
      <c r="R192" s="134">
        <v>0</v>
      </c>
      <c r="S192" s="122">
        <f t="shared" si="4"/>
        <v>0</v>
      </c>
      <c r="T192" s="122">
        <f t="shared" si="5"/>
        <v>100</v>
      </c>
    </row>
    <row r="193" spans="1:20" x14ac:dyDescent="0.25">
      <c r="A193" s="3">
        <v>2017</v>
      </c>
      <c r="B193" s="41" t="s">
        <v>145</v>
      </c>
      <c r="C193" s="21">
        <v>3512803</v>
      </c>
      <c r="D193" s="4">
        <v>5</v>
      </c>
      <c r="E193" s="6">
        <v>5</v>
      </c>
      <c r="F193" s="39">
        <v>35128035</v>
      </c>
      <c r="G193" s="6">
        <v>17</v>
      </c>
      <c r="H193" s="6">
        <v>58</v>
      </c>
      <c r="I193" s="3">
        <v>2.8164239999999992</v>
      </c>
      <c r="J193" s="3">
        <v>2.7942939999999989</v>
      </c>
      <c r="K193" s="3">
        <v>2.2130000000000011E-2</v>
      </c>
      <c r="L193" s="133">
        <v>2.7777777777777779E-3</v>
      </c>
      <c r="M193" s="133">
        <v>2.5925833000000003</v>
      </c>
      <c r="N193" s="133">
        <v>0.16770599999999999</v>
      </c>
      <c r="O193" s="133">
        <v>7.8975999999999994E-3</v>
      </c>
      <c r="P193" s="133">
        <v>4.8237100000000005E-2</v>
      </c>
      <c r="Q193" s="134">
        <v>11</v>
      </c>
      <c r="R193" s="134">
        <v>24</v>
      </c>
      <c r="S193" s="122">
        <f t="shared" si="4"/>
        <v>22.666666666666664</v>
      </c>
      <c r="T193" s="122">
        <f t="shared" si="5"/>
        <v>77.333333333333329</v>
      </c>
    </row>
    <row r="194" spans="1:20" x14ac:dyDescent="0.25">
      <c r="A194" s="3">
        <v>2017</v>
      </c>
      <c r="B194" s="41" t="s">
        <v>146</v>
      </c>
      <c r="C194" s="21">
        <v>3512902</v>
      </c>
      <c r="D194" s="4">
        <v>15</v>
      </c>
      <c r="E194" s="6">
        <v>15</v>
      </c>
      <c r="F194" s="39">
        <v>351290215</v>
      </c>
      <c r="G194" s="6">
        <v>13</v>
      </c>
      <c r="H194" s="6">
        <v>26</v>
      </c>
      <c r="I194" s="3">
        <v>9.8675800000000008E-2</v>
      </c>
      <c r="J194" s="3">
        <v>5.7918600000000008E-2</v>
      </c>
      <c r="K194" s="3">
        <v>4.0757199999999993E-2</v>
      </c>
      <c r="L194" s="133">
        <v>0</v>
      </c>
      <c r="M194" s="133">
        <v>1.3550599999999998E-2</v>
      </c>
      <c r="N194" s="133">
        <v>7.5929999999999997E-4</v>
      </c>
      <c r="O194" s="133">
        <v>8.0864599999999981E-2</v>
      </c>
      <c r="P194" s="133">
        <v>3.5013000000000002E-3</v>
      </c>
      <c r="Q194" s="134">
        <v>9</v>
      </c>
      <c r="R194" s="134">
        <v>6</v>
      </c>
      <c r="S194" s="122">
        <f t="shared" si="4"/>
        <v>33.333333333333329</v>
      </c>
      <c r="T194" s="122">
        <f t="shared" si="5"/>
        <v>66.666666666666657</v>
      </c>
    </row>
    <row r="195" spans="1:20" x14ac:dyDescent="0.25">
      <c r="A195" s="3">
        <v>2017</v>
      </c>
      <c r="B195" s="41" t="s">
        <v>146</v>
      </c>
      <c r="C195" s="21">
        <v>3512902</v>
      </c>
      <c r="D195" s="4">
        <v>15</v>
      </c>
      <c r="E195" s="6">
        <v>18</v>
      </c>
      <c r="F195" s="39">
        <v>351290218</v>
      </c>
      <c r="G195" s="6">
        <v>6</v>
      </c>
      <c r="H195" s="6">
        <v>0</v>
      </c>
      <c r="I195" s="3">
        <v>2.1733799999999998E-2</v>
      </c>
      <c r="J195" s="3">
        <v>2.1733799999999998E-2</v>
      </c>
      <c r="K195" s="3">
        <v>0</v>
      </c>
      <c r="L195" s="133">
        <v>0</v>
      </c>
      <c r="M195" s="133">
        <v>0</v>
      </c>
      <c r="N195" s="133">
        <v>1.3888899999999999E-2</v>
      </c>
      <c r="O195" s="133">
        <v>7.8449000000000001E-3</v>
      </c>
      <c r="P195" s="133">
        <v>0</v>
      </c>
      <c r="Q195" s="134">
        <v>3</v>
      </c>
      <c r="R195" s="134">
        <v>0</v>
      </c>
      <c r="S195" s="122">
        <f t="shared" ref="S195:S258" si="6">IFERROR(((G195)/(SUM($G195:$H195)))*100,0)</f>
        <v>100</v>
      </c>
      <c r="T195" s="122">
        <f t="shared" ref="T195:T258" si="7">IFERROR(((H195)/(SUM($G195:$H195)))*100,0)</f>
        <v>0</v>
      </c>
    </row>
    <row r="196" spans="1:20" x14ac:dyDescent="0.25">
      <c r="A196" s="3">
        <v>2017</v>
      </c>
      <c r="B196" s="41" t="s">
        <v>147</v>
      </c>
      <c r="C196" s="21">
        <v>3513009</v>
      </c>
      <c r="D196" s="4">
        <v>6</v>
      </c>
      <c r="E196" s="6">
        <v>6</v>
      </c>
      <c r="F196" s="39">
        <v>35130096</v>
      </c>
      <c r="G196" s="6">
        <v>12</v>
      </c>
      <c r="H196" s="6">
        <v>101</v>
      </c>
      <c r="I196" s="3">
        <v>1.3877159000000003</v>
      </c>
      <c r="J196" s="3">
        <v>1.2704446000000005</v>
      </c>
      <c r="K196" s="3">
        <v>0.11727129999999997</v>
      </c>
      <c r="L196" s="133">
        <v>0</v>
      </c>
      <c r="M196" s="133">
        <v>1.25</v>
      </c>
      <c r="N196" s="133">
        <v>7.7679600000000015E-2</v>
      </c>
      <c r="O196" s="133">
        <v>1.5388899999999999E-2</v>
      </c>
      <c r="P196" s="133">
        <v>4.4647400000000011E-2</v>
      </c>
      <c r="Q196" s="134">
        <v>9</v>
      </c>
      <c r="R196" s="134">
        <v>142</v>
      </c>
      <c r="S196" s="122">
        <f t="shared" si="6"/>
        <v>10.619469026548673</v>
      </c>
      <c r="T196" s="122">
        <f t="shared" si="7"/>
        <v>89.380530973451329</v>
      </c>
    </row>
    <row r="197" spans="1:20" x14ac:dyDescent="0.25">
      <c r="A197" s="3">
        <v>2017</v>
      </c>
      <c r="B197" s="41" t="s">
        <v>147</v>
      </c>
      <c r="C197" s="21">
        <v>3513009</v>
      </c>
      <c r="D197" s="4">
        <v>6</v>
      </c>
      <c r="E197" s="6">
        <v>10</v>
      </c>
      <c r="F197" s="39">
        <v>351300910</v>
      </c>
      <c r="G197" s="6">
        <v>9</v>
      </c>
      <c r="H197" s="6">
        <v>5</v>
      </c>
      <c r="I197" s="3">
        <v>4.2868899999999995E-2</v>
      </c>
      <c r="J197" s="3">
        <v>4.2220699999999993E-2</v>
      </c>
      <c r="K197" s="3">
        <v>6.4819999999999993E-4</v>
      </c>
      <c r="L197" s="133">
        <v>0</v>
      </c>
      <c r="M197" s="133">
        <v>0</v>
      </c>
      <c r="N197" s="133">
        <v>3.7520899999999996E-2</v>
      </c>
      <c r="O197" s="133">
        <v>2.8109999999999997E-3</v>
      </c>
      <c r="P197" s="133">
        <v>2.5369999999999998E-3</v>
      </c>
      <c r="Q197" s="134">
        <v>5</v>
      </c>
      <c r="R197" s="134">
        <v>6</v>
      </c>
      <c r="S197" s="122">
        <f t="shared" si="6"/>
        <v>64.285714285714292</v>
      </c>
      <c r="T197" s="122">
        <f t="shared" si="7"/>
        <v>35.714285714285715</v>
      </c>
    </row>
    <row r="198" spans="1:20" x14ac:dyDescent="0.25">
      <c r="A198" s="3">
        <v>2017</v>
      </c>
      <c r="B198" s="41" t="s">
        <v>148</v>
      </c>
      <c r="C198" s="21">
        <v>3513108</v>
      </c>
      <c r="D198" s="4">
        <v>4</v>
      </c>
      <c r="E198" s="6">
        <v>4</v>
      </c>
      <c r="F198" s="39">
        <v>35131084</v>
      </c>
      <c r="G198" s="6">
        <v>10</v>
      </c>
      <c r="H198" s="6">
        <v>36</v>
      </c>
      <c r="I198" s="3">
        <v>0.10911029999999999</v>
      </c>
      <c r="J198" s="3">
        <v>1.2581900000000002E-2</v>
      </c>
      <c r="K198" s="3">
        <v>9.6528399999999986E-2</v>
      </c>
      <c r="L198" s="133">
        <v>0</v>
      </c>
      <c r="M198" s="133">
        <v>7.0138900000000004E-2</v>
      </c>
      <c r="N198" s="133">
        <v>8.6604000000000021E-3</v>
      </c>
      <c r="O198" s="133">
        <v>1.2140100000000001E-2</v>
      </c>
      <c r="P198" s="133">
        <v>1.8170900000000004E-2</v>
      </c>
      <c r="Q198" s="134">
        <v>9</v>
      </c>
      <c r="R198" s="134">
        <v>6</v>
      </c>
      <c r="S198" s="122">
        <f t="shared" si="6"/>
        <v>21.739130434782609</v>
      </c>
      <c r="T198" s="122">
        <f t="shared" si="7"/>
        <v>78.260869565217391</v>
      </c>
    </row>
    <row r="199" spans="1:20" x14ac:dyDescent="0.25">
      <c r="A199" s="3">
        <v>2017</v>
      </c>
      <c r="B199" s="41" t="s">
        <v>148</v>
      </c>
      <c r="C199" s="21">
        <v>3513108</v>
      </c>
      <c r="D199" s="4">
        <v>4</v>
      </c>
      <c r="E199" s="6">
        <v>9</v>
      </c>
      <c r="F199" s="39">
        <v>35131089</v>
      </c>
      <c r="G199" s="6">
        <v>3</v>
      </c>
      <c r="H199" s="6">
        <v>0</v>
      </c>
      <c r="I199" s="3">
        <v>3.0725699999999998E-2</v>
      </c>
      <c r="J199" s="3">
        <v>3.0725699999999998E-2</v>
      </c>
      <c r="K199" s="3">
        <v>0</v>
      </c>
      <c r="L199" s="133">
        <v>0</v>
      </c>
      <c r="M199" s="133">
        <v>0</v>
      </c>
      <c r="N199" s="133">
        <v>0</v>
      </c>
      <c r="O199" s="133">
        <v>3.0318299999999999E-2</v>
      </c>
      <c r="P199" s="133">
        <v>4.0739999999999998E-4</v>
      </c>
      <c r="Q199" s="134">
        <v>2</v>
      </c>
      <c r="R199" s="134">
        <v>6</v>
      </c>
      <c r="S199" s="122">
        <f t="shared" si="6"/>
        <v>100</v>
      </c>
      <c r="T199" s="122">
        <f t="shared" si="7"/>
        <v>0</v>
      </c>
    </row>
    <row r="200" spans="1:20" x14ac:dyDescent="0.25">
      <c r="A200" s="3">
        <v>2017</v>
      </c>
      <c r="B200" s="41" t="s">
        <v>149</v>
      </c>
      <c r="C200" s="21">
        <v>3513207</v>
      </c>
      <c r="D200" s="4">
        <v>8</v>
      </c>
      <c r="E200" s="6">
        <v>8</v>
      </c>
      <c r="F200" s="39">
        <v>35132078</v>
      </c>
      <c r="G200" s="6">
        <v>78</v>
      </c>
      <c r="H200" s="6">
        <v>32</v>
      </c>
      <c r="I200" s="3">
        <v>0.81705339999999971</v>
      </c>
      <c r="J200" s="3">
        <v>0.78338539999999968</v>
      </c>
      <c r="K200" s="3">
        <v>3.3667999999999997E-2</v>
      </c>
      <c r="L200" s="133">
        <v>0</v>
      </c>
      <c r="M200" s="133">
        <v>0.31355559999999999</v>
      </c>
      <c r="N200" s="133">
        <v>2.5347999999999998E-3</v>
      </c>
      <c r="O200" s="133">
        <v>0.49124239999999997</v>
      </c>
      <c r="P200" s="133">
        <v>9.7205999999999994E-3</v>
      </c>
      <c r="Q200" s="134">
        <v>47</v>
      </c>
      <c r="R200" s="134">
        <v>2</v>
      </c>
      <c r="S200" s="122">
        <f t="shared" si="6"/>
        <v>70.909090909090907</v>
      </c>
      <c r="T200" s="122">
        <f t="shared" si="7"/>
        <v>29.09090909090909</v>
      </c>
    </row>
    <row r="201" spans="1:20" x14ac:dyDescent="0.25">
      <c r="A201" s="3">
        <v>2017</v>
      </c>
      <c r="B201" s="41" t="s">
        <v>150</v>
      </c>
      <c r="C201" s="21">
        <v>3513306</v>
      </c>
      <c r="D201" s="4">
        <v>17</v>
      </c>
      <c r="E201" s="6">
        <v>17</v>
      </c>
      <c r="F201" s="39">
        <v>351330617</v>
      </c>
      <c r="G201" s="6">
        <v>6</v>
      </c>
      <c r="H201" s="6">
        <v>3</v>
      </c>
      <c r="I201" s="3">
        <v>9.3022800000000017E-2</v>
      </c>
      <c r="J201" s="3">
        <v>8.7625300000000017E-2</v>
      </c>
      <c r="K201" s="3">
        <v>5.3975000000000004E-3</v>
      </c>
      <c r="L201" s="133">
        <v>0.19167709918822934</v>
      </c>
      <c r="M201" s="133">
        <v>5.2528000000000002E-3</v>
      </c>
      <c r="N201" s="133">
        <v>0</v>
      </c>
      <c r="O201" s="133">
        <v>8.7625300000000017E-2</v>
      </c>
      <c r="P201" s="133">
        <v>1.4469999999999999E-4</v>
      </c>
      <c r="Q201" s="134">
        <v>1</v>
      </c>
      <c r="R201" s="134">
        <v>0</v>
      </c>
      <c r="S201" s="122">
        <f t="shared" si="6"/>
        <v>66.666666666666657</v>
      </c>
      <c r="T201" s="122">
        <f t="shared" si="7"/>
        <v>33.333333333333329</v>
      </c>
    </row>
    <row r="202" spans="1:20" x14ac:dyDescent="0.25">
      <c r="A202" s="3">
        <v>2017</v>
      </c>
      <c r="B202" s="41" t="s">
        <v>151</v>
      </c>
      <c r="C202" s="21">
        <v>3513405</v>
      </c>
      <c r="D202" s="4">
        <v>2</v>
      </c>
      <c r="E202" s="6">
        <v>2</v>
      </c>
      <c r="F202" s="39">
        <v>35134052</v>
      </c>
      <c r="G202" s="6">
        <v>13</v>
      </c>
      <c r="H202" s="6">
        <v>12</v>
      </c>
      <c r="I202" s="3">
        <v>1.7786400000000001E-2</v>
      </c>
      <c r="J202" s="3">
        <v>9.0562000000000004E-3</v>
      </c>
      <c r="K202" s="3">
        <v>8.7301999999999987E-3</v>
      </c>
      <c r="L202" s="133">
        <v>3.241219558599695E-2</v>
      </c>
      <c r="M202" s="133">
        <v>0</v>
      </c>
      <c r="N202" s="133">
        <v>9.2741999999999998E-3</v>
      </c>
      <c r="O202" s="133">
        <v>6.7412000000000001E-3</v>
      </c>
      <c r="P202" s="133">
        <v>1.771E-3</v>
      </c>
      <c r="Q202" s="134">
        <v>10</v>
      </c>
      <c r="R202" s="134">
        <v>23</v>
      </c>
      <c r="S202" s="122">
        <f t="shared" si="6"/>
        <v>52</v>
      </c>
      <c r="T202" s="122">
        <f t="shared" si="7"/>
        <v>48</v>
      </c>
    </row>
    <row r="203" spans="1:20" x14ac:dyDescent="0.25">
      <c r="A203" s="3">
        <v>2017</v>
      </c>
      <c r="B203" s="41" t="s">
        <v>152</v>
      </c>
      <c r="C203" s="21">
        <v>3513504</v>
      </c>
      <c r="D203" s="4">
        <v>7</v>
      </c>
      <c r="E203" s="6">
        <v>7</v>
      </c>
      <c r="F203" s="39">
        <v>35135047</v>
      </c>
      <c r="G203" s="6">
        <v>41</v>
      </c>
      <c r="H203" s="6">
        <v>33</v>
      </c>
      <c r="I203" s="3">
        <v>12.455351400000001</v>
      </c>
      <c r="J203" s="3">
        <v>12.252786600000002</v>
      </c>
      <c r="K203" s="3">
        <v>0.20256480000000013</v>
      </c>
      <c r="L203" s="133">
        <v>0</v>
      </c>
      <c r="M203" s="133">
        <v>4.5833332999999996</v>
      </c>
      <c r="N203" s="133">
        <v>7.8508008000000018</v>
      </c>
      <c r="O203" s="133">
        <v>0</v>
      </c>
      <c r="P203" s="133">
        <v>2.1217300000000019E-2</v>
      </c>
      <c r="Q203" s="134">
        <v>33</v>
      </c>
      <c r="R203" s="134">
        <v>98</v>
      </c>
      <c r="S203" s="122">
        <f t="shared" si="6"/>
        <v>55.405405405405403</v>
      </c>
      <c r="T203" s="122">
        <f t="shared" si="7"/>
        <v>44.594594594594597</v>
      </c>
    </row>
    <row r="204" spans="1:20" x14ac:dyDescent="0.25">
      <c r="A204" s="3">
        <v>2017</v>
      </c>
      <c r="B204" s="41" t="s">
        <v>153</v>
      </c>
      <c r="C204" s="21">
        <v>3513603</v>
      </c>
      <c r="D204" s="4">
        <v>2</v>
      </c>
      <c r="E204" s="6">
        <v>2</v>
      </c>
      <c r="F204" s="39">
        <v>35136032</v>
      </c>
      <c r="G204" s="6">
        <v>34</v>
      </c>
      <c r="H204" s="6">
        <v>9</v>
      </c>
      <c r="I204" s="3">
        <v>0.14308609999999999</v>
      </c>
      <c r="J204" s="3">
        <v>0.14156389999999999</v>
      </c>
      <c r="K204" s="3">
        <v>1.5222E-3</v>
      </c>
      <c r="L204" s="133">
        <v>0</v>
      </c>
      <c r="M204" s="133">
        <v>8.6806000000000001E-3</v>
      </c>
      <c r="N204" s="133">
        <v>1.34E-4</v>
      </c>
      <c r="O204" s="133">
        <v>0.12391289999999999</v>
      </c>
      <c r="P204" s="133">
        <v>1.0358600000000001E-2</v>
      </c>
      <c r="Q204" s="134">
        <v>33</v>
      </c>
      <c r="R204" s="134">
        <v>11</v>
      </c>
      <c r="S204" s="122">
        <f t="shared" si="6"/>
        <v>79.069767441860463</v>
      </c>
      <c r="T204" s="122">
        <f t="shared" si="7"/>
        <v>20.930232558139537</v>
      </c>
    </row>
    <row r="205" spans="1:20" x14ac:dyDescent="0.25">
      <c r="A205" s="3">
        <v>2017</v>
      </c>
      <c r="B205" s="41" t="s">
        <v>154</v>
      </c>
      <c r="C205" s="21">
        <v>3513702</v>
      </c>
      <c r="D205" s="4">
        <v>9</v>
      </c>
      <c r="E205" s="6">
        <v>9</v>
      </c>
      <c r="F205" s="39">
        <v>35137029</v>
      </c>
      <c r="G205" s="6">
        <v>66</v>
      </c>
      <c r="H205" s="6">
        <v>67</v>
      </c>
      <c r="I205" s="3">
        <v>1.1756761</v>
      </c>
      <c r="J205" s="3">
        <v>0.67840180000000005</v>
      </c>
      <c r="K205" s="3">
        <v>0.49727429999999989</v>
      </c>
      <c r="L205" s="133">
        <v>7.7008181126331815E-2</v>
      </c>
      <c r="M205" s="133">
        <v>3.6905099999999996E-2</v>
      </c>
      <c r="N205" s="133">
        <v>0.31592510000000001</v>
      </c>
      <c r="O205" s="133">
        <v>0.72363749999999982</v>
      </c>
      <c r="P205" s="133">
        <v>9.9208400000000002E-2</v>
      </c>
      <c r="Q205" s="134">
        <v>31</v>
      </c>
      <c r="R205" s="134">
        <v>22</v>
      </c>
      <c r="S205" s="122">
        <f t="shared" si="6"/>
        <v>49.624060150375939</v>
      </c>
      <c r="T205" s="122">
        <f t="shared" si="7"/>
        <v>50.375939849624061</v>
      </c>
    </row>
    <row r="206" spans="1:20" x14ac:dyDescent="0.25">
      <c r="A206" s="3">
        <v>2017</v>
      </c>
      <c r="B206" s="41" t="s">
        <v>155</v>
      </c>
      <c r="C206" s="21">
        <v>3513801</v>
      </c>
      <c r="D206" s="4">
        <v>6</v>
      </c>
      <c r="E206" s="6">
        <v>6</v>
      </c>
      <c r="F206" s="39">
        <v>35138016</v>
      </c>
      <c r="G206" s="6">
        <v>1</v>
      </c>
      <c r="H206" s="6">
        <v>76</v>
      </c>
      <c r="I206" s="3">
        <v>0.12775659999999994</v>
      </c>
      <c r="J206" s="3">
        <v>4.6300000000000001E-5</v>
      </c>
      <c r="K206" s="3">
        <v>0.12771029999999994</v>
      </c>
      <c r="L206" s="133">
        <v>0</v>
      </c>
      <c r="M206" s="133">
        <v>0</v>
      </c>
      <c r="N206" s="133">
        <v>3.8125800000000008E-2</v>
      </c>
      <c r="O206" s="133">
        <v>8.1000000000000004E-6</v>
      </c>
      <c r="P206" s="133">
        <v>8.9622699999999972E-2</v>
      </c>
      <c r="Q206" s="134">
        <v>0</v>
      </c>
      <c r="R206" s="134">
        <v>89</v>
      </c>
      <c r="S206" s="122">
        <f t="shared" si="6"/>
        <v>1.2987012987012987</v>
      </c>
      <c r="T206" s="122">
        <f t="shared" si="7"/>
        <v>98.701298701298697</v>
      </c>
    </row>
    <row r="207" spans="1:20" x14ac:dyDescent="0.25">
      <c r="A207" s="3">
        <v>2017</v>
      </c>
      <c r="B207" s="41" t="s">
        <v>156</v>
      </c>
      <c r="C207" s="21">
        <v>3513850</v>
      </c>
      <c r="D207" s="4">
        <v>18</v>
      </c>
      <c r="E207" s="6">
        <v>18</v>
      </c>
      <c r="F207" s="39">
        <v>351385018</v>
      </c>
      <c r="G207" s="6">
        <v>6</v>
      </c>
      <c r="H207" s="6">
        <v>2</v>
      </c>
      <c r="I207" s="3">
        <v>7.6934999999999998E-3</v>
      </c>
      <c r="J207" s="3">
        <v>3.2537E-3</v>
      </c>
      <c r="K207" s="3">
        <v>4.4397999999999998E-3</v>
      </c>
      <c r="L207" s="133">
        <v>0</v>
      </c>
      <c r="M207" s="133">
        <v>4.4397999999999998E-3</v>
      </c>
      <c r="N207" s="133">
        <v>0</v>
      </c>
      <c r="O207" s="133">
        <v>3.2537E-3</v>
      </c>
      <c r="P207" s="133">
        <v>0</v>
      </c>
      <c r="Q207" s="134">
        <v>1</v>
      </c>
      <c r="R207" s="134">
        <v>0</v>
      </c>
      <c r="S207" s="122">
        <f t="shared" si="6"/>
        <v>75</v>
      </c>
      <c r="T207" s="122">
        <f t="shared" si="7"/>
        <v>25</v>
      </c>
    </row>
    <row r="208" spans="1:20" x14ac:dyDescent="0.25">
      <c r="A208" s="3">
        <v>2017</v>
      </c>
      <c r="B208" s="41" t="s">
        <v>157</v>
      </c>
      <c r="C208" s="21">
        <v>3513900</v>
      </c>
      <c r="D208" s="4">
        <v>4</v>
      </c>
      <c r="E208" s="6">
        <v>4</v>
      </c>
      <c r="F208" s="39">
        <v>35139004</v>
      </c>
      <c r="G208" s="6">
        <v>77</v>
      </c>
      <c r="H208" s="6">
        <v>5</v>
      </c>
      <c r="I208" s="3">
        <v>0.10236859999999993</v>
      </c>
      <c r="J208" s="3">
        <v>0.10135479999999994</v>
      </c>
      <c r="K208" s="3">
        <v>1.0138E-3</v>
      </c>
      <c r="L208" s="133">
        <v>0</v>
      </c>
      <c r="M208" s="133">
        <v>0</v>
      </c>
      <c r="N208" s="133">
        <v>5.3199999999999999E-5</v>
      </c>
      <c r="O208" s="133">
        <v>8.9863799999999952E-2</v>
      </c>
      <c r="P208" s="133">
        <v>1.2451599999999997E-2</v>
      </c>
      <c r="Q208" s="134">
        <v>43</v>
      </c>
      <c r="R208" s="134">
        <v>9</v>
      </c>
      <c r="S208" s="122">
        <f t="shared" si="6"/>
        <v>93.902439024390233</v>
      </c>
      <c r="T208" s="122">
        <f t="shared" si="7"/>
        <v>6.0975609756097562</v>
      </c>
    </row>
    <row r="209" spans="1:20" x14ac:dyDescent="0.25">
      <c r="A209" s="3">
        <v>2017</v>
      </c>
      <c r="B209" s="41" t="s">
        <v>158</v>
      </c>
      <c r="C209" s="21">
        <v>3514007</v>
      </c>
      <c r="D209" s="4">
        <v>16</v>
      </c>
      <c r="E209" s="6">
        <v>16</v>
      </c>
      <c r="F209" s="39">
        <v>351400716</v>
      </c>
      <c r="G209" s="6">
        <v>0</v>
      </c>
      <c r="H209" s="6">
        <v>5</v>
      </c>
      <c r="I209" s="3">
        <v>1.2743000000000001E-2</v>
      </c>
      <c r="J209" s="3">
        <v>0</v>
      </c>
      <c r="K209" s="3">
        <v>1.2743000000000001E-2</v>
      </c>
      <c r="L209" s="133">
        <v>0</v>
      </c>
      <c r="M209" s="133">
        <v>5.7869999999999996E-3</v>
      </c>
      <c r="N209" s="133">
        <v>2.2106999999999999E-3</v>
      </c>
      <c r="O209" s="133">
        <v>1.1569999999999999E-4</v>
      </c>
      <c r="P209" s="133">
        <v>4.6296000000000002E-3</v>
      </c>
      <c r="Q209" s="134">
        <v>4</v>
      </c>
      <c r="R209" s="134">
        <v>4</v>
      </c>
      <c r="S209" s="122">
        <f t="shared" si="6"/>
        <v>0</v>
      </c>
      <c r="T209" s="122">
        <f t="shared" si="7"/>
        <v>100</v>
      </c>
    </row>
    <row r="210" spans="1:20" x14ac:dyDescent="0.25">
      <c r="A210" s="3">
        <v>2017</v>
      </c>
      <c r="B210" s="41" t="s">
        <v>158</v>
      </c>
      <c r="C210" s="21">
        <v>3514007</v>
      </c>
      <c r="D210" s="4">
        <v>16</v>
      </c>
      <c r="E210" s="6">
        <v>9</v>
      </c>
      <c r="F210" s="39">
        <v>35140079</v>
      </c>
      <c r="G210" s="6">
        <v>1</v>
      </c>
      <c r="H210" s="6">
        <v>0</v>
      </c>
      <c r="I210" s="3">
        <v>2.7778E-3</v>
      </c>
      <c r="J210" s="3">
        <v>2.7778E-3</v>
      </c>
      <c r="K210" s="3">
        <v>0</v>
      </c>
      <c r="L210" s="133">
        <v>0</v>
      </c>
      <c r="M210" s="133">
        <v>0</v>
      </c>
      <c r="N210" s="133">
        <v>2.7778E-3</v>
      </c>
      <c r="O210" s="133">
        <v>0</v>
      </c>
      <c r="P210" s="133">
        <v>0</v>
      </c>
      <c r="Q210" s="134">
        <v>0</v>
      </c>
      <c r="R210" s="134">
        <v>1</v>
      </c>
      <c r="S210" s="122">
        <f t="shared" si="6"/>
        <v>100</v>
      </c>
      <c r="T210" s="122">
        <f t="shared" si="7"/>
        <v>0</v>
      </c>
    </row>
    <row r="211" spans="1:20" x14ac:dyDescent="0.25">
      <c r="A211" s="3">
        <v>2017</v>
      </c>
      <c r="B211" s="41" t="s">
        <v>159</v>
      </c>
      <c r="C211" s="21">
        <v>3514106</v>
      </c>
      <c r="D211" s="4">
        <v>13</v>
      </c>
      <c r="E211" s="6">
        <v>13</v>
      </c>
      <c r="F211" s="39">
        <v>351410613</v>
      </c>
      <c r="G211" s="6">
        <v>21</v>
      </c>
      <c r="H211" s="6">
        <v>12</v>
      </c>
      <c r="I211" s="3">
        <v>0.73869439999999997</v>
      </c>
      <c r="J211" s="3">
        <v>0.73289009999999999</v>
      </c>
      <c r="K211" s="3">
        <v>5.804300000000001E-3</v>
      </c>
      <c r="L211" s="133">
        <v>0</v>
      </c>
      <c r="M211" s="133">
        <v>2.3099999999999999E-5</v>
      </c>
      <c r="N211" s="133">
        <v>0.25047059999999999</v>
      </c>
      <c r="O211" s="133">
        <v>2.2545299999999997E-2</v>
      </c>
      <c r="P211" s="133">
        <v>0.46565539999999994</v>
      </c>
      <c r="Q211" s="134">
        <v>5</v>
      </c>
      <c r="R211" s="134">
        <v>17</v>
      </c>
      <c r="S211" s="122">
        <f t="shared" si="6"/>
        <v>63.636363636363633</v>
      </c>
      <c r="T211" s="122">
        <f t="shared" si="7"/>
        <v>36.363636363636367</v>
      </c>
    </row>
    <row r="212" spans="1:20" x14ac:dyDescent="0.25">
      <c r="A212" s="3">
        <v>2017</v>
      </c>
      <c r="B212" s="41" t="s">
        <v>159</v>
      </c>
      <c r="C212" s="21">
        <v>3514106</v>
      </c>
      <c r="D212" s="4">
        <v>13</v>
      </c>
      <c r="E212" s="6">
        <v>5</v>
      </c>
      <c r="F212" s="39">
        <v>35141065</v>
      </c>
      <c r="G212" s="6">
        <v>0</v>
      </c>
      <c r="H212" s="6">
        <v>2</v>
      </c>
      <c r="I212" s="3">
        <v>3.3796E-3</v>
      </c>
      <c r="J212" s="3">
        <v>0</v>
      </c>
      <c r="K212" s="3">
        <v>3.3796E-3</v>
      </c>
      <c r="L212" s="133">
        <v>0</v>
      </c>
      <c r="M212" s="133">
        <v>0</v>
      </c>
      <c r="N212" s="133">
        <v>0</v>
      </c>
      <c r="O212" s="133">
        <v>0</v>
      </c>
      <c r="P212" s="133">
        <v>3.3796E-3</v>
      </c>
      <c r="Q212" s="134">
        <v>0</v>
      </c>
      <c r="R212" s="134">
        <v>0</v>
      </c>
      <c r="S212" s="122">
        <f t="shared" si="6"/>
        <v>0</v>
      </c>
      <c r="T212" s="122">
        <f t="shared" si="7"/>
        <v>100</v>
      </c>
    </row>
    <row r="213" spans="1:20" x14ac:dyDescent="0.25">
      <c r="A213" s="3">
        <v>2017</v>
      </c>
      <c r="B213" s="41" t="s">
        <v>159</v>
      </c>
      <c r="C213" s="21">
        <v>3514106</v>
      </c>
      <c r="D213" s="4">
        <v>13</v>
      </c>
      <c r="E213" s="6">
        <v>10</v>
      </c>
      <c r="F213" s="39">
        <v>351410610</v>
      </c>
      <c r="G213" s="6">
        <v>0</v>
      </c>
      <c r="H213" s="6">
        <v>0</v>
      </c>
      <c r="I213" s="3">
        <v>0</v>
      </c>
      <c r="J213" s="3">
        <v>0</v>
      </c>
      <c r="K213" s="3">
        <v>0</v>
      </c>
      <c r="L213" s="133">
        <v>0</v>
      </c>
      <c r="M213" s="133">
        <v>0</v>
      </c>
      <c r="N213" s="133">
        <v>0</v>
      </c>
      <c r="O213" s="133">
        <v>0</v>
      </c>
      <c r="P213" s="133">
        <v>0</v>
      </c>
      <c r="Q213" s="134">
        <v>0</v>
      </c>
      <c r="R213" s="134">
        <v>0</v>
      </c>
      <c r="S213" s="122">
        <f t="shared" si="6"/>
        <v>0</v>
      </c>
      <c r="T213" s="122">
        <f t="shared" si="7"/>
        <v>0</v>
      </c>
    </row>
    <row r="214" spans="1:20" x14ac:dyDescent="0.25">
      <c r="A214" s="3">
        <v>2017</v>
      </c>
      <c r="B214" s="41" t="s">
        <v>160</v>
      </c>
      <c r="C214" s="21">
        <v>3514205</v>
      </c>
      <c r="D214" s="4">
        <v>15</v>
      </c>
      <c r="E214" s="6">
        <v>15</v>
      </c>
      <c r="F214" s="39">
        <v>351420515</v>
      </c>
      <c r="G214" s="6">
        <v>11</v>
      </c>
      <c r="H214" s="6">
        <v>4</v>
      </c>
      <c r="I214" s="3">
        <v>2.0880599999999999E-2</v>
      </c>
      <c r="J214" s="3">
        <v>1.24443E-2</v>
      </c>
      <c r="K214" s="3">
        <v>8.436299999999999E-3</v>
      </c>
      <c r="L214" s="133">
        <v>0</v>
      </c>
      <c r="M214" s="133">
        <v>8.3277999999999998E-3</v>
      </c>
      <c r="N214" s="133">
        <v>0</v>
      </c>
      <c r="O214" s="133">
        <v>1.2490299999999999E-2</v>
      </c>
      <c r="P214" s="133">
        <v>6.2500000000000001E-5</v>
      </c>
      <c r="Q214" s="134">
        <v>5</v>
      </c>
      <c r="R214" s="134">
        <v>0</v>
      </c>
      <c r="S214" s="122">
        <f t="shared" si="6"/>
        <v>73.333333333333329</v>
      </c>
      <c r="T214" s="122">
        <f t="shared" si="7"/>
        <v>26.666666666666668</v>
      </c>
    </row>
    <row r="215" spans="1:20" x14ac:dyDescent="0.25">
      <c r="A215" s="3">
        <v>2017</v>
      </c>
      <c r="B215" s="41" t="s">
        <v>161</v>
      </c>
      <c r="C215" s="21">
        <v>3514304</v>
      </c>
      <c r="D215" s="4">
        <v>13</v>
      </c>
      <c r="E215" s="6">
        <v>13</v>
      </c>
      <c r="F215" s="39">
        <v>351430413</v>
      </c>
      <c r="G215" s="6">
        <v>35</v>
      </c>
      <c r="H215" s="6">
        <v>42</v>
      </c>
      <c r="I215" s="3">
        <v>7.6872299999999991E-2</v>
      </c>
      <c r="J215" s="3">
        <v>4.3747099999999997E-2</v>
      </c>
      <c r="K215" s="3">
        <v>3.3125199999999994E-2</v>
      </c>
      <c r="L215" s="133">
        <v>0</v>
      </c>
      <c r="M215" s="133">
        <v>2.9882199999999998E-2</v>
      </c>
      <c r="N215" s="133">
        <v>1.0394E-3</v>
      </c>
      <c r="O215" s="133">
        <v>4.3069099999999992E-2</v>
      </c>
      <c r="P215" s="133">
        <v>2.8815999999999994E-3</v>
      </c>
      <c r="Q215" s="134">
        <v>13</v>
      </c>
      <c r="R215" s="134">
        <v>5</v>
      </c>
      <c r="S215" s="122">
        <f t="shared" si="6"/>
        <v>45.454545454545453</v>
      </c>
      <c r="T215" s="122">
        <f t="shared" si="7"/>
        <v>54.54545454545454</v>
      </c>
    </row>
    <row r="216" spans="1:20" x14ac:dyDescent="0.25">
      <c r="A216" s="3">
        <v>2017</v>
      </c>
      <c r="B216" s="41" t="s">
        <v>162</v>
      </c>
      <c r="C216" s="21">
        <v>3514403</v>
      </c>
      <c r="D216" s="4">
        <v>20</v>
      </c>
      <c r="E216" s="6">
        <v>20</v>
      </c>
      <c r="F216" s="39">
        <v>351440320</v>
      </c>
      <c r="G216" s="6">
        <v>4</v>
      </c>
      <c r="H216" s="6">
        <v>66</v>
      </c>
      <c r="I216" s="3">
        <v>0.23798989999999989</v>
      </c>
      <c r="J216" s="3">
        <v>7.0648999999999998E-3</v>
      </c>
      <c r="K216" s="3">
        <v>0.23092499999999988</v>
      </c>
      <c r="L216" s="133">
        <v>0</v>
      </c>
      <c r="M216" s="133">
        <v>0.19208440000000002</v>
      </c>
      <c r="N216" s="133">
        <v>5.4539000000000011E-3</v>
      </c>
      <c r="O216" s="133">
        <v>2.5305700000000004E-2</v>
      </c>
      <c r="P216" s="133">
        <v>1.51459E-2</v>
      </c>
      <c r="Q216" s="134">
        <v>2</v>
      </c>
      <c r="R216" s="134">
        <v>11</v>
      </c>
      <c r="S216" s="122">
        <f t="shared" si="6"/>
        <v>5.7142857142857144</v>
      </c>
      <c r="T216" s="122">
        <f t="shared" si="7"/>
        <v>94.285714285714278</v>
      </c>
    </row>
    <row r="217" spans="1:20" x14ac:dyDescent="0.25">
      <c r="A217" s="3">
        <v>2017</v>
      </c>
      <c r="B217" s="41" t="s">
        <v>162</v>
      </c>
      <c r="C217" s="21">
        <v>3514403</v>
      </c>
      <c r="D217" s="4">
        <v>20</v>
      </c>
      <c r="E217" s="6">
        <v>21</v>
      </c>
      <c r="F217" s="39">
        <v>351440321</v>
      </c>
      <c r="G217" s="6">
        <v>1</v>
      </c>
      <c r="H217" s="6">
        <v>16</v>
      </c>
      <c r="I217" s="3">
        <v>9.2231400000000005E-2</v>
      </c>
      <c r="J217" s="3">
        <v>5.66667E-2</v>
      </c>
      <c r="K217" s="3">
        <v>3.5564700000000005E-2</v>
      </c>
      <c r="L217" s="133">
        <v>0</v>
      </c>
      <c r="M217" s="133">
        <v>4.4154999999999993E-3</v>
      </c>
      <c r="N217" s="133">
        <v>8.1770800000000005E-2</v>
      </c>
      <c r="O217" s="133">
        <v>5.7568999999999997E-3</v>
      </c>
      <c r="P217" s="133">
        <v>2.8820000000000001E-4</v>
      </c>
      <c r="Q217" s="134">
        <v>1</v>
      </c>
      <c r="R217" s="134">
        <v>4</v>
      </c>
      <c r="S217" s="122">
        <f t="shared" si="6"/>
        <v>5.8823529411764701</v>
      </c>
      <c r="T217" s="122">
        <f t="shared" si="7"/>
        <v>94.117647058823522</v>
      </c>
    </row>
    <row r="218" spans="1:20" x14ac:dyDescent="0.25">
      <c r="A218" s="3">
        <v>2017</v>
      </c>
      <c r="B218" s="41" t="s">
        <v>163</v>
      </c>
      <c r="C218" s="21">
        <v>3514502</v>
      </c>
      <c r="D218" s="4">
        <v>17</v>
      </c>
      <c r="E218" s="6">
        <v>17</v>
      </c>
      <c r="F218" s="39">
        <v>351450217</v>
      </c>
      <c r="G218" s="6">
        <v>6</v>
      </c>
      <c r="H218" s="6">
        <v>18</v>
      </c>
      <c r="I218" s="3">
        <v>8.3230100000000001E-2</v>
      </c>
      <c r="J218" s="3">
        <v>7.5147900000000004E-2</v>
      </c>
      <c r="K218" s="3">
        <v>8.0822000000000012E-3</v>
      </c>
      <c r="L218" s="133">
        <v>0</v>
      </c>
      <c r="M218" s="133">
        <v>3.7499999999999999E-2</v>
      </c>
      <c r="N218" s="133">
        <v>7.2444999999999992E-3</v>
      </c>
      <c r="O218" s="133">
        <v>3.5961999999999994E-2</v>
      </c>
      <c r="P218" s="133">
        <v>2.5236E-3</v>
      </c>
      <c r="Q218" s="134">
        <v>2</v>
      </c>
      <c r="R218" s="134">
        <v>2</v>
      </c>
      <c r="S218" s="122">
        <f t="shared" si="6"/>
        <v>25</v>
      </c>
      <c r="T218" s="122">
        <f t="shared" si="7"/>
        <v>75</v>
      </c>
    </row>
    <row r="219" spans="1:20" x14ac:dyDescent="0.25">
      <c r="A219" s="3">
        <v>2017</v>
      </c>
      <c r="B219" s="41" t="s">
        <v>163</v>
      </c>
      <c r="C219" s="21">
        <v>3514502</v>
      </c>
      <c r="D219" s="4">
        <v>17</v>
      </c>
      <c r="E219" s="6">
        <v>16</v>
      </c>
      <c r="F219" s="39">
        <v>351450216</v>
      </c>
      <c r="G219" s="6">
        <v>0</v>
      </c>
      <c r="H219" s="6">
        <v>0</v>
      </c>
      <c r="I219" s="3">
        <v>0</v>
      </c>
      <c r="J219" s="3">
        <v>0</v>
      </c>
      <c r="K219" s="3">
        <v>0</v>
      </c>
      <c r="L219" s="133">
        <v>0</v>
      </c>
      <c r="M219" s="133">
        <v>0</v>
      </c>
      <c r="N219" s="133">
        <v>0</v>
      </c>
      <c r="O219" s="133">
        <v>0</v>
      </c>
      <c r="P219" s="133">
        <v>0</v>
      </c>
      <c r="Q219" s="134">
        <v>0</v>
      </c>
      <c r="R219" s="134">
        <v>0</v>
      </c>
      <c r="S219" s="122">
        <f t="shared" si="6"/>
        <v>0</v>
      </c>
      <c r="T219" s="122">
        <f t="shared" si="7"/>
        <v>0</v>
      </c>
    </row>
    <row r="220" spans="1:20" x14ac:dyDescent="0.25">
      <c r="A220" s="3">
        <v>2017</v>
      </c>
      <c r="B220" s="41" t="s">
        <v>164</v>
      </c>
      <c r="C220" s="21">
        <v>3514601</v>
      </c>
      <c r="D220" s="4">
        <v>9</v>
      </c>
      <c r="E220" s="6">
        <v>9</v>
      </c>
      <c r="F220" s="39">
        <v>35146019</v>
      </c>
      <c r="G220" s="6">
        <v>0</v>
      </c>
      <c r="H220" s="6">
        <v>6</v>
      </c>
      <c r="I220" s="3">
        <v>1.7540399999999998E-2</v>
      </c>
      <c r="J220" s="3">
        <v>0</v>
      </c>
      <c r="K220" s="3">
        <v>1.7540399999999998E-2</v>
      </c>
      <c r="L220" s="133">
        <v>0</v>
      </c>
      <c r="M220" s="133">
        <v>1.4976800000000002E-2</v>
      </c>
      <c r="N220" s="133">
        <v>0</v>
      </c>
      <c r="O220" s="133">
        <v>0</v>
      </c>
      <c r="P220" s="133">
        <v>2.5636000000000001E-3</v>
      </c>
      <c r="Q220" s="134">
        <v>3</v>
      </c>
      <c r="R220" s="134">
        <v>1</v>
      </c>
      <c r="S220" s="122">
        <f t="shared" si="6"/>
        <v>0</v>
      </c>
      <c r="T220" s="122">
        <f t="shared" si="7"/>
        <v>100</v>
      </c>
    </row>
    <row r="221" spans="1:20" x14ac:dyDescent="0.25">
      <c r="A221" s="3">
        <v>2017</v>
      </c>
      <c r="B221" s="41" t="s">
        <v>165</v>
      </c>
      <c r="C221" s="21">
        <v>3514700</v>
      </c>
      <c r="D221" s="4">
        <v>17</v>
      </c>
      <c r="E221" s="6">
        <v>17</v>
      </c>
      <c r="F221" s="39">
        <v>351470017</v>
      </c>
      <c r="G221" s="6">
        <v>6</v>
      </c>
      <c r="H221" s="6">
        <v>4</v>
      </c>
      <c r="I221" s="3">
        <v>3.6837700000000001E-2</v>
      </c>
      <c r="J221" s="3">
        <v>3.1693499999999999E-2</v>
      </c>
      <c r="K221" s="3">
        <v>5.1441999999999998E-3</v>
      </c>
      <c r="L221" s="133">
        <v>0</v>
      </c>
      <c r="M221" s="133">
        <v>1.25865E-2</v>
      </c>
      <c r="N221" s="133">
        <v>0</v>
      </c>
      <c r="O221" s="133">
        <v>2.1949099999999999E-2</v>
      </c>
      <c r="P221" s="133">
        <v>2.3021000000000001E-3</v>
      </c>
      <c r="Q221" s="134">
        <v>2</v>
      </c>
      <c r="R221" s="134">
        <v>1</v>
      </c>
      <c r="S221" s="122">
        <f t="shared" si="6"/>
        <v>60</v>
      </c>
      <c r="T221" s="122">
        <f t="shared" si="7"/>
        <v>40</v>
      </c>
    </row>
    <row r="222" spans="1:20" x14ac:dyDescent="0.25">
      <c r="A222" s="3">
        <v>2017</v>
      </c>
      <c r="B222" s="41" t="s">
        <v>165</v>
      </c>
      <c r="C222" s="21">
        <v>3514700</v>
      </c>
      <c r="D222" s="4">
        <v>17</v>
      </c>
      <c r="E222" s="6">
        <v>21</v>
      </c>
      <c r="F222" s="39">
        <v>351470021</v>
      </c>
      <c r="G222" s="6">
        <v>0</v>
      </c>
      <c r="H222" s="6">
        <v>0</v>
      </c>
      <c r="I222" s="3">
        <v>0</v>
      </c>
      <c r="J222" s="3">
        <v>0</v>
      </c>
      <c r="K222" s="3">
        <v>0</v>
      </c>
      <c r="L222" s="133">
        <v>0</v>
      </c>
      <c r="M222" s="133">
        <v>0</v>
      </c>
      <c r="N222" s="133">
        <v>0</v>
      </c>
      <c r="O222" s="133">
        <v>0</v>
      </c>
      <c r="P222" s="133">
        <v>0</v>
      </c>
      <c r="Q222" s="134">
        <v>1</v>
      </c>
      <c r="R222" s="134">
        <v>0</v>
      </c>
      <c r="S222" s="122">
        <f t="shared" si="6"/>
        <v>0</v>
      </c>
      <c r="T222" s="122">
        <f t="shared" si="7"/>
        <v>0</v>
      </c>
    </row>
    <row r="223" spans="1:20" x14ac:dyDescent="0.25">
      <c r="A223" s="3">
        <v>2017</v>
      </c>
      <c r="B223" s="41" t="s">
        <v>166</v>
      </c>
      <c r="C223" s="21">
        <v>3514809</v>
      </c>
      <c r="D223" s="4">
        <v>11</v>
      </c>
      <c r="E223" s="6">
        <v>11</v>
      </c>
      <c r="F223" s="39">
        <v>351480911</v>
      </c>
      <c r="G223" s="6">
        <v>15</v>
      </c>
      <c r="H223" s="6">
        <v>9</v>
      </c>
      <c r="I223" s="3">
        <v>9.3809199999999995E-2</v>
      </c>
      <c r="J223" s="3">
        <v>8.7290699999999999E-2</v>
      </c>
      <c r="K223" s="3">
        <v>6.5185E-3</v>
      </c>
      <c r="L223" s="133">
        <v>2.3077530441400304E-2</v>
      </c>
      <c r="M223" s="133">
        <v>5.9930000000000001E-3</v>
      </c>
      <c r="N223" s="133">
        <v>5.2550000000000003E-4</v>
      </c>
      <c r="O223" s="133">
        <v>8.4793499999999994E-2</v>
      </c>
      <c r="P223" s="133">
        <v>2.4971999999999998E-3</v>
      </c>
      <c r="Q223" s="134">
        <v>50</v>
      </c>
      <c r="R223" s="134">
        <v>34</v>
      </c>
      <c r="S223" s="122">
        <f t="shared" si="6"/>
        <v>62.5</v>
      </c>
      <c r="T223" s="122">
        <f t="shared" si="7"/>
        <v>37.5</v>
      </c>
    </row>
    <row r="224" spans="1:20" x14ac:dyDescent="0.25">
      <c r="A224" s="3">
        <v>2017</v>
      </c>
      <c r="B224" s="41" t="s">
        <v>167</v>
      </c>
      <c r="C224" s="21">
        <v>3514908</v>
      </c>
      <c r="D224" s="4">
        <v>5</v>
      </c>
      <c r="E224" s="6">
        <v>5</v>
      </c>
      <c r="F224" s="39">
        <v>35149085</v>
      </c>
      <c r="G224" s="6">
        <v>16</v>
      </c>
      <c r="H224" s="6">
        <v>51</v>
      </c>
      <c r="I224" s="3">
        <v>0.31317820000000002</v>
      </c>
      <c r="J224" s="3">
        <v>0.26051980000000002</v>
      </c>
      <c r="K224" s="3">
        <v>5.2658399999999994E-2</v>
      </c>
      <c r="L224" s="133">
        <v>0</v>
      </c>
      <c r="M224" s="133">
        <v>3.4722200000000002E-2</v>
      </c>
      <c r="N224" s="133">
        <v>0.25211929999999999</v>
      </c>
      <c r="O224" s="133">
        <v>1.9210800000000004E-2</v>
      </c>
      <c r="P224" s="133">
        <v>7.1258999999999984E-3</v>
      </c>
      <c r="Q224" s="134">
        <v>23</v>
      </c>
      <c r="R224" s="134">
        <v>4</v>
      </c>
      <c r="S224" s="122">
        <f t="shared" si="6"/>
        <v>23.880597014925371</v>
      </c>
      <c r="T224" s="122">
        <f t="shared" si="7"/>
        <v>76.119402985074629</v>
      </c>
    </row>
    <row r="225" spans="1:20" x14ac:dyDescent="0.25">
      <c r="A225" s="3">
        <v>2017</v>
      </c>
      <c r="B225" s="41" t="s">
        <v>167</v>
      </c>
      <c r="C225" s="21">
        <v>3514908</v>
      </c>
      <c r="D225" s="4">
        <v>5</v>
      </c>
      <c r="E225" s="6">
        <v>10</v>
      </c>
      <c r="F225" s="39">
        <v>351490810</v>
      </c>
      <c r="G225" s="6">
        <v>2</v>
      </c>
      <c r="H225" s="6">
        <v>5</v>
      </c>
      <c r="I225" s="3">
        <v>2.3888900000000001E-2</v>
      </c>
      <c r="J225" s="3">
        <v>1.25E-3</v>
      </c>
      <c r="K225" s="3">
        <v>2.26389E-2</v>
      </c>
      <c r="L225" s="133">
        <v>0</v>
      </c>
      <c r="M225" s="133">
        <v>1.15741E-2</v>
      </c>
      <c r="N225" s="133">
        <v>0</v>
      </c>
      <c r="O225" s="133">
        <v>2.1643000000000001E-3</v>
      </c>
      <c r="P225" s="133">
        <v>1.01505E-2</v>
      </c>
      <c r="Q225" s="134">
        <v>1</v>
      </c>
      <c r="R225" s="134">
        <v>0</v>
      </c>
      <c r="S225" s="122">
        <f t="shared" si="6"/>
        <v>28.571428571428569</v>
      </c>
      <c r="T225" s="122">
        <f t="shared" si="7"/>
        <v>71.428571428571431</v>
      </c>
    </row>
    <row r="226" spans="1:20" x14ac:dyDescent="0.25">
      <c r="A226" s="3">
        <v>2017</v>
      </c>
      <c r="B226" s="41" t="s">
        <v>168</v>
      </c>
      <c r="C226" s="21">
        <v>3514924</v>
      </c>
      <c r="D226" s="4">
        <v>16</v>
      </c>
      <c r="E226" s="6">
        <v>16</v>
      </c>
      <c r="F226" s="39">
        <v>351492416</v>
      </c>
      <c r="G226" s="6">
        <v>5</v>
      </c>
      <c r="H226" s="6">
        <v>13</v>
      </c>
      <c r="I226" s="3">
        <v>0.29790040000000001</v>
      </c>
      <c r="J226" s="3">
        <v>0.27111099999999999</v>
      </c>
      <c r="K226" s="3">
        <v>2.6789400000000005E-2</v>
      </c>
      <c r="L226" s="133">
        <v>0</v>
      </c>
      <c r="M226" s="133">
        <v>1.6944400000000002E-2</v>
      </c>
      <c r="N226" s="133">
        <v>0</v>
      </c>
      <c r="O226" s="133">
        <v>0.28093750000000001</v>
      </c>
      <c r="P226" s="133">
        <v>1.8499999999999999E-5</v>
      </c>
      <c r="Q226" s="134">
        <v>0</v>
      </c>
      <c r="R226" s="134">
        <v>0</v>
      </c>
      <c r="S226" s="122">
        <f t="shared" si="6"/>
        <v>27.777777777777779</v>
      </c>
      <c r="T226" s="122">
        <f t="shared" si="7"/>
        <v>72.222222222222214</v>
      </c>
    </row>
    <row r="227" spans="1:20" x14ac:dyDescent="0.25">
      <c r="A227" s="3">
        <v>2017</v>
      </c>
      <c r="B227" s="41" t="s">
        <v>169</v>
      </c>
      <c r="C227" s="21">
        <v>3514957</v>
      </c>
      <c r="D227" s="4">
        <v>15</v>
      </c>
      <c r="E227" s="6">
        <v>15</v>
      </c>
      <c r="F227" s="39">
        <v>351495715</v>
      </c>
      <c r="G227" s="6">
        <v>14</v>
      </c>
      <c r="H227" s="6">
        <v>10</v>
      </c>
      <c r="I227" s="3">
        <v>0.16335649999999999</v>
      </c>
      <c r="J227" s="3">
        <v>0.14418399999999998</v>
      </c>
      <c r="K227" s="3">
        <v>1.9172499999999999E-2</v>
      </c>
      <c r="L227" s="133">
        <v>0</v>
      </c>
      <c r="M227" s="133">
        <v>0</v>
      </c>
      <c r="N227" s="133">
        <v>6.3659999999999997E-4</v>
      </c>
      <c r="O227" s="133">
        <v>0.15175079999999996</v>
      </c>
      <c r="P227" s="133">
        <v>1.0969100000000001E-2</v>
      </c>
      <c r="Q227" s="134">
        <v>2</v>
      </c>
      <c r="R227" s="134">
        <v>0</v>
      </c>
      <c r="S227" s="122">
        <f t="shared" si="6"/>
        <v>58.333333333333336</v>
      </c>
      <c r="T227" s="122">
        <f t="shared" si="7"/>
        <v>41.666666666666671</v>
      </c>
    </row>
    <row r="228" spans="1:20" x14ac:dyDescent="0.25">
      <c r="A228" s="3">
        <v>2017</v>
      </c>
      <c r="B228" s="41" t="s">
        <v>170</v>
      </c>
      <c r="C228" s="21">
        <v>3515004</v>
      </c>
      <c r="D228" s="4">
        <v>6</v>
      </c>
      <c r="E228" s="6">
        <v>6</v>
      </c>
      <c r="F228" s="39">
        <v>35150046</v>
      </c>
      <c r="G228" s="6">
        <v>5</v>
      </c>
      <c r="H228" s="6">
        <v>86</v>
      </c>
      <c r="I228" s="3">
        <v>0.45481069999999957</v>
      </c>
      <c r="J228" s="3">
        <v>0.10406329999999998</v>
      </c>
      <c r="K228" s="3">
        <v>0.3507473999999996</v>
      </c>
      <c r="L228" s="133">
        <v>0</v>
      </c>
      <c r="M228" s="133">
        <v>0</v>
      </c>
      <c r="N228" s="133">
        <v>0.39457049999999988</v>
      </c>
      <c r="O228" s="133">
        <v>1.5244799999999999E-2</v>
      </c>
      <c r="P228" s="133">
        <v>4.4995399999999998E-2</v>
      </c>
      <c r="Q228" s="134">
        <v>10</v>
      </c>
      <c r="R228" s="134">
        <v>100</v>
      </c>
      <c r="S228" s="122">
        <f t="shared" si="6"/>
        <v>5.4945054945054945</v>
      </c>
      <c r="T228" s="122">
        <f t="shared" si="7"/>
        <v>94.505494505494497</v>
      </c>
    </row>
    <row r="229" spans="1:20" x14ac:dyDescent="0.25">
      <c r="A229" s="3">
        <v>2017</v>
      </c>
      <c r="B229" s="41" t="s">
        <v>171</v>
      </c>
      <c r="C229" s="21">
        <v>3515103</v>
      </c>
      <c r="D229" s="4">
        <v>6</v>
      </c>
      <c r="E229" s="6">
        <v>6</v>
      </c>
      <c r="F229" s="39">
        <v>35151036</v>
      </c>
      <c r="G229" s="6">
        <v>2</v>
      </c>
      <c r="H229" s="6">
        <v>24</v>
      </c>
      <c r="I229" s="3">
        <v>8.5684600000000014E-2</v>
      </c>
      <c r="J229" s="3">
        <v>4.6299999999999998E-4</v>
      </c>
      <c r="K229" s="3">
        <v>8.5221600000000008E-2</v>
      </c>
      <c r="L229" s="133">
        <v>0</v>
      </c>
      <c r="M229" s="133">
        <v>7.2037000000000004E-2</v>
      </c>
      <c r="N229" s="133">
        <v>2.0965000000000003E-3</v>
      </c>
      <c r="O229" s="133">
        <v>4.1669999999999999E-4</v>
      </c>
      <c r="P229" s="133">
        <v>1.1134400000000003E-2</v>
      </c>
      <c r="Q229" s="134">
        <v>1</v>
      </c>
      <c r="R229" s="134">
        <v>5</v>
      </c>
      <c r="S229" s="122">
        <f t="shared" si="6"/>
        <v>7.6923076923076925</v>
      </c>
      <c r="T229" s="122">
        <f t="shared" si="7"/>
        <v>92.307692307692307</v>
      </c>
    </row>
    <row r="230" spans="1:20" x14ac:dyDescent="0.25">
      <c r="A230" s="3">
        <v>2017</v>
      </c>
      <c r="B230" s="41" t="s">
        <v>172</v>
      </c>
      <c r="C230" s="21">
        <v>3515129</v>
      </c>
      <c r="D230" s="4">
        <v>21</v>
      </c>
      <c r="E230" s="6">
        <v>21</v>
      </c>
      <c r="F230" s="39">
        <v>351512921</v>
      </c>
      <c r="G230" s="6">
        <v>0</v>
      </c>
      <c r="H230" s="6">
        <v>4</v>
      </c>
      <c r="I230" s="3">
        <v>5.5035000000000006E-3</v>
      </c>
      <c r="J230" s="3">
        <v>0</v>
      </c>
      <c r="K230" s="3">
        <v>5.5035000000000006E-3</v>
      </c>
      <c r="L230" s="133">
        <v>0</v>
      </c>
      <c r="M230" s="133">
        <v>5.2199000000000004E-3</v>
      </c>
      <c r="N230" s="133">
        <v>1.852E-4</v>
      </c>
      <c r="O230" s="133">
        <v>4.6300000000000001E-5</v>
      </c>
      <c r="P230" s="133">
        <v>5.2099999999999999E-5</v>
      </c>
      <c r="Q230" s="134">
        <v>0</v>
      </c>
      <c r="R230" s="134">
        <v>1</v>
      </c>
      <c r="S230" s="122">
        <f t="shared" si="6"/>
        <v>0</v>
      </c>
      <c r="T230" s="122">
        <f t="shared" si="7"/>
        <v>100</v>
      </c>
    </row>
    <row r="231" spans="1:20" x14ac:dyDescent="0.25">
      <c r="A231" s="3">
        <v>2017</v>
      </c>
      <c r="B231" s="41" t="s">
        <v>173</v>
      </c>
      <c r="C231" s="21">
        <v>3515152</v>
      </c>
      <c r="D231" s="4">
        <v>9</v>
      </c>
      <c r="E231" s="6">
        <v>9</v>
      </c>
      <c r="F231" s="39">
        <v>35151529</v>
      </c>
      <c r="G231" s="6">
        <v>17</v>
      </c>
      <c r="H231" s="6">
        <v>29</v>
      </c>
      <c r="I231" s="3">
        <v>0.17715489999999998</v>
      </c>
      <c r="J231" s="3">
        <v>0.15055469999999999</v>
      </c>
      <c r="K231" s="3">
        <v>2.6600199999999994E-2</v>
      </c>
      <c r="L231" s="133">
        <v>0</v>
      </c>
      <c r="M231" s="133">
        <v>4.4050899999999997E-2</v>
      </c>
      <c r="N231" s="133">
        <v>3.89532E-2</v>
      </c>
      <c r="O231" s="133">
        <v>8.2651800000000011E-2</v>
      </c>
      <c r="P231" s="133">
        <v>1.1499000000000001E-2</v>
      </c>
      <c r="Q231" s="134">
        <v>10</v>
      </c>
      <c r="R231" s="134">
        <v>11</v>
      </c>
      <c r="S231" s="122">
        <f t="shared" si="6"/>
        <v>36.95652173913043</v>
      </c>
      <c r="T231" s="122">
        <f t="shared" si="7"/>
        <v>63.04347826086957</v>
      </c>
    </row>
    <row r="232" spans="1:20" x14ac:dyDescent="0.25">
      <c r="A232" s="3">
        <v>2017</v>
      </c>
      <c r="B232" s="41" t="s">
        <v>173</v>
      </c>
      <c r="C232" s="21">
        <v>3515152</v>
      </c>
      <c r="D232" s="4">
        <v>9</v>
      </c>
      <c r="E232" s="6">
        <v>5</v>
      </c>
      <c r="F232" s="39">
        <v>35151525</v>
      </c>
      <c r="G232" s="6">
        <v>1</v>
      </c>
      <c r="H232" s="6">
        <v>5</v>
      </c>
      <c r="I232" s="3">
        <v>9.4143000000000004E-3</v>
      </c>
      <c r="J232" s="3">
        <v>5.1666999999999998E-3</v>
      </c>
      <c r="K232" s="3">
        <v>4.2476000000000007E-3</v>
      </c>
      <c r="L232" s="133">
        <v>0</v>
      </c>
      <c r="M232" s="133">
        <v>0</v>
      </c>
      <c r="N232" s="133">
        <v>0</v>
      </c>
      <c r="O232" s="133">
        <v>5.3866000000000001E-3</v>
      </c>
      <c r="P232" s="133">
        <v>4.0277000000000004E-3</v>
      </c>
      <c r="Q232" s="134">
        <v>0</v>
      </c>
      <c r="R232" s="134">
        <v>2</v>
      </c>
      <c r="S232" s="122">
        <f t="shared" si="6"/>
        <v>16.666666666666664</v>
      </c>
      <c r="T232" s="122">
        <f t="shared" si="7"/>
        <v>83.333333333333343</v>
      </c>
    </row>
    <row r="233" spans="1:20" x14ac:dyDescent="0.25">
      <c r="A233" s="3">
        <v>2017</v>
      </c>
      <c r="B233" s="41" t="s">
        <v>174</v>
      </c>
      <c r="C233" s="21">
        <v>3515186</v>
      </c>
      <c r="D233" s="4">
        <v>9</v>
      </c>
      <c r="E233" s="6">
        <v>9</v>
      </c>
      <c r="F233" s="39">
        <v>35151869</v>
      </c>
      <c r="G233" s="6">
        <v>59</v>
      </c>
      <c r="H233" s="6">
        <v>27</v>
      </c>
      <c r="I233" s="3">
        <v>0.10880669999999998</v>
      </c>
      <c r="J233" s="3">
        <v>0.10269419999999999</v>
      </c>
      <c r="K233" s="3">
        <v>6.1124999999999981E-3</v>
      </c>
      <c r="L233" s="133">
        <v>0.14585733764586506</v>
      </c>
      <c r="M233" s="133">
        <v>0</v>
      </c>
      <c r="N233" s="133">
        <v>2.0079E-3</v>
      </c>
      <c r="O233" s="133">
        <v>9.9805299999999986E-2</v>
      </c>
      <c r="P233" s="133">
        <v>6.9934999999999988E-3</v>
      </c>
      <c r="Q233" s="134">
        <v>48</v>
      </c>
      <c r="R233" s="134">
        <v>19</v>
      </c>
      <c r="S233" s="122">
        <f t="shared" si="6"/>
        <v>68.604651162790702</v>
      </c>
      <c r="T233" s="122">
        <f t="shared" si="7"/>
        <v>31.395348837209301</v>
      </c>
    </row>
    <row r="234" spans="1:20" x14ac:dyDescent="0.25">
      <c r="A234" s="3">
        <v>2017</v>
      </c>
      <c r="B234" s="41" t="s">
        <v>175</v>
      </c>
      <c r="C234" s="21">
        <v>3515194</v>
      </c>
      <c r="D234" s="4">
        <v>17</v>
      </c>
      <c r="E234" s="6">
        <v>17</v>
      </c>
      <c r="F234" s="39">
        <v>351519417</v>
      </c>
      <c r="G234" s="6">
        <v>7</v>
      </c>
      <c r="H234" s="6">
        <v>5</v>
      </c>
      <c r="I234" s="3">
        <v>0.36683880000000002</v>
      </c>
      <c r="J234" s="3">
        <v>0.3073573</v>
      </c>
      <c r="K234" s="3">
        <v>5.94815E-2</v>
      </c>
      <c r="L234" s="133">
        <v>0</v>
      </c>
      <c r="M234" s="133">
        <v>1.26389E-2</v>
      </c>
      <c r="N234" s="133">
        <v>4.861E-4</v>
      </c>
      <c r="O234" s="133">
        <v>0.21466050000000003</v>
      </c>
      <c r="P234" s="133">
        <v>0.13905330000000002</v>
      </c>
      <c r="Q234" s="134">
        <v>4</v>
      </c>
      <c r="R234" s="134">
        <v>6</v>
      </c>
      <c r="S234" s="122">
        <f t="shared" si="6"/>
        <v>58.333333333333336</v>
      </c>
      <c r="T234" s="122">
        <f t="shared" si="7"/>
        <v>41.666666666666671</v>
      </c>
    </row>
    <row r="235" spans="1:20" x14ac:dyDescent="0.25">
      <c r="A235" s="3">
        <v>2017</v>
      </c>
      <c r="B235" s="41" t="s">
        <v>176</v>
      </c>
      <c r="C235" s="21">
        <v>3557303</v>
      </c>
      <c r="D235" s="4">
        <v>9</v>
      </c>
      <c r="E235" s="6">
        <v>9</v>
      </c>
      <c r="F235" s="39">
        <v>35573039</v>
      </c>
      <c r="G235" s="6">
        <v>21</v>
      </c>
      <c r="H235" s="6">
        <v>20</v>
      </c>
      <c r="I235" s="3">
        <v>0.1374245</v>
      </c>
      <c r="J235" s="3">
        <v>0.12387239999999999</v>
      </c>
      <c r="K235" s="3">
        <v>1.3552100000000003E-2</v>
      </c>
      <c r="L235" s="133">
        <v>0</v>
      </c>
      <c r="M235" s="133">
        <v>7.10649E-2</v>
      </c>
      <c r="N235" s="133">
        <v>5.8317999999999998E-3</v>
      </c>
      <c r="O235" s="133">
        <v>5.3686000000000011E-2</v>
      </c>
      <c r="P235" s="133">
        <v>6.8417999999999994E-3</v>
      </c>
      <c r="Q235" s="134">
        <v>10</v>
      </c>
      <c r="R235" s="134">
        <v>14</v>
      </c>
      <c r="S235" s="122">
        <f t="shared" si="6"/>
        <v>51.219512195121951</v>
      </c>
      <c r="T235" s="122">
        <f t="shared" si="7"/>
        <v>48.780487804878049</v>
      </c>
    </row>
    <row r="236" spans="1:20" x14ac:dyDescent="0.25">
      <c r="A236" s="3">
        <v>2017</v>
      </c>
      <c r="B236" s="41" t="s">
        <v>177</v>
      </c>
      <c r="C236" s="21">
        <v>3515301</v>
      </c>
      <c r="D236" s="4">
        <v>22</v>
      </c>
      <c r="E236" s="6">
        <v>22</v>
      </c>
      <c r="F236" s="39">
        <v>351530122</v>
      </c>
      <c r="G236" s="6">
        <v>2</v>
      </c>
      <c r="H236" s="6">
        <v>5</v>
      </c>
      <c r="I236" s="3">
        <v>5.2423000000000001E-3</v>
      </c>
      <c r="J236" s="3">
        <v>8.1170000000000005E-4</v>
      </c>
      <c r="K236" s="3">
        <v>4.4305999999999998E-3</v>
      </c>
      <c r="L236" s="133">
        <v>0</v>
      </c>
      <c r="M236" s="133">
        <v>4.3565000000000001E-3</v>
      </c>
      <c r="N236" s="133">
        <v>0</v>
      </c>
      <c r="O236" s="133">
        <v>0</v>
      </c>
      <c r="P236" s="133">
        <v>8.8580000000000006E-4</v>
      </c>
      <c r="Q236" s="134">
        <v>0</v>
      </c>
      <c r="R236" s="134">
        <v>2</v>
      </c>
      <c r="S236" s="122">
        <f t="shared" si="6"/>
        <v>28.571428571428569</v>
      </c>
      <c r="T236" s="122">
        <f t="shared" si="7"/>
        <v>71.428571428571431</v>
      </c>
    </row>
    <row r="237" spans="1:20" x14ac:dyDescent="0.25">
      <c r="A237" s="3">
        <v>2017</v>
      </c>
      <c r="B237" s="41" t="s">
        <v>178</v>
      </c>
      <c r="C237" s="21">
        <v>3515202</v>
      </c>
      <c r="D237" s="4">
        <v>15</v>
      </c>
      <c r="E237" s="6">
        <v>15</v>
      </c>
      <c r="F237" s="39">
        <v>351520215</v>
      </c>
      <c r="G237" s="6">
        <v>11</v>
      </c>
      <c r="H237" s="6">
        <v>6</v>
      </c>
      <c r="I237" s="3">
        <v>6.99959E-2</v>
      </c>
      <c r="J237" s="3">
        <v>6.83999E-2</v>
      </c>
      <c r="K237" s="3">
        <v>1.596E-3</v>
      </c>
      <c r="L237" s="133">
        <v>0</v>
      </c>
      <c r="M237" s="133">
        <v>1.7919999999999999E-4</v>
      </c>
      <c r="N237" s="133">
        <v>0</v>
      </c>
      <c r="O237" s="133">
        <v>6.8361199999999997E-2</v>
      </c>
      <c r="P237" s="133">
        <v>1.4555E-3</v>
      </c>
      <c r="Q237" s="134">
        <v>1</v>
      </c>
      <c r="R237" s="134">
        <v>15</v>
      </c>
      <c r="S237" s="122">
        <f t="shared" si="6"/>
        <v>64.705882352941174</v>
      </c>
      <c r="T237" s="122">
        <f t="shared" si="7"/>
        <v>35.294117647058826</v>
      </c>
    </row>
    <row r="238" spans="1:20" x14ac:dyDescent="0.25">
      <c r="A238" s="3">
        <v>2017</v>
      </c>
      <c r="B238" s="41" t="s">
        <v>178</v>
      </c>
      <c r="C238" s="21">
        <v>3515202</v>
      </c>
      <c r="D238" s="4">
        <v>15</v>
      </c>
      <c r="E238" s="6">
        <v>18</v>
      </c>
      <c r="F238" s="39">
        <v>351520218</v>
      </c>
      <c r="G238" s="6">
        <v>7</v>
      </c>
      <c r="H238" s="6">
        <v>8</v>
      </c>
      <c r="I238" s="3">
        <v>4.5621199999999994E-2</v>
      </c>
      <c r="J238" s="3">
        <v>2.0802599999999997E-2</v>
      </c>
      <c r="K238" s="3">
        <v>2.4818599999999996E-2</v>
      </c>
      <c r="L238" s="133">
        <v>0</v>
      </c>
      <c r="M238" s="133">
        <v>0</v>
      </c>
      <c r="N238" s="133">
        <v>2.1442799999999998E-2</v>
      </c>
      <c r="O238" s="133">
        <v>2.3927599999999997E-2</v>
      </c>
      <c r="P238" s="133">
        <v>2.5079999999999997E-4</v>
      </c>
      <c r="Q238" s="134">
        <v>7</v>
      </c>
      <c r="R238" s="134">
        <v>0</v>
      </c>
      <c r="S238" s="122">
        <f t="shared" si="6"/>
        <v>46.666666666666664</v>
      </c>
      <c r="T238" s="122">
        <f t="shared" si="7"/>
        <v>53.333333333333336</v>
      </c>
    </row>
    <row r="239" spans="1:20" x14ac:dyDescent="0.25">
      <c r="A239" s="3">
        <v>2017</v>
      </c>
      <c r="B239" s="41" t="s">
        <v>179</v>
      </c>
      <c r="C239" s="21">
        <v>3515350</v>
      </c>
      <c r="D239" s="4">
        <v>22</v>
      </c>
      <c r="E239" s="6">
        <v>22</v>
      </c>
      <c r="F239" s="39">
        <v>351535022</v>
      </c>
      <c r="G239" s="6">
        <v>2</v>
      </c>
      <c r="H239" s="6">
        <v>201</v>
      </c>
      <c r="I239" s="3">
        <v>0.10443270000000014</v>
      </c>
      <c r="J239" s="3">
        <v>4.2014000000000001E-3</v>
      </c>
      <c r="K239" s="3">
        <v>0.10023130000000015</v>
      </c>
      <c r="L239" s="133">
        <v>5.4410958904109588E-2</v>
      </c>
      <c r="M239" s="133">
        <v>8.8700800000000163E-2</v>
      </c>
      <c r="N239" s="133">
        <v>9.410000000000001E-5</v>
      </c>
      <c r="O239" s="133">
        <v>4.8263999999999998E-3</v>
      </c>
      <c r="P239" s="133">
        <v>1.0811400000000002E-2</v>
      </c>
      <c r="Q239" s="134">
        <v>1</v>
      </c>
      <c r="R239" s="134">
        <v>0</v>
      </c>
      <c r="S239" s="122">
        <f t="shared" si="6"/>
        <v>0.98522167487684731</v>
      </c>
      <c r="T239" s="122">
        <f t="shared" si="7"/>
        <v>99.01477832512316</v>
      </c>
    </row>
    <row r="240" spans="1:20" x14ac:dyDescent="0.25">
      <c r="A240" s="3">
        <v>2017</v>
      </c>
      <c r="B240" s="41" t="s">
        <v>180</v>
      </c>
      <c r="C240" s="21">
        <v>3515400</v>
      </c>
      <c r="D240" s="4">
        <v>14</v>
      </c>
      <c r="E240" s="6">
        <v>14</v>
      </c>
      <c r="F240" s="39">
        <v>351540014</v>
      </c>
      <c r="G240" s="6">
        <v>3</v>
      </c>
      <c r="H240" s="6">
        <v>11</v>
      </c>
      <c r="I240" s="3">
        <v>2.45293E-2</v>
      </c>
      <c r="J240" s="3">
        <v>2.31944E-2</v>
      </c>
      <c r="K240" s="3">
        <v>1.3348999999999998E-3</v>
      </c>
      <c r="L240" s="133">
        <v>6.3193810248604765E-2</v>
      </c>
      <c r="M240" s="133">
        <v>0</v>
      </c>
      <c r="N240" s="133">
        <v>9.7219999999999978E-4</v>
      </c>
      <c r="O240" s="133">
        <v>2.33101E-2</v>
      </c>
      <c r="P240" s="133">
        <v>2.4700000000000004E-4</v>
      </c>
      <c r="Q240" s="134">
        <v>0</v>
      </c>
      <c r="R240" s="134">
        <v>0</v>
      </c>
      <c r="S240" s="122">
        <f t="shared" si="6"/>
        <v>21.428571428571427</v>
      </c>
      <c r="T240" s="122">
        <f t="shared" si="7"/>
        <v>78.571428571428569</v>
      </c>
    </row>
    <row r="241" spans="1:20" x14ac:dyDescent="0.25">
      <c r="A241" s="3">
        <v>2017</v>
      </c>
      <c r="B241" s="41" t="s">
        <v>181</v>
      </c>
      <c r="C241" s="21">
        <v>3515608</v>
      </c>
      <c r="D241" s="4">
        <v>15</v>
      </c>
      <c r="E241" s="6">
        <v>15</v>
      </c>
      <c r="F241" s="39">
        <v>351560815</v>
      </c>
      <c r="G241" s="6">
        <v>6</v>
      </c>
      <c r="H241" s="6">
        <v>17</v>
      </c>
      <c r="I241" s="3">
        <v>0.1017704</v>
      </c>
      <c r="J241" s="3">
        <v>5.8738899999999997E-2</v>
      </c>
      <c r="K241" s="3">
        <v>4.30315E-2</v>
      </c>
      <c r="L241" s="133">
        <v>0</v>
      </c>
      <c r="M241" s="133">
        <v>1.9907399999999999E-2</v>
      </c>
      <c r="N241" s="133">
        <v>2.3842999999999998E-3</v>
      </c>
      <c r="O241" s="133">
        <v>6.7013299999999998E-2</v>
      </c>
      <c r="P241" s="133">
        <v>1.24654E-2</v>
      </c>
      <c r="Q241" s="134">
        <v>4</v>
      </c>
      <c r="R241" s="134">
        <v>10</v>
      </c>
      <c r="S241" s="122">
        <f t="shared" si="6"/>
        <v>26.086956521739129</v>
      </c>
      <c r="T241" s="122">
        <f t="shared" si="7"/>
        <v>73.91304347826086</v>
      </c>
    </row>
    <row r="242" spans="1:20" x14ac:dyDescent="0.25">
      <c r="A242" s="3">
        <v>2017</v>
      </c>
      <c r="B242" s="41" t="s">
        <v>181</v>
      </c>
      <c r="C242" s="21">
        <v>3515608</v>
      </c>
      <c r="D242" s="4">
        <v>15</v>
      </c>
      <c r="E242" s="6">
        <v>16</v>
      </c>
      <c r="F242" s="39">
        <v>351560816</v>
      </c>
      <c r="G242" s="6">
        <v>2</v>
      </c>
      <c r="H242" s="6">
        <v>5</v>
      </c>
      <c r="I242" s="3">
        <v>4.8413999999999983E-3</v>
      </c>
      <c r="J242" s="3">
        <v>3.5519999999999996E-4</v>
      </c>
      <c r="K242" s="3">
        <v>4.4861999999999983E-3</v>
      </c>
      <c r="L242" s="133">
        <v>0</v>
      </c>
      <c r="M242" s="133">
        <v>4.1666999999999997E-3</v>
      </c>
      <c r="N242" s="133">
        <v>0</v>
      </c>
      <c r="O242" s="133">
        <v>3.5519999999999996E-4</v>
      </c>
      <c r="P242" s="133">
        <v>3.1950000000000001E-4</v>
      </c>
      <c r="Q242" s="134">
        <v>1</v>
      </c>
      <c r="R242" s="134">
        <v>0</v>
      </c>
      <c r="S242" s="122">
        <f t="shared" si="6"/>
        <v>28.571428571428569</v>
      </c>
      <c r="T242" s="122">
        <f t="shared" si="7"/>
        <v>71.428571428571431</v>
      </c>
    </row>
    <row r="243" spans="1:20" x14ac:dyDescent="0.25">
      <c r="A243" s="3">
        <v>2017</v>
      </c>
      <c r="B243" s="41" t="s">
        <v>182</v>
      </c>
      <c r="C243" s="21">
        <v>3515509</v>
      </c>
      <c r="D243" s="4">
        <v>15</v>
      </c>
      <c r="E243" s="6">
        <v>15</v>
      </c>
      <c r="F243" s="39">
        <v>351550915</v>
      </c>
      <c r="G243" s="6">
        <v>16</v>
      </c>
      <c r="H243" s="6">
        <v>59</v>
      </c>
      <c r="I243" s="3">
        <v>0.54019439999999996</v>
      </c>
      <c r="J243" s="3">
        <v>0.34448380000000006</v>
      </c>
      <c r="K243" s="3">
        <v>0.19571059999999987</v>
      </c>
      <c r="L243" s="133">
        <v>0</v>
      </c>
      <c r="M243" s="133">
        <v>0.18392239999999999</v>
      </c>
      <c r="N243" s="133">
        <v>0.25433340000000004</v>
      </c>
      <c r="O243" s="133">
        <v>9.81123E-2</v>
      </c>
      <c r="P243" s="133">
        <v>3.8262999999999999E-3</v>
      </c>
      <c r="Q243" s="134">
        <v>8</v>
      </c>
      <c r="R243" s="134">
        <v>56</v>
      </c>
      <c r="S243" s="122">
        <f t="shared" si="6"/>
        <v>21.333333333333336</v>
      </c>
      <c r="T243" s="122">
        <f t="shared" si="7"/>
        <v>78.666666666666657</v>
      </c>
    </row>
    <row r="244" spans="1:20" x14ac:dyDescent="0.25">
      <c r="A244" s="3">
        <v>2017</v>
      </c>
      <c r="B244" s="41" t="s">
        <v>182</v>
      </c>
      <c r="C244" s="21">
        <v>3515509</v>
      </c>
      <c r="D244" s="4">
        <v>15</v>
      </c>
      <c r="E244" s="6">
        <v>18</v>
      </c>
      <c r="F244" s="39">
        <v>351550918</v>
      </c>
      <c r="G244" s="6">
        <v>11</v>
      </c>
      <c r="H244" s="6">
        <v>1</v>
      </c>
      <c r="I244" s="3">
        <v>9.2072500000000015E-2</v>
      </c>
      <c r="J244" s="3">
        <v>9.2037800000000017E-2</v>
      </c>
      <c r="K244" s="3">
        <v>3.4700000000000003E-5</v>
      </c>
      <c r="L244" s="133">
        <v>0</v>
      </c>
      <c r="M244" s="133">
        <v>0</v>
      </c>
      <c r="N244" s="133">
        <v>3.4700000000000003E-5</v>
      </c>
      <c r="O244" s="133">
        <v>9.2037800000000017E-2</v>
      </c>
      <c r="P244" s="133">
        <v>0</v>
      </c>
      <c r="Q244" s="134">
        <v>2</v>
      </c>
      <c r="R244" s="134">
        <v>1</v>
      </c>
      <c r="S244" s="122">
        <f t="shared" si="6"/>
        <v>91.666666666666657</v>
      </c>
      <c r="T244" s="122">
        <f t="shared" si="7"/>
        <v>8.3333333333333321</v>
      </c>
    </row>
    <row r="245" spans="1:20" x14ac:dyDescent="0.25">
      <c r="A245" s="3">
        <v>2017</v>
      </c>
      <c r="B245" s="41" t="s">
        <v>183</v>
      </c>
      <c r="C245" s="21">
        <v>3515657</v>
      </c>
      <c r="D245" s="4">
        <v>17</v>
      </c>
      <c r="E245" s="6">
        <v>17</v>
      </c>
      <c r="F245" s="39">
        <v>351565717</v>
      </c>
      <c r="G245" s="6">
        <v>10</v>
      </c>
      <c r="H245" s="6">
        <v>7</v>
      </c>
      <c r="I245" s="3">
        <v>0.102882</v>
      </c>
      <c r="J245" s="3">
        <v>9.9229300000000006E-2</v>
      </c>
      <c r="K245" s="3">
        <v>3.6527E-3</v>
      </c>
      <c r="L245" s="133">
        <v>0</v>
      </c>
      <c r="M245" s="133">
        <v>2.5208000000000001E-3</v>
      </c>
      <c r="N245" s="133">
        <v>0</v>
      </c>
      <c r="O245" s="133">
        <v>9.6444100000000005E-2</v>
      </c>
      <c r="P245" s="133">
        <v>3.9170999999999997E-3</v>
      </c>
      <c r="Q245" s="134">
        <v>1</v>
      </c>
      <c r="R245" s="134">
        <v>3</v>
      </c>
      <c r="S245" s="122">
        <f t="shared" si="6"/>
        <v>58.82352941176471</v>
      </c>
      <c r="T245" s="122">
        <f t="shared" si="7"/>
        <v>41.17647058823529</v>
      </c>
    </row>
    <row r="246" spans="1:20" x14ac:dyDescent="0.25">
      <c r="A246" s="3">
        <v>2017</v>
      </c>
      <c r="B246" s="41" t="s">
        <v>184</v>
      </c>
      <c r="C246" s="21">
        <v>3515707</v>
      </c>
      <c r="D246" s="4">
        <v>6</v>
      </c>
      <c r="E246" s="6">
        <v>6</v>
      </c>
      <c r="F246" s="39">
        <v>35157076</v>
      </c>
      <c r="G246" s="6">
        <v>1</v>
      </c>
      <c r="H246" s="6">
        <v>8</v>
      </c>
      <c r="I246" s="3">
        <v>2.7249000000000002E-3</v>
      </c>
      <c r="J246" s="3">
        <v>5.2099999999999999E-5</v>
      </c>
      <c r="K246" s="3">
        <v>2.6728000000000003E-3</v>
      </c>
      <c r="L246" s="133">
        <v>0</v>
      </c>
      <c r="M246" s="133">
        <v>0</v>
      </c>
      <c r="N246" s="133">
        <v>2.0710000000000004E-3</v>
      </c>
      <c r="O246" s="133">
        <v>5.2099999999999999E-5</v>
      </c>
      <c r="P246" s="133">
        <v>6.0179999999999999E-4</v>
      </c>
      <c r="Q246" s="134">
        <v>1</v>
      </c>
      <c r="R246" s="134">
        <v>63</v>
      </c>
      <c r="S246" s="122">
        <f t="shared" si="6"/>
        <v>11.111111111111111</v>
      </c>
      <c r="T246" s="122">
        <f t="shared" si="7"/>
        <v>88.888888888888886</v>
      </c>
    </row>
    <row r="247" spans="1:20" x14ac:dyDescent="0.25">
      <c r="A247" s="3">
        <v>2017</v>
      </c>
      <c r="B247" s="41" t="s">
        <v>185</v>
      </c>
      <c r="C247" s="21">
        <v>3515806</v>
      </c>
      <c r="D247" s="4">
        <v>21</v>
      </c>
      <c r="E247" s="6">
        <v>21</v>
      </c>
      <c r="F247" s="39">
        <v>351580621</v>
      </c>
      <c r="G247" s="6">
        <v>0</v>
      </c>
      <c r="H247" s="6">
        <v>12</v>
      </c>
      <c r="I247" s="3">
        <v>5.7436300000000017E-2</v>
      </c>
      <c r="J247" s="3">
        <v>0</v>
      </c>
      <c r="K247" s="3">
        <v>5.7436300000000017E-2</v>
      </c>
      <c r="L247" s="133">
        <v>0</v>
      </c>
      <c r="M247" s="133">
        <v>6.9166999999999996E-3</v>
      </c>
      <c r="N247" s="133">
        <v>0</v>
      </c>
      <c r="O247" s="133">
        <v>5.0370300000000021E-2</v>
      </c>
      <c r="P247" s="133">
        <v>1.493E-4</v>
      </c>
      <c r="Q247" s="134">
        <v>0</v>
      </c>
      <c r="R247" s="134">
        <v>0</v>
      </c>
      <c r="S247" s="122">
        <f t="shared" si="6"/>
        <v>0</v>
      </c>
      <c r="T247" s="122">
        <f t="shared" si="7"/>
        <v>100</v>
      </c>
    </row>
    <row r="248" spans="1:20" x14ac:dyDescent="0.25">
      <c r="A248" s="3">
        <v>2017</v>
      </c>
      <c r="B248" s="41" t="s">
        <v>186</v>
      </c>
      <c r="C248" s="21">
        <v>3515905</v>
      </c>
      <c r="D248" s="4">
        <v>18</v>
      </c>
      <c r="E248" s="6">
        <v>18</v>
      </c>
      <c r="F248" s="39">
        <v>351590518</v>
      </c>
      <c r="G248" s="6">
        <v>4</v>
      </c>
      <c r="H248" s="6">
        <v>8</v>
      </c>
      <c r="I248" s="3">
        <v>1.8025600000000003E-2</v>
      </c>
      <c r="J248" s="3">
        <v>8.6806000000000001E-3</v>
      </c>
      <c r="K248" s="3">
        <v>9.3450000000000009E-3</v>
      </c>
      <c r="L248" s="133">
        <v>0</v>
      </c>
      <c r="M248" s="133">
        <v>8.0999999999999996E-3</v>
      </c>
      <c r="N248" s="133">
        <v>0</v>
      </c>
      <c r="O248" s="133">
        <v>8.6806000000000001E-3</v>
      </c>
      <c r="P248" s="133">
        <v>1.2450000000000002E-3</v>
      </c>
      <c r="Q248" s="134">
        <v>0</v>
      </c>
      <c r="R248" s="134">
        <v>1</v>
      </c>
      <c r="S248" s="122">
        <f t="shared" si="6"/>
        <v>33.333333333333329</v>
      </c>
      <c r="T248" s="122">
        <f t="shared" si="7"/>
        <v>66.666666666666657</v>
      </c>
    </row>
    <row r="249" spans="1:20" x14ac:dyDescent="0.25">
      <c r="A249" s="3">
        <v>2017</v>
      </c>
      <c r="B249" s="41" t="s">
        <v>186</v>
      </c>
      <c r="C249" s="21">
        <v>3515905</v>
      </c>
      <c r="D249" s="4">
        <v>18</v>
      </c>
      <c r="E249" s="6">
        <v>19</v>
      </c>
      <c r="F249" s="39">
        <v>351590519</v>
      </c>
      <c r="G249" s="6">
        <v>2</v>
      </c>
      <c r="H249" s="6">
        <v>3</v>
      </c>
      <c r="I249" s="3">
        <v>3.0868100000000002E-2</v>
      </c>
      <c r="J249" s="3">
        <v>3.0740800000000002E-2</v>
      </c>
      <c r="K249" s="3">
        <v>1.273E-4</v>
      </c>
      <c r="L249" s="133">
        <v>0</v>
      </c>
      <c r="M249" s="133">
        <v>0</v>
      </c>
      <c r="N249" s="133">
        <v>0</v>
      </c>
      <c r="O249" s="133">
        <v>3.0740800000000002E-2</v>
      </c>
      <c r="P249" s="133">
        <v>1.273E-4</v>
      </c>
      <c r="Q249" s="134">
        <v>0</v>
      </c>
      <c r="R249" s="134">
        <v>1</v>
      </c>
      <c r="S249" s="122">
        <f t="shared" si="6"/>
        <v>40</v>
      </c>
      <c r="T249" s="122">
        <f t="shared" si="7"/>
        <v>60</v>
      </c>
    </row>
    <row r="250" spans="1:20" x14ac:dyDescent="0.25">
      <c r="A250" s="3">
        <v>2017</v>
      </c>
      <c r="B250" s="41" t="s">
        <v>187</v>
      </c>
      <c r="C250" s="21">
        <v>3516002</v>
      </c>
      <c r="D250" s="4">
        <v>21</v>
      </c>
      <c r="E250" s="6">
        <v>21</v>
      </c>
      <c r="F250" s="39">
        <v>351600221</v>
      </c>
      <c r="G250" s="6">
        <v>0</v>
      </c>
      <c r="H250" s="6">
        <v>19</v>
      </c>
      <c r="I250" s="3">
        <v>2.9197599999999994E-2</v>
      </c>
      <c r="J250" s="3">
        <v>0</v>
      </c>
      <c r="K250" s="3">
        <v>2.9197599999999994E-2</v>
      </c>
      <c r="L250" s="133">
        <v>0</v>
      </c>
      <c r="M250" s="133">
        <v>2.8166699999999996E-2</v>
      </c>
      <c r="N250" s="133">
        <v>6.8300000000000007E-5</v>
      </c>
      <c r="O250" s="133">
        <v>1.7210000000000001E-4</v>
      </c>
      <c r="P250" s="133">
        <v>7.9050000000000008E-4</v>
      </c>
      <c r="Q250" s="134">
        <v>1</v>
      </c>
      <c r="R250" s="134">
        <v>6</v>
      </c>
      <c r="S250" s="122">
        <f t="shared" si="6"/>
        <v>0</v>
      </c>
      <c r="T250" s="122">
        <f t="shared" si="7"/>
        <v>100</v>
      </c>
    </row>
    <row r="251" spans="1:20" x14ac:dyDescent="0.25">
      <c r="A251" s="3">
        <v>2017</v>
      </c>
      <c r="B251" s="41" t="s">
        <v>187</v>
      </c>
      <c r="C251" s="21">
        <v>3516002</v>
      </c>
      <c r="D251" s="4">
        <v>21</v>
      </c>
      <c r="E251" s="6">
        <v>20</v>
      </c>
      <c r="F251" s="39">
        <v>351600220</v>
      </c>
      <c r="G251" s="6">
        <v>1</v>
      </c>
      <c r="H251" s="6">
        <v>2</v>
      </c>
      <c r="I251" s="3">
        <v>5.72685E-2</v>
      </c>
      <c r="J251" s="3">
        <v>5.2083299999999999E-2</v>
      </c>
      <c r="K251" s="3">
        <v>5.1852000000000001E-3</v>
      </c>
      <c r="L251" s="133">
        <v>0</v>
      </c>
      <c r="M251" s="133">
        <v>0</v>
      </c>
      <c r="N251" s="133">
        <v>5.6712899999999997E-2</v>
      </c>
      <c r="O251" s="133">
        <v>5.5559999999999995E-4</v>
      </c>
      <c r="P251" s="133">
        <v>0</v>
      </c>
      <c r="Q251" s="134">
        <v>1</v>
      </c>
      <c r="R251" s="134">
        <v>0</v>
      </c>
      <c r="S251" s="122">
        <f t="shared" si="6"/>
        <v>33.333333333333329</v>
      </c>
      <c r="T251" s="122">
        <f t="shared" si="7"/>
        <v>66.666666666666657</v>
      </c>
    </row>
    <row r="252" spans="1:20" x14ac:dyDescent="0.25">
      <c r="A252" s="3">
        <v>2017</v>
      </c>
      <c r="B252" s="41" t="s">
        <v>188</v>
      </c>
      <c r="C252" s="21">
        <v>3516101</v>
      </c>
      <c r="D252" s="4">
        <v>17</v>
      </c>
      <c r="E252" s="6">
        <v>17</v>
      </c>
      <c r="F252" s="39">
        <v>351610117</v>
      </c>
      <c r="G252" s="6">
        <v>11</v>
      </c>
      <c r="H252" s="6">
        <v>7</v>
      </c>
      <c r="I252" s="3">
        <v>0.1118429</v>
      </c>
      <c r="J252" s="3">
        <v>0.1062524</v>
      </c>
      <c r="K252" s="3">
        <v>5.5905E-3</v>
      </c>
      <c r="L252" s="133">
        <v>0</v>
      </c>
      <c r="M252" s="133">
        <v>1.43725E-2</v>
      </c>
      <c r="N252" s="133">
        <v>2.407E-4</v>
      </c>
      <c r="O252" s="133">
        <v>9.3817700000000004E-2</v>
      </c>
      <c r="P252" s="133">
        <v>3.4119999999999997E-3</v>
      </c>
      <c r="Q252" s="134">
        <v>2</v>
      </c>
      <c r="R252" s="134">
        <v>2</v>
      </c>
      <c r="S252" s="122">
        <f t="shared" si="6"/>
        <v>61.111111111111114</v>
      </c>
      <c r="T252" s="122">
        <f t="shared" si="7"/>
        <v>38.888888888888893</v>
      </c>
    </row>
    <row r="253" spans="1:20" x14ac:dyDescent="0.25">
      <c r="A253" s="3">
        <v>2017</v>
      </c>
      <c r="B253" s="41" t="s">
        <v>189</v>
      </c>
      <c r="C253" s="21">
        <v>3516200</v>
      </c>
      <c r="D253" s="4">
        <v>8</v>
      </c>
      <c r="E253" s="6">
        <v>8</v>
      </c>
      <c r="F253" s="39">
        <v>35162008</v>
      </c>
      <c r="G253" s="6">
        <v>83</v>
      </c>
      <c r="H253" s="6">
        <v>106</v>
      </c>
      <c r="I253" s="3">
        <v>0.35698289999999988</v>
      </c>
      <c r="J253" s="3">
        <v>0.32971719999999988</v>
      </c>
      <c r="K253" s="3">
        <v>2.7265700000000025E-2</v>
      </c>
      <c r="L253" s="133">
        <v>3.0441400304414001E-3</v>
      </c>
      <c r="M253" s="133">
        <v>1.9444400000000001E-2</v>
      </c>
      <c r="N253" s="133">
        <v>5.7955799999999995E-2</v>
      </c>
      <c r="O253" s="133">
        <v>0.26235080000000011</v>
      </c>
      <c r="P253" s="133">
        <v>1.7231900000000005E-2</v>
      </c>
      <c r="Q253" s="134">
        <v>34</v>
      </c>
      <c r="R253" s="134">
        <v>55</v>
      </c>
      <c r="S253" s="122">
        <f t="shared" si="6"/>
        <v>43.915343915343911</v>
      </c>
      <c r="T253" s="122">
        <f t="shared" si="7"/>
        <v>56.084656084656082</v>
      </c>
    </row>
    <row r="254" spans="1:20" x14ac:dyDescent="0.25">
      <c r="A254" s="3">
        <v>2017</v>
      </c>
      <c r="B254" s="41" t="s">
        <v>190</v>
      </c>
      <c r="C254" s="21">
        <v>3516309</v>
      </c>
      <c r="D254" s="4">
        <v>6</v>
      </c>
      <c r="E254" s="6">
        <v>6</v>
      </c>
      <c r="F254" s="39">
        <v>35163096</v>
      </c>
      <c r="G254" s="6">
        <v>3</v>
      </c>
      <c r="H254" s="6">
        <v>5</v>
      </c>
      <c r="I254" s="3">
        <v>1.0515399999999999E-2</v>
      </c>
      <c r="J254" s="3">
        <v>9.4135999999999994E-3</v>
      </c>
      <c r="K254" s="3">
        <v>1.1018E-3</v>
      </c>
      <c r="L254" s="133">
        <v>0</v>
      </c>
      <c r="M254" s="133">
        <v>0</v>
      </c>
      <c r="N254" s="133">
        <v>7.5000000000000002E-4</v>
      </c>
      <c r="O254" s="133">
        <v>5.5786999999999998E-3</v>
      </c>
      <c r="P254" s="133">
        <v>4.1866999999999998E-3</v>
      </c>
      <c r="Q254" s="134">
        <v>5</v>
      </c>
      <c r="R254" s="134">
        <v>70</v>
      </c>
      <c r="S254" s="122">
        <f t="shared" si="6"/>
        <v>37.5</v>
      </c>
      <c r="T254" s="122">
        <f t="shared" si="7"/>
        <v>62.5</v>
      </c>
    </row>
    <row r="255" spans="1:20" x14ac:dyDescent="0.25">
      <c r="A255" s="3">
        <v>2017</v>
      </c>
      <c r="B255" s="41" t="s">
        <v>191</v>
      </c>
      <c r="C255" s="21">
        <v>3516408</v>
      </c>
      <c r="D255" s="4">
        <v>6</v>
      </c>
      <c r="E255" s="6">
        <v>6</v>
      </c>
      <c r="F255" s="39">
        <v>35164086</v>
      </c>
      <c r="G255" s="6">
        <v>9</v>
      </c>
      <c r="H255" s="6">
        <v>45</v>
      </c>
      <c r="I255" s="3">
        <v>9.6298800000000018E-2</v>
      </c>
      <c r="J255" s="3">
        <v>6.4234399999999997E-2</v>
      </c>
      <c r="K255" s="3">
        <v>3.2064400000000014E-2</v>
      </c>
      <c r="L255" s="133">
        <v>0</v>
      </c>
      <c r="M255" s="133">
        <v>4.8050499999999996E-2</v>
      </c>
      <c r="N255" s="133">
        <v>2.9419500000000005E-2</v>
      </c>
      <c r="O255" s="133">
        <v>1.1624499999999999E-2</v>
      </c>
      <c r="P255" s="133">
        <v>7.2042999999999994E-3</v>
      </c>
      <c r="Q255" s="134">
        <v>5</v>
      </c>
      <c r="R255" s="134">
        <v>117</v>
      </c>
      <c r="S255" s="122">
        <f t="shared" si="6"/>
        <v>16.666666666666664</v>
      </c>
      <c r="T255" s="122">
        <f t="shared" si="7"/>
        <v>83.333333333333343</v>
      </c>
    </row>
    <row r="256" spans="1:20" x14ac:dyDescent="0.25">
      <c r="A256" s="3">
        <v>2017</v>
      </c>
      <c r="B256" s="41" t="s">
        <v>192</v>
      </c>
      <c r="C256" s="21">
        <v>3516507</v>
      </c>
      <c r="D256" s="4">
        <v>20</v>
      </c>
      <c r="E256" s="6">
        <v>20</v>
      </c>
      <c r="F256" s="39">
        <v>351650720</v>
      </c>
      <c r="G256" s="6">
        <v>6</v>
      </c>
      <c r="H256" s="6">
        <v>13</v>
      </c>
      <c r="I256" s="3">
        <v>0.1080803</v>
      </c>
      <c r="J256" s="3">
        <v>0.10475370000000001</v>
      </c>
      <c r="K256" s="3">
        <v>3.3266000000000007E-3</v>
      </c>
      <c r="L256" s="133">
        <v>0</v>
      </c>
      <c r="M256" s="133">
        <v>2.7463000000000001E-3</v>
      </c>
      <c r="N256" s="133">
        <v>0</v>
      </c>
      <c r="O256" s="133">
        <v>0.1049157</v>
      </c>
      <c r="P256" s="133">
        <v>4.1830000000000003E-4</v>
      </c>
      <c r="Q256" s="134">
        <v>3</v>
      </c>
      <c r="R256" s="134">
        <v>4</v>
      </c>
      <c r="S256" s="122">
        <f t="shared" si="6"/>
        <v>31.578947368421051</v>
      </c>
      <c r="T256" s="122">
        <f t="shared" si="7"/>
        <v>68.421052631578945</v>
      </c>
    </row>
    <row r="257" spans="1:20" x14ac:dyDescent="0.25">
      <c r="A257" s="3">
        <v>2017</v>
      </c>
      <c r="B257" s="41" t="s">
        <v>193</v>
      </c>
      <c r="C257" s="21">
        <v>3516606</v>
      </c>
      <c r="D257" s="4">
        <v>17</v>
      </c>
      <c r="E257" s="6">
        <v>17</v>
      </c>
      <c r="F257" s="39">
        <v>351660617</v>
      </c>
      <c r="G257" s="6">
        <v>21</v>
      </c>
      <c r="H257" s="6">
        <v>23</v>
      </c>
      <c r="I257" s="3">
        <v>0.1979553</v>
      </c>
      <c r="J257" s="3">
        <v>0.13928100000000002</v>
      </c>
      <c r="K257" s="3">
        <v>5.8674299999999999E-2</v>
      </c>
      <c r="L257" s="133">
        <v>0</v>
      </c>
      <c r="M257" s="133">
        <v>1.6956000000000002E-2</v>
      </c>
      <c r="N257" s="133">
        <v>5.2358999999999999E-3</v>
      </c>
      <c r="O257" s="133">
        <v>0.17461199999999996</v>
      </c>
      <c r="P257" s="133">
        <v>1.1513999999999999E-3</v>
      </c>
      <c r="Q257" s="134">
        <v>23</v>
      </c>
      <c r="R257" s="134">
        <v>5</v>
      </c>
      <c r="S257" s="122">
        <f t="shared" si="6"/>
        <v>47.727272727272727</v>
      </c>
      <c r="T257" s="122">
        <f t="shared" si="7"/>
        <v>52.272727272727273</v>
      </c>
    </row>
    <row r="258" spans="1:20" x14ac:dyDescent="0.25">
      <c r="A258" s="3">
        <v>2017</v>
      </c>
      <c r="B258" s="41" t="s">
        <v>193</v>
      </c>
      <c r="C258" s="21">
        <v>3516606</v>
      </c>
      <c r="D258" s="4">
        <v>17</v>
      </c>
      <c r="E258" s="6">
        <v>16</v>
      </c>
      <c r="F258" s="39">
        <v>351660616</v>
      </c>
      <c r="G258" s="6">
        <v>1</v>
      </c>
      <c r="H258" s="6">
        <v>1</v>
      </c>
      <c r="I258" s="3">
        <v>2.3297999999999999E-3</v>
      </c>
      <c r="J258" s="3">
        <v>6.9439999999999997E-4</v>
      </c>
      <c r="K258" s="3">
        <v>1.6354E-3</v>
      </c>
      <c r="L258" s="133">
        <v>0</v>
      </c>
      <c r="M258" s="133">
        <v>0</v>
      </c>
      <c r="N258" s="133">
        <v>0</v>
      </c>
      <c r="O258" s="133">
        <v>2.3297999999999999E-3</v>
      </c>
      <c r="P258" s="133">
        <v>0</v>
      </c>
      <c r="Q258" s="134">
        <v>1</v>
      </c>
      <c r="R258" s="134">
        <v>0</v>
      </c>
      <c r="S258" s="122">
        <f t="shared" si="6"/>
        <v>50</v>
      </c>
      <c r="T258" s="122">
        <f t="shared" si="7"/>
        <v>50</v>
      </c>
    </row>
    <row r="259" spans="1:20" x14ac:dyDescent="0.25">
      <c r="A259" s="3">
        <v>2017</v>
      </c>
      <c r="B259" s="41" t="s">
        <v>193</v>
      </c>
      <c r="C259" s="21">
        <v>3516606</v>
      </c>
      <c r="D259" s="4">
        <v>17</v>
      </c>
      <c r="E259" s="6">
        <v>20</v>
      </c>
      <c r="F259" s="39">
        <v>351660620</v>
      </c>
      <c r="G259" s="6">
        <v>16</v>
      </c>
      <c r="H259" s="6">
        <v>0</v>
      </c>
      <c r="I259" s="3">
        <v>8.1825999999999999E-3</v>
      </c>
      <c r="J259" s="3">
        <v>8.1825999999999999E-3</v>
      </c>
      <c r="K259" s="3">
        <v>0</v>
      </c>
      <c r="L259" s="133">
        <v>0</v>
      </c>
      <c r="M259" s="133">
        <v>0</v>
      </c>
      <c r="N259" s="133">
        <v>0</v>
      </c>
      <c r="O259" s="133">
        <v>8.1825999999999999E-3</v>
      </c>
      <c r="P259" s="133">
        <v>0</v>
      </c>
      <c r="Q259" s="134">
        <v>2</v>
      </c>
      <c r="R259" s="134">
        <v>0</v>
      </c>
      <c r="S259" s="122">
        <f t="shared" ref="S259:S322" si="8">IFERROR(((G259)/(SUM($G259:$H259)))*100,0)</f>
        <v>100</v>
      </c>
      <c r="T259" s="122">
        <f t="shared" ref="T259:T322" si="9">IFERROR(((H259)/(SUM($G259:$H259)))*100,0)</f>
        <v>0</v>
      </c>
    </row>
    <row r="260" spans="1:20" x14ac:dyDescent="0.25">
      <c r="A260" s="3">
        <v>2017</v>
      </c>
      <c r="B260" s="41" t="s">
        <v>194</v>
      </c>
      <c r="C260" s="21">
        <v>3516705</v>
      </c>
      <c r="D260" s="4">
        <v>20</v>
      </c>
      <c r="E260" s="6">
        <v>20</v>
      </c>
      <c r="F260" s="39">
        <v>351670520</v>
      </c>
      <c r="G260" s="6">
        <v>22</v>
      </c>
      <c r="H260" s="6">
        <v>12</v>
      </c>
      <c r="I260" s="3">
        <v>0.18035580000000004</v>
      </c>
      <c r="J260" s="3">
        <v>0.17014300000000004</v>
      </c>
      <c r="K260" s="3">
        <v>1.0212800000000003E-2</v>
      </c>
      <c r="L260" s="133">
        <v>0</v>
      </c>
      <c r="M260" s="133">
        <v>4.6180600000000002E-2</v>
      </c>
      <c r="N260" s="133">
        <v>0</v>
      </c>
      <c r="O260" s="133">
        <v>0.12977420000000003</v>
      </c>
      <c r="P260" s="133">
        <v>4.4010000000000004E-3</v>
      </c>
      <c r="Q260" s="134">
        <v>18</v>
      </c>
      <c r="R260" s="134">
        <v>1</v>
      </c>
      <c r="S260" s="122">
        <f t="shared" si="8"/>
        <v>64.705882352941174</v>
      </c>
      <c r="T260" s="122">
        <f t="shared" si="9"/>
        <v>35.294117647058826</v>
      </c>
    </row>
    <row r="261" spans="1:20" x14ac:dyDescent="0.25">
      <c r="A261" s="3">
        <v>2017</v>
      </c>
      <c r="B261" s="41" t="s">
        <v>194</v>
      </c>
      <c r="C261" s="21">
        <v>3516705</v>
      </c>
      <c r="D261" s="4">
        <v>20</v>
      </c>
      <c r="E261" s="6">
        <v>17</v>
      </c>
      <c r="F261" s="39">
        <v>351670517</v>
      </c>
      <c r="G261" s="6">
        <v>1</v>
      </c>
      <c r="H261" s="6">
        <v>4</v>
      </c>
      <c r="I261" s="3">
        <v>1.3114600000000001E-2</v>
      </c>
      <c r="J261" s="3">
        <v>5.8000000000000004E-6</v>
      </c>
      <c r="K261" s="3">
        <v>1.31088E-2</v>
      </c>
      <c r="L261" s="133">
        <v>0</v>
      </c>
      <c r="M261" s="133">
        <v>0</v>
      </c>
      <c r="N261" s="133">
        <v>0</v>
      </c>
      <c r="O261" s="133">
        <v>1.31088E-2</v>
      </c>
      <c r="P261" s="133">
        <v>5.8000000000000004E-6</v>
      </c>
      <c r="Q261" s="134">
        <v>3</v>
      </c>
      <c r="R261" s="134">
        <v>1</v>
      </c>
      <c r="S261" s="122">
        <f t="shared" si="8"/>
        <v>20</v>
      </c>
      <c r="T261" s="122">
        <f t="shared" si="9"/>
        <v>80</v>
      </c>
    </row>
    <row r="262" spans="1:20" x14ac:dyDescent="0.25">
      <c r="A262" s="3">
        <v>2017</v>
      </c>
      <c r="B262" s="41" t="s">
        <v>194</v>
      </c>
      <c r="C262" s="21">
        <v>3516705</v>
      </c>
      <c r="D262" s="4">
        <v>20</v>
      </c>
      <c r="E262" s="6">
        <v>21</v>
      </c>
      <c r="F262" s="39">
        <v>351670521</v>
      </c>
      <c r="G262" s="6">
        <v>27</v>
      </c>
      <c r="H262" s="6">
        <v>13</v>
      </c>
      <c r="I262" s="3">
        <v>0.15854889999999999</v>
      </c>
      <c r="J262" s="3">
        <v>0.15283040000000001</v>
      </c>
      <c r="K262" s="3">
        <v>5.7184999999999979E-3</v>
      </c>
      <c r="L262" s="133">
        <v>0</v>
      </c>
      <c r="M262" s="133">
        <v>8.7880600000000003E-2</v>
      </c>
      <c r="N262" s="133">
        <v>3.8474E-3</v>
      </c>
      <c r="O262" s="133">
        <v>6.5823200000000012E-2</v>
      </c>
      <c r="P262" s="133">
        <v>9.9770000000000002E-4</v>
      </c>
      <c r="Q262" s="134">
        <v>18</v>
      </c>
      <c r="R262" s="134">
        <v>8</v>
      </c>
      <c r="S262" s="122">
        <f t="shared" si="8"/>
        <v>67.5</v>
      </c>
      <c r="T262" s="122">
        <f t="shared" si="9"/>
        <v>32.5</v>
      </c>
    </row>
    <row r="263" spans="1:20" x14ac:dyDescent="0.25">
      <c r="A263" s="3">
        <v>2017</v>
      </c>
      <c r="B263" s="41" t="s">
        <v>195</v>
      </c>
      <c r="C263" s="21">
        <v>3516804</v>
      </c>
      <c r="D263" s="4">
        <v>19</v>
      </c>
      <c r="E263" s="6">
        <v>19</v>
      </c>
      <c r="F263" s="39">
        <v>351680419</v>
      </c>
      <c r="G263" s="6">
        <v>3</v>
      </c>
      <c r="H263" s="6">
        <v>7</v>
      </c>
      <c r="I263" s="3">
        <v>6.2932000000000002E-2</v>
      </c>
      <c r="J263" s="3">
        <v>5.4043200000000007E-2</v>
      </c>
      <c r="K263" s="3">
        <v>8.8887999999999988E-3</v>
      </c>
      <c r="L263" s="133">
        <v>0</v>
      </c>
      <c r="M263" s="133">
        <v>8.7452999999999993E-3</v>
      </c>
      <c r="N263" s="133">
        <v>0</v>
      </c>
      <c r="O263" s="133">
        <v>5.0571000000000005E-2</v>
      </c>
      <c r="P263" s="133">
        <v>3.6156999999999999E-3</v>
      </c>
      <c r="Q263" s="134">
        <v>0</v>
      </c>
      <c r="R263" s="134">
        <v>6</v>
      </c>
      <c r="S263" s="122">
        <f t="shared" si="8"/>
        <v>30</v>
      </c>
      <c r="T263" s="122">
        <f t="shared" si="9"/>
        <v>70</v>
      </c>
    </row>
    <row r="264" spans="1:20" x14ac:dyDescent="0.25">
      <c r="A264" s="3">
        <v>2017</v>
      </c>
      <c r="B264" s="41" t="s">
        <v>196</v>
      </c>
      <c r="C264" s="21">
        <v>3516853</v>
      </c>
      <c r="D264" s="4">
        <v>13</v>
      </c>
      <c r="E264" s="6">
        <v>13</v>
      </c>
      <c r="F264" s="39">
        <v>351685313</v>
      </c>
      <c r="G264" s="6">
        <v>31</v>
      </c>
      <c r="H264" s="6">
        <v>19</v>
      </c>
      <c r="I264" s="3">
        <v>0.78409020000000007</v>
      </c>
      <c r="J264" s="3">
        <v>0.3493982000000001</v>
      </c>
      <c r="K264" s="3">
        <v>0.43469200000000002</v>
      </c>
      <c r="L264" s="133">
        <v>0</v>
      </c>
      <c r="M264" s="133">
        <v>1.25001E-2</v>
      </c>
      <c r="N264" s="133">
        <v>1.6018099999999997E-2</v>
      </c>
      <c r="O264" s="133">
        <v>0.75172170000000016</v>
      </c>
      <c r="P264" s="133">
        <v>3.8503000000000001E-3</v>
      </c>
      <c r="Q264" s="134">
        <v>43</v>
      </c>
      <c r="R264" s="134">
        <v>1</v>
      </c>
      <c r="S264" s="122">
        <f t="shared" si="8"/>
        <v>62</v>
      </c>
      <c r="T264" s="122">
        <f t="shared" si="9"/>
        <v>38</v>
      </c>
    </row>
    <row r="265" spans="1:20" x14ac:dyDescent="0.25">
      <c r="A265" s="3">
        <v>2017</v>
      </c>
      <c r="B265" s="41" t="s">
        <v>197</v>
      </c>
      <c r="C265" s="21">
        <v>3516903</v>
      </c>
      <c r="D265" s="4">
        <v>18</v>
      </c>
      <c r="E265" s="6">
        <v>18</v>
      </c>
      <c r="F265" s="39">
        <v>351690318</v>
      </c>
      <c r="G265" s="6">
        <v>4</v>
      </c>
      <c r="H265" s="6">
        <v>11</v>
      </c>
      <c r="I265" s="3">
        <v>0.1296863</v>
      </c>
      <c r="J265" s="3">
        <v>0.12018519999999999</v>
      </c>
      <c r="K265" s="3">
        <v>9.5011000000000002E-3</v>
      </c>
      <c r="L265" s="133">
        <v>0</v>
      </c>
      <c r="M265" s="133">
        <v>9.1343000000000014E-3</v>
      </c>
      <c r="N265" s="133">
        <v>0.1111111</v>
      </c>
      <c r="O265" s="133">
        <v>9.1319999999999995E-3</v>
      </c>
      <c r="P265" s="133">
        <v>3.0889999999999997E-4</v>
      </c>
      <c r="Q265" s="134">
        <v>1</v>
      </c>
      <c r="R265" s="134">
        <v>7</v>
      </c>
      <c r="S265" s="122">
        <f t="shared" si="8"/>
        <v>26.666666666666668</v>
      </c>
      <c r="T265" s="122">
        <f t="shared" si="9"/>
        <v>73.333333333333329</v>
      </c>
    </row>
    <row r="266" spans="1:20" x14ac:dyDescent="0.25">
      <c r="A266" s="3">
        <v>2017</v>
      </c>
      <c r="B266" s="41" t="s">
        <v>197</v>
      </c>
      <c r="C266" s="21">
        <v>3516903</v>
      </c>
      <c r="D266" s="4">
        <v>18</v>
      </c>
      <c r="E266" s="6">
        <v>19</v>
      </c>
      <c r="F266" s="39">
        <v>351690319</v>
      </c>
      <c r="G266" s="6">
        <v>1</v>
      </c>
      <c r="H266" s="6">
        <v>0</v>
      </c>
      <c r="I266" s="3">
        <v>1.6999999999999999E-3</v>
      </c>
      <c r="J266" s="3">
        <v>1.6999999999999999E-3</v>
      </c>
      <c r="K266" s="3">
        <v>0</v>
      </c>
      <c r="L266" s="133">
        <v>0</v>
      </c>
      <c r="M266" s="133">
        <v>0</v>
      </c>
      <c r="N266" s="133">
        <v>0</v>
      </c>
      <c r="O266" s="133">
        <v>1.6999999999999999E-3</v>
      </c>
      <c r="P266" s="133">
        <v>0</v>
      </c>
      <c r="Q266" s="134">
        <v>0</v>
      </c>
      <c r="R266" s="134">
        <v>2</v>
      </c>
      <c r="S266" s="122">
        <f t="shared" si="8"/>
        <v>100</v>
      </c>
      <c r="T266" s="122">
        <f t="shared" si="9"/>
        <v>0</v>
      </c>
    </row>
    <row r="267" spans="1:20" x14ac:dyDescent="0.25">
      <c r="A267" s="3">
        <v>2017</v>
      </c>
      <c r="B267" s="41" t="s">
        <v>198</v>
      </c>
      <c r="C267" s="21">
        <v>3517000</v>
      </c>
      <c r="D267" s="4">
        <v>20</v>
      </c>
      <c r="E267" s="6">
        <v>20</v>
      </c>
      <c r="F267" s="39">
        <v>351700020</v>
      </c>
      <c r="G267" s="6">
        <v>8</v>
      </c>
      <c r="H267" s="6">
        <v>4</v>
      </c>
      <c r="I267" s="3">
        <v>0.3254436</v>
      </c>
      <c r="J267" s="3">
        <v>0.323042</v>
      </c>
      <c r="K267" s="3">
        <v>2.4015999999999998E-3</v>
      </c>
      <c r="L267" s="133">
        <v>0</v>
      </c>
      <c r="M267" s="133">
        <v>0</v>
      </c>
      <c r="N267" s="133">
        <v>0</v>
      </c>
      <c r="O267" s="133">
        <v>0.323042</v>
      </c>
      <c r="P267" s="133">
        <v>2.4015999999999998E-3</v>
      </c>
      <c r="Q267" s="134">
        <v>5</v>
      </c>
      <c r="R267" s="134">
        <v>10</v>
      </c>
      <c r="S267" s="122">
        <f t="shared" si="8"/>
        <v>66.666666666666657</v>
      </c>
      <c r="T267" s="122">
        <f t="shared" si="9"/>
        <v>33.333333333333329</v>
      </c>
    </row>
    <row r="268" spans="1:20" x14ac:dyDescent="0.25">
      <c r="A268" s="3">
        <v>2017</v>
      </c>
      <c r="B268" s="41" t="s">
        <v>199</v>
      </c>
      <c r="C268" s="21">
        <v>3517109</v>
      </c>
      <c r="D268" s="4">
        <v>19</v>
      </c>
      <c r="E268" s="6">
        <v>19</v>
      </c>
      <c r="F268" s="39">
        <v>351710919</v>
      </c>
      <c r="G268" s="6">
        <v>16</v>
      </c>
      <c r="H268" s="6">
        <v>23</v>
      </c>
      <c r="I268" s="3">
        <v>0.34895739999999997</v>
      </c>
      <c r="J268" s="3">
        <v>0.34080539999999998</v>
      </c>
      <c r="K268" s="3">
        <v>8.152000000000003E-3</v>
      </c>
      <c r="L268" s="133">
        <v>0</v>
      </c>
      <c r="M268" s="133">
        <v>1.7361E-3</v>
      </c>
      <c r="N268" s="133">
        <v>0.17747830000000001</v>
      </c>
      <c r="O268" s="133">
        <v>0.15704829999999995</v>
      </c>
      <c r="P268" s="133">
        <v>1.26947E-2</v>
      </c>
      <c r="Q268" s="134">
        <v>3</v>
      </c>
      <c r="R268" s="134">
        <v>7</v>
      </c>
      <c r="S268" s="122">
        <f t="shared" si="8"/>
        <v>41.025641025641022</v>
      </c>
      <c r="T268" s="122">
        <f t="shared" si="9"/>
        <v>58.974358974358978</v>
      </c>
    </row>
    <row r="269" spans="1:20" x14ac:dyDescent="0.25">
      <c r="A269" s="3">
        <v>2017</v>
      </c>
      <c r="B269" s="41" t="s">
        <v>200</v>
      </c>
      <c r="C269" s="21">
        <v>3517208</v>
      </c>
      <c r="D269" s="4">
        <v>16</v>
      </c>
      <c r="E269" s="6">
        <v>16</v>
      </c>
      <c r="F269" s="39">
        <v>351720816</v>
      </c>
      <c r="G269" s="6">
        <v>2</v>
      </c>
      <c r="H269" s="6">
        <v>31</v>
      </c>
      <c r="I269" s="3">
        <v>0.1070381</v>
      </c>
      <c r="J269" s="3">
        <v>4.4513899999999995E-2</v>
      </c>
      <c r="K269" s="3">
        <v>6.2524200000000002E-2</v>
      </c>
      <c r="L269" s="133">
        <v>0</v>
      </c>
      <c r="M269" s="133">
        <v>2.87707E-2</v>
      </c>
      <c r="N269" s="133">
        <v>2.8599599999999999E-2</v>
      </c>
      <c r="O269" s="133">
        <v>4.8611099999999997E-2</v>
      </c>
      <c r="P269" s="133">
        <v>1.0567E-3</v>
      </c>
      <c r="Q269" s="134">
        <v>1</v>
      </c>
      <c r="R269" s="134">
        <v>4</v>
      </c>
      <c r="S269" s="122">
        <f t="shared" si="8"/>
        <v>6.0606060606060606</v>
      </c>
      <c r="T269" s="122">
        <f t="shared" si="9"/>
        <v>93.939393939393938</v>
      </c>
    </row>
    <row r="270" spans="1:20" x14ac:dyDescent="0.25">
      <c r="A270" s="3">
        <v>2017</v>
      </c>
      <c r="B270" s="41" t="s">
        <v>200</v>
      </c>
      <c r="C270" s="21">
        <v>3517208</v>
      </c>
      <c r="D270" s="4">
        <v>16</v>
      </c>
      <c r="E270" s="6">
        <v>20</v>
      </c>
      <c r="F270" s="39">
        <v>351720820</v>
      </c>
      <c r="G270" s="6">
        <v>4</v>
      </c>
      <c r="H270" s="6">
        <v>0</v>
      </c>
      <c r="I270" s="3">
        <v>1.4999999999999999E-2</v>
      </c>
      <c r="J270" s="3">
        <v>1.4999999999999999E-2</v>
      </c>
      <c r="K270" s="3">
        <v>0</v>
      </c>
      <c r="L270" s="133">
        <v>0</v>
      </c>
      <c r="M270" s="133">
        <v>0</v>
      </c>
      <c r="N270" s="133">
        <v>0</v>
      </c>
      <c r="O270" s="133">
        <v>1.4999999999999999E-2</v>
      </c>
      <c r="P270" s="133">
        <v>0</v>
      </c>
      <c r="Q270" s="134">
        <v>3</v>
      </c>
      <c r="R270" s="134">
        <v>0</v>
      </c>
      <c r="S270" s="122">
        <f t="shared" si="8"/>
        <v>100</v>
      </c>
      <c r="T270" s="122">
        <f t="shared" si="9"/>
        <v>0</v>
      </c>
    </row>
    <row r="271" spans="1:20" x14ac:dyDescent="0.25">
      <c r="A271" s="3">
        <v>2017</v>
      </c>
      <c r="B271" s="41" t="s">
        <v>201</v>
      </c>
      <c r="C271" s="21">
        <v>3517307</v>
      </c>
      <c r="D271" s="4">
        <v>20</v>
      </c>
      <c r="E271" s="6">
        <v>20</v>
      </c>
      <c r="F271" s="39">
        <v>351730720</v>
      </c>
      <c r="G271" s="6">
        <v>1</v>
      </c>
      <c r="H271" s="6">
        <v>6</v>
      </c>
      <c r="I271" s="3">
        <v>2.7190999999999995E-3</v>
      </c>
      <c r="J271" s="3">
        <v>3.4700000000000003E-5</v>
      </c>
      <c r="K271" s="3">
        <v>2.6843999999999995E-3</v>
      </c>
      <c r="L271" s="133">
        <v>0</v>
      </c>
      <c r="M271" s="133">
        <v>0</v>
      </c>
      <c r="N271" s="133">
        <v>0</v>
      </c>
      <c r="O271" s="133">
        <v>1.439E-3</v>
      </c>
      <c r="P271" s="133">
        <v>1.2801000000000002E-3</v>
      </c>
      <c r="Q271" s="134">
        <v>3</v>
      </c>
      <c r="R271" s="134">
        <v>7</v>
      </c>
      <c r="S271" s="122">
        <f t="shared" si="8"/>
        <v>14.285714285714285</v>
      </c>
      <c r="T271" s="122">
        <f t="shared" si="9"/>
        <v>85.714285714285708</v>
      </c>
    </row>
    <row r="272" spans="1:20" x14ac:dyDescent="0.25">
      <c r="A272" s="3">
        <v>2017</v>
      </c>
      <c r="B272" s="41" t="s">
        <v>202</v>
      </c>
      <c r="C272" s="21">
        <v>3517406</v>
      </c>
      <c r="D272" s="4">
        <v>8</v>
      </c>
      <c r="E272" s="6">
        <v>8</v>
      </c>
      <c r="F272" s="39">
        <v>35174068</v>
      </c>
      <c r="G272" s="6">
        <v>42</v>
      </c>
      <c r="H272" s="6">
        <v>52</v>
      </c>
      <c r="I272" s="3">
        <v>1.3374195999999998</v>
      </c>
      <c r="J272" s="3">
        <v>1.1124235999999998</v>
      </c>
      <c r="K272" s="3">
        <v>0.22499599999999989</v>
      </c>
      <c r="L272" s="133">
        <v>0.38989719685438862</v>
      </c>
      <c r="M272" s="133">
        <v>0.17488419999999999</v>
      </c>
      <c r="N272" s="133">
        <v>0.20150599999999996</v>
      </c>
      <c r="O272" s="133">
        <v>0.95328310000000016</v>
      </c>
      <c r="P272" s="133">
        <v>7.7462999999999994E-3</v>
      </c>
      <c r="Q272" s="134">
        <v>25</v>
      </c>
      <c r="R272" s="134">
        <v>6</v>
      </c>
      <c r="S272" s="122">
        <f t="shared" si="8"/>
        <v>44.680851063829785</v>
      </c>
      <c r="T272" s="122">
        <f t="shared" si="9"/>
        <v>55.319148936170215</v>
      </c>
    </row>
    <row r="273" spans="1:20" x14ac:dyDescent="0.25">
      <c r="A273" s="3">
        <v>2017</v>
      </c>
      <c r="B273" s="41" t="s">
        <v>202</v>
      </c>
      <c r="C273" s="21">
        <v>3517406</v>
      </c>
      <c r="D273" s="4">
        <v>8</v>
      </c>
      <c r="E273" s="6">
        <v>12</v>
      </c>
      <c r="F273" s="39">
        <v>351740612</v>
      </c>
      <c r="G273" s="6">
        <v>43</v>
      </c>
      <c r="H273" s="6">
        <v>20</v>
      </c>
      <c r="I273" s="3">
        <v>2.4272792999999999</v>
      </c>
      <c r="J273" s="3">
        <v>2.3765304</v>
      </c>
      <c r="K273" s="3">
        <v>5.07489E-2</v>
      </c>
      <c r="L273" s="133">
        <v>1.3159849695585994</v>
      </c>
      <c r="M273" s="133">
        <v>0</v>
      </c>
      <c r="N273" s="133">
        <v>4.6300000000000001E-5</v>
      </c>
      <c r="O273" s="133">
        <v>2.4268410999999999</v>
      </c>
      <c r="P273" s="133">
        <v>3.9189999999999993E-4</v>
      </c>
      <c r="Q273" s="134">
        <v>18</v>
      </c>
      <c r="R273" s="134">
        <v>2</v>
      </c>
      <c r="S273" s="122">
        <f t="shared" si="8"/>
        <v>68.253968253968253</v>
      </c>
      <c r="T273" s="122">
        <f t="shared" si="9"/>
        <v>31.746031746031743</v>
      </c>
    </row>
    <row r="274" spans="1:20" x14ac:dyDescent="0.25">
      <c r="A274" s="3">
        <v>2017</v>
      </c>
      <c r="B274" s="41" t="s">
        <v>203</v>
      </c>
      <c r="C274" s="21">
        <v>3517505</v>
      </c>
      <c r="D274" s="4">
        <v>15</v>
      </c>
      <c r="E274" s="6">
        <v>15</v>
      </c>
      <c r="F274" s="39">
        <v>351750515</v>
      </c>
      <c r="G274" s="6">
        <v>14</v>
      </c>
      <c r="H274" s="6">
        <v>72</v>
      </c>
      <c r="I274" s="3">
        <v>0.23263599999999993</v>
      </c>
      <c r="J274" s="3">
        <v>5.6796800000000001E-2</v>
      </c>
      <c r="K274" s="3">
        <v>0.17583919999999992</v>
      </c>
      <c r="L274" s="133">
        <v>0</v>
      </c>
      <c r="M274" s="133">
        <v>6.9845699999999997E-2</v>
      </c>
      <c r="N274" s="133">
        <v>5.4030200000000014E-2</v>
      </c>
      <c r="O274" s="133">
        <v>8.3551800000000009E-2</v>
      </c>
      <c r="P274" s="133">
        <v>2.5208299999999996E-2</v>
      </c>
      <c r="Q274" s="134">
        <v>5</v>
      </c>
      <c r="R274" s="134">
        <v>22</v>
      </c>
      <c r="S274" s="122">
        <f t="shared" si="8"/>
        <v>16.279069767441861</v>
      </c>
      <c r="T274" s="122">
        <f t="shared" si="9"/>
        <v>83.720930232558146</v>
      </c>
    </row>
    <row r="275" spans="1:20" x14ac:dyDescent="0.25">
      <c r="A275" s="3">
        <v>2017</v>
      </c>
      <c r="B275" s="41" t="s">
        <v>204</v>
      </c>
      <c r="C275" s="21">
        <v>3517604</v>
      </c>
      <c r="D275" s="4">
        <v>14</v>
      </c>
      <c r="E275" s="6">
        <v>14</v>
      </c>
      <c r="F275" s="39">
        <v>351760414</v>
      </c>
      <c r="G275" s="6">
        <v>407</v>
      </c>
      <c r="H275" s="6">
        <v>5</v>
      </c>
      <c r="I275" s="3">
        <v>5.647449999999947E-2</v>
      </c>
      <c r="J275" s="3">
        <v>4.8539299999999466E-2</v>
      </c>
      <c r="K275" s="3">
        <v>7.9351999999999999E-3</v>
      </c>
      <c r="L275" s="133">
        <v>0</v>
      </c>
      <c r="M275" s="133">
        <v>3.06653E-2</v>
      </c>
      <c r="N275" s="133">
        <v>2.8939999999999999E-4</v>
      </c>
      <c r="O275" s="133">
        <v>2.4947200000000162E-2</v>
      </c>
      <c r="P275" s="133">
        <v>5.7260000000000004E-4</v>
      </c>
      <c r="Q275" s="134">
        <v>16</v>
      </c>
      <c r="R275" s="134">
        <v>29</v>
      </c>
      <c r="S275" s="122">
        <f t="shared" si="8"/>
        <v>98.786407766990294</v>
      </c>
      <c r="T275" s="122">
        <f t="shared" si="9"/>
        <v>1.2135922330097086</v>
      </c>
    </row>
    <row r="276" spans="1:20" x14ac:dyDescent="0.25">
      <c r="A276" s="3">
        <v>2017</v>
      </c>
      <c r="B276" s="41" t="s">
        <v>205</v>
      </c>
      <c r="C276" s="21">
        <v>3517703</v>
      </c>
      <c r="D276" s="4">
        <v>8</v>
      </c>
      <c r="E276" s="6">
        <v>8</v>
      </c>
      <c r="F276" s="39">
        <v>35177038</v>
      </c>
      <c r="G276" s="6">
        <v>10</v>
      </c>
      <c r="H276" s="6">
        <v>22</v>
      </c>
      <c r="I276" s="3">
        <v>0.11000849999999998</v>
      </c>
      <c r="J276" s="3">
        <v>1.8037800000000003E-2</v>
      </c>
      <c r="K276" s="3">
        <v>9.1970699999999975E-2</v>
      </c>
      <c r="L276" s="133">
        <v>8.9783105022831055E-3</v>
      </c>
      <c r="M276" s="133">
        <v>7.2916700000000001E-2</v>
      </c>
      <c r="N276" s="133">
        <v>1.50242E-2</v>
      </c>
      <c r="O276" s="133">
        <v>1.5678500000000005E-2</v>
      </c>
      <c r="P276" s="133">
        <v>6.3890999999999991E-3</v>
      </c>
      <c r="Q276" s="134">
        <v>1</v>
      </c>
      <c r="R276" s="134">
        <v>6</v>
      </c>
      <c r="S276" s="122">
        <f t="shared" si="8"/>
        <v>31.25</v>
      </c>
      <c r="T276" s="122">
        <f t="shared" si="9"/>
        <v>68.75</v>
      </c>
    </row>
    <row r="277" spans="1:20" x14ac:dyDescent="0.25">
      <c r="A277" s="3">
        <v>2017</v>
      </c>
      <c r="B277" s="41" t="s">
        <v>206</v>
      </c>
      <c r="C277" s="21">
        <v>3517802</v>
      </c>
      <c r="D277" s="4">
        <v>19</v>
      </c>
      <c r="E277" s="6">
        <v>19</v>
      </c>
      <c r="F277" s="39">
        <v>351780219</v>
      </c>
      <c r="G277" s="6">
        <v>0</v>
      </c>
      <c r="H277" s="6">
        <v>14</v>
      </c>
      <c r="I277" s="3">
        <v>1.2383000000000003E-3</v>
      </c>
      <c r="J277" s="3">
        <v>0</v>
      </c>
      <c r="K277" s="3">
        <v>1.2383000000000003E-3</v>
      </c>
      <c r="L277" s="133">
        <v>0</v>
      </c>
      <c r="M277" s="133">
        <v>0</v>
      </c>
      <c r="N277" s="133">
        <v>9.144E-4</v>
      </c>
      <c r="O277" s="133">
        <v>3.4700000000000003E-5</v>
      </c>
      <c r="P277" s="133">
        <v>2.8920000000000004E-4</v>
      </c>
      <c r="Q277" s="134">
        <v>0</v>
      </c>
      <c r="R277" s="134">
        <v>4</v>
      </c>
      <c r="S277" s="122">
        <f t="shared" si="8"/>
        <v>0</v>
      </c>
      <c r="T277" s="122">
        <f t="shared" si="9"/>
        <v>100</v>
      </c>
    </row>
    <row r="278" spans="1:20" x14ac:dyDescent="0.25">
      <c r="A278" s="3">
        <v>2017</v>
      </c>
      <c r="B278" s="41" t="s">
        <v>206</v>
      </c>
      <c r="C278" s="21">
        <v>3517802</v>
      </c>
      <c r="D278" s="4">
        <v>19</v>
      </c>
      <c r="E278" s="6">
        <v>20</v>
      </c>
      <c r="F278" s="39">
        <v>351780220</v>
      </c>
      <c r="G278" s="6">
        <v>0</v>
      </c>
      <c r="H278" s="6">
        <v>1</v>
      </c>
      <c r="I278" s="3">
        <v>1.1600000000000001E-5</v>
      </c>
      <c r="J278" s="3">
        <v>0</v>
      </c>
      <c r="K278" s="3">
        <v>1.1600000000000001E-5</v>
      </c>
      <c r="L278" s="133">
        <v>0</v>
      </c>
      <c r="M278" s="133">
        <v>0</v>
      </c>
      <c r="N278" s="133">
        <v>0</v>
      </c>
      <c r="O278" s="133">
        <v>0</v>
      </c>
      <c r="P278" s="133">
        <v>1.1600000000000001E-5</v>
      </c>
      <c r="Q278" s="134">
        <v>2</v>
      </c>
      <c r="R278" s="134">
        <v>6</v>
      </c>
      <c r="S278" s="122">
        <f t="shared" si="8"/>
        <v>0</v>
      </c>
      <c r="T278" s="122">
        <f t="shared" si="9"/>
        <v>100</v>
      </c>
    </row>
    <row r="279" spans="1:20" x14ac:dyDescent="0.25">
      <c r="A279" s="3">
        <v>2017</v>
      </c>
      <c r="B279" s="41" t="s">
        <v>207</v>
      </c>
      <c r="C279" s="21">
        <v>3517901</v>
      </c>
      <c r="D279" s="4">
        <v>12</v>
      </c>
      <c r="E279" s="6">
        <v>12</v>
      </c>
      <c r="F279" s="39">
        <v>351790112</v>
      </c>
      <c r="G279" s="6">
        <v>17</v>
      </c>
      <c r="H279" s="6">
        <v>16</v>
      </c>
      <c r="I279" s="3">
        <v>0.32318210000000003</v>
      </c>
      <c r="J279" s="3">
        <v>0.24820730000000002</v>
      </c>
      <c r="K279" s="3">
        <v>7.4974799999999994E-2</v>
      </c>
      <c r="L279" s="133">
        <v>0.34825342465753423</v>
      </c>
      <c r="M279" s="133">
        <v>7.0080999999999997E-3</v>
      </c>
      <c r="N279" s="133">
        <v>3.51852E-2</v>
      </c>
      <c r="O279" s="133">
        <v>0.26572610000000002</v>
      </c>
      <c r="P279" s="133">
        <v>1.5262700000000002E-2</v>
      </c>
      <c r="Q279" s="134">
        <v>3</v>
      </c>
      <c r="R279" s="134">
        <v>4</v>
      </c>
      <c r="S279" s="122">
        <f t="shared" si="8"/>
        <v>51.515151515151516</v>
      </c>
      <c r="T279" s="122">
        <f t="shared" si="9"/>
        <v>48.484848484848484</v>
      </c>
    </row>
    <row r="280" spans="1:20" x14ac:dyDescent="0.25">
      <c r="A280" s="3">
        <v>2017</v>
      </c>
      <c r="B280" s="41" t="s">
        <v>208</v>
      </c>
      <c r="C280" s="21">
        <v>3518008</v>
      </c>
      <c r="D280" s="4">
        <v>15</v>
      </c>
      <c r="E280" s="6">
        <v>15</v>
      </c>
      <c r="F280" s="39">
        <v>351800815</v>
      </c>
      <c r="G280" s="6">
        <v>5</v>
      </c>
      <c r="H280" s="6">
        <v>4</v>
      </c>
      <c r="I280" s="3">
        <v>4.9599900000000002E-2</v>
      </c>
      <c r="J280" s="3">
        <v>2.59098E-2</v>
      </c>
      <c r="K280" s="3">
        <v>2.3690099999999999E-2</v>
      </c>
      <c r="L280" s="133">
        <v>0</v>
      </c>
      <c r="M280" s="133">
        <v>2.3148100000000001E-2</v>
      </c>
      <c r="N280" s="133">
        <v>0</v>
      </c>
      <c r="O280" s="133">
        <v>2.6295599999999999E-2</v>
      </c>
      <c r="P280" s="133">
        <v>1.562E-4</v>
      </c>
      <c r="Q280" s="134">
        <v>1</v>
      </c>
      <c r="R280" s="134">
        <v>1</v>
      </c>
      <c r="S280" s="122">
        <f t="shared" si="8"/>
        <v>55.555555555555557</v>
      </c>
      <c r="T280" s="122">
        <f t="shared" si="9"/>
        <v>44.444444444444443</v>
      </c>
    </row>
    <row r="281" spans="1:20" x14ac:dyDescent="0.25">
      <c r="A281" s="3">
        <v>2017</v>
      </c>
      <c r="B281" s="41" t="s">
        <v>209</v>
      </c>
      <c r="C281" s="21">
        <v>3518107</v>
      </c>
      <c r="D281" s="4">
        <v>16</v>
      </c>
      <c r="E281" s="6">
        <v>16</v>
      </c>
      <c r="F281" s="39">
        <v>351810716</v>
      </c>
      <c r="G281" s="6">
        <v>7</v>
      </c>
      <c r="H281" s="6">
        <v>19</v>
      </c>
      <c r="I281" s="3">
        <v>0.10251299999999999</v>
      </c>
      <c r="J281" s="3">
        <v>6.3173499999999994E-2</v>
      </c>
      <c r="K281" s="3">
        <v>3.9339499999999999E-2</v>
      </c>
      <c r="L281" s="133">
        <v>0</v>
      </c>
      <c r="M281" s="133">
        <v>2.6805499999999999E-2</v>
      </c>
      <c r="N281" s="133">
        <v>1.15364E-2</v>
      </c>
      <c r="O281" s="133">
        <v>6.3997499999999999E-2</v>
      </c>
      <c r="P281" s="133">
        <v>1.7360000000000002E-4</v>
      </c>
      <c r="Q281" s="134">
        <v>4</v>
      </c>
      <c r="R281" s="134">
        <v>5</v>
      </c>
      <c r="S281" s="122">
        <f t="shared" si="8"/>
        <v>26.923076923076923</v>
      </c>
      <c r="T281" s="122">
        <f t="shared" si="9"/>
        <v>73.076923076923066</v>
      </c>
    </row>
    <row r="282" spans="1:20" x14ac:dyDescent="0.25">
      <c r="A282" s="3">
        <v>2017</v>
      </c>
      <c r="B282" s="41" t="s">
        <v>209</v>
      </c>
      <c r="C282" s="21">
        <v>3518107</v>
      </c>
      <c r="D282" s="4">
        <v>16</v>
      </c>
      <c r="E282" s="6">
        <v>20</v>
      </c>
      <c r="F282" s="39">
        <v>351810720</v>
      </c>
      <c r="G282" s="6">
        <v>1</v>
      </c>
      <c r="H282" s="6">
        <v>1</v>
      </c>
      <c r="I282" s="3">
        <v>3.3560000000000003E-4</v>
      </c>
      <c r="J282" s="3">
        <v>1.7359999999999999E-4</v>
      </c>
      <c r="K282" s="3">
        <v>1.6200000000000001E-4</v>
      </c>
      <c r="L282" s="133">
        <v>0</v>
      </c>
      <c r="M282" s="133">
        <v>0</v>
      </c>
      <c r="N282" s="133">
        <v>0</v>
      </c>
      <c r="O282" s="133">
        <v>0</v>
      </c>
      <c r="P282" s="133">
        <v>3.3560000000000003E-4</v>
      </c>
      <c r="Q282" s="134">
        <v>1</v>
      </c>
      <c r="R282" s="134">
        <v>0</v>
      </c>
      <c r="S282" s="122">
        <f t="shared" si="8"/>
        <v>50</v>
      </c>
      <c r="T282" s="122">
        <f t="shared" si="9"/>
        <v>50</v>
      </c>
    </row>
    <row r="283" spans="1:20" x14ac:dyDescent="0.25">
      <c r="A283" s="3">
        <v>2017</v>
      </c>
      <c r="B283" s="41" t="s">
        <v>210</v>
      </c>
      <c r="C283" s="21">
        <v>3518206</v>
      </c>
      <c r="D283" s="4">
        <v>19</v>
      </c>
      <c r="E283" s="6">
        <v>19</v>
      </c>
      <c r="F283" s="39">
        <v>351820619</v>
      </c>
      <c r="G283" s="6">
        <v>8</v>
      </c>
      <c r="H283" s="6">
        <v>17</v>
      </c>
      <c r="I283" s="3">
        <v>0.1656842</v>
      </c>
      <c r="J283" s="3">
        <v>0.14925340000000001</v>
      </c>
      <c r="K283" s="3">
        <v>1.6430799999999995E-2</v>
      </c>
      <c r="L283" s="133">
        <v>0</v>
      </c>
      <c r="M283" s="133">
        <v>0</v>
      </c>
      <c r="N283" s="133">
        <v>3.5787800000000002E-2</v>
      </c>
      <c r="O283" s="133">
        <v>0.1295145</v>
      </c>
      <c r="P283" s="133">
        <v>3.8190000000000001E-4</v>
      </c>
      <c r="Q283" s="134">
        <v>6</v>
      </c>
      <c r="R283" s="134">
        <v>4</v>
      </c>
      <c r="S283" s="122">
        <f t="shared" si="8"/>
        <v>32</v>
      </c>
      <c r="T283" s="122">
        <f t="shared" si="9"/>
        <v>68</v>
      </c>
    </row>
    <row r="284" spans="1:20" x14ac:dyDescent="0.25">
      <c r="A284" s="3">
        <v>2017</v>
      </c>
      <c r="B284" s="41" t="s">
        <v>210</v>
      </c>
      <c r="C284" s="21">
        <v>3518206</v>
      </c>
      <c r="D284" s="4">
        <v>19</v>
      </c>
      <c r="E284" s="6">
        <v>20</v>
      </c>
      <c r="F284" s="39">
        <v>351820620</v>
      </c>
      <c r="G284" s="6">
        <v>2</v>
      </c>
      <c r="H284" s="6">
        <v>4</v>
      </c>
      <c r="I284" s="3">
        <v>0.33060300000000004</v>
      </c>
      <c r="J284" s="3">
        <v>0.32775930000000003</v>
      </c>
      <c r="K284" s="3">
        <v>2.8437000000000002E-3</v>
      </c>
      <c r="L284" s="133">
        <v>0</v>
      </c>
      <c r="M284" s="133">
        <v>0</v>
      </c>
      <c r="N284" s="133">
        <v>1.0925900000000001E-2</v>
      </c>
      <c r="O284" s="133">
        <v>0.31851970000000002</v>
      </c>
      <c r="P284" s="133">
        <v>1.1574000000000001E-3</v>
      </c>
      <c r="Q284" s="134">
        <v>5</v>
      </c>
      <c r="R284" s="134">
        <v>2</v>
      </c>
      <c r="S284" s="122">
        <f t="shared" si="8"/>
        <v>33.333333333333329</v>
      </c>
      <c r="T284" s="122">
        <f t="shared" si="9"/>
        <v>66.666666666666657</v>
      </c>
    </row>
    <row r="285" spans="1:20" x14ac:dyDescent="0.25">
      <c r="A285" s="3">
        <v>2017</v>
      </c>
      <c r="B285" s="41" t="s">
        <v>211</v>
      </c>
      <c r="C285" s="21">
        <v>3518305</v>
      </c>
      <c r="D285" s="4">
        <v>2</v>
      </c>
      <c r="E285" s="6">
        <v>2</v>
      </c>
      <c r="F285" s="39">
        <v>35183052</v>
      </c>
      <c r="G285" s="6">
        <v>32</v>
      </c>
      <c r="H285" s="6">
        <v>65</v>
      </c>
      <c r="I285" s="3">
        <v>8.9691099999999996E-2</v>
      </c>
      <c r="J285" s="3">
        <v>4.3759899999999997E-2</v>
      </c>
      <c r="K285" s="3">
        <v>4.5931199999999991E-2</v>
      </c>
      <c r="L285" s="133">
        <v>0.14917738457635715</v>
      </c>
      <c r="M285" s="133">
        <v>2.0124700000000002E-2</v>
      </c>
      <c r="N285" s="133">
        <v>2.4931099999999998E-2</v>
      </c>
      <c r="O285" s="133">
        <v>2.4192899999999989E-2</v>
      </c>
      <c r="P285" s="133">
        <v>2.0442399999999999E-2</v>
      </c>
      <c r="Q285" s="134">
        <v>39</v>
      </c>
      <c r="R285" s="134">
        <v>169</v>
      </c>
      <c r="S285" s="122">
        <f t="shared" si="8"/>
        <v>32.989690721649481</v>
      </c>
      <c r="T285" s="122">
        <f t="shared" si="9"/>
        <v>67.010309278350505</v>
      </c>
    </row>
    <row r="286" spans="1:20" x14ac:dyDescent="0.25">
      <c r="A286" s="3">
        <v>2017</v>
      </c>
      <c r="B286" s="41" t="s">
        <v>212</v>
      </c>
      <c r="C286" s="21">
        <v>3518404</v>
      </c>
      <c r="D286" s="4">
        <v>2</v>
      </c>
      <c r="E286" s="6">
        <v>2</v>
      </c>
      <c r="F286" s="39">
        <v>35184042</v>
      </c>
      <c r="G286" s="6">
        <v>53</v>
      </c>
      <c r="H286" s="6">
        <v>39</v>
      </c>
      <c r="I286" s="3">
        <v>1.3118739000000006</v>
      </c>
      <c r="J286" s="3">
        <v>1.2556527000000006</v>
      </c>
      <c r="K286" s="3">
        <v>5.6221200000000006E-2</v>
      </c>
      <c r="L286" s="133">
        <v>0.21712709284627091</v>
      </c>
      <c r="M286" s="133">
        <v>0.71294460000000004</v>
      </c>
      <c r="N286" s="133">
        <v>0.19545460000000001</v>
      </c>
      <c r="O286" s="133">
        <v>0.38660839999999991</v>
      </c>
      <c r="P286" s="133">
        <v>1.6866300000000008E-2</v>
      </c>
      <c r="Q286" s="134">
        <v>21</v>
      </c>
      <c r="R286" s="134">
        <v>68</v>
      </c>
      <c r="S286" s="122">
        <f t="shared" si="8"/>
        <v>57.608695652173914</v>
      </c>
      <c r="T286" s="122">
        <f t="shared" si="9"/>
        <v>42.391304347826086</v>
      </c>
    </row>
    <row r="287" spans="1:20" x14ac:dyDescent="0.25">
      <c r="A287" s="3">
        <v>2017</v>
      </c>
      <c r="B287" s="41" t="s">
        <v>213</v>
      </c>
      <c r="C287" s="21">
        <v>3518503</v>
      </c>
      <c r="D287" s="4">
        <v>14</v>
      </c>
      <c r="E287" s="6">
        <v>14</v>
      </c>
      <c r="F287" s="39">
        <v>351850314</v>
      </c>
      <c r="G287" s="6">
        <v>5</v>
      </c>
      <c r="H287" s="6">
        <v>12</v>
      </c>
      <c r="I287" s="3">
        <v>7.3639700000000002E-2</v>
      </c>
      <c r="J287" s="3">
        <v>5.1985299999999998E-2</v>
      </c>
      <c r="K287" s="3">
        <v>2.1654400000000001E-2</v>
      </c>
      <c r="L287" s="133">
        <v>0</v>
      </c>
      <c r="M287" s="133">
        <v>6.1959799999999995E-2</v>
      </c>
      <c r="N287" s="133">
        <v>4.4085000000000001E-3</v>
      </c>
      <c r="O287" s="133">
        <v>7.4069999999999995E-4</v>
      </c>
      <c r="P287" s="133">
        <v>6.5307000000000004E-3</v>
      </c>
      <c r="Q287" s="134">
        <v>4</v>
      </c>
      <c r="R287" s="134">
        <v>8</v>
      </c>
      <c r="S287" s="122">
        <f t="shared" si="8"/>
        <v>29.411764705882355</v>
      </c>
      <c r="T287" s="122">
        <f t="shared" si="9"/>
        <v>70.588235294117652</v>
      </c>
    </row>
    <row r="288" spans="1:20" x14ac:dyDescent="0.25">
      <c r="A288" s="3">
        <v>2017</v>
      </c>
      <c r="B288" s="41" t="s">
        <v>213</v>
      </c>
      <c r="C288" s="21">
        <v>3518503</v>
      </c>
      <c r="D288" s="4">
        <v>14</v>
      </c>
      <c r="E288" s="6">
        <v>10</v>
      </c>
      <c r="F288" s="39">
        <v>351850310</v>
      </c>
      <c r="G288" s="6">
        <v>0</v>
      </c>
      <c r="H288" s="6">
        <v>0</v>
      </c>
      <c r="I288" s="3">
        <v>0</v>
      </c>
      <c r="J288" s="3">
        <v>0</v>
      </c>
      <c r="K288" s="3">
        <v>0</v>
      </c>
      <c r="L288" s="133">
        <v>0</v>
      </c>
      <c r="M288" s="133">
        <v>0</v>
      </c>
      <c r="N288" s="133">
        <v>0</v>
      </c>
      <c r="O288" s="133">
        <v>0</v>
      </c>
      <c r="P288" s="133">
        <v>0</v>
      </c>
      <c r="Q288" s="134">
        <v>0</v>
      </c>
      <c r="R288" s="134">
        <v>0</v>
      </c>
      <c r="S288" s="122">
        <f t="shared" si="8"/>
        <v>0</v>
      </c>
      <c r="T288" s="122">
        <f t="shared" si="9"/>
        <v>0</v>
      </c>
    </row>
    <row r="289" spans="1:20" x14ac:dyDescent="0.25">
      <c r="A289" s="3">
        <v>2017</v>
      </c>
      <c r="B289" s="41" t="s">
        <v>214</v>
      </c>
      <c r="C289" s="21">
        <v>3518602</v>
      </c>
      <c r="D289" s="4">
        <v>9</v>
      </c>
      <c r="E289" s="6">
        <v>9</v>
      </c>
      <c r="F289" s="39">
        <v>35186029</v>
      </c>
      <c r="G289" s="6">
        <v>8</v>
      </c>
      <c r="H289" s="6">
        <v>16</v>
      </c>
      <c r="I289" s="3">
        <v>0.47687229999999992</v>
      </c>
      <c r="J289" s="3">
        <v>0.33190559999999991</v>
      </c>
      <c r="K289" s="3">
        <v>0.1449667</v>
      </c>
      <c r="L289" s="133">
        <v>9.589199644850329E-3</v>
      </c>
      <c r="M289" s="133">
        <v>0.1120139</v>
      </c>
      <c r="N289" s="133">
        <v>0.33730839999999995</v>
      </c>
      <c r="O289" s="133">
        <v>3.9351999999999998E-3</v>
      </c>
      <c r="P289" s="133">
        <v>2.3614799999999998E-2</v>
      </c>
      <c r="Q289" s="134">
        <v>3</v>
      </c>
      <c r="R289" s="134">
        <v>10</v>
      </c>
      <c r="S289" s="122">
        <f t="shared" si="8"/>
        <v>33.333333333333329</v>
      </c>
      <c r="T289" s="122">
        <f t="shared" si="9"/>
        <v>66.666666666666657</v>
      </c>
    </row>
    <row r="290" spans="1:20" x14ac:dyDescent="0.25">
      <c r="A290" s="3">
        <v>2017</v>
      </c>
      <c r="B290" s="41" t="s">
        <v>215</v>
      </c>
      <c r="C290" s="21">
        <v>3518701</v>
      </c>
      <c r="D290" s="4">
        <v>7</v>
      </c>
      <c r="E290" s="6">
        <v>7</v>
      </c>
      <c r="F290" s="39">
        <v>35187017</v>
      </c>
      <c r="G290" s="6">
        <v>19</v>
      </c>
      <c r="H290" s="6">
        <v>18</v>
      </c>
      <c r="I290" s="3">
        <v>3.4599700000000025E-2</v>
      </c>
      <c r="J290" s="3">
        <v>3.2120400000000021E-2</v>
      </c>
      <c r="K290" s="3">
        <v>2.4793000000000011E-3</v>
      </c>
      <c r="L290" s="133">
        <v>0</v>
      </c>
      <c r="M290" s="133">
        <v>5.3199999999999999E-5</v>
      </c>
      <c r="N290" s="133">
        <v>0</v>
      </c>
      <c r="O290" s="133">
        <v>0</v>
      </c>
      <c r="P290" s="133">
        <v>3.4546500000000022E-2</v>
      </c>
      <c r="Q290" s="134">
        <v>9</v>
      </c>
      <c r="R290" s="134">
        <v>24</v>
      </c>
      <c r="S290" s="122">
        <f t="shared" si="8"/>
        <v>51.351351351351347</v>
      </c>
      <c r="T290" s="122">
        <f t="shared" si="9"/>
        <v>48.648648648648653</v>
      </c>
    </row>
    <row r="291" spans="1:20" x14ac:dyDescent="0.25">
      <c r="A291" s="3">
        <v>2017</v>
      </c>
      <c r="B291" s="41" t="s">
        <v>216</v>
      </c>
      <c r="C291" s="21">
        <v>3518800</v>
      </c>
      <c r="D291" s="4">
        <v>6</v>
      </c>
      <c r="E291" s="6">
        <v>6</v>
      </c>
      <c r="F291" s="39">
        <v>35188006</v>
      </c>
      <c r="G291" s="6">
        <v>36</v>
      </c>
      <c r="H291" s="6">
        <v>265</v>
      </c>
      <c r="I291" s="3">
        <v>0.83022070000000014</v>
      </c>
      <c r="J291" s="3">
        <v>0.23018309999999992</v>
      </c>
      <c r="K291" s="3">
        <v>0.60003760000000017</v>
      </c>
      <c r="L291" s="133">
        <v>0</v>
      </c>
      <c r="M291" s="133">
        <v>0.3050388</v>
      </c>
      <c r="N291" s="133">
        <v>0.35560459999999966</v>
      </c>
      <c r="O291" s="133">
        <v>2.7320000000000003E-4</v>
      </c>
      <c r="P291" s="133">
        <v>0.16930410000000001</v>
      </c>
      <c r="Q291" s="134">
        <v>22</v>
      </c>
      <c r="R291" s="134">
        <v>552</v>
      </c>
      <c r="S291" s="122">
        <f t="shared" si="8"/>
        <v>11.960132890365449</v>
      </c>
      <c r="T291" s="122">
        <f t="shared" si="9"/>
        <v>88.039867109634557</v>
      </c>
    </row>
    <row r="292" spans="1:20" x14ac:dyDescent="0.25">
      <c r="A292" s="3">
        <v>2017</v>
      </c>
      <c r="B292" s="41" t="s">
        <v>216</v>
      </c>
      <c r="C292" s="21">
        <v>3518800</v>
      </c>
      <c r="D292" s="4">
        <v>6</v>
      </c>
      <c r="E292" s="6">
        <v>2</v>
      </c>
      <c r="F292" s="39">
        <v>35188002</v>
      </c>
      <c r="G292" s="6">
        <v>2</v>
      </c>
      <c r="H292" s="6">
        <v>0</v>
      </c>
      <c r="I292" s="3">
        <v>7.9166600000000004E-2</v>
      </c>
      <c r="J292" s="3">
        <v>7.9166600000000004E-2</v>
      </c>
      <c r="K292" s="3">
        <v>0</v>
      </c>
      <c r="L292" s="133">
        <v>0</v>
      </c>
      <c r="M292" s="133">
        <v>0</v>
      </c>
      <c r="N292" s="133">
        <v>7.9166600000000004E-2</v>
      </c>
      <c r="O292" s="133">
        <v>0</v>
      </c>
      <c r="P292" s="133">
        <v>0</v>
      </c>
      <c r="Q292" s="134">
        <v>0</v>
      </c>
      <c r="R292" s="134">
        <v>0</v>
      </c>
      <c r="S292" s="122">
        <f t="shared" si="8"/>
        <v>100</v>
      </c>
      <c r="T292" s="122">
        <f t="shared" si="9"/>
        <v>0</v>
      </c>
    </row>
    <row r="293" spans="1:20" x14ac:dyDescent="0.25">
      <c r="A293" s="3">
        <v>2017</v>
      </c>
      <c r="B293" s="41" t="s">
        <v>217</v>
      </c>
      <c r="C293" s="21">
        <v>3518859</v>
      </c>
      <c r="D293" s="4">
        <v>9</v>
      </c>
      <c r="E293" s="6">
        <v>9</v>
      </c>
      <c r="F293" s="39">
        <v>35188599</v>
      </c>
      <c r="G293" s="6">
        <v>12</v>
      </c>
      <c r="H293" s="6">
        <v>13</v>
      </c>
      <c r="I293" s="3">
        <v>0.10271779999999997</v>
      </c>
      <c r="J293" s="3">
        <v>0.10009549999999998</v>
      </c>
      <c r="K293" s="3">
        <v>2.6222999999999993E-3</v>
      </c>
      <c r="L293" s="133">
        <v>2.7877568493150685E-2</v>
      </c>
      <c r="M293" s="133">
        <v>0</v>
      </c>
      <c r="N293" s="133">
        <v>0</v>
      </c>
      <c r="O293" s="133">
        <v>0.10010419999999998</v>
      </c>
      <c r="P293" s="133">
        <v>2.6135999999999993E-3</v>
      </c>
      <c r="Q293" s="134">
        <v>1</v>
      </c>
      <c r="R293" s="134">
        <v>1</v>
      </c>
      <c r="S293" s="122">
        <f t="shared" si="8"/>
        <v>48</v>
      </c>
      <c r="T293" s="122">
        <f t="shared" si="9"/>
        <v>52</v>
      </c>
    </row>
    <row r="294" spans="1:20" x14ac:dyDescent="0.25">
      <c r="A294" s="3">
        <v>2017</v>
      </c>
      <c r="B294" s="41" t="s">
        <v>218</v>
      </c>
      <c r="C294" s="21">
        <v>3518909</v>
      </c>
      <c r="D294" s="4">
        <v>18</v>
      </c>
      <c r="E294" s="6">
        <v>18</v>
      </c>
      <c r="F294" s="39">
        <v>351890918</v>
      </c>
      <c r="G294" s="6">
        <v>0</v>
      </c>
      <c r="H294" s="6">
        <v>3</v>
      </c>
      <c r="I294" s="3">
        <v>2.4248E-3</v>
      </c>
      <c r="J294" s="3">
        <v>0</v>
      </c>
      <c r="K294" s="3">
        <v>2.4248E-3</v>
      </c>
      <c r="L294" s="133">
        <v>0</v>
      </c>
      <c r="M294" s="133">
        <v>2.2315E-3</v>
      </c>
      <c r="N294" s="133">
        <v>1.3889999999999999E-4</v>
      </c>
      <c r="O294" s="133">
        <v>0</v>
      </c>
      <c r="P294" s="133">
        <v>5.4400000000000001E-5</v>
      </c>
      <c r="Q294" s="134">
        <v>0</v>
      </c>
      <c r="R294" s="134">
        <v>0</v>
      </c>
      <c r="S294" s="122">
        <f t="shared" si="8"/>
        <v>0</v>
      </c>
      <c r="T294" s="122">
        <f t="shared" si="9"/>
        <v>100</v>
      </c>
    </row>
    <row r="295" spans="1:20" x14ac:dyDescent="0.25">
      <c r="A295" s="3">
        <v>2017</v>
      </c>
      <c r="B295" s="41" t="s">
        <v>218</v>
      </c>
      <c r="C295" s="21">
        <v>3518909</v>
      </c>
      <c r="D295" s="4">
        <v>18</v>
      </c>
      <c r="E295" s="6">
        <v>19</v>
      </c>
      <c r="F295" s="39">
        <v>351890919</v>
      </c>
      <c r="G295" s="6">
        <v>0</v>
      </c>
      <c r="H295" s="6">
        <v>1</v>
      </c>
      <c r="I295" s="3">
        <v>2.7779999999999998E-4</v>
      </c>
      <c r="J295" s="3">
        <v>0</v>
      </c>
      <c r="K295" s="3">
        <v>2.7779999999999998E-4</v>
      </c>
      <c r="L295" s="133">
        <v>0</v>
      </c>
      <c r="M295" s="133">
        <v>0</v>
      </c>
      <c r="N295" s="133">
        <v>0</v>
      </c>
      <c r="O295" s="133">
        <v>0</v>
      </c>
      <c r="P295" s="133">
        <v>2.7779999999999998E-4</v>
      </c>
      <c r="Q295" s="134">
        <v>0</v>
      </c>
      <c r="R295" s="134">
        <v>1</v>
      </c>
      <c r="S295" s="122">
        <f t="shared" si="8"/>
        <v>0</v>
      </c>
      <c r="T295" s="122">
        <f t="shared" si="9"/>
        <v>100</v>
      </c>
    </row>
    <row r="296" spans="1:20" x14ac:dyDescent="0.25">
      <c r="A296" s="3">
        <v>2017</v>
      </c>
      <c r="B296" s="41" t="s">
        <v>219</v>
      </c>
      <c r="C296" s="21">
        <v>3519006</v>
      </c>
      <c r="D296" s="4">
        <v>20</v>
      </c>
      <c r="E296" s="6">
        <v>20</v>
      </c>
      <c r="F296" s="39">
        <v>351900620</v>
      </c>
      <c r="G296" s="6">
        <v>2</v>
      </c>
      <c r="H296" s="6">
        <v>6</v>
      </c>
      <c r="I296" s="3">
        <v>4.9256000000000005E-3</v>
      </c>
      <c r="J296" s="3">
        <v>3.8540000000000004E-4</v>
      </c>
      <c r="K296" s="3">
        <v>4.5402000000000003E-3</v>
      </c>
      <c r="L296" s="133">
        <v>0</v>
      </c>
      <c r="M296" s="133">
        <v>0</v>
      </c>
      <c r="N296" s="133">
        <v>3.9525999999999997E-3</v>
      </c>
      <c r="O296" s="133">
        <v>3.8540000000000004E-4</v>
      </c>
      <c r="P296" s="133">
        <v>5.8760000000000008E-4</v>
      </c>
      <c r="Q296" s="134">
        <v>0</v>
      </c>
      <c r="R296" s="134">
        <v>0</v>
      </c>
      <c r="S296" s="122">
        <f t="shared" si="8"/>
        <v>25</v>
      </c>
      <c r="T296" s="122">
        <f t="shared" si="9"/>
        <v>75</v>
      </c>
    </row>
    <row r="297" spans="1:20" x14ac:dyDescent="0.25">
      <c r="A297" s="3">
        <v>2017</v>
      </c>
      <c r="B297" s="41" t="s">
        <v>219</v>
      </c>
      <c r="C297" s="21">
        <v>3519006</v>
      </c>
      <c r="D297" s="4">
        <v>20</v>
      </c>
      <c r="E297" s="6">
        <v>21</v>
      </c>
      <c r="F297" s="39">
        <v>351900621</v>
      </c>
      <c r="G297" s="6">
        <v>0</v>
      </c>
      <c r="H297" s="6">
        <v>5</v>
      </c>
      <c r="I297" s="3">
        <v>1.6753400000000002E-2</v>
      </c>
      <c r="J297" s="3">
        <v>0</v>
      </c>
      <c r="K297" s="3">
        <v>1.6753400000000002E-2</v>
      </c>
      <c r="L297" s="133">
        <v>0</v>
      </c>
      <c r="M297" s="133">
        <v>0</v>
      </c>
      <c r="N297" s="133">
        <v>0</v>
      </c>
      <c r="O297" s="133">
        <v>1.6741800000000001E-2</v>
      </c>
      <c r="P297" s="133">
        <v>1.1600000000000001E-5</v>
      </c>
      <c r="Q297" s="134">
        <v>0</v>
      </c>
      <c r="R297" s="134">
        <v>0</v>
      </c>
      <c r="S297" s="122">
        <f t="shared" si="8"/>
        <v>0</v>
      </c>
      <c r="T297" s="122">
        <f t="shared" si="9"/>
        <v>100</v>
      </c>
    </row>
    <row r="298" spans="1:20" x14ac:dyDescent="0.25">
      <c r="A298" s="3">
        <v>2017</v>
      </c>
      <c r="B298" s="41" t="s">
        <v>220</v>
      </c>
      <c r="C298" s="21">
        <v>3519055</v>
      </c>
      <c r="D298" s="4">
        <v>5</v>
      </c>
      <c r="E298" s="6">
        <v>5</v>
      </c>
      <c r="F298" s="39">
        <v>35190555</v>
      </c>
      <c r="G298" s="6">
        <v>35</v>
      </c>
      <c r="H298" s="6">
        <v>204</v>
      </c>
      <c r="I298" s="3">
        <v>0.10050809999999992</v>
      </c>
      <c r="J298" s="3">
        <v>3.8754199999999989E-2</v>
      </c>
      <c r="K298" s="3">
        <v>6.1753899999999931E-2</v>
      </c>
      <c r="L298" s="133">
        <v>0</v>
      </c>
      <c r="M298" s="133">
        <v>0</v>
      </c>
      <c r="N298" s="133">
        <v>2.1851999999999996E-3</v>
      </c>
      <c r="O298" s="133">
        <v>7.4410899999999988E-2</v>
      </c>
      <c r="P298" s="133">
        <v>2.3912000000000037E-2</v>
      </c>
      <c r="Q298" s="134">
        <v>15</v>
      </c>
      <c r="R298" s="134">
        <v>7</v>
      </c>
      <c r="S298" s="122">
        <f t="shared" si="8"/>
        <v>14.644351464435147</v>
      </c>
      <c r="T298" s="122">
        <f t="shared" si="9"/>
        <v>85.355648535564853</v>
      </c>
    </row>
    <row r="299" spans="1:20" x14ac:dyDescent="0.25">
      <c r="A299" s="3">
        <v>2017</v>
      </c>
      <c r="B299" s="41" t="s">
        <v>221</v>
      </c>
      <c r="C299" s="21">
        <v>3519071</v>
      </c>
      <c r="D299" s="4">
        <v>5</v>
      </c>
      <c r="E299" s="6">
        <v>5</v>
      </c>
      <c r="F299" s="39">
        <v>35190715</v>
      </c>
      <c r="G299" s="6">
        <v>9</v>
      </c>
      <c r="H299" s="6">
        <v>87</v>
      </c>
      <c r="I299" s="3">
        <v>0.11257659999999996</v>
      </c>
      <c r="J299" s="3">
        <v>2.6528000000000006E-2</v>
      </c>
      <c r="K299" s="3">
        <v>8.6048599999999947E-2</v>
      </c>
      <c r="L299" s="133">
        <v>0</v>
      </c>
      <c r="M299" s="133">
        <v>4.1203000000000004E-3</v>
      </c>
      <c r="N299" s="133">
        <v>4.4241099999999998E-2</v>
      </c>
      <c r="O299" s="133">
        <v>1.1447000000000001E-2</v>
      </c>
      <c r="P299" s="133">
        <v>5.2768200000000001E-2</v>
      </c>
      <c r="Q299" s="134">
        <v>15</v>
      </c>
      <c r="R299" s="134">
        <v>124</v>
      </c>
      <c r="S299" s="122">
        <f t="shared" si="8"/>
        <v>9.375</v>
      </c>
      <c r="T299" s="122">
        <f t="shared" si="9"/>
        <v>90.625</v>
      </c>
    </row>
    <row r="300" spans="1:20" x14ac:dyDescent="0.25">
      <c r="A300" s="3">
        <v>2017</v>
      </c>
      <c r="B300" s="41" t="s">
        <v>222</v>
      </c>
      <c r="C300" s="21">
        <v>3519105</v>
      </c>
      <c r="D300" s="4">
        <v>13</v>
      </c>
      <c r="E300" s="6">
        <v>13</v>
      </c>
      <c r="F300" s="39">
        <v>351910513</v>
      </c>
      <c r="G300" s="6">
        <v>10</v>
      </c>
      <c r="H300" s="6">
        <v>15</v>
      </c>
      <c r="I300" s="3">
        <v>0.30639850000000002</v>
      </c>
      <c r="J300" s="3">
        <v>0.22386339999999999</v>
      </c>
      <c r="K300" s="3">
        <v>8.25351E-2</v>
      </c>
      <c r="L300" s="133">
        <v>0</v>
      </c>
      <c r="M300" s="133">
        <v>0</v>
      </c>
      <c r="N300" s="133">
        <v>0.19532399999999997</v>
      </c>
      <c r="O300" s="133">
        <v>7.0945300000000003E-2</v>
      </c>
      <c r="P300" s="133">
        <v>4.0129199999999997E-2</v>
      </c>
      <c r="Q300" s="134">
        <v>3</v>
      </c>
      <c r="R300" s="134">
        <v>18</v>
      </c>
      <c r="S300" s="122">
        <f t="shared" si="8"/>
        <v>40</v>
      </c>
      <c r="T300" s="122">
        <f t="shared" si="9"/>
        <v>60</v>
      </c>
    </row>
    <row r="301" spans="1:20" x14ac:dyDescent="0.25">
      <c r="A301" s="3">
        <v>2017</v>
      </c>
      <c r="B301" s="41" t="s">
        <v>222</v>
      </c>
      <c r="C301" s="21">
        <v>3519105</v>
      </c>
      <c r="D301" s="4">
        <v>13</v>
      </c>
      <c r="E301" s="6">
        <v>16</v>
      </c>
      <c r="F301" s="39">
        <v>351910516</v>
      </c>
      <c r="G301" s="6">
        <v>3</v>
      </c>
      <c r="H301" s="6">
        <v>0</v>
      </c>
      <c r="I301" s="3">
        <v>0.21575469999999999</v>
      </c>
      <c r="J301" s="3">
        <v>0.21575469999999999</v>
      </c>
      <c r="K301" s="3">
        <v>0</v>
      </c>
      <c r="L301" s="133">
        <v>0</v>
      </c>
      <c r="M301" s="133">
        <v>0</v>
      </c>
      <c r="N301" s="133">
        <v>0</v>
      </c>
      <c r="O301" s="133">
        <v>0.21575469999999999</v>
      </c>
      <c r="P301" s="133">
        <v>0</v>
      </c>
      <c r="Q301" s="134">
        <v>1</v>
      </c>
      <c r="R301" s="134">
        <v>0</v>
      </c>
      <c r="S301" s="122">
        <f t="shared" si="8"/>
        <v>100</v>
      </c>
      <c r="T301" s="122">
        <f t="shared" si="9"/>
        <v>0</v>
      </c>
    </row>
    <row r="302" spans="1:20" x14ac:dyDescent="0.25">
      <c r="A302" s="3">
        <v>2017</v>
      </c>
      <c r="B302" s="41" t="s">
        <v>223</v>
      </c>
      <c r="C302" s="21">
        <v>3519204</v>
      </c>
      <c r="D302" s="4">
        <v>20</v>
      </c>
      <c r="E302" s="6">
        <v>20</v>
      </c>
      <c r="F302" s="39">
        <v>351920420</v>
      </c>
      <c r="G302" s="6">
        <v>1</v>
      </c>
      <c r="H302" s="6">
        <v>6</v>
      </c>
      <c r="I302" s="3">
        <v>1.6486000000000001E-3</v>
      </c>
      <c r="J302" s="3">
        <v>1.1111000000000001E-3</v>
      </c>
      <c r="K302" s="3">
        <v>5.375E-4</v>
      </c>
      <c r="L302" s="133">
        <v>0</v>
      </c>
      <c r="M302" s="133">
        <v>0</v>
      </c>
      <c r="N302" s="133">
        <v>3.7889999999999999E-4</v>
      </c>
      <c r="O302" s="133">
        <v>1.1458E-3</v>
      </c>
      <c r="P302" s="133">
        <v>1.239E-4</v>
      </c>
      <c r="Q302" s="134">
        <v>2</v>
      </c>
      <c r="R302" s="134">
        <v>1</v>
      </c>
      <c r="S302" s="122">
        <f t="shared" si="8"/>
        <v>14.285714285714285</v>
      </c>
      <c r="T302" s="122">
        <f t="shared" si="9"/>
        <v>85.714285714285708</v>
      </c>
    </row>
    <row r="303" spans="1:20" x14ac:dyDescent="0.25">
      <c r="A303" s="3">
        <v>2017</v>
      </c>
      <c r="B303" s="41" t="s">
        <v>223</v>
      </c>
      <c r="C303" s="21">
        <v>3519204</v>
      </c>
      <c r="D303" s="4">
        <v>20</v>
      </c>
      <c r="E303" s="6">
        <v>21</v>
      </c>
      <c r="F303" s="39">
        <v>351920421</v>
      </c>
      <c r="G303" s="6">
        <v>3</v>
      </c>
      <c r="H303" s="6">
        <v>4</v>
      </c>
      <c r="I303" s="3">
        <v>8.4530000000000004E-3</v>
      </c>
      <c r="J303" s="3">
        <v>7.3582999999999999E-3</v>
      </c>
      <c r="K303" s="3">
        <v>1.0947000000000001E-3</v>
      </c>
      <c r="L303" s="133">
        <v>0</v>
      </c>
      <c r="M303" s="133">
        <v>0</v>
      </c>
      <c r="N303" s="133">
        <v>1.019E-4</v>
      </c>
      <c r="O303" s="133">
        <v>7.3582999999999999E-3</v>
      </c>
      <c r="P303" s="133">
        <v>9.9280000000000006E-4</v>
      </c>
      <c r="Q303" s="134">
        <v>5</v>
      </c>
      <c r="R303" s="134">
        <v>0</v>
      </c>
      <c r="S303" s="122">
        <f t="shared" si="8"/>
        <v>42.857142857142854</v>
      </c>
      <c r="T303" s="122">
        <f t="shared" si="9"/>
        <v>57.142857142857139</v>
      </c>
    </row>
    <row r="304" spans="1:20" x14ac:dyDescent="0.25">
      <c r="A304" s="3">
        <v>2017</v>
      </c>
      <c r="B304" s="41" t="s">
        <v>224</v>
      </c>
      <c r="C304" s="21">
        <v>3519253</v>
      </c>
      <c r="D304" s="4">
        <v>17</v>
      </c>
      <c r="E304" s="6">
        <v>17</v>
      </c>
      <c r="F304" s="39">
        <v>351925317</v>
      </c>
      <c r="G304" s="6">
        <v>17</v>
      </c>
      <c r="H304" s="6">
        <v>20</v>
      </c>
      <c r="I304" s="3">
        <v>0.15269250000000004</v>
      </c>
      <c r="J304" s="3">
        <v>0.13331560000000003</v>
      </c>
      <c r="K304" s="3">
        <v>1.9376899999999996E-2</v>
      </c>
      <c r="L304" s="133">
        <v>0</v>
      </c>
      <c r="M304" s="133">
        <v>5.7241000000000002E-3</v>
      </c>
      <c r="N304" s="133">
        <v>0</v>
      </c>
      <c r="O304" s="133">
        <v>0.1421674</v>
      </c>
      <c r="P304" s="133">
        <v>4.800999999999998E-3</v>
      </c>
      <c r="Q304" s="134">
        <v>12</v>
      </c>
      <c r="R304" s="134">
        <v>7</v>
      </c>
      <c r="S304" s="122">
        <f t="shared" si="8"/>
        <v>45.945945945945951</v>
      </c>
      <c r="T304" s="122">
        <f t="shared" si="9"/>
        <v>54.054054054054056</v>
      </c>
    </row>
    <row r="305" spans="1:20" x14ac:dyDescent="0.25">
      <c r="A305" s="3">
        <v>2017</v>
      </c>
      <c r="B305" s="41" t="s">
        <v>225</v>
      </c>
      <c r="C305" s="21">
        <v>3519303</v>
      </c>
      <c r="D305" s="4">
        <v>13</v>
      </c>
      <c r="E305" s="6">
        <v>13</v>
      </c>
      <c r="F305" s="39">
        <v>351930313</v>
      </c>
      <c r="G305" s="6">
        <v>18</v>
      </c>
      <c r="H305" s="6">
        <v>22</v>
      </c>
      <c r="I305" s="3">
        <v>0.57383400000000007</v>
      </c>
      <c r="J305" s="3">
        <v>0.55894710000000003</v>
      </c>
      <c r="K305" s="3">
        <v>1.4886900000000002E-2</v>
      </c>
      <c r="L305" s="133">
        <v>0</v>
      </c>
      <c r="M305" s="133">
        <v>0</v>
      </c>
      <c r="N305" s="133">
        <v>0.14354520000000004</v>
      </c>
      <c r="O305" s="133">
        <v>0.41926720000000001</v>
      </c>
      <c r="P305" s="133">
        <v>1.1021599999999999E-2</v>
      </c>
      <c r="Q305" s="134">
        <v>7</v>
      </c>
      <c r="R305" s="134">
        <v>8</v>
      </c>
      <c r="S305" s="122">
        <f t="shared" si="8"/>
        <v>45</v>
      </c>
      <c r="T305" s="122">
        <f t="shared" si="9"/>
        <v>55.000000000000007</v>
      </c>
    </row>
    <row r="306" spans="1:20" x14ac:dyDescent="0.25">
      <c r="A306" s="3">
        <v>2017</v>
      </c>
      <c r="B306" s="41" t="s">
        <v>225</v>
      </c>
      <c r="C306" s="21">
        <v>3519303</v>
      </c>
      <c r="D306" s="4">
        <v>13</v>
      </c>
      <c r="E306" s="6">
        <v>9</v>
      </c>
      <c r="F306" s="39">
        <v>35193039</v>
      </c>
      <c r="G306" s="6">
        <v>2</v>
      </c>
      <c r="H306" s="6">
        <v>2</v>
      </c>
      <c r="I306" s="3">
        <v>1.852E-4</v>
      </c>
      <c r="J306" s="3">
        <v>9.2600000000000001E-5</v>
      </c>
      <c r="K306" s="3">
        <v>9.2600000000000001E-5</v>
      </c>
      <c r="L306" s="133">
        <v>0</v>
      </c>
      <c r="M306" s="133">
        <v>0</v>
      </c>
      <c r="N306" s="133">
        <v>0</v>
      </c>
      <c r="O306" s="133">
        <v>0</v>
      </c>
      <c r="P306" s="133">
        <v>1.852E-4</v>
      </c>
      <c r="Q306" s="134">
        <v>3</v>
      </c>
      <c r="R306" s="134">
        <v>0</v>
      </c>
      <c r="S306" s="122">
        <f t="shared" si="8"/>
        <v>50</v>
      </c>
      <c r="T306" s="122">
        <f t="shared" si="9"/>
        <v>50</v>
      </c>
    </row>
    <row r="307" spans="1:20" x14ac:dyDescent="0.25">
      <c r="A307" s="3">
        <v>2017</v>
      </c>
      <c r="B307" s="41" t="s">
        <v>226</v>
      </c>
      <c r="C307" s="21">
        <v>3519402</v>
      </c>
      <c r="D307" s="4">
        <v>16</v>
      </c>
      <c r="E307" s="6">
        <v>16</v>
      </c>
      <c r="F307" s="39">
        <v>351940216</v>
      </c>
      <c r="G307" s="6">
        <v>9</v>
      </c>
      <c r="H307" s="6">
        <v>31</v>
      </c>
      <c r="I307" s="3">
        <v>8.7251599999999999E-2</v>
      </c>
      <c r="J307" s="3">
        <v>7.1614899999999995E-2</v>
      </c>
      <c r="K307" s="3">
        <v>1.56367E-2</v>
      </c>
      <c r="L307" s="133">
        <v>0</v>
      </c>
      <c r="M307" s="133">
        <v>2.9075E-2</v>
      </c>
      <c r="N307" s="133">
        <v>3.0019999999999998E-4</v>
      </c>
      <c r="O307" s="133">
        <v>5.2477299999999998E-2</v>
      </c>
      <c r="P307" s="133">
        <v>5.399099999999997E-3</v>
      </c>
      <c r="Q307" s="134">
        <v>5</v>
      </c>
      <c r="R307" s="134">
        <v>4</v>
      </c>
      <c r="S307" s="122">
        <f t="shared" si="8"/>
        <v>22.5</v>
      </c>
      <c r="T307" s="122">
        <f t="shared" si="9"/>
        <v>77.5</v>
      </c>
    </row>
    <row r="308" spans="1:20" x14ac:dyDescent="0.25">
      <c r="A308" s="3">
        <v>2017</v>
      </c>
      <c r="B308" s="41" t="s">
        <v>227</v>
      </c>
      <c r="C308" s="21">
        <v>3519501</v>
      </c>
      <c r="D308" s="4">
        <v>17</v>
      </c>
      <c r="E308" s="6">
        <v>17</v>
      </c>
      <c r="F308" s="39">
        <v>351950117</v>
      </c>
      <c r="G308" s="6">
        <v>6</v>
      </c>
      <c r="H308" s="6">
        <v>4</v>
      </c>
      <c r="I308" s="3">
        <v>0.20411580000000004</v>
      </c>
      <c r="J308" s="3">
        <v>0.19954600000000003</v>
      </c>
      <c r="K308" s="3">
        <v>4.5698000000000015E-3</v>
      </c>
      <c r="L308" s="133">
        <v>0</v>
      </c>
      <c r="M308" s="133">
        <v>4.3287000000000004E-3</v>
      </c>
      <c r="N308" s="133">
        <v>0.1745139</v>
      </c>
      <c r="O308" s="133">
        <v>2.50668E-2</v>
      </c>
      <c r="P308" s="133">
        <v>2.064E-4</v>
      </c>
      <c r="Q308" s="134">
        <v>3</v>
      </c>
      <c r="R308" s="134">
        <v>0</v>
      </c>
      <c r="S308" s="122">
        <f t="shared" si="8"/>
        <v>60</v>
      </c>
      <c r="T308" s="122">
        <f t="shared" si="9"/>
        <v>40</v>
      </c>
    </row>
    <row r="309" spans="1:20" x14ac:dyDescent="0.25">
      <c r="A309" s="3">
        <v>2017</v>
      </c>
      <c r="B309" s="41" t="s">
        <v>228</v>
      </c>
      <c r="C309" s="21">
        <v>3519600</v>
      </c>
      <c r="D309" s="4">
        <v>13</v>
      </c>
      <c r="E309" s="6">
        <v>13</v>
      </c>
      <c r="F309" s="39">
        <v>351960013</v>
      </c>
      <c r="G309" s="6">
        <v>29</v>
      </c>
      <c r="H309" s="6">
        <v>82</v>
      </c>
      <c r="I309" s="3">
        <v>0.50699079999999985</v>
      </c>
      <c r="J309" s="3">
        <v>0.17989650000000001</v>
      </c>
      <c r="K309" s="3">
        <v>0.32709429999999989</v>
      </c>
      <c r="L309" s="133">
        <v>0</v>
      </c>
      <c r="M309" s="133">
        <v>0.1978009</v>
      </c>
      <c r="N309" s="133">
        <v>7.1952000000000006E-3</v>
      </c>
      <c r="O309" s="133">
        <v>0.17109470000000002</v>
      </c>
      <c r="P309" s="133">
        <v>0.13089999999999999</v>
      </c>
      <c r="Q309" s="134">
        <v>9</v>
      </c>
      <c r="R309" s="134">
        <v>8</v>
      </c>
      <c r="S309" s="122">
        <f t="shared" si="8"/>
        <v>26.126126126126124</v>
      </c>
      <c r="T309" s="122">
        <f t="shared" si="9"/>
        <v>73.873873873873876</v>
      </c>
    </row>
    <row r="310" spans="1:20" x14ac:dyDescent="0.25">
      <c r="A310" s="3">
        <v>2017</v>
      </c>
      <c r="B310" s="41" t="s">
        <v>228</v>
      </c>
      <c r="C310" s="21">
        <v>3519600</v>
      </c>
      <c r="D310" s="4">
        <v>13</v>
      </c>
      <c r="E310" s="6">
        <v>16</v>
      </c>
      <c r="F310" s="39">
        <v>351960016</v>
      </c>
      <c r="G310" s="6">
        <v>17</v>
      </c>
      <c r="H310" s="6">
        <v>3</v>
      </c>
      <c r="I310" s="3">
        <v>0.74772409999999989</v>
      </c>
      <c r="J310" s="3">
        <v>0.74711069999999991</v>
      </c>
      <c r="K310" s="3">
        <v>6.1339999999999995E-4</v>
      </c>
      <c r="L310" s="133">
        <v>0</v>
      </c>
      <c r="M310" s="133">
        <v>0</v>
      </c>
      <c r="N310" s="133">
        <v>2.0829999999999999E-4</v>
      </c>
      <c r="O310" s="133">
        <v>0.74711069999999991</v>
      </c>
      <c r="P310" s="133">
        <v>4.0509999999999998E-4</v>
      </c>
      <c r="Q310" s="134">
        <v>5</v>
      </c>
      <c r="R310" s="134">
        <v>0</v>
      </c>
      <c r="S310" s="122">
        <f t="shared" si="8"/>
        <v>85</v>
      </c>
      <c r="T310" s="122">
        <f t="shared" si="9"/>
        <v>15</v>
      </c>
    </row>
    <row r="311" spans="1:20" x14ac:dyDescent="0.25">
      <c r="A311" s="3">
        <v>2017</v>
      </c>
      <c r="B311" s="41" t="s">
        <v>229</v>
      </c>
      <c r="C311" s="21">
        <v>3519709</v>
      </c>
      <c r="D311" s="4">
        <v>10</v>
      </c>
      <c r="E311" s="6">
        <v>10</v>
      </c>
      <c r="F311" s="39">
        <v>351970910</v>
      </c>
      <c r="G311" s="6">
        <v>217</v>
      </c>
      <c r="H311" s="6">
        <v>91</v>
      </c>
      <c r="I311" s="3">
        <v>0.38895989999999908</v>
      </c>
      <c r="J311" s="3">
        <v>0.32978569999999907</v>
      </c>
      <c r="K311" s="3">
        <v>5.917420000000001E-2</v>
      </c>
      <c r="L311" s="133">
        <v>0</v>
      </c>
      <c r="M311" s="133">
        <v>0.13540279999999999</v>
      </c>
      <c r="N311" s="133">
        <v>2.8526700000000002E-2</v>
      </c>
      <c r="O311" s="133">
        <v>0.15482509999999985</v>
      </c>
      <c r="P311" s="133">
        <v>7.0205299999999998E-2</v>
      </c>
      <c r="Q311" s="134">
        <v>127</v>
      </c>
      <c r="R311" s="134">
        <v>158</v>
      </c>
      <c r="S311" s="122">
        <f t="shared" si="8"/>
        <v>70.454545454545453</v>
      </c>
      <c r="T311" s="122">
        <f t="shared" si="9"/>
        <v>29.545454545454547</v>
      </c>
    </row>
    <row r="312" spans="1:20" x14ac:dyDescent="0.25">
      <c r="A312" s="3">
        <v>2017</v>
      </c>
      <c r="B312" s="41" t="s">
        <v>229</v>
      </c>
      <c r="C312" s="21">
        <v>3519709</v>
      </c>
      <c r="D312" s="4">
        <v>10</v>
      </c>
      <c r="E312" s="6">
        <v>6</v>
      </c>
      <c r="F312" s="39">
        <v>35197096</v>
      </c>
      <c r="G312" s="6">
        <v>0</v>
      </c>
      <c r="H312" s="6">
        <v>0</v>
      </c>
      <c r="I312" s="3">
        <v>0</v>
      </c>
      <c r="J312" s="3">
        <v>0</v>
      </c>
      <c r="K312" s="3">
        <v>0</v>
      </c>
      <c r="L312" s="133">
        <v>0</v>
      </c>
      <c r="M312" s="133">
        <v>0</v>
      </c>
      <c r="N312" s="133">
        <v>0</v>
      </c>
      <c r="O312" s="133">
        <v>0</v>
      </c>
      <c r="P312" s="133">
        <v>0</v>
      </c>
      <c r="Q312" s="134">
        <v>0</v>
      </c>
      <c r="R312" s="134">
        <v>0</v>
      </c>
      <c r="S312" s="122">
        <f t="shared" si="8"/>
        <v>0</v>
      </c>
      <c r="T312" s="122">
        <f t="shared" si="9"/>
        <v>0</v>
      </c>
    </row>
    <row r="313" spans="1:20" x14ac:dyDescent="0.25">
      <c r="A313" s="3">
        <v>2017</v>
      </c>
      <c r="B313" s="41" t="s">
        <v>229</v>
      </c>
      <c r="C313" s="21">
        <v>3519709</v>
      </c>
      <c r="D313" s="4">
        <v>10</v>
      </c>
      <c r="E313" s="6">
        <v>11</v>
      </c>
      <c r="F313" s="39">
        <v>351970911</v>
      </c>
      <c r="G313" s="6">
        <v>1</v>
      </c>
      <c r="H313" s="6">
        <v>2</v>
      </c>
      <c r="I313" s="3">
        <v>1.4407000000000001E-3</v>
      </c>
      <c r="J313" s="3">
        <v>3.3300000000000003E-5</v>
      </c>
      <c r="K313" s="3">
        <v>1.4074000000000001E-3</v>
      </c>
      <c r="L313" s="133">
        <v>0</v>
      </c>
      <c r="M313" s="133">
        <v>0</v>
      </c>
      <c r="N313" s="133">
        <v>1.4074000000000001E-3</v>
      </c>
      <c r="O313" s="133">
        <v>0</v>
      </c>
      <c r="P313" s="133">
        <v>3.3300000000000003E-5</v>
      </c>
      <c r="Q313" s="134">
        <v>0</v>
      </c>
      <c r="R313" s="134">
        <v>17</v>
      </c>
      <c r="S313" s="122">
        <f t="shared" si="8"/>
        <v>33.333333333333329</v>
      </c>
      <c r="T313" s="122">
        <f t="shared" si="9"/>
        <v>66.666666666666657</v>
      </c>
    </row>
    <row r="314" spans="1:20" x14ac:dyDescent="0.25">
      <c r="A314" s="3">
        <v>2017</v>
      </c>
      <c r="B314" s="41" t="s">
        <v>230</v>
      </c>
      <c r="C314" s="21">
        <v>3519808</v>
      </c>
      <c r="D314" s="4">
        <v>12</v>
      </c>
      <c r="E314" s="6">
        <v>12</v>
      </c>
      <c r="F314" s="39">
        <v>351980812</v>
      </c>
      <c r="G314" s="6">
        <v>3</v>
      </c>
      <c r="H314" s="6">
        <v>8</v>
      </c>
      <c r="I314" s="3">
        <v>2.4340299999999999E-2</v>
      </c>
      <c r="J314" s="3">
        <v>1.83141E-2</v>
      </c>
      <c r="K314" s="3">
        <v>6.0261999999999998E-3</v>
      </c>
      <c r="L314" s="133">
        <v>1.8973332064941652E-2</v>
      </c>
      <c r="M314" s="133">
        <v>2.1941799999999997E-2</v>
      </c>
      <c r="N314" s="133">
        <v>1.4468E-3</v>
      </c>
      <c r="O314" s="133">
        <v>5.5360000000000001E-4</v>
      </c>
      <c r="P314" s="133">
        <v>3.9809999999999997E-4</v>
      </c>
      <c r="Q314" s="134">
        <v>6</v>
      </c>
      <c r="R314" s="134">
        <v>0</v>
      </c>
      <c r="S314" s="122">
        <f t="shared" si="8"/>
        <v>27.27272727272727</v>
      </c>
      <c r="T314" s="122">
        <f t="shared" si="9"/>
        <v>72.727272727272734</v>
      </c>
    </row>
    <row r="315" spans="1:20" x14ac:dyDescent="0.25">
      <c r="A315" s="3">
        <v>2017</v>
      </c>
      <c r="B315" s="41" t="s">
        <v>230</v>
      </c>
      <c r="C315" s="21">
        <v>3519808</v>
      </c>
      <c r="D315" s="4">
        <v>12</v>
      </c>
      <c r="E315" s="6">
        <v>15</v>
      </c>
      <c r="F315" s="39">
        <v>351980815</v>
      </c>
      <c r="G315" s="6">
        <v>7</v>
      </c>
      <c r="H315" s="6">
        <v>8</v>
      </c>
      <c r="I315" s="3">
        <v>0.13012209999999999</v>
      </c>
      <c r="J315" s="3">
        <v>0.12376189999999999</v>
      </c>
      <c r="K315" s="3">
        <v>6.3601999999999999E-3</v>
      </c>
      <c r="L315" s="133">
        <v>9.5161085743277526E-4</v>
      </c>
      <c r="M315" s="133">
        <v>5.5555999999999999E-3</v>
      </c>
      <c r="N315" s="133">
        <v>0.11506040000000001</v>
      </c>
      <c r="O315" s="133">
        <v>3.3333E-3</v>
      </c>
      <c r="P315" s="133">
        <v>6.1728E-3</v>
      </c>
      <c r="Q315" s="134">
        <v>2</v>
      </c>
      <c r="R315" s="134">
        <v>5</v>
      </c>
      <c r="S315" s="122">
        <f t="shared" si="8"/>
        <v>46.666666666666664</v>
      </c>
      <c r="T315" s="122">
        <f t="shared" si="9"/>
        <v>53.333333333333336</v>
      </c>
    </row>
    <row r="316" spans="1:20" x14ac:dyDescent="0.25">
      <c r="A316" s="3">
        <v>2017</v>
      </c>
      <c r="B316" s="41" t="s">
        <v>231</v>
      </c>
      <c r="C316" s="21">
        <v>3519907</v>
      </c>
      <c r="D316" s="4">
        <v>22</v>
      </c>
      <c r="E316" s="6">
        <v>22</v>
      </c>
      <c r="F316" s="39">
        <v>351990722</v>
      </c>
      <c r="G316" s="6">
        <v>4</v>
      </c>
      <c r="H316" s="6">
        <v>19</v>
      </c>
      <c r="I316" s="3">
        <v>9.9140699999999998E-2</v>
      </c>
      <c r="J316" s="3">
        <v>5.8722200000000002E-2</v>
      </c>
      <c r="K316" s="3">
        <v>4.0418500000000003E-2</v>
      </c>
      <c r="L316" s="133">
        <v>0.26715239726027395</v>
      </c>
      <c r="M316" s="133">
        <v>3.7485000000000004E-2</v>
      </c>
      <c r="N316" s="133">
        <v>9.5830000000000004E-4</v>
      </c>
      <c r="O316" s="133">
        <v>5.9596099999999999E-2</v>
      </c>
      <c r="P316" s="133">
        <v>1.1012999999999999E-3</v>
      </c>
      <c r="Q316" s="134">
        <v>3</v>
      </c>
      <c r="R316" s="134">
        <v>0</v>
      </c>
      <c r="S316" s="122">
        <f t="shared" si="8"/>
        <v>17.391304347826086</v>
      </c>
      <c r="T316" s="122">
        <f t="shared" si="9"/>
        <v>82.608695652173907</v>
      </c>
    </row>
    <row r="317" spans="1:20" x14ac:dyDescent="0.25">
      <c r="A317" s="3">
        <v>2017</v>
      </c>
      <c r="B317" s="41" t="s">
        <v>231</v>
      </c>
      <c r="C317" s="21">
        <v>3519907</v>
      </c>
      <c r="D317" s="4">
        <v>22</v>
      </c>
      <c r="E317" s="6">
        <v>17</v>
      </c>
      <c r="F317" s="39">
        <v>351990717</v>
      </c>
      <c r="G317" s="6">
        <v>0</v>
      </c>
      <c r="H317" s="6">
        <v>0</v>
      </c>
      <c r="I317" s="3">
        <v>0</v>
      </c>
      <c r="J317" s="3">
        <v>0</v>
      </c>
      <c r="K317" s="3">
        <v>0</v>
      </c>
      <c r="L317" s="133">
        <v>0</v>
      </c>
      <c r="M317" s="133">
        <v>0</v>
      </c>
      <c r="N317" s="133">
        <v>0</v>
      </c>
      <c r="O317" s="133">
        <v>0</v>
      </c>
      <c r="P317" s="133">
        <v>0</v>
      </c>
      <c r="Q317" s="134">
        <v>0</v>
      </c>
      <c r="R317" s="134">
        <v>0</v>
      </c>
      <c r="S317" s="122">
        <f t="shared" si="8"/>
        <v>0</v>
      </c>
      <c r="T317" s="122">
        <f t="shared" si="9"/>
        <v>0</v>
      </c>
    </row>
    <row r="318" spans="1:20" x14ac:dyDescent="0.25">
      <c r="A318" s="3">
        <v>2017</v>
      </c>
      <c r="B318" s="41" t="s">
        <v>232</v>
      </c>
      <c r="C318" s="21">
        <v>3520004</v>
      </c>
      <c r="D318" s="4">
        <v>13</v>
      </c>
      <c r="E318" s="6">
        <v>13</v>
      </c>
      <c r="F318" s="39">
        <v>352000413</v>
      </c>
      <c r="G318" s="6">
        <v>14</v>
      </c>
      <c r="H318" s="6">
        <v>2</v>
      </c>
      <c r="I318" s="3">
        <v>0.1974458</v>
      </c>
      <c r="J318" s="3">
        <v>0.19712170000000001</v>
      </c>
      <c r="K318" s="3">
        <v>3.2409999999999996E-4</v>
      </c>
      <c r="L318" s="133">
        <v>0</v>
      </c>
      <c r="M318" s="133">
        <v>0</v>
      </c>
      <c r="N318" s="133">
        <v>0</v>
      </c>
      <c r="O318" s="133">
        <v>0.19350000000000006</v>
      </c>
      <c r="P318" s="133">
        <v>3.9457999999999993E-3</v>
      </c>
      <c r="Q318" s="134">
        <v>12</v>
      </c>
      <c r="R318" s="134">
        <v>2</v>
      </c>
      <c r="S318" s="122">
        <f t="shared" si="8"/>
        <v>87.5</v>
      </c>
      <c r="T318" s="122">
        <f t="shared" si="9"/>
        <v>12.5</v>
      </c>
    </row>
    <row r="319" spans="1:20" x14ac:dyDescent="0.25">
      <c r="A319" s="3">
        <v>2017</v>
      </c>
      <c r="B319" s="41" t="s">
        <v>232</v>
      </c>
      <c r="C319" s="21">
        <v>3520004</v>
      </c>
      <c r="D319" s="4">
        <v>13</v>
      </c>
      <c r="E319" s="6">
        <v>10</v>
      </c>
      <c r="F319" s="39">
        <v>352000410</v>
      </c>
      <c r="G319" s="6">
        <v>0</v>
      </c>
      <c r="H319" s="6">
        <v>0</v>
      </c>
      <c r="I319" s="3">
        <v>0</v>
      </c>
      <c r="J319" s="3">
        <v>0</v>
      </c>
      <c r="K319" s="3">
        <v>0</v>
      </c>
      <c r="L319" s="133">
        <v>0</v>
      </c>
      <c r="M319" s="133">
        <v>0</v>
      </c>
      <c r="N319" s="133">
        <v>0</v>
      </c>
      <c r="O319" s="133">
        <v>0</v>
      </c>
      <c r="P319" s="133">
        <v>0</v>
      </c>
      <c r="Q319" s="134">
        <v>0</v>
      </c>
      <c r="R319" s="134">
        <v>0</v>
      </c>
      <c r="S319" s="122">
        <f t="shared" si="8"/>
        <v>0</v>
      </c>
      <c r="T319" s="122">
        <f t="shared" si="9"/>
        <v>0</v>
      </c>
    </row>
    <row r="320" spans="1:20" x14ac:dyDescent="0.25">
      <c r="A320" s="3">
        <v>2017</v>
      </c>
      <c r="B320" s="41" t="s">
        <v>233</v>
      </c>
      <c r="C320" s="21">
        <v>3520103</v>
      </c>
      <c r="D320" s="4">
        <v>8</v>
      </c>
      <c r="E320" s="6">
        <v>8</v>
      </c>
      <c r="F320" s="39">
        <v>35201038</v>
      </c>
      <c r="G320" s="6">
        <v>8</v>
      </c>
      <c r="H320" s="6">
        <v>43</v>
      </c>
      <c r="I320" s="3">
        <v>0.14097749999999998</v>
      </c>
      <c r="J320" s="3">
        <v>8.9838000000000001E-3</v>
      </c>
      <c r="K320" s="3">
        <v>0.13199369999999999</v>
      </c>
      <c r="L320" s="133">
        <v>0.52999895357686444</v>
      </c>
      <c r="M320" s="133">
        <v>9.1921300000000011E-2</v>
      </c>
      <c r="N320" s="133">
        <v>3.1689800000000004E-2</v>
      </c>
      <c r="O320" s="133">
        <v>5.7523999999999995E-3</v>
      </c>
      <c r="P320" s="133">
        <v>1.1614000000000008E-2</v>
      </c>
      <c r="Q320" s="134">
        <v>7</v>
      </c>
      <c r="R320" s="134">
        <v>4</v>
      </c>
      <c r="S320" s="122">
        <f t="shared" si="8"/>
        <v>15.686274509803921</v>
      </c>
      <c r="T320" s="122">
        <f t="shared" si="9"/>
        <v>84.313725490196077</v>
      </c>
    </row>
    <row r="321" spans="1:20" x14ac:dyDescent="0.25">
      <c r="A321" s="3">
        <v>2017</v>
      </c>
      <c r="B321" s="41" t="s">
        <v>234</v>
      </c>
      <c r="C321" s="21">
        <v>3520202</v>
      </c>
      <c r="D321" s="4">
        <v>2</v>
      </c>
      <c r="E321" s="6">
        <v>2</v>
      </c>
      <c r="F321" s="39">
        <v>35202022</v>
      </c>
      <c r="G321" s="6">
        <v>32</v>
      </c>
      <c r="H321" s="6">
        <v>16</v>
      </c>
      <c r="I321" s="3">
        <v>0.21754170000000003</v>
      </c>
      <c r="J321" s="3">
        <v>0.21127560000000004</v>
      </c>
      <c r="K321" s="3">
        <v>6.2661000000000001E-3</v>
      </c>
      <c r="L321" s="133">
        <v>0</v>
      </c>
      <c r="M321" s="133">
        <v>5.3124999999999999E-2</v>
      </c>
      <c r="N321" s="133">
        <v>3.1382000000000003E-3</v>
      </c>
      <c r="O321" s="133">
        <v>0.15538980000000002</v>
      </c>
      <c r="P321" s="133">
        <v>5.8887000000000002E-3</v>
      </c>
      <c r="Q321" s="134">
        <v>36</v>
      </c>
      <c r="R321" s="134">
        <v>41</v>
      </c>
      <c r="S321" s="122">
        <f t="shared" si="8"/>
        <v>66.666666666666657</v>
      </c>
      <c r="T321" s="122">
        <f t="shared" si="9"/>
        <v>33.333333333333329</v>
      </c>
    </row>
    <row r="322" spans="1:20" x14ac:dyDescent="0.25">
      <c r="A322" s="3">
        <v>2017</v>
      </c>
      <c r="B322" s="41" t="s">
        <v>235</v>
      </c>
      <c r="C322" s="21">
        <v>3520301</v>
      </c>
      <c r="D322" s="4">
        <v>11</v>
      </c>
      <c r="E322" s="6">
        <v>11</v>
      </c>
      <c r="F322" s="39">
        <v>352030111</v>
      </c>
      <c r="G322" s="6">
        <v>26</v>
      </c>
      <c r="H322" s="6">
        <v>8</v>
      </c>
      <c r="I322" s="3">
        <v>4.2530099999999994E-2</v>
      </c>
      <c r="J322" s="3">
        <v>4.0002799999999991E-2</v>
      </c>
      <c r="K322" s="3">
        <v>2.5273000000000001E-3</v>
      </c>
      <c r="L322" s="133">
        <v>0.18689440639269406</v>
      </c>
      <c r="M322" s="133">
        <v>1.083E-4</v>
      </c>
      <c r="N322" s="133">
        <v>5.7800000000000002E-5</v>
      </c>
      <c r="O322" s="133">
        <v>3.9189399999999992E-2</v>
      </c>
      <c r="P322" s="133">
        <v>3.1746000000000001E-3</v>
      </c>
      <c r="Q322" s="134">
        <v>60</v>
      </c>
      <c r="R322" s="134">
        <v>2</v>
      </c>
      <c r="S322" s="122">
        <f t="shared" si="8"/>
        <v>76.470588235294116</v>
      </c>
      <c r="T322" s="122">
        <f t="shared" si="9"/>
        <v>23.52941176470588</v>
      </c>
    </row>
    <row r="323" spans="1:20" x14ac:dyDescent="0.25">
      <c r="A323" s="3">
        <v>2017</v>
      </c>
      <c r="B323" s="41" t="s">
        <v>236</v>
      </c>
      <c r="C323" s="21">
        <v>3520426</v>
      </c>
      <c r="D323" s="4">
        <v>11</v>
      </c>
      <c r="E323" s="6">
        <v>11</v>
      </c>
      <c r="F323" s="39">
        <v>352042611</v>
      </c>
      <c r="G323" s="6">
        <v>0</v>
      </c>
      <c r="H323" s="6">
        <v>0</v>
      </c>
      <c r="I323" s="3">
        <v>0</v>
      </c>
      <c r="J323" s="3">
        <v>0</v>
      </c>
      <c r="K323" s="3">
        <v>0</v>
      </c>
      <c r="L323" s="133">
        <v>0</v>
      </c>
      <c r="M323" s="133">
        <v>0</v>
      </c>
      <c r="N323" s="133">
        <v>0</v>
      </c>
      <c r="O323" s="133">
        <v>0</v>
      </c>
      <c r="P323" s="133">
        <v>0</v>
      </c>
      <c r="Q323" s="134">
        <v>0</v>
      </c>
      <c r="R323" s="134">
        <v>14</v>
      </c>
      <c r="S323" s="122">
        <f t="shared" ref="S323:S386" si="10">IFERROR(((G323)/(SUM($G323:$H323)))*100,0)</f>
        <v>0</v>
      </c>
      <c r="T323" s="122">
        <f t="shared" ref="T323:T386" si="11">IFERROR(((H323)/(SUM($G323:$H323)))*100,0)</f>
        <v>0</v>
      </c>
    </row>
    <row r="324" spans="1:20" x14ac:dyDescent="0.25">
      <c r="A324" s="3">
        <v>2017</v>
      </c>
      <c r="B324" s="41" t="s">
        <v>237</v>
      </c>
      <c r="C324" s="21">
        <v>3520442</v>
      </c>
      <c r="D324" s="4">
        <v>18</v>
      </c>
      <c r="E324" s="6">
        <v>18</v>
      </c>
      <c r="F324" s="39">
        <v>352044218</v>
      </c>
      <c r="G324" s="6">
        <v>2</v>
      </c>
      <c r="H324" s="6">
        <v>29</v>
      </c>
      <c r="I324" s="3">
        <v>0.14599880000000001</v>
      </c>
      <c r="J324" s="3">
        <v>1.7673600000000001E-2</v>
      </c>
      <c r="K324" s="3">
        <v>0.1283252</v>
      </c>
      <c r="L324" s="133">
        <v>0.40903602232369352</v>
      </c>
      <c r="M324" s="133">
        <v>0.11896989999999999</v>
      </c>
      <c r="N324" s="133">
        <v>5.3796000000000009E-3</v>
      </c>
      <c r="O324" s="133">
        <v>2.1319399999999999E-2</v>
      </c>
      <c r="P324" s="133">
        <v>3.299E-4</v>
      </c>
      <c r="Q324" s="134">
        <v>5</v>
      </c>
      <c r="R324" s="134">
        <v>3</v>
      </c>
      <c r="S324" s="122">
        <f t="shared" si="10"/>
        <v>6.4516129032258061</v>
      </c>
      <c r="T324" s="122">
        <f t="shared" si="11"/>
        <v>93.548387096774192</v>
      </c>
    </row>
    <row r="325" spans="1:20" x14ac:dyDescent="0.25">
      <c r="A325" s="3">
        <v>2017</v>
      </c>
      <c r="B325" s="41" t="s">
        <v>237</v>
      </c>
      <c r="C325" s="21">
        <v>3520442</v>
      </c>
      <c r="D325" s="4">
        <v>18</v>
      </c>
      <c r="E325" s="6">
        <v>19</v>
      </c>
      <c r="F325" s="39">
        <v>352044219</v>
      </c>
      <c r="G325" s="6">
        <v>1</v>
      </c>
      <c r="H325" s="6">
        <v>1</v>
      </c>
      <c r="I325" s="3">
        <v>8.9000000000000006E-4</v>
      </c>
      <c r="J325" s="3">
        <v>5.6700000000000003E-5</v>
      </c>
      <c r="K325" s="3">
        <v>8.3330000000000003E-4</v>
      </c>
      <c r="L325" s="133">
        <v>0</v>
      </c>
      <c r="M325" s="133">
        <v>8.3330000000000003E-4</v>
      </c>
      <c r="N325" s="133">
        <v>0</v>
      </c>
      <c r="O325" s="133">
        <v>5.6700000000000003E-5</v>
      </c>
      <c r="P325" s="133">
        <v>0</v>
      </c>
      <c r="Q325" s="134">
        <v>0</v>
      </c>
      <c r="R325" s="134">
        <v>1</v>
      </c>
      <c r="S325" s="122">
        <f t="shared" si="10"/>
        <v>50</v>
      </c>
      <c r="T325" s="122">
        <f t="shared" si="11"/>
        <v>50</v>
      </c>
    </row>
    <row r="326" spans="1:20" x14ac:dyDescent="0.25">
      <c r="A326" s="3">
        <v>2017</v>
      </c>
      <c r="B326" s="41" t="s">
        <v>238</v>
      </c>
      <c r="C326" s="21">
        <v>3520400</v>
      </c>
      <c r="D326" s="4">
        <v>3</v>
      </c>
      <c r="E326" s="6">
        <v>3</v>
      </c>
      <c r="F326" s="39">
        <v>35204003</v>
      </c>
      <c r="G326" s="6">
        <v>32</v>
      </c>
      <c r="H326" s="6">
        <v>3</v>
      </c>
      <c r="I326" s="3">
        <v>0.1599877999999999</v>
      </c>
      <c r="J326" s="3">
        <v>0.15981899999999991</v>
      </c>
      <c r="K326" s="3">
        <v>1.6880000000000001E-4</v>
      </c>
      <c r="L326" s="133">
        <v>0</v>
      </c>
      <c r="M326" s="133">
        <v>0.15175689999999997</v>
      </c>
      <c r="N326" s="133">
        <v>4.6300000000000001E-5</v>
      </c>
      <c r="O326" s="133">
        <v>6.9439999999999997E-4</v>
      </c>
      <c r="P326" s="133">
        <v>7.4901999999999989E-3</v>
      </c>
      <c r="Q326" s="134">
        <v>13</v>
      </c>
      <c r="R326" s="134">
        <v>47</v>
      </c>
      <c r="S326" s="122">
        <f t="shared" si="10"/>
        <v>91.428571428571431</v>
      </c>
      <c r="T326" s="122">
        <f t="shared" si="11"/>
        <v>8.5714285714285712</v>
      </c>
    </row>
    <row r="327" spans="1:20" x14ac:dyDescent="0.25">
      <c r="A327" s="3">
        <v>2017</v>
      </c>
      <c r="B327" s="41" t="s">
        <v>239</v>
      </c>
      <c r="C327" s="21">
        <v>3520509</v>
      </c>
      <c r="D327" s="4">
        <v>5</v>
      </c>
      <c r="E327" s="6">
        <v>5</v>
      </c>
      <c r="F327" s="39">
        <v>35205095</v>
      </c>
      <c r="G327" s="6">
        <v>26</v>
      </c>
      <c r="H327" s="6">
        <v>748</v>
      </c>
      <c r="I327" s="3">
        <v>0.90271840000000003</v>
      </c>
      <c r="J327" s="3">
        <v>0.78677850000000016</v>
      </c>
      <c r="K327" s="3">
        <v>0.11593989999999983</v>
      </c>
      <c r="L327" s="133">
        <v>0</v>
      </c>
      <c r="M327" s="133">
        <v>0.74631259999999999</v>
      </c>
      <c r="N327" s="133">
        <v>5.2620299999999981E-2</v>
      </c>
      <c r="O327" s="133">
        <v>3.7258400000000004E-2</v>
      </c>
      <c r="P327" s="133">
        <v>6.6527099999999645E-2</v>
      </c>
      <c r="Q327" s="134">
        <v>95</v>
      </c>
      <c r="R327" s="134">
        <v>109</v>
      </c>
      <c r="S327" s="122">
        <f t="shared" si="10"/>
        <v>3.3591731266149871</v>
      </c>
      <c r="T327" s="122">
        <f t="shared" si="11"/>
        <v>96.640826873385009</v>
      </c>
    </row>
    <row r="328" spans="1:20" x14ac:dyDescent="0.25">
      <c r="A328" s="3">
        <v>2017</v>
      </c>
      <c r="B328" s="41" t="s">
        <v>239</v>
      </c>
      <c r="C328" s="21">
        <v>3520509</v>
      </c>
      <c r="D328" s="4">
        <v>5</v>
      </c>
      <c r="E328" s="6">
        <v>10</v>
      </c>
      <c r="F328" s="39">
        <v>352050910</v>
      </c>
      <c r="G328" s="6">
        <v>0</v>
      </c>
      <c r="H328" s="6">
        <v>0</v>
      </c>
      <c r="I328" s="3">
        <v>0</v>
      </c>
      <c r="J328" s="3">
        <v>0</v>
      </c>
      <c r="K328" s="3">
        <v>0</v>
      </c>
      <c r="L328" s="133">
        <v>0</v>
      </c>
      <c r="M328" s="133">
        <v>0</v>
      </c>
      <c r="N328" s="133">
        <v>0</v>
      </c>
      <c r="O328" s="133">
        <v>0</v>
      </c>
      <c r="P328" s="133">
        <v>0</v>
      </c>
      <c r="Q328" s="134">
        <v>0</v>
      </c>
      <c r="R328" s="134">
        <v>0</v>
      </c>
      <c r="S328" s="122">
        <f t="shared" si="10"/>
        <v>0</v>
      </c>
      <c r="T328" s="122">
        <f t="shared" si="11"/>
        <v>0</v>
      </c>
    </row>
    <row r="329" spans="1:20" x14ac:dyDescent="0.25">
      <c r="A329" s="3">
        <v>2017</v>
      </c>
      <c r="B329" s="41" t="s">
        <v>240</v>
      </c>
      <c r="C329" s="21">
        <v>3520608</v>
      </c>
      <c r="D329" s="4">
        <v>21</v>
      </c>
      <c r="E329" s="6">
        <v>21</v>
      </c>
      <c r="F329" s="39">
        <v>352060821</v>
      </c>
      <c r="G329" s="6">
        <v>1</v>
      </c>
      <c r="H329" s="6">
        <v>3</v>
      </c>
      <c r="I329" s="3">
        <v>6.2645000000000001E-3</v>
      </c>
      <c r="J329" s="3">
        <v>6.1371999999999998E-3</v>
      </c>
      <c r="K329" s="3">
        <v>1.273E-4</v>
      </c>
      <c r="L329" s="133">
        <v>0</v>
      </c>
      <c r="M329" s="133">
        <v>0</v>
      </c>
      <c r="N329" s="133">
        <v>0</v>
      </c>
      <c r="O329" s="133">
        <v>6.1834999999999998E-3</v>
      </c>
      <c r="P329" s="133">
        <v>8.1000000000000004E-5</v>
      </c>
      <c r="Q329" s="134">
        <v>1</v>
      </c>
      <c r="R329" s="134">
        <v>14</v>
      </c>
      <c r="S329" s="122">
        <f t="shared" si="10"/>
        <v>25</v>
      </c>
      <c r="T329" s="122">
        <f t="shared" si="11"/>
        <v>75</v>
      </c>
    </row>
    <row r="330" spans="1:20" x14ac:dyDescent="0.25">
      <c r="A330" s="3">
        <v>2017</v>
      </c>
      <c r="B330" s="41" t="s">
        <v>240</v>
      </c>
      <c r="C330" s="21">
        <v>3520608</v>
      </c>
      <c r="D330" s="4">
        <v>21</v>
      </c>
      <c r="E330" s="6">
        <v>22</v>
      </c>
      <c r="F330" s="39">
        <v>352060822</v>
      </c>
      <c r="G330" s="6">
        <v>0</v>
      </c>
      <c r="H330" s="6">
        <v>0</v>
      </c>
      <c r="I330" s="3">
        <v>0</v>
      </c>
      <c r="J330" s="3">
        <v>0</v>
      </c>
      <c r="K330" s="3">
        <v>0</v>
      </c>
      <c r="L330" s="133">
        <v>0</v>
      </c>
      <c r="M330" s="133">
        <v>0</v>
      </c>
      <c r="N330" s="133">
        <v>0</v>
      </c>
      <c r="O330" s="133">
        <v>0</v>
      </c>
      <c r="P330" s="133">
        <v>0</v>
      </c>
      <c r="Q330" s="134">
        <v>0</v>
      </c>
      <c r="R330" s="134">
        <v>0</v>
      </c>
      <c r="S330" s="122">
        <f t="shared" si="10"/>
        <v>0</v>
      </c>
      <c r="T330" s="122">
        <f t="shared" si="11"/>
        <v>0</v>
      </c>
    </row>
    <row r="331" spans="1:20" x14ac:dyDescent="0.25">
      <c r="A331" s="3">
        <v>2017</v>
      </c>
      <c r="B331" s="41" t="s">
        <v>241</v>
      </c>
      <c r="C331" s="21">
        <v>3520707</v>
      </c>
      <c r="D331" s="4">
        <v>15</v>
      </c>
      <c r="E331" s="6">
        <v>15</v>
      </c>
      <c r="F331" s="39">
        <v>352070715</v>
      </c>
      <c r="G331" s="6">
        <v>2</v>
      </c>
      <c r="H331" s="6">
        <v>3</v>
      </c>
      <c r="I331" s="3">
        <v>5.0296000000000004E-3</v>
      </c>
      <c r="J331" s="3">
        <v>4.6616000000000001E-3</v>
      </c>
      <c r="K331" s="3">
        <v>3.6800000000000005E-4</v>
      </c>
      <c r="L331" s="133">
        <v>0</v>
      </c>
      <c r="M331" s="133">
        <v>0</v>
      </c>
      <c r="N331" s="133">
        <v>0</v>
      </c>
      <c r="O331" s="133">
        <v>4.6616000000000001E-3</v>
      </c>
      <c r="P331" s="133">
        <v>3.6800000000000005E-4</v>
      </c>
      <c r="Q331" s="134">
        <v>1</v>
      </c>
      <c r="R331" s="134">
        <v>0</v>
      </c>
      <c r="S331" s="122">
        <f t="shared" si="10"/>
        <v>40</v>
      </c>
      <c r="T331" s="122">
        <f t="shared" si="11"/>
        <v>60</v>
      </c>
    </row>
    <row r="332" spans="1:20" x14ac:dyDescent="0.25">
      <c r="A332" s="3">
        <v>2017</v>
      </c>
      <c r="B332" s="41" t="s">
        <v>242</v>
      </c>
      <c r="C332" s="21">
        <v>3520806</v>
      </c>
      <c r="D332" s="4">
        <v>21</v>
      </c>
      <c r="E332" s="6">
        <v>21</v>
      </c>
      <c r="F332" s="39">
        <v>352080621</v>
      </c>
      <c r="G332" s="6">
        <v>2</v>
      </c>
      <c r="H332" s="6">
        <v>3</v>
      </c>
      <c r="I332" s="3">
        <v>8.6782999999999999E-3</v>
      </c>
      <c r="J332" s="3">
        <v>7.5000000000000002E-4</v>
      </c>
      <c r="K332" s="3">
        <v>7.9282999999999992E-3</v>
      </c>
      <c r="L332" s="133">
        <v>0</v>
      </c>
      <c r="M332" s="133">
        <v>7.8703999999999996E-3</v>
      </c>
      <c r="N332" s="133">
        <v>0</v>
      </c>
      <c r="O332" s="133">
        <v>8.0790000000000007E-4</v>
      </c>
      <c r="P332" s="133">
        <v>0</v>
      </c>
      <c r="Q332" s="134">
        <v>0</v>
      </c>
      <c r="R332" s="134">
        <v>0</v>
      </c>
      <c r="S332" s="122">
        <f t="shared" si="10"/>
        <v>40</v>
      </c>
      <c r="T332" s="122">
        <f t="shared" si="11"/>
        <v>60</v>
      </c>
    </row>
    <row r="333" spans="1:20" x14ac:dyDescent="0.25">
      <c r="A333" s="3">
        <v>2017</v>
      </c>
      <c r="B333" s="41" t="s">
        <v>242</v>
      </c>
      <c r="C333" s="21">
        <v>3520806</v>
      </c>
      <c r="D333" s="4">
        <v>21</v>
      </c>
      <c r="E333" s="6">
        <v>20</v>
      </c>
      <c r="F333" s="39">
        <v>352080620</v>
      </c>
      <c r="G333" s="6">
        <v>0</v>
      </c>
      <c r="H333" s="6">
        <v>0</v>
      </c>
      <c r="I333" s="3">
        <v>0</v>
      </c>
      <c r="J333" s="3">
        <v>0</v>
      </c>
      <c r="K333" s="3">
        <v>0</v>
      </c>
      <c r="L333" s="133">
        <v>0</v>
      </c>
      <c r="M333" s="133">
        <v>0</v>
      </c>
      <c r="N333" s="133">
        <v>0</v>
      </c>
      <c r="O333" s="133">
        <v>0</v>
      </c>
      <c r="P333" s="133">
        <v>0</v>
      </c>
      <c r="Q333" s="134">
        <v>0</v>
      </c>
      <c r="R333" s="134">
        <v>0</v>
      </c>
      <c r="S333" s="122">
        <f t="shared" si="10"/>
        <v>0</v>
      </c>
      <c r="T333" s="122">
        <f t="shared" si="11"/>
        <v>0</v>
      </c>
    </row>
    <row r="334" spans="1:20" x14ac:dyDescent="0.25">
      <c r="A334" s="3">
        <v>2017</v>
      </c>
      <c r="B334" s="41" t="s">
        <v>243</v>
      </c>
      <c r="C334" s="21">
        <v>3520905</v>
      </c>
      <c r="D334" s="4">
        <v>14</v>
      </c>
      <c r="E334" s="6">
        <v>14</v>
      </c>
      <c r="F334" s="39">
        <v>352090514</v>
      </c>
      <c r="G334" s="6">
        <v>3</v>
      </c>
      <c r="H334" s="6">
        <v>9</v>
      </c>
      <c r="I334" s="3">
        <v>0.48038890000000001</v>
      </c>
      <c r="J334" s="3">
        <v>0.41673579999999999</v>
      </c>
      <c r="K334" s="3">
        <v>6.3653100000000004E-2</v>
      </c>
      <c r="L334" s="133">
        <v>0</v>
      </c>
      <c r="M334" s="133">
        <v>5.6195999999999998E-3</v>
      </c>
      <c r="N334" s="133">
        <v>0.46728389999999997</v>
      </c>
      <c r="O334" s="133">
        <v>3.8500000000000001E-3</v>
      </c>
      <c r="P334" s="133">
        <v>3.6354E-3</v>
      </c>
      <c r="Q334" s="134">
        <v>3</v>
      </c>
      <c r="R334" s="134">
        <v>1</v>
      </c>
      <c r="S334" s="122">
        <f t="shared" si="10"/>
        <v>25</v>
      </c>
      <c r="T334" s="122">
        <f t="shared" si="11"/>
        <v>75</v>
      </c>
    </row>
    <row r="335" spans="1:20" x14ac:dyDescent="0.25">
      <c r="A335" s="3">
        <v>2017</v>
      </c>
      <c r="B335" s="41" t="s">
        <v>243</v>
      </c>
      <c r="C335" s="21">
        <v>3520905</v>
      </c>
      <c r="D335" s="4">
        <v>14</v>
      </c>
      <c r="E335" s="6">
        <v>17</v>
      </c>
      <c r="F335" s="39">
        <v>352090517</v>
      </c>
      <c r="G335" s="6">
        <v>0</v>
      </c>
      <c r="H335" s="6">
        <v>0</v>
      </c>
      <c r="I335" s="3">
        <v>0</v>
      </c>
      <c r="J335" s="3">
        <v>0</v>
      </c>
      <c r="K335" s="3">
        <v>0</v>
      </c>
      <c r="L335" s="133">
        <v>0</v>
      </c>
      <c r="M335" s="133">
        <v>0</v>
      </c>
      <c r="N335" s="133">
        <v>0</v>
      </c>
      <c r="O335" s="133">
        <v>0</v>
      </c>
      <c r="P335" s="133">
        <v>0</v>
      </c>
      <c r="Q335" s="134">
        <v>0</v>
      </c>
      <c r="R335" s="134">
        <v>0</v>
      </c>
      <c r="S335" s="122">
        <f t="shared" si="10"/>
        <v>0</v>
      </c>
      <c r="T335" s="122">
        <f t="shared" si="11"/>
        <v>0</v>
      </c>
    </row>
    <row r="336" spans="1:20" x14ac:dyDescent="0.25">
      <c r="A336" s="3">
        <v>2017</v>
      </c>
      <c r="B336" s="41" t="s">
        <v>244</v>
      </c>
      <c r="C336" s="21">
        <v>3521002</v>
      </c>
      <c r="D336" s="4">
        <v>10</v>
      </c>
      <c r="E336" s="6">
        <v>10</v>
      </c>
      <c r="F336" s="39">
        <v>352100210</v>
      </c>
      <c r="G336" s="6">
        <v>20</v>
      </c>
      <c r="H336" s="6">
        <v>21</v>
      </c>
      <c r="I336" s="3">
        <v>0.10704470000000002</v>
      </c>
      <c r="J336" s="3">
        <v>8.3193000000000017E-2</v>
      </c>
      <c r="K336" s="3">
        <v>2.38517E-2</v>
      </c>
      <c r="L336" s="133">
        <v>0</v>
      </c>
      <c r="M336" s="133">
        <v>1.6150399999999999E-2</v>
      </c>
      <c r="N336" s="133">
        <v>8.1509700000000004E-2</v>
      </c>
      <c r="O336" s="133">
        <v>6.4390999999999988E-3</v>
      </c>
      <c r="P336" s="133">
        <v>2.9455000000000002E-3</v>
      </c>
      <c r="Q336" s="134">
        <v>10</v>
      </c>
      <c r="R336" s="134">
        <v>14</v>
      </c>
      <c r="S336" s="122">
        <f t="shared" si="10"/>
        <v>48.780487804878049</v>
      </c>
      <c r="T336" s="122">
        <f t="shared" si="11"/>
        <v>51.219512195121951</v>
      </c>
    </row>
    <row r="337" spans="1:20" x14ac:dyDescent="0.25">
      <c r="A337" s="3">
        <v>2017</v>
      </c>
      <c r="B337" s="41" t="s">
        <v>245</v>
      </c>
      <c r="C337" s="21">
        <v>3521101</v>
      </c>
      <c r="D337" s="4">
        <v>5</v>
      </c>
      <c r="E337" s="6">
        <v>5</v>
      </c>
      <c r="F337" s="39">
        <v>35211015</v>
      </c>
      <c r="G337" s="6">
        <v>10</v>
      </c>
      <c r="H337" s="6">
        <v>32</v>
      </c>
      <c r="I337" s="3">
        <v>4.3751600000000009E-2</v>
      </c>
      <c r="J337" s="3">
        <v>1.3030399999999999E-2</v>
      </c>
      <c r="K337" s="3">
        <v>3.0721200000000008E-2</v>
      </c>
      <c r="L337" s="133">
        <v>0</v>
      </c>
      <c r="M337" s="133">
        <v>2.86678E-2</v>
      </c>
      <c r="N337" s="133">
        <v>7.0369999999999999E-3</v>
      </c>
      <c r="O337" s="133">
        <v>3.2121000000000003E-3</v>
      </c>
      <c r="P337" s="133">
        <v>4.8346999999999999E-3</v>
      </c>
      <c r="Q337" s="134">
        <v>8</v>
      </c>
      <c r="R337" s="134">
        <v>2</v>
      </c>
      <c r="S337" s="122">
        <f t="shared" si="10"/>
        <v>23.809523809523807</v>
      </c>
      <c r="T337" s="122">
        <f t="shared" si="11"/>
        <v>76.19047619047619</v>
      </c>
    </row>
    <row r="338" spans="1:20" x14ac:dyDescent="0.25">
      <c r="A338" s="3">
        <v>2017</v>
      </c>
      <c r="B338" s="41" t="s">
        <v>246</v>
      </c>
      <c r="C338" s="21">
        <v>3521150</v>
      </c>
      <c r="D338" s="4">
        <v>15</v>
      </c>
      <c r="E338" s="6">
        <v>15</v>
      </c>
      <c r="F338" s="39">
        <v>352115015</v>
      </c>
      <c r="G338" s="6">
        <v>5</v>
      </c>
      <c r="H338" s="6">
        <v>26</v>
      </c>
      <c r="I338" s="3">
        <v>0.1211395</v>
      </c>
      <c r="J338" s="3">
        <v>7.9089E-3</v>
      </c>
      <c r="K338" s="3">
        <v>0.1132306</v>
      </c>
      <c r="L338" s="133">
        <v>0</v>
      </c>
      <c r="M338" s="133">
        <v>5.1926900000000005E-2</v>
      </c>
      <c r="N338" s="133">
        <v>1.9032999999999999E-3</v>
      </c>
      <c r="O338" s="133">
        <v>6.2631099999999995E-2</v>
      </c>
      <c r="P338" s="133">
        <v>4.6781999999999995E-3</v>
      </c>
      <c r="Q338" s="134">
        <v>6</v>
      </c>
      <c r="R338" s="134">
        <v>1</v>
      </c>
      <c r="S338" s="122">
        <f t="shared" si="10"/>
        <v>16.129032258064516</v>
      </c>
      <c r="T338" s="122">
        <f t="shared" si="11"/>
        <v>83.870967741935488</v>
      </c>
    </row>
    <row r="339" spans="1:20" x14ac:dyDescent="0.25">
      <c r="A339" s="3">
        <v>2017</v>
      </c>
      <c r="B339" s="41" t="s">
        <v>247</v>
      </c>
      <c r="C339" s="21">
        <v>3521200</v>
      </c>
      <c r="D339" s="4">
        <v>11</v>
      </c>
      <c r="E339" s="6">
        <v>11</v>
      </c>
      <c r="F339" s="39">
        <v>352120011</v>
      </c>
      <c r="G339" s="6">
        <v>14</v>
      </c>
      <c r="H339" s="6">
        <v>1</v>
      </c>
      <c r="I339" s="3">
        <v>4.7820900000000013E-2</v>
      </c>
      <c r="J339" s="3">
        <v>4.7768800000000014E-2</v>
      </c>
      <c r="K339" s="3">
        <v>5.2099999999999999E-5</v>
      </c>
      <c r="L339" s="133">
        <v>0</v>
      </c>
      <c r="M339" s="133">
        <v>6.9555999999999993E-3</v>
      </c>
      <c r="N339" s="133">
        <v>5.5699999999999999E-5</v>
      </c>
      <c r="O339" s="133">
        <v>4.0576200000000007E-2</v>
      </c>
      <c r="P339" s="133">
        <v>2.3339999999999998E-4</v>
      </c>
      <c r="Q339" s="134">
        <v>8</v>
      </c>
      <c r="R339" s="134">
        <v>22</v>
      </c>
      <c r="S339" s="122">
        <f t="shared" si="10"/>
        <v>93.333333333333329</v>
      </c>
      <c r="T339" s="122">
        <f t="shared" si="11"/>
        <v>6.666666666666667</v>
      </c>
    </row>
    <row r="340" spans="1:20" x14ac:dyDescent="0.25">
      <c r="A340" s="3">
        <v>2017</v>
      </c>
      <c r="B340" s="41" t="s">
        <v>248</v>
      </c>
      <c r="C340" s="21">
        <v>3521309</v>
      </c>
      <c r="D340" s="4">
        <v>8</v>
      </c>
      <c r="E340" s="6">
        <v>8</v>
      </c>
      <c r="F340" s="39">
        <v>35213098</v>
      </c>
      <c r="G340" s="6">
        <v>16</v>
      </c>
      <c r="H340" s="6">
        <v>10</v>
      </c>
      <c r="I340" s="3">
        <v>0.3745213</v>
      </c>
      <c r="J340" s="3">
        <v>0.3120385</v>
      </c>
      <c r="K340" s="3">
        <v>6.2482799999999991E-2</v>
      </c>
      <c r="L340" s="133">
        <v>7.3059360730593605E-3</v>
      </c>
      <c r="M340" s="133">
        <v>7.2731500000000004E-2</v>
      </c>
      <c r="N340" s="133">
        <v>8.4335999999999994E-3</v>
      </c>
      <c r="O340" s="133">
        <v>0.29328850000000001</v>
      </c>
      <c r="P340" s="133">
        <v>6.7700000000000006E-5</v>
      </c>
      <c r="Q340" s="134">
        <v>12</v>
      </c>
      <c r="R340" s="134">
        <v>1</v>
      </c>
      <c r="S340" s="122">
        <f t="shared" si="10"/>
        <v>61.53846153846154</v>
      </c>
      <c r="T340" s="122">
        <f t="shared" si="11"/>
        <v>38.461538461538467</v>
      </c>
    </row>
    <row r="341" spans="1:20" x14ac:dyDescent="0.25">
      <c r="A341" s="3">
        <v>2017</v>
      </c>
      <c r="B341" s="41" t="s">
        <v>248</v>
      </c>
      <c r="C341" s="21">
        <v>3521309</v>
      </c>
      <c r="D341" s="4">
        <v>8</v>
      </c>
      <c r="E341" s="6">
        <v>12</v>
      </c>
      <c r="F341" s="39">
        <v>352130912</v>
      </c>
      <c r="G341" s="6">
        <v>1</v>
      </c>
      <c r="H341" s="6">
        <v>0</v>
      </c>
      <c r="I341" s="3">
        <v>7.4073999999999997E-3</v>
      </c>
      <c r="J341" s="3">
        <v>7.4073999999999997E-3</v>
      </c>
      <c r="K341" s="3">
        <v>0</v>
      </c>
      <c r="L341" s="133">
        <v>0</v>
      </c>
      <c r="M341" s="133">
        <v>0</v>
      </c>
      <c r="N341" s="133">
        <v>0</v>
      </c>
      <c r="O341" s="133">
        <v>7.4073999999999997E-3</v>
      </c>
      <c r="P341" s="133">
        <v>0</v>
      </c>
      <c r="Q341" s="134">
        <v>0</v>
      </c>
      <c r="R341" s="134">
        <v>0</v>
      </c>
      <c r="S341" s="122">
        <f t="shared" si="10"/>
        <v>100</v>
      </c>
      <c r="T341" s="122">
        <f t="shared" si="11"/>
        <v>0</v>
      </c>
    </row>
    <row r="342" spans="1:20" x14ac:dyDescent="0.25">
      <c r="A342" s="3">
        <v>2017</v>
      </c>
      <c r="B342" s="41" t="s">
        <v>249</v>
      </c>
      <c r="C342" s="21">
        <v>3521408</v>
      </c>
      <c r="D342" s="4">
        <v>5</v>
      </c>
      <c r="E342" s="6">
        <v>5</v>
      </c>
      <c r="F342" s="39">
        <v>35214085</v>
      </c>
      <c r="G342" s="6">
        <v>12</v>
      </c>
      <c r="H342" s="6">
        <v>17</v>
      </c>
      <c r="I342" s="3">
        <v>0.39034989999999997</v>
      </c>
      <c r="J342" s="3">
        <v>0.38191129999999995</v>
      </c>
      <c r="K342" s="3">
        <v>8.4386000000000027E-3</v>
      </c>
      <c r="L342" s="133">
        <v>0</v>
      </c>
      <c r="M342" s="133">
        <v>9.9638900000000002E-2</v>
      </c>
      <c r="N342" s="133">
        <v>0.23134829999999998</v>
      </c>
      <c r="O342" s="133">
        <v>5.5555599999999997E-2</v>
      </c>
      <c r="P342" s="133">
        <v>3.8070999999999999E-3</v>
      </c>
      <c r="Q342" s="134">
        <v>10</v>
      </c>
      <c r="R342" s="134">
        <v>12</v>
      </c>
      <c r="S342" s="122">
        <f t="shared" si="10"/>
        <v>41.379310344827587</v>
      </c>
      <c r="T342" s="122">
        <f t="shared" si="11"/>
        <v>58.620689655172406</v>
      </c>
    </row>
    <row r="343" spans="1:20" x14ac:dyDescent="0.25">
      <c r="A343" s="3">
        <v>2017</v>
      </c>
      <c r="B343" s="41" t="s">
        <v>250</v>
      </c>
      <c r="C343" s="21">
        <v>3521507</v>
      </c>
      <c r="D343" s="4">
        <v>16</v>
      </c>
      <c r="E343" s="6">
        <v>16</v>
      </c>
      <c r="F343" s="39">
        <v>352150716</v>
      </c>
      <c r="G343" s="6">
        <v>10</v>
      </c>
      <c r="H343" s="6">
        <v>29</v>
      </c>
      <c r="I343" s="3">
        <v>0.22093489999999996</v>
      </c>
      <c r="J343" s="3">
        <v>0.10004239999999998</v>
      </c>
      <c r="K343" s="3">
        <v>0.12089249999999999</v>
      </c>
      <c r="L343" s="133">
        <v>0</v>
      </c>
      <c r="M343" s="133">
        <v>1.5043999999999998E-2</v>
      </c>
      <c r="N343" s="133">
        <v>3.3950000000000001E-4</v>
      </c>
      <c r="O343" s="133">
        <v>0.18884449999999997</v>
      </c>
      <c r="P343" s="133">
        <v>1.67069E-2</v>
      </c>
      <c r="Q343" s="134">
        <v>5</v>
      </c>
      <c r="R343" s="134">
        <v>0</v>
      </c>
      <c r="S343" s="122">
        <f t="shared" si="10"/>
        <v>25.641025641025639</v>
      </c>
      <c r="T343" s="122">
        <f t="shared" si="11"/>
        <v>74.358974358974365</v>
      </c>
    </row>
    <row r="344" spans="1:20" x14ac:dyDescent="0.25">
      <c r="A344" s="3">
        <v>2017</v>
      </c>
      <c r="B344" s="41" t="s">
        <v>251</v>
      </c>
      <c r="C344" s="21">
        <v>3521606</v>
      </c>
      <c r="D344" s="4">
        <v>21</v>
      </c>
      <c r="E344" s="6">
        <v>21</v>
      </c>
      <c r="F344" s="39">
        <v>352160621</v>
      </c>
      <c r="G344" s="6">
        <v>0</v>
      </c>
      <c r="H344" s="6">
        <v>10</v>
      </c>
      <c r="I344" s="3">
        <v>1.103E-3</v>
      </c>
      <c r="J344" s="3">
        <v>0</v>
      </c>
      <c r="K344" s="3">
        <v>1.103E-3</v>
      </c>
      <c r="L344" s="133">
        <v>0</v>
      </c>
      <c r="M344" s="133">
        <v>0</v>
      </c>
      <c r="N344" s="133">
        <v>0</v>
      </c>
      <c r="O344" s="133">
        <v>4.3750000000000006E-4</v>
      </c>
      <c r="P344" s="133">
        <v>6.6549999999999997E-4</v>
      </c>
      <c r="Q344" s="134">
        <v>0</v>
      </c>
      <c r="R344" s="134">
        <v>1</v>
      </c>
      <c r="S344" s="122">
        <f t="shared" si="10"/>
        <v>0</v>
      </c>
      <c r="T344" s="122">
        <f t="shared" si="11"/>
        <v>100</v>
      </c>
    </row>
    <row r="345" spans="1:20" x14ac:dyDescent="0.25">
      <c r="A345" s="3">
        <v>2017</v>
      </c>
      <c r="B345" s="41" t="s">
        <v>251</v>
      </c>
      <c r="C345" s="21">
        <v>3521606</v>
      </c>
      <c r="D345" s="4">
        <v>21</v>
      </c>
      <c r="E345" s="6">
        <v>20</v>
      </c>
      <c r="F345" s="39">
        <v>352160620</v>
      </c>
      <c r="G345" s="6">
        <v>2</v>
      </c>
      <c r="H345" s="6">
        <v>8</v>
      </c>
      <c r="I345" s="3">
        <v>1.3834600000000001E-2</v>
      </c>
      <c r="J345" s="3">
        <v>1.2426700000000001E-2</v>
      </c>
      <c r="K345" s="3">
        <v>1.4078999999999999E-3</v>
      </c>
      <c r="L345" s="133">
        <v>0</v>
      </c>
      <c r="M345" s="133">
        <v>0</v>
      </c>
      <c r="N345" s="133">
        <v>0</v>
      </c>
      <c r="O345" s="133">
        <v>1.2773100000000001E-2</v>
      </c>
      <c r="P345" s="133">
        <v>1.0614999999999999E-3</v>
      </c>
      <c r="Q345" s="134">
        <v>0</v>
      </c>
      <c r="R345" s="134">
        <v>2</v>
      </c>
      <c r="S345" s="122">
        <f t="shared" si="10"/>
        <v>20</v>
      </c>
      <c r="T345" s="122">
        <f t="shared" si="11"/>
        <v>80</v>
      </c>
    </row>
    <row r="346" spans="1:20" x14ac:dyDescent="0.25">
      <c r="A346" s="3">
        <v>2017</v>
      </c>
      <c r="B346" s="41" t="s">
        <v>252</v>
      </c>
      <c r="C346" s="21">
        <v>3521705</v>
      </c>
      <c r="D346" s="4">
        <v>14</v>
      </c>
      <c r="E346" s="6">
        <v>14</v>
      </c>
      <c r="F346" s="39">
        <v>352170514</v>
      </c>
      <c r="G346" s="6">
        <v>74</v>
      </c>
      <c r="H346" s="6">
        <v>22</v>
      </c>
      <c r="I346" s="3">
        <v>0.69811349999999972</v>
      </c>
      <c r="J346" s="3">
        <v>0.69277009999999972</v>
      </c>
      <c r="K346" s="3">
        <v>5.3433999999999999E-3</v>
      </c>
      <c r="L346" s="133">
        <v>0</v>
      </c>
      <c r="M346" s="133">
        <v>6.1782599999999993E-2</v>
      </c>
      <c r="N346" s="133">
        <v>1.1569999999999999E-4</v>
      </c>
      <c r="O346" s="133">
        <v>0.62558249999999971</v>
      </c>
      <c r="P346" s="133">
        <v>1.0632699999999998E-2</v>
      </c>
      <c r="Q346" s="134">
        <v>37</v>
      </c>
      <c r="R346" s="134">
        <v>10</v>
      </c>
      <c r="S346" s="122">
        <f t="shared" si="10"/>
        <v>77.083333333333343</v>
      </c>
      <c r="T346" s="122">
        <f t="shared" si="11"/>
        <v>22.916666666666664</v>
      </c>
    </row>
    <row r="347" spans="1:20" x14ac:dyDescent="0.25">
      <c r="A347" s="3">
        <v>2017</v>
      </c>
      <c r="B347" s="41" t="s">
        <v>253</v>
      </c>
      <c r="C347" s="21">
        <v>3521804</v>
      </c>
      <c r="D347" s="4">
        <v>14</v>
      </c>
      <c r="E347" s="6">
        <v>14</v>
      </c>
      <c r="F347" s="39">
        <v>352180414</v>
      </c>
      <c r="G347" s="6">
        <v>170</v>
      </c>
      <c r="H347" s="6">
        <v>29</v>
      </c>
      <c r="I347" s="3">
        <v>1.9452659999999999</v>
      </c>
      <c r="J347" s="3">
        <v>1.935427</v>
      </c>
      <c r="K347" s="3">
        <v>9.8390000000000005E-3</v>
      </c>
      <c r="L347" s="133">
        <v>0.47310610096397765</v>
      </c>
      <c r="M347" s="133">
        <v>5.8083299999999997E-2</v>
      </c>
      <c r="N347" s="133">
        <v>0.46274349999999997</v>
      </c>
      <c r="O347" s="133">
        <v>1.4195815999999999</v>
      </c>
      <c r="P347" s="133">
        <v>4.8575999999999992E-3</v>
      </c>
      <c r="Q347" s="134">
        <v>89</v>
      </c>
      <c r="R347" s="134">
        <v>7</v>
      </c>
      <c r="S347" s="122">
        <f t="shared" si="10"/>
        <v>85.427135678391963</v>
      </c>
      <c r="T347" s="122">
        <f t="shared" si="11"/>
        <v>14.572864321608039</v>
      </c>
    </row>
    <row r="348" spans="1:20" x14ac:dyDescent="0.25">
      <c r="A348" s="3">
        <v>2017</v>
      </c>
      <c r="B348" s="41" t="s">
        <v>254</v>
      </c>
      <c r="C348" s="21">
        <v>3521903</v>
      </c>
      <c r="D348" s="4">
        <v>16</v>
      </c>
      <c r="E348" s="6">
        <v>16</v>
      </c>
      <c r="F348" s="39">
        <v>352190316</v>
      </c>
      <c r="G348" s="6">
        <v>23</v>
      </c>
      <c r="H348" s="6">
        <v>100</v>
      </c>
      <c r="I348" s="3">
        <v>0.99127699999999996</v>
      </c>
      <c r="J348" s="3">
        <v>0.64339279999999988</v>
      </c>
      <c r="K348" s="3">
        <v>0.34788420000000014</v>
      </c>
      <c r="L348" s="133">
        <v>0</v>
      </c>
      <c r="M348" s="133">
        <v>5.69285E-2</v>
      </c>
      <c r="N348" s="133">
        <v>5.6130000000000004E-4</v>
      </c>
      <c r="O348" s="133">
        <v>0.80647289999999983</v>
      </c>
      <c r="P348" s="133">
        <v>0.12731430000000002</v>
      </c>
      <c r="Q348" s="134">
        <v>15</v>
      </c>
      <c r="R348" s="134">
        <v>1</v>
      </c>
      <c r="S348" s="122">
        <f t="shared" si="10"/>
        <v>18.699186991869919</v>
      </c>
      <c r="T348" s="122">
        <f t="shared" si="11"/>
        <v>81.300813008130078</v>
      </c>
    </row>
    <row r="349" spans="1:20" x14ac:dyDescent="0.25">
      <c r="A349" s="3">
        <v>2017</v>
      </c>
      <c r="B349" s="41" t="s">
        <v>255</v>
      </c>
      <c r="C349" s="21">
        <v>3522000</v>
      </c>
      <c r="D349" s="4">
        <v>13</v>
      </c>
      <c r="E349" s="6">
        <v>13</v>
      </c>
      <c r="F349" s="39">
        <v>352200013</v>
      </c>
      <c r="G349" s="6">
        <v>10</v>
      </c>
      <c r="H349" s="6">
        <v>20</v>
      </c>
      <c r="I349" s="3">
        <v>0.40210719999999994</v>
      </c>
      <c r="J349" s="3">
        <v>0.19344909999999998</v>
      </c>
      <c r="K349" s="3">
        <v>0.20865809999999996</v>
      </c>
      <c r="L349" s="133">
        <v>0</v>
      </c>
      <c r="M349" s="133">
        <v>5.0926000000000001E-3</v>
      </c>
      <c r="N349" s="133">
        <v>9.459999999999999E-4</v>
      </c>
      <c r="O349" s="133">
        <v>0.3835036</v>
      </c>
      <c r="P349" s="133">
        <v>1.2565000000000002E-2</v>
      </c>
      <c r="Q349" s="134">
        <v>4</v>
      </c>
      <c r="R349" s="134">
        <v>1</v>
      </c>
      <c r="S349" s="122">
        <f t="shared" si="10"/>
        <v>33.333333333333329</v>
      </c>
      <c r="T349" s="122">
        <f t="shared" si="11"/>
        <v>66.666666666666657</v>
      </c>
    </row>
    <row r="350" spans="1:20" x14ac:dyDescent="0.25">
      <c r="A350" s="3">
        <v>2017</v>
      </c>
      <c r="B350" s="41" t="s">
        <v>256</v>
      </c>
      <c r="C350" s="21">
        <v>3522109</v>
      </c>
      <c r="D350" s="4">
        <v>7</v>
      </c>
      <c r="E350" s="6">
        <v>7</v>
      </c>
      <c r="F350" s="39">
        <v>35221097</v>
      </c>
      <c r="G350" s="6">
        <v>14</v>
      </c>
      <c r="H350" s="6">
        <v>5</v>
      </c>
      <c r="I350" s="3">
        <v>1.6721835000000003</v>
      </c>
      <c r="J350" s="3">
        <v>1.6715122000000002</v>
      </c>
      <c r="K350" s="3">
        <v>6.7129999999999989E-4</v>
      </c>
      <c r="L350" s="133">
        <v>0</v>
      </c>
      <c r="M350" s="133">
        <v>1.6599999000000003</v>
      </c>
      <c r="N350" s="133">
        <v>0</v>
      </c>
      <c r="O350" s="133">
        <v>2.8665000000000006E-3</v>
      </c>
      <c r="P350" s="133">
        <v>9.3171E-3</v>
      </c>
      <c r="Q350" s="134">
        <v>9</v>
      </c>
      <c r="R350" s="134">
        <v>22</v>
      </c>
      <c r="S350" s="122">
        <f t="shared" si="10"/>
        <v>73.68421052631578</v>
      </c>
      <c r="T350" s="122">
        <f t="shared" si="11"/>
        <v>26.315789473684209</v>
      </c>
    </row>
    <row r="351" spans="1:20" x14ac:dyDescent="0.25">
      <c r="A351" s="3">
        <v>2017</v>
      </c>
      <c r="B351" s="41" t="s">
        <v>257</v>
      </c>
      <c r="C351" s="21">
        <v>3522158</v>
      </c>
      <c r="D351" s="4">
        <v>11</v>
      </c>
      <c r="E351" s="6">
        <v>11</v>
      </c>
      <c r="F351" s="39">
        <v>352215811</v>
      </c>
      <c r="G351" s="6">
        <v>9</v>
      </c>
      <c r="H351" s="6">
        <v>0</v>
      </c>
      <c r="I351" s="3">
        <v>1.6488900000000001E-2</v>
      </c>
      <c r="J351" s="3">
        <v>1.6488900000000001E-2</v>
      </c>
      <c r="K351" s="3">
        <v>0</v>
      </c>
      <c r="L351" s="133">
        <v>0</v>
      </c>
      <c r="M351" s="133">
        <v>9.8916999999999998E-3</v>
      </c>
      <c r="N351" s="133">
        <v>6.4815000000000003E-3</v>
      </c>
      <c r="O351" s="133">
        <v>1.0410000000000001E-4</v>
      </c>
      <c r="P351" s="133">
        <v>1.1600000000000001E-5</v>
      </c>
      <c r="Q351" s="134">
        <v>3</v>
      </c>
      <c r="R351" s="134">
        <v>9</v>
      </c>
      <c r="S351" s="122">
        <f t="shared" si="10"/>
        <v>100</v>
      </c>
      <c r="T351" s="122">
        <f t="shared" si="11"/>
        <v>0</v>
      </c>
    </row>
    <row r="352" spans="1:20" x14ac:dyDescent="0.25">
      <c r="A352" s="3">
        <v>2017</v>
      </c>
      <c r="B352" s="41" t="s">
        <v>258</v>
      </c>
      <c r="C352" s="21">
        <v>3522208</v>
      </c>
      <c r="D352" s="4">
        <v>6</v>
      </c>
      <c r="E352" s="6">
        <v>6</v>
      </c>
      <c r="F352" s="39">
        <v>35222086</v>
      </c>
      <c r="G352" s="6">
        <v>7</v>
      </c>
      <c r="H352" s="6">
        <v>64</v>
      </c>
      <c r="I352" s="3">
        <v>5.7171399999999997E-2</v>
      </c>
      <c r="J352" s="3">
        <v>1.5922799999999997E-2</v>
      </c>
      <c r="K352" s="3">
        <v>4.1248600000000003E-2</v>
      </c>
      <c r="L352" s="133">
        <v>0</v>
      </c>
      <c r="M352" s="133">
        <v>1.5898200000000001E-2</v>
      </c>
      <c r="N352" s="133">
        <v>2.2687600000000002E-2</v>
      </c>
      <c r="O352" s="133">
        <v>1.5938E-3</v>
      </c>
      <c r="P352" s="133">
        <v>1.6991800000000001E-2</v>
      </c>
      <c r="Q352" s="134">
        <v>7</v>
      </c>
      <c r="R352" s="134">
        <v>52</v>
      </c>
      <c r="S352" s="122">
        <f t="shared" si="10"/>
        <v>9.8591549295774641</v>
      </c>
      <c r="T352" s="122">
        <f t="shared" si="11"/>
        <v>90.140845070422543</v>
      </c>
    </row>
    <row r="353" spans="1:20" x14ac:dyDescent="0.25">
      <c r="A353" s="3">
        <v>2017</v>
      </c>
      <c r="B353" s="41" t="s">
        <v>258</v>
      </c>
      <c r="C353" s="21">
        <v>3522208</v>
      </c>
      <c r="D353" s="4">
        <v>6</v>
      </c>
      <c r="E353" s="6">
        <v>11</v>
      </c>
      <c r="F353" s="39">
        <v>352220811</v>
      </c>
      <c r="G353" s="6">
        <v>0</v>
      </c>
      <c r="H353" s="6">
        <v>0</v>
      </c>
      <c r="I353" s="3">
        <v>0</v>
      </c>
      <c r="J353" s="3">
        <v>0</v>
      </c>
      <c r="K353" s="3">
        <v>0</v>
      </c>
      <c r="L353" s="133">
        <v>0</v>
      </c>
      <c r="M353" s="133">
        <v>0</v>
      </c>
      <c r="N353" s="133">
        <v>0</v>
      </c>
      <c r="O353" s="133">
        <v>0</v>
      </c>
      <c r="P353" s="133">
        <v>0</v>
      </c>
      <c r="Q353" s="134">
        <v>0</v>
      </c>
      <c r="R353" s="134">
        <v>0</v>
      </c>
      <c r="S353" s="122">
        <f t="shared" si="10"/>
        <v>0</v>
      </c>
      <c r="T353" s="122">
        <f t="shared" si="11"/>
        <v>0</v>
      </c>
    </row>
    <row r="354" spans="1:20" x14ac:dyDescent="0.25">
      <c r="A354" s="3">
        <v>2017</v>
      </c>
      <c r="B354" s="41" t="s">
        <v>259</v>
      </c>
      <c r="C354" s="21">
        <v>3522307</v>
      </c>
      <c r="D354" s="4">
        <v>14</v>
      </c>
      <c r="E354" s="6">
        <v>14</v>
      </c>
      <c r="F354" s="39">
        <v>352230714</v>
      </c>
      <c r="G354" s="6">
        <v>89</v>
      </c>
      <c r="H354" s="6">
        <v>114</v>
      </c>
      <c r="I354" s="3">
        <v>1.7252937999999995</v>
      </c>
      <c r="J354" s="3">
        <v>1.5574289999999997</v>
      </c>
      <c r="K354" s="3">
        <v>0.16786479999999979</v>
      </c>
      <c r="L354" s="133">
        <v>0</v>
      </c>
      <c r="M354" s="133">
        <v>0.47824129999999998</v>
      </c>
      <c r="N354" s="133">
        <v>0.13356109999999996</v>
      </c>
      <c r="O354" s="133">
        <v>1.0890541000000002</v>
      </c>
      <c r="P354" s="133">
        <v>2.4437300000000012E-2</v>
      </c>
      <c r="Q354" s="134">
        <v>111</v>
      </c>
      <c r="R354" s="134">
        <v>55</v>
      </c>
      <c r="S354" s="122">
        <f t="shared" si="10"/>
        <v>43.842364532019708</v>
      </c>
      <c r="T354" s="122">
        <f t="shared" si="11"/>
        <v>56.157635467980292</v>
      </c>
    </row>
    <row r="355" spans="1:20" x14ac:dyDescent="0.25">
      <c r="A355" s="3">
        <v>2017</v>
      </c>
      <c r="B355" s="41" t="s">
        <v>259</v>
      </c>
      <c r="C355" s="21">
        <v>3522307</v>
      </c>
      <c r="D355" s="4">
        <v>14</v>
      </c>
      <c r="E355" s="6">
        <v>10</v>
      </c>
      <c r="F355" s="39">
        <v>352230710</v>
      </c>
      <c r="G355" s="6">
        <v>1</v>
      </c>
      <c r="H355" s="6">
        <v>7</v>
      </c>
      <c r="I355" s="3">
        <v>4.6641999999999994E-3</v>
      </c>
      <c r="J355" s="3">
        <v>4.1666999999999997E-3</v>
      </c>
      <c r="K355" s="3">
        <v>4.975E-4</v>
      </c>
      <c r="L355" s="133">
        <v>0</v>
      </c>
      <c r="M355" s="133">
        <v>0</v>
      </c>
      <c r="N355" s="133">
        <v>1.6200000000000001E-4</v>
      </c>
      <c r="O355" s="133">
        <v>4.1897999999999996E-3</v>
      </c>
      <c r="P355" s="133">
        <v>3.124E-4</v>
      </c>
      <c r="Q355" s="134">
        <v>3</v>
      </c>
      <c r="R355" s="134">
        <v>4</v>
      </c>
      <c r="S355" s="122">
        <f t="shared" si="10"/>
        <v>12.5</v>
      </c>
      <c r="T355" s="122">
        <f t="shared" si="11"/>
        <v>87.5</v>
      </c>
    </row>
    <row r="356" spans="1:20" x14ac:dyDescent="0.25">
      <c r="A356" s="3">
        <v>2017</v>
      </c>
      <c r="B356" s="41" t="s">
        <v>260</v>
      </c>
      <c r="C356" s="21">
        <v>3522406</v>
      </c>
      <c r="D356" s="4">
        <v>14</v>
      </c>
      <c r="E356" s="6">
        <v>14</v>
      </c>
      <c r="F356" s="39">
        <v>352240614</v>
      </c>
      <c r="G356" s="6">
        <v>146</v>
      </c>
      <c r="H356" s="6">
        <v>37</v>
      </c>
      <c r="I356" s="3">
        <v>1.5104359000000003</v>
      </c>
      <c r="J356" s="3">
        <v>1.4855623000000002</v>
      </c>
      <c r="K356" s="3">
        <v>2.4873599999999992E-2</v>
      </c>
      <c r="L356" s="133">
        <v>0</v>
      </c>
      <c r="M356" s="133">
        <v>0.43052320000000005</v>
      </c>
      <c r="N356" s="133">
        <v>3.6794299999999995E-2</v>
      </c>
      <c r="O356" s="133">
        <v>1.0228118999999998</v>
      </c>
      <c r="P356" s="133">
        <v>2.0306499999999998E-2</v>
      </c>
      <c r="Q356" s="134">
        <v>85</v>
      </c>
      <c r="R356" s="134">
        <v>15</v>
      </c>
      <c r="S356" s="122">
        <f t="shared" si="10"/>
        <v>79.78142076502732</v>
      </c>
      <c r="T356" s="122">
        <f t="shared" si="11"/>
        <v>20.21857923497268</v>
      </c>
    </row>
    <row r="357" spans="1:20" x14ac:dyDescent="0.25">
      <c r="A357" s="3">
        <v>2017</v>
      </c>
      <c r="B357" s="41" t="s">
        <v>261</v>
      </c>
      <c r="C357" s="21">
        <v>3522505</v>
      </c>
      <c r="D357" s="4">
        <v>6</v>
      </c>
      <c r="E357" s="6">
        <v>6</v>
      </c>
      <c r="F357" s="39">
        <v>35225056</v>
      </c>
      <c r="G357" s="6">
        <v>8</v>
      </c>
      <c r="H357" s="6">
        <v>98</v>
      </c>
      <c r="I357" s="3">
        <v>0.21091579999999988</v>
      </c>
      <c r="J357" s="3">
        <v>9.0027300000000005E-2</v>
      </c>
      <c r="K357" s="3">
        <v>0.12088849999999988</v>
      </c>
      <c r="L357" s="133">
        <v>0</v>
      </c>
      <c r="M357" s="133">
        <v>3.7999999999999999E-2</v>
      </c>
      <c r="N357" s="133">
        <v>0.13391689999999995</v>
      </c>
      <c r="O357" s="133">
        <v>5.7870000000000003E-4</v>
      </c>
      <c r="P357" s="133">
        <v>3.8420200000000009E-2</v>
      </c>
      <c r="Q357" s="134">
        <v>15</v>
      </c>
      <c r="R357" s="134">
        <v>94</v>
      </c>
      <c r="S357" s="122">
        <f t="shared" si="10"/>
        <v>7.5471698113207548</v>
      </c>
      <c r="T357" s="122">
        <f t="shared" si="11"/>
        <v>92.452830188679243</v>
      </c>
    </row>
    <row r="358" spans="1:20" x14ac:dyDescent="0.25">
      <c r="A358" s="3">
        <v>2017</v>
      </c>
      <c r="B358" s="41" t="s">
        <v>261</v>
      </c>
      <c r="C358" s="21">
        <v>3522505</v>
      </c>
      <c r="D358" s="4">
        <v>6</v>
      </c>
      <c r="E358" s="6">
        <v>10</v>
      </c>
      <c r="F358" s="39">
        <v>352250510</v>
      </c>
      <c r="G358" s="6">
        <v>0</v>
      </c>
      <c r="H358" s="6">
        <v>0</v>
      </c>
      <c r="I358" s="3">
        <v>0</v>
      </c>
      <c r="J358" s="3">
        <v>0</v>
      </c>
      <c r="K358" s="3">
        <v>0</v>
      </c>
      <c r="L358" s="133">
        <v>0</v>
      </c>
      <c r="M358" s="133">
        <v>0</v>
      </c>
      <c r="N358" s="133">
        <v>0</v>
      </c>
      <c r="O358" s="133">
        <v>0</v>
      </c>
      <c r="P358" s="133">
        <v>0</v>
      </c>
      <c r="Q358" s="134">
        <v>0</v>
      </c>
      <c r="R358" s="134">
        <v>0</v>
      </c>
      <c r="S358" s="122">
        <f t="shared" si="10"/>
        <v>0</v>
      </c>
      <c r="T358" s="122">
        <f t="shared" si="11"/>
        <v>0</v>
      </c>
    </row>
    <row r="359" spans="1:20" x14ac:dyDescent="0.25">
      <c r="A359" s="3">
        <v>2017</v>
      </c>
      <c r="B359" s="41" t="s">
        <v>262</v>
      </c>
      <c r="C359" s="21">
        <v>3522604</v>
      </c>
      <c r="D359" s="4">
        <v>9</v>
      </c>
      <c r="E359" s="6">
        <v>9</v>
      </c>
      <c r="F359" s="39">
        <v>35226049</v>
      </c>
      <c r="G359" s="6">
        <v>44</v>
      </c>
      <c r="H359" s="6">
        <v>94</v>
      </c>
      <c r="I359" s="3">
        <v>0.31999999999999995</v>
      </c>
      <c r="J359" s="3">
        <v>0.25377699999999992</v>
      </c>
      <c r="K359" s="3">
        <v>6.6223000000000004E-2</v>
      </c>
      <c r="L359" s="133">
        <v>0.2349711123795028</v>
      </c>
      <c r="M359" s="133">
        <v>6.0048699999999997E-2</v>
      </c>
      <c r="N359" s="133">
        <v>8.8439099999999993E-2</v>
      </c>
      <c r="O359" s="133">
        <v>0.13680929999999999</v>
      </c>
      <c r="P359" s="133">
        <v>3.4702899999999988E-2</v>
      </c>
      <c r="Q359" s="134">
        <v>40</v>
      </c>
      <c r="R359" s="134">
        <v>70</v>
      </c>
      <c r="S359" s="122">
        <f t="shared" si="10"/>
        <v>31.884057971014489</v>
      </c>
      <c r="T359" s="122">
        <f t="shared" si="11"/>
        <v>68.115942028985515</v>
      </c>
    </row>
    <row r="360" spans="1:20" x14ac:dyDescent="0.25">
      <c r="A360" s="3">
        <v>2017</v>
      </c>
      <c r="B360" s="41" t="s">
        <v>263</v>
      </c>
      <c r="C360" s="21">
        <v>3522653</v>
      </c>
      <c r="D360" s="4">
        <v>11</v>
      </c>
      <c r="E360" s="6">
        <v>11</v>
      </c>
      <c r="F360" s="39">
        <v>352265311</v>
      </c>
      <c r="G360" s="6">
        <v>1</v>
      </c>
      <c r="H360" s="6">
        <v>2</v>
      </c>
      <c r="I360" s="3">
        <v>7.0054000000000002E-3</v>
      </c>
      <c r="J360" s="3">
        <v>1.304E-3</v>
      </c>
      <c r="K360" s="3">
        <v>5.7013999999999997E-3</v>
      </c>
      <c r="L360" s="133">
        <v>0</v>
      </c>
      <c r="M360" s="133">
        <v>5.7013999999999997E-3</v>
      </c>
      <c r="N360" s="133">
        <v>1.304E-3</v>
      </c>
      <c r="O360" s="133">
        <v>0</v>
      </c>
      <c r="P360" s="133">
        <v>0</v>
      </c>
      <c r="Q360" s="134">
        <v>0</v>
      </c>
      <c r="R360" s="134">
        <v>11</v>
      </c>
      <c r="S360" s="122">
        <f t="shared" si="10"/>
        <v>33.333333333333329</v>
      </c>
      <c r="T360" s="122">
        <f t="shared" si="11"/>
        <v>66.666666666666657</v>
      </c>
    </row>
    <row r="361" spans="1:20" x14ac:dyDescent="0.25">
      <c r="A361" s="3">
        <v>2017</v>
      </c>
      <c r="B361" s="41" t="s">
        <v>264</v>
      </c>
      <c r="C361" s="21">
        <v>3522703</v>
      </c>
      <c r="D361" s="4">
        <v>16</v>
      </c>
      <c r="E361" s="6">
        <v>16</v>
      </c>
      <c r="F361" s="39">
        <v>352270316</v>
      </c>
      <c r="G361" s="6">
        <v>51</v>
      </c>
      <c r="H361" s="6">
        <v>90</v>
      </c>
      <c r="I361" s="3">
        <v>0.92439340000000036</v>
      </c>
      <c r="J361" s="3">
        <v>0.5027681000000005</v>
      </c>
      <c r="K361" s="3">
        <v>0.42162529999999987</v>
      </c>
      <c r="L361" s="133">
        <v>0</v>
      </c>
      <c r="M361" s="133">
        <v>0.14334849999999999</v>
      </c>
      <c r="N361" s="133">
        <v>0.1963704</v>
      </c>
      <c r="O361" s="133">
        <v>0.56919010000000014</v>
      </c>
      <c r="P361" s="133">
        <v>1.5484400000000004E-2</v>
      </c>
      <c r="Q361" s="134">
        <v>10</v>
      </c>
      <c r="R361" s="134">
        <v>7</v>
      </c>
      <c r="S361" s="122">
        <f t="shared" si="10"/>
        <v>36.170212765957451</v>
      </c>
      <c r="T361" s="122">
        <f t="shared" si="11"/>
        <v>63.829787234042556</v>
      </c>
    </row>
    <row r="362" spans="1:20" x14ac:dyDescent="0.25">
      <c r="A362" s="3">
        <v>2017</v>
      </c>
      <c r="B362" s="41" t="s">
        <v>265</v>
      </c>
      <c r="C362" s="21">
        <v>3522802</v>
      </c>
      <c r="D362" s="4">
        <v>14</v>
      </c>
      <c r="E362" s="6">
        <v>14</v>
      </c>
      <c r="F362" s="39">
        <v>352280214</v>
      </c>
      <c r="G362" s="6">
        <v>26</v>
      </c>
      <c r="H362" s="6">
        <v>7</v>
      </c>
      <c r="I362" s="3">
        <v>0.16993309999999998</v>
      </c>
      <c r="J362" s="3">
        <v>0.16751229999999998</v>
      </c>
      <c r="K362" s="3">
        <v>2.4207999999999999E-3</v>
      </c>
      <c r="L362" s="133">
        <v>4.0669076610857433E-3</v>
      </c>
      <c r="M362" s="133">
        <v>2.45761E-2</v>
      </c>
      <c r="N362" s="133">
        <v>0</v>
      </c>
      <c r="O362" s="133">
        <v>0.14135729999999999</v>
      </c>
      <c r="P362" s="133">
        <v>3.9997000000000001E-3</v>
      </c>
      <c r="Q362" s="134">
        <v>13</v>
      </c>
      <c r="R362" s="134">
        <v>1</v>
      </c>
      <c r="S362" s="122">
        <f t="shared" si="10"/>
        <v>78.787878787878782</v>
      </c>
      <c r="T362" s="122">
        <f t="shared" si="11"/>
        <v>21.212121212121211</v>
      </c>
    </row>
    <row r="363" spans="1:20" x14ac:dyDescent="0.25">
      <c r="A363" s="3">
        <v>2017</v>
      </c>
      <c r="B363" s="41" t="s">
        <v>266</v>
      </c>
      <c r="C363" s="21">
        <v>3522901</v>
      </c>
      <c r="D363" s="4">
        <v>13</v>
      </c>
      <c r="E363" s="6">
        <v>13</v>
      </c>
      <c r="F363" s="39">
        <v>352290113</v>
      </c>
      <c r="G363" s="6">
        <v>0</v>
      </c>
      <c r="H363" s="6">
        <v>7</v>
      </c>
      <c r="I363" s="3">
        <v>1.40045E-2</v>
      </c>
      <c r="J363" s="3">
        <v>0</v>
      </c>
      <c r="K363" s="3">
        <v>1.40045E-2</v>
      </c>
      <c r="L363" s="133">
        <v>0</v>
      </c>
      <c r="M363" s="133">
        <v>0</v>
      </c>
      <c r="N363" s="133">
        <v>5.6248999999999995E-3</v>
      </c>
      <c r="O363" s="133">
        <v>0</v>
      </c>
      <c r="P363" s="133">
        <v>8.3796000000000009E-3</v>
      </c>
      <c r="Q363" s="134">
        <v>0</v>
      </c>
      <c r="R363" s="134">
        <v>2</v>
      </c>
      <c r="S363" s="122">
        <f t="shared" si="10"/>
        <v>0</v>
      </c>
      <c r="T363" s="122">
        <f t="shared" si="11"/>
        <v>100</v>
      </c>
    </row>
    <row r="364" spans="1:20" x14ac:dyDescent="0.25">
      <c r="A364" s="3">
        <v>2017</v>
      </c>
      <c r="B364" s="41" t="s">
        <v>267</v>
      </c>
      <c r="C364" s="21">
        <v>3523008</v>
      </c>
      <c r="D364" s="4">
        <v>19</v>
      </c>
      <c r="E364" s="6">
        <v>19</v>
      </c>
      <c r="F364" s="39">
        <v>352300819</v>
      </c>
      <c r="G364" s="6">
        <v>5</v>
      </c>
      <c r="H364" s="6">
        <v>3</v>
      </c>
      <c r="I364" s="3">
        <v>2.7735300000000001E-2</v>
      </c>
      <c r="J364" s="3">
        <v>2.61126E-2</v>
      </c>
      <c r="K364" s="3">
        <v>1.6226999999999999E-3</v>
      </c>
      <c r="L364" s="133">
        <v>0.39891457382039575</v>
      </c>
      <c r="M364" s="133">
        <v>1.3332999999999999E-3</v>
      </c>
      <c r="N364" s="133">
        <v>2.8939999999999999E-4</v>
      </c>
      <c r="O364" s="133">
        <v>2.61126E-2</v>
      </c>
      <c r="P364" s="133">
        <v>0</v>
      </c>
      <c r="Q364" s="134">
        <v>0</v>
      </c>
      <c r="R364" s="134">
        <v>1</v>
      </c>
      <c r="S364" s="122">
        <f t="shared" si="10"/>
        <v>62.5</v>
      </c>
      <c r="T364" s="122">
        <f t="shared" si="11"/>
        <v>37.5</v>
      </c>
    </row>
    <row r="365" spans="1:20" x14ac:dyDescent="0.25">
      <c r="A365" s="3">
        <v>2017</v>
      </c>
      <c r="B365" s="41" t="s">
        <v>267</v>
      </c>
      <c r="C365" s="21">
        <v>3523008</v>
      </c>
      <c r="D365" s="4">
        <v>19</v>
      </c>
      <c r="E365" s="6">
        <v>18</v>
      </c>
      <c r="F365" s="39">
        <v>352300818</v>
      </c>
      <c r="G365" s="6">
        <v>0</v>
      </c>
      <c r="H365" s="6">
        <v>0</v>
      </c>
      <c r="I365" s="3">
        <v>0</v>
      </c>
      <c r="J365" s="3">
        <v>0</v>
      </c>
      <c r="K365" s="3">
        <v>0</v>
      </c>
      <c r="L365" s="133">
        <v>0</v>
      </c>
      <c r="M365" s="133">
        <v>0</v>
      </c>
      <c r="N365" s="133">
        <v>0</v>
      </c>
      <c r="O365" s="133">
        <v>0</v>
      </c>
      <c r="P365" s="133">
        <v>0</v>
      </c>
      <c r="Q365" s="134">
        <v>0</v>
      </c>
      <c r="R365" s="134">
        <v>0</v>
      </c>
      <c r="S365" s="122">
        <f t="shared" si="10"/>
        <v>0</v>
      </c>
      <c r="T365" s="122">
        <f t="shared" si="11"/>
        <v>0</v>
      </c>
    </row>
    <row r="366" spans="1:20" x14ac:dyDescent="0.25">
      <c r="A366" s="3">
        <v>2017</v>
      </c>
      <c r="B366" s="41" t="s">
        <v>268</v>
      </c>
      <c r="C366" s="21">
        <v>3523107</v>
      </c>
      <c r="D366" s="4">
        <v>6</v>
      </c>
      <c r="E366" s="6">
        <v>6</v>
      </c>
      <c r="F366" s="39">
        <v>35231076</v>
      </c>
      <c r="G366" s="6">
        <v>9</v>
      </c>
      <c r="H366" s="6">
        <v>39</v>
      </c>
      <c r="I366" s="3">
        <v>4.6208000000000013E-2</v>
      </c>
      <c r="J366" s="3">
        <v>1.60579E-2</v>
      </c>
      <c r="K366" s="3">
        <v>3.015010000000001E-2</v>
      </c>
      <c r="L366" s="133">
        <v>0</v>
      </c>
      <c r="M366" s="133">
        <v>3.1250000000000001E-4</v>
      </c>
      <c r="N366" s="133">
        <v>2.4749199999999999E-2</v>
      </c>
      <c r="O366" s="133">
        <v>4.0500000000000002E-5</v>
      </c>
      <c r="P366" s="133">
        <v>2.1105800000000004E-2</v>
      </c>
      <c r="Q366" s="134">
        <v>2</v>
      </c>
      <c r="R366" s="134">
        <v>191</v>
      </c>
      <c r="S366" s="122">
        <f t="shared" si="10"/>
        <v>18.75</v>
      </c>
      <c r="T366" s="122">
        <f t="shared" si="11"/>
        <v>81.25</v>
      </c>
    </row>
    <row r="367" spans="1:20" x14ac:dyDescent="0.25">
      <c r="A367" s="3">
        <v>2017</v>
      </c>
      <c r="B367" s="41" t="s">
        <v>268</v>
      </c>
      <c r="C367" s="21">
        <v>3523107</v>
      </c>
      <c r="D367" s="4">
        <v>6</v>
      </c>
      <c r="E367" s="6">
        <v>2</v>
      </c>
      <c r="F367" s="39">
        <v>35231072</v>
      </c>
      <c r="G367" s="6">
        <v>0</v>
      </c>
      <c r="H367" s="6">
        <v>0</v>
      </c>
      <c r="I367" s="3">
        <v>0</v>
      </c>
      <c r="J367" s="3">
        <v>0</v>
      </c>
      <c r="K367" s="3">
        <v>0</v>
      </c>
      <c r="L367" s="133">
        <v>0</v>
      </c>
      <c r="M367" s="133">
        <v>0</v>
      </c>
      <c r="N367" s="133">
        <v>0</v>
      </c>
      <c r="O367" s="133">
        <v>0</v>
      </c>
      <c r="P367" s="133">
        <v>0</v>
      </c>
      <c r="Q367" s="134">
        <v>0</v>
      </c>
      <c r="R367" s="134">
        <v>3</v>
      </c>
      <c r="S367" s="122">
        <f t="shared" si="10"/>
        <v>0</v>
      </c>
      <c r="T367" s="122">
        <f t="shared" si="11"/>
        <v>0</v>
      </c>
    </row>
    <row r="368" spans="1:20" x14ac:dyDescent="0.25">
      <c r="A368" s="3">
        <v>2017</v>
      </c>
      <c r="B368" s="41" t="s">
        <v>269</v>
      </c>
      <c r="C368" s="21">
        <v>3523206</v>
      </c>
      <c r="D368" s="4">
        <v>14</v>
      </c>
      <c r="E368" s="6">
        <v>14</v>
      </c>
      <c r="F368" s="39">
        <v>352320614</v>
      </c>
      <c r="G368" s="6">
        <v>33</v>
      </c>
      <c r="H368" s="6">
        <v>20</v>
      </c>
      <c r="I368" s="3">
        <v>0.20540459999999999</v>
      </c>
      <c r="J368" s="3">
        <v>0.19730999999999999</v>
      </c>
      <c r="K368" s="3">
        <v>8.0946000000000004E-3</v>
      </c>
      <c r="L368" s="133">
        <v>0</v>
      </c>
      <c r="M368" s="133">
        <v>4.3619999999999996E-3</v>
      </c>
      <c r="N368" s="133">
        <v>6.0634E-3</v>
      </c>
      <c r="O368" s="133">
        <v>0.18991449999999999</v>
      </c>
      <c r="P368" s="133">
        <v>5.0647000000000001E-3</v>
      </c>
      <c r="Q368" s="134">
        <v>13</v>
      </c>
      <c r="R368" s="134">
        <v>64</v>
      </c>
      <c r="S368" s="122">
        <f t="shared" si="10"/>
        <v>62.264150943396224</v>
      </c>
      <c r="T368" s="122">
        <f t="shared" si="11"/>
        <v>37.735849056603776</v>
      </c>
    </row>
    <row r="369" spans="1:20" x14ac:dyDescent="0.25">
      <c r="A369" s="3">
        <v>2017</v>
      </c>
      <c r="B369" s="41" t="s">
        <v>270</v>
      </c>
      <c r="C369" s="21">
        <v>3523305</v>
      </c>
      <c r="D369" s="4">
        <v>11</v>
      </c>
      <c r="E369" s="6">
        <v>11</v>
      </c>
      <c r="F369" s="39">
        <v>352330511</v>
      </c>
      <c r="G369" s="6">
        <v>12</v>
      </c>
      <c r="H369" s="6">
        <v>2</v>
      </c>
      <c r="I369" s="3">
        <v>3.9810899999999996E-2</v>
      </c>
      <c r="J369" s="3">
        <v>3.9441699999999996E-2</v>
      </c>
      <c r="K369" s="3">
        <v>3.6920000000000003E-4</v>
      </c>
      <c r="L369" s="133">
        <v>0</v>
      </c>
      <c r="M369" s="133">
        <v>2.2339299999999999E-2</v>
      </c>
      <c r="N369" s="133">
        <v>0</v>
      </c>
      <c r="O369" s="133">
        <v>1.7418599999999996E-2</v>
      </c>
      <c r="P369" s="133">
        <v>5.3000000000000001E-5</v>
      </c>
      <c r="Q369" s="134">
        <v>24</v>
      </c>
      <c r="R369" s="134">
        <v>4</v>
      </c>
      <c r="S369" s="122">
        <f t="shared" si="10"/>
        <v>85.714285714285708</v>
      </c>
      <c r="T369" s="122">
        <f t="shared" si="11"/>
        <v>14.285714285714285</v>
      </c>
    </row>
    <row r="370" spans="1:20" x14ac:dyDescent="0.25">
      <c r="A370" s="3">
        <v>2017</v>
      </c>
      <c r="B370" s="41" t="s">
        <v>270</v>
      </c>
      <c r="C370" s="21">
        <v>3523305</v>
      </c>
      <c r="D370" s="4">
        <v>11</v>
      </c>
      <c r="E370" s="6">
        <v>7</v>
      </c>
      <c r="F370" s="39">
        <v>35233057</v>
      </c>
      <c r="G370" s="6">
        <v>1</v>
      </c>
      <c r="H370" s="6">
        <v>0</v>
      </c>
      <c r="I370" s="3">
        <v>0.22411110000000001</v>
      </c>
      <c r="J370" s="3">
        <v>0.22411110000000001</v>
      </c>
      <c r="K370" s="3">
        <v>0</v>
      </c>
      <c r="L370" s="133">
        <v>0</v>
      </c>
      <c r="M370" s="133">
        <v>0.22411110000000001</v>
      </c>
      <c r="N370" s="133">
        <v>0</v>
      </c>
      <c r="O370" s="133">
        <v>0</v>
      </c>
      <c r="P370" s="133">
        <v>0</v>
      </c>
      <c r="Q370" s="134">
        <v>1</v>
      </c>
      <c r="R370" s="134">
        <v>1</v>
      </c>
      <c r="S370" s="122">
        <f t="shared" si="10"/>
        <v>100</v>
      </c>
      <c r="T370" s="122">
        <f t="shared" si="11"/>
        <v>0</v>
      </c>
    </row>
    <row r="371" spans="1:20" x14ac:dyDescent="0.25">
      <c r="A371" s="3">
        <v>2017</v>
      </c>
      <c r="B371" s="41" t="s">
        <v>271</v>
      </c>
      <c r="C371" s="21">
        <v>3523404</v>
      </c>
      <c r="D371" s="4">
        <v>5</v>
      </c>
      <c r="E371" s="6">
        <v>5</v>
      </c>
      <c r="F371" s="39">
        <v>35234045</v>
      </c>
      <c r="G371" s="6">
        <v>51</v>
      </c>
      <c r="H371" s="6">
        <v>202</v>
      </c>
      <c r="I371" s="3">
        <v>1.8126391000000002</v>
      </c>
      <c r="J371" s="3">
        <v>1.7519923000000002</v>
      </c>
      <c r="K371" s="3">
        <v>6.0646799999999938E-2</v>
      </c>
      <c r="L371" s="133">
        <v>0</v>
      </c>
      <c r="M371" s="133">
        <v>1.5307917</v>
      </c>
      <c r="N371" s="133">
        <v>0.12764579999999998</v>
      </c>
      <c r="O371" s="133">
        <v>3.7495399999999998E-2</v>
      </c>
      <c r="P371" s="133">
        <v>0.11670620000000002</v>
      </c>
      <c r="Q371" s="134">
        <v>123</v>
      </c>
      <c r="R371" s="134">
        <v>137</v>
      </c>
      <c r="S371" s="122">
        <f t="shared" si="10"/>
        <v>20.158102766798418</v>
      </c>
      <c r="T371" s="122">
        <f t="shared" si="11"/>
        <v>79.841897233201593</v>
      </c>
    </row>
    <row r="372" spans="1:20" x14ac:dyDescent="0.25">
      <c r="A372" s="3">
        <v>2017</v>
      </c>
      <c r="B372" s="41" t="s">
        <v>272</v>
      </c>
      <c r="C372" s="21">
        <v>3523503</v>
      </c>
      <c r="D372" s="4">
        <v>17</v>
      </c>
      <c r="E372" s="6">
        <v>17</v>
      </c>
      <c r="F372" s="39">
        <v>352350317</v>
      </c>
      <c r="G372" s="6">
        <v>16</v>
      </c>
      <c r="H372" s="6">
        <v>15</v>
      </c>
      <c r="I372" s="3">
        <v>0.19285080000000002</v>
      </c>
      <c r="J372" s="3">
        <v>0.16678970000000001</v>
      </c>
      <c r="K372" s="3">
        <v>2.6061100000000004E-2</v>
      </c>
      <c r="L372" s="133">
        <v>0</v>
      </c>
      <c r="M372" s="133">
        <v>5.0224699999999997E-2</v>
      </c>
      <c r="N372" s="133">
        <v>4.2303000000000002E-3</v>
      </c>
      <c r="O372" s="133">
        <v>0.13772029999999999</v>
      </c>
      <c r="P372" s="133">
        <v>6.755000000000001E-4</v>
      </c>
      <c r="Q372" s="134">
        <v>10</v>
      </c>
      <c r="R372" s="134">
        <v>7</v>
      </c>
      <c r="S372" s="122">
        <f t="shared" si="10"/>
        <v>51.612903225806448</v>
      </c>
      <c r="T372" s="122">
        <f t="shared" si="11"/>
        <v>48.387096774193552</v>
      </c>
    </row>
    <row r="373" spans="1:20" x14ac:dyDescent="0.25">
      <c r="A373" s="3">
        <v>2017</v>
      </c>
      <c r="B373" s="41" t="s">
        <v>272</v>
      </c>
      <c r="C373" s="21">
        <v>3523503</v>
      </c>
      <c r="D373" s="4">
        <v>17</v>
      </c>
      <c r="E373" s="6">
        <v>14</v>
      </c>
      <c r="F373" s="39">
        <v>352350314</v>
      </c>
      <c r="G373" s="6">
        <v>0</v>
      </c>
      <c r="H373" s="6">
        <v>1</v>
      </c>
      <c r="I373" s="3">
        <v>6.9439999999999997E-4</v>
      </c>
      <c r="J373" s="3">
        <v>0</v>
      </c>
      <c r="K373" s="3">
        <v>6.9439999999999997E-4</v>
      </c>
      <c r="L373" s="133">
        <v>0.12546797311009641</v>
      </c>
      <c r="M373" s="133">
        <v>0</v>
      </c>
      <c r="N373" s="133">
        <v>0</v>
      </c>
      <c r="O373" s="133">
        <v>0</v>
      </c>
      <c r="P373" s="133">
        <v>6.9439999999999997E-4</v>
      </c>
      <c r="Q373" s="134">
        <v>11</v>
      </c>
      <c r="R373" s="134">
        <v>4</v>
      </c>
      <c r="S373" s="122">
        <f t="shared" si="10"/>
        <v>0</v>
      </c>
      <c r="T373" s="122">
        <f t="shared" si="11"/>
        <v>100</v>
      </c>
    </row>
    <row r="374" spans="1:20" x14ac:dyDescent="0.25">
      <c r="A374" s="3">
        <v>2017</v>
      </c>
      <c r="B374" s="41" t="s">
        <v>273</v>
      </c>
      <c r="C374" s="21">
        <v>3523602</v>
      </c>
      <c r="D374" s="4">
        <v>13</v>
      </c>
      <c r="E374" s="6">
        <v>13</v>
      </c>
      <c r="F374" s="39">
        <v>352360213</v>
      </c>
      <c r="G374" s="6">
        <v>12</v>
      </c>
      <c r="H374" s="6">
        <v>39</v>
      </c>
      <c r="I374" s="3">
        <v>0.31210819999999995</v>
      </c>
      <c r="J374" s="3">
        <v>0.12472499999999997</v>
      </c>
      <c r="K374" s="3">
        <v>0.1873832</v>
      </c>
      <c r="L374" s="133">
        <v>0</v>
      </c>
      <c r="M374" s="133">
        <v>9.9367900000000009E-2</v>
      </c>
      <c r="N374" s="133">
        <v>9.2592999999999998E-3</v>
      </c>
      <c r="O374" s="133">
        <v>0.18026810000000001</v>
      </c>
      <c r="P374" s="133">
        <v>2.3212899999999995E-2</v>
      </c>
      <c r="Q374" s="134">
        <v>4</v>
      </c>
      <c r="R374" s="134">
        <v>8</v>
      </c>
      <c r="S374" s="122">
        <f t="shared" si="10"/>
        <v>23.52941176470588</v>
      </c>
      <c r="T374" s="122">
        <f t="shared" si="11"/>
        <v>76.470588235294116</v>
      </c>
    </row>
    <row r="375" spans="1:20" x14ac:dyDescent="0.25">
      <c r="A375" s="3">
        <v>2017</v>
      </c>
      <c r="B375" s="41" t="s">
        <v>273</v>
      </c>
      <c r="C375" s="21">
        <v>3523602</v>
      </c>
      <c r="D375" s="4">
        <v>13</v>
      </c>
      <c r="E375" s="6">
        <v>5</v>
      </c>
      <c r="F375" s="39">
        <v>35236025</v>
      </c>
      <c r="G375" s="6">
        <v>8</v>
      </c>
      <c r="H375" s="6">
        <v>12</v>
      </c>
      <c r="I375" s="3">
        <v>4.3311500000000003E-2</v>
      </c>
      <c r="J375" s="3">
        <v>2.5601100000000002E-2</v>
      </c>
      <c r="K375" s="3">
        <v>1.7710399999999998E-2</v>
      </c>
      <c r="L375" s="133">
        <v>0</v>
      </c>
      <c r="M375" s="133">
        <v>1.33565E-2</v>
      </c>
      <c r="N375" s="133">
        <v>1.6668E-3</v>
      </c>
      <c r="O375" s="133">
        <v>2.7877300000000001E-2</v>
      </c>
      <c r="P375" s="133">
        <v>4.1089999999999996E-4</v>
      </c>
      <c r="Q375" s="134">
        <v>22</v>
      </c>
      <c r="R375" s="134">
        <v>4</v>
      </c>
      <c r="S375" s="122">
        <f t="shared" si="10"/>
        <v>40</v>
      </c>
      <c r="T375" s="122">
        <f t="shared" si="11"/>
        <v>60</v>
      </c>
    </row>
    <row r="376" spans="1:20" x14ac:dyDescent="0.25">
      <c r="A376" s="3">
        <v>2017</v>
      </c>
      <c r="B376" s="41" t="s">
        <v>274</v>
      </c>
      <c r="C376" s="21">
        <v>3523701</v>
      </c>
      <c r="D376" s="4">
        <v>8</v>
      </c>
      <c r="E376" s="6">
        <v>8</v>
      </c>
      <c r="F376" s="39">
        <v>35237018</v>
      </c>
      <c r="G376" s="6">
        <v>17</v>
      </c>
      <c r="H376" s="6">
        <v>6</v>
      </c>
      <c r="I376" s="3">
        <v>0.13408410000000001</v>
      </c>
      <c r="J376" s="3">
        <v>0.11733450000000001</v>
      </c>
      <c r="K376" s="3">
        <v>1.6749599999999996E-2</v>
      </c>
      <c r="L376" s="133">
        <v>0</v>
      </c>
      <c r="M376" s="133">
        <v>1.5117599999999998E-2</v>
      </c>
      <c r="N376" s="133">
        <v>0</v>
      </c>
      <c r="O376" s="133">
        <v>0.10843180000000001</v>
      </c>
      <c r="P376" s="133">
        <v>1.0534699999999999E-2</v>
      </c>
      <c r="Q376" s="134">
        <v>4</v>
      </c>
      <c r="R376" s="134">
        <v>1</v>
      </c>
      <c r="S376" s="122">
        <f t="shared" si="10"/>
        <v>73.91304347826086</v>
      </c>
      <c r="T376" s="122">
        <f t="shared" si="11"/>
        <v>26.086956521739129</v>
      </c>
    </row>
    <row r="377" spans="1:20" x14ac:dyDescent="0.25">
      <c r="A377" s="3">
        <v>2017</v>
      </c>
      <c r="B377" s="41" t="s">
        <v>275</v>
      </c>
      <c r="C377" s="21">
        <v>3523800</v>
      </c>
      <c r="D377" s="4">
        <v>4</v>
      </c>
      <c r="E377" s="6">
        <v>4</v>
      </c>
      <c r="F377" s="39">
        <v>35238004</v>
      </c>
      <c r="G377" s="6">
        <v>63</v>
      </c>
      <c r="H377" s="6">
        <v>10</v>
      </c>
      <c r="I377" s="3">
        <v>0.42280930000000011</v>
      </c>
      <c r="J377" s="3">
        <v>0.4220908000000001</v>
      </c>
      <c r="K377" s="3">
        <v>7.1849999999999995E-4</v>
      </c>
      <c r="L377" s="133">
        <v>0</v>
      </c>
      <c r="M377" s="133">
        <v>1.9377800000000001E-2</v>
      </c>
      <c r="N377" s="133">
        <v>3.3330000000000002E-4</v>
      </c>
      <c r="O377" s="133">
        <v>0.39016250000000008</v>
      </c>
      <c r="P377" s="133">
        <v>1.2935700000000001E-2</v>
      </c>
      <c r="Q377" s="134">
        <v>21</v>
      </c>
      <c r="R377" s="134">
        <v>1</v>
      </c>
      <c r="S377" s="122">
        <f t="shared" si="10"/>
        <v>86.301369863013704</v>
      </c>
      <c r="T377" s="122">
        <f t="shared" si="11"/>
        <v>13.698630136986301</v>
      </c>
    </row>
    <row r="378" spans="1:20" x14ac:dyDescent="0.25">
      <c r="A378" s="3">
        <v>2017</v>
      </c>
      <c r="B378" s="41" t="s">
        <v>276</v>
      </c>
      <c r="C378" s="21">
        <v>3523909</v>
      </c>
      <c r="D378" s="4">
        <v>10</v>
      </c>
      <c r="E378" s="6">
        <v>10</v>
      </c>
      <c r="F378" s="39">
        <v>352390910</v>
      </c>
      <c r="G378" s="6">
        <v>76</v>
      </c>
      <c r="H378" s="6">
        <v>424</v>
      </c>
      <c r="I378" s="3">
        <v>1.6700477999999999</v>
      </c>
      <c r="J378" s="3">
        <v>1.3005837000000007</v>
      </c>
      <c r="K378" s="3">
        <v>0.36946409999999918</v>
      </c>
      <c r="L378" s="133">
        <v>0</v>
      </c>
      <c r="M378" s="133">
        <v>1.0513311000000001</v>
      </c>
      <c r="N378" s="133">
        <v>0.2265269</v>
      </c>
      <c r="O378" s="133">
        <v>5.5770300000000016E-2</v>
      </c>
      <c r="P378" s="133">
        <v>0.3364194999999997</v>
      </c>
      <c r="Q378" s="134">
        <v>203</v>
      </c>
      <c r="R378" s="134">
        <v>160</v>
      </c>
      <c r="S378" s="122">
        <f t="shared" si="10"/>
        <v>15.2</v>
      </c>
      <c r="T378" s="122">
        <f t="shared" si="11"/>
        <v>84.8</v>
      </c>
    </row>
    <row r="379" spans="1:20" x14ac:dyDescent="0.25">
      <c r="A379" s="3">
        <v>2017</v>
      </c>
      <c r="B379" s="41" t="s">
        <v>276</v>
      </c>
      <c r="C379" s="21">
        <v>3523909</v>
      </c>
      <c r="D379" s="4">
        <v>10</v>
      </c>
      <c r="E379" s="6">
        <v>5</v>
      </c>
      <c r="F379" s="39">
        <v>35239095</v>
      </c>
      <c r="G379" s="6">
        <v>0</v>
      </c>
      <c r="H379" s="6">
        <v>3</v>
      </c>
      <c r="I379" s="3">
        <v>2.8469999999999998E-4</v>
      </c>
      <c r="J379" s="3">
        <v>0</v>
      </c>
      <c r="K379" s="3">
        <v>2.8469999999999998E-4</v>
      </c>
      <c r="L379" s="133">
        <v>0</v>
      </c>
      <c r="M379" s="133">
        <v>0</v>
      </c>
      <c r="N379" s="133">
        <v>0</v>
      </c>
      <c r="O379" s="133">
        <v>0</v>
      </c>
      <c r="P379" s="133">
        <v>2.8469999999999998E-4</v>
      </c>
      <c r="Q379" s="134">
        <v>8</v>
      </c>
      <c r="R379" s="134">
        <v>0</v>
      </c>
      <c r="S379" s="122">
        <f t="shared" si="10"/>
        <v>0</v>
      </c>
      <c r="T379" s="122">
        <f t="shared" si="11"/>
        <v>100</v>
      </c>
    </row>
    <row r="380" spans="1:20" x14ac:dyDescent="0.25">
      <c r="A380" s="3">
        <v>2017</v>
      </c>
      <c r="B380" s="41" t="s">
        <v>277</v>
      </c>
      <c r="C380" s="21">
        <v>3524006</v>
      </c>
      <c r="D380" s="4">
        <v>5</v>
      </c>
      <c r="E380" s="6">
        <v>5</v>
      </c>
      <c r="F380" s="39">
        <v>35240065</v>
      </c>
      <c r="G380" s="6">
        <v>20</v>
      </c>
      <c r="H380" s="6">
        <v>155</v>
      </c>
      <c r="I380" s="3">
        <v>0.29603239999999997</v>
      </c>
      <c r="J380" s="3">
        <v>0.13852979999999995</v>
      </c>
      <c r="K380" s="3">
        <v>0.15750259999999999</v>
      </c>
      <c r="L380" s="133">
        <v>0</v>
      </c>
      <c r="M380" s="133">
        <v>7.3833300000000004E-2</v>
      </c>
      <c r="N380" s="133">
        <v>3.0270500000000002E-2</v>
      </c>
      <c r="O380" s="133">
        <v>3.0858399999999998E-2</v>
      </c>
      <c r="P380" s="133">
        <v>0.16107019999999997</v>
      </c>
      <c r="Q380" s="134">
        <v>45</v>
      </c>
      <c r="R380" s="134">
        <v>120</v>
      </c>
      <c r="S380" s="122">
        <f t="shared" si="10"/>
        <v>11.428571428571429</v>
      </c>
      <c r="T380" s="122">
        <f t="shared" si="11"/>
        <v>88.571428571428569</v>
      </c>
    </row>
    <row r="381" spans="1:20" x14ac:dyDescent="0.25">
      <c r="A381" s="3">
        <v>2017</v>
      </c>
      <c r="B381" s="41" t="s">
        <v>278</v>
      </c>
      <c r="C381" s="21">
        <v>3524105</v>
      </c>
      <c r="D381" s="4">
        <v>8</v>
      </c>
      <c r="E381" s="6">
        <v>8</v>
      </c>
      <c r="F381" s="39">
        <v>35241058</v>
      </c>
      <c r="G381" s="6">
        <v>20</v>
      </c>
      <c r="H381" s="6">
        <v>31</v>
      </c>
      <c r="I381" s="3">
        <v>0.27683059999999993</v>
      </c>
      <c r="J381" s="3">
        <v>0.26974909999999991</v>
      </c>
      <c r="K381" s="3">
        <v>7.0814999999999984E-3</v>
      </c>
      <c r="L381" s="133">
        <v>0</v>
      </c>
      <c r="M381" s="133">
        <v>0.21299999999999999</v>
      </c>
      <c r="N381" s="133">
        <v>1.6612E-3</v>
      </c>
      <c r="O381" s="133">
        <v>5.6294700000000003E-2</v>
      </c>
      <c r="P381" s="133">
        <v>5.8747000000000001E-3</v>
      </c>
      <c r="Q381" s="134">
        <v>14</v>
      </c>
      <c r="R381" s="134">
        <v>9</v>
      </c>
      <c r="S381" s="122">
        <f t="shared" si="10"/>
        <v>39.215686274509807</v>
      </c>
      <c r="T381" s="122">
        <f t="shared" si="11"/>
        <v>60.784313725490193</v>
      </c>
    </row>
    <row r="382" spans="1:20" x14ac:dyDescent="0.25">
      <c r="A382" s="3">
        <v>2017</v>
      </c>
      <c r="B382" s="41" t="s">
        <v>279</v>
      </c>
      <c r="C382" s="21">
        <v>3524204</v>
      </c>
      <c r="D382" s="4">
        <v>12</v>
      </c>
      <c r="E382" s="6">
        <v>12</v>
      </c>
      <c r="F382" s="39">
        <v>352420412</v>
      </c>
      <c r="G382" s="6">
        <v>21</v>
      </c>
      <c r="H382" s="6">
        <v>9</v>
      </c>
      <c r="I382" s="3">
        <v>0.57236359999999986</v>
      </c>
      <c r="J382" s="3">
        <v>0.54950129999999986</v>
      </c>
      <c r="K382" s="3">
        <v>2.2862299999999999E-2</v>
      </c>
      <c r="L382" s="133">
        <v>3.6832001522070015E-2</v>
      </c>
      <c r="M382" s="133">
        <v>1.65509E-2</v>
      </c>
      <c r="N382" s="133">
        <v>6.1319499999999999E-2</v>
      </c>
      <c r="O382" s="133">
        <v>0.49394570000000004</v>
      </c>
      <c r="P382" s="133">
        <v>5.4750000000000003E-4</v>
      </c>
      <c r="Q382" s="134">
        <v>7</v>
      </c>
      <c r="R382" s="134">
        <v>0</v>
      </c>
      <c r="S382" s="122">
        <f t="shared" si="10"/>
        <v>70</v>
      </c>
      <c r="T382" s="122">
        <f t="shared" si="11"/>
        <v>30</v>
      </c>
    </row>
    <row r="383" spans="1:20" x14ac:dyDescent="0.25">
      <c r="A383" s="3">
        <v>2017</v>
      </c>
      <c r="B383" s="41" t="s">
        <v>280</v>
      </c>
      <c r="C383" s="21">
        <v>3524303</v>
      </c>
      <c r="D383" s="4">
        <v>9</v>
      </c>
      <c r="E383" s="6">
        <v>9</v>
      </c>
      <c r="F383" s="39">
        <v>35243039</v>
      </c>
      <c r="G383" s="6">
        <v>47</v>
      </c>
      <c r="H383" s="6">
        <v>79</v>
      </c>
      <c r="I383" s="3">
        <v>1.3260474000000002</v>
      </c>
      <c r="J383" s="3">
        <v>1.1918808000000003</v>
      </c>
      <c r="K383" s="3">
        <v>0.13416659999999989</v>
      </c>
      <c r="L383" s="133">
        <v>1.4154870624048705</v>
      </c>
      <c r="M383" s="133">
        <v>0.38138979999999995</v>
      </c>
      <c r="N383" s="133">
        <v>0.41719889999999993</v>
      </c>
      <c r="O383" s="133">
        <v>0.49044250000000006</v>
      </c>
      <c r="P383" s="133">
        <v>3.7016199999999999E-2</v>
      </c>
      <c r="Q383" s="134">
        <v>11</v>
      </c>
      <c r="R383" s="134">
        <v>34</v>
      </c>
      <c r="S383" s="122">
        <f t="shared" si="10"/>
        <v>37.301587301587304</v>
      </c>
      <c r="T383" s="122">
        <f t="shared" si="11"/>
        <v>62.698412698412696</v>
      </c>
    </row>
    <row r="384" spans="1:20" x14ac:dyDescent="0.25">
      <c r="A384" s="3">
        <v>2017</v>
      </c>
      <c r="B384" s="41" t="s">
        <v>281</v>
      </c>
      <c r="C384" s="21">
        <v>3524402</v>
      </c>
      <c r="D384" s="4">
        <v>2</v>
      </c>
      <c r="E384" s="6">
        <v>2</v>
      </c>
      <c r="F384" s="39">
        <v>35244022</v>
      </c>
      <c r="G384" s="6">
        <v>31</v>
      </c>
      <c r="H384" s="6">
        <v>152</v>
      </c>
      <c r="I384" s="3">
        <v>1.7756034999999999</v>
      </c>
      <c r="J384" s="3">
        <v>1.4240402999999999</v>
      </c>
      <c r="K384" s="3">
        <v>0.35156319999999985</v>
      </c>
      <c r="L384" s="133">
        <v>2.3235738203957381</v>
      </c>
      <c r="M384" s="133">
        <v>2.3611099999999999E-2</v>
      </c>
      <c r="N384" s="133">
        <v>1.6952067999999998</v>
      </c>
      <c r="O384" s="133">
        <v>1.8847400000000004E-2</v>
      </c>
      <c r="P384" s="133">
        <v>3.7938200000000005E-2</v>
      </c>
      <c r="Q384" s="134">
        <v>83</v>
      </c>
      <c r="R384" s="134">
        <v>144</v>
      </c>
      <c r="S384" s="122">
        <f t="shared" si="10"/>
        <v>16.939890710382514</v>
      </c>
      <c r="T384" s="122">
        <f t="shared" si="11"/>
        <v>83.060109289617486</v>
      </c>
    </row>
    <row r="385" spans="1:20" x14ac:dyDescent="0.25">
      <c r="A385" s="3">
        <v>2017</v>
      </c>
      <c r="B385" s="41" t="s">
        <v>282</v>
      </c>
      <c r="C385" s="21">
        <v>3524501</v>
      </c>
      <c r="D385" s="4">
        <v>16</v>
      </c>
      <c r="E385" s="6">
        <v>16</v>
      </c>
      <c r="F385" s="39">
        <v>352450116</v>
      </c>
      <c r="G385" s="6">
        <v>1</v>
      </c>
      <c r="H385" s="6">
        <v>13</v>
      </c>
      <c r="I385" s="3">
        <v>1.1961100000000002E-2</v>
      </c>
      <c r="J385" s="3">
        <v>2.3149999999999999E-4</v>
      </c>
      <c r="K385" s="3">
        <v>1.1729600000000001E-2</v>
      </c>
      <c r="L385" s="133">
        <v>0</v>
      </c>
      <c r="M385" s="133">
        <v>9.5486000000000008E-3</v>
      </c>
      <c r="N385" s="133">
        <v>2.8919999999999998E-4</v>
      </c>
      <c r="O385" s="133">
        <v>2.3149999999999999E-4</v>
      </c>
      <c r="P385" s="133">
        <v>1.8917999999999999E-3</v>
      </c>
      <c r="Q385" s="134">
        <v>0</v>
      </c>
      <c r="R385" s="134">
        <v>1</v>
      </c>
      <c r="S385" s="122">
        <f t="shared" si="10"/>
        <v>7.1428571428571423</v>
      </c>
      <c r="T385" s="122">
        <f t="shared" si="11"/>
        <v>92.857142857142861</v>
      </c>
    </row>
    <row r="386" spans="1:20" x14ac:dyDescent="0.25">
      <c r="A386" s="3">
        <v>2017</v>
      </c>
      <c r="B386" s="41" t="s">
        <v>283</v>
      </c>
      <c r="C386" s="21">
        <v>3524600</v>
      </c>
      <c r="D386" s="4">
        <v>11</v>
      </c>
      <c r="E386" s="6">
        <v>11</v>
      </c>
      <c r="F386" s="39">
        <v>352460011</v>
      </c>
      <c r="G386" s="6">
        <v>19</v>
      </c>
      <c r="H386" s="6">
        <v>17</v>
      </c>
      <c r="I386" s="3">
        <v>8.6091899999999985E-2</v>
      </c>
      <c r="J386" s="3">
        <v>8.0057799999999985E-2</v>
      </c>
      <c r="K386" s="3">
        <v>6.0340999999999997E-3</v>
      </c>
      <c r="L386" s="133">
        <v>0</v>
      </c>
      <c r="M386" s="133">
        <v>0</v>
      </c>
      <c r="N386" s="133">
        <v>2.0757000000000002E-3</v>
      </c>
      <c r="O386" s="133">
        <v>6.9242399999999996E-2</v>
      </c>
      <c r="P386" s="133">
        <v>1.47738E-2</v>
      </c>
      <c r="Q386" s="134">
        <v>37</v>
      </c>
      <c r="R386" s="134">
        <v>28</v>
      </c>
      <c r="S386" s="122">
        <f t="shared" si="10"/>
        <v>52.777777777777779</v>
      </c>
      <c r="T386" s="122">
        <f t="shared" si="11"/>
        <v>47.222222222222221</v>
      </c>
    </row>
    <row r="387" spans="1:20" x14ac:dyDescent="0.25">
      <c r="A387" s="3">
        <v>2017</v>
      </c>
      <c r="B387" s="41" t="s">
        <v>284</v>
      </c>
      <c r="C387" s="21">
        <v>3524709</v>
      </c>
      <c r="D387" s="4">
        <v>5</v>
      </c>
      <c r="E387" s="6">
        <v>5</v>
      </c>
      <c r="F387" s="39">
        <v>35247095</v>
      </c>
      <c r="G387" s="6">
        <v>22</v>
      </c>
      <c r="H387" s="6">
        <v>123</v>
      </c>
      <c r="I387" s="3">
        <v>3.4187919999999998</v>
      </c>
      <c r="J387" s="3">
        <v>3.2914021</v>
      </c>
      <c r="K387" s="3">
        <v>0.12738989999999992</v>
      </c>
      <c r="L387" s="133">
        <v>0</v>
      </c>
      <c r="M387" s="133">
        <v>0.3361574</v>
      </c>
      <c r="N387" s="133">
        <v>3.0193033999999992</v>
      </c>
      <c r="O387" s="133">
        <v>3.3461400000000002E-2</v>
      </c>
      <c r="P387" s="133">
        <v>2.9869799999999995E-2</v>
      </c>
      <c r="Q387" s="134">
        <v>31</v>
      </c>
      <c r="R387" s="134">
        <v>39</v>
      </c>
      <c r="S387" s="122">
        <f t="shared" ref="S387:S450" si="12">IFERROR(((G387)/(SUM($G387:$H387)))*100,0)</f>
        <v>15.172413793103448</v>
      </c>
      <c r="T387" s="122">
        <f t="shared" ref="T387:T450" si="13">IFERROR(((H387)/(SUM($G387:$H387)))*100,0)</f>
        <v>84.827586206896555</v>
      </c>
    </row>
    <row r="388" spans="1:20" x14ac:dyDescent="0.25">
      <c r="A388" s="3">
        <v>2017</v>
      </c>
      <c r="B388" s="41" t="s">
        <v>285</v>
      </c>
      <c r="C388" s="21">
        <v>3524808</v>
      </c>
      <c r="D388" s="4">
        <v>18</v>
      </c>
      <c r="E388" s="6">
        <v>18</v>
      </c>
      <c r="F388" s="39">
        <v>352480818</v>
      </c>
      <c r="G388" s="6">
        <v>42</v>
      </c>
      <c r="H388" s="6">
        <v>73</v>
      </c>
      <c r="I388" s="3">
        <v>0.21743129999999999</v>
      </c>
      <c r="J388" s="3">
        <v>9.511300000000002E-3</v>
      </c>
      <c r="K388" s="3">
        <v>0.20791999999999999</v>
      </c>
      <c r="L388" s="133">
        <v>0</v>
      </c>
      <c r="M388" s="133">
        <v>0.1760486</v>
      </c>
      <c r="N388" s="133">
        <v>1.9433400000000003E-2</v>
      </c>
      <c r="O388" s="133">
        <v>1.8257599999999995E-2</v>
      </c>
      <c r="P388" s="133">
        <v>3.6916999999999987E-3</v>
      </c>
      <c r="Q388" s="134">
        <v>7</v>
      </c>
      <c r="R388" s="134">
        <v>9</v>
      </c>
      <c r="S388" s="122">
        <f t="shared" si="12"/>
        <v>36.521739130434781</v>
      </c>
      <c r="T388" s="122">
        <f t="shared" si="13"/>
        <v>63.478260869565219</v>
      </c>
    </row>
    <row r="389" spans="1:20" x14ac:dyDescent="0.25">
      <c r="A389" s="3">
        <v>2017</v>
      </c>
      <c r="B389" s="41" t="s">
        <v>285</v>
      </c>
      <c r="C389" s="21">
        <v>3524808</v>
      </c>
      <c r="D389" s="4">
        <v>18</v>
      </c>
      <c r="E389" s="6">
        <v>15</v>
      </c>
      <c r="F389" s="39">
        <v>352480815</v>
      </c>
      <c r="G389" s="6">
        <v>45</v>
      </c>
      <c r="H389" s="6">
        <v>9</v>
      </c>
      <c r="I389" s="3">
        <v>5.1720299999999997E-2</v>
      </c>
      <c r="J389" s="3">
        <v>4.4074199999999994E-2</v>
      </c>
      <c r="K389" s="3">
        <v>7.6461000000000003E-3</v>
      </c>
      <c r="L389" s="133">
        <v>0</v>
      </c>
      <c r="M389" s="133">
        <v>0</v>
      </c>
      <c r="N389" s="133">
        <v>4.0822000000000002E-3</v>
      </c>
      <c r="O389" s="133">
        <v>4.4093899999999998E-2</v>
      </c>
      <c r="P389" s="133">
        <v>3.5442E-3</v>
      </c>
      <c r="Q389" s="134">
        <v>4</v>
      </c>
      <c r="R389" s="134">
        <v>8</v>
      </c>
      <c r="S389" s="122">
        <f t="shared" si="12"/>
        <v>83.333333333333343</v>
      </c>
      <c r="T389" s="122">
        <f t="shared" si="13"/>
        <v>16.666666666666664</v>
      </c>
    </row>
    <row r="390" spans="1:20" x14ac:dyDescent="0.25">
      <c r="A390" s="3">
        <v>2017</v>
      </c>
      <c r="B390" s="41" t="s">
        <v>286</v>
      </c>
      <c r="C390" s="21">
        <v>3524907</v>
      </c>
      <c r="D390" s="4">
        <v>2</v>
      </c>
      <c r="E390" s="6">
        <v>2</v>
      </c>
      <c r="F390" s="39">
        <v>35249072</v>
      </c>
      <c r="G390" s="6">
        <v>50</v>
      </c>
      <c r="H390" s="6">
        <v>20</v>
      </c>
      <c r="I390" s="3">
        <v>0.10712950000000003</v>
      </c>
      <c r="J390" s="3">
        <v>7.7393200000000023E-2</v>
      </c>
      <c r="K390" s="3">
        <v>2.9736300000000004E-2</v>
      </c>
      <c r="L390" s="133">
        <v>0</v>
      </c>
      <c r="M390" s="133">
        <v>1.7445800000000001E-2</v>
      </c>
      <c r="N390" s="133">
        <v>9.1700000000000006E-5</v>
      </c>
      <c r="O390" s="133">
        <v>2.3879900000000003E-2</v>
      </c>
      <c r="P390" s="133">
        <v>6.5712100000000037E-2</v>
      </c>
      <c r="Q390" s="134">
        <v>52</v>
      </c>
      <c r="R390" s="134">
        <v>81</v>
      </c>
      <c r="S390" s="122">
        <f t="shared" si="12"/>
        <v>71.428571428571431</v>
      </c>
      <c r="T390" s="122">
        <f t="shared" si="13"/>
        <v>28.571428571428569</v>
      </c>
    </row>
    <row r="391" spans="1:20" x14ac:dyDescent="0.25">
      <c r="A391" s="3">
        <v>2017</v>
      </c>
      <c r="B391" s="41" t="s">
        <v>287</v>
      </c>
      <c r="C391" s="21">
        <v>3525003</v>
      </c>
      <c r="D391" s="4">
        <v>6</v>
      </c>
      <c r="E391" s="6">
        <v>6</v>
      </c>
      <c r="F391" s="39">
        <v>35250036</v>
      </c>
      <c r="G391" s="6">
        <v>2</v>
      </c>
      <c r="H391" s="6">
        <v>31</v>
      </c>
      <c r="I391" s="3">
        <v>3.58751E-2</v>
      </c>
      <c r="J391" s="3">
        <v>2.5371E-3</v>
      </c>
      <c r="K391" s="3">
        <v>3.3338E-2</v>
      </c>
      <c r="L391" s="133">
        <v>0</v>
      </c>
      <c r="M391" s="133">
        <v>0</v>
      </c>
      <c r="N391" s="133">
        <v>1.9604700000000003E-2</v>
      </c>
      <c r="O391" s="133">
        <v>0</v>
      </c>
      <c r="P391" s="133">
        <v>1.6270399999999997E-2</v>
      </c>
      <c r="Q391" s="134">
        <v>1</v>
      </c>
      <c r="R391" s="134">
        <v>73</v>
      </c>
      <c r="S391" s="122">
        <f t="shared" si="12"/>
        <v>6.0606060606060606</v>
      </c>
      <c r="T391" s="122">
        <f t="shared" si="13"/>
        <v>93.939393939393938</v>
      </c>
    </row>
    <row r="392" spans="1:20" x14ac:dyDescent="0.25">
      <c r="A392" s="3">
        <v>2017</v>
      </c>
      <c r="B392" s="41" t="s">
        <v>288</v>
      </c>
      <c r="C392" s="21">
        <v>3525102</v>
      </c>
      <c r="D392" s="4">
        <v>4</v>
      </c>
      <c r="E392" s="6">
        <v>4</v>
      </c>
      <c r="F392" s="39">
        <v>35251024</v>
      </c>
      <c r="G392" s="6">
        <v>28</v>
      </c>
      <c r="H392" s="6">
        <v>53</v>
      </c>
      <c r="I392" s="3">
        <v>0.7083237</v>
      </c>
      <c r="J392" s="3">
        <v>0.52425350000000004</v>
      </c>
      <c r="K392" s="3">
        <v>0.18407020000000002</v>
      </c>
      <c r="L392" s="133">
        <v>9.339320142059869E-2</v>
      </c>
      <c r="M392" s="133">
        <v>4.5588000000000004E-2</v>
      </c>
      <c r="N392" s="133">
        <v>0.47180559999999999</v>
      </c>
      <c r="O392" s="133">
        <v>0.10287160000000002</v>
      </c>
      <c r="P392" s="133">
        <v>8.8058499999999998E-2</v>
      </c>
      <c r="Q392" s="134">
        <v>4</v>
      </c>
      <c r="R392" s="134">
        <v>8</v>
      </c>
      <c r="S392" s="122">
        <f t="shared" si="12"/>
        <v>34.567901234567898</v>
      </c>
      <c r="T392" s="122">
        <f t="shared" si="13"/>
        <v>65.432098765432102</v>
      </c>
    </row>
    <row r="393" spans="1:20" x14ac:dyDescent="0.25">
      <c r="A393" s="3">
        <v>2017</v>
      </c>
      <c r="B393" s="41" t="s">
        <v>289</v>
      </c>
      <c r="C393" s="21">
        <v>3525201</v>
      </c>
      <c r="D393" s="4">
        <v>5</v>
      </c>
      <c r="E393" s="6">
        <v>5</v>
      </c>
      <c r="F393" s="39">
        <v>35252015</v>
      </c>
      <c r="G393" s="6">
        <v>37</v>
      </c>
      <c r="H393" s="6">
        <v>124</v>
      </c>
      <c r="I393" s="3">
        <v>0.21376030000000001</v>
      </c>
      <c r="J393" s="3">
        <v>0.18290050000000002</v>
      </c>
      <c r="K393" s="3">
        <v>3.0859799999999993E-2</v>
      </c>
      <c r="L393" s="133">
        <v>0</v>
      </c>
      <c r="M393" s="133">
        <v>5.0055600000000006E-2</v>
      </c>
      <c r="N393" s="133">
        <v>1.8825899999999993E-2</v>
      </c>
      <c r="O393" s="133">
        <v>9.4363399999999931E-2</v>
      </c>
      <c r="P393" s="133">
        <v>5.0515400000000023E-2</v>
      </c>
      <c r="Q393" s="134">
        <v>42</v>
      </c>
      <c r="R393" s="134">
        <v>52</v>
      </c>
      <c r="S393" s="122">
        <f t="shared" si="12"/>
        <v>22.981366459627328</v>
      </c>
      <c r="T393" s="122">
        <f t="shared" si="13"/>
        <v>77.018633540372676</v>
      </c>
    </row>
    <row r="394" spans="1:20" x14ac:dyDescent="0.25">
      <c r="A394" s="3">
        <v>2017</v>
      </c>
      <c r="B394" s="41" t="s">
        <v>290</v>
      </c>
      <c r="C394" s="21">
        <v>3525300</v>
      </c>
      <c r="D394" s="4">
        <v>13</v>
      </c>
      <c r="E394" s="6">
        <v>13</v>
      </c>
      <c r="F394" s="39">
        <v>352530013</v>
      </c>
      <c r="G394" s="6">
        <v>52</v>
      </c>
      <c r="H394" s="6">
        <v>109</v>
      </c>
      <c r="I394" s="3">
        <v>0.73497939999999973</v>
      </c>
      <c r="J394" s="3">
        <v>0.45241719999999991</v>
      </c>
      <c r="K394" s="3">
        <v>0.28256219999999982</v>
      </c>
      <c r="L394" s="133">
        <v>0</v>
      </c>
      <c r="M394" s="133">
        <v>0.36175920000000006</v>
      </c>
      <c r="N394" s="133">
        <v>0.24498750000000002</v>
      </c>
      <c r="O394" s="133">
        <v>9.5237400000000014E-2</v>
      </c>
      <c r="P394" s="133">
        <v>3.2995299999999991E-2</v>
      </c>
      <c r="Q394" s="134">
        <v>7</v>
      </c>
      <c r="R394" s="134">
        <v>9</v>
      </c>
      <c r="S394" s="122">
        <f t="shared" si="12"/>
        <v>32.298136645962735</v>
      </c>
      <c r="T394" s="122">
        <f t="shared" si="13"/>
        <v>67.701863354037258</v>
      </c>
    </row>
    <row r="395" spans="1:20" x14ac:dyDescent="0.25">
      <c r="A395" s="3">
        <v>2017</v>
      </c>
      <c r="B395" s="41" t="s">
        <v>291</v>
      </c>
      <c r="C395" s="21">
        <v>3525409</v>
      </c>
      <c r="D395" s="4">
        <v>8</v>
      </c>
      <c r="E395" s="6">
        <v>8</v>
      </c>
      <c r="F395" s="39">
        <v>35254098</v>
      </c>
      <c r="G395" s="6">
        <v>26</v>
      </c>
      <c r="H395" s="6">
        <v>13</v>
      </c>
      <c r="I395" s="3">
        <v>0.36120409999999992</v>
      </c>
      <c r="J395" s="3">
        <v>0.31880279999999994</v>
      </c>
      <c r="K395" s="3">
        <v>4.2401299999999996E-2</v>
      </c>
      <c r="L395" s="133">
        <v>0</v>
      </c>
      <c r="M395" s="133">
        <v>8.1574000000000004E-3</v>
      </c>
      <c r="N395" s="133">
        <v>9.2592599999999997E-2</v>
      </c>
      <c r="O395" s="133">
        <v>0.26003910000000002</v>
      </c>
      <c r="P395" s="133">
        <v>4.15E-4</v>
      </c>
      <c r="Q395" s="134">
        <v>15</v>
      </c>
      <c r="R395" s="134">
        <v>3</v>
      </c>
      <c r="S395" s="122">
        <f t="shared" si="12"/>
        <v>66.666666666666657</v>
      </c>
      <c r="T395" s="122">
        <f t="shared" si="13"/>
        <v>33.333333333333329</v>
      </c>
    </row>
    <row r="396" spans="1:20" x14ac:dyDescent="0.25">
      <c r="A396" s="3">
        <v>2017</v>
      </c>
      <c r="B396" s="41" t="s">
        <v>292</v>
      </c>
      <c r="C396" s="21">
        <v>3525508</v>
      </c>
      <c r="D396" s="4">
        <v>5</v>
      </c>
      <c r="E396" s="6">
        <v>5</v>
      </c>
      <c r="F396" s="39">
        <v>35255085</v>
      </c>
      <c r="G396" s="6">
        <v>42</v>
      </c>
      <c r="H396" s="6">
        <v>48</v>
      </c>
      <c r="I396" s="3">
        <v>0.21585159999999998</v>
      </c>
      <c r="J396" s="3">
        <v>0.19973879999999997</v>
      </c>
      <c r="K396" s="3">
        <v>1.6112800000000007E-2</v>
      </c>
      <c r="L396" s="133">
        <v>0</v>
      </c>
      <c r="M396" s="133">
        <v>6.50834E-2</v>
      </c>
      <c r="N396" s="133">
        <v>6.4609999999999993E-4</v>
      </c>
      <c r="O396" s="133">
        <v>0.12030499999999998</v>
      </c>
      <c r="P396" s="133">
        <v>2.9817100000000006E-2</v>
      </c>
      <c r="Q396" s="134">
        <v>56</v>
      </c>
      <c r="R396" s="134">
        <v>39</v>
      </c>
      <c r="S396" s="122">
        <f t="shared" si="12"/>
        <v>46.666666666666664</v>
      </c>
      <c r="T396" s="122">
        <f t="shared" si="13"/>
        <v>53.333333333333336</v>
      </c>
    </row>
    <row r="397" spans="1:20" x14ac:dyDescent="0.25">
      <c r="A397" s="3">
        <v>2017</v>
      </c>
      <c r="B397" s="41" t="s">
        <v>293</v>
      </c>
      <c r="C397" s="21">
        <v>3525607</v>
      </c>
      <c r="D397" s="4">
        <v>17</v>
      </c>
      <c r="E397" s="6">
        <v>17</v>
      </c>
      <c r="F397" s="39">
        <v>352560717</v>
      </c>
      <c r="G397" s="6">
        <v>1</v>
      </c>
      <c r="H397" s="6">
        <v>10</v>
      </c>
      <c r="I397" s="3">
        <v>3.4985999999999989E-2</v>
      </c>
      <c r="J397" s="3">
        <v>1.0999999999999999E-2</v>
      </c>
      <c r="K397" s="3">
        <v>2.3985999999999993E-2</v>
      </c>
      <c r="L397" s="133">
        <v>0</v>
      </c>
      <c r="M397" s="133">
        <v>2.3512199999999997E-2</v>
      </c>
      <c r="N397" s="133">
        <v>1.404E-4</v>
      </c>
      <c r="O397" s="133">
        <v>1.11667E-2</v>
      </c>
      <c r="P397" s="133">
        <v>1.6670000000000001E-4</v>
      </c>
      <c r="Q397" s="134">
        <v>0</v>
      </c>
      <c r="R397" s="134">
        <v>3</v>
      </c>
      <c r="S397" s="122">
        <f t="shared" si="12"/>
        <v>9.0909090909090917</v>
      </c>
      <c r="T397" s="122">
        <f t="shared" si="13"/>
        <v>90.909090909090907</v>
      </c>
    </row>
    <row r="398" spans="1:20" x14ac:dyDescent="0.25">
      <c r="A398" s="3">
        <v>2017</v>
      </c>
      <c r="B398" s="41" t="s">
        <v>293</v>
      </c>
      <c r="C398" s="21">
        <v>3525607</v>
      </c>
      <c r="D398" s="4">
        <v>17</v>
      </c>
      <c r="E398" s="6">
        <v>21</v>
      </c>
      <c r="F398" s="39">
        <v>352560721</v>
      </c>
      <c r="G398" s="6">
        <v>3</v>
      </c>
      <c r="H398" s="6">
        <v>1</v>
      </c>
      <c r="I398" s="3">
        <v>7.5424600000000008E-2</v>
      </c>
      <c r="J398" s="3">
        <v>7.5254500000000002E-2</v>
      </c>
      <c r="K398" s="3">
        <v>1.7009999999999999E-4</v>
      </c>
      <c r="L398" s="133">
        <v>0</v>
      </c>
      <c r="M398" s="133">
        <v>0</v>
      </c>
      <c r="N398" s="133">
        <v>0</v>
      </c>
      <c r="O398" s="133">
        <v>7.5424600000000008E-2</v>
      </c>
      <c r="P398" s="133">
        <v>0</v>
      </c>
      <c r="Q398" s="134">
        <v>0</v>
      </c>
      <c r="R398" s="134">
        <v>1</v>
      </c>
      <c r="S398" s="122">
        <f t="shared" si="12"/>
        <v>75</v>
      </c>
      <c r="T398" s="122">
        <f t="shared" si="13"/>
        <v>25</v>
      </c>
    </row>
    <row r="399" spans="1:20" x14ac:dyDescent="0.25">
      <c r="A399" s="3">
        <v>2017</v>
      </c>
      <c r="B399" s="41" t="s">
        <v>294</v>
      </c>
      <c r="C399" s="21">
        <v>3525706</v>
      </c>
      <c r="D399" s="4">
        <v>19</v>
      </c>
      <c r="E399" s="6">
        <v>19</v>
      </c>
      <c r="F399" s="39">
        <v>352570619</v>
      </c>
      <c r="G399" s="6">
        <v>10</v>
      </c>
      <c r="H399" s="6">
        <v>57</v>
      </c>
      <c r="I399" s="3">
        <v>0.30189659999999996</v>
      </c>
      <c r="J399" s="3">
        <v>0.17228159999999998</v>
      </c>
      <c r="K399" s="3">
        <v>0.12961499999999998</v>
      </c>
      <c r="L399" s="133">
        <v>0</v>
      </c>
      <c r="M399" s="133">
        <v>0</v>
      </c>
      <c r="N399" s="133">
        <v>0.13345610000000002</v>
      </c>
      <c r="O399" s="133">
        <v>8.5622599999999993E-2</v>
      </c>
      <c r="P399" s="133">
        <v>8.28179E-2</v>
      </c>
      <c r="Q399" s="134">
        <v>11</v>
      </c>
      <c r="R399" s="134">
        <v>12</v>
      </c>
      <c r="S399" s="122">
        <f t="shared" si="12"/>
        <v>14.925373134328357</v>
      </c>
      <c r="T399" s="122">
        <f t="shared" si="13"/>
        <v>85.074626865671647</v>
      </c>
    </row>
    <row r="400" spans="1:20" x14ac:dyDescent="0.25">
      <c r="A400" s="3">
        <v>2017</v>
      </c>
      <c r="B400" s="41" t="s">
        <v>294</v>
      </c>
      <c r="C400" s="21">
        <v>3525706</v>
      </c>
      <c r="D400" s="4">
        <v>19</v>
      </c>
      <c r="E400" s="6">
        <v>16</v>
      </c>
      <c r="F400" s="39">
        <v>352570616</v>
      </c>
      <c r="G400" s="6">
        <v>1</v>
      </c>
      <c r="H400" s="6">
        <v>1</v>
      </c>
      <c r="I400" s="3">
        <v>9.0299999999999999E-5</v>
      </c>
      <c r="J400" s="3">
        <v>3.4700000000000003E-5</v>
      </c>
      <c r="K400" s="3">
        <v>5.5600000000000003E-5</v>
      </c>
      <c r="L400" s="133">
        <v>0</v>
      </c>
      <c r="M400" s="133">
        <v>0</v>
      </c>
      <c r="N400" s="133">
        <v>0</v>
      </c>
      <c r="O400" s="133">
        <v>0</v>
      </c>
      <c r="P400" s="133">
        <v>9.0299999999999999E-5</v>
      </c>
      <c r="Q400" s="134">
        <v>0</v>
      </c>
      <c r="R400" s="134">
        <v>0</v>
      </c>
      <c r="S400" s="122">
        <f t="shared" si="12"/>
        <v>50</v>
      </c>
      <c r="T400" s="122">
        <f t="shared" si="13"/>
        <v>50</v>
      </c>
    </row>
    <row r="401" spans="1:20" x14ac:dyDescent="0.25">
      <c r="A401" s="3">
        <v>2017</v>
      </c>
      <c r="B401" s="41" t="s">
        <v>295</v>
      </c>
      <c r="C401" s="21">
        <v>3525805</v>
      </c>
      <c r="D401" s="4">
        <v>20</v>
      </c>
      <c r="E401" s="6">
        <v>20</v>
      </c>
      <c r="F401" s="39">
        <v>352580520</v>
      </c>
      <c r="G401" s="6">
        <v>1</v>
      </c>
      <c r="H401" s="6">
        <v>3</v>
      </c>
      <c r="I401" s="3">
        <v>1.48457E-2</v>
      </c>
      <c r="J401" s="3">
        <v>1.0416699999999999E-2</v>
      </c>
      <c r="K401" s="3">
        <v>4.4289999999999998E-3</v>
      </c>
      <c r="L401" s="133">
        <v>0</v>
      </c>
      <c r="M401" s="133">
        <v>0</v>
      </c>
      <c r="N401" s="133">
        <v>0</v>
      </c>
      <c r="O401" s="133">
        <v>1.4799399999999999E-2</v>
      </c>
      <c r="P401" s="133">
        <v>4.6300000000000001E-5</v>
      </c>
      <c r="Q401" s="134">
        <v>0</v>
      </c>
      <c r="R401" s="134">
        <v>4</v>
      </c>
      <c r="S401" s="122">
        <f t="shared" si="12"/>
        <v>25</v>
      </c>
      <c r="T401" s="122">
        <f t="shared" si="13"/>
        <v>75</v>
      </c>
    </row>
    <row r="402" spans="1:20" x14ac:dyDescent="0.25">
      <c r="A402" s="3">
        <v>2017</v>
      </c>
      <c r="B402" s="41" t="s">
        <v>296</v>
      </c>
      <c r="C402" s="21">
        <v>3525854</v>
      </c>
      <c r="D402" s="4">
        <v>10</v>
      </c>
      <c r="E402" s="6">
        <v>10</v>
      </c>
      <c r="F402" s="39">
        <v>352585410</v>
      </c>
      <c r="G402" s="6">
        <v>3</v>
      </c>
      <c r="H402" s="6">
        <v>15</v>
      </c>
      <c r="I402" s="3">
        <v>1.6946800000000005E-2</v>
      </c>
      <c r="J402" s="3">
        <v>5.8796999999999999E-3</v>
      </c>
      <c r="K402" s="3">
        <v>1.1067100000000003E-2</v>
      </c>
      <c r="L402" s="133">
        <v>0</v>
      </c>
      <c r="M402" s="133">
        <v>4.45E-3</v>
      </c>
      <c r="N402" s="133">
        <v>1.1356700000000001E-2</v>
      </c>
      <c r="O402" s="133">
        <v>2.7779999999999998E-4</v>
      </c>
      <c r="P402" s="133">
        <v>8.6230000000000009E-4</v>
      </c>
      <c r="Q402" s="134">
        <v>5</v>
      </c>
      <c r="R402" s="134">
        <v>8</v>
      </c>
      <c r="S402" s="122">
        <f t="shared" si="12"/>
        <v>16.666666666666664</v>
      </c>
      <c r="T402" s="122">
        <f t="shared" si="13"/>
        <v>83.333333333333343</v>
      </c>
    </row>
    <row r="403" spans="1:20" x14ac:dyDescent="0.25">
      <c r="A403" s="3">
        <v>2017</v>
      </c>
      <c r="B403" s="41" t="s">
        <v>297</v>
      </c>
      <c r="C403" s="21">
        <v>3525904</v>
      </c>
      <c r="D403" s="4">
        <v>5</v>
      </c>
      <c r="E403" s="6">
        <v>5</v>
      </c>
      <c r="F403" s="39">
        <v>35259045</v>
      </c>
      <c r="G403" s="6">
        <v>43</v>
      </c>
      <c r="H403" s="6">
        <v>352</v>
      </c>
      <c r="I403" s="3">
        <v>2.6399433999999999</v>
      </c>
      <c r="J403" s="3">
        <v>2.2055412000000008</v>
      </c>
      <c r="K403" s="3">
        <v>0.43440219999999918</v>
      </c>
      <c r="L403" s="133">
        <v>0</v>
      </c>
      <c r="M403" s="133">
        <v>2.0130648</v>
      </c>
      <c r="N403" s="133">
        <v>0.40441969999999944</v>
      </c>
      <c r="O403" s="133">
        <v>2.6088E-2</v>
      </c>
      <c r="P403" s="133">
        <v>0.19637089999999985</v>
      </c>
      <c r="Q403" s="134">
        <v>77</v>
      </c>
      <c r="R403" s="134">
        <v>593</v>
      </c>
      <c r="S403" s="122">
        <f t="shared" si="12"/>
        <v>10.886075949367088</v>
      </c>
      <c r="T403" s="122">
        <f t="shared" si="13"/>
        <v>89.113924050632903</v>
      </c>
    </row>
    <row r="404" spans="1:20" x14ac:dyDescent="0.25">
      <c r="A404" s="3">
        <v>2017</v>
      </c>
      <c r="B404" s="41" t="s">
        <v>297</v>
      </c>
      <c r="C404" s="21">
        <v>3525904</v>
      </c>
      <c r="D404" s="4">
        <v>5</v>
      </c>
      <c r="E404" s="6">
        <v>10</v>
      </c>
      <c r="F404" s="39">
        <v>352590410</v>
      </c>
      <c r="G404" s="6">
        <v>0</v>
      </c>
      <c r="H404" s="6">
        <v>0</v>
      </c>
      <c r="I404" s="3">
        <v>0</v>
      </c>
      <c r="J404" s="3">
        <v>0</v>
      </c>
      <c r="K404" s="3">
        <v>0</v>
      </c>
      <c r="L404" s="133">
        <v>0</v>
      </c>
      <c r="M404" s="133">
        <v>0</v>
      </c>
      <c r="N404" s="133">
        <v>0</v>
      </c>
      <c r="O404" s="133">
        <v>0</v>
      </c>
      <c r="P404" s="133">
        <v>0</v>
      </c>
      <c r="Q404" s="134">
        <v>0</v>
      </c>
      <c r="R404" s="134">
        <v>0</v>
      </c>
      <c r="S404" s="122">
        <f t="shared" si="12"/>
        <v>0</v>
      </c>
      <c r="T404" s="122">
        <f t="shared" si="13"/>
        <v>0</v>
      </c>
    </row>
    <row r="405" spans="1:20" x14ac:dyDescent="0.25">
      <c r="A405" s="3">
        <v>2017</v>
      </c>
      <c r="B405" s="41" t="s">
        <v>298</v>
      </c>
      <c r="C405" s="21">
        <v>3526001</v>
      </c>
      <c r="D405" s="4">
        <v>21</v>
      </c>
      <c r="E405" s="6">
        <v>21</v>
      </c>
      <c r="F405" s="39">
        <v>352600121</v>
      </c>
      <c r="G405" s="6">
        <v>4</v>
      </c>
      <c r="H405" s="6">
        <v>11</v>
      </c>
      <c r="I405" s="3">
        <v>9.4489099999999993E-2</v>
      </c>
      <c r="J405" s="3">
        <v>7.0740599999999987E-2</v>
      </c>
      <c r="K405" s="3">
        <v>2.3748500000000006E-2</v>
      </c>
      <c r="L405" s="133">
        <v>0</v>
      </c>
      <c r="M405" s="133">
        <v>0</v>
      </c>
      <c r="N405" s="133">
        <v>5.58342E-2</v>
      </c>
      <c r="O405" s="133">
        <v>3.8029899999999998E-2</v>
      </c>
      <c r="P405" s="133">
        <v>6.2500000000000001E-4</v>
      </c>
      <c r="Q405" s="134">
        <v>2</v>
      </c>
      <c r="R405" s="134">
        <v>1</v>
      </c>
      <c r="S405" s="122">
        <f t="shared" si="12"/>
        <v>26.666666666666668</v>
      </c>
      <c r="T405" s="122">
        <f t="shared" si="13"/>
        <v>73.333333333333329</v>
      </c>
    </row>
    <row r="406" spans="1:20" x14ac:dyDescent="0.25">
      <c r="A406" s="3">
        <v>2017</v>
      </c>
      <c r="B406" s="41" t="s">
        <v>298</v>
      </c>
      <c r="C406" s="21">
        <v>3526001</v>
      </c>
      <c r="D406" s="4">
        <v>21</v>
      </c>
      <c r="E406" s="6">
        <v>20</v>
      </c>
      <c r="F406" s="39">
        <v>352600120</v>
      </c>
      <c r="G406" s="6">
        <v>4</v>
      </c>
      <c r="H406" s="6">
        <v>32</v>
      </c>
      <c r="I406" s="3">
        <v>0.24934939999999994</v>
      </c>
      <c r="J406" s="3">
        <v>0.17410490000000001</v>
      </c>
      <c r="K406" s="3">
        <v>7.5244499999999936E-2</v>
      </c>
      <c r="L406" s="133">
        <v>0</v>
      </c>
      <c r="M406" s="133">
        <v>0</v>
      </c>
      <c r="N406" s="133">
        <v>0.16029689999999999</v>
      </c>
      <c r="O406" s="133">
        <v>8.6118500000000014E-2</v>
      </c>
      <c r="P406" s="133">
        <v>2.934E-3</v>
      </c>
      <c r="Q406" s="134">
        <v>0</v>
      </c>
      <c r="R406" s="134">
        <v>1</v>
      </c>
      <c r="S406" s="122">
        <f t="shared" si="12"/>
        <v>11.111111111111111</v>
      </c>
      <c r="T406" s="122">
        <f t="shared" si="13"/>
        <v>88.888888888888886</v>
      </c>
    </row>
    <row r="407" spans="1:20" x14ac:dyDescent="0.25">
      <c r="A407" s="3">
        <v>2017</v>
      </c>
      <c r="B407" s="41" t="s">
        <v>299</v>
      </c>
      <c r="C407" s="21">
        <v>3526100</v>
      </c>
      <c r="D407" s="4">
        <v>11</v>
      </c>
      <c r="E407" s="6">
        <v>11</v>
      </c>
      <c r="F407" s="39">
        <v>352610011</v>
      </c>
      <c r="G407" s="6">
        <v>80</v>
      </c>
      <c r="H407" s="6">
        <v>17</v>
      </c>
      <c r="I407" s="3">
        <v>0.20977320000000002</v>
      </c>
      <c r="J407" s="3">
        <v>0.20460530000000002</v>
      </c>
      <c r="K407" s="3">
        <v>5.1679000000000004E-3</v>
      </c>
      <c r="L407" s="133">
        <v>0</v>
      </c>
      <c r="M407" s="133">
        <v>3.2841700000000008E-2</v>
      </c>
      <c r="N407" s="133">
        <v>1.4312000000000001E-3</v>
      </c>
      <c r="O407" s="133">
        <v>0.11724999999999998</v>
      </c>
      <c r="P407" s="133">
        <v>5.8250300000000019E-2</v>
      </c>
      <c r="Q407" s="134">
        <v>124</v>
      </c>
      <c r="R407" s="134">
        <v>16</v>
      </c>
      <c r="S407" s="122">
        <f t="shared" si="12"/>
        <v>82.474226804123703</v>
      </c>
      <c r="T407" s="122">
        <f t="shared" si="13"/>
        <v>17.525773195876287</v>
      </c>
    </row>
    <row r="408" spans="1:20" x14ac:dyDescent="0.25">
      <c r="A408" s="3">
        <v>2017</v>
      </c>
      <c r="B408" s="41" t="s">
        <v>300</v>
      </c>
      <c r="C408" s="21">
        <v>3526209</v>
      </c>
      <c r="D408" s="4">
        <v>11</v>
      </c>
      <c r="E408" s="6">
        <v>11</v>
      </c>
      <c r="F408" s="39">
        <v>352620911</v>
      </c>
      <c r="G408" s="6">
        <v>12</v>
      </c>
      <c r="H408" s="6">
        <v>37</v>
      </c>
      <c r="I408" s="3">
        <v>7.2446799999999992E-2</v>
      </c>
      <c r="J408" s="3">
        <v>6.1674899999999984E-2</v>
      </c>
      <c r="K408" s="3">
        <v>1.0771900000000003E-2</v>
      </c>
      <c r="L408" s="133">
        <v>0</v>
      </c>
      <c r="M408" s="133">
        <v>5.3139600000000002E-2</v>
      </c>
      <c r="N408" s="133">
        <v>2.3260000000000002E-4</v>
      </c>
      <c r="O408" s="133">
        <v>1.5857199999999998E-2</v>
      </c>
      <c r="P408" s="133">
        <v>3.2174E-3</v>
      </c>
      <c r="Q408" s="134">
        <v>38</v>
      </c>
      <c r="R408" s="134">
        <v>57</v>
      </c>
      <c r="S408" s="122">
        <f t="shared" si="12"/>
        <v>24.489795918367346</v>
      </c>
      <c r="T408" s="122">
        <f t="shared" si="13"/>
        <v>75.510204081632651</v>
      </c>
    </row>
    <row r="409" spans="1:20" x14ac:dyDescent="0.25">
      <c r="A409" s="3">
        <v>2017</v>
      </c>
      <c r="B409" s="41" t="s">
        <v>300</v>
      </c>
      <c r="C409" s="21">
        <v>3526209</v>
      </c>
      <c r="D409" s="4">
        <v>11</v>
      </c>
      <c r="E409" s="6">
        <v>6</v>
      </c>
      <c r="F409" s="39">
        <v>35262096</v>
      </c>
      <c r="G409" s="6">
        <v>0</v>
      </c>
      <c r="H409" s="6">
        <v>1</v>
      </c>
      <c r="I409" s="3">
        <v>3.4700000000000003E-5</v>
      </c>
      <c r="J409" s="3">
        <v>0</v>
      </c>
      <c r="K409" s="3">
        <v>3.4700000000000003E-5</v>
      </c>
      <c r="L409" s="133">
        <v>0</v>
      </c>
      <c r="M409" s="133">
        <v>0</v>
      </c>
      <c r="N409" s="133">
        <v>0</v>
      </c>
      <c r="O409" s="133">
        <v>0</v>
      </c>
      <c r="P409" s="133">
        <v>3.4700000000000003E-5</v>
      </c>
      <c r="Q409" s="134">
        <v>0</v>
      </c>
      <c r="R409" s="134">
        <v>0</v>
      </c>
      <c r="S409" s="122">
        <f t="shared" si="12"/>
        <v>0</v>
      </c>
      <c r="T409" s="122">
        <f t="shared" si="13"/>
        <v>100</v>
      </c>
    </row>
    <row r="410" spans="1:20" x14ac:dyDescent="0.25">
      <c r="A410" s="3">
        <v>2017</v>
      </c>
      <c r="B410" s="41" t="s">
        <v>301</v>
      </c>
      <c r="C410" s="21">
        <v>3526308</v>
      </c>
      <c r="D410" s="4">
        <v>2</v>
      </c>
      <c r="E410" s="6">
        <v>2</v>
      </c>
      <c r="F410" s="39">
        <v>35263082</v>
      </c>
      <c r="G410" s="6">
        <v>11</v>
      </c>
      <c r="H410" s="6">
        <v>1</v>
      </c>
      <c r="I410" s="3">
        <v>4.3267200000000006E-2</v>
      </c>
      <c r="J410" s="3">
        <v>4.3266300000000008E-2</v>
      </c>
      <c r="K410" s="3">
        <v>8.9999999999999996E-7</v>
      </c>
      <c r="L410" s="133">
        <v>9.3302891933028931E-3</v>
      </c>
      <c r="M410" s="133">
        <v>1.6E-2</v>
      </c>
      <c r="N410" s="133">
        <v>4.6300000000000001E-5</v>
      </c>
      <c r="O410" s="133">
        <v>2.6942199999999999E-2</v>
      </c>
      <c r="P410" s="133">
        <v>2.787E-4</v>
      </c>
      <c r="Q410" s="134">
        <v>11</v>
      </c>
      <c r="R410" s="134">
        <v>2</v>
      </c>
      <c r="S410" s="122">
        <f t="shared" si="12"/>
        <v>91.666666666666657</v>
      </c>
      <c r="T410" s="122">
        <f t="shared" si="13"/>
        <v>8.3333333333333321</v>
      </c>
    </row>
    <row r="411" spans="1:20" x14ac:dyDescent="0.25">
      <c r="A411" s="3">
        <v>2017</v>
      </c>
      <c r="B411" s="41" t="s">
        <v>302</v>
      </c>
      <c r="C411" s="21">
        <v>3526407</v>
      </c>
      <c r="D411" s="4">
        <v>10</v>
      </c>
      <c r="E411" s="6">
        <v>10</v>
      </c>
      <c r="F411" s="39">
        <v>352640710</v>
      </c>
      <c r="G411" s="6">
        <v>10</v>
      </c>
      <c r="H411" s="6">
        <v>19</v>
      </c>
      <c r="I411" s="3">
        <v>0.22192709999999996</v>
      </c>
      <c r="J411" s="3">
        <v>0.21410139999999997</v>
      </c>
      <c r="K411" s="3">
        <v>7.8256999999999997E-3</v>
      </c>
      <c r="L411" s="133">
        <v>0</v>
      </c>
      <c r="M411" s="133">
        <v>0.1100139</v>
      </c>
      <c r="N411" s="133">
        <v>0.10245139999999998</v>
      </c>
      <c r="O411" s="133">
        <v>4.5605999999999997E-3</v>
      </c>
      <c r="P411" s="133">
        <v>4.9011999999999997E-3</v>
      </c>
      <c r="Q411" s="134">
        <v>9</v>
      </c>
      <c r="R411" s="134">
        <v>25</v>
      </c>
      <c r="S411" s="122">
        <f t="shared" si="12"/>
        <v>34.482758620689658</v>
      </c>
      <c r="T411" s="122">
        <f t="shared" si="13"/>
        <v>65.517241379310349</v>
      </c>
    </row>
    <row r="412" spans="1:20" x14ac:dyDescent="0.25">
      <c r="A412" s="3">
        <v>2017</v>
      </c>
      <c r="B412" s="41" t="s">
        <v>303</v>
      </c>
      <c r="C412" s="21">
        <v>3526506</v>
      </c>
      <c r="D412" s="4">
        <v>19</v>
      </c>
      <c r="E412" s="6">
        <v>19</v>
      </c>
      <c r="F412" s="39">
        <v>352650619</v>
      </c>
      <c r="G412" s="6">
        <v>0</v>
      </c>
      <c r="H412" s="6">
        <v>1</v>
      </c>
      <c r="I412" s="3">
        <v>5.2099999999999999E-5</v>
      </c>
      <c r="J412" s="3">
        <v>0</v>
      </c>
      <c r="K412" s="3">
        <v>5.2099999999999999E-5</v>
      </c>
      <c r="L412" s="133">
        <v>0</v>
      </c>
      <c r="M412" s="133">
        <v>0</v>
      </c>
      <c r="N412" s="133">
        <v>0</v>
      </c>
      <c r="O412" s="133">
        <v>0</v>
      </c>
      <c r="P412" s="133">
        <v>5.2099999999999999E-5</v>
      </c>
      <c r="Q412" s="134">
        <v>0</v>
      </c>
      <c r="R412" s="134">
        <v>1</v>
      </c>
      <c r="S412" s="122">
        <f t="shared" si="12"/>
        <v>0</v>
      </c>
      <c r="T412" s="122">
        <f t="shared" si="13"/>
        <v>100</v>
      </c>
    </row>
    <row r="413" spans="1:20" x14ac:dyDescent="0.25">
      <c r="A413" s="3">
        <v>2017</v>
      </c>
      <c r="B413" s="41" t="s">
        <v>303</v>
      </c>
      <c r="C413" s="21">
        <v>3526506</v>
      </c>
      <c r="D413" s="4">
        <v>19</v>
      </c>
      <c r="E413" s="6">
        <v>20</v>
      </c>
      <c r="F413" s="39">
        <v>352650620</v>
      </c>
      <c r="G413" s="6">
        <v>0</v>
      </c>
      <c r="H413" s="6">
        <v>3</v>
      </c>
      <c r="I413" s="3">
        <v>1.0506900000000001E-2</v>
      </c>
      <c r="J413" s="3">
        <v>0</v>
      </c>
      <c r="K413" s="3">
        <v>1.0506900000000001E-2</v>
      </c>
      <c r="L413" s="133">
        <v>0</v>
      </c>
      <c r="M413" s="133">
        <v>5.6480999999999996E-3</v>
      </c>
      <c r="N413" s="133">
        <v>0</v>
      </c>
      <c r="O413" s="133">
        <v>0</v>
      </c>
      <c r="P413" s="133">
        <v>4.8587999999999999E-3</v>
      </c>
      <c r="Q413" s="134">
        <v>0</v>
      </c>
      <c r="R413" s="134">
        <v>3</v>
      </c>
      <c r="S413" s="122">
        <f t="shared" si="12"/>
        <v>0</v>
      </c>
      <c r="T413" s="122">
        <f t="shared" si="13"/>
        <v>100</v>
      </c>
    </row>
    <row r="414" spans="1:20" x14ac:dyDescent="0.25">
      <c r="A414" s="3">
        <v>2017</v>
      </c>
      <c r="B414" s="41" t="s">
        <v>304</v>
      </c>
      <c r="C414" s="21">
        <v>3526605</v>
      </c>
      <c r="D414" s="4">
        <v>2</v>
      </c>
      <c r="E414" s="6">
        <v>2</v>
      </c>
      <c r="F414" s="39">
        <v>35266052</v>
      </c>
      <c r="G414" s="6">
        <v>19</v>
      </c>
      <c r="H414" s="6">
        <v>4</v>
      </c>
      <c r="I414" s="3">
        <v>4.6531999999999983E-2</v>
      </c>
      <c r="J414" s="3">
        <v>4.5827199999999985E-2</v>
      </c>
      <c r="K414" s="3">
        <v>7.048E-4</v>
      </c>
      <c r="L414" s="133">
        <v>0</v>
      </c>
      <c r="M414" s="133">
        <v>1.8749999999999999E-2</v>
      </c>
      <c r="N414" s="133">
        <v>5.7175999999999998E-3</v>
      </c>
      <c r="O414" s="133">
        <v>1.4154400000000001E-2</v>
      </c>
      <c r="P414" s="133">
        <v>7.9100000000000004E-3</v>
      </c>
      <c r="Q414" s="134">
        <v>26</v>
      </c>
      <c r="R414" s="134">
        <v>25</v>
      </c>
      <c r="S414" s="122">
        <f t="shared" si="12"/>
        <v>82.608695652173907</v>
      </c>
      <c r="T414" s="122">
        <f t="shared" si="13"/>
        <v>17.391304347826086</v>
      </c>
    </row>
    <row r="415" spans="1:20" x14ac:dyDescent="0.25">
      <c r="A415" s="3">
        <v>2017</v>
      </c>
      <c r="B415" s="41" t="s">
        <v>305</v>
      </c>
      <c r="C415" s="21">
        <v>3526704</v>
      </c>
      <c r="D415" s="4">
        <v>9</v>
      </c>
      <c r="E415" s="6">
        <v>9</v>
      </c>
      <c r="F415" s="39">
        <v>35267049</v>
      </c>
      <c r="G415" s="6">
        <v>46</v>
      </c>
      <c r="H415" s="6">
        <v>58</v>
      </c>
      <c r="I415" s="3">
        <v>0.2527550999999999</v>
      </c>
      <c r="J415" s="3">
        <v>0.2270137999999999</v>
      </c>
      <c r="K415" s="3">
        <v>2.5741299999999991E-2</v>
      </c>
      <c r="L415" s="133">
        <v>0.67916539827498745</v>
      </c>
      <c r="M415" s="133">
        <v>0</v>
      </c>
      <c r="N415" s="133">
        <v>1.7198999999999999E-2</v>
      </c>
      <c r="O415" s="133">
        <v>0.22797619999999991</v>
      </c>
      <c r="P415" s="133">
        <v>7.5798999999999988E-3</v>
      </c>
      <c r="Q415" s="134">
        <v>20</v>
      </c>
      <c r="R415" s="134">
        <v>60</v>
      </c>
      <c r="S415" s="122">
        <f t="shared" si="12"/>
        <v>44.230769230769226</v>
      </c>
      <c r="T415" s="122">
        <f t="shared" si="13"/>
        <v>55.769230769230774</v>
      </c>
    </row>
    <row r="416" spans="1:20" x14ac:dyDescent="0.25">
      <c r="A416" s="3">
        <v>2017</v>
      </c>
      <c r="B416" s="41" t="s">
        <v>306</v>
      </c>
      <c r="C416" s="21">
        <v>3526803</v>
      </c>
      <c r="D416" s="4">
        <v>13</v>
      </c>
      <c r="E416" s="6">
        <v>13</v>
      </c>
      <c r="F416" s="39">
        <v>352680313</v>
      </c>
      <c r="G416" s="6">
        <v>10</v>
      </c>
      <c r="H416" s="6">
        <v>71</v>
      </c>
      <c r="I416" s="3">
        <v>0.73105540000000013</v>
      </c>
      <c r="J416" s="3">
        <v>0.38846640000000005</v>
      </c>
      <c r="K416" s="3">
        <v>0.34258900000000009</v>
      </c>
      <c r="L416" s="133">
        <v>0</v>
      </c>
      <c r="M416" s="133">
        <v>0.1235994</v>
      </c>
      <c r="N416" s="133">
        <v>0.59869790000000001</v>
      </c>
      <c r="O416" s="133">
        <v>1.1157999999999999E-3</v>
      </c>
      <c r="P416" s="133">
        <v>7.6422999999999986E-3</v>
      </c>
      <c r="Q416" s="134">
        <v>15</v>
      </c>
      <c r="R416" s="134">
        <v>17</v>
      </c>
      <c r="S416" s="122">
        <f t="shared" si="12"/>
        <v>12.345679012345679</v>
      </c>
      <c r="T416" s="122">
        <f t="shared" si="13"/>
        <v>87.654320987654316</v>
      </c>
    </row>
    <row r="417" spans="1:20" x14ac:dyDescent="0.25">
      <c r="A417" s="3">
        <v>2017</v>
      </c>
      <c r="B417" s="41" t="s">
        <v>306</v>
      </c>
      <c r="C417" s="21">
        <v>3526803</v>
      </c>
      <c r="D417" s="4">
        <v>13</v>
      </c>
      <c r="E417" s="6">
        <v>17</v>
      </c>
      <c r="F417" s="39">
        <v>352680317</v>
      </c>
      <c r="G417" s="6">
        <v>2</v>
      </c>
      <c r="H417" s="6">
        <v>5</v>
      </c>
      <c r="I417" s="3">
        <v>0.52054390000000006</v>
      </c>
      <c r="J417" s="3">
        <v>0.50925920000000002</v>
      </c>
      <c r="K417" s="3">
        <v>1.12847E-2</v>
      </c>
      <c r="L417" s="133">
        <v>0</v>
      </c>
      <c r="M417" s="133">
        <v>0</v>
      </c>
      <c r="N417" s="133">
        <v>0</v>
      </c>
      <c r="O417" s="133">
        <v>0.51776610000000001</v>
      </c>
      <c r="P417" s="133">
        <v>2.7778E-3</v>
      </c>
      <c r="Q417" s="134">
        <v>0</v>
      </c>
      <c r="R417" s="134">
        <v>0</v>
      </c>
      <c r="S417" s="122">
        <f t="shared" si="12"/>
        <v>28.571428571428569</v>
      </c>
      <c r="T417" s="122">
        <f t="shared" si="13"/>
        <v>71.428571428571431</v>
      </c>
    </row>
    <row r="418" spans="1:20" x14ac:dyDescent="0.25">
      <c r="A418" s="3">
        <v>2017</v>
      </c>
      <c r="B418" s="41" t="s">
        <v>307</v>
      </c>
      <c r="C418" s="21">
        <v>3526902</v>
      </c>
      <c r="D418" s="4">
        <v>5</v>
      </c>
      <c r="E418" s="6">
        <v>5</v>
      </c>
      <c r="F418" s="39">
        <v>35269025</v>
      </c>
      <c r="G418" s="6">
        <v>58</v>
      </c>
      <c r="H418" s="6">
        <v>401</v>
      </c>
      <c r="I418" s="3">
        <v>2.8818552999999998</v>
      </c>
      <c r="J418" s="3">
        <v>2.4446222000000009</v>
      </c>
      <c r="K418" s="3">
        <v>0.43723309999999915</v>
      </c>
      <c r="L418" s="133">
        <v>0</v>
      </c>
      <c r="M418" s="133">
        <v>3.1712999999999997E-3</v>
      </c>
      <c r="N418" s="133">
        <v>2.5542707999999994</v>
      </c>
      <c r="O418" s="133">
        <v>0.1331271</v>
      </c>
      <c r="P418" s="133">
        <v>0.19128609999999979</v>
      </c>
      <c r="Q418" s="134">
        <v>35</v>
      </c>
      <c r="R418" s="134">
        <v>263</v>
      </c>
      <c r="S418" s="122">
        <f t="shared" si="12"/>
        <v>12.636165577342048</v>
      </c>
      <c r="T418" s="122">
        <f t="shared" si="13"/>
        <v>87.363834422657945</v>
      </c>
    </row>
    <row r="419" spans="1:20" x14ac:dyDescent="0.25">
      <c r="A419" s="3">
        <v>2017</v>
      </c>
      <c r="B419" s="41" t="s">
        <v>308</v>
      </c>
      <c r="C419" s="21">
        <v>3527009</v>
      </c>
      <c r="D419" s="4">
        <v>9</v>
      </c>
      <c r="E419" s="6">
        <v>9</v>
      </c>
      <c r="F419" s="39">
        <v>35270099</v>
      </c>
      <c r="G419" s="6">
        <v>7</v>
      </c>
      <c r="H419" s="6">
        <v>5</v>
      </c>
      <c r="I419" s="3">
        <v>4.9794000000000001E-3</v>
      </c>
      <c r="J419" s="3">
        <v>2.1934999999999997E-3</v>
      </c>
      <c r="K419" s="3">
        <v>2.7859E-3</v>
      </c>
      <c r="L419" s="133">
        <v>5.3835616438356167E-2</v>
      </c>
      <c r="M419" s="133">
        <v>0</v>
      </c>
      <c r="N419" s="133">
        <v>1.0509E-3</v>
      </c>
      <c r="O419" s="133">
        <v>1.6056000000000002E-3</v>
      </c>
      <c r="P419" s="133">
        <v>2.3228999999999997E-3</v>
      </c>
      <c r="Q419" s="134">
        <v>15</v>
      </c>
      <c r="R419" s="134">
        <v>10</v>
      </c>
      <c r="S419" s="122">
        <f t="shared" si="12"/>
        <v>58.333333333333336</v>
      </c>
      <c r="T419" s="122">
        <f t="shared" si="13"/>
        <v>41.666666666666671</v>
      </c>
    </row>
    <row r="420" spans="1:20" x14ac:dyDescent="0.25">
      <c r="A420" s="3">
        <v>2017</v>
      </c>
      <c r="B420" s="41" t="s">
        <v>309</v>
      </c>
      <c r="C420" s="21">
        <v>3527108</v>
      </c>
      <c r="D420" s="4">
        <v>16</v>
      </c>
      <c r="E420" s="6">
        <v>16</v>
      </c>
      <c r="F420" s="39">
        <v>352710816</v>
      </c>
      <c r="G420" s="6">
        <v>11</v>
      </c>
      <c r="H420" s="6">
        <v>61</v>
      </c>
      <c r="I420" s="3">
        <v>0.24794399999999994</v>
      </c>
      <c r="J420" s="3">
        <v>7.9995400000000008E-2</v>
      </c>
      <c r="K420" s="3">
        <v>0.16794859999999995</v>
      </c>
      <c r="L420" s="133">
        <v>0</v>
      </c>
      <c r="M420" s="133">
        <v>5.7869999999999996E-3</v>
      </c>
      <c r="N420" s="133">
        <v>0.20567349999999998</v>
      </c>
      <c r="O420" s="133">
        <v>1.0791900000000002E-2</v>
      </c>
      <c r="P420" s="133">
        <v>2.5691599999999992E-2</v>
      </c>
      <c r="Q420" s="134">
        <v>2</v>
      </c>
      <c r="R420" s="134">
        <v>13</v>
      </c>
      <c r="S420" s="122">
        <f t="shared" si="12"/>
        <v>15.277777777777779</v>
      </c>
      <c r="T420" s="122">
        <f t="shared" si="13"/>
        <v>84.722222222222214</v>
      </c>
    </row>
    <row r="421" spans="1:20" x14ac:dyDescent="0.25">
      <c r="A421" s="3">
        <v>2017</v>
      </c>
      <c r="B421" s="41" t="s">
        <v>309</v>
      </c>
      <c r="C421" s="21">
        <v>3527108</v>
      </c>
      <c r="D421" s="4">
        <v>16</v>
      </c>
      <c r="E421" s="6">
        <v>20</v>
      </c>
      <c r="F421" s="39">
        <v>352710820</v>
      </c>
      <c r="G421" s="6">
        <v>0</v>
      </c>
      <c r="H421" s="6">
        <v>1</v>
      </c>
      <c r="I421" s="3">
        <v>3.4700000000000003E-5</v>
      </c>
      <c r="J421" s="3">
        <v>0</v>
      </c>
      <c r="K421" s="3">
        <v>3.4700000000000003E-5</v>
      </c>
      <c r="L421" s="133">
        <v>0</v>
      </c>
      <c r="M421" s="133">
        <v>0</v>
      </c>
      <c r="N421" s="133">
        <v>0</v>
      </c>
      <c r="O421" s="133">
        <v>0</v>
      </c>
      <c r="P421" s="133">
        <v>3.4700000000000003E-5</v>
      </c>
      <c r="Q421" s="134">
        <v>0</v>
      </c>
      <c r="R421" s="134">
        <v>5</v>
      </c>
      <c r="S421" s="122">
        <f t="shared" si="12"/>
        <v>0</v>
      </c>
      <c r="T421" s="122">
        <f t="shared" si="13"/>
        <v>100</v>
      </c>
    </row>
    <row r="422" spans="1:20" x14ac:dyDescent="0.25">
      <c r="A422" s="3">
        <v>2017</v>
      </c>
      <c r="B422" s="41" t="s">
        <v>310</v>
      </c>
      <c r="C422" s="21">
        <v>3527207</v>
      </c>
      <c r="D422" s="4">
        <v>2</v>
      </c>
      <c r="E422" s="6">
        <v>2</v>
      </c>
      <c r="F422" s="39">
        <v>35272072</v>
      </c>
      <c r="G422" s="6">
        <v>18</v>
      </c>
      <c r="H422" s="6">
        <v>64</v>
      </c>
      <c r="I422" s="3">
        <v>0.32349059999999979</v>
      </c>
      <c r="J422" s="3">
        <v>7.2774000000000016E-3</v>
      </c>
      <c r="K422" s="3">
        <v>0.31621319999999981</v>
      </c>
      <c r="L422" s="133">
        <v>3.0901826484018267E-2</v>
      </c>
      <c r="M422" s="133">
        <v>0.21722230000000001</v>
      </c>
      <c r="N422" s="133">
        <v>9.3625699999999978E-2</v>
      </c>
      <c r="O422" s="133">
        <v>2.0833000000000002E-3</v>
      </c>
      <c r="P422" s="133">
        <v>1.0559300000000001E-2</v>
      </c>
      <c r="Q422" s="134">
        <v>14</v>
      </c>
      <c r="R422" s="134">
        <v>49</v>
      </c>
      <c r="S422" s="122">
        <f t="shared" si="12"/>
        <v>21.951219512195124</v>
      </c>
      <c r="T422" s="122">
        <f t="shared" si="13"/>
        <v>78.048780487804876</v>
      </c>
    </row>
    <row r="423" spans="1:20" x14ac:dyDescent="0.25">
      <c r="A423" s="3">
        <v>2017</v>
      </c>
      <c r="B423" s="41" t="s">
        <v>311</v>
      </c>
      <c r="C423" s="21">
        <v>3527256</v>
      </c>
      <c r="D423" s="4">
        <v>19</v>
      </c>
      <c r="E423" s="6">
        <v>19</v>
      </c>
      <c r="F423" s="39">
        <v>352725619</v>
      </c>
      <c r="G423" s="6">
        <v>2</v>
      </c>
      <c r="H423" s="6">
        <v>10</v>
      </c>
      <c r="I423" s="3">
        <v>1.3195100000000001E-2</v>
      </c>
      <c r="J423" s="3">
        <v>4.3055999999999997E-3</v>
      </c>
      <c r="K423" s="3">
        <v>8.8895000000000016E-3</v>
      </c>
      <c r="L423" s="133">
        <v>0</v>
      </c>
      <c r="M423" s="133">
        <v>5.3934999999999999E-3</v>
      </c>
      <c r="N423" s="133">
        <v>0</v>
      </c>
      <c r="O423" s="133">
        <v>4.3344999999999998E-3</v>
      </c>
      <c r="P423" s="133">
        <v>3.4670999999999994E-3</v>
      </c>
      <c r="Q423" s="134">
        <v>3</v>
      </c>
      <c r="R423" s="134">
        <v>0</v>
      </c>
      <c r="S423" s="122">
        <f t="shared" si="12"/>
        <v>16.666666666666664</v>
      </c>
      <c r="T423" s="122">
        <f t="shared" si="13"/>
        <v>83.333333333333343</v>
      </c>
    </row>
    <row r="424" spans="1:20" x14ac:dyDescent="0.25">
      <c r="A424" s="3">
        <v>2017</v>
      </c>
      <c r="B424" s="41" t="s">
        <v>312</v>
      </c>
      <c r="C424" s="21">
        <v>3527306</v>
      </c>
      <c r="D424" s="4">
        <v>5</v>
      </c>
      <c r="E424" s="6">
        <v>5</v>
      </c>
      <c r="F424" s="39">
        <v>35273065</v>
      </c>
      <c r="G424" s="6">
        <v>19</v>
      </c>
      <c r="H424" s="6">
        <v>58</v>
      </c>
      <c r="I424" s="3">
        <v>0.50976739999999998</v>
      </c>
      <c r="J424" s="3">
        <v>0.41281570000000001</v>
      </c>
      <c r="K424" s="3">
        <v>9.6951699999999932E-2</v>
      </c>
      <c r="L424" s="133">
        <v>0</v>
      </c>
      <c r="M424" s="133">
        <v>0.36555550000000003</v>
      </c>
      <c r="N424" s="133">
        <v>0.13191069999999994</v>
      </c>
      <c r="O424" s="133">
        <v>7.4431000000000002E-3</v>
      </c>
      <c r="P424" s="133">
        <v>4.8580999999999997E-3</v>
      </c>
      <c r="Q424" s="134">
        <v>32</v>
      </c>
      <c r="R424" s="134">
        <v>95</v>
      </c>
      <c r="S424" s="122">
        <f t="shared" si="12"/>
        <v>24.675324675324674</v>
      </c>
      <c r="T424" s="122">
        <f t="shared" si="13"/>
        <v>75.324675324675326</v>
      </c>
    </row>
    <row r="425" spans="1:20" x14ac:dyDescent="0.25">
      <c r="A425" s="3">
        <v>2017</v>
      </c>
      <c r="B425" s="41" t="s">
        <v>313</v>
      </c>
      <c r="C425" s="21">
        <v>3527405</v>
      </c>
      <c r="D425" s="4">
        <v>20</v>
      </c>
      <c r="E425" s="6">
        <v>20</v>
      </c>
      <c r="F425" s="39">
        <v>352740520</v>
      </c>
      <c r="G425" s="6">
        <v>4</v>
      </c>
      <c r="H425" s="6">
        <v>16</v>
      </c>
      <c r="I425" s="3">
        <v>6.4422199999999999E-2</v>
      </c>
      <c r="J425" s="3">
        <v>5.2931100000000002E-2</v>
      </c>
      <c r="K425" s="3">
        <v>1.1491100000000001E-2</v>
      </c>
      <c r="L425" s="133">
        <v>0</v>
      </c>
      <c r="M425" s="133">
        <v>7.9103000000000003E-3</v>
      </c>
      <c r="N425" s="133">
        <v>5.48598E-2</v>
      </c>
      <c r="O425" s="133">
        <v>0</v>
      </c>
      <c r="P425" s="133">
        <v>1.6520999999999999E-3</v>
      </c>
      <c r="Q425" s="134">
        <v>7</v>
      </c>
      <c r="R425" s="134">
        <v>7</v>
      </c>
      <c r="S425" s="122">
        <f t="shared" si="12"/>
        <v>20</v>
      </c>
      <c r="T425" s="122">
        <f t="shared" si="13"/>
        <v>80</v>
      </c>
    </row>
    <row r="426" spans="1:20" x14ac:dyDescent="0.25">
      <c r="A426" s="3">
        <v>2017</v>
      </c>
      <c r="B426" s="41" t="s">
        <v>313</v>
      </c>
      <c r="C426" s="21">
        <v>3527405</v>
      </c>
      <c r="D426" s="4">
        <v>20</v>
      </c>
      <c r="E426" s="6">
        <v>21</v>
      </c>
      <c r="F426" s="39">
        <v>352740521</v>
      </c>
      <c r="G426" s="6">
        <v>1</v>
      </c>
      <c r="H426" s="6">
        <v>6</v>
      </c>
      <c r="I426" s="3">
        <v>4.7451999999999998E-3</v>
      </c>
      <c r="J426" s="3">
        <v>8.3330000000000003E-4</v>
      </c>
      <c r="K426" s="3">
        <v>3.9118999999999994E-3</v>
      </c>
      <c r="L426" s="133">
        <v>0</v>
      </c>
      <c r="M426" s="133">
        <v>3.7036999999999999E-3</v>
      </c>
      <c r="N426" s="133">
        <v>0</v>
      </c>
      <c r="O426" s="133">
        <v>8.3330000000000003E-4</v>
      </c>
      <c r="P426" s="133">
        <v>2.0819999999999999E-4</v>
      </c>
      <c r="Q426" s="134">
        <v>1</v>
      </c>
      <c r="R426" s="134">
        <v>0</v>
      </c>
      <c r="S426" s="122">
        <f t="shared" si="12"/>
        <v>14.285714285714285</v>
      </c>
      <c r="T426" s="122">
        <f t="shared" si="13"/>
        <v>85.714285714285708</v>
      </c>
    </row>
    <row r="427" spans="1:20" x14ac:dyDescent="0.25">
      <c r="A427" s="3">
        <v>2017</v>
      </c>
      <c r="B427" s="41" t="s">
        <v>314</v>
      </c>
      <c r="C427" s="21">
        <v>3527504</v>
      </c>
      <c r="D427" s="4">
        <v>17</v>
      </c>
      <c r="E427" s="6">
        <v>17</v>
      </c>
      <c r="F427" s="39">
        <v>352750417</v>
      </c>
      <c r="G427" s="6">
        <v>14</v>
      </c>
      <c r="H427" s="6">
        <v>4</v>
      </c>
      <c r="I427" s="3">
        <v>0.76674149999999996</v>
      </c>
      <c r="J427" s="3">
        <v>0.76198539999999992</v>
      </c>
      <c r="K427" s="3">
        <v>4.7561000000000001E-3</v>
      </c>
      <c r="L427" s="133">
        <v>0</v>
      </c>
      <c r="M427" s="133">
        <v>3.7916999999999998E-3</v>
      </c>
      <c r="N427" s="133">
        <v>6.1699999999999995E-5</v>
      </c>
      <c r="O427" s="133">
        <v>0.76205479999999992</v>
      </c>
      <c r="P427" s="133">
        <v>8.3330000000000003E-4</v>
      </c>
      <c r="Q427" s="134">
        <v>7</v>
      </c>
      <c r="R427" s="134">
        <v>2</v>
      </c>
      <c r="S427" s="122">
        <f t="shared" si="12"/>
        <v>77.777777777777786</v>
      </c>
      <c r="T427" s="122">
        <f t="shared" si="13"/>
        <v>22.222222222222221</v>
      </c>
    </row>
    <row r="428" spans="1:20" x14ac:dyDescent="0.25">
      <c r="A428" s="3">
        <v>2017</v>
      </c>
      <c r="B428" s="41" t="s">
        <v>315</v>
      </c>
      <c r="C428" s="21">
        <v>3527603</v>
      </c>
      <c r="D428" s="4">
        <v>9</v>
      </c>
      <c r="E428" s="6">
        <v>9</v>
      </c>
      <c r="F428" s="39">
        <v>35276039</v>
      </c>
      <c r="G428" s="6">
        <v>8</v>
      </c>
      <c r="H428" s="6">
        <v>13</v>
      </c>
      <c r="I428" s="3">
        <v>0.67347699999999999</v>
      </c>
      <c r="J428" s="3">
        <v>0.39750489999999994</v>
      </c>
      <c r="K428" s="3">
        <v>0.27597210000000005</v>
      </c>
      <c r="L428" s="133">
        <v>0.88709043632673767</v>
      </c>
      <c r="M428" s="133">
        <v>0</v>
      </c>
      <c r="N428" s="133">
        <v>0.15431710000000001</v>
      </c>
      <c r="O428" s="133">
        <v>0.44449559999999999</v>
      </c>
      <c r="P428" s="133">
        <v>7.4664300000000003E-2</v>
      </c>
      <c r="Q428" s="134">
        <v>7</v>
      </c>
      <c r="R428" s="134">
        <v>4</v>
      </c>
      <c r="S428" s="122">
        <f t="shared" si="12"/>
        <v>38.095238095238095</v>
      </c>
      <c r="T428" s="122">
        <f t="shared" si="13"/>
        <v>61.904761904761905</v>
      </c>
    </row>
    <row r="429" spans="1:20" x14ac:dyDescent="0.25">
      <c r="A429" s="3">
        <v>2017</v>
      </c>
      <c r="B429" s="41" t="s">
        <v>315</v>
      </c>
      <c r="C429" s="21">
        <v>3527603</v>
      </c>
      <c r="D429" s="4">
        <v>9</v>
      </c>
      <c r="E429" s="6">
        <v>4</v>
      </c>
      <c r="F429" s="39">
        <v>35276034</v>
      </c>
      <c r="G429" s="6">
        <v>0</v>
      </c>
      <c r="H429" s="6">
        <v>0</v>
      </c>
      <c r="I429" s="3">
        <v>0</v>
      </c>
      <c r="J429" s="3">
        <v>0</v>
      </c>
      <c r="K429" s="3">
        <v>0</v>
      </c>
      <c r="L429" s="133">
        <v>0</v>
      </c>
      <c r="M429" s="133">
        <v>0</v>
      </c>
      <c r="N429" s="133">
        <v>0</v>
      </c>
      <c r="O429" s="133">
        <v>0</v>
      </c>
      <c r="P429" s="133">
        <v>0</v>
      </c>
      <c r="Q429" s="134">
        <v>0</v>
      </c>
      <c r="R429" s="134">
        <v>0</v>
      </c>
      <c r="S429" s="122">
        <f t="shared" si="12"/>
        <v>0</v>
      </c>
      <c r="T429" s="122">
        <f t="shared" si="13"/>
        <v>0</v>
      </c>
    </row>
    <row r="430" spans="1:20" x14ac:dyDescent="0.25">
      <c r="A430" s="3">
        <v>2017</v>
      </c>
      <c r="B430" s="41" t="s">
        <v>316</v>
      </c>
      <c r="C430" s="21">
        <v>3527702</v>
      </c>
      <c r="D430" s="4">
        <v>20</v>
      </c>
      <c r="E430" s="6">
        <v>20</v>
      </c>
      <c r="F430" s="39">
        <v>352770220</v>
      </c>
      <c r="G430" s="6">
        <v>2</v>
      </c>
      <c r="H430" s="6">
        <v>8</v>
      </c>
      <c r="I430" s="3">
        <v>1.12494E-2</v>
      </c>
      <c r="J430" s="3">
        <v>1.3611000000000001E-3</v>
      </c>
      <c r="K430" s="3">
        <v>9.8882999999999992E-3</v>
      </c>
      <c r="L430" s="133">
        <v>0</v>
      </c>
      <c r="M430" s="133">
        <v>9.6123000000000007E-3</v>
      </c>
      <c r="N430" s="133">
        <v>8.3300000000000005E-5</v>
      </c>
      <c r="O430" s="133">
        <v>1.4721999999999999E-3</v>
      </c>
      <c r="P430" s="133">
        <v>8.1600000000000005E-5</v>
      </c>
      <c r="Q430" s="134">
        <v>2</v>
      </c>
      <c r="R430" s="134">
        <v>7</v>
      </c>
      <c r="S430" s="122">
        <f t="shared" si="12"/>
        <v>20</v>
      </c>
      <c r="T430" s="122">
        <f t="shared" si="13"/>
        <v>80</v>
      </c>
    </row>
    <row r="431" spans="1:20" x14ac:dyDescent="0.25">
      <c r="A431" s="3">
        <v>2017</v>
      </c>
      <c r="B431" s="41" t="s">
        <v>317</v>
      </c>
      <c r="C431" s="21">
        <v>3527801</v>
      </c>
      <c r="D431" s="4">
        <v>17</v>
      </c>
      <c r="E431" s="6">
        <v>17</v>
      </c>
      <c r="F431" s="39">
        <v>352780117</v>
      </c>
      <c r="G431" s="6">
        <v>7</v>
      </c>
      <c r="H431" s="6">
        <v>6</v>
      </c>
      <c r="I431" s="3">
        <v>1.41592E-2</v>
      </c>
      <c r="J431" s="3">
        <v>1.7440999999999999E-3</v>
      </c>
      <c r="K431" s="3">
        <v>1.24151E-2</v>
      </c>
      <c r="L431" s="133">
        <v>0</v>
      </c>
      <c r="M431" s="133">
        <v>1.15741E-2</v>
      </c>
      <c r="N431" s="133">
        <v>7.0220000000000005E-4</v>
      </c>
      <c r="O431" s="133">
        <v>1.6423E-3</v>
      </c>
      <c r="P431" s="133">
        <v>2.4059999999999999E-4</v>
      </c>
      <c r="Q431" s="134">
        <v>1</v>
      </c>
      <c r="R431" s="134">
        <v>0</v>
      </c>
      <c r="S431" s="122">
        <f t="shared" si="12"/>
        <v>53.846153846153847</v>
      </c>
      <c r="T431" s="122">
        <f t="shared" si="13"/>
        <v>46.153846153846153</v>
      </c>
    </row>
    <row r="432" spans="1:20" x14ac:dyDescent="0.25">
      <c r="A432" s="3">
        <v>2017</v>
      </c>
      <c r="B432" s="41" t="s">
        <v>317</v>
      </c>
      <c r="C432" s="21">
        <v>3527801</v>
      </c>
      <c r="D432" s="4">
        <v>17</v>
      </c>
      <c r="E432" s="6">
        <v>21</v>
      </c>
      <c r="F432" s="39">
        <v>352780121</v>
      </c>
      <c r="G432" s="6">
        <v>1</v>
      </c>
      <c r="H432" s="6">
        <v>0</v>
      </c>
      <c r="I432" s="3">
        <v>1.9288E-3</v>
      </c>
      <c r="J432" s="3">
        <v>1.9288E-3</v>
      </c>
      <c r="K432" s="3">
        <v>0</v>
      </c>
      <c r="L432" s="133">
        <v>0</v>
      </c>
      <c r="M432" s="133">
        <v>1.9288E-3</v>
      </c>
      <c r="N432" s="133">
        <v>0</v>
      </c>
      <c r="O432" s="133">
        <v>0</v>
      </c>
      <c r="P432" s="133">
        <v>0</v>
      </c>
      <c r="Q432" s="134">
        <v>0</v>
      </c>
      <c r="R432" s="134">
        <v>0</v>
      </c>
      <c r="S432" s="122">
        <f t="shared" si="12"/>
        <v>100</v>
      </c>
      <c r="T432" s="122">
        <f t="shared" si="13"/>
        <v>0</v>
      </c>
    </row>
    <row r="433" spans="1:20" x14ac:dyDescent="0.25">
      <c r="A433" s="3">
        <v>2017</v>
      </c>
      <c r="B433" s="41" t="s">
        <v>318</v>
      </c>
      <c r="C433" s="21">
        <v>3527900</v>
      </c>
      <c r="D433" s="4">
        <v>21</v>
      </c>
      <c r="E433" s="6">
        <v>21</v>
      </c>
      <c r="F433" s="39">
        <v>352790021</v>
      </c>
      <c r="G433" s="6">
        <v>0</v>
      </c>
      <c r="H433" s="6">
        <v>0</v>
      </c>
      <c r="I433" s="3">
        <v>0</v>
      </c>
      <c r="J433" s="3">
        <v>0</v>
      </c>
      <c r="K433" s="3">
        <v>0</v>
      </c>
      <c r="L433" s="133">
        <v>0</v>
      </c>
      <c r="M433" s="133">
        <v>0</v>
      </c>
      <c r="N433" s="133">
        <v>0</v>
      </c>
      <c r="O433" s="133">
        <v>0</v>
      </c>
      <c r="P433" s="133">
        <v>0</v>
      </c>
      <c r="Q433" s="134">
        <v>0</v>
      </c>
      <c r="R433" s="134">
        <v>2</v>
      </c>
      <c r="S433" s="122">
        <f t="shared" si="12"/>
        <v>0</v>
      </c>
      <c r="T433" s="122">
        <f t="shared" si="13"/>
        <v>0</v>
      </c>
    </row>
    <row r="434" spans="1:20" x14ac:dyDescent="0.25">
      <c r="A434" s="3">
        <v>2017</v>
      </c>
      <c r="B434" s="41" t="s">
        <v>318</v>
      </c>
      <c r="C434" s="21">
        <v>3527900</v>
      </c>
      <c r="D434" s="4">
        <v>21</v>
      </c>
      <c r="E434" s="6">
        <v>17</v>
      </c>
      <c r="F434" s="39">
        <v>352790017</v>
      </c>
      <c r="G434" s="6">
        <v>1</v>
      </c>
      <c r="H434" s="6">
        <v>1</v>
      </c>
      <c r="I434" s="3">
        <v>3.24271E-2</v>
      </c>
      <c r="J434" s="3">
        <v>3.2375000000000001E-2</v>
      </c>
      <c r="K434" s="3">
        <v>5.2099999999999999E-5</v>
      </c>
      <c r="L434" s="133">
        <v>0</v>
      </c>
      <c r="M434" s="133">
        <v>0</v>
      </c>
      <c r="N434" s="133">
        <v>0</v>
      </c>
      <c r="O434" s="133">
        <v>3.2375000000000001E-2</v>
      </c>
      <c r="P434" s="133">
        <v>5.2099999999999999E-5</v>
      </c>
      <c r="Q434" s="134">
        <v>0</v>
      </c>
      <c r="R434" s="134">
        <v>2</v>
      </c>
      <c r="S434" s="122">
        <f t="shared" si="12"/>
        <v>50</v>
      </c>
      <c r="T434" s="122">
        <f t="shared" si="13"/>
        <v>50</v>
      </c>
    </row>
    <row r="435" spans="1:20" x14ac:dyDescent="0.25">
      <c r="A435" s="3">
        <v>2017</v>
      </c>
      <c r="B435" s="41" t="s">
        <v>319</v>
      </c>
      <c r="C435" s="21">
        <v>3528007</v>
      </c>
      <c r="D435" s="4">
        <v>13</v>
      </c>
      <c r="E435" s="6">
        <v>13</v>
      </c>
      <c r="F435" s="39">
        <v>352800713</v>
      </c>
      <c r="G435" s="6">
        <v>16</v>
      </c>
      <c r="H435" s="6">
        <v>28</v>
      </c>
      <c r="I435" s="3">
        <v>0.65072840000000021</v>
      </c>
      <c r="J435" s="3">
        <v>0.5341526000000002</v>
      </c>
      <c r="K435" s="3">
        <v>0.11657579999999997</v>
      </c>
      <c r="L435" s="133">
        <v>0</v>
      </c>
      <c r="M435" s="133">
        <v>4.9409800000000004E-2</v>
      </c>
      <c r="N435" s="133">
        <v>0.54025749999999995</v>
      </c>
      <c r="O435" s="133">
        <v>6.0424599999999988E-2</v>
      </c>
      <c r="P435" s="133">
        <v>6.3650000000000013E-4</v>
      </c>
      <c r="Q435" s="134">
        <v>6</v>
      </c>
      <c r="R435" s="134">
        <v>3</v>
      </c>
      <c r="S435" s="122">
        <f t="shared" si="12"/>
        <v>36.363636363636367</v>
      </c>
      <c r="T435" s="122">
        <f t="shared" si="13"/>
        <v>63.636363636363633</v>
      </c>
    </row>
    <row r="436" spans="1:20" x14ac:dyDescent="0.25">
      <c r="A436" s="3">
        <v>2017</v>
      </c>
      <c r="B436" s="41" t="s">
        <v>320</v>
      </c>
      <c r="C436" s="21">
        <v>3528106</v>
      </c>
      <c r="D436" s="4">
        <v>19</v>
      </c>
      <c r="E436" s="6">
        <v>19</v>
      </c>
      <c r="F436" s="39">
        <v>352810619</v>
      </c>
      <c r="G436" s="6">
        <v>4</v>
      </c>
      <c r="H436" s="6">
        <v>50</v>
      </c>
      <c r="I436" s="3">
        <v>1.6901200000000002E-2</v>
      </c>
      <c r="J436" s="3">
        <v>3.8286999999999996E-3</v>
      </c>
      <c r="K436" s="3">
        <v>1.3072500000000001E-2</v>
      </c>
      <c r="L436" s="133">
        <v>0</v>
      </c>
      <c r="M436" s="133">
        <v>0</v>
      </c>
      <c r="N436" s="133">
        <v>7.5350000000000005E-4</v>
      </c>
      <c r="O436" s="133">
        <v>1.3895200000000002E-2</v>
      </c>
      <c r="P436" s="133">
        <v>2.2524999999999993E-3</v>
      </c>
      <c r="Q436" s="134">
        <v>1</v>
      </c>
      <c r="R436" s="134">
        <v>0</v>
      </c>
      <c r="S436" s="122">
        <f t="shared" si="12"/>
        <v>7.4074074074074066</v>
      </c>
      <c r="T436" s="122">
        <f t="shared" si="13"/>
        <v>92.592592592592595</v>
      </c>
    </row>
    <row r="437" spans="1:20" x14ac:dyDescent="0.25">
      <c r="A437" s="3">
        <v>2017</v>
      </c>
      <c r="B437" s="41" t="s">
        <v>321</v>
      </c>
      <c r="C437" s="21">
        <v>3528205</v>
      </c>
      <c r="D437" s="4">
        <v>15</v>
      </c>
      <c r="E437" s="6">
        <v>15</v>
      </c>
      <c r="F437" s="39">
        <v>352820515</v>
      </c>
      <c r="G437" s="6">
        <v>6</v>
      </c>
      <c r="H437" s="6">
        <v>5</v>
      </c>
      <c r="I437" s="3">
        <v>5.3278000000000006E-2</v>
      </c>
      <c r="J437" s="3">
        <v>4.5367100000000007E-2</v>
      </c>
      <c r="K437" s="3">
        <v>7.9108999999999985E-3</v>
      </c>
      <c r="L437" s="133">
        <v>0</v>
      </c>
      <c r="M437" s="133">
        <v>7.6874999999999999E-3</v>
      </c>
      <c r="N437" s="133">
        <v>0</v>
      </c>
      <c r="O437" s="133">
        <v>4.5538400000000007E-2</v>
      </c>
      <c r="P437" s="133">
        <v>5.2099999999999999E-5</v>
      </c>
      <c r="Q437" s="134">
        <v>1</v>
      </c>
      <c r="R437" s="134">
        <v>3</v>
      </c>
      <c r="S437" s="122">
        <f t="shared" si="12"/>
        <v>54.54545454545454</v>
      </c>
      <c r="T437" s="122">
        <f t="shared" si="13"/>
        <v>45.454545454545453</v>
      </c>
    </row>
    <row r="438" spans="1:20" x14ac:dyDescent="0.25">
      <c r="A438" s="3">
        <v>2017</v>
      </c>
      <c r="B438" s="41" t="s">
        <v>322</v>
      </c>
      <c r="C438" s="21">
        <v>3528304</v>
      </c>
      <c r="D438" s="4">
        <v>19</v>
      </c>
      <c r="E438" s="6">
        <v>19</v>
      </c>
      <c r="F438" s="39">
        <v>352830419</v>
      </c>
      <c r="G438" s="6">
        <v>0</v>
      </c>
      <c r="H438" s="6">
        <v>7</v>
      </c>
      <c r="I438" s="3">
        <v>6.7366999999999991E-3</v>
      </c>
      <c r="J438" s="3">
        <v>0</v>
      </c>
      <c r="K438" s="3">
        <v>6.7366999999999991E-3</v>
      </c>
      <c r="L438" s="133">
        <v>0</v>
      </c>
      <c r="M438" s="133">
        <v>6.6157999999999998E-3</v>
      </c>
      <c r="N438" s="133">
        <v>0</v>
      </c>
      <c r="O438" s="133">
        <v>0</v>
      </c>
      <c r="P438" s="133">
        <v>1.2089999999999998E-4</v>
      </c>
      <c r="Q438" s="134">
        <v>0</v>
      </c>
      <c r="R438" s="134">
        <v>3</v>
      </c>
      <c r="S438" s="122">
        <f t="shared" si="12"/>
        <v>0</v>
      </c>
      <c r="T438" s="122">
        <f t="shared" si="13"/>
        <v>100</v>
      </c>
    </row>
    <row r="439" spans="1:20" x14ac:dyDescent="0.25">
      <c r="A439" s="3">
        <v>2017</v>
      </c>
      <c r="B439" s="41" t="s">
        <v>322</v>
      </c>
      <c r="C439" s="21">
        <v>3528304</v>
      </c>
      <c r="D439" s="4">
        <v>19</v>
      </c>
      <c r="E439" s="6">
        <v>18</v>
      </c>
      <c r="F439" s="39">
        <v>352830418</v>
      </c>
      <c r="G439" s="6">
        <v>7</v>
      </c>
      <c r="H439" s="6">
        <v>4</v>
      </c>
      <c r="I439" s="3">
        <v>7.5126100000000001E-2</v>
      </c>
      <c r="J439" s="3">
        <v>6.7574099999999998E-2</v>
      </c>
      <c r="K439" s="3">
        <v>7.5519999999999997E-3</v>
      </c>
      <c r="L439" s="133">
        <v>0</v>
      </c>
      <c r="M439" s="133">
        <v>0</v>
      </c>
      <c r="N439" s="133">
        <v>1.1569999999999999E-4</v>
      </c>
      <c r="O439" s="133">
        <v>7.4981500000000006E-2</v>
      </c>
      <c r="P439" s="133">
        <v>2.8900000000000001E-5</v>
      </c>
      <c r="Q439" s="134">
        <v>2</v>
      </c>
      <c r="R439" s="134">
        <v>3</v>
      </c>
      <c r="S439" s="122">
        <f t="shared" si="12"/>
        <v>63.636363636363633</v>
      </c>
      <c r="T439" s="122">
        <f t="shared" si="13"/>
        <v>36.363636363636367</v>
      </c>
    </row>
    <row r="440" spans="1:20" x14ac:dyDescent="0.25">
      <c r="A440" s="3">
        <v>2017</v>
      </c>
      <c r="B440" s="41" t="s">
        <v>323</v>
      </c>
      <c r="C440" s="21">
        <v>3528403</v>
      </c>
      <c r="D440" s="4">
        <v>10</v>
      </c>
      <c r="E440" s="6">
        <v>10</v>
      </c>
      <c r="F440" s="39">
        <v>352840310</v>
      </c>
      <c r="G440" s="6">
        <v>23</v>
      </c>
      <c r="H440" s="6">
        <v>84</v>
      </c>
      <c r="I440" s="3">
        <v>0.29902910000000005</v>
      </c>
      <c r="J440" s="3">
        <v>0.17186960000000001</v>
      </c>
      <c r="K440" s="3">
        <v>0.12715950000000001</v>
      </c>
      <c r="L440" s="133">
        <v>0</v>
      </c>
      <c r="M440" s="133">
        <v>0.16490730000000001</v>
      </c>
      <c r="N440" s="133">
        <v>3.8352600000000008E-2</v>
      </c>
      <c r="O440" s="133">
        <v>3.8341699999999999E-2</v>
      </c>
      <c r="P440" s="133">
        <v>5.7427499999999999E-2</v>
      </c>
      <c r="Q440" s="134">
        <v>49</v>
      </c>
      <c r="R440" s="134">
        <v>27</v>
      </c>
      <c r="S440" s="122">
        <f t="shared" si="12"/>
        <v>21.495327102803738</v>
      </c>
      <c r="T440" s="122">
        <f t="shared" si="13"/>
        <v>78.504672897196258</v>
      </c>
    </row>
    <row r="441" spans="1:20" x14ac:dyDescent="0.25">
      <c r="A441" s="3">
        <v>2017</v>
      </c>
      <c r="B441" s="41" t="s">
        <v>324</v>
      </c>
      <c r="C441" s="21">
        <v>3528502</v>
      </c>
      <c r="D441" s="4">
        <v>6</v>
      </c>
      <c r="E441" s="6">
        <v>6</v>
      </c>
      <c r="F441" s="39">
        <v>35285026</v>
      </c>
      <c r="G441" s="6">
        <v>15</v>
      </c>
      <c r="H441" s="6">
        <v>74</v>
      </c>
      <c r="I441" s="3">
        <v>2.3203444000000002</v>
      </c>
      <c r="J441" s="3">
        <v>2.2617108000000004</v>
      </c>
      <c r="K441" s="3">
        <v>5.8633599999999973E-2</v>
      </c>
      <c r="L441" s="133">
        <v>0</v>
      </c>
      <c r="M441" s="133">
        <v>2.2795833000000001</v>
      </c>
      <c r="N441" s="133">
        <v>4.7091999999999993E-3</v>
      </c>
      <c r="O441" s="133">
        <v>1.8584000000000001E-3</v>
      </c>
      <c r="P441" s="133">
        <v>3.4193500000000009E-2</v>
      </c>
      <c r="Q441" s="134">
        <v>23</v>
      </c>
      <c r="R441" s="134">
        <v>38</v>
      </c>
      <c r="S441" s="122">
        <f t="shared" si="12"/>
        <v>16.853932584269664</v>
      </c>
      <c r="T441" s="122">
        <f t="shared" si="13"/>
        <v>83.146067415730343</v>
      </c>
    </row>
    <row r="442" spans="1:20" x14ac:dyDescent="0.25">
      <c r="A442" s="3">
        <v>2017</v>
      </c>
      <c r="B442" s="41" t="s">
        <v>324</v>
      </c>
      <c r="C442" s="21">
        <v>3528502</v>
      </c>
      <c r="D442" s="4">
        <v>6</v>
      </c>
      <c r="E442" s="6">
        <v>5</v>
      </c>
      <c r="F442" s="39">
        <v>35285025</v>
      </c>
      <c r="G442" s="6">
        <v>0</v>
      </c>
      <c r="H442" s="6">
        <v>5</v>
      </c>
      <c r="I442" s="3">
        <v>2.7700599999999999E-2</v>
      </c>
      <c r="J442" s="3">
        <v>0</v>
      </c>
      <c r="K442" s="3">
        <v>2.7700599999999999E-2</v>
      </c>
      <c r="L442" s="133">
        <v>0</v>
      </c>
      <c r="M442" s="133">
        <v>0</v>
      </c>
      <c r="N442" s="133">
        <v>2.7700599999999999E-2</v>
      </c>
      <c r="O442" s="133">
        <v>0</v>
      </c>
      <c r="P442" s="133">
        <v>0</v>
      </c>
      <c r="Q442" s="134">
        <v>1</v>
      </c>
      <c r="R442" s="134">
        <v>9</v>
      </c>
      <c r="S442" s="122">
        <f t="shared" si="12"/>
        <v>0</v>
      </c>
      <c r="T442" s="122">
        <f t="shared" si="13"/>
        <v>100</v>
      </c>
    </row>
    <row r="443" spans="1:20" x14ac:dyDescent="0.25">
      <c r="A443" s="3">
        <v>2017</v>
      </c>
      <c r="B443" s="41" t="s">
        <v>325</v>
      </c>
      <c r="C443" s="21">
        <v>3528601</v>
      </c>
      <c r="D443" s="4">
        <v>14</v>
      </c>
      <c r="E443" s="6">
        <v>14</v>
      </c>
      <c r="F443" s="39">
        <v>352860114</v>
      </c>
      <c r="G443" s="6">
        <v>9</v>
      </c>
      <c r="H443" s="6">
        <v>6</v>
      </c>
      <c r="I443" s="3">
        <v>0.14451429999999998</v>
      </c>
      <c r="J443" s="3">
        <v>0.1334727</v>
      </c>
      <c r="K443" s="3">
        <v>1.1041599999999999E-2</v>
      </c>
      <c r="L443" s="133">
        <v>0</v>
      </c>
      <c r="M443" s="133">
        <v>1.08982E-2</v>
      </c>
      <c r="N443" s="133">
        <v>1.7643499999999999E-2</v>
      </c>
      <c r="O443" s="133">
        <v>0.11587779999999999</v>
      </c>
      <c r="P443" s="133">
        <v>9.48E-5</v>
      </c>
      <c r="Q443" s="134">
        <v>6</v>
      </c>
      <c r="R443" s="134">
        <v>0</v>
      </c>
      <c r="S443" s="122">
        <f t="shared" si="12"/>
        <v>60</v>
      </c>
      <c r="T443" s="122">
        <f t="shared" si="13"/>
        <v>40</v>
      </c>
    </row>
    <row r="444" spans="1:20" x14ac:dyDescent="0.25">
      <c r="A444" s="3">
        <v>2017</v>
      </c>
      <c r="B444" s="41" t="s">
        <v>325</v>
      </c>
      <c r="C444" s="21">
        <v>3528601</v>
      </c>
      <c r="D444" s="4">
        <v>14</v>
      </c>
      <c r="E444" s="6">
        <v>17</v>
      </c>
      <c r="F444" s="39">
        <v>352860117</v>
      </c>
      <c r="G444" s="6">
        <v>1</v>
      </c>
      <c r="H444" s="6">
        <v>1</v>
      </c>
      <c r="I444" s="3">
        <v>1.1490800000000001E-2</v>
      </c>
      <c r="J444" s="3">
        <v>1.14734E-2</v>
      </c>
      <c r="K444" s="3">
        <v>1.7399999999999999E-5</v>
      </c>
      <c r="L444" s="133">
        <v>0</v>
      </c>
      <c r="M444" s="133">
        <v>0</v>
      </c>
      <c r="N444" s="133">
        <v>0</v>
      </c>
      <c r="O444" s="133">
        <v>1.14734E-2</v>
      </c>
      <c r="P444" s="133">
        <v>1.7399999999999999E-5</v>
      </c>
      <c r="Q444" s="134">
        <v>0</v>
      </c>
      <c r="R444" s="134">
        <v>0</v>
      </c>
      <c r="S444" s="122">
        <f t="shared" si="12"/>
        <v>50</v>
      </c>
      <c r="T444" s="122">
        <f t="shared" si="13"/>
        <v>50</v>
      </c>
    </row>
    <row r="445" spans="1:20" x14ac:dyDescent="0.25">
      <c r="A445" s="3">
        <v>2017</v>
      </c>
      <c r="B445" s="41" t="s">
        <v>326</v>
      </c>
      <c r="C445" s="21">
        <v>3528700</v>
      </c>
      <c r="D445" s="4">
        <v>22</v>
      </c>
      <c r="E445" s="6">
        <v>22</v>
      </c>
      <c r="F445" s="39">
        <v>352870022</v>
      </c>
      <c r="G445" s="6">
        <v>10</v>
      </c>
      <c r="H445" s="6">
        <v>11</v>
      </c>
      <c r="I445" s="3">
        <v>0.24723900000000001</v>
      </c>
      <c r="J445" s="3">
        <v>0.23085330000000001</v>
      </c>
      <c r="K445" s="3">
        <v>1.63857E-2</v>
      </c>
      <c r="L445" s="133">
        <v>0</v>
      </c>
      <c r="M445" s="133">
        <v>6.4841000000000005E-3</v>
      </c>
      <c r="N445" s="133">
        <v>8.3333299999999999E-2</v>
      </c>
      <c r="O445" s="133">
        <v>0.14491660000000001</v>
      </c>
      <c r="P445" s="133">
        <v>1.2505E-2</v>
      </c>
      <c r="Q445" s="134">
        <v>4</v>
      </c>
      <c r="R445" s="134">
        <v>3</v>
      </c>
      <c r="S445" s="122">
        <f t="shared" si="12"/>
        <v>47.619047619047613</v>
      </c>
      <c r="T445" s="122">
        <f t="shared" si="13"/>
        <v>52.380952380952387</v>
      </c>
    </row>
    <row r="446" spans="1:20" x14ac:dyDescent="0.25">
      <c r="A446" s="3">
        <v>2017</v>
      </c>
      <c r="B446" s="41" t="s">
        <v>327</v>
      </c>
      <c r="C446" s="21">
        <v>3528809</v>
      </c>
      <c r="D446" s="4">
        <v>17</v>
      </c>
      <c r="E446" s="6">
        <v>17</v>
      </c>
      <c r="F446" s="39">
        <v>352880917</v>
      </c>
      <c r="G446" s="6">
        <v>15</v>
      </c>
      <c r="H446" s="6">
        <v>27</v>
      </c>
      <c r="I446" s="3">
        <v>0.36700159999999998</v>
      </c>
      <c r="J446" s="3">
        <v>0.27291789999999999</v>
      </c>
      <c r="K446" s="3">
        <v>9.4083700000000006E-2</v>
      </c>
      <c r="L446" s="133">
        <v>0.32657784753932012</v>
      </c>
      <c r="M446" s="133">
        <v>3.0119E-2</v>
      </c>
      <c r="N446" s="133">
        <v>0.18965270000000001</v>
      </c>
      <c r="O446" s="133">
        <v>0.10630220000000001</v>
      </c>
      <c r="P446" s="133">
        <v>4.0927699999999984E-2</v>
      </c>
      <c r="Q446" s="134">
        <v>6</v>
      </c>
      <c r="R446" s="134">
        <v>10</v>
      </c>
      <c r="S446" s="122">
        <f t="shared" si="12"/>
        <v>35.714285714285715</v>
      </c>
      <c r="T446" s="122">
        <f t="shared" si="13"/>
        <v>64.285714285714292</v>
      </c>
    </row>
    <row r="447" spans="1:20" x14ac:dyDescent="0.25">
      <c r="A447" s="3">
        <v>2017</v>
      </c>
      <c r="B447" s="41" t="s">
        <v>328</v>
      </c>
      <c r="C447" s="21">
        <v>3528858</v>
      </c>
      <c r="D447" s="4">
        <v>16</v>
      </c>
      <c r="E447" s="6">
        <v>16</v>
      </c>
      <c r="F447" s="39">
        <v>352885816</v>
      </c>
      <c r="G447" s="6">
        <v>6</v>
      </c>
      <c r="H447" s="6">
        <v>26</v>
      </c>
      <c r="I447" s="3">
        <v>0.2277228</v>
      </c>
      <c r="J447" s="3">
        <v>0.16893920000000001</v>
      </c>
      <c r="K447" s="3">
        <v>5.8783599999999991E-2</v>
      </c>
      <c r="L447" s="133">
        <v>0</v>
      </c>
      <c r="M447" s="133">
        <v>0</v>
      </c>
      <c r="N447" s="133">
        <v>0.16619210000000001</v>
      </c>
      <c r="O447" s="133">
        <v>3.8152200000000004E-2</v>
      </c>
      <c r="P447" s="133">
        <v>2.3378499999999997E-2</v>
      </c>
      <c r="Q447" s="134">
        <v>2</v>
      </c>
      <c r="R447" s="134">
        <v>0</v>
      </c>
      <c r="S447" s="122">
        <f t="shared" si="12"/>
        <v>18.75</v>
      </c>
      <c r="T447" s="122">
        <f t="shared" si="13"/>
        <v>81.25</v>
      </c>
    </row>
    <row r="448" spans="1:20" x14ac:dyDescent="0.25">
      <c r="A448" s="3">
        <v>2017</v>
      </c>
      <c r="B448" s="41" t="s">
        <v>329</v>
      </c>
      <c r="C448" s="21">
        <v>3528908</v>
      </c>
      <c r="D448" s="4">
        <v>21</v>
      </c>
      <c r="E448" s="6">
        <v>21</v>
      </c>
      <c r="F448" s="39">
        <v>352890821</v>
      </c>
      <c r="G448" s="6">
        <v>0</v>
      </c>
      <c r="H448" s="6">
        <v>12</v>
      </c>
      <c r="I448" s="3">
        <v>1.5975799999999995E-2</v>
      </c>
      <c r="J448" s="3">
        <v>0</v>
      </c>
      <c r="K448" s="3">
        <v>1.5975799999999995E-2</v>
      </c>
      <c r="L448" s="133">
        <v>0</v>
      </c>
      <c r="M448" s="133">
        <v>1.5722299999999998E-2</v>
      </c>
      <c r="N448" s="133">
        <v>0</v>
      </c>
      <c r="O448" s="133">
        <v>9.2600000000000001E-5</v>
      </c>
      <c r="P448" s="133">
        <v>1.6090000000000001E-4</v>
      </c>
      <c r="Q448" s="134">
        <v>0</v>
      </c>
      <c r="R448" s="134">
        <v>1</v>
      </c>
      <c r="S448" s="122">
        <f t="shared" si="12"/>
        <v>0</v>
      </c>
      <c r="T448" s="122">
        <f t="shared" si="13"/>
        <v>100</v>
      </c>
    </row>
    <row r="449" spans="1:20" x14ac:dyDescent="0.25">
      <c r="A449" s="3">
        <v>2017</v>
      </c>
      <c r="B449" s="41" t="s">
        <v>330</v>
      </c>
      <c r="C449" s="21">
        <v>3529005</v>
      </c>
      <c r="D449" s="4">
        <v>21</v>
      </c>
      <c r="E449" s="6">
        <v>21</v>
      </c>
      <c r="F449" s="39">
        <v>352900521</v>
      </c>
      <c r="G449" s="6">
        <v>16</v>
      </c>
      <c r="H449" s="6">
        <v>79</v>
      </c>
      <c r="I449" s="3">
        <v>0.31354129999999991</v>
      </c>
      <c r="J449" s="3">
        <v>0.17909449999999996</v>
      </c>
      <c r="K449" s="3">
        <v>0.13444679999999995</v>
      </c>
      <c r="L449" s="133">
        <v>0</v>
      </c>
      <c r="M449" s="133">
        <v>0.166713</v>
      </c>
      <c r="N449" s="133">
        <v>8.3151399999999986E-2</v>
      </c>
      <c r="O449" s="133">
        <v>6.9160000000000003E-3</v>
      </c>
      <c r="P449" s="133">
        <v>5.6760899999999975E-2</v>
      </c>
      <c r="Q449" s="134">
        <v>14</v>
      </c>
      <c r="R449" s="134">
        <v>12</v>
      </c>
      <c r="S449" s="122">
        <f t="shared" si="12"/>
        <v>16.842105263157894</v>
      </c>
      <c r="T449" s="122">
        <f t="shared" si="13"/>
        <v>83.15789473684211</v>
      </c>
    </row>
    <row r="450" spans="1:20" x14ac:dyDescent="0.25">
      <c r="A450" s="3">
        <v>2017</v>
      </c>
      <c r="B450" s="41" t="s">
        <v>330</v>
      </c>
      <c r="C450" s="21">
        <v>3529005</v>
      </c>
      <c r="D450" s="4">
        <v>21</v>
      </c>
      <c r="E450" s="6">
        <v>17</v>
      </c>
      <c r="F450" s="39">
        <v>352900517</v>
      </c>
      <c r="G450" s="6">
        <v>0</v>
      </c>
      <c r="H450" s="6">
        <v>0</v>
      </c>
      <c r="I450" s="3">
        <v>0</v>
      </c>
      <c r="J450" s="3">
        <v>0</v>
      </c>
      <c r="K450" s="3">
        <v>0</v>
      </c>
      <c r="L450" s="133">
        <v>0</v>
      </c>
      <c r="M450" s="133">
        <v>0</v>
      </c>
      <c r="N450" s="133">
        <v>0</v>
      </c>
      <c r="O450" s="133">
        <v>0</v>
      </c>
      <c r="P450" s="133">
        <v>0</v>
      </c>
      <c r="Q450" s="134">
        <v>1</v>
      </c>
      <c r="R450" s="134">
        <v>0</v>
      </c>
      <c r="S450" s="122">
        <f t="shared" si="12"/>
        <v>0</v>
      </c>
      <c r="T450" s="122">
        <f t="shared" si="13"/>
        <v>0</v>
      </c>
    </row>
    <row r="451" spans="1:20" x14ac:dyDescent="0.25">
      <c r="A451" s="3">
        <v>2017</v>
      </c>
      <c r="B451" s="41" t="s">
        <v>330</v>
      </c>
      <c r="C451" s="21">
        <v>3529005</v>
      </c>
      <c r="D451" s="4">
        <v>21</v>
      </c>
      <c r="E451" s="6">
        <v>20</v>
      </c>
      <c r="F451" s="39">
        <v>352900520</v>
      </c>
      <c r="G451" s="6">
        <v>22</v>
      </c>
      <c r="H451" s="6">
        <v>86</v>
      </c>
      <c r="I451" s="3">
        <v>0.20792380000000005</v>
      </c>
      <c r="J451" s="3">
        <v>9.5885000000000054E-2</v>
      </c>
      <c r="K451" s="3">
        <v>0.11203880000000001</v>
      </c>
      <c r="L451" s="133">
        <v>0</v>
      </c>
      <c r="M451" s="133">
        <v>0.1286851</v>
      </c>
      <c r="N451" s="133">
        <v>9.1007000000000015E-3</v>
      </c>
      <c r="O451" s="133">
        <v>2.3233900000000005E-2</v>
      </c>
      <c r="P451" s="133">
        <v>4.690409999999999E-2</v>
      </c>
      <c r="Q451" s="134">
        <v>17</v>
      </c>
      <c r="R451" s="134">
        <v>14</v>
      </c>
      <c r="S451" s="122">
        <f t="shared" ref="S451:S514" si="14">IFERROR(((G451)/(SUM($G451:$H451)))*100,0)</f>
        <v>20.37037037037037</v>
      </c>
      <c r="T451" s="122">
        <f t="shared" ref="T451:T514" si="15">IFERROR(((H451)/(SUM($G451:$H451)))*100,0)</f>
        <v>79.629629629629633</v>
      </c>
    </row>
    <row r="452" spans="1:20" x14ac:dyDescent="0.25">
      <c r="A452" s="3">
        <v>2017</v>
      </c>
      <c r="B452" s="41" t="s">
        <v>331</v>
      </c>
      <c r="C452" s="21">
        <v>3529104</v>
      </c>
      <c r="D452" s="4">
        <v>18</v>
      </c>
      <c r="E452" s="6">
        <v>18</v>
      </c>
      <c r="F452" s="39">
        <v>352910418</v>
      </c>
      <c r="G452" s="6">
        <v>21</v>
      </c>
      <c r="H452" s="6">
        <v>15</v>
      </c>
      <c r="I452" s="3">
        <v>1.6477500000000003E-2</v>
      </c>
      <c r="J452" s="3">
        <v>4.772300000000001E-3</v>
      </c>
      <c r="K452" s="3">
        <v>1.1705200000000001E-2</v>
      </c>
      <c r="L452" s="133">
        <v>0</v>
      </c>
      <c r="M452" s="133">
        <v>2.6389E-3</v>
      </c>
      <c r="N452" s="133">
        <v>1.1569999999999999E-4</v>
      </c>
      <c r="O452" s="133">
        <v>1.34308E-2</v>
      </c>
      <c r="P452" s="133">
        <v>2.921E-4</v>
      </c>
      <c r="Q452" s="134">
        <v>5</v>
      </c>
      <c r="R452" s="134">
        <v>8</v>
      </c>
      <c r="S452" s="122">
        <f t="shared" si="14"/>
        <v>58.333333333333336</v>
      </c>
      <c r="T452" s="122">
        <f t="shared" si="15"/>
        <v>41.666666666666671</v>
      </c>
    </row>
    <row r="453" spans="1:20" x14ac:dyDescent="0.25">
      <c r="A453" s="3">
        <v>2017</v>
      </c>
      <c r="B453" s="41" t="s">
        <v>332</v>
      </c>
      <c r="C453" s="21">
        <v>3529203</v>
      </c>
      <c r="D453" s="4">
        <v>21</v>
      </c>
      <c r="E453" s="6">
        <v>21</v>
      </c>
      <c r="F453" s="39">
        <v>352920321</v>
      </c>
      <c r="G453" s="6">
        <v>13</v>
      </c>
      <c r="H453" s="6">
        <v>10</v>
      </c>
      <c r="I453" s="3">
        <v>6.0217699999999999E-2</v>
      </c>
      <c r="J453" s="3">
        <v>5.1847400000000002E-2</v>
      </c>
      <c r="K453" s="3">
        <v>8.3702999999999989E-3</v>
      </c>
      <c r="L453" s="133">
        <v>0</v>
      </c>
      <c r="M453" s="133">
        <v>2.3148000000000001E-3</v>
      </c>
      <c r="N453" s="133">
        <v>5.3917000000000001E-3</v>
      </c>
      <c r="O453" s="133">
        <v>3.9856400000000007E-2</v>
      </c>
      <c r="P453" s="133">
        <v>1.2654800000000001E-2</v>
      </c>
      <c r="Q453" s="134">
        <v>24</v>
      </c>
      <c r="R453" s="134">
        <v>37</v>
      </c>
      <c r="S453" s="122">
        <f t="shared" si="14"/>
        <v>56.521739130434781</v>
      </c>
      <c r="T453" s="122">
        <f t="shared" si="15"/>
        <v>43.478260869565219</v>
      </c>
    </row>
    <row r="454" spans="1:20" x14ac:dyDescent="0.25">
      <c r="A454" s="3">
        <v>2017</v>
      </c>
      <c r="B454" s="41" t="s">
        <v>332</v>
      </c>
      <c r="C454" s="21">
        <v>3529203</v>
      </c>
      <c r="D454" s="4">
        <v>21</v>
      </c>
      <c r="E454" s="6">
        <v>22</v>
      </c>
      <c r="F454" s="39">
        <v>352920322</v>
      </c>
      <c r="G454" s="6">
        <v>4</v>
      </c>
      <c r="H454" s="6">
        <v>4</v>
      </c>
      <c r="I454" s="3">
        <v>0.20113549999999999</v>
      </c>
      <c r="J454" s="3">
        <v>0.2003982</v>
      </c>
      <c r="K454" s="3">
        <v>7.3729999999999998E-4</v>
      </c>
      <c r="L454" s="133">
        <v>0</v>
      </c>
      <c r="M454" s="133">
        <v>0</v>
      </c>
      <c r="N454" s="133">
        <v>8.3333299999999999E-2</v>
      </c>
      <c r="O454" s="133">
        <v>0.11689819999999999</v>
      </c>
      <c r="P454" s="133">
        <v>9.0399999999999996E-4</v>
      </c>
      <c r="Q454" s="134">
        <v>2</v>
      </c>
      <c r="R454" s="134">
        <v>18</v>
      </c>
      <c r="S454" s="122">
        <f t="shared" si="14"/>
        <v>50</v>
      </c>
      <c r="T454" s="122">
        <f t="shared" si="15"/>
        <v>50</v>
      </c>
    </row>
    <row r="455" spans="1:20" x14ac:dyDescent="0.25">
      <c r="A455" s="3">
        <v>2017</v>
      </c>
      <c r="B455" s="41" t="s">
        <v>333</v>
      </c>
      <c r="C455" s="21">
        <v>3529302</v>
      </c>
      <c r="D455" s="4">
        <v>16</v>
      </c>
      <c r="E455" s="6">
        <v>16</v>
      </c>
      <c r="F455" s="39">
        <v>352930216</v>
      </c>
      <c r="G455" s="6">
        <v>30</v>
      </c>
      <c r="H455" s="6">
        <v>137</v>
      </c>
      <c r="I455" s="3">
        <v>1.3162820999999993</v>
      </c>
      <c r="J455" s="3">
        <v>0.14731279999999997</v>
      </c>
      <c r="K455" s="3">
        <v>1.1689692999999994</v>
      </c>
      <c r="L455" s="133">
        <v>0</v>
      </c>
      <c r="M455" s="133">
        <v>0.35808449999999997</v>
      </c>
      <c r="N455" s="133">
        <v>0.33335169999999986</v>
      </c>
      <c r="O455" s="133">
        <v>0.60958089999999998</v>
      </c>
      <c r="P455" s="133">
        <v>1.5265000000000006E-2</v>
      </c>
      <c r="Q455" s="134">
        <v>32</v>
      </c>
      <c r="R455" s="134">
        <v>36</v>
      </c>
      <c r="S455" s="122">
        <f t="shared" si="14"/>
        <v>17.964071856287426</v>
      </c>
      <c r="T455" s="122">
        <f t="shared" si="15"/>
        <v>82.035928143712582</v>
      </c>
    </row>
    <row r="456" spans="1:20" x14ac:dyDescent="0.25">
      <c r="A456" s="3">
        <v>2017</v>
      </c>
      <c r="B456" s="41" t="s">
        <v>333</v>
      </c>
      <c r="C456" s="21">
        <v>3529302</v>
      </c>
      <c r="D456" s="4">
        <v>16</v>
      </c>
      <c r="E456" s="6">
        <v>9</v>
      </c>
      <c r="F456" s="39">
        <v>35293029</v>
      </c>
      <c r="G456" s="6">
        <v>1</v>
      </c>
      <c r="H456" s="6">
        <v>0</v>
      </c>
      <c r="I456" s="3">
        <v>6.2960000000000002E-4</v>
      </c>
      <c r="J456" s="3">
        <v>6.2960000000000002E-4</v>
      </c>
      <c r="K456" s="3">
        <v>0</v>
      </c>
      <c r="L456" s="133">
        <v>0</v>
      </c>
      <c r="M456" s="133">
        <v>0</v>
      </c>
      <c r="N456" s="133">
        <v>0</v>
      </c>
      <c r="O456" s="133">
        <v>6.2960000000000002E-4</v>
      </c>
      <c r="P456" s="133">
        <v>0</v>
      </c>
      <c r="Q456" s="134">
        <v>0</v>
      </c>
      <c r="R456" s="134">
        <v>0</v>
      </c>
      <c r="S456" s="122">
        <f t="shared" si="14"/>
        <v>100</v>
      </c>
      <c r="T456" s="122">
        <f t="shared" si="15"/>
        <v>0</v>
      </c>
    </row>
    <row r="457" spans="1:20" x14ac:dyDescent="0.25">
      <c r="A457" s="3">
        <v>2017</v>
      </c>
      <c r="B457" s="41" t="s">
        <v>333</v>
      </c>
      <c r="C457" s="21">
        <v>3529302</v>
      </c>
      <c r="D457" s="4">
        <v>16</v>
      </c>
      <c r="E457" s="6">
        <v>13</v>
      </c>
      <c r="F457" s="39">
        <v>352930213</v>
      </c>
      <c r="G457" s="6">
        <v>9</v>
      </c>
      <c r="H457" s="6">
        <v>5</v>
      </c>
      <c r="I457" s="3">
        <v>4.02111E-2</v>
      </c>
      <c r="J457" s="3">
        <v>3.9811800000000001E-2</v>
      </c>
      <c r="K457" s="3">
        <v>3.9929999999999995E-4</v>
      </c>
      <c r="L457" s="133">
        <v>0</v>
      </c>
      <c r="M457" s="133">
        <v>0</v>
      </c>
      <c r="N457" s="133">
        <v>0</v>
      </c>
      <c r="O457" s="133">
        <v>3.98465E-2</v>
      </c>
      <c r="P457" s="133">
        <v>3.6459999999999997E-4</v>
      </c>
      <c r="Q457" s="134">
        <v>23</v>
      </c>
      <c r="R457" s="134">
        <v>6</v>
      </c>
      <c r="S457" s="122">
        <f t="shared" si="14"/>
        <v>64.285714285714292</v>
      </c>
      <c r="T457" s="122">
        <f t="shared" si="15"/>
        <v>35.714285714285715</v>
      </c>
    </row>
    <row r="458" spans="1:20" x14ac:dyDescent="0.25">
      <c r="A458" s="3">
        <v>2017</v>
      </c>
      <c r="B458" s="41" t="s">
        <v>334</v>
      </c>
      <c r="C458" s="21">
        <v>3529401</v>
      </c>
      <c r="D458" s="4">
        <v>6</v>
      </c>
      <c r="E458" s="6">
        <v>6</v>
      </c>
      <c r="F458" s="39">
        <v>35294016</v>
      </c>
      <c r="G458" s="6">
        <v>4</v>
      </c>
      <c r="H458" s="6">
        <v>68</v>
      </c>
      <c r="I458" s="3">
        <v>0.12954279999999993</v>
      </c>
      <c r="J458" s="3">
        <v>4.2801999999999996E-3</v>
      </c>
      <c r="K458" s="3">
        <v>0.12526259999999992</v>
      </c>
      <c r="L458" s="133">
        <v>0</v>
      </c>
      <c r="M458" s="133">
        <v>0</v>
      </c>
      <c r="N458" s="133">
        <v>7.374349999999999E-2</v>
      </c>
      <c r="O458" s="133">
        <v>6.1699999999999995E-5</v>
      </c>
      <c r="P458" s="133">
        <v>5.5737600000000012E-2</v>
      </c>
      <c r="Q458" s="134">
        <v>4</v>
      </c>
      <c r="R458" s="134">
        <v>125</v>
      </c>
      <c r="S458" s="122">
        <f t="shared" si="14"/>
        <v>5.5555555555555554</v>
      </c>
      <c r="T458" s="122">
        <f t="shared" si="15"/>
        <v>94.444444444444443</v>
      </c>
    </row>
    <row r="459" spans="1:20" x14ac:dyDescent="0.25">
      <c r="A459" s="3">
        <v>2017</v>
      </c>
      <c r="B459" s="41" t="s">
        <v>335</v>
      </c>
      <c r="C459" s="21">
        <v>3529500</v>
      </c>
      <c r="D459" s="4">
        <v>16</v>
      </c>
      <c r="E459" s="6">
        <v>16</v>
      </c>
      <c r="F459" s="39">
        <v>352950016</v>
      </c>
      <c r="G459" s="6">
        <v>11</v>
      </c>
      <c r="H459" s="6">
        <v>24</v>
      </c>
      <c r="I459" s="3">
        <v>0.13351690000000002</v>
      </c>
      <c r="J459" s="3">
        <v>7.3584000000000011E-2</v>
      </c>
      <c r="K459" s="3">
        <v>5.9932900000000011E-2</v>
      </c>
      <c r="L459" s="133">
        <v>0</v>
      </c>
      <c r="M459" s="133">
        <v>2.6342600000000001E-2</v>
      </c>
      <c r="N459" s="133">
        <v>6.0046299999999997E-2</v>
      </c>
      <c r="O459" s="133">
        <v>2.4188100000000001E-2</v>
      </c>
      <c r="P459" s="133">
        <v>2.2939899999999999E-2</v>
      </c>
      <c r="Q459" s="134">
        <v>6</v>
      </c>
      <c r="R459" s="134">
        <v>0</v>
      </c>
      <c r="S459" s="122">
        <f t="shared" si="14"/>
        <v>31.428571428571427</v>
      </c>
      <c r="T459" s="122">
        <f t="shared" si="15"/>
        <v>68.571428571428569</v>
      </c>
    </row>
    <row r="460" spans="1:20" x14ac:dyDescent="0.25">
      <c r="A460" s="3">
        <v>2017</v>
      </c>
      <c r="B460" s="41" t="s">
        <v>336</v>
      </c>
      <c r="C460" s="21">
        <v>3529609</v>
      </c>
      <c r="D460" s="4">
        <v>15</v>
      </c>
      <c r="E460" s="6">
        <v>15</v>
      </c>
      <c r="F460" s="39">
        <v>352960915</v>
      </c>
      <c r="G460" s="6">
        <v>11</v>
      </c>
      <c r="H460" s="6">
        <v>12</v>
      </c>
      <c r="I460" s="3">
        <v>9.5548600000000011E-2</v>
      </c>
      <c r="J460" s="3">
        <v>8.4770700000000004E-2</v>
      </c>
      <c r="K460" s="3">
        <v>1.0777900000000002E-2</v>
      </c>
      <c r="L460" s="133">
        <v>0</v>
      </c>
      <c r="M460" s="133">
        <v>9.0834000000000002E-3</v>
      </c>
      <c r="N460" s="133">
        <v>1.3889999999999999E-4</v>
      </c>
      <c r="O460" s="133">
        <v>8.3381800000000006E-2</v>
      </c>
      <c r="P460" s="133">
        <v>2.9445000000000001E-3</v>
      </c>
      <c r="Q460" s="134">
        <v>2</v>
      </c>
      <c r="R460" s="134">
        <v>3</v>
      </c>
      <c r="S460" s="122">
        <f t="shared" si="14"/>
        <v>47.826086956521742</v>
      </c>
      <c r="T460" s="122">
        <f t="shared" si="15"/>
        <v>52.173913043478258</v>
      </c>
    </row>
    <row r="461" spans="1:20" x14ac:dyDescent="0.25">
      <c r="A461" s="3">
        <v>2017</v>
      </c>
      <c r="B461" s="41" t="s">
        <v>336</v>
      </c>
      <c r="C461" s="21">
        <v>3529609</v>
      </c>
      <c r="D461" s="4">
        <v>15</v>
      </c>
      <c r="E461" s="6">
        <v>18</v>
      </c>
      <c r="F461" s="39">
        <v>352960918</v>
      </c>
      <c r="G461" s="6">
        <v>4</v>
      </c>
      <c r="H461" s="6">
        <v>4</v>
      </c>
      <c r="I461" s="3">
        <v>0.2156653</v>
      </c>
      <c r="J461" s="3">
        <v>9.8263600000000006E-2</v>
      </c>
      <c r="K461" s="3">
        <v>0.1174017</v>
      </c>
      <c r="L461" s="133">
        <v>0</v>
      </c>
      <c r="M461" s="133">
        <v>0</v>
      </c>
      <c r="N461" s="133">
        <v>0.2029012</v>
      </c>
      <c r="O461" s="133">
        <v>1.01852E-2</v>
      </c>
      <c r="P461" s="133">
        <v>2.5788999999999999E-3</v>
      </c>
      <c r="Q461" s="134">
        <v>1</v>
      </c>
      <c r="R461" s="134">
        <v>1</v>
      </c>
      <c r="S461" s="122">
        <f t="shared" si="14"/>
        <v>50</v>
      </c>
      <c r="T461" s="122">
        <f t="shared" si="15"/>
        <v>50</v>
      </c>
    </row>
    <row r="462" spans="1:20" x14ac:dyDescent="0.25">
      <c r="A462" s="3">
        <v>2017</v>
      </c>
      <c r="B462" s="41" t="s">
        <v>337</v>
      </c>
      <c r="C462" s="21">
        <v>3529658</v>
      </c>
      <c r="D462" s="4">
        <v>15</v>
      </c>
      <c r="E462" s="6">
        <v>15</v>
      </c>
      <c r="F462" s="39">
        <v>352965815</v>
      </c>
      <c r="G462" s="6">
        <v>22</v>
      </c>
      <c r="H462" s="6">
        <v>6</v>
      </c>
      <c r="I462" s="3">
        <v>8.908039999999999E-2</v>
      </c>
      <c r="J462" s="3">
        <v>8.1433399999999989E-2</v>
      </c>
      <c r="K462" s="3">
        <v>7.647000000000001E-3</v>
      </c>
      <c r="L462" s="133">
        <v>0.15829528158295281</v>
      </c>
      <c r="M462" s="133">
        <v>5.2037000000000003E-3</v>
      </c>
      <c r="N462" s="133">
        <v>0</v>
      </c>
      <c r="O462" s="133">
        <v>8.3669899999999992E-2</v>
      </c>
      <c r="P462" s="133">
        <v>2.0679999999999999E-4</v>
      </c>
      <c r="Q462" s="134">
        <v>4</v>
      </c>
      <c r="R462" s="134">
        <v>8</v>
      </c>
      <c r="S462" s="122">
        <f t="shared" si="14"/>
        <v>78.571428571428569</v>
      </c>
      <c r="T462" s="122">
        <f t="shared" si="15"/>
        <v>21.428571428571427</v>
      </c>
    </row>
    <row r="463" spans="1:20" x14ac:dyDescent="0.25">
      <c r="A463" s="3">
        <v>2017</v>
      </c>
      <c r="B463" s="41" t="s">
        <v>338</v>
      </c>
      <c r="C463" s="21">
        <v>3529708</v>
      </c>
      <c r="D463" s="4">
        <v>8</v>
      </c>
      <c r="E463" s="6">
        <v>8</v>
      </c>
      <c r="F463" s="39">
        <v>35297088</v>
      </c>
      <c r="G463" s="6">
        <v>21</v>
      </c>
      <c r="H463" s="6">
        <v>22</v>
      </c>
      <c r="I463" s="3">
        <v>0.50120710000000002</v>
      </c>
      <c r="J463" s="3">
        <v>0.40747360000000005</v>
      </c>
      <c r="K463" s="3">
        <v>9.3733499999999997E-2</v>
      </c>
      <c r="L463" s="133">
        <v>1.5303221397767628</v>
      </c>
      <c r="M463" s="133">
        <v>9.2268500000000017E-2</v>
      </c>
      <c r="N463" s="133">
        <v>0</v>
      </c>
      <c r="O463" s="133">
        <v>0.40830690000000003</v>
      </c>
      <c r="P463" s="133">
        <v>6.316999999999999E-4</v>
      </c>
      <c r="Q463" s="134">
        <v>5</v>
      </c>
      <c r="R463" s="134">
        <v>0</v>
      </c>
      <c r="S463" s="122">
        <f t="shared" si="14"/>
        <v>48.837209302325576</v>
      </c>
      <c r="T463" s="122">
        <f t="shared" si="15"/>
        <v>51.162790697674424</v>
      </c>
    </row>
    <row r="464" spans="1:20" x14ac:dyDescent="0.25">
      <c r="A464" s="3">
        <v>2017</v>
      </c>
      <c r="B464" s="41" t="s">
        <v>339</v>
      </c>
      <c r="C464" s="21">
        <v>3529807</v>
      </c>
      <c r="D464" s="4">
        <v>13</v>
      </c>
      <c r="E464" s="6">
        <v>13</v>
      </c>
      <c r="F464" s="39">
        <v>352980713</v>
      </c>
      <c r="G464" s="6">
        <v>1</v>
      </c>
      <c r="H464" s="6">
        <v>3</v>
      </c>
      <c r="I464" s="3">
        <v>2.9597100000000001E-2</v>
      </c>
      <c r="J464" s="3">
        <v>2.3611000000000001E-3</v>
      </c>
      <c r="K464" s="3">
        <v>2.7236E-2</v>
      </c>
      <c r="L464" s="133">
        <v>0</v>
      </c>
      <c r="M464" s="133">
        <v>2.3148100000000001E-2</v>
      </c>
      <c r="N464" s="133">
        <v>4.0878999999999993E-3</v>
      </c>
      <c r="O464" s="133">
        <v>2.3611000000000001E-3</v>
      </c>
      <c r="P464" s="133">
        <v>0</v>
      </c>
      <c r="Q464" s="134">
        <v>0</v>
      </c>
      <c r="R464" s="134">
        <v>0</v>
      </c>
      <c r="S464" s="122">
        <f t="shared" si="14"/>
        <v>25</v>
      </c>
      <c r="T464" s="122">
        <f t="shared" si="15"/>
        <v>75</v>
      </c>
    </row>
    <row r="465" spans="1:20" x14ac:dyDescent="0.25">
      <c r="A465" s="3">
        <v>2017</v>
      </c>
      <c r="B465" s="41" t="s">
        <v>339</v>
      </c>
      <c r="C465" s="21">
        <v>3529807</v>
      </c>
      <c r="D465" s="4">
        <v>13</v>
      </c>
      <c r="E465" s="6">
        <v>10</v>
      </c>
      <c r="F465" s="39">
        <v>352980710</v>
      </c>
      <c r="G465" s="6">
        <v>0</v>
      </c>
      <c r="H465" s="6">
        <v>0</v>
      </c>
      <c r="I465" s="3">
        <v>0</v>
      </c>
      <c r="J465" s="3">
        <v>0</v>
      </c>
      <c r="K465" s="3">
        <v>0</v>
      </c>
      <c r="L465" s="133">
        <v>0</v>
      </c>
      <c r="M465" s="133">
        <v>0</v>
      </c>
      <c r="N465" s="133">
        <v>0</v>
      </c>
      <c r="O465" s="133">
        <v>0</v>
      </c>
      <c r="P465" s="133">
        <v>0</v>
      </c>
      <c r="Q465" s="134">
        <v>0</v>
      </c>
      <c r="R465" s="134">
        <v>0</v>
      </c>
      <c r="S465" s="122">
        <f t="shared" si="14"/>
        <v>0</v>
      </c>
      <c r="T465" s="122">
        <f t="shared" si="15"/>
        <v>0</v>
      </c>
    </row>
    <row r="466" spans="1:20" x14ac:dyDescent="0.25">
      <c r="A466" s="3">
        <v>2017</v>
      </c>
      <c r="B466" s="41" t="s">
        <v>340</v>
      </c>
      <c r="C466" s="21">
        <v>3530003</v>
      </c>
      <c r="D466" s="4">
        <v>15</v>
      </c>
      <c r="E466" s="6">
        <v>15</v>
      </c>
      <c r="F466" s="39">
        <v>353000315</v>
      </c>
      <c r="G466" s="6">
        <v>0</v>
      </c>
      <c r="H466" s="6">
        <v>10</v>
      </c>
      <c r="I466" s="3">
        <v>6.2425000000000007E-3</v>
      </c>
      <c r="J466" s="3">
        <v>0</v>
      </c>
      <c r="K466" s="3">
        <v>6.2425000000000007E-3</v>
      </c>
      <c r="L466" s="133">
        <v>0</v>
      </c>
      <c r="M466" s="133">
        <v>5.6735000000000006E-3</v>
      </c>
      <c r="N466" s="133">
        <v>4.0099999999999999E-5</v>
      </c>
      <c r="O466" s="133">
        <v>0</v>
      </c>
      <c r="P466" s="133">
        <v>5.2890000000000001E-4</v>
      </c>
      <c r="Q466" s="134">
        <v>0</v>
      </c>
      <c r="R466" s="134">
        <v>1</v>
      </c>
      <c r="S466" s="122">
        <f t="shared" si="14"/>
        <v>0</v>
      </c>
      <c r="T466" s="122">
        <f t="shared" si="15"/>
        <v>100</v>
      </c>
    </row>
    <row r="467" spans="1:20" x14ac:dyDescent="0.25">
      <c r="A467" s="3">
        <v>2017</v>
      </c>
      <c r="B467" s="41" t="s">
        <v>341</v>
      </c>
      <c r="C467" s="21">
        <v>3529906</v>
      </c>
      <c r="D467" s="4">
        <v>11</v>
      </c>
      <c r="E467" s="6">
        <v>11</v>
      </c>
      <c r="F467" s="39">
        <v>352990611</v>
      </c>
      <c r="G467" s="6">
        <v>44</v>
      </c>
      <c r="H467" s="6">
        <v>12</v>
      </c>
      <c r="I467" s="3">
        <v>0.16400880000000007</v>
      </c>
      <c r="J467" s="3">
        <v>0.16023940000000006</v>
      </c>
      <c r="K467" s="3">
        <v>3.7693999999999996E-3</v>
      </c>
      <c r="L467" s="133">
        <v>0</v>
      </c>
      <c r="M467" s="133">
        <v>4.0017800000000006E-2</v>
      </c>
      <c r="N467" s="133">
        <v>4.0241000000000001E-3</v>
      </c>
      <c r="O467" s="133">
        <v>5.01956E-2</v>
      </c>
      <c r="P467" s="133">
        <v>6.9771299999999994E-2</v>
      </c>
      <c r="Q467" s="134">
        <v>84</v>
      </c>
      <c r="R467" s="134">
        <v>85</v>
      </c>
      <c r="S467" s="122">
        <f t="shared" si="14"/>
        <v>78.571428571428569</v>
      </c>
      <c r="T467" s="122">
        <f t="shared" si="15"/>
        <v>21.428571428571427</v>
      </c>
    </row>
    <row r="468" spans="1:20" x14ac:dyDescent="0.25">
      <c r="A468" s="3">
        <v>2017</v>
      </c>
      <c r="B468" s="41" t="s">
        <v>342</v>
      </c>
      <c r="C468" s="21">
        <v>3530102</v>
      </c>
      <c r="D468" s="4">
        <v>19</v>
      </c>
      <c r="E468" s="6">
        <v>19</v>
      </c>
      <c r="F468" s="39">
        <v>353010219</v>
      </c>
      <c r="G468" s="6">
        <v>1</v>
      </c>
      <c r="H468" s="6">
        <v>22</v>
      </c>
      <c r="I468" s="3">
        <v>2.8020799999999998E-2</v>
      </c>
      <c r="J468" s="3">
        <v>2.0833299999999999E-2</v>
      </c>
      <c r="K468" s="3">
        <v>7.1874999999999994E-3</v>
      </c>
      <c r="L468" s="133">
        <v>0</v>
      </c>
      <c r="M468" s="133">
        <v>2.54629E-2</v>
      </c>
      <c r="N468" s="133">
        <v>1.6053999999999999E-3</v>
      </c>
      <c r="O468" s="133">
        <v>0</v>
      </c>
      <c r="P468" s="133">
        <v>9.525E-4</v>
      </c>
      <c r="Q468" s="134">
        <v>1</v>
      </c>
      <c r="R468" s="134">
        <v>2</v>
      </c>
      <c r="S468" s="122">
        <f t="shared" si="14"/>
        <v>4.3478260869565215</v>
      </c>
      <c r="T468" s="122">
        <f t="shared" si="15"/>
        <v>95.652173913043484</v>
      </c>
    </row>
    <row r="469" spans="1:20" x14ac:dyDescent="0.25">
      <c r="A469" s="3">
        <v>2017</v>
      </c>
      <c r="B469" s="41" t="s">
        <v>342</v>
      </c>
      <c r="C469" s="21">
        <v>3530102</v>
      </c>
      <c r="D469" s="4">
        <v>19</v>
      </c>
      <c r="E469" s="6">
        <v>20</v>
      </c>
      <c r="F469" s="39">
        <v>353010220</v>
      </c>
      <c r="G469" s="6">
        <v>11</v>
      </c>
      <c r="H469" s="6">
        <v>2</v>
      </c>
      <c r="I469" s="3">
        <v>8.1168900000000002E-2</v>
      </c>
      <c r="J469" s="3">
        <v>5.0567000000000001E-2</v>
      </c>
      <c r="K469" s="3">
        <v>3.0601899999999998E-2</v>
      </c>
      <c r="L469" s="133">
        <v>0</v>
      </c>
      <c r="M469" s="133">
        <v>0</v>
      </c>
      <c r="N469" s="133">
        <v>8.0555600000000005E-2</v>
      </c>
      <c r="O469" s="133">
        <v>5.103000000000001E-4</v>
      </c>
      <c r="P469" s="133">
        <v>1.0300000000000001E-4</v>
      </c>
      <c r="Q469" s="134">
        <v>1</v>
      </c>
      <c r="R469" s="134">
        <v>5</v>
      </c>
      <c r="S469" s="122">
        <f t="shared" si="14"/>
        <v>84.615384615384613</v>
      </c>
      <c r="T469" s="122">
        <f t="shared" si="15"/>
        <v>15.384615384615385</v>
      </c>
    </row>
    <row r="470" spans="1:20" x14ac:dyDescent="0.25">
      <c r="A470" s="3">
        <v>2017</v>
      </c>
      <c r="B470" s="41" t="s">
        <v>343</v>
      </c>
      <c r="C470" s="21">
        <v>3530201</v>
      </c>
      <c r="D470" s="4">
        <v>22</v>
      </c>
      <c r="E470" s="6">
        <v>22</v>
      </c>
      <c r="F470" s="39">
        <v>353020122</v>
      </c>
      <c r="G470" s="6">
        <v>10</v>
      </c>
      <c r="H470" s="6">
        <v>37</v>
      </c>
      <c r="I470" s="3">
        <v>0.28208049999999996</v>
      </c>
      <c r="J470" s="3">
        <v>0.23798119999999998</v>
      </c>
      <c r="K470" s="3">
        <v>4.4099300000000001E-2</v>
      </c>
      <c r="L470" s="133">
        <v>0</v>
      </c>
      <c r="M470" s="133">
        <v>4.3098099999999993E-2</v>
      </c>
      <c r="N470" s="133">
        <v>5.463E-4</v>
      </c>
      <c r="O470" s="133">
        <v>0.23619679999999998</v>
      </c>
      <c r="P470" s="133">
        <v>2.2393000000000001E-3</v>
      </c>
      <c r="Q470" s="134">
        <v>1</v>
      </c>
      <c r="R470" s="134">
        <v>6</v>
      </c>
      <c r="S470" s="122">
        <f t="shared" si="14"/>
        <v>21.276595744680851</v>
      </c>
      <c r="T470" s="122">
        <f t="shared" si="15"/>
        <v>78.723404255319153</v>
      </c>
    </row>
    <row r="471" spans="1:20" x14ac:dyDescent="0.25">
      <c r="A471" s="3">
        <v>2017</v>
      </c>
      <c r="B471" s="41" t="s">
        <v>344</v>
      </c>
      <c r="C471" s="21">
        <v>3530300</v>
      </c>
      <c r="D471" s="4">
        <v>15</v>
      </c>
      <c r="E471" s="6">
        <v>15</v>
      </c>
      <c r="F471" s="39">
        <v>353030015</v>
      </c>
      <c r="G471" s="6">
        <v>5</v>
      </c>
      <c r="H471" s="6">
        <v>132</v>
      </c>
      <c r="I471" s="3">
        <v>0.27125569999999999</v>
      </c>
      <c r="J471" s="3">
        <v>3.7990699999999995E-2</v>
      </c>
      <c r="K471" s="3">
        <v>0.23326499999999997</v>
      </c>
      <c r="L471" s="133">
        <v>0</v>
      </c>
      <c r="M471" s="133">
        <v>0.13610409999999998</v>
      </c>
      <c r="N471" s="133">
        <v>6.5888000000000006E-3</v>
      </c>
      <c r="O471" s="133">
        <v>5.1491499999999996E-2</v>
      </c>
      <c r="P471" s="133">
        <v>7.7071299999999968E-2</v>
      </c>
      <c r="Q471" s="134">
        <v>13</v>
      </c>
      <c r="R471" s="134">
        <v>8</v>
      </c>
      <c r="S471" s="122">
        <f t="shared" si="14"/>
        <v>3.6496350364963499</v>
      </c>
      <c r="T471" s="122">
        <f t="shared" si="15"/>
        <v>96.350364963503651</v>
      </c>
    </row>
    <row r="472" spans="1:20" x14ac:dyDescent="0.25">
      <c r="A472" s="3">
        <v>2017</v>
      </c>
      <c r="B472" s="41" t="s">
        <v>344</v>
      </c>
      <c r="C472" s="21">
        <v>3530300</v>
      </c>
      <c r="D472" s="4">
        <v>15</v>
      </c>
      <c r="E472" s="6">
        <v>16</v>
      </c>
      <c r="F472" s="39">
        <v>353030016</v>
      </c>
      <c r="G472" s="6">
        <v>5</v>
      </c>
      <c r="H472" s="6">
        <v>12</v>
      </c>
      <c r="I472" s="3">
        <v>1.1966600000000001E-2</v>
      </c>
      <c r="J472" s="3">
        <v>8.3296000000000012E-3</v>
      </c>
      <c r="K472" s="3">
        <v>3.6369999999999992E-3</v>
      </c>
      <c r="L472" s="133">
        <v>0</v>
      </c>
      <c r="M472" s="133">
        <v>0</v>
      </c>
      <c r="N472" s="133">
        <v>3.2510999999999994E-3</v>
      </c>
      <c r="O472" s="133">
        <v>8.3817000000000006E-3</v>
      </c>
      <c r="P472" s="133">
        <v>3.3379999999999998E-4</v>
      </c>
      <c r="Q472" s="134">
        <v>2</v>
      </c>
      <c r="R472" s="134">
        <v>0</v>
      </c>
      <c r="S472" s="122">
        <f t="shared" si="14"/>
        <v>29.411764705882355</v>
      </c>
      <c r="T472" s="122">
        <f t="shared" si="15"/>
        <v>70.588235294117652</v>
      </c>
    </row>
    <row r="473" spans="1:20" x14ac:dyDescent="0.25">
      <c r="A473" s="3">
        <v>2017</v>
      </c>
      <c r="B473" s="41" t="s">
        <v>344</v>
      </c>
      <c r="C473" s="21">
        <v>3530300</v>
      </c>
      <c r="D473" s="4">
        <v>15</v>
      </c>
      <c r="E473" s="6">
        <v>18</v>
      </c>
      <c r="F473" s="39">
        <v>353030018</v>
      </c>
      <c r="G473" s="6">
        <v>3</v>
      </c>
      <c r="H473" s="6">
        <v>2</v>
      </c>
      <c r="I473" s="3">
        <v>2.4136499999999998E-2</v>
      </c>
      <c r="J473" s="3">
        <v>2.0740699999999997E-2</v>
      </c>
      <c r="K473" s="3">
        <v>3.3958E-3</v>
      </c>
      <c r="L473" s="133">
        <v>0</v>
      </c>
      <c r="M473" s="133">
        <v>1.57407E-2</v>
      </c>
      <c r="N473" s="133">
        <v>2.2222000000000001E-3</v>
      </c>
      <c r="O473" s="133">
        <v>5.0000000000000001E-3</v>
      </c>
      <c r="P473" s="133">
        <v>1.1735999999999999E-3</v>
      </c>
      <c r="Q473" s="134">
        <v>2</v>
      </c>
      <c r="R473" s="134">
        <v>0</v>
      </c>
      <c r="S473" s="122">
        <f t="shared" si="14"/>
        <v>60</v>
      </c>
      <c r="T473" s="122">
        <f t="shared" si="15"/>
        <v>40</v>
      </c>
    </row>
    <row r="474" spans="1:20" x14ac:dyDescent="0.25">
      <c r="A474" s="3">
        <v>2017</v>
      </c>
      <c r="B474" s="41" t="s">
        <v>345</v>
      </c>
      <c r="C474" s="21">
        <v>3530409</v>
      </c>
      <c r="D474" s="4">
        <v>15</v>
      </c>
      <c r="E474" s="6">
        <v>15</v>
      </c>
      <c r="F474" s="39">
        <v>353040915</v>
      </c>
      <c r="G474" s="6">
        <v>5</v>
      </c>
      <c r="H474" s="6">
        <v>21</v>
      </c>
      <c r="I474" s="3">
        <v>9.3237E-2</v>
      </c>
      <c r="J474" s="3">
        <v>5.2736100000000008E-2</v>
      </c>
      <c r="K474" s="3">
        <v>4.0500899999999992E-2</v>
      </c>
      <c r="L474" s="133">
        <v>0</v>
      </c>
      <c r="M474" s="133">
        <v>2.1947799999999996E-2</v>
      </c>
      <c r="N474" s="133">
        <v>2.263E-4</v>
      </c>
      <c r="O474" s="133">
        <v>7.0721099999999995E-2</v>
      </c>
      <c r="P474" s="133">
        <v>3.4180000000000001E-4</v>
      </c>
      <c r="Q474" s="134">
        <v>5</v>
      </c>
      <c r="R474" s="134">
        <v>1</v>
      </c>
      <c r="S474" s="122">
        <f t="shared" si="14"/>
        <v>19.230769230769234</v>
      </c>
      <c r="T474" s="122">
        <f t="shared" si="15"/>
        <v>80.769230769230774</v>
      </c>
    </row>
    <row r="475" spans="1:20" x14ac:dyDescent="0.25">
      <c r="A475" s="3">
        <v>2017</v>
      </c>
      <c r="B475" s="41" t="s">
        <v>346</v>
      </c>
      <c r="C475" s="21">
        <v>3530508</v>
      </c>
      <c r="D475" s="4">
        <v>4</v>
      </c>
      <c r="E475" s="6">
        <v>4</v>
      </c>
      <c r="F475" s="39">
        <v>35305084</v>
      </c>
      <c r="G475" s="6">
        <v>136</v>
      </c>
      <c r="H475" s="6">
        <v>90</v>
      </c>
      <c r="I475" s="3">
        <v>1.5712408000000002</v>
      </c>
      <c r="J475" s="3">
        <v>1.5346088000000002</v>
      </c>
      <c r="K475" s="3">
        <v>3.6632000000000019E-2</v>
      </c>
      <c r="L475" s="133">
        <v>0.81961957762557081</v>
      </c>
      <c r="M475" s="133">
        <v>7.3911999999999997E-3</v>
      </c>
      <c r="N475" s="133">
        <v>0.15916070000000002</v>
      </c>
      <c r="O475" s="133">
        <v>0.71588430000000003</v>
      </c>
      <c r="P475" s="133">
        <v>0.68880459999999999</v>
      </c>
      <c r="Q475" s="134">
        <v>103</v>
      </c>
      <c r="R475" s="134">
        <v>32</v>
      </c>
      <c r="S475" s="122">
        <f t="shared" si="14"/>
        <v>60.176991150442483</v>
      </c>
      <c r="T475" s="122">
        <f t="shared" si="15"/>
        <v>39.823008849557525</v>
      </c>
    </row>
    <row r="476" spans="1:20" x14ac:dyDescent="0.25">
      <c r="A476" s="3">
        <v>2017</v>
      </c>
      <c r="B476" s="41" t="s">
        <v>347</v>
      </c>
      <c r="C476" s="21">
        <v>3530607</v>
      </c>
      <c r="D476" s="4">
        <v>6</v>
      </c>
      <c r="E476" s="6">
        <v>6</v>
      </c>
      <c r="F476" s="39">
        <v>35306076</v>
      </c>
      <c r="G476" s="6">
        <v>132</v>
      </c>
      <c r="H476" s="6">
        <v>166</v>
      </c>
      <c r="I476" s="3">
        <v>1.5433890000000012</v>
      </c>
      <c r="J476" s="3">
        <v>1.3886271000000012</v>
      </c>
      <c r="K476" s="3">
        <v>0.1547618999999999</v>
      </c>
      <c r="L476" s="133">
        <v>0</v>
      </c>
      <c r="M476" s="133">
        <v>1.1328716000000001</v>
      </c>
      <c r="N476" s="133">
        <v>0.22487889999999996</v>
      </c>
      <c r="O476" s="133">
        <v>0.11242500000000002</v>
      </c>
      <c r="P476" s="133">
        <v>7.3213500000000001E-2</v>
      </c>
      <c r="Q476" s="134">
        <v>92</v>
      </c>
      <c r="R476" s="134">
        <v>197</v>
      </c>
      <c r="S476" s="122">
        <f t="shared" si="14"/>
        <v>44.29530201342282</v>
      </c>
      <c r="T476" s="122">
        <f t="shared" si="15"/>
        <v>55.70469798657718</v>
      </c>
    </row>
    <row r="477" spans="1:20" x14ac:dyDescent="0.25">
      <c r="A477" s="3">
        <v>2017</v>
      </c>
      <c r="B477" s="41" t="s">
        <v>347</v>
      </c>
      <c r="C477" s="21">
        <v>3530607</v>
      </c>
      <c r="D477" s="4">
        <v>6</v>
      </c>
      <c r="E477" s="6">
        <v>2</v>
      </c>
      <c r="F477" s="39">
        <v>35306072</v>
      </c>
      <c r="G477" s="6">
        <v>20</v>
      </c>
      <c r="H477" s="6">
        <v>49</v>
      </c>
      <c r="I477" s="3">
        <v>9.2660099999999995E-2</v>
      </c>
      <c r="J477" s="3">
        <v>5.2870600000000004E-2</v>
      </c>
      <c r="K477" s="3">
        <v>3.9789499999999992E-2</v>
      </c>
      <c r="L477" s="133">
        <v>0</v>
      </c>
      <c r="M477" s="133">
        <v>9.2592999999999998E-3</v>
      </c>
      <c r="N477" s="133">
        <v>2.64478E-2</v>
      </c>
      <c r="O477" s="133">
        <v>4.9900999999999991E-3</v>
      </c>
      <c r="P477" s="133">
        <v>5.1962900000000006E-2</v>
      </c>
      <c r="Q477" s="134">
        <v>25</v>
      </c>
      <c r="R477" s="134">
        <v>62</v>
      </c>
      <c r="S477" s="122">
        <f t="shared" si="14"/>
        <v>28.985507246376812</v>
      </c>
      <c r="T477" s="122">
        <f t="shared" si="15"/>
        <v>71.014492753623188</v>
      </c>
    </row>
    <row r="478" spans="1:20" x14ac:dyDescent="0.25">
      <c r="A478" s="3">
        <v>2017</v>
      </c>
      <c r="B478" s="41" t="s">
        <v>347</v>
      </c>
      <c r="C478" s="21">
        <v>3530607</v>
      </c>
      <c r="D478" s="4">
        <v>6</v>
      </c>
      <c r="E478" s="6">
        <v>7</v>
      </c>
      <c r="F478" s="39">
        <v>35306077</v>
      </c>
      <c r="G478" s="6">
        <v>0</v>
      </c>
      <c r="H478" s="6">
        <v>0</v>
      </c>
      <c r="I478" s="3">
        <v>0</v>
      </c>
      <c r="J478" s="3">
        <v>0</v>
      </c>
      <c r="K478" s="3">
        <v>0</v>
      </c>
      <c r="L478" s="133">
        <v>0</v>
      </c>
      <c r="M478" s="133">
        <v>0</v>
      </c>
      <c r="N478" s="133">
        <v>0</v>
      </c>
      <c r="O478" s="133">
        <v>0</v>
      </c>
      <c r="P478" s="133">
        <v>0</v>
      </c>
      <c r="Q478" s="134">
        <v>0</v>
      </c>
      <c r="R478" s="134">
        <v>0</v>
      </c>
      <c r="S478" s="122">
        <f t="shared" si="14"/>
        <v>0</v>
      </c>
      <c r="T478" s="122">
        <f t="shared" si="15"/>
        <v>0</v>
      </c>
    </row>
    <row r="479" spans="1:20" x14ac:dyDescent="0.25">
      <c r="A479" s="3">
        <v>2017</v>
      </c>
      <c r="B479" s="41" t="s">
        <v>348</v>
      </c>
      <c r="C479" s="21">
        <v>3530706</v>
      </c>
      <c r="D479" s="4">
        <v>9</v>
      </c>
      <c r="E479" s="6">
        <v>9</v>
      </c>
      <c r="F479" s="39">
        <v>35307069</v>
      </c>
      <c r="G479" s="6">
        <v>178</v>
      </c>
      <c r="H479" s="6">
        <v>130</v>
      </c>
      <c r="I479" s="3">
        <v>3.5186013000000003</v>
      </c>
      <c r="J479" s="3">
        <v>3.3782520000000003</v>
      </c>
      <c r="K479" s="3">
        <v>0.14034929999999987</v>
      </c>
      <c r="L479" s="133">
        <v>2.8180910388127853</v>
      </c>
      <c r="M479" s="133">
        <v>1.7824E-2</v>
      </c>
      <c r="N479" s="133">
        <v>0.112709</v>
      </c>
      <c r="O479" s="133">
        <v>2.2110554000000002</v>
      </c>
      <c r="P479" s="133">
        <v>1.1770129000000003</v>
      </c>
      <c r="Q479" s="134">
        <v>127</v>
      </c>
      <c r="R479" s="134">
        <v>31</v>
      </c>
      <c r="S479" s="122">
        <f t="shared" si="14"/>
        <v>57.792207792207797</v>
      </c>
      <c r="T479" s="122">
        <f t="shared" si="15"/>
        <v>42.207792207792203</v>
      </c>
    </row>
    <row r="480" spans="1:20" x14ac:dyDescent="0.25">
      <c r="A480" s="3">
        <v>2017</v>
      </c>
      <c r="B480" s="41" t="s">
        <v>349</v>
      </c>
      <c r="C480" s="21">
        <v>3530805</v>
      </c>
      <c r="D480" s="4">
        <v>9</v>
      </c>
      <c r="E480" s="6">
        <v>9</v>
      </c>
      <c r="F480" s="39">
        <v>35308059</v>
      </c>
      <c r="G480" s="6">
        <v>73</v>
      </c>
      <c r="H480" s="6">
        <v>100</v>
      </c>
      <c r="I480" s="3">
        <v>0.38007679999999977</v>
      </c>
      <c r="J480" s="3">
        <v>0.30561789999999983</v>
      </c>
      <c r="K480" s="3">
        <v>7.4458899999999925E-2</v>
      </c>
      <c r="L480" s="133">
        <v>0.15361111111111111</v>
      </c>
      <c r="M480" s="133">
        <v>0</v>
      </c>
      <c r="N480" s="133">
        <v>7.9918799999999998E-2</v>
      </c>
      <c r="O480" s="133">
        <v>0.27987199999999995</v>
      </c>
      <c r="P480" s="133">
        <v>2.0286000000000005E-2</v>
      </c>
      <c r="Q480" s="134">
        <v>29</v>
      </c>
      <c r="R480" s="134">
        <v>57</v>
      </c>
      <c r="S480" s="122">
        <f t="shared" si="14"/>
        <v>42.196531791907518</v>
      </c>
      <c r="T480" s="122">
        <f t="shared" si="15"/>
        <v>57.80346820809249</v>
      </c>
    </row>
    <row r="481" spans="1:20" x14ac:dyDescent="0.25">
      <c r="A481" s="3">
        <v>2017</v>
      </c>
      <c r="B481" s="41" t="s">
        <v>349</v>
      </c>
      <c r="C481" s="21">
        <v>3530805</v>
      </c>
      <c r="D481" s="4">
        <v>9</v>
      </c>
      <c r="E481" s="6">
        <v>5</v>
      </c>
      <c r="F481" s="39">
        <v>35308055</v>
      </c>
      <c r="G481" s="6">
        <v>14</v>
      </c>
      <c r="H481" s="6">
        <v>12</v>
      </c>
      <c r="I481" s="3">
        <v>4.4548999999999998E-2</v>
      </c>
      <c r="J481" s="3">
        <v>4.03197E-2</v>
      </c>
      <c r="K481" s="3">
        <v>4.2293000000000001E-3</v>
      </c>
      <c r="L481" s="133">
        <v>0</v>
      </c>
      <c r="M481" s="133">
        <v>0</v>
      </c>
      <c r="N481" s="133">
        <v>2.4583999999999999E-3</v>
      </c>
      <c r="O481" s="133">
        <v>3.7944499999999999E-2</v>
      </c>
      <c r="P481" s="133">
        <v>4.1460999999999998E-3</v>
      </c>
      <c r="Q481" s="134">
        <v>10</v>
      </c>
      <c r="R481" s="134">
        <v>10</v>
      </c>
      <c r="S481" s="122">
        <f t="shared" si="14"/>
        <v>53.846153846153847</v>
      </c>
      <c r="T481" s="122">
        <f t="shared" si="15"/>
        <v>46.153846153846153</v>
      </c>
    </row>
    <row r="482" spans="1:20" x14ac:dyDescent="0.25">
      <c r="A482" s="3">
        <v>2017</v>
      </c>
      <c r="B482" s="41" t="s">
        <v>350</v>
      </c>
      <c r="C482" s="21">
        <v>3530904</v>
      </c>
      <c r="D482" s="4">
        <v>5</v>
      </c>
      <c r="E482" s="6">
        <v>5</v>
      </c>
      <c r="F482" s="39">
        <v>35309045</v>
      </c>
      <c r="G482" s="6">
        <v>2</v>
      </c>
      <c r="H482" s="6">
        <v>21</v>
      </c>
      <c r="I482" s="3">
        <v>1.45174E-2</v>
      </c>
      <c r="J482" s="3">
        <v>2.4289999999999997E-3</v>
      </c>
      <c r="K482" s="3">
        <v>1.2088400000000001E-2</v>
      </c>
      <c r="L482" s="133">
        <v>0</v>
      </c>
      <c r="M482" s="133">
        <v>8.3333000000000001E-3</v>
      </c>
      <c r="N482" s="133">
        <v>1.191E-3</v>
      </c>
      <c r="O482" s="133">
        <v>1.7811999999999999E-3</v>
      </c>
      <c r="P482" s="133">
        <v>3.2119000000000002E-3</v>
      </c>
      <c r="Q482" s="134">
        <v>4</v>
      </c>
      <c r="R482" s="134">
        <v>16</v>
      </c>
      <c r="S482" s="122">
        <f t="shared" si="14"/>
        <v>8.695652173913043</v>
      </c>
      <c r="T482" s="122">
        <f t="shared" si="15"/>
        <v>91.304347826086953</v>
      </c>
    </row>
    <row r="483" spans="1:20" x14ac:dyDescent="0.25">
      <c r="A483" s="3">
        <v>2017</v>
      </c>
      <c r="B483" s="41" t="s">
        <v>350</v>
      </c>
      <c r="C483" s="21">
        <v>3530904</v>
      </c>
      <c r="D483" s="4">
        <v>5</v>
      </c>
      <c r="E483" s="6">
        <v>10</v>
      </c>
      <c r="F483" s="39">
        <v>353090410</v>
      </c>
      <c r="G483" s="6">
        <v>0</v>
      </c>
      <c r="H483" s="6">
        <v>0</v>
      </c>
      <c r="I483" s="3">
        <v>0</v>
      </c>
      <c r="J483" s="3">
        <v>0</v>
      </c>
      <c r="K483" s="3">
        <v>0</v>
      </c>
      <c r="L483" s="133">
        <v>0</v>
      </c>
      <c r="M483" s="133">
        <v>0</v>
      </c>
      <c r="N483" s="133">
        <v>0</v>
      </c>
      <c r="O483" s="133">
        <v>0</v>
      </c>
      <c r="P483" s="133">
        <v>0</v>
      </c>
      <c r="Q483" s="134">
        <v>0</v>
      </c>
      <c r="R483" s="134">
        <v>0</v>
      </c>
      <c r="S483" s="122">
        <f t="shared" si="14"/>
        <v>0</v>
      </c>
      <c r="T483" s="122">
        <f t="shared" si="15"/>
        <v>0</v>
      </c>
    </row>
    <row r="484" spans="1:20" x14ac:dyDescent="0.25">
      <c r="A484" s="3">
        <v>2017</v>
      </c>
      <c r="B484" s="41" t="s">
        <v>351</v>
      </c>
      <c r="C484" s="21">
        <v>3531001</v>
      </c>
      <c r="D484" s="4">
        <v>19</v>
      </c>
      <c r="E484" s="6">
        <v>19</v>
      </c>
      <c r="F484" s="39">
        <v>353100119</v>
      </c>
      <c r="G484" s="6">
        <v>5</v>
      </c>
      <c r="H484" s="6">
        <v>11</v>
      </c>
      <c r="I484" s="3">
        <v>0.155664</v>
      </c>
      <c r="J484" s="3">
        <v>0.1404089</v>
      </c>
      <c r="K484" s="3">
        <v>1.5255100000000001E-2</v>
      </c>
      <c r="L484" s="133">
        <v>0</v>
      </c>
      <c r="M484" s="133">
        <v>4.7546000000000003E-3</v>
      </c>
      <c r="N484" s="133">
        <v>0.1380594</v>
      </c>
      <c r="O484" s="133">
        <v>9.5524999999999985E-3</v>
      </c>
      <c r="P484" s="133">
        <v>3.2974999999999997E-3</v>
      </c>
      <c r="Q484" s="134">
        <v>0</v>
      </c>
      <c r="R484" s="134">
        <v>1</v>
      </c>
      <c r="S484" s="122">
        <f t="shared" si="14"/>
        <v>31.25</v>
      </c>
      <c r="T484" s="122">
        <f t="shared" si="15"/>
        <v>68.75</v>
      </c>
    </row>
    <row r="485" spans="1:20" x14ac:dyDescent="0.25">
      <c r="A485" s="3">
        <v>2017</v>
      </c>
      <c r="B485" s="41" t="s">
        <v>352</v>
      </c>
      <c r="C485" s="21">
        <v>3531100</v>
      </c>
      <c r="D485" s="4">
        <v>7</v>
      </c>
      <c r="E485" s="6">
        <v>7</v>
      </c>
      <c r="F485" s="39">
        <v>35311007</v>
      </c>
      <c r="G485" s="6">
        <v>2</v>
      </c>
      <c r="H485" s="6">
        <v>1</v>
      </c>
      <c r="I485" s="3">
        <v>9.2540600000000001E-2</v>
      </c>
      <c r="J485" s="3">
        <v>9.2395900000000003E-2</v>
      </c>
      <c r="K485" s="3">
        <v>1.4469999999999999E-4</v>
      </c>
      <c r="L485" s="133">
        <v>0</v>
      </c>
      <c r="M485" s="133">
        <v>9.1666700000000004E-2</v>
      </c>
      <c r="N485" s="133">
        <v>1.4469999999999999E-4</v>
      </c>
      <c r="O485" s="133">
        <v>7.2920000000000005E-4</v>
      </c>
      <c r="P485" s="133">
        <v>0</v>
      </c>
      <c r="Q485" s="134">
        <v>1</v>
      </c>
      <c r="R485" s="134">
        <v>6</v>
      </c>
      <c r="S485" s="122">
        <f t="shared" si="14"/>
        <v>66.666666666666657</v>
      </c>
      <c r="T485" s="122">
        <f t="shared" si="15"/>
        <v>33.333333333333329</v>
      </c>
    </row>
    <row r="486" spans="1:20" x14ac:dyDescent="0.25">
      <c r="A486" s="3">
        <v>2017</v>
      </c>
      <c r="B486" s="41" t="s">
        <v>353</v>
      </c>
      <c r="C486" s="21">
        <v>3531209</v>
      </c>
      <c r="D486" s="4">
        <v>5</v>
      </c>
      <c r="E486" s="6">
        <v>5</v>
      </c>
      <c r="F486" s="39">
        <v>35312095</v>
      </c>
      <c r="G486" s="6">
        <v>45</v>
      </c>
      <c r="H486" s="6">
        <v>24</v>
      </c>
      <c r="I486" s="3">
        <v>0.14262069999999993</v>
      </c>
      <c r="J486" s="3">
        <v>0.13106639999999994</v>
      </c>
      <c r="K486" s="3">
        <v>1.1554300000000002E-2</v>
      </c>
      <c r="L486" s="133">
        <v>0</v>
      </c>
      <c r="M486" s="133">
        <v>2.9325200000000003E-2</v>
      </c>
      <c r="N486" s="133">
        <v>2.7016499999999999E-2</v>
      </c>
      <c r="O486" s="133">
        <v>7.4650799999999962E-2</v>
      </c>
      <c r="P486" s="133">
        <v>1.16282E-2</v>
      </c>
      <c r="Q486" s="134">
        <v>28</v>
      </c>
      <c r="R486" s="134">
        <v>51</v>
      </c>
      <c r="S486" s="122">
        <f t="shared" si="14"/>
        <v>65.217391304347828</v>
      </c>
      <c r="T486" s="122">
        <f t="shared" si="15"/>
        <v>34.782608695652172</v>
      </c>
    </row>
    <row r="487" spans="1:20" x14ac:dyDescent="0.25">
      <c r="A487" s="3">
        <v>2017</v>
      </c>
      <c r="B487" s="41" t="s">
        <v>354</v>
      </c>
      <c r="C487" s="21">
        <v>3531308</v>
      </c>
      <c r="D487" s="4">
        <v>15</v>
      </c>
      <c r="E487" s="6">
        <v>15</v>
      </c>
      <c r="F487" s="39">
        <v>353130815</v>
      </c>
      <c r="G487" s="6">
        <v>19</v>
      </c>
      <c r="H487" s="6">
        <v>124</v>
      </c>
      <c r="I487" s="3">
        <v>0.3134775000000003</v>
      </c>
      <c r="J487" s="3">
        <v>2.8303899999999996E-2</v>
      </c>
      <c r="K487" s="3">
        <v>0.2851736000000003</v>
      </c>
      <c r="L487" s="133">
        <v>0</v>
      </c>
      <c r="M487" s="133">
        <v>4.9259200000000003E-2</v>
      </c>
      <c r="N487" s="133">
        <v>9.0052999999999973E-3</v>
      </c>
      <c r="O487" s="133">
        <v>0.23834609999999998</v>
      </c>
      <c r="P487" s="133">
        <v>1.6866899999999997E-2</v>
      </c>
      <c r="Q487" s="134">
        <v>27</v>
      </c>
      <c r="R487" s="134">
        <v>1</v>
      </c>
      <c r="S487" s="122">
        <f t="shared" si="14"/>
        <v>13.286713286713287</v>
      </c>
      <c r="T487" s="122">
        <f t="shared" si="15"/>
        <v>86.713286713286706</v>
      </c>
    </row>
    <row r="488" spans="1:20" x14ac:dyDescent="0.25">
      <c r="A488" s="3">
        <v>2017</v>
      </c>
      <c r="B488" s="41" t="s">
        <v>354</v>
      </c>
      <c r="C488" s="21">
        <v>3531308</v>
      </c>
      <c r="D488" s="4">
        <v>15</v>
      </c>
      <c r="E488" s="6">
        <v>9</v>
      </c>
      <c r="F488" s="39">
        <v>35313089</v>
      </c>
      <c r="G488" s="6">
        <v>16</v>
      </c>
      <c r="H488" s="6">
        <v>39</v>
      </c>
      <c r="I488" s="3">
        <v>0.10797809999999998</v>
      </c>
      <c r="J488" s="3">
        <v>4.5836500000000002E-2</v>
      </c>
      <c r="K488" s="3">
        <v>6.2141599999999977E-2</v>
      </c>
      <c r="L488" s="133">
        <v>0</v>
      </c>
      <c r="M488" s="133">
        <v>1.35903E-2</v>
      </c>
      <c r="N488" s="133">
        <v>4.8259999999999997E-4</v>
      </c>
      <c r="O488" s="133">
        <v>8.6241199999999976E-2</v>
      </c>
      <c r="P488" s="133">
        <v>7.6639999999999989E-3</v>
      </c>
      <c r="Q488" s="134">
        <v>11</v>
      </c>
      <c r="R488" s="134">
        <v>6</v>
      </c>
      <c r="S488" s="122">
        <f t="shared" si="14"/>
        <v>29.09090909090909</v>
      </c>
      <c r="T488" s="122">
        <f t="shared" si="15"/>
        <v>70.909090909090907</v>
      </c>
    </row>
    <row r="489" spans="1:20" x14ac:dyDescent="0.25">
      <c r="A489" s="3">
        <v>2017</v>
      </c>
      <c r="B489" s="41" t="s">
        <v>355</v>
      </c>
      <c r="C489" s="21">
        <v>3531407</v>
      </c>
      <c r="D489" s="4">
        <v>18</v>
      </c>
      <c r="E489" s="6">
        <v>18</v>
      </c>
      <c r="F489" s="39">
        <v>353140718</v>
      </c>
      <c r="G489" s="6">
        <v>8</v>
      </c>
      <c r="H489" s="6">
        <v>60</v>
      </c>
      <c r="I489" s="3">
        <v>4.4108700000000001E-2</v>
      </c>
      <c r="J489" s="3">
        <v>2.5088799999999998E-2</v>
      </c>
      <c r="K489" s="3">
        <v>1.9019900000000006E-2</v>
      </c>
      <c r="L489" s="133">
        <v>0</v>
      </c>
      <c r="M489" s="133">
        <v>0</v>
      </c>
      <c r="N489" s="133">
        <v>1.37041E-2</v>
      </c>
      <c r="O489" s="133">
        <v>2.4826300000000003E-2</v>
      </c>
      <c r="P489" s="133">
        <v>5.5782999999999996E-3</v>
      </c>
      <c r="Q489" s="134">
        <v>7</v>
      </c>
      <c r="R489" s="134">
        <v>9</v>
      </c>
      <c r="S489" s="122">
        <f t="shared" si="14"/>
        <v>11.76470588235294</v>
      </c>
      <c r="T489" s="122">
        <f t="shared" si="15"/>
        <v>88.235294117647058</v>
      </c>
    </row>
    <row r="490" spans="1:20" x14ac:dyDescent="0.25">
      <c r="A490" s="3">
        <v>2017</v>
      </c>
      <c r="B490" s="41" t="s">
        <v>355</v>
      </c>
      <c r="C490" s="21">
        <v>3531407</v>
      </c>
      <c r="D490" s="4">
        <v>18</v>
      </c>
      <c r="E490" s="6">
        <v>15</v>
      </c>
      <c r="F490" s="39">
        <v>353140715</v>
      </c>
      <c r="G490" s="6">
        <v>0</v>
      </c>
      <c r="H490" s="6">
        <v>0</v>
      </c>
      <c r="I490" s="3">
        <v>0</v>
      </c>
      <c r="J490" s="3">
        <v>0</v>
      </c>
      <c r="K490" s="3">
        <v>0</v>
      </c>
      <c r="L490" s="133">
        <v>0</v>
      </c>
      <c r="M490" s="133">
        <v>0</v>
      </c>
      <c r="N490" s="133">
        <v>0</v>
      </c>
      <c r="O490" s="133">
        <v>0</v>
      </c>
      <c r="P490" s="133">
        <v>0</v>
      </c>
      <c r="Q490" s="134">
        <v>0</v>
      </c>
      <c r="R490" s="134">
        <v>0</v>
      </c>
      <c r="S490" s="122">
        <f t="shared" si="14"/>
        <v>0</v>
      </c>
      <c r="T490" s="122">
        <f t="shared" si="15"/>
        <v>0</v>
      </c>
    </row>
    <row r="491" spans="1:20" x14ac:dyDescent="0.25">
      <c r="A491" s="3">
        <v>2017</v>
      </c>
      <c r="B491" s="41" t="s">
        <v>355</v>
      </c>
      <c r="C491" s="21">
        <v>3531407</v>
      </c>
      <c r="D491" s="4">
        <v>18</v>
      </c>
      <c r="E491" s="6">
        <v>19</v>
      </c>
      <c r="F491" s="39">
        <v>353140719</v>
      </c>
      <c r="G491" s="6">
        <v>5</v>
      </c>
      <c r="H491" s="6">
        <v>10</v>
      </c>
      <c r="I491" s="3">
        <v>5.18092E-2</v>
      </c>
      <c r="J491" s="3">
        <v>4.5750100000000002E-2</v>
      </c>
      <c r="K491" s="3">
        <v>6.0590999999999996E-3</v>
      </c>
      <c r="L491" s="133">
        <v>0</v>
      </c>
      <c r="M491" s="133">
        <v>1.7014E-3</v>
      </c>
      <c r="N491" s="133">
        <v>4.4027799999999999E-2</v>
      </c>
      <c r="O491" s="133">
        <v>5.9005999999999998E-3</v>
      </c>
      <c r="P491" s="133">
        <v>1.7940000000000002E-4</v>
      </c>
      <c r="Q491" s="134">
        <v>3</v>
      </c>
      <c r="R491" s="134">
        <v>0</v>
      </c>
      <c r="S491" s="122">
        <f t="shared" si="14"/>
        <v>33.333333333333329</v>
      </c>
      <c r="T491" s="122">
        <f t="shared" si="15"/>
        <v>66.666666666666657</v>
      </c>
    </row>
    <row r="492" spans="1:20" x14ac:dyDescent="0.25">
      <c r="A492" s="3">
        <v>2017</v>
      </c>
      <c r="B492" s="41" t="s">
        <v>356</v>
      </c>
      <c r="C492" s="21">
        <v>3531506</v>
      </c>
      <c r="D492" s="4">
        <v>15</v>
      </c>
      <c r="E492" s="6">
        <v>15</v>
      </c>
      <c r="F492" s="39">
        <v>353150615</v>
      </c>
      <c r="G492" s="6">
        <v>23</v>
      </c>
      <c r="H492" s="6">
        <v>74</v>
      </c>
      <c r="I492" s="3">
        <v>0.61736440000000004</v>
      </c>
      <c r="J492" s="3">
        <v>0.37182399999999999</v>
      </c>
      <c r="K492" s="3">
        <v>0.24554040000000005</v>
      </c>
      <c r="L492" s="133">
        <v>0</v>
      </c>
      <c r="M492" s="133">
        <v>7.2303199999999998E-2</v>
      </c>
      <c r="N492" s="133">
        <v>3.3790000000000003E-4</v>
      </c>
      <c r="O492" s="133">
        <v>0.52471079999999992</v>
      </c>
      <c r="P492" s="133">
        <v>2.0012500000000003E-2</v>
      </c>
      <c r="Q492" s="134">
        <v>6</v>
      </c>
      <c r="R492" s="134">
        <v>17</v>
      </c>
      <c r="S492" s="122">
        <f t="shared" si="14"/>
        <v>23.711340206185564</v>
      </c>
      <c r="T492" s="122">
        <f t="shared" si="15"/>
        <v>76.288659793814432</v>
      </c>
    </row>
    <row r="493" spans="1:20" x14ac:dyDescent="0.25">
      <c r="A493" s="3">
        <v>2017</v>
      </c>
      <c r="B493" s="41" t="s">
        <v>356</v>
      </c>
      <c r="C493" s="21">
        <v>3531506</v>
      </c>
      <c r="D493" s="4">
        <v>15</v>
      </c>
      <c r="E493" s="6">
        <v>12</v>
      </c>
      <c r="F493" s="39">
        <v>353150612</v>
      </c>
      <c r="G493" s="6">
        <v>2</v>
      </c>
      <c r="H493" s="6">
        <v>0</v>
      </c>
      <c r="I493" s="3">
        <v>1.1921299999999999E-2</v>
      </c>
      <c r="J493" s="3">
        <v>1.1921299999999999E-2</v>
      </c>
      <c r="K493" s="3">
        <v>0</v>
      </c>
      <c r="L493" s="133">
        <v>0</v>
      </c>
      <c r="M493" s="133">
        <v>0</v>
      </c>
      <c r="N493" s="133">
        <v>0</v>
      </c>
      <c r="O493" s="133">
        <v>1.1921299999999999E-2</v>
      </c>
      <c r="P493" s="133">
        <v>0</v>
      </c>
      <c r="Q493" s="134">
        <v>1</v>
      </c>
      <c r="R493" s="134">
        <v>0</v>
      </c>
      <c r="S493" s="122">
        <f t="shared" si="14"/>
        <v>100</v>
      </c>
      <c r="T493" s="122">
        <f t="shared" si="15"/>
        <v>0</v>
      </c>
    </row>
    <row r="494" spans="1:20" x14ac:dyDescent="0.25">
      <c r="A494" s="3">
        <v>2017</v>
      </c>
      <c r="B494" s="41" t="s">
        <v>357</v>
      </c>
      <c r="C494" s="21">
        <v>3531605</v>
      </c>
      <c r="D494" s="4">
        <v>20</v>
      </c>
      <c r="E494" s="6">
        <v>20</v>
      </c>
      <c r="F494" s="39">
        <v>353160520</v>
      </c>
      <c r="G494" s="6">
        <v>4</v>
      </c>
      <c r="H494" s="6">
        <v>33</v>
      </c>
      <c r="I494" s="3">
        <v>0.16311819999999996</v>
      </c>
      <c r="J494" s="3">
        <v>8.0205999999999993E-3</v>
      </c>
      <c r="K494" s="3">
        <v>0.15509759999999997</v>
      </c>
      <c r="L494" s="133">
        <v>0</v>
      </c>
      <c r="M494" s="133">
        <v>1.7222100000000001E-2</v>
      </c>
      <c r="N494" s="133">
        <v>2.9132999999999997E-3</v>
      </c>
      <c r="O494" s="133">
        <v>0.12742140000000002</v>
      </c>
      <c r="P494" s="133">
        <v>1.55614E-2</v>
      </c>
      <c r="Q494" s="134">
        <v>0</v>
      </c>
      <c r="R494" s="134">
        <v>0</v>
      </c>
      <c r="S494" s="122">
        <f t="shared" si="14"/>
        <v>10.810810810810811</v>
      </c>
      <c r="T494" s="122">
        <f t="shared" si="15"/>
        <v>89.189189189189193</v>
      </c>
    </row>
    <row r="495" spans="1:20" x14ac:dyDescent="0.25">
      <c r="A495" s="3">
        <v>2017</v>
      </c>
      <c r="B495" s="41" t="s">
        <v>358</v>
      </c>
      <c r="C495" s="21">
        <v>3531803</v>
      </c>
      <c r="D495" s="4">
        <v>5</v>
      </c>
      <c r="E495" s="6">
        <v>5</v>
      </c>
      <c r="F495" s="39">
        <v>35318035</v>
      </c>
      <c r="G495" s="6">
        <v>16</v>
      </c>
      <c r="H495" s="6">
        <v>101</v>
      </c>
      <c r="I495" s="3">
        <v>0.26498769999999994</v>
      </c>
      <c r="J495" s="3">
        <v>6.4852000000000021E-2</v>
      </c>
      <c r="K495" s="3">
        <v>0.20013569999999992</v>
      </c>
      <c r="L495" s="133">
        <v>0</v>
      </c>
      <c r="M495" s="133">
        <v>6.5925999999999998E-2</v>
      </c>
      <c r="N495" s="133">
        <v>0.12495489999999999</v>
      </c>
      <c r="O495" s="133">
        <v>2.8142299999999999E-2</v>
      </c>
      <c r="P495" s="133">
        <v>4.5964499999999978E-2</v>
      </c>
      <c r="Q495" s="134">
        <v>23</v>
      </c>
      <c r="R495" s="134">
        <v>50</v>
      </c>
      <c r="S495" s="122">
        <f t="shared" si="14"/>
        <v>13.675213675213676</v>
      </c>
      <c r="T495" s="122">
        <f t="shared" si="15"/>
        <v>86.324786324786331</v>
      </c>
    </row>
    <row r="496" spans="1:20" x14ac:dyDescent="0.25">
      <c r="A496" s="3">
        <v>2017</v>
      </c>
      <c r="B496" s="41" t="s">
        <v>359</v>
      </c>
      <c r="C496" s="21">
        <v>3531704</v>
      </c>
      <c r="D496" s="4">
        <v>2</v>
      </c>
      <c r="E496" s="6">
        <v>2</v>
      </c>
      <c r="F496" s="39">
        <v>35317042</v>
      </c>
      <c r="G496" s="6">
        <v>23</v>
      </c>
      <c r="H496" s="6">
        <v>2</v>
      </c>
      <c r="I496" s="3">
        <v>5.1649899999999999E-2</v>
      </c>
      <c r="J496" s="3">
        <v>5.0966999999999998E-2</v>
      </c>
      <c r="K496" s="3">
        <v>6.8289999999999996E-4</v>
      </c>
      <c r="L496" s="133">
        <v>0</v>
      </c>
      <c r="M496" s="133">
        <v>1.11644E-2</v>
      </c>
      <c r="N496" s="133">
        <v>5.7899999999999998E-5</v>
      </c>
      <c r="O496" s="133">
        <v>3.4027799999999997E-2</v>
      </c>
      <c r="P496" s="133">
        <v>6.3997999999999998E-3</v>
      </c>
      <c r="Q496" s="134">
        <v>22</v>
      </c>
      <c r="R496" s="134">
        <v>12</v>
      </c>
      <c r="S496" s="122">
        <f t="shared" si="14"/>
        <v>92</v>
      </c>
      <c r="T496" s="122">
        <f t="shared" si="15"/>
        <v>8</v>
      </c>
    </row>
    <row r="497" spans="1:20" x14ac:dyDescent="0.25">
      <c r="A497" s="3">
        <v>2017</v>
      </c>
      <c r="B497" s="41" t="s">
        <v>360</v>
      </c>
      <c r="C497" s="21">
        <v>3531902</v>
      </c>
      <c r="D497" s="4">
        <v>12</v>
      </c>
      <c r="E497" s="6">
        <v>12</v>
      </c>
      <c r="F497" s="39">
        <v>353190212</v>
      </c>
      <c r="G497" s="6">
        <v>44</v>
      </c>
      <c r="H497" s="6">
        <v>32</v>
      </c>
      <c r="I497" s="3">
        <v>1.7309867999999995</v>
      </c>
      <c r="J497" s="3">
        <v>1.6610553999999995</v>
      </c>
      <c r="K497" s="3">
        <v>6.9931399999999977E-2</v>
      </c>
      <c r="L497" s="133">
        <v>0.15485476915271434</v>
      </c>
      <c r="M497" s="133">
        <v>4.6296000000000002E-3</v>
      </c>
      <c r="N497" s="133">
        <v>0.33494760000000001</v>
      </c>
      <c r="O497" s="133">
        <v>1.3733648999999999</v>
      </c>
      <c r="P497" s="133">
        <v>1.8044700000000007E-2</v>
      </c>
      <c r="Q497" s="134">
        <v>18</v>
      </c>
      <c r="R497" s="134">
        <v>11</v>
      </c>
      <c r="S497" s="122">
        <f t="shared" si="14"/>
        <v>57.894736842105267</v>
      </c>
      <c r="T497" s="122">
        <f t="shared" si="15"/>
        <v>42.105263157894733</v>
      </c>
    </row>
    <row r="498" spans="1:20" x14ac:dyDescent="0.25">
      <c r="A498" s="3">
        <v>2017</v>
      </c>
      <c r="B498" s="41" t="s">
        <v>360</v>
      </c>
      <c r="C498" s="21">
        <v>3531902</v>
      </c>
      <c r="D498" s="4">
        <v>12</v>
      </c>
      <c r="E498" s="6">
        <v>4</v>
      </c>
      <c r="F498" s="39">
        <v>35319024</v>
      </c>
      <c r="G498" s="6">
        <v>2</v>
      </c>
      <c r="H498" s="6">
        <v>0</v>
      </c>
      <c r="I498" s="3">
        <v>4.9277999999999995E-3</v>
      </c>
      <c r="J498" s="3">
        <v>4.9277999999999995E-3</v>
      </c>
      <c r="K498" s="3">
        <v>0</v>
      </c>
      <c r="L498" s="133">
        <v>0</v>
      </c>
      <c r="M498" s="133">
        <v>0</v>
      </c>
      <c r="N498" s="133">
        <v>0</v>
      </c>
      <c r="O498" s="133">
        <v>4.9277999999999995E-3</v>
      </c>
      <c r="P498" s="133">
        <v>0</v>
      </c>
      <c r="Q498" s="134">
        <v>1</v>
      </c>
      <c r="R498" s="134">
        <v>0</v>
      </c>
      <c r="S498" s="122">
        <f t="shared" si="14"/>
        <v>100</v>
      </c>
      <c r="T498" s="122">
        <f t="shared" si="15"/>
        <v>0</v>
      </c>
    </row>
    <row r="499" spans="1:20" x14ac:dyDescent="0.25">
      <c r="A499" s="3">
        <v>2017</v>
      </c>
      <c r="B499" s="41" t="s">
        <v>361</v>
      </c>
      <c r="C499" s="21">
        <v>3532009</v>
      </c>
      <c r="D499" s="4">
        <v>5</v>
      </c>
      <c r="E499" s="6">
        <v>5</v>
      </c>
      <c r="F499" s="39">
        <v>35320095</v>
      </c>
      <c r="G499" s="6">
        <v>31</v>
      </c>
      <c r="H499" s="6">
        <v>36</v>
      </c>
      <c r="I499" s="3">
        <v>0.12427889999999998</v>
      </c>
      <c r="J499" s="3">
        <v>0.11075129999999998</v>
      </c>
      <c r="K499" s="3">
        <v>1.3527600000000001E-2</v>
      </c>
      <c r="L499" s="133">
        <v>0</v>
      </c>
      <c r="M499" s="133">
        <v>3.3235199999999999E-2</v>
      </c>
      <c r="N499" s="133">
        <v>1.75569E-2</v>
      </c>
      <c r="O499" s="133">
        <v>6.7058499999999979E-2</v>
      </c>
      <c r="P499" s="133">
        <v>6.4283000000000022E-3</v>
      </c>
      <c r="Q499" s="134">
        <v>34</v>
      </c>
      <c r="R499" s="134">
        <v>61</v>
      </c>
      <c r="S499" s="122">
        <f t="shared" si="14"/>
        <v>46.268656716417908</v>
      </c>
      <c r="T499" s="122">
        <f t="shared" si="15"/>
        <v>53.731343283582092</v>
      </c>
    </row>
    <row r="500" spans="1:20" x14ac:dyDescent="0.25">
      <c r="A500" s="3">
        <v>2017</v>
      </c>
      <c r="B500" s="41" t="s">
        <v>362</v>
      </c>
      <c r="C500" s="21">
        <v>3532058</v>
      </c>
      <c r="D500" s="4">
        <v>9</v>
      </c>
      <c r="E500" s="6">
        <v>9</v>
      </c>
      <c r="F500" s="39">
        <v>35320589</v>
      </c>
      <c r="G500" s="6">
        <v>13</v>
      </c>
      <c r="H500" s="6">
        <v>12</v>
      </c>
      <c r="I500" s="3">
        <v>0.56485850000000004</v>
      </c>
      <c r="J500" s="3">
        <v>0.56169069999999999</v>
      </c>
      <c r="K500" s="3">
        <v>3.1678000000000001E-3</v>
      </c>
      <c r="L500" s="133">
        <v>0</v>
      </c>
      <c r="M500" s="133">
        <v>0</v>
      </c>
      <c r="N500" s="133">
        <v>0.4686343</v>
      </c>
      <c r="O500" s="133">
        <v>9.2077300000000001E-2</v>
      </c>
      <c r="P500" s="133">
        <v>4.1469000000000002E-3</v>
      </c>
      <c r="Q500" s="134">
        <v>10</v>
      </c>
      <c r="R500" s="134">
        <v>1</v>
      </c>
      <c r="S500" s="122">
        <f t="shared" si="14"/>
        <v>52</v>
      </c>
      <c r="T500" s="122">
        <f t="shared" si="15"/>
        <v>48</v>
      </c>
    </row>
    <row r="501" spans="1:20" x14ac:dyDescent="0.25">
      <c r="A501" s="3">
        <v>2017</v>
      </c>
      <c r="B501" s="41" t="s">
        <v>363</v>
      </c>
      <c r="C501" s="21">
        <v>3532108</v>
      </c>
      <c r="D501" s="4">
        <v>19</v>
      </c>
      <c r="E501" s="6">
        <v>19</v>
      </c>
      <c r="F501" s="39">
        <v>353210819</v>
      </c>
      <c r="G501" s="6">
        <v>0</v>
      </c>
      <c r="H501" s="6">
        <v>4</v>
      </c>
      <c r="I501" s="3">
        <v>6.9449999999999991E-4</v>
      </c>
      <c r="J501" s="3">
        <v>0</v>
      </c>
      <c r="K501" s="3">
        <v>6.9449999999999991E-4</v>
      </c>
      <c r="L501" s="133">
        <v>0</v>
      </c>
      <c r="M501" s="133">
        <v>5.5559999999999995E-4</v>
      </c>
      <c r="N501" s="133">
        <v>0</v>
      </c>
      <c r="O501" s="133">
        <v>4.6300000000000001E-5</v>
      </c>
      <c r="P501" s="133">
        <v>9.2600000000000001E-5</v>
      </c>
      <c r="Q501" s="134">
        <v>0</v>
      </c>
      <c r="R501" s="134">
        <v>2</v>
      </c>
      <c r="S501" s="122">
        <f t="shared" si="14"/>
        <v>0</v>
      </c>
      <c r="T501" s="122">
        <f t="shared" si="15"/>
        <v>100</v>
      </c>
    </row>
    <row r="502" spans="1:20" x14ac:dyDescent="0.25">
      <c r="A502" s="3">
        <v>2017</v>
      </c>
      <c r="B502" s="41" t="s">
        <v>363</v>
      </c>
      <c r="C502" s="21">
        <v>3532108</v>
      </c>
      <c r="D502" s="4">
        <v>19</v>
      </c>
      <c r="E502" s="6">
        <v>20</v>
      </c>
      <c r="F502" s="39">
        <v>353210820</v>
      </c>
      <c r="G502" s="6">
        <v>0</v>
      </c>
      <c r="H502" s="6">
        <v>0</v>
      </c>
      <c r="I502" s="3">
        <v>0</v>
      </c>
      <c r="J502" s="3">
        <v>0</v>
      </c>
      <c r="K502" s="3">
        <v>0</v>
      </c>
      <c r="L502" s="133">
        <v>0</v>
      </c>
      <c r="M502" s="133">
        <v>0</v>
      </c>
      <c r="N502" s="133">
        <v>0</v>
      </c>
      <c r="O502" s="133">
        <v>0</v>
      </c>
      <c r="P502" s="133">
        <v>0</v>
      </c>
      <c r="Q502" s="134">
        <v>0</v>
      </c>
      <c r="R502" s="134">
        <v>0</v>
      </c>
      <c r="S502" s="122">
        <f t="shared" si="14"/>
        <v>0</v>
      </c>
      <c r="T502" s="122">
        <f t="shared" si="15"/>
        <v>0</v>
      </c>
    </row>
    <row r="503" spans="1:20" x14ac:dyDescent="0.25">
      <c r="A503" s="3">
        <v>2017</v>
      </c>
      <c r="B503" s="41" t="s">
        <v>364</v>
      </c>
      <c r="C503" s="21">
        <v>3532157</v>
      </c>
      <c r="D503" s="4">
        <v>22</v>
      </c>
      <c r="E503" s="6">
        <v>22</v>
      </c>
      <c r="F503" s="39">
        <v>353215722</v>
      </c>
      <c r="G503" s="6">
        <v>1</v>
      </c>
      <c r="H503" s="6">
        <v>4</v>
      </c>
      <c r="I503" s="3">
        <v>8.9861000000000003E-3</v>
      </c>
      <c r="J503" s="3">
        <v>2.9629999999999999E-4</v>
      </c>
      <c r="K503" s="3">
        <v>8.689800000000001E-3</v>
      </c>
      <c r="L503" s="133">
        <v>0</v>
      </c>
      <c r="M503" s="133">
        <v>8.6342000000000016E-3</v>
      </c>
      <c r="N503" s="133">
        <v>0</v>
      </c>
      <c r="O503" s="133">
        <v>2.9629999999999999E-4</v>
      </c>
      <c r="P503" s="133">
        <v>5.5600000000000003E-5</v>
      </c>
      <c r="Q503" s="134">
        <v>0</v>
      </c>
      <c r="R503" s="134">
        <v>2</v>
      </c>
      <c r="S503" s="122">
        <f t="shared" si="14"/>
        <v>20</v>
      </c>
      <c r="T503" s="122">
        <f t="shared" si="15"/>
        <v>80</v>
      </c>
    </row>
    <row r="504" spans="1:20" x14ac:dyDescent="0.25">
      <c r="A504" s="3">
        <v>2017</v>
      </c>
      <c r="B504" s="41" t="s">
        <v>365</v>
      </c>
      <c r="C504" s="21">
        <v>3532207</v>
      </c>
      <c r="D504" s="4">
        <v>22</v>
      </c>
      <c r="E504" s="6">
        <v>22</v>
      </c>
      <c r="F504" s="39">
        <v>353220722</v>
      </c>
      <c r="G504" s="6">
        <v>2</v>
      </c>
      <c r="H504" s="6">
        <v>13</v>
      </c>
      <c r="I504" s="3">
        <v>6.9178800000000013E-2</v>
      </c>
      <c r="J504" s="3">
        <v>2.2815999999999999E-2</v>
      </c>
      <c r="K504" s="3">
        <v>4.636280000000001E-2</v>
      </c>
      <c r="L504" s="133">
        <v>4.6806823947234906E-2</v>
      </c>
      <c r="M504" s="133">
        <v>6.3003E-3</v>
      </c>
      <c r="N504" s="133">
        <v>6.2347100000000009E-2</v>
      </c>
      <c r="O504" s="133">
        <v>0</v>
      </c>
      <c r="P504" s="133">
        <v>5.3140000000000001E-4</v>
      </c>
      <c r="Q504" s="134">
        <v>0</v>
      </c>
      <c r="R504" s="134">
        <v>1</v>
      </c>
      <c r="S504" s="122">
        <f t="shared" si="14"/>
        <v>13.333333333333334</v>
      </c>
      <c r="T504" s="122">
        <f t="shared" si="15"/>
        <v>86.666666666666671</v>
      </c>
    </row>
    <row r="505" spans="1:20" x14ac:dyDescent="0.25">
      <c r="A505" s="3">
        <v>2017</v>
      </c>
      <c r="B505" s="41" t="s">
        <v>366</v>
      </c>
      <c r="C505" s="21">
        <v>3532306</v>
      </c>
      <c r="D505" s="4">
        <v>2</v>
      </c>
      <c r="E505" s="6">
        <v>2</v>
      </c>
      <c r="F505" s="39">
        <v>35323062</v>
      </c>
      <c r="G505" s="6">
        <v>19</v>
      </c>
      <c r="H505" s="6">
        <v>2</v>
      </c>
      <c r="I505" s="3">
        <v>1.92716E-2</v>
      </c>
      <c r="J505" s="3">
        <v>1.8675600000000001E-2</v>
      </c>
      <c r="K505" s="3">
        <v>5.9599999999999996E-4</v>
      </c>
      <c r="L505" s="133">
        <v>1.9689561136478945E-3</v>
      </c>
      <c r="M505" s="133">
        <v>0</v>
      </c>
      <c r="N505" s="133">
        <v>2.0259999999999999E-4</v>
      </c>
      <c r="O505" s="133">
        <v>1.4560099999999999E-2</v>
      </c>
      <c r="P505" s="133">
        <v>4.5088999999999997E-3</v>
      </c>
      <c r="Q505" s="134">
        <v>49</v>
      </c>
      <c r="R505" s="134">
        <v>7</v>
      </c>
      <c r="S505" s="122">
        <f t="shared" si="14"/>
        <v>90.476190476190482</v>
      </c>
      <c r="T505" s="122">
        <f t="shared" si="15"/>
        <v>9.5238095238095237</v>
      </c>
    </row>
    <row r="506" spans="1:20" x14ac:dyDescent="0.25">
      <c r="A506" s="3">
        <v>2017</v>
      </c>
      <c r="B506" s="41" t="s">
        <v>367</v>
      </c>
      <c r="C506" s="21">
        <v>3532405</v>
      </c>
      <c r="D506" s="4">
        <v>5</v>
      </c>
      <c r="E506" s="6">
        <v>5</v>
      </c>
      <c r="F506" s="39">
        <v>35324055</v>
      </c>
      <c r="G506" s="6">
        <v>21</v>
      </c>
      <c r="H506" s="6">
        <v>83</v>
      </c>
      <c r="I506" s="3">
        <v>31.093177000000004</v>
      </c>
      <c r="J506" s="3">
        <v>31.077493000000004</v>
      </c>
      <c r="K506" s="3">
        <v>1.5684000000000003E-2</v>
      </c>
      <c r="L506" s="133">
        <v>0</v>
      </c>
      <c r="M506" s="133">
        <v>31.036064800000002</v>
      </c>
      <c r="N506" s="133">
        <v>2.9892E-3</v>
      </c>
      <c r="O506" s="133">
        <v>3.8435600000000007E-2</v>
      </c>
      <c r="P506" s="133">
        <v>1.5687400000000008E-2</v>
      </c>
      <c r="Q506" s="134">
        <v>27</v>
      </c>
      <c r="R506" s="134">
        <v>17</v>
      </c>
      <c r="S506" s="122">
        <f t="shared" si="14"/>
        <v>20.192307692307693</v>
      </c>
      <c r="T506" s="122">
        <f t="shared" si="15"/>
        <v>79.807692307692307</v>
      </c>
    </row>
    <row r="507" spans="1:20" x14ac:dyDescent="0.25">
      <c r="A507" s="3">
        <v>2017</v>
      </c>
      <c r="B507" s="41" t="s">
        <v>367</v>
      </c>
      <c r="C507" s="21">
        <v>3532405</v>
      </c>
      <c r="D507" s="4">
        <v>5</v>
      </c>
      <c r="E507" s="6">
        <v>6</v>
      </c>
      <c r="F507" s="39">
        <v>35324056</v>
      </c>
      <c r="G507" s="6">
        <v>1</v>
      </c>
      <c r="H507" s="6">
        <v>0</v>
      </c>
      <c r="I507" s="3">
        <v>2.3099999999999999E-5</v>
      </c>
      <c r="J507" s="3">
        <v>2.3099999999999999E-5</v>
      </c>
      <c r="K507" s="3">
        <v>0</v>
      </c>
      <c r="L507" s="133">
        <v>0</v>
      </c>
      <c r="M507" s="133">
        <v>0</v>
      </c>
      <c r="N507" s="133">
        <v>0</v>
      </c>
      <c r="O507" s="133">
        <v>0</v>
      </c>
      <c r="P507" s="133">
        <v>2.3099999999999999E-5</v>
      </c>
      <c r="Q507" s="134">
        <v>0</v>
      </c>
      <c r="R507" s="134">
        <v>0</v>
      </c>
      <c r="S507" s="122">
        <f t="shared" si="14"/>
        <v>100</v>
      </c>
      <c r="T507" s="122">
        <f t="shared" si="15"/>
        <v>0</v>
      </c>
    </row>
    <row r="508" spans="1:20" x14ac:dyDescent="0.25">
      <c r="A508" s="3">
        <v>2017</v>
      </c>
      <c r="B508" s="41" t="s">
        <v>368</v>
      </c>
      <c r="C508" s="21">
        <v>3532504</v>
      </c>
      <c r="D508" s="4">
        <v>18</v>
      </c>
      <c r="E508" s="6">
        <v>18</v>
      </c>
      <c r="F508" s="39">
        <v>353250418</v>
      </c>
      <c r="G508" s="6">
        <v>1</v>
      </c>
      <c r="H508" s="6">
        <v>8</v>
      </c>
      <c r="I508" s="3">
        <v>8.1844000000000031E-3</v>
      </c>
      <c r="J508" s="3">
        <v>2.5460000000000001E-4</v>
      </c>
      <c r="K508" s="3">
        <v>7.9298000000000025E-3</v>
      </c>
      <c r="L508" s="133">
        <v>0</v>
      </c>
      <c r="M508" s="133">
        <v>1.8056000000000001E-3</v>
      </c>
      <c r="N508" s="133">
        <v>2.7119999999999998E-4</v>
      </c>
      <c r="O508" s="133">
        <v>5.6308E-3</v>
      </c>
      <c r="P508" s="133">
        <v>4.7680000000000004E-4</v>
      </c>
      <c r="Q508" s="134">
        <v>1</v>
      </c>
      <c r="R508" s="134">
        <v>1</v>
      </c>
      <c r="S508" s="122">
        <f t="shared" si="14"/>
        <v>11.111111111111111</v>
      </c>
      <c r="T508" s="122">
        <f t="shared" si="15"/>
        <v>88.888888888888886</v>
      </c>
    </row>
    <row r="509" spans="1:20" x14ac:dyDescent="0.25">
      <c r="A509" s="3">
        <v>2017</v>
      </c>
      <c r="B509" s="41" t="s">
        <v>368</v>
      </c>
      <c r="C509" s="21">
        <v>3532504</v>
      </c>
      <c r="D509" s="4">
        <v>18</v>
      </c>
      <c r="E509" s="6">
        <v>16</v>
      </c>
      <c r="F509" s="39">
        <v>353250416</v>
      </c>
      <c r="G509" s="6">
        <v>0</v>
      </c>
      <c r="H509" s="6">
        <v>0</v>
      </c>
      <c r="I509" s="3">
        <v>0</v>
      </c>
      <c r="J509" s="3">
        <v>0</v>
      </c>
      <c r="K509" s="3">
        <v>0</v>
      </c>
      <c r="L509" s="133">
        <v>0</v>
      </c>
      <c r="M509" s="133">
        <v>0</v>
      </c>
      <c r="N509" s="133">
        <v>0</v>
      </c>
      <c r="O509" s="133">
        <v>0</v>
      </c>
      <c r="P509" s="133">
        <v>0</v>
      </c>
      <c r="Q509" s="134">
        <v>0</v>
      </c>
      <c r="R509" s="134">
        <v>0</v>
      </c>
      <c r="S509" s="122">
        <f t="shared" si="14"/>
        <v>0</v>
      </c>
      <c r="T509" s="122">
        <f t="shared" si="15"/>
        <v>0</v>
      </c>
    </row>
    <row r="510" spans="1:20" x14ac:dyDescent="0.25">
      <c r="A510" s="3">
        <v>2017</v>
      </c>
      <c r="B510" s="41" t="s">
        <v>368</v>
      </c>
      <c r="C510" s="21">
        <v>3532504</v>
      </c>
      <c r="D510" s="4">
        <v>18</v>
      </c>
      <c r="E510" s="6">
        <v>19</v>
      </c>
      <c r="F510" s="39">
        <v>353250419</v>
      </c>
      <c r="G510" s="6">
        <v>2</v>
      </c>
      <c r="H510" s="6">
        <v>0</v>
      </c>
      <c r="I510" s="3">
        <v>1.6319400000000001E-2</v>
      </c>
      <c r="J510" s="3">
        <v>1.6319400000000001E-2</v>
      </c>
      <c r="K510" s="3">
        <v>0</v>
      </c>
      <c r="L510" s="133">
        <v>0</v>
      </c>
      <c r="M510" s="133">
        <v>0</v>
      </c>
      <c r="N510" s="133">
        <v>0</v>
      </c>
      <c r="O510" s="133">
        <v>1.6319400000000001E-2</v>
      </c>
      <c r="P510" s="133">
        <v>0</v>
      </c>
      <c r="Q510" s="134">
        <v>0</v>
      </c>
      <c r="R510" s="134">
        <v>0</v>
      </c>
      <c r="S510" s="122">
        <f t="shared" si="14"/>
        <v>100</v>
      </c>
      <c r="T510" s="122">
        <f t="shared" si="15"/>
        <v>0</v>
      </c>
    </row>
    <row r="511" spans="1:20" x14ac:dyDescent="0.25">
      <c r="A511" s="3">
        <v>2017</v>
      </c>
      <c r="B511" s="41" t="s">
        <v>369</v>
      </c>
      <c r="C511" s="21">
        <v>3532603</v>
      </c>
      <c r="D511" s="4">
        <v>18</v>
      </c>
      <c r="E511" s="6">
        <v>18</v>
      </c>
      <c r="F511" s="39">
        <v>353260318</v>
      </c>
      <c r="G511" s="6">
        <v>6</v>
      </c>
      <c r="H511" s="6">
        <v>23</v>
      </c>
      <c r="I511" s="3">
        <v>5.8110900000000007E-2</v>
      </c>
      <c r="J511" s="3">
        <v>4.4977000000000003E-2</v>
      </c>
      <c r="K511" s="3">
        <v>1.31339E-2</v>
      </c>
      <c r="L511" s="133">
        <v>0</v>
      </c>
      <c r="M511" s="133">
        <v>0</v>
      </c>
      <c r="N511" s="133">
        <v>1.7901999999999998E-3</v>
      </c>
      <c r="O511" s="133">
        <v>5.5468900000000002E-2</v>
      </c>
      <c r="P511" s="133">
        <v>8.518000000000001E-4</v>
      </c>
      <c r="Q511" s="134">
        <v>2</v>
      </c>
      <c r="R511" s="134">
        <v>1</v>
      </c>
      <c r="S511" s="122">
        <f t="shared" si="14"/>
        <v>20.689655172413794</v>
      </c>
      <c r="T511" s="122">
        <f t="shared" si="15"/>
        <v>79.310344827586206</v>
      </c>
    </row>
    <row r="512" spans="1:20" x14ac:dyDescent="0.25">
      <c r="A512" s="3">
        <v>2017</v>
      </c>
      <c r="B512" s="41" t="s">
        <v>369</v>
      </c>
      <c r="C512" s="21">
        <v>3532603</v>
      </c>
      <c r="D512" s="4">
        <v>18</v>
      </c>
      <c r="E512" s="6">
        <v>19</v>
      </c>
      <c r="F512" s="39">
        <v>353260319</v>
      </c>
      <c r="G512" s="6">
        <v>3</v>
      </c>
      <c r="H512" s="6">
        <v>6</v>
      </c>
      <c r="I512" s="3">
        <v>8.2866000000000016E-3</v>
      </c>
      <c r="J512" s="3">
        <v>4.6628000000000008E-3</v>
      </c>
      <c r="K512" s="3">
        <v>3.6237999999999999E-3</v>
      </c>
      <c r="L512" s="133">
        <v>0</v>
      </c>
      <c r="M512" s="133">
        <v>0</v>
      </c>
      <c r="N512" s="133">
        <v>0</v>
      </c>
      <c r="O512" s="133">
        <v>8.1581000000000015E-3</v>
      </c>
      <c r="P512" s="133">
        <v>1.2850000000000001E-4</v>
      </c>
      <c r="Q512" s="134">
        <v>1</v>
      </c>
      <c r="R512" s="134">
        <v>2</v>
      </c>
      <c r="S512" s="122">
        <f t="shared" si="14"/>
        <v>33.333333333333329</v>
      </c>
      <c r="T512" s="122">
        <f t="shared" si="15"/>
        <v>66.666666666666657</v>
      </c>
    </row>
    <row r="513" spans="1:20" x14ac:dyDescent="0.25">
      <c r="A513" s="3">
        <v>2017</v>
      </c>
      <c r="B513" s="41" t="s">
        <v>370</v>
      </c>
      <c r="C513" s="21">
        <v>3532702</v>
      </c>
      <c r="D513" s="4">
        <v>19</v>
      </c>
      <c r="E513" s="6">
        <v>19</v>
      </c>
      <c r="F513" s="39">
        <v>353270219</v>
      </c>
      <c r="G513" s="6">
        <v>1</v>
      </c>
      <c r="H513" s="6">
        <v>24</v>
      </c>
      <c r="I513" s="3">
        <v>1.0747700000000004E-2</v>
      </c>
      <c r="J513" s="3">
        <v>8.4880000000000003E-4</v>
      </c>
      <c r="K513" s="3">
        <v>9.8989000000000039E-3</v>
      </c>
      <c r="L513" s="133">
        <v>0</v>
      </c>
      <c r="M513" s="133">
        <v>9.2592999999999998E-3</v>
      </c>
      <c r="N513" s="133">
        <v>0</v>
      </c>
      <c r="O513" s="133">
        <v>0</v>
      </c>
      <c r="P513" s="133">
        <v>1.4884E-3</v>
      </c>
      <c r="Q513" s="134">
        <v>0</v>
      </c>
      <c r="R513" s="134">
        <v>1</v>
      </c>
      <c r="S513" s="122">
        <f t="shared" si="14"/>
        <v>4</v>
      </c>
      <c r="T513" s="122">
        <f t="shared" si="15"/>
        <v>96</v>
      </c>
    </row>
    <row r="514" spans="1:20" x14ac:dyDescent="0.25">
      <c r="A514" s="3">
        <v>2017</v>
      </c>
      <c r="B514" s="41" t="s">
        <v>371</v>
      </c>
      <c r="C514" s="21">
        <v>3532801</v>
      </c>
      <c r="D514" s="4">
        <v>16</v>
      </c>
      <c r="E514" s="6">
        <v>16</v>
      </c>
      <c r="F514" s="39">
        <v>353280116</v>
      </c>
      <c r="G514" s="6">
        <v>5</v>
      </c>
      <c r="H514" s="6">
        <v>28</v>
      </c>
      <c r="I514" s="3">
        <v>0.11205999999999999</v>
      </c>
      <c r="J514" s="3">
        <v>4.7069800000000002E-2</v>
      </c>
      <c r="K514" s="3">
        <v>6.4990199999999984E-2</v>
      </c>
      <c r="L514" s="133">
        <v>0</v>
      </c>
      <c r="M514" s="133">
        <v>2.0856500000000004E-2</v>
      </c>
      <c r="N514" s="133">
        <v>1.5202599999999998E-2</v>
      </c>
      <c r="O514" s="133">
        <v>7.2648600000000008E-2</v>
      </c>
      <c r="P514" s="133">
        <v>3.352299999999999E-3</v>
      </c>
      <c r="Q514" s="134">
        <v>0</v>
      </c>
      <c r="R514" s="134">
        <v>0</v>
      </c>
      <c r="S514" s="122">
        <f t="shared" si="14"/>
        <v>15.151515151515152</v>
      </c>
      <c r="T514" s="122">
        <f t="shared" si="15"/>
        <v>84.848484848484844</v>
      </c>
    </row>
    <row r="515" spans="1:20" x14ac:dyDescent="0.25">
      <c r="A515" s="3">
        <v>2017</v>
      </c>
      <c r="B515" s="41" t="s">
        <v>372</v>
      </c>
      <c r="C515" s="21">
        <v>3532827</v>
      </c>
      <c r="D515" s="4">
        <v>14</v>
      </c>
      <c r="E515" s="6">
        <v>14</v>
      </c>
      <c r="F515" s="39">
        <v>353282714</v>
      </c>
      <c r="G515" s="6">
        <v>17</v>
      </c>
      <c r="H515" s="6">
        <v>3</v>
      </c>
      <c r="I515" s="3">
        <v>0.48973969999999994</v>
      </c>
      <c r="J515" s="3">
        <v>0.48950479999999996</v>
      </c>
      <c r="K515" s="3">
        <v>2.3490000000000002E-4</v>
      </c>
      <c r="L515" s="133">
        <v>0</v>
      </c>
      <c r="M515" s="133">
        <v>1.3944400000000001E-2</v>
      </c>
      <c r="N515" s="133">
        <v>0.4752268</v>
      </c>
      <c r="O515" s="133">
        <v>4.5560000000000007E-4</v>
      </c>
      <c r="P515" s="133">
        <v>1.1290000000000002E-4</v>
      </c>
      <c r="Q515" s="134">
        <v>3</v>
      </c>
      <c r="R515" s="134">
        <v>1</v>
      </c>
      <c r="S515" s="122">
        <f t="shared" ref="S515:S578" si="16">IFERROR(((G515)/(SUM($G515:$H515)))*100,0)</f>
        <v>85</v>
      </c>
      <c r="T515" s="122">
        <f t="shared" ref="T515:T578" si="17">IFERROR(((H515)/(SUM($G515:$H515)))*100,0)</f>
        <v>15</v>
      </c>
    </row>
    <row r="516" spans="1:20" x14ac:dyDescent="0.25">
      <c r="A516" s="3">
        <v>2017</v>
      </c>
      <c r="B516" s="41" t="s">
        <v>373</v>
      </c>
      <c r="C516" s="21">
        <v>3532843</v>
      </c>
      <c r="D516" s="4">
        <v>18</v>
      </c>
      <c r="E516" s="6">
        <v>18</v>
      </c>
      <c r="F516" s="39">
        <v>353284318</v>
      </c>
      <c r="G516" s="6">
        <v>5</v>
      </c>
      <c r="H516" s="6">
        <v>10</v>
      </c>
      <c r="I516" s="3">
        <v>1.70312E-2</v>
      </c>
      <c r="J516" s="3">
        <v>2.8503000000000001E-3</v>
      </c>
      <c r="K516" s="3">
        <v>1.41809E-2</v>
      </c>
      <c r="L516" s="133">
        <v>0</v>
      </c>
      <c r="M516" s="133">
        <v>4.5092999999999999E-3</v>
      </c>
      <c r="N516" s="133">
        <v>0</v>
      </c>
      <c r="O516" s="133">
        <v>6.2150999999999994E-3</v>
      </c>
      <c r="P516" s="133">
        <v>6.3067999999999996E-3</v>
      </c>
      <c r="Q516" s="134">
        <v>4</v>
      </c>
      <c r="R516" s="134">
        <v>2</v>
      </c>
      <c r="S516" s="122">
        <f t="shared" si="16"/>
        <v>33.333333333333329</v>
      </c>
      <c r="T516" s="122">
        <f t="shared" si="17"/>
        <v>66.666666666666657</v>
      </c>
    </row>
    <row r="517" spans="1:20" x14ac:dyDescent="0.25">
      <c r="A517" s="3">
        <v>2017</v>
      </c>
      <c r="B517" s="41" t="s">
        <v>374</v>
      </c>
      <c r="C517" s="21">
        <v>3532868</v>
      </c>
      <c r="D517" s="4">
        <v>19</v>
      </c>
      <c r="E517" s="6">
        <v>19</v>
      </c>
      <c r="F517" s="39">
        <v>353286819</v>
      </c>
      <c r="G517" s="6">
        <v>2</v>
      </c>
      <c r="H517" s="6">
        <v>5</v>
      </c>
      <c r="I517" s="3">
        <v>2.5695000000000002E-3</v>
      </c>
      <c r="J517" s="3">
        <v>2.3148000000000001E-3</v>
      </c>
      <c r="K517" s="3">
        <v>2.5469999999999996E-4</v>
      </c>
      <c r="L517" s="133">
        <v>0</v>
      </c>
      <c r="M517" s="133">
        <v>0</v>
      </c>
      <c r="N517" s="133">
        <v>5.7899999999999998E-5</v>
      </c>
      <c r="O517" s="133">
        <v>2.3148000000000001E-3</v>
      </c>
      <c r="P517" s="133">
        <v>1.9680000000000001E-4</v>
      </c>
      <c r="Q517" s="134">
        <v>2</v>
      </c>
      <c r="R517" s="134">
        <v>3</v>
      </c>
      <c r="S517" s="122">
        <f t="shared" si="16"/>
        <v>28.571428571428569</v>
      </c>
      <c r="T517" s="122">
        <f t="shared" si="17"/>
        <v>71.428571428571431</v>
      </c>
    </row>
    <row r="518" spans="1:20" x14ac:dyDescent="0.25">
      <c r="A518" s="3">
        <v>2017</v>
      </c>
      <c r="B518" s="41" t="s">
        <v>375</v>
      </c>
      <c r="C518" s="21">
        <v>3532900</v>
      </c>
      <c r="D518" s="4">
        <v>13</v>
      </c>
      <c r="E518" s="6">
        <v>13</v>
      </c>
      <c r="F518" s="39">
        <v>353290013</v>
      </c>
      <c r="G518" s="6">
        <v>6</v>
      </c>
      <c r="H518" s="6">
        <v>10</v>
      </c>
      <c r="I518" s="3">
        <v>0.84704019999999991</v>
      </c>
      <c r="J518" s="3">
        <v>0.83164669999999996</v>
      </c>
      <c r="K518" s="3">
        <v>1.5393499999999999E-2</v>
      </c>
      <c r="L518" s="133">
        <v>0</v>
      </c>
      <c r="M518" s="133">
        <v>0</v>
      </c>
      <c r="N518" s="133">
        <v>0.5651389</v>
      </c>
      <c r="O518" s="133">
        <v>0.28129940000000003</v>
      </c>
      <c r="P518" s="133">
        <v>6.0190000000000005E-4</v>
      </c>
      <c r="Q518" s="134">
        <v>16</v>
      </c>
      <c r="R518" s="134">
        <v>5</v>
      </c>
      <c r="S518" s="122">
        <f t="shared" si="16"/>
        <v>37.5</v>
      </c>
      <c r="T518" s="122">
        <f t="shared" si="17"/>
        <v>62.5</v>
      </c>
    </row>
    <row r="519" spans="1:20" x14ac:dyDescent="0.25">
      <c r="A519" s="3">
        <v>2017</v>
      </c>
      <c r="B519" s="41" t="s">
        <v>376</v>
      </c>
      <c r="C519" s="21">
        <v>3533007</v>
      </c>
      <c r="D519" s="4">
        <v>15</v>
      </c>
      <c r="E519" s="6">
        <v>15</v>
      </c>
      <c r="F519" s="39">
        <v>353300715</v>
      </c>
      <c r="G519" s="6">
        <v>16</v>
      </c>
      <c r="H519" s="6">
        <v>31</v>
      </c>
      <c r="I519" s="3">
        <v>0.26326079999999996</v>
      </c>
      <c r="J519" s="3">
        <v>0.22144279999999994</v>
      </c>
      <c r="K519" s="3">
        <v>4.1817999999999994E-2</v>
      </c>
      <c r="L519" s="133">
        <v>0</v>
      </c>
      <c r="M519" s="133">
        <v>6.0000000000000001E-3</v>
      </c>
      <c r="N519" s="133">
        <v>9.5569999999999997E-4</v>
      </c>
      <c r="O519" s="133">
        <v>0.24979279999999995</v>
      </c>
      <c r="P519" s="133">
        <v>6.5123000000000004E-3</v>
      </c>
      <c r="Q519" s="134">
        <v>32</v>
      </c>
      <c r="R519" s="134">
        <v>12</v>
      </c>
      <c r="S519" s="122">
        <f t="shared" si="16"/>
        <v>34.042553191489361</v>
      </c>
      <c r="T519" s="122">
        <f t="shared" si="17"/>
        <v>65.957446808510639</v>
      </c>
    </row>
    <row r="520" spans="1:20" x14ac:dyDescent="0.25">
      <c r="A520" s="3">
        <v>2017</v>
      </c>
      <c r="B520" s="41" t="s">
        <v>377</v>
      </c>
      <c r="C520" s="21">
        <v>3533106</v>
      </c>
      <c r="D520" s="4">
        <v>20</v>
      </c>
      <c r="E520" s="6">
        <v>20</v>
      </c>
      <c r="F520" s="39">
        <v>353310620</v>
      </c>
      <c r="G520" s="6">
        <v>0</v>
      </c>
      <c r="H520" s="6">
        <v>6</v>
      </c>
      <c r="I520" s="3">
        <v>4.3797999999999997E-3</v>
      </c>
      <c r="J520" s="3">
        <v>0</v>
      </c>
      <c r="K520" s="3">
        <v>4.3797999999999997E-3</v>
      </c>
      <c r="L520" s="133">
        <v>0</v>
      </c>
      <c r="M520" s="133">
        <v>4.0210000000000003E-3</v>
      </c>
      <c r="N520" s="133">
        <v>0</v>
      </c>
      <c r="O520" s="133">
        <v>2.0829999999999999E-4</v>
      </c>
      <c r="P520" s="133">
        <v>1.505E-4</v>
      </c>
      <c r="Q520" s="134">
        <v>0</v>
      </c>
      <c r="R520" s="134">
        <v>0</v>
      </c>
      <c r="S520" s="122">
        <f t="shared" si="16"/>
        <v>0</v>
      </c>
      <c r="T520" s="122">
        <f t="shared" si="17"/>
        <v>100</v>
      </c>
    </row>
    <row r="521" spans="1:20" x14ac:dyDescent="0.25">
      <c r="A521" s="3">
        <v>2017</v>
      </c>
      <c r="B521" s="41" t="s">
        <v>378</v>
      </c>
      <c r="C521" s="21">
        <v>3533205</v>
      </c>
      <c r="D521" s="4">
        <v>20</v>
      </c>
      <c r="E521" s="6">
        <v>20</v>
      </c>
      <c r="F521" s="39">
        <v>353320520</v>
      </c>
      <c r="G521" s="6">
        <v>6</v>
      </c>
      <c r="H521" s="6">
        <v>7</v>
      </c>
      <c r="I521" s="3">
        <v>0.52747689999999992</v>
      </c>
      <c r="J521" s="3">
        <v>0.50972209999999996</v>
      </c>
      <c r="K521" s="3">
        <v>1.7754800000000001E-2</v>
      </c>
      <c r="L521" s="133">
        <v>0</v>
      </c>
      <c r="M521" s="133">
        <v>1.0059999999999999E-2</v>
      </c>
      <c r="N521" s="133">
        <v>0.50977799999999995</v>
      </c>
      <c r="O521" s="133">
        <v>1.3889E-3</v>
      </c>
      <c r="P521" s="133">
        <v>6.2500000000000003E-3</v>
      </c>
      <c r="Q521" s="134">
        <v>2</v>
      </c>
      <c r="R521" s="134">
        <v>2</v>
      </c>
      <c r="S521" s="122">
        <f t="shared" si="16"/>
        <v>46.153846153846153</v>
      </c>
      <c r="T521" s="122">
        <f t="shared" si="17"/>
        <v>53.846153846153847</v>
      </c>
    </row>
    <row r="522" spans="1:20" x14ac:dyDescent="0.25">
      <c r="A522" s="3">
        <v>2017</v>
      </c>
      <c r="B522" s="41" t="s">
        <v>379</v>
      </c>
      <c r="C522" s="21">
        <v>3533304</v>
      </c>
      <c r="D522" s="4">
        <v>19</v>
      </c>
      <c r="E522" s="6">
        <v>19</v>
      </c>
      <c r="F522" s="39">
        <v>353330419</v>
      </c>
      <c r="G522" s="6">
        <v>0</v>
      </c>
      <c r="H522" s="6">
        <v>16</v>
      </c>
      <c r="I522" s="3">
        <v>1.69213E-2</v>
      </c>
      <c r="J522" s="3">
        <v>0</v>
      </c>
      <c r="K522" s="3">
        <v>1.69213E-2</v>
      </c>
      <c r="L522" s="133">
        <v>0</v>
      </c>
      <c r="M522" s="133">
        <v>1.6434000000000001E-2</v>
      </c>
      <c r="N522" s="133">
        <v>0</v>
      </c>
      <c r="O522" s="133">
        <v>0</v>
      </c>
      <c r="P522" s="133">
        <v>4.8730000000000014E-4</v>
      </c>
      <c r="Q522" s="134">
        <v>0</v>
      </c>
      <c r="R522" s="134">
        <v>0</v>
      </c>
      <c r="S522" s="122">
        <f t="shared" si="16"/>
        <v>0</v>
      </c>
      <c r="T522" s="122">
        <f t="shared" si="17"/>
        <v>100</v>
      </c>
    </row>
    <row r="523" spans="1:20" x14ac:dyDescent="0.25">
      <c r="A523" s="3">
        <v>2017</v>
      </c>
      <c r="B523" s="41" t="s">
        <v>380</v>
      </c>
      <c r="C523" s="21">
        <v>3533403</v>
      </c>
      <c r="D523" s="4">
        <v>5</v>
      </c>
      <c r="E523" s="6">
        <v>5</v>
      </c>
      <c r="F523" s="39">
        <v>35334035</v>
      </c>
      <c r="G523" s="6">
        <v>16</v>
      </c>
      <c r="H523" s="6">
        <v>129</v>
      </c>
      <c r="I523" s="3">
        <v>0.6044662999999999</v>
      </c>
      <c r="J523" s="3">
        <v>0.45973030000000004</v>
      </c>
      <c r="K523" s="3">
        <v>0.14473599999999984</v>
      </c>
      <c r="L523" s="133">
        <v>0</v>
      </c>
      <c r="M523" s="133">
        <v>0.42166670000000001</v>
      </c>
      <c r="N523" s="133">
        <v>0.16717249999999986</v>
      </c>
      <c r="O523" s="133">
        <v>3.3024999999999999E-3</v>
      </c>
      <c r="P523" s="133">
        <v>1.2324600000000003E-2</v>
      </c>
      <c r="Q523" s="134">
        <v>17</v>
      </c>
      <c r="R523" s="134">
        <v>27</v>
      </c>
      <c r="S523" s="122">
        <f t="shared" si="16"/>
        <v>11.03448275862069</v>
      </c>
      <c r="T523" s="122">
        <f t="shared" si="17"/>
        <v>88.965517241379317</v>
      </c>
    </row>
    <row r="524" spans="1:20" x14ac:dyDescent="0.25">
      <c r="A524" s="3">
        <v>2017</v>
      </c>
      <c r="B524" s="41" t="s">
        <v>381</v>
      </c>
      <c r="C524" s="21">
        <v>3533254</v>
      </c>
      <c r="D524" s="4">
        <v>15</v>
      </c>
      <c r="E524" s="6">
        <v>15</v>
      </c>
      <c r="F524" s="39">
        <v>353325415</v>
      </c>
      <c r="G524" s="6">
        <v>8</v>
      </c>
      <c r="H524" s="6">
        <v>4</v>
      </c>
      <c r="I524" s="3">
        <v>0.12545699999999999</v>
      </c>
      <c r="J524" s="3">
        <v>0.11727989999999999</v>
      </c>
      <c r="K524" s="3">
        <v>8.1770999999999996E-3</v>
      </c>
      <c r="L524" s="133">
        <v>0</v>
      </c>
      <c r="M524" s="133">
        <v>4.6296000000000002E-3</v>
      </c>
      <c r="N524" s="133">
        <v>3.4318E-3</v>
      </c>
      <c r="O524" s="133">
        <v>0.11727989999999999</v>
      </c>
      <c r="P524" s="133">
        <v>1.1569999999999999E-4</v>
      </c>
      <c r="Q524" s="134">
        <v>2</v>
      </c>
      <c r="R524" s="134">
        <v>1</v>
      </c>
      <c r="S524" s="122">
        <f t="shared" si="16"/>
        <v>66.666666666666657</v>
      </c>
      <c r="T524" s="122">
        <f t="shared" si="17"/>
        <v>33.333333333333329</v>
      </c>
    </row>
    <row r="525" spans="1:20" x14ac:dyDescent="0.25">
      <c r="A525" s="3">
        <v>2017</v>
      </c>
      <c r="B525" s="41" t="s">
        <v>382</v>
      </c>
      <c r="C525" s="21">
        <v>3533502</v>
      </c>
      <c r="D525" s="4">
        <v>16</v>
      </c>
      <c r="E525" s="6">
        <v>16</v>
      </c>
      <c r="F525" s="39">
        <v>353350216</v>
      </c>
      <c r="G525" s="6">
        <v>34</v>
      </c>
      <c r="H525" s="6">
        <v>116</v>
      </c>
      <c r="I525" s="3">
        <v>0.82845649999999993</v>
      </c>
      <c r="J525" s="3">
        <v>0.60213720000000004</v>
      </c>
      <c r="K525" s="3">
        <v>0.22631929999999992</v>
      </c>
      <c r="L525" s="133">
        <v>0</v>
      </c>
      <c r="M525" s="133">
        <v>0.11685509999999998</v>
      </c>
      <c r="N525" s="133">
        <v>0.25145509999999999</v>
      </c>
      <c r="O525" s="133">
        <v>0.28783269999999994</v>
      </c>
      <c r="P525" s="133">
        <v>0.17231360000000001</v>
      </c>
      <c r="Q525" s="134">
        <v>15</v>
      </c>
      <c r="R525" s="134">
        <v>7</v>
      </c>
      <c r="S525" s="122">
        <f t="shared" si="16"/>
        <v>22.666666666666664</v>
      </c>
      <c r="T525" s="122">
        <f t="shared" si="17"/>
        <v>77.333333333333329</v>
      </c>
    </row>
    <row r="526" spans="1:20" x14ac:dyDescent="0.25">
      <c r="A526" s="3">
        <v>2017</v>
      </c>
      <c r="B526" s="41" t="s">
        <v>383</v>
      </c>
      <c r="C526" s="21">
        <v>3533601</v>
      </c>
      <c r="D526" s="4">
        <v>8</v>
      </c>
      <c r="E526" s="6">
        <v>8</v>
      </c>
      <c r="F526" s="39">
        <v>35336018</v>
      </c>
      <c r="G526" s="6">
        <v>6</v>
      </c>
      <c r="H526" s="6">
        <v>18</v>
      </c>
      <c r="I526" s="3">
        <v>6.0559099999999998E-2</v>
      </c>
      <c r="J526" s="3">
        <v>3.8861199999999999E-2</v>
      </c>
      <c r="K526" s="3">
        <v>2.1697899999999999E-2</v>
      </c>
      <c r="L526" s="133">
        <v>0</v>
      </c>
      <c r="M526" s="133">
        <v>1.27314E-2</v>
      </c>
      <c r="N526" s="133">
        <v>2.2975000000000001E-3</v>
      </c>
      <c r="O526" s="133">
        <v>4.09862E-2</v>
      </c>
      <c r="P526" s="133">
        <v>4.5440000000000003E-3</v>
      </c>
      <c r="Q526" s="134">
        <v>3</v>
      </c>
      <c r="R526" s="134">
        <v>1</v>
      </c>
      <c r="S526" s="122">
        <f t="shared" si="16"/>
        <v>25</v>
      </c>
      <c r="T526" s="122">
        <f t="shared" si="17"/>
        <v>75</v>
      </c>
    </row>
    <row r="527" spans="1:20" x14ac:dyDescent="0.25">
      <c r="A527" s="3">
        <v>2017</v>
      </c>
      <c r="B527" s="41" t="s">
        <v>383</v>
      </c>
      <c r="C527" s="21">
        <v>3533601</v>
      </c>
      <c r="D527" s="4">
        <v>8</v>
      </c>
      <c r="E527" s="6">
        <v>12</v>
      </c>
      <c r="F527" s="39">
        <v>353360112</v>
      </c>
      <c r="G527" s="6">
        <v>4</v>
      </c>
      <c r="H527" s="6">
        <v>2</v>
      </c>
      <c r="I527" s="3">
        <v>0.13268530000000001</v>
      </c>
      <c r="J527" s="3">
        <v>0.10944459999999999</v>
      </c>
      <c r="K527" s="3">
        <v>2.3240700000000003E-2</v>
      </c>
      <c r="L527" s="133">
        <v>0</v>
      </c>
      <c r="M527" s="133">
        <v>0</v>
      </c>
      <c r="N527" s="133">
        <v>2.3240700000000003E-2</v>
      </c>
      <c r="O527" s="133">
        <v>0.10944459999999999</v>
      </c>
      <c r="P527" s="133">
        <v>0</v>
      </c>
      <c r="Q527" s="134">
        <v>3</v>
      </c>
      <c r="R527" s="134">
        <v>0</v>
      </c>
      <c r="S527" s="122">
        <f t="shared" si="16"/>
        <v>66.666666666666657</v>
      </c>
      <c r="T527" s="122">
        <f t="shared" si="17"/>
        <v>33.333333333333329</v>
      </c>
    </row>
    <row r="528" spans="1:20" x14ac:dyDescent="0.25">
      <c r="A528" s="3">
        <v>2017</v>
      </c>
      <c r="B528" s="41" t="s">
        <v>384</v>
      </c>
      <c r="C528" s="21">
        <v>3533700</v>
      </c>
      <c r="D528" s="4">
        <v>17</v>
      </c>
      <c r="E528" s="6">
        <v>17</v>
      </c>
      <c r="F528" s="39">
        <v>353370017</v>
      </c>
      <c r="G528" s="6">
        <v>11</v>
      </c>
      <c r="H528" s="6">
        <v>10</v>
      </c>
      <c r="I528" s="3">
        <v>3.8537800000000004E-2</v>
      </c>
      <c r="J528" s="3">
        <v>3.8180800000000001E-2</v>
      </c>
      <c r="K528" s="3">
        <v>3.57E-4</v>
      </c>
      <c r="L528" s="133">
        <v>0</v>
      </c>
      <c r="M528" s="133">
        <v>0</v>
      </c>
      <c r="N528" s="133">
        <v>8.6030000000000004E-4</v>
      </c>
      <c r="O528" s="133">
        <v>3.73379E-2</v>
      </c>
      <c r="P528" s="133">
        <v>3.3960000000000001E-4</v>
      </c>
      <c r="Q528" s="134">
        <v>6</v>
      </c>
      <c r="R528" s="134">
        <v>1</v>
      </c>
      <c r="S528" s="122">
        <f t="shared" si="16"/>
        <v>52.380952380952387</v>
      </c>
      <c r="T528" s="122">
        <f t="shared" si="17"/>
        <v>47.619047619047613</v>
      </c>
    </row>
    <row r="529" spans="1:20" x14ac:dyDescent="0.25">
      <c r="A529" s="3">
        <v>2017</v>
      </c>
      <c r="B529" s="41" t="s">
        <v>384</v>
      </c>
      <c r="C529" s="21">
        <v>3533700</v>
      </c>
      <c r="D529" s="4">
        <v>17</v>
      </c>
      <c r="E529" s="6">
        <v>21</v>
      </c>
      <c r="F529" s="39">
        <v>353370021</v>
      </c>
      <c r="G529" s="6">
        <v>0</v>
      </c>
      <c r="H529" s="6">
        <v>0</v>
      </c>
      <c r="I529" s="3">
        <v>0</v>
      </c>
      <c r="J529" s="3">
        <v>0</v>
      </c>
      <c r="K529" s="3">
        <v>0</v>
      </c>
      <c r="L529" s="133">
        <v>0</v>
      </c>
      <c r="M529" s="133">
        <v>0</v>
      </c>
      <c r="N529" s="133">
        <v>0</v>
      </c>
      <c r="O529" s="133">
        <v>0</v>
      </c>
      <c r="P529" s="133">
        <v>0</v>
      </c>
      <c r="Q529" s="134">
        <v>1</v>
      </c>
      <c r="R529" s="134">
        <v>0</v>
      </c>
      <c r="S529" s="122">
        <f t="shared" si="16"/>
        <v>0</v>
      </c>
      <c r="T529" s="122">
        <f t="shared" si="17"/>
        <v>0</v>
      </c>
    </row>
    <row r="530" spans="1:20" x14ac:dyDescent="0.25">
      <c r="A530" s="3">
        <v>2017</v>
      </c>
      <c r="B530" s="41" t="s">
        <v>385</v>
      </c>
      <c r="C530" s="21">
        <v>3533809</v>
      </c>
      <c r="D530" s="4">
        <v>17</v>
      </c>
      <c r="E530" s="6">
        <v>17</v>
      </c>
      <c r="F530" s="39">
        <v>353380917</v>
      </c>
      <c r="G530" s="6">
        <v>7</v>
      </c>
      <c r="H530" s="6">
        <v>2</v>
      </c>
      <c r="I530" s="3">
        <v>4.8519400000000004E-2</v>
      </c>
      <c r="J530" s="3">
        <v>4.2098100000000006E-2</v>
      </c>
      <c r="K530" s="3">
        <v>6.4212999999999996E-3</v>
      </c>
      <c r="L530" s="133">
        <v>0</v>
      </c>
      <c r="M530" s="133">
        <v>7.2406999999999992E-3</v>
      </c>
      <c r="N530" s="133">
        <v>0</v>
      </c>
      <c r="O530" s="133">
        <v>4.1278699999999995E-2</v>
      </c>
      <c r="P530" s="133">
        <v>0</v>
      </c>
      <c r="Q530" s="134">
        <v>1</v>
      </c>
      <c r="R530" s="134">
        <v>4</v>
      </c>
      <c r="S530" s="122">
        <f t="shared" si="16"/>
        <v>77.777777777777786</v>
      </c>
      <c r="T530" s="122">
        <f t="shared" si="17"/>
        <v>22.222222222222221</v>
      </c>
    </row>
    <row r="531" spans="1:20" x14ac:dyDescent="0.25">
      <c r="A531" s="3">
        <v>2017</v>
      </c>
      <c r="B531" s="41" t="s">
        <v>385</v>
      </c>
      <c r="C531" s="21">
        <v>3533809</v>
      </c>
      <c r="D531" s="4">
        <v>17</v>
      </c>
      <c r="E531" s="6">
        <v>14</v>
      </c>
      <c r="F531" s="39">
        <v>353380914</v>
      </c>
      <c r="G531" s="6">
        <v>3</v>
      </c>
      <c r="H531" s="6">
        <v>0</v>
      </c>
      <c r="I531" s="3">
        <v>2.7177E-2</v>
      </c>
      <c r="J531" s="3">
        <v>2.7177E-2</v>
      </c>
      <c r="K531" s="3">
        <v>0</v>
      </c>
      <c r="L531" s="133">
        <v>0</v>
      </c>
      <c r="M531" s="133">
        <v>0</v>
      </c>
      <c r="N531" s="133">
        <v>0</v>
      </c>
      <c r="O531" s="133">
        <v>2.7177E-2</v>
      </c>
      <c r="P531" s="133">
        <v>0</v>
      </c>
      <c r="Q531" s="134">
        <v>3</v>
      </c>
      <c r="R531" s="134">
        <v>0</v>
      </c>
      <c r="S531" s="122">
        <f t="shared" si="16"/>
        <v>100</v>
      </c>
      <c r="T531" s="122">
        <f t="shared" si="17"/>
        <v>0</v>
      </c>
    </row>
    <row r="532" spans="1:20" x14ac:dyDescent="0.25">
      <c r="A532" s="3">
        <v>2017</v>
      </c>
      <c r="B532" s="41" t="s">
        <v>386</v>
      </c>
      <c r="C532" s="21">
        <v>3533908</v>
      </c>
      <c r="D532" s="4">
        <v>15</v>
      </c>
      <c r="E532" s="6">
        <v>15</v>
      </c>
      <c r="F532" s="39">
        <v>353390815</v>
      </c>
      <c r="G532" s="6">
        <v>61</v>
      </c>
      <c r="H532" s="6">
        <v>113</v>
      </c>
      <c r="I532" s="3">
        <v>0.93822199999999978</v>
      </c>
      <c r="J532" s="3">
        <v>0.70976139999999988</v>
      </c>
      <c r="K532" s="3">
        <v>0.22846059999999987</v>
      </c>
      <c r="L532" s="133">
        <v>0</v>
      </c>
      <c r="M532" s="133">
        <v>8.5944400000000004E-2</v>
      </c>
      <c r="N532" s="133">
        <v>0.16738710000000001</v>
      </c>
      <c r="O532" s="133">
        <v>0.56109769999999992</v>
      </c>
      <c r="P532" s="133">
        <v>0.12379279999999995</v>
      </c>
      <c r="Q532" s="134">
        <v>22</v>
      </c>
      <c r="R532" s="134">
        <v>29</v>
      </c>
      <c r="S532" s="122">
        <f t="shared" si="16"/>
        <v>35.05747126436782</v>
      </c>
      <c r="T532" s="122">
        <f t="shared" si="17"/>
        <v>64.942528735632195</v>
      </c>
    </row>
    <row r="533" spans="1:20" x14ac:dyDescent="0.25">
      <c r="A533" s="3">
        <v>2017</v>
      </c>
      <c r="B533" s="41" t="s">
        <v>386</v>
      </c>
      <c r="C533" s="21">
        <v>3533908</v>
      </c>
      <c r="D533" s="4">
        <v>15</v>
      </c>
      <c r="E533" s="6">
        <v>12</v>
      </c>
      <c r="F533" s="39">
        <v>353390812</v>
      </c>
      <c r="G533" s="6">
        <v>6</v>
      </c>
      <c r="H533" s="6">
        <v>5</v>
      </c>
      <c r="I533" s="3">
        <v>8.0429399999999998E-2</v>
      </c>
      <c r="J533" s="3">
        <v>7.9303200000000004E-2</v>
      </c>
      <c r="K533" s="3">
        <v>1.1261999999999999E-3</v>
      </c>
      <c r="L533" s="133">
        <v>0</v>
      </c>
      <c r="M533" s="133">
        <v>0</v>
      </c>
      <c r="N533" s="133">
        <v>5.4169999999999999E-4</v>
      </c>
      <c r="O533" s="133">
        <v>7.9766199999999995E-2</v>
      </c>
      <c r="P533" s="133">
        <v>1.215E-4</v>
      </c>
      <c r="Q533" s="134">
        <v>1</v>
      </c>
      <c r="R533" s="134">
        <v>2</v>
      </c>
      <c r="S533" s="122">
        <f t="shared" si="16"/>
        <v>54.54545454545454</v>
      </c>
      <c r="T533" s="122">
        <f t="shared" si="17"/>
        <v>45.454545454545453</v>
      </c>
    </row>
    <row r="534" spans="1:20" x14ac:dyDescent="0.25">
      <c r="A534" s="3">
        <v>2017</v>
      </c>
      <c r="B534" s="41" t="s">
        <v>387</v>
      </c>
      <c r="C534" s="21">
        <v>3534005</v>
      </c>
      <c r="D534" s="4">
        <v>15</v>
      </c>
      <c r="E534" s="6">
        <v>15</v>
      </c>
      <c r="F534" s="39">
        <v>353400515</v>
      </c>
      <c r="G534" s="6">
        <v>11</v>
      </c>
      <c r="H534" s="6">
        <v>15</v>
      </c>
      <c r="I534" s="3">
        <v>0.1156993</v>
      </c>
      <c r="J534" s="3">
        <v>8.7877400000000008E-2</v>
      </c>
      <c r="K534" s="3">
        <v>2.7821899999999997E-2</v>
      </c>
      <c r="L534" s="133">
        <v>0</v>
      </c>
      <c r="M534" s="133">
        <v>7.1649000000000001E-3</v>
      </c>
      <c r="N534" s="133">
        <v>5.4235999999999993E-2</v>
      </c>
      <c r="O534" s="133">
        <v>4.2599599999999994E-2</v>
      </c>
      <c r="P534" s="133">
        <v>1.1698800000000001E-2</v>
      </c>
      <c r="Q534" s="134">
        <v>16</v>
      </c>
      <c r="R534" s="134">
        <v>7</v>
      </c>
      <c r="S534" s="122">
        <f t="shared" si="16"/>
        <v>42.307692307692307</v>
      </c>
      <c r="T534" s="122">
        <f t="shared" si="17"/>
        <v>57.692307692307686</v>
      </c>
    </row>
    <row r="535" spans="1:20" x14ac:dyDescent="0.25">
      <c r="A535" s="3">
        <v>2017</v>
      </c>
      <c r="B535" s="41" t="s">
        <v>388</v>
      </c>
      <c r="C535" s="21">
        <v>3534104</v>
      </c>
      <c r="D535" s="4">
        <v>21</v>
      </c>
      <c r="E535" s="6">
        <v>21</v>
      </c>
      <c r="F535" s="39">
        <v>353410421</v>
      </c>
      <c r="G535" s="6">
        <v>0</v>
      </c>
      <c r="H535" s="6">
        <v>10</v>
      </c>
      <c r="I535" s="3">
        <v>9.7974999999999989E-3</v>
      </c>
      <c r="J535" s="3">
        <v>0</v>
      </c>
      <c r="K535" s="3">
        <v>9.7974999999999989E-3</v>
      </c>
      <c r="L535" s="133">
        <v>0</v>
      </c>
      <c r="M535" s="133">
        <v>9.4120999999999996E-3</v>
      </c>
      <c r="N535" s="133">
        <v>1.771E-4</v>
      </c>
      <c r="O535" s="133">
        <v>0</v>
      </c>
      <c r="P535" s="133">
        <v>2.0829999999999999E-4</v>
      </c>
      <c r="Q535" s="134">
        <v>0</v>
      </c>
      <c r="R535" s="134">
        <v>0</v>
      </c>
      <c r="S535" s="122">
        <f t="shared" si="16"/>
        <v>0</v>
      </c>
      <c r="T535" s="122">
        <f t="shared" si="17"/>
        <v>100</v>
      </c>
    </row>
    <row r="536" spans="1:20" x14ac:dyDescent="0.25">
      <c r="A536" s="3">
        <v>2017</v>
      </c>
      <c r="B536" s="41" t="s">
        <v>388</v>
      </c>
      <c r="C536" s="21">
        <v>3534104</v>
      </c>
      <c r="D536" s="4">
        <v>21</v>
      </c>
      <c r="E536" s="6">
        <v>20</v>
      </c>
      <c r="F536" s="39">
        <v>353410420</v>
      </c>
      <c r="G536" s="6">
        <v>1</v>
      </c>
      <c r="H536" s="6">
        <v>1</v>
      </c>
      <c r="I536" s="3">
        <v>4.4552099999999997E-2</v>
      </c>
      <c r="J536" s="3">
        <v>4.4499999999999998E-2</v>
      </c>
      <c r="K536" s="3">
        <v>5.2099999999999999E-5</v>
      </c>
      <c r="L536" s="133">
        <v>0</v>
      </c>
      <c r="M536" s="133">
        <v>0</v>
      </c>
      <c r="N536" s="133">
        <v>5.2099999999999999E-5</v>
      </c>
      <c r="O536" s="133">
        <v>4.4499999999999998E-2</v>
      </c>
      <c r="P536" s="133">
        <v>0</v>
      </c>
      <c r="Q536" s="134">
        <v>0</v>
      </c>
      <c r="R536" s="134">
        <v>0</v>
      </c>
      <c r="S536" s="122">
        <f t="shared" si="16"/>
        <v>50</v>
      </c>
      <c r="T536" s="122">
        <f t="shared" si="17"/>
        <v>50</v>
      </c>
    </row>
    <row r="537" spans="1:20" x14ac:dyDescent="0.25">
      <c r="A537" s="3">
        <v>2017</v>
      </c>
      <c r="B537" s="41" t="s">
        <v>389</v>
      </c>
      <c r="C537" s="21">
        <v>3534203</v>
      </c>
      <c r="D537" s="4">
        <v>15</v>
      </c>
      <c r="E537" s="6">
        <v>15</v>
      </c>
      <c r="F537" s="39">
        <v>353420315</v>
      </c>
      <c r="G537" s="6">
        <v>19</v>
      </c>
      <c r="H537" s="6">
        <v>11</v>
      </c>
      <c r="I537" s="3">
        <v>0.49190660000000008</v>
      </c>
      <c r="J537" s="3">
        <v>0.3853546000000001</v>
      </c>
      <c r="K537" s="3">
        <v>0.10655199999999999</v>
      </c>
      <c r="L537" s="133">
        <v>7.6254502790461698E-2</v>
      </c>
      <c r="M537" s="133">
        <v>1.7067200000000001E-2</v>
      </c>
      <c r="N537" s="133">
        <v>0.34814820000000002</v>
      </c>
      <c r="O537" s="133">
        <v>0.11504209999999999</v>
      </c>
      <c r="P537" s="133">
        <v>1.1649099999999999E-2</v>
      </c>
      <c r="Q537" s="134">
        <v>6</v>
      </c>
      <c r="R537" s="134">
        <v>1</v>
      </c>
      <c r="S537" s="122">
        <f t="shared" si="16"/>
        <v>63.333333333333329</v>
      </c>
      <c r="T537" s="122">
        <f t="shared" si="17"/>
        <v>36.666666666666664</v>
      </c>
    </row>
    <row r="538" spans="1:20" x14ac:dyDescent="0.25">
      <c r="A538" s="3">
        <v>2017</v>
      </c>
      <c r="B538" s="41" t="s">
        <v>390</v>
      </c>
      <c r="C538" s="21">
        <v>3534302</v>
      </c>
      <c r="D538" s="4">
        <v>12</v>
      </c>
      <c r="E538" s="6">
        <v>12</v>
      </c>
      <c r="F538" s="39">
        <v>353430212</v>
      </c>
      <c r="G538" s="6">
        <v>12</v>
      </c>
      <c r="H538" s="6">
        <v>30</v>
      </c>
      <c r="I538" s="3">
        <v>0.2578201</v>
      </c>
      <c r="J538" s="3">
        <v>6.9579100000000005E-2</v>
      </c>
      <c r="K538" s="3">
        <v>0.18824100000000002</v>
      </c>
      <c r="L538" s="133">
        <v>0</v>
      </c>
      <c r="M538" s="133">
        <v>0.13518510000000003</v>
      </c>
      <c r="N538" s="133">
        <v>2.6336200000000001E-2</v>
      </c>
      <c r="O538" s="133">
        <v>7.2463100000000003E-2</v>
      </c>
      <c r="P538" s="133">
        <v>2.3835700000000001E-2</v>
      </c>
      <c r="Q538" s="134">
        <v>1</v>
      </c>
      <c r="R538" s="134">
        <v>8</v>
      </c>
      <c r="S538" s="122">
        <f t="shared" si="16"/>
        <v>28.571428571428569</v>
      </c>
      <c r="T538" s="122">
        <f t="shared" si="17"/>
        <v>71.428571428571431</v>
      </c>
    </row>
    <row r="539" spans="1:20" x14ac:dyDescent="0.25">
      <c r="A539" s="3">
        <v>2017</v>
      </c>
      <c r="B539" s="41" t="s">
        <v>390</v>
      </c>
      <c r="C539" s="21">
        <v>3534302</v>
      </c>
      <c r="D539" s="4">
        <v>12</v>
      </c>
      <c r="E539" s="6">
        <v>4</v>
      </c>
      <c r="F539" s="39">
        <v>35343024</v>
      </c>
      <c r="G539" s="6">
        <v>0</v>
      </c>
      <c r="H539" s="6">
        <v>0</v>
      </c>
      <c r="I539" s="3">
        <v>0</v>
      </c>
      <c r="J539" s="3">
        <v>0</v>
      </c>
      <c r="K539" s="3">
        <v>0</v>
      </c>
      <c r="L539" s="133">
        <v>0</v>
      </c>
      <c r="M539" s="133">
        <v>0</v>
      </c>
      <c r="N539" s="133">
        <v>0</v>
      </c>
      <c r="O539" s="133">
        <v>0</v>
      </c>
      <c r="P539" s="133">
        <v>0</v>
      </c>
      <c r="Q539" s="134">
        <v>0</v>
      </c>
      <c r="R539" s="134">
        <v>0</v>
      </c>
      <c r="S539" s="122">
        <f t="shared" si="16"/>
        <v>0</v>
      </c>
      <c r="T539" s="122">
        <f t="shared" si="17"/>
        <v>0</v>
      </c>
    </row>
    <row r="540" spans="1:20" x14ac:dyDescent="0.25">
      <c r="A540" s="3">
        <v>2017</v>
      </c>
      <c r="B540" s="41" t="s">
        <v>390</v>
      </c>
      <c r="C540" s="21">
        <v>3534302</v>
      </c>
      <c r="D540" s="4">
        <v>12</v>
      </c>
      <c r="E540" s="6">
        <v>8</v>
      </c>
      <c r="F540" s="39">
        <v>35343028</v>
      </c>
      <c r="G540" s="6">
        <v>0</v>
      </c>
      <c r="H540" s="6">
        <v>0</v>
      </c>
      <c r="I540" s="3">
        <v>0</v>
      </c>
      <c r="J540" s="3">
        <v>0</v>
      </c>
      <c r="K540" s="3">
        <v>0</v>
      </c>
      <c r="L540" s="133">
        <v>0</v>
      </c>
      <c r="M540" s="133">
        <v>0</v>
      </c>
      <c r="N540" s="133">
        <v>0</v>
      </c>
      <c r="O540" s="133">
        <v>0</v>
      </c>
      <c r="P540" s="133">
        <v>0</v>
      </c>
      <c r="Q540" s="134">
        <v>0</v>
      </c>
      <c r="R540" s="134">
        <v>0</v>
      </c>
      <c r="S540" s="122">
        <f t="shared" si="16"/>
        <v>0</v>
      </c>
      <c r="T540" s="122">
        <f t="shared" si="17"/>
        <v>0</v>
      </c>
    </row>
    <row r="541" spans="1:20" x14ac:dyDescent="0.25">
      <c r="A541" s="3">
        <v>2017</v>
      </c>
      <c r="B541" s="41" t="s">
        <v>391</v>
      </c>
      <c r="C541" s="21">
        <v>3534401</v>
      </c>
      <c r="D541" s="4">
        <v>6</v>
      </c>
      <c r="E541" s="6">
        <v>6</v>
      </c>
      <c r="F541" s="39">
        <v>35344016</v>
      </c>
      <c r="G541" s="6">
        <v>2</v>
      </c>
      <c r="H541" s="6">
        <v>142</v>
      </c>
      <c r="I541" s="3">
        <v>0.17500369999999996</v>
      </c>
      <c r="J541" s="3">
        <v>3.1296299999999999E-2</v>
      </c>
      <c r="K541" s="3">
        <v>0.14370739999999996</v>
      </c>
      <c r="L541" s="133">
        <v>0</v>
      </c>
      <c r="M541" s="133">
        <v>7.5690000000000002E-4</v>
      </c>
      <c r="N541" s="133">
        <v>9.7361699999999968E-2</v>
      </c>
      <c r="O541" s="133">
        <v>3.924E-4</v>
      </c>
      <c r="P541" s="133">
        <v>7.6492699999999955E-2</v>
      </c>
      <c r="Q541" s="134">
        <v>8</v>
      </c>
      <c r="R541" s="134">
        <v>368</v>
      </c>
      <c r="S541" s="122">
        <f t="shared" si="16"/>
        <v>1.3888888888888888</v>
      </c>
      <c r="T541" s="122">
        <f t="shared" si="17"/>
        <v>98.611111111111114</v>
      </c>
    </row>
    <row r="542" spans="1:20" x14ac:dyDescent="0.25">
      <c r="A542" s="3">
        <v>2017</v>
      </c>
      <c r="B542" s="41" t="s">
        <v>392</v>
      </c>
      <c r="C542" s="21">
        <v>3534500</v>
      </c>
      <c r="D542" s="4">
        <v>21</v>
      </c>
      <c r="E542" s="6">
        <v>21</v>
      </c>
      <c r="F542" s="39">
        <v>353450021</v>
      </c>
      <c r="G542" s="6">
        <v>4</v>
      </c>
      <c r="H542" s="6">
        <v>8</v>
      </c>
      <c r="I542" s="3">
        <v>1.43596E-2</v>
      </c>
      <c r="J542" s="3">
        <v>1.1325E-2</v>
      </c>
      <c r="K542" s="3">
        <v>3.0345999999999997E-3</v>
      </c>
      <c r="L542" s="133">
        <v>0</v>
      </c>
      <c r="M542" s="133">
        <v>6.0124999999999996E-3</v>
      </c>
      <c r="N542" s="133">
        <v>4.0509999999999998E-4</v>
      </c>
      <c r="O542" s="133">
        <v>5.6366000000000003E-3</v>
      </c>
      <c r="P542" s="133">
        <v>2.3054E-3</v>
      </c>
      <c r="Q542" s="134">
        <v>1</v>
      </c>
      <c r="R542" s="134">
        <v>0</v>
      </c>
      <c r="S542" s="122">
        <f t="shared" si="16"/>
        <v>33.333333333333329</v>
      </c>
      <c r="T542" s="122">
        <f t="shared" si="17"/>
        <v>66.666666666666657</v>
      </c>
    </row>
    <row r="543" spans="1:20" x14ac:dyDescent="0.25">
      <c r="A543" s="3">
        <v>2017</v>
      </c>
      <c r="B543" s="41" t="s">
        <v>393</v>
      </c>
      <c r="C543" s="21">
        <v>3534609</v>
      </c>
      <c r="D543" s="4">
        <v>21</v>
      </c>
      <c r="E543" s="6">
        <v>21</v>
      </c>
      <c r="F543" s="39">
        <v>353460921</v>
      </c>
      <c r="G543" s="6">
        <v>0</v>
      </c>
      <c r="H543" s="6">
        <v>13</v>
      </c>
      <c r="I543" s="3">
        <v>2.4362999999999989E-3</v>
      </c>
      <c r="J543" s="3">
        <v>0</v>
      </c>
      <c r="K543" s="3">
        <v>2.4362999999999989E-3</v>
      </c>
      <c r="L543" s="133">
        <v>0</v>
      </c>
      <c r="M543" s="133">
        <v>0</v>
      </c>
      <c r="N543" s="133">
        <v>6.713E-4</v>
      </c>
      <c r="O543" s="133">
        <v>1.3484E-3</v>
      </c>
      <c r="P543" s="133">
        <v>4.1660000000000004E-4</v>
      </c>
      <c r="Q543" s="134">
        <v>0</v>
      </c>
      <c r="R543" s="134">
        <v>6</v>
      </c>
      <c r="S543" s="122">
        <f t="shared" si="16"/>
        <v>0</v>
      </c>
      <c r="T543" s="122">
        <f t="shared" si="17"/>
        <v>100</v>
      </c>
    </row>
    <row r="544" spans="1:20" x14ac:dyDescent="0.25">
      <c r="A544" s="3">
        <v>2017</v>
      </c>
      <c r="B544" s="41" t="s">
        <v>393</v>
      </c>
      <c r="C544" s="21">
        <v>3534609</v>
      </c>
      <c r="D544" s="4">
        <v>21</v>
      </c>
      <c r="E544" s="6">
        <v>20</v>
      </c>
      <c r="F544" s="39">
        <v>353460920</v>
      </c>
      <c r="G544" s="6">
        <v>2</v>
      </c>
      <c r="H544" s="6">
        <v>1</v>
      </c>
      <c r="I544" s="3">
        <v>5.9580000000000006E-4</v>
      </c>
      <c r="J544" s="3">
        <v>5.4020000000000001E-4</v>
      </c>
      <c r="K544" s="3">
        <v>5.5600000000000003E-5</v>
      </c>
      <c r="L544" s="133">
        <v>0</v>
      </c>
      <c r="M544" s="133">
        <v>0</v>
      </c>
      <c r="N544" s="133">
        <v>0</v>
      </c>
      <c r="O544" s="133">
        <v>5.4020000000000001E-4</v>
      </c>
      <c r="P544" s="133">
        <v>5.5600000000000003E-5</v>
      </c>
      <c r="Q544" s="134">
        <v>0</v>
      </c>
      <c r="R544" s="134">
        <v>1</v>
      </c>
      <c r="S544" s="122">
        <f t="shared" si="16"/>
        <v>66.666666666666657</v>
      </c>
      <c r="T544" s="122">
        <f t="shared" si="17"/>
        <v>33.333333333333329</v>
      </c>
    </row>
    <row r="545" spans="1:20" x14ac:dyDescent="0.25">
      <c r="A545" s="3">
        <v>2017</v>
      </c>
      <c r="B545" s="41" t="s">
        <v>394</v>
      </c>
      <c r="C545" s="21">
        <v>3534708</v>
      </c>
      <c r="D545" s="4">
        <v>17</v>
      </c>
      <c r="E545" s="6">
        <v>17</v>
      </c>
      <c r="F545" s="39">
        <v>353470817</v>
      </c>
      <c r="G545" s="6">
        <v>8</v>
      </c>
      <c r="H545" s="6">
        <v>53</v>
      </c>
      <c r="I545" s="3">
        <v>1.0065189000000001</v>
      </c>
      <c r="J545" s="3">
        <v>0.84486340000000015</v>
      </c>
      <c r="K545" s="3">
        <v>0.16165549999999998</v>
      </c>
      <c r="L545" s="133">
        <v>1.4916666666666667E-2</v>
      </c>
      <c r="M545" s="133">
        <v>0.7376296</v>
      </c>
      <c r="N545" s="133">
        <v>0.24340349999999999</v>
      </c>
      <c r="O545" s="133">
        <v>1.2437399999999999E-2</v>
      </c>
      <c r="P545" s="133">
        <v>1.3048400000000009E-2</v>
      </c>
      <c r="Q545" s="134">
        <v>7</v>
      </c>
      <c r="R545" s="134">
        <v>24</v>
      </c>
      <c r="S545" s="122">
        <f t="shared" si="16"/>
        <v>13.114754098360656</v>
      </c>
      <c r="T545" s="122">
        <f t="shared" si="17"/>
        <v>86.885245901639337</v>
      </c>
    </row>
    <row r="546" spans="1:20" x14ac:dyDescent="0.25">
      <c r="A546" s="3">
        <v>2017</v>
      </c>
      <c r="B546" s="41" t="s">
        <v>395</v>
      </c>
      <c r="C546" s="21">
        <v>3534807</v>
      </c>
      <c r="D546" s="4">
        <v>21</v>
      </c>
      <c r="E546" s="6">
        <v>21</v>
      </c>
      <c r="F546" s="39">
        <v>353480721</v>
      </c>
      <c r="G546" s="6">
        <v>3</v>
      </c>
      <c r="H546" s="6">
        <v>5</v>
      </c>
      <c r="I546" s="3">
        <v>1.7840800000000004E-2</v>
      </c>
      <c r="J546" s="3">
        <v>8.7957E-3</v>
      </c>
      <c r="K546" s="3">
        <v>9.0451000000000021E-3</v>
      </c>
      <c r="L546" s="133">
        <v>0</v>
      </c>
      <c r="M546" s="133">
        <v>8.3333000000000001E-3</v>
      </c>
      <c r="N546" s="133">
        <v>2.7709999999999996E-4</v>
      </c>
      <c r="O546" s="133">
        <v>8.8137000000000007E-3</v>
      </c>
      <c r="P546" s="133">
        <v>4.1669999999999999E-4</v>
      </c>
      <c r="Q546" s="134">
        <v>0</v>
      </c>
      <c r="R546" s="134">
        <v>0</v>
      </c>
      <c r="S546" s="122">
        <f t="shared" si="16"/>
        <v>37.5</v>
      </c>
      <c r="T546" s="122">
        <f t="shared" si="17"/>
        <v>62.5</v>
      </c>
    </row>
    <row r="547" spans="1:20" x14ac:dyDescent="0.25">
      <c r="A547" s="3">
        <v>2017</v>
      </c>
      <c r="B547" s="41" t="s">
        <v>395</v>
      </c>
      <c r="C547" s="21">
        <v>3534807</v>
      </c>
      <c r="D547" s="4">
        <v>21</v>
      </c>
      <c r="E547" s="6">
        <v>20</v>
      </c>
      <c r="F547" s="39">
        <v>353480720</v>
      </c>
      <c r="G547" s="6">
        <v>0</v>
      </c>
      <c r="H547" s="6">
        <v>0</v>
      </c>
      <c r="I547" s="3">
        <v>0</v>
      </c>
      <c r="J547" s="3">
        <v>0</v>
      </c>
      <c r="K547" s="3">
        <v>0</v>
      </c>
      <c r="L547" s="133">
        <v>0</v>
      </c>
      <c r="M547" s="133">
        <v>0</v>
      </c>
      <c r="N547" s="133">
        <v>0</v>
      </c>
      <c r="O547" s="133">
        <v>0</v>
      </c>
      <c r="P547" s="133">
        <v>0</v>
      </c>
      <c r="Q547" s="134">
        <v>0</v>
      </c>
      <c r="R547" s="134">
        <v>0</v>
      </c>
      <c r="S547" s="122">
        <f t="shared" si="16"/>
        <v>0</v>
      </c>
      <c r="T547" s="122">
        <f t="shared" si="17"/>
        <v>0</v>
      </c>
    </row>
    <row r="548" spans="1:20" x14ac:dyDescent="0.25">
      <c r="A548" s="3">
        <v>2017</v>
      </c>
      <c r="B548" s="41" t="s">
        <v>396</v>
      </c>
      <c r="C548" s="21">
        <v>3534757</v>
      </c>
      <c r="D548" s="4">
        <v>15</v>
      </c>
      <c r="E548" s="6">
        <v>15</v>
      </c>
      <c r="F548" s="39">
        <v>353475715</v>
      </c>
      <c r="G548" s="6">
        <v>9</v>
      </c>
      <c r="H548" s="6">
        <v>13</v>
      </c>
      <c r="I548" s="3">
        <v>0.15672170000000002</v>
      </c>
      <c r="J548" s="3">
        <v>0.15074210000000002</v>
      </c>
      <c r="K548" s="3">
        <v>5.9795999999999998E-3</v>
      </c>
      <c r="L548" s="133">
        <v>2.6934804667681379E-2</v>
      </c>
      <c r="M548" s="133">
        <v>8.5190000000000005E-4</v>
      </c>
      <c r="N548" s="133">
        <v>0.12822800000000001</v>
      </c>
      <c r="O548" s="133">
        <v>2.3559300000000002E-2</v>
      </c>
      <c r="P548" s="133">
        <v>4.0824999999999993E-3</v>
      </c>
      <c r="Q548" s="134">
        <v>5</v>
      </c>
      <c r="R548" s="134">
        <v>11</v>
      </c>
      <c r="S548" s="122">
        <f t="shared" si="16"/>
        <v>40.909090909090914</v>
      </c>
      <c r="T548" s="122">
        <f t="shared" si="17"/>
        <v>59.090909090909093</v>
      </c>
    </row>
    <row r="549" spans="1:20" x14ac:dyDescent="0.25">
      <c r="A549" s="3">
        <v>2017</v>
      </c>
      <c r="B549" s="41" t="s">
        <v>397</v>
      </c>
      <c r="C549" s="21">
        <v>3534906</v>
      </c>
      <c r="D549" s="4">
        <v>20</v>
      </c>
      <c r="E549" s="6">
        <v>20</v>
      </c>
      <c r="F549" s="39">
        <v>353490620</v>
      </c>
      <c r="G549" s="6">
        <v>2</v>
      </c>
      <c r="H549" s="6">
        <v>14</v>
      </c>
      <c r="I549" s="3">
        <v>4.9408599999999997E-2</v>
      </c>
      <c r="J549" s="3">
        <v>4.1833299999999997E-2</v>
      </c>
      <c r="K549" s="3">
        <v>7.5753000000000001E-3</v>
      </c>
      <c r="L549" s="133">
        <v>0</v>
      </c>
      <c r="M549" s="133">
        <v>2.7778E-3</v>
      </c>
      <c r="N549" s="133">
        <v>0</v>
      </c>
      <c r="O549" s="133">
        <v>4.5811299999999999E-2</v>
      </c>
      <c r="P549" s="133">
        <v>8.1950000000000002E-4</v>
      </c>
      <c r="Q549" s="134">
        <v>0</v>
      </c>
      <c r="R549" s="134">
        <v>8</v>
      </c>
      <c r="S549" s="122">
        <f t="shared" si="16"/>
        <v>12.5</v>
      </c>
      <c r="T549" s="122">
        <f t="shared" si="17"/>
        <v>87.5</v>
      </c>
    </row>
    <row r="550" spans="1:20" x14ac:dyDescent="0.25">
      <c r="A550" s="3">
        <v>2017</v>
      </c>
      <c r="B550" s="41" t="s">
        <v>397</v>
      </c>
      <c r="C550" s="21">
        <v>3534906</v>
      </c>
      <c r="D550" s="4">
        <v>20</v>
      </c>
      <c r="E550" s="6">
        <v>21</v>
      </c>
      <c r="F550" s="39">
        <v>353490621</v>
      </c>
      <c r="G550" s="6">
        <v>0</v>
      </c>
      <c r="H550" s="6">
        <v>3</v>
      </c>
      <c r="I550" s="3">
        <v>2.0520999999999998E-3</v>
      </c>
      <c r="J550" s="3">
        <v>0</v>
      </c>
      <c r="K550" s="3">
        <v>2.0520999999999998E-3</v>
      </c>
      <c r="L550" s="133">
        <v>0</v>
      </c>
      <c r="M550" s="133">
        <v>0</v>
      </c>
      <c r="N550" s="133">
        <v>0</v>
      </c>
      <c r="O550" s="133">
        <v>1.9965E-3</v>
      </c>
      <c r="P550" s="133">
        <v>5.5600000000000003E-5</v>
      </c>
      <c r="Q550" s="134">
        <v>0</v>
      </c>
      <c r="R550" s="134">
        <v>2</v>
      </c>
      <c r="S550" s="122">
        <f t="shared" si="16"/>
        <v>0</v>
      </c>
      <c r="T550" s="122">
        <f t="shared" si="17"/>
        <v>100</v>
      </c>
    </row>
    <row r="551" spans="1:20" x14ac:dyDescent="0.25">
      <c r="A551" s="3">
        <v>2017</v>
      </c>
      <c r="B551" s="41" t="s">
        <v>398</v>
      </c>
      <c r="C551" s="21">
        <v>3535002</v>
      </c>
      <c r="D551" s="4">
        <v>15</v>
      </c>
      <c r="E551" s="6">
        <v>15</v>
      </c>
      <c r="F551" s="39">
        <v>353500215</v>
      </c>
      <c r="G551" s="6">
        <v>36</v>
      </c>
      <c r="H551" s="6">
        <v>47</v>
      </c>
      <c r="I551" s="3">
        <v>0.67287450000000004</v>
      </c>
      <c r="J551" s="3">
        <v>0.59495070000000005</v>
      </c>
      <c r="K551" s="3">
        <v>7.7923799999999988E-2</v>
      </c>
      <c r="L551" s="133">
        <v>0</v>
      </c>
      <c r="M551" s="133">
        <v>3.2577500000000002E-2</v>
      </c>
      <c r="N551" s="133">
        <v>6.7843799999999996E-2</v>
      </c>
      <c r="O551" s="133">
        <v>0.57023570000000012</v>
      </c>
      <c r="P551" s="133">
        <v>2.2174999999999999E-3</v>
      </c>
      <c r="Q551" s="134">
        <v>30</v>
      </c>
      <c r="R551" s="134">
        <v>1</v>
      </c>
      <c r="S551" s="122">
        <f t="shared" si="16"/>
        <v>43.373493975903614</v>
      </c>
      <c r="T551" s="122">
        <f t="shared" si="17"/>
        <v>56.626506024096393</v>
      </c>
    </row>
    <row r="552" spans="1:20" x14ac:dyDescent="0.25">
      <c r="A552" s="3">
        <v>2017</v>
      </c>
      <c r="B552" s="41" t="s">
        <v>399</v>
      </c>
      <c r="C552" s="21">
        <v>3535101</v>
      </c>
      <c r="D552" s="4">
        <v>15</v>
      </c>
      <c r="E552" s="6">
        <v>15</v>
      </c>
      <c r="F552" s="39">
        <v>353510115</v>
      </c>
      <c r="G552" s="6">
        <v>2</v>
      </c>
      <c r="H552" s="6">
        <v>9</v>
      </c>
      <c r="I552" s="3">
        <v>5.8810000000000001E-2</v>
      </c>
      <c r="J552" s="3">
        <v>2.3395100000000002E-2</v>
      </c>
      <c r="K552" s="3">
        <v>3.5414899999999999E-2</v>
      </c>
      <c r="L552" s="133">
        <v>0</v>
      </c>
      <c r="M552" s="133">
        <v>2.6041599999999998E-2</v>
      </c>
      <c r="N552" s="133">
        <v>3.26527E-2</v>
      </c>
      <c r="O552" s="133">
        <v>0</v>
      </c>
      <c r="P552" s="133">
        <v>1.1569999999999999E-4</v>
      </c>
      <c r="Q552" s="134">
        <v>5</v>
      </c>
      <c r="R552" s="134">
        <v>23</v>
      </c>
      <c r="S552" s="122">
        <f t="shared" si="16"/>
        <v>18.181818181818183</v>
      </c>
      <c r="T552" s="122">
        <f t="shared" si="17"/>
        <v>81.818181818181827</v>
      </c>
    </row>
    <row r="553" spans="1:20" x14ac:dyDescent="0.25">
      <c r="A553" s="3">
        <v>2017</v>
      </c>
      <c r="B553" s="41" t="s">
        <v>400</v>
      </c>
      <c r="C553" s="21">
        <v>3535200</v>
      </c>
      <c r="D553" s="4">
        <v>18</v>
      </c>
      <c r="E553" s="6">
        <v>18</v>
      </c>
      <c r="F553" s="39">
        <v>353520018</v>
      </c>
      <c r="G553" s="6">
        <v>158</v>
      </c>
      <c r="H553" s="6">
        <v>44</v>
      </c>
      <c r="I553" s="3">
        <v>0.11439289999999995</v>
      </c>
      <c r="J553" s="3">
        <v>0.10925219999999995</v>
      </c>
      <c r="K553" s="3">
        <v>5.1406999999999972E-3</v>
      </c>
      <c r="L553" s="133">
        <v>0</v>
      </c>
      <c r="M553" s="133">
        <v>1.6493500000000001E-2</v>
      </c>
      <c r="N553" s="133">
        <v>0</v>
      </c>
      <c r="O553" s="133">
        <v>9.6855299999999964E-2</v>
      </c>
      <c r="P553" s="133">
        <v>1.0440999999999998E-3</v>
      </c>
      <c r="Q553" s="134">
        <v>9</v>
      </c>
      <c r="R553" s="134">
        <v>3</v>
      </c>
      <c r="S553" s="122">
        <f t="shared" si="16"/>
        <v>78.21782178217822</v>
      </c>
      <c r="T553" s="122">
        <f t="shared" si="17"/>
        <v>21.782178217821784</v>
      </c>
    </row>
    <row r="554" spans="1:20" x14ac:dyDescent="0.25">
      <c r="A554" s="3">
        <v>2017</v>
      </c>
      <c r="B554" s="41" t="s">
        <v>401</v>
      </c>
      <c r="C554" s="21">
        <v>3535309</v>
      </c>
      <c r="D554" s="4">
        <v>17</v>
      </c>
      <c r="E554" s="6">
        <v>17</v>
      </c>
      <c r="F554" s="39">
        <v>353530917</v>
      </c>
      <c r="G554" s="6">
        <v>22</v>
      </c>
      <c r="H554" s="6">
        <v>54</v>
      </c>
      <c r="I554" s="3">
        <v>0.81565670000000012</v>
      </c>
      <c r="J554" s="3">
        <v>0.63933060000000008</v>
      </c>
      <c r="K554" s="3">
        <v>0.17632610000000001</v>
      </c>
      <c r="L554" s="133">
        <v>0</v>
      </c>
      <c r="M554" s="133">
        <v>8.2099000000000005E-2</v>
      </c>
      <c r="N554" s="133">
        <v>0.44568380000000002</v>
      </c>
      <c r="O554" s="133">
        <v>0.28591990000000006</v>
      </c>
      <c r="P554" s="133">
        <v>1.9539999999999996E-3</v>
      </c>
      <c r="Q554" s="134">
        <v>9</v>
      </c>
      <c r="R554" s="134">
        <v>1</v>
      </c>
      <c r="S554" s="122">
        <f t="shared" si="16"/>
        <v>28.947368421052634</v>
      </c>
      <c r="T554" s="122">
        <f t="shared" si="17"/>
        <v>71.05263157894737</v>
      </c>
    </row>
    <row r="555" spans="1:20" x14ac:dyDescent="0.25">
      <c r="A555" s="3">
        <v>2017</v>
      </c>
      <c r="B555" s="41" t="s">
        <v>402</v>
      </c>
      <c r="C555" s="21">
        <v>3535408</v>
      </c>
      <c r="D555" s="4">
        <v>20</v>
      </c>
      <c r="E555" s="6">
        <v>20</v>
      </c>
      <c r="F555" s="39">
        <v>353540820</v>
      </c>
      <c r="G555" s="6">
        <v>0</v>
      </c>
      <c r="H555" s="6">
        <v>22</v>
      </c>
      <c r="I555" s="3">
        <v>7.1922999999999987E-3</v>
      </c>
      <c r="J555" s="3">
        <v>0</v>
      </c>
      <c r="K555" s="3">
        <v>7.1922999999999987E-3</v>
      </c>
      <c r="L555" s="133">
        <v>2.2831050228310501E-3</v>
      </c>
      <c r="M555" s="133">
        <v>1.4385999999999999E-3</v>
      </c>
      <c r="N555" s="133">
        <v>4.6265000000000004E-3</v>
      </c>
      <c r="O555" s="133">
        <v>0</v>
      </c>
      <c r="P555" s="133">
        <v>1.1272000000000001E-3</v>
      </c>
      <c r="Q555" s="134">
        <v>0</v>
      </c>
      <c r="R555" s="134">
        <v>0</v>
      </c>
      <c r="S555" s="122">
        <f t="shared" si="16"/>
        <v>0</v>
      </c>
      <c r="T555" s="122">
        <f t="shared" si="17"/>
        <v>100</v>
      </c>
    </row>
    <row r="556" spans="1:20" x14ac:dyDescent="0.25">
      <c r="A556" s="3">
        <v>2017</v>
      </c>
      <c r="B556" s="41" t="s">
        <v>402</v>
      </c>
      <c r="C556" s="21">
        <v>3535408</v>
      </c>
      <c r="D556" s="4">
        <v>20</v>
      </c>
      <c r="E556" s="6">
        <v>21</v>
      </c>
      <c r="F556" s="39">
        <v>353540821</v>
      </c>
      <c r="G556" s="6">
        <v>0</v>
      </c>
      <c r="H556" s="6">
        <v>0</v>
      </c>
      <c r="I556" s="3">
        <v>0</v>
      </c>
      <c r="J556" s="3">
        <v>0</v>
      </c>
      <c r="K556" s="3">
        <v>0</v>
      </c>
      <c r="L556" s="133">
        <v>0</v>
      </c>
      <c r="M556" s="133">
        <v>0</v>
      </c>
      <c r="N556" s="133">
        <v>0</v>
      </c>
      <c r="O556" s="133">
        <v>0</v>
      </c>
      <c r="P556" s="133">
        <v>0</v>
      </c>
      <c r="Q556" s="134">
        <v>0</v>
      </c>
      <c r="R556" s="134">
        <v>0</v>
      </c>
      <c r="S556" s="122">
        <f t="shared" si="16"/>
        <v>0</v>
      </c>
      <c r="T556" s="122">
        <f t="shared" si="17"/>
        <v>0</v>
      </c>
    </row>
    <row r="557" spans="1:20" x14ac:dyDescent="0.25">
      <c r="A557" s="3">
        <v>2017</v>
      </c>
      <c r="B557" s="41" t="s">
        <v>403</v>
      </c>
      <c r="C557" s="21">
        <v>3535507</v>
      </c>
      <c r="D557" s="4">
        <v>17</v>
      </c>
      <c r="E557" s="6">
        <v>17</v>
      </c>
      <c r="F557" s="39">
        <v>353550717</v>
      </c>
      <c r="G557" s="6">
        <v>47</v>
      </c>
      <c r="H557" s="6">
        <v>50</v>
      </c>
      <c r="I557" s="3">
        <v>3.1619360000000007</v>
      </c>
      <c r="J557" s="3">
        <v>3.097943700000001</v>
      </c>
      <c r="K557" s="3">
        <v>6.3992299999999974E-2</v>
      </c>
      <c r="L557" s="133">
        <v>0</v>
      </c>
      <c r="M557" s="133">
        <v>0.11419900000000001</v>
      </c>
      <c r="N557" s="133">
        <v>2.9084772999999995</v>
      </c>
      <c r="O557" s="133">
        <v>0.12335929999999999</v>
      </c>
      <c r="P557" s="133">
        <v>1.5900399999999995E-2</v>
      </c>
      <c r="Q557" s="134">
        <v>29</v>
      </c>
      <c r="R557" s="134">
        <v>8</v>
      </c>
      <c r="S557" s="122">
        <f t="shared" si="16"/>
        <v>48.453608247422679</v>
      </c>
      <c r="T557" s="122">
        <f t="shared" si="17"/>
        <v>51.546391752577314</v>
      </c>
    </row>
    <row r="558" spans="1:20" x14ac:dyDescent="0.25">
      <c r="A558" s="3">
        <v>2017</v>
      </c>
      <c r="B558" s="41" t="s">
        <v>404</v>
      </c>
      <c r="C558" s="21">
        <v>3535606</v>
      </c>
      <c r="D558" s="4">
        <v>2</v>
      </c>
      <c r="E558" s="6">
        <v>2</v>
      </c>
      <c r="F558" s="39">
        <v>35356062</v>
      </c>
      <c r="G558" s="6">
        <v>53</v>
      </c>
      <c r="H558" s="6">
        <v>29</v>
      </c>
      <c r="I558" s="3">
        <v>9.3677799999999908E-2</v>
      </c>
      <c r="J558" s="3">
        <v>8.361639999999991E-2</v>
      </c>
      <c r="K558" s="3">
        <v>1.0061400000000002E-2</v>
      </c>
      <c r="L558" s="133">
        <v>0</v>
      </c>
      <c r="M558" s="133">
        <v>5.3986700000000006E-2</v>
      </c>
      <c r="N558" s="133">
        <v>8.8810999999999994E-3</v>
      </c>
      <c r="O558" s="133">
        <v>1.0603500000000004E-2</v>
      </c>
      <c r="P558" s="133">
        <v>2.0206500000000006E-2</v>
      </c>
      <c r="Q558" s="134">
        <v>46</v>
      </c>
      <c r="R558" s="134">
        <v>248</v>
      </c>
      <c r="S558" s="122">
        <f t="shared" si="16"/>
        <v>64.634146341463421</v>
      </c>
      <c r="T558" s="122">
        <f t="shared" si="17"/>
        <v>35.365853658536587</v>
      </c>
    </row>
    <row r="559" spans="1:20" x14ac:dyDescent="0.25">
      <c r="A559" s="3">
        <v>2017</v>
      </c>
      <c r="B559" s="41" t="s">
        <v>404</v>
      </c>
      <c r="C559" s="21">
        <v>3535606</v>
      </c>
      <c r="D559" s="4">
        <v>2</v>
      </c>
      <c r="E559" s="6">
        <v>6</v>
      </c>
      <c r="F559" s="39">
        <v>35356066</v>
      </c>
      <c r="G559" s="6">
        <v>0</v>
      </c>
      <c r="H559" s="6">
        <v>0</v>
      </c>
      <c r="I559" s="3">
        <v>0</v>
      </c>
      <c r="J559" s="3">
        <v>0</v>
      </c>
      <c r="K559" s="3">
        <v>0</v>
      </c>
      <c r="L559" s="133">
        <v>0</v>
      </c>
      <c r="M559" s="133">
        <v>0</v>
      </c>
      <c r="N559" s="133">
        <v>0</v>
      </c>
      <c r="O559" s="133">
        <v>0</v>
      </c>
      <c r="P559" s="133">
        <v>0</v>
      </c>
      <c r="Q559" s="134">
        <v>0</v>
      </c>
      <c r="R559" s="134">
        <v>2</v>
      </c>
      <c r="S559" s="122">
        <f t="shared" si="16"/>
        <v>0</v>
      </c>
      <c r="T559" s="122">
        <f t="shared" si="17"/>
        <v>0</v>
      </c>
    </row>
    <row r="560" spans="1:20" x14ac:dyDescent="0.25">
      <c r="A560" s="3">
        <v>2017</v>
      </c>
      <c r="B560" s="41" t="s">
        <v>405</v>
      </c>
      <c r="C560" s="21">
        <v>3535705</v>
      </c>
      <c r="D560" s="4">
        <v>15</v>
      </c>
      <c r="E560" s="6">
        <v>15</v>
      </c>
      <c r="F560" s="39">
        <v>353570515</v>
      </c>
      <c r="G560" s="6">
        <v>15</v>
      </c>
      <c r="H560" s="6">
        <v>30</v>
      </c>
      <c r="I560" s="3">
        <v>0.35659960000000007</v>
      </c>
      <c r="J560" s="3">
        <v>0.25045020000000007</v>
      </c>
      <c r="K560" s="3">
        <v>0.10614939999999999</v>
      </c>
      <c r="L560" s="133">
        <v>0</v>
      </c>
      <c r="M560" s="133">
        <v>2.3729799999999999E-2</v>
      </c>
      <c r="N560" s="133">
        <v>8.0316499999999999E-2</v>
      </c>
      <c r="O560" s="133">
        <v>0.25143170000000004</v>
      </c>
      <c r="P560" s="133">
        <v>1.1215999999999999E-3</v>
      </c>
      <c r="Q560" s="134">
        <v>2</v>
      </c>
      <c r="R560" s="134">
        <v>5</v>
      </c>
      <c r="S560" s="122">
        <f t="shared" si="16"/>
        <v>33.333333333333329</v>
      </c>
      <c r="T560" s="122">
        <f t="shared" si="17"/>
        <v>66.666666666666657</v>
      </c>
    </row>
    <row r="561" spans="1:20" x14ac:dyDescent="0.25">
      <c r="A561" s="3">
        <v>2017</v>
      </c>
      <c r="B561" s="41" t="s">
        <v>406</v>
      </c>
      <c r="C561" s="21">
        <v>3535804</v>
      </c>
      <c r="D561" s="4">
        <v>14</v>
      </c>
      <c r="E561" s="6">
        <v>14</v>
      </c>
      <c r="F561" s="39">
        <v>353580414</v>
      </c>
      <c r="G561" s="6">
        <v>145</v>
      </c>
      <c r="H561" s="6">
        <v>26</v>
      </c>
      <c r="I561" s="3">
        <v>0.84548520000000016</v>
      </c>
      <c r="J561" s="3">
        <v>0.83001230000000015</v>
      </c>
      <c r="K561" s="3">
        <v>1.54729E-2</v>
      </c>
      <c r="L561" s="133">
        <v>0.27500799086757993</v>
      </c>
      <c r="M561" s="133">
        <v>0</v>
      </c>
      <c r="N561" s="133">
        <v>2.5232000000000002E-3</v>
      </c>
      <c r="O561" s="133">
        <v>0.8303872000000001</v>
      </c>
      <c r="P561" s="133">
        <v>1.2574800000000002E-2</v>
      </c>
      <c r="Q561" s="134">
        <v>79</v>
      </c>
      <c r="R561" s="134">
        <v>2</v>
      </c>
      <c r="S561" s="122">
        <f t="shared" si="16"/>
        <v>84.795321637426895</v>
      </c>
      <c r="T561" s="122">
        <f t="shared" si="17"/>
        <v>15.204678362573098</v>
      </c>
    </row>
    <row r="562" spans="1:20" x14ac:dyDescent="0.25">
      <c r="A562" s="3">
        <v>2017</v>
      </c>
      <c r="B562" s="41" t="s">
        <v>407</v>
      </c>
      <c r="C562" s="21">
        <v>3535903</v>
      </c>
      <c r="D562" s="4">
        <v>15</v>
      </c>
      <c r="E562" s="6">
        <v>15</v>
      </c>
      <c r="F562" s="39">
        <v>353590315</v>
      </c>
      <c r="G562" s="6">
        <v>35</v>
      </c>
      <c r="H562" s="6">
        <v>6</v>
      </c>
      <c r="I562" s="3">
        <v>0.23273070000000007</v>
      </c>
      <c r="J562" s="3">
        <v>0.19877770000000006</v>
      </c>
      <c r="K562" s="3">
        <v>3.3953000000000004E-2</v>
      </c>
      <c r="L562" s="133">
        <v>0</v>
      </c>
      <c r="M562" s="133">
        <v>1.3888899999999999E-2</v>
      </c>
      <c r="N562" s="133">
        <v>9.7222199999999995E-2</v>
      </c>
      <c r="O562" s="133">
        <v>0.11836099999999997</v>
      </c>
      <c r="P562" s="133">
        <v>3.2586E-3</v>
      </c>
      <c r="Q562" s="134">
        <v>4</v>
      </c>
      <c r="R562" s="134">
        <v>0</v>
      </c>
      <c r="S562" s="122">
        <f t="shared" si="16"/>
        <v>85.365853658536579</v>
      </c>
      <c r="T562" s="122">
        <f t="shared" si="17"/>
        <v>14.634146341463413</v>
      </c>
    </row>
    <row r="563" spans="1:20" x14ac:dyDescent="0.25">
      <c r="A563" s="3">
        <v>2017</v>
      </c>
      <c r="B563" s="41" t="s">
        <v>408</v>
      </c>
      <c r="C563" s="21">
        <v>3536000</v>
      </c>
      <c r="D563" s="4">
        <v>20</v>
      </c>
      <c r="E563" s="6">
        <v>20</v>
      </c>
      <c r="F563" s="39">
        <v>353600020</v>
      </c>
      <c r="G563" s="6">
        <v>0</v>
      </c>
      <c r="H563" s="6">
        <v>9</v>
      </c>
      <c r="I563" s="3">
        <v>2.2706999999999996E-3</v>
      </c>
      <c r="J563" s="3">
        <v>0</v>
      </c>
      <c r="K563" s="3">
        <v>2.2706999999999996E-3</v>
      </c>
      <c r="L563" s="133">
        <v>0</v>
      </c>
      <c r="M563" s="133">
        <v>0</v>
      </c>
      <c r="N563" s="133">
        <v>9.4490000000000004E-4</v>
      </c>
      <c r="O563" s="133">
        <v>9.8440000000000008E-4</v>
      </c>
      <c r="P563" s="133">
        <v>3.4140000000000006E-4</v>
      </c>
      <c r="Q563" s="134">
        <v>2</v>
      </c>
      <c r="R563" s="134">
        <v>9</v>
      </c>
      <c r="S563" s="122">
        <f t="shared" si="16"/>
        <v>0</v>
      </c>
      <c r="T563" s="122">
        <f t="shared" si="17"/>
        <v>100</v>
      </c>
    </row>
    <row r="564" spans="1:20" x14ac:dyDescent="0.25">
      <c r="A564" s="3">
        <v>2017</v>
      </c>
      <c r="B564" s="41" t="s">
        <v>408</v>
      </c>
      <c r="C564" s="21">
        <v>3536000</v>
      </c>
      <c r="D564" s="4">
        <v>20</v>
      </c>
      <c r="E564" s="6">
        <v>21</v>
      </c>
      <c r="F564" s="39">
        <v>353600021</v>
      </c>
      <c r="G564" s="6">
        <v>5</v>
      </c>
      <c r="H564" s="6">
        <v>9</v>
      </c>
      <c r="I564" s="3">
        <v>0.20448940000000002</v>
      </c>
      <c r="J564" s="3">
        <v>0.19699810000000001</v>
      </c>
      <c r="K564" s="3">
        <v>7.4913000000000002E-3</v>
      </c>
      <c r="L564" s="133">
        <v>0</v>
      </c>
      <c r="M564" s="133">
        <v>6.5100000000000005E-2</v>
      </c>
      <c r="N564" s="133">
        <v>0.1168981</v>
      </c>
      <c r="O564" s="133">
        <v>2.0694500000000001E-2</v>
      </c>
      <c r="P564" s="133">
        <v>1.7967999999999999E-3</v>
      </c>
      <c r="Q564" s="134">
        <v>5</v>
      </c>
      <c r="R564" s="134">
        <v>5</v>
      </c>
      <c r="S564" s="122">
        <f t="shared" si="16"/>
        <v>35.714285714285715</v>
      </c>
      <c r="T564" s="122">
        <f t="shared" si="17"/>
        <v>64.285714285714292</v>
      </c>
    </row>
    <row r="565" spans="1:20" x14ac:dyDescent="0.25">
      <c r="A565" s="3">
        <v>2017</v>
      </c>
      <c r="B565" s="41" t="s">
        <v>409</v>
      </c>
      <c r="C565" s="21">
        <v>3536109</v>
      </c>
      <c r="D565" s="4">
        <v>17</v>
      </c>
      <c r="E565" s="6">
        <v>17</v>
      </c>
      <c r="F565" s="39">
        <v>353610917</v>
      </c>
      <c r="G565" s="6">
        <v>2</v>
      </c>
      <c r="H565" s="6">
        <v>5</v>
      </c>
      <c r="I565" s="3">
        <v>1.9204699999999998E-2</v>
      </c>
      <c r="J565" s="3">
        <v>1.6498099999999998E-2</v>
      </c>
      <c r="K565" s="3">
        <v>2.7066E-3</v>
      </c>
      <c r="L565" s="133">
        <v>0</v>
      </c>
      <c r="M565" s="133">
        <v>1.4183299999999999E-2</v>
      </c>
      <c r="N565" s="133">
        <v>1.8657000000000001E-3</v>
      </c>
      <c r="O565" s="133">
        <v>2.3148000000000001E-3</v>
      </c>
      <c r="P565" s="133">
        <v>8.409E-4</v>
      </c>
      <c r="Q565" s="134">
        <v>2</v>
      </c>
      <c r="R565" s="134">
        <v>2</v>
      </c>
      <c r="S565" s="122">
        <f t="shared" si="16"/>
        <v>28.571428571428569</v>
      </c>
      <c r="T565" s="122">
        <f t="shared" si="17"/>
        <v>71.428571428571431</v>
      </c>
    </row>
    <row r="566" spans="1:20" x14ac:dyDescent="0.25">
      <c r="A566" s="3">
        <v>2017</v>
      </c>
      <c r="B566" s="41" t="s">
        <v>409</v>
      </c>
      <c r="C566" s="21">
        <v>3536109</v>
      </c>
      <c r="D566" s="4">
        <v>17</v>
      </c>
      <c r="E566" s="6">
        <v>14</v>
      </c>
      <c r="F566" s="39">
        <v>353610914</v>
      </c>
      <c r="G566" s="6">
        <v>0</v>
      </c>
      <c r="H566" s="6">
        <v>0</v>
      </c>
      <c r="I566" s="3">
        <v>0</v>
      </c>
      <c r="J566" s="3">
        <v>0</v>
      </c>
      <c r="K566" s="3">
        <v>0</v>
      </c>
      <c r="L566" s="133">
        <v>0</v>
      </c>
      <c r="M566" s="133">
        <v>0</v>
      </c>
      <c r="N566" s="133">
        <v>0</v>
      </c>
      <c r="O566" s="133">
        <v>0</v>
      </c>
      <c r="P566" s="133">
        <v>0</v>
      </c>
      <c r="Q566" s="134">
        <v>0</v>
      </c>
      <c r="R566" s="134">
        <v>0</v>
      </c>
      <c r="S566" s="122">
        <f t="shared" si="16"/>
        <v>0</v>
      </c>
      <c r="T566" s="122">
        <f t="shared" si="17"/>
        <v>0</v>
      </c>
    </row>
    <row r="567" spans="1:20" x14ac:dyDescent="0.25">
      <c r="A567" s="3">
        <v>2017</v>
      </c>
      <c r="B567" s="41" t="s">
        <v>410</v>
      </c>
      <c r="C567" s="21">
        <v>3536208</v>
      </c>
      <c r="D567" s="4">
        <v>11</v>
      </c>
      <c r="E567" s="6">
        <v>11</v>
      </c>
      <c r="F567" s="39">
        <v>353620811</v>
      </c>
      <c r="G567" s="6">
        <v>19</v>
      </c>
      <c r="H567" s="6">
        <v>28</v>
      </c>
      <c r="I567" s="3">
        <v>4.6653800000000009E-2</v>
      </c>
      <c r="J567" s="3">
        <v>3.7104500000000006E-2</v>
      </c>
      <c r="K567" s="3">
        <v>9.5493000000000001E-3</v>
      </c>
      <c r="L567" s="133">
        <v>0</v>
      </c>
      <c r="M567" s="133">
        <v>2.6620000000000003E-3</v>
      </c>
      <c r="N567" s="133">
        <v>2.2020000000000001E-4</v>
      </c>
      <c r="O567" s="133">
        <v>3.3632300000000004E-2</v>
      </c>
      <c r="P567" s="133">
        <v>1.0139299999999997E-2</v>
      </c>
      <c r="Q567" s="134">
        <v>32</v>
      </c>
      <c r="R567" s="134">
        <v>6</v>
      </c>
      <c r="S567" s="122">
        <f t="shared" si="16"/>
        <v>40.425531914893611</v>
      </c>
      <c r="T567" s="122">
        <f t="shared" si="17"/>
        <v>59.574468085106382</v>
      </c>
    </row>
    <row r="568" spans="1:20" x14ac:dyDescent="0.25">
      <c r="A568" s="3">
        <v>2017</v>
      </c>
      <c r="B568" s="41" t="s">
        <v>411</v>
      </c>
      <c r="C568" s="21">
        <v>3536257</v>
      </c>
      <c r="D568" s="4">
        <v>15</v>
      </c>
      <c r="E568" s="6">
        <v>15</v>
      </c>
      <c r="F568" s="39">
        <v>353625715</v>
      </c>
      <c r="G568" s="6">
        <v>3</v>
      </c>
      <c r="H568" s="6">
        <v>7</v>
      </c>
      <c r="I568" s="3">
        <v>2.53969E-2</v>
      </c>
      <c r="J568" s="3">
        <v>1.5410799999999999E-2</v>
      </c>
      <c r="K568" s="3">
        <v>9.9860999999999995E-3</v>
      </c>
      <c r="L568" s="133">
        <v>0</v>
      </c>
      <c r="M568" s="133">
        <v>2.8449E-3</v>
      </c>
      <c r="N568" s="133">
        <v>2.5460000000000001E-4</v>
      </c>
      <c r="O568" s="133">
        <v>1.7783500000000001E-2</v>
      </c>
      <c r="P568" s="133">
        <v>4.5138999999999995E-3</v>
      </c>
      <c r="Q568" s="134">
        <v>1</v>
      </c>
      <c r="R568" s="134">
        <v>0</v>
      </c>
      <c r="S568" s="122">
        <f t="shared" si="16"/>
        <v>30</v>
      </c>
      <c r="T568" s="122">
        <f t="shared" si="17"/>
        <v>70</v>
      </c>
    </row>
    <row r="569" spans="1:20" x14ac:dyDescent="0.25">
      <c r="A569" s="3">
        <v>2017</v>
      </c>
      <c r="B569" s="41" t="s">
        <v>412</v>
      </c>
      <c r="C569" s="21">
        <v>3536307</v>
      </c>
      <c r="D569" s="4">
        <v>8</v>
      </c>
      <c r="E569" s="6">
        <v>8</v>
      </c>
      <c r="F569" s="39">
        <v>35363078</v>
      </c>
      <c r="G569" s="6">
        <v>49</v>
      </c>
      <c r="H569" s="6">
        <v>22</v>
      </c>
      <c r="I569" s="3">
        <v>0.51473380000000002</v>
      </c>
      <c r="J569" s="3">
        <v>0.47946470000000002</v>
      </c>
      <c r="K569" s="3">
        <v>3.5269100000000005E-2</v>
      </c>
      <c r="L569" s="133">
        <v>1.0115280948756977</v>
      </c>
      <c r="M569" s="133">
        <v>1.9444400000000001E-2</v>
      </c>
      <c r="N569" s="133">
        <v>3.1597300000000002E-2</v>
      </c>
      <c r="O569" s="133">
        <v>0.45782469999999997</v>
      </c>
      <c r="P569" s="133">
        <v>5.8673999999999974E-3</v>
      </c>
      <c r="Q569" s="134">
        <v>16</v>
      </c>
      <c r="R569" s="134">
        <v>13</v>
      </c>
      <c r="S569" s="122">
        <f t="shared" si="16"/>
        <v>69.014084507042256</v>
      </c>
      <c r="T569" s="122">
        <f t="shared" si="17"/>
        <v>30.985915492957744</v>
      </c>
    </row>
    <row r="570" spans="1:20" x14ac:dyDescent="0.25">
      <c r="A570" s="3">
        <v>2017</v>
      </c>
      <c r="B570" s="41" t="s">
        <v>413</v>
      </c>
      <c r="C570" s="21">
        <v>3536406</v>
      </c>
      <c r="D570" s="4">
        <v>20</v>
      </c>
      <c r="E570" s="6">
        <v>20</v>
      </c>
      <c r="F570" s="39">
        <v>353640620</v>
      </c>
      <c r="G570" s="6">
        <v>0</v>
      </c>
      <c r="H570" s="6">
        <v>25</v>
      </c>
      <c r="I570" s="3">
        <v>0.12259219999999994</v>
      </c>
      <c r="J570" s="3">
        <v>0</v>
      </c>
      <c r="K570" s="3">
        <v>0.12259219999999994</v>
      </c>
      <c r="L570" s="133">
        <v>6.1960933536276009E-3</v>
      </c>
      <c r="M570" s="133">
        <v>8.9119999999999998E-4</v>
      </c>
      <c r="N570" s="133">
        <v>0.11469039999999998</v>
      </c>
      <c r="O570" s="133">
        <v>1.0049E-3</v>
      </c>
      <c r="P570" s="133">
        <v>6.0057000000000018E-3</v>
      </c>
      <c r="Q570" s="134">
        <v>0</v>
      </c>
      <c r="R570" s="134">
        <v>1</v>
      </c>
      <c r="S570" s="122">
        <f t="shared" si="16"/>
        <v>0</v>
      </c>
      <c r="T570" s="122">
        <f t="shared" si="17"/>
        <v>100</v>
      </c>
    </row>
    <row r="571" spans="1:20" x14ac:dyDescent="0.25">
      <c r="A571" s="3">
        <v>2017</v>
      </c>
      <c r="B571" s="41" t="s">
        <v>414</v>
      </c>
      <c r="C571" s="21">
        <v>3536505</v>
      </c>
      <c r="D571" s="4">
        <v>5</v>
      </c>
      <c r="E571" s="6">
        <v>5</v>
      </c>
      <c r="F571" s="39">
        <v>35365055</v>
      </c>
      <c r="G571" s="6">
        <v>32</v>
      </c>
      <c r="H571" s="6">
        <v>219</v>
      </c>
      <c r="I571" s="3">
        <v>3.4427377000000003</v>
      </c>
      <c r="J571" s="3">
        <v>3.2576531000000006</v>
      </c>
      <c r="K571" s="3">
        <v>0.18508459999999963</v>
      </c>
      <c r="L571" s="133">
        <v>0</v>
      </c>
      <c r="M571" s="133">
        <v>2.2409723000000001</v>
      </c>
      <c r="N571" s="133">
        <v>1.0943940999999997</v>
      </c>
      <c r="O571" s="133">
        <v>3.0181800000000002E-2</v>
      </c>
      <c r="P571" s="133">
        <v>7.7189499999999994E-2</v>
      </c>
      <c r="Q571" s="134">
        <v>28</v>
      </c>
      <c r="R571" s="134">
        <v>70</v>
      </c>
      <c r="S571" s="122">
        <f t="shared" si="16"/>
        <v>12.749003984063744</v>
      </c>
      <c r="T571" s="122">
        <f t="shared" si="17"/>
        <v>87.250996015936252</v>
      </c>
    </row>
    <row r="572" spans="1:20" x14ac:dyDescent="0.25">
      <c r="A572" s="3">
        <v>2017</v>
      </c>
      <c r="B572" s="41" t="s">
        <v>415</v>
      </c>
      <c r="C572" s="21">
        <v>3536570</v>
      </c>
      <c r="D572" s="4">
        <v>17</v>
      </c>
      <c r="E572" s="6">
        <v>17</v>
      </c>
      <c r="F572" s="39">
        <v>353657017</v>
      </c>
      <c r="G572" s="6">
        <v>12</v>
      </c>
      <c r="H572" s="6">
        <v>9</v>
      </c>
      <c r="I572" s="3">
        <v>0.1013097</v>
      </c>
      <c r="J572" s="3">
        <v>5.6919999999999991E-3</v>
      </c>
      <c r="K572" s="3">
        <v>9.56177E-2</v>
      </c>
      <c r="L572" s="133">
        <v>0</v>
      </c>
      <c r="M572" s="133">
        <v>2.5041999999999998E-3</v>
      </c>
      <c r="N572" s="133">
        <v>0</v>
      </c>
      <c r="O572" s="133">
        <v>9.737019999999999E-2</v>
      </c>
      <c r="P572" s="133">
        <v>1.4353E-3</v>
      </c>
      <c r="Q572" s="134">
        <v>5</v>
      </c>
      <c r="R572" s="134">
        <v>10</v>
      </c>
      <c r="S572" s="122">
        <f t="shared" si="16"/>
        <v>57.142857142857139</v>
      </c>
      <c r="T572" s="122">
        <f t="shared" si="17"/>
        <v>42.857142857142854</v>
      </c>
    </row>
    <row r="573" spans="1:20" x14ac:dyDescent="0.25">
      <c r="A573" s="3">
        <v>2017</v>
      </c>
      <c r="B573" s="41" t="s">
        <v>416</v>
      </c>
      <c r="C573" s="21">
        <v>3536604</v>
      </c>
      <c r="D573" s="4">
        <v>15</v>
      </c>
      <c r="E573" s="6">
        <v>15</v>
      </c>
      <c r="F573" s="39">
        <v>353660415</v>
      </c>
      <c r="G573" s="6">
        <v>12</v>
      </c>
      <c r="H573" s="6">
        <v>11</v>
      </c>
      <c r="I573" s="3">
        <v>0.23565130000000001</v>
      </c>
      <c r="J573" s="3">
        <v>0.21596380000000001</v>
      </c>
      <c r="K573" s="3">
        <v>1.96875E-2</v>
      </c>
      <c r="L573" s="133">
        <v>0.12103329528158296</v>
      </c>
      <c r="M573" s="133">
        <v>3.03982E-2</v>
      </c>
      <c r="N573" s="133">
        <v>2.0486000000000002E-3</v>
      </c>
      <c r="O573" s="133">
        <v>0.20142200000000002</v>
      </c>
      <c r="P573" s="133">
        <v>1.7825E-3</v>
      </c>
      <c r="Q573" s="134">
        <v>8</v>
      </c>
      <c r="R573" s="134">
        <v>3</v>
      </c>
      <c r="S573" s="122">
        <f t="shared" si="16"/>
        <v>52.173913043478258</v>
      </c>
      <c r="T573" s="122">
        <f t="shared" si="17"/>
        <v>47.826086956521742</v>
      </c>
    </row>
    <row r="574" spans="1:20" x14ac:dyDescent="0.25">
      <c r="A574" s="3">
        <v>2017</v>
      </c>
      <c r="B574" s="41" t="s">
        <v>417</v>
      </c>
      <c r="C574" s="21">
        <v>3536703</v>
      </c>
      <c r="D574" s="4">
        <v>13</v>
      </c>
      <c r="E574" s="6">
        <v>13</v>
      </c>
      <c r="F574" s="39">
        <v>353670313</v>
      </c>
      <c r="G574" s="6">
        <v>21</v>
      </c>
      <c r="H574" s="6">
        <v>68</v>
      </c>
      <c r="I574" s="3">
        <v>0.59538749999999996</v>
      </c>
      <c r="J574" s="3">
        <v>0.12635870000000002</v>
      </c>
      <c r="K574" s="3">
        <v>0.46902879999999991</v>
      </c>
      <c r="L574" s="133">
        <v>0</v>
      </c>
      <c r="M574" s="133">
        <v>0.21053230000000003</v>
      </c>
      <c r="N574" s="133">
        <v>0.25398699999999991</v>
      </c>
      <c r="O574" s="133">
        <v>9.4279500000000002E-2</v>
      </c>
      <c r="P574" s="133">
        <v>3.6588699999999995E-2</v>
      </c>
      <c r="Q574" s="134">
        <v>10</v>
      </c>
      <c r="R574" s="134">
        <v>17</v>
      </c>
      <c r="S574" s="122">
        <f t="shared" si="16"/>
        <v>23.595505617977526</v>
      </c>
      <c r="T574" s="122">
        <f t="shared" si="17"/>
        <v>76.404494382022463</v>
      </c>
    </row>
    <row r="575" spans="1:20" x14ac:dyDescent="0.25">
      <c r="A575" s="3">
        <v>2017</v>
      </c>
      <c r="B575" s="41" t="s">
        <v>418</v>
      </c>
      <c r="C575" s="21">
        <v>3536802</v>
      </c>
      <c r="D575" s="4">
        <v>5</v>
      </c>
      <c r="E575" s="6">
        <v>5</v>
      </c>
      <c r="F575" s="39">
        <v>35368025</v>
      </c>
      <c r="G575" s="6">
        <v>26</v>
      </c>
      <c r="H575" s="6">
        <v>72</v>
      </c>
      <c r="I575" s="3">
        <v>7.9824599999999982E-2</v>
      </c>
      <c r="J575" s="3">
        <v>7.3589499999999974E-2</v>
      </c>
      <c r="K575" s="3">
        <v>6.235100000000003E-3</v>
      </c>
      <c r="L575" s="133">
        <v>0</v>
      </c>
      <c r="M575" s="133">
        <v>4.0001000000000004E-3</v>
      </c>
      <c r="N575" s="133">
        <v>5.7238199999999989E-2</v>
      </c>
      <c r="O575" s="133">
        <v>1.58312E-2</v>
      </c>
      <c r="P575" s="133">
        <v>2.7551000000000003E-3</v>
      </c>
      <c r="Q575" s="134">
        <v>16</v>
      </c>
      <c r="R575" s="134">
        <v>10</v>
      </c>
      <c r="S575" s="122">
        <f t="shared" si="16"/>
        <v>26.530612244897959</v>
      </c>
      <c r="T575" s="122">
        <f t="shared" si="17"/>
        <v>73.469387755102048</v>
      </c>
    </row>
    <row r="576" spans="1:20" x14ac:dyDescent="0.25">
      <c r="A576" s="3">
        <v>2017</v>
      </c>
      <c r="B576" s="41" t="s">
        <v>419</v>
      </c>
      <c r="C576" s="21">
        <v>3536901</v>
      </c>
      <c r="D576" s="4">
        <v>15</v>
      </c>
      <c r="E576" s="6">
        <v>15</v>
      </c>
      <c r="F576" s="39">
        <v>353690115</v>
      </c>
      <c r="G576" s="6">
        <v>9</v>
      </c>
      <c r="H576" s="6">
        <v>15</v>
      </c>
      <c r="I576" s="3">
        <v>0.16447700000000001</v>
      </c>
      <c r="J576" s="3">
        <v>0.15163260000000001</v>
      </c>
      <c r="K576" s="3">
        <v>1.2844400000000002E-2</v>
      </c>
      <c r="L576" s="133">
        <v>8.6047691527143585E-3</v>
      </c>
      <c r="M576" s="133">
        <v>3.9960999999999998E-3</v>
      </c>
      <c r="N576" s="133">
        <v>0</v>
      </c>
      <c r="O576" s="133">
        <v>0.16013949999999999</v>
      </c>
      <c r="P576" s="133">
        <v>3.414E-4</v>
      </c>
      <c r="Q576" s="134">
        <v>7</v>
      </c>
      <c r="R576" s="134">
        <v>3</v>
      </c>
      <c r="S576" s="122">
        <f t="shared" si="16"/>
        <v>37.5</v>
      </c>
      <c r="T576" s="122">
        <f t="shared" si="17"/>
        <v>62.5</v>
      </c>
    </row>
    <row r="577" spans="1:20" x14ac:dyDescent="0.25">
      <c r="A577" s="3">
        <v>2017</v>
      </c>
      <c r="B577" s="41" t="s">
        <v>420</v>
      </c>
      <c r="C577" s="21">
        <v>3537008</v>
      </c>
      <c r="D577" s="4">
        <v>8</v>
      </c>
      <c r="E577" s="6">
        <v>8</v>
      </c>
      <c r="F577" s="39">
        <v>35370088</v>
      </c>
      <c r="G577" s="6">
        <v>53</v>
      </c>
      <c r="H577" s="6">
        <v>34</v>
      </c>
      <c r="I577" s="3">
        <v>0.50727370000000016</v>
      </c>
      <c r="J577" s="3">
        <v>0.46348850000000014</v>
      </c>
      <c r="K577" s="3">
        <v>4.3785199999999996E-2</v>
      </c>
      <c r="L577" s="133">
        <v>0.21684303652968037</v>
      </c>
      <c r="M577" s="133">
        <v>3.2573400000000002E-2</v>
      </c>
      <c r="N577" s="133">
        <v>1.4813999999999999E-3</v>
      </c>
      <c r="O577" s="133">
        <v>0.46373130000000007</v>
      </c>
      <c r="P577" s="133">
        <v>9.4876000000000005E-3</v>
      </c>
      <c r="Q577" s="134">
        <v>26</v>
      </c>
      <c r="R577" s="134">
        <v>6</v>
      </c>
      <c r="S577" s="122">
        <f t="shared" si="16"/>
        <v>60.919540229885058</v>
      </c>
      <c r="T577" s="122">
        <f t="shared" si="17"/>
        <v>39.080459770114942</v>
      </c>
    </row>
    <row r="578" spans="1:20" x14ac:dyDescent="0.25">
      <c r="A578" s="3">
        <v>2017</v>
      </c>
      <c r="B578" s="41" t="s">
        <v>421</v>
      </c>
      <c r="C578" s="21">
        <v>3537107</v>
      </c>
      <c r="D578" s="4">
        <v>5</v>
      </c>
      <c r="E578" s="6">
        <v>5</v>
      </c>
      <c r="F578" s="39">
        <v>35371075</v>
      </c>
      <c r="G578" s="6">
        <v>13</v>
      </c>
      <c r="H578" s="6">
        <v>44</v>
      </c>
      <c r="I578" s="3">
        <v>0.27093559999999989</v>
      </c>
      <c r="J578" s="3">
        <v>0.24096549999999992</v>
      </c>
      <c r="K578" s="3">
        <v>2.9970099999999996E-2</v>
      </c>
      <c r="L578" s="133">
        <v>0.15277777777777779</v>
      </c>
      <c r="M578" s="133">
        <v>0.16249999999999998</v>
      </c>
      <c r="N578" s="133">
        <v>0.10065279999999999</v>
      </c>
      <c r="O578" s="133">
        <v>0</v>
      </c>
      <c r="P578" s="133">
        <v>7.7827999999999977E-3</v>
      </c>
      <c r="Q578" s="134">
        <v>24</v>
      </c>
      <c r="R578" s="134">
        <v>65</v>
      </c>
      <c r="S578" s="122">
        <f t="shared" si="16"/>
        <v>22.807017543859647</v>
      </c>
      <c r="T578" s="122">
        <f t="shared" si="17"/>
        <v>77.192982456140342</v>
      </c>
    </row>
    <row r="579" spans="1:20" x14ac:dyDescent="0.25">
      <c r="A579" s="3">
        <v>2017</v>
      </c>
      <c r="B579" s="41" t="s">
        <v>422</v>
      </c>
      <c r="C579" s="21">
        <v>3537156</v>
      </c>
      <c r="D579" s="4">
        <v>17</v>
      </c>
      <c r="E579" s="6">
        <v>17</v>
      </c>
      <c r="F579" s="39">
        <v>353715617</v>
      </c>
      <c r="G579" s="6">
        <v>6</v>
      </c>
      <c r="H579" s="6">
        <v>12</v>
      </c>
      <c r="I579" s="3">
        <v>5.6361500000000009E-2</v>
      </c>
      <c r="J579" s="3">
        <v>4.5456000000000003E-2</v>
      </c>
      <c r="K579" s="3">
        <v>1.0905500000000005E-2</v>
      </c>
      <c r="L579" s="133">
        <v>0.19689098173515981</v>
      </c>
      <c r="M579" s="133">
        <v>6.2059999999999997E-3</v>
      </c>
      <c r="N579" s="133">
        <v>0</v>
      </c>
      <c r="O579" s="133">
        <v>4.8528900000000007E-2</v>
      </c>
      <c r="P579" s="133">
        <v>1.6266E-3</v>
      </c>
      <c r="Q579" s="134">
        <v>0</v>
      </c>
      <c r="R579" s="134">
        <v>0</v>
      </c>
      <c r="S579" s="122">
        <f t="shared" ref="S579:S642" si="18">IFERROR(((G579)/(SUM($G579:$H579)))*100,0)</f>
        <v>33.333333333333329</v>
      </c>
      <c r="T579" s="122">
        <f t="shared" ref="T579:T642" si="19">IFERROR(((H579)/(SUM($G579:$H579)))*100,0)</f>
        <v>66.666666666666657</v>
      </c>
    </row>
    <row r="580" spans="1:20" x14ac:dyDescent="0.25">
      <c r="A580" s="3">
        <v>2017</v>
      </c>
      <c r="B580" s="41" t="s">
        <v>423</v>
      </c>
      <c r="C580" s="21">
        <v>3537206</v>
      </c>
      <c r="D580" s="4">
        <v>11</v>
      </c>
      <c r="E580" s="6">
        <v>11</v>
      </c>
      <c r="F580" s="39">
        <v>353720611</v>
      </c>
      <c r="G580" s="6">
        <v>5</v>
      </c>
      <c r="H580" s="6">
        <v>1</v>
      </c>
      <c r="I580" s="3">
        <v>2.3389099999999999E-2</v>
      </c>
      <c r="J580" s="3">
        <v>2.33312E-2</v>
      </c>
      <c r="K580" s="3">
        <v>5.7899999999999998E-5</v>
      </c>
      <c r="L580" s="133">
        <v>0</v>
      </c>
      <c r="M580" s="133">
        <v>2.1972200000000001E-2</v>
      </c>
      <c r="N580" s="133">
        <v>0</v>
      </c>
      <c r="O580" s="133">
        <v>7.806E-4</v>
      </c>
      <c r="P580" s="133">
        <v>6.3630000000000002E-4</v>
      </c>
      <c r="Q580" s="134">
        <v>12</v>
      </c>
      <c r="R580" s="134">
        <v>17</v>
      </c>
      <c r="S580" s="122">
        <f t="shared" si="18"/>
        <v>83.333333333333343</v>
      </c>
      <c r="T580" s="122">
        <f t="shared" si="19"/>
        <v>16.666666666666664</v>
      </c>
    </row>
    <row r="581" spans="1:20" x14ac:dyDescent="0.25">
      <c r="A581" s="3">
        <v>2017</v>
      </c>
      <c r="B581" s="41" t="s">
        <v>424</v>
      </c>
      <c r="C581" s="21">
        <v>3537305</v>
      </c>
      <c r="D581" s="4">
        <v>19</v>
      </c>
      <c r="E581" s="6">
        <v>19</v>
      </c>
      <c r="F581" s="39">
        <v>353730519</v>
      </c>
      <c r="G581" s="6">
        <v>12</v>
      </c>
      <c r="H581" s="6">
        <v>64</v>
      </c>
      <c r="I581" s="3">
        <v>0.32113809999999987</v>
      </c>
      <c r="J581" s="3">
        <v>0.2959582999999999</v>
      </c>
      <c r="K581" s="3">
        <v>2.5179799999999999E-2</v>
      </c>
      <c r="L581" s="133">
        <v>0</v>
      </c>
      <c r="M581" s="133">
        <v>0.19342590000000001</v>
      </c>
      <c r="N581" s="133">
        <v>9.4342900000000007E-2</v>
      </c>
      <c r="O581" s="133">
        <v>2.7891200000000001E-2</v>
      </c>
      <c r="P581" s="133">
        <v>5.4780999999999962E-3</v>
      </c>
      <c r="Q581" s="134">
        <v>19</v>
      </c>
      <c r="R581" s="134">
        <v>20</v>
      </c>
      <c r="S581" s="122">
        <f t="shared" si="18"/>
        <v>15.789473684210526</v>
      </c>
      <c r="T581" s="122">
        <f t="shared" si="19"/>
        <v>84.210526315789465</v>
      </c>
    </row>
    <row r="582" spans="1:20" x14ac:dyDescent="0.25">
      <c r="A582" s="3">
        <v>2017</v>
      </c>
      <c r="B582" s="41" t="s">
        <v>425</v>
      </c>
      <c r="C582" s="21">
        <v>3537404</v>
      </c>
      <c r="D582" s="4">
        <v>19</v>
      </c>
      <c r="E582" s="6">
        <v>19</v>
      </c>
      <c r="F582" s="39">
        <v>353740419</v>
      </c>
      <c r="G582" s="6">
        <v>14</v>
      </c>
      <c r="H582" s="6">
        <v>36</v>
      </c>
      <c r="I582" s="3">
        <v>0.97426700000000011</v>
      </c>
      <c r="J582" s="3">
        <v>0.96120570000000005</v>
      </c>
      <c r="K582" s="3">
        <v>1.3061300000000003E-2</v>
      </c>
      <c r="L582" s="133">
        <v>0</v>
      </c>
      <c r="M582" s="133">
        <v>2.0090999999999998E-3</v>
      </c>
      <c r="N582" s="133">
        <v>4.1199999999999999E-4</v>
      </c>
      <c r="O582" s="133">
        <v>0.96315410000000012</v>
      </c>
      <c r="P582" s="133">
        <v>8.6917999999999995E-3</v>
      </c>
      <c r="Q582" s="134">
        <v>5</v>
      </c>
      <c r="R582" s="134">
        <v>10</v>
      </c>
      <c r="S582" s="122">
        <f t="shared" si="18"/>
        <v>28.000000000000004</v>
      </c>
      <c r="T582" s="122">
        <f t="shared" si="19"/>
        <v>72</v>
      </c>
    </row>
    <row r="583" spans="1:20" x14ac:dyDescent="0.25">
      <c r="A583" s="3">
        <v>2017</v>
      </c>
      <c r="B583" s="41" t="s">
        <v>425</v>
      </c>
      <c r="C583" s="21">
        <v>3537404</v>
      </c>
      <c r="D583" s="4">
        <v>19</v>
      </c>
      <c r="E583" s="6">
        <v>18</v>
      </c>
      <c r="F583" s="39">
        <v>353740418</v>
      </c>
      <c r="G583" s="6">
        <v>0</v>
      </c>
      <c r="H583" s="6">
        <v>0</v>
      </c>
      <c r="I583" s="3">
        <v>0</v>
      </c>
      <c r="J583" s="3">
        <v>0</v>
      </c>
      <c r="K583" s="3">
        <v>0</v>
      </c>
      <c r="L583" s="133">
        <v>0.14370265728056825</v>
      </c>
      <c r="M583" s="133">
        <v>0</v>
      </c>
      <c r="N583" s="133">
        <v>0</v>
      </c>
      <c r="O583" s="133">
        <v>0</v>
      </c>
      <c r="P583" s="133">
        <v>0</v>
      </c>
      <c r="Q583" s="134">
        <v>0</v>
      </c>
      <c r="R583" s="134">
        <v>2</v>
      </c>
      <c r="S583" s="122">
        <f t="shared" si="18"/>
        <v>0</v>
      </c>
      <c r="T583" s="122">
        <f t="shared" si="19"/>
        <v>0</v>
      </c>
    </row>
    <row r="584" spans="1:20" x14ac:dyDescent="0.25">
      <c r="A584" s="3">
        <v>2017</v>
      </c>
      <c r="B584" s="41" t="s">
        <v>426</v>
      </c>
      <c r="C584" s="21">
        <v>3537503</v>
      </c>
      <c r="D584" s="4">
        <v>10</v>
      </c>
      <c r="E584" s="6">
        <v>10</v>
      </c>
      <c r="F584" s="39">
        <v>353750310</v>
      </c>
      <c r="G584" s="6">
        <v>4</v>
      </c>
      <c r="H584" s="6">
        <v>11</v>
      </c>
      <c r="I584" s="3">
        <v>4.1616399999999998E-2</v>
      </c>
      <c r="J584" s="3">
        <v>2.9519400000000001E-2</v>
      </c>
      <c r="K584" s="3">
        <v>1.2097E-2</v>
      </c>
      <c r="L584" s="133">
        <v>0</v>
      </c>
      <c r="M584" s="133">
        <v>2.83564E-2</v>
      </c>
      <c r="N584" s="133">
        <v>1.09199E-2</v>
      </c>
      <c r="O584" s="133">
        <v>1.1574000000000001E-3</v>
      </c>
      <c r="P584" s="133">
        <v>1.1826999999999999E-3</v>
      </c>
      <c r="Q584" s="134">
        <v>14</v>
      </c>
      <c r="R584" s="134">
        <v>32</v>
      </c>
      <c r="S584" s="122">
        <f t="shared" si="18"/>
        <v>26.666666666666668</v>
      </c>
      <c r="T584" s="122">
        <f t="shared" si="19"/>
        <v>73.333333333333329</v>
      </c>
    </row>
    <row r="585" spans="1:20" x14ac:dyDescent="0.25">
      <c r="A585" s="3">
        <v>2017</v>
      </c>
      <c r="B585" s="41" t="s">
        <v>427</v>
      </c>
      <c r="C585" s="21">
        <v>3537602</v>
      </c>
      <c r="D585" s="4">
        <v>7</v>
      </c>
      <c r="E585" s="6">
        <v>7</v>
      </c>
      <c r="F585" s="39">
        <v>35376027</v>
      </c>
      <c r="G585" s="6">
        <v>8</v>
      </c>
      <c r="H585" s="6">
        <v>2</v>
      </c>
      <c r="I585" s="3">
        <v>0.1494955</v>
      </c>
      <c r="J585" s="3">
        <v>0.14930450000000001</v>
      </c>
      <c r="K585" s="3">
        <v>1.9099999999999998E-4</v>
      </c>
      <c r="L585" s="133">
        <v>0</v>
      </c>
      <c r="M585" s="133">
        <v>0.14905560000000001</v>
      </c>
      <c r="N585" s="133">
        <v>1.7359999999999999E-4</v>
      </c>
      <c r="O585" s="133">
        <v>2.0829999999999999E-4</v>
      </c>
      <c r="P585" s="133">
        <v>5.8E-5</v>
      </c>
      <c r="Q585" s="134">
        <v>4</v>
      </c>
      <c r="R585" s="134">
        <v>17</v>
      </c>
      <c r="S585" s="122">
        <f t="shared" si="18"/>
        <v>80</v>
      </c>
      <c r="T585" s="122">
        <f t="shared" si="19"/>
        <v>20</v>
      </c>
    </row>
    <row r="586" spans="1:20" x14ac:dyDescent="0.25">
      <c r="A586" s="3">
        <v>2017</v>
      </c>
      <c r="B586" s="41" t="s">
        <v>427</v>
      </c>
      <c r="C586" s="21">
        <v>3537602</v>
      </c>
      <c r="D586" s="4">
        <v>7</v>
      </c>
      <c r="E586" s="6">
        <v>11</v>
      </c>
      <c r="F586" s="39">
        <v>353760211</v>
      </c>
      <c r="G586" s="6">
        <v>0</v>
      </c>
      <c r="H586" s="6">
        <v>0</v>
      </c>
      <c r="I586" s="3">
        <v>0</v>
      </c>
      <c r="J586" s="3">
        <v>0</v>
      </c>
      <c r="K586" s="3">
        <v>0</v>
      </c>
      <c r="L586" s="133">
        <v>0</v>
      </c>
      <c r="M586" s="133">
        <v>0</v>
      </c>
      <c r="N586" s="133">
        <v>0</v>
      </c>
      <c r="O586" s="133">
        <v>0</v>
      </c>
      <c r="P586" s="133">
        <v>0</v>
      </c>
      <c r="Q586" s="134">
        <v>0</v>
      </c>
      <c r="R586" s="134">
        <v>0</v>
      </c>
      <c r="S586" s="122">
        <f t="shared" si="18"/>
        <v>0</v>
      </c>
      <c r="T586" s="122">
        <f t="shared" si="19"/>
        <v>0</v>
      </c>
    </row>
    <row r="587" spans="1:20" x14ac:dyDescent="0.25">
      <c r="A587" s="3">
        <v>2017</v>
      </c>
      <c r="B587" s="41" t="s">
        <v>428</v>
      </c>
      <c r="C587" s="21">
        <v>3537701</v>
      </c>
      <c r="D587" s="4">
        <v>20</v>
      </c>
      <c r="E587" s="6">
        <v>20</v>
      </c>
      <c r="F587" s="39">
        <v>353770120</v>
      </c>
      <c r="G587" s="6">
        <v>7</v>
      </c>
      <c r="H587" s="6">
        <v>8</v>
      </c>
      <c r="I587" s="3">
        <v>0.17375539999999995</v>
      </c>
      <c r="J587" s="3">
        <v>0.15731119999999996</v>
      </c>
      <c r="K587" s="3">
        <v>1.6444199999999999E-2</v>
      </c>
      <c r="L587" s="133">
        <v>0</v>
      </c>
      <c r="M587" s="133">
        <v>1.63389E-2</v>
      </c>
      <c r="N587" s="133">
        <v>0</v>
      </c>
      <c r="O587" s="133">
        <v>0.15736789999999995</v>
      </c>
      <c r="P587" s="133">
        <v>4.8600000000000002E-5</v>
      </c>
      <c r="Q587" s="134">
        <v>9</v>
      </c>
      <c r="R587" s="134">
        <v>2</v>
      </c>
      <c r="S587" s="122">
        <f t="shared" si="18"/>
        <v>46.666666666666664</v>
      </c>
      <c r="T587" s="122">
        <f t="shared" si="19"/>
        <v>53.333333333333336</v>
      </c>
    </row>
    <row r="588" spans="1:20" x14ac:dyDescent="0.25">
      <c r="A588" s="3">
        <v>2017</v>
      </c>
      <c r="B588" s="41" t="s">
        <v>429</v>
      </c>
      <c r="C588" s="21">
        <v>3537800</v>
      </c>
      <c r="D588" s="4">
        <v>10</v>
      </c>
      <c r="E588" s="6">
        <v>10</v>
      </c>
      <c r="F588" s="39">
        <v>353780010</v>
      </c>
      <c r="G588" s="6">
        <v>170</v>
      </c>
      <c r="H588" s="6">
        <v>50</v>
      </c>
      <c r="I588" s="3">
        <v>0.41347519999999993</v>
      </c>
      <c r="J588" s="3">
        <v>0.3979455999999999</v>
      </c>
      <c r="K588" s="3">
        <v>1.5529600000000013E-2</v>
      </c>
      <c r="L588" s="133">
        <v>0</v>
      </c>
      <c r="M588" s="133">
        <v>9.2514899999999997E-2</v>
      </c>
      <c r="N588" s="133">
        <v>1.9251000000000001E-3</v>
      </c>
      <c r="O588" s="133">
        <v>0.31325979999999959</v>
      </c>
      <c r="P588" s="133">
        <v>5.7754E-3</v>
      </c>
      <c r="Q588" s="134">
        <v>182</v>
      </c>
      <c r="R588" s="134">
        <v>21</v>
      </c>
      <c r="S588" s="122">
        <f t="shared" si="18"/>
        <v>77.272727272727266</v>
      </c>
      <c r="T588" s="122">
        <f t="shared" si="19"/>
        <v>22.727272727272727</v>
      </c>
    </row>
    <row r="589" spans="1:20" x14ac:dyDescent="0.25">
      <c r="A589" s="3">
        <v>2017</v>
      </c>
      <c r="B589" s="41" t="s">
        <v>429</v>
      </c>
      <c r="C589" s="21">
        <v>3537800</v>
      </c>
      <c r="D589" s="4">
        <v>10</v>
      </c>
      <c r="E589" s="6">
        <v>11</v>
      </c>
      <c r="F589" s="39">
        <v>353780011</v>
      </c>
      <c r="G589" s="6">
        <v>6</v>
      </c>
      <c r="H589" s="6">
        <v>0</v>
      </c>
      <c r="I589" s="3">
        <v>3.4874799999999991E-2</v>
      </c>
      <c r="J589" s="3">
        <v>3.4874799999999991E-2</v>
      </c>
      <c r="K589" s="3">
        <v>0</v>
      </c>
      <c r="L589" s="133">
        <v>0</v>
      </c>
      <c r="M589" s="133">
        <v>0</v>
      </c>
      <c r="N589" s="133">
        <v>0</v>
      </c>
      <c r="O589" s="133">
        <v>3.4824999999999995E-2</v>
      </c>
      <c r="P589" s="133">
        <v>4.9799999999999998E-5</v>
      </c>
      <c r="Q589" s="134">
        <v>7</v>
      </c>
      <c r="R589" s="134">
        <v>0</v>
      </c>
      <c r="S589" s="122">
        <f t="shared" si="18"/>
        <v>100</v>
      </c>
      <c r="T589" s="122">
        <f t="shared" si="19"/>
        <v>0</v>
      </c>
    </row>
    <row r="590" spans="1:20" x14ac:dyDescent="0.25">
      <c r="A590" s="3">
        <v>2017</v>
      </c>
      <c r="B590" s="41" t="s">
        <v>429</v>
      </c>
      <c r="C590" s="21">
        <v>3537800</v>
      </c>
      <c r="D590" s="4">
        <v>10</v>
      </c>
      <c r="E590" s="6">
        <v>14</v>
      </c>
      <c r="F590" s="39">
        <v>353780014</v>
      </c>
      <c r="G590" s="6">
        <v>8</v>
      </c>
      <c r="H590" s="6">
        <v>1</v>
      </c>
      <c r="I590" s="3">
        <v>1.3818799999999999E-2</v>
      </c>
      <c r="J590" s="3">
        <v>1.27701E-2</v>
      </c>
      <c r="K590" s="3">
        <v>1.0487000000000001E-3</v>
      </c>
      <c r="L590" s="133">
        <v>0</v>
      </c>
      <c r="M590" s="133">
        <v>1.0487000000000001E-3</v>
      </c>
      <c r="N590" s="133">
        <v>0</v>
      </c>
      <c r="O590" s="133">
        <v>1.27701E-2</v>
      </c>
      <c r="P590" s="133">
        <v>0</v>
      </c>
      <c r="Q590" s="134">
        <v>8</v>
      </c>
      <c r="R590" s="134">
        <v>0</v>
      </c>
      <c r="S590" s="122">
        <f t="shared" si="18"/>
        <v>88.888888888888886</v>
      </c>
      <c r="T590" s="122">
        <f t="shared" si="19"/>
        <v>11.111111111111111</v>
      </c>
    </row>
    <row r="591" spans="1:20" x14ac:dyDescent="0.25">
      <c r="A591" s="3">
        <v>2017</v>
      </c>
      <c r="B591" s="41" t="s">
        <v>430</v>
      </c>
      <c r="C591" s="21">
        <v>3537909</v>
      </c>
      <c r="D591" s="4">
        <v>14</v>
      </c>
      <c r="E591" s="6">
        <v>14</v>
      </c>
      <c r="F591" s="39">
        <v>353790914</v>
      </c>
      <c r="G591" s="6">
        <v>26</v>
      </c>
      <c r="H591" s="6">
        <v>14</v>
      </c>
      <c r="I591" s="3">
        <v>5.76944E-2</v>
      </c>
      <c r="J591" s="3">
        <v>5.5867E-2</v>
      </c>
      <c r="K591" s="3">
        <v>1.8273999999999999E-3</v>
      </c>
      <c r="L591" s="133">
        <v>0</v>
      </c>
      <c r="M591" s="133">
        <v>3.0715099999999999E-2</v>
      </c>
      <c r="N591" s="133">
        <v>8.9800000000000001E-5</v>
      </c>
      <c r="O591" s="133">
        <v>2.6218599999999998E-2</v>
      </c>
      <c r="P591" s="133">
        <v>6.7089999999999999E-4</v>
      </c>
      <c r="Q591" s="134">
        <v>31</v>
      </c>
      <c r="R591" s="134">
        <v>13</v>
      </c>
      <c r="S591" s="122">
        <f t="shared" si="18"/>
        <v>65</v>
      </c>
      <c r="T591" s="122">
        <f t="shared" si="19"/>
        <v>35</v>
      </c>
    </row>
    <row r="592" spans="1:20" x14ac:dyDescent="0.25">
      <c r="A592" s="3">
        <v>2017</v>
      </c>
      <c r="B592" s="41" t="s">
        <v>430</v>
      </c>
      <c r="C592" s="21">
        <v>3537909</v>
      </c>
      <c r="D592" s="4">
        <v>14</v>
      </c>
      <c r="E592" s="6">
        <v>10</v>
      </c>
      <c r="F592" s="39">
        <v>353790910</v>
      </c>
      <c r="G592" s="6">
        <v>0</v>
      </c>
      <c r="H592" s="6">
        <v>0</v>
      </c>
      <c r="I592" s="3">
        <v>0</v>
      </c>
      <c r="J592" s="3">
        <v>0</v>
      </c>
      <c r="K592" s="3">
        <v>0</v>
      </c>
      <c r="L592" s="133">
        <v>0</v>
      </c>
      <c r="M592" s="133">
        <v>0</v>
      </c>
      <c r="N592" s="133">
        <v>0</v>
      </c>
      <c r="O592" s="133">
        <v>0</v>
      </c>
      <c r="P592" s="133">
        <v>0</v>
      </c>
      <c r="Q592" s="134">
        <v>0</v>
      </c>
      <c r="R592" s="134">
        <v>4</v>
      </c>
      <c r="S592" s="122">
        <f t="shared" si="18"/>
        <v>0</v>
      </c>
      <c r="T592" s="122">
        <f t="shared" si="19"/>
        <v>0</v>
      </c>
    </row>
    <row r="593" spans="1:20" x14ac:dyDescent="0.25">
      <c r="A593" s="3">
        <v>2017</v>
      </c>
      <c r="B593" s="41" t="s">
        <v>431</v>
      </c>
      <c r="C593" s="21">
        <v>3538006</v>
      </c>
      <c r="D593" s="4">
        <v>2</v>
      </c>
      <c r="E593" s="6">
        <v>2</v>
      </c>
      <c r="F593" s="39">
        <v>35380062</v>
      </c>
      <c r="G593" s="6">
        <v>104</v>
      </c>
      <c r="H593" s="6">
        <v>51</v>
      </c>
      <c r="I593" s="3">
        <v>2.2763617999999992</v>
      </c>
      <c r="J593" s="3">
        <v>2.2191320999999991</v>
      </c>
      <c r="K593" s="3">
        <v>5.7229699999999994E-2</v>
      </c>
      <c r="L593" s="133">
        <v>0.80982743531202439</v>
      </c>
      <c r="M593" s="133">
        <v>3.64149E-2</v>
      </c>
      <c r="N593" s="133">
        <v>0.13485549999999999</v>
      </c>
      <c r="O593" s="133">
        <v>2.0372988999999997</v>
      </c>
      <c r="P593" s="133">
        <v>6.7792500000000006E-2</v>
      </c>
      <c r="Q593" s="134">
        <v>102</v>
      </c>
      <c r="R593" s="134">
        <v>171</v>
      </c>
      <c r="S593" s="122">
        <f t="shared" si="18"/>
        <v>67.096774193548399</v>
      </c>
      <c r="T593" s="122">
        <f t="shared" si="19"/>
        <v>32.903225806451616</v>
      </c>
    </row>
    <row r="594" spans="1:20" x14ac:dyDescent="0.25">
      <c r="A594" s="3">
        <v>2017</v>
      </c>
      <c r="B594" s="41" t="s">
        <v>432</v>
      </c>
      <c r="C594" s="21">
        <v>3538105</v>
      </c>
      <c r="D594" s="4">
        <v>15</v>
      </c>
      <c r="E594" s="6">
        <v>15</v>
      </c>
      <c r="F594" s="39">
        <v>353810515</v>
      </c>
      <c r="G594" s="6">
        <v>7</v>
      </c>
      <c r="H594" s="6">
        <v>22</v>
      </c>
      <c r="I594" s="3">
        <v>9.1150300000000004E-2</v>
      </c>
      <c r="J594" s="3">
        <v>9.0451000000000004E-3</v>
      </c>
      <c r="K594" s="3">
        <v>8.2105200000000003E-2</v>
      </c>
      <c r="L594" s="133">
        <v>0</v>
      </c>
      <c r="M594" s="133">
        <v>7.4763800000000005E-2</v>
      </c>
      <c r="N594" s="133">
        <v>0</v>
      </c>
      <c r="O594" s="133">
        <v>9.4618000000000011E-3</v>
      </c>
      <c r="P594" s="133">
        <v>6.9247000000000006E-3</v>
      </c>
      <c r="Q594" s="134">
        <v>1</v>
      </c>
      <c r="R594" s="134">
        <v>6</v>
      </c>
      <c r="S594" s="122">
        <f t="shared" si="18"/>
        <v>24.137931034482758</v>
      </c>
      <c r="T594" s="122">
        <f t="shared" si="19"/>
        <v>75.862068965517238</v>
      </c>
    </row>
    <row r="595" spans="1:20" x14ac:dyDescent="0.25">
      <c r="A595" s="3">
        <v>2017</v>
      </c>
      <c r="B595" s="41" t="s">
        <v>432</v>
      </c>
      <c r="C595" s="21">
        <v>3538105</v>
      </c>
      <c r="D595" s="4">
        <v>15</v>
      </c>
      <c r="E595" s="6">
        <v>16</v>
      </c>
      <c r="F595" s="39">
        <v>353810516</v>
      </c>
      <c r="G595" s="6">
        <v>2</v>
      </c>
      <c r="H595" s="6">
        <v>1</v>
      </c>
      <c r="I595" s="3">
        <v>8.8987000000000007E-3</v>
      </c>
      <c r="J595" s="3">
        <v>6.5839000000000002E-3</v>
      </c>
      <c r="K595" s="3">
        <v>2.3148000000000001E-3</v>
      </c>
      <c r="L595" s="133">
        <v>0</v>
      </c>
      <c r="M595" s="133">
        <v>0</v>
      </c>
      <c r="N595" s="133">
        <v>0</v>
      </c>
      <c r="O595" s="133">
        <v>8.8987000000000007E-3</v>
      </c>
      <c r="P595" s="133">
        <v>0</v>
      </c>
      <c r="Q595" s="134">
        <v>0</v>
      </c>
      <c r="R595" s="134">
        <v>3</v>
      </c>
      <c r="S595" s="122">
        <f t="shared" si="18"/>
        <v>66.666666666666657</v>
      </c>
      <c r="T595" s="122">
        <f t="shared" si="19"/>
        <v>33.333333333333329</v>
      </c>
    </row>
    <row r="596" spans="1:20" x14ac:dyDescent="0.25">
      <c r="A596" s="3">
        <v>2017</v>
      </c>
      <c r="B596" s="41" t="s">
        <v>433</v>
      </c>
      <c r="C596" s="21">
        <v>3538204</v>
      </c>
      <c r="D596" s="4">
        <v>5</v>
      </c>
      <c r="E596" s="6">
        <v>5</v>
      </c>
      <c r="F596" s="39">
        <v>35382045</v>
      </c>
      <c r="G596" s="6">
        <v>48</v>
      </c>
      <c r="H596" s="6">
        <v>77</v>
      </c>
      <c r="I596" s="3">
        <v>0.16098999999999997</v>
      </c>
      <c r="J596" s="3">
        <v>0.1033143</v>
      </c>
      <c r="K596" s="3">
        <v>5.7675699999999955E-2</v>
      </c>
      <c r="L596" s="133">
        <v>0</v>
      </c>
      <c r="M596" s="133">
        <v>2.2814800000000003E-2</v>
      </c>
      <c r="N596" s="133">
        <v>2.0370000000000002E-4</v>
      </c>
      <c r="O596" s="133">
        <v>7.0601500000000025E-2</v>
      </c>
      <c r="P596" s="133">
        <v>6.7369999999999958E-2</v>
      </c>
      <c r="Q596" s="134">
        <v>26</v>
      </c>
      <c r="R596" s="134">
        <v>13</v>
      </c>
      <c r="S596" s="122">
        <f t="shared" si="18"/>
        <v>38.4</v>
      </c>
      <c r="T596" s="122">
        <f t="shared" si="19"/>
        <v>61.6</v>
      </c>
    </row>
    <row r="597" spans="1:20" x14ac:dyDescent="0.25">
      <c r="A597" s="3">
        <v>2017</v>
      </c>
      <c r="B597" s="41" t="s">
        <v>434</v>
      </c>
      <c r="C597" s="21">
        <v>3538303</v>
      </c>
      <c r="D597" s="4">
        <v>21</v>
      </c>
      <c r="E597" s="6">
        <v>21</v>
      </c>
      <c r="F597" s="39">
        <v>353830321</v>
      </c>
      <c r="G597" s="6">
        <v>0</v>
      </c>
      <c r="H597" s="6">
        <v>3</v>
      </c>
      <c r="I597" s="3">
        <v>8.1063999999999997E-3</v>
      </c>
      <c r="J597" s="3">
        <v>0</v>
      </c>
      <c r="K597" s="3">
        <v>8.1063999999999997E-3</v>
      </c>
      <c r="L597" s="133">
        <v>0</v>
      </c>
      <c r="M597" s="133">
        <v>5.6898000000000001E-3</v>
      </c>
      <c r="N597" s="133">
        <v>0</v>
      </c>
      <c r="O597" s="133">
        <v>0</v>
      </c>
      <c r="P597" s="133">
        <v>2.4166000000000001E-3</v>
      </c>
      <c r="Q597" s="134">
        <v>1</v>
      </c>
      <c r="R597" s="134">
        <v>2</v>
      </c>
      <c r="S597" s="122">
        <f t="shared" si="18"/>
        <v>0</v>
      </c>
      <c r="T597" s="122">
        <f t="shared" si="19"/>
        <v>100</v>
      </c>
    </row>
    <row r="598" spans="1:20" x14ac:dyDescent="0.25">
      <c r="A598" s="3">
        <v>2017</v>
      </c>
      <c r="B598" s="41" t="s">
        <v>434</v>
      </c>
      <c r="C598" s="21">
        <v>3538303</v>
      </c>
      <c r="D598" s="4">
        <v>21</v>
      </c>
      <c r="E598" s="6">
        <v>22</v>
      </c>
      <c r="F598" s="39">
        <v>353830322</v>
      </c>
      <c r="G598" s="6">
        <v>0</v>
      </c>
      <c r="H598" s="6">
        <v>2</v>
      </c>
      <c r="I598" s="3">
        <v>4.9700000000000002E-5</v>
      </c>
      <c r="J598" s="3">
        <v>0</v>
      </c>
      <c r="K598" s="3">
        <v>4.9700000000000002E-5</v>
      </c>
      <c r="L598" s="133">
        <v>0</v>
      </c>
      <c r="M598" s="133">
        <v>0</v>
      </c>
      <c r="N598" s="133">
        <v>0</v>
      </c>
      <c r="O598" s="133">
        <v>4.9700000000000002E-5</v>
      </c>
      <c r="P598" s="133">
        <v>0</v>
      </c>
      <c r="Q598" s="134">
        <v>0</v>
      </c>
      <c r="R598" s="134">
        <v>1</v>
      </c>
      <c r="S598" s="122">
        <f t="shared" si="18"/>
        <v>0</v>
      </c>
      <c r="T598" s="122">
        <f t="shared" si="19"/>
        <v>100</v>
      </c>
    </row>
    <row r="599" spans="1:20" x14ac:dyDescent="0.25">
      <c r="A599" s="3">
        <v>2017</v>
      </c>
      <c r="B599" s="41" t="s">
        <v>435</v>
      </c>
      <c r="C599" s="21">
        <v>3538501</v>
      </c>
      <c r="D599" s="4">
        <v>2</v>
      </c>
      <c r="E599" s="6">
        <v>2</v>
      </c>
      <c r="F599" s="39">
        <v>35385012</v>
      </c>
      <c r="G599" s="6">
        <v>13</v>
      </c>
      <c r="H599" s="6">
        <v>3</v>
      </c>
      <c r="I599" s="3">
        <v>0.14904870000000003</v>
      </c>
      <c r="J599" s="3">
        <v>0.14140810000000004</v>
      </c>
      <c r="K599" s="3">
        <v>7.6406000000000009E-3</v>
      </c>
      <c r="L599" s="133">
        <v>0</v>
      </c>
      <c r="M599" s="133">
        <v>0.11444449999999999</v>
      </c>
      <c r="N599" s="133">
        <v>2.8944399999999999E-2</v>
      </c>
      <c r="O599" s="133">
        <v>4.7974000000000003E-3</v>
      </c>
      <c r="P599" s="133">
        <v>8.6240000000000004E-4</v>
      </c>
      <c r="Q599" s="134">
        <v>20</v>
      </c>
      <c r="R599" s="134">
        <v>3</v>
      </c>
      <c r="S599" s="122">
        <f t="shared" si="18"/>
        <v>81.25</v>
      </c>
      <c r="T599" s="122">
        <f t="shared" si="19"/>
        <v>18.75</v>
      </c>
    </row>
    <row r="600" spans="1:20" x14ac:dyDescent="0.25">
      <c r="A600" s="3">
        <v>2017</v>
      </c>
      <c r="B600" s="41" t="s">
        <v>436</v>
      </c>
      <c r="C600" s="21">
        <v>3538600</v>
      </c>
      <c r="D600" s="4">
        <v>5</v>
      </c>
      <c r="E600" s="6">
        <v>5</v>
      </c>
      <c r="F600" s="39">
        <v>35386005</v>
      </c>
      <c r="G600" s="6">
        <v>54</v>
      </c>
      <c r="H600" s="6">
        <v>105</v>
      </c>
      <c r="I600" s="3">
        <v>0.28227829999999993</v>
      </c>
      <c r="J600" s="3">
        <v>0.26577569999999995</v>
      </c>
      <c r="K600" s="3">
        <v>1.6502599999999999E-2</v>
      </c>
      <c r="L600" s="133">
        <v>0</v>
      </c>
      <c r="M600" s="133">
        <v>0.1027778</v>
      </c>
      <c r="N600" s="133">
        <v>1.7250999999999999E-2</v>
      </c>
      <c r="O600" s="133">
        <v>0.12067339999999999</v>
      </c>
      <c r="P600" s="133">
        <v>4.1576099999999991E-2</v>
      </c>
      <c r="Q600" s="134">
        <v>49</v>
      </c>
      <c r="R600" s="134">
        <v>60</v>
      </c>
      <c r="S600" s="122">
        <f t="shared" si="18"/>
        <v>33.962264150943398</v>
      </c>
      <c r="T600" s="122">
        <f t="shared" si="19"/>
        <v>66.037735849056602</v>
      </c>
    </row>
    <row r="601" spans="1:20" x14ac:dyDescent="0.25">
      <c r="A601" s="3">
        <v>2017</v>
      </c>
      <c r="B601" s="41" t="s">
        <v>437</v>
      </c>
      <c r="C601" s="21">
        <v>3538709</v>
      </c>
      <c r="D601" s="4">
        <v>5</v>
      </c>
      <c r="E601" s="6">
        <v>5</v>
      </c>
      <c r="F601" s="39">
        <v>35387095</v>
      </c>
      <c r="G601" s="6">
        <v>95</v>
      </c>
      <c r="H601" s="6">
        <v>185</v>
      </c>
      <c r="I601" s="3">
        <v>4.1480073000000006</v>
      </c>
      <c r="J601" s="3">
        <v>3.9804071000000008</v>
      </c>
      <c r="K601" s="3">
        <v>0.1676001999999997</v>
      </c>
      <c r="L601" s="133">
        <v>2.3138888888888889E-2</v>
      </c>
      <c r="M601" s="133">
        <v>2.8784026000000003</v>
      </c>
      <c r="N601" s="133">
        <v>0.92170570000000007</v>
      </c>
      <c r="O601" s="133">
        <v>9.5601800000000028E-2</v>
      </c>
      <c r="P601" s="133">
        <v>0.2522972</v>
      </c>
      <c r="Q601" s="134">
        <v>62</v>
      </c>
      <c r="R601" s="134">
        <v>336</v>
      </c>
      <c r="S601" s="122">
        <f t="shared" si="18"/>
        <v>33.928571428571431</v>
      </c>
      <c r="T601" s="122">
        <f t="shared" si="19"/>
        <v>66.071428571428569</v>
      </c>
    </row>
    <row r="602" spans="1:20" x14ac:dyDescent="0.25">
      <c r="A602" s="3">
        <v>2017</v>
      </c>
      <c r="B602" s="41" t="s">
        <v>437</v>
      </c>
      <c r="C602" s="21">
        <v>3538709</v>
      </c>
      <c r="D602" s="4">
        <v>5</v>
      </c>
      <c r="E602" s="6">
        <v>10</v>
      </c>
      <c r="F602" s="39">
        <v>353870910</v>
      </c>
      <c r="G602" s="6">
        <v>5</v>
      </c>
      <c r="H602" s="6">
        <v>0</v>
      </c>
      <c r="I602" s="3">
        <v>2.9609999999999997E-3</v>
      </c>
      <c r="J602" s="3">
        <v>2.9609999999999997E-3</v>
      </c>
      <c r="K602" s="3">
        <v>0</v>
      </c>
      <c r="L602" s="133">
        <v>0</v>
      </c>
      <c r="M602" s="133">
        <v>0</v>
      </c>
      <c r="N602" s="133">
        <v>0</v>
      </c>
      <c r="O602" s="133">
        <v>5.3049999999999994E-4</v>
      </c>
      <c r="P602" s="133">
        <v>2.4304999999999999E-3</v>
      </c>
      <c r="Q602" s="134">
        <v>6</v>
      </c>
      <c r="R602" s="134">
        <v>27</v>
      </c>
      <c r="S602" s="122">
        <f t="shared" si="18"/>
        <v>100</v>
      </c>
      <c r="T602" s="122">
        <f t="shared" si="19"/>
        <v>0</v>
      </c>
    </row>
    <row r="603" spans="1:20" x14ac:dyDescent="0.25">
      <c r="A603" s="3">
        <v>2017</v>
      </c>
      <c r="B603" s="41" t="s">
        <v>438</v>
      </c>
      <c r="C603" s="21">
        <v>3538808</v>
      </c>
      <c r="D603" s="4">
        <v>14</v>
      </c>
      <c r="E603" s="6">
        <v>14</v>
      </c>
      <c r="F603" s="39">
        <v>353880814</v>
      </c>
      <c r="G603" s="6">
        <v>26</v>
      </c>
      <c r="H603" s="6">
        <v>17</v>
      </c>
      <c r="I603" s="3">
        <v>0.10312429999999997</v>
      </c>
      <c r="J603" s="3">
        <v>9.9687599999999973E-2</v>
      </c>
      <c r="K603" s="3">
        <v>3.4367E-3</v>
      </c>
      <c r="L603" s="133">
        <v>0.22839446981227801</v>
      </c>
      <c r="M603" s="133">
        <v>0</v>
      </c>
      <c r="N603" s="133">
        <v>1.8009E-3</v>
      </c>
      <c r="O603" s="133">
        <v>9.8429099999999978E-2</v>
      </c>
      <c r="P603" s="133">
        <v>2.8943000000000003E-3</v>
      </c>
      <c r="Q603" s="134">
        <v>12</v>
      </c>
      <c r="R603" s="134">
        <v>7</v>
      </c>
      <c r="S603" s="122">
        <f t="shared" si="18"/>
        <v>60.465116279069761</v>
      </c>
      <c r="T603" s="122">
        <f t="shared" si="19"/>
        <v>39.534883720930232</v>
      </c>
    </row>
    <row r="604" spans="1:20" x14ac:dyDescent="0.25">
      <c r="A604" s="3">
        <v>2017</v>
      </c>
      <c r="B604" s="41" t="s">
        <v>439</v>
      </c>
      <c r="C604" s="21">
        <v>3538907</v>
      </c>
      <c r="D604" s="4">
        <v>16</v>
      </c>
      <c r="E604" s="6">
        <v>16</v>
      </c>
      <c r="F604" s="39">
        <v>353890716</v>
      </c>
      <c r="G604" s="6">
        <v>10</v>
      </c>
      <c r="H604" s="6">
        <v>17</v>
      </c>
      <c r="I604" s="3">
        <v>0.2720765</v>
      </c>
      <c r="J604" s="3">
        <v>0.25747920000000002</v>
      </c>
      <c r="K604" s="3">
        <v>1.4597300000000001E-2</v>
      </c>
      <c r="L604" s="133">
        <v>0</v>
      </c>
      <c r="M604" s="133">
        <v>2.5000000000000001E-3</v>
      </c>
      <c r="N604" s="133">
        <v>0</v>
      </c>
      <c r="O604" s="133">
        <v>0.26137330000000003</v>
      </c>
      <c r="P604" s="133">
        <v>8.2032000000000008E-3</v>
      </c>
      <c r="Q604" s="134">
        <v>2</v>
      </c>
      <c r="R604" s="134">
        <v>1</v>
      </c>
      <c r="S604" s="122">
        <f t="shared" si="18"/>
        <v>37.037037037037038</v>
      </c>
      <c r="T604" s="122">
        <f t="shared" si="19"/>
        <v>62.962962962962962</v>
      </c>
    </row>
    <row r="605" spans="1:20" x14ac:dyDescent="0.25">
      <c r="A605" s="3">
        <v>2017</v>
      </c>
      <c r="B605" s="41" t="s">
        <v>439</v>
      </c>
      <c r="C605" s="21">
        <v>3538907</v>
      </c>
      <c r="D605" s="4">
        <v>16</v>
      </c>
      <c r="E605" s="6">
        <v>20</v>
      </c>
      <c r="F605" s="39">
        <v>353890720</v>
      </c>
      <c r="G605" s="6">
        <v>1</v>
      </c>
      <c r="H605" s="6">
        <v>2</v>
      </c>
      <c r="I605" s="3">
        <v>2.9241000000000002E-3</v>
      </c>
      <c r="J605" s="3">
        <v>2.2065000000000001E-3</v>
      </c>
      <c r="K605" s="3">
        <v>7.1759999999999999E-4</v>
      </c>
      <c r="L605" s="133">
        <v>0</v>
      </c>
      <c r="M605" s="133">
        <v>0</v>
      </c>
      <c r="N605" s="133">
        <v>0</v>
      </c>
      <c r="O605" s="133">
        <v>2.2065000000000001E-3</v>
      </c>
      <c r="P605" s="133">
        <v>7.1759999999999999E-4</v>
      </c>
      <c r="Q605" s="134">
        <v>1</v>
      </c>
      <c r="R605" s="134">
        <v>1</v>
      </c>
      <c r="S605" s="122">
        <f t="shared" si="18"/>
        <v>33.333333333333329</v>
      </c>
      <c r="T605" s="122">
        <f t="shared" si="19"/>
        <v>66.666666666666657</v>
      </c>
    </row>
    <row r="606" spans="1:20" x14ac:dyDescent="0.25">
      <c r="A606" s="3">
        <v>2017</v>
      </c>
      <c r="B606" s="41" t="s">
        <v>440</v>
      </c>
      <c r="C606" s="21">
        <v>3539004</v>
      </c>
      <c r="D606" s="4">
        <v>15</v>
      </c>
      <c r="E606" s="6">
        <v>15</v>
      </c>
      <c r="F606" s="39">
        <v>353900415</v>
      </c>
      <c r="G606" s="6">
        <v>34</v>
      </c>
      <c r="H606" s="6">
        <v>59</v>
      </c>
      <c r="I606" s="3">
        <v>0.70106879999999994</v>
      </c>
      <c r="J606" s="3">
        <v>0.31482480000000002</v>
      </c>
      <c r="K606" s="3">
        <v>0.38624399999999992</v>
      </c>
      <c r="L606" s="133">
        <v>0</v>
      </c>
      <c r="M606" s="133">
        <v>2.9166999999999999E-3</v>
      </c>
      <c r="N606" s="133">
        <v>0.31302620000000003</v>
      </c>
      <c r="O606" s="133">
        <v>0.35149160000000007</v>
      </c>
      <c r="P606" s="133">
        <v>3.3634300000000006E-2</v>
      </c>
      <c r="Q606" s="134">
        <v>3</v>
      </c>
      <c r="R606" s="134">
        <v>3</v>
      </c>
      <c r="S606" s="122">
        <f t="shared" si="18"/>
        <v>36.55913978494624</v>
      </c>
      <c r="T606" s="122">
        <f t="shared" si="19"/>
        <v>63.44086021505376</v>
      </c>
    </row>
    <row r="607" spans="1:20" x14ac:dyDescent="0.25">
      <c r="A607" s="3">
        <v>2017</v>
      </c>
      <c r="B607" s="41" t="s">
        <v>441</v>
      </c>
      <c r="C607" s="21">
        <v>3539103</v>
      </c>
      <c r="D607" s="4">
        <v>6</v>
      </c>
      <c r="E607" s="6">
        <v>6</v>
      </c>
      <c r="F607" s="39">
        <v>35391036</v>
      </c>
      <c r="G607" s="6">
        <v>4</v>
      </c>
      <c r="H607" s="6">
        <v>15</v>
      </c>
      <c r="I607" s="3">
        <v>7.7059900000000014E-2</v>
      </c>
      <c r="J607" s="3">
        <v>1.5705799999999999E-2</v>
      </c>
      <c r="K607" s="3">
        <v>6.1354100000000009E-2</v>
      </c>
      <c r="L607" s="133">
        <v>0</v>
      </c>
      <c r="M607" s="133">
        <v>6.4006900000000005E-2</v>
      </c>
      <c r="N607" s="133">
        <v>8.7384000000000003E-3</v>
      </c>
      <c r="O607" s="133">
        <v>0</v>
      </c>
      <c r="P607" s="133">
        <v>4.3146E-3</v>
      </c>
      <c r="Q607" s="134">
        <v>2</v>
      </c>
      <c r="R607" s="134">
        <v>9</v>
      </c>
      <c r="S607" s="122">
        <f t="shared" si="18"/>
        <v>21.052631578947366</v>
      </c>
      <c r="T607" s="122">
        <f t="shared" si="19"/>
        <v>78.94736842105263</v>
      </c>
    </row>
    <row r="608" spans="1:20" x14ac:dyDescent="0.25">
      <c r="A608" s="3">
        <v>2017</v>
      </c>
      <c r="B608" s="41" t="s">
        <v>441</v>
      </c>
      <c r="C608" s="21">
        <v>3539103</v>
      </c>
      <c r="D608" s="4">
        <v>6</v>
      </c>
      <c r="E608" s="6">
        <v>10</v>
      </c>
      <c r="F608" s="39">
        <v>353910310</v>
      </c>
      <c r="G608" s="6">
        <v>1</v>
      </c>
      <c r="H608" s="6">
        <v>0</v>
      </c>
      <c r="I608" s="3">
        <v>3.3333300000000003E-2</v>
      </c>
      <c r="J608" s="3">
        <v>3.3333300000000003E-2</v>
      </c>
      <c r="K608" s="3">
        <v>0</v>
      </c>
      <c r="L608" s="133">
        <v>0</v>
      </c>
      <c r="M608" s="133">
        <v>3.3333300000000003E-2</v>
      </c>
      <c r="N608" s="133">
        <v>0</v>
      </c>
      <c r="O608" s="133">
        <v>0</v>
      </c>
      <c r="P608" s="133">
        <v>0</v>
      </c>
      <c r="Q608" s="134">
        <v>0</v>
      </c>
      <c r="R608" s="134">
        <v>0</v>
      </c>
      <c r="S608" s="122">
        <f t="shared" si="18"/>
        <v>100</v>
      </c>
      <c r="T608" s="122">
        <f t="shared" si="19"/>
        <v>0</v>
      </c>
    </row>
    <row r="609" spans="1:20" x14ac:dyDescent="0.25">
      <c r="A609" s="3">
        <v>2017</v>
      </c>
      <c r="B609" s="41" t="s">
        <v>442</v>
      </c>
      <c r="C609" s="21">
        <v>3539202</v>
      </c>
      <c r="D609" s="4">
        <v>22</v>
      </c>
      <c r="E609" s="6">
        <v>22</v>
      </c>
      <c r="F609" s="39">
        <v>353920222</v>
      </c>
      <c r="G609" s="6">
        <v>4</v>
      </c>
      <c r="H609" s="6">
        <v>30</v>
      </c>
      <c r="I609" s="3">
        <v>8.9720499999999981E-2</v>
      </c>
      <c r="J609" s="3">
        <v>1.9950000000000002E-3</v>
      </c>
      <c r="K609" s="3">
        <v>8.7725499999999984E-2</v>
      </c>
      <c r="L609" s="133">
        <v>0</v>
      </c>
      <c r="M609" s="133">
        <v>7.0861099999999982E-2</v>
      </c>
      <c r="N609" s="133">
        <v>1.6314399999999996E-2</v>
      </c>
      <c r="O609" s="133">
        <v>1.1666000000000001E-3</v>
      </c>
      <c r="P609" s="133">
        <v>1.3783999999999999E-3</v>
      </c>
      <c r="Q609" s="134">
        <v>0</v>
      </c>
      <c r="R609" s="134">
        <v>12</v>
      </c>
      <c r="S609" s="122">
        <f t="shared" si="18"/>
        <v>11.76470588235294</v>
      </c>
      <c r="T609" s="122">
        <f t="shared" si="19"/>
        <v>88.235294117647058</v>
      </c>
    </row>
    <row r="610" spans="1:20" x14ac:dyDescent="0.25">
      <c r="A610" s="3">
        <v>2017</v>
      </c>
      <c r="B610" s="41" t="s">
        <v>443</v>
      </c>
      <c r="C610" s="21">
        <v>3539301</v>
      </c>
      <c r="D610" s="4">
        <v>9</v>
      </c>
      <c r="E610" s="6">
        <v>9</v>
      </c>
      <c r="F610" s="39">
        <v>35393019</v>
      </c>
      <c r="G610" s="6">
        <v>123</v>
      </c>
      <c r="H610" s="6">
        <v>59</v>
      </c>
      <c r="I610" s="3">
        <v>2.1053837000000017</v>
      </c>
      <c r="J610" s="3">
        <v>2.0277662000000016</v>
      </c>
      <c r="K610" s="3">
        <v>7.7617499999999964E-2</v>
      </c>
      <c r="L610" s="133">
        <v>0.34145547945205479</v>
      </c>
      <c r="M610" s="133">
        <v>0.8144074</v>
      </c>
      <c r="N610" s="133">
        <v>0.52895280000000011</v>
      </c>
      <c r="O610" s="133">
        <v>0.74651770000000051</v>
      </c>
      <c r="P610" s="133">
        <v>1.55058E-2</v>
      </c>
      <c r="Q610" s="134">
        <v>47</v>
      </c>
      <c r="R610" s="134">
        <v>40</v>
      </c>
      <c r="S610" s="122">
        <f t="shared" si="18"/>
        <v>67.582417582417591</v>
      </c>
      <c r="T610" s="122">
        <f t="shared" si="19"/>
        <v>32.417582417582416</v>
      </c>
    </row>
    <row r="611" spans="1:20" x14ac:dyDescent="0.25">
      <c r="A611" s="3">
        <v>2017</v>
      </c>
      <c r="B611" s="41" t="s">
        <v>444</v>
      </c>
      <c r="C611" s="21">
        <v>3539400</v>
      </c>
      <c r="D611" s="4">
        <v>16</v>
      </c>
      <c r="E611" s="6">
        <v>16</v>
      </c>
      <c r="F611" s="39">
        <v>353940016</v>
      </c>
      <c r="G611" s="6">
        <v>12</v>
      </c>
      <c r="H611" s="6">
        <v>19</v>
      </c>
      <c r="I611" s="3">
        <v>6.5335600000000008E-2</v>
      </c>
      <c r="J611" s="3">
        <v>3.5500600000000007E-2</v>
      </c>
      <c r="K611" s="3">
        <v>2.9835E-2</v>
      </c>
      <c r="L611" s="133">
        <v>0</v>
      </c>
      <c r="M611" s="133">
        <v>2.8468199999999999E-2</v>
      </c>
      <c r="N611" s="133">
        <v>0</v>
      </c>
      <c r="O611" s="133">
        <v>3.471550000000001E-2</v>
      </c>
      <c r="P611" s="133">
        <v>2.1519E-3</v>
      </c>
      <c r="Q611" s="134">
        <v>0</v>
      </c>
      <c r="R611" s="134">
        <v>6</v>
      </c>
      <c r="S611" s="122">
        <f t="shared" si="18"/>
        <v>38.70967741935484</v>
      </c>
      <c r="T611" s="122">
        <f t="shared" si="19"/>
        <v>61.29032258064516</v>
      </c>
    </row>
    <row r="612" spans="1:20" x14ac:dyDescent="0.25">
      <c r="A612" s="3">
        <v>2017</v>
      </c>
      <c r="B612" s="41" t="s">
        <v>444</v>
      </c>
      <c r="C612" s="21">
        <v>3539400</v>
      </c>
      <c r="D612" s="4">
        <v>16</v>
      </c>
      <c r="E612" s="6">
        <v>17</v>
      </c>
      <c r="F612" s="39">
        <v>353940017</v>
      </c>
      <c r="G612" s="6">
        <v>6</v>
      </c>
      <c r="H612" s="6">
        <v>4</v>
      </c>
      <c r="I612" s="3">
        <v>1.52576E-2</v>
      </c>
      <c r="J612" s="3">
        <v>1.30023E-2</v>
      </c>
      <c r="K612" s="3">
        <v>2.2553E-3</v>
      </c>
      <c r="L612" s="133">
        <v>0</v>
      </c>
      <c r="M612" s="133">
        <v>4.5140000000000002E-4</v>
      </c>
      <c r="N612" s="133">
        <v>0</v>
      </c>
      <c r="O612" s="133">
        <v>1.0298600000000002E-2</v>
      </c>
      <c r="P612" s="133">
        <v>4.5075999999999996E-3</v>
      </c>
      <c r="Q612" s="134">
        <v>6</v>
      </c>
      <c r="R612" s="134">
        <v>9</v>
      </c>
      <c r="S612" s="122">
        <f t="shared" si="18"/>
        <v>60</v>
      </c>
      <c r="T612" s="122">
        <f t="shared" si="19"/>
        <v>40</v>
      </c>
    </row>
    <row r="613" spans="1:20" x14ac:dyDescent="0.25">
      <c r="A613" s="3">
        <v>2017</v>
      </c>
      <c r="B613" s="41" t="s">
        <v>445</v>
      </c>
      <c r="C613" s="21">
        <v>3539509</v>
      </c>
      <c r="D613" s="4">
        <v>9</v>
      </c>
      <c r="E613" s="6">
        <v>9</v>
      </c>
      <c r="F613" s="39">
        <v>35395099</v>
      </c>
      <c r="G613" s="6">
        <v>30</v>
      </c>
      <c r="H613" s="6">
        <v>32</v>
      </c>
      <c r="I613" s="3">
        <v>0.62769330000000001</v>
      </c>
      <c r="J613" s="3">
        <v>0.30743729999999997</v>
      </c>
      <c r="K613" s="3">
        <v>0.32025599999999999</v>
      </c>
      <c r="L613" s="133">
        <v>6.5948756976154238E-2</v>
      </c>
      <c r="M613" s="133">
        <v>0.11365729999999998</v>
      </c>
      <c r="N613" s="133">
        <v>0.3233955</v>
      </c>
      <c r="O613" s="133">
        <v>6.8822599999999984E-2</v>
      </c>
      <c r="P613" s="133">
        <v>0.12181789999999999</v>
      </c>
      <c r="Q613" s="134">
        <v>10</v>
      </c>
      <c r="R613" s="134">
        <v>8</v>
      </c>
      <c r="S613" s="122">
        <f t="shared" si="18"/>
        <v>48.387096774193552</v>
      </c>
      <c r="T613" s="122">
        <f t="shared" si="19"/>
        <v>51.612903225806448</v>
      </c>
    </row>
    <row r="614" spans="1:20" x14ac:dyDescent="0.25">
      <c r="A614" s="3">
        <v>2017</v>
      </c>
      <c r="B614" s="41" t="s">
        <v>445</v>
      </c>
      <c r="C614" s="21">
        <v>3539509</v>
      </c>
      <c r="D614" s="4">
        <v>9</v>
      </c>
      <c r="E614" s="6">
        <v>12</v>
      </c>
      <c r="F614" s="39">
        <v>353950912</v>
      </c>
      <c r="G614" s="6">
        <v>10</v>
      </c>
      <c r="H614" s="6">
        <v>1</v>
      </c>
      <c r="I614" s="3">
        <v>0.21815979999999996</v>
      </c>
      <c r="J614" s="3">
        <v>0.21700239999999996</v>
      </c>
      <c r="K614" s="3">
        <v>1.1574000000000001E-3</v>
      </c>
      <c r="L614" s="133">
        <v>0</v>
      </c>
      <c r="M614" s="133">
        <v>0</v>
      </c>
      <c r="N614" s="133">
        <v>0.15625</v>
      </c>
      <c r="O614" s="133">
        <v>6.047460000000001E-2</v>
      </c>
      <c r="P614" s="133">
        <v>1.4352E-3</v>
      </c>
      <c r="Q614" s="134">
        <v>1</v>
      </c>
      <c r="R614" s="134">
        <v>3</v>
      </c>
      <c r="S614" s="122">
        <f t="shared" si="18"/>
        <v>90.909090909090907</v>
      </c>
      <c r="T614" s="122">
        <f t="shared" si="19"/>
        <v>9.0909090909090917</v>
      </c>
    </row>
    <row r="615" spans="1:20" x14ac:dyDescent="0.25">
      <c r="A615" s="3">
        <v>2017</v>
      </c>
      <c r="B615" s="41" t="s">
        <v>446</v>
      </c>
      <c r="C615" s="21">
        <v>3539608</v>
      </c>
      <c r="D615" s="4">
        <v>19</v>
      </c>
      <c r="E615" s="6">
        <v>19</v>
      </c>
      <c r="F615" s="39">
        <v>353960819</v>
      </c>
      <c r="G615" s="6">
        <v>7</v>
      </c>
      <c r="H615" s="6">
        <v>39</v>
      </c>
      <c r="I615" s="3">
        <v>0.345663</v>
      </c>
      <c r="J615" s="3">
        <v>0.3179862</v>
      </c>
      <c r="K615" s="3">
        <v>2.7676800000000005E-2</v>
      </c>
      <c r="L615" s="133">
        <v>0</v>
      </c>
      <c r="M615" s="133">
        <v>1.3958400000000001E-2</v>
      </c>
      <c r="N615" s="133">
        <v>0.14688660000000001</v>
      </c>
      <c r="O615" s="133">
        <v>0.15346060000000003</v>
      </c>
      <c r="P615" s="133">
        <v>3.1357400000000001E-2</v>
      </c>
      <c r="Q615" s="134">
        <v>2</v>
      </c>
      <c r="R615" s="134">
        <v>6</v>
      </c>
      <c r="S615" s="122">
        <f t="shared" si="18"/>
        <v>15.217391304347828</v>
      </c>
      <c r="T615" s="122">
        <f t="shared" si="19"/>
        <v>84.782608695652172</v>
      </c>
    </row>
    <row r="616" spans="1:20" x14ac:dyDescent="0.25">
      <c r="A616" s="3">
        <v>2017</v>
      </c>
      <c r="B616" s="41" t="s">
        <v>447</v>
      </c>
      <c r="C616" s="21">
        <v>3539707</v>
      </c>
      <c r="D616" s="4">
        <v>17</v>
      </c>
      <c r="E616" s="6">
        <v>17</v>
      </c>
      <c r="F616" s="39">
        <v>353970717</v>
      </c>
      <c r="G616" s="6">
        <v>9</v>
      </c>
      <c r="H616" s="6">
        <v>6</v>
      </c>
      <c r="I616" s="3">
        <v>0.19048800000000002</v>
      </c>
      <c r="J616" s="3">
        <v>0.18082720000000002</v>
      </c>
      <c r="K616" s="3">
        <v>9.6608000000000024E-3</v>
      </c>
      <c r="L616" s="133">
        <v>0</v>
      </c>
      <c r="M616" s="133">
        <v>8.3657000000000002E-3</v>
      </c>
      <c r="N616" s="133">
        <v>2.2222200000000001E-2</v>
      </c>
      <c r="O616" s="133">
        <v>0.15860500000000002</v>
      </c>
      <c r="P616" s="133">
        <v>1.2951E-3</v>
      </c>
      <c r="Q616" s="134">
        <v>4</v>
      </c>
      <c r="R616" s="134">
        <v>1</v>
      </c>
      <c r="S616" s="122">
        <f t="shared" si="18"/>
        <v>60</v>
      </c>
      <c r="T616" s="122">
        <f t="shared" si="19"/>
        <v>40</v>
      </c>
    </row>
    <row r="617" spans="1:20" x14ac:dyDescent="0.25">
      <c r="A617" s="3">
        <v>2017</v>
      </c>
      <c r="B617" s="41" t="s">
        <v>448</v>
      </c>
      <c r="C617" s="21">
        <v>3539806</v>
      </c>
      <c r="D617" s="4">
        <v>6</v>
      </c>
      <c r="E617" s="6">
        <v>6</v>
      </c>
      <c r="F617" s="39">
        <v>35398066</v>
      </c>
      <c r="G617" s="6">
        <v>3</v>
      </c>
      <c r="H617" s="6">
        <v>8</v>
      </c>
      <c r="I617" s="3">
        <v>0.10209140000000001</v>
      </c>
      <c r="J617" s="3">
        <v>1.50566E-2</v>
      </c>
      <c r="K617" s="3">
        <v>8.7034800000000009E-2</v>
      </c>
      <c r="L617" s="133">
        <v>0</v>
      </c>
      <c r="M617" s="133">
        <v>0</v>
      </c>
      <c r="N617" s="133">
        <v>8.6515100000000011E-2</v>
      </c>
      <c r="O617" s="133">
        <v>2.8900000000000001E-5</v>
      </c>
      <c r="P617" s="133">
        <v>1.5547399999999999E-2</v>
      </c>
      <c r="Q617" s="134">
        <v>1</v>
      </c>
      <c r="R617" s="134">
        <v>27</v>
      </c>
      <c r="S617" s="122">
        <f t="shared" si="18"/>
        <v>27.27272727272727</v>
      </c>
      <c r="T617" s="122">
        <f t="shared" si="19"/>
        <v>72.727272727272734</v>
      </c>
    </row>
    <row r="618" spans="1:20" x14ac:dyDescent="0.25">
      <c r="A618" s="3">
        <v>2017</v>
      </c>
      <c r="B618" s="41" t="s">
        <v>449</v>
      </c>
      <c r="C618" s="21">
        <v>3539905</v>
      </c>
      <c r="D618" s="4">
        <v>19</v>
      </c>
      <c r="E618" s="6">
        <v>19</v>
      </c>
      <c r="F618" s="39">
        <v>353990519</v>
      </c>
      <c r="G618" s="6">
        <v>0</v>
      </c>
      <c r="H618" s="6">
        <v>23</v>
      </c>
      <c r="I618" s="3">
        <v>1.6905399999999994E-2</v>
      </c>
      <c r="J618" s="3">
        <v>0</v>
      </c>
      <c r="K618" s="3">
        <v>1.6905399999999994E-2</v>
      </c>
      <c r="L618" s="133">
        <v>0</v>
      </c>
      <c r="M618" s="133">
        <v>9.1295999999999999E-3</v>
      </c>
      <c r="N618" s="133">
        <v>7.5231999999999999E-3</v>
      </c>
      <c r="O618" s="133">
        <v>0</v>
      </c>
      <c r="P618" s="133">
        <v>2.5260000000000007E-4</v>
      </c>
      <c r="Q618" s="134">
        <v>0</v>
      </c>
      <c r="R618" s="134">
        <v>2</v>
      </c>
      <c r="S618" s="122">
        <f t="shared" si="18"/>
        <v>0</v>
      </c>
      <c r="T618" s="122">
        <f t="shared" si="19"/>
        <v>100</v>
      </c>
    </row>
    <row r="619" spans="1:20" x14ac:dyDescent="0.25">
      <c r="A619" s="3">
        <v>2017</v>
      </c>
      <c r="B619" s="41" t="s">
        <v>449</v>
      </c>
      <c r="C619" s="21">
        <v>3539905</v>
      </c>
      <c r="D619" s="4">
        <v>19</v>
      </c>
      <c r="E619" s="6">
        <v>18</v>
      </c>
      <c r="F619" s="39">
        <v>353990518</v>
      </c>
      <c r="G619" s="6">
        <v>2</v>
      </c>
      <c r="H619" s="6">
        <v>4</v>
      </c>
      <c r="I619" s="3">
        <v>4.3411999999999999E-3</v>
      </c>
      <c r="J619" s="3">
        <v>4.1444000000000003E-3</v>
      </c>
      <c r="K619" s="3">
        <v>1.9680000000000001E-4</v>
      </c>
      <c r="L619" s="133">
        <v>0</v>
      </c>
      <c r="M619" s="133">
        <v>0</v>
      </c>
      <c r="N619" s="133">
        <v>1.042E-4</v>
      </c>
      <c r="O619" s="133">
        <v>4.1444000000000003E-3</v>
      </c>
      <c r="P619" s="133">
        <v>9.2600000000000001E-5</v>
      </c>
      <c r="Q619" s="134">
        <v>1</v>
      </c>
      <c r="R619" s="134">
        <v>0</v>
      </c>
      <c r="S619" s="122">
        <f t="shared" si="18"/>
        <v>33.333333333333329</v>
      </c>
      <c r="T619" s="122">
        <f t="shared" si="19"/>
        <v>66.666666666666657</v>
      </c>
    </row>
    <row r="620" spans="1:20" x14ac:dyDescent="0.25">
      <c r="A620" s="3">
        <v>2017</v>
      </c>
      <c r="B620" s="41" t="s">
        <v>450</v>
      </c>
      <c r="C620" s="21">
        <v>3540002</v>
      </c>
      <c r="D620" s="4">
        <v>20</v>
      </c>
      <c r="E620" s="6">
        <v>20</v>
      </c>
      <c r="F620" s="39">
        <v>354000220</v>
      </c>
      <c r="G620" s="6">
        <v>0</v>
      </c>
      <c r="H620" s="6">
        <v>6</v>
      </c>
      <c r="I620" s="3">
        <v>7.3669000000000009E-3</v>
      </c>
      <c r="J620" s="3">
        <v>0</v>
      </c>
      <c r="K620" s="3">
        <v>7.3669000000000009E-3</v>
      </c>
      <c r="L620" s="133">
        <v>0</v>
      </c>
      <c r="M620" s="133">
        <v>5.4630000000000008E-3</v>
      </c>
      <c r="N620" s="133">
        <v>3.704E-4</v>
      </c>
      <c r="O620" s="133">
        <v>0</v>
      </c>
      <c r="P620" s="133">
        <v>1.5334999999999999E-3</v>
      </c>
      <c r="Q620" s="134">
        <v>3</v>
      </c>
      <c r="R620" s="134">
        <v>8</v>
      </c>
      <c r="S620" s="122">
        <f t="shared" si="18"/>
        <v>0</v>
      </c>
      <c r="T620" s="122">
        <f t="shared" si="19"/>
        <v>100</v>
      </c>
    </row>
    <row r="621" spans="1:20" x14ac:dyDescent="0.25">
      <c r="A621" s="3">
        <v>2017</v>
      </c>
      <c r="B621" s="41" t="s">
        <v>450</v>
      </c>
      <c r="C621" s="21">
        <v>3540002</v>
      </c>
      <c r="D621" s="4">
        <v>20</v>
      </c>
      <c r="E621" s="6">
        <v>21</v>
      </c>
      <c r="F621" s="39">
        <v>354000221</v>
      </c>
      <c r="G621" s="6">
        <v>0</v>
      </c>
      <c r="H621" s="6">
        <v>6</v>
      </c>
      <c r="I621" s="3">
        <v>6.5145000000000003E-3</v>
      </c>
      <c r="J621" s="3">
        <v>0</v>
      </c>
      <c r="K621" s="3">
        <v>6.5145000000000003E-3</v>
      </c>
      <c r="L621" s="133">
        <v>0</v>
      </c>
      <c r="M621" s="133">
        <v>0</v>
      </c>
      <c r="N621" s="133">
        <v>5.7784000000000004E-3</v>
      </c>
      <c r="O621" s="133">
        <v>1.111E-4</v>
      </c>
      <c r="P621" s="133">
        <v>6.2500000000000001E-4</v>
      </c>
      <c r="Q621" s="134">
        <v>0</v>
      </c>
      <c r="R621" s="134">
        <v>0</v>
      </c>
      <c r="S621" s="122">
        <f t="shared" si="18"/>
        <v>0</v>
      </c>
      <c r="T621" s="122">
        <f t="shared" si="19"/>
        <v>100</v>
      </c>
    </row>
    <row r="622" spans="1:20" x14ac:dyDescent="0.25">
      <c r="A622" s="3">
        <v>2017</v>
      </c>
      <c r="B622" s="41" t="s">
        <v>451</v>
      </c>
      <c r="C622" s="21">
        <v>3540101</v>
      </c>
      <c r="D622" s="4">
        <v>16</v>
      </c>
      <c r="E622" s="6">
        <v>16</v>
      </c>
      <c r="F622" s="39">
        <v>354010116</v>
      </c>
      <c r="G622" s="6">
        <v>4</v>
      </c>
      <c r="H622" s="6">
        <v>8</v>
      </c>
      <c r="I622" s="3">
        <v>3.39666E-2</v>
      </c>
      <c r="J622" s="3">
        <v>2.1533199999999999E-2</v>
      </c>
      <c r="K622" s="3">
        <v>1.2433400000000002E-2</v>
      </c>
      <c r="L622" s="133">
        <v>0</v>
      </c>
      <c r="M622" s="133">
        <v>9.7222000000000003E-3</v>
      </c>
      <c r="N622" s="133">
        <v>2.5201999999999998E-3</v>
      </c>
      <c r="O622" s="133">
        <v>1.0030799999999999E-2</v>
      </c>
      <c r="P622" s="133">
        <v>1.16934E-2</v>
      </c>
      <c r="Q622" s="134">
        <v>2</v>
      </c>
      <c r="R622" s="134">
        <v>2</v>
      </c>
      <c r="S622" s="122">
        <f t="shared" si="18"/>
        <v>33.333333333333329</v>
      </c>
      <c r="T622" s="122">
        <f t="shared" si="19"/>
        <v>66.666666666666657</v>
      </c>
    </row>
    <row r="623" spans="1:20" x14ac:dyDescent="0.25">
      <c r="A623" s="3">
        <v>2017</v>
      </c>
      <c r="B623" s="41" t="s">
        <v>452</v>
      </c>
      <c r="C623" s="21">
        <v>3540200</v>
      </c>
      <c r="D623" s="4">
        <v>9</v>
      </c>
      <c r="E623" s="6">
        <v>9</v>
      </c>
      <c r="F623" s="39">
        <v>35402009</v>
      </c>
      <c r="G623" s="6">
        <v>5</v>
      </c>
      <c r="H623" s="6">
        <v>5</v>
      </c>
      <c r="I623" s="3">
        <v>6.49869E-2</v>
      </c>
      <c r="J623" s="3">
        <v>5.84707E-2</v>
      </c>
      <c r="K623" s="3">
        <v>6.5162000000000006E-3</v>
      </c>
      <c r="L623" s="133">
        <v>0.13395801623541348</v>
      </c>
      <c r="M623" s="133">
        <v>4.7222300000000002E-2</v>
      </c>
      <c r="N623" s="133">
        <v>1.0555500000000001E-2</v>
      </c>
      <c r="O623" s="133">
        <v>3.7040000000000003E-3</v>
      </c>
      <c r="P623" s="133">
        <v>3.5050999999999997E-3</v>
      </c>
      <c r="Q623" s="134">
        <v>0</v>
      </c>
      <c r="R623" s="134">
        <v>5</v>
      </c>
      <c r="S623" s="122">
        <f t="shared" si="18"/>
        <v>50</v>
      </c>
      <c r="T623" s="122">
        <f t="shared" si="19"/>
        <v>50</v>
      </c>
    </row>
    <row r="624" spans="1:20" x14ac:dyDescent="0.25">
      <c r="A624" s="3">
        <v>2017</v>
      </c>
      <c r="B624" s="41" t="s">
        <v>452</v>
      </c>
      <c r="C624" s="21">
        <v>3540200</v>
      </c>
      <c r="D624" s="4">
        <v>9</v>
      </c>
      <c r="E624" s="6">
        <v>4</v>
      </c>
      <c r="F624" s="39">
        <v>35402004</v>
      </c>
      <c r="G624" s="6">
        <v>2</v>
      </c>
      <c r="H624" s="6">
        <v>3</v>
      </c>
      <c r="I624" s="3">
        <v>0.58912039999999999</v>
      </c>
      <c r="J624" s="3">
        <v>0.48888890000000002</v>
      </c>
      <c r="K624" s="3">
        <v>0.1002315</v>
      </c>
      <c r="L624" s="133">
        <v>0.21917808219178081</v>
      </c>
      <c r="M624" s="133">
        <v>0</v>
      </c>
      <c r="N624" s="133">
        <v>0.5891204000000001</v>
      </c>
      <c r="O624" s="133">
        <v>0</v>
      </c>
      <c r="P624" s="133">
        <v>0</v>
      </c>
      <c r="Q624" s="134">
        <v>1</v>
      </c>
      <c r="R624" s="134">
        <v>4</v>
      </c>
      <c r="S624" s="122">
        <f t="shared" si="18"/>
        <v>40</v>
      </c>
      <c r="T624" s="122">
        <f t="shared" si="19"/>
        <v>60</v>
      </c>
    </row>
    <row r="625" spans="1:20" x14ac:dyDescent="0.25">
      <c r="A625" s="3">
        <v>2017</v>
      </c>
      <c r="B625" s="41" t="s">
        <v>453</v>
      </c>
      <c r="C625" s="21">
        <v>3540259</v>
      </c>
      <c r="D625" s="4">
        <v>18</v>
      </c>
      <c r="E625" s="6">
        <v>18</v>
      </c>
      <c r="F625" s="39">
        <v>354025918</v>
      </c>
      <c r="G625" s="6">
        <v>20</v>
      </c>
      <c r="H625" s="6">
        <v>6</v>
      </c>
      <c r="I625" s="3">
        <v>0.29637439999999993</v>
      </c>
      <c r="J625" s="3">
        <v>0.28902719999999993</v>
      </c>
      <c r="K625" s="3">
        <v>7.3471999999999999E-3</v>
      </c>
      <c r="L625" s="133">
        <v>0</v>
      </c>
      <c r="M625" s="133">
        <v>6.7128999999999999E-3</v>
      </c>
      <c r="N625" s="133">
        <v>0</v>
      </c>
      <c r="O625" s="133">
        <v>0.28868929999999993</v>
      </c>
      <c r="P625" s="133">
        <v>9.7219999999999989E-4</v>
      </c>
      <c r="Q625" s="134">
        <v>5</v>
      </c>
      <c r="R625" s="134">
        <v>1</v>
      </c>
      <c r="S625" s="122">
        <f t="shared" si="18"/>
        <v>76.923076923076934</v>
      </c>
      <c r="T625" s="122">
        <f t="shared" si="19"/>
        <v>23.076923076923077</v>
      </c>
    </row>
    <row r="626" spans="1:20" x14ac:dyDescent="0.25">
      <c r="A626" s="3">
        <v>2017</v>
      </c>
      <c r="B626" s="41" t="s">
        <v>454</v>
      </c>
      <c r="C626" s="21">
        <v>3540309</v>
      </c>
      <c r="D626" s="4">
        <v>15</v>
      </c>
      <c r="E626" s="6">
        <v>15</v>
      </c>
      <c r="F626" s="39">
        <v>354030915</v>
      </c>
      <c r="G626" s="6">
        <v>4</v>
      </c>
      <c r="H626" s="6">
        <v>8</v>
      </c>
      <c r="I626" s="3">
        <v>0.15046929999999997</v>
      </c>
      <c r="J626" s="3">
        <v>4.7410400000000005E-2</v>
      </c>
      <c r="K626" s="3">
        <v>0.10305889999999998</v>
      </c>
      <c r="L626" s="133">
        <v>0.19770421106037545</v>
      </c>
      <c r="M626" s="133">
        <v>8.8170999999999996E-3</v>
      </c>
      <c r="N626" s="133">
        <v>9.3055499999999985E-2</v>
      </c>
      <c r="O626" s="133">
        <v>4.8521500000000002E-2</v>
      </c>
      <c r="P626" s="133">
        <v>7.5199999999999998E-5</v>
      </c>
      <c r="Q626" s="134">
        <v>3</v>
      </c>
      <c r="R626" s="134">
        <v>3</v>
      </c>
      <c r="S626" s="122">
        <f t="shared" si="18"/>
        <v>33.333333333333329</v>
      </c>
      <c r="T626" s="122">
        <f t="shared" si="19"/>
        <v>66.666666666666657</v>
      </c>
    </row>
    <row r="627" spans="1:20" x14ac:dyDescent="0.25">
      <c r="A627" s="3">
        <v>2017</v>
      </c>
      <c r="B627" s="41" t="s">
        <v>455</v>
      </c>
      <c r="C627" s="21">
        <v>3540408</v>
      </c>
      <c r="D627" s="4">
        <v>15</v>
      </c>
      <c r="E627" s="6">
        <v>15</v>
      </c>
      <c r="F627" s="39">
        <v>354040815</v>
      </c>
      <c r="G627" s="6">
        <v>5</v>
      </c>
      <c r="H627" s="6">
        <v>9</v>
      </c>
      <c r="I627" s="3">
        <v>5.0979599999999993E-2</v>
      </c>
      <c r="J627" s="3">
        <v>4.4675099999999995E-2</v>
      </c>
      <c r="K627" s="3">
        <v>6.3045000000000002E-3</v>
      </c>
      <c r="L627" s="133">
        <v>3.8245021562658549E-2</v>
      </c>
      <c r="M627" s="133">
        <v>0</v>
      </c>
      <c r="N627" s="133">
        <v>0</v>
      </c>
      <c r="O627" s="133">
        <v>5.0747599999999997E-2</v>
      </c>
      <c r="P627" s="133">
        <v>2.32E-4</v>
      </c>
      <c r="Q627" s="134">
        <v>2</v>
      </c>
      <c r="R627" s="134">
        <v>0</v>
      </c>
      <c r="S627" s="122">
        <f t="shared" si="18"/>
        <v>35.714285714285715</v>
      </c>
      <c r="T627" s="122">
        <f t="shared" si="19"/>
        <v>64.285714285714292</v>
      </c>
    </row>
    <row r="628" spans="1:20" x14ac:dyDescent="0.25">
      <c r="A628" s="3">
        <v>2017</v>
      </c>
      <c r="B628" s="41" t="s">
        <v>456</v>
      </c>
      <c r="C628" s="21">
        <v>3540507</v>
      </c>
      <c r="D628" s="4">
        <v>10</v>
      </c>
      <c r="E628" s="6">
        <v>10</v>
      </c>
      <c r="F628" s="39">
        <v>354050710</v>
      </c>
      <c r="G628" s="6">
        <v>1</v>
      </c>
      <c r="H628" s="6">
        <v>5</v>
      </c>
      <c r="I628" s="3">
        <v>4.6978100000000002E-2</v>
      </c>
      <c r="J628" s="3">
        <v>3.1758300000000003E-2</v>
      </c>
      <c r="K628" s="3">
        <v>1.52198E-2</v>
      </c>
      <c r="L628" s="133">
        <v>0</v>
      </c>
      <c r="M628" s="133">
        <v>3.8702700000000007E-2</v>
      </c>
      <c r="N628" s="133">
        <v>0</v>
      </c>
      <c r="O628" s="133">
        <v>0</v>
      </c>
      <c r="P628" s="133">
        <v>8.2754000000000005E-3</v>
      </c>
      <c r="Q628" s="134">
        <v>3</v>
      </c>
      <c r="R628" s="134">
        <v>9</v>
      </c>
      <c r="S628" s="122">
        <f t="shared" si="18"/>
        <v>16.666666666666664</v>
      </c>
      <c r="T628" s="122">
        <f t="shared" si="19"/>
        <v>83.333333333333343</v>
      </c>
    </row>
    <row r="629" spans="1:20" x14ac:dyDescent="0.25">
      <c r="A629" s="3">
        <v>2017</v>
      </c>
      <c r="B629" s="41" t="s">
        <v>457</v>
      </c>
      <c r="C629" s="21">
        <v>3540606</v>
      </c>
      <c r="D629" s="4">
        <v>10</v>
      </c>
      <c r="E629" s="6">
        <v>10</v>
      </c>
      <c r="F629" s="39">
        <v>354060610</v>
      </c>
      <c r="G629" s="6">
        <v>25</v>
      </c>
      <c r="H629" s="6">
        <v>125</v>
      </c>
      <c r="I629" s="3">
        <v>1.9786252000000002</v>
      </c>
      <c r="J629" s="3">
        <v>1.7591926000000002</v>
      </c>
      <c r="K629" s="3">
        <v>0.21943259999999987</v>
      </c>
      <c r="L629" s="133">
        <v>0</v>
      </c>
      <c r="M629" s="133">
        <v>0.20188880000000001</v>
      </c>
      <c r="N629" s="133">
        <v>0.10098559999999998</v>
      </c>
      <c r="O629" s="133">
        <v>0.49913199999999996</v>
      </c>
      <c r="P629" s="133">
        <v>1.1766188</v>
      </c>
      <c r="Q629" s="134">
        <v>74</v>
      </c>
      <c r="R629" s="134">
        <v>65</v>
      </c>
      <c r="S629" s="122">
        <f t="shared" si="18"/>
        <v>16.666666666666664</v>
      </c>
      <c r="T629" s="122">
        <f t="shared" si="19"/>
        <v>83.333333333333343</v>
      </c>
    </row>
    <row r="630" spans="1:20" x14ac:dyDescent="0.25">
      <c r="A630" s="3">
        <v>2017</v>
      </c>
      <c r="B630" s="41" t="s">
        <v>458</v>
      </c>
      <c r="C630" s="21">
        <v>3540705</v>
      </c>
      <c r="D630" s="4">
        <v>9</v>
      </c>
      <c r="E630" s="6">
        <v>9</v>
      </c>
      <c r="F630" s="39">
        <v>35407059</v>
      </c>
      <c r="G630" s="6">
        <v>39</v>
      </c>
      <c r="H630" s="6">
        <v>31</v>
      </c>
      <c r="I630" s="3">
        <v>0.51700729999999995</v>
      </c>
      <c r="J630" s="3">
        <v>0.38703339999999997</v>
      </c>
      <c r="K630" s="3">
        <v>0.1299739</v>
      </c>
      <c r="L630" s="133">
        <v>0.39828884449518009</v>
      </c>
      <c r="M630" s="133">
        <v>0.1111111</v>
      </c>
      <c r="N630" s="133">
        <v>6.8522499999999986E-2</v>
      </c>
      <c r="O630" s="133">
        <v>0.33452299999999996</v>
      </c>
      <c r="P630" s="133">
        <v>2.8506999999999998E-3</v>
      </c>
      <c r="Q630" s="134">
        <v>25</v>
      </c>
      <c r="R630" s="134">
        <v>20</v>
      </c>
      <c r="S630" s="122">
        <f t="shared" si="18"/>
        <v>55.714285714285715</v>
      </c>
      <c r="T630" s="122">
        <f t="shared" si="19"/>
        <v>44.285714285714285</v>
      </c>
    </row>
    <row r="631" spans="1:20" x14ac:dyDescent="0.25">
      <c r="A631" s="3">
        <v>2017</v>
      </c>
      <c r="B631" s="41" t="s">
        <v>459</v>
      </c>
      <c r="C631" s="21">
        <v>3540754</v>
      </c>
      <c r="D631" s="4">
        <v>2</v>
      </c>
      <c r="E631" s="6">
        <v>2</v>
      </c>
      <c r="F631" s="39">
        <v>35407542</v>
      </c>
      <c r="G631" s="6">
        <v>1</v>
      </c>
      <c r="H631" s="6">
        <v>11</v>
      </c>
      <c r="I631" s="3">
        <v>0.10697680000000001</v>
      </c>
      <c r="J631" s="3">
        <v>5.5555599999999997E-2</v>
      </c>
      <c r="K631" s="3">
        <v>5.1421200000000007E-2</v>
      </c>
      <c r="L631" s="133">
        <v>2.3601598173515981E-2</v>
      </c>
      <c r="M631" s="133">
        <v>2.9259199999999999E-2</v>
      </c>
      <c r="N631" s="133">
        <v>1.85185E-2</v>
      </c>
      <c r="O631" s="133">
        <v>5.5555599999999997E-2</v>
      </c>
      <c r="P631" s="133">
        <v>3.6434999999999992E-3</v>
      </c>
      <c r="Q631" s="134">
        <v>1</v>
      </c>
      <c r="R631" s="134">
        <v>1</v>
      </c>
      <c r="S631" s="122">
        <f t="shared" si="18"/>
        <v>8.3333333333333321</v>
      </c>
      <c r="T631" s="122">
        <f t="shared" si="19"/>
        <v>91.666666666666657</v>
      </c>
    </row>
    <row r="632" spans="1:20" x14ac:dyDescent="0.25">
      <c r="A632" s="3">
        <v>2017</v>
      </c>
      <c r="B632" s="41" t="s">
        <v>460</v>
      </c>
      <c r="C632" s="21">
        <v>3540804</v>
      </c>
      <c r="D632" s="4">
        <v>16</v>
      </c>
      <c r="E632" s="6">
        <v>16</v>
      </c>
      <c r="F632" s="39">
        <v>354080416</v>
      </c>
      <c r="G632" s="6">
        <v>11</v>
      </c>
      <c r="H632" s="6">
        <v>84</v>
      </c>
      <c r="I632" s="3">
        <v>0.26574979999999992</v>
      </c>
      <c r="J632" s="3">
        <v>0.1117142</v>
      </c>
      <c r="K632" s="3">
        <v>0.15403559999999994</v>
      </c>
      <c r="L632" s="133">
        <v>0</v>
      </c>
      <c r="M632" s="133">
        <v>0.10861799999999999</v>
      </c>
      <c r="N632" s="133">
        <v>9.9902999999999971E-3</v>
      </c>
      <c r="O632" s="133">
        <v>0.13373450000000001</v>
      </c>
      <c r="P632" s="133">
        <v>1.3407000000000009E-2</v>
      </c>
      <c r="Q632" s="134">
        <v>3</v>
      </c>
      <c r="R632" s="134">
        <v>11</v>
      </c>
      <c r="S632" s="122">
        <f t="shared" si="18"/>
        <v>11.578947368421053</v>
      </c>
      <c r="T632" s="122">
        <f t="shared" si="19"/>
        <v>88.421052631578945</v>
      </c>
    </row>
    <row r="633" spans="1:20" x14ac:dyDescent="0.25">
      <c r="A633" s="3">
        <v>2017</v>
      </c>
      <c r="B633" s="41" t="s">
        <v>461</v>
      </c>
      <c r="C633" s="21">
        <v>3540853</v>
      </c>
      <c r="D633" s="4">
        <v>21</v>
      </c>
      <c r="E633" s="6">
        <v>21</v>
      </c>
      <c r="F633" s="39">
        <v>354085321</v>
      </c>
      <c r="G633" s="6">
        <v>0</v>
      </c>
      <c r="H633" s="6">
        <v>4</v>
      </c>
      <c r="I633" s="3">
        <v>9.3809999999999998E-4</v>
      </c>
      <c r="J633" s="3">
        <v>0</v>
      </c>
      <c r="K633" s="3">
        <v>9.3809999999999998E-4</v>
      </c>
      <c r="L633" s="133">
        <v>0</v>
      </c>
      <c r="M633" s="133">
        <v>4.6300000000000001E-5</v>
      </c>
      <c r="N633" s="133">
        <v>0</v>
      </c>
      <c r="O633" s="133">
        <v>8.6629999999999997E-4</v>
      </c>
      <c r="P633" s="133">
        <v>2.55E-5</v>
      </c>
      <c r="Q633" s="134">
        <v>0</v>
      </c>
      <c r="R633" s="134">
        <v>1</v>
      </c>
      <c r="S633" s="122">
        <f t="shared" si="18"/>
        <v>0</v>
      </c>
      <c r="T633" s="122">
        <f t="shared" si="19"/>
        <v>100</v>
      </c>
    </row>
    <row r="634" spans="1:20" x14ac:dyDescent="0.25">
      <c r="A634" s="3">
        <v>2017</v>
      </c>
      <c r="B634" s="41" t="s">
        <v>462</v>
      </c>
      <c r="C634" s="21">
        <v>3540903</v>
      </c>
      <c r="D634" s="4">
        <v>9</v>
      </c>
      <c r="E634" s="6">
        <v>9</v>
      </c>
      <c r="F634" s="39">
        <v>35409039</v>
      </c>
      <c r="G634" s="6">
        <v>6</v>
      </c>
      <c r="H634" s="6">
        <v>19</v>
      </c>
      <c r="I634" s="3">
        <v>0.42631419999999987</v>
      </c>
      <c r="J634" s="3">
        <v>1.6208799999999999E-2</v>
      </c>
      <c r="K634" s="3">
        <v>0.41010539999999984</v>
      </c>
      <c r="L634" s="133">
        <v>0</v>
      </c>
      <c r="M634" s="133">
        <v>0.26645669999999994</v>
      </c>
      <c r="N634" s="133">
        <v>0.1542297</v>
      </c>
      <c r="O634" s="133">
        <v>5.3240000000000006E-3</v>
      </c>
      <c r="P634" s="133">
        <v>3.0380000000000001E-4</v>
      </c>
      <c r="Q634" s="134">
        <v>4</v>
      </c>
      <c r="R634" s="134">
        <v>4</v>
      </c>
      <c r="S634" s="122">
        <f t="shared" si="18"/>
        <v>24</v>
      </c>
      <c r="T634" s="122">
        <f t="shared" si="19"/>
        <v>76</v>
      </c>
    </row>
    <row r="635" spans="1:20" x14ac:dyDescent="0.25">
      <c r="A635" s="3">
        <v>2017</v>
      </c>
      <c r="B635" s="41" t="s">
        <v>463</v>
      </c>
      <c r="C635" s="21">
        <v>3541000</v>
      </c>
      <c r="D635" s="4">
        <v>7</v>
      </c>
      <c r="E635" s="6">
        <v>7</v>
      </c>
      <c r="F635" s="39">
        <v>35410007</v>
      </c>
      <c r="G635" s="6">
        <v>5</v>
      </c>
      <c r="H635" s="6">
        <v>4</v>
      </c>
      <c r="I635" s="3">
        <v>1.1497416</v>
      </c>
      <c r="J635" s="3">
        <v>1.1483056</v>
      </c>
      <c r="K635" s="3">
        <v>1.4360000000000002E-3</v>
      </c>
      <c r="L635" s="133">
        <v>0</v>
      </c>
      <c r="M635" s="133">
        <v>1.1483056</v>
      </c>
      <c r="N635" s="133">
        <v>6.1190000000000007E-4</v>
      </c>
      <c r="O635" s="133">
        <v>0</v>
      </c>
      <c r="P635" s="133">
        <v>8.2410000000000003E-4</v>
      </c>
      <c r="Q635" s="134">
        <v>5</v>
      </c>
      <c r="R635" s="134">
        <v>16</v>
      </c>
      <c r="S635" s="122">
        <f t="shared" si="18"/>
        <v>55.555555555555557</v>
      </c>
      <c r="T635" s="122">
        <f t="shared" si="19"/>
        <v>44.444444444444443</v>
      </c>
    </row>
    <row r="636" spans="1:20" x14ac:dyDescent="0.25">
      <c r="A636" s="3">
        <v>2017</v>
      </c>
      <c r="B636" s="41" t="s">
        <v>464</v>
      </c>
      <c r="C636" s="21">
        <v>3541059</v>
      </c>
      <c r="D636" s="4">
        <v>17</v>
      </c>
      <c r="E636" s="6">
        <v>17</v>
      </c>
      <c r="F636" s="39">
        <v>354105917</v>
      </c>
      <c r="G636" s="6">
        <v>1</v>
      </c>
      <c r="H636" s="6">
        <v>6</v>
      </c>
      <c r="I636" s="3">
        <v>0.10394970000000001</v>
      </c>
      <c r="J636" s="3">
        <v>9.3009300000000003E-2</v>
      </c>
      <c r="K636" s="3">
        <v>1.0940400000000001E-2</v>
      </c>
      <c r="L636" s="133">
        <v>0</v>
      </c>
      <c r="M636" s="133">
        <v>1.0648100000000001E-2</v>
      </c>
      <c r="N636" s="133">
        <v>2.0550000000000001E-4</v>
      </c>
      <c r="O636" s="133">
        <v>9.3009300000000003E-2</v>
      </c>
      <c r="P636" s="133">
        <v>8.6799999999999996E-5</v>
      </c>
      <c r="Q636" s="134">
        <v>6</v>
      </c>
      <c r="R636" s="134">
        <v>5</v>
      </c>
      <c r="S636" s="122">
        <f t="shared" si="18"/>
        <v>14.285714285714285</v>
      </c>
      <c r="T636" s="122">
        <f t="shared" si="19"/>
        <v>85.714285714285708</v>
      </c>
    </row>
    <row r="637" spans="1:20" x14ac:dyDescent="0.25">
      <c r="A637" s="3">
        <v>2017</v>
      </c>
      <c r="B637" s="41" t="s">
        <v>465</v>
      </c>
      <c r="C637" s="21">
        <v>3541109</v>
      </c>
      <c r="D637" s="4">
        <v>16</v>
      </c>
      <c r="E637" s="6">
        <v>16</v>
      </c>
      <c r="F637" s="39">
        <v>354110916</v>
      </c>
      <c r="G637" s="6">
        <v>12</v>
      </c>
      <c r="H637" s="6">
        <v>9</v>
      </c>
      <c r="I637" s="3">
        <v>0.2021085</v>
      </c>
      <c r="J637" s="3">
        <v>0.1916669</v>
      </c>
      <c r="K637" s="3">
        <v>1.0441600000000001E-2</v>
      </c>
      <c r="L637" s="133">
        <v>0</v>
      </c>
      <c r="M637" s="133">
        <v>9.1806000000000006E-3</v>
      </c>
      <c r="N637" s="133">
        <v>0</v>
      </c>
      <c r="O637" s="133">
        <v>0.1922104</v>
      </c>
      <c r="P637" s="133">
        <v>7.1749999999999993E-4</v>
      </c>
      <c r="Q637" s="134">
        <v>0</v>
      </c>
      <c r="R637" s="134">
        <v>0</v>
      </c>
      <c r="S637" s="122">
        <f t="shared" si="18"/>
        <v>57.142857142857139</v>
      </c>
      <c r="T637" s="122">
        <f t="shared" si="19"/>
        <v>42.857142857142854</v>
      </c>
    </row>
    <row r="638" spans="1:20" x14ac:dyDescent="0.25">
      <c r="A638" s="3">
        <v>2017</v>
      </c>
      <c r="B638" s="41" t="s">
        <v>465</v>
      </c>
      <c r="C638" s="21">
        <v>3541109</v>
      </c>
      <c r="D638" s="4">
        <v>16</v>
      </c>
      <c r="E638" s="6">
        <v>20</v>
      </c>
      <c r="F638" s="39">
        <v>354110920</v>
      </c>
      <c r="G638" s="6">
        <v>0</v>
      </c>
      <c r="H638" s="6">
        <v>2</v>
      </c>
      <c r="I638" s="3">
        <v>2.7778E-3</v>
      </c>
      <c r="J638" s="3">
        <v>0</v>
      </c>
      <c r="K638" s="3">
        <v>2.7778E-3</v>
      </c>
      <c r="L638" s="133">
        <v>0</v>
      </c>
      <c r="M638" s="133">
        <v>0</v>
      </c>
      <c r="N638" s="133">
        <v>0</v>
      </c>
      <c r="O638" s="133">
        <v>0</v>
      </c>
      <c r="P638" s="133">
        <v>2.7778E-3</v>
      </c>
      <c r="Q638" s="134">
        <v>0</v>
      </c>
      <c r="R638" s="134">
        <v>0</v>
      </c>
      <c r="S638" s="122">
        <f t="shared" si="18"/>
        <v>0</v>
      </c>
      <c r="T638" s="122">
        <f t="shared" si="19"/>
        <v>100</v>
      </c>
    </row>
    <row r="639" spans="1:20" x14ac:dyDescent="0.25">
      <c r="A639" s="3">
        <v>2017</v>
      </c>
      <c r="B639" s="41" t="s">
        <v>466</v>
      </c>
      <c r="C639" s="21">
        <v>3541208</v>
      </c>
      <c r="D639" s="4">
        <v>22</v>
      </c>
      <c r="E639" s="6">
        <v>22</v>
      </c>
      <c r="F639" s="39">
        <v>354120822</v>
      </c>
      <c r="G639" s="6">
        <v>9</v>
      </c>
      <c r="H639" s="6">
        <v>33</v>
      </c>
      <c r="I639" s="3">
        <v>8.3576399999999995E-2</v>
      </c>
      <c r="J639" s="3">
        <v>3.5219899999999991E-2</v>
      </c>
      <c r="K639" s="3">
        <v>4.8356499999999997E-2</v>
      </c>
      <c r="L639" s="133">
        <v>0</v>
      </c>
      <c r="M639" s="133">
        <v>4.3013999999999997E-2</v>
      </c>
      <c r="N639" s="133">
        <v>9.7E-5</v>
      </c>
      <c r="O639" s="133">
        <v>3.6377399999999997E-2</v>
      </c>
      <c r="P639" s="133">
        <v>4.0879999999999996E-3</v>
      </c>
      <c r="Q639" s="134">
        <v>1</v>
      </c>
      <c r="R639" s="134">
        <v>21</v>
      </c>
      <c r="S639" s="122">
        <f t="shared" si="18"/>
        <v>21.428571428571427</v>
      </c>
      <c r="T639" s="122">
        <f t="shared" si="19"/>
        <v>78.571428571428569</v>
      </c>
    </row>
    <row r="640" spans="1:20" x14ac:dyDescent="0.25">
      <c r="A640" s="3">
        <v>2017</v>
      </c>
      <c r="B640" s="41" t="s">
        <v>466</v>
      </c>
      <c r="C640" s="21">
        <v>3541208</v>
      </c>
      <c r="D640" s="4">
        <v>22</v>
      </c>
      <c r="E640" s="6">
        <v>21</v>
      </c>
      <c r="F640" s="39">
        <v>354120821</v>
      </c>
      <c r="G640" s="6">
        <v>0</v>
      </c>
      <c r="H640" s="6">
        <v>2</v>
      </c>
      <c r="I640" s="3">
        <v>6.9200000000000002E-5</v>
      </c>
      <c r="J640" s="3">
        <v>0</v>
      </c>
      <c r="K640" s="3">
        <v>6.9200000000000002E-5</v>
      </c>
      <c r="L640" s="133">
        <v>0</v>
      </c>
      <c r="M640" s="133">
        <v>0</v>
      </c>
      <c r="N640" s="133">
        <v>0</v>
      </c>
      <c r="O640" s="133">
        <v>0</v>
      </c>
      <c r="P640" s="133">
        <v>6.9200000000000002E-5</v>
      </c>
      <c r="Q640" s="134">
        <v>0</v>
      </c>
      <c r="R640" s="134">
        <v>2</v>
      </c>
      <c r="S640" s="122">
        <f t="shared" si="18"/>
        <v>0</v>
      </c>
      <c r="T640" s="122">
        <f t="shared" si="19"/>
        <v>100</v>
      </c>
    </row>
    <row r="641" spans="1:20" x14ac:dyDescent="0.25">
      <c r="A641" s="3">
        <v>2017</v>
      </c>
      <c r="B641" s="41" t="s">
        <v>467</v>
      </c>
      <c r="C641" s="21">
        <v>3541307</v>
      </c>
      <c r="D641" s="4">
        <v>22</v>
      </c>
      <c r="E641" s="6">
        <v>22</v>
      </c>
      <c r="F641" s="39">
        <v>354130722</v>
      </c>
      <c r="G641" s="6">
        <v>2</v>
      </c>
      <c r="H641" s="6">
        <v>36</v>
      </c>
      <c r="I641" s="3">
        <v>0.27464290000000002</v>
      </c>
      <c r="J641" s="3">
        <v>0.14922160000000001</v>
      </c>
      <c r="K641" s="3">
        <v>0.12542130000000001</v>
      </c>
      <c r="L641" s="133">
        <v>0.18630961440892949</v>
      </c>
      <c r="M641" s="133">
        <v>6.6111E-3</v>
      </c>
      <c r="N641" s="133">
        <v>0.11010379999999999</v>
      </c>
      <c r="O641" s="133">
        <v>0.156695</v>
      </c>
      <c r="P641" s="133">
        <v>1.2330000000000004E-3</v>
      </c>
      <c r="Q641" s="134">
        <v>0</v>
      </c>
      <c r="R641" s="134">
        <v>0</v>
      </c>
      <c r="S641" s="122">
        <f t="shared" si="18"/>
        <v>5.2631578947368416</v>
      </c>
      <c r="T641" s="122">
        <f t="shared" si="19"/>
        <v>94.73684210526315</v>
      </c>
    </row>
    <row r="642" spans="1:20" x14ac:dyDescent="0.25">
      <c r="A642" s="3">
        <v>2017</v>
      </c>
      <c r="B642" s="41" t="s">
        <v>467</v>
      </c>
      <c r="C642" s="21">
        <v>3541307</v>
      </c>
      <c r="D642" s="4">
        <v>22</v>
      </c>
      <c r="E642" s="6">
        <v>21</v>
      </c>
      <c r="F642" s="39">
        <v>354130721</v>
      </c>
      <c r="G642" s="6">
        <v>0</v>
      </c>
      <c r="H642" s="6">
        <v>2</v>
      </c>
      <c r="I642" s="3">
        <v>3.6782E-3</v>
      </c>
      <c r="J642" s="3">
        <v>0</v>
      </c>
      <c r="K642" s="3">
        <v>3.6782E-3</v>
      </c>
      <c r="L642" s="133">
        <v>0</v>
      </c>
      <c r="M642" s="133">
        <v>3.6782E-3</v>
      </c>
      <c r="N642" s="133">
        <v>0</v>
      </c>
      <c r="O642" s="133">
        <v>0</v>
      </c>
      <c r="P642" s="133">
        <v>0</v>
      </c>
      <c r="Q642" s="134">
        <v>0</v>
      </c>
      <c r="R642" s="134">
        <v>0</v>
      </c>
      <c r="S642" s="122">
        <f t="shared" si="18"/>
        <v>0</v>
      </c>
      <c r="T642" s="122">
        <f t="shared" si="19"/>
        <v>100</v>
      </c>
    </row>
    <row r="643" spans="1:20" x14ac:dyDescent="0.25">
      <c r="A643" s="3">
        <v>2017</v>
      </c>
      <c r="B643" s="41" t="s">
        <v>468</v>
      </c>
      <c r="C643" s="21">
        <v>3541406</v>
      </c>
      <c r="D643" s="4">
        <v>22</v>
      </c>
      <c r="E643" s="6">
        <v>22</v>
      </c>
      <c r="F643" s="39">
        <v>354140622</v>
      </c>
      <c r="G643" s="6">
        <v>6</v>
      </c>
      <c r="H643" s="6">
        <v>312</v>
      </c>
      <c r="I643" s="3">
        <v>0.36143609999999998</v>
      </c>
      <c r="J643" s="3">
        <v>0.2399551</v>
      </c>
      <c r="K643" s="3">
        <v>0.12148099999999999</v>
      </c>
      <c r="L643" s="133">
        <v>0</v>
      </c>
      <c r="M643" s="133">
        <v>0.23670850000000002</v>
      </c>
      <c r="N643" s="133">
        <v>5.9563900000000003E-2</v>
      </c>
      <c r="O643" s="133">
        <v>8.2048000000000051E-3</v>
      </c>
      <c r="P643" s="133">
        <v>5.6958899999999965E-2</v>
      </c>
      <c r="Q643" s="134">
        <v>4</v>
      </c>
      <c r="R643" s="134">
        <v>77</v>
      </c>
      <c r="S643" s="122">
        <f t="shared" ref="S643:S706" si="20">IFERROR(((G643)/(SUM($G643:$H643)))*100,0)</f>
        <v>1.8867924528301887</v>
      </c>
      <c r="T643" s="122">
        <f t="shared" ref="T643:T706" si="21">IFERROR(((H643)/(SUM($G643:$H643)))*100,0)</f>
        <v>98.113207547169807</v>
      </c>
    </row>
    <row r="644" spans="1:20" x14ac:dyDescent="0.25">
      <c r="A644" s="3">
        <v>2017</v>
      </c>
      <c r="B644" s="41" t="s">
        <v>468</v>
      </c>
      <c r="C644" s="21">
        <v>3541406</v>
      </c>
      <c r="D644" s="4">
        <v>22</v>
      </c>
      <c r="E644" s="6">
        <v>21</v>
      </c>
      <c r="F644" s="39">
        <v>354140621</v>
      </c>
      <c r="G644" s="6">
        <v>5</v>
      </c>
      <c r="H644" s="6">
        <v>21</v>
      </c>
      <c r="I644" s="3">
        <v>8.6702999999999988E-3</v>
      </c>
      <c r="J644" s="3">
        <v>4.7422999999999996E-3</v>
      </c>
      <c r="K644" s="3">
        <v>3.9279999999999992E-3</v>
      </c>
      <c r="L644" s="133">
        <v>0</v>
      </c>
      <c r="M644" s="133">
        <v>0</v>
      </c>
      <c r="N644" s="133">
        <v>1.7187999999999999E-3</v>
      </c>
      <c r="O644" s="133">
        <v>1.2303000000000001E-3</v>
      </c>
      <c r="P644" s="133">
        <v>5.7211999999999992E-3</v>
      </c>
      <c r="Q644" s="134">
        <v>2</v>
      </c>
      <c r="R644" s="134">
        <v>15</v>
      </c>
      <c r="S644" s="122">
        <f t="shared" si="20"/>
        <v>19.230769230769234</v>
      </c>
      <c r="T644" s="122">
        <f t="shared" si="21"/>
        <v>80.769230769230774</v>
      </c>
    </row>
    <row r="645" spans="1:20" x14ac:dyDescent="0.25">
      <c r="A645" s="3">
        <v>2017</v>
      </c>
      <c r="B645" s="41" t="s">
        <v>469</v>
      </c>
      <c r="C645" s="21">
        <v>3541505</v>
      </c>
      <c r="D645" s="4">
        <v>22</v>
      </c>
      <c r="E645" s="6">
        <v>22</v>
      </c>
      <c r="F645" s="39">
        <v>354150522</v>
      </c>
      <c r="G645" s="6">
        <v>0</v>
      </c>
      <c r="H645" s="6">
        <v>15</v>
      </c>
      <c r="I645" s="3">
        <v>2.5966300000000005E-2</v>
      </c>
      <c r="J645" s="3">
        <v>0</v>
      </c>
      <c r="K645" s="3">
        <v>2.5966300000000005E-2</v>
      </c>
      <c r="L645" s="133">
        <v>0</v>
      </c>
      <c r="M645" s="133">
        <v>4.3172000000000002E-3</v>
      </c>
      <c r="N645" s="133">
        <v>2.1009699999999999E-2</v>
      </c>
      <c r="O645" s="133">
        <v>0</v>
      </c>
      <c r="P645" s="133">
        <v>6.3939999999999993E-4</v>
      </c>
      <c r="Q645" s="134">
        <v>0</v>
      </c>
      <c r="R645" s="134">
        <v>13</v>
      </c>
      <c r="S645" s="122">
        <f t="shared" si="20"/>
        <v>0</v>
      </c>
      <c r="T645" s="122">
        <f t="shared" si="21"/>
        <v>100</v>
      </c>
    </row>
    <row r="646" spans="1:20" x14ac:dyDescent="0.25">
      <c r="A646" s="3">
        <v>2017</v>
      </c>
      <c r="B646" s="41" t="s">
        <v>469</v>
      </c>
      <c r="C646" s="21">
        <v>3541505</v>
      </c>
      <c r="D646" s="4">
        <v>22</v>
      </c>
      <c r="E646" s="6">
        <v>21</v>
      </c>
      <c r="F646" s="39">
        <v>354150521</v>
      </c>
      <c r="G646" s="6">
        <v>0</v>
      </c>
      <c r="H646" s="6">
        <v>17</v>
      </c>
      <c r="I646" s="3">
        <v>8.7789999999999982E-4</v>
      </c>
      <c r="J646" s="3">
        <v>0</v>
      </c>
      <c r="K646" s="3">
        <v>8.7789999999999982E-4</v>
      </c>
      <c r="L646" s="133">
        <v>0</v>
      </c>
      <c r="M646" s="133">
        <v>4.6589999999999999E-4</v>
      </c>
      <c r="N646" s="133">
        <v>0</v>
      </c>
      <c r="O646" s="133">
        <v>2.6199999999999997E-4</v>
      </c>
      <c r="P646" s="133">
        <v>1.5000000000000001E-4</v>
      </c>
      <c r="Q646" s="134">
        <v>0</v>
      </c>
      <c r="R646" s="134">
        <v>0</v>
      </c>
      <c r="S646" s="122">
        <f t="shared" si="20"/>
        <v>0</v>
      </c>
      <c r="T646" s="122">
        <f t="shared" si="21"/>
        <v>100</v>
      </c>
    </row>
    <row r="647" spans="1:20" x14ac:dyDescent="0.25">
      <c r="A647" s="3">
        <v>2017</v>
      </c>
      <c r="B647" s="41" t="s">
        <v>470</v>
      </c>
      <c r="C647" s="21">
        <v>3541604</v>
      </c>
      <c r="D647" s="4">
        <v>19</v>
      </c>
      <c r="E647" s="6">
        <v>19</v>
      </c>
      <c r="F647" s="39">
        <v>354160419</v>
      </c>
      <c r="G647" s="6">
        <v>11</v>
      </c>
      <c r="H647" s="6">
        <v>46</v>
      </c>
      <c r="I647" s="3">
        <v>0.47711409999999999</v>
      </c>
      <c r="J647" s="3">
        <v>0.3879398</v>
      </c>
      <c r="K647" s="3">
        <v>8.9174300000000012E-2</v>
      </c>
      <c r="L647" s="133">
        <v>0</v>
      </c>
      <c r="M647" s="133">
        <v>0.17994120000000002</v>
      </c>
      <c r="N647" s="133">
        <v>0.17061029999999999</v>
      </c>
      <c r="O647" s="133">
        <v>0.1109272</v>
      </c>
      <c r="P647" s="133">
        <v>1.5635400000000001E-2</v>
      </c>
      <c r="Q647" s="134">
        <v>5</v>
      </c>
      <c r="R647" s="134">
        <v>2</v>
      </c>
      <c r="S647" s="122">
        <f t="shared" si="20"/>
        <v>19.298245614035086</v>
      </c>
      <c r="T647" s="122">
        <f t="shared" si="21"/>
        <v>80.701754385964904</v>
      </c>
    </row>
    <row r="648" spans="1:20" x14ac:dyDescent="0.25">
      <c r="A648" s="3">
        <v>2017</v>
      </c>
      <c r="B648" s="41" t="s">
        <v>470</v>
      </c>
      <c r="C648" s="21">
        <v>3541604</v>
      </c>
      <c r="D648" s="4">
        <v>19</v>
      </c>
      <c r="E648" s="6">
        <v>16</v>
      </c>
      <c r="F648" s="39">
        <v>354160416</v>
      </c>
      <c r="G648" s="6">
        <v>0</v>
      </c>
      <c r="H648" s="6">
        <v>3</v>
      </c>
      <c r="I648" s="3">
        <v>2.5460000000000001E-4</v>
      </c>
      <c r="J648" s="3">
        <v>0</v>
      </c>
      <c r="K648" s="3">
        <v>2.5460000000000001E-4</v>
      </c>
      <c r="L648" s="133">
        <v>0</v>
      </c>
      <c r="M648" s="133">
        <v>0</v>
      </c>
      <c r="N648" s="133">
        <v>1.1569999999999999E-4</v>
      </c>
      <c r="O648" s="133">
        <v>1.273E-4</v>
      </c>
      <c r="P648" s="133">
        <v>1.1600000000000001E-5</v>
      </c>
      <c r="Q648" s="134">
        <v>0</v>
      </c>
      <c r="R648" s="134">
        <v>0</v>
      </c>
      <c r="S648" s="122">
        <f t="shared" si="20"/>
        <v>0</v>
      </c>
      <c r="T648" s="122">
        <f t="shared" si="21"/>
        <v>100</v>
      </c>
    </row>
    <row r="649" spans="1:20" x14ac:dyDescent="0.25">
      <c r="A649" s="3">
        <v>2017</v>
      </c>
      <c r="B649" s="41" t="s">
        <v>470</v>
      </c>
      <c r="C649" s="21">
        <v>3541604</v>
      </c>
      <c r="D649" s="4">
        <v>19</v>
      </c>
      <c r="E649" s="6">
        <v>20</v>
      </c>
      <c r="F649" s="39">
        <v>354160420</v>
      </c>
      <c r="G649" s="6">
        <v>2</v>
      </c>
      <c r="H649" s="6">
        <v>1</v>
      </c>
      <c r="I649" s="3">
        <v>0.63660870000000003</v>
      </c>
      <c r="J649" s="3">
        <v>0.63657399999999997</v>
      </c>
      <c r="K649" s="3">
        <v>3.4700000000000003E-5</v>
      </c>
      <c r="L649" s="133">
        <v>0</v>
      </c>
      <c r="M649" s="133">
        <v>0</v>
      </c>
      <c r="N649" s="133">
        <v>0</v>
      </c>
      <c r="O649" s="133">
        <v>0</v>
      </c>
      <c r="P649" s="133">
        <v>0.63660870000000003</v>
      </c>
      <c r="Q649" s="134">
        <v>1</v>
      </c>
      <c r="R649" s="134">
        <v>0</v>
      </c>
      <c r="S649" s="122">
        <f t="shared" si="20"/>
        <v>66.666666666666657</v>
      </c>
      <c r="T649" s="122">
        <f t="shared" si="21"/>
        <v>33.333333333333329</v>
      </c>
    </row>
    <row r="650" spans="1:20" x14ac:dyDescent="0.25">
      <c r="A650" s="3">
        <v>2017</v>
      </c>
      <c r="B650" s="41" t="s">
        <v>471</v>
      </c>
      <c r="C650" s="21">
        <v>3541653</v>
      </c>
      <c r="D650" s="4">
        <v>10</v>
      </c>
      <c r="E650" s="6">
        <v>10</v>
      </c>
      <c r="F650" s="39">
        <v>354165310</v>
      </c>
      <c r="G650" s="6">
        <v>20</v>
      </c>
      <c r="H650" s="6">
        <v>9</v>
      </c>
      <c r="I650" s="3">
        <v>0.24473240000000002</v>
      </c>
      <c r="J650" s="3">
        <v>0.24153550000000001</v>
      </c>
      <c r="K650" s="3">
        <v>3.1968999999999999E-3</v>
      </c>
      <c r="L650" s="133">
        <v>0</v>
      </c>
      <c r="M650" s="133">
        <v>2.3839999999999999E-4</v>
      </c>
      <c r="N650" s="133">
        <v>0</v>
      </c>
      <c r="O650" s="133">
        <v>0.24153550000000001</v>
      </c>
      <c r="P650" s="133">
        <v>2.9585000000000002E-3</v>
      </c>
      <c r="Q650" s="134">
        <v>27</v>
      </c>
      <c r="R650" s="134">
        <v>12</v>
      </c>
      <c r="S650" s="122">
        <f t="shared" si="20"/>
        <v>68.965517241379317</v>
      </c>
      <c r="T650" s="122">
        <f t="shared" si="21"/>
        <v>31.03448275862069</v>
      </c>
    </row>
    <row r="651" spans="1:20" x14ac:dyDescent="0.25">
      <c r="A651" s="3">
        <v>2017</v>
      </c>
      <c r="B651" s="41" t="s">
        <v>472</v>
      </c>
      <c r="C651" s="21">
        <v>3541703</v>
      </c>
      <c r="D651" s="4">
        <v>17</v>
      </c>
      <c r="E651" s="6">
        <v>17</v>
      </c>
      <c r="F651" s="39">
        <v>354170317</v>
      </c>
      <c r="G651" s="6">
        <v>3</v>
      </c>
      <c r="H651" s="6">
        <v>4</v>
      </c>
      <c r="I651" s="3">
        <v>3.1284699999999999E-2</v>
      </c>
      <c r="J651" s="3">
        <v>3.11805E-2</v>
      </c>
      <c r="K651" s="3">
        <v>1.042E-4</v>
      </c>
      <c r="L651" s="133">
        <v>0</v>
      </c>
      <c r="M651" s="133">
        <v>0</v>
      </c>
      <c r="N651" s="133">
        <v>2.4305500000000001E-2</v>
      </c>
      <c r="O651" s="133">
        <v>6.9560000000000004E-3</v>
      </c>
      <c r="P651" s="133">
        <v>2.3200000000000001E-5</v>
      </c>
      <c r="Q651" s="134">
        <v>2</v>
      </c>
      <c r="R651" s="134">
        <v>0</v>
      </c>
      <c r="S651" s="122">
        <f t="shared" si="20"/>
        <v>42.857142857142854</v>
      </c>
      <c r="T651" s="122">
        <f t="shared" si="21"/>
        <v>57.142857142857139</v>
      </c>
    </row>
    <row r="652" spans="1:20" x14ac:dyDescent="0.25">
      <c r="A652" s="3">
        <v>2017</v>
      </c>
      <c r="B652" s="41" t="s">
        <v>472</v>
      </c>
      <c r="C652" s="21">
        <v>3541703</v>
      </c>
      <c r="D652" s="4">
        <v>17</v>
      </c>
      <c r="E652" s="6">
        <v>21</v>
      </c>
      <c r="F652" s="39">
        <v>354170321</v>
      </c>
      <c r="G652" s="6">
        <v>11</v>
      </c>
      <c r="H652" s="6">
        <v>19</v>
      </c>
      <c r="I652" s="3">
        <v>0.35197219999999996</v>
      </c>
      <c r="J652" s="3">
        <v>0.2172529</v>
      </c>
      <c r="K652" s="3">
        <v>0.13471929999999999</v>
      </c>
      <c r="L652" s="133">
        <v>0</v>
      </c>
      <c r="M652" s="133">
        <v>0</v>
      </c>
      <c r="N652" s="133">
        <v>0.16242829999999997</v>
      </c>
      <c r="O652" s="133">
        <v>0.18539130000000001</v>
      </c>
      <c r="P652" s="133">
        <v>4.1526000000000002E-3</v>
      </c>
      <c r="Q652" s="134">
        <v>1</v>
      </c>
      <c r="R652" s="134">
        <v>2</v>
      </c>
      <c r="S652" s="122">
        <f t="shared" si="20"/>
        <v>36.666666666666664</v>
      </c>
      <c r="T652" s="122">
        <f t="shared" si="21"/>
        <v>63.333333333333329</v>
      </c>
    </row>
    <row r="653" spans="1:20" x14ac:dyDescent="0.25">
      <c r="A653" s="3">
        <v>2017</v>
      </c>
      <c r="B653" s="41" t="s">
        <v>473</v>
      </c>
      <c r="C653" s="21">
        <v>3541802</v>
      </c>
      <c r="D653" s="4">
        <v>20</v>
      </c>
      <c r="E653" s="6">
        <v>20</v>
      </c>
      <c r="F653" s="39">
        <v>354180220</v>
      </c>
      <c r="G653" s="6">
        <v>1</v>
      </c>
      <c r="H653" s="6">
        <v>6</v>
      </c>
      <c r="I653" s="3">
        <v>0.17581720000000001</v>
      </c>
      <c r="J653" s="3">
        <v>0.1666667</v>
      </c>
      <c r="K653" s="3">
        <v>9.1505000000000006E-3</v>
      </c>
      <c r="L653" s="133">
        <v>0</v>
      </c>
      <c r="M653" s="133">
        <v>7.1722000000000001E-3</v>
      </c>
      <c r="N653" s="133">
        <v>0.16725609999999999</v>
      </c>
      <c r="O653" s="133">
        <v>0</v>
      </c>
      <c r="P653" s="133">
        <v>1.3889E-3</v>
      </c>
      <c r="Q653" s="134">
        <v>3</v>
      </c>
      <c r="R653" s="134">
        <v>2</v>
      </c>
      <c r="S653" s="122">
        <f t="shared" si="20"/>
        <v>14.285714285714285</v>
      </c>
      <c r="T653" s="122">
        <f t="shared" si="21"/>
        <v>85.714285714285708</v>
      </c>
    </row>
    <row r="654" spans="1:20" x14ac:dyDescent="0.25">
      <c r="A654" s="3">
        <v>2017</v>
      </c>
      <c r="B654" s="41" t="s">
        <v>474</v>
      </c>
      <c r="C654" s="21">
        <v>3541901</v>
      </c>
      <c r="D654" s="4">
        <v>2</v>
      </c>
      <c r="E654" s="6">
        <v>2</v>
      </c>
      <c r="F654" s="39">
        <v>35419012</v>
      </c>
      <c r="G654" s="6">
        <v>7</v>
      </c>
      <c r="H654" s="6">
        <v>7</v>
      </c>
      <c r="I654" s="3">
        <v>3.8358899999999994E-2</v>
      </c>
      <c r="J654" s="3">
        <v>3.5876299999999993E-2</v>
      </c>
      <c r="K654" s="3">
        <v>2.4825999999999997E-3</v>
      </c>
      <c r="L654" s="133">
        <v>1.0654490106544901E-3</v>
      </c>
      <c r="M654" s="133">
        <v>3.4166700000000001E-2</v>
      </c>
      <c r="N654" s="133">
        <v>5.0920000000000002E-4</v>
      </c>
      <c r="O654" s="133">
        <v>0</v>
      </c>
      <c r="P654" s="133">
        <v>3.6829999999999996E-3</v>
      </c>
      <c r="Q654" s="134">
        <v>3</v>
      </c>
      <c r="R654" s="134">
        <v>12</v>
      </c>
      <c r="S654" s="122">
        <f t="shared" si="20"/>
        <v>50</v>
      </c>
      <c r="T654" s="122">
        <f t="shared" si="21"/>
        <v>50</v>
      </c>
    </row>
    <row r="655" spans="1:20" x14ac:dyDescent="0.25">
      <c r="A655" s="3">
        <v>2017</v>
      </c>
      <c r="B655" s="41" t="s">
        <v>475</v>
      </c>
      <c r="C655" s="21">
        <v>3542008</v>
      </c>
      <c r="D655" s="4">
        <v>20</v>
      </c>
      <c r="E655" s="6">
        <v>20</v>
      </c>
      <c r="F655" s="39">
        <v>354200820</v>
      </c>
      <c r="G655" s="6">
        <v>0</v>
      </c>
      <c r="H655" s="6">
        <v>8</v>
      </c>
      <c r="I655" s="3">
        <v>1.7254099999999998E-2</v>
      </c>
      <c r="J655" s="3">
        <v>0</v>
      </c>
      <c r="K655" s="3">
        <v>1.7254099999999998E-2</v>
      </c>
      <c r="L655" s="133">
        <v>0</v>
      </c>
      <c r="M655" s="133">
        <v>1.5996899999999998E-2</v>
      </c>
      <c r="N655" s="133">
        <v>7.0370000000000003E-4</v>
      </c>
      <c r="O655" s="133">
        <v>5.5349999999999996E-4</v>
      </c>
      <c r="P655" s="133">
        <v>0</v>
      </c>
      <c r="Q655" s="134">
        <v>0</v>
      </c>
      <c r="R655" s="134">
        <v>0</v>
      </c>
      <c r="S655" s="122">
        <f t="shared" si="20"/>
        <v>0</v>
      </c>
      <c r="T655" s="122">
        <f t="shared" si="21"/>
        <v>100</v>
      </c>
    </row>
    <row r="656" spans="1:20" x14ac:dyDescent="0.25">
      <c r="A656" s="3">
        <v>2017</v>
      </c>
      <c r="B656" s="41" t="s">
        <v>475</v>
      </c>
      <c r="C656" s="21">
        <v>3542008</v>
      </c>
      <c r="D656" s="4">
        <v>20</v>
      </c>
      <c r="E656" s="6">
        <v>21</v>
      </c>
      <c r="F656" s="39">
        <v>354200821</v>
      </c>
      <c r="G656" s="6">
        <v>2</v>
      </c>
      <c r="H656" s="6">
        <v>1</v>
      </c>
      <c r="I656" s="3">
        <v>2.9047000000000001E-3</v>
      </c>
      <c r="J656" s="3">
        <v>2.8700000000000002E-3</v>
      </c>
      <c r="K656" s="3">
        <v>3.4700000000000003E-5</v>
      </c>
      <c r="L656" s="133">
        <v>0</v>
      </c>
      <c r="M656" s="133">
        <v>0</v>
      </c>
      <c r="N656" s="133">
        <v>3.8190000000000001E-4</v>
      </c>
      <c r="O656" s="133">
        <v>0</v>
      </c>
      <c r="P656" s="133">
        <v>2.5228E-3</v>
      </c>
      <c r="Q656" s="134">
        <v>3</v>
      </c>
      <c r="R656" s="134">
        <v>5</v>
      </c>
      <c r="S656" s="122">
        <f t="shared" si="20"/>
        <v>66.666666666666657</v>
      </c>
      <c r="T656" s="122">
        <f t="shared" si="21"/>
        <v>33.333333333333329</v>
      </c>
    </row>
    <row r="657" spans="1:20" x14ac:dyDescent="0.25">
      <c r="A657" s="3">
        <v>2017</v>
      </c>
      <c r="B657" s="41" t="s">
        <v>476</v>
      </c>
      <c r="C657" s="21">
        <v>3542107</v>
      </c>
      <c r="D657" s="4">
        <v>5</v>
      </c>
      <c r="E657" s="6">
        <v>5</v>
      </c>
      <c r="F657" s="39">
        <v>35421075</v>
      </c>
      <c r="G657" s="6">
        <v>5</v>
      </c>
      <c r="H657" s="6">
        <v>21</v>
      </c>
      <c r="I657" s="3">
        <v>0.5798664</v>
      </c>
      <c r="J657" s="3">
        <v>0.54410740000000002</v>
      </c>
      <c r="K657" s="3">
        <v>3.5758999999999999E-2</v>
      </c>
      <c r="L657" s="133">
        <v>0</v>
      </c>
      <c r="M657" s="133">
        <v>3.0382000000000003E-2</v>
      </c>
      <c r="N657" s="133">
        <v>0.5427266999999999</v>
      </c>
      <c r="O657" s="133">
        <v>3.5239999999999998E-3</v>
      </c>
      <c r="P657" s="133">
        <v>3.2336999999999999E-3</v>
      </c>
      <c r="Q657" s="134">
        <v>7</v>
      </c>
      <c r="R657" s="134">
        <v>4</v>
      </c>
      <c r="S657" s="122">
        <f t="shared" si="20"/>
        <v>19.230769230769234</v>
      </c>
      <c r="T657" s="122">
        <f t="shared" si="21"/>
        <v>80.769230769230774</v>
      </c>
    </row>
    <row r="658" spans="1:20" x14ac:dyDescent="0.25">
      <c r="A658" s="3">
        <v>2017</v>
      </c>
      <c r="B658" s="41" t="s">
        <v>476</v>
      </c>
      <c r="C658" s="21">
        <v>3542107</v>
      </c>
      <c r="D658" s="4">
        <v>5</v>
      </c>
      <c r="E658" s="6">
        <v>10</v>
      </c>
      <c r="F658" s="39">
        <v>354210710</v>
      </c>
      <c r="G658" s="6">
        <v>3</v>
      </c>
      <c r="H658" s="6">
        <v>1</v>
      </c>
      <c r="I658" s="3">
        <v>3.5960100000000002E-2</v>
      </c>
      <c r="J658" s="3">
        <v>3.4918400000000002E-2</v>
      </c>
      <c r="K658" s="3">
        <v>1.0417E-3</v>
      </c>
      <c r="L658" s="133">
        <v>0</v>
      </c>
      <c r="M658" s="133">
        <v>0</v>
      </c>
      <c r="N658" s="133">
        <v>0</v>
      </c>
      <c r="O658" s="133">
        <v>3.0288800000000001E-2</v>
      </c>
      <c r="P658" s="133">
        <v>5.6713000000000006E-3</v>
      </c>
      <c r="Q658" s="134">
        <v>4</v>
      </c>
      <c r="R658" s="134">
        <v>0</v>
      </c>
      <c r="S658" s="122">
        <f t="shared" si="20"/>
        <v>75</v>
      </c>
      <c r="T658" s="122">
        <f t="shared" si="21"/>
        <v>25</v>
      </c>
    </row>
    <row r="659" spans="1:20" x14ac:dyDescent="0.25">
      <c r="A659" s="3">
        <v>2017</v>
      </c>
      <c r="B659" s="41" t="s">
        <v>477</v>
      </c>
      <c r="C659" s="21">
        <v>3542206</v>
      </c>
      <c r="D659" s="4">
        <v>17</v>
      </c>
      <c r="E659" s="6">
        <v>17</v>
      </c>
      <c r="F659" s="39">
        <v>354220617</v>
      </c>
      <c r="G659" s="6">
        <v>9</v>
      </c>
      <c r="H659" s="6">
        <v>18</v>
      </c>
      <c r="I659" s="3">
        <v>2.2966899999999998E-2</v>
      </c>
      <c r="J659" s="3">
        <v>1.2563700000000001E-2</v>
      </c>
      <c r="K659" s="3">
        <v>1.04032E-2</v>
      </c>
      <c r="L659" s="133">
        <v>0</v>
      </c>
      <c r="M659" s="133">
        <v>0</v>
      </c>
      <c r="N659" s="133">
        <v>9.9075999999999973E-3</v>
      </c>
      <c r="O659" s="133">
        <v>1.0056300000000001E-2</v>
      </c>
      <c r="P659" s="133">
        <v>3.003E-3</v>
      </c>
      <c r="Q659" s="134">
        <v>2</v>
      </c>
      <c r="R659" s="134">
        <v>6</v>
      </c>
      <c r="S659" s="122">
        <f t="shared" si="20"/>
        <v>33.333333333333329</v>
      </c>
      <c r="T659" s="122">
        <f t="shared" si="21"/>
        <v>66.666666666666657</v>
      </c>
    </row>
    <row r="660" spans="1:20" x14ac:dyDescent="0.25">
      <c r="A660" s="3">
        <v>2017</v>
      </c>
      <c r="B660" s="41" t="s">
        <v>477</v>
      </c>
      <c r="C660" s="21">
        <v>3542206</v>
      </c>
      <c r="D660" s="4">
        <v>17</v>
      </c>
      <c r="E660" s="6">
        <v>21</v>
      </c>
      <c r="F660" s="39">
        <v>354220621</v>
      </c>
      <c r="G660" s="6">
        <v>5</v>
      </c>
      <c r="H660" s="6">
        <v>3</v>
      </c>
      <c r="I660" s="3">
        <v>0.17274929999999999</v>
      </c>
      <c r="J660" s="3">
        <v>0.17254619999999998</v>
      </c>
      <c r="K660" s="3">
        <v>2.031E-4</v>
      </c>
      <c r="L660" s="133">
        <v>0</v>
      </c>
      <c r="M660" s="133">
        <v>0</v>
      </c>
      <c r="N660" s="133">
        <v>7.0601800000000006E-2</v>
      </c>
      <c r="O660" s="133">
        <v>0.1020954</v>
      </c>
      <c r="P660" s="133">
        <v>5.2099999999999999E-5</v>
      </c>
      <c r="Q660" s="134">
        <v>6</v>
      </c>
      <c r="R660" s="134">
        <v>1</v>
      </c>
      <c r="S660" s="122">
        <f t="shared" si="20"/>
        <v>62.5</v>
      </c>
      <c r="T660" s="122">
        <f t="shared" si="21"/>
        <v>37.5</v>
      </c>
    </row>
    <row r="661" spans="1:20" x14ac:dyDescent="0.25">
      <c r="A661" s="3">
        <v>2017</v>
      </c>
      <c r="B661" s="41" t="s">
        <v>477</v>
      </c>
      <c r="C661" s="21">
        <v>3542206</v>
      </c>
      <c r="D661" s="4">
        <v>17</v>
      </c>
      <c r="E661" s="6">
        <v>22</v>
      </c>
      <c r="F661" s="39">
        <v>354220622</v>
      </c>
      <c r="G661" s="6">
        <v>2</v>
      </c>
      <c r="H661" s="6">
        <v>1</v>
      </c>
      <c r="I661" s="3">
        <v>5.5034000000000003E-3</v>
      </c>
      <c r="J661" s="3">
        <v>5.3356000000000002E-3</v>
      </c>
      <c r="K661" s="3">
        <v>1.6780000000000001E-4</v>
      </c>
      <c r="L661" s="133">
        <v>0</v>
      </c>
      <c r="M661" s="133">
        <v>0</v>
      </c>
      <c r="N661" s="133">
        <v>0</v>
      </c>
      <c r="O661" s="133">
        <v>5.3356000000000002E-3</v>
      </c>
      <c r="P661" s="133">
        <v>1.6780000000000001E-4</v>
      </c>
      <c r="Q661" s="134">
        <v>1</v>
      </c>
      <c r="R661" s="134">
        <v>3</v>
      </c>
      <c r="S661" s="122">
        <f t="shared" si="20"/>
        <v>66.666666666666657</v>
      </c>
      <c r="T661" s="122">
        <f t="shared" si="21"/>
        <v>33.333333333333329</v>
      </c>
    </row>
    <row r="662" spans="1:20" x14ac:dyDescent="0.25">
      <c r="A662" s="3">
        <v>2017</v>
      </c>
      <c r="B662" s="41" t="s">
        <v>478</v>
      </c>
      <c r="C662" s="21">
        <v>3542305</v>
      </c>
      <c r="D662" s="4">
        <v>2</v>
      </c>
      <c r="E662" s="6">
        <v>2</v>
      </c>
      <c r="F662" s="39">
        <v>35423052</v>
      </c>
      <c r="G662" s="6">
        <v>14</v>
      </c>
      <c r="H662" s="6">
        <v>3</v>
      </c>
      <c r="I662" s="3">
        <v>1.1771600000000002E-2</v>
      </c>
      <c r="J662" s="3">
        <v>1.0860700000000003E-2</v>
      </c>
      <c r="K662" s="3">
        <v>9.1089999999999997E-4</v>
      </c>
      <c r="L662" s="133">
        <v>1.3284436834094368E-2</v>
      </c>
      <c r="M662" s="133">
        <v>5.0000000000000001E-3</v>
      </c>
      <c r="N662" s="133">
        <v>0</v>
      </c>
      <c r="O662" s="133">
        <v>1.5003E-3</v>
      </c>
      <c r="P662" s="133">
        <v>5.2713000000000005E-3</v>
      </c>
      <c r="Q662" s="134">
        <v>19</v>
      </c>
      <c r="R662" s="134">
        <v>4</v>
      </c>
      <c r="S662" s="122">
        <f t="shared" si="20"/>
        <v>82.35294117647058</v>
      </c>
      <c r="T662" s="122">
        <f t="shared" si="21"/>
        <v>17.647058823529413</v>
      </c>
    </row>
    <row r="663" spans="1:20" x14ac:dyDescent="0.25">
      <c r="A663" s="3">
        <v>2017</v>
      </c>
      <c r="B663" s="41" t="s">
        <v>479</v>
      </c>
      <c r="C663" s="21">
        <v>3542404</v>
      </c>
      <c r="D663" s="4">
        <v>22</v>
      </c>
      <c r="E663" s="6">
        <v>22</v>
      </c>
      <c r="F663" s="39">
        <v>354240422</v>
      </c>
      <c r="G663" s="6">
        <v>1</v>
      </c>
      <c r="H663" s="6">
        <v>52</v>
      </c>
      <c r="I663" s="3">
        <v>4.436819999999999E-2</v>
      </c>
      <c r="J663" s="3">
        <v>4.8230000000000001E-4</v>
      </c>
      <c r="K663" s="3">
        <v>4.3885899999999992E-2</v>
      </c>
      <c r="L663" s="133">
        <v>0</v>
      </c>
      <c r="M663" s="133">
        <v>3.2476799999999993E-2</v>
      </c>
      <c r="N663" s="133">
        <v>6.2624999999999998E-3</v>
      </c>
      <c r="O663" s="133">
        <v>3.5381000000000002E-3</v>
      </c>
      <c r="P663" s="133">
        <v>2.0908000000000003E-3</v>
      </c>
      <c r="Q663" s="134">
        <v>1</v>
      </c>
      <c r="R663" s="134">
        <v>14</v>
      </c>
      <c r="S663" s="122">
        <f t="shared" si="20"/>
        <v>1.8867924528301887</v>
      </c>
      <c r="T663" s="122">
        <f t="shared" si="21"/>
        <v>98.113207547169807</v>
      </c>
    </row>
    <row r="664" spans="1:20" x14ac:dyDescent="0.25">
      <c r="A664" s="3">
        <v>2017</v>
      </c>
      <c r="B664" s="41" t="s">
        <v>479</v>
      </c>
      <c r="C664" s="21">
        <v>3542404</v>
      </c>
      <c r="D664" s="4">
        <v>22</v>
      </c>
      <c r="E664" s="6">
        <v>21</v>
      </c>
      <c r="F664" s="39">
        <v>354240421</v>
      </c>
      <c r="G664" s="6">
        <v>0</v>
      </c>
      <c r="H664" s="6">
        <v>3</v>
      </c>
      <c r="I664" s="3">
        <v>1.3299999999999998E-4</v>
      </c>
      <c r="J664" s="3">
        <v>0</v>
      </c>
      <c r="K664" s="3">
        <v>1.3299999999999998E-4</v>
      </c>
      <c r="L664" s="133">
        <v>0</v>
      </c>
      <c r="M664" s="133">
        <v>0</v>
      </c>
      <c r="N664" s="133">
        <v>0</v>
      </c>
      <c r="O664" s="133">
        <v>0</v>
      </c>
      <c r="P664" s="133">
        <v>1.3299999999999998E-4</v>
      </c>
      <c r="Q664" s="134">
        <v>0</v>
      </c>
      <c r="R664" s="134">
        <v>18</v>
      </c>
      <c r="S664" s="122">
        <f t="shared" si="20"/>
        <v>0</v>
      </c>
      <c r="T664" s="122">
        <f t="shared" si="21"/>
        <v>100</v>
      </c>
    </row>
    <row r="665" spans="1:20" x14ac:dyDescent="0.25">
      <c r="A665" s="3">
        <v>2017</v>
      </c>
      <c r="B665" s="41" t="s">
        <v>480</v>
      </c>
      <c r="C665" s="21">
        <v>3542503</v>
      </c>
      <c r="D665" s="4">
        <v>16</v>
      </c>
      <c r="E665" s="6">
        <v>16</v>
      </c>
      <c r="F665" s="39">
        <v>354250316</v>
      </c>
      <c r="G665" s="6">
        <v>9</v>
      </c>
      <c r="H665" s="6">
        <v>18</v>
      </c>
      <c r="I665" s="3">
        <v>0.69360169999999999</v>
      </c>
      <c r="J665" s="3">
        <v>0.64111940000000001</v>
      </c>
      <c r="K665" s="3">
        <v>5.2482300000000009E-2</v>
      </c>
      <c r="L665" s="133">
        <v>0</v>
      </c>
      <c r="M665" s="133">
        <v>1.0321800000000001E-2</v>
      </c>
      <c r="N665" s="133">
        <v>0</v>
      </c>
      <c r="O665" s="133">
        <v>0.67588629999999994</v>
      </c>
      <c r="P665" s="133">
        <v>7.3935999999999993E-3</v>
      </c>
      <c r="Q665" s="134">
        <v>1</v>
      </c>
      <c r="R665" s="134">
        <v>1</v>
      </c>
      <c r="S665" s="122">
        <f t="shared" si="20"/>
        <v>33.333333333333329</v>
      </c>
      <c r="T665" s="122">
        <f t="shared" si="21"/>
        <v>66.666666666666657</v>
      </c>
    </row>
    <row r="666" spans="1:20" x14ac:dyDescent="0.25">
      <c r="A666" s="3">
        <v>2017</v>
      </c>
      <c r="B666" s="41" t="s">
        <v>481</v>
      </c>
      <c r="C666" s="21">
        <v>3542602</v>
      </c>
      <c r="D666" s="4">
        <v>11</v>
      </c>
      <c r="E666" s="6">
        <v>11</v>
      </c>
      <c r="F666" s="39">
        <v>354260211</v>
      </c>
      <c r="G666" s="6">
        <v>60</v>
      </c>
      <c r="H666" s="6">
        <v>49</v>
      </c>
      <c r="I666" s="3">
        <v>0.12227540000000002</v>
      </c>
      <c r="J666" s="3">
        <v>9.3350900000000028E-2</v>
      </c>
      <c r="K666" s="3">
        <v>2.8924499999999995E-2</v>
      </c>
      <c r="L666" s="133">
        <v>0.27296448503297821</v>
      </c>
      <c r="M666" s="133">
        <v>4.718E-3</v>
      </c>
      <c r="N666" s="133">
        <v>4.0913999999999994E-3</v>
      </c>
      <c r="O666" s="133">
        <v>7.7447299999999997E-2</v>
      </c>
      <c r="P666" s="133">
        <v>3.6018700000000001E-2</v>
      </c>
      <c r="Q666" s="134">
        <v>154</v>
      </c>
      <c r="R666" s="134">
        <v>54</v>
      </c>
      <c r="S666" s="122">
        <f t="shared" si="20"/>
        <v>55.045871559633028</v>
      </c>
      <c r="T666" s="122">
        <f t="shared" si="21"/>
        <v>44.954128440366972</v>
      </c>
    </row>
    <row r="667" spans="1:20" x14ac:dyDescent="0.25">
      <c r="A667" s="3">
        <v>2017</v>
      </c>
      <c r="B667" s="41" t="s">
        <v>482</v>
      </c>
      <c r="C667" s="21">
        <v>3542701</v>
      </c>
      <c r="D667" s="4">
        <v>8</v>
      </c>
      <c r="E667" s="6">
        <v>8</v>
      </c>
      <c r="F667" s="39">
        <v>35427018</v>
      </c>
      <c r="G667" s="6">
        <v>11</v>
      </c>
      <c r="H667" s="6">
        <v>17</v>
      </c>
      <c r="I667" s="3">
        <v>0.10560399999999998</v>
      </c>
      <c r="J667" s="3">
        <v>3.4667299999999998E-2</v>
      </c>
      <c r="K667" s="3">
        <v>7.0936699999999978E-2</v>
      </c>
      <c r="L667" s="133">
        <v>0</v>
      </c>
      <c r="M667" s="133">
        <v>6.7086800000000002E-2</v>
      </c>
      <c r="N667" s="133">
        <v>3.0877999999999999E-3</v>
      </c>
      <c r="O667" s="133">
        <v>3.3423600000000005E-2</v>
      </c>
      <c r="P667" s="133">
        <v>2.0057999999999999E-3</v>
      </c>
      <c r="Q667" s="134">
        <v>4</v>
      </c>
      <c r="R667" s="134">
        <v>8</v>
      </c>
      <c r="S667" s="122">
        <f t="shared" si="20"/>
        <v>39.285714285714285</v>
      </c>
      <c r="T667" s="122">
        <f t="shared" si="21"/>
        <v>60.714285714285708</v>
      </c>
    </row>
    <row r="668" spans="1:20" x14ac:dyDescent="0.25">
      <c r="A668" s="3">
        <v>2017</v>
      </c>
      <c r="B668" s="41" t="s">
        <v>483</v>
      </c>
      <c r="C668" s="21">
        <v>3542800</v>
      </c>
      <c r="D668" s="4">
        <v>11</v>
      </c>
      <c r="E668" s="6">
        <v>11</v>
      </c>
      <c r="F668" s="39">
        <v>354280011</v>
      </c>
      <c r="G668" s="6">
        <v>2</v>
      </c>
      <c r="H668" s="6">
        <v>0</v>
      </c>
      <c r="I668" s="3">
        <v>2.5582999999999999E-3</v>
      </c>
      <c r="J668" s="3">
        <v>2.5582999999999999E-3</v>
      </c>
      <c r="K668" s="3">
        <v>0</v>
      </c>
      <c r="L668" s="133">
        <v>0</v>
      </c>
      <c r="M668" s="133">
        <v>2.5582999999999999E-3</v>
      </c>
      <c r="N668" s="133">
        <v>0</v>
      </c>
      <c r="O668" s="133">
        <v>0</v>
      </c>
      <c r="P668" s="133">
        <v>0</v>
      </c>
      <c r="Q668" s="134">
        <v>3</v>
      </c>
      <c r="R668" s="134">
        <v>6</v>
      </c>
      <c r="S668" s="122">
        <f t="shared" si="20"/>
        <v>100</v>
      </c>
      <c r="T668" s="122">
        <f t="shared" si="21"/>
        <v>0</v>
      </c>
    </row>
    <row r="669" spans="1:20" x14ac:dyDescent="0.25">
      <c r="A669" s="3">
        <v>2017</v>
      </c>
      <c r="B669" s="41" t="s">
        <v>484</v>
      </c>
      <c r="C669" s="21">
        <v>3542909</v>
      </c>
      <c r="D669" s="4">
        <v>13</v>
      </c>
      <c r="E669" s="6">
        <v>13</v>
      </c>
      <c r="F669" s="39">
        <v>354290913</v>
      </c>
      <c r="G669" s="6">
        <v>39</v>
      </c>
      <c r="H669" s="6">
        <v>75</v>
      </c>
      <c r="I669" s="3">
        <v>0.22658589999999995</v>
      </c>
      <c r="J669" s="3">
        <v>0.11560349999999996</v>
      </c>
      <c r="K669" s="3">
        <v>0.11098239999999998</v>
      </c>
      <c r="L669" s="133">
        <v>0</v>
      </c>
      <c r="M669" s="133">
        <v>4.38705E-2</v>
      </c>
      <c r="N669" s="133">
        <v>2.3379999999999999E-4</v>
      </c>
      <c r="O669" s="133">
        <v>0.17030579999999998</v>
      </c>
      <c r="P669" s="133">
        <v>1.2175800000000007E-2</v>
      </c>
      <c r="Q669" s="134">
        <v>22</v>
      </c>
      <c r="R669" s="134">
        <v>4</v>
      </c>
      <c r="S669" s="122">
        <f t="shared" si="20"/>
        <v>34.210526315789473</v>
      </c>
      <c r="T669" s="122">
        <f t="shared" si="21"/>
        <v>65.789473684210535</v>
      </c>
    </row>
    <row r="670" spans="1:20" x14ac:dyDescent="0.25">
      <c r="A670" s="3">
        <v>2017</v>
      </c>
      <c r="B670" s="41" t="s">
        <v>485</v>
      </c>
      <c r="C670" s="21">
        <v>3543006</v>
      </c>
      <c r="D670" s="4">
        <v>14</v>
      </c>
      <c r="E670" s="6">
        <v>14</v>
      </c>
      <c r="F670" s="39">
        <v>354300614</v>
      </c>
      <c r="G670" s="6">
        <v>160</v>
      </c>
      <c r="H670" s="6">
        <v>8</v>
      </c>
      <c r="I670" s="3">
        <v>0.23828119999999955</v>
      </c>
      <c r="J670" s="3">
        <v>0.22102229999999956</v>
      </c>
      <c r="K670" s="3">
        <v>1.7258900000000001E-2</v>
      </c>
      <c r="L670" s="133">
        <v>0</v>
      </c>
      <c r="M670" s="133">
        <v>3.4863999999999999E-2</v>
      </c>
      <c r="N670" s="133">
        <v>4.1689799999999999E-2</v>
      </c>
      <c r="O670" s="133">
        <v>0.16112479999999954</v>
      </c>
      <c r="P670" s="133">
        <v>6.0260000000000001E-4</v>
      </c>
      <c r="Q670" s="134">
        <v>39</v>
      </c>
      <c r="R670" s="134">
        <v>18</v>
      </c>
      <c r="S670" s="122">
        <f t="shared" si="20"/>
        <v>95.238095238095227</v>
      </c>
      <c r="T670" s="122">
        <f t="shared" si="21"/>
        <v>4.7619047619047619</v>
      </c>
    </row>
    <row r="671" spans="1:20" x14ac:dyDescent="0.25">
      <c r="A671" s="3">
        <v>2017</v>
      </c>
      <c r="B671" s="41" t="s">
        <v>486</v>
      </c>
      <c r="C671" s="21">
        <v>3543105</v>
      </c>
      <c r="D671" s="4">
        <v>8</v>
      </c>
      <c r="E671" s="6">
        <v>8</v>
      </c>
      <c r="F671" s="39">
        <v>35431058</v>
      </c>
      <c r="G671" s="6">
        <v>43</v>
      </c>
      <c r="H671" s="6">
        <v>17</v>
      </c>
      <c r="I671" s="3">
        <v>0.40006489999999989</v>
      </c>
      <c r="J671" s="3">
        <v>0.37433689999999992</v>
      </c>
      <c r="K671" s="3">
        <v>2.5727999999999997E-2</v>
      </c>
      <c r="L671" s="133">
        <v>0</v>
      </c>
      <c r="M671" s="133">
        <v>1.9293999999999999E-2</v>
      </c>
      <c r="N671" s="133">
        <v>2.3149999999999999E-4</v>
      </c>
      <c r="O671" s="133">
        <v>0.37768519999999989</v>
      </c>
      <c r="P671" s="133">
        <v>2.8542000000000003E-3</v>
      </c>
      <c r="Q671" s="134">
        <v>16</v>
      </c>
      <c r="R671" s="134">
        <v>2</v>
      </c>
      <c r="S671" s="122">
        <f t="shared" si="20"/>
        <v>71.666666666666671</v>
      </c>
      <c r="T671" s="122">
        <f t="shared" si="21"/>
        <v>28.333333333333332</v>
      </c>
    </row>
    <row r="672" spans="1:20" x14ac:dyDescent="0.25">
      <c r="A672" s="3">
        <v>2017</v>
      </c>
      <c r="B672" s="41" t="s">
        <v>487</v>
      </c>
      <c r="C672" s="21">
        <v>3543204</v>
      </c>
      <c r="D672" s="4">
        <v>17</v>
      </c>
      <c r="E672" s="6">
        <v>17</v>
      </c>
      <c r="F672" s="39">
        <v>354320417</v>
      </c>
      <c r="G672" s="6">
        <v>13</v>
      </c>
      <c r="H672" s="6">
        <v>14</v>
      </c>
      <c r="I672" s="3">
        <v>0.18948929999999997</v>
      </c>
      <c r="J672" s="3">
        <v>0.17562399999999997</v>
      </c>
      <c r="K672" s="3">
        <v>1.3865300000000001E-2</v>
      </c>
      <c r="L672" s="133">
        <v>0</v>
      </c>
      <c r="M672" s="133">
        <v>9.6643000000000007E-3</v>
      </c>
      <c r="N672" s="133">
        <v>2.31033E-2</v>
      </c>
      <c r="O672" s="133">
        <v>0.15607299999999996</v>
      </c>
      <c r="P672" s="133">
        <v>6.4869999999999999E-4</v>
      </c>
      <c r="Q672" s="134">
        <v>8</v>
      </c>
      <c r="R672" s="134">
        <v>0</v>
      </c>
      <c r="S672" s="122">
        <f t="shared" si="20"/>
        <v>48.148148148148145</v>
      </c>
      <c r="T672" s="122">
        <f t="shared" si="21"/>
        <v>51.851851851851848</v>
      </c>
    </row>
    <row r="673" spans="1:20" x14ac:dyDescent="0.25">
      <c r="A673" s="3">
        <v>2017</v>
      </c>
      <c r="B673" s="41" t="s">
        <v>488</v>
      </c>
      <c r="C673" s="21">
        <v>3543238</v>
      </c>
      <c r="D673" s="4">
        <v>21</v>
      </c>
      <c r="E673" s="6">
        <v>21</v>
      </c>
      <c r="F673" s="39">
        <v>354323821</v>
      </c>
      <c r="G673" s="6">
        <v>0</v>
      </c>
      <c r="H673" s="6">
        <v>2</v>
      </c>
      <c r="I673" s="3">
        <v>1.215E-4</v>
      </c>
      <c r="J673" s="3">
        <v>0</v>
      </c>
      <c r="K673" s="3">
        <v>1.215E-4</v>
      </c>
      <c r="L673" s="133">
        <v>0</v>
      </c>
      <c r="M673" s="133">
        <v>0</v>
      </c>
      <c r="N673" s="133">
        <v>0</v>
      </c>
      <c r="O673" s="133">
        <v>0</v>
      </c>
      <c r="P673" s="133">
        <v>1.215E-4</v>
      </c>
      <c r="Q673" s="134">
        <v>0</v>
      </c>
      <c r="R673" s="134">
        <v>1</v>
      </c>
      <c r="S673" s="122">
        <f t="shared" si="20"/>
        <v>0</v>
      </c>
      <c r="T673" s="122">
        <f t="shared" si="21"/>
        <v>100</v>
      </c>
    </row>
    <row r="674" spans="1:20" x14ac:dyDescent="0.25">
      <c r="A674" s="3">
        <v>2017</v>
      </c>
      <c r="B674" s="41" t="s">
        <v>489</v>
      </c>
      <c r="C674" s="21">
        <v>3543253</v>
      </c>
      <c r="D674" s="4">
        <v>14</v>
      </c>
      <c r="E674" s="6">
        <v>14</v>
      </c>
      <c r="F674" s="39">
        <v>354325314</v>
      </c>
      <c r="G674" s="6">
        <v>14</v>
      </c>
      <c r="H674" s="6">
        <v>4</v>
      </c>
      <c r="I674" s="3">
        <v>0.14845460000000002</v>
      </c>
      <c r="J674" s="3">
        <v>0.14499230000000002</v>
      </c>
      <c r="K674" s="3">
        <v>3.4623000000000002E-3</v>
      </c>
      <c r="L674" s="133">
        <v>0</v>
      </c>
      <c r="M674" s="133">
        <v>4.4167E-3</v>
      </c>
      <c r="N674" s="133">
        <v>0.13714120000000002</v>
      </c>
      <c r="O674" s="133">
        <v>5.7112999999999999E-3</v>
      </c>
      <c r="P674" s="133">
        <v>1.1854000000000001E-3</v>
      </c>
      <c r="Q674" s="134">
        <v>5</v>
      </c>
      <c r="R674" s="134">
        <v>19</v>
      </c>
      <c r="S674" s="122">
        <f t="shared" si="20"/>
        <v>77.777777777777786</v>
      </c>
      <c r="T674" s="122">
        <f t="shared" si="21"/>
        <v>22.222222222222221</v>
      </c>
    </row>
    <row r="675" spans="1:20" x14ac:dyDescent="0.25">
      <c r="A675" s="3">
        <v>2017</v>
      </c>
      <c r="B675" s="41" t="s">
        <v>490</v>
      </c>
      <c r="C675" s="21">
        <v>3543303</v>
      </c>
      <c r="D675" s="4">
        <v>6</v>
      </c>
      <c r="E675" s="6">
        <v>6</v>
      </c>
      <c r="F675" s="39">
        <v>35433036</v>
      </c>
      <c r="G675" s="6">
        <v>9</v>
      </c>
      <c r="H675" s="6">
        <v>35</v>
      </c>
      <c r="I675" s="3">
        <v>2.1918400000000005E-2</v>
      </c>
      <c r="J675" s="3">
        <v>1.9626000000000001E-3</v>
      </c>
      <c r="K675" s="3">
        <v>1.9955800000000003E-2</v>
      </c>
      <c r="L675" s="133">
        <v>0</v>
      </c>
      <c r="M675" s="133">
        <v>0</v>
      </c>
      <c r="N675" s="133">
        <v>1.1880399999999999E-2</v>
      </c>
      <c r="O675" s="133">
        <v>3.0860000000000002E-4</v>
      </c>
      <c r="P675" s="133">
        <v>9.7294000000000009E-3</v>
      </c>
      <c r="Q675" s="134">
        <v>7</v>
      </c>
      <c r="R675" s="134">
        <v>112</v>
      </c>
      <c r="S675" s="122">
        <f t="shared" si="20"/>
        <v>20.454545454545457</v>
      </c>
      <c r="T675" s="122">
        <f t="shared" si="21"/>
        <v>79.545454545454547</v>
      </c>
    </row>
    <row r="676" spans="1:20" x14ac:dyDescent="0.25">
      <c r="A676" s="3">
        <v>2017</v>
      </c>
      <c r="B676" s="41" t="s">
        <v>491</v>
      </c>
      <c r="C676" s="21">
        <v>3543402</v>
      </c>
      <c r="D676" s="4">
        <v>4</v>
      </c>
      <c r="E676" s="6">
        <v>4</v>
      </c>
      <c r="F676" s="39">
        <v>35434024</v>
      </c>
      <c r="G676" s="6">
        <v>80</v>
      </c>
      <c r="H676" s="6">
        <v>520</v>
      </c>
      <c r="I676" s="3">
        <v>5.2349557000000084</v>
      </c>
      <c r="J676" s="3">
        <v>0.12685189999999996</v>
      </c>
      <c r="K676" s="3">
        <v>5.1081038000000083</v>
      </c>
      <c r="L676" s="133">
        <v>0</v>
      </c>
      <c r="M676" s="133">
        <v>4.4201287000000011</v>
      </c>
      <c r="N676" s="133">
        <v>0.3369860999999999</v>
      </c>
      <c r="O676" s="133">
        <v>8.5392099999999985E-2</v>
      </c>
      <c r="P676" s="133">
        <v>0.3924487999999986</v>
      </c>
      <c r="Q676" s="134">
        <v>57</v>
      </c>
      <c r="R676" s="134">
        <v>147</v>
      </c>
      <c r="S676" s="122">
        <f t="shared" si="20"/>
        <v>13.333333333333334</v>
      </c>
      <c r="T676" s="122">
        <f t="shared" si="21"/>
        <v>86.666666666666671</v>
      </c>
    </row>
    <row r="677" spans="1:20" x14ac:dyDescent="0.25">
      <c r="A677" s="3">
        <v>2017</v>
      </c>
      <c r="B677" s="41" t="s">
        <v>491</v>
      </c>
      <c r="C677" s="21">
        <v>3543402</v>
      </c>
      <c r="D677" s="4">
        <v>4</v>
      </c>
      <c r="E677" s="6">
        <v>9</v>
      </c>
      <c r="F677" s="39">
        <v>35434029</v>
      </c>
      <c r="G677" s="6">
        <v>0</v>
      </c>
      <c r="H677" s="6">
        <v>1</v>
      </c>
      <c r="I677" s="3">
        <v>2.3149999999999999E-4</v>
      </c>
      <c r="J677" s="3">
        <v>0</v>
      </c>
      <c r="K677" s="3">
        <v>2.3149999999999999E-4</v>
      </c>
      <c r="L677" s="133">
        <v>0</v>
      </c>
      <c r="M677" s="133">
        <v>0</v>
      </c>
      <c r="N677" s="133">
        <v>0</v>
      </c>
      <c r="O677" s="133">
        <v>0</v>
      </c>
      <c r="P677" s="133">
        <v>2.3149999999999999E-4</v>
      </c>
      <c r="Q677" s="134">
        <v>1</v>
      </c>
      <c r="R677" s="134">
        <v>2</v>
      </c>
      <c r="S677" s="122">
        <f t="shared" si="20"/>
        <v>0</v>
      </c>
      <c r="T677" s="122">
        <f t="shared" si="21"/>
        <v>100</v>
      </c>
    </row>
    <row r="678" spans="1:20" x14ac:dyDescent="0.25">
      <c r="A678" s="3">
        <v>2017</v>
      </c>
      <c r="B678" s="41" t="s">
        <v>492</v>
      </c>
      <c r="C678" s="21">
        <v>3543600</v>
      </c>
      <c r="D678" s="4">
        <v>8</v>
      </c>
      <c r="E678" s="6">
        <v>8</v>
      </c>
      <c r="F678" s="39">
        <v>35436008</v>
      </c>
      <c r="G678" s="6">
        <v>3</v>
      </c>
      <c r="H678" s="6">
        <v>8</v>
      </c>
      <c r="I678" s="3">
        <v>2.9345800000000002E-2</v>
      </c>
      <c r="J678" s="3">
        <v>1.51305E-2</v>
      </c>
      <c r="K678" s="3">
        <v>1.4215300000000002E-2</v>
      </c>
      <c r="L678" s="133">
        <v>3.2229832572298327E-2</v>
      </c>
      <c r="M678" s="133">
        <v>1.3831100000000001E-2</v>
      </c>
      <c r="N678" s="133">
        <v>0</v>
      </c>
      <c r="O678" s="133">
        <v>1.51305E-2</v>
      </c>
      <c r="P678" s="133">
        <v>3.8420000000000007E-4</v>
      </c>
      <c r="Q678" s="134">
        <v>0</v>
      </c>
      <c r="R678" s="134">
        <v>1</v>
      </c>
      <c r="S678" s="122">
        <f t="shared" si="20"/>
        <v>27.27272727272727</v>
      </c>
      <c r="T678" s="122">
        <f t="shared" si="21"/>
        <v>72.727272727272734</v>
      </c>
    </row>
    <row r="679" spans="1:20" x14ac:dyDescent="0.25">
      <c r="A679" s="3">
        <v>2017</v>
      </c>
      <c r="B679" s="41" t="s">
        <v>493</v>
      </c>
      <c r="C679" s="21">
        <v>3543709</v>
      </c>
      <c r="D679" s="4">
        <v>9</v>
      </c>
      <c r="E679" s="6">
        <v>9</v>
      </c>
      <c r="F679" s="39">
        <v>35437099</v>
      </c>
      <c r="G679" s="6">
        <v>15</v>
      </c>
      <c r="H679" s="6">
        <v>19</v>
      </c>
      <c r="I679" s="3">
        <v>0.28009289999999998</v>
      </c>
      <c r="J679" s="3">
        <v>0.10443509999999999</v>
      </c>
      <c r="K679" s="3">
        <v>0.17565779999999998</v>
      </c>
      <c r="L679" s="133">
        <v>1.8253044140030438E-2</v>
      </c>
      <c r="M679" s="133">
        <v>0</v>
      </c>
      <c r="N679" s="133">
        <v>5.2468999999999997E-3</v>
      </c>
      <c r="O679" s="133">
        <v>0.27275459999999996</v>
      </c>
      <c r="P679" s="133">
        <v>2.0913999999999998E-3</v>
      </c>
      <c r="Q679" s="134">
        <v>6</v>
      </c>
      <c r="R679" s="134">
        <v>1</v>
      </c>
      <c r="S679" s="122">
        <f t="shared" si="20"/>
        <v>44.117647058823529</v>
      </c>
      <c r="T679" s="122">
        <f t="shared" si="21"/>
        <v>55.882352941176471</v>
      </c>
    </row>
    <row r="680" spans="1:20" x14ac:dyDescent="0.25">
      <c r="A680" s="3">
        <v>2017</v>
      </c>
      <c r="B680" s="41" t="s">
        <v>494</v>
      </c>
      <c r="C680" s="21">
        <v>3543808</v>
      </c>
      <c r="D680" s="4">
        <v>20</v>
      </c>
      <c r="E680" s="6">
        <v>20</v>
      </c>
      <c r="F680" s="39">
        <v>354380820</v>
      </c>
      <c r="G680" s="6">
        <v>17</v>
      </c>
      <c r="H680" s="6">
        <v>20</v>
      </c>
      <c r="I680" s="3">
        <v>2.2279500000000008E-2</v>
      </c>
      <c r="J680" s="3">
        <v>1.2295800000000004E-2</v>
      </c>
      <c r="K680" s="3">
        <v>9.9837000000000016E-3</v>
      </c>
      <c r="L680" s="133">
        <v>0</v>
      </c>
      <c r="M680" s="133">
        <v>3.8194000000000001E-3</v>
      </c>
      <c r="N680" s="133">
        <v>2.3839999999999999E-4</v>
      </c>
      <c r="O680" s="133">
        <v>1.1897700000000002E-2</v>
      </c>
      <c r="P680" s="133">
        <v>6.3239999999999998E-3</v>
      </c>
      <c r="Q680" s="134">
        <v>4</v>
      </c>
      <c r="R680" s="134">
        <v>3</v>
      </c>
      <c r="S680" s="122">
        <f t="shared" si="20"/>
        <v>45.945945945945951</v>
      </c>
      <c r="T680" s="122">
        <f t="shared" si="21"/>
        <v>54.054054054054056</v>
      </c>
    </row>
    <row r="681" spans="1:20" x14ac:dyDescent="0.25">
      <c r="A681" s="3">
        <v>2017</v>
      </c>
      <c r="B681" s="41" t="s">
        <v>495</v>
      </c>
      <c r="C681" s="21">
        <v>3543907</v>
      </c>
      <c r="D681" s="4">
        <v>5</v>
      </c>
      <c r="E681" s="6">
        <v>5</v>
      </c>
      <c r="F681" s="39">
        <v>35439075</v>
      </c>
      <c r="G681" s="6">
        <v>58</v>
      </c>
      <c r="H681" s="6">
        <v>198</v>
      </c>
      <c r="I681" s="3">
        <v>1.2627252999999998</v>
      </c>
      <c r="J681" s="3">
        <v>1.0591138</v>
      </c>
      <c r="K681" s="3">
        <v>0.20361149999999986</v>
      </c>
      <c r="L681" s="133">
        <v>0</v>
      </c>
      <c r="M681" s="133">
        <v>0.93562040000000002</v>
      </c>
      <c r="N681" s="133">
        <v>0.19429609999999992</v>
      </c>
      <c r="O681" s="133">
        <v>7.6498299999999977E-2</v>
      </c>
      <c r="P681" s="133">
        <v>5.6310500000000006E-2</v>
      </c>
      <c r="Q681" s="134">
        <v>27</v>
      </c>
      <c r="R681" s="134">
        <v>99</v>
      </c>
      <c r="S681" s="122">
        <f t="shared" si="20"/>
        <v>22.65625</v>
      </c>
      <c r="T681" s="122">
        <f t="shared" si="21"/>
        <v>77.34375</v>
      </c>
    </row>
    <row r="682" spans="1:20" x14ac:dyDescent="0.25">
      <c r="A682" s="3">
        <v>2017</v>
      </c>
      <c r="B682" s="41" t="s">
        <v>495</v>
      </c>
      <c r="C682" s="21">
        <v>3543907</v>
      </c>
      <c r="D682" s="4">
        <v>5</v>
      </c>
      <c r="E682" s="6">
        <v>9</v>
      </c>
      <c r="F682" s="39">
        <v>35439079</v>
      </c>
      <c r="G682" s="6">
        <v>1</v>
      </c>
      <c r="H682" s="6">
        <v>0</v>
      </c>
      <c r="I682" s="3">
        <v>1.5430000000000001E-4</v>
      </c>
      <c r="J682" s="3">
        <v>1.5430000000000001E-4</v>
      </c>
      <c r="K682" s="3">
        <v>0</v>
      </c>
      <c r="L682" s="133">
        <v>0</v>
      </c>
      <c r="M682" s="133">
        <v>0</v>
      </c>
      <c r="N682" s="133">
        <v>0</v>
      </c>
      <c r="O682" s="133">
        <v>1.5430000000000001E-4</v>
      </c>
      <c r="P682" s="133">
        <v>0</v>
      </c>
      <c r="Q682" s="134">
        <v>1</v>
      </c>
      <c r="R682" s="134">
        <v>0</v>
      </c>
      <c r="S682" s="122">
        <f t="shared" si="20"/>
        <v>100</v>
      </c>
      <c r="T682" s="122">
        <f t="shared" si="21"/>
        <v>0</v>
      </c>
    </row>
    <row r="683" spans="1:20" x14ac:dyDescent="0.25">
      <c r="A683" s="3">
        <v>2017</v>
      </c>
      <c r="B683" s="41" t="s">
        <v>496</v>
      </c>
      <c r="C683" s="21">
        <v>3544004</v>
      </c>
      <c r="D683" s="4">
        <v>5</v>
      </c>
      <c r="E683" s="6">
        <v>5</v>
      </c>
      <c r="F683" s="39">
        <v>35440045</v>
      </c>
      <c r="G683" s="6">
        <v>16</v>
      </c>
      <c r="H683" s="6">
        <v>32</v>
      </c>
      <c r="I683" s="3">
        <v>0.3032358</v>
      </c>
      <c r="J683" s="3">
        <v>0.26619179999999998</v>
      </c>
      <c r="K683" s="3">
        <v>3.7044000000000021E-2</v>
      </c>
      <c r="L683" s="133">
        <v>0</v>
      </c>
      <c r="M683" s="133">
        <v>7.6649499999999995E-2</v>
      </c>
      <c r="N683" s="133">
        <v>0.21141070000000001</v>
      </c>
      <c r="O683" s="133">
        <v>7.6093000000000003E-3</v>
      </c>
      <c r="P683" s="133">
        <v>7.566299999999998E-3</v>
      </c>
      <c r="Q683" s="134">
        <v>16</v>
      </c>
      <c r="R683" s="134">
        <v>12</v>
      </c>
      <c r="S683" s="122">
        <f t="shared" si="20"/>
        <v>33.333333333333329</v>
      </c>
      <c r="T683" s="122">
        <f t="shared" si="21"/>
        <v>66.666666666666657</v>
      </c>
    </row>
    <row r="684" spans="1:20" x14ac:dyDescent="0.25">
      <c r="A684" s="3">
        <v>2017</v>
      </c>
      <c r="B684" s="41" t="s">
        <v>496</v>
      </c>
      <c r="C684" s="21">
        <v>3544004</v>
      </c>
      <c r="D684" s="4">
        <v>5</v>
      </c>
      <c r="E684" s="6">
        <v>10</v>
      </c>
      <c r="F684" s="39">
        <v>354400410</v>
      </c>
      <c r="G684" s="6">
        <v>0</v>
      </c>
      <c r="H684" s="6">
        <v>0</v>
      </c>
      <c r="I684" s="3">
        <v>0</v>
      </c>
      <c r="J684" s="3">
        <v>0</v>
      </c>
      <c r="K684" s="3">
        <v>0</v>
      </c>
      <c r="L684" s="133">
        <v>0</v>
      </c>
      <c r="M684" s="133">
        <v>0</v>
      </c>
      <c r="N684" s="133">
        <v>0</v>
      </c>
      <c r="O684" s="133">
        <v>0</v>
      </c>
      <c r="P684" s="133">
        <v>0</v>
      </c>
      <c r="Q684" s="134">
        <v>0</v>
      </c>
      <c r="R684" s="134">
        <v>0</v>
      </c>
      <c r="S684" s="122">
        <f t="shared" si="20"/>
        <v>0</v>
      </c>
      <c r="T684" s="122">
        <f t="shared" si="21"/>
        <v>0</v>
      </c>
    </row>
    <row r="685" spans="1:20" x14ac:dyDescent="0.25">
      <c r="A685" s="3">
        <v>2017</v>
      </c>
      <c r="B685" s="41" t="s">
        <v>497</v>
      </c>
      <c r="C685" s="21">
        <v>3544103</v>
      </c>
      <c r="D685" s="4">
        <v>6</v>
      </c>
      <c r="E685" s="6">
        <v>6</v>
      </c>
      <c r="F685" s="39">
        <v>35441036</v>
      </c>
      <c r="G685" s="6">
        <v>1</v>
      </c>
      <c r="H685" s="6">
        <v>6</v>
      </c>
      <c r="I685" s="3">
        <v>0.1118167</v>
      </c>
      <c r="J685" s="3">
        <v>0.1</v>
      </c>
      <c r="K685" s="3">
        <v>1.1816700000000001E-2</v>
      </c>
      <c r="L685" s="133">
        <v>0</v>
      </c>
      <c r="M685" s="133">
        <v>0.1</v>
      </c>
      <c r="N685" s="133">
        <v>1.17935E-2</v>
      </c>
      <c r="O685" s="133">
        <v>0</v>
      </c>
      <c r="P685" s="133">
        <v>2.3200000000000001E-5</v>
      </c>
      <c r="Q685" s="134">
        <v>2</v>
      </c>
      <c r="R685" s="134">
        <v>92</v>
      </c>
      <c r="S685" s="122">
        <f t="shared" si="20"/>
        <v>14.285714285714285</v>
      </c>
      <c r="T685" s="122">
        <f t="shared" si="21"/>
        <v>85.714285714285708</v>
      </c>
    </row>
    <row r="686" spans="1:20" x14ac:dyDescent="0.25">
      <c r="A686" s="3">
        <v>2017</v>
      </c>
      <c r="B686" s="41" t="s">
        <v>498</v>
      </c>
      <c r="C686" s="21">
        <v>3544202</v>
      </c>
      <c r="D686" s="4">
        <v>15</v>
      </c>
      <c r="E686" s="6">
        <v>15</v>
      </c>
      <c r="F686" s="39">
        <v>354420215</v>
      </c>
      <c r="G686" s="6">
        <v>22</v>
      </c>
      <c r="H686" s="6">
        <v>13</v>
      </c>
      <c r="I686" s="3">
        <v>0.14447840000000006</v>
      </c>
      <c r="J686" s="3">
        <v>0.13553230000000005</v>
      </c>
      <c r="K686" s="3">
        <v>8.946100000000002E-3</v>
      </c>
      <c r="L686" s="133">
        <v>0.20314228183663113</v>
      </c>
      <c r="M686" s="133">
        <v>6.0677999999999999E-3</v>
      </c>
      <c r="N686" s="133">
        <v>1.3217000000000001E-3</v>
      </c>
      <c r="O686" s="133">
        <v>0.1310212</v>
      </c>
      <c r="P686" s="133">
        <v>6.0676999999999997E-3</v>
      </c>
      <c r="Q686" s="134">
        <v>9</v>
      </c>
      <c r="R686" s="134">
        <v>4</v>
      </c>
      <c r="S686" s="122">
        <f t="shared" si="20"/>
        <v>62.857142857142854</v>
      </c>
      <c r="T686" s="122">
        <f t="shared" si="21"/>
        <v>37.142857142857146</v>
      </c>
    </row>
    <row r="687" spans="1:20" x14ac:dyDescent="0.25">
      <c r="A687" s="3">
        <v>2017</v>
      </c>
      <c r="B687" s="41" t="s">
        <v>499</v>
      </c>
      <c r="C687" s="21">
        <v>3543501</v>
      </c>
      <c r="D687" s="4">
        <v>14</v>
      </c>
      <c r="E687" s="6">
        <v>14</v>
      </c>
      <c r="F687" s="39">
        <v>354350114</v>
      </c>
      <c r="G687" s="6">
        <v>4</v>
      </c>
      <c r="H687" s="6">
        <v>6</v>
      </c>
      <c r="I687" s="3">
        <v>2.7449399999999999E-2</v>
      </c>
      <c r="J687" s="3">
        <v>2.5477199999999998E-2</v>
      </c>
      <c r="K687" s="3">
        <v>1.9721999999999999E-3</v>
      </c>
      <c r="L687" s="133">
        <v>0</v>
      </c>
      <c r="M687" s="133">
        <v>1.4542100000000001E-2</v>
      </c>
      <c r="N687" s="133">
        <v>9.2499999999999995E-3</v>
      </c>
      <c r="O687" s="133">
        <v>3.5994999999999998E-3</v>
      </c>
      <c r="P687" s="133">
        <v>5.7800000000000002E-5</v>
      </c>
      <c r="Q687" s="134">
        <v>2</v>
      </c>
      <c r="R687" s="134">
        <v>2</v>
      </c>
      <c r="S687" s="122">
        <f t="shared" si="20"/>
        <v>40</v>
      </c>
      <c r="T687" s="122">
        <f t="shared" si="21"/>
        <v>60</v>
      </c>
    </row>
    <row r="688" spans="1:20" x14ac:dyDescent="0.25">
      <c r="A688" s="3">
        <v>2017</v>
      </c>
      <c r="B688" s="41" t="s">
        <v>500</v>
      </c>
      <c r="C688" s="21">
        <v>3544251</v>
      </c>
      <c r="D688" s="4">
        <v>22</v>
      </c>
      <c r="E688" s="6">
        <v>22</v>
      </c>
      <c r="F688" s="39">
        <v>354425122</v>
      </c>
      <c r="G688" s="6">
        <v>5</v>
      </c>
      <c r="H688" s="6">
        <v>132</v>
      </c>
      <c r="I688" s="3">
        <v>0.11924720000000021</v>
      </c>
      <c r="J688" s="3">
        <v>2.7060199999999996E-2</v>
      </c>
      <c r="K688" s="3">
        <v>9.2187000000000213E-2</v>
      </c>
      <c r="L688" s="133">
        <v>1.2937531709791984E-2</v>
      </c>
      <c r="M688" s="133">
        <v>3.1898100000000006E-2</v>
      </c>
      <c r="N688" s="133">
        <v>5.7409999999999991E-4</v>
      </c>
      <c r="O688" s="133">
        <v>7.49587000000001E-2</v>
      </c>
      <c r="P688" s="133">
        <v>1.1816300000000002E-2</v>
      </c>
      <c r="Q688" s="134">
        <v>1</v>
      </c>
      <c r="R688" s="134">
        <v>0</v>
      </c>
      <c r="S688" s="122">
        <f t="shared" si="20"/>
        <v>3.6496350364963499</v>
      </c>
      <c r="T688" s="122">
        <f t="shared" si="21"/>
        <v>96.350364963503651</v>
      </c>
    </row>
    <row r="689" spans="1:20" x14ac:dyDescent="0.25">
      <c r="A689" s="3">
        <v>2017</v>
      </c>
      <c r="B689" s="41" t="s">
        <v>501</v>
      </c>
      <c r="C689" s="21">
        <v>3544301</v>
      </c>
      <c r="D689" s="4">
        <v>2</v>
      </c>
      <c r="E689" s="6">
        <v>2</v>
      </c>
      <c r="F689" s="39">
        <v>35443012</v>
      </c>
      <c r="G689" s="6">
        <v>20</v>
      </c>
      <c r="H689" s="6">
        <v>14</v>
      </c>
      <c r="I689" s="3">
        <v>0.52712520000000007</v>
      </c>
      <c r="J689" s="3">
        <v>0.47857470000000002</v>
      </c>
      <c r="K689" s="3">
        <v>4.8550500000000003E-2</v>
      </c>
      <c r="L689" s="133">
        <v>0.38246575342465761</v>
      </c>
      <c r="M689" s="133">
        <v>3.8715300000000001E-2</v>
      </c>
      <c r="N689" s="133">
        <v>1.2936E-3</v>
      </c>
      <c r="O689" s="133">
        <v>0.48384729999999998</v>
      </c>
      <c r="P689" s="133">
        <v>3.2690000000000002E-3</v>
      </c>
      <c r="Q689" s="134">
        <v>1</v>
      </c>
      <c r="R689" s="134">
        <v>26</v>
      </c>
      <c r="S689" s="122">
        <f t="shared" si="20"/>
        <v>58.82352941176471</v>
      </c>
      <c r="T689" s="122">
        <f t="shared" si="21"/>
        <v>41.17647058823529</v>
      </c>
    </row>
    <row r="690" spans="1:20" x14ac:dyDescent="0.25">
      <c r="A690" s="3">
        <v>2017</v>
      </c>
      <c r="B690" s="41" t="s">
        <v>502</v>
      </c>
      <c r="C690" s="21">
        <v>3544400</v>
      </c>
      <c r="D690" s="4">
        <v>19</v>
      </c>
      <c r="E690" s="6">
        <v>19</v>
      </c>
      <c r="F690" s="39">
        <v>354440019</v>
      </c>
      <c r="G690" s="6">
        <v>3</v>
      </c>
      <c r="H690" s="6">
        <v>9</v>
      </c>
      <c r="I690" s="3">
        <v>3.40617E-2</v>
      </c>
      <c r="J690" s="3">
        <v>3.0048200000000001E-2</v>
      </c>
      <c r="K690" s="3">
        <v>4.0134999999999988E-3</v>
      </c>
      <c r="L690" s="133">
        <v>0</v>
      </c>
      <c r="M690" s="133">
        <v>3.9286999999999994E-3</v>
      </c>
      <c r="N690" s="133">
        <v>2.8016900000000001E-2</v>
      </c>
      <c r="O690" s="133">
        <v>2.0895000000000002E-3</v>
      </c>
      <c r="P690" s="133">
        <v>2.6599999999999999E-5</v>
      </c>
      <c r="Q690" s="134">
        <v>2</v>
      </c>
      <c r="R690" s="134">
        <v>3</v>
      </c>
      <c r="S690" s="122">
        <f t="shared" si="20"/>
        <v>25</v>
      </c>
      <c r="T690" s="122">
        <f t="shared" si="21"/>
        <v>75</v>
      </c>
    </row>
    <row r="691" spans="1:20" x14ac:dyDescent="0.25">
      <c r="A691" s="3">
        <v>2017</v>
      </c>
      <c r="B691" s="41" t="s">
        <v>502</v>
      </c>
      <c r="C691" s="21">
        <v>3544400</v>
      </c>
      <c r="D691" s="4">
        <v>19</v>
      </c>
      <c r="E691" s="6">
        <v>20</v>
      </c>
      <c r="F691" s="39">
        <v>354440020</v>
      </c>
      <c r="G691" s="6">
        <v>2</v>
      </c>
      <c r="H691" s="6">
        <v>0</v>
      </c>
      <c r="I691" s="3">
        <v>0.11361110000000001</v>
      </c>
      <c r="J691" s="3">
        <v>0.11361110000000001</v>
      </c>
      <c r="K691" s="3">
        <v>0</v>
      </c>
      <c r="L691" s="133">
        <v>0</v>
      </c>
      <c r="M691" s="133">
        <v>0</v>
      </c>
      <c r="N691" s="133">
        <v>0.1111111</v>
      </c>
      <c r="O691" s="133">
        <v>2.5000000000000001E-3</v>
      </c>
      <c r="P691" s="133">
        <v>0</v>
      </c>
      <c r="Q691" s="134">
        <v>2</v>
      </c>
      <c r="R691" s="134">
        <v>0</v>
      </c>
      <c r="S691" s="122">
        <f t="shared" si="20"/>
        <v>100</v>
      </c>
      <c r="T691" s="122">
        <f t="shared" si="21"/>
        <v>0</v>
      </c>
    </row>
    <row r="692" spans="1:20" x14ac:dyDescent="0.25">
      <c r="A692" s="3">
        <v>2017</v>
      </c>
      <c r="B692" s="41" t="s">
        <v>503</v>
      </c>
      <c r="C692" s="21">
        <v>3544509</v>
      </c>
      <c r="D692" s="4">
        <v>18</v>
      </c>
      <c r="E692" s="6">
        <v>18</v>
      </c>
      <c r="F692" s="39">
        <v>354450918</v>
      </c>
      <c r="G692" s="6">
        <v>0</v>
      </c>
      <c r="H692" s="6">
        <v>10</v>
      </c>
      <c r="I692" s="3">
        <v>1.1621099999999999E-2</v>
      </c>
      <c r="J692" s="3">
        <v>0</v>
      </c>
      <c r="K692" s="3">
        <v>1.1621099999999999E-2</v>
      </c>
      <c r="L692" s="133">
        <v>0.48732210806697113</v>
      </c>
      <c r="M692" s="133">
        <v>9.2963000000000004E-3</v>
      </c>
      <c r="N692" s="133">
        <v>0</v>
      </c>
      <c r="O692" s="133">
        <v>1.0069E-3</v>
      </c>
      <c r="P692" s="133">
        <v>1.3179000000000001E-3</v>
      </c>
      <c r="Q692" s="134">
        <v>3</v>
      </c>
      <c r="R692" s="134">
        <v>3</v>
      </c>
      <c r="S692" s="122">
        <f t="shared" si="20"/>
        <v>0</v>
      </c>
      <c r="T692" s="122">
        <f t="shared" si="21"/>
        <v>100</v>
      </c>
    </row>
    <row r="693" spans="1:20" x14ac:dyDescent="0.25">
      <c r="A693" s="3">
        <v>2017</v>
      </c>
      <c r="B693" s="41" t="s">
        <v>504</v>
      </c>
      <c r="C693" s="21">
        <v>3544608</v>
      </c>
      <c r="D693" s="4">
        <v>16</v>
      </c>
      <c r="E693" s="6">
        <v>16</v>
      </c>
      <c r="F693" s="39">
        <v>354460816</v>
      </c>
      <c r="G693" s="6">
        <v>3</v>
      </c>
      <c r="H693" s="6">
        <v>17</v>
      </c>
      <c r="I693" s="3">
        <v>9.5492799999999989E-2</v>
      </c>
      <c r="J693" s="3">
        <v>6.5962599999999996E-2</v>
      </c>
      <c r="K693" s="3">
        <v>2.9530199999999993E-2</v>
      </c>
      <c r="L693" s="133">
        <v>0</v>
      </c>
      <c r="M693" s="133">
        <v>2.2867499999999999E-2</v>
      </c>
      <c r="N693" s="133">
        <v>1.5740999999999999E-3</v>
      </c>
      <c r="O693" s="133">
        <v>6.3610899999999998E-2</v>
      </c>
      <c r="P693" s="133">
        <v>7.4403000000000004E-3</v>
      </c>
      <c r="Q693" s="134">
        <v>1</v>
      </c>
      <c r="R693" s="134">
        <v>0</v>
      </c>
      <c r="S693" s="122">
        <f t="shared" si="20"/>
        <v>15</v>
      </c>
      <c r="T693" s="122">
        <f t="shared" si="21"/>
        <v>85</v>
      </c>
    </row>
    <row r="694" spans="1:20" x14ac:dyDescent="0.25">
      <c r="A694" s="3">
        <v>2017</v>
      </c>
      <c r="B694" s="41" t="s">
        <v>505</v>
      </c>
      <c r="C694" s="21">
        <v>3544707</v>
      </c>
      <c r="D694" s="4">
        <v>21</v>
      </c>
      <c r="E694" s="6">
        <v>21</v>
      </c>
      <c r="F694" s="39">
        <v>354470721</v>
      </c>
      <c r="G694" s="6">
        <v>0</v>
      </c>
      <c r="H694" s="6">
        <v>12</v>
      </c>
      <c r="I694" s="3">
        <v>5.1991000000000008E-3</v>
      </c>
      <c r="J694" s="3">
        <v>0</v>
      </c>
      <c r="K694" s="3">
        <v>5.1991000000000008E-3</v>
      </c>
      <c r="L694" s="133">
        <v>0</v>
      </c>
      <c r="M694" s="133">
        <v>4.7083999999999997E-3</v>
      </c>
      <c r="N694" s="133">
        <v>0</v>
      </c>
      <c r="O694" s="133">
        <v>1.9559999999999998E-4</v>
      </c>
      <c r="P694" s="133">
        <v>2.9510000000000002E-4</v>
      </c>
      <c r="Q694" s="134">
        <v>0</v>
      </c>
      <c r="R694" s="134">
        <v>0</v>
      </c>
      <c r="S694" s="122">
        <f t="shared" si="20"/>
        <v>0</v>
      </c>
      <c r="T694" s="122">
        <f t="shared" si="21"/>
        <v>100</v>
      </c>
    </row>
    <row r="695" spans="1:20" x14ac:dyDescent="0.25">
      <c r="A695" s="3">
        <v>2017</v>
      </c>
      <c r="B695" s="41" t="s">
        <v>506</v>
      </c>
      <c r="C695" s="21">
        <v>3544806</v>
      </c>
      <c r="D695" s="4">
        <v>16</v>
      </c>
      <c r="E695" s="6">
        <v>16</v>
      </c>
      <c r="F695" s="39">
        <v>354480616</v>
      </c>
      <c r="G695" s="6">
        <v>8</v>
      </c>
      <c r="H695" s="6">
        <v>48</v>
      </c>
      <c r="I695" s="3">
        <v>9.2702799999999974E-2</v>
      </c>
      <c r="J695" s="3">
        <v>3.5850300000000002E-2</v>
      </c>
      <c r="K695" s="3">
        <v>5.6852499999999966E-2</v>
      </c>
      <c r="L695" s="133">
        <v>0</v>
      </c>
      <c r="M695" s="133">
        <v>4.1666999999999997E-3</v>
      </c>
      <c r="N695" s="133">
        <v>4.6289999999999998E-4</v>
      </c>
      <c r="O695" s="133">
        <v>2.65712E-2</v>
      </c>
      <c r="P695" s="133">
        <v>6.1501999999999959E-2</v>
      </c>
      <c r="Q695" s="134">
        <v>1</v>
      </c>
      <c r="R695" s="134">
        <v>1</v>
      </c>
      <c r="S695" s="122">
        <f t="shared" si="20"/>
        <v>14.285714285714285</v>
      </c>
      <c r="T695" s="122">
        <f t="shared" si="21"/>
        <v>85.714285714285708</v>
      </c>
    </row>
    <row r="696" spans="1:20" x14ac:dyDescent="0.25">
      <c r="A696" s="3">
        <v>2017</v>
      </c>
      <c r="B696" s="41" t="s">
        <v>507</v>
      </c>
      <c r="C696" s="21">
        <v>3544905</v>
      </c>
      <c r="D696" s="4">
        <v>4</v>
      </c>
      <c r="E696" s="6">
        <v>4</v>
      </c>
      <c r="F696" s="39">
        <v>35449054</v>
      </c>
      <c r="G696" s="6">
        <v>17</v>
      </c>
      <c r="H696" s="6">
        <v>22</v>
      </c>
      <c r="I696" s="3">
        <v>9.2433199999999965E-2</v>
      </c>
      <c r="J696" s="3">
        <v>8.1092899999999968E-2</v>
      </c>
      <c r="K696" s="3">
        <v>1.1340299999999998E-2</v>
      </c>
      <c r="L696" s="133">
        <v>0</v>
      </c>
      <c r="M696" s="133">
        <v>0</v>
      </c>
      <c r="N696" s="133">
        <v>1.7072000000000001E-3</v>
      </c>
      <c r="O696" s="133">
        <v>8.2954999999999973E-2</v>
      </c>
      <c r="P696" s="133">
        <v>7.7710000000000001E-3</v>
      </c>
      <c r="Q696" s="134">
        <v>4</v>
      </c>
      <c r="R696" s="134">
        <v>6</v>
      </c>
      <c r="S696" s="122">
        <f t="shared" si="20"/>
        <v>43.589743589743591</v>
      </c>
      <c r="T696" s="122">
        <f t="shared" si="21"/>
        <v>56.410256410256409</v>
      </c>
    </row>
    <row r="697" spans="1:20" x14ac:dyDescent="0.25">
      <c r="A697" s="3">
        <v>2017</v>
      </c>
      <c r="B697" s="41" t="s">
        <v>507</v>
      </c>
      <c r="C697" s="21">
        <v>3544905</v>
      </c>
      <c r="D697" s="4">
        <v>4</v>
      </c>
      <c r="E697" s="6">
        <v>12</v>
      </c>
      <c r="F697" s="39">
        <v>354490512</v>
      </c>
      <c r="G697" s="6">
        <v>0</v>
      </c>
      <c r="H697" s="6">
        <v>0</v>
      </c>
      <c r="I697" s="3">
        <v>0</v>
      </c>
      <c r="J697" s="3">
        <v>0</v>
      </c>
      <c r="K697" s="3">
        <v>0</v>
      </c>
      <c r="L697" s="133">
        <v>0</v>
      </c>
      <c r="M697" s="133">
        <v>0</v>
      </c>
      <c r="N697" s="133">
        <v>0</v>
      </c>
      <c r="O697" s="133">
        <v>0</v>
      </c>
      <c r="P697" s="133">
        <v>0</v>
      </c>
      <c r="Q697" s="134">
        <v>0</v>
      </c>
      <c r="R697" s="134">
        <v>0</v>
      </c>
      <c r="S697" s="122">
        <f t="shared" si="20"/>
        <v>0</v>
      </c>
      <c r="T697" s="122">
        <f t="shared" si="21"/>
        <v>0</v>
      </c>
    </row>
    <row r="698" spans="1:20" x14ac:dyDescent="0.25">
      <c r="A698" s="3">
        <v>2017</v>
      </c>
      <c r="B698" s="41" t="s">
        <v>508</v>
      </c>
      <c r="C698" s="21">
        <v>3545001</v>
      </c>
      <c r="D698" s="4">
        <v>6</v>
      </c>
      <c r="E698" s="6">
        <v>6</v>
      </c>
      <c r="F698" s="39">
        <v>35450016</v>
      </c>
      <c r="G698" s="6">
        <v>27</v>
      </c>
      <c r="H698" s="6">
        <v>13</v>
      </c>
      <c r="I698" s="3">
        <v>2.5540821000000005</v>
      </c>
      <c r="J698" s="3">
        <v>2.5475041000000003</v>
      </c>
      <c r="K698" s="3">
        <v>6.5780000000000005E-3</v>
      </c>
      <c r="L698" s="133">
        <v>0</v>
      </c>
      <c r="M698" s="133">
        <v>2.5465393000000001</v>
      </c>
      <c r="N698" s="133">
        <v>0</v>
      </c>
      <c r="O698" s="133">
        <v>7.2535000000000004E-3</v>
      </c>
      <c r="P698" s="133">
        <v>2.8929999999999998E-4</v>
      </c>
      <c r="Q698" s="134">
        <v>17</v>
      </c>
      <c r="R698" s="134">
        <v>32</v>
      </c>
      <c r="S698" s="122">
        <f t="shared" si="20"/>
        <v>67.5</v>
      </c>
      <c r="T698" s="122">
        <f t="shared" si="21"/>
        <v>32.5</v>
      </c>
    </row>
    <row r="699" spans="1:20" x14ac:dyDescent="0.25">
      <c r="A699" s="3">
        <v>2017</v>
      </c>
      <c r="B699" s="41" t="s">
        <v>508</v>
      </c>
      <c r="C699" s="21">
        <v>3545001</v>
      </c>
      <c r="D699" s="4">
        <v>6</v>
      </c>
      <c r="E699" s="6">
        <v>2</v>
      </c>
      <c r="F699" s="39">
        <v>35450012</v>
      </c>
      <c r="G699" s="6">
        <v>0</v>
      </c>
      <c r="H699" s="6">
        <v>1</v>
      </c>
      <c r="I699" s="3">
        <v>2.8900000000000001E-5</v>
      </c>
      <c r="J699" s="3">
        <v>0</v>
      </c>
      <c r="K699" s="3">
        <v>2.8900000000000001E-5</v>
      </c>
      <c r="L699" s="133">
        <v>0</v>
      </c>
      <c r="M699" s="133">
        <v>0</v>
      </c>
      <c r="N699" s="133">
        <v>2.8900000000000001E-5</v>
      </c>
      <c r="O699" s="133">
        <v>0</v>
      </c>
      <c r="P699" s="133">
        <v>0</v>
      </c>
      <c r="Q699" s="134">
        <v>0</v>
      </c>
      <c r="R699" s="134">
        <v>0</v>
      </c>
      <c r="S699" s="122">
        <f t="shared" si="20"/>
        <v>0</v>
      </c>
      <c r="T699" s="122">
        <f t="shared" si="21"/>
        <v>100</v>
      </c>
    </row>
    <row r="700" spans="1:20" x14ac:dyDescent="0.25">
      <c r="A700" s="3">
        <v>2017</v>
      </c>
      <c r="B700" s="41" t="s">
        <v>508</v>
      </c>
      <c r="C700" s="21">
        <v>3545001</v>
      </c>
      <c r="D700" s="4">
        <v>6</v>
      </c>
      <c r="E700" s="6">
        <v>7</v>
      </c>
      <c r="F700" s="39">
        <v>35450017</v>
      </c>
      <c r="G700" s="6">
        <v>0</v>
      </c>
      <c r="H700" s="6">
        <v>0</v>
      </c>
      <c r="I700" s="3">
        <v>0</v>
      </c>
      <c r="J700" s="3">
        <v>0</v>
      </c>
      <c r="K700" s="3">
        <v>0</v>
      </c>
      <c r="L700" s="133">
        <v>0</v>
      </c>
      <c r="M700" s="133">
        <v>0</v>
      </c>
      <c r="N700" s="133">
        <v>0</v>
      </c>
      <c r="O700" s="133">
        <v>0</v>
      </c>
      <c r="P700" s="133">
        <v>0</v>
      </c>
      <c r="Q700" s="134">
        <v>0</v>
      </c>
      <c r="R700" s="134">
        <v>0</v>
      </c>
      <c r="S700" s="122">
        <f t="shared" si="20"/>
        <v>0</v>
      </c>
      <c r="T700" s="122">
        <f t="shared" si="21"/>
        <v>0</v>
      </c>
    </row>
    <row r="701" spans="1:20" x14ac:dyDescent="0.25">
      <c r="A701" s="3">
        <v>2017</v>
      </c>
      <c r="B701" s="41" t="s">
        <v>509</v>
      </c>
      <c r="C701" s="21">
        <v>3545100</v>
      </c>
      <c r="D701" s="4">
        <v>20</v>
      </c>
      <c r="E701" s="6">
        <v>20</v>
      </c>
      <c r="F701" s="39">
        <v>354510020</v>
      </c>
      <c r="G701" s="6">
        <v>3</v>
      </c>
      <c r="H701" s="6">
        <v>14</v>
      </c>
      <c r="I701" s="3">
        <v>5.6174599999999991E-2</v>
      </c>
      <c r="J701" s="3">
        <v>4.3506999999999997E-2</v>
      </c>
      <c r="K701" s="3">
        <v>1.2667599999999998E-2</v>
      </c>
      <c r="L701" s="133">
        <v>0</v>
      </c>
      <c r="M701" s="133">
        <v>1.2462899999999999E-2</v>
      </c>
      <c r="N701" s="133">
        <v>0</v>
      </c>
      <c r="O701" s="133">
        <v>4.3629599999999998E-2</v>
      </c>
      <c r="P701" s="133">
        <v>8.2100000000000003E-5</v>
      </c>
      <c r="Q701" s="134">
        <v>1</v>
      </c>
      <c r="R701" s="134">
        <v>1</v>
      </c>
      <c r="S701" s="122">
        <f t="shared" si="20"/>
        <v>17.647058823529413</v>
      </c>
      <c r="T701" s="122">
        <f t="shared" si="21"/>
        <v>82.35294117647058</v>
      </c>
    </row>
    <row r="702" spans="1:20" x14ac:dyDescent="0.25">
      <c r="A702" s="3">
        <v>2017</v>
      </c>
      <c r="B702" s="41" t="s">
        <v>510</v>
      </c>
      <c r="C702" s="21">
        <v>3545159</v>
      </c>
      <c r="D702" s="4">
        <v>5</v>
      </c>
      <c r="E702" s="6">
        <v>5</v>
      </c>
      <c r="F702" s="39">
        <v>35451595</v>
      </c>
      <c r="G702" s="6">
        <v>5</v>
      </c>
      <c r="H702" s="6">
        <v>10</v>
      </c>
      <c r="I702" s="3">
        <v>1.4183899999999998E-2</v>
      </c>
      <c r="J702" s="3">
        <v>1.3761399999999998E-2</v>
      </c>
      <c r="K702" s="3">
        <v>4.2249999999999997E-4</v>
      </c>
      <c r="L702" s="133">
        <v>0</v>
      </c>
      <c r="M702" s="133">
        <v>1.3618499999999999E-2</v>
      </c>
      <c r="N702" s="133">
        <v>2.72E-4</v>
      </c>
      <c r="O702" s="133">
        <v>1.2349999999999999E-4</v>
      </c>
      <c r="P702" s="133">
        <v>1.6990000000000001E-4</v>
      </c>
      <c r="Q702" s="134">
        <v>5</v>
      </c>
      <c r="R702" s="134">
        <v>3</v>
      </c>
      <c r="S702" s="122">
        <f t="shared" si="20"/>
        <v>33.333333333333329</v>
      </c>
      <c r="T702" s="122">
        <f t="shared" si="21"/>
        <v>66.666666666666657</v>
      </c>
    </row>
    <row r="703" spans="1:20" x14ac:dyDescent="0.25">
      <c r="A703" s="3">
        <v>2017</v>
      </c>
      <c r="B703" s="41" t="s">
        <v>510</v>
      </c>
      <c r="C703" s="21">
        <v>3545159</v>
      </c>
      <c r="D703" s="4">
        <v>5</v>
      </c>
      <c r="E703" s="6">
        <v>10</v>
      </c>
      <c r="F703" s="39">
        <v>354515910</v>
      </c>
      <c r="G703" s="6">
        <v>0</v>
      </c>
      <c r="H703" s="6">
        <v>0</v>
      </c>
      <c r="I703" s="3">
        <v>0</v>
      </c>
      <c r="J703" s="3">
        <v>0</v>
      </c>
      <c r="K703" s="3">
        <v>0</v>
      </c>
      <c r="L703" s="133">
        <v>0</v>
      </c>
      <c r="M703" s="133">
        <v>0</v>
      </c>
      <c r="N703" s="133">
        <v>0</v>
      </c>
      <c r="O703" s="133">
        <v>0</v>
      </c>
      <c r="P703" s="133">
        <v>0</v>
      </c>
      <c r="Q703" s="134">
        <v>0</v>
      </c>
      <c r="R703" s="134">
        <v>14</v>
      </c>
      <c r="S703" s="122">
        <f t="shared" si="20"/>
        <v>0</v>
      </c>
      <c r="T703" s="122">
        <f t="shared" si="21"/>
        <v>0</v>
      </c>
    </row>
    <row r="704" spans="1:20" x14ac:dyDescent="0.25">
      <c r="A704" s="3">
        <v>2017</v>
      </c>
      <c r="B704" s="41" t="s">
        <v>511</v>
      </c>
      <c r="C704" s="21">
        <v>3545209</v>
      </c>
      <c r="D704" s="4">
        <v>5</v>
      </c>
      <c r="E704" s="6">
        <v>5</v>
      </c>
      <c r="F704" s="39">
        <v>35452095</v>
      </c>
      <c r="G704" s="6">
        <v>8</v>
      </c>
      <c r="H704" s="6">
        <v>25</v>
      </c>
      <c r="I704" s="3">
        <v>0.41523769999999999</v>
      </c>
      <c r="J704" s="3">
        <v>0.39032849999999997</v>
      </c>
      <c r="K704" s="3">
        <v>2.4909199999999996E-2</v>
      </c>
      <c r="L704" s="133">
        <v>0</v>
      </c>
      <c r="M704" s="133">
        <v>0.300037</v>
      </c>
      <c r="N704" s="133">
        <v>0.10508869999999999</v>
      </c>
      <c r="O704" s="133">
        <v>1.6699999999999999E-5</v>
      </c>
      <c r="P704" s="133">
        <v>1.0095300000000001E-2</v>
      </c>
      <c r="Q704" s="134">
        <v>8</v>
      </c>
      <c r="R704" s="134">
        <v>20</v>
      </c>
      <c r="S704" s="122">
        <f t="shared" si="20"/>
        <v>24.242424242424242</v>
      </c>
      <c r="T704" s="122">
        <f t="shared" si="21"/>
        <v>75.757575757575751</v>
      </c>
    </row>
    <row r="705" spans="1:20" x14ac:dyDescent="0.25">
      <c r="A705" s="3">
        <v>2017</v>
      </c>
      <c r="B705" s="41" t="s">
        <v>511</v>
      </c>
      <c r="C705" s="21">
        <v>3545209</v>
      </c>
      <c r="D705" s="4">
        <v>5</v>
      </c>
      <c r="E705" s="6">
        <v>10</v>
      </c>
      <c r="F705" s="39">
        <v>354520910</v>
      </c>
      <c r="G705" s="6">
        <v>1</v>
      </c>
      <c r="H705" s="6">
        <v>8</v>
      </c>
      <c r="I705" s="3">
        <v>2.848499999999999E-3</v>
      </c>
      <c r="J705" s="3">
        <v>3.4700000000000003E-5</v>
      </c>
      <c r="K705" s="3">
        <v>2.8137999999999991E-3</v>
      </c>
      <c r="L705" s="133">
        <v>0</v>
      </c>
      <c r="M705" s="133">
        <v>0</v>
      </c>
      <c r="N705" s="133">
        <v>1.0878999999999999E-3</v>
      </c>
      <c r="O705" s="133">
        <v>0</v>
      </c>
      <c r="P705" s="133">
        <v>1.7606000000000002E-3</v>
      </c>
      <c r="Q705" s="134">
        <v>6</v>
      </c>
      <c r="R705" s="134">
        <v>8</v>
      </c>
      <c r="S705" s="122">
        <f t="shared" si="20"/>
        <v>11.111111111111111</v>
      </c>
      <c r="T705" s="122">
        <f t="shared" si="21"/>
        <v>88.888888888888886</v>
      </c>
    </row>
    <row r="706" spans="1:20" x14ac:dyDescent="0.25">
      <c r="A706" s="3">
        <v>2017</v>
      </c>
      <c r="B706" s="41" t="s">
        <v>512</v>
      </c>
      <c r="C706" s="21">
        <v>3545308</v>
      </c>
      <c r="D706" s="4">
        <v>10</v>
      </c>
      <c r="E706" s="6">
        <v>10</v>
      </c>
      <c r="F706" s="39">
        <v>354530810</v>
      </c>
      <c r="G706" s="6">
        <v>27</v>
      </c>
      <c r="H706" s="6">
        <v>21</v>
      </c>
      <c r="I706" s="3">
        <v>0.48692419999999992</v>
      </c>
      <c r="J706" s="3">
        <v>0.46632489999999993</v>
      </c>
      <c r="K706" s="3">
        <v>2.0599300000000001E-2</v>
      </c>
      <c r="L706" s="133">
        <v>0</v>
      </c>
      <c r="M706" s="133">
        <v>0.29085520000000004</v>
      </c>
      <c r="N706" s="133">
        <v>4.9616899999999999E-2</v>
      </c>
      <c r="O706" s="133">
        <v>0.1201463</v>
      </c>
      <c r="P706" s="133">
        <v>2.6305800000000001E-2</v>
      </c>
      <c r="Q706" s="134">
        <v>29</v>
      </c>
      <c r="R706" s="134">
        <v>8</v>
      </c>
      <c r="S706" s="122">
        <f t="shared" si="20"/>
        <v>56.25</v>
      </c>
      <c r="T706" s="122">
        <f t="shared" si="21"/>
        <v>43.75</v>
      </c>
    </row>
    <row r="707" spans="1:20" x14ac:dyDescent="0.25">
      <c r="A707" s="3">
        <v>2017</v>
      </c>
      <c r="B707" s="41" t="s">
        <v>513</v>
      </c>
      <c r="C707" s="21">
        <v>3545407</v>
      </c>
      <c r="D707" s="4">
        <v>17</v>
      </c>
      <c r="E707" s="6">
        <v>17</v>
      </c>
      <c r="F707" s="39">
        <v>354540717</v>
      </c>
      <c r="G707" s="6">
        <v>15</v>
      </c>
      <c r="H707" s="6">
        <v>12</v>
      </c>
      <c r="I707" s="3">
        <v>0.11543079999999999</v>
      </c>
      <c r="J707" s="3">
        <v>0.11086959999999998</v>
      </c>
      <c r="K707" s="3">
        <v>4.5612000000000005E-3</v>
      </c>
      <c r="L707" s="133">
        <v>0.29679775494672755</v>
      </c>
      <c r="M707" s="133">
        <v>0</v>
      </c>
      <c r="N707" s="133">
        <v>3.4952999999999998E-3</v>
      </c>
      <c r="O707" s="133">
        <v>0.1072616</v>
      </c>
      <c r="P707" s="133">
        <v>4.6739000000000008E-3</v>
      </c>
      <c r="Q707" s="134">
        <v>1</v>
      </c>
      <c r="R707" s="134">
        <v>0</v>
      </c>
      <c r="S707" s="122">
        <f t="shared" ref="S707:S770" si="22">IFERROR(((G707)/(SUM($G707:$H707)))*100,0)</f>
        <v>55.555555555555557</v>
      </c>
      <c r="T707" s="122">
        <f t="shared" ref="T707:T770" si="23">IFERROR(((H707)/(SUM($G707:$H707)))*100,0)</f>
        <v>44.444444444444443</v>
      </c>
    </row>
    <row r="708" spans="1:20" x14ac:dyDescent="0.25">
      <c r="A708" s="3">
        <v>2017</v>
      </c>
      <c r="B708" s="41" t="s">
        <v>514</v>
      </c>
      <c r="C708" s="21">
        <v>3545506</v>
      </c>
      <c r="D708" s="4">
        <v>22</v>
      </c>
      <c r="E708" s="6">
        <v>22</v>
      </c>
      <c r="F708" s="39">
        <v>354550622</v>
      </c>
      <c r="G708" s="6">
        <v>2</v>
      </c>
      <c r="H708" s="6">
        <v>9</v>
      </c>
      <c r="I708" s="3">
        <v>2.0358899999999999E-2</v>
      </c>
      <c r="J708" s="3">
        <v>2.7222000000000001E-3</v>
      </c>
      <c r="K708" s="3">
        <v>1.7636699999999998E-2</v>
      </c>
      <c r="L708" s="133">
        <v>0</v>
      </c>
      <c r="M708" s="133">
        <v>1.1749900000000001E-2</v>
      </c>
      <c r="N708" s="133">
        <v>5.7869999999999996E-3</v>
      </c>
      <c r="O708" s="133">
        <v>9.98E-5</v>
      </c>
      <c r="P708" s="133">
        <v>2.7222000000000001E-3</v>
      </c>
      <c r="Q708" s="134">
        <v>1</v>
      </c>
      <c r="R708" s="134">
        <v>2</v>
      </c>
      <c r="S708" s="122">
        <f t="shared" si="22"/>
        <v>18.181818181818183</v>
      </c>
      <c r="T708" s="122">
        <f t="shared" si="23"/>
        <v>81.818181818181827</v>
      </c>
    </row>
    <row r="709" spans="1:20" x14ac:dyDescent="0.25">
      <c r="A709" s="3">
        <v>2017</v>
      </c>
      <c r="B709" s="41" t="s">
        <v>515</v>
      </c>
      <c r="C709" s="21">
        <v>3545605</v>
      </c>
      <c r="D709" s="4">
        <v>15</v>
      </c>
      <c r="E709" s="6">
        <v>15</v>
      </c>
      <c r="F709" s="39">
        <v>354560515</v>
      </c>
      <c r="G709" s="6">
        <v>4</v>
      </c>
      <c r="H709" s="6">
        <v>27</v>
      </c>
      <c r="I709" s="3">
        <v>0.29766019999999999</v>
      </c>
      <c r="J709" s="3">
        <v>0.2149538</v>
      </c>
      <c r="K709" s="3">
        <v>8.2706399999999985E-2</v>
      </c>
      <c r="L709" s="133">
        <v>0</v>
      </c>
      <c r="M709" s="133">
        <v>4.6988699999999994E-2</v>
      </c>
      <c r="N709" s="133">
        <v>0.19438650000000002</v>
      </c>
      <c r="O709" s="133">
        <v>5.2928299999999998E-2</v>
      </c>
      <c r="P709" s="133">
        <v>3.3566999999999998E-3</v>
      </c>
      <c r="Q709" s="134">
        <v>2</v>
      </c>
      <c r="R709" s="134">
        <v>10</v>
      </c>
      <c r="S709" s="122">
        <f t="shared" si="22"/>
        <v>12.903225806451612</v>
      </c>
      <c r="T709" s="122">
        <f t="shared" si="23"/>
        <v>87.096774193548384</v>
      </c>
    </row>
    <row r="710" spans="1:20" x14ac:dyDescent="0.25">
      <c r="A710" s="3">
        <v>2017</v>
      </c>
      <c r="B710" s="41" t="s">
        <v>515</v>
      </c>
      <c r="C710" s="21">
        <v>3545605</v>
      </c>
      <c r="D710" s="4">
        <v>15</v>
      </c>
      <c r="E710" s="6">
        <v>16</v>
      </c>
      <c r="F710" s="39">
        <v>354560516</v>
      </c>
      <c r="G710" s="6">
        <v>15</v>
      </c>
      <c r="H710" s="6">
        <v>6</v>
      </c>
      <c r="I710" s="3">
        <v>0.53290189999999993</v>
      </c>
      <c r="J710" s="3">
        <v>0.5290765999999999</v>
      </c>
      <c r="K710" s="3">
        <v>3.8252999999999998E-3</v>
      </c>
      <c r="L710" s="133">
        <v>0</v>
      </c>
      <c r="M710" s="133">
        <v>0</v>
      </c>
      <c r="N710" s="133">
        <v>1.00077E-2</v>
      </c>
      <c r="O710" s="133">
        <v>0.52254109999999987</v>
      </c>
      <c r="P710" s="133">
        <v>3.5309999999999996E-4</v>
      </c>
      <c r="Q710" s="134">
        <v>2</v>
      </c>
      <c r="R710" s="134">
        <v>2</v>
      </c>
      <c r="S710" s="122">
        <f t="shared" si="22"/>
        <v>71.428571428571431</v>
      </c>
      <c r="T710" s="122">
        <f t="shared" si="23"/>
        <v>28.571428571428569</v>
      </c>
    </row>
    <row r="711" spans="1:20" x14ac:dyDescent="0.25">
      <c r="A711" s="3">
        <v>2017</v>
      </c>
      <c r="B711" s="41" t="s">
        <v>516</v>
      </c>
      <c r="C711" s="21">
        <v>3545704</v>
      </c>
      <c r="D711" s="4">
        <v>15</v>
      </c>
      <c r="E711" s="6">
        <v>15</v>
      </c>
      <c r="F711" s="39">
        <v>354570415</v>
      </c>
      <c r="G711" s="6">
        <v>10</v>
      </c>
      <c r="H711" s="6">
        <v>9</v>
      </c>
      <c r="I711" s="3">
        <v>0.12343660000000001</v>
      </c>
      <c r="J711" s="3">
        <v>8.9364999999999983E-3</v>
      </c>
      <c r="K711" s="3">
        <v>0.11450010000000001</v>
      </c>
      <c r="L711" s="133">
        <v>6.3378361237950275E-4</v>
      </c>
      <c r="M711" s="133">
        <v>1.2071800000000001E-2</v>
      </c>
      <c r="N711" s="133">
        <v>0.1015047</v>
      </c>
      <c r="O711" s="133">
        <v>9.4572999999999983E-3</v>
      </c>
      <c r="P711" s="133">
        <v>4.0279999999999998E-4</v>
      </c>
      <c r="Q711" s="134">
        <v>15</v>
      </c>
      <c r="R711" s="134">
        <v>0</v>
      </c>
      <c r="S711" s="122">
        <f t="shared" si="22"/>
        <v>52.631578947368418</v>
      </c>
      <c r="T711" s="122">
        <f t="shared" si="23"/>
        <v>47.368421052631575</v>
      </c>
    </row>
    <row r="712" spans="1:20" x14ac:dyDescent="0.25">
      <c r="A712" s="3">
        <v>2017</v>
      </c>
      <c r="B712" s="41" t="s">
        <v>517</v>
      </c>
      <c r="C712" s="21">
        <v>3545803</v>
      </c>
      <c r="D712" s="4">
        <v>5</v>
      </c>
      <c r="E712" s="6">
        <v>5</v>
      </c>
      <c r="F712" s="39">
        <v>35458035</v>
      </c>
      <c r="G712" s="6">
        <v>10</v>
      </c>
      <c r="H712" s="6">
        <v>122</v>
      </c>
      <c r="I712" s="3">
        <v>1.1755868999999999</v>
      </c>
      <c r="J712" s="3">
        <v>0.99584169999999994</v>
      </c>
      <c r="K712" s="3">
        <v>0.17974519999999991</v>
      </c>
      <c r="L712" s="133">
        <v>0</v>
      </c>
      <c r="M712" s="133">
        <v>0.83553239999999995</v>
      </c>
      <c r="N712" s="133">
        <v>0.24518489999999998</v>
      </c>
      <c r="O712" s="133">
        <v>7.1021899999999999E-2</v>
      </c>
      <c r="P712" s="133">
        <v>2.3847700000000003E-2</v>
      </c>
      <c r="Q712" s="134">
        <v>17</v>
      </c>
      <c r="R712" s="134">
        <v>70</v>
      </c>
      <c r="S712" s="122">
        <f t="shared" si="22"/>
        <v>7.5757575757575761</v>
      </c>
      <c r="T712" s="122">
        <f t="shared" si="23"/>
        <v>92.424242424242422</v>
      </c>
    </row>
    <row r="713" spans="1:20" x14ac:dyDescent="0.25">
      <c r="A713" s="3">
        <v>2017</v>
      </c>
      <c r="B713" s="41" t="s">
        <v>518</v>
      </c>
      <c r="C713" s="21">
        <v>3546009</v>
      </c>
      <c r="D713" s="4">
        <v>2</v>
      </c>
      <c r="E713" s="6">
        <v>2</v>
      </c>
      <c r="F713" s="39">
        <v>35460092</v>
      </c>
      <c r="G713" s="6">
        <v>25</v>
      </c>
      <c r="H713" s="6">
        <v>15</v>
      </c>
      <c r="I713" s="3">
        <v>1.5351900000000002E-2</v>
      </c>
      <c r="J713" s="3">
        <v>1.3842300000000002E-2</v>
      </c>
      <c r="K713" s="3">
        <v>1.5096000000000003E-3</v>
      </c>
      <c r="L713" s="133">
        <v>1.2953957382039574E-2</v>
      </c>
      <c r="M713" s="133">
        <v>0</v>
      </c>
      <c r="N713" s="133">
        <v>4.2450000000000002E-4</v>
      </c>
      <c r="O713" s="133">
        <v>5.3221000000000006E-3</v>
      </c>
      <c r="P713" s="133">
        <v>9.6053000000000006E-3</v>
      </c>
      <c r="Q713" s="134">
        <v>16</v>
      </c>
      <c r="R713" s="134">
        <v>15</v>
      </c>
      <c r="S713" s="122">
        <f t="shared" si="22"/>
        <v>62.5</v>
      </c>
      <c r="T713" s="122">
        <f t="shared" si="23"/>
        <v>37.5</v>
      </c>
    </row>
    <row r="714" spans="1:20" x14ac:dyDescent="0.25">
      <c r="A714" s="3">
        <v>2017</v>
      </c>
      <c r="B714" s="41" t="s">
        <v>519</v>
      </c>
      <c r="C714" s="21">
        <v>3546108</v>
      </c>
      <c r="D714" s="4">
        <v>15</v>
      </c>
      <c r="E714" s="6">
        <v>15</v>
      </c>
      <c r="F714" s="39">
        <v>354610815</v>
      </c>
      <c r="G714" s="6">
        <v>4</v>
      </c>
      <c r="H714" s="6">
        <v>9</v>
      </c>
      <c r="I714" s="3">
        <v>1.91746E-2</v>
      </c>
      <c r="J714" s="3">
        <v>2.5693999999999995E-3</v>
      </c>
      <c r="K714" s="3">
        <v>1.6605200000000001E-2</v>
      </c>
      <c r="L714" s="133">
        <v>2.5017123287671233E-2</v>
      </c>
      <c r="M714" s="133">
        <v>1.00695E-2</v>
      </c>
      <c r="N714" s="133">
        <v>2.7838999999999997E-3</v>
      </c>
      <c r="O714" s="133">
        <v>3.0207999999999993E-3</v>
      </c>
      <c r="P714" s="133">
        <v>3.3004000000000002E-3</v>
      </c>
      <c r="Q714" s="134">
        <v>0</v>
      </c>
      <c r="R714" s="134">
        <v>0</v>
      </c>
      <c r="S714" s="122">
        <f t="shared" si="22"/>
        <v>30.76923076923077</v>
      </c>
      <c r="T714" s="122">
        <f t="shared" si="23"/>
        <v>69.230769230769226</v>
      </c>
    </row>
    <row r="715" spans="1:20" x14ac:dyDescent="0.25">
      <c r="A715" s="3">
        <v>2017</v>
      </c>
      <c r="B715" s="41" t="s">
        <v>519</v>
      </c>
      <c r="C715" s="21">
        <v>3546108</v>
      </c>
      <c r="D715" s="4">
        <v>15</v>
      </c>
      <c r="E715" s="6">
        <v>18</v>
      </c>
      <c r="F715" s="39">
        <v>354610818</v>
      </c>
      <c r="G715" s="6">
        <v>0</v>
      </c>
      <c r="H715" s="6">
        <v>0</v>
      </c>
      <c r="I715" s="3">
        <v>0</v>
      </c>
      <c r="J715" s="3">
        <v>0</v>
      </c>
      <c r="K715" s="3">
        <v>0</v>
      </c>
      <c r="L715" s="133">
        <v>0</v>
      </c>
      <c r="M715" s="133">
        <v>0</v>
      </c>
      <c r="N715" s="133">
        <v>0</v>
      </c>
      <c r="O715" s="133">
        <v>0</v>
      </c>
      <c r="P715" s="133">
        <v>0</v>
      </c>
      <c r="Q715" s="134">
        <v>0</v>
      </c>
      <c r="R715" s="134">
        <v>0</v>
      </c>
      <c r="S715" s="122">
        <f t="shared" si="22"/>
        <v>0</v>
      </c>
      <c r="T715" s="122">
        <f t="shared" si="23"/>
        <v>0</v>
      </c>
    </row>
    <row r="716" spans="1:20" x14ac:dyDescent="0.25">
      <c r="A716" s="3">
        <v>2017</v>
      </c>
      <c r="B716" s="41" t="s">
        <v>520</v>
      </c>
      <c r="C716" s="21">
        <v>3546207</v>
      </c>
      <c r="D716" s="4">
        <v>9</v>
      </c>
      <c r="E716" s="6">
        <v>9</v>
      </c>
      <c r="F716" s="39">
        <v>35462079</v>
      </c>
      <c r="G716" s="6">
        <v>14</v>
      </c>
      <c r="H716" s="6">
        <v>14</v>
      </c>
      <c r="I716" s="3">
        <v>0.48108889999999999</v>
      </c>
      <c r="J716" s="3">
        <v>0.47659809999999997</v>
      </c>
      <c r="K716" s="3">
        <v>4.4908000000000005E-3</v>
      </c>
      <c r="L716" s="133">
        <v>0</v>
      </c>
      <c r="M716" s="133">
        <v>0.4101667</v>
      </c>
      <c r="N716" s="133">
        <v>7.5929999999999997E-4</v>
      </c>
      <c r="O716" s="133">
        <v>6.7477699999999988E-2</v>
      </c>
      <c r="P716" s="133">
        <v>2.6851999999999991E-3</v>
      </c>
      <c r="Q716" s="134">
        <v>7</v>
      </c>
      <c r="R716" s="134">
        <v>2</v>
      </c>
      <c r="S716" s="122">
        <f t="shared" si="22"/>
        <v>50</v>
      </c>
      <c r="T716" s="122">
        <f t="shared" si="23"/>
        <v>50</v>
      </c>
    </row>
    <row r="717" spans="1:20" x14ac:dyDescent="0.25">
      <c r="A717" s="3">
        <v>2017</v>
      </c>
      <c r="B717" s="41" t="s">
        <v>521</v>
      </c>
      <c r="C717" s="21">
        <v>3546256</v>
      </c>
      <c r="D717" s="4">
        <v>4</v>
      </c>
      <c r="E717" s="6">
        <v>4</v>
      </c>
      <c r="F717" s="39">
        <v>35462564</v>
      </c>
      <c r="G717" s="6">
        <v>3</v>
      </c>
      <c r="H717" s="6">
        <v>5</v>
      </c>
      <c r="I717" s="3">
        <v>3.0431200000000002E-2</v>
      </c>
      <c r="J717" s="3">
        <v>2.23287E-2</v>
      </c>
      <c r="K717" s="3">
        <v>8.1025000000000021E-3</v>
      </c>
      <c r="L717" s="133">
        <v>2.2831050228310501E-3</v>
      </c>
      <c r="M717" s="133">
        <v>8.0215000000000009E-3</v>
      </c>
      <c r="N717" s="133">
        <v>0</v>
      </c>
      <c r="O717" s="133">
        <v>0.02</v>
      </c>
      <c r="P717" s="133">
        <v>2.4097000000000003E-3</v>
      </c>
      <c r="Q717" s="134">
        <v>2</v>
      </c>
      <c r="R717" s="134">
        <v>3</v>
      </c>
      <c r="S717" s="122">
        <f t="shared" si="22"/>
        <v>37.5</v>
      </c>
      <c r="T717" s="122">
        <f t="shared" si="23"/>
        <v>62.5</v>
      </c>
    </row>
    <row r="718" spans="1:20" x14ac:dyDescent="0.25">
      <c r="A718" s="3">
        <v>2017</v>
      </c>
      <c r="B718" s="41" t="s">
        <v>522</v>
      </c>
      <c r="C718" s="21">
        <v>3546306</v>
      </c>
      <c r="D718" s="4">
        <v>9</v>
      </c>
      <c r="E718" s="6">
        <v>9</v>
      </c>
      <c r="F718" s="39">
        <v>35463069</v>
      </c>
      <c r="G718" s="6">
        <v>37</v>
      </c>
      <c r="H718" s="6">
        <v>14</v>
      </c>
      <c r="I718" s="3">
        <v>0.4412278</v>
      </c>
      <c r="J718" s="3">
        <v>0.41736830000000003</v>
      </c>
      <c r="K718" s="3">
        <v>2.3859499999999999E-2</v>
      </c>
      <c r="L718" s="133">
        <v>6.4153855910705215E-2</v>
      </c>
      <c r="M718" s="133">
        <v>7.7233899999999994E-2</v>
      </c>
      <c r="N718" s="133">
        <v>1.2442999999999998E-3</v>
      </c>
      <c r="O718" s="133">
        <v>0.34756220000000004</v>
      </c>
      <c r="P718" s="133">
        <v>1.51874E-2</v>
      </c>
      <c r="Q718" s="134">
        <v>22</v>
      </c>
      <c r="R718" s="134">
        <v>8</v>
      </c>
      <c r="S718" s="122">
        <f t="shared" si="22"/>
        <v>72.549019607843135</v>
      </c>
      <c r="T718" s="122">
        <f t="shared" si="23"/>
        <v>27.450980392156865</v>
      </c>
    </row>
    <row r="719" spans="1:20" x14ac:dyDescent="0.25">
      <c r="A719" s="3">
        <v>2017</v>
      </c>
      <c r="B719" s="41" t="s">
        <v>523</v>
      </c>
      <c r="C719" s="21">
        <v>3546405</v>
      </c>
      <c r="D719" s="4">
        <v>17</v>
      </c>
      <c r="E719" s="6">
        <v>17</v>
      </c>
      <c r="F719" s="39">
        <v>354640517</v>
      </c>
      <c r="G719" s="6">
        <v>33</v>
      </c>
      <c r="H719" s="6">
        <v>61</v>
      </c>
      <c r="I719" s="3">
        <v>0.79019289999999986</v>
      </c>
      <c r="J719" s="3">
        <v>0.67934099999999986</v>
      </c>
      <c r="K719" s="3">
        <v>0.11085189999999999</v>
      </c>
      <c r="L719" s="133">
        <v>0</v>
      </c>
      <c r="M719" s="133">
        <v>0.13717599999999999</v>
      </c>
      <c r="N719" s="133">
        <v>3.1596699999999998E-2</v>
      </c>
      <c r="O719" s="133">
        <v>0.61590579999999995</v>
      </c>
      <c r="P719" s="133">
        <v>5.5143999999999992E-3</v>
      </c>
      <c r="Q719" s="134">
        <v>12</v>
      </c>
      <c r="R719" s="134">
        <v>12</v>
      </c>
      <c r="S719" s="122">
        <f t="shared" si="22"/>
        <v>35.106382978723403</v>
      </c>
      <c r="T719" s="122">
        <f t="shared" si="23"/>
        <v>64.893617021276597</v>
      </c>
    </row>
    <row r="720" spans="1:20" x14ac:dyDescent="0.25">
      <c r="A720" s="3">
        <v>2017</v>
      </c>
      <c r="B720" s="41" t="s">
        <v>524</v>
      </c>
      <c r="C720" s="21">
        <v>3546504</v>
      </c>
      <c r="D720" s="4">
        <v>16</v>
      </c>
      <c r="E720" s="6">
        <v>16</v>
      </c>
      <c r="F720" s="39">
        <v>354650416</v>
      </c>
      <c r="G720" s="6">
        <v>2</v>
      </c>
      <c r="H720" s="6">
        <v>9</v>
      </c>
      <c r="I720" s="3">
        <v>3.6110000000000003E-2</v>
      </c>
      <c r="J720" s="3">
        <v>1.0416700000000001E-2</v>
      </c>
      <c r="K720" s="3">
        <v>2.5693299999999999E-2</v>
      </c>
      <c r="L720" s="133">
        <v>0</v>
      </c>
      <c r="M720" s="133">
        <v>2.4027799999999998E-2</v>
      </c>
      <c r="N720" s="133">
        <v>0</v>
      </c>
      <c r="O720" s="133">
        <v>1.0416700000000001E-2</v>
      </c>
      <c r="P720" s="133">
        <v>1.6655000000000001E-3</v>
      </c>
      <c r="Q720" s="134">
        <v>1</v>
      </c>
      <c r="R720" s="134">
        <v>0</v>
      </c>
      <c r="S720" s="122">
        <f t="shared" si="22"/>
        <v>18.181818181818183</v>
      </c>
      <c r="T720" s="122">
        <f t="shared" si="23"/>
        <v>81.818181818181827</v>
      </c>
    </row>
    <row r="721" spans="1:20" x14ac:dyDescent="0.25">
      <c r="A721" s="3">
        <v>2017</v>
      </c>
      <c r="B721" s="41" t="s">
        <v>524</v>
      </c>
      <c r="C721" s="21">
        <v>3546504</v>
      </c>
      <c r="D721" s="4">
        <v>16</v>
      </c>
      <c r="E721" s="6">
        <v>9</v>
      </c>
      <c r="F721" s="39">
        <v>35465049</v>
      </c>
      <c r="G721" s="6">
        <v>3</v>
      </c>
      <c r="H721" s="6">
        <v>2</v>
      </c>
      <c r="I721" s="3">
        <v>9.0584600000000001E-2</v>
      </c>
      <c r="J721" s="3">
        <v>9.05556E-2</v>
      </c>
      <c r="K721" s="3">
        <v>2.9E-5</v>
      </c>
      <c r="L721" s="133">
        <v>0</v>
      </c>
      <c r="M721" s="133">
        <v>0</v>
      </c>
      <c r="N721" s="133">
        <v>0.08</v>
      </c>
      <c r="O721" s="133">
        <v>3.8888999999999998E-3</v>
      </c>
      <c r="P721" s="133">
        <v>6.6957000000000006E-3</v>
      </c>
      <c r="Q721" s="134">
        <v>5</v>
      </c>
      <c r="R721" s="134">
        <v>4</v>
      </c>
      <c r="S721" s="122">
        <f t="shared" si="22"/>
        <v>60</v>
      </c>
      <c r="T721" s="122">
        <f t="shared" si="23"/>
        <v>40</v>
      </c>
    </row>
    <row r="722" spans="1:20" x14ac:dyDescent="0.25">
      <c r="A722" s="3">
        <v>2017</v>
      </c>
      <c r="B722" s="41" t="s">
        <v>525</v>
      </c>
      <c r="C722" s="21">
        <v>3546603</v>
      </c>
      <c r="D722" s="4">
        <v>18</v>
      </c>
      <c r="E722" s="6">
        <v>18</v>
      </c>
      <c r="F722" s="39">
        <v>354660318</v>
      </c>
      <c r="G722" s="6">
        <v>10</v>
      </c>
      <c r="H722" s="6">
        <v>37</v>
      </c>
      <c r="I722" s="3">
        <v>8.4873099999999979E-2</v>
      </c>
      <c r="J722" s="3">
        <v>1.8081900000000005E-2</v>
      </c>
      <c r="K722" s="3">
        <v>6.6791199999999981E-2</v>
      </c>
      <c r="L722" s="133">
        <v>9.7767947742262804E-3</v>
      </c>
      <c r="M722" s="133">
        <v>2.57176E-2</v>
      </c>
      <c r="N722" s="133">
        <v>3.6653800000000007E-2</v>
      </c>
      <c r="O722" s="133">
        <v>1.7556400000000003E-2</v>
      </c>
      <c r="P722" s="133">
        <v>4.9452999999999988E-3</v>
      </c>
      <c r="Q722" s="134">
        <v>5</v>
      </c>
      <c r="R722" s="134">
        <v>13</v>
      </c>
      <c r="S722" s="122">
        <f t="shared" si="22"/>
        <v>21.276595744680851</v>
      </c>
      <c r="T722" s="122">
        <f t="shared" si="23"/>
        <v>78.723404255319153</v>
      </c>
    </row>
    <row r="723" spans="1:20" x14ac:dyDescent="0.25">
      <c r="A723" s="3">
        <v>2017</v>
      </c>
      <c r="B723" s="41" t="s">
        <v>525</v>
      </c>
      <c r="C723" s="21">
        <v>3546603</v>
      </c>
      <c r="D723" s="4">
        <v>18</v>
      </c>
      <c r="E723" s="6">
        <v>15</v>
      </c>
      <c r="F723" s="39">
        <v>354660315</v>
      </c>
      <c r="G723" s="6">
        <v>0</v>
      </c>
      <c r="H723" s="6">
        <v>0</v>
      </c>
      <c r="I723" s="3">
        <v>0</v>
      </c>
      <c r="J723" s="3">
        <v>0</v>
      </c>
      <c r="K723" s="3">
        <v>0</v>
      </c>
      <c r="L723" s="133">
        <v>0</v>
      </c>
      <c r="M723" s="133">
        <v>0</v>
      </c>
      <c r="N723" s="133">
        <v>0</v>
      </c>
      <c r="O723" s="133">
        <v>0</v>
      </c>
      <c r="P723" s="133">
        <v>0</v>
      </c>
      <c r="Q723" s="134">
        <v>0</v>
      </c>
      <c r="R723" s="134">
        <v>0</v>
      </c>
      <c r="S723" s="122">
        <f t="shared" si="22"/>
        <v>0</v>
      </c>
      <c r="T723" s="122">
        <f t="shared" si="23"/>
        <v>0</v>
      </c>
    </row>
    <row r="724" spans="1:20" x14ac:dyDescent="0.25">
      <c r="A724" s="3">
        <v>2017</v>
      </c>
      <c r="B724" s="41" t="s">
        <v>526</v>
      </c>
      <c r="C724" s="21">
        <v>3546702</v>
      </c>
      <c r="D724" s="4">
        <v>5</v>
      </c>
      <c r="E724" s="6">
        <v>5</v>
      </c>
      <c r="F724" s="39">
        <v>35467025</v>
      </c>
      <c r="G724" s="6">
        <v>5</v>
      </c>
      <c r="H724" s="6">
        <v>42</v>
      </c>
      <c r="I724" s="3">
        <v>0.2411083</v>
      </c>
      <c r="J724" s="3">
        <v>0.1473149</v>
      </c>
      <c r="K724" s="3">
        <v>9.3793399999999985E-2</v>
      </c>
      <c r="L724" s="133">
        <v>0</v>
      </c>
      <c r="M724" s="133">
        <v>0.19435190000000002</v>
      </c>
      <c r="N724" s="133">
        <v>3.7243800000000007E-2</v>
      </c>
      <c r="O724" s="133">
        <v>7.3149E-3</v>
      </c>
      <c r="P724" s="133">
        <v>2.1976999999999995E-3</v>
      </c>
      <c r="Q724" s="134">
        <v>8</v>
      </c>
      <c r="R724" s="134">
        <v>17</v>
      </c>
      <c r="S724" s="122">
        <f t="shared" si="22"/>
        <v>10.638297872340425</v>
      </c>
      <c r="T724" s="122">
        <f t="shared" si="23"/>
        <v>89.361702127659569</v>
      </c>
    </row>
    <row r="725" spans="1:20" x14ac:dyDescent="0.25">
      <c r="A725" s="3">
        <v>2017</v>
      </c>
      <c r="B725" s="41" t="s">
        <v>527</v>
      </c>
      <c r="C725" s="21">
        <v>3546801</v>
      </c>
      <c r="D725" s="4">
        <v>2</v>
      </c>
      <c r="E725" s="6">
        <v>2</v>
      </c>
      <c r="F725" s="39">
        <v>35468012</v>
      </c>
      <c r="G725" s="6">
        <v>36</v>
      </c>
      <c r="H725" s="6">
        <v>71</v>
      </c>
      <c r="I725" s="3">
        <v>0.14844559999999998</v>
      </c>
      <c r="J725" s="3">
        <v>0.12525609999999998</v>
      </c>
      <c r="K725" s="3">
        <v>2.3189499999999995E-2</v>
      </c>
      <c r="L725" s="133">
        <v>0</v>
      </c>
      <c r="M725" s="133">
        <v>7.8703999999999996E-3</v>
      </c>
      <c r="N725" s="133">
        <v>0.11396640000000001</v>
      </c>
      <c r="O725" s="133">
        <v>9.990300000000004E-3</v>
      </c>
      <c r="P725" s="133">
        <v>1.6618500000000008E-2</v>
      </c>
      <c r="Q725" s="134">
        <v>48</v>
      </c>
      <c r="R725" s="134">
        <v>68</v>
      </c>
      <c r="S725" s="122">
        <f t="shared" si="22"/>
        <v>33.644859813084111</v>
      </c>
      <c r="T725" s="122">
        <f t="shared" si="23"/>
        <v>66.355140186915889</v>
      </c>
    </row>
    <row r="726" spans="1:20" x14ac:dyDescent="0.25">
      <c r="A726" s="3">
        <v>2017</v>
      </c>
      <c r="B726" s="41" t="s">
        <v>528</v>
      </c>
      <c r="C726" s="21">
        <v>3546900</v>
      </c>
      <c r="D726" s="4">
        <v>9</v>
      </c>
      <c r="E726" s="6">
        <v>9</v>
      </c>
      <c r="F726" s="39">
        <v>35469009</v>
      </c>
      <c r="G726" s="6">
        <v>6</v>
      </c>
      <c r="H726" s="6">
        <v>5</v>
      </c>
      <c r="I726" s="3">
        <v>3.1730900000000006E-2</v>
      </c>
      <c r="J726" s="3">
        <v>1.9618600000000003E-2</v>
      </c>
      <c r="K726" s="3">
        <v>1.2112300000000001E-2</v>
      </c>
      <c r="L726" s="133">
        <v>0</v>
      </c>
      <c r="M726" s="133">
        <v>1.15741E-2</v>
      </c>
      <c r="N726" s="133">
        <v>0</v>
      </c>
      <c r="O726" s="133">
        <v>1.9157400000000002E-2</v>
      </c>
      <c r="P726" s="133">
        <v>9.993999999999999E-4</v>
      </c>
      <c r="Q726" s="134">
        <v>1</v>
      </c>
      <c r="R726" s="134">
        <v>0</v>
      </c>
      <c r="S726" s="122">
        <f t="shared" si="22"/>
        <v>54.54545454545454</v>
      </c>
      <c r="T726" s="122">
        <f t="shared" si="23"/>
        <v>45.454545454545453</v>
      </c>
    </row>
    <row r="727" spans="1:20" x14ac:dyDescent="0.25">
      <c r="A727" s="3">
        <v>2017</v>
      </c>
      <c r="B727" s="41" t="s">
        <v>529</v>
      </c>
      <c r="C727" s="21">
        <v>3547007</v>
      </c>
      <c r="D727" s="4">
        <v>5</v>
      </c>
      <c r="E727" s="6">
        <v>5</v>
      </c>
      <c r="F727" s="39">
        <v>35470075</v>
      </c>
      <c r="G727" s="6">
        <v>6</v>
      </c>
      <c r="H727" s="6">
        <v>7</v>
      </c>
      <c r="I727" s="3">
        <v>4.1172800000000002E-2</v>
      </c>
      <c r="J727" s="3">
        <v>3.8926000000000002E-2</v>
      </c>
      <c r="K727" s="3">
        <v>2.2467999999999998E-3</v>
      </c>
      <c r="L727" s="133">
        <v>0</v>
      </c>
      <c r="M727" s="133">
        <v>0</v>
      </c>
      <c r="N727" s="133">
        <v>2.407E-4</v>
      </c>
      <c r="O727" s="133">
        <v>2.3416999999999999E-3</v>
      </c>
      <c r="P727" s="133">
        <v>3.8590399999999997E-2</v>
      </c>
      <c r="Q727" s="134">
        <v>1</v>
      </c>
      <c r="R727" s="134">
        <v>7</v>
      </c>
      <c r="S727" s="122">
        <f t="shared" si="22"/>
        <v>46.153846153846153</v>
      </c>
      <c r="T727" s="122">
        <f t="shared" si="23"/>
        <v>53.846153846153847</v>
      </c>
    </row>
    <row r="728" spans="1:20" x14ac:dyDescent="0.25">
      <c r="A728" s="3">
        <v>2017</v>
      </c>
      <c r="B728" s="41" t="s">
        <v>530</v>
      </c>
      <c r="C728" s="21">
        <v>3547106</v>
      </c>
      <c r="D728" s="4">
        <v>20</v>
      </c>
      <c r="E728" s="6">
        <v>20</v>
      </c>
      <c r="F728" s="39">
        <v>354710620</v>
      </c>
      <c r="G728" s="6">
        <v>3</v>
      </c>
      <c r="H728" s="6">
        <v>12</v>
      </c>
      <c r="I728" s="3">
        <v>0.18488019999999999</v>
      </c>
      <c r="J728" s="3">
        <v>7.9358300000000007E-2</v>
      </c>
      <c r="K728" s="3">
        <v>0.10552189999999997</v>
      </c>
      <c r="L728" s="133">
        <v>0</v>
      </c>
      <c r="M728" s="133">
        <v>7.0207999999999998E-3</v>
      </c>
      <c r="N728" s="133">
        <v>9.5347199999999993E-2</v>
      </c>
      <c r="O728" s="133">
        <v>8.1447400000000003E-2</v>
      </c>
      <c r="P728" s="133">
        <v>1.0647999999999999E-3</v>
      </c>
      <c r="Q728" s="134">
        <v>2</v>
      </c>
      <c r="R728" s="134">
        <v>1</v>
      </c>
      <c r="S728" s="122">
        <f t="shared" si="22"/>
        <v>20</v>
      </c>
      <c r="T728" s="122">
        <f t="shared" si="23"/>
        <v>80</v>
      </c>
    </row>
    <row r="729" spans="1:20" x14ac:dyDescent="0.25">
      <c r="A729" s="3">
        <v>2017</v>
      </c>
      <c r="B729" s="41" t="s">
        <v>531</v>
      </c>
      <c r="C729" s="21">
        <v>3547502</v>
      </c>
      <c r="D729" s="4">
        <v>9</v>
      </c>
      <c r="E729" s="6">
        <v>9</v>
      </c>
      <c r="F729" s="39">
        <v>35475029</v>
      </c>
      <c r="G729" s="6">
        <v>60</v>
      </c>
      <c r="H729" s="6">
        <v>43</v>
      </c>
      <c r="I729" s="3">
        <v>0.30440639999999991</v>
      </c>
      <c r="J729" s="3">
        <v>0.29287519999999989</v>
      </c>
      <c r="K729" s="3">
        <v>1.1531200000000007E-2</v>
      </c>
      <c r="L729" s="133">
        <v>0.11334734906139016</v>
      </c>
      <c r="M729" s="133">
        <v>0.15252309999999999</v>
      </c>
      <c r="N729" s="133">
        <v>1.75219E-2</v>
      </c>
      <c r="O729" s="133">
        <v>0.1279355999999999</v>
      </c>
      <c r="P729" s="133">
        <v>6.4257999999999989E-3</v>
      </c>
      <c r="Q729" s="134">
        <v>30</v>
      </c>
      <c r="R729" s="134">
        <v>47</v>
      </c>
      <c r="S729" s="122">
        <f t="shared" si="22"/>
        <v>58.252427184466015</v>
      </c>
      <c r="T729" s="122">
        <f t="shared" si="23"/>
        <v>41.747572815533978</v>
      </c>
    </row>
    <row r="730" spans="1:20" x14ac:dyDescent="0.25">
      <c r="A730" s="3">
        <v>2017</v>
      </c>
      <c r="B730" s="41" t="s">
        <v>531</v>
      </c>
      <c r="C730" s="21">
        <v>3547502</v>
      </c>
      <c r="D730" s="4">
        <v>9</v>
      </c>
      <c r="E730" s="6">
        <v>4</v>
      </c>
      <c r="F730" s="39">
        <v>35475024</v>
      </c>
      <c r="G730" s="6">
        <v>0</v>
      </c>
      <c r="H730" s="6">
        <v>1</v>
      </c>
      <c r="I730" s="3">
        <v>1.8499999999999999E-5</v>
      </c>
      <c r="J730" s="3">
        <v>0</v>
      </c>
      <c r="K730" s="3">
        <v>1.8499999999999999E-5</v>
      </c>
      <c r="L730" s="133">
        <v>0</v>
      </c>
      <c r="M730" s="133">
        <v>0</v>
      </c>
      <c r="N730" s="133">
        <v>0</v>
      </c>
      <c r="O730" s="133">
        <v>0</v>
      </c>
      <c r="P730" s="133">
        <v>1.8499999999999999E-5</v>
      </c>
      <c r="Q730" s="134">
        <v>0</v>
      </c>
      <c r="R730" s="134">
        <v>0</v>
      </c>
      <c r="S730" s="122">
        <f t="shared" si="22"/>
        <v>0</v>
      </c>
      <c r="T730" s="122">
        <f t="shared" si="23"/>
        <v>100</v>
      </c>
    </row>
    <row r="731" spans="1:20" x14ac:dyDescent="0.25">
      <c r="A731" s="3">
        <v>2017</v>
      </c>
      <c r="B731" s="41" t="s">
        <v>532</v>
      </c>
      <c r="C731" s="21">
        <v>3547403</v>
      </c>
      <c r="D731" s="4">
        <v>15</v>
      </c>
      <c r="E731" s="6">
        <v>15</v>
      </c>
      <c r="F731" s="39">
        <v>354740315</v>
      </c>
      <c r="G731" s="6">
        <v>6</v>
      </c>
      <c r="H731" s="6">
        <v>6</v>
      </c>
      <c r="I731" s="3">
        <v>1.3828200000000001E-2</v>
      </c>
      <c r="J731" s="3">
        <v>2.5029999999999996E-3</v>
      </c>
      <c r="K731" s="3">
        <v>1.1325200000000001E-2</v>
      </c>
      <c r="L731" s="133">
        <v>1.2328767123287671E-2</v>
      </c>
      <c r="M731" s="133">
        <v>6.4814999999999994E-3</v>
      </c>
      <c r="N731" s="133">
        <v>0</v>
      </c>
      <c r="O731" s="133">
        <v>7.0863000000000011E-3</v>
      </c>
      <c r="P731" s="133">
        <v>2.6040000000000004E-4</v>
      </c>
      <c r="Q731" s="134">
        <v>2</v>
      </c>
      <c r="R731" s="134">
        <v>3</v>
      </c>
      <c r="S731" s="122">
        <f t="shared" si="22"/>
        <v>50</v>
      </c>
      <c r="T731" s="122">
        <f t="shared" si="23"/>
        <v>50</v>
      </c>
    </row>
    <row r="732" spans="1:20" x14ac:dyDescent="0.25">
      <c r="A732" s="3">
        <v>2017</v>
      </c>
      <c r="B732" s="41" t="s">
        <v>533</v>
      </c>
      <c r="C732" s="21">
        <v>3547601</v>
      </c>
      <c r="D732" s="4">
        <v>4</v>
      </c>
      <c r="E732" s="6">
        <v>4</v>
      </c>
      <c r="F732" s="39">
        <v>35476014</v>
      </c>
      <c r="G732" s="6">
        <v>18</v>
      </c>
      <c r="H732" s="6">
        <v>54</v>
      </c>
      <c r="I732" s="3">
        <v>0.18096469999999998</v>
      </c>
      <c r="J732" s="3">
        <v>0.17766609999999997</v>
      </c>
      <c r="K732" s="3">
        <v>3.2985999999999992E-3</v>
      </c>
      <c r="L732" s="133">
        <v>0.14560730593607307</v>
      </c>
      <c r="M732" s="133">
        <v>0</v>
      </c>
      <c r="N732" s="133">
        <v>0.10835649999999999</v>
      </c>
      <c r="O732" s="133">
        <v>7.0053900000000002E-2</v>
      </c>
      <c r="P732" s="133">
        <v>2.5542999999999989E-3</v>
      </c>
      <c r="Q732" s="134">
        <v>3</v>
      </c>
      <c r="R732" s="134">
        <v>10</v>
      </c>
      <c r="S732" s="122">
        <f t="shared" si="22"/>
        <v>25</v>
      </c>
      <c r="T732" s="122">
        <f t="shared" si="23"/>
        <v>75</v>
      </c>
    </row>
    <row r="733" spans="1:20" x14ac:dyDescent="0.25">
      <c r="A733" s="3">
        <v>2017</v>
      </c>
      <c r="B733" s="41" t="s">
        <v>533</v>
      </c>
      <c r="C733" s="21">
        <v>3547601</v>
      </c>
      <c r="D733" s="4">
        <v>4</v>
      </c>
      <c r="E733" s="6">
        <v>9</v>
      </c>
      <c r="F733" s="39">
        <v>35476019</v>
      </c>
      <c r="G733" s="6">
        <v>0</v>
      </c>
      <c r="H733" s="6">
        <v>0</v>
      </c>
      <c r="I733" s="3">
        <v>0</v>
      </c>
      <c r="J733" s="3">
        <v>0</v>
      </c>
      <c r="K733" s="3">
        <v>0</v>
      </c>
      <c r="L733" s="133">
        <v>0</v>
      </c>
      <c r="M733" s="133">
        <v>0</v>
      </c>
      <c r="N733" s="133">
        <v>0</v>
      </c>
      <c r="O733" s="133">
        <v>0</v>
      </c>
      <c r="P733" s="133">
        <v>0</v>
      </c>
      <c r="Q733" s="134">
        <v>0</v>
      </c>
      <c r="R733" s="134">
        <v>0</v>
      </c>
      <c r="S733" s="122">
        <f t="shared" si="22"/>
        <v>0</v>
      </c>
      <c r="T733" s="122">
        <f t="shared" si="23"/>
        <v>0</v>
      </c>
    </row>
    <row r="734" spans="1:20" x14ac:dyDescent="0.25">
      <c r="A734" s="3">
        <v>2017</v>
      </c>
      <c r="B734" s="41" t="s">
        <v>534</v>
      </c>
      <c r="C734" s="21">
        <v>3547650</v>
      </c>
      <c r="D734" s="4">
        <v>18</v>
      </c>
      <c r="E734" s="6">
        <v>18</v>
      </c>
      <c r="F734" s="39">
        <v>354765018</v>
      </c>
      <c r="G734" s="6">
        <v>19</v>
      </c>
      <c r="H734" s="6">
        <v>4</v>
      </c>
      <c r="I734" s="3">
        <v>1.8910500000000004E-2</v>
      </c>
      <c r="J734" s="3">
        <v>1.6230800000000004E-2</v>
      </c>
      <c r="K734" s="3">
        <v>2.6797000000000001E-3</v>
      </c>
      <c r="L734" s="133">
        <v>0</v>
      </c>
      <c r="M734" s="133">
        <v>0</v>
      </c>
      <c r="N734" s="133">
        <v>0</v>
      </c>
      <c r="O734" s="133">
        <v>1.8875800000000002E-2</v>
      </c>
      <c r="P734" s="133">
        <v>3.4700000000000003E-5</v>
      </c>
      <c r="Q734" s="134">
        <v>2</v>
      </c>
      <c r="R734" s="134">
        <v>0</v>
      </c>
      <c r="S734" s="122">
        <f t="shared" si="22"/>
        <v>82.608695652173907</v>
      </c>
      <c r="T734" s="122">
        <f t="shared" si="23"/>
        <v>17.391304347826086</v>
      </c>
    </row>
    <row r="735" spans="1:20" x14ac:dyDescent="0.25">
      <c r="A735" s="3">
        <v>2017</v>
      </c>
      <c r="B735" s="41" t="s">
        <v>534</v>
      </c>
      <c r="C735" s="21">
        <v>3547650</v>
      </c>
      <c r="D735" s="4">
        <v>18</v>
      </c>
      <c r="E735" s="6">
        <v>15</v>
      </c>
      <c r="F735" s="39">
        <v>354765015</v>
      </c>
      <c r="G735" s="6">
        <v>6</v>
      </c>
      <c r="H735" s="6">
        <v>1</v>
      </c>
      <c r="I735" s="3">
        <v>2.2483E-3</v>
      </c>
      <c r="J735" s="3">
        <v>2.1955999999999998E-3</v>
      </c>
      <c r="K735" s="3">
        <v>5.27E-5</v>
      </c>
      <c r="L735" s="133">
        <v>0</v>
      </c>
      <c r="M735" s="133">
        <v>0</v>
      </c>
      <c r="N735" s="133">
        <v>0</v>
      </c>
      <c r="O735" s="133">
        <v>1.7275000000000001E-3</v>
      </c>
      <c r="P735" s="133">
        <v>5.2079999999999997E-4</v>
      </c>
      <c r="Q735" s="134">
        <v>0</v>
      </c>
      <c r="R735" s="134">
        <v>3</v>
      </c>
      <c r="S735" s="122">
        <f t="shared" si="22"/>
        <v>85.714285714285708</v>
      </c>
      <c r="T735" s="122">
        <f t="shared" si="23"/>
        <v>14.285714285714285</v>
      </c>
    </row>
    <row r="736" spans="1:20" x14ac:dyDescent="0.25">
      <c r="A736" s="3">
        <v>2017</v>
      </c>
      <c r="B736" s="41" t="s">
        <v>535</v>
      </c>
      <c r="C736" s="21">
        <v>3547205</v>
      </c>
      <c r="D736" s="4">
        <v>18</v>
      </c>
      <c r="E736" s="6">
        <v>18</v>
      </c>
      <c r="F736" s="39">
        <v>354720518</v>
      </c>
      <c r="G736" s="6">
        <v>5</v>
      </c>
      <c r="H736" s="6">
        <v>4</v>
      </c>
      <c r="I736" s="3">
        <v>1.6135900000000002E-2</v>
      </c>
      <c r="J736" s="3">
        <v>1.36036E-2</v>
      </c>
      <c r="K736" s="3">
        <v>2.5323000000000003E-3</v>
      </c>
      <c r="L736" s="133">
        <v>6.3428462709284622E-2</v>
      </c>
      <c r="M736" s="133">
        <v>2.4606000000000003E-3</v>
      </c>
      <c r="N736" s="133">
        <v>0</v>
      </c>
      <c r="O736" s="133">
        <v>8.7425000000000003E-3</v>
      </c>
      <c r="P736" s="133">
        <v>4.9328000000000002E-3</v>
      </c>
      <c r="Q736" s="134">
        <v>0</v>
      </c>
      <c r="R736" s="134">
        <v>2</v>
      </c>
      <c r="S736" s="122">
        <f t="shared" si="22"/>
        <v>55.555555555555557</v>
      </c>
      <c r="T736" s="122">
        <f t="shared" si="23"/>
        <v>44.444444444444443</v>
      </c>
    </row>
    <row r="737" spans="1:20" x14ac:dyDescent="0.25">
      <c r="A737" s="3">
        <v>2017</v>
      </c>
      <c r="B737" s="41" t="s">
        <v>535</v>
      </c>
      <c r="C737" s="21">
        <v>3547205</v>
      </c>
      <c r="D737" s="4">
        <v>18</v>
      </c>
      <c r="E737" s="6">
        <v>15</v>
      </c>
      <c r="F737" s="39">
        <v>354720515</v>
      </c>
      <c r="G737" s="6">
        <v>0</v>
      </c>
      <c r="H737" s="6">
        <v>0</v>
      </c>
      <c r="I737" s="3">
        <v>0</v>
      </c>
      <c r="J737" s="3">
        <v>0</v>
      </c>
      <c r="K737" s="3">
        <v>0</v>
      </c>
      <c r="L737" s="133">
        <v>0</v>
      </c>
      <c r="M737" s="133">
        <v>0</v>
      </c>
      <c r="N737" s="133">
        <v>0</v>
      </c>
      <c r="O737" s="133">
        <v>0</v>
      </c>
      <c r="P737" s="133">
        <v>0</v>
      </c>
      <c r="Q737" s="134">
        <v>0</v>
      </c>
      <c r="R737" s="134">
        <v>2</v>
      </c>
      <c r="S737" s="122">
        <f t="shared" si="22"/>
        <v>0</v>
      </c>
      <c r="T737" s="122">
        <f t="shared" si="23"/>
        <v>0</v>
      </c>
    </row>
    <row r="738" spans="1:20" x14ac:dyDescent="0.25">
      <c r="A738" s="3">
        <v>2017</v>
      </c>
      <c r="B738" s="41" t="s">
        <v>536</v>
      </c>
      <c r="C738" s="21">
        <v>3547304</v>
      </c>
      <c r="D738" s="4">
        <v>6</v>
      </c>
      <c r="E738" s="6">
        <v>6</v>
      </c>
      <c r="F738" s="39">
        <v>35473046</v>
      </c>
      <c r="G738" s="6">
        <v>18</v>
      </c>
      <c r="H738" s="6">
        <v>99</v>
      </c>
      <c r="I738" s="3">
        <v>0.32244719999999982</v>
      </c>
      <c r="J738" s="3">
        <v>0.18369599999999997</v>
      </c>
      <c r="K738" s="3">
        <v>0.13875119999999985</v>
      </c>
      <c r="L738" s="133">
        <v>0</v>
      </c>
      <c r="M738" s="133">
        <v>0.13247780000000001</v>
      </c>
      <c r="N738" s="133">
        <v>3.3986200000000001E-2</v>
      </c>
      <c r="O738" s="133">
        <v>1.0831999999999999E-3</v>
      </c>
      <c r="P738" s="133">
        <v>0.15489999999999998</v>
      </c>
      <c r="Q738" s="134">
        <v>21</v>
      </c>
      <c r="R738" s="134">
        <v>136</v>
      </c>
      <c r="S738" s="122">
        <f t="shared" si="22"/>
        <v>15.384615384615385</v>
      </c>
      <c r="T738" s="122">
        <f t="shared" si="23"/>
        <v>84.615384615384613</v>
      </c>
    </row>
    <row r="739" spans="1:20" x14ac:dyDescent="0.25">
      <c r="A739" s="3">
        <v>2017</v>
      </c>
      <c r="B739" s="41" t="s">
        <v>536</v>
      </c>
      <c r="C739" s="21">
        <v>3547304</v>
      </c>
      <c r="D739" s="4">
        <v>6</v>
      </c>
      <c r="E739" s="6">
        <v>10</v>
      </c>
      <c r="F739" s="39">
        <v>354730410</v>
      </c>
      <c r="G739" s="6">
        <v>0</v>
      </c>
      <c r="H739" s="6">
        <v>0</v>
      </c>
      <c r="I739" s="3">
        <v>0</v>
      </c>
      <c r="J739" s="3">
        <v>0</v>
      </c>
      <c r="K739" s="3">
        <v>0</v>
      </c>
      <c r="L739" s="133">
        <v>0</v>
      </c>
      <c r="M739" s="133">
        <v>0</v>
      </c>
      <c r="N739" s="133">
        <v>0</v>
      </c>
      <c r="O739" s="133">
        <v>0</v>
      </c>
      <c r="P739" s="133">
        <v>0</v>
      </c>
      <c r="Q739" s="134">
        <v>0</v>
      </c>
      <c r="R739" s="134">
        <v>2</v>
      </c>
      <c r="S739" s="122">
        <f t="shared" si="22"/>
        <v>0</v>
      </c>
      <c r="T739" s="122">
        <f t="shared" si="23"/>
        <v>0</v>
      </c>
    </row>
    <row r="740" spans="1:20" x14ac:dyDescent="0.25">
      <c r="A740" s="3">
        <v>2017</v>
      </c>
      <c r="B740" s="41" t="s">
        <v>537</v>
      </c>
      <c r="C740" s="21">
        <v>3547700</v>
      </c>
      <c r="D740" s="4">
        <v>22</v>
      </c>
      <c r="E740" s="6">
        <v>22</v>
      </c>
      <c r="F740" s="39">
        <v>354770022</v>
      </c>
      <c r="G740" s="6">
        <v>9</v>
      </c>
      <c r="H740" s="6">
        <v>22</v>
      </c>
      <c r="I740" s="3">
        <v>0.21186519999999998</v>
      </c>
      <c r="J740" s="3">
        <v>0.17233979999999999</v>
      </c>
      <c r="K740" s="3">
        <v>3.9525399999999995E-2</v>
      </c>
      <c r="L740" s="133">
        <v>0</v>
      </c>
      <c r="M740" s="133">
        <v>2.8303199999999997E-2</v>
      </c>
      <c r="N740" s="133">
        <v>5.8602499999999995E-2</v>
      </c>
      <c r="O740" s="133">
        <v>0.11921079999999998</v>
      </c>
      <c r="P740" s="133">
        <v>5.7486999999999998E-3</v>
      </c>
      <c r="Q740" s="134">
        <v>4</v>
      </c>
      <c r="R740" s="134">
        <v>15</v>
      </c>
      <c r="S740" s="122">
        <f t="shared" si="22"/>
        <v>29.032258064516132</v>
      </c>
      <c r="T740" s="122">
        <f t="shared" si="23"/>
        <v>70.967741935483872</v>
      </c>
    </row>
    <row r="741" spans="1:20" x14ac:dyDescent="0.25">
      <c r="A741" s="3">
        <v>2017</v>
      </c>
      <c r="B741" s="41" t="s">
        <v>537</v>
      </c>
      <c r="C741" s="21">
        <v>3547700</v>
      </c>
      <c r="D741" s="4">
        <v>22</v>
      </c>
      <c r="E741" s="6">
        <v>21</v>
      </c>
      <c r="F741" s="39">
        <v>354770021</v>
      </c>
      <c r="G741" s="6">
        <v>0</v>
      </c>
      <c r="H741" s="6">
        <v>1</v>
      </c>
      <c r="I741" s="3">
        <v>3.4700000000000003E-5</v>
      </c>
      <c r="J741" s="3">
        <v>0</v>
      </c>
      <c r="K741" s="3">
        <v>3.4700000000000003E-5</v>
      </c>
      <c r="L741" s="133">
        <v>0</v>
      </c>
      <c r="M741" s="133">
        <v>0</v>
      </c>
      <c r="N741" s="133">
        <v>3.4700000000000003E-5</v>
      </c>
      <c r="O741" s="133">
        <v>0</v>
      </c>
      <c r="P741" s="133">
        <v>0</v>
      </c>
      <c r="Q741" s="134">
        <v>1</v>
      </c>
      <c r="R741" s="134">
        <v>0</v>
      </c>
      <c r="S741" s="122">
        <f t="shared" si="22"/>
        <v>0</v>
      </c>
      <c r="T741" s="122">
        <f t="shared" si="23"/>
        <v>100</v>
      </c>
    </row>
    <row r="742" spans="1:20" x14ac:dyDescent="0.25">
      <c r="A742" s="3">
        <v>2017</v>
      </c>
      <c r="B742" s="41" t="s">
        <v>538</v>
      </c>
      <c r="C742" s="21">
        <v>3547809</v>
      </c>
      <c r="D742" s="4">
        <v>6</v>
      </c>
      <c r="E742" s="6">
        <v>6</v>
      </c>
      <c r="F742" s="39">
        <v>35478096</v>
      </c>
      <c r="G742" s="6">
        <v>4</v>
      </c>
      <c r="H742" s="6">
        <v>129</v>
      </c>
      <c r="I742" s="3">
        <v>0.79710499999999995</v>
      </c>
      <c r="J742" s="3">
        <v>0.48334719999999998</v>
      </c>
      <c r="K742" s="3">
        <v>0.31375779999999992</v>
      </c>
      <c r="L742" s="133">
        <v>0</v>
      </c>
      <c r="M742" s="133">
        <v>0.15</v>
      </c>
      <c r="N742" s="133">
        <v>0.56075090000000005</v>
      </c>
      <c r="O742" s="133">
        <v>0</v>
      </c>
      <c r="P742" s="133">
        <v>8.6354099999999989E-2</v>
      </c>
      <c r="Q742" s="134">
        <v>12</v>
      </c>
      <c r="R742" s="134">
        <v>325</v>
      </c>
      <c r="S742" s="122">
        <f t="shared" si="22"/>
        <v>3.007518796992481</v>
      </c>
      <c r="T742" s="122">
        <f t="shared" si="23"/>
        <v>96.992481203007515</v>
      </c>
    </row>
    <row r="743" spans="1:20" x14ac:dyDescent="0.25">
      <c r="A743" s="3">
        <v>2017</v>
      </c>
      <c r="B743" s="41" t="s">
        <v>538</v>
      </c>
      <c r="C743" s="21">
        <v>3547809</v>
      </c>
      <c r="D743" s="4">
        <v>6</v>
      </c>
      <c r="E743" s="6">
        <v>7</v>
      </c>
      <c r="F743" s="39">
        <v>35478097</v>
      </c>
      <c r="G743" s="6">
        <v>0</v>
      </c>
      <c r="H743" s="6">
        <v>0</v>
      </c>
      <c r="I743" s="3">
        <v>0</v>
      </c>
      <c r="J743" s="3">
        <v>0</v>
      </c>
      <c r="K743" s="3">
        <v>0</v>
      </c>
      <c r="L743" s="133">
        <v>0</v>
      </c>
      <c r="M743" s="133">
        <v>0</v>
      </c>
      <c r="N743" s="133">
        <v>0</v>
      </c>
      <c r="O743" s="133">
        <v>0</v>
      </c>
      <c r="P743" s="133">
        <v>0</v>
      </c>
      <c r="Q743" s="134">
        <v>0</v>
      </c>
      <c r="R743" s="134">
        <v>0</v>
      </c>
      <c r="S743" s="122">
        <f t="shared" si="22"/>
        <v>0</v>
      </c>
      <c r="T743" s="122">
        <f t="shared" si="23"/>
        <v>0</v>
      </c>
    </row>
    <row r="744" spans="1:20" x14ac:dyDescent="0.25">
      <c r="A744" s="3">
        <v>2017</v>
      </c>
      <c r="B744" s="41" t="s">
        <v>539</v>
      </c>
      <c r="C744" s="21">
        <v>3547908</v>
      </c>
      <c r="D744" s="4">
        <v>8</v>
      </c>
      <c r="E744" s="6">
        <v>8</v>
      </c>
      <c r="F744" s="39">
        <v>35479088</v>
      </c>
      <c r="G744" s="6">
        <v>32</v>
      </c>
      <c r="H744" s="6">
        <v>27</v>
      </c>
      <c r="I744" s="3">
        <v>0.29523769999999994</v>
      </c>
      <c r="J744" s="3">
        <v>0.24528059999999993</v>
      </c>
      <c r="K744" s="3">
        <v>4.995709999999999E-2</v>
      </c>
      <c r="L744" s="133">
        <v>1.9487569761542364E-2</v>
      </c>
      <c r="M744" s="133">
        <v>2.5462800000000001E-2</v>
      </c>
      <c r="N744" s="133">
        <v>0</v>
      </c>
      <c r="O744" s="133">
        <v>0.25857910000000001</v>
      </c>
      <c r="P744" s="133">
        <v>1.1195800000000009E-2</v>
      </c>
      <c r="Q744" s="134">
        <v>5</v>
      </c>
      <c r="R744" s="134">
        <v>0</v>
      </c>
      <c r="S744" s="122">
        <f t="shared" si="22"/>
        <v>54.237288135593218</v>
      </c>
      <c r="T744" s="122">
        <f t="shared" si="23"/>
        <v>45.762711864406782</v>
      </c>
    </row>
    <row r="745" spans="1:20" x14ac:dyDescent="0.25">
      <c r="A745" s="3">
        <v>2017</v>
      </c>
      <c r="B745" s="41" t="s">
        <v>539</v>
      </c>
      <c r="C745" s="21">
        <v>3547908</v>
      </c>
      <c r="D745" s="4">
        <v>8</v>
      </c>
      <c r="E745" s="6">
        <v>4</v>
      </c>
      <c r="F745" s="39">
        <v>35479084</v>
      </c>
      <c r="G745" s="6">
        <v>0</v>
      </c>
      <c r="H745" s="6">
        <v>0</v>
      </c>
      <c r="I745" s="3">
        <v>0</v>
      </c>
      <c r="J745" s="3">
        <v>0</v>
      </c>
      <c r="K745" s="3">
        <v>0</v>
      </c>
      <c r="L745" s="133">
        <v>0</v>
      </c>
      <c r="M745" s="133">
        <v>0</v>
      </c>
      <c r="N745" s="133">
        <v>0</v>
      </c>
      <c r="O745" s="133">
        <v>0</v>
      </c>
      <c r="P745" s="133">
        <v>0</v>
      </c>
      <c r="Q745" s="134">
        <v>0</v>
      </c>
      <c r="R745" s="134">
        <v>0</v>
      </c>
      <c r="S745" s="122">
        <f t="shared" si="22"/>
        <v>0</v>
      </c>
      <c r="T745" s="122">
        <f t="shared" si="23"/>
        <v>0</v>
      </c>
    </row>
    <row r="746" spans="1:20" x14ac:dyDescent="0.25">
      <c r="A746" s="3">
        <v>2017</v>
      </c>
      <c r="B746" s="41" t="s">
        <v>540</v>
      </c>
      <c r="C746" s="21">
        <v>3548005</v>
      </c>
      <c r="D746" s="4">
        <v>5</v>
      </c>
      <c r="E746" s="6">
        <v>5</v>
      </c>
      <c r="F746" s="39">
        <v>35480055</v>
      </c>
      <c r="G746" s="6">
        <v>20</v>
      </c>
      <c r="H746" s="6">
        <v>110</v>
      </c>
      <c r="I746" s="3">
        <v>0.30035100000000003</v>
      </c>
      <c r="J746" s="3">
        <v>0.20630329999999997</v>
      </c>
      <c r="K746" s="3">
        <v>9.404770000000004E-2</v>
      </c>
      <c r="L746" s="133">
        <v>0</v>
      </c>
      <c r="M746" s="133">
        <v>7.628710000000001E-2</v>
      </c>
      <c r="N746" s="133">
        <v>3.6702099999999994E-2</v>
      </c>
      <c r="O746" s="133">
        <v>0.16452169999999997</v>
      </c>
      <c r="P746" s="133">
        <v>2.2840099999999995E-2</v>
      </c>
      <c r="Q746" s="134">
        <v>20</v>
      </c>
      <c r="R746" s="134">
        <v>26</v>
      </c>
      <c r="S746" s="122">
        <f t="shared" si="22"/>
        <v>15.384615384615385</v>
      </c>
      <c r="T746" s="122">
        <f t="shared" si="23"/>
        <v>84.615384615384613</v>
      </c>
    </row>
    <row r="747" spans="1:20" x14ac:dyDescent="0.25">
      <c r="A747" s="3">
        <v>2017</v>
      </c>
      <c r="B747" s="41" t="s">
        <v>541</v>
      </c>
      <c r="C747" s="21">
        <v>3548054</v>
      </c>
      <c r="D747" s="4">
        <v>19</v>
      </c>
      <c r="E747" s="6">
        <v>19</v>
      </c>
      <c r="F747" s="39">
        <v>354805419</v>
      </c>
      <c r="G747" s="6">
        <v>20</v>
      </c>
      <c r="H747" s="6">
        <v>14</v>
      </c>
      <c r="I747" s="3">
        <v>0.38893330000000004</v>
      </c>
      <c r="J747" s="3">
        <v>0.33376440000000002</v>
      </c>
      <c r="K747" s="3">
        <v>5.5168900000000007E-2</v>
      </c>
      <c r="L747" s="133">
        <v>0</v>
      </c>
      <c r="M747" s="133">
        <v>0</v>
      </c>
      <c r="N747" s="133">
        <v>0.1404321</v>
      </c>
      <c r="O747" s="133">
        <v>0.23766100000000004</v>
      </c>
      <c r="P747" s="133">
        <v>1.0840199999999998E-2</v>
      </c>
      <c r="Q747" s="134">
        <v>1</v>
      </c>
      <c r="R747" s="134">
        <v>3</v>
      </c>
      <c r="S747" s="122">
        <f t="shared" si="22"/>
        <v>58.82352941176471</v>
      </c>
      <c r="T747" s="122">
        <f t="shared" si="23"/>
        <v>41.17647058823529</v>
      </c>
    </row>
    <row r="748" spans="1:20" x14ac:dyDescent="0.25">
      <c r="A748" s="3">
        <v>2017</v>
      </c>
      <c r="B748" s="41" t="s">
        <v>542</v>
      </c>
      <c r="C748" s="21">
        <v>3548104</v>
      </c>
      <c r="D748" s="4">
        <v>9</v>
      </c>
      <c r="E748" s="6">
        <v>9</v>
      </c>
      <c r="F748" s="39">
        <v>35481049</v>
      </c>
      <c r="G748" s="6">
        <v>16</v>
      </c>
      <c r="H748" s="6">
        <v>12</v>
      </c>
      <c r="I748" s="3">
        <v>2.5463100000000002E-2</v>
      </c>
      <c r="J748" s="3">
        <v>2.4830800000000004E-2</v>
      </c>
      <c r="K748" s="3">
        <v>6.3230000000000003E-4</v>
      </c>
      <c r="L748" s="133">
        <v>4.4587297057331297E-2</v>
      </c>
      <c r="M748" s="133">
        <v>9.8221999999999997E-3</v>
      </c>
      <c r="N748" s="133">
        <v>9.6000000000000002E-5</v>
      </c>
      <c r="O748" s="133">
        <v>1.48597E-2</v>
      </c>
      <c r="P748" s="133">
        <v>6.8519999999999996E-4</v>
      </c>
      <c r="Q748" s="134">
        <v>10</v>
      </c>
      <c r="R748" s="134">
        <v>0</v>
      </c>
      <c r="S748" s="122">
        <f t="shared" si="22"/>
        <v>57.142857142857139</v>
      </c>
      <c r="T748" s="122">
        <f t="shared" si="23"/>
        <v>42.857142857142854</v>
      </c>
    </row>
    <row r="749" spans="1:20" x14ac:dyDescent="0.25">
      <c r="A749" s="3">
        <v>2017</v>
      </c>
      <c r="B749" s="41" t="s">
        <v>543</v>
      </c>
      <c r="C749" s="21">
        <v>3548203</v>
      </c>
      <c r="D749" s="4">
        <v>1</v>
      </c>
      <c r="E749" s="6">
        <v>1</v>
      </c>
      <c r="F749" s="39">
        <v>35482031</v>
      </c>
      <c r="G749" s="6">
        <v>33</v>
      </c>
      <c r="H749" s="6">
        <v>9</v>
      </c>
      <c r="I749" s="3">
        <v>2.8473700000000005E-2</v>
      </c>
      <c r="J749" s="3">
        <v>2.7657100000000004E-2</v>
      </c>
      <c r="K749" s="3">
        <v>8.1660000000000001E-4</v>
      </c>
      <c r="L749" s="133">
        <v>1.3202752409944191E-2</v>
      </c>
      <c r="M749" s="133">
        <v>0</v>
      </c>
      <c r="N749" s="133">
        <v>8.6799999999999996E-5</v>
      </c>
      <c r="O749" s="133">
        <v>2.72822E-2</v>
      </c>
      <c r="P749" s="133">
        <v>1.1047000000000001E-3</v>
      </c>
      <c r="Q749" s="134">
        <v>22</v>
      </c>
      <c r="R749" s="134">
        <v>14</v>
      </c>
      <c r="S749" s="122">
        <f t="shared" si="22"/>
        <v>78.571428571428569</v>
      </c>
      <c r="T749" s="122">
        <f t="shared" si="23"/>
        <v>21.428571428571427</v>
      </c>
    </row>
    <row r="750" spans="1:20" x14ac:dyDescent="0.25">
      <c r="A750" s="3">
        <v>2017</v>
      </c>
      <c r="B750" s="41" t="s">
        <v>544</v>
      </c>
      <c r="C750" s="21">
        <v>3548302</v>
      </c>
      <c r="D750" s="4">
        <v>21</v>
      </c>
      <c r="E750" s="6">
        <v>21</v>
      </c>
      <c r="F750" s="39">
        <v>354830221</v>
      </c>
      <c r="G750" s="6">
        <v>0</v>
      </c>
      <c r="H750" s="6">
        <v>10</v>
      </c>
      <c r="I750" s="3">
        <v>7.648499999999999E-3</v>
      </c>
      <c r="J750" s="3">
        <v>0</v>
      </c>
      <c r="K750" s="3">
        <v>7.648499999999999E-3</v>
      </c>
      <c r="L750" s="133">
        <v>0</v>
      </c>
      <c r="M750" s="133">
        <v>7.3147999999999998E-3</v>
      </c>
      <c r="N750" s="133">
        <v>0</v>
      </c>
      <c r="O750" s="133">
        <v>1.2850000000000001E-4</v>
      </c>
      <c r="P750" s="133">
        <v>2.052E-4</v>
      </c>
      <c r="Q750" s="134">
        <v>0</v>
      </c>
      <c r="R750" s="134">
        <v>1</v>
      </c>
      <c r="S750" s="122">
        <f t="shared" si="22"/>
        <v>0</v>
      </c>
      <c r="T750" s="122">
        <f t="shared" si="23"/>
        <v>100</v>
      </c>
    </row>
    <row r="751" spans="1:20" x14ac:dyDescent="0.25">
      <c r="A751" s="3">
        <v>2017</v>
      </c>
      <c r="B751" s="41" t="s">
        <v>545</v>
      </c>
      <c r="C751" s="21">
        <v>3548401</v>
      </c>
      <c r="D751" s="4">
        <v>20</v>
      </c>
      <c r="E751" s="6">
        <v>20</v>
      </c>
      <c r="F751" s="39">
        <v>354840120</v>
      </c>
      <c r="G751" s="6">
        <v>3</v>
      </c>
      <c r="H751" s="6">
        <v>5</v>
      </c>
      <c r="I751" s="3">
        <v>2.6880900000000003E-2</v>
      </c>
      <c r="J751" s="3">
        <v>1.9311600000000002E-2</v>
      </c>
      <c r="K751" s="3">
        <v>7.5693000000000002E-3</v>
      </c>
      <c r="L751" s="133">
        <v>0</v>
      </c>
      <c r="M751" s="133">
        <v>1.88871E-2</v>
      </c>
      <c r="N751" s="133">
        <v>0</v>
      </c>
      <c r="O751" s="133">
        <v>4.9690999999999997E-3</v>
      </c>
      <c r="P751" s="133">
        <v>3.0247E-3</v>
      </c>
      <c r="Q751" s="134">
        <v>0</v>
      </c>
      <c r="R751" s="134">
        <v>0</v>
      </c>
      <c r="S751" s="122">
        <f t="shared" si="22"/>
        <v>37.5</v>
      </c>
      <c r="T751" s="122">
        <f t="shared" si="23"/>
        <v>62.5</v>
      </c>
    </row>
    <row r="752" spans="1:20" x14ac:dyDescent="0.25">
      <c r="A752" s="3">
        <v>2017</v>
      </c>
      <c r="B752" s="41" t="s">
        <v>546</v>
      </c>
      <c r="C752" s="21">
        <v>3548500</v>
      </c>
      <c r="D752" s="4">
        <v>7</v>
      </c>
      <c r="E752" s="6">
        <v>7</v>
      </c>
      <c r="F752" s="39">
        <v>35485007</v>
      </c>
      <c r="G752" s="6">
        <v>14</v>
      </c>
      <c r="H752" s="6">
        <v>9</v>
      </c>
      <c r="I752" s="3">
        <v>2.9680466999999995</v>
      </c>
      <c r="J752" s="3">
        <v>2.9562294999999996</v>
      </c>
      <c r="K752" s="3">
        <v>1.18172E-2</v>
      </c>
      <c r="L752" s="133">
        <v>0</v>
      </c>
      <c r="M752" s="133">
        <v>2</v>
      </c>
      <c r="N752" s="133">
        <v>0.96160080000000014</v>
      </c>
      <c r="O752" s="133">
        <v>0</v>
      </c>
      <c r="P752" s="133">
        <v>6.4459000000000001E-3</v>
      </c>
      <c r="Q752" s="134">
        <v>9</v>
      </c>
      <c r="R752" s="134">
        <v>52</v>
      </c>
      <c r="S752" s="122">
        <f t="shared" si="22"/>
        <v>60.869565217391312</v>
      </c>
      <c r="T752" s="122">
        <f t="shared" si="23"/>
        <v>39.130434782608695</v>
      </c>
    </row>
    <row r="753" spans="1:20" x14ac:dyDescent="0.25">
      <c r="A753" s="3">
        <v>2017</v>
      </c>
      <c r="B753" s="41" t="s">
        <v>547</v>
      </c>
      <c r="C753" s="21">
        <v>3548609</v>
      </c>
      <c r="D753" s="4">
        <v>1</v>
      </c>
      <c r="E753" s="6">
        <v>1</v>
      </c>
      <c r="F753" s="39">
        <v>35486091</v>
      </c>
      <c r="G753" s="6">
        <v>32</v>
      </c>
      <c r="H753" s="6">
        <v>2</v>
      </c>
      <c r="I753" s="3">
        <v>0.1003907</v>
      </c>
      <c r="J753" s="3">
        <v>9.8369100000000001E-2</v>
      </c>
      <c r="K753" s="3">
        <v>2.0216000000000001E-3</v>
      </c>
      <c r="L753" s="133">
        <v>0</v>
      </c>
      <c r="M753" s="133">
        <v>6.2222200000000005E-2</v>
      </c>
      <c r="N753" s="133">
        <v>0</v>
      </c>
      <c r="O753" s="133">
        <v>2.3543999999999999E-2</v>
      </c>
      <c r="P753" s="133">
        <v>1.4624499999999999E-2</v>
      </c>
      <c r="Q753" s="134">
        <v>2</v>
      </c>
      <c r="R753" s="134">
        <v>26</v>
      </c>
      <c r="S753" s="122">
        <f t="shared" si="22"/>
        <v>94.117647058823522</v>
      </c>
      <c r="T753" s="122">
        <f t="shared" si="23"/>
        <v>5.8823529411764701</v>
      </c>
    </row>
    <row r="754" spans="1:20" x14ac:dyDescent="0.25">
      <c r="A754" s="3">
        <v>2017</v>
      </c>
      <c r="B754" s="41" t="s">
        <v>548</v>
      </c>
      <c r="C754" s="21">
        <v>3548708</v>
      </c>
      <c r="D754" s="4">
        <v>6</v>
      </c>
      <c r="E754" s="6">
        <v>6</v>
      </c>
      <c r="F754" s="39">
        <v>35487086</v>
      </c>
      <c r="G754" s="6">
        <v>5</v>
      </c>
      <c r="H754" s="6">
        <v>382</v>
      </c>
      <c r="I754" s="3">
        <v>5.979954199999999</v>
      </c>
      <c r="J754" s="3">
        <v>5.501824</v>
      </c>
      <c r="K754" s="3">
        <v>0.47813019999999901</v>
      </c>
      <c r="L754" s="133">
        <v>0</v>
      </c>
      <c r="M754" s="133">
        <v>5.5709491</v>
      </c>
      <c r="N754" s="133">
        <v>0.2338616</v>
      </c>
      <c r="O754" s="133">
        <v>5.7870000000000003E-4</v>
      </c>
      <c r="P754" s="133">
        <v>0.17456479999999994</v>
      </c>
      <c r="Q754" s="134">
        <v>13</v>
      </c>
      <c r="R754" s="134">
        <v>371</v>
      </c>
      <c r="S754" s="122">
        <f t="shared" si="22"/>
        <v>1.2919896640826873</v>
      </c>
      <c r="T754" s="122">
        <f t="shared" si="23"/>
        <v>98.708010335917322</v>
      </c>
    </row>
    <row r="755" spans="1:20" x14ac:dyDescent="0.25">
      <c r="A755" s="3">
        <v>2017</v>
      </c>
      <c r="B755" s="41" t="s">
        <v>548</v>
      </c>
      <c r="C755" s="21">
        <v>3548708</v>
      </c>
      <c r="D755" s="4">
        <v>6</v>
      </c>
      <c r="E755" s="6">
        <v>7</v>
      </c>
      <c r="F755" s="39">
        <v>35487087</v>
      </c>
      <c r="G755" s="6">
        <v>5</v>
      </c>
      <c r="H755" s="6">
        <v>0</v>
      </c>
      <c r="I755" s="3">
        <v>0.33552779999999999</v>
      </c>
      <c r="J755" s="3">
        <v>0.33552779999999999</v>
      </c>
      <c r="K755" s="3">
        <v>0</v>
      </c>
      <c r="L755" s="133">
        <v>0</v>
      </c>
      <c r="M755" s="133">
        <v>0.32</v>
      </c>
      <c r="N755" s="133">
        <v>0</v>
      </c>
      <c r="O755" s="133">
        <v>1.5527800000000001E-2</v>
      </c>
      <c r="P755" s="133">
        <v>0</v>
      </c>
      <c r="Q755" s="134">
        <v>3</v>
      </c>
      <c r="R755" s="134">
        <v>6</v>
      </c>
      <c r="S755" s="122">
        <f t="shared" si="22"/>
        <v>100</v>
      </c>
      <c r="T755" s="122">
        <f t="shared" si="23"/>
        <v>0</v>
      </c>
    </row>
    <row r="756" spans="1:20" x14ac:dyDescent="0.25">
      <c r="A756" s="3">
        <v>2017</v>
      </c>
      <c r="B756" s="41" t="s">
        <v>549</v>
      </c>
      <c r="C756" s="21">
        <v>3548807</v>
      </c>
      <c r="D756" s="4">
        <v>6</v>
      </c>
      <c r="E756" s="6">
        <v>6</v>
      </c>
      <c r="F756" s="39">
        <v>35488076</v>
      </c>
      <c r="G756" s="6">
        <v>0</v>
      </c>
      <c r="H756" s="6">
        <v>72</v>
      </c>
      <c r="I756" s="3">
        <v>5.1828199999999998E-2</v>
      </c>
      <c r="J756" s="3">
        <v>0</v>
      </c>
      <c r="K756" s="3">
        <v>5.1828199999999998E-2</v>
      </c>
      <c r="L756" s="133">
        <v>0</v>
      </c>
      <c r="M756" s="133">
        <v>1.7361E-3</v>
      </c>
      <c r="N756" s="133">
        <v>7.4359999999999999E-3</v>
      </c>
      <c r="O756" s="133">
        <v>0</v>
      </c>
      <c r="P756" s="133">
        <v>4.2656100000000002E-2</v>
      </c>
      <c r="Q756" s="134">
        <v>0</v>
      </c>
      <c r="R756" s="134">
        <v>15</v>
      </c>
      <c r="S756" s="122">
        <f t="shared" si="22"/>
        <v>0</v>
      </c>
      <c r="T756" s="122">
        <f t="shared" si="23"/>
        <v>100</v>
      </c>
    </row>
    <row r="757" spans="1:20" x14ac:dyDescent="0.25">
      <c r="A757" s="3">
        <v>2017</v>
      </c>
      <c r="B757" s="41" t="s">
        <v>550</v>
      </c>
      <c r="C757" s="21">
        <v>3548906</v>
      </c>
      <c r="D757" s="4">
        <v>13</v>
      </c>
      <c r="E757" s="6">
        <v>13</v>
      </c>
      <c r="F757" s="39">
        <v>354890613</v>
      </c>
      <c r="G757" s="6">
        <v>58</v>
      </c>
      <c r="H757" s="6">
        <v>254</v>
      </c>
      <c r="I757" s="3">
        <v>0.4276958999999993</v>
      </c>
      <c r="J757" s="3">
        <v>7.5324000000000002E-2</v>
      </c>
      <c r="K757" s="3">
        <v>0.35237189999999929</v>
      </c>
      <c r="L757" s="133">
        <v>0</v>
      </c>
      <c r="M757" s="133">
        <v>0.16697919999999999</v>
      </c>
      <c r="N757" s="133">
        <v>9.2118100000000022E-2</v>
      </c>
      <c r="O757" s="133">
        <v>2.9783000000000004E-2</v>
      </c>
      <c r="P757" s="133">
        <v>0.13881559999999998</v>
      </c>
      <c r="Q757" s="134">
        <v>41</v>
      </c>
      <c r="R757" s="134">
        <v>68</v>
      </c>
      <c r="S757" s="122">
        <f t="shared" si="22"/>
        <v>18.589743589743591</v>
      </c>
      <c r="T757" s="122">
        <f t="shared" si="23"/>
        <v>81.410256410256409</v>
      </c>
    </row>
    <row r="758" spans="1:20" x14ac:dyDescent="0.25">
      <c r="A758" s="3">
        <v>2017</v>
      </c>
      <c r="B758" s="41" t="s">
        <v>550</v>
      </c>
      <c r="C758" s="21">
        <v>3548906</v>
      </c>
      <c r="D758" s="4">
        <v>13</v>
      </c>
      <c r="E758" s="6">
        <v>9</v>
      </c>
      <c r="F758" s="39">
        <v>35489069</v>
      </c>
      <c r="G758" s="6">
        <v>64</v>
      </c>
      <c r="H758" s="6">
        <v>38</v>
      </c>
      <c r="I758" s="3">
        <v>0.65690080000000028</v>
      </c>
      <c r="J758" s="3">
        <v>0.58567420000000026</v>
      </c>
      <c r="K758" s="3">
        <v>7.1226600000000001E-2</v>
      </c>
      <c r="L758" s="133">
        <v>1.344171740233384E-2</v>
      </c>
      <c r="M758" s="133">
        <v>1.6652200000000002E-2</v>
      </c>
      <c r="N758" s="133">
        <v>9.4792999999999978E-3</v>
      </c>
      <c r="O758" s="133">
        <v>0.59209320000000032</v>
      </c>
      <c r="P758" s="133">
        <v>3.8676100000000005E-2</v>
      </c>
      <c r="Q758" s="134">
        <v>31</v>
      </c>
      <c r="R758" s="134">
        <v>26</v>
      </c>
      <c r="S758" s="122">
        <f t="shared" si="22"/>
        <v>62.745098039215684</v>
      </c>
      <c r="T758" s="122">
        <f t="shared" si="23"/>
        <v>37.254901960784316</v>
      </c>
    </row>
    <row r="759" spans="1:20" x14ac:dyDescent="0.25">
      <c r="A759" s="3">
        <v>2017</v>
      </c>
      <c r="B759" s="41" t="s">
        <v>551</v>
      </c>
      <c r="C759" s="21">
        <v>3549003</v>
      </c>
      <c r="D759" s="4">
        <v>18</v>
      </c>
      <c r="E759" s="6">
        <v>18</v>
      </c>
      <c r="F759" s="39">
        <v>354900318</v>
      </c>
      <c r="G759" s="6">
        <v>47</v>
      </c>
      <c r="H759" s="6">
        <v>16</v>
      </c>
      <c r="I759" s="3">
        <v>1.9084800000000002E-2</v>
      </c>
      <c r="J759" s="3">
        <v>1.1214900000000002E-2</v>
      </c>
      <c r="K759" s="3">
        <v>7.8699000000000009E-3</v>
      </c>
      <c r="L759" s="133">
        <v>0</v>
      </c>
      <c r="M759" s="133">
        <v>7.1364999999999996E-3</v>
      </c>
      <c r="N759" s="133">
        <v>0</v>
      </c>
      <c r="O759" s="133">
        <v>1.0855000000000002E-2</v>
      </c>
      <c r="P759" s="133">
        <v>1.0933E-3</v>
      </c>
      <c r="Q759" s="134">
        <v>1</v>
      </c>
      <c r="R759" s="134">
        <v>0</v>
      </c>
      <c r="S759" s="122">
        <f t="shared" si="22"/>
        <v>74.603174603174608</v>
      </c>
      <c r="T759" s="122">
        <f t="shared" si="23"/>
        <v>25.396825396825395</v>
      </c>
    </row>
    <row r="760" spans="1:20" x14ac:dyDescent="0.25">
      <c r="A760" s="3">
        <v>2017</v>
      </c>
      <c r="B760" s="41" t="s">
        <v>552</v>
      </c>
      <c r="C760" s="21">
        <v>3549102</v>
      </c>
      <c r="D760" s="4">
        <v>9</v>
      </c>
      <c r="E760" s="6">
        <v>9</v>
      </c>
      <c r="F760" s="39">
        <v>35491029</v>
      </c>
      <c r="G760" s="6">
        <v>131</v>
      </c>
      <c r="H760" s="6">
        <v>58</v>
      </c>
      <c r="I760" s="3">
        <v>1.5230973000000005</v>
      </c>
      <c r="J760" s="3">
        <v>1.4770866000000005</v>
      </c>
      <c r="K760" s="3">
        <v>4.6010699999999981E-2</v>
      </c>
      <c r="L760" s="133">
        <v>0.57991362252663625</v>
      </c>
      <c r="M760" s="133">
        <v>0</v>
      </c>
      <c r="N760" s="133">
        <v>0.11994009999999999</v>
      </c>
      <c r="O760" s="133">
        <v>1.3849107000000007</v>
      </c>
      <c r="P760" s="133">
        <v>1.8246499999999999E-2</v>
      </c>
      <c r="Q760" s="134">
        <v>96</v>
      </c>
      <c r="R760" s="134">
        <v>64</v>
      </c>
      <c r="S760" s="122">
        <f t="shared" si="22"/>
        <v>69.312169312169317</v>
      </c>
      <c r="T760" s="122">
        <f t="shared" si="23"/>
        <v>30.687830687830687</v>
      </c>
    </row>
    <row r="761" spans="1:20" x14ac:dyDescent="0.25">
      <c r="A761" s="3">
        <v>2017</v>
      </c>
      <c r="B761" s="41" t="s">
        <v>552</v>
      </c>
      <c r="C761" s="21">
        <v>3549102</v>
      </c>
      <c r="D761" s="4">
        <v>9</v>
      </c>
      <c r="E761" s="6">
        <v>4</v>
      </c>
      <c r="F761" s="39">
        <v>35491024</v>
      </c>
      <c r="G761" s="6">
        <v>0</v>
      </c>
      <c r="H761" s="6">
        <v>0</v>
      </c>
      <c r="I761" s="3">
        <v>0</v>
      </c>
      <c r="J761" s="3">
        <v>0</v>
      </c>
      <c r="K761" s="3">
        <v>0</v>
      </c>
      <c r="L761" s="133">
        <v>0</v>
      </c>
      <c r="M761" s="133">
        <v>0</v>
      </c>
      <c r="N761" s="133">
        <v>0</v>
      </c>
      <c r="O761" s="133">
        <v>0</v>
      </c>
      <c r="P761" s="133">
        <v>0</v>
      </c>
      <c r="Q761" s="134">
        <v>0</v>
      </c>
      <c r="R761" s="134">
        <v>0</v>
      </c>
      <c r="S761" s="122">
        <f t="shared" si="22"/>
        <v>0</v>
      </c>
      <c r="T761" s="122">
        <f t="shared" si="23"/>
        <v>0</v>
      </c>
    </row>
    <row r="762" spans="1:20" x14ac:dyDescent="0.25">
      <c r="A762" s="3">
        <v>2017</v>
      </c>
      <c r="B762" s="41" t="s">
        <v>553</v>
      </c>
      <c r="C762" s="21">
        <v>3549201</v>
      </c>
      <c r="D762" s="4">
        <v>18</v>
      </c>
      <c r="E762" s="6">
        <v>18</v>
      </c>
      <c r="F762" s="39">
        <v>354920118</v>
      </c>
      <c r="G762" s="6">
        <v>5</v>
      </c>
      <c r="H762" s="6">
        <v>7</v>
      </c>
      <c r="I762" s="3">
        <v>1.0242499999999998E-2</v>
      </c>
      <c r="J762" s="3">
        <v>3.1067999999999998E-3</v>
      </c>
      <c r="K762" s="3">
        <v>7.1356999999999992E-3</v>
      </c>
      <c r="L762" s="133">
        <v>0</v>
      </c>
      <c r="M762" s="133">
        <v>1.6666999999999999E-3</v>
      </c>
      <c r="N762" s="133">
        <v>0</v>
      </c>
      <c r="O762" s="133">
        <v>5.4736999999999997E-3</v>
      </c>
      <c r="P762" s="133">
        <v>3.1020999999999996E-3</v>
      </c>
      <c r="Q762" s="134">
        <v>3</v>
      </c>
      <c r="R762" s="134">
        <v>0</v>
      </c>
      <c r="S762" s="122">
        <f t="shared" si="22"/>
        <v>41.666666666666671</v>
      </c>
      <c r="T762" s="122">
        <f t="shared" si="23"/>
        <v>58.333333333333336</v>
      </c>
    </row>
    <row r="763" spans="1:20" x14ac:dyDescent="0.25">
      <c r="A763" s="3">
        <v>2017</v>
      </c>
      <c r="B763" s="41" t="s">
        <v>554</v>
      </c>
      <c r="C763" s="21">
        <v>3549250</v>
      </c>
      <c r="D763" s="4">
        <v>18</v>
      </c>
      <c r="E763" s="6">
        <v>18</v>
      </c>
      <c r="F763" s="39">
        <v>354925018</v>
      </c>
      <c r="G763" s="6">
        <v>2</v>
      </c>
      <c r="H763" s="6">
        <v>1</v>
      </c>
      <c r="I763" s="3">
        <v>1.41493E-2</v>
      </c>
      <c r="J763" s="3">
        <v>1.41204E-2</v>
      </c>
      <c r="K763" s="3">
        <v>2.8900000000000001E-5</v>
      </c>
      <c r="L763" s="133">
        <v>0</v>
      </c>
      <c r="M763" s="133">
        <v>0</v>
      </c>
      <c r="N763" s="133">
        <v>0</v>
      </c>
      <c r="O763" s="133">
        <v>1.41204E-2</v>
      </c>
      <c r="P763" s="133">
        <v>2.8900000000000001E-5</v>
      </c>
      <c r="Q763" s="134">
        <v>0</v>
      </c>
      <c r="R763" s="134">
        <v>0</v>
      </c>
      <c r="S763" s="122">
        <f t="shared" si="22"/>
        <v>66.666666666666657</v>
      </c>
      <c r="T763" s="122">
        <f t="shared" si="23"/>
        <v>33.333333333333329</v>
      </c>
    </row>
    <row r="764" spans="1:20" x14ac:dyDescent="0.25">
      <c r="A764" s="3">
        <v>2017</v>
      </c>
      <c r="B764" s="41" t="s">
        <v>555</v>
      </c>
      <c r="C764" s="21">
        <v>3549300</v>
      </c>
      <c r="D764" s="4">
        <v>20</v>
      </c>
      <c r="E764" s="6">
        <v>20</v>
      </c>
      <c r="F764" s="39">
        <v>354930020</v>
      </c>
      <c r="G764" s="6">
        <v>0</v>
      </c>
      <c r="H764" s="6">
        <v>17</v>
      </c>
      <c r="I764" s="3">
        <v>4.958570000000001E-2</v>
      </c>
      <c r="J764" s="3">
        <v>0</v>
      </c>
      <c r="K764" s="3">
        <v>4.958570000000001E-2</v>
      </c>
      <c r="L764" s="133">
        <v>0</v>
      </c>
      <c r="M764" s="133">
        <v>0</v>
      </c>
      <c r="N764" s="133">
        <v>2.3149999999999999E-4</v>
      </c>
      <c r="O764" s="133">
        <v>4.3208400000000001E-2</v>
      </c>
      <c r="P764" s="133">
        <v>6.145799999999999E-3</v>
      </c>
      <c r="Q764" s="134">
        <v>0</v>
      </c>
      <c r="R764" s="134">
        <v>0</v>
      </c>
      <c r="S764" s="122">
        <f t="shared" si="22"/>
        <v>0</v>
      </c>
      <c r="T764" s="122">
        <f t="shared" si="23"/>
        <v>100</v>
      </c>
    </row>
    <row r="765" spans="1:20" x14ac:dyDescent="0.25">
      <c r="A765" s="3">
        <v>2017</v>
      </c>
      <c r="B765" s="41" t="s">
        <v>556</v>
      </c>
      <c r="C765" s="21">
        <v>3549409</v>
      </c>
      <c r="D765" s="4">
        <v>8</v>
      </c>
      <c r="E765" s="6">
        <v>8</v>
      </c>
      <c r="F765" s="39">
        <v>35494098</v>
      </c>
      <c r="G765" s="6">
        <v>8</v>
      </c>
      <c r="H765" s="6">
        <v>31</v>
      </c>
      <c r="I765" s="3">
        <v>0.13106929999999997</v>
      </c>
      <c r="J765" s="3">
        <v>4.3218999999999994E-2</v>
      </c>
      <c r="K765" s="3">
        <v>8.7850299999999978E-2</v>
      </c>
      <c r="L765" s="133">
        <v>0.17762557077625571</v>
      </c>
      <c r="M765" s="133">
        <v>4.773320000000001E-2</v>
      </c>
      <c r="N765" s="133">
        <v>1.9027499999999996E-2</v>
      </c>
      <c r="O765" s="133">
        <v>3.3008299999999997E-2</v>
      </c>
      <c r="P765" s="133">
        <v>3.1300299999999996E-2</v>
      </c>
      <c r="Q765" s="134">
        <v>1</v>
      </c>
      <c r="R765" s="134">
        <v>11</v>
      </c>
      <c r="S765" s="122">
        <f t="shared" si="22"/>
        <v>20.512820512820511</v>
      </c>
      <c r="T765" s="122">
        <f t="shared" si="23"/>
        <v>79.487179487179489</v>
      </c>
    </row>
    <row r="766" spans="1:20" x14ac:dyDescent="0.25">
      <c r="A766" s="3">
        <v>2017</v>
      </c>
      <c r="B766" s="41" t="s">
        <v>556</v>
      </c>
      <c r="C766" s="21">
        <v>3549409</v>
      </c>
      <c r="D766" s="4">
        <v>8</v>
      </c>
      <c r="E766" s="6">
        <v>12</v>
      </c>
      <c r="F766" s="39">
        <v>354940912</v>
      </c>
      <c r="G766" s="6">
        <v>1</v>
      </c>
      <c r="H766" s="6">
        <v>0</v>
      </c>
      <c r="I766" s="3">
        <v>0.30555559999999998</v>
      </c>
      <c r="J766" s="3">
        <v>0.30555559999999998</v>
      </c>
      <c r="K766" s="3">
        <v>0</v>
      </c>
      <c r="L766" s="133">
        <v>0</v>
      </c>
      <c r="M766" s="133">
        <v>0</v>
      </c>
      <c r="N766" s="133">
        <v>0.30555559999999998</v>
      </c>
      <c r="O766" s="133">
        <v>0</v>
      </c>
      <c r="P766" s="133">
        <v>0</v>
      </c>
      <c r="Q766" s="134">
        <v>0</v>
      </c>
      <c r="R766" s="134">
        <v>0</v>
      </c>
      <c r="S766" s="122">
        <f t="shared" si="22"/>
        <v>100</v>
      </c>
      <c r="T766" s="122">
        <f t="shared" si="23"/>
        <v>0</v>
      </c>
    </row>
    <row r="767" spans="1:20" x14ac:dyDescent="0.25">
      <c r="A767" s="3">
        <v>2017</v>
      </c>
      <c r="B767" s="41" t="s">
        <v>557</v>
      </c>
      <c r="C767" s="21">
        <v>3549508</v>
      </c>
      <c r="D767" s="4">
        <v>8</v>
      </c>
      <c r="E767" s="6">
        <v>8</v>
      </c>
      <c r="F767" s="39">
        <v>35495088</v>
      </c>
      <c r="G767" s="6">
        <v>22</v>
      </c>
      <c r="H767" s="6">
        <v>16</v>
      </c>
      <c r="I767" s="3">
        <v>0.16711310000000001</v>
      </c>
      <c r="J767" s="3">
        <v>0.15012750000000002</v>
      </c>
      <c r="K767" s="3">
        <v>1.69856E-2</v>
      </c>
      <c r="L767" s="133">
        <v>0</v>
      </c>
      <c r="M767" s="133">
        <v>3.5000000000000003E-2</v>
      </c>
      <c r="N767" s="133">
        <v>2.5460000000000001E-4</v>
      </c>
      <c r="O767" s="133">
        <v>0.12869249999999999</v>
      </c>
      <c r="P767" s="133">
        <v>3.1659999999999995E-3</v>
      </c>
      <c r="Q767" s="134">
        <v>17</v>
      </c>
      <c r="R767" s="134">
        <v>6</v>
      </c>
      <c r="S767" s="122">
        <f t="shared" si="22"/>
        <v>57.894736842105267</v>
      </c>
      <c r="T767" s="122">
        <f t="shared" si="23"/>
        <v>42.105263157894733</v>
      </c>
    </row>
    <row r="768" spans="1:20" x14ac:dyDescent="0.25">
      <c r="A768" s="3">
        <v>2017</v>
      </c>
      <c r="B768" s="41" t="s">
        <v>558</v>
      </c>
      <c r="C768" s="21">
        <v>3549607</v>
      </c>
      <c r="D768" s="4">
        <v>2</v>
      </c>
      <c r="E768" s="6">
        <v>2</v>
      </c>
      <c r="F768" s="39">
        <v>35496072</v>
      </c>
      <c r="G768" s="6">
        <v>8</v>
      </c>
      <c r="H768" s="6">
        <v>1</v>
      </c>
      <c r="I768" s="3">
        <v>1.3033399999999999E-2</v>
      </c>
      <c r="J768" s="3">
        <v>1.2963999999999998E-2</v>
      </c>
      <c r="K768" s="3">
        <v>6.9400000000000006E-5</v>
      </c>
      <c r="L768" s="133">
        <v>1.4269406392694063E-4</v>
      </c>
      <c r="M768" s="133">
        <v>1.1944399999999999E-2</v>
      </c>
      <c r="N768" s="133">
        <v>6.9400000000000006E-5</v>
      </c>
      <c r="O768" s="133">
        <v>1.6320000000000001E-4</v>
      </c>
      <c r="P768" s="133">
        <v>8.564E-4</v>
      </c>
      <c r="Q768" s="134">
        <v>3</v>
      </c>
      <c r="R768" s="134">
        <v>60</v>
      </c>
      <c r="S768" s="122">
        <f t="shared" si="22"/>
        <v>88.888888888888886</v>
      </c>
      <c r="T768" s="122">
        <f t="shared" si="23"/>
        <v>11.111111111111111</v>
      </c>
    </row>
    <row r="769" spans="1:20" x14ac:dyDescent="0.25">
      <c r="A769" s="3">
        <v>2017</v>
      </c>
      <c r="B769" s="41" t="s">
        <v>559</v>
      </c>
      <c r="C769" s="21">
        <v>3549706</v>
      </c>
      <c r="D769" s="4">
        <v>4</v>
      </c>
      <c r="E769" s="6">
        <v>4</v>
      </c>
      <c r="F769" s="39">
        <v>35497064</v>
      </c>
      <c r="G769" s="6">
        <v>95</v>
      </c>
      <c r="H769" s="6">
        <v>23</v>
      </c>
      <c r="I769" s="3">
        <v>0.42499909999999985</v>
      </c>
      <c r="J769" s="3">
        <v>0.42175879999999988</v>
      </c>
      <c r="K769" s="3">
        <v>3.2402999999999985E-3</v>
      </c>
      <c r="L769" s="133">
        <v>5.143756341958397E-2</v>
      </c>
      <c r="M769" s="133">
        <v>5.5555599999999997E-2</v>
      </c>
      <c r="N769" s="133">
        <v>1.56706E-2</v>
      </c>
      <c r="O769" s="133">
        <v>0.34984329999999997</v>
      </c>
      <c r="P769" s="133">
        <v>3.9296000000000001E-3</v>
      </c>
      <c r="Q769" s="134">
        <v>54</v>
      </c>
      <c r="R769" s="134">
        <v>22</v>
      </c>
      <c r="S769" s="122">
        <f t="shared" si="22"/>
        <v>80.508474576271183</v>
      </c>
      <c r="T769" s="122">
        <f t="shared" si="23"/>
        <v>19.491525423728813</v>
      </c>
    </row>
    <row r="770" spans="1:20" x14ac:dyDescent="0.25">
      <c r="A770" s="3">
        <v>2017</v>
      </c>
      <c r="B770" s="41" t="s">
        <v>560</v>
      </c>
      <c r="C770" s="21">
        <v>3549805</v>
      </c>
      <c r="D770" s="4">
        <v>15</v>
      </c>
      <c r="E770" s="6">
        <v>15</v>
      </c>
      <c r="F770" s="39">
        <v>354980515</v>
      </c>
      <c r="G770" s="6">
        <v>25</v>
      </c>
      <c r="H770" s="6">
        <v>971</v>
      </c>
      <c r="I770" s="3">
        <v>2.5420083000000053</v>
      </c>
      <c r="J770" s="3">
        <v>0.60037490000000016</v>
      </c>
      <c r="K770" s="3">
        <v>1.9416334000000051</v>
      </c>
      <c r="L770" s="133">
        <v>0</v>
      </c>
      <c r="M770" s="133">
        <v>2.0290901000000008</v>
      </c>
      <c r="N770" s="133">
        <v>9.0390299999999951E-2</v>
      </c>
      <c r="O770" s="133">
        <v>8.3918800000000002E-2</v>
      </c>
      <c r="P770" s="133">
        <v>0.33860909999999905</v>
      </c>
      <c r="Q770" s="134">
        <v>44</v>
      </c>
      <c r="R770" s="134">
        <v>78</v>
      </c>
      <c r="S770" s="122">
        <f t="shared" si="22"/>
        <v>2.5100401606425704</v>
      </c>
      <c r="T770" s="122">
        <f t="shared" si="23"/>
        <v>97.489959839357425</v>
      </c>
    </row>
    <row r="771" spans="1:20" x14ac:dyDescent="0.25">
      <c r="A771" s="3">
        <v>2017</v>
      </c>
      <c r="B771" s="41" t="s">
        <v>561</v>
      </c>
      <c r="C771" s="21">
        <v>3549904</v>
      </c>
      <c r="D771" s="4">
        <v>2</v>
      </c>
      <c r="E771" s="6">
        <v>2</v>
      </c>
      <c r="F771" s="39">
        <v>35499042</v>
      </c>
      <c r="G771" s="6">
        <v>112</v>
      </c>
      <c r="H771" s="6">
        <v>284</v>
      </c>
      <c r="I771" s="3">
        <v>3.568649000000002</v>
      </c>
      <c r="J771" s="3">
        <v>1.8944580000000009</v>
      </c>
      <c r="K771" s="3">
        <v>1.6741910000000011</v>
      </c>
      <c r="L771" s="133">
        <v>2.5436990106544903</v>
      </c>
      <c r="M771" s="133">
        <v>2.8128175999999994</v>
      </c>
      <c r="N771" s="133">
        <v>0.57734609999999986</v>
      </c>
      <c r="O771" s="133">
        <v>6.837389999999996E-2</v>
      </c>
      <c r="P771" s="133">
        <v>0.11011139999999997</v>
      </c>
      <c r="Q771" s="134">
        <v>158</v>
      </c>
      <c r="R771" s="134">
        <v>437</v>
      </c>
      <c r="S771" s="122">
        <f t="shared" ref="S771:S834" si="24">IFERROR(((G771)/(SUM($G771:$H771)))*100,0)</f>
        <v>28.28282828282828</v>
      </c>
      <c r="T771" s="122">
        <f t="shared" ref="T771:T834" si="25">IFERROR(((H771)/(SUM($G771:$H771)))*100,0)</f>
        <v>71.717171717171709</v>
      </c>
    </row>
    <row r="772" spans="1:20" x14ac:dyDescent="0.25">
      <c r="A772" s="3">
        <v>2017</v>
      </c>
      <c r="B772" s="41" t="s">
        <v>562</v>
      </c>
      <c r="C772" s="21">
        <v>3549953</v>
      </c>
      <c r="D772" s="4">
        <v>11</v>
      </c>
      <c r="E772" s="6">
        <v>11</v>
      </c>
      <c r="F772" s="39">
        <v>354995311</v>
      </c>
      <c r="G772" s="6">
        <v>11</v>
      </c>
      <c r="H772" s="6">
        <v>15</v>
      </c>
      <c r="I772" s="3">
        <v>4.3875799999999993E-2</v>
      </c>
      <c r="J772" s="3">
        <v>4.2417599999999993E-2</v>
      </c>
      <c r="K772" s="3">
        <v>1.4582000000000002E-3</v>
      </c>
      <c r="L772" s="133">
        <v>0</v>
      </c>
      <c r="M772" s="133">
        <v>3.6881399999999995E-2</v>
      </c>
      <c r="N772" s="133">
        <v>3.3569999999999997E-4</v>
      </c>
      <c r="O772" s="133">
        <v>5.9799999999999992E-3</v>
      </c>
      <c r="P772" s="133">
        <v>6.7869999999999996E-4</v>
      </c>
      <c r="Q772" s="134">
        <v>31</v>
      </c>
      <c r="R772" s="134">
        <v>17</v>
      </c>
      <c r="S772" s="122">
        <f t="shared" si="24"/>
        <v>42.307692307692307</v>
      </c>
      <c r="T772" s="122">
        <f t="shared" si="25"/>
        <v>57.692307692307686</v>
      </c>
    </row>
    <row r="773" spans="1:20" x14ac:dyDescent="0.25">
      <c r="A773" s="3">
        <v>2017</v>
      </c>
      <c r="B773" s="41" t="s">
        <v>562</v>
      </c>
      <c r="C773" s="21">
        <v>3549953</v>
      </c>
      <c r="D773" s="4">
        <v>11</v>
      </c>
      <c r="E773" s="6">
        <v>6</v>
      </c>
      <c r="F773" s="39">
        <v>35499536</v>
      </c>
      <c r="G773" s="6">
        <v>0</v>
      </c>
      <c r="H773" s="6">
        <v>0</v>
      </c>
      <c r="I773" s="3">
        <v>0</v>
      </c>
      <c r="J773" s="3">
        <v>0</v>
      </c>
      <c r="K773" s="3">
        <v>0</v>
      </c>
      <c r="L773" s="133">
        <v>0</v>
      </c>
      <c r="M773" s="133">
        <v>0</v>
      </c>
      <c r="N773" s="133">
        <v>0</v>
      </c>
      <c r="O773" s="133">
        <v>0</v>
      </c>
      <c r="P773" s="133">
        <v>0</v>
      </c>
      <c r="Q773" s="134">
        <v>0</v>
      </c>
      <c r="R773" s="134">
        <v>0</v>
      </c>
      <c r="S773" s="122">
        <f t="shared" si="24"/>
        <v>0</v>
      </c>
      <c r="T773" s="122">
        <f t="shared" si="25"/>
        <v>0</v>
      </c>
    </row>
    <row r="774" spans="1:20" x14ac:dyDescent="0.25">
      <c r="A774" s="3">
        <v>2017</v>
      </c>
      <c r="B774" s="41" t="s">
        <v>563</v>
      </c>
      <c r="C774" s="21">
        <v>3550001</v>
      </c>
      <c r="D774" s="4">
        <v>2</v>
      </c>
      <c r="E774" s="6">
        <v>2</v>
      </c>
      <c r="F774" s="39">
        <v>35500012</v>
      </c>
      <c r="G774" s="6">
        <v>26</v>
      </c>
      <c r="H774" s="6">
        <v>10</v>
      </c>
      <c r="I774" s="3">
        <v>5.5914999999999984E-3</v>
      </c>
      <c r="J774" s="3">
        <v>3.6986999999999983E-3</v>
      </c>
      <c r="K774" s="3">
        <v>1.8927999999999998E-3</v>
      </c>
      <c r="L774" s="133">
        <v>2.6537988330796548E-2</v>
      </c>
      <c r="M774" s="133">
        <v>1.1944E-3</v>
      </c>
      <c r="N774" s="133">
        <v>9.4340000000000027E-4</v>
      </c>
      <c r="O774" s="133">
        <v>1.4924999999999999E-3</v>
      </c>
      <c r="P774" s="133">
        <v>1.9612000000000006E-3</v>
      </c>
      <c r="Q774" s="134">
        <v>48</v>
      </c>
      <c r="R774" s="134">
        <v>15</v>
      </c>
      <c r="S774" s="122">
        <f t="shared" si="24"/>
        <v>72.222222222222214</v>
      </c>
      <c r="T774" s="122">
        <f t="shared" si="25"/>
        <v>27.777777777777779</v>
      </c>
    </row>
    <row r="775" spans="1:20" x14ac:dyDescent="0.25">
      <c r="A775" s="3">
        <v>2017</v>
      </c>
      <c r="B775" s="41" t="s">
        <v>564</v>
      </c>
      <c r="C775" s="21">
        <v>3550100</v>
      </c>
      <c r="D775" s="4">
        <v>13</v>
      </c>
      <c r="E775" s="6">
        <v>13</v>
      </c>
      <c r="F775" s="39">
        <v>355010013</v>
      </c>
      <c r="G775" s="6">
        <v>2</v>
      </c>
      <c r="H775" s="6">
        <v>40</v>
      </c>
      <c r="I775" s="3">
        <v>0.15335359999999998</v>
      </c>
      <c r="J775" s="3">
        <v>5.4729200000000006E-2</v>
      </c>
      <c r="K775" s="3">
        <v>9.8624399999999987E-2</v>
      </c>
      <c r="L775" s="133">
        <v>0</v>
      </c>
      <c r="M775" s="133">
        <v>8.8419600000000001E-2</v>
      </c>
      <c r="N775" s="133">
        <v>3.0631999999999994E-3</v>
      </c>
      <c r="O775" s="133">
        <v>5.7923600000000006E-2</v>
      </c>
      <c r="P775" s="133">
        <v>3.9471999999999988E-3</v>
      </c>
      <c r="Q775" s="134">
        <v>0</v>
      </c>
      <c r="R775" s="134">
        <v>6</v>
      </c>
      <c r="S775" s="122">
        <f t="shared" si="24"/>
        <v>4.7619047619047619</v>
      </c>
      <c r="T775" s="122">
        <f t="shared" si="25"/>
        <v>95.238095238095227</v>
      </c>
    </row>
    <row r="776" spans="1:20" x14ac:dyDescent="0.25">
      <c r="A776" s="3">
        <v>2017</v>
      </c>
      <c r="B776" s="41" t="s">
        <v>564</v>
      </c>
      <c r="C776" s="21">
        <v>3550100</v>
      </c>
      <c r="D776" s="4">
        <v>13</v>
      </c>
      <c r="E776" s="6">
        <v>10</v>
      </c>
      <c r="F776" s="39">
        <v>355010010</v>
      </c>
      <c r="G776" s="6">
        <v>4</v>
      </c>
      <c r="H776" s="6">
        <v>1</v>
      </c>
      <c r="I776" s="3">
        <v>6.84752E-2</v>
      </c>
      <c r="J776" s="3">
        <v>1.75493E-2</v>
      </c>
      <c r="K776" s="3">
        <v>5.0925900000000003E-2</v>
      </c>
      <c r="L776" s="133">
        <v>0</v>
      </c>
      <c r="M776" s="133">
        <v>0</v>
      </c>
      <c r="N776" s="133">
        <v>6.3382599999999997E-2</v>
      </c>
      <c r="O776" s="133">
        <v>0</v>
      </c>
      <c r="P776" s="133">
        <v>5.0926000000000001E-3</v>
      </c>
      <c r="Q776" s="134">
        <v>3</v>
      </c>
      <c r="R776" s="134">
        <v>5</v>
      </c>
      <c r="S776" s="122">
        <f t="shared" si="24"/>
        <v>80</v>
      </c>
      <c r="T776" s="122">
        <f t="shared" si="25"/>
        <v>20</v>
      </c>
    </row>
    <row r="777" spans="1:20" x14ac:dyDescent="0.25">
      <c r="A777" s="3">
        <v>2017</v>
      </c>
      <c r="B777" s="41" t="s">
        <v>564</v>
      </c>
      <c r="C777" s="21">
        <v>3550100</v>
      </c>
      <c r="D777" s="4">
        <v>13</v>
      </c>
      <c r="E777" s="6">
        <v>17</v>
      </c>
      <c r="F777" s="39">
        <v>355010017</v>
      </c>
      <c r="G777" s="6">
        <v>0</v>
      </c>
      <c r="H777" s="6">
        <v>1</v>
      </c>
      <c r="I777" s="3">
        <v>2.3149999999999999E-4</v>
      </c>
      <c r="J777" s="3">
        <v>0</v>
      </c>
      <c r="K777" s="3">
        <v>2.3149999999999999E-4</v>
      </c>
      <c r="L777" s="133">
        <v>0</v>
      </c>
      <c r="M777" s="133">
        <v>0</v>
      </c>
      <c r="N777" s="133">
        <v>0</v>
      </c>
      <c r="O777" s="133">
        <v>0</v>
      </c>
      <c r="P777" s="133">
        <v>2.3149999999999999E-4</v>
      </c>
      <c r="Q777" s="134">
        <v>4</v>
      </c>
      <c r="R777" s="134">
        <v>0</v>
      </c>
      <c r="S777" s="122">
        <f t="shared" si="24"/>
        <v>0</v>
      </c>
      <c r="T777" s="122">
        <f t="shared" si="25"/>
        <v>100</v>
      </c>
    </row>
    <row r="778" spans="1:20" x14ac:dyDescent="0.25">
      <c r="A778" s="3">
        <v>2017</v>
      </c>
      <c r="B778" s="41" t="s">
        <v>565</v>
      </c>
      <c r="C778" s="21">
        <v>3550209</v>
      </c>
      <c r="D778" s="4">
        <v>14</v>
      </c>
      <c r="E778" s="6">
        <v>14</v>
      </c>
      <c r="F778" s="39">
        <v>355020914</v>
      </c>
      <c r="G778" s="6">
        <v>51</v>
      </c>
      <c r="H778" s="6">
        <v>29</v>
      </c>
      <c r="I778" s="3">
        <v>0.17369009999999996</v>
      </c>
      <c r="J778" s="3">
        <v>0.16180939999999996</v>
      </c>
      <c r="K778" s="3">
        <v>1.1880700000000006E-2</v>
      </c>
      <c r="L778" s="133">
        <v>0</v>
      </c>
      <c r="M778" s="133">
        <v>5.5005100000000008E-2</v>
      </c>
      <c r="N778" s="133">
        <v>1.5058000000000001E-3</v>
      </c>
      <c r="O778" s="133">
        <v>0.11077189999999998</v>
      </c>
      <c r="P778" s="133">
        <v>6.4073000000000003E-3</v>
      </c>
      <c r="Q778" s="134">
        <v>55</v>
      </c>
      <c r="R778" s="134">
        <v>13</v>
      </c>
      <c r="S778" s="122">
        <f t="shared" si="24"/>
        <v>63.749999999999993</v>
      </c>
      <c r="T778" s="122">
        <f t="shared" si="25"/>
        <v>36.25</v>
      </c>
    </row>
    <row r="779" spans="1:20" x14ac:dyDescent="0.25">
      <c r="A779" s="3">
        <v>2017</v>
      </c>
      <c r="B779" s="41" t="s">
        <v>565</v>
      </c>
      <c r="C779" s="21">
        <v>3550209</v>
      </c>
      <c r="D779" s="4">
        <v>14</v>
      </c>
      <c r="E779" s="6">
        <v>11</v>
      </c>
      <c r="F779" s="39">
        <v>355020911</v>
      </c>
      <c r="G779" s="6">
        <v>0</v>
      </c>
      <c r="H779" s="6">
        <v>0</v>
      </c>
      <c r="I779" s="3">
        <v>0</v>
      </c>
      <c r="J779" s="3">
        <v>0</v>
      </c>
      <c r="K779" s="3">
        <v>0</v>
      </c>
      <c r="L779" s="133">
        <v>0</v>
      </c>
      <c r="M779" s="133">
        <v>0</v>
      </c>
      <c r="N779" s="133">
        <v>0</v>
      </c>
      <c r="O779" s="133">
        <v>0</v>
      </c>
      <c r="P779" s="133">
        <v>0</v>
      </c>
      <c r="Q779" s="134">
        <v>0</v>
      </c>
      <c r="R779" s="134">
        <v>0</v>
      </c>
      <c r="S779" s="122">
        <f t="shared" si="24"/>
        <v>0</v>
      </c>
      <c r="T779" s="122">
        <f t="shared" si="25"/>
        <v>0</v>
      </c>
    </row>
    <row r="780" spans="1:20" x14ac:dyDescent="0.25">
      <c r="A780" s="3">
        <v>2017</v>
      </c>
      <c r="B780" s="41" t="s">
        <v>566</v>
      </c>
      <c r="C780" s="21">
        <v>3550308</v>
      </c>
      <c r="D780" s="4">
        <v>6</v>
      </c>
      <c r="E780" s="6">
        <v>6</v>
      </c>
      <c r="F780" s="39">
        <v>35503086</v>
      </c>
      <c r="G780" s="6">
        <v>62</v>
      </c>
      <c r="H780" s="6">
        <v>2176</v>
      </c>
      <c r="I780" s="3">
        <v>20.121520600000018</v>
      </c>
      <c r="J780" s="3">
        <v>17.622448100000003</v>
      </c>
      <c r="K780" s="3">
        <v>2.4990725000000134</v>
      </c>
      <c r="L780" s="133">
        <v>0</v>
      </c>
      <c r="M780" s="133">
        <v>16.231329700000003</v>
      </c>
      <c r="N780" s="133">
        <v>1.9324822000000013</v>
      </c>
      <c r="O780" s="133">
        <v>9.4223599999999949E-2</v>
      </c>
      <c r="P780" s="133">
        <v>1.8634851000000066</v>
      </c>
      <c r="Q780" s="134">
        <v>59</v>
      </c>
      <c r="R780" s="134">
        <v>1888</v>
      </c>
      <c r="S780" s="122">
        <f t="shared" si="24"/>
        <v>2.7703306523681857</v>
      </c>
      <c r="T780" s="122">
        <f t="shared" si="25"/>
        <v>97.229669347631813</v>
      </c>
    </row>
    <row r="781" spans="1:20" x14ac:dyDescent="0.25">
      <c r="A781" s="3">
        <v>2017</v>
      </c>
      <c r="B781" s="41" t="s">
        <v>566</v>
      </c>
      <c r="C781" s="21">
        <v>3550308</v>
      </c>
      <c r="D781" s="4">
        <v>6</v>
      </c>
      <c r="E781" s="6">
        <v>7</v>
      </c>
      <c r="F781" s="39">
        <v>35503087</v>
      </c>
      <c r="G781" s="6">
        <v>0</v>
      </c>
      <c r="H781" s="6">
        <v>0</v>
      </c>
      <c r="I781" s="3">
        <v>0</v>
      </c>
      <c r="J781" s="3">
        <v>0</v>
      </c>
      <c r="K781" s="3">
        <v>0</v>
      </c>
      <c r="L781" s="133">
        <v>0</v>
      </c>
      <c r="M781" s="133">
        <v>0</v>
      </c>
      <c r="N781" s="133">
        <v>0</v>
      </c>
      <c r="O781" s="133">
        <v>0</v>
      </c>
      <c r="P781" s="133">
        <v>0</v>
      </c>
      <c r="Q781" s="134">
        <v>0</v>
      </c>
      <c r="R781" s="134">
        <v>0</v>
      </c>
      <c r="S781" s="122">
        <f t="shared" si="24"/>
        <v>0</v>
      </c>
      <c r="T781" s="122">
        <f t="shared" si="25"/>
        <v>0</v>
      </c>
    </row>
    <row r="782" spans="1:20" x14ac:dyDescent="0.25">
      <c r="A782" s="3">
        <v>2017</v>
      </c>
      <c r="B782" s="41" t="s">
        <v>567</v>
      </c>
      <c r="C782" s="21">
        <v>3550407</v>
      </c>
      <c r="D782" s="4">
        <v>5</v>
      </c>
      <c r="E782" s="6">
        <v>5</v>
      </c>
      <c r="F782" s="39">
        <v>35504075</v>
      </c>
      <c r="G782" s="6">
        <v>42</v>
      </c>
      <c r="H782" s="6">
        <v>64</v>
      </c>
      <c r="I782" s="3">
        <v>0.23964389999999997</v>
      </c>
      <c r="J782" s="3">
        <v>0.19694829999999999</v>
      </c>
      <c r="K782" s="3">
        <v>4.2695599999999972E-2</v>
      </c>
      <c r="L782" s="133">
        <v>0</v>
      </c>
      <c r="M782" s="133">
        <v>0.1003222</v>
      </c>
      <c r="N782" s="133">
        <v>1.22512E-2</v>
      </c>
      <c r="O782" s="133">
        <v>6.2345100000000001E-2</v>
      </c>
      <c r="P782" s="133">
        <v>6.4725399999999988E-2</v>
      </c>
      <c r="Q782" s="134">
        <v>38</v>
      </c>
      <c r="R782" s="134">
        <v>31</v>
      </c>
      <c r="S782" s="122">
        <f t="shared" si="24"/>
        <v>39.622641509433961</v>
      </c>
      <c r="T782" s="122">
        <f t="shared" si="25"/>
        <v>60.377358490566039</v>
      </c>
    </row>
    <row r="783" spans="1:20" x14ac:dyDescent="0.25">
      <c r="A783" s="3">
        <v>2017</v>
      </c>
      <c r="B783" s="41" t="s">
        <v>567</v>
      </c>
      <c r="C783" s="21">
        <v>3550407</v>
      </c>
      <c r="D783" s="4">
        <v>5</v>
      </c>
      <c r="E783" s="6">
        <v>13</v>
      </c>
      <c r="F783" s="39">
        <v>355040713</v>
      </c>
      <c r="G783" s="6">
        <v>3</v>
      </c>
      <c r="H783" s="6">
        <v>2</v>
      </c>
      <c r="I783" s="3">
        <v>8.5651599999999994E-2</v>
      </c>
      <c r="J783" s="3">
        <v>8.5611099999999996E-2</v>
      </c>
      <c r="K783" s="3">
        <v>4.0500000000000002E-5</v>
      </c>
      <c r="L783" s="133">
        <v>0</v>
      </c>
      <c r="M783" s="133">
        <v>0</v>
      </c>
      <c r="N783" s="133">
        <v>0</v>
      </c>
      <c r="O783" s="133">
        <v>8.5611099999999996E-2</v>
      </c>
      <c r="P783" s="133">
        <v>4.0500000000000002E-5</v>
      </c>
      <c r="Q783" s="134">
        <v>2</v>
      </c>
      <c r="R783" s="134">
        <v>0</v>
      </c>
      <c r="S783" s="122">
        <f t="shared" si="24"/>
        <v>60</v>
      </c>
      <c r="T783" s="122">
        <f t="shared" si="25"/>
        <v>40</v>
      </c>
    </row>
    <row r="784" spans="1:20" x14ac:dyDescent="0.25">
      <c r="A784" s="3">
        <v>2017</v>
      </c>
      <c r="B784" s="41" t="s">
        <v>568</v>
      </c>
      <c r="C784" s="21">
        <v>3550506</v>
      </c>
      <c r="D784" s="4">
        <v>17</v>
      </c>
      <c r="E784" s="6">
        <v>17</v>
      </c>
      <c r="F784" s="39">
        <v>355050617</v>
      </c>
      <c r="G784" s="6">
        <v>10</v>
      </c>
      <c r="H784" s="6">
        <v>14</v>
      </c>
      <c r="I784" s="3">
        <v>0.16767200000000002</v>
      </c>
      <c r="J784" s="3">
        <v>0.1588504</v>
      </c>
      <c r="K784" s="3">
        <v>8.8216000000000006E-3</v>
      </c>
      <c r="L784" s="133">
        <v>0</v>
      </c>
      <c r="M784" s="133">
        <v>0</v>
      </c>
      <c r="N784" s="133">
        <v>5.8575999999999993E-3</v>
      </c>
      <c r="O784" s="133">
        <v>0.15956169999999997</v>
      </c>
      <c r="P784" s="133">
        <v>2.2526999999999998E-3</v>
      </c>
      <c r="Q784" s="134">
        <v>7</v>
      </c>
      <c r="R784" s="134">
        <v>4</v>
      </c>
      <c r="S784" s="122">
        <f t="shared" si="24"/>
        <v>41.666666666666671</v>
      </c>
      <c r="T784" s="122">
        <f t="shared" si="25"/>
        <v>58.333333333333336</v>
      </c>
    </row>
    <row r="785" spans="1:20" x14ac:dyDescent="0.25">
      <c r="A785" s="3">
        <v>2017</v>
      </c>
      <c r="B785" s="41" t="s">
        <v>569</v>
      </c>
      <c r="C785" s="21">
        <v>3550605</v>
      </c>
      <c r="D785" s="4">
        <v>10</v>
      </c>
      <c r="E785" s="6">
        <v>10</v>
      </c>
      <c r="F785" s="39">
        <v>355060510</v>
      </c>
      <c r="G785" s="6">
        <v>55</v>
      </c>
      <c r="H785" s="6">
        <v>115</v>
      </c>
      <c r="I785" s="3">
        <v>0.54173159999999987</v>
      </c>
      <c r="J785" s="3">
        <v>0.31871119999999986</v>
      </c>
      <c r="K785" s="3">
        <v>0.22302039999999995</v>
      </c>
      <c r="L785" s="133">
        <v>0</v>
      </c>
      <c r="M785" s="133">
        <v>0.1672333</v>
      </c>
      <c r="N785" s="133">
        <v>0.28738420000000003</v>
      </c>
      <c r="O785" s="133">
        <v>2.2951599999999999E-2</v>
      </c>
      <c r="P785" s="133">
        <v>6.4162499999999983E-2</v>
      </c>
      <c r="Q785" s="134">
        <v>79</v>
      </c>
      <c r="R785" s="134">
        <v>112</v>
      </c>
      <c r="S785" s="122">
        <f t="shared" si="24"/>
        <v>32.352941176470587</v>
      </c>
      <c r="T785" s="122">
        <f t="shared" si="25"/>
        <v>67.64705882352942</v>
      </c>
    </row>
    <row r="786" spans="1:20" x14ac:dyDescent="0.25">
      <c r="A786" s="3">
        <v>2017</v>
      </c>
      <c r="B786" s="41" t="s">
        <v>569</v>
      </c>
      <c r="C786" s="21">
        <v>3550605</v>
      </c>
      <c r="D786" s="4">
        <v>10</v>
      </c>
      <c r="E786" s="6">
        <v>6</v>
      </c>
      <c r="F786" s="39">
        <v>35506056</v>
      </c>
      <c r="G786" s="6">
        <v>1</v>
      </c>
      <c r="H786" s="6">
        <v>0</v>
      </c>
      <c r="I786" s="3">
        <v>3.6666700000000003E-2</v>
      </c>
      <c r="J786" s="3">
        <v>3.6666700000000003E-2</v>
      </c>
      <c r="K786" s="3">
        <v>0</v>
      </c>
      <c r="L786" s="133">
        <v>0</v>
      </c>
      <c r="M786" s="133">
        <v>0</v>
      </c>
      <c r="N786" s="133">
        <v>0</v>
      </c>
      <c r="O786" s="133">
        <v>3.6666700000000003E-2</v>
      </c>
      <c r="P786" s="133">
        <v>0</v>
      </c>
      <c r="Q786" s="134">
        <v>0</v>
      </c>
      <c r="R786" s="134">
        <v>0</v>
      </c>
      <c r="S786" s="122">
        <f t="shared" si="24"/>
        <v>100</v>
      </c>
      <c r="T786" s="122">
        <f t="shared" si="25"/>
        <v>0</v>
      </c>
    </row>
    <row r="787" spans="1:20" x14ac:dyDescent="0.25">
      <c r="A787" s="3">
        <v>2017</v>
      </c>
      <c r="B787" s="41" t="s">
        <v>570</v>
      </c>
      <c r="C787" s="21">
        <v>3550704</v>
      </c>
      <c r="D787" s="4">
        <v>3</v>
      </c>
      <c r="E787" s="6">
        <v>3</v>
      </c>
      <c r="F787" s="39">
        <v>35507043</v>
      </c>
      <c r="G787" s="6">
        <v>51</v>
      </c>
      <c r="H787" s="6">
        <v>17</v>
      </c>
      <c r="I787" s="3">
        <v>1.1738036000000001</v>
      </c>
      <c r="J787" s="3">
        <v>1.16696</v>
      </c>
      <c r="K787" s="3">
        <v>6.8435999999999992E-3</v>
      </c>
      <c r="L787" s="133">
        <v>0</v>
      </c>
      <c r="M787" s="133">
        <v>0.63271659999999985</v>
      </c>
      <c r="N787" s="133">
        <v>6.4013999999999989E-3</v>
      </c>
      <c r="O787" s="133">
        <v>0.50135739999999995</v>
      </c>
      <c r="P787" s="133">
        <v>3.3328200000000009E-2</v>
      </c>
      <c r="Q787" s="134">
        <v>13</v>
      </c>
      <c r="R787" s="134">
        <v>225</v>
      </c>
      <c r="S787" s="122">
        <f t="shared" si="24"/>
        <v>75</v>
      </c>
      <c r="T787" s="122">
        <f t="shared" si="25"/>
        <v>25</v>
      </c>
    </row>
    <row r="788" spans="1:20" x14ac:dyDescent="0.25">
      <c r="A788" s="3">
        <v>2017</v>
      </c>
      <c r="B788" s="41" t="s">
        <v>571</v>
      </c>
      <c r="C788" s="21">
        <v>3550803</v>
      </c>
      <c r="D788" s="4">
        <v>4</v>
      </c>
      <c r="E788" s="6">
        <v>4</v>
      </c>
      <c r="F788" s="39">
        <v>35508034</v>
      </c>
      <c r="G788" s="6">
        <v>25</v>
      </c>
      <c r="H788" s="6">
        <v>6</v>
      </c>
      <c r="I788" s="3">
        <v>9.0627900000000011E-2</v>
      </c>
      <c r="J788" s="3">
        <v>9.0222900000000009E-2</v>
      </c>
      <c r="K788" s="3">
        <v>4.0499999999999998E-4</v>
      </c>
      <c r="L788" s="133">
        <v>0</v>
      </c>
      <c r="M788" s="133">
        <v>1.8055600000000002E-2</v>
      </c>
      <c r="N788" s="133">
        <v>4.0899999999999998E-5</v>
      </c>
      <c r="O788" s="133">
        <v>6.8216999999999972E-2</v>
      </c>
      <c r="P788" s="133">
        <v>4.3143999999999995E-3</v>
      </c>
      <c r="Q788" s="134">
        <v>17</v>
      </c>
      <c r="R788" s="134">
        <v>6</v>
      </c>
      <c r="S788" s="122">
        <f t="shared" si="24"/>
        <v>80.645161290322577</v>
      </c>
      <c r="T788" s="122">
        <f t="shared" si="25"/>
        <v>19.35483870967742</v>
      </c>
    </row>
    <row r="789" spans="1:20" x14ac:dyDescent="0.25">
      <c r="A789" s="3">
        <v>2017</v>
      </c>
      <c r="B789" s="41" t="s">
        <v>572</v>
      </c>
      <c r="C789" s="21">
        <v>3550902</v>
      </c>
      <c r="D789" s="4">
        <v>4</v>
      </c>
      <c r="E789" s="6">
        <v>4</v>
      </c>
      <c r="F789" s="39">
        <v>35509024</v>
      </c>
      <c r="G789" s="6">
        <v>18</v>
      </c>
      <c r="H789" s="6">
        <v>17</v>
      </c>
      <c r="I789" s="3">
        <v>8.085160000000001E-2</v>
      </c>
      <c r="J789" s="3">
        <v>6.0863800000000003E-2</v>
      </c>
      <c r="K789" s="3">
        <v>1.9987800000000003E-2</v>
      </c>
      <c r="L789" s="133">
        <v>0</v>
      </c>
      <c r="M789" s="133">
        <v>2.4074999999999999E-3</v>
      </c>
      <c r="N789" s="133">
        <v>2.0829200000000003E-2</v>
      </c>
      <c r="O789" s="133">
        <v>2.09097E-2</v>
      </c>
      <c r="P789" s="133">
        <v>3.67052E-2</v>
      </c>
      <c r="Q789" s="134">
        <v>5</v>
      </c>
      <c r="R789" s="134">
        <v>11</v>
      </c>
      <c r="S789" s="122">
        <f t="shared" si="24"/>
        <v>51.428571428571423</v>
      </c>
      <c r="T789" s="122">
        <f t="shared" si="25"/>
        <v>48.571428571428569</v>
      </c>
    </row>
    <row r="790" spans="1:20" x14ac:dyDescent="0.25">
      <c r="A790" s="3">
        <v>2017</v>
      </c>
      <c r="B790" s="41" t="s">
        <v>572</v>
      </c>
      <c r="C790" s="21">
        <v>3550902</v>
      </c>
      <c r="D790" s="4">
        <v>4</v>
      </c>
      <c r="E790" s="6">
        <v>9</v>
      </c>
      <c r="F790" s="39">
        <v>35509029</v>
      </c>
      <c r="G790" s="6">
        <v>2</v>
      </c>
      <c r="H790" s="6">
        <v>0</v>
      </c>
      <c r="I790" s="3">
        <v>4.8690000000000001E-3</v>
      </c>
      <c r="J790" s="3">
        <v>4.8690000000000001E-3</v>
      </c>
      <c r="K790" s="3">
        <v>0</v>
      </c>
      <c r="L790" s="133">
        <v>0</v>
      </c>
      <c r="M790" s="133">
        <v>0</v>
      </c>
      <c r="N790" s="133">
        <v>0</v>
      </c>
      <c r="O790" s="133">
        <v>4.8690000000000001E-3</v>
      </c>
      <c r="P790" s="133">
        <v>0</v>
      </c>
      <c r="Q790" s="134">
        <v>0</v>
      </c>
      <c r="R790" s="134">
        <v>5</v>
      </c>
      <c r="S790" s="122">
        <f t="shared" si="24"/>
        <v>100</v>
      </c>
      <c r="T790" s="122">
        <f t="shared" si="25"/>
        <v>0</v>
      </c>
    </row>
    <row r="791" spans="1:20" x14ac:dyDescent="0.25">
      <c r="A791" s="3">
        <v>2017</v>
      </c>
      <c r="B791" s="41" t="s">
        <v>573</v>
      </c>
      <c r="C791" s="21">
        <v>3551009</v>
      </c>
      <c r="D791" s="4">
        <v>7</v>
      </c>
      <c r="E791" s="6">
        <v>7</v>
      </c>
      <c r="F791" s="39">
        <v>35510097</v>
      </c>
      <c r="G791" s="6">
        <v>7</v>
      </c>
      <c r="H791" s="6">
        <v>5</v>
      </c>
      <c r="I791" s="3">
        <v>0.18356240000000001</v>
      </c>
      <c r="J791" s="3">
        <v>0.18079240000000002</v>
      </c>
      <c r="K791" s="3">
        <v>2.7699999999999999E-3</v>
      </c>
      <c r="L791" s="133">
        <v>0</v>
      </c>
      <c r="M791" s="133">
        <v>0.17750000000000002</v>
      </c>
      <c r="N791" s="133">
        <v>3.5845E-3</v>
      </c>
      <c r="O791" s="133">
        <v>0</v>
      </c>
      <c r="P791" s="133">
        <v>2.4778999999999999E-3</v>
      </c>
      <c r="Q791" s="134">
        <v>4</v>
      </c>
      <c r="R791" s="134">
        <v>37</v>
      </c>
      <c r="S791" s="122">
        <f t="shared" si="24"/>
        <v>58.333333333333336</v>
      </c>
      <c r="T791" s="122">
        <f t="shared" si="25"/>
        <v>41.666666666666671</v>
      </c>
    </row>
    <row r="792" spans="1:20" x14ac:dyDescent="0.25">
      <c r="A792" s="3">
        <v>2017</v>
      </c>
      <c r="B792" s="41" t="s">
        <v>574</v>
      </c>
      <c r="C792" s="21">
        <v>3551108</v>
      </c>
      <c r="D792" s="4">
        <v>10</v>
      </c>
      <c r="E792" s="6">
        <v>10</v>
      </c>
      <c r="F792" s="39">
        <v>355110810</v>
      </c>
      <c r="G792" s="6">
        <v>9</v>
      </c>
      <c r="H792" s="6">
        <v>18</v>
      </c>
      <c r="I792" s="3">
        <v>1.516702</v>
      </c>
      <c r="J792" s="3">
        <v>1.4701523999999999</v>
      </c>
      <c r="K792" s="3">
        <v>4.6549599999999997E-2</v>
      </c>
      <c r="L792" s="133">
        <v>0</v>
      </c>
      <c r="M792" s="133">
        <v>3.6849899999999998E-2</v>
      </c>
      <c r="N792" s="133">
        <v>9.0486999999999998E-3</v>
      </c>
      <c r="O792" s="133">
        <v>1.4701523999999999</v>
      </c>
      <c r="P792" s="133">
        <v>6.5099999999999999E-4</v>
      </c>
      <c r="Q792" s="134">
        <v>14</v>
      </c>
      <c r="R792" s="134">
        <v>6</v>
      </c>
      <c r="S792" s="122">
        <f t="shared" si="24"/>
        <v>33.333333333333329</v>
      </c>
      <c r="T792" s="122">
        <f t="shared" si="25"/>
        <v>66.666666666666657</v>
      </c>
    </row>
    <row r="793" spans="1:20" x14ac:dyDescent="0.25">
      <c r="A793" s="3">
        <v>2017</v>
      </c>
      <c r="B793" s="41" t="s">
        <v>574</v>
      </c>
      <c r="C793" s="21">
        <v>3551108</v>
      </c>
      <c r="D793" s="4">
        <v>10</v>
      </c>
      <c r="E793" s="6">
        <v>14</v>
      </c>
      <c r="F793" s="39">
        <v>355110814</v>
      </c>
      <c r="G793" s="6">
        <v>0</v>
      </c>
      <c r="H793" s="6">
        <v>2</v>
      </c>
      <c r="I793" s="3">
        <v>1.9680000000000001E-4</v>
      </c>
      <c r="J793" s="3">
        <v>0</v>
      </c>
      <c r="K793" s="3">
        <v>1.9680000000000001E-4</v>
      </c>
      <c r="L793" s="133">
        <v>0</v>
      </c>
      <c r="M793" s="133">
        <v>0</v>
      </c>
      <c r="N793" s="133">
        <v>0</v>
      </c>
      <c r="O793" s="133">
        <v>1.852E-4</v>
      </c>
      <c r="P793" s="133">
        <v>1.1600000000000001E-5</v>
      </c>
      <c r="Q793" s="134">
        <v>0</v>
      </c>
      <c r="R793" s="134">
        <v>0</v>
      </c>
      <c r="S793" s="122">
        <f t="shared" si="24"/>
        <v>0</v>
      </c>
      <c r="T793" s="122">
        <f t="shared" si="25"/>
        <v>100</v>
      </c>
    </row>
    <row r="794" spans="1:20" x14ac:dyDescent="0.25">
      <c r="A794" s="3">
        <v>2017</v>
      </c>
      <c r="B794" s="41" t="s">
        <v>575</v>
      </c>
      <c r="C794" s="21">
        <v>3551207</v>
      </c>
      <c r="D794" s="4">
        <v>14</v>
      </c>
      <c r="E794" s="6">
        <v>14</v>
      </c>
      <c r="F794" s="39">
        <v>355120714</v>
      </c>
      <c r="G794" s="6">
        <v>3</v>
      </c>
      <c r="H794" s="6">
        <v>3</v>
      </c>
      <c r="I794" s="3">
        <v>2.30688E-2</v>
      </c>
      <c r="J794" s="3">
        <v>1.49035E-2</v>
      </c>
      <c r="K794" s="3">
        <v>8.1653000000000003E-3</v>
      </c>
      <c r="L794" s="133">
        <v>0</v>
      </c>
      <c r="M794" s="133">
        <v>7.9541999999999998E-3</v>
      </c>
      <c r="N794" s="133">
        <v>0</v>
      </c>
      <c r="O794" s="133">
        <v>1.43479E-2</v>
      </c>
      <c r="P794" s="133">
        <v>7.6669999999999993E-4</v>
      </c>
      <c r="Q794" s="134">
        <v>1</v>
      </c>
      <c r="R794" s="134">
        <v>0</v>
      </c>
      <c r="S794" s="122">
        <f t="shared" si="24"/>
        <v>50</v>
      </c>
      <c r="T794" s="122">
        <f t="shared" si="25"/>
        <v>50</v>
      </c>
    </row>
    <row r="795" spans="1:20" x14ac:dyDescent="0.25">
      <c r="A795" s="3">
        <v>2017</v>
      </c>
      <c r="B795" s="41" t="s">
        <v>576</v>
      </c>
      <c r="C795" s="21">
        <v>3551306</v>
      </c>
      <c r="D795" s="4">
        <v>18</v>
      </c>
      <c r="E795" s="6">
        <v>18</v>
      </c>
      <c r="F795" s="39">
        <v>355130618</v>
      </c>
      <c r="G795" s="6">
        <v>2</v>
      </c>
      <c r="H795" s="6">
        <v>9</v>
      </c>
      <c r="I795" s="3">
        <v>0.11466209999999999</v>
      </c>
      <c r="J795" s="3">
        <v>1.4194499999999999E-2</v>
      </c>
      <c r="K795" s="3">
        <v>0.10046759999999999</v>
      </c>
      <c r="L795" s="133">
        <v>0</v>
      </c>
      <c r="M795" s="133">
        <v>6.8564999999999997E-3</v>
      </c>
      <c r="N795" s="133">
        <v>0.10706019999999999</v>
      </c>
      <c r="O795" s="133">
        <v>3.056E-4</v>
      </c>
      <c r="P795" s="133">
        <v>4.3980000000000001E-4</v>
      </c>
      <c r="Q795" s="134">
        <v>3</v>
      </c>
      <c r="R795" s="134">
        <v>2</v>
      </c>
      <c r="S795" s="122">
        <f t="shared" si="24"/>
        <v>18.181818181818183</v>
      </c>
      <c r="T795" s="122">
        <f t="shared" si="25"/>
        <v>81.818181818181827</v>
      </c>
    </row>
    <row r="796" spans="1:20" x14ac:dyDescent="0.25">
      <c r="A796" s="3">
        <v>2017</v>
      </c>
      <c r="B796" s="41" t="s">
        <v>577</v>
      </c>
      <c r="C796" s="21">
        <v>3551405</v>
      </c>
      <c r="D796" s="4">
        <v>4</v>
      </c>
      <c r="E796" s="6">
        <v>4</v>
      </c>
      <c r="F796" s="39">
        <v>35514054</v>
      </c>
      <c r="G796" s="6">
        <v>20</v>
      </c>
      <c r="H796" s="6">
        <v>33</v>
      </c>
      <c r="I796" s="3">
        <v>0.26827389999999995</v>
      </c>
      <c r="J796" s="3">
        <v>0.23533080000000001</v>
      </c>
      <c r="K796" s="3">
        <v>3.2943099999999975E-2</v>
      </c>
      <c r="L796" s="133">
        <v>1.3963406900050735E-3</v>
      </c>
      <c r="M796" s="133">
        <v>3.3380099999999996E-2</v>
      </c>
      <c r="N796" s="133">
        <v>5.7847000000000003E-3</v>
      </c>
      <c r="O796" s="133">
        <v>0.22459530000000003</v>
      </c>
      <c r="P796" s="133">
        <v>4.5138000000000001E-3</v>
      </c>
      <c r="Q796" s="134">
        <v>4</v>
      </c>
      <c r="R796" s="134">
        <v>3</v>
      </c>
      <c r="S796" s="122">
        <f t="shared" si="24"/>
        <v>37.735849056603776</v>
      </c>
      <c r="T796" s="122">
        <f t="shared" si="25"/>
        <v>62.264150943396224</v>
      </c>
    </row>
    <row r="797" spans="1:20" x14ac:dyDescent="0.25">
      <c r="A797" s="3">
        <v>2017</v>
      </c>
      <c r="B797" s="41" t="s">
        <v>578</v>
      </c>
      <c r="C797" s="21">
        <v>3551603</v>
      </c>
      <c r="D797" s="4">
        <v>9</v>
      </c>
      <c r="E797" s="6">
        <v>9</v>
      </c>
      <c r="F797" s="39">
        <v>35516039</v>
      </c>
      <c r="G797" s="6">
        <v>45</v>
      </c>
      <c r="H797" s="6">
        <v>29</v>
      </c>
      <c r="I797" s="3">
        <v>0.17461009999999996</v>
      </c>
      <c r="J797" s="3">
        <v>0.16382529999999995</v>
      </c>
      <c r="K797" s="3">
        <v>1.0784800000000001E-2</v>
      </c>
      <c r="L797" s="133">
        <v>0</v>
      </c>
      <c r="M797" s="133">
        <v>8.0504199999999998E-2</v>
      </c>
      <c r="N797" s="133">
        <v>2.8008999999999998E-3</v>
      </c>
      <c r="O797" s="133">
        <v>7.5370199999999984E-2</v>
      </c>
      <c r="P797" s="133">
        <v>1.5934799999999999E-2</v>
      </c>
      <c r="Q797" s="134">
        <v>43</v>
      </c>
      <c r="R797" s="134">
        <v>29</v>
      </c>
      <c r="S797" s="122">
        <f t="shared" si="24"/>
        <v>60.810810810810814</v>
      </c>
      <c r="T797" s="122">
        <f t="shared" si="25"/>
        <v>39.189189189189186</v>
      </c>
    </row>
    <row r="798" spans="1:20" x14ac:dyDescent="0.25">
      <c r="A798" s="3">
        <v>2017</v>
      </c>
      <c r="B798" s="41" t="s">
        <v>578</v>
      </c>
      <c r="C798" s="21">
        <v>3551603</v>
      </c>
      <c r="D798" s="4">
        <v>9</v>
      </c>
      <c r="E798" s="6">
        <v>5</v>
      </c>
      <c r="F798" s="39">
        <v>35516035</v>
      </c>
      <c r="G798" s="6">
        <v>1</v>
      </c>
      <c r="H798" s="6">
        <v>0</v>
      </c>
      <c r="I798" s="3">
        <v>2.7800000000000001E-5</v>
      </c>
      <c r="J798" s="3">
        <v>2.7800000000000001E-5</v>
      </c>
      <c r="K798" s="3">
        <v>0</v>
      </c>
      <c r="L798" s="133">
        <v>0</v>
      </c>
      <c r="M798" s="133">
        <v>0</v>
      </c>
      <c r="N798" s="133">
        <v>0</v>
      </c>
      <c r="O798" s="133">
        <v>0</v>
      </c>
      <c r="P798" s="133">
        <v>2.7800000000000001E-5</v>
      </c>
      <c r="Q798" s="134">
        <v>3</v>
      </c>
      <c r="R798" s="134">
        <v>4</v>
      </c>
      <c r="S798" s="122">
        <f t="shared" si="24"/>
        <v>100</v>
      </c>
      <c r="T798" s="122">
        <f t="shared" si="25"/>
        <v>0</v>
      </c>
    </row>
    <row r="799" spans="1:20" x14ac:dyDescent="0.25">
      <c r="A799" s="3">
        <v>2017</v>
      </c>
      <c r="B799" s="41" t="s">
        <v>579</v>
      </c>
      <c r="C799" s="21">
        <v>3551504</v>
      </c>
      <c r="D799" s="4">
        <v>4</v>
      </c>
      <c r="E799" s="6">
        <v>4</v>
      </c>
      <c r="F799" s="39">
        <v>35515044</v>
      </c>
      <c r="G799" s="6">
        <v>0</v>
      </c>
      <c r="H799" s="6">
        <v>48</v>
      </c>
      <c r="I799" s="3">
        <v>0.3751490999999999</v>
      </c>
      <c r="J799" s="3">
        <v>0</v>
      </c>
      <c r="K799" s="3">
        <v>0.3751490999999999</v>
      </c>
      <c r="L799" s="133">
        <v>1.5342465753424657</v>
      </c>
      <c r="M799" s="133">
        <v>0.20439820000000003</v>
      </c>
      <c r="N799" s="133">
        <v>0.15332170000000001</v>
      </c>
      <c r="O799" s="133">
        <v>3.7580999999999995E-3</v>
      </c>
      <c r="P799" s="133">
        <v>1.36711E-2</v>
      </c>
      <c r="Q799" s="134">
        <v>0</v>
      </c>
      <c r="R799" s="134">
        <v>11</v>
      </c>
      <c r="S799" s="122">
        <f t="shared" si="24"/>
        <v>0</v>
      </c>
      <c r="T799" s="122">
        <f t="shared" si="25"/>
        <v>100</v>
      </c>
    </row>
    <row r="800" spans="1:20" x14ac:dyDescent="0.25">
      <c r="A800" s="3">
        <v>2017</v>
      </c>
      <c r="B800" s="41" t="s">
        <v>580</v>
      </c>
      <c r="C800" s="21">
        <v>3551702</v>
      </c>
      <c r="D800" s="4">
        <v>9</v>
      </c>
      <c r="E800" s="6">
        <v>9</v>
      </c>
      <c r="F800" s="39">
        <v>35517029</v>
      </c>
      <c r="G800" s="6">
        <v>18</v>
      </c>
      <c r="H800" s="6">
        <v>82</v>
      </c>
      <c r="I800" s="3">
        <v>2.9638296000000013</v>
      </c>
      <c r="J800" s="3">
        <v>2.1124742000000003</v>
      </c>
      <c r="K800" s="3">
        <v>0.85135540000000087</v>
      </c>
      <c r="L800" s="133">
        <v>4.7602739726027396E-2</v>
      </c>
      <c r="M800" s="133">
        <v>0.69644099999999987</v>
      </c>
      <c r="N800" s="133">
        <v>2.1664220999999997</v>
      </c>
      <c r="O800" s="133">
        <v>7.4858399999999992E-2</v>
      </c>
      <c r="P800" s="133">
        <v>2.6108099999999985E-2</v>
      </c>
      <c r="Q800" s="134">
        <v>10</v>
      </c>
      <c r="R800" s="134">
        <v>16</v>
      </c>
      <c r="S800" s="122">
        <f t="shared" si="24"/>
        <v>18</v>
      </c>
      <c r="T800" s="122">
        <f t="shared" si="25"/>
        <v>82</v>
      </c>
    </row>
    <row r="801" spans="1:20" x14ac:dyDescent="0.25">
      <c r="A801" s="3">
        <v>2017</v>
      </c>
      <c r="B801" s="41" t="s">
        <v>580</v>
      </c>
      <c r="C801" s="21">
        <v>3551702</v>
      </c>
      <c r="D801" s="4">
        <v>9</v>
      </c>
      <c r="E801" s="6">
        <v>4</v>
      </c>
      <c r="F801" s="39">
        <v>35517024</v>
      </c>
      <c r="G801" s="6">
        <v>5</v>
      </c>
      <c r="H801" s="6">
        <v>3</v>
      </c>
      <c r="I801" s="3">
        <v>0.2878347</v>
      </c>
      <c r="J801" s="3">
        <v>0.26467499999999999</v>
      </c>
      <c r="K801" s="3">
        <v>2.3159699999999998E-2</v>
      </c>
      <c r="L801" s="133">
        <v>0.24657534246575341</v>
      </c>
      <c r="M801" s="133">
        <v>0</v>
      </c>
      <c r="N801" s="133">
        <v>0.2863425</v>
      </c>
      <c r="O801" s="133">
        <v>0</v>
      </c>
      <c r="P801" s="133">
        <v>1.4922000000000002E-3</v>
      </c>
      <c r="Q801" s="134">
        <v>4</v>
      </c>
      <c r="R801" s="134">
        <v>2</v>
      </c>
      <c r="S801" s="122">
        <f t="shared" si="24"/>
        <v>62.5</v>
      </c>
      <c r="T801" s="122">
        <f t="shared" si="25"/>
        <v>37.5</v>
      </c>
    </row>
    <row r="802" spans="1:20" x14ac:dyDescent="0.25">
      <c r="A802" s="3">
        <v>2017</v>
      </c>
      <c r="B802" s="41" t="s">
        <v>581</v>
      </c>
      <c r="C802" s="21">
        <v>3551801</v>
      </c>
      <c r="D802" s="4">
        <v>11</v>
      </c>
      <c r="E802" s="6">
        <v>11</v>
      </c>
      <c r="F802" s="39">
        <v>355180111</v>
      </c>
      <c r="G802" s="6">
        <v>52</v>
      </c>
      <c r="H802" s="6">
        <v>14</v>
      </c>
      <c r="I802" s="3">
        <v>0.13318939999999996</v>
      </c>
      <c r="J802" s="3">
        <v>0.12909069999999995</v>
      </c>
      <c r="K802" s="3">
        <v>4.0987000000000003E-3</v>
      </c>
      <c r="L802" s="133">
        <v>9.6548484271943166E-2</v>
      </c>
      <c r="M802" s="133">
        <v>3.2365600000000001E-2</v>
      </c>
      <c r="N802" s="133">
        <v>8.7080000000000013E-4</v>
      </c>
      <c r="O802" s="133">
        <v>9.9548599999999973E-2</v>
      </c>
      <c r="P802" s="133">
        <v>4.0440000000000002E-4</v>
      </c>
      <c r="Q802" s="134">
        <v>179</v>
      </c>
      <c r="R802" s="134">
        <v>8</v>
      </c>
      <c r="S802" s="122">
        <f t="shared" si="24"/>
        <v>78.787878787878782</v>
      </c>
      <c r="T802" s="122">
        <f t="shared" si="25"/>
        <v>21.212121212121211</v>
      </c>
    </row>
    <row r="803" spans="1:20" x14ac:dyDescent="0.25">
      <c r="A803" s="3">
        <v>2017</v>
      </c>
      <c r="B803" s="41" t="s">
        <v>582</v>
      </c>
      <c r="C803" s="21">
        <v>3551900</v>
      </c>
      <c r="D803" s="4">
        <v>15</v>
      </c>
      <c r="E803" s="6">
        <v>15</v>
      </c>
      <c r="F803" s="39">
        <v>355190015</v>
      </c>
      <c r="G803" s="6">
        <v>17</v>
      </c>
      <c r="H803" s="6">
        <v>25</v>
      </c>
      <c r="I803" s="3">
        <v>0.32945360000000001</v>
      </c>
      <c r="J803" s="3">
        <v>0.23567650000000001</v>
      </c>
      <c r="K803" s="3">
        <v>9.3777100000000002E-2</v>
      </c>
      <c r="L803" s="133">
        <v>0</v>
      </c>
      <c r="M803" s="133">
        <v>3.5028900000000002E-2</v>
      </c>
      <c r="N803" s="133">
        <v>0.11539749999999999</v>
      </c>
      <c r="O803" s="133">
        <v>0.1788015</v>
      </c>
      <c r="P803" s="133">
        <v>2.2570000000000001E-4</v>
      </c>
      <c r="Q803" s="134">
        <v>10</v>
      </c>
      <c r="R803" s="134">
        <v>7</v>
      </c>
      <c r="S803" s="122">
        <f t="shared" si="24"/>
        <v>40.476190476190474</v>
      </c>
      <c r="T803" s="122">
        <f t="shared" si="25"/>
        <v>59.523809523809526</v>
      </c>
    </row>
    <row r="804" spans="1:20" x14ac:dyDescent="0.25">
      <c r="A804" s="3">
        <v>2017</v>
      </c>
      <c r="B804" s="41" t="s">
        <v>583</v>
      </c>
      <c r="C804" s="21">
        <v>3552007</v>
      </c>
      <c r="D804" s="4">
        <v>2</v>
      </c>
      <c r="E804" s="6">
        <v>2</v>
      </c>
      <c r="F804" s="39">
        <v>35520072</v>
      </c>
      <c r="G804" s="6">
        <v>3</v>
      </c>
      <c r="H804" s="6">
        <v>2</v>
      </c>
      <c r="I804" s="3">
        <v>1.5816E-2</v>
      </c>
      <c r="J804" s="3">
        <v>1.25521E-2</v>
      </c>
      <c r="K804" s="3">
        <v>3.2639000000000001E-3</v>
      </c>
      <c r="L804" s="133">
        <v>0</v>
      </c>
      <c r="M804" s="133">
        <v>1.52639E-2</v>
      </c>
      <c r="N804" s="133">
        <v>0</v>
      </c>
      <c r="O804" s="133">
        <v>0</v>
      </c>
      <c r="P804" s="133">
        <v>5.5210000000000003E-4</v>
      </c>
      <c r="Q804" s="134">
        <v>8</v>
      </c>
      <c r="R804" s="134">
        <v>65</v>
      </c>
      <c r="S804" s="122">
        <f t="shared" si="24"/>
        <v>60</v>
      </c>
      <c r="T804" s="122">
        <f t="shared" si="25"/>
        <v>40</v>
      </c>
    </row>
    <row r="805" spans="1:20" x14ac:dyDescent="0.25">
      <c r="A805" s="3">
        <v>2017</v>
      </c>
      <c r="B805" s="41" t="s">
        <v>584</v>
      </c>
      <c r="C805" s="21">
        <v>3552106</v>
      </c>
      <c r="D805" s="4">
        <v>9</v>
      </c>
      <c r="E805" s="6">
        <v>9</v>
      </c>
      <c r="F805" s="39">
        <v>35521069</v>
      </c>
      <c r="G805" s="6">
        <v>99</v>
      </c>
      <c r="H805" s="6">
        <v>72</v>
      </c>
      <c r="I805" s="3">
        <v>0.53764379999999978</v>
      </c>
      <c r="J805" s="3">
        <v>0.11368809999999993</v>
      </c>
      <c r="K805" s="3">
        <v>0.42395569999999988</v>
      </c>
      <c r="L805" s="133">
        <v>7.779150811770677E-2</v>
      </c>
      <c r="M805" s="133">
        <v>2.6458300000000001E-2</v>
      </c>
      <c r="N805" s="133">
        <v>0.42636679999999999</v>
      </c>
      <c r="O805" s="133">
        <v>7.1427799999999958E-2</v>
      </c>
      <c r="P805" s="133">
        <v>1.3390899999999997E-2</v>
      </c>
      <c r="Q805" s="134">
        <v>89</v>
      </c>
      <c r="R805" s="134">
        <v>68</v>
      </c>
      <c r="S805" s="122">
        <f t="shared" si="24"/>
        <v>57.894736842105267</v>
      </c>
      <c r="T805" s="122">
        <f t="shared" si="25"/>
        <v>42.105263157894733</v>
      </c>
    </row>
    <row r="806" spans="1:20" x14ac:dyDescent="0.25">
      <c r="A806" s="3">
        <v>2017</v>
      </c>
      <c r="B806" s="41" t="s">
        <v>584</v>
      </c>
      <c r="C806" s="21">
        <v>3552106</v>
      </c>
      <c r="D806" s="4">
        <v>9</v>
      </c>
      <c r="E806" s="6">
        <v>5</v>
      </c>
      <c r="F806" s="39">
        <v>35521065</v>
      </c>
      <c r="G806" s="6">
        <v>10</v>
      </c>
      <c r="H806" s="6">
        <v>11</v>
      </c>
      <c r="I806" s="3">
        <v>6.7688000000000002E-3</v>
      </c>
      <c r="J806" s="3">
        <v>5.9025000000000006E-3</v>
      </c>
      <c r="K806" s="3">
        <v>8.6629999999999997E-4</v>
      </c>
      <c r="L806" s="133">
        <v>0</v>
      </c>
      <c r="M806" s="133">
        <v>0</v>
      </c>
      <c r="N806" s="133">
        <v>6.3659999999999997E-4</v>
      </c>
      <c r="O806" s="133">
        <v>5.6585000000000003E-3</v>
      </c>
      <c r="P806" s="133">
        <v>4.7370000000000002E-4</v>
      </c>
      <c r="Q806" s="134">
        <v>9</v>
      </c>
      <c r="R806" s="134">
        <v>1</v>
      </c>
      <c r="S806" s="122">
        <f t="shared" si="24"/>
        <v>47.619047619047613</v>
      </c>
      <c r="T806" s="122">
        <f t="shared" si="25"/>
        <v>52.380952380952387</v>
      </c>
    </row>
    <row r="807" spans="1:20" x14ac:dyDescent="0.25">
      <c r="A807" s="3">
        <v>2017</v>
      </c>
      <c r="B807" s="41" t="s">
        <v>585</v>
      </c>
      <c r="C807" s="21">
        <v>3552205</v>
      </c>
      <c r="D807" s="4">
        <v>10</v>
      </c>
      <c r="E807" s="6">
        <v>10</v>
      </c>
      <c r="F807" s="39">
        <v>355220510</v>
      </c>
      <c r="G807" s="6">
        <v>36</v>
      </c>
      <c r="H807" s="6">
        <v>305</v>
      </c>
      <c r="I807" s="3">
        <v>1.0403364999999998</v>
      </c>
      <c r="J807" s="3">
        <v>0.55236110000000027</v>
      </c>
      <c r="K807" s="3">
        <v>0.48797539999999945</v>
      </c>
      <c r="L807" s="133">
        <v>0</v>
      </c>
      <c r="M807" s="133">
        <v>0.39469169999999998</v>
      </c>
      <c r="N807" s="133">
        <v>0.30022359999999987</v>
      </c>
      <c r="O807" s="133">
        <v>5.8695799999999999E-2</v>
      </c>
      <c r="P807" s="133">
        <v>0.28672539999999969</v>
      </c>
      <c r="Q807" s="134">
        <v>122</v>
      </c>
      <c r="R807" s="134">
        <v>226</v>
      </c>
      <c r="S807" s="122">
        <f t="shared" si="24"/>
        <v>10.557184750733137</v>
      </c>
      <c r="T807" s="122">
        <f t="shared" si="25"/>
        <v>89.442815249266857</v>
      </c>
    </row>
    <row r="808" spans="1:20" x14ac:dyDescent="0.25">
      <c r="A808" s="3">
        <v>2017</v>
      </c>
      <c r="B808" s="41" t="s">
        <v>586</v>
      </c>
      <c r="C808" s="21">
        <v>3552304</v>
      </c>
      <c r="D808" s="4">
        <v>19</v>
      </c>
      <c r="E808" s="6">
        <v>19</v>
      </c>
      <c r="F808" s="39">
        <v>355230419</v>
      </c>
      <c r="G808" s="6">
        <v>13</v>
      </c>
      <c r="H808" s="6">
        <v>26</v>
      </c>
      <c r="I808" s="3">
        <v>0.90906550000000008</v>
      </c>
      <c r="J808" s="3">
        <v>0.90527700000000011</v>
      </c>
      <c r="K808" s="3">
        <v>3.7884999999999985E-3</v>
      </c>
      <c r="L808" s="133">
        <v>0</v>
      </c>
      <c r="M808" s="133">
        <v>3.4700000000000003E-5</v>
      </c>
      <c r="N808" s="133">
        <v>0.32754629999999996</v>
      </c>
      <c r="O808" s="133">
        <v>0.57940310000000006</v>
      </c>
      <c r="P808" s="133">
        <v>2.0813999999999997E-3</v>
      </c>
      <c r="Q808" s="134">
        <v>1</v>
      </c>
      <c r="R808" s="134">
        <v>1</v>
      </c>
      <c r="S808" s="122">
        <f t="shared" si="24"/>
        <v>33.333333333333329</v>
      </c>
      <c r="T808" s="122">
        <f t="shared" si="25"/>
        <v>66.666666666666657</v>
      </c>
    </row>
    <row r="809" spans="1:20" x14ac:dyDescent="0.25">
      <c r="A809" s="3">
        <v>2017</v>
      </c>
      <c r="B809" s="41" t="s">
        <v>586</v>
      </c>
      <c r="C809" s="21">
        <v>3552304</v>
      </c>
      <c r="D809" s="4">
        <v>19</v>
      </c>
      <c r="E809" s="6">
        <v>18</v>
      </c>
      <c r="F809" s="39">
        <v>355230418</v>
      </c>
      <c r="G809" s="6">
        <v>2</v>
      </c>
      <c r="H809" s="6">
        <v>1</v>
      </c>
      <c r="I809" s="3">
        <v>6.2962999999999995E-3</v>
      </c>
      <c r="J809" s="3">
        <v>6.2499999999999995E-3</v>
      </c>
      <c r="K809" s="3">
        <v>4.6300000000000001E-5</v>
      </c>
      <c r="L809" s="133">
        <v>6.2416666666666669E-2</v>
      </c>
      <c r="M809" s="133">
        <v>0</v>
      </c>
      <c r="N809" s="133">
        <v>0</v>
      </c>
      <c r="O809" s="133">
        <v>6.2499999999999995E-3</v>
      </c>
      <c r="P809" s="133">
        <v>4.6300000000000001E-5</v>
      </c>
      <c r="Q809" s="134">
        <v>0</v>
      </c>
      <c r="R809" s="134">
        <v>5</v>
      </c>
      <c r="S809" s="122">
        <f t="shared" si="24"/>
        <v>66.666666666666657</v>
      </c>
      <c r="T809" s="122">
        <f t="shared" si="25"/>
        <v>33.333333333333329</v>
      </c>
    </row>
    <row r="810" spans="1:20" x14ac:dyDescent="0.25">
      <c r="A810" s="3">
        <v>2017</v>
      </c>
      <c r="B810" s="41" t="s">
        <v>587</v>
      </c>
      <c r="C810" s="21">
        <v>3552403</v>
      </c>
      <c r="D810" s="4">
        <v>5</v>
      </c>
      <c r="E810" s="6">
        <v>5</v>
      </c>
      <c r="F810" s="39">
        <v>35524035</v>
      </c>
      <c r="G810" s="6">
        <v>30</v>
      </c>
      <c r="H810" s="6">
        <v>231</v>
      </c>
      <c r="I810" s="3">
        <v>0.67327539999999919</v>
      </c>
      <c r="J810" s="3">
        <v>0.28787770000000007</v>
      </c>
      <c r="K810" s="3">
        <v>0.38539769999999918</v>
      </c>
      <c r="L810" s="133">
        <v>0</v>
      </c>
      <c r="M810" s="133">
        <v>0.2040139</v>
      </c>
      <c r="N810" s="133">
        <v>0.31263089999999955</v>
      </c>
      <c r="O810" s="133">
        <v>6.1777800000000001E-2</v>
      </c>
      <c r="P810" s="133">
        <v>9.4852799999999904E-2</v>
      </c>
      <c r="Q810" s="134">
        <v>24</v>
      </c>
      <c r="R810" s="134">
        <v>59</v>
      </c>
      <c r="S810" s="122">
        <f t="shared" si="24"/>
        <v>11.494252873563218</v>
      </c>
      <c r="T810" s="122">
        <f t="shared" si="25"/>
        <v>88.505747126436788</v>
      </c>
    </row>
    <row r="811" spans="1:20" x14ac:dyDescent="0.25">
      <c r="A811" s="3">
        <v>2017</v>
      </c>
      <c r="B811" s="41" t="s">
        <v>588</v>
      </c>
      <c r="C811" s="21">
        <v>3552551</v>
      </c>
      <c r="D811" s="4">
        <v>18</v>
      </c>
      <c r="E811" s="6">
        <v>18</v>
      </c>
      <c r="F811" s="39">
        <v>355255118</v>
      </c>
      <c r="G811" s="6">
        <v>2</v>
      </c>
      <c r="H811" s="6">
        <v>11</v>
      </c>
      <c r="I811" s="3">
        <v>0.12733119999999998</v>
      </c>
      <c r="J811" s="3">
        <v>1.861E-4</v>
      </c>
      <c r="K811" s="3">
        <v>0.12714509999999998</v>
      </c>
      <c r="L811" s="133">
        <v>4.8395484525621514E-2</v>
      </c>
      <c r="M811" s="133">
        <v>9.5839999999999999E-4</v>
      </c>
      <c r="N811" s="133">
        <v>0.12618669999999998</v>
      </c>
      <c r="O811" s="133">
        <v>1.861E-4</v>
      </c>
      <c r="P811" s="133">
        <v>0</v>
      </c>
      <c r="Q811" s="134">
        <v>1</v>
      </c>
      <c r="R811" s="134">
        <v>3</v>
      </c>
      <c r="S811" s="122">
        <f t="shared" si="24"/>
        <v>15.384615384615385</v>
      </c>
      <c r="T811" s="122">
        <f t="shared" si="25"/>
        <v>84.615384615384613</v>
      </c>
    </row>
    <row r="812" spans="1:20" x14ac:dyDescent="0.25">
      <c r="A812" s="3">
        <v>2017</v>
      </c>
      <c r="B812" s="41" t="s">
        <v>589</v>
      </c>
      <c r="C812" s="21">
        <v>3552502</v>
      </c>
      <c r="D812" s="4">
        <v>6</v>
      </c>
      <c r="E812" s="6">
        <v>6</v>
      </c>
      <c r="F812" s="39">
        <v>35525026</v>
      </c>
      <c r="G812" s="6">
        <v>56</v>
      </c>
      <c r="H812" s="6">
        <v>84</v>
      </c>
      <c r="I812" s="3">
        <v>17.156459399999981</v>
      </c>
      <c r="J812" s="3">
        <v>16.991158999999982</v>
      </c>
      <c r="K812" s="3">
        <v>0.16530040000000007</v>
      </c>
      <c r="L812" s="133">
        <v>0</v>
      </c>
      <c r="M812" s="133">
        <v>15.001041600000001</v>
      </c>
      <c r="N812" s="133">
        <v>2.1015119000000002</v>
      </c>
      <c r="O812" s="133">
        <v>4.314019999999999E-2</v>
      </c>
      <c r="P812" s="133">
        <v>1.0765699999999996E-2</v>
      </c>
      <c r="Q812" s="134">
        <v>34</v>
      </c>
      <c r="R812" s="134">
        <v>221</v>
      </c>
      <c r="S812" s="122">
        <f t="shared" si="24"/>
        <v>40</v>
      </c>
      <c r="T812" s="122">
        <f t="shared" si="25"/>
        <v>60</v>
      </c>
    </row>
    <row r="813" spans="1:20" x14ac:dyDescent="0.25">
      <c r="A813" s="3">
        <v>2017</v>
      </c>
      <c r="B813" s="41" t="s">
        <v>590</v>
      </c>
      <c r="C813" s="21">
        <v>3552601</v>
      </c>
      <c r="D813" s="4">
        <v>15</v>
      </c>
      <c r="E813" s="6">
        <v>15</v>
      </c>
      <c r="F813" s="39">
        <v>355260115</v>
      </c>
      <c r="G813" s="6">
        <v>19</v>
      </c>
      <c r="H813" s="6">
        <v>35</v>
      </c>
      <c r="I813" s="3">
        <v>0.40712899999999985</v>
      </c>
      <c r="J813" s="3">
        <v>0.29835039999999985</v>
      </c>
      <c r="K813" s="3">
        <v>0.1087786</v>
      </c>
      <c r="L813" s="133">
        <v>0</v>
      </c>
      <c r="M813" s="133">
        <v>4.7614499999999997E-2</v>
      </c>
      <c r="N813" s="133">
        <v>0</v>
      </c>
      <c r="O813" s="133">
        <v>0.34777549999999985</v>
      </c>
      <c r="P813" s="133">
        <v>1.1739000000000001E-2</v>
      </c>
      <c r="Q813" s="134">
        <v>10</v>
      </c>
      <c r="R813" s="134">
        <v>13</v>
      </c>
      <c r="S813" s="122">
        <f t="shared" si="24"/>
        <v>35.185185185185183</v>
      </c>
      <c r="T813" s="122">
        <f t="shared" si="25"/>
        <v>64.81481481481481</v>
      </c>
    </row>
    <row r="814" spans="1:20" x14ac:dyDescent="0.25">
      <c r="A814" s="3">
        <v>2017</v>
      </c>
      <c r="B814" s="41" t="s">
        <v>591</v>
      </c>
      <c r="C814" s="21">
        <v>3552700</v>
      </c>
      <c r="D814" s="4">
        <v>13</v>
      </c>
      <c r="E814" s="6">
        <v>13</v>
      </c>
      <c r="F814" s="39">
        <v>355270013</v>
      </c>
      <c r="G814" s="6">
        <v>5</v>
      </c>
      <c r="H814" s="6">
        <v>22</v>
      </c>
      <c r="I814" s="3">
        <v>4.6575799999999987E-2</v>
      </c>
      <c r="J814" s="3">
        <v>1.20993E-2</v>
      </c>
      <c r="K814" s="3">
        <v>3.4476499999999986E-2</v>
      </c>
      <c r="L814" s="133">
        <v>0</v>
      </c>
      <c r="M814" s="133">
        <v>1.9965299999999998E-2</v>
      </c>
      <c r="N814" s="133">
        <v>6.1990000000000005E-4</v>
      </c>
      <c r="O814" s="133">
        <v>2.37453E-2</v>
      </c>
      <c r="P814" s="133">
        <v>2.2452999999999996E-3</v>
      </c>
      <c r="Q814" s="134">
        <v>6</v>
      </c>
      <c r="R814" s="134">
        <v>5</v>
      </c>
      <c r="S814" s="122">
        <f t="shared" si="24"/>
        <v>18.518518518518519</v>
      </c>
      <c r="T814" s="122">
        <f t="shared" si="25"/>
        <v>81.481481481481481</v>
      </c>
    </row>
    <row r="815" spans="1:20" x14ac:dyDescent="0.25">
      <c r="A815" s="3">
        <v>2017</v>
      </c>
      <c r="B815" s="41" t="s">
        <v>591</v>
      </c>
      <c r="C815" s="21">
        <v>3552700</v>
      </c>
      <c r="D815" s="4">
        <v>13</v>
      </c>
      <c r="E815" s="6">
        <v>16</v>
      </c>
      <c r="F815" s="39">
        <v>355270016</v>
      </c>
      <c r="G815" s="6">
        <v>8</v>
      </c>
      <c r="H815" s="6">
        <v>2</v>
      </c>
      <c r="I815" s="3">
        <v>0.1151483</v>
      </c>
      <c r="J815" s="3">
        <v>3.4106700000000004E-2</v>
      </c>
      <c r="K815" s="3">
        <v>8.1041599999999991E-2</v>
      </c>
      <c r="L815" s="133">
        <v>0</v>
      </c>
      <c r="M815" s="133">
        <v>0</v>
      </c>
      <c r="N815" s="133">
        <v>2.3099999999999999E-5</v>
      </c>
      <c r="O815" s="133">
        <v>0.11512519999999998</v>
      </c>
      <c r="P815" s="133">
        <v>0</v>
      </c>
      <c r="Q815" s="134">
        <v>5</v>
      </c>
      <c r="R815" s="134">
        <v>1</v>
      </c>
      <c r="S815" s="122">
        <f t="shared" si="24"/>
        <v>80</v>
      </c>
      <c r="T815" s="122">
        <f t="shared" si="25"/>
        <v>20</v>
      </c>
    </row>
    <row r="816" spans="1:20" x14ac:dyDescent="0.25">
      <c r="A816" s="3">
        <v>2017</v>
      </c>
      <c r="B816" s="41" t="s">
        <v>592</v>
      </c>
      <c r="C816" s="21">
        <v>3552809</v>
      </c>
      <c r="D816" s="4">
        <v>6</v>
      </c>
      <c r="E816" s="6">
        <v>6</v>
      </c>
      <c r="F816" s="39">
        <v>35528096</v>
      </c>
      <c r="G816" s="6">
        <v>1</v>
      </c>
      <c r="H816" s="6">
        <v>67</v>
      </c>
      <c r="I816" s="3">
        <v>0.13399779999999997</v>
      </c>
      <c r="J816" s="3">
        <v>2.6939999999999999E-4</v>
      </c>
      <c r="K816" s="3">
        <v>0.13372839999999997</v>
      </c>
      <c r="L816" s="133">
        <v>0</v>
      </c>
      <c r="M816" s="133">
        <v>0</v>
      </c>
      <c r="N816" s="133">
        <v>4.3912600000000017E-2</v>
      </c>
      <c r="O816" s="133">
        <v>3.704E-4</v>
      </c>
      <c r="P816" s="133">
        <v>8.9714800000000039E-2</v>
      </c>
      <c r="Q816" s="134">
        <v>1</v>
      </c>
      <c r="R816" s="134">
        <v>79</v>
      </c>
      <c r="S816" s="122">
        <f t="shared" si="24"/>
        <v>1.4705882352941175</v>
      </c>
      <c r="T816" s="122">
        <f t="shared" si="25"/>
        <v>98.529411764705884</v>
      </c>
    </row>
    <row r="817" spans="1:20" x14ac:dyDescent="0.25">
      <c r="A817" s="3">
        <v>2017</v>
      </c>
      <c r="B817" s="41" t="s">
        <v>593</v>
      </c>
      <c r="C817" s="21">
        <v>3552908</v>
      </c>
      <c r="D817" s="4">
        <v>22</v>
      </c>
      <c r="E817" s="6">
        <v>22</v>
      </c>
      <c r="F817" s="39">
        <v>355290822</v>
      </c>
      <c r="G817" s="6">
        <v>9</v>
      </c>
      <c r="H817" s="6">
        <v>13</v>
      </c>
      <c r="I817" s="3">
        <v>0.11654359999999998</v>
      </c>
      <c r="J817" s="3">
        <v>0.10146309999999999</v>
      </c>
      <c r="K817" s="3">
        <v>1.5080500000000002E-2</v>
      </c>
      <c r="L817" s="133">
        <v>0</v>
      </c>
      <c r="M817" s="133">
        <v>1.3555600000000001E-2</v>
      </c>
      <c r="N817" s="133">
        <v>8.5999999999999998E-4</v>
      </c>
      <c r="O817" s="133">
        <v>0.10151519999999999</v>
      </c>
      <c r="P817" s="133">
        <v>6.1279999999999993E-4</v>
      </c>
      <c r="Q817" s="134">
        <v>1</v>
      </c>
      <c r="R817" s="134">
        <v>2</v>
      </c>
      <c r="S817" s="122">
        <f t="shared" si="24"/>
        <v>40.909090909090914</v>
      </c>
      <c r="T817" s="122">
        <f t="shared" si="25"/>
        <v>59.090909090909093</v>
      </c>
    </row>
    <row r="818" spans="1:20" x14ac:dyDescent="0.25">
      <c r="A818" s="3">
        <v>2017</v>
      </c>
      <c r="B818" s="41" t="s">
        <v>594</v>
      </c>
      <c r="C818" s="21">
        <v>3553005</v>
      </c>
      <c r="D818" s="4">
        <v>14</v>
      </c>
      <c r="E818" s="6">
        <v>14</v>
      </c>
      <c r="F818" s="39">
        <v>355300514</v>
      </c>
      <c r="G818" s="6">
        <v>8</v>
      </c>
      <c r="H818" s="6">
        <v>8</v>
      </c>
      <c r="I818" s="3">
        <v>3.59639E-2</v>
      </c>
      <c r="J818" s="3">
        <v>2.8472599999999997E-2</v>
      </c>
      <c r="K818" s="3">
        <v>7.4913000000000011E-3</v>
      </c>
      <c r="L818" s="133">
        <v>0</v>
      </c>
      <c r="M818" s="133">
        <v>2.79084E-2</v>
      </c>
      <c r="N818" s="133">
        <v>6.713E-4</v>
      </c>
      <c r="O818" s="133">
        <v>7.2452999999999997E-3</v>
      </c>
      <c r="P818" s="133">
        <v>1.3890000000000002E-4</v>
      </c>
      <c r="Q818" s="134">
        <v>2</v>
      </c>
      <c r="R818" s="134">
        <v>1</v>
      </c>
      <c r="S818" s="122">
        <f t="shared" si="24"/>
        <v>50</v>
      </c>
      <c r="T818" s="122">
        <f t="shared" si="25"/>
        <v>50</v>
      </c>
    </row>
    <row r="819" spans="1:20" x14ac:dyDescent="0.25">
      <c r="A819" s="3">
        <v>2017</v>
      </c>
      <c r="B819" s="41" t="s">
        <v>595</v>
      </c>
      <c r="C819" s="21">
        <v>3553104</v>
      </c>
      <c r="D819" s="4">
        <v>15</v>
      </c>
      <c r="E819" s="6">
        <v>15</v>
      </c>
      <c r="F819" s="39">
        <v>355310415</v>
      </c>
      <c r="G819" s="6">
        <v>13</v>
      </c>
      <c r="H819" s="6">
        <v>34</v>
      </c>
      <c r="I819" s="3">
        <v>0.10208479999999998</v>
      </c>
      <c r="J819" s="3">
        <v>2.8903399999999996E-2</v>
      </c>
      <c r="K819" s="3">
        <v>7.318139999999998E-2</v>
      </c>
      <c r="L819" s="133">
        <v>0</v>
      </c>
      <c r="M819" s="133">
        <v>2.8920399999999999E-2</v>
      </c>
      <c r="N819" s="133">
        <v>1.1523000000000002E-3</v>
      </c>
      <c r="O819" s="133">
        <v>7.1329200000000009E-2</v>
      </c>
      <c r="P819" s="133">
        <v>6.8289999999999996E-4</v>
      </c>
      <c r="Q819" s="134">
        <v>3</v>
      </c>
      <c r="R819" s="134">
        <v>1</v>
      </c>
      <c r="S819" s="122">
        <f t="shared" si="24"/>
        <v>27.659574468085108</v>
      </c>
      <c r="T819" s="122">
        <f t="shared" si="25"/>
        <v>72.340425531914903</v>
      </c>
    </row>
    <row r="820" spans="1:20" x14ac:dyDescent="0.25">
      <c r="A820" s="3">
        <v>2017</v>
      </c>
      <c r="B820" s="41" t="s">
        <v>596</v>
      </c>
      <c r="C820" s="21">
        <v>3553203</v>
      </c>
      <c r="D820" s="4">
        <v>15</v>
      </c>
      <c r="E820" s="6">
        <v>15</v>
      </c>
      <c r="F820" s="39">
        <v>355320315</v>
      </c>
      <c r="G820" s="6">
        <v>5</v>
      </c>
      <c r="H820" s="6">
        <v>13</v>
      </c>
      <c r="I820" s="3">
        <v>5.7253500000000006E-2</v>
      </c>
      <c r="J820" s="3">
        <v>2.7983800000000003E-2</v>
      </c>
      <c r="K820" s="3">
        <v>2.9269700000000003E-2</v>
      </c>
      <c r="L820" s="133">
        <v>0</v>
      </c>
      <c r="M820" s="133">
        <v>2.3315300000000004E-2</v>
      </c>
      <c r="N820" s="133">
        <v>0</v>
      </c>
      <c r="O820" s="133">
        <v>3.3891899999999996E-2</v>
      </c>
      <c r="P820" s="133">
        <v>4.6300000000000001E-5</v>
      </c>
      <c r="Q820" s="134">
        <v>0</v>
      </c>
      <c r="R820" s="134">
        <v>0</v>
      </c>
      <c r="S820" s="122">
        <f t="shared" si="24"/>
        <v>27.777777777777779</v>
      </c>
      <c r="T820" s="122">
        <f t="shared" si="25"/>
        <v>72.222222222222214</v>
      </c>
    </row>
    <row r="821" spans="1:20" x14ac:dyDescent="0.25">
      <c r="A821" s="3">
        <v>2017</v>
      </c>
      <c r="B821" s="41" t="s">
        <v>596</v>
      </c>
      <c r="C821" s="21">
        <v>3553203</v>
      </c>
      <c r="D821" s="4">
        <v>15</v>
      </c>
      <c r="E821" s="6">
        <v>9</v>
      </c>
      <c r="F821" s="39">
        <v>35532039</v>
      </c>
      <c r="G821" s="6">
        <v>1</v>
      </c>
      <c r="H821" s="6">
        <v>2</v>
      </c>
      <c r="I821" s="3">
        <v>7.1855E-3</v>
      </c>
      <c r="J821" s="3">
        <v>7.0891000000000001E-3</v>
      </c>
      <c r="K821" s="3">
        <v>9.6400000000000012E-5</v>
      </c>
      <c r="L821" s="133">
        <v>0</v>
      </c>
      <c r="M821" s="133">
        <v>0</v>
      </c>
      <c r="N821" s="133">
        <v>9.6400000000000012E-5</v>
      </c>
      <c r="O821" s="133">
        <v>7.0891000000000001E-3</v>
      </c>
      <c r="P821" s="133">
        <v>0</v>
      </c>
      <c r="Q821" s="134">
        <v>3</v>
      </c>
      <c r="R821" s="134">
        <v>1</v>
      </c>
      <c r="S821" s="122">
        <f t="shared" si="24"/>
        <v>33.333333333333329</v>
      </c>
      <c r="T821" s="122">
        <f t="shared" si="25"/>
        <v>66.666666666666657</v>
      </c>
    </row>
    <row r="822" spans="1:20" x14ac:dyDescent="0.25">
      <c r="A822" s="3">
        <v>2017</v>
      </c>
      <c r="B822" s="41" t="s">
        <v>597</v>
      </c>
      <c r="C822" s="21">
        <v>3553302</v>
      </c>
      <c r="D822" s="4">
        <v>4</v>
      </c>
      <c r="E822" s="6">
        <v>4</v>
      </c>
      <c r="F822" s="39">
        <v>35533024</v>
      </c>
      <c r="G822" s="6">
        <v>59</v>
      </c>
      <c r="H822" s="6">
        <v>43</v>
      </c>
      <c r="I822" s="3">
        <v>0.7478866999999999</v>
      </c>
      <c r="J822" s="3">
        <v>0.73600959999999993</v>
      </c>
      <c r="K822" s="3">
        <v>1.18771E-2</v>
      </c>
      <c r="L822" s="133">
        <v>0.33673262303399287</v>
      </c>
      <c r="M822" s="133">
        <v>0.18493979999999999</v>
      </c>
      <c r="N822" s="133">
        <v>8.4791999999999992E-3</v>
      </c>
      <c r="O822" s="133">
        <v>0.46270509999999987</v>
      </c>
      <c r="P822" s="133">
        <v>9.17626E-2</v>
      </c>
      <c r="Q822" s="134">
        <v>36</v>
      </c>
      <c r="R822" s="134">
        <v>21</v>
      </c>
      <c r="S822" s="122">
        <f t="shared" si="24"/>
        <v>57.843137254901968</v>
      </c>
      <c r="T822" s="122">
        <f t="shared" si="25"/>
        <v>42.156862745098039</v>
      </c>
    </row>
    <row r="823" spans="1:20" x14ac:dyDescent="0.25">
      <c r="A823" s="3">
        <v>2017</v>
      </c>
      <c r="B823" s="41" t="s">
        <v>597</v>
      </c>
      <c r="C823" s="21">
        <v>3553302</v>
      </c>
      <c r="D823" s="4">
        <v>4</v>
      </c>
      <c r="E823" s="6">
        <v>9</v>
      </c>
      <c r="F823" s="39">
        <v>35533029</v>
      </c>
      <c r="G823" s="6">
        <v>0</v>
      </c>
      <c r="H823" s="6">
        <v>1</v>
      </c>
      <c r="I823" s="3">
        <v>6.9400000000000006E-5</v>
      </c>
      <c r="J823" s="3">
        <v>0</v>
      </c>
      <c r="K823" s="3">
        <v>6.9400000000000006E-5</v>
      </c>
      <c r="L823" s="133">
        <v>0</v>
      </c>
      <c r="M823" s="133">
        <v>0</v>
      </c>
      <c r="N823" s="133">
        <v>0</v>
      </c>
      <c r="O823" s="133">
        <v>0</v>
      </c>
      <c r="P823" s="133">
        <v>6.9400000000000006E-5</v>
      </c>
      <c r="Q823" s="134">
        <v>0</v>
      </c>
      <c r="R823" s="134">
        <v>0</v>
      </c>
      <c r="S823" s="122">
        <f t="shared" si="24"/>
        <v>0</v>
      </c>
      <c r="T823" s="122">
        <f t="shared" si="25"/>
        <v>100</v>
      </c>
    </row>
    <row r="824" spans="1:20" x14ac:dyDescent="0.25">
      <c r="A824" s="3">
        <v>2017</v>
      </c>
      <c r="B824" s="41" t="s">
        <v>598</v>
      </c>
      <c r="C824" s="21">
        <v>3553401</v>
      </c>
      <c r="D824" s="4">
        <v>15</v>
      </c>
      <c r="E824" s="6">
        <v>15</v>
      </c>
      <c r="F824" s="39">
        <v>355340115</v>
      </c>
      <c r="G824" s="6">
        <v>22</v>
      </c>
      <c r="H824" s="6">
        <v>56</v>
      </c>
      <c r="I824" s="3">
        <v>0.24347200000000002</v>
      </c>
      <c r="J824" s="3">
        <v>0.11738210000000003</v>
      </c>
      <c r="K824" s="3">
        <v>0.12608989999999998</v>
      </c>
      <c r="L824" s="133">
        <v>0</v>
      </c>
      <c r="M824" s="133">
        <v>3.3460999999999999E-3</v>
      </c>
      <c r="N824" s="133">
        <v>8.0550900000000009E-2</v>
      </c>
      <c r="O824" s="133">
        <v>0.12846990000000003</v>
      </c>
      <c r="P824" s="133">
        <v>3.1105099999999997E-2</v>
      </c>
      <c r="Q824" s="134">
        <v>11</v>
      </c>
      <c r="R824" s="134">
        <v>22</v>
      </c>
      <c r="S824" s="122">
        <f t="shared" si="24"/>
        <v>28.205128205128204</v>
      </c>
      <c r="T824" s="122">
        <f t="shared" si="25"/>
        <v>71.794871794871796</v>
      </c>
    </row>
    <row r="825" spans="1:20" x14ac:dyDescent="0.25">
      <c r="A825" s="3">
        <v>2017</v>
      </c>
      <c r="B825" s="41" t="s">
        <v>598</v>
      </c>
      <c r="C825" s="21">
        <v>3553401</v>
      </c>
      <c r="D825" s="4">
        <v>15</v>
      </c>
      <c r="E825" s="6">
        <v>18</v>
      </c>
      <c r="F825" s="39">
        <v>355340118</v>
      </c>
      <c r="G825" s="6">
        <v>1</v>
      </c>
      <c r="H825" s="6">
        <v>0</v>
      </c>
      <c r="I825" s="3">
        <v>3.0382E-3</v>
      </c>
      <c r="J825" s="3">
        <v>3.0382E-3</v>
      </c>
      <c r="K825" s="3">
        <v>0</v>
      </c>
      <c r="L825" s="133">
        <v>0</v>
      </c>
      <c r="M825" s="133">
        <v>0</v>
      </c>
      <c r="N825" s="133">
        <v>0</v>
      </c>
      <c r="O825" s="133">
        <v>3.0382E-3</v>
      </c>
      <c r="P825" s="133">
        <v>0</v>
      </c>
      <c r="Q825" s="134">
        <v>1</v>
      </c>
      <c r="R825" s="134">
        <v>2</v>
      </c>
      <c r="S825" s="122">
        <f t="shared" si="24"/>
        <v>100</v>
      </c>
      <c r="T825" s="122">
        <f t="shared" si="25"/>
        <v>0</v>
      </c>
    </row>
    <row r="826" spans="1:20" x14ac:dyDescent="0.25">
      <c r="A826" s="3">
        <v>2017</v>
      </c>
      <c r="B826" s="41" t="s">
        <v>599</v>
      </c>
      <c r="C826" s="21">
        <v>3553500</v>
      </c>
      <c r="D826" s="4">
        <v>11</v>
      </c>
      <c r="E826" s="6">
        <v>11</v>
      </c>
      <c r="F826" s="39">
        <v>355350011</v>
      </c>
      <c r="G826" s="6">
        <v>7</v>
      </c>
      <c r="H826" s="6">
        <v>7</v>
      </c>
      <c r="I826" s="3">
        <v>3.0939000000000001E-3</v>
      </c>
      <c r="J826" s="3">
        <v>2.4880000000000002E-3</v>
      </c>
      <c r="K826" s="3">
        <v>6.0589999999999993E-4</v>
      </c>
      <c r="L826" s="133">
        <v>0</v>
      </c>
      <c r="M826" s="133">
        <v>5.7899999999999998E-5</v>
      </c>
      <c r="N826" s="133">
        <v>6.1340000000000006E-4</v>
      </c>
      <c r="O826" s="133">
        <v>4.6299999999999998E-4</v>
      </c>
      <c r="P826" s="133">
        <v>1.9596000000000001E-3</v>
      </c>
      <c r="Q826" s="134">
        <v>14</v>
      </c>
      <c r="R826" s="134">
        <v>9</v>
      </c>
      <c r="S826" s="122">
        <f t="shared" si="24"/>
        <v>50</v>
      </c>
      <c r="T826" s="122">
        <f t="shared" si="25"/>
        <v>50</v>
      </c>
    </row>
    <row r="827" spans="1:20" x14ac:dyDescent="0.25">
      <c r="A827" s="3">
        <v>2017</v>
      </c>
      <c r="B827" s="41" t="s">
        <v>599</v>
      </c>
      <c r="C827" s="21">
        <v>3553500</v>
      </c>
      <c r="D827" s="4">
        <v>11</v>
      </c>
      <c r="E827" s="6">
        <v>14</v>
      </c>
      <c r="F827" s="39">
        <v>355350014</v>
      </c>
      <c r="G827" s="6">
        <v>2</v>
      </c>
      <c r="H827" s="6">
        <v>1</v>
      </c>
      <c r="I827" s="3">
        <v>2.0756400000000001E-2</v>
      </c>
      <c r="J827" s="3">
        <v>1.9830500000000001E-2</v>
      </c>
      <c r="K827" s="3">
        <v>9.2590000000000001E-4</v>
      </c>
      <c r="L827" s="133">
        <v>0</v>
      </c>
      <c r="M827" s="133">
        <v>2.05481E-2</v>
      </c>
      <c r="N827" s="133">
        <v>0</v>
      </c>
      <c r="O827" s="133">
        <v>0</v>
      </c>
      <c r="P827" s="133">
        <v>2.0829999999999999E-4</v>
      </c>
      <c r="Q827" s="134">
        <v>12</v>
      </c>
      <c r="R827" s="134">
        <v>0</v>
      </c>
      <c r="S827" s="122">
        <f t="shared" si="24"/>
        <v>66.666666666666657</v>
      </c>
      <c r="T827" s="122">
        <f t="shared" si="25"/>
        <v>33.333333333333329</v>
      </c>
    </row>
    <row r="828" spans="1:20" x14ac:dyDescent="0.25">
      <c r="A828" s="3">
        <v>2017</v>
      </c>
      <c r="B828" s="41" t="s">
        <v>600</v>
      </c>
      <c r="C828" s="21">
        <v>3553609</v>
      </c>
      <c r="D828" s="4">
        <v>4</v>
      </c>
      <c r="E828" s="6">
        <v>4</v>
      </c>
      <c r="F828" s="39">
        <v>35536094</v>
      </c>
      <c r="G828" s="6">
        <v>16</v>
      </c>
      <c r="H828" s="6">
        <v>8</v>
      </c>
      <c r="I828" s="3">
        <v>0.18516270000000001</v>
      </c>
      <c r="J828" s="3">
        <v>0.17906490000000003</v>
      </c>
      <c r="K828" s="3">
        <v>6.0977999999999996E-3</v>
      </c>
      <c r="L828" s="133">
        <v>0.20037195585996956</v>
      </c>
      <c r="M828" s="133">
        <v>2.3148100000000001E-2</v>
      </c>
      <c r="N828" s="133">
        <v>0</v>
      </c>
      <c r="O828" s="133">
        <v>0.15464159999999999</v>
      </c>
      <c r="P828" s="133">
        <v>7.3729999999999985E-3</v>
      </c>
      <c r="Q828" s="134">
        <v>8</v>
      </c>
      <c r="R828" s="134">
        <v>11</v>
      </c>
      <c r="S828" s="122">
        <f t="shared" si="24"/>
        <v>66.666666666666657</v>
      </c>
      <c r="T828" s="122">
        <f t="shared" si="25"/>
        <v>33.333333333333329</v>
      </c>
    </row>
    <row r="829" spans="1:20" x14ac:dyDescent="0.25">
      <c r="A829" s="3">
        <v>2017</v>
      </c>
      <c r="B829" s="41" t="s">
        <v>601</v>
      </c>
      <c r="C829" s="21">
        <v>3553658</v>
      </c>
      <c r="D829" s="4">
        <v>9</v>
      </c>
      <c r="E829" s="6">
        <v>9</v>
      </c>
      <c r="F829" s="39">
        <v>35536589</v>
      </c>
      <c r="G829" s="6">
        <v>1</v>
      </c>
      <c r="H829" s="6">
        <v>2</v>
      </c>
      <c r="I829" s="3">
        <v>7.4012700000000001E-2</v>
      </c>
      <c r="J829" s="3">
        <v>9.1435000000000006E-3</v>
      </c>
      <c r="K829" s="3">
        <v>6.4869200000000002E-2</v>
      </c>
      <c r="L829" s="133">
        <v>0</v>
      </c>
      <c r="M829" s="133">
        <v>0</v>
      </c>
      <c r="N829" s="133">
        <v>0</v>
      </c>
      <c r="O829" s="133">
        <v>7.3958300000000005E-2</v>
      </c>
      <c r="P829" s="133">
        <v>5.4400000000000001E-5</v>
      </c>
      <c r="Q829" s="134">
        <v>4</v>
      </c>
      <c r="R829" s="134">
        <v>0</v>
      </c>
      <c r="S829" s="122">
        <f t="shared" si="24"/>
        <v>33.333333333333329</v>
      </c>
      <c r="T829" s="122">
        <f t="shared" si="25"/>
        <v>66.666666666666657</v>
      </c>
    </row>
    <row r="830" spans="1:20" x14ac:dyDescent="0.25">
      <c r="A830" s="3">
        <v>2017</v>
      </c>
      <c r="B830" s="41" t="s">
        <v>601</v>
      </c>
      <c r="C830" s="21">
        <v>3553658</v>
      </c>
      <c r="D830" s="4">
        <v>9</v>
      </c>
      <c r="E830" s="6">
        <v>12</v>
      </c>
      <c r="F830" s="39">
        <v>355365812</v>
      </c>
      <c r="G830" s="6">
        <v>0</v>
      </c>
      <c r="H830" s="6">
        <v>3</v>
      </c>
      <c r="I830" s="3">
        <v>1.15741E-2</v>
      </c>
      <c r="J830" s="3">
        <v>0</v>
      </c>
      <c r="K830" s="3">
        <v>1.15741E-2</v>
      </c>
      <c r="L830" s="133">
        <v>0</v>
      </c>
      <c r="M830" s="133">
        <v>0</v>
      </c>
      <c r="N830" s="133">
        <v>0</v>
      </c>
      <c r="O830" s="133">
        <v>1.15741E-2</v>
      </c>
      <c r="P830" s="133">
        <v>0</v>
      </c>
      <c r="Q830" s="134">
        <v>0</v>
      </c>
      <c r="R830" s="134">
        <v>0</v>
      </c>
      <c r="S830" s="122">
        <f t="shared" si="24"/>
        <v>0</v>
      </c>
      <c r="T830" s="122">
        <f t="shared" si="25"/>
        <v>100</v>
      </c>
    </row>
    <row r="831" spans="1:20" x14ac:dyDescent="0.25">
      <c r="A831" s="3">
        <v>2017</v>
      </c>
      <c r="B831" s="41" t="s">
        <v>602</v>
      </c>
      <c r="C831" s="21">
        <v>3553708</v>
      </c>
      <c r="D831" s="4">
        <v>16</v>
      </c>
      <c r="E831" s="6">
        <v>16</v>
      </c>
      <c r="F831" s="39">
        <v>355370816</v>
      </c>
      <c r="G831" s="6">
        <v>47</v>
      </c>
      <c r="H831" s="6">
        <v>83</v>
      </c>
      <c r="I831" s="3">
        <v>0.40133659999999993</v>
      </c>
      <c r="J831" s="3">
        <v>0.15553519999999996</v>
      </c>
      <c r="K831" s="3">
        <v>0.24580139999999998</v>
      </c>
      <c r="L831" s="133">
        <v>0</v>
      </c>
      <c r="M831" s="133">
        <v>5.1952199999999997E-2</v>
      </c>
      <c r="N831" s="133">
        <v>1.6968299999999999E-2</v>
      </c>
      <c r="O831" s="133">
        <v>0.30606949999999999</v>
      </c>
      <c r="P831" s="133">
        <v>2.6346599999999998E-2</v>
      </c>
      <c r="Q831" s="134">
        <v>14</v>
      </c>
      <c r="R831" s="134">
        <v>1</v>
      </c>
      <c r="S831" s="122">
        <f t="shared" si="24"/>
        <v>36.153846153846153</v>
      </c>
      <c r="T831" s="122">
        <f t="shared" si="25"/>
        <v>63.84615384615384</v>
      </c>
    </row>
    <row r="832" spans="1:20" x14ac:dyDescent="0.25">
      <c r="A832" s="3">
        <v>2017</v>
      </c>
      <c r="B832" s="41" t="s">
        <v>602</v>
      </c>
      <c r="C832" s="21">
        <v>3553708</v>
      </c>
      <c r="D832" s="4">
        <v>16</v>
      </c>
      <c r="E832" s="6">
        <v>9</v>
      </c>
      <c r="F832" s="39">
        <v>35537089</v>
      </c>
      <c r="G832" s="6">
        <v>4</v>
      </c>
      <c r="H832" s="6">
        <v>2</v>
      </c>
      <c r="I832" s="3">
        <v>2.5019300000000001E-2</v>
      </c>
      <c r="J832" s="3">
        <v>2.4953700000000002E-2</v>
      </c>
      <c r="K832" s="3">
        <v>6.5599999999999995E-5</v>
      </c>
      <c r="L832" s="133">
        <v>0</v>
      </c>
      <c r="M832" s="133">
        <v>0</v>
      </c>
      <c r="N832" s="133">
        <v>0</v>
      </c>
      <c r="O832" s="133">
        <v>2.4984600000000003E-2</v>
      </c>
      <c r="P832" s="133">
        <v>3.4700000000000003E-5</v>
      </c>
      <c r="Q832" s="134">
        <v>4</v>
      </c>
      <c r="R832" s="134">
        <v>7</v>
      </c>
      <c r="S832" s="122">
        <f t="shared" si="24"/>
        <v>66.666666666666657</v>
      </c>
      <c r="T832" s="122">
        <f t="shared" si="25"/>
        <v>33.333333333333329</v>
      </c>
    </row>
    <row r="833" spans="1:20" x14ac:dyDescent="0.25">
      <c r="A833" s="3">
        <v>2017</v>
      </c>
      <c r="B833" s="41" t="s">
        <v>603</v>
      </c>
      <c r="C833" s="21">
        <v>3553807</v>
      </c>
      <c r="D833" s="4">
        <v>14</v>
      </c>
      <c r="E833" s="6">
        <v>14</v>
      </c>
      <c r="F833" s="39">
        <v>355380714</v>
      </c>
      <c r="G833" s="6">
        <v>97</v>
      </c>
      <c r="H833" s="6">
        <v>20</v>
      </c>
      <c r="I833" s="3">
        <v>2.1473630000000004</v>
      </c>
      <c r="J833" s="3">
        <v>2.1310863000000002</v>
      </c>
      <c r="K833" s="3">
        <v>1.6276699999999998E-2</v>
      </c>
      <c r="L833" s="133">
        <v>7.8853278792491127E-2</v>
      </c>
      <c r="M833" s="133">
        <v>5.9248E-3</v>
      </c>
      <c r="N833" s="133">
        <v>8.1672599999999998E-2</v>
      </c>
      <c r="O833" s="133">
        <v>2.0498014000000015</v>
      </c>
      <c r="P833" s="133">
        <v>9.9642000000000012E-3</v>
      </c>
      <c r="Q833" s="134">
        <v>52</v>
      </c>
      <c r="R833" s="134">
        <v>8</v>
      </c>
      <c r="S833" s="122">
        <f t="shared" si="24"/>
        <v>82.90598290598291</v>
      </c>
      <c r="T833" s="122">
        <f t="shared" si="25"/>
        <v>17.094017094017094</v>
      </c>
    </row>
    <row r="834" spans="1:20" x14ac:dyDescent="0.25">
      <c r="A834" s="3">
        <v>2017</v>
      </c>
      <c r="B834" s="41" t="s">
        <v>604</v>
      </c>
      <c r="C834" s="21">
        <v>3553856</v>
      </c>
      <c r="D834" s="4">
        <v>14</v>
      </c>
      <c r="E834" s="6">
        <v>14</v>
      </c>
      <c r="F834" s="39">
        <v>355385614</v>
      </c>
      <c r="G834" s="6">
        <v>20</v>
      </c>
      <c r="H834" s="6">
        <v>6</v>
      </c>
      <c r="I834" s="3">
        <v>0.1400573</v>
      </c>
      <c r="J834" s="3">
        <v>0.13734779999999999</v>
      </c>
      <c r="K834" s="3">
        <v>2.7094999999999997E-3</v>
      </c>
      <c r="L834" s="133">
        <v>0</v>
      </c>
      <c r="M834" s="133">
        <v>1.0237E-2</v>
      </c>
      <c r="N834" s="133">
        <v>1.3889999999999999E-4</v>
      </c>
      <c r="O834" s="133">
        <v>0.12943949999999999</v>
      </c>
      <c r="P834" s="133">
        <v>2.4189999999999997E-4</v>
      </c>
      <c r="Q834" s="134">
        <v>17</v>
      </c>
      <c r="R834" s="134">
        <v>0</v>
      </c>
      <c r="S834" s="122">
        <f t="shared" si="24"/>
        <v>76.923076923076934</v>
      </c>
      <c r="T834" s="122">
        <f t="shared" si="25"/>
        <v>23.076923076923077</v>
      </c>
    </row>
    <row r="835" spans="1:20" x14ac:dyDescent="0.25">
      <c r="A835" s="3">
        <v>2017</v>
      </c>
      <c r="B835" s="41" t="s">
        <v>605</v>
      </c>
      <c r="C835" s="21">
        <v>3553906</v>
      </c>
      <c r="D835" s="4">
        <v>22</v>
      </c>
      <c r="E835" s="6">
        <v>22</v>
      </c>
      <c r="F835" s="39">
        <v>355390622</v>
      </c>
      <c r="G835" s="6">
        <v>0</v>
      </c>
      <c r="H835" s="6">
        <v>11</v>
      </c>
      <c r="I835" s="3">
        <v>1.39396E-2</v>
      </c>
      <c r="J835" s="3">
        <v>0</v>
      </c>
      <c r="K835" s="3">
        <v>1.39396E-2</v>
      </c>
      <c r="L835" s="133">
        <v>0</v>
      </c>
      <c r="M835" s="133">
        <v>1.23727E-2</v>
      </c>
      <c r="N835" s="133">
        <v>1.0957000000000002E-3</v>
      </c>
      <c r="O835" s="133">
        <v>5.2099999999999999E-5</v>
      </c>
      <c r="P835" s="133">
        <v>4.1910000000000005E-4</v>
      </c>
      <c r="Q835" s="134">
        <v>0</v>
      </c>
      <c r="R835" s="134">
        <v>2</v>
      </c>
      <c r="S835" s="122">
        <f t="shared" ref="S835:S898" si="26">IFERROR(((G835)/(SUM($G835:$H835)))*100,0)</f>
        <v>0</v>
      </c>
      <c r="T835" s="122">
        <f t="shared" ref="T835:T898" si="27">IFERROR(((H835)/(SUM($G835:$H835)))*100,0)</f>
        <v>100</v>
      </c>
    </row>
    <row r="836" spans="1:20" x14ac:dyDescent="0.25">
      <c r="A836" s="3">
        <v>2017</v>
      </c>
      <c r="B836" s="41" t="s">
        <v>606</v>
      </c>
      <c r="C836" s="21">
        <v>3553955</v>
      </c>
      <c r="D836" s="4">
        <v>17</v>
      </c>
      <c r="E836" s="6">
        <v>17</v>
      </c>
      <c r="F836" s="39">
        <v>355395517</v>
      </c>
      <c r="G836" s="6">
        <v>16</v>
      </c>
      <c r="H836" s="6">
        <v>18</v>
      </c>
      <c r="I836" s="3">
        <v>0.62256770000000006</v>
      </c>
      <c r="J836" s="3">
        <v>0.5093778000000001</v>
      </c>
      <c r="K836" s="3">
        <v>0.11318990000000001</v>
      </c>
      <c r="L836" s="133">
        <v>0</v>
      </c>
      <c r="M836" s="133">
        <v>2.4211500000000004E-2</v>
      </c>
      <c r="N836" s="133">
        <v>0.19858789999999998</v>
      </c>
      <c r="O836" s="133">
        <v>0.39589630000000003</v>
      </c>
      <c r="P836" s="133">
        <v>3.872E-3</v>
      </c>
      <c r="Q836" s="134">
        <v>10</v>
      </c>
      <c r="R836" s="134">
        <v>3</v>
      </c>
      <c r="S836" s="122">
        <f t="shared" si="26"/>
        <v>47.058823529411761</v>
      </c>
      <c r="T836" s="122">
        <f t="shared" si="27"/>
        <v>52.941176470588239</v>
      </c>
    </row>
    <row r="837" spans="1:20" x14ac:dyDescent="0.25">
      <c r="A837" s="3">
        <v>2017</v>
      </c>
      <c r="B837" s="41" t="s">
        <v>607</v>
      </c>
      <c r="C837" s="21">
        <v>3554003</v>
      </c>
      <c r="D837" s="4">
        <v>10</v>
      </c>
      <c r="E837" s="6">
        <v>10</v>
      </c>
      <c r="F837" s="39">
        <v>355400310</v>
      </c>
      <c r="G837" s="6">
        <v>43</v>
      </c>
      <c r="H837" s="6">
        <v>112</v>
      </c>
      <c r="I837" s="3">
        <v>1.4851920000000007</v>
      </c>
      <c r="J837" s="3">
        <v>0.94879899999999995</v>
      </c>
      <c r="K837" s="3">
        <v>0.53639300000000079</v>
      </c>
      <c r="L837" s="133">
        <v>0</v>
      </c>
      <c r="M837" s="133">
        <v>0.44292770000000004</v>
      </c>
      <c r="N837" s="133">
        <v>0.47243089999999993</v>
      </c>
      <c r="O837" s="133">
        <v>0.53719960000000022</v>
      </c>
      <c r="P837" s="133">
        <v>3.2633799999999998E-2</v>
      </c>
      <c r="Q837" s="134">
        <v>112</v>
      </c>
      <c r="R837" s="134">
        <v>60</v>
      </c>
      <c r="S837" s="122">
        <f t="shared" si="26"/>
        <v>27.741935483870968</v>
      </c>
      <c r="T837" s="122">
        <f t="shared" si="27"/>
        <v>72.258064516129025</v>
      </c>
    </row>
    <row r="838" spans="1:20" x14ac:dyDescent="0.25">
      <c r="A838" s="3">
        <v>2017</v>
      </c>
      <c r="B838" s="41" t="s">
        <v>608</v>
      </c>
      <c r="C838" s="21">
        <v>3554102</v>
      </c>
      <c r="D838" s="4">
        <v>2</v>
      </c>
      <c r="E838" s="6">
        <v>2</v>
      </c>
      <c r="F838" s="39">
        <v>35541022</v>
      </c>
      <c r="G838" s="6">
        <v>66</v>
      </c>
      <c r="H838" s="6">
        <v>132</v>
      </c>
      <c r="I838" s="3">
        <v>0.86779600000000079</v>
      </c>
      <c r="J838" s="3">
        <v>0.80562740000000077</v>
      </c>
      <c r="K838" s="3">
        <v>6.2168600000000025E-2</v>
      </c>
      <c r="L838" s="133">
        <v>8.4432711821410447E-2</v>
      </c>
      <c r="M838" s="133">
        <v>0.50218280000000004</v>
      </c>
      <c r="N838" s="133">
        <v>4.9214699999999986E-2</v>
      </c>
      <c r="O838" s="133">
        <v>0.27156879999999994</v>
      </c>
      <c r="P838" s="133">
        <v>4.4829699999999993E-2</v>
      </c>
      <c r="Q838" s="134">
        <v>58</v>
      </c>
      <c r="R838" s="134">
        <v>324</v>
      </c>
      <c r="S838" s="122">
        <f t="shared" si="26"/>
        <v>33.333333333333329</v>
      </c>
      <c r="T838" s="122">
        <f t="shared" si="27"/>
        <v>66.666666666666657</v>
      </c>
    </row>
    <row r="839" spans="1:20" x14ac:dyDescent="0.25">
      <c r="A839" s="3">
        <v>2017</v>
      </c>
      <c r="B839" s="41" t="s">
        <v>609</v>
      </c>
      <c r="C839" s="21">
        <v>3554201</v>
      </c>
      <c r="D839" s="4">
        <v>14</v>
      </c>
      <c r="E839" s="6">
        <v>14</v>
      </c>
      <c r="F839" s="39">
        <v>355420114</v>
      </c>
      <c r="G839" s="6">
        <v>19</v>
      </c>
      <c r="H839" s="6">
        <v>6</v>
      </c>
      <c r="I839" s="3">
        <v>2.9808899999999999E-2</v>
      </c>
      <c r="J839" s="3">
        <v>2.7551899999999997E-2</v>
      </c>
      <c r="K839" s="3">
        <v>2.2570000000000003E-3</v>
      </c>
      <c r="L839" s="133">
        <v>3.7732115677321155E-3</v>
      </c>
      <c r="M839" s="133">
        <v>2.0833000000000002E-3</v>
      </c>
      <c r="N839" s="133">
        <v>2.0829999999999999E-4</v>
      </c>
      <c r="O839" s="133">
        <v>2.7343599999999996E-2</v>
      </c>
      <c r="P839" s="133">
        <v>1.7369999999999999E-4</v>
      </c>
      <c r="Q839" s="134">
        <v>2</v>
      </c>
      <c r="R839" s="134">
        <v>0</v>
      </c>
      <c r="S839" s="122">
        <f t="shared" si="26"/>
        <v>76</v>
      </c>
      <c r="T839" s="122">
        <f t="shared" si="27"/>
        <v>24</v>
      </c>
    </row>
    <row r="840" spans="1:20" x14ac:dyDescent="0.25">
      <c r="A840" s="3">
        <v>2017</v>
      </c>
      <c r="B840" s="41" t="s">
        <v>610</v>
      </c>
      <c r="C840" s="21">
        <v>3554300</v>
      </c>
      <c r="D840" s="4">
        <v>22</v>
      </c>
      <c r="E840" s="6">
        <v>22</v>
      </c>
      <c r="F840" s="39">
        <v>355430022</v>
      </c>
      <c r="G840" s="6">
        <v>4</v>
      </c>
      <c r="H840" s="6">
        <v>28</v>
      </c>
      <c r="I840" s="3">
        <v>0.23480109999999998</v>
      </c>
      <c r="J840" s="3">
        <v>0.13322220000000001</v>
      </c>
      <c r="K840" s="3">
        <v>0.10157889999999999</v>
      </c>
      <c r="L840" s="133">
        <v>0</v>
      </c>
      <c r="M840" s="133">
        <v>5.6958899999999993E-2</v>
      </c>
      <c r="N840" s="133">
        <v>0.14038610000000001</v>
      </c>
      <c r="O840" s="133">
        <v>3.7249999999999998E-2</v>
      </c>
      <c r="P840" s="133">
        <v>2.061E-4</v>
      </c>
      <c r="Q840" s="134">
        <v>1</v>
      </c>
      <c r="R840" s="134">
        <v>0</v>
      </c>
      <c r="S840" s="122">
        <f t="shared" si="26"/>
        <v>12.5</v>
      </c>
      <c r="T840" s="122">
        <f t="shared" si="27"/>
        <v>87.5</v>
      </c>
    </row>
    <row r="841" spans="1:20" x14ac:dyDescent="0.25">
      <c r="A841" s="3">
        <v>2017</v>
      </c>
      <c r="B841" s="41" t="s">
        <v>611</v>
      </c>
      <c r="C841" s="21">
        <v>3554409</v>
      </c>
      <c r="D841" s="4">
        <v>12</v>
      </c>
      <c r="E841" s="6">
        <v>12</v>
      </c>
      <c r="F841" s="39">
        <v>355440912</v>
      </c>
      <c r="G841" s="6">
        <v>16</v>
      </c>
      <c r="H841" s="6">
        <v>14</v>
      </c>
      <c r="I841" s="3">
        <v>0.129077</v>
      </c>
      <c r="J841" s="3">
        <v>7.0461900000000008E-2</v>
      </c>
      <c r="K841" s="3">
        <v>5.8615100000000003E-2</v>
      </c>
      <c r="L841" s="133">
        <v>0</v>
      </c>
      <c r="M841" s="133">
        <v>2.6610999999999999E-2</v>
      </c>
      <c r="N841" s="133">
        <v>2.5989999999999997E-4</v>
      </c>
      <c r="O841" s="133">
        <v>9.1623900000000008E-2</v>
      </c>
      <c r="P841" s="133">
        <v>1.05822E-2</v>
      </c>
      <c r="Q841" s="134">
        <v>1</v>
      </c>
      <c r="R841" s="134">
        <v>3</v>
      </c>
      <c r="S841" s="122">
        <f t="shared" si="26"/>
        <v>53.333333333333336</v>
      </c>
      <c r="T841" s="122">
        <f t="shared" si="27"/>
        <v>46.666666666666664</v>
      </c>
    </row>
    <row r="842" spans="1:20" x14ac:dyDescent="0.25">
      <c r="A842" s="3">
        <v>2017</v>
      </c>
      <c r="B842" s="41" t="s">
        <v>612</v>
      </c>
      <c r="C842" s="21">
        <v>3554508</v>
      </c>
      <c r="D842" s="4">
        <v>10</v>
      </c>
      <c r="E842" s="6">
        <v>10</v>
      </c>
      <c r="F842" s="39">
        <v>355450810</v>
      </c>
      <c r="G842" s="6">
        <v>9</v>
      </c>
      <c r="H842" s="6">
        <v>42</v>
      </c>
      <c r="I842" s="3">
        <v>0.11621910000000001</v>
      </c>
      <c r="J842" s="3">
        <v>7.1438700000000008E-2</v>
      </c>
      <c r="K842" s="3">
        <v>4.4780399999999998E-2</v>
      </c>
      <c r="L842" s="133">
        <v>0</v>
      </c>
      <c r="M842" s="133">
        <v>5.3865000000000007E-3</v>
      </c>
      <c r="N842" s="133">
        <v>4.8861299999999996E-2</v>
      </c>
      <c r="O842" s="133">
        <v>4.7422599999999995E-2</v>
      </c>
      <c r="P842" s="133">
        <v>1.4548700000000001E-2</v>
      </c>
      <c r="Q842" s="134">
        <v>34</v>
      </c>
      <c r="R842" s="134">
        <v>47</v>
      </c>
      <c r="S842" s="122">
        <f t="shared" si="26"/>
        <v>17.647058823529413</v>
      </c>
      <c r="T842" s="122">
        <f t="shared" si="27"/>
        <v>82.35294117647058</v>
      </c>
    </row>
    <row r="843" spans="1:20" x14ac:dyDescent="0.25">
      <c r="A843" s="3">
        <v>2017</v>
      </c>
      <c r="B843" s="41" t="s">
        <v>612</v>
      </c>
      <c r="C843" s="21">
        <v>3554508</v>
      </c>
      <c r="D843" s="4">
        <v>10</v>
      </c>
      <c r="E843" s="6">
        <v>5</v>
      </c>
      <c r="F843" s="39">
        <v>35545085</v>
      </c>
      <c r="G843" s="6">
        <v>0</v>
      </c>
      <c r="H843" s="6">
        <v>0</v>
      </c>
      <c r="I843" s="3">
        <v>0</v>
      </c>
      <c r="J843" s="3">
        <v>0</v>
      </c>
      <c r="K843" s="3">
        <v>0</v>
      </c>
      <c r="L843" s="133">
        <v>0</v>
      </c>
      <c r="M843" s="133">
        <v>0</v>
      </c>
      <c r="N843" s="133">
        <v>0</v>
      </c>
      <c r="O843" s="133">
        <v>0</v>
      </c>
      <c r="P843" s="133">
        <v>0</v>
      </c>
      <c r="Q843" s="134">
        <v>0</v>
      </c>
      <c r="R843" s="134">
        <v>0</v>
      </c>
      <c r="S843" s="122">
        <f t="shared" si="26"/>
        <v>0</v>
      </c>
      <c r="T843" s="122">
        <f t="shared" si="27"/>
        <v>0</v>
      </c>
    </row>
    <row r="844" spans="1:20" x14ac:dyDescent="0.25">
      <c r="A844" s="3">
        <v>2017</v>
      </c>
      <c r="B844" s="41" t="s">
        <v>613</v>
      </c>
      <c r="C844" s="21">
        <v>3554607</v>
      </c>
      <c r="D844" s="4">
        <v>14</v>
      </c>
      <c r="E844" s="6">
        <v>14</v>
      </c>
      <c r="F844" s="39">
        <v>355460714</v>
      </c>
      <c r="G844" s="6">
        <v>11</v>
      </c>
      <c r="H844" s="6">
        <v>3</v>
      </c>
      <c r="I844" s="3">
        <v>2.3160100000000003E-2</v>
      </c>
      <c r="J844" s="3">
        <v>1.0603400000000004E-2</v>
      </c>
      <c r="K844" s="3">
        <v>1.2556700000000001E-2</v>
      </c>
      <c r="L844" s="133">
        <v>6.2761605783866053E-2</v>
      </c>
      <c r="M844" s="133">
        <v>1.2500000000000001E-2</v>
      </c>
      <c r="N844" s="133">
        <v>0</v>
      </c>
      <c r="O844" s="133">
        <v>8.936700000000004E-3</v>
      </c>
      <c r="P844" s="133">
        <v>1.7233999999999999E-3</v>
      </c>
      <c r="Q844" s="134">
        <v>10</v>
      </c>
      <c r="R844" s="134">
        <v>2</v>
      </c>
      <c r="S844" s="122">
        <f t="shared" si="26"/>
        <v>78.571428571428569</v>
      </c>
      <c r="T844" s="122">
        <f t="shared" si="27"/>
        <v>21.428571428571427</v>
      </c>
    </row>
    <row r="845" spans="1:20" x14ac:dyDescent="0.25">
      <c r="A845" s="3">
        <v>2017</v>
      </c>
      <c r="B845" s="41" t="s">
        <v>614</v>
      </c>
      <c r="C845" s="21">
        <v>3554656</v>
      </c>
      <c r="D845" s="4">
        <v>10</v>
      </c>
      <c r="E845" s="6">
        <v>10</v>
      </c>
      <c r="F845" s="39">
        <v>355465610</v>
      </c>
      <c r="G845" s="6">
        <v>2</v>
      </c>
      <c r="H845" s="6">
        <v>0</v>
      </c>
      <c r="I845" s="3">
        <v>1.7511200000000001E-2</v>
      </c>
      <c r="J845" s="3">
        <v>1.7511200000000001E-2</v>
      </c>
      <c r="K845" s="3">
        <v>0</v>
      </c>
      <c r="L845" s="133">
        <v>0</v>
      </c>
      <c r="M845" s="133">
        <v>1.7511200000000001E-2</v>
      </c>
      <c r="N845" s="133">
        <v>0</v>
      </c>
      <c r="O845" s="133">
        <v>0</v>
      </c>
      <c r="P845" s="133">
        <v>0</v>
      </c>
      <c r="Q845" s="134">
        <v>0</v>
      </c>
      <c r="R845" s="134">
        <v>19</v>
      </c>
      <c r="S845" s="122">
        <f t="shared" si="26"/>
        <v>100</v>
      </c>
      <c r="T845" s="122">
        <f t="shared" si="27"/>
        <v>0</v>
      </c>
    </row>
    <row r="846" spans="1:20" x14ac:dyDescent="0.25">
      <c r="A846" s="3">
        <v>2017</v>
      </c>
      <c r="B846" s="41" t="s">
        <v>615</v>
      </c>
      <c r="C846" s="21">
        <v>3554706</v>
      </c>
      <c r="D846" s="4">
        <v>13</v>
      </c>
      <c r="E846" s="6">
        <v>13</v>
      </c>
      <c r="F846" s="39">
        <v>355470613</v>
      </c>
      <c r="G846" s="6">
        <v>15</v>
      </c>
      <c r="H846" s="6">
        <v>19</v>
      </c>
      <c r="I846" s="3">
        <v>6.8595500000000004E-2</v>
      </c>
      <c r="J846" s="3">
        <v>3.9423400000000004E-2</v>
      </c>
      <c r="K846" s="3">
        <v>2.9172100000000006E-2</v>
      </c>
      <c r="L846" s="133">
        <v>0</v>
      </c>
      <c r="M846" s="133">
        <v>5.2407000000000009E-2</v>
      </c>
      <c r="N846" s="133">
        <v>1.24986E-2</v>
      </c>
      <c r="O846" s="133">
        <v>1.2744000000000002E-3</v>
      </c>
      <c r="P846" s="133">
        <v>2.4154999999999997E-3</v>
      </c>
      <c r="Q846" s="134">
        <v>7</v>
      </c>
      <c r="R846" s="134">
        <v>1</v>
      </c>
      <c r="S846" s="122">
        <f t="shared" si="26"/>
        <v>44.117647058823529</v>
      </c>
      <c r="T846" s="122">
        <f t="shared" si="27"/>
        <v>55.882352941176471</v>
      </c>
    </row>
    <row r="847" spans="1:20" x14ac:dyDescent="0.25">
      <c r="A847" s="3">
        <v>2017</v>
      </c>
      <c r="B847" s="41" t="s">
        <v>615</v>
      </c>
      <c r="C847" s="21">
        <v>3554706</v>
      </c>
      <c r="D847" s="4">
        <v>13</v>
      </c>
      <c r="E847" s="6">
        <v>5</v>
      </c>
      <c r="F847" s="39">
        <v>35547065</v>
      </c>
      <c r="G847" s="6">
        <v>0</v>
      </c>
      <c r="H847" s="6">
        <v>0</v>
      </c>
      <c r="I847" s="3">
        <v>0</v>
      </c>
      <c r="J847" s="3">
        <v>0</v>
      </c>
      <c r="K847" s="3">
        <v>0</v>
      </c>
      <c r="L847" s="133">
        <v>0</v>
      </c>
      <c r="M847" s="133">
        <v>0</v>
      </c>
      <c r="N847" s="133">
        <v>0</v>
      </c>
      <c r="O847" s="133">
        <v>0</v>
      </c>
      <c r="P847" s="133">
        <v>0</v>
      </c>
      <c r="Q847" s="134">
        <v>3</v>
      </c>
      <c r="R847" s="134">
        <v>0</v>
      </c>
      <c r="S847" s="122">
        <f t="shared" si="26"/>
        <v>0</v>
      </c>
      <c r="T847" s="122">
        <f t="shared" si="27"/>
        <v>0</v>
      </c>
    </row>
    <row r="848" spans="1:20" x14ac:dyDescent="0.25">
      <c r="A848" s="3">
        <v>2017</v>
      </c>
      <c r="B848" s="41" t="s">
        <v>616</v>
      </c>
      <c r="C848" s="21">
        <v>3554755</v>
      </c>
      <c r="D848" s="4">
        <v>13</v>
      </c>
      <c r="E848" s="6">
        <v>13</v>
      </c>
      <c r="F848" s="39">
        <v>355475513</v>
      </c>
      <c r="G848" s="6">
        <v>5</v>
      </c>
      <c r="H848" s="6">
        <v>8</v>
      </c>
      <c r="I848" s="3">
        <v>6.3541100000000003E-2</v>
      </c>
      <c r="J848" s="3">
        <v>5.4839700000000005E-2</v>
      </c>
      <c r="K848" s="3">
        <v>8.701399999999998E-3</v>
      </c>
      <c r="L848" s="133">
        <v>0</v>
      </c>
      <c r="M848" s="133">
        <v>7.3703999999999992E-3</v>
      </c>
      <c r="N848" s="133">
        <v>3.4489999999999998E-3</v>
      </c>
      <c r="O848" s="133">
        <v>5.2594399999999999E-2</v>
      </c>
      <c r="P848" s="133">
        <v>1.273E-4</v>
      </c>
      <c r="Q848" s="134">
        <v>0</v>
      </c>
      <c r="R848" s="134">
        <v>1</v>
      </c>
      <c r="S848" s="122">
        <f t="shared" si="26"/>
        <v>38.461538461538467</v>
      </c>
      <c r="T848" s="122">
        <f t="shared" si="27"/>
        <v>61.53846153846154</v>
      </c>
    </row>
    <row r="849" spans="1:20" x14ac:dyDescent="0.25">
      <c r="A849" s="3">
        <v>2017</v>
      </c>
      <c r="B849" s="41" t="s">
        <v>617</v>
      </c>
      <c r="C849" s="21">
        <v>3554805</v>
      </c>
      <c r="D849" s="4">
        <v>2</v>
      </c>
      <c r="E849" s="6">
        <v>2</v>
      </c>
      <c r="F849" s="39">
        <v>35548052</v>
      </c>
      <c r="G849" s="6">
        <v>33</v>
      </c>
      <c r="H849" s="6">
        <v>13</v>
      </c>
      <c r="I849" s="3">
        <v>0.46605720000000012</v>
      </c>
      <c r="J849" s="3">
        <v>0.4511305000000001</v>
      </c>
      <c r="K849" s="3">
        <v>1.4926700000000003E-2</v>
      </c>
      <c r="L849" s="133">
        <v>1.1624112125824455</v>
      </c>
      <c r="M849" s="133">
        <v>8.5068999999999995E-3</v>
      </c>
      <c r="N849" s="133">
        <v>3.2592599999999999E-2</v>
      </c>
      <c r="O849" s="133">
        <v>0.4091800000000001</v>
      </c>
      <c r="P849" s="133">
        <v>1.5777700000000002E-2</v>
      </c>
      <c r="Q849" s="134">
        <v>51</v>
      </c>
      <c r="R849" s="134">
        <v>46</v>
      </c>
      <c r="S849" s="122">
        <f t="shared" si="26"/>
        <v>71.739130434782609</v>
      </c>
      <c r="T849" s="122">
        <f t="shared" si="27"/>
        <v>28.260869565217391</v>
      </c>
    </row>
    <row r="850" spans="1:20" x14ac:dyDescent="0.25">
      <c r="A850" s="3">
        <v>2017</v>
      </c>
      <c r="B850" s="41" t="s">
        <v>618</v>
      </c>
      <c r="C850" s="21">
        <v>3554904</v>
      </c>
      <c r="D850" s="4">
        <v>18</v>
      </c>
      <c r="E850" s="6">
        <v>18</v>
      </c>
      <c r="F850" s="39">
        <v>355490418</v>
      </c>
      <c r="G850" s="6">
        <v>8</v>
      </c>
      <c r="H850" s="6">
        <v>9</v>
      </c>
      <c r="I850" s="3">
        <v>2.3055500000000007E-2</v>
      </c>
      <c r="J850" s="3">
        <v>2.1694400000000006E-2</v>
      </c>
      <c r="K850" s="3">
        <v>1.3610999999999999E-3</v>
      </c>
      <c r="L850" s="133">
        <v>9.1277333840690006E-2</v>
      </c>
      <c r="M850" s="133">
        <v>0</v>
      </c>
      <c r="N850" s="133">
        <v>6.6879999999999999E-4</v>
      </c>
      <c r="O850" s="133">
        <v>2.1972200000000008E-2</v>
      </c>
      <c r="P850" s="133">
        <v>4.1449999999999999E-4</v>
      </c>
      <c r="Q850" s="134">
        <v>0</v>
      </c>
      <c r="R850" s="134">
        <v>1</v>
      </c>
      <c r="S850" s="122">
        <f t="shared" si="26"/>
        <v>47.058823529411761</v>
      </c>
      <c r="T850" s="122">
        <f t="shared" si="27"/>
        <v>52.941176470588239</v>
      </c>
    </row>
    <row r="851" spans="1:20" x14ac:dyDescent="0.25">
      <c r="A851" s="3">
        <v>2017</v>
      </c>
      <c r="B851" s="41" t="s">
        <v>618</v>
      </c>
      <c r="C851" s="21">
        <v>3554904</v>
      </c>
      <c r="D851" s="4">
        <v>18</v>
      </c>
      <c r="E851" s="6">
        <v>15</v>
      </c>
      <c r="F851" s="39">
        <v>355490415</v>
      </c>
      <c r="G851" s="6">
        <v>1</v>
      </c>
      <c r="H851" s="6">
        <v>1</v>
      </c>
      <c r="I851" s="3">
        <v>1.4699000000000001E-3</v>
      </c>
      <c r="J851" s="3">
        <v>1.1600000000000001E-5</v>
      </c>
      <c r="K851" s="3">
        <v>1.4583E-3</v>
      </c>
      <c r="L851" s="133">
        <v>0</v>
      </c>
      <c r="M851" s="133">
        <v>0</v>
      </c>
      <c r="N851" s="133">
        <v>0</v>
      </c>
      <c r="O851" s="133">
        <v>1.4699000000000001E-3</v>
      </c>
      <c r="P851" s="133">
        <v>0</v>
      </c>
      <c r="Q851" s="134">
        <v>0</v>
      </c>
      <c r="R851" s="134">
        <v>1</v>
      </c>
      <c r="S851" s="122">
        <f t="shared" si="26"/>
        <v>50</v>
      </c>
      <c r="T851" s="122">
        <f t="shared" si="27"/>
        <v>50</v>
      </c>
    </row>
    <row r="852" spans="1:20" x14ac:dyDescent="0.25">
      <c r="A852" s="3">
        <v>2017</v>
      </c>
      <c r="B852" s="41" t="s">
        <v>619</v>
      </c>
      <c r="C852" s="21">
        <v>3554953</v>
      </c>
      <c r="D852" s="4">
        <v>5</v>
      </c>
      <c r="E852" s="6">
        <v>5</v>
      </c>
      <c r="F852" s="39">
        <v>35549535</v>
      </c>
      <c r="G852" s="6">
        <v>37</v>
      </c>
      <c r="H852" s="6">
        <v>43</v>
      </c>
      <c r="I852" s="3">
        <v>2.7937299999999998E-2</v>
      </c>
      <c r="J852" s="3">
        <v>2.3337899999999998E-2</v>
      </c>
      <c r="K852" s="3">
        <v>4.5994000000000009E-3</v>
      </c>
      <c r="L852" s="133">
        <v>0</v>
      </c>
      <c r="M852" s="133">
        <v>0</v>
      </c>
      <c r="N852" s="133">
        <v>1.8890000000000001E-4</v>
      </c>
      <c r="O852" s="133">
        <v>2.1240300000000004E-2</v>
      </c>
      <c r="P852" s="133">
        <v>6.5080999999999993E-3</v>
      </c>
      <c r="Q852" s="134">
        <v>41</v>
      </c>
      <c r="R852" s="134">
        <v>14</v>
      </c>
      <c r="S852" s="122">
        <f t="shared" si="26"/>
        <v>46.25</v>
      </c>
      <c r="T852" s="122">
        <f t="shared" si="27"/>
        <v>53.75</v>
      </c>
    </row>
    <row r="853" spans="1:20" x14ac:dyDescent="0.25">
      <c r="A853" s="3">
        <v>2017</v>
      </c>
      <c r="B853" s="41" t="s">
        <v>620</v>
      </c>
      <c r="C853" s="21">
        <v>3555000</v>
      </c>
      <c r="D853" s="4">
        <v>20</v>
      </c>
      <c r="E853" s="6">
        <v>20</v>
      </c>
      <c r="F853" s="39">
        <v>355500020</v>
      </c>
      <c r="G853" s="6">
        <v>9</v>
      </c>
      <c r="H853" s="6">
        <v>61</v>
      </c>
      <c r="I853" s="3">
        <v>0.22219630000000004</v>
      </c>
      <c r="J853" s="3">
        <v>1.09861E-2</v>
      </c>
      <c r="K853" s="3">
        <v>0.21121020000000004</v>
      </c>
      <c r="L853" s="133">
        <v>0</v>
      </c>
      <c r="M853" s="133">
        <v>0.20058980000000004</v>
      </c>
      <c r="N853" s="133">
        <v>6.7565999999999998E-3</v>
      </c>
      <c r="O853" s="133">
        <v>1.1043900000000001E-2</v>
      </c>
      <c r="P853" s="133">
        <v>3.8059999999999986E-3</v>
      </c>
      <c r="Q853" s="134">
        <v>7</v>
      </c>
      <c r="R853" s="134">
        <v>3</v>
      </c>
      <c r="S853" s="122">
        <f t="shared" si="26"/>
        <v>12.857142857142856</v>
      </c>
      <c r="T853" s="122">
        <f t="shared" si="27"/>
        <v>87.142857142857139</v>
      </c>
    </row>
    <row r="854" spans="1:20" x14ac:dyDescent="0.25">
      <c r="A854" s="3">
        <v>2017</v>
      </c>
      <c r="B854" s="41" t="s">
        <v>620</v>
      </c>
      <c r="C854" s="21">
        <v>3555000</v>
      </c>
      <c r="D854" s="4">
        <v>20</v>
      </c>
      <c r="E854" s="6">
        <v>21</v>
      </c>
      <c r="F854" s="39">
        <v>355500021</v>
      </c>
      <c r="G854" s="6">
        <v>9</v>
      </c>
      <c r="H854" s="6">
        <v>14</v>
      </c>
      <c r="I854" s="3">
        <v>2.7919800000000005E-2</v>
      </c>
      <c r="J854" s="3">
        <v>1.6312600000000003E-2</v>
      </c>
      <c r="K854" s="3">
        <v>1.1607200000000002E-2</v>
      </c>
      <c r="L854" s="133">
        <v>0</v>
      </c>
      <c r="M854" s="133">
        <v>0</v>
      </c>
      <c r="N854" s="133">
        <v>9.634199999999999E-3</v>
      </c>
      <c r="O854" s="133">
        <v>1.6312600000000003E-2</v>
      </c>
      <c r="P854" s="133">
        <v>1.9729999999999999E-3</v>
      </c>
      <c r="Q854" s="134">
        <v>9</v>
      </c>
      <c r="R854" s="134">
        <v>4</v>
      </c>
      <c r="S854" s="122">
        <f t="shared" si="26"/>
        <v>39.130434782608695</v>
      </c>
      <c r="T854" s="122">
        <f t="shared" si="27"/>
        <v>60.869565217391312</v>
      </c>
    </row>
    <row r="855" spans="1:20" x14ac:dyDescent="0.25">
      <c r="A855" s="3">
        <v>2017</v>
      </c>
      <c r="B855" s="41" t="s">
        <v>621</v>
      </c>
      <c r="C855" s="21">
        <v>3555109</v>
      </c>
      <c r="D855" s="4">
        <v>20</v>
      </c>
      <c r="E855" s="6">
        <v>20</v>
      </c>
      <c r="F855" s="39">
        <v>355510920</v>
      </c>
      <c r="G855" s="6">
        <v>3</v>
      </c>
      <c r="H855" s="6">
        <v>36</v>
      </c>
      <c r="I855" s="3">
        <v>0.12723660000000001</v>
      </c>
      <c r="J855" s="3">
        <v>5.2903000000000004E-3</v>
      </c>
      <c r="K855" s="3">
        <v>0.12194629999999999</v>
      </c>
      <c r="L855" s="133">
        <v>0</v>
      </c>
      <c r="M855" s="133">
        <v>4.8888999999999998E-3</v>
      </c>
      <c r="N855" s="133">
        <v>4.1669999999999999E-4</v>
      </c>
      <c r="O855" s="133">
        <v>7.3577299999999998E-2</v>
      </c>
      <c r="P855" s="133">
        <v>4.8353699999999986E-2</v>
      </c>
      <c r="Q855" s="134">
        <v>1</v>
      </c>
      <c r="R855" s="134">
        <v>4</v>
      </c>
      <c r="S855" s="122">
        <f t="shared" si="26"/>
        <v>7.6923076923076925</v>
      </c>
      <c r="T855" s="122">
        <f t="shared" si="27"/>
        <v>92.307692307692307</v>
      </c>
    </row>
    <row r="856" spans="1:20" x14ac:dyDescent="0.25">
      <c r="A856" s="3">
        <v>2017</v>
      </c>
      <c r="B856" s="41" t="s">
        <v>622</v>
      </c>
      <c r="C856" s="21">
        <v>3555208</v>
      </c>
      <c r="D856" s="4">
        <v>19</v>
      </c>
      <c r="E856" s="6">
        <v>19</v>
      </c>
      <c r="F856" s="39">
        <v>355520819</v>
      </c>
      <c r="G856" s="6">
        <v>7</v>
      </c>
      <c r="H856" s="6">
        <v>10</v>
      </c>
      <c r="I856" s="3">
        <v>6.2821299999999997E-2</v>
      </c>
      <c r="J856" s="3">
        <v>5.7190299999999993E-2</v>
      </c>
      <c r="K856" s="3">
        <v>5.6309999999999989E-3</v>
      </c>
      <c r="L856" s="133">
        <v>0</v>
      </c>
      <c r="M856" s="133">
        <v>5.0926000000000001E-3</v>
      </c>
      <c r="N856" s="133">
        <v>0</v>
      </c>
      <c r="O856" s="133">
        <v>5.7277099999999991E-2</v>
      </c>
      <c r="P856" s="133">
        <v>4.5159999999999997E-4</v>
      </c>
      <c r="Q856" s="134">
        <v>8</v>
      </c>
      <c r="R856" s="134">
        <v>0</v>
      </c>
      <c r="S856" s="122">
        <f t="shared" si="26"/>
        <v>41.17647058823529</v>
      </c>
      <c r="T856" s="122">
        <f t="shared" si="27"/>
        <v>58.82352941176471</v>
      </c>
    </row>
    <row r="857" spans="1:20" x14ac:dyDescent="0.25">
      <c r="A857" s="3">
        <v>2017</v>
      </c>
      <c r="B857" s="41" t="s">
        <v>623</v>
      </c>
      <c r="C857" s="21">
        <v>3555307</v>
      </c>
      <c r="D857" s="4">
        <v>15</v>
      </c>
      <c r="E857" s="6">
        <v>15</v>
      </c>
      <c r="F857" s="39">
        <v>355530715</v>
      </c>
      <c r="G857" s="6">
        <v>47</v>
      </c>
      <c r="H857" s="6">
        <v>7</v>
      </c>
      <c r="I857" s="3">
        <v>7.9757500000000023E-2</v>
      </c>
      <c r="J857" s="3">
        <v>7.2874600000000025E-2</v>
      </c>
      <c r="K857" s="3">
        <v>6.8829E-3</v>
      </c>
      <c r="L857" s="133">
        <v>0</v>
      </c>
      <c r="M857" s="133">
        <v>1.8564E-3</v>
      </c>
      <c r="N857" s="133">
        <v>0</v>
      </c>
      <c r="O857" s="133">
        <v>7.7828300000000017E-2</v>
      </c>
      <c r="P857" s="133">
        <v>7.2800000000000008E-5</v>
      </c>
      <c r="Q857" s="134">
        <v>1</v>
      </c>
      <c r="R857" s="134">
        <v>23</v>
      </c>
      <c r="S857" s="122">
        <f t="shared" si="26"/>
        <v>87.037037037037038</v>
      </c>
      <c r="T857" s="122">
        <f t="shared" si="27"/>
        <v>12.962962962962962</v>
      </c>
    </row>
    <row r="858" spans="1:20" x14ac:dyDescent="0.25">
      <c r="A858" s="3">
        <v>2017</v>
      </c>
      <c r="B858" s="41" t="s">
        <v>624</v>
      </c>
      <c r="C858" s="21">
        <v>3555356</v>
      </c>
      <c r="D858" s="4">
        <v>19</v>
      </c>
      <c r="E858" s="6">
        <v>19</v>
      </c>
      <c r="F858" s="39">
        <v>355535619</v>
      </c>
      <c r="G858" s="6">
        <v>1</v>
      </c>
      <c r="H858" s="6">
        <v>11</v>
      </c>
      <c r="I858" s="3">
        <v>3.1394699999999998E-2</v>
      </c>
      <c r="J858" s="3">
        <v>1.21528E-2</v>
      </c>
      <c r="K858" s="3">
        <v>1.9241899999999999E-2</v>
      </c>
      <c r="L858" s="133">
        <v>0</v>
      </c>
      <c r="M858" s="133">
        <v>1.90046E-2</v>
      </c>
      <c r="N858" s="133">
        <v>1.158E-4</v>
      </c>
      <c r="O858" s="133">
        <v>1.21528E-2</v>
      </c>
      <c r="P858" s="133">
        <v>1.2150000000000001E-4</v>
      </c>
      <c r="Q858" s="134">
        <v>1</v>
      </c>
      <c r="R858" s="134">
        <v>1</v>
      </c>
      <c r="S858" s="122">
        <f t="shared" si="26"/>
        <v>8.3333333333333321</v>
      </c>
      <c r="T858" s="122">
        <f t="shared" si="27"/>
        <v>91.666666666666657</v>
      </c>
    </row>
    <row r="859" spans="1:20" x14ac:dyDescent="0.25">
      <c r="A859" s="3">
        <v>2017</v>
      </c>
      <c r="B859" s="41" t="s">
        <v>624</v>
      </c>
      <c r="C859" s="21">
        <v>3555356</v>
      </c>
      <c r="D859" s="4">
        <v>19</v>
      </c>
      <c r="E859" s="6">
        <v>16</v>
      </c>
      <c r="F859" s="39">
        <v>355535616</v>
      </c>
      <c r="G859" s="6">
        <v>0</v>
      </c>
      <c r="H859" s="6">
        <v>0</v>
      </c>
      <c r="I859" s="3">
        <v>0</v>
      </c>
      <c r="J859" s="3">
        <v>0</v>
      </c>
      <c r="K859" s="3">
        <v>0</v>
      </c>
      <c r="L859" s="133">
        <v>0</v>
      </c>
      <c r="M859" s="133">
        <v>0</v>
      </c>
      <c r="N859" s="133">
        <v>0</v>
      </c>
      <c r="O859" s="133">
        <v>0</v>
      </c>
      <c r="P859" s="133">
        <v>0</v>
      </c>
      <c r="Q859" s="134">
        <v>0</v>
      </c>
      <c r="R859" s="134">
        <v>0</v>
      </c>
      <c r="S859" s="122">
        <f t="shared" si="26"/>
        <v>0</v>
      </c>
      <c r="T859" s="122">
        <f t="shared" si="27"/>
        <v>0</v>
      </c>
    </row>
    <row r="860" spans="1:20" x14ac:dyDescent="0.25">
      <c r="A860" s="3">
        <v>2017</v>
      </c>
      <c r="B860" s="41" t="s">
        <v>625</v>
      </c>
      <c r="C860" s="21">
        <v>3555406</v>
      </c>
      <c r="D860" s="4">
        <v>3</v>
      </c>
      <c r="E860" s="6">
        <v>3</v>
      </c>
      <c r="F860" s="39">
        <v>35554063</v>
      </c>
      <c r="G860" s="6">
        <v>35</v>
      </c>
      <c r="H860" s="6">
        <v>18</v>
      </c>
      <c r="I860" s="3">
        <v>0.81638770000000005</v>
      </c>
      <c r="J860" s="3">
        <v>0.8096141</v>
      </c>
      <c r="K860" s="3">
        <v>6.7736000000000011E-3</v>
      </c>
      <c r="L860" s="133">
        <v>0</v>
      </c>
      <c r="M860" s="133">
        <v>0.80138899999999991</v>
      </c>
      <c r="N860" s="133">
        <v>3.3995000000000002E-3</v>
      </c>
      <c r="O860" s="133">
        <v>1.1569999999999999E-4</v>
      </c>
      <c r="P860" s="133">
        <v>1.1483500000000002E-2</v>
      </c>
      <c r="Q860" s="134">
        <v>13</v>
      </c>
      <c r="R860" s="134">
        <v>54</v>
      </c>
      <c r="S860" s="122">
        <f t="shared" si="26"/>
        <v>66.037735849056602</v>
      </c>
      <c r="T860" s="122">
        <f t="shared" si="27"/>
        <v>33.962264150943398</v>
      </c>
    </row>
    <row r="861" spans="1:20" x14ac:dyDescent="0.25">
      <c r="A861" s="3">
        <v>2017</v>
      </c>
      <c r="B861" s="41" t="s">
        <v>626</v>
      </c>
      <c r="C861" s="21">
        <v>3555505</v>
      </c>
      <c r="D861" s="4">
        <v>17</v>
      </c>
      <c r="E861" s="6">
        <v>17</v>
      </c>
      <c r="F861" s="39">
        <v>355550517</v>
      </c>
      <c r="G861" s="6">
        <v>13</v>
      </c>
      <c r="H861" s="6">
        <v>5</v>
      </c>
      <c r="I861" s="3">
        <v>0.44523459999999998</v>
      </c>
      <c r="J861" s="3">
        <v>0.44396479999999999</v>
      </c>
      <c r="K861" s="3">
        <v>1.2698000000000002E-3</v>
      </c>
      <c r="L861" s="133">
        <v>0</v>
      </c>
      <c r="M861" s="133">
        <v>0</v>
      </c>
      <c r="N861" s="133">
        <v>4.9351999999999998E-3</v>
      </c>
      <c r="O861" s="133">
        <v>0.43186289999999999</v>
      </c>
      <c r="P861" s="133">
        <v>8.4364999999999996E-3</v>
      </c>
      <c r="Q861" s="134">
        <v>4</v>
      </c>
      <c r="R861" s="134">
        <v>1</v>
      </c>
      <c r="S861" s="122">
        <f t="shared" si="26"/>
        <v>72.222222222222214</v>
      </c>
      <c r="T861" s="122">
        <f t="shared" si="27"/>
        <v>27.777777777777779</v>
      </c>
    </row>
    <row r="862" spans="1:20" x14ac:dyDescent="0.25">
      <c r="A862" s="3">
        <v>2017</v>
      </c>
      <c r="B862" s="41" t="s">
        <v>627</v>
      </c>
      <c r="C862" s="21">
        <v>3555604</v>
      </c>
      <c r="D862" s="4">
        <v>15</v>
      </c>
      <c r="E862" s="6">
        <v>15</v>
      </c>
      <c r="F862" s="39">
        <v>355560415</v>
      </c>
      <c r="G862" s="6">
        <v>11</v>
      </c>
      <c r="H862" s="6">
        <v>33</v>
      </c>
      <c r="I862" s="3">
        <v>7.2706099999999996E-2</v>
      </c>
      <c r="J862" s="3">
        <v>9.2527999999999985E-3</v>
      </c>
      <c r="K862" s="3">
        <v>6.3453300000000004E-2</v>
      </c>
      <c r="L862" s="133">
        <v>0</v>
      </c>
      <c r="M862" s="133">
        <v>2.2807500000000001E-2</v>
      </c>
      <c r="N862" s="133">
        <v>1.7079899999999999E-2</v>
      </c>
      <c r="O862" s="133">
        <v>2.7192600000000004E-2</v>
      </c>
      <c r="P862" s="133">
        <v>5.6261000000000002E-3</v>
      </c>
      <c r="Q862" s="134">
        <v>1</v>
      </c>
      <c r="R862" s="134">
        <v>7</v>
      </c>
      <c r="S862" s="122">
        <f t="shared" si="26"/>
        <v>25</v>
      </c>
      <c r="T862" s="122">
        <f t="shared" si="27"/>
        <v>75</v>
      </c>
    </row>
    <row r="863" spans="1:20" x14ac:dyDescent="0.25">
      <c r="A863" s="3">
        <v>2017</v>
      </c>
      <c r="B863" s="41" t="s">
        <v>628</v>
      </c>
      <c r="C863" s="21">
        <v>3555703</v>
      </c>
      <c r="D863" s="4">
        <v>19</v>
      </c>
      <c r="E863" s="6">
        <v>19</v>
      </c>
      <c r="F863" s="39">
        <v>355570319</v>
      </c>
      <c r="G863" s="6">
        <v>0</v>
      </c>
      <c r="H863" s="6">
        <v>5</v>
      </c>
      <c r="I863" s="3">
        <v>4.1354999999999986E-3</v>
      </c>
      <c r="J863" s="3">
        <v>0</v>
      </c>
      <c r="K863" s="3">
        <v>4.1354999999999986E-3</v>
      </c>
      <c r="L863" s="133">
        <v>0</v>
      </c>
      <c r="M863" s="133">
        <v>4.0555999999999995E-3</v>
      </c>
      <c r="N863" s="133">
        <v>0</v>
      </c>
      <c r="O863" s="133">
        <v>0</v>
      </c>
      <c r="P863" s="133">
        <v>7.9900000000000004E-5</v>
      </c>
      <c r="Q863" s="134">
        <v>2</v>
      </c>
      <c r="R863" s="134">
        <v>0</v>
      </c>
      <c r="S863" s="122">
        <f t="shared" si="26"/>
        <v>0</v>
      </c>
      <c r="T863" s="122">
        <f t="shared" si="27"/>
        <v>100</v>
      </c>
    </row>
    <row r="864" spans="1:20" x14ac:dyDescent="0.25">
      <c r="A864" s="3">
        <v>2017</v>
      </c>
      <c r="B864" s="41" t="s">
        <v>629</v>
      </c>
      <c r="C864" s="21">
        <v>3555802</v>
      </c>
      <c r="D864" s="4">
        <v>15</v>
      </c>
      <c r="E864" s="6">
        <v>15</v>
      </c>
      <c r="F864" s="39">
        <v>355580215</v>
      </c>
      <c r="G864" s="6">
        <v>58</v>
      </c>
      <c r="H864" s="6">
        <v>12</v>
      </c>
      <c r="I864" s="3">
        <v>0.17402629999999986</v>
      </c>
      <c r="J864" s="3">
        <v>0.16859979999999986</v>
      </c>
      <c r="K864" s="3">
        <v>5.4264999999999999E-3</v>
      </c>
      <c r="L864" s="133">
        <v>0</v>
      </c>
      <c r="M864" s="133">
        <v>2.7778E-3</v>
      </c>
      <c r="N864" s="133">
        <v>1.5670000000000001E-4</v>
      </c>
      <c r="O864" s="133">
        <v>0.17031279999999988</v>
      </c>
      <c r="P864" s="133">
        <v>7.7900000000000007E-4</v>
      </c>
      <c r="Q864" s="134">
        <v>6</v>
      </c>
      <c r="R864" s="134">
        <v>6</v>
      </c>
      <c r="S864" s="122">
        <f t="shared" si="26"/>
        <v>82.857142857142861</v>
      </c>
      <c r="T864" s="122">
        <f t="shared" si="27"/>
        <v>17.142857142857142</v>
      </c>
    </row>
    <row r="865" spans="1:20" x14ac:dyDescent="0.25">
      <c r="A865" s="3">
        <v>2017</v>
      </c>
      <c r="B865" s="41" t="s">
        <v>629</v>
      </c>
      <c r="C865" s="21">
        <v>3555802</v>
      </c>
      <c r="D865" s="4">
        <v>15</v>
      </c>
      <c r="E865" s="6">
        <v>18</v>
      </c>
      <c r="F865" s="39">
        <v>355580218</v>
      </c>
      <c r="G865" s="6">
        <v>7</v>
      </c>
      <c r="H865" s="6">
        <v>0</v>
      </c>
      <c r="I865" s="3">
        <v>2.5312600000000001E-2</v>
      </c>
      <c r="J865" s="3">
        <v>2.5312600000000001E-2</v>
      </c>
      <c r="K865" s="3">
        <v>0</v>
      </c>
      <c r="L865" s="133">
        <v>0</v>
      </c>
      <c r="M865" s="133">
        <v>0</v>
      </c>
      <c r="N865" s="133">
        <v>0</v>
      </c>
      <c r="O865" s="133">
        <v>2.5312600000000001E-2</v>
      </c>
      <c r="P865" s="133">
        <v>0</v>
      </c>
      <c r="Q865" s="134">
        <v>0</v>
      </c>
      <c r="R865" s="134">
        <v>1</v>
      </c>
      <c r="S865" s="122">
        <f t="shared" si="26"/>
        <v>100</v>
      </c>
      <c r="T865" s="122">
        <f t="shared" si="27"/>
        <v>0</v>
      </c>
    </row>
    <row r="866" spans="1:20" x14ac:dyDescent="0.25">
      <c r="A866" s="3">
        <v>2017</v>
      </c>
      <c r="B866" s="41" t="s">
        <v>630</v>
      </c>
      <c r="C866" s="21">
        <v>3555901</v>
      </c>
      <c r="D866" s="4">
        <v>16</v>
      </c>
      <c r="E866" s="6">
        <v>16</v>
      </c>
      <c r="F866" s="39">
        <v>355590116</v>
      </c>
      <c r="G866" s="6">
        <v>3</v>
      </c>
      <c r="H866" s="6">
        <v>1</v>
      </c>
      <c r="I866" s="3">
        <v>7.6605000000000006E-3</v>
      </c>
      <c r="J866" s="3">
        <v>4.8434000000000003E-3</v>
      </c>
      <c r="K866" s="3">
        <v>2.8170999999999999E-3</v>
      </c>
      <c r="L866" s="133">
        <v>0</v>
      </c>
      <c r="M866" s="133">
        <v>2.8170999999999999E-3</v>
      </c>
      <c r="N866" s="133">
        <v>0</v>
      </c>
      <c r="O866" s="133">
        <v>4.8087E-3</v>
      </c>
      <c r="P866" s="133">
        <v>3.4700000000000003E-5</v>
      </c>
      <c r="Q866" s="134">
        <v>0</v>
      </c>
      <c r="R866" s="134">
        <v>0</v>
      </c>
      <c r="S866" s="122">
        <f t="shared" si="26"/>
        <v>75</v>
      </c>
      <c r="T866" s="122">
        <f t="shared" si="27"/>
        <v>25</v>
      </c>
    </row>
    <row r="867" spans="1:20" x14ac:dyDescent="0.25">
      <c r="A867" s="3">
        <v>2017</v>
      </c>
      <c r="B867" s="41" t="s">
        <v>631</v>
      </c>
      <c r="C867" s="21">
        <v>3556008</v>
      </c>
      <c r="D867" s="4">
        <v>16</v>
      </c>
      <c r="E867" s="6">
        <v>16</v>
      </c>
      <c r="F867" s="39">
        <v>355600816</v>
      </c>
      <c r="G867" s="6">
        <v>12</v>
      </c>
      <c r="H867" s="6">
        <v>44</v>
      </c>
      <c r="I867" s="3">
        <v>0.10145189999999997</v>
      </c>
      <c r="J867" s="3">
        <v>8.1812000000000013E-3</v>
      </c>
      <c r="K867" s="3">
        <v>9.327069999999997E-2</v>
      </c>
      <c r="L867" s="133">
        <v>0</v>
      </c>
      <c r="M867" s="133">
        <v>4.8709700000000009E-2</v>
      </c>
      <c r="N867" s="133">
        <v>2.3322999999999998E-3</v>
      </c>
      <c r="O867" s="133">
        <v>4.5854800000000015E-2</v>
      </c>
      <c r="P867" s="133">
        <v>4.5550999999999994E-3</v>
      </c>
      <c r="Q867" s="134">
        <v>6</v>
      </c>
      <c r="R867" s="134">
        <v>7</v>
      </c>
      <c r="S867" s="122">
        <f t="shared" si="26"/>
        <v>21.428571428571427</v>
      </c>
      <c r="T867" s="122">
        <f t="shared" si="27"/>
        <v>78.571428571428569</v>
      </c>
    </row>
    <row r="868" spans="1:20" x14ac:dyDescent="0.25">
      <c r="A868" s="3">
        <v>2017</v>
      </c>
      <c r="B868" s="41" t="s">
        <v>632</v>
      </c>
      <c r="C868" s="21">
        <v>3556107</v>
      </c>
      <c r="D868" s="4">
        <v>15</v>
      </c>
      <c r="E868" s="6">
        <v>15</v>
      </c>
      <c r="F868" s="39">
        <v>355610715</v>
      </c>
      <c r="G868" s="6">
        <v>6</v>
      </c>
      <c r="H868" s="6">
        <v>33</v>
      </c>
      <c r="I868" s="3">
        <v>3.7551799999999996E-2</v>
      </c>
      <c r="J868" s="3">
        <v>1.0138400000000001E-2</v>
      </c>
      <c r="K868" s="3">
        <v>2.7413399999999994E-2</v>
      </c>
      <c r="L868" s="133">
        <v>0</v>
      </c>
      <c r="M868" s="133">
        <v>0</v>
      </c>
      <c r="N868" s="133">
        <v>2.1687999999999998E-3</v>
      </c>
      <c r="O868" s="133">
        <v>3.0815499999999996E-2</v>
      </c>
      <c r="P868" s="133">
        <v>4.5674999999999986E-3</v>
      </c>
      <c r="Q868" s="134">
        <v>2</v>
      </c>
      <c r="R868" s="134">
        <v>7</v>
      </c>
      <c r="S868" s="122">
        <f t="shared" si="26"/>
        <v>15.384615384615385</v>
      </c>
      <c r="T868" s="122">
        <f t="shared" si="27"/>
        <v>84.615384615384613</v>
      </c>
    </row>
    <row r="869" spans="1:20" x14ac:dyDescent="0.25">
      <c r="A869" s="3">
        <v>2017</v>
      </c>
      <c r="B869" s="41" t="s">
        <v>632</v>
      </c>
      <c r="C869" s="21">
        <v>3556107</v>
      </c>
      <c r="D869" s="4">
        <v>15</v>
      </c>
      <c r="E869" s="6">
        <v>18</v>
      </c>
      <c r="F869" s="39">
        <v>355610718</v>
      </c>
      <c r="G869" s="6">
        <v>4</v>
      </c>
      <c r="H869" s="6">
        <v>2</v>
      </c>
      <c r="I869" s="3">
        <v>0.1064374</v>
      </c>
      <c r="J869" s="3">
        <v>0.1057476</v>
      </c>
      <c r="K869" s="3">
        <v>6.8979999999999996E-4</v>
      </c>
      <c r="L869" s="133">
        <v>0</v>
      </c>
      <c r="M869" s="133">
        <v>0</v>
      </c>
      <c r="N869" s="133">
        <v>3.8880000000000002E-4</v>
      </c>
      <c r="O869" s="133">
        <v>0.1056319</v>
      </c>
      <c r="P869" s="133">
        <v>4.1669999999999999E-4</v>
      </c>
      <c r="Q869" s="134">
        <v>1</v>
      </c>
      <c r="R869" s="134">
        <v>1</v>
      </c>
      <c r="S869" s="122">
        <f t="shared" si="26"/>
        <v>66.666666666666657</v>
      </c>
      <c r="T869" s="122">
        <f t="shared" si="27"/>
        <v>33.333333333333329</v>
      </c>
    </row>
    <row r="870" spans="1:20" x14ac:dyDescent="0.25">
      <c r="A870" s="3">
        <v>2017</v>
      </c>
      <c r="B870" s="41" t="s">
        <v>633</v>
      </c>
      <c r="C870" s="21">
        <v>3556206</v>
      </c>
      <c r="D870" s="4">
        <v>5</v>
      </c>
      <c r="E870" s="6">
        <v>5</v>
      </c>
      <c r="F870" s="39">
        <v>35562065</v>
      </c>
      <c r="G870" s="6">
        <v>49</v>
      </c>
      <c r="H870" s="6">
        <v>291</v>
      </c>
      <c r="I870" s="3">
        <v>0.75642959999999904</v>
      </c>
      <c r="J870" s="3">
        <v>0.31389989999999984</v>
      </c>
      <c r="K870" s="3">
        <v>0.44252969999999925</v>
      </c>
      <c r="L870" s="133">
        <v>0</v>
      </c>
      <c r="M870" s="133">
        <v>0.27695539999999996</v>
      </c>
      <c r="N870" s="133">
        <v>0.35332369999999996</v>
      </c>
      <c r="O870" s="133">
        <v>4.4839299999999999E-2</v>
      </c>
      <c r="P870" s="133">
        <v>8.1311199999999972E-2</v>
      </c>
      <c r="Q870" s="134">
        <v>76</v>
      </c>
      <c r="R870" s="134">
        <v>162</v>
      </c>
      <c r="S870" s="122">
        <f t="shared" si="26"/>
        <v>14.411764705882351</v>
      </c>
      <c r="T870" s="122">
        <f t="shared" si="27"/>
        <v>85.588235294117638</v>
      </c>
    </row>
    <row r="871" spans="1:20" x14ac:dyDescent="0.25">
      <c r="A871" s="3">
        <v>2017</v>
      </c>
      <c r="B871" s="41" t="s">
        <v>634</v>
      </c>
      <c r="C871" s="21">
        <v>3556305</v>
      </c>
      <c r="D871" s="4">
        <v>19</v>
      </c>
      <c r="E871" s="6">
        <v>19</v>
      </c>
      <c r="F871" s="39">
        <v>355630519</v>
      </c>
      <c r="G871" s="6">
        <v>10</v>
      </c>
      <c r="H871" s="6">
        <v>7</v>
      </c>
      <c r="I871" s="3">
        <v>8.4600999999999996E-2</v>
      </c>
      <c r="J871" s="3">
        <v>8.2231799999999994E-2</v>
      </c>
      <c r="K871" s="3">
        <v>2.3691999999999997E-3</v>
      </c>
      <c r="L871" s="133">
        <v>0</v>
      </c>
      <c r="M871" s="133">
        <v>0</v>
      </c>
      <c r="N871" s="133">
        <v>1.5660000000000001E-3</v>
      </c>
      <c r="O871" s="133">
        <v>8.2231799999999994E-2</v>
      </c>
      <c r="P871" s="133">
        <v>8.0320000000000001E-4</v>
      </c>
      <c r="Q871" s="134">
        <v>5</v>
      </c>
      <c r="R871" s="134">
        <v>2</v>
      </c>
      <c r="S871" s="122">
        <f t="shared" si="26"/>
        <v>58.82352941176471</v>
      </c>
      <c r="T871" s="122">
        <f t="shared" si="27"/>
        <v>41.17647058823529</v>
      </c>
    </row>
    <row r="872" spans="1:20" x14ac:dyDescent="0.25">
      <c r="A872" s="3">
        <v>2017</v>
      </c>
      <c r="B872" s="41" t="s">
        <v>634</v>
      </c>
      <c r="C872" s="21">
        <v>3556305</v>
      </c>
      <c r="D872" s="4">
        <v>19</v>
      </c>
      <c r="E872" s="6">
        <v>20</v>
      </c>
      <c r="F872" s="39">
        <v>355630520</v>
      </c>
      <c r="G872" s="6">
        <v>0</v>
      </c>
      <c r="H872" s="6">
        <v>6</v>
      </c>
      <c r="I872" s="3">
        <v>8.3527699999999996E-2</v>
      </c>
      <c r="J872" s="3">
        <v>0</v>
      </c>
      <c r="K872" s="3">
        <v>8.3527699999999996E-2</v>
      </c>
      <c r="L872" s="133">
        <v>0</v>
      </c>
      <c r="M872" s="133">
        <v>0</v>
      </c>
      <c r="N872" s="133">
        <v>8.2289299999999996E-2</v>
      </c>
      <c r="O872" s="133">
        <v>4.8600000000000002E-5</v>
      </c>
      <c r="P872" s="133">
        <v>1.1898E-3</v>
      </c>
      <c r="Q872" s="134">
        <v>0</v>
      </c>
      <c r="R872" s="134">
        <v>8</v>
      </c>
      <c r="S872" s="122">
        <f t="shared" si="26"/>
        <v>0</v>
      </c>
      <c r="T872" s="122">
        <f t="shared" si="27"/>
        <v>100</v>
      </c>
    </row>
    <row r="873" spans="1:20" x14ac:dyDescent="0.25">
      <c r="A873" s="3">
        <v>2017</v>
      </c>
      <c r="B873" s="41" t="s">
        <v>635</v>
      </c>
      <c r="C873" s="21">
        <v>3556354</v>
      </c>
      <c r="D873" s="4">
        <v>5</v>
      </c>
      <c r="E873" s="6">
        <v>5</v>
      </c>
      <c r="F873" s="39">
        <v>35563545</v>
      </c>
      <c r="G873" s="6">
        <v>22</v>
      </c>
      <c r="H873" s="6">
        <v>105</v>
      </c>
      <c r="I873" s="3">
        <v>2.3178099999999997E-2</v>
      </c>
      <c r="J873" s="3">
        <v>1.9431500000000001E-2</v>
      </c>
      <c r="K873" s="3">
        <v>3.7465999999999953E-3</v>
      </c>
      <c r="L873" s="133">
        <v>0</v>
      </c>
      <c r="M873" s="133">
        <v>1.7905600000000001E-2</v>
      </c>
      <c r="N873" s="133">
        <v>5.7750000000000011E-4</v>
      </c>
      <c r="O873" s="133">
        <v>2.9390000000000004E-4</v>
      </c>
      <c r="P873" s="133">
        <v>4.4010999999999963E-3</v>
      </c>
      <c r="Q873" s="134">
        <v>30</v>
      </c>
      <c r="R873" s="134">
        <v>18</v>
      </c>
      <c r="S873" s="122">
        <f t="shared" si="26"/>
        <v>17.322834645669293</v>
      </c>
      <c r="T873" s="122">
        <f t="shared" si="27"/>
        <v>82.677165354330711</v>
      </c>
    </row>
    <row r="874" spans="1:20" x14ac:dyDescent="0.25">
      <c r="A874" s="3">
        <v>2017</v>
      </c>
      <c r="B874" s="41" t="s">
        <v>636</v>
      </c>
      <c r="C874" s="21">
        <v>3556404</v>
      </c>
      <c r="D874" s="4">
        <v>4</v>
      </c>
      <c r="E874" s="6">
        <v>4</v>
      </c>
      <c r="F874" s="39">
        <v>35564044</v>
      </c>
      <c r="G874" s="6">
        <v>38</v>
      </c>
      <c r="H874" s="6">
        <v>37</v>
      </c>
      <c r="I874" s="3">
        <v>0.16188750000000002</v>
      </c>
      <c r="J874" s="3">
        <v>0.14855580000000002</v>
      </c>
      <c r="K874" s="3">
        <v>1.3331700000000004E-2</v>
      </c>
      <c r="L874" s="133">
        <v>0</v>
      </c>
      <c r="M874" s="133">
        <v>0</v>
      </c>
      <c r="N874" s="133">
        <v>8.9492000000000026E-3</v>
      </c>
      <c r="O874" s="133">
        <v>0.14682830000000002</v>
      </c>
      <c r="P874" s="133">
        <v>6.1099999999999991E-3</v>
      </c>
      <c r="Q874" s="134">
        <v>22</v>
      </c>
      <c r="R874" s="134">
        <v>7</v>
      </c>
      <c r="S874" s="122">
        <f t="shared" si="26"/>
        <v>50.666666666666671</v>
      </c>
      <c r="T874" s="122">
        <f t="shared" si="27"/>
        <v>49.333333333333336</v>
      </c>
    </row>
    <row r="875" spans="1:20" x14ac:dyDescent="0.25">
      <c r="A875" s="3">
        <v>2017</v>
      </c>
      <c r="B875" s="41" t="s">
        <v>636</v>
      </c>
      <c r="C875" s="21">
        <v>3556404</v>
      </c>
      <c r="D875" s="4">
        <v>4</v>
      </c>
      <c r="E875" s="6">
        <v>9</v>
      </c>
      <c r="F875" s="39">
        <v>35564049</v>
      </c>
      <c r="G875" s="6">
        <v>25</v>
      </c>
      <c r="H875" s="6">
        <v>6</v>
      </c>
      <c r="I875" s="3">
        <v>0.35021890000000011</v>
      </c>
      <c r="J875" s="3">
        <v>0.34849440000000009</v>
      </c>
      <c r="K875" s="3">
        <v>1.7244999999999999E-3</v>
      </c>
      <c r="L875" s="133">
        <v>1.315322171486555E-2</v>
      </c>
      <c r="M875" s="133">
        <v>0</v>
      </c>
      <c r="N875" s="133">
        <v>2.7779999999999998E-4</v>
      </c>
      <c r="O875" s="133">
        <v>0.3479041000000001</v>
      </c>
      <c r="P875" s="133">
        <v>2.0369999999999997E-3</v>
      </c>
      <c r="Q875" s="134">
        <v>16</v>
      </c>
      <c r="R875" s="134">
        <v>0</v>
      </c>
      <c r="S875" s="122">
        <f t="shared" si="26"/>
        <v>80.645161290322577</v>
      </c>
      <c r="T875" s="122">
        <f t="shared" si="27"/>
        <v>19.35483870967742</v>
      </c>
    </row>
    <row r="876" spans="1:20" x14ac:dyDescent="0.25">
      <c r="A876" s="3">
        <v>2017</v>
      </c>
      <c r="B876" s="41" t="s">
        <v>637</v>
      </c>
      <c r="C876" s="21">
        <v>3556453</v>
      </c>
      <c r="D876" s="4">
        <v>10</v>
      </c>
      <c r="E876" s="6">
        <v>10</v>
      </c>
      <c r="F876" s="39">
        <v>355645310</v>
      </c>
      <c r="G876" s="6">
        <v>5</v>
      </c>
      <c r="H876" s="6">
        <v>27</v>
      </c>
      <c r="I876" s="3">
        <v>7.2872300000000001E-2</v>
      </c>
      <c r="J876" s="3">
        <v>1.0721000000000001E-3</v>
      </c>
      <c r="K876" s="3">
        <v>7.1800199999999995E-2</v>
      </c>
      <c r="L876" s="133">
        <v>0</v>
      </c>
      <c r="M876" s="133">
        <v>0</v>
      </c>
      <c r="N876" s="133">
        <v>7.3194999999999996E-3</v>
      </c>
      <c r="O876" s="133">
        <v>6.8140000000000008E-4</v>
      </c>
      <c r="P876" s="133">
        <v>6.4871399999999996E-2</v>
      </c>
      <c r="Q876" s="134">
        <v>6</v>
      </c>
      <c r="R876" s="134">
        <v>42</v>
      </c>
      <c r="S876" s="122">
        <f t="shared" si="26"/>
        <v>15.625</v>
      </c>
      <c r="T876" s="122">
        <f t="shared" si="27"/>
        <v>84.375</v>
      </c>
    </row>
    <row r="877" spans="1:20" x14ac:dyDescent="0.25">
      <c r="A877" s="3">
        <v>2017</v>
      </c>
      <c r="B877" s="41" t="s">
        <v>637</v>
      </c>
      <c r="C877" s="21">
        <v>3556453</v>
      </c>
      <c r="D877" s="4">
        <v>10</v>
      </c>
      <c r="E877" s="6">
        <v>6</v>
      </c>
      <c r="F877" s="39">
        <v>35564536</v>
      </c>
      <c r="G877" s="6">
        <v>0</v>
      </c>
      <c r="H877" s="6">
        <v>0</v>
      </c>
      <c r="I877" s="3">
        <v>0</v>
      </c>
      <c r="J877" s="3">
        <v>0</v>
      </c>
      <c r="K877" s="3">
        <v>0</v>
      </c>
      <c r="L877" s="133">
        <v>0</v>
      </c>
      <c r="M877" s="133">
        <v>0</v>
      </c>
      <c r="N877" s="133">
        <v>0</v>
      </c>
      <c r="O877" s="133">
        <v>0</v>
      </c>
      <c r="P877" s="133">
        <v>0</v>
      </c>
      <c r="Q877" s="134">
        <v>3</v>
      </c>
      <c r="R877" s="134">
        <v>3</v>
      </c>
      <c r="S877" s="122">
        <f t="shared" si="26"/>
        <v>0</v>
      </c>
      <c r="T877" s="122">
        <f t="shared" si="27"/>
        <v>0</v>
      </c>
    </row>
    <row r="878" spans="1:20" x14ac:dyDescent="0.25">
      <c r="A878" s="3">
        <v>2017</v>
      </c>
      <c r="B878" s="41" t="s">
        <v>638</v>
      </c>
      <c r="C878" s="21">
        <v>3556503</v>
      </c>
      <c r="D878" s="4">
        <v>5</v>
      </c>
      <c r="E878" s="6">
        <v>5</v>
      </c>
      <c r="F878" s="39">
        <v>35565035</v>
      </c>
      <c r="G878" s="6">
        <v>6</v>
      </c>
      <c r="H878" s="6">
        <v>59</v>
      </c>
      <c r="I878" s="3">
        <v>0.19056619999999999</v>
      </c>
      <c r="J878" s="3">
        <v>0.14198839999999999</v>
      </c>
      <c r="K878" s="3">
        <v>4.8577800000000004E-2</v>
      </c>
      <c r="L878" s="133">
        <v>0</v>
      </c>
      <c r="M878" s="133">
        <v>6.83333E-2</v>
      </c>
      <c r="N878" s="133">
        <v>0.10997409999999999</v>
      </c>
      <c r="O878" s="133">
        <v>5.8000000000000004E-6</v>
      </c>
      <c r="P878" s="133">
        <v>1.2253000000000003E-2</v>
      </c>
      <c r="Q878" s="134">
        <v>2</v>
      </c>
      <c r="R878" s="134">
        <v>45</v>
      </c>
      <c r="S878" s="122">
        <f t="shared" si="26"/>
        <v>9.2307692307692317</v>
      </c>
      <c r="T878" s="122">
        <f t="shared" si="27"/>
        <v>90.769230769230774</v>
      </c>
    </row>
    <row r="879" spans="1:20" x14ac:dyDescent="0.25">
      <c r="A879" s="3">
        <v>2017</v>
      </c>
      <c r="B879" s="41" t="s">
        <v>639</v>
      </c>
      <c r="C879" s="21">
        <v>3556602</v>
      </c>
      <c r="D879" s="4">
        <v>20</v>
      </c>
      <c r="E879" s="6">
        <v>20</v>
      </c>
      <c r="F879" s="39">
        <v>355660220</v>
      </c>
      <c r="G879" s="6">
        <v>8</v>
      </c>
      <c r="H879" s="6">
        <v>8</v>
      </c>
      <c r="I879" s="3">
        <v>2.3784699999999999E-2</v>
      </c>
      <c r="J879" s="3">
        <v>1.1550900000000001E-2</v>
      </c>
      <c r="K879" s="3">
        <v>1.22338E-2</v>
      </c>
      <c r="L879" s="133">
        <v>0</v>
      </c>
      <c r="M879" s="133">
        <v>0</v>
      </c>
      <c r="N879" s="133">
        <v>1.3889E-3</v>
      </c>
      <c r="O879" s="133">
        <v>1.7372699999999998E-2</v>
      </c>
      <c r="P879" s="133">
        <v>5.0230999999999991E-3</v>
      </c>
      <c r="Q879" s="134">
        <v>4</v>
      </c>
      <c r="R879" s="134">
        <v>0</v>
      </c>
      <c r="S879" s="122">
        <f t="shared" si="26"/>
        <v>50</v>
      </c>
      <c r="T879" s="122">
        <f t="shared" si="27"/>
        <v>50</v>
      </c>
    </row>
    <row r="880" spans="1:20" x14ac:dyDescent="0.25">
      <c r="A880" s="3">
        <v>2017</v>
      </c>
      <c r="B880" s="41" t="s">
        <v>639</v>
      </c>
      <c r="C880" s="21">
        <v>3556602</v>
      </c>
      <c r="D880" s="4">
        <v>20</v>
      </c>
      <c r="E880" s="6">
        <v>21</v>
      </c>
      <c r="F880" s="39">
        <v>355660221</v>
      </c>
      <c r="G880" s="6">
        <v>6</v>
      </c>
      <c r="H880" s="6">
        <v>15</v>
      </c>
      <c r="I880" s="3">
        <v>8.2987999999999985E-3</v>
      </c>
      <c r="J880" s="3">
        <v>2.4488999999999995E-3</v>
      </c>
      <c r="K880" s="3">
        <v>5.8498999999999982E-3</v>
      </c>
      <c r="L880" s="133">
        <v>0</v>
      </c>
      <c r="M880" s="133">
        <v>0</v>
      </c>
      <c r="N880" s="133">
        <v>0</v>
      </c>
      <c r="O880" s="133">
        <v>6.3249999999999982E-3</v>
      </c>
      <c r="P880" s="133">
        <v>1.9738000000000004E-3</v>
      </c>
      <c r="Q880" s="134">
        <v>3</v>
      </c>
      <c r="R880" s="134">
        <v>1</v>
      </c>
      <c r="S880" s="122">
        <f t="shared" si="26"/>
        <v>28.571428571428569</v>
      </c>
      <c r="T880" s="122">
        <f t="shared" si="27"/>
        <v>71.428571428571431</v>
      </c>
    </row>
    <row r="881" spans="1:27" x14ac:dyDescent="0.25">
      <c r="A881" s="3">
        <v>2017</v>
      </c>
      <c r="B881" s="41" t="s">
        <v>640</v>
      </c>
      <c r="C881" s="21">
        <v>3556701</v>
      </c>
      <c r="D881" s="4">
        <v>5</v>
      </c>
      <c r="E881" s="6">
        <v>5</v>
      </c>
      <c r="F881" s="39">
        <v>35567015</v>
      </c>
      <c r="G881" s="6">
        <v>21</v>
      </c>
      <c r="H881" s="6">
        <v>162</v>
      </c>
      <c r="I881" s="3">
        <v>0.56311939999999983</v>
      </c>
      <c r="J881" s="3">
        <v>0.36481289999999994</v>
      </c>
      <c r="K881" s="3">
        <v>0.19830649999999986</v>
      </c>
      <c r="L881" s="133">
        <v>0</v>
      </c>
      <c r="M881" s="133">
        <v>0.35412559999999993</v>
      </c>
      <c r="N881" s="133">
        <v>0.1565602999999999</v>
      </c>
      <c r="O881" s="133">
        <v>7.282799999999999E-3</v>
      </c>
      <c r="P881" s="133">
        <v>4.5150699999999974E-2</v>
      </c>
      <c r="Q881" s="134">
        <v>60</v>
      </c>
      <c r="R881" s="134">
        <v>132</v>
      </c>
      <c r="S881" s="122">
        <f t="shared" si="26"/>
        <v>11.475409836065573</v>
      </c>
      <c r="T881" s="122">
        <f t="shared" si="27"/>
        <v>88.52459016393442</v>
      </c>
    </row>
    <row r="882" spans="1:27" x14ac:dyDescent="0.25">
      <c r="A882" s="3">
        <v>2017</v>
      </c>
      <c r="B882" s="41" t="s">
        <v>641</v>
      </c>
      <c r="C882" s="21">
        <v>3556800</v>
      </c>
      <c r="D882" s="4">
        <v>12</v>
      </c>
      <c r="E882" s="6">
        <v>12</v>
      </c>
      <c r="F882" s="39">
        <v>355680012</v>
      </c>
      <c r="G882" s="6">
        <v>12</v>
      </c>
      <c r="H882" s="6">
        <v>18</v>
      </c>
      <c r="I882" s="3">
        <v>0.18935489999999999</v>
      </c>
      <c r="J882" s="3">
        <v>0.1248575</v>
      </c>
      <c r="K882" s="3">
        <v>6.4497399999999996E-2</v>
      </c>
      <c r="L882" s="133">
        <v>0</v>
      </c>
      <c r="M882" s="133">
        <v>5.6701800000000004E-2</v>
      </c>
      <c r="N882" s="133">
        <v>7.1299999999999998E-4</v>
      </c>
      <c r="O882" s="133">
        <v>0.13124559999999999</v>
      </c>
      <c r="P882" s="133">
        <v>6.944999999999998E-4</v>
      </c>
      <c r="Q882" s="134">
        <v>2</v>
      </c>
      <c r="R882" s="134">
        <v>7</v>
      </c>
      <c r="S882" s="122">
        <f t="shared" si="26"/>
        <v>40</v>
      </c>
      <c r="T882" s="122">
        <f t="shared" si="27"/>
        <v>60</v>
      </c>
    </row>
    <row r="883" spans="1:27" x14ac:dyDescent="0.25">
      <c r="A883" s="3">
        <v>2017</v>
      </c>
      <c r="B883" s="41" t="s">
        <v>642</v>
      </c>
      <c r="C883" s="21">
        <v>3556909</v>
      </c>
      <c r="D883" s="4">
        <v>15</v>
      </c>
      <c r="E883" s="6">
        <v>15</v>
      </c>
      <c r="F883" s="39">
        <v>355690915</v>
      </c>
      <c r="G883" s="6">
        <v>7</v>
      </c>
      <c r="H883" s="6">
        <v>47</v>
      </c>
      <c r="I883" s="3">
        <v>0.30720099999999995</v>
      </c>
      <c r="J883" s="3">
        <v>0.13129639999999998</v>
      </c>
      <c r="K883" s="3">
        <v>0.17590459999999997</v>
      </c>
      <c r="L883" s="133">
        <v>0</v>
      </c>
      <c r="M883" s="133">
        <v>0</v>
      </c>
      <c r="N883" s="133">
        <v>9.0361200000000003E-2</v>
      </c>
      <c r="O883" s="133">
        <v>0.20566339999999997</v>
      </c>
      <c r="P883" s="133">
        <v>1.11764E-2</v>
      </c>
      <c r="Q883" s="134">
        <v>6</v>
      </c>
      <c r="R883" s="134">
        <v>7</v>
      </c>
      <c r="S883" s="122">
        <f t="shared" si="26"/>
        <v>12.962962962962962</v>
      </c>
      <c r="T883" s="122">
        <f t="shared" si="27"/>
        <v>87.037037037037038</v>
      </c>
    </row>
    <row r="884" spans="1:27" x14ac:dyDescent="0.25">
      <c r="A884" s="3">
        <v>2017</v>
      </c>
      <c r="B884" s="41" t="s">
        <v>643</v>
      </c>
      <c r="C884" s="21">
        <v>3556958</v>
      </c>
      <c r="D884" s="4">
        <v>15</v>
      </c>
      <c r="E884" s="6">
        <v>15</v>
      </c>
      <c r="F884" s="39">
        <v>355695815</v>
      </c>
      <c r="G884" s="6">
        <v>7</v>
      </c>
      <c r="H884" s="6">
        <v>4</v>
      </c>
      <c r="I884" s="3">
        <v>1.0389799999999999E-2</v>
      </c>
      <c r="J884" s="3">
        <v>4.8226999999999992E-3</v>
      </c>
      <c r="K884" s="3">
        <v>5.5671000000000002E-3</v>
      </c>
      <c r="L884" s="133">
        <v>0</v>
      </c>
      <c r="M884" s="133">
        <v>5.0000000000000001E-3</v>
      </c>
      <c r="N884" s="133">
        <v>0</v>
      </c>
      <c r="O884" s="133">
        <v>5.3434999999999993E-3</v>
      </c>
      <c r="P884" s="133">
        <v>4.6300000000000001E-5</v>
      </c>
      <c r="Q884" s="134">
        <v>2</v>
      </c>
      <c r="R884" s="134">
        <v>1</v>
      </c>
      <c r="S884" s="122">
        <f t="shared" si="26"/>
        <v>63.636363636363633</v>
      </c>
      <c r="T884" s="122">
        <f t="shared" si="27"/>
        <v>36.363636363636367</v>
      </c>
    </row>
    <row r="885" spans="1:27" x14ac:dyDescent="0.25">
      <c r="A885" s="3">
        <v>2017</v>
      </c>
      <c r="B885" s="41" t="s">
        <v>644</v>
      </c>
      <c r="C885" s="21">
        <v>3557006</v>
      </c>
      <c r="D885" s="4">
        <v>10</v>
      </c>
      <c r="E885" s="6">
        <v>10</v>
      </c>
      <c r="F885" s="39">
        <v>355700610</v>
      </c>
      <c r="G885" s="6">
        <v>22</v>
      </c>
      <c r="H885" s="6">
        <v>33</v>
      </c>
      <c r="I885" s="3">
        <v>2.6570708000000005</v>
      </c>
      <c r="J885" s="3">
        <v>2.6276919000000003</v>
      </c>
      <c r="K885" s="3">
        <v>2.9378899999999993E-2</v>
      </c>
      <c r="L885" s="133">
        <v>0</v>
      </c>
      <c r="M885" s="133">
        <v>2.465125</v>
      </c>
      <c r="N885" s="133">
        <v>3.3394199999999999E-2</v>
      </c>
      <c r="O885" s="133">
        <v>5.8313999999999996E-3</v>
      </c>
      <c r="P885" s="133">
        <v>0.15272019999999997</v>
      </c>
      <c r="Q885" s="134">
        <v>36</v>
      </c>
      <c r="R885" s="134">
        <v>51</v>
      </c>
      <c r="S885" s="122">
        <f t="shared" si="26"/>
        <v>40</v>
      </c>
      <c r="T885" s="122">
        <f t="shared" si="27"/>
        <v>60</v>
      </c>
    </row>
    <row r="886" spans="1:27" x14ac:dyDescent="0.25">
      <c r="A886" s="3">
        <v>2017</v>
      </c>
      <c r="B886" s="41" t="s">
        <v>645</v>
      </c>
      <c r="C886" s="21">
        <v>3557105</v>
      </c>
      <c r="D886" s="4">
        <v>15</v>
      </c>
      <c r="E886" s="6">
        <v>15</v>
      </c>
      <c r="F886" s="39">
        <v>355710515</v>
      </c>
      <c r="G886" s="6">
        <v>15</v>
      </c>
      <c r="H886" s="6">
        <v>81</v>
      </c>
      <c r="I886" s="3">
        <v>0.32015119999999986</v>
      </c>
      <c r="J886" s="3">
        <v>2.6053399999999997E-2</v>
      </c>
      <c r="K886" s="3">
        <v>0.29409779999999985</v>
      </c>
      <c r="L886" s="133">
        <v>0</v>
      </c>
      <c r="M886" s="133">
        <v>0.21299380000000001</v>
      </c>
      <c r="N886" s="133">
        <v>7.3314399999999988E-2</v>
      </c>
      <c r="O886" s="133">
        <v>2.0825699999999996E-2</v>
      </c>
      <c r="P886" s="133">
        <v>1.3017300000000006E-2</v>
      </c>
      <c r="Q886" s="134">
        <v>9</v>
      </c>
      <c r="R886" s="134">
        <v>31</v>
      </c>
      <c r="S886" s="122">
        <f t="shared" si="26"/>
        <v>15.625</v>
      </c>
      <c r="T886" s="122">
        <f t="shared" si="27"/>
        <v>84.375</v>
      </c>
    </row>
    <row r="887" spans="1:27" x14ac:dyDescent="0.25">
      <c r="A887" s="3">
        <v>2017</v>
      </c>
      <c r="B887" s="41" t="s">
        <v>645</v>
      </c>
      <c r="C887" s="21">
        <v>3557105</v>
      </c>
      <c r="D887" s="4">
        <v>15</v>
      </c>
      <c r="E887" s="6">
        <v>18</v>
      </c>
      <c r="F887" s="39">
        <v>355710518</v>
      </c>
      <c r="G887" s="6">
        <v>18</v>
      </c>
      <c r="H887" s="6">
        <v>3</v>
      </c>
      <c r="I887" s="3">
        <v>0.97281990000000007</v>
      </c>
      <c r="J887" s="3">
        <v>0.97218910000000003</v>
      </c>
      <c r="K887" s="3">
        <v>6.3079999999999994E-4</v>
      </c>
      <c r="L887" s="133">
        <v>0</v>
      </c>
      <c r="M887" s="133">
        <v>0</v>
      </c>
      <c r="N887" s="133">
        <v>0.26087969999999999</v>
      </c>
      <c r="O887" s="133">
        <v>0.71177239999999997</v>
      </c>
      <c r="P887" s="133">
        <v>1.6780000000000001E-4</v>
      </c>
      <c r="Q887" s="134">
        <v>12</v>
      </c>
      <c r="R887" s="134">
        <v>1</v>
      </c>
      <c r="S887" s="122">
        <f t="shared" si="26"/>
        <v>85.714285714285708</v>
      </c>
      <c r="T887" s="122">
        <f t="shared" si="27"/>
        <v>14.285714285714285</v>
      </c>
    </row>
    <row r="888" spans="1:27" x14ac:dyDescent="0.25">
      <c r="A888" s="3">
        <v>2017</v>
      </c>
      <c r="B888" s="41" t="s">
        <v>646</v>
      </c>
      <c r="C888" s="21">
        <v>3557154</v>
      </c>
      <c r="D888" s="4">
        <v>19</v>
      </c>
      <c r="E888" s="6">
        <v>19</v>
      </c>
      <c r="F888" s="39">
        <v>355715419</v>
      </c>
      <c r="G888" s="6">
        <v>6</v>
      </c>
      <c r="H888" s="6">
        <v>18</v>
      </c>
      <c r="I888" s="3">
        <v>3.4060400000000005E-2</v>
      </c>
      <c r="J888" s="3">
        <v>2.4156099999999996E-2</v>
      </c>
      <c r="K888" s="3">
        <v>9.9043000000000065E-3</v>
      </c>
      <c r="L888" s="133">
        <v>0</v>
      </c>
      <c r="M888" s="133">
        <v>6.4815000000000003E-3</v>
      </c>
      <c r="N888" s="133">
        <v>7.4069999999999995E-4</v>
      </c>
      <c r="O888" s="133">
        <v>2.4512599999999996E-2</v>
      </c>
      <c r="P888" s="133">
        <v>2.3256000000000001E-3</v>
      </c>
      <c r="Q888" s="134">
        <v>1</v>
      </c>
      <c r="R888" s="134">
        <v>1</v>
      </c>
      <c r="S888" s="122">
        <f t="shared" si="26"/>
        <v>25</v>
      </c>
      <c r="T888" s="122">
        <f t="shared" si="27"/>
        <v>75</v>
      </c>
    </row>
    <row r="889" spans="1:27" x14ac:dyDescent="0.25">
      <c r="A889" s="77">
        <v>2016</v>
      </c>
      <c r="B889" s="100" t="s">
        <v>2</v>
      </c>
      <c r="C889" s="101">
        <v>3500105</v>
      </c>
      <c r="D889" s="78">
        <v>21</v>
      </c>
      <c r="E889" s="54">
        <v>21</v>
      </c>
      <c r="F889" s="102">
        <v>350010521</v>
      </c>
      <c r="G889" s="135">
        <v>2</v>
      </c>
      <c r="H889" s="135">
        <v>33</v>
      </c>
      <c r="I889" s="136">
        <v>0.12118640000000001</v>
      </c>
      <c r="J889" s="136">
        <v>1.7233999999999999E-3</v>
      </c>
      <c r="K889" s="136">
        <v>0.11946300000000001</v>
      </c>
      <c r="L889" s="137">
        <v>0</v>
      </c>
      <c r="M889" s="136">
        <v>0.1073703</v>
      </c>
      <c r="N889" s="136">
        <v>1.0771100000000002E-2</v>
      </c>
      <c r="O889" s="136">
        <v>2.1070999999999998E-3</v>
      </c>
      <c r="P889" s="136">
        <v>9.3789999999999998E-4</v>
      </c>
      <c r="Q889" s="138">
        <v>0</v>
      </c>
      <c r="R889" s="139">
        <v>23</v>
      </c>
      <c r="S889" s="122">
        <f t="shared" si="26"/>
        <v>5.7142857142857144</v>
      </c>
      <c r="T889" s="122">
        <f t="shared" si="27"/>
        <v>94.285714285714278</v>
      </c>
      <c r="U889" s="136"/>
      <c r="V889" s="136"/>
      <c r="W889" s="136"/>
      <c r="X889" s="136"/>
      <c r="Y889" s="136"/>
      <c r="Z889" s="136"/>
      <c r="AA889" s="136"/>
    </row>
    <row r="890" spans="1:27" x14ac:dyDescent="0.25">
      <c r="A890" s="77">
        <v>2016</v>
      </c>
      <c r="B890" s="100" t="s">
        <v>2</v>
      </c>
      <c r="C890" s="101">
        <v>3500105</v>
      </c>
      <c r="D890" s="78">
        <v>21</v>
      </c>
      <c r="E890" s="54">
        <v>20</v>
      </c>
      <c r="F890" s="102">
        <v>350010520</v>
      </c>
      <c r="G890" s="135">
        <v>1</v>
      </c>
      <c r="H890" s="135">
        <v>2</v>
      </c>
      <c r="I890" s="136">
        <v>8.8998800000000003E-2</v>
      </c>
      <c r="J890" s="136">
        <v>8.8888900000000007E-2</v>
      </c>
      <c r="K890" s="136">
        <v>1.0990000000000002E-4</v>
      </c>
      <c r="L890" s="137">
        <v>0</v>
      </c>
      <c r="M890" s="136">
        <v>0</v>
      </c>
      <c r="N890" s="136">
        <v>8.8958300000000004E-2</v>
      </c>
      <c r="O890" s="136">
        <v>4.0500000000000002E-5</v>
      </c>
      <c r="P890" s="136">
        <v>0</v>
      </c>
      <c r="Q890" s="138">
        <v>0</v>
      </c>
      <c r="R890" s="139">
        <v>2</v>
      </c>
      <c r="S890" s="122">
        <f t="shared" si="26"/>
        <v>33.333333333333329</v>
      </c>
      <c r="T890" s="122">
        <f t="shared" si="27"/>
        <v>66.666666666666657</v>
      </c>
      <c r="U890" s="136"/>
      <c r="V890" s="136"/>
      <c r="W890" s="136"/>
      <c r="X890" s="136"/>
      <c r="Y890" s="136"/>
      <c r="Z890" s="136"/>
      <c r="AA890" s="136"/>
    </row>
    <row r="891" spans="1:27" x14ac:dyDescent="0.25">
      <c r="A891" s="77">
        <v>2016</v>
      </c>
      <c r="B891" s="100" t="s">
        <v>3</v>
      </c>
      <c r="C891" s="101">
        <v>3500204</v>
      </c>
      <c r="D891" s="78">
        <v>16</v>
      </c>
      <c r="E891" s="54">
        <v>16</v>
      </c>
      <c r="F891" s="102">
        <v>350020416</v>
      </c>
      <c r="G891" s="135">
        <v>4</v>
      </c>
      <c r="H891" s="135">
        <v>44</v>
      </c>
      <c r="I891" s="136">
        <v>0.26897569999999998</v>
      </c>
      <c r="J891" s="136">
        <v>0.25611499999999998</v>
      </c>
      <c r="K891" s="136">
        <v>1.2860699999999996E-2</v>
      </c>
      <c r="L891" s="137">
        <v>0</v>
      </c>
      <c r="M891" s="136">
        <v>8.7963E-3</v>
      </c>
      <c r="N891" s="136">
        <v>0</v>
      </c>
      <c r="O891" s="136">
        <v>0.22603009999999998</v>
      </c>
      <c r="P891" s="136">
        <v>3.41493E-2</v>
      </c>
      <c r="Q891" s="138">
        <v>0</v>
      </c>
      <c r="R891" s="139">
        <v>1</v>
      </c>
      <c r="S891" s="122">
        <f t="shared" si="26"/>
        <v>8.3333333333333321</v>
      </c>
      <c r="T891" s="122">
        <f t="shared" si="27"/>
        <v>91.666666666666657</v>
      </c>
      <c r="U891" s="136"/>
      <c r="V891" s="136"/>
      <c r="W891" s="136"/>
      <c r="X891" s="136"/>
      <c r="Y891" s="136"/>
      <c r="Z891" s="136"/>
      <c r="AA891" s="136"/>
    </row>
    <row r="892" spans="1:27" x14ac:dyDescent="0.25">
      <c r="A892" s="77">
        <v>2016</v>
      </c>
      <c r="B892" s="100" t="s">
        <v>4</v>
      </c>
      <c r="C892" s="101">
        <v>3500303</v>
      </c>
      <c r="D892" s="78">
        <v>9</v>
      </c>
      <c r="E892" s="54">
        <v>9</v>
      </c>
      <c r="F892" s="102">
        <v>35003039</v>
      </c>
      <c r="G892" s="135">
        <v>149</v>
      </c>
      <c r="H892" s="135">
        <v>52</v>
      </c>
      <c r="I892" s="136">
        <v>1.2852774000000007</v>
      </c>
      <c r="J892" s="136">
        <v>1.2517989000000007</v>
      </c>
      <c r="K892" s="136">
        <v>3.3478499999999994E-2</v>
      </c>
      <c r="L892" s="137">
        <v>7.3384766615931005E-2</v>
      </c>
      <c r="M892" s="136">
        <v>2.4166899999999998E-2</v>
      </c>
      <c r="N892" s="136">
        <v>3.3065699999999996E-2</v>
      </c>
      <c r="O892" s="136">
        <v>1.2223258000000006</v>
      </c>
      <c r="P892" s="136">
        <v>5.719000000000001E-3</v>
      </c>
      <c r="Q892" s="138">
        <v>66</v>
      </c>
      <c r="R892" s="139">
        <v>20</v>
      </c>
      <c r="S892" s="122">
        <f t="shared" si="26"/>
        <v>74.129353233830841</v>
      </c>
      <c r="T892" s="122">
        <f t="shared" si="27"/>
        <v>25.870646766169152</v>
      </c>
      <c r="U892" s="136"/>
      <c r="V892" s="136"/>
      <c r="W892" s="136"/>
      <c r="X892" s="136"/>
      <c r="Y892" s="136"/>
      <c r="Z892" s="136"/>
      <c r="AA892" s="136"/>
    </row>
    <row r="893" spans="1:27" x14ac:dyDescent="0.25">
      <c r="A893" s="77">
        <v>2016</v>
      </c>
      <c r="B893" s="100" t="s">
        <v>5</v>
      </c>
      <c r="C893" s="101">
        <v>3500402</v>
      </c>
      <c r="D893" s="78">
        <v>9</v>
      </c>
      <c r="E893" s="54">
        <v>9</v>
      </c>
      <c r="F893" s="102">
        <v>35004029</v>
      </c>
      <c r="G893" s="135">
        <v>16</v>
      </c>
      <c r="H893" s="135">
        <v>4</v>
      </c>
      <c r="I893" s="136">
        <v>3.5889699999999997E-2</v>
      </c>
      <c r="J893" s="136">
        <v>3.1988799999999998E-2</v>
      </c>
      <c r="K893" s="136">
        <v>3.9008999999999997E-3</v>
      </c>
      <c r="L893" s="137">
        <v>0</v>
      </c>
      <c r="M893" s="136">
        <v>5.9647999999999993E-3</v>
      </c>
      <c r="N893" s="136">
        <v>0</v>
      </c>
      <c r="O893" s="136">
        <v>2.5730699999999999E-2</v>
      </c>
      <c r="P893" s="136">
        <v>4.1942000000000004E-3</v>
      </c>
      <c r="Q893" s="138">
        <v>4</v>
      </c>
      <c r="R893" s="139">
        <v>12</v>
      </c>
      <c r="S893" s="122">
        <f t="shared" si="26"/>
        <v>80</v>
      </c>
      <c r="T893" s="122">
        <f t="shared" si="27"/>
        <v>20</v>
      </c>
      <c r="U893" s="136"/>
      <c r="V893" s="136"/>
      <c r="W893" s="136"/>
      <c r="X893" s="136"/>
      <c r="Y893" s="136"/>
      <c r="Z893" s="136"/>
      <c r="AA893" s="136"/>
    </row>
    <row r="894" spans="1:27" x14ac:dyDescent="0.25">
      <c r="A894" s="77">
        <v>2016</v>
      </c>
      <c r="B894" s="100" t="s">
        <v>5</v>
      </c>
      <c r="C894" s="101">
        <v>3500402</v>
      </c>
      <c r="D894" s="78">
        <v>9</v>
      </c>
      <c r="E894" s="54">
        <v>4</v>
      </c>
      <c r="F894" s="102">
        <v>35004024</v>
      </c>
      <c r="G894" s="135">
        <v>4</v>
      </c>
      <c r="H894" s="135">
        <v>0</v>
      </c>
      <c r="I894" s="136">
        <v>3.9321E-3</v>
      </c>
      <c r="J894" s="136">
        <v>3.9321E-3</v>
      </c>
      <c r="K894" s="136">
        <v>0</v>
      </c>
      <c r="L894" s="137">
        <v>0</v>
      </c>
      <c r="M894" s="136">
        <v>0</v>
      </c>
      <c r="N894" s="136">
        <v>0</v>
      </c>
      <c r="O894" s="136">
        <v>3.9321E-3</v>
      </c>
      <c r="P894" s="136">
        <v>0</v>
      </c>
      <c r="Q894" s="138">
        <v>2</v>
      </c>
      <c r="R894" s="139">
        <v>1</v>
      </c>
      <c r="S894" s="122">
        <f t="shared" si="26"/>
        <v>100</v>
      </c>
      <c r="T894" s="122">
        <f t="shared" si="27"/>
        <v>0</v>
      </c>
      <c r="U894" s="136"/>
      <c r="V894" s="136"/>
      <c r="W894" s="136"/>
      <c r="X894" s="136"/>
      <c r="Y894" s="136"/>
      <c r="Z894" s="136"/>
      <c r="AA894" s="136"/>
    </row>
    <row r="895" spans="1:27" x14ac:dyDescent="0.25">
      <c r="A895" s="77">
        <v>2016</v>
      </c>
      <c r="B895" s="100" t="s">
        <v>6</v>
      </c>
      <c r="C895" s="101">
        <v>3500501</v>
      </c>
      <c r="D895" s="78">
        <v>9</v>
      </c>
      <c r="E895" s="54">
        <v>9</v>
      </c>
      <c r="F895" s="102">
        <v>35005019</v>
      </c>
      <c r="G895" s="135">
        <v>12</v>
      </c>
      <c r="H895" s="135">
        <v>15</v>
      </c>
      <c r="I895" s="136">
        <v>1.4170600000000002E-2</v>
      </c>
      <c r="J895" s="136">
        <v>5.7792E-3</v>
      </c>
      <c r="K895" s="136">
        <v>8.391400000000002E-3</v>
      </c>
      <c r="L895" s="137">
        <v>0</v>
      </c>
      <c r="M895" s="136">
        <v>0</v>
      </c>
      <c r="N895" s="136">
        <v>2.8500000000000001E-3</v>
      </c>
      <c r="O895" s="136">
        <v>2.4848000000000001E-3</v>
      </c>
      <c r="P895" s="136">
        <v>8.835800000000003E-3</v>
      </c>
      <c r="Q895" s="138">
        <v>12</v>
      </c>
      <c r="R895" s="139">
        <v>10</v>
      </c>
      <c r="S895" s="122">
        <f t="shared" si="26"/>
        <v>44.444444444444443</v>
      </c>
      <c r="T895" s="122">
        <f t="shared" si="27"/>
        <v>55.555555555555557</v>
      </c>
      <c r="U895" s="136"/>
      <c r="V895" s="136"/>
      <c r="W895" s="136"/>
      <c r="X895" s="136"/>
      <c r="Y895" s="136"/>
      <c r="Z895" s="136"/>
      <c r="AA895" s="136"/>
    </row>
    <row r="896" spans="1:27" x14ac:dyDescent="0.25">
      <c r="A896" s="77">
        <v>2016</v>
      </c>
      <c r="B896" s="100" t="s">
        <v>7</v>
      </c>
      <c r="C896" s="101">
        <v>3500550</v>
      </c>
      <c r="D896" s="78">
        <v>17</v>
      </c>
      <c r="E896" s="54">
        <v>17</v>
      </c>
      <c r="F896" s="102">
        <v>350055017</v>
      </c>
      <c r="G896" s="135">
        <v>11</v>
      </c>
      <c r="H896" s="135">
        <v>8</v>
      </c>
      <c r="I896" s="136">
        <v>0.24049920000000002</v>
      </c>
      <c r="J896" s="136">
        <v>0.20651800000000001</v>
      </c>
      <c r="K896" s="136">
        <v>3.3981200000000003E-2</v>
      </c>
      <c r="L896" s="137">
        <v>0</v>
      </c>
      <c r="M896" s="136">
        <v>2.8067599999999998E-2</v>
      </c>
      <c r="N896" s="136">
        <v>0.1197778</v>
      </c>
      <c r="O896" s="136">
        <v>8.6717100000000005E-2</v>
      </c>
      <c r="P896" s="136">
        <v>5.9367000000000005E-3</v>
      </c>
      <c r="Q896" s="138">
        <v>8</v>
      </c>
      <c r="R896" s="139">
        <v>2</v>
      </c>
      <c r="S896" s="122">
        <f t="shared" si="26"/>
        <v>57.894736842105267</v>
      </c>
      <c r="T896" s="122">
        <f t="shared" si="27"/>
        <v>42.105263157894733</v>
      </c>
      <c r="U896" s="136"/>
      <c r="V896" s="136"/>
      <c r="W896" s="136"/>
      <c r="X896" s="136"/>
      <c r="Y896" s="136"/>
      <c r="Z896" s="136"/>
      <c r="AA896" s="136"/>
    </row>
    <row r="897" spans="1:27" x14ac:dyDescent="0.25">
      <c r="A897" s="77">
        <v>2016</v>
      </c>
      <c r="B897" s="100" t="s">
        <v>8</v>
      </c>
      <c r="C897" s="101">
        <v>3500600</v>
      </c>
      <c r="D897" s="78">
        <v>5</v>
      </c>
      <c r="E897" s="54">
        <v>5</v>
      </c>
      <c r="F897" s="102">
        <v>35006005</v>
      </c>
      <c r="G897" s="135">
        <v>0</v>
      </c>
      <c r="H897" s="135">
        <v>3</v>
      </c>
      <c r="I897" s="136">
        <v>8.099999999999999E-5</v>
      </c>
      <c r="J897" s="136">
        <v>0</v>
      </c>
      <c r="K897" s="136">
        <v>8.099999999999999E-5</v>
      </c>
      <c r="L897" s="137">
        <v>0</v>
      </c>
      <c r="M897" s="136">
        <v>0</v>
      </c>
      <c r="N897" s="136">
        <v>0</v>
      </c>
      <c r="O897" s="136">
        <v>0</v>
      </c>
      <c r="P897" s="136">
        <v>8.099999999999999E-5</v>
      </c>
      <c r="Q897" s="138">
        <v>1</v>
      </c>
      <c r="R897" s="139">
        <v>3</v>
      </c>
      <c r="S897" s="122">
        <f t="shared" si="26"/>
        <v>0</v>
      </c>
      <c r="T897" s="122">
        <f t="shared" si="27"/>
        <v>100</v>
      </c>
      <c r="U897" s="136"/>
      <c r="V897" s="136"/>
      <c r="W897" s="136"/>
      <c r="X897" s="136"/>
      <c r="Y897" s="136"/>
      <c r="Z897" s="136"/>
      <c r="AA897" s="136"/>
    </row>
    <row r="898" spans="1:27" x14ac:dyDescent="0.25">
      <c r="A898" s="77">
        <v>2016</v>
      </c>
      <c r="B898" s="100" t="s">
        <v>9</v>
      </c>
      <c r="C898" s="101">
        <v>3500709</v>
      </c>
      <c r="D898" s="78">
        <v>13</v>
      </c>
      <c r="E898" s="54">
        <v>13</v>
      </c>
      <c r="F898" s="102">
        <v>350070913</v>
      </c>
      <c r="G898" s="135">
        <v>3</v>
      </c>
      <c r="H898" s="135">
        <v>41</v>
      </c>
      <c r="I898" s="136">
        <v>0.46794749999999991</v>
      </c>
      <c r="J898" s="136">
        <v>1.33283E-2</v>
      </c>
      <c r="K898" s="136">
        <v>0.45461919999999989</v>
      </c>
      <c r="L898" s="137">
        <v>0</v>
      </c>
      <c r="M898" s="136">
        <v>0.1212963</v>
      </c>
      <c r="N898" s="136">
        <v>0.33205299999999999</v>
      </c>
      <c r="O898" s="136">
        <v>7.7726999999999996E-3</v>
      </c>
      <c r="P898" s="136">
        <v>6.8255E-3</v>
      </c>
      <c r="Q898" s="138">
        <v>2</v>
      </c>
      <c r="R898" s="139">
        <v>3</v>
      </c>
      <c r="S898" s="122">
        <f t="shared" si="26"/>
        <v>6.8181818181818175</v>
      </c>
      <c r="T898" s="122">
        <f t="shared" si="27"/>
        <v>93.181818181818173</v>
      </c>
      <c r="U898" s="136"/>
      <c r="V898" s="136"/>
      <c r="W898" s="136"/>
      <c r="X898" s="136"/>
      <c r="Y898" s="136"/>
      <c r="Z898" s="136"/>
      <c r="AA898" s="136"/>
    </row>
    <row r="899" spans="1:27" x14ac:dyDescent="0.25">
      <c r="A899" s="77">
        <v>2016</v>
      </c>
      <c r="B899" s="100" t="s">
        <v>9</v>
      </c>
      <c r="C899" s="101">
        <v>3500709</v>
      </c>
      <c r="D899" s="78">
        <v>13</v>
      </c>
      <c r="E899" s="54">
        <v>16</v>
      </c>
      <c r="F899" s="102">
        <v>350070916</v>
      </c>
      <c r="G899" s="135">
        <v>0</v>
      </c>
      <c r="H899" s="135">
        <v>0</v>
      </c>
      <c r="I899" s="136">
        <v>0</v>
      </c>
      <c r="J899" s="136">
        <v>0</v>
      </c>
      <c r="K899" s="136">
        <v>0</v>
      </c>
      <c r="L899" s="137">
        <v>0</v>
      </c>
      <c r="M899" s="136">
        <v>0</v>
      </c>
      <c r="N899" s="136">
        <v>0</v>
      </c>
      <c r="O899" s="136">
        <v>0</v>
      </c>
      <c r="P899" s="136">
        <v>0</v>
      </c>
      <c r="Q899" s="138">
        <v>0</v>
      </c>
      <c r="R899" s="139">
        <v>0</v>
      </c>
      <c r="S899" s="122">
        <f t="shared" ref="S899:S962" si="28">IFERROR(((G899)/(SUM($G899:$H899)))*100,0)</f>
        <v>0</v>
      </c>
      <c r="T899" s="122">
        <f t="shared" ref="T899:T962" si="29">IFERROR(((H899)/(SUM($G899:$H899)))*100,0)</f>
        <v>0</v>
      </c>
      <c r="U899" s="136"/>
      <c r="V899" s="136"/>
      <c r="W899" s="136"/>
      <c r="X899" s="136"/>
      <c r="Y899" s="136"/>
      <c r="Z899" s="136"/>
      <c r="AA899" s="136"/>
    </row>
    <row r="900" spans="1:27" x14ac:dyDescent="0.25">
      <c r="A900" s="77">
        <v>2016</v>
      </c>
      <c r="B900" s="100" t="s">
        <v>9</v>
      </c>
      <c r="C900" s="101">
        <v>3500709</v>
      </c>
      <c r="D900" s="78">
        <v>13</v>
      </c>
      <c r="E900" s="54">
        <v>17</v>
      </c>
      <c r="F900" s="102">
        <v>350070917</v>
      </c>
      <c r="G900" s="135">
        <v>6</v>
      </c>
      <c r="H900" s="135">
        <v>1</v>
      </c>
      <c r="I900" s="136">
        <v>2.3958E-3</v>
      </c>
      <c r="J900" s="136">
        <v>1.9328000000000001E-3</v>
      </c>
      <c r="K900" s="136">
        <v>4.6299999999999998E-4</v>
      </c>
      <c r="L900" s="137">
        <v>0</v>
      </c>
      <c r="M900" s="136">
        <v>4.6299999999999998E-4</v>
      </c>
      <c r="N900" s="136">
        <v>0</v>
      </c>
      <c r="O900" s="136">
        <v>1.8749999999999999E-3</v>
      </c>
      <c r="P900" s="136">
        <v>5.7800000000000002E-5</v>
      </c>
      <c r="Q900" s="138">
        <v>3</v>
      </c>
      <c r="R900" s="139">
        <v>1</v>
      </c>
      <c r="S900" s="122">
        <f t="shared" si="28"/>
        <v>85.714285714285708</v>
      </c>
      <c r="T900" s="122">
        <f t="shared" si="29"/>
        <v>14.285714285714285</v>
      </c>
      <c r="U900" s="136"/>
      <c r="V900" s="136"/>
      <c r="W900" s="136"/>
      <c r="X900" s="136"/>
      <c r="Y900" s="136"/>
      <c r="Z900" s="136"/>
      <c r="AA900" s="136"/>
    </row>
    <row r="901" spans="1:27" x14ac:dyDescent="0.25">
      <c r="A901" s="77">
        <v>2016</v>
      </c>
      <c r="B901" s="100" t="s">
        <v>10</v>
      </c>
      <c r="C901" s="101">
        <v>3500758</v>
      </c>
      <c r="D901" s="78">
        <v>10</v>
      </c>
      <c r="E901" s="54">
        <v>10</v>
      </c>
      <c r="F901" s="102">
        <v>350075810</v>
      </c>
      <c r="G901" s="135">
        <v>2</v>
      </c>
      <c r="H901" s="135">
        <v>10</v>
      </c>
      <c r="I901" s="136">
        <v>1.1942700000000001E-2</v>
      </c>
      <c r="J901" s="136">
        <v>1.1735999999999999E-3</v>
      </c>
      <c r="K901" s="136">
        <v>1.07691E-2</v>
      </c>
      <c r="L901" s="137">
        <v>0</v>
      </c>
      <c r="M901" s="136">
        <v>0</v>
      </c>
      <c r="N901" s="136">
        <v>3.2410000000000002E-4</v>
      </c>
      <c r="O901" s="136">
        <v>6.5671999999999996E-3</v>
      </c>
      <c r="P901" s="136">
        <v>5.0514000000000002E-3</v>
      </c>
      <c r="Q901" s="138">
        <v>7</v>
      </c>
      <c r="R901" s="139">
        <v>15</v>
      </c>
      <c r="S901" s="122">
        <f t="shared" si="28"/>
        <v>16.666666666666664</v>
      </c>
      <c r="T901" s="122">
        <f t="shared" si="29"/>
        <v>83.333333333333343</v>
      </c>
      <c r="U901" s="136"/>
      <c r="V901" s="136"/>
      <c r="W901" s="136"/>
      <c r="X901" s="136"/>
      <c r="Y901" s="136"/>
      <c r="Z901" s="136"/>
      <c r="AA901" s="136"/>
    </row>
    <row r="902" spans="1:27" x14ac:dyDescent="0.25">
      <c r="A902" s="77">
        <v>2016</v>
      </c>
      <c r="B902" s="100" t="s">
        <v>11</v>
      </c>
      <c r="C902" s="101">
        <v>3500808</v>
      </c>
      <c r="D902" s="78">
        <v>21</v>
      </c>
      <c r="E902" s="54">
        <v>21</v>
      </c>
      <c r="F902" s="102">
        <v>350080821</v>
      </c>
      <c r="G902" s="135">
        <v>1</v>
      </c>
      <c r="H902" s="135">
        <v>10</v>
      </c>
      <c r="I902" s="136">
        <v>1.0863699999999999E-2</v>
      </c>
      <c r="J902" s="136">
        <v>5.7299999999999997E-5</v>
      </c>
      <c r="K902" s="136">
        <v>1.0806399999999999E-2</v>
      </c>
      <c r="L902" s="137">
        <v>0</v>
      </c>
      <c r="M902" s="136">
        <v>1.0497699999999999E-2</v>
      </c>
      <c r="N902" s="136">
        <v>0</v>
      </c>
      <c r="O902" s="136">
        <v>1.104E-4</v>
      </c>
      <c r="P902" s="136">
        <v>2.5559999999999998E-4</v>
      </c>
      <c r="Q902" s="138">
        <v>0</v>
      </c>
      <c r="R902" s="139">
        <v>0</v>
      </c>
      <c r="S902" s="122">
        <f t="shared" si="28"/>
        <v>9.0909090909090917</v>
      </c>
      <c r="T902" s="122">
        <f t="shared" si="29"/>
        <v>90.909090909090907</v>
      </c>
      <c r="U902" s="136"/>
      <c r="V902" s="136"/>
      <c r="W902" s="136"/>
      <c r="X902" s="136"/>
      <c r="Y902" s="136"/>
      <c r="Z902" s="136"/>
      <c r="AA902" s="136"/>
    </row>
    <row r="903" spans="1:27" x14ac:dyDescent="0.25">
      <c r="A903" s="77">
        <v>2016</v>
      </c>
      <c r="B903" s="100" t="s">
        <v>12</v>
      </c>
      <c r="C903" s="101">
        <v>3500907</v>
      </c>
      <c r="D903" s="78">
        <v>12</v>
      </c>
      <c r="E903" s="54">
        <v>12</v>
      </c>
      <c r="F903" s="102">
        <v>350090712</v>
      </c>
      <c r="G903" s="135">
        <v>2</v>
      </c>
      <c r="H903" s="135">
        <v>3</v>
      </c>
      <c r="I903" s="136">
        <v>3.7685200000000002E-2</v>
      </c>
      <c r="J903" s="136">
        <v>2.96528E-2</v>
      </c>
      <c r="K903" s="136">
        <v>8.0323999999999986E-3</v>
      </c>
      <c r="L903" s="137">
        <v>0</v>
      </c>
      <c r="M903" s="136">
        <v>7.3379999999999999E-3</v>
      </c>
      <c r="N903" s="136">
        <v>0</v>
      </c>
      <c r="O903" s="136">
        <v>3.0347199999999998E-2</v>
      </c>
      <c r="P903" s="136">
        <v>0</v>
      </c>
      <c r="Q903" s="138">
        <v>0</v>
      </c>
      <c r="R903" s="139">
        <v>0</v>
      </c>
      <c r="S903" s="122">
        <f t="shared" si="28"/>
        <v>40</v>
      </c>
      <c r="T903" s="122">
        <f t="shared" si="29"/>
        <v>60</v>
      </c>
      <c r="U903" s="136"/>
      <c r="V903" s="136"/>
      <c r="W903" s="136"/>
      <c r="X903" s="136"/>
      <c r="Y903" s="136"/>
      <c r="Z903" s="136"/>
      <c r="AA903" s="136"/>
    </row>
    <row r="904" spans="1:27" x14ac:dyDescent="0.25">
      <c r="A904" s="77">
        <v>2016</v>
      </c>
      <c r="B904" s="100" t="s">
        <v>12</v>
      </c>
      <c r="C904" s="101">
        <v>3500907</v>
      </c>
      <c r="D904" s="78">
        <v>12</v>
      </c>
      <c r="E904" s="54">
        <v>15</v>
      </c>
      <c r="F904" s="102">
        <v>350090715</v>
      </c>
      <c r="G904" s="135">
        <v>32</v>
      </c>
      <c r="H904" s="135">
        <v>6</v>
      </c>
      <c r="I904" s="136">
        <v>0.42601519999999993</v>
      </c>
      <c r="J904" s="136">
        <v>0.40976519999999994</v>
      </c>
      <c r="K904" s="136">
        <v>1.6250000000000001E-2</v>
      </c>
      <c r="L904" s="137">
        <v>0</v>
      </c>
      <c r="M904" s="136">
        <v>1.6203999999999999E-3</v>
      </c>
      <c r="N904" s="136">
        <v>0</v>
      </c>
      <c r="O904" s="136">
        <v>0.41730959999999995</v>
      </c>
      <c r="P904" s="136">
        <v>7.0851999999999998E-3</v>
      </c>
      <c r="Q904" s="138">
        <v>20</v>
      </c>
      <c r="R904" s="139">
        <v>1</v>
      </c>
      <c r="S904" s="122">
        <f t="shared" si="28"/>
        <v>84.210526315789465</v>
      </c>
      <c r="T904" s="122">
        <f t="shared" si="29"/>
        <v>15.789473684210526</v>
      </c>
      <c r="U904" s="136"/>
      <c r="V904" s="136"/>
      <c r="W904" s="136"/>
      <c r="X904" s="136"/>
      <c r="Y904" s="136"/>
      <c r="Z904" s="136"/>
      <c r="AA904" s="136"/>
    </row>
    <row r="905" spans="1:27" x14ac:dyDescent="0.25">
      <c r="A905" s="77">
        <v>2016</v>
      </c>
      <c r="B905" s="100" t="s">
        <v>13</v>
      </c>
      <c r="C905" s="101">
        <v>3501004</v>
      </c>
      <c r="D905" s="78">
        <v>4</v>
      </c>
      <c r="E905" s="54">
        <v>4</v>
      </c>
      <c r="F905" s="102">
        <v>35010044</v>
      </c>
      <c r="G905" s="135">
        <v>26</v>
      </c>
      <c r="H905" s="135">
        <v>15</v>
      </c>
      <c r="I905" s="136">
        <v>0.12465310000000002</v>
      </c>
      <c r="J905" s="136">
        <v>8.3273300000000008E-2</v>
      </c>
      <c r="K905" s="136">
        <v>4.1379800000000001E-2</v>
      </c>
      <c r="L905" s="137">
        <v>1.7107432775240994E-3</v>
      </c>
      <c r="M905" s="136">
        <v>4.52894E-2</v>
      </c>
      <c r="N905" s="136">
        <v>3.6070000000000004E-4</v>
      </c>
      <c r="O905" s="136">
        <v>7.6861199999999991E-2</v>
      </c>
      <c r="P905" s="136">
        <v>2.1417999999999997E-3</v>
      </c>
      <c r="Q905" s="138">
        <v>6</v>
      </c>
      <c r="R905" s="139">
        <v>2</v>
      </c>
      <c r="S905" s="122">
        <f t="shared" si="28"/>
        <v>63.414634146341463</v>
      </c>
      <c r="T905" s="122">
        <f t="shared" si="29"/>
        <v>36.585365853658537</v>
      </c>
      <c r="U905" s="136"/>
      <c r="V905" s="136"/>
      <c r="W905" s="136"/>
      <c r="X905" s="136"/>
      <c r="Y905" s="136"/>
      <c r="Z905" s="136"/>
      <c r="AA905" s="136"/>
    </row>
    <row r="906" spans="1:27" x14ac:dyDescent="0.25">
      <c r="A906" s="77">
        <v>2016</v>
      </c>
      <c r="B906" s="100" t="s">
        <v>13</v>
      </c>
      <c r="C906" s="101">
        <v>3501004</v>
      </c>
      <c r="D906" s="78">
        <v>4</v>
      </c>
      <c r="E906" s="54">
        <v>8</v>
      </c>
      <c r="F906" s="102">
        <v>35010048</v>
      </c>
      <c r="G906" s="135">
        <v>54</v>
      </c>
      <c r="H906" s="135">
        <v>9</v>
      </c>
      <c r="I906" s="136">
        <v>0.15750719999999996</v>
      </c>
      <c r="J906" s="136">
        <v>0.15293549999999995</v>
      </c>
      <c r="K906" s="136">
        <v>4.5716999999999997E-3</v>
      </c>
      <c r="L906" s="137">
        <v>2.4786910197869098E-2</v>
      </c>
      <c r="M906" s="136">
        <v>0</v>
      </c>
      <c r="N906" s="136">
        <v>0</v>
      </c>
      <c r="O906" s="136">
        <v>0.15351949999999998</v>
      </c>
      <c r="P906" s="136">
        <v>3.9876999999999994E-3</v>
      </c>
      <c r="Q906" s="138">
        <v>13</v>
      </c>
      <c r="R906" s="139">
        <v>0</v>
      </c>
      <c r="S906" s="122">
        <f t="shared" si="28"/>
        <v>85.714285714285708</v>
      </c>
      <c r="T906" s="122">
        <f t="shared" si="29"/>
        <v>14.285714285714285</v>
      </c>
      <c r="U906" s="136"/>
      <c r="V906" s="136"/>
      <c r="W906" s="136"/>
      <c r="X906" s="136"/>
      <c r="Y906" s="136"/>
      <c r="Z906" s="136"/>
      <c r="AA906" s="136"/>
    </row>
    <row r="907" spans="1:27" x14ac:dyDescent="0.25">
      <c r="A907" s="77">
        <v>2016</v>
      </c>
      <c r="B907" s="100" t="s">
        <v>14</v>
      </c>
      <c r="C907" s="101">
        <v>3501103</v>
      </c>
      <c r="D907" s="78">
        <v>19</v>
      </c>
      <c r="E907" s="54">
        <v>19</v>
      </c>
      <c r="F907" s="102">
        <v>350110319</v>
      </c>
      <c r="G907" s="135">
        <v>0</v>
      </c>
      <c r="H907" s="135">
        <v>0</v>
      </c>
      <c r="I907" s="136">
        <v>0</v>
      </c>
      <c r="J907" s="136">
        <v>0</v>
      </c>
      <c r="K907" s="136">
        <v>0</v>
      </c>
      <c r="L907" s="137">
        <v>0</v>
      </c>
      <c r="M907" s="136">
        <v>0</v>
      </c>
      <c r="N907" s="136">
        <v>0</v>
      </c>
      <c r="O907" s="136">
        <v>0</v>
      </c>
      <c r="P907" s="136">
        <v>0</v>
      </c>
      <c r="Q907" s="138">
        <v>0</v>
      </c>
      <c r="R907" s="139">
        <v>1</v>
      </c>
      <c r="S907" s="122">
        <f t="shared" si="28"/>
        <v>0</v>
      </c>
      <c r="T907" s="122">
        <f t="shared" si="29"/>
        <v>0</v>
      </c>
      <c r="U907" s="136"/>
      <c r="V907" s="136"/>
      <c r="W907" s="136"/>
      <c r="X907" s="136"/>
      <c r="Y907" s="136"/>
      <c r="Z907" s="136"/>
      <c r="AA907" s="136"/>
    </row>
    <row r="908" spans="1:27" x14ac:dyDescent="0.25">
      <c r="A908" s="77">
        <v>2016</v>
      </c>
      <c r="B908" s="100" t="s">
        <v>14</v>
      </c>
      <c r="C908" s="101">
        <v>3501103</v>
      </c>
      <c r="D908" s="78">
        <v>19</v>
      </c>
      <c r="E908" s="54">
        <v>20</v>
      </c>
      <c r="F908" s="102">
        <v>350110320</v>
      </c>
      <c r="G908" s="135">
        <v>3</v>
      </c>
      <c r="H908" s="135">
        <v>0</v>
      </c>
      <c r="I908" s="136">
        <v>1.66666E-2</v>
      </c>
      <c r="J908" s="136">
        <v>1.66666E-2</v>
      </c>
      <c r="K908" s="136">
        <v>0</v>
      </c>
      <c r="L908" s="137">
        <v>0</v>
      </c>
      <c r="M908" s="136">
        <v>0</v>
      </c>
      <c r="N908" s="136">
        <v>1.3888899999999999E-2</v>
      </c>
      <c r="O908" s="136">
        <v>2.7777000000000001E-3</v>
      </c>
      <c r="P908" s="136">
        <v>0</v>
      </c>
      <c r="Q908" s="138">
        <v>2</v>
      </c>
      <c r="R908" s="139">
        <v>22</v>
      </c>
      <c r="S908" s="122">
        <f t="shared" si="28"/>
        <v>100</v>
      </c>
      <c r="T908" s="122">
        <f t="shared" si="29"/>
        <v>0</v>
      </c>
      <c r="U908" s="136"/>
      <c r="V908" s="136"/>
      <c r="W908" s="136"/>
      <c r="X908" s="136"/>
      <c r="Y908" s="136"/>
      <c r="Z908" s="136"/>
      <c r="AA908" s="136"/>
    </row>
    <row r="909" spans="1:27" x14ac:dyDescent="0.25">
      <c r="A909" s="77">
        <v>2016</v>
      </c>
      <c r="B909" s="100" t="s">
        <v>15</v>
      </c>
      <c r="C909" s="101">
        <v>3501152</v>
      </c>
      <c r="D909" s="78">
        <v>10</v>
      </c>
      <c r="E909" s="54">
        <v>10</v>
      </c>
      <c r="F909" s="102">
        <v>350115210</v>
      </c>
      <c r="G909" s="135">
        <v>6</v>
      </c>
      <c r="H909" s="135">
        <v>11</v>
      </c>
      <c r="I909" s="136">
        <v>0.1163729</v>
      </c>
      <c r="J909" s="136">
        <v>0.1096134</v>
      </c>
      <c r="K909" s="136">
        <v>6.7594999999999999E-3</v>
      </c>
      <c r="L909" s="137">
        <v>0</v>
      </c>
      <c r="M909" s="136">
        <v>1.7115700000000001E-2</v>
      </c>
      <c r="N909" s="136">
        <v>9.9128800000000003E-2</v>
      </c>
      <c r="O909" s="136">
        <v>0</v>
      </c>
      <c r="P909" s="136">
        <v>1.284E-4</v>
      </c>
      <c r="Q909" s="138">
        <v>9</v>
      </c>
      <c r="R909" s="139">
        <v>41</v>
      </c>
      <c r="S909" s="122">
        <f t="shared" si="28"/>
        <v>35.294117647058826</v>
      </c>
      <c r="T909" s="122">
        <f t="shared" si="29"/>
        <v>64.705882352941174</v>
      </c>
      <c r="U909" s="136"/>
      <c r="V909" s="136"/>
      <c r="W909" s="136"/>
      <c r="X909" s="136"/>
      <c r="Y909" s="136"/>
      <c r="Z909" s="136"/>
      <c r="AA909" s="136"/>
    </row>
    <row r="910" spans="1:27" x14ac:dyDescent="0.25">
      <c r="A910" s="77">
        <v>2016</v>
      </c>
      <c r="B910" s="100" t="s">
        <v>16</v>
      </c>
      <c r="C910" s="101">
        <v>3501202</v>
      </c>
      <c r="D910" s="78">
        <v>15</v>
      </c>
      <c r="E910" s="54">
        <v>15</v>
      </c>
      <c r="F910" s="102">
        <v>350120215</v>
      </c>
      <c r="G910" s="135">
        <v>18</v>
      </c>
      <c r="H910" s="135">
        <v>17</v>
      </c>
      <c r="I910" s="136">
        <v>0.20977749999999998</v>
      </c>
      <c r="J910" s="136">
        <v>0.17405529999999997</v>
      </c>
      <c r="K910" s="136">
        <v>3.5722200000000003E-2</v>
      </c>
      <c r="L910" s="137">
        <v>0</v>
      </c>
      <c r="M910" s="136">
        <v>6.4732999999999995E-3</v>
      </c>
      <c r="N910" s="136">
        <v>3.4700000000000003E-5</v>
      </c>
      <c r="O910" s="136">
        <v>0.20307159999999996</v>
      </c>
      <c r="P910" s="136">
        <v>1.9789999999999999E-4</v>
      </c>
      <c r="Q910" s="138">
        <v>13</v>
      </c>
      <c r="R910" s="139">
        <v>9</v>
      </c>
      <c r="S910" s="122">
        <f t="shared" si="28"/>
        <v>51.428571428571423</v>
      </c>
      <c r="T910" s="122">
        <f t="shared" si="29"/>
        <v>48.571428571428569</v>
      </c>
      <c r="U910" s="136"/>
      <c r="V910" s="136"/>
      <c r="W910" s="136"/>
      <c r="X910" s="136"/>
      <c r="Y910" s="136"/>
      <c r="Z910" s="136"/>
      <c r="AA910" s="136"/>
    </row>
    <row r="911" spans="1:27" x14ac:dyDescent="0.25">
      <c r="A911" s="77">
        <v>2016</v>
      </c>
      <c r="B911" s="100" t="s">
        <v>17</v>
      </c>
      <c r="C911" s="101">
        <v>3501301</v>
      </c>
      <c r="D911" s="78">
        <v>21</v>
      </c>
      <c r="E911" s="54">
        <v>21</v>
      </c>
      <c r="F911" s="102">
        <v>350130121</v>
      </c>
      <c r="G911" s="135">
        <v>1</v>
      </c>
      <c r="H911" s="135">
        <v>9</v>
      </c>
      <c r="I911" s="136">
        <v>1.0149999999999998E-3</v>
      </c>
      <c r="J911" s="136">
        <v>6.9439999999999997E-4</v>
      </c>
      <c r="K911" s="136">
        <v>3.2059999999999999E-4</v>
      </c>
      <c r="L911" s="137">
        <v>0</v>
      </c>
      <c r="M911" s="136">
        <v>4.6300000000000001E-5</v>
      </c>
      <c r="N911" s="136">
        <v>0</v>
      </c>
      <c r="O911" s="136">
        <v>7.5580000000000005E-4</v>
      </c>
      <c r="P911" s="136">
        <v>2.1289999999999997E-4</v>
      </c>
      <c r="Q911" s="138">
        <v>3</v>
      </c>
      <c r="R911" s="139">
        <v>6</v>
      </c>
      <c r="S911" s="122">
        <f t="shared" si="28"/>
        <v>10</v>
      </c>
      <c r="T911" s="122">
        <f t="shared" si="29"/>
        <v>90</v>
      </c>
      <c r="U911" s="136"/>
      <c r="V911" s="136"/>
      <c r="W911" s="136"/>
      <c r="X911" s="136"/>
      <c r="Y911" s="136"/>
      <c r="Z911" s="136"/>
      <c r="AA911" s="136"/>
    </row>
    <row r="912" spans="1:27" x14ac:dyDescent="0.25">
      <c r="A912" s="77">
        <v>2016</v>
      </c>
      <c r="B912" s="100" t="s">
        <v>17</v>
      </c>
      <c r="C912" s="101">
        <v>3501301</v>
      </c>
      <c r="D912" s="78">
        <v>21</v>
      </c>
      <c r="E912" s="54">
        <v>22</v>
      </c>
      <c r="F912" s="102">
        <v>350130122</v>
      </c>
      <c r="G912" s="135">
        <v>3</v>
      </c>
      <c r="H912" s="135">
        <v>17</v>
      </c>
      <c r="I912" s="136">
        <v>8.3320999999999985E-3</v>
      </c>
      <c r="J912" s="136">
        <v>2.0923000000000001E-3</v>
      </c>
      <c r="K912" s="136">
        <v>6.2397999999999985E-3</v>
      </c>
      <c r="L912" s="137">
        <v>0</v>
      </c>
      <c r="M912" s="136">
        <v>0</v>
      </c>
      <c r="N912" s="136">
        <v>4.2673999999999993E-3</v>
      </c>
      <c r="O912" s="136">
        <v>1.0843999999999999E-3</v>
      </c>
      <c r="P912" s="136">
        <v>2.9803E-3</v>
      </c>
      <c r="Q912" s="138">
        <v>3</v>
      </c>
      <c r="R912" s="139">
        <v>15</v>
      </c>
      <c r="S912" s="122">
        <f t="shared" si="28"/>
        <v>15</v>
      </c>
      <c r="T912" s="122">
        <f t="shared" si="29"/>
        <v>85</v>
      </c>
      <c r="U912" s="136"/>
      <c r="V912" s="136"/>
      <c r="W912" s="136"/>
      <c r="X912" s="136"/>
      <c r="Y912" s="136"/>
      <c r="Z912" s="136"/>
      <c r="AA912" s="136"/>
    </row>
    <row r="913" spans="1:27" x14ac:dyDescent="0.25">
      <c r="A913" s="77">
        <v>2016</v>
      </c>
      <c r="B913" s="100" t="s">
        <v>18</v>
      </c>
      <c r="C913" s="101">
        <v>3501400</v>
      </c>
      <c r="D913" s="78">
        <v>20</v>
      </c>
      <c r="E913" s="54">
        <v>20</v>
      </c>
      <c r="F913" s="102">
        <v>350140020</v>
      </c>
      <c r="G913" s="135">
        <v>4</v>
      </c>
      <c r="H913" s="135">
        <v>5</v>
      </c>
      <c r="I913" s="136">
        <v>2.5533300000000002E-2</v>
      </c>
      <c r="J913" s="136">
        <v>1.1749900000000001E-2</v>
      </c>
      <c r="K913" s="136">
        <v>1.3783400000000001E-2</v>
      </c>
      <c r="L913" s="137">
        <v>0</v>
      </c>
      <c r="M913" s="136">
        <v>8.6444999999999994E-3</v>
      </c>
      <c r="N913" s="136">
        <v>0</v>
      </c>
      <c r="O913" s="136">
        <v>1.64721E-2</v>
      </c>
      <c r="P913" s="136">
        <v>4.1669999999999999E-4</v>
      </c>
      <c r="Q913" s="138">
        <v>6</v>
      </c>
      <c r="R913" s="139">
        <v>0</v>
      </c>
      <c r="S913" s="122">
        <f t="shared" si="28"/>
        <v>44.444444444444443</v>
      </c>
      <c r="T913" s="122">
        <f t="shared" si="29"/>
        <v>55.555555555555557</v>
      </c>
      <c r="U913" s="136"/>
      <c r="V913" s="136"/>
      <c r="W913" s="136"/>
      <c r="X913" s="136"/>
      <c r="Y913" s="136"/>
      <c r="Z913" s="136"/>
      <c r="AA913" s="136"/>
    </row>
    <row r="914" spans="1:27" x14ac:dyDescent="0.25">
      <c r="A914" s="77">
        <v>2016</v>
      </c>
      <c r="B914" s="100" t="s">
        <v>19</v>
      </c>
      <c r="C914" s="101">
        <v>3501509</v>
      </c>
      <c r="D914" s="78">
        <v>17</v>
      </c>
      <c r="E914" s="54">
        <v>17</v>
      </c>
      <c r="F914" s="102">
        <v>350150917</v>
      </c>
      <c r="G914" s="135">
        <v>7</v>
      </c>
      <c r="H914" s="135">
        <v>7</v>
      </c>
      <c r="I914" s="136">
        <v>8.3716099999999988E-2</v>
      </c>
      <c r="J914" s="136">
        <v>7.316629999999999E-2</v>
      </c>
      <c r="K914" s="136">
        <v>1.05498E-2</v>
      </c>
      <c r="L914" s="137">
        <v>0</v>
      </c>
      <c r="M914" s="136">
        <v>6.4814999999999994E-3</v>
      </c>
      <c r="N914" s="136">
        <v>0</v>
      </c>
      <c r="O914" s="136">
        <v>7.4624599999999999E-2</v>
      </c>
      <c r="P914" s="136">
        <v>2.6099999999999995E-3</v>
      </c>
      <c r="Q914" s="138">
        <v>5</v>
      </c>
      <c r="R914" s="139">
        <v>9</v>
      </c>
      <c r="S914" s="122">
        <f t="shared" si="28"/>
        <v>50</v>
      </c>
      <c r="T914" s="122">
        <f t="shared" si="29"/>
        <v>50</v>
      </c>
      <c r="U914" s="136"/>
      <c r="V914" s="136"/>
      <c r="W914" s="136"/>
      <c r="X914" s="136"/>
      <c r="Y914" s="136"/>
      <c r="Z914" s="136"/>
      <c r="AA914" s="136"/>
    </row>
    <row r="915" spans="1:27" x14ac:dyDescent="0.25">
      <c r="A915" s="77">
        <v>2016</v>
      </c>
      <c r="B915" s="100" t="s">
        <v>20</v>
      </c>
      <c r="C915" s="101">
        <v>3501608</v>
      </c>
      <c r="D915" s="78">
        <v>5</v>
      </c>
      <c r="E915" s="54">
        <v>5</v>
      </c>
      <c r="F915" s="102">
        <v>35016085</v>
      </c>
      <c r="G915" s="135">
        <v>32</v>
      </c>
      <c r="H915" s="135">
        <v>251</v>
      </c>
      <c r="I915" s="136">
        <v>2.3968048</v>
      </c>
      <c r="J915" s="136">
        <v>2.2224716</v>
      </c>
      <c r="K915" s="136">
        <v>0.17433319999999991</v>
      </c>
      <c r="L915" s="137">
        <v>0</v>
      </c>
      <c r="M915" s="136">
        <v>1.0714086000000003</v>
      </c>
      <c r="N915" s="136">
        <v>1.2710334000000003</v>
      </c>
      <c r="O915" s="136">
        <v>4.3397999999999996E-3</v>
      </c>
      <c r="P915" s="136">
        <v>5.0023000000000033E-2</v>
      </c>
      <c r="Q915" s="138">
        <v>13</v>
      </c>
      <c r="R915" s="139">
        <v>66</v>
      </c>
      <c r="S915" s="122">
        <f t="shared" si="28"/>
        <v>11.307420494699647</v>
      </c>
      <c r="T915" s="122">
        <f t="shared" si="29"/>
        <v>88.692579505300344</v>
      </c>
      <c r="U915" s="136"/>
      <c r="V915" s="136"/>
      <c r="W915" s="136"/>
      <c r="X915" s="136"/>
      <c r="Y915" s="136"/>
      <c r="Z915" s="136"/>
      <c r="AA915" s="136"/>
    </row>
    <row r="916" spans="1:27" x14ac:dyDescent="0.25">
      <c r="A916" s="77">
        <v>2016</v>
      </c>
      <c r="B916" s="100" t="s">
        <v>21</v>
      </c>
      <c r="C916" s="101">
        <v>3501707</v>
      </c>
      <c r="D916" s="78">
        <v>9</v>
      </c>
      <c r="E916" s="54">
        <v>9</v>
      </c>
      <c r="F916" s="102">
        <v>35017079</v>
      </c>
      <c r="G916" s="135">
        <v>5</v>
      </c>
      <c r="H916" s="135">
        <v>20</v>
      </c>
      <c r="I916" s="136">
        <v>0.21286189999999997</v>
      </c>
      <c r="J916" s="136">
        <v>1.7256899999999999E-2</v>
      </c>
      <c r="K916" s="136">
        <v>0.19560499999999997</v>
      </c>
      <c r="L916" s="137">
        <v>0</v>
      </c>
      <c r="M916" s="136">
        <v>9.4798500000000022E-2</v>
      </c>
      <c r="N916" s="136">
        <v>9.4444399999999998E-2</v>
      </c>
      <c r="O916" s="136">
        <v>1.2037E-3</v>
      </c>
      <c r="P916" s="136">
        <v>2.2415299999999996E-2</v>
      </c>
      <c r="Q916" s="138">
        <v>5</v>
      </c>
      <c r="R916" s="139">
        <v>7</v>
      </c>
      <c r="S916" s="122">
        <f t="shared" si="28"/>
        <v>20</v>
      </c>
      <c r="T916" s="122">
        <f t="shared" si="29"/>
        <v>80</v>
      </c>
      <c r="U916" s="136"/>
      <c r="V916" s="136"/>
      <c r="W916" s="136"/>
      <c r="X916" s="136"/>
      <c r="Y916" s="136"/>
      <c r="Z916" s="136"/>
      <c r="AA916" s="136"/>
    </row>
    <row r="917" spans="1:27" x14ac:dyDescent="0.25">
      <c r="A917" s="77">
        <v>2016</v>
      </c>
      <c r="B917" s="100" t="s">
        <v>22</v>
      </c>
      <c r="C917" s="101">
        <v>3501806</v>
      </c>
      <c r="D917" s="78">
        <v>15</v>
      </c>
      <c r="E917" s="54">
        <v>15</v>
      </c>
      <c r="F917" s="102">
        <v>350180615</v>
      </c>
      <c r="G917" s="135">
        <v>7</v>
      </c>
      <c r="H917" s="135">
        <v>4</v>
      </c>
      <c r="I917" s="136">
        <v>2.9619699999999999E-2</v>
      </c>
      <c r="J917" s="136">
        <v>2.8491099999999998E-2</v>
      </c>
      <c r="K917" s="136">
        <v>1.1286E-3</v>
      </c>
      <c r="L917" s="137">
        <v>0</v>
      </c>
      <c r="M917" s="136">
        <v>0</v>
      </c>
      <c r="N917" s="136">
        <v>0</v>
      </c>
      <c r="O917" s="136">
        <v>2.8954099999999997E-2</v>
      </c>
      <c r="P917" s="136">
        <v>6.6560000000000002E-4</v>
      </c>
      <c r="Q917" s="138">
        <v>2</v>
      </c>
      <c r="R917" s="139">
        <v>3</v>
      </c>
      <c r="S917" s="122">
        <f t="shared" si="28"/>
        <v>63.636363636363633</v>
      </c>
      <c r="T917" s="122">
        <f t="shared" si="29"/>
        <v>36.363636363636367</v>
      </c>
      <c r="U917" s="136"/>
      <c r="V917" s="136"/>
      <c r="W917" s="136"/>
      <c r="X917" s="136"/>
      <c r="Y917" s="136"/>
      <c r="Z917" s="136"/>
      <c r="AA917" s="136"/>
    </row>
    <row r="918" spans="1:27" x14ac:dyDescent="0.25">
      <c r="A918" s="77">
        <v>2016</v>
      </c>
      <c r="B918" s="100" t="s">
        <v>23</v>
      </c>
      <c r="C918" s="101">
        <v>3501905</v>
      </c>
      <c r="D918" s="78">
        <v>5</v>
      </c>
      <c r="E918" s="54">
        <v>5</v>
      </c>
      <c r="F918" s="102">
        <v>35019055</v>
      </c>
      <c r="G918" s="135">
        <v>105</v>
      </c>
      <c r="H918" s="135">
        <v>147</v>
      </c>
      <c r="I918" s="136">
        <v>0.43743469999999973</v>
      </c>
      <c r="J918" s="136">
        <v>0.34900169999999975</v>
      </c>
      <c r="K918" s="136">
        <v>8.8433000000000012E-2</v>
      </c>
      <c r="L918" s="137">
        <v>0</v>
      </c>
      <c r="M918" s="136">
        <v>7.7563199999999999E-2</v>
      </c>
      <c r="N918" s="136">
        <v>0.23884649999999999</v>
      </c>
      <c r="O918" s="136">
        <v>5.6908800000000009E-2</v>
      </c>
      <c r="P918" s="136">
        <v>6.4116200000000012E-2</v>
      </c>
      <c r="Q918" s="138">
        <v>127</v>
      </c>
      <c r="R918" s="139">
        <v>187</v>
      </c>
      <c r="S918" s="122">
        <f t="shared" si="28"/>
        <v>41.666666666666671</v>
      </c>
      <c r="T918" s="122">
        <f t="shared" si="29"/>
        <v>58.333333333333336</v>
      </c>
      <c r="U918" s="136"/>
      <c r="V918" s="136"/>
      <c r="W918" s="136"/>
      <c r="X918" s="136"/>
      <c r="Y918" s="136"/>
      <c r="Z918" s="136"/>
      <c r="AA918" s="136"/>
    </row>
    <row r="919" spans="1:27" x14ac:dyDescent="0.25">
      <c r="A919" s="77">
        <v>2016</v>
      </c>
      <c r="B919" s="100" t="s">
        <v>23</v>
      </c>
      <c r="C919" s="101">
        <v>3501905</v>
      </c>
      <c r="D919" s="78">
        <v>5</v>
      </c>
      <c r="E919" s="54">
        <v>9</v>
      </c>
      <c r="F919" s="102">
        <v>35019059</v>
      </c>
      <c r="G919" s="135">
        <v>2</v>
      </c>
      <c r="H919" s="135">
        <v>1</v>
      </c>
      <c r="I919" s="136">
        <v>1.6009999999999999E-4</v>
      </c>
      <c r="J919" s="136">
        <v>1.37E-4</v>
      </c>
      <c r="K919" s="136">
        <v>2.3099999999999999E-5</v>
      </c>
      <c r="L919" s="137">
        <v>0</v>
      </c>
      <c r="M919" s="136">
        <v>0</v>
      </c>
      <c r="N919" s="136">
        <v>0</v>
      </c>
      <c r="O919" s="136">
        <v>1.139E-4</v>
      </c>
      <c r="P919" s="136">
        <v>4.6199999999999998E-5</v>
      </c>
      <c r="Q919" s="138">
        <v>13</v>
      </c>
      <c r="R919" s="139">
        <v>4</v>
      </c>
      <c r="S919" s="122">
        <f t="shared" si="28"/>
        <v>66.666666666666657</v>
      </c>
      <c r="T919" s="122">
        <f t="shared" si="29"/>
        <v>33.333333333333329</v>
      </c>
      <c r="U919" s="136"/>
      <c r="V919" s="136"/>
      <c r="W919" s="136"/>
      <c r="X919" s="136"/>
      <c r="Y919" s="136"/>
      <c r="Z919" s="136"/>
      <c r="AA919" s="136"/>
    </row>
    <row r="920" spans="1:27" x14ac:dyDescent="0.25">
      <c r="A920" s="77">
        <v>2016</v>
      </c>
      <c r="B920" s="100" t="s">
        <v>24</v>
      </c>
      <c r="C920" s="101">
        <v>3502002</v>
      </c>
      <c r="D920" s="78">
        <v>5</v>
      </c>
      <c r="E920" s="54">
        <v>5</v>
      </c>
      <c r="F920" s="102">
        <v>35020025</v>
      </c>
      <c r="G920" s="135">
        <v>11</v>
      </c>
      <c r="H920" s="135">
        <v>4</v>
      </c>
      <c r="I920" s="136">
        <v>0.14492020000000003</v>
      </c>
      <c r="J920" s="136">
        <v>0.14051050000000004</v>
      </c>
      <c r="K920" s="136">
        <v>4.4096999999999999E-3</v>
      </c>
      <c r="L920" s="137">
        <v>0</v>
      </c>
      <c r="M920" s="136">
        <v>0</v>
      </c>
      <c r="N920" s="136">
        <v>0.12725690000000001</v>
      </c>
      <c r="O920" s="136">
        <v>1.5765200000000004E-2</v>
      </c>
      <c r="P920" s="136">
        <v>1.8981E-3</v>
      </c>
      <c r="Q920" s="138">
        <v>11</v>
      </c>
      <c r="R920" s="139">
        <v>3</v>
      </c>
      <c r="S920" s="122">
        <f t="shared" si="28"/>
        <v>73.333333333333329</v>
      </c>
      <c r="T920" s="122">
        <f t="shared" si="29"/>
        <v>26.666666666666668</v>
      </c>
      <c r="U920" s="136"/>
      <c r="V920" s="136"/>
      <c r="W920" s="136"/>
      <c r="X920" s="136"/>
      <c r="Y920" s="136"/>
      <c r="Z920" s="136"/>
      <c r="AA920" s="136"/>
    </row>
    <row r="921" spans="1:27" x14ac:dyDescent="0.25">
      <c r="A921" s="77">
        <v>2016</v>
      </c>
      <c r="B921" s="100" t="s">
        <v>24</v>
      </c>
      <c r="C921" s="101">
        <v>3502002</v>
      </c>
      <c r="D921" s="78">
        <v>5</v>
      </c>
      <c r="E921" s="54">
        <v>9</v>
      </c>
      <c r="F921" s="102">
        <v>35020029</v>
      </c>
      <c r="G921" s="135">
        <v>4</v>
      </c>
      <c r="H921" s="135">
        <v>2</v>
      </c>
      <c r="I921" s="136">
        <v>0.14031260000000001</v>
      </c>
      <c r="J921" s="136">
        <v>0.1317477</v>
      </c>
      <c r="K921" s="136">
        <v>8.5649000000000003E-3</v>
      </c>
      <c r="L921" s="137">
        <v>0</v>
      </c>
      <c r="M921" s="136">
        <v>0</v>
      </c>
      <c r="N921" s="136">
        <v>8.5649000000000003E-3</v>
      </c>
      <c r="O921" s="136">
        <v>0.12972220000000001</v>
      </c>
      <c r="P921" s="136">
        <v>2.0255E-3</v>
      </c>
      <c r="Q921" s="138">
        <v>5</v>
      </c>
      <c r="R921" s="139">
        <v>1</v>
      </c>
      <c r="S921" s="122">
        <f t="shared" si="28"/>
        <v>66.666666666666657</v>
      </c>
      <c r="T921" s="122">
        <f t="shared" si="29"/>
        <v>33.333333333333329</v>
      </c>
      <c r="U921" s="136"/>
      <c r="V921" s="136"/>
      <c r="W921" s="136"/>
      <c r="X921" s="136"/>
      <c r="Y921" s="136"/>
      <c r="Z921" s="136"/>
      <c r="AA921" s="136"/>
    </row>
    <row r="922" spans="1:27" x14ac:dyDescent="0.25">
      <c r="A922" s="77">
        <v>2016</v>
      </c>
      <c r="B922" s="100" t="s">
        <v>24</v>
      </c>
      <c r="C922" s="101">
        <v>3502002</v>
      </c>
      <c r="D922" s="78">
        <v>5</v>
      </c>
      <c r="E922" s="54">
        <v>13</v>
      </c>
      <c r="F922" s="102">
        <v>350200213</v>
      </c>
      <c r="G922" s="135">
        <v>1</v>
      </c>
      <c r="H922" s="135">
        <v>2</v>
      </c>
      <c r="I922" s="136">
        <v>2.8357E-3</v>
      </c>
      <c r="J922" s="136">
        <v>2.7778E-3</v>
      </c>
      <c r="K922" s="136">
        <v>5.7899999999999998E-5</v>
      </c>
      <c r="L922" s="137">
        <v>0</v>
      </c>
      <c r="M922" s="136">
        <v>0</v>
      </c>
      <c r="N922" s="136">
        <v>0</v>
      </c>
      <c r="O922" s="136">
        <v>2.7778E-3</v>
      </c>
      <c r="P922" s="136">
        <v>5.7899999999999998E-5</v>
      </c>
      <c r="Q922" s="138">
        <v>0</v>
      </c>
      <c r="R922" s="139">
        <v>0</v>
      </c>
      <c r="S922" s="122">
        <f t="shared" si="28"/>
        <v>33.333333333333329</v>
      </c>
      <c r="T922" s="122">
        <f t="shared" si="29"/>
        <v>66.666666666666657</v>
      </c>
      <c r="U922" s="136"/>
      <c r="V922" s="136"/>
      <c r="W922" s="136"/>
      <c r="X922" s="136"/>
      <c r="Y922" s="136"/>
      <c r="Z922" s="136"/>
      <c r="AA922" s="136"/>
    </row>
    <row r="923" spans="1:27" x14ac:dyDescent="0.25">
      <c r="A923" s="77">
        <v>2016</v>
      </c>
      <c r="B923" s="100" t="s">
        <v>25</v>
      </c>
      <c r="C923" s="101">
        <v>3502101</v>
      </c>
      <c r="D923" s="78">
        <v>19</v>
      </c>
      <c r="E923" s="54">
        <v>19</v>
      </c>
      <c r="F923" s="102">
        <v>350210119</v>
      </c>
      <c r="G923" s="135">
        <v>19</v>
      </c>
      <c r="H923" s="135">
        <v>115</v>
      </c>
      <c r="I923" s="136">
        <v>2.4845927999999997</v>
      </c>
      <c r="J923" s="136">
        <v>2.1320220999999995</v>
      </c>
      <c r="K923" s="136">
        <v>0.35257070000000013</v>
      </c>
      <c r="L923" s="137">
        <v>1.7260273972602739E-3</v>
      </c>
      <c r="M923" s="136">
        <v>0.17144309999999996</v>
      </c>
      <c r="N923" s="136">
        <v>0.2336596</v>
      </c>
      <c r="O923" s="136">
        <v>2.0388923999999999</v>
      </c>
      <c r="P923" s="136">
        <v>4.05977E-2</v>
      </c>
      <c r="Q923" s="138">
        <v>4</v>
      </c>
      <c r="R923" s="139">
        <v>27</v>
      </c>
      <c r="S923" s="122">
        <f t="shared" si="28"/>
        <v>14.17910447761194</v>
      </c>
      <c r="T923" s="122">
        <f t="shared" si="29"/>
        <v>85.820895522388057</v>
      </c>
      <c r="U923" s="136"/>
      <c r="V923" s="136"/>
      <c r="W923" s="136"/>
      <c r="X923" s="136"/>
      <c r="Y923" s="136"/>
      <c r="Z923" s="136"/>
      <c r="AA923" s="136"/>
    </row>
    <row r="924" spans="1:27" x14ac:dyDescent="0.25">
      <c r="A924" s="77">
        <v>2016</v>
      </c>
      <c r="B924" s="100" t="s">
        <v>26</v>
      </c>
      <c r="C924" s="101">
        <v>3502200</v>
      </c>
      <c r="D924" s="78">
        <v>14</v>
      </c>
      <c r="E924" s="54">
        <v>14</v>
      </c>
      <c r="F924" s="102">
        <v>350220014</v>
      </c>
      <c r="G924" s="135">
        <v>61</v>
      </c>
      <c r="H924" s="135">
        <v>16</v>
      </c>
      <c r="I924" s="136">
        <v>0.55266730000000008</v>
      </c>
      <c r="J924" s="136">
        <v>0.5395158000000001</v>
      </c>
      <c r="K924" s="136">
        <v>1.31515E-2</v>
      </c>
      <c r="L924" s="137">
        <v>8.9580828259766612E-2</v>
      </c>
      <c r="M924" s="136">
        <v>5.8429200000000001E-2</v>
      </c>
      <c r="N924" s="136">
        <v>9.0474600000000016E-2</v>
      </c>
      <c r="O924" s="136">
        <v>0.40343380000000001</v>
      </c>
      <c r="P924" s="136">
        <v>3.2969999999999999E-4</v>
      </c>
      <c r="Q924" s="138">
        <v>62</v>
      </c>
      <c r="R924" s="139">
        <v>5</v>
      </c>
      <c r="S924" s="122">
        <f t="shared" si="28"/>
        <v>79.220779220779221</v>
      </c>
      <c r="T924" s="122">
        <f t="shared" si="29"/>
        <v>20.779220779220779</v>
      </c>
      <c r="U924" s="136"/>
      <c r="V924" s="136"/>
      <c r="W924" s="136"/>
      <c r="X924" s="136"/>
      <c r="Y924" s="136"/>
      <c r="Z924" s="136"/>
      <c r="AA924" s="136"/>
    </row>
    <row r="925" spans="1:27" x14ac:dyDescent="0.25">
      <c r="A925" s="77">
        <v>2016</v>
      </c>
      <c r="B925" s="100" t="s">
        <v>27</v>
      </c>
      <c r="C925" s="101">
        <v>3502309</v>
      </c>
      <c r="D925" s="78">
        <v>10</v>
      </c>
      <c r="E925" s="54">
        <v>10</v>
      </c>
      <c r="F925" s="102">
        <v>350230910</v>
      </c>
      <c r="G925" s="135">
        <v>11</v>
      </c>
      <c r="H925" s="135">
        <v>3</v>
      </c>
      <c r="I925" s="136">
        <v>0.36414940000000001</v>
      </c>
      <c r="J925" s="136">
        <v>0.36310310000000001</v>
      </c>
      <c r="K925" s="136">
        <v>1.0463E-3</v>
      </c>
      <c r="L925" s="137">
        <v>0</v>
      </c>
      <c r="M925" s="136">
        <v>1.4E-2</v>
      </c>
      <c r="N925" s="136">
        <v>0</v>
      </c>
      <c r="O925" s="136">
        <v>0.33319679999999996</v>
      </c>
      <c r="P925" s="136">
        <v>1.6952599999999998E-2</v>
      </c>
      <c r="Q925" s="138">
        <v>5</v>
      </c>
      <c r="R925" s="139">
        <v>33</v>
      </c>
      <c r="S925" s="122">
        <f t="shared" si="28"/>
        <v>78.571428571428569</v>
      </c>
      <c r="T925" s="122">
        <f t="shared" si="29"/>
        <v>21.428571428571427</v>
      </c>
      <c r="U925" s="136"/>
      <c r="V925" s="136"/>
      <c r="W925" s="136"/>
      <c r="X925" s="136"/>
      <c r="Y925" s="136"/>
      <c r="Z925" s="136"/>
      <c r="AA925" s="136"/>
    </row>
    <row r="926" spans="1:27" x14ac:dyDescent="0.25">
      <c r="A926" s="77">
        <v>2016</v>
      </c>
      <c r="B926" s="100" t="s">
        <v>27</v>
      </c>
      <c r="C926" s="101">
        <v>3502309</v>
      </c>
      <c r="D926" s="78">
        <v>10</v>
      </c>
      <c r="E926" s="54">
        <v>5</v>
      </c>
      <c r="F926" s="102">
        <v>35023095</v>
      </c>
      <c r="G926" s="135">
        <v>11</v>
      </c>
      <c r="H926" s="135">
        <v>1</v>
      </c>
      <c r="I926" s="136">
        <v>5.4127999999999989E-3</v>
      </c>
      <c r="J926" s="136">
        <v>5.3085999999999993E-3</v>
      </c>
      <c r="K926" s="136">
        <v>1.042E-4</v>
      </c>
      <c r="L926" s="137">
        <v>0</v>
      </c>
      <c r="M926" s="136">
        <v>0</v>
      </c>
      <c r="N926" s="136">
        <v>0</v>
      </c>
      <c r="O926" s="136">
        <v>2.9066000000000005E-3</v>
      </c>
      <c r="P926" s="136">
        <v>2.5062000000000001E-3</v>
      </c>
      <c r="Q926" s="138">
        <v>0</v>
      </c>
      <c r="R926" s="139">
        <v>0</v>
      </c>
      <c r="S926" s="122">
        <f t="shared" si="28"/>
        <v>91.666666666666657</v>
      </c>
      <c r="T926" s="122">
        <f t="shared" si="29"/>
        <v>8.3333333333333321</v>
      </c>
      <c r="U926" s="136"/>
      <c r="V926" s="136"/>
      <c r="W926" s="136"/>
      <c r="X926" s="136"/>
      <c r="Y926" s="136"/>
      <c r="Z926" s="136"/>
      <c r="AA926" s="136"/>
    </row>
    <row r="927" spans="1:27" x14ac:dyDescent="0.25">
      <c r="A927" s="77">
        <v>2016</v>
      </c>
      <c r="B927" s="100" t="s">
        <v>28</v>
      </c>
      <c r="C927" s="101">
        <v>3502408</v>
      </c>
      <c r="D927" s="78">
        <v>22</v>
      </c>
      <c r="E927" s="54">
        <v>22</v>
      </c>
      <c r="F927" s="102">
        <v>350240822</v>
      </c>
      <c r="G927" s="135">
        <v>4</v>
      </c>
      <c r="H927" s="135">
        <v>14</v>
      </c>
      <c r="I927" s="136">
        <v>0.28987740000000001</v>
      </c>
      <c r="J927" s="136">
        <v>0.28097690000000003</v>
      </c>
      <c r="K927" s="136">
        <v>8.9005000000000004E-3</v>
      </c>
      <c r="L927" s="137">
        <v>0</v>
      </c>
      <c r="M927" s="136">
        <v>7.4930999999999999E-3</v>
      </c>
      <c r="N927" s="136">
        <v>0.28175120000000003</v>
      </c>
      <c r="O927" s="136">
        <v>1.8800000000000002E-4</v>
      </c>
      <c r="P927" s="136">
        <v>4.4510000000000003E-4</v>
      </c>
      <c r="Q927" s="138">
        <v>0</v>
      </c>
      <c r="R927" s="139">
        <v>4</v>
      </c>
      <c r="S927" s="122">
        <f t="shared" si="28"/>
        <v>22.222222222222221</v>
      </c>
      <c r="T927" s="122">
        <f t="shared" si="29"/>
        <v>77.777777777777786</v>
      </c>
      <c r="U927" s="136"/>
      <c r="V927" s="136"/>
      <c r="W927" s="136"/>
      <c r="X927" s="136"/>
      <c r="Y927" s="136"/>
      <c r="Z927" s="136"/>
      <c r="AA927" s="136"/>
    </row>
    <row r="928" spans="1:27" x14ac:dyDescent="0.25">
      <c r="A928" s="77">
        <v>2016</v>
      </c>
      <c r="B928" s="100" t="s">
        <v>29</v>
      </c>
      <c r="C928" s="101">
        <v>3502507</v>
      </c>
      <c r="D928" s="78">
        <v>2</v>
      </c>
      <c r="E928" s="54">
        <v>2</v>
      </c>
      <c r="F928" s="102">
        <v>35025072</v>
      </c>
      <c r="G928" s="135">
        <v>9</v>
      </c>
      <c r="H928" s="135">
        <v>9</v>
      </c>
      <c r="I928" s="136">
        <v>2.0172799999999998E-2</v>
      </c>
      <c r="J928" s="136">
        <v>1.3709499999999999E-2</v>
      </c>
      <c r="K928" s="136">
        <v>6.4632999999999999E-3</v>
      </c>
      <c r="L928" s="137">
        <v>0.27034868087265346</v>
      </c>
      <c r="M928" s="136">
        <v>0</v>
      </c>
      <c r="N928" s="136">
        <v>0</v>
      </c>
      <c r="O928" s="136">
        <v>5.8107999999999996E-3</v>
      </c>
      <c r="P928" s="136">
        <v>1.4361999999999998E-2</v>
      </c>
      <c r="Q928" s="138">
        <v>10</v>
      </c>
      <c r="R928" s="139">
        <v>29</v>
      </c>
      <c r="S928" s="122">
        <f t="shared" si="28"/>
        <v>50</v>
      </c>
      <c r="T928" s="122">
        <f t="shared" si="29"/>
        <v>50</v>
      </c>
      <c r="U928" s="136"/>
      <c r="V928" s="136"/>
      <c r="W928" s="136"/>
      <c r="X928" s="136"/>
      <c r="Y928" s="136"/>
      <c r="Z928" s="136"/>
      <c r="AA928" s="136"/>
    </row>
    <row r="929" spans="1:27" x14ac:dyDescent="0.25">
      <c r="A929" s="77">
        <v>2016</v>
      </c>
      <c r="B929" s="100" t="s">
        <v>30</v>
      </c>
      <c r="C929" s="101">
        <v>3502606</v>
      </c>
      <c r="D929" s="78">
        <v>18</v>
      </c>
      <c r="E929" s="54">
        <v>18</v>
      </c>
      <c r="F929" s="102">
        <v>350260618</v>
      </c>
      <c r="G929" s="135">
        <v>12</v>
      </c>
      <c r="H929" s="135">
        <v>20</v>
      </c>
      <c r="I929" s="136">
        <v>4.3523699999999992E-2</v>
      </c>
      <c r="J929" s="136">
        <v>6.2303999999999997E-3</v>
      </c>
      <c r="K929" s="136">
        <v>3.7293299999999995E-2</v>
      </c>
      <c r="L929" s="137">
        <v>0</v>
      </c>
      <c r="M929" s="136">
        <v>1.4601800000000002E-2</v>
      </c>
      <c r="N929" s="136">
        <v>1.304E-3</v>
      </c>
      <c r="O929" s="136">
        <v>1.8736000000000003E-2</v>
      </c>
      <c r="P929" s="136">
        <v>8.8818999999999999E-3</v>
      </c>
      <c r="Q929" s="138">
        <v>0</v>
      </c>
      <c r="R929" s="139">
        <v>1</v>
      </c>
      <c r="S929" s="122">
        <f t="shared" si="28"/>
        <v>37.5</v>
      </c>
      <c r="T929" s="122">
        <f t="shared" si="29"/>
        <v>62.5</v>
      </c>
      <c r="U929" s="136"/>
      <c r="V929" s="136"/>
      <c r="W929" s="136"/>
      <c r="X929" s="136"/>
      <c r="Y929" s="136"/>
      <c r="Z929" s="136"/>
      <c r="AA929" s="136"/>
    </row>
    <row r="930" spans="1:27" x14ac:dyDescent="0.25">
      <c r="A930" s="77">
        <v>2016</v>
      </c>
      <c r="B930" s="100" t="s">
        <v>31</v>
      </c>
      <c r="C930" s="101">
        <v>3502705</v>
      </c>
      <c r="D930" s="78">
        <v>11</v>
      </c>
      <c r="E930" s="54">
        <v>11</v>
      </c>
      <c r="F930" s="102">
        <v>350270511</v>
      </c>
      <c r="G930" s="135">
        <v>36</v>
      </c>
      <c r="H930" s="135">
        <v>2</v>
      </c>
      <c r="I930" s="136">
        <v>5.4595099999999994E-2</v>
      </c>
      <c r="J930" s="136">
        <v>5.237979999999999E-2</v>
      </c>
      <c r="K930" s="136">
        <v>2.2152999999999999E-3</v>
      </c>
      <c r="L930" s="137">
        <v>0</v>
      </c>
      <c r="M930" s="136">
        <v>2.7134700000000001E-2</v>
      </c>
      <c r="N930" s="136">
        <v>2.5000000000000001E-2</v>
      </c>
      <c r="O930" s="136">
        <v>9.279999999999999E-4</v>
      </c>
      <c r="P930" s="136">
        <v>1.5324E-3</v>
      </c>
      <c r="Q930" s="138">
        <v>6</v>
      </c>
      <c r="R930" s="139">
        <v>22</v>
      </c>
      <c r="S930" s="122">
        <f t="shared" si="28"/>
        <v>94.73684210526315</v>
      </c>
      <c r="T930" s="122">
        <f t="shared" si="29"/>
        <v>5.2631578947368416</v>
      </c>
      <c r="U930" s="136"/>
      <c r="V930" s="136"/>
      <c r="W930" s="136"/>
      <c r="X930" s="136"/>
      <c r="Y930" s="136"/>
      <c r="Z930" s="136"/>
      <c r="AA930" s="136"/>
    </row>
    <row r="931" spans="1:27" x14ac:dyDescent="0.25">
      <c r="A931" s="77">
        <v>2016</v>
      </c>
      <c r="B931" s="100" t="s">
        <v>31</v>
      </c>
      <c r="C931" s="101">
        <v>3502705</v>
      </c>
      <c r="D931" s="78">
        <v>11</v>
      </c>
      <c r="E931" s="54">
        <v>14</v>
      </c>
      <c r="F931" s="102">
        <v>350270514</v>
      </c>
      <c r="G931" s="135">
        <v>44</v>
      </c>
      <c r="H931" s="135">
        <v>2</v>
      </c>
      <c r="I931" s="136">
        <v>1.5892699999999999E-2</v>
      </c>
      <c r="J931" s="136">
        <v>1.5496899999999999E-2</v>
      </c>
      <c r="K931" s="136">
        <v>3.9579999999999997E-4</v>
      </c>
      <c r="L931" s="137">
        <v>0</v>
      </c>
      <c r="M931" s="136">
        <v>9.8586999999999998E-3</v>
      </c>
      <c r="N931" s="136">
        <v>9.2600000000000001E-5</v>
      </c>
      <c r="O931" s="136">
        <v>5.6813999999999996E-3</v>
      </c>
      <c r="P931" s="136">
        <v>2.6000000000000003E-4</v>
      </c>
      <c r="Q931" s="138">
        <v>9</v>
      </c>
      <c r="R931" s="139">
        <v>39</v>
      </c>
      <c r="S931" s="122">
        <f t="shared" si="28"/>
        <v>95.652173913043484</v>
      </c>
      <c r="T931" s="122">
        <f t="shared" si="29"/>
        <v>4.3478260869565215</v>
      </c>
      <c r="U931" s="136"/>
      <c r="V931" s="136"/>
      <c r="W931" s="136"/>
      <c r="X931" s="136"/>
      <c r="Y931" s="136"/>
      <c r="Z931" s="136"/>
      <c r="AA931" s="136"/>
    </row>
    <row r="932" spans="1:27" x14ac:dyDescent="0.25">
      <c r="A932" s="77">
        <v>2016</v>
      </c>
      <c r="B932" s="100" t="s">
        <v>32</v>
      </c>
      <c r="C932" s="101">
        <v>3502754</v>
      </c>
      <c r="D932" s="78">
        <v>10</v>
      </c>
      <c r="E932" s="54">
        <v>10</v>
      </c>
      <c r="F932" s="102">
        <v>350275410</v>
      </c>
      <c r="G932" s="135">
        <v>21</v>
      </c>
      <c r="H932" s="135">
        <v>50</v>
      </c>
      <c r="I932" s="136">
        <v>0.29343279999999999</v>
      </c>
      <c r="J932" s="136">
        <v>0.27322249999999998</v>
      </c>
      <c r="K932" s="136">
        <v>2.0210299999999997E-2</v>
      </c>
      <c r="L932" s="137">
        <v>0</v>
      </c>
      <c r="M932" s="136">
        <v>5.9063900000000003E-2</v>
      </c>
      <c r="N932" s="136">
        <v>0.22406789999999999</v>
      </c>
      <c r="O932" s="136">
        <v>5.5323999999999998E-3</v>
      </c>
      <c r="P932" s="136">
        <v>4.7685999999999996E-3</v>
      </c>
      <c r="Q932" s="138">
        <v>46</v>
      </c>
      <c r="R932" s="139">
        <v>74</v>
      </c>
      <c r="S932" s="122">
        <f t="shared" si="28"/>
        <v>29.577464788732392</v>
      </c>
      <c r="T932" s="122">
        <f t="shared" si="29"/>
        <v>70.422535211267601</v>
      </c>
      <c r="U932" s="136"/>
      <c r="V932" s="136"/>
      <c r="W932" s="136"/>
      <c r="X932" s="136"/>
      <c r="Y932" s="136"/>
      <c r="Z932" s="136"/>
      <c r="AA932" s="136"/>
    </row>
    <row r="933" spans="1:27" x14ac:dyDescent="0.25">
      <c r="A933" s="77">
        <v>2016</v>
      </c>
      <c r="B933" s="100" t="s">
        <v>33</v>
      </c>
      <c r="C933" s="101">
        <v>3502804</v>
      </c>
      <c r="D933" s="78">
        <v>19</v>
      </c>
      <c r="E933" s="54">
        <v>19</v>
      </c>
      <c r="F933" s="102">
        <v>350280419</v>
      </c>
      <c r="G933" s="135">
        <v>39</v>
      </c>
      <c r="H933" s="135">
        <v>139</v>
      </c>
      <c r="I933" s="136">
        <v>1.2817018</v>
      </c>
      <c r="J933" s="136">
        <v>0.80444080000000007</v>
      </c>
      <c r="K933" s="136">
        <v>0.47726099999999982</v>
      </c>
      <c r="L933" s="137">
        <v>0</v>
      </c>
      <c r="M933" s="136">
        <v>0.25069560000000002</v>
      </c>
      <c r="N933" s="136">
        <v>0.92840600000000018</v>
      </c>
      <c r="O933" s="136">
        <v>4.3732900000000012E-2</v>
      </c>
      <c r="P933" s="136">
        <v>5.8867300000000025E-2</v>
      </c>
      <c r="Q933" s="138">
        <v>6</v>
      </c>
      <c r="R933" s="139">
        <v>20</v>
      </c>
      <c r="S933" s="122">
        <f t="shared" si="28"/>
        <v>21.910112359550563</v>
      </c>
      <c r="T933" s="122">
        <f t="shared" si="29"/>
        <v>78.089887640449433</v>
      </c>
      <c r="U933" s="136"/>
      <c r="V933" s="136"/>
      <c r="W933" s="136"/>
      <c r="X933" s="136"/>
      <c r="Y933" s="136"/>
      <c r="Z933" s="136"/>
      <c r="AA933" s="136"/>
    </row>
    <row r="934" spans="1:27" x14ac:dyDescent="0.25">
      <c r="A934" s="77">
        <v>2016</v>
      </c>
      <c r="B934" s="100" t="s">
        <v>33</v>
      </c>
      <c r="C934" s="101">
        <v>3502804</v>
      </c>
      <c r="D934" s="78">
        <v>19</v>
      </c>
      <c r="E934" s="54">
        <v>20</v>
      </c>
      <c r="F934" s="102">
        <v>350280420</v>
      </c>
      <c r="G934" s="135">
        <v>0</v>
      </c>
      <c r="H934" s="135">
        <v>0</v>
      </c>
      <c r="I934" s="136">
        <v>0</v>
      </c>
      <c r="J934" s="136">
        <v>0</v>
      </c>
      <c r="K934" s="136">
        <v>0</v>
      </c>
      <c r="L934" s="137">
        <v>0</v>
      </c>
      <c r="M934" s="136">
        <v>0</v>
      </c>
      <c r="N934" s="136">
        <v>0</v>
      </c>
      <c r="O934" s="136">
        <v>0</v>
      </c>
      <c r="P934" s="136">
        <v>0</v>
      </c>
      <c r="Q934" s="138">
        <v>0</v>
      </c>
      <c r="R934" s="139">
        <v>0</v>
      </c>
      <c r="S934" s="122">
        <f t="shared" si="28"/>
        <v>0</v>
      </c>
      <c r="T934" s="122">
        <f t="shared" si="29"/>
        <v>0</v>
      </c>
      <c r="U934" s="136"/>
      <c r="V934" s="136"/>
      <c r="W934" s="136"/>
      <c r="X934" s="136"/>
      <c r="Y934" s="136"/>
      <c r="Z934" s="136"/>
      <c r="AA934" s="136"/>
    </row>
    <row r="935" spans="1:27" x14ac:dyDescent="0.25">
      <c r="A935" s="77">
        <v>2016</v>
      </c>
      <c r="B935" s="100" t="s">
        <v>34</v>
      </c>
      <c r="C935" s="101">
        <v>3502903</v>
      </c>
      <c r="D935" s="78">
        <v>10</v>
      </c>
      <c r="E935" s="54">
        <v>10</v>
      </c>
      <c r="F935" s="102">
        <v>350290310</v>
      </c>
      <c r="G935" s="135">
        <v>19</v>
      </c>
      <c r="H935" s="135">
        <v>45</v>
      </c>
      <c r="I935" s="136">
        <v>3.0716799999999995E-2</v>
      </c>
      <c r="J935" s="136">
        <v>1.0954400000000001E-2</v>
      </c>
      <c r="K935" s="136">
        <v>1.9762399999999996E-2</v>
      </c>
      <c r="L935" s="137">
        <v>0</v>
      </c>
      <c r="M935" s="136">
        <v>9.5873000000000017E-3</v>
      </c>
      <c r="N935" s="136">
        <v>1.3541000000000002E-3</v>
      </c>
      <c r="O935" s="136">
        <v>1.0574699999999999E-2</v>
      </c>
      <c r="P935" s="136">
        <v>9.2006999999999957E-3</v>
      </c>
      <c r="Q935" s="138">
        <v>43</v>
      </c>
      <c r="R935" s="139">
        <v>33</v>
      </c>
      <c r="S935" s="122">
        <f t="shared" si="28"/>
        <v>29.6875</v>
      </c>
      <c r="T935" s="122">
        <f t="shared" si="29"/>
        <v>70.3125</v>
      </c>
      <c r="U935" s="136"/>
      <c r="V935" s="136"/>
      <c r="W935" s="136"/>
      <c r="X935" s="136"/>
      <c r="Y935" s="136"/>
      <c r="Z935" s="136"/>
      <c r="AA935" s="136"/>
    </row>
    <row r="936" spans="1:27" x14ac:dyDescent="0.25">
      <c r="A936" s="77">
        <v>2016</v>
      </c>
      <c r="B936" s="100" t="s">
        <v>35</v>
      </c>
      <c r="C936" s="101">
        <v>3503000</v>
      </c>
      <c r="D936" s="78">
        <v>8</v>
      </c>
      <c r="E936" s="54">
        <v>8</v>
      </c>
      <c r="F936" s="102">
        <v>35030008</v>
      </c>
      <c r="G936" s="135">
        <v>7</v>
      </c>
      <c r="H936" s="135">
        <v>5</v>
      </c>
      <c r="I936" s="136">
        <v>5.7579199999999997E-2</v>
      </c>
      <c r="J936" s="136">
        <v>4.4176399999999998E-2</v>
      </c>
      <c r="K936" s="136">
        <v>1.3402799999999999E-2</v>
      </c>
      <c r="L936" s="137">
        <v>2.3782343987823439E-3</v>
      </c>
      <c r="M936" s="136">
        <v>3.3333E-3</v>
      </c>
      <c r="N936" s="136">
        <v>1.2349999999999999E-4</v>
      </c>
      <c r="O936" s="136">
        <v>3.9611099999999996E-2</v>
      </c>
      <c r="P936" s="136">
        <v>1.4511300000000001E-2</v>
      </c>
      <c r="Q936" s="138">
        <v>2</v>
      </c>
      <c r="R936" s="139">
        <v>6</v>
      </c>
      <c r="S936" s="122">
        <f t="shared" si="28"/>
        <v>58.333333333333336</v>
      </c>
      <c r="T936" s="122">
        <f t="shared" si="29"/>
        <v>41.666666666666671</v>
      </c>
      <c r="U936" s="136"/>
      <c r="V936" s="136"/>
      <c r="W936" s="136"/>
      <c r="X936" s="136"/>
      <c r="Y936" s="136"/>
      <c r="Z936" s="136"/>
      <c r="AA936" s="136"/>
    </row>
    <row r="937" spans="1:27" x14ac:dyDescent="0.25">
      <c r="A937" s="77">
        <v>2016</v>
      </c>
      <c r="B937" s="100" t="s">
        <v>36</v>
      </c>
      <c r="C937" s="101">
        <v>3503109</v>
      </c>
      <c r="D937" s="78">
        <v>14</v>
      </c>
      <c r="E937" s="54">
        <v>14</v>
      </c>
      <c r="F937" s="102">
        <v>350310914</v>
      </c>
      <c r="G937" s="135">
        <v>9</v>
      </c>
      <c r="H937" s="135">
        <v>8</v>
      </c>
      <c r="I937" s="136">
        <v>0.13291779999999997</v>
      </c>
      <c r="J937" s="136">
        <v>0.11016209999999999</v>
      </c>
      <c r="K937" s="136">
        <v>2.27557E-2</v>
      </c>
      <c r="L937" s="137">
        <v>0.10229775494672753</v>
      </c>
      <c r="M937" s="136">
        <v>1.7281299999999999E-2</v>
      </c>
      <c r="N937" s="136">
        <v>0</v>
      </c>
      <c r="O937" s="136">
        <v>0.11013889999999998</v>
      </c>
      <c r="P937" s="136">
        <v>5.4975999999999983E-3</v>
      </c>
      <c r="Q937" s="138">
        <v>2</v>
      </c>
      <c r="R937" s="139">
        <v>0</v>
      </c>
      <c r="S937" s="122">
        <f t="shared" si="28"/>
        <v>52.941176470588239</v>
      </c>
      <c r="T937" s="122">
        <f t="shared" si="29"/>
        <v>47.058823529411761</v>
      </c>
      <c r="U937" s="136"/>
      <c r="V937" s="136"/>
      <c r="W937" s="136"/>
      <c r="X937" s="136"/>
      <c r="Y937" s="136"/>
      <c r="Z937" s="136"/>
      <c r="AA937" s="136"/>
    </row>
    <row r="938" spans="1:27" x14ac:dyDescent="0.25">
      <c r="A938" s="77">
        <v>2016</v>
      </c>
      <c r="B938" s="100" t="s">
        <v>37</v>
      </c>
      <c r="C938" s="101">
        <v>3503158</v>
      </c>
      <c r="D938" s="78">
        <v>2</v>
      </c>
      <c r="E938" s="54">
        <v>2</v>
      </c>
      <c r="F938" s="102">
        <v>35031582</v>
      </c>
      <c r="G938" s="135">
        <v>3</v>
      </c>
      <c r="H938" s="135">
        <v>1</v>
      </c>
      <c r="I938" s="136">
        <v>7.8335000000000002E-3</v>
      </c>
      <c r="J938" s="136">
        <v>7.1400000000000005E-3</v>
      </c>
      <c r="K938" s="136">
        <v>6.935E-4</v>
      </c>
      <c r="L938" s="137">
        <v>0</v>
      </c>
      <c r="M938" s="136">
        <v>7.1111000000000004E-3</v>
      </c>
      <c r="N938" s="136">
        <v>0</v>
      </c>
      <c r="O938" s="136">
        <v>2.3099999999999999E-5</v>
      </c>
      <c r="P938" s="136">
        <v>6.9930000000000003E-4</v>
      </c>
      <c r="Q938" s="138">
        <v>3</v>
      </c>
      <c r="R938" s="139">
        <v>21</v>
      </c>
      <c r="S938" s="122">
        <f t="shared" si="28"/>
        <v>75</v>
      </c>
      <c r="T938" s="122">
        <f t="shared" si="29"/>
        <v>25</v>
      </c>
      <c r="U938" s="136"/>
      <c r="V938" s="136"/>
      <c r="W938" s="136"/>
      <c r="X938" s="136"/>
      <c r="Y938" s="136"/>
      <c r="Z938" s="136"/>
      <c r="AA938" s="136"/>
    </row>
    <row r="939" spans="1:27" x14ac:dyDescent="0.25">
      <c r="A939" s="77">
        <v>2016</v>
      </c>
      <c r="B939" s="100" t="s">
        <v>38</v>
      </c>
      <c r="C939" s="101">
        <v>3503208</v>
      </c>
      <c r="D939" s="78">
        <v>13</v>
      </c>
      <c r="E939" s="54">
        <v>13</v>
      </c>
      <c r="F939" s="102">
        <v>350320813</v>
      </c>
      <c r="G939" s="135">
        <v>47</v>
      </c>
      <c r="H939" s="135">
        <v>407</v>
      </c>
      <c r="I939" s="136">
        <v>3.7049851000000014</v>
      </c>
      <c r="J939" s="136">
        <v>2.0891373999999998</v>
      </c>
      <c r="K939" s="136">
        <v>1.6158477000000016</v>
      </c>
      <c r="L939" s="137">
        <v>0</v>
      </c>
      <c r="M939" s="136">
        <v>1.2338561999999997</v>
      </c>
      <c r="N939" s="136">
        <v>1.7652733999999999</v>
      </c>
      <c r="O939" s="136">
        <v>0.61364720000000017</v>
      </c>
      <c r="P939" s="136">
        <v>9.2208299999999979E-2</v>
      </c>
      <c r="Q939" s="138">
        <v>23</v>
      </c>
      <c r="R939" s="139">
        <v>47</v>
      </c>
      <c r="S939" s="122">
        <f t="shared" si="28"/>
        <v>10.352422907488986</v>
      </c>
      <c r="T939" s="122">
        <f t="shared" si="29"/>
        <v>89.647577092511014</v>
      </c>
      <c r="U939" s="136"/>
      <c r="V939" s="136"/>
      <c r="W939" s="136"/>
      <c r="X939" s="136"/>
      <c r="Y939" s="136"/>
      <c r="Z939" s="136"/>
      <c r="AA939" s="136"/>
    </row>
    <row r="940" spans="1:27" x14ac:dyDescent="0.25">
      <c r="A940" s="77">
        <v>2016</v>
      </c>
      <c r="B940" s="100" t="s">
        <v>38</v>
      </c>
      <c r="C940" s="101">
        <v>3503208</v>
      </c>
      <c r="D940" s="78">
        <v>13</v>
      </c>
      <c r="E940" s="54">
        <v>9</v>
      </c>
      <c r="F940" s="102">
        <v>35032089</v>
      </c>
      <c r="G940" s="135">
        <v>11</v>
      </c>
      <c r="H940" s="135">
        <v>15</v>
      </c>
      <c r="I940" s="136">
        <v>0.50562250000000009</v>
      </c>
      <c r="J940" s="136">
        <v>0.45620560000000004</v>
      </c>
      <c r="K940" s="136">
        <v>4.9416900000000007E-2</v>
      </c>
      <c r="L940" s="137">
        <v>0</v>
      </c>
      <c r="M940" s="136">
        <v>0.1773622</v>
      </c>
      <c r="N940" s="136">
        <v>4.7164300000000006E-2</v>
      </c>
      <c r="O940" s="136">
        <v>0.28058340000000004</v>
      </c>
      <c r="P940" s="136">
        <v>5.1259999999999988E-4</v>
      </c>
      <c r="Q940" s="138">
        <v>9</v>
      </c>
      <c r="R940" s="139">
        <v>2</v>
      </c>
      <c r="S940" s="122">
        <f t="shared" si="28"/>
        <v>42.307692307692307</v>
      </c>
      <c r="T940" s="122">
        <f t="shared" si="29"/>
        <v>57.692307692307686</v>
      </c>
      <c r="U940" s="136"/>
      <c r="V940" s="136"/>
      <c r="W940" s="136"/>
      <c r="X940" s="136"/>
      <c r="Y940" s="136"/>
      <c r="Z940" s="136"/>
      <c r="AA940" s="136"/>
    </row>
    <row r="941" spans="1:27" x14ac:dyDescent="0.25">
      <c r="A941" s="77">
        <v>2016</v>
      </c>
      <c r="B941" s="100" t="s">
        <v>39</v>
      </c>
      <c r="C941" s="101">
        <v>3503307</v>
      </c>
      <c r="D941" s="78">
        <v>9</v>
      </c>
      <c r="E941" s="54">
        <v>9</v>
      </c>
      <c r="F941" s="102">
        <v>35033079</v>
      </c>
      <c r="G941" s="135">
        <v>55</v>
      </c>
      <c r="H941" s="135">
        <v>145</v>
      </c>
      <c r="I941" s="136">
        <v>0.91430839999999991</v>
      </c>
      <c r="J941" s="136">
        <v>0.77095150000000001</v>
      </c>
      <c r="K941" s="136">
        <v>0.14335689999999995</v>
      </c>
      <c r="L941" s="137">
        <v>4.413654236428209E-3</v>
      </c>
      <c r="M941" s="136">
        <v>0.14984279999999994</v>
      </c>
      <c r="N941" s="136">
        <v>0.46794180000000007</v>
      </c>
      <c r="O941" s="136">
        <v>0.26470430000000006</v>
      </c>
      <c r="P941" s="136">
        <v>3.1819500000000001E-2</v>
      </c>
      <c r="Q941" s="138">
        <v>32</v>
      </c>
      <c r="R941" s="139">
        <v>81</v>
      </c>
      <c r="S941" s="122">
        <f t="shared" si="28"/>
        <v>27.500000000000004</v>
      </c>
      <c r="T941" s="122">
        <f t="shared" si="29"/>
        <v>72.5</v>
      </c>
      <c r="U941" s="136"/>
      <c r="V941" s="136"/>
      <c r="W941" s="136"/>
      <c r="X941" s="136"/>
      <c r="Y941" s="136"/>
      <c r="Z941" s="136"/>
      <c r="AA941" s="136"/>
    </row>
    <row r="942" spans="1:27" x14ac:dyDescent="0.25">
      <c r="A942" s="77">
        <v>2016</v>
      </c>
      <c r="B942" s="100" t="s">
        <v>40</v>
      </c>
      <c r="C942" s="101">
        <v>3503356</v>
      </c>
      <c r="D942" s="78">
        <v>20</v>
      </c>
      <c r="E942" s="54">
        <v>20</v>
      </c>
      <c r="F942" s="102">
        <v>350335620</v>
      </c>
      <c r="G942" s="135">
        <v>13</v>
      </c>
      <c r="H942" s="135">
        <v>5</v>
      </c>
      <c r="I942" s="136">
        <v>2.3463800000000003E-2</v>
      </c>
      <c r="J942" s="136">
        <v>2.0419600000000003E-2</v>
      </c>
      <c r="K942" s="136">
        <v>3.0441999999999999E-3</v>
      </c>
      <c r="L942" s="137">
        <v>0</v>
      </c>
      <c r="M942" s="136">
        <v>2.9805000000000001E-3</v>
      </c>
      <c r="N942" s="136">
        <v>0</v>
      </c>
      <c r="O942" s="136">
        <v>2.0419600000000003E-2</v>
      </c>
      <c r="P942" s="136">
        <v>6.3700000000000003E-5</v>
      </c>
      <c r="Q942" s="138">
        <v>11</v>
      </c>
      <c r="R942" s="139">
        <v>1</v>
      </c>
      <c r="S942" s="122">
        <f t="shared" si="28"/>
        <v>72.222222222222214</v>
      </c>
      <c r="T942" s="122">
        <f t="shared" si="29"/>
        <v>27.777777777777779</v>
      </c>
      <c r="U942" s="136"/>
      <c r="V942" s="136"/>
      <c r="W942" s="136"/>
      <c r="X942" s="136"/>
      <c r="Y942" s="136"/>
      <c r="Z942" s="136"/>
      <c r="AA942" s="136"/>
    </row>
    <row r="943" spans="1:27" x14ac:dyDescent="0.25">
      <c r="A943" s="77">
        <v>2016</v>
      </c>
      <c r="B943" s="100" t="s">
        <v>41</v>
      </c>
      <c r="C943" s="101">
        <v>3503406</v>
      </c>
      <c r="D943" s="78">
        <v>13</v>
      </c>
      <c r="E943" s="54">
        <v>13</v>
      </c>
      <c r="F943" s="102">
        <v>350340613</v>
      </c>
      <c r="G943" s="135">
        <v>27</v>
      </c>
      <c r="H943" s="135">
        <v>21</v>
      </c>
      <c r="I943" s="136">
        <v>0.11379180000000001</v>
      </c>
      <c r="J943" s="136">
        <v>9.0495300000000015E-2</v>
      </c>
      <c r="K943" s="136">
        <v>2.3296499999999998E-2</v>
      </c>
      <c r="L943" s="137">
        <v>0</v>
      </c>
      <c r="M943" s="136">
        <v>1.47364E-2</v>
      </c>
      <c r="N943" s="136">
        <v>1.5818499999999999E-2</v>
      </c>
      <c r="O943" s="136">
        <v>8.1926700000000005E-2</v>
      </c>
      <c r="P943" s="136">
        <v>1.3102000000000003E-3</v>
      </c>
      <c r="Q943" s="138">
        <v>3</v>
      </c>
      <c r="R943" s="139">
        <v>8</v>
      </c>
      <c r="S943" s="122">
        <f t="shared" si="28"/>
        <v>56.25</v>
      </c>
      <c r="T943" s="122">
        <f t="shared" si="29"/>
        <v>43.75</v>
      </c>
      <c r="U943" s="136"/>
      <c r="V943" s="136"/>
      <c r="W943" s="136"/>
      <c r="X943" s="136"/>
      <c r="Y943" s="136"/>
      <c r="Z943" s="136"/>
      <c r="AA943" s="136"/>
    </row>
    <row r="944" spans="1:27" x14ac:dyDescent="0.25">
      <c r="A944" s="77">
        <v>2016</v>
      </c>
      <c r="B944" s="100" t="s">
        <v>42</v>
      </c>
      <c r="C944" s="101">
        <v>3503505</v>
      </c>
      <c r="D944" s="78">
        <v>2</v>
      </c>
      <c r="E944" s="54">
        <v>2</v>
      </c>
      <c r="F944" s="102">
        <v>35035052</v>
      </c>
      <c r="G944" s="135">
        <v>7</v>
      </c>
      <c r="H944" s="135">
        <v>0</v>
      </c>
      <c r="I944" s="136">
        <v>1.3900300000000001E-2</v>
      </c>
      <c r="J944" s="136">
        <v>1.3900300000000001E-2</v>
      </c>
      <c r="K944" s="136">
        <v>0</v>
      </c>
      <c r="L944" s="137">
        <v>6.5972222222222222E-3</v>
      </c>
      <c r="M944" s="136">
        <v>9.7222000000000003E-3</v>
      </c>
      <c r="N944" s="136">
        <v>1.1600000000000001E-5</v>
      </c>
      <c r="O944" s="136">
        <v>0</v>
      </c>
      <c r="P944" s="136">
        <v>4.1665000000000001E-3</v>
      </c>
      <c r="Q944" s="138">
        <v>5</v>
      </c>
      <c r="R944" s="139">
        <v>31</v>
      </c>
      <c r="S944" s="122">
        <f t="shared" si="28"/>
        <v>100</v>
      </c>
      <c r="T944" s="122">
        <f t="shared" si="29"/>
        <v>0</v>
      </c>
      <c r="U944" s="136"/>
      <c r="V944" s="136"/>
      <c r="W944" s="136"/>
      <c r="X944" s="136"/>
      <c r="Y944" s="136"/>
      <c r="Z944" s="136"/>
      <c r="AA944" s="136"/>
    </row>
    <row r="945" spans="1:27" x14ac:dyDescent="0.25">
      <c r="A945" s="77">
        <v>2016</v>
      </c>
      <c r="B945" s="100" t="s">
        <v>43</v>
      </c>
      <c r="C945" s="101">
        <v>3503604</v>
      </c>
      <c r="D945" s="78">
        <v>13</v>
      </c>
      <c r="E945" s="54">
        <v>13</v>
      </c>
      <c r="F945" s="102">
        <v>350360413</v>
      </c>
      <c r="G945" s="135">
        <v>0</v>
      </c>
      <c r="H945" s="135">
        <v>3</v>
      </c>
      <c r="I945" s="136">
        <v>2.84814E-2</v>
      </c>
      <c r="J945" s="136">
        <v>0</v>
      </c>
      <c r="K945" s="136">
        <v>2.84814E-2</v>
      </c>
      <c r="L945" s="137">
        <v>0</v>
      </c>
      <c r="M945" s="136">
        <v>2.6851800000000002E-2</v>
      </c>
      <c r="N945" s="136">
        <v>1.6295999999999999E-3</v>
      </c>
      <c r="O945" s="136">
        <v>0</v>
      </c>
      <c r="P945" s="136">
        <v>0</v>
      </c>
      <c r="Q945" s="138">
        <v>2</v>
      </c>
      <c r="R945" s="139">
        <v>0</v>
      </c>
      <c r="S945" s="122">
        <f t="shared" si="28"/>
        <v>0</v>
      </c>
      <c r="T945" s="122">
        <f t="shared" si="29"/>
        <v>100</v>
      </c>
      <c r="U945" s="136"/>
      <c r="V945" s="136"/>
      <c r="W945" s="136"/>
      <c r="X945" s="136"/>
      <c r="Y945" s="136"/>
      <c r="Z945" s="136"/>
      <c r="AA945" s="136"/>
    </row>
    <row r="946" spans="1:27" x14ac:dyDescent="0.25">
      <c r="A946" s="77">
        <v>2016</v>
      </c>
      <c r="B946" s="100" t="s">
        <v>44</v>
      </c>
      <c r="C946" s="101">
        <v>3503703</v>
      </c>
      <c r="D946" s="78">
        <v>15</v>
      </c>
      <c r="E946" s="54">
        <v>15</v>
      </c>
      <c r="F946" s="102">
        <v>350370315</v>
      </c>
      <c r="G946" s="135">
        <v>3</v>
      </c>
      <c r="H946" s="135">
        <v>26</v>
      </c>
      <c r="I946" s="136">
        <v>0.64652700000000007</v>
      </c>
      <c r="J946" s="136">
        <v>0.41241050000000001</v>
      </c>
      <c r="K946" s="136">
        <v>0.23411650000000003</v>
      </c>
      <c r="L946" s="137">
        <v>0</v>
      </c>
      <c r="M946" s="136">
        <v>3.5208499999999997E-2</v>
      </c>
      <c r="N946" s="136">
        <v>0.60858709999999994</v>
      </c>
      <c r="O946" s="136">
        <v>0</v>
      </c>
      <c r="P946" s="136">
        <v>2.7314000000000001E-3</v>
      </c>
      <c r="Q946" s="138">
        <v>1</v>
      </c>
      <c r="R946" s="139">
        <v>1</v>
      </c>
      <c r="S946" s="122">
        <f t="shared" si="28"/>
        <v>10.344827586206897</v>
      </c>
      <c r="T946" s="122">
        <f t="shared" si="29"/>
        <v>89.65517241379311</v>
      </c>
      <c r="U946" s="136"/>
      <c r="V946" s="136"/>
      <c r="W946" s="136"/>
      <c r="X946" s="136"/>
      <c r="Y946" s="136"/>
      <c r="Z946" s="136"/>
      <c r="AA946" s="136"/>
    </row>
    <row r="947" spans="1:27" x14ac:dyDescent="0.25">
      <c r="A947" s="77">
        <v>2016</v>
      </c>
      <c r="B947" s="100" t="s">
        <v>45</v>
      </c>
      <c r="C947" s="101">
        <v>3503802</v>
      </c>
      <c r="D947" s="78">
        <v>5</v>
      </c>
      <c r="E947" s="54">
        <v>5</v>
      </c>
      <c r="F947" s="102">
        <v>35038025</v>
      </c>
      <c r="G947" s="135">
        <v>26</v>
      </c>
      <c r="H947" s="135">
        <v>80</v>
      </c>
      <c r="I947" s="136">
        <v>0.23432450000000002</v>
      </c>
      <c r="J947" s="136">
        <v>0.20483410000000002</v>
      </c>
      <c r="K947" s="136">
        <v>2.94904E-2</v>
      </c>
      <c r="L947" s="137">
        <v>0</v>
      </c>
      <c r="M947" s="136">
        <v>0.13194440000000002</v>
      </c>
      <c r="N947" s="136">
        <v>3.15263E-2</v>
      </c>
      <c r="O947" s="136">
        <v>5.8357999999999979E-2</v>
      </c>
      <c r="P947" s="136">
        <v>1.2495800000000003E-2</v>
      </c>
      <c r="Q947" s="138">
        <v>23</v>
      </c>
      <c r="R947" s="139">
        <v>24</v>
      </c>
      <c r="S947" s="122">
        <f t="shared" si="28"/>
        <v>24.528301886792452</v>
      </c>
      <c r="T947" s="122">
        <f t="shared" si="29"/>
        <v>75.471698113207552</v>
      </c>
      <c r="U947" s="136"/>
      <c r="V947" s="136"/>
      <c r="W947" s="136"/>
      <c r="X947" s="136"/>
      <c r="Y947" s="136"/>
      <c r="Z947" s="136"/>
      <c r="AA947" s="136"/>
    </row>
    <row r="948" spans="1:27" x14ac:dyDescent="0.25">
      <c r="A948" s="77">
        <v>2016</v>
      </c>
      <c r="B948" s="100" t="s">
        <v>46</v>
      </c>
      <c r="C948" s="101">
        <v>3503901</v>
      </c>
      <c r="D948" s="78">
        <v>6</v>
      </c>
      <c r="E948" s="54">
        <v>6</v>
      </c>
      <c r="F948" s="102">
        <v>35039016</v>
      </c>
      <c r="G948" s="135">
        <v>10</v>
      </c>
      <c r="H948" s="135">
        <v>26</v>
      </c>
      <c r="I948" s="136">
        <v>1.8625100000000002E-2</v>
      </c>
      <c r="J948" s="136">
        <v>5.8939999999999999E-3</v>
      </c>
      <c r="K948" s="136">
        <v>1.2731100000000002E-2</v>
      </c>
      <c r="L948" s="137">
        <v>0</v>
      </c>
      <c r="M948" s="136">
        <v>0</v>
      </c>
      <c r="N948" s="136">
        <v>1.4860999999999999E-2</v>
      </c>
      <c r="O948" s="136">
        <v>1.693E-4</v>
      </c>
      <c r="P948" s="136">
        <v>3.5947999999999996E-3</v>
      </c>
      <c r="Q948" s="138">
        <v>6</v>
      </c>
      <c r="R948" s="139">
        <v>55</v>
      </c>
      <c r="S948" s="122">
        <f t="shared" si="28"/>
        <v>27.777777777777779</v>
      </c>
      <c r="T948" s="122">
        <f t="shared" si="29"/>
        <v>72.222222222222214</v>
      </c>
      <c r="U948" s="136"/>
      <c r="V948" s="136"/>
      <c r="W948" s="136"/>
      <c r="X948" s="136"/>
      <c r="Y948" s="136"/>
      <c r="Z948" s="136"/>
      <c r="AA948" s="136"/>
    </row>
    <row r="949" spans="1:27" x14ac:dyDescent="0.25">
      <c r="A949" s="77">
        <v>2016</v>
      </c>
      <c r="B949" s="100" t="s">
        <v>46</v>
      </c>
      <c r="C949" s="101">
        <v>3503901</v>
      </c>
      <c r="D949" s="78">
        <v>6</v>
      </c>
      <c r="E949" s="54">
        <v>2</v>
      </c>
      <c r="F949" s="102">
        <v>35039012</v>
      </c>
      <c r="G949" s="135">
        <v>1</v>
      </c>
      <c r="H949" s="135">
        <v>2</v>
      </c>
      <c r="I949" s="136">
        <v>1.0222999999999999E-3</v>
      </c>
      <c r="J949" s="136">
        <v>6.9439999999999997E-4</v>
      </c>
      <c r="K949" s="136">
        <v>3.279E-4</v>
      </c>
      <c r="L949" s="137">
        <v>0</v>
      </c>
      <c r="M949" s="136">
        <v>0</v>
      </c>
      <c r="N949" s="136">
        <v>1.0222999999999999E-3</v>
      </c>
      <c r="O949" s="136">
        <v>0</v>
      </c>
      <c r="P949" s="136">
        <v>0</v>
      </c>
      <c r="Q949" s="138">
        <v>3</v>
      </c>
      <c r="R949" s="139">
        <v>6</v>
      </c>
      <c r="S949" s="122">
        <f t="shared" si="28"/>
        <v>33.333333333333329</v>
      </c>
      <c r="T949" s="122">
        <f t="shared" si="29"/>
        <v>66.666666666666657</v>
      </c>
      <c r="U949" s="136"/>
      <c r="V949" s="136"/>
      <c r="W949" s="136"/>
      <c r="X949" s="136"/>
      <c r="Y949" s="136"/>
      <c r="Z949" s="136"/>
      <c r="AA949" s="136"/>
    </row>
    <row r="950" spans="1:27" x14ac:dyDescent="0.25">
      <c r="A950" s="77">
        <v>2016</v>
      </c>
      <c r="B950" s="100" t="s">
        <v>47</v>
      </c>
      <c r="C950" s="101">
        <v>3503950</v>
      </c>
      <c r="D950" s="78">
        <v>15</v>
      </c>
      <c r="E950" s="54">
        <v>15</v>
      </c>
      <c r="F950" s="102">
        <v>350395015</v>
      </c>
      <c r="G950" s="135">
        <v>31</v>
      </c>
      <c r="H950" s="135">
        <v>9</v>
      </c>
      <c r="I950" s="136">
        <v>1.94235E-2</v>
      </c>
      <c r="J950" s="136">
        <v>1.2739500000000001E-2</v>
      </c>
      <c r="K950" s="136">
        <v>6.6839999999999998E-3</v>
      </c>
      <c r="L950" s="137">
        <v>0</v>
      </c>
      <c r="M950" s="136">
        <v>4.6204000000000002E-3</v>
      </c>
      <c r="N950" s="136">
        <v>0</v>
      </c>
      <c r="O950" s="136">
        <v>1.3680299999999999E-2</v>
      </c>
      <c r="P950" s="136">
        <v>1.1228E-3</v>
      </c>
      <c r="Q950" s="138">
        <v>1</v>
      </c>
      <c r="R950" s="139">
        <v>3</v>
      </c>
      <c r="S950" s="122">
        <f t="shared" si="28"/>
        <v>77.5</v>
      </c>
      <c r="T950" s="122">
        <f t="shared" si="29"/>
        <v>22.5</v>
      </c>
      <c r="U950" s="136"/>
      <c r="V950" s="136"/>
      <c r="W950" s="136"/>
      <c r="X950" s="136"/>
      <c r="Y950" s="136"/>
      <c r="Z950" s="136"/>
      <c r="AA950" s="136"/>
    </row>
    <row r="951" spans="1:27" x14ac:dyDescent="0.25">
      <c r="A951" s="77">
        <v>2016</v>
      </c>
      <c r="B951" s="100" t="s">
        <v>48</v>
      </c>
      <c r="C951" s="101">
        <v>3504008</v>
      </c>
      <c r="D951" s="78">
        <v>17</v>
      </c>
      <c r="E951" s="54">
        <v>17</v>
      </c>
      <c r="F951" s="102">
        <v>350400817</v>
      </c>
      <c r="G951" s="135">
        <v>20</v>
      </c>
      <c r="H951" s="135">
        <v>103</v>
      </c>
      <c r="I951" s="136">
        <v>0.35034959999999998</v>
      </c>
      <c r="J951" s="136">
        <v>0.29458990000000002</v>
      </c>
      <c r="K951" s="136">
        <v>5.5759699999999982E-2</v>
      </c>
      <c r="L951" s="137">
        <v>0</v>
      </c>
      <c r="M951" s="136">
        <v>0.28485600000000005</v>
      </c>
      <c r="N951" s="136">
        <v>1.3739299999999999E-2</v>
      </c>
      <c r="O951" s="136">
        <v>4.0798799999999989E-2</v>
      </c>
      <c r="P951" s="136">
        <v>1.095550000000001E-2</v>
      </c>
      <c r="Q951" s="138">
        <v>9</v>
      </c>
      <c r="R951" s="139">
        <v>16</v>
      </c>
      <c r="S951" s="122">
        <f t="shared" si="28"/>
        <v>16.260162601626014</v>
      </c>
      <c r="T951" s="122">
        <f t="shared" si="29"/>
        <v>83.739837398373979</v>
      </c>
      <c r="U951" s="136"/>
      <c r="V951" s="136"/>
      <c r="W951" s="136"/>
      <c r="X951" s="136"/>
      <c r="Y951" s="136"/>
      <c r="Z951" s="136"/>
      <c r="AA951" s="136"/>
    </row>
    <row r="952" spans="1:27" x14ac:dyDescent="0.25">
      <c r="A952" s="77">
        <v>2016</v>
      </c>
      <c r="B952" s="100" t="s">
        <v>49</v>
      </c>
      <c r="C952" s="101">
        <v>3504107</v>
      </c>
      <c r="D952" s="78">
        <v>5</v>
      </c>
      <c r="E952" s="54">
        <v>5</v>
      </c>
      <c r="F952" s="102">
        <v>35041075</v>
      </c>
      <c r="G952" s="135">
        <v>143</v>
      </c>
      <c r="H952" s="135">
        <v>619</v>
      </c>
      <c r="I952" s="136">
        <v>1.0149793999999999</v>
      </c>
      <c r="J952" s="136">
        <v>0.88565870000000013</v>
      </c>
      <c r="K952" s="136">
        <v>0.12932069999999982</v>
      </c>
      <c r="L952" s="137">
        <v>0</v>
      </c>
      <c r="M952" s="136">
        <v>0.70076999999999989</v>
      </c>
      <c r="N952" s="136">
        <v>7.4043199999999976E-2</v>
      </c>
      <c r="O952" s="136">
        <v>0.15156539999999996</v>
      </c>
      <c r="P952" s="136">
        <v>8.8600799999999869E-2</v>
      </c>
      <c r="Q952" s="138">
        <v>140</v>
      </c>
      <c r="R952" s="139">
        <v>113</v>
      </c>
      <c r="S952" s="122">
        <f t="shared" si="28"/>
        <v>18.766404199475065</v>
      </c>
      <c r="T952" s="122">
        <f t="shared" si="29"/>
        <v>81.233595800524938</v>
      </c>
      <c r="U952" s="136"/>
      <c r="V952" s="136"/>
      <c r="W952" s="136"/>
      <c r="X952" s="136"/>
      <c r="Y952" s="136"/>
      <c r="Z952" s="136"/>
      <c r="AA952" s="136"/>
    </row>
    <row r="953" spans="1:27" x14ac:dyDescent="0.25">
      <c r="A953" s="77">
        <v>2016</v>
      </c>
      <c r="B953" s="100" t="s">
        <v>50</v>
      </c>
      <c r="C953" s="101">
        <v>3504206</v>
      </c>
      <c r="D953" s="78">
        <v>18</v>
      </c>
      <c r="E953" s="54">
        <v>18</v>
      </c>
      <c r="F953" s="102">
        <v>350420618</v>
      </c>
      <c r="G953" s="135">
        <v>2</v>
      </c>
      <c r="H953" s="135">
        <v>4</v>
      </c>
      <c r="I953" s="136">
        <v>5.2030999999999996E-3</v>
      </c>
      <c r="J953" s="136">
        <v>4.9884999999999999E-3</v>
      </c>
      <c r="K953" s="136">
        <v>2.1460000000000001E-4</v>
      </c>
      <c r="L953" s="137">
        <v>0</v>
      </c>
      <c r="M953" s="136">
        <v>0</v>
      </c>
      <c r="N953" s="136">
        <v>8.4900000000000004E-5</v>
      </c>
      <c r="O953" s="136">
        <v>4.9884999999999999E-3</v>
      </c>
      <c r="P953" s="136">
        <v>1.2970000000000001E-4</v>
      </c>
      <c r="Q953" s="138">
        <v>9</v>
      </c>
      <c r="R953" s="139">
        <v>2</v>
      </c>
      <c r="S953" s="122">
        <f t="shared" si="28"/>
        <v>33.333333333333329</v>
      </c>
      <c r="T953" s="122">
        <f t="shared" si="29"/>
        <v>66.666666666666657</v>
      </c>
      <c r="U953" s="136"/>
      <c r="V953" s="136"/>
      <c r="W953" s="136"/>
      <c r="X953" s="136"/>
      <c r="Y953" s="136"/>
      <c r="Z953" s="136"/>
      <c r="AA953" s="136"/>
    </row>
    <row r="954" spans="1:27" x14ac:dyDescent="0.25">
      <c r="A954" s="77">
        <v>2016</v>
      </c>
      <c r="B954" s="100" t="s">
        <v>50</v>
      </c>
      <c r="C954" s="101">
        <v>3504206</v>
      </c>
      <c r="D954" s="78">
        <v>18</v>
      </c>
      <c r="E954" s="54">
        <v>19</v>
      </c>
      <c r="F954" s="102">
        <v>350420619</v>
      </c>
      <c r="G954" s="135">
        <v>1</v>
      </c>
      <c r="H954" s="135">
        <v>5</v>
      </c>
      <c r="I954" s="136">
        <v>4.53958E-2</v>
      </c>
      <c r="J954" s="136">
        <v>1.3889999999999999E-4</v>
      </c>
      <c r="K954" s="136">
        <v>4.5256900000000003E-2</v>
      </c>
      <c r="L954" s="137">
        <v>0</v>
      </c>
      <c r="M954" s="136">
        <v>4.5138900000000003E-2</v>
      </c>
      <c r="N954" s="136">
        <v>0</v>
      </c>
      <c r="O954" s="136">
        <v>1.3889999999999999E-4</v>
      </c>
      <c r="P954" s="136">
        <v>1.1800000000000001E-4</v>
      </c>
      <c r="Q954" s="138">
        <v>0</v>
      </c>
      <c r="R954" s="139">
        <v>1</v>
      </c>
      <c r="S954" s="122">
        <f t="shared" si="28"/>
        <v>16.666666666666664</v>
      </c>
      <c r="T954" s="122">
        <f t="shared" si="29"/>
        <v>83.333333333333343</v>
      </c>
      <c r="U954" s="136"/>
      <c r="V954" s="136"/>
      <c r="W954" s="136"/>
      <c r="X954" s="136"/>
      <c r="Y954" s="136"/>
      <c r="Z954" s="136"/>
      <c r="AA954" s="136"/>
    </row>
    <row r="955" spans="1:27" x14ac:dyDescent="0.25">
      <c r="A955" s="77">
        <v>2016</v>
      </c>
      <c r="B955" s="100" t="s">
        <v>51</v>
      </c>
      <c r="C955" s="101">
        <v>3504305</v>
      </c>
      <c r="D955" s="78">
        <v>16</v>
      </c>
      <c r="E955" s="54">
        <v>16</v>
      </c>
      <c r="F955" s="102">
        <v>350430516</v>
      </c>
      <c r="G955" s="135">
        <v>5</v>
      </c>
      <c r="H955" s="135">
        <v>16</v>
      </c>
      <c r="I955" s="136">
        <v>0.20071670000000003</v>
      </c>
      <c r="J955" s="136">
        <v>0.18975700000000004</v>
      </c>
      <c r="K955" s="136">
        <v>1.0959699999999999E-2</v>
      </c>
      <c r="L955" s="137">
        <v>0</v>
      </c>
      <c r="M955" s="136">
        <v>9.8333999999999991E-3</v>
      </c>
      <c r="N955" s="136">
        <v>3.01E-5</v>
      </c>
      <c r="O955" s="136">
        <v>0.19022930000000005</v>
      </c>
      <c r="P955" s="136">
        <v>6.2390000000000004E-4</v>
      </c>
      <c r="Q955" s="138">
        <v>6</v>
      </c>
      <c r="R955" s="139">
        <v>1</v>
      </c>
      <c r="S955" s="122">
        <f t="shared" si="28"/>
        <v>23.809523809523807</v>
      </c>
      <c r="T955" s="122">
        <f t="shared" si="29"/>
        <v>76.19047619047619</v>
      </c>
      <c r="U955" s="136"/>
      <c r="V955" s="136"/>
      <c r="W955" s="136"/>
      <c r="X955" s="136"/>
      <c r="Y955" s="136"/>
      <c r="Z955" s="136"/>
      <c r="AA955" s="136"/>
    </row>
    <row r="956" spans="1:27" x14ac:dyDescent="0.25">
      <c r="A956" s="77">
        <v>2016</v>
      </c>
      <c r="B956" s="100" t="s">
        <v>52</v>
      </c>
      <c r="C956" s="101">
        <v>3504404</v>
      </c>
      <c r="D956" s="78">
        <v>19</v>
      </c>
      <c r="E956" s="54">
        <v>19</v>
      </c>
      <c r="F956" s="102">
        <v>350440419</v>
      </c>
      <c r="G956" s="135">
        <v>2</v>
      </c>
      <c r="H956" s="135">
        <v>14</v>
      </c>
      <c r="I956" s="136">
        <v>2.8974100000000003E-2</v>
      </c>
      <c r="J956" s="136">
        <v>2.7536600000000001E-2</v>
      </c>
      <c r="K956" s="136">
        <v>1.4374999999999998E-3</v>
      </c>
      <c r="L956" s="137">
        <v>0</v>
      </c>
      <c r="M956" s="136">
        <v>0</v>
      </c>
      <c r="N956" s="136">
        <v>2.2220000000000003E-4</v>
      </c>
      <c r="O956" s="136">
        <v>2.7987999999999999E-2</v>
      </c>
      <c r="P956" s="136">
        <v>7.6390000000000008E-4</v>
      </c>
      <c r="Q956" s="138">
        <v>2</v>
      </c>
      <c r="R956" s="139">
        <v>3</v>
      </c>
      <c r="S956" s="122">
        <f t="shared" si="28"/>
        <v>12.5</v>
      </c>
      <c r="T956" s="122">
        <f t="shared" si="29"/>
        <v>87.5</v>
      </c>
      <c r="U956" s="136"/>
      <c r="V956" s="136"/>
      <c r="W956" s="136"/>
      <c r="X956" s="136"/>
      <c r="Y956" s="136"/>
      <c r="Z956" s="136"/>
      <c r="AA956" s="136"/>
    </row>
    <row r="957" spans="1:27" x14ac:dyDescent="0.25">
      <c r="A957" s="77">
        <v>2016</v>
      </c>
      <c r="B957" s="100" t="s">
        <v>53</v>
      </c>
      <c r="C957" s="101">
        <v>3504503</v>
      </c>
      <c r="D957" s="78">
        <v>17</v>
      </c>
      <c r="E957" s="54">
        <v>17</v>
      </c>
      <c r="F957" s="102">
        <v>350450317</v>
      </c>
      <c r="G957" s="135">
        <v>18</v>
      </c>
      <c r="H957" s="135">
        <v>33</v>
      </c>
      <c r="I957" s="136">
        <v>0.49664549999999996</v>
      </c>
      <c r="J957" s="136">
        <v>0.37137289999999995</v>
      </c>
      <c r="K957" s="136">
        <v>0.12527259999999998</v>
      </c>
      <c r="L957" s="137">
        <v>0</v>
      </c>
      <c r="M957" s="136">
        <v>0.22568520000000003</v>
      </c>
      <c r="N957" s="136">
        <v>9.9034800000000006E-2</v>
      </c>
      <c r="O957" s="136">
        <v>0.1499007</v>
      </c>
      <c r="P957" s="136">
        <v>2.2024800000000001E-2</v>
      </c>
      <c r="Q957" s="138">
        <v>20</v>
      </c>
      <c r="R957" s="139">
        <v>19</v>
      </c>
      <c r="S957" s="122">
        <f t="shared" si="28"/>
        <v>35.294117647058826</v>
      </c>
      <c r="T957" s="122">
        <f t="shared" si="29"/>
        <v>64.705882352941174</v>
      </c>
      <c r="U957" s="136"/>
      <c r="V957" s="136"/>
      <c r="W957" s="136"/>
      <c r="X957" s="136"/>
      <c r="Y957" s="136"/>
      <c r="Z957" s="136"/>
      <c r="AA957" s="136"/>
    </row>
    <row r="958" spans="1:27" x14ac:dyDescent="0.25">
      <c r="A958" s="77">
        <v>2016</v>
      </c>
      <c r="B958" s="100" t="s">
        <v>53</v>
      </c>
      <c r="C958" s="101">
        <v>3504503</v>
      </c>
      <c r="D958" s="78">
        <v>17</v>
      </c>
      <c r="E958" s="54">
        <v>14</v>
      </c>
      <c r="F958" s="102">
        <v>350450314</v>
      </c>
      <c r="G958" s="135">
        <v>9</v>
      </c>
      <c r="H958" s="135">
        <v>8</v>
      </c>
      <c r="I958" s="136">
        <v>9.5105999999999996E-2</v>
      </c>
      <c r="J958" s="136">
        <v>9.1328599999999996E-2</v>
      </c>
      <c r="K958" s="136">
        <v>3.7773999999999998E-3</v>
      </c>
      <c r="L958" s="137">
        <v>0.11844054414003044</v>
      </c>
      <c r="M958" s="136">
        <v>0</v>
      </c>
      <c r="N958" s="136">
        <v>0</v>
      </c>
      <c r="O958" s="136">
        <v>9.1314699999999999E-2</v>
      </c>
      <c r="P958" s="136">
        <v>3.7912999999999996E-3</v>
      </c>
      <c r="Q958" s="138">
        <v>6</v>
      </c>
      <c r="R958" s="139">
        <v>3</v>
      </c>
      <c r="S958" s="122">
        <f t="shared" si="28"/>
        <v>52.941176470588239</v>
      </c>
      <c r="T958" s="122">
        <f t="shared" si="29"/>
        <v>47.058823529411761</v>
      </c>
      <c r="U958" s="136"/>
      <c r="V958" s="136"/>
      <c r="W958" s="136"/>
      <c r="X958" s="136"/>
      <c r="Y958" s="136"/>
      <c r="Z958" s="136"/>
      <c r="AA958" s="136"/>
    </row>
    <row r="959" spans="1:27" x14ac:dyDescent="0.25">
      <c r="A959" s="77">
        <v>2016</v>
      </c>
      <c r="B959" s="100" t="s">
        <v>54</v>
      </c>
      <c r="C959" s="101">
        <v>3504602</v>
      </c>
      <c r="D959" s="78">
        <v>16</v>
      </c>
      <c r="E959" s="54">
        <v>16</v>
      </c>
      <c r="F959" s="102">
        <v>350460216</v>
      </c>
      <c r="G959" s="135">
        <v>4</v>
      </c>
      <c r="H959" s="135">
        <v>33</v>
      </c>
      <c r="I959" s="136">
        <v>0.2223493</v>
      </c>
      <c r="J959" s="136">
        <v>0.1764444</v>
      </c>
      <c r="K959" s="136">
        <v>4.5904899999999998E-2</v>
      </c>
      <c r="L959" s="137">
        <v>0</v>
      </c>
      <c r="M959" s="136">
        <v>3.2814900000000001E-2</v>
      </c>
      <c r="N959" s="136">
        <v>3.6186E-3</v>
      </c>
      <c r="O959" s="136">
        <v>0.1765833</v>
      </c>
      <c r="P959" s="136">
        <v>9.3325000000000005E-3</v>
      </c>
      <c r="Q959" s="138">
        <v>1</v>
      </c>
      <c r="R959" s="139">
        <v>10</v>
      </c>
      <c r="S959" s="122">
        <f t="shared" si="28"/>
        <v>10.810810810810811</v>
      </c>
      <c r="T959" s="122">
        <f t="shared" si="29"/>
        <v>89.189189189189193</v>
      </c>
      <c r="U959" s="136"/>
      <c r="V959" s="136"/>
      <c r="W959" s="136"/>
      <c r="X959" s="136"/>
      <c r="Y959" s="136"/>
      <c r="Z959" s="136"/>
      <c r="AA959" s="136"/>
    </row>
    <row r="960" spans="1:27" x14ac:dyDescent="0.25">
      <c r="A960" s="77">
        <v>2016</v>
      </c>
      <c r="B960" s="100" t="s">
        <v>55</v>
      </c>
      <c r="C960" s="101">
        <v>3504701</v>
      </c>
      <c r="D960" s="78">
        <v>16</v>
      </c>
      <c r="E960" s="54">
        <v>16</v>
      </c>
      <c r="F960" s="102">
        <v>350470116</v>
      </c>
      <c r="G960" s="135">
        <v>0</v>
      </c>
      <c r="H960" s="135">
        <v>8</v>
      </c>
      <c r="I960" s="136">
        <v>1.34585E-2</v>
      </c>
      <c r="J960" s="136">
        <v>0</v>
      </c>
      <c r="K960" s="136">
        <v>1.34585E-2</v>
      </c>
      <c r="L960" s="137">
        <v>0</v>
      </c>
      <c r="M960" s="136">
        <v>1.34354E-2</v>
      </c>
      <c r="N960" s="136">
        <v>2.3099999999999999E-5</v>
      </c>
      <c r="O960" s="136">
        <v>0</v>
      </c>
      <c r="P960" s="136">
        <v>0</v>
      </c>
      <c r="Q960" s="138">
        <v>0</v>
      </c>
      <c r="R960" s="139">
        <v>0</v>
      </c>
      <c r="S960" s="122">
        <f t="shared" si="28"/>
        <v>0</v>
      </c>
      <c r="T960" s="122">
        <f t="shared" si="29"/>
        <v>100</v>
      </c>
      <c r="U960" s="136"/>
      <c r="V960" s="136"/>
      <c r="W960" s="136"/>
      <c r="X960" s="136"/>
      <c r="Y960" s="136"/>
      <c r="Z960" s="136"/>
      <c r="AA960" s="136"/>
    </row>
    <row r="961" spans="1:27" x14ac:dyDescent="0.25">
      <c r="A961" s="77">
        <v>2016</v>
      </c>
      <c r="B961" s="100" t="s">
        <v>56</v>
      </c>
      <c r="C961" s="101">
        <v>3504800</v>
      </c>
      <c r="D961" s="78">
        <v>15</v>
      </c>
      <c r="E961" s="54">
        <v>15</v>
      </c>
      <c r="F961" s="102">
        <v>350480015</v>
      </c>
      <c r="G961" s="135">
        <v>1</v>
      </c>
      <c r="H961" s="135">
        <v>11</v>
      </c>
      <c r="I961" s="136">
        <v>1.6817499999999999E-2</v>
      </c>
      <c r="J961" s="136">
        <v>2.1875000000000002E-3</v>
      </c>
      <c r="K961" s="136">
        <v>1.4630000000000001E-2</v>
      </c>
      <c r="L961" s="137">
        <v>0</v>
      </c>
      <c r="M961" s="136">
        <v>1.1993E-2</v>
      </c>
      <c r="N961" s="136">
        <v>1.1774000000000001E-3</v>
      </c>
      <c r="O961" s="136">
        <v>2.1991000000000003E-3</v>
      </c>
      <c r="P961" s="136">
        <v>1.4480000000000001E-3</v>
      </c>
      <c r="Q961" s="138">
        <v>2</v>
      </c>
      <c r="R961" s="139">
        <v>5</v>
      </c>
      <c r="S961" s="122">
        <f t="shared" si="28"/>
        <v>8.3333333333333321</v>
      </c>
      <c r="T961" s="122">
        <f t="shared" si="29"/>
        <v>91.666666666666657</v>
      </c>
      <c r="U961" s="136"/>
      <c r="V961" s="136"/>
      <c r="W961" s="136"/>
      <c r="X961" s="136"/>
      <c r="Y961" s="136"/>
      <c r="Z961" s="136"/>
      <c r="AA961" s="136"/>
    </row>
    <row r="962" spans="1:27" x14ac:dyDescent="0.25">
      <c r="A962" s="77">
        <v>2016</v>
      </c>
      <c r="B962" s="100" t="s">
        <v>56</v>
      </c>
      <c r="C962" s="101">
        <v>3504800</v>
      </c>
      <c r="D962" s="78">
        <v>15</v>
      </c>
      <c r="E962" s="54">
        <v>18</v>
      </c>
      <c r="F962" s="102">
        <v>350480018</v>
      </c>
      <c r="G962" s="135">
        <v>2</v>
      </c>
      <c r="H962" s="135">
        <v>0</v>
      </c>
      <c r="I962" s="136">
        <v>2.3841999999999999E-3</v>
      </c>
      <c r="J962" s="136">
        <v>2.3841999999999999E-3</v>
      </c>
      <c r="K962" s="136">
        <v>0</v>
      </c>
      <c r="L962" s="137">
        <v>0</v>
      </c>
      <c r="M962" s="136">
        <v>0</v>
      </c>
      <c r="N962" s="136">
        <v>0</v>
      </c>
      <c r="O962" s="136">
        <v>2.3841999999999999E-3</v>
      </c>
      <c r="P962" s="136">
        <v>0</v>
      </c>
      <c r="Q962" s="138">
        <v>1</v>
      </c>
      <c r="R962" s="139">
        <v>0</v>
      </c>
      <c r="S962" s="122">
        <f t="shared" si="28"/>
        <v>100</v>
      </c>
      <c r="T962" s="122">
        <f t="shared" si="29"/>
        <v>0</v>
      </c>
      <c r="U962" s="136"/>
      <c r="V962" s="136"/>
      <c r="W962" s="136"/>
      <c r="X962" s="136"/>
      <c r="Y962" s="136"/>
      <c r="Z962" s="136"/>
      <c r="AA962" s="136"/>
    </row>
    <row r="963" spans="1:27" x14ac:dyDescent="0.25">
      <c r="A963" s="77">
        <v>2016</v>
      </c>
      <c r="B963" s="100" t="s">
        <v>57</v>
      </c>
      <c r="C963" s="101">
        <v>3504909</v>
      </c>
      <c r="D963" s="78">
        <v>2</v>
      </c>
      <c r="E963" s="54">
        <v>2</v>
      </c>
      <c r="F963" s="102">
        <v>35049092</v>
      </c>
      <c r="G963" s="135">
        <v>6</v>
      </c>
      <c r="H963" s="135">
        <v>4</v>
      </c>
      <c r="I963" s="136">
        <v>2.6611E-3</v>
      </c>
      <c r="J963" s="136">
        <v>9.1580000000000003E-4</v>
      </c>
      <c r="K963" s="136">
        <v>1.7453E-3</v>
      </c>
      <c r="L963" s="137">
        <v>2.8855561897513954E-2</v>
      </c>
      <c r="M963" s="136">
        <v>8.3330000000000003E-4</v>
      </c>
      <c r="N963" s="136">
        <v>8.7730000000000002E-4</v>
      </c>
      <c r="O963" s="136">
        <v>8.4499999999999994E-5</v>
      </c>
      <c r="P963" s="136">
        <v>8.6599999999999991E-4</v>
      </c>
      <c r="Q963" s="138">
        <v>11</v>
      </c>
      <c r="R963" s="139">
        <v>44</v>
      </c>
      <c r="S963" s="122">
        <f t="shared" ref="S963:S1026" si="30">IFERROR(((G963)/(SUM($G963:$H963)))*100,0)</f>
        <v>60</v>
      </c>
      <c r="T963" s="122">
        <f t="shared" ref="T963:T1026" si="31">IFERROR(((H963)/(SUM($G963:$H963)))*100,0)</f>
        <v>40</v>
      </c>
      <c r="U963" s="136"/>
      <c r="V963" s="136"/>
      <c r="W963" s="136"/>
      <c r="X963" s="136"/>
      <c r="Y963" s="136"/>
      <c r="Z963" s="136"/>
      <c r="AA963" s="136"/>
    </row>
    <row r="964" spans="1:27" x14ac:dyDescent="0.25">
      <c r="A964" s="77">
        <v>2016</v>
      </c>
      <c r="B964" s="100" t="s">
        <v>58</v>
      </c>
      <c r="C964" s="101">
        <v>3505005</v>
      </c>
      <c r="D964" s="78">
        <v>14</v>
      </c>
      <c r="E964" s="54">
        <v>14</v>
      </c>
      <c r="F964" s="102">
        <v>350500514</v>
      </c>
      <c r="G964" s="135">
        <v>0</v>
      </c>
      <c r="H964" s="135">
        <v>3</v>
      </c>
      <c r="I964" s="136">
        <v>4.0232000000000002E-3</v>
      </c>
      <c r="J964" s="136">
        <v>0</v>
      </c>
      <c r="K964" s="136">
        <v>4.0232000000000002E-3</v>
      </c>
      <c r="L964" s="137">
        <v>0</v>
      </c>
      <c r="M964" s="136">
        <v>3.9537000000000001E-3</v>
      </c>
      <c r="N964" s="136">
        <v>0</v>
      </c>
      <c r="O964" s="136">
        <v>0</v>
      </c>
      <c r="P964" s="136">
        <v>6.9499999999999995E-5</v>
      </c>
      <c r="Q964" s="138">
        <v>0</v>
      </c>
      <c r="R964" s="139">
        <v>13</v>
      </c>
      <c r="S964" s="122">
        <f t="shared" si="30"/>
        <v>0</v>
      </c>
      <c r="T964" s="122">
        <f t="shared" si="31"/>
        <v>100</v>
      </c>
      <c r="U964" s="136"/>
      <c r="V964" s="136"/>
      <c r="W964" s="136"/>
      <c r="X964" s="136"/>
      <c r="Y964" s="136"/>
      <c r="Z964" s="136"/>
      <c r="AA964" s="136"/>
    </row>
    <row r="965" spans="1:27" x14ac:dyDescent="0.25">
      <c r="A965" s="77">
        <v>2016</v>
      </c>
      <c r="B965" s="100" t="s">
        <v>59</v>
      </c>
      <c r="C965" s="101">
        <v>3505104</v>
      </c>
      <c r="D965" s="78">
        <v>19</v>
      </c>
      <c r="E965" s="54">
        <v>19</v>
      </c>
      <c r="F965" s="102">
        <v>350510419</v>
      </c>
      <c r="G965" s="135">
        <v>4</v>
      </c>
      <c r="H965" s="135">
        <v>29</v>
      </c>
      <c r="I965" s="136">
        <v>5.2254599999999998E-2</v>
      </c>
      <c r="J965" s="136">
        <v>4.9892300000000001E-2</v>
      </c>
      <c r="K965" s="136">
        <v>2.3623000000000003E-3</v>
      </c>
      <c r="L965" s="137">
        <v>0</v>
      </c>
      <c r="M965" s="136">
        <v>0</v>
      </c>
      <c r="N965" s="136">
        <v>9.8030000000000014E-4</v>
      </c>
      <c r="O965" s="136">
        <v>4.9892300000000001E-2</v>
      </c>
      <c r="P965" s="136">
        <v>1.3820000000000002E-3</v>
      </c>
      <c r="Q965" s="138">
        <v>1</v>
      </c>
      <c r="R965" s="139">
        <v>0</v>
      </c>
      <c r="S965" s="122">
        <f t="shared" si="30"/>
        <v>12.121212121212121</v>
      </c>
      <c r="T965" s="122">
        <f t="shared" si="31"/>
        <v>87.878787878787875</v>
      </c>
      <c r="U965" s="136"/>
      <c r="V965" s="136"/>
      <c r="W965" s="136"/>
      <c r="X965" s="136"/>
      <c r="Y965" s="136"/>
      <c r="Z965" s="136"/>
      <c r="AA965" s="136"/>
    </row>
    <row r="966" spans="1:27" x14ac:dyDescent="0.25">
      <c r="A966" s="77">
        <v>2016</v>
      </c>
      <c r="B966" s="100" t="s">
        <v>60</v>
      </c>
      <c r="C966" s="101">
        <v>3505203</v>
      </c>
      <c r="D966" s="78">
        <v>13</v>
      </c>
      <c r="E966" s="54">
        <v>13</v>
      </c>
      <c r="F966" s="102">
        <v>350520313</v>
      </c>
      <c r="G966" s="135">
        <v>25</v>
      </c>
      <c r="H966" s="135">
        <v>39</v>
      </c>
      <c r="I966" s="136">
        <v>0.60557759999999994</v>
      </c>
      <c r="J966" s="136">
        <v>0.30502489999999999</v>
      </c>
      <c r="K966" s="136">
        <v>0.30055269999999989</v>
      </c>
      <c r="L966" s="137">
        <v>0</v>
      </c>
      <c r="M966" s="136">
        <v>7.7527799999999994E-2</v>
      </c>
      <c r="N966" s="136">
        <v>0.162909</v>
      </c>
      <c r="O966" s="136">
        <v>0.35393560000000002</v>
      </c>
      <c r="P966" s="136">
        <v>1.12052E-2</v>
      </c>
      <c r="Q966" s="138">
        <v>3</v>
      </c>
      <c r="R966" s="139">
        <v>1</v>
      </c>
      <c r="S966" s="122">
        <f t="shared" si="30"/>
        <v>39.0625</v>
      </c>
      <c r="T966" s="122">
        <f t="shared" si="31"/>
        <v>60.9375</v>
      </c>
      <c r="U966" s="136"/>
      <c r="V966" s="136"/>
      <c r="W966" s="136"/>
      <c r="X966" s="136"/>
      <c r="Y966" s="136"/>
      <c r="Z966" s="136"/>
      <c r="AA966" s="136"/>
    </row>
    <row r="967" spans="1:27" x14ac:dyDescent="0.25">
      <c r="A967" s="77">
        <v>2016</v>
      </c>
      <c r="B967" s="100" t="s">
        <v>61</v>
      </c>
      <c r="C967" s="101">
        <v>3505302</v>
      </c>
      <c r="D967" s="78">
        <v>13</v>
      </c>
      <c r="E967" s="54">
        <v>13</v>
      </c>
      <c r="F967" s="102">
        <v>350530213</v>
      </c>
      <c r="G967" s="135">
        <v>6</v>
      </c>
      <c r="H967" s="135">
        <v>9</v>
      </c>
      <c r="I967" s="136">
        <v>4.2510173999999994</v>
      </c>
      <c r="J967" s="136">
        <v>4.2435004999999997</v>
      </c>
      <c r="K967" s="136">
        <v>7.5169000000000008E-3</v>
      </c>
      <c r="L967" s="137">
        <v>0</v>
      </c>
      <c r="M967" s="136">
        <v>0</v>
      </c>
      <c r="N967" s="136">
        <v>4.2324358999999996</v>
      </c>
      <c r="O967" s="136">
        <v>0</v>
      </c>
      <c r="P967" s="136">
        <v>1.8581500000000001E-2</v>
      </c>
      <c r="Q967" s="138">
        <v>4</v>
      </c>
      <c r="R967" s="139">
        <v>4</v>
      </c>
      <c r="S967" s="122">
        <f t="shared" si="30"/>
        <v>40</v>
      </c>
      <c r="T967" s="122">
        <f t="shared" si="31"/>
        <v>60</v>
      </c>
      <c r="U967" s="136"/>
      <c r="V967" s="136"/>
      <c r="W967" s="136"/>
      <c r="X967" s="136"/>
      <c r="Y967" s="136"/>
      <c r="Z967" s="136"/>
      <c r="AA967" s="136"/>
    </row>
    <row r="968" spans="1:27" x14ac:dyDescent="0.25">
      <c r="A968" s="77">
        <v>2016</v>
      </c>
      <c r="B968" s="100" t="s">
        <v>61</v>
      </c>
      <c r="C968" s="101">
        <v>3505302</v>
      </c>
      <c r="D968" s="78">
        <v>13</v>
      </c>
      <c r="E968" s="54">
        <v>10</v>
      </c>
      <c r="F968" s="102">
        <v>350530210</v>
      </c>
      <c r="G968" s="135">
        <v>0</v>
      </c>
      <c r="H968" s="135">
        <v>0</v>
      </c>
      <c r="I968" s="136">
        <v>0</v>
      </c>
      <c r="J968" s="136">
        <v>0</v>
      </c>
      <c r="K968" s="136">
        <v>0</v>
      </c>
      <c r="L968" s="137">
        <v>0</v>
      </c>
      <c r="M968" s="136">
        <v>0</v>
      </c>
      <c r="N968" s="136">
        <v>0</v>
      </c>
      <c r="O968" s="136">
        <v>0</v>
      </c>
      <c r="P968" s="136">
        <v>0</v>
      </c>
      <c r="Q968" s="138">
        <v>0</v>
      </c>
      <c r="R968" s="139">
        <v>0</v>
      </c>
      <c r="S968" s="122">
        <f t="shared" si="30"/>
        <v>0</v>
      </c>
      <c r="T968" s="122">
        <f t="shared" si="31"/>
        <v>0</v>
      </c>
      <c r="U968" s="136"/>
      <c r="V968" s="136"/>
      <c r="W968" s="136"/>
      <c r="X968" s="136"/>
      <c r="Y968" s="136"/>
      <c r="Z968" s="136"/>
      <c r="AA968" s="136"/>
    </row>
    <row r="969" spans="1:27" x14ac:dyDescent="0.25">
      <c r="A969" s="77">
        <v>2016</v>
      </c>
      <c r="B969" s="100" t="s">
        <v>62</v>
      </c>
      <c r="C969" s="101">
        <v>3505351</v>
      </c>
      <c r="D969" s="78">
        <v>11</v>
      </c>
      <c r="E969" s="54">
        <v>11</v>
      </c>
      <c r="F969" s="102">
        <v>350535111</v>
      </c>
      <c r="G969" s="135">
        <v>22</v>
      </c>
      <c r="H969" s="135">
        <v>1</v>
      </c>
      <c r="I969" s="136">
        <v>8.2664999999999995E-3</v>
      </c>
      <c r="J969" s="136">
        <v>6.7571999999999997E-3</v>
      </c>
      <c r="K969" s="136">
        <v>1.5093000000000001E-3</v>
      </c>
      <c r="L969" s="137">
        <v>0</v>
      </c>
      <c r="M969" s="136">
        <v>7.1815000000000004E-3</v>
      </c>
      <c r="N969" s="136">
        <v>0</v>
      </c>
      <c r="O969" s="136">
        <v>1.0283E-3</v>
      </c>
      <c r="P969" s="136">
        <v>5.6699999999999996E-5</v>
      </c>
      <c r="Q969" s="138">
        <v>9</v>
      </c>
      <c r="R969" s="139">
        <v>2</v>
      </c>
      <c r="S969" s="122">
        <f t="shared" si="30"/>
        <v>95.652173913043484</v>
      </c>
      <c r="T969" s="122">
        <f t="shared" si="31"/>
        <v>4.3478260869565215</v>
      </c>
      <c r="U969" s="136"/>
      <c r="V969" s="136"/>
      <c r="W969" s="136"/>
      <c r="X969" s="136"/>
      <c r="Y969" s="136"/>
      <c r="Z969" s="136"/>
      <c r="AA969" s="136"/>
    </row>
    <row r="970" spans="1:27" x14ac:dyDescent="0.25">
      <c r="A970" s="77">
        <v>2016</v>
      </c>
      <c r="B970" s="100" t="s">
        <v>63</v>
      </c>
      <c r="C970" s="101">
        <v>3505401</v>
      </c>
      <c r="D970" s="78">
        <v>11</v>
      </c>
      <c r="E970" s="54">
        <v>11</v>
      </c>
      <c r="F970" s="102">
        <v>350540111</v>
      </c>
      <c r="G970" s="135">
        <v>1</v>
      </c>
      <c r="H970" s="135">
        <v>3</v>
      </c>
      <c r="I970" s="136">
        <v>3.6860000000000001E-4</v>
      </c>
      <c r="J970" s="136">
        <v>5.6700000000000003E-5</v>
      </c>
      <c r="K970" s="136">
        <v>3.1189999999999999E-4</v>
      </c>
      <c r="L970" s="137">
        <v>1.3130549213597159E-2</v>
      </c>
      <c r="M970" s="136">
        <v>0</v>
      </c>
      <c r="N970" s="136">
        <v>1.638E-4</v>
      </c>
      <c r="O970" s="136">
        <v>0</v>
      </c>
      <c r="P970" s="136">
        <v>2.0479999999999999E-4</v>
      </c>
      <c r="Q970" s="138">
        <v>3</v>
      </c>
      <c r="R970" s="139">
        <v>8</v>
      </c>
      <c r="S970" s="122">
        <f t="shared" si="30"/>
        <v>25</v>
      </c>
      <c r="T970" s="122">
        <f t="shared" si="31"/>
        <v>75</v>
      </c>
      <c r="U970" s="136"/>
      <c r="V970" s="136"/>
      <c r="W970" s="136"/>
      <c r="X970" s="136"/>
      <c r="Y970" s="136"/>
      <c r="Z970" s="136"/>
      <c r="AA970" s="136"/>
    </row>
    <row r="971" spans="1:27" x14ac:dyDescent="0.25">
      <c r="A971" s="77">
        <v>2016</v>
      </c>
      <c r="B971" s="100" t="s">
        <v>64</v>
      </c>
      <c r="C971" s="101">
        <v>3505500</v>
      </c>
      <c r="D971" s="78">
        <v>12</v>
      </c>
      <c r="E971" s="54">
        <v>12</v>
      </c>
      <c r="F971" s="102">
        <v>350550012</v>
      </c>
      <c r="G971" s="135">
        <v>148</v>
      </c>
      <c r="H971" s="135">
        <v>160</v>
      </c>
      <c r="I971" s="136">
        <v>3.0746902000000005</v>
      </c>
      <c r="J971" s="136">
        <v>2.2373017999999991</v>
      </c>
      <c r="K971" s="136">
        <v>0.83738840000000148</v>
      </c>
      <c r="L971" s="137">
        <v>1.3187084284627093</v>
      </c>
      <c r="M971" s="136">
        <v>0.60581020000000019</v>
      </c>
      <c r="N971" s="136">
        <v>9.1988300000000009E-2</v>
      </c>
      <c r="O971" s="136">
        <v>2.2932682999999998</v>
      </c>
      <c r="P971" s="136">
        <v>8.3623400000000001E-2</v>
      </c>
      <c r="Q971" s="138">
        <v>87</v>
      </c>
      <c r="R971" s="139">
        <v>55</v>
      </c>
      <c r="S971" s="122">
        <f t="shared" si="30"/>
        <v>48.051948051948052</v>
      </c>
      <c r="T971" s="122">
        <f t="shared" si="31"/>
        <v>51.94805194805194</v>
      </c>
      <c r="U971" s="136"/>
      <c r="V971" s="136"/>
      <c r="W971" s="136"/>
      <c r="X971" s="136"/>
      <c r="Y971" s="136"/>
      <c r="Z971" s="136"/>
      <c r="AA971" s="136"/>
    </row>
    <row r="972" spans="1:27" x14ac:dyDescent="0.25">
      <c r="A972" s="77">
        <v>2016</v>
      </c>
      <c r="B972" s="100" t="s">
        <v>64</v>
      </c>
      <c r="C972" s="101">
        <v>3505500</v>
      </c>
      <c r="D972" s="78">
        <v>12</v>
      </c>
      <c r="E972" s="54">
        <v>15</v>
      </c>
      <c r="F972" s="102">
        <v>350550015</v>
      </c>
      <c r="G972" s="135">
        <v>11</v>
      </c>
      <c r="H972" s="135">
        <v>1</v>
      </c>
      <c r="I972" s="136">
        <v>5.7855700000000003E-2</v>
      </c>
      <c r="J972" s="136">
        <v>5.7508500000000004E-2</v>
      </c>
      <c r="K972" s="136">
        <v>3.4719999999999998E-4</v>
      </c>
      <c r="L972" s="137">
        <v>0</v>
      </c>
      <c r="M972" s="136">
        <v>0</v>
      </c>
      <c r="N972" s="136">
        <v>3.4719999999999998E-4</v>
      </c>
      <c r="O972" s="136">
        <v>5.7508500000000004E-2</v>
      </c>
      <c r="P972" s="136">
        <v>0</v>
      </c>
      <c r="Q972" s="138">
        <v>2</v>
      </c>
      <c r="R972" s="139">
        <v>1</v>
      </c>
      <c r="S972" s="122">
        <f t="shared" si="30"/>
        <v>91.666666666666657</v>
      </c>
      <c r="T972" s="122">
        <f t="shared" si="31"/>
        <v>8.3333333333333321</v>
      </c>
      <c r="U972" s="136"/>
      <c r="V972" s="136"/>
      <c r="W972" s="136"/>
      <c r="X972" s="136"/>
      <c r="Y972" s="136"/>
      <c r="Z972" s="136"/>
      <c r="AA972" s="136"/>
    </row>
    <row r="973" spans="1:27" x14ac:dyDescent="0.25">
      <c r="A973" s="77">
        <v>2016</v>
      </c>
      <c r="B973" s="100" t="s">
        <v>65</v>
      </c>
      <c r="C973" s="101">
        <v>3505609</v>
      </c>
      <c r="D973" s="78">
        <v>9</v>
      </c>
      <c r="E973" s="54">
        <v>9</v>
      </c>
      <c r="F973" s="102">
        <v>35056099</v>
      </c>
      <c r="G973" s="135">
        <v>8</v>
      </c>
      <c r="H973" s="135">
        <v>19</v>
      </c>
      <c r="I973" s="136">
        <v>0.14761599999999997</v>
      </c>
      <c r="J973" s="136">
        <v>7.3548600000000006E-2</v>
      </c>
      <c r="K973" s="136">
        <v>7.4067399999999978E-2</v>
      </c>
      <c r="L973" s="137">
        <v>1.0821886098427195E-2</v>
      </c>
      <c r="M973" s="136">
        <v>0</v>
      </c>
      <c r="N973" s="136">
        <v>6.9675899999999999E-2</v>
      </c>
      <c r="O973" s="136">
        <v>7.2717599999999993E-2</v>
      </c>
      <c r="P973" s="136">
        <v>5.2225000000000006E-3</v>
      </c>
      <c r="Q973" s="138">
        <v>1</v>
      </c>
      <c r="R973" s="139">
        <v>6</v>
      </c>
      <c r="S973" s="122">
        <f t="shared" si="30"/>
        <v>29.629629629629626</v>
      </c>
      <c r="T973" s="122">
        <f t="shared" si="31"/>
        <v>70.370370370370367</v>
      </c>
      <c r="U973" s="136"/>
      <c r="V973" s="136"/>
      <c r="W973" s="136"/>
      <c r="X973" s="136"/>
      <c r="Y973" s="136"/>
      <c r="Z973" s="136"/>
      <c r="AA973" s="136"/>
    </row>
    <row r="974" spans="1:27" x14ac:dyDescent="0.25">
      <c r="A974" s="77">
        <v>2016</v>
      </c>
      <c r="B974" s="100" t="s">
        <v>66</v>
      </c>
      <c r="C974" s="101">
        <v>3505708</v>
      </c>
      <c r="D974" s="78">
        <v>6</v>
      </c>
      <c r="E974" s="54">
        <v>6</v>
      </c>
      <c r="F974" s="102">
        <v>35057086</v>
      </c>
      <c r="G974" s="135">
        <v>13</v>
      </c>
      <c r="H974" s="135">
        <v>114</v>
      </c>
      <c r="I974" s="136">
        <v>0.12172199999999997</v>
      </c>
      <c r="J974" s="136">
        <v>6.1474799999999996E-2</v>
      </c>
      <c r="K974" s="136">
        <v>6.024719999999998E-2</v>
      </c>
      <c r="L974" s="137">
        <v>0</v>
      </c>
      <c r="M974" s="136">
        <v>4.1666700000000001E-2</v>
      </c>
      <c r="N974" s="136">
        <v>2.6843600000000009E-2</v>
      </c>
      <c r="O974" s="136">
        <v>1.273E-4</v>
      </c>
      <c r="P974" s="136">
        <v>5.3084399999999983E-2</v>
      </c>
      <c r="Q974" s="138">
        <v>6</v>
      </c>
      <c r="R974" s="139">
        <v>114</v>
      </c>
      <c r="S974" s="122">
        <f t="shared" si="30"/>
        <v>10.236220472440944</v>
      </c>
      <c r="T974" s="122">
        <f t="shared" si="31"/>
        <v>89.763779527559052</v>
      </c>
      <c r="U974" s="136"/>
      <c r="V974" s="136"/>
      <c r="W974" s="136"/>
      <c r="X974" s="136"/>
      <c r="Y974" s="136"/>
      <c r="Z974" s="136"/>
      <c r="AA974" s="136"/>
    </row>
    <row r="975" spans="1:27" x14ac:dyDescent="0.25">
      <c r="A975" s="77">
        <v>2016</v>
      </c>
      <c r="B975" s="100" t="s">
        <v>67</v>
      </c>
      <c r="C975" s="101">
        <v>3505807</v>
      </c>
      <c r="D975" s="78">
        <v>21</v>
      </c>
      <c r="E975" s="54">
        <v>21</v>
      </c>
      <c r="F975" s="102">
        <v>350580721</v>
      </c>
      <c r="G975" s="135">
        <v>6</v>
      </c>
      <c r="H975" s="135">
        <v>151</v>
      </c>
      <c r="I975" s="136">
        <v>0.12868160000000001</v>
      </c>
      <c r="J975" s="136">
        <v>4.0658200000000005E-2</v>
      </c>
      <c r="K975" s="136">
        <v>8.8023399999999988E-2</v>
      </c>
      <c r="L975" s="137">
        <v>0</v>
      </c>
      <c r="M975" s="136">
        <v>4.1635499999999999E-2</v>
      </c>
      <c r="N975" s="136">
        <v>3.8370000000000001E-2</v>
      </c>
      <c r="O975" s="136">
        <v>3.3022599999999999E-2</v>
      </c>
      <c r="P975" s="136">
        <v>1.5653500000000011E-2</v>
      </c>
      <c r="Q975" s="138">
        <v>6</v>
      </c>
      <c r="R975" s="139">
        <v>5</v>
      </c>
      <c r="S975" s="122">
        <f t="shared" si="30"/>
        <v>3.8216560509554141</v>
      </c>
      <c r="T975" s="122">
        <f t="shared" si="31"/>
        <v>96.178343949044589</v>
      </c>
      <c r="U975" s="136"/>
      <c r="V975" s="136"/>
      <c r="W975" s="136"/>
      <c r="X975" s="136"/>
      <c r="Y975" s="136"/>
      <c r="Z975" s="136"/>
      <c r="AA975" s="136"/>
    </row>
    <row r="976" spans="1:27" x14ac:dyDescent="0.25">
      <c r="A976" s="77">
        <v>2016</v>
      </c>
      <c r="B976" s="100" t="s">
        <v>68</v>
      </c>
      <c r="C976" s="101">
        <v>3505906</v>
      </c>
      <c r="D976" s="78">
        <v>8</v>
      </c>
      <c r="E976" s="54">
        <v>8</v>
      </c>
      <c r="F976" s="102">
        <v>35059068</v>
      </c>
      <c r="G976" s="135">
        <v>129</v>
      </c>
      <c r="H976" s="135">
        <v>142</v>
      </c>
      <c r="I976" s="136">
        <v>0.69964669999999973</v>
      </c>
      <c r="J976" s="136">
        <v>0.51261979999999974</v>
      </c>
      <c r="K976" s="136">
        <v>0.1870269</v>
      </c>
      <c r="L976" s="137">
        <v>7.3059360730593603E-2</v>
      </c>
      <c r="M976" s="136">
        <v>0.22340560000000004</v>
      </c>
      <c r="N976" s="136">
        <v>3.80039E-2</v>
      </c>
      <c r="O976" s="136">
        <v>0.41402499999999987</v>
      </c>
      <c r="P976" s="136">
        <v>2.421220000000001E-2</v>
      </c>
      <c r="Q976" s="138">
        <v>59</v>
      </c>
      <c r="R976" s="139">
        <v>22</v>
      </c>
      <c r="S976" s="122">
        <f t="shared" si="30"/>
        <v>47.601476014760145</v>
      </c>
      <c r="T976" s="122">
        <f t="shared" si="31"/>
        <v>52.398523985239855</v>
      </c>
      <c r="U976" s="136"/>
      <c r="V976" s="136"/>
      <c r="W976" s="136"/>
      <c r="X976" s="136"/>
      <c r="Y976" s="136"/>
      <c r="Z976" s="136"/>
      <c r="AA976" s="136"/>
    </row>
    <row r="977" spans="1:27" x14ac:dyDescent="0.25">
      <c r="A977" s="77">
        <v>2016</v>
      </c>
      <c r="B977" s="100" t="s">
        <v>68</v>
      </c>
      <c r="C977" s="101">
        <v>3505906</v>
      </c>
      <c r="D977" s="78">
        <v>8</v>
      </c>
      <c r="E977" s="54">
        <v>4</v>
      </c>
      <c r="F977" s="102">
        <v>35059064</v>
      </c>
      <c r="G977" s="135">
        <v>15</v>
      </c>
      <c r="H977" s="135">
        <v>4</v>
      </c>
      <c r="I977" s="136">
        <v>3.7666599999999995E-2</v>
      </c>
      <c r="J977" s="136">
        <v>3.6039199999999993E-2</v>
      </c>
      <c r="K977" s="136">
        <v>1.6274E-3</v>
      </c>
      <c r="L977" s="137">
        <v>0</v>
      </c>
      <c r="M977" s="136">
        <v>0</v>
      </c>
      <c r="N977" s="136">
        <v>1.3056000000000001E-3</v>
      </c>
      <c r="O977" s="136">
        <v>3.4042999999999997E-2</v>
      </c>
      <c r="P977" s="136">
        <v>2.3180000000000002E-3</v>
      </c>
      <c r="Q977" s="138">
        <v>7</v>
      </c>
      <c r="R977" s="139">
        <v>1</v>
      </c>
      <c r="S977" s="122">
        <f t="shared" si="30"/>
        <v>78.94736842105263</v>
      </c>
      <c r="T977" s="122">
        <f t="shared" si="31"/>
        <v>21.052631578947366</v>
      </c>
      <c r="U977" s="136"/>
      <c r="V977" s="136"/>
      <c r="W977" s="136"/>
      <c r="X977" s="136"/>
      <c r="Y977" s="136"/>
      <c r="Z977" s="136"/>
      <c r="AA977" s="136"/>
    </row>
    <row r="978" spans="1:27" x14ac:dyDescent="0.25">
      <c r="A978" s="77">
        <v>2016</v>
      </c>
      <c r="B978" s="100" t="s">
        <v>69</v>
      </c>
      <c r="C978" s="101">
        <v>3506003</v>
      </c>
      <c r="D978" s="78">
        <v>13</v>
      </c>
      <c r="E978" s="54">
        <v>13</v>
      </c>
      <c r="F978" s="102">
        <v>350600313</v>
      </c>
      <c r="G978" s="135">
        <v>7</v>
      </c>
      <c r="H978" s="135">
        <v>352</v>
      </c>
      <c r="I978" s="136">
        <v>0.21820589999999965</v>
      </c>
      <c r="J978" s="136">
        <v>1.58364E-2</v>
      </c>
      <c r="K978" s="136">
        <v>0.20236949999999965</v>
      </c>
      <c r="L978" s="137">
        <v>0</v>
      </c>
      <c r="M978" s="136">
        <v>2.35011E-2</v>
      </c>
      <c r="N978" s="136">
        <v>7.9864600000000008E-2</v>
      </c>
      <c r="O978" s="136">
        <v>6.6955999999999986E-3</v>
      </c>
      <c r="P978" s="136">
        <v>0.10814459999999987</v>
      </c>
      <c r="Q978" s="138">
        <v>5</v>
      </c>
      <c r="R978" s="139">
        <v>26</v>
      </c>
      <c r="S978" s="122">
        <f t="shared" si="30"/>
        <v>1.9498607242339834</v>
      </c>
      <c r="T978" s="122">
        <f t="shared" si="31"/>
        <v>98.050139275766014</v>
      </c>
      <c r="U978" s="136"/>
      <c r="V978" s="136"/>
      <c r="W978" s="136"/>
      <c r="X978" s="136"/>
      <c r="Y978" s="136"/>
      <c r="Z978" s="136"/>
      <c r="AA978" s="136"/>
    </row>
    <row r="979" spans="1:27" x14ac:dyDescent="0.25">
      <c r="A979" s="77">
        <v>2016</v>
      </c>
      <c r="B979" s="100" t="s">
        <v>69</v>
      </c>
      <c r="C979" s="101">
        <v>3506003</v>
      </c>
      <c r="D979" s="78">
        <v>13</v>
      </c>
      <c r="E979" s="54">
        <v>16</v>
      </c>
      <c r="F979" s="102">
        <v>350600316</v>
      </c>
      <c r="G979" s="135">
        <v>7</v>
      </c>
      <c r="H979" s="135">
        <v>14</v>
      </c>
      <c r="I979" s="136">
        <v>0.54352689999999992</v>
      </c>
      <c r="J979" s="136">
        <v>0.51667639999999992</v>
      </c>
      <c r="K979" s="136">
        <v>2.6850499999999996E-2</v>
      </c>
      <c r="L979" s="137">
        <v>0</v>
      </c>
      <c r="M979" s="136">
        <v>0.34722219999999998</v>
      </c>
      <c r="N979" s="136">
        <v>0</v>
      </c>
      <c r="O979" s="136">
        <v>0.19378289999999998</v>
      </c>
      <c r="P979" s="136">
        <v>2.5218000000000003E-3</v>
      </c>
      <c r="Q979" s="138">
        <v>2</v>
      </c>
      <c r="R979" s="139">
        <v>6</v>
      </c>
      <c r="S979" s="122">
        <f t="shared" si="30"/>
        <v>33.333333333333329</v>
      </c>
      <c r="T979" s="122">
        <f t="shared" si="31"/>
        <v>66.666666666666657</v>
      </c>
      <c r="U979" s="136"/>
      <c r="V979" s="136"/>
      <c r="W979" s="136"/>
      <c r="X979" s="136"/>
      <c r="Y979" s="136"/>
      <c r="Z979" s="136"/>
      <c r="AA979" s="136"/>
    </row>
    <row r="980" spans="1:27" x14ac:dyDescent="0.25">
      <c r="A980" s="77">
        <v>2016</v>
      </c>
      <c r="B980" s="100" t="s">
        <v>70</v>
      </c>
      <c r="C980" s="101">
        <v>3506102</v>
      </c>
      <c r="D980" s="78">
        <v>12</v>
      </c>
      <c r="E980" s="54">
        <v>12</v>
      </c>
      <c r="F980" s="102">
        <v>350610212</v>
      </c>
      <c r="G980" s="135">
        <v>60</v>
      </c>
      <c r="H980" s="135">
        <v>104</v>
      </c>
      <c r="I980" s="136">
        <v>1.9091331000000005</v>
      </c>
      <c r="J980" s="136">
        <v>1.3759897000000005</v>
      </c>
      <c r="K980" s="136">
        <v>0.53314339999999993</v>
      </c>
      <c r="L980" s="137">
        <v>0</v>
      </c>
      <c r="M980" s="136">
        <v>9.7372499999999987E-2</v>
      </c>
      <c r="N980" s="136">
        <v>0.16251589999999999</v>
      </c>
      <c r="O980" s="136">
        <v>1.3689787000000004</v>
      </c>
      <c r="P980" s="136">
        <v>0.28026600000000007</v>
      </c>
      <c r="Q980" s="138">
        <v>48</v>
      </c>
      <c r="R980" s="139">
        <v>12</v>
      </c>
      <c r="S980" s="122">
        <f t="shared" si="30"/>
        <v>36.585365853658537</v>
      </c>
      <c r="T980" s="122">
        <f t="shared" si="31"/>
        <v>63.414634146341463</v>
      </c>
      <c r="U980" s="136"/>
      <c r="V980" s="136"/>
      <c r="W980" s="136"/>
      <c r="X980" s="136"/>
      <c r="Y980" s="136"/>
      <c r="Z980" s="136"/>
      <c r="AA980" s="136"/>
    </row>
    <row r="981" spans="1:27" x14ac:dyDescent="0.25">
      <c r="A981" s="77">
        <v>2016</v>
      </c>
      <c r="B981" s="100" t="s">
        <v>70</v>
      </c>
      <c r="C981" s="101">
        <v>3506102</v>
      </c>
      <c r="D981" s="78">
        <v>12</v>
      </c>
      <c r="E981" s="54">
        <v>15</v>
      </c>
      <c r="F981" s="102">
        <v>350610215</v>
      </c>
      <c r="G981" s="135">
        <v>16</v>
      </c>
      <c r="H981" s="135">
        <v>24</v>
      </c>
      <c r="I981" s="136">
        <v>0.39849229999999997</v>
      </c>
      <c r="J981" s="136">
        <v>0.11502</v>
      </c>
      <c r="K981" s="136">
        <v>0.28347229999999995</v>
      </c>
      <c r="L981" s="137">
        <v>0</v>
      </c>
      <c r="M981" s="136">
        <v>0</v>
      </c>
      <c r="N981" s="136">
        <v>7.8703999999999996E-3</v>
      </c>
      <c r="O981" s="136">
        <v>0.39006629999999998</v>
      </c>
      <c r="P981" s="136">
        <v>5.5559999999999995E-4</v>
      </c>
      <c r="Q981" s="138">
        <v>3</v>
      </c>
      <c r="R981" s="139">
        <v>1</v>
      </c>
      <c r="S981" s="122">
        <f t="shared" si="30"/>
        <v>40</v>
      </c>
      <c r="T981" s="122">
        <f t="shared" si="31"/>
        <v>60</v>
      </c>
      <c r="U981" s="136"/>
      <c r="V981" s="136"/>
      <c r="W981" s="136"/>
      <c r="X981" s="136"/>
      <c r="Y981" s="136"/>
      <c r="Z981" s="136"/>
      <c r="AA981" s="136"/>
    </row>
    <row r="982" spans="1:27" x14ac:dyDescent="0.25">
      <c r="A982" s="77">
        <v>2016</v>
      </c>
      <c r="B982" s="100" t="s">
        <v>71</v>
      </c>
      <c r="C982" s="101">
        <v>3506201</v>
      </c>
      <c r="D982" s="78">
        <v>19</v>
      </c>
      <c r="E982" s="54">
        <v>19</v>
      </c>
      <c r="F982" s="102">
        <v>350620119</v>
      </c>
      <c r="G982" s="135">
        <v>0</v>
      </c>
      <c r="H982" s="135">
        <v>5</v>
      </c>
      <c r="I982" s="136">
        <v>5.7903000000000008E-3</v>
      </c>
      <c r="J982" s="136">
        <v>0</v>
      </c>
      <c r="K982" s="136">
        <v>5.7903000000000008E-3</v>
      </c>
      <c r="L982" s="137">
        <v>0</v>
      </c>
      <c r="M982" s="136">
        <v>0</v>
      </c>
      <c r="N982" s="136">
        <v>4.3808000000000007E-3</v>
      </c>
      <c r="O982" s="136">
        <v>0</v>
      </c>
      <c r="P982" s="136">
        <v>1.4095000000000002E-3</v>
      </c>
      <c r="Q982" s="138">
        <v>0</v>
      </c>
      <c r="R982" s="139">
        <v>0</v>
      </c>
      <c r="S982" s="122">
        <f t="shared" si="30"/>
        <v>0</v>
      </c>
      <c r="T982" s="122">
        <f t="shared" si="31"/>
        <v>100</v>
      </c>
      <c r="U982" s="136"/>
      <c r="V982" s="136"/>
      <c r="W982" s="136"/>
      <c r="X982" s="136"/>
      <c r="Y982" s="136"/>
      <c r="Z982" s="136"/>
      <c r="AA982" s="136"/>
    </row>
    <row r="983" spans="1:27" x14ac:dyDescent="0.25">
      <c r="A983" s="77">
        <v>2016</v>
      </c>
      <c r="B983" s="100" t="s">
        <v>71</v>
      </c>
      <c r="C983" s="101">
        <v>3506201</v>
      </c>
      <c r="D983" s="78">
        <v>19</v>
      </c>
      <c r="E983" s="54">
        <v>20</v>
      </c>
      <c r="F983" s="102">
        <v>350620120</v>
      </c>
      <c r="G983" s="135">
        <v>2</v>
      </c>
      <c r="H983" s="135">
        <v>1</v>
      </c>
      <c r="I983" s="136">
        <v>0.16509989999999999</v>
      </c>
      <c r="J983" s="136">
        <v>0.16485339999999998</v>
      </c>
      <c r="K983" s="136">
        <v>2.4649999999999997E-4</v>
      </c>
      <c r="L983" s="137">
        <v>0</v>
      </c>
      <c r="M983" s="136">
        <v>0</v>
      </c>
      <c r="N983" s="136">
        <v>0.16485339999999998</v>
      </c>
      <c r="O983" s="136">
        <v>0</v>
      </c>
      <c r="P983" s="136">
        <v>2.4649999999999997E-4</v>
      </c>
      <c r="Q983" s="138">
        <v>1</v>
      </c>
      <c r="R983" s="139">
        <v>2</v>
      </c>
      <c r="S983" s="122">
        <f t="shared" si="30"/>
        <v>66.666666666666657</v>
      </c>
      <c r="T983" s="122">
        <f t="shared" si="31"/>
        <v>33.333333333333329</v>
      </c>
      <c r="U983" s="136"/>
      <c r="V983" s="136"/>
      <c r="W983" s="136"/>
      <c r="X983" s="136"/>
      <c r="Y983" s="136"/>
      <c r="Z983" s="136"/>
      <c r="AA983" s="136"/>
    </row>
    <row r="984" spans="1:27" x14ac:dyDescent="0.25">
      <c r="A984" s="77">
        <v>2016</v>
      </c>
      <c r="B984" s="100" t="s">
        <v>72</v>
      </c>
      <c r="C984" s="101">
        <v>3506300</v>
      </c>
      <c r="D984" s="78">
        <v>14</v>
      </c>
      <c r="E984" s="54">
        <v>14</v>
      </c>
      <c r="F984" s="102">
        <v>350630014</v>
      </c>
      <c r="G984" s="135">
        <v>23</v>
      </c>
      <c r="H984" s="135">
        <v>10</v>
      </c>
      <c r="I984" s="136">
        <v>0.20544350000000003</v>
      </c>
      <c r="J984" s="136">
        <v>0.17279770000000003</v>
      </c>
      <c r="K984" s="136">
        <v>3.2645800000000003E-2</v>
      </c>
      <c r="L984" s="137">
        <v>0</v>
      </c>
      <c r="M984" s="136">
        <v>2.5787000000000001E-2</v>
      </c>
      <c r="N984" s="136">
        <v>2.4074999999999999E-3</v>
      </c>
      <c r="O984" s="136">
        <v>0.17703370000000002</v>
      </c>
      <c r="P984" s="136">
        <v>2.1529999999999997E-4</v>
      </c>
      <c r="Q984" s="138">
        <v>14</v>
      </c>
      <c r="R984" s="139">
        <v>0</v>
      </c>
      <c r="S984" s="122">
        <f t="shared" si="30"/>
        <v>69.696969696969703</v>
      </c>
      <c r="T984" s="122">
        <f t="shared" si="31"/>
        <v>30.303030303030305</v>
      </c>
      <c r="U984" s="136"/>
      <c r="V984" s="136"/>
      <c r="W984" s="136"/>
      <c r="X984" s="136"/>
      <c r="Y984" s="136"/>
      <c r="Z984" s="136"/>
      <c r="AA984" s="136"/>
    </row>
    <row r="985" spans="1:27" x14ac:dyDescent="0.25">
      <c r="A985" s="77">
        <v>2016</v>
      </c>
      <c r="B985" s="100" t="s">
        <v>72</v>
      </c>
      <c r="C985" s="101">
        <v>3506300</v>
      </c>
      <c r="D985" s="78">
        <v>14</v>
      </c>
      <c r="E985" s="54">
        <v>17</v>
      </c>
      <c r="F985" s="102">
        <v>350630017</v>
      </c>
      <c r="G985" s="135">
        <v>1</v>
      </c>
      <c r="H985" s="135">
        <v>0</v>
      </c>
      <c r="I985" s="136">
        <v>2E-3</v>
      </c>
      <c r="J985" s="136">
        <v>2E-3</v>
      </c>
      <c r="K985" s="136">
        <v>0</v>
      </c>
      <c r="L985" s="137">
        <v>0</v>
      </c>
      <c r="M985" s="136">
        <v>0</v>
      </c>
      <c r="N985" s="136">
        <v>0</v>
      </c>
      <c r="O985" s="136">
        <v>2E-3</v>
      </c>
      <c r="P985" s="136">
        <v>0</v>
      </c>
      <c r="Q985" s="138">
        <v>0</v>
      </c>
      <c r="R985" s="139">
        <v>0</v>
      </c>
      <c r="S985" s="122">
        <f t="shared" si="30"/>
        <v>100</v>
      </c>
      <c r="T985" s="122">
        <f t="shared" si="31"/>
        <v>0</v>
      </c>
      <c r="U985" s="136"/>
      <c r="V985" s="136"/>
      <c r="W985" s="136"/>
      <c r="X985" s="136"/>
      <c r="Y985" s="136"/>
      <c r="Z985" s="136"/>
      <c r="AA985" s="136"/>
    </row>
    <row r="986" spans="1:27" x14ac:dyDescent="0.25">
      <c r="A986" s="77">
        <v>2016</v>
      </c>
      <c r="B986" s="100" t="s">
        <v>73</v>
      </c>
      <c r="C986" s="101">
        <v>3506359</v>
      </c>
      <c r="D986" s="78">
        <v>7</v>
      </c>
      <c r="E986" s="54">
        <v>7</v>
      </c>
      <c r="F986" s="102">
        <v>35063597</v>
      </c>
      <c r="G986" s="135">
        <v>17</v>
      </c>
      <c r="H986" s="135">
        <v>1</v>
      </c>
      <c r="I986" s="136">
        <v>1.7869699999999999</v>
      </c>
      <c r="J986" s="136">
        <v>1.7862293</v>
      </c>
      <c r="K986" s="136">
        <v>7.4069999999999995E-4</v>
      </c>
      <c r="L986" s="137">
        <v>0</v>
      </c>
      <c r="M986" s="136">
        <v>0.73248609999999992</v>
      </c>
      <c r="N986" s="136">
        <v>5.5600000000000003E-5</v>
      </c>
      <c r="O986" s="136">
        <v>7.4069999999999995E-4</v>
      </c>
      <c r="P986" s="136">
        <v>1.0536875999999999</v>
      </c>
      <c r="Q986" s="138">
        <v>10</v>
      </c>
      <c r="R986" s="139">
        <v>29</v>
      </c>
      <c r="S986" s="122">
        <f t="shared" si="30"/>
        <v>94.444444444444443</v>
      </c>
      <c r="T986" s="122">
        <f t="shared" si="31"/>
        <v>5.5555555555555554</v>
      </c>
      <c r="U986" s="136"/>
      <c r="V986" s="136"/>
      <c r="W986" s="136"/>
      <c r="X986" s="136"/>
      <c r="Y986" s="136"/>
      <c r="Z986" s="136"/>
      <c r="AA986" s="136"/>
    </row>
    <row r="987" spans="1:27" x14ac:dyDescent="0.25">
      <c r="A987" s="77">
        <v>2016</v>
      </c>
      <c r="B987" s="100" t="s">
        <v>73</v>
      </c>
      <c r="C987" s="101">
        <v>3506359</v>
      </c>
      <c r="D987" s="78">
        <v>7</v>
      </c>
      <c r="E987" s="54">
        <v>6</v>
      </c>
      <c r="F987" s="102">
        <v>35063596</v>
      </c>
      <c r="G987" s="135">
        <v>0</v>
      </c>
      <c r="H987" s="135">
        <v>0</v>
      </c>
      <c r="I987" s="136">
        <v>0</v>
      </c>
      <c r="J987" s="136">
        <v>0</v>
      </c>
      <c r="K987" s="136">
        <v>0</v>
      </c>
      <c r="L987" s="137">
        <v>0</v>
      </c>
      <c r="M987" s="136">
        <v>0</v>
      </c>
      <c r="N987" s="136">
        <v>0</v>
      </c>
      <c r="O987" s="136">
        <v>0</v>
      </c>
      <c r="P987" s="136">
        <v>0</v>
      </c>
      <c r="Q987" s="138">
        <v>0</v>
      </c>
      <c r="R987" s="139">
        <v>0</v>
      </c>
      <c r="S987" s="122">
        <f t="shared" si="30"/>
        <v>0</v>
      </c>
      <c r="T987" s="122">
        <f t="shared" si="31"/>
        <v>0</v>
      </c>
      <c r="U987" s="136"/>
      <c r="V987" s="136"/>
      <c r="W987" s="136"/>
      <c r="X987" s="136"/>
      <c r="Y987" s="136"/>
      <c r="Z987" s="136"/>
      <c r="AA987" s="136"/>
    </row>
    <row r="988" spans="1:27" x14ac:dyDescent="0.25">
      <c r="A988" s="77">
        <v>2016</v>
      </c>
      <c r="B988" s="100" t="s">
        <v>74</v>
      </c>
      <c r="C988" s="101">
        <v>3506409</v>
      </c>
      <c r="D988" s="78">
        <v>19</v>
      </c>
      <c r="E988" s="54">
        <v>19</v>
      </c>
      <c r="F988" s="102">
        <v>350640919</v>
      </c>
      <c r="G988" s="135">
        <v>1</v>
      </c>
      <c r="H988" s="135">
        <v>12</v>
      </c>
      <c r="I988" s="136">
        <v>7.6556000000000003E-3</v>
      </c>
      <c r="J988" s="136">
        <v>4.6110999999999999E-3</v>
      </c>
      <c r="K988" s="136">
        <v>3.0445000000000003E-3</v>
      </c>
      <c r="L988" s="137">
        <v>0</v>
      </c>
      <c r="M988" s="136">
        <v>2.2222000000000001E-3</v>
      </c>
      <c r="N988" s="136">
        <v>4.5669999999999999E-4</v>
      </c>
      <c r="O988" s="136">
        <v>4.6515999999999997E-3</v>
      </c>
      <c r="P988" s="136">
        <v>3.2509999999999999E-4</v>
      </c>
      <c r="Q988" s="138">
        <v>0</v>
      </c>
      <c r="R988" s="139">
        <v>8</v>
      </c>
      <c r="S988" s="122">
        <f t="shared" si="30"/>
        <v>7.6923076923076925</v>
      </c>
      <c r="T988" s="122">
        <f t="shared" si="31"/>
        <v>92.307692307692307</v>
      </c>
      <c r="U988" s="136"/>
      <c r="V988" s="136"/>
      <c r="W988" s="136"/>
      <c r="X988" s="136"/>
      <c r="Y988" s="136"/>
      <c r="Z988" s="136"/>
      <c r="AA988" s="136"/>
    </row>
    <row r="989" spans="1:27" x14ac:dyDescent="0.25">
      <c r="A989" s="77">
        <v>2016</v>
      </c>
      <c r="B989" s="100" t="s">
        <v>74</v>
      </c>
      <c r="C989" s="101">
        <v>3506409</v>
      </c>
      <c r="D989" s="78">
        <v>19</v>
      </c>
      <c r="E989" s="54">
        <v>20</v>
      </c>
      <c r="F989" s="102">
        <v>350640920</v>
      </c>
      <c r="G989" s="135">
        <v>0</v>
      </c>
      <c r="H989" s="135">
        <v>0</v>
      </c>
      <c r="I989" s="136">
        <v>0</v>
      </c>
      <c r="J989" s="136">
        <v>0</v>
      </c>
      <c r="K989" s="136">
        <v>0</v>
      </c>
      <c r="L989" s="137">
        <v>0</v>
      </c>
      <c r="M989" s="136">
        <v>0</v>
      </c>
      <c r="N989" s="136">
        <v>0</v>
      </c>
      <c r="O989" s="136">
        <v>0</v>
      </c>
      <c r="P989" s="136">
        <v>0</v>
      </c>
      <c r="Q989" s="138">
        <v>0</v>
      </c>
      <c r="R989" s="139">
        <v>0</v>
      </c>
      <c r="S989" s="122">
        <f t="shared" si="30"/>
        <v>0</v>
      </c>
      <c r="T989" s="122">
        <f t="shared" si="31"/>
        <v>0</v>
      </c>
      <c r="U989" s="136"/>
      <c r="V989" s="136"/>
      <c r="W989" s="136"/>
      <c r="X989" s="136"/>
      <c r="Y989" s="136"/>
      <c r="Z989" s="136"/>
      <c r="AA989" s="136"/>
    </row>
    <row r="990" spans="1:27" x14ac:dyDescent="0.25">
      <c r="A990" s="77">
        <v>2016</v>
      </c>
      <c r="B990" s="100" t="s">
        <v>75</v>
      </c>
      <c r="C990" s="101">
        <v>3506508</v>
      </c>
      <c r="D990" s="78">
        <v>19</v>
      </c>
      <c r="E990" s="54">
        <v>19</v>
      </c>
      <c r="F990" s="102">
        <v>350650819</v>
      </c>
      <c r="G990" s="135">
        <v>32</v>
      </c>
      <c r="H990" s="135">
        <v>76</v>
      </c>
      <c r="I990" s="136">
        <v>0.28715509999999989</v>
      </c>
      <c r="J990" s="136">
        <v>8.1867900000000007E-2</v>
      </c>
      <c r="K990" s="136">
        <v>0.20528719999999989</v>
      </c>
      <c r="L990" s="137">
        <v>0</v>
      </c>
      <c r="M990" s="136">
        <v>0.18518519999999999</v>
      </c>
      <c r="N990" s="136">
        <v>1.2059499999999999E-2</v>
      </c>
      <c r="O990" s="136">
        <v>8.1850500000000007E-2</v>
      </c>
      <c r="P990" s="136">
        <v>8.0598999999999966E-3</v>
      </c>
      <c r="Q990" s="138">
        <v>19</v>
      </c>
      <c r="R990" s="139">
        <v>13</v>
      </c>
      <c r="S990" s="122">
        <f t="shared" si="30"/>
        <v>29.629629629629626</v>
      </c>
      <c r="T990" s="122">
        <f t="shared" si="31"/>
        <v>70.370370370370367</v>
      </c>
      <c r="U990" s="136"/>
      <c r="V990" s="136"/>
      <c r="W990" s="136"/>
      <c r="X990" s="136"/>
      <c r="Y990" s="136"/>
      <c r="Z990" s="136"/>
      <c r="AA990" s="136"/>
    </row>
    <row r="991" spans="1:27" x14ac:dyDescent="0.25">
      <c r="A991" s="77">
        <v>2016</v>
      </c>
      <c r="B991" s="100" t="s">
        <v>76</v>
      </c>
      <c r="C991" s="101">
        <v>3506607</v>
      </c>
      <c r="D991" s="78">
        <v>6</v>
      </c>
      <c r="E991" s="54">
        <v>6</v>
      </c>
      <c r="F991" s="102">
        <v>35066076</v>
      </c>
      <c r="G991" s="135">
        <v>142</v>
      </c>
      <c r="H991" s="135">
        <v>44</v>
      </c>
      <c r="I991" s="136">
        <v>0.75469840000000132</v>
      </c>
      <c r="J991" s="136">
        <v>0.74144470000000129</v>
      </c>
      <c r="K991" s="136">
        <v>1.32537E-2</v>
      </c>
      <c r="L991" s="137">
        <v>0</v>
      </c>
      <c r="M991" s="136">
        <v>0.10972229999999999</v>
      </c>
      <c r="N991" s="136">
        <v>2.8739999999999999E-4</v>
      </c>
      <c r="O991" s="136">
        <v>0.6410156000000018</v>
      </c>
      <c r="P991" s="136">
        <v>3.6731000000000003E-3</v>
      </c>
      <c r="Q991" s="138">
        <v>25</v>
      </c>
      <c r="R991" s="139">
        <v>11</v>
      </c>
      <c r="S991" s="122">
        <f t="shared" si="30"/>
        <v>76.344086021505376</v>
      </c>
      <c r="T991" s="122">
        <f t="shared" si="31"/>
        <v>23.655913978494624</v>
      </c>
      <c r="U991" s="136"/>
      <c r="V991" s="136"/>
      <c r="W991" s="136"/>
      <c r="X991" s="136"/>
      <c r="Y991" s="136"/>
      <c r="Z991" s="136"/>
      <c r="AA991" s="136"/>
    </row>
    <row r="992" spans="1:27" x14ac:dyDescent="0.25">
      <c r="A992" s="77">
        <v>2016</v>
      </c>
      <c r="B992" s="100" t="s">
        <v>76</v>
      </c>
      <c r="C992" s="101">
        <v>3506607</v>
      </c>
      <c r="D992" s="78">
        <v>6</v>
      </c>
      <c r="E992" s="54">
        <v>7</v>
      </c>
      <c r="F992" s="102">
        <v>35066077</v>
      </c>
      <c r="G992" s="135">
        <v>0</v>
      </c>
      <c r="H992" s="135">
        <v>0</v>
      </c>
      <c r="I992" s="136">
        <v>0</v>
      </c>
      <c r="J992" s="136">
        <v>0</v>
      </c>
      <c r="K992" s="136">
        <v>0</v>
      </c>
      <c r="L992" s="137">
        <v>0</v>
      </c>
      <c r="M992" s="136">
        <v>0</v>
      </c>
      <c r="N992" s="136">
        <v>0</v>
      </c>
      <c r="O992" s="136">
        <v>0</v>
      </c>
      <c r="P992" s="136">
        <v>0</v>
      </c>
      <c r="Q992" s="138">
        <v>0</v>
      </c>
      <c r="R992" s="139">
        <v>0</v>
      </c>
      <c r="S992" s="122">
        <f t="shared" si="30"/>
        <v>0</v>
      </c>
      <c r="T992" s="122">
        <f t="shared" si="31"/>
        <v>0</v>
      </c>
      <c r="U992" s="136"/>
      <c r="V992" s="136"/>
      <c r="W992" s="136"/>
      <c r="X992" s="136"/>
      <c r="Y992" s="136"/>
      <c r="Z992" s="136"/>
      <c r="AA992" s="136"/>
    </row>
    <row r="993" spans="1:27" x14ac:dyDescent="0.25">
      <c r="A993" s="77">
        <v>2016</v>
      </c>
      <c r="B993" s="100" t="s">
        <v>77</v>
      </c>
      <c r="C993" s="101">
        <v>3506706</v>
      </c>
      <c r="D993" s="78">
        <v>13</v>
      </c>
      <c r="E993" s="54">
        <v>13</v>
      </c>
      <c r="F993" s="102">
        <v>350670613</v>
      </c>
      <c r="G993" s="135">
        <v>42</v>
      </c>
      <c r="H993" s="135">
        <v>25</v>
      </c>
      <c r="I993" s="136">
        <v>1.1010977999999998</v>
      </c>
      <c r="J993" s="136">
        <v>0.99292569999999991</v>
      </c>
      <c r="K993" s="136">
        <v>0.10817209999999999</v>
      </c>
      <c r="L993" s="137">
        <v>0</v>
      </c>
      <c r="M993" s="136">
        <v>0</v>
      </c>
      <c r="N993" s="136">
        <v>0</v>
      </c>
      <c r="O993" s="136">
        <v>1.0865984000000002</v>
      </c>
      <c r="P993" s="136">
        <v>1.4499400000000003E-2</v>
      </c>
      <c r="Q993" s="138">
        <v>21</v>
      </c>
      <c r="R993" s="139">
        <v>10</v>
      </c>
      <c r="S993" s="122">
        <f t="shared" si="30"/>
        <v>62.68656716417911</v>
      </c>
      <c r="T993" s="122">
        <f t="shared" si="31"/>
        <v>37.313432835820898</v>
      </c>
      <c r="U993" s="136"/>
      <c r="V993" s="136"/>
      <c r="W993" s="136"/>
      <c r="X993" s="136"/>
      <c r="Y993" s="136"/>
      <c r="Z993" s="136"/>
      <c r="AA993" s="136"/>
    </row>
    <row r="994" spans="1:27" x14ac:dyDescent="0.25">
      <c r="A994" s="77">
        <v>2016</v>
      </c>
      <c r="B994" s="100" t="s">
        <v>78</v>
      </c>
      <c r="C994" s="101">
        <v>3506805</v>
      </c>
      <c r="D994" s="78">
        <v>13</v>
      </c>
      <c r="E994" s="54">
        <v>13</v>
      </c>
      <c r="F994" s="102">
        <v>350680513</v>
      </c>
      <c r="G994" s="135">
        <v>22</v>
      </c>
      <c r="H994" s="135">
        <v>15</v>
      </c>
      <c r="I994" s="136">
        <v>1.0126769000000002</v>
      </c>
      <c r="J994" s="136">
        <v>0.96840270000000017</v>
      </c>
      <c r="K994" s="136">
        <v>4.42742E-2</v>
      </c>
      <c r="L994" s="137">
        <v>0</v>
      </c>
      <c r="M994" s="136">
        <v>3.2538099999999993E-2</v>
      </c>
      <c r="N994" s="136">
        <v>0.2403149</v>
      </c>
      <c r="O994" s="136">
        <v>0.73750789999999999</v>
      </c>
      <c r="P994" s="136">
        <v>2.3160000000000004E-3</v>
      </c>
      <c r="Q994" s="138">
        <v>1</v>
      </c>
      <c r="R994" s="139">
        <v>8</v>
      </c>
      <c r="S994" s="122">
        <f t="shared" si="30"/>
        <v>59.45945945945946</v>
      </c>
      <c r="T994" s="122">
        <f t="shared" si="31"/>
        <v>40.54054054054054</v>
      </c>
      <c r="U994" s="136"/>
      <c r="V994" s="136"/>
      <c r="W994" s="136"/>
      <c r="X994" s="136"/>
      <c r="Y994" s="136"/>
      <c r="Z994" s="136"/>
      <c r="AA994" s="136"/>
    </row>
    <row r="995" spans="1:27" x14ac:dyDescent="0.25">
      <c r="A995" s="77">
        <v>2016</v>
      </c>
      <c r="B995" s="100" t="s">
        <v>79</v>
      </c>
      <c r="C995" s="101">
        <v>3506904</v>
      </c>
      <c r="D995" s="78">
        <v>10</v>
      </c>
      <c r="E995" s="54">
        <v>10</v>
      </c>
      <c r="F995" s="102">
        <v>350690410</v>
      </c>
      <c r="G995" s="135">
        <v>10</v>
      </c>
      <c r="H995" s="135">
        <v>6</v>
      </c>
      <c r="I995" s="136">
        <v>1.24563E-2</v>
      </c>
      <c r="J995" s="136">
        <v>1.0715499999999999E-2</v>
      </c>
      <c r="K995" s="136">
        <v>1.7407999999999998E-3</v>
      </c>
      <c r="L995" s="137">
        <v>0</v>
      </c>
      <c r="M995" s="136">
        <v>1.6175999999999999E-3</v>
      </c>
      <c r="N995" s="136">
        <v>0</v>
      </c>
      <c r="O995" s="136">
        <v>8.1597000000000006E-3</v>
      </c>
      <c r="P995" s="136">
        <v>2.679E-3</v>
      </c>
      <c r="Q995" s="138">
        <v>16</v>
      </c>
      <c r="R995" s="139">
        <v>12</v>
      </c>
      <c r="S995" s="122">
        <f t="shared" si="30"/>
        <v>62.5</v>
      </c>
      <c r="T995" s="122">
        <f t="shared" si="31"/>
        <v>37.5</v>
      </c>
      <c r="U995" s="136"/>
      <c r="V995" s="136"/>
      <c r="W995" s="136"/>
      <c r="X995" s="136"/>
      <c r="Y995" s="136"/>
      <c r="Z995" s="136"/>
      <c r="AA995" s="136"/>
    </row>
    <row r="996" spans="1:27" x14ac:dyDescent="0.25">
      <c r="A996" s="77">
        <v>2016</v>
      </c>
      <c r="B996" s="100" t="s">
        <v>79</v>
      </c>
      <c r="C996" s="101">
        <v>3506904</v>
      </c>
      <c r="D996" s="78">
        <v>10</v>
      </c>
      <c r="E996" s="54">
        <v>14</v>
      </c>
      <c r="F996" s="102">
        <v>350690414</v>
      </c>
      <c r="G996" s="135">
        <v>5</v>
      </c>
      <c r="H996" s="135">
        <v>2</v>
      </c>
      <c r="I996" s="136">
        <v>4.6074000000000011E-3</v>
      </c>
      <c r="J996" s="136">
        <v>4.5600000000000007E-3</v>
      </c>
      <c r="K996" s="136">
        <v>4.74E-5</v>
      </c>
      <c r="L996" s="137">
        <v>0</v>
      </c>
      <c r="M996" s="136">
        <v>0</v>
      </c>
      <c r="N996" s="136">
        <v>0</v>
      </c>
      <c r="O996" s="136">
        <v>5.3700000000000004E-4</v>
      </c>
      <c r="P996" s="136">
        <v>4.0704000000000001E-3</v>
      </c>
      <c r="Q996" s="138">
        <v>6</v>
      </c>
      <c r="R996" s="139">
        <v>0</v>
      </c>
      <c r="S996" s="122">
        <f t="shared" si="30"/>
        <v>71.428571428571431</v>
      </c>
      <c r="T996" s="122">
        <f t="shared" si="31"/>
        <v>28.571428571428569</v>
      </c>
      <c r="U996" s="136"/>
      <c r="V996" s="136"/>
      <c r="W996" s="136"/>
      <c r="X996" s="136"/>
      <c r="Y996" s="136"/>
      <c r="Z996" s="136"/>
      <c r="AA996" s="136"/>
    </row>
    <row r="997" spans="1:27" x14ac:dyDescent="0.25">
      <c r="A997" s="77">
        <v>2016</v>
      </c>
      <c r="B997" s="100" t="s">
        <v>80</v>
      </c>
      <c r="C997" s="101">
        <v>3507001</v>
      </c>
      <c r="D997" s="78">
        <v>10</v>
      </c>
      <c r="E997" s="54">
        <v>10</v>
      </c>
      <c r="F997" s="102">
        <v>350700110</v>
      </c>
      <c r="G997" s="135">
        <v>9</v>
      </c>
      <c r="H997" s="135">
        <v>97</v>
      </c>
      <c r="I997" s="136">
        <v>0.46387849999999986</v>
      </c>
      <c r="J997" s="136">
        <v>0.13582229999999998</v>
      </c>
      <c r="K997" s="136">
        <v>0.32805619999999991</v>
      </c>
      <c r="L997" s="137">
        <v>0</v>
      </c>
      <c r="M997" s="136">
        <v>0</v>
      </c>
      <c r="N997" s="136">
        <v>0.44037559999999998</v>
      </c>
      <c r="O997" s="136">
        <v>6.304699999999999E-3</v>
      </c>
      <c r="P997" s="136">
        <v>1.7198200000000011E-2</v>
      </c>
      <c r="Q997" s="138">
        <v>20</v>
      </c>
      <c r="R997" s="139">
        <v>35</v>
      </c>
      <c r="S997" s="122">
        <f t="shared" si="30"/>
        <v>8.4905660377358494</v>
      </c>
      <c r="T997" s="122">
        <f t="shared" si="31"/>
        <v>91.509433962264154</v>
      </c>
      <c r="U997" s="136"/>
      <c r="V997" s="136"/>
      <c r="W997" s="136"/>
      <c r="X997" s="136"/>
      <c r="Y997" s="136"/>
      <c r="Z997" s="136"/>
      <c r="AA997" s="136"/>
    </row>
    <row r="998" spans="1:27" x14ac:dyDescent="0.25">
      <c r="A998" s="77">
        <v>2016</v>
      </c>
      <c r="B998" s="100" t="s">
        <v>81</v>
      </c>
      <c r="C998" s="101">
        <v>3507100</v>
      </c>
      <c r="D998" s="78">
        <v>5</v>
      </c>
      <c r="E998" s="54">
        <v>5</v>
      </c>
      <c r="F998" s="102">
        <v>35071005</v>
      </c>
      <c r="G998" s="135">
        <v>24</v>
      </c>
      <c r="H998" s="135">
        <v>66</v>
      </c>
      <c r="I998" s="136">
        <v>0.21980719999999998</v>
      </c>
      <c r="J998" s="136">
        <v>0.16635559999999999</v>
      </c>
      <c r="K998" s="136">
        <v>5.3451599999999995E-2</v>
      </c>
      <c r="L998" s="137">
        <v>0</v>
      </c>
      <c r="M998" s="136">
        <v>0.11485539999999998</v>
      </c>
      <c r="N998" s="136">
        <v>6.3931600000000005E-2</v>
      </c>
      <c r="O998" s="136">
        <v>1.5365999999999999E-3</v>
      </c>
      <c r="P998" s="136">
        <v>3.9483600000000008E-2</v>
      </c>
      <c r="Q998" s="138">
        <v>11</v>
      </c>
      <c r="R998" s="139">
        <v>13</v>
      </c>
      <c r="S998" s="122">
        <f t="shared" si="30"/>
        <v>26.666666666666668</v>
      </c>
      <c r="T998" s="122">
        <f t="shared" si="31"/>
        <v>73.333333333333329</v>
      </c>
      <c r="U998" s="136"/>
      <c r="V998" s="136"/>
      <c r="W998" s="136"/>
      <c r="X998" s="136"/>
      <c r="Y998" s="136"/>
      <c r="Z998" s="136"/>
      <c r="AA998" s="136"/>
    </row>
    <row r="999" spans="1:27" x14ac:dyDescent="0.25">
      <c r="A999" s="77">
        <v>2016</v>
      </c>
      <c r="B999" s="100" t="s">
        <v>82</v>
      </c>
      <c r="C999" s="101">
        <v>3507159</v>
      </c>
      <c r="D999" s="78">
        <v>14</v>
      </c>
      <c r="E999" s="54">
        <v>14</v>
      </c>
      <c r="F999" s="102">
        <v>350715914</v>
      </c>
      <c r="G999" s="135">
        <v>7</v>
      </c>
      <c r="H999" s="135">
        <v>1</v>
      </c>
      <c r="I999" s="136">
        <v>1.5850599999999999E-2</v>
      </c>
      <c r="J999" s="136">
        <v>1.2396900000000001E-2</v>
      </c>
      <c r="K999" s="136">
        <v>3.4537000000000001E-3</v>
      </c>
      <c r="L999" s="137">
        <v>0</v>
      </c>
      <c r="M999" s="136">
        <v>6.9037000000000005E-3</v>
      </c>
      <c r="N999" s="136">
        <v>0</v>
      </c>
      <c r="O999" s="136">
        <v>8.6689000000000002E-3</v>
      </c>
      <c r="P999" s="136">
        <v>2.7800000000000004E-4</v>
      </c>
      <c r="Q999" s="138">
        <v>3</v>
      </c>
      <c r="R999" s="139">
        <v>0</v>
      </c>
      <c r="S999" s="122">
        <f t="shared" si="30"/>
        <v>87.5</v>
      </c>
      <c r="T999" s="122">
        <f t="shared" si="31"/>
        <v>12.5</v>
      </c>
      <c r="U999" s="136"/>
      <c r="V999" s="136"/>
      <c r="W999" s="136"/>
      <c r="X999" s="136"/>
      <c r="Y999" s="136"/>
      <c r="Z999" s="136"/>
      <c r="AA999" s="136"/>
    </row>
    <row r="1000" spans="1:27" x14ac:dyDescent="0.25">
      <c r="A1000" s="77">
        <v>2016</v>
      </c>
      <c r="B1000" s="100" t="s">
        <v>83</v>
      </c>
      <c r="C1000" s="101">
        <v>3507209</v>
      </c>
      <c r="D1000" s="78">
        <v>21</v>
      </c>
      <c r="E1000" s="54">
        <v>21</v>
      </c>
      <c r="F1000" s="102">
        <v>350720921</v>
      </c>
      <c r="G1000" s="135">
        <v>1</v>
      </c>
      <c r="H1000" s="135">
        <v>5</v>
      </c>
      <c r="I1000" s="136">
        <v>5.2699600000000006E-2</v>
      </c>
      <c r="J1000" s="136">
        <v>1.5306E-3</v>
      </c>
      <c r="K1000" s="136">
        <v>5.1169000000000006E-2</v>
      </c>
      <c r="L1000" s="137">
        <v>0</v>
      </c>
      <c r="M1000" s="136">
        <v>1.5306E-3</v>
      </c>
      <c r="N1000" s="136">
        <v>5.1057900000000003E-2</v>
      </c>
      <c r="O1000" s="136">
        <v>1.111E-4</v>
      </c>
      <c r="P1000" s="136">
        <v>0</v>
      </c>
      <c r="Q1000" s="138">
        <v>0</v>
      </c>
      <c r="R1000" s="139">
        <v>0</v>
      </c>
      <c r="S1000" s="122">
        <f t="shared" si="30"/>
        <v>16.666666666666664</v>
      </c>
      <c r="T1000" s="122">
        <f t="shared" si="31"/>
        <v>83.333333333333343</v>
      </c>
      <c r="U1000" s="136"/>
      <c r="V1000" s="136"/>
      <c r="W1000" s="136"/>
      <c r="X1000" s="136"/>
      <c r="Y1000" s="136"/>
      <c r="Z1000" s="136"/>
      <c r="AA1000" s="136"/>
    </row>
    <row r="1001" spans="1:27" x14ac:dyDescent="0.25">
      <c r="A1001" s="77">
        <v>2016</v>
      </c>
      <c r="B1001" s="100" t="s">
        <v>84</v>
      </c>
      <c r="C1001" s="101">
        <v>3507308</v>
      </c>
      <c r="D1001" s="78">
        <v>13</v>
      </c>
      <c r="E1001" s="54">
        <v>13</v>
      </c>
      <c r="F1001" s="102">
        <v>350730813</v>
      </c>
      <c r="G1001" s="135">
        <v>3</v>
      </c>
      <c r="H1001" s="135">
        <v>5</v>
      </c>
      <c r="I1001" s="136">
        <v>1.6046399999999999E-2</v>
      </c>
      <c r="J1001" s="136">
        <v>2.1088999999999999E-3</v>
      </c>
      <c r="K1001" s="136">
        <v>1.3937499999999999E-2</v>
      </c>
      <c r="L1001" s="137">
        <v>0</v>
      </c>
      <c r="M1001" s="136">
        <v>1.37755E-2</v>
      </c>
      <c r="N1001" s="136">
        <v>0</v>
      </c>
      <c r="O1001" s="136">
        <v>2.0834E-3</v>
      </c>
      <c r="P1001" s="136">
        <v>1.875E-4</v>
      </c>
      <c r="Q1001" s="138">
        <v>0</v>
      </c>
      <c r="R1001" s="139">
        <v>1</v>
      </c>
      <c r="S1001" s="122">
        <f t="shared" si="30"/>
        <v>37.5</v>
      </c>
      <c r="T1001" s="122">
        <f t="shared" si="31"/>
        <v>62.5</v>
      </c>
      <c r="U1001" s="136"/>
      <c r="V1001" s="136"/>
      <c r="W1001" s="136"/>
      <c r="X1001" s="136"/>
      <c r="Y1001" s="136"/>
      <c r="Z1001" s="136"/>
      <c r="AA1001" s="136"/>
    </row>
    <row r="1002" spans="1:27" x14ac:dyDescent="0.25">
      <c r="A1002" s="77">
        <v>2016</v>
      </c>
      <c r="B1002" s="100" t="s">
        <v>85</v>
      </c>
      <c r="C1002" s="101">
        <v>3507407</v>
      </c>
      <c r="D1002" s="78">
        <v>16</v>
      </c>
      <c r="E1002" s="54">
        <v>16</v>
      </c>
      <c r="F1002" s="102">
        <v>350740716</v>
      </c>
      <c r="G1002" s="135">
        <v>28</v>
      </c>
      <c r="H1002" s="135">
        <v>24</v>
      </c>
      <c r="I1002" s="136">
        <v>0.7532283999999998</v>
      </c>
      <c r="J1002" s="136">
        <v>0.67401909999999976</v>
      </c>
      <c r="K1002" s="136">
        <v>7.9209299999999996E-2</v>
      </c>
      <c r="L1002" s="137">
        <v>0</v>
      </c>
      <c r="M1002" s="136">
        <v>4.9914300000000002E-2</v>
      </c>
      <c r="N1002" s="136">
        <v>9.2600000000000001E-5</v>
      </c>
      <c r="O1002" s="136">
        <v>0.68668109999999971</v>
      </c>
      <c r="P1002" s="136">
        <v>1.6540399999999997E-2</v>
      </c>
      <c r="Q1002" s="138">
        <v>6</v>
      </c>
      <c r="R1002" s="139">
        <v>4</v>
      </c>
      <c r="S1002" s="122">
        <f t="shared" si="30"/>
        <v>53.846153846153847</v>
      </c>
      <c r="T1002" s="122">
        <f t="shared" si="31"/>
        <v>46.153846153846153</v>
      </c>
      <c r="U1002" s="136"/>
      <c r="V1002" s="136"/>
      <c r="W1002" s="136"/>
      <c r="X1002" s="136"/>
      <c r="Y1002" s="136"/>
      <c r="Z1002" s="136"/>
      <c r="AA1002" s="136"/>
    </row>
    <row r="1003" spans="1:27" x14ac:dyDescent="0.25">
      <c r="A1003" s="77">
        <v>2016</v>
      </c>
      <c r="B1003" s="100" t="s">
        <v>86</v>
      </c>
      <c r="C1003" s="101">
        <v>3507456</v>
      </c>
      <c r="D1003" s="78">
        <v>13</v>
      </c>
      <c r="E1003" s="54">
        <v>13</v>
      </c>
      <c r="F1003" s="102">
        <v>350745613</v>
      </c>
      <c r="G1003" s="135">
        <v>3</v>
      </c>
      <c r="H1003" s="135">
        <v>4</v>
      </c>
      <c r="I1003" s="136">
        <v>7.4535999999999995E-3</v>
      </c>
      <c r="J1003" s="136">
        <v>6.4814E-3</v>
      </c>
      <c r="K1003" s="136">
        <v>9.7219999999999989E-4</v>
      </c>
      <c r="L1003" s="137">
        <v>0</v>
      </c>
      <c r="M1003" s="136">
        <v>0</v>
      </c>
      <c r="N1003" s="136">
        <v>0</v>
      </c>
      <c r="O1003" s="136">
        <v>7.3378999999999996E-3</v>
      </c>
      <c r="P1003" s="136">
        <v>1.1569999999999999E-4</v>
      </c>
      <c r="Q1003" s="138">
        <v>9</v>
      </c>
      <c r="R1003" s="139">
        <v>2</v>
      </c>
      <c r="S1003" s="122">
        <f t="shared" si="30"/>
        <v>42.857142857142854</v>
      </c>
      <c r="T1003" s="122">
        <f t="shared" si="31"/>
        <v>57.142857142857139</v>
      </c>
      <c r="U1003" s="136"/>
      <c r="V1003" s="136"/>
      <c r="W1003" s="136"/>
      <c r="X1003" s="136"/>
      <c r="Y1003" s="136"/>
      <c r="Z1003" s="136"/>
      <c r="AA1003" s="136"/>
    </row>
    <row r="1004" spans="1:27" x14ac:dyDescent="0.25">
      <c r="A1004" s="77">
        <v>2016</v>
      </c>
      <c r="B1004" s="100" t="s">
        <v>86</v>
      </c>
      <c r="C1004" s="101">
        <v>3507456</v>
      </c>
      <c r="D1004" s="78">
        <v>13</v>
      </c>
      <c r="E1004" s="54">
        <v>17</v>
      </c>
      <c r="F1004" s="102">
        <v>350745617</v>
      </c>
      <c r="G1004" s="135">
        <v>3</v>
      </c>
      <c r="H1004" s="135">
        <v>4</v>
      </c>
      <c r="I1004" s="136">
        <v>1.5428300000000001E-2</v>
      </c>
      <c r="J1004" s="136">
        <v>1.45833E-2</v>
      </c>
      <c r="K1004" s="136">
        <v>8.4499999999999983E-4</v>
      </c>
      <c r="L1004" s="137">
        <v>0</v>
      </c>
      <c r="M1004" s="136">
        <v>5.5559999999999995E-4</v>
      </c>
      <c r="N1004" s="136">
        <v>0</v>
      </c>
      <c r="O1004" s="136">
        <v>1.45833E-2</v>
      </c>
      <c r="P1004" s="136">
        <v>2.8939999999999999E-4</v>
      </c>
      <c r="Q1004" s="138">
        <v>2</v>
      </c>
      <c r="R1004" s="139">
        <v>0</v>
      </c>
      <c r="S1004" s="122">
        <f t="shared" si="30"/>
        <v>42.857142857142854</v>
      </c>
      <c r="T1004" s="122">
        <f t="shared" si="31"/>
        <v>57.142857142857139</v>
      </c>
      <c r="U1004" s="136"/>
      <c r="V1004" s="136"/>
      <c r="W1004" s="136"/>
      <c r="X1004" s="136"/>
      <c r="Y1004" s="136"/>
      <c r="Z1004" s="136"/>
      <c r="AA1004" s="136"/>
    </row>
    <row r="1005" spans="1:27" x14ac:dyDescent="0.25">
      <c r="A1005" s="77">
        <v>2016</v>
      </c>
      <c r="B1005" s="100" t="s">
        <v>87</v>
      </c>
      <c r="C1005" s="101">
        <v>3507506</v>
      </c>
      <c r="D1005" s="78">
        <v>10</v>
      </c>
      <c r="E1005" s="54">
        <v>10</v>
      </c>
      <c r="F1005" s="102">
        <v>350750610</v>
      </c>
      <c r="G1005" s="135">
        <v>15</v>
      </c>
      <c r="H1005" s="135">
        <v>18</v>
      </c>
      <c r="I1005" s="136">
        <v>0.111652</v>
      </c>
      <c r="J1005" s="136">
        <v>0.1023358</v>
      </c>
      <c r="K1005" s="136">
        <v>9.3162000000000002E-3</v>
      </c>
      <c r="L1005" s="137">
        <v>0</v>
      </c>
      <c r="M1005" s="136">
        <v>0.10214130000000002</v>
      </c>
      <c r="N1005" s="136">
        <v>2.8958999999999999E-3</v>
      </c>
      <c r="O1005" s="136">
        <v>2.2637000000000004E-3</v>
      </c>
      <c r="P1005" s="136">
        <v>4.3511000000000001E-3</v>
      </c>
      <c r="Q1005" s="138">
        <v>15</v>
      </c>
      <c r="R1005" s="139">
        <v>45</v>
      </c>
      <c r="S1005" s="122">
        <f t="shared" si="30"/>
        <v>45.454545454545453</v>
      </c>
      <c r="T1005" s="122">
        <f t="shared" si="31"/>
        <v>54.54545454545454</v>
      </c>
      <c r="U1005" s="136"/>
      <c r="V1005" s="136"/>
      <c r="W1005" s="136"/>
      <c r="X1005" s="136"/>
      <c r="Y1005" s="136"/>
      <c r="Z1005" s="136"/>
      <c r="AA1005" s="136"/>
    </row>
    <row r="1006" spans="1:27" x14ac:dyDescent="0.25">
      <c r="A1006" s="77">
        <v>2016</v>
      </c>
      <c r="B1006" s="100" t="s">
        <v>87</v>
      </c>
      <c r="C1006" s="101">
        <v>3507506</v>
      </c>
      <c r="D1006" s="78">
        <v>10</v>
      </c>
      <c r="E1006" s="54">
        <v>5</v>
      </c>
      <c r="F1006" s="102">
        <v>35075065</v>
      </c>
      <c r="G1006" s="135">
        <v>0</v>
      </c>
      <c r="H1006" s="135">
        <v>0</v>
      </c>
      <c r="I1006" s="136">
        <v>0</v>
      </c>
      <c r="J1006" s="136">
        <v>0</v>
      </c>
      <c r="K1006" s="136">
        <v>0</v>
      </c>
      <c r="L1006" s="137">
        <v>0</v>
      </c>
      <c r="M1006" s="136">
        <v>0</v>
      </c>
      <c r="N1006" s="136">
        <v>0</v>
      </c>
      <c r="O1006" s="136">
        <v>0</v>
      </c>
      <c r="P1006" s="136">
        <v>0</v>
      </c>
      <c r="Q1006" s="138">
        <v>0</v>
      </c>
      <c r="R1006" s="139">
        <v>0</v>
      </c>
      <c r="S1006" s="122">
        <f t="shared" si="30"/>
        <v>0</v>
      </c>
      <c r="T1006" s="122">
        <f t="shared" si="31"/>
        <v>0</v>
      </c>
      <c r="U1006" s="136"/>
      <c r="V1006" s="136"/>
      <c r="W1006" s="136"/>
      <c r="X1006" s="136"/>
      <c r="Y1006" s="136"/>
      <c r="Z1006" s="136"/>
      <c r="AA1006" s="136"/>
    </row>
    <row r="1007" spans="1:27" x14ac:dyDescent="0.25">
      <c r="A1007" s="77">
        <v>2016</v>
      </c>
      <c r="B1007" s="100" t="s">
        <v>87</v>
      </c>
      <c r="C1007" s="101">
        <v>3507506</v>
      </c>
      <c r="D1007" s="78">
        <v>10</v>
      </c>
      <c r="E1007" s="54">
        <v>17</v>
      </c>
      <c r="F1007" s="102">
        <v>350750617</v>
      </c>
      <c r="G1007" s="135">
        <v>14</v>
      </c>
      <c r="H1007" s="135">
        <v>9</v>
      </c>
      <c r="I1007" s="136">
        <v>0.18174799999999999</v>
      </c>
      <c r="J1007" s="136">
        <v>0.16641529999999999</v>
      </c>
      <c r="K1007" s="136">
        <v>1.5332699999999999E-2</v>
      </c>
      <c r="L1007" s="137">
        <v>0</v>
      </c>
      <c r="M1007" s="136">
        <v>1.6777999999999999E-3</v>
      </c>
      <c r="N1007" s="136">
        <v>0.1113426</v>
      </c>
      <c r="O1007" s="136">
        <v>6.7515300000000014E-2</v>
      </c>
      <c r="P1007" s="136">
        <v>1.2122999999999999E-3</v>
      </c>
      <c r="Q1007" s="138">
        <v>11</v>
      </c>
      <c r="R1007" s="139">
        <v>1</v>
      </c>
      <c r="S1007" s="122">
        <f t="shared" si="30"/>
        <v>60.869565217391312</v>
      </c>
      <c r="T1007" s="122">
        <f t="shared" si="31"/>
        <v>39.130434782608695</v>
      </c>
      <c r="U1007" s="136"/>
      <c r="V1007" s="136"/>
      <c r="W1007" s="136"/>
      <c r="X1007" s="136"/>
      <c r="Y1007" s="136"/>
      <c r="Z1007" s="136"/>
      <c r="AA1007" s="136"/>
    </row>
    <row r="1008" spans="1:27" x14ac:dyDescent="0.25">
      <c r="A1008" s="77">
        <v>2016</v>
      </c>
      <c r="B1008" s="100" t="s">
        <v>88</v>
      </c>
      <c r="C1008" s="101">
        <v>3507605</v>
      </c>
      <c r="D1008" s="78">
        <v>5</v>
      </c>
      <c r="E1008" s="54">
        <v>5</v>
      </c>
      <c r="F1008" s="102">
        <v>35076055</v>
      </c>
      <c r="G1008" s="135">
        <v>111</v>
      </c>
      <c r="H1008" s="135">
        <v>487</v>
      </c>
      <c r="I1008" s="136">
        <v>0.88869229999999988</v>
      </c>
      <c r="J1008" s="136">
        <v>0.84223520000000007</v>
      </c>
      <c r="K1008" s="136">
        <v>4.64570999999998E-2</v>
      </c>
      <c r="L1008" s="137">
        <v>0</v>
      </c>
      <c r="M1008" s="136">
        <v>0.58506250000000004</v>
      </c>
      <c r="N1008" s="136">
        <v>0.10428200000000001</v>
      </c>
      <c r="O1008" s="136">
        <v>8.6628899999999995E-2</v>
      </c>
      <c r="P1008" s="136">
        <v>0.11271889999999975</v>
      </c>
      <c r="Q1008" s="138">
        <v>131</v>
      </c>
      <c r="R1008" s="139">
        <v>163</v>
      </c>
      <c r="S1008" s="122">
        <f t="shared" si="30"/>
        <v>18.561872909698995</v>
      </c>
      <c r="T1008" s="122">
        <f t="shared" si="31"/>
        <v>81.438127090301009</v>
      </c>
      <c r="U1008" s="136"/>
      <c r="V1008" s="136"/>
      <c r="W1008" s="136"/>
      <c r="X1008" s="136"/>
      <c r="Y1008" s="136"/>
      <c r="Z1008" s="136"/>
      <c r="AA1008" s="136"/>
    </row>
    <row r="1009" spans="1:27" x14ac:dyDescent="0.25">
      <c r="A1009" s="77">
        <v>2016</v>
      </c>
      <c r="B1009" s="100" t="s">
        <v>89</v>
      </c>
      <c r="C1009" s="101">
        <v>3507704</v>
      </c>
      <c r="D1009" s="78">
        <v>19</v>
      </c>
      <c r="E1009" s="54">
        <v>19</v>
      </c>
      <c r="F1009" s="102">
        <v>350770419</v>
      </c>
      <c r="G1009" s="135">
        <v>1</v>
      </c>
      <c r="H1009" s="135">
        <v>3</v>
      </c>
      <c r="I1009" s="136">
        <v>7.2106999999999996E-3</v>
      </c>
      <c r="J1009" s="136">
        <v>7.0832999999999998E-3</v>
      </c>
      <c r="K1009" s="136">
        <v>1.2740000000000001E-4</v>
      </c>
      <c r="L1009" s="137">
        <v>0</v>
      </c>
      <c r="M1009" s="136">
        <v>0</v>
      </c>
      <c r="N1009" s="136">
        <v>0</v>
      </c>
      <c r="O1009" s="136">
        <v>7.1006999999999997E-3</v>
      </c>
      <c r="P1009" s="136">
        <v>1.0999999999999999E-4</v>
      </c>
      <c r="Q1009" s="138">
        <v>0</v>
      </c>
      <c r="R1009" s="139">
        <v>0</v>
      </c>
      <c r="S1009" s="122">
        <f t="shared" si="30"/>
        <v>25</v>
      </c>
      <c r="T1009" s="122">
        <f t="shared" si="31"/>
        <v>75</v>
      </c>
      <c r="U1009" s="136"/>
      <c r="V1009" s="136"/>
      <c r="W1009" s="136"/>
      <c r="X1009" s="136"/>
      <c r="Y1009" s="136"/>
      <c r="Z1009" s="136"/>
      <c r="AA1009" s="136"/>
    </row>
    <row r="1010" spans="1:27" x14ac:dyDescent="0.25">
      <c r="A1010" s="77">
        <v>2016</v>
      </c>
      <c r="B1010" s="100" t="s">
        <v>89</v>
      </c>
      <c r="C1010" s="101">
        <v>3507704</v>
      </c>
      <c r="D1010" s="78">
        <v>19</v>
      </c>
      <c r="E1010" s="54">
        <v>20</v>
      </c>
      <c r="F1010" s="102">
        <v>350770420</v>
      </c>
      <c r="G1010" s="135">
        <v>3</v>
      </c>
      <c r="H1010" s="135">
        <v>1</v>
      </c>
      <c r="I1010" s="136">
        <v>0.12453699999999999</v>
      </c>
      <c r="J1010" s="136">
        <v>0.1235555</v>
      </c>
      <c r="K1010" s="136">
        <v>9.8149999999999995E-4</v>
      </c>
      <c r="L1010" s="137">
        <v>0</v>
      </c>
      <c r="M1010" s="136">
        <v>0</v>
      </c>
      <c r="N1010" s="136">
        <v>9.0833300000000006E-2</v>
      </c>
      <c r="O1010" s="136">
        <v>3.3703700000000003E-2</v>
      </c>
      <c r="P1010" s="136">
        <v>0</v>
      </c>
      <c r="Q1010" s="138">
        <v>3</v>
      </c>
      <c r="R1010" s="139">
        <v>7</v>
      </c>
      <c r="S1010" s="122">
        <f t="shared" si="30"/>
        <v>75</v>
      </c>
      <c r="T1010" s="122">
        <f t="shared" si="31"/>
        <v>25</v>
      </c>
      <c r="U1010" s="136"/>
      <c r="V1010" s="136"/>
      <c r="W1010" s="136"/>
      <c r="X1010" s="136"/>
      <c r="Y1010" s="136"/>
      <c r="Z1010" s="136"/>
      <c r="AA1010" s="136"/>
    </row>
    <row r="1011" spans="1:27" x14ac:dyDescent="0.25">
      <c r="A1011" s="77">
        <v>2016</v>
      </c>
      <c r="B1011" s="100" t="s">
        <v>90</v>
      </c>
      <c r="C1011" s="101">
        <v>3507753</v>
      </c>
      <c r="D1011" s="78">
        <v>19</v>
      </c>
      <c r="E1011" s="54">
        <v>19</v>
      </c>
      <c r="F1011" s="102">
        <v>350775319</v>
      </c>
      <c r="G1011" s="135">
        <v>1</v>
      </c>
      <c r="H1011" s="135">
        <v>8</v>
      </c>
      <c r="I1011" s="136">
        <v>2.20295E-2</v>
      </c>
      <c r="J1011" s="136">
        <v>1.28171E-2</v>
      </c>
      <c r="K1011" s="136">
        <v>9.2124000000000008E-3</v>
      </c>
      <c r="L1011" s="137">
        <v>0</v>
      </c>
      <c r="M1011" s="136">
        <v>4.3292000000000001E-3</v>
      </c>
      <c r="N1011" s="136">
        <v>3.7038000000000001E-3</v>
      </c>
      <c r="O1011" s="136">
        <v>1.31643E-2</v>
      </c>
      <c r="P1011" s="136">
        <v>8.3219999999999995E-4</v>
      </c>
      <c r="Q1011" s="138">
        <v>1</v>
      </c>
      <c r="R1011" s="139">
        <v>0</v>
      </c>
      <c r="S1011" s="122">
        <f t="shared" si="30"/>
        <v>11.111111111111111</v>
      </c>
      <c r="T1011" s="122">
        <f t="shared" si="31"/>
        <v>88.888888888888886</v>
      </c>
      <c r="U1011" s="136"/>
      <c r="V1011" s="136"/>
      <c r="W1011" s="136"/>
      <c r="X1011" s="136"/>
      <c r="Y1011" s="136"/>
      <c r="Z1011" s="136"/>
      <c r="AA1011" s="136"/>
    </row>
    <row r="1012" spans="1:27" x14ac:dyDescent="0.25">
      <c r="A1012" s="77">
        <v>2016</v>
      </c>
      <c r="B1012" s="100" t="s">
        <v>91</v>
      </c>
      <c r="C1012" s="101">
        <v>3507803</v>
      </c>
      <c r="D1012" s="78">
        <v>4</v>
      </c>
      <c r="E1012" s="54">
        <v>4</v>
      </c>
      <c r="F1012" s="102">
        <v>35078034</v>
      </c>
      <c r="G1012" s="135">
        <v>11</v>
      </c>
      <c r="H1012" s="135">
        <v>13</v>
      </c>
      <c r="I1012" s="136">
        <v>3.2499599999999997E-2</v>
      </c>
      <c r="J1012" s="136">
        <v>2.9442999999999993E-2</v>
      </c>
      <c r="K1012" s="136">
        <v>3.0566E-3</v>
      </c>
      <c r="L1012" s="137">
        <v>0</v>
      </c>
      <c r="M1012" s="136">
        <v>0</v>
      </c>
      <c r="N1012" s="136">
        <v>2.6967999999999996E-3</v>
      </c>
      <c r="O1012" s="136">
        <v>2.8841099999999995E-2</v>
      </c>
      <c r="P1012" s="136">
        <v>9.6170000000000001E-4</v>
      </c>
      <c r="Q1012" s="138">
        <v>3</v>
      </c>
      <c r="R1012" s="139">
        <v>2</v>
      </c>
      <c r="S1012" s="122">
        <f t="shared" si="30"/>
        <v>45.833333333333329</v>
      </c>
      <c r="T1012" s="122">
        <f t="shared" si="31"/>
        <v>54.166666666666664</v>
      </c>
      <c r="U1012" s="136"/>
      <c r="V1012" s="136"/>
      <c r="W1012" s="136"/>
      <c r="X1012" s="136"/>
      <c r="Y1012" s="136"/>
      <c r="Z1012" s="136"/>
      <c r="AA1012" s="136"/>
    </row>
    <row r="1013" spans="1:27" x14ac:dyDescent="0.25">
      <c r="A1013" s="77">
        <v>2016</v>
      </c>
      <c r="B1013" s="100" t="s">
        <v>92</v>
      </c>
      <c r="C1013" s="101">
        <v>3507902</v>
      </c>
      <c r="D1013" s="78">
        <v>13</v>
      </c>
      <c r="E1013" s="54">
        <v>13</v>
      </c>
      <c r="F1013" s="102">
        <v>350790213</v>
      </c>
      <c r="G1013" s="135">
        <v>83</v>
      </c>
      <c r="H1013" s="135">
        <v>59</v>
      </c>
      <c r="I1013" s="136">
        <v>0.48493599999999998</v>
      </c>
      <c r="J1013" s="136">
        <v>0.43483849999999996</v>
      </c>
      <c r="K1013" s="136">
        <v>5.0097500000000017E-2</v>
      </c>
      <c r="L1013" s="137">
        <v>0</v>
      </c>
      <c r="M1013" s="136">
        <v>0.11120370000000002</v>
      </c>
      <c r="N1013" s="136">
        <v>0.15416669999999999</v>
      </c>
      <c r="O1013" s="136">
        <v>0.13478449999999997</v>
      </c>
      <c r="P1013" s="136">
        <v>8.4781099999999998E-2</v>
      </c>
      <c r="Q1013" s="138">
        <v>45</v>
      </c>
      <c r="R1013" s="139">
        <v>35</v>
      </c>
      <c r="S1013" s="122">
        <f t="shared" si="30"/>
        <v>58.450704225352112</v>
      </c>
      <c r="T1013" s="122">
        <f t="shared" si="31"/>
        <v>41.549295774647888</v>
      </c>
      <c r="U1013" s="136"/>
      <c r="V1013" s="136"/>
      <c r="W1013" s="136"/>
      <c r="X1013" s="136"/>
      <c r="Y1013" s="136"/>
      <c r="Z1013" s="136"/>
      <c r="AA1013" s="136"/>
    </row>
    <row r="1014" spans="1:27" x14ac:dyDescent="0.25">
      <c r="A1014" s="77">
        <v>2016</v>
      </c>
      <c r="B1014" s="100" t="s">
        <v>93</v>
      </c>
      <c r="C1014" s="101">
        <v>3508009</v>
      </c>
      <c r="D1014" s="78">
        <v>14</v>
      </c>
      <c r="E1014" s="54">
        <v>14</v>
      </c>
      <c r="F1014" s="102">
        <v>350800914</v>
      </c>
      <c r="G1014" s="135">
        <v>73</v>
      </c>
      <c r="H1014" s="135">
        <v>3</v>
      </c>
      <c r="I1014" s="136">
        <v>0.84306110000000023</v>
      </c>
      <c r="J1014" s="136">
        <v>0.84108190000000027</v>
      </c>
      <c r="K1014" s="136">
        <v>1.9792E-3</v>
      </c>
      <c r="L1014" s="137">
        <v>9.6168696093353628E-2</v>
      </c>
      <c r="M1014" s="136">
        <v>4.4083400000000002E-2</v>
      </c>
      <c r="N1014" s="136">
        <v>2.72E-4</v>
      </c>
      <c r="O1014" s="136">
        <v>0.78320750000000028</v>
      </c>
      <c r="P1014" s="136">
        <v>1.54982E-2</v>
      </c>
      <c r="Q1014" s="138">
        <v>35</v>
      </c>
      <c r="R1014" s="139">
        <v>5</v>
      </c>
      <c r="S1014" s="122">
        <f t="shared" si="30"/>
        <v>96.05263157894737</v>
      </c>
      <c r="T1014" s="122">
        <f t="shared" si="31"/>
        <v>3.9473684210526314</v>
      </c>
      <c r="U1014" s="136"/>
      <c r="V1014" s="136"/>
      <c r="W1014" s="136"/>
      <c r="X1014" s="136"/>
      <c r="Y1014" s="136"/>
      <c r="Z1014" s="136"/>
      <c r="AA1014" s="136"/>
    </row>
    <row r="1015" spans="1:27" x14ac:dyDescent="0.25">
      <c r="A1015" s="77">
        <v>2016</v>
      </c>
      <c r="B1015" s="100" t="s">
        <v>94</v>
      </c>
      <c r="C1015" s="101">
        <v>3508108</v>
      </c>
      <c r="D1015" s="78">
        <v>19</v>
      </c>
      <c r="E1015" s="54">
        <v>19</v>
      </c>
      <c r="F1015" s="102">
        <v>350810819</v>
      </c>
      <c r="G1015" s="135">
        <v>9</v>
      </c>
      <c r="H1015" s="135">
        <v>46</v>
      </c>
      <c r="I1015" s="136">
        <v>0.23656659999999996</v>
      </c>
      <c r="J1015" s="136">
        <v>0.15708519999999998</v>
      </c>
      <c r="K1015" s="136">
        <v>7.948139999999998E-2</v>
      </c>
      <c r="L1015" s="137">
        <v>0</v>
      </c>
      <c r="M1015" s="136">
        <v>5.7869999999999996E-3</v>
      </c>
      <c r="N1015" s="136">
        <v>4.9639700000000002E-2</v>
      </c>
      <c r="O1015" s="136">
        <v>0.15115060000000002</v>
      </c>
      <c r="P1015" s="136">
        <v>2.9989300000000003E-2</v>
      </c>
      <c r="Q1015" s="138">
        <v>5</v>
      </c>
      <c r="R1015" s="139">
        <v>2</v>
      </c>
      <c r="S1015" s="122">
        <f t="shared" si="30"/>
        <v>16.363636363636363</v>
      </c>
      <c r="T1015" s="122">
        <f t="shared" si="31"/>
        <v>83.636363636363626</v>
      </c>
      <c r="U1015" s="136"/>
      <c r="V1015" s="136"/>
      <c r="W1015" s="136"/>
      <c r="X1015" s="136"/>
      <c r="Y1015" s="136"/>
      <c r="Z1015" s="136"/>
      <c r="AA1015" s="136"/>
    </row>
    <row r="1016" spans="1:27" x14ac:dyDescent="0.25">
      <c r="A1016" s="77">
        <v>2016</v>
      </c>
      <c r="B1016" s="100" t="s">
        <v>95</v>
      </c>
      <c r="C1016" s="101">
        <v>3508207</v>
      </c>
      <c r="D1016" s="78">
        <v>8</v>
      </c>
      <c r="E1016" s="54">
        <v>8</v>
      </c>
      <c r="F1016" s="102">
        <v>35082078</v>
      </c>
      <c r="G1016" s="135">
        <v>7</v>
      </c>
      <c r="H1016" s="135">
        <v>6</v>
      </c>
      <c r="I1016" s="136">
        <v>0.17740250000000002</v>
      </c>
      <c r="J1016" s="136">
        <v>0.15066640000000003</v>
      </c>
      <c r="K1016" s="136">
        <v>2.6736099999999999E-2</v>
      </c>
      <c r="L1016" s="137">
        <v>0</v>
      </c>
      <c r="M1016" s="136">
        <v>2.0370399999999997E-2</v>
      </c>
      <c r="N1016" s="136">
        <v>0.13483790000000001</v>
      </c>
      <c r="O1016" s="136">
        <v>2.2008999999999997E-2</v>
      </c>
      <c r="P1016" s="136">
        <v>1.852E-4</v>
      </c>
      <c r="Q1016" s="138">
        <v>2</v>
      </c>
      <c r="R1016" s="139">
        <v>1</v>
      </c>
      <c r="S1016" s="122">
        <f t="shared" si="30"/>
        <v>53.846153846153847</v>
      </c>
      <c r="T1016" s="122">
        <f t="shared" si="31"/>
        <v>46.153846153846153</v>
      </c>
      <c r="U1016" s="136"/>
      <c r="V1016" s="136"/>
      <c r="W1016" s="136"/>
      <c r="X1016" s="136"/>
      <c r="Y1016" s="136"/>
      <c r="Z1016" s="136"/>
      <c r="AA1016" s="136"/>
    </row>
    <row r="1017" spans="1:27" x14ac:dyDescent="0.25">
      <c r="A1017" s="77">
        <v>2016</v>
      </c>
      <c r="B1017" s="100" t="s">
        <v>96</v>
      </c>
      <c r="C1017" s="101">
        <v>3508306</v>
      </c>
      <c r="D1017" s="78">
        <v>17</v>
      </c>
      <c r="E1017" s="54">
        <v>17</v>
      </c>
      <c r="F1017" s="102">
        <v>350830617</v>
      </c>
      <c r="G1017" s="135">
        <v>8</v>
      </c>
      <c r="H1017" s="135">
        <v>6</v>
      </c>
      <c r="I1017" s="136">
        <v>0.27445239999999999</v>
      </c>
      <c r="J1017" s="136">
        <v>0.27194079999999998</v>
      </c>
      <c r="K1017" s="136">
        <v>2.5116000000000001E-3</v>
      </c>
      <c r="L1017" s="137">
        <v>0</v>
      </c>
      <c r="M1017" s="136">
        <v>1.1296299999999999E-2</v>
      </c>
      <c r="N1017" s="136">
        <v>0</v>
      </c>
      <c r="O1017" s="136">
        <v>0.2630403</v>
      </c>
      <c r="P1017" s="136">
        <v>1.158E-4</v>
      </c>
      <c r="Q1017" s="138">
        <v>1</v>
      </c>
      <c r="R1017" s="139">
        <v>2</v>
      </c>
      <c r="S1017" s="122">
        <f t="shared" si="30"/>
        <v>57.142857142857139</v>
      </c>
      <c r="T1017" s="122">
        <f t="shared" si="31"/>
        <v>42.857142857142854</v>
      </c>
      <c r="U1017" s="136"/>
      <c r="V1017" s="136"/>
      <c r="W1017" s="136"/>
      <c r="X1017" s="136"/>
      <c r="Y1017" s="136"/>
      <c r="Z1017" s="136"/>
      <c r="AA1017" s="136"/>
    </row>
    <row r="1018" spans="1:27" x14ac:dyDescent="0.25">
      <c r="A1018" s="77">
        <v>2016</v>
      </c>
      <c r="B1018" s="100" t="s">
        <v>97</v>
      </c>
      <c r="C1018" s="101">
        <v>3508405</v>
      </c>
      <c r="D1018" s="78">
        <v>10</v>
      </c>
      <c r="E1018" s="54">
        <v>10</v>
      </c>
      <c r="F1018" s="102">
        <v>350840510</v>
      </c>
      <c r="G1018" s="135">
        <v>1</v>
      </c>
      <c r="H1018" s="135">
        <v>9</v>
      </c>
      <c r="I1018" s="136">
        <v>2.4294900000000001E-2</v>
      </c>
      <c r="J1018" s="136">
        <v>0.02</v>
      </c>
      <c r="K1018" s="136">
        <v>4.2948999999999999E-3</v>
      </c>
      <c r="L1018" s="137">
        <v>0</v>
      </c>
      <c r="M1018" s="136">
        <v>2.14074E-2</v>
      </c>
      <c r="N1018" s="136">
        <v>1.042E-4</v>
      </c>
      <c r="O1018" s="136">
        <v>0</v>
      </c>
      <c r="P1018" s="136">
        <v>2.7832999999999998E-3</v>
      </c>
      <c r="Q1018" s="138">
        <v>7</v>
      </c>
      <c r="R1018" s="139">
        <v>2</v>
      </c>
      <c r="S1018" s="122">
        <f t="shared" si="30"/>
        <v>10</v>
      </c>
      <c r="T1018" s="122">
        <f t="shared" si="31"/>
        <v>90</v>
      </c>
      <c r="U1018" s="136"/>
      <c r="V1018" s="136"/>
      <c r="W1018" s="136"/>
      <c r="X1018" s="136"/>
      <c r="Y1018" s="136"/>
      <c r="Z1018" s="136"/>
      <c r="AA1018" s="136"/>
    </row>
    <row r="1019" spans="1:27" x14ac:dyDescent="0.25">
      <c r="A1019" s="77">
        <v>2016</v>
      </c>
      <c r="B1019" s="100" t="s">
        <v>97</v>
      </c>
      <c r="C1019" s="101">
        <v>3508405</v>
      </c>
      <c r="D1019" s="78">
        <v>10</v>
      </c>
      <c r="E1019" s="54">
        <v>5</v>
      </c>
      <c r="F1019" s="102">
        <v>35084055</v>
      </c>
      <c r="G1019" s="135">
        <v>10</v>
      </c>
      <c r="H1019" s="135">
        <v>52</v>
      </c>
      <c r="I1019" s="136">
        <v>0.12388350000000001</v>
      </c>
      <c r="J1019" s="136">
        <v>0.1004428</v>
      </c>
      <c r="K1019" s="136">
        <v>2.3440700000000005E-2</v>
      </c>
      <c r="L1019" s="137">
        <v>0</v>
      </c>
      <c r="M1019" s="136">
        <v>8.6027800000000001E-2</v>
      </c>
      <c r="N1019" s="136">
        <v>2.7652600000000003E-2</v>
      </c>
      <c r="O1019" s="136">
        <v>2.3966E-3</v>
      </c>
      <c r="P1019" s="136">
        <v>7.8065000000000009E-3</v>
      </c>
      <c r="Q1019" s="138">
        <v>22</v>
      </c>
      <c r="R1019" s="139">
        <v>45</v>
      </c>
      <c r="S1019" s="122">
        <f t="shared" si="30"/>
        <v>16.129032258064516</v>
      </c>
      <c r="T1019" s="122">
        <f t="shared" si="31"/>
        <v>83.870967741935488</v>
      </c>
      <c r="U1019" s="136"/>
      <c r="V1019" s="136"/>
      <c r="W1019" s="136"/>
      <c r="X1019" s="136"/>
      <c r="Y1019" s="136"/>
      <c r="Z1019" s="136"/>
      <c r="AA1019" s="136"/>
    </row>
    <row r="1020" spans="1:27" x14ac:dyDescent="0.25">
      <c r="A1020" s="77">
        <v>2016</v>
      </c>
      <c r="B1020" s="100" t="s">
        <v>98</v>
      </c>
      <c r="C1020" s="101">
        <v>3508504</v>
      </c>
      <c r="D1020" s="78">
        <v>2</v>
      </c>
      <c r="E1020" s="54">
        <v>2</v>
      </c>
      <c r="F1020" s="102">
        <v>35085042</v>
      </c>
      <c r="G1020" s="135">
        <v>29</v>
      </c>
      <c r="H1020" s="135">
        <v>88</v>
      </c>
      <c r="I1020" s="136">
        <v>0.75358509999999979</v>
      </c>
      <c r="J1020" s="136">
        <v>0.2184854</v>
      </c>
      <c r="K1020" s="136">
        <v>0.53509969999999984</v>
      </c>
      <c r="L1020" s="137">
        <v>4.4590563165905629E-2</v>
      </c>
      <c r="M1020" s="136">
        <v>0.35539609999999999</v>
      </c>
      <c r="N1020" s="136">
        <v>0.16067449999999997</v>
      </c>
      <c r="O1020" s="136">
        <v>0.19267669999999998</v>
      </c>
      <c r="P1020" s="136">
        <v>4.4837799999999997E-2</v>
      </c>
      <c r="Q1020" s="138">
        <v>42</v>
      </c>
      <c r="R1020" s="139">
        <v>89</v>
      </c>
      <c r="S1020" s="122">
        <f t="shared" si="30"/>
        <v>24.786324786324787</v>
      </c>
      <c r="T1020" s="122">
        <f t="shared" si="31"/>
        <v>75.213675213675216</v>
      </c>
      <c r="U1020" s="136"/>
      <c r="V1020" s="136"/>
      <c r="W1020" s="136"/>
      <c r="X1020" s="136"/>
      <c r="Y1020" s="136"/>
      <c r="Z1020" s="136"/>
      <c r="AA1020" s="136"/>
    </row>
    <row r="1021" spans="1:27" x14ac:dyDescent="0.25">
      <c r="A1021" s="77">
        <v>2016</v>
      </c>
      <c r="B1021" s="100" t="s">
        <v>99</v>
      </c>
      <c r="C1021" s="101">
        <v>3508603</v>
      </c>
      <c r="D1021" s="78">
        <v>2</v>
      </c>
      <c r="E1021" s="54">
        <v>2</v>
      </c>
      <c r="F1021" s="102">
        <v>35086032</v>
      </c>
      <c r="G1021" s="135">
        <v>12</v>
      </c>
      <c r="H1021" s="135">
        <v>11</v>
      </c>
      <c r="I1021" s="136">
        <v>0.14838500000000002</v>
      </c>
      <c r="J1021" s="136">
        <v>0.14159910000000001</v>
      </c>
      <c r="K1021" s="136">
        <v>6.7859000000000001E-3</v>
      </c>
      <c r="L1021" s="137">
        <v>0</v>
      </c>
      <c r="M1021" s="136">
        <v>9.904170000000001E-2</v>
      </c>
      <c r="N1021" s="136">
        <v>1.7446800000000002E-2</v>
      </c>
      <c r="O1021" s="136">
        <v>2.5216000000000002E-2</v>
      </c>
      <c r="P1021" s="136">
        <v>6.6804999999999989E-3</v>
      </c>
      <c r="Q1021" s="138">
        <v>12</v>
      </c>
      <c r="R1021" s="139">
        <v>71</v>
      </c>
      <c r="S1021" s="122">
        <f t="shared" si="30"/>
        <v>52.173913043478258</v>
      </c>
      <c r="T1021" s="122">
        <f t="shared" si="31"/>
        <v>47.826086956521742</v>
      </c>
      <c r="U1021" s="136"/>
      <c r="V1021" s="136"/>
      <c r="W1021" s="136"/>
      <c r="X1021" s="136"/>
      <c r="Y1021" s="136"/>
      <c r="Z1021" s="136"/>
      <c r="AA1021" s="136"/>
    </row>
    <row r="1022" spans="1:27" x14ac:dyDescent="0.25">
      <c r="A1022" s="77">
        <v>2016</v>
      </c>
      <c r="B1022" s="100" t="s">
        <v>100</v>
      </c>
      <c r="C1022" s="101">
        <v>3508702</v>
      </c>
      <c r="D1022" s="78">
        <v>4</v>
      </c>
      <c r="E1022" s="54">
        <v>4</v>
      </c>
      <c r="F1022" s="102">
        <v>35087024</v>
      </c>
      <c r="G1022" s="135">
        <v>25</v>
      </c>
      <c r="H1022" s="135">
        <v>7</v>
      </c>
      <c r="I1022" s="136">
        <v>8.0180299999999996E-2</v>
      </c>
      <c r="J1022" s="136">
        <v>7.6163999999999996E-2</v>
      </c>
      <c r="K1022" s="136">
        <v>4.0163000000000004E-3</v>
      </c>
      <c r="L1022" s="137">
        <v>1.3945205479452053E-2</v>
      </c>
      <c r="M1022" s="136">
        <v>3.5599599999999995E-2</v>
      </c>
      <c r="N1022" s="136">
        <v>0</v>
      </c>
      <c r="O1022" s="136">
        <v>4.3358200000000006E-2</v>
      </c>
      <c r="P1022" s="136">
        <v>1.2225000000000001E-3</v>
      </c>
      <c r="Q1022" s="138">
        <v>12</v>
      </c>
      <c r="R1022" s="139">
        <v>4</v>
      </c>
      <c r="S1022" s="122">
        <f t="shared" si="30"/>
        <v>78.125</v>
      </c>
      <c r="T1022" s="122">
        <f t="shared" si="31"/>
        <v>21.875</v>
      </c>
      <c r="U1022" s="136"/>
      <c r="V1022" s="136"/>
      <c r="W1022" s="136"/>
      <c r="X1022" s="136"/>
      <c r="Y1022" s="136"/>
      <c r="Z1022" s="136"/>
      <c r="AA1022" s="136"/>
    </row>
    <row r="1023" spans="1:27" x14ac:dyDescent="0.25">
      <c r="A1023" s="77">
        <v>2016</v>
      </c>
      <c r="B1023" s="100" t="s">
        <v>101</v>
      </c>
      <c r="C1023" s="101">
        <v>3508801</v>
      </c>
      <c r="D1023" s="78">
        <v>16</v>
      </c>
      <c r="E1023" s="54">
        <v>16</v>
      </c>
      <c r="F1023" s="102">
        <v>350880116</v>
      </c>
      <c r="G1023" s="135">
        <v>16</v>
      </c>
      <c r="H1023" s="135">
        <v>13</v>
      </c>
      <c r="I1023" s="136">
        <v>0.46646939999999998</v>
      </c>
      <c r="J1023" s="136">
        <v>0.45195819999999998</v>
      </c>
      <c r="K1023" s="136">
        <v>1.45112E-2</v>
      </c>
      <c r="L1023" s="137">
        <v>0</v>
      </c>
      <c r="M1023" s="136">
        <v>1.3879600000000001E-2</v>
      </c>
      <c r="N1023" s="136">
        <v>8.1327000000000014E-3</v>
      </c>
      <c r="O1023" s="136">
        <v>0.44123290000000004</v>
      </c>
      <c r="P1023" s="136">
        <v>3.2242E-3</v>
      </c>
      <c r="Q1023" s="138">
        <v>10</v>
      </c>
      <c r="R1023" s="139">
        <v>1</v>
      </c>
      <c r="S1023" s="122">
        <f t="shared" si="30"/>
        <v>55.172413793103445</v>
      </c>
      <c r="T1023" s="122">
        <f t="shared" si="31"/>
        <v>44.827586206896555</v>
      </c>
      <c r="U1023" s="136"/>
      <c r="V1023" s="136"/>
      <c r="W1023" s="136"/>
      <c r="X1023" s="136"/>
      <c r="Y1023" s="136"/>
      <c r="Z1023" s="136"/>
      <c r="AA1023" s="136"/>
    </row>
    <row r="1024" spans="1:27" x14ac:dyDescent="0.25">
      <c r="A1024" s="77">
        <v>2016</v>
      </c>
      <c r="B1024" s="100" t="s">
        <v>101</v>
      </c>
      <c r="C1024" s="101">
        <v>3508801</v>
      </c>
      <c r="D1024" s="78">
        <v>16</v>
      </c>
      <c r="E1024" s="54">
        <v>20</v>
      </c>
      <c r="F1024" s="102">
        <v>350880120</v>
      </c>
      <c r="G1024" s="135">
        <v>0</v>
      </c>
      <c r="H1024" s="135">
        <v>0</v>
      </c>
      <c r="I1024" s="136">
        <v>0</v>
      </c>
      <c r="J1024" s="136">
        <v>0</v>
      </c>
      <c r="K1024" s="136">
        <v>0</v>
      </c>
      <c r="L1024" s="137">
        <v>0</v>
      </c>
      <c r="M1024" s="136">
        <v>0</v>
      </c>
      <c r="N1024" s="136">
        <v>0</v>
      </c>
      <c r="O1024" s="136">
        <v>0</v>
      </c>
      <c r="P1024" s="136">
        <v>0</v>
      </c>
      <c r="Q1024" s="138">
        <v>0</v>
      </c>
      <c r="R1024" s="139">
        <v>0</v>
      </c>
      <c r="S1024" s="122">
        <f t="shared" si="30"/>
        <v>0</v>
      </c>
      <c r="T1024" s="122">
        <f t="shared" si="31"/>
        <v>0</v>
      </c>
      <c r="U1024" s="136"/>
      <c r="V1024" s="136"/>
      <c r="W1024" s="136"/>
      <c r="X1024" s="136"/>
      <c r="Y1024" s="136"/>
      <c r="Z1024" s="136"/>
      <c r="AA1024" s="136"/>
    </row>
    <row r="1025" spans="1:27" x14ac:dyDescent="0.25">
      <c r="A1025" s="77">
        <v>2016</v>
      </c>
      <c r="B1025" s="100" t="s">
        <v>102</v>
      </c>
      <c r="C1025" s="101">
        <v>3508900</v>
      </c>
      <c r="D1025" s="78">
        <v>21</v>
      </c>
      <c r="E1025" s="54">
        <v>21</v>
      </c>
      <c r="F1025" s="102">
        <v>350890021</v>
      </c>
      <c r="G1025" s="135">
        <v>4</v>
      </c>
      <c r="H1025" s="135">
        <v>6</v>
      </c>
      <c r="I1025" s="136">
        <v>0.50982189999999994</v>
      </c>
      <c r="J1025" s="136">
        <v>0.50283809999999995</v>
      </c>
      <c r="K1025" s="136">
        <v>6.9838000000000001E-3</v>
      </c>
      <c r="L1025" s="137">
        <v>0</v>
      </c>
      <c r="M1025" s="136">
        <v>0.49770139999999996</v>
      </c>
      <c r="N1025" s="136">
        <v>0</v>
      </c>
      <c r="O1025" s="136">
        <v>0</v>
      </c>
      <c r="P1025" s="136">
        <v>1.2120500000000001E-2</v>
      </c>
      <c r="Q1025" s="138">
        <v>0</v>
      </c>
      <c r="R1025" s="139">
        <v>5</v>
      </c>
      <c r="S1025" s="122">
        <f t="shared" si="30"/>
        <v>40</v>
      </c>
      <c r="T1025" s="122">
        <f t="shared" si="31"/>
        <v>60</v>
      </c>
      <c r="U1025" s="136"/>
      <c r="V1025" s="136"/>
      <c r="W1025" s="136"/>
      <c r="X1025" s="136"/>
      <c r="Y1025" s="136"/>
      <c r="Z1025" s="136"/>
      <c r="AA1025" s="136"/>
    </row>
    <row r="1026" spans="1:27" x14ac:dyDescent="0.25">
      <c r="A1026" s="77">
        <v>2016</v>
      </c>
      <c r="B1026" s="100" t="s">
        <v>103</v>
      </c>
      <c r="C1026" s="101">
        <v>3509007</v>
      </c>
      <c r="D1026" s="78">
        <v>6</v>
      </c>
      <c r="E1026" s="54">
        <v>6</v>
      </c>
      <c r="F1026" s="102">
        <v>35090076</v>
      </c>
      <c r="G1026" s="135">
        <v>6</v>
      </c>
      <c r="H1026" s="135">
        <v>39</v>
      </c>
      <c r="I1026" s="136">
        <v>0.21069879999999999</v>
      </c>
      <c r="J1026" s="136">
        <v>0.18148549999999999</v>
      </c>
      <c r="K1026" s="136">
        <v>2.9213300000000001E-2</v>
      </c>
      <c r="L1026" s="137">
        <v>0</v>
      </c>
      <c r="M1026" s="136">
        <v>0</v>
      </c>
      <c r="N1026" s="136">
        <v>0.2019156</v>
      </c>
      <c r="O1026" s="136">
        <v>1.3406999999999998E-3</v>
      </c>
      <c r="P1026" s="136">
        <v>7.4424999999999995E-3</v>
      </c>
      <c r="Q1026" s="138">
        <v>7</v>
      </c>
      <c r="R1026" s="139">
        <v>77</v>
      </c>
      <c r="S1026" s="122">
        <f t="shared" si="30"/>
        <v>13.333333333333334</v>
      </c>
      <c r="T1026" s="122">
        <f t="shared" si="31"/>
        <v>86.666666666666671</v>
      </c>
      <c r="U1026" s="136"/>
      <c r="V1026" s="136"/>
      <c r="W1026" s="136"/>
      <c r="X1026" s="136"/>
      <c r="Y1026" s="136"/>
      <c r="Z1026" s="136"/>
      <c r="AA1026" s="136"/>
    </row>
    <row r="1027" spans="1:27" x14ac:dyDescent="0.25">
      <c r="A1027" s="77">
        <v>2016</v>
      </c>
      <c r="B1027" s="100" t="s">
        <v>104</v>
      </c>
      <c r="C1027" s="101">
        <v>3509106</v>
      </c>
      <c r="D1027" s="78">
        <v>22</v>
      </c>
      <c r="E1027" s="54">
        <v>22</v>
      </c>
      <c r="F1027" s="102">
        <v>350910622</v>
      </c>
      <c r="G1027" s="135">
        <v>1</v>
      </c>
      <c r="H1027" s="135">
        <v>6</v>
      </c>
      <c r="I1027" s="136">
        <v>3.8618399999999997E-2</v>
      </c>
      <c r="J1027" s="136">
        <v>3.125E-2</v>
      </c>
      <c r="K1027" s="136">
        <v>7.3683999999999989E-3</v>
      </c>
      <c r="L1027" s="137">
        <v>0</v>
      </c>
      <c r="M1027" s="136">
        <v>7.2699999999999996E-3</v>
      </c>
      <c r="N1027" s="136">
        <v>0</v>
      </c>
      <c r="O1027" s="136">
        <v>3.125E-2</v>
      </c>
      <c r="P1027" s="136">
        <v>9.8400000000000007E-5</v>
      </c>
      <c r="Q1027" s="138">
        <v>0</v>
      </c>
      <c r="R1027" s="139">
        <v>5</v>
      </c>
      <c r="S1027" s="122">
        <f t="shared" ref="S1027:S1090" si="32">IFERROR(((G1027)/(SUM($G1027:$H1027)))*100,0)</f>
        <v>14.285714285714285</v>
      </c>
      <c r="T1027" s="122">
        <f t="shared" ref="T1027:T1090" si="33">IFERROR(((H1027)/(SUM($G1027:$H1027)))*100,0)</f>
        <v>85.714285714285708</v>
      </c>
      <c r="U1027" s="136"/>
      <c r="V1027" s="136"/>
      <c r="W1027" s="136"/>
      <c r="X1027" s="136"/>
      <c r="Y1027" s="136"/>
      <c r="Z1027" s="136"/>
      <c r="AA1027" s="136"/>
    </row>
    <row r="1028" spans="1:27" x14ac:dyDescent="0.25">
      <c r="A1028" s="77">
        <v>2016</v>
      </c>
      <c r="B1028" s="100" t="s">
        <v>104</v>
      </c>
      <c r="C1028" s="101">
        <v>3509106</v>
      </c>
      <c r="D1028" s="78">
        <v>22</v>
      </c>
      <c r="E1028" s="54">
        <v>21</v>
      </c>
      <c r="F1028" s="102">
        <v>350910621</v>
      </c>
      <c r="G1028" s="135">
        <v>0</v>
      </c>
      <c r="H1028" s="135">
        <v>3</v>
      </c>
      <c r="I1028" s="136">
        <v>1.3650000000000001E-4</v>
      </c>
      <c r="J1028" s="136">
        <v>0</v>
      </c>
      <c r="K1028" s="136">
        <v>1.3650000000000001E-4</v>
      </c>
      <c r="L1028" s="137">
        <v>0</v>
      </c>
      <c r="M1028" s="136">
        <v>0</v>
      </c>
      <c r="N1028" s="136">
        <v>0</v>
      </c>
      <c r="O1028" s="136">
        <v>1.1340000000000001E-4</v>
      </c>
      <c r="P1028" s="136">
        <v>2.3099999999999999E-5</v>
      </c>
      <c r="Q1028" s="138">
        <v>0</v>
      </c>
      <c r="R1028" s="139">
        <v>0</v>
      </c>
      <c r="S1028" s="122">
        <f t="shared" si="32"/>
        <v>0</v>
      </c>
      <c r="T1028" s="122">
        <f t="shared" si="33"/>
        <v>100</v>
      </c>
      <c r="U1028" s="136"/>
      <c r="V1028" s="136"/>
      <c r="W1028" s="136"/>
      <c r="X1028" s="136"/>
      <c r="Y1028" s="136"/>
      <c r="Z1028" s="136"/>
      <c r="AA1028" s="136"/>
    </row>
    <row r="1029" spans="1:27" x14ac:dyDescent="0.25">
      <c r="A1029" s="77">
        <v>2016</v>
      </c>
      <c r="B1029" s="100" t="s">
        <v>105</v>
      </c>
      <c r="C1029" s="101">
        <v>3509205</v>
      </c>
      <c r="D1029" s="78">
        <v>6</v>
      </c>
      <c r="E1029" s="54">
        <v>6</v>
      </c>
      <c r="F1029" s="102">
        <v>35092056</v>
      </c>
      <c r="G1029" s="135">
        <v>5</v>
      </c>
      <c r="H1029" s="135">
        <v>95</v>
      </c>
      <c r="I1029" s="136">
        <v>0.269451</v>
      </c>
      <c r="J1029" s="136">
        <v>0.1045966</v>
      </c>
      <c r="K1029" s="136">
        <v>0.16485439999999998</v>
      </c>
      <c r="L1029" s="137">
        <v>0</v>
      </c>
      <c r="M1029" s="136">
        <v>0.14445169999999999</v>
      </c>
      <c r="N1029" s="136">
        <v>6.9944099999999995E-2</v>
      </c>
      <c r="O1029" s="136">
        <v>3.4700000000000003E-5</v>
      </c>
      <c r="P1029" s="136">
        <v>5.5020500000000007E-2</v>
      </c>
      <c r="Q1029" s="138">
        <v>7</v>
      </c>
      <c r="R1029" s="139">
        <v>109</v>
      </c>
      <c r="S1029" s="122">
        <f t="shared" si="32"/>
        <v>5</v>
      </c>
      <c r="T1029" s="122">
        <f t="shared" si="33"/>
        <v>95</v>
      </c>
      <c r="U1029" s="136"/>
      <c r="V1029" s="136"/>
      <c r="W1029" s="136"/>
      <c r="X1029" s="136"/>
      <c r="Y1029" s="136"/>
      <c r="Z1029" s="136"/>
      <c r="AA1029" s="136"/>
    </row>
    <row r="1030" spans="1:27" x14ac:dyDescent="0.25">
      <c r="A1030" s="77">
        <v>2016</v>
      </c>
      <c r="B1030" s="100" t="s">
        <v>105</v>
      </c>
      <c r="C1030" s="101">
        <v>3509205</v>
      </c>
      <c r="D1030" s="78">
        <v>6</v>
      </c>
      <c r="E1030" s="54">
        <v>10</v>
      </c>
      <c r="F1030" s="102">
        <v>350920510</v>
      </c>
      <c r="G1030" s="135">
        <v>0</v>
      </c>
      <c r="H1030" s="135">
        <v>0</v>
      </c>
      <c r="I1030" s="136">
        <v>0</v>
      </c>
      <c r="J1030" s="136">
        <v>0</v>
      </c>
      <c r="K1030" s="136">
        <v>0</v>
      </c>
      <c r="L1030" s="137">
        <v>0</v>
      </c>
      <c r="M1030" s="136">
        <v>0</v>
      </c>
      <c r="N1030" s="136">
        <v>0</v>
      </c>
      <c r="O1030" s="136">
        <v>0</v>
      </c>
      <c r="P1030" s="136">
        <v>0</v>
      </c>
      <c r="Q1030" s="138">
        <v>0</v>
      </c>
      <c r="R1030" s="139">
        <v>0</v>
      </c>
      <c r="S1030" s="122">
        <f t="shared" si="32"/>
        <v>0</v>
      </c>
      <c r="T1030" s="122">
        <f t="shared" si="33"/>
        <v>0</v>
      </c>
      <c r="U1030" s="136"/>
      <c r="V1030" s="136"/>
      <c r="W1030" s="136"/>
      <c r="X1030" s="136"/>
      <c r="Y1030" s="136"/>
      <c r="Z1030" s="136"/>
      <c r="AA1030" s="136"/>
    </row>
    <row r="1031" spans="1:27" x14ac:dyDescent="0.25">
      <c r="A1031" s="77">
        <v>2016</v>
      </c>
      <c r="B1031" s="100" t="s">
        <v>106</v>
      </c>
      <c r="C1031" s="101">
        <v>3509254</v>
      </c>
      <c r="D1031" s="78">
        <v>11</v>
      </c>
      <c r="E1031" s="54">
        <v>11</v>
      </c>
      <c r="F1031" s="102">
        <v>350925411</v>
      </c>
      <c r="G1031" s="135">
        <v>16</v>
      </c>
      <c r="H1031" s="135">
        <v>10</v>
      </c>
      <c r="I1031" s="136">
        <v>1.2777954999999999</v>
      </c>
      <c r="J1031" s="136">
        <v>1.2684434999999998</v>
      </c>
      <c r="K1031" s="136">
        <v>9.3519999999999992E-3</v>
      </c>
      <c r="L1031" s="137">
        <v>0</v>
      </c>
      <c r="M1031" s="136">
        <v>9.4386199999999976E-2</v>
      </c>
      <c r="N1031" s="136">
        <v>1.1744409999999998</v>
      </c>
      <c r="O1031" s="136">
        <v>3.8334000000000003E-3</v>
      </c>
      <c r="P1031" s="136">
        <v>5.1348999999999995E-3</v>
      </c>
      <c r="Q1031" s="138">
        <v>9</v>
      </c>
      <c r="R1031" s="139">
        <v>15</v>
      </c>
      <c r="S1031" s="122">
        <f t="shared" si="32"/>
        <v>61.53846153846154</v>
      </c>
      <c r="T1031" s="122">
        <f t="shared" si="33"/>
        <v>38.461538461538467</v>
      </c>
      <c r="U1031" s="136"/>
      <c r="V1031" s="136"/>
      <c r="W1031" s="136"/>
      <c r="X1031" s="136"/>
      <c r="Y1031" s="136"/>
      <c r="Z1031" s="136"/>
      <c r="AA1031" s="136"/>
    </row>
    <row r="1032" spans="1:27" x14ac:dyDescent="0.25">
      <c r="A1032" s="77">
        <v>2016</v>
      </c>
      <c r="B1032" s="100" t="s">
        <v>107</v>
      </c>
      <c r="C1032" s="101">
        <v>3509304</v>
      </c>
      <c r="D1032" s="78">
        <v>15</v>
      </c>
      <c r="E1032" s="54">
        <v>15</v>
      </c>
      <c r="F1032" s="102">
        <v>350930415</v>
      </c>
      <c r="G1032" s="135">
        <v>30</v>
      </c>
      <c r="H1032" s="135">
        <v>16</v>
      </c>
      <c r="I1032" s="136">
        <v>0.4426638</v>
      </c>
      <c r="J1032" s="136">
        <v>0.3356461</v>
      </c>
      <c r="K1032" s="136">
        <v>0.10701769999999999</v>
      </c>
      <c r="L1032" s="137">
        <v>0</v>
      </c>
      <c r="M1032" s="136">
        <v>0</v>
      </c>
      <c r="N1032" s="136">
        <v>8.7769999999999992E-4</v>
      </c>
      <c r="O1032" s="136">
        <v>0.43800289999999992</v>
      </c>
      <c r="P1032" s="136">
        <v>3.7832000000000005E-3</v>
      </c>
      <c r="Q1032" s="138">
        <v>8</v>
      </c>
      <c r="R1032" s="139">
        <v>13</v>
      </c>
      <c r="S1032" s="122">
        <f t="shared" si="32"/>
        <v>65.217391304347828</v>
      </c>
      <c r="T1032" s="122">
        <f t="shared" si="33"/>
        <v>34.782608695652172</v>
      </c>
      <c r="U1032" s="136"/>
      <c r="V1032" s="136"/>
      <c r="W1032" s="136"/>
      <c r="X1032" s="136"/>
      <c r="Y1032" s="136"/>
      <c r="Z1032" s="136"/>
      <c r="AA1032" s="136"/>
    </row>
    <row r="1033" spans="1:27" x14ac:dyDescent="0.25">
      <c r="A1033" s="77">
        <v>2016</v>
      </c>
      <c r="B1033" s="100" t="s">
        <v>108</v>
      </c>
      <c r="C1033" s="101">
        <v>3509403</v>
      </c>
      <c r="D1033" s="78">
        <v>4</v>
      </c>
      <c r="E1033" s="54">
        <v>4</v>
      </c>
      <c r="F1033" s="102">
        <v>35094034</v>
      </c>
      <c r="G1033" s="135">
        <v>65</v>
      </c>
      <c r="H1033" s="135">
        <v>44</v>
      </c>
      <c r="I1033" s="136">
        <v>0.32792719999999997</v>
      </c>
      <c r="J1033" s="136">
        <v>0.3205575</v>
      </c>
      <c r="K1033" s="136">
        <v>7.369699999999999E-3</v>
      </c>
      <c r="L1033" s="137">
        <v>3.4246575342465752E-3</v>
      </c>
      <c r="M1033" s="136">
        <v>0.12131939999999999</v>
      </c>
      <c r="N1033" s="136">
        <v>4.1355599999999999E-2</v>
      </c>
      <c r="O1033" s="136">
        <v>0.16059969999999996</v>
      </c>
      <c r="P1033" s="136">
        <v>4.6524999999999995E-3</v>
      </c>
      <c r="Q1033" s="138">
        <v>27</v>
      </c>
      <c r="R1033" s="139">
        <v>12</v>
      </c>
      <c r="S1033" s="122">
        <f t="shared" si="32"/>
        <v>59.633027522935777</v>
      </c>
      <c r="T1033" s="122">
        <f t="shared" si="33"/>
        <v>40.366972477064223</v>
      </c>
      <c r="U1033" s="136"/>
      <c r="V1033" s="136"/>
      <c r="W1033" s="136"/>
      <c r="X1033" s="136"/>
      <c r="Y1033" s="136"/>
      <c r="Z1033" s="136"/>
      <c r="AA1033" s="136"/>
    </row>
    <row r="1034" spans="1:27" x14ac:dyDescent="0.25">
      <c r="A1034" s="77">
        <v>2016</v>
      </c>
      <c r="B1034" s="100" t="s">
        <v>109</v>
      </c>
      <c r="C1034" s="101">
        <v>3509452</v>
      </c>
      <c r="D1034" s="78">
        <v>14</v>
      </c>
      <c r="E1034" s="54">
        <v>14</v>
      </c>
      <c r="F1034" s="102">
        <v>350945214</v>
      </c>
      <c r="G1034" s="135">
        <v>14</v>
      </c>
      <c r="H1034" s="135">
        <v>8</v>
      </c>
      <c r="I1034" s="136">
        <v>0.13651780000000002</v>
      </c>
      <c r="J1034" s="136">
        <v>0.10747150000000001</v>
      </c>
      <c r="K1034" s="136">
        <v>2.9046299999999997E-2</v>
      </c>
      <c r="L1034" s="137">
        <v>4.7321093353627594E-2</v>
      </c>
      <c r="M1034" s="136">
        <v>2.6430599999999999E-2</v>
      </c>
      <c r="N1034" s="136">
        <v>6.2500000000000001E-4</v>
      </c>
      <c r="O1034" s="136">
        <v>0.1016891</v>
      </c>
      <c r="P1034" s="136">
        <v>7.7730999999999998E-3</v>
      </c>
      <c r="Q1034" s="138">
        <v>7</v>
      </c>
      <c r="R1034" s="139">
        <v>1</v>
      </c>
      <c r="S1034" s="122">
        <f t="shared" si="32"/>
        <v>63.636363636363633</v>
      </c>
      <c r="T1034" s="122">
        <f t="shared" si="33"/>
        <v>36.363636363636367</v>
      </c>
      <c r="U1034" s="136"/>
      <c r="V1034" s="136"/>
      <c r="W1034" s="136"/>
      <c r="X1034" s="136"/>
      <c r="Y1034" s="136"/>
      <c r="Z1034" s="136"/>
      <c r="AA1034" s="136"/>
    </row>
    <row r="1035" spans="1:27" x14ac:dyDescent="0.25">
      <c r="A1035" s="77">
        <v>2016</v>
      </c>
      <c r="B1035" s="100" t="s">
        <v>110</v>
      </c>
      <c r="C1035" s="101">
        <v>3509502</v>
      </c>
      <c r="D1035" s="78">
        <v>5</v>
      </c>
      <c r="E1035" s="54">
        <v>5</v>
      </c>
      <c r="F1035" s="102">
        <v>35095025</v>
      </c>
      <c r="G1035" s="135">
        <v>120</v>
      </c>
      <c r="H1035" s="135">
        <v>678</v>
      </c>
      <c r="I1035" s="136">
        <v>4.9715099999999994</v>
      </c>
      <c r="J1035" s="136">
        <v>4.7148870000000001</v>
      </c>
      <c r="K1035" s="136">
        <v>0.25662299999999938</v>
      </c>
      <c r="L1035" s="137">
        <v>0</v>
      </c>
      <c r="M1035" s="136">
        <v>4.5724260000000001</v>
      </c>
      <c r="N1035" s="136">
        <v>8.5646200000000033E-2</v>
      </c>
      <c r="O1035" s="136">
        <v>6.5592200000000003E-2</v>
      </c>
      <c r="P1035" s="136">
        <v>0.2478455999999995</v>
      </c>
      <c r="Q1035" s="138">
        <v>274</v>
      </c>
      <c r="R1035" s="139">
        <v>700</v>
      </c>
      <c r="S1035" s="122">
        <f t="shared" si="32"/>
        <v>15.037593984962406</v>
      </c>
      <c r="T1035" s="122">
        <f t="shared" si="33"/>
        <v>84.962406015037601</v>
      </c>
      <c r="U1035" s="136"/>
      <c r="V1035" s="136"/>
      <c r="W1035" s="136"/>
      <c r="X1035" s="136"/>
      <c r="Y1035" s="136"/>
      <c r="Z1035" s="136"/>
      <c r="AA1035" s="136"/>
    </row>
    <row r="1036" spans="1:27" x14ac:dyDescent="0.25">
      <c r="A1036" s="77">
        <v>2016</v>
      </c>
      <c r="B1036" s="100" t="s">
        <v>111</v>
      </c>
      <c r="C1036" s="101">
        <v>3509601</v>
      </c>
      <c r="D1036" s="78">
        <v>5</v>
      </c>
      <c r="E1036" s="54">
        <v>5</v>
      </c>
      <c r="F1036" s="102">
        <v>35096015</v>
      </c>
      <c r="G1036" s="135">
        <v>7</v>
      </c>
      <c r="H1036" s="135">
        <v>25</v>
      </c>
      <c r="I1036" s="136">
        <v>0.54213759999999989</v>
      </c>
      <c r="J1036" s="136">
        <v>0.52531389999999989</v>
      </c>
      <c r="K1036" s="136">
        <v>1.6823700000000007E-2</v>
      </c>
      <c r="L1036" s="137">
        <v>0</v>
      </c>
      <c r="M1036" s="136">
        <v>0.35611110000000001</v>
      </c>
      <c r="N1036" s="136">
        <v>0.1714938</v>
      </c>
      <c r="O1036" s="136">
        <v>1.6945E-3</v>
      </c>
      <c r="P1036" s="136">
        <v>1.2838200000000001E-2</v>
      </c>
      <c r="Q1036" s="138">
        <v>6</v>
      </c>
      <c r="R1036" s="139">
        <v>75</v>
      </c>
      <c r="S1036" s="122">
        <f t="shared" si="32"/>
        <v>21.875</v>
      </c>
      <c r="T1036" s="122">
        <f t="shared" si="33"/>
        <v>78.125</v>
      </c>
      <c r="U1036" s="136"/>
      <c r="V1036" s="136"/>
      <c r="W1036" s="136"/>
      <c r="X1036" s="136"/>
      <c r="Y1036" s="136"/>
      <c r="Z1036" s="136"/>
      <c r="AA1036" s="136"/>
    </row>
    <row r="1037" spans="1:27" x14ac:dyDescent="0.25">
      <c r="A1037" s="77">
        <v>2016</v>
      </c>
      <c r="B1037" s="100" t="s">
        <v>112</v>
      </c>
      <c r="C1037" s="101">
        <v>3509700</v>
      </c>
      <c r="D1037" s="78">
        <v>1</v>
      </c>
      <c r="E1037" s="54">
        <v>1</v>
      </c>
      <c r="F1037" s="102">
        <v>35097001</v>
      </c>
      <c r="G1037" s="135">
        <v>31</v>
      </c>
      <c r="H1037" s="135">
        <v>19</v>
      </c>
      <c r="I1037" s="136">
        <v>0.91941990000000007</v>
      </c>
      <c r="J1037" s="136">
        <v>0.91608660000000008</v>
      </c>
      <c r="K1037" s="136">
        <v>3.3332999999999995E-3</v>
      </c>
      <c r="L1037" s="137">
        <v>0</v>
      </c>
      <c r="M1037" s="136">
        <v>0.26999989999999996</v>
      </c>
      <c r="N1037" s="136">
        <v>1.0430999999999999E-3</v>
      </c>
      <c r="O1037" s="136">
        <v>0.63603700000000007</v>
      </c>
      <c r="P1037" s="136">
        <v>1.2339899999999997E-2</v>
      </c>
      <c r="Q1037" s="138">
        <v>18</v>
      </c>
      <c r="R1037" s="139">
        <v>102</v>
      </c>
      <c r="S1037" s="122">
        <f t="shared" si="32"/>
        <v>62</v>
      </c>
      <c r="T1037" s="122">
        <f t="shared" si="33"/>
        <v>38</v>
      </c>
      <c r="U1037" s="136"/>
      <c r="V1037" s="136"/>
      <c r="W1037" s="136"/>
      <c r="X1037" s="136"/>
      <c r="Y1037" s="136"/>
      <c r="Z1037" s="136"/>
      <c r="AA1037" s="136"/>
    </row>
    <row r="1038" spans="1:27" x14ac:dyDescent="0.25">
      <c r="A1038" s="77">
        <v>2016</v>
      </c>
      <c r="B1038" s="100" t="s">
        <v>113</v>
      </c>
      <c r="C1038" s="101">
        <v>3509809</v>
      </c>
      <c r="D1038" s="78">
        <v>17</v>
      </c>
      <c r="E1038" s="54">
        <v>17</v>
      </c>
      <c r="F1038" s="102">
        <v>350980917</v>
      </c>
      <c r="G1038" s="135">
        <v>11</v>
      </c>
      <c r="H1038" s="135">
        <v>9</v>
      </c>
      <c r="I1038" s="136">
        <v>0.18946009999999999</v>
      </c>
      <c r="J1038" s="136">
        <v>0.1891227</v>
      </c>
      <c r="K1038" s="136">
        <v>3.3740000000000002E-4</v>
      </c>
      <c r="L1038" s="137">
        <v>0</v>
      </c>
      <c r="M1038" s="136">
        <v>0</v>
      </c>
      <c r="N1038" s="136">
        <v>5.8000000000000004E-6</v>
      </c>
      <c r="O1038" s="136">
        <v>0.18411049999999998</v>
      </c>
      <c r="P1038" s="136">
        <v>5.3438000000000001E-3</v>
      </c>
      <c r="Q1038" s="138">
        <v>10</v>
      </c>
      <c r="R1038" s="139">
        <v>3</v>
      </c>
      <c r="S1038" s="122">
        <f t="shared" si="32"/>
        <v>55.000000000000007</v>
      </c>
      <c r="T1038" s="122">
        <f t="shared" si="33"/>
        <v>45</v>
      </c>
      <c r="U1038" s="136"/>
      <c r="V1038" s="136"/>
      <c r="W1038" s="136"/>
      <c r="X1038" s="136"/>
      <c r="Y1038" s="136"/>
      <c r="Z1038" s="136"/>
      <c r="AA1038" s="136"/>
    </row>
    <row r="1039" spans="1:27" x14ac:dyDescent="0.25">
      <c r="A1039" s="77">
        <v>2016</v>
      </c>
      <c r="B1039" s="100" t="s">
        <v>114</v>
      </c>
      <c r="C1039" s="101">
        <v>3509908</v>
      </c>
      <c r="D1039" s="78">
        <v>11</v>
      </c>
      <c r="E1039" s="54">
        <v>11</v>
      </c>
      <c r="F1039" s="102">
        <v>350990811</v>
      </c>
      <c r="G1039" s="135">
        <v>15</v>
      </c>
      <c r="H1039" s="135">
        <v>4</v>
      </c>
      <c r="I1039" s="136">
        <v>0.28059209999999996</v>
      </c>
      <c r="J1039" s="136">
        <v>0.27981199999999995</v>
      </c>
      <c r="K1039" s="136">
        <v>7.8009999999999993E-4</v>
      </c>
      <c r="L1039" s="137">
        <v>0</v>
      </c>
      <c r="M1039" s="136">
        <v>0.11651109999999999</v>
      </c>
      <c r="N1039" s="136">
        <v>7.9100000000000004E-4</v>
      </c>
      <c r="O1039" s="136">
        <v>0.1624138</v>
      </c>
      <c r="P1039" s="136">
        <v>8.7619999999999994E-4</v>
      </c>
      <c r="Q1039" s="138">
        <v>5</v>
      </c>
      <c r="R1039" s="139">
        <v>24</v>
      </c>
      <c r="S1039" s="122">
        <f t="shared" si="32"/>
        <v>78.94736842105263</v>
      </c>
      <c r="T1039" s="122">
        <f t="shared" si="33"/>
        <v>21.052631578947366</v>
      </c>
      <c r="U1039" s="136"/>
      <c r="V1039" s="136"/>
      <c r="W1039" s="136"/>
      <c r="X1039" s="136"/>
      <c r="Y1039" s="136"/>
      <c r="Z1039" s="136"/>
      <c r="AA1039" s="136"/>
    </row>
    <row r="1040" spans="1:27" x14ac:dyDescent="0.25">
      <c r="A1040" s="77">
        <v>2016</v>
      </c>
      <c r="B1040" s="100" t="s">
        <v>115</v>
      </c>
      <c r="C1040" s="101">
        <v>3509957</v>
      </c>
      <c r="D1040" s="78">
        <v>2</v>
      </c>
      <c r="E1040" s="54">
        <v>2</v>
      </c>
      <c r="F1040" s="102">
        <v>35099572</v>
      </c>
      <c r="G1040" s="135">
        <v>7</v>
      </c>
      <c r="H1040" s="135">
        <v>3</v>
      </c>
      <c r="I1040" s="136">
        <v>3.7879299999999998E-2</v>
      </c>
      <c r="J1040" s="136">
        <v>1.8115300000000001E-2</v>
      </c>
      <c r="K1040" s="136">
        <v>1.9763999999999997E-2</v>
      </c>
      <c r="L1040" s="137">
        <v>0.1388888888888889</v>
      </c>
      <c r="M1040" s="136">
        <v>1.9583400000000001E-2</v>
      </c>
      <c r="N1040" s="136">
        <v>1.806E-4</v>
      </c>
      <c r="O1040" s="136">
        <v>1.6031900000000002E-2</v>
      </c>
      <c r="P1040" s="136">
        <v>2.0834E-3</v>
      </c>
      <c r="Q1040" s="138">
        <v>1</v>
      </c>
      <c r="R1040" s="139">
        <v>10</v>
      </c>
      <c r="S1040" s="122">
        <f t="shared" si="32"/>
        <v>70</v>
      </c>
      <c r="T1040" s="122">
        <f t="shared" si="33"/>
        <v>30</v>
      </c>
      <c r="U1040" s="136"/>
      <c r="V1040" s="136"/>
      <c r="W1040" s="136"/>
      <c r="X1040" s="136"/>
      <c r="Y1040" s="136"/>
      <c r="Z1040" s="136"/>
      <c r="AA1040" s="136"/>
    </row>
    <row r="1041" spans="1:27" x14ac:dyDescent="0.25">
      <c r="A1041" s="77">
        <v>2016</v>
      </c>
      <c r="B1041" s="100" t="s">
        <v>116</v>
      </c>
      <c r="C1041" s="101">
        <v>3510005</v>
      </c>
      <c r="D1041" s="78">
        <v>17</v>
      </c>
      <c r="E1041" s="54">
        <v>17</v>
      </c>
      <c r="F1041" s="102">
        <v>351000517</v>
      </c>
      <c r="G1041" s="135">
        <v>19</v>
      </c>
      <c r="H1041" s="135">
        <v>38</v>
      </c>
      <c r="I1041" s="136">
        <v>0.34687949999999995</v>
      </c>
      <c r="J1041" s="136">
        <v>0.20944469999999998</v>
      </c>
      <c r="K1041" s="136">
        <v>0.13743479999999997</v>
      </c>
      <c r="L1041" s="137">
        <v>3.1153729071537292E-2</v>
      </c>
      <c r="M1041" s="136">
        <v>6.7130000000000002E-3</v>
      </c>
      <c r="N1041" s="136">
        <v>0.1178526</v>
      </c>
      <c r="O1041" s="136">
        <v>0.20944469999999998</v>
      </c>
      <c r="P1041" s="136">
        <v>1.2869200000000001E-2</v>
      </c>
      <c r="Q1041" s="138">
        <v>24</v>
      </c>
      <c r="R1041" s="139">
        <v>2</v>
      </c>
      <c r="S1041" s="122">
        <f t="shared" si="32"/>
        <v>33.333333333333329</v>
      </c>
      <c r="T1041" s="122">
        <f t="shared" si="33"/>
        <v>66.666666666666657</v>
      </c>
      <c r="U1041" s="136"/>
      <c r="V1041" s="136"/>
      <c r="W1041" s="136"/>
      <c r="X1041" s="136"/>
      <c r="Y1041" s="136"/>
      <c r="Z1041" s="136"/>
      <c r="AA1041" s="136"/>
    </row>
    <row r="1042" spans="1:27" x14ac:dyDescent="0.25">
      <c r="A1042" s="77">
        <v>2016</v>
      </c>
      <c r="B1042" s="100" t="s">
        <v>117</v>
      </c>
      <c r="C1042" s="101">
        <v>3510104</v>
      </c>
      <c r="D1042" s="78">
        <v>15</v>
      </c>
      <c r="E1042" s="54">
        <v>15</v>
      </c>
      <c r="F1042" s="102">
        <v>351010415</v>
      </c>
      <c r="G1042" s="135">
        <v>0</v>
      </c>
      <c r="H1042" s="135">
        <v>7</v>
      </c>
      <c r="I1042" s="136">
        <v>5.3863999999999995E-3</v>
      </c>
      <c r="J1042" s="136">
        <v>0</v>
      </c>
      <c r="K1042" s="136">
        <v>5.3863999999999995E-3</v>
      </c>
      <c r="L1042" s="137">
        <v>0</v>
      </c>
      <c r="M1042" s="136">
        <v>3.4721999999999999E-3</v>
      </c>
      <c r="N1042" s="136">
        <v>7.2219999999999999E-4</v>
      </c>
      <c r="O1042" s="136">
        <v>9.722E-4</v>
      </c>
      <c r="P1042" s="136">
        <v>2.1979999999999998E-4</v>
      </c>
      <c r="Q1042" s="138">
        <v>0</v>
      </c>
      <c r="R1042" s="139">
        <v>1</v>
      </c>
      <c r="S1042" s="122">
        <f t="shared" si="32"/>
        <v>0</v>
      </c>
      <c r="T1042" s="122">
        <f t="shared" si="33"/>
        <v>100</v>
      </c>
      <c r="U1042" s="136"/>
      <c r="V1042" s="136"/>
      <c r="W1042" s="136"/>
      <c r="X1042" s="136"/>
      <c r="Y1042" s="136"/>
      <c r="Z1042" s="136"/>
      <c r="AA1042" s="136"/>
    </row>
    <row r="1043" spans="1:27" x14ac:dyDescent="0.25">
      <c r="A1043" s="77">
        <v>2016</v>
      </c>
      <c r="B1043" s="100" t="s">
        <v>117</v>
      </c>
      <c r="C1043" s="101">
        <v>3510104</v>
      </c>
      <c r="D1043" s="78">
        <v>15</v>
      </c>
      <c r="E1043" s="54">
        <v>16</v>
      </c>
      <c r="F1043" s="102">
        <v>351010416</v>
      </c>
      <c r="G1043" s="135">
        <v>2</v>
      </c>
      <c r="H1043" s="135">
        <v>3</v>
      </c>
      <c r="I1043" s="136">
        <v>1.6217499999999999E-2</v>
      </c>
      <c r="J1043" s="136">
        <v>1.3888899999999999E-2</v>
      </c>
      <c r="K1043" s="136">
        <v>2.3286000000000001E-3</v>
      </c>
      <c r="L1043" s="137">
        <v>0</v>
      </c>
      <c r="M1043" s="136">
        <v>0</v>
      </c>
      <c r="N1043" s="136">
        <v>0</v>
      </c>
      <c r="O1043" s="136">
        <v>5.8008000000000001E-3</v>
      </c>
      <c r="P1043" s="136">
        <v>1.0416699999999999E-2</v>
      </c>
      <c r="Q1043" s="138">
        <v>0</v>
      </c>
      <c r="R1043" s="139">
        <v>0</v>
      </c>
      <c r="S1043" s="122">
        <f t="shared" si="32"/>
        <v>40</v>
      </c>
      <c r="T1043" s="122">
        <f t="shared" si="33"/>
        <v>60</v>
      </c>
      <c r="U1043" s="136"/>
      <c r="V1043" s="136"/>
      <c r="W1043" s="136"/>
      <c r="X1043" s="136"/>
      <c r="Y1043" s="136"/>
      <c r="Z1043" s="136"/>
      <c r="AA1043" s="136"/>
    </row>
    <row r="1044" spans="1:27" x14ac:dyDescent="0.25">
      <c r="A1044" s="77">
        <v>2016</v>
      </c>
      <c r="B1044" s="100" t="s">
        <v>118</v>
      </c>
      <c r="C1044" s="101">
        <v>3510153</v>
      </c>
      <c r="D1044" s="78">
        <v>17</v>
      </c>
      <c r="E1044" s="54">
        <v>17</v>
      </c>
      <c r="F1044" s="102">
        <v>351015317</v>
      </c>
      <c r="G1044" s="135">
        <v>2</v>
      </c>
      <c r="H1044" s="135">
        <v>2</v>
      </c>
      <c r="I1044" s="136">
        <v>1.77626E-2</v>
      </c>
      <c r="J1044" s="136">
        <v>1.7175900000000001E-2</v>
      </c>
      <c r="K1044" s="136">
        <v>5.867E-4</v>
      </c>
      <c r="L1044" s="137">
        <v>0</v>
      </c>
      <c r="M1044" s="136">
        <v>0</v>
      </c>
      <c r="N1044" s="136">
        <v>1.042E-4</v>
      </c>
      <c r="O1044" s="136">
        <v>1.7175900000000001E-2</v>
      </c>
      <c r="P1044" s="136">
        <v>4.8250000000000002E-4</v>
      </c>
      <c r="Q1044" s="138">
        <v>2</v>
      </c>
      <c r="R1044" s="139">
        <v>0</v>
      </c>
      <c r="S1044" s="122">
        <f t="shared" si="32"/>
        <v>50</v>
      </c>
      <c r="T1044" s="122">
        <f t="shared" si="33"/>
        <v>50</v>
      </c>
      <c r="U1044" s="136"/>
      <c r="V1044" s="136"/>
      <c r="W1044" s="136"/>
      <c r="X1044" s="136"/>
      <c r="Y1044" s="136"/>
      <c r="Z1044" s="136"/>
      <c r="AA1044" s="136"/>
    </row>
    <row r="1045" spans="1:27" x14ac:dyDescent="0.25">
      <c r="A1045" s="77">
        <v>2016</v>
      </c>
      <c r="B1045" s="100" t="s">
        <v>119</v>
      </c>
      <c r="C1045" s="101">
        <v>3510203</v>
      </c>
      <c r="D1045" s="78">
        <v>14</v>
      </c>
      <c r="E1045" s="54">
        <v>14</v>
      </c>
      <c r="F1045" s="102">
        <v>351020314</v>
      </c>
      <c r="G1045" s="135">
        <v>73</v>
      </c>
      <c r="H1045" s="135">
        <v>22</v>
      </c>
      <c r="I1045" s="136">
        <v>0.27789599999999998</v>
      </c>
      <c r="J1045" s="136">
        <v>0.27232119999999999</v>
      </c>
      <c r="K1045" s="136">
        <v>5.5747999999999995E-3</v>
      </c>
      <c r="L1045" s="137">
        <v>0</v>
      </c>
      <c r="M1045" s="136">
        <v>9.0712500000000001E-2</v>
      </c>
      <c r="N1045" s="136">
        <v>1.1342000000000001E-3</v>
      </c>
      <c r="O1045" s="136">
        <v>0.18471179999999998</v>
      </c>
      <c r="P1045" s="136">
        <v>1.3375000000000001E-3</v>
      </c>
      <c r="Q1045" s="138">
        <v>50</v>
      </c>
      <c r="R1045" s="139">
        <v>13</v>
      </c>
      <c r="S1045" s="122">
        <f t="shared" si="32"/>
        <v>76.84210526315789</v>
      </c>
      <c r="T1045" s="122">
        <f t="shared" si="33"/>
        <v>23.157894736842106</v>
      </c>
      <c r="U1045" s="136"/>
      <c r="V1045" s="136"/>
      <c r="W1045" s="136"/>
      <c r="X1045" s="136"/>
      <c r="Y1045" s="136"/>
      <c r="Z1045" s="136"/>
      <c r="AA1045" s="136"/>
    </row>
    <row r="1046" spans="1:27" x14ac:dyDescent="0.25">
      <c r="A1046" s="77">
        <v>2016</v>
      </c>
      <c r="B1046" s="100" t="s">
        <v>120</v>
      </c>
      <c r="C1046" s="101">
        <v>3510302</v>
      </c>
      <c r="D1046" s="78">
        <v>10</v>
      </c>
      <c r="E1046" s="54">
        <v>10</v>
      </c>
      <c r="F1046" s="102">
        <v>351030210</v>
      </c>
      <c r="G1046" s="135">
        <v>8</v>
      </c>
      <c r="H1046" s="135">
        <v>16</v>
      </c>
      <c r="I1046" s="136">
        <v>0.4174194</v>
      </c>
      <c r="J1046" s="136">
        <v>0.40009879999999998</v>
      </c>
      <c r="K1046" s="136">
        <v>1.7320599999999998E-2</v>
      </c>
      <c r="L1046" s="137">
        <v>0</v>
      </c>
      <c r="M1046" s="136">
        <v>0.25111119999999998</v>
      </c>
      <c r="N1046" s="136">
        <v>8.6799999999999996E-5</v>
      </c>
      <c r="O1046" s="136">
        <v>0.16487890000000002</v>
      </c>
      <c r="P1046" s="136">
        <v>1.3424999999999999E-3</v>
      </c>
      <c r="Q1046" s="138">
        <v>11</v>
      </c>
      <c r="R1046" s="139">
        <v>13</v>
      </c>
      <c r="S1046" s="122">
        <f t="shared" si="32"/>
        <v>33.333333333333329</v>
      </c>
      <c r="T1046" s="122">
        <f t="shared" si="33"/>
        <v>66.666666666666657</v>
      </c>
      <c r="U1046" s="136"/>
      <c r="V1046" s="136"/>
      <c r="W1046" s="136"/>
      <c r="X1046" s="136"/>
      <c r="Y1046" s="136"/>
      <c r="Z1046" s="136"/>
      <c r="AA1046" s="136"/>
    </row>
    <row r="1047" spans="1:27" x14ac:dyDescent="0.25">
      <c r="A1047" s="77">
        <v>2016</v>
      </c>
      <c r="B1047" s="100" t="s">
        <v>121</v>
      </c>
      <c r="C1047" s="101">
        <v>3510401</v>
      </c>
      <c r="D1047" s="78">
        <v>5</v>
      </c>
      <c r="E1047" s="54">
        <v>5</v>
      </c>
      <c r="F1047" s="102">
        <v>35104015</v>
      </c>
      <c r="G1047" s="135">
        <v>16</v>
      </c>
      <c r="H1047" s="135">
        <v>127</v>
      </c>
      <c r="I1047" s="136">
        <v>0.3445416</v>
      </c>
      <c r="J1047" s="136">
        <v>0.13521040000000001</v>
      </c>
      <c r="K1047" s="136">
        <v>0.20933120000000002</v>
      </c>
      <c r="L1047" s="137">
        <v>0</v>
      </c>
      <c r="M1047" s="136">
        <v>0.23331220000000005</v>
      </c>
      <c r="N1047" s="136">
        <v>8.3505600000000013E-2</v>
      </c>
      <c r="O1047" s="136">
        <v>1.11036E-2</v>
      </c>
      <c r="P1047" s="136">
        <v>1.6620199999999998E-2</v>
      </c>
      <c r="Q1047" s="138">
        <v>23</v>
      </c>
      <c r="R1047" s="139">
        <v>47</v>
      </c>
      <c r="S1047" s="122">
        <f t="shared" si="32"/>
        <v>11.188811188811188</v>
      </c>
      <c r="T1047" s="122">
        <f t="shared" si="33"/>
        <v>88.811188811188813</v>
      </c>
      <c r="U1047" s="136"/>
      <c r="V1047" s="136"/>
      <c r="W1047" s="136"/>
      <c r="X1047" s="136"/>
      <c r="Y1047" s="136"/>
      <c r="Z1047" s="136"/>
      <c r="AA1047" s="136"/>
    </row>
    <row r="1048" spans="1:27" x14ac:dyDescent="0.25">
      <c r="A1048" s="77">
        <v>2016</v>
      </c>
      <c r="B1048" s="100" t="s">
        <v>122</v>
      </c>
      <c r="C1048" s="101">
        <v>3510500</v>
      </c>
      <c r="D1048" s="78">
        <v>3</v>
      </c>
      <c r="E1048" s="54">
        <v>3</v>
      </c>
      <c r="F1048" s="102">
        <v>35105003</v>
      </c>
      <c r="G1048" s="135">
        <v>36</v>
      </c>
      <c r="H1048" s="135">
        <v>11</v>
      </c>
      <c r="I1048" s="136">
        <v>0.8490742</v>
      </c>
      <c r="J1048" s="136">
        <v>0.83786360000000004</v>
      </c>
      <c r="K1048" s="136">
        <v>1.1210600000000001E-2</v>
      </c>
      <c r="L1048" s="137">
        <v>0</v>
      </c>
      <c r="M1048" s="136">
        <v>0.70363880000000001</v>
      </c>
      <c r="N1048" s="136">
        <v>4.2736000000000007E-3</v>
      </c>
      <c r="O1048" s="136">
        <v>1.9931000000000003E-3</v>
      </c>
      <c r="P1048" s="136">
        <v>0.13916870000000001</v>
      </c>
      <c r="Q1048" s="138">
        <v>15</v>
      </c>
      <c r="R1048" s="139">
        <v>127</v>
      </c>
      <c r="S1048" s="122">
        <f t="shared" si="32"/>
        <v>76.59574468085107</v>
      </c>
      <c r="T1048" s="122">
        <f t="shared" si="33"/>
        <v>23.404255319148938</v>
      </c>
      <c r="U1048" s="136"/>
      <c r="V1048" s="136"/>
      <c r="W1048" s="136"/>
      <c r="X1048" s="136"/>
      <c r="Y1048" s="136"/>
      <c r="Z1048" s="136"/>
      <c r="AA1048" s="136"/>
    </row>
    <row r="1049" spans="1:27" x14ac:dyDescent="0.25">
      <c r="A1049" s="77">
        <v>2016</v>
      </c>
      <c r="B1049" s="100" t="s">
        <v>123</v>
      </c>
      <c r="C1049" s="101">
        <v>3510609</v>
      </c>
      <c r="D1049" s="78">
        <v>6</v>
      </c>
      <c r="E1049" s="54">
        <v>6</v>
      </c>
      <c r="F1049" s="102">
        <v>35106096</v>
      </c>
      <c r="G1049" s="135">
        <v>2</v>
      </c>
      <c r="H1049" s="135">
        <v>25</v>
      </c>
      <c r="I1049" s="136">
        <v>1.0790005</v>
      </c>
      <c r="J1049" s="136">
        <v>1.0509264</v>
      </c>
      <c r="K1049" s="136">
        <v>2.8074099999999994E-2</v>
      </c>
      <c r="L1049" s="137">
        <v>0</v>
      </c>
      <c r="M1049" s="136">
        <v>1.05</v>
      </c>
      <c r="N1049" s="136">
        <v>5.8247000000000004E-3</v>
      </c>
      <c r="O1049" s="136">
        <v>0</v>
      </c>
      <c r="P1049" s="136">
        <v>2.31758E-2</v>
      </c>
      <c r="Q1049" s="138">
        <v>8</v>
      </c>
      <c r="R1049" s="139">
        <v>74</v>
      </c>
      <c r="S1049" s="122">
        <f t="shared" si="32"/>
        <v>7.4074074074074066</v>
      </c>
      <c r="T1049" s="122">
        <f t="shared" si="33"/>
        <v>92.592592592592595</v>
      </c>
      <c r="U1049" s="136"/>
      <c r="V1049" s="136"/>
      <c r="W1049" s="136"/>
      <c r="X1049" s="136"/>
      <c r="Y1049" s="136"/>
      <c r="Z1049" s="136"/>
      <c r="AA1049" s="136"/>
    </row>
    <row r="1050" spans="1:27" x14ac:dyDescent="0.25">
      <c r="A1050" s="77">
        <v>2016</v>
      </c>
      <c r="B1050" s="100" t="s">
        <v>124</v>
      </c>
      <c r="C1050" s="101">
        <v>3510708</v>
      </c>
      <c r="D1050" s="78">
        <v>15</v>
      </c>
      <c r="E1050" s="54">
        <v>15</v>
      </c>
      <c r="F1050" s="102">
        <v>351070815</v>
      </c>
      <c r="G1050" s="135">
        <v>13</v>
      </c>
      <c r="H1050" s="135">
        <v>14</v>
      </c>
      <c r="I1050" s="136">
        <v>0.10626900000000002</v>
      </c>
      <c r="J1050" s="136">
        <v>0.10112900000000001</v>
      </c>
      <c r="K1050" s="136">
        <v>5.1400000000000005E-3</v>
      </c>
      <c r="L1050" s="137">
        <v>0.25922609081684422</v>
      </c>
      <c r="M1050" s="136">
        <v>0</v>
      </c>
      <c r="N1050" s="136">
        <v>2.8939999999999999E-4</v>
      </c>
      <c r="O1050" s="136">
        <v>0.1047495</v>
      </c>
      <c r="P1050" s="136">
        <v>1.2301E-3</v>
      </c>
      <c r="Q1050" s="138">
        <v>0</v>
      </c>
      <c r="R1050" s="139">
        <v>1</v>
      </c>
      <c r="S1050" s="122">
        <f t="shared" si="32"/>
        <v>48.148148148148145</v>
      </c>
      <c r="T1050" s="122">
        <f t="shared" si="33"/>
        <v>51.851851851851848</v>
      </c>
      <c r="U1050" s="136"/>
      <c r="V1050" s="136"/>
      <c r="W1050" s="136"/>
      <c r="X1050" s="136"/>
      <c r="Y1050" s="136"/>
      <c r="Z1050" s="136"/>
      <c r="AA1050" s="136"/>
    </row>
    <row r="1051" spans="1:27" x14ac:dyDescent="0.25">
      <c r="A1051" s="77">
        <v>2016</v>
      </c>
      <c r="B1051" s="100" t="s">
        <v>125</v>
      </c>
      <c r="C1051" s="101">
        <v>3510807</v>
      </c>
      <c r="D1051" s="78">
        <v>4</v>
      </c>
      <c r="E1051" s="54">
        <v>4</v>
      </c>
      <c r="F1051" s="102">
        <v>35108074</v>
      </c>
      <c r="G1051" s="135">
        <v>159</v>
      </c>
      <c r="H1051" s="135">
        <v>19</v>
      </c>
      <c r="I1051" s="136">
        <v>1.3410529999999992</v>
      </c>
      <c r="J1051" s="136">
        <v>1.3276194999999991</v>
      </c>
      <c r="K1051" s="136">
        <v>1.3433499999999999E-2</v>
      </c>
      <c r="L1051" s="137">
        <v>4.8944063926940638E-2</v>
      </c>
      <c r="M1051" s="136">
        <v>1.8795999999999999E-3</v>
      </c>
      <c r="N1051" s="136">
        <v>6.6699999999999995E-5</v>
      </c>
      <c r="O1051" s="136">
        <v>1.3316600999999995</v>
      </c>
      <c r="P1051" s="136">
        <v>7.4465999999999994E-3</v>
      </c>
      <c r="Q1051" s="138">
        <v>60</v>
      </c>
      <c r="R1051" s="139">
        <v>8</v>
      </c>
      <c r="S1051" s="122">
        <f t="shared" si="32"/>
        <v>89.325842696629209</v>
      </c>
      <c r="T1051" s="122">
        <f t="shared" si="33"/>
        <v>10.674157303370785</v>
      </c>
      <c r="U1051" s="136"/>
      <c r="V1051" s="136"/>
      <c r="W1051" s="136"/>
      <c r="X1051" s="136"/>
      <c r="Y1051" s="136"/>
      <c r="Z1051" s="136"/>
      <c r="AA1051" s="136"/>
    </row>
    <row r="1052" spans="1:27" x14ac:dyDescent="0.25">
      <c r="A1052" s="77">
        <v>2016</v>
      </c>
      <c r="B1052" s="100" t="s">
        <v>125</v>
      </c>
      <c r="C1052" s="101">
        <v>3510807</v>
      </c>
      <c r="D1052" s="78">
        <v>4</v>
      </c>
      <c r="E1052" s="54">
        <v>9</v>
      </c>
      <c r="F1052" s="102">
        <v>35108079</v>
      </c>
      <c r="G1052" s="135">
        <v>97</v>
      </c>
      <c r="H1052" s="135">
        <v>9</v>
      </c>
      <c r="I1052" s="136">
        <v>0.96197309999999991</v>
      </c>
      <c r="J1052" s="136">
        <v>0.96059279999999991</v>
      </c>
      <c r="K1052" s="136">
        <v>1.3802999999999999E-3</v>
      </c>
      <c r="L1052" s="137">
        <v>3.5056728817858956E-2</v>
      </c>
      <c r="M1052" s="136">
        <v>0</v>
      </c>
      <c r="N1052" s="136">
        <v>8.4209999999999992E-4</v>
      </c>
      <c r="O1052" s="136">
        <v>0.95356509999999994</v>
      </c>
      <c r="P1052" s="136">
        <v>7.5658999999999995E-3</v>
      </c>
      <c r="Q1052" s="138">
        <v>44</v>
      </c>
      <c r="R1052" s="139">
        <v>2</v>
      </c>
      <c r="S1052" s="122">
        <f t="shared" si="32"/>
        <v>91.509433962264154</v>
      </c>
      <c r="T1052" s="122">
        <f t="shared" si="33"/>
        <v>8.4905660377358494</v>
      </c>
      <c r="U1052" s="136"/>
      <c r="V1052" s="136"/>
      <c r="W1052" s="136"/>
      <c r="X1052" s="136"/>
      <c r="Y1052" s="136"/>
      <c r="Z1052" s="136"/>
      <c r="AA1052" s="136"/>
    </row>
    <row r="1053" spans="1:27" x14ac:dyDescent="0.25">
      <c r="A1053" s="77">
        <v>2016</v>
      </c>
      <c r="B1053" s="100" t="s">
        <v>126</v>
      </c>
      <c r="C1053" s="101">
        <v>3510906</v>
      </c>
      <c r="D1053" s="78">
        <v>4</v>
      </c>
      <c r="E1053" s="54">
        <v>4</v>
      </c>
      <c r="F1053" s="102">
        <v>35109064</v>
      </c>
      <c r="G1053" s="135">
        <v>22</v>
      </c>
      <c r="H1053" s="135">
        <v>7</v>
      </c>
      <c r="I1053" s="136">
        <v>5.6807199999999995E-2</v>
      </c>
      <c r="J1053" s="136">
        <v>5.2237199999999998E-2</v>
      </c>
      <c r="K1053" s="136">
        <v>4.5699999999999994E-3</v>
      </c>
      <c r="L1053" s="137">
        <v>0</v>
      </c>
      <c r="M1053" s="136">
        <v>4.7943999999999999E-3</v>
      </c>
      <c r="N1053" s="136">
        <v>0</v>
      </c>
      <c r="O1053" s="136">
        <v>4.96944E-2</v>
      </c>
      <c r="P1053" s="136">
        <v>2.3184E-3</v>
      </c>
      <c r="Q1053" s="138">
        <v>12</v>
      </c>
      <c r="R1053" s="139">
        <v>3</v>
      </c>
      <c r="S1053" s="122">
        <f t="shared" si="32"/>
        <v>75.862068965517238</v>
      </c>
      <c r="T1053" s="122">
        <f t="shared" si="33"/>
        <v>24.137931034482758</v>
      </c>
      <c r="U1053" s="136"/>
      <c r="V1053" s="136"/>
      <c r="W1053" s="136"/>
      <c r="X1053" s="136"/>
      <c r="Y1053" s="136"/>
      <c r="Z1053" s="136"/>
      <c r="AA1053" s="136"/>
    </row>
    <row r="1054" spans="1:27" x14ac:dyDescent="0.25">
      <c r="A1054" s="77">
        <v>2016</v>
      </c>
      <c r="B1054" s="100" t="s">
        <v>126</v>
      </c>
      <c r="C1054" s="101">
        <v>3510906</v>
      </c>
      <c r="D1054" s="78">
        <v>4</v>
      </c>
      <c r="E1054" s="54">
        <v>8</v>
      </c>
      <c r="F1054" s="102">
        <v>35109068</v>
      </c>
      <c r="G1054" s="135">
        <v>2</v>
      </c>
      <c r="H1054" s="135">
        <v>0</v>
      </c>
      <c r="I1054" s="136">
        <v>4.0230999999999999E-3</v>
      </c>
      <c r="J1054" s="136">
        <v>4.0230999999999999E-3</v>
      </c>
      <c r="K1054" s="136">
        <v>0</v>
      </c>
      <c r="L1054" s="137">
        <v>0</v>
      </c>
      <c r="M1054" s="136">
        <v>0</v>
      </c>
      <c r="N1054" s="136">
        <v>0</v>
      </c>
      <c r="O1054" s="136">
        <v>4.0230999999999999E-3</v>
      </c>
      <c r="P1054" s="136">
        <v>0</v>
      </c>
      <c r="Q1054" s="138">
        <v>1</v>
      </c>
      <c r="R1054" s="139">
        <v>0</v>
      </c>
      <c r="S1054" s="122">
        <f t="shared" si="32"/>
        <v>100</v>
      </c>
      <c r="T1054" s="122">
        <f t="shared" si="33"/>
        <v>0</v>
      </c>
      <c r="U1054" s="136"/>
      <c r="V1054" s="136"/>
      <c r="W1054" s="136"/>
      <c r="X1054" s="136"/>
      <c r="Y1054" s="136"/>
      <c r="Z1054" s="136"/>
      <c r="AA1054" s="136"/>
    </row>
    <row r="1055" spans="1:27" x14ac:dyDescent="0.25">
      <c r="A1055" s="77">
        <v>2016</v>
      </c>
      <c r="B1055" s="100" t="s">
        <v>127</v>
      </c>
      <c r="C1055" s="101">
        <v>3511003</v>
      </c>
      <c r="D1055" s="78">
        <v>19</v>
      </c>
      <c r="E1055" s="54">
        <v>19</v>
      </c>
      <c r="F1055" s="102">
        <v>351100319</v>
      </c>
      <c r="G1055" s="135">
        <v>5</v>
      </c>
      <c r="H1055" s="135">
        <v>49</v>
      </c>
      <c r="I1055" s="136">
        <v>9.9264699999999997E-2</v>
      </c>
      <c r="J1055" s="136">
        <v>1.56507E-2</v>
      </c>
      <c r="K1055" s="136">
        <v>8.3613999999999994E-2</v>
      </c>
      <c r="L1055" s="137">
        <v>0.28416260781329272</v>
      </c>
      <c r="M1055" s="136">
        <v>6.4815000000000011E-2</v>
      </c>
      <c r="N1055" s="136">
        <v>1.4820399999999999E-2</v>
      </c>
      <c r="O1055" s="136">
        <v>1.56507E-2</v>
      </c>
      <c r="P1055" s="136">
        <v>3.9785999999999997E-3</v>
      </c>
      <c r="Q1055" s="138">
        <v>1</v>
      </c>
      <c r="R1055" s="139">
        <v>11</v>
      </c>
      <c r="S1055" s="122">
        <f t="shared" si="32"/>
        <v>9.2592592592592595</v>
      </c>
      <c r="T1055" s="122">
        <f t="shared" si="33"/>
        <v>90.740740740740748</v>
      </c>
      <c r="U1055" s="136"/>
      <c r="V1055" s="136"/>
      <c r="W1055" s="136"/>
      <c r="X1055" s="136"/>
      <c r="Y1055" s="136"/>
      <c r="Z1055" s="136"/>
      <c r="AA1055" s="136"/>
    </row>
    <row r="1056" spans="1:27" x14ac:dyDescent="0.25">
      <c r="A1056" s="77">
        <v>2016</v>
      </c>
      <c r="B1056" s="100" t="s">
        <v>127</v>
      </c>
      <c r="C1056" s="101">
        <v>3511003</v>
      </c>
      <c r="D1056" s="78">
        <v>19</v>
      </c>
      <c r="E1056" s="54">
        <v>20</v>
      </c>
      <c r="F1056" s="102">
        <v>351100320</v>
      </c>
      <c r="G1056" s="135">
        <v>0</v>
      </c>
      <c r="H1056" s="135">
        <v>0</v>
      </c>
      <c r="I1056" s="136">
        <v>0</v>
      </c>
      <c r="J1056" s="136">
        <v>0</v>
      </c>
      <c r="K1056" s="136">
        <v>0</v>
      </c>
      <c r="L1056" s="137">
        <v>0</v>
      </c>
      <c r="M1056" s="136">
        <v>0</v>
      </c>
      <c r="N1056" s="136">
        <v>0</v>
      </c>
      <c r="O1056" s="136">
        <v>0</v>
      </c>
      <c r="P1056" s="136">
        <v>0</v>
      </c>
      <c r="Q1056" s="138">
        <v>0</v>
      </c>
      <c r="R1056" s="139">
        <v>0</v>
      </c>
      <c r="S1056" s="122">
        <f t="shared" si="32"/>
        <v>0</v>
      </c>
      <c r="T1056" s="122">
        <f t="shared" si="33"/>
        <v>0</v>
      </c>
      <c r="U1056" s="136"/>
      <c r="V1056" s="136"/>
      <c r="W1056" s="136"/>
      <c r="X1056" s="136"/>
      <c r="Y1056" s="136"/>
      <c r="Z1056" s="136"/>
      <c r="AA1056" s="136"/>
    </row>
    <row r="1057" spans="1:27" x14ac:dyDescent="0.25">
      <c r="A1057" s="77">
        <v>2016</v>
      </c>
      <c r="B1057" s="100" t="s">
        <v>128</v>
      </c>
      <c r="C1057" s="101">
        <v>3511102</v>
      </c>
      <c r="D1057" s="78">
        <v>15</v>
      </c>
      <c r="E1057" s="54">
        <v>15</v>
      </c>
      <c r="F1057" s="102">
        <v>351110215</v>
      </c>
      <c r="G1057" s="135">
        <v>9</v>
      </c>
      <c r="H1057" s="135">
        <v>333</v>
      </c>
      <c r="I1057" s="136">
        <v>1.2042552999999991</v>
      </c>
      <c r="J1057" s="136">
        <v>0.27177590000000001</v>
      </c>
      <c r="K1057" s="136">
        <v>0.93247939999999907</v>
      </c>
      <c r="L1057" s="137">
        <v>0</v>
      </c>
      <c r="M1057" s="136">
        <v>0.57812479999999999</v>
      </c>
      <c r="N1057" s="136">
        <v>0.36456039999999967</v>
      </c>
      <c r="O1057" s="136">
        <v>0.21061289999999999</v>
      </c>
      <c r="P1057" s="136">
        <v>5.0957199999999939E-2</v>
      </c>
      <c r="Q1057" s="138">
        <v>11</v>
      </c>
      <c r="R1057" s="139">
        <v>103</v>
      </c>
      <c r="S1057" s="122">
        <f t="shared" si="32"/>
        <v>2.6315789473684208</v>
      </c>
      <c r="T1057" s="122">
        <f t="shared" si="33"/>
        <v>97.368421052631575</v>
      </c>
      <c r="U1057" s="136"/>
      <c r="V1057" s="136"/>
      <c r="W1057" s="136"/>
      <c r="X1057" s="136"/>
      <c r="Y1057" s="136"/>
      <c r="Z1057" s="136"/>
      <c r="AA1057" s="136"/>
    </row>
    <row r="1058" spans="1:27" x14ac:dyDescent="0.25">
      <c r="A1058" s="77">
        <v>2016</v>
      </c>
      <c r="B1058" s="100" t="s">
        <v>128</v>
      </c>
      <c r="C1058" s="101">
        <v>3511102</v>
      </c>
      <c r="D1058" s="78">
        <v>15</v>
      </c>
      <c r="E1058" s="54">
        <v>16</v>
      </c>
      <c r="F1058" s="102">
        <v>351110216</v>
      </c>
      <c r="G1058" s="135">
        <v>2</v>
      </c>
      <c r="H1058" s="135">
        <v>0</v>
      </c>
      <c r="I1058" s="136">
        <v>5.3473000000000001E-3</v>
      </c>
      <c r="J1058" s="136">
        <v>5.3473000000000001E-3</v>
      </c>
      <c r="K1058" s="136">
        <v>0</v>
      </c>
      <c r="L1058" s="137">
        <v>0</v>
      </c>
      <c r="M1058" s="136">
        <v>0</v>
      </c>
      <c r="N1058" s="136">
        <v>0</v>
      </c>
      <c r="O1058" s="136">
        <v>5.3473000000000001E-3</v>
      </c>
      <c r="P1058" s="136">
        <v>0</v>
      </c>
      <c r="Q1058" s="138">
        <v>2</v>
      </c>
      <c r="R1058" s="139">
        <v>1</v>
      </c>
      <c r="S1058" s="122">
        <f t="shared" si="32"/>
        <v>100</v>
      </c>
      <c r="T1058" s="122">
        <f t="shared" si="33"/>
        <v>0</v>
      </c>
      <c r="U1058" s="136"/>
      <c r="V1058" s="136"/>
      <c r="W1058" s="136"/>
      <c r="X1058" s="136"/>
      <c r="Y1058" s="136"/>
      <c r="Z1058" s="136"/>
      <c r="AA1058" s="136"/>
    </row>
    <row r="1059" spans="1:27" x14ac:dyDescent="0.25">
      <c r="A1059" s="77">
        <v>2016</v>
      </c>
      <c r="B1059" s="100" t="s">
        <v>129</v>
      </c>
      <c r="C1059" s="101">
        <v>3511201</v>
      </c>
      <c r="D1059" s="78">
        <v>15</v>
      </c>
      <c r="E1059" s="54">
        <v>15</v>
      </c>
      <c r="F1059" s="102">
        <v>351120115</v>
      </c>
      <c r="G1059" s="135">
        <v>2</v>
      </c>
      <c r="H1059" s="135">
        <v>17</v>
      </c>
      <c r="I1059" s="136">
        <v>0.1162936</v>
      </c>
      <c r="J1059" s="136">
        <v>8.3385399999999998E-2</v>
      </c>
      <c r="K1059" s="136">
        <v>3.2908199999999999E-2</v>
      </c>
      <c r="L1059" s="137">
        <v>0</v>
      </c>
      <c r="M1059" s="136">
        <v>2.7777700000000002E-2</v>
      </c>
      <c r="N1059" s="136">
        <v>2.1064999999999999E-3</v>
      </c>
      <c r="O1059" s="136">
        <v>8.5410199999999992E-2</v>
      </c>
      <c r="P1059" s="136">
        <v>9.992E-4</v>
      </c>
      <c r="Q1059" s="138">
        <v>1</v>
      </c>
      <c r="R1059" s="139">
        <v>7</v>
      </c>
      <c r="S1059" s="122">
        <f t="shared" si="32"/>
        <v>10.526315789473683</v>
      </c>
      <c r="T1059" s="122">
        <f t="shared" si="33"/>
        <v>89.473684210526315</v>
      </c>
      <c r="U1059" s="136"/>
      <c r="V1059" s="136"/>
      <c r="W1059" s="136"/>
      <c r="X1059" s="136"/>
      <c r="Y1059" s="136"/>
      <c r="Z1059" s="136"/>
      <c r="AA1059" s="136"/>
    </row>
    <row r="1060" spans="1:27" x14ac:dyDescent="0.25">
      <c r="A1060" s="77">
        <v>2016</v>
      </c>
      <c r="B1060" s="100" t="s">
        <v>130</v>
      </c>
      <c r="C1060" s="101">
        <v>3511300</v>
      </c>
      <c r="D1060" s="78">
        <v>15</v>
      </c>
      <c r="E1060" s="54">
        <v>15</v>
      </c>
      <c r="F1060" s="102">
        <v>351130015</v>
      </c>
      <c r="G1060" s="135">
        <v>5</v>
      </c>
      <c r="H1060" s="135">
        <v>37</v>
      </c>
      <c r="I1060" s="136">
        <v>7.7016799999999996E-2</v>
      </c>
      <c r="J1060" s="136">
        <v>1.7661099999999999E-2</v>
      </c>
      <c r="K1060" s="136">
        <v>5.9355699999999997E-2</v>
      </c>
      <c r="L1060" s="137">
        <v>0</v>
      </c>
      <c r="M1060" s="136">
        <v>4.2008000000000004E-2</v>
      </c>
      <c r="N1060" s="136">
        <v>3.5391000000000003E-3</v>
      </c>
      <c r="O1060" s="136">
        <v>1.7790199999999999E-2</v>
      </c>
      <c r="P1060" s="136">
        <v>1.3679499999999997E-2</v>
      </c>
      <c r="Q1060" s="138">
        <v>9</v>
      </c>
      <c r="R1060" s="139">
        <v>7</v>
      </c>
      <c r="S1060" s="122">
        <f t="shared" si="32"/>
        <v>11.904761904761903</v>
      </c>
      <c r="T1060" s="122">
        <f t="shared" si="33"/>
        <v>88.095238095238088</v>
      </c>
      <c r="U1060" s="136"/>
      <c r="V1060" s="136"/>
      <c r="W1060" s="136"/>
      <c r="X1060" s="136"/>
      <c r="Y1060" s="136"/>
      <c r="Z1060" s="136"/>
      <c r="AA1060" s="136"/>
    </row>
    <row r="1061" spans="1:27" x14ac:dyDescent="0.25">
      <c r="A1061" s="77">
        <v>2016</v>
      </c>
      <c r="B1061" s="100" t="s">
        <v>130</v>
      </c>
      <c r="C1061" s="101">
        <v>3511300</v>
      </c>
      <c r="D1061" s="78">
        <v>15</v>
      </c>
      <c r="E1061" s="54">
        <v>16</v>
      </c>
      <c r="F1061" s="102">
        <v>351130016</v>
      </c>
      <c r="G1061" s="135">
        <v>1</v>
      </c>
      <c r="H1061" s="135">
        <v>1</v>
      </c>
      <c r="I1061" s="136">
        <v>5.0463000000000001E-3</v>
      </c>
      <c r="J1061" s="136">
        <v>5.0000000000000001E-3</v>
      </c>
      <c r="K1061" s="136">
        <v>4.6300000000000001E-5</v>
      </c>
      <c r="L1061" s="137">
        <v>0</v>
      </c>
      <c r="M1061" s="136">
        <v>0</v>
      </c>
      <c r="N1061" s="136">
        <v>0</v>
      </c>
      <c r="O1061" s="136">
        <v>5.0000000000000001E-3</v>
      </c>
      <c r="P1061" s="136">
        <v>4.6300000000000001E-5</v>
      </c>
      <c r="Q1061" s="138">
        <v>7</v>
      </c>
      <c r="R1061" s="139">
        <v>0</v>
      </c>
      <c r="S1061" s="122">
        <f t="shared" si="32"/>
        <v>50</v>
      </c>
      <c r="T1061" s="122">
        <f t="shared" si="33"/>
        <v>50</v>
      </c>
      <c r="U1061" s="136"/>
      <c r="V1061" s="136"/>
      <c r="W1061" s="136"/>
      <c r="X1061" s="136"/>
      <c r="Y1061" s="136"/>
      <c r="Z1061" s="136"/>
      <c r="AA1061" s="136"/>
    </row>
    <row r="1062" spans="1:27" x14ac:dyDescent="0.25">
      <c r="A1062" s="77">
        <v>2016</v>
      </c>
      <c r="B1062" s="100" t="s">
        <v>131</v>
      </c>
      <c r="C1062" s="101">
        <v>3511409</v>
      </c>
      <c r="D1062" s="78">
        <v>17</v>
      </c>
      <c r="E1062" s="54">
        <v>17</v>
      </c>
      <c r="F1062" s="102">
        <v>351140917</v>
      </c>
      <c r="G1062" s="135">
        <v>13</v>
      </c>
      <c r="H1062" s="135">
        <v>6</v>
      </c>
      <c r="I1062" s="136">
        <v>0.13723980000000002</v>
      </c>
      <c r="J1062" s="136">
        <v>6.8134700000000006E-2</v>
      </c>
      <c r="K1062" s="136">
        <v>6.9105100000000003E-2</v>
      </c>
      <c r="L1062" s="137">
        <v>0</v>
      </c>
      <c r="M1062" s="136">
        <v>1.85185E-2</v>
      </c>
      <c r="N1062" s="136">
        <v>5.95679E-2</v>
      </c>
      <c r="O1062" s="136">
        <v>4.6968900000000001E-2</v>
      </c>
      <c r="P1062" s="136">
        <v>1.2184500000000001E-2</v>
      </c>
      <c r="Q1062" s="138">
        <v>2</v>
      </c>
      <c r="R1062" s="139">
        <v>2</v>
      </c>
      <c r="S1062" s="122">
        <f t="shared" si="32"/>
        <v>68.421052631578945</v>
      </c>
      <c r="T1062" s="122">
        <f t="shared" si="33"/>
        <v>31.578947368421051</v>
      </c>
      <c r="U1062" s="136"/>
      <c r="V1062" s="136"/>
      <c r="W1062" s="136"/>
      <c r="X1062" s="136"/>
      <c r="Y1062" s="136"/>
      <c r="Z1062" s="136"/>
      <c r="AA1062" s="136"/>
    </row>
    <row r="1063" spans="1:27" x14ac:dyDescent="0.25">
      <c r="A1063" s="77">
        <v>2016</v>
      </c>
      <c r="B1063" s="100" t="s">
        <v>131</v>
      </c>
      <c r="C1063" s="101">
        <v>3511409</v>
      </c>
      <c r="D1063" s="78">
        <v>17</v>
      </c>
      <c r="E1063" s="54">
        <v>14</v>
      </c>
      <c r="F1063" s="102">
        <v>351140914</v>
      </c>
      <c r="G1063" s="135">
        <v>13</v>
      </c>
      <c r="H1063" s="135">
        <v>3</v>
      </c>
      <c r="I1063" s="136">
        <v>6.6826600000000014E-2</v>
      </c>
      <c r="J1063" s="136">
        <v>6.5661100000000014E-2</v>
      </c>
      <c r="K1063" s="136">
        <v>1.1655000000000001E-3</v>
      </c>
      <c r="L1063" s="137">
        <v>0</v>
      </c>
      <c r="M1063" s="136">
        <v>0</v>
      </c>
      <c r="N1063" s="136">
        <v>1.0092500000000001E-2</v>
      </c>
      <c r="O1063" s="136">
        <v>5.6401899999999998E-2</v>
      </c>
      <c r="P1063" s="136">
        <v>3.322E-4</v>
      </c>
      <c r="Q1063" s="138">
        <v>3</v>
      </c>
      <c r="R1063" s="139">
        <v>1</v>
      </c>
      <c r="S1063" s="122">
        <f t="shared" si="32"/>
        <v>81.25</v>
      </c>
      <c r="T1063" s="122">
        <f t="shared" si="33"/>
        <v>18.75</v>
      </c>
      <c r="U1063" s="136"/>
      <c r="V1063" s="136"/>
      <c r="W1063" s="136"/>
      <c r="X1063" s="136"/>
      <c r="Y1063" s="136"/>
      <c r="Z1063" s="136"/>
      <c r="AA1063" s="136"/>
    </row>
    <row r="1064" spans="1:27" x14ac:dyDescent="0.25">
      <c r="A1064" s="77">
        <v>2016</v>
      </c>
      <c r="B1064" s="100" t="s">
        <v>132</v>
      </c>
      <c r="C1064" s="101">
        <v>3511508</v>
      </c>
      <c r="D1064" s="78">
        <v>10</v>
      </c>
      <c r="E1064" s="54">
        <v>10</v>
      </c>
      <c r="F1064" s="102">
        <v>351150810</v>
      </c>
      <c r="G1064" s="135">
        <v>14</v>
      </c>
      <c r="H1064" s="135">
        <v>16</v>
      </c>
      <c r="I1064" s="136">
        <v>0.37600309999999998</v>
      </c>
      <c r="J1064" s="136">
        <v>0.36762329999999999</v>
      </c>
      <c r="K1064" s="136">
        <v>8.3797999999999997E-3</v>
      </c>
      <c r="L1064" s="137">
        <v>0</v>
      </c>
      <c r="M1064" s="136">
        <v>0.21049999999999999</v>
      </c>
      <c r="N1064" s="136">
        <v>0.15964520000000001</v>
      </c>
      <c r="O1064" s="136">
        <v>1.6781000000000001E-3</v>
      </c>
      <c r="P1064" s="136">
        <v>4.1798E-3</v>
      </c>
      <c r="Q1064" s="138">
        <v>10</v>
      </c>
      <c r="R1064" s="139">
        <v>36</v>
      </c>
      <c r="S1064" s="122">
        <f t="shared" si="32"/>
        <v>46.666666666666664</v>
      </c>
      <c r="T1064" s="122">
        <f t="shared" si="33"/>
        <v>53.333333333333336</v>
      </c>
      <c r="U1064" s="136"/>
      <c r="V1064" s="136"/>
      <c r="W1064" s="136"/>
      <c r="X1064" s="136"/>
      <c r="Y1064" s="136"/>
      <c r="Z1064" s="136"/>
      <c r="AA1064" s="136"/>
    </row>
    <row r="1065" spans="1:27" x14ac:dyDescent="0.25">
      <c r="A1065" s="77">
        <v>2016</v>
      </c>
      <c r="B1065" s="100" t="s">
        <v>133</v>
      </c>
      <c r="C1065" s="101">
        <v>3511607</v>
      </c>
      <c r="D1065" s="78">
        <v>10</v>
      </c>
      <c r="E1065" s="54">
        <v>10</v>
      </c>
      <c r="F1065" s="102">
        <v>351160710</v>
      </c>
      <c r="G1065" s="135">
        <v>26</v>
      </c>
      <c r="H1065" s="135">
        <v>21</v>
      </c>
      <c r="I1065" s="136">
        <v>0.11367740000000003</v>
      </c>
      <c r="J1065" s="136">
        <v>9.1306000000000026E-2</v>
      </c>
      <c r="K1065" s="136">
        <v>2.2371399999999996E-2</v>
      </c>
      <c r="L1065" s="137">
        <v>0</v>
      </c>
      <c r="M1065" s="136">
        <v>0</v>
      </c>
      <c r="N1065" s="136">
        <v>1.6727000000000002E-2</v>
      </c>
      <c r="O1065" s="136">
        <v>8.1793100000000035E-2</v>
      </c>
      <c r="P1065" s="136">
        <v>1.51573E-2</v>
      </c>
      <c r="Q1065" s="138">
        <v>16</v>
      </c>
      <c r="R1065" s="139">
        <v>14</v>
      </c>
      <c r="S1065" s="122">
        <f t="shared" si="32"/>
        <v>55.319148936170215</v>
      </c>
      <c r="T1065" s="122">
        <f t="shared" si="33"/>
        <v>44.680851063829785</v>
      </c>
      <c r="U1065" s="136"/>
      <c r="V1065" s="136"/>
      <c r="W1065" s="136"/>
      <c r="X1065" s="136"/>
      <c r="Y1065" s="136"/>
      <c r="Z1065" s="136"/>
      <c r="AA1065" s="136"/>
    </row>
    <row r="1066" spans="1:27" x14ac:dyDescent="0.25">
      <c r="A1066" s="77">
        <v>2016</v>
      </c>
      <c r="B1066" s="100" t="s">
        <v>134</v>
      </c>
      <c r="C1066" s="101">
        <v>3511706</v>
      </c>
      <c r="D1066" s="78">
        <v>5</v>
      </c>
      <c r="E1066" s="54">
        <v>5</v>
      </c>
      <c r="F1066" s="102">
        <v>35117065</v>
      </c>
      <c r="G1066" s="135">
        <v>11</v>
      </c>
      <c r="H1066" s="135">
        <v>10</v>
      </c>
      <c r="I1066" s="136">
        <v>2.1082E-2</v>
      </c>
      <c r="J1066" s="136">
        <v>1.66736E-2</v>
      </c>
      <c r="K1066" s="136">
        <v>4.4083999999999998E-3</v>
      </c>
      <c r="L1066" s="137">
        <v>0</v>
      </c>
      <c r="M1066" s="136">
        <v>0</v>
      </c>
      <c r="N1066" s="136">
        <v>4.6288000000000006E-3</v>
      </c>
      <c r="O1066" s="136">
        <v>3.5231000000000004E-3</v>
      </c>
      <c r="P1066" s="136">
        <v>1.2930099999999998E-2</v>
      </c>
      <c r="Q1066" s="138">
        <v>9</v>
      </c>
      <c r="R1066" s="139">
        <v>23</v>
      </c>
      <c r="S1066" s="122">
        <f t="shared" si="32"/>
        <v>52.380952380952387</v>
      </c>
      <c r="T1066" s="122">
        <f t="shared" si="33"/>
        <v>47.619047619047613</v>
      </c>
      <c r="U1066" s="136"/>
      <c r="V1066" s="136"/>
      <c r="W1066" s="136"/>
      <c r="X1066" s="136"/>
      <c r="Y1066" s="136"/>
      <c r="Z1066" s="136"/>
      <c r="AA1066" s="136"/>
    </row>
    <row r="1067" spans="1:27" x14ac:dyDescent="0.25">
      <c r="A1067" s="77">
        <v>2016</v>
      </c>
      <c r="B1067" s="100" t="s">
        <v>135</v>
      </c>
      <c r="C1067" s="101">
        <v>3557204</v>
      </c>
      <c r="D1067" s="78">
        <v>17</v>
      </c>
      <c r="E1067" s="54">
        <v>17</v>
      </c>
      <c r="F1067" s="102">
        <v>355720417</v>
      </c>
      <c r="G1067" s="135">
        <v>1</v>
      </c>
      <c r="H1067" s="135">
        <v>3</v>
      </c>
      <c r="I1067" s="136">
        <v>5.17086E-2</v>
      </c>
      <c r="J1067" s="136">
        <v>5.0463000000000001E-2</v>
      </c>
      <c r="K1067" s="136">
        <v>1.2455999999999999E-3</v>
      </c>
      <c r="L1067" s="137">
        <v>0</v>
      </c>
      <c r="M1067" s="136">
        <v>0</v>
      </c>
      <c r="N1067" s="136">
        <v>4.1669999999999999E-4</v>
      </c>
      <c r="O1067" s="136">
        <v>5.0463000000000001E-2</v>
      </c>
      <c r="P1067" s="136">
        <v>8.2890000000000004E-4</v>
      </c>
      <c r="Q1067" s="138">
        <v>0</v>
      </c>
      <c r="R1067" s="139">
        <v>3</v>
      </c>
      <c r="S1067" s="122">
        <f t="shared" si="32"/>
        <v>25</v>
      </c>
      <c r="T1067" s="122">
        <f t="shared" si="33"/>
        <v>75</v>
      </c>
      <c r="U1067" s="136"/>
      <c r="V1067" s="136"/>
      <c r="W1067" s="136"/>
      <c r="X1067" s="136"/>
      <c r="Y1067" s="136"/>
      <c r="Z1067" s="136"/>
      <c r="AA1067" s="136"/>
    </row>
    <row r="1068" spans="1:27" x14ac:dyDescent="0.25">
      <c r="A1068" s="77">
        <v>2016</v>
      </c>
      <c r="B1068" s="100" t="s">
        <v>135</v>
      </c>
      <c r="C1068" s="101">
        <v>3557204</v>
      </c>
      <c r="D1068" s="78">
        <v>17</v>
      </c>
      <c r="E1068" s="54">
        <v>14</v>
      </c>
      <c r="F1068" s="102">
        <v>355720414</v>
      </c>
      <c r="G1068" s="135">
        <v>0</v>
      </c>
      <c r="H1068" s="135">
        <v>0</v>
      </c>
      <c r="I1068" s="136">
        <v>0</v>
      </c>
      <c r="J1068" s="136">
        <v>0</v>
      </c>
      <c r="K1068" s="136">
        <v>0</v>
      </c>
      <c r="L1068" s="137">
        <v>0</v>
      </c>
      <c r="M1068" s="136">
        <v>0</v>
      </c>
      <c r="N1068" s="136">
        <v>0</v>
      </c>
      <c r="O1068" s="136">
        <v>0</v>
      </c>
      <c r="P1068" s="136">
        <v>0</v>
      </c>
      <c r="Q1068" s="138">
        <v>0</v>
      </c>
      <c r="R1068" s="139">
        <v>0</v>
      </c>
      <c r="S1068" s="122">
        <f t="shared" si="32"/>
        <v>0</v>
      </c>
      <c r="T1068" s="122">
        <f t="shared" si="33"/>
        <v>0</v>
      </c>
      <c r="U1068" s="136"/>
      <c r="V1068" s="136"/>
      <c r="W1068" s="136"/>
      <c r="X1068" s="136"/>
      <c r="Y1068" s="136"/>
      <c r="Z1068" s="136"/>
      <c r="AA1068" s="136"/>
    </row>
    <row r="1069" spans="1:27" x14ac:dyDescent="0.25">
      <c r="A1069" s="77">
        <v>2016</v>
      </c>
      <c r="B1069" s="100" t="s">
        <v>136</v>
      </c>
      <c r="C1069" s="101">
        <v>3511904</v>
      </c>
      <c r="D1069" s="78">
        <v>20</v>
      </c>
      <c r="E1069" s="54">
        <v>20</v>
      </c>
      <c r="F1069" s="102">
        <v>351190420</v>
      </c>
      <c r="G1069" s="135">
        <v>6</v>
      </c>
      <c r="H1069" s="135">
        <v>22</v>
      </c>
      <c r="I1069" s="136">
        <v>4.6193600000000001E-2</v>
      </c>
      <c r="J1069" s="136">
        <v>1.39042E-2</v>
      </c>
      <c r="K1069" s="136">
        <v>3.2289400000000003E-2</v>
      </c>
      <c r="L1069" s="137">
        <v>0</v>
      </c>
      <c r="M1069" s="136">
        <v>2.9425999999999997E-2</v>
      </c>
      <c r="N1069" s="136">
        <v>0</v>
      </c>
      <c r="O1069" s="136">
        <v>1.39042E-2</v>
      </c>
      <c r="P1069" s="136">
        <v>2.8633999999999999E-3</v>
      </c>
      <c r="Q1069" s="138">
        <v>4</v>
      </c>
      <c r="R1069" s="139">
        <v>16</v>
      </c>
      <c r="S1069" s="122">
        <f t="shared" si="32"/>
        <v>21.428571428571427</v>
      </c>
      <c r="T1069" s="122">
        <f t="shared" si="33"/>
        <v>78.571428571428569</v>
      </c>
      <c r="U1069" s="136"/>
      <c r="V1069" s="136"/>
      <c r="W1069" s="136"/>
      <c r="X1069" s="136"/>
      <c r="Y1069" s="136"/>
      <c r="Z1069" s="136"/>
      <c r="AA1069" s="136"/>
    </row>
    <row r="1070" spans="1:27" x14ac:dyDescent="0.25">
      <c r="A1070" s="77">
        <v>2016</v>
      </c>
      <c r="B1070" s="100" t="s">
        <v>137</v>
      </c>
      <c r="C1070" s="101">
        <v>3512001</v>
      </c>
      <c r="D1070" s="78">
        <v>12</v>
      </c>
      <c r="E1070" s="54">
        <v>12</v>
      </c>
      <c r="F1070" s="102">
        <v>351200112</v>
      </c>
      <c r="G1070" s="135">
        <v>32</v>
      </c>
      <c r="H1070" s="135">
        <v>38</v>
      </c>
      <c r="I1070" s="136">
        <v>0.8715987999999999</v>
      </c>
      <c r="J1070" s="136">
        <v>0.72222599999999992</v>
      </c>
      <c r="K1070" s="136">
        <v>0.14937279999999997</v>
      </c>
      <c r="L1070" s="137">
        <v>0</v>
      </c>
      <c r="M1070" s="136">
        <v>4.2337899999999998E-2</v>
      </c>
      <c r="N1070" s="136">
        <v>0.3695774</v>
      </c>
      <c r="O1070" s="136">
        <v>0.3702454</v>
      </c>
      <c r="P1070" s="136">
        <v>8.9438099999999979E-2</v>
      </c>
      <c r="Q1070" s="138">
        <v>19</v>
      </c>
      <c r="R1070" s="139">
        <v>5</v>
      </c>
      <c r="S1070" s="122">
        <f t="shared" si="32"/>
        <v>45.714285714285715</v>
      </c>
      <c r="T1070" s="122">
        <f t="shared" si="33"/>
        <v>54.285714285714285</v>
      </c>
      <c r="U1070" s="136"/>
      <c r="V1070" s="136"/>
      <c r="W1070" s="136"/>
      <c r="X1070" s="136"/>
      <c r="Y1070" s="136"/>
      <c r="Z1070" s="136"/>
      <c r="AA1070" s="136"/>
    </row>
    <row r="1071" spans="1:27" x14ac:dyDescent="0.25">
      <c r="A1071" s="77">
        <v>2016</v>
      </c>
      <c r="B1071" s="100" t="s">
        <v>137</v>
      </c>
      <c r="C1071" s="101">
        <v>3512001</v>
      </c>
      <c r="D1071" s="78">
        <v>12</v>
      </c>
      <c r="E1071" s="54">
        <v>15</v>
      </c>
      <c r="F1071" s="102">
        <v>351200115</v>
      </c>
      <c r="G1071" s="135">
        <v>9</v>
      </c>
      <c r="H1071" s="135">
        <v>6</v>
      </c>
      <c r="I1071" s="136">
        <v>6.2771799999999989E-2</v>
      </c>
      <c r="J1071" s="136">
        <v>4.9953799999999993E-2</v>
      </c>
      <c r="K1071" s="136">
        <v>1.2818E-2</v>
      </c>
      <c r="L1071" s="137">
        <v>0</v>
      </c>
      <c r="M1071" s="136">
        <v>0</v>
      </c>
      <c r="N1071" s="136">
        <v>5.401999999999999E-4</v>
      </c>
      <c r="O1071" s="136">
        <v>6.2231599999999998E-2</v>
      </c>
      <c r="P1071" s="136">
        <v>0</v>
      </c>
      <c r="Q1071" s="138">
        <v>2</v>
      </c>
      <c r="R1071" s="139">
        <v>0</v>
      </c>
      <c r="S1071" s="122">
        <f t="shared" si="32"/>
        <v>60</v>
      </c>
      <c r="T1071" s="122">
        <f t="shared" si="33"/>
        <v>40</v>
      </c>
      <c r="U1071" s="136"/>
      <c r="V1071" s="136"/>
      <c r="W1071" s="136"/>
      <c r="X1071" s="136"/>
      <c r="Y1071" s="136"/>
      <c r="Z1071" s="136"/>
      <c r="AA1071" s="136"/>
    </row>
    <row r="1072" spans="1:27" x14ac:dyDescent="0.25">
      <c r="A1072" s="77">
        <v>2016</v>
      </c>
      <c r="B1072" s="100" t="s">
        <v>138</v>
      </c>
      <c r="C1072" s="101">
        <v>3512100</v>
      </c>
      <c r="D1072" s="78">
        <v>12</v>
      </c>
      <c r="E1072" s="54">
        <v>12</v>
      </c>
      <c r="F1072" s="102">
        <v>351210012</v>
      </c>
      <c r="G1072" s="135">
        <v>95</v>
      </c>
      <c r="H1072" s="135">
        <v>22</v>
      </c>
      <c r="I1072" s="136">
        <v>3.8755582999999998</v>
      </c>
      <c r="J1072" s="136">
        <v>3.6190696999999998</v>
      </c>
      <c r="K1072" s="136">
        <v>0.25648860000000001</v>
      </c>
      <c r="L1072" s="137">
        <v>1.3075345002536785</v>
      </c>
      <c r="M1072" s="136">
        <v>2.1215299999999999E-2</v>
      </c>
      <c r="N1072" s="136">
        <v>0.19356480000000001</v>
      </c>
      <c r="O1072" s="136">
        <v>3.6111531999999995</v>
      </c>
      <c r="P1072" s="136">
        <v>4.9624999999999996E-2</v>
      </c>
      <c r="Q1072" s="138">
        <v>54</v>
      </c>
      <c r="R1072" s="139">
        <v>15</v>
      </c>
      <c r="S1072" s="122">
        <f t="shared" si="32"/>
        <v>81.196581196581192</v>
      </c>
      <c r="T1072" s="122">
        <f t="shared" si="33"/>
        <v>18.803418803418804</v>
      </c>
      <c r="U1072" s="136"/>
      <c r="V1072" s="136"/>
      <c r="W1072" s="136"/>
      <c r="X1072" s="136"/>
      <c r="Y1072" s="136"/>
      <c r="Z1072" s="136"/>
      <c r="AA1072" s="136"/>
    </row>
    <row r="1073" spans="1:27" x14ac:dyDescent="0.25">
      <c r="A1073" s="77">
        <v>2016</v>
      </c>
      <c r="B1073" s="100" t="s">
        <v>139</v>
      </c>
      <c r="C1073" s="101">
        <v>3512209</v>
      </c>
      <c r="D1073" s="78">
        <v>9</v>
      </c>
      <c r="E1073" s="54">
        <v>9</v>
      </c>
      <c r="F1073" s="102">
        <v>35122099</v>
      </c>
      <c r="G1073" s="135">
        <v>43</v>
      </c>
      <c r="H1073" s="135">
        <v>30</v>
      </c>
      <c r="I1073" s="136">
        <v>0.34901630000000011</v>
      </c>
      <c r="J1073" s="136">
        <v>0.3219221000000001</v>
      </c>
      <c r="K1073" s="136">
        <v>2.7094200000000002E-2</v>
      </c>
      <c r="L1073" s="137">
        <v>8.5727422628107564E-2</v>
      </c>
      <c r="M1073" s="136">
        <v>6.8286900000000011E-2</v>
      </c>
      <c r="N1073" s="136">
        <v>5.6089700000000006E-2</v>
      </c>
      <c r="O1073" s="136">
        <v>0.21926930000000003</v>
      </c>
      <c r="P1073" s="136">
        <v>5.3704E-3</v>
      </c>
      <c r="Q1073" s="138">
        <v>6</v>
      </c>
      <c r="R1073" s="139">
        <v>14</v>
      </c>
      <c r="S1073" s="122">
        <f t="shared" si="32"/>
        <v>58.904109589041099</v>
      </c>
      <c r="T1073" s="122">
        <f t="shared" si="33"/>
        <v>41.095890410958901</v>
      </c>
      <c r="U1073" s="136"/>
      <c r="V1073" s="136"/>
      <c r="W1073" s="136"/>
      <c r="X1073" s="136"/>
      <c r="Y1073" s="136"/>
      <c r="Z1073" s="136"/>
      <c r="AA1073" s="136"/>
    </row>
    <row r="1074" spans="1:27" x14ac:dyDescent="0.25">
      <c r="A1074" s="77">
        <v>2016</v>
      </c>
      <c r="B1074" s="100" t="s">
        <v>140</v>
      </c>
      <c r="C1074" s="101">
        <v>3512308</v>
      </c>
      <c r="D1074" s="78">
        <v>10</v>
      </c>
      <c r="E1074" s="54">
        <v>10</v>
      </c>
      <c r="F1074" s="102">
        <v>351230810</v>
      </c>
      <c r="G1074" s="135">
        <v>8</v>
      </c>
      <c r="H1074" s="135">
        <v>2</v>
      </c>
      <c r="I1074" s="136">
        <v>3.9571000000000002E-2</v>
      </c>
      <c r="J1074" s="136">
        <v>3.95386E-2</v>
      </c>
      <c r="K1074" s="136">
        <v>3.2400000000000001E-5</v>
      </c>
      <c r="L1074" s="137">
        <v>0</v>
      </c>
      <c r="M1074" s="136">
        <v>3.6788899999999999E-2</v>
      </c>
      <c r="N1074" s="136">
        <v>3.1520000000000002E-4</v>
      </c>
      <c r="O1074" s="136">
        <v>8.8889999999999998E-4</v>
      </c>
      <c r="P1074" s="136">
        <v>1.578E-3</v>
      </c>
      <c r="Q1074" s="138">
        <v>22</v>
      </c>
      <c r="R1074" s="139">
        <v>32</v>
      </c>
      <c r="S1074" s="122">
        <f t="shared" si="32"/>
        <v>80</v>
      </c>
      <c r="T1074" s="122">
        <f t="shared" si="33"/>
        <v>20</v>
      </c>
      <c r="U1074" s="136"/>
      <c r="V1074" s="136"/>
      <c r="W1074" s="136"/>
      <c r="X1074" s="136"/>
      <c r="Y1074" s="136"/>
      <c r="Z1074" s="136"/>
      <c r="AA1074" s="136"/>
    </row>
    <row r="1075" spans="1:27" x14ac:dyDescent="0.25">
      <c r="A1075" s="77">
        <v>2016</v>
      </c>
      <c r="B1075" s="100" t="s">
        <v>141</v>
      </c>
      <c r="C1075" s="101">
        <v>3512407</v>
      </c>
      <c r="D1075" s="78">
        <v>5</v>
      </c>
      <c r="E1075" s="54">
        <v>5</v>
      </c>
      <c r="F1075" s="102">
        <v>35124075</v>
      </c>
      <c r="G1075" s="135">
        <v>11</v>
      </c>
      <c r="H1075" s="135">
        <v>73</v>
      </c>
      <c r="I1075" s="136">
        <v>0.15398580000000001</v>
      </c>
      <c r="J1075" s="136">
        <v>0.10225389999999999</v>
      </c>
      <c r="K1075" s="136">
        <v>5.1731900000000004E-2</v>
      </c>
      <c r="L1075" s="137">
        <v>0</v>
      </c>
      <c r="M1075" s="136">
        <v>6.1077099999999995E-2</v>
      </c>
      <c r="N1075" s="136">
        <v>6.9990999999999984E-2</v>
      </c>
      <c r="O1075" s="136">
        <v>8.2683000000000027E-3</v>
      </c>
      <c r="P1075" s="136">
        <v>1.4649400000000002E-2</v>
      </c>
      <c r="Q1075" s="138">
        <v>7</v>
      </c>
      <c r="R1075" s="139">
        <v>61</v>
      </c>
      <c r="S1075" s="122">
        <f t="shared" si="32"/>
        <v>13.095238095238097</v>
      </c>
      <c r="T1075" s="122">
        <f t="shared" si="33"/>
        <v>86.904761904761912</v>
      </c>
      <c r="U1075" s="136"/>
      <c r="V1075" s="136"/>
      <c r="W1075" s="136"/>
      <c r="X1075" s="136"/>
      <c r="Y1075" s="136"/>
      <c r="Z1075" s="136"/>
      <c r="AA1075" s="136"/>
    </row>
    <row r="1076" spans="1:27" x14ac:dyDescent="0.25">
      <c r="A1076" s="77">
        <v>2016</v>
      </c>
      <c r="B1076" s="100" t="s">
        <v>142</v>
      </c>
      <c r="C1076" s="101">
        <v>3512506</v>
      </c>
      <c r="D1076" s="78">
        <v>19</v>
      </c>
      <c r="E1076" s="54">
        <v>19</v>
      </c>
      <c r="F1076" s="102">
        <v>351250619</v>
      </c>
      <c r="G1076" s="135">
        <v>9</v>
      </c>
      <c r="H1076" s="135">
        <v>17</v>
      </c>
      <c r="I1076" s="136">
        <v>5.09743E-2</v>
      </c>
      <c r="J1076" s="136">
        <v>3.7209600000000002E-2</v>
      </c>
      <c r="K1076" s="136">
        <v>1.37647E-2</v>
      </c>
      <c r="L1076" s="137">
        <v>0</v>
      </c>
      <c r="M1076" s="136">
        <v>1.21204E-2</v>
      </c>
      <c r="N1076" s="136">
        <v>1.1743999999999999E-3</v>
      </c>
      <c r="O1076" s="136">
        <v>3.7209600000000002E-2</v>
      </c>
      <c r="P1076" s="136">
        <v>4.6989999999999998E-4</v>
      </c>
      <c r="Q1076" s="138">
        <v>3</v>
      </c>
      <c r="R1076" s="139">
        <v>7</v>
      </c>
      <c r="S1076" s="122">
        <f t="shared" si="32"/>
        <v>34.615384615384613</v>
      </c>
      <c r="T1076" s="122">
        <f t="shared" si="33"/>
        <v>65.384615384615387</v>
      </c>
      <c r="U1076" s="136"/>
      <c r="V1076" s="136"/>
      <c r="W1076" s="136"/>
      <c r="X1076" s="136"/>
      <c r="Y1076" s="136"/>
      <c r="Z1076" s="136"/>
      <c r="AA1076" s="136"/>
    </row>
    <row r="1077" spans="1:27" x14ac:dyDescent="0.25">
      <c r="A1077" s="77">
        <v>2016</v>
      </c>
      <c r="B1077" s="100" t="s">
        <v>143</v>
      </c>
      <c r="C1077" s="101">
        <v>3512605</v>
      </c>
      <c r="D1077" s="78">
        <v>14</v>
      </c>
      <c r="E1077" s="54">
        <v>14</v>
      </c>
      <c r="F1077" s="102">
        <v>351260514</v>
      </c>
      <c r="G1077" s="135">
        <v>42</v>
      </c>
      <c r="H1077" s="135">
        <v>2</v>
      </c>
      <c r="I1077" s="136">
        <v>0.20903569999999996</v>
      </c>
      <c r="J1077" s="136">
        <v>0.20841999999999997</v>
      </c>
      <c r="K1077" s="136">
        <v>6.1570000000000006E-4</v>
      </c>
      <c r="L1077" s="137">
        <v>0</v>
      </c>
      <c r="M1077" s="136">
        <v>1.1670399999999999E-2</v>
      </c>
      <c r="N1077" s="136">
        <v>0</v>
      </c>
      <c r="O1077" s="136">
        <v>0.19719499999999998</v>
      </c>
      <c r="P1077" s="136">
        <v>1.7029999999999999E-4</v>
      </c>
      <c r="Q1077" s="138">
        <v>15</v>
      </c>
      <c r="R1077" s="139">
        <v>0</v>
      </c>
      <c r="S1077" s="122">
        <f t="shared" si="32"/>
        <v>95.454545454545453</v>
      </c>
      <c r="T1077" s="122">
        <f t="shared" si="33"/>
        <v>4.5454545454545459</v>
      </c>
      <c r="U1077" s="136"/>
      <c r="V1077" s="136"/>
      <c r="W1077" s="136"/>
      <c r="X1077" s="136"/>
      <c r="Y1077" s="136"/>
      <c r="Z1077" s="136"/>
      <c r="AA1077" s="136"/>
    </row>
    <row r="1078" spans="1:27" x14ac:dyDescent="0.25">
      <c r="A1078" s="77">
        <v>2016</v>
      </c>
      <c r="B1078" s="100" t="s">
        <v>144</v>
      </c>
      <c r="C1078" s="101">
        <v>3512704</v>
      </c>
      <c r="D1078" s="78">
        <v>5</v>
      </c>
      <c r="E1078" s="54">
        <v>5</v>
      </c>
      <c r="F1078" s="102">
        <v>35127045</v>
      </c>
      <c r="G1078" s="135">
        <v>25</v>
      </c>
      <c r="H1078" s="135">
        <v>24</v>
      </c>
      <c r="I1078" s="136">
        <v>8.7095499999999992E-2</v>
      </c>
      <c r="J1078" s="136">
        <v>8.2373899999999986E-2</v>
      </c>
      <c r="K1078" s="136">
        <v>4.7215999999999994E-3</v>
      </c>
      <c r="L1078" s="137">
        <v>0</v>
      </c>
      <c r="M1078" s="136">
        <v>7.5119999999999996E-3</v>
      </c>
      <c r="N1078" s="136">
        <v>1.5677E-3</v>
      </c>
      <c r="O1078" s="136">
        <v>7.6414299999999991E-2</v>
      </c>
      <c r="P1078" s="136">
        <v>1.6014999999999998E-3</v>
      </c>
      <c r="Q1078" s="138">
        <v>15</v>
      </c>
      <c r="R1078" s="139">
        <v>7</v>
      </c>
      <c r="S1078" s="122">
        <f t="shared" si="32"/>
        <v>51.020408163265309</v>
      </c>
      <c r="T1078" s="122">
        <f t="shared" si="33"/>
        <v>48.979591836734691</v>
      </c>
      <c r="U1078" s="136"/>
      <c r="V1078" s="136"/>
      <c r="W1078" s="136"/>
      <c r="X1078" s="136"/>
      <c r="Y1078" s="136"/>
      <c r="Z1078" s="136"/>
      <c r="AA1078" s="136"/>
    </row>
    <row r="1079" spans="1:27" x14ac:dyDescent="0.25">
      <c r="A1079" s="77">
        <v>2016</v>
      </c>
      <c r="B1079" s="100" t="s">
        <v>144</v>
      </c>
      <c r="C1079" s="101">
        <v>3512704</v>
      </c>
      <c r="D1079" s="78">
        <v>5</v>
      </c>
      <c r="E1079" s="54">
        <v>9</v>
      </c>
      <c r="F1079" s="102">
        <v>35127049</v>
      </c>
      <c r="G1079" s="135">
        <v>0</v>
      </c>
      <c r="H1079" s="135">
        <v>0</v>
      </c>
      <c r="I1079" s="136">
        <v>0</v>
      </c>
      <c r="J1079" s="136">
        <v>0</v>
      </c>
      <c r="K1079" s="136">
        <v>0</v>
      </c>
      <c r="L1079" s="137">
        <v>0</v>
      </c>
      <c r="M1079" s="136">
        <v>0</v>
      </c>
      <c r="N1079" s="136">
        <v>0</v>
      </c>
      <c r="O1079" s="136">
        <v>0</v>
      </c>
      <c r="P1079" s="136">
        <v>0</v>
      </c>
      <c r="Q1079" s="138">
        <v>0</v>
      </c>
      <c r="R1079" s="139">
        <v>0</v>
      </c>
      <c r="S1079" s="122">
        <f t="shared" si="32"/>
        <v>0</v>
      </c>
      <c r="T1079" s="122">
        <f t="shared" si="33"/>
        <v>0</v>
      </c>
      <c r="U1079" s="136"/>
      <c r="V1079" s="136"/>
      <c r="W1079" s="136"/>
      <c r="X1079" s="136"/>
      <c r="Y1079" s="136"/>
      <c r="Z1079" s="136"/>
      <c r="AA1079" s="136"/>
    </row>
    <row r="1080" spans="1:27" x14ac:dyDescent="0.25">
      <c r="A1080" s="77">
        <v>2016</v>
      </c>
      <c r="B1080" s="100" t="s">
        <v>145</v>
      </c>
      <c r="C1080" s="101">
        <v>3512803</v>
      </c>
      <c r="D1080" s="78">
        <v>5</v>
      </c>
      <c r="E1080" s="54">
        <v>5</v>
      </c>
      <c r="F1080" s="102">
        <v>35128035</v>
      </c>
      <c r="G1080" s="135">
        <v>17</v>
      </c>
      <c r="H1080" s="135">
        <v>47</v>
      </c>
      <c r="I1080" s="136">
        <v>2.9755391999999996</v>
      </c>
      <c r="J1080" s="136">
        <v>2.9667481999999996</v>
      </c>
      <c r="K1080" s="136">
        <v>8.7909999999999967E-3</v>
      </c>
      <c r="L1080" s="137">
        <v>0</v>
      </c>
      <c r="M1080" s="136">
        <v>2.5925833000000003</v>
      </c>
      <c r="N1080" s="136">
        <v>0.32668170000000002</v>
      </c>
      <c r="O1080" s="136">
        <v>1.1867499999999998E-2</v>
      </c>
      <c r="P1080" s="136">
        <v>4.4406699999999993E-2</v>
      </c>
      <c r="Q1080" s="138">
        <v>11</v>
      </c>
      <c r="R1080" s="139">
        <v>22</v>
      </c>
      <c r="S1080" s="122">
        <f t="shared" si="32"/>
        <v>26.5625</v>
      </c>
      <c r="T1080" s="122">
        <f t="shared" si="33"/>
        <v>73.4375</v>
      </c>
      <c r="U1080" s="136"/>
      <c r="V1080" s="136"/>
      <c r="W1080" s="136"/>
      <c r="X1080" s="136"/>
      <c r="Y1080" s="136"/>
      <c r="Z1080" s="136"/>
      <c r="AA1080" s="136"/>
    </row>
    <row r="1081" spans="1:27" x14ac:dyDescent="0.25">
      <c r="A1081" s="77">
        <v>2016</v>
      </c>
      <c r="B1081" s="100" t="s">
        <v>146</v>
      </c>
      <c r="C1081" s="101">
        <v>3512902</v>
      </c>
      <c r="D1081" s="78">
        <v>15</v>
      </c>
      <c r="E1081" s="54">
        <v>15</v>
      </c>
      <c r="F1081" s="102">
        <v>351290215</v>
      </c>
      <c r="G1081" s="135">
        <v>13</v>
      </c>
      <c r="H1081" s="135">
        <v>25</v>
      </c>
      <c r="I1081" s="136">
        <v>7.6175800000000002E-2</v>
      </c>
      <c r="J1081" s="136">
        <v>5.7918600000000008E-2</v>
      </c>
      <c r="K1081" s="136">
        <v>1.8257199999999998E-2</v>
      </c>
      <c r="L1081" s="137">
        <v>0</v>
      </c>
      <c r="M1081" s="136">
        <v>1.3550599999999999E-2</v>
      </c>
      <c r="N1081" s="136">
        <v>7.5929999999999997E-4</v>
      </c>
      <c r="O1081" s="136">
        <v>5.836460000000001E-2</v>
      </c>
      <c r="P1081" s="136">
        <v>3.5013000000000002E-3</v>
      </c>
      <c r="Q1081" s="138">
        <v>9</v>
      </c>
      <c r="R1081" s="139">
        <v>6</v>
      </c>
      <c r="S1081" s="122">
        <f t="shared" si="32"/>
        <v>34.210526315789473</v>
      </c>
      <c r="T1081" s="122">
        <f t="shared" si="33"/>
        <v>65.789473684210535</v>
      </c>
      <c r="U1081" s="136"/>
      <c r="V1081" s="136"/>
      <c r="W1081" s="136"/>
      <c r="X1081" s="136"/>
      <c r="Y1081" s="136"/>
      <c r="Z1081" s="136"/>
      <c r="AA1081" s="136"/>
    </row>
    <row r="1082" spans="1:27" x14ac:dyDescent="0.25">
      <c r="A1082" s="77">
        <v>2016</v>
      </c>
      <c r="B1082" s="100" t="s">
        <v>146</v>
      </c>
      <c r="C1082" s="101">
        <v>3512902</v>
      </c>
      <c r="D1082" s="78">
        <v>15</v>
      </c>
      <c r="E1082" s="54">
        <v>18</v>
      </c>
      <c r="F1082" s="102">
        <v>351290218</v>
      </c>
      <c r="G1082" s="135">
        <v>6</v>
      </c>
      <c r="H1082" s="135">
        <v>0</v>
      </c>
      <c r="I1082" s="136">
        <v>2.1733799999999998E-2</v>
      </c>
      <c r="J1082" s="136">
        <v>2.1733799999999998E-2</v>
      </c>
      <c r="K1082" s="136">
        <v>0</v>
      </c>
      <c r="L1082" s="137">
        <v>0</v>
      </c>
      <c r="M1082" s="136">
        <v>0</v>
      </c>
      <c r="N1082" s="136">
        <v>1.3888899999999999E-2</v>
      </c>
      <c r="O1082" s="136">
        <v>7.8449000000000001E-3</v>
      </c>
      <c r="P1082" s="136">
        <v>0</v>
      </c>
      <c r="Q1082" s="138">
        <v>3</v>
      </c>
      <c r="R1082" s="139">
        <v>0</v>
      </c>
      <c r="S1082" s="122">
        <f t="shared" si="32"/>
        <v>100</v>
      </c>
      <c r="T1082" s="122">
        <f t="shared" si="33"/>
        <v>0</v>
      </c>
      <c r="U1082" s="136"/>
      <c r="V1082" s="136"/>
      <c r="W1082" s="136"/>
      <c r="X1082" s="136"/>
      <c r="Y1082" s="136"/>
      <c r="Z1082" s="136"/>
      <c r="AA1082" s="136"/>
    </row>
    <row r="1083" spans="1:27" x14ac:dyDescent="0.25">
      <c r="A1083" s="77">
        <v>2016</v>
      </c>
      <c r="B1083" s="100" t="s">
        <v>147</v>
      </c>
      <c r="C1083" s="101">
        <v>3513009</v>
      </c>
      <c r="D1083" s="78">
        <v>6</v>
      </c>
      <c r="E1083" s="54">
        <v>6</v>
      </c>
      <c r="F1083" s="102">
        <v>35130096</v>
      </c>
      <c r="G1083" s="135">
        <v>10</v>
      </c>
      <c r="H1083" s="135">
        <v>93</v>
      </c>
      <c r="I1083" s="136">
        <v>1.3137871000000001</v>
      </c>
      <c r="J1083" s="136">
        <v>1.2698057</v>
      </c>
      <c r="K1083" s="136">
        <v>4.3981399999999955E-2</v>
      </c>
      <c r="L1083" s="137">
        <v>0</v>
      </c>
      <c r="M1083" s="136">
        <v>1.25</v>
      </c>
      <c r="N1083" s="136">
        <v>2.5940600000000001E-2</v>
      </c>
      <c r="O1083" s="136">
        <v>1.53889E-2</v>
      </c>
      <c r="P1083" s="136">
        <v>2.2457600000000001E-2</v>
      </c>
      <c r="Q1083" s="138">
        <v>6</v>
      </c>
      <c r="R1083" s="139">
        <v>129</v>
      </c>
      <c r="S1083" s="122">
        <f t="shared" si="32"/>
        <v>9.7087378640776691</v>
      </c>
      <c r="T1083" s="122">
        <f t="shared" si="33"/>
        <v>90.291262135922338</v>
      </c>
      <c r="U1083" s="136"/>
      <c r="V1083" s="136"/>
      <c r="W1083" s="136"/>
      <c r="X1083" s="136"/>
      <c r="Y1083" s="136"/>
      <c r="Z1083" s="136"/>
      <c r="AA1083" s="136"/>
    </row>
    <row r="1084" spans="1:27" x14ac:dyDescent="0.25">
      <c r="A1084" s="77">
        <v>2016</v>
      </c>
      <c r="B1084" s="100" t="s">
        <v>147</v>
      </c>
      <c r="C1084" s="101">
        <v>3513009</v>
      </c>
      <c r="D1084" s="78">
        <v>6</v>
      </c>
      <c r="E1084" s="54">
        <v>10</v>
      </c>
      <c r="F1084" s="102">
        <v>351300910</v>
      </c>
      <c r="G1084" s="135">
        <v>6</v>
      </c>
      <c r="H1084" s="135">
        <v>5</v>
      </c>
      <c r="I1084" s="136">
        <v>4.0169999999999997E-3</v>
      </c>
      <c r="J1084" s="136">
        <v>3.1952E-3</v>
      </c>
      <c r="K1084" s="136">
        <v>8.2179999999999992E-4</v>
      </c>
      <c r="L1084" s="137">
        <v>0</v>
      </c>
      <c r="M1084" s="136">
        <v>0</v>
      </c>
      <c r="N1084" s="136">
        <v>5.2089999999999992E-4</v>
      </c>
      <c r="O1084" s="136">
        <v>7.8549999999999996E-4</v>
      </c>
      <c r="P1084" s="136">
        <v>2.7105999999999996E-3</v>
      </c>
      <c r="Q1084" s="138">
        <v>4</v>
      </c>
      <c r="R1084" s="139">
        <v>6</v>
      </c>
      <c r="S1084" s="122">
        <f t="shared" si="32"/>
        <v>54.54545454545454</v>
      </c>
      <c r="T1084" s="122">
        <f t="shared" si="33"/>
        <v>45.454545454545453</v>
      </c>
      <c r="U1084" s="136"/>
      <c r="V1084" s="136"/>
      <c r="W1084" s="136"/>
      <c r="X1084" s="136"/>
      <c r="Y1084" s="136"/>
      <c r="Z1084" s="136"/>
      <c r="AA1084" s="136"/>
    </row>
    <row r="1085" spans="1:27" x14ac:dyDescent="0.25">
      <c r="A1085" s="77">
        <v>2016</v>
      </c>
      <c r="B1085" s="100" t="s">
        <v>148</v>
      </c>
      <c r="C1085" s="101">
        <v>3513108</v>
      </c>
      <c r="D1085" s="78">
        <v>4</v>
      </c>
      <c r="E1085" s="54">
        <v>4</v>
      </c>
      <c r="F1085" s="102">
        <v>35131084</v>
      </c>
      <c r="G1085" s="135">
        <v>10</v>
      </c>
      <c r="H1085" s="135">
        <v>33</v>
      </c>
      <c r="I1085" s="136">
        <v>3.3450599999999997E-2</v>
      </c>
      <c r="J1085" s="136">
        <v>1.25819E-2</v>
      </c>
      <c r="K1085" s="136">
        <v>2.08687E-2</v>
      </c>
      <c r="L1085" s="137">
        <v>0</v>
      </c>
      <c r="M1085" s="136">
        <v>0</v>
      </c>
      <c r="N1085" s="136">
        <v>3.1396000000000002E-3</v>
      </c>
      <c r="O1085" s="136">
        <v>1.2140099999999999E-2</v>
      </c>
      <c r="P1085" s="136">
        <v>1.8170900000000004E-2</v>
      </c>
      <c r="Q1085" s="138">
        <v>8</v>
      </c>
      <c r="R1085" s="139">
        <v>6</v>
      </c>
      <c r="S1085" s="122">
        <f t="shared" si="32"/>
        <v>23.255813953488371</v>
      </c>
      <c r="T1085" s="122">
        <f t="shared" si="33"/>
        <v>76.744186046511629</v>
      </c>
      <c r="U1085" s="136"/>
      <c r="V1085" s="136"/>
      <c r="W1085" s="136"/>
      <c r="X1085" s="136"/>
      <c r="Y1085" s="136"/>
      <c r="Z1085" s="136"/>
      <c r="AA1085" s="136"/>
    </row>
    <row r="1086" spans="1:27" x14ac:dyDescent="0.25">
      <c r="A1086" s="77">
        <v>2016</v>
      </c>
      <c r="B1086" s="100" t="s">
        <v>148</v>
      </c>
      <c r="C1086" s="101">
        <v>3513108</v>
      </c>
      <c r="D1086" s="78">
        <v>4</v>
      </c>
      <c r="E1086" s="54">
        <v>9</v>
      </c>
      <c r="F1086" s="102">
        <v>35131089</v>
      </c>
      <c r="G1086" s="135">
        <v>3</v>
      </c>
      <c r="H1086" s="135">
        <v>0</v>
      </c>
      <c r="I1086" s="136">
        <v>3.0725699999999998E-2</v>
      </c>
      <c r="J1086" s="136">
        <v>3.0725699999999998E-2</v>
      </c>
      <c r="K1086" s="136">
        <v>0</v>
      </c>
      <c r="L1086" s="137">
        <v>0</v>
      </c>
      <c r="M1086" s="136">
        <v>0</v>
      </c>
      <c r="N1086" s="136">
        <v>0</v>
      </c>
      <c r="O1086" s="136">
        <v>3.0318299999999999E-2</v>
      </c>
      <c r="P1086" s="136">
        <v>4.0739999999999998E-4</v>
      </c>
      <c r="Q1086" s="138">
        <v>2</v>
      </c>
      <c r="R1086" s="139">
        <v>6</v>
      </c>
      <c r="S1086" s="122">
        <f t="shared" si="32"/>
        <v>100</v>
      </c>
      <c r="T1086" s="122">
        <f t="shared" si="33"/>
        <v>0</v>
      </c>
      <c r="U1086" s="136"/>
      <c r="V1086" s="136"/>
      <c r="W1086" s="136"/>
      <c r="X1086" s="136"/>
      <c r="Y1086" s="136"/>
      <c r="Z1086" s="136"/>
      <c r="AA1086" s="136"/>
    </row>
    <row r="1087" spans="1:27" x14ac:dyDescent="0.25">
      <c r="A1087" s="77">
        <v>2016</v>
      </c>
      <c r="B1087" s="100" t="s">
        <v>149</v>
      </c>
      <c r="C1087" s="101">
        <v>3513207</v>
      </c>
      <c r="D1087" s="78">
        <v>8</v>
      </c>
      <c r="E1087" s="54">
        <v>8</v>
      </c>
      <c r="F1087" s="102">
        <v>35132078</v>
      </c>
      <c r="G1087" s="135">
        <v>72</v>
      </c>
      <c r="H1087" s="135">
        <v>24</v>
      </c>
      <c r="I1087" s="136">
        <v>0.7128791000000001</v>
      </c>
      <c r="J1087" s="136">
        <v>0.6822950000000001</v>
      </c>
      <c r="K1087" s="136">
        <v>3.0584099999999996E-2</v>
      </c>
      <c r="L1087" s="137">
        <v>1.1324200913242009E-3</v>
      </c>
      <c r="M1087" s="136">
        <v>0.31355559999999999</v>
      </c>
      <c r="N1087" s="136">
        <v>2.5347999999999998E-3</v>
      </c>
      <c r="O1087" s="136">
        <v>0.38754790000000006</v>
      </c>
      <c r="P1087" s="136">
        <v>9.2407999999999987E-3</v>
      </c>
      <c r="Q1087" s="138">
        <v>41</v>
      </c>
      <c r="R1087" s="139">
        <v>2</v>
      </c>
      <c r="S1087" s="122">
        <f t="shared" si="32"/>
        <v>75</v>
      </c>
      <c r="T1087" s="122">
        <f t="shared" si="33"/>
        <v>25</v>
      </c>
      <c r="U1087" s="136"/>
      <c r="V1087" s="136"/>
      <c r="W1087" s="136"/>
      <c r="X1087" s="136"/>
      <c r="Y1087" s="136"/>
      <c r="Z1087" s="136"/>
      <c r="AA1087" s="136"/>
    </row>
    <row r="1088" spans="1:27" x14ac:dyDescent="0.25">
      <c r="A1088" s="77">
        <v>2016</v>
      </c>
      <c r="B1088" s="100" t="s">
        <v>150</v>
      </c>
      <c r="C1088" s="101">
        <v>3513306</v>
      </c>
      <c r="D1088" s="78">
        <v>17</v>
      </c>
      <c r="E1088" s="54">
        <v>17</v>
      </c>
      <c r="F1088" s="102">
        <v>351330617</v>
      </c>
      <c r="G1088" s="135">
        <v>6</v>
      </c>
      <c r="H1088" s="135">
        <v>2</v>
      </c>
      <c r="I1088" s="136">
        <v>9.2878099999999991E-2</v>
      </c>
      <c r="J1088" s="136">
        <v>8.7625299999999989E-2</v>
      </c>
      <c r="K1088" s="136">
        <v>5.2528000000000002E-3</v>
      </c>
      <c r="L1088" s="137">
        <v>0.19167709918822931</v>
      </c>
      <c r="M1088" s="136">
        <v>5.2528000000000002E-3</v>
      </c>
      <c r="N1088" s="136">
        <v>0</v>
      </c>
      <c r="O1088" s="136">
        <v>8.7625299999999989E-2</v>
      </c>
      <c r="P1088" s="136">
        <v>0</v>
      </c>
      <c r="Q1088" s="138">
        <v>1</v>
      </c>
      <c r="R1088" s="139">
        <v>0</v>
      </c>
      <c r="S1088" s="122">
        <f t="shared" si="32"/>
        <v>75</v>
      </c>
      <c r="T1088" s="122">
        <f t="shared" si="33"/>
        <v>25</v>
      </c>
      <c r="U1088" s="136"/>
      <c r="V1088" s="136"/>
      <c r="W1088" s="136"/>
      <c r="X1088" s="136"/>
      <c r="Y1088" s="136"/>
      <c r="Z1088" s="136"/>
      <c r="AA1088" s="136"/>
    </row>
    <row r="1089" spans="1:27" x14ac:dyDescent="0.25">
      <c r="A1089" s="77">
        <v>2016</v>
      </c>
      <c r="B1089" s="100" t="s">
        <v>151</v>
      </c>
      <c r="C1089" s="101">
        <v>3513405</v>
      </c>
      <c r="D1089" s="78">
        <v>2</v>
      </c>
      <c r="E1089" s="54">
        <v>2</v>
      </c>
      <c r="F1089" s="102">
        <v>35134052</v>
      </c>
      <c r="G1089" s="135">
        <v>13</v>
      </c>
      <c r="H1089" s="135">
        <v>11</v>
      </c>
      <c r="I1089" s="136">
        <v>1.7618600000000002E-2</v>
      </c>
      <c r="J1089" s="136">
        <v>9.0562000000000004E-3</v>
      </c>
      <c r="K1089" s="136">
        <v>8.5624000000000013E-3</v>
      </c>
      <c r="L1089" s="137">
        <v>0.17441219558599694</v>
      </c>
      <c r="M1089" s="136">
        <v>0</v>
      </c>
      <c r="N1089" s="136">
        <v>5.8540999999999992E-3</v>
      </c>
      <c r="O1089" s="136">
        <v>6.7412000000000001E-3</v>
      </c>
      <c r="P1089" s="136">
        <v>5.0232999999999996E-3</v>
      </c>
      <c r="Q1089" s="138">
        <v>10</v>
      </c>
      <c r="R1089" s="139">
        <v>20</v>
      </c>
      <c r="S1089" s="122">
        <f t="shared" si="32"/>
        <v>54.166666666666664</v>
      </c>
      <c r="T1089" s="122">
        <f t="shared" si="33"/>
        <v>45.833333333333329</v>
      </c>
      <c r="U1089" s="136"/>
      <c r="V1089" s="136"/>
      <c r="W1089" s="136"/>
      <c r="X1089" s="136"/>
      <c r="Y1089" s="136"/>
      <c r="Z1089" s="136"/>
      <c r="AA1089" s="136"/>
    </row>
    <row r="1090" spans="1:27" x14ac:dyDescent="0.25">
      <c r="A1090" s="77">
        <v>2016</v>
      </c>
      <c r="B1090" s="100" t="s">
        <v>152</v>
      </c>
      <c r="C1090" s="101">
        <v>3513504</v>
      </c>
      <c r="D1090" s="78">
        <v>7</v>
      </c>
      <c r="E1090" s="54">
        <v>7</v>
      </c>
      <c r="F1090" s="102">
        <v>35135047</v>
      </c>
      <c r="G1090" s="135">
        <v>42</v>
      </c>
      <c r="H1090" s="135">
        <v>33</v>
      </c>
      <c r="I1090" s="136">
        <v>10.896712500000001</v>
      </c>
      <c r="J1090" s="136">
        <v>10.865953300000001</v>
      </c>
      <c r="K1090" s="136">
        <v>3.0759200000000014E-2</v>
      </c>
      <c r="L1090" s="137">
        <v>0</v>
      </c>
      <c r="M1090" s="136">
        <v>4.5833332999999996</v>
      </c>
      <c r="N1090" s="136">
        <v>6.2916063000000015</v>
      </c>
      <c r="O1090" s="136">
        <v>0</v>
      </c>
      <c r="P1090" s="136">
        <v>2.1772900000000012E-2</v>
      </c>
      <c r="Q1090" s="138">
        <v>33</v>
      </c>
      <c r="R1090" s="139">
        <v>98</v>
      </c>
      <c r="S1090" s="122">
        <f t="shared" si="32"/>
        <v>56.000000000000007</v>
      </c>
      <c r="T1090" s="122">
        <f t="shared" si="33"/>
        <v>44</v>
      </c>
      <c r="U1090" s="136"/>
      <c r="V1090" s="136"/>
      <c r="W1090" s="136"/>
      <c r="X1090" s="136"/>
      <c r="Y1090" s="136"/>
      <c r="Z1090" s="136"/>
      <c r="AA1090" s="136"/>
    </row>
    <row r="1091" spans="1:27" x14ac:dyDescent="0.25">
      <c r="A1091" s="77">
        <v>2016</v>
      </c>
      <c r="B1091" s="100" t="s">
        <v>153</v>
      </c>
      <c r="C1091" s="101">
        <v>3513603</v>
      </c>
      <c r="D1091" s="78">
        <v>2</v>
      </c>
      <c r="E1091" s="54">
        <v>2</v>
      </c>
      <c r="F1091" s="102">
        <v>35136032</v>
      </c>
      <c r="G1091" s="135">
        <v>30</v>
      </c>
      <c r="H1091" s="135">
        <v>7</v>
      </c>
      <c r="I1091" s="136">
        <v>0.1404666</v>
      </c>
      <c r="J1091" s="136">
        <v>0.13903699999999999</v>
      </c>
      <c r="K1091" s="136">
        <v>1.4295999999999998E-3</v>
      </c>
      <c r="L1091" s="137">
        <v>0</v>
      </c>
      <c r="M1091" s="136">
        <v>8.6806000000000001E-3</v>
      </c>
      <c r="N1091" s="136">
        <v>1.34E-4</v>
      </c>
      <c r="O1091" s="136">
        <v>0.1237393</v>
      </c>
      <c r="P1091" s="136">
        <v>7.9126999999999999E-3</v>
      </c>
      <c r="Q1091" s="138">
        <v>33</v>
      </c>
      <c r="R1091" s="139">
        <v>10</v>
      </c>
      <c r="S1091" s="122">
        <f t="shared" ref="S1091:S1154" si="34">IFERROR(((G1091)/(SUM($G1091:$H1091)))*100,0)</f>
        <v>81.081081081081081</v>
      </c>
      <c r="T1091" s="122">
        <f t="shared" ref="T1091:T1154" si="35">IFERROR(((H1091)/(SUM($G1091:$H1091)))*100,0)</f>
        <v>18.918918918918919</v>
      </c>
      <c r="U1091" s="136"/>
      <c r="V1091" s="136"/>
      <c r="W1091" s="136"/>
      <c r="X1091" s="136"/>
      <c r="Y1091" s="136"/>
      <c r="Z1091" s="136"/>
      <c r="AA1091" s="136"/>
    </row>
    <row r="1092" spans="1:27" x14ac:dyDescent="0.25">
      <c r="A1092" s="77">
        <v>2016</v>
      </c>
      <c r="B1092" s="100" t="s">
        <v>154</v>
      </c>
      <c r="C1092" s="101">
        <v>3513702</v>
      </c>
      <c r="D1092" s="78">
        <v>9</v>
      </c>
      <c r="E1092" s="54">
        <v>9</v>
      </c>
      <c r="F1092" s="102">
        <v>35137029</v>
      </c>
      <c r="G1092" s="135">
        <v>65</v>
      </c>
      <c r="H1092" s="135">
        <v>55</v>
      </c>
      <c r="I1092" s="136">
        <v>1.1620639999999995</v>
      </c>
      <c r="J1092" s="136">
        <v>0.67638229999999977</v>
      </c>
      <c r="K1092" s="136">
        <v>0.48568169999999988</v>
      </c>
      <c r="L1092" s="137">
        <v>7.7008181126331815E-2</v>
      </c>
      <c r="M1092" s="136">
        <v>3.2564799999999998E-2</v>
      </c>
      <c r="N1092" s="136">
        <v>0.31575369999999997</v>
      </c>
      <c r="O1092" s="136">
        <v>0.7198249999999996</v>
      </c>
      <c r="P1092" s="136">
        <v>9.392049999999999E-2</v>
      </c>
      <c r="Q1092" s="138">
        <v>31</v>
      </c>
      <c r="R1092" s="139">
        <v>21</v>
      </c>
      <c r="S1092" s="122">
        <f t="shared" si="34"/>
        <v>54.166666666666664</v>
      </c>
      <c r="T1092" s="122">
        <f t="shared" si="35"/>
        <v>45.833333333333329</v>
      </c>
      <c r="U1092" s="136"/>
      <c r="V1092" s="136"/>
      <c r="W1092" s="136"/>
      <c r="X1092" s="136"/>
      <c r="Y1092" s="136"/>
      <c r="Z1092" s="136"/>
      <c r="AA1092" s="136"/>
    </row>
    <row r="1093" spans="1:27" x14ac:dyDescent="0.25">
      <c r="A1093" s="77">
        <v>2016</v>
      </c>
      <c r="B1093" s="100" t="s">
        <v>155</v>
      </c>
      <c r="C1093" s="101">
        <v>3513801</v>
      </c>
      <c r="D1093" s="78">
        <v>6</v>
      </c>
      <c r="E1093" s="54">
        <v>6</v>
      </c>
      <c r="F1093" s="102">
        <v>35138016</v>
      </c>
      <c r="G1093" s="135">
        <v>1</v>
      </c>
      <c r="H1093" s="135">
        <v>76</v>
      </c>
      <c r="I1093" s="136">
        <v>0.12339260000000001</v>
      </c>
      <c r="J1093" s="136">
        <v>4.6300000000000001E-5</v>
      </c>
      <c r="K1093" s="136">
        <v>0.12334630000000001</v>
      </c>
      <c r="L1093" s="137">
        <v>0</v>
      </c>
      <c r="M1093" s="136">
        <v>0</v>
      </c>
      <c r="N1093" s="136">
        <v>3.6606599999999989E-2</v>
      </c>
      <c r="O1093" s="136">
        <v>0</v>
      </c>
      <c r="P1093" s="136">
        <v>8.6785999999999988E-2</v>
      </c>
      <c r="Q1093" s="138">
        <v>0</v>
      </c>
      <c r="R1093" s="139">
        <v>88</v>
      </c>
      <c r="S1093" s="122">
        <f t="shared" si="34"/>
        <v>1.2987012987012987</v>
      </c>
      <c r="T1093" s="122">
        <f t="shared" si="35"/>
        <v>98.701298701298697</v>
      </c>
      <c r="U1093" s="136"/>
      <c r="V1093" s="136"/>
      <c r="W1093" s="136"/>
      <c r="X1093" s="136"/>
      <c r="Y1093" s="136"/>
      <c r="Z1093" s="136"/>
      <c r="AA1093" s="136"/>
    </row>
    <row r="1094" spans="1:27" x14ac:dyDescent="0.25">
      <c r="A1094" s="77">
        <v>2016</v>
      </c>
      <c r="B1094" s="100" t="s">
        <v>156</v>
      </c>
      <c r="C1094" s="101">
        <v>3513850</v>
      </c>
      <c r="D1094" s="78">
        <v>18</v>
      </c>
      <c r="E1094" s="54">
        <v>18</v>
      </c>
      <c r="F1094" s="102">
        <v>351385018</v>
      </c>
      <c r="G1094" s="135">
        <v>6</v>
      </c>
      <c r="H1094" s="135">
        <v>3</v>
      </c>
      <c r="I1094" s="136">
        <v>1.3540699999999999E-2</v>
      </c>
      <c r="J1094" s="136">
        <v>8.1378999999999983E-3</v>
      </c>
      <c r="K1094" s="136">
        <v>5.4028000000000001E-3</v>
      </c>
      <c r="L1094" s="137">
        <v>0</v>
      </c>
      <c r="M1094" s="136">
        <v>4.4397999999999998E-3</v>
      </c>
      <c r="N1094" s="136">
        <v>9.6299999999999999E-4</v>
      </c>
      <c r="O1094" s="136">
        <v>8.1378999999999983E-3</v>
      </c>
      <c r="P1094" s="136">
        <v>0</v>
      </c>
      <c r="Q1094" s="138">
        <v>1</v>
      </c>
      <c r="R1094" s="139">
        <v>0</v>
      </c>
      <c r="S1094" s="122">
        <f t="shared" si="34"/>
        <v>66.666666666666657</v>
      </c>
      <c r="T1094" s="122">
        <f t="shared" si="35"/>
        <v>33.333333333333329</v>
      </c>
      <c r="U1094" s="136"/>
      <c r="V1094" s="136"/>
      <c r="W1094" s="136"/>
      <c r="X1094" s="136"/>
      <c r="Y1094" s="136"/>
      <c r="Z1094" s="136"/>
      <c r="AA1094" s="136"/>
    </row>
    <row r="1095" spans="1:27" x14ac:dyDescent="0.25">
      <c r="A1095" s="77">
        <v>2016</v>
      </c>
      <c r="B1095" s="100" t="s">
        <v>157</v>
      </c>
      <c r="C1095" s="101">
        <v>3513900</v>
      </c>
      <c r="D1095" s="78">
        <v>4</v>
      </c>
      <c r="E1095" s="54">
        <v>4</v>
      </c>
      <c r="F1095" s="102">
        <v>35139004</v>
      </c>
      <c r="G1095" s="135">
        <v>70</v>
      </c>
      <c r="H1095" s="135">
        <v>4</v>
      </c>
      <c r="I1095" s="136">
        <v>9.835269999999996E-2</v>
      </c>
      <c r="J1095" s="136">
        <v>9.7352799999999962E-2</v>
      </c>
      <c r="K1095" s="136">
        <v>9.9989999999999996E-4</v>
      </c>
      <c r="L1095" s="137">
        <v>0</v>
      </c>
      <c r="M1095" s="136">
        <v>0</v>
      </c>
      <c r="N1095" s="136">
        <v>2.3099999999999999E-5</v>
      </c>
      <c r="O1095" s="136">
        <v>8.5879199999999947E-2</v>
      </c>
      <c r="P1095" s="136">
        <v>1.24504E-2</v>
      </c>
      <c r="Q1095" s="138">
        <v>37</v>
      </c>
      <c r="R1095" s="139">
        <v>9</v>
      </c>
      <c r="S1095" s="122">
        <f t="shared" si="34"/>
        <v>94.594594594594597</v>
      </c>
      <c r="T1095" s="122">
        <f t="shared" si="35"/>
        <v>5.4054054054054053</v>
      </c>
      <c r="U1095" s="136"/>
      <c r="V1095" s="136"/>
      <c r="W1095" s="136"/>
      <c r="X1095" s="136"/>
      <c r="Y1095" s="136"/>
      <c r="Z1095" s="136"/>
      <c r="AA1095" s="136"/>
    </row>
    <row r="1096" spans="1:27" x14ac:dyDescent="0.25">
      <c r="A1096" s="77">
        <v>2016</v>
      </c>
      <c r="B1096" s="100" t="s">
        <v>158</v>
      </c>
      <c r="C1096" s="101">
        <v>3514007</v>
      </c>
      <c r="D1096" s="78">
        <v>16</v>
      </c>
      <c r="E1096" s="54">
        <v>16</v>
      </c>
      <c r="F1096" s="102">
        <v>351400716</v>
      </c>
      <c r="G1096" s="135">
        <v>0</v>
      </c>
      <c r="H1096" s="135">
        <v>4</v>
      </c>
      <c r="I1096" s="136">
        <v>1.2627300000000001E-2</v>
      </c>
      <c r="J1096" s="136">
        <v>0</v>
      </c>
      <c r="K1096" s="136">
        <v>1.2627300000000001E-2</v>
      </c>
      <c r="L1096" s="137">
        <v>0</v>
      </c>
      <c r="M1096" s="136">
        <v>5.7869999999999996E-3</v>
      </c>
      <c r="N1096" s="136">
        <v>2.2106999999999999E-3</v>
      </c>
      <c r="O1096" s="136">
        <v>0</v>
      </c>
      <c r="P1096" s="136">
        <v>4.6296000000000002E-3</v>
      </c>
      <c r="Q1096" s="138">
        <v>4</v>
      </c>
      <c r="R1096" s="139">
        <v>4</v>
      </c>
      <c r="S1096" s="122">
        <f t="shared" si="34"/>
        <v>0</v>
      </c>
      <c r="T1096" s="122">
        <f t="shared" si="35"/>
        <v>100</v>
      </c>
      <c r="U1096" s="136"/>
      <c r="V1096" s="136"/>
      <c r="W1096" s="136"/>
      <c r="X1096" s="136"/>
      <c r="Y1096" s="136"/>
      <c r="Z1096" s="136"/>
      <c r="AA1096" s="136"/>
    </row>
    <row r="1097" spans="1:27" x14ac:dyDescent="0.25">
      <c r="A1097" s="77">
        <v>2016</v>
      </c>
      <c r="B1097" s="100" t="s">
        <v>158</v>
      </c>
      <c r="C1097" s="101">
        <v>3514007</v>
      </c>
      <c r="D1097" s="78">
        <v>16</v>
      </c>
      <c r="E1097" s="54">
        <v>9</v>
      </c>
      <c r="F1097" s="102">
        <v>35140079</v>
      </c>
      <c r="G1097" s="135">
        <v>1</v>
      </c>
      <c r="H1097" s="135">
        <v>0</v>
      </c>
      <c r="I1097" s="136">
        <v>2.7778E-3</v>
      </c>
      <c r="J1097" s="136">
        <v>2.7778E-3</v>
      </c>
      <c r="K1097" s="136">
        <v>0</v>
      </c>
      <c r="L1097" s="137">
        <v>0</v>
      </c>
      <c r="M1097" s="136">
        <v>0</v>
      </c>
      <c r="N1097" s="136">
        <v>2.7778E-3</v>
      </c>
      <c r="O1097" s="136">
        <v>0</v>
      </c>
      <c r="P1097" s="136">
        <v>0</v>
      </c>
      <c r="Q1097" s="138">
        <v>0</v>
      </c>
      <c r="R1097" s="139">
        <v>1</v>
      </c>
      <c r="S1097" s="122">
        <f t="shared" si="34"/>
        <v>100</v>
      </c>
      <c r="T1097" s="122">
        <f t="shared" si="35"/>
        <v>0</v>
      </c>
      <c r="U1097" s="136"/>
      <c r="V1097" s="136"/>
      <c r="W1097" s="136"/>
      <c r="X1097" s="136"/>
      <c r="Y1097" s="136"/>
      <c r="Z1097" s="136"/>
      <c r="AA1097" s="136"/>
    </row>
    <row r="1098" spans="1:27" x14ac:dyDescent="0.25">
      <c r="A1098" s="77">
        <v>2016</v>
      </c>
      <c r="B1098" s="100" t="s">
        <v>159</v>
      </c>
      <c r="C1098" s="101">
        <v>3514106</v>
      </c>
      <c r="D1098" s="78">
        <v>13</v>
      </c>
      <c r="E1098" s="54">
        <v>13</v>
      </c>
      <c r="F1098" s="102">
        <v>351410613</v>
      </c>
      <c r="G1098" s="135">
        <v>21</v>
      </c>
      <c r="H1098" s="135">
        <v>10</v>
      </c>
      <c r="I1098" s="136">
        <v>0.73825560000000023</v>
      </c>
      <c r="J1098" s="136">
        <v>0.73289010000000021</v>
      </c>
      <c r="K1098" s="136">
        <v>5.3655000000000005E-3</v>
      </c>
      <c r="L1098" s="137">
        <v>0</v>
      </c>
      <c r="M1098" s="136">
        <v>2.3099999999999999E-5</v>
      </c>
      <c r="N1098" s="136">
        <v>0.2500694</v>
      </c>
      <c r="O1098" s="136">
        <v>2.2545299999999997E-2</v>
      </c>
      <c r="P1098" s="136">
        <v>0.46561779999999992</v>
      </c>
      <c r="Q1098" s="138">
        <v>5</v>
      </c>
      <c r="R1098" s="139">
        <v>17</v>
      </c>
      <c r="S1098" s="122">
        <f t="shared" si="34"/>
        <v>67.741935483870961</v>
      </c>
      <c r="T1098" s="122">
        <f t="shared" si="35"/>
        <v>32.258064516129032</v>
      </c>
      <c r="U1098" s="136"/>
      <c r="V1098" s="136"/>
      <c r="W1098" s="136"/>
      <c r="X1098" s="136"/>
      <c r="Y1098" s="136"/>
      <c r="Z1098" s="136"/>
      <c r="AA1098" s="136"/>
    </row>
    <row r="1099" spans="1:27" x14ac:dyDescent="0.25">
      <c r="A1099" s="77">
        <v>2016</v>
      </c>
      <c r="B1099" s="100" t="s">
        <v>159</v>
      </c>
      <c r="C1099" s="101">
        <v>3514106</v>
      </c>
      <c r="D1099" s="78">
        <v>13</v>
      </c>
      <c r="E1099" s="54">
        <v>5</v>
      </c>
      <c r="F1099" s="102">
        <v>35141065</v>
      </c>
      <c r="G1099" s="135">
        <v>0</v>
      </c>
      <c r="H1099" s="135">
        <v>2</v>
      </c>
      <c r="I1099" s="136">
        <v>3.3796E-3</v>
      </c>
      <c r="J1099" s="136">
        <v>0</v>
      </c>
      <c r="K1099" s="136">
        <v>3.3796E-3</v>
      </c>
      <c r="L1099" s="137">
        <v>0</v>
      </c>
      <c r="M1099" s="136">
        <v>0</v>
      </c>
      <c r="N1099" s="136">
        <v>0</v>
      </c>
      <c r="O1099" s="136">
        <v>0</v>
      </c>
      <c r="P1099" s="136">
        <v>3.3796E-3</v>
      </c>
      <c r="Q1099" s="138">
        <v>0</v>
      </c>
      <c r="R1099" s="139">
        <v>0</v>
      </c>
      <c r="S1099" s="122">
        <f t="shared" si="34"/>
        <v>0</v>
      </c>
      <c r="T1099" s="122">
        <f t="shared" si="35"/>
        <v>100</v>
      </c>
      <c r="U1099" s="136"/>
      <c r="V1099" s="136"/>
      <c r="W1099" s="136"/>
      <c r="X1099" s="136"/>
      <c r="Y1099" s="136"/>
      <c r="Z1099" s="136"/>
      <c r="AA1099" s="136"/>
    </row>
    <row r="1100" spans="1:27" x14ac:dyDescent="0.25">
      <c r="A1100" s="77">
        <v>2016</v>
      </c>
      <c r="B1100" s="100" t="s">
        <v>159</v>
      </c>
      <c r="C1100" s="101">
        <v>3514106</v>
      </c>
      <c r="D1100" s="78">
        <v>13</v>
      </c>
      <c r="E1100" s="54">
        <v>10</v>
      </c>
      <c r="F1100" s="102">
        <v>351410610</v>
      </c>
      <c r="G1100" s="135">
        <v>0</v>
      </c>
      <c r="H1100" s="135">
        <v>0</v>
      </c>
      <c r="I1100" s="136">
        <v>0</v>
      </c>
      <c r="J1100" s="136">
        <v>0</v>
      </c>
      <c r="K1100" s="136">
        <v>0</v>
      </c>
      <c r="L1100" s="137">
        <v>0</v>
      </c>
      <c r="M1100" s="136">
        <v>0</v>
      </c>
      <c r="N1100" s="136">
        <v>0</v>
      </c>
      <c r="O1100" s="136">
        <v>0</v>
      </c>
      <c r="P1100" s="136">
        <v>0</v>
      </c>
      <c r="Q1100" s="138">
        <v>0</v>
      </c>
      <c r="R1100" s="139">
        <v>0</v>
      </c>
      <c r="S1100" s="122">
        <f t="shared" si="34"/>
        <v>0</v>
      </c>
      <c r="T1100" s="122">
        <f t="shared" si="35"/>
        <v>0</v>
      </c>
      <c r="U1100" s="136"/>
      <c r="V1100" s="136"/>
      <c r="W1100" s="136"/>
      <c r="X1100" s="136"/>
      <c r="Y1100" s="136"/>
      <c r="Z1100" s="136"/>
      <c r="AA1100" s="136"/>
    </row>
    <row r="1101" spans="1:27" x14ac:dyDescent="0.25">
      <c r="A1101" s="77">
        <v>2016</v>
      </c>
      <c r="B1101" s="100" t="s">
        <v>160</v>
      </c>
      <c r="C1101" s="101">
        <v>3514205</v>
      </c>
      <c r="D1101" s="78">
        <v>15</v>
      </c>
      <c r="E1101" s="54">
        <v>15</v>
      </c>
      <c r="F1101" s="102">
        <v>351420515</v>
      </c>
      <c r="G1101" s="135">
        <v>11</v>
      </c>
      <c r="H1101" s="135">
        <v>4</v>
      </c>
      <c r="I1101" s="136">
        <v>2.0880599999999999E-2</v>
      </c>
      <c r="J1101" s="136">
        <v>1.24443E-2</v>
      </c>
      <c r="K1101" s="136">
        <v>8.4363000000000007E-3</v>
      </c>
      <c r="L1101" s="137">
        <v>0</v>
      </c>
      <c r="M1101" s="136">
        <v>8.3277999999999998E-3</v>
      </c>
      <c r="N1101" s="136">
        <v>0</v>
      </c>
      <c r="O1101" s="136">
        <v>1.2490299999999999E-2</v>
      </c>
      <c r="P1101" s="136">
        <v>6.2500000000000001E-5</v>
      </c>
      <c r="Q1101" s="138">
        <v>5</v>
      </c>
      <c r="R1101" s="139">
        <v>0</v>
      </c>
      <c r="S1101" s="122">
        <f t="shared" si="34"/>
        <v>73.333333333333329</v>
      </c>
      <c r="T1101" s="122">
        <f t="shared" si="35"/>
        <v>26.666666666666668</v>
      </c>
      <c r="U1101" s="136"/>
      <c r="V1101" s="136"/>
      <c r="W1101" s="136"/>
      <c r="X1101" s="136"/>
      <c r="Y1101" s="136"/>
      <c r="Z1101" s="136"/>
      <c r="AA1101" s="136"/>
    </row>
    <row r="1102" spans="1:27" x14ac:dyDescent="0.25">
      <c r="A1102" s="77">
        <v>2016</v>
      </c>
      <c r="B1102" s="100" t="s">
        <v>161</v>
      </c>
      <c r="C1102" s="101">
        <v>3514304</v>
      </c>
      <c r="D1102" s="78">
        <v>13</v>
      </c>
      <c r="E1102" s="54">
        <v>13</v>
      </c>
      <c r="F1102" s="102">
        <v>351430413</v>
      </c>
      <c r="G1102" s="135">
        <v>34</v>
      </c>
      <c r="H1102" s="135">
        <v>41</v>
      </c>
      <c r="I1102" s="136">
        <v>7.5920399999999999E-2</v>
      </c>
      <c r="J1102" s="136">
        <v>4.3605299999999993E-2</v>
      </c>
      <c r="K1102" s="136">
        <v>3.2315099999999999E-2</v>
      </c>
      <c r="L1102" s="137">
        <v>0</v>
      </c>
      <c r="M1102" s="136">
        <v>2.9882199999999998E-2</v>
      </c>
      <c r="N1102" s="136">
        <v>1.0394E-3</v>
      </c>
      <c r="O1102" s="136">
        <v>4.290419999999999E-2</v>
      </c>
      <c r="P1102" s="136">
        <v>2.0946000000000003E-3</v>
      </c>
      <c r="Q1102" s="138">
        <v>12</v>
      </c>
      <c r="R1102" s="139">
        <v>5</v>
      </c>
      <c r="S1102" s="122">
        <f t="shared" si="34"/>
        <v>45.333333333333329</v>
      </c>
      <c r="T1102" s="122">
        <f t="shared" si="35"/>
        <v>54.666666666666664</v>
      </c>
      <c r="U1102" s="136"/>
      <c r="V1102" s="136"/>
      <c r="W1102" s="136"/>
      <c r="X1102" s="136"/>
      <c r="Y1102" s="136"/>
      <c r="Z1102" s="136"/>
      <c r="AA1102" s="136"/>
    </row>
    <row r="1103" spans="1:27" x14ac:dyDescent="0.25">
      <c r="A1103" s="77">
        <v>2016</v>
      </c>
      <c r="B1103" s="100" t="s">
        <v>162</v>
      </c>
      <c r="C1103" s="101">
        <v>3514403</v>
      </c>
      <c r="D1103" s="78">
        <v>20</v>
      </c>
      <c r="E1103" s="54">
        <v>20</v>
      </c>
      <c r="F1103" s="102">
        <v>351440320</v>
      </c>
      <c r="G1103" s="135">
        <v>4</v>
      </c>
      <c r="H1103" s="135">
        <v>63</v>
      </c>
      <c r="I1103" s="136">
        <v>0.23559660000000002</v>
      </c>
      <c r="J1103" s="136">
        <v>7.0648999999999998E-3</v>
      </c>
      <c r="K1103" s="136">
        <v>0.2285317</v>
      </c>
      <c r="L1103" s="137">
        <v>0</v>
      </c>
      <c r="M1103" s="136">
        <v>0.19013989999999997</v>
      </c>
      <c r="N1103" s="136">
        <v>5.6024000000000004E-3</v>
      </c>
      <c r="O1103" s="136">
        <v>2.5027900000000002E-2</v>
      </c>
      <c r="P1103" s="136">
        <v>1.48264E-2</v>
      </c>
      <c r="Q1103" s="138">
        <v>0</v>
      </c>
      <c r="R1103" s="139">
        <v>10</v>
      </c>
      <c r="S1103" s="122">
        <f t="shared" si="34"/>
        <v>5.9701492537313428</v>
      </c>
      <c r="T1103" s="122">
        <f t="shared" si="35"/>
        <v>94.029850746268664</v>
      </c>
      <c r="U1103" s="136"/>
      <c r="V1103" s="136"/>
      <c r="W1103" s="136"/>
      <c r="X1103" s="136"/>
      <c r="Y1103" s="136"/>
      <c r="Z1103" s="136"/>
      <c r="AA1103" s="136"/>
    </row>
    <row r="1104" spans="1:27" x14ac:dyDescent="0.25">
      <c r="A1104" s="77">
        <v>2016</v>
      </c>
      <c r="B1104" s="100" t="s">
        <v>162</v>
      </c>
      <c r="C1104" s="101">
        <v>3514403</v>
      </c>
      <c r="D1104" s="78">
        <v>20</v>
      </c>
      <c r="E1104" s="54">
        <v>21</v>
      </c>
      <c r="F1104" s="102">
        <v>351440321</v>
      </c>
      <c r="G1104" s="135">
        <v>1</v>
      </c>
      <c r="H1104" s="135">
        <v>16</v>
      </c>
      <c r="I1104" s="136">
        <v>9.2231400000000005E-2</v>
      </c>
      <c r="J1104" s="136">
        <v>5.66667E-2</v>
      </c>
      <c r="K1104" s="136">
        <v>3.5564700000000005E-2</v>
      </c>
      <c r="L1104" s="137">
        <v>0</v>
      </c>
      <c r="M1104" s="136">
        <v>4.4154999999999993E-3</v>
      </c>
      <c r="N1104" s="136">
        <v>8.1770799999999991E-2</v>
      </c>
      <c r="O1104" s="136">
        <v>5.7568999999999988E-3</v>
      </c>
      <c r="P1104" s="136">
        <v>2.8820000000000001E-4</v>
      </c>
      <c r="Q1104" s="138">
        <v>1</v>
      </c>
      <c r="R1104" s="139">
        <v>4</v>
      </c>
      <c r="S1104" s="122">
        <f t="shared" si="34"/>
        <v>5.8823529411764701</v>
      </c>
      <c r="T1104" s="122">
        <f t="shared" si="35"/>
        <v>94.117647058823522</v>
      </c>
      <c r="U1104" s="136"/>
      <c r="V1104" s="136"/>
      <c r="W1104" s="136"/>
      <c r="X1104" s="136"/>
      <c r="Y1104" s="136"/>
      <c r="Z1104" s="136"/>
      <c r="AA1104" s="136"/>
    </row>
    <row r="1105" spans="1:27" x14ac:dyDescent="0.25">
      <c r="A1105" s="77">
        <v>2016</v>
      </c>
      <c r="B1105" s="100" t="s">
        <v>163</v>
      </c>
      <c r="C1105" s="101">
        <v>3514502</v>
      </c>
      <c r="D1105" s="78">
        <v>17</v>
      </c>
      <c r="E1105" s="54">
        <v>17</v>
      </c>
      <c r="F1105" s="102">
        <v>351450217</v>
      </c>
      <c r="G1105" s="135">
        <v>6</v>
      </c>
      <c r="H1105" s="135">
        <v>18</v>
      </c>
      <c r="I1105" s="136">
        <v>6.57301E-2</v>
      </c>
      <c r="J1105" s="136">
        <v>5.7647900000000002E-2</v>
      </c>
      <c r="K1105" s="136">
        <v>8.0821999999999995E-3</v>
      </c>
      <c r="L1105" s="137">
        <v>0</v>
      </c>
      <c r="M1105" s="136">
        <v>0.02</v>
      </c>
      <c r="N1105" s="136">
        <v>7.2445000000000001E-3</v>
      </c>
      <c r="O1105" s="136">
        <v>3.5962000000000001E-2</v>
      </c>
      <c r="P1105" s="136">
        <v>2.5236E-3</v>
      </c>
      <c r="Q1105" s="138">
        <v>2</v>
      </c>
      <c r="R1105" s="139">
        <v>2</v>
      </c>
      <c r="S1105" s="122">
        <f t="shared" si="34"/>
        <v>25</v>
      </c>
      <c r="T1105" s="122">
        <f t="shared" si="35"/>
        <v>75</v>
      </c>
      <c r="U1105" s="136"/>
      <c r="V1105" s="136"/>
      <c r="W1105" s="136"/>
      <c r="X1105" s="136"/>
      <c r="Y1105" s="136"/>
      <c r="Z1105" s="136"/>
      <c r="AA1105" s="136"/>
    </row>
    <row r="1106" spans="1:27" x14ac:dyDescent="0.25">
      <c r="A1106" s="77">
        <v>2016</v>
      </c>
      <c r="B1106" s="100" t="s">
        <v>163</v>
      </c>
      <c r="C1106" s="101">
        <v>3514502</v>
      </c>
      <c r="D1106" s="78">
        <v>17</v>
      </c>
      <c r="E1106" s="54">
        <v>16</v>
      </c>
      <c r="F1106" s="102">
        <v>351450216</v>
      </c>
      <c r="G1106" s="135">
        <v>0</v>
      </c>
      <c r="H1106" s="135">
        <v>0</v>
      </c>
      <c r="I1106" s="136">
        <v>0</v>
      </c>
      <c r="J1106" s="136">
        <v>0</v>
      </c>
      <c r="K1106" s="136">
        <v>0</v>
      </c>
      <c r="L1106" s="137">
        <v>0</v>
      </c>
      <c r="M1106" s="136">
        <v>0</v>
      </c>
      <c r="N1106" s="136">
        <v>0</v>
      </c>
      <c r="O1106" s="136">
        <v>0</v>
      </c>
      <c r="P1106" s="136">
        <v>0</v>
      </c>
      <c r="Q1106" s="138">
        <v>0</v>
      </c>
      <c r="R1106" s="139">
        <v>0</v>
      </c>
      <c r="S1106" s="122">
        <f t="shared" si="34"/>
        <v>0</v>
      </c>
      <c r="T1106" s="122">
        <f t="shared" si="35"/>
        <v>0</v>
      </c>
      <c r="U1106" s="136"/>
      <c r="V1106" s="136"/>
      <c r="W1106" s="136"/>
      <c r="X1106" s="136"/>
      <c r="Y1106" s="136"/>
      <c r="Z1106" s="136"/>
      <c r="AA1106" s="136"/>
    </row>
    <row r="1107" spans="1:27" x14ac:dyDescent="0.25">
      <c r="A1107" s="77">
        <v>2016</v>
      </c>
      <c r="B1107" s="100" t="s">
        <v>164</v>
      </c>
      <c r="C1107" s="101">
        <v>3514601</v>
      </c>
      <c r="D1107" s="78">
        <v>9</v>
      </c>
      <c r="E1107" s="54">
        <v>9</v>
      </c>
      <c r="F1107" s="102">
        <v>35146019</v>
      </c>
      <c r="G1107" s="135">
        <v>0</v>
      </c>
      <c r="H1107" s="135">
        <v>5</v>
      </c>
      <c r="I1107" s="136">
        <v>1.51337E-2</v>
      </c>
      <c r="J1107" s="136">
        <v>0</v>
      </c>
      <c r="K1107" s="136">
        <v>1.51337E-2</v>
      </c>
      <c r="L1107" s="137">
        <v>0</v>
      </c>
      <c r="M1107" s="136">
        <v>1.4976800000000002E-2</v>
      </c>
      <c r="N1107" s="136">
        <v>1.2219999999999999E-4</v>
      </c>
      <c r="O1107" s="136">
        <v>0</v>
      </c>
      <c r="P1107" s="136">
        <v>3.4700000000000003E-5</v>
      </c>
      <c r="Q1107" s="138">
        <v>3</v>
      </c>
      <c r="R1107" s="139">
        <v>1</v>
      </c>
      <c r="S1107" s="122">
        <f t="shared" si="34"/>
        <v>0</v>
      </c>
      <c r="T1107" s="122">
        <f t="shared" si="35"/>
        <v>100</v>
      </c>
      <c r="U1107" s="136"/>
      <c r="V1107" s="136"/>
      <c r="W1107" s="136"/>
      <c r="X1107" s="136"/>
      <c r="Y1107" s="136"/>
      <c r="Z1107" s="136"/>
      <c r="AA1107" s="136"/>
    </row>
    <row r="1108" spans="1:27" x14ac:dyDescent="0.25">
      <c r="A1108" s="77">
        <v>2016</v>
      </c>
      <c r="B1108" s="100" t="s">
        <v>165</v>
      </c>
      <c r="C1108" s="101">
        <v>3514700</v>
      </c>
      <c r="D1108" s="78">
        <v>17</v>
      </c>
      <c r="E1108" s="54">
        <v>17</v>
      </c>
      <c r="F1108" s="102">
        <v>351470017</v>
      </c>
      <c r="G1108" s="135">
        <v>5</v>
      </c>
      <c r="H1108" s="135">
        <v>2</v>
      </c>
      <c r="I1108" s="136">
        <v>3.0700000000000002E-2</v>
      </c>
      <c r="J1108" s="136">
        <v>2.6006000000000001E-2</v>
      </c>
      <c r="K1108" s="136">
        <v>4.6940000000000003E-3</v>
      </c>
      <c r="L1108" s="137">
        <v>0</v>
      </c>
      <c r="M1108" s="136">
        <v>1.25865E-2</v>
      </c>
      <c r="N1108" s="136">
        <v>0</v>
      </c>
      <c r="O1108" s="136">
        <v>1.6261600000000001E-2</v>
      </c>
      <c r="P1108" s="136">
        <v>1.8519000000000001E-3</v>
      </c>
      <c r="Q1108" s="138">
        <v>2</v>
      </c>
      <c r="R1108" s="139">
        <v>1</v>
      </c>
      <c r="S1108" s="122">
        <f t="shared" si="34"/>
        <v>71.428571428571431</v>
      </c>
      <c r="T1108" s="122">
        <f t="shared" si="35"/>
        <v>28.571428571428569</v>
      </c>
      <c r="U1108" s="136"/>
      <c r="V1108" s="136"/>
      <c r="W1108" s="136"/>
      <c r="X1108" s="136"/>
      <c r="Y1108" s="136"/>
      <c r="Z1108" s="136"/>
      <c r="AA1108" s="136"/>
    </row>
    <row r="1109" spans="1:27" x14ac:dyDescent="0.25">
      <c r="A1109" s="77">
        <v>2016</v>
      </c>
      <c r="B1109" s="100" t="s">
        <v>165</v>
      </c>
      <c r="C1109" s="101">
        <v>3514700</v>
      </c>
      <c r="D1109" s="78">
        <v>17</v>
      </c>
      <c r="E1109" s="54">
        <v>21</v>
      </c>
      <c r="F1109" s="102">
        <v>351470021</v>
      </c>
      <c r="G1109" s="135">
        <v>0</v>
      </c>
      <c r="H1109" s="135">
        <v>0</v>
      </c>
      <c r="I1109" s="136">
        <v>0</v>
      </c>
      <c r="J1109" s="136">
        <v>0</v>
      </c>
      <c r="K1109" s="136">
        <v>0</v>
      </c>
      <c r="L1109" s="137">
        <v>0</v>
      </c>
      <c r="M1109" s="136">
        <v>0</v>
      </c>
      <c r="N1109" s="136">
        <v>0</v>
      </c>
      <c r="O1109" s="136">
        <v>0</v>
      </c>
      <c r="P1109" s="136">
        <v>0</v>
      </c>
      <c r="Q1109" s="138">
        <v>1</v>
      </c>
      <c r="R1109" s="139">
        <v>0</v>
      </c>
      <c r="S1109" s="122">
        <f t="shared" si="34"/>
        <v>0</v>
      </c>
      <c r="T1109" s="122">
        <f t="shared" si="35"/>
        <v>0</v>
      </c>
      <c r="U1109" s="136"/>
      <c r="V1109" s="136"/>
      <c r="W1109" s="136"/>
      <c r="X1109" s="136"/>
      <c r="Y1109" s="136"/>
      <c r="Z1109" s="136"/>
      <c r="AA1109" s="136"/>
    </row>
    <row r="1110" spans="1:27" x14ac:dyDescent="0.25">
      <c r="A1110" s="77">
        <v>2016</v>
      </c>
      <c r="B1110" s="100" t="s">
        <v>166</v>
      </c>
      <c r="C1110" s="101">
        <v>3514809</v>
      </c>
      <c r="D1110" s="78">
        <v>11</v>
      </c>
      <c r="E1110" s="54">
        <v>11</v>
      </c>
      <c r="F1110" s="102">
        <v>351480911</v>
      </c>
      <c r="G1110" s="135">
        <v>11</v>
      </c>
      <c r="H1110" s="135">
        <v>8</v>
      </c>
      <c r="I1110" s="136">
        <v>7.0786099999999991E-2</v>
      </c>
      <c r="J1110" s="136">
        <v>6.6804599999999992E-2</v>
      </c>
      <c r="K1110" s="136">
        <v>3.9814999999999998E-3</v>
      </c>
      <c r="L1110" s="137">
        <v>2.0794108320649415E-2</v>
      </c>
      <c r="M1110" s="136">
        <v>3.4559999999999999E-3</v>
      </c>
      <c r="N1110" s="136">
        <v>5.2550000000000003E-4</v>
      </c>
      <c r="O1110" s="136">
        <v>6.4307399999999987E-2</v>
      </c>
      <c r="P1110" s="136">
        <v>2.4971999999999998E-3</v>
      </c>
      <c r="Q1110" s="138">
        <v>46</v>
      </c>
      <c r="R1110" s="139">
        <v>30</v>
      </c>
      <c r="S1110" s="122">
        <f t="shared" si="34"/>
        <v>57.894736842105267</v>
      </c>
      <c r="T1110" s="122">
        <f t="shared" si="35"/>
        <v>42.105263157894733</v>
      </c>
      <c r="U1110" s="136"/>
      <c r="V1110" s="136"/>
      <c r="W1110" s="136"/>
      <c r="X1110" s="136"/>
      <c r="Y1110" s="136"/>
      <c r="Z1110" s="136"/>
      <c r="AA1110" s="136"/>
    </row>
    <row r="1111" spans="1:27" x14ac:dyDescent="0.25">
      <c r="A1111" s="77">
        <v>2016</v>
      </c>
      <c r="B1111" s="100" t="s">
        <v>167</v>
      </c>
      <c r="C1111" s="101">
        <v>3514908</v>
      </c>
      <c r="D1111" s="78">
        <v>5</v>
      </c>
      <c r="E1111" s="54">
        <v>5</v>
      </c>
      <c r="F1111" s="102">
        <v>35149085</v>
      </c>
      <c r="G1111" s="135">
        <v>12</v>
      </c>
      <c r="H1111" s="135">
        <v>45</v>
      </c>
      <c r="I1111" s="136">
        <v>0.18763350000000001</v>
      </c>
      <c r="J1111" s="136">
        <v>0.13815720000000001</v>
      </c>
      <c r="K1111" s="136">
        <v>4.9476300000000001E-2</v>
      </c>
      <c r="L1111" s="137">
        <v>0</v>
      </c>
      <c r="M1111" s="136">
        <v>3.4722200000000002E-2</v>
      </c>
      <c r="N1111" s="136">
        <v>0.12527969999999999</v>
      </c>
      <c r="O1111" s="136">
        <v>1.9070400000000001E-2</v>
      </c>
      <c r="P1111" s="136">
        <v>8.5612000000000014E-3</v>
      </c>
      <c r="Q1111" s="138">
        <v>20</v>
      </c>
      <c r="R1111" s="139">
        <v>4</v>
      </c>
      <c r="S1111" s="122">
        <f t="shared" si="34"/>
        <v>21.052631578947366</v>
      </c>
      <c r="T1111" s="122">
        <f t="shared" si="35"/>
        <v>78.94736842105263</v>
      </c>
      <c r="U1111" s="136"/>
      <c r="V1111" s="136"/>
      <c r="W1111" s="136"/>
      <c r="X1111" s="136"/>
      <c r="Y1111" s="136"/>
      <c r="Z1111" s="136"/>
      <c r="AA1111" s="136"/>
    </row>
    <row r="1112" spans="1:27" x14ac:dyDescent="0.25">
      <c r="A1112" s="77">
        <v>2016</v>
      </c>
      <c r="B1112" s="100" t="s">
        <v>167</v>
      </c>
      <c r="C1112" s="101">
        <v>3514908</v>
      </c>
      <c r="D1112" s="78">
        <v>5</v>
      </c>
      <c r="E1112" s="54">
        <v>10</v>
      </c>
      <c r="F1112" s="102">
        <v>351490810</v>
      </c>
      <c r="G1112" s="135">
        <v>2</v>
      </c>
      <c r="H1112" s="135">
        <v>2</v>
      </c>
      <c r="I1112" s="136">
        <v>1.29607E-2</v>
      </c>
      <c r="J1112" s="136">
        <v>1.2130000000000001E-3</v>
      </c>
      <c r="K1112" s="136">
        <v>1.17477E-2</v>
      </c>
      <c r="L1112" s="137">
        <v>0</v>
      </c>
      <c r="M1112" s="136">
        <v>1.15741E-2</v>
      </c>
      <c r="N1112" s="136">
        <v>0</v>
      </c>
      <c r="O1112" s="136">
        <v>1.1111000000000001E-3</v>
      </c>
      <c r="P1112" s="136">
        <v>2.7549999999999997E-4</v>
      </c>
      <c r="Q1112" s="138">
        <v>0</v>
      </c>
      <c r="R1112" s="139">
        <v>0</v>
      </c>
      <c r="S1112" s="122">
        <f t="shared" si="34"/>
        <v>50</v>
      </c>
      <c r="T1112" s="122">
        <f t="shared" si="35"/>
        <v>50</v>
      </c>
      <c r="U1112" s="136"/>
      <c r="V1112" s="136"/>
      <c r="W1112" s="136"/>
      <c r="X1112" s="136"/>
      <c r="Y1112" s="136"/>
      <c r="Z1112" s="136"/>
      <c r="AA1112" s="136"/>
    </row>
    <row r="1113" spans="1:27" x14ac:dyDescent="0.25">
      <c r="A1113" s="77">
        <v>2016</v>
      </c>
      <c r="B1113" s="100" t="s">
        <v>168</v>
      </c>
      <c r="C1113" s="101">
        <v>3514924</v>
      </c>
      <c r="D1113" s="78">
        <v>16</v>
      </c>
      <c r="E1113" s="54">
        <v>16</v>
      </c>
      <c r="F1113" s="102">
        <v>351492416</v>
      </c>
      <c r="G1113" s="135">
        <v>5</v>
      </c>
      <c r="H1113" s="135">
        <v>12</v>
      </c>
      <c r="I1113" s="136">
        <v>0.29660409999999998</v>
      </c>
      <c r="J1113" s="136">
        <v>0.27111099999999999</v>
      </c>
      <c r="K1113" s="136">
        <v>2.5493100000000001E-2</v>
      </c>
      <c r="L1113" s="137">
        <v>0</v>
      </c>
      <c r="M1113" s="136">
        <v>1.6944400000000002E-2</v>
      </c>
      <c r="N1113" s="136">
        <v>0</v>
      </c>
      <c r="O1113" s="136">
        <v>0.27964119999999998</v>
      </c>
      <c r="P1113" s="136">
        <v>1.8499999999999999E-5</v>
      </c>
      <c r="Q1113" s="138">
        <v>0</v>
      </c>
      <c r="R1113" s="139">
        <v>0</v>
      </c>
      <c r="S1113" s="122">
        <f t="shared" si="34"/>
        <v>29.411764705882355</v>
      </c>
      <c r="T1113" s="122">
        <f t="shared" si="35"/>
        <v>70.588235294117652</v>
      </c>
      <c r="U1113" s="136"/>
      <c r="V1113" s="136"/>
      <c r="W1113" s="136"/>
      <c r="X1113" s="136"/>
      <c r="Y1113" s="136"/>
      <c r="Z1113" s="136"/>
      <c r="AA1113" s="136"/>
    </row>
    <row r="1114" spans="1:27" x14ac:dyDescent="0.25">
      <c r="A1114" s="77">
        <v>2016</v>
      </c>
      <c r="B1114" s="100" t="s">
        <v>169</v>
      </c>
      <c r="C1114" s="101">
        <v>3514957</v>
      </c>
      <c r="D1114" s="78">
        <v>15</v>
      </c>
      <c r="E1114" s="54">
        <v>15</v>
      </c>
      <c r="F1114" s="102">
        <v>351495715</v>
      </c>
      <c r="G1114" s="135">
        <v>16</v>
      </c>
      <c r="H1114" s="135">
        <v>9</v>
      </c>
      <c r="I1114" s="136">
        <v>0.20502309999999996</v>
      </c>
      <c r="J1114" s="136">
        <v>0.18608209999999997</v>
      </c>
      <c r="K1114" s="136">
        <v>1.8941E-2</v>
      </c>
      <c r="L1114" s="137">
        <v>0</v>
      </c>
      <c r="M1114" s="136">
        <v>0</v>
      </c>
      <c r="N1114" s="136">
        <v>4.0509999999999998E-4</v>
      </c>
      <c r="O1114" s="136">
        <v>0.19364890000000001</v>
      </c>
      <c r="P1114" s="136">
        <v>1.0969100000000001E-2</v>
      </c>
      <c r="Q1114" s="138">
        <v>2</v>
      </c>
      <c r="R1114" s="139">
        <v>0</v>
      </c>
      <c r="S1114" s="122">
        <f t="shared" si="34"/>
        <v>64</v>
      </c>
      <c r="T1114" s="122">
        <f t="shared" si="35"/>
        <v>36</v>
      </c>
      <c r="U1114" s="136"/>
      <c r="V1114" s="136"/>
      <c r="W1114" s="136"/>
      <c r="X1114" s="136"/>
      <c r="Y1114" s="136"/>
      <c r="Z1114" s="136"/>
      <c r="AA1114" s="136"/>
    </row>
    <row r="1115" spans="1:27" x14ac:dyDescent="0.25">
      <c r="A1115" s="77">
        <v>2016</v>
      </c>
      <c r="B1115" s="100" t="s">
        <v>170</v>
      </c>
      <c r="C1115" s="101">
        <v>3515004</v>
      </c>
      <c r="D1115" s="78">
        <v>6</v>
      </c>
      <c r="E1115" s="54">
        <v>6</v>
      </c>
      <c r="F1115" s="102">
        <v>35150046</v>
      </c>
      <c r="G1115" s="135">
        <v>6</v>
      </c>
      <c r="H1115" s="135">
        <v>79</v>
      </c>
      <c r="I1115" s="136">
        <v>0.18514019999999998</v>
      </c>
      <c r="J1115" s="136">
        <v>0.1050263</v>
      </c>
      <c r="K1115" s="136">
        <v>8.0113899999999974E-2</v>
      </c>
      <c r="L1115" s="137">
        <v>0</v>
      </c>
      <c r="M1115" s="136">
        <v>0</v>
      </c>
      <c r="N1115" s="136">
        <v>0.13531129999999997</v>
      </c>
      <c r="O1115" s="136">
        <v>1.5258600000000001E-2</v>
      </c>
      <c r="P1115" s="136">
        <v>3.4570299999999991E-2</v>
      </c>
      <c r="Q1115" s="138">
        <v>10</v>
      </c>
      <c r="R1115" s="139">
        <v>90</v>
      </c>
      <c r="S1115" s="122">
        <f t="shared" si="34"/>
        <v>7.0588235294117645</v>
      </c>
      <c r="T1115" s="122">
        <f t="shared" si="35"/>
        <v>92.941176470588232</v>
      </c>
      <c r="U1115" s="136"/>
      <c r="V1115" s="136"/>
      <c r="W1115" s="136"/>
      <c r="X1115" s="136"/>
      <c r="Y1115" s="136"/>
      <c r="Z1115" s="136"/>
      <c r="AA1115" s="136"/>
    </row>
    <row r="1116" spans="1:27" x14ac:dyDescent="0.25">
      <c r="A1116" s="77">
        <v>2016</v>
      </c>
      <c r="B1116" s="100" t="s">
        <v>171</v>
      </c>
      <c r="C1116" s="101">
        <v>3515103</v>
      </c>
      <c r="D1116" s="78">
        <v>6</v>
      </c>
      <c r="E1116" s="54">
        <v>6</v>
      </c>
      <c r="F1116" s="102">
        <v>35151036</v>
      </c>
      <c r="G1116" s="135">
        <v>2</v>
      </c>
      <c r="H1116" s="135">
        <v>24</v>
      </c>
      <c r="I1116" s="136">
        <v>8.5684600000000014E-2</v>
      </c>
      <c r="J1116" s="136">
        <v>4.6299999999999998E-4</v>
      </c>
      <c r="K1116" s="136">
        <v>8.5221600000000008E-2</v>
      </c>
      <c r="L1116" s="137">
        <v>0</v>
      </c>
      <c r="M1116" s="136">
        <v>7.2037000000000004E-2</v>
      </c>
      <c r="N1116" s="136">
        <v>2.0965000000000003E-3</v>
      </c>
      <c r="O1116" s="136">
        <v>4.1669999999999999E-4</v>
      </c>
      <c r="P1116" s="136">
        <v>1.1134400000000003E-2</v>
      </c>
      <c r="Q1116" s="138">
        <v>1</v>
      </c>
      <c r="R1116" s="139">
        <v>5</v>
      </c>
      <c r="S1116" s="122">
        <f t="shared" si="34"/>
        <v>7.6923076923076925</v>
      </c>
      <c r="T1116" s="122">
        <f t="shared" si="35"/>
        <v>92.307692307692307</v>
      </c>
      <c r="U1116" s="136"/>
      <c r="V1116" s="136"/>
      <c r="W1116" s="136"/>
      <c r="X1116" s="136"/>
      <c r="Y1116" s="136"/>
      <c r="Z1116" s="136"/>
      <c r="AA1116" s="136"/>
    </row>
    <row r="1117" spans="1:27" x14ac:dyDescent="0.25">
      <c r="A1117" s="77">
        <v>2016</v>
      </c>
      <c r="B1117" s="100" t="s">
        <v>172</v>
      </c>
      <c r="C1117" s="101">
        <v>3515129</v>
      </c>
      <c r="D1117" s="78">
        <v>21</v>
      </c>
      <c r="E1117" s="54">
        <v>21</v>
      </c>
      <c r="F1117" s="102">
        <v>351512921</v>
      </c>
      <c r="G1117" s="135">
        <v>0</v>
      </c>
      <c r="H1117" s="135">
        <v>4</v>
      </c>
      <c r="I1117" s="136">
        <v>5.5035000000000006E-3</v>
      </c>
      <c r="J1117" s="136">
        <v>0</v>
      </c>
      <c r="K1117" s="136">
        <v>5.5035000000000006E-3</v>
      </c>
      <c r="L1117" s="137">
        <v>0</v>
      </c>
      <c r="M1117" s="136">
        <v>5.2199000000000004E-3</v>
      </c>
      <c r="N1117" s="136">
        <v>1.852E-4</v>
      </c>
      <c r="O1117" s="136">
        <v>4.6300000000000001E-5</v>
      </c>
      <c r="P1117" s="136">
        <v>5.2099999999999999E-5</v>
      </c>
      <c r="Q1117" s="138">
        <v>0</v>
      </c>
      <c r="R1117" s="139">
        <v>1</v>
      </c>
      <c r="S1117" s="122">
        <f t="shared" si="34"/>
        <v>0</v>
      </c>
      <c r="T1117" s="122">
        <f t="shared" si="35"/>
        <v>100</v>
      </c>
      <c r="U1117" s="136"/>
      <c r="V1117" s="136"/>
      <c r="W1117" s="136"/>
      <c r="X1117" s="136"/>
      <c r="Y1117" s="136"/>
      <c r="Z1117" s="136"/>
      <c r="AA1117" s="136"/>
    </row>
    <row r="1118" spans="1:27" x14ac:dyDescent="0.25">
      <c r="A1118" s="77">
        <v>2016</v>
      </c>
      <c r="B1118" s="100" t="s">
        <v>173</v>
      </c>
      <c r="C1118" s="101">
        <v>3515152</v>
      </c>
      <c r="D1118" s="78">
        <v>9</v>
      </c>
      <c r="E1118" s="54">
        <v>9</v>
      </c>
      <c r="F1118" s="102">
        <v>35151529</v>
      </c>
      <c r="G1118" s="135">
        <v>17</v>
      </c>
      <c r="H1118" s="135">
        <v>28</v>
      </c>
      <c r="I1118" s="136">
        <v>0.17652990000000002</v>
      </c>
      <c r="J1118" s="136">
        <v>0.15055470000000001</v>
      </c>
      <c r="K1118" s="136">
        <v>2.59752E-2</v>
      </c>
      <c r="L1118" s="137">
        <v>0</v>
      </c>
      <c r="M1118" s="136">
        <v>4.4050899999999997E-2</v>
      </c>
      <c r="N1118" s="136">
        <v>3.89532E-2</v>
      </c>
      <c r="O1118" s="136">
        <v>8.2478199999999988E-2</v>
      </c>
      <c r="P1118" s="136">
        <v>1.1047600000000001E-2</v>
      </c>
      <c r="Q1118" s="138">
        <v>10</v>
      </c>
      <c r="R1118" s="139">
        <v>13</v>
      </c>
      <c r="S1118" s="122">
        <f t="shared" si="34"/>
        <v>37.777777777777779</v>
      </c>
      <c r="T1118" s="122">
        <f t="shared" si="35"/>
        <v>62.222222222222221</v>
      </c>
      <c r="U1118" s="136"/>
      <c r="V1118" s="136"/>
      <c r="W1118" s="136"/>
      <c r="X1118" s="136"/>
      <c r="Y1118" s="136"/>
      <c r="Z1118" s="136"/>
      <c r="AA1118" s="136"/>
    </row>
    <row r="1119" spans="1:27" x14ac:dyDescent="0.25">
      <c r="A1119" s="77">
        <v>2016</v>
      </c>
      <c r="B1119" s="100" t="s">
        <v>173</v>
      </c>
      <c r="C1119" s="101">
        <v>3515152</v>
      </c>
      <c r="D1119" s="78">
        <v>9</v>
      </c>
      <c r="E1119" s="54">
        <v>5</v>
      </c>
      <c r="F1119" s="102">
        <v>35151525</v>
      </c>
      <c r="G1119" s="135">
        <v>1</v>
      </c>
      <c r="H1119" s="135">
        <v>3</v>
      </c>
      <c r="I1119" s="136">
        <v>8.4420999999999993E-3</v>
      </c>
      <c r="J1119" s="136">
        <v>5.1666999999999998E-3</v>
      </c>
      <c r="K1119" s="136">
        <v>3.2753999999999999E-3</v>
      </c>
      <c r="L1119" s="137">
        <v>0</v>
      </c>
      <c r="M1119" s="136">
        <v>0</v>
      </c>
      <c r="N1119" s="136">
        <v>0</v>
      </c>
      <c r="O1119" s="136">
        <v>5.3403000000000001E-3</v>
      </c>
      <c r="P1119" s="136">
        <v>3.1018E-3</v>
      </c>
      <c r="Q1119" s="138">
        <v>0</v>
      </c>
      <c r="R1119" s="139">
        <v>1</v>
      </c>
      <c r="S1119" s="122">
        <f t="shared" si="34"/>
        <v>25</v>
      </c>
      <c r="T1119" s="122">
        <f t="shared" si="35"/>
        <v>75</v>
      </c>
      <c r="U1119" s="136"/>
      <c r="V1119" s="136"/>
      <c r="W1119" s="136"/>
      <c r="X1119" s="136"/>
      <c r="Y1119" s="136"/>
      <c r="Z1119" s="136"/>
      <c r="AA1119" s="136"/>
    </row>
    <row r="1120" spans="1:27" x14ac:dyDescent="0.25">
      <c r="A1120" s="77">
        <v>2016</v>
      </c>
      <c r="B1120" s="100" t="s">
        <v>174</v>
      </c>
      <c r="C1120" s="101">
        <v>3515186</v>
      </c>
      <c r="D1120" s="78">
        <v>9</v>
      </c>
      <c r="E1120" s="54">
        <v>9</v>
      </c>
      <c r="F1120" s="102">
        <v>35151869</v>
      </c>
      <c r="G1120" s="135">
        <v>53</v>
      </c>
      <c r="H1120" s="135">
        <v>21</v>
      </c>
      <c r="I1120" s="136">
        <v>9.3481899999999979E-2</v>
      </c>
      <c r="J1120" s="136">
        <v>8.9693099999999984E-2</v>
      </c>
      <c r="K1120" s="136">
        <v>3.7888000000000002E-3</v>
      </c>
      <c r="L1120" s="137">
        <v>0.14500117326230341</v>
      </c>
      <c r="M1120" s="136">
        <v>0</v>
      </c>
      <c r="N1120" s="136">
        <v>1.9847999999999997E-3</v>
      </c>
      <c r="O1120" s="136">
        <v>8.646849999999999E-2</v>
      </c>
      <c r="P1120" s="136">
        <v>5.0285999999999994E-3</v>
      </c>
      <c r="Q1120" s="138">
        <v>48</v>
      </c>
      <c r="R1120" s="139">
        <v>18</v>
      </c>
      <c r="S1120" s="122">
        <f t="shared" si="34"/>
        <v>71.621621621621628</v>
      </c>
      <c r="T1120" s="122">
        <f t="shared" si="35"/>
        <v>28.378378378378379</v>
      </c>
      <c r="U1120" s="136"/>
      <c r="V1120" s="136"/>
      <c r="W1120" s="136"/>
      <c r="X1120" s="136"/>
      <c r="Y1120" s="136"/>
      <c r="Z1120" s="136"/>
      <c r="AA1120" s="136"/>
    </row>
    <row r="1121" spans="1:27" x14ac:dyDescent="0.25">
      <c r="A1121" s="77">
        <v>2016</v>
      </c>
      <c r="B1121" s="100" t="s">
        <v>175</v>
      </c>
      <c r="C1121" s="101">
        <v>3515194</v>
      </c>
      <c r="D1121" s="78">
        <v>17</v>
      </c>
      <c r="E1121" s="54">
        <v>17</v>
      </c>
      <c r="F1121" s="102">
        <v>351519417</v>
      </c>
      <c r="G1121" s="135">
        <v>6</v>
      </c>
      <c r="H1121" s="135">
        <v>4</v>
      </c>
      <c r="I1121" s="136">
        <v>0.36323119999999998</v>
      </c>
      <c r="J1121" s="136">
        <v>0.30379249999999997</v>
      </c>
      <c r="K1121" s="136">
        <v>5.9438700000000004E-2</v>
      </c>
      <c r="L1121" s="137">
        <v>0</v>
      </c>
      <c r="M1121" s="136">
        <v>1.26389E-2</v>
      </c>
      <c r="N1121" s="136">
        <v>4.861E-4</v>
      </c>
      <c r="O1121" s="136">
        <v>0.21109570000000002</v>
      </c>
      <c r="P1121" s="136">
        <v>0.13901050000000001</v>
      </c>
      <c r="Q1121" s="138">
        <v>3</v>
      </c>
      <c r="R1121" s="139">
        <v>6</v>
      </c>
      <c r="S1121" s="122">
        <f t="shared" si="34"/>
        <v>60</v>
      </c>
      <c r="T1121" s="122">
        <f t="shared" si="35"/>
        <v>40</v>
      </c>
      <c r="U1121" s="136"/>
      <c r="V1121" s="136"/>
      <c r="W1121" s="136"/>
      <c r="X1121" s="136"/>
      <c r="Y1121" s="136"/>
      <c r="Z1121" s="136"/>
      <c r="AA1121" s="136"/>
    </row>
    <row r="1122" spans="1:27" x14ac:dyDescent="0.25">
      <c r="A1122" s="77">
        <v>2016</v>
      </c>
      <c r="B1122" s="100" t="s">
        <v>176</v>
      </c>
      <c r="C1122" s="101">
        <v>3557303</v>
      </c>
      <c r="D1122" s="78">
        <v>9</v>
      </c>
      <c r="E1122" s="54">
        <v>9</v>
      </c>
      <c r="F1122" s="102">
        <v>35573039</v>
      </c>
      <c r="G1122" s="135">
        <v>17</v>
      </c>
      <c r="H1122" s="135">
        <v>19</v>
      </c>
      <c r="I1122" s="136">
        <v>8.9418700000000004E-2</v>
      </c>
      <c r="J1122" s="136">
        <v>7.6191800000000004E-2</v>
      </c>
      <c r="K1122" s="136">
        <v>1.32269E-2</v>
      </c>
      <c r="L1122" s="137">
        <v>0</v>
      </c>
      <c r="M1122" s="136">
        <v>2.9398199999999999E-2</v>
      </c>
      <c r="N1122" s="136">
        <v>6.0228E-3</v>
      </c>
      <c r="O1122" s="136">
        <v>4.7521599999999997E-2</v>
      </c>
      <c r="P1122" s="136">
        <v>6.4760999999999994E-3</v>
      </c>
      <c r="Q1122" s="138">
        <v>8</v>
      </c>
      <c r="R1122" s="139">
        <v>14</v>
      </c>
      <c r="S1122" s="122">
        <f t="shared" si="34"/>
        <v>47.222222222222221</v>
      </c>
      <c r="T1122" s="122">
        <f t="shared" si="35"/>
        <v>52.777777777777779</v>
      </c>
      <c r="U1122" s="136"/>
      <c r="V1122" s="136"/>
      <c r="W1122" s="136"/>
      <c r="X1122" s="136"/>
      <c r="Y1122" s="136"/>
      <c r="Z1122" s="136"/>
      <c r="AA1122" s="136"/>
    </row>
    <row r="1123" spans="1:27" x14ac:dyDescent="0.25">
      <c r="A1123" s="77">
        <v>2016</v>
      </c>
      <c r="B1123" s="100" t="s">
        <v>177</v>
      </c>
      <c r="C1123" s="101">
        <v>3515301</v>
      </c>
      <c r="D1123" s="78">
        <v>22</v>
      </c>
      <c r="E1123" s="54">
        <v>22</v>
      </c>
      <c r="F1123" s="102">
        <v>351530122</v>
      </c>
      <c r="G1123" s="135">
        <v>2</v>
      </c>
      <c r="H1123" s="135">
        <v>5</v>
      </c>
      <c r="I1123" s="136">
        <v>5.2423000000000001E-3</v>
      </c>
      <c r="J1123" s="136">
        <v>8.1170000000000005E-4</v>
      </c>
      <c r="K1123" s="136">
        <v>4.4305999999999998E-3</v>
      </c>
      <c r="L1123" s="137">
        <v>0</v>
      </c>
      <c r="M1123" s="136">
        <v>4.3565000000000001E-3</v>
      </c>
      <c r="N1123" s="136">
        <v>0</v>
      </c>
      <c r="O1123" s="136">
        <v>0</v>
      </c>
      <c r="P1123" s="136">
        <v>8.8580000000000006E-4</v>
      </c>
      <c r="Q1123" s="138">
        <v>0</v>
      </c>
      <c r="R1123" s="139">
        <v>2</v>
      </c>
      <c r="S1123" s="122">
        <f t="shared" si="34"/>
        <v>28.571428571428569</v>
      </c>
      <c r="T1123" s="122">
        <f t="shared" si="35"/>
        <v>71.428571428571431</v>
      </c>
      <c r="U1123" s="136"/>
      <c r="V1123" s="136"/>
      <c r="W1123" s="136"/>
      <c r="X1123" s="136"/>
      <c r="Y1123" s="136"/>
      <c r="Z1123" s="136"/>
      <c r="AA1123" s="136"/>
    </row>
    <row r="1124" spans="1:27" x14ac:dyDescent="0.25">
      <c r="A1124" s="77">
        <v>2016</v>
      </c>
      <c r="B1124" s="100" t="s">
        <v>178</v>
      </c>
      <c r="C1124" s="101">
        <v>3515202</v>
      </c>
      <c r="D1124" s="78">
        <v>15</v>
      </c>
      <c r="E1124" s="54">
        <v>15</v>
      </c>
      <c r="F1124" s="102">
        <v>351520215</v>
      </c>
      <c r="G1124" s="135">
        <v>9</v>
      </c>
      <c r="H1124" s="135">
        <v>5</v>
      </c>
      <c r="I1124" s="136">
        <v>4.9003400000000003E-2</v>
      </c>
      <c r="J1124" s="136">
        <v>4.7462400000000002E-2</v>
      </c>
      <c r="K1124" s="136">
        <v>1.5409999999999998E-3</v>
      </c>
      <c r="L1124" s="137">
        <v>0</v>
      </c>
      <c r="M1124" s="136">
        <v>1.7919999999999999E-4</v>
      </c>
      <c r="N1124" s="136">
        <v>0</v>
      </c>
      <c r="O1124" s="136">
        <v>4.7423699999999992E-2</v>
      </c>
      <c r="P1124" s="136">
        <v>1.4005000000000001E-3</v>
      </c>
      <c r="Q1124" s="138">
        <v>1</v>
      </c>
      <c r="R1124" s="139">
        <v>15</v>
      </c>
      <c r="S1124" s="122">
        <f t="shared" si="34"/>
        <v>64.285714285714292</v>
      </c>
      <c r="T1124" s="122">
        <f t="shared" si="35"/>
        <v>35.714285714285715</v>
      </c>
      <c r="U1124" s="136"/>
      <c r="V1124" s="136"/>
      <c r="W1124" s="136"/>
      <c r="X1124" s="136"/>
      <c r="Y1124" s="136"/>
      <c r="Z1124" s="136"/>
      <c r="AA1124" s="136"/>
    </row>
    <row r="1125" spans="1:27" x14ac:dyDescent="0.25">
      <c r="A1125" s="77">
        <v>2016</v>
      </c>
      <c r="B1125" s="100" t="s">
        <v>178</v>
      </c>
      <c r="C1125" s="101">
        <v>3515202</v>
      </c>
      <c r="D1125" s="78">
        <v>15</v>
      </c>
      <c r="E1125" s="54">
        <v>18</v>
      </c>
      <c r="F1125" s="102">
        <v>351520218</v>
      </c>
      <c r="G1125" s="135">
        <v>7</v>
      </c>
      <c r="H1125" s="135">
        <v>8</v>
      </c>
      <c r="I1125" s="136">
        <v>4.5621200000000001E-2</v>
      </c>
      <c r="J1125" s="136">
        <v>2.0802599999999997E-2</v>
      </c>
      <c r="K1125" s="136">
        <v>2.48186E-2</v>
      </c>
      <c r="L1125" s="137">
        <v>0</v>
      </c>
      <c r="M1125" s="136">
        <v>0</v>
      </c>
      <c r="N1125" s="136">
        <v>2.1442799999999998E-2</v>
      </c>
      <c r="O1125" s="136">
        <v>2.3927599999999997E-2</v>
      </c>
      <c r="P1125" s="136">
        <v>2.5079999999999997E-4</v>
      </c>
      <c r="Q1125" s="138">
        <v>7</v>
      </c>
      <c r="R1125" s="139">
        <v>0</v>
      </c>
      <c r="S1125" s="122">
        <f t="shared" si="34"/>
        <v>46.666666666666664</v>
      </c>
      <c r="T1125" s="122">
        <f t="shared" si="35"/>
        <v>53.333333333333336</v>
      </c>
      <c r="U1125" s="136"/>
      <c r="V1125" s="136"/>
      <c r="W1125" s="136"/>
      <c r="X1125" s="136"/>
      <c r="Y1125" s="136"/>
      <c r="Z1125" s="136"/>
      <c r="AA1125" s="136"/>
    </row>
    <row r="1126" spans="1:27" x14ac:dyDescent="0.25">
      <c r="A1126" s="77">
        <v>2016</v>
      </c>
      <c r="B1126" s="100" t="s">
        <v>179</v>
      </c>
      <c r="C1126" s="101">
        <v>3515350</v>
      </c>
      <c r="D1126" s="78">
        <v>22</v>
      </c>
      <c r="E1126" s="54">
        <v>22</v>
      </c>
      <c r="F1126" s="102">
        <v>351535022</v>
      </c>
      <c r="G1126" s="135">
        <v>2</v>
      </c>
      <c r="H1126" s="135">
        <v>201</v>
      </c>
      <c r="I1126" s="136">
        <v>0.10443270000000054</v>
      </c>
      <c r="J1126" s="136">
        <v>4.2014000000000001E-3</v>
      </c>
      <c r="K1126" s="136">
        <v>0.10023130000000055</v>
      </c>
      <c r="L1126" s="137">
        <v>5.4410958904109588E-2</v>
      </c>
      <c r="M1126" s="136">
        <v>8.8700800000000371E-2</v>
      </c>
      <c r="N1126" s="136">
        <v>9.410000000000001E-5</v>
      </c>
      <c r="O1126" s="136">
        <v>4.8263999999999998E-3</v>
      </c>
      <c r="P1126" s="136">
        <v>1.0811400000000001E-2</v>
      </c>
      <c r="Q1126" s="138">
        <v>0</v>
      </c>
      <c r="R1126" s="139">
        <v>0</v>
      </c>
      <c r="S1126" s="122">
        <f t="shared" si="34"/>
        <v>0.98522167487684731</v>
      </c>
      <c r="T1126" s="122">
        <f t="shared" si="35"/>
        <v>99.01477832512316</v>
      </c>
      <c r="U1126" s="136"/>
      <c r="V1126" s="136"/>
      <c r="W1126" s="136"/>
      <c r="X1126" s="136"/>
      <c r="Y1126" s="136"/>
      <c r="Z1126" s="136"/>
      <c r="AA1126" s="136"/>
    </row>
    <row r="1127" spans="1:27" x14ac:dyDescent="0.25">
      <c r="A1127" s="77">
        <v>2016</v>
      </c>
      <c r="B1127" s="100" t="s">
        <v>180</v>
      </c>
      <c r="C1127" s="101">
        <v>3515400</v>
      </c>
      <c r="D1127" s="78">
        <v>14</v>
      </c>
      <c r="E1127" s="54">
        <v>14</v>
      </c>
      <c r="F1127" s="102">
        <v>351540014</v>
      </c>
      <c r="G1127" s="135">
        <v>3</v>
      </c>
      <c r="H1127" s="135">
        <v>11</v>
      </c>
      <c r="I1127" s="136">
        <v>2.45293E-2</v>
      </c>
      <c r="J1127" s="136">
        <v>2.31944E-2</v>
      </c>
      <c r="K1127" s="136">
        <v>1.3348999999999998E-3</v>
      </c>
      <c r="L1127" s="137">
        <v>6.3193810248604765E-2</v>
      </c>
      <c r="M1127" s="136">
        <v>0</v>
      </c>
      <c r="N1127" s="136">
        <v>9.7219999999999989E-4</v>
      </c>
      <c r="O1127" s="136">
        <v>2.33101E-2</v>
      </c>
      <c r="P1127" s="136">
        <v>2.4699999999999999E-4</v>
      </c>
      <c r="Q1127" s="138">
        <v>0</v>
      </c>
      <c r="R1127" s="139">
        <v>0</v>
      </c>
      <c r="S1127" s="122">
        <f t="shared" si="34"/>
        <v>21.428571428571427</v>
      </c>
      <c r="T1127" s="122">
        <f t="shared" si="35"/>
        <v>78.571428571428569</v>
      </c>
      <c r="U1127" s="136"/>
      <c r="V1127" s="136"/>
      <c r="W1127" s="136"/>
      <c r="X1127" s="136"/>
      <c r="Y1127" s="136"/>
      <c r="Z1127" s="136"/>
      <c r="AA1127" s="136"/>
    </row>
    <row r="1128" spans="1:27" x14ac:dyDescent="0.25">
      <c r="A1128" s="77">
        <v>2016</v>
      </c>
      <c r="B1128" s="100" t="s">
        <v>181</v>
      </c>
      <c r="C1128" s="101">
        <v>3515608</v>
      </c>
      <c r="D1128" s="78">
        <v>15</v>
      </c>
      <c r="E1128" s="54">
        <v>15</v>
      </c>
      <c r="F1128" s="102">
        <v>351560815</v>
      </c>
      <c r="G1128" s="135">
        <v>5</v>
      </c>
      <c r="H1128" s="135">
        <v>12</v>
      </c>
      <c r="I1128" s="136">
        <v>4.3402200000000002E-2</v>
      </c>
      <c r="J1128" s="136">
        <v>8.7388999999999991E-3</v>
      </c>
      <c r="K1128" s="136">
        <v>3.4663300000000001E-2</v>
      </c>
      <c r="L1128" s="137">
        <v>0</v>
      </c>
      <c r="M1128" s="136">
        <v>1.9907399999999999E-2</v>
      </c>
      <c r="N1128" s="136">
        <v>2.3842999999999998E-3</v>
      </c>
      <c r="O1128" s="136">
        <v>8.6798999999999991E-3</v>
      </c>
      <c r="P1128" s="136">
        <v>1.24306E-2</v>
      </c>
      <c r="Q1128" s="138">
        <v>4</v>
      </c>
      <c r="R1128" s="139">
        <v>10</v>
      </c>
      <c r="S1128" s="122">
        <f t="shared" si="34"/>
        <v>29.411764705882355</v>
      </c>
      <c r="T1128" s="122">
        <f t="shared" si="35"/>
        <v>70.588235294117652</v>
      </c>
      <c r="U1128" s="136"/>
      <c r="V1128" s="136"/>
      <c r="W1128" s="136"/>
      <c r="X1128" s="136"/>
      <c r="Y1128" s="136"/>
      <c r="Z1128" s="136"/>
      <c r="AA1128" s="136"/>
    </row>
    <row r="1129" spans="1:27" x14ac:dyDescent="0.25">
      <c r="A1129" s="77">
        <v>2016</v>
      </c>
      <c r="B1129" s="100" t="s">
        <v>181</v>
      </c>
      <c r="C1129" s="101">
        <v>3515608</v>
      </c>
      <c r="D1129" s="78">
        <v>15</v>
      </c>
      <c r="E1129" s="54">
        <v>16</v>
      </c>
      <c r="F1129" s="102">
        <v>351560816</v>
      </c>
      <c r="G1129" s="135">
        <v>2</v>
      </c>
      <c r="H1129" s="135">
        <v>5</v>
      </c>
      <c r="I1129" s="136">
        <v>4.8414E-3</v>
      </c>
      <c r="J1129" s="136">
        <v>3.5519999999999996E-4</v>
      </c>
      <c r="K1129" s="136">
        <v>4.4862000000000001E-3</v>
      </c>
      <c r="L1129" s="137">
        <v>0</v>
      </c>
      <c r="M1129" s="136">
        <v>4.1666999999999997E-3</v>
      </c>
      <c r="N1129" s="136">
        <v>0</v>
      </c>
      <c r="O1129" s="136">
        <v>3.5519999999999996E-4</v>
      </c>
      <c r="P1129" s="136">
        <v>3.1950000000000001E-4</v>
      </c>
      <c r="Q1129" s="138">
        <v>0</v>
      </c>
      <c r="R1129" s="139">
        <v>0</v>
      </c>
      <c r="S1129" s="122">
        <f t="shared" si="34"/>
        <v>28.571428571428569</v>
      </c>
      <c r="T1129" s="122">
        <f t="shared" si="35"/>
        <v>71.428571428571431</v>
      </c>
      <c r="U1129" s="136"/>
      <c r="V1129" s="136"/>
      <c r="W1129" s="136"/>
      <c r="X1129" s="136"/>
      <c r="Y1129" s="136"/>
      <c r="Z1129" s="136"/>
      <c r="AA1129" s="136"/>
    </row>
    <row r="1130" spans="1:27" x14ac:dyDescent="0.25">
      <c r="A1130" s="77">
        <v>2016</v>
      </c>
      <c r="B1130" s="100" t="s">
        <v>182</v>
      </c>
      <c r="C1130" s="101">
        <v>3515509</v>
      </c>
      <c r="D1130" s="78">
        <v>15</v>
      </c>
      <c r="E1130" s="54">
        <v>15</v>
      </c>
      <c r="F1130" s="102">
        <v>351550915</v>
      </c>
      <c r="G1130" s="135">
        <v>16</v>
      </c>
      <c r="H1130" s="135">
        <v>52</v>
      </c>
      <c r="I1130" s="136">
        <v>0.4317299</v>
      </c>
      <c r="J1130" s="136">
        <v>0.22973830000000003</v>
      </c>
      <c r="K1130" s="136">
        <v>0.20199159999999997</v>
      </c>
      <c r="L1130" s="137">
        <v>0</v>
      </c>
      <c r="M1130" s="136">
        <v>0.18392239999999999</v>
      </c>
      <c r="N1130" s="136">
        <v>0.16978450000000003</v>
      </c>
      <c r="O1130" s="136">
        <v>7.4830999999999995E-2</v>
      </c>
      <c r="P1130" s="136">
        <v>3.192E-3</v>
      </c>
      <c r="Q1130" s="138">
        <v>6</v>
      </c>
      <c r="R1130" s="139">
        <v>55</v>
      </c>
      <c r="S1130" s="122">
        <f t="shared" si="34"/>
        <v>23.52941176470588</v>
      </c>
      <c r="T1130" s="122">
        <f t="shared" si="35"/>
        <v>76.470588235294116</v>
      </c>
      <c r="U1130" s="136"/>
      <c r="V1130" s="136"/>
      <c r="W1130" s="136"/>
      <c r="X1130" s="136"/>
      <c r="Y1130" s="136"/>
      <c r="Z1130" s="136"/>
      <c r="AA1130" s="136"/>
    </row>
    <row r="1131" spans="1:27" x14ac:dyDescent="0.25">
      <c r="A1131" s="77">
        <v>2016</v>
      </c>
      <c r="B1131" s="100" t="s">
        <v>182</v>
      </c>
      <c r="C1131" s="101">
        <v>3515509</v>
      </c>
      <c r="D1131" s="78">
        <v>15</v>
      </c>
      <c r="E1131" s="54">
        <v>18</v>
      </c>
      <c r="F1131" s="102">
        <v>351550918</v>
      </c>
      <c r="G1131" s="135">
        <v>10</v>
      </c>
      <c r="H1131" s="135">
        <v>1</v>
      </c>
      <c r="I1131" s="136">
        <v>8.3405800000000002E-2</v>
      </c>
      <c r="J1131" s="136">
        <v>8.3371100000000004E-2</v>
      </c>
      <c r="K1131" s="136">
        <v>3.4700000000000003E-5</v>
      </c>
      <c r="L1131" s="137">
        <v>0</v>
      </c>
      <c r="M1131" s="136">
        <v>0</v>
      </c>
      <c r="N1131" s="136">
        <v>3.4700000000000003E-5</v>
      </c>
      <c r="O1131" s="136">
        <v>8.3371100000000004E-2</v>
      </c>
      <c r="P1131" s="136">
        <v>0</v>
      </c>
      <c r="Q1131" s="138">
        <v>2</v>
      </c>
      <c r="R1131" s="139">
        <v>1</v>
      </c>
      <c r="S1131" s="122">
        <f t="shared" si="34"/>
        <v>90.909090909090907</v>
      </c>
      <c r="T1131" s="122">
        <f t="shared" si="35"/>
        <v>9.0909090909090917</v>
      </c>
      <c r="U1131" s="136"/>
      <c r="V1131" s="136"/>
      <c r="W1131" s="136"/>
      <c r="X1131" s="136"/>
      <c r="Y1131" s="136"/>
      <c r="Z1131" s="136"/>
      <c r="AA1131" s="136"/>
    </row>
    <row r="1132" spans="1:27" x14ac:dyDescent="0.25">
      <c r="A1132" s="77">
        <v>2016</v>
      </c>
      <c r="B1132" s="100" t="s">
        <v>183</v>
      </c>
      <c r="C1132" s="101">
        <v>3515657</v>
      </c>
      <c r="D1132" s="78">
        <v>17</v>
      </c>
      <c r="E1132" s="54">
        <v>17</v>
      </c>
      <c r="F1132" s="102">
        <v>351565717</v>
      </c>
      <c r="G1132" s="135">
        <v>10</v>
      </c>
      <c r="H1132" s="135">
        <v>6</v>
      </c>
      <c r="I1132" s="136">
        <v>0.10195610000000001</v>
      </c>
      <c r="J1132" s="136">
        <v>9.9229300000000006E-2</v>
      </c>
      <c r="K1132" s="136">
        <v>2.7268000000000001E-3</v>
      </c>
      <c r="L1132" s="137">
        <v>0</v>
      </c>
      <c r="M1132" s="136">
        <v>2.5208000000000001E-3</v>
      </c>
      <c r="N1132" s="136">
        <v>0</v>
      </c>
      <c r="O1132" s="136">
        <v>9.5518200000000011E-2</v>
      </c>
      <c r="P1132" s="136">
        <v>3.9170999999999997E-3</v>
      </c>
      <c r="Q1132" s="138">
        <v>1</v>
      </c>
      <c r="R1132" s="139">
        <v>2</v>
      </c>
      <c r="S1132" s="122">
        <f t="shared" si="34"/>
        <v>62.5</v>
      </c>
      <c r="T1132" s="122">
        <f t="shared" si="35"/>
        <v>37.5</v>
      </c>
      <c r="U1132" s="136"/>
      <c r="V1132" s="136"/>
      <c r="W1132" s="136"/>
      <c r="X1132" s="136"/>
      <c r="Y1132" s="136"/>
      <c r="Z1132" s="136"/>
      <c r="AA1132" s="136"/>
    </row>
    <row r="1133" spans="1:27" x14ac:dyDescent="0.25">
      <c r="A1133" s="77">
        <v>2016</v>
      </c>
      <c r="B1133" s="100" t="s">
        <v>184</v>
      </c>
      <c r="C1133" s="101">
        <v>3515707</v>
      </c>
      <c r="D1133" s="78">
        <v>6</v>
      </c>
      <c r="E1133" s="54">
        <v>6</v>
      </c>
      <c r="F1133" s="102">
        <v>35157076</v>
      </c>
      <c r="G1133" s="135">
        <v>1</v>
      </c>
      <c r="H1133" s="135">
        <v>8</v>
      </c>
      <c r="I1133" s="136">
        <v>2.7248999999999997E-3</v>
      </c>
      <c r="J1133" s="136">
        <v>5.2099999999999999E-5</v>
      </c>
      <c r="K1133" s="136">
        <v>2.6727999999999999E-3</v>
      </c>
      <c r="L1133" s="137">
        <v>0</v>
      </c>
      <c r="M1133" s="136">
        <v>0</v>
      </c>
      <c r="N1133" s="136">
        <v>2.0709999999999999E-3</v>
      </c>
      <c r="O1133" s="136">
        <v>5.2099999999999999E-5</v>
      </c>
      <c r="P1133" s="136">
        <v>6.0179999999999999E-4</v>
      </c>
      <c r="Q1133" s="138">
        <v>1</v>
      </c>
      <c r="R1133" s="139">
        <v>63</v>
      </c>
      <c r="S1133" s="122">
        <f t="shared" si="34"/>
        <v>11.111111111111111</v>
      </c>
      <c r="T1133" s="122">
        <f t="shared" si="35"/>
        <v>88.888888888888886</v>
      </c>
      <c r="U1133" s="136"/>
      <c r="V1133" s="136"/>
      <c r="W1133" s="136"/>
      <c r="X1133" s="136"/>
      <c r="Y1133" s="136"/>
      <c r="Z1133" s="136"/>
      <c r="AA1133" s="136"/>
    </row>
    <row r="1134" spans="1:27" x14ac:dyDescent="0.25">
      <c r="A1134" s="77">
        <v>2016</v>
      </c>
      <c r="B1134" s="100" t="s">
        <v>185</v>
      </c>
      <c r="C1134" s="101">
        <v>3515806</v>
      </c>
      <c r="D1134" s="78">
        <v>21</v>
      </c>
      <c r="E1134" s="54">
        <v>21</v>
      </c>
      <c r="F1134" s="102">
        <v>351580621</v>
      </c>
      <c r="G1134" s="135">
        <v>0</v>
      </c>
      <c r="H1134" s="135">
        <v>12</v>
      </c>
      <c r="I1134" s="136">
        <v>5.7436300000000003E-2</v>
      </c>
      <c r="J1134" s="136">
        <v>0</v>
      </c>
      <c r="K1134" s="136">
        <v>5.7436300000000003E-2</v>
      </c>
      <c r="L1134" s="137">
        <v>0</v>
      </c>
      <c r="M1134" s="136">
        <v>6.9166999999999996E-3</v>
      </c>
      <c r="N1134" s="136">
        <v>0</v>
      </c>
      <c r="O1134" s="136">
        <v>5.03703E-2</v>
      </c>
      <c r="P1134" s="136">
        <v>1.493E-4</v>
      </c>
      <c r="Q1134" s="138">
        <v>0</v>
      </c>
      <c r="R1134" s="139">
        <v>0</v>
      </c>
      <c r="S1134" s="122">
        <f t="shared" si="34"/>
        <v>0</v>
      </c>
      <c r="T1134" s="122">
        <f t="shared" si="35"/>
        <v>100</v>
      </c>
      <c r="U1134" s="136"/>
      <c r="V1134" s="136"/>
      <c r="W1134" s="136"/>
      <c r="X1134" s="136"/>
      <c r="Y1134" s="136"/>
      <c r="Z1134" s="136"/>
      <c r="AA1134" s="136"/>
    </row>
    <row r="1135" spans="1:27" x14ac:dyDescent="0.25">
      <c r="A1135" s="77">
        <v>2016</v>
      </c>
      <c r="B1135" s="100" t="s">
        <v>186</v>
      </c>
      <c r="C1135" s="101">
        <v>3515905</v>
      </c>
      <c r="D1135" s="78">
        <v>18</v>
      </c>
      <c r="E1135" s="54">
        <v>18</v>
      </c>
      <c r="F1135" s="102">
        <v>351590518</v>
      </c>
      <c r="G1135" s="135">
        <v>4</v>
      </c>
      <c r="H1135" s="135">
        <v>8</v>
      </c>
      <c r="I1135" s="136">
        <v>1.78198E-2</v>
      </c>
      <c r="J1135" s="136">
        <v>8.6806000000000001E-3</v>
      </c>
      <c r="K1135" s="136">
        <v>9.1392000000000001E-3</v>
      </c>
      <c r="L1135" s="137">
        <v>0</v>
      </c>
      <c r="M1135" s="136">
        <v>8.0999999999999996E-3</v>
      </c>
      <c r="N1135" s="136">
        <v>0</v>
      </c>
      <c r="O1135" s="136">
        <v>8.6806000000000001E-3</v>
      </c>
      <c r="P1135" s="136">
        <v>1.0392000000000001E-3</v>
      </c>
      <c r="Q1135" s="138">
        <v>0</v>
      </c>
      <c r="R1135" s="139">
        <v>1</v>
      </c>
      <c r="S1135" s="122">
        <f t="shared" si="34"/>
        <v>33.333333333333329</v>
      </c>
      <c r="T1135" s="122">
        <f t="shared" si="35"/>
        <v>66.666666666666657</v>
      </c>
      <c r="U1135" s="136"/>
      <c r="V1135" s="136"/>
      <c r="W1135" s="136"/>
      <c r="X1135" s="136"/>
      <c r="Y1135" s="136"/>
      <c r="Z1135" s="136"/>
      <c r="AA1135" s="136"/>
    </row>
    <row r="1136" spans="1:27" x14ac:dyDescent="0.25">
      <c r="A1136" s="77">
        <v>2016</v>
      </c>
      <c r="B1136" s="100" t="s">
        <v>186</v>
      </c>
      <c r="C1136" s="101">
        <v>3515905</v>
      </c>
      <c r="D1136" s="78">
        <v>18</v>
      </c>
      <c r="E1136" s="54">
        <v>19</v>
      </c>
      <c r="F1136" s="102">
        <v>351590519</v>
      </c>
      <c r="G1136" s="135">
        <v>2</v>
      </c>
      <c r="H1136" s="135">
        <v>3</v>
      </c>
      <c r="I1136" s="136">
        <v>3.0868100000000002E-2</v>
      </c>
      <c r="J1136" s="136">
        <v>3.0740800000000002E-2</v>
      </c>
      <c r="K1136" s="136">
        <v>1.273E-4</v>
      </c>
      <c r="L1136" s="137">
        <v>0</v>
      </c>
      <c r="M1136" s="136">
        <v>0</v>
      </c>
      <c r="N1136" s="136">
        <v>0</v>
      </c>
      <c r="O1136" s="136">
        <v>3.0740800000000002E-2</v>
      </c>
      <c r="P1136" s="136">
        <v>1.273E-4</v>
      </c>
      <c r="Q1136" s="138">
        <v>0</v>
      </c>
      <c r="R1136" s="139">
        <v>1</v>
      </c>
      <c r="S1136" s="122">
        <f t="shared" si="34"/>
        <v>40</v>
      </c>
      <c r="T1136" s="122">
        <f t="shared" si="35"/>
        <v>60</v>
      </c>
      <c r="U1136" s="136"/>
      <c r="V1136" s="136"/>
      <c r="W1136" s="136"/>
      <c r="X1136" s="136"/>
      <c r="Y1136" s="136"/>
      <c r="Z1136" s="136"/>
      <c r="AA1136" s="136"/>
    </row>
    <row r="1137" spans="1:27" x14ac:dyDescent="0.25">
      <c r="A1137" s="77">
        <v>2016</v>
      </c>
      <c r="B1137" s="100" t="s">
        <v>187</v>
      </c>
      <c r="C1137" s="101">
        <v>3516002</v>
      </c>
      <c r="D1137" s="78">
        <v>21</v>
      </c>
      <c r="E1137" s="54">
        <v>21</v>
      </c>
      <c r="F1137" s="102">
        <v>351600221</v>
      </c>
      <c r="G1137" s="135">
        <v>0</v>
      </c>
      <c r="H1137" s="135">
        <v>19</v>
      </c>
      <c r="I1137" s="136">
        <v>2.9209400000000003E-2</v>
      </c>
      <c r="J1137" s="136">
        <v>0</v>
      </c>
      <c r="K1137" s="136">
        <v>2.9209400000000003E-2</v>
      </c>
      <c r="L1137" s="137">
        <v>0</v>
      </c>
      <c r="M1137" s="136">
        <v>2.8166700000000003E-2</v>
      </c>
      <c r="N1137" s="136">
        <v>8.0099999999999995E-5</v>
      </c>
      <c r="O1137" s="136">
        <v>1.7210000000000001E-4</v>
      </c>
      <c r="P1137" s="136">
        <v>7.9050000000000008E-4</v>
      </c>
      <c r="Q1137" s="138">
        <v>1</v>
      </c>
      <c r="R1137" s="139">
        <v>6</v>
      </c>
      <c r="S1137" s="122">
        <f t="shared" si="34"/>
        <v>0</v>
      </c>
      <c r="T1137" s="122">
        <f t="shared" si="35"/>
        <v>100</v>
      </c>
      <c r="U1137" s="136"/>
      <c r="V1137" s="136"/>
      <c r="W1137" s="136"/>
      <c r="X1137" s="136"/>
      <c r="Y1137" s="136"/>
      <c r="Z1137" s="136"/>
      <c r="AA1137" s="136"/>
    </row>
    <row r="1138" spans="1:27" x14ac:dyDescent="0.25">
      <c r="A1138" s="77">
        <v>2016</v>
      </c>
      <c r="B1138" s="100" t="s">
        <v>187</v>
      </c>
      <c r="C1138" s="101">
        <v>3516002</v>
      </c>
      <c r="D1138" s="78">
        <v>21</v>
      </c>
      <c r="E1138" s="54">
        <v>20</v>
      </c>
      <c r="F1138" s="102">
        <v>351600220</v>
      </c>
      <c r="G1138" s="135">
        <v>1</v>
      </c>
      <c r="H1138" s="135">
        <v>2</v>
      </c>
      <c r="I1138" s="136">
        <v>5.72685E-2</v>
      </c>
      <c r="J1138" s="136">
        <v>5.2083299999999999E-2</v>
      </c>
      <c r="K1138" s="136">
        <v>5.1852000000000001E-3</v>
      </c>
      <c r="L1138" s="137">
        <v>0</v>
      </c>
      <c r="M1138" s="136">
        <v>0</v>
      </c>
      <c r="N1138" s="136">
        <v>5.6712899999999997E-2</v>
      </c>
      <c r="O1138" s="136">
        <v>5.5559999999999995E-4</v>
      </c>
      <c r="P1138" s="136">
        <v>0</v>
      </c>
      <c r="Q1138" s="138">
        <v>1</v>
      </c>
      <c r="R1138" s="139">
        <v>0</v>
      </c>
      <c r="S1138" s="122">
        <f t="shared" si="34"/>
        <v>33.333333333333329</v>
      </c>
      <c r="T1138" s="122">
        <f t="shared" si="35"/>
        <v>66.666666666666657</v>
      </c>
      <c r="U1138" s="136"/>
      <c r="V1138" s="136"/>
      <c r="W1138" s="136"/>
      <c r="X1138" s="136"/>
      <c r="Y1138" s="136"/>
      <c r="Z1138" s="136"/>
      <c r="AA1138" s="136"/>
    </row>
    <row r="1139" spans="1:27" x14ac:dyDescent="0.25">
      <c r="A1139" s="77">
        <v>2016</v>
      </c>
      <c r="B1139" s="100" t="s">
        <v>188</v>
      </c>
      <c r="C1139" s="101">
        <v>3516101</v>
      </c>
      <c r="D1139" s="78">
        <v>17</v>
      </c>
      <c r="E1139" s="54">
        <v>17</v>
      </c>
      <c r="F1139" s="102">
        <v>351610117</v>
      </c>
      <c r="G1139" s="135">
        <v>13</v>
      </c>
      <c r="H1139" s="135">
        <v>7</v>
      </c>
      <c r="I1139" s="136">
        <v>0.1338337</v>
      </c>
      <c r="J1139" s="136">
        <v>0.1282432</v>
      </c>
      <c r="K1139" s="136">
        <v>5.5905E-3</v>
      </c>
      <c r="L1139" s="137">
        <v>0</v>
      </c>
      <c r="M1139" s="136">
        <v>1.43725E-2</v>
      </c>
      <c r="N1139" s="136">
        <v>2.407E-4</v>
      </c>
      <c r="O1139" s="136">
        <v>0.11580850000000002</v>
      </c>
      <c r="P1139" s="136">
        <v>3.4119999999999997E-3</v>
      </c>
      <c r="Q1139" s="138">
        <v>4</v>
      </c>
      <c r="R1139" s="139">
        <v>2</v>
      </c>
      <c r="S1139" s="122">
        <f t="shared" si="34"/>
        <v>65</v>
      </c>
      <c r="T1139" s="122">
        <f t="shared" si="35"/>
        <v>35</v>
      </c>
      <c r="U1139" s="136"/>
      <c r="V1139" s="136"/>
      <c r="W1139" s="136"/>
      <c r="X1139" s="136"/>
      <c r="Y1139" s="136"/>
      <c r="Z1139" s="136"/>
      <c r="AA1139" s="136"/>
    </row>
    <row r="1140" spans="1:27" x14ac:dyDescent="0.25">
      <c r="A1140" s="77">
        <v>2016</v>
      </c>
      <c r="B1140" s="100" t="s">
        <v>189</v>
      </c>
      <c r="C1140" s="101">
        <v>3516200</v>
      </c>
      <c r="D1140" s="78">
        <v>8</v>
      </c>
      <c r="E1140" s="54">
        <v>8</v>
      </c>
      <c r="F1140" s="102">
        <v>35162008</v>
      </c>
      <c r="G1140" s="135">
        <v>75</v>
      </c>
      <c r="H1140" s="135">
        <v>83</v>
      </c>
      <c r="I1140" s="136">
        <v>0.32606570000000012</v>
      </c>
      <c r="J1140" s="136">
        <v>0.3011003000000001</v>
      </c>
      <c r="K1140" s="136">
        <v>2.4965400000000016E-2</v>
      </c>
      <c r="L1140" s="137">
        <v>0.67620091324200915</v>
      </c>
      <c r="M1140" s="136">
        <v>1.9444400000000001E-2</v>
      </c>
      <c r="N1140" s="136">
        <v>4.9393799999999995E-2</v>
      </c>
      <c r="O1140" s="136">
        <v>0.24121090000000003</v>
      </c>
      <c r="P1140" s="136">
        <v>1.6016600000000006E-2</v>
      </c>
      <c r="Q1140" s="138">
        <v>33</v>
      </c>
      <c r="R1140" s="139">
        <v>49</v>
      </c>
      <c r="S1140" s="122">
        <f t="shared" si="34"/>
        <v>47.468354430379748</v>
      </c>
      <c r="T1140" s="122">
        <f t="shared" si="35"/>
        <v>52.531645569620252</v>
      </c>
      <c r="U1140" s="136"/>
      <c r="V1140" s="136"/>
      <c r="W1140" s="136"/>
      <c r="X1140" s="136"/>
      <c r="Y1140" s="136"/>
      <c r="Z1140" s="136"/>
      <c r="AA1140" s="136"/>
    </row>
    <row r="1141" spans="1:27" x14ac:dyDescent="0.25">
      <c r="A1141" s="77">
        <v>2016</v>
      </c>
      <c r="B1141" s="100" t="s">
        <v>190</v>
      </c>
      <c r="C1141" s="101">
        <v>3516309</v>
      </c>
      <c r="D1141" s="78">
        <v>6</v>
      </c>
      <c r="E1141" s="54">
        <v>6</v>
      </c>
      <c r="F1141" s="102">
        <v>35163096</v>
      </c>
      <c r="G1141" s="135">
        <v>3</v>
      </c>
      <c r="H1141" s="135">
        <v>5</v>
      </c>
      <c r="I1141" s="136">
        <v>1.0515399999999999E-2</v>
      </c>
      <c r="J1141" s="136">
        <v>9.4135999999999994E-3</v>
      </c>
      <c r="K1141" s="136">
        <v>1.1018E-3</v>
      </c>
      <c r="L1141" s="137">
        <v>0</v>
      </c>
      <c r="M1141" s="136">
        <v>0</v>
      </c>
      <c r="N1141" s="136">
        <v>7.5000000000000002E-4</v>
      </c>
      <c r="O1141" s="136">
        <v>5.5786999999999998E-3</v>
      </c>
      <c r="P1141" s="136">
        <v>4.1866999999999998E-3</v>
      </c>
      <c r="Q1141" s="138">
        <v>5</v>
      </c>
      <c r="R1141" s="139">
        <v>68</v>
      </c>
      <c r="S1141" s="122">
        <f t="shared" si="34"/>
        <v>37.5</v>
      </c>
      <c r="T1141" s="122">
        <f t="shared" si="35"/>
        <v>62.5</v>
      </c>
      <c r="U1141" s="136"/>
      <c r="V1141" s="136"/>
      <c r="W1141" s="136"/>
      <c r="X1141" s="136"/>
      <c r="Y1141" s="136"/>
      <c r="Z1141" s="136"/>
      <c r="AA1141" s="136"/>
    </row>
    <row r="1142" spans="1:27" x14ac:dyDescent="0.25">
      <c r="A1142" s="77">
        <v>2016</v>
      </c>
      <c r="B1142" s="100" t="s">
        <v>191</v>
      </c>
      <c r="C1142" s="101">
        <v>3516408</v>
      </c>
      <c r="D1142" s="78">
        <v>6</v>
      </c>
      <c r="E1142" s="54">
        <v>6</v>
      </c>
      <c r="F1142" s="102">
        <v>35164086</v>
      </c>
      <c r="G1142" s="135">
        <v>9</v>
      </c>
      <c r="H1142" s="135">
        <v>42</v>
      </c>
      <c r="I1142" s="136">
        <v>8.8881000000000002E-2</v>
      </c>
      <c r="J1142" s="136">
        <v>6.4234399999999997E-2</v>
      </c>
      <c r="K1142" s="136">
        <v>2.4646600000000005E-2</v>
      </c>
      <c r="L1142" s="137">
        <v>0</v>
      </c>
      <c r="M1142" s="136">
        <v>4.7599099999999998E-2</v>
      </c>
      <c r="N1142" s="136">
        <v>1.9915800000000001E-2</v>
      </c>
      <c r="O1142" s="136">
        <v>1.1711300000000001E-2</v>
      </c>
      <c r="P1142" s="136">
        <v>9.6547999999999998E-3</v>
      </c>
      <c r="Q1142" s="138">
        <v>5</v>
      </c>
      <c r="R1142" s="139">
        <v>117</v>
      </c>
      <c r="S1142" s="122">
        <f t="shared" si="34"/>
        <v>17.647058823529413</v>
      </c>
      <c r="T1142" s="122">
        <f t="shared" si="35"/>
        <v>82.35294117647058</v>
      </c>
      <c r="U1142" s="136"/>
      <c r="V1142" s="136"/>
      <c r="W1142" s="136"/>
      <c r="X1142" s="136"/>
      <c r="Y1142" s="136"/>
      <c r="Z1142" s="136"/>
      <c r="AA1142" s="136"/>
    </row>
    <row r="1143" spans="1:27" x14ac:dyDescent="0.25">
      <c r="A1143" s="77">
        <v>2016</v>
      </c>
      <c r="B1143" s="100" t="s">
        <v>192</v>
      </c>
      <c r="C1143" s="101">
        <v>3516507</v>
      </c>
      <c r="D1143" s="78">
        <v>20</v>
      </c>
      <c r="E1143" s="54">
        <v>20</v>
      </c>
      <c r="F1143" s="102">
        <v>351650720</v>
      </c>
      <c r="G1143" s="135">
        <v>4</v>
      </c>
      <c r="H1143" s="135">
        <v>12</v>
      </c>
      <c r="I1143" s="136">
        <v>1.8020700000000001E-2</v>
      </c>
      <c r="J1143" s="136">
        <v>1.49389E-2</v>
      </c>
      <c r="K1143" s="136">
        <v>3.0818E-3</v>
      </c>
      <c r="L1143" s="137">
        <v>0</v>
      </c>
      <c r="M1143" s="136">
        <v>2.7463000000000001E-3</v>
      </c>
      <c r="N1143" s="136">
        <v>0</v>
      </c>
      <c r="O1143" s="136">
        <v>1.51009E-2</v>
      </c>
      <c r="P1143" s="136">
        <v>1.7350000000000002E-4</v>
      </c>
      <c r="Q1143" s="138">
        <v>2</v>
      </c>
      <c r="R1143" s="139">
        <v>4</v>
      </c>
      <c r="S1143" s="122">
        <f t="shared" si="34"/>
        <v>25</v>
      </c>
      <c r="T1143" s="122">
        <f t="shared" si="35"/>
        <v>75</v>
      </c>
      <c r="U1143" s="136"/>
      <c r="V1143" s="136"/>
      <c r="W1143" s="136"/>
      <c r="X1143" s="136"/>
      <c r="Y1143" s="136"/>
      <c r="Z1143" s="136"/>
      <c r="AA1143" s="136"/>
    </row>
    <row r="1144" spans="1:27" x14ac:dyDescent="0.25">
      <c r="A1144" s="77">
        <v>2016</v>
      </c>
      <c r="B1144" s="100" t="s">
        <v>193</v>
      </c>
      <c r="C1144" s="101">
        <v>3516606</v>
      </c>
      <c r="D1144" s="78">
        <v>17</v>
      </c>
      <c r="E1144" s="54">
        <v>17</v>
      </c>
      <c r="F1144" s="102">
        <v>351660617</v>
      </c>
      <c r="G1144" s="135">
        <v>20</v>
      </c>
      <c r="H1144" s="135">
        <v>20</v>
      </c>
      <c r="I1144" s="136">
        <v>0.19853649999999998</v>
      </c>
      <c r="J1144" s="136">
        <v>0.13923469999999999</v>
      </c>
      <c r="K1144" s="136">
        <v>5.9301799999999988E-2</v>
      </c>
      <c r="L1144" s="137">
        <v>0</v>
      </c>
      <c r="M1144" s="136">
        <v>1.6956000000000002E-2</v>
      </c>
      <c r="N1144" s="136">
        <v>6.1040000000000001E-3</v>
      </c>
      <c r="O1144" s="136">
        <v>0.17456569999999996</v>
      </c>
      <c r="P1144" s="136">
        <v>9.1080000000000002E-4</v>
      </c>
      <c r="Q1144" s="138">
        <v>23</v>
      </c>
      <c r="R1144" s="139">
        <v>5</v>
      </c>
      <c r="S1144" s="122">
        <f t="shared" si="34"/>
        <v>50</v>
      </c>
      <c r="T1144" s="122">
        <f t="shared" si="35"/>
        <v>50</v>
      </c>
      <c r="U1144" s="136"/>
      <c r="V1144" s="136"/>
      <c r="W1144" s="136"/>
      <c r="X1144" s="136"/>
      <c r="Y1144" s="136"/>
      <c r="Z1144" s="136"/>
      <c r="AA1144" s="136"/>
    </row>
    <row r="1145" spans="1:27" x14ac:dyDescent="0.25">
      <c r="A1145" s="77">
        <v>2016</v>
      </c>
      <c r="B1145" s="100" t="s">
        <v>193</v>
      </c>
      <c r="C1145" s="101">
        <v>3516606</v>
      </c>
      <c r="D1145" s="78">
        <v>17</v>
      </c>
      <c r="E1145" s="54">
        <v>16</v>
      </c>
      <c r="F1145" s="102">
        <v>351660616</v>
      </c>
      <c r="G1145" s="135">
        <v>1</v>
      </c>
      <c r="H1145" s="135">
        <v>1</v>
      </c>
      <c r="I1145" s="136">
        <v>2.3297999999999999E-3</v>
      </c>
      <c r="J1145" s="136">
        <v>6.9439999999999997E-4</v>
      </c>
      <c r="K1145" s="136">
        <v>1.6354E-3</v>
      </c>
      <c r="L1145" s="137">
        <v>0</v>
      </c>
      <c r="M1145" s="136">
        <v>0</v>
      </c>
      <c r="N1145" s="136">
        <v>0</v>
      </c>
      <c r="O1145" s="136">
        <v>2.3297999999999999E-3</v>
      </c>
      <c r="P1145" s="136">
        <v>0</v>
      </c>
      <c r="Q1145" s="138">
        <v>1</v>
      </c>
      <c r="R1145" s="139">
        <v>0</v>
      </c>
      <c r="S1145" s="122">
        <f t="shared" si="34"/>
        <v>50</v>
      </c>
      <c r="T1145" s="122">
        <f t="shared" si="35"/>
        <v>50</v>
      </c>
      <c r="U1145" s="136"/>
      <c r="V1145" s="136"/>
      <c r="W1145" s="136"/>
      <c r="X1145" s="136"/>
      <c r="Y1145" s="136"/>
      <c r="Z1145" s="136"/>
      <c r="AA1145" s="136"/>
    </row>
    <row r="1146" spans="1:27" x14ac:dyDescent="0.25">
      <c r="A1146" s="77">
        <v>2016</v>
      </c>
      <c r="B1146" s="100" t="s">
        <v>193</v>
      </c>
      <c r="C1146" s="101">
        <v>3516606</v>
      </c>
      <c r="D1146" s="78">
        <v>17</v>
      </c>
      <c r="E1146" s="54">
        <v>20</v>
      </c>
      <c r="F1146" s="102">
        <v>351660620</v>
      </c>
      <c r="G1146" s="135">
        <v>14</v>
      </c>
      <c r="H1146" s="135">
        <v>0</v>
      </c>
      <c r="I1146" s="136">
        <v>2.2764E-3</v>
      </c>
      <c r="J1146" s="136">
        <v>2.2764E-3</v>
      </c>
      <c r="K1146" s="136">
        <v>0</v>
      </c>
      <c r="L1146" s="137">
        <v>0</v>
      </c>
      <c r="M1146" s="136">
        <v>0</v>
      </c>
      <c r="N1146" s="136">
        <v>0</v>
      </c>
      <c r="O1146" s="136">
        <v>2.2764E-3</v>
      </c>
      <c r="P1146" s="136">
        <v>0</v>
      </c>
      <c r="Q1146" s="138">
        <v>2</v>
      </c>
      <c r="R1146" s="139">
        <v>0</v>
      </c>
      <c r="S1146" s="122">
        <f t="shared" si="34"/>
        <v>100</v>
      </c>
      <c r="T1146" s="122">
        <f t="shared" si="35"/>
        <v>0</v>
      </c>
      <c r="U1146" s="136"/>
      <c r="V1146" s="136"/>
      <c r="W1146" s="136"/>
      <c r="X1146" s="136"/>
      <c r="Y1146" s="136"/>
      <c r="Z1146" s="136"/>
      <c r="AA1146" s="136"/>
    </row>
    <row r="1147" spans="1:27" x14ac:dyDescent="0.25">
      <c r="A1147" s="77">
        <v>2016</v>
      </c>
      <c r="B1147" s="100" t="s">
        <v>194</v>
      </c>
      <c r="C1147" s="101">
        <v>3516705</v>
      </c>
      <c r="D1147" s="78">
        <v>20</v>
      </c>
      <c r="E1147" s="54">
        <v>20</v>
      </c>
      <c r="F1147" s="102">
        <v>351670520</v>
      </c>
      <c r="G1147" s="135">
        <v>22</v>
      </c>
      <c r="H1147" s="135">
        <v>10</v>
      </c>
      <c r="I1147" s="136">
        <v>0.10065930000000001</v>
      </c>
      <c r="J1147" s="136">
        <v>9.6543000000000004E-2</v>
      </c>
      <c r="K1147" s="136">
        <v>4.1162999999999998E-3</v>
      </c>
      <c r="L1147" s="137">
        <v>0</v>
      </c>
      <c r="M1147" s="136">
        <v>4.6180600000000002E-2</v>
      </c>
      <c r="N1147" s="136">
        <v>0</v>
      </c>
      <c r="O1147" s="136">
        <v>5.0750000000000003E-2</v>
      </c>
      <c r="P1147" s="136">
        <v>3.7576000000000003E-3</v>
      </c>
      <c r="Q1147" s="138">
        <v>18</v>
      </c>
      <c r="R1147" s="139">
        <v>1</v>
      </c>
      <c r="S1147" s="122">
        <f t="shared" si="34"/>
        <v>68.75</v>
      </c>
      <c r="T1147" s="122">
        <f t="shared" si="35"/>
        <v>31.25</v>
      </c>
      <c r="U1147" s="136"/>
      <c r="V1147" s="136"/>
      <c r="W1147" s="136"/>
      <c r="X1147" s="136"/>
      <c r="Y1147" s="136"/>
      <c r="Z1147" s="136"/>
      <c r="AA1147" s="136"/>
    </row>
    <row r="1148" spans="1:27" x14ac:dyDescent="0.25">
      <c r="A1148" s="77">
        <v>2016</v>
      </c>
      <c r="B1148" s="100" t="s">
        <v>194</v>
      </c>
      <c r="C1148" s="101">
        <v>3516705</v>
      </c>
      <c r="D1148" s="78">
        <v>20</v>
      </c>
      <c r="E1148" s="54">
        <v>17</v>
      </c>
      <c r="F1148" s="102">
        <v>351670517</v>
      </c>
      <c r="G1148" s="135">
        <v>1</v>
      </c>
      <c r="H1148" s="135">
        <v>4</v>
      </c>
      <c r="I1148" s="136">
        <v>1.3114600000000001E-2</v>
      </c>
      <c r="J1148" s="136">
        <v>5.8000000000000004E-6</v>
      </c>
      <c r="K1148" s="136">
        <v>1.31088E-2</v>
      </c>
      <c r="L1148" s="137">
        <v>0</v>
      </c>
      <c r="M1148" s="136">
        <v>0</v>
      </c>
      <c r="N1148" s="136">
        <v>0</v>
      </c>
      <c r="O1148" s="136">
        <v>1.31088E-2</v>
      </c>
      <c r="P1148" s="136">
        <v>5.8000000000000004E-6</v>
      </c>
      <c r="Q1148" s="138">
        <v>3</v>
      </c>
      <c r="R1148" s="139">
        <v>1</v>
      </c>
      <c r="S1148" s="122">
        <f t="shared" si="34"/>
        <v>20</v>
      </c>
      <c r="T1148" s="122">
        <f t="shared" si="35"/>
        <v>80</v>
      </c>
      <c r="U1148" s="136"/>
      <c r="V1148" s="136"/>
      <c r="W1148" s="136"/>
      <c r="X1148" s="136"/>
      <c r="Y1148" s="136"/>
      <c r="Z1148" s="136"/>
      <c r="AA1148" s="136"/>
    </row>
    <row r="1149" spans="1:27" x14ac:dyDescent="0.25">
      <c r="A1149" s="77">
        <v>2016</v>
      </c>
      <c r="B1149" s="100" t="s">
        <v>194</v>
      </c>
      <c r="C1149" s="101">
        <v>3516705</v>
      </c>
      <c r="D1149" s="78">
        <v>20</v>
      </c>
      <c r="E1149" s="54">
        <v>21</v>
      </c>
      <c r="F1149" s="102">
        <v>351670521</v>
      </c>
      <c r="G1149" s="135">
        <v>26</v>
      </c>
      <c r="H1149" s="135">
        <v>13</v>
      </c>
      <c r="I1149" s="136">
        <v>0.16076570000000001</v>
      </c>
      <c r="J1149" s="136">
        <v>0.15459580000000001</v>
      </c>
      <c r="K1149" s="136">
        <v>6.169899999999999E-3</v>
      </c>
      <c r="L1149" s="137">
        <v>0</v>
      </c>
      <c r="M1149" s="136">
        <v>8.7880600000000003E-2</v>
      </c>
      <c r="N1149" s="136">
        <v>2.2424999999999997E-3</v>
      </c>
      <c r="O1149" s="136">
        <v>6.9860199999999983E-2</v>
      </c>
      <c r="P1149" s="136">
        <v>7.8239999999999994E-4</v>
      </c>
      <c r="Q1149" s="138">
        <v>18</v>
      </c>
      <c r="R1149" s="139">
        <v>8</v>
      </c>
      <c r="S1149" s="122">
        <f t="shared" si="34"/>
        <v>66.666666666666657</v>
      </c>
      <c r="T1149" s="122">
        <f t="shared" si="35"/>
        <v>33.333333333333329</v>
      </c>
      <c r="U1149" s="136"/>
      <c r="V1149" s="136"/>
      <c r="W1149" s="136"/>
      <c r="X1149" s="136"/>
      <c r="Y1149" s="136"/>
      <c r="Z1149" s="136"/>
      <c r="AA1149" s="136"/>
    </row>
    <row r="1150" spans="1:27" x14ac:dyDescent="0.25">
      <c r="A1150" s="77">
        <v>2016</v>
      </c>
      <c r="B1150" s="100" t="s">
        <v>195</v>
      </c>
      <c r="C1150" s="101">
        <v>3516804</v>
      </c>
      <c r="D1150" s="78">
        <v>19</v>
      </c>
      <c r="E1150" s="54">
        <v>19</v>
      </c>
      <c r="F1150" s="102">
        <v>351680419</v>
      </c>
      <c r="G1150" s="135">
        <v>3</v>
      </c>
      <c r="H1150" s="135">
        <v>7</v>
      </c>
      <c r="I1150" s="136">
        <v>6.2932000000000002E-2</v>
      </c>
      <c r="J1150" s="136">
        <v>5.4043200000000007E-2</v>
      </c>
      <c r="K1150" s="136">
        <v>8.8887999999999988E-3</v>
      </c>
      <c r="L1150" s="137">
        <v>0</v>
      </c>
      <c r="M1150" s="136">
        <v>8.7452999999999993E-3</v>
      </c>
      <c r="N1150" s="136">
        <v>0</v>
      </c>
      <c r="O1150" s="136">
        <v>5.0571000000000005E-2</v>
      </c>
      <c r="P1150" s="136">
        <v>3.6156999999999999E-3</v>
      </c>
      <c r="Q1150" s="138">
        <v>0</v>
      </c>
      <c r="R1150" s="139">
        <v>5</v>
      </c>
      <c r="S1150" s="122">
        <f t="shared" si="34"/>
        <v>30</v>
      </c>
      <c r="T1150" s="122">
        <f t="shared" si="35"/>
        <v>70</v>
      </c>
      <c r="U1150" s="136"/>
      <c r="V1150" s="136"/>
      <c r="W1150" s="136"/>
      <c r="X1150" s="136"/>
      <c r="Y1150" s="136"/>
      <c r="Z1150" s="136"/>
      <c r="AA1150" s="136"/>
    </row>
    <row r="1151" spans="1:27" x14ac:dyDescent="0.25">
      <c r="A1151" s="77">
        <v>2016</v>
      </c>
      <c r="B1151" s="100" t="s">
        <v>196</v>
      </c>
      <c r="C1151" s="101">
        <v>3516853</v>
      </c>
      <c r="D1151" s="78">
        <v>13</v>
      </c>
      <c r="E1151" s="54">
        <v>13</v>
      </c>
      <c r="F1151" s="102">
        <v>351685313</v>
      </c>
      <c r="G1151" s="135">
        <v>31</v>
      </c>
      <c r="H1151" s="135">
        <v>18</v>
      </c>
      <c r="I1151" s="136">
        <v>0.68963479999999999</v>
      </c>
      <c r="J1151" s="136">
        <v>0.34875010000000001</v>
      </c>
      <c r="K1151" s="136">
        <v>0.34088469999999998</v>
      </c>
      <c r="L1151" s="137">
        <v>0</v>
      </c>
      <c r="M1151" s="136">
        <v>1.25001E-2</v>
      </c>
      <c r="N1151" s="136">
        <v>1.9548700000000002E-2</v>
      </c>
      <c r="O1151" s="136">
        <v>0.65385140000000008</v>
      </c>
      <c r="P1151" s="136">
        <v>3.7346000000000002E-3</v>
      </c>
      <c r="Q1151" s="138">
        <v>43</v>
      </c>
      <c r="R1151" s="139">
        <v>1</v>
      </c>
      <c r="S1151" s="122">
        <f t="shared" si="34"/>
        <v>63.265306122448983</v>
      </c>
      <c r="T1151" s="122">
        <f t="shared" si="35"/>
        <v>36.734693877551024</v>
      </c>
      <c r="U1151" s="136"/>
      <c r="V1151" s="136"/>
      <c r="W1151" s="136"/>
      <c r="X1151" s="136"/>
      <c r="Y1151" s="136"/>
      <c r="Z1151" s="136"/>
      <c r="AA1151" s="136"/>
    </row>
    <row r="1152" spans="1:27" x14ac:dyDescent="0.25">
      <c r="A1152" s="77">
        <v>2016</v>
      </c>
      <c r="B1152" s="100" t="s">
        <v>197</v>
      </c>
      <c r="C1152" s="101">
        <v>3516903</v>
      </c>
      <c r="D1152" s="78">
        <v>18</v>
      </c>
      <c r="E1152" s="54">
        <v>18</v>
      </c>
      <c r="F1152" s="102">
        <v>351690318</v>
      </c>
      <c r="G1152" s="135">
        <v>4</v>
      </c>
      <c r="H1152" s="135">
        <v>10</v>
      </c>
      <c r="I1152" s="136">
        <v>0.12961689999999998</v>
      </c>
      <c r="J1152" s="136">
        <v>0.12018519999999999</v>
      </c>
      <c r="K1152" s="136">
        <v>9.4316999999999995E-3</v>
      </c>
      <c r="L1152" s="137">
        <v>0</v>
      </c>
      <c r="M1152" s="136">
        <v>9.1342999999999997E-3</v>
      </c>
      <c r="N1152" s="136">
        <v>0.1111111</v>
      </c>
      <c r="O1152" s="136">
        <v>9.1319999999999995E-3</v>
      </c>
      <c r="P1152" s="136">
        <v>2.3949999999999997E-4</v>
      </c>
      <c r="Q1152" s="138">
        <v>1</v>
      </c>
      <c r="R1152" s="139">
        <v>6</v>
      </c>
      <c r="S1152" s="122">
        <f t="shared" si="34"/>
        <v>28.571428571428569</v>
      </c>
      <c r="T1152" s="122">
        <f t="shared" si="35"/>
        <v>71.428571428571431</v>
      </c>
      <c r="U1152" s="136"/>
      <c r="V1152" s="136"/>
      <c r="W1152" s="136"/>
      <c r="X1152" s="136"/>
      <c r="Y1152" s="136"/>
      <c r="Z1152" s="136"/>
      <c r="AA1152" s="136"/>
    </row>
    <row r="1153" spans="1:27" x14ac:dyDescent="0.25">
      <c r="A1153" s="77">
        <v>2016</v>
      </c>
      <c r="B1153" s="100" t="s">
        <v>197</v>
      </c>
      <c r="C1153" s="101">
        <v>3516903</v>
      </c>
      <c r="D1153" s="78">
        <v>18</v>
      </c>
      <c r="E1153" s="54">
        <v>19</v>
      </c>
      <c r="F1153" s="102">
        <v>351690319</v>
      </c>
      <c r="G1153" s="135">
        <v>1</v>
      </c>
      <c r="H1153" s="135">
        <v>0</v>
      </c>
      <c r="I1153" s="136">
        <v>1.6999999999999999E-3</v>
      </c>
      <c r="J1153" s="136">
        <v>1.6999999999999999E-3</v>
      </c>
      <c r="K1153" s="136">
        <v>0</v>
      </c>
      <c r="L1153" s="137">
        <v>0</v>
      </c>
      <c r="M1153" s="136">
        <v>0</v>
      </c>
      <c r="N1153" s="136">
        <v>0</v>
      </c>
      <c r="O1153" s="136">
        <v>1.6999999999999999E-3</v>
      </c>
      <c r="P1153" s="136">
        <v>0</v>
      </c>
      <c r="Q1153" s="138">
        <v>0</v>
      </c>
      <c r="R1153" s="139">
        <v>2</v>
      </c>
      <c r="S1153" s="122">
        <f t="shared" si="34"/>
        <v>100</v>
      </c>
      <c r="T1153" s="122">
        <f t="shared" si="35"/>
        <v>0</v>
      </c>
      <c r="U1153" s="136"/>
      <c r="V1153" s="136"/>
      <c r="W1153" s="136"/>
      <c r="X1153" s="136"/>
      <c r="Y1153" s="136"/>
      <c r="Z1153" s="136"/>
      <c r="AA1153" s="136"/>
    </row>
    <row r="1154" spans="1:27" x14ac:dyDescent="0.25">
      <c r="A1154" s="77">
        <v>2016</v>
      </c>
      <c r="B1154" s="100" t="s">
        <v>198</v>
      </c>
      <c r="C1154" s="101">
        <v>3517000</v>
      </c>
      <c r="D1154" s="78">
        <v>20</v>
      </c>
      <c r="E1154" s="54">
        <v>20</v>
      </c>
      <c r="F1154" s="102">
        <v>351700020</v>
      </c>
      <c r="G1154" s="135">
        <v>8</v>
      </c>
      <c r="H1154" s="135">
        <v>4</v>
      </c>
      <c r="I1154" s="136">
        <v>0.32544360000000006</v>
      </c>
      <c r="J1154" s="136">
        <v>0.32304200000000005</v>
      </c>
      <c r="K1154" s="136">
        <v>2.4015999999999998E-3</v>
      </c>
      <c r="L1154" s="137">
        <v>0</v>
      </c>
      <c r="M1154" s="136">
        <v>0</v>
      </c>
      <c r="N1154" s="136">
        <v>0</v>
      </c>
      <c r="O1154" s="136">
        <v>0.32304200000000005</v>
      </c>
      <c r="P1154" s="136">
        <v>2.4015999999999998E-3</v>
      </c>
      <c r="Q1154" s="138">
        <v>5</v>
      </c>
      <c r="R1154" s="139">
        <v>10</v>
      </c>
      <c r="S1154" s="122">
        <f t="shared" si="34"/>
        <v>66.666666666666657</v>
      </c>
      <c r="T1154" s="122">
        <f t="shared" si="35"/>
        <v>33.333333333333329</v>
      </c>
      <c r="U1154" s="136"/>
      <c r="V1154" s="136"/>
      <c r="W1154" s="136"/>
      <c r="X1154" s="136"/>
      <c r="Y1154" s="136"/>
      <c r="Z1154" s="136"/>
      <c r="AA1154" s="136"/>
    </row>
    <row r="1155" spans="1:27" x14ac:dyDescent="0.25">
      <c r="A1155" s="77">
        <v>2016</v>
      </c>
      <c r="B1155" s="100" t="s">
        <v>199</v>
      </c>
      <c r="C1155" s="101">
        <v>3517109</v>
      </c>
      <c r="D1155" s="78">
        <v>19</v>
      </c>
      <c r="E1155" s="54">
        <v>19</v>
      </c>
      <c r="F1155" s="102">
        <v>351710919</v>
      </c>
      <c r="G1155" s="135">
        <v>11</v>
      </c>
      <c r="H1155" s="135">
        <v>21</v>
      </c>
      <c r="I1155" s="136">
        <v>0.20638059999999997</v>
      </c>
      <c r="J1155" s="136">
        <v>0.19838489999999998</v>
      </c>
      <c r="K1155" s="136">
        <v>7.9957000000000014E-3</v>
      </c>
      <c r="L1155" s="137">
        <v>0</v>
      </c>
      <c r="M1155" s="136">
        <v>1.7361E-3</v>
      </c>
      <c r="N1155" s="136">
        <v>0.17738570000000001</v>
      </c>
      <c r="O1155" s="136">
        <v>1.46394E-2</v>
      </c>
      <c r="P1155" s="136">
        <v>1.2619399999999999E-2</v>
      </c>
      <c r="Q1155" s="138">
        <v>3</v>
      </c>
      <c r="R1155" s="139">
        <v>7</v>
      </c>
      <c r="S1155" s="122">
        <f t="shared" ref="S1155:S1218" si="36">IFERROR(((G1155)/(SUM($G1155:$H1155)))*100,0)</f>
        <v>34.375</v>
      </c>
      <c r="T1155" s="122">
        <f t="shared" ref="T1155:T1218" si="37">IFERROR(((H1155)/(SUM($G1155:$H1155)))*100,0)</f>
        <v>65.625</v>
      </c>
      <c r="U1155" s="136"/>
      <c r="V1155" s="136"/>
      <c r="W1155" s="136"/>
      <c r="X1155" s="136"/>
      <c r="Y1155" s="136"/>
      <c r="Z1155" s="136"/>
      <c r="AA1155" s="136"/>
    </row>
    <row r="1156" spans="1:27" x14ac:dyDescent="0.25">
      <c r="A1156" s="77">
        <v>2016</v>
      </c>
      <c r="B1156" s="100" t="s">
        <v>200</v>
      </c>
      <c r="C1156" s="101">
        <v>3517208</v>
      </c>
      <c r="D1156" s="78">
        <v>16</v>
      </c>
      <c r="E1156" s="54">
        <v>16</v>
      </c>
      <c r="F1156" s="102">
        <v>351720816</v>
      </c>
      <c r="G1156" s="135">
        <v>2</v>
      </c>
      <c r="H1156" s="135">
        <v>29</v>
      </c>
      <c r="I1156" s="136">
        <v>0.10490629999999998</v>
      </c>
      <c r="J1156" s="136">
        <v>4.4513899999999995E-2</v>
      </c>
      <c r="K1156" s="136">
        <v>6.0392399999999992E-2</v>
      </c>
      <c r="L1156" s="137">
        <v>0</v>
      </c>
      <c r="M1156" s="136">
        <v>2.5969799999999998E-2</v>
      </c>
      <c r="N1156" s="136">
        <v>2.6953899999999996E-2</v>
      </c>
      <c r="O1156" s="136">
        <v>4.8611099999999997E-2</v>
      </c>
      <c r="P1156" s="136">
        <v>3.3714999999999999E-3</v>
      </c>
      <c r="Q1156" s="138">
        <v>1</v>
      </c>
      <c r="R1156" s="139">
        <v>4</v>
      </c>
      <c r="S1156" s="122">
        <f t="shared" si="36"/>
        <v>6.4516129032258061</v>
      </c>
      <c r="T1156" s="122">
        <f t="shared" si="37"/>
        <v>93.548387096774192</v>
      </c>
      <c r="U1156" s="136"/>
      <c r="V1156" s="136"/>
      <c r="W1156" s="136"/>
      <c r="X1156" s="136"/>
      <c r="Y1156" s="136"/>
      <c r="Z1156" s="136"/>
      <c r="AA1156" s="136"/>
    </row>
    <row r="1157" spans="1:27" x14ac:dyDescent="0.25">
      <c r="A1157" s="77">
        <v>2016</v>
      </c>
      <c r="B1157" s="100" t="s">
        <v>200</v>
      </c>
      <c r="C1157" s="101">
        <v>3517208</v>
      </c>
      <c r="D1157" s="78">
        <v>16</v>
      </c>
      <c r="E1157" s="54">
        <v>20</v>
      </c>
      <c r="F1157" s="102">
        <v>351720820</v>
      </c>
      <c r="G1157" s="135">
        <v>4</v>
      </c>
      <c r="H1157" s="135">
        <v>0</v>
      </c>
      <c r="I1157" s="136">
        <v>1.4999999999999999E-2</v>
      </c>
      <c r="J1157" s="136">
        <v>1.4999999999999999E-2</v>
      </c>
      <c r="K1157" s="136">
        <v>0</v>
      </c>
      <c r="L1157" s="137">
        <v>0</v>
      </c>
      <c r="M1157" s="136">
        <v>0</v>
      </c>
      <c r="N1157" s="136">
        <v>0</v>
      </c>
      <c r="O1157" s="136">
        <v>1.4999999999999999E-2</v>
      </c>
      <c r="P1157" s="136">
        <v>0</v>
      </c>
      <c r="Q1157" s="138">
        <v>3</v>
      </c>
      <c r="R1157" s="139">
        <v>0</v>
      </c>
      <c r="S1157" s="122">
        <f t="shared" si="36"/>
        <v>100</v>
      </c>
      <c r="T1157" s="122">
        <f t="shared" si="37"/>
        <v>0</v>
      </c>
      <c r="U1157" s="136"/>
      <c r="V1157" s="136"/>
      <c r="W1157" s="136"/>
      <c r="X1157" s="136"/>
      <c r="Y1157" s="136"/>
      <c r="Z1157" s="136"/>
      <c r="AA1157" s="136"/>
    </row>
    <row r="1158" spans="1:27" x14ac:dyDescent="0.25">
      <c r="A1158" s="77">
        <v>2016</v>
      </c>
      <c r="B1158" s="100" t="s">
        <v>201</v>
      </c>
      <c r="C1158" s="101">
        <v>3517307</v>
      </c>
      <c r="D1158" s="78">
        <v>20</v>
      </c>
      <c r="E1158" s="54">
        <v>20</v>
      </c>
      <c r="F1158" s="102">
        <v>351730720</v>
      </c>
      <c r="G1158" s="135">
        <v>2</v>
      </c>
      <c r="H1158" s="135">
        <v>5</v>
      </c>
      <c r="I1158" s="136">
        <v>0.18674689999999999</v>
      </c>
      <c r="J1158" s="136">
        <v>0.18521989999999999</v>
      </c>
      <c r="K1158" s="136">
        <v>1.5270000000000001E-3</v>
      </c>
      <c r="L1158" s="137">
        <v>0</v>
      </c>
      <c r="M1158" s="136">
        <v>0</v>
      </c>
      <c r="N1158" s="136">
        <v>0</v>
      </c>
      <c r="O1158" s="136">
        <v>0.18662419999999999</v>
      </c>
      <c r="P1158" s="136">
        <v>1.227E-4</v>
      </c>
      <c r="Q1158" s="138">
        <v>4</v>
      </c>
      <c r="R1158" s="139">
        <v>6</v>
      </c>
      <c r="S1158" s="122">
        <f t="shared" si="36"/>
        <v>28.571428571428569</v>
      </c>
      <c r="T1158" s="122">
        <f t="shared" si="37"/>
        <v>71.428571428571431</v>
      </c>
      <c r="U1158" s="136"/>
      <c r="V1158" s="136"/>
      <c r="W1158" s="136"/>
      <c r="X1158" s="136"/>
      <c r="Y1158" s="136"/>
      <c r="Z1158" s="136"/>
      <c r="AA1158" s="136"/>
    </row>
    <row r="1159" spans="1:27" x14ac:dyDescent="0.25">
      <c r="A1159" s="77">
        <v>2016</v>
      </c>
      <c r="B1159" s="100" t="s">
        <v>202</v>
      </c>
      <c r="C1159" s="101">
        <v>3517406</v>
      </c>
      <c r="D1159" s="78">
        <v>8</v>
      </c>
      <c r="E1159" s="54">
        <v>8</v>
      </c>
      <c r="F1159" s="102">
        <v>35174068</v>
      </c>
      <c r="G1159" s="135">
        <v>38</v>
      </c>
      <c r="H1159" s="135">
        <v>48</v>
      </c>
      <c r="I1159" s="136">
        <v>0.71395089999999994</v>
      </c>
      <c r="J1159" s="136">
        <v>0.48936379999999996</v>
      </c>
      <c r="K1159" s="136">
        <v>0.22458709999999993</v>
      </c>
      <c r="L1159" s="137">
        <v>0.80913685946220193</v>
      </c>
      <c r="M1159" s="136">
        <v>0.17488419999999999</v>
      </c>
      <c r="N1159" s="136">
        <v>0.20041429999999999</v>
      </c>
      <c r="O1159" s="136">
        <v>0.33022329999999994</v>
      </c>
      <c r="P1159" s="136">
        <v>8.4291000000000001E-3</v>
      </c>
      <c r="Q1159" s="138">
        <v>21</v>
      </c>
      <c r="R1159" s="139">
        <v>6</v>
      </c>
      <c r="S1159" s="122">
        <f t="shared" si="36"/>
        <v>44.186046511627907</v>
      </c>
      <c r="T1159" s="122">
        <f t="shared" si="37"/>
        <v>55.813953488372093</v>
      </c>
      <c r="U1159" s="136"/>
      <c r="V1159" s="136"/>
      <c r="W1159" s="136"/>
      <c r="X1159" s="136"/>
      <c r="Y1159" s="136"/>
      <c r="Z1159" s="136"/>
      <c r="AA1159" s="136"/>
    </row>
    <row r="1160" spans="1:27" x14ac:dyDescent="0.25">
      <c r="A1160" s="77">
        <v>2016</v>
      </c>
      <c r="B1160" s="100" t="s">
        <v>202</v>
      </c>
      <c r="C1160" s="101">
        <v>3517406</v>
      </c>
      <c r="D1160" s="78">
        <v>8</v>
      </c>
      <c r="E1160" s="54">
        <v>12</v>
      </c>
      <c r="F1160" s="102">
        <v>351740612</v>
      </c>
      <c r="G1160" s="135">
        <v>44</v>
      </c>
      <c r="H1160" s="135">
        <v>17</v>
      </c>
      <c r="I1160" s="136">
        <v>2.3929373999999997</v>
      </c>
      <c r="J1160" s="136">
        <v>2.2867949999999997</v>
      </c>
      <c r="K1160" s="136">
        <v>0.10614239999999998</v>
      </c>
      <c r="L1160" s="137">
        <v>0.57713777904616936</v>
      </c>
      <c r="M1160" s="136">
        <v>0</v>
      </c>
      <c r="N1160" s="136">
        <v>4.6300000000000001E-5</v>
      </c>
      <c r="O1160" s="136">
        <v>2.3926149999999993</v>
      </c>
      <c r="P1160" s="136">
        <v>2.7609999999999999E-4</v>
      </c>
      <c r="Q1160" s="138">
        <v>19</v>
      </c>
      <c r="R1160" s="139">
        <v>2</v>
      </c>
      <c r="S1160" s="122">
        <f t="shared" si="36"/>
        <v>72.131147540983605</v>
      </c>
      <c r="T1160" s="122">
        <f t="shared" si="37"/>
        <v>27.868852459016392</v>
      </c>
      <c r="U1160" s="136"/>
      <c r="V1160" s="136"/>
      <c r="W1160" s="136"/>
      <c r="X1160" s="136"/>
      <c r="Y1160" s="136"/>
      <c r="Z1160" s="136"/>
      <c r="AA1160" s="136"/>
    </row>
    <row r="1161" spans="1:27" x14ac:dyDescent="0.25">
      <c r="A1161" s="77">
        <v>2016</v>
      </c>
      <c r="B1161" s="100" t="s">
        <v>203</v>
      </c>
      <c r="C1161" s="101">
        <v>3517505</v>
      </c>
      <c r="D1161" s="78">
        <v>15</v>
      </c>
      <c r="E1161" s="54">
        <v>15</v>
      </c>
      <c r="F1161" s="102">
        <v>351750515</v>
      </c>
      <c r="G1161" s="135">
        <v>14</v>
      </c>
      <c r="H1161" s="135">
        <v>70</v>
      </c>
      <c r="I1161" s="136">
        <v>0.22577389999999997</v>
      </c>
      <c r="J1161" s="136">
        <v>5.6796800000000001E-2</v>
      </c>
      <c r="K1161" s="136">
        <v>0.16897709999999996</v>
      </c>
      <c r="L1161" s="137">
        <v>0</v>
      </c>
      <c r="M1161" s="136">
        <v>6.9845700000000011E-2</v>
      </c>
      <c r="N1161" s="136">
        <v>4.7271100000000003E-2</v>
      </c>
      <c r="O1161" s="136">
        <v>8.3551800000000009E-2</v>
      </c>
      <c r="P1161" s="136">
        <v>2.5105300000000004E-2</v>
      </c>
      <c r="Q1161" s="138">
        <v>4</v>
      </c>
      <c r="R1161" s="139">
        <v>18</v>
      </c>
      <c r="S1161" s="122">
        <f t="shared" si="36"/>
        <v>16.666666666666664</v>
      </c>
      <c r="T1161" s="122">
        <f t="shared" si="37"/>
        <v>83.333333333333343</v>
      </c>
      <c r="U1161" s="136"/>
      <c r="V1161" s="136"/>
      <c r="W1161" s="136"/>
      <c r="X1161" s="136"/>
      <c r="Y1161" s="136"/>
      <c r="Z1161" s="136"/>
      <c r="AA1161" s="136"/>
    </row>
    <row r="1162" spans="1:27" x14ac:dyDescent="0.25">
      <c r="A1162" s="77">
        <v>2016</v>
      </c>
      <c r="B1162" s="100" t="s">
        <v>204</v>
      </c>
      <c r="C1162" s="101">
        <v>3517604</v>
      </c>
      <c r="D1162" s="78">
        <v>14</v>
      </c>
      <c r="E1162" s="54">
        <v>14</v>
      </c>
      <c r="F1162" s="102">
        <v>351760414</v>
      </c>
      <c r="G1162" s="135">
        <v>394</v>
      </c>
      <c r="H1162" s="135">
        <v>5</v>
      </c>
      <c r="I1162" s="136">
        <v>5.5438900000000013E-2</v>
      </c>
      <c r="J1162" s="136">
        <v>4.7503700000000017E-2</v>
      </c>
      <c r="K1162" s="136">
        <v>7.9351999999999999E-3</v>
      </c>
      <c r="L1162" s="137">
        <v>0</v>
      </c>
      <c r="M1162" s="136">
        <v>3.06653E-2</v>
      </c>
      <c r="N1162" s="136">
        <v>2.8939999999999999E-4</v>
      </c>
      <c r="O1162" s="136">
        <v>2.3917300000000016E-2</v>
      </c>
      <c r="P1162" s="136">
        <v>5.6689999999999996E-4</v>
      </c>
      <c r="Q1162" s="138">
        <v>16</v>
      </c>
      <c r="R1162" s="139">
        <v>12</v>
      </c>
      <c r="S1162" s="122">
        <f t="shared" si="36"/>
        <v>98.746867167919788</v>
      </c>
      <c r="T1162" s="122">
        <f t="shared" si="37"/>
        <v>1.2531328320802004</v>
      </c>
      <c r="U1162" s="136"/>
      <c r="V1162" s="136"/>
      <c r="W1162" s="136"/>
      <c r="X1162" s="136"/>
      <c r="Y1162" s="136"/>
      <c r="Z1162" s="136"/>
      <c r="AA1162" s="136"/>
    </row>
    <row r="1163" spans="1:27" x14ac:dyDescent="0.25">
      <c r="A1163" s="77">
        <v>2016</v>
      </c>
      <c r="B1163" s="100" t="s">
        <v>205</v>
      </c>
      <c r="C1163" s="101">
        <v>3517703</v>
      </c>
      <c r="D1163" s="78">
        <v>8</v>
      </c>
      <c r="E1163" s="54">
        <v>8</v>
      </c>
      <c r="F1163" s="102">
        <v>35177038</v>
      </c>
      <c r="G1163" s="135">
        <v>11</v>
      </c>
      <c r="H1163" s="135">
        <v>21</v>
      </c>
      <c r="I1163" s="136">
        <v>0.12541069999999999</v>
      </c>
      <c r="J1163" s="136">
        <v>3.3871100000000001E-2</v>
      </c>
      <c r="K1163" s="136">
        <v>9.1539599999999999E-2</v>
      </c>
      <c r="L1163" s="137">
        <v>0</v>
      </c>
      <c r="M1163" s="136">
        <v>7.2916700000000001E-2</v>
      </c>
      <c r="N1163" s="136">
        <v>1.34357E-2</v>
      </c>
      <c r="O1163" s="136">
        <v>3.15118E-2</v>
      </c>
      <c r="P1163" s="136">
        <v>7.5464999999999994E-3</v>
      </c>
      <c r="Q1163" s="138">
        <v>1</v>
      </c>
      <c r="R1163" s="139">
        <v>7</v>
      </c>
      <c r="S1163" s="122">
        <f t="shared" si="36"/>
        <v>34.375</v>
      </c>
      <c r="T1163" s="122">
        <f t="shared" si="37"/>
        <v>65.625</v>
      </c>
      <c r="U1163" s="136"/>
      <c r="V1163" s="136"/>
      <c r="W1163" s="136"/>
      <c r="X1163" s="136"/>
      <c r="Y1163" s="136"/>
      <c r="Z1163" s="136"/>
      <c r="AA1163" s="136"/>
    </row>
    <row r="1164" spans="1:27" x14ac:dyDescent="0.25">
      <c r="A1164" s="77">
        <v>2016</v>
      </c>
      <c r="B1164" s="100" t="s">
        <v>206</v>
      </c>
      <c r="C1164" s="101">
        <v>3517802</v>
      </c>
      <c r="D1164" s="78">
        <v>19</v>
      </c>
      <c r="E1164" s="54">
        <v>19</v>
      </c>
      <c r="F1164" s="102">
        <v>351780219</v>
      </c>
      <c r="G1164" s="135">
        <v>0</v>
      </c>
      <c r="H1164" s="135">
        <v>13</v>
      </c>
      <c r="I1164" s="136">
        <v>1.5080000000000002E-3</v>
      </c>
      <c r="J1164" s="136">
        <v>0</v>
      </c>
      <c r="K1164" s="136">
        <v>1.5080000000000002E-3</v>
      </c>
      <c r="L1164" s="137">
        <v>0</v>
      </c>
      <c r="M1164" s="136">
        <v>0</v>
      </c>
      <c r="N1164" s="136">
        <v>6.8869999999999999E-4</v>
      </c>
      <c r="O1164" s="136">
        <v>3.4700000000000003E-5</v>
      </c>
      <c r="P1164" s="136">
        <v>7.8459999999999977E-4</v>
      </c>
      <c r="Q1164" s="138">
        <v>0</v>
      </c>
      <c r="R1164" s="139">
        <v>4</v>
      </c>
      <c r="S1164" s="122">
        <f t="shared" si="36"/>
        <v>0</v>
      </c>
      <c r="T1164" s="122">
        <f t="shared" si="37"/>
        <v>100</v>
      </c>
      <c r="U1164" s="136"/>
      <c r="V1164" s="136"/>
      <c r="W1164" s="136"/>
      <c r="X1164" s="136"/>
      <c r="Y1164" s="136"/>
      <c r="Z1164" s="136"/>
      <c r="AA1164" s="136"/>
    </row>
    <row r="1165" spans="1:27" x14ac:dyDescent="0.25">
      <c r="A1165" s="77">
        <v>2016</v>
      </c>
      <c r="B1165" s="100" t="s">
        <v>206</v>
      </c>
      <c r="C1165" s="101">
        <v>3517802</v>
      </c>
      <c r="D1165" s="78">
        <v>19</v>
      </c>
      <c r="E1165" s="54">
        <v>20</v>
      </c>
      <c r="F1165" s="102">
        <v>351780220</v>
      </c>
      <c r="G1165" s="135">
        <v>0</v>
      </c>
      <c r="H1165" s="135">
        <v>1</v>
      </c>
      <c r="I1165" s="136">
        <v>1.1600000000000001E-5</v>
      </c>
      <c r="J1165" s="136">
        <v>0</v>
      </c>
      <c r="K1165" s="136">
        <v>1.1600000000000001E-5</v>
      </c>
      <c r="L1165" s="137">
        <v>0</v>
      </c>
      <c r="M1165" s="136">
        <v>0</v>
      </c>
      <c r="N1165" s="136">
        <v>0</v>
      </c>
      <c r="O1165" s="136">
        <v>0</v>
      </c>
      <c r="P1165" s="136">
        <v>1.1600000000000001E-5</v>
      </c>
      <c r="Q1165" s="138">
        <v>2</v>
      </c>
      <c r="R1165" s="139">
        <v>6</v>
      </c>
      <c r="S1165" s="122">
        <f t="shared" si="36"/>
        <v>0</v>
      </c>
      <c r="T1165" s="122">
        <f t="shared" si="37"/>
        <v>100</v>
      </c>
      <c r="U1165" s="136"/>
      <c r="V1165" s="136"/>
      <c r="W1165" s="136"/>
      <c r="X1165" s="136"/>
      <c r="Y1165" s="136"/>
      <c r="Z1165" s="136"/>
      <c r="AA1165" s="136"/>
    </row>
    <row r="1166" spans="1:27" x14ac:dyDescent="0.25">
      <c r="A1166" s="77">
        <v>2016</v>
      </c>
      <c r="B1166" s="100" t="s">
        <v>207</v>
      </c>
      <c r="C1166" s="101">
        <v>3517901</v>
      </c>
      <c r="D1166" s="78">
        <v>12</v>
      </c>
      <c r="E1166" s="54">
        <v>12</v>
      </c>
      <c r="F1166" s="102">
        <v>351790112</v>
      </c>
      <c r="G1166" s="135">
        <v>16</v>
      </c>
      <c r="H1166" s="135">
        <v>11</v>
      </c>
      <c r="I1166" s="136">
        <v>0.25529099999999999</v>
      </c>
      <c r="J1166" s="136">
        <v>0.22737399999999997</v>
      </c>
      <c r="K1166" s="136">
        <v>2.7917000000000001E-2</v>
      </c>
      <c r="L1166" s="137">
        <v>0.35055479452054794</v>
      </c>
      <c r="M1166" s="136">
        <v>2.7778E-3</v>
      </c>
      <c r="N1166" s="136">
        <v>0</v>
      </c>
      <c r="O1166" s="136">
        <v>0.24390210000000001</v>
      </c>
      <c r="P1166" s="136">
        <v>8.6111000000000017E-3</v>
      </c>
      <c r="Q1166" s="138">
        <v>3</v>
      </c>
      <c r="R1166" s="139">
        <v>1</v>
      </c>
      <c r="S1166" s="122">
        <f t="shared" si="36"/>
        <v>59.259259259259252</v>
      </c>
      <c r="T1166" s="122">
        <f t="shared" si="37"/>
        <v>40.74074074074074</v>
      </c>
      <c r="U1166" s="136"/>
      <c r="V1166" s="136"/>
      <c r="W1166" s="136"/>
      <c r="X1166" s="136"/>
      <c r="Y1166" s="136"/>
      <c r="Z1166" s="136"/>
      <c r="AA1166" s="136"/>
    </row>
    <row r="1167" spans="1:27" x14ac:dyDescent="0.25">
      <c r="A1167" s="77">
        <v>2016</v>
      </c>
      <c r="B1167" s="100" t="s">
        <v>208</v>
      </c>
      <c r="C1167" s="101">
        <v>3518008</v>
      </c>
      <c r="D1167" s="78">
        <v>15</v>
      </c>
      <c r="E1167" s="54">
        <v>15</v>
      </c>
      <c r="F1167" s="102">
        <v>351800815</v>
      </c>
      <c r="G1167" s="135">
        <v>5</v>
      </c>
      <c r="H1167" s="135">
        <v>4</v>
      </c>
      <c r="I1167" s="136">
        <v>4.9599900000000002E-2</v>
      </c>
      <c r="J1167" s="136">
        <v>2.59098E-2</v>
      </c>
      <c r="K1167" s="136">
        <v>2.3690100000000002E-2</v>
      </c>
      <c r="L1167" s="137">
        <v>0</v>
      </c>
      <c r="M1167" s="136">
        <v>2.3148100000000001E-2</v>
      </c>
      <c r="N1167" s="136">
        <v>0</v>
      </c>
      <c r="O1167" s="136">
        <v>2.6295599999999999E-2</v>
      </c>
      <c r="P1167" s="136">
        <v>1.562E-4</v>
      </c>
      <c r="Q1167" s="138">
        <v>1</v>
      </c>
      <c r="R1167" s="139">
        <v>1</v>
      </c>
      <c r="S1167" s="122">
        <f t="shared" si="36"/>
        <v>55.555555555555557</v>
      </c>
      <c r="T1167" s="122">
        <f t="shared" si="37"/>
        <v>44.444444444444443</v>
      </c>
      <c r="U1167" s="136"/>
      <c r="V1167" s="136"/>
      <c r="W1167" s="136"/>
      <c r="X1167" s="136"/>
      <c r="Y1167" s="136"/>
      <c r="Z1167" s="136"/>
      <c r="AA1167" s="136"/>
    </row>
    <row r="1168" spans="1:27" x14ac:dyDescent="0.25">
      <c r="A1168" s="77">
        <v>2016</v>
      </c>
      <c r="B1168" s="100" t="s">
        <v>209</v>
      </c>
      <c r="C1168" s="101">
        <v>3518107</v>
      </c>
      <c r="D1168" s="78">
        <v>16</v>
      </c>
      <c r="E1168" s="54">
        <v>16</v>
      </c>
      <c r="F1168" s="102">
        <v>351810716</v>
      </c>
      <c r="G1168" s="135">
        <v>7</v>
      </c>
      <c r="H1168" s="135">
        <v>17</v>
      </c>
      <c r="I1168" s="136">
        <v>9.9069699999999997E-2</v>
      </c>
      <c r="J1168" s="136">
        <v>6.3173499999999994E-2</v>
      </c>
      <c r="K1168" s="136">
        <v>3.5896200000000003E-2</v>
      </c>
      <c r="L1168" s="137">
        <v>0</v>
      </c>
      <c r="M1168" s="136">
        <v>2.6805499999999999E-2</v>
      </c>
      <c r="N1168" s="136">
        <v>8.2088000000000005E-3</v>
      </c>
      <c r="O1168" s="136">
        <v>6.3881800000000002E-2</v>
      </c>
      <c r="P1168" s="136">
        <v>1.7359999999999999E-4</v>
      </c>
      <c r="Q1168" s="138">
        <v>4</v>
      </c>
      <c r="R1168" s="139">
        <v>5</v>
      </c>
      <c r="S1168" s="122">
        <f t="shared" si="36"/>
        <v>29.166666666666668</v>
      </c>
      <c r="T1168" s="122">
        <f t="shared" si="37"/>
        <v>70.833333333333343</v>
      </c>
      <c r="U1168" s="136"/>
      <c r="V1168" s="136"/>
      <c r="W1168" s="136"/>
      <c r="X1168" s="136"/>
      <c r="Y1168" s="136"/>
      <c r="Z1168" s="136"/>
      <c r="AA1168" s="136"/>
    </row>
    <row r="1169" spans="1:27" x14ac:dyDescent="0.25">
      <c r="A1169" s="77">
        <v>2016</v>
      </c>
      <c r="B1169" s="100" t="s">
        <v>209</v>
      </c>
      <c r="C1169" s="101">
        <v>3518107</v>
      </c>
      <c r="D1169" s="78">
        <v>16</v>
      </c>
      <c r="E1169" s="54">
        <v>20</v>
      </c>
      <c r="F1169" s="102">
        <v>351810720</v>
      </c>
      <c r="G1169" s="135">
        <v>0</v>
      </c>
      <c r="H1169" s="135">
        <v>0</v>
      </c>
      <c r="I1169" s="136">
        <v>0</v>
      </c>
      <c r="J1169" s="136">
        <v>0</v>
      </c>
      <c r="K1169" s="136">
        <v>0</v>
      </c>
      <c r="L1169" s="137">
        <v>0</v>
      </c>
      <c r="M1169" s="136">
        <v>0</v>
      </c>
      <c r="N1169" s="136">
        <v>0</v>
      </c>
      <c r="O1169" s="136">
        <v>0</v>
      </c>
      <c r="P1169" s="136">
        <v>0</v>
      </c>
      <c r="Q1169" s="138">
        <v>0</v>
      </c>
      <c r="R1169" s="139">
        <v>0</v>
      </c>
      <c r="S1169" s="122">
        <f t="shared" si="36"/>
        <v>0</v>
      </c>
      <c r="T1169" s="122">
        <f t="shared" si="37"/>
        <v>0</v>
      </c>
      <c r="U1169" s="136"/>
      <c r="V1169" s="136"/>
      <c r="W1169" s="136"/>
      <c r="X1169" s="136"/>
      <c r="Y1169" s="136"/>
      <c r="Z1169" s="136"/>
      <c r="AA1169" s="136"/>
    </row>
    <row r="1170" spans="1:27" x14ac:dyDescent="0.25">
      <c r="A1170" s="77">
        <v>2016</v>
      </c>
      <c r="B1170" s="100" t="s">
        <v>210</v>
      </c>
      <c r="C1170" s="101">
        <v>3518206</v>
      </c>
      <c r="D1170" s="78">
        <v>19</v>
      </c>
      <c r="E1170" s="54">
        <v>19</v>
      </c>
      <c r="F1170" s="102">
        <v>351820619</v>
      </c>
      <c r="G1170" s="135">
        <v>8</v>
      </c>
      <c r="H1170" s="135">
        <v>18</v>
      </c>
      <c r="I1170" s="136">
        <v>0.16746199999999994</v>
      </c>
      <c r="J1170" s="136">
        <v>0.14925339999999995</v>
      </c>
      <c r="K1170" s="136">
        <v>1.8208599999999998E-2</v>
      </c>
      <c r="L1170" s="137">
        <v>0</v>
      </c>
      <c r="M1170" s="136">
        <v>0</v>
      </c>
      <c r="N1170" s="136">
        <v>3.7315599999999997E-2</v>
      </c>
      <c r="O1170" s="136">
        <v>0.12951449999999998</v>
      </c>
      <c r="P1170" s="136">
        <v>6.3190000000000002E-4</v>
      </c>
      <c r="Q1170" s="138">
        <v>6</v>
      </c>
      <c r="R1170" s="139">
        <v>4</v>
      </c>
      <c r="S1170" s="122">
        <f t="shared" si="36"/>
        <v>30.76923076923077</v>
      </c>
      <c r="T1170" s="122">
        <f t="shared" si="37"/>
        <v>69.230769230769226</v>
      </c>
      <c r="U1170" s="136"/>
      <c r="V1170" s="136"/>
      <c r="W1170" s="136"/>
      <c r="X1170" s="136"/>
      <c r="Y1170" s="136"/>
      <c r="Z1170" s="136"/>
      <c r="AA1170" s="136"/>
    </row>
    <row r="1171" spans="1:27" x14ac:dyDescent="0.25">
      <c r="A1171" s="77">
        <v>2016</v>
      </c>
      <c r="B1171" s="100" t="s">
        <v>210</v>
      </c>
      <c r="C1171" s="101">
        <v>3518206</v>
      </c>
      <c r="D1171" s="78">
        <v>19</v>
      </c>
      <c r="E1171" s="54">
        <v>20</v>
      </c>
      <c r="F1171" s="102">
        <v>351820620</v>
      </c>
      <c r="G1171" s="135">
        <v>1</v>
      </c>
      <c r="H1171" s="135">
        <v>4</v>
      </c>
      <c r="I1171" s="136">
        <v>1.2102999999999999E-2</v>
      </c>
      <c r="J1171" s="136">
        <v>9.2592999999999998E-3</v>
      </c>
      <c r="K1171" s="136">
        <v>2.8437000000000002E-3</v>
      </c>
      <c r="L1171" s="137">
        <v>0</v>
      </c>
      <c r="M1171" s="136">
        <v>0</v>
      </c>
      <c r="N1171" s="136">
        <v>1.0925900000000001E-2</v>
      </c>
      <c r="O1171" s="136">
        <v>1.9700000000000001E-5</v>
      </c>
      <c r="P1171" s="136">
        <v>1.1574000000000001E-3</v>
      </c>
      <c r="Q1171" s="138">
        <v>5</v>
      </c>
      <c r="R1171" s="139">
        <v>2</v>
      </c>
      <c r="S1171" s="122">
        <f t="shared" si="36"/>
        <v>20</v>
      </c>
      <c r="T1171" s="122">
        <f t="shared" si="37"/>
        <v>80</v>
      </c>
      <c r="U1171" s="136"/>
      <c r="V1171" s="136"/>
      <c r="W1171" s="136"/>
      <c r="X1171" s="136"/>
      <c r="Y1171" s="136"/>
      <c r="Z1171" s="136"/>
      <c r="AA1171" s="136"/>
    </row>
    <row r="1172" spans="1:27" x14ac:dyDescent="0.25">
      <c r="A1172" s="77">
        <v>2016</v>
      </c>
      <c r="B1172" s="100" t="s">
        <v>211</v>
      </c>
      <c r="C1172" s="101">
        <v>3518305</v>
      </c>
      <c r="D1172" s="78">
        <v>2</v>
      </c>
      <c r="E1172" s="54">
        <v>2</v>
      </c>
      <c r="F1172" s="102">
        <v>35183052</v>
      </c>
      <c r="G1172" s="135">
        <v>31</v>
      </c>
      <c r="H1172" s="135">
        <v>58</v>
      </c>
      <c r="I1172" s="136">
        <v>8.3619699999999991E-2</v>
      </c>
      <c r="J1172" s="136">
        <v>4.3748299999999997E-2</v>
      </c>
      <c r="K1172" s="136">
        <v>3.9871399999999994E-2</v>
      </c>
      <c r="L1172" s="137">
        <v>0.18512563419583966</v>
      </c>
      <c r="M1172" s="136">
        <v>2.0124699999999999E-2</v>
      </c>
      <c r="N1172" s="136">
        <v>2.3391599999999999E-2</v>
      </c>
      <c r="O1172" s="136">
        <v>2.40766E-2</v>
      </c>
      <c r="P1172" s="136">
        <v>1.6026800000000008E-2</v>
      </c>
      <c r="Q1172" s="138">
        <v>33</v>
      </c>
      <c r="R1172" s="139">
        <v>161</v>
      </c>
      <c r="S1172" s="122">
        <f t="shared" si="36"/>
        <v>34.831460674157306</v>
      </c>
      <c r="T1172" s="122">
        <f t="shared" si="37"/>
        <v>65.168539325842701</v>
      </c>
      <c r="U1172" s="136"/>
      <c r="V1172" s="136"/>
      <c r="W1172" s="136"/>
      <c r="X1172" s="136"/>
      <c r="Y1172" s="136"/>
      <c r="Z1172" s="136"/>
      <c r="AA1172" s="136"/>
    </row>
    <row r="1173" spans="1:27" x14ac:dyDescent="0.25">
      <c r="A1173" s="77">
        <v>2016</v>
      </c>
      <c r="B1173" s="100" t="s">
        <v>212</v>
      </c>
      <c r="C1173" s="101">
        <v>3518404</v>
      </c>
      <c r="D1173" s="78">
        <v>2</v>
      </c>
      <c r="E1173" s="54">
        <v>2</v>
      </c>
      <c r="F1173" s="102">
        <v>35184042</v>
      </c>
      <c r="G1173" s="135">
        <v>53</v>
      </c>
      <c r="H1173" s="135">
        <v>33</v>
      </c>
      <c r="I1173" s="136">
        <v>1.2995151000000003</v>
      </c>
      <c r="J1173" s="136">
        <v>1.2487693000000002</v>
      </c>
      <c r="K1173" s="136">
        <v>5.0745799999999994E-2</v>
      </c>
      <c r="L1173" s="137">
        <v>0.19841451040081176</v>
      </c>
      <c r="M1173" s="136">
        <v>0.71294460000000004</v>
      </c>
      <c r="N1173" s="136">
        <v>0.19366070000000002</v>
      </c>
      <c r="O1173" s="136">
        <v>0.38577510000000004</v>
      </c>
      <c r="P1173" s="136">
        <v>7.1346999999999999E-3</v>
      </c>
      <c r="Q1173" s="138">
        <v>21</v>
      </c>
      <c r="R1173" s="139">
        <v>65</v>
      </c>
      <c r="S1173" s="122">
        <f t="shared" si="36"/>
        <v>61.627906976744185</v>
      </c>
      <c r="T1173" s="122">
        <f t="shared" si="37"/>
        <v>38.372093023255815</v>
      </c>
      <c r="U1173" s="136"/>
      <c r="V1173" s="136"/>
      <c r="W1173" s="136"/>
      <c r="X1173" s="136"/>
      <c r="Y1173" s="136"/>
      <c r="Z1173" s="136"/>
      <c r="AA1173" s="136"/>
    </row>
    <row r="1174" spans="1:27" x14ac:dyDescent="0.25">
      <c r="A1174" s="77">
        <v>2016</v>
      </c>
      <c r="B1174" s="100" t="s">
        <v>213</v>
      </c>
      <c r="C1174" s="101">
        <v>3518503</v>
      </c>
      <c r="D1174" s="78">
        <v>14</v>
      </c>
      <c r="E1174" s="54">
        <v>14</v>
      </c>
      <c r="F1174" s="102">
        <v>351850314</v>
      </c>
      <c r="G1174" s="135">
        <v>4</v>
      </c>
      <c r="H1174" s="135">
        <v>9</v>
      </c>
      <c r="I1174" s="136">
        <v>6.7919300000000002E-2</v>
      </c>
      <c r="J1174" s="136">
        <v>5.1938999999999999E-2</v>
      </c>
      <c r="K1174" s="136">
        <v>1.5980299999999999E-2</v>
      </c>
      <c r="L1174" s="137">
        <v>0</v>
      </c>
      <c r="M1174" s="136">
        <v>6.1959799999999995E-2</v>
      </c>
      <c r="N1174" s="136">
        <v>4.3622000000000001E-3</v>
      </c>
      <c r="O1174" s="136">
        <v>7.4069999999999995E-4</v>
      </c>
      <c r="P1174" s="136">
        <v>8.565999999999999E-4</v>
      </c>
      <c r="Q1174" s="138">
        <v>3</v>
      </c>
      <c r="R1174" s="139">
        <v>8</v>
      </c>
      <c r="S1174" s="122">
        <f t="shared" si="36"/>
        <v>30.76923076923077</v>
      </c>
      <c r="T1174" s="122">
        <f t="shared" si="37"/>
        <v>69.230769230769226</v>
      </c>
      <c r="U1174" s="136"/>
      <c r="V1174" s="136"/>
      <c r="W1174" s="136"/>
      <c r="X1174" s="136"/>
      <c r="Y1174" s="136"/>
      <c r="Z1174" s="136"/>
      <c r="AA1174" s="136"/>
    </row>
    <row r="1175" spans="1:27" x14ac:dyDescent="0.25">
      <c r="A1175" s="77">
        <v>2016</v>
      </c>
      <c r="B1175" s="100" t="s">
        <v>213</v>
      </c>
      <c r="C1175" s="101">
        <v>3518503</v>
      </c>
      <c r="D1175" s="78">
        <v>14</v>
      </c>
      <c r="E1175" s="54">
        <v>10</v>
      </c>
      <c r="F1175" s="102">
        <v>351850310</v>
      </c>
      <c r="G1175" s="135">
        <v>0</v>
      </c>
      <c r="H1175" s="135">
        <v>0</v>
      </c>
      <c r="I1175" s="136">
        <v>0</v>
      </c>
      <c r="J1175" s="136">
        <v>0</v>
      </c>
      <c r="K1175" s="136">
        <v>0</v>
      </c>
      <c r="L1175" s="137">
        <v>0</v>
      </c>
      <c r="M1175" s="136">
        <v>0</v>
      </c>
      <c r="N1175" s="136">
        <v>0</v>
      </c>
      <c r="O1175" s="136">
        <v>0</v>
      </c>
      <c r="P1175" s="136">
        <v>0</v>
      </c>
      <c r="Q1175" s="138">
        <v>0</v>
      </c>
      <c r="R1175" s="139">
        <v>0</v>
      </c>
      <c r="S1175" s="122">
        <f t="shared" si="36"/>
        <v>0</v>
      </c>
      <c r="T1175" s="122">
        <f t="shared" si="37"/>
        <v>0</v>
      </c>
      <c r="U1175" s="136"/>
      <c r="V1175" s="136"/>
      <c r="W1175" s="136"/>
      <c r="X1175" s="136"/>
      <c r="Y1175" s="136"/>
      <c r="Z1175" s="136"/>
      <c r="AA1175" s="136"/>
    </row>
    <row r="1176" spans="1:27" x14ac:dyDescent="0.25">
      <c r="A1176" s="77">
        <v>2016</v>
      </c>
      <c r="B1176" s="100" t="s">
        <v>214</v>
      </c>
      <c r="C1176" s="101">
        <v>3518602</v>
      </c>
      <c r="D1176" s="78">
        <v>9</v>
      </c>
      <c r="E1176" s="54">
        <v>9</v>
      </c>
      <c r="F1176" s="102">
        <v>35186029</v>
      </c>
      <c r="G1176" s="135">
        <v>8</v>
      </c>
      <c r="H1176" s="135">
        <v>12</v>
      </c>
      <c r="I1176" s="136">
        <v>0.46923920000000002</v>
      </c>
      <c r="J1176" s="136">
        <v>0.33190560000000002</v>
      </c>
      <c r="K1176" s="136">
        <v>0.1373336</v>
      </c>
      <c r="L1176" s="137">
        <v>9.5890410958904097E-3</v>
      </c>
      <c r="M1176" s="136">
        <v>0.1120139</v>
      </c>
      <c r="N1176" s="136">
        <v>0.33730840000000001</v>
      </c>
      <c r="O1176" s="136">
        <v>3.9351999999999998E-3</v>
      </c>
      <c r="P1176" s="136">
        <v>1.5981699999999998E-2</v>
      </c>
      <c r="Q1176" s="138">
        <v>3</v>
      </c>
      <c r="R1176" s="139">
        <v>9</v>
      </c>
      <c r="S1176" s="122">
        <f t="shared" si="36"/>
        <v>40</v>
      </c>
      <c r="T1176" s="122">
        <f t="shared" si="37"/>
        <v>60</v>
      </c>
      <c r="U1176" s="136"/>
      <c r="V1176" s="136"/>
      <c r="W1176" s="136"/>
      <c r="X1176" s="136"/>
      <c r="Y1176" s="136"/>
      <c r="Z1176" s="136"/>
      <c r="AA1176" s="136"/>
    </row>
    <row r="1177" spans="1:27" x14ac:dyDescent="0.25">
      <c r="A1177" s="77">
        <v>2016</v>
      </c>
      <c r="B1177" s="100" t="s">
        <v>215</v>
      </c>
      <c r="C1177" s="101">
        <v>3518701</v>
      </c>
      <c r="D1177" s="78">
        <v>7</v>
      </c>
      <c r="E1177" s="54">
        <v>7</v>
      </c>
      <c r="F1177" s="102">
        <v>35187017</v>
      </c>
      <c r="G1177" s="135">
        <v>21</v>
      </c>
      <c r="H1177" s="135">
        <v>16</v>
      </c>
      <c r="I1177" s="136">
        <v>2.2045600000000005E-2</v>
      </c>
      <c r="J1177" s="136">
        <v>2.0469000000000005E-2</v>
      </c>
      <c r="K1177" s="136">
        <v>1.5766000000000003E-3</v>
      </c>
      <c r="L1177" s="137">
        <v>0</v>
      </c>
      <c r="M1177" s="136">
        <v>5.3199999999999999E-5</v>
      </c>
      <c r="N1177" s="136">
        <v>0</v>
      </c>
      <c r="O1177" s="136">
        <v>4.1669999999999999E-4</v>
      </c>
      <c r="P1177" s="136">
        <v>2.1575700000000007E-2</v>
      </c>
      <c r="Q1177" s="138">
        <v>7</v>
      </c>
      <c r="R1177" s="139">
        <v>24</v>
      </c>
      <c r="S1177" s="122">
        <f t="shared" si="36"/>
        <v>56.756756756756758</v>
      </c>
      <c r="T1177" s="122">
        <f t="shared" si="37"/>
        <v>43.243243243243242</v>
      </c>
      <c r="U1177" s="136"/>
      <c r="V1177" s="136"/>
      <c r="W1177" s="136"/>
      <c r="X1177" s="136"/>
      <c r="Y1177" s="136"/>
      <c r="Z1177" s="136"/>
      <c r="AA1177" s="136"/>
    </row>
    <row r="1178" spans="1:27" x14ac:dyDescent="0.25">
      <c r="A1178" s="77">
        <v>2016</v>
      </c>
      <c r="B1178" s="100" t="s">
        <v>216</v>
      </c>
      <c r="C1178" s="101">
        <v>3518800</v>
      </c>
      <c r="D1178" s="78">
        <v>6</v>
      </c>
      <c r="E1178" s="54">
        <v>6</v>
      </c>
      <c r="F1178" s="102">
        <v>35188006</v>
      </c>
      <c r="G1178" s="135">
        <v>34</v>
      </c>
      <c r="H1178" s="135">
        <v>263</v>
      </c>
      <c r="I1178" s="136">
        <v>0.81205999999999956</v>
      </c>
      <c r="J1178" s="136">
        <v>0.23025709999999999</v>
      </c>
      <c r="K1178" s="136">
        <v>0.58180289999999957</v>
      </c>
      <c r="L1178" s="137">
        <v>0</v>
      </c>
      <c r="M1178" s="136">
        <v>0.31855730000000004</v>
      </c>
      <c r="N1178" s="136">
        <v>0.32261499999999987</v>
      </c>
      <c r="O1178" s="136">
        <v>2.7320000000000003E-4</v>
      </c>
      <c r="P1178" s="136">
        <v>0.17061449999999997</v>
      </c>
      <c r="Q1178" s="138">
        <v>16</v>
      </c>
      <c r="R1178" s="139">
        <v>524</v>
      </c>
      <c r="S1178" s="122">
        <f t="shared" si="36"/>
        <v>11.447811447811448</v>
      </c>
      <c r="T1178" s="122">
        <f t="shared" si="37"/>
        <v>88.552188552188554</v>
      </c>
      <c r="U1178" s="136"/>
      <c r="V1178" s="136"/>
      <c r="W1178" s="136"/>
      <c r="X1178" s="136"/>
      <c r="Y1178" s="136"/>
      <c r="Z1178" s="136"/>
      <c r="AA1178" s="136"/>
    </row>
    <row r="1179" spans="1:27" x14ac:dyDescent="0.25">
      <c r="A1179" s="77">
        <v>2016</v>
      </c>
      <c r="B1179" s="100" t="s">
        <v>216</v>
      </c>
      <c r="C1179" s="101">
        <v>3518800</v>
      </c>
      <c r="D1179" s="78">
        <v>6</v>
      </c>
      <c r="E1179" s="54">
        <v>2</v>
      </c>
      <c r="F1179" s="102">
        <v>35188002</v>
      </c>
      <c r="G1179" s="135">
        <v>2</v>
      </c>
      <c r="H1179" s="135">
        <v>0</v>
      </c>
      <c r="I1179" s="136">
        <v>7.9166600000000004E-2</v>
      </c>
      <c r="J1179" s="136">
        <v>7.9166600000000004E-2</v>
      </c>
      <c r="K1179" s="136">
        <v>0</v>
      </c>
      <c r="L1179" s="137">
        <v>0</v>
      </c>
      <c r="M1179" s="136">
        <v>0</v>
      </c>
      <c r="N1179" s="136">
        <v>7.9166600000000004E-2</v>
      </c>
      <c r="O1179" s="136">
        <v>0</v>
      </c>
      <c r="P1179" s="136">
        <v>0</v>
      </c>
      <c r="Q1179" s="138">
        <v>0</v>
      </c>
      <c r="R1179" s="139">
        <v>0</v>
      </c>
      <c r="S1179" s="122">
        <f t="shared" si="36"/>
        <v>100</v>
      </c>
      <c r="T1179" s="122">
        <f t="shared" si="37"/>
        <v>0</v>
      </c>
      <c r="U1179" s="136"/>
      <c r="V1179" s="136"/>
      <c r="W1179" s="136"/>
      <c r="X1179" s="136"/>
      <c r="Y1179" s="136"/>
      <c r="Z1179" s="136"/>
      <c r="AA1179" s="136"/>
    </row>
    <row r="1180" spans="1:27" x14ac:dyDescent="0.25">
      <c r="A1180" s="77">
        <v>2016</v>
      </c>
      <c r="B1180" s="100" t="s">
        <v>217</v>
      </c>
      <c r="C1180" s="101">
        <v>3518859</v>
      </c>
      <c r="D1180" s="78">
        <v>9</v>
      </c>
      <c r="E1180" s="54">
        <v>9</v>
      </c>
      <c r="F1180" s="102">
        <v>35188599</v>
      </c>
      <c r="G1180" s="135">
        <v>13</v>
      </c>
      <c r="H1180" s="135">
        <v>13</v>
      </c>
      <c r="I1180" s="136">
        <v>0.10556360000000001</v>
      </c>
      <c r="J1180" s="136">
        <v>0.1029612</v>
      </c>
      <c r="K1180" s="136">
        <v>2.6023999999999999E-3</v>
      </c>
      <c r="L1180" s="137">
        <v>2.5593607305936072E-2</v>
      </c>
      <c r="M1180" s="136">
        <v>0</v>
      </c>
      <c r="N1180" s="136">
        <v>0</v>
      </c>
      <c r="O1180" s="136">
        <v>0.1029699</v>
      </c>
      <c r="P1180" s="136">
        <v>2.5937E-3</v>
      </c>
      <c r="Q1180" s="138">
        <v>1</v>
      </c>
      <c r="R1180" s="139">
        <v>1</v>
      </c>
      <c r="S1180" s="122">
        <f t="shared" si="36"/>
        <v>50</v>
      </c>
      <c r="T1180" s="122">
        <f t="shared" si="37"/>
        <v>50</v>
      </c>
      <c r="U1180" s="136"/>
      <c r="V1180" s="136"/>
      <c r="W1180" s="136"/>
      <c r="X1180" s="136"/>
      <c r="Y1180" s="136"/>
      <c r="Z1180" s="136"/>
      <c r="AA1180" s="136"/>
    </row>
    <row r="1181" spans="1:27" x14ac:dyDescent="0.25">
      <c r="A1181" s="77">
        <v>2016</v>
      </c>
      <c r="B1181" s="100" t="s">
        <v>218</v>
      </c>
      <c r="C1181" s="101">
        <v>3518909</v>
      </c>
      <c r="D1181" s="78">
        <v>18</v>
      </c>
      <c r="E1181" s="54">
        <v>18</v>
      </c>
      <c r="F1181" s="102">
        <v>351890918</v>
      </c>
      <c r="G1181" s="135">
        <v>0</v>
      </c>
      <c r="H1181" s="135">
        <v>3</v>
      </c>
      <c r="I1181" s="136">
        <v>2.4248E-3</v>
      </c>
      <c r="J1181" s="136">
        <v>0</v>
      </c>
      <c r="K1181" s="136">
        <v>2.4248E-3</v>
      </c>
      <c r="L1181" s="137">
        <v>0</v>
      </c>
      <c r="M1181" s="136">
        <v>2.2315E-3</v>
      </c>
      <c r="N1181" s="136">
        <v>1.3889999999999999E-4</v>
      </c>
      <c r="O1181" s="136">
        <v>0</v>
      </c>
      <c r="P1181" s="136">
        <v>5.4400000000000001E-5</v>
      </c>
      <c r="Q1181" s="138">
        <v>0</v>
      </c>
      <c r="R1181" s="139">
        <v>0</v>
      </c>
      <c r="S1181" s="122">
        <f t="shared" si="36"/>
        <v>0</v>
      </c>
      <c r="T1181" s="122">
        <f t="shared" si="37"/>
        <v>100</v>
      </c>
      <c r="U1181" s="136"/>
      <c r="V1181" s="136"/>
      <c r="W1181" s="136"/>
      <c r="X1181" s="136"/>
      <c r="Y1181" s="136"/>
      <c r="Z1181" s="136"/>
      <c r="AA1181" s="136"/>
    </row>
    <row r="1182" spans="1:27" x14ac:dyDescent="0.25">
      <c r="A1182" s="77">
        <v>2016</v>
      </c>
      <c r="B1182" s="100" t="s">
        <v>218</v>
      </c>
      <c r="C1182" s="101">
        <v>3518909</v>
      </c>
      <c r="D1182" s="78">
        <v>18</v>
      </c>
      <c r="E1182" s="54">
        <v>19</v>
      </c>
      <c r="F1182" s="102">
        <v>351890919</v>
      </c>
      <c r="G1182" s="135">
        <v>0</v>
      </c>
      <c r="H1182" s="135">
        <v>1</v>
      </c>
      <c r="I1182" s="136">
        <v>2.7779999999999998E-4</v>
      </c>
      <c r="J1182" s="136">
        <v>0</v>
      </c>
      <c r="K1182" s="136">
        <v>2.7779999999999998E-4</v>
      </c>
      <c r="L1182" s="137">
        <v>0</v>
      </c>
      <c r="M1182" s="136">
        <v>0</v>
      </c>
      <c r="N1182" s="136">
        <v>0</v>
      </c>
      <c r="O1182" s="136">
        <v>0</v>
      </c>
      <c r="P1182" s="136">
        <v>2.7779999999999998E-4</v>
      </c>
      <c r="Q1182" s="138">
        <v>0</v>
      </c>
      <c r="R1182" s="139">
        <v>1</v>
      </c>
      <c r="S1182" s="122">
        <f t="shared" si="36"/>
        <v>0</v>
      </c>
      <c r="T1182" s="122">
        <f t="shared" si="37"/>
        <v>100</v>
      </c>
      <c r="U1182" s="136"/>
      <c r="V1182" s="136"/>
      <c r="W1182" s="136"/>
      <c r="X1182" s="136"/>
      <c r="Y1182" s="136"/>
      <c r="Z1182" s="136"/>
      <c r="AA1182" s="136"/>
    </row>
    <row r="1183" spans="1:27" x14ac:dyDescent="0.25">
      <c r="A1183" s="77">
        <v>2016</v>
      </c>
      <c r="B1183" s="100" t="s">
        <v>219</v>
      </c>
      <c r="C1183" s="101">
        <v>3519006</v>
      </c>
      <c r="D1183" s="78">
        <v>20</v>
      </c>
      <c r="E1183" s="54">
        <v>20</v>
      </c>
      <c r="F1183" s="102">
        <v>351900620</v>
      </c>
      <c r="G1183" s="135">
        <v>2</v>
      </c>
      <c r="H1183" s="135">
        <v>6</v>
      </c>
      <c r="I1183" s="136">
        <v>4.9256000000000005E-3</v>
      </c>
      <c r="J1183" s="136">
        <v>3.8540000000000004E-4</v>
      </c>
      <c r="K1183" s="136">
        <v>4.5402000000000003E-3</v>
      </c>
      <c r="L1183" s="137">
        <v>0</v>
      </c>
      <c r="M1183" s="136">
        <v>0</v>
      </c>
      <c r="N1183" s="136">
        <v>3.9525999999999997E-3</v>
      </c>
      <c r="O1183" s="136">
        <v>3.8540000000000004E-4</v>
      </c>
      <c r="P1183" s="136">
        <v>5.8759999999999997E-4</v>
      </c>
      <c r="Q1183" s="138">
        <v>0</v>
      </c>
      <c r="R1183" s="139">
        <v>0</v>
      </c>
      <c r="S1183" s="122">
        <f t="shared" si="36"/>
        <v>25</v>
      </c>
      <c r="T1183" s="122">
        <f t="shared" si="37"/>
        <v>75</v>
      </c>
      <c r="U1183" s="136"/>
      <c r="V1183" s="136"/>
      <c r="W1183" s="136"/>
      <c r="X1183" s="136"/>
      <c r="Y1183" s="136"/>
      <c r="Z1183" s="136"/>
      <c r="AA1183" s="136"/>
    </row>
    <row r="1184" spans="1:27" x14ac:dyDescent="0.25">
      <c r="A1184" s="77">
        <v>2016</v>
      </c>
      <c r="B1184" s="100" t="s">
        <v>219</v>
      </c>
      <c r="C1184" s="101">
        <v>3519006</v>
      </c>
      <c r="D1184" s="78">
        <v>20</v>
      </c>
      <c r="E1184" s="54">
        <v>21</v>
      </c>
      <c r="F1184" s="102">
        <v>351900621</v>
      </c>
      <c r="G1184" s="135">
        <v>0</v>
      </c>
      <c r="H1184" s="135">
        <v>5</v>
      </c>
      <c r="I1184" s="136">
        <v>1.6753400000000002E-2</v>
      </c>
      <c r="J1184" s="136">
        <v>0</v>
      </c>
      <c r="K1184" s="136">
        <v>1.6753400000000002E-2</v>
      </c>
      <c r="L1184" s="137">
        <v>0</v>
      </c>
      <c r="M1184" s="136">
        <v>0</v>
      </c>
      <c r="N1184" s="136">
        <v>0</v>
      </c>
      <c r="O1184" s="136">
        <v>1.6741800000000001E-2</v>
      </c>
      <c r="P1184" s="136">
        <v>1.1600000000000001E-5</v>
      </c>
      <c r="Q1184" s="138">
        <v>0</v>
      </c>
      <c r="R1184" s="139">
        <v>0</v>
      </c>
      <c r="S1184" s="122">
        <f t="shared" si="36"/>
        <v>0</v>
      </c>
      <c r="T1184" s="122">
        <f t="shared" si="37"/>
        <v>100</v>
      </c>
      <c r="U1184" s="136"/>
      <c r="V1184" s="136"/>
      <c r="W1184" s="136"/>
      <c r="X1184" s="136"/>
      <c r="Y1184" s="136"/>
      <c r="Z1184" s="136"/>
      <c r="AA1184" s="136"/>
    </row>
    <row r="1185" spans="1:27" x14ac:dyDescent="0.25">
      <c r="A1185" s="77">
        <v>2016</v>
      </c>
      <c r="B1185" s="100" t="s">
        <v>220</v>
      </c>
      <c r="C1185" s="101">
        <v>3519055</v>
      </c>
      <c r="D1185" s="78">
        <v>5</v>
      </c>
      <c r="E1185" s="54">
        <v>5</v>
      </c>
      <c r="F1185" s="102">
        <v>35190555</v>
      </c>
      <c r="G1185" s="135">
        <v>36</v>
      </c>
      <c r="H1185" s="135">
        <v>167</v>
      </c>
      <c r="I1185" s="136">
        <v>8.6250099999999968E-2</v>
      </c>
      <c r="J1185" s="136">
        <v>4.0655000000000011E-2</v>
      </c>
      <c r="K1185" s="136">
        <v>4.5595099999999958E-2</v>
      </c>
      <c r="L1185" s="137">
        <v>0</v>
      </c>
      <c r="M1185" s="136">
        <v>0</v>
      </c>
      <c r="N1185" s="136">
        <v>4.0601999999999999E-3</v>
      </c>
      <c r="O1185" s="136">
        <v>6.8025499999999961E-2</v>
      </c>
      <c r="P1185" s="136">
        <v>1.4164399999999999E-2</v>
      </c>
      <c r="Q1185" s="138">
        <v>14</v>
      </c>
      <c r="R1185" s="139">
        <v>7</v>
      </c>
      <c r="S1185" s="122">
        <f t="shared" si="36"/>
        <v>17.733990147783253</v>
      </c>
      <c r="T1185" s="122">
        <f t="shared" si="37"/>
        <v>82.266009852216754</v>
      </c>
      <c r="U1185" s="136"/>
      <c r="V1185" s="136"/>
      <c r="W1185" s="136"/>
      <c r="X1185" s="136"/>
      <c r="Y1185" s="136"/>
      <c r="Z1185" s="136"/>
      <c r="AA1185" s="136"/>
    </row>
    <row r="1186" spans="1:27" x14ac:dyDescent="0.25">
      <c r="A1186" s="77">
        <v>2016</v>
      </c>
      <c r="B1186" s="100" t="s">
        <v>221</v>
      </c>
      <c r="C1186" s="101">
        <v>3519071</v>
      </c>
      <c r="D1186" s="78">
        <v>5</v>
      </c>
      <c r="E1186" s="54">
        <v>5</v>
      </c>
      <c r="F1186" s="102">
        <v>35190715</v>
      </c>
      <c r="G1186" s="135">
        <v>10</v>
      </c>
      <c r="H1186" s="135">
        <v>79</v>
      </c>
      <c r="I1186" s="136">
        <v>0.10204600000000003</v>
      </c>
      <c r="J1186" s="136">
        <v>2.7083600000000006E-2</v>
      </c>
      <c r="K1186" s="136">
        <v>7.4962400000000012E-2</v>
      </c>
      <c r="L1186" s="137">
        <v>0</v>
      </c>
      <c r="M1186" s="136">
        <v>4.1203000000000004E-3</v>
      </c>
      <c r="N1186" s="136">
        <v>4.32827E-2</v>
      </c>
      <c r="O1186" s="136">
        <v>1.20026E-2</v>
      </c>
      <c r="P1186" s="136">
        <v>4.2640400000000002E-2</v>
      </c>
      <c r="Q1186" s="138">
        <v>16</v>
      </c>
      <c r="R1186" s="139">
        <v>118</v>
      </c>
      <c r="S1186" s="122">
        <f t="shared" si="36"/>
        <v>11.235955056179774</v>
      </c>
      <c r="T1186" s="122">
        <f t="shared" si="37"/>
        <v>88.764044943820224</v>
      </c>
      <c r="U1186" s="136"/>
      <c r="V1186" s="136"/>
      <c r="W1186" s="136"/>
      <c r="X1186" s="136"/>
      <c r="Y1186" s="136"/>
      <c r="Z1186" s="136"/>
      <c r="AA1186" s="136"/>
    </row>
    <row r="1187" spans="1:27" x14ac:dyDescent="0.25">
      <c r="A1187" s="77">
        <v>2016</v>
      </c>
      <c r="B1187" s="100" t="s">
        <v>222</v>
      </c>
      <c r="C1187" s="101">
        <v>3519105</v>
      </c>
      <c r="D1187" s="78">
        <v>13</v>
      </c>
      <c r="E1187" s="54">
        <v>13</v>
      </c>
      <c r="F1187" s="102">
        <v>351910513</v>
      </c>
      <c r="G1187" s="135">
        <v>10</v>
      </c>
      <c r="H1187" s="135">
        <v>14</v>
      </c>
      <c r="I1187" s="136">
        <v>0.2786207</v>
      </c>
      <c r="J1187" s="136">
        <v>0.22386339999999999</v>
      </c>
      <c r="K1187" s="136">
        <v>5.4757300000000002E-2</v>
      </c>
      <c r="L1187" s="137">
        <v>0</v>
      </c>
      <c r="M1187" s="136">
        <v>0</v>
      </c>
      <c r="N1187" s="136">
        <v>0.195324</v>
      </c>
      <c r="O1187" s="136">
        <v>4.3167499999999998E-2</v>
      </c>
      <c r="P1187" s="136">
        <v>4.0129199999999997E-2</v>
      </c>
      <c r="Q1187" s="138">
        <v>3</v>
      </c>
      <c r="R1187" s="139">
        <v>18</v>
      </c>
      <c r="S1187" s="122">
        <f t="shared" si="36"/>
        <v>41.666666666666671</v>
      </c>
      <c r="T1187" s="122">
        <f t="shared" si="37"/>
        <v>58.333333333333336</v>
      </c>
      <c r="U1187" s="136"/>
      <c r="V1187" s="136"/>
      <c r="W1187" s="136"/>
      <c r="X1187" s="136"/>
      <c r="Y1187" s="136"/>
      <c r="Z1187" s="136"/>
      <c r="AA1187" s="136"/>
    </row>
    <row r="1188" spans="1:27" x14ac:dyDescent="0.25">
      <c r="A1188" s="77">
        <v>2016</v>
      </c>
      <c r="B1188" s="100" t="s">
        <v>222</v>
      </c>
      <c r="C1188" s="101">
        <v>3519105</v>
      </c>
      <c r="D1188" s="78">
        <v>13</v>
      </c>
      <c r="E1188" s="54">
        <v>16</v>
      </c>
      <c r="F1188" s="102">
        <v>351910516</v>
      </c>
      <c r="G1188" s="135">
        <v>3</v>
      </c>
      <c r="H1188" s="135">
        <v>0</v>
      </c>
      <c r="I1188" s="136">
        <v>0.21575469999999999</v>
      </c>
      <c r="J1188" s="136">
        <v>0.21575469999999999</v>
      </c>
      <c r="K1188" s="136">
        <v>0</v>
      </c>
      <c r="L1188" s="137">
        <v>0</v>
      </c>
      <c r="M1188" s="136">
        <v>0</v>
      </c>
      <c r="N1188" s="136">
        <v>0</v>
      </c>
      <c r="O1188" s="136">
        <v>0.21575469999999999</v>
      </c>
      <c r="P1188" s="136">
        <v>0</v>
      </c>
      <c r="Q1188" s="138">
        <v>1</v>
      </c>
      <c r="R1188" s="139">
        <v>0</v>
      </c>
      <c r="S1188" s="122">
        <f t="shared" si="36"/>
        <v>100</v>
      </c>
      <c r="T1188" s="122">
        <f t="shared" si="37"/>
        <v>0</v>
      </c>
      <c r="U1188" s="136"/>
      <c r="V1188" s="136"/>
      <c r="W1188" s="136"/>
      <c r="X1188" s="136"/>
      <c r="Y1188" s="136"/>
      <c r="Z1188" s="136"/>
      <c r="AA1188" s="136"/>
    </row>
    <row r="1189" spans="1:27" x14ac:dyDescent="0.25">
      <c r="A1189" s="77">
        <v>2016</v>
      </c>
      <c r="B1189" s="100" t="s">
        <v>223</v>
      </c>
      <c r="C1189" s="101">
        <v>3519204</v>
      </c>
      <c r="D1189" s="78">
        <v>20</v>
      </c>
      <c r="E1189" s="54">
        <v>20</v>
      </c>
      <c r="F1189" s="102">
        <v>351920420</v>
      </c>
      <c r="G1189" s="135">
        <v>1</v>
      </c>
      <c r="H1189" s="135">
        <v>6</v>
      </c>
      <c r="I1189" s="136">
        <v>1.6486000000000001E-3</v>
      </c>
      <c r="J1189" s="136">
        <v>1.1111000000000001E-3</v>
      </c>
      <c r="K1189" s="136">
        <v>5.3750000000000011E-4</v>
      </c>
      <c r="L1189" s="137">
        <v>0</v>
      </c>
      <c r="M1189" s="136">
        <v>0</v>
      </c>
      <c r="N1189" s="136">
        <v>3.7889999999999999E-4</v>
      </c>
      <c r="O1189" s="136">
        <v>1.1458E-3</v>
      </c>
      <c r="P1189" s="136">
        <v>1.239E-4</v>
      </c>
      <c r="Q1189" s="138">
        <v>2</v>
      </c>
      <c r="R1189" s="139">
        <v>1</v>
      </c>
      <c r="S1189" s="122">
        <f t="shared" si="36"/>
        <v>14.285714285714285</v>
      </c>
      <c r="T1189" s="122">
        <f t="shared" si="37"/>
        <v>85.714285714285708</v>
      </c>
      <c r="U1189" s="136"/>
      <c r="V1189" s="136"/>
      <c r="W1189" s="136"/>
      <c r="X1189" s="136"/>
      <c r="Y1189" s="136"/>
      <c r="Z1189" s="136"/>
      <c r="AA1189" s="136"/>
    </row>
    <row r="1190" spans="1:27" x14ac:dyDescent="0.25">
      <c r="A1190" s="77">
        <v>2016</v>
      </c>
      <c r="B1190" s="100" t="s">
        <v>223</v>
      </c>
      <c r="C1190" s="101">
        <v>3519204</v>
      </c>
      <c r="D1190" s="78">
        <v>20</v>
      </c>
      <c r="E1190" s="54">
        <v>21</v>
      </c>
      <c r="F1190" s="102">
        <v>351920421</v>
      </c>
      <c r="G1190" s="135">
        <v>3</v>
      </c>
      <c r="H1190" s="135">
        <v>4</v>
      </c>
      <c r="I1190" s="136">
        <v>8.4530000000000004E-3</v>
      </c>
      <c r="J1190" s="136">
        <v>7.3582999999999999E-3</v>
      </c>
      <c r="K1190" s="136">
        <v>1.0947000000000001E-3</v>
      </c>
      <c r="L1190" s="137">
        <v>0</v>
      </c>
      <c r="M1190" s="136">
        <v>0</v>
      </c>
      <c r="N1190" s="136">
        <v>1.019E-4</v>
      </c>
      <c r="O1190" s="136">
        <v>7.3582999999999999E-3</v>
      </c>
      <c r="P1190" s="136">
        <v>9.9280000000000006E-4</v>
      </c>
      <c r="Q1190" s="138">
        <v>5</v>
      </c>
      <c r="R1190" s="139">
        <v>0</v>
      </c>
      <c r="S1190" s="122">
        <f t="shared" si="36"/>
        <v>42.857142857142854</v>
      </c>
      <c r="T1190" s="122">
        <f t="shared" si="37"/>
        <v>57.142857142857139</v>
      </c>
      <c r="U1190" s="136"/>
      <c r="V1190" s="136"/>
      <c r="W1190" s="136"/>
      <c r="X1190" s="136"/>
      <c r="Y1190" s="136"/>
      <c r="Z1190" s="136"/>
      <c r="AA1190" s="136"/>
    </row>
    <row r="1191" spans="1:27" x14ac:dyDescent="0.25">
      <c r="A1191" s="77">
        <v>2016</v>
      </c>
      <c r="B1191" s="100" t="s">
        <v>224</v>
      </c>
      <c r="C1191" s="101">
        <v>3519253</v>
      </c>
      <c r="D1191" s="78">
        <v>17</v>
      </c>
      <c r="E1191" s="54">
        <v>17</v>
      </c>
      <c r="F1191" s="102">
        <v>351925317</v>
      </c>
      <c r="G1191" s="135">
        <v>16</v>
      </c>
      <c r="H1191" s="135">
        <v>19</v>
      </c>
      <c r="I1191" s="136">
        <v>0.15240890000000001</v>
      </c>
      <c r="J1191" s="136">
        <v>0.13325770000000001</v>
      </c>
      <c r="K1191" s="136">
        <v>1.91512E-2</v>
      </c>
      <c r="L1191" s="137">
        <v>0</v>
      </c>
      <c r="M1191" s="136">
        <v>5.7241000000000002E-3</v>
      </c>
      <c r="N1191" s="136">
        <v>0</v>
      </c>
      <c r="O1191" s="136">
        <v>0.1421674</v>
      </c>
      <c r="P1191" s="136">
        <v>4.5173999999999995E-3</v>
      </c>
      <c r="Q1191" s="138">
        <v>12</v>
      </c>
      <c r="R1191" s="139">
        <v>7</v>
      </c>
      <c r="S1191" s="122">
        <f t="shared" si="36"/>
        <v>45.714285714285715</v>
      </c>
      <c r="T1191" s="122">
        <f t="shared" si="37"/>
        <v>54.285714285714285</v>
      </c>
      <c r="U1191" s="136"/>
      <c r="V1191" s="136"/>
      <c r="W1191" s="136"/>
      <c r="X1191" s="136"/>
      <c r="Y1191" s="136"/>
      <c r="Z1191" s="136"/>
      <c r="AA1191" s="136"/>
    </row>
    <row r="1192" spans="1:27" x14ac:dyDescent="0.25">
      <c r="A1192" s="77">
        <v>2016</v>
      </c>
      <c r="B1192" s="100" t="s">
        <v>225</v>
      </c>
      <c r="C1192" s="101">
        <v>3519303</v>
      </c>
      <c r="D1192" s="78">
        <v>13</v>
      </c>
      <c r="E1192" s="54">
        <v>13</v>
      </c>
      <c r="F1192" s="102">
        <v>351930313</v>
      </c>
      <c r="G1192" s="135">
        <v>16</v>
      </c>
      <c r="H1192" s="135">
        <v>19</v>
      </c>
      <c r="I1192" s="136">
        <v>0.20627230000000005</v>
      </c>
      <c r="J1192" s="136">
        <v>0.19228050000000005</v>
      </c>
      <c r="K1192" s="136">
        <v>1.3991800000000002E-2</v>
      </c>
      <c r="L1192" s="137">
        <v>0</v>
      </c>
      <c r="M1192" s="136">
        <v>0</v>
      </c>
      <c r="N1192" s="136">
        <v>0.14304359999999999</v>
      </c>
      <c r="O1192" s="136">
        <v>5.2600599999999997E-2</v>
      </c>
      <c r="P1192" s="136">
        <v>1.0628100000000003E-2</v>
      </c>
      <c r="Q1192" s="138">
        <v>7</v>
      </c>
      <c r="R1192" s="139">
        <v>8</v>
      </c>
      <c r="S1192" s="122">
        <f t="shared" si="36"/>
        <v>45.714285714285715</v>
      </c>
      <c r="T1192" s="122">
        <f t="shared" si="37"/>
        <v>54.285714285714285</v>
      </c>
      <c r="U1192" s="136"/>
      <c r="V1192" s="136"/>
      <c r="W1192" s="136"/>
      <c r="X1192" s="136"/>
      <c r="Y1192" s="136"/>
      <c r="Z1192" s="136"/>
      <c r="AA1192" s="136"/>
    </row>
    <row r="1193" spans="1:27" x14ac:dyDescent="0.25">
      <c r="A1193" s="77">
        <v>2016</v>
      </c>
      <c r="B1193" s="100" t="s">
        <v>225</v>
      </c>
      <c r="C1193" s="101">
        <v>3519303</v>
      </c>
      <c r="D1193" s="78">
        <v>13</v>
      </c>
      <c r="E1193" s="54">
        <v>9</v>
      </c>
      <c r="F1193" s="102">
        <v>35193039</v>
      </c>
      <c r="G1193" s="135">
        <v>2</v>
      </c>
      <c r="H1193" s="135">
        <v>2</v>
      </c>
      <c r="I1193" s="136">
        <v>1.852E-4</v>
      </c>
      <c r="J1193" s="136">
        <v>9.2600000000000001E-5</v>
      </c>
      <c r="K1193" s="136">
        <v>9.2600000000000001E-5</v>
      </c>
      <c r="L1193" s="137">
        <v>0</v>
      </c>
      <c r="M1193" s="136">
        <v>0</v>
      </c>
      <c r="N1193" s="136">
        <v>0</v>
      </c>
      <c r="O1193" s="136">
        <v>0</v>
      </c>
      <c r="P1193" s="136">
        <v>1.852E-4</v>
      </c>
      <c r="Q1193" s="138">
        <v>3</v>
      </c>
      <c r="R1193" s="139">
        <v>0</v>
      </c>
      <c r="S1193" s="122">
        <f t="shared" si="36"/>
        <v>50</v>
      </c>
      <c r="T1193" s="122">
        <f t="shared" si="37"/>
        <v>50</v>
      </c>
      <c r="U1193" s="136"/>
      <c r="V1193" s="136"/>
      <c r="W1193" s="136"/>
      <c r="X1193" s="136"/>
      <c r="Y1193" s="136"/>
      <c r="Z1193" s="136"/>
      <c r="AA1193" s="136"/>
    </row>
    <row r="1194" spans="1:27" x14ac:dyDescent="0.25">
      <c r="A1194" s="77">
        <v>2016</v>
      </c>
      <c r="B1194" s="100" t="s">
        <v>226</v>
      </c>
      <c r="C1194" s="101">
        <v>3519402</v>
      </c>
      <c r="D1194" s="78">
        <v>16</v>
      </c>
      <c r="E1194" s="54">
        <v>16</v>
      </c>
      <c r="F1194" s="102">
        <v>351940216</v>
      </c>
      <c r="G1194" s="135">
        <v>7</v>
      </c>
      <c r="H1194" s="135">
        <v>29</v>
      </c>
      <c r="I1194" s="136">
        <v>8.4449499999999997E-2</v>
      </c>
      <c r="J1194" s="136">
        <v>7.1395E-2</v>
      </c>
      <c r="K1194" s="136">
        <v>1.30545E-2</v>
      </c>
      <c r="L1194" s="137">
        <v>0</v>
      </c>
      <c r="M1194" s="136">
        <v>2.9075E-2</v>
      </c>
      <c r="N1194" s="136">
        <v>3.5110000000000002E-4</v>
      </c>
      <c r="O1194" s="136">
        <v>4.9676399999999996E-2</v>
      </c>
      <c r="P1194" s="136">
        <v>5.3469999999999976E-3</v>
      </c>
      <c r="Q1194" s="138">
        <v>4</v>
      </c>
      <c r="R1194" s="139">
        <v>4</v>
      </c>
      <c r="S1194" s="122">
        <f t="shared" si="36"/>
        <v>19.444444444444446</v>
      </c>
      <c r="T1194" s="122">
        <f t="shared" si="37"/>
        <v>80.555555555555557</v>
      </c>
      <c r="U1194" s="136"/>
      <c r="V1194" s="136"/>
      <c r="W1194" s="136"/>
      <c r="X1194" s="136"/>
      <c r="Y1194" s="136"/>
      <c r="Z1194" s="136"/>
      <c r="AA1194" s="136"/>
    </row>
    <row r="1195" spans="1:27" x14ac:dyDescent="0.25">
      <c r="A1195" s="77">
        <v>2016</v>
      </c>
      <c r="B1195" s="100" t="s">
        <v>227</v>
      </c>
      <c r="C1195" s="101">
        <v>3519501</v>
      </c>
      <c r="D1195" s="78">
        <v>17</v>
      </c>
      <c r="E1195" s="54">
        <v>17</v>
      </c>
      <c r="F1195" s="102">
        <v>351950117</v>
      </c>
      <c r="G1195" s="135">
        <v>5</v>
      </c>
      <c r="H1195" s="135">
        <v>4</v>
      </c>
      <c r="I1195" s="136">
        <v>0.19546830000000001</v>
      </c>
      <c r="J1195" s="136">
        <v>0.19093100000000002</v>
      </c>
      <c r="K1195" s="136">
        <v>4.5373000000000002E-3</v>
      </c>
      <c r="L1195" s="137">
        <v>0</v>
      </c>
      <c r="M1195" s="136">
        <v>4.3287000000000004E-3</v>
      </c>
      <c r="N1195" s="136">
        <v>0.1745139</v>
      </c>
      <c r="O1195" s="136">
        <v>1.6451800000000003E-2</v>
      </c>
      <c r="P1195" s="136">
        <v>1.739E-4</v>
      </c>
      <c r="Q1195" s="138">
        <v>2</v>
      </c>
      <c r="R1195" s="139">
        <v>0</v>
      </c>
      <c r="S1195" s="122">
        <f t="shared" si="36"/>
        <v>55.555555555555557</v>
      </c>
      <c r="T1195" s="122">
        <f t="shared" si="37"/>
        <v>44.444444444444443</v>
      </c>
      <c r="U1195" s="136"/>
      <c r="V1195" s="136"/>
      <c r="W1195" s="136"/>
      <c r="X1195" s="136"/>
      <c r="Y1195" s="136"/>
      <c r="Z1195" s="136"/>
      <c r="AA1195" s="136"/>
    </row>
    <row r="1196" spans="1:27" x14ac:dyDescent="0.25">
      <c r="A1196" s="77">
        <v>2016</v>
      </c>
      <c r="B1196" s="100" t="s">
        <v>228</v>
      </c>
      <c r="C1196" s="101">
        <v>3519600</v>
      </c>
      <c r="D1196" s="78">
        <v>13</v>
      </c>
      <c r="E1196" s="54">
        <v>13</v>
      </c>
      <c r="F1196" s="102">
        <v>351960013</v>
      </c>
      <c r="G1196" s="135">
        <v>30</v>
      </c>
      <c r="H1196" s="135">
        <v>79</v>
      </c>
      <c r="I1196" s="136">
        <v>0.49313479999999998</v>
      </c>
      <c r="J1196" s="136">
        <v>0.18375459999999999</v>
      </c>
      <c r="K1196" s="136">
        <v>0.30938019999999999</v>
      </c>
      <c r="L1196" s="137">
        <v>0</v>
      </c>
      <c r="M1196" s="136">
        <v>0.19780090000000003</v>
      </c>
      <c r="N1196" s="136">
        <v>7.1952000000000006E-3</v>
      </c>
      <c r="O1196" s="136">
        <v>0.17109469999999996</v>
      </c>
      <c r="P1196" s="136">
        <v>0.11704399999999998</v>
      </c>
      <c r="Q1196" s="138">
        <v>9</v>
      </c>
      <c r="R1196" s="139">
        <v>8</v>
      </c>
      <c r="S1196" s="122">
        <f t="shared" si="36"/>
        <v>27.522935779816514</v>
      </c>
      <c r="T1196" s="122">
        <f t="shared" si="37"/>
        <v>72.477064220183479</v>
      </c>
      <c r="U1196" s="136"/>
      <c r="V1196" s="136"/>
      <c r="W1196" s="136"/>
      <c r="X1196" s="136"/>
      <c r="Y1196" s="136"/>
      <c r="Z1196" s="136"/>
      <c r="AA1196" s="136"/>
    </row>
    <row r="1197" spans="1:27" x14ac:dyDescent="0.25">
      <c r="A1197" s="77">
        <v>2016</v>
      </c>
      <c r="B1197" s="100" t="s">
        <v>228</v>
      </c>
      <c r="C1197" s="101">
        <v>3519600</v>
      </c>
      <c r="D1197" s="78">
        <v>13</v>
      </c>
      <c r="E1197" s="54">
        <v>16</v>
      </c>
      <c r="F1197" s="102">
        <v>351960016</v>
      </c>
      <c r="G1197" s="135">
        <v>15</v>
      </c>
      <c r="H1197" s="135">
        <v>3</v>
      </c>
      <c r="I1197" s="136">
        <v>0.73894520000000008</v>
      </c>
      <c r="J1197" s="136">
        <v>0.73833180000000009</v>
      </c>
      <c r="K1197" s="136">
        <v>6.1339999999999995E-4</v>
      </c>
      <c r="L1197" s="137">
        <v>0</v>
      </c>
      <c r="M1197" s="136">
        <v>0</v>
      </c>
      <c r="N1197" s="136">
        <v>2.0829999999999999E-4</v>
      </c>
      <c r="O1197" s="136">
        <v>0.73833180000000009</v>
      </c>
      <c r="P1197" s="136">
        <v>4.0509999999999998E-4</v>
      </c>
      <c r="Q1197" s="138">
        <v>5</v>
      </c>
      <c r="R1197" s="139">
        <v>0</v>
      </c>
      <c r="S1197" s="122">
        <f t="shared" si="36"/>
        <v>83.333333333333343</v>
      </c>
      <c r="T1197" s="122">
        <f t="shared" si="37"/>
        <v>16.666666666666664</v>
      </c>
      <c r="U1197" s="136"/>
      <c r="V1197" s="136"/>
      <c r="W1197" s="136"/>
      <c r="X1197" s="136"/>
      <c r="Y1197" s="136"/>
      <c r="Z1197" s="136"/>
      <c r="AA1197" s="136"/>
    </row>
    <row r="1198" spans="1:27" x14ac:dyDescent="0.25">
      <c r="A1198" s="77">
        <v>2016</v>
      </c>
      <c r="B1198" s="100" t="s">
        <v>229</v>
      </c>
      <c r="C1198" s="101">
        <v>3519709</v>
      </c>
      <c r="D1198" s="78">
        <v>10</v>
      </c>
      <c r="E1198" s="54">
        <v>10</v>
      </c>
      <c r="F1198" s="102">
        <v>351970910</v>
      </c>
      <c r="G1198" s="135">
        <v>171</v>
      </c>
      <c r="H1198" s="135">
        <v>76</v>
      </c>
      <c r="I1198" s="136">
        <v>0.32042090000000001</v>
      </c>
      <c r="J1198" s="136">
        <v>0.28656209999999999</v>
      </c>
      <c r="K1198" s="136">
        <v>3.3858799999999994E-2</v>
      </c>
      <c r="L1198" s="137">
        <v>0</v>
      </c>
      <c r="M1198" s="136">
        <v>0.13540279999999999</v>
      </c>
      <c r="N1198" s="136">
        <v>3.38959E-2</v>
      </c>
      <c r="O1198" s="136">
        <v>0.10824860000000001</v>
      </c>
      <c r="P1198" s="136">
        <v>4.2873599999999998E-2</v>
      </c>
      <c r="Q1198" s="138">
        <v>103</v>
      </c>
      <c r="R1198" s="139">
        <v>158</v>
      </c>
      <c r="S1198" s="122">
        <f t="shared" si="36"/>
        <v>69.230769230769226</v>
      </c>
      <c r="T1198" s="122">
        <f t="shared" si="37"/>
        <v>30.76923076923077</v>
      </c>
      <c r="U1198" s="136"/>
      <c r="V1198" s="136"/>
      <c r="W1198" s="136"/>
      <c r="X1198" s="136"/>
      <c r="Y1198" s="136"/>
      <c r="Z1198" s="136"/>
      <c r="AA1198" s="136"/>
    </row>
    <row r="1199" spans="1:27" x14ac:dyDescent="0.25">
      <c r="A1199" s="77">
        <v>2016</v>
      </c>
      <c r="B1199" s="100" t="s">
        <v>229</v>
      </c>
      <c r="C1199" s="101">
        <v>3519709</v>
      </c>
      <c r="D1199" s="78">
        <v>10</v>
      </c>
      <c r="E1199" s="54">
        <v>6</v>
      </c>
      <c r="F1199" s="102">
        <v>35197096</v>
      </c>
      <c r="G1199" s="135">
        <v>0</v>
      </c>
      <c r="H1199" s="135">
        <v>0</v>
      </c>
      <c r="I1199" s="136">
        <v>0</v>
      </c>
      <c r="J1199" s="136">
        <v>0</v>
      </c>
      <c r="K1199" s="136">
        <v>0</v>
      </c>
      <c r="L1199" s="137">
        <v>0</v>
      </c>
      <c r="M1199" s="136">
        <v>0</v>
      </c>
      <c r="N1199" s="136">
        <v>0</v>
      </c>
      <c r="O1199" s="136">
        <v>0</v>
      </c>
      <c r="P1199" s="136">
        <v>0</v>
      </c>
      <c r="Q1199" s="138">
        <v>0</v>
      </c>
      <c r="R1199" s="139">
        <v>0</v>
      </c>
      <c r="S1199" s="122">
        <f t="shared" si="36"/>
        <v>0</v>
      </c>
      <c r="T1199" s="122">
        <f t="shared" si="37"/>
        <v>0</v>
      </c>
      <c r="U1199" s="136"/>
      <c r="V1199" s="136"/>
      <c r="W1199" s="136"/>
      <c r="X1199" s="136"/>
      <c r="Y1199" s="136"/>
      <c r="Z1199" s="136"/>
      <c r="AA1199" s="136"/>
    </row>
    <row r="1200" spans="1:27" x14ac:dyDescent="0.25">
      <c r="A1200" s="77">
        <v>2016</v>
      </c>
      <c r="B1200" s="100" t="s">
        <v>229</v>
      </c>
      <c r="C1200" s="101">
        <v>3519709</v>
      </c>
      <c r="D1200" s="78">
        <v>10</v>
      </c>
      <c r="E1200" s="54">
        <v>11</v>
      </c>
      <c r="F1200" s="102">
        <v>351970911</v>
      </c>
      <c r="G1200" s="135">
        <v>0</v>
      </c>
      <c r="H1200" s="135">
        <v>2</v>
      </c>
      <c r="I1200" s="136">
        <v>1.4074000000000001E-3</v>
      </c>
      <c r="J1200" s="136">
        <v>0</v>
      </c>
      <c r="K1200" s="136">
        <v>1.4074000000000001E-3</v>
      </c>
      <c r="L1200" s="137">
        <v>0</v>
      </c>
      <c r="M1200" s="136">
        <v>0</v>
      </c>
      <c r="N1200" s="136">
        <v>1.4074000000000001E-3</v>
      </c>
      <c r="O1200" s="136">
        <v>0</v>
      </c>
      <c r="P1200" s="136">
        <v>0</v>
      </c>
      <c r="Q1200" s="138">
        <v>0</v>
      </c>
      <c r="R1200" s="139">
        <v>16</v>
      </c>
      <c r="S1200" s="122">
        <f t="shared" si="36"/>
        <v>0</v>
      </c>
      <c r="T1200" s="122">
        <f t="shared" si="37"/>
        <v>100</v>
      </c>
      <c r="U1200" s="136"/>
      <c r="V1200" s="136"/>
      <c r="W1200" s="136"/>
      <c r="X1200" s="136"/>
      <c r="Y1200" s="136"/>
      <c r="Z1200" s="136"/>
      <c r="AA1200" s="136"/>
    </row>
    <row r="1201" spans="1:27" x14ac:dyDescent="0.25">
      <c r="A1201" s="77">
        <v>2016</v>
      </c>
      <c r="B1201" s="100" t="s">
        <v>230</v>
      </c>
      <c r="C1201" s="101">
        <v>3519808</v>
      </c>
      <c r="D1201" s="78">
        <v>12</v>
      </c>
      <c r="E1201" s="54">
        <v>12</v>
      </c>
      <c r="F1201" s="102">
        <v>351980812</v>
      </c>
      <c r="G1201" s="135">
        <v>4</v>
      </c>
      <c r="H1201" s="135">
        <v>8</v>
      </c>
      <c r="I1201" s="136">
        <v>3.1284699999999999E-2</v>
      </c>
      <c r="J1201" s="136">
        <v>2.52585E-2</v>
      </c>
      <c r="K1201" s="136">
        <v>6.0261999999999998E-3</v>
      </c>
      <c r="L1201" s="137">
        <v>1.9322686136478946</v>
      </c>
      <c r="M1201" s="136">
        <v>2.1941800000000001E-2</v>
      </c>
      <c r="N1201" s="136">
        <v>1.4468E-3</v>
      </c>
      <c r="O1201" s="136">
        <v>7.4979999999999995E-3</v>
      </c>
      <c r="P1201" s="136">
        <v>3.9809999999999997E-4</v>
      </c>
      <c r="Q1201" s="138">
        <v>6</v>
      </c>
      <c r="R1201" s="139">
        <v>0</v>
      </c>
      <c r="S1201" s="122">
        <f t="shared" si="36"/>
        <v>33.333333333333329</v>
      </c>
      <c r="T1201" s="122">
        <f t="shared" si="37"/>
        <v>66.666666666666657</v>
      </c>
      <c r="U1201" s="136"/>
      <c r="V1201" s="136"/>
      <c r="W1201" s="136"/>
      <c r="X1201" s="136"/>
      <c r="Y1201" s="136"/>
      <c r="Z1201" s="136"/>
      <c r="AA1201" s="136"/>
    </row>
    <row r="1202" spans="1:27" x14ac:dyDescent="0.25">
      <c r="A1202" s="77">
        <v>2016</v>
      </c>
      <c r="B1202" s="100" t="s">
        <v>230</v>
      </c>
      <c r="C1202" s="101">
        <v>3519808</v>
      </c>
      <c r="D1202" s="78">
        <v>12</v>
      </c>
      <c r="E1202" s="54">
        <v>15</v>
      </c>
      <c r="F1202" s="102">
        <v>351980815</v>
      </c>
      <c r="G1202" s="135">
        <v>7</v>
      </c>
      <c r="H1202" s="135">
        <v>8</v>
      </c>
      <c r="I1202" s="136">
        <v>0.13012209999999999</v>
      </c>
      <c r="J1202" s="136">
        <v>0.12376189999999999</v>
      </c>
      <c r="K1202" s="136">
        <v>6.3601999999999999E-3</v>
      </c>
      <c r="L1202" s="137">
        <v>0</v>
      </c>
      <c r="M1202" s="136">
        <v>5.5556000000000008E-3</v>
      </c>
      <c r="N1202" s="136">
        <v>0.11506040000000001</v>
      </c>
      <c r="O1202" s="136">
        <v>3.3333E-3</v>
      </c>
      <c r="P1202" s="136">
        <v>6.1728E-3</v>
      </c>
      <c r="Q1202" s="138">
        <v>2</v>
      </c>
      <c r="R1202" s="139">
        <v>5</v>
      </c>
      <c r="S1202" s="122">
        <f t="shared" si="36"/>
        <v>46.666666666666664</v>
      </c>
      <c r="T1202" s="122">
        <f t="shared" si="37"/>
        <v>53.333333333333336</v>
      </c>
      <c r="U1202" s="136"/>
      <c r="V1202" s="136"/>
      <c r="W1202" s="136"/>
      <c r="X1202" s="136"/>
      <c r="Y1202" s="136"/>
      <c r="Z1202" s="136"/>
      <c r="AA1202" s="136"/>
    </row>
    <row r="1203" spans="1:27" x14ac:dyDescent="0.25">
      <c r="A1203" s="77">
        <v>2016</v>
      </c>
      <c r="B1203" s="100" t="s">
        <v>231</v>
      </c>
      <c r="C1203" s="101">
        <v>3519907</v>
      </c>
      <c r="D1203" s="78">
        <v>22</v>
      </c>
      <c r="E1203" s="54">
        <v>22</v>
      </c>
      <c r="F1203" s="102">
        <v>351990722</v>
      </c>
      <c r="G1203" s="135">
        <v>2</v>
      </c>
      <c r="H1203" s="135">
        <v>11</v>
      </c>
      <c r="I1203" s="136">
        <v>4.8522000000000001E-3</v>
      </c>
      <c r="J1203" s="136">
        <v>9.7200000000000004E-5</v>
      </c>
      <c r="K1203" s="136">
        <v>4.7549999999999997E-3</v>
      </c>
      <c r="L1203" s="137">
        <v>0.26715239726027395</v>
      </c>
      <c r="M1203" s="136">
        <v>1.8110999999999999E-3</v>
      </c>
      <c r="N1203" s="136">
        <v>9.5830000000000004E-4</v>
      </c>
      <c r="O1203" s="136">
        <v>9.3059999999999996E-4</v>
      </c>
      <c r="P1203" s="136">
        <v>1.1522000000000001E-3</v>
      </c>
      <c r="Q1203" s="138">
        <v>2</v>
      </c>
      <c r="R1203" s="139">
        <v>0</v>
      </c>
      <c r="S1203" s="122">
        <f t="shared" si="36"/>
        <v>15.384615384615385</v>
      </c>
      <c r="T1203" s="122">
        <f t="shared" si="37"/>
        <v>84.615384615384613</v>
      </c>
      <c r="U1203" s="136"/>
      <c r="V1203" s="136"/>
      <c r="W1203" s="136"/>
      <c r="X1203" s="136"/>
      <c r="Y1203" s="136"/>
      <c r="Z1203" s="136"/>
      <c r="AA1203" s="136"/>
    </row>
    <row r="1204" spans="1:27" x14ac:dyDescent="0.25">
      <c r="A1204" s="77">
        <v>2016</v>
      </c>
      <c r="B1204" s="100" t="s">
        <v>231</v>
      </c>
      <c r="C1204" s="101">
        <v>3519907</v>
      </c>
      <c r="D1204" s="78">
        <v>22</v>
      </c>
      <c r="E1204" s="54">
        <v>17</v>
      </c>
      <c r="F1204" s="102">
        <v>351990717</v>
      </c>
      <c r="G1204" s="135">
        <v>0</v>
      </c>
      <c r="H1204" s="135">
        <v>0</v>
      </c>
      <c r="I1204" s="136">
        <v>0</v>
      </c>
      <c r="J1204" s="136">
        <v>0</v>
      </c>
      <c r="K1204" s="136">
        <v>0</v>
      </c>
      <c r="L1204" s="137">
        <v>0</v>
      </c>
      <c r="M1204" s="136">
        <v>0</v>
      </c>
      <c r="N1204" s="136">
        <v>0</v>
      </c>
      <c r="O1204" s="136">
        <v>0</v>
      </c>
      <c r="P1204" s="136">
        <v>0</v>
      </c>
      <c r="Q1204" s="138">
        <v>0</v>
      </c>
      <c r="R1204" s="139">
        <v>0</v>
      </c>
      <c r="S1204" s="122">
        <f t="shared" si="36"/>
        <v>0</v>
      </c>
      <c r="T1204" s="122">
        <f t="shared" si="37"/>
        <v>0</v>
      </c>
      <c r="U1204" s="136"/>
      <c r="V1204" s="136"/>
      <c r="W1204" s="136"/>
      <c r="X1204" s="136"/>
      <c r="Y1204" s="136"/>
      <c r="Z1204" s="136"/>
      <c r="AA1204" s="136"/>
    </row>
    <row r="1205" spans="1:27" x14ac:dyDescent="0.25">
      <c r="A1205" s="77">
        <v>2016</v>
      </c>
      <c r="B1205" s="100" t="s">
        <v>232</v>
      </c>
      <c r="C1205" s="101">
        <v>3520004</v>
      </c>
      <c r="D1205" s="78">
        <v>13</v>
      </c>
      <c r="E1205" s="54">
        <v>13</v>
      </c>
      <c r="F1205" s="102">
        <v>352000413</v>
      </c>
      <c r="G1205" s="135">
        <v>14</v>
      </c>
      <c r="H1205" s="135">
        <v>2</v>
      </c>
      <c r="I1205" s="136">
        <v>0.19744579999999998</v>
      </c>
      <c r="J1205" s="136">
        <v>0.19712169999999998</v>
      </c>
      <c r="K1205" s="136">
        <v>3.2409999999999996E-4</v>
      </c>
      <c r="L1205" s="137">
        <v>0</v>
      </c>
      <c r="M1205" s="136">
        <v>0</v>
      </c>
      <c r="N1205" s="136">
        <v>0</v>
      </c>
      <c r="O1205" s="136">
        <v>0.19349999999999998</v>
      </c>
      <c r="P1205" s="136">
        <v>3.9457999999999993E-3</v>
      </c>
      <c r="Q1205" s="138">
        <v>12</v>
      </c>
      <c r="R1205" s="139">
        <v>2</v>
      </c>
      <c r="S1205" s="122">
        <f t="shared" si="36"/>
        <v>87.5</v>
      </c>
      <c r="T1205" s="122">
        <f t="shared" si="37"/>
        <v>12.5</v>
      </c>
      <c r="U1205" s="136"/>
      <c r="V1205" s="136"/>
      <c r="W1205" s="136"/>
      <c r="X1205" s="136"/>
      <c r="Y1205" s="136"/>
      <c r="Z1205" s="136"/>
      <c r="AA1205" s="136"/>
    </row>
    <row r="1206" spans="1:27" x14ac:dyDescent="0.25">
      <c r="A1206" s="77">
        <v>2016</v>
      </c>
      <c r="B1206" s="100" t="s">
        <v>232</v>
      </c>
      <c r="C1206" s="101">
        <v>3520004</v>
      </c>
      <c r="D1206" s="78">
        <v>13</v>
      </c>
      <c r="E1206" s="54">
        <v>10</v>
      </c>
      <c r="F1206" s="102">
        <v>352000410</v>
      </c>
      <c r="G1206" s="135">
        <v>0</v>
      </c>
      <c r="H1206" s="135">
        <v>0</v>
      </c>
      <c r="I1206" s="136">
        <v>0</v>
      </c>
      <c r="J1206" s="136">
        <v>0</v>
      </c>
      <c r="K1206" s="136">
        <v>0</v>
      </c>
      <c r="L1206" s="137">
        <v>0</v>
      </c>
      <c r="M1206" s="136">
        <v>0</v>
      </c>
      <c r="N1206" s="136">
        <v>0</v>
      </c>
      <c r="O1206" s="136">
        <v>0</v>
      </c>
      <c r="P1206" s="136">
        <v>0</v>
      </c>
      <c r="Q1206" s="138">
        <v>0</v>
      </c>
      <c r="R1206" s="139">
        <v>0</v>
      </c>
      <c r="S1206" s="122">
        <f t="shared" si="36"/>
        <v>0</v>
      </c>
      <c r="T1206" s="122">
        <f t="shared" si="37"/>
        <v>0</v>
      </c>
      <c r="U1206" s="136"/>
      <c r="V1206" s="136"/>
      <c r="W1206" s="136"/>
      <c r="X1206" s="136"/>
      <c r="Y1206" s="136"/>
      <c r="Z1206" s="136"/>
      <c r="AA1206" s="136"/>
    </row>
    <row r="1207" spans="1:27" x14ac:dyDescent="0.25">
      <c r="A1207" s="77">
        <v>2016</v>
      </c>
      <c r="B1207" s="100" t="s">
        <v>233</v>
      </c>
      <c r="C1207" s="101">
        <v>3520103</v>
      </c>
      <c r="D1207" s="78">
        <v>8</v>
      </c>
      <c r="E1207" s="54">
        <v>8</v>
      </c>
      <c r="F1207" s="102">
        <v>35201038</v>
      </c>
      <c r="G1207" s="135">
        <v>6</v>
      </c>
      <c r="H1207" s="135">
        <v>41</v>
      </c>
      <c r="I1207" s="136">
        <v>0.13487179999999999</v>
      </c>
      <c r="J1207" s="136">
        <v>3.7832000000000005E-3</v>
      </c>
      <c r="K1207" s="136">
        <v>0.13108859999999997</v>
      </c>
      <c r="L1207" s="137">
        <v>0.30596638762049716</v>
      </c>
      <c r="M1207" s="136">
        <v>9.1921300000000011E-2</v>
      </c>
      <c r="N1207" s="136">
        <v>3.1200699999999998E-2</v>
      </c>
      <c r="O1207" s="136">
        <v>2.0486000000000002E-3</v>
      </c>
      <c r="P1207" s="136">
        <v>9.7012000000000053E-3</v>
      </c>
      <c r="Q1207" s="138">
        <v>2</v>
      </c>
      <c r="R1207" s="139">
        <v>3</v>
      </c>
      <c r="S1207" s="122">
        <f t="shared" si="36"/>
        <v>12.76595744680851</v>
      </c>
      <c r="T1207" s="122">
        <f t="shared" si="37"/>
        <v>87.2340425531915</v>
      </c>
      <c r="U1207" s="136"/>
      <c r="V1207" s="136"/>
      <c r="W1207" s="136"/>
      <c r="X1207" s="136"/>
      <c r="Y1207" s="136"/>
      <c r="Z1207" s="136"/>
      <c r="AA1207" s="136"/>
    </row>
    <row r="1208" spans="1:27" x14ac:dyDescent="0.25">
      <c r="A1208" s="77">
        <v>2016</v>
      </c>
      <c r="B1208" s="100" t="s">
        <v>234</v>
      </c>
      <c r="C1208" s="101">
        <v>3520202</v>
      </c>
      <c r="D1208" s="78">
        <v>2</v>
      </c>
      <c r="E1208" s="54">
        <v>2</v>
      </c>
      <c r="F1208" s="102">
        <v>35202022</v>
      </c>
      <c r="G1208" s="135">
        <v>29</v>
      </c>
      <c r="H1208" s="135">
        <v>13</v>
      </c>
      <c r="I1208" s="136">
        <v>0.21086180000000002</v>
      </c>
      <c r="J1208" s="136">
        <v>0.20623350000000001</v>
      </c>
      <c r="K1208" s="136">
        <v>4.6283000000000001E-3</v>
      </c>
      <c r="L1208" s="137">
        <v>0</v>
      </c>
      <c r="M1208" s="136">
        <v>5.3124999999999999E-2</v>
      </c>
      <c r="N1208" s="136">
        <v>1.4815E-3</v>
      </c>
      <c r="O1208" s="136">
        <v>0.15038980000000002</v>
      </c>
      <c r="P1208" s="136">
        <v>5.8655000000000001E-3</v>
      </c>
      <c r="Q1208" s="138">
        <v>35</v>
      </c>
      <c r="R1208" s="139">
        <v>38</v>
      </c>
      <c r="S1208" s="122">
        <f t="shared" si="36"/>
        <v>69.047619047619051</v>
      </c>
      <c r="T1208" s="122">
        <f t="shared" si="37"/>
        <v>30.952380952380953</v>
      </c>
      <c r="U1208" s="136"/>
      <c r="V1208" s="136"/>
      <c r="W1208" s="136"/>
      <c r="X1208" s="136"/>
      <c r="Y1208" s="136"/>
      <c r="Z1208" s="136"/>
      <c r="AA1208" s="136"/>
    </row>
    <row r="1209" spans="1:27" x14ac:dyDescent="0.25">
      <c r="A1209" s="77">
        <v>2016</v>
      </c>
      <c r="B1209" s="100" t="s">
        <v>235</v>
      </c>
      <c r="C1209" s="101">
        <v>3520301</v>
      </c>
      <c r="D1209" s="78">
        <v>11</v>
      </c>
      <c r="E1209" s="54">
        <v>11</v>
      </c>
      <c r="F1209" s="102">
        <v>352030111</v>
      </c>
      <c r="G1209" s="135">
        <v>25</v>
      </c>
      <c r="H1209" s="135">
        <v>6</v>
      </c>
      <c r="I1209" s="136">
        <v>4.0451400000000012E-2</v>
      </c>
      <c r="J1209" s="136">
        <v>3.9771300000000009E-2</v>
      </c>
      <c r="K1209" s="136">
        <v>6.801E-4</v>
      </c>
      <c r="L1209" s="137">
        <v>0.18689440639269406</v>
      </c>
      <c r="M1209" s="136">
        <v>1.083E-4</v>
      </c>
      <c r="N1209" s="136">
        <v>2.3099999999999999E-5</v>
      </c>
      <c r="O1209" s="136">
        <v>3.9189400000000006E-2</v>
      </c>
      <c r="P1209" s="136">
        <v>1.1305999999999998E-3</v>
      </c>
      <c r="Q1209" s="138">
        <v>56</v>
      </c>
      <c r="R1209" s="139">
        <v>2</v>
      </c>
      <c r="S1209" s="122">
        <f t="shared" si="36"/>
        <v>80.645161290322577</v>
      </c>
      <c r="T1209" s="122">
        <f t="shared" si="37"/>
        <v>19.35483870967742</v>
      </c>
      <c r="U1209" s="136"/>
      <c r="V1209" s="136"/>
      <c r="W1209" s="136"/>
      <c r="X1209" s="136"/>
      <c r="Y1209" s="136"/>
      <c r="Z1209" s="136"/>
      <c r="AA1209" s="136"/>
    </row>
    <row r="1210" spans="1:27" x14ac:dyDescent="0.25">
      <c r="A1210" s="77">
        <v>2016</v>
      </c>
      <c r="B1210" s="100" t="s">
        <v>236</v>
      </c>
      <c r="C1210" s="101">
        <v>3520426</v>
      </c>
      <c r="D1210" s="78">
        <v>11</v>
      </c>
      <c r="E1210" s="54">
        <v>11</v>
      </c>
      <c r="F1210" s="102">
        <v>352042611</v>
      </c>
      <c r="G1210" s="135">
        <v>0</v>
      </c>
      <c r="H1210" s="135">
        <v>0</v>
      </c>
      <c r="I1210" s="136">
        <v>0</v>
      </c>
      <c r="J1210" s="136">
        <v>0</v>
      </c>
      <c r="K1210" s="136">
        <v>0</v>
      </c>
      <c r="L1210" s="137">
        <v>0</v>
      </c>
      <c r="M1210" s="136">
        <v>0</v>
      </c>
      <c r="N1210" s="136">
        <v>0</v>
      </c>
      <c r="O1210" s="136">
        <v>0</v>
      </c>
      <c r="P1210" s="136">
        <v>0</v>
      </c>
      <c r="Q1210" s="138">
        <v>0</v>
      </c>
      <c r="R1210" s="139">
        <v>14</v>
      </c>
      <c r="S1210" s="122">
        <f t="shared" si="36"/>
        <v>0</v>
      </c>
      <c r="T1210" s="122">
        <f t="shared" si="37"/>
        <v>0</v>
      </c>
      <c r="U1210" s="136"/>
      <c r="V1210" s="136"/>
      <c r="W1210" s="136"/>
      <c r="X1210" s="136"/>
      <c r="Y1210" s="136"/>
      <c r="Z1210" s="136"/>
      <c r="AA1210" s="136"/>
    </row>
    <row r="1211" spans="1:27" x14ac:dyDescent="0.25">
      <c r="A1211" s="77">
        <v>2016</v>
      </c>
      <c r="B1211" s="100" t="s">
        <v>237</v>
      </c>
      <c r="C1211" s="101">
        <v>3520442</v>
      </c>
      <c r="D1211" s="78">
        <v>18</v>
      </c>
      <c r="E1211" s="54">
        <v>18</v>
      </c>
      <c r="F1211" s="102">
        <v>352044218</v>
      </c>
      <c r="G1211" s="135">
        <v>2</v>
      </c>
      <c r="H1211" s="135">
        <v>28</v>
      </c>
      <c r="I1211" s="136">
        <v>0.13870709999999997</v>
      </c>
      <c r="J1211" s="136">
        <v>1.7673600000000001E-2</v>
      </c>
      <c r="K1211" s="136">
        <v>0.12103349999999997</v>
      </c>
      <c r="L1211" s="137">
        <v>0.75282293252156263</v>
      </c>
      <c r="M1211" s="136">
        <v>0.11167819999999999</v>
      </c>
      <c r="N1211" s="136">
        <v>5.3796E-3</v>
      </c>
      <c r="O1211" s="136">
        <v>2.1319400000000002E-2</v>
      </c>
      <c r="P1211" s="136">
        <v>3.299E-4</v>
      </c>
      <c r="Q1211" s="138">
        <v>5</v>
      </c>
      <c r="R1211" s="139">
        <v>2</v>
      </c>
      <c r="S1211" s="122">
        <f t="shared" si="36"/>
        <v>6.666666666666667</v>
      </c>
      <c r="T1211" s="122">
        <f t="shared" si="37"/>
        <v>93.333333333333329</v>
      </c>
      <c r="U1211" s="136"/>
      <c r="V1211" s="136"/>
      <c r="W1211" s="136"/>
      <c r="X1211" s="136"/>
      <c r="Y1211" s="136"/>
      <c r="Z1211" s="136"/>
      <c r="AA1211" s="136"/>
    </row>
    <row r="1212" spans="1:27" x14ac:dyDescent="0.25">
      <c r="A1212" s="77">
        <v>2016</v>
      </c>
      <c r="B1212" s="100" t="s">
        <v>237</v>
      </c>
      <c r="C1212" s="101">
        <v>3520442</v>
      </c>
      <c r="D1212" s="78">
        <v>18</v>
      </c>
      <c r="E1212" s="54">
        <v>19</v>
      </c>
      <c r="F1212" s="102">
        <v>352044219</v>
      </c>
      <c r="G1212" s="135">
        <v>1</v>
      </c>
      <c r="H1212" s="135">
        <v>1</v>
      </c>
      <c r="I1212" s="136">
        <v>8.9000000000000006E-4</v>
      </c>
      <c r="J1212" s="136">
        <v>5.6700000000000003E-5</v>
      </c>
      <c r="K1212" s="136">
        <v>8.3330000000000003E-4</v>
      </c>
      <c r="L1212" s="137">
        <v>0</v>
      </c>
      <c r="M1212" s="136">
        <v>8.3330000000000003E-4</v>
      </c>
      <c r="N1212" s="136">
        <v>0</v>
      </c>
      <c r="O1212" s="136">
        <v>5.6700000000000003E-5</v>
      </c>
      <c r="P1212" s="136">
        <v>0</v>
      </c>
      <c r="Q1212" s="138">
        <v>0</v>
      </c>
      <c r="R1212" s="139">
        <v>1</v>
      </c>
      <c r="S1212" s="122">
        <f t="shared" si="36"/>
        <v>50</v>
      </c>
      <c r="T1212" s="122">
        <f t="shared" si="37"/>
        <v>50</v>
      </c>
      <c r="U1212" s="136"/>
      <c r="V1212" s="136"/>
      <c r="W1212" s="136"/>
      <c r="X1212" s="136"/>
      <c r="Y1212" s="136"/>
      <c r="Z1212" s="136"/>
      <c r="AA1212" s="136"/>
    </row>
    <row r="1213" spans="1:27" x14ac:dyDescent="0.25">
      <c r="A1213" s="77">
        <v>2016</v>
      </c>
      <c r="B1213" s="100" t="s">
        <v>238</v>
      </c>
      <c r="C1213" s="101">
        <v>3520400</v>
      </c>
      <c r="D1213" s="78">
        <v>3</v>
      </c>
      <c r="E1213" s="54">
        <v>3</v>
      </c>
      <c r="F1213" s="102">
        <v>35204003</v>
      </c>
      <c r="G1213" s="135">
        <v>32</v>
      </c>
      <c r="H1213" s="135">
        <v>3</v>
      </c>
      <c r="I1213" s="136">
        <v>0.15982109999999997</v>
      </c>
      <c r="J1213" s="136">
        <v>0.15965229999999997</v>
      </c>
      <c r="K1213" s="136">
        <v>1.6880000000000001E-4</v>
      </c>
      <c r="L1213" s="137">
        <v>0</v>
      </c>
      <c r="M1213" s="136">
        <v>0.1517569</v>
      </c>
      <c r="N1213" s="136">
        <v>4.6300000000000001E-5</v>
      </c>
      <c r="O1213" s="136">
        <v>6.9439999999999997E-4</v>
      </c>
      <c r="P1213" s="136">
        <v>7.323500000000001E-3</v>
      </c>
      <c r="Q1213" s="138">
        <v>13</v>
      </c>
      <c r="R1213" s="139">
        <v>42</v>
      </c>
      <c r="S1213" s="122">
        <f t="shared" si="36"/>
        <v>91.428571428571431</v>
      </c>
      <c r="T1213" s="122">
        <f t="shared" si="37"/>
        <v>8.5714285714285712</v>
      </c>
      <c r="U1213" s="136"/>
      <c r="V1213" s="136"/>
      <c r="W1213" s="136"/>
      <c r="X1213" s="136"/>
      <c r="Y1213" s="136"/>
      <c r="Z1213" s="136"/>
      <c r="AA1213" s="136"/>
    </row>
    <row r="1214" spans="1:27" x14ac:dyDescent="0.25">
      <c r="A1214" s="77">
        <v>2016</v>
      </c>
      <c r="B1214" s="100" t="s">
        <v>239</v>
      </c>
      <c r="C1214" s="101">
        <v>3520509</v>
      </c>
      <c r="D1214" s="78">
        <v>5</v>
      </c>
      <c r="E1214" s="54">
        <v>5</v>
      </c>
      <c r="F1214" s="102">
        <v>35205095</v>
      </c>
      <c r="G1214" s="135">
        <v>27</v>
      </c>
      <c r="H1214" s="135">
        <v>685</v>
      </c>
      <c r="I1214" s="136">
        <v>0.91222919999999985</v>
      </c>
      <c r="J1214" s="136">
        <v>0.84071370000000001</v>
      </c>
      <c r="K1214" s="136">
        <v>7.1515499999999871E-2</v>
      </c>
      <c r="L1214" s="137">
        <v>0</v>
      </c>
      <c r="M1214" s="136">
        <v>0.80024780000000006</v>
      </c>
      <c r="N1214" s="136">
        <v>3.4531999999999986E-2</v>
      </c>
      <c r="O1214" s="136">
        <v>1.8219000000000006E-2</v>
      </c>
      <c r="P1214" s="136">
        <v>5.9230399999999683E-2</v>
      </c>
      <c r="Q1214" s="138">
        <v>77</v>
      </c>
      <c r="R1214" s="139">
        <v>103</v>
      </c>
      <c r="S1214" s="122">
        <f t="shared" si="36"/>
        <v>3.7921348314606744</v>
      </c>
      <c r="T1214" s="122">
        <f t="shared" si="37"/>
        <v>96.207865168539328</v>
      </c>
      <c r="U1214" s="136"/>
      <c r="V1214" s="136"/>
      <c r="W1214" s="136"/>
      <c r="X1214" s="136"/>
      <c r="Y1214" s="136"/>
      <c r="Z1214" s="136"/>
      <c r="AA1214" s="136"/>
    </row>
    <row r="1215" spans="1:27" x14ac:dyDescent="0.25">
      <c r="A1215" s="77">
        <v>2016</v>
      </c>
      <c r="B1215" s="100" t="s">
        <v>239</v>
      </c>
      <c r="C1215" s="101">
        <v>3520509</v>
      </c>
      <c r="D1215" s="78">
        <v>5</v>
      </c>
      <c r="E1215" s="54">
        <v>10</v>
      </c>
      <c r="F1215" s="102">
        <v>352050910</v>
      </c>
      <c r="G1215" s="135">
        <v>0</v>
      </c>
      <c r="H1215" s="135">
        <v>0</v>
      </c>
      <c r="I1215" s="136">
        <v>0</v>
      </c>
      <c r="J1215" s="136">
        <v>0</v>
      </c>
      <c r="K1215" s="136">
        <v>0</v>
      </c>
      <c r="L1215" s="137">
        <v>0</v>
      </c>
      <c r="M1215" s="136">
        <v>0</v>
      </c>
      <c r="N1215" s="136">
        <v>0</v>
      </c>
      <c r="O1215" s="136">
        <v>0</v>
      </c>
      <c r="P1215" s="136">
        <v>0</v>
      </c>
      <c r="Q1215" s="138">
        <v>0</v>
      </c>
      <c r="R1215" s="139">
        <v>0</v>
      </c>
      <c r="S1215" s="122">
        <f t="shared" si="36"/>
        <v>0</v>
      </c>
      <c r="T1215" s="122">
        <f t="shared" si="37"/>
        <v>0</v>
      </c>
      <c r="U1215" s="136"/>
      <c r="V1215" s="136"/>
      <c r="W1215" s="136"/>
      <c r="X1215" s="136"/>
      <c r="Y1215" s="136"/>
      <c r="Z1215" s="136"/>
      <c r="AA1215" s="136"/>
    </row>
    <row r="1216" spans="1:27" x14ac:dyDescent="0.25">
      <c r="A1216" s="77">
        <v>2016</v>
      </c>
      <c r="B1216" s="100" t="s">
        <v>240</v>
      </c>
      <c r="C1216" s="101">
        <v>3520608</v>
      </c>
      <c r="D1216" s="78">
        <v>21</v>
      </c>
      <c r="E1216" s="54">
        <v>21</v>
      </c>
      <c r="F1216" s="102">
        <v>352060821</v>
      </c>
      <c r="G1216" s="135">
        <v>1</v>
      </c>
      <c r="H1216" s="135">
        <v>3</v>
      </c>
      <c r="I1216" s="136">
        <v>6.2645000000000001E-3</v>
      </c>
      <c r="J1216" s="136">
        <v>6.1371999999999998E-3</v>
      </c>
      <c r="K1216" s="136">
        <v>1.273E-4</v>
      </c>
      <c r="L1216" s="137">
        <v>0</v>
      </c>
      <c r="M1216" s="136">
        <v>0</v>
      </c>
      <c r="N1216" s="136">
        <v>0</v>
      </c>
      <c r="O1216" s="136">
        <v>6.1834999999999998E-3</v>
      </c>
      <c r="P1216" s="136">
        <v>8.1000000000000004E-5</v>
      </c>
      <c r="Q1216" s="138">
        <v>0</v>
      </c>
      <c r="R1216" s="139">
        <v>14</v>
      </c>
      <c r="S1216" s="122">
        <f t="shared" si="36"/>
        <v>25</v>
      </c>
      <c r="T1216" s="122">
        <f t="shared" si="37"/>
        <v>75</v>
      </c>
      <c r="U1216" s="136"/>
      <c r="V1216" s="136"/>
      <c r="W1216" s="136"/>
      <c r="X1216" s="136"/>
      <c r="Y1216" s="136"/>
      <c r="Z1216" s="136"/>
      <c r="AA1216" s="136"/>
    </row>
    <row r="1217" spans="1:27" x14ac:dyDescent="0.25">
      <c r="A1217" s="77">
        <v>2016</v>
      </c>
      <c r="B1217" s="100" t="s">
        <v>240</v>
      </c>
      <c r="C1217" s="101">
        <v>3520608</v>
      </c>
      <c r="D1217" s="78">
        <v>21</v>
      </c>
      <c r="E1217" s="54">
        <v>22</v>
      </c>
      <c r="F1217" s="102">
        <v>352060822</v>
      </c>
      <c r="G1217" s="135">
        <v>0</v>
      </c>
      <c r="H1217" s="135">
        <v>0</v>
      </c>
      <c r="I1217" s="136">
        <v>0</v>
      </c>
      <c r="J1217" s="136">
        <v>0</v>
      </c>
      <c r="K1217" s="136">
        <v>0</v>
      </c>
      <c r="L1217" s="137">
        <v>0</v>
      </c>
      <c r="M1217" s="136">
        <v>0</v>
      </c>
      <c r="N1217" s="136">
        <v>0</v>
      </c>
      <c r="O1217" s="136">
        <v>0</v>
      </c>
      <c r="P1217" s="136">
        <v>0</v>
      </c>
      <c r="Q1217" s="138">
        <v>0</v>
      </c>
      <c r="R1217" s="139">
        <v>0</v>
      </c>
      <c r="S1217" s="122">
        <f t="shared" si="36"/>
        <v>0</v>
      </c>
      <c r="T1217" s="122">
        <f t="shared" si="37"/>
        <v>0</v>
      </c>
      <c r="U1217" s="136"/>
      <c r="V1217" s="136"/>
      <c r="W1217" s="136"/>
      <c r="X1217" s="136"/>
      <c r="Y1217" s="136"/>
      <c r="Z1217" s="136"/>
      <c r="AA1217" s="136"/>
    </row>
    <row r="1218" spans="1:27" x14ac:dyDescent="0.25">
      <c r="A1218" s="77">
        <v>2016</v>
      </c>
      <c r="B1218" s="100" t="s">
        <v>241</v>
      </c>
      <c r="C1218" s="101">
        <v>3520707</v>
      </c>
      <c r="D1218" s="78">
        <v>15</v>
      </c>
      <c r="E1218" s="54">
        <v>15</v>
      </c>
      <c r="F1218" s="102">
        <v>352070715</v>
      </c>
      <c r="G1218" s="135">
        <v>2</v>
      </c>
      <c r="H1218" s="135">
        <v>3</v>
      </c>
      <c r="I1218" s="136">
        <v>5.0296000000000004E-3</v>
      </c>
      <c r="J1218" s="136">
        <v>4.6616000000000001E-3</v>
      </c>
      <c r="K1218" s="136">
        <v>3.6800000000000005E-4</v>
      </c>
      <c r="L1218" s="137">
        <v>0</v>
      </c>
      <c r="M1218" s="136">
        <v>0</v>
      </c>
      <c r="N1218" s="136">
        <v>0</v>
      </c>
      <c r="O1218" s="136">
        <v>4.6616000000000001E-3</v>
      </c>
      <c r="P1218" s="136">
        <v>3.6800000000000005E-4</v>
      </c>
      <c r="Q1218" s="138">
        <v>1</v>
      </c>
      <c r="R1218" s="139">
        <v>0</v>
      </c>
      <c r="S1218" s="122">
        <f t="shared" si="36"/>
        <v>40</v>
      </c>
      <c r="T1218" s="122">
        <f t="shared" si="37"/>
        <v>60</v>
      </c>
      <c r="U1218" s="136"/>
      <c r="V1218" s="136"/>
      <c r="W1218" s="136"/>
      <c r="X1218" s="136"/>
      <c r="Y1218" s="136"/>
      <c r="Z1218" s="136"/>
      <c r="AA1218" s="136"/>
    </row>
    <row r="1219" spans="1:27" x14ac:dyDescent="0.25">
      <c r="A1219" s="77">
        <v>2016</v>
      </c>
      <c r="B1219" s="100" t="s">
        <v>242</v>
      </c>
      <c r="C1219" s="101">
        <v>3520806</v>
      </c>
      <c r="D1219" s="78">
        <v>21</v>
      </c>
      <c r="E1219" s="54">
        <v>21</v>
      </c>
      <c r="F1219" s="102">
        <v>352080621</v>
      </c>
      <c r="G1219" s="135">
        <v>2</v>
      </c>
      <c r="H1219" s="135">
        <v>2</v>
      </c>
      <c r="I1219" s="136">
        <v>8.6204000000000003E-3</v>
      </c>
      <c r="J1219" s="136">
        <v>7.5000000000000002E-4</v>
      </c>
      <c r="K1219" s="136">
        <v>7.8703999999999996E-3</v>
      </c>
      <c r="L1219" s="137">
        <v>0</v>
      </c>
      <c r="M1219" s="136">
        <v>7.8703999999999996E-3</v>
      </c>
      <c r="N1219" s="136">
        <v>0</v>
      </c>
      <c r="O1219" s="136">
        <v>7.5000000000000002E-4</v>
      </c>
      <c r="P1219" s="136">
        <v>0</v>
      </c>
      <c r="Q1219" s="138">
        <v>0</v>
      </c>
      <c r="R1219" s="139">
        <v>0</v>
      </c>
      <c r="S1219" s="122">
        <f t="shared" ref="S1219:S1282" si="38">IFERROR(((G1219)/(SUM($G1219:$H1219)))*100,0)</f>
        <v>50</v>
      </c>
      <c r="T1219" s="122">
        <f t="shared" ref="T1219:T1282" si="39">IFERROR(((H1219)/(SUM($G1219:$H1219)))*100,0)</f>
        <v>50</v>
      </c>
      <c r="U1219" s="136"/>
      <c r="V1219" s="136"/>
      <c r="W1219" s="136"/>
      <c r="X1219" s="136"/>
      <c r="Y1219" s="136"/>
      <c r="Z1219" s="136"/>
      <c r="AA1219" s="136"/>
    </row>
    <row r="1220" spans="1:27" x14ac:dyDescent="0.25">
      <c r="A1220" s="77">
        <v>2016</v>
      </c>
      <c r="B1220" s="100" t="s">
        <v>242</v>
      </c>
      <c r="C1220" s="101">
        <v>3520806</v>
      </c>
      <c r="D1220" s="78">
        <v>21</v>
      </c>
      <c r="E1220" s="54">
        <v>20</v>
      </c>
      <c r="F1220" s="102">
        <v>352080620</v>
      </c>
      <c r="G1220" s="135">
        <v>0</v>
      </c>
      <c r="H1220" s="135">
        <v>0</v>
      </c>
      <c r="I1220" s="136">
        <v>0</v>
      </c>
      <c r="J1220" s="136">
        <v>0</v>
      </c>
      <c r="K1220" s="136">
        <v>0</v>
      </c>
      <c r="L1220" s="137">
        <v>0</v>
      </c>
      <c r="M1220" s="136">
        <v>0</v>
      </c>
      <c r="N1220" s="136">
        <v>0</v>
      </c>
      <c r="O1220" s="136">
        <v>0</v>
      </c>
      <c r="P1220" s="136">
        <v>0</v>
      </c>
      <c r="Q1220" s="138">
        <v>0</v>
      </c>
      <c r="R1220" s="139">
        <v>0</v>
      </c>
      <c r="S1220" s="122">
        <f t="shared" si="38"/>
        <v>0</v>
      </c>
      <c r="T1220" s="122">
        <f t="shared" si="39"/>
        <v>0</v>
      </c>
      <c r="U1220" s="136"/>
      <c r="V1220" s="136"/>
      <c r="W1220" s="136"/>
      <c r="X1220" s="136"/>
      <c r="Y1220" s="136"/>
      <c r="Z1220" s="136"/>
      <c r="AA1220" s="136"/>
    </row>
    <row r="1221" spans="1:27" x14ac:dyDescent="0.25">
      <c r="A1221" s="77">
        <v>2016</v>
      </c>
      <c r="B1221" s="100" t="s">
        <v>243</v>
      </c>
      <c r="C1221" s="101">
        <v>3520905</v>
      </c>
      <c r="D1221" s="78">
        <v>14</v>
      </c>
      <c r="E1221" s="54">
        <v>14</v>
      </c>
      <c r="F1221" s="102">
        <v>352090514</v>
      </c>
      <c r="G1221" s="135">
        <v>3</v>
      </c>
      <c r="H1221" s="135">
        <v>7</v>
      </c>
      <c r="I1221" s="136">
        <v>0.47854239999999998</v>
      </c>
      <c r="J1221" s="136">
        <v>0.41673579999999999</v>
      </c>
      <c r="K1221" s="136">
        <v>6.1806600000000003E-2</v>
      </c>
      <c r="L1221" s="137">
        <v>0</v>
      </c>
      <c r="M1221" s="136">
        <v>3.2407E-3</v>
      </c>
      <c r="N1221" s="136">
        <v>0.46728389999999997</v>
      </c>
      <c r="O1221" s="136">
        <v>3.8500000000000001E-3</v>
      </c>
      <c r="P1221" s="136">
        <v>4.1678000000000002E-3</v>
      </c>
      <c r="Q1221" s="138">
        <v>3</v>
      </c>
      <c r="R1221" s="139">
        <v>1</v>
      </c>
      <c r="S1221" s="122">
        <f t="shared" si="38"/>
        <v>30</v>
      </c>
      <c r="T1221" s="122">
        <f t="shared" si="39"/>
        <v>70</v>
      </c>
      <c r="U1221" s="136"/>
      <c r="V1221" s="136"/>
      <c r="W1221" s="136"/>
      <c r="X1221" s="136"/>
      <c r="Y1221" s="136"/>
      <c r="Z1221" s="136"/>
      <c r="AA1221" s="136"/>
    </row>
    <row r="1222" spans="1:27" x14ac:dyDescent="0.25">
      <c r="A1222" s="77">
        <v>2016</v>
      </c>
      <c r="B1222" s="100" t="s">
        <v>243</v>
      </c>
      <c r="C1222" s="101">
        <v>3520905</v>
      </c>
      <c r="D1222" s="78">
        <v>14</v>
      </c>
      <c r="E1222" s="54">
        <v>17</v>
      </c>
      <c r="F1222" s="102">
        <v>352090517</v>
      </c>
      <c r="G1222" s="135">
        <v>0</v>
      </c>
      <c r="H1222" s="135">
        <v>0</v>
      </c>
      <c r="I1222" s="136">
        <v>0</v>
      </c>
      <c r="J1222" s="136">
        <v>0</v>
      </c>
      <c r="K1222" s="136">
        <v>0</v>
      </c>
      <c r="L1222" s="137">
        <v>0</v>
      </c>
      <c r="M1222" s="136">
        <v>0</v>
      </c>
      <c r="N1222" s="136">
        <v>0</v>
      </c>
      <c r="O1222" s="136">
        <v>0</v>
      </c>
      <c r="P1222" s="136">
        <v>0</v>
      </c>
      <c r="Q1222" s="138">
        <v>0</v>
      </c>
      <c r="R1222" s="139">
        <v>0</v>
      </c>
      <c r="S1222" s="122">
        <f t="shared" si="38"/>
        <v>0</v>
      </c>
      <c r="T1222" s="122">
        <f t="shared" si="39"/>
        <v>0</v>
      </c>
      <c r="U1222" s="136"/>
      <c r="V1222" s="136"/>
      <c r="W1222" s="136"/>
      <c r="X1222" s="136"/>
      <c r="Y1222" s="136"/>
      <c r="Z1222" s="136"/>
      <c r="AA1222" s="136"/>
    </row>
    <row r="1223" spans="1:27" x14ac:dyDescent="0.25">
      <c r="A1223" s="77">
        <v>2016</v>
      </c>
      <c r="B1223" s="100" t="s">
        <v>244</v>
      </c>
      <c r="C1223" s="101">
        <v>3521002</v>
      </c>
      <c r="D1223" s="78">
        <v>10</v>
      </c>
      <c r="E1223" s="54">
        <v>10</v>
      </c>
      <c r="F1223" s="102">
        <v>352100210</v>
      </c>
      <c r="G1223" s="135">
        <v>18</v>
      </c>
      <c r="H1223" s="135">
        <v>18</v>
      </c>
      <c r="I1223" s="136">
        <v>0.10287920000000003</v>
      </c>
      <c r="J1223" s="136">
        <v>8.268140000000003E-2</v>
      </c>
      <c r="K1223" s="136">
        <v>2.0197799999999998E-2</v>
      </c>
      <c r="L1223" s="137">
        <v>0</v>
      </c>
      <c r="M1223" s="136">
        <v>1.6150399999999999E-2</v>
      </c>
      <c r="N1223" s="136">
        <v>7.8023599999999985E-2</v>
      </c>
      <c r="O1223" s="136">
        <v>6.4216999999999989E-3</v>
      </c>
      <c r="P1223" s="136">
        <v>2.2834999999999999E-3</v>
      </c>
      <c r="Q1223" s="138">
        <v>10</v>
      </c>
      <c r="R1223" s="139">
        <v>14</v>
      </c>
      <c r="S1223" s="122">
        <f t="shared" si="38"/>
        <v>50</v>
      </c>
      <c r="T1223" s="122">
        <f t="shared" si="39"/>
        <v>50</v>
      </c>
      <c r="U1223" s="136"/>
      <c r="V1223" s="136"/>
      <c r="W1223" s="136"/>
      <c r="X1223" s="136"/>
      <c r="Y1223" s="136"/>
      <c r="Z1223" s="136"/>
      <c r="AA1223" s="136"/>
    </row>
    <row r="1224" spans="1:27" x14ac:dyDescent="0.25">
      <c r="A1224" s="77">
        <v>2016</v>
      </c>
      <c r="B1224" s="100" t="s">
        <v>245</v>
      </c>
      <c r="C1224" s="101">
        <v>3521101</v>
      </c>
      <c r="D1224" s="78">
        <v>5</v>
      </c>
      <c r="E1224" s="54">
        <v>5</v>
      </c>
      <c r="F1224" s="102">
        <v>35211015</v>
      </c>
      <c r="G1224" s="135">
        <v>9</v>
      </c>
      <c r="H1224" s="135">
        <v>30</v>
      </c>
      <c r="I1224" s="136">
        <v>4.2073399999999997E-2</v>
      </c>
      <c r="J1224" s="136">
        <v>1.1531599999999999E-2</v>
      </c>
      <c r="K1224" s="136">
        <v>3.0541800000000001E-2</v>
      </c>
      <c r="L1224" s="137">
        <v>0</v>
      </c>
      <c r="M1224" s="136">
        <v>2.8667799999999997E-2</v>
      </c>
      <c r="N1224" s="136">
        <v>7.0369999999999999E-3</v>
      </c>
      <c r="O1224" s="136">
        <v>3.0674000000000001E-3</v>
      </c>
      <c r="P1224" s="136">
        <v>3.3012000000000002E-3</v>
      </c>
      <c r="Q1224" s="138">
        <v>8</v>
      </c>
      <c r="R1224" s="139">
        <v>2</v>
      </c>
      <c r="S1224" s="122">
        <f t="shared" si="38"/>
        <v>23.076923076923077</v>
      </c>
      <c r="T1224" s="122">
        <f t="shared" si="39"/>
        <v>76.923076923076934</v>
      </c>
      <c r="U1224" s="136"/>
      <c r="V1224" s="136"/>
      <c r="W1224" s="136"/>
      <c r="X1224" s="136"/>
      <c r="Y1224" s="136"/>
      <c r="Z1224" s="136"/>
      <c r="AA1224" s="136"/>
    </row>
    <row r="1225" spans="1:27" x14ac:dyDescent="0.25">
      <c r="A1225" s="77">
        <v>2016</v>
      </c>
      <c r="B1225" s="100" t="s">
        <v>246</v>
      </c>
      <c r="C1225" s="101">
        <v>3521150</v>
      </c>
      <c r="D1225" s="78">
        <v>15</v>
      </c>
      <c r="E1225" s="54">
        <v>15</v>
      </c>
      <c r="F1225" s="102">
        <v>352115015</v>
      </c>
      <c r="G1225" s="135">
        <v>5</v>
      </c>
      <c r="H1225" s="135">
        <v>14</v>
      </c>
      <c r="I1225" s="136">
        <v>3.4183699999999997E-2</v>
      </c>
      <c r="J1225" s="136">
        <v>7.9089E-3</v>
      </c>
      <c r="K1225" s="136">
        <v>2.6274799999999997E-2</v>
      </c>
      <c r="L1225" s="137">
        <v>0</v>
      </c>
      <c r="M1225" s="136">
        <v>2.3223299999999999E-2</v>
      </c>
      <c r="N1225" s="136">
        <v>1.672E-4</v>
      </c>
      <c r="O1225" s="136">
        <v>7.9089E-3</v>
      </c>
      <c r="P1225" s="136">
        <v>2.8842999999999998E-3</v>
      </c>
      <c r="Q1225" s="138">
        <v>6</v>
      </c>
      <c r="R1225" s="139">
        <v>1</v>
      </c>
      <c r="S1225" s="122">
        <f t="shared" si="38"/>
        <v>26.315789473684209</v>
      </c>
      <c r="T1225" s="122">
        <f t="shared" si="39"/>
        <v>73.68421052631578</v>
      </c>
      <c r="U1225" s="136"/>
      <c r="V1225" s="136"/>
      <c r="W1225" s="136"/>
      <c r="X1225" s="136"/>
      <c r="Y1225" s="136"/>
      <c r="Z1225" s="136"/>
      <c r="AA1225" s="136"/>
    </row>
    <row r="1226" spans="1:27" x14ac:dyDescent="0.25">
      <c r="A1226" s="77">
        <v>2016</v>
      </c>
      <c r="B1226" s="100" t="s">
        <v>247</v>
      </c>
      <c r="C1226" s="101">
        <v>3521200</v>
      </c>
      <c r="D1226" s="78">
        <v>11</v>
      </c>
      <c r="E1226" s="54">
        <v>11</v>
      </c>
      <c r="F1226" s="102">
        <v>352120011</v>
      </c>
      <c r="G1226" s="135">
        <v>14</v>
      </c>
      <c r="H1226" s="135">
        <v>1</v>
      </c>
      <c r="I1226" s="136">
        <v>4.78209E-2</v>
      </c>
      <c r="J1226" s="136">
        <v>4.77688E-2</v>
      </c>
      <c r="K1226" s="136">
        <v>5.2099999999999999E-5</v>
      </c>
      <c r="L1226" s="137">
        <v>0</v>
      </c>
      <c r="M1226" s="136">
        <v>6.9555999999999993E-3</v>
      </c>
      <c r="N1226" s="136">
        <v>5.5699999999999999E-5</v>
      </c>
      <c r="O1226" s="136">
        <v>4.05762E-2</v>
      </c>
      <c r="P1226" s="136">
        <v>2.3339999999999998E-4</v>
      </c>
      <c r="Q1226" s="138">
        <v>8</v>
      </c>
      <c r="R1226" s="139">
        <v>13</v>
      </c>
      <c r="S1226" s="122">
        <f t="shared" si="38"/>
        <v>93.333333333333329</v>
      </c>
      <c r="T1226" s="122">
        <f t="shared" si="39"/>
        <v>6.666666666666667</v>
      </c>
      <c r="U1226" s="136"/>
      <c r="V1226" s="136"/>
      <c r="W1226" s="136"/>
      <c r="X1226" s="136"/>
      <c r="Y1226" s="136"/>
      <c r="Z1226" s="136"/>
      <c r="AA1226" s="136"/>
    </row>
    <row r="1227" spans="1:27" x14ac:dyDescent="0.25">
      <c r="A1227" s="77">
        <v>2016</v>
      </c>
      <c r="B1227" s="100" t="s">
        <v>248</v>
      </c>
      <c r="C1227" s="101">
        <v>3521309</v>
      </c>
      <c r="D1227" s="78">
        <v>8</v>
      </c>
      <c r="E1227" s="54">
        <v>8</v>
      </c>
      <c r="F1227" s="102">
        <v>35213098</v>
      </c>
      <c r="G1227" s="135">
        <v>14</v>
      </c>
      <c r="H1227" s="135">
        <v>7</v>
      </c>
      <c r="I1227" s="136">
        <v>0.28445189999999998</v>
      </c>
      <c r="J1227" s="136">
        <v>0.24606629999999996</v>
      </c>
      <c r="K1227" s="136">
        <v>3.8385599999999999E-2</v>
      </c>
      <c r="L1227" s="137">
        <v>7.3059360730593605E-3</v>
      </c>
      <c r="M1227" s="136">
        <v>5.0740799999999996E-2</v>
      </c>
      <c r="N1227" s="136">
        <v>6.3271000000000004E-3</v>
      </c>
      <c r="O1227" s="136">
        <v>0.22731629999999997</v>
      </c>
      <c r="P1227" s="136">
        <v>6.7700000000000006E-5</v>
      </c>
      <c r="Q1227" s="138">
        <v>12</v>
      </c>
      <c r="R1227" s="139">
        <v>1</v>
      </c>
      <c r="S1227" s="122">
        <f t="shared" si="38"/>
        <v>66.666666666666657</v>
      </c>
      <c r="T1227" s="122">
        <f t="shared" si="39"/>
        <v>33.333333333333329</v>
      </c>
      <c r="U1227" s="136"/>
      <c r="V1227" s="136"/>
      <c r="W1227" s="136"/>
      <c r="X1227" s="136"/>
      <c r="Y1227" s="136"/>
      <c r="Z1227" s="136"/>
      <c r="AA1227" s="136"/>
    </row>
    <row r="1228" spans="1:27" x14ac:dyDescent="0.25">
      <c r="A1228" s="77">
        <v>2016</v>
      </c>
      <c r="B1228" s="100" t="s">
        <v>248</v>
      </c>
      <c r="C1228" s="101">
        <v>3521309</v>
      </c>
      <c r="D1228" s="78">
        <v>8</v>
      </c>
      <c r="E1228" s="54">
        <v>12</v>
      </c>
      <c r="F1228" s="102">
        <v>352130912</v>
      </c>
      <c r="G1228" s="135">
        <v>1</v>
      </c>
      <c r="H1228" s="135">
        <v>0</v>
      </c>
      <c r="I1228" s="136">
        <v>7.4073999999999997E-3</v>
      </c>
      <c r="J1228" s="136">
        <v>7.4073999999999997E-3</v>
      </c>
      <c r="K1228" s="136">
        <v>0</v>
      </c>
      <c r="L1228" s="137">
        <v>0</v>
      </c>
      <c r="M1228" s="136">
        <v>0</v>
      </c>
      <c r="N1228" s="136">
        <v>0</v>
      </c>
      <c r="O1228" s="136">
        <v>7.4073999999999997E-3</v>
      </c>
      <c r="P1228" s="136">
        <v>0</v>
      </c>
      <c r="Q1228" s="138">
        <v>0</v>
      </c>
      <c r="R1228" s="139">
        <v>0</v>
      </c>
      <c r="S1228" s="122">
        <f t="shared" si="38"/>
        <v>100</v>
      </c>
      <c r="T1228" s="122">
        <f t="shared" si="39"/>
        <v>0</v>
      </c>
      <c r="U1228" s="136"/>
      <c r="V1228" s="136"/>
      <c r="W1228" s="136"/>
      <c r="X1228" s="136"/>
      <c r="Y1228" s="136"/>
      <c r="Z1228" s="136"/>
      <c r="AA1228" s="136"/>
    </row>
    <row r="1229" spans="1:27" x14ac:dyDescent="0.25">
      <c r="A1229" s="77">
        <v>2016</v>
      </c>
      <c r="B1229" s="100" t="s">
        <v>249</v>
      </c>
      <c r="C1229" s="101">
        <v>3521408</v>
      </c>
      <c r="D1229" s="78">
        <v>5</v>
      </c>
      <c r="E1229" s="54">
        <v>5</v>
      </c>
      <c r="F1229" s="102">
        <v>35214085</v>
      </c>
      <c r="G1229" s="135">
        <v>12</v>
      </c>
      <c r="H1229" s="135">
        <v>12</v>
      </c>
      <c r="I1229" s="136">
        <v>0.38685989999999998</v>
      </c>
      <c r="J1229" s="136">
        <v>0.3824514</v>
      </c>
      <c r="K1229" s="136">
        <v>4.4085000000000001E-3</v>
      </c>
      <c r="L1229" s="137">
        <v>0</v>
      </c>
      <c r="M1229" s="136">
        <v>9.9638900000000002E-2</v>
      </c>
      <c r="N1229" s="136">
        <v>0.22888069999999999</v>
      </c>
      <c r="O1229" s="136">
        <v>5.5555599999999997E-2</v>
      </c>
      <c r="P1229" s="136">
        <v>2.7847000000000002E-3</v>
      </c>
      <c r="Q1229" s="138">
        <v>9</v>
      </c>
      <c r="R1229" s="139">
        <v>12</v>
      </c>
      <c r="S1229" s="122">
        <f t="shared" si="38"/>
        <v>50</v>
      </c>
      <c r="T1229" s="122">
        <f t="shared" si="39"/>
        <v>50</v>
      </c>
      <c r="U1229" s="136"/>
      <c r="V1229" s="136"/>
      <c r="W1229" s="136"/>
      <c r="X1229" s="136"/>
      <c r="Y1229" s="136"/>
      <c r="Z1229" s="136"/>
      <c r="AA1229" s="136"/>
    </row>
    <row r="1230" spans="1:27" x14ac:dyDescent="0.25">
      <c r="A1230" s="77">
        <v>2016</v>
      </c>
      <c r="B1230" s="100" t="s">
        <v>250</v>
      </c>
      <c r="C1230" s="101">
        <v>3521507</v>
      </c>
      <c r="D1230" s="78">
        <v>16</v>
      </c>
      <c r="E1230" s="54">
        <v>16</v>
      </c>
      <c r="F1230" s="102">
        <v>352150716</v>
      </c>
      <c r="G1230" s="135">
        <v>10</v>
      </c>
      <c r="H1230" s="135">
        <v>28</v>
      </c>
      <c r="I1230" s="136">
        <v>0.20588859999999998</v>
      </c>
      <c r="J1230" s="136">
        <v>0.10004239999999998</v>
      </c>
      <c r="K1230" s="136">
        <v>0.10584619999999999</v>
      </c>
      <c r="L1230" s="137">
        <v>0</v>
      </c>
      <c r="M1230" s="136">
        <v>1.5043999999999998E-2</v>
      </c>
      <c r="N1230" s="136">
        <v>3.3950000000000001E-4</v>
      </c>
      <c r="O1230" s="136">
        <v>0.18884450000000003</v>
      </c>
      <c r="P1230" s="136">
        <v>1.6605999999999999E-3</v>
      </c>
      <c r="Q1230" s="138">
        <v>5</v>
      </c>
      <c r="R1230" s="139">
        <v>0</v>
      </c>
      <c r="S1230" s="122">
        <f t="shared" si="38"/>
        <v>26.315789473684209</v>
      </c>
      <c r="T1230" s="122">
        <f t="shared" si="39"/>
        <v>73.68421052631578</v>
      </c>
      <c r="U1230" s="136"/>
      <c r="V1230" s="136"/>
      <c r="W1230" s="136"/>
      <c r="X1230" s="136"/>
      <c r="Y1230" s="136"/>
      <c r="Z1230" s="136"/>
      <c r="AA1230" s="136"/>
    </row>
    <row r="1231" spans="1:27" x14ac:dyDescent="0.25">
      <c r="A1231" s="77">
        <v>2016</v>
      </c>
      <c r="B1231" s="100" t="s">
        <v>251</v>
      </c>
      <c r="C1231" s="101">
        <v>3521606</v>
      </c>
      <c r="D1231" s="78">
        <v>21</v>
      </c>
      <c r="E1231" s="54">
        <v>21</v>
      </c>
      <c r="F1231" s="102">
        <v>352160621</v>
      </c>
      <c r="G1231" s="135">
        <v>0</v>
      </c>
      <c r="H1231" s="135">
        <v>10</v>
      </c>
      <c r="I1231" s="136">
        <v>1.2072000000000001E-3</v>
      </c>
      <c r="J1231" s="136">
        <v>0</v>
      </c>
      <c r="K1231" s="136">
        <v>1.2072000000000001E-3</v>
      </c>
      <c r="L1231" s="137">
        <v>0</v>
      </c>
      <c r="M1231" s="136">
        <v>0</v>
      </c>
      <c r="N1231" s="136">
        <v>0</v>
      </c>
      <c r="O1231" s="136">
        <v>4.0280000000000003E-4</v>
      </c>
      <c r="P1231" s="136">
        <v>8.0440000000000004E-4</v>
      </c>
      <c r="Q1231" s="138">
        <v>0</v>
      </c>
      <c r="R1231" s="139">
        <v>1</v>
      </c>
      <c r="S1231" s="122">
        <f t="shared" si="38"/>
        <v>0</v>
      </c>
      <c r="T1231" s="122">
        <f t="shared" si="39"/>
        <v>100</v>
      </c>
      <c r="U1231" s="136"/>
      <c r="V1231" s="136"/>
      <c r="W1231" s="136"/>
      <c r="X1231" s="136"/>
      <c r="Y1231" s="136"/>
      <c r="Z1231" s="136"/>
      <c r="AA1231" s="136"/>
    </row>
    <row r="1232" spans="1:27" x14ac:dyDescent="0.25">
      <c r="A1232" s="77">
        <v>2016</v>
      </c>
      <c r="B1232" s="100" t="s">
        <v>251</v>
      </c>
      <c r="C1232" s="101">
        <v>3521606</v>
      </c>
      <c r="D1232" s="78">
        <v>21</v>
      </c>
      <c r="E1232" s="54">
        <v>20</v>
      </c>
      <c r="F1232" s="102">
        <v>352160620</v>
      </c>
      <c r="G1232" s="135">
        <v>2</v>
      </c>
      <c r="H1232" s="135">
        <v>6</v>
      </c>
      <c r="I1232" s="136">
        <v>1.3541300000000001E-2</v>
      </c>
      <c r="J1232" s="136">
        <v>1.2426700000000001E-2</v>
      </c>
      <c r="K1232" s="136">
        <v>1.1146000000000001E-3</v>
      </c>
      <c r="L1232" s="137">
        <v>0</v>
      </c>
      <c r="M1232" s="136">
        <v>0</v>
      </c>
      <c r="N1232" s="136">
        <v>0</v>
      </c>
      <c r="O1232" s="136">
        <v>1.2718700000000003E-2</v>
      </c>
      <c r="P1232" s="136">
        <v>8.2259999999999994E-4</v>
      </c>
      <c r="Q1232" s="138">
        <v>0</v>
      </c>
      <c r="R1232" s="139">
        <v>2</v>
      </c>
      <c r="S1232" s="122">
        <f t="shared" si="38"/>
        <v>25</v>
      </c>
      <c r="T1232" s="122">
        <f t="shared" si="39"/>
        <v>75</v>
      </c>
      <c r="U1232" s="136"/>
      <c r="V1232" s="136"/>
      <c r="W1232" s="136"/>
      <c r="X1232" s="136"/>
      <c r="Y1232" s="136"/>
      <c r="Z1232" s="136"/>
      <c r="AA1232" s="136"/>
    </row>
    <row r="1233" spans="1:27" x14ac:dyDescent="0.25">
      <c r="A1233" s="77">
        <v>2016</v>
      </c>
      <c r="B1233" s="100" t="s">
        <v>252</v>
      </c>
      <c r="C1233" s="101">
        <v>3521705</v>
      </c>
      <c r="D1233" s="78">
        <v>14</v>
      </c>
      <c r="E1233" s="54">
        <v>14</v>
      </c>
      <c r="F1233" s="102">
        <v>352170514</v>
      </c>
      <c r="G1233" s="135">
        <v>66</v>
      </c>
      <c r="H1233" s="135">
        <v>17</v>
      </c>
      <c r="I1233" s="136">
        <v>0.6625707999999999</v>
      </c>
      <c r="J1233" s="136">
        <v>0.65746179999999987</v>
      </c>
      <c r="K1233" s="136">
        <v>5.1089999999999998E-3</v>
      </c>
      <c r="L1233" s="137">
        <v>0</v>
      </c>
      <c r="M1233" s="136">
        <v>6.1782599999999986E-2</v>
      </c>
      <c r="N1233" s="136">
        <v>0</v>
      </c>
      <c r="O1233" s="136">
        <v>0.59364459999999986</v>
      </c>
      <c r="P1233" s="136">
        <v>7.1435999999999999E-3</v>
      </c>
      <c r="Q1233" s="138">
        <v>35</v>
      </c>
      <c r="R1233" s="139">
        <v>10</v>
      </c>
      <c r="S1233" s="122">
        <f t="shared" si="38"/>
        <v>79.518072289156621</v>
      </c>
      <c r="T1233" s="122">
        <f t="shared" si="39"/>
        <v>20.481927710843372</v>
      </c>
      <c r="U1233" s="136"/>
      <c r="V1233" s="136"/>
      <c r="W1233" s="136"/>
      <c r="X1233" s="136"/>
      <c r="Y1233" s="136"/>
      <c r="Z1233" s="136"/>
      <c r="AA1233" s="136"/>
    </row>
    <row r="1234" spans="1:27" x14ac:dyDescent="0.25">
      <c r="A1234" s="77">
        <v>2016</v>
      </c>
      <c r="B1234" s="100" t="s">
        <v>253</v>
      </c>
      <c r="C1234" s="101">
        <v>3521804</v>
      </c>
      <c r="D1234" s="78">
        <v>14</v>
      </c>
      <c r="E1234" s="54">
        <v>14</v>
      </c>
      <c r="F1234" s="102">
        <v>352180414</v>
      </c>
      <c r="G1234" s="135">
        <v>160</v>
      </c>
      <c r="H1234" s="135">
        <v>24</v>
      </c>
      <c r="I1234" s="136">
        <v>1.6499887999999996</v>
      </c>
      <c r="J1234" s="136">
        <v>1.6438293999999996</v>
      </c>
      <c r="K1234" s="136">
        <v>6.1593999999999989E-3</v>
      </c>
      <c r="L1234" s="137">
        <v>0.52256868340943685</v>
      </c>
      <c r="M1234" s="136">
        <v>5.8083299999999997E-2</v>
      </c>
      <c r="N1234" s="136">
        <v>0.47845709999999997</v>
      </c>
      <c r="O1234" s="136">
        <v>1.1086784999999992</v>
      </c>
      <c r="P1234" s="136">
        <v>4.7698999999999988E-3</v>
      </c>
      <c r="Q1234" s="138">
        <v>84</v>
      </c>
      <c r="R1234" s="139">
        <v>7</v>
      </c>
      <c r="S1234" s="122">
        <f t="shared" si="38"/>
        <v>86.956521739130437</v>
      </c>
      <c r="T1234" s="122">
        <f t="shared" si="39"/>
        <v>13.043478260869565</v>
      </c>
      <c r="U1234" s="136"/>
      <c r="V1234" s="136"/>
      <c r="W1234" s="136"/>
      <c r="X1234" s="136"/>
      <c r="Y1234" s="136"/>
      <c r="Z1234" s="136"/>
      <c r="AA1234" s="136"/>
    </row>
    <row r="1235" spans="1:27" x14ac:dyDescent="0.25">
      <c r="A1235" s="77">
        <v>2016</v>
      </c>
      <c r="B1235" s="100" t="s">
        <v>254</v>
      </c>
      <c r="C1235" s="101">
        <v>3521903</v>
      </c>
      <c r="D1235" s="78">
        <v>16</v>
      </c>
      <c r="E1235" s="54">
        <v>16</v>
      </c>
      <c r="F1235" s="102">
        <v>352190316</v>
      </c>
      <c r="G1235" s="135">
        <v>20</v>
      </c>
      <c r="H1235" s="135">
        <v>81</v>
      </c>
      <c r="I1235" s="136">
        <v>0.79741119999999999</v>
      </c>
      <c r="J1235" s="136">
        <v>0.66051319999999991</v>
      </c>
      <c r="K1235" s="136">
        <v>0.13689800000000005</v>
      </c>
      <c r="L1235" s="137">
        <v>0</v>
      </c>
      <c r="M1235" s="136">
        <v>4.5979399999999997E-2</v>
      </c>
      <c r="N1235" s="136">
        <v>4.1659999999999999E-4</v>
      </c>
      <c r="O1235" s="136">
        <v>0.73996659999999992</v>
      </c>
      <c r="P1235" s="136">
        <v>1.1048600000000007E-2</v>
      </c>
      <c r="Q1235" s="138">
        <v>10</v>
      </c>
      <c r="R1235" s="139">
        <v>1</v>
      </c>
      <c r="S1235" s="122">
        <f t="shared" si="38"/>
        <v>19.801980198019802</v>
      </c>
      <c r="T1235" s="122">
        <f t="shared" si="39"/>
        <v>80.198019801980209</v>
      </c>
      <c r="U1235" s="136"/>
      <c r="V1235" s="136"/>
      <c r="W1235" s="136"/>
      <c r="X1235" s="136"/>
      <c r="Y1235" s="136"/>
      <c r="Z1235" s="136"/>
      <c r="AA1235" s="136"/>
    </row>
    <row r="1236" spans="1:27" x14ac:dyDescent="0.25">
      <c r="A1236" s="77">
        <v>2016</v>
      </c>
      <c r="B1236" s="100" t="s">
        <v>255</v>
      </c>
      <c r="C1236" s="101">
        <v>3522000</v>
      </c>
      <c r="D1236" s="78">
        <v>13</v>
      </c>
      <c r="E1236" s="54">
        <v>13</v>
      </c>
      <c r="F1236" s="102">
        <v>352200013</v>
      </c>
      <c r="G1236" s="135">
        <v>10</v>
      </c>
      <c r="H1236" s="135">
        <v>19</v>
      </c>
      <c r="I1236" s="136">
        <v>0.40210239999999997</v>
      </c>
      <c r="J1236" s="136">
        <v>0.19344909999999998</v>
      </c>
      <c r="K1236" s="136">
        <v>0.20865330000000001</v>
      </c>
      <c r="L1236" s="137">
        <v>0</v>
      </c>
      <c r="M1236" s="136">
        <v>5.0926000000000001E-3</v>
      </c>
      <c r="N1236" s="136">
        <v>2.7930000000000001E-4</v>
      </c>
      <c r="O1236" s="136">
        <v>0.38350460000000003</v>
      </c>
      <c r="P1236" s="136">
        <v>1.3225900000000002E-2</v>
      </c>
      <c r="Q1236" s="138">
        <v>4</v>
      </c>
      <c r="R1236" s="139">
        <v>1</v>
      </c>
      <c r="S1236" s="122">
        <f t="shared" si="38"/>
        <v>34.482758620689658</v>
      </c>
      <c r="T1236" s="122">
        <f t="shared" si="39"/>
        <v>65.517241379310349</v>
      </c>
      <c r="U1236" s="136"/>
      <c r="V1236" s="136"/>
      <c r="W1236" s="136"/>
      <c r="X1236" s="136"/>
      <c r="Y1236" s="136"/>
      <c r="Z1236" s="136"/>
      <c r="AA1236" s="136"/>
    </row>
    <row r="1237" spans="1:27" x14ac:dyDescent="0.25">
      <c r="A1237" s="77">
        <v>2016</v>
      </c>
      <c r="B1237" s="100" t="s">
        <v>256</v>
      </c>
      <c r="C1237" s="101">
        <v>3522109</v>
      </c>
      <c r="D1237" s="78">
        <v>7</v>
      </c>
      <c r="E1237" s="54">
        <v>7</v>
      </c>
      <c r="F1237" s="102">
        <v>35221097</v>
      </c>
      <c r="G1237" s="135">
        <v>14</v>
      </c>
      <c r="H1237" s="135">
        <v>4</v>
      </c>
      <c r="I1237" s="136">
        <v>1.6720678000000002</v>
      </c>
      <c r="J1237" s="136">
        <v>1.6715122000000002</v>
      </c>
      <c r="K1237" s="136">
        <v>5.5559999999999995E-4</v>
      </c>
      <c r="L1237" s="137">
        <v>0</v>
      </c>
      <c r="M1237" s="136">
        <v>1.6599999000000001</v>
      </c>
      <c r="N1237" s="136">
        <v>0</v>
      </c>
      <c r="O1237" s="136">
        <v>2.8664999999999997E-3</v>
      </c>
      <c r="P1237" s="136">
        <v>9.2014000000000037E-3</v>
      </c>
      <c r="Q1237" s="138">
        <v>8</v>
      </c>
      <c r="R1237" s="139">
        <v>22</v>
      </c>
      <c r="S1237" s="122">
        <f t="shared" si="38"/>
        <v>77.777777777777786</v>
      </c>
      <c r="T1237" s="122">
        <f t="shared" si="39"/>
        <v>22.222222222222221</v>
      </c>
      <c r="U1237" s="136"/>
      <c r="V1237" s="136"/>
      <c r="W1237" s="136"/>
      <c r="X1237" s="136"/>
      <c r="Y1237" s="136"/>
      <c r="Z1237" s="136"/>
      <c r="AA1237" s="136"/>
    </row>
    <row r="1238" spans="1:27" x14ac:dyDescent="0.25">
      <c r="A1238" s="77">
        <v>2016</v>
      </c>
      <c r="B1238" s="100" t="s">
        <v>257</v>
      </c>
      <c r="C1238" s="101">
        <v>3522158</v>
      </c>
      <c r="D1238" s="78">
        <v>11</v>
      </c>
      <c r="E1238" s="54">
        <v>11</v>
      </c>
      <c r="F1238" s="102">
        <v>352215811</v>
      </c>
      <c r="G1238" s="135">
        <v>8</v>
      </c>
      <c r="H1238" s="135">
        <v>0</v>
      </c>
      <c r="I1238" s="136">
        <v>1.17611E-2</v>
      </c>
      <c r="J1238" s="136">
        <v>1.17611E-2</v>
      </c>
      <c r="K1238" s="136">
        <v>0</v>
      </c>
      <c r="L1238" s="137">
        <v>0</v>
      </c>
      <c r="M1238" s="136">
        <v>5.1638999999999999E-3</v>
      </c>
      <c r="N1238" s="136">
        <v>6.4815000000000003E-3</v>
      </c>
      <c r="O1238" s="136">
        <v>1.0410000000000001E-4</v>
      </c>
      <c r="P1238" s="136">
        <v>1.1600000000000001E-5</v>
      </c>
      <c r="Q1238" s="138">
        <v>3</v>
      </c>
      <c r="R1238" s="139">
        <v>8</v>
      </c>
      <c r="S1238" s="122">
        <f t="shared" si="38"/>
        <v>100</v>
      </c>
      <c r="T1238" s="122">
        <f t="shared" si="39"/>
        <v>0</v>
      </c>
      <c r="U1238" s="136"/>
      <c r="V1238" s="136"/>
      <c r="W1238" s="136"/>
      <c r="X1238" s="136"/>
      <c r="Y1238" s="136"/>
      <c r="Z1238" s="136"/>
      <c r="AA1238" s="136"/>
    </row>
    <row r="1239" spans="1:27" x14ac:dyDescent="0.25">
      <c r="A1239" s="77">
        <v>2016</v>
      </c>
      <c r="B1239" s="100" t="s">
        <v>258</v>
      </c>
      <c r="C1239" s="101">
        <v>3522208</v>
      </c>
      <c r="D1239" s="78">
        <v>6</v>
      </c>
      <c r="E1239" s="54">
        <v>6</v>
      </c>
      <c r="F1239" s="102">
        <v>35222086</v>
      </c>
      <c r="G1239" s="135">
        <v>7</v>
      </c>
      <c r="H1239" s="135">
        <v>56</v>
      </c>
      <c r="I1239" s="136">
        <v>5.4560199999999996E-2</v>
      </c>
      <c r="J1239" s="136">
        <v>1.5939000000000002E-2</v>
      </c>
      <c r="K1239" s="136">
        <v>3.8621199999999994E-2</v>
      </c>
      <c r="L1239" s="137">
        <v>0</v>
      </c>
      <c r="M1239" s="136">
        <v>1.5898200000000001E-2</v>
      </c>
      <c r="N1239" s="136">
        <v>1.9053299999999999E-2</v>
      </c>
      <c r="O1239" s="136">
        <v>1.4433E-3</v>
      </c>
      <c r="P1239" s="136">
        <v>1.8165399999999998E-2</v>
      </c>
      <c r="Q1239" s="138">
        <v>6</v>
      </c>
      <c r="R1239" s="139">
        <v>45</v>
      </c>
      <c r="S1239" s="122">
        <f t="shared" si="38"/>
        <v>11.111111111111111</v>
      </c>
      <c r="T1239" s="122">
        <f t="shared" si="39"/>
        <v>88.888888888888886</v>
      </c>
      <c r="U1239" s="136"/>
      <c r="V1239" s="136"/>
      <c r="W1239" s="136"/>
      <c r="X1239" s="136"/>
      <c r="Y1239" s="136"/>
      <c r="Z1239" s="136"/>
      <c r="AA1239" s="136"/>
    </row>
    <row r="1240" spans="1:27" x14ac:dyDescent="0.25">
      <c r="A1240" s="77">
        <v>2016</v>
      </c>
      <c r="B1240" s="100" t="s">
        <v>258</v>
      </c>
      <c r="C1240" s="101">
        <v>3522208</v>
      </c>
      <c r="D1240" s="78">
        <v>6</v>
      </c>
      <c r="E1240" s="54">
        <v>11</v>
      </c>
      <c r="F1240" s="102">
        <v>352220811</v>
      </c>
      <c r="G1240" s="135">
        <v>0</v>
      </c>
      <c r="H1240" s="135">
        <v>0</v>
      </c>
      <c r="I1240" s="136">
        <v>0</v>
      </c>
      <c r="J1240" s="136">
        <v>0</v>
      </c>
      <c r="K1240" s="136">
        <v>0</v>
      </c>
      <c r="L1240" s="137">
        <v>0</v>
      </c>
      <c r="M1240" s="136">
        <v>0</v>
      </c>
      <c r="N1240" s="136">
        <v>0</v>
      </c>
      <c r="O1240" s="136">
        <v>0</v>
      </c>
      <c r="P1240" s="136">
        <v>0</v>
      </c>
      <c r="Q1240" s="138">
        <v>0</v>
      </c>
      <c r="R1240" s="139">
        <v>0</v>
      </c>
      <c r="S1240" s="122">
        <f t="shared" si="38"/>
        <v>0</v>
      </c>
      <c r="T1240" s="122">
        <f t="shared" si="39"/>
        <v>0</v>
      </c>
      <c r="U1240" s="136"/>
      <c r="V1240" s="136"/>
      <c r="W1240" s="136"/>
      <c r="X1240" s="136"/>
      <c r="Y1240" s="136"/>
      <c r="Z1240" s="136"/>
      <c r="AA1240" s="136"/>
    </row>
    <row r="1241" spans="1:27" x14ac:dyDescent="0.25">
      <c r="A1241" s="77">
        <v>2016</v>
      </c>
      <c r="B1241" s="100" t="s">
        <v>259</v>
      </c>
      <c r="C1241" s="101">
        <v>3522307</v>
      </c>
      <c r="D1241" s="78">
        <v>14</v>
      </c>
      <c r="E1241" s="54">
        <v>14</v>
      </c>
      <c r="F1241" s="102">
        <v>352230714</v>
      </c>
      <c r="G1241" s="135">
        <v>82</v>
      </c>
      <c r="H1241" s="135">
        <v>100</v>
      </c>
      <c r="I1241" s="136">
        <v>1.6041272999999998</v>
      </c>
      <c r="J1241" s="136">
        <v>1.4569999999999999</v>
      </c>
      <c r="K1241" s="136">
        <v>0.14712729999999996</v>
      </c>
      <c r="L1241" s="137">
        <v>0</v>
      </c>
      <c r="M1241" s="136">
        <v>0.47824129999999998</v>
      </c>
      <c r="N1241" s="136">
        <v>0.11432409999999997</v>
      </c>
      <c r="O1241" s="136">
        <v>0.98920080000000044</v>
      </c>
      <c r="P1241" s="136">
        <v>2.2361100000000009E-2</v>
      </c>
      <c r="Q1241" s="138">
        <v>99</v>
      </c>
      <c r="R1241" s="139">
        <v>49</v>
      </c>
      <c r="S1241" s="122">
        <f t="shared" si="38"/>
        <v>45.054945054945058</v>
      </c>
      <c r="T1241" s="122">
        <f t="shared" si="39"/>
        <v>54.945054945054949</v>
      </c>
      <c r="U1241" s="136"/>
      <c r="V1241" s="136"/>
      <c r="W1241" s="136"/>
      <c r="X1241" s="136"/>
      <c r="Y1241" s="136"/>
      <c r="Z1241" s="136"/>
      <c r="AA1241" s="136"/>
    </row>
    <row r="1242" spans="1:27" x14ac:dyDescent="0.25">
      <c r="A1242" s="77">
        <v>2016</v>
      </c>
      <c r="B1242" s="100" t="s">
        <v>259</v>
      </c>
      <c r="C1242" s="101">
        <v>3522307</v>
      </c>
      <c r="D1242" s="78">
        <v>14</v>
      </c>
      <c r="E1242" s="54">
        <v>10</v>
      </c>
      <c r="F1242" s="102">
        <v>352230710</v>
      </c>
      <c r="G1242" s="135">
        <v>1</v>
      </c>
      <c r="H1242" s="135">
        <v>3</v>
      </c>
      <c r="I1242" s="136">
        <v>4.5195999999999995E-3</v>
      </c>
      <c r="J1242" s="136">
        <v>4.1666999999999997E-3</v>
      </c>
      <c r="K1242" s="136">
        <v>3.5289999999999996E-4</v>
      </c>
      <c r="L1242" s="137">
        <v>0</v>
      </c>
      <c r="M1242" s="136">
        <v>0</v>
      </c>
      <c r="N1242" s="136">
        <v>0</v>
      </c>
      <c r="O1242" s="136">
        <v>4.1666999999999997E-3</v>
      </c>
      <c r="P1242" s="136">
        <v>3.5289999999999996E-4</v>
      </c>
      <c r="Q1242" s="138">
        <v>1</v>
      </c>
      <c r="R1242" s="139">
        <v>0</v>
      </c>
      <c r="S1242" s="122">
        <f t="shared" si="38"/>
        <v>25</v>
      </c>
      <c r="T1242" s="122">
        <f t="shared" si="39"/>
        <v>75</v>
      </c>
      <c r="U1242" s="136"/>
      <c r="V1242" s="136"/>
      <c r="W1242" s="136"/>
      <c r="X1242" s="136"/>
      <c r="Y1242" s="136"/>
      <c r="Z1242" s="136"/>
      <c r="AA1242" s="136"/>
    </row>
    <row r="1243" spans="1:27" x14ac:dyDescent="0.25">
      <c r="A1243" s="77">
        <v>2016</v>
      </c>
      <c r="B1243" s="100" t="s">
        <v>260</v>
      </c>
      <c r="C1243" s="101">
        <v>3522406</v>
      </c>
      <c r="D1243" s="78">
        <v>14</v>
      </c>
      <c r="E1243" s="54">
        <v>14</v>
      </c>
      <c r="F1243" s="102">
        <v>352240614</v>
      </c>
      <c r="G1243" s="135">
        <v>135</v>
      </c>
      <c r="H1243" s="135">
        <v>36</v>
      </c>
      <c r="I1243" s="136">
        <v>1.3508572999999997</v>
      </c>
      <c r="J1243" s="136">
        <v>1.3260646999999997</v>
      </c>
      <c r="K1243" s="136">
        <v>2.4792599999999998E-2</v>
      </c>
      <c r="L1243" s="137">
        <v>0</v>
      </c>
      <c r="M1243" s="136">
        <v>0.43052319999999999</v>
      </c>
      <c r="N1243" s="136">
        <v>3.6794299999999995E-2</v>
      </c>
      <c r="O1243" s="136">
        <v>0.86415689999999978</v>
      </c>
      <c r="P1243" s="136">
        <v>1.9382900000000005E-2</v>
      </c>
      <c r="Q1243" s="138">
        <v>75</v>
      </c>
      <c r="R1243" s="139">
        <v>7</v>
      </c>
      <c r="S1243" s="122">
        <f t="shared" si="38"/>
        <v>78.94736842105263</v>
      </c>
      <c r="T1243" s="122">
        <f t="shared" si="39"/>
        <v>21.052631578947366</v>
      </c>
      <c r="U1243" s="136"/>
      <c r="V1243" s="136"/>
      <c r="W1243" s="136"/>
      <c r="X1243" s="136"/>
      <c r="Y1243" s="136"/>
      <c r="Z1243" s="136"/>
      <c r="AA1243" s="136"/>
    </row>
    <row r="1244" spans="1:27" x14ac:dyDescent="0.25">
      <c r="A1244" s="77">
        <v>2016</v>
      </c>
      <c r="B1244" s="100" t="s">
        <v>261</v>
      </c>
      <c r="C1244" s="101">
        <v>3522505</v>
      </c>
      <c r="D1244" s="78">
        <v>6</v>
      </c>
      <c r="E1244" s="54">
        <v>6</v>
      </c>
      <c r="F1244" s="102">
        <v>35225056</v>
      </c>
      <c r="G1244" s="135">
        <v>8</v>
      </c>
      <c r="H1244" s="135">
        <v>92</v>
      </c>
      <c r="I1244" s="136">
        <v>0.14040400000000003</v>
      </c>
      <c r="J1244" s="136">
        <v>9.0027300000000005E-2</v>
      </c>
      <c r="K1244" s="136">
        <v>5.037670000000001E-2</v>
      </c>
      <c r="L1244" s="137">
        <v>0</v>
      </c>
      <c r="M1244" s="136">
        <v>3.7999999999999999E-2</v>
      </c>
      <c r="N1244" s="136">
        <v>6.0549699999999998E-2</v>
      </c>
      <c r="O1244" s="136">
        <v>5.7870000000000003E-4</v>
      </c>
      <c r="P1244" s="136">
        <v>4.127560000000001E-2</v>
      </c>
      <c r="Q1244" s="138">
        <v>13</v>
      </c>
      <c r="R1244" s="139">
        <v>87</v>
      </c>
      <c r="S1244" s="122">
        <f t="shared" si="38"/>
        <v>8</v>
      </c>
      <c r="T1244" s="122">
        <f t="shared" si="39"/>
        <v>92</v>
      </c>
      <c r="U1244" s="136"/>
      <c r="V1244" s="136"/>
      <c r="W1244" s="136"/>
      <c r="X1244" s="136"/>
      <c r="Y1244" s="136"/>
      <c r="Z1244" s="136"/>
      <c r="AA1244" s="136"/>
    </row>
    <row r="1245" spans="1:27" x14ac:dyDescent="0.25">
      <c r="A1245" s="77">
        <v>2016</v>
      </c>
      <c r="B1245" s="100" t="s">
        <v>261</v>
      </c>
      <c r="C1245" s="101">
        <v>3522505</v>
      </c>
      <c r="D1245" s="78">
        <v>6</v>
      </c>
      <c r="E1245" s="54">
        <v>10</v>
      </c>
      <c r="F1245" s="102">
        <v>352250510</v>
      </c>
      <c r="G1245" s="135">
        <v>0</v>
      </c>
      <c r="H1245" s="135">
        <v>0</v>
      </c>
      <c r="I1245" s="136">
        <v>0</v>
      </c>
      <c r="J1245" s="136">
        <v>0</v>
      </c>
      <c r="K1245" s="136">
        <v>0</v>
      </c>
      <c r="L1245" s="137">
        <v>0</v>
      </c>
      <c r="M1245" s="136">
        <v>0</v>
      </c>
      <c r="N1245" s="136">
        <v>0</v>
      </c>
      <c r="O1245" s="136">
        <v>0</v>
      </c>
      <c r="P1245" s="136">
        <v>0</v>
      </c>
      <c r="Q1245" s="138">
        <v>0</v>
      </c>
      <c r="R1245" s="139">
        <v>0</v>
      </c>
      <c r="S1245" s="122">
        <f t="shared" si="38"/>
        <v>0</v>
      </c>
      <c r="T1245" s="122">
        <f t="shared" si="39"/>
        <v>0</v>
      </c>
      <c r="U1245" s="136"/>
      <c r="V1245" s="136"/>
      <c r="W1245" s="136"/>
      <c r="X1245" s="136"/>
      <c r="Y1245" s="136"/>
      <c r="Z1245" s="136"/>
      <c r="AA1245" s="136"/>
    </row>
    <row r="1246" spans="1:27" x14ac:dyDescent="0.25">
      <c r="A1246" s="77">
        <v>2016</v>
      </c>
      <c r="B1246" s="100" t="s">
        <v>262</v>
      </c>
      <c r="C1246" s="101">
        <v>3522604</v>
      </c>
      <c r="D1246" s="78">
        <v>9</v>
      </c>
      <c r="E1246" s="54">
        <v>9</v>
      </c>
      <c r="F1246" s="102">
        <v>35226049</v>
      </c>
      <c r="G1246" s="135">
        <v>41</v>
      </c>
      <c r="H1246" s="135">
        <v>80</v>
      </c>
      <c r="I1246" s="136">
        <v>0.30100570000000004</v>
      </c>
      <c r="J1246" s="136">
        <v>0.25212350000000006</v>
      </c>
      <c r="K1246" s="136">
        <v>4.8882199999999987E-2</v>
      </c>
      <c r="L1246" s="137">
        <v>0.25417954084221206</v>
      </c>
      <c r="M1246" s="136">
        <v>6.004869999999999E-2</v>
      </c>
      <c r="N1246" s="136">
        <v>7.5060200000000007E-2</v>
      </c>
      <c r="O1246" s="136">
        <v>0.1364474</v>
      </c>
      <c r="P1246" s="136">
        <v>2.9449400000000001E-2</v>
      </c>
      <c r="Q1246" s="138">
        <v>40</v>
      </c>
      <c r="R1246" s="139">
        <v>67</v>
      </c>
      <c r="S1246" s="122">
        <f t="shared" si="38"/>
        <v>33.884297520661157</v>
      </c>
      <c r="T1246" s="122">
        <f t="shared" si="39"/>
        <v>66.11570247933885</v>
      </c>
      <c r="U1246" s="136"/>
      <c r="V1246" s="136"/>
      <c r="W1246" s="136"/>
      <c r="X1246" s="136"/>
      <c r="Y1246" s="136"/>
      <c r="Z1246" s="136"/>
      <c r="AA1246" s="136"/>
    </row>
    <row r="1247" spans="1:27" x14ac:dyDescent="0.25">
      <c r="A1247" s="77">
        <v>2016</v>
      </c>
      <c r="B1247" s="100" t="s">
        <v>263</v>
      </c>
      <c r="C1247" s="101">
        <v>3522653</v>
      </c>
      <c r="D1247" s="78">
        <v>11</v>
      </c>
      <c r="E1247" s="54">
        <v>11</v>
      </c>
      <c r="F1247" s="102">
        <v>352265311</v>
      </c>
      <c r="G1247" s="135">
        <v>2</v>
      </c>
      <c r="H1247" s="135">
        <v>2</v>
      </c>
      <c r="I1247" s="136">
        <v>1.4338699999999999E-2</v>
      </c>
      <c r="J1247" s="136">
        <v>2.6928999999999998E-3</v>
      </c>
      <c r="K1247" s="136">
        <v>1.16458E-2</v>
      </c>
      <c r="L1247" s="137">
        <v>0</v>
      </c>
      <c r="M1247" s="136">
        <v>1.30347E-2</v>
      </c>
      <c r="N1247" s="136">
        <v>1.304E-3</v>
      </c>
      <c r="O1247" s="136">
        <v>0</v>
      </c>
      <c r="P1247" s="136">
        <v>0</v>
      </c>
      <c r="Q1247" s="138">
        <v>1</v>
      </c>
      <c r="R1247" s="139">
        <v>10</v>
      </c>
      <c r="S1247" s="122">
        <f t="shared" si="38"/>
        <v>50</v>
      </c>
      <c r="T1247" s="122">
        <f t="shared" si="39"/>
        <v>50</v>
      </c>
      <c r="U1247" s="136"/>
      <c r="V1247" s="136"/>
      <c r="W1247" s="136"/>
      <c r="X1247" s="136"/>
      <c r="Y1247" s="136"/>
      <c r="Z1247" s="136"/>
      <c r="AA1247" s="136"/>
    </row>
    <row r="1248" spans="1:27" x14ac:dyDescent="0.25">
      <c r="A1248" s="77">
        <v>2016</v>
      </c>
      <c r="B1248" s="100" t="s">
        <v>264</v>
      </c>
      <c r="C1248" s="101">
        <v>3522703</v>
      </c>
      <c r="D1248" s="78">
        <v>16</v>
      </c>
      <c r="E1248" s="54">
        <v>16</v>
      </c>
      <c r="F1248" s="102">
        <v>352270316</v>
      </c>
      <c r="G1248" s="135">
        <v>51</v>
      </c>
      <c r="H1248" s="135">
        <v>82</v>
      </c>
      <c r="I1248" s="136">
        <v>0.82570300000000008</v>
      </c>
      <c r="J1248" s="136">
        <v>0.50597650000000005</v>
      </c>
      <c r="K1248" s="136">
        <v>0.31972650000000002</v>
      </c>
      <c r="L1248" s="137">
        <v>0</v>
      </c>
      <c r="M1248" s="136">
        <v>0.12607699999999999</v>
      </c>
      <c r="N1248" s="136">
        <v>0.19635650000000002</v>
      </c>
      <c r="O1248" s="136">
        <v>0.4876878</v>
      </c>
      <c r="P1248" s="136">
        <v>1.5581700000000004E-2</v>
      </c>
      <c r="Q1248" s="138">
        <v>10</v>
      </c>
      <c r="R1248" s="139">
        <v>7</v>
      </c>
      <c r="S1248" s="122">
        <f t="shared" si="38"/>
        <v>38.345864661654133</v>
      </c>
      <c r="T1248" s="122">
        <f t="shared" si="39"/>
        <v>61.65413533834586</v>
      </c>
      <c r="U1248" s="136"/>
      <c r="V1248" s="136"/>
      <c r="W1248" s="136"/>
      <c r="X1248" s="136"/>
      <c r="Y1248" s="136"/>
      <c r="Z1248" s="136"/>
      <c r="AA1248" s="136"/>
    </row>
    <row r="1249" spans="1:27" x14ac:dyDescent="0.25">
      <c r="A1249" s="77">
        <v>2016</v>
      </c>
      <c r="B1249" s="100" t="s">
        <v>265</v>
      </c>
      <c r="C1249" s="101">
        <v>3522802</v>
      </c>
      <c r="D1249" s="78">
        <v>14</v>
      </c>
      <c r="E1249" s="54">
        <v>14</v>
      </c>
      <c r="F1249" s="102">
        <v>352280214</v>
      </c>
      <c r="G1249" s="135">
        <v>25</v>
      </c>
      <c r="H1249" s="135">
        <v>7</v>
      </c>
      <c r="I1249" s="136">
        <v>0.16377460000000002</v>
      </c>
      <c r="J1249" s="136">
        <v>0.16138850000000002</v>
      </c>
      <c r="K1249" s="136">
        <v>2.3861000000000004E-3</v>
      </c>
      <c r="L1249" s="137">
        <v>7.4824327752409945E-3</v>
      </c>
      <c r="M1249" s="136">
        <v>2.45761E-2</v>
      </c>
      <c r="N1249" s="136">
        <v>0</v>
      </c>
      <c r="O1249" s="136">
        <v>0.13523350000000001</v>
      </c>
      <c r="P1249" s="136">
        <v>3.9649999999999998E-3</v>
      </c>
      <c r="Q1249" s="138">
        <v>12</v>
      </c>
      <c r="R1249" s="139">
        <v>1</v>
      </c>
      <c r="S1249" s="122">
        <f t="shared" si="38"/>
        <v>78.125</v>
      </c>
      <c r="T1249" s="122">
        <f t="shared" si="39"/>
        <v>21.875</v>
      </c>
      <c r="U1249" s="136"/>
      <c r="V1249" s="136"/>
      <c r="W1249" s="136"/>
      <c r="X1249" s="136"/>
      <c r="Y1249" s="136"/>
      <c r="Z1249" s="136"/>
      <c r="AA1249" s="136"/>
    </row>
    <row r="1250" spans="1:27" x14ac:dyDescent="0.25">
      <c r="A1250" s="77">
        <v>2016</v>
      </c>
      <c r="B1250" s="100" t="s">
        <v>266</v>
      </c>
      <c r="C1250" s="101">
        <v>3522901</v>
      </c>
      <c r="D1250" s="78">
        <v>13</v>
      </c>
      <c r="E1250" s="54">
        <v>13</v>
      </c>
      <c r="F1250" s="102">
        <v>352290113</v>
      </c>
      <c r="G1250" s="135">
        <v>0</v>
      </c>
      <c r="H1250" s="135">
        <v>6</v>
      </c>
      <c r="I1250" s="136">
        <v>1.3263799999999999E-2</v>
      </c>
      <c r="J1250" s="136">
        <v>0</v>
      </c>
      <c r="K1250" s="136">
        <v>1.3263799999999999E-2</v>
      </c>
      <c r="L1250" s="137">
        <v>0</v>
      </c>
      <c r="M1250" s="136">
        <v>0</v>
      </c>
      <c r="N1250" s="136">
        <v>4.8842E-3</v>
      </c>
      <c r="O1250" s="136">
        <v>0</v>
      </c>
      <c r="P1250" s="136">
        <v>8.3796000000000009E-3</v>
      </c>
      <c r="Q1250" s="138">
        <v>0</v>
      </c>
      <c r="R1250" s="139">
        <v>1</v>
      </c>
      <c r="S1250" s="122">
        <f t="shared" si="38"/>
        <v>0</v>
      </c>
      <c r="T1250" s="122">
        <f t="shared" si="39"/>
        <v>100</v>
      </c>
      <c r="U1250" s="136"/>
      <c r="V1250" s="136"/>
      <c r="W1250" s="136"/>
      <c r="X1250" s="136"/>
      <c r="Y1250" s="136"/>
      <c r="Z1250" s="136"/>
      <c r="AA1250" s="136"/>
    </row>
    <row r="1251" spans="1:27" x14ac:dyDescent="0.25">
      <c r="A1251" s="77">
        <v>2016</v>
      </c>
      <c r="B1251" s="100" t="s">
        <v>267</v>
      </c>
      <c r="C1251" s="101">
        <v>3523008</v>
      </c>
      <c r="D1251" s="78">
        <v>19</v>
      </c>
      <c r="E1251" s="54">
        <v>19</v>
      </c>
      <c r="F1251" s="102">
        <v>352300819</v>
      </c>
      <c r="G1251" s="135">
        <v>5</v>
      </c>
      <c r="H1251" s="135">
        <v>3</v>
      </c>
      <c r="I1251" s="136">
        <v>2.7735300000000001E-2</v>
      </c>
      <c r="J1251" s="136">
        <v>2.61126E-2</v>
      </c>
      <c r="K1251" s="136">
        <v>1.6226999999999999E-3</v>
      </c>
      <c r="L1251" s="137">
        <v>0.4235954464738711</v>
      </c>
      <c r="M1251" s="136">
        <v>1.3332999999999999E-3</v>
      </c>
      <c r="N1251" s="136">
        <v>2.8939999999999999E-4</v>
      </c>
      <c r="O1251" s="136">
        <v>2.61126E-2</v>
      </c>
      <c r="P1251" s="136">
        <v>0</v>
      </c>
      <c r="Q1251" s="138">
        <v>0</v>
      </c>
      <c r="R1251" s="139">
        <v>1</v>
      </c>
      <c r="S1251" s="122">
        <f t="shared" si="38"/>
        <v>62.5</v>
      </c>
      <c r="T1251" s="122">
        <f t="shared" si="39"/>
        <v>37.5</v>
      </c>
      <c r="U1251" s="136"/>
      <c r="V1251" s="136"/>
      <c r="W1251" s="136"/>
      <c r="X1251" s="136"/>
      <c r="Y1251" s="136"/>
      <c r="Z1251" s="136"/>
      <c r="AA1251" s="136"/>
    </row>
    <row r="1252" spans="1:27" x14ac:dyDescent="0.25">
      <c r="A1252" s="77">
        <v>2016</v>
      </c>
      <c r="B1252" s="100" t="s">
        <v>267</v>
      </c>
      <c r="C1252" s="101">
        <v>3523008</v>
      </c>
      <c r="D1252" s="78">
        <v>19</v>
      </c>
      <c r="E1252" s="54">
        <v>18</v>
      </c>
      <c r="F1252" s="102">
        <v>352300818</v>
      </c>
      <c r="G1252" s="135">
        <v>0</v>
      </c>
      <c r="H1252" s="135">
        <v>0</v>
      </c>
      <c r="I1252" s="136">
        <v>0</v>
      </c>
      <c r="J1252" s="136">
        <v>0</v>
      </c>
      <c r="K1252" s="136">
        <v>0</v>
      </c>
      <c r="L1252" s="137">
        <v>0</v>
      </c>
      <c r="M1252" s="136">
        <v>0</v>
      </c>
      <c r="N1252" s="136">
        <v>0</v>
      </c>
      <c r="O1252" s="136">
        <v>0</v>
      </c>
      <c r="P1252" s="136">
        <v>0</v>
      </c>
      <c r="Q1252" s="138">
        <v>0</v>
      </c>
      <c r="R1252" s="139">
        <v>0</v>
      </c>
      <c r="S1252" s="122">
        <f t="shared" si="38"/>
        <v>0</v>
      </c>
      <c r="T1252" s="122">
        <f t="shared" si="39"/>
        <v>0</v>
      </c>
      <c r="U1252" s="136"/>
      <c r="V1252" s="136"/>
      <c r="W1252" s="136"/>
      <c r="X1252" s="136"/>
      <c r="Y1252" s="136"/>
      <c r="Z1252" s="136"/>
      <c r="AA1252" s="136"/>
    </row>
    <row r="1253" spans="1:27" x14ac:dyDescent="0.25">
      <c r="A1253" s="77">
        <v>2016</v>
      </c>
      <c r="B1253" s="100" t="s">
        <v>268</v>
      </c>
      <c r="C1253" s="101">
        <v>3523107</v>
      </c>
      <c r="D1253" s="78">
        <v>6</v>
      </c>
      <c r="E1253" s="54">
        <v>6</v>
      </c>
      <c r="F1253" s="102">
        <v>35231076</v>
      </c>
      <c r="G1253" s="135">
        <v>9</v>
      </c>
      <c r="H1253" s="135">
        <v>34</v>
      </c>
      <c r="I1253" s="136">
        <v>4.6027200000000004E-2</v>
      </c>
      <c r="J1253" s="136">
        <v>1.60579E-2</v>
      </c>
      <c r="K1253" s="136">
        <v>2.9969300000000004E-2</v>
      </c>
      <c r="L1253" s="137">
        <v>0</v>
      </c>
      <c r="M1253" s="136">
        <v>3.1250000000000001E-4</v>
      </c>
      <c r="N1253" s="136">
        <v>2.46614E-2</v>
      </c>
      <c r="O1253" s="136">
        <v>4.0500000000000002E-5</v>
      </c>
      <c r="P1253" s="136">
        <v>2.1012800000000005E-2</v>
      </c>
      <c r="Q1253" s="138">
        <v>2</v>
      </c>
      <c r="R1253" s="139">
        <v>157</v>
      </c>
      <c r="S1253" s="122">
        <f t="shared" si="38"/>
        <v>20.930232558139537</v>
      </c>
      <c r="T1253" s="122">
        <f t="shared" si="39"/>
        <v>79.069767441860463</v>
      </c>
      <c r="U1253" s="136"/>
      <c r="V1253" s="136"/>
      <c r="W1253" s="136"/>
      <c r="X1253" s="136"/>
      <c r="Y1253" s="136"/>
      <c r="Z1253" s="136"/>
      <c r="AA1253" s="136"/>
    </row>
    <row r="1254" spans="1:27" x14ac:dyDescent="0.25">
      <c r="A1254" s="77">
        <v>2016</v>
      </c>
      <c r="B1254" s="100" t="s">
        <v>268</v>
      </c>
      <c r="C1254" s="101">
        <v>3523107</v>
      </c>
      <c r="D1254" s="78">
        <v>6</v>
      </c>
      <c r="E1254" s="54">
        <v>2</v>
      </c>
      <c r="F1254" s="102">
        <v>35231072</v>
      </c>
      <c r="G1254" s="135">
        <v>0</v>
      </c>
      <c r="H1254" s="135">
        <v>0</v>
      </c>
      <c r="I1254" s="136">
        <v>0</v>
      </c>
      <c r="J1254" s="136">
        <v>0</v>
      </c>
      <c r="K1254" s="136">
        <v>0</v>
      </c>
      <c r="L1254" s="137">
        <v>0</v>
      </c>
      <c r="M1254" s="136">
        <v>0</v>
      </c>
      <c r="N1254" s="136">
        <v>0</v>
      </c>
      <c r="O1254" s="136">
        <v>0</v>
      </c>
      <c r="P1254" s="136">
        <v>0</v>
      </c>
      <c r="Q1254" s="138">
        <v>0</v>
      </c>
      <c r="R1254" s="139">
        <v>3</v>
      </c>
      <c r="S1254" s="122">
        <f t="shared" si="38"/>
        <v>0</v>
      </c>
      <c r="T1254" s="122">
        <f t="shared" si="39"/>
        <v>0</v>
      </c>
      <c r="U1254" s="136"/>
      <c r="V1254" s="136"/>
      <c r="W1254" s="136"/>
      <c r="X1254" s="136"/>
      <c r="Y1254" s="136"/>
      <c r="Z1254" s="136"/>
      <c r="AA1254" s="136"/>
    </row>
    <row r="1255" spans="1:27" x14ac:dyDescent="0.25">
      <c r="A1255" s="77">
        <v>2016</v>
      </c>
      <c r="B1255" s="100" t="s">
        <v>269</v>
      </c>
      <c r="C1255" s="101">
        <v>3523206</v>
      </c>
      <c r="D1255" s="78">
        <v>14</v>
      </c>
      <c r="E1255" s="54">
        <v>14</v>
      </c>
      <c r="F1255" s="102">
        <v>352320614</v>
      </c>
      <c r="G1255" s="135">
        <v>28</v>
      </c>
      <c r="H1255" s="135">
        <v>19</v>
      </c>
      <c r="I1255" s="136">
        <v>0.1286767</v>
      </c>
      <c r="J1255" s="136">
        <v>0.12069779999999999</v>
      </c>
      <c r="K1255" s="136">
        <v>7.9789000000000006E-3</v>
      </c>
      <c r="L1255" s="137">
        <v>9.4169457128361236E-2</v>
      </c>
      <c r="M1255" s="136">
        <v>4.3619999999999996E-3</v>
      </c>
      <c r="N1255" s="136">
        <v>6.0634000000000009E-3</v>
      </c>
      <c r="O1255" s="136">
        <v>0.11330229999999998</v>
      </c>
      <c r="P1255" s="136">
        <v>4.9490000000000003E-3</v>
      </c>
      <c r="Q1255" s="138">
        <v>10</v>
      </c>
      <c r="R1255" s="139">
        <v>63</v>
      </c>
      <c r="S1255" s="122">
        <f t="shared" si="38"/>
        <v>59.574468085106382</v>
      </c>
      <c r="T1255" s="122">
        <f t="shared" si="39"/>
        <v>40.425531914893611</v>
      </c>
      <c r="U1255" s="136"/>
      <c r="V1255" s="136"/>
      <c r="W1255" s="136"/>
      <c r="X1255" s="136"/>
      <c r="Y1255" s="136"/>
      <c r="Z1255" s="136"/>
      <c r="AA1255" s="136"/>
    </row>
    <row r="1256" spans="1:27" x14ac:dyDescent="0.25">
      <c r="A1256" s="77">
        <v>2016</v>
      </c>
      <c r="B1256" s="100" t="s">
        <v>270</v>
      </c>
      <c r="C1256" s="101">
        <v>3523305</v>
      </c>
      <c r="D1256" s="78">
        <v>11</v>
      </c>
      <c r="E1256" s="54">
        <v>11</v>
      </c>
      <c r="F1256" s="102">
        <v>352330511</v>
      </c>
      <c r="G1256" s="135">
        <v>7</v>
      </c>
      <c r="H1256" s="135">
        <v>2</v>
      </c>
      <c r="I1256" s="136">
        <v>3.9546000000000005E-2</v>
      </c>
      <c r="J1256" s="136">
        <v>3.9176800000000005E-2</v>
      </c>
      <c r="K1256" s="136">
        <v>3.6920000000000003E-4</v>
      </c>
      <c r="L1256" s="137">
        <v>0</v>
      </c>
      <c r="M1256" s="136">
        <v>2.2339299999999999E-2</v>
      </c>
      <c r="N1256" s="136">
        <v>0</v>
      </c>
      <c r="O1256" s="136">
        <v>1.7153700000000004E-2</v>
      </c>
      <c r="P1256" s="136">
        <v>5.3000000000000001E-5</v>
      </c>
      <c r="Q1256" s="138">
        <v>18</v>
      </c>
      <c r="R1256" s="139">
        <v>4</v>
      </c>
      <c r="S1256" s="122">
        <f t="shared" si="38"/>
        <v>77.777777777777786</v>
      </c>
      <c r="T1256" s="122">
        <f t="shared" si="39"/>
        <v>22.222222222222221</v>
      </c>
      <c r="U1256" s="136"/>
      <c r="V1256" s="136"/>
      <c r="W1256" s="136"/>
      <c r="X1256" s="136"/>
      <c r="Y1256" s="136"/>
      <c r="Z1256" s="136"/>
      <c r="AA1256" s="136"/>
    </row>
    <row r="1257" spans="1:27" x14ac:dyDescent="0.25">
      <c r="A1257" s="77">
        <v>2016</v>
      </c>
      <c r="B1257" s="100" t="s">
        <v>270</v>
      </c>
      <c r="C1257" s="101">
        <v>3523305</v>
      </c>
      <c r="D1257" s="78">
        <v>11</v>
      </c>
      <c r="E1257" s="54">
        <v>7</v>
      </c>
      <c r="F1257" s="102">
        <v>35233057</v>
      </c>
      <c r="G1257" s="135">
        <v>1</v>
      </c>
      <c r="H1257" s="135">
        <v>0</v>
      </c>
      <c r="I1257" s="136">
        <v>0.22411110000000001</v>
      </c>
      <c r="J1257" s="136">
        <v>0.22411110000000001</v>
      </c>
      <c r="K1257" s="136">
        <v>0</v>
      </c>
      <c r="L1257" s="137">
        <v>0</v>
      </c>
      <c r="M1257" s="136">
        <v>0.22411110000000001</v>
      </c>
      <c r="N1257" s="136">
        <v>0</v>
      </c>
      <c r="O1257" s="136">
        <v>0</v>
      </c>
      <c r="P1257" s="136">
        <v>0</v>
      </c>
      <c r="Q1257" s="138">
        <v>1</v>
      </c>
      <c r="R1257" s="139">
        <v>1</v>
      </c>
      <c r="S1257" s="122">
        <f t="shared" si="38"/>
        <v>100</v>
      </c>
      <c r="T1257" s="122">
        <f t="shared" si="39"/>
        <v>0</v>
      </c>
      <c r="U1257" s="136"/>
      <c r="V1257" s="136"/>
      <c r="W1257" s="136"/>
      <c r="X1257" s="136"/>
      <c r="Y1257" s="136"/>
      <c r="Z1257" s="136"/>
      <c r="AA1257" s="136"/>
    </row>
    <row r="1258" spans="1:27" x14ac:dyDescent="0.25">
      <c r="A1258" s="77">
        <v>2016</v>
      </c>
      <c r="B1258" s="100" t="s">
        <v>271</v>
      </c>
      <c r="C1258" s="101">
        <v>3523404</v>
      </c>
      <c r="D1258" s="78">
        <v>5</v>
      </c>
      <c r="E1258" s="54">
        <v>5</v>
      </c>
      <c r="F1258" s="102">
        <v>35234045</v>
      </c>
      <c r="G1258" s="135">
        <v>45</v>
      </c>
      <c r="H1258" s="135">
        <v>166</v>
      </c>
      <c r="I1258" s="136">
        <v>1.7971812</v>
      </c>
      <c r="J1258" s="136">
        <v>1.7447153</v>
      </c>
      <c r="K1258" s="136">
        <v>5.2465899999999996E-2</v>
      </c>
      <c r="L1258" s="137">
        <v>0</v>
      </c>
      <c r="M1258" s="136">
        <v>1.5307917</v>
      </c>
      <c r="N1258" s="136">
        <v>0.12338779999999995</v>
      </c>
      <c r="O1258" s="136">
        <v>3.1169099999999998E-2</v>
      </c>
      <c r="P1258" s="136">
        <v>0.1118326</v>
      </c>
      <c r="Q1258" s="138">
        <v>108</v>
      </c>
      <c r="R1258" s="139">
        <v>127</v>
      </c>
      <c r="S1258" s="122">
        <f t="shared" si="38"/>
        <v>21.327014218009481</v>
      </c>
      <c r="T1258" s="122">
        <f t="shared" si="39"/>
        <v>78.672985781990519</v>
      </c>
      <c r="U1258" s="136"/>
      <c r="V1258" s="136"/>
      <c r="W1258" s="136"/>
      <c r="X1258" s="136"/>
      <c r="Y1258" s="136"/>
      <c r="Z1258" s="136"/>
      <c r="AA1258" s="136"/>
    </row>
    <row r="1259" spans="1:27" x14ac:dyDescent="0.25">
      <c r="A1259" s="77">
        <v>2016</v>
      </c>
      <c r="B1259" s="100" t="s">
        <v>272</v>
      </c>
      <c r="C1259" s="101">
        <v>3523503</v>
      </c>
      <c r="D1259" s="78">
        <v>17</v>
      </c>
      <c r="E1259" s="54">
        <v>17</v>
      </c>
      <c r="F1259" s="102">
        <v>352350317</v>
      </c>
      <c r="G1259" s="135">
        <v>14</v>
      </c>
      <c r="H1259" s="135">
        <v>13</v>
      </c>
      <c r="I1259" s="136">
        <v>0.21974340000000003</v>
      </c>
      <c r="J1259" s="136">
        <v>0.20752380000000004</v>
      </c>
      <c r="K1259" s="136">
        <v>1.2219599999999999E-2</v>
      </c>
      <c r="L1259" s="137">
        <v>0</v>
      </c>
      <c r="M1259" s="136">
        <v>5.2325099999999999E-2</v>
      </c>
      <c r="N1259" s="136">
        <v>4.2303000000000002E-3</v>
      </c>
      <c r="O1259" s="136">
        <v>0.16253220000000002</v>
      </c>
      <c r="P1259" s="136">
        <v>6.558E-4</v>
      </c>
      <c r="Q1259" s="138">
        <v>6</v>
      </c>
      <c r="R1259" s="139">
        <v>6</v>
      </c>
      <c r="S1259" s="122">
        <f t="shared" si="38"/>
        <v>51.851851851851848</v>
      </c>
      <c r="T1259" s="122">
        <f t="shared" si="39"/>
        <v>48.148148148148145</v>
      </c>
      <c r="U1259" s="136"/>
      <c r="V1259" s="136"/>
      <c r="W1259" s="136"/>
      <c r="X1259" s="136"/>
      <c r="Y1259" s="136"/>
      <c r="Z1259" s="136"/>
      <c r="AA1259" s="136"/>
    </row>
    <row r="1260" spans="1:27" x14ac:dyDescent="0.25">
      <c r="A1260" s="77">
        <v>2016</v>
      </c>
      <c r="B1260" s="100" t="s">
        <v>272</v>
      </c>
      <c r="C1260" s="101">
        <v>3523503</v>
      </c>
      <c r="D1260" s="78">
        <v>17</v>
      </c>
      <c r="E1260" s="54">
        <v>14</v>
      </c>
      <c r="F1260" s="102">
        <v>352350314</v>
      </c>
      <c r="G1260" s="135">
        <v>0</v>
      </c>
      <c r="H1260" s="135">
        <v>0</v>
      </c>
      <c r="I1260" s="136">
        <v>0</v>
      </c>
      <c r="J1260" s="136">
        <v>0</v>
      </c>
      <c r="K1260" s="136">
        <v>0</v>
      </c>
      <c r="L1260" s="137">
        <v>5.7177511415525115E-2</v>
      </c>
      <c r="M1260" s="136">
        <v>0</v>
      </c>
      <c r="N1260" s="136">
        <v>0</v>
      </c>
      <c r="O1260" s="136">
        <v>0</v>
      </c>
      <c r="P1260" s="136">
        <v>0</v>
      </c>
      <c r="Q1260" s="138">
        <v>2</v>
      </c>
      <c r="R1260" s="139">
        <v>0</v>
      </c>
      <c r="S1260" s="122">
        <f t="shared" si="38"/>
        <v>0</v>
      </c>
      <c r="T1260" s="122">
        <f t="shared" si="39"/>
        <v>0</v>
      </c>
      <c r="U1260" s="136"/>
      <c r="V1260" s="136"/>
      <c r="W1260" s="136"/>
      <c r="X1260" s="136"/>
      <c r="Y1260" s="136"/>
      <c r="Z1260" s="136"/>
      <c r="AA1260" s="136"/>
    </row>
    <row r="1261" spans="1:27" x14ac:dyDescent="0.25">
      <c r="A1261" s="77">
        <v>2016</v>
      </c>
      <c r="B1261" s="100" t="s">
        <v>273</v>
      </c>
      <c r="C1261" s="101">
        <v>3523602</v>
      </c>
      <c r="D1261" s="78">
        <v>13</v>
      </c>
      <c r="E1261" s="54">
        <v>13</v>
      </c>
      <c r="F1261" s="102">
        <v>352360213</v>
      </c>
      <c r="G1261" s="135">
        <v>9</v>
      </c>
      <c r="H1261" s="135">
        <v>39</v>
      </c>
      <c r="I1261" s="136">
        <v>0.30887909999999996</v>
      </c>
      <c r="J1261" s="136">
        <v>0.1169287</v>
      </c>
      <c r="K1261" s="136">
        <v>0.19195039999999999</v>
      </c>
      <c r="L1261" s="137">
        <v>0</v>
      </c>
      <c r="M1261" s="136">
        <v>0.1051851</v>
      </c>
      <c r="N1261" s="136">
        <v>9.2592999999999998E-3</v>
      </c>
      <c r="O1261" s="136">
        <v>0.17247180000000001</v>
      </c>
      <c r="P1261" s="136">
        <v>2.19629E-2</v>
      </c>
      <c r="Q1261" s="138">
        <v>3</v>
      </c>
      <c r="R1261" s="139">
        <v>6</v>
      </c>
      <c r="S1261" s="122">
        <f t="shared" si="38"/>
        <v>18.75</v>
      </c>
      <c r="T1261" s="122">
        <f t="shared" si="39"/>
        <v>81.25</v>
      </c>
      <c r="U1261" s="136"/>
      <c r="V1261" s="136"/>
      <c r="W1261" s="136"/>
      <c r="X1261" s="136"/>
      <c r="Y1261" s="136"/>
      <c r="Z1261" s="136"/>
      <c r="AA1261" s="136"/>
    </row>
    <row r="1262" spans="1:27" x14ac:dyDescent="0.25">
      <c r="A1262" s="77">
        <v>2016</v>
      </c>
      <c r="B1262" s="100" t="s">
        <v>273</v>
      </c>
      <c r="C1262" s="101">
        <v>3523602</v>
      </c>
      <c r="D1262" s="78">
        <v>13</v>
      </c>
      <c r="E1262" s="54">
        <v>5</v>
      </c>
      <c r="F1262" s="102">
        <v>35236025</v>
      </c>
      <c r="G1262" s="135">
        <v>7</v>
      </c>
      <c r="H1262" s="135">
        <v>13</v>
      </c>
      <c r="I1262" s="136">
        <v>4.3404100000000001E-2</v>
      </c>
      <c r="J1262" s="136">
        <v>2.5554800000000003E-2</v>
      </c>
      <c r="K1262" s="136">
        <v>1.7849300000000002E-2</v>
      </c>
      <c r="L1262" s="137">
        <v>0</v>
      </c>
      <c r="M1262" s="136">
        <v>1.33565E-2</v>
      </c>
      <c r="N1262" s="136">
        <v>1.6668E-3</v>
      </c>
      <c r="O1262" s="136">
        <v>2.7877299999999997E-2</v>
      </c>
      <c r="P1262" s="136">
        <v>5.0349999999999993E-4</v>
      </c>
      <c r="Q1262" s="138">
        <v>22</v>
      </c>
      <c r="R1262" s="139">
        <v>4</v>
      </c>
      <c r="S1262" s="122">
        <f t="shared" si="38"/>
        <v>35</v>
      </c>
      <c r="T1262" s="122">
        <f t="shared" si="39"/>
        <v>65</v>
      </c>
      <c r="U1262" s="136"/>
      <c r="V1262" s="136"/>
      <c r="W1262" s="136"/>
      <c r="X1262" s="136"/>
      <c r="Y1262" s="136"/>
      <c r="Z1262" s="136"/>
      <c r="AA1262" s="136"/>
    </row>
    <row r="1263" spans="1:27" x14ac:dyDescent="0.25">
      <c r="A1263" s="77">
        <v>2016</v>
      </c>
      <c r="B1263" s="100" t="s">
        <v>274</v>
      </c>
      <c r="C1263" s="101">
        <v>3523701</v>
      </c>
      <c r="D1263" s="78">
        <v>8</v>
      </c>
      <c r="E1263" s="54">
        <v>8</v>
      </c>
      <c r="F1263" s="102">
        <v>35237018</v>
      </c>
      <c r="G1263" s="135">
        <v>16</v>
      </c>
      <c r="H1263" s="135">
        <v>6</v>
      </c>
      <c r="I1263" s="136">
        <v>0.13223219999999999</v>
      </c>
      <c r="J1263" s="136">
        <v>0.11548259999999999</v>
      </c>
      <c r="K1263" s="136">
        <v>1.67496E-2</v>
      </c>
      <c r="L1263" s="137">
        <v>0</v>
      </c>
      <c r="M1263" s="136">
        <v>1.5117599999999998E-2</v>
      </c>
      <c r="N1263" s="136">
        <v>0</v>
      </c>
      <c r="O1263" s="136">
        <v>0.10657989999999998</v>
      </c>
      <c r="P1263" s="136">
        <v>1.0534699999999999E-2</v>
      </c>
      <c r="Q1263" s="138">
        <v>3</v>
      </c>
      <c r="R1263" s="139">
        <v>0</v>
      </c>
      <c r="S1263" s="122">
        <f t="shared" si="38"/>
        <v>72.727272727272734</v>
      </c>
      <c r="T1263" s="122">
        <f t="shared" si="39"/>
        <v>27.27272727272727</v>
      </c>
      <c r="U1263" s="136"/>
      <c r="V1263" s="136"/>
      <c r="W1263" s="136"/>
      <c r="X1263" s="136"/>
      <c r="Y1263" s="136"/>
      <c r="Z1263" s="136"/>
      <c r="AA1263" s="136"/>
    </row>
    <row r="1264" spans="1:27" x14ac:dyDescent="0.25">
      <c r="A1264" s="77">
        <v>2016</v>
      </c>
      <c r="B1264" s="100" t="s">
        <v>275</v>
      </c>
      <c r="C1264" s="101">
        <v>3523800</v>
      </c>
      <c r="D1264" s="78">
        <v>4</v>
      </c>
      <c r="E1264" s="54">
        <v>4</v>
      </c>
      <c r="F1264" s="102">
        <v>35238004</v>
      </c>
      <c r="G1264" s="135">
        <v>59</v>
      </c>
      <c r="H1264" s="135">
        <v>9</v>
      </c>
      <c r="I1264" s="136">
        <v>0.41555120000000006</v>
      </c>
      <c r="J1264" s="136">
        <v>0.41484430000000005</v>
      </c>
      <c r="K1264" s="136">
        <v>7.0690000000000011E-4</v>
      </c>
      <c r="L1264" s="137">
        <v>0</v>
      </c>
      <c r="M1264" s="136">
        <v>1.9377800000000001E-2</v>
      </c>
      <c r="N1264" s="136">
        <v>3.3330000000000002E-4</v>
      </c>
      <c r="O1264" s="136">
        <v>0.38291600000000003</v>
      </c>
      <c r="P1264" s="136">
        <v>1.2924100000000001E-2</v>
      </c>
      <c r="Q1264" s="138">
        <v>21</v>
      </c>
      <c r="R1264" s="139">
        <v>1</v>
      </c>
      <c r="S1264" s="122">
        <f t="shared" si="38"/>
        <v>86.764705882352942</v>
      </c>
      <c r="T1264" s="122">
        <f t="shared" si="39"/>
        <v>13.23529411764706</v>
      </c>
      <c r="U1264" s="136"/>
      <c r="V1264" s="136"/>
      <c r="W1264" s="136"/>
      <c r="X1264" s="136"/>
      <c r="Y1264" s="136"/>
      <c r="Z1264" s="136"/>
      <c r="AA1264" s="136"/>
    </row>
    <row r="1265" spans="1:27" x14ac:dyDescent="0.25">
      <c r="A1265" s="77">
        <v>2016</v>
      </c>
      <c r="B1265" s="100" t="s">
        <v>276</v>
      </c>
      <c r="C1265" s="101">
        <v>3523909</v>
      </c>
      <c r="D1265" s="78">
        <v>10</v>
      </c>
      <c r="E1265" s="54">
        <v>10</v>
      </c>
      <c r="F1265" s="102">
        <v>352390910</v>
      </c>
      <c r="G1265" s="135">
        <v>76</v>
      </c>
      <c r="H1265" s="135">
        <v>402</v>
      </c>
      <c r="I1265" s="136">
        <v>1.6039923999999997</v>
      </c>
      <c r="J1265" s="136">
        <v>1.3005837</v>
      </c>
      <c r="K1265" s="136">
        <v>0.3034086999999997</v>
      </c>
      <c r="L1265" s="137">
        <v>0</v>
      </c>
      <c r="M1265" s="136">
        <v>1.0513310999999999</v>
      </c>
      <c r="N1265" s="136">
        <v>0.19600589999999998</v>
      </c>
      <c r="O1265" s="136">
        <v>5.5631400000000004E-2</v>
      </c>
      <c r="P1265" s="136">
        <v>0.30102399999999974</v>
      </c>
      <c r="Q1265" s="138">
        <v>199</v>
      </c>
      <c r="R1265" s="139">
        <v>159</v>
      </c>
      <c r="S1265" s="122">
        <f t="shared" si="38"/>
        <v>15.899581589958158</v>
      </c>
      <c r="T1265" s="122">
        <f t="shared" si="39"/>
        <v>84.10041841004184</v>
      </c>
      <c r="U1265" s="136"/>
      <c r="V1265" s="136"/>
      <c r="W1265" s="136"/>
      <c r="X1265" s="136"/>
      <c r="Y1265" s="136"/>
      <c r="Z1265" s="136"/>
      <c r="AA1265" s="136"/>
    </row>
    <row r="1266" spans="1:27" x14ac:dyDescent="0.25">
      <c r="A1266" s="77">
        <v>2016</v>
      </c>
      <c r="B1266" s="100" t="s">
        <v>276</v>
      </c>
      <c r="C1266" s="101">
        <v>3523909</v>
      </c>
      <c r="D1266" s="78">
        <v>10</v>
      </c>
      <c r="E1266" s="54">
        <v>5</v>
      </c>
      <c r="F1266" s="102">
        <v>35239095</v>
      </c>
      <c r="G1266" s="135">
        <v>0</v>
      </c>
      <c r="H1266" s="135">
        <v>3</v>
      </c>
      <c r="I1266" s="136">
        <v>2.8469999999999998E-4</v>
      </c>
      <c r="J1266" s="136">
        <v>0</v>
      </c>
      <c r="K1266" s="136">
        <v>2.8469999999999998E-4</v>
      </c>
      <c r="L1266" s="137">
        <v>0</v>
      </c>
      <c r="M1266" s="136">
        <v>0</v>
      </c>
      <c r="N1266" s="136">
        <v>0</v>
      </c>
      <c r="O1266" s="136">
        <v>0</v>
      </c>
      <c r="P1266" s="136">
        <v>2.8469999999999998E-4</v>
      </c>
      <c r="Q1266" s="138">
        <v>8</v>
      </c>
      <c r="R1266" s="139">
        <v>0</v>
      </c>
      <c r="S1266" s="122">
        <f t="shared" si="38"/>
        <v>0</v>
      </c>
      <c r="T1266" s="122">
        <f t="shared" si="39"/>
        <v>100</v>
      </c>
      <c r="U1266" s="136"/>
      <c r="V1266" s="136"/>
      <c r="W1266" s="136"/>
      <c r="X1266" s="136"/>
      <c r="Y1266" s="136"/>
      <c r="Z1266" s="136"/>
      <c r="AA1266" s="136"/>
    </row>
    <row r="1267" spans="1:27" x14ac:dyDescent="0.25">
      <c r="A1267" s="77">
        <v>2016</v>
      </c>
      <c r="B1267" s="100" t="s">
        <v>277</v>
      </c>
      <c r="C1267" s="101">
        <v>3524006</v>
      </c>
      <c r="D1267" s="78">
        <v>5</v>
      </c>
      <c r="E1267" s="54">
        <v>5</v>
      </c>
      <c r="F1267" s="102">
        <v>35240065</v>
      </c>
      <c r="G1267" s="135">
        <v>21</v>
      </c>
      <c r="H1267" s="135">
        <v>131</v>
      </c>
      <c r="I1267" s="136">
        <v>0.19307779999999999</v>
      </c>
      <c r="J1267" s="136">
        <v>0.13968720000000001</v>
      </c>
      <c r="K1267" s="136">
        <v>5.3390599999999989E-2</v>
      </c>
      <c r="L1267" s="137">
        <v>0</v>
      </c>
      <c r="M1267" s="136">
        <v>7.3833300000000004E-2</v>
      </c>
      <c r="N1267" s="136">
        <v>2.3138699999999998E-2</v>
      </c>
      <c r="O1267" s="136">
        <v>3.0626900000000006E-2</v>
      </c>
      <c r="P1267" s="136">
        <v>6.5478899999999979E-2</v>
      </c>
      <c r="Q1267" s="138">
        <v>43</v>
      </c>
      <c r="R1267" s="139">
        <v>118</v>
      </c>
      <c r="S1267" s="122">
        <f t="shared" si="38"/>
        <v>13.815789473684212</v>
      </c>
      <c r="T1267" s="122">
        <f t="shared" si="39"/>
        <v>86.18421052631578</v>
      </c>
      <c r="U1267" s="136"/>
      <c r="V1267" s="136"/>
      <c r="W1267" s="136"/>
      <c r="X1267" s="136"/>
      <c r="Y1267" s="136"/>
      <c r="Z1267" s="136"/>
      <c r="AA1267" s="136"/>
    </row>
    <row r="1268" spans="1:27" x14ac:dyDescent="0.25">
      <c r="A1268" s="77">
        <v>2016</v>
      </c>
      <c r="B1268" s="100" t="s">
        <v>278</v>
      </c>
      <c r="C1268" s="101">
        <v>3524105</v>
      </c>
      <c r="D1268" s="78">
        <v>8</v>
      </c>
      <c r="E1268" s="54">
        <v>8</v>
      </c>
      <c r="F1268" s="102">
        <v>35241058</v>
      </c>
      <c r="G1268" s="135">
        <v>19</v>
      </c>
      <c r="H1268" s="135">
        <v>27</v>
      </c>
      <c r="I1268" s="136">
        <v>0.25570229999999999</v>
      </c>
      <c r="J1268" s="136">
        <v>0.24775839999999999</v>
      </c>
      <c r="K1268" s="136">
        <v>7.9439000000000003E-3</v>
      </c>
      <c r="L1268" s="137">
        <v>0</v>
      </c>
      <c r="M1268" s="136">
        <v>0.21299999999999999</v>
      </c>
      <c r="N1268" s="136">
        <v>3.0840000000000004E-3</v>
      </c>
      <c r="O1268" s="136">
        <v>3.4304000000000001E-2</v>
      </c>
      <c r="P1268" s="136">
        <v>5.314300000000001E-3</v>
      </c>
      <c r="Q1268" s="138">
        <v>6</v>
      </c>
      <c r="R1268" s="139">
        <v>9</v>
      </c>
      <c r="S1268" s="122">
        <f t="shared" si="38"/>
        <v>41.304347826086953</v>
      </c>
      <c r="T1268" s="122">
        <f t="shared" si="39"/>
        <v>58.695652173913047</v>
      </c>
      <c r="U1268" s="136"/>
      <c r="V1268" s="136"/>
      <c r="W1268" s="136"/>
      <c r="X1268" s="136"/>
      <c r="Y1268" s="136"/>
      <c r="Z1268" s="136"/>
      <c r="AA1268" s="136"/>
    </row>
    <row r="1269" spans="1:27" x14ac:dyDescent="0.25">
      <c r="A1269" s="77">
        <v>2016</v>
      </c>
      <c r="B1269" s="100" t="s">
        <v>279</v>
      </c>
      <c r="C1269" s="101">
        <v>3524204</v>
      </c>
      <c r="D1269" s="78">
        <v>12</v>
      </c>
      <c r="E1269" s="54">
        <v>12</v>
      </c>
      <c r="F1269" s="102">
        <v>352420412</v>
      </c>
      <c r="G1269" s="135">
        <v>21</v>
      </c>
      <c r="H1269" s="135">
        <v>9</v>
      </c>
      <c r="I1269" s="136">
        <v>0.57913859999999995</v>
      </c>
      <c r="J1269" s="136">
        <v>0.55627629999999995</v>
      </c>
      <c r="K1269" s="136">
        <v>2.2862299999999999E-2</v>
      </c>
      <c r="L1269" s="137">
        <v>3.6832001522070015E-2</v>
      </c>
      <c r="M1269" s="136">
        <v>1.65509E-2</v>
      </c>
      <c r="N1269" s="136">
        <v>6.1319499999999999E-2</v>
      </c>
      <c r="O1269" s="136">
        <v>0.50072070000000002</v>
      </c>
      <c r="P1269" s="136">
        <v>5.4750000000000003E-4</v>
      </c>
      <c r="Q1269" s="138">
        <v>7</v>
      </c>
      <c r="R1269" s="139">
        <v>0</v>
      </c>
      <c r="S1269" s="122">
        <f t="shared" si="38"/>
        <v>70</v>
      </c>
      <c r="T1269" s="122">
        <f t="shared" si="39"/>
        <v>30</v>
      </c>
      <c r="U1269" s="136"/>
      <c r="V1269" s="136"/>
      <c r="W1269" s="136"/>
      <c r="X1269" s="136"/>
      <c r="Y1269" s="136"/>
      <c r="Z1269" s="136"/>
      <c r="AA1269" s="136"/>
    </row>
    <row r="1270" spans="1:27" x14ac:dyDescent="0.25">
      <c r="A1270" s="77">
        <v>2016</v>
      </c>
      <c r="B1270" s="100" t="s">
        <v>280</v>
      </c>
      <c r="C1270" s="101">
        <v>3524303</v>
      </c>
      <c r="D1270" s="78">
        <v>9</v>
      </c>
      <c r="E1270" s="54">
        <v>9</v>
      </c>
      <c r="F1270" s="102">
        <v>35243039</v>
      </c>
      <c r="G1270" s="135">
        <v>47</v>
      </c>
      <c r="H1270" s="135">
        <v>58</v>
      </c>
      <c r="I1270" s="136">
        <v>1.3098430999999999</v>
      </c>
      <c r="J1270" s="136">
        <v>1.1923899999999998</v>
      </c>
      <c r="K1270" s="136">
        <v>0.11745309999999999</v>
      </c>
      <c r="L1270" s="137">
        <v>5.5136986301369866E-2</v>
      </c>
      <c r="M1270" s="136">
        <v>0.38176019999999994</v>
      </c>
      <c r="N1270" s="136">
        <v>0.41832330000000001</v>
      </c>
      <c r="O1270" s="136">
        <v>0.47795410000000005</v>
      </c>
      <c r="P1270" s="136">
        <v>3.1805500000000007E-2</v>
      </c>
      <c r="Q1270" s="138">
        <v>11</v>
      </c>
      <c r="R1270" s="139">
        <v>34</v>
      </c>
      <c r="S1270" s="122">
        <f t="shared" si="38"/>
        <v>44.761904761904766</v>
      </c>
      <c r="T1270" s="122">
        <f t="shared" si="39"/>
        <v>55.238095238095241</v>
      </c>
      <c r="U1270" s="136"/>
      <c r="V1270" s="136"/>
      <c r="W1270" s="136"/>
      <c r="X1270" s="136"/>
      <c r="Y1270" s="136"/>
      <c r="Z1270" s="136"/>
      <c r="AA1270" s="136"/>
    </row>
    <row r="1271" spans="1:27" x14ac:dyDescent="0.25">
      <c r="A1271" s="77">
        <v>2016</v>
      </c>
      <c r="B1271" s="100" t="s">
        <v>281</v>
      </c>
      <c r="C1271" s="101">
        <v>3524402</v>
      </c>
      <c r="D1271" s="78">
        <v>2</v>
      </c>
      <c r="E1271" s="54">
        <v>2</v>
      </c>
      <c r="F1271" s="102">
        <v>35244022</v>
      </c>
      <c r="G1271" s="135">
        <v>27</v>
      </c>
      <c r="H1271" s="135">
        <v>141</v>
      </c>
      <c r="I1271" s="136">
        <v>1.7871249</v>
      </c>
      <c r="J1271" s="136">
        <v>1.4237994999999999</v>
      </c>
      <c r="K1271" s="136">
        <v>0.36332540000000013</v>
      </c>
      <c r="L1271" s="137">
        <v>2.2456796042617961</v>
      </c>
      <c r="M1271" s="136">
        <v>2.3611099999999999E-2</v>
      </c>
      <c r="N1271" s="136">
        <v>1.7072295000000004</v>
      </c>
      <c r="O1271" s="136">
        <v>1.8592000000000001E-2</v>
      </c>
      <c r="P1271" s="136">
        <v>3.7692300000000005E-2</v>
      </c>
      <c r="Q1271" s="138">
        <v>82</v>
      </c>
      <c r="R1271" s="139">
        <v>135</v>
      </c>
      <c r="S1271" s="122">
        <f t="shared" si="38"/>
        <v>16.071428571428573</v>
      </c>
      <c r="T1271" s="122">
        <f t="shared" si="39"/>
        <v>83.928571428571431</v>
      </c>
      <c r="U1271" s="136"/>
      <c r="V1271" s="136"/>
      <c r="W1271" s="136"/>
      <c r="X1271" s="136"/>
      <c r="Y1271" s="136"/>
      <c r="Z1271" s="136"/>
      <c r="AA1271" s="136"/>
    </row>
    <row r="1272" spans="1:27" x14ac:dyDescent="0.25">
      <c r="A1272" s="77">
        <v>2016</v>
      </c>
      <c r="B1272" s="100" t="s">
        <v>282</v>
      </c>
      <c r="C1272" s="101">
        <v>3524501</v>
      </c>
      <c r="D1272" s="78">
        <v>16</v>
      </c>
      <c r="E1272" s="54">
        <v>16</v>
      </c>
      <c r="F1272" s="102">
        <v>352450116</v>
      </c>
      <c r="G1272" s="135">
        <v>2</v>
      </c>
      <c r="H1272" s="135">
        <v>14</v>
      </c>
      <c r="I1272" s="136">
        <v>2.9007499999999999E-2</v>
      </c>
      <c r="J1272" s="136">
        <v>1.6949599999999999E-2</v>
      </c>
      <c r="K1272" s="136">
        <v>1.20579E-2</v>
      </c>
      <c r="L1272" s="137">
        <v>0</v>
      </c>
      <c r="M1272" s="136">
        <v>9.5486000000000008E-3</v>
      </c>
      <c r="N1272" s="136">
        <v>2.8919999999999998E-4</v>
      </c>
      <c r="O1272" s="136">
        <v>1.6949599999999999E-2</v>
      </c>
      <c r="P1272" s="136">
        <v>2.2201E-3</v>
      </c>
      <c r="Q1272" s="138">
        <v>0</v>
      </c>
      <c r="R1272" s="139">
        <v>1</v>
      </c>
      <c r="S1272" s="122">
        <f t="shared" si="38"/>
        <v>12.5</v>
      </c>
      <c r="T1272" s="122">
        <f t="shared" si="39"/>
        <v>87.5</v>
      </c>
      <c r="U1272" s="136"/>
      <c r="V1272" s="136"/>
      <c r="W1272" s="136"/>
      <c r="X1272" s="136"/>
      <c r="Y1272" s="136"/>
      <c r="Z1272" s="136"/>
      <c r="AA1272" s="136"/>
    </row>
    <row r="1273" spans="1:27" x14ac:dyDescent="0.25">
      <c r="A1273" s="77">
        <v>2016</v>
      </c>
      <c r="B1273" s="100" t="s">
        <v>283</v>
      </c>
      <c r="C1273" s="101">
        <v>3524600</v>
      </c>
      <c r="D1273" s="78">
        <v>11</v>
      </c>
      <c r="E1273" s="54">
        <v>11</v>
      </c>
      <c r="F1273" s="102">
        <v>352460011</v>
      </c>
      <c r="G1273" s="135">
        <v>18</v>
      </c>
      <c r="H1273" s="135">
        <v>11</v>
      </c>
      <c r="I1273" s="136">
        <v>8.4524599999999964E-2</v>
      </c>
      <c r="J1273" s="136">
        <v>8.004039999999997E-2</v>
      </c>
      <c r="K1273" s="136">
        <v>4.4841999999999998E-3</v>
      </c>
      <c r="L1273" s="137">
        <v>0</v>
      </c>
      <c r="M1273" s="136">
        <v>0</v>
      </c>
      <c r="N1273" s="136">
        <v>1.8580000000000001E-3</v>
      </c>
      <c r="O1273" s="136">
        <v>6.9242399999999982E-2</v>
      </c>
      <c r="P1273" s="136">
        <v>1.3424200000000001E-2</v>
      </c>
      <c r="Q1273" s="138">
        <v>37</v>
      </c>
      <c r="R1273" s="139">
        <v>27</v>
      </c>
      <c r="S1273" s="122">
        <f t="shared" si="38"/>
        <v>62.068965517241381</v>
      </c>
      <c r="T1273" s="122">
        <f t="shared" si="39"/>
        <v>37.931034482758619</v>
      </c>
      <c r="U1273" s="136"/>
      <c r="V1273" s="136"/>
      <c r="W1273" s="136"/>
      <c r="X1273" s="136"/>
      <c r="Y1273" s="136"/>
      <c r="Z1273" s="136"/>
      <c r="AA1273" s="136"/>
    </row>
    <row r="1274" spans="1:27" x14ac:dyDescent="0.25">
      <c r="A1274" s="77">
        <v>2016</v>
      </c>
      <c r="B1274" s="100" t="s">
        <v>284</v>
      </c>
      <c r="C1274" s="101">
        <v>3524709</v>
      </c>
      <c r="D1274" s="78">
        <v>5</v>
      </c>
      <c r="E1274" s="54">
        <v>5</v>
      </c>
      <c r="F1274" s="102">
        <v>35247095</v>
      </c>
      <c r="G1274" s="135">
        <v>18</v>
      </c>
      <c r="H1274" s="135">
        <v>97</v>
      </c>
      <c r="I1274" s="136">
        <v>3.3662103999999999</v>
      </c>
      <c r="J1274" s="136">
        <v>3.3242853999999999</v>
      </c>
      <c r="K1274" s="136">
        <v>4.192499999999999E-2</v>
      </c>
      <c r="L1274" s="137">
        <v>0</v>
      </c>
      <c r="M1274" s="136">
        <v>0.3361574</v>
      </c>
      <c r="N1274" s="136">
        <v>2.9890001999999991</v>
      </c>
      <c r="O1274" s="136">
        <v>2.5582699999999996E-2</v>
      </c>
      <c r="P1274" s="136">
        <v>1.5470100000000007E-2</v>
      </c>
      <c r="Q1274" s="138">
        <v>31</v>
      </c>
      <c r="R1274" s="139">
        <v>39</v>
      </c>
      <c r="S1274" s="122">
        <f t="shared" si="38"/>
        <v>15.65217391304348</v>
      </c>
      <c r="T1274" s="122">
        <f t="shared" si="39"/>
        <v>84.34782608695653</v>
      </c>
      <c r="U1274" s="136"/>
      <c r="V1274" s="136"/>
      <c r="W1274" s="136"/>
      <c r="X1274" s="136"/>
      <c r="Y1274" s="136"/>
      <c r="Z1274" s="136"/>
      <c r="AA1274" s="136"/>
    </row>
    <row r="1275" spans="1:27" x14ac:dyDescent="0.25">
      <c r="A1275" s="77">
        <v>2016</v>
      </c>
      <c r="B1275" s="100" t="s">
        <v>285</v>
      </c>
      <c r="C1275" s="101">
        <v>3524808</v>
      </c>
      <c r="D1275" s="78">
        <v>18</v>
      </c>
      <c r="E1275" s="54">
        <v>18</v>
      </c>
      <c r="F1275" s="102">
        <v>352480818</v>
      </c>
      <c r="G1275" s="135">
        <v>42</v>
      </c>
      <c r="H1275" s="135">
        <v>69</v>
      </c>
      <c r="I1275" s="136">
        <v>0.21712549999999997</v>
      </c>
      <c r="J1275" s="136">
        <v>9.5113000000000055E-3</v>
      </c>
      <c r="K1275" s="136">
        <v>0.20761419999999997</v>
      </c>
      <c r="L1275" s="137">
        <v>0</v>
      </c>
      <c r="M1275" s="136">
        <v>0.1760486</v>
      </c>
      <c r="N1275" s="136">
        <v>1.93177E-2</v>
      </c>
      <c r="O1275" s="136">
        <v>1.8215599999999995E-2</v>
      </c>
      <c r="P1275" s="136">
        <v>3.5436E-3</v>
      </c>
      <c r="Q1275" s="138">
        <v>7</v>
      </c>
      <c r="R1275" s="139">
        <v>6</v>
      </c>
      <c r="S1275" s="122">
        <f t="shared" si="38"/>
        <v>37.837837837837839</v>
      </c>
      <c r="T1275" s="122">
        <f t="shared" si="39"/>
        <v>62.162162162162161</v>
      </c>
      <c r="U1275" s="136"/>
      <c r="V1275" s="136"/>
      <c r="W1275" s="136"/>
      <c r="X1275" s="136"/>
      <c r="Y1275" s="136"/>
      <c r="Z1275" s="136"/>
      <c r="AA1275" s="136"/>
    </row>
    <row r="1276" spans="1:27" x14ac:dyDescent="0.25">
      <c r="A1276" s="77">
        <v>2016</v>
      </c>
      <c r="B1276" s="100" t="s">
        <v>285</v>
      </c>
      <c r="C1276" s="101">
        <v>3524808</v>
      </c>
      <c r="D1276" s="78">
        <v>18</v>
      </c>
      <c r="E1276" s="54">
        <v>15</v>
      </c>
      <c r="F1276" s="102">
        <v>352480815</v>
      </c>
      <c r="G1276" s="135">
        <v>44</v>
      </c>
      <c r="H1276" s="135">
        <v>9</v>
      </c>
      <c r="I1276" s="136">
        <v>5.1928000000000002E-2</v>
      </c>
      <c r="J1276" s="136">
        <v>4.4000700000000004E-2</v>
      </c>
      <c r="K1276" s="136">
        <v>7.9273E-3</v>
      </c>
      <c r="L1276" s="137">
        <v>0</v>
      </c>
      <c r="M1276" s="136">
        <v>0</v>
      </c>
      <c r="N1276" s="136">
        <v>3.6227000000000004E-3</v>
      </c>
      <c r="O1276" s="136">
        <v>4.4020400000000008E-2</v>
      </c>
      <c r="P1276" s="136">
        <v>4.2848999999999995E-3</v>
      </c>
      <c r="Q1276" s="138">
        <v>4</v>
      </c>
      <c r="R1276" s="139">
        <v>7</v>
      </c>
      <c r="S1276" s="122">
        <f t="shared" si="38"/>
        <v>83.018867924528308</v>
      </c>
      <c r="T1276" s="122">
        <f t="shared" si="39"/>
        <v>16.981132075471699</v>
      </c>
      <c r="U1276" s="136"/>
      <c r="V1276" s="136"/>
      <c r="W1276" s="136"/>
      <c r="X1276" s="136"/>
      <c r="Y1276" s="136"/>
      <c r="Z1276" s="136"/>
      <c r="AA1276" s="136"/>
    </row>
    <row r="1277" spans="1:27" x14ac:dyDescent="0.25">
      <c r="A1277" s="77">
        <v>2016</v>
      </c>
      <c r="B1277" s="100" t="s">
        <v>286</v>
      </c>
      <c r="C1277" s="101">
        <v>3524907</v>
      </c>
      <c r="D1277" s="78">
        <v>2</v>
      </c>
      <c r="E1277" s="54">
        <v>2</v>
      </c>
      <c r="F1277" s="102">
        <v>35249072</v>
      </c>
      <c r="G1277" s="135">
        <v>44</v>
      </c>
      <c r="H1277" s="135">
        <v>15</v>
      </c>
      <c r="I1277" s="136">
        <v>5.2681299999999993E-2</v>
      </c>
      <c r="J1277" s="136">
        <v>3.7564499999999994E-2</v>
      </c>
      <c r="K1277" s="136">
        <v>1.51168E-2</v>
      </c>
      <c r="L1277" s="137">
        <v>0</v>
      </c>
      <c r="M1277" s="136">
        <v>0</v>
      </c>
      <c r="N1277" s="136">
        <v>7.9000000000000009E-5</v>
      </c>
      <c r="O1277" s="136">
        <v>2.27972E-2</v>
      </c>
      <c r="P1277" s="136">
        <v>2.9805100000000001E-2</v>
      </c>
      <c r="Q1277" s="138">
        <v>52</v>
      </c>
      <c r="R1277" s="139">
        <v>80</v>
      </c>
      <c r="S1277" s="122">
        <f t="shared" si="38"/>
        <v>74.576271186440678</v>
      </c>
      <c r="T1277" s="122">
        <f t="shared" si="39"/>
        <v>25.423728813559322</v>
      </c>
      <c r="U1277" s="136"/>
      <c r="V1277" s="136"/>
      <c r="W1277" s="136"/>
      <c r="X1277" s="136"/>
      <c r="Y1277" s="136"/>
      <c r="Z1277" s="136"/>
      <c r="AA1277" s="136"/>
    </row>
    <row r="1278" spans="1:27" x14ac:dyDescent="0.25">
      <c r="A1278" s="77">
        <v>2016</v>
      </c>
      <c r="B1278" s="100" t="s">
        <v>287</v>
      </c>
      <c r="C1278" s="101">
        <v>3525003</v>
      </c>
      <c r="D1278" s="78">
        <v>6</v>
      </c>
      <c r="E1278" s="54">
        <v>6</v>
      </c>
      <c r="F1278" s="102">
        <v>35250036</v>
      </c>
      <c r="G1278" s="135">
        <v>2</v>
      </c>
      <c r="H1278" s="135">
        <v>25</v>
      </c>
      <c r="I1278" s="136">
        <v>1.5209499999999999E-2</v>
      </c>
      <c r="J1278" s="136">
        <v>2.5371E-3</v>
      </c>
      <c r="K1278" s="136">
        <v>1.2672399999999999E-2</v>
      </c>
      <c r="L1278" s="137">
        <v>0</v>
      </c>
      <c r="M1278" s="136">
        <v>0</v>
      </c>
      <c r="N1278" s="136">
        <v>7.4356999999999999E-3</v>
      </c>
      <c r="O1278" s="136">
        <v>0</v>
      </c>
      <c r="P1278" s="136">
        <v>7.7738E-3</v>
      </c>
      <c r="Q1278" s="138">
        <v>1</v>
      </c>
      <c r="R1278" s="139">
        <v>73</v>
      </c>
      <c r="S1278" s="122">
        <f t="shared" si="38"/>
        <v>7.4074074074074066</v>
      </c>
      <c r="T1278" s="122">
        <f t="shared" si="39"/>
        <v>92.592592592592595</v>
      </c>
      <c r="U1278" s="136"/>
      <c r="V1278" s="136"/>
      <c r="W1278" s="136"/>
      <c r="X1278" s="136"/>
      <c r="Y1278" s="136"/>
      <c r="Z1278" s="136"/>
      <c r="AA1278" s="136"/>
    </row>
    <row r="1279" spans="1:27" x14ac:dyDescent="0.25">
      <c r="A1279" s="77">
        <v>2016</v>
      </c>
      <c r="B1279" s="100" t="s">
        <v>288</v>
      </c>
      <c r="C1279" s="101">
        <v>3525102</v>
      </c>
      <c r="D1279" s="78">
        <v>4</v>
      </c>
      <c r="E1279" s="54">
        <v>4</v>
      </c>
      <c r="F1279" s="102">
        <v>35251024</v>
      </c>
      <c r="G1279" s="135">
        <v>28</v>
      </c>
      <c r="H1279" s="135">
        <v>41</v>
      </c>
      <c r="I1279" s="136">
        <v>0.6451148000000001</v>
      </c>
      <c r="J1279" s="136">
        <v>0.52425350000000015</v>
      </c>
      <c r="K1279" s="136">
        <v>0.12086129999999999</v>
      </c>
      <c r="L1279" s="137">
        <v>2.973579401319127E-2</v>
      </c>
      <c r="M1279" s="136">
        <v>4.5588000000000004E-2</v>
      </c>
      <c r="N1279" s="136">
        <v>0.46892139999999999</v>
      </c>
      <c r="O1279" s="136">
        <v>0.10287160000000001</v>
      </c>
      <c r="P1279" s="136">
        <v>2.7733799999999992E-2</v>
      </c>
      <c r="Q1279" s="138">
        <v>4</v>
      </c>
      <c r="R1279" s="139">
        <v>7</v>
      </c>
      <c r="S1279" s="122">
        <f t="shared" si="38"/>
        <v>40.579710144927539</v>
      </c>
      <c r="T1279" s="122">
        <f t="shared" si="39"/>
        <v>59.420289855072461</v>
      </c>
      <c r="U1279" s="136"/>
      <c r="V1279" s="136"/>
      <c r="W1279" s="136"/>
      <c r="X1279" s="136"/>
      <c r="Y1279" s="136"/>
      <c r="Z1279" s="136"/>
      <c r="AA1279" s="136"/>
    </row>
    <row r="1280" spans="1:27" x14ac:dyDescent="0.25">
      <c r="A1280" s="77">
        <v>2016</v>
      </c>
      <c r="B1280" s="100" t="s">
        <v>289</v>
      </c>
      <c r="C1280" s="101">
        <v>3525201</v>
      </c>
      <c r="D1280" s="78">
        <v>5</v>
      </c>
      <c r="E1280" s="54">
        <v>5</v>
      </c>
      <c r="F1280" s="102">
        <v>35252015</v>
      </c>
      <c r="G1280" s="135">
        <v>32</v>
      </c>
      <c r="H1280" s="135">
        <v>99</v>
      </c>
      <c r="I1280" s="136">
        <v>0.15209099999999998</v>
      </c>
      <c r="J1280" s="136">
        <v>0.13315669999999999</v>
      </c>
      <c r="K1280" s="136">
        <v>1.8934299999999998E-2</v>
      </c>
      <c r="L1280" s="137">
        <v>0</v>
      </c>
      <c r="M1280" s="136">
        <v>5.0888900000000008E-2</v>
      </c>
      <c r="N1280" s="136">
        <v>7.4972000000000007E-3</v>
      </c>
      <c r="O1280" s="136">
        <v>5.4202200000000013E-2</v>
      </c>
      <c r="P1280" s="136">
        <v>3.9502700000000016E-2</v>
      </c>
      <c r="Q1280" s="138">
        <v>29</v>
      </c>
      <c r="R1280" s="139">
        <v>30</v>
      </c>
      <c r="S1280" s="122">
        <f t="shared" si="38"/>
        <v>24.427480916030532</v>
      </c>
      <c r="T1280" s="122">
        <f t="shared" si="39"/>
        <v>75.572519083969468</v>
      </c>
      <c r="U1280" s="136"/>
      <c r="V1280" s="136"/>
      <c r="W1280" s="136"/>
      <c r="X1280" s="136"/>
      <c r="Y1280" s="136"/>
      <c r="Z1280" s="136"/>
      <c r="AA1280" s="136"/>
    </row>
    <row r="1281" spans="1:27" x14ac:dyDescent="0.25">
      <c r="A1281" s="77">
        <v>2016</v>
      </c>
      <c r="B1281" s="100" t="s">
        <v>290</v>
      </c>
      <c r="C1281" s="101">
        <v>3525300</v>
      </c>
      <c r="D1281" s="78">
        <v>13</v>
      </c>
      <c r="E1281" s="54">
        <v>13</v>
      </c>
      <c r="F1281" s="102">
        <v>352530013</v>
      </c>
      <c r="G1281" s="135">
        <v>51</v>
      </c>
      <c r="H1281" s="135">
        <v>97</v>
      </c>
      <c r="I1281" s="136">
        <v>1.2237595000000003</v>
      </c>
      <c r="J1281" s="136">
        <v>0.94265230000000033</v>
      </c>
      <c r="K1281" s="136">
        <v>0.28110720000000006</v>
      </c>
      <c r="L1281" s="137">
        <v>0</v>
      </c>
      <c r="M1281" s="136">
        <v>0.36175920000000006</v>
      </c>
      <c r="N1281" s="136">
        <v>0.73829060000000046</v>
      </c>
      <c r="O1281" s="136">
        <v>9.5237399999999972E-2</v>
      </c>
      <c r="P1281" s="136">
        <v>2.8472300000000006E-2</v>
      </c>
      <c r="Q1281" s="138">
        <v>7</v>
      </c>
      <c r="R1281" s="139">
        <v>8</v>
      </c>
      <c r="S1281" s="122">
        <f t="shared" si="38"/>
        <v>34.45945945945946</v>
      </c>
      <c r="T1281" s="122">
        <f t="shared" si="39"/>
        <v>65.540540540540533</v>
      </c>
      <c r="U1281" s="136"/>
      <c r="V1281" s="136"/>
      <c r="W1281" s="136"/>
      <c r="X1281" s="136"/>
      <c r="Y1281" s="136"/>
      <c r="Z1281" s="136"/>
      <c r="AA1281" s="136"/>
    </row>
    <row r="1282" spans="1:27" x14ac:dyDescent="0.25">
      <c r="A1282" s="77">
        <v>2016</v>
      </c>
      <c r="B1282" s="100" t="s">
        <v>291</v>
      </c>
      <c r="C1282" s="101">
        <v>3525409</v>
      </c>
      <c r="D1282" s="78">
        <v>8</v>
      </c>
      <c r="E1282" s="54">
        <v>8</v>
      </c>
      <c r="F1282" s="102">
        <v>35254098</v>
      </c>
      <c r="G1282" s="135">
        <v>25</v>
      </c>
      <c r="H1282" s="135">
        <v>10</v>
      </c>
      <c r="I1282" s="136">
        <v>0.34560809999999992</v>
      </c>
      <c r="J1282" s="136">
        <v>0.31633179999999994</v>
      </c>
      <c r="K1282" s="136">
        <v>2.9276299999999998E-2</v>
      </c>
      <c r="L1282" s="137">
        <v>0</v>
      </c>
      <c r="M1282" s="136">
        <v>8.1574000000000004E-3</v>
      </c>
      <c r="N1282" s="136">
        <v>9.2592599999999997E-2</v>
      </c>
      <c r="O1282" s="136">
        <v>0.2444431</v>
      </c>
      <c r="P1282" s="136">
        <v>4.15E-4</v>
      </c>
      <c r="Q1282" s="138">
        <v>14</v>
      </c>
      <c r="R1282" s="139">
        <v>3</v>
      </c>
      <c r="S1282" s="122">
        <f t="shared" si="38"/>
        <v>71.428571428571431</v>
      </c>
      <c r="T1282" s="122">
        <f t="shared" si="39"/>
        <v>28.571428571428569</v>
      </c>
      <c r="U1282" s="136"/>
      <c r="V1282" s="136"/>
      <c r="W1282" s="136"/>
      <c r="X1282" s="136"/>
      <c r="Y1282" s="136"/>
      <c r="Z1282" s="136"/>
      <c r="AA1282" s="136"/>
    </row>
    <row r="1283" spans="1:27" x14ac:dyDescent="0.25">
      <c r="A1283" s="77">
        <v>2016</v>
      </c>
      <c r="B1283" s="100" t="s">
        <v>292</v>
      </c>
      <c r="C1283" s="101">
        <v>3525508</v>
      </c>
      <c r="D1283" s="78">
        <v>5</v>
      </c>
      <c r="E1283" s="54">
        <v>5</v>
      </c>
      <c r="F1283" s="102">
        <v>35255085</v>
      </c>
      <c r="G1283" s="135">
        <v>38</v>
      </c>
      <c r="H1283" s="135">
        <v>36</v>
      </c>
      <c r="I1283" s="136">
        <v>0.15476020000000001</v>
      </c>
      <c r="J1283" s="136">
        <v>0.1473314</v>
      </c>
      <c r="K1283" s="136">
        <v>7.4288000000000002E-3</v>
      </c>
      <c r="L1283" s="137">
        <v>0</v>
      </c>
      <c r="M1283" s="136">
        <v>6.50834E-2</v>
      </c>
      <c r="N1283" s="136">
        <v>6.4609999999999993E-4</v>
      </c>
      <c r="O1283" s="136">
        <v>8.3344999999999975E-2</v>
      </c>
      <c r="P1283" s="136">
        <v>5.6857000000000001E-3</v>
      </c>
      <c r="Q1283" s="138">
        <v>51</v>
      </c>
      <c r="R1283" s="139">
        <v>37</v>
      </c>
      <c r="S1283" s="122">
        <f t="shared" ref="S1283:S1346" si="40">IFERROR(((G1283)/(SUM($G1283:$H1283)))*100,0)</f>
        <v>51.351351351351347</v>
      </c>
      <c r="T1283" s="122">
        <f t="shared" ref="T1283:T1346" si="41">IFERROR(((H1283)/(SUM($G1283:$H1283)))*100,0)</f>
        <v>48.648648648648653</v>
      </c>
      <c r="U1283" s="136"/>
      <c r="V1283" s="136"/>
      <c r="W1283" s="136"/>
      <c r="X1283" s="136"/>
      <c r="Y1283" s="136"/>
      <c r="Z1283" s="136"/>
      <c r="AA1283" s="136"/>
    </row>
    <row r="1284" spans="1:27" x14ac:dyDescent="0.25">
      <c r="A1284" s="77">
        <v>2016</v>
      </c>
      <c r="B1284" s="100" t="s">
        <v>293</v>
      </c>
      <c r="C1284" s="101">
        <v>3525607</v>
      </c>
      <c r="D1284" s="78">
        <v>17</v>
      </c>
      <c r="E1284" s="54">
        <v>17</v>
      </c>
      <c r="F1284" s="102">
        <v>352560717</v>
      </c>
      <c r="G1284" s="135">
        <v>1</v>
      </c>
      <c r="H1284" s="135">
        <v>8</v>
      </c>
      <c r="I1284" s="136">
        <v>3.4652599999999999E-2</v>
      </c>
      <c r="J1284" s="136">
        <v>1.0999999999999999E-2</v>
      </c>
      <c r="K1284" s="136">
        <v>2.3652599999999999E-2</v>
      </c>
      <c r="L1284" s="137">
        <v>0</v>
      </c>
      <c r="M1284" s="136">
        <v>2.3512199999999997E-2</v>
      </c>
      <c r="N1284" s="136">
        <v>1.404E-4</v>
      </c>
      <c r="O1284" s="136">
        <v>1.0999999999999999E-2</v>
      </c>
      <c r="P1284" s="136">
        <v>0</v>
      </c>
      <c r="Q1284" s="138">
        <v>0</v>
      </c>
      <c r="R1284" s="139">
        <v>3</v>
      </c>
      <c r="S1284" s="122">
        <f t="shared" si="40"/>
        <v>11.111111111111111</v>
      </c>
      <c r="T1284" s="122">
        <f t="shared" si="41"/>
        <v>88.888888888888886</v>
      </c>
      <c r="U1284" s="136"/>
      <c r="V1284" s="136"/>
      <c r="W1284" s="136"/>
      <c r="X1284" s="136"/>
      <c r="Y1284" s="136"/>
      <c r="Z1284" s="136"/>
      <c r="AA1284" s="136"/>
    </row>
    <row r="1285" spans="1:27" x14ac:dyDescent="0.25">
      <c r="A1285" s="77">
        <v>2016</v>
      </c>
      <c r="B1285" s="100" t="s">
        <v>293</v>
      </c>
      <c r="C1285" s="101">
        <v>3525607</v>
      </c>
      <c r="D1285" s="78">
        <v>17</v>
      </c>
      <c r="E1285" s="54">
        <v>21</v>
      </c>
      <c r="F1285" s="102">
        <v>352560721</v>
      </c>
      <c r="G1285" s="135">
        <v>3</v>
      </c>
      <c r="H1285" s="135">
        <v>0</v>
      </c>
      <c r="I1285" s="136">
        <v>7.5254500000000002E-2</v>
      </c>
      <c r="J1285" s="136">
        <v>7.5254500000000002E-2</v>
      </c>
      <c r="K1285" s="136">
        <v>0</v>
      </c>
      <c r="L1285" s="137">
        <v>0</v>
      </c>
      <c r="M1285" s="136">
        <v>0</v>
      </c>
      <c r="N1285" s="136">
        <v>0</v>
      </c>
      <c r="O1285" s="136">
        <v>7.5254500000000002E-2</v>
      </c>
      <c r="P1285" s="136">
        <v>0</v>
      </c>
      <c r="Q1285" s="138">
        <v>0</v>
      </c>
      <c r="R1285" s="139">
        <v>1</v>
      </c>
      <c r="S1285" s="122">
        <f t="shared" si="40"/>
        <v>100</v>
      </c>
      <c r="T1285" s="122">
        <f t="shared" si="41"/>
        <v>0</v>
      </c>
      <c r="U1285" s="136"/>
      <c r="V1285" s="136"/>
      <c r="W1285" s="136"/>
      <c r="X1285" s="136"/>
      <c r="Y1285" s="136"/>
      <c r="Z1285" s="136"/>
      <c r="AA1285" s="136"/>
    </row>
    <row r="1286" spans="1:27" x14ac:dyDescent="0.25">
      <c r="A1286" s="77">
        <v>2016</v>
      </c>
      <c r="B1286" s="100" t="s">
        <v>294</v>
      </c>
      <c r="C1286" s="101">
        <v>3525706</v>
      </c>
      <c r="D1286" s="78">
        <v>19</v>
      </c>
      <c r="E1286" s="54">
        <v>19</v>
      </c>
      <c r="F1286" s="102">
        <v>352570619</v>
      </c>
      <c r="G1286" s="135">
        <v>12</v>
      </c>
      <c r="H1286" s="135">
        <v>55</v>
      </c>
      <c r="I1286" s="136">
        <v>0.29423479999999996</v>
      </c>
      <c r="J1286" s="136">
        <v>0.22742439999999997</v>
      </c>
      <c r="K1286" s="136">
        <v>6.6810399999999978E-2</v>
      </c>
      <c r="L1286" s="137">
        <v>0</v>
      </c>
      <c r="M1286" s="136">
        <v>0</v>
      </c>
      <c r="N1286" s="136">
        <v>0.18040999999999999</v>
      </c>
      <c r="O1286" s="136">
        <v>8.5622600000000007E-2</v>
      </c>
      <c r="P1286" s="136">
        <v>2.8202200000000007E-2</v>
      </c>
      <c r="Q1286" s="138">
        <v>12</v>
      </c>
      <c r="R1286" s="139">
        <v>12</v>
      </c>
      <c r="S1286" s="122">
        <f t="shared" si="40"/>
        <v>17.910447761194028</v>
      </c>
      <c r="T1286" s="122">
        <f t="shared" si="41"/>
        <v>82.089552238805979</v>
      </c>
      <c r="U1286" s="136"/>
      <c r="V1286" s="136"/>
      <c r="W1286" s="136"/>
      <c r="X1286" s="136"/>
      <c r="Y1286" s="136"/>
      <c r="Z1286" s="136"/>
      <c r="AA1286" s="136"/>
    </row>
    <row r="1287" spans="1:27" x14ac:dyDescent="0.25">
      <c r="A1287" s="77">
        <v>2016</v>
      </c>
      <c r="B1287" s="100" t="s">
        <v>294</v>
      </c>
      <c r="C1287" s="101">
        <v>3525706</v>
      </c>
      <c r="D1287" s="78">
        <v>19</v>
      </c>
      <c r="E1287" s="54">
        <v>16</v>
      </c>
      <c r="F1287" s="102">
        <v>352570616</v>
      </c>
      <c r="G1287" s="135">
        <v>0</v>
      </c>
      <c r="H1287" s="135">
        <v>1</v>
      </c>
      <c r="I1287" s="136">
        <v>5.5600000000000003E-5</v>
      </c>
      <c r="J1287" s="136">
        <v>0</v>
      </c>
      <c r="K1287" s="136">
        <v>5.5600000000000003E-5</v>
      </c>
      <c r="L1287" s="137">
        <v>0</v>
      </c>
      <c r="M1287" s="136">
        <v>0</v>
      </c>
      <c r="N1287" s="136">
        <v>0</v>
      </c>
      <c r="O1287" s="136">
        <v>0</v>
      </c>
      <c r="P1287" s="136">
        <v>5.5600000000000003E-5</v>
      </c>
      <c r="Q1287" s="138">
        <v>0</v>
      </c>
      <c r="R1287" s="139">
        <v>0</v>
      </c>
      <c r="S1287" s="122">
        <f t="shared" si="40"/>
        <v>0</v>
      </c>
      <c r="T1287" s="122">
        <f t="shared" si="41"/>
        <v>100</v>
      </c>
      <c r="U1287" s="136"/>
      <c r="V1287" s="136"/>
      <c r="W1287" s="136"/>
      <c r="X1287" s="136"/>
      <c r="Y1287" s="136"/>
      <c r="Z1287" s="136"/>
      <c r="AA1287" s="136"/>
    </row>
    <row r="1288" spans="1:27" x14ac:dyDescent="0.25">
      <c r="A1288" s="77">
        <v>2016</v>
      </c>
      <c r="B1288" s="100" t="s">
        <v>295</v>
      </c>
      <c r="C1288" s="101">
        <v>3525805</v>
      </c>
      <c r="D1288" s="78">
        <v>20</v>
      </c>
      <c r="E1288" s="54">
        <v>20</v>
      </c>
      <c r="F1288" s="102">
        <v>352580520</v>
      </c>
      <c r="G1288" s="135">
        <v>1</v>
      </c>
      <c r="H1288" s="135">
        <v>3</v>
      </c>
      <c r="I1288" s="136">
        <v>1.48457E-2</v>
      </c>
      <c r="J1288" s="136">
        <v>1.0416699999999999E-2</v>
      </c>
      <c r="K1288" s="136">
        <v>4.4289999999999998E-3</v>
      </c>
      <c r="L1288" s="137">
        <v>0</v>
      </c>
      <c r="M1288" s="136">
        <v>0</v>
      </c>
      <c r="N1288" s="136">
        <v>0</v>
      </c>
      <c r="O1288" s="136">
        <v>1.4799399999999999E-2</v>
      </c>
      <c r="P1288" s="136">
        <v>4.6300000000000001E-5</v>
      </c>
      <c r="Q1288" s="138">
        <v>0</v>
      </c>
      <c r="R1288" s="139">
        <v>4</v>
      </c>
      <c r="S1288" s="122">
        <f t="shared" si="40"/>
        <v>25</v>
      </c>
      <c r="T1288" s="122">
        <f t="shared" si="41"/>
        <v>75</v>
      </c>
      <c r="U1288" s="136"/>
      <c r="V1288" s="136"/>
      <c r="W1288" s="136"/>
      <c r="X1288" s="136"/>
      <c r="Y1288" s="136"/>
      <c r="Z1288" s="136"/>
      <c r="AA1288" s="136"/>
    </row>
    <row r="1289" spans="1:27" x14ac:dyDescent="0.25">
      <c r="A1289" s="77">
        <v>2016</v>
      </c>
      <c r="B1289" s="100" t="s">
        <v>296</v>
      </c>
      <c r="C1289" s="101">
        <v>3525854</v>
      </c>
      <c r="D1289" s="78">
        <v>10</v>
      </c>
      <c r="E1289" s="54">
        <v>10</v>
      </c>
      <c r="F1289" s="102">
        <v>352585410</v>
      </c>
      <c r="G1289" s="135">
        <v>2</v>
      </c>
      <c r="H1289" s="135">
        <v>13</v>
      </c>
      <c r="I1289" s="136">
        <v>1.1640000000000003E-2</v>
      </c>
      <c r="J1289" s="136">
        <v>3.2409999999999996E-4</v>
      </c>
      <c r="K1289" s="136">
        <v>1.1315900000000002E-2</v>
      </c>
      <c r="L1289" s="137">
        <v>0</v>
      </c>
      <c r="M1289" s="136">
        <v>4.45E-3</v>
      </c>
      <c r="N1289" s="136">
        <v>6.3798000000000006E-3</v>
      </c>
      <c r="O1289" s="136">
        <v>2.7779999999999998E-4</v>
      </c>
      <c r="P1289" s="136">
        <v>5.3240000000000004E-4</v>
      </c>
      <c r="Q1289" s="138">
        <v>4</v>
      </c>
      <c r="R1289" s="139">
        <v>8</v>
      </c>
      <c r="S1289" s="122">
        <f t="shared" si="40"/>
        <v>13.333333333333334</v>
      </c>
      <c r="T1289" s="122">
        <f t="shared" si="41"/>
        <v>86.666666666666671</v>
      </c>
      <c r="U1289" s="136"/>
      <c r="V1289" s="136"/>
      <c r="W1289" s="136"/>
      <c r="X1289" s="136"/>
      <c r="Y1289" s="136"/>
      <c r="Z1289" s="136"/>
      <c r="AA1289" s="136"/>
    </row>
    <row r="1290" spans="1:27" x14ac:dyDescent="0.25">
      <c r="A1290" s="77">
        <v>2016</v>
      </c>
      <c r="B1290" s="100" t="s">
        <v>297</v>
      </c>
      <c r="C1290" s="101">
        <v>3525904</v>
      </c>
      <c r="D1290" s="78">
        <v>5</v>
      </c>
      <c r="E1290" s="54">
        <v>5</v>
      </c>
      <c r="F1290" s="102">
        <v>35259045</v>
      </c>
      <c r="G1290" s="135">
        <v>41</v>
      </c>
      <c r="H1290" s="135">
        <v>309</v>
      </c>
      <c r="I1290" s="136">
        <v>2.4174409999999997</v>
      </c>
      <c r="J1290" s="136">
        <v>2.1434038999999996</v>
      </c>
      <c r="K1290" s="136">
        <v>0.27403709999999998</v>
      </c>
      <c r="L1290" s="137">
        <v>0</v>
      </c>
      <c r="M1290" s="136">
        <v>2.0130647999999995</v>
      </c>
      <c r="N1290" s="136">
        <v>0.30070819999999998</v>
      </c>
      <c r="O1290" s="136">
        <v>2.3356499999999999E-2</v>
      </c>
      <c r="P1290" s="136">
        <v>8.0311499999999952E-2</v>
      </c>
      <c r="Q1290" s="138">
        <v>76</v>
      </c>
      <c r="R1290" s="139">
        <v>523</v>
      </c>
      <c r="S1290" s="122">
        <f t="shared" si="40"/>
        <v>11.714285714285715</v>
      </c>
      <c r="T1290" s="122">
        <f t="shared" si="41"/>
        <v>88.285714285714292</v>
      </c>
      <c r="U1290" s="136"/>
      <c r="V1290" s="136"/>
      <c r="W1290" s="136"/>
      <c r="X1290" s="136"/>
      <c r="Y1290" s="136"/>
      <c r="Z1290" s="136"/>
      <c r="AA1290" s="136"/>
    </row>
    <row r="1291" spans="1:27" x14ac:dyDescent="0.25">
      <c r="A1291" s="77">
        <v>2016</v>
      </c>
      <c r="B1291" s="100" t="s">
        <v>297</v>
      </c>
      <c r="C1291" s="101">
        <v>3525904</v>
      </c>
      <c r="D1291" s="78">
        <v>5</v>
      </c>
      <c r="E1291" s="54">
        <v>10</v>
      </c>
      <c r="F1291" s="102">
        <v>352590410</v>
      </c>
      <c r="G1291" s="135">
        <v>0</v>
      </c>
      <c r="H1291" s="135">
        <v>0</v>
      </c>
      <c r="I1291" s="136">
        <v>0</v>
      </c>
      <c r="J1291" s="136">
        <v>0</v>
      </c>
      <c r="K1291" s="136">
        <v>0</v>
      </c>
      <c r="L1291" s="137">
        <v>0</v>
      </c>
      <c r="M1291" s="136">
        <v>0</v>
      </c>
      <c r="N1291" s="136">
        <v>0</v>
      </c>
      <c r="O1291" s="136">
        <v>0</v>
      </c>
      <c r="P1291" s="136">
        <v>0</v>
      </c>
      <c r="Q1291" s="138">
        <v>0</v>
      </c>
      <c r="R1291" s="139">
        <v>0</v>
      </c>
      <c r="S1291" s="122">
        <f t="shared" si="40"/>
        <v>0</v>
      </c>
      <c r="T1291" s="122">
        <f t="shared" si="41"/>
        <v>0</v>
      </c>
      <c r="U1291" s="136"/>
      <c r="V1291" s="136"/>
      <c r="W1291" s="136"/>
      <c r="X1291" s="136"/>
      <c r="Y1291" s="136"/>
      <c r="Z1291" s="136"/>
      <c r="AA1291" s="136"/>
    </row>
    <row r="1292" spans="1:27" x14ac:dyDescent="0.25">
      <c r="A1292" s="77">
        <v>2016</v>
      </c>
      <c r="B1292" s="100" t="s">
        <v>298</v>
      </c>
      <c r="C1292" s="101">
        <v>3526001</v>
      </c>
      <c r="D1292" s="78">
        <v>21</v>
      </c>
      <c r="E1292" s="54">
        <v>21</v>
      </c>
      <c r="F1292" s="102">
        <v>352600121</v>
      </c>
      <c r="G1292" s="135">
        <v>4</v>
      </c>
      <c r="H1292" s="135">
        <v>10</v>
      </c>
      <c r="I1292" s="136">
        <v>9.4155799999999984E-2</v>
      </c>
      <c r="J1292" s="136">
        <v>7.0740599999999987E-2</v>
      </c>
      <c r="K1292" s="136">
        <v>2.3415200000000004E-2</v>
      </c>
      <c r="L1292" s="137">
        <v>0</v>
      </c>
      <c r="M1292" s="136">
        <v>0</v>
      </c>
      <c r="N1292" s="136">
        <v>5.58342E-2</v>
      </c>
      <c r="O1292" s="136">
        <v>3.7696600000000004E-2</v>
      </c>
      <c r="P1292" s="136">
        <v>6.2500000000000001E-4</v>
      </c>
      <c r="Q1292" s="138">
        <v>2</v>
      </c>
      <c r="R1292" s="139">
        <v>1</v>
      </c>
      <c r="S1292" s="122">
        <f t="shared" si="40"/>
        <v>28.571428571428569</v>
      </c>
      <c r="T1292" s="122">
        <f t="shared" si="41"/>
        <v>71.428571428571431</v>
      </c>
      <c r="U1292" s="136"/>
      <c r="V1292" s="136"/>
      <c r="W1292" s="136"/>
      <c r="X1292" s="136"/>
      <c r="Y1292" s="136"/>
      <c r="Z1292" s="136"/>
      <c r="AA1292" s="136"/>
    </row>
    <row r="1293" spans="1:27" x14ac:dyDescent="0.25">
      <c r="A1293" s="77">
        <v>2016</v>
      </c>
      <c r="B1293" s="100" t="s">
        <v>298</v>
      </c>
      <c r="C1293" s="101">
        <v>3526001</v>
      </c>
      <c r="D1293" s="78">
        <v>21</v>
      </c>
      <c r="E1293" s="54">
        <v>20</v>
      </c>
      <c r="F1293" s="102">
        <v>352600120</v>
      </c>
      <c r="G1293" s="135">
        <v>4</v>
      </c>
      <c r="H1293" s="135">
        <v>32</v>
      </c>
      <c r="I1293" s="136">
        <v>0.24792249999999996</v>
      </c>
      <c r="J1293" s="136">
        <v>0.17410490000000001</v>
      </c>
      <c r="K1293" s="136">
        <v>7.3817599999999955E-2</v>
      </c>
      <c r="L1293" s="137">
        <v>0</v>
      </c>
      <c r="M1293" s="136">
        <v>0</v>
      </c>
      <c r="N1293" s="136">
        <v>0.15835250000000001</v>
      </c>
      <c r="O1293" s="136">
        <v>8.6381399999999969E-2</v>
      </c>
      <c r="P1293" s="136">
        <v>3.1885999999999998E-3</v>
      </c>
      <c r="Q1293" s="138">
        <v>0</v>
      </c>
      <c r="R1293" s="139">
        <v>1</v>
      </c>
      <c r="S1293" s="122">
        <f t="shared" si="40"/>
        <v>11.111111111111111</v>
      </c>
      <c r="T1293" s="122">
        <f t="shared" si="41"/>
        <v>88.888888888888886</v>
      </c>
      <c r="U1293" s="136"/>
      <c r="V1293" s="136"/>
      <c r="W1293" s="136"/>
      <c r="X1293" s="136"/>
      <c r="Y1293" s="136"/>
      <c r="Z1293" s="136"/>
      <c r="AA1293" s="136"/>
    </row>
    <row r="1294" spans="1:27" x14ac:dyDescent="0.25">
      <c r="A1294" s="77">
        <v>2016</v>
      </c>
      <c r="B1294" s="100" t="s">
        <v>299</v>
      </c>
      <c r="C1294" s="101">
        <v>3526100</v>
      </c>
      <c r="D1294" s="78">
        <v>11</v>
      </c>
      <c r="E1294" s="54">
        <v>11</v>
      </c>
      <c r="F1294" s="102">
        <v>352610011</v>
      </c>
      <c r="G1294" s="135">
        <v>72</v>
      </c>
      <c r="H1294" s="135">
        <v>13</v>
      </c>
      <c r="I1294" s="136">
        <v>0.17713889999999996</v>
      </c>
      <c r="J1294" s="136">
        <v>0.17535639999999997</v>
      </c>
      <c r="K1294" s="136">
        <v>1.7825000000000002E-3</v>
      </c>
      <c r="L1294" s="137">
        <v>0</v>
      </c>
      <c r="M1294" s="136">
        <v>3.2841700000000008E-2</v>
      </c>
      <c r="N1294" s="136">
        <v>9.9139999999999992E-4</v>
      </c>
      <c r="O1294" s="136">
        <v>0.1166389</v>
      </c>
      <c r="P1294" s="136">
        <v>2.66669E-2</v>
      </c>
      <c r="Q1294" s="138">
        <v>111</v>
      </c>
      <c r="R1294" s="139">
        <v>15</v>
      </c>
      <c r="S1294" s="122">
        <f t="shared" si="40"/>
        <v>84.705882352941174</v>
      </c>
      <c r="T1294" s="122">
        <f t="shared" si="41"/>
        <v>15.294117647058824</v>
      </c>
      <c r="U1294" s="136"/>
      <c r="V1294" s="136"/>
      <c r="W1294" s="136"/>
      <c r="X1294" s="136"/>
      <c r="Y1294" s="136"/>
      <c r="Z1294" s="136"/>
      <c r="AA1294" s="136"/>
    </row>
    <row r="1295" spans="1:27" x14ac:dyDescent="0.25">
      <c r="A1295" s="77">
        <v>2016</v>
      </c>
      <c r="B1295" s="100" t="s">
        <v>300</v>
      </c>
      <c r="C1295" s="101">
        <v>3526209</v>
      </c>
      <c r="D1295" s="78">
        <v>11</v>
      </c>
      <c r="E1295" s="54">
        <v>11</v>
      </c>
      <c r="F1295" s="102">
        <v>352620911</v>
      </c>
      <c r="G1295" s="135">
        <v>7</v>
      </c>
      <c r="H1295" s="135">
        <v>29</v>
      </c>
      <c r="I1295" s="136">
        <v>7.1656899999999996E-2</v>
      </c>
      <c r="J1295" s="136">
        <v>6.1501300000000002E-2</v>
      </c>
      <c r="K1295" s="136">
        <v>1.0155600000000001E-2</v>
      </c>
      <c r="L1295" s="137">
        <v>0</v>
      </c>
      <c r="M1295" s="136">
        <v>5.3139600000000002E-2</v>
      </c>
      <c r="N1295" s="136">
        <v>2.3260000000000002E-4</v>
      </c>
      <c r="O1295" s="136">
        <v>1.5844399999999998E-2</v>
      </c>
      <c r="P1295" s="136">
        <v>2.4402999999999998E-3</v>
      </c>
      <c r="Q1295" s="138">
        <v>25</v>
      </c>
      <c r="R1295" s="139">
        <v>48</v>
      </c>
      <c r="S1295" s="122">
        <f t="shared" si="40"/>
        <v>19.444444444444446</v>
      </c>
      <c r="T1295" s="122">
        <f t="shared" si="41"/>
        <v>80.555555555555557</v>
      </c>
      <c r="U1295" s="136"/>
      <c r="V1295" s="136"/>
      <c r="W1295" s="136"/>
      <c r="X1295" s="136"/>
      <c r="Y1295" s="136"/>
      <c r="Z1295" s="136"/>
      <c r="AA1295" s="136"/>
    </row>
    <row r="1296" spans="1:27" x14ac:dyDescent="0.25">
      <c r="A1296" s="77">
        <v>2016</v>
      </c>
      <c r="B1296" s="100" t="s">
        <v>300</v>
      </c>
      <c r="C1296" s="101">
        <v>3526209</v>
      </c>
      <c r="D1296" s="78">
        <v>11</v>
      </c>
      <c r="E1296" s="54">
        <v>6</v>
      </c>
      <c r="F1296" s="102">
        <v>35262096</v>
      </c>
      <c r="G1296" s="135">
        <v>0</v>
      </c>
      <c r="H1296" s="135">
        <v>1</v>
      </c>
      <c r="I1296" s="136">
        <v>3.4700000000000003E-5</v>
      </c>
      <c r="J1296" s="136">
        <v>0</v>
      </c>
      <c r="K1296" s="136">
        <v>3.4700000000000003E-5</v>
      </c>
      <c r="L1296" s="137">
        <v>0</v>
      </c>
      <c r="M1296" s="136">
        <v>0</v>
      </c>
      <c r="N1296" s="136">
        <v>0</v>
      </c>
      <c r="O1296" s="136">
        <v>0</v>
      </c>
      <c r="P1296" s="136">
        <v>3.4700000000000003E-5</v>
      </c>
      <c r="Q1296" s="138">
        <v>0</v>
      </c>
      <c r="R1296" s="139">
        <v>0</v>
      </c>
      <c r="S1296" s="122">
        <f t="shared" si="40"/>
        <v>0</v>
      </c>
      <c r="T1296" s="122">
        <f t="shared" si="41"/>
        <v>100</v>
      </c>
      <c r="U1296" s="136"/>
      <c r="V1296" s="136"/>
      <c r="W1296" s="136"/>
      <c r="X1296" s="136"/>
      <c r="Y1296" s="136"/>
      <c r="Z1296" s="136"/>
      <c r="AA1296" s="136"/>
    </row>
    <row r="1297" spans="1:27" x14ac:dyDescent="0.25">
      <c r="A1297" s="77">
        <v>2016</v>
      </c>
      <c r="B1297" s="100" t="s">
        <v>301</v>
      </c>
      <c r="C1297" s="101">
        <v>3526308</v>
      </c>
      <c r="D1297" s="78">
        <v>2</v>
      </c>
      <c r="E1297" s="54">
        <v>2</v>
      </c>
      <c r="F1297" s="102">
        <v>35263082</v>
      </c>
      <c r="G1297" s="135">
        <v>7</v>
      </c>
      <c r="H1297" s="135">
        <v>0</v>
      </c>
      <c r="I1297" s="136">
        <v>4.3074100000000004E-2</v>
      </c>
      <c r="J1297" s="136">
        <v>4.3074100000000004E-2</v>
      </c>
      <c r="K1297" s="136">
        <v>0</v>
      </c>
      <c r="L1297" s="137">
        <v>9.3302891933028931E-3</v>
      </c>
      <c r="M1297" s="136">
        <v>1.6E-2</v>
      </c>
      <c r="N1297" s="136">
        <v>4.6300000000000001E-5</v>
      </c>
      <c r="O1297" s="136">
        <v>2.6750000000000003E-2</v>
      </c>
      <c r="P1297" s="136">
        <v>2.7779999999999998E-4</v>
      </c>
      <c r="Q1297" s="138">
        <v>8</v>
      </c>
      <c r="R1297" s="139">
        <v>1</v>
      </c>
      <c r="S1297" s="122">
        <f t="shared" si="40"/>
        <v>100</v>
      </c>
      <c r="T1297" s="122">
        <f t="shared" si="41"/>
        <v>0</v>
      </c>
      <c r="U1297" s="136"/>
      <c r="V1297" s="136"/>
      <c r="W1297" s="136"/>
      <c r="X1297" s="136"/>
      <c r="Y1297" s="136"/>
      <c r="Z1297" s="136"/>
      <c r="AA1297" s="136"/>
    </row>
    <row r="1298" spans="1:27" x14ac:dyDescent="0.25">
      <c r="A1298" s="77">
        <v>2016</v>
      </c>
      <c r="B1298" s="100" t="s">
        <v>302</v>
      </c>
      <c r="C1298" s="101">
        <v>3526407</v>
      </c>
      <c r="D1298" s="78">
        <v>10</v>
      </c>
      <c r="E1298" s="54">
        <v>10</v>
      </c>
      <c r="F1298" s="102">
        <v>352640710</v>
      </c>
      <c r="G1298" s="135">
        <v>10</v>
      </c>
      <c r="H1298" s="135">
        <v>20</v>
      </c>
      <c r="I1298" s="136">
        <v>0.22193869999999999</v>
      </c>
      <c r="J1298" s="136">
        <v>0.2141014</v>
      </c>
      <c r="K1298" s="136">
        <v>7.8373000000000019E-3</v>
      </c>
      <c r="L1298" s="137">
        <v>0</v>
      </c>
      <c r="M1298" s="136">
        <v>0.1100139</v>
      </c>
      <c r="N1298" s="136">
        <v>0.10245139999999998</v>
      </c>
      <c r="O1298" s="136">
        <v>4.5605999999999997E-3</v>
      </c>
      <c r="P1298" s="136">
        <v>4.9128000000000002E-3</v>
      </c>
      <c r="Q1298" s="138">
        <v>8</v>
      </c>
      <c r="R1298" s="139">
        <v>23</v>
      </c>
      <c r="S1298" s="122">
        <f t="shared" si="40"/>
        <v>33.333333333333329</v>
      </c>
      <c r="T1298" s="122">
        <f t="shared" si="41"/>
        <v>66.666666666666657</v>
      </c>
      <c r="U1298" s="136"/>
      <c r="V1298" s="136"/>
      <c r="W1298" s="136"/>
      <c r="X1298" s="136"/>
      <c r="Y1298" s="136"/>
      <c r="Z1298" s="136"/>
      <c r="AA1298" s="136"/>
    </row>
    <row r="1299" spans="1:27" x14ac:dyDescent="0.25">
      <c r="A1299" s="77">
        <v>2016</v>
      </c>
      <c r="B1299" s="100" t="s">
        <v>303</v>
      </c>
      <c r="C1299" s="101">
        <v>3526506</v>
      </c>
      <c r="D1299" s="78">
        <v>19</v>
      </c>
      <c r="E1299" s="54">
        <v>19</v>
      </c>
      <c r="F1299" s="102">
        <v>352650619</v>
      </c>
      <c r="G1299" s="135">
        <v>0</v>
      </c>
      <c r="H1299" s="135">
        <v>1</v>
      </c>
      <c r="I1299" s="136">
        <v>5.2099999999999999E-5</v>
      </c>
      <c r="J1299" s="136">
        <v>0</v>
      </c>
      <c r="K1299" s="136">
        <v>5.2099999999999999E-5</v>
      </c>
      <c r="L1299" s="137">
        <v>0</v>
      </c>
      <c r="M1299" s="136">
        <v>0</v>
      </c>
      <c r="N1299" s="136">
        <v>0</v>
      </c>
      <c r="O1299" s="136">
        <v>0</v>
      </c>
      <c r="P1299" s="136">
        <v>5.2099999999999999E-5</v>
      </c>
      <c r="Q1299" s="138">
        <v>0</v>
      </c>
      <c r="R1299" s="139">
        <v>1</v>
      </c>
      <c r="S1299" s="122">
        <f t="shared" si="40"/>
        <v>0</v>
      </c>
      <c r="T1299" s="122">
        <f t="shared" si="41"/>
        <v>100</v>
      </c>
      <c r="U1299" s="136"/>
      <c r="V1299" s="136"/>
      <c r="W1299" s="136"/>
      <c r="X1299" s="136"/>
      <c r="Y1299" s="136"/>
      <c r="Z1299" s="136"/>
      <c r="AA1299" s="136"/>
    </row>
    <row r="1300" spans="1:27" x14ac:dyDescent="0.25">
      <c r="A1300" s="77">
        <v>2016</v>
      </c>
      <c r="B1300" s="100" t="s">
        <v>303</v>
      </c>
      <c r="C1300" s="101">
        <v>3526506</v>
      </c>
      <c r="D1300" s="78">
        <v>19</v>
      </c>
      <c r="E1300" s="54">
        <v>20</v>
      </c>
      <c r="F1300" s="102">
        <v>352650620</v>
      </c>
      <c r="G1300" s="135">
        <v>0</v>
      </c>
      <c r="H1300" s="135">
        <v>4</v>
      </c>
      <c r="I1300" s="136">
        <v>1.1569900000000001E-2</v>
      </c>
      <c r="J1300" s="136">
        <v>0</v>
      </c>
      <c r="K1300" s="136">
        <v>1.1569900000000001E-2</v>
      </c>
      <c r="L1300" s="137">
        <v>0</v>
      </c>
      <c r="M1300" s="136">
        <v>5.6480999999999996E-3</v>
      </c>
      <c r="N1300" s="136">
        <v>1.0629999999999999E-3</v>
      </c>
      <c r="O1300" s="136">
        <v>0</v>
      </c>
      <c r="P1300" s="136">
        <v>4.8587999999999999E-3</v>
      </c>
      <c r="Q1300" s="138">
        <v>0</v>
      </c>
      <c r="R1300" s="139">
        <v>0</v>
      </c>
      <c r="S1300" s="122">
        <f t="shared" si="40"/>
        <v>0</v>
      </c>
      <c r="T1300" s="122">
        <f t="shared" si="41"/>
        <v>100</v>
      </c>
      <c r="U1300" s="136"/>
      <c r="V1300" s="136"/>
      <c r="W1300" s="136"/>
      <c r="X1300" s="136"/>
      <c r="Y1300" s="136"/>
      <c r="Z1300" s="136"/>
      <c r="AA1300" s="136"/>
    </row>
    <row r="1301" spans="1:27" x14ac:dyDescent="0.25">
      <c r="A1301" s="77">
        <v>2016</v>
      </c>
      <c r="B1301" s="100" t="s">
        <v>304</v>
      </c>
      <c r="C1301" s="101">
        <v>3526605</v>
      </c>
      <c r="D1301" s="78">
        <v>2</v>
      </c>
      <c r="E1301" s="54">
        <v>2</v>
      </c>
      <c r="F1301" s="102">
        <v>35266052</v>
      </c>
      <c r="G1301" s="135">
        <v>17</v>
      </c>
      <c r="H1301" s="135">
        <v>4</v>
      </c>
      <c r="I1301" s="136">
        <v>4.4530400000000005E-2</v>
      </c>
      <c r="J1301" s="136">
        <v>4.3825600000000006E-2</v>
      </c>
      <c r="K1301" s="136">
        <v>7.048E-4</v>
      </c>
      <c r="L1301" s="137">
        <v>0</v>
      </c>
      <c r="M1301" s="136">
        <v>1.8749999999999999E-2</v>
      </c>
      <c r="N1301" s="136">
        <v>5.7175999999999998E-3</v>
      </c>
      <c r="O1301" s="136">
        <v>1.2154400000000001E-2</v>
      </c>
      <c r="P1301" s="136">
        <v>7.9083999999999995E-3</v>
      </c>
      <c r="Q1301" s="138">
        <v>21</v>
      </c>
      <c r="R1301" s="139">
        <v>21</v>
      </c>
      <c r="S1301" s="122">
        <f t="shared" si="40"/>
        <v>80.952380952380949</v>
      </c>
      <c r="T1301" s="122">
        <f t="shared" si="41"/>
        <v>19.047619047619047</v>
      </c>
      <c r="U1301" s="136"/>
      <c r="V1301" s="136"/>
      <c r="W1301" s="136"/>
      <c r="X1301" s="136"/>
      <c r="Y1301" s="136"/>
      <c r="Z1301" s="136"/>
      <c r="AA1301" s="136"/>
    </row>
    <row r="1302" spans="1:27" x14ac:dyDescent="0.25">
      <c r="A1302" s="77">
        <v>2016</v>
      </c>
      <c r="B1302" s="100" t="s">
        <v>305</v>
      </c>
      <c r="C1302" s="101">
        <v>3526704</v>
      </c>
      <c r="D1302" s="78">
        <v>9</v>
      </c>
      <c r="E1302" s="54">
        <v>9</v>
      </c>
      <c r="F1302" s="102">
        <v>35267049</v>
      </c>
      <c r="G1302" s="135">
        <v>43</v>
      </c>
      <c r="H1302" s="135">
        <v>55</v>
      </c>
      <c r="I1302" s="136">
        <v>0.23013189999999989</v>
      </c>
      <c r="J1302" s="136">
        <v>0.2052237999999999</v>
      </c>
      <c r="K1302" s="136">
        <v>2.4908099999999996E-2</v>
      </c>
      <c r="L1302" s="137">
        <v>0.40891615930999498</v>
      </c>
      <c r="M1302" s="136">
        <v>0</v>
      </c>
      <c r="N1302" s="136">
        <v>1.7444400000000002E-2</v>
      </c>
      <c r="O1302" s="136">
        <v>0.2048666999999999</v>
      </c>
      <c r="P1302" s="136">
        <v>7.8207999999999993E-3</v>
      </c>
      <c r="Q1302" s="138">
        <v>17</v>
      </c>
      <c r="R1302" s="139">
        <v>58</v>
      </c>
      <c r="S1302" s="122">
        <f t="shared" si="40"/>
        <v>43.877551020408163</v>
      </c>
      <c r="T1302" s="122">
        <f t="shared" si="41"/>
        <v>56.12244897959183</v>
      </c>
      <c r="U1302" s="136"/>
      <c r="V1302" s="136"/>
      <c r="W1302" s="136"/>
      <c r="X1302" s="136"/>
      <c r="Y1302" s="136"/>
      <c r="Z1302" s="136"/>
      <c r="AA1302" s="136"/>
    </row>
    <row r="1303" spans="1:27" x14ac:dyDescent="0.25">
      <c r="A1303" s="77">
        <v>2016</v>
      </c>
      <c r="B1303" s="100" t="s">
        <v>306</v>
      </c>
      <c r="C1303" s="101">
        <v>3526803</v>
      </c>
      <c r="D1303" s="78">
        <v>13</v>
      </c>
      <c r="E1303" s="54">
        <v>13</v>
      </c>
      <c r="F1303" s="102">
        <v>352680313</v>
      </c>
      <c r="G1303" s="135">
        <v>10</v>
      </c>
      <c r="H1303" s="135">
        <v>56</v>
      </c>
      <c r="I1303" s="136">
        <v>0.6663148000000001</v>
      </c>
      <c r="J1303" s="136">
        <v>0.38846639999999999</v>
      </c>
      <c r="K1303" s="136">
        <v>0.27784840000000011</v>
      </c>
      <c r="L1303" s="137">
        <v>0</v>
      </c>
      <c r="M1303" s="136">
        <v>0</v>
      </c>
      <c r="N1303" s="136">
        <v>0.65839700000000001</v>
      </c>
      <c r="O1303" s="136">
        <v>1.3172000000000001E-3</v>
      </c>
      <c r="P1303" s="136">
        <v>6.6005999999999999E-3</v>
      </c>
      <c r="Q1303" s="138">
        <v>14</v>
      </c>
      <c r="R1303" s="139">
        <v>17</v>
      </c>
      <c r="S1303" s="122">
        <f t="shared" si="40"/>
        <v>15.151515151515152</v>
      </c>
      <c r="T1303" s="122">
        <f t="shared" si="41"/>
        <v>84.848484848484844</v>
      </c>
      <c r="U1303" s="136"/>
      <c r="V1303" s="136"/>
      <c r="W1303" s="136"/>
      <c r="X1303" s="136"/>
      <c r="Y1303" s="136"/>
      <c r="Z1303" s="136"/>
      <c r="AA1303" s="136"/>
    </row>
    <row r="1304" spans="1:27" x14ac:dyDescent="0.25">
      <c r="A1304" s="77">
        <v>2016</v>
      </c>
      <c r="B1304" s="100" t="s">
        <v>306</v>
      </c>
      <c r="C1304" s="101">
        <v>3526803</v>
      </c>
      <c r="D1304" s="78">
        <v>13</v>
      </c>
      <c r="E1304" s="54">
        <v>17</v>
      </c>
      <c r="F1304" s="102">
        <v>352680317</v>
      </c>
      <c r="G1304" s="135">
        <v>2</v>
      </c>
      <c r="H1304" s="135">
        <v>5</v>
      </c>
      <c r="I1304" s="136">
        <v>0.52054390000000006</v>
      </c>
      <c r="J1304" s="136">
        <v>0.50925920000000002</v>
      </c>
      <c r="K1304" s="136">
        <v>1.12847E-2</v>
      </c>
      <c r="L1304" s="137">
        <v>0</v>
      </c>
      <c r="M1304" s="136">
        <v>0</v>
      </c>
      <c r="N1304" s="136">
        <v>0</v>
      </c>
      <c r="O1304" s="136">
        <v>0.51776610000000001</v>
      </c>
      <c r="P1304" s="136">
        <v>2.7778000000000004E-3</v>
      </c>
      <c r="Q1304" s="138">
        <v>0</v>
      </c>
      <c r="R1304" s="139">
        <v>0</v>
      </c>
      <c r="S1304" s="122">
        <f t="shared" si="40"/>
        <v>28.571428571428569</v>
      </c>
      <c r="T1304" s="122">
        <f t="shared" si="41"/>
        <v>71.428571428571431</v>
      </c>
      <c r="U1304" s="136"/>
      <c r="V1304" s="136"/>
      <c r="W1304" s="136"/>
      <c r="X1304" s="136"/>
      <c r="Y1304" s="136"/>
      <c r="Z1304" s="136"/>
      <c r="AA1304" s="136"/>
    </row>
    <row r="1305" spans="1:27" x14ac:dyDescent="0.25">
      <c r="A1305" s="77">
        <v>2016</v>
      </c>
      <c r="B1305" s="100" t="s">
        <v>307</v>
      </c>
      <c r="C1305" s="101">
        <v>3526902</v>
      </c>
      <c r="D1305" s="78">
        <v>5</v>
      </c>
      <c r="E1305" s="54">
        <v>5</v>
      </c>
      <c r="F1305" s="102">
        <v>35269025</v>
      </c>
      <c r="G1305" s="135">
        <v>58</v>
      </c>
      <c r="H1305" s="135">
        <v>305</v>
      </c>
      <c r="I1305" s="136">
        <v>2.7013197000000022</v>
      </c>
      <c r="J1305" s="136">
        <v>2.4464726000000026</v>
      </c>
      <c r="K1305" s="136">
        <v>0.25484709999999977</v>
      </c>
      <c r="L1305" s="137">
        <v>0</v>
      </c>
      <c r="M1305" s="136">
        <v>1.9212999999999999E-3</v>
      </c>
      <c r="N1305" s="136">
        <v>2.5279924</v>
      </c>
      <c r="O1305" s="136">
        <v>0.1313135</v>
      </c>
      <c r="P1305" s="136">
        <v>4.0092499999999968E-2</v>
      </c>
      <c r="Q1305" s="138">
        <v>33</v>
      </c>
      <c r="R1305" s="139">
        <v>256</v>
      </c>
      <c r="S1305" s="122">
        <f t="shared" si="40"/>
        <v>15.977961432506888</v>
      </c>
      <c r="T1305" s="122">
        <f t="shared" si="41"/>
        <v>84.022038567493112</v>
      </c>
      <c r="U1305" s="136"/>
      <c r="V1305" s="136"/>
      <c r="W1305" s="136"/>
      <c r="X1305" s="136"/>
      <c r="Y1305" s="136"/>
      <c r="Z1305" s="136"/>
      <c r="AA1305" s="136"/>
    </row>
    <row r="1306" spans="1:27" x14ac:dyDescent="0.25">
      <c r="A1306" s="77">
        <v>2016</v>
      </c>
      <c r="B1306" s="100" t="s">
        <v>308</v>
      </c>
      <c r="C1306" s="101">
        <v>3527009</v>
      </c>
      <c r="D1306" s="78">
        <v>9</v>
      </c>
      <c r="E1306" s="54">
        <v>9</v>
      </c>
      <c r="F1306" s="102">
        <v>35270099</v>
      </c>
      <c r="G1306" s="135">
        <v>7</v>
      </c>
      <c r="H1306" s="135">
        <v>9</v>
      </c>
      <c r="I1306" s="136">
        <v>4.9102999999999994E-3</v>
      </c>
      <c r="J1306" s="136">
        <v>2.1935000000000001E-3</v>
      </c>
      <c r="K1306" s="136">
        <v>2.7167999999999997E-3</v>
      </c>
      <c r="L1306" s="137">
        <v>0</v>
      </c>
      <c r="M1306" s="136">
        <v>0</v>
      </c>
      <c r="N1306" s="136">
        <v>4.7219999999999999E-4</v>
      </c>
      <c r="O1306" s="136">
        <v>1.6056E-3</v>
      </c>
      <c r="P1306" s="136">
        <v>2.8324999999999995E-3</v>
      </c>
      <c r="Q1306" s="138">
        <v>15</v>
      </c>
      <c r="R1306" s="139">
        <v>10</v>
      </c>
      <c r="S1306" s="122">
        <f t="shared" si="40"/>
        <v>43.75</v>
      </c>
      <c r="T1306" s="122">
        <f t="shared" si="41"/>
        <v>56.25</v>
      </c>
      <c r="U1306" s="136"/>
      <c r="V1306" s="136"/>
      <c r="W1306" s="136"/>
      <c r="X1306" s="136"/>
      <c r="Y1306" s="136"/>
      <c r="Z1306" s="136"/>
      <c r="AA1306" s="136"/>
    </row>
    <row r="1307" spans="1:27" x14ac:dyDescent="0.25">
      <c r="A1307" s="77">
        <v>2016</v>
      </c>
      <c r="B1307" s="100" t="s">
        <v>309</v>
      </c>
      <c r="C1307" s="101">
        <v>3527108</v>
      </c>
      <c r="D1307" s="78">
        <v>16</v>
      </c>
      <c r="E1307" s="54">
        <v>16</v>
      </c>
      <c r="F1307" s="102">
        <v>352710816</v>
      </c>
      <c r="G1307" s="135">
        <v>11</v>
      </c>
      <c r="H1307" s="135">
        <v>59</v>
      </c>
      <c r="I1307" s="136">
        <v>0.24392209999999992</v>
      </c>
      <c r="J1307" s="136">
        <v>7.9995400000000008E-2</v>
      </c>
      <c r="K1307" s="136">
        <v>0.16392669999999993</v>
      </c>
      <c r="L1307" s="137">
        <v>0</v>
      </c>
      <c r="M1307" s="136">
        <v>5.7869999999999996E-3</v>
      </c>
      <c r="N1307" s="136">
        <v>0.20567349999999998</v>
      </c>
      <c r="O1307" s="136">
        <v>6.8126999999999997E-3</v>
      </c>
      <c r="P1307" s="136">
        <v>2.5648899999999995E-2</v>
      </c>
      <c r="Q1307" s="138">
        <v>2</v>
      </c>
      <c r="R1307" s="139">
        <v>11</v>
      </c>
      <c r="S1307" s="122">
        <f t="shared" si="40"/>
        <v>15.714285714285714</v>
      </c>
      <c r="T1307" s="122">
        <f t="shared" si="41"/>
        <v>84.285714285714292</v>
      </c>
      <c r="U1307" s="136"/>
      <c r="V1307" s="136"/>
      <c r="W1307" s="136"/>
      <c r="X1307" s="136"/>
      <c r="Y1307" s="136"/>
      <c r="Z1307" s="136"/>
      <c r="AA1307" s="136"/>
    </row>
    <row r="1308" spans="1:27" x14ac:dyDescent="0.25">
      <c r="A1308" s="77">
        <v>2016</v>
      </c>
      <c r="B1308" s="100" t="s">
        <v>309</v>
      </c>
      <c r="C1308" s="101">
        <v>3527108</v>
      </c>
      <c r="D1308" s="78">
        <v>16</v>
      </c>
      <c r="E1308" s="54">
        <v>20</v>
      </c>
      <c r="F1308" s="102">
        <v>352710820</v>
      </c>
      <c r="G1308" s="135">
        <v>2</v>
      </c>
      <c r="H1308" s="135">
        <v>1</v>
      </c>
      <c r="I1308" s="136">
        <v>0.25466430000000001</v>
      </c>
      <c r="J1308" s="136">
        <v>0.25462960000000001</v>
      </c>
      <c r="K1308" s="136">
        <v>3.4700000000000003E-5</v>
      </c>
      <c r="L1308" s="137">
        <v>0</v>
      </c>
      <c r="M1308" s="136">
        <v>0</v>
      </c>
      <c r="N1308" s="136">
        <v>0</v>
      </c>
      <c r="O1308" s="136">
        <v>0.25462960000000001</v>
      </c>
      <c r="P1308" s="136">
        <v>3.4700000000000003E-5</v>
      </c>
      <c r="Q1308" s="138">
        <v>0</v>
      </c>
      <c r="R1308" s="139">
        <v>5</v>
      </c>
      <c r="S1308" s="122">
        <f t="shared" si="40"/>
        <v>66.666666666666657</v>
      </c>
      <c r="T1308" s="122">
        <f t="shared" si="41"/>
        <v>33.333333333333329</v>
      </c>
      <c r="U1308" s="136"/>
      <c r="V1308" s="136"/>
      <c r="W1308" s="136"/>
      <c r="X1308" s="136"/>
      <c r="Y1308" s="136"/>
      <c r="Z1308" s="136"/>
      <c r="AA1308" s="136"/>
    </row>
    <row r="1309" spans="1:27" x14ac:dyDescent="0.25">
      <c r="A1309" s="77">
        <v>2016</v>
      </c>
      <c r="B1309" s="100" t="s">
        <v>310</v>
      </c>
      <c r="C1309" s="101">
        <v>3527207</v>
      </c>
      <c r="D1309" s="78">
        <v>2</v>
      </c>
      <c r="E1309" s="54">
        <v>2</v>
      </c>
      <c r="F1309" s="102">
        <v>35272072</v>
      </c>
      <c r="G1309" s="135">
        <v>18</v>
      </c>
      <c r="H1309" s="135">
        <v>62</v>
      </c>
      <c r="I1309" s="136">
        <v>0.32074809999999998</v>
      </c>
      <c r="J1309" s="136">
        <v>5.2578999999999985E-3</v>
      </c>
      <c r="K1309" s="136">
        <v>0.3154902</v>
      </c>
      <c r="L1309" s="137">
        <v>4.2114408929477425E-2</v>
      </c>
      <c r="M1309" s="136">
        <v>0.21722230000000001</v>
      </c>
      <c r="N1309" s="136">
        <v>9.3602899999999989E-2</v>
      </c>
      <c r="O1309" s="136">
        <v>2.0833000000000002E-3</v>
      </c>
      <c r="P1309" s="136">
        <v>7.8395999999999969E-3</v>
      </c>
      <c r="Q1309" s="138">
        <v>14</v>
      </c>
      <c r="R1309" s="139">
        <v>48</v>
      </c>
      <c r="S1309" s="122">
        <f t="shared" si="40"/>
        <v>22.5</v>
      </c>
      <c r="T1309" s="122">
        <f t="shared" si="41"/>
        <v>77.5</v>
      </c>
      <c r="U1309" s="136"/>
      <c r="V1309" s="136"/>
      <c r="W1309" s="136"/>
      <c r="X1309" s="136"/>
      <c r="Y1309" s="136"/>
      <c r="Z1309" s="136"/>
      <c r="AA1309" s="136"/>
    </row>
    <row r="1310" spans="1:27" x14ac:dyDescent="0.25">
      <c r="A1310" s="77">
        <v>2016</v>
      </c>
      <c r="B1310" s="100" t="s">
        <v>311</v>
      </c>
      <c r="C1310" s="101">
        <v>3527256</v>
      </c>
      <c r="D1310" s="78">
        <v>19</v>
      </c>
      <c r="E1310" s="54">
        <v>19</v>
      </c>
      <c r="F1310" s="102">
        <v>352725619</v>
      </c>
      <c r="G1310" s="135">
        <v>2</v>
      </c>
      <c r="H1310" s="135">
        <v>10</v>
      </c>
      <c r="I1310" s="136">
        <v>1.31951E-2</v>
      </c>
      <c r="J1310" s="136">
        <v>4.3055999999999997E-3</v>
      </c>
      <c r="K1310" s="136">
        <v>8.8894999999999998E-3</v>
      </c>
      <c r="L1310" s="137">
        <v>0</v>
      </c>
      <c r="M1310" s="136">
        <v>5.3934999999999999E-3</v>
      </c>
      <c r="N1310" s="136">
        <v>0</v>
      </c>
      <c r="O1310" s="136">
        <v>4.3344999999999998E-3</v>
      </c>
      <c r="P1310" s="136">
        <v>3.4670999999999994E-3</v>
      </c>
      <c r="Q1310" s="138">
        <v>3</v>
      </c>
      <c r="R1310" s="139">
        <v>0</v>
      </c>
      <c r="S1310" s="122">
        <f t="shared" si="40"/>
        <v>16.666666666666664</v>
      </c>
      <c r="T1310" s="122">
        <f t="shared" si="41"/>
        <v>83.333333333333343</v>
      </c>
      <c r="U1310" s="136"/>
      <c r="V1310" s="136"/>
      <c r="W1310" s="136"/>
      <c r="X1310" s="136"/>
      <c r="Y1310" s="136"/>
      <c r="Z1310" s="136"/>
      <c r="AA1310" s="136"/>
    </row>
    <row r="1311" spans="1:27" x14ac:dyDescent="0.25">
      <c r="A1311" s="77">
        <v>2016</v>
      </c>
      <c r="B1311" s="100" t="s">
        <v>312</v>
      </c>
      <c r="C1311" s="101">
        <v>3527306</v>
      </c>
      <c r="D1311" s="78">
        <v>5</v>
      </c>
      <c r="E1311" s="54">
        <v>5</v>
      </c>
      <c r="F1311" s="102">
        <v>35273065</v>
      </c>
      <c r="G1311" s="135">
        <v>19</v>
      </c>
      <c r="H1311" s="135">
        <v>54</v>
      </c>
      <c r="I1311" s="136">
        <v>0.45946740000000008</v>
      </c>
      <c r="J1311" s="136">
        <v>0.41281570000000006</v>
      </c>
      <c r="K1311" s="136">
        <v>4.6651700000000011E-2</v>
      </c>
      <c r="L1311" s="137">
        <v>0</v>
      </c>
      <c r="M1311" s="136">
        <v>0.36555550000000003</v>
      </c>
      <c r="N1311" s="136">
        <v>8.2655800000000015E-2</v>
      </c>
      <c r="O1311" s="136">
        <v>7.4430999999999994E-3</v>
      </c>
      <c r="P1311" s="136">
        <v>3.813E-3</v>
      </c>
      <c r="Q1311" s="138">
        <v>32</v>
      </c>
      <c r="R1311" s="139">
        <v>91</v>
      </c>
      <c r="S1311" s="122">
        <f t="shared" si="40"/>
        <v>26.027397260273972</v>
      </c>
      <c r="T1311" s="122">
        <f t="shared" si="41"/>
        <v>73.972602739726028</v>
      </c>
      <c r="U1311" s="136"/>
      <c r="V1311" s="136"/>
      <c r="W1311" s="136"/>
      <c r="X1311" s="136"/>
      <c r="Y1311" s="136"/>
      <c r="Z1311" s="136"/>
      <c r="AA1311" s="136"/>
    </row>
    <row r="1312" spans="1:27" x14ac:dyDescent="0.25">
      <c r="A1312" s="77">
        <v>2016</v>
      </c>
      <c r="B1312" s="100" t="s">
        <v>313</v>
      </c>
      <c r="C1312" s="101">
        <v>3527405</v>
      </c>
      <c r="D1312" s="78">
        <v>20</v>
      </c>
      <c r="E1312" s="54">
        <v>20</v>
      </c>
      <c r="F1312" s="102">
        <v>352740520</v>
      </c>
      <c r="G1312" s="135">
        <v>4</v>
      </c>
      <c r="H1312" s="135">
        <v>16</v>
      </c>
      <c r="I1312" s="136">
        <v>6.4422199999999999E-2</v>
      </c>
      <c r="J1312" s="136">
        <v>5.2931100000000002E-2</v>
      </c>
      <c r="K1312" s="136">
        <v>1.1491099999999999E-2</v>
      </c>
      <c r="L1312" s="137">
        <v>0</v>
      </c>
      <c r="M1312" s="136">
        <v>7.9103000000000003E-3</v>
      </c>
      <c r="N1312" s="136">
        <v>5.48598E-2</v>
      </c>
      <c r="O1312" s="136">
        <v>0</v>
      </c>
      <c r="P1312" s="136">
        <v>1.6520999999999999E-3</v>
      </c>
      <c r="Q1312" s="138">
        <v>7</v>
      </c>
      <c r="R1312" s="139">
        <v>7</v>
      </c>
      <c r="S1312" s="122">
        <f t="shared" si="40"/>
        <v>20</v>
      </c>
      <c r="T1312" s="122">
        <f t="shared" si="41"/>
        <v>80</v>
      </c>
      <c r="U1312" s="136"/>
      <c r="V1312" s="136"/>
      <c r="W1312" s="136"/>
      <c r="X1312" s="136"/>
      <c r="Y1312" s="136"/>
      <c r="Z1312" s="136"/>
      <c r="AA1312" s="136"/>
    </row>
    <row r="1313" spans="1:27" x14ac:dyDescent="0.25">
      <c r="A1313" s="77">
        <v>2016</v>
      </c>
      <c r="B1313" s="100" t="s">
        <v>313</v>
      </c>
      <c r="C1313" s="101">
        <v>3527405</v>
      </c>
      <c r="D1313" s="78">
        <v>20</v>
      </c>
      <c r="E1313" s="54">
        <v>21</v>
      </c>
      <c r="F1313" s="102">
        <v>352740521</v>
      </c>
      <c r="G1313" s="135">
        <v>1</v>
      </c>
      <c r="H1313" s="135">
        <v>6</v>
      </c>
      <c r="I1313" s="136">
        <v>4.7452000000000006E-3</v>
      </c>
      <c r="J1313" s="136">
        <v>8.3330000000000003E-4</v>
      </c>
      <c r="K1313" s="136">
        <v>3.9119000000000003E-3</v>
      </c>
      <c r="L1313" s="137">
        <v>0</v>
      </c>
      <c r="M1313" s="136">
        <v>3.7036999999999999E-3</v>
      </c>
      <c r="N1313" s="136">
        <v>0</v>
      </c>
      <c r="O1313" s="136">
        <v>8.3330000000000003E-4</v>
      </c>
      <c r="P1313" s="136">
        <v>2.0819999999999999E-4</v>
      </c>
      <c r="Q1313" s="138">
        <v>1</v>
      </c>
      <c r="R1313" s="139">
        <v>0</v>
      </c>
      <c r="S1313" s="122">
        <f t="shared" si="40"/>
        <v>14.285714285714285</v>
      </c>
      <c r="T1313" s="122">
        <f t="shared" si="41"/>
        <v>85.714285714285708</v>
      </c>
      <c r="U1313" s="136"/>
      <c r="V1313" s="136"/>
      <c r="W1313" s="136"/>
      <c r="X1313" s="136"/>
      <c r="Y1313" s="136"/>
      <c r="Z1313" s="136"/>
      <c r="AA1313" s="136"/>
    </row>
    <row r="1314" spans="1:27" x14ac:dyDescent="0.25">
      <c r="A1314" s="77">
        <v>2016</v>
      </c>
      <c r="B1314" s="100" t="s">
        <v>314</v>
      </c>
      <c r="C1314" s="101">
        <v>3527504</v>
      </c>
      <c r="D1314" s="78">
        <v>17</v>
      </c>
      <c r="E1314" s="54">
        <v>17</v>
      </c>
      <c r="F1314" s="102">
        <v>352750417</v>
      </c>
      <c r="G1314" s="135">
        <v>13</v>
      </c>
      <c r="H1314" s="135">
        <v>3</v>
      </c>
      <c r="I1314" s="136">
        <v>0.50516749999999988</v>
      </c>
      <c r="J1314" s="136">
        <v>0.50124469999999988</v>
      </c>
      <c r="K1314" s="136">
        <v>3.9227999999999997E-3</v>
      </c>
      <c r="L1314" s="137">
        <v>0</v>
      </c>
      <c r="M1314" s="136">
        <v>3.7916999999999998E-3</v>
      </c>
      <c r="N1314" s="136">
        <v>6.1699999999999995E-5</v>
      </c>
      <c r="O1314" s="136">
        <v>0.50131409999999987</v>
      </c>
      <c r="P1314" s="136">
        <v>0</v>
      </c>
      <c r="Q1314" s="138">
        <v>5</v>
      </c>
      <c r="R1314" s="139">
        <v>1</v>
      </c>
      <c r="S1314" s="122">
        <f t="shared" si="40"/>
        <v>81.25</v>
      </c>
      <c r="T1314" s="122">
        <f t="shared" si="41"/>
        <v>18.75</v>
      </c>
      <c r="U1314" s="136"/>
      <c r="V1314" s="136"/>
      <c r="W1314" s="136"/>
      <c r="X1314" s="136"/>
      <c r="Y1314" s="136"/>
      <c r="Z1314" s="136"/>
      <c r="AA1314" s="136"/>
    </row>
    <row r="1315" spans="1:27" x14ac:dyDescent="0.25">
      <c r="A1315" s="77">
        <v>2016</v>
      </c>
      <c r="B1315" s="100" t="s">
        <v>315</v>
      </c>
      <c r="C1315" s="101">
        <v>3527603</v>
      </c>
      <c r="D1315" s="78">
        <v>9</v>
      </c>
      <c r="E1315" s="54">
        <v>9</v>
      </c>
      <c r="F1315" s="102">
        <v>35276039</v>
      </c>
      <c r="G1315" s="135">
        <v>11</v>
      </c>
      <c r="H1315" s="135">
        <v>13</v>
      </c>
      <c r="I1315" s="136">
        <v>0.80419459999999998</v>
      </c>
      <c r="J1315" s="136">
        <v>0.52875490000000003</v>
      </c>
      <c r="K1315" s="136">
        <v>0.27543969999999995</v>
      </c>
      <c r="L1315" s="137">
        <v>0.87357245687468288</v>
      </c>
      <c r="M1315" s="136">
        <v>0</v>
      </c>
      <c r="N1315" s="136">
        <v>0.15431710000000001</v>
      </c>
      <c r="O1315" s="136">
        <v>0.57521319999999998</v>
      </c>
      <c r="P1315" s="136">
        <v>7.4664300000000003E-2</v>
      </c>
      <c r="Q1315" s="138">
        <v>7</v>
      </c>
      <c r="R1315" s="139">
        <v>4</v>
      </c>
      <c r="S1315" s="122">
        <f t="shared" si="40"/>
        <v>45.833333333333329</v>
      </c>
      <c r="T1315" s="122">
        <f t="shared" si="41"/>
        <v>54.166666666666664</v>
      </c>
      <c r="U1315" s="136"/>
      <c r="V1315" s="136"/>
      <c r="W1315" s="136"/>
      <c r="X1315" s="136"/>
      <c r="Y1315" s="136"/>
      <c r="Z1315" s="136"/>
      <c r="AA1315" s="136"/>
    </row>
    <row r="1316" spans="1:27" x14ac:dyDescent="0.25">
      <c r="A1316" s="77">
        <v>2016</v>
      </c>
      <c r="B1316" s="100" t="s">
        <v>315</v>
      </c>
      <c r="C1316" s="101">
        <v>3527603</v>
      </c>
      <c r="D1316" s="78">
        <v>9</v>
      </c>
      <c r="E1316" s="54">
        <v>4</v>
      </c>
      <c r="F1316" s="102">
        <v>35276034</v>
      </c>
      <c r="G1316" s="135">
        <v>0</v>
      </c>
      <c r="H1316" s="135">
        <v>0</v>
      </c>
      <c r="I1316" s="136">
        <v>0</v>
      </c>
      <c r="J1316" s="136">
        <v>0</v>
      </c>
      <c r="K1316" s="136">
        <v>0</v>
      </c>
      <c r="L1316" s="137">
        <v>0</v>
      </c>
      <c r="M1316" s="136">
        <v>0</v>
      </c>
      <c r="N1316" s="136">
        <v>0</v>
      </c>
      <c r="O1316" s="136">
        <v>0</v>
      </c>
      <c r="P1316" s="136">
        <v>0</v>
      </c>
      <c r="Q1316" s="138">
        <v>0</v>
      </c>
      <c r="R1316" s="139">
        <v>0</v>
      </c>
      <c r="S1316" s="122">
        <f t="shared" si="40"/>
        <v>0</v>
      </c>
      <c r="T1316" s="122">
        <f t="shared" si="41"/>
        <v>0</v>
      </c>
      <c r="U1316" s="136"/>
      <c r="V1316" s="136"/>
      <c r="W1316" s="136"/>
      <c r="X1316" s="136"/>
      <c r="Y1316" s="136"/>
      <c r="Z1316" s="136"/>
      <c r="AA1316" s="136"/>
    </row>
    <row r="1317" spans="1:27" x14ac:dyDescent="0.25">
      <c r="A1317" s="77">
        <v>2016</v>
      </c>
      <c r="B1317" s="100" t="s">
        <v>316</v>
      </c>
      <c r="C1317" s="101">
        <v>3527702</v>
      </c>
      <c r="D1317" s="78">
        <v>20</v>
      </c>
      <c r="E1317" s="54">
        <v>20</v>
      </c>
      <c r="F1317" s="102">
        <v>352770220</v>
      </c>
      <c r="G1317" s="135">
        <v>2</v>
      </c>
      <c r="H1317" s="135">
        <v>7</v>
      </c>
      <c r="I1317" s="136">
        <v>1.1166100000000002E-2</v>
      </c>
      <c r="J1317" s="136">
        <v>1.3611000000000001E-3</v>
      </c>
      <c r="K1317" s="136">
        <v>9.8050000000000012E-3</v>
      </c>
      <c r="L1317" s="137">
        <v>0</v>
      </c>
      <c r="M1317" s="136">
        <v>9.6123000000000007E-3</v>
      </c>
      <c r="N1317" s="136">
        <v>0</v>
      </c>
      <c r="O1317" s="136">
        <v>1.4721999999999999E-3</v>
      </c>
      <c r="P1317" s="136">
        <v>8.1600000000000005E-5</v>
      </c>
      <c r="Q1317" s="138">
        <v>2</v>
      </c>
      <c r="R1317" s="139">
        <v>7</v>
      </c>
      <c r="S1317" s="122">
        <f t="shared" si="40"/>
        <v>22.222222222222221</v>
      </c>
      <c r="T1317" s="122">
        <f t="shared" si="41"/>
        <v>77.777777777777786</v>
      </c>
      <c r="U1317" s="136"/>
      <c r="V1317" s="136"/>
      <c r="W1317" s="136"/>
      <c r="X1317" s="136"/>
      <c r="Y1317" s="136"/>
      <c r="Z1317" s="136"/>
      <c r="AA1317" s="136"/>
    </row>
    <row r="1318" spans="1:27" x14ac:dyDescent="0.25">
      <c r="A1318" s="77">
        <v>2016</v>
      </c>
      <c r="B1318" s="100" t="s">
        <v>317</v>
      </c>
      <c r="C1318" s="101">
        <v>3527801</v>
      </c>
      <c r="D1318" s="78">
        <v>17</v>
      </c>
      <c r="E1318" s="54">
        <v>17</v>
      </c>
      <c r="F1318" s="102">
        <v>352780117</v>
      </c>
      <c r="G1318" s="135">
        <v>7</v>
      </c>
      <c r="H1318" s="135">
        <v>6</v>
      </c>
      <c r="I1318" s="136">
        <v>1.41592E-2</v>
      </c>
      <c r="J1318" s="136">
        <v>1.7440999999999999E-3</v>
      </c>
      <c r="K1318" s="136">
        <v>1.24151E-2</v>
      </c>
      <c r="L1318" s="137">
        <v>0</v>
      </c>
      <c r="M1318" s="136">
        <v>1.15741E-2</v>
      </c>
      <c r="N1318" s="136">
        <v>7.0220000000000005E-4</v>
      </c>
      <c r="O1318" s="136">
        <v>1.6423E-3</v>
      </c>
      <c r="P1318" s="136">
        <v>2.4059999999999999E-4</v>
      </c>
      <c r="Q1318" s="138">
        <v>1</v>
      </c>
      <c r="R1318" s="139">
        <v>0</v>
      </c>
      <c r="S1318" s="122">
        <f t="shared" si="40"/>
        <v>53.846153846153847</v>
      </c>
      <c r="T1318" s="122">
        <f t="shared" si="41"/>
        <v>46.153846153846153</v>
      </c>
      <c r="U1318" s="136"/>
      <c r="V1318" s="136"/>
      <c r="W1318" s="136"/>
      <c r="X1318" s="136"/>
      <c r="Y1318" s="136"/>
      <c r="Z1318" s="136"/>
      <c r="AA1318" s="136"/>
    </row>
    <row r="1319" spans="1:27" x14ac:dyDescent="0.25">
      <c r="A1319" s="77">
        <v>2016</v>
      </c>
      <c r="B1319" s="100" t="s">
        <v>317</v>
      </c>
      <c r="C1319" s="101">
        <v>3527801</v>
      </c>
      <c r="D1319" s="78">
        <v>17</v>
      </c>
      <c r="E1319" s="54">
        <v>21</v>
      </c>
      <c r="F1319" s="102">
        <v>352780121</v>
      </c>
      <c r="G1319" s="135">
        <v>1</v>
      </c>
      <c r="H1319" s="135">
        <v>0</v>
      </c>
      <c r="I1319" s="136">
        <v>1.9288E-3</v>
      </c>
      <c r="J1319" s="136">
        <v>1.9288E-3</v>
      </c>
      <c r="K1319" s="136">
        <v>0</v>
      </c>
      <c r="L1319" s="137">
        <v>0</v>
      </c>
      <c r="M1319" s="136">
        <v>1.9288E-3</v>
      </c>
      <c r="N1319" s="136">
        <v>0</v>
      </c>
      <c r="O1319" s="136">
        <v>0</v>
      </c>
      <c r="P1319" s="136">
        <v>0</v>
      </c>
      <c r="Q1319" s="138">
        <v>0</v>
      </c>
      <c r="R1319" s="139">
        <v>0</v>
      </c>
      <c r="S1319" s="122">
        <f t="shared" si="40"/>
        <v>100</v>
      </c>
      <c r="T1319" s="122">
        <f t="shared" si="41"/>
        <v>0</v>
      </c>
      <c r="U1319" s="136"/>
      <c r="V1319" s="136"/>
      <c r="W1319" s="136"/>
      <c r="X1319" s="136"/>
      <c r="Y1319" s="136"/>
      <c r="Z1319" s="136"/>
      <c r="AA1319" s="136"/>
    </row>
    <row r="1320" spans="1:27" x14ac:dyDescent="0.25">
      <c r="A1320" s="77">
        <v>2016</v>
      </c>
      <c r="B1320" s="100" t="s">
        <v>318</v>
      </c>
      <c r="C1320" s="101">
        <v>3527900</v>
      </c>
      <c r="D1320" s="78">
        <v>21</v>
      </c>
      <c r="E1320" s="54">
        <v>21</v>
      </c>
      <c r="F1320" s="102">
        <v>352790021</v>
      </c>
      <c r="G1320" s="135">
        <v>0</v>
      </c>
      <c r="H1320" s="135">
        <v>0</v>
      </c>
      <c r="I1320" s="136">
        <v>0</v>
      </c>
      <c r="J1320" s="136">
        <v>0</v>
      </c>
      <c r="K1320" s="136">
        <v>0</v>
      </c>
      <c r="L1320" s="137">
        <v>0</v>
      </c>
      <c r="M1320" s="136">
        <v>0</v>
      </c>
      <c r="N1320" s="136">
        <v>0</v>
      </c>
      <c r="O1320" s="136">
        <v>0</v>
      </c>
      <c r="P1320" s="136">
        <v>0</v>
      </c>
      <c r="Q1320" s="138">
        <v>0</v>
      </c>
      <c r="R1320" s="139">
        <v>2</v>
      </c>
      <c r="S1320" s="122">
        <f t="shared" si="40"/>
        <v>0</v>
      </c>
      <c r="T1320" s="122">
        <f t="shared" si="41"/>
        <v>0</v>
      </c>
      <c r="U1320" s="136"/>
      <c r="V1320" s="136"/>
      <c r="W1320" s="136"/>
      <c r="X1320" s="136"/>
      <c r="Y1320" s="136"/>
      <c r="Z1320" s="136"/>
      <c r="AA1320" s="136"/>
    </row>
    <row r="1321" spans="1:27" x14ac:dyDescent="0.25">
      <c r="A1321" s="77">
        <v>2016</v>
      </c>
      <c r="B1321" s="100" t="s">
        <v>318</v>
      </c>
      <c r="C1321" s="101">
        <v>3527900</v>
      </c>
      <c r="D1321" s="78">
        <v>21</v>
      </c>
      <c r="E1321" s="54">
        <v>17</v>
      </c>
      <c r="F1321" s="102">
        <v>352790017</v>
      </c>
      <c r="G1321" s="135">
        <v>0</v>
      </c>
      <c r="H1321" s="135">
        <v>0</v>
      </c>
      <c r="I1321" s="136">
        <v>0</v>
      </c>
      <c r="J1321" s="136">
        <v>0</v>
      </c>
      <c r="K1321" s="136">
        <v>0</v>
      </c>
      <c r="L1321" s="137">
        <v>0</v>
      </c>
      <c r="M1321" s="136">
        <v>0</v>
      </c>
      <c r="N1321" s="136">
        <v>0</v>
      </c>
      <c r="O1321" s="136">
        <v>0</v>
      </c>
      <c r="P1321" s="136">
        <v>0</v>
      </c>
      <c r="Q1321" s="138">
        <v>0</v>
      </c>
      <c r="R1321" s="139">
        <v>2</v>
      </c>
      <c r="S1321" s="122">
        <f t="shared" si="40"/>
        <v>0</v>
      </c>
      <c r="T1321" s="122">
        <f t="shared" si="41"/>
        <v>0</v>
      </c>
      <c r="U1321" s="136"/>
      <c r="V1321" s="136"/>
      <c r="W1321" s="136"/>
      <c r="X1321" s="136"/>
      <c r="Y1321" s="136"/>
      <c r="Z1321" s="136"/>
      <c r="AA1321" s="136"/>
    </row>
    <row r="1322" spans="1:27" x14ac:dyDescent="0.25">
      <c r="A1322" s="77">
        <v>2016</v>
      </c>
      <c r="B1322" s="100" t="s">
        <v>319</v>
      </c>
      <c r="C1322" s="101">
        <v>3528007</v>
      </c>
      <c r="D1322" s="78">
        <v>13</v>
      </c>
      <c r="E1322" s="54">
        <v>13</v>
      </c>
      <c r="F1322" s="102">
        <v>352800713</v>
      </c>
      <c r="G1322" s="135">
        <v>14</v>
      </c>
      <c r="H1322" s="135">
        <v>28</v>
      </c>
      <c r="I1322" s="136">
        <v>0.68164730000000007</v>
      </c>
      <c r="J1322" s="136">
        <v>0.53370580000000001</v>
      </c>
      <c r="K1322" s="136">
        <v>0.1479415</v>
      </c>
      <c r="L1322" s="137">
        <v>0</v>
      </c>
      <c r="M1322" s="136">
        <v>4.9409800000000004E-2</v>
      </c>
      <c r="N1322" s="136">
        <v>0.5716232</v>
      </c>
      <c r="O1322" s="136">
        <v>5.9977799999999991E-2</v>
      </c>
      <c r="P1322" s="136">
        <v>6.364999999999998E-4</v>
      </c>
      <c r="Q1322" s="138">
        <v>6</v>
      </c>
      <c r="R1322" s="139">
        <v>3</v>
      </c>
      <c r="S1322" s="122">
        <f t="shared" si="40"/>
        <v>33.333333333333329</v>
      </c>
      <c r="T1322" s="122">
        <f t="shared" si="41"/>
        <v>66.666666666666657</v>
      </c>
      <c r="U1322" s="136"/>
      <c r="V1322" s="136"/>
      <c r="W1322" s="136"/>
      <c r="X1322" s="136"/>
      <c r="Y1322" s="136"/>
      <c r="Z1322" s="136"/>
      <c r="AA1322" s="136"/>
    </row>
    <row r="1323" spans="1:27" x14ac:dyDescent="0.25">
      <c r="A1323" s="77">
        <v>2016</v>
      </c>
      <c r="B1323" s="100" t="s">
        <v>320</v>
      </c>
      <c r="C1323" s="101">
        <v>3528106</v>
      </c>
      <c r="D1323" s="78">
        <v>19</v>
      </c>
      <c r="E1323" s="54">
        <v>19</v>
      </c>
      <c r="F1323" s="102">
        <v>352810619</v>
      </c>
      <c r="G1323" s="135">
        <v>4</v>
      </c>
      <c r="H1323" s="135">
        <v>47</v>
      </c>
      <c r="I1323" s="136">
        <v>1.6697E-2</v>
      </c>
      <c r="J1323" s="136">
        <v>3.8286999999999996E-3</v>
      </c>
      <c r="K1323" s="136">
        <v>1.2868300000000001E-2</v>
      </c>
      <c r="L1323" s="137">
        <v>0</v>
      </c>
      <c r="M1323" s="136">
        <v>0</v>
      </c>
      <c r="N1323" s="136">
        <v>7.5350000000000005E-4</v>
      </c>
      <c r="O1323" s="136">
        <v>1.3675300000000001E-2</v>
      </c>
      <c r="P1323" s="136">
        <v>2.2681999999999989E-3</v>
      </c>
      <c r="Q1323" s="138">
        <v>1</v>
      </c>
      <c r="R1323" s="139">
        <v>0</v>
      </c>
      <c r="S1323" s="122">
        <f t="shared" si="40"/>
        <v>7.8431372549019605</v>
      </c>
      <c r="T1323" s="122">
        <f t="shared" si="41"/>
        <v>92.156862745098039</v>
      </c>
      <c r="U1323" s="136"/>
      <c r="V1323" s="136"/>
      <c r="W1323" s="136"/>
      <c r="X1323" s="136"/>
      <c r="Y1323" s="136"/>
      <c r="Z1323" s="136"/>
      <c r="AA1323" s="136"/>
    </row>
    <row r="1324" spans="1:27" x14ac:dyDescent="0.25">
      <c r="A1324" s="77">
        <v>2016</v>
      </c>
      <c r="B1324" s="100" t="s">
        <v>321</v>
      </c>
      <c r="C1324" s="101">
        <v>3528205</v>
      </c>
      <c r="D1324" s="78">
        <v>15</v>
      </c>
      <c r="E1324" s="54">
        <v>15</v>
      </c>
      <c r="F1324" s="102">
        <v>352820515</v>
      </c>
      <c r="G1324" s="135">
        <v>6</v>
      </c>
      <c r="H1324" s="135">
        <v>4</v>
      </c>
      <c r="I1324" s="136">
        <v>5.31067E-2</v>
      </c>
      <c r="J1324" s="136">
        <v>4.53671E-2</v>
      </c>
      <c r="K1324" s="136">
        <v>7.739600000000001E-3</v>
      </c>
      <c r="L1324" s="137">
        <v>0</v>
      </c>
      <c r="M1324" s="136">
        <v>7.6874999999999999E-3</v>
      </c>
      <c r="N1324" s="136">
        <v>0</v>
      </c>
      <c r="O1324" s="136">
        <v>4.53671E-2</v>
      </c>
      <c r="P1324" s="136">
        <v>5.2099999999999999E-5</v>
      </c>
      <c r="Q1324" s="138">
        <v>1</v>
      </c>
      <c r="R1324" s="139">
        <v>3</v>
      </c>
      <c r="S1324" s="122">
        <f t="shared" si="40"/>
        <v>60</v>
      </c>
      <c r="T1324" s="122">
        <f t="shared" si="41"/>
        <v>40</v>
      </c>
      <c r="U1324" s="136"/>
      <c r="V1324" s="136"/>
      <c r="W1324" s="136"/>
      <c r="X1324" s="136"/>
      <c r="Y1324" s="136"/>
      <c r="Z1324" s="136"/>
      <c r="AA1324" s="136"/>
    </row>
    <row r="1325" spans="1:27" x14ac:dyDescent="0.25">
      <c r="A1325" s="77">
        <v>2016</v>
      </c>
      <c r="B1325" s="100" t="s">
        <v>322</v>
      </c>
      <c r="C1325" s="101">
        <v>3528304</v>
      </c>
      <c r="D1325" s="78">
        <v>19</v>
      </c>
      <c r="E1325" s="54">
        <v>19</v>
      </c>
      <c r="F1325" s="102">
        <v>352830419</v>
      </c>
      <c r="G1325" s="135">
        <v>0</v>
      </c>
      <c r="H1325" s="135">
        <v>7</v>
      </c>
      <c r="I1325" s="136">
        <v>6.7367E-3</v>
      </c>
      <c r="J1325" s="136">
        <v>0</v>
      </c>
      <c r="K1325" s="136">
        <v>6.7367E-3</v>
      </c>
      <c r="L1325" s="137">
        <v>0</v>
      </c>
      <c r="M1325" s="136">
        <v>6.6157999999999998E-3</v>
      </c>
      <c r="N1325" s="136">
        <v>0</v>
      </c>
      <c r="O1325" s="136">
        <v>0</v>
      </c>
      <c r="P1325" s="136">
        <v>1.209E-4</v>
      </c>
      <c r="Q1325" s="138">
        <v>0</v>
      </c>
      <c r="R1325" s="139">
        <v>3</v>
      </c>
      <c r="S1325" s="122">
        <f t="shared" si="40"/>
        <v>0</v>
      </c>
      <c r="T1325" s="122">
        <f t="shared" si="41"/>
        <v>100</v>
      </c>
      <c r="U1325" s="136"/>
      <c r="V1325" s="136"/>
      <c r="W1325" s="136"/>
      <c r="X1325" s="136"/>
      <c r="Y1325" s="136"/>
      <c r="Z1325" s="136"/>
      <c r="AA1325" s="136"/>
    </row>
    <row r="1326" spans="1:27" x14ac:dyDescent="0.25">
      <c r="A1326" s="77">
        <v>2016</v>
      </c>
      <c r="B1326" s="100" t="s">
        <v>322</v>
      </c>
      <c r="C1326" s="101">
        <v>3528304</v>
      </c>
      <c r="D1326" s="78">
        <v>19</v>
      </c>
      <c r="E1326" s="54">
        <v>18</v>
      </c>
      <c r="F1326" s="102">
        <v>352830418</v>
      </c>
      <c r="G1326" s="135">
        <v>7</v>
      </c>
      <c r="H1326" s="135">
        <v>3</v>
      </c>
      <c r="I1326" s="136">
        <v>7.5097200000000003E-2</v>
      </c>
      <c r="J1326" s="136">
        <v>6.7574099999999998E-2</v>
      </c>
      <c r="K1326" s="136">
        <v>7.5230999999999996E-3</v>
      </c>
      <c r="L1326" s="137">
        <v>0</v>
      </c>
      <c r="M1326" s="136">
        <v>0</v>
      </c>
      <c r="N1326" s="136">
        <v>1.1569999999999999E-4</v>
      </c>
      <c r="O1326" s="136">
        <v>7.4981500000000006E-2</v>
      </c>
      <c r="P1326" s="136">
        <v>0</v>
      </c>
      <c r="Q1326" s="138">
        <v>2</v>
      </c>
      <c r="R1326" s="139">
        <v>3</v>
      </c>
      <c r="S1326" s="122">
        <f t="shared" si="40"/>
        <v>70</v>
      </c>
      <c r="T1326" s="122">
        <f t="shared" si="41"/>
        <v>30</v>
      </c>
      <c r="U1326" s="136"/>
      <c r="V1326" s="136"/>
      <c r="W1326" s="136"/>
      <c r="X1326" s="136"/>
      <c r="Y1326" s="136"/>
      <c r="Z1326" s="136"/>
      <c r="AA1326" s="136"/>
    </row>
    <row r="1327" spans="1:27" x14ac:dyDescent="0.25">
      <c r="A1327" s="77">
        <v>2016</v>
      </c>
      <c r="B1327" s="100" t="s">
        <v>323</v>
      </c>
      <c r="C1327" s="101">
        <v>3528403</v>
      </c>
      <c r="D1327" s="78">
        <v>10</v>
      </c>
      <c r="E1327" s="54">
        <v>10</v>
      </c>
      <c r="F1327" s="102">
        <v>352840310</v>
      </c>
      <c r="G1327" s="135">
        <v>21</v>
      </c>
      <c r="H1327" s="135">
        <v>79</v>
      </c>
      <c r="I1327" s="136">
        <v>0.27065739999999999</v>
      </c>
      <c r="J1327" s="136">
        <v>0.17020979999999999</v>
      </c>
      <c r="K1327" s="136">
        <v>0.1004476</v>
      </c>
      <c r="L1327" s="137">
        <v>0</v>
      </c>
      <c r="M1327" s="136">
        <v>0.16490730000000003</v>
      </c>
      <c r="N1327" s="136">
        <v>6.7679999999999997E-3</v>
      </c>
      <c r="O1327" s="136">
        <v>3.6716600000000002E-2</v>
      </c>
      <c r="P1327" s="136">
        <v>6.2265499999999988E-2</v>
      </c>
      <c r="Q1327" s="138">
        <v>46</v>
      </c>
      <c r="R1327" s="139">
        <v>26</v>
      </c>
      <c r="S1327" s="122">
        <f t="shared" si="40"/>
        <v>21</v>
      </c>
      <c r="T1327" s="122">
        <f t="shared" si="41"/>
        <v>79</v>
      </c>
      <c r="U1327" s="136"/>
      <c r="V1327" s="136"/>
      <c r="W1327" s="136"/>
      <c r="X1327" s="136"/>
      <c r="Y1327" s="136"/>
      <c r="Z1327" s="136"/>
      <c r="AA1327" s="136"/>
    </row>
    <row r="1328" spans="1:27" x14ac:dyDescent="0.25">
      <c r="A1328" s="77">
        <v>2016</v>
      </c>
      <c r="B1328" s="100" t="s">
        <v>324</v>
      </c>
      <c r="C1328" s="101">
        <v>3528502</v>
      </c>
      <c r="D1328" s="78">
        <v>6</v>
      </c>
      <c r="E1328" s="54">
        <v>6</v>
      </c>
      <c r="F1328" s="102">
        <v>35285026</v>
      </c>
      <c r="G1328" s="135">
        <v>15</v>
      </c>
      <c r="H1328" s="135">
        <v>70</v>
      </c>
      <c r="I1328" s="136">
        <v>2.3189185000000001</v>
      </c>
      <c r="J1328" s="136">
        <v>2.2617107999999999</v>
      </c>
      <c r="K1328" s="136">
        <v>5.7207700000000007E-2</v>
      </c>
      <c r="L1328" s="137">
        <v>0</v>
      </c>
      <c r="M1328" s="136">
        <v>2.2795833000000001</v>
      </c>
      <c r="N1328" s="136">
        <v>4.7092000000000002E-3</v>
      </c>
      <c r="O1328" s="136">
        <v>1.8584000000000001E-3</v>
      </c>
      <c r="P1328" s="136">
        <v>3.2767600000000001E-2</v>
      </c>
      <c r="Q1328" s="138">
        <v>23</v>
      </c>
      <c r="R1328" s="139">
        <v>36</v>
      </c>
      <c r="S1328" s="122">
        <f t="shared" si="40"/>
        <v>17.647058823529413</v>
      </c>
      <c r="T1328" s="122">
        <f t="shared" si="41"/>
        <v>82.35294117647058</v>
      </c>
      <c r="U1328" s="136"/>
      <c r="V1328" s="136"/>
      <c r="W1328" s="136"/>
      <c r="X1328" s="136"/>
      <c r="Y1328" s="136"/>
      <c r="Z1328" s="136"/>
      <c r="AA1328" s="136"/>
    </row>
    <row r="1329" spans="1:27" x14ac:dyDescent="0.25">
      <c r="A1329" s="77">
        <v>2016</v>
      </c>
      <c r="B1329" s="100" t="s">
        <v>324</v>
      </c>
      <c r="C1329" s="101">
        <v>3528502</v>
      </c>
      <c r="D1329" s="78">
        <v>6</v>
      </c>
      <c r="E1329" s="54">
        <v>5</v>
      </c>
      <c r="F1329" s="102">
        <v>35285025</v>
      </c>
      <c r="G1329" s="135">
        <v>0</v>
      </c>
      <c r="H1329" s="135">
        <v>4</v>
      </c>
      <c r="I1329" s="136">
        <v>4.9768999999999994E-3</v>
      </c>
      <c r="J1329" s="136">
        <v>0</v>
      </c>
      <c r="K1329" s="136">
        <v>4.9768999999999994E-3</v>
      </c>
      <c r="L1329" s="137">
        <v>0</v>
      </c>
      <c r="M1329" s="136">
        <v>0</v>
      </c>
      <c r="N1329" s="136">
        <v>4.9768999999999994E-3</v>
      </c>
      <c r="O1329" s="136">
        <v>0</v>
      </c>
      <c r="P1329" s="136">
        <v>0</v>
      </c>
      <c r="Q1329" s="138">
        <v>1</v>
      </c>
      <c r="R1329" s="139">
        <v>6</v>
      </c>
      <c r="S1329" s="122">
        <f t="shared" si="40"/>
        <v>0</v>
      </c>
      <c r="T1329" s="122">
        <f t="shared" si="41"/>
        <v>100</v>
      </c>
      <c r="U1329" s="136"/>
      <c r="V1329" s="136"/>
      <c r="W1329" s="136"/>
      <c r="X1329" s="136"/>
      <c r="Y1329" s="136"/>
      <c r="Z1329" s="136"/>
      <c r="AA1329" s="136"/>
    </row>
    <row r="1330" spans="1:27" x14ac:dyDescent="0.25">
      <c r="A1330" s="77">
        <v>2016</v>
      </c>
      <c r="B1330" s="100" t="s">
        <v>325</v>
      </c>
      <c r="C1330" s="101">
        <v>3528601</v>
      </c>
      <c r="D1330" s="78">
        <v>14</v>
      </c>
      <c r="E1330" s="54">
        <v>14</v>
      </c>
      <c r="F1330" s="102">
        <v>352860114</v>
      </c>
      <c r="G1330" s="135">
        <v>9</v>
      </c>
      <c r="H1330" s="135">
        <v>5</v>
      </c>
      <c r="I1330" s="136">
        <v>0.14201659999999999</v>
      </c>
      <c r="J1330" s="136">
        <v>0.13261390000000001</v>
      </c>
      <c r="K1330" s="136">
        <v>9.4026999999999999E-3</v>
      </c>
      <c r="L1330" s="137">
        <v>0</v>
      </c>
      <c r="M1330" s="136">
        <v>9.2592999999999998E-3</v>
      </c>
      <c r="N1330" s="136">
        <v>1.67847E-2</v>
      </c>
      <c r="O1330" s="136">
        <v>0.11587779999999999</v>
      </c>
      <c r="P1330" s="136">
        <v>9.48E-5</v>
      </c>
      <c r="Q1330" s="138">
        <v>6</v>
      </c>
      <c r="R1330" s="139">
        <v>0</v>
      </c>
      <c r="S1330" s="122">
        <f t="shared" si="40"/>
        <v>64.285714285714292</v>
      </c>
      <c r="T1330" s="122">
        <f t="shared" si="41"/>
        <v>35.714285714285715</v>
      </c>
      <c r="U1330" s="136"/>
      <c r="V1330" s="136"/>
      <c r="W1330" s="136"/>
      <c r="X1330" s="136"/>
      <c r="Y1330" s="136"/>
      <c r="Z1330" s="136"/>
      <c r="AA1330" s="136"/>
    </row>
    <row r="1331" spans="1:27" x14ac:dyDescent="0.25">
      <c r="A1331" s="77">
        <v>2016</v>
      </c>
      <c r="B1331" s="100" t="s">
        <v>325</v>
      </c>
      <c r="C1331" s="101">
        <v>3528601</v>
      </c>
      <c r="D1331" s="78">
        <v>14</v>
      </c>
      <c r="E1331" s="54">
        <v>17</v>
      </c>
      <c r="F1331" s="102">
        <v>352860117</v>
      </c>
      <c r="G1331" s="135">
        <v>1</v>
      </c>
      <c r="H1331" s="135">
        <v>1</v>
      </c>
      <c r="I1331" s="136">
        <v>1.1490800000000001E-2</v>
      </c>
      <c r="J1331" s="136">
        <v>1.14734E-2</v>
      </c>
      <c r="K1331" s="136">
        <v>1.7399999999999999E-5</v>
      </c>
      <c r="L1331" s="137">
        <v>0</v>
      </c>
      <c r="M1331" s="136">
        <v>0</v>
      </c>
      <c r="N1331" s="136">
        <v>0</v>
      </c>
      <c r="O1331" s="136">
        <v>1.14734E-2</v>
      </c>
      <c r="P1331" s="136">
        <v>1.7399999999999999E-5</v>
      </c>
      <c r="Q1331" s="138">
        <v>0</v>
      </c>
      <c r="R1331" s="139">
        <v>0</v>
      </c>
      <c r="S1331" s="122">
        <f t="shared" si="40"/>
        <v>50</v>
      </c>
      <c r="T1331" s="122">
        <f t="shared" si="41"/>
        <v>50</v>
      </c>
      <c r="U1331" s="136"/>
      <c r="V1331" s="136"/>
      <c r="W1331" s="136"/>
      <c r="X1331" s="136"/>
      <c r="Y1331" s="136"/>
      <c r="Z1331" s="136"/>
      <c r="AA1331" s="136"/>
    </row>
    <row r="1332" spans="1:27" x14ac:dyDescent="0.25">
      <c r="A1332" s="77">
        <v>2016</v>
      </c>
      <c r="B1332" s="100" t="s">
        <v>326</v>
      </c>
      <c r="C1332" s="101">
        <v>3528700</v>
      </c>
      <c r="D1332" s="78">
        <v>22</v>
      </c>
      <c r="E1332" s="54">
        <v>22</v>
      </c>
      <c r="F1332" s="102">
        <v>352870022</v>
      </c>
      <c r="G1332" s="135">
        <v>10</v>
      </c>
      <c r="H1332" s="135">
        <v>11</v>
      </c>
      <c r="I1332" s="136">
        <v>0.24723900000000004</v>
      </c>
      <c r="J1332" s="136">
        <v>0.23085330000000004</v>
      </c>
      <c r="K1332" s="136">
        <v>1.63857E-2</v>
      </c>
      <c r="L1332" s="137">
        <v>0</v>
      </c>
      <c r="M1332" s="136">
        <v>6.4841000000000005E-3</v>
      </c>
      <c r="N1332" s="136">
        <v>8.3333299999999999E-2</v>
      </c>
      <c r="O1332" s="136">
        <v>0.14491660000000001</v>
      </c>
      <c r="P1332" s="136">
        <v>1.2504999999999999E-2</v>
      </c>
      <c r="Q1332" s="138">
        <v>4</v>
      </c>
      <c r="R1332" s="139">
        <v>1</v>
      </c>
      <c r="S1332" s="122">
        <f t="shared" si="40"/>
        <v>47.619047619047613</v>
      </c>
      <c r="T1332" s="122">
        <f t="shared" si="41"/>
        <v>52.380952380952387</v>
      </c>
      <c r="U1332" s="136"/>
      <c r="V1332" s="136"/>
      <c r="W1332" s="136"/>
      <c r="X1332" s="136"/>
      <c r="Y1332" s="136"/>
      <c r="Z1332" s="136"/>
      <c r="AA1332" s="136"/>
    </row>
    <row r="1333" spans="1:27" x14ac:dyDescent="0.25">
      <c r="A1333" s="77">
        <v>2016</v>
      </c>
      <c r="B1333" s="100" t="s">
        <v>327</v>
      </c>
      <c r="C1333" s="101">
        <v>3528809</v>
      </c>
      <c r="D1333" s="78">
        <v>17</v>
      </c>
      <c r="E1333" s="54">
        <v>17</v>
      </c>
      <c r="F1333" s="102">
        <v>352880917</v>
      </c>
      <c r="G1333" s="135">
        <v>10</v>
      </c>
      <c r="H1333" s="135">
        <v>21</v>
      </c>
      <c r="I1333" s="136">
        <v>0.21112340000000002</v>
      </c>
      <c r="J1333" s="136">
        <v>0.16088920000000001</v>
      </c>
      <c r="K1333" s="136">
        <v>5.0234200000000007E-2</v>
      </c>
      <c r="L1333" s="137">
        <v>0.27067665525114154</v>
      </c>
      <c r="M1333" s="136">
        <v>3.0119E-2</v>
      </c>
      <c r="N1333" s="136">
        <v>9.6631900000000007E-2</v>
      </c>
      <c r="O1333" s="136">
        <v>7.7491099999999993E-2</v>
      </c>
      <c r="P1333" s="136">
        <v>6.8814000000000002E-3</v>
      </c>
      <c r="Q1333" s="138">
        <v>3</v>
      </c>
      <c r="R1333" s="139">
        <v>9</v>
      </c>
      <c r="S1333" s="122">
        <f t="shared" si="40"/>
        <v>32.258064516129032</v>
      </c>
      <c r="T1333" s="122">
        <f t="shared" si="41"/>
        <v>67.741935483870961</v>
      </c>
      <c r="U1333" s="136"/>
      <c r="V1333" s="136"/>
      <c r="W1333" s="136"/>
      <c r="X1333" s="136"/>
      <c r="Y1333" s="136"/>
      <c r="Z1333" s="136"/>
      <c r="AA1333" s="136"/>
    </row>
    <row r="1334" spans="1:27" x14ac:dyDescent="0.25">
      <c r="A1334" s="77">
        <v>2016</v>
      </c>
      <c r="B1334" s="100" t="s">
        <v>328</v>
      </c>
      <c r="C1334" s="101">
        <v>3528858</v>
      </c>
      <c r="D1334" s="78">
        <v>16</v>
      </c>
      <c r="E1334" s="54">
        <v>16</v>
      </c>
      <c r="F1334" s="102">
        <v>352885816</v>
      </c>
      <c r="G1334" s="135">
        <v>6</v>
      </c>
      <c r="H1334" s="135">
        <v>23</v>
      </c>
      <c r="I1334" s="136">
        <v>0.1716047</v>
      </c>
      <c r="J1334" s="136">
        <v>0.11893919999999999</v>
      </c>
      <c r="K1334" s="136">
        <v>5.2665499999999997E-2</v>
      </c>
      <c r="L1334" s="137">
        <v>0</v>
      </c>
      <c r="M1334" s="136">
        <v>0</v>
      </c>
      <c r="N1334" s="136">
        <v>0.1107754</v>
      </c>
      <c r="O1334" s="136">
        <v>3.8152200000000004E-2</v>
      </c>
      <c r="P1334" s="136">
        <v>2.2677099999999999E-2</v>
      </c>
      <c r="Q1334" s="138">
        <v>2</v>
      </c>
      <c r="R1334" s="139">
        <v>0</v>
      </c>
      <c r="S1334" s="122">
        <f t="shared" si="40"/>
        <v>20.689655172413794</v>
      </c>
      <c r="T1334" s="122">
        <f t="shared" si="41"/>
        <v>79.310344827586206</v>
      </c>
      <c r="U1334" s="136"/>
      <c r="V1334" s="136"/>
      <c r="W1334" s="136"/>
      <c r="X1334" s="136"/>
      <c r="Y1334" s="136"/>
      <c r="Z1334" s="136"/>
      <c r="AA1334" s="136"/>
    </row>
    <row r="1335" spans="1:27" x14ac:dyDescent="0.25">
      <c r="A1335" s="77">
        <v>2016</v>
      </c>
      <c r="B1335" s="100" t="s">
        <v>329</v>
      </c>
      <c r="C1335" s="101">
        <v>3528908</v>
      </c>
      <c r="D1335" s="78">
        <v>21</v>
      </c>
      <c r="E1335" s="54">
        <v>21</v>
      </c>
      <c r="F1335" s="102">
        <v>352890821</v>
      </c>
      <c r="G1335" s="135">
        <v>0</v>
      </c>
      <c r="H1335" s="135">
        <v>12</v>
      </c>
      <c r="I1335" s="136">
        <v>1.5975799999999998E-2</v>
      </c>
      <c r="J1335" s="136">
        <v>0</v>
      </c>
      <c r="K1335" s="136">
        <v>1.5975799999999998E-2</v>
      </c>
      <c r="L1335" s="137">
        <v>0</v>
      </c>
      <c r="M1335" s="136">
        <v>1.5722300000000002E-2</v>
      </c>
      <c r="N1335" s="136">
        <v>0</v>
      </c>
      <c r="O1335" s="136">
        <v>9.2600000000000001E-5</v>
      </c>
      <c r="P1335" s="136">
        <v>1.6090000000000001E-4</v>
      </c>
      <c r="Q1335" s="138">
        <v>0</v>
      </c>
      <c r="R1335" s="139">
        <v>2</v>
      </c>
      <c r="S1335" s="122">
        <f t="shared" si="40"/>
        <v>0</v>
      </c>
      <c r="T1335" s="122">
        <f t="shared" si="41"/>
        <v>100</v>
      </c>
      <c r="U1335" s="136"/>
      <c r="V1335" s="136"/>
      <c r="W1335" s="136"/>
      <c r="X1335" s="136"/>
      <c r="Y1335" s="136"/>
      <c r="Z1335" s="136"/>
      <c r="AA1335" s="136"/>
    </row>
    <row r="1336" spans="1:27" x14ac:dyDescent="0.25">
      <c r="A1336" s="77">
        <v>2016</v>
      </c>
      <c r="B1336" s="100" t="s">
        <v>330</v>
      </c>
      <c r="C1336" s="101">
        <v>3529005</v>
      </c>
      <c r="D1336" s="78">
        <v>21</v>
      </c>
      <c r="E1336" s="54">
        <v>21</v>
      </c>
      <c r="F1336" s="102">
        <v>352900521</v>
      </c>
      <c r="G1336" s="135">
        <v>16</v>
      </c>
      <c r="H1336" s="135">
        <v>78</v>
      </c>
      <c r="I1336" s="136">
        <v>0.2980622</v>
      </c>
      <c r="J1336" s="136">
        <v>0.17909449999999999</v>
      </c>
      <c r="K1336" s="136">
        <v>0.11896770000000002</v>
      </c>
      <c r="L1336" s="137">
        <v>0</v>
      </c>
      <c r="M1336" s="136">
        <v>0.16726849999999999</v>
      </c>
      <c r="N1336" s="136">
        <v>8.3035700000000004E-2</v>
      </c>
      <c r="O1336" s="136">
        <v>6.8234000000000003E-3</v>
      </c>
      <c r="P1336" s="136">
        <v>4.0934600000000002E-2</v>
      </c>
      <c r="Q1336" s="138">
        <v>12</v>
      </c>
      <c r="R1336" s="139">
        <v>11</v>
      </c>
      <c r="S1336" s="122">
        <f t="shared" si="40"/>
        <v>17.021276595744681</v>
      </c>
      <c r="T1336" s="122">
        <f t="shared" si="41"/>
        <v>82.978723404255319</v>
      </c>
      <c r="U1336" s="136"/>
      <c r="V1336" s="136"/>
      <c r="W1336" s="136"/>
      <c r="X1336" s="136"/>
      <c r="Y1336" s="136"/>
      <c r="Z1336" s="136"/>
      <c r="AA1336" s="136"/>
    </row>
    <row r="1337" spans="1:27" x14ac:dyDescent="0.25">
      <c r="A1337" s="77">
        <v>2016</v>
      </c>
      <c r="B1337" s="100" t="s">
        <v>330</v>
      </c>
      <c r="C1337" s="101">
        <v>3529005</v>
      </c>
      <c r="D1337" s="78">
        <v>21</v>
      </c>
      <c r="E1337" s="54">
        <v>17</v>
      </c>
      <c r="F1337" s="102">
        <v>352900517</v>
      </c>
      <c r="G1337" s="135">
        <v>0</v>
      </c>
      <c r="H1337" s="135">
        <v>0</v>
      </c>
      <c r="I1337" s="136">
        <v>0</v>
      </c>
      <c r="J1337" s="136">
        <v>0</v>
      </c>
      <c r="K1337" s="136">
        <v>0</v>
      </c>
      <c r="L1337" s="137">
        <v>0</v>
      </c>
      <c r="M1337" s="136">
        <v>0</v>
      </c>
      <c r="N1337" s="136">
        <v>0</v>
      </c>
      <c r="O1337" s="136">
        <v>0</v>
      </c>
      <c r="P1337" s="136">
        <v>0</v>
      </c>
      <c r="Q1337" s="138">
        <v>1</v>
      </c>
      <c r="R1337" s="139">
        <v>0</v>
      </c>
      <c r="S1337" s="122">
        <f t="shared" si="40"/>
        <v>0</v>
      </c>
      <c r="T1337" s="122">
        <f t="shared" si="41"/>
        <v>0</v>
      </c>
      <c r="U1337" s="136"/>
      <c r="V1337" s="136"/>
      <c r="W1337" s="136"/>
      <c r="X1337" s="136"/>
      <c r="Y1337" s="136"/>
      <c r="Z1337" s="136"/>
      <c r="AA1337" s="136"/>
    </row>
    <row r="1338" spans="1:27" x14ac:dyDescent="0.25">
      <c r="A1338" s="77">
        <v>2016</v>
      </c>
      <c r="B1338" s="100" t="s">
        <v>330</v>
      </c>
      <c r="C1338" s="101">
        <v>3529005</v>
      </c>
      <c r="D1338" s="78">
        <v>21</v>
      </c>
      <c r="E1338" s="54">
        <v>20</v>
      </c>
      <c r="F1338" s="102">
        <v>352900520</v>
      </c>
      <c r="G1338" s="135">
        <v>22</v>
      </c>
      <c r="H1338" s="135">
        <v>78</v>
      </c>
      <c r="I1338" s="136">
        <v>0.17989559999999999</v>
      </c>
      <c r="J1338" s="136">
        <v>9.5885000000000012E-2</v>
      </c>
      <c r="K1338" s="136">
        <v>8.4010599999999991E-2</v>
      </c>
      <c r="L1338" s="137">
        <v>0</v>
      </c>
      <c r="M1338" s="136">
        <v>0.12521290000000002</v>
      </c>
      <c r="N1338" s="136">
        <v>8.5550999999999995E-3</v>
      </c>
      <c r="O1338" s="136">
        <v>2.3233900000000002E-2</v>
      </c>
      <c r="P1338" s="136">
        <v>2.2893699999999999E-2</v>
      </c>
      <c r="Q1338" s="138">
        <v>18</v>
      </c>
      <c r="R1338" s="139">
        <v>14</v>
      </c>
      <c r="S1338" s="122">
        <f t="shared" si="40"/>
        <v>22</v>
      </c>
      <c r="T1338" s="122">
        <f t="shared" si="41"/>
        <v>78</v>
      </c>
      <c r="U1338" s="136"/>
      <c r="V1338" s="136"/>
      <c r="W1338" s="136"/>
      <c r="X1338" s="136"/>
      <c r="Y1338" s="136"/>
      <c r="Z1338" s="136"/>
      <c r="AA1338" s="136"/>
    </row>
    <row r="1339" spans="1:27" x14ac:dyDescent="0.25">
      <c r="A1339" s="77">
        <v>2016</v>
      </c>
      <c r="B1339" s="100" t="s">
        <v>331</v>
      </c>
      <c r="C1339" s="101">
        <v>3529104</v>
      </c>
      <c r="D1339" s="78">
        <v>18</v>
      </c>
      <c r="E1339" s="54">
        <v>18</v>
      </c>
      <c r="F1339" s="102">
        <v>352910418</v>
      </c>
      <c r="G1339" s="135">
        <v>19</v>
      </c>
      <c r="H1339" s="135">
        <v>13</v>
      </c>
      <c r="I1339" s="136">
        <v>1.49239E-2</v>
      </c>
      <c r="J1339" s="136">
        <v>4.5242999999999993E-3</v>
      </c>
      <c r="K1339" s="136">
        <v>1.03996E-2</v>
      </c>
      <c r="L1339" s="137">
        <v>0</v>
      </c>
      <c r="M1339" s="136">
        <v>1.3889E-3</v>
      </c>
      <c r="N1339" s="136">
        <v>1.1569999999999999E-4</v>
      </c>
      <c r="O1339" s="136">
        <v>1.3182800000000001E-2</v>
      </c>
      <c r="P1339" s="136">
        <v>2.3649999999999998E-4</v>
      </c>
      <c r="Q1339" s="138">
        <v>5</v>
      </c>
      <c r="R1339" s="139">
        <v>8</v>
      </c>
      <c r="S1339" s="122">
        <f t="shared" si="40"/>
        <v>59.375</v>
      </c>
      <c r="T1339" s="122">
        <f t="shared" si="41"/>
        <v>40.625</v>
      </c>
      <c r="U1339" s="136"/>
      <c r="V1339" s="136"/>
      <c r="W1339" s="136"/>
      <c r="X1339" s="136"/>
      <c r="Y1339" s="136"/>
      <c r="Z1339" s="136"/>
      <c r="AA1339" s="136"/>
    </row>
    <row r="1340" spans="1:27" x14ac:dyDescent="0.25">
      <c r="A1340" s="77">
        <v>2016</v>
      </c>
      <c r="B1340" s="100" t="s">
        <v>332</v>
      </c>
      <c r="C1340" s="101">
        <v>3529203</v>
      </c>
      <c r="D1340" s="78">
        <v>21</v>
      </c>
      <c r="E1340" s="54">
        <v>21</v>
      </c>
      <c r="F1340" s="102">
        <v>352920321</v>
      </c>
      <c r="G1340" s="135">
        <v>13</v>
      </c>
      <c r="H1340" s="135">
        <v>8</v>
      </c>
      <c r="I1340" s="136">
        <v>5.9586899999999984E-2</v>
      </c>
      <c r="J1340" s="136">
        <v>5.1847399999999988E-2</v>
      </c>
      <c r="K1340" s="136">
        <v>7.7394999999999999E-3</v>
      </c>
      <c r="L1340" s="137">
        <v>0</v>
      </c>
      <c r="M1340" s="136">
        <v>2.3148000000000001E-3</v>
      </c>
      <c r="N1340" s="136">
        <v>5.3917000000000001E-3</v>
      </c>
      <c r="O1340" s="136">
        <v>3.9688600000000004E-2</v>
      </c>
      <c r="P1340" s="136">
        <v>1.2191800000000001E-2</v>
      </c>
      <c r="Q1340" s="138">
        <v>24</v>
      </c>
      <c r="R1340" s="139">
        <v>37</v>
      </c>
      <c r="S1340" s="122">
        <f t="shared" si="40"/>
        <v>61.904761904761905</v>
      </c>
      <c r="T1340" s="122">
        <f t="shared" si="41"/>
        <v>38.095238095238095</v>
      </c>
      <c r="U1340" s="136"/>
      <c r="V1340" s="136"/>
      <c r="W1340" s="136"/>
      <c r="X1340" s="136"/>
      <c r="Y1340" s="136"/>
      <c r="Z1340" s="136"/>
      <c r="AA1340" s="136"/>
    </row>
    <row r="1341" spans="1:27" x14ac:dyDescent="0.25">
      <c r="A1341" s="77">
        <v>2016</v>
      </c>
      <c r="B1341" s="100" t="s">
        <v>332</v>
      </c>
      <c r="C1341" s="101">
        <v>3529203</v>
      </c>
      <c r="D1341" s="78">
        <v>21</v>
      </c>
      <c r="E1341" s="54">
        <v>22</v>
      </c>
      <c r="F1341" s="102">
        <v>352920322</v>
      </c>
      <c r="G1341" s="135">
        <v>4</v>
      </c>
      <c r="H1341" s="135">
        <v>3</v>
      </c>
      <c r="I1341" s="136">
        <v>0.2007188</v>
      </c>
      <c r="J1341" s="136">
        <v>0.2003982</v>
      </c>
      <c r="K1341" s="136">
        <v>3.2059999999999999E-4</v>
      </c>
      <c r="L1341" s="137">
        <v>0</v>
      </c>
      <c r="M1341" s="136">
        <v>0</v>
      </c>
      <c r="N1341" s="136">
        <v>8.3333299999999999E-2</v>
      </c>
      <c r="O1341" s="136">
        <v>0.11689819999999999</v>
      </c>
      <c r="P1341" s="136">
        <v>4.8729999999999997E-4</v>
      </c>
      <c r="Q1341" s="138">
        <v>2</v>
      </c>
      <c r="R1341" s="139">
        <v>18</v>
      </c>
      <c r="S1341" s="122">
        <f t="shared" si="40"/>
        <v>57.142857142857139</v>
      </c>
      <c r="T1341" s="122">
        <f t="shared" si="41"/>
        <v>42.857142857142854</v>
      </c>
      <c r="U1341" s="136"/>
      <c r="V1341" s="136"/>
      <c r="W1341" s="136"/>
      <c r="X1341" s="136"/>
      <c r="Y1341" s="136"/>
      <c r="Z1341" s="136"/>
      <c r="AA1341" s="136"/>
    </row>
    <row r="1342" spans="1:27" x14ac:dyDescent="0.25">
      <c r="A1342" s="77">
        <v>2016</v>
      </c>
      <c r="B1342" s="100" t="s">
        <v>333</v>
      </c>
      <c r="C1342" s="101">
        <v>3529302</v>
      </c>
      <c r="D1342" s="78">
        <v>16</v>
      </c>
      <c r="E1342" s="54">
        <v>16</v>
      </c>
      <c r="F1342" s="102">
        <v>352930216</v>
      </c>
      <c r="G1342" s="135">
        <v>27</v>
      </c>
      <c r="H1342" s="135">
        <v>113</v>
      </c>
      <c r="I1342" s="136">
        <v>1.0068405000000002</v>
      </c>
      <c r="J1342" s="136">
        <v>0.13570689999999996</v>
      </c>
      <c r="K1342" s="136">
        <v>0.87113360000000029</v>
      </c>
      <c r="L1342" s="137">
        <v>0</v>
      </c>
      <c r="M1342" s="136">
        <v>6.3425899999999993E-2</v>
      </c>
      <c r="N1342" s="136">
        <v>0.33094889999999993</v>
      </c>
      <c r="O1342" s="136">
        <v>0.59780600000000006</v>
      </c>
      <c r="P1342" s="136">
        <v>1.4659700000000003E-2</v>
      </c>
      <c r="Q1342" s="138">
        <v>32</v>
      </c>
      <c r="R1342" s="139">
        <v>34</v>
      </c>
      <c r="S1342" s="122">
        <f t="shared" si="40"/>
        <v>19.285714285714288</v>
      </c>
      <c r="T1342" s="122">
        <f t="shared" si="41"/>
        <v>80.714285714285722</v>
      </c>
      <c r="U1342" s="136"/>
      <c r="V1342" s="136"/>
      <c r="W1342" s="136"/>
      <c r="X1342" s="136"/>
      <c r="Y1342" s="136"/>
      <c r="Z1342" s="136"/>
      <c r="AA1342" s="136"/>
    </row>
    <row r="1343" spans="1:27" x14ac:dyDescent="0.25">
      <c r="A1343" s="77">
        <v>2016</v>
      </c>
      <c r="B1343" s="100" t="s">
        <v>333</v>
      </c>
      <c r="C1343" s="101">
        <v>3529302</v>
      </c>
      <c r="D1343" s="78">
        <v>16</v>
      </c>
      <c r="E1343" s="54">
        <v>9</v>
      </c>
      <c r="F1343" s="102">
        <v>35293029</v>
      </c>
      <c r="G1343" s="135">
        <v>0</v>
      </c>
      <c r="H1343" s="135">
        <v>0</v>
      </c>
      <c r="I1343" s="136">
        <v>0</v>
      </c>
      <c r="J1343" s="136">
        <v>0</v>
      </c>
      <c r="K1343" s="136">
        <v>0</v>
      </c>
      <c r="L1343" s="137">
        <v>0</v>
      </c>
      <c r="M1343" s="136">
        <v>0</v>
      </c>
      <c r="N1343" s="136">
        <v>0</v>
      </c>
      <c r="O1343" s="136">
        <v>0</v>
      </c>
      <c r="P1343" s="136">
        <v>0</v>
      </c>
      <c r="Q1343" s="138">
        <v>0</v>
      </c>
      <c r="R1343" s="139">
        <v>0</v>
      </c>
      <c r="S1343" s="122">
        <f t="shared" si="40"/>
        <v>0</v>
      </c>
      <c r="T1343" s="122">
        <f t="shared" si="41"/>
        <v>0</v>
      </c>
      <c r="U1343" s="136"/>
      <c r="V1343" s="136"/>
      <c r="W1343" s="136"/>
      <c r="X1343" s="136"/>
      <c r="Y1343" s="136"/>
      <c r="Z1343" s="136"/>
      <c r="AA1343" s="136"/>
    </row>
    <row r="1344" spans="1:27" x14ac:dyDescent="0.25">
      <c r="A1344" s="77">
        <v>2016</v>
      </c>
      <c r="B1344" s="100" t="s">
        <v>333</v>
      </c>
      <c r="C1344" s="101">
        <v>3529302</v>
      </c>
      <c r="D1344" s="78">
        <v>16</v>
      </c>
      <c r="E1344" s="54">
        <v>13</v>
      </c>
      <c r="F1344" s="102">
        <v>352930213</v>
      </c>
      <c r="G1344" s="135">
        <v>9</v>
      </c>
      <c r="H1344" s="135">
        <v>4</v>
      </c>
      <c r="I1344" s="136">
        <v>4.0176400000000001E-2</v>
      </c>
      <c r="J1344" s="136">
        <v>3.9811800000000001E-2</v>
      </c>
      <c r="K1344" s="136">
        <v>3.6460000000000003E-4</v>
      </c>
      <c r="L1344" s="137">
        <v>0</v>
      </c>
      <c r="M1344" s="136">
        <v>0</v>
      </c>
      <c r="N1344" s="136">
        <v>0</v>
      </c>
      <c r="O1344" s="136">
        <v>3.9811800000000001E-2</v>
      </c>
      <c r="P1344" s="136">
        <v>3.6460000000000003E-4</v>
      </c>
      <c r="Q1344" s="138">
        <v>24</v>
      </c>
      <c r="R1344" s="139">
        <v>6</v>
      </c>
      <c r="S1344" s="122">
        <f t="shared" si="40"/>
        <v>69.230769230769226</v>
      </c>
      <c r="T1344" s="122">
        <f t="shared" si="41"/>
        <v>30.76923076923077</v>
      </c>
      <c r="U1344" s="136"/>
      <c r="V1344" s="136"/>
      <c r="W1344" s="136"/>
      <c r="X1344" s="136"/>
      <c r="Y1344" s="136"/>
      <c r="Z1344" s="136"/>
      <c r="AA1344" s="136"/>
    </row>
    <row r="1345" spans="1:27" x14ac:dyDescent="0.25">
      <c r="A1345" s="77">
        <v>2016</v>
      </c>
      <c r="B1345" s="100" t="s">
        <v>334</v>
      </c>
      <c r="C1345" s="101">
        <v>3529401</v>
      </c>
      <c r="D1345" s="78">
        <v>6</v>
      </c>
      <c r="E1345" s="54">
        <v>6</v>
      </c>
      <c r="F1345" s="102">
        <v>35294016</v>
      </c>
      <c r="G1345" s="135">
        <v>5</v>
      </c>
      <c r="H1345" s="135">
        <v>63</v>
      </c>
      <c r="I1345" s="136">
        <v>8.009719999999998E-2</v>
      </c>
      <c r="J1345" s="136">
        <v>4.4884999999999994E-3</v>
      </c>
      <c r="K1345" s="136">
        <v>7.5608699999999973E-2</v>
      </c>
      <c r="L1345" s="137">
        <v>0</v>
      </c>
      <c r="M1345" s="136">
        <v>0</v>
      </c>
      <c r="N1345" s="136">
        <v>6.3436900000000004E-2</v>
      </c>
      <c r="O1345" s="136">
        <v>6.1699999999999995E-5</v>
      </c>
      <c r="P1345" s="136">
        <v>1.6598600000000002E-2</v>
      </c>
      <c r="Q1345" s="138">
        <v>4</v>
      </c>
      <c r="R1345" s="139">
        <v>122</v>
      </c>
      <c r="S1345" s="122">
        <f t="shared" si="40"/>
        <v>7.3529411764705888</v>
      </c>
      <c r="T1345" s="122">
        <f t="shared" si="41"/>
        <v>92.64705882352942</v>
      </c>
      <c r="U1345" s="136"/>
      <c r="V1345" s="136"/>
      <c r="W1345" s="136"/>
      <c r="X1345" s="136"/>
      <c r="Y1345" s="136"/>
      <c r="Z1345" s="136"/>
      <c r="AA1345" s="136"/>
    </row>
    <row r="1346" spans="1:27" x14ac:dyDescent="0.25">
      <c r="A1346" s="77">
        <v>2016</v>
      </c>
      <c r="B1346" s="100" t="s">
        <v>335</v>
      </c>
      <c r="C1346" s="101">
        <v>3529500</v>
      </c>
      <c r="D1346" s="78">
        <v>16</v>
      </c>
      <c r="E1346" s="54">
        <v>16</v>
      </c>
      <c r="F1346" s="102">
        <v>352950016</v>
      </c>
      <c r="G1346" s="135">
        <v>10</v>
      </c>
      <c r="H1346" s="135">
        <v>21</v>
      </c>
      <c r="I1346" s="136">
        <v>0.10227839999999998</v>
      </c>
      <c r="J1346" s="136">
        <v>5.3213599999999979E-2</v>
      </c>
      <c r="K1346" s="136">
        <v>4.9064799999999999E-2</v>
      </c>
      <c r="L1346" s="137">
        <v>0</v>
      </c>
      <c r="M1346" s="136">
        <v>2.0266199999999998E-2</v>
      </c>
      <c r="N1346" s="136">
        <v>5.5254600000000001E-2</v>
      </c>
      <c r="O1346" s="136">
        <v>2.4188100000000001E-2</v>
      </c>
      <c r="P1346" s="136">
        <v>2.5694999999999997E-3</v>
      </c>
      <c r="Q1346" s="138">
        <v>6</v>
      </c>
      <c r="R1346" s="139">
        <v>0</v>
      </c>
      <c r="S1346" s="122">
        <f t="shared" si="40"/>
        <v>32.258064516129032</v>
      </c>
      <c r="T1346" s="122">
        <f t="shared" si="41"/>
        <v>67.741935483870961</v>
      </c>
      <c r="U1346" s="136"/>
      <c r="V1346" s="136"/>
      <c r="W1346" s="136"/>
      <c r="X1346" s="136"/>
      <c r="Y1346" s="136"/>
      <c r="Z1346" s="136"/>
      <c r="AA1346" s="136"/>
    </row>
    <row r="1347" spans="1:27" x14ac:dyDescent="0.25">
      <c r="A1347" s="77">
        <v>2016</v>
      </c>
      <c r="B1347" s="100" t="s">
        <v>336</v>
      </c>
      <c r="C1347" s="101">
        <v>3529609</v>
      </c>
      <c r="D1347" s="78">
        <v>15</v>
      </c>
      <c r="E1347" s="54">
        <v>15</v>
      </c>
      <c r="F1347" s="102">
        <v>352960915</v>
      </c>
      <c r="G1347" s="135">
        <v>10</v>
      </c>
      <c r="H1347" s="135">
        <v>9</v>
      </c>
      <c r="I1347" s="136">
        <v>8.7782399999999997E-2</v>
      </c>
      <c r="J1347" s="136">
        <v>7.7826300000000001E-2</v>
      </c>
      <c r="K1347" s="136">
        <v>9.9561000000000007E-3</v>
      </c>
      <c r="L1347" s="137">
        <v>0</v>
      </c>
      <c r="M1347" s="136">
        <v>9.0834000000000002E-3</v>
      </c>
      <c r="N1347" s="136">
        <v>0</v>
      </c>
      <c r="O1347" s="136">
        <v>7.6437400000000003E-2</v>
      </c>
      <c r="P1347" s="136">
        <v>2.2615999999999999E-3</v>
      </c>
      <c r="Q1347" s="138">
        <v>2</v>
      </c>
      <c r="R1347" s="139">
        <v>3</v>
      </c>
      <c r="S1347" s="122">
        <f t="shared" ref="S1347:S1410" si="42">IFERROR(((G1347)/(SUM($G1347:$H1347)))*100,0)</f>
        <v>52.631578947368418</v>
      </c>
      <c r="T1347" s="122">
        <f t="shared" ref="T1347:T1410" si="43">IFERROR(((H1347)/(SUM($G1347:$H1347)))*100,0)</f>
        <v>47.368421052631575</v>
      </c>
      <c r="U1347" s="136"/>
      <c r="V1347" s="136"/>
      <c r="W1347" s="136"/>
      <c r="X1347" s="136"/>
      <c r="Y1347" s="136"/>
      <c r="Z1347" s="136"/>
      <c r="AA1347" s="136"/>
    </row>
    <row r="1348" spans="1:27" x14ac:dyDescent="0.25">
      <c r="A1348" s="77">
        <v>2016</v>
      </c>
      <c r="B1348" s="100" t="s">
        <v>336</v>
      </c>
      <c r="C1348" s="101">
        <v>3529609</v>
      </c>
      <c r="D1348" s="78">
        <v>15</v>
      </c>
      <c r="E1348" s="54">
        <v>18</v>
      </c>
      <c r="F1348" s="102">
        <v>352960918</v>
      </c>
      <c r="G1348" s="135">
        <v>4</v>
      </c>
      <c r="H1348" s="135">
        <v>3</v>
      </c>
      <c r="I1348" s="136">
        <v>0.19595410000000002</v>
      </c>
      <c r="J1348" s="136">
        <v>7.8592900000000007E-2</v>
      </c>
      <c r="K1348" s="136">
        <v>0.1173612</v>
      </c>
      <c r="L1348" s="137">
        <v>0</v>
      </c>
      <c r="M1348" s="136">
        <v>0</v>
      </c>
      <c r="N1348" s="136">
        <v>0.18323050000000002</v>
      </c>
      <c r="O1348" s="136">
        <v>1.01852E-2</v>
      </c>
      <c r="P1348" s="136">
        <v>2.5383999999999997E-3</v>
      </c>
      <c r="Q1348" s="138">
        <v>1</v>
      </c>
      <c r="R1348" s="139">
        <v>1</v>
      </c>
      <c r="S1348" s="122">
        <f t="shared" si="42"/>
        <v>57.142857142857139</v>
      </c>
      <c r="T1348" s="122">
        <f t="shared" si="43"/>
        <v>42.857142857142854</v>
      </c>
      <c r="U1348" s="136"/>
      <c r="V1348" s="136"/>
      <c r="W1348" s="136"/>
      <c r="X1348" s="136"/>
      <c r="Y1348" s="136"/>
      <c r="Z1348" s="136"/>
      <c r="AA1348" s="136"/>
    </row>
    <row r="1349" spans="1:27" x14ac:dyDescent="0.25">
      <c r="A1349" s="77">
        <v>2016</v>
      </c>
      <c r="B1349" s="100" t="s">
        <v>337</v>
      </c>
      <c r="C1349" s="101">
        <v>3529658</v>
      </c>
      <c r="D1349" s="78">
        <v>15</v>
      </c>
      <c r="E1349" s="54">
        <v>15</v>
      </c>
      <c r="F1349" s="102">
        <v>352965815</v>
      </c>
      <c r="G1349" s="135">
        <v>21</v>
      </c>
      <c r="H1349" s="135">
        <v>6</v>
      </c>
      <c r="I1349" s="136">
        <v>8.8848899999999995E-2</v>
      </c>
      <c r="J1349" s="136">
        <v>8.1201899999999994E-2</v>
      </c>
      <c r="K1349" s="136">
        <v>7.6470000000000002E-3</v>
      </c>
      <c r="L1349" s="137">
        <v>0.15829528158295281</v>
      </c>
      <c r="M1349" s="136">
        <v>5.2037000000000003E-3</v>
      </c>
      <c r="N1349" s="136">
        <v>0</v>
      </c>
      <c r="O1349" s="136">
        <v>8.3438399999999996E-2</v>
      </c>
      <c r="P1349" s="136">
        <v>2.0679999999999999E-4</v>
      </c>
      <c r="Q1349" s="138">
        <v>4</v>
      </c>
      <c r="R1349" s="139">
        <v>8</v>
      </c>
      <c r="S1349" s="122">
        <f t="shared" si="42"/>
        <v>77.777777777777786</v>
      </c>
      <c r="T1349" s="122">
        <f t="shared" si="43"/>
        <v>22.222222222222221</v>
      </c>
      <c r="U1349" s="136"/>
      <c r="V1349" s="136"/>
      <c r="W1349" s="136"/>
      <c r="X1349" s="136"/>
      <c r="Y1349" s="136"/>
      <c r="Z1349" s="136"/>
      <c r="AA1349" s="136"/>
    </row>
    <row r="1350" spans="1:27" x14ac:dyDescent="0.25">
      <c r="A1350" s="77">
        <v>2016</v>
      </c>
      <c r="B1350" s="100" t="s">
        <v>338</v>
      </c>
      <c r="C1350" s="101">
        <v>3529708</v>
      </c>
      <c r="D1350" s="78">
        <v>8</v>
      </c>
      <c r="E1350" s="54">
        <v>8</v>
      </c>
      <c r="F1350" s="102">
        <v>35297088</v>
      </c>
      <c r="G1350" s="135">
        <v>22</v>
      </c>
      <c r="H1350" s="135">
        <v>16</v>
      </c>
      <c r="I1350" s="136">
        <v>0.49138660000000012</v>
      </c>
      <c r="J1350" s="136">
        <v>0.39873530000000013</v>
      </c>
      <c r="K1350" s="136">
        <v>9.2651300000000006E-2</v>
      </c>
      <c r="L1350" s="137">
        <v>1.0668590499746318</v>
      </c>
      <c r="M1350" s="136">
        <v>9.2268500000000017E-2</v>
      </c>
      <c r="N1350" s="136">
        <v>0</v>
      </c>
      <c r="O1350" s="136">
        <v>0.39873530000000013</v>
      </c>
      <c r="P1350" s="136">
        <v>3.8280000000000003E-4</v>
      </c>
      <c r="Q1350" s="138">
        <v>5</v>
      </c>
      <c r="R1350" s="139">
        <v>0</v>
      </c>
      <c r="S1350" s="122">
        <f t="shared" si="42"/>
        <v>57.894736842105267</v>
      </c>
      <c r="T1350" s="122">
        <f t="shared" si="43"/>
        <v>42.105263157894733</v>
      </c>
      <c r="U1350" s="136"/>
      <c r="V1350" s="136"/>
      <c r="W1350" s="136"/>
      <c r="X1350" s="136"/>
      <c r="Y1350" s="136"/>
      <c r="Z1350" s="136"/>
      <c r="AA1350" s="136"/>
    </row>
    <row r="1351" spans="1:27" x14ac:dyDescent="0.25">
      <c r="A1351" s="77">
        <v>2016</v>
      </c>
      <c r="B1351" s="100" t="s">
        <v>339</v>
      </c>
      <c r="C1351" s="101">
        <v>3529807</v>
      </c>
      <c r="D1351" s="78">
        <v>13</v>
      </c>
      <c r="E1351" s="54">
        <v>13</v>
      </c>
      <c r="F1351" s="102">
        <v>352980713</v>
      </c>
      <c r="G1351" s="135">
        <v>1</v>
      </c>
      <c r="H1351" s="135">
        <v>3</v>
      </c>
      <c r="I1351" s="136">
        <v>2.9597100000000001E-2</v>
      </c>
      <c r="J1351" s="136">
        <v>2.3611000000000001E-3</v>
      </c>
      <c r="K1351" s="136">
        <v>2.7236E-2</v>
      </c>
      <c r="L1351" s="137">
        <v>0</v>
      </c>
      <c r="M1351" s="136">
        <v>2.3148100000000001E-2</v>
      </c>
      <c r="N1351" s="136">
        <v>4.0878999999999993E-3</v>
      </c>
      <c r="O1351" s="136">
        <v>2.3611000000000001E-3</v>
      </c>
      <c r="P1351" s="136">
        <v>0</v>
      </c>
      <c r="Q1351" s="138">
        <v>0</v>
      </c>
      <c r="R1351" s="139">
        <v>0</v>
      </c>
      <c r="S1351" s="122">
        <f t="shared" si="42"/>
        <v>25</v>
      </c>
      <c r="T1351" s="122">
        <f t="shared" si="43"/>
        <v>75</v>
      </c>
      <c r="U1351" s="136"/>
      <c r="V1351" s="136"/>
      <c r="W1351" s="136"/>
      <c r="X1351" s="136"/>
      <c r="Y1351" s="136"/>
      <c r="Z1351" s="136"/>
      <c r="AA1351" s="136"/>
    </row>
    <row r="1352" spans="1:27" x14ac:dyDescent="0.25">
      <c r="A1352" s="77">
        <v>2016</v>
      </c>
      <c r="B1352" s="100" t="s">
        <v>339</v>
      </c>
      <c r="C1352" s="101">
        <v>3529807</v>
      </c>
      <c r="D1352" s="78">
        <v>13</v>
      </c>
      <c r="E1352" s="54">
        <v>10</v>
      </c>
      <c r="F1352" s="102">
        <v>352980710</v>
      </c>
      <c r="G1352" s="135">
        <v>0</v>
      </c>
      <c r="H1352" s="135">
        <v>0</v>
      </c>
      <c r="I1352" s="136">
        <v>0</v>
      </c>
      <c r="J1352" s="136">
        <v>0</v>
      </c>
      <c r="K1352" s="136">
        <v>0</v>
      </c>
      <c r="L1352" s="137">
        <v>0</v>
      </c>
      <c r="M1352" s="136">
        <v>0</v>
      </c>
      <c r="N1352" s="136">
        <v>0</v>
      </c>
      <c r="O1352" s="136">
        <v>0</v>
      </c>
      <c r="P1352" s="136">
        <v>0</v>
      </c>
      <c r="Q1352" s="138">
        <v>0</v>
      </c>
      <c r="R1352" s="139">
        <v>0</v>
      </c>
      <c r="S1352" s="122">
        <f t="shared" si="42"/>
        <v>0</v>
      </c>
      <c r="T1352" s="122">
        <f t="shared" si="43"/>
        <v>0</v>
      </c>
      <c r="U1352" s="136"/>
      <c r="V1352" s="136"/>
      <c r="W1352" s="136"/>
      <c r="X1352" s="136"/>
      <c r="Y1352" s="136"/>
      <c r="Z1352" s="136"/>
      <c r="AA1352" s="136"/>
    </row>
    <row r="1353" spans="1:27" x14ac:dyDescent="0.25">
      <c r="A1353" s="77">
        <v>2016</v>
      </c>
      <c r="B1353" s="100" t="s">
        <v>340</v>
      </c>
      <c r="C1353" s="101">
        <v>3530003</v>
      </c>
      <c r="D1353" s="78">
        <v>15</v>
      </c>
      <c r="E1353" s="54">
        <v>15</v>
      </c>
      <c r="F1353" s="102">
        <v>353000315</v>
      </c>
      <c r="G1353" s="135">
        <v>0</v>
      </c>
      <c r="H1353" s="135">
        <v>8</v>
      </c>
      <c r="I1353" s="136">
        <v>5.9068999999999997E-3</v>
      </c>
      <c r="J1353" s="136">
        <v>0</v>
      </c>
      <c r="K1353" s="136">
        <v>5.9068999999999997E-3</v>
      </c>
      <c r="L1353" s="137">
        <v>3.1693905377980724E-2</v>
      </c>
      <c r="M1353" s="136">
        <v>5.6735000000000006E-3</v>
      </c>
      <c r="N1353" s="136">
        <v>4.0099999999999999E-5</v>
      </c>
      <c r="O1353" s="136">
        <v>0</v>
      </c>
      <c r="P1353" s="136">
        <v>1.9329999999999998E-4</v>
      </c>
      <c r="Q1353" s="138">
        <v>0</v>
      </c>
      <c r="R1353" s="139">
        <v>1</v>
      </c>
      <c r="S1353" s="122">
        <f t="shared" si="42"/>
        <v>0</v>
      </c>
      <c r="T1353" s="122">
        <f t="shared" si="43"/>
        <v>100</v>
      </c>
      <c r="U1353" s="136"/>
      <c r="V1353" s="136"/>
      <c r="W1353" s="136"/>
      <c r="X1353" s="136"/>
      <c r="Y1353" s="136"/>
      <c r="Z1353" s="136"/>
      <c r="AA1353" s="136"/>
    </row>
    <row r="1354" spans="1:27" x14ac:dyDescent="0.25">
      <c r="A1354" s="77">
        <v>2016</v>
      </c>
      <c r="B1354" s="100" t="s">
        <v>341</v>
      </c>
      <c r="C1354" s="101">
        <v>3529906</v>
      </c>
      <c r="D1354" s="78">
        <v>11</v>
      </c>
      <c r="E1354" s="54">
        <v>11</v>
      </c>
      <c r="F1354" s="102">
        <v>352990611</v>
      </c>
      <c r="G1354" s="135">
        <v>42</v>
      </c>
      <c r="H1354" s="135">
        <v>11</v>
      </c>
      <c r="I1354" s="136">
        <v>0.16330149999999999</v>
      </c>
      <c r="J1354" s="136">
        <v>0.15954369999999998</v>
      </c>
      <c r="K1354" s="136">
        <v>3.7577999999999991E-3</v>
      </c>
      <c r="L1354" s="137">
        <v>3.3333333333333332E-4</v>
      </c>
      <c r="M1354" s="136">
        <v>4.0017799999999999E-2</v>
      </c>
      <c r="N1354" s="136">
        <v>3.9824000000000005E-3</v>
      </c>
      <c r="O1354" s="136">
        <v>5.0195600000000007E-2</v>
      </c>
      <c r="P1354" s="136">
        <v>6.9105700000000006E-2</v>
      </c>
      <c r="Q1354" s="138">
        <v>84</v>
      </c>
      <c r="R1354" s="139">
        <v>71</v>
      </c>
      <c r="S1354" s="122">
        <f t="shared" si="42"/>
        <v>79.245283018867923</v>
      </c>
      <c r="T1354" s="122">
        <f t="shared" si="43"/>
        <v>20.754716981132077</v>
      </c>
      <c r="U1354" s="136"/>
      <c r="V1354" s="136"/>
      <c r="W1354" s="136"/>
      <c r="X1354" s="136"/>
      <c r="Y1354" s="136"/>
      <c r="Z1354" s="136"/>
      <c r="AA1354" s="136"/>
    </row>
    <row r="1355" spans="1:27" x14ac:dyDescent="0.25">
      <c r="A1355" s="77">
        <v>2016</v>
      </c>
      <c r="B1355" s="100" t="s">
        <v>342</v>
      </c>
      <c r="C1355" s="101">
        <v>3530102</v>
      </c>
      <c r="D1355" s="78">
        <v>19</v>
      </c>
      <c r="E1355" s="54">
        <v>19</v>
      </c>
      <c r="F1355" s="102">
        <v>353010219</v>
      </c>
      <c r="G1355" s="135">
        <v>1</v>
      </c>
      <c r="H1355" s="135">
        <v>19</v>
      </c>
      <c r="I1355" s="136">
        <v>2.7604199999999999E-2</v>
      </c>
      <c r="J1355" s="136">
        <v>2.0833299999999999E-2</v>
      </c>
      <c r="K1355" s="136">
        <v>6.7708999999999998E-3</v>
      </c>
      <c r="L1355" s="137">
        <v>0</v>
      </c>
      <c r="M1355" s="136">
        <v>2.54629E-2</v>
      </c>
      <c r="N1355" s="136">
        <v>1.4897000000000001E-3</v>
      </c>
      <c r="O1355" s="136">
        <v>0</v>
      </c>
      <c r="P1355" s="136">
        <v>6.5160000000000001E-4</v>
      </c>
      <c r="Q1355" s="138">
        <v>1</v>
      </c>
      <c r="R1355" s="139">
        <v>2</v>
      </c>
      <c r="S1355" s="122">
        <f t="shared" si="42"/>
        <v>5</v>
      </c>
      <c r="T1355" s="122">
        <f t="shared" si="43"/>
        <v>95</v>
      </c>
      <c r="U1355" s="136"/>
      <c r="V1355" s="136"/>
      <c r="W1355" s="136"/>
      <c r="X1355" s="136"/>
      <c r="Y1355" s="136"/>
      <c r="Z1355" s="136"/>
      <c r="AA1355" s="136"/>
    </row>
    <row r="1356" spans="1:27" x14ac:dyDescent="0.25">
      <c r="A1356" s="77">
        <v>2016</v>
      </c>
      <c r="B1356" s="100" t="s">
        <v>342</v>
      </c>
      <c r="C1356" s="101">
        <v>3530102</v>
      </c>
      <c r="D1356" s="78">
        <v>19</v>
      </c>
      <c r="E1356" s="54">
        <v>20</v>
      </c>
      <c r="F1356" s="102">
        <v>353010220</v>
      </c>
      <c r="G1356" s="135">
        <v>12</v>
      </c>
      <c r="H1356" s="135">
        <v>5</v>
      </c>
      <c r="I1356" s="136">
        <v>0.15207640000000006</v>
      </c>
      <c r="J1356" s="136">
        <v>9.3067000000000066E-2</v>
      </c>
      <c r="K1356" s="136">
        <v>5.9009400000000004E-2</v>
      </c>
      <c r="L1356" s="137">
        <v>0</v>
      </c>
      <c r="M1356" s="136">
        <v>0</v>
      </c>
      <c r="N1356" s="136">
        <v>0.15146309999999999</v>
      </c>
      <c r="O1356" s="136">
        <v>5.103000000000001E-4</v>
      </c>
      <c r="P1356" s="136">
        <v>1.0300000000000001E-4</v>
      </c>
      <c r="Q1356" s="138">
        <v>3</v>
      </c>
      <c r="R1356" s="139">
        <v>5</v>
      </c>
      <c r="S1356" s="122">
        <f t="shared" si="42"/>
        <v>70.588235294117652</v>
      </c>
      <c r="T1356" s="122">
        <f t="shared" si="43"/>
        <v>29.411764705882355</v>
      </c>
      <c r="U1356" s="136"/>
      <c r="V1356" s="136"/>
      <c r="W1356" s="136"/>
      <c r="X1356" s="136"/>
      <c r="Y1356" s="136"/>
      <c r="Z1356" s="136"/>
      <c r="AA1356" s="136"/>
    </row>
    <row r="1357" spans="1:27" x14ac:dyDescent="0.25">
      <c r="A1357" s="77">
        <v>2016</v>
      </c>
      <c r="B1357" s="100" t="s">
        <v>343</v>
      </c>
      <c r="C1357" s="101">
        <v>3530201</v>
      </c>
      <c r="D1357" s="78">
        <v>22</v>
      </c>
      <c r="E1357" s="54">
        <v>22</v>
      </c>
      <c r="F1357" s="102">
        <v>353020122</v>
      </c>
      <c r="G1357" s="135">
        <v>9</v>
      </c>
      <c r="H1357" s="135">
        <v>35</v>
      </c>
      <c r="I1357" s="136">
        <v>0.26918919999999996</v>
      </c>
      <c r="J1357" s="136">
        <v>0.22872189999999998</v>
      </c>
      <c r="K1357" s="136">
        <v>4.0467299999999998E-2</v>
      </c>
      <c r="L1357" s="137">
        <v>0</v>
      </c>
      <c r="M1357" s="136">
        <v>3.9593400000000001E-2</v>
      </c>
      <c r="N1357" s="136">
        <v>5.463E-4</v>
      </c>
      <c r="O1357" s="136">
        <v>0.22682179999999999</v>
      </c>
      <c r="P1357" s="136">
        <v>2.2277E-3</v>
      </c>
      <c r="Q1357" s="138">
        <v>0</v>
      </c>
      <c r="R1357" s="139">
        <v>6</v>
      </c>
      <c r="S1357" s="122">
        <f t="shared" si="42"/>
        <v>20.454545454545457</v>
      </c>
      <c r="T1357" s="122">
        <f t="shared" si="43"/>
        <v>79.545454545454547</v>
      </c>
      <c r="U1357" s="136"/>
      <c r="V1357" s="136"/>
      <c r="W1357" s="136"/>
      <c r="X1357" s="136"/>
      <c r="Y1357" s="136"/>
      <c r="Z1357" s="136"/>
      <c r="AA1357" s="136"/>
    </row>
    <row r="1358" spans="1:27" x14ac:dyDescent="0.25">
      <c r="A1358" s="77">
        <v>2016</v>
      </c>
      <c r="B1358" s="100" t="s">
        <v>344</v>
      </c>
      <c r="C1358" s="101">
        <v>3530300</v>
      </c>
      <c r="D1358" s="78">
        <v>15</v>
      </c>
      <c r="E1358" s="54">
        <v>15</v>
      </c>
      <c r="F1358" s="102">
        <v>353030015</v>
      </c>
      <c r="G1358" s="135">
        <v>5</v>
      </c>
      <c r="H1358" s="135">
        <v>124</v>
      </c>
      <c r="I1358" s="136">
        <v>0.23820549999999999</v>
      </c>
      <c r="J1358" s="136">
        <v>3.7990699999999995E-2</v>
      </c>
      <c r="K1358" s="136">
        <v>0.2002148</v>
      </c>
      <c r="L1358" s="137">
        <v>0</v>
      </c>
      <c r="M1358" s="136">
        <v>0.13147449999999997</v>
      </c>
      <c r="N1358" s="136">
        <v>6.3671999999999999E-3</v>
      </c>
      <c r="O1358" s="136">
        <v>5.1491500000000003E-2</v>
      </c>
      <c r="P1358" s="136">
        <v>4.8872299999999973E-2</v>
      </c>
      <c r="Q1358" s="138">
        <v>12</v>
      </c>
      <c r="R1358" s="139">
        <v>7</v>
      </c>
      <c r="S1358" s="122">
        <f t="shared" si="42"/>
        <v>3.8759689922480618</v>
      </c>
      <c r="T1358" s="122">
        <f t="shared" si="43"/>
        <v>96.124031007751938</v>
      </c>
      <c r="U1358" s="136"/>
      <c r="V1358" s="136"/>
      <c r="W1358" s="136"/>
      <c r="X1358" s="136"/>
      <c r="Y1358" s="136"/>
      <c r="Z1358" s="136"/>
      <c r="AA1358" s="136"/>
    </row>
    <row r="1359" spans="1:27" x14ac:dyDescent="0.25">
      <c r="A1359" s="77">
        <v>2016</v>
      </c>
      <c r="B1359" s="100" t="s">
        <v>344</v>
      </c>
      <c r="C1359" s="101">
        <v>3530300</v>
      </c>
      <c r="D1359" s="78">
        <v>15</v>
      </c>
      <c r="E1359" s="54">
        <v>16</v>
      </c>
      <c r="F1359" s="102">
        <v>353030016</v>
      </c>
      <c r="G1359" s="135">
        <v>5</v>
      </c>
      <c r="H1359" s="135">
        <v>10</v>
      </c>
      <c r="I1359" s="136">
        <v>1.1868199999999999E-2</v>
      </c>
      <c r="J1359" s="136">
        <v>8.3295999999999995E-3</v>
      </c>
      <c r="K1359" s="136">
        <v>3.5385999999999994E-3</v>
      </c>
      <c r="L1359" s="137">
        <v>0</v>
      </c>
      <c r="M1359" s="136">
        <v>0</v>
      </c>
      <c r="N1359" s="136">
        <v>3.1989999999999996E-3</v>
      </c>
      <c r="O1359" s="136">
        <v>8.3817000000000006E-3</v>
      </c>
      <c r="P1359" s="136">
        <v>2.875E-4</v>
      </c>
      <c r="Q1359" s="138">
        <v>2</v>
      </c>
      <c r="R1359" s="139">
        <v>0</v>
      </c>
      <c r="S1359" s="122">
        <f t="shared" si="42"/>
        <v>33.333333333333329</v>
      </c>
      <c r="T1359" s="122">
        <f t="shared" si="43"/>
        <v>66.666666666666657</v>
      </c>
      <c r="U1359" s="136"/>
      <c r="V1359" s="136"/>
      <c r="W1359" s="136"/>
      <c r="X1359" s="136"/>
      <c r="Y1359" s="136"/>
      <c r="Z1359" s="136"/>
      <c r="AA1359" s="136"/>
    </row>
    <row r="1360" spans="1:27" x14ac:dyDescent="0.25">
      <c r="A1360" s="77">
        <v>2016</v>
      </c>
      <c r="B1360" s="100" t="s">
        <v>344</v>
      </c>
      <c r="C1360" s="101">
        <v>3530300</v>
      </c>
      <c r="D1360" s="78">
        <v>15</v>
      </c>
      <c r="E1360" s="54">
        <v>18</v>
      </c>
      <c r="F1360" s="102">
        <v>353030018</v>
      </c>
      <c r="G1360" s="135">
        <v>3</v>
      </c>
      <c r="H1360" s="135">
        <v>2</v>
      </c>
      <c r="I1360" s="136">
        <v>2.4136500000000002E-2</v>
      </c>
      <c r="J1360" s="136">
        <v>2.0740700000000001E-2</v>
      </c>
      <c r="K1360" s="136">
        <v>3.3958E-3</v>
      </c>
      <c r="L1360" s="137">
        <v>0</v>
      </c>
      <c r="M1360" s="136">
        <v>1.57407E-2</v>
      </c>
      <c r="N1360" s="136">
        <v>2.2222000000000001E-3</v>
      </c>
      <c r="O1360" s="136">
        <v>5.0000000000000001E-3</v>
      </c>
      <c r="P1360" s="136">
        <v>1.1735999999999999E-3</v>
      </c>
      <c r="Q1360" s="138">
        <v>2</v>
      </c>
      <c r="R1360" s="139">
        <v>0</v>
      </c>
      <c r="S1360" s="122">
        <f t="shared" si="42"/>
        <v>60</v>
      </c>
      <c r="T1360" s="122">
        <f t="shared" si="43"/>
        <v>40</v>
      </c>
      <c r="U1360" s="136"/>
      <c r="V1360" s="136"/>
      <c r="W1360" s="136"/>
      <c r="X1360" s="136"/>
      <c r="Y1360" s="136"/>
      <c r="Z1360" s="136"/>
      <c r="AA1360" s="136"/>
    </row>
    <row r="1361" spans="1:27" x14ac:dyDescent="0.25">
      <c r="A1361" s="77">
        <v>2016</v>
      </c>
      <c r="B1361" s="100" t="s">
        <v>345</v>
      </c>
      <c r="C1361" s="101">
        <v>3530409</v>
      </c>
      <c r="D1361" s="78">
        <v>15</v>
      </c>
      <c r="E1361" s="54">
        <v>15</v>
      </c>
      <c r="F1361" s="102">
        <v>353040915</v>
      </c>
      <c r="G1361" s="135">
        <v>4</v>
      </c>
      <c r="H1361" s="135">
        <v>21</v>
      </c>
      <c r="I1361" s="136">
        <v>6.4352700000000013E-2</v>
      </c>
      <c r="J1361" s="136">
        <v>2.66944E-2</v>
      </c>
      <c r="K1361" s="136">
        <v>3.7658300000000006E-2</v>
      </c>
      <c r="L1361" s="137">
        <v>0</v>
      </c>
      <c r="M1361" s="136">
        <v>2.19478E-2</v>
      </c>
      <c r="N1361" s="136">
        <v>2.263E-4</v>
      </c>
      <c r="O1361" s="136">
        <v>4.1848400000000001E-2</v>
      </c>
      <c r="P1361" s="136">
        <v>3.302E-4</v>
      </c>
      <c r="Q1361" s="138">
        <v>3</v>
      </c>
      <c r="R1361" s="139">
        <v>1</v>
      </c>
      <c r="S1361" s="122">
        <f t="shared" si="42"/>
        <v>16</v>
      </c>
      <c r="T1361" s="122">
        <f t="shared" si="43"/>
        <v>84</v>
      </c>
      <c r="U1361" s="136"/>
      <c r="V1361" s="136"/>
      <c r="W1361" s="136"/>
      <c r="X1361" s="136"/>
      <c r="Y1361" s="136"/>
      <c r="Z1361" s="136"/>
      <c r="AA1361" s="136"/>
    </row>
    <row r="1362" spans="1:27" x14ac:dyDescent="0.25">
      <c r="A1362" s="77">
        <v>2016</v>
      </c>
      <c r="B1362" s="100" t="s">
        <v>346</v>
      </c>
      <c r="C1362" s="101">
        <v>3530508</v>
      </c>
      <c r="D1362" s="78">
        <v>4</v>
      </c>
      <c r="E1362" s="54">
        <v>4</v>
      </c>
      <c r="F1362" s="102">
        <v>35305084</v>
      </c>
      <c r="G1362" s="135">
        <v>124</v>
      </c>
      <c r="H1362" s="135">
        <v>74</v>
      </c>
      <c r="I1362" s="136">
        <v>0.90915840000000048</v>
      </c>
      <c r="J1362" s="136">
        <v>0.84458780000000044</v>
      </c>
      <c r="K1362" s="136">
        <v>6.457060000000002E-2</v>
      </c>
      <c r="L1362" s="137">
        <v>0.67809411466260783</v>
      </c>
      <c r="M1362" s="136">
        <v>7.3912000000000005E-3</v>
      </c>
      <c r="N1362" s="136">
        <v>0.15500579999999994</v>
      </c>
      <c r="O1362" s="136">
        <v>0.71409220000000018</v>
      </c>
      <c r="P1362" s="136">
        <v>3.2669200000000009E-2</v>
      </c>
      <c r="Q1362" s="138">
        <v>95</v>
      </c>
      <c r="R1362" s="139">
        <v>32</v>
      </c>
      <c r="S1362" s="122">
        <f t="shared" si="42"/>
        <v>62.62626262626263</v>
      </c>
      <c r="T1362" s="122">
        <f t="shared" si="43"/>
        <v>37.373737373737377</v>
      </c>
      <c r="U1362" s="136"/>
      <c r="V1362" s="136"/>
      <c r="W1362" s="136"/>
      <c r="X1362" s="136"/>
      <c r="Y1362" s="136"/>
      <c r="Z1362" s="136"/>
      <c r="AA1362" s="136"/>
    </row>
    <row r="1363" spans="1:27" x14ac:dyDescent="0.25">
      <c r="A1363" s="77">
        <v>2016</v>
      </c>
      <c r="B1363" s="100" t="s">
        <v>347</v>
      </c>
      <c r="C1363" s="101">
        <v>3530607</v>
      </c>
      <c r="D1363" s="78">
        <v>6</v>
      </c>
      <c r="E1363" s="54">
        <v>6</v>
      </c>
      <c r="F1363" s="102">
        <v>35306076</v>
      </c>
      <c r="G1363" s="135">
        <v>129</v>
      </c>
      <c r="H1363" s="135">
        <v>161</v>
      </c>
      <c r="I1363" s="136">
        <v>1.5359112999999995</v>
      </c>
      <c r="J1363" s="136">
        <v>1.3837637999999997</v>
      </c>
      <c r="K1363" s="136">
        <v>0.15214749999999999</v>
      </c>
      <c r="L1363" s="137">
        <v>0</v>
      </c>
      <c r="M1363" s="136">
        <v>1.1328715999999999</v>
      </c>
      <c r="N1363" s="136">
        <v>0.2297515</v>
      </c>
      <c r="O1363" s="136">
        <v>0.10779550000000004</v>
      </c>
      <c r="P1363" s="136">
        <v>6.5492699999999987E-2</v>
      </c>
      <c r="Q1363" s="138">
        <v>91</v>
      </c>
      <c r="R1363" s="139">
        <v>189</v>
      </c>
      <c r="S1363" s="122">
        <f t="shared" si="42"/>
        <v>44.482758620689658</v>
      </c>
      <c r="T1363" s="122">
        <f t="shared" si="43"/>
        <v>55.517241379310342</v>
      </c>
      <c r="U1363" s="136"/>
      <c r="V1363" s="136"/>
      <c r="W1363" s="136"/>
      <c r="X1363" s="136"/>
      <c r="Y1363" s="136"/>
      <c r="Z1363" s="136"/>
      <c r="AA1363" s="136"/>
    </row>
    <row r="1364" spans="1:27" x14ac:dyDescent="0.25">
      <c r="A1364" s="77">
        <v>2016</v>
      </c>
      <c r="B1364" s="100" t="s">
        <v>347</v>
      </c>
      <c r="C1364" s="101">
        <v>3530607</v>
      </c>
      <c r="D1364" s="78">
        <v>6</v>
      </c>
      <c r="E1364" s="54">
        <v>2</v>
      </c>
      <c r="F1364" s="102">
        <v>35306072</v>
      </c>
      <c r="G1364" s="135">
        <v>18</v>
      </c>
      <c r="H1364" s="135">
        <v>44</v>
      </c>
      <c r="I1364" s="136">
        <v>9.2033900000000002E-2</v>
      </c>
      <c r="J1364" s="136">
        <v>5.2806900000000011E-2</v>
      </c>
      <c r="K1364" s="136">
        <v>3.9226999999999998E-2</v>
      </c>
      <c r="L1364" s="137">
        <v>0</v>
      </c>
      <c r="M1364" s="136">
        <v>9.2592999999999998E-3</v>
      </c>
      <c r="N1364" s="136">
        <v>2.6314700000000003E-2</v>
      </c>
      <c r="O1364" s="136">
        <v>4.9379999999999997E-3</v>
      </c>
      <c r="P1364" s="136">
        <v>5.1521899999999995E-2</v>
      </c>
      <c r="Q1364" s="138">
        <v>19</v>
      </c>
      <c r="R1364" s="139">
        <v>61</v>
      </c>
      <c r="S1364" s="122">
        <f t="shared" si="42"/>
        <v>29.032258064516132</v>
      </c>
      <c r="T1364" s="122">
        <f t="shared" si="43"/>
        <v>70.967741935483872</v>
      </c>
      <c r="U1364" s="136"/>
      <c r="V1364" s="136"/>
      <c r="W1364" s="136"/>
      <c r="X1364" s="136"/>
      <c r="Y1364" s="136"/>
      <c r="Z1364" s="136"/>
      <c r="AA1364" s="136"/>
    </row>
    <row r="1365" spans="1:27" x14ac:dyDescent="0.25">
      <c r="A1365" s="77">
        <v>2016</v>
      </c>
      <c r="B1365" s="100" t="s">
        <v>347</v>
      </c>
      <c r="C1365" s="101">
        <v>3530607</v>
      </c>
      <c r="D1365" s="78">
        <v>6</v>
      </c>
      <c r="E1365" s="54">
        <v>7</v>
      </c>
      <c r="F1365" s="102">
        <v>35306077</v>
      </c>
      <c r="G1365" s="135">
        <v>0</v>
      </c>
      <c r="H1365" s="135">
        <v>0</v>
      </c>
      <c r="I1365" s="136">
        <v>0</v>
      </c>
      <c r="J1365" s="136">
        <v>0</v>
      </c>
      <c r="K1365" s="136">
        <v>0</v>
      </c>
      <c r="L1365" s="137">
        <v>0</v>
      </c>
      <c r="M1365" s="136">
        <v>0</v>
      </c>
      <c r="N1365" s="136">
        <v>0</v>
      </c>
      <c r="O1365" s="136">
        <v>0</v>
      </c>
      <c r="P1365" s="136">
        <v>0</v>
      </c>
      <c r="Q1365" s="138">
        <v>0</v>
      </c>
      <c r="R1365" s="139">
        <v>0</v>
      </c>
      <c r="S1365" s="122">
        <f t="shared" si="42"/>
        <v>0</v>
      </c>
      <c r="T1365" s="122">
        <f t="shared" si="43"/>
        <v>0</v>
      </c>
      <c r="U1365" s="136"/>
      <c r="V1365" s="136"/>
      <c r="W1365" s="136"/>
      <c r="X1365" s="136"/>
      <c r="Y1365" s="136"/>
      <c r="Z1365" s="136"/>
      <c r="AA1365" s="136"/>
    </row>
    <row r="1366" spans="1:27" x14ac:dyDescent="0.25">
      <c r="A1366" s="77">
        <v>2016</v>
      </c>
      <c r="B1366" s="100" t="s">
        <v>348</v>
      </c>
      <c r="C1366" s="101">
        <v>3530706</v>
      </c>
      <c r="D1366" s="78">
        <v>9</v>
      </c>
      <c r="E1366" s="54">
        <v>9</v>
      </c>
      <c r="F1366" s="102">
        <v>35307069</v>
      </c>
      <c r="G1366" s="135">
        <v>168</v>
      </c>
      <c r="H1366" s="135">
        <v>111</v>
      </c>
      <c r="I1366" s="136">
        <v>3.3275632000000006</v>
      </c>
      <c r="J1366" s="136">
        <v>3.2082258000000006</v>
      </c>
      <c r="K1366" s="136">
        <v>0.11933739999999997</v>
      </c>
      <c r="L1366" s="137">
        <v>1.8197488267376964</v>
      </c>
      <c r="M1366" s="136">
        <v>1.7824E-2</v>
      </c>
      <c r="N1366" s="136">
        <v>0.1116003</v>
      </c>
      <c r="O1366" s="136">
        <v>2.0381364</v>
      </c>
      <c r="P1366" s="136">
        <v>1.1600025000000003</v>
      </c>
      <c r="Q1366" s="138">
        <v>117</v>
      </c>
      <c r="R1366" s="139">
        <v>30</v>
      </c>
      <c r="S1366" s="122">
        <f t="shared" si="42"/>
        <v>60.215053763440864</v>
      </c>
      <c r="T1366" s="122">
        <f t="shared" si="43"/>
        <v>39.784946236559136</v>
      </c>
      <c r="U1366" s="136"/>
      <c r="V1366" s="136"/>
      <c r="W1366" s="136"/>
      <c r="X1366" s="136"/>
      <c r="Y1366" s="136"/>
      <c r="Z1366" s="136"/>
      <c r="AA1366" s="136"/>
    </row>
    <row r="1367" spans="1:27" x14ac:dyDescent="0.25">
      <c r="A1367" s="77">
        <v>2016</v>
      </c>
      <c r="B1367" s="100" t="s">
        <v>349</v>
      </c>
      <c r="C1367" s="101">
        <v>3530805</v>
      </c>
      <c r="D1367" s="78">
        <v>9</v>
      </c>
      <c r="E1367" s="54">
        <v>9</v>
      </c>
      <c r="F1367" s="102">
        <v>35308059</v>
      </c>
      <c r="G1367" s="135">
        <v>66</v>
      </c>
      <c r="H1367" s="135">
        <v>85</v>
      </c>
      <c r="I1367" s="136">
        <v>0.30991489999999994</v>
      </c>
      <c r="J1367" s="136">
        <v>0.24216879999999999</v>
      </c>
      <c r="K1367" s="136">
        <v>6.7746099999999948E-2</v>
      </c>
      <c r="L1367" s="137">
        <v>0.87736440892947742</v>
      </c>
      <c r="M1367" s="136">
        <v>0</v>
      </c>
      <c r="N1367" s="136">
        <v>7.9820400000000027E-2</v>
      </c>
      <c r="O1367" s="136">
        <v>0.2134576</v>
      </c>
      <c r="P1367" s="136">
        <v>1.66369E-2</v>
      </c>
      <c r="Q1367" s="138">
        <v>25</v>
      </c>
      <c r="R1367" s="139">
        <v>54</v>
      </c>
      <c r="S1367" s="122">
        <f t="shared" si="42"/>
        <v>43.70860927152318</v>
      </c>
      <c r="T1367" s="122">
        <f t="shared" si="43"/>
        <v>56.29139072847682</v>
      </c>
      <c r="U1367" s="136"/>
      <c r="V1367" s="136"/>
      <c r="W1367" s="136"/>
      <c r="X1367" s="136"/>
      <c r="Y1367" s="136"/>
      <c r="Z1367" s="136"/>
      <c r="AA1367" s="136"/>
    </row>
    <row r="1368" spans="1:27" x14ac:dyDescent="0.25">
      <c r="A1368" s="77">
        <v>2016</v>
      </c>
      <c r="B1368" s="100" t="s">
        <v>349</v>
      </c>
      <c r="C1368" s="101">
        <v>3530805</v>
      </c>
      <c r="D1368" s="78">
        <v>9</v>
      </c>
      <c r="E1368" s="54">
        <v>5</v>
      </c>
      <c r="F1368" s="102">
        <v>35308055</v>
      </c>
      <c r="G1368" s="135">
        <v>14</v>
      </c>
      <c r="H1368" s="135">
        <v>9</v>
      </c>
      <c r="I1368" s="136">
        <v>4.4023600000000003E-2</v>
      </c>
      <c r="J1368" s="136">
        <v>4.1789700000000006E-2</v>
      </c>
      <c r="K1368" s="136">
        <v>2.2338999999999996E-3</v>
      </c>
      <c r="L1368" s="137">
        <v>0</v>
      </c>
      <c r="M1368" s="136">
        <v>0</v>
      </c>
      <c r="N1368" s="136">
        <v>4.6299999999999998E-4</v>
      </c>
      <c r="O1368" s="136">
        <v>3.95048E-2</v>
      </c>
      <c r="P1368" s="136">
        <v>4.0558E-3</v>
      </c>
      <c r="Q1368" s="138">
        <v>10</v>
      </c>
      <c r="R1368" s="139">
        <v>10</v>
      </c>
      <c r="S1368" s="122">
        <f t="shared" si="42"/>
        <v>60.869565217391312</v>
      </c>
      <c r="T1368" s="122">
        <f t="shared" si="43"/>
        <v>39.130434782608695</v>
      </c>
      <c r="U1368" s="136"/>
      <c r="V1368" s="136"/>
      <c r="W1368" s="136"/>
      <c r="X1368" s="136"/>
      <c r="Y1368" s="136"/>
      <c r="Z1368" s="136"/>
      <c r="AA1368" s="136"/>
    </row>
    <row r="1369" spans="1:27" x14ac:dyDescent="0.25">
      <c r="A1369" s="77">
        <v>2016</v>
      </c>
      <c r="B1369" s="100" t="s">
        <v>350</v>
      </c>
      <c r="C1369" s="101">
        <v>3530904</v>
      </c>
      <c r="D1369" s="78">
        <v>5</v>
      </c>
      <c r="E1369" s="54">
        <v>5</v>
      </c>
      <c r="F1369" s="102">
        <v>35309045</v>
      </c>
      <c r="G1369" s="135">
        <v>3</v>
      </c>
      <c r="H1369" s="135">
        <v>17</v>
      </c>
      <c r="I1369" s="136">
        <v>1.48612E-2</v>
      </c>
      <c r="J1369" s="136">
        <v>4.0289999999999996E-3</v>
      </c>
      <c r="K1369" s="136">
        <v>1.08322E-2</v>
      </c>
      <c r="L1369" s="137">
        <v>0</v>
      </c>
      <c r="M1369" s="136">
        <v>8.3333000000000001E-3</v>
      </c>
      <c r="N1369" s="136">
        <v>7.2800000000000002E-4</v>
      </c>
      <c r="O1369" s="136">
        <v>2.9795999999999998E-3</v>
      </c>
      <c r="P1369" s="136">
        <v>2.8203E-3</v>
      </c>
      <c r="Q1369" s="138">
        <v>3</v>
      </c>
      <c r="R1369" s="139">
        <v>15</v>
      </c>
      <c r="S1369" s="122">
        <f t="shared" si="42"/>
        <v>15</v>
      </c>
      <c r="T1369" s="122">
        <f t="shared" si="43"/>
        <v>85</v>
      </c>
      <c r="U1369" s="136"/>
      <c r="V1369" s="136"/>
      <c r="W1369" s="136"/>
      <c r="X1369" s="136"/>
      <c r="Y1369" s="136"/>
      <c r="Z1369" s="136"/>
      <c r="AA1369" s="136"/>
    </row>
    <row r="1370" spans="1:27" x14ac:dyDescent="0.25">
      <c r="A1370" s="77">
        <v>2016</v>
      </c>
      <c r="B1370" s="100" t="s">
        <v>350</v>
      </c>
      <c r="C1370" s="101">
        <v>3530904</v>
      </c>
      <c r="D1370" s="78">
        <v>5</v>
      </c>
      <c r="E1370" s="54">
        <v>10</v>
      </c>
      <c r="F1370" s="102">
        <v>353090410</v>
      </c>
      <c r="G1370" s="135">
        <v>0</v>
      </c>
      <c r="H1370" s="135">
        <v>0</v>
      </c>
      <c r="I1370" s="136">
        <v>0</v>
      </c>
      <c r="J1370" s="136">
        <v>0</v>
      </c>
      <c r="K1370" s="136">
        <v>0</v>
      </c>
      <c r="L1370" s="137">
        <v>0</v>
      </c>
      <c r="M1370" s="136">
        <v>0</v>
      </c>
      <c r="N1370" s="136">
        <v>0</v>
      </c>
      <c r="O1370" s="136">
        <v>0</v>
      </c>
      <c r="P1370" s="136">
        <v>0</v>
      </c>
      <c r="Q1370" s="138">
        <v>0</v>
      </c>
      <c r="R1370" s="139">
        <v>0</v>
      </c>
      <c r="S1370" s="122">
        <f t="shared" si="42"/>
        <v>0</v>
      </c>
      <c r="T1370" s="122">
        <f t="shared" si="43"/>
        <v>0</v>
      </c>
      <c r="U1370" s="136"/>
      <c r="V1370" s="136"/>
      <c r="W1370" s="136"/>
      <c r="X1370" s="136"/>
      <c r="Y1370" s="136"/>
      <c r="Z1370" s="136"/>
      <c r="AA1370" s="136"/>
    </row>
    <row r="1371" spans="1:27" x14ac:dyDescent="0.25">
      <c r="A1371" s="77">
        <v>2016</v>
      </c>
      <c r="B1371" s="100" t="s">
        <v>351</v>
      </c>
      <c r="C1371" s="101">
        <v>3531001</v>
      </c>
      <c r="D1371" s="78">
        <v>19</v>
      </c>
      <c r="E1371" s="54">
        <v>19</v>
      </c>
      <c r="F1371" s="102">
        <v>353100119</v>
      </c>
      <c r="G1371" s="135">
        <v>5</v>
      </c>
      <c r="H1371" s="135">
        <v>10</v>
      </c>
      <c r="I1371" s="136">
        <v>0.15325659999999999</v>
      </c>
      <c r="J1371" s="136">
        <v>0.1404089</v>
      </c>
      <c r="K1371" s="136">
        <v>1.2847700000000002E-2</v>
      </c>
      <c r="L1371" s="137">
        <v>0</v>
      </c>
      <c r="M1371" s="136">
        <v>4.7546000000000003E-3</v>
      </c>
      <c r="N1371" s="136">
        <v>0.13805940000000003</v>
      </c>
      <c r="O1371" s="136">
        <v>7.1450999999999997E-3</v>
      </c>
      <c r="P1371" s="136">
        <v>3.2974999999999997E-3</v>
      </c>
      <c r="Q1371" s="138">
        <v>0</v>
      </c>
      <c r="R1371" s="139">
        <v>1</v>
      </c>
      <c r="S1371" s="122">
        <f t="shared" si="42"/>
        <v>33.333333333333329</v>
      </c>
      <c r="T1371" s="122">
        <f t="shared" si="43"/>
        <v>66.666666666666657</v>
      </c>
      <c r="U1371" s="136"/>
      <c r="V1371" s="136"/>
      <c r="W1371" s="136"/>
      <c r="X1371" s="136"/>
      <c r="Y1371" s="136"/>
      <c r="Z1371" s="136"/>
      <c r="AA1371" s="136"/>
    </row>
    <row r="1372" spans="1:27" x14ac:dyDescent="0.25">
      <c r="A1372" s="77">
        <v>2016</v>
      </c>
      <c r="B1372" s="100" t="s">
        <v>352</v>
      </c>
      <c r="C1372" s="101">
        <v>3531100</v>
      </c>
      <c r="D1372" s="78">
        <v>7</v>
      </c>
      <c r="E1372" s="54">
        <v>7</v>
      </c>
      <c r="F1372" s="102">
        <v>35311007</v>
      </c>
      <c r="G1372" s="135">
        <v>2</v>
      </c>
      <c r="H1372" s="135">
        <v>1</v>
      </c>
      <c r="I1372" s="136">
        <v>9.2540600000000001E-2</v>
      </c>
      <c r="J1372" s="136">
        <v>9.2395900000000003E-2</v>
      </c>
      <c r="K1372" s="136">
        <v>1.4469999999999999E-4</v>
      </c>
      <c r="L1372" s="137">
        <v>0</v>
      </c>
      <c r="M1372" s="136">
        <v>9.1666700000000004E-2</v>
      </c>
      <c r="N1372" s="136">
        <v>1.4469999999999999E-4</v>
      </c>
      <c r="O1372" s="136">
        <v>7.2920000000000005E-4</v>
      </c>
      <c r="P1372" s="136">
        <v>0</v>
      </c>
      <c r="Q1372" s="138">
        <v>1</v>
      </c>
      <c r="R1372" s="139">
        <v>6</v>
      </c>
      <c r="S1372" s="122">
        <f t="shared" si="42"/>
        <v>66.666666666666657</v>
      </c>
      <c r="T1372" s="122">
        <f t="shared" si="43"/>
        <v>33.333333333333329</v>
      </c>
      <c r="U1372" s="136"/>
      <c r="V1372" s="136"/>
      <c r="W1372" s="136"/>
      <c r="X1372" s="136"/>
      <c r="Y1372" s="136"/>
      <c r="Z1372" s="136"/>
      <c r="AA1372" s="136"/>
    </row>
    <row r="1373" spans="1:27" x14ac:dyDescent="0.25">
      <c r="A1373" s="77">
        <v>2016</v>
      </c>
      <c r="B1373" s="100" t="s">
        <v>353</v>
      </c>
      <c r="C1373" s="101">
        <v>3531209</v>
      </c>
      <c r="D1373" s="78">
        <v>5</v>
      </c>
      <c r="E1373" s="54">
        <v>5</v>
      </c>
      <c r="F1373" s="102">
        <v>35312095</v>
      </c>
      <c r="G1373" s="135">
        <v>46</v>
      </c>
      <c r="H1373" s="135">
        <v>22</v>
      </c>
      <c r="I1373" s="136">
        <v>0.15264090000000002</v>
      </c>
      <c r="J1373" s="136">
        <v>0.13968840000000002</v>
      </c>
      <c r="K1373" s="136">
        <v>1.29525E-2</v>
      </c>
      <c r="L1373" s="137">
        <v>0</v>
      </c>
      <c r="M1373" s="136">
        <v>2.9325199999999999E-2</v>
      </c>
      <c r="N1373" s="136">
        <v>3.6507200000000004E-2</v>
      </c>
      <c r="O1373" s="136">
        <v>7.4487200000000003E-2</v>
      </c>
      <c r="P1373" s="136">
        <v>1.23213E-2</v>
      </c>
      <c r="Q1373" s="138">
        <v>21</v>
      </c>
      <c r="R1373" s="139">
        <v>51</v>
      </c>
      <c r="S1373" s="122">
        <f t="shared" si="42"/>
        <v>67.64705882352942</v>
      </c>
      <c r="T1373" s="122">
        <f t="shared" si="43"/>
        <v>32.352941176470587</v>
      </c>
      <c r="U1373" s="136"/>
      <c r="V1373" s="136"/>
      <c r="W1373" s="136"/>
      <c r="X1373" s="136"/>
      <c r="Y1373" s="136"/>
      <c r="Z1373" s="136"/>
      <c r="AA1373" s="136"/>
    </row>
    <row r="1374" spans="1:27" x14ac:dyDescent="0.25">
      <c r="A1374" s="77">
        <v>2016</v>
      </c>
      <c r="B1374" s="100" t="s">
        <v>354</v>
      </c>
      <c r="C1374" s="101">
        <v>3531308</v>
      </c>
      <c r="D1374" s="78">
        <v>15</v>
      </c>
      <c r="E1374" s="54">
        <v>15</v>
      </c>
      <c r="F1374" s="102">
        <v>353130815</v>
      </c>
      <c r="G1374" s="135">
        <v>17</v>
      </c>
      <c r="H1374" s="135">
        <v>115</v>
      </c>
      <c r="I1374" s="136">
        <v>0.28268929999999998</v>
      </c>
      <c r="J1374" s="136">
        <v>2.5016899999999995E-2</v>
      </c>
      <c r="K1374" s="136">
        <v>0.25767239999999997</v>
      </c>
      <c r="L1374" s="137">
        <v>0</v>
      </c>
      <c r="M1374" s="136">
        <v>4.9259200000000003E-2</v>
      </c>
      <c r="N1374" s="136">
        <v>9.5219000000000015E-3</v>
      </c>
      <c r="O1374" s="136">
        <v>0.20288859999999995</v>
      </c>
      <c r="P1374" s="136">
        <v>2.1019599999999999E-2</v>
      </c>
      <c r="Q1374" s="138">
        <v>26</v>
      </c>
      <c r="R1374" s="139">
        <v>1</v>
      </c>
      <c r="S1374" s="122">
        <f t="shared" si="42"/>
        <v>12.878787878787879</v>
      </c>
      <c r="T1374" s="122">
        <f t="shared" si="43"/>
        <v>87.121212121212125</v>
      </c>
      <c r="U1374" s="136"/>
      <c r="V1374" s="136"/>
      <c r="W1374" s="136"/>
      <c r="X1374" s="136"/>
      <c r="Y1374" s="136"/>
      <c r="Z1374" s="136"/>
      <c r="AA1374" s="136"/>
    </row>
    <row r="1375" spans="1:27" x14ac:dyDescent="0.25">
      <c r="A1375" s="77">
        <v>2016</v>
      </c>
      <c r="B1375" s="100" t="s">
        <v>354</v>
      </c>
      <c r="C1375" s="101">
        <v>3531308</v>
      </c>
      <c r="D1375" s="78">
        <v>15</v>
      </c>
      <c r="E1375" s="54">
        <v>9</v>
      </c>
      <c r="F1375" s="102">
        <v>35313089</v>
      </c>
      <c r="G1375" s="135">
        <v>16</v>
      </c>
      <c r="H1375" s="135">
        <v>36</v>
      </c>
      <c r="I1375" s="136">
        <v>0.110379</v>
      </c>
      <c r="J1375" s="136">
        <v>4.8289499999999999E-2</v>
      </c>
      <c r="K1375" s="136">
        <v>6.2089499999999999E-2</v>
      </c>
      <c r="L1375" s="137">
        <v>0</v>
      </c>
      <c r="M1375" s="136">
        <v>1.35903E-2</v>
      </c>
      <c r="N1375" s="136">
        <v>3.6690000000000003E-4</v>
      </c>
      <c r="O1375" s="136">
        <v>9.2397899999999963E-2</v>
      </c>
      <c r="P1375" s="136">
        <v>4.0239000000000004E-3</v>
      </c>
      <c r="Q1375" s="138">
        <v>12</v>
      </c>
      <c r="R1375" s="139">
        <v>6</v>
      </c>
      <c r="S1375" s="122">
        <f t="shared" si="42"/>
        <v>30.76923076923077</v>
      </c>
      <c r="T1375" s="122">
        <f t="shared" si="43"/>
        <v>69.230769230769226</v>
      </c>
      <c r="U1375" s="136"/>
      <c r="V1375" s="136"/>
      <c r="W1375" s="136"/>
      <c r="X1375" s="136"/>
      <c r="Y1375" s="136"/>
      <c r="Z1375" s="136"/>
      <c r="AA1375" s="136"/>
    </row>
    <row r="1376" spans="1:27" x14ac:dyDescent="0.25">
      <c r="A1376" s="77">
        <v>2016</v>
      </c>
      <c r="B1376" s="100" t="s">
        <v>355</v>
      </c>
      <c r="C1376" s="101">
        <v>3531407</v>
      </c>
      <c r="D1376" s="78">
        <v>18</v>
      </c>
      <c r="E1376" s="54">
        <v>18</v>
      </c>
      <c r="F1376" s="102">
        <v>353140718</v>
      </c>
      <c r="G1376" s="135">
        <v>8</v>
      </c>
      <c r="H1376" s="135">
        <v>56</v>
      </c>
      <c r="I1376" s="136">
        <v>4.3779100000000015E-2</v>
      </c>
      <c r="J1376" s="136">
        <v>2.5088799999999998E-2</v>
      </c>
      <c r="K1376" s="136">
        <v>1.8690300000000017E-2</v>
      </c>
      <c r="L1376" s="137">
        <v>0</v>
      </c>
      <c r="M1376" s="136">
        <v>0</v>
      </c>
      <c r="N1376" s="136">
        <v>1.3698499999999999E-2</v>
      </c>
      <c r="O1376" s="136">
        <v>2.46643E-2</v>
      </c>
      <c r="P1376" s="136">
        <v>5.4162999999999989E-3</v>
      </c>
      <c r="Q1376" s="138">
        <v>7</v>
      </c>
      <c r="R1376" s="139">
        <v>9</v>
      </c>
      <c r="S1376" s="122">
        <f t="shared" si="42"/>
        <v>12.5</v>
      </c>
      <c r="T1376" s="122">
        <f t="shared" si="43"/>
        <v>87.5</v>
      </c>
      <c r="U1376" s="136"/>
      <c r="V1376" s="136"/>
      <c r="W1376" s="136"/>
      <c r="X1376" s="136"/>
      <c r="Y1376" s="136"/>
      <c r="Z1376" s="136"/>
      <c r="AA1376" s="136"/>
    </row>
    <row r="1377" spans="1:27" x14ac:dyDescent="0.25">
      <c r="A1377" s="77">
        <v>2016</v>
      </c>
      <c r="B1377" s="100" t="s">
        <v>355</v>
      </c>
      <c r="C1377" s="101">
        <v>3531407</v>
      </c>
      <c r="D1377" s="78">
        <v>18</v>
      </c>
      <c r="E1377" s="54">
        <v>15</v>
      </c>
      <c r="F1377" s="102">
        <v>353140715</v>
      </c>
      <c r="G1377" s="135">
        <v>0</v>
      </c>
      <c r="H1377" s="135">
        <v>0</v>
      </c>
      <c r="I1377" s="136">
        <v>0</v>
      </c>
      <c r="J1377" s="136">
        <v>0</v>
      </c>
      <c r="K1377" s="136">
        <v>0</v>
      </c>
      <c r="L1377" s="137">
        <v>0</v>
      </c>
      <c r="M1377" s="136">
        <v>0</v>
      </c>
      <c r="N1377" s="136">
        <v>0</v>
      </c>
      <c r="O1377" s="136">
        <v>0</v>
      </c>
      <c r="P1377" s="136">
        <v>0</v>
      </c>
      <c r="Q1377" s="138">
        <v>0</v>
      </c>
      <c r="R1377" s="139">
        <v>0</v>
      </c>
      <c r="S1377" s="122">
        <f t="shared" si="42"/>
        <v>0</v>
      </c>
      <c r="T1377" s="122">
        <f t="shared" si="43"/>
        <v>0</v>
      </c>
      <c r="U1377" s="136"/>
      <c r="V1377" s="136"/>
      <c r="W1377" s="136"/>
      <c r="X1377" s="136"/>
      <c r="Y1377" s="136"/>
      <c r="Z1377" s="136"/>
      <c r="AA1377" s="136"/>
    </row>
    <row r="1378" spans="1:27" x14ac:dyDescent="0.25">
      <c r="A1378" s="77">
        <v>2016</v>
      </c>
      <c r="B1378" s="100" t="s">
        <v>355</v>
      </c>
      <c r="C1378" s="101">
        <v>3531407</v>
      </c>
      <c r="D1378" s="78">
        <v>18</v>
      </c>
      <c r="E1378" s="54">
        <v>19</v>
      </c>
      <c r="F1378" s="102">
        <v>353140719</v>
      </c>
      <c r="G1378" s="135">
        <v>5</v>
      </c>
      <c r="H1378" s="135">
        <v>9</v>
      </c>
      <c r="I1378" s="136">
        <v>5.1658700000000002E-2</v>
      </c>
      <c r="J1378" s="136">
        <v>4.5750100000000002E-2</v>
      </c>
      <c r="K1378" s="136">
        <v>5.9085999999999991E-3</v>
      </c>
      <c r="L1378" s="137">
        <v>0</v>
      </c>
      <c r="M1378" s="136">
        <v>1.7014E-3</v>
      </c>
      <c r="N1378" s="136">
        <v>4.4027800000000006E-2</v>
      </c>
      <c r="O1378" s="136">
        <v>5.7501000000000002E-3</v>
      </c>
      <c r="P1378" s="136">
        <v>1.7940000000000002E-4</v>
      </c>
      <c r="Q1378" s="138">
        <v>3</v>
      </c>
      <c r="R1378" s="139">
        <v>0</v>
      </c>
      <c r="S1378" s="122">
        <f t="shared" si="42"/>
        <v>35.714285714285715</v>
      </c>
      <c r="T1378" s="122">
        <f t="shared" si="43"/>
        <v>64.285714285714292</v>
      </c>
      <c r="U1378" s="136"/>
      <c r="V1378" s="136"/>
      <c r="W1378" s="136"/>
      <c r="X1378" s="136"/>
      <c r="Y1378" s="136"/>
      <c r="Z1378" s="136"/>
      <c r="AA1378" s="136"/>
    </row>
    <row r="1379" spans="1:27" x14ac:dyDescent="0.25">
      <c r="A1379" s="77">
        <v>2016</v>
      </c>
      <c r="B1379" s="100" t="s">
        <v>356</v>
      </c>
      <c r="C1379" s="101">
        <v>3531506</v>
      </c>
      <c r="D1379" s="78">
        <v>15</v>
      </c>
      <c r="E1379" s="54">
        <v>15</v>
      </c>
      <c r="F1379" s="102">
        <v>353150615</v>
      </c>
      <c r="G1379" s="135">
        <v>22</v>
      </c>
      <c r="H1379" s="135">
        <v>71</v>
      </c>
      <c r="I1379" s="136">
        <v>0.65308520000000003</v>
      </c>
      <c r="J1379" s="136">
        <v>0.40704589999999996</v>
      </c>
      <c r="K1379" s="136">
        <v>0.24603930000000002</v>
      </c>
      <c r="L1379" s="137">
        <v>0</v>
      </c>
      <c r="M1379" s="136">
        <v>7.2303200000000012E-2</v>
      </c>
      <c r="N1379" s="136">
        <v>1.1569999999999999E-4</v>
      </c>
      <c r="O1379" s="136">
        <v>0.56514100000000012</v>
      </c>
      <c r="P1379" s="136">
        <v>1.5525299999999999E-2</v>
      </c>
      <c r="Q1379" s="138">
        <v>5</v>
      </c>
      <c r="R1379" s="139">
        <v>17</v>
      </c>
      <c r="S1379" s="122">
        <f t="shared" si="42"/>
        <v>23.655913978494624</v>
      </c>
      <c r="T1379" s="122">
        <f t="shared" si="43"/>
        <v>76.344086021505376</v>
      </c>
      <c r="U1379" s="136"/>
      <c r="V1379" s="136"/>
      <c r="W1379" s="136"/>
      <c r="X1379" s="136"/>
      <c r="Y1379" s="136"/>
      <c r="Z1379" s="136"/>
      <c r="AA1379" s="136"/>
    </row>
    <row r="1380" spans="1:27" x14ac:dyDescent="0.25">
      <c r="A1380" s="77">
        <v>2016</v>
      </c>
      <c r="B1380" s="100" t="s">
        <v>356</v>
      </c>
      <c r="C1380" s="101">
        <v>3531506</v>
      </c>
      <c r="D1380" s="78">
        <v>15</v>
      </c>
      <c r="E1380" s="54">
        <v>12</v>
      </c>
      <c r="F1380" s="102">
        <v>353150612</v>
      </c>
      <c r="G1380" s="135">
        <v>2</v>
      </c>
      <c r="H1380" s="135">
        <v>0</v>
      </c>
      <c r="I1380" s="136">
        <v>1.1921299999999999E-2</v>
      </c>
      <c r="J1380" s="136">
        <v>1.1921299999999999E-2</v>
      </c>
      <c r="K1380" s="136">
        <v>0</v>
      </c>
      <c r="L1380" s="137">
        <v>0</v>
      </c>
      <c r="M1380" s="136">
        <v>0</v>
      </c>
      <c r="N1380" s="136">
        <v>0</v>
      </c>
      <c r="O1380" s="136">
        <v>1.1921299999999999E-2</v>
      </c>
      <c r="P1380" s="136">
        <v>0</v>
      </c>
      <c r="Q1380" s="138">
        <v>1</v>
      </c>
      <c r="R1380" s="139">
        <v>0</v>
      </c>
      <c r="S1380" s="122">
        <f t="shared" si="42"/>
        <v>100</v>
      </c>
      <c r="T1380" s="122">
        <f t="shared" si="43"/>
        <v>0</v>
      </c>
      <c r="U1380" s="136"/>
      <c r="V1380" s="136"/>
      <c r="W1380" s="136"/>
      <c r="X1380" s="136"/>
      <c r="Y1380" s="136"/>
      <c r="Z1380" s="136"/>
      <c r="AA1380" s="136"/>
    </row>
    <row r="1381" spans="1:27" x14ac:dyDescent="0.25">
      <c r="A1381" s="77">
        <v>2016</v>
      </c>
      <c r="B1381" s="100" t="s">
        <v>357</v>
      </c>
      <c r="C1381" s="101">
        <v>3531605</v>
      </c>
      <c r="D1381" s="78">
        <v>20</v>
      </c>
      <c r="E1381" s="54">
        <v>20</v>
      </c>
      <c r="F1381" s="102">
        <v>353160520</v>
      </c>
      <c r="G1381" s="135">
        <v>4</v>
      </c>
      <c r="H1381" s="135">
        <v>32</v>
      </c>
      <c r="I1381" s="136">
        <v>0.16740270000000004</v>
      </c>
      <c r="J1381" s="136">
        <v>1.2500000000000001E-2</v>
      </c>
      <c r="K1381" s="136">
        <v>0.15490270000000003</v>
      </c>
      <c r="L1381" s="137">
        <v>0</v>
      </c>
      <c r="M1381" s="136">
        <v>1.7222100000000001E-2</v>
      </c>
      <c r="N1381" s="136">
        <v>2.8170999999999999E-3</v>
      </c>
      <c r="O1381" s="136">
        <v>0.13195840000000003</v>
      </c>
      <c r="P1381" s="136">
        <v>1.54051E-2</v>
      </c>
      <c r="Q1381" s="138">
        <v>0</v>
      </c>
      <c r="R1381" s="139">
        <v>0</v>
      </c>
      <c r="S1381" s="122">
        <f t="shared" si="42"/>
        <v>11.111111111111111</v>
      </c>
      <c r="T1381" s="122">
        <f t="shared" si="43"/>
        <v>88.888888888888886</v>
      </c>
      <c r="U1381" s="136"/>
      <c r="V1381" s="136"/>
      <c r="W1381" s="136"/>
      <c r="X1381" s="136"/>
      <c r="Y1381" s="136"/>
      <c r="Z1381" s="136"/>
      <c r="AA1381" s="136"/>
    </row>
    <row r="1382" spans="1:27" x14ac:dyDescent="0.25">
      <c r="A1382" s="77">
        <v>2016</v>
      </c>
      <c r="B1382" s="100" t="s">
        <v>358</v>
      </c>
      <c r="C1382" s="101">
        <v>3531803</v>
      </c>
      <c r="D1382" s="78">
        <v>5</v>
      </c>
      <c r="E1382" s="54">
        <v>5</v>
      </c>
      <c r="F1382" s="102">
        <v>35318035</v>
      </c>
      <c r="G1382" s="135">
        <v>16</v>
      </c>
      <c r="H1382" s="135">
        <v>90</v>
      </c>
      <c r="I1382" s="136">
        <v>0.11595840000000003</v>
      </c>
      <c r="J1382" s="136">
        <v>2.9647099999999992E-2</v>
      </c>
      <c r="K1382" s="136">
        <v>8.6311300000000035E-2</v>
      </c>
      <c r="L1382" s="137">
        <v>0</v>
      </c>
      <c r="M1382" s="136">
        <v>1.6666799999999999E-2</v>
      </c>
      <c r="N1382" s="136">
        <v>2.0304699999999998E-2</v>
      </c>
      <c r="O1382" s="136">
        <v>3.2636499999999999E-2</v>
      </c>
      <c r="P1382" s="136">
        <v>4.6350399999999993E-2</v>
      </c>
      <c r="Q1382" s="138">
        <v>20</v>
      </c>
      <c r="R1382" s="139">
        <v>47</v>
      </c>
      <c r="S1382" s="122">
        <f t="shared" si="42"/>
        <v>15.09433962264151</v>
      </c>
      <c r="T1382" s="122">
        <f t="shared" si="43"/>
        <v>84.905660377358487</v>
      </c>
      <c r="U1382" s="136"/>
      <c r="V1382" s="136"/>
      <c r="W1382" s="136"/>
      <c r="X1382" s="136"/>
      <c r="Y1382" s="136"/>
      <c r="Z1382" s="136"/>
      <c r="AA1382" s="136"/>
    </row>
    <row r="1383" spans="1:27" x14ac:dyDescent="0.25">
      <c r="A1383" s="77">
        <v>2016</v>
      </c>
      <c r="B1383" s="100" t="s">
        <v>359</v>
      </c>
      <c r="C1383" s="101">
        <v>3531704</v>
      </c>
      <c r="D1383" s="78">
        <v>2</v>
      </c>
      <c r="E1383" s="54">
        <v>2</v>
      </c>
      <c r="F1383" s="102">
        <v>35317042</v>
      </c>
      <c r="G1383" s="135">
        <v>21</v>
      </c>
      <c r="H1383" s="135">
        <v>1</v>
      </c>
      <c r="I1383" s="136">
        <v>4.9925400000000002E-2</v>
      </c>
      <c r="J1383" s="136">
        <v>4.9300400000000001E-2</v>
      </c>
      <c r="K1383" s="136">
        <v>6.2500000000000001E-4</v>
      </c>
      <c r="L1383" s="137">
        <v>0</v>
      </c>
      <c r="M1383" s="136">
        <v>1.11644E-2</v>
      </c>
      <c r="N1383" s="136">
        <v>0</v>
      </c>
      <c r="O1383" s="136">
        <v>3.4027799999999997E-2</v>
      </c>
      <c r="P1383" s="136">
        <v>4.7331999999999999E-3</v>
      </c>
      <c r="Q1383" s="138">
        <v>22</v>
      </c>
      <c r="R1383" s="139">
        <v>12</v>
      </c>
      <c r="S1383" s="122">
        <f t="shared" si="42"/>
        <v>95.454545454545453</v>
      </c>
      <c r="T1383" s="122">
        <f t="shared" si="43"/>
        <v>4.5454545454545459</v>
      </c>
      <c r="U1383" s="136"/>
      <c r="V1383" s="136"/>
      <c r="W1383" s="136"/>
      <c r="X1383" s="136"/>
      <c r="Y1383" s="136"/>
      <c r="Z1383" s="136"/>
      <c r="AA1383" s="136"/>
    </row>
    <row r="1384" spans="1:27" x14ac:dyDescent="0.25">
      <c r="A1384" s="77">
        <v>2016</v>
      </c>
      <c r="B1384" s="100" t="s">
        <v>360</v>
      </c>
      <c r="C1384" s="101">
        <v>3531902</v>
      </c>
      <c r="D1384" s="78">
        <v>12</v>
      </c>
      <c r="E1384" s="54">
        <v>12</v>
      </c>
      <c r="F1384" s="102">
        <v>353190212</v>
      </c>
      <c r="G1384" s="135">
        <v>37</v>
      </c>
      <c r="H1384" s="135">
        <v>24</v>
      </c>
      <c r="I1384" s="136">
        <v>1.3785099999999999</v>
      </c>
      <c r="J1384" s="136">
        <v>1.3233760999999999</v>
      </c>
      <c r="K1384" s="136">
        <v>5.51339E-2</v>
      </c>
      <c r="L1384" s="137">
        <v>0.16764015728056822</v>
      </c>
      <c r="M1384" s="136">
        <v>0</v>
      </c>
      <c r="N1384" s="136">
        <v>0.2886513</v>
      </c>
      <c r="O1384" s="136">
        <v>1.0818638</v>
      </c>
      <c r="P1384" s="136">
        <v>7.994900000000001E-3</v>
      </c>
      <c r="Q1384" s="138">
        <v>14</v>
      </c>
      <c r="R1384" s="139">
        <v>11</v>
      </c>
      <c r="S1384" s="122">
        <f t="shared" si="42"/>
        <v>60.655737704918032</v>
      </c>
      <c r="T1384" s="122">
        <f t="shared" si="43"/>
        <v>39.344262295081968</v>
      </c>
      <c r="U1384" s="136"/>
      <c r="V1384" s="136"/>
      <c r="W1384" s="136"/>
      <c r="X1384" s="136"/>
      <c r="Y1384" s="136"/>
      <c r="Z1384" s="136"/>
      <c r="AA1384" s="136"/>
    </row>
    <row r="1385" spans="1:27" x14ac:dyDescent="0.25">
      <c r="A1385" s="77">
        <v>2016</v>
      </c>
      <c r="B1385" s="100" t="s">
        <v>360</v>
      </c>
      <c r="C1385" s="101">
        <v>3531902</v>
      </c>
      <c r="D1385" s="78">
        <v>12</v>
      </c>
      <c r="E1385" s="54">
        <v>4</v>
      </c>
      <c r="F1385" s="102">
        <v>35319024</v>
      </c>
      <c r="G1385" s="135">
        <v>2</v>
      </c>
      <c r="H1385" s="135">
        <v>0</v>
      </c>
      <c r="I1385" s="136">
        <v>4.9277999999999995E-3</v>
      </c>
      <c r="J1385" s="136">
        <v>4.9277999999999995E-3</v>
      </c>
      <c r="K1385" s="136">
        <v>0</v>
      </c>
      <c r="L1385" s="137">
        <v>0</v>
      </c>
      <c r="M1385" s="136">
        <v>0</v>
      </c>
      <c r="N1385" s="136">
        <v>0</v>
      </c>
      <c r="O1385" s="136">
        <v>4.9277999999999995E-3</v>
      </c>
      <c r="P1385" s="136">
        <v>0</v>
      </c>
      <c r="Q1385" s="138">
        <v>1</v>
      </c>
      <c r="R1385" s="139">
        <v>0</v>
      </c>
      <c r="S1385" s="122">
        <f t="shared" si="42"/>
        <v>100</v>
      </c>
      <c r="T1385" s="122">
        <f t="shared" si="43"/>
        <v>0</v>
      </c>
      <c r="U1385" s="136"/>
      <c r="V1385" s="136"/>
      <c r="W1385" s="136"/>
      <c r="X1385" s="136"/>
      <c r="Y1385" s="136"/>
      <c r="Z1385" s="136"/>
      <c r="AA1385" s="136"/>
    </row>
    <row r="1386" spans="1:27" x14ac:dyDescent="0.25">
      <c r="A1386" s="77">
        <v>2016</v>
      </c>
      <c r="B1386" s="100" t="s">
        <v>361</v>
      </c>
      <c r="C1386" s="101">
        <v>3532009</v>
      </c>
      <c r="D1386" s="78">
        <v>5</v>
      </c>
      <c r="E1386" s="54">
        <v>5</v>
      </c>
      <c r="F1386" s="102">
        <v>35320095</v>
      </c>
      <c r="G1386" s="135">
        <v>23</v>
      </c>
      <c r="H1386" s="135">
        <v>29</v>
      </c>
      <c r="I1386" s="136">
        <v>6.2668500000000002E-2</v>
      </c>
      <c r="J1386" s="136">
        <v>4.9666100000000005E-2</v>
      </c>
      <c r="K1386" s="136">
        <v>1.3002400000000001E-2</v>
      </c>
      <c r="L1386" s="137">
        <v>0</v>
      </c>
      <c r="M1386" s="136">
        <v>3.3061699999999999E-2</v>
      </c>
      <c r="N1386" s="136">
        <v>1.75569E-2</v>
      </c>
      <c r="O1386" s="136">
        <v>6.8211999999999995E-3</v>
      </c>
      <c r="P1386" s="136">
        <v>5.2287000000000002E-3</v>
      </c>
      <c r="Q1386" s="138">
        <v>25</v>
      </c>
      <c r="R1386" s="139">
        <v>41</v>
      </c>
      <c r="S1386" s="122">
        <f t="shared" si="42"/>
        <v>44.230769230769226</v>
      </c>
      <c r="T1386" s="122">
        <f t="shared" si="43"/>
        <v>55.769230769230774</v>
      </c>
      <c r="U1386" s="136"/>
      <c r="V1386" s="136"/>
      <c r="W1386" s="136"/>
      <c r="X1386" s="136"/>
      <c r="Y1386" s="136"/>
      <c r="Z1386" s="136"/>
      <c r="AA1386" s="136"/>
    </row>
    <row r="1387" spans="1:27" x14ac:dyDescent="0.25">
      <c r="A1387" s="77">
        <v>2016</v>
      </c>
      <c r="B1387" s="100" t="s">
        <v>362</v>
      </c>
      <c r="C1387" s="101">
        <v>3532058</v>
      </c>
      <c r="D1387" s="78">
        <v>9</v>
      </c>
      <c r="E1387" s="54">
        <v>9</v>
      </c>
      <c r="F1387" s="102">
        <v>35320589</v>
      </c>
      <c r="G1387" s="135">
        <v>15</v>
      </c>
      <c r="H1387" s="135">
        <v>11</v>
      </c>
      <c r="I1387" s="136">
        <v>0.57720420000000017</v>
      </c>
      <c r="J1387" s="136">
        <v>0.57461510000000016</v>
      </c>
      <c r="K1387" s="136">
        <v>2.5890999999999996E-3</v>
      </c>
      <c r="L1387" s="137">
        <v>0</v>
      </c>
      <c r="M1387" s="136">
        <v>0</v>
      </c>
      <c r="N1387" s="136">
        <v>0.46805560000000002</v>
      </c>
      <c r="O1387" s="136">
        <v>0.10500169999999999</v>
      </c>
      <c r="P1387" s="136">
        <v>4.1469000000000002E-3</v>
      </c>
      <c r="Q1387" s="138">
        <v>9</v>
      </c>
      <c r="R1387" s="139">
        <v>1</v>
      </c>
      <c r="S1387" s="122">
        <f t="shared" si="42"/>
        <v>57.692307692307686</v>
      </c>
      <c r="T1387" s="122">
        <f t="shared" si="43"/>
        <v>42.307692307692307</v>
      </c>
      <c r="U1387" s="136"/>
      <c r="V1387" s="136"/>
      <c r="W1387" s="136"/>
      <c r="X1387" s="136"/>
      <c r="Y1387" s="136"/>
      <c r="Z1387" s="136"/>
      <c r="AA1387" s="136"/>
    </row>
    <row r="1388" spans="1:27" x14ac:dyDescent="0.25">
      <c r="A1388" s="77">
        <v>2016</v>
      </c>
      <c r="B1388" s="100" t="s">
        <v>363</v>
      </c>
      <c r="C1388" s="101">
        <v>3532108</v>
      </c>
      <c r="D1388" s="78">
        <v>19</v>
      </c>
      <c r="E1388" s="54">
        <v>19</v>
      </c>
      <c r="F1388" s="102">
        <v>353210819</v>
      </c>
      <c r="G1388" s="135">
        <v>0</v>
      </c>
      <c r="H1388" s="135">
        <v>4</v>
      </c>
      <c r="I1388" s="136">
        <v>6.9450000000000002E-4</v>
      </c>
      <c r="J1388" s="136">
        <v>0</v>
      </c>
      <c r="K1388" s="136">
        <v>6.9450000000000002E-4</v>
      </c>
      <c r="L1388" s="137">
        <v>0</v>
      </c>
      <c r="M1388" s="136">
        <v>5.5559999999999995E-4</v>
      </c>
      <c r="N1388" s="136">
        <v>0</v>
      </c>
      <c r="O1388" s="136">
        <v>4.6300000000000001E-5</v>
      </c>
      <c r="P1388" s="136">
        <v>9.2600000000000001E-5</v>
      </c>
      <c r="Q1388" s="138">
        <v>0</v>
      </c>
      <c r="R1388" s="139">
        <v>2</v>
      </c>
      <c r="S1388" s="122">
        <f t="shared" si="42"/>
        <v>0</v>
      </c>
      <c r="T1388" s="122">
        <f t="shared" si="43"/>
        <v>100</v>
      </c>
      <c r="U1388" s="136"/>
      <c r="V1388" s="136"/>
      <c r="W1388" s="136"/>
      <c r="X1388" s="136"/>
      <c r="Y1388" s="136"/>
      <c r="Z1388" s="136"/>
      <c r="AA1388" s="136"/>
    </row>
    <row r="1389" spans="1:27" x14ac:dyDescent="0.25">
      <c r="A1389" s="77">
        <v>2016</v>
      </c>
      <c r="B1389" s="100" t="s">
        <v>363</v>
      </c>
      <c r="C1389" s="101">
        <v>3532108</v>
      </c>
      <c r="D1389" s="78">
        <v>19</v>
      </c>
      <c r="E1389" s="54">
        <v>20</v>
      </c>
      <c r="F1389" s="102">
        <v>353210820</v>
      </c>
      <c r="G1389" s="135">
        <v>0</v>
      </c>
      <c r="H1389" s="135">
        <v>0</v>
      </c>
      <c r="I1389" s="136">
        <v>0</v>
      </c>
      <c r="J1389" s="136">
        <v>0</v>
      </c>
      <c r="K1389" s="136">
        <v>0</v>
      </c>
      <c r="L1389" s="137">
        <v>0</v>
      </c>
      <c r="M1389" s="136">
        <v>0</v>
      </c>
      <c r="N1389" s="136">
        <v>0</v>
      </c>
      <c r="O1389" s="136">
        <v>0</v>
      </c>
      <c r="P1389" s="136">
        <v>0</v>
      </c>
      <c r="Q1389" s="138">
        <v>0</v>
      </c>
      <c r="R1389" s="139">
        <v>0</v>
      </c>
      <c r="S1389" s="122">
        <f t="shared" si="42"/>
        <v>0</v>
      </c>
      <c r="T1389" s="122">
        <f t="shared" si="43"/>
        <v>0</v>
      </c>
      <c r="U1389" s="136"/>
      <c r="V1389" s="136"/>
      <c r="W1389" s="136"/>
      <c r="X1389" s="136"/>
      <c r="Y1389" s="136"/>
      <c r="Z1389" s="136"/>
      <c r="AA1389" s="136"/>
    </row>
    <row r="1390" spans="1:27" x14ac:dyDescent="0.25">
      <c r="A1390" s="77">
        <v>2016</v>
      </c>
      <c r="B1390" s="100" t="s">
        <v>364</v>
      </c>
      <c r="C1390" s="101">
        <v>3532157</v>
      </c>
      <c r="D1390" s="78">
        <v>22</v>
      </c>
      <c r="E1390" s="54">
        <v>22</v>
      </c>
      <c r="F1390" s="102">
        <v>353215722</v>
      </c>
      <c r="G1390" s="135">
        <v>1</v>
      </c>
      <c r="H1390" s="135">
        <v>3</v>
      </c>
      <c r="I1390" s="136">
        <v>6.9491000000000006E-3</v>
      </c>
      <c r="J1390" s="136">
        <v>2.9629999999999999E-4</v>
      </c>
      <c r="K1390" s="136">
        <v>6.6528000000000004E-3</v>
      </c>
      <c r="L1390" s="137">
        <v>0</v>
      </c>
      <c r="M1390" s="136">
        <v>6.5972000000000001E-3</v>
      </c>
      <c r="N1390" s="136">
        <v>0</v>
      </c>
      <c r="O1390" s="136">
        <v>2.9629999999999999E-4</v>
      </c>
      <c r="P1390" s="136">
        <v>5.5600000000000003E-5</v>
      </c>
      <c r="Q1390" s="138">
        <v>0</v>
      </c>
      <c r="R1390" s="139">
        <v>2</v>
      </c>
      <c r="S1390" s="122">
        <f t="shared" si="42"/>
        <v>25</v>
      </c>
      <c r="T1390" s="122">
        <f t="shared" si="43"/>
        <v>75</v>
      </c>
      <c r="U1390" s="136"/>
      <c r="V1390" s="136"/>
      <c r="W1390" s="136"/>
      <c r="X1390" s="136"/>
      <c r="Y1390" s="136"/>
      <c r="Z1390" s="136"/>
      <c r="AA1390" s="136"/>
    </row>
    <row r="1391" spans="1:27" x14ac:dyDescent="0.25">
      <c r="A1391" s="77">
        <v>2016</v>
      </c>
      <c r="B1391" s="100" t="s">
        <v>365</v>
      </c>
      <c r="C1391" s="101">
        <v>3532207</v>
      </c>
      <c r="D1391" s="78">
        <v>22</v>
      </c>
      <c r="E1391" s="54">
        <v>22</v>
      </c>
      <c r="F1391" s="102">
        <v>353220722</v>
      </c>
      <c r="G1391" s="135">
        <v>1</v>
      </c>
      <c r="H1391" s="135">
        <v>13</v>
      </c>
      <c r="I1391" s="136">
        <v>6.9140599999999997E-2</v>
      </c>
      <c r="J1391" s="136">
        <v>2.2777800000000001E-2</v>
      </c>
      <c r="K1391" s="136">
        <v>4.6362799999999996E-2</v>
      </c>
      <c r="L1391" s="137">
        <v>4.6806823947234906E-2</v>
      </c>
      <c r="M1391" s="136">
        <v>6.3003E-3</v>
      </c>
      <c r="N1391" s="136">
        <v>6.2347100000000003E-2</v>
      </c>
      <c r="O1391" s="136">
        <v>0</v>
      </c>
      <c r="P1391" s="136">
        <v>4.9320000000000006E-4</v>
      </c>
      <c r="Q1391" s="138">
        <v>0</v>
      </c>
      <c r="R1391" s="139">
        <v>1</v>
      </c>
      <c r="S1391" s="122">
        <f t="shared" si="42"/>
        <v>7.1428571428571423</v>
      </c>
      <c r="T1391" s="122">
        <f t="shared" si="43"/>
        <v>92.857142857142861</v>
      </c>
      <c r="U1391" s="136"/>
      <c r="V1391" s="136"/>
      <c r="W1391" s="136"/>
      <c r="X1391" s="136"/>
      <c r="Y1391" s="136"/>
      <c r="Z1391" s="136"/>
      <c r="AA1391" s="136"/>
    </row>
    <row r="1392" spans="1:27" x14ac:dyDescent="0.25">
      <c r="A1392" s="77">
        <v>2016</v>
      </c>
      <c r="B1392" s="100" t="s">
        <v>366</v>
      </c>
      <c r="C1392" s="101">
        <v>3532306</v>
      </c>
      <c r="D1392" s="78">
        <v>2</v>
      </c>
      <c r="E1392" s="54">
        <v>2</v>
      </c>
      <c r="F1392" s="102">
        <v>35323062</v>
      </c>
      <c r="G1392" s="135">
        <v>15</v>
      </c>
      <c r="H1392" s="135">
        <v>2</v>
      </c>
      <c r="I1392" s="136">
        <v>1.7830199999999997E-2</v>
      </c>
      <c r="J1392" s="136">
        <v>1.7234199999999998E-2</v>
      </c>
      <c r="K1392" s="136">
        <v>5.9599999999999996E-4</v>
      </c>
      <c r="L1392" s="137">
        <v>1.315617072552004E-2</v>
      </c>
      <c r="M1392" s="136">
        <v>0</v>
      </c>
      <c r="N1392" s="136">
        <v>0</v>
      </c>
      <c r="O1392" s="136">
        <v>1.5393400000000002E-2</v>
      </c>
      <c r="P1392" s="136">
        <v>2.4368000000000003E-3</v>
      </c>
      <c r="Q1392" s="138">
        <v>48</v>
      </c>
      <c r="R1392" s="139">
        <v>7</v>
      </c>
      <c r="S1392" s="122">
        <f t="shared" si="42"/>
        <v>88.235294117647058</v>
      </c>
      <c r="T1392" s="122">
        <f t="shared" si="43"/>
        <v>11.76470588235294</v>
      </c>
      <c r="U1392" s="136"/>
      <c r="V1392" s="136"/>
      <c r="W1392" s="136"/>
      <c r="X1392" s="136"/>
      <c r="Y1392" s="136"/>
      <c r="Z1392" s="136"/>
      <c r="AA1392" s="136"/>
    </row>
    <row r="1393" spans="1:27" x14ac:dyDescent="0.25">
      <c r="A1393" s="77">
        <v>2016</v>
      </c>
      <c r="B1393" s="100" t="s">
        <v>367</v>
      </c>
      <c r="C1393" s="101">
        <v>3532405</v>
      </c>
      <c r="D1393" s="78">
        <v>5</v>
      </c>
      <c r="E1393" s="54">
        <v>5</v>
      </c>
      <c r="F1393" s="102">
        <v>35324055</v>
      </c>
      <c r="G1393" s="135">
        <v>20</v>
      </c>
      <c r="H1393" s="135">
        <v>75</v>
      </c>
      <c r="I1393" s="136">
        <v>31.043333199999999</v>
      </c>
      <c r="J1393" s="136">
        <v>31.031723499999998</v>
      </c>
      <c r="K1393" s="136">
        <v>1.1609700000000006E-2</v>
      </c>
      <c r="L1393" s="137">
        <v>0</v>
      </c>
      <c r="M1393" s="136">
        <v>31.0266898</v>
      </c>
      <c r="N1393" s="136">
        <v>2.9892E-3</v>
      </c>
      <c r="O1393" s="136">
        <v>1.9535999999999998E-3</v>
      </c>
      <c r="P1393" s="136">
        <v>1.1700600000000002E-2</v>
      </c>
      <c r="Q1393" s="138">
        <v>27</v>
      </c>
      <c r="R1393" s="139">
        <v>15</v>
      </c>
      <c r="S1393" s="122">
        <f t="shared" si="42"/>
        <v>21.052631578947366</v>
      </c>
      <c r="T1393" s="122">
        <f t="shared" si="43"/>
        <v>78.94736842105263</v>
      </c>
      <c r="U1393" s="136"/>
      <c r="V1393" s="136"/>
      <c r="W1393" s="136"/>
      <c r="X1393" s="136"/>
      <c r="Y1393" s="136"/>
      <c r="Z1393" s="136"/>
      <c r="AA1393" s="136"/>
    </row>
    <row r="1394" spans="1:27" x14ac:dyDescent="0.25">
      <c r="A1394" s="77">
        <v>2016</v>
      </c>
      <c r="B1394" s="100" t="s">
        <v>367</v>
      </c>
      <c r="C1394" s="101">
        <v>3532405</v>
      </c>
      <c r="D1394" s="78">
        <v>5</v>
      </c>
      <c r="E1394" s="54">
        <v>6</v>
      </c>
      <c r="F1394" s="102">
        <v>35324056</v>
      </c>
      <c r="G1394" s="135">
        <v>1</v>
      </c>
      <c r="H1394" s="135">
        <v>0</v>
      </c>
      <c r="I1394" s="136">
        <v>2.3099999999999999E-5</v>
      </c>
      <c r="J1394" s="136">
        <v>2.3099999999999999E-5</v>
      </c>
      <c r="K1394" s="136">
        <v>0</v>
      </c>
      <c r="L1394" s="137">
        <v>0</v>
      </c>
      <c r="M1394" s="136">
        <v>0</v>
      </c>
      <c r="N1394" s="136">
        <v>0</v>
      </c>
      <c r="O1394" s="136">
        <v>0</v>
      </c>
      <c r="P1394" s="136">
        <v>2.3099999999999999E-5</v>
      </c>
      <c r="Q1394" s="138">
        <v>0</v>
      </c>
      <c r="R1394" s="139">
        <v>0</v>
      </c>
      <c r="S1394" s="122">
        <f t="shared" si="42"/>
        <v>100</v>
      </c>
      <c r="T1394" s="122">
        <f t="shared" si="43"/>
        <v>0</v>
      </c>
      <c r="U1394" s="136"/>
      <c r="V1394" s="136"/>
      <c r="W1394" s="136"/>
      <c r="X1394" s="136"/>
      <c r="Y1394" s="136"/>
      <c r="Z1394" s="136"/>
      <c r="AA1394" s="136"/>
    </row>
    <row r="1395" spans="1:27" x14ac:dyDescent="0.25">
      <c r="A1395" s="77">
        <v>2016</v>
      </c>
      <c r="B1395" s="100" t="s">
        <v>368</v>
      </c>
      <c r="C1395" s="101">
        <v>3532504</v>
      </c>
      <c r="D1395" s="78">
        <v>18</v>
      </c>
      <c r="E1395" s="54">
        <v>18</v>
      </c>
      <c r="F1395" s="102">
        <v>353250418</v>
      </c>
      <c r="G1395" s="135">
        <v>1</v>
      </c>
      <c r="H1395" s="135">
        <v>7</v>
      </c>
      <c r="I1395" s="136">
        <v>8.9843000000000006E-3</v>
      </c>
      <c r="J1395" s="136">
        <v>2.5460000000000001E-4</v>
      </c>
      <c r="K1395" s="136">
        <v>8.7297E-3</v>
      </c>
      <c r="L1395" s="137">
        <v>0</v>
      </c>
      <c r="M1395" s="136">
        <v>1.8056000000000001E-3</v>
      </c>
      <c r="N1395" s="136">
        <v>1.2331E-3</v>
      </c>
      <c r="O1395" s="136">
        <v>5.6308E-3</v>
      </c>
      <c r="P1395" s="136">
        <v>3.1480000000000001E-4</v>
      </c>
      <c r="Q1395" s="138">
        <v>1</v>
      </c>
      <c r="R1395" s="139">
        <v>1</v>
      </c>
      <c r="S1395" s="122">
        <f t="shared" si="42"/>
        <v>12.5</v>
      </c>
      <c r="T1395" s="122">
        <f t="shared" si="43"/>
        <v>87.5</v>
      </c>
      <c r="U1395" s="136"/>
      <c r="V1395" s="136"/>
      <c r="W1395" s="136"/>
      <c r="X1395" s="136"/>
      <c r="Y1395" s="136"/>
      <c r="Z1395" s="136"/>
      <c r="AA1395" s="136"/>
    </row>
    <row r="1396" spans="1:27" x14ac:dyDescent="0.25">
      <c r="A1396" s="77">
        <v>2016</v>
      </c>
      <c r="B1396" s="100" t="s">
        <v>368</v>
      </c>
      <c r="C1396" s="101">
        <v>3532504</v>
      </c>
      <c r="D1396" s="78">
        <v>18</v>
      </c>
      <c r="E1396" s="54">
        <v>16</v>
      </c>
      <c r="F1396" s="102">
        <v>353250416</v>
      </c>
      <c r="G1396" s="135">
        <v>0</v>
      </c>
      <c r="H1396" s="135">
        <v>0</v>
      </c>
      <c r="I1396" s="136">
        <v>0</v>
      </c>
      <c r="J1396" s="136">
        <v>0</v>
      </c>
      <c r="K1396" s="136">
        <v>0</v>
      </c>
      <c r="L1396" s="137">
        <v>0</v>
      </c>
      <c r="M1396" s="136">
        <v>0</v>
      </c>
      <c r="N1396" s="136">
        <v>0</v>
      </c>
      <c r="O1396" s="136">
        <v>0</v>
      </c>
      <c r="P1396" s="136">
        <v>0</v>
      </c>
      <c r="Q1396" s="138">
        <v>0</v>
      </c>
      <c r="R1396" s="139">
        <v>0</v>
      </c>
      <c r="S1396" s="122">
        <f t="shared" si="42"/>
        <v>0</v>
      </c>
      <c r="T1396" s="122">
        <f t="shared" si="43"/>
        <v>0</v>
      </c>
      <c r="U1396" s="136"/>
      <c r="V1396" s="136"/>
      <c r="W1396" s="136"/>
      <c r="X1396" s="136"/>
      <c r="Y1396" s="136"/>
      <c r="Z1396" s="136"/>
      <c r="AA1396" s="136"/>
    </row>
    <row r="1397" spans="1:27" x14ac:dyDescent="0.25">
      <c r="A1397" s="77">
        <v>2016</v>
      </c>
      <c r="B1397" s="100" t="s">
        <v>368</v>
      </c>
      <c r="C1397" s="101">
        <v>3532504</v>
      </c>
      <c r="D1397" s="78">
        <v>18</v>
      </c>
      <c r="E1397" s="54">
        <v>19</v>
      </c>
      <c r="F1397" s="102">
        <v>353250419</v>
      </c>
      <c r="G1397" s="135">
        <v>2</v>
      </c>
      <c r="H1397" s="135">
        <v>0</v>
      </c>
      <c r="I1397" s="136">
        <v>1.6319400000000001E-2</v>
      </c>
      <c r="J1397" s="136">
        <v>1.6319400000000001E-2</v>
      </c>
      <c r="K1397" s="136">
        <v>0</v>
      </c>
      <c r="L1397" s="137">
        <v>0</v>
      </c>
      <c r="M1397" s="136">
        <v>0</v>
      </c>
      <c r="N1397" s="136">
        <v>0</v>
      </c>
      <c r="O1397" s="136">
        <v>1.6319400000000001E-2</v>
      </c>
      <c r="P1397" s="136">
        <v>0</v>
      </c>
      <c r="Q1397" s="138">
        <v>0</v>
      </c>
      <c r="R1397" s="139">
        <v>0</v>
      </c>
      <c r="S1397" s="122">
        <f t="shared" si="42"/>
        <v>100</v>
      </c>
      <c r="T1397" s="122">
        <f t="shared" si="43"/>
        <v>0</v>
      </c>
      <c r="U1397" s="136"/>
      <c r="V1397" s="136"/>
      <c r="W1397" s="136"/>
      <c r="X1397" s="136"/>
      <c r="Y1397" s="136"/>
      <c r="Z1397" s="136"/>
      <c r="AA1397" s="136"/>
    </row>
    <row r="1398" spans="1:27" x14ac:dyDescent="0.25">
      <c r="A1398" s="77">
        <v>2016</v>
      </c>
      <c r="B1398" s="100" t="s">
        <v>369</v>
      </c>
      <c r="C1398" s="101">
        <v>3532603</v>
      </c>
      <c r="D1398" s="78">
        <v>18</v>
      </c>
      <c r="E1398" s="54">
        <v>18</v>
      </c>
      <c r="F1398" s="102">
        <v>353260318</v>
      </c>
      <c r="G1398" s="135">
        <v>6</v>
      </c>
      <c r="H1398" s="135">
        <v>25</v>
      </c>
      <c r="I1398" s="136">
        <v>6.0790300000000005E-2</v>
      </c>
      <c r="J1398" s="136">
        <v>4.4977000000000003E-2</v>
      </c>
      <c r="K1398" s="136">
        <v>1.5813299999999999E-2</v>
      </c>
      <c r="L1398" s="137">
        <v>0</v>
      </c>
      <c r="M1398" s="136">
        <v>0</v>
      </c>
      <c r="N1398" s="136">
        <v>1.7901999999999998E-3</v>
      </c>
      <c r="O1398" s="136">
        <v>5.8246699999999992E-2</v>
      </c>
      <c r="P1398" s="136">
        <v>7.534000000000001E-4</v>
      </c>
      <c r="Q1398" s="138">
        <v>2</v>
      </c>
      <c r="R1398" s="139">
        <v>0</v>
      </c>
      <c r="S1398" s="122">
        <f t="shared" si="42"/>
        <v>19.35483870967742</v>
      </c>
      <c r="T1398" s="122">
        <f t="shared" si="43"/>
        <v>80.645161290322577</v>
      </c>
      <c r="U1398" s="136"/>
      <c r="V1398" s="136"/>
      <c r="W1398" s="136"/>
      <c r="X1398" s="136"/>
      <c r="Y1398" s="136"/>
      <c r="Z1398" s="136"/>
      <c r="AA1398" s="136"/>
    </row>
    <row r="1399" spans="1:27" x14ac:dyDescent="0.25">
      <c r="A1399" s="77">
        <v>2016</v>
      </c>
      <c r="B1399" s="100" t="s">
        <v>369</v>
      </c>
      <c r="C1399" s="101">
        <v>3532603</v>
      </c>
      <c r="D1399" s="78">
        <v>18</v>
      </c>
      <c r="E1399" s="54">
        <v>19</v>
      </c>
      <c r="F1399" s="102">
        <v>353260319</v>
      </c>
      <c r="G1399" s="135">
        <v>3</v>
      </c>
      <c r="H1399" s="135">
        <v>6</v>
      </c>
      <c r="I1399" s="136">
        <v>8.2866000000000016E-3</v>
      </c>
      <c r="J1399" s="136">
        <v>4.6628000000000008E-3</v>
      </c>
      <c r="K1399" s="136">
        <v>3.6238000000000004E-3</v>
      </c>
      <c r="L1399" s="137">
        <v>0</v>
      </c>
      <c r="M1399" s="136">
        <v>0</v>
      </c>
      <c r="N1399" s="136">
        <v>0</v>
      </c>
      <c r="O1399" s="136">
        <v>8.1580999999999997E-3</v>
      </c>
      <c r="P1399" s="136">
        <v>1.2850000000000001E-4</v>
      </c>
      <c r="Q1399" s="138">
        <v>0</v>
      </c>
      <c r="R1399" s="139">
        <v>2</v>
      </c>
      <c r="S1399" s="122">
        <f t="shared" si="42"/>
        <v>33.333333333333329</v>
      </c>
      <c r="T1399" s="122">
        <f t="shared" si="43"/>
        <v>66.666666666666657</v>
      </c>
      <c r="U1399" s="136"/>
      <c r="V1399" s="136"/>
      <c r="W1399" s="136"/>
      <c r="X1399" s="136"/>
      <c r="Y1399" s="136"/>
      <c r="Z1399" s="136"/>
      <c r="AA1399" s="136"/>
    </row>
    <row r="1400" spans="1:27" x14ac:dyDescent="0.25">
      <c r="A1400" s="77">
        <v>2016</v>
      </c>
      <c r="B1400" s="100" t="s">
        <v>370</v>
      </c>
      <c r="C1400" s="101">
        <v>3532702</v>
      </c>
      <c r="D1400" s="78">
        <v>19</v>
      </c>
      <c r="E1400" s="54">
        <v>19</v>
      </c>
      <c r="F1400" s="102">
        <v>353270219</v>
      </c>
      <c r="G1400" s="135">
        <v>1</v>
      </c>
      <c r="H1400" s="135">
        <v>24</v>
      </c>
      <c r="I1400" s="136">
        <v>1.08091E-2</v>
      </c>
      <c r="J1400" s="136">
        <v>8.4880000000000003E-4</v>
      </c>
      <c r="K1400" s="136">
        <v>9.9603000000000001E-3</v>
      </c>
      <c r="L1400" s="137">
        <v>0</v>
      </c>
      <c r="M1400" s="136">
        <v>9.2592999999999998E-3</v>
      </c>
      <c r="N1400" s="136">
        <v>9.6100000000000005E-5</v>
      </c>
      <c r="O1400" s="136">
        <v>0</v>
      </c>
      <c r="P1400" s="136">
        <v>1.4537E-3</v>
      </c>
      <c r="Q1400" s="138">
        <v>0</v>
      </c>
      <c r="R1400" s="139">
        <v>1</v>
      </c>
      <c r="S1400" s="122">
        <f t="shared" si="42"/>
        <v>4</v>
      </c>
      <c r="T1400" s="122">
        <f t="shared" si="43"/>
        <v>96</v>
      </c>
      <c r="U1400" s="136"/>
      <c r="V1400" s="136"/>
      <c r="W1400" s="136"/>
      <c r="X1400" s="136"/>
      <c r="Y1400" s="136"/>
      <c r="Z1400" s="136"/>
      <c r="AA1400" s="136"/>
    </row>
    <row r="1401" spans="1:27" x14ac:dyDescent="0.25">
      <c r="A1401" s="77">
        <v>2016</v>
      </c>
      <c r="B1401" s="100" t="s">
        <v>371</v>
      </c>
      <c r="C1401" s="101">
        <v>3532801</v>
      </c>
      <c r="D1401" s="78">
        <v>16</v>
      </c>
      <c r="E1401" s="54">
        <v>16</v>
      </c>
      <c r="F1401" s="102">
        <v>353280116</v>
      </c>
      <c r="G1401" s="135">
        <v>6</v>
      </c>
      <c r="H1401" s="135">
        <v>25</v>
      </c>
      <c r="I1401" s="136">
        <v>0.11535860000000001</v>
      </c>
      <c r="J1401" s="136">
        <v>6.7171700000000001E-2</v>
      </c>
      <c r="K1401" s="136">
        <v>4.8186899999999998E-2</v>
      </c>
      <c r="L1401" s="137">
        <v>0</v>
      </c>
      <c r="M1401" s="136">
        <v>2.08565E-2</v>
      </c>
      <c r="N1401" s="136">
        <v>3.3067000000000001E-3</v>
      </c>
      <c r="O1401" s="136">
        <v>8.7981999999999991E-2</v>
      </c>
      <c r="P1401" s="136">
        <v>3.2133999999999991E-3</v>
      </c>
      <c r="Q1401" s="138">
        <v>0</v>
      </c>
      <c r="R1401" s="139">
        <v>0</v>
      </c>
      <c r="S1401" s="122">
        <f t="shared" si="42"/>
        <v>19.35483870967742</v>
      </c>
      <c r="T1401" s="122">
        <f t="shared" si="43"/>
        <v>80.645161290322577</v>
      </c>
      <c r="U1401" s="136"/>
      <c r="V1401" s="136"/>
      <c r="W1401" s="136"/>
      <c r="X1401" s="136"/>
      <c r="Y1401" s="136"/>
      <c r="Z1401" s="136"/>
      <c r="AA1401" s="136"/>
    </row>
    <row r="1402" spans="1:27" x14ac:dyDescent="0.25">
      <c r="A1402" s="77">
        <v>2016</v>
      </c>
      <c r="B1402" s="100" t="s">
        <v>372</v>
      </c>
      <c r="C1402" s="101">
        <v>3532827</v>
      </c>
      <c r="D1402" s="78">
        <v>14</v>
      </c>
      <c r="E1402" s="54">
        <v>14</v>
      </c>
      <c r="F1402" s="102">
        <v>353282714</v>
      </c>
      <c r="G1402" s="135">
        <v>16</v>
      </c>
      <c r="H1402" s="135">
        <v>2</v>
      </c>
      <c r="I1402" s="136">
        <v>0.48957189999999995</v>
      </c>
      <c r="J1402" s="136">
        <v>0.48949899999999996</v>
      </c>
      <c r="K1402" s="136">
        <v>7.290000000000001E-5</v>
      </c>
      <c r="L1402" s="137">
        <v>0</v>
      </c>
      <c r="M1402" s="136">
        <v>1.3944400000000001E-2</v>
      </c>
      <c r="N1402" s="136">
        <v>0.47506479999999995</v>
      </c>
      <c r="O1402" s="136">
        <v>4.5560000000000002E-4</v>
      </c>
      <c r="P1402" s="136">
        <v>1.071E-4</v>
      </c>
      <c r="Q1402" s="138">
        <v>3</v>
      </c>
      <c r="R1402" s="139">
        <v>1</v>
      </c>
      <c r="S1402" s="122">
        <f t="shared" si="42"/>
        <v>88.888888888888886</v>
      </c>
      <c r="T1402" s="122">
        <f t="shared" si="43"/>
        <v>11.111111111111111</v>
      </c>
      <c r="U1402" s="136"/>
      <c r="V1402" s="136"/>
      <c r="W1402" s="136"/>
      <c r="X1402" s="136"/>
      <c r="Y1402" s="136"/>
      <c r="Z1402" s="136"/>
      <c r="AA1402" s="136"/>
    </row>
    <row r="1403" spans="1:27" x14ac:dyDescent="0.25">
      <c r="A1403" s="77">
        <v>2016</v>
      </c>
      <c r="B1403" s="100" t="s">
        <v>373</v>
      </c>
      <c r="C1403" s="101">
        <v>3532843</v>
      </c>
      <c r="D1403" s="78">
        <v>18</v>
      </c>
      <c r="E1403" s="54">
        <v>18</v>
      </c>
      <c r="F1403" s="102">
        <v>353284318</v>
      </c>
      <c r="G1403" s="135">
        <v>5</v>
      </c>
      <c r="H1403" s="135">
        <v>10</v>
      </c>
      <c r="I1403" s="136">
        <v>1.7031200000000003E-2</v>
      </c>
      <c r="J1403" s="136">
        <v>2.8503000000000001E-3</v>
      </c>
      <c r="K1403" s="136">
        <v>1.4180900000000001E-2</v>
      </c>
      <c r="L1403" s="137">
        <v>0</v>
      </c>
      <c r="M1403" s="136">
        <v>4.5092999999999999E-3</v>
      </c>
      <c r="N1403" s="136">
        <v>0</v>
      </c>
      <c r="O1403" s="136">
        <v>6.2151000000000003E-3</v>
      </c>
      <c r="P1403" s="136">
        <v>6.3067999999999996E-3</v>
      </c>
      <c r="Q1403" s="138">
        <v>4</v>
      </c>
      <c r="R1403" s="139">
        <v>2</v>
      </c>
      <c r="S1403" s="122">
        <f t="shared" si="42"/>
        <v>33.333333333333329</v>
      </c>
      <c r="T1403" s="122">
        <f t="shared" si="43"/>
        <v>66.666666666666657</v>
      </c>
      <c r="U1403" s="136"/>
      <c r="V1403" s="136"/>
      <c r="W1403" s="136"/>
      <c r="X1403" s="136"/>
      <c r="Y1403" s="136"/>
      <c r="Z1403" s="136"/>
      <c r="AA1403" s="136"/>
    </row>
    <row r="1404" spans="1:27" x14ac:dyDescent="0.25">
      <c r="A1404" s="77">
        <v>2016</v>
      </c>
      <c r="B1404" s="100" t="s">
        <v>374</v>
      </c>
      <c r="C1404" s="101">
        <v>3532868</v>
      </c>
      <c r="D1404" s="78">
        <v>19</v>
      </c>
      <c r="E1404" s="54">
        <v>19</v>
      </c>
      <c r="F1404" s="102">
        <v>353286819</v>
      </c>
      <c r="G1404" s="135">
        <v>2</v>
      </c>
      <c r="H1404" s="135">
        <v>4</v>
      </c>
      <c r="I1404" s="136">
        <v>2.5116000000000001E-3</v>
      </c>
      <c r="J1404" s="136">
        <v>2.3148000000000001E-3</v>
      </c>
      <c r="K1404" s="136">
        <v>1.9680000000000001E-4</v>
      </c>
      <c r="L1404" s="137">
        <v>0</v>
      </c>
      <c r="M1404" s="136">
        <v>0</v>
      </c>
      <c r="N1404" s="136">
        <v>0</v>
      </c>
      <c r="O1404" s="136">
        <v>2.3148000000000001E-3</v>
      </c>
      <c r="P1404" s="136">
        <v>1.9680000000000001E-4</v>
      </c>
      <c r="Q1404" s="138">
        <v>2</v>
      </c>
      <c r="R1404" s="139">
        <v>3</v>
      </c>
      <c r="S1404" s="122">
        <f t="shared" si="42"/>
        <v>33.333333333333329</v>
      </c>
      <c r="T1404" s="122">
        <f t="shared" si="43"/>
        <v>66.666666666666657</v>
      </c>
      <c r="U1404" s="136"/>
      <c r="V1404" s="136"/>
      <c r="W1404" s="136"/>
      <c r="X1404" s="136"/>
      <c r="Y1404" s="136"/>
      <c r="Z1404" s="136"/>
      <c r="AA1404" s="136"/>
    </row>
    <row r="1405" spans="1:27" x14ac:dyDescent="0.25">
      <c r="A1405" s="77">
        <v>2016</v>
      </c>
      <c r="B1405" s="100" t="s">
        <v>375</v>
      </c>
      <c r="C1405" s="101">
        <v>3532900</v>
      </c>
      <c r="D1405" s="78">
        <v>13</v>
      </c>
      <c r="E1405" s="54">
        <v>13</v>
      </c>
      <c r="F1405" s="102">
        <v>353290013</v>
      </c>
      <c r="G1405" s="135">
        <v>5</v>
      </c>
      <c r="H1405" s="135">
        <v>10</v>
      </c>
      <c r="I1405" s="136">
        <v>0.84577940000000007</v>
      </c>
      <c r="J1405" s="136">
        <v>0.83051320000000006</v>
      </c>
      <c r="K1405" s="136">
        <v>1.5266200000000001E-2</v>
      </c>
      <c r="L1405" s="137">
        <v>0</v>
      </c>
      <c r="M1405" s="136">
        <v>0</v>
      </c>
      <c r="N1405" s="136">
        <v>0.5651389</v>
      </c>
      <c r="O1405" s="136">
        <v>0.27715670000000003</v>
      </c>
      <c r="P1405" s="136">
        <v>3.4837999999999996E-3</v>
      </c>
      <c r="Q1405" s="138">
        <v>15</v>
      </c>
      <c r="R1405" s="139">
        <v>5</v>
      </c>
      <c r="S1405" s="122">
        <f t="shared" si="42"/>
        <v>33.333333333333329</v>
      </c>
      <c r="T1405" s="122">
        <f t="shared" si="43"/>
        <v>66.666666666666657</v>
      </c>
      <c r="U1405" s="136"/>
      <c r="V1405" s="136"/>
      <c r="W1405" s="136"/>
      <c r="X1405" s="136"/>
      <c r="Y1405" s="136"/>
      <c r="Z1405" s="136"/>
      <c r="AA1405" s="136"/>
    </row>
    <row r="1406" spans="1:27" x14ac:dyDescent="0.25">
      <c r="A1406" s="77">
        <v>2016</v>
      </c>
      <c r="B1406" s="100" t="s">
        <v>376</v>
      </c>
      <c r="C1406" s="101">
        <v>3533007</v>
      </c>
      <c r="D1406" s="78">
        <v>15</v>
      </c>
      <c r="E1406" s="54">
        <v>15</v>
      </c>
      <c r="F1406" s="102">
        <v>353300715</v>
      </c>
      <c r="G1406" s="135">
        <v>17</v>
      </c>
      <c r="H1406" s="135">
        <v>28</v>
      </c>
      <c r="I1406" s="136">
        <v>0.25780569999999997</v>
      </c>
      <c r="J1406" s="136">
        <v>0.22452149999999996</v>
      </c>
      <c r="K1406" s="136">
        <v>3.3284199999999993E-2</v>
      </c>
      <c r="L1406" s="137">
        <v>0</v>
      </c>
      <c r="M1406" s="136">
        <v>6.0000000000000001E-3</v>
      </c>
      <c r="N1406" s="136">
        <v>5.5640000000000008E-4</v>
      </c>
      <c r="O1406" s="136">
        <v>0.24913539999999998</v>
      </c>
      <c r="P1406" s="136">
        <v>2.1138999999999997E-3</v>
      </c>
      <c r="Q1406" s="138">
        <v>30</v>
      </c>
      <c r="R1406" s="139">
        <v>11</v>
      </c>
      <c r="S1406" s="122">
        <f t="shared" si="42"/>
        <v>37.777777777777779</v>
      </c>
      <c r="T1406" s="122">
        <f t="shared" si="43"/>
        <v>62.222222222222221</v>
      </c>
      <c r="U1406" s="136"/>
      <c r="V1406" s="136"/>
      <c r="W1406" s="136"/>
      <c r="X1406" s="136"/>
      <c r="Y1406" s="136"/>
      <c r="Z1406" s="136"/>
      <c r="AA1406" s="136"/>
    </row>
    <row r="1407" spans="1:27" x14ac:dyDescent="0.25">
      <c r="A1407" s="77">
        <v>2016</v>
      </c>
      <c r="B1407" s="100" t="s">
        <v>377</v>
      </c>
      <c r="C1407" s="101">
        <v>3533106</v>
      </c>
      <c r="D1407" s="78">
        <v>20</v>
      </c>
      <c r="E1407" s="54">
        <v>20</v>
      </c>
      <c r="F1407" s="102">
        <v>353310620</v>
      </c>
      <c r="G1407" s="135">
        <v>0</v>
      </c>
      <c r="H1407" s="135">
        <v>6</v>
      </c>
      <c r="I1407" s="136">
        <v>4.3797999999999997E-3</v>
      </c>
      <c r="J1407" s="136">
        <v>0</v>
      </c>
      <c r="K1407" s="136">
        <v>4.3797999999999997E-3</v>
      </c>
      <c r="L1407" s="137">
        <v>0</v>
      </c>
      <c r="M1407" s="136">
        <v>4.0210000000000003E-3</v>
      </c>
      <c r="N1407" s="136">
        <v>0</v>
      </c>
      <c r="O1407" s="136">
        <v>2.0829999999999999E-4</v>
      </c>
      <c r="P1407" s="136">
        <v>1.505E-4</v>
      </c>
      <c r="Q1407" s="138">
        <v>0</v>
      </c>
      <c r="R1407" s="139">
        <v>0</v>
      </c>
      <c r="S1407" s="122">
        <f t="shared" si="42"/>
        <v>0</v>
      </c>
      <c r="T1407" s="122">
        <f t="shared" si="43"/>
        <v>100</v>
      </c>
      <c r="U1407" s="136"/>
      <c r="V1407" s="136"/>
      <c r="W1407" s="136"/>
      <c r="X1407" s="136"/>
      <c r="Y1407" s="136"/>
      <c r="Z1407" s="136"/>
      <c r="AA1407" s="136"/>
    </row>
    <row r="1408" spans="1:27" x14ac:dyDescent="0.25">
      <c r="A1408" s="77">
        <v>2016</v>
      </c>
      <c r="B1408" s="100" t="s">
        <v>378</v>
      </c>
      <c r="C1408" s="101">
        <v>3533205</v>
      </c>
      <c r="D1408" s="78">
        <v>20</v>
      </c>
      <c r="E1408" s="54">
        <v>20</v>
      </c>
      <c r="F1408" s="102">
        <v>353320520</v>
      </c>
      <c r="G1408" s="135">
        <v>6</v>
      </c>
      <c r="H1408" s="135">
        <v>6</v>
      </c>
      <c r="I1408" s="136">
        <v>0.52742099999999992</v>
      </c>
      <c r="J1408" s="136">
        <v>0.50972209999999996</v>
      </c>
      <c r="K1408" s="136">
        <v>1.76989E-2</v>
      </c>
      <c r="L1408" s="137">
        <v>0</v>
      </c>
      <c r="M1408" s="136">
        <v>1.0059999999999999E-2</v>
      </c>
      <c r="N1408" s="136">
        <v>0.50972209999999996</v>
      </c>
      <c r="O1408" s="136">
        <v>1.3889E-3</v>
      </c>
      <c r="P1408" s="136">
        <v>6.2500000000000003E-3</v>
      </c>
      <c r="Q1408" s="138">
        <v>2</v>
      </c>
      <c r="R1408" s="139">
        <v>2</v>
      </c>
      <c r="S1408" s="122">
        <f t="shared" si="42"/>
        <v>50</v>
      </c>
      <c r="T1408" s="122">
        <f t="shared" si="43"/>
        <v>50</v>
      </c>
      <c r="U1408" s="136"/>
      <c r="V1408" s="136"/>
      <c r="W1408" s="136"/>
      <c r="X1408" s="136"/>
      <c r="Y1408" s="136"/>
      <c r="Z1408" s="136"/>
      <c r="AA1408" s="136"/>
    </row>
    <row r="1409" spans="1:27" x14ac:dyDescent="0.25">
      <c r="A1409" s="77">
        <v>2016</v>
      </c>
      <c r="B1409" s="100" t="s">
        <v>379</v>
      </c>
      <c r="C1409" s="101">
        <v>3533304</v>
      </c>
      <c r="D1409" s="78">
        <v>19</v>
      </c>
      <c r="E1409" s="54">
        <v>19</v>
      </c>
      <c r="F1409" s="102">
        <v>353330419</v>
      </c>
      <c r="G1409" s="135">
        <v>0</v>
      </c>
      <c r="H1409" s="135">
        <v>16</v>
      </c>
      <c r="I1409" s="136">
        <v>1.69213E-2</v>
      </c>
      <c r="J1409" s="136">
        <v>0</v>
      </c>
      <c r="K1409" s="136">
        <v>1.69213E-2</v>
      </c>
      <c r="L1409" s="137">
        <v>0</v>
      </c>
      <c r="M1409" s="136">
        <v>1.6434000000000001E-2</v>
      </c>
      <c r="N1409" s="136">
        <v>0</v>
      </c>
      <c r="O1409" s="136">
        <v>0</v>
      </c>
      <c r="P1409" s="136">
        <v>4.8730000000000008E-4</v>
      </c>
      <c r="Q1409" s="138">
        <v>0</v>
      </c>
      <c r="R1409" s="139">
        <v>0</v>
      </c>
      <c r="S1409" s="122">
        <f t="shared" si="42"/>
        <v>0</v>
      </c>
      <c r="T1409" s="122">
        <f t="shared" si="43"/>
        <v>100</v>
      </c>
      <c r="U1409" s="136"/>
      <c r="V1409" s="136"/>
      <c r="W1409" s="136"/>
      <c r="X1409" s="136"/>
      <c r="Y1409" s="136"/>
      <c r="Z1409" s="136"/>
      <c r="AA1409" s="136"/>
    </row>
    <row r="1410" spans="1:27" x14ac:dyDescent="0.25">
      <c r="A1410" s="77">
        <v>2016</v>
      </c>
      <c r="B1410" s="100" t="s">
        <v>380</v>
      </c>
      <c r="C1410" s="101">
        <v>3533403</v>
      </c>
      <c r="D1410" s="78">
        <v>5</v>
      </c>
      <c r="E1410" s="54">
        <v>5</v>
      </c>
      <c r="F1410" s="102">
        <v>35334035</v>
      </c>
      <c r="G1410" s="135">
        <v>16</v>
      </c>
      <c r="H1410" s="135">
        <v>117</v>
      </c>
      <c r="I1410" s="136">
        <v>0.32520569999999993</v>
      </c>
      <c r="J1410" s="136">
        <v>0.2061192</v>
      </c>
      <c r="K1410" s="136">
        <v>0.11908649999999993</v>
      </c>
      <c r="L1410" s="137">
        <v>0</v>
      </c>
      <c r="M1410" s="136">
        <v>0.1680556</v>
      </c>
      <c r="N1410" s="136">
        <v>0.14259059999999996</v>
      </c>
      <c r="O1410" s="136">
        <v>3.3024999999999999E-3</v>
      </c>
      <c r="P1410" s="136">
        <v>1.1257000000000001E-2</v>
      </c>
      <c r="Q1410" s="138">
        <v>16</v>
      </c>
      <c r="R1410" s="139">
        <v>27</v>
      </c>
      <c r="S1410" s="122">
        <f t="shared" si="42"/>
        <v>12.030075187969924</v>
      </c>
      <c r="T1410" s="122">
        <f t="shared" si="43"/>
        <v>87.969924812030072</v>
      </c>
      <c r="U1410" s="136"/>
      <c r="V1410" s="136"/>
      <c r="W1410" s="136"/>
      <c r="X1410" s="136"/>
      <c r="Y1410" s="136"/>
      <c r="Z1410" s="136"/>
      <c r="AA1410" s="136"/>
    </row>
    <row r="1411" spans="1:27" x14ac:dyDescent="0.25">
      <c r="A1411" s="77">
        <v>2016</v>
      </c>
      <c r="B1411" s="100" t="s">
        <v>381</v>
      </c>
      <c r="C1411" s="101">
        <v>3533254</v>
      </c>
      <c r="D1411" s="78">
        <v>15</v>
      </c>
      <c r="E1411" s="54">
        <v>15</v>
      </c>
      <c r="F1411" s="102">
        <v>353325415</v>
      </c>
      <c r="G1411" s="135">
        <v>8</v>
      </c>
      <c r="H1411" s="135">
        <v>4</v>
      </c>
      <c r="I1411" s="136">
        <v>0.12545700000000001</v>
      </c>
      <c r="J1411" s="136">
        <v>0.11727990000000001</v>
      </c>
      <c r="K1411" s="136">
        <v>8.1770999999999996E-3</v>
      </c>
      <c r="L1411" s="137">
        <v>0</v>
      </c>
      <c r="M1411" s="136">
        <v>4.6296000000000002E-3</v>
      </c>
      <c r="N1411" s="136">
        <v>3.4318E-3</v>
      </c>
      <c r="O1411" s="136">
        <v>0.11727990000000001</v>
      </c>
      <c r="P1411" s="136">
        <v>1.1569999999999999E-4</v>
      </c>
      <c r="Q1411" s="138">
        <v>2</v>
      </c>
      <c r="R1411" s="139">
        <v>1</v>
      </c>
      <c r="S1411" s="122">
        <f t="shared" ref="S1411:S1474" si="44">IFERROR(((G1411)/(SUM($G1411:$H1411)))*100,0)</f>
        <v>66.666666666666657</v>
      </c>
      <c r="T1411" s="122">
        <f t="shared" ref="T1411:T1474" si="45">IFERROR(((H1411)/(SUM($G1411:$H1411)))*100,0)</f>
        <v>33.333333333333329</v>
      </c>
      <c r="U1411" s="136"/>
      <c r="V1411" s="136"/>
      <c r="W1411" s="136"/>
      <c r="X1411" s="136"/>
      <c r="Y1411" s="136"/>
      <c r="Z1411" s="136"/>
      <c r="AA1411" s="136"/>
    </row>
    <row r="1412" spans="1:27" x14ac:dyDescent="0.25">
      <c r="A1412" s="77">
        <v>2016</v>
      </c>
      <c r="B1412" s="100" t="s">
        <v>382</v>
      </c>
      <c r="C1412" s="101">
        <v>3533502</v>
      </c>
      <c r="D1412" s="78">
        <v>16</v>
      </c>
      <c r="E1412" s="54">
        <v>16</v>
      </c>
      <c r="F1412" s="102">
        <v>353350216</v>
      </c>
      <c r="G1412" s="135">
        <v>31</v>
      </c>
      <c r="H1412" s="135">
        <v>102</v>
      </c>
      <c r="I1412" s="136">
        <v>0.6542036</v>
      </c>
      <c r="J1412" s="136">
        <v>0.42435939999999994</v>
      </c>
      <c r="K1412" s="136">
        <v>0.22984420000000005</v>
      </c>
      <c r="L1412" s="137">
        <v>0</v>
      </c>
      <c r="M1412" s="136">
        <v>0.11685509999999999</v>
      </c>
      <c r="N1412" s="136">
        <v>0.25196750000000001</v>
      </c>
      <c r="O1412" s="136">
        <v>0.25126439999999994</v>
      </c>
      <c r="P1412" s="136">
        <v>3.4116600000000004E-2</v>
      </c>
      <c r="Q1412" s="138">
        <v>14</v>
      </c>
      <c r="R1412" s="139">
        <v>7</v>
      </c>
      <c r="S1412" s="122">
        <f t="shared" si="44"/>
        <v>23.308270676691727</v>
      </c>
      <c r="T1412" s="122">
        <f t="shared" si="45"/>
        <v>76.691729323308266</v>
      </c>
      <c r="U1412" s="136"/>
      <c r="V1412" s="136"/>
      <c r="W1412" s="136"/>
      <c r="X1412" s="136"/>
      <c r="Y1412" s="136"/>
      <c r="Z1412" s="136"/>
      <c r="AA1412" s="136"/>
    </row>
    <row r="1413" spans="1:27" x14ac:dyDescent="0.25">
      <c r="A1413" s="77">
        <v>2016</v>
      </c>
      <c r="B1413" s="100" t="s">
        <v>383</v>
      </c>
      <c r="C1413" s="101">
        <v>3533601</v>
      </c>
      <c r="D1413" s="78">
        <v>8</v>
      </c>
      <c r="E1413" s="54">
        <v>8</v>
      </c>
      <c r="F1413" s="102">
        <v>35336018</v>
      </c>
      <c r="G1413" s="135">
        <v>6</v>
      </c>
      <c r="H1413" s="135">
        <v>9</v>
      </c>
      <c r="I1413" s="136">
        <v>4.6656199999999995E-2</v>
      </c>
      <c r="J1413" s="136">
        <v>3.2194399999999998E-2</v>
      </c>
      <c r="K1413" s="136">
        <v>1.44618E-2</v>
      </c>
      <c r="L1413" s="137">
        <v>8.9783105022831055E-3</v>
      </c>
      <c r="M1413" s="136">
        <v>1.04166E-2</v>
      </c>
      <c r="N1413" s="136">
        <v>1.4664999999999999E-3</v>
      </c>
      <c r="O1413" s="136">
        <v>3.3444399999999999E-2</v>
      </c>
      <c r="P1413" s="136">
        <v>1.3286999999999999E-3</v>
      </c>
      <c r="Q1413" s="138">
        <v>2</v>
      </c>
      <c r="R1413" s="139">
        <v>1</v>
      </c>
      <c r="S1413" s="122">
        <f t="shared" si="44"/>
        <v>40</v>
      </c>
      <c r="T1413" s="122">
        <f t="shared" si="45"/>
        <v>60</v>
      </c>
      <c r="U1413" s="136"/>
      <c r="V1413" s="136"/>
      <c r="W1413" s="136"/>
      <c r="X1413" s="136"/>
      <c r="Y1413" s="136"/>
      <c r="Z1413" s="136"/>
      <c r="AA1413" s="136"/>
    </row>
    <row r="1414" spans="1:27" x14ac:dyDescent="0.25">
      <c r="A1414" s="77">
        <v>2016</v>
      </c>
      <c r="B1414" s="100" t="s">
        <v>383</v>
      </c>
      <c r="C1414" s="101">
        <v>3533601</v>
      </c>
      <c r="D1414" s="78">
        <v>8</v>
      </c>
      <c r="E1414" s="54">
        <v>12</v>
      </c>
      <c r="F1414" s="102">
        <v>353360112</v>
      </c>
      <c r="G1414" s="135">
        <v>3</v>
      </c>
      <c r="H1414" s="135">
        <v>2</v>
      </c>
      <c r="I1414" s="136">
        <v>0.12601859999999998</v>
      </c>
      <c r="J1414" s="136">
        <v>0.10277789999999999</v>
      </c>
      <c r="K1414" s="136">
        <v>2.3240700000000003E-2</v>
      </c>
      <c r="L1414" s="137">
        <v>0</v>
      </c>
      <c r="M1414" s="136">
        <v>0</v>
      </c>
      <c r="N1414" s="136">
        <v>2.3240700000000003E-2</v>
      </c>
      <c r="O1414" s="136">
        <v>0.10277789999999999</v>
      </c>
      <c r="P1414" s="136">
        <v>0</v>
      </c>
      <c r="Q1414" s="138">
        <v>3</v>
      </c>
      <c r="R1414" s="139">
        <v>0</v>
      </c>
      <c r="S1414" s="122">
        <f t="shared" si="44"/>
        <v>60</v>
      </c>
      <c r="T1414" s="122">
        <f t="shared" si="45"/>
        <v>40</v>
      </c>
      <c r="U1414" s="136"/>
      <c r="V1414" s="136"/>
      <c r="W1414" s="136"/>
      <c r="X1414" s="136"/>
      <c r="Y1414" s="136"/>
      <c r="Z1414" s="136"/>
      <c r="AA1414" s="136"/>
    </row>
    <row r="1415" spans="1:27" x14ac:dyDescent="0.25">
      <c r="A1415" s="77">
        <v>2016</v>
      </c>
      <c r="B1415" s="100" t="s">
        <v>384</v>
      </c>
      <c r="C1415" s="101">
        <v>3533700</v>
      </c>
      <c r="D1415" s="78">
        <v>17</v>
      </c>
      <c r="E1415" s="54">
        <v>17</v>
      </c>
      <c r="F1415" s="102">
        <v>353370017</v>
      </c>
      <c r="G1415" s="135">
        <v>11</v>
      </c>
      <c r="H1415" s="135">
        <v>9</v>
      </c>
      <c r="I1415" s="136">
        <v>3.8792499999999994E-2</v>
      </c>
      <c r="J1415" s="136">
        <v>3.8470199999999996E-2</v>
      </c>
      <c r="K1415" s="136">
        <v>3.2230000000000003E-4</v>
      </c>
      <c r="L1415" s="137">
        <v>0</v>
      </c>
      <c r="M1415" s="136">
        <v>0</v>
      </c>
      <c r="N1415" s="136">
        <v>6.8669999999999994E-4</v>
      </c>
      <c r="O1415" s="136">
        <v>3.73379E-2</v>
      </c>
      <c r="P1415" s="136">
        <v>7.6789999999999985E-4</v>
      </c>
      <c r="Q1415" s="138">
        <v>6</v>
      </c>
      <c r="R1415" s="139">
        <v>1</v>
      </c>
      <c r="S1415" s="122">
        <f t="shared" si="44"/>
        <v>55.000000000000007</v>
      </c>
      <c r="T1415" s="122">
        <f t="shared" si="45"/>
        <v>45</v>
      </c>
      <c r="U1415" s="136"/>
      <c r="V1415" s="136"/>
      <c r="W1415" s="136"/>
      <c r="X1415" s="136"/>
      <c r="Y1415" s="136"/>
      <c r="Z1415" s="136"/>
      <c r="AA1415" s="136"/>
    </row>
    <row r="1416" spans="1:27" x14ac:dyDescent="0.25">
      <c r="A1416" s="77">
        <v>2016</v>
      </c>
      <c r="B1416" s="100" t="s">
        <v>384</v>
      </c>
      <c r="C1416" s="101">
        <v>3533700</v>
      </c>
      <c r="D1416" s="78">
        <v>17</v>
      </c>
      <c r="E1416" s="54">
        <v>21</v>
      </c>
      <c r="F1416" s="102">
        <v>353370021</v>
      </c>
      <c r="G1416" s="135">
        <v>0</v>
      </c>
      <c r="H1416" s="135">
        <v>0</v>
      </c>
      <c r="I1416" s="136">
        <v>0</v>
      </c>
      <c r="J1416" s="136">
        <v>0</v>
      </c>
      <c r="K1416" s="136">
        <v>0</v>
      </c>
      <c r="L1416" s="137">
        <v>0</v>
      </c>
      <c r="M1416" s="136">
        <v>0</v>
      </c>
      <c r="N1416" s="136">
        <v>0</v>
      </c>
      <c r="O1416" s="136">
        <v>0</v>
      </c>
      <c r="P1416" s="136">
        <v>0</v>
      </c>
      <c r="Q1416" s="138">
        <v>1</v>
      </c>
      <c r="R1416" s="139">
        <v>0</v>
      </c>
      <c r="S1416" s="122">
        <f t="shared" si="44"/>
        <v>0</v>
      </c>
      <c r="T1416" s="122">
        <f t="shared" si="45"/>
        <v>0</v>
      </c>
      <c r="U1416" s="136"/>
      <c r="V1416" s="136"/>
      <c r="W1416" s="136"/>
      <c r="X1416" s="136"/>
      <c r="Y1416" s="136"/>
      <c r="Z1416" s="136"/>
      <c r="AA1416" s="136"/>
    </row>
    <row r="1417" spans="1:27" x14ac:dyDescent="0.25">
      <c r="A1417" s="77">
        <v>2016</v>
      </c>
      <c r="B1417" s="100" t="s">
        <v>385</v>
      </c>
      <c r="C1417" s="101">
        <v>3533809</v>
      </c>
      <c r="D1417" s="78">
        <v>17</v>
      </c>
      <c r="E1417" s="54">
        <v>17</v>
      </c>
      <c r="F1417" s="102">
        <v>353380917</v>
      </c>
      <c r="G1417" s="135">
        <v>4</v>
      </c>
      <c r="H1417" s="135">
        <v>2</v>
      </c>
      <c r="I1417" s="136">
        <v>2.3045700000000002E-2</v>
      </c>
      <c r="J1417" s="136">
        <v>1.6624400000000001E-2</v>
      </c>
      <c r="K1417" s="136">
        <v>6.4212999999999996E-3</v>
      </c>
      <c r="L1417" s="137">
        <v>0</v>
      </c>
      <c r="M1417" s="136">
        <v>7.2406999999999992E-3</v>
      </c>
      <c r="N1417" s="136">
        <v>0</v>
      </c>
      <c r="O1417" s="136">
        <v>1.5805E-2</v>
      </c>
      <c r="P1417" s="136">
        <v>0</v>
      </c>
      <c r="Q1417" s="138">
        <v>1</v>
      </c>
      <c r="R1417" s="139">
        <v>4</v>
      </c>
      <c r="S1417" s="122">
        <f t="shared" si="44"/>
        <v>66.666666666666657</v>
      </c>
      <c r="T1417" s="122">
        <f t="shared" si="45"/>
        <v>33.333333333333329</v>
      </c>
      <c r="U1417" s="136"/>
      <c r="V1417" s="136"/>
      <c r="W1417" s="136"/>
      <c r="X1417" s="136"/>
      <c r="Y1417" s="136"/>
      <c r="Z1417" s="136"/>
      <c r="AA1417" s="136"/>
    </row>
    <row r="1418" spans="1:27" x14ac:dyDescent="0.25">
      <c r="A1418" s="77">
        <v>2016</v>
      </c>
      <c r="B1418" s="100" t="s">
        <v>385</v>
      </c>
      <c r="C1418" s="101">
        <v>3533809</v>
      </c>
      <c r="D1418" s="78">
        <v>17</v>
      </c>
      <c r="E1418" s="54">
        <v>14</v>
      </c>
      <c r="F1418" s="102">
        <v>353380914</v>
      </c>
      <c r="G1418" s="135">
        <v>3</v>
      </c>
      <c r="H1418" s="135">
        <v>0</v>
      </c>
      <c r="I1418" s="136">
        <v>2.7177E-2</v>
      </c>
      <c r="J1418" s="136">
        <v>2.7177E-2</v>
      </c>
      <c r="K1418" s="136">
        <v>0</v>
      </c>
      <c r="L1418" s="137">
        <v>0</v>
      </c>
      <c r="M1418" s="136">
        <v>0</v>
      </c>
      <c r="N1418" s="136">
        <v>0</v>
      </c>
      <c r="O1418" s="136">
        <v>2.7177E-2</v>
      </c>
      <c r="P1418" s="136">
        <v>0</v>
      </c>
      <c r="Q1418" s="138">
        <v>3</v>
      </c>
      <c r="R1418" s="139">
        <v>0</v>
      </c>
      <c r="S1418" s="122">
        <f t="shared" si="44"/>
        <v>100</v>
      </c>
      <c r="T1418" s="122">
        <f t="shared" si="45"/>
        <v>0</v>
      </c>
      <c r="U1418" s="136"/>
      <c r="V1418" s="136"/>
      <c r="W1418" s="136"/>
      <c r="X1418" s="136"/>
      <c r="Y1418" s="136"/>
      <c r="Z1418" s="136"/>
      <c r="AA1418" s="136"/>
    </row>
    <row r="1419" spans="1:27" x14ac:dyDescent="0.25">
      <c r="A1419" s="77">
        <v>2016</v>
      </c>
      <c r="B1419" s="100" t="s">
        <v>386</v>
      </c>
      <c r="C1419" s="101">
        <v>3533908</v>
      </c>
      <c r="D1419" s="78">
        <v>15</v>
      </c>
      <c r="E1419" s="54">
        <v>15</v>
      </c>
      <c r="F1419" s="102">
        <v>353390815</v>
      </c>
      <c r="G1419" s="135">
        <v>62</v>
      </c>
      <c r="H1419" s="135">
        <v>92</v>
      </c>
      <c r="I1419" s="136">
        <v>0.88473120000000016</v>
      </c>
      <c r="J1419" s="136">
        <v>0.7303807000000001</v>
      </c>
      <c r="K1419" s="136">
        <v>0.15435050000000006</v>
      </c>
      <c r="L1419" s="137">
        <v>0</v>
      </c>
      <c r="M1419" s="136">
        <v>7.8861100000000003E-2</v>
      </c>
      <c r="N1419" s="136">
        <v>0.15910519999999997</v>
      </c>
      <c r="O1419" s="136">
        <v>0.57903880000000019</v>
      </c>
      <c r="P1419" s="136">
        <v>6.7726099999999984E-2</v>
      </c>
      <c r="Q1419" s="138">
        <v>17</v>
      </c>
      <c r="R1419" s="139">
        <v>23</v>
      </c>
      <c r="S1419" s="122">
        <f t="shared" si="44"/>
        <v>40.259740259740262</v>
      </c>
      <c r="T1419" s="122">
        <f t="shared" si="45"/>
        <v>59.740259740259738</v>
      </c>
      <c r="U1419" s="136"/>
      <c r="V1419" s="136"/>
      <c r="W1419" s="136"/>
      <c r="X1419" s="136"/>
      <c r="Y1419" s="136"/>
      <c r="Z1419" s="136"/>
      <c r="AA1419" s="136"/>
    </row>
    <row r="1420" spans="1:27" x14ac:dyDescent="0.25">
      <c r="A1420" s="77">
        <v>2016</v>
      </c>
      <c r="B1420" s="100" t="s">
        <v>386</v>
      </c>
      <c r="C1420" s="101">
        <v>3533908</v>
      </c>
      <c r="D1420" s="78">
        <v>15</v>
      </c>
      <c r="E1420" s="54">
        <v>12</v>
      </c>
      <c r="F1420" s="102">
        <v>353390812</v>
      </c>
      <c r="G1420" s="135">
        <v>7</v>
      </c>
      <c r="H1420" s="135">
        <v>5</v>
      </c>
      <c r="I1420" s="136">
        <v>8.1644699999999987E-2</v>
      </c>
      <c r="J1420" s="136">
        <v>8.0518499999999993E-2</v>
      </c>
      <c r="K1420" s="136">
        <v>1.1261999999999999E-3</v>
      </c>
      <c r="L1420" s="137">
        <v>0</v>
      </c>
      <c r="M1420" s="136">
        <v>0</v>
      </c>
      <c r="N1420" s="136">
        <v>5.4169999999999999E-4</v>
      </c>
      <c r="O1420" s="136">
        <v>8.0981499999999984E-2</v>
      </c>
      <c r="P1420" s="136">
        <v>1.215E-4</v>
      </c>
      <c r="Q1420" s="138">
        <v>1</v>
      </c>
      <c r="R1420" s="139">
        <v>0</v>
      </c>
      <c r="S1420" s="122">
        <f t="shared" si="44"/>
        <v>58.333333333333336</v>
      </c>
      <c r="T1420" s="122">
        <f t="shared" si="45"/>
        <v>41.666666666666671</v>
      </c>
      <c r="U1420" s="136"/>
      <c r="V1420" s="136"/>
      <c r="W1420" s="136"/>
      <c r="X1420" s="136"/>
      <c r="Y1420" s="136"/>
      <c r="Z1420" s="136"/>
      <c r="AA1420" s="136"/>
    </row>
    <row r="1421" spans="1:27" x14ac:dyDescent="0.25">
      <c r="A1421" s="77">
        <v>2016</v>
      </c>
      <c r="B1421" s="100" t="s">
        <v>387</v>
      </c>
      <c r="C1421" s="101">
        <v>3534005</v>
      </c>
      <c r="D1421" s="78">
        <v>15</v>
      </c>
      <c r="E1421" s="54">
        <v>15</v>
      </c>
      <c r="F1421" s="102">
        <v>353400515</v>
      </c>
      <c r="G1421" s="135">
        <v>11</v>
      </c>
      <c r="H1421" s="135">
        <v>12</v>
      </c>
      <c r="I1421" s="136">
        <v>0.10481960000000001</v>
      </c>
      <c r="J1421" s="136">
        <v>8.7877400000000008E-2</v>
      </c>
      <c r="K1421" s="136">
        <v>1.6942200000000001E-2</v>
      </c>
      <c r="L1421" s="137">
        <v>0</v>
      </c>
      <c r="M1421" s="136">
        <v>7.1649000000000001E-3</v>
      </c>
      <c r="N1421" s="136">
        <v>5.4235999999999999E-2</v>
      </c>
      <c r="O1421" s="136">
        <v>4.2599599999999994E-2</v>
      </c>
      <c r="P1421" s="136">
        <v>8.1909999999999991E-4</v>
      </c>
      <c r="Q1421" s="138">
        <v>16</v>
      </c>
      <c r="R1421" s="139">
        <v>7</v>
      </c>
      <c r="S1421" s="122">
        <f t="shared" si="44"/>
        <v>47.826086956521742</v>
      </c>
      <c r="T1421" s="122">
        <f t="shared" si="45"/>
        <v>52.173913043478258</v>
      </c>
      <c r="U1421" s="136"/>
      <c r="V1421" s="136"/>
      <c r="W1421" s="136"/>
      <c r="X1421" s="136"/>
      <c r="Y1421" s="136"/>
      <c r="Z1421" s="136"/>
      <c r="AA1421" s="136"/>
    </row>
    <row r="1422" spans="1:27" x14ac:dyDescent="0.25">
      <c r="A1422" s="77">
        <v>2016</v>
      </c>
      <c r="B1422" s="100" t="s">
        <v>388</v>
      </c>
      <c r="C1422" s="101">
        <v>3534104</v>
      </c>
      <c r="D1422" s="78">
        <v>21</v>
      </c>
      <c r="E1422" s="54">
        <v>21</v>
      </c>
      <c r="F1422" s="102">
        <v>353410421</v>
      </c>
      <c r="G1422" s="135">
        <v>0</v>
      </c>
      <c r="H1422" s="135">
        <v>10</v>
      </c>
      <c r="I1422" s="136">
        <v>9.9490999999999989E-3</v>
      </c>
      <c r="J1422" s="136">
        <v>0</v>
      </c>
      <c r="K1422" s="136">
        <v>9.9490999999999989E-3</v>
      </c>
      <c r="L1422" s="137">
        <v>0</v>
      </c>
      <c r="M1422" s="136">
        <v>9.4120999999999996E-3</v>
      </c>
      <c r="N1422" s="136">
        <v>1.771E-4</v>
      </c>
      <c r="O1422" s="136">
        <v>2.9629999999999999E-4</v>
      </c>
      <c r="P1422" s="136">
        <v>6.3600000000000001E-5</v>
      </c>
      <c r="Q1422" s="138">
        <v>0</v>
      </c>
      <c r="R1422" s="139">
        <v>0</v>
      </c>
      <c r="S1422" s="122">
        <f t="shared" si="44"/>
        <v>0</v>
      </c>
      <c r="T1422" s="122">
        <f t="shared" si="45"/>
        <v>100</v>
      </c>
      <c r="U1422" s="136"/>
      <c r="V1422" s="136"/>
      <c r="W1422" s="136"/>
      <c r="X1422" s="136"/>
      <c r="Y1422" s="136"/>
      <c r="Z1422" s="136"/>
      <c r="AA1422" s="136"/>
    </row>
    <row r="1423" spans="1:27" x14ac:dyDescent="0.25">
      <c r="A1423" s="77">
        <v>2016</v>
      </c>
      <c r="B1423" s="100" t="s">
        <v>388</v>
      </c>
      <c r="C1423" s="101">
        <v>3534104</v>
      </c>
      <c r="D1423" s="78">
        <v>21</v>
      </c>
      <c r="E1423" s="54">
        <v>20</v>
      </c>
      <c r="F1423" s="102">
        <v>353410420</v>
      </c>
      <c r="G1423" s="135">
        <v>1</v>
      </c>
      <c r="H1423" s="135">
        <v>1</v>
      </c>
      <c r="I1423" s="136">
        <v>4.4552099999999997E-2</v>
      </c>
      <c r="J1423" s="136">
        <v>4.4499999999999998E-2</v>
      </c>
      <c r="K1423" s="136">
        <v>5.2099999999999999E-5</v>
      </c>
      <c r="L1423" s="137">
        <v>0</v>
      </c>
      <c r="M1423" s="136">
        <v>0</v>
      </c>
      <c r="N1423" s="136">
        <v>5.2099999999999999E-5</v>
      </c>
      <c r="O1423" s="136">
        <v>4.4499999999999998E-2</v>
      </c>
      <c r="P1423" s="136">
        <v>0</v>
      </c>
      <c r="Q1423" s="138">
        <v>0</v>
      </c>
      <c r="R1423" s="139">
        <v>0</v>
      </c>
      <c r="S1423" s="122">
        <f t="shared" si="44"/>
        <v>50</v>
      </c>
      <c r="T1423" s="122">
        <f t="shared" si="45"/>
        <v>50</v>
      </c>
      <c r="U1423" s="136"/>
      <c r="V1423" s="136"/>
      <c r="W1423" s="136"/>
      <c r="X1423" s="136"/>
      <c r="Y1423" s="136"/>
      <c r="Z1423" s="136"/>
      <c r="AA1423" s="136"/>
    </row>
    <row r="1424" spans="1:27" x14ac:dyDescent="0.25">
      <c r="A1424" s="77">
        <v>2016</v>
      </c>
      <c r="B1424" s="100" t="s">
        <v>389</v>
      </c>
      <c r="C1424" s="101">
        <v>3534203</v>
      </c>
      <c r="D1424" s="78">
        <v>15</v>
      </c>
      <c r="E1424" s="54">
        <v>15</v>
      </c>
      <c r="F1424" s="102">
        <v>353420315</v>
      </c>
      <c r="G1424" s="135">
        <v>18</v>
      </c>
      <c r="H1424" s="135">
        <v>11</v>
      </c>
      <c r="I1424" s="136">
        <v>0.48449920000000002</v>
      </c>
      <c r="J1424" s="136">
        <v>0.37794720000000004</v>
      </c>
      <c r="K1424" s="136">
        <v>0.10655200000000001</v>
      </c>
      <c r="L1424" s="137">
        <v>7.7776572805682398E-2</v>
      </c>
      <c r="M1424" s="136">
        <v>1.7067199999999998E-2</v>
      </c>
      <c r="N1424" s="136">
        <v>0.34814820000000002</v>
      </c>
      <c r="O1424" s="136">
        <v>0.11504209999999999</v>
      </c>
      <c r="P1424" s="136">
        <v>4.2417000000000002E-3</v>
      </c>
      <c r="Q1424" s="138">
        <v>6</v>
      </c>
      <c r="R1424" s="139">
        <v>1</v>
      </c>
      <c r="S1424" s="122">
        <f t="shared" si="44"/>
        <v>62.068965517241381</v>
      </c>
      <c r="T1424" s="122">
        <f t="shared" si="45"/>
        <v>37.931034482758619</v>
      </c>
      <c r="U1424" s="136"/>
      <c r="V1424" s="136"/>
      <c r="W1424" s="136"/>
      <c r="X1424" s="136"/>
      <c r="Y1424" s="136"/>
      <c r="Z1424" s="136"/>
      <c r="AA1424" s="136"/>
    </row>
    <row r="1425" spans="1:27" x14ac:dyDescent="0.25">
      <c r="A1425" s="77">
        <v>2016</v>
      </c>
      <c r="B1425" s="100" t="s">
        <v>390</v>
      </c>
      <c r="C1425" s="101">
        <v>3534302</v>
      </c>
      <c r="D1425" s="78">
        <v>12</v>
      </c>
      <c r="E1425" s="54">
        <v>12</v>
      </c>
      <c r="F1425" s="102">
        <v>353430212</v>
      </c>
      <c r="G1425" s="135">
        <v>9</v>
      </c>
      <c r="H1425" s="135">
        <v>20</v>
      </c>
      <c r="I1425" s="136">
        <v>9.1465800000000014E-2</v>
      </c>
      <c r="J1425" s="136">
        <v>3.48568E-2</v>
      </c>
      <c r="K1425" s="136">
        <v>5.6609000000000007E-2</v>
      </c>
      <c r="L1425" s="137">
        <v>0</v>
      </c>
      <c r="M1425" s="136">
        <v>9.7222000000000003E-3</v>
      </c>
      <c r="N1425" s="136">
        <v>2.8384699999999999E-2</v>
      </c>
      <c r="O1425" s="136">
        <v>3.7740799999999998E-2</v>
      </c>
      <c r="P1425" s="136">
        <v>1.5618099999999999E-2</v>
      </c>
      <c r="Q1425" s="138">
        <v>1</v>
      </c>
      <c r="R1425" s="139">
        <v>8</v>
      </c>
      <c r="S1425" s="122">
        <f t="shared" si="44"/>
        <v>31.03448275862069</v>
      </c>
      <c r="T1425" s="122">
        <f t="shared" si="45"/>
        <v>68.965517241379317</v>
      </c>
      <c r="U1425" s="136"/>
      <c r="V1425" s="136"/>
      <c r="W1425" s="136"/>
      <c r="X1425" s="136"/>
      <c r="Y1425" s="136"/>
      <c r="Z1425" s="136"/>
      <c r="AA1425" s="136"/>
    </row>
    <row r="1426" spans="1:27" x14ac:dyDescent="0.25">
      <c r="A1426" s="77">
        <v>2016</v>
      </c>
      <c r="B1426" s="100" t="s">
        <v>390</v>
      </c>
      <c r="C1426" s="101">
        <v>3534302</v>
      </c>
      <c r="D1426" s="78">
        <v>12</v>
      </c>
      <c r="E1426" s="54">
        <v>4</v>
      </c>
      <c r="F1426" s="102">
        <v>35343024</v>
      </c>
      <c r="G1426" s="135">
        <v>0</v>
      </c>
      <c r="H1426" s="135">
        <v>0</v>
      </c>
      <c r="I1426" s="136">
        <v>0</v>
      </c>
      <c r="J1426" s="136">
        <v>0</v>
      </c>
      <c r="K1426" s="136">
        <v>0</v>
      </c>
      <c r="L1426" s="137">
        <v>0</v>
      </c>
      <c r="M1426" s="136">
        <v>0</v>
      </c>
      <c r="N1426" s="136">
        <v>0</v>
      </c>
      <c r="O1426" s="136">
        <v>0</v>
      </c>
      <c r="P1426" s="136">
        <v>0</v>
      </c>
      <c r="Q1426" s="138">
        <v>0</v>
      </c>
      <c r="R1426" s="139">
        <v>0</v>
      </c>
      <c r="S1426" s="122">
        <f t="shared" si="44"/>
        <v>0</v>
      </c>
      <c r="T1426" s="122">
        <f t="shared" si="45"/>
        <v>0</v>
      </c>
      <c r="U1426" s="136"/>
      <c r="V1426" s="136"/>
      <c r="W1426" s="136"/>
      <c r="X1426" s="136"/>
      <c r="Y1426" s="136"/>
      <c r="Z1426" s="136"/>
      <c r="AA1426" s="136"/>
    </row>
    <row r="1427" spans="1:27" x14ac:dyDescent="0.25">
      <c r="A1427" s="77">
        <v>2016</v>
      </c>
      <c r="B1427" s="100" t="s">
        <v>390</v>
      </c>
      <c r="C1427" s="101">
        <v>3534302</v>
      </c>
      <c r="D1427" s="78">
        <v>12</v>
      </c>
      <c r="E1427" s="54">
        <v>8</v>
      </c>
      <c r="F1427" s="102">
        <v>35343028</v>
      </c>
      <c r="G1427" s="135">
        <v>0</v>
      </c>
      <c r="H1427" s="135">
        <v>0</v>
      </c>
      <c r="I1427" s="136">
        <v>0</v>
      </c>
      <c r="J1427" s="136">
        <v>0</v>
      </c>
      <c r="K1427" s="136">
        <v>0</v>
      </c>
      <c r="L1427" s="137">
        <v>0</v>
      </c>
      <c r="M1427" s="136">
        <v>0</v>
      </c>
      <c r="N1427" s="136">
        <v>0</v>
      </c>
      <c r="O1427" s="136">
        <v>0</v>
      </c>
      <c r="P1427" s="136">
        <v>0</v>
      </c>
      <c r="Q1427" s="138">
        <v>0</v>
      </c>
      <c r="R1427" s="139">
        <v>0</v>
      </c>
      <c r="S1427" s="122">
        <f t="shared" si="44"/>
        <v>0</v>
      </c>
      <c r="T1427" s="122">
        <f t="shared" si="45"/>
        <v>0</v>
      </c>
      <c r="U1427" s="136"/>
      <c r="V1427" s="136"/>
      <c r="W1427" s="136"/>
      <c r="X1427" s="136"/>
      <c r="Y1427" s="136"/>
      <c r="Z1427" s="136"/>
      <c r="AA1427" s="136"/>
    </row>
    <row r="1428" spans="1:27" x14ac:dyDescent="0.25">
      <c r="A1428" s="77">
        <v>2016</v>
      </c>
      <c r="B1428" s="100" t="s">
        <v>391</v>
      </c>
      <c r="C1428" s="101">
        <v>3534401</v>
      </c>
      <c r="D1428" s="78">
        <v>6</v>
      </c>
      <c r="E1428" s="54">
        <v>6</v>
      </c>
      <c r="F1428" s="102">
        <v>35344016</v>
      </c>
      <c r="G1428" s="135">
        <v>2</v>
      </c>
      <c r="H1428" s="135">
        <v>126</v>
      </c>
      <c r="I1428" s="136">
        <v>0.14695709999999995</v>
      </c>
      <c r="J1428" s="136">
        <v>3.1296299999999999E-2</v>
      </c>
      <c r="K1428" s="136">
        <v>0.11566079999999997</v>
      </c>
      <c r="L1428" s="137">
        <v>0</v>
      </c>
      <c r="M1428" s="136">
        <v>7.5690000000000002E-4</v>
      </c>
      <c r="N1428" s="136">
        <v>9.7296800000000003E-2</v>
      </c>
      <c r="O1428" s="136">
        <v>3.924E-4</v>
      </c>
      <c r="P1428" s="136">
        <v>4.8511000000000012E-2</v>
      </c>
      <c r="Q1428" s="138">
        <v>7</v>
      </c>
      <c r="R1428" s="139">
        <v>360</v>
      </c>
      <c r="S1428" s="122">
        <f t="shared" si="44"/>
        <v>1.5625</v>
      </c>
      <c r="T1428" s="122">
        <f t="shared" si="45"/>
        <v>98.4375</v>
      </c>
      <c r="U1428" s="136"/>
      <c r="V1428" s="136"/>
      <c r="W1428" s="136"/>
      <c r="X1428" s="136"/>
      <c r="Y1428" s="136"/>
      <c r="Z1428" s="136"/>
      <c r="AA1428" s="136"/>
    </row>
    <row r="1429" spans="1:27" x14ac:dyDescent="0.25">
      <c r="A1429" s="77">
        <v>2016</v>
      </c>
      <c r="B1429" s="100" t="s">
        <v>392</v>
      </c>
      <c r="C1429" s="101">
        <v>3534500</v>
      </c>
      <c r="D1429" s="78">
        <v>21</v>
      </c>
      <c r="E1429" s="54">
        <v>21</v>
      </c>
      <c r="F1429" s="102">
        <v>353450021</v>
      </c>
      <c r="G1429" s="135">
        <v>4</v>
      </c>
      <c r="H1429" s="135">
        <v>8</v>
      </c>
      <c r="I1429" s="136">
        <v>1.43596E-2</v>
      </c>
      <c r="J1429" s="136">
        <v>1.1325E-2</v>
      </c>
      <c r="K1429" s="136">
        <v>3.0346000000000001E-3</v>
      </c>
      <c r="L1429" s="137">
        <v>0</v>
      </c>
      <c r="M1429" s="136">
        <v>6.0124999999999996E-3</v>
      </c>
      <c r="N1429" s="136">
        <v>4.0509999999999998E-4</v>
      </c>
      <c r="O1429" s="136">
        <v>5.6366000000000003E-3</v>
      </c>
      <c r="P1429" s="136">
        <v>2.3054E-3</v>
      </c>
      <c r="Q1429" s="138">
        <v>1</v>
      </c>
      <c r="R1429" s="139">
        <v>0</v>
      </c>
      <c r="S1429" s="122">
        <f t="shared" si="44"/>
        <v>33.333333333333329</v>
      </c>
      <c r="T1429" s="122">
        <f t="shared" si="45"/>
        <v>66.666666666666657</v>
      </c>
      <c r="U1429" s="136"/>
      <c r="V1429" s="136"/>
      <c r="W1429" s="136"/>
      <c r="X1429" s="136"/>
      <c r="Y1429" s="136"/>
      <c r="Z1429" s="136"/>
      <c r="AA1429" s="136"/>
    </row>
    <row r="1430" spans="1:27" x14ac:dyDescent="0.25">
      <c r="A1430" s="77">
        <v>2016</v>
      </c>
      <c r="B1430" s="100" t="s">
        <v>393</v>
      </c>
      <c r="C1430" s="101">
        <v>3534609</v>
      </c>
      <c r="D1430" s="78">
        <v>21</v>
      </c>
      <c r="E1430" s="54">
        <v>21</v>
      </c>
      <c r="F1430" s="102">
        <v>353460921</v>
      </c>
      <c r="G1430" s="135">
        <v>0</v>
      </c>
      <c r="H1430" s="135">
        <v>13</v>
      </c>
      <c r="I1430" s="136">
        <v>2.4362999999999998E-3</v>
      </c>
      <c r="J1430" s="136">
        <v>0</v>
      </c>
      <c r="K1430" s="136">
        <v>2.4362999999999998E-3</v>
      </c>
      <c r="L1430" s="137">
        <v>0</v>
      </c>
      <c r="M1430" s="136">
        <v>0</v>
      </c>
      <c r="N1430" s="136">
        <v>6.713E-4</v>
      </c>
      <c r="O1430" s="136">
        <v>1.3484E-3</v>
      </c>
      <c r="P1430" s="136">
        <v>4.1659999999999999E-4</v>
      </c>
      <c r="Q1430" s="138">
        <v>0</v>
      </c>
      <c r="R1430" s="139">
        <v>6</v>
      </c>
      <c r="S1430" s="122">
        <f t="shared" si="44"/>
        <v>0</v>
      </c>
      <c r="T1430" s="122">
        <f t="shared" si="45"/>
        <v>100</v>
      </c>
      <c r="U1430" s="136"/>
      <c r="V1430" s="136"/>
      <c r="W1430" s="136"/>
      <c r="X1430" s="136"/>
      <c r="Y1430" s="136"/>
      <c r="Z1430" s="136"/>
      <c r="AA1430" s="136"/>
    </row>
    <row r="1431" spans="1:27" x14ac:dyDescent="0.25">
      <c r="A1431" s="77">
        <v>2016</v>
      </c>
      <c r="B1431" s="100" t="s">
        <v>393</v>
      </c>
      <c r="C1431" s="101">
        <v>3534609</v>
      </c>
      <c r="D1431" s="78">
        <v>21</v>
      </c>
      <c r="E1431" s="54">
        <v>20</v>
      </c>
      <c r="F1431" s="102">
        <v>353460920</v>
      </c>
      <c r="G1431" s="135">
        <v>2</v>
      </c>
      <c r="H1431" s="135">
        <v>1</v>
      </c>
      <c r="I1431" s="136">
        <v>5.9580000000000006E-4</v>
      </c>
      <c r="J1431" s="136">
        <v>5.4020000000000001E-4</v>
      </c>
      <c r="K1431" s="136">
        <v>5.5600000000000003E-5</v>
      </c>
      <c r="L1431" s="137">
        <v>0</v>
      </c>
      <c r="M1431" s="136">
        <v>0</v>
      </c>
      <c r="N1431" s="136">
        <v>0</v>
      </c>
      <c r="O1431" s="136">
        <v>5.4020000000000001E-4</v>
      </c>
      <c r="P1431" s="136">
        <v>5.5600000000000003E-5</v>
      </c>
      <c r="Q1431" s="138">
        <v>0</v>
      </c>
      <c r="R1431" s="139">
        <v>1</v>
      </c>
      <c r="S1431" s="122">
        <f t="shared" si="44"/>
        <v>66.666666666666657</v>
      </c>
      <c r="T1431" s="122">
        <f t="shared" si="45"/>
        <v>33.333333333333329</v>
      </c>
      <c r="U1431" s="136"/>
      <c r="V1431" s="136"/>
      <c r="W1431" s="136"/>
      <c r="X1431" s="136"/>
      <c r="Y1431" s="136"/>
      <c r="Z1431" s="136"/>
      <c r="AA1431" s="136"/>
    </row>
    <row r="1432" spans="1:27" x14ac:dyDescent="0.25">
      <c r="A1432" s="77">
        <v>2016</v>
      </c>
      <c r="B1432" s="100" t="s">
        <v>394</v>
      </c>
      <c r="C1432" s="101">
        <v>3534708</v>
      </c>
      <c r="D1432" s="78">
        <v>17</v>
      </c>
      <c r="E1432" s="54">
        <v>17</v>
      </c>
      <c r="F1432" s="102">
        <v>353470817</v>
      </c>
      <c r="G1432" s="135">
        <v>7</v>
      </c>
      <c r="H1432" s="135">
        <v>47</v>
      </c>
      <c r="I1432" s="136">
        <v>0.94172960000000006</v>
      </c>
      <c r="J1432" s="136">
        <v>0.84470140000000005</v>
      </c>
      <c r="K1432" s="136">
        <v>9.7028200000000009E-2</v>
      </c>
      <c r="L1432" s="137">
        <v>1.4916666666666667E-2</v>
      </c>
      <c r="M1432" s="136">
        <v>0.67281480000000005</v>
      </c>
      <c r="N1432" s="136">
        <v>0.24340349999999999</v>
      </c>
      <c r="O1432" s="136">
        <v>1.22291E-2</v>
      </c>
      <c r="P1432" s="136">
        <v>1.3282200000000003E-2</v>
      </c>
      <c r="Q1432" s="138">
        <v>7</v>
      </c>
      <c r="R1432" s="139">
        <v>21</v>
      </c>
      <c r="S1432" s="122">
        <f t="shared" si="44"/>
        <v>12.962962962962962</v>
      </c>
      <c r="T1432" s="122">
        <f t="shared" si="45"/>
        <v>87.037037037037038</v>
      </c>
      <c r="U1432" s="136"/>
      <c r="V1432" s="136"/>
      <c r="W1432" s="136"/>
      <c r="X1432" s="136"/>
      <c r="Y1432" s="136"/>
      <c r="Z1432" s="136"/>
      <c r="AA1432" s="136"/>
    </row>
    <row r="1433" spans="1:27" x14ac:dyDescent="0.25">
      <c r="A1433" s="77">
        <v>2016</v>
      </c>
      <c r="B1433" s="100" t="s">
        <v>395</v>
      </c>
      <c r="C1433" s="101">
        <v>3534807</v>
      </c>
      <c r="D1433" s="78">
        <v>21</v>
      </c>
      <c r="E1433" s="54">
        <v>21</v>
      </c>
      <c r="F1433" s="102">
        <v>353480721</v>
      </c>
      <c r="G1433" s="135">
        <v>1</v>
      </c>
      <c r="H1433" s="135">
        <v>5</v>
      </c>
      <c r="I1433" s="136">
        <v>1.8728099999999998E-2</v>
      </c>
      <c r="J1433" s="136">
        <v>8.6806000000000001E-3</v>
      </c>
      <c r="K1433" s="136">
        <v>1.0047499999999999E-2</v>
      </c>
      <c r="L1433" s="137">
        <v>0</v>
      </c>
      <c r="M1433" s="136">
        <v>8.3333000000000001E-3</v>
      </c>
      <c r="N1433" s="136">
        <v>1.1180999999999999E-3</v>
      </c>
      <c r="O1433" s="136">
        <v>8.8137000000000007E-3</v>
      </c>
      <c r="P1433" s="136">
        <v>4.6299999999999998E-4</v>
      </c>
      <c r="Q1433" s="138">
        <v>0</v>
      </c>
      <c r="R1433" s="139">
        <v>0</v>
      </c>
      <c r="S1433" s="122">
        <f t="shared" si="44"/>
        <v>16.666666666666664</v>
      </c>
      <c r="T1433" s="122">
        <f t="shared" si="45"/>
        <v>83.333333333333343</v>
      </c>
      <c r="U1433" s="136"/>
      <c r="V1433" s="136"/>
      <c r="W1433" s="136"/>
      <c r="X1433" s="136"/>
      <c r="Y1433" s="136"/>
      <c r="Z1433" s="136"/>
      <c r="AA1433" s="136"/>
    </row>
    <row r="1434" spans="1:27" x14ac:dyDescent="0.25">
      <c r="A1434" s="77">
        <v>2016</v>
      </c>
      <c r="B1434" s="100" t="s">
        <v>395</v>
      </c>
      <c r="C1434" s="101">
        <v>3534807</v>
      </c>
      <c r="D1434" s="78">
        <v>21</v>
      </c>
      <c r="E1434" s="54">
        <v>20</v>
      </c>
      <c r="F1434" s="102">
        <v>353480720</v>
      </c>
      <c r="G1434" s="135">
        <v>0</v>
      </c>
      <c r="H1434" s="135">
        <v>0</v>
      </c>
      <c r="I1434" s="136">
        <v>0</v>
      </c>
      <c r="J1434" s="136">
        <v>0</v>
      </c>
      <c r="K1434" s="136">
        <v>0</v>
      </c>
      <c r="L1434" s="137">
        <v>0</v>
      </c>
      <c r="M1434" s="136">
        <v>0</v>
      </c>
      <c r="N1434" s="136">
        <v>0</v>
      </c>
      <c r="O1434" s="136">
        <v>0</v>
      </c>
      <c r="P1434" s="136">
        <v>0</v>
      </c>
      <c r="Q1434" s="138">
        <v>0</v>
      </c>
      <c r="R1434" s="139">
        <v>0</v>
      </c>
      <c r="S1434" s="122">
        <f t="shared" si="44"/>
        <v>0</v>
      </c>
      <c r="T1434" s="122">
        <f t="shared" si="45"/>
        <v>0</v>
      </c>
      <c r="U1434" s="136"/>
      <c r="V1434" s="136"/>
      <c r="W1434" s="136"/>
      <c r="X1434" s="136"/>
      <c r="Y1434" s="136"/>
      <c r="Z1434" s="136"/>
      <c r="AA1434" s="136"/>
    </row>
    <row r="1435" spans="1:27" x14ac:dyDescent="0.25">
      <c r="A1435" s="77">
        <v>2016</v>
      </c>
      <c r="B1435" s="100" t="s">
        <v>396</v>
      </c>
      <c r="C1435" s="101">
        <v>3534757</v>
      </c>
      <c r="D1435" s="78">
        <v>15</v>
      </c>
      <c r="E1435" s="54">
        <v>15</v>
      </c>
      <c r="F1435" s="102">
        <v>353475715</v>
      </c>
      <c r="G1435" s="135">
        <v>8</v>
      </c>
      <c r="H1435" s="135">
        <v>11</v>
      </c>
      <c r="I1435" s="136">
        <v>0.15613600000000002</v>
      </c>
      <c r="J1435" s="136">
        <v>0.15027910000000003</v>
      </c>
      <c r="K1435" s="136">
        <v>5.8568999999999991E-3</v>
      </c>
      <c r="L1435" s="137">
        <v>2.6934804667681379E-2</v>
      </c>
      <c r="M1435" s="136">
        <v>8.5190000000000005E-4</v>
      </c>
      <c r="N1435" s="136">
        <v>0.12822800000000001</v>
      </c>
      <c r="O1435" s="136">
        <v>2.30963E-2</v>
      </c>
      <c r="P1435" s="136">
        <v>3.9598000000000003E-3</v>
      </c>
      <c r="Q1435" s="138">
        <v>5</v>
      </c>
      <c r="R1435" s="139">
        <v>9</v>
      </c>
      <c r="S1435" s="122">
        <f t="shared" si="44"/>
        <v>42.105263157894733</v>
      </c>
      <c r="T1435" s="122">
        <f t="shared" si="45"/>
        <v>57.894736842105267</v>
      </c>
      <c r="U1435" s="136"/>
      <c r="V1435" s="136"/>
      <c r="W1435" s="136"/>
      <c r="X1435" s="136"/>
      <c r="Y1435" s="136"/>
      <c r="Z1435" s="136"/>
      <c r="AA1435" s="136"/>
    </row>
    <row r="1436" spans="1:27" x14ac:dyDescent="0.25">
      <c r="A1436" s="77">
        <v>2016</v>
      </c>
      <c r="B1436" s="100" t="s">
        <v>397</v>
      </c>
      <c r="C1436" s="101">
        <v>3534906</v>
      </c>
      <c r="D1436" s="78">
        <v>20</v>
      </c>
      <c r="E1436" s="54">
        <v>20</v>
      </c>
      <c r="F1436" s="102">
        <v>353490620</v>
      </c>
      <c r="G1436" s="135">
        <v>2</v>
      </c>
      <c r="H1436" s="135">
        <v>12</v>
      </c>
      <c r="I1436" s="136">
        <v>4.6531299999999998E-2</v>
      </c>
      <c r="J1436" s="136">
        <v>4.1833299999999997E-2</v>
      </c>
      <c r="K1436" s="136">
        <v>4.6979999999999999E-3</v>
      </c>
      <c r="L1436" s="137">
        <v>0</v>
      </c>
      <c r="M1436" s="136">
        <v>0</v>
      </c>
      <c r="N1436" s="136">
        <v>0</v>
      </c>
      <c r="O1436" s="136">
        <v>4.5711799999999997E-2</v>
      </c>
      <c r="P1436" s="136">
        <v>8.1950000000000013E-4</v>
      </c>
      <c r="Q1436" s="138">
        <v>0</v>
      </c>
      <c r="R1436" s="139">
        <v>8</v>
      </c>
      <c r="S1436" s="122">
        <f t="shared" si="44"/>
        <v>14.285714285714285</v>
      </c>
      <c r="T1436" s="122">
        <f t="shared" si="45"/>
        <v>85.714285714285708</v>
      </c>
      <c r="U1436" s="136"/>
      <c r="V1436" s="136"/>
      <c r="W1436" s="136"/>
      <c r="X1436" s="136"/>
      <c r="Y1436" s="136"/>
      <c r="Z1436" s="136"/>
      <c r="AA1436" s="136"/>
    </row>
    <row r="1437" spans="1:27" x14ac:dyDescent="0.25">
      <c r="A1437" s="77">
        <v>2016</v>
      </c>
      <c r="B1437" s="100" t="s">
        <v>397</v>
      </c>
      <c r="C1437" s="101">
        <v>3534906</v>
      </c>
      <c r="D1437" s="78">
        <v>20</v>
      </c>
      <c r="E1437" s="54">
        <v>21</v>
      </c>
      <c r="F1437" s="102">
        <v>353490621</v>
      </c>
      <c r="G1437" s="135">
        <v>0</v>
      </c>
      <c r="H1437" s="135">
        <v>3</v>
      </c>
      <c r="I1437" s="136">
        <v>2.0520999999999998E-3</v>
      </c>
      <c r="J1437" s="136">
        <v>0</v>
      </c>
      <c r="K1437" s="136">
        <v>2.0520999999999998E-3</v>
      </c>
      <c r="L1437" s="137">
        <v>0</v>
      </c>
      <c r="M1437" s="136">
        <v>0</v>
      </c>
      <c r="N1437" s="136">
        <v>0</v>
      </c>
      <c r="O1437" s="136">
        <v>1.9965E-3</v>
      </c>
      <c r="P1437" s="136">
        <v>5.5600000000000003E-5</v>
      </c>
      <c r="Q1437" s="138">
        <v>0</v>
      </c>
      <c r="R1437" s="139">
        <v>2</v>
      </c>
      <c r="S1437" s="122">
        <f t="shared" si="44"/>
        <v>0</v>
      </c>
      <c r="T1437" s="122">
        <f t="shared" si="45"/>
        <v>100</v>
      </c>
      <c r="U1437" s="136"/>
      <c r="V1437" s="136"/>
      <c r="W1437" s="136"/>
      <c r="X1437" s="136"/>
      <c r="Y1437" s="136"/>
      <c r="Z1437" s="136"/>
      <c r="AA1437" s="136"/>
    </row>
    <row r="1438" spans="1:27" x14ac:dyDescent="0.25">
      <c r="A1438" s="77">
        <v>2016</v>
      </c>
      <c r="B1438" s="100" t="s">
        <v>398</v>
      </c>
      <c r="C1438" s="101">
        <v>3535002</v>
      </c>
      <c r="D1438" s="78">
        <v>15</v>
      </c>
      <c r="E1438" s="54">
        <v>15</v>
      </c>
      <c r="F1438" s="102">
        <v>353500215</v>
      </c>
      <c r="G1438" s="135">
        <v>34</v>
      </c>
      <c r="H1438" s="135">
        <v>44</v>
      </c>
      <c r="I1438" s="136">
        <v>0.55262209999999989</v>
      </c>
      <c r="J1438" s="136">
        <v>0.47728869999999995</v>
      </c>
      <c r="K1438" s="136">
        <v>7.5333399999999953E-2</v>
      </c>
      <c r="L1438" s="137">
        <v>0</v>
      </c>
      <c r="M1438" s="136">
        <v>3.0650400000000005E-2</v>
      </c>
      <c r="N1438" s="136">
        <v>1.45995E-2</v>
      </c>
      <c r="O1438" s="136">
        <v>0.50542089999999995</v>
      </c>
      <c r="P1438" s="136">
        <v>1.9513E-3</v>
      </c>
      <c r="Q1438" s="138">
        <v>29</v>
      </c>
      <c r="R1438" s="139">
        <v>1</v>
      </c>
      <c r="S1438" s="122">
        <f t="shared" si="44"/>
        <v>43.589743589743591</v>
      </c>
      <c r="T1438" s="122">
        <f t="shared" si="45"/>
        <v>56.410256410256409</v>
      </c>
      <c r="U1438" s="136"/>
      <c r="V1438" s="136"/>
      <c r="W1438" s="136"/>
      <c r="X1438" s="136"/>
      <c r="Y1438" s="136"/>
      <c r="Z1438" s="136"/>
      <c r="AA1438" s="136"/>
    </row>
    <row r="1439" spans="1:27" x14ac:dyDescent="0.25">
      <c r="A1439" s="77">
        <v>2016</v>
      </c>
      <c r="B1439" s="100" t="s">
        <v>399</v>
      </c>
      <c r="C1439" s="101">
        <v>3535101</v>
      </c>
      <c r="D1439" s="78">
        <v>15</v>
      </c>
      <c r="E1439" s="54">
        <v>15</v>
      </c>
      <c r="F1439" s="102">
        <v>353510115</v>
      </c>
      <c r="G1439" s="135">
        <v>2</v>
      </c>
      <c r="H1439" s="135">
        <v>9</v>
      </c>
      <c r="I1439" s="136">
        <v>5.8972100000000006E-2</v>
      </c>
      <c r="J1439" s="136">
        <v>2.3395100000000002E-2</v>
      </c>
      <c r="K1439" s="136">
        <v>3.5577000000000004E-2</v>
      </c>
      <c r="L1439" s="137">
        <v>0</v>
      </c>
      <c r="M1439" s="136">
        <v>2.6041599999999998E-2</v>
      </c>
      <c r="N1439" s="136">
        <v>3.26527E-2</v>
      </c>
      <c r="O1439" s="136">
        <v>0</v>
      </c>
      <c r="P1439" s="136">
        <v>2.7779999999999998E-4</v>
      </c>
      <c r="Q1439" s="138">
        <v>5</v>
      </c>
      <c r="R1439" s="139">
        <v>20</v>
      </c>
      <c r="S1439" s="122">
        <f t="shared" si="44"/>
        <v>18.181818181818183</v>
      </c>
      <c r="T1439" s="122">
        <f t="shared" si="45"/>
        <v>81.818181818181827</v>
      </c>
      <c r="U1439" s="136"/>
      <c r="V1439" s="136"/>
      <c r="W1439" s="136"/>
      <c r="X1439" s="136"/>
      <c r="Y1439" s="136"/>
      <c r="Z1439" s="136"/>
      <c r="AA1439" s="136"/>
    </row>
    <row r="1440" spans="1:27" x14ac:dyDescent="0.25">
      <c r="A1440" s="77">
        <v>2016</v>
      </c>
      <c r="B1440" s="100" t="s">
        <v>400</v>
      </c>
      <c r="C1440" s="101">
        <v>3535200</v>
      </c>
      <c r="D1440" s="78">
        <v>18</v>
      </c>
      <c r="E1440" s="54">
        <v>18</v>
      </c>
      <c r="F1440" s="102">
        <v>353520018</v>
      </c>
      <c r="G1440" s="135">
        <v>150</v>
      </c>
      <c r="H1440" s="135">
        <v>38</v>
      </c>
      <c r="I1440" s="136">
        <v>7.8185900000000003E-2</v>
      </c>
      <c r="J1440" s="136">
        <v>7.3453700000000011E-2</v>
      </c>
      <c r="K1440" s="136">
        <v>4.7321999999999989E-3</v>
      </c>
      <c r="L1440" s="137">
        <v>0</v>
      </c>
      <c r="M1440" s="136">
        <v>1.6493500000000001E-2</v>
      </c>
      <c r="N1440" s="136">
        <v>0</v>
      </c>
      <c r="O1440" s="136">
        <v>6.0746600000000005E-2</v>
      </c>
      <c r="P1440" s="136">
        <v>9.4580000000000022E-4</v>
      </c>
      <c r="Q1440" s="138">
        <v>6</v>
      </c>
      <c r="R1440" s="139">
        <v>2</v>
      </c>
      <c r="S1440" s="122">
        <f t="shared" si="44"/>
        <v>79.787234042553195</v>
      </c>
      <c r="T1440" s="122">
        <f t="shared" si="45"/>
        <v>20.212765957446805</v>
      </c>
      <c r="U1440" s="136"/>
      <c r="V1440" s="136"/>
      <c r="W1440" s="136"/>
      <c r="X1440" s="136"/>
      <c r="Y1440" s="136"/>
      <c r="Z1440" s="136"/>
      <c r="AA1440" s="136"/>
    </row>
    <row r="1441" spans="1:27" x14ac:dyDescent="0.25">
      <c r="A1441" s="77">
        <v>2016</v>
      </c>
      <c r="B1441" s="100" t="s">
        <v>401</v>
      </c>
      <c r="C1441" s="101">
        <v>3535309</v>
      </c>
      <c r="D1441" s="78">
        <v>17</v>
      </c>
      <c r="E1441" s="54">
        <v>17</v>
      </c>
      <c r="F1441" s="102">
        <v>353530917</v>
      </c>
      <c r="G1441" s="135">
        <v>21</v>
      </c>
      <c r="H1441" s="135">
        <v>49</v>
      </c>
      <c r="I1441" s="136">
        <v>0.81937380000000004</v>
      </c>
      <c r="J1441" s="136">
        <v>0.64728040000000009</v>
      </c>
      <c r="K1441" s="136">
        <v>0.17209339999999998</v>
      </c>
      <c r="L1441" s="137">
        <v>1.2151192288178589E-4</v>
      </c>
      <c r="M1441" s="136">
        <v>7.7970499999999998E-2</v>
      </c>
      <c r="N1441" s="136">
        <v>0.44551250000000003</v>
      </c>
      <c r="O1441" s="136">
        <v>0.29386970000000007</v>
      </c>
      <c r="P1441" s="136">
        <v>2.0211000000000001E-3</v>
      </c>
      <c r="Q1441" s="138">
        <v>8</v>
      </c>
      <c r="R1441" s="139">
        <v>1</v>
      </c>
      <c r="S1441" s="122">
        <f t="shared" si="44"/>
        <v>30</v>
      </c>
      <c r="T1441" s="122">
        <f t="shared" si="45"/>
        <v>70</v>
      </c>
      <c r="U1441" s="136"/>
      <c r="V1441" s="136"/>
      <c r="W1441" s="136"/>
      <c r="X1441" s="136"/>
      <c r="Y1441" s="136"/>
      <c r="Z1441" s="136"/>
      <c r="AA1441" s="136"/>
    </row>
    <row r="1442" spans="1:27" x14ac:dyDescent="0.25">
      <c r="A1442" s="77">
        <v>2016</v>
      </c>
      <c r="B1442" s="100" t="s">
        <v>402</v>
      </c>
      <c r="C1442" s="101">
        <v>3535408</v>
      </c>
      <c r="D1442" s="78">
        <v>20</v>
      </c>
      <c r="E1442" s="54">
        <v>20</v>
      </c>
      <c r="F1442" s="102">
        <v>353540820</v>
      </c>
      <c r="G1442" s="135">
        <v>0</v>
      </c>
      <c r="H1442" s="135">
        <v>19</v>
      </c>
      <c r="I1442" s="136">
        <v>6.8256999999999996E-3</v>
      </c>
      <c r="J1442" s="136">
        <v>0</v>
      </c>
      <c r="K1442" s="136">
        <v>6.8256999999999996E-3</v>
      </c>
      <c r="L1442" s="137">
        <v>1.0606925418569254E-2</v>
      </c>
      <c r="M1442" s="136">
        <v>1.4385999999999999E-3</v>
      </c>
      <c r="N1442" s="136">
        <v>4.5468999999999996E-3</v>
      </c>
      <c r="O1442" s="136">
        <v>0</v>
      </c>
      <c r="P1442" s="136">
        <v>8.4019999999999993E-4</v>
      </c>
      <c r="Q1442" s="138">
        <v>0</v>
      </c>
      <c r="R1442" s="139">
        <v>0</v>
      </c>
      <c r="S1442" s="122">
        <f t="shared" si="44"/>
        <v>0</v>
      </c>
      <c r="T1442" s="122">
        <f t="shared" si="45"/>
        <v>100</v>
      </c>
      <c r="U1442" s="136"/>
      <c r="V1442" s="136"/>
      <c r="W1442" s="136"/>
      <c r="X1442" s="136"/>
      <c r="Y1442" s="136"/>
      <c r="Z1442" s="136"/>
      <c r="AA1442" s="136"/>
    </row>
    <row r="1443" spans="1:27" x14ac:dyDescent="0.25">
      <c r="A1443" s="77">
        <v>2016</v>
      </c>
      <c r="B1443" s="100" t="s">
        <v>402</v>
      </c>
      <c r="C1443" s="101">
        <v>3535408</v>
      </c>
      <c r="D1443" s="78">
        <v>20</v>
      </c>
      <c r="E1443" s="54">
        <v>21</v>
      </c>
      <c r="F1443" s="102">
        <v>353540821</v>
      </c>
      <c r="G1443" s="135">
        <v>0</v>
      </c>
      <c r="H1443" s="135">
        <v>0</v>
      </c>
      <c r="I1443" s="136">
        <v>0</v>
      </c>
      <c r="J1443" s="136">
        <v>0</v>
      </c>
      <c r="K1443" s="136">
        <v>0</v>
      </c>
      <c r="L1443" s="137">
        <v>0</v>
      </c>
      <c r="M1443" s="136">
        <v>0</v>
      </c>
      <c r="N1443" s="136">
        <v>0</v>
      </c>
      <c r="O1443" s="136">
        <v>0</v>
      </c>
      <c r="P1443" s="136">
        <v>0</v>
      </c>
      <c r="Q1443" s="138">
        <v>0</v>
      </c>
      <c r="R1443" s="139">
        <v>0</v>
      </c>
      <c r="S1443" s="122">
        <f t="shared" si="44"/>
        <v>0</v>
      </c>
      <c r="T1443" s="122">
        <f t="shared" si="45"/>
        <v>0</v>
      </c>
      <c r="U1443" s="136"/>
      <c r="V1443" s="136"/>
      <c r="W1443" s="136"/>
      <c r="X1443" s="136"/>
      <c r="Y1443" s="136"/>
      <c r="Z1443" s="136"/>
      <c r="AA1443" s="136"/>
    </row>
    <row r="1444" spans="1:27" x14ac:dyDescent="0.25">
      <c r="A1444" s="77">
        <v>2016</v>
      </c>
      <c r="B1444" s="100" t="s">
        <v>403</v>
      </c>
      <c r="C1444" s="101">
        <v>3535507</v>
      </c>
      <c r="D1444" s="78">
        <v>17</v>
      </c>
      <c r="E1444" s="54">
        <v>17</v>
      </c>
      <c r="F1444" s="102">
        <v>353550717</v>
      </c>
      <c r="G1444" s="135">
        <v>43</v>
      </c>
      <c r="H1444" s="135">
        <v>45</v>
      </c>
      <c r="I1444" s="136">
        <v>0.37696189999999996</v>
      </c>
      <c r="J1444" s="136">
        <v>0.34246319999999997</v>
      </c>
      <c r="K1444" s="136">
        <v>3.44987E-2</v>
      </c>
      <c r="L1444" s="137">
        <v>0</v>
      </c>
      <c r="M1444" s="136">
        <v>0.11419899999999998</v>
      </c>
      <c r="N1444" s="136">
        <v>0.18384770000000003</v>
      </c>
      <c r="O1444" s="136">
        <v>6.221899999999999E-2</v>
      </c>
      <c r="P1444" s="136">
        <v>1.6696199999999994E-2</v>
      </c>
      <c r="Q1444" s="138">
        <v>29</v>
      </c>
      <c r="R1444" s="139">
        <v>8</v>
      </c>
      <c r="S1444" s="122">
        <f t="shared" si="44"/>
        <v>48.863636363636367</v>
      </c>
      <c r="T1444" s="122">
        <f t="shared" si="45"/>
        <v>51.136363636363633</v>
      </c>
      <c r="U1444" s="136"/>
      <c r="V1444" s="136"/>
      <c r="W1444" s="136"/>
      <c r="X1444" s="136"/>
      <c r="Y1444" s="136"/>
      <c r="Z1444" s="136"/>
      <c r="AA1444" s="136"/>
    </row>
    <row r="1445" spans="1:27" x14ac:dyDescent="0.25">
      <c r="A1445" s="77">
        <v>2016</v>
      </c>
      <c r="B1445" s="100" t="s">
        <v>404</v>
      </c>
      <c r="C1445" s="101">
        <v>3535606</v>
      </c>
      <c r="D1445" s="78">
        <v>2</v>
      </c>
      <c r="E1445" s="54">
        <v>2</v>
      </c>
      <c r="F1445" s="102">
        <v>35356062</v>
      </c>
      <c r="G1445" s="135">
        <v>50</v>
      </c>
      <c r="H1445" s="135">
        <v>20</v>
      </c>
      <c r="I1445" s="136">
        <v>3.83941E-2</v>
      </c>
      <c r="J1445" s="136">
        <v>3.3597099999999998E-2</v>
      </c>
      <c r="K1445" s="136">
        <v>4.797E-3</v>
      </c>
      <c r="L1445" s="137">
        <v>6.8493150684931503E-3</v>
      </c>
      <c r="M1445" s="136">
        <v>9.3000000000000007E-6</v>
      </c>
      <c r="N1445" s="136">
        <v>8.8791999999999986E-3</v>
      </c>
      <c r="O1445" s="136">
        <v>1.06035E-2</v>
      </c>
      <c r="P1445" s="136">
        <v>1.8902100000000002E-2</v>
      </c>
      <c r="Q1445" s="138">
        <v>45</v>
      </c>
      <c r="R1445" s="139">
        <v>247</v>
      </c>
      <c r="S1445" s="122">
        <f t="shared" si="44"/>
        <v>71.428571428571431</v>
      </c>
      <c r="T1445" s="122">
        <f t="shared" si="45"/>
        <v>28.571428571428569</v>
      </c>
      <c r="U1445" s="136"/>
      <c r="V1445" s="136"/>
      <c r="W1445" s="136"/>
      <c r="X1445" s="136"/>
      <c r="Y1445" s="136"/>
      <c r="Z1445" s="136"/>
      <c r="AA1445" s="136"/>
    </row>
    <row r="1446" spans="1:27" x14ac:dyDescent="0.25">
      <c r="A1446" s="77">
        <v>2016</v>
      </c>
      <c r="B1446" s="100" t="s">
        <v>404</v>
      </c>
      <c r="C1446" s="101">
        <v>3535606</v>
      </c>
      <c r="D1446" s="78">
        <v>2</v>
      </c>
      <c r="E1446" s="54">
        <v>6</v>
      </c>
      <c r="F1446" s="102">
        <v>35356066</v>
      </c>
      <c r="G1446" s="135">
        <v>0</v>
      </c>
      <c r="H1446" s="135">
        <v>0</v>
      </c>
      <c r="I1446" s="136">
        <v>0</v>
      </c>
      <c r="J1446" s="136">
        <v>0</v>
      </c>
      <c r="K1446" s="136">
        <v>0</v>
      </c>
      <c r="L1446" s="137">
        <v>0</v>
      </c>
      <c r="M1446" s="136">
        <v>0</v>
      </c>
      <c r="N1446" s="136">
        <v>0</v>
      </c>
      <c r="O1446" s="136">
        <v>0</v>
      </c>
      <c r="P1446" s="136">
        <v>0</v>
      </c>
      <c r="Q1446" s="138">
        <v>0</v>
      </c>
      <c r="R1446" s="139">
        <v>2</v>
      </c>
      <c r="S1446" s="122">
        <f t="shared" si="44"/>
        <v>0</v>
      </c>
      <c r="T1446" s="122">
        <f t="shared" si="45"/>
        <v>0</v>
      </c>
      <c r="U1446" s="136"/>
      <c r="V1446" s="136"/>
      <c r="W1446" s="136"/>
      <c r="X1446" s="136"/>
      <c r="Y1446" s="136"/>
      <c r="Z1446" s="136"/>
      <c r="AA1446" s="136"/>
    </row>
    <row r="1447" spans="1:27" x14ac:dyDescent="0.25">
      <c r="A1447" s="77">
        <v>2016</v>
      </c>
      <c r="B1447" s="100" t="s">
        <v>405</v>
      </c>
      <c r="C1447" s="101">
        <v>3535705</v>
      </c>
      <c r="D1447" s="78">
        <v>15</v>
      </c>
      <c r="E1447" s="54">
        <v>15</v>
      </c>
      <c r="F1447" s="102">
        <v>353570515</v>
      </c>
      <c r="G1447" s="135">
        <v>19</v>
      </c>
      <c r="H1447" s="135">
        <v>30</v>
      </c>
      <c r="I1447" s="136">
        <v>0.38223169999999995</v>
      </c>
      <c r="J1447" s="136">
        <v>0.27840169999999997</v>
      </c>
      <c r="K1447" s="136">
        <v>0.10382999999999996</v>
      </c>
      <c r="L1447" s="137">
        <v>0</v>
      </c>
      <c r="M1447" s="136">
        <v>2.3729799999999995E-2</v>
      </c>
      <c r="N1447" s="136">
        <v>7.79971E-2</v>
      </c>
      <c r="O1447" s="136">
        <v>0.27938320000000005</v>
      </c>
      <c r="P1447" s="136">
        <v>1.1215999999999999E-3</v>
      </c>
      <c r="Q1447" s="138">
        <v>2</v>
      </c>
      <c r="R1447" s="139">
        <v>5</v>
      </c>
      <c r="S1447" s="122">
        <f t="shared" si="44"/>
        <v>38.775510204081634</v>
      </c>
      <c r="T1447" s="122">
        <f t="shared" si="45"/>
        <v>61.224489795918366</v>
      </c>
      <c r="U1447" s="136"/>
      <c r="V1447" s="136"/>
      <c r="W1447" s="136"/>
      <c r="X1447" s="136"/>
      <c r="Y1447" s="136"/>
      <c r="Z1447" s="136"/>
      <c r="AA1447" s="136"/>
    </row>
    <row r="1448" spans="1:27" x14ac:dyDescent="0.25">
      <c r="A1448" s="77">
        <v>2016</v>
      </c>
      <c r="B1448" s="100" t="s">
        <v>406</v>
      </c>
      <c r="C1448" s="101">
        <v>3535804</v>
      </c>
      <c r="D1448" s="78">
        <v>14</v>
      </c>
      <c r="E1448" s="54">
        <v>14</v>
      </c>
      <c r="F1448" s="102">
        <v>353580414</v>
      </c>
      <c r="G1448" s="135">
        <v>146</v>
      </c>
      <c r="H1448" s="135">
        <v>21</v>
      </c>
      <c r="I1448" s="136">
        <v>0.82093780000000049</v>
      </c>
      <c r="J1448" s="136">
        <v>0.80568220000000046</v>
      </c>
      <c r="K1448" s="136">
        <v>1.5255600000000001E-2</v>
      </c>
      <c r="L1448" s="137">
        <v>0.34074140664637242</v>
      </c>
      <c r="M1448" s="136">
        <v>0</v>
      </c>
      <c r="N1448" s="136">
        <v>2.5232000000000002E-3</v>
      </c>
      <c r="O1448" s="136">
        <v>0.80605710000000041</v>
      </c>
      <c r="P1448" s="136">
        <v>1.2357500000000002E-2</v>
      </c>
      <c r="Q1448" s="138">
        <v>75</v>
      </c>
      <c r="R1448" s="139">
        <v>2</v>
      </c>
      <c r="S1448" s="122">
        <f t="shared" si="44"/>
        <v>87.425149700598809</v>
      </c>
      <c r="T1448" s="122">
        <f t="shared" si="45"/>
        <v>12.574850299401197</v>
      </c>
      <c r="U1448" s="136"/>
      <c r="V1448" s="136"/>
      <c r="W1448" s="136"/>
      <c r="X1448" s="136"/>
      <c r="Y1448" s="136"/>
      <c r="Z1448" s="136"/>
      <c r="AA1448" s="136"/>
    </row>
    <row r="1449" spans="1:27" x14ac:dyDescent="0.25">
      <c r="A1449" s="77">
        <v>2016</v>
      </c>
      <c r="B1449" s="100" t="s">
        <v>407</v>
      </c>
      <c r="C1449" s="101">
        <v>3535903</v>
      </c>
      <c r="D1449" s="78">
        <v>15</v>
      </c>
      <c r="E1449" s="54">
        <v>15</v>
      </c>
      <c r="F1449" s="102">
        <v>353590315</v>
      </c>
      <c r="G1449" s="135">
        <v>36</v>
      </c>
      <c r="H1449" s="135">
        <v>6</v>
      </c>
      <c r="I1449" s="136">
        <v>0.23349460000000005</v>
      </c>
      <c r="J1449" s="136">
        <v>0.19954160000000004</v>
      </c>
      <c r="K1449" s="136">
        <v>3.3952999999999997E-2</v>
      </c>
      <c r="L1449" s="137">
        <v>0</v>
      </c>
      <c r="M1449" s="136">
        <v>1.3888899999999999E-2</v>
      </c>
      <c r="N1449" s="136">
        <v>9.7222199999999995E-2</v>
      </c>
      <c r="O1449" s="136">
        <v>0.11912489999999995</v>
      </c>
      <c r="P1449" s="136">
        <v>3.2586E-3</v>
      </c>
      <c r="Q1449" s="138">
        <v>4</v>
      </c>
      <c r="R1449" s="139">
        <v>0</v>
      </c>
      <c r="S1449" s="122">
        <f t="shared" si="44"/>
        <v>85.714285714285708</v>
      </c>
      <c r="T1449" s="122">
        <f t="shared" si="45"/>
        <v>14.285714285714285</v>
      </c>
      <c r="U1449" s="136"/>
      <c r="V1449" s="136"/>
      <c r="W1449" s="136"/>
      <c r="X1449" s="136"/>
      <c r="Y1449" s="136"/>
      <c r="Z1449" s="136"/>
      <c r="AA1449" s="136"/>
    </row>
    <row r="1450" spans="1:27" x14ac:dyDescent="0.25">
      <c r="A1450" s="77">
        <v>2016</v>
      </c>
      <c r="B1450" s="100" t="s">
        <v>408</v>
      </c>
      <c r="C1450" s="101">
        <v>3536000</v>
      </c>
      <c r="D1450" s="78">
        <v>20</v>
      </c>
      <c r="E1450" s="54">
        <v>20</v>
      </c>
      <c r="F1450" s="102">
        <v>353600020</v>
      </c>
      <c r="G1450" s="135">
        <v>0</v>
      </c>
      <c r="H1450" s="135">
        <v>8</v>
      </c>
      <c r="I1450" s="136">
        <v>1.2863E-3</v>
      </c>
      <c r="J1450" s="136">
        <v>0</v>
      </c>
      <c r="K1450" s="136">
        <v>1.2863E-3</v>
      </c>
      <c r="L1450" s="137">
        <v>0</v>
      </c>
      <c r="M1450" s="136">
        <v>0</v>
      </c>
      <c r="N1450" s="136">
        <v>9.4490000000000004E-4</v>
      </c>
      <c r="O1450" s="136">
        <v>0</v>
      </c>
      <c r="P1450" s="136">
        <v>3.4140000000000006E-4</v>
      </c>
      <c r="Q1450" s="138">
        <v>2</v>
      </c>
      <c r="R1450" s="139">
        <v>8</v>
      </c>
      <c r="S1450" s="122">
        <f t="shared" si="44"/>
        <v>0</v>
      </c>
      <c r="T1450" s="122">
        <f t="shared" si="45"/>
        <v>100</v>
      </c>
      <c r="U1450" s="136"/>
      <c r="V1450" s="136"/>
      <c r="W1450" s="136"/>
      <c r="X1450" s="136"/>
      <c r="Y1450" s="136"/>
      <c r="Z1450" s="136"/>
      <c r="AA1450" s="136"/>
    </row>
    <row r="1451" spans="1:27" x14ac:dyDescent="0.25">
      <c r="A1451" s="77">
        <v>2016</v>
      </c>
      <c r="B1451" s="100" t="s">
        <v>408</v>
      </c>
      <c r="C1451" s="101">
        <v>3536000</v>
      </c>
      <c r="D1451" s="78">
        <v>20</v>
      </c>
      <c r="E1451" s="54">
        <v>21</v>
      </c>
      <c r="F1451" s="102">
        <v>353600021</v>
      </c>
      <c r="G1451" s="135">
        <v>5</v>
      </c>
      <c r="H1451" s="135">
        <v>7</v>
      </c>
      <c r="I1451" s="136">
        <v>0.19865550000000001</v>
      </c>
      <c r="J1451" s="136">
        <v>0.19699810000000001</v>
      </c>
      <c r="K1451" s="136">
        <v>1.6573999999999998E-3</v>
      </c>
      <c r="L1451" s="137">
        <v>0</v>
      </c>
      <c r="M1451" s="136">
        <v>6.5100000000000005E-2</v>
      </c>
      <c r="N1451" s="136">
        <v>0.1168981</v>
      </c>
      <c r="O1451" s="136">
        <v>1.5601900000000002E-2</v>
      </c>
      <c r="P1451" s="136">
        <v>1.0555E-3</v>
      </c>
      <c r="Q1451" s="138">
        <v>5</v>
      </c>
      <c r="R1451" s="139">
        <v>5</v>
      </c>
      <c r="S1451" s="122">
        <f t="shared" si="44"/>
        <v>41.666666666666671</v>
      </c>
      <c r="T1451" s="122">
        <f t="shared" si="45"/>
        <v>58.333333333333336</v>
      </c>
      <c r="U1451" s="136"/>
      <c r="V1451" s="136"/>
      <c r="W1451" s="136"/>
      <c r="X1451" s="136"/>
      <c r="Y1451" s="136"/>
      <c r="Z1451" s="136"/>
      <c r="AA1451" s="136"/>
    </row>
    <row r="1452" spans="1:27" x14ac:dyDescent="0.25">
      <c r="A1452" s="77">
        <v>2016</v>
      </c>
      <c r="B1452" s="100" t="s">
        <v>409</v>
      </c>
      <c r="C1452" s="101">
        <v>3536109</v>
      </c>
      <c r="D1452" s="78">
        <v>17</v>
      </c>
      <c r="E1452" s="54">
        <v>17</v>
      </c>
      <c r="F1452" s="102">
        <v>353610917</v>
      </c>
      <c r="G1452" s="135">
        <v>1</v>
      </c>
      <c r="H1452" s="135">
        <v>5</v>
      </c>
      <c r="I1452" s="136">
        <v>1.6889899999999999E-2</v>
      </c>
      <c r="J1452" s="136">
        <v>1.4183299999999999E-2</v>
      </c>
      <c r="K1452" s="136">
        <v>2.7066E-3</v>
      </c>
      <c r="L1452" s="137">
        <v>0</v>
      </c>
      <c r="M1452" s="136">
        <v>1.4183299999999999E-2</v>
      </c>
      <c r="N1452" s="136">
        <v>1.8657000000000001E-3</v>
      </c>
      <c r="O1452" s="136">
        <v>0</v>
      </c>
      <c r="P1452" s="136">
        <v>8.409E-4</v>
      </c>
      <c r="Q1452" s="138">
        <v>1</v>
      </c>
      <c r="R1452" s="139">
        <v>2</v>
      </c>
      <c r="S1452" s="122">
        <f t="shared" si="44"/>
        <v>16.666666666666664</v>
      </c>
      <c r="T1452" s="122">
        <f t="shared" si="45"/>
        <v>83.333333333333343</v>
      </c>
      <c r="U1452" s="136"/>
      <c r="V1452" s="136"/>
      <c r="W1452" s="136"/>
      <c r="X1452" s="136"/>
      <c r="Y1452" s="136"/>
      <c r="Z1452" s="136"/>
      <c r="AA1452" s="136"/>
    </row>
    <row r="1453" spans="1:27" x14ac:dyDescent="0.25">
      <c r="A1453" s="77">
        <v>2016</v>
      </c>
      <c r="B1453" s="100" t="s">
        <v>409</v>
      </c>
      <c r="C1453" s="101">
        <v>3536109</v>
      </c>
      <c r="D1453" s="78">
        <v>17</v>
      </c>
      <c r="E1453" s="54">
        <v>14</v>
      </c>
      <c r="F1453" s="102">
        <v>353610914</v>
      </c>
      <c r="G1453" s="135">
        <v>0</v>
      </c>
      <c r="H1453" s="135">
        <v>0</v>
      </c>
      <c r="I1453" s="136">
        <v>0</v>
      </c>
      <c r="J1453" s="136">
        <v>0</v>
      </c>
      <c r="K1453" s="136">
        <v>0</v>
      </c>
      <c r="L1453" s="137">
        <v>0</v>
      </c>
      <c r="M1453" s="136">
        <v>0</v>
      </c>
      <c r="N1453" s="136">
        <v>0</v>
      </c>
      <c r="O1453" s="136">
        <v>0</v>
      </c>
      <c r="P1453" s="136">
        <v>0</v>
      </c>
      <c r="Q1453" s="138">
        <v>0</v>
      </c>
      <c r="R1453" s="139">
        <v>0</v>
      </c>
      <c r="S1453" s="122">
        <f t="shared" si="44"/>
        <v>0</v>
      </c>
      <c r="T1453" s="122">
        <f t="shared" si="45"/>
        <v>0</v>
      </c>
      <c r="U1453" s="136"/>
      <c r="V1453" s="136"/>
      <c r="W1453" s="136"/>
      <c r="X1453" s="136"/>
      <c r="Y1453" s="136"/>
      <c r="Z1453" s="136"/>
      <c r="AA1453" s="136"/>
    </row>
    <row r="1454" spans="1:27" x14ac:dyDescent="0.25">
      <c r="A1454" s="77">
        <v>2016</v>
      </c>
      <c r="B1454" s="100" t="s">
        <v>410</v>
      </c>
      <c r="C1454" s="101">
        <v>3536208</v>
      </c>
      <c r="D1454" s="78">
        <v>11</v>
      </c>
      <c r="E1454" s="54">
        <v>11</v>
      </c>
      <c r="F1454" s="102">
        <v>353620811</v>
      </c>
      <c r="G1454" s="135">
        <v>19</v>
      </c>
      <c r="H1454" s="135">
        <v>17</v>
      </c>
      <c r="I1454" s="136">
        <v>4.6288999999999997E-2</v>
      </c>
      <c r="J1454" s="136">
        <v>3.7104499999999999E-2</v>
      </c>
      <c r="K1454" s="136">
        <v>9.1845E-3</v>
      </c>
      <c r="L1454" s="137">
        <v>0</v>
      </c>
      <c r="M1454" s="136">
        <v>2.6620000000000003E-3</v>
      </c>
      <c r="N1454" s="136">
        <v>1.2760000000000001E-4</v>
      </c>
      <c r="O1454" s="136">
        <v>3.3632299999999997E-2</v>
      </c>
      <c r="P1454" s="136">
        <v>9.8670999999999984E-3</v>
      </c>
      <c r="Q1454" s="138">
        <v>27</v>
      </c>
      <c r="R1454" s="139">
        <v>5</v>
      </c>
      <c r="S1454" s="122">
        <f t="shared" si="44"/>
        <v>52.777777777777779</v>
      </c>
      <c r="T1454" s="122">
        <f t="shared" si="45"/>
        <v>47.222222222222221</v>
      </c>
      <c r="U1454" s="136"/>
      <c r="V1454" s="136"/>
      <c r="W1454" s="136"/>
      <c r="X1454" s="136"/>
      <c r="Y1454" s="136"/>
      <c r="Z1454" s="136"/>
      <c r="AA1454" s="136"/>
    </row>
    <row r="1455" spans="1:27" x14ac:dyDescent="0.25">
      <c r="A1455" s="77">
        <v>2016</v>
      </c>
      <c r="B1455" s="100" t="s">
        <v>411</v>
      </c>
      <c r="C1455" s="101">
        <v>3536257</v>
      </c>
      <c r="D1455" s="78">
        <v>15</v>
      </c>
      <c r="E1455" s="54">
        <v>15</v>
      </c>
      <c r="F1455" s="102">
        <v>353625715</v>
      </c>
      <c r="G1455" s="135">
        <v>3</v>
      </c>
      <c r="H1455" s="135">
        <v>5</v>
      </c>
      <c r="I1455" s="136">
        <v>2.3767199999999999E-2</v>
      </c>
      <c r="J1455" s="136">
        <v>1.5410799999999999E-2</v>
      </c>
      <c r="K1455" s="136">
        <v>8.3563999999999999E-3</v>
      </c>
      <c r="L1455" s="137">
        <v>0</v>
      </c>
      <c r="M1455" s="136">
        <v>1.2731000000000001E-3</v>
      </c>
      <c r="N1455" s="136">
        <v>2.5460000000000001E-4</v>
      </c>
      <c r="O1455" s="136">
        <v>1.7725599999999998E-2</v>
      </c>
      <c r="P1455" s="136">
        <v>4.5138999999999995E-3</v>
      </c>
      <c r="Q1455" s="138">
        <v>1</v>
      </c>
      <c r="R1455" s="139">
        <v>0</v>
      </c>
      <c r="S1455" s="122">
        <f t="shared" si="44"/>
        <v>37.5</v>
      </c>
      <c r="T1455" s="122">
        <f t="shared" si="45"/>
        <v>62.5</v>
      </c>
      <c r="U1455" s="136"/>
      <c r="V1455" s="136"/>
      <c r="W1455" s="136"/>
      <c r="X1455" s="136"/>
      <c r="Y1455" s="136"/>
      <c r="Z1455" s="136"/>
      <c r="AA1455" s="136"/>
    </row>
    <row r="1456" spans="1:27" x14ac:dyDescent="0.25">
      <c r="A1456" s="77">
        <v>2016</v>
      </c>
      <c r="B1456" s="100" t="s">
        <v>412</v>
      </c>
      <c r="C1456" s="101">
        <v>3536307</v>
      </c>
      <c r="D1456" s="78">
        <v>8</v>
      </c>
      <c r="E1456" s="54">
        <v>8</v>
      </c>
      <c r="F1456" s="102">
        <v>35363078</v>
      </c>
      <c r="G1456" s="135">
        <v>43</v>
      </c>
      <c r="H1456" s="135">
        <v>17</v>
      </c>
      <c r="I1456" s="136">
        <v>0.2448835</v>
      </c>
      <c r="J1456" s="136">
        <v>0.21603169999999999</v>
      </c>
      <c r="K1456" s="136">
        <v>2.8851800000000004E-2</v>
      </c>
      <c r="L1456" s="137">
        <v>0.81087379502790469</v>
      </c>
      <c r="M1456" s="136">
        <v>1.45833E-2</v>
      </c>
      <c r="N1456" s="136">
        <v>2.7945000000000005E-2</v>
      </c>
      <c r="O1456" s="136">
        <v>0.19851780000000002</v>
      </c>
      <c r="P1456" s="136">
        <v>3.8373999999999999E-3</v>
      </c>
      <c r="Q1456" s="138">
        <v>15</v>
      </c>
      <c r="R1456" s="139">
        <v>7</v>
      </c>
      <c r="S1456" s="122">
        <f t="shared" si="44"/>
        <v>71.666666666666671</v>
      </c>
      <c r="T1456" s="122">
        <f t="shared" si="45"/>
        <v>28.333333333333332</v>
      </c>
      <c r="U1456" s="136"/>
      <c r="V1456" s="136"/>
      <c r="W1456" s="136"/>
      <c r="X1456" s="136"/>
      <c r="Y1456" s="136"/>
      <c r="Z1456" s="136"/>
      <c r="AA1456" s="136"/>
    </row>
    <row r="1457" spans="1:27" x14ac:dyDescent="0.25">
      <c r="A1457" s="77">
        <v>2016</v>
      </c>
      <c r="B1457" s="100" t="s">
        <v>413</v>
      </c>
      <c r="C1457" s="101">
        <v>3536406</v>
      </c>
      <c r="D1457" s="78">
        <v>20</v>
      </c>
      <c r="E1457" s="54">
        <v>20</v>
      </c>
      <c r="F1457" s="102">
        <v>353640620</v>
      </c>
      <c r="G1457" s="135">
        <v>0</v>
      </c>
      <c r="H1457" s="135">
        <v>23</v>
      </c>
      <c r="I1457" s="136">
        <v>0.12339299999999997</v>
      </c>
      <c r="J1457" s="136">
        <v>0</v>
      </c>
      <c r="K1457" s="136">
        <v>0.12339299999999997</v>
      </c>
      <c r="L1457" s="137">
        <v>5.5957128361237951E-2</v>
      </c>
      <c r="M1457" s="136">
        <v>8.9119999999999998E-4</v>
      </c>
      <c r="N1457" s="136">
        <v>0.11568579999999998</v>
      </c>
      <c r="O1457" s="136">
        <v>8.3339999999999998E-4</v>
      </c>
      <c r="P1457" s="136">
        <v>5.9826000000000011E-3</v>
      </c>
      <c r="Q1457" s="138">
        <v>0</v>
      </c>
      <c r="R1457" s="139">
        <v>1</v>
      </c>
      <c r="S1457" s="122">
        <f t="shared" si="44"/>
        <v>0</v>
      </c>
      <c r="T1457" s="122">
        <f t="shared" si="45"/>
        <v>100</v>
      </c>
      <c r="U1457" s="136"/>
      <c r="V1457" s="136"/>
      <c r="W1457" s="136"/>
      <c r="X1457" s="136"/>
      <c r="Y1457" s="136"/>
      <c r="Z1457" s="136"/>
      <c r="AA1457" s="136"/>
    </row>
    <row r="1458" spans="1:27" x14ac:dyDescent="0.25">
      <c r="A1458" s="77">
        <v>2016</v>
      </c>
      <c r="B1458" s="100" t="s">
        <v>414</v>
      </c>
      <c r="C1458" s="101">
        <v>3536505</v>
      </c>
      <c r="D1458" s="78">
        <v>5</v>
      </c>
      <c r="E1458" s="54">
        <v>5</v>
      </c>
      <c r="F1458" s="102">
        <v>35365055</v>
      </c>
      <c r="G1458" s="135">
        <v>33</v>
      </c>
      <c r="H1458" s="135">
        <v>192</v>
      </c>
      <c r="I1458" s="136">
        <v>3.3449184999999999</v>
      </c>
      <c r="J1458" s="136">
        <v>3.2451183000000001</v>
      </c>
      <c r="K1458" s="136">
        <v>9.9800199999999964E-2</v>
      </c>
      <c r="L1458" s="137">
        <v>0</v>
      </c>
      <c r="M1458" s="136">
        <v>2.2409723000000001</v>
      </c>
      <c r="N1458" s="136">
        <v>0.98089270000000028</v>
      </c>
      <c r="O1458" s="136">
        <v>1.8054899999999999E-2</v>
      </c>
      <c r="P1458" s="136">
        <v>0.10499859999999997</v>
      </c>
      <c r="Q1458" s="138">
        <v>26</v>
      </c>
      <c r="R1458" s="139">
        <v>66</v>
      </c>
      <c r="S1458" s="122">
        <f t="shared" si="44"/>
        <v>14.666666666666666</v>
      </c>
      <c r="T1458" s="122">
        <f t="shared" si="45"/>
        <v>85.333333333333343</v>
      </c>
      <c r="U1458" s="136"/>
      <c r="V1458" s="136"/>
      <c r="W1458" s="136"/>
      <c r="X1458" s="136"/>
      <c r="Y1458" s="136"/>
      <c r="Z1458" s="136"/>
      <c r="AA1458" s="136"/>
    </row>
    <row r="1459" spans="1:27" x14ac:dyDescent="0.25">
      <c r="A1459" s="77">
        <v>2016</v>
      </c>
      <c r="B1459" s="100" t="s">
        <v>415</v>
      </c>
      <c r="C1459" s="101">
        <v>3536570</v>
      </c>
      <c r="D1459" s="78">
        <v>17</v>
      </c>
      <c r="E1459" s="54">
        <v>17</v>
      </c>
      <c r="F1459" s="102">
        <v>353657017</v>
      </c>
      <c r="G1459" s="135">
        <v>11</v>
      </c>
      <c r="H1459" s="135">
        <v>9</v>
      </c>
      <c r="I1459" s="136">
        <v>0.1012634</v>
      </c>
      <c r="J1459" s="136">
        <v>5.6457E-3</v>
      </c>
      <c r="K1459" s="136">
        <v>9.56177E-2</v>
      </c>
      <c r="L1459" s="137">
        <v>0</v>
      </c>
      <c r="M1459" s="136">
        <v>2.5041999999999998E-3</v>
      </c>
      <c r="N1459" s="136">
        <v>0</v>
      </c>
      <c r="O1459" s="136">
        <v>9.737019999999999E-2</v>
      </c>
      <c r="P1459" s="136">
        <v>1.389E-3</v>
      </c>
      <c r="Q1459" s="138">
        <v>5</v>
      </c>
      <c r="R1459" s="139">
        <v>10</v>
      </c>
      <c r="S1459" s="122">
        <f t="shared" si="44"/>
        <v>55.000000000000007</v>
      </c>
      <c r="T1459" s="122">
        <f t="shared" si="45"/>
        <v>45</v>
      </c>
      <c r="U1459" s="136"/>
      <c r="V1459" s="136"/>
      <c r="W1459" s="136"/>
      <c r="X1459" s="136"/>
      <c r="Y1459" s="136"/>
      <c r="Z1459" s="136"/>
      <c r="AA1459" s="136"/>
    </row>
    <row r="1460" spans="1:27" x14ac:dyDescent="0.25">
      <c r="A1460" s="77">
        <v>2016</v>
      </c>
      <c r="B1460" s="100" t="s">
        <v>416</v>
      </c>
      <c r="C1460" s="101">
        <v>3536604</v>
      </c>
      <c r="D1460" s="78">
        <v>15</v>
      </c>
      <c r="E1460" s="54">
        <v>15</v>
      </c>
      <c r="F1460" s="102">
        <v>353660415</v>
      </c>
      <c r="G1460" s="135">
        <v>12</v>
      </c>
      <c r="H1460" s="135">
        <v>9</v>
      </c>
      <c r="I1460" s="136">
        <v>0.23972540000000001</v>
      </c>
      <c r="J1460" s="136">
        <v>0.22513050000000001</v>
      </c>
      <c r="K1460" s="136">
        <v>1.4594900000000001E-2</v>
      </c>
      <c r="L1460" s="137">
        <v>0.26027194317605273</v>
      </c>
      <c r="M1460" s="136">
        <v>2.5305600000000001E-2</v>
      </c>
      <c r="N1460" s="136">
        <v>2.0486000000000002E-3</v>
      </c>
      <c r="O1460" s="136">
        <v>0.21058870000000002</v>
      </c>
      <c r="P1460" s="136">
        <v>1.7825E-3</v>
      </c>
      <c r="Q1460" s="138">
        <v>8</v>
      </c>
      <c r="R1460" s="139">
        <v>3</v>
      </c>
      <c r="S1460" s="122">
        <f t="shared" si="44"/>
        <v>57.142857142857139</v>
      </c>
      <c r="T1460" s="122">
        <f t="shared" si="45"/>
        <v>42.857142857142854</v>
      </c>
      <c r="U1460" s="136"/>
      <c r="V1460" s="136"/>
      <c r="W1460" s="136"/>
      <c r="X1460" s="136"/>
      <c r="Y1460" s="136"/>
      <c r="Z1460" s="136"/>
      <c r="AA1460" s="136"/>
    </row>
    <row r="1461" spans="1:27" x14ac:dyDescent="0.25">
      <c r="A1461" s="77">
        <v>2016</v>
      </c>
      <c r="B1461" s="100" t="s">
        <v>417</v>
      </c>
      <c r="C1461" s="101">
        <v>3536703</v>
      </c>
      <c r="D1461" s="78">
        <v>13</v>
      </c>
      <c r="E1461" s="54">
        <v>13</v>
      </c>
      <c r="F1461" s="102">
        <v>353670313</v>
      </c>
      <c r="G1461" s="135">
        <v>21</v>
      </c>
      <c r="H1461" s="135">
        <v>63</v>
      </c>
      <c r="I1461" s="136">
        <v>0.71425129999999992</v>
      </c>
      <c r="J1461" s="136">
        <v>0.12635869999999999</v>
      </c>
      <c r="K1461" s="136">
        <v>0.58789259999999988</v>
      </c>
      <c r="L1461" s="137">
        <v>0</v>
      </c>
      <c r="M1461" s="136">
        <v>0.2042129</v>
      </c>
      <c r="N1461" s="136">
        <v>0.37139440000000001</v>
      </c>
      <c r="O1461" s="136">
        <v>9.425059999999999E-2</v>
      </c>
      <c r="P1461" s="136">
        <v>4.4393400000000006E-2</v>
      </c>
      <c r="Q1461" s="138">
        <v>5</v>
      </c>
      <c r="R1461" s="139">
        <v>16</v>
      </c>
      <c r="S1461" s="122">
        <f t="shared" si="44"/>
        <v>25</v>
      </c>
      <c r="T1461" s="122">
        <f t="shared" si="45"/>
        <v>75</v>
      </c>
      <c r="U1461" s="136"/>
      <c r="V1461" s="136"/>
      <c r="W1461" s="136"/>
      <c r="X1461" s="136"/>
      <c r="Y1461" s="136"/>
      <c r="Z1461" s="136"/>
      <c r="AA1461" s="136"/>
    </row>
    <row r="1462" spans="1:27" x14ac:dyDescent="0.25">
      <c r="A1462" s="77">
        <v>2016</v>
      </c>
      <c r="B1462" s="100" t="s">
        <v>418</v>
      </c>
      <c r="C1462" s="101">
        <v>3536802</v>
      </c>
      <c r="D1462" s="78">
        <v>5</v>
      </c>
      <c r="E1462" s="54">
        <v>5</v>
      </c>
      <c r="F1462" s="102">
        <v>35368025</v>
      </c>
      <c r="G1462" s="135">
        <v>22</v>
      </c>
      <c r="H1462" s="135">
        <v>66</v>
      </c>
      <c r="I1462" s="136">
        <v>1.5014100000000002E-2</v>
      </c>
      <c r="J1462" s="136">
        <v>1.28716E-2</v>
      </c>
      <c r="K1462" s="136">
        <v>2.1425000000000016E-3</v>
      </c>
      <c r="L1462" s="137">
        <v>0</v>
      </c>
      <c r="M1462" s="136">
        <v>0</v>
      </c>
      <c r="N1462" s="136">
        <v>4.3790000000000018E-3</v>
      </c>
      <c r="O1462" s="136">
        <v>8.0187999999999995E-3</v>
      </c>
      <c r="P1462" s="136">
        <v>2.6163000000000011E-3</v>
      </c>
      <c r="Q1462" s="138">
        <v>7</v>
      </c>
      <c r="R1462" s="139">
        <v>10</v>
      </c>
      <c r="S1462" s="122">
        <f t="shared" si="44"/>
        <v>25</v>
      </c>
      <c r="T1462" s="122">
        <f t="shared" si="45"/>
        <v>75</v>
      </c>
      <c r="U1462" s="136"/>
      <c r="V1462" s="136"/>
      <c r="W1462" s="136"/>
      <c r="X1462" s="136"/>
      <c r="Y1462" s="136"/>
      <c r="Z1462" s="136"/>
      <c r="AA1462" s="136"/>
    </row>
    <row r="1463" spans="1:27" x14ac:dyDescent="0.25">
      <c r="A1463" s="77">
        <v>2016</v>
      </c>
      <c r="B1463" s="100" t="s">
        <v>419</v>
      </c>
      <c r="C1463" s="101">
        <v>3536901</v>
      </c>
      <c r="D1463" s="78">
        <v>15</v>
      </c>
      <c r="E1463" s="54">
        <v>15</v>
      </c>
      <c r="F1463" s="102">
        <v>353690115</v>
      </c>
      <c r="G1463" s="135">
        <v>4</v>
      </c>
      <c r="H1463" s="135">
        <v>9</v>
      </c>
      <c r="I1463" s="136">
        <v>3.3150800000000001E-2</v>
      </c>
      <c r="J1463" s="136">
        <v>2.69965E-2</v>
      </c>
      <c r="K1463" s="136">
        <v>6.1543000000000006E-3</v>
      </c>
      <c r="L1463" s="137">
        <v>8.6047691527143585E-3</v>
      </c>
      <c r="M1463" s="136">
        <v>3.5097000000000001E-3</v>
      </c>
      <c r="N1463" s="136">
        <v>0</v>
      </c>
      <c r="O1463" s="136">
        <v>2.9600600000000001E-2</v>
      </c>
      <c r="P1463" s="136">
        <v>4.0500000000000002E-5</v>
      </c>
      <c r="Q1463" s="138">
        <v>1</v>
      </c>
      <c r="R1463" s="139">
        <v>1</v>
      </c>
      <c r="S1463" s="122">
        <f t="shared" si="44"/>
        <v>30.76923076923077</v>
      </c>
      <c r="T1463" s="122">
        <f t="shared" si="45"/>
        <v>69.230769230769226</v>
      </c>
      <c r="U1463" s="136"/>
      <c r="V1463" s="136"/>
      <c r="W1463" s="136"/>
      <c r="X1463" s="136"/>
      <c r="Y1463" s="136"/>
      <c r="Z1463" s="136"/>
      <c r="AA1463" s="136"/>
    </row>
    <row r="1464" spans="1:27" x14ac:dyDescent="0.25">
      <c r="A1464" s="77">
        <v>2016</v>
      </c>
      <c r="B1464" s="100" t="s">
        <v>420</v>
      </c>
      <c r="C1464" s="101">
        <v>3537008</v>
      </c>
      <c r="D1464" s="78">
        <v>8</v>
      </c>
      <c r="E1464" s="54">
        <v>8</v>
      </c>
      <c r="F1464" s="102">
        <v>35370088</v>
      </c>
      <c r="G1464" s="135">
        <v>50</v>
      </c>
      <c r="H1464" s="135">
        <v>28</v>
      </c>
      <c r="I1464" s="136">
        <v>0.3991865</v>
      </c>
      <c r="J1464" s="136">
        <v>0.36367670000000002</v>
      </c>
      <c r="K1464" s="136">
        <v>3.5509799999999994E-2</v>
      </c>
      <c r="L1464" s="137">
        <v>0.21684303652968037</v>
      </c>
      <c r="M1464" s="136">
        <v>3.2573399999999995E-2</v>
      </c>
      <c r="N1464" s="136">
        <v>1.4813999999999999E-3</v>
      </c>
      <c r="O1464" s="136">
        <v>0.36173969999999994</v>
      </c>
      <c r="P1464" s="136">
        <v>3.3919999999999992E-3</v>
      </c>
      <c r="Q1464" s="138">
        <v>24</v>
      </c>
      <c r="R1464" s="139">
        <v>6</v>
      </c>
      <c r="S1464" s="122">
        <f t="shared" si="44"/>
        <v>64.102564102564102</v>
      </c>
      <c r="T1464" s="122">
        <f t="shared" si="45"/>
        <v>35.897435897435898</v>
      </c>
      <c r="U1464" s="136"/>
      <c r="V1464" s="136"/>
      <c r="W1464" s="136"/>
      <c r="X1464" s="136"/>
      <c r="Y1464" s="136"/>
      <c r="Z1464" s="136"/>
      <c r="AA1464" s="136"/>
    </row>
    <row r="1465" spans="1:27" x14ac:dyDescent="0.25">
      <c r="A1465" s="77">
        <v>2016</v>
      </c>
      <c r="B1465" s="100" t="s">
        <v>421</v>
      </c>
      <c r="C1465" s="101">
        <v>3537107</v>
      </c>
      <c r="D1465" s="78">
        <v>5</v>
      </c>
      <c r="E1465" s="54">
        <v>5</v>
      </c>
      <c r="F1465" s="102">
        <v>35371075</v>
      </c>
      <c r="G1465" s="135">
        <v>13</v>
      </c>
      <c r="H1465" s="135">
        <v>31</v>
      </c>
      <c r="I1465" s="136">
        <v>0.25887769999999999</v>
      </c>
      <c r="J1465" s="136">
        <v>0.2409655</v>
      </c>
      <c r="K1465" s="136">
        <v>1.79122E-2</v>
      </c>
      <c r="L1465" s="137">
        <v>0</v>
      </c>
      <c r="M1465" s="136">
        <v>0.16041669999999997</v>
      </c>
      <c r="N1465" s="136">
        <v>9.4094800000000006E-2</v>
      </c>
      <c r="O1465" s="136">
        <v>0</v>
      </c>
      <c r="P1465" s="136">
        <v>4.3661999999999998E-3</v>
      </c>
      <c r="Q1465" s="138">
        <v>24</v>
      </c>
      <c r="R1465" s="139">
        <v>64</v>
      </c>
      <c r="S1465" s="122">
        <f t="shared" si="44"/>
        <v>29.545454545454547</v>
      </c>
      <c r="T1465" s="122">
        <f t="shared" si="45"/>
        <v>70.454545454545453</v>
      </c>
      <c r="U1465" s="136"/>
      <c r="V1465" s="136"/>
      <c r="W1465" s="136"/>
      <c r="X1465" s="136"/>
      <c r="Y1465" s="136"/>
      <c r="Z1465" s="136"/>
      <c r="AA1465" s="136"/>
    </row>
    <row r="1466" spans="1:27" x14ac:dyDescent="0.25">
      <c r="A1466" s="77">
        <v>2016</v>
      </c>
      <c r="B1466" s="100" t="s">
        <v>422</v>
      </c>
      <c r="C1466" s="101">
        <v>3537156</v>
      </c>
      <c r="D1466" s="78">
        <v>17</v>
      </c>
      <c r="E1466" s="54">
        <v>17</v>
      </c>
      <c r="F1466" s="102">
        <v>353715617</v>
      </c>
      <c r="G1466" s="135">
        <v>6</v>
      </c>
      <c r="H1466" s="135">
        <v>12</v>
      </c>
      <c r="I1466" s="136">
        <v>5.6361499999999995E-2</v>
      </c>
      <c r="J1466" s="136">
        <v>4.5455999999999996E-2</v>
      </c>
      <c r="K1466" s="136">
        <v>1.0905499999999999E-2</v>
      </c>
      <c r="L1466" s="137">
        <v>0.19689098173515981</v>
      </c>
      <c r="M1466" s="136">
        <v>6.2059999999999997E-3</v>
      </c>
      <c r="N1466" s="136">
        <v>0</v>
      </c>
      <c r="O1466" s="136">
        <v>4.85289E-2</v>
      </c>
      <c r="P1466" s="136">
        <v>1.6266E-3</v>
      </c>
      <c r="Q1466" s="138">
        <v>0</v>
      </c>
      <c r="R1466" s="139">
        <v>0</v>
      </c>
      <c r="S1466" s="122">
        <f t="shared" si="44"/>
        <v>33.333333333333329</v>
      </c>
      <c r="T1466" s="122">
        <f t="shared" si="45"/>
        <v>66.666666666666657</v>
      </c>
      <c r="U1466" s="136"/>
      <c r="V1466" s="136"/>
      <c r="W1466" s="136"/>
      <c r="X1466" s="136"/>
      <c r="Y1466" s="136"/>
      <c r="Z1466" s="136"/>
      <c r="AA1466" s="136"/>
    </row>
    <row r="1467" spans="1:27" x14ac:dyDescent="0.25">
      <c r="A1467" s="77">
        <v>2016</v>
      </c>
      <c r="B1467" s="100" t="s">
        <v>423</v>
      </c>
      <c r="C1467" s="101">
        <v>3537206</v>
      </c>
      <c r="D1467" s="78">
        <v>11</v>
      </c>
      <c r="E1467" s="54">
        <v>11</v>
      </c>
      <c r="F1467" s="102">
        <v>353720611</v>
      </c>
      <c r="G1467" s="135">
        <v>6</v>
      </c>
      <c r="H1467" s="135">
        <v>1</v>
      </c>
      <c r="I1467" s="136">
        <v>2.76752E-2</v>
      </c>
      <c r="J1467" s="136">
        <v>2.7617300000000001E-2</v>
      </c>
      <c r="K1467" s="136">
        <v>5.7899999999999998E-5</v>
      </c>
      <c r="L1467" s="137">
        <v>0</v>
      </c>
      <c r="M1467" s="136">
        <v>2.1972200000000001E-2</v>
      </c>
      <c r="N1467" s="136">
        <v>0</v>
      </c>
      <c r="O1467" s="136">
        <v>5.0667000000000004E-3</v>
      </c>
      <c r="P1467" s="136">
        <v>6.3630000000000002E-4</v>
      </c>
      <c r="Q1467" s="138">
        <v>10</v>
      </c>
      <c r="R1467" s="139">
        <v>16</v>
      </c>
      <c r="S1467" s="122">
        <f t="shared" si="44"/>
        <v>85.714285714285708</v>
      </c>
      <c r="T1467" s="122">
        <f t="shared" si="45"/>
        <v>14.285714285714285</v>
      </c>
      <c r="U1467" s="136"/>
      <c r="V1467" s="136"/>
      <c r="W1467" s="136"/>
      <c r="X1467" s="136"/>
      <c r="Y1467" s="136"/>
      <c r="Z1467" s="136"/>
      <c r="AA1467" s="136"/>
    </row>
    <row r="1468" spans="1:27" x14ac:dyDescent="0.25">
      <c r="A1468" s="77">
        <v>2016</v>
      </c>
      <c r="B1468" s="100" t="s">
        <v>424</v>
      </c>
      <c r="C1468" s="101">
        <v>3537305</v>
      </c>
      <c r="D1468" s="78">
        <v>19</v>
      </c>
      <c r="E1468" s="54">
        <v>19</v>
      </c>
      <c r="F1468" s="102">
        <v>353730519</v>
      </c>
      <c r="G1468" s="135">
        <v>14</v>
      </c>
      <c r="H1468" s="135">
        <v>61</v>
      </c>
      <c r="I1468" s="136">
        <v>0.91379440000000012</v>
      </c>
      <c r="J1468" s="136">
        <v>0.88901390000000013</v>
      </c>
      <c r="K1468" s="136">
        <v>2.4780499999999994E-2</v>
      </c>
      <c r="L1468" s="137">
        <v>0</v>
      </c>
      <c r="M1468" s="136">
        <v>0.19342590000000001</v>
      </c>
      <c r="N1468" s="136">
        <v>0.68705250000000007</v>
      </c>
      <c r="O1468" s="136">
        <v>2.7891200000000001E-2</v>
      </c>
      <c r="P1468" s="136">
        <v>5.424799999999997E-3</v>
      </c>
      <c r="Q1468" s="138">
        <v>19</v>
      </c>
      <c r="R1468" s="139">
        <v>13</v>
      </c>
      <c r="S1468" s="122">
        <f t="shared" si="44"/>
        <v>18.666666666666668</v>
      </c>
      <c r="T1468" s="122">
        <f t="shared" si="45"/>
        <v>81.333333333333329</v>
      </c>
      <c r="U1468" s="136"/>
      <c r="V1468" s="136"/>
      <c r="W1468" s="136"/>
      <c r="X1468" s="136"/>
      <c r="Y1468" s="136"/>
      <c r="Z1468" s="136"/>
      <c r="AA1468" s="136"/>
    </row>
    <row r="1469" spans="1:27" x14ac:dyDescent="0.25">
      <c r="A1469" s="77">
        <v>2016</v>
      </c>
      <c r="B1469" s="100" t="s">
        <v>425</v>
      </c>
      <c r="C1469" s="101">
        <v>3537404</v>
      </c>
      <c r="D1469" s="78">
        <v>19</v>
      </c>
      <c r="E1469" s="54">
        <v>19</v>
      </c>
      <c r="F1469" s="102">
        <v>353740419</v>
      </c>
      <c r="G1469" s="135">
        <v>13</v>
      </c>
      <c r="H1469" s="135">
        <v>37</v>
      </c>
      <c r="I1469" s="136">
        <v>0.963615</v>
      </c>
      <c r="J1469" s="136">
        <v>0.94731679999999996</v>
      </c>
      <c r="K1469" s="136">
        <v>1.6298200000000006E-2</v>
      </c>
      <c r="L1469" s="137">
        <v>0</v>
      </c>
      <c r="M1469" s="136">
        <v>2.0091000000000002E-3</v>
      </c>
      <c r="N1469" s="136">
        <v>3.6488999999999996E-3</v>
      </c>
      <c r="O1469" s="136">
        <v>0.94926519999999992</v>
      </c>
      <c r="P1469" s="136">
        <v>8.6917999999999978E-3</v>
      </c>
      <c r="Q1469" s="138">
        <v>5</v>
      </c>
      <c r="R1469" s="139">
        <v>10</v>
      </c>
      <c r="S1469" s="122">
        <f t="shared" si="44"/>
        <v>26</v>
      </c>
      <c r="T1469" s="122">
        <f t="shared" si="45"/>
        <v>74</v>
      </c>
      <c r="U1469" s="136"/>
      <c r="V1469" s="136"/>
      <c r="W1469" s="136"/>
      <c r="X1469" s="136"/>
      <c r="Y1469" s="136"/>
      <c r="Z1469" s="136"/>
      <c r="AA1469" s="136"/>
    </row>
    <row r="1470" spans="1:27" x14ac:dyDescent="0.25">
      <c r="A1470" s="77">
        <v>2016</v>
      </c>
      <c r="B1470" s="100" t="s">
        <v>425</v>
      </c>
      <c r="C1470" s="101">
        <v>3537404</v>
      </c>
      <c r="D1470" s="78">
        <v>19</v>
      </c>
      <c r="E1470" s="54">
        <v>18</v>
      </c>
      <c r="F1470" s="102">
        <v>353740418</v>
      </c>
      <c r="G1470" s="135">
        <v>0</v>
      </c>
      <c r="H1470" s="135">
        <v>0</v>
      </c>
      <c r="I1470" s="136">
        <v>0</v>
      </c>
      <c r="J1470" s="136">
        <v>0</v>
      </c>
      <c r="K1470" s="136">
        <v>0</v>
      </c>
      <c r="L1470" s="137">
        <v>0.10865233384069001</v>
      </c>
      <c r="M1470" s="136">
        <v>0</v>
      </c>
      <c r="N1470" s="136">
        <v>0</v>
      </c>
      <c r="O1470" s="136">
        <v>0</v>
      </c>
      <c r="P1470" s="136">
        <v>0</v>
      </c>
      <c r="Q1470" s="138">
        <v>0</v>
      </c>
      <c r="R1470" s="139">
        <v>2</v>
      </c>
      <c r="S1470" s="122">
        <f t="shared" si="44"/>
        <v>0</v>
      </c>
      <c r="T1470" s="122">
        <f t="shared" si="45"/>
        <v>0</v>
      </c>
      <c r="U1470" s="136"/>
      <c r="V1470" s="136"/>
      <c r="W1470" s="136"/>
      <c r="X1470" s="136"/>
      <c r="Y1470" s="136"/>
      <c r="Z1470" s="136"/>
      <c r="AA1470" s="136"/>
    </row>
    <row r="1471" spans="1:27" x14ac:dyDescent="0.25">
      <c r="A1471" s="77">
        <v>2016</v>
      </c>
      <c r="B1471" s="100" t="s">
        <v>426</v>
      </c>
      <c r="C1471" s="101">
        <v>3537503</v>
      </c>
      <c r="D1471" s="78">
        <v>10</v>
      </c>
      <c r="E1471" s="54">
        <v>10</v>
      </c>
      <c r="F1471" s="102">
        <v>353750310</v>
      </c>
      <c r="G1471" s="135">
        <v>4</v>
      </c>
      <c r="H1471" s="135">
        <v>9</v>
      </c>
      <c r="I1471" s="136">
        <v>4.14104E-2</v>
      </c>
      <c r="J1471" s="136">
        <v>2.9519400000000001E-2</v>
      </c>
      <c r="K1471" s="136">
        <v>1.1891000000000001E-2</v>
      </c>
      <c r="L1471" s="137">
        <v>0</v>
      </c>
      <c r="M1471" s="136">
        <v>2.83564E-2</v>
      </c>
      <c r="N1471" s="136">
        <v>1.09199E-2</v>
      </c>
      <c r="O1471" s="136">
        <v>1.1574000000000001E-3</v>
      </c>
      <c r="P1471" s="136">
        <v>9.7670000000000005E-4</v>
      </c>
      <c r="Q1471" s="138">
        <v>13</v>
      </c>
      <c r="R1471" s="139">
        <v>32</v>
      </c>
      <c r="S1471" s="122">
        <f t="shared" si="44"/>
        <v>30.76923076923077</v>
      </c>
      <c r="T1471" s="122">
        <f t="shared" si="45"/>
        <v>69.230769230769226</v>
      </c>
      <c r="U1471" s="136"/>
      <c r="V1471" s="136"/>
      <c r="W1471" s="136"/>
      <c r="X1471" s="136"/>
      <c r="Y1471" s="136"/>
      <c r="Z1471" s="136"/>
      <c r="AA1471" s="136"/>
    </row>
    <row r="1472" spans="1:27" x14ac:dyDescent="0.25">
      <c r="A1472" s="77">
        <v>2016</v>
      </c>
      <c r="B1472" s="100" t="s">
        <v>427</v>
      </c>
      <c r="C1472" s="101">
        <v>3537602</v>
      </c>
      <c r="D1472" s="78">
        <v>7</v>
      </c>
      <c r="E1472" s="54">
        <v>7</v>
      </c>
      <c r="F1472" s="102">
        <v>35376027</v>
      </c>
      <c r="G1472" s="135">
        <v>8</v>
      </c>
      <c r="H1472" s="135">
        <v>2</v>
      </c>
      <c r="I1472" s="136">
        <v>0.1494955</v>
      </c>
      <c r="J1472" s="136">
        <v>0.14930450000000001</v>
      </c>
      <c r="K1472" s="136">
        <v>1.9099999999999998E-4</v>
      </c>
      <c r="L1472" s="137">
        <v>0</v>
      </c>
      <c r="M1472" s="136">
        <v>0.14905560000000001</v>
      </c>
      <c r="N1472" s="136">
        <v>1.7359999999999999E-4</v>
      </c>
      <c r="O1472" s="136">
        <v>2.0829999999999999E-4</v>
      </c>
      <c r="P1472" s="136">
        <v>5.8E-5</v>
      </c>
      <c r="Q1472" s="138">
        <v>4</v>
      </c>
      <c r="R1472" s="139">
        <v>15</v>
      </c>
      <c r="S1472" s="122">
        <f t="shared" si="44"/>
        <v>80</v>
      </c>
      <c r="T1472" s="122">
        <f t="shared" si="45"/>
        <v>20</v>
      </c>
      <c r="U1472" s="136"/>
      <c r="V1472" s="136"/>
      <c r="W1472" s="136"/>
      <c r="X1472" s="136"/>
      <c r="Y1472" s="136"/>
      <c r="Z1472" s="136"/>
      <c r="AA1472" s="136"/>
    </row>
    <row r="1473" spans="1:27" x14ac:dyDescent="0.25">
      <c r="A1473" s="77">
        <v>2016</v>
      </c>
      <c r="B1473" s="100" t="s">
        <v>427</v>
      </c>
      <c r="C1473" s="101">
        <v>3537602</v>
      </c>
      <c r="D1473" s="78">
        <v>7</v>
      </c>
      <c r="E1473" s="54">
        <v>11</v>
      </c>
      <c r="F1473" s="102">
        <v>353760211</v>
      </c>
      <c r="G1473" s="135">
        <v>0</v>
      </c>
      <c r="H1473" s="135">
        <v>0</v>
      </c>
      <c r="I1473" s="136">
        <v>0</v>
      </c>
      <c r="J1473" s="136">
        <v>0</v>
      </c>
      <c r="K1473" s="136">
        <v>0</v>
      </c>
      <c r="L1473" s="137">
        <v>0</v>
      </c>
      <c r="M1473" s="136">
        <v>0</v>
      </c>
      <c r="N1473" s="136">
        <v>0</v>
      </c>
      <c r="O1473" s="136">
        <v>0</v>
      </c>
      <c r="P1473" s="136">
        <v>0</v>
      </c>
      <c r="Q1473" s="138">
        <v>0</v>
      </c>
      <c r="R1473" s="139">
        <v>0</v>
      </c>
      <c r="S1473" s="122">
        <f t="shared" si="44"/>
        <v>0</v>
      </c>
      <c r="T1473" s="122">
        <f t="shared" si="45"/>
        <v>0</v>
      </c>
      <c r="U1473" s="136"/>
      <c r="V1473" s="136"/>
      <c r="W1473" s="136"/>
      <c r="X1473" s="136"/>
      <c r="Y1473" s="136"/>
      <c r="Z1473" s="136"/>
      <c r="AA1473" s="136"/>
    </row>
    <row r="1474" spans="1:27" x14ac:dyDescent="0.25">
      <c r="A1474" s="77">
        <v>2016</v>
      </c>
      <c r="B1474" s="100" t="s">
        <v>428</v>
      </c>
      <c r="C1474" s="101">
        <v>3537701</v>
      </c>
      <c r="D1474" s="78">
        <v>20</v>
      </c>
      <c r="E1474" s="54">
        <v>20</v>
      </c>
      <c r="F1474" s="102">
        <v>353770120</v>
      </c>
      <c r="G1474" s="135">
        <v>7</v>
      </c>
      <c r="H1474" s="135">
        <v>8</v>
      </c>
      <c r="I1474" s="136">
        <v>0.1753498</v>
      </c>
      <c r="J1474" s="136">
        <v>0.15890560000000001</v>
      </c>
      <c r="K1474" s="136">
        <v>1.6444199999999999E-2</v>
      </c>
      <c r="L1474" s="137">
        <v>0</v>
      </c>
      <c r="M1474" s="136">
        <v>1.63389E-2</v>
      </c>
      <c r="N1474" s="136">
        <v>0</v>
      </c>
      <c r="O1474" s="136">
        <v>0.1589623</v>
      </c>
      <c r="P1474" s="136">
        <v>4.8600000000000002E-5</v>
      </c>
      <c r="Q1474" s="138">
        <v>9</v>
      </c>
      <c r="R1474" s="139">
        <v>2</v>
      </c>
      <c r="S1474" s="122">
        <f t="shared" si="44"/>
        <v>46.666666666666664</v>
      </c>
      <c r="T1474" s="122">
        <f t="shared" si="45"/>
        <v>53.333333333333336</v>
      </c>
      <c r="U1474" s="136"/>
      <c r="V1474" s="136"/>
      <c r="W1474" s="136"/>
      <c r="X1474" s="136"/>
      <c r="Y1474" s="136"/>
      <c r="Z1474" s="136"/>
      <c r="AA1474" s="136"/>
    </row>
    <row r="1475" spans="1:27" x14ac:dyDescent="0.25">
      <c r="A1475" s="77">
        <v>2016</v>
      </c>
      <c r="B1475" s="100" t="s">
        <v>429</v>
      </c>
      <c r="C1475" s="101">
        <v>3537800</v>
      </c>
      <c r="D1475" s="78">
        <v>10</v>
      </c>
      <c r="E1475" s="54">
        <v>10</v>
      </c>
      <c r="F1475" s="102">
        <v>353780010</v>
      </c>
      <c r="G1475" s="135">
        <v>159</v>
      </c>
      <c r="H1475" s="135">
        <v>42</v>
      </c>
      <c r="I1475" s="136">
        <v>0.30661579999999994</v>
      </c>
      <c r="J1475" s="136">
        <v>0.30248089999999994</v>
      </c>
      <c r="K1475" s="136">
        <v>4.1348999999999995E-3</v>
      </c>
      <c r="L1475" s="137">
        <v>0</v>
      </c>
      <c r="M1475" s="136">
        <v>8.3255599999999999E-2</v>
      </c>
      <c r="N1475" s="136">
        <v>1.8094000000000001E-3</v>
      </c>
      <c r="O1475" s="136">
        <v>0.21653349999999993</v>
      </c>
      <c r="P1475" s="136">
        <v>5.0173000000000006E-3</v>
      </c>
      <c r="Q1475" s="138">
        <v>166</v>
      </c>
      <c r="R1475" s="139">
        <v>20</v>
      </c>
      <c r="S1475" s="122">
        <f t="shared" ref="S1475:S1538" si="46">IFERROR(((G1475)/(SUM($G1475:$H1475)))*100,0)</f>
        <v>79.104477611940297</v>
      </c>
      <c r="T1475" s="122">
        <f t="shared" ref="T1475:T1538" si="47">IFERROR(((H1475)/(SUM($G1475:$H1475)))*100,0)</f>
        <v>20.8955223880597</v>
      </c>
      <c r="U1475" s="136"/>
      <c r="V1475" s="136"/>
      <c r="W1475" s="136"/>
      <c r="X1475" s="136"/>
      <c r="Y1475" s="136"/>
      <c r="Z1475" s="136"/>
      <c r="AA1475" s="136"/>
    </row>
    <row r="1476" spans="1:27" x14ac:dyDescent="0.25">
      <c r="A1476" s="77">
        <v>2016</v>
      </c>
      <c r="B1476" s="100" t="s">
        <v>429</v>
      </c>
      <c r="C1476" s="101">
        <v>3537800</v>
      </c>
      <c r="D1476" s="78">
        <v>10</v>
      </c>
      <c r="E1476" s="54">
        <v>11</v>
      </c>
      <c r="F1476" s="102">
        <v>353780011</v>
      </c>
      <c r="G1476" s="135">
        <v>6</v>
      </c>
      <c r="H1476" s="135">
        <v>0</v>
      </c>
      <c r="I1476" s="136">
        <v>3.4874799999999997E-2</v>
      </c>
      <c r="J1476" s="136">
        <v>3.4874799999999997E-2</v>
      </c>
      <c r="K1476" s="136">
        <v>0</v>
      </c>
      <c r="L1476" s="137">
        <v>0</v>
      </c>
      <c r="M1476" s="136">
        <v>0</v>
      </c>
      <c r="N1476" s="136">
        <v>0</v>
      </c>
      <c r="O1476" s="136">
        <v>3.4824999999999995E-2</v>
      </c>
      <c r="P1476" s="136">
        <v>4.9800000000000004E-5</v>
      </c>
      <c r="Q1476" s="138">
        <v>7</v>
      </c>
      <c r="R1476" s="139">
        <v>0</v>
      </c>
      <c r="S1476" s="122">
        <f t="shared" si="46"/>
        <v>100</v>
      </c>
      <c r="T1476" s="122">
        <f t="shared" si="47"/>
        <v>0</v>
      </c>
      <c r="U1476" s="136"/>
      <c r="V1476" s="136"/>
      <c r="W1476" s="136"/>
      <c r="X1476" s="136"/>
      <c r="Y1476" s="136"/>
      <c r="Z1476" s="136"/>
      <c r="AA1476" s="136"/>
    </row>
    <row r="1477" spans="1:27" x14ac:dyDescent="0.25">
      <c r="A1477" s="77">
        <v>2016</v>
      </c>
      <c r="B1477" s="100" t="s">
        <v>429</v>
      </c>
      <c r="C1477" s="101">
        <v>3537800</v>
      </c>
      <c r="D1477" s="78">
        <v>10</v>
      </c>
      <c r="E1477" s="54">
        <v>14</v>
      </c>
      <c r="F1477" s="102">
        <v>353780014</v>
      </c>
      <c r="G1477" s="135">
        <v>8</v>
      </c>
      <c r="H1477" s="135">
        <v>1</v>
      </c>
      <c r="I1477" s="136">
        <v>1.3818800000000001E-2</v>
      </c>
      <c r="J1477" s="136">
        <v>1.2770100000000001E-2</v>
      </c>
      <c r="K1477" s="136">
        <v>1.0487000000000001E-3</v>
      </c>
      <c r="L1477" s="137">
        <v>0</v>
      </c>
      <c r="M1477" s="136">
        <v>1.0487000000000001E-3</v>
      </c>
      <c r="N1477" s="136">
        <v>0</v>
      </c>
      <c r="O1477" s="136">
        <v>1.2770100000000001E-2</v>
      </c>
      <c r="P1477" s="136">
        <v>0</v>
      </c>
      <c r="Q1477" s="138">
        <v>8</v>
      </c>
      <c r="R1477" s="139">
        <v>0</v>
      </c>
      <c r="S1477" s="122">
        <f t="shared" si="46"/>
        <v>88.888888888888886</v>
      </c>
      <c r="T1477" s="122">
        <f t="shared" si="47"/>
        <v>11.111111111111111</v>
      </c>
      <c r="U1477" s="136"/>
      <c r="V1477" s="136"/>
      <c r="W1477" s="136"/>
      <c r="X1477" s="136"/>
      <c r="Y1477" s="136"/>
      <c r="Z1477" s="136"/>
      <c r="AA1477" s="136"/>
    </row>
    <row r="1478" spans="1:27" x14ac:dyDescent="0.25">
      <c r="A1478" s="77">
        <v>2016</v>
      </c>
      <c r="B1478" s="100" t="s">
        <v>430</v>
      </c>
      <c r="C1478" s="101">
        <v>3537909</v>
      </c>
      <c r="D1478" s="78">
        <v>14</v>
      </c>
      <c r="E1478" s="54">
        <v>14</v>
      </c>
      <c r="F1478" s="102">
        <v>353790914</v>
      </c>
      <c r="G1478" s="135">
        <v>25</v>
      </c>
      <c r="H1478" s="135">
        <v>14</v>
      </c>
      <c r="I1478" s="136">
        <v>5.6305500000000001E-2</v>
      </c>
      <c r="J1478" s="136">
        <v>5.4478100000000002E-2</v>
      </c>
      <c r="K1478" s="136">
        <v>1.8273999999999999E-3</v>
      </c>
      <c r="L1478" s="137">
        <v>0</v>
      </c>
      <c r="M1478" s="136">
        <v>3.0715099999999999E-2</v>
      </c>
      <c r="N1478" s="136">
        <v>8.9800000000000001E-5</v>
      </c>
      <c r="O1478" s="136">
        <v>2.4829700000000003E-2</v>
      </c>
      <c r="P1478" s="136">
        <v>6.7089999999999999E-4</v>
      </c>
      <c r="Q1478" s="138">
        <v>28</v>
      </c>
      <c r="R1478" s="139">
        <v>13</v>
      </c>
      <c r="S1478" s="122">
        <f t="shared" si="46"/>
        <v>64.102564102564102</v>
      </c>
      <c r="T1478" s="122">
        <f t="shared" si="47"/>
        <v>35.897435897435898</v>
      </c>
      <c r="U1478" s="136"/>
      <c r="V1478" s="136"/>
      <c r="W1478" s="136"/>
      <c r="X1478" s="136"/>
      <c r="Y1478" s="136"/>
      <c r="Z1478" s="136"/>
      <c r="AA1478" s="136"/>
    </row>
    <row r="1479" spans="1:27" x14ac:dyDescent="0.25">
      <c r="A1479" s="77">
        <v>2016</v>
      </c>
      <c r="B1479" s="100" t="s">
        <v>430</v>
      </c>
      <c r="C1479" s="101">
        <v>3537909</v>
      </c>
      <c r="D1479" s="78">
        <v>14</v>
      </c>
      <c r="E1479" s="54">
        <v>10</v>
      </c>
      <c r="F1479" s="102">
        <v>353790910</v>
      </c>
      <c r="G1479" s="135">
        <v>0</v>
      </c>
      <c r="H1479" s="135">
        <v>0</v>
      </c>
      <c r="I1479" s="136">
        <v>0</v>
      </c>
      <c r="J1479" s="136">
        <v>0</v>
      </c>
      <c r="K1479" s="136">
        <v>0</v>
      </c>
      <c r="L1479" s="137">
        <v>0</v>
      </c>
      <c r="M1479" s="136">
        <v>0</v>
      </c>
      <c r="N1479" s="136">
        <v>0</v>
      </c>
      <c r="O1479" s="136">
        <v>0</v>
      </c>
      <c r="P1479" s="136">
        <v>0</v>
      </c>
      <c r="Q1479" s="138">
        <v>0</v>
      </c>
      <c r="R1479" s="139">
        <v>4</v>
      </c>
      <c r="S1479" s="122">
        <f t="shared" si="46"/>
        <v>0</v>
      </c>
      <c r="T1479" s="122">
        <f t="shared" si="47"/>
        <v>0</v>
      </c>
      <c r="U1479" s="136"/>
      <c r="V1479" s="136"/>
      <c r="W1479" s="136"/>
      <c r="X1479" s="136"/>
      <c r="Y1479" s="136"/>
      <c r="Z1479" s="136"/>
      <c r="AA1479" s="136"/>
    </row>
    <row r="1480" spans="1:27" x14ac:dyDescent="0.25">
      <c r="A1480" s="77">
        <v>2016</v>
      </c>
      <c r="B1480" s="100" t="s">
        <v>431</v>
      </c>
      <c r="C1480" s="101">
        <v>3538006</v>
      </c>
      <c r="D1480" s="78">
        <v>2</v>
      </c>
      <c r="E1480" s="54">
        <v>2</v>
      </c>
      <c r="F1480" s="102">
        <v>35380062</v>
      </c>
      <c r="G1480" s="135">
        <v>102</v>
      </c>
      <c r="H1480" s="135">
        <v>43</v>
      </c>
      <c r="I1480" s="136">
        <v>2.2945534999999997</v>
      </c>
      <c r="J1480" s="136">
        <v>2.2428345999999997</v>
      </c>
      <c r="K1480" s="136">
        <v>5.1718899999999991E-2</v>
      </c>
      <c r="L1480" s="137">
        <v>0.80982743531202439</v>
      </c>
      <c r="M1480" s="136">
        <v>3.64149E-2</v>
      </c>
      <c r="N1480" s="136">
        <v>0.12937420000000002</v>
      </c>
      <c r="O1480" s="136">
        <v>2.0595211</v>
      </c>
      <c r="P1480" s="136">
        <v>6.9243300000000021E-2</v>
      </c>
      <c r="Q1480" s="138">
        <v>101</v>
      </c>
      <c r="R1480" s="139">
        <v>158</v>
      </c>
      <c r="S1480" s="122">
        <f t="shared" si="46"/>
        <v>70.34482758620689</v>
      </c>
      <c r="T1480" s="122">
        <f t="shared" si="47"/>
        <v>29.655172413793103</v>
      </c>
      <c r="U1480" s="136"/>
      <c r="V1480" s="136"/>
      <c r="W1480" s="136"/>
      <c r="X1480" s="136"/>
      <c r="Y1480" s="136"/>
      <c r="Z1480" s="136"/>
      <c r="AA1480" s="136"/>
    </row>
    <row r="1481" spans="1:27" x14ac:dyDescent="0.25">
      <c r="A1481" s="77">
        <v>2016</v>
      </c>
      <c r="B1481" s="100" t="s">
        <v>432</v>
      </c>
      <c r="C1481" s="101">
        <v>3538105</v>
      </c>
      <c r="D1481" s="78">
        <v>15</v>
      </c>
      <c r="E1481" s="54">
        <v>15</v>
      </c>
      <c r="F1481" s="102">
        <v>353810515</v>
      </c>
      <c r="G1481" s="135">
        <v>7</v>
      </c>
      <c r="H1481" s="135">
        <v>22</v>
      </c>
      <c r="I1481" s="136">
        <v>8.8960499999999984E-2</v>
      </c>
      <c r="J1481" s="136">
        <v>9.0451000000000004E-3</v>
      </c>
      <c r="K1481" s="136">
        <v>7.9915399999999984E-2</v>
      </c>
      <c r="L1481" s="137">
        <v>0</v>
      </c>
      <c r="M1481" s="136">
        <v>7.25219E-2</v>
      </c>
      <c r="N1481" s="136">
        <v>0</v>
      </c>
      <c r="O1481" s="136">
        <v>9.4618000000000011E-3</v>
      </c>
      <c r="P1481" s="136">
        <v>6.9768000000000009E-3</v>
      </c>
      <c r="Q1481" s="138">
        <v>1</v>
      </c>
      <c r="R1481" s="139">
        <v>6</v>
      </c>
      <c r="S1481" s="122">
        <f t="shared" si="46"/>
        <v>24.137931034482758</v>
      </c>
      <c r="T1481" s="122">
        <f t="shared" si="47"/>
        <v>75.862068965517238</v>
      </c>
      <c r="U1481" s="136"/>
      <c r="V1481" s="136"/>
      <c r="W1481" s="136"/>
      <c r="X1481" s="136"/>
      <c r="Y1481" s="136"/>
      <c r="Z1481" s="136"/>
      <c r="AA1481" s="136"/>
    </row>
    <row r="1482" spans="1:27" x14ac:dyDescent="0.25">
      <c r="A1482" s="77">
        <v>2016</v>
      </c>
      <c r="B1482" s="100" t="s">
        <v>432</v>
      </c>
      <c r="C1482" s="101">
        <v>3538105</v>
      </c>
      <c r="D1482" s="78">
        <v>15</v>
      </c>
      <c r="E1482" s="54">
        <v>16</v>
      </c>
      <c r="F1482" s="102">
        <v>353810516</v>
      </c>
      <c r="G1482" s="135">
        <v>2</v>
      </c>
      <c r="H1482" s="135">
        <v>0</v>
      </c>
      <c r="I1482" s="136">
        <v>6.5839000000000002E-3</v>
      </c>
      <c r="J1482" s="136">
        <v>6.5839000000000002E-3</v>
      </c>
      <c r="K1482" s="136">
        <v>0</v>
      </c>
      <c r="L1482" s="137">
        <v>0</v>
      </c>
      <c r="M1482" s="136">
        <v>0</v>
      </c>
      <c r="N1482" s="136">
        <v>0</v>
      </c>
      <c r="O1482" s="136">
        <v>6.5839000000000002E-3</v>
      </c>
      <c r="P1482" s="136">
        <v>0</v>
      </c>
      <c r="Q1482" s="138">
        <v>0</v>
      </c>
      <c r="R1482" s="139">
        <v>3</v>
      </c>
      <c r="S1482" s="122">
        <f t="shared" si="46"/>
        <v>100</v>
      </c>
      <c r="T1482" s="122">
        <f t="shared" si="47"/>
        <v>0</v>
      </c>
      <c r="U1482" s="136"/>
      <c r="V1482" s="136"/>
      <c r="W1482" s="136"/>
      <c r="X1482" s="136"/>
      <c r="Y1482" s="136"/>
      <c r="Z1482" s="136"/>
      <c r="AA1482" s="136"/>
    </row>
    <row r="1483" spans="1:27" x14ac:dyDescent="0.25">
      <c r="A1483" s="77">
        <v>2016</v>
      </c>
      <c r="B1483" s="100" t="s">
        <v>433</v>
      </c>
      <c r="C1483" s="101">
        <v>3538204</v>
      </c>
      <c r="D1483" s="78">
        <v>5</v>
      </c>
      <c r="E1483" s="54">
        <v>5</v>
      </c>
      <c r="F1483" s="102">
        <v>35382045</v>
      </c>
      <c r="G1483" s="135">
        <v>41</v>
      </c>
      <c r="H1483" s="135">
        <v>69</v>
      </c>
      <c r="I1483" s="136">
        <v>6.8397200000000019E-2</v>
      </c>
      <c r="J1483" s="136">
        <v>5.8429900000000014E-2</v>
      </c>
      <c r="K1483" s="136">
        <v>9.9673000000000019E-3</v>
      </c>
      <c r="L1483" s="137">
        <v>0</v>
      </c>
      <c r="M1483" s="136">
        <v>2.1511400000000003E-2</v>
      </c>
      <c r="N1483" s="136">
        <v>2.0370000000000002E-4</v>
      </c>
      <c r="O1483" s="136">
        <v>2.8859500000000007E-2</v>
      </c>
      <c r="P1483" s="136">
        <v>1.7822600000000011E-2</v>
      </c>
      <c r="Q1483" s="138">
        <v>25</v>
      </c>
      <c r="R1483" s="139">
        <v>6</v>
      </c>
      <c r="S1483" s="122">
        <f t="shared" si="46"/>
        <v>37.272727272727273</v>
      </c>
      <c r="T1483" s="122">
        <f t="shared" si="47"/>
        <v>62.727272727272734</v>
      </c>
      <c r="U1483" s="136"/>
      <c r="V1483" s="136"/>
      <c r="W1483" s="136"/>
      <c r="X1483" s="136"/>
      <c r="Y1483" s="136"/>
      <c r="Z1483" s="136"/>
      <c r="AA1483" s="136"/>
    </row>
    <row r="1484" spans="1:27" x14ac:dyDescent="0.25">
      <c r="A1484" s="77">
        <v>2016</v>
      </c>
      <c r="B1484" s="100" t="s">
        <v>434</v>
      </c>
      <c r="C1484" s="101">
        <v>3538303</v>
      </c>
      <c r="D1484" s="78">
        <v>21</v>
      </c>
      <c r="E1484" s="54">
        <v>21</v>
      </c>
      <c r="F1484" s="102">
        <v>353830321</v>
      </c>
      <c r="G1484" s="135">
        <v>0</v>
      </c>
      <c r="H1484" s="135">
        <v>3</v>
      </c>
      <c r="I1484" s="136">
        <v>8.1063999999999997E-3</v>
      </c>
      <c r="J1484" s="136">
        <v>0</v>
      </c>
      <c r="K1484" s="136">
        <v>8.1063999999999997E-3</v>
      </c>
      <c r="L1484" s="137">
        <v>0</v>
      </c>
      <c r="M1484" s="136">
        <v>5.6898000000000001E-3</v>
      </c>
      <c r="N1484" s="136">
        <v>0</v>
      </c>
      <c r="O1484" s="136">
        <v>0</v>
      </c>
      <c r="P1484" s="136">
        <v>2.4166000000000001E-3</v>
      </c>
      <c r="Q1484" s="138">
        <v>1</v>
      </c>
      <c r="R1484" s="139">
        <v>2</v>
      </c>
      <c r="S1484" s="122">
        <f t="shared" si="46"/>
        <v>0</v>
      </c>
      <c r="T1484" s="122">
        <f t="shared" si="47"/>
        <v>100</v>
      </c>
      <c r="U1484" s="136"/>
      <c r="V1484" s="136"/>
      <c r="W1484" s="136"/>
      <c r="X1484" s="136"/>
      <c r="Y1484" s="136"/>
      <c r="Z1484" s="136"/>
      <c r="AA1484" s="136"/>
    </row>
    <row r="1485" spans="1:27" x14ac:dyDescent="0.25">
      <c r="A1485" s="77">
        <v>2016</v>
      </c>
      <c r="B1485" s="100" t="s">
        <v>434</v>
      </c>
      <c r="C1485" s="101">
        <v>3538303</v>
      </c>
      <c r="D1485" s="78">
        <v>21</v>
      </c>
      <c r="E1485" s="54">
        <v>22</v>
      </c>
      <c r="F1485" s="102">
        <v>353830322</v>
      </c>
      <c r="G1485" s="135">
        <v>0</v>
      </c>
      <c r="H1485" s="135">
        <v>1</v>
      </c>
      <c r="I1485" s="136">
        <v>3.4700000000000003E-5</v>
      </c>
      <c r="J1485" s="136">
        <v>0</v>
      </c>
      <c r="K1485" s="136">
        <v>3.4700000000000003E-5</v>
      </c>
      <c r="L1485" s="137">
        <v>0</v>
      </c>
      <c r="M1485" s="136">
        <v>0</v>
      </c>
      <c r="N1485" s="136">
        <v>0</v>
      </c>
      <c r="O1485" s="136">
        <v>3.4700000000000003E-5</v>
      </c>
      <c r="P1485" s="136">
        <v>0</v>
      </c>
      <c r="Q1485" s="138">
        <v>0</v>
      </c>
      <c r="R1485" s="139">
        <v>1</v>
      </c>
      <c r="S1485" s="122">
        <f t="shared" si="46"/>
        <v>0</v>
      </c>
      <c r="T1485" s="122">
        <f t="shared" si="47"/>
        <v>100</v>
      </c>
      <c r="U1485" s="136"/>
      <c r="V1485" s="136"/>
      <c r="W1485" s="136"/>
      <c r="X1485" s="136"/>
      <c r="Y1485" s="136"/>
      <c r="Z1485" s="136"/>
      <c r="AA1485" s="136"/>
    </row>
    <row r="1486" spans="1:27" x14ac:dyDescent="0.25">
      <c r="A1486" s="77">
        <v>2016</v>
      </c>
      <c r="B1486" s="100" t="s">
        <v>435</v>
      </c>
      <c r="C1486" s="101">
        <v>3538501</v>
      </c>
      <c r="D1486" s="78">
        <v>2</v>
      </c>
      <c r="E1486" s="54">
        <v>2</v>
      </c>
      <c r="F1486" s="102">
        <v>35385012</v>
      </c>
      <c r="G1486" s="135">
        <v>12</v>
      </c>
      <c r="H1486" s="135">
        <v>3</v>
      </c>
      <c r="I1486" s="136">
        <v>0.14897350000000001</v>
      </c>
      <c r="J1486" s="136">
        <v>0.14133290000000001</v>
      </c>
      <c r="K1486" s="136">
        <v>7.6406000000000009E-3</v>
      </c>
      <c r="L1486" s="137">
        <v>0</v>
      </c>
      <c r="M1486" s="136">
        <v>0.11444449999999998</v>
      </c>
      <c r="N1486" s="136">
        <v>2.8944399999999999E-2</v>
      </c>
      <c r="O1486" s="136">
        <v>4.7222000000000002E-3</v>
      </c>
      <c r="P1486" s="136">
        <v>8.6240000000000004E-4</v>
      </c>
      <c r="Q1486" s="138">
        <v>18</v>
      </c>
      <c r="R1486" s="139">
        <v>3</v>
      </c>
      <c r="S1486" s="122">
        <f t="shared" si="46"/>
        <v>80</v>
      </c>
      <c r="T1486" s="122">
        <f t="shared" si="47"/>
        <v>20</v>
      </c>
      <c r="U1486" s="136"/>
      <c r="V1486" s="136"/>
      <c r="W1486" s="136"/>
      <c r="X1486" s="136"/>
      <c r="Y1486" s="136"/>
      <c r="Z1486" s="136"/>
      <c r="AA1486" s="136"/>
    </row>
    <row r="1487" spans="1:27" x14ac:dyDescent="0.25">
      <c r="A1487" s="77">
        <v>2016</v>
      </c>
      <c r="B1487" s="100" t="s">
        <v>436</v>
      </c>
      <c r="C1487" s="101">
        <v>3538600</v>
      </c>
      <c r="D1487" s="78">
        <v>5</v>
      </c>
      <c r="E1487" s="54">
        <v>5</v>
      </c>
      <c r="F1487" s="102">
        <v>35386005</v>
      </c>
      <c r="G1487" s="135">
        <v>51</v>
      </c>
      <c r="H1487" s="135">
        <v>89</v>
      </c>
      <c r="I1487" s="136">
        <v>0.17761370000000001</v>
      </c>
      <c r="J1487" s="136">
        <v>0.16964570000000001</v>
      </c>
      <c r="K1487" s="136">
        <v>7.9679999999999994E-3</v>
      </c>
      <c r="L1487" s="137">
        <v>0</v>
      </c>
      <c r="M1487" s="136">
        <v>0.1027778</v>
      </c>
      <c r="N1487" s="136">
        <v>1.7429500000000001E-2</v>
      </c>
      <c r="O1487" s="136">
        <v>2.3222299999999998E-2</v>
      </c>
      <c r="P1487" s="136">
        <v>3.4184100000000009E-2</v>
      </c>
      <c r="Q1487" s="138">
        <v>45</v>
      </c>
      <c r="R1487" s="139">
        <v>58</v>
      </c>
      <c r="S1487" s="122">
        <f t="shared" si="46"/>
        <v>36.428571428571423</v>
      </c>
      <c r="T1487" s="122">
        <f t="shared" si="47"/>
        <v>63.571428571428569</v>
      </c>
      <c r="U1487" s="136"/>
      <c r="V1487" s="136"/>
      <c r="W1487" s="136"/>
      <c r="X1487" s="136"/>
      <c r="Y1487" s="136"/>
      <c r="Z1487" s="136"/>
      <c r="AA1487" s="136"/>
    </row>
    <row r="1488" spans="1:27" x14ac:dyDescent="0.25">
      <c r="A1488" s="77">
        <v>2016</v>
      </c>
      <c r="B1488" s="100" t="s">
        <v>437</v>
      </c>
      <c r="C1488" s="101">
        <v>3538709</v>
      </c>
      <c r="D1488" s="78">
        <v>5</v>
      </c>
      <c r="E1488" s="54">
        <v>5</v>
      </c>
      <c r="F1488" s="102">
        <v>35387095</v>
      </c>
      <c r="G1488" s="135">
        <v>94</v>
      </c>
      <c r="H1488" s="135">
        <v>164</v>
      </c>
      <c r="I1488" s="136">
        <v>4.0047473</v>
      </c>
      <c r="J1488" s="136">
        <v>3.8959142</v>
      </c>
      <c r="K1488" s="136">
        <v>0.10883310000000003</v>
      </c>
      <c r="L1488" s="137">
        <v>0</v>
      </c>
      <c r="M1488" s="136">
        <v>2.8613656000000005</v>
      </c>
      <c r="N1488" s="136">
        <v>0.88053940000000019</v>
      </c>
      <c r="O1488" s="136">
        <v>0.13225919999999999</v>
      </c>
      <c r="P1488" s="136">
        <v>0.13058309999999995</v>
      </c>
      <c r="Q1488" s="138">
        <v>60</v>
      </c>
      <c r="R1488" s="139">
        <v>329</v>
      </c>
      <c r="S1488" s="122">
        <f t="shared" si="46"/>
        <v>36.434108527131784</v>
      </c>
      <c r="T1488" s="122">
        <f t="shared" si="47"/>
        <v>63.565891472868216</v>
      </c>
      <c r="U1488" s="136"/>
      <c r="V1488" s="136"/>
      <c r="W1488" s="136"/>
      <c r="X1488" s="136"/>
      <c r="Y1488" s="136"/>
      <c r="Z1488" s="136"/>
      <c r="AA1488" s="136"/>
    </row>
    <row r="1489" spans="1:27" x14ac:dyDescent="0.25">
      <c r="A1489" s="77">
        <v>2016</v>
      </c>
      <c r="B1489" s="100" t="s">
        <v>437</v>
      </c>
      <c r="C1489" s="101">
        <v>3538709</v>
      </c>
      <c r="D1489" s="78">
        <v>5</v>
      </c>
      <c r="E1489" s="54">
        <v>10</v>
      </c>
      <c r="F1489" s="102">
        <v>353870910</v>
      </c>
      <c r="G1489" s="135">
        <v>6</v>
      </c>
      <c r="H1489" s="135">
        <v>0</v>
      </c>
      <c r="I1489" s="136">
        <v>3.2388E-3</v>
      </c>
      <c r="J1489" s="136">
        <v>3.2388E-3</v>
      </c>
      <c r="K1489" s="136">
        <v>0</v>
      </c>
      <c r="L1489" s="137">
        <v>0</v>
      </c>
      <c r="M1489" s="136">
        <v>0</v>
      </c>
      <c r="N1489" s="136">
        <v>0</v>
      </c>
      <c r="O1489" s="136">
        <v>8.0829999999999986E-4</v>
      </c>
      <c r="P1489" s="136">
        <v>2.4304999999999999E-3</v>
      </c>
      <c r="Q1489" s="138">
        <v>7</v>
      </c>
      <c r="R1489" s="139">
        <v>27</v>
      </c>
      <c r="S1489" s="122">
        <f t="shared" si="46"/>
        <v>100</v>
      </c>
      <c r="T1489" s="122">
        <f t="shared" si="47"/>
        <v>0</v>
      </c>
      <c r="U1489" s="136"/>
      <c r="V1489" s="136"/>
      <c r="W1489" s="136"/>
      <c r="X1489" s="136"/>
      <c r="Y1489" s="136"/>
      <c r="Z1489" s="136"/>
      <c r="AA1489" s="136"/>
    </row>
    <row r="1490" spans="1:27" x14ac:dyDescent="0.25">
      <c r="A1490" s="77">
        <v>2016</v>
      </c>
      <c r="B1490" s="100" t="s">
        <v>438</v>
      </c>
      <c r="C1490" s="101">
        <v>3538808</v>
      </c>
      <c r="D1490" s="78">
        <v>14</v>
      </c>
      <c r="E1490" s="54">
        <v>14</v>
      </c>
      <c r="F1490" s="102">
        <v>353880814</v>
      </c>
      <c r="G1490" s="135">
        <v>23</v>
      </c>
      <c r="H1490" s="135">
        <v>15</v>
      </c>
      <c r="I1490" s="136">
        <v>6.0983099999999998E-2</v>
      </c>
      <c r="J1490" s="136">
        <v>5.7847299999999997E-2</v>
      </c>
      <c r="K1490" s="136">
        <v>3.1358000000000002E-3</v>
      </c>
      <c r="L1490" s="137">
        <v>0.16247640791476409</v>
      </c>
      <c r="M1490" s="136">
        <v>0</v>
      </c>
      <c r="N1490" s="136">
        <v>4.1199999999999999E-4</v>
      </c>
      <c r="O1490" s="136">
        <v>5.8151299999999996E-2</v>
      </c>
      <c r="P1490" s="136">
        <v>2.4197999999999997E-3</v>
      </c>
      <c r="Q1490" s="138">
        <v>9</v>
      </c>
      <c r="R1490" s="139">
        <v>7</v>
      </c>
      <c r="S1490" s="122">
        <f t="shared" si="46"/>
        <v>60.526315789473685</v>
      </c>
      <c r="T1490" s="122">
        <f t="shared" si="47"/>
        <v>39.473684210526315</v>
      </c>
      <c r="U1490" s="136"/>
      <c r="V1490" s="136"/>
      <c r="W1490" s="136"/>
      <c r="X1490" s="136"/>
      <c r="Y1490" s="136"/>
      <c r="Z1490" s="136"/>
      <c r="AA1490" s="136"/>
    </row>
    <row r="1491" spans="1:27" x14ac:dyDescent="0.25">
      <c r="A1491" s="77">
        <v>2016</v>
      </c>
      <c r="B1491" s="100" t="s">
        <v>439</v>
      </c>
      <c r="C1491" s="101">
        <v>3538907</v>
      </c>
      <c r="D1491" s="78">
        <v>16</v>
      </c>
      <c r="E1491" s="54">
        <v>16</v>
      </c>
      <c r="F1491" s="102">
        <v>353890716</v>
      </c>
      <c r="G1491" s="135">
        <v>10</v>
      </c>
      <c r="H1491" s="135">
        <v>14</v>
      </c>
      <c r="I1491" s="136">
        <v>0.26845260000000004</v>
      </c>
      <c r="J1491" s="136">
        <v>0.25747920000000002</v>
      </c>
      <c r="K1491" s="136">
        <v>1.0973400000000003E-2</v>
      </c>
      <c r="L1491" s="137">
        <v>0</v>
      </c>
      <c r="M1491" s="136">
        <v>2.5000000000000001E-3</v>
      </c>
      <c r="N1491" s="136">
        <v>0</v>
      </c>
      <c r="O1491" s="136">
        <v>0.25790279999999999</v>
      </c>
      <c r="P1491" s="136">
        <v>8.0498000000000028E-3</v>
      </c>
      <c r="Q1491" s="138">
        <v>2</v>
      </c>
      <c r="R1491" s="139">
        <v>1</v>
      </c>
      <c r="S1491" s="122">
        <f t="shared" si="46"/>
        <v>41.666666666666671</v>
      </c>
      <c r="T1491" s="122">
        <f t="shared" si="47"/>
        <v>58.333333333333336</v>
      </c>
      <c r="U1491" s="136"/>
      <c r="V1491" s="136"/>
      <c r="W1491" s="136"/>
      <c r="X1491" s="136"/>
      <c r="Y1491" s="136"/>
      <c r="Z1491" s="136"/>
      <c r="AA1491" s="136"/>
    </row>
    <row r="1492" spans="1:27" x14ac:dyDescent="0.25">
      <c r="A1492" s="77">
        <v>2016</v>
      </c>
      <c r="B1492" s="100" t="s">
        <v>439</v>
      </c>
      <c r="C1492" s="101">
        <v>3538907</v>
      </c>
      <c r="D1492" s="78">
        <v>16</v>
      </c>
      <c r="E1492" s="54">
        <v>20</v>
      </c>
      <c r="F1492" s="102">
        <v>353890720</v>
      </c>
      <c r="G1492" s="135">
        <v>0</v>
      </c>
      <c r="H1492" s="135">
        <v>0</v>
      </c>
      <c r="I1492" s="136">
        <v>0</v>
      </c>
      <c r="J1492" s="136">
        <v>0</v>
      </c>
      <c r="K1492" s="136">
        <v>0</v>
      </c>
      <c r="L1492" s="137">
        <v>0</v>
      </c>
      <c r="M1492" s="136">
        <v>0</v>
      </c>
      <c r="N1492" s="136">
        <v>0</v>
      </c>
      <c r="O1492" s="136">
        <v>0</v>
      </c>
      <c r="P1492" s="136">
        <v>0</v>
      </c>
      <c r="Q1492" s="138">
        <v>0</v>
      </c>
      <c r="R1492" s="139">
        <v>0</v>
      </c>
      <c r="S1492" s="122">
        <f t="shared" si="46"/>
        <v>0</v>
      </c>
      <c r="T1492" s="122">
        <f t="shared" si="47"/>
        <v>0</v>
      </c>
      <c r="U1492" s="136"/>
      <c r="V1492" s="136"/>
      <c r="W1492" s="136"/>
      <c r="X1492" s="136"/>
      <c r="Y1492" s="136"/>
      <c r="Z1492" s="136"/>
      <c r="AA1492" s="136"/>
    </row>
    <row r="1493" spans="1:27" x14ac:dyDescent="0.25">
      <c r="A1493" s="77">
        <v>2016</v>
      </c>
      <c r="B1493" s="100" t="s">
        <v>440</v>
      </c>
      <c r="C1493" s="101">
        <v>3539004</v>
      </c>
      <c r="D1493" s="78">
        <v>15</v>
      </c>
      <c r="E1493" s="54">
        <v>15</v>
      </c>
      <c r="F1493" s="102">
        <v>353900415</v>
      </c>
      <c r="G1493" s="135">
        <v>34</v>
      </c>
      <c r="H1493" s="135">
        <v>54</v>
      </c>
      <c r="I1493" s="136">
        <v>0.48273509999999997</v>
      </c>
      <c r="J1493" s="136">
        <v>0.31482479999999996</v>
      </c>
      <c r="K1493" s="136">
        <v>0.16791030000000001</v>
      </c>
      <c r="L1493" s="137">
        <v>0</v>
      </c>
      <c r="M1493" s="136">
        <v>2.9166999999999999E-3</v>
      </c>
      <c r="N1493" s="136">
        <v>0.10993549999999999</v>
      </c>
      <c r="O1493" s="136">
        <v>0.34413049999999995</v>
      </c>
      <c r="P1493" s="136">
        <v>2.5752399999999998E-2</v>
      </c>
      <c r="Q1493" s="138">
        <v>3</v>
      </c>
      <c r="R1493" s="139">
        <v>3</v>
      </c>
      <c r="S1493" s="122">
        <f t="shared" si="46"/>
        <v>38.636363636363633</v>
      </c>
      <c r="T1493" s="122">
        <f t="shared" si="47"/>
        <v>61.363636363636367</v>
      </c>
      <c r="U1493" s="136"/>
      <c r="V1493" s="136"/>
      <c r="W1493" s="136"/>
      <c r="X1493" s="136"/>
      <c r="Y1493" s="136"/>
      <c r="Z1493" s="136"/>
      <c r="AA1493" s="136"/>
    </row>
    <row r="1494" spans="1:27" x14ac:dyDescent="0.25">
      <c r="A1494" s="77">
        <v>2016</v>
      </c>
      <c r="B1494" s="100" t="s">
        <v>441</v>
      </c>
      <c r="C1494" s="101">
        <v>3539103</v>
      </c>
      <c r="D1494" s="78">
        <v>6</v>
      </c>
      <c r="E1494" s="54">
        <v>6</v>
      </c>
      <c r="F1494" s="102">
        <v>35391036</v>
      </c>
      <c r="G1494" s="135">
        <v>4</v>
      </c>
      <c r="H1494" s="135">
        <v>14</v>
      </c>
      <c r="I1494" s="136">
        <v>6.80785E-2</v>
      </c>
      <c r="J1494" s="136">
        <v>1.5705800000000002E-2</v>
      </c>
      <c r="K1494" s="136">
        <v>5.2372700000000001E-2</v>
      </c>
      <c r="L1494" s="137">
        <v>0</v>
      </c>
      <c r="M1494" s="136">
        <v>6.4006900000000005E-2</v>
      </c>
      <c r="N1494" s="136">
        <v>3.4606999999999997E-3</v>
      </c>
      <c r="O1494" s="136">
        <v>0</v>
      </c>
      <c r="P1494" s="136">
        <v>6.1089999999999994E-4</v>
      </c>
      <c r="Q1494" s="138">
        <v>2</v>
      </c>
      <c r="R1494" s="139">
        <v>8</v>
      </c>
      <c r="S1494" s="122">
        <f t="shared" si="46"/>
        <v>22.222222222222221</v>
      </c>
      <c r="T1494" s="122">
        <f t="shared" si="47"/>
        <v>77.777777777777786</v>
      </c>
      <c r="U1494" s="136"/>
      <c r="V1494" s="136"/>
      <c r="W1494" s="136"/>
      <c r="X1494" s="136"/>
      <c r="Y1494" s="136"/>
      <c r="Z1494" s="136"/>
      <c r="AA1494" s="136"/>
    </row>
    <row r="1495" spans="1:27" x14ac:dyDescent="0.25">
      <c r="A1495" s="77">
        <v>2016</v>
      </c>
      <c r="B1495" s="100" t="s">
        <v>441</v>
      </c>
      <c r="C1495" s="101">
        <v>3539103</v>
      </c>
      <c r="D1495" s="78">
        <v>6</v>
      </c>
      <c r="E1495" s="54">
        <v>10</v>
      </c>
      <c r="F1495" s="102">
        <v>353910310</v>
      </c>
      <c r="G1495" s="135">
        <v>0</v>
      </c>
      <c r="H1495" s="135">
        <v>0</v>
      </c>
      <c r="I1495" s="136">
        <v>0</v>
      </c>
      <c r="J1495" s="136">
        <v>0</v>
      </c>
      <c r="K1495" s="136">
        <v>0</v>
      </c>
      <c r="L1495" s="137">
        <v>0</v>
      </c>
      <c r="M1495" s="136">
        <v>0</v>
      </c>
      <c r="N1495" s="136">
        <v>0</v>
      </c>
      <c r="O1495" s="136">
        <v>0</v>
      </c>
      <c r="P1495" s="136">
        <v>0</v>
      </c>
      <c r="Q1495" s="138">
        <v>0</v>
      </c>
      <c r="R1495" s="139">
        <v>0</v>
      </c>
      <c r="S1495" s="122">
        <f t="shared" si="46"/>
        <v>0</v>
      </c>
      <c r="T1495" s="122">
        <f t="shared" si="47"/>
        <v>0</v>
      </c>
      <c r="U1495" s="136"/>
      <c r="V1495" s="136"/>
      <c r="W1495" s="136"/>
      <c r="X1495" s="136"/>
      <c r="Y1495" s="136"/>
      <c r="Z1495" s="136"/>
      <c r="AA1495" s="136"/>
    </row>
    <row r="1496" spans="1:27" x14ac:dyDescent="0.25">
      <c r="A1496" s="77">
        <v>2016</v>
      </c>
      <c r="B1496" s="100" t="s">
        <v>442</v>
      </c>
      <c r="C1496" s="101">
        <v>3539202</v>
      </c>
      <c r="D1496" s="78">
        <v>22</v>
      </c>
      <c r="E1496" s="54">
        <v>22</v>
      </c>
      <c r="F1496" s="102">
        <v>353920222</v>
      </c>
      <c r="G1496" s="135">
        <v>4</v>
      </c>
      <c r="H1496" s="135">
        <v>28</v>
      </c>
      <c r="I1496" s="136">
        <v>8.951439999999998E-2</v>
      </c>
      <c r="J1496" s="136">
        <v>1.9950000000000002E-3</v>
      </c>
      <c r="K1496" s="136">
        <v>8.7519399999999983E-2</v>
      </c>
      <c r="L1496" s="137">
        <v>0</v>
      </c>
      <c r="M1496" s="136">
        <v>7.0861099999999996E-2</v>
      </c>
      <c r="N1496" s="136">
        <v>1.6163899999999998E-2</v>
      </c>
      <c r="O1496" s="136">
        <v>1.1666000000000001E-3</v>
      </c>
      <c r="P1496" s="136">
        <v>1.3227999999999998E-3</v>
      </c>
      <c r="Q1496" s="138">
        <v>0</v>
      </c>
      <c r="R1496" s="139">
        <v>12</v>
      </c>
      <c r="S1496" s="122">
        <f t="shared" si="46"/>
        <v>12.5</v>
      </c>
      <c r="T1496" s="122">
        <f t="shared" si="47"/>
        <v>87.5</v>
      </c>
      <c r="U1496" s="136"/>
      <c r="V1496" s="136"/>
      <c r="W1496" s="136"/>
      <c r="X1496" s="136"/>
      <c r="Y1496" s="136"/>
      <c r="Z1496" s="136"/>
      <c r="AA1496" s="136"/>
    </row>
    <row r="1497" spans="1:27" x14ac:dyDescent="0.25">
      <c r="A1497" s="77">
        <v>2016</v>
      </c>
      <c r="B1497" s="100" t="s">
        <v>443</v>
      </c>
      <c r="C1497" s="101">
        <v>3539301</v>
      </c>
      <c r="D1497" s="78">
        <v>9</v>
      </c>
      <c r="E1497" s="54">
        <v>9</v>
      </c>
      <c r="F1497" s="102">
        <v>35393019</v>
      </c>
      <c r="G1497" s="135">
        <v>119</v>
      </c>
      <c r="H1497" s="135">
        <v>51</v>
      </c>
      <c r="I1497" s="136">
        <v>1.7858831000000011</v>
      </c>
      <c r="J1497" s="136">
        <v>1.708579900000001</v>
      </c>
      <c r="K1497" s="136">
        <v>7.7303199999999975E-2</v>
      </c>
      <c r="L1497" s="137">
        <v>0.28090880263825468</v>
      </c>
      <c r="M1497" s="136">
        <v>0.49996299999999994</v>
      </c>
      <c r="N1497" s="136">
        <v>0.5288463000000001</v>
      </c>
      <c r="O1497" s="136">
        <v>0.74651830000000008</v>
      </c>
      <c r="P1497" s="136">
        <v>1.0555499999999997E-2</v>
      </c>
      <c r="Q1497" s="138">
        <v>42</v>
      </c>
      <c r="R1497" s="139">
        <v>38</v>
      </c>
      <c r="S1497" s="122">
        <f t="shared" si="46"/>
        <v>70</v>
      </c>
      <c r="T1497" s="122">
        <f t="shared" si="47"/>
        <v>30</v>
      </c>
      <c r="U1497" s="136"/>
      <c r="V1497" s="136"/>
      <c r="W1497" s="136"/>
      <c r="X1497" s="136"/>
      <c r="Y1497" s="136"/>
      <c r="Z1497" s="136"/>
      <c r="AA1497" s="136"/>
    </row>
    <row r="1498" spans="1:27" x14ac:dyDescent="0.25">
      <c r="A1498" s="77">
        <v>2016</v>
      </c>
      <c r="B1498" s="100" t="s">
        <v>444</v>
      </c>
      <c r="C1498" s="101">
        <v>3539400</v>
      </c>
      <c r="D1498" s="78">
        <v>16</v>
      </c>
      <c r="E1498" s="54">
        <v>16</v>
      </c>
      <c r="F1498" s="102">
        <v>353940016</v>
      </c>
      <c r="G1498" s="135">
        <v>11</v>
      </c>
      <c r="H1498" s="135">
        <v>15</v>
      </c>
      <c r="I1498" s="136">
        <v>5.9959600000000002E-2</v>
      </c>
      <c r="J1498" s="136">
        <v>3.5384899999999997E-2</v>
      </c>
      <c r="K1498" s="136">
        <v>2.4574700000000001E-2</v>
      </c>
      <c r="L1498" s="137">
        <v>0</v>
      </c>
      <c r="M1498" s="136">
        <v>2.3491399999999999E-2</v>
      </c>
      <c r="N1498" s="136">
        <v>0</v>
      </c>
      <c r="O1498" s="136">
        <v>3.4431999999999997E-2</v>
      </c>
      <c r="P1498" s="136">
        <v>2.0362000000000002E-3</v>
      </c>
      <c r="Q1498" s="138">
        <v>0</v>
      </c>
      <c r="R1498" s="139">
        <v>6</v>
      </c>
      <c r="S1498" s="122">
        <f t="shared" si="46"/>
        <v>42.307692307692307</v>
      </c>
      <c r="T1498" s="122">
        <f t="shared" si="47"/>
        <v>57.692307692307686</v>
      </c>
      <c r="U1498" s="136"/>
      <c r="V1498" s="136"/>
      <c r="W1498" s="136"/>
      <c r="X1498" s="136"/>
      <c r="Y1498" s="136"/>
      <c r="Z1498" s="136"/>
      <c r="AA1498" s="136"/>
    </row>
    <row r="1499" spans="1:27" x14ac:dyDescent="0.25">
      <c r="A1499" s="77">
        <v>2016</v>
      </c>
      <c r="B1499" s="100" t="s">
        <v>444</v>
      </c>
      <c r="C1499" s="101">
        <v>3539400</v>
      </c>
      <c r="D1499" s="78">
        <v>16</v>
      </c>
      <c r="E1499" s="54">
        <v>17</v>
      </c>
      <c r="F1499" s="102">
        <v>353940017</v>
      </c>
      <c r="G1499" s="135">
        <v>5</v>
      </c>
      <c r="H1499" s="135">
        <v>4</v>
      </c>
      <c r="I1499" s="136">
        <v>1.4378E-2</v>
      </c>
      <c r="J1499" s="136">
        <v>1.21227E-2</v>
      </c>
      <c r="K1499" s="136">
        <v>2.2553E-3</v>
      </c>
      <c r="L1499" s="137">
        <v>0</v>
      </c>
      <c r="M1499" s="136">
        <v>4.5140000000000002E-4</v>
      </c>
      <c r="N1499" s="136">
        <v>0</v>
      </c>
      <c r="O1499" s="136">
        <v>1.0298600000000002E-2</v>
      </c>
      <c r="P1499" s="136">
        <v>3.6280000000000001E-3</v>
      </c>
      <c r="Q1499" s="138">
        <v>0</v>
      </c>
      <c r="R1499" s="139">
        <v>7</v>
      </c>
      <c r="S1499" s="122">
        <f t="shared" si="46"/>
        <v>55.555555555555557</v>
      </c>
      <c r="T1499" s="122">
        <f t="shared" si="47"/>
        <v>44.444444444444443</v>
      </c>
      <c r="U1499" s="136"/>
      <c r="V1499" s="136"/>
      <c r="W1499" s="136"/>
      <c r="X1499" s="136"/>
      <c r="Y1499" s="136"/>
      <c r="Z1499" s="136"/>
      <c r="AA1499" s="136"/>
    </row>
    <row r="1500" spans="1:27" x14ac:dyDescent="0.25">
      <c r="A1500" s="77">
        <v>2016</v>
      </c>
      <c r="B1500" s="100" t="s">
        <v>445</v>
      </c>
      <c r="C1500" s="101">
        <v>3539509</v>
      </c>
      <c r="D1500" s="78">
        <v>9</v>
      </c>
      <c r="E1500" s="54">
        <v>9</v>
      </c>
      <c r="F1500" s="102">
        <v>35395099</v>
      </c>
      <c r="G1500" s="135">
        <v>29</v>
      </c>
      <c r="H1500" s="135">
        <v>25</v>
      </c>
      <c r="I1500" s="136">
        <v>0.45023209999999991</v>
      </c>
      <c r="J1500" s="136">
        <v>0.31398829999999989</v>
      </c>
      <c r="K1500" s="136">
        <v>0.1362438</v>
      </c>
      <c r="L1500" s="137">
        <v>8.8922501268391685E-2</v>
      </c>
      <c r="M1500" s="136">
        <v>0.10972209999999998</v>
      </c>
      <c r="N1500" s="136">
        <v>0.25626589999999999</v>
      </c>
      <c r="O1500" s="136">
        <v>5.8461500000000007E-2</v>
      </c>
      <c r="P1500" s="136">
        <v>2.5782600000000003E-2</v>
      </c>
      <c r="Q1500" s="138">
        <v>9</v>
      </c>
      <c r="R1500" s="139">
        <v>8</v>
      </c>
      <c r="S1500" s="122">
        <f t="shared" si="46"/>
        <v>53.703703703703709</v>
      </c>
      <c r="T1500" s="122">
        <f t="shared" si="47"/>
        <v>46.296296296296298</v>
      </c>
      <c r="U1500" s="136"/>
      <c r="V1500" s="136"/>
      <c r="W1500" s="136"/>
      <c r="X1500" s="136"/>
      <c r="Y1500" s="136"/>
      <c r="Z1500" s="136"/>
      <c r="AA1500" s="136"/>
    </row>
    <row r="1501" spans="1:27" x14ac:dyDescent="0.25">
      <c r="A1501" s="77">
        <v>2016</v>
      </c>
      <c r="B1501" s="100" t="s">
        <v>445</v>
      </c>
      <c r="C1501" s="101">
        <v>3539509</v>
      </c>
      <c r="D1501" s="78">
        <v>9</v>
      </c>
      <c r="E1501" s="54">
        <v>12</v>
      </c>
      <c r="F1501" s="102">
        <v>353950912</v>
      </c>
      <c r="G1501" s="135">
        <v>9</v>
      </c>
      <c r="H1501" s="135">
        <v>1</v>
      </c>
      <c r="I1501" s="136">
        <v>0.19104559999999995</v>
      </c>
      <c r="J1501" s="136">
        <v>0.18988819999999995</v>
      </c>
      <c r="K1501" s="136">
        <v>1.1574000000000001E-3</v>
      </c>
      <c r="L1501" s="137">
        <v>0</v>
      </c>
      <c r="M1501" s="136">
        <v>0</v>
      </c>
      <c r="N1501" s="136">
        <v>0.15625</v>
      </c>
      <c r="O1501" s="136">
        <v>3.3360400000000005E-2</v>
      </c>
      <c r="P1501" s="136">
        <v>1.4352E-3</v>
      </c>
      <c r="Q1501" s="138">
        <v>1</v>
      </c>
      <c r="R1501" s="139">
        <v>3</v>
      </c>
      <c r="S1501" s="122">
        <f t="shared" si="46"/>
        <v>90</v>
      </c>
      <c r="T1501" s="122">
        <f t="shared" si="47"/>
        <v>10</v>
      </c>
      <c r="U1501" s="136"/>
      <c r="V1501" s="136"/>
      <c r="W1501" s="136"/>
      <c r="X1501" s="136"/>
      <c r="Y1501" s="136"/>
      <c r="Z1501" s="136"/>
      <c r="AA1501" s="136"/>
    </row>
    <row r="1502" spans="1:27" x14ac:dyDescent="0.25">
      <c r="A1502" s="77">
        <v>2016</v>
      </c>
      <c r="B1502" s="100" t="s">
        <v>446</v>
      </c>
      <c r="C1502" s="101">
        <v>3539608</v>
      </c>
      <c r="D1502" s="78">
        <v>19</v>
      </c>
      <c r="E1502" s="54">
        <v>19</v>
      </c>
      <c r="F1502" s="102">
        <v>353960819</v>
      </c>
      <c r="G1502" s="135">
        <v>7</v>
      </c>
      <c r="H1502" s="135">
        <v>38</v>
      </c>
      <c r="I1502" s="136">
        <v>0.28170459999999997</v>
      </c>
      <c r="J1502" s="136">
        <v>0.25965279999999996</v>
      </c>
      <c r="K1502" s="136">
        <v>2.2051800000000007E-2</v>
      </c>
      <c r="L1502" s="137">
        <v>0</v>
      </c>
      <c r="M1502" s="136">
        <v>1.3958400000000001E-2</v>
      </c>
      <c r="N1502" s="136">
        <v>8.4664299999999998E-2</v>
      </c>
      <c r="O1502" s="136">
        <v>0.15172450000000001</v>
      </c>
      <c r="P1502" s="136">
        <v>3.1357400000000001E-2</v>
      </c>
      <c r="Q1502" s="138">
        <v>2</v>
      </c>
      <c r="R1502" s="139">
        <v>6</v>
      </c>
      <c r="S1502" s="122">
        <f t="shared" si="46"/>
        <v>15.555555555555555</v>
      </c>
      <c r="T1502" s="122">
        <f t="shared" si="47"/>
        <v>84.444444444444443</v>
      </c>
      <c r="U1502" s="136"/>
      <c r="V1502" s="136"/>
      <c r="W1502" s="136"/>
      <c r="X1502" s="136"/>
      <c r="Y1502" s="136"/>
      <c r="Z1502" s="136"/>
      <c r="AA1502" s="136"/>
    </row>
    <row r="1503" spans="1:27" x14ac:dyDescent="0.25">
      <c r="A1503" s="77">
        <v>2016</v>
      </c>
      <c r="B1503" s="100" t="s">
        <v>447</v>
      </c>
      <c r="C1503" s="101">
        <v>3539707</v>
      </c>
      <c r="D1503" s="78">
        <v>17</v>
      </c>
      <c r="E1503" s="54">
        <v>17</v>
      </c>
      <c r="F1503" s="102">
        <v>353970717</v>
      </c>
      <c r="G1503" s="135">
        <v>8</v>
      </c>
      <c r="H1503" s="135">
        <v>5</v>
      </c>
      <c r="I1503" s="136">
        <v>0.17399630000000002</v>
      </c>
      <c r="J1503" s="136">
        <v>0.16539800000000002</v>
      </c>
      <c r="K1503" s="136">
        <v>8.5982999999999997E-3</v>
      </c>
      <c r="L1503" s="137">
        <v>0</v>
      </c>
      <c r="M1503" s="136">
        <v>8.3657000000000002E-3</v>
      </c>
      <c r="N1503" s="136">
        <v>2.2222200000000001E-2</v>
      </c>
      <c r="O1503" s="136">
        <v>0.14317579999999999</v>
      </c>
      <c r="P1503" s="136">
        <v>2.3260000000000002E-4</v>
      </c>
      <c r="Q1503" s="138">
        <v>4</v>
      </c>
      <c r="R1503" s="139">
        <v>1</v>
      </c>
      <c r="S1503" s="122">
        <f t="shared" si="46"/>
        <v>61.53846153846154</v>
      </c>
      <c r="T1503" s="122">
        <f t="shared" si="47"/>
        <v>38.461538461538467</v>
      </c>
      <c r="U1503" s="136"/>
      <c r="V1503" s="136"/>
      <c r="W1503" s="136"/>
      <c r="X1503" s="136"/>
      <c r="Y1503" s="136"/>
      <c r="Z1503" s="136"/>
      <c r="AA1503" s="136"/>
    </row>
    <row r="1504" spans="1:27" x14ac:dyDescent="0.25">
      <c r="A1504" s="77">
        <v>2016</v>
      </c>
      <c r="B1504" s="100" t="s">
        <v>448</v>
      </c>
      <c r="C1504" s="101">
        <v>3539806</v>
      </c>
      <c r="D1504" s="78">
        <v>6</v>
      </c>
      <c r="E1504" s="54">
        <v>6</v>
      </c>
      <c r="F1504" s="102">
        <v>35398066</v>
      </c>
      <c r="G1504" s="135">
        <v>3</v>
      </c>
      <c r="H1504" s="135">
        <v>8</v>
      </c>
      <c r="I1504" s="136">
        <v>1.9071699999999997E-2</v>
      </c>
      <c r="J1504" s="136">
        <v>1.5056599999999998E-2</v>
      </c>
      <c r="K1504" s="136">
        <v>4.0150999999999997E-3</v>
      </c>
      <c r="L1504" s="137">
        <v>0</v>
      </c>
      <c r="M1504" s="136">
        <v>0</v>
      </c>
      <c r="N1504" s="136">
        <v>3.4954000000000001E-3</v>
      </c>
      <c r="O1504" s="136">
        <v>2.8900000000000001E-5</v>
      </c>
      <c r="P1504" s="136">
        <v>1.5547399999999998E-2</v>
      </c>
      <c r="Q1504" s="138">
        <v>0</v>
      </c>
      <c r="R1504" s="139">
        <v>27</v>
      </c>
      <c r="S1504" s="122">
        <f t="shared" si="46"/>
        <v>27.27272727272727</v>
      </c>
      <c r="T1504" s="122">
        <f t="shared" si="47"/>
        <v>72.727272727272734</v>
      </c>
      <c r="U1504" s="136"/>
      <c r="V1504" s="136"/>
      <c r="W1504" s="136"/>
      <c r="X1504" s="136"/>
      <c r="Y1504" s="136"/>
      <c r="Z1504" s="136"/>
      <c r="AA1504" s="136"/>
    </row>
    <row r="1505" spans="1:27" x14ac:dyDescent="0.25">
      <c r="A1505" s="77">
        <v>2016</v>
      </c>
      <c r="B1505" s="100" t="s">
        <v>449</v>
      </c>
      <c r="C1505" s="101">
        <v>3539905</v>
      </c>
      <c r="D1505" s="78">
        <v>19</v>
      </c>
      <c r="E1505" s="54">
        <v>19</v>
      </c>
      <c r="F1505" s="102">
        <v>353990519</v>
      </c>
      <c r="G1505" s="135">
        <v>0</v>
      </c>
      <c r="H1505" s="135">
        <v>23</v>
      </c>
      <c r="I1505" s="136">
        <v>1.6905400000000004E-2</v>
      </c>
      <c r="J1505" s="136">
        <v>0</v>
      </c>
      <c r="K1505" s="136">
        <v>1.6905400000000004E-2</v>
      </c>
      <c r="L1505" s="137">
        <v>0</v>
      </c>
      <c r="M1505" s="136">
        <v>9.1295999999999999E-3</v>
      </c>
      <c r="N1505" s="136">
        <v>7.523199999999999E-3</v>
      </c>
      <c r="O1505" s="136">
        <v>0</v>
      </c>
      <c r="P1505" s="136">
        <v>2.5260000000000001E-4</v>
      </c>
      <c r="Q1505" s="138">
        <v>0</v>
      </c>
      <c r="R1505" s="139">
        <v>2</v>
      </c>
      <c r="S1505" s="122">
        <f t="shared" si="46"/>
        <v>0</v>
      </c>
      <c r="T1505" s="122">
        <f t="shared" si="47"/>
        <v>100</v>
      </c>
      <c r="U1505" s="136"/>
      <c r="V1505" s="136"/>
      <c r="W1505" s="136"/>
      <c r="X1505" s="136"/>
      <c r="Y1505" s="136"/>
      <c r="Z1505" s="136"/>
      <c r="AA1505" s="136"/>
    </row>
    <row r="1506" spans="1:27" x14ac:dyDescent="0.25">
      <c r="A1506" s="77">
        <v>2016</v>
      </c>
      <c r="B1506" s="100" t="s">
        <v>449</v>
      </c>
      <c r="C1506" s="101">
        <v>3539905</v>
      </c>
      <c r="D1506" s="78">
        <v>19</v>
      </c>
      <c r="E1506" s="54">
        <v>18</v>
      </c>
      <c r="F1506" s="102">
        <v>353990518</v>
      </c>
      <c r="G1506" s="135">
        <v>2</v>
      </c>
      <c r="H1506" s="135">
        <v>4</v>
      </c>
      <c r="I1506" s="136">
        <v>4.3411999999999999E-3</v>
      </c>
      <c r="J1506" s="136">
        <v>4.1444000000000003E-3</v>
      </c>
      <c r="K1506" s="136">
        <v>1.9680000000000001E-4</v>
      </c>
      <c r="L1506" s="137">
        <v>0</v>
      </c>
      <c r="M1506" s="136">
        <v>0</v>
      </c>
      <c r="N1506" s="136">
        <v>1.042E-4</v>
      </c>
      <c r="O1506" s="136">
        <v>4.1444000000000003E-3</v>
      </c>
      <c r="P1506" s="136">
        <v>9.2600000000000001E-5</v>
      </c>
      <c r="Q1506" s="138">
        <v>1</v>
      </c>
      <c r="R1506" s="139">
        <v>0</v>
      </c>
      <c r="S1506" s="122">
        <f t="shared" si="46"/>
        <v>33.333333333333329</v>
      </c>
      <c r="T1506" s="122">
        <f t="shared" si="47"/>
        <v>66.666666666666657</v>
      </c>
      <c r="U1506" s="136"/>
      <c r="V1506" s="136"/>
      <c r="W1506" s="136"/>
      <c r="X1506" s="136"/>
      <c r="Y1506" s="136"/>
      <c r="Z1506" s="136"/>
      <c r="AA1506" s="136"/>
    </row>
    <row r="1507" spans="1:27" x14ac:dyDescent="0.25">
      <c r="A1507" s="77">
        <v>2016</v>
      </c>
      <c r="B1507" s="100" t="s">
        <v>450</v>
      </c>
      <c r="C1507" s="101">
        <v>3540002</v>
      </c>
      <c r="D1507" s="78">
        <v>20</v>
      </c>
      <c r="E1507" s="54">
        <v>20</v>
      </c>
      <c r="F1507" s="102">
        <v>354000220</v>
      </c>
      <c r="G1507" s="135">
        <v>0</v>
      </c>
      <c r="H1507" s="135">
        <v>6</v>
      </c>
      <c r="I1507" s="136">
        <v>7.3669000000000009E-3</v>
      </c>
      <c r="J1507" s="136">
        <v>0</v>
      </c>
      <c r="K1507" s="136">
        <v>7.3669000000000009E-3</v>
      </c>
      <c r="L1507" s="137">
        <v>0</v>
      </c>
      <c r="M1507" s="136">
        <v>5.4630000000000008E-3</v>
      </c>
      <c r="N1507" s="136">
        <v>3.704E-4</v>
      </c>
      <c r="O1507" s="136">
        <v>0</v>
      </c>
      <c r="P1507" s="136">
        <v>1.5334999999999999E-3</v>
      </c>
      <c r="Q1507" s="138">
        <v>3</v>
      </c>
      <c r="R1507" s="139">
        <v>8</v>
      </c>
      <c r="S1507" s="122">
        <f t="shared" si="46"/>
        <v>0</v>
      </c>
      <c r="T1507" s="122">
        <f t="shared" si="47"/>
        <v>100</v>
      </c>
      <c r="U1507" s="136"/>
      <c r="V1507" s="136"/>
      <c r="W1507" s="136"/>
      <c r="X1507" s="136"/>
      <c r="Y1507" s="136"/>
      <c r="Z1507" s="136"/>
      <c r="AA1507" s="136"/>
    </row>
    <row r="1508" spans="1:27" x14ac:dyDescent="0.25">
      <c r="A1508" s="77">
        <v>2016</v>
      </c>
      <c r="B1508" s="100" t="s">
        <v>450</v>
      </c>
      <c r="C1508" s="101">
        <v>3540002</v>
      </c>
      <c r="D1508" s="78">
        <v>20</v>
      </c>
      <c r="E1508" s="54">
        <v>21</v>
      </c>
      <c r="F1508" s="102">
        <v>354000221</v>
      </c>
      <c r="G1508" s="135">
        <v>0</v>
      </c>
      <c r="H1508" s="135">
        <v>5</v>
      </c>
      <c r="I1508" s="136">
        <v>3.5811999999999997E-3</v>
      </c>
      <c r="J1508" s="136">
        <v>0</v>
      </c>
      <c r="K1508" s="136">
        <v>3.5811999999999997E-3</v>
      </c>
      <c r="L1508" s="137">
        <v>0</v>
      </c>
      <c r="M1508" s="136">
        <v>0</v>
      </c>
      <c r="N1508" s="136">
        <v>2.8450999999999997E-3</v>
      </c>
      <c r="O1508" s="136">
        <v>1.111E-4</v>
      </c>
      <c r="P1508" s="136">
        <v>6.2500000000000001E-4</v>
      </c>
      <c r="Q1508" s="138">
        <v>0</v>
      </c>
      <c r="R1508" s="139">
        <v>0</v>
      </c>
      <c r="S1508" s="122">
        <f t="shared" si="46"/>
        <v>0</v>
      </c>
      <c r="T1508" s="122">
        <f t="shared" si="47"/>
        <v>100</v>
      </c>
      <c r="U1508" s="136"/>
      <c r="V1508" s="136"/>
      <c r="W1508" s="136"/>
      <c r="X1508" s="136"/>
      <c r="Y1508" s="136"/>
      <c r="Z1508" s="136"/>
      <c r="AA1508" s="136"/>
    </row>
    <row r="1509" spans="1:27" x14ac:dyDescent="0.25">
      <c r="A1509" s="77">
        <v>2016</v>
      </c>
      <c r="B1509" s="100" t="s">
        <v>451</v>
      </c>
      <c r="C1509" s="101">
        <v>3540101</v>
      </c>
      <c r="D1509" s="78">
        <v>16</v>
      </c>
      <c r="E1509" s="54">
        <v>16</v>
      </c>
      <c r="F1509" s="102">
        <v>354010116</v>
      </c>
      <c r="G1509" s="135">
        <v>4</v>
      </c>
      <c r="H1509" s="135">
        <v>7</v>
      </c>
      <c r="I1509" s="136">
        <v>3.3827700000000002E-2</v>
      </c>
      <c r="J1509" s="136">
        <v>2.1533199999999999E-2</v>
      </c>
      <c r="K1509" s="136">
        <v>1.22945E-2</v>
      </c>
      <c r="L1509" s="137">
        <v>0</v>
      </c>
      <c r="M1509" s="136">
        <v>9.7222000000000003E-3</v>
      </c>
      <c r="N1509" s="136">
        <v>2.3812999999999998E-3</v>
      </c>
      <c r="O1509" s="136">
        <v>1.0030799999999999E-2</v>
      </c>
      <c r="P1509" s="136">
        <v>1.16934E-2</v>
      </c>
      <c r="Q1509" s="138">
        <v>2</v>
      </c>
      <c r="R1509" s="139">
        <v>2</v>
      </c>
      <c r="S1509" s="122">
        <f t="shared" si="46"/>
        <v>36.363636363636367</v>
      </c>
      <c r="T1509" s="122">
        <f t="shared" si="47"/>
        <v>63.636363636363633</v>
      </c>
      <c r="U1509" s="136"/>
      <c r="V1509" s="136"/>
      <c r="W1509" s="136"/>
      <c r="X1509" s="136"/>
      <c r="Y1509" s="136"/>
      <c r="Z1509" s="136"/>
      <c r="AA1509" s="136"/>
    </row>
    <row r="1510" spans="1:27" x14ac:dyDescent="0.25">
      <c r="A1510" s="77">
        <v>2016</v>
      </c>
      <c r="B1510" s="100" t="s">
        <v>452</v>
      </c>
      <c r="C1510" s="101">
        <v>3540200</v>
      </c>
      <c r="D1510" s="78">
        <v>9</v>
      </c>
      <c r="E1510" s="54">
        <v>9</v>
      </c>
      <c r="F1510" s="102">
        <v>35402009</v>
      </c>
      <c r="G1510" s="135">
        <v>5</v>
      </c>
      <c r="H1510" s="135">
        <v>5</v>
      </c>
      <c r="I1510" s="136">
        <v>6.49869E-2</v>
      </c>
      <c r="J1510" s="136">
        <v>5.84707E-2</v>
      </c>
      <c r="K1510" s="136">
        <v>6.5161999999999998E-3</v>
      </c>
      <c r="L1510" s="137">
        <v>0.11098427194317605</v>
      </c>
      <c r="M1510" s="136">
        <v>4.7222299999999995E-2</v>
      </c>
      <c r="N1510" s="136">
        <v>1.0555500000000001E-2</v>
      </c>
      <c r="O1510" s="136">
        <v>3.7040000000000003E-3</v>
      </c>
      <c r="P1510" s="136">
        <v>3.5050999999999997E-3</v>
      </c>
      <c r="Q1510" s="138">
        <v>0</v>
      </c>
      <c r="R1510" s="139">
        <v>5</v>
      </c>
      <c r="S1510" s="122">
        <f t="shared" si="46"/>
        <v>50</v>
      </c>
      <c r="T1510" s="122">
        <f t="shared" si="47"/>
        <v>50</v>
      </c>
      <c r="U1510" s="136"/>
      <c r="V1510" s="136"/>
      <c r="W1510" s="136"/>
      <c r="X1510" s="136"/>
      <c r="Y1510" s="136"/>
      <c r="Z1510" s="136"/>
      <c r="AA1510" s="136"/>
    </row>
    <row r="1511" spans="1:27" x14ac:dyDescent="0.25">
      <c r="A1511" s="77">
        <v>2016</v>
      </c>
      <c r="B1511" s="100" t="s">
        <v>452</v>
      </c>
      <c r="C1511" s="101">
        <v>3540200</v>
      </c>
      <c r="D1511" s="78">
        <v>9</v>
      </c>
      <c r="E1511" s="54">
        <v>4</v>
      </c>
      <c r="F1511" s="102">
        <v>35402004</v>
      </c>
      <c r="G1511" s="135">
        <v>2</v>
      </c>
      <c r="H1511" s="135">
        <v>3</v>
      </c>
      <c r="I1511" s="136">
        <v>0.58912039999999999</v>
      </c>
      <c r="J1511" s="136">
        <v>0.48888890000000002</v>
      </c>
      <c r="K1511" s="136">
        <v>0.1002315</v>
      </c>
      <c r="L1511" s="137">
        <v>0.28576864535768642</v>
      </c>
      <c r="M1511" s="136">
        <v>0</v>
      </c>
      <c r="N1511" s="136">
        <v>0.58912039999999999</v>
      </c>
      <c r="O1511" s="136">
        <v>0</v>
      </c>
      <c r="P1511" s="136">
        <v>0</v>
      </c>
      <c r="Q1511" s="138">
        <v>1</v>
      </c>
      <c r="R1511" s="139">
        <v>4</v>
      </c>
      <c r="S1511" s="122">
        <f t="shared" si="46"/>
        <v>40</v>
      </c>
      <c r="T1511" s="122">
        <f t="shared" si="47"/>
        <v>60</v>
      </c>
      <c r="U1511" s="136"/>
      <c r="V1511" s="136"/>
      <c r="W1511" s="136"/>
      <c r="X1511" s="136"/>
      <c r="Y1511" s="136"/>
      <c r="Z1511" s="136"/>
      <c r="AA1511" s="136"/>
    </row>
    <row r="1512" spans="1:27" x14ac:dyDescent="0.25">
      <c r="A1512" s="77">
        <v>2016</v>
      </c>
      <c r="B1512" s="100" t="s">
        <v>453</v>
      </c>
      <c r="C1512" s="101">
        <v>3540259</v>
      </c>
      <c r="D1512" s="78">
        <v>18</v>
      </c>
      <c r="E1512" s="54">
        <v>18</v>
      </c>
      <c r="F1512" s="102">
        <v>354025918</v>
      </c>
      <c r="G1512" s="135">
        <v>20</v>
      </c>
      <c r="H1512" s="135">
        <v>6</v>
      </c>
      <c r="I1512" s="136">
        <v>0.29637439999999998</v>
      </c>
      <c r="J1512" s="136">
        <v>0.28902719999999998</v>
      </c>
      <c r="K1512" s="136">
        <v>7.3471999999999999E-3</v>
      </c>
      <c r="L1512" s="137">
        <v>0</v>
      </c>
      <c r="M1512" s="136">
        <v>6.7128999999999999E-3</v>
      </c>
      <c r="N1512" s="136">
        <v>0</v>
      </c>
      <c r="O1512" s="136">
        <v>0.28868929999999998</v>
      </c>
      <c r="P1512" s="136">
        <v>9.7219999999999989E-4</v>
      </c>
      <c r="Q1512" s="138">
        <v>5</v>
      </c>
      <c r="R1512" s="139">
        <v>1</v>
      </c>
      <c r="S1512" s="122">
        <f t="shared" si="46"/>
        <v>76.923076923076934</v>
      </c>
      <c r="T1512" s="122">
        <f t="shared" si="47"/>
        <v>23.076923076923077</v>
      </c>
      <c r="U1512" s="136"/>
      <c r="V1512" s="136"/>
      <c r="W1512" s="136"/>
      <c r="X1512" s="136"/>
      <c r="Y1512" s="136"/>
      <c r="Z1512" s="136"/>
      <c r="AA1512" s="136"/>
    </row>
    <row r="1513" spans="1:27" x14ac:dyDescent="0.25">
      <c r="A1513" s="77">
        <v>2016</v>
      </c>
      <c r="B1513" s="100" t="s">
        <v>454</v>
      </c>
      <c r="C1513" s="101">
        <v>3540309</v>
      </c>
      <c r="D1513" s="78">
        <v>15</v>
      </c>
      <c r="E1513" s="54">
        <v>15</v>
      </c>
      <c r="F1513" s="102">
        <v>354030915</v>
      </c>
      <c r="G1513" s="135">
        <v>4</v>
      </c>
      <c r="H1513" s="135">
        <v>7</v>
      </c>
      <c r="I1513" s="136">
        <v>0.1504462</v>
      </c>
      <c r="J1513" s="136">
        <v>4.7410399999999998E-2</v>
      </c>
      <c r="K1513" s="136">
        <v>0.10303580000000001</v>
      </c>
      <c r="L1513" s="137">
        <v>0.30268899036022323</v>
      </c>
      <c r="M1513" s="136">
        <v>8.8170999999999996E-3</v>
      </c>
      <c r="N1513" s="136">
        <v>9.3055499999999999E-2</v>
      </c>
      <c r="O1513" s="136">
        <v>4.8521500000000002E-2</v>
      </c>
      <c r="P1513" s="136">
        <v>5.2099999999999999E-5</v>
      </c>
      <c r="Q1513" s="138">
        <v>2</v>
      </c>
      <c r="R1513" s="139">
        <v>3</v>
      </c>
      <c r="S1513" s="122">
        <f t="shared" si="46"/>
        <v>36.363636363636367</v>
      </c>
      <c r="T1513" s="122">
        <f t="shared" si="47"/>
        <v>63.636363636363633</v>
      </c>
      <c r="U1513" s="136"/>
      <c r="V1513" s="136"/>
      <c r="W1513" s="136"/>
      <c r="X1513" s="136"/>
      <c r="Y1513" s="136"/>
      <c r="Z1513" s="136"/>
      <c r="AA1513" s="136"/>
    </row>
    <row r="1514" spans="1:27" x14ac:dyDescent="0.25">
      <c r="A1514" s="77">
        <v>2016</v>
      </c>
      <c r="B1514" s="100" t="s">
        <v>455</v>
      </c>
      <c r="C1514" s="101">
        <v>3540408</v>
      </c>
      <c r="D1514" s="78">
        <v>15</v>
      </c>
      <c r="E1514" s="54">
        <v>15</v>
      </c>
      <c r="F1514" s="102">
        <v>354040815</v>
      </c>
      <c r="G1514" s="135">
        <v>5</v>
      </c>
      <c r="H1514" s="135">
        <v>7</v>
      </c>
      <c r="I1514" s="136">
        <v>5.0792699999999996E-2</v>
      </c>
      <c r="J1514" s="136">
        <v>4.4675099999999995E-2</v>
      </c>
      <c r="K1514" s="136">
        <v>6.1175999999999999E-3</v>
      </c>
      <c r="L1514" s="137">
        <v>3.9955289193302893E-2</v>
      </c>
      <c r="M1514" s="136">
        <v>0</v>
      </c>
      <c r="N1514" s="136">
        <v>0</v>
      </c>
      <c r="O1514" s="136">
        <v>5.0747600000000004E-2</v>
      </c>
      <c r="P1514" s="136">
        <v>4.5099999999999998E-5</v>
      </c>
      <c r="Q1514" s="138">
        <v>2</v>
      </c>
      <c r="R1514" s="139">
        <v>0</v>
      </c>
      <c r="S1514" s="122">
        <f t="shared" si="46"/>
        <v>41.666666666666671</v>
      </c>
      <c r="T1514" s="122">
        <f t="shared" si="47"/>
        <v>58.333333333333336</v>
      </c>
      <c r="U1514" s="136"/>
      <c r="V1514" s="136"/>
      <c r="W1514" s="136"/>
      <c r="X1514" s="136"/>
      <c r="Y1514" s="136"/>
      <c r="Z1514" s="136"/>
      <c r="AA1514" s="136"/>
    </row>
    <row r="1515" spans="1:27" x14ac:dyDescent="0.25">
      <c r="A1515" s="77">
        <v>2016</v>
      </c>
      <c r="B1515" s="100" t="s">
        <v>456</v>
      </c>
      <c r="C1515" s="101">
        <v>3540507</v>
      </c>
      <c r="D1515" s="78">
        <v>10</v>
      </c>
      <c r="E1515" s="54">
        <v>10</v>
      </c>
      <c r="F1515" s="102">
        <v>354050710</v>
      </c>
      <c r="G1515" s="135">
        <v>1</v>
      </c>
      <c r="H1515" s="135">
        <v>4</v>
      </c>
      <c r="I1515" s="136">
        <v>4.0033700000000005E-2</v>
      </c>
      <c r="J1515" s="136">
        <v>3.1758300000000003E-2</v>
      </c>
      <c r="K1515" s="136">
        <v>8.2753999999999987E-3</v>
      </c>
      <c r="L1515" s="137">
        <v>0</v>
      </c>
      <c r="M1515" s="136">
        <v>3.1758300000000003E-2</v>
      </c>
      <c r="N1515" s="136">
        <v>0</v>
      </c>
      <c r="O1515" s="136">
        <v>0</v>
      </c>
      <c r="P1515" s="136">
        <v>8.2753999999999987E-3</v>
      </c>
      <c r="Q1515" s="138">
        <v>3</v>
      </c>
      <c r="R1515" s="139">
        <v>9</v>
      </c>
      <c r="S1515" s="122">
        <f t="shared" si="46"/>
        <v>20</v>
      </c>
      <c r="T1515" s="122">
        <f t="shared" si="47"/>
        <v>80</v>
      </c>
      <c r="U1515" s="136"/>
      <c r="V1515" s="136"/>
      <c r="W1515" s="136"/>
      <c r="X1515" s="136"/>
      <c r="Y1515" s="136"/>
      <c r="Z1515" s="136"/>
      <c r="AA1515" s="136"/>
    </row>
    <row r="1516" spans="1:27" x14ac:dyDescent="0.25">
      <c r="A1516" s="77">
        <v>2016</v>
      </c>
      <c r="B1516" s="100" t="s">
        <v>457</v>
      </c>
      <c r="C1516" s="101">
        <v>3540606</v>
      </c>
      <c r="D1516" s="78">
        <v>10</v>
      </c>
      <c r="E1516" s="54">
        <v>10</v>
      </c>
      <c r="F1516" s="102">
        <v>354060610</v>
      </c>
      <c r="G1516" s="135">
        <v>27</v>
      </c>
      <c r="H1516" s="135">
        <v>119</v>
      </c>
      <c r="I1516" s="136">
        <v>0.55869789999999997</v>
      </c>
      <c r="J1516" s="136">
        <v>0.38575929999999992</v>
      </c>
      <c r="K1516" s="136">
        <v>0.17293860000000003</v>
      </c>
      <c r="L1516" s="137">
        <v>0</v>
      </c>
      <c r="M1516" s="136">
        <v>0.1863332</v>
      </c>
      <c r="N1516" s="136">
        <v>7.9592400000000008E-2</v>
      </c>
      <c r="O1516" s="136">
        <v>0.10677650000000002</v>
      </c>
      <c r="P1516" s="136">
        <v>0.18599579999999991</v>
      </c>
      <c r="Q1516" s="138">
        <v>77</v>
      </c>
      <c r="R1516" s="139">
        <v>84</v>
      </c>
      <c r="S1516" s="122">
        <f t="shared" si="46"/>
        <v>18.493150684931507</v>
      </c>
      <c r="T1516" s="122">
        <f t="shared" si="47"/>
        <v>81.506849315068493</v>
      </c>
      <c r="U1516" s="136"/>
      <c r="V1516" s="136"/>
      <c r="W1516" s="136"/>
      <c r="X1516" s="136"/>
      <c r="Y1516" s="136"/>
      <c r="Z1516" s="136"/>
      <c r="AA1516" s="136"/>
    </row>
    <row r="1517" spans="1:27" x14ac:dyDescent="0.25">
      <c r="A1517" s="77">
        <v>2016</v>
      </c>
      <c r="B1517" s="100" t="s">
        <v>458</v>
      </c>
      <c r="C1517" s="101">
        <v>3540705</v>
      </c>
      <c r="D1517" s="78">
        <v>9</v>
      </c>
      <c r="E1517" s="54">
        <v>9</v>
      </c>
      <c r="F1517" s="102">
        <v>35407059</v>
      </c>
      <c r="G1517" s="135">
        <v>35</v>
      </c>
      <c r="H1517" s="135">
        <v>22</v>
      </c>
      <c r="I1517" s="136">
        <v>0.37431819999999993</v>
      </c>
      <c r="J1517" s="136">
        <v>0.35774709999999993</v>
      </c>
      <c r="K1517" s="136">
        <v>1.6571099999999998E-2</v>
      </c>
      <c r="L1517" s="137">
        <v>0.32288549594114657</v>
      </c>
      <c r="M1517" s="136">
        <v>0</v>
      </c>
      <c r="N1517" s="136">
        <v>6.6306000000000004E-2</v>
      </c>
      <c r="O1517" s="136">
        <v>0.30601210000000001</v>
      </c>
      <c r="P1517" s="136">
        <v>2.0000999999999999E-3</v>
      </c>
      <c r="Q1517" s="138">
        <v>25</v>
      </c>
      <c r="R1517" s="139">
        <v>20</v>
      </c>
      <c r="S1517" s="122">
        <f t="shared" si="46"/>
        <v>61.403508771929829</v>
      </c>
      <c r="T1517" s="122">
        <f t="shared" si="47"/>
        <v>38.596491228070171</v>
      </c>
      <c r="U1517" s="136"/>
      <c r="V1517" s="136"/>
      <c r="W1517" s="136"/>
      <c r="X1517" s="136"/>
      <c r="Y1517" s="136"/>
      <c r="Z1517" s="136"/>
      <c r="AA1517" s="136"/>
    </row>
    <row r="1518" spans="1:27" x14ac:dyDescent="0.25">
      <c r="A1518" s="77">
        <v>2016</v>
      </c>
      <c r="B1518" s="100" t="s">
        <v>459</v>
      </c>
      <c r="C1518" s="101">
        <v>3540754</v>
      </c>
      <c r="D1518" s="78">
        <v>2</v>
      </c>
      <c r="E1518" s="54">
        <v>2</v>
      </c>
      <c r="F1518" s="102">
        <v>35407542</v>
      </c>
      <c r="G1518" s="135">
        <v>1</v>
      </c>
      <c r="H1518" s="135">
        <v>8</v>
      </c>
      <c r="I1518" s="136">
        <v>0.1007256</v>
      </c>
      <c r="J1518" s="136">
        <v>5.5555599999999997E-2</v>
      </c>
      <c r="K1518" s="136">
        <v>4.5170000000000002E-2</v>
      </c>
      <c r="L1518" s="137">
        <v>4.0334855403348557E-3</v>
      </c>
      <c r="M1518" s="136">
        <v>2.30092E-2</v>
      </c>
      <c r="N1518" s="136">
        <v>1.85185E-2</v>
      </c>
      <c r="O1518" s="136">
        <v>5.5555599999999997E-2</v>
      </c>
      <c r="P1518" s="136">
        <v>3.6422999999999998E-3</v>
      </c>
      <c r="Q1518" s="138">
        <v>1</v>
      </c>
      <c r="R1518" s="139">
        <v>1</v>
      </c>
      <c r="S1518" s="122">
        <f t="shared" si="46"/>
        <v>11.111111111111111</v>
      </c>
      <c r="T1518" s="122">
        <f t="shared" si="47"/>
        <v>88.888888888888886</v>
      </c>
      <c r="U1518" s="136"/>
      <c r="V1518" s="136"/>
      <c r="W1518" s="136"/>
      <c r="X1518" s="136"/>
      <c r="Y1518" s="136"/>
      <c r="Z1518" s="136"/>
      <c r="AA1518" s="136"/>
    </row>
    <row r="1519" spans="1:27" x14ac:dyDescent="0.25">
      <c r="A1519" s="77">
        <v>2016</v>
      </c>
      <c r="B1519" s="100" t="s">
        <v>460</v>
      </c>
      <c r="C1519" s="101">
        <v>3540804</v>
      </c>
      <c r="D1519" s="78">
        <v>16</v>
      </c>
      <c r="E1519" s="54">
        <v>16</v>
      </c>
      <c r="F1519" s="102">
        <v>354080416</v>
      </c>
      <c r="G1519" s="135">
        <v>11</v>
      </c>
      <c r="H1519" s="135">
        <v>70</v>
      </c>
      <c r="I1519" s="136">
        <v>0.22204759999999996</v>
      </c>
      <c r="J1519" s="136">
        <v>0.1117142</v>
      </c>
      <c r="K1519" s="136">
        <v>0.11033339999999997</v>
      </c>
      <c r="L1519" s="137">
        <v>0</v>
      </c>
      <c r="M1519" s="136">
        <v>6.5057900000000002E-2</v>
      </c>
      <c r="N1519" s="136">
        <v>9.8481999999999997E-3</v>
      </c>
      <c r="O1519" s="136">
        <v>0.13373450000000001</v>
      </c>
      <c r="P1519" s="136">
        <v>1.3407000000000002E-2</v>
      </c>
      <c r="Q1519" s="138">
        <v>3</v>
      </c>
      <c r="R1519" s="139">
        <v>11</v>
      </c>
      <c r="S1519" s="122">
        <f t="shared" si="46"/>
        <v>13.580246913580247</v>
      </c>
      <c r="T1519" s="122">
        <f t="shared" si="47"/>
        <v>86.419753086419746</v>
      </c>
      <c r="U1519" s="136"/>
      <c r="V1519" s="136"/>
      <c r="W1519" s="136"/>
      <c r="X1519" s="136"/>
      <c r="Y1519" s="136"/>
      <c r="Z1519" s="136"/>
      <c r="AA1519" s="136"/>
    </row>
    <row r="1520" spans="1:27" x14ac:dyDescent="0.25">
      <c r="A1520" s="77">
        <v>2016</v>
      </c>
      <c r="B1520" s="100" t="s">
        <v>461</v>
      </c>
      <c r="C1520" s="101">
        <v>3540853</v>
      </c>
      <c r="D1520" s="78">
        <v>21</v>
      </c>
      <c r="E1520" s="54">
        <v>21</v>
      </c>
      <c r="F1520" s="102">
        <v>354085321</v>
      </c>
      <c r="G1520" s="135">
        <v>0</v>
      </c>
      <c r="H1520" s="135">
        <v>4</v>
      </c>
      <c r="I1520" s="136">
        <v>9.3809999999999998E-4</v>
      </c>
      <c r="J1520" s="136">
        <v>0</v>
      </c>
      <c r="K1520" s="136">
        <v>9.3809999999999998E-4</v>
      </c>
      <c r="L1520" s="137">
        <v>0</v>
      </c>
      <c r="M1520" s="136">
        <v>4.6300000000000001E-5</v>
      </c>
      <c r="N1520" s="136">
        <v>0</v>
      </c>
      <c r="O1520" s="136">
        <v>8.6629999999999997E-4</v>
      </c>
      <c r="P1520" s="136">
        <v>2.55E-5</v>
      </c>
      <c r="Q1520" s="138">
        <v>0</v>
      </c>
      <c r="R1520" s="139">
        <v>1</v>
      </c>
      <c r="S1520" s="122">
        <f t="shared" si="46"/>
        <v>0</v>
      </c>
      <c r="T1520" s="122">
        <f t="shared" si="47"/>
        <v>100</v>
      </c>
      <c r="U1520" s="136"/>
      <c r="V1520" s="136"/>
      <c r="W1520" s="136"/>
      <c r="X1520" s="136"/>
      <c r="Y1520" s="136"/>
      <c r="Z1520" s="136"/>
      <c r="AA1520" s="136"/>
    </row>
    <row r="1521" spans="1:27" x14ac:dyDescent="0.25">
      <c r="A1521" s="77">
        <v>2016</v>
      </c>
      <c r="B1521" s="100" t="s">
        <v>462</v>
      </c>
      <c r="C1521" s="101">
        <v>3540903</v>
      </c>
      <c r="D1521" s="78">
        <v>9</v>
      </c>
      <c r="E1521" s="54">
        <v>9</v>
      </c>
      <c r="F1521" s="102">
        <v>35409039</v>
      </c>
      <c r="G1521" s="135">
        <v>6</v>
      </c>
      <c r="H1521" s="135">
        <v>12</v>
      </c>
      <c r="I1521" s="136">
        <v>0.16972770000000001</v>
      </c>
      <c r="J1521" s="136">
        <v>1.6208800000000002E-2</v>
      </c>
      <c r="K1521" s="136">
        <v>0.15351890000000001</v>
      </c>
      <c r="L1521" s="137">
        <v>1.3603500761035008</v>
      </c>
      <c r="M1521" s="136">
        <v>0.1256341</v>
      </c>
      <c r="N1521" s="136">
        <v>3.84889E-2</v>
      </c>
      <c r="O1521" s="136">
        <v>5.3240000000000006E-3</v>
      </c>
      <c r="P1521" s="136">
        <v>2.8069999999999999E-4</v>
      </c>
      <c r="Q1521" s="138">
        <v>4</v>
      </c>
      <c r="R1521" s="139">
        <v>3</v>
      </c>
      <c r="S1521" s="122">
        <f t="shared" si="46"/>
        <v>33.333333333333329</v>
      </c>
      <c r="T1521" s="122">
        <f t="shared" si="47"/>
        <v>66.666666666666657</v>
      </c>
      <c r="U1521" s="136"/>
      <c r="V1521" s="136"/>
      <c r="W1521" s="136"/>
      <c r="X1521" s="136"/>
      <c r="Y1521" s="136"/>
      <c r="Z1521" s="136"/>
      <c r="AA1521" s="136"/>
    </row>
    <row r="1522" spans="1:27" x14ac:dyDescent="0.25">
      <c r="A1522" s="77">
        <v>2016</v>
      </c>
      <c r="B1522" s="100" t="s">
        <v>463</v>
      </c>
      <c r="C1522" s="101">
        <v>3541000</v>
      </c>
      <c r="D1522" s="78">
        <v>7</v>
      </c>
      <c r="E1522" s="54">
        <v>7</v>
      </c>
      <c r="F1522" s="102">
        <v>35410007</v>
      </c>
      <c r="G1522" s="135">
        <v>5</v>
      </c>
      <c r="H1522" s="135">
        <v>7</v>
      </c>
      <c r="I1522" s="136">
        <v>1.1535008</v>
      </c>
      <c r="J1522" s="136">
        <v>1.1483056</v>
      </c>
      <c r="K1522" s="136">
        <v>5.1951999999999996E-3</v>
      </c>
      <c r="L1522" s="137">
        <v>0</v>
      </c>
      <c r="M1522" s="136">
        <v>1.1483056</v>
      </c>
      <c r="N1522" s="136">
        <v>6.1190000000000007E-4</v>
      </c>
      <c r="O1522" s="136">
        <v>0</v>
      </c>
      <c r="P1522" s="136">
        <v>4.5833000000000002E-3</v>
      </c>
      <c r="Q1522" s="138">
        <v>5</v>
      </c>
      <c r="R1522" s="139">
        <v>15</v>
      </c>
      <c r="S1522" s="122">
        <f t="shared" si="46"/>
        <v>41.666666666666671</v>
      </c>
      <c r="T1522" s="122">
        <f t="shared" si="47"/>
        <v>58.333333333333336</v>
      </c>
      <c r="U1522" s="136"/>
      <c r="V1522" s="136"/>
      <c r="W1522" s="136"/>
      <c r="X1522" s="136"/>
      <c r="Y1522" s="136"/>
      <c r="Z1522" s="136"/>
      <c r="AA1522" s="136"/>
    </row>
    <row r="1523" spans="1:27" x14ac:dyDescent="0.25">
      <c r="A1523" s="77">
        <v>2016</v>
      </c>
      <c r="B1523" s="100" t="s">
        <v>464</v>
      </c>
      <c r="C1523" s="101">
        <v>3541059</v>
      </c>
      <c r="D1523" s="78">
        <v>17</v>
      </c>
      <c r="E1523" s="54">
        <v>17</v>
      </c>
      <c r="F1523" s="102">
        <v>354105917</v>
      </c>
      <c r="G1523" s="135">
        <v>1</v>
      </c>
      <c r="H1523" s="135">
        <v>6</v>
      </c>
      <c r="I1523" s="136">
        <v>0.10394970000000001</v>
      </c>
      <c r="J1523" s="136">
        <v>9.3009300000000003E-2</v>
      </c>
      <c r="K1523" s="136">
        <v>1.0940400000000001E-2</v>
      </c>
      <c r="L1523" s="137">
        <v>0</v>
      </c>
      <c r="M1523" s="136">
        <v>1.0648100000000001E-2</v>
      </c>
      <c r="N1523" s="136">
        <v>2.0550000000000001E-4</v>
      </c>
      <c r="O1523" s="136">
        <v>9.3009300000000003E-2</v>
      </c>
      <c r="P1523" s="136">
        <v>8.6799999999999996E-5</v>
      </c>
      <c r="Q1523" s="138">
        <v>4</v>
      </c>
      <c r="R1523" s="139">
        <v>2</v>
      </c>
      <c r="S1523" s="122">
        <f t="shared" si="46"/>
        <v>14.285714285714285</v>
      </c>
      <c r="T1523" s="122">
        <f t="shared" si="47"/>
        <v>85.714285714285708</v>
      </c>
      <c r="U1523" s="136"/>
      <c r="V1523" s="136"/>
      <c r="W1523" s="136"/>
      <c r="X1523" s="136"/>
      <c r="Y1523" s="136"/>
      <c r="Z1523" s="136"/>
      <c r="AA1523" s="136"/>
    </row>
    <row r="1524" spans="1:27" x14ac:dyDescent="0.25">
      <c r="A1524" s="77">
        <v>2016</v>
      </c>
      <c r="B1524" s="100" t="s">
        <v>465</v>
      </c>
      <c r="C1524" s="101">
        <v>3541109</v>
      </c>
      <c r="D1524" s="78">
        <v>16</v>
      </c>
      <c r="E1524" s="54">
        <v>16</v>
      </c>
      <c r="F1524" s="102">
        <v>354110916</v>
      </c>
      <c r="G1524" s="135">
        <v>12</v>
      </c>
      <c r="H1524" s="135">
        <v>7</v>
      </c>
      <c r="I1524" s="136">
        <v>0.20187519999999998</v>
      </c>
      <c r="J1524" s="136">
        <v>0.19166689999999997</v>
      </c>
      <c r="K1524" s="136">
        <v>1.02083E-2</v>
      </c>
      <c r="L1524" s="137">
        <v>0</v>
      </c>
      <c r="M1524" s="136">
        <v>9.1806000000000006E-3</v>
      </c>
      <c r="N1524" s="136">
        <v>0</v>
      </c>
      <c r="O1524" s="136">
        <v>0.19197709999999996</v>
      </c>
      <c r="P1524" s="136">
        <v>7.1749999999999993E-4</v>
      </c>
      <c r="Q1524" s="138">
        <v>0</v>
      </c>
      <c r="R1524" s="139">
        <v>0</v>
      </c>
      <c r="S1524" s="122">
        <f t="shared" si="46"/>
        <v>63.157894736842103</v>
      </c>
      <c r="T1524" s="122">
        <f t="shared" si="47"/>
        <v>36.84210526315789</v>
      </c>
      <c r="U1524" s="136"/>
      <c r="V1524" s="136"/>
      <c r="W1524" s="136"/>
      <c r="X1524" s="136"/>
      <c r="Y1524" s="136"/>
      <c r="Z1524" s="136"/>
      <c r="AA1524" s="136"/>
    </row>
    <row r="1525" spans="1:27" x14ac:dyDescent="0.25">
      <c r="A1525" s="77">
        <v>2016</v>
      </c>
      <c r="B1525" s="100" t="s">
        <v>465</v>
      </c>
      <c r="C1525" s="101">
        <v>3541109</v>
      </c>
      <c r="D1525" s="78">
        <v>16</v>
      </c>
      <c r="E1525" s="54">
        <v>20</v>
      </c>
      <c r="F1525" s="102">
        <v>354110920</v>
      </c>
      <c r="G1525" s="135">
        <v>0</v>
      </c>
      <c r="H1525" s="135">
        <v>0</v>
      </c>
      <c r="I1525" s="136">
        <v>0</v>
      </c>
      <c r="J1525" s="136">
        <v>0</v>
      </c>
      <c r="K1525" s="136">
        <v>0</v>
      </c>
      <c r="L1525" s="137">
        <v>0</v>
      </c>
      <c r="M1525" s="136">
        <v>0</v>
      </c>
      <c r="N1525" s="136">
        <v>0</v>
      </c>
      <c r="O1525" s="136">
        <v>0</v>
      </c>
      <c r="P1525" s="136">
        <v>0</v>
      </c>
      <c r="Q1525" s="138">
        <v>0</v>
      </c>
      <c r="R1525" s="139">
        <v>0</v>
      </c>
      <c r="S1525" s="122">
        <f t="shared" si="46"/>
        <v>0</v>
      </c>
      <c r="T1525" s="122">
        <f t="shared" si="47"/>
        <v>0</v>
      </c>
      <c r="U1525" s="136"/>
      <c r="V1525" s="136"/>
      <c r="W1525" s="136"/>
      <c r="X1525" s="136"/>
      <c r="Y1525" s="136"/>
      <c r="Z1525" s="136"/>
      <c r="AA1525" s="136"/>
    </row>
    <row r="1526" spans="1:27" x14ac:dyDescent="0.25">
      <c r="A1526" s="77">
        <v>2016</v>
      </c>
      <c r="B1526" s="100" t="s">
        <v>466</v>
      </c>
      <c r="C1526" s="101">
        <v>3541208</v>
      </c>
      <c r="D1526" s="78">
        <v>22</v>
      </c>
      <c r="E1526" s="54">
        <v>22</v>
      </c>
      <c r="F1526" s="102">
        <v>354120822</v>
      </c>
      <c r="G1526" s="135">
        <v>9</v>
      </c>
      <c r="H1526" s="135">
        <v>33</v>
      </c>
      <c r="I1526" s="136">
        <v>8.3576399999999995E-2</v>
      </c>
      <c r="J1526" s="136">
        <v>3.5219899999999998E-2</v>
      </c>
      <c r="K1526" s="136">
        <v>4.835649999999999E-2</v>
      </c>
      <c r="L1526" s="137">
        <v>0</v>
      </c>
      <c r="M1526" s="136">
        <v>4.3013999999999997E-2</v>
      </c>
      <c r="N1526" s="136">
        <v>9.7E-5</v>
      </c>
      <c r="O1526" s="136">
        <v>3.6377399999999997E-2</v>
      </c>
      <c r="P1526" s="136">
        <v>4.0879999999999996E-3</v>
      </c>
      <c r="Q1526" s="138">
        <v>1</v>
      </c>
      <c r="R1526" s="139">
        <v>21</v>
      </c>
      <c r="S1526" s="122">
        <f t="shared" si="46"/>
        <v>21.428571428571427</v>
      </c>
      <c r="T1526" s="122">
        <f t="shared" si="47"/>
        <v>78.571428571428569</v>
      </c>
      <c r="U1526" s="136"/>
      <c r="V1526" s="136"/>
      <c r="W1526" s="136"/>
      <c r="X1526" s="136"/>
      <c r="Y1526" s="136"/>
      <c r="Z1526" s="136"/>
      <c r="AA1526" s="136"/>
    </row>
    <row r="1527" spans="1:27" x14ac:dyDescent="0.25">
      <c r="A1527" s="77">
        <v>2016</v>
      </c>
      <c r="B1527" s="100" t="s">
        <v>466</v>
      </c>
      <c r="C1527" s="101">
        <v>3541208</v>
      </c>
      <c r="D1527" s="78">
        <v>22</v>
      </c>
      <c r="E1527" s="54">
        <v>21</v>
      </c>
      <c r="F1527" s="102">
        <v>354120821</v>
      </c>
      <c r="G1527" s="135">
        <v>0</v>
      </c>
      <c r="H1527" s="135">
        <v>2</v>
      </c>
      <c r="I1527" s="136">
        <v>6.9200000000000002E-5</v>
      </c>
      <c r="J1527" s="136">
        <v>0</v>
      </c>
      <c r="K1527" s="136">
        <v>6.9200000000000002E-5</v>
      </c>
      <c r="L1527" s="137">
        <v>0</v>
      </c>
      <c r="M1527" s="136">
        <v>0</v>
      </c>
      <c r="N1527" s="136">
        <v>0</v>
      </c>
      <c r="O1527" s="136">
        <v>0</v>
      </c>
      <c r="P1527" s="136">
        <v>6.9200000000000002E-5</v>
      </c>
      <c r="Q1527" s="138">
        <v>0</v>
      </c>
      <c r="R1527" s="139">
        <v>1</v>
      </c>
      <c r="S1527" s="122">
        <f t="shared" si="46"/>
        <v>0</v>
      </c>
      <c r="T1527" s="122">
        <f t="shared" si="47"/>
        <v>100</v>
      </c>
      <c r="U1527" s="136"/>
      <c r="V1527" s="136"/>
      <c r="W1527" s="136"/>
      <c r="X1527" s="136"/>
      <c r="Y1527" s="136"/>
      <c r="Z1527" s="136"/>
      <c r="AA1527" s="136"/>
    </row>
    <row r="1528" spans="1:27" x14ac:dyDescent="0.25">
      <c r="A1528" s="77">
        <v>2016</v>
      </c>
      <c r="B1528" s="100" t="s">
        <v>467</v>
      </c>
      <c r="C1528" s="101">
        <v>3541307</v>
      </c>
      <c r="D1528" s="78">
        <v>22</v>
      </c>
      <c r="E1528" s="54">
        <v>22</v>
      </c>
      <c r="F1528" s="102">
        <v>354130722</v>
      </c>
      <c r="G1528" s="135">
        <v>2</v>
      </c>
      <c r="H1528" s="135">
        <v>35</v>
      </c>
      <c r="I1528" s="136">
        <v>0.27461419999999997</v>
      </c>
      <c r="J1528" s="136">
        <v>0.14922160000000001</v>
      </c>
      <c r="K1528" s="136">
        <v>0.12539259999999997</v>
      </c>
      <c r="L1528" s="137">
        <v>0.15454004946727548</v>
      </c>
      <c r="M1528" s="136">
        <v>6.6111E-3</v>
      </c>
      <c r="N1528" s="136">
        <v>0.11002279999999999</v>
      </c>
      <c r="O1528" s="136">
        <v>0.15669499999999995</v>
      </c>
      <c r="P1528" s="136">
        <v>1.2853000000000003E-3</v>
      </c>
      <c r="Q1528" s="138">
        <v>0</v>
      </c>
      <c r="R1528" s="139">
        <v>0</v>
      </c>
      <c r="S1528" s="122">
        <f t="shared" si="46"/>
        <v>5.4054054054054053</v>
      </c>
      <c r="T1528" s="122">
        <f t="shared" si="47"/>
        <v>94.594594594594597</v>
      </c>
      <c r="U1528" s="136"/>
      <c r="V1528" s="136"/>
      <c r="W1528" s="136"/>
      <c r="X1528" s="136"/>
      <c r="Y1528" s="136"/>
      <c r="Z1528" s="136"/>
      <c r="AA1528" s="136"/>
    </row>
    <row r="1529" spans="1:27" x14ac:dyDescent="0.25">
      <c r="A1529" s="77">
        <v>2016</v>
      </c>
      <c r="B1529" s="100" t="s">
        <v>467</v>
      </c>
      <c r="C1529" s="101">
        <v>3541307</v>
      </c>
      <c r="D1529" s="78">
        <v>22</v>
      </c>
      <c r="E1529" s="54">
        <v>21</v>
      </c>
      <c r="F1529" s="102">
        <v>354130721</v>
      </c>
      <c r="G1529" s="135">
        <v>0</v>
      </c>
      <c r="H1529" s="135">
        <v>2</v>
      </c>
      <c r="I1529" s="136">
        <v>3.6782E-3</v>
      </c>
      <c r="J1529" s="136">
        <v>0</v>
      </c>
      <c r="K1529" s="136">
        <v>3.6782E-3</v>
      </c>
      <c r="L1529" s="137">
        <v>1.5662576103500761E-2</v>
      </c>
      <c r="M1529" s="136">
        <v>3.6782E-3</v>
      </c>
      <c r="N1529" s="136">
        <v>0</v>
      </c>
      <c r="O1529" s="136">
        <v>0</v>
      </c>
      <c r="P1529" s="136">
        <v>0</v>
      </c>
      <c r="Q1529" s="138">
        <v>0</v>
      </c>
      <c r="R1529" s="139">
        <v>0</v>
      </c>
      <c r="S1529" s="122">
        <f t="shared" si="46"/>
        <v>0</v>
      </c>
      <c r="T1529" s="122">
        <f t="shared" si="47"/>
        <v>100</v>
      </c>
      <c r="U1529" s="136"/>
      <c r="V1529" s="136"/>
      <c r="W1529" s="136"/>
      <c r="X1529" s="136"/>
      <c r="Y1529" s="136"/>
      <c r="Z1529" s="136"/>
      <c r="AA1529" s="136"/>
    </row>
    <row r="1530" spans="1:27" x14ac:dyDescent="0.25">
      <c r="A1530" s="77">
        <v>2016</v>
      </c>
      <c r="B1530" s="100" t="s">
        <v>468</v>
      </c>
      <c r="C1530" s="101">
        <v>3541406</v>
      </c>
      <c r="D1530" s="78">
        <v>22</v>
      </c>
      <c r="E1530" s="54">
        <v>22</v>
      </c>
      <c r="F1530" s="102">
        <v>354140622</v>
      </c>
      <c r="G1530" s="135">
        <v>6</v>
      </c>
      <c r="H1530" s="135">
        <v>302</v>
      </c>
      <c r="I1530" s="136">
        <v>0.35925309999999999</v>
      </c>
      <c r="J1530" s="136">
        <v>0.2399551</v>
      </c>
      <c r="K1530" s="136">
        <v>0.11929799999999999</v>
      </c>
      <c r="L1530" s="137">
        <v>0</v>
      </c>
      <c r="M1530" s="136">
        <v>0.23670850000000002</v>
      </c>
      <c r="N1530" s="136">
        <v>5.8901800000000004E-2</v>
      </c>
      <c r="O1530" s="136">
        <v>8.1053999999999987E-3</v>
      </c>
      <c r="P1530" s="136">
        <v>5.5537399999999931E-2</v>
      </c>
      <c r="Q1530" s="138">
        <v>4</v>
      </c>
      <c r="R1530" s="139">
        <v>73</v>
      </c>
      <c r="S1530" s="122">
        <f t="shared" si="46"/>
        <v>1.948051948051948</v>
      </c>
      <c r="T1530" s="122">
        <f t="shared" si="47"/>
        <v>98.05194805194806</v>
      </c>
      <c r="U1530" s="136"/>
      <c r="V1530" s="136"/>
      <c r="W1530" s="136"/>
      <c r="X1530" s="136"/>
      <c r="Y1530" s="136"/>
      <c r="Z1530" s="136"/>
      <c r="AA1530" s="136"/>
    </row>
    <row r="1531" spans="1:27" x14ac:dyDescent="0.25">
      <c r="A1531" s="77">
        <v>2016</v>
      </c>
      <c r="B1531" s="100" t="s">
        <v>468</v>
      </c>
      <c r="C1531" s="101">
        <v>3541406</v>
      </c>
      <c r="D1531" s="78">
        <v>22</v>
      </c>
      <c r="E1531" s="54">
        <v>21</v>
      </c>
      <c r="F1531" s="102">
        <v>354140621</v>
      </c>
      <c r="G1531" s="135">
        <v>5</v>
      </c>
      <c r="H1531" s="135">
        <v>19</v>
      </c>
      <c r="I1531" s="136">
        <v>8.3912999999999991E-3</v>
      </c>
      <c r="J1531" s="136">
        <v>4.7422999999999996E-3</v>
      </c>
      <c r="K1531" s="136">
        <v>3.6489999999999999E-3</v>
      </c>
      <c r="L1531" s="137">
        <v>0</v>
      </c>
      <c r="M1531" s="136">
        <v>0</v>
      </c>
      <c r="N1531" s="136">
        <v>1.4873E-3</v>
      </c>
      <c r="O1531" s="136">
        <v>1.2303000000000001E-3</v>
      </c>
      <c r="P1531" s="136">
        <v>5.6737000000000003E-3</v>
      </c>
      <c r="Q1531" s="138">
        <v>1</v>
      </c>
      <c r="R1531" s="139">
        <v>15</v>
      </c>
      <c r="S1531" s="122">
        <f t="shared" si="46"/>
        <v>20.833333333333336</v>
      </c>
      <c r="T1531" s="122">
        <f t="shared" si="47"/>
        <v>79.166666666666657</v>
      </c>
      <c r="U1531" s="136"/>
      <c r="V1531" s="136"/>
      <c r="W1531" s="136"/>
      <c r="X1531" s="136"/>
      <c r="Y1531" s="136"/>
      <c r="Z1531" s="136"/>
      <c r="AA1531" s="136"/>
    </row>
    <row r="1532" spans="1:27" x14ac:dyDescent="0.25">
      <c r="A1532" s="77">
        <v>2016</v>
      </c>
      <c r="B1532" s="100" t="s">
        <v>469</v>
      </c>
      <c r="C1532" s="101">
        <v>3541505</v>
      </c>
      <c r="D1532" s="78">
        <v>22</v>
      </c>
      <c r="E1532" s="54">
        <v>22</v>
      </c>
      <c r="F1532" s="102">
        <v>354150522</v>
      </c>
      <c r="G1532" s="135">
        <v>0</v>
      </c>
      <c r="H1532" s="135">
        <v>14</v>
      </c>
      <c r="I1532" s="136">
        <v>2.5957000000000004E-2</v>
      </c>
      <c r="J1532" s="136">
        <v>0</v>
      </c>
      <c r="K1532" s="136">
        <v>2.5957000000000004E-2</v>
      </c>
      <c r="L1532" s="137">
        <v>0</v>
      </c>
      <c r="M1532" s="136">
        <v>4.3172000000000002E-3</v>
      </c>
      <c r="N1532" s="136">
        <v>2.1009699999999999E-2</v>
      </c>
      <c r="O1532" s="136">
        <v>0</v>
      </c>
      <c r="P1532" s="136">
        <v>6.3010000000000008E-4</v>
      </c>
      <c r="Q1532" s="138">
        <v>0</v>
      </c>
      <c r="R1532" s="139">
        <v>13</v>
      </c>
      <c r="S1532" s="122">
        <f t="shared" si="46"/>
        <v>0</v>
      </c>
      <c r="T1532" s="122">
        <f t="shared" si="47"/>
        <v>100</v>
      </c>
      <c r="U1532" s="136"/>
      <c r="V1532" s="136"/>
      <c r="W1532" s="136"/>
      <c r="X1532" s="136"/>
      <c r="Y1532" s="136"/>
      <c r="Z1532" s="136"/>
      <c r="AA1532" s="136"/>
    </row>
    <row r="1533" spans="1:27" x14ac:dyDescent="0.25">
      <c r="A1533" s="77">
        <v>2016</v>
      </c>
      <c r="B1533" s="100" t="s">
        <v>469</v>
      </c>
      <c r="C1533" s="101">
        <v>3541505</v>
      </c>
      <c r="D1533" s="78">
        <v>22</v>
      </c>
      <c r="E1533" s="54">
        <v>21</v>
      </c>
      <c r="F1533" s="102">
        <v>354150521</v>
      </c>
      <c r="G1533" s="135">
        <v>0</v>
      </c>
      <c r="H1533" s="135">
        <v>17</v>
      </c>
      <c r="I1533" s="136">
        <v>8.7790000000000003E-4</v>
      </c>
      <c r="J1533" s="136">
        <v>0</v>
      </c>
      <c r="K1533" s="136">
        <v>8.7790000000000003E-4</v>
      </c>
      <c r="L1533" s="137">
        <v>0</v>
      </c>
      <c r="M1533" s="136">
        <v>4.6589999999999999E-4</v>
      </c>
      <c r="N1533" s="136">
        <v>0</v>
      </c>
      <c r="O1533" s="136">
        <v>2.6199999999999997E-4</v>
      </c>
      <c r="P1533" s="136">
        <v>1.5000000000000001E-4</v>
      </c>
      <c r="Q1533" s="138">
        <v>0</v>
      </c>
      <c r="R1533" s="139">
        <v>0</v>
      </c>
      <c r="S1533" s="122">
        <f t="shared" si="46"/>
        <v>0</v>
      </c>
      <c r="T1533" s="122">
        <f t="shared" si="47"/>
        <v>100</v>
      </c>
      <c r="U1533" s="136"/>
      <c r="V1533" s="136"/>
      <c r="W1533" s="136"/>
      <c r="X1533" s="136"/>
      <c r="Y1533" s="136"/>
      <c r="Z1533" s="136"/>
      <c r="AA1533" s="136"/>
    </row>
    <row r="1534" spans="1:27" x14ac:dyDescent="0.25">
      <c r="A1534" s="77">
        <v>2016</v>
      </c>
      <c r="B1534" s="100" t="s">
        <v>470</v>
      </c>
      <c r="C1534" s="101">
        <v>3541604</v>
      </c>
      <c r="D1534" s="78">
        <v>19</v>
      </c>
      <c r="E1534" s="54">
        <v>19</v>
      </c>
      <c r="F1534" s="102">
        <v>354160419</v>
      </c>
      <c r="G1534" s="135">
        <v>11</v>
      </c>
      <c r="H1534" s="135">
        <v>49</v>
      </c>
      <c r="I1534" s="136">
        <v>0.47171799999999997</v>
      </c>
      <c r="J1534" s="136">
        <v>0.35009259999999998</v>
      </c>
      <c r="K1534" s="136">
        <v>0.12162539999999997</v>
      </c>
      <c r="L1534" s="137">
        <v>0</v>
      </c>
      <c r="M1534" s="136">
        <v>0.17798150000000001</v>
      </c>
      <c r="N1534" s="136">
        <v>0.16750489999999998</v>
      </c>
      <c r="O1534" s="136">
        <v>0.11092720000000002</v>
      </c>
      <c r="P1534" s="136">
        <v>1.5304400000000003E-2</v>
      </c>
      <c r="Q1534" s="138">
        <v>5</v>
      </c>
      <c r="R1534" s="139">
        <v>2</v>
      </c>
      <c r="S1534" s="122">
        <f t="shared" si="46"/>
        <v>18.333333333333332</v>
      </c>
      <c r="T1534" s="122">
        <f t="shared" si="47"/>
        <v>81.666666666666671</v>
      </c>
      <c r="U1534" s="136"/>
      <c r="V1534" s="136"/>
      <c r="W1534" s="136"/>
      <c r="X1534" s="136"/>
      <c r="Y1534" s="136"/>
      <c r="Z1534" s="136"/>
      <c r="AA1534" s="136"/>
    </row>
    <row r="1535" spans="1:27" x14ac:dyDescent="0.25">
      <c r="A1535" s="77">
        <v>2016</v>
      </c>
      <c r="B1535" s="100" t="s">
        <v>470</v>
      </c>
      <c r="C1535" s="101">
        <v>3541604</v>
      </c>
      <c r="D1535" s="78">
        <v>19</v>
      </c>
      <c r="E1535" s="54">
        <v>16</v>
      </c>
      <c r="F1535" s="102">
        <v>354160416</v>
      </c>
      <c r="G1535" s="135">
        <v>0</v>
      </c>
      <c r="H1535" s="135">
        <v>3</v>
      </c>
      <c r="I1535" s="136">
        <v>2.5460000000000001E-4</v>
      </c>
      <c r="J1535" s="136">
        <v>0</v>
      </c>
      <c r="K1535" s="136">
        <v>2.5460000000000001E-4</v>
      </c>
      <c r="L1535" s="137">
        <v>0</v>
      </c>
      <c r="M1535" s="136">
        <v>0</v>
      </c>
      <c r="N1535" s="136">
        <v>1.1569999999999999E-4</v>
      </c>
      <c r="O1535" s="136">
        <v>1.273E-4</v>
      </c>
      <c r="P1535" s="136">
        <v>1.1600000000000001E-5</v>
      </c>
      <c r="Q1535" s="138">
        <v>0</v>
      </c>
      <c r="R1535" s="139">
        <v>0</v>
      </c>
      <c r="S1535" s="122">
        <f t="shared" si="46"/>
        <v>0</v>
      </c>
      <c r="T1535" s="122">
        <f t="shared" si="47"/>
        <v>100</v>
      </c>
      <c r="U1535" s="136"/>
      <c r="V1535" s="136"/>
      <c r="W1535" s="136"/>
      <c r="X1535" s="136"/>
      <c r="Y1535" s="136"/>
      <c r="Z1535" s="136"/>
      <c r="AA1535" s="136"/>
    </row>
    <row r="1536" spans="1:27" x14ac:dyDescent="0.25">
      <c r="A1536" s="77">
        <v>2016</v>
      </c>
      <c r="B1536" s="100" t="s">
        <v>470</v>
      </c>
      <c r="C1536" s="101">
        <v>3541604</v>
      </c>
      <c r="D1536" s="78">
        <v>19</v>
      </c>
      <c r="E1536" s="54">
        <v>20</v>
      </c>
      <c r="F1536" s="102">
        <v>354160420</v>
      </c>
      <c r="G1536" s="135">
        <v>2</v>
      </c>
      <c r="H1536" s="135">
        <v>1</v>
      </c>
      <c r="I1536" s="136">
        <v>6.6890000000000005E-4</v>
      </c>
      <c r="J1536" s="136">
        <v>6.3420000000000002E-4</v>
      </c>
      <c r="K1536" s="136">
        <v>3.4700000000000003E-5</v>
      </c>
      <c r="L1536" s="137">
        <v>0</v>
      </c>
      <c r="M1536" s="136">
        <v>0</v>
      </c>
      <c r="N1536" s="136">
        <v>0</v>
      </c>
      <c r="O1536" s="136">
        <v>0</v>
      </c>
      <c r="P1536" s="136">
        <v>6.6890000000000005E-4</v>
      </c>
      <c r="Q1536" s="138">
        <v>1</v>
      </c>
      <c r="R1536" s="139">
        <v>0</v>
      </c>
      <c r="S1536" s="122">
        <f t="shared" si="46"/>
        <v>66.666666666666657</v>
      </c>
      <c r="T1536" s="122">
        <f t="shared" si="47"/>
        <v>33.333333333333329</v>
      </c>
      <c r="U1536" s="136"/>
      <c r="V1536" s="136"/>
      <c r="W1536" s="136"/>
      <c r="X1536" s="136"/>
      <c r="Y1536" s="136"/>
      <c r="Z1536" s="136"/>
      <c r="AA1536" s="136"/>
    </row>
    <row r="1537" spans="1:27" x14ac:dyDescent="0.25">
      <c r="A1537" s="77">
        <v>2016</v>
      </c>
      <c r="B1537" s="100" t="s">
        <v>471</v>
      </c>
      <c r="C1537" s="101">
        <v>3541653</v>
      </c>
      <c r="D1537" s="78">
        <v>10</v>
      </c>
      <c r="E1537" s="54">
        <v>10</v>
      </c>
      <c r="F1537" s="102">
        <v>354165310</v>
      </c>
      <c r="G1537" s="135">
        <v>20</v>
      </c>
      <c r="H1537" s="135">
        <v>8</v>
      </c>
      <c r="I1537" s="136">
        <v>0.24230189999999996</v>
      </c>
      <c r="J1537" s="136">
        <v>0.24153549999999996</v>
      </c>
      <c r="K1537" s="136">
        <v>7.6639999999999987E-4</v>
      </c>
      <c r="L1537" s="137">
        <v>0</v>
      </c>
      <c r="M1537" s="136">
        <v>2.3839999999999999E-4</v>
      </c>
      <c r="N1537" s="136">
        <v>0</v>
      </c>
      <c r="O1537" s="136">
        <v>0.24153549999999996</v>
      </c>
      <c r="P1537" s="136">
        <v>5.2799999999999993E-4</v>
      </c>
      <c r="Q1537" s="138">
        <v>27</v>
      </c>
      <c r="R1537" s="139">
        <v>12</v>
      </c>
      <c r="S1537" s="122">
        <f t="shared" si="46"/>
        <v>71.428571428571431</v>
      </c>
      <c r="T1537" s="122">
        <f t="shared" si="47"/>
        <v>28.571428571428569</v>
      </c>
      <c r="U1537" s="136"/>
      <c r="V1537" s="136"/>
      <c r="W1537" s="136"/>
      <c r="X1537" s="136"/>
      <c r="Y1537" s="136"/>
      <c r="Z1537" s="136"/>
      <c r="AA1537" s="136"/>
    </row>
    <row r="1538" spans="1:27" x14ac:dyDescent="0.25">
      <c r="A1538" s="77">
        <v>2016</v>
      </c>
      <c r="B1538" s="100" t="s">
        <v>472</v>
      </c>
      <c r="C1538" s="101">
        <v>3541703</v>
      </c>
      <c r="D1538" s="78">
        <v>17</v>
      </c>
      <c r="E1538" s="54">
        <v>17</v>
      </c>
      <c r="F1538" s="102">
        <v>354170317</v>
      </c>
      <c r="G1538" s="135">
        <v>3</v>
      </c>
      <c r="H1538" s="135">
        <v>3</v>
      </c>
      <c r="I1538" s="136">
        <v>3.1264599999999997E-2</v>
      </c>
      <c r="J1538" s="136">
        <v>3.11805E-2</v>
      </c>
      <c r="K1538" s="136">
        <v>8.4099999999999998E-5</v>
      </c>
      <c r="L1538" s="137">
        <v>0</v>
      </c>
      <c r="M1538" s="136">
        <v>0</v>
      </c>
      <c r="N1538" s="136">
        <v>2.4305500000000001E-2</v>
      </c>
      <c r="O1538" s="136">
        <v>6.9560000000000004E-3</v>
      </c>
      <c r="P1538" s="136">
        <v>3.1E-6</v>
      </c>
      <c r="Q1538" s="138">
        <v>2</v>
      </c>
      <c r="R1538" s="139">
        <v>0</v>
      </c>
      <c r="S1538" s="122">
        <f t="shared" si="46"/>
        <v>50</v>
      </c>
      <c r="T1538" s="122">
        <f t="shared" si="47"/>
        <v>50</v>
      </c>
      <c r="U1538" s="136"/>
      <c r="V1538" s="136"/>
      <c r="W1538" s="136"/>
      <c r="X1538" s="136"/>
      <c r="Y1538" s="136"/>
      <c r="Z1538" s="136"/>
      <c r="AA1538" s="136"/>
    </row>
    <row r="1539" spans="1:27" x14ac:dyDescent="0.25">
      <c r="A1539" s="77">
        <v>2016</v>
      </c>
      <c r="B1539" s="100" t="s">
        <v>472</v>
      </c>
      <c r="C1539" s="101">
        <v>3541703</v>
      </c>
      <c r="D1539" s="78">
        <v>17</v>
      </c>
      <c r="E1539" s="54">
        <v>21</v>
      </c>
      <c r="F1539" s="102">
        <v>354170321</v>
      </c>
      <c r="G1539" s="135">
        <v>11</v>
      </c>
      <c r="H1539" s="135">
        <v>17</v>
      </c>
      <c r="I1539" s="136">
        <v>0.32416429999999996</v>
      </c>
      <c r="J1539" s="136">
        <v>0.2172529</v>
      </c>
      <c r="K1539" s="136">
        <v>0.10691139999999998</v>
      </c>
      <c r="L1539" s="137">
        <v>0</v>
      </c>
      <c r="M1539" s="136">
        <v>0</v>
      </c>
      <c r="N1539" s="136">
        <v>0.13462039999999997</v>
      </c>
      <c r="O1539" s="136">
        <v>0.18539130000000004</v>
      </c>
      <c r="P1539" s="136">
        <v>4.1526000000000002E-3</v>
      </c>
      <c r="Q1539" s="138">
        <v>0</v>
      </c>
      <c r="R1539" s="139">
        <v>2</v>
      </c>
      <c r="S1539" s="122">
        <f t="shared" ref="S1539:S1602" si="48">IFERROR(((G1539)/(SUM($G1539:$H1539)))*100,0)</f>
        <v>39.285714285714285</v>
      </c>
      <c r="T1539" s="122">
        <f t="shared" ref="T1539:T1602" si="49">IFERROR(((H1539)/(SUM($G1539:$H1539)))*100,0)</f>
        <v>60.714285714285708</v>
      </c>
      <c r="U1539" s="136"/>
      <c r="V1539" s="136"/>
      <c r="W1539" s="136"/>
      <c r="X1539" s="136"/>
      <c r="Y1539" s="136"/>
      <c r="Z1539" s="136"/>
      <c r="AA1539" s="136"/>
    </row>
    <row r="1540" spans="1:27" x14ac:dyDescent="0.25">
      <c r="A1540" s="77">
        <v>2016</v>
      </c>
      <c r="B1540" s="100" t="s">
        <v>473</v>
      </c>
      <c r="C1540" s="101">
        <v>3541802</v>
      </c>
      <c r="D1540" s="78">
        <v>20</v>
      </c>
      <c r="E1540" s="54">
        <v>20</v>
      </c>
      <c r="F1540" s="102">
        <v>354180220</v>
      </c>
      <c r="G1540" s="135">
        <v>1</v>
      </c>
      <c r="H1540" s="135">
        <v>6</v>
      </c>
      <c r="I1540" s="136">
        <v>0.17581720000000001</v>
      </c>
      <c r="J1540" s="136">
        <v>0.1666667</v>
      </c>
      <c r="K1540" s="136">
        <v>9.1505000000000006E-3</v>
      </c>
      <c r="L1540" s="137">
        <v>0</v>
      </c>
      <c r="M1540" s="136">
        <v>7.1722000000000001E-3</v>
      </c>
      <c r="N1540" s="136">
        <v>0.16725609999999999</v>
      </c>
      <c r="O1540" s="136">
        <v>0</v>
      </c>
      <c r="P1540" s="136">
        <v>1.3889E-3</v>
      </c>
      <c r="Q1540" s="138">
        <v>3</v>
      </c>
      <c r="R1540" s="139">
        <v>2</v>
      </c>
      <c r="S1540" s="122">
        <f t="shared" si="48"/>
        <v>14.285714285714285</v>
      </c>
      <c r="T1540" s="122">
        <f t="shared" si="49"/>
        <v>85.714285714285708</v>
      </c>
      <c r="U1540" s="136"/>
      <c r="V1540" s="136"/>
      <c r="W1540" s="136"/>
      <c r="X1540" s="136"/>
      <c r="Y1540" s="136"/>
      <c r="Z1540" s="136"/>
      <c r="AA1540" s="136"/>
    </row>
    <row r="1541" spans="1:27" x14ac:dyDescent="0.25">
      <c r="A1541" s="77">
        <v>2016</v>
      </c>
      <c r="B1541" s="100" t="s">
        <v>474</v>
      </c>
      <c r="C1541" s="101">
        <v>3541901</v>
      </c>
      <c r="D1541" s="78">
        <v>2</v>
      </c>
      <c r="E1541" s="54">
        <v>2</v>
      </c>
      <c r="F1541" s="102">
        <v>35419012</v>
      </c>
      <c r="G1541" s="135">
        <v>7</v>
      </c>
      <c r="H1541" s="135">
        <v>7</v>
      </c>
      <c r="I1541" s="136">
        <v>3.7238100000000003E-2</v>
      </c>
      <c r="J1541" s="136">
        <v>3.4755500000000002E-2</v>
      </c>
      <c r="K1541" s="136">
        <v>2.4825999999999997E-3</v>
      </c>
      <c r="L1541" s="137">
        <v>2.1308980213089802E-3</v>
      </c>
      <c r="M1541" s="136">
        <v>3.4166700000000001E-2</v>
      </c>
      <c r="N1541" s="136">
        <v>5.0920000000000002E-4</v>
      </c>
      <c r="O1541" s="136">
        <v>0</v>
      </c>
      <c r="P1541" s="136">
        <v>2.5622000000000002E-3</v>
      </c>
      <c r="Q1541" s="138">
        <v>3</v>
      </c>
      <c r="R1541" s="139">
        <v>11</v>
      </c>
      <c r="S1541" s="122">
        <f t="shared" si="48"/>
        <v>50</v>
      </c>
      <c r="T1541" s="122">
        <f t="shared" si="49"/>
        <v>50</v>
      </c>
      <c r="U1541" s="136"/>
      <c r="V1541" s="136"/>
      <c r="W1541" s="136"/>
      <c r="X1541" s="136"/>
      <c r="Y1541" s="136"/>
      <c r="Z1541" s="136"/>
      <c r="AA1541" s="136"/>
    </row>
    <row r="1542" spans="1:27" x14ac:dyDescent="0.25">
      <c r="A1542" s="77">
        <v>2016</v>
      </c>
      <c r="B1542" s="100" t="s">
        <v>475</v>
      </c>
      <c r="C1542" s="101">
        <v>3542008</v>
      </c>
      <c r="D1542" s="78">
        <v>20</v>
      </c>
      <c r="E1542" s="54">
        <v>20</v>
      </c>
      <c r="F1542" s="102">
        <v>354200820</v>
      </c>
      <c r="G1542" s="135">
        <v>0</v>
      </c>
      <c r="H1542" s="135">
        <v>8</v>
      </c>
      <c r="I1542" s="136">
        <v>1.7254099999999998E-2</v>
      </c>
      <c r="J1542" s="136">
        <v>0</v>
      </c>
      <c r="K1542" s="136">
        <v>1.7254099999999998E-2</v>
      </c>
      <c r="L1542" s="137">
        <v>0</v>
      </c>
      <c r="M1542" s="136">
        <v>1.5996900000000001E-2</v>
      </c>
      <c r="N1542" s="136">
        <v>7.0370000000000003E-4</v>
      </c>
      <c r="O1542" s="136">
        <v>5.5349999999999996E-4</v>
      </c>
      <c r="P1542" s="136">
        <v>0</v>
      </c>
      <c r="Q1542" s="138">
        <v>0</v>
      </c>
      <c r="R1542" s="139">
        <v>0</v>
      </c>
      <c r="S1542" s="122">
        <f t="shared" si="48"/>
        <v>0</v>
      </c>
      <c r="T1542" s="122">
        <f t="shared" si="49"/>
        <v>100</v>
      </c>
      <c r="U1542" s="136"/>
      <c r="V1542" s="136"/>
      <c r="W1542" s="136"/>
      <c r="X1542" s="136"/>
      <c r="Y1542" s="136"/>
      <c r="Z1542" s="136"/>
      <c r="AA1542" s="136"/>
    </row>
    <row r="1543" spans="1:27" x14ac:dyDescent="0.25">
      <c r="A1543" s="77">
        <v>2016</v>
      </c>
      <c r="B1543" s="100" t="s">
        <v>475</v>
      </c>
      <c r="C1543" s="101">
        <v>3542008</v>
      </c>
      <c r="D1543" s="78">
        <v>20</v>
      </c>
      <c r="E1543" s="54">
        <v>21</v>
      </c>
      <c r="F1543" s="102">
        <v>354200821</v>
      </c>
      <c r="G1543" s="135">
        <v>2</v>
      </c>
      <c r="H1543" s="135">
        <v>0</v>
      </c>
      <c r="I1543" s="136">
        <v>2.8700000000000002E-3</v>
      </c>
      <c r="J1543" s="136">
        <v>2.8700000000000002E-3</v>
      </c>
      <c r="K1543" s="136">
        <v>0</v>
      </c>
      <c r="L1543" s="137">
        <v>0</v>
      </c>
      <c r="M1543" s="136">
        <v>0</v>
      </c>
      <c r="N1543" s="136">
        <v>3.8190000000000001E-4</v>
      </c>
      <c r="O1543" s="136">
        <v>0</v>
      </c>
      <c r="P1543" s="136">
        <v>2.4881E-3</v>
      </c>
      <c r="Q1543" s="138">
        <v>3</v>
      </c>
      <c r="R1543" s="139">
        <v>5</v>
      </c>
      <c r="S1543" s="122">
        <f t="shared" si="48"/>
        <v>100</v>
      </c>
      <c r="T1543" s="122">
        <f t="shared" si="49"/>
        <v>0</v>
      </c>
      <c r="U1543" s="136"/>
      <c r="V1543" s="136"/>
      <c r="W1543" s="136"/>
      <c r="X1543" s="136"/>
      <c r="Y1543" s="136"/>
      <c r="Z1543" s="136"/>
      <c r="AA1543" s="136"/>
    </row>
    <row r="1544" spans="1:27" x14ac:dyDescent="0.25">
      <c r="A1544" s="77">
        <v>2016</v>
      </c>
      <c r="B1544" s="100" t="s">
        <v>476</v>
      </c>
      <c r="C1544" s="101">
        <v>3542107</v>
      </c>
      <c r="D1544" s="78">
        <v>5</v>
      </c>
      <c r="E1544" s="54">
        <v>5</v>
      </c>
      <c r="F1544" s="102">
        <v>35421075</v>
      </c>
      <c r="G1544" s="135">
        <v>5</v>
      </c>
      <c r="H1544" s="135">
        <v>18</v>
      </c>
      <c r="I1544" s="136">
        <v>0.57410269999999997</v>
      </c>
      <c r="J1544" s="136">
        <v>0.54410740000000002</v>
      </c>
      <c r="K1544" s="136">
        <v>2.9995299999999999E-2</v>
      </c>
      <c r="L1544" s="137">
        <v>0</v>
      </c>
      <c r="M1544" s="136">
        <v>2.5752400000000002E-2</v>
      </c>
      <c r="N1544" s="136">
        <v>0.54272670000000001</v>
      </c>
      <c r="O1544" s="136">
        <v>2.4407000000000001E-3</v>
      </c>
      <c r="P1544" s="136">
        <v>3.1829000000000002E-3</v>
      </c>
      <c r="Q1544" s="138">
        <v>6</v>
      </c>
      <c r="R1544" s="139">
        <v>3</v>
      </c>
      <c r="S1544" s="122">
        <f t="shared" si="48"/>
        <v>21.739130434782609</v>
      </c>
      <c r="T1544" s="122">
        <f t="shared" si="49"/>
        <v>78.260869565217391</v>
      </c>
      <c r="U1544" s="136"/>
      <c r="V1544" s="136"/>
      <c r="W1544" s="136"/>
      <c r="X1544" s="136"/>
      <c r="Y1544" s="136"/>
      <c r="Z1544" s="136"/>
      <c r="AA1544" s="136"/>
    </row>
    <row r="1545" spans="1:27" x14ac:dyDescent="0.25">
      <c r="A1545" s="77">
        <v>2016</v>
      </c>
      <c r="B1545" s="100" t="s">
        <v>476</v>
      </c>
      <c r="C1545" s="101">
        <v>3542107</v>
      </c>
      <c r="D1545" s="78">
        <v>5</v>
      </c>
      <c r="E1545" s="54">
        <v>10</v>
      </c>
      <c r="F1545" s="102">
        <v>354210710</v>
      </c>
      <c r="G1545" s="135">
        <v>3</v>
      </c>
      <c r="H1545" s="135">
        <v>1</v>
      </c>
      <c r="I1545" s="136">
        <v>3.5960100000000002E-2</v>
      </c>
      <c r="J1545" s="136">
        <v>3.4918400000000002E-2</v>
      </c>
      <c r="K1545" s="136">
        <v>1.0417E-3</v>
      </c>
      <c r="L1545" s="137">
        <v>0</v>
      </c>
      <c r="M1545" s="136">
        <v>0</v>
      </c>
      <c r="N1545" s="136">
        <v>0</v>
      </c>
      <c r="O1545" s="136">
        <v>3.0288800000000001E-2</v>
      </c>
      <c r="P1545" s="136">
        <v>5.6713000000000006E-3</v>
      </c>
      <c r="Q1545" s="138">
        <v>4</v>
      </c>
      <c r="R1545" s="139">
        <v>0</v>
      </c>
      <c r="S1545" s="122">
        <f t="shared" si="48"/>
        <v>75</v>
      </c>
      <c r="T1545" s="122">
        <f t="shared" si="49"/>
        <v>25</v>
      </c>
      <c r="U1545" s="136"/>
      <c r="V1545" s="136"/>
      <c r="W1545" s="136"/>
      <c r="X1545" s="136"/>
      <c r="Y1545" s="136"/>
      <c r="Z1545" s="136"/>
      <c r="AA1545" s="136"/>
    </row>
    <row r="1546" spans="1:27" x14ac:dyDescent="0.25">
      <c r="A1546" s="77">
        <v>2016</v>
      </c>
      <c r="B1546" s="100" t="s">
        <v>477</v>
      </c>
      <c r="C1546" s="101">
        <v>3542206</v>
      </c>
      <c r="D1546" s="78">
        <v>17</v>
      </c>
      <c r="E1546" s="54">
        <v>17</v>
      </c>
      <c r="F1546" s="102">
        <v>354220617</v>
      </c>
      <c r="G1546" s="135">
        <v>9</v>
      </c>
      <c r="H1546" s="135">
        <v>17</v>
      </c>
      <c r="I1546" s="136">
        <v>2.2914800000000003E-2</v>
      </c>
      <c r="J1546" s="136">
        <v>1.2563700000000001E-2</v>
      </c>
      <c r="K1546" s="136">
        <v>1.0351100000000002E-2</v>
      </c>
      <c r="L1546" s="137">
        <v>0</v>
      </c>
      <c r="M1546" s="136">
        <v>0</v>
      </c>
      <c r="N1546" s="136">
        <v>9.907599999999999E-3</v>
      </c>
      <c r="O1546" s="136">
        <v>1.0056300000000001E-2</v>
      </c>
      <c r="P1546" s="136">
        <v>2.9508999999999998E-3</v>
      </c>
      <c r="Q1546" s="138">
        <v>1</v>
      </c>
      <c r="R1546" s="139">
        <v>6</v>
      </c>
      <c r="S1546" s="122">
        <f t="shared" si="48"/>
        <v>34.615384615384613</v>
      </c>
      <c r="T1546" s="122">
        <f t="shared" si="49"/>
        <v>65.384615384615387</v>
      </c>
      <c r="U1546" s="136"/>
      <c r="V1546" s="136"/>
      <c r="W1546" s="136"/>
      <c r="X1546" s="136"/>
      <c r="Y1546" s="136"/>
      <c r="Z1546" s="136"/>
      <c r="AA1546" s="136"/>
    </row>
    <row r="1547" spans="1:27" x14ac:dyDescent="0.25">
      <c r="A1547" s="77">
        <v>2016</v>
      </c>
      <c r="B1547" s="100" t="s">
        <v>477</v>
      </c>
      <c r="C1547" s="101">
        <v>3542206</v>
      </c>
      <c r="D1547" s="78">
        <v>17</v>
      </c>
      <c r="E1547" s="54">
        <v>21</v>
      </c>
      <c r="F1547" s="102">
        <v>354220621</v>
      </c>
      <c r="G1547" s="135">
        <v>5</v>
      </c>
      <c r="H1547" s="135">
        <v>3</v>
      </c>
      <c r="I1547" s="136">
        <v>0.17274930000000002</v>
      </c>
      <c r="J1547" s="136">
        <v>0.17254620000000001</v>
      </c>
      <c r="K1547" s="136">
        <v>2.031E-4</v>
      </c>
      <c r="L1547" s="137">
        <v>0</v>
      </c>
      <c r="M1547" s="136">
        <v>0</v>
      </c>
      <c r="N1547" s="136">
        <v>7.0601800000000006E-2</v>
      </c>
      <c r="O1547" s="136">
        <v>0.1020954</v>
      </c>
      <c r="P1547" s="136">
        <v>5.2099999999999999E-5</v>
      </c>
      <c r="Q1547" s="138">
        <v>6</v>
      </c>
      <c r="R1547" s="139">
        <v>1</v>
      </c>
      <c r="S1547" s="122">
        <f t="shared" si="48"/>
        <v>62.5</v>
      </c>
      <c r="T1547" s="122">
        <f t="shared" si="49"/>
        <v>37.5</v>
      </c>
      <c r="U1547" s="136"/>
      <c r="V1547" s="136"/>
      <c r="W1547" s="136"/>
      <c r="X1547" s="136"/>
      <c r="Y1547" s="136"/>
      <c r="Z1547" s="136"/>
      <c r="AA1547" s="136"/>
    </row>
    <row r="1548" spans="1:27" x14ac:dyDescent="0.25">
      <c r="A1548" s="77">
        <v>2016</v>
      </c>
      <c r="B1548" s="100" t="s">
        <v>477</v>
      </c>
      <c r="C1548" s="101">
        <v>3542206</v>
      </c>
      <c r="D1548" s="78">
        <v>17</v>
      </c>
      <c r="E1548" s="54">
        <v>22</v>
      </c>
      <c r="F1548" s="102">
        <v>354220622</v>
      </c>
      <c r="G1548" s="135">
        <v>1</v>
      </c>
      <c r="H1548" s="135">
        <v>0</v>
      </c>
      <c r="I1548" s="136">
        <v>5.2082999999999999E-3</v>
      </c>
      <c r="J1548" s="136">
        <v>5.2082999999999999E-3</v>
      </c>
      <c r="K1548" s="136">
        <v>0</v>
      </c>
      <c r="L1548" s="137">
        <v>0</v>
      </c>
      <c r="M1548" s="136">
        <v>0</v>
      </c>
      <c r="N1548" s="136">
        <v>0</v>
      </c>
      <c r="O1548" s="136">
        <v>5.2082999999999999E-3</v>
      </c>
      <c r="P1548" s="136">
        <v>0</v>
      </c>
      <c r="Q1548" s="138">
        <v>0</v>
      </c>
      <c r="R1548" s="139">
        <v>3</v>
      </c>
      <c r="S1548" s="122">
        <f t="shared" si="48"/>
        <v>100</v>
      </c>
      <c r="T1548" s="122">
        <f t="shared" si="49"/>
        <v>0</v>
      </c>
      <c r="U1548" s="136"/>
      <c r="V1548" s="136"/>
      <c r="W1548" s="136"/>
      <c r="X1548" s="136"/>
      <c r="Y1548" s="136"/>
      <c r="Z1548" s="136"/>
      <c r="AA1548" s="136"/>
    </row>
    <row r="1549" spans="1:27" x14ac:dyDescent="0.25">
      <c r="A1549" s="77">
        <v>2016</v>
      </c>
      <c r="B1549" s="100" t="s">
        <v>478</v>
      </c>
      <c r="C1549" s="101">
        <v>3542305</v>
      </c>
      <c r="D1549" s="78">
        <v>2</v>
      </c>
      <c r="E1549" s="54">
        <v>2</v>
      </c>
      <c r="F1549" s="102">
        <v>35423052</v>
      </c>
      <c r="G1549" s="135">
        <v>12</v>
      </c>
      <c r="H1549" s="135">
        <v>3</v>
      </c>
      <c r="I1549" s="136">
        <v>8.5133999999999991E-3</v>
      </c>
      <c r="J1549" s="136">
        <v>7.6024999999999999E-3</v>
      </c>
      <c r="K1549" s="136">
        <v>9.1089999999999997E-4</v>
      </c>
      <c r="L1549" s="137">
        <v>2.0972222222222221E-3</v>
      </c>
      <c r="M1549" s="136">
        <v>5.0000000000000001E-3</v>
      </c>
      <c r="N1549" s="136">
        <v>0</v>
      </c>
      <c r="O1549" s="136">
        <v>1.5003E-3</v>
      </c>
      <c r="P1549" s="136">
        <v>2.0131000000000003E-3</v>
      </c>
      <c r="Q1549" s="138">
        <v>18</v>
      </c>
      <c r="R1549" s="139">
        <v>3</v>
      </c>
      <c r="S1549" s="122">
        <f t="shared" si="48"/>
        <v>80</v>
      </c>
      <c r="T1549" s="122">
        <f t="shared" si="49"/>
        <v>20</v>
      </c>
      <c r="U1549" s="136"/>
      <c r="V1549" s="136"/>
      <c r="W1549" s="136"/>
      <c r="X1549" s="136"/>
      <c r="Y1549" s="136"/>
      <c r="Z1549" s="136"/>
      <c r="AA1549" s="136"/>
    </row>
    <row r="1550" spans="1:27" x14ac:dyDescent="0.25">
      <c r="A1550" s="77">
        <v>2016</v>
      </c>
      <c r="B1550" s="100" t="s">
        <v>479</v>
      </c>
      <c r="C1550" s="101">
        <v>3542404</v>
      </c>
      <c r="D1550" s="78">
        <v>22</v>
      </c>
      <c r="E1550" s="54">
        <v>22</v>
      </c>
      <c r="F1550" s="102">
        <v>354240422</v>
      </c>
      <c r="G1550" s="135">
        <v>1</v>
      </c>
      <c r="H1550" s="135">
        <v>48</v>
      </c>
      <c r="I1550" s="136">
        <v>4.4187199999999996E-2</v>
      </c>
      <c r="J1550" s="136">
        <v>4.8230000000000001E-4</v>
      </c>
      <c r="K1550" s="136">
        <v>4.3704899999999998E-2</v>
      </c>
      <c r="L1550" s="137">
        <v>0</v>
      </c>
      <c r="M1550" s="136">
        <v>3.2476799999999993E-2</v>
      </c>
      <c r="N1550" s="136">
        <v>6.2887999999999998E-3</v>
      </c>
      <c r="O1550" s="136">
        <v>3.5380999999999998E-3</v>
      </c>
      <c r="P1550" s="136">
        <v>1.8835E-3</v>
      </c>
      <c r="Q1550" s="138">
        <v>1</v>
      </c>
      <c r="R1550" s="139">
        <v>13</v>
      </c>
      <c r="S1550" s="122">
        <f t="shared" si="48"/>
        <v>2.0408163265306123</v>
      </c>
      <c r="T1550" s="122">
        <f t="shared" si="49"/>
        <v>97.959183673469383</v>
      </c>
      <c r="U1550" s="136"/>
      <c r="V1550" s="136"/>
      <c r="W1550" s="136"/>
      <c r="X1550" s="136"/>
      <c r="Y1550" s="136"/>
      <c r="Z1550" s="136"/>
      <c r="AA1550" s="136"/>
    </row>
    <row r="1551" spans="1:27" x14ac:dyDescent="0.25">
      <c r="A1551" s="77">
        <v>2016</v>
      </c>
      <c r="B1551" s="100" t="s">
        <v>479</v>
      </c>
      <c r="C1551" s="101">
        <v>3542404</v>
      </c>
      <c r="D1551" s="78">
        <v>22</v>
      </c>
      <c r="E1551" s="54">
        <v>21</v>
      </c>
      <c r="F1551" s="102">
        <v>354240421</v>
      </c>
      <c r="G1551" s="135">
        <v>0</v>
      </c>
      <c r="H1551" s="135">
        <v>3</v>
      </c>
      <c r="I1551" s="136">
        <v>1.3299999999999998E-4</v>
      </c>
      <c r="J1551" s="136">
        <v>0</v>
      </c>
      <c r="K1551" s="136">
        <v>1.3299999999999998E-4</v>
      </c>
      <c r="L1551" s="137">
        <v>0</v>
      </c>
      <c r="M1551" s="136">
        <v>0</v>
      </c>
      <c r="N1551" s="136">
        <v>0</v>
      </c>
      <c r="O1551" s="136">
        <v>0</v>
      </c>
      <c r="P1551" s="136">
        <v>1.3299999999999998E-4</v>
      </c>
      <c r="Q1551" s="138">
        <v>0</v>
      </c>
      <c r="R1551" s="139">
        <v>18</v>
      </c>
      <c r="S1551" s="122">
        <f t="shared" si="48"/>
        <v>0</v>
      </c>
      <c r="T1551" s="122">
        <f t="shared" si="49"/>
        <v>100</v>
      </c>
      <c r="U1551" s="136"/>
      <c r="V1551" s="136"/>
      <c r="W1551" s="136"/>
      <c r="X1551" s="136"/>
      <c r="Y1551" s="136"/>
      <c r="Z1551" s="136"/>
      <c r="AA1551" s="136"/>
    </row>
    <row r="1552" spans="1:27" x14ac:dyDescent="0.25">
      <c r="A1552" s="77">
        <v>2016</v>
      </c>
      <c r="B1552" s="100" t="s">
        <v>480</v>
      </c>
      <c r="C1552" s="101">
        <v>3542503</v>
      </c>
      <c r="D1552" s="78">
        <v>16</v>
      </c>
      <c r="E1552" s="54">
        <v>16</v>
      </c>
      <c r="F1552" s="102">
        <v>354250316</v>
      </c>
      <c r="G1552" s="135">
        <v>9</v>
      </c>
      <c r="H1552" s="135">
        <v>15</v>
      </c>
      <c r="I1552" s="136">
        <v>0.68657509999999999</v>
      </c>
      <c r="J1552" s="136">
        <v>0.64111940000000001</v>
      </c>
      <c r="K1552" s="136">
        <v>4.5455700000000002E-2</v>
      </c>
      <c r="L1552" s="137">
        <v>0</v>
      </c>
      <c r="M1552" s="136">
        <v>9.2592000000000004E-3</v>
      </c>
      <c r="N1552" s="136">
        <v>4.07E-5</v>
      </c>
      <c r="O1552" s="136">
        <v>0.67588630000000005</v>
      </c>
      <c r="P1552" s="136">
        <v>1.3888999999999998E-3</v>
      </c>
      <c r="Q1552" s="138">
        <v>1</v>
      </c>
      <c r="R1552" s="139">
        <v>1</v>
      </c>
      <c r="S1552" s="122">
        <f t="shared" si="48"/>
        <v>37.5</v>
      </c>
      <c r="T1552" s="122">
        <f t="shared" si="49"/>
        <v>62.5</v>
      </c>
      <c r="U1552" s="136"/>
      <c r="V1552" s="136"/>
      <c r="W1552" s="136"/>
      <c r="X1552" s="136"/>
      <c r="Y1552" s="136"/>
      <c r="Z1552" s="136"/>
      <c r="AA1552" s="136"/>
    </row>
    <row r="1553" spans="1:27" x14ac:dyDescent="0.25">
      <c r="A1553" s="77">
        <v>2016</v>
      </c>
      <c r="B1553" s="100" t="s">
        <v>481</v>
      </c>
      <c r="C1553" s="101">
        <v>3542602</v>
      </c>
      <c r="D1553" s="78">
        <v>11</v>
      </c>
      <c r="E1553" s="54">
        <v>11</v>
      </c>
      <c r="F1553" s="102">
        <v>354260211</v>
      </c>
      <c r="G1553" s="135">
        <v>60</v>
      </c>
      <c r="H1553" s="135">
        <v>34</v>
      </c>
      <c r="I1553" s="136">
        <v>9.8082200000000008E-2</v>
      </c>
      <c r="J1553" s="136">
        <v>8.2526900000000014E-2</v>
      </c>
      <c r="K1553" s="136">
        <v>1.5555300000000001E-2</v>
      </c>
      <c r="L1553" s="137">
        <v>0.25799771689497719</v>
      </c>
      <c r="M1553" s="136">
        <v>2.5347E-3</v>
      </c>
      <c r="N1553" s="136">
        <v>2.6329999999999999E-3</v>
      </c>
      <c r="O1553" s="136">
        <v>7.8197300000000011E-2</v>
      </c>
      <c r="P1553" s="136">
        <v>1.4717199999999996E-2</v>
      </c>
      <c r="Q1553" s="138">
        <v>143</v>
      </c>
      <c r="R1553" s="139">
        <v>52</v>
      </c>
      <c r="S1553" s="122">
        <f t="shared" si="48"/>
        <v>63.829787234042556</v>
      </c>
      <c r="T1553" s="122">
        <f t="shared" si="49"/>
        <v>36.170212765957451</v>
      </c>
      <c r="U1553" s="136"/>
      <c r="V1553" s="136"/>
      <c r="W1553" s="136"/>
      <c r="X1553" s="136"/>
      <c r="Y1553" s="136"/>
      <c r="Z1553" s="136"/>
      <c r="AA1553" s="136"/>
    </row>
    <row r="1554" spans="1:27" x14ac:dyDescent="0.25">
      <c r="A1554" s="77">
        <v>2016</v>
      </c>
      <c r="B1554" s="100" t="s">
        <v>482</v>
      </c>
      <c r="C1554" s="101">
        <v>3542701</v>
      </c>
      <c r="D1554" s="78">
        <v>8</v>
      </c>
      <c r="E1554" s="54">
        <v>8</v>
      </c>
      <c r="F1554" s="102">
        <v>35427018</v>
      </c>
      <c r="G1554" s="135">
        <v>8</v>
      </c>
      <c r="H1554" s="135">
        <v>11</v>
      </c>
      <c r="I1554" s="136">
        <v>9.3978100000000009E-2</v>
      </c>
      <c r="J1554" s="136">
        <v>2.5995399999999998E-2</v>
      </c>
      <c r="K1554" s="136">
        <v>6.7982700000000007E-2</v>
      </c>
      <c r="L1554" s="137">
        <v>0</v>
      </c>
      <c r="M1554" s="136">
        <v>6.4814800000000006E-2</v>
      </c>
      <c r="N1554" s="136">
        <v>2.7211000000000002E-3</v>
      </c>
      <c r="O1554" s="136">
        <v>2.4562500000000001E-2</v>
      </c>
      <c r="P1554" s="136">
        <v>1.8797000000000002E-3</v>
      </c>
      <c r="Q1554" s="138">
        <v>3</v>
      </c>
      <c r="R1554" s="139">
        <v>8</v>
      </c>
      <c r="S1554" s="122">
        <f t="shared" si="48"/>
        <v>42.105263157894733</v>
      </c>
      <c r="T1554" s="122">
        <f t="shared" si="49"/>
        <v>57.894736842105267</v>
      </c>
      <c r="U1554" s="136"/>
      <c r="V1554" s="136"/>
      <c r="W1554" s="136"/>
      <c r="X1554" s="136"/>
      <c r="Y1554" s="136"/>
      <c r="Z1554" s="136"/>
      <c r="AA1554" s="136"/>
    </row>
    <row r="1555" spans="1:27" x14ac:dyDescent="0.25">
      <c r="A1555" s="77">
        <v>2016</v>
      </c>
      <c r="B1555" s="100" t="s">
        <v>483</v>
      </c>
      <c r="C1555" s="101">
        <v>3542800</v>
      </c>
      <c r="D1555" s="78">
        <v>11</v>
      </c>
      <c r="E1555" s="54">
        <v>11</v>
      </c>
      <c r="F1555" s="102">
        <v>354280011</v>
      </c>
      <c r="G1555" s="135">
        <v>2</v>
      </c>
      <c r="H1555" s="135">
        <v>0</v>
      </c>
      <c r="I1555" s="136">
        <v>2.5582999999999999E-3</v>
      </c>
      <c r="J1555" s="136">
        <v>2.5582999999999999E-3</v>
      </c>
      <c r="K1555" s="136">
        <v>0</v>
      </c>
      <c r="L1555" s="137">
        <v>4.3399606798579403E-3</v>
      </c>
      <c r="M1555" s="136">
        <v>2.5582999999999999E-3</v>
      </c>
      <c r="N1555" s="136">
        <v>0</v>
      </c>
      <c r="O1555" s="136">
        <v>0</v>
      </c>
      <c r="P1555" s="136">
        <v>0</v>
      </c>
      <c r="Q1555" s="138">
        <v>3</v>
      </c>
      <c r="R1555" s="139">
        <v>6</v>
      </c>
      <c r="S1555" s="122">
        <f t="shared" si="48"/>
        <v>100</v>
      </c>
      <c r="T1555" s="122">
        <f t="shared" si="49"/>
        <v>0</v>
      </c>
      <c r="U1555" s="136"/>
      <c r="V1555" s="136"/>
      <c r="W1555" s="136"/>
      <c r="X1555" s="136"/>
      <c r="Y1555" s="136"/>
      <c r="Z1555" s="136"/>
      <c r="AA1555" s="136"/>
    </row>
    <row r="1556" spans="1:27" x14ac:dyDescent="0.25">
      <c r="A1556" s="77">
        <v>2016</v>
      </c>
      <c r="B1556" s="100" t="s">
        <v>484</v>
      </c>
      <c r="C1556" s="101">
        <v>3542909</v>
      </c>
      <c r="D1556" s="78">
        <v>13</v>
      </c>
      <c r="E1556" s="54">
        <v>13</v>
      </c>
      <c r="F1556" s="102">
        <v>354290913</v>
      </c>
      <c r="G1556" s="135">
        <v>39</v>
      </c>
      <c r="H1556" s="135">
        <v>75</v>
      </c>
      <c r="I1556" s="136">
        <v>0.22670170000000001</v>
      </c>
      <c r="J1556" s="136">
        <v>0.1156035</v>
      </c>
      <c r="K1556" s="136">
        <v>0.11109820000000001</v>
      </c>
      <c r="L1556" s="137">
        <v>0</v>
      </c>
      <c r="M1556" s="136">
        <v>4.38705E-2</v>
      </c>
      <c r="N1556" s="136">
        <v>3.7270000000000001E-4</v>
      </c>
      <c r="O1556" s="136">
        <v>0.17030580000000001</v>
      </c>
      <c r="P1556" s="136">
        <v>1.2152700000000009E-2</v>
      </c>
      <c r="Q1556" s="138">
        <v>22</v>
      </c>
      <c r="R1556" s="139">
        <v>4</v>
      </c>
      <c r="S1556" s="122">
        <f t="shared" si="48"/>
        <v>34.210526315789473</v>
      </c>
      <c r="T1556" s="122">
        <f t="shared" si="49"/>
        <v>65.789473684210535</v>
      </c>
      <c r="U1556" s="136"/>
      <c r="V1556" s="136"/>
      <c r="W1556" s="136"/>
      <c r="X1556" s="136"/>
      <c r="Y1556" s="136"/>
      <c r="Z1556" s="136"/>
      <c r="AA1556" s="136"/>
    </row>
    <row r="1557" spans="1:27" x14ac:dyDescent="0.25">
      <c r="A1557" s="77">
        <v>2016</v>
      </c>
      <c r="B1557" s="100" t="s">
        <v>485</v>
      </c>
      <c r="C1557" s="101">
        <v>3543006</v>
      </c>
      <c r="D1557" s="78">
        <v>14</v>
      </c>
      <c r="E1557" s="54">
        <v>14</v>
      </c>
      <c r="F1557" s="102">
        <v>354300614</v>
      </c>
      <c r="G1557" s="135">
        <v>152</v>
      </c>
      <c r="H1557" s="135">
        <v>6</v>
      </c>
      <c r="I1557" s="136">
        <v>0.2349681999999996</v>
      </c>
      <c r="J1557" s="136">
        <v>0.2182331999999996</v>
      </c>
      <c r="K1557" s="136">
        <v>1.6735E-2</v>
      </c>
      <c r="L1557" s="137">
        <v>0</v>
      </c>
      <c r="M1557" s="136">
        <v>3.4863999999999999E-2</v>
      </c>
      <c r="N1557" s="136">
        <v>4.1689799999999999E-2</v>
      </c>
      <c r="O1557" s="136">
        <v>0.15833569999999972</v>
      </c>
      <c r="P1557" s="136">
        <v>7.8700000000000002E-5</v>
      </c>
      <c r="Q1557" s="138">
        <v>37</v>
      </c>
      <c r="R1557" s="139">
        <v>18</v>
      </c>
      <c r="S1557" s="122">
        <f t="shared" si="48"/>
        <v>96.202531645569621</v>
      </c>
      <c r="T1557" s="122">
        <f t="shared" si="49"/>
        <v>3.79746835443038</v>
      </c>
      <c r="U1557" s="136"/>
      <c r="V1557" s="136"/>
      <c r="W1557" s="136"/>
      <c r="X1557" s="136"/>
      <c r="Y1557" s="136"/>
      <c r="Z1557" s="136"/>
      <c r="AA1557" s="136"/>
    </row>
    <row r="1558" spans="1:27" x14ac:dyDescent="0.25">
      <c r="A1558" s="77">
        <v>2016</v>
      </c>
      <c r="B1558" s="100" t="s">
        <v>486</v>
      </c>
      <c r="C1558" s="101">
        <v>3543105</v>
      </c>
      <c r="D1558" s="78">
        <v>8</v>
      </c>
      <c r="E1558" s="54">
        <v>8</v>
      </c>
      <c r="F1558" s="102">
        <v>35431058</v>
      </c>
      <c r="G1558" s="135">
        <v>36</v>
      </c>
      <c r="H1558" s="135">
        <v>15</v>
      </c>
      <c r="I1558" s="136">
        <v>0.16247879999999998</v>
      </c>
      <c r="J1558" s="136">
        <v>0.13679709999999998</v>
      </c>
      <c r="K1558" s="136">
        <v>2.5681699999999998E-2</v>
      </c>
      <c r="L1558" s="137">
        <v>0</v>
      </c>
      <c r="M1558" s="136">
        <v>1.9293999999999999E-2</v>
      </c>
      <c r="N1558" s="136">
        <v>2.3149999999999999E-4</v>
      </c>
      <c r="O1558" s="136">
        <v>0.14014539999999998</v>
      </c>
      <c r="P1558" s="136">
        <v>2.8079000000000003E-3</v>
      </c>
      <c r="Q1558" s="138">
        <v>12</v>
      </c>
      <c r="R1558" s="139">
        <v>2</v>
      </c>
      <c r="S1558" s="122">
        <f t="shared" si="48"/>
        <v>70.588235294117652</v>
      </c>
      <c r="T1558" s="122">
        <f t="shared" si="49"/>
        <v>29.411764705882355</v>
      </c>
      <c r="U1558" s="136"/>
      <c r="V1558" s="136"/>
      <c r="W1558" s="136"/>
      <c r="X1558" s="136"/>
      <c r="Y1558" s="136"/>
      <c r="Z1558" s="136"/>
      <c r="AA1558" s="136"/>
    </row>
    <row r="1559" spans="1:27" x14ac:dyDescent="0.25">
      <c r="A1559" s="77">
        <v>2016</v>
      </c>
      <c r="B1559" s="100" t="s">
        <v>487</v>
      </c>
      <c r="C1559" s="101">
        <v>3543204</v>
      </c>
      <c r="D1559" s="78">
        <v>17</v>
      </c>
      <c r="E1559" s="54">
        <v>17</v>
      </c>
      <c r="F1559" s="102">
        <v>354320417</v>
      </c>
      <c r="G1559" s="135">
        <v>9</v>
      </c>
      <c r="H1559" s="135">
        <v>14</v>
      </c>
      <c r="I1559" s="136">
        <v>0.10426719999999999</v>
      </c>
      <c r="J1559" s="136">
        <v>9.0401899999999993E-2</v>
      </c>
      <c r="K1559" s="136">
        <v>1.3865299999999999E-2</v>
      </c>
      <c r="L1559" s="137">
        <v>0</v>
      </c>
      <c r="M1559" s="136">
        <v>9.6643000000000007E-3</v>
      </c>
      <c r="N1559" s="136">
        <v>2.3103300000000004E-2</v>
      </c>
      <c r="O1559" s="136">
        <v>7.0850899999999994E-2</v>
      </c>
      <c r="P1559" s="136">
        <v>6.487000000000001E-4</v>
      </c>
      <c r="Q1559" s="138">
        <v>5</v>
      </c>
      <c r="R1559" s="139">
        <v>0</v>
      </c>
      <c r="S1559" s="122">
        <f t="shared" si="48"/>
        <v>39.130434782608695</v>
      </c>
      <c r="T1559" s="122">
        <f t="shared" si="49"/>
        <v>60.869565217391312</v>
      </c>
      <c r="U1559" s="136"/>
      <c r="V1559" s="136"/>
      <c r="W1559" s="136"/>
      <c r="X1559" s="136"/>
      <c r="Y1559" s="136"/>
      <c r="Z1559" s="136"/>
      <c r="AA1559" s="136"/>
    </row>
    <row r="1560" spans="1:27" x14ac:dyDescent="0.25">
      <c r="A1560" s="77">
        <v>2016</v>
      </c>
      <c r="B1560" s="100" t="s">
        <v>488</v>
      </c>
      <c r="C1560" s="101">
        <v>3543238</v>
      </c>
      <c r="D1560" s="78">
        <v>21</v>
      </c>
      <c r="E1560" s="54">
        <v>21</v>
      </c>
      <c r="F1560" s="102">
        <v>354323821</v>
      </c>
      <c r="G1560" s="135">
        <v>0</v>
      </c>
      <c r="H1560" s="135">
        <v>2</v>
      </c>
      <c r="I1560" s="136">
        <v>1.215E-4</v>
      </c>
      <c r="J1560" s="136">
        <v>0</v>
      </c>
      <c r="K1560" s="136">
        <v>1.215E-4</v>
      </c>
      <c r="L1560" s="137">
        <v>0</v>
      </c>
      <c r="M1560" s="136">
        <v>0</v>
      </c>
      <c r="N1560" s="136">
        <v>0</v>
      </c>
      <c r="O1560" s="136">
        <v>0</v>
      </c>
      <c r="P1560" s="136">
        <v>1.215E-4</v>
      </c>
      <c r="Q1560" s="138">
        <v>0</v>
      </c>
      <c r="R1560" s="139">
        <v>1</v>
      </c>
      <c r="S1560" s="122">
        <f t="shared" si="48"/>
        <v>0</v>
      </c>
      <c r="T1560" s="122">
        <f t="shared" si="49"/>
        <v>100</v>
      </c>
      <c r="U1560" s="136"/>
      <c r="V1560" s="136"/>
      <c r="W1560" s="136"/>
      <c r="X1560" s="136"/>
      <c r="Y1560" s="136"/>
      <c r="Z1560" s="136"/>
      <c r="AA1560" s="136"/>
    </row>
    <row r="1561" spans="1:27" x14ac:dyDescent="0.25">
      <c r="A1561" s="77">
        <v>2016</v>
      </c>
      <c r="B1561" s="100" t="s">
        <v>489</v>
      </c>
      <c r="C1561" s="101">
        <v>3543253</v>
      </c>
      <c r="D1561" s="78">
        <v>14</v>
      </c>
      <c r="E1561" s="54">
        <v>14</v>
      </c>
      <c r="F1561" s="102">
        <v>354325314</v>
      </c>
      <c r="G1561" s="135">
        <v>9</v>
      </c>
      <c r="H1561" s="135">
        <v>4</v>
      </c>
      <c r="I1561" s="136">
        <v>0.1424898</v>
      </c>
      <c r="J1561" s="136">
        <v>0.14013400000000001</v>
      </c>
      <c r="K1561" s="136">
        <v>2.3557999999999999E-3</v>
      </c>
      <c r="L1561" s="137">
        <v>0</v>
      </c>
      <c r="M1561" s="136">
        <v>3.163E-3</v>
      </c>
      <c r="N1561" s="136">
        <v>0.13703700000000002</v>
      </c>
      <c r="O1561" s="136">
        <v>1.1564999999999998E-3</v>
      </c>
      <c r="P1561" s="136">
        <v>1.1333000000000001E-3</v>
      </c>
      <c r="Q1561" s="138">
        <v>4</v>
      </c>
      <c r="R1561" s="139">
        <v>24</v>
      </c>
      <c r="S1561" s="122">
        <f t="shared" si="48"/>
        <v>69.230769230769226</v>
      </c>
      <c r="T1561" s="122">
        <f t="shared" si="49"/>
        <v>30.76923076923077</v>
      </c>
      <c r="U1561" s="136"/>
      <c r="V1561" s="136"/>
      <c r="W1561" s="136"/>
      <c r="X1561" s="136"/>
      <c r="Y1561" s="136"/>
      <c r="Z1561" s="136"/>
      <c r="AA1561" s="136"/>
    </row>
    <row r="1562" spans="1:27" x14ac:dyDescent="0.25">
      <c r="A1562" s="77">
        <v>2016</v>
      </c>
      <c r="B1562" s="100" t="s">
        <v>490</v>
      </c>
      <c r="C1562" s="101">
        <v>3543303</v>
      </c>
      <c r="D1562" s="78">
        <v>6</v>
      </c>
      <c r="E1562" s="54">
        <v>6</v>
      </c>
      <c r="F1562" s="102">
        <v>35433036</v>
      </c>
      <c r="G1562" s="135">
        <v>9</v>
      </c>
      <c r="H1562" s="135">
        <v>27</v>
      </c>
      <c r="I1562" s="136">
        <v>1.3443700000000003E-2</v>
      </c>
      <c r="J1562" s="136">
        <v>1.9418E-3</v>
      </c>
      <c r="K1562" s="136">
        <v>1.1501900000000002E-2</v>
      </c>
      <c r="L1562" s="137">
        <v>0</v>
      </c>
      <c r="M1562" s="136">
        <v>0</v>
      </c>
      <c r="N1562" s="136">
        <v>3.7169E-3</v>
      </c>
      <c r="O1562" s="136">
        <v>3.0860000000000002E-4</v>
      </c>
      <c r="P1562" s="136">
        <v>9.4182000000000016E-3</v>
      </c>
      <c r="Q1562" s="138">
        <v>7</v>
      </c>
      <c r="R1562" s="139">
        <v>112</v>
      </c>
      <c r="S1562" s="122">
        <f t="shared" si="48"/>
        <v>25</v>
      </c>
      <c r="T1562" s="122">
        <f t="shared" si="49"/>
        <v>75</v>
      </c>
      <c r="U1562" s="136"/>
      <c r="V1562" s="136"/>
      <c r="W1562" s="136"/>
      <c r="X1562" s="136"/>
      <c r="Y1562" s="136"/>
      <c r="Z1562" s="136"/>
      <c r="AA1562" s="136"/>
    </row>
    <row r="1563" spans="1:27" x14ac:dyDescent="0.25">
      <c r="A1563" s="77">
        <v>2016</v>
      </c>
      <c r="B1563" s="100" t="s">
        <v>491</v>
      </c>
      <c r="C1563" s="101">
        <v>3543402</v>
      </c>
      <c r="D1563" s="78">
        <v>4</v>
      </c>
      <c r="E1563" s="54">
        <v>4</v>
      </c>
      <c r="F1563" s="102">
        <v>35434024</v>
      </c>
      <c r="G1563" s="135">
        <v>77</v>
      </c>
      <c r="H1563" s="135">
        <v>461</v>
      </c>
      <c r="I1563" s="136">
        <v>3.9827379999999986</v>
      </c>
      <c r="J1563" s="136">
        <v>0.12533089999999994</v>
      </c>
      <c r="K1563" s="136">
        <v>3.8574070999999988</v>
      </c>
      <c r="L1563" s="137">
        <v>0</v>
      </c>
      <c r="M1563" s="136">
        <v>3.3693530999999992</v>
      </c>
      <c r="N1563" s="136">
        <v>0.22460409999999997</v>
      </c>
      <c r="O1563" s="136">
        <v>8.8156599999999988E-2</v>
      </c>
      <c r="P1563" s="136">
        <v>0.30062419999999973</v>
      </c>
      <c r="Q1563" s="138">
        <v>57</v>
      </c>
      <c r="R1563" s="139">
        <v>140</v>
      </c>
      <c r="S1563" s="122">
        <f t="shared" si="48"/>
        <v>14.312267657992564</v>
      </c>
      <c r="T1563" s="122">
        <f t="shared" si="49"/>
        <v>85.687732342007436</v>
      </c>
      <c r="U1563" s="136"/>
      <c r="V1563" s="136"/>
      <c r="W1563" s="136"/>
      <c r="X1563" s="136"/>
      <c r="Y1563" s="136"/>
      <c r="Z1563" s="136"/>
      <c r="AA1563" s="136"/>
    </row>
    <row r="1564" spans="1:27" x14ac:dyDescent="0.25">
      <c r="A1564" s="77">
        <v>2016</v>
      </c>
      <c r="B1564" s="100" t="s">
        <v>491</v>
      </c>
      <c r="C1564" s="101">
        <v>3543402</v>
      </c>
      <c r="D1564" s="78">
        <v>4</v>
      </c>
      <c r="E1564" s="54">
        <v>9</v>
      </c>
      <c r="F1564" s="102">
        <v>35434029</v>
      </c>
      <c r="G1564" s="135">
        <v>0</v>
      </c>
      <c r="H1564" s="135">
        <v>1</v>
      </c>
      <c r="I1564" s="136">
        <v>2.3149999999999999E-4</v>
      </c>
      <c r="J1564" s="136">
        <v>0</v>
      </c>
      <c r="K1564" s="136">
        <v>2.3149999999999999E-4</v>
      </c>
      <c r="L1564" s="137">
        <v>0</v>
      </c>
      <c r="M1564" s="136">
        <v>0</v>
      </c>
      <c r="N1564" s="136">
        <v>0</v>
      </c>
      <c r="O1564" s="136">
        <v>0</v>
      </c>
      <c r="P1564" s="136">
        <v>2.3149999999999999E-4</v>
      </c>
      <c r="Q1564" s="138">
        <v>1</v>
      </c>
      <c r="R1564" s="139">
        <v>2</v>
      </c>
      <c r="S1564" s="122">
        <f t="shared" si="48"/>
        <v>0</v>
      </c>
      <c r="T1564" s="122">
        <f t="shared" si="49"/>
        <v>100</v>
      </c>
      <c r="U1564" s="136"/>
      <c r="V1564" s="136"/>
      <c r="W1564" s="136"/>
      <c r="X1564" s="136"/>
      <c r="Y1564" s="136"/>
      <c r="Z1564" s="136"/>
      <c r="AA1564" s="136"/>
    </row>
    <row r="1565" spans="1:27" x14ac:dyDescent="0.25">
      <c r="A1565" s="77">
        <v>2016</v>
      </c>
      <c r="B1565" s="100" t="s">
        <v>492</v>
      </c>
      <c r="C1565" s="101">
        <v>3543600</v>
      </c>
      <c r="D1565" s="78">
        <v>8</v>
      </c>
      <c r="E1565" s="54">
        <v>8</v>
      </c>
      <c r="F1565" s="102">
        <v>35436008</v>
      </c>
      <c r="G1565" s="135">
        <v>3</v>
      </c>
      <c r="H1565" s="135">
        <v>7</v>
      </c>
      <c r="I1565" s="136">
        <v>2.9289099999999998E-2</v>
      </c>
      <c r="J1565" s="136">
        <v>1.51305E-2</v>
      </c>
      <c r="K1565" s="136">
        <v>1.41586E-2</v>
      </c>
      <c r="L1565" s="137">
        <v>0</v>
      </c>
      <c r="M1565" s="136">
        <v>1.3831100000000001E-2</v>
      </c>
      <c r="N1565" s="136">
        <v>0</v>
      </c>
      <c r="O1565" s="136">
        <v>1.51305E-2</v>
      </c>
      <c r="P1565" s="136">
        <v>3.2749999999999999E-4</v>
      </c>
      <c r="Q1565" s="138">
        <v>0</v>
      </c>
      <c r="R1565" s="139">
        <v>1</v>
      </c>
      <c r="S1565" s="122">
        <f t="shared" si="48"/>
        <v>30</v>
      </c>
      <c r="T1565" s="122">
        <f t="shared" si="49"/>
        <v>70</v>
      </c>
      <c r="U1565" s="136"/>
      <c r="V1565" s="136"/>
      <c r="W1565" s="136"/>
      <c r="X1565" s="136"/>
      <c r="Y1565" s="136"/>
      <c r="Z1565" s="136"/>
      <c r="AA1565" s="136"/>
    </row>
    <row r="1566" spans="1:27" x14ac:dyDescent="0.25">
      <c r="A1566" s="77">
        <v>2016</v>
      </c>
      <c r="B1566" s="100" t="s">
        <v>493</v>
      </c>
      <c r="C1566" s="101">
        <v>3543709</v>
      </c>
      <c r="D1566" s="78">
        <v>9</v>
      </c>
      <c r="E1566" s="54">
        <v>9</v>
      </c>
      <c r="F1566" s="102">
        <v>35437099</v>
      </c>
      <c r="G1566" s="135">
        <v>15</v>
      </c>
      <c r="H1566" s="135">
        <v>18</v>
      </c>
      <c r="I1566" s="136">
        <v>0.27938689999999999</v>
      </c>
      <c r="J1566" s="136">
        <v>0.1044351</v>
      </c>
      <c r="K1566" s="136">
        <v>0.17495179999999996</v>
      </c>
      <c r="L1566" s="137">
        <v>2.8964865550481989E-2</v>
      </c>
      <c r="M1566" s="136">
        <v>0</v>
      </c>
      <c r="N1566" s="136">
        <v>5.2468999999999997E-3</v>
      </c>
      <c r="O1566" s="136">
        <v>0.27266199999999996</v>
      </c>
      <c r="P1566" s="136">
        <v>1.4779999999999999E-3</v>
      </c>
      <c r="Q1566" s="138">
        <v>5</v>
      </c>
      <c r="R1566" s="139">
        <v>1</v>
      </c>
      <c r="S1566" s="122">
        <f t="shared" si="48"/>
        <v>45.454545454545453</v>
      </c>
      <c r="T1566" s="122">
        <f t="shared" si="49"/>
        <v>54.54545454545454</v>
      </c>
      <c r="U1566" s="136"/>
      <c r="V1566" s="136"/>
      <c r="W1566" s="136"/>
      <c r="X1566" s="136"/>
      <c r="Y1566" s="136"/>
      <c r="Z1566" s="136"/>
      <c r="AA1566" s="136"/>
    </row>
    <row r="1567" spans="1:27" x14ac:dyDescent="0.25">
      <c r="A1567" s="77">
        <v>2016</v>
      </c>
      <c r="B1567" s="100" t="s">
        <v>494</v>
      </c>
      <c r="C1567" s="101">
        <v>3543808</v>
      </c>
      <c r="D1567" s="78">
        <v>20</v>
      </c>
      <c r="E1567" s="54">
        <v>20</v>
      </c>
      <c r="F1567" s="102">
        <v>354380820</v>
      </c>
      <c r="G1567" s="135">
        <v>15</v>
      </c>
      <c r="H1567" s="135">
        <v>19</v>
      </c>
      <c r="I1567" s="136">
        <v>1.7730999999999997E-2</v>
      </c>
      <c r="J1567" s="136">
        <v>1.1566699999999999E-2</v>
      </c>
      <c r="K1567" s="136">
        <v>6.1642999999999993E-3</v>
      </c>
      <c r="L1567" s="137">
        <v>0</v>
      </c>
      <c r="M1567" s="136">
        <v>0</v>
      </c>
      <c r="N1567" s="136">
        <v>2.3839999999999999E-4</v>
      </c>
      <c r="O1567" s="136">
        <v>1.1168600000000001E-2</v>
      </c>
      <c r="P1567" s="136">
        <v>6.3239999999999998E-3</v>
      </c>
      <c r="Q1567" s="138">
        <v>4</v>
      </c>
      <c r="R1567" s="139">
        <v>3</v>
      </c>
      <c r="S1567" s="122">
        <f t="shared" si="48"/>
        <v>44.117647058823529</v>
      </c>
      <c r="T1567" s="122">
        <f t="shared" si="49"/>
        <v>55.882352941176471</v>
      </c>
      <c r="U1567" s="136"/>
      <c r="V1567" s="136"/>
      <c r="W1567" s="136"/>
      <c r="X1567" s="136"/>
      <c r="Y1567" s="136"/>
      <c r="Z1567" s="136"/>
      <c r="AA1567" s="136"/>
    </row>
    <row r="1568" spans="1:27" x14ac:dyDescent="0.25">
      <c r="A1568" s="77">
        <v>2016</v>
      </c>
      <c r="B1568" s="100" t="s">
        <v>495</v>
      </c>
      <c r="C1568" s="101">
        <v>3543907</v>
      </c>
      <c r="D1568" s="78">
        <v>5</v>
      </c>
      <c r="E1568" s="54">
        <v>5</v>
      </c>
      <c r="F1568" s="102">
        <v>35439075</v>
      </c>
      <c r="G1568" s="135">
        <v>55</v>
      </c>
      <c r="H1568" s="135">
        <v>175</v>
      </c>
      <c r="I1568" s="136">
        <v>1.1643520000000001</v>
      </c>
      <c r="J1568" s="136">
        <v>1.0383095</v>
      </c>
      <c r="K1568" s="136">
        <v>0.1260425</v>
      </c>
      <c r="L1568" s="137">
        <v>0</v>
      </c>
      <c r="M1568" s="136">
        <v>0.93562040000000002</v>
      </c>
      <c r="N1568" s="136">
        <v>0.126388</v>
      </c>
      <c r="O1568" s="136">
        <v>7.7112600000000003E-2</v>
      </c>
      <c r="P1568" s="136">
        <v>2.523100000000001E-2</v>
      </c>
      <c r="Q1568" s="138">
        <v>27</v>
      </c>
      <c r="R1568" s="139">
        <v>97</v>
      </c>
      <c r="S1568" s="122">
        <f t="shared" si="48"/>
        <v>23.913043478260871</v>
      </c>
      <c r="T1568" s="122">
        <f t="shared" si="49"/>
        <v>76.08695652173914</v>
      </c>
      <c r="U1568" s="136"/>
      <c r="V1568" s="136"/>
      <c r="W1568" s="136"/>
      <c r="X1568" s="136"/>
      <c r="Y1568" s="136"/>
      <c r="Z1568" s="136"/>
      <c r="AA1568" s="136"/>
    </row>
    <row r="1569" spans="1:27" x14ac:dyDescent="0.25">
      <c r="A1569" s="77">
        <v>2016</v>
      </c>
      <c r="B1569" s="100" t="s">
        <v>495</v>
      </c>
      <c r="C1569" s="101">
        <v>3543907</v>
      </c>
      <c r="D1569" s="78">
        <v>5</v>
      </c>
      <c r="E1569" s="54">
        <v>9</v>
      </c>
      <c r="F1569" s="102">
        <v>35439079</v>
      </c>
      <c r="G1569" s="135">
        <v>1</v>
      </c>
      <c r="H1569" s="135">
        <v>0</v>
      </c>
      <c r="I1569" s="136">
        <v>1.5430000000000001E-4</v>
      </c>
      <c r="J1569" s="136">
        <v>1.5430000000000001E-4</v>
      </c>
      <c r="K1569" s="136">
        <v>0</v>
      </c>
      <c r="L1569" s="137">
        <v>0</v>
      </c>
      <c r="M1569" s="136">
        <v>0</v>
      </c>
      <c r="N1569" s="136">
        <v>0</v>
      </c>
      <c r="O1569" s="136">
        <v>1.5430000000000001E-4</v>
      </c>
      <c r="P1569" s="136">
        <v>0</v>
      </c>
      <c r="Q1569" s="138">
        <v>1</v>
      </c>
      <c r="R1569" s="139">
        <v>0</v>
      </c>
      <c r="S1569" s="122">
        <f t="shared" si="48"/>
        <v>100</v>
      </c>
      <c r="T1569" s="122">
        <f t="shared" si="49"/>
        <v>0</v>
      </c>
      <c r="U1569" s="136"/>
      <c r="V1569" s="136"/>
      <c r="W1569" s="136"/>
      <c r="X1569" s="136"/>
      <c r="Y1569" s="136"/>
      <c r="Z1569" s="136"/>
      <c r="AA1569" s="136"/>
    </row>
    <row r="1570" spans="1:27" x14ac:dyDescent="0.25">
      <c r="A1570" s="77">
        <v>2016</v>
      </c>
      <c r="B1570" s="100" t="s">
        <v>496</v>
      </c>
      <c r="C1570" s="101">
        <v>3544004</v>
      </c>
      <c r="D1570" s="78">
        <v>5</v>
      </c>
      <c r="E1570" s="54">
        <v>5</v>
      </c>
      <c r="F1570" s="102">
        <v>35440045</v>
      </c>
      <c r="G1570" s="135">
        <v>14</v>
      </c>
      <c r="H1570" s="135">
        <v>30</v>
      </c>
      <c r="I1570" s="136">
        <v>0.2305567</v>
      </c>
      <c r="J1570" s="136">
        <v>0.1938001</v>
      </c>
      <c r="K1570" s="136">
        <v>3.6756600000000007E-2</v>
      </c>
      <c r="L1570" s="137">
        <v>0</v>
      </c>
      <c r="M1570" s="136">
        <v>7.6649499999999995E-2</v>
      </c>
      <c r="N1570" s="136">
        <v>0.13914989999999999</v>
      </c>
      <c r="O1570" s="136">
        <v>7.5093E-3</v>
      </c>
      <c r="P1570" s="136">
        <v>7.2479999999999992E-3</v>
      </c>
      <c r="Q1570" s="138">
        <v>16</v>
      </c>
      <c r="R1570" s="139">
        <v>12</v>
      </c>
      <c r="S1570" s="122">
        <f t="shared" si="48"/>
        <v>31.818181818181817</v>
      </c>
      <c r="T1570" s="122">
        <f t="shared" si="49"/>
        <v>68.181818181818173</v>
      </c>
      <c r="U1570" s="136"/>
      <c r="V1570" s="136"/>
      <c r="W1570" s="136"/>
      <c r="X1570" s="136"/>
      <c r="Y1570" s="136"/>
      <c r="Z1570" s="136"/>
      <c r="AA1570" s="136"/>
    </row>
    <row r="1571" spans="1:27" x14ac:dyDescent="0.25">
      <c r="A1571" s="77">
        <v>2016</v>
      </c>
      <c r="B1571" s="100" t="s">
        <v>496</v>
      </c>
      <c r="C1571" s="101">
        <v>3544004</v>
      </c>
      <c r="D1571" s="78">
        <v>5</v>
      </c>
      <c r="E1571" s="54">
        <v>10</v>
      </c>
      <c r="F1571" s="102">
        <v>354400410</v>
      </c>
      <c r="G1571" s="135">
        <v>0</v>
      </c>
      <c r="H1571" s="135">
        <v>0</v>
      </c>
      <c r="I1571" s="136">
        <v>0</v>
      </c>
      <c r="J1571" s="136">
        <v>0</v>
      </c>
      <c r="K1571" s="136">
        <v>0</v>
      </c>
      <c r="L1571" s="137">
        <v>0</v>
      </c>
      <c r="M1571" s="136">
        <v>0</v>
      </c>
      <c r="N1571" s="136">
        <v>0</v>
      </c>
      <c r="O1571" s="136">
        <v>0</v>
      </c>
      <c r="P1571" s="136">
        <v>0</v>
      </c>
      <c r="Q1571" s="138">
        <v>0</v>
      </c>
      <c r="R1571" s="139">
        <v>0</v>
      </c>
      <c r="S1571" s="122">
        <f t="shared" si="48"/>
        <v>0</v>
      </c>
      <c r="T1571" s="122">
        <f t="shared" si="49"/>
        <v>0</v>
      </c>
      <c r="U1571" s="136"/>
      <c r="V1571" s="136"/>
      <c r="W1571" s="136"/>
      <c r="X1571" s="136"/>
      <c r="Y1571" s="136"/>
      <c r="Z1571" s="136"/>
      <c r="AA1571" s="136"/>
    </row>
    <row r="1572" spans="1:27" x14ac:dyDescent="0.25">
      <c r="A1572" s="77">
        <v>2016</v>
      </c>
      <c r="B1572" s="100" t="s">
        <v>497</v>
      </c>
      <c r="C1572" s="101">
        <v>3544103</v>
      </c>
      <c r="D1572" s="78">
        <v>6</v>
      </c>
      <c r="E1572" s="54">
        <v>6</v>
      </c>
      <c r="F1572" s="102">
        <v>35441036</v>
      </c>
      <c r="G1572" s="135">
        <v>1</v>
      </c>
      <c r="H1572" s="135">
        <v>6</v>
      </c>
      <c r="I1572" s="136">
        <v>0.1118167</v>
      </c>
      <c r="J1572" s="136">
        <v>0.1</v>
      </c>
      <c r="K1572" s="136">
        <v>1.1816699999999999E-2</v>
      </c>
      <c r="L1572" s="137">
        <v>0</v>
      </c>
      <c r="M1572" s="136">
        <v>0.1</v>
      </c>
      <c r="N1572" s="136">
        <v>1.1793499999999998E-2</v>
      </c>
      <c r="O1572" s="136">
        <v>0</v>
      </c>
      <c r="P1572" s="136">
        <v>2.3200000000000001E-5</v>
      </c>
      <c r="Q1572" s="138">
        <v>2</v>
      </c>
      <c r="R1572" s="139">
        <v>92</v>
      </c>
      <c r="S1572" s="122">
        <f t="shared" si="48"/>
        <v>14.285714285714285</v>
      </c>
      <c r="T1572" s="122">
        <f t="shared" si="49"/>
        <v>85.714285714285708</v>
      </c>
      <c r="U1572" s="136"/>
      <c r="V1572" s="136"/>
      <c r="W1572" s="136"/>
      <c r="X1572" s="136"/>
      <c r="Y1572" s="136"/>
      <c r="Z1572" s="136"/>
      <c r="AA1572" s="136"/>
    </row>
    <row r="1573" spans="1:27" x14ac:dyDescent="0.25">
      <c r="A1573" s="77">
        <v>2016</v>
      </c>
      <c r="B1573" s="100" t="s">
        <v>498</v>
      </c>
      <c r="C1573" s="101">
        <v>3544202</v>
      </c>
      <c r="D1573" s="78">
        <v>15</v>
      </c>
      <c r="E1573" s="54">
        <v>15</v>
      </c>
      <c r="F1573" s="102">
        <v>354420215</v>
      </c>
      <c r="G1573" s="135">
        <v>19</v>
      </c>
      <c r="H1573" s="135">
        <v>10</v>
      </c>
      <c r="I1573" s="136">
        <v>0.14263279999999998</v>
      </c>
      <c r="J1573" s="136">
        <v>0.13437939999999998</v>
      </c>
      <c r="K1573" s="136">
        <v>8.2533999999999993E-3</v>
      </c>
      <c r="L1573" s="137">
        <v>0.27281297564687973</v>
      </c>
      <c r="M1573" s="136">
        <v>6.0677999999999999E-3</v>
      </c>
      <c r="N1573" s="136">
        <v>1.6880000000000001E-4</v>
      </c>
      <c r="O1573" s="136">
        <v>0.13073360000000001</v>
      </c>
      <c r="P1573" s="136">
        <v>5.6625999999999994E-3</v>
      </c>
      <c r="Q1573" s="138">
        <v>9</v>
      </c>
      <c r="R1573" s="139">
        <v>3</v>
      </c>
      <c r="S1573" s="122">
        <f t="shared" si="48"/>
        <v>65.517241379310349</v>
      </c>
      <c r="T1573" s="122">
        <f t="shared" si="49"/>
        <v>34.482758620689658</v>
      </c>
      <c r="U1573" s="136"/>
      <c r="V1573" s="136"/>
      <c r="W1573" s="136"/>
      <c r="X1573" s="136"/>
      <c r="Y1573" s="136"/>
      <c r="Z1573" s="136"/>
      <c r="AA1573" s="136"/>
    </row>
    <row r="1574" spans="1:27" x14ac:dyDescent="0.25">
      <c r="A1574" s="77">
        <v>2016</v>
      </c>
      <c r="B1574" s="100" t="s">
        <v>499</v>
      </c>
      <c r="C1574" s="101">
        <v>3543501</v>
      </c>
      <c r="D1574" s="78">
        <v>14</v>
      </c>
      <c r="E1574" s="54">
        <v>14</v>
      </c>
      <c r="F1574" s="102">
        <v>354350114</v>
      </c>
      <c r="G1574" s="135">
        <v>4</v>
      </c>
      <c r="H1574" s="135">
        <v>6</v>
      </c>
      <c r="I1574" s="136">
        <v>2.7449399999999999E-2</v>
      </c>
      <c r="J1574" s="136">
        <v>2.5477199999999998E-2</v>
      </c>
      <c r="K1574" s="136">
        <v>1.9721999999999999E-3</v>
      </c>
      <c r="L1574" s="137">
        <v>0</v>
      </c>
      <c r="M1574" s="136">
        <v>1.4542100000000001E-2</v>
      </c>
      <c r="N1574" s="136">
        <v>9.2500000000000013E-3</v>
      </c>
      <c r="O1574" s="136">
        <v>3.5994999999999998E-3</v>
      </c>
      <c r="P1574" s="136">
        <v>5.7800000000000002E-5</v>
      </c>
      <c r="Q1574" s="138">
        <v>2</v>
      </c>
      <c r="R1574" s="139">
        <v>2</v>
      </c>
      <c r="S1574" s="122">
        <f t="shared" si="48"/>
        <v>40</v>
      </c>
      <c r="T1574" s="122">
        <f t="shared" si="49"/>
        <v>60</v>
      </c>
      <c r="U1574" s="136"/>
      <c r="V1574" s="136"/>
      <c r="W1574" s="136"/>
      <c r="X1574" s="136"/>
      <c r="Y1574" s="136"/>
      <c r="Z1574" s="136"/>
      <c r="AA1574" s="136"/>
    </row>
    <row r="1575" spans="1:27" x14ac:dyDescent="0.25">
      <c r="A1575" s="77">
        <v>2016</v>
      </c>
      <c r="B1575" s="100" t="s">
        <v>500</v>
      </c>
      <c r="C1575" s="101">
        <v>3544251</v>
      </c>
      <c r="D1575" s="78">
        <v>22</v>
      </c>
      <c r="E1575" s="54">
        <v>22</v>
      </c>
      <c r="F1575" s="102">
        <v>354425122</v>
      </c>
      <c r="G1575" s="135">
        <v>4</v>
      </c>
      <c r="H1575" s="135">
        <v>132</v>
      </c>
      <c r="I1575" s="136">
        <v>0.11359340000000027</v>
      </c>
      <c r="J1575" s="136">
        <v>2.2893500000000001E-2</v>
      </c>
      <c r="K1575" s="136">
        <v>9.0699900000000278E-2</v>
      </c>
      <c r="L1575" s="137">
        <v>1.2937531709791984E-2</v>
      </c>
      <c r="M1575" s="136">
        <v>3.0398100000000001E-2</v>
      </c>
      <c r="N1575" s="136">
        <v>5.7409999999999991E-4</v>
      </c>
      <c r="O1575" s="136">
        <v>7.0352200000000004E-2</v>
      </c>
      <c r="P1575" s="136">
        <v>1.2269000000000009E-2</v>
      </c>
      <c r="Q1575" s="138">
        <v>1</v>
      </c>
      <c r="R1575" s="139">
        <v>0</v>
      </c>
      <c r="S1575" s="122">
        <f t="shared" si="48"/>
        <v>2.9411764705882351</v>
      </c>
      <c r="T1575" s="122">
        <f t="shared" si="49"/>
        <v>97.058823529411768</v>
      </c>
      <c r="U1575" s="136"/>
      <c r="V1575" s="136"/>
      <c r="W1575" s="136"/>
      <c r="X1575" s="136"/>
      <c r="Y1575" s="136"/>
      <c r="Z1575" s="136"/>
      <c r="AA1575" s="136"/>
    </row>
    <row r="1576" spans="1:27" x14ac:dyDescent="0.25">
      <c r="A1576" s="77">
        <v>2016</v>
      </c>
      <c r="B1576" s="100" t="s">
        <v>501</v>
      </c>
      <c r="C1576" s="101">
        <v>3544301</v>
      </c>
      <c r="D1576" s="78">
        <v>2</v>
      </c>
      <c r="E1576" s="54">
        <v>2</v>
      </c>
      <c r="F1576" s="102">
        <v>35443012</v>
      </c>
      <c r="G1576" s="135">
        <v>20</v>
      </c>
      <c r="H1576" s="135">
        <v>10</v>
      </c>
      <c r="I1576" s="136">
        <v>0.51858359999999992</v>
      </c>
      <c r="J1576" s="136">
        <v>0.47857469999999996</v>
      </c>
      <c r="K1576" s="136">
        <v>4.00089E-2</v>
      </c>
      <c r="L1576" s="137">
        <v>0.23589041095890415</v>
      </c>
      <c r="M1576" s="136">
        <v>3.8715300000000001E-2</v>
      </c>
      <c r="N1576" s="136">
        <v>1.2936E-3</v>
      </c>
      <c r="O1576" s="136">
        <v>0.47551399999999994</v>
      </c>
      <c r="P1576" s="136">
        <v>3.0607E-3</v>
      </c>
      <c r="Q1576" s="138">
        <v>1</v>
      </c>
      <c r="R1576" s="139">
        <v>17</v>
      </c>
      <c r="S1576" s="122">
        <f t="shared" si="48"/>
        <v>66.666666666666657</v>
      </c>
      <c r="T1576" s="122">
        <f t="shared" si="49"/>
        <v>33.333333333333329</v>
      </c>
      <c r="U1576" s="136"/>
      <c r="V1576" s="136"/>
      <c r="W1576" s="136"/>
      <c r="X1576" s="136"/>
      <c r="Y1576" s="136"/>
      <c r="Z1576" s="136"/>
      <c r="AA1576" s="136"/>
    </row>
    <row r="1577" spans="1:27" x14ac:dyDescent="0.25">
      <c r="A1577" s="77">
        <v>2016</v>
      </c>
      <c r="B1577" s="100" t="s">
        <v>502</v>
      </c>
      <c r="C1577" s="101">
        <v>3544400</v>
      </c>
      <c r="D1577" s="78">
        <v>19</v>
      </c>
      <c r="E1577" s="54">
        <v>19</v>
      </c>
      <c r="F1577" s="102">
        <v>354440019</v>
      </c>
      <c r="G1577" s="135">
        <v>3</v>
      </c>
      <c r="H1577" s="135">
        <v>9</v>
      </c>
      <c r="I1577" s="136">
        <v>3.40617E-2</v>
      </c>
      <c r="J1577" s="136">
        <v>3.0048200000000001E-2</v>
      </c>
      <c r="K1577" s="136">
        <v>4.0134999999999997E-3</v>
      </c>
      <c r="L1577" s="137">
        <v>0</v>
      </c>
      <c r="M1577" s="136">
        <v>3.9287000000000002E-3</v>
      </c>
      <c r="N1577" s="136">
        <v>2.8016900000000001E-2</v>
      </c>
      <c r="O1577" s="136">
        <v>2.0895000000000006E-3</v>
      </c>
      <c r="P1577" s="136">
        <v>2.6599999999999999E-5</v>
      </c>
      <c r="Q1577" s="138">
        <v>2</v>
      </c>
      <c r="R1577" s="139">
        <v>3</v>
      </c>
      <c r="S1577" s="122">
        <f t="shared" si="48"/>
        <v>25</v>
      </c>
      <c r="T1577" s="122">
        <f t="shared" si="49"/>
        <v>75</v>
      </c>
      <c r="U1577" s="136"/>
      <c r="V1577" s="136"/>
      <c r="W1577" s="136"/>
      <c r="X1577" s="136"/>
      <c r="Y1577" s="136"/>
      <c r="Z1577" s="136"/>
      <c r="AA1577" s="136"/>
    </row>
    <row r="1578" spans="1:27" x14ac:dyDescent="0.25">
      <c r="A1578" s="77">
        <v>2016</v>
      </c>
      <c r="B1578" s="100" t="s">
        <v>502</v>
      </c>
      <c r="C1578" s="101">
        <v>3544400</v>
      </c>
      <c r="D1578" s="78">
        <v>19</v>
      </c>
      <c r="E1578" s="54">
        <v>20</v>
      </c>
      <c r="F1578" s="102">
        <v>354440020</v>
      </c>
      <c r="G1578" s="135">
        <v>2</v>
      </c>
      <c r="H1578" s="135">
        <v>0</v>
      </c>
      <c r="I1578" s="136">
        <v>0.11361110000000001</v>
      </c>
      <c r="J1578" s="136">
        <v>0.11361110000000001</v>
      </c>
      <c r="K1578" s="136">
        <v>0</v>
      </c>
      <c r="L1578" s="137">
        <v>0</v>
      </c>
      <c r="M1578" s="136">
        <v>0</v>
      </c>
      <c r="N1578" s="136">
        <v>0.1111111</v>
      </c>
      <c r="O1578" s="136">
        <v>2.5000000000000001E-3</v>
      </c>
      <c r="P1578" s="136">
        <v>0</v>
      </c>
      <c r="Q1578" s="138">
        <v>2</v>
      </c>
      <c r="R1578" s="139">
        <v>0</v>
      </c>
      <c r="S1578" s="122">
        <f t="shared" si="48"/>
        <v>100</v>
      </c>
      <c r="T1578" s="122">
        <f t="shared" si="49"/>
        <v>0</v>
      </c>
      <c r="U1578" s="136"/>
      <c r="V1578" s="136"/>
      <c r="W1578" s="136"/>
      <c r="X1578" s="136"/>
      <c r="Y1578" s="136"/>
      <c r="Z1578" s="136"/>
      <c r="AA1578" s="136"/>
    </row>
    <row r="1579" spans="1:27" x14ac:dyDescent="0.25">
      <c r="A1579" s="77">
        <v>2016</v>
      </c>
      <c r="B1579" s="100" t="s">
        <v>503</v>
      </c>
      <c r="C1579" s="101">
        <v>3544509</v>
      </c>
      <c r="D1579" s="78">
        <v>18</v>
      </c>
      <c r="E1579" s="54">
        <v>18</v>
      </c>
      <c r="F1579" s="102">
        <v>354450918</v>
      </c>
      <c r="G1579" s="135">
        <v>0</v>
      </c>
      <c r="H1579" s="135">
        <v>8</v>
      </c>
      <c r="I1579" s="136">
        <v>1.04811E-2</v>
      </c>
      <c r="J1579" s="136">
        <v>0</v>
      </c>
      <c r="K1579" s="136">
        <v>1.04811E-2</v>
      </c>
      <c r="L1579" s="137">
        <v>0.26740797818366313</v>
      </c>
      <c r="M1579" s="136">
        <v>9.2963000000000004E-3</v>
      </c>
      <c r="N1579" s="136">
        <v>0</v>
      </c>
      <c r="O1579" s="136">
        <v>3.4700000000000003E-5</v>
      </c>
      <c r="P1579" s="136">
        <v>1.1501E-3</v>
      </c>
      <c r="Q1579" s="138">
        <v>3</v>
      </c>
      <c r="R1579" s="139">
        <v>3</v>
      </c>
      <c r="S1579" s="122">
        <f t="shared" si="48"/>
        <v>0</v>
      </c>
      <c r="T1579" s="122">
        <f t="shared" si="49"/>
        <v>100</v>
      </c>
      <c r="U1579" s="136"/>
      <c r="V1579" s="136"/>
      <c r="W1579" s="136"/>
      <c r="X1579" s="136"/>
      <c r="Y1579" s="136"/>
      <c r="Z1579" s="136"/>
      <c r="AA1579" s="136"/>
    </row>
    <row r="1580" spans="1:27" x14ac:dyDescent="0.25">
      <c r="A1580" s="77">
        <v>2016</v>
      </c>
      <c r="B1580" s="100" t="s">
        <v>504</v>
      </c>
      <c r="C1580" s="101">
        <v>3544608</v>
      </c>
      <c r="D1580" s="78">
        <v>16</v>
      </c>
      <c r="E1580" s="54">
        <v>16</v>
      </c>
      <c r="F1580" s="102">
        <v>354460816</v>
      </c>
      <c r="G1580" s="135">
        <v>3</v>
      </c>
      <c r="H1580" s="135">
        <v>17</v>
      </c>
      <c r="I1580" s="136">
        <v>9.5492799999999989E-2</v>
      </c>
      <c r="J1580" s="136">
        <v>6.5962599999999996E-2</v>
      </c>
      <c r="K1580" s="136">
        <v>2.9530199999999996E-2</v>
      </c>
      <c r="L1580" s="137">
        <v>0</v>
      </c>
      <c r="M1580" s="136">
        <v>2.2867499999999999E-2</v>
      </c>
      <c r="N1580" s="136">
        <v>1.5740999999999999E-3</v>
      </c>
      <c r="O1580" s="136">
        <v>6.3610899999999998E-2</v>
      </c>
      <c r="P1580" s="136">
        <v>7.4403000000000004E-3</v>
      </c>
      <c r="Q1580" s="138">
        <v>1</v>
      </c>
      <c r="R1580" s="139">
        <v>0</v>
      </c>
      <c r="S1580" s="122">
        <f t="shared" si="48"/>
        <v>15</v>
      </c>
      <c r="T1580" s="122">
        <f t="shared" si="49"/>
        <v>85</v>
      </c>
      <c r="U1580" s="136"/>
      <c r="V1580" s="136"/>
      <c r="W1580" s="136"/>
      <c r="X1580" s="136"/>
      <c r="Y1580" s="136"/>
      <c r="Z1580" s="136"/>
      <c r="AA1580" s="136"/>
    </row>
    <row r="1581" spans="1:27" x14ac:dyDescent="0.25">
      <c r="A1581" s="77">
        <v>2016</v>
      </c>
      <c r="B1581" s="100" t="s">
        <v>505</v>
      </c>
      <c r="C1581" s="101">
        <v>3544707</v>
      </c>
      <c r="D1581" s="78">
        <v>21</v>
      </c>
      <c r="E1581" s="54">
        <v>21</v>
      </c>
      <c r="F1581" s="102">
        <v>354470721</v>
      </c>
      <c r="G1581" s="135">
        <v>0</v>
      </c>
      <c r="H1581" s="135">
        <v>11</v>
      </c>
      <c r="I1581" s="136">
        <v>5.0277999999999998E-3</v>
      </c>
      <c r="J1581" s="136">
        <v>0</v>
      </c>
      <c r="K1581" s="136">
        <v>5.0277999999999998E-3</v>
      </c>
      <c r="L1581" s="137">
        <v>0</v>
      </c>
      <c r="M1581" s="136">
        <v>4.7083999999999997E-3</v>
      </c>
      <c r="N1581" s="136">
        <v>0</v>
      </c>
      <c r="O1581" s="136">
        <v>1.9559999999999998E-4</v>
      </c>
      <c r="P1581" s="136">
        <v>1.238E-4</v>
      </c>
      <c r="Q1581" s="138">
        <v>0</v>
      </c>
      <c r="R1581" s="139">
        <v>0</v>
      </c>
      <c r="S1581" s="122">
        <f t="shared" si="48"/>
        <v>0</v>
      </c>
      <c r="T1581" s="122">
        <f t="shared" si="49"/>
        <v>100</v>
      </c>
      <c r="U1581" s="136"/>
      <c r="V1581" s="136"/>
      <c r="W1581" s="136"/>
      <c r="X1581" s="136"/>
      <c r="Y1581" s="136"/>
      <c r="Z1581" s="136"/>
      <c r="AA1581" s="136"/>
    </row>
    <row r="1582" spans="1:27" x14ac:dyDescent="0.25">
      <c r="A1582" s="77">
        <v>2016</v>
      </c>
      <c r="B1582" s="100" t="s">
        <v>506</v>
      </c>
      <c r="C1582" s="101">
        <v>3544806</v>
      </c>
      <c r="D1582" s="78">
        <v>16</v>
      </c>
      <c r="E1582" s="54">
        <v>16</v>
      </c>
      <c r="F1582" s="102">
        <v>354480616</v>
      </c>
      <c r="G1582" s="135">
        <v>6</v>
      </c>
      <c r="H1582" s="135">
        <v>43</v>
      </c>
      <c r="I1582" s="136">
        <v>4.3559299999999995E-2</v>
      </c>
      <c r="J1582" s="136">
        <v>2.3535499999999997E-2</v>
      </c>
      <c r="K1582" s="136">
        <v>2.0023800000000001E-2</v>
      </c>
      <c r="L1582" s="137">
        <v>0</v>
      </c>
      <c r="M1582" s="136">
        <v>4.1666999999999997E-3</v>
      </c>
      <c r="N1582" s="136">
        <v>4.6289999999999998E-4</v>
      </c>
      <c r="O1582" s="136">
        <v>1.4140700000000001E-2</v>
      </c>
      <c r="P1582" s="136">
        <v>2.4789000000000005E-2</v>
      </c>
      <c r="Q1582" s="138">
        <v>1</v>
      </c>
      <c r="R1582" s="139">
        <v>1</v>
      </c>
      <c r="S1582" s="122">
        <f t="shared" si="48"/>
        <v>12.244897959183673</v>
      </c>
      <c r="T1582" s="122">
        <f t="shared" si="49"/>
        <v>87.755102040816325</v>
      </c>
      <c r="U1582" s="136"/>
      <c r="V1582" s="136"/>
      <c r="W1582" s="136"/>
      <c r="X1582" s="136"/>
      <c r="Y1582" s="136"/>
      <c r="Z1582" s="136"/>
      <c r="AA1582" s="136"/>
    </row>
    <row r="1583" spans="1:27" x14ac:dyDescent="0.25">
      <c r="A1583" s="77">
        <v>2016</v>
      </c>
      <c r="B1583" s="100" t="s">
        <v>507</v>
      </c>
      <c r="C1583" s="101">
        <v>3544905</v>
      </c>
      <c r="D1583" s="78">
        <v>4</v>
      </c>
      <c r="E1583" s="54">
        <v>4</v>
      </c>
      <c r="F1583" s="102">
        <v>35449054</v>
      </c>
      <c r="G1583" s="135">
        <v>9</v>
      </c>
      <c r="H1583" s="135">
        <v>19</v>
      </c>
      <c r="I1583" s="136">
        <v>8.4716200000000005E-2</v>
      </c>
      <c r="J1583" s="136">
        <v>7.3564000000000004E-2</v>
      </c>
      <c r="K1583" s="136">
        <v>1.1152199999999999E-2</v>
      </c>
      <c r="L1583" s="137">
        <v>0</v>
      </c>
      <c r="M1583" s="136">
        <v>0</v>
      </c>
      <c r="N1583" s="136">
        <v>1.7071999999999999E-3</v>
      </c>
      <c r="O1583" s="136">
        <v>7.5426099999999996E-2</v>
      </c>
      <c r="P1583" s="136">
        <v>7.5829000000000009E-3</v>
      </c>
      <c r="Q1583" s="138">
        <v>2</v>
      </c>
      <c r="R1583" s="139">
        <v>6</v>
      </c>
      <c r="S1583" s="122">
        <f t="shared" si="48"/>
        <v>32.142857142857146</v>
      </c>
      <c r="T1583" s="122">
        <f t="shared" si="49"/>
        <v>67.857142857142861</v>
      </c>
      <c r="U1583" s="136"/>
      <c r="V1583" s="136"/>
      <c r="W1583" s="136"/>
      <c r="X1583" s="136"/>
      <c r="Y1583" s="136"/>
      <c r="Z1583" s="136"/>
      <c r="AA1583" s="136"/>
    </row>
    <row r="1584" spans="1:27" x14ac:dyDescent="0.25">
      <c r="A1584" s="77">
        <v>2016</v>
      </c>
      <c r="B1584" s="100" t="s">
        <v>507</v>
      </c>
      <c r="C1584" s="101">
        <v>3544905</v>
      </c>
      <c r="D1584" s="78">
        <v>4</v>
      </c>
      <c r="E1584" s="54">
        <v>12</v>
      </c>
      <c r="F1584" s="102">
        <v>354490512</v>
      </c>
      <c r="G1584" s="135">
        <v>0</v>
      </c>
      <c r="H1584" s="135">
        <v>0</v>
      </c>
      <c r="I1584" s="136">
        <v>0</v>
      </c>
      <c r="J1584" s="136">
        <v>0</v>
      </c>
      <c r="K1584" s="136">
        <v>0</v>
      </c>
      <c r="L1584" s="137">
        <v>0</v>
      </c>
      <c r="M1584" s="136">
        <v>0</v>
      </c>
      <c r="N1584" s="136">
        <v>0</v>
      </c>
      <c r="O1584" s="136">
        <v>0</v>
      </c>
      <c r="P1584" s="136">
        <v>0</v>
      </c>
      <c r="Q1584" s="138">
        <v>0</v>
      </c>
      <c r="R1584" s="139">
        <v>0</v>
      </c>
      <c r="S1584" s="122">
        <f t="shared" si="48"/>
        <v>0</v>
      </c>
      <c r="T1584" s="122">
        <f t="shared" si="49"/>
        <v>0</v>
      </c>
      <c r="U1584" s="136"/>
      <c r="V1584" s="136"/>
      <c r="W1584" s="136"/>
      <c r="X1584" s="136"/>
      <c r="Y1584" s="136"/>
      <c r="Z1584" s="136"/>
      <c r="AA1584" s="136"/>
    </row>
    <row r="1585" spans="1:27" x14ac:dyDescent="0.25">
      <c r="A1585" s="77">
        <v>2016</v>
      </c>
      <c r="B1585" s="100" t="s">
        <v>508</v>
      </c>
      <c r="C1585" s="101">
        <v>3545001</v>
      </c>
      <c r="D1585" s="78">
        <v>6</v>
      </c>
      <c r="E1585" s="54">
        <v>6</v>
      </c>
      <c r="F1585" s="102">
        <v>35450016</v>
      </c>
      <c r="G1585" s="135">
        <v>26</v>
      </c>
      <c r="H1585" s="135">
        <v>6</v>
      </c>
      <c r="I1585" s="136">
        <v>2.5539779000000005</v>
      </c>
      <c r="J1585" s="136">
        <v>2.5474848000000003</v>
      </c>
      <c r="K1585" s="136">
        <v>6.4930999999999999E-3</v>
      </c>
      <c r="L1585" s="137">
        <v>0</v>
      </c>
      <c r="M1585" s="136">
        <v>2.5465393000000001</v>
      </c>
      <c r="N1585" s="136">
        <v>0</v>
      </c>
      <c r="O1585" s="136">
        <v>7.2535000000000004E-3</v>
      </c>
      <c r="P1585" s="136">
        <v>1.851E-4</v>
      </c>
      <c r="Q1585" s="138">
        <v>17</v>
      </c>
      <c r="R1585" s="139">
        <v>31</v>
      </c>
      <c r="S1585" s="122">
        <f t="shared" si="48"/>
        <v>81.25</v>
      </c>
      <c r="T1585" s="122">
        <f t="shared" si="49"/>
        <v>18.75</v>
      </c>
      <c r="U1585" s="136"/>
      <c r="V1585" s="136"/>
      <c r="W1585" s="136"/>
      <c r="X1585" s="136"/>
      <c r="Y1585" s="136"/>
      <c r="Z1585" s="136"/>
      <c r="AA1585" s="136"/>
    </row>
    <row r="1586" spans="1:27" x14ac:dyDescent="0.25">
      <c r="A1586" s="77">
        <v>2016</v>
      </c>
      <c r="B1586" s="100" t="s">
        <v>508</v>
      </c>
      <c r="C1586" s="101">
        <v>3545001</v>
      </c>
      <c r="D1586" s="78">
        <v>6</v>
      </c>
      <c r="E1586" s="54">
        <v>2</v>
      </c>
      <c r="F1586" s="102">
        <v>35450012</v>
      </c>
      <c r="G1586" s="135">
        <v>0</v>
      </c>
      <c r="H1586" s="135">
        <v>1</v>
      </c>
      <c r="I1586" s="136">
        <v>2.8900000000000001E-5</v>
      </c>
      <c r="J1586" s="136">
        <v>0</v>
      </c>
      <c r="K1586" s="136">
        <v>2.8900000000000001E-5</v>
      </c>
      <c r="L1586" s="137">
        <v>0</v>
      </c>
      <c r="M1586" s="136">
        <v>0</v>
      </c>
      <c r="N1586" s="136">
        <v>2.8900000000000001E-5</v>
      </c>
      <c r="O1586" s="136">
        <v>0</v>
      </c>
      <c r="P1586" s="136">
        <v>0</v>
      </c>
      <c r="Q1586" s="138">
        <v>0</v>
      </c>
      <c r="R1586" s="139">
        <v>0</v>
      </c>
      <c r="S1586" s="122">
        <f t="shared" si="48"/>
        <v>0</v>
      </c>
      <c r="T1586" s="122">
        <f t="shared" si="49"/>
        <v>100</v>
      </c>
      <c r="U1586" s="136"/>
      <c r="V1586" s="136"/>
      <c r="W1586" s="136"/>
      <c r="X1586" s="136"/>
      <c r="Y1586" s="136"/>
      <c r="Z1586" s="136"/>
      <c r="AA1586" s="136"/>
    </row>
    <row r="1587" spans="1:27" x14ac:dyDescent="0.25">
      <c r="A1587" s="77">
        <v>2016</v>
      </c>
      <c r="B1587" s="100" t="s">
        <v>508</v>
      </c>
      <c r="C1587" s="101">
        <v>3545001</v>
      </c>
      <c r="D1587" s="78">
        <v>6</v>
      </c>
      <c r="E1587" s="54">
        <v>7</v>
      </c>
      <c r="F1587" s="102">
        <v>35450017</v>
      </c>
      <c r="G1587" s="135">
        <v>0</v>
      </c>
      <c r="H1587" s="135">
        <v>0</v>
      </c>
      <c r="I1587" s="136">
        <v>0</v>
      </c>
      <c r="J1587" s="136">
        <v>0</v>
      </c>
      <c r="K1587" s="136">
        <v>0</v>
      </c>
      <c r="L1587" s="137">
        <v>0</v>
      </c>
      <c r="M1587" s="136">
        <v>0</v>
      </c>
      <c r="N1587" s="136">
        <v>0</v>
      </c>
      <c r="O1587" s="136">
        <v>0</v>
      </c>
      <c r="P1587" s="136">
        <v>0</v>
      </c>
      <c r="Q1587" s="138">
        <v>0</v>
      </c>
      <c r="R1587" s="139">
        <v>0</v>
      </c>
      <c r="S1587" s="122">
        <f t="shared" si="48"/>
        <v>0</v>
      </c>
      <c r="T1587" s="122">
        <f t="shared" si="49"/>
        <v>0</v>
      </c>
      <c r="U1587" s="136"/>
      <c r="V1587" s="136"/>
      <c r="W1587" s="136"/>
      <c r="X1587" s="136"/>
      <c r="Y1587" s="136"/>
      <c r="Z1587" s="136"/>
      <c r="AA1587" s="136"/>
    </row>
    <row r="1588" spans="1:27" x14ac:dyDescent="0.25">
      <c r="A1588" s="77">
        <v>2016</v>
      </c>
      <c r="B1588" s="100" t="s">
        <v>509</v>
      </c>
      <c r="C1588" s="101">
        <v>3545100</v>
      </c>
      <c r="D1588" s="78">
        <v>20</v>
      </c>
      <c r="E1588" s="54">
        <v>20</v>
      </c>
      <c r="F1588" s="102">
        <v>354510020</v>
      </c>
      <c r="G1588" s="135">
        <v>3</v>
      </c>
      <c r="H1588" s="135">
        <v>14</v>
      </c>
      <c r="I1588" s="136">
        <v>5.6174599999999998E-2</v>
      </c>
      <c r="J1588" s="136">
        <v>4.3506999999999997E-2</v>
      </c>
      <c r="K1588" s="136">
        <v>1.2667600000000001E-2</v>
      </c>
      <c r="L1588" s="137">
        <v>0</v>
      </c>
      <c r="M1588" s="136">
        <v>1.2462899999999999E-2</v>
      </c>
      <c r="N1588" s="136">
        <v>0</v>
      </c>
      <c r="O1588" s="136">
        <v>4.3629599999999991E-2</v>
      </c>
      <c r="P1588" s="136">
        <v>8.2100000000000003E-5</v>
      </c>
      <c r="Q1588" s="138">
        <v>1</v>
      </c>
      <c r="R1588" s="139">
        <v>1</v>
      </c>
      <c r="S1588" s="122">
        <f t="shared" si="48"/>
        <v>17.647058823529413</v>
      </c>
      <c r="T1588" s="122">
        <f t="shared" si="49"/>
        <v>82.35294117647058</v>
      </c>
      <c r="U1588" s="136"/>
      <c r="V1588" s="136"/>
      <c r="W1588" s="136"/>
      <c r="X1588" s="136"/>
      <c r="Y1588" s="136"/>
      <c r="Z1588" s="136"/>
      <c r="AA1588" s="136"/>
    </row>
    <row r="1589" spans="1:27" x14ac:dyDescent="0.25">
      <c r="A1589" s="77">
        <v>2016</v>
      </c>
      <c r="B1589" s="100" t="s">
        <v>510</v>
      </c>
      <c r="C1589" s="101">
        <v>3545159</v>
      </c>
      <c r="D1589" s="78">
        <v>5</v>
      </c>
      <c r="E1589" s="54">
        <v>5</v>
      </c>
      <c r="F1589" s="102">
        <v>35451595</v>
      </c>
      <c r="G1589" s="135">
        <v>5</v>
      </c>
      <c r="H1589" s="135">
        <v>7</v>
      </c>
      <c r="I1589" s="136">
        <v>1.4114399999999999E-2</v>
      </c>
      <c r="J1589" s="136">
        <v>1.3761399999999998E-2</v>
      </c>
      <c r="K1589" s="136">
        <v>3.5300000000000002E-4</v>
      </c>
      <c r="L1589" s="137">
        <v>0</v>
      </c>
      <c r="M1589" s="136">
        <v>1.3618499999999999E-2</v>
      </c>
      <c r="N1589" s="136">
        <v>2.6039999999999999E-4</v>
      </c>
      <c r="O1589" s="136">
        <v>1.2349999999999999E-4</v>
      </c>
      <c r="P1589" s="136">
        <v>1.12E-4</v>
      </c>
      <c r="Q1589" s="138">
        <v>5</v>
      </c>
      <c r="R1589" s="139">
        <v>3</v>
      </c>
      <c r="S1589" s="122">
        <f t="shared" si="48"/>
        <v>41.666666666666671</v>
      </c>
      <c r="T1589" s="122">
        <f t="shared" si="49"/>
        <v>58.333333333333336</v>
      </c>
      <c r="U1589" s="136"/>
      <c r="V1589" s="136"/>
      <c r="W1589" s="136"/>
      <c r="X1589" s="136"/>
      <c r="Y1589" s="136"/>
      <c r="Z1589" s="136"/>
      <c r="AA1589" s="136"/>
    </row>
    <row r="1590" spans="1:27" x14ac:dyDescent="0.25">
      <c r="A1590" s="77">
        <v>2016</v>
      </c>
      <c r="B1590" s="100" t="s">
        <v>510</v>
      </c>
      <c r="C1590" s="101">
        <v>3545159</v>
      </c>
      <c r="D1590" s="78">
        <v>5</v>
      </c>
      <c r="E1590" s="54">
        <v>10</v>
      </c>
      <c r="F1590" s="102">
        <v>354515910</v>
      </c>
      <c r="G1590" s="135">
        <v>0</v>
      </c>
      <c r="H1590" s="135">
        <v>0</v>
      </c>
      <c r="I1590" s="136">
        <v>0</v>
      </c>
      <c r="J1590" s="136">
        <v>0</v>
      </c>
      <c r="K1590" s="136">
        <v>0</v>
      </c>
      <c r="L1590" s="137">
        <v>0</v>
      </c>
      <c r="M1590" s="136">
        <v>0</v>
      </c>
      <c r="N1590" s="136">
        <v>0</v>
      </c>
      <c r="O1590" s="136">
        <v>0</v>
      </c>
      <c r="P1590" s="136">
        <v>0</v>
      </c>
      <c r="Q1590" s="138">
        <v>0</v>
      </c>
      <c r="R1590" s="139">
        <v>14</v>
      </c>
      <c r="S1590" s="122">
        <f t="shared" si="48"/>
        <v>0</v>
      </c>
      <c r="T1590" s="122">
        <f t="shared" si="49"/>
        <v>0</v>
      </c>
      <c r="U1590" s="136"/>
      <c r="V1590" s="136"/>
      <c r="W1590" s="136"/>
      <c r="X1590" s="136"/>
      <c r="Y1590" s="136"/>
      <c r="Z1590" s="136"/>
      <c r="AA1590" s="136"/>
    </row>
    <row r="1591" spans="1:27" x14ac:dyDescent="0.25">
      <c r="A1591" s="77">
        <v>2016</v>
      </c>
      <c r="B1591" s="100" t="s">
        <v>511</v>
      </c>
      <c r="C1591" s="101">
        <v>3545209</v>
      </c>
      <c r="D1591" s="78">
        <v>5</v>
      </c>
      <c r="E1591" s="54">
        <v>5</v>
      </c>
      <c r="F1591" s="102">
        <v>35452095</v>
      </c>
      <c r="G1591" s="135">
        <v>9</v>
      </c>
      <c r="H1591" s="135">
        <v>24</v>
      </c>
      <c r="I1591" s="136">
        <v>0.41375800000000001</v>
      </c>
      <c r="J1591" s="136">
        <v>0.3915283</v>
      </c>
      <c r="K1591" s="136">
        <v>2.2229699999999998E-2</v>
      </c>
      <c r="L1591" s="137">
        <v>0</v>
      </c>
      <c r="M1591" s="136">
        <v>0.300037</v>
      </c>
      <c r="N1591" s="136">
        <v>0.10757780000000002</v>
      </c>
      <c r="O1591" s="136">
        <v>2.1110000000000001E-4</v>
      </c>
      <c r="P1591" s="136">
        <v>5.9321000000000009E-3</v>
      </c>
      <c r="Q1591" s="138">
        <v>7</v>
      </c>
      <c r="R1591" s="139">
        <v>20</v>
      </c>
      <c r="S1591" s="122">
        <f t="shared" si="48"/>
        <v>27.27272727272727</v>
      </c>
      <c r="T1591" s="122">
        <f t="shared" si="49"/>
        <v>72.727272727272734</v>
      </c>
      <c r="U1591" s="136"/>
      <c r="V1591" s="136"/>
      <c r="W1591" s="136"/>
      <c r="X1591" s="136"/>
      <c r="Y1591" s="136"/>
      <c r="Z1591" s="136"/>
      <c r="AA1591" s="136"/>
    </row>
    <row r="1592" spans="1:27" x14ac:dyDescent="0.25">
      <c r="A1592" s="77">
        <v>2016</v>
      </c>
      <c r="B1592" s="100" t="s">
        <v>511</v>
      </c>
      <c r="C1592" s="101">
        <v>3545209</v>
      </c>
      <c r="D1592" s="78">
        <v>5</v>
      </c>
      <c r="E1592" s="54">
        <v>10</v>
      </c>
      <c r="F1592" s="102">
        <v>354520910</v>
      </c>
      <c r="G1592" s="135">
        <v>1</v>
      </c>
      <c r="H1592" s="135">
        <v>6</v>
      </c>
      <c r="I1592" s="136">
        <v>1.5924999999999999E-3</v>
      </c>
      <c r="J1592" s="136">
        <v>3.4700000000000003E-5</v>
      </c>
      <c r="K1592" s="136">
        <v>1.5578E-3</v>
      </c>
      <c r="L1592" s="137">
        <v>0</v>
      </c>
      <c r="M1592" s="136">
        <v>0</v>
      </c>
      <c r="N1592" s="136">
        <v>1.0878999999999999E-3</v>
      </c>
      <c r="O1592" s="136">
        <v>0</v>
      </c>
      <c r="P1592" s="136">
        <v>5.0460000000000001E-4</v>
      </c>
      <c r="Q1592" s="138">
        <v>6</v>
      </c>
      <c r="R1592" s="139">
        <v>8</v>
      </c>
      <c r="S1592" s="122">
        <f t="shared" si="48"/>
        <v>14.285714285714285</v>
      </c>
      <c r="T1592" s="122">
        <f t="shared" si="49"/>
        <v>85.714285714285708</v>
      </c>
      <c r="U1592" s="136"/>
      <c r="V1592" s="136"/>
      <c r="W1592" s="136"/>
      <c r="X1592" s="136"/>
      <c r="Y1592" s="136"/>
      <c r="Z1592" s="136"/>
      <c r="AA1592" s="136"/>
    </row>
    <row r="1593" spans="1:27" x14ac:dyDescent="0.25">
      <c r="A1593" s="77">
        <v>2016</v>
      </c>
      <c r="B1593" s="100" t="s">
        <v>512</v>
      </c>
      <c r="C1593" s="101">
        <v>3545308</v>
      </c>
      <c r="D1593" s="78">
        <v>10</v>
      </c>
      <c r="E1593" s="54">
        <v>10</v>
      </c>
      <c r="F1593" s="102">
        <v>354530810</v>
      </c>
      <c r="G1593" s="135">
        <v>25</v>
      </c>
      <c r="H1593" s="135">
        <v>16</v>
      </c>
      <c r="I1593" s="136">
        <v>0.45711109999999999</v>
      </c>
      <c r="J1593" s="136">
        <v>0.44660549999999999</v>
      </c>
      <c r="K1593" s="136">
        <v>1.0505600000000002E-2</v>
      </c>
      <c r="L1593" s="137">
        <v>0</v>
      </c>
      <c r="M1593" s="136">
        <v>0.27211109999999999</v>
      </c>
      <c r="N1593" s="136">
        <v>4.9616900000000005E-2</v>
      </c>
      <c r="O1593" s="136">
        <v>0.1187574</v>
      </c>
      <c r="P1593" s="136">
        <v>1.66257E-2</v>
      </c>
      <c r="Q1593" s="138">
        <v>26</v>
      </c>
      <c r="R1593" s="139">
        <v>7</v>
      </c>
      <c r="S1593" s="122">
        <f t="shared" si="48"/>
        <v>60.975609756097562</v>
      </c>
      <c r="T1593" s="122">
        <f t="shared" si="49"/>
        <v>39.024390243902438</v>
      </c>
      <c r="U1593" s="136"/>
      <c r="V1593" s="136"/>
      <c r="W1593" s="136"/>
      <c r="X1593" s="136"/>
      <c r="Y1593" s="136"/>
      <c r="Z1593" s="136"/>
      <c r="AA1593" s="136"/>
    </row>
    <row r="1594" spans="1:27" x14ac:dyDescent="0.25">
      <c r="A1594" s="77">
        <v>2016</v>
      </c>
      <c r="B1594" s="100" t="s">
        <v>513</v>
      </c>
      <c r="C1594" s="101">
        <v>3545407</v>
      </c>
      <c r="D1594" s="78">
        <v>17</v>
      </c>
      <c r="E1594" s="54">
        <v>17</v>
      </c>
      <c r="F1594" s="102">
        <v>354540717</v>
      </c>
      <c r="G1594" s="135">
        <v>14</v>
      </c>
      <c r="H1594" s="135">
        <v>10</v>
      </c>
      <c r="I1594" s="136">
        <v>0.10479769999999999</v>
      </c>
      <c r="J1594" s="136">
        <v>0.10017519999999999</v>
      </c>
      <c r="K1594" s="136">
        <v>4.622499999999999E-3</v>
      </c>
      <c r="L1594" s="137">
        <v>0.29679775494672755</v>
      </c>
      <c r="M1594" s="136">
        <v>0</v>
      </c>
      <c r="N1594" s="136">
        <v>3.4952999999999998E-3</v>
      </c>
      <c r="O1594" s="136">
        <v>9.7261600000000004E-2</v>
      </c>
      <c r="P1594" s="136">
        <v>4.0407999999999998E-3</v>
      </c>
      <c r="Q1594" s="138">
        <v>1</v>
      </c>
      <c r="R1594" s="139">
        <v>0</v>
      </c>
      <c r="S1594" s="122">
        <f t="shared" si="48"/>
        <v>58.333333333333336</v>
      </c>
      <c r="T1594" s="122">
        <f t="shared" si="49"/>
        <v>41.666666666666671</v>
      </c>
      <c r="U1594" s="136"/>
      <c r="V1594" s="136"/>
      <c r="W1594" s="136"/>
      <c r="X1594" s="136"/>
      <c r="Y1594" s="136"/>
      <c r="Z1594" s="136"/>
      <c r="AA1594" s="136"/>
    </row>
    <row r="1595" spans="1:27" x14ac:dyDescent="0.25">
      <c r="A1595" s="77">
        <v>2016</v>
      </c>
      <c r="B1595" s="100" t="s">
        <v>514</v>
      </c>
      <c r="C1595" s="101">
        <v>3545506</v>
      </c>
      <c r="D1595" s="78">
        <v>22</v>
      </c>
      <c r="E1595" s="54">
        <v>22</v>
      </c>
      <c r="F1595" s="102">
        <v>354550622</v>
      </c>
      <c r="G1595" s="135">
        <v>2</v>
      </c>
      <c r="H1595" s="135">
        <v>9</v>
      </c>
      <c r="I1595" s="136">
        <v>2.0358899999999999E-2</v>
      </c>
      <c r="J1595" s="136">
        <v>2.7222000000000001E-3</v>
      </c>
      <c r="K1595" s="136">
        <v>1.7636699999999998E-2</v>
      </c>
      <c r="L1595" s="137">
        <v>0</v>
      </c>
      <c r="M1595" s="136">
        <v>1.1749899999999999E-2</v>
      </c>
      <c r="N1595" s="136">
        <v>5.7869999999999996E-3</v>
      </c>
      <c r="O1595" s="136">
        <v>9.98E-5</v>
      </c>
      <c r="P1595" s="136">
        <v>2.7222000000000001E-3</v>
      </c>
      <c r="Q1595" s="138">
        <v>1</v>
      </c>
      <c r="R1595" s="139">
        <v>2</v>
      </c>
      <c r="S1595" s="122">
        <f t="shared" si="48"/>
        <v>18.181818181818183</v>
      </c>
      <c r="T1595" s="122">
        <f t="shared" si="49"/>
        <v>81.818181818181827</v>
      </c>
      <c r="U1595" s="136"/>
      <c r="V1595" s="136"/>
      <c r="W1595" s="136"/>
      <c r="X1595" s="136"/>
      <c r="Y1595" s="136"/>
      <c r="Z1595" s="136"/>
      <c r="AA1595" s="136"/>
    </row>
    <row r="1596" spans="1:27" x14ac:dyDescent="0.25">
      <c r="A1596" s="77">
        <v>2016</v>
      </c>
      <c r="B1596" s="100" t="s">
        <v>515</v>
      </c>
      <c r="C1596" s="101">
        <v>3545605</v>
      </c>
      <c r="D1596" s="78">
        <v>15</v>
      </c>
      <c r="E1596" s="54">
        <v>15</v>
      </c>
      <c r="F1596" s="102">
        <v>354560515</v>
      </c>
      <c r="G1596" s="135">
        <v>4</v>
      </c>
      <c r="H1596" s="135">
        <v>27</v>
      </c>
      <c r="I1596" s="136">
        <v>0.29731299999999999</v>
      </c>
      <c r="J1596" s="136">
        <v>0.2149538</v>
      </c>
      <c r="K1596" s="136">
        <v>8.2359200000000007E-2</v>
      </c>
      <c r="L1596" s="137">
        <v>0</v>
      </c>
      <c r="M1596" s="136">
        <v>4.6988699999999994E-2</v>
      </c>
      <c r="N1596" s="136">
        <v>0.19403929999999997</v>
      </c>
      <c r="O1596" s="136">
        <v>5.2928299999999998E-2</v>
      </c>
      <c r="P1596" s="136">
        <v>3.3566999999999998E-3</v>
      </c>
      <c r="Q1596" s="138">
        <v>2</v>
      </c>
      <c r="R1596" s="139">
        <v>10</v>
      </c>
      <c r="S1596" s="122">
        <f t="shared" si="48"/>
        <v>12.903225806451612</v>
      </c>
      <c r="T1596" s="122">
        <f t="shared" si="49"/>
        <v>87.096774193548384</v>
      </c>
      <c r="U1596" s="136"/>
      <c r="V1596" s="136"/>
      <c r="W1596" s="136"/>
      <c r="X1596" s="136"/>
      <c r="Y1596" s="136"/>
      <c r="Z1596" s="136"/>
      <c r="AA1596" s="136"/>
    </row>
    <row r="1597" spans="1:27" x14ac:dyDescent="0.25">
      <c r="A1597" s="77">
        <v>2016</v>
      </c>
      <c r="B1597" s="100" t="s">
        <v>515</v>
      </c>
      <c r="C1597" s="101">
        <v>3545605</v>
      </c>
      <c r="D1597" s="78">
        <v>15</v>
      </c>
      <c r="E1597" s="54">
        <v>16</v>
      </c>
      <c r="F1597" s="102">
        <v>354560516</v>
      </c>
      <c r="G1597" s="135">
        <v>15</v>
      </c>
      <c r="H1597" s="135">
        <v>6</v>
      </c>
      <c r="I1597" s="136">
        <v>0.53290190000000004</v>
      </c>
      <c r="J1597" s="136">
        <v>0.52907660000000001</v>
      </c>
      <c r="K1597" s="136">
        <v>3.8252999999999998E-3</v>
      </c>
      <c r="L1597" s="137">
        <v>0</v>
      </c>
      <c r="M1597" s="136">
        <v>0</v>
      </c>
      <c r="N1597" s="136">
        <v>1.00077E-2</v>
      </c>
      <c r="O1597" s="136">
        <v>0.52254109999999998</v>
      </c>
      <c r="P1597" s="136">
        <v>3.5309999999999996E-4</v>
      </c>
      <c r="Q1597" s="138">
        <v>2</v>
      </c>
      <c r="R1597" s="139">
        <v>2</v>
      </c>
      <c r="S1597" s="122">
        <f t="shared" si="48"/>
        <v>71.428571428571431</v>
      </c>
      <c r="T1597" s="122">
        <f t="shared" si="49"/>
        <v>28.571428571428569</v>
      </c>
      <c r="U1597" s="136"/>
      <c r="V1597" s="136"/>
      <c r="W1597" s="136"/>
      <c r="X1597" s="136"/>
      <c r="Y1597" s="136"/>
      <c r="Z1597" s="136"/>
      <c r="AA1597" s="136"/>
    </row>
    <row r="1598" spans="1:27" x14ac:dyDescent="0.25">
      <c r="A1598" s="77">
        <v>2016</v>
      </c>
      <c r="B1598" s="100" t="s">
        <v>516</v>
      </c>
      <c r="C1598" s="101">
        <v>3545704</v>
      </c>
      <c r="D1598" s="78">
        <v>15</v>
      </c>
      <c r="E1598" s="54">
        <v>15</v>
      </c>
      <c r="F1598" s="102">
        <v>354570415</v>
      </c>
      <c r="G1598" s="135">
        <v>9</v>
      </c>
      <c r="H1598" s="135">
        <v>8</v>
      </c>
      <c r="I1598" s="136">
        <v>0.1228645</v>
      </c>
      <c r="J1598" s="136">
        <v>8.5024999999999996E-3</v>
      </c>
      <c r="K1598" s="136">
        <v>0.11436200000000001</v>
      </c>
      <c r="L1598" s="137">
        <v>2.5333269913749368E-3</v>
      </c>
      <c r="M1598" s="136">
        <v>1.2104999999999999E-2</v>
      </c>
      <c r="N1598" s="136">
        <v>0.1015047</v>
      </c>
      <c r="O1598" s="136">
        <v>9.0232999999999997E-3</v>
      </c>
      <c r="P1598" s="136">
        <v>2.3149999999999999E-4</v>
      </c>
      <c r="Q1598" s="138">
        <v>10</v>
      </c>
      <c r="R1598" s="139">
        <v>0</v>
      </c>
      <c r="S1598" s="122">
        <f t="shared" si="48"/>
        <v>52.941176470588239</v>
      </c>
      <c r="T1598" s="122">
        <f t="shared" si="49"/>
        <v>47.058823529411761</v>
      </c>
      <c r="U1598" s="136"/>
      <c r="V1598" s="136"/>
      <c r="W1598" s="136"/>
      <c r="X1598" s="136"/>
      <c r="Y1598" s="136"/>
      <c r="Z1598" s="136"/>
      <c r="AA1598" s="136"/>
    </row>
    <row r="1599" spans="1:27" x14ac:dyDescent="0.25">
      <c r="A1599" s="77">
        <v>2016</v>
      </c>
      <c r="B1599" s="100" t="s">
        <v>517</v>
      </c>
      <c r="C1599" s="101">
        <v>3545803</v>
      </c>
      <c r="D1599" s="78">
        <v>5</v>
      </c>
      <c r="E1599" s="54">
        <v>5</v>
      </c>
      <c r="F1599" s="102">
        <v>35458035</v>
      </c>
      <c r="G1599" s="135">
        <v>12</v>
      </c>
      <c r="H1599" s="135">
        <v>92</v>
      </c>
      <c r="I1599" s="136">
        <v>1.0431182999999999</v>
      </c>
      <c r="J1599" s="136">
        <v>0.99713289999999999</v>
      </c>
      <c r="K1599" s="136">
        <v>4.5985399999999996E-2</v>
      </c>
      <c r="L1599" s="137">
        <v>0</v>
      </c>
      <c r="M1599" s="136">
        <v>0.83553239999999995</v>
      </c>
      <c r="N1599" s="136">
        <v>0.19797539999999997</v>
      </c>
      <c r="O1599" s="136">
        <v>2.8976000000000002E-3</v>
      </c>
      <c r="P1599" s="136">
        <v>6.7128999999999991E-3</v>
      </c>
      <c r="Q1599" s="138">
        <v>16</v>
      </c>
      <c r="R1599" s="139">
        <v>68</v>
      </c>
      <c r="S1599" s="122">
        <f t="shared" si="48"/>
        <v>11.538461538461538</v>
      </c>
      <c r="T1599" s="122">
        <f t="shared" si="49"/>
        <v>88.461538461538453</v>
      </c>
      <c r="U1599" s="136"/>
      <c r="V1599" s="136"/>
      <c r="W1599" s="136"/>
      <c r="X1599" s="136"/>
      <c r="Y1599" s="136"/>
      <c r="Z1599" s="136"/>
      <c r="AA1599" s="136"/>
    </row>
    <row r="1600" spans="1:27" x14ac:dyDescent="0.25">
      <c r="A1600" s="77">
        <v>2016</v>
      </c>
      <c r="B1600" s="100" t="s">
        <v>518</v>
      </c>
      <c r="C1600" s="101">
        <v>3546009</v>
      </c>
      <c r="D1600" s="78">
        <v>2</v>
      </c>
      <c r="E1600" s="54">
        <v>2</v>
      </c>
      <c r="F1600" s="102">
        <v>35460092</v>
      </c>
      <c r="G1600" s="135">
        <v>22</v>
      </c>
      <c r="H1600" s="135">
        <v>14</v>
      </c>
      <c r="I1600" s="136">
        <v>1.3618700000000003E-2</v>
      </c>
      <c r="J1600" s="136">
        <v>1.2110100000000002E-2</v>
      </c>
      <c r="K1600" s="136">
        <v>1.5086000000000001E-3</v>
      </c>
      <c r="L1600" s="137">
        <v>6.6456240487062404E-2</v>
      </c>
      <c r="M1600" s="136">
        <v>0</v>
      </c>
      <c r="N1600" s="136">
        <v>4.2450000000000002E-4</v>
      </c>
      <c r="O1600" s="136">
        <v>4.4579000000000008E-3</v>
      </c>
      <c r="P1600" s="136">
        <v>8.7363000000000024E-3</v>
      </c>
      <c r="Q1600" s="138">
        <v>13</v>
      </c>
      <c r="R1600" s="139">
        <v>15</v>
      </c>
      <c r="S1600" s="122">
        <f t="shared" si="48"/>
        <v>61.111111111111114</v>
      </c>
      <c r="T1600" s="122">
        <f t="shared" si="49"/>
        <v>38.888888888888893</v>
      </c>
      <c r="U1600" s="136"/>
      <c r="V1600" s="136"/>
      <c r="W1600" s="136"/>
      <c r="X1600" s="136"/>
      <c r="Y1600" s="136"/>
      <c r="Z1600" s="136"/>
      <c r="AA1600" s="136"/>
    </row>
    <row r="1601" spans="1:27" x14ac:dyDescent="0.25">
      <c r="A1601" s="77">
        <v>2016</v>
      </c>
      <c r="B1601" s="100" t="s">
        <v>519</v>
      </c>
      <c r="C1601" s="101">
        <v>3546108</v>
      </c>
      <c r="D1601" s="78">
        <v>15</v>
      </c>
      <c r="E1601" s="54">
        <v>15</v>
      </c>
      <c r="F1601" s="102">
        <v>354610815</v>
      </c>
      <c r="G1601" s="135">
        <v>2</v>
      </c>
      <c r="H1601" s="135">
        <v>7</v>
      </c>
      <c r="I1601" s="136">
        <v>1.32382E-2</v>
      </c>
      <c r="J1601" s="136">
        <v>6.9400000000000006E-5</v>
      </c>
      <c r="K1601" s="136">
        <v>1.31688E-2</v>
      </c>
      <c r="L1601" s="137">
        <v>2.6524733637747332E-2</v>
      </c>
      <c r="M1601" s="136">
        <v>1.00695E-2</v>
      </c>
      <c r="N1601" s="136">
        <v>2.6229999999999999E-3</v>
      </c>
      <c r="O1601" s="136">
        <v>5.2079999999999997E-4</v>
      </c>
      <c r="P1601" s="136">
        <v>2.4899999999999999E-5</v>
      </c>
      <c r="Q1601" s="138">
        <v>0</v>
      </c>
      <c r="R1601" s="139">
        <v>0</v>
      </c>
      <c r="S1601" s="122">
        <f t="shared" si="48"/>
        <v>22.222222222222221</v>
      </c>
      <c r="T1601" s="122">
        <f t="shared" si="49"/>
        <v>77.777777777777786</v>
      </c>
      <c r="U1601" s="136"/>
      <c r="V1601" s="136"/>
      <c r="W1601" s="136"/>
      <c r="X1601" s="136"/>
      <c r="Y1601" s="136"/>
      <c r="Z1601" s="136"/>
      <c r="AA1601" s="136"/>
    </row>
    <row r="1602" spans="1:27" x14ac:dyDescent="0.25">
      <c r="A1602" s="77">
        <v>2016</v>
      </c>
      <c r="B1602" s="100" t="s">
        <v>519</v>
      </c>
      <c r="C1602" s="101">
        <v>3546108</v>
      </c>
      <c r="D1602" s="78">
        <v>15</v>
      </c>
      <c r="E1602" s="54">
        <v>18</v>
      </c>
      <c r="F1602" s="102">
        <v>354610818</v>
      </c>
      <c r="G1602" s="135">
        <v>0</v>
      </c>
      <c r="H1602" s="135">
        <v>0</v>
      </c>
      <c r="I1602" s="136">
        <v>0</v>
      </c>
      <c r="J1602" s="136">
        <v>0</v>
      </c>
      <c r="K1602" s="136">
        <v>0</v>
      </c>
      <c r="L1602" s="137">
        <v>0</v>
      </c>
      <c r="M1602" s="136">
        <v>0</v>
      </c>
      <c r="N1602" s="136">
        <v>0</v>
      </c>
      <c r="O1602" s="136">
        <v>0</v>
      </c>
      <c r="P1602" s="136">
        <v>0</v>
      </c>
      <c r="Q1602" s="138">
        <v>0</v>
      </c>
      <c r="R1602" s="139">
        <v>0</v>
      </c>
      <c r="S1602" s="122">
        <f t="shared" si="48"/>
        <v>0</v>
      </c>
      <c r="T1602" s="122">
        <f t="shared" si="49"/>
        <v>0</v>
      </c>
      <c r="U1602" s="136"/>
      <c r="V1602" s="136"/>
      <c r="W1602" s="136"/>
      <c r="X1602" s="136"/>
      <c r="Y1602" s="136"/>
      <c r="Z1602" s="136"/>
      <c r="AA1602" s="136"/>
    </row>
    <row r="1603" spans="1:27" x14ac:dyDescent="0.25">
      <c r="A1603" s="77">
        <v>2016</v>
      </c>
      <c r="B1603" s="100" t="s">
        <v>520</v>
      </c>
      <c r="C1603" s="101">
        <v>3546207</v>
      </c>
      <c r="D1603" s="78">
        <v>9</v>
      </c>
      <c r="E1603" s="54">
        <v>9</v>
      </c>
      <c r="F1603" s="102">
        <v>35462079</v>
      </c>
      <c r="G1603" s="135">
        <v>12</v>
      </c>
      <c r="H1603" s="135">
        <v>8</v>
      </c>
      <c r="I1603" s="136">
        <v>0.47345709999999996</v>
      </c>
      <c r="J1603" s="136">
        <v>0.46929599999999999</v>
      </c>
      <c r="K1603" s="136">
        <v>4.1611E-3</v>
      </c>
      <c r="L1603" s="137">
        <v>0</v>
      </c>
      <c r="M1603" s="136">
        <v>0.4101667</v>
      </c>
      <c r="N1603" s="136">
        <v>7.5929999999999997E-4</v>
      </c>
      <c r="O1603" s="136">
        <v>6.0025099999999998E-2</v>
      </c>
      <c r="P1603" s="136">
        <v>2.506E-3</v>
      </c>
      <c r="Q1603" s="138">
        <v>6</v>
      </c>
      <c r="R1603" s="139">
        <v>1</v>
      </c>
      <c r="S1603" s="122">
        <f t="shared" ref="S1603:S1666" si="50">IFERROR(((G1603)/(SUM($G1603:$H1603)))*100,0)</f>
        <v>60</v>
      </c>
      <c r="T1603" s="122">
        <f t="shared" ref="T1603:T1666" si="51">IFERROR(((H1603)/(SUM($G1603:$H1603)))*100,0)</f>
        <v>40</v>
      </c>
      <c r="U1603" s="136"/>
      <c r="V1603" s="136"/>
      <c r="W1603" s="136"/>
      <c r="X1603" s="136"/>
      <c r="Y1603" s="136"/>
      <c r="Z1603" s="136"/>
      <c r="AA1603" s="136"/>
    </row>
    <row r="1604" spans="1:27" x14ac:dyDescent="0.25">
      <c r="A1604" s="77">
        <v>2016</v>
      </c>
      <c r="B1604" s="100" t="s">
        <v>521</v>
      </c>
      <c r="C1604" s="101">
        <v>3546256</v>
      </c>
      <c r="D1604" s="78">
        <v>4</v>
      </c>
      <c r="E1604" s="54">
        <v>4</v>
      </c>
      <c r="F1604" s="102">
        <v>35462564</v>
      </c>
      <c r="G1604" s="135">
        <v>3</v>
      </c>
      <c r="H1604" s="135">
        <v>4</v>
      </c>
      <c r="I1604" s="136">
        <v>3.0384899999999999E-2</v>
      </c>
      <c r="J1604" s="136">
        <v>2.23287E-2</v>
      </c>
      <c r="K1604" s="136">
        <v>8.0561999999999995E-3</v>
      </c>
      <c r="L1604" s="137">
        <v>0</v>
      </c>
      <c r="M1604" s="136">
        <v>8.0215000000000009E-3</v>
      </c>
      <c r="N1604" s="136">
        <v>0</v>
      </c>
      <c r="O1604" s="136">
        <v>0.02</v>
      </c>
      <c r="P1604" s="136">
        <v>2.3634000000000003E-3</v>
      </c>
      <c r="Q1604" s="138">
        <v>1</v>
      </c>
      <c r="R1604" s="139">
        <v>2</v>
      </c>
      <c r="S1604" s="122">
        <f t="shared" si="50"/>
        <v>42.857142857142854</v>
      </c>
      <c r="T1604" s="122">
        <f t="shared" si="51"/>
        <v>57.142857142857139</v>
      </c>
      <c r="U1604" s="136"/>
      <c r="V1604" s="136"/>
      <c r="W1604" s="136"/>
      <c r="X1604" s="136"/>
      <c r="Y1604" s="136"/>
      <c r="Z1604" s="136"/>
      <c r="AA1604" s="136"/>
    </row>
    <row r="1605" spans="1:27" x14ac:dyDescent="0.25">
      <c r="A1605" s="77">
        <v>2016</v>
      </c>
      <c r="B1605" s="100" t="s">
        <v>522</v>
      </c>
      <c r="C1605" s="101">
        <v>3546306</v>
      </c>
      <c r="D1605" s="78">
        <v>9</v>
      </c>
      <c r="E1605" s="54">
        <v>9</v>
      </c>
      <c r="F1605" s="102">
        <v>35463069</v>
      </c>
      <c r="G1605" s="135">
        <v>36</v>
      </c>
      <c r="H1605" s="135">
        <v>9</v>
      </c>
      <c r="I1605" s="136">
        <v>0.34198100000000003</v>
      </c>
      <c r="J1605" s="136">
        <v>0.33184750000000002</v>
      </c>
      <c r="K1605" s="136">
        <v>1.01335E-2</v>
      </c>
      <c r="L1605" s="137">
        <v>3.4627092846270927E-2</v>
      </c>
      <c r="M1605" s="136">
        <v>7.7233899999999994E-2</v>
      </c>
      <c r="N1605" s="136">
        <v>7.8129999999999996E-4</v>
      </c>
      <c r="O1605" s="136">
        <v>0.26179720000000001</v>
      </c>
      <c r="P1605" s="136">
        <v>2.1686000000000001E-3</v>
      </c>
      <c r="Q1605" s="138">
        <v>20</v>
      </c>
      <c r="R1605" s="139">
        <v>8</v>
      </c>
      <c r="S1605" s="122">
        <f t="shared" si="50"/>
        <v>80</v>
      </c>
      <c r="T1605" s="122">
        <f t="shared" si="51"/>
        <v>20</v>
      </c>
      <c r="U1605" s="136"/>
      <c r="V1605" s="136"/>
      <c r="W1605" s="136"/>
      <c r="X1605" s="136"/>
      <c r="Y1605" s="136"/>
      <c r="Z1605" s="136"/>
      <c r="AA1605" s="136"/>
    </row>
    <row r="1606" spans="1:27" x14ac:dyDescent="0.25">
      <c r="A1606" s="77">
        <v>2016</v>
      </c>
      <c r="B1606" s="100" t="s">
        <v>523</v>
      </c>
      <c r="C1606" s="101">
        <v>3546405</v>
      </c>
      <c r="D1606" s="78">
        <v>17</v>
      </c>
      <c r="E1606" s="54">
        <v>17</v>
      </c>
      <c r="F1606" s="102">
        <v>354640517</v>
      </c>
      <c r="G1606" s="135">
        <v>28</v>
      </c>
      <c r="H1606" s="135">
        <v>54</v>
      </c>
      <c r="I1606" s="136">
        <v>0.66800570000000015</v>
      </c>
      <c r="J1606" s="136">
        <v>0.56038610000000011</v>
      </c>
      <c r="K1606" s="136">
        <v>0.10761960000000001</v>
      </c>
      <c r="L1606" s="137">
        <v>0</v>
      </c>
      <c r="M1606" s="136">
        <v>0.13717599999999999</v>
      </c>
      <c r="N1606" s="136">
        <v>2.8598899999999997E-2</v>
      </c>
      <c r="O1606" s="136">
        <v>0.49683290000000008</v>
      </c>
      <c r="P1606" s="136">
        <v>5.3979000000000006E-3</v>
      </c>
      <c r="Q1606" s="138">
        <v>9</v>
      </c>
      <c r="R1606" s="139">
        <v>9</v>
      </c>
      <c r="S1606" s="122">
        <f t="shared" si="50"/>
        <v>34.146341463414636</v>
      </c>
      <c r="T1606" s="122">
        <f t="shared" si="51"/>
        <v>65.853658536585371</v>
      </c>
      <c r="U1606" s="136"/>
      <c r="V1606" s="136"/>
      <c r="W1606" s="136"/>
      <c r="X1606" s="136"/>
      <c r="Y1606" s="136"/>
      <c r="Z1606" s="136"/>
      <c r="AA1606" s="136"/>
    </row>
    <row r="1607" spans="1:27" x14ac:dyDescent="0.25">
      <c r="A1607" s="77">
        <v>2016</v>
      </c>
      <c r="B1607" s="100" t="s">
        <v>524</v>
      </c>
      <c r="C1607" s="101">
        <v>3546504</v>
      </c>
      <c r="D1607" s="78">
        <v>16</v>
      </c>
      <c r="E1607" s="54">
        <v>16</v>
      </c>
      <c r="F1607" s="102">
        <v>354650416</v>
      </c>
      <c r="G1607" s="135">
        <v>2</v>
      </c>
      <c r="H1607" s="135">
        <v>9</v>
      </c>
      <c r="I1607" s="136">
        <v>3.6110000000000003E-2</v>
      </c>
      <c r="J1607" s="136">
        <v>1.0416700000000001E-2</v>
      </c>
      <c r="K1607" s="136">
        <v>2.5693299999999999E-2</v>
      </c>
      <c r="L1607" s="137">
        <v>0</v>
      </c>
      <c r="M1607" s="136">
        <v>2.4027800000000002E-2</v>
      </c>
      <c r="N1607" s="136">
        <v>0</v>
      </c>
      <c r="O1607" s="136">
        <v>1.0416700000000001E-2</v>
      </c>
      <c r="P1607" s="136">
        <v>1.6655000000000001E-3</v>
      </c>
      <c r="Q1607" s="138">
        <v>1</v>
      </c>
      <c r="R1607" s="139">
        <v>0</v>
      </c>
      <c r="S1607" s="122">
        <f t="shared" si="50"/>
        <v>18.181818181818183</v>
      </c>
      <c r="T1607" s="122">
        <f t="shared" si="51"/>
        <v>81.818181818181827</v>
      </c>
      <c r="U1607" s="136"/>
      <c r="V1607" s="136"/>
      <c r="W1607" s="136"/>
      <c r="X1607" s="136"/>
      <c r="Y1607" s="136"/>
      <c r="Z1607" s="136"/>
      <c r="AA1607" s="136"/>
    </row>
    <row r="1608" spans="1:27" x14ac:dyDescent="0.25">
      <c r="A1608" s="77">
        <v>2016</v>
      </c>
      <c r="B1608" s="100" t="s">
        <v>524</v>
      </c>
      <c r="C1608" s="101">
        <v>3546504</v>
      </c>
      <c r="D1608" s="78">
        <v>16</v>
      </c>
      <c r="E1608" s="54">
        <v>9</v>
      </c>
      <c r="F1608" s="102">
        <v>35465049</v>
      </c>
      <c r="G1608" s="135">
        <v>3</v>
      </c>
      <c r="H1608" s="135">
        <v>1</v>
      </c>
      <c r="I1608" s="136">
        <v>9.0573000000000001E-2</v>
      </c>
      <c r="J1608" s="136">
        <v>9.05556E-2</v>
      </c>
      <c r="K1608" s="136">
        <v>1.7399999999999999E-5</v>
      </c>
      <c r="L1608" s="137">
        <v>0</v>
      </c>
      <c r="M1608" s="136">
        <v>0</v>
      </c>
      <c r="N1608" s="136">
        <v>0.08</v>
      </c>
      <c r="O1608" s="136">
        <v>3.8888999999999998E-3</v>
      </c>
      <c r="P1608" s="136">
        <v>6.6841000000000001E-3</v>
      </c>
      <c r="Q1608" s="138">
        <v>5</v>
      </c>
      <c r="R1608" s="139">
        <v>4</v>
      </c>
      <c r="S1608" s="122">
        <f t="shared" si="50"/>
        <v>75</v>
      </c>
      <c r="T1608" s="122">
        <f t="shared" si="51"/>
        <v>25</v>
      </c>
      <c r="U1608" s="136"/>
      <c r="V1608" s="136"/>
      <c r="W1608" s="136"/>
      <c r="X1608" s="136"/>
      <c r="Y1608" s="136"/>
      <c r="Z1608" s="136"/>
      <c r="AA1608" s="136"/>
    </row>
    <row r="1609" spans="1:27" x14ac:dyDescent="0.25">
      <c r="A1609" s="77">
        <v>2016</v>
      </c>
      <c r="B1609" s="100" t="s">
        <v>525</v>
      </c>
      <c r="C1609" s="101">
        <v>3546603</v>
      </c>
      <c r="D1609" s="78">
        <v>18</v>
      </c>
      <c r="E1609" s="54">
        <v>18</v>
      </c>
      <c r="F1609" s="102">
        <v>354660318</v>
      </c>
      <c r="G1609" s="135">
        <v>10</v>
      </c>
      <c r="H1609" s="135">
        <v>33</v>
      </c>
      <c r="I1609" s="136">
        <v>7.1708300000000003E-2</v>
      </c>
      <c r="J1609" s="136">
        <v>1.7943700000000003E-2</v>
      </c>
      <c r="K1609" s="136">
        <v>5.3764600000000003E-2</v>
      </c>
      <c r="L1609" s="137">
        <v>5.6272228564180619E-2</v>
      </c>
      <c r="M1609" s="136">
        <v>1.3009299999999998E-2</v>
      </c>
      <c r="N1609" s="136">
        <v>3.66538E-2</v>
      </c>
      <c r="O1609" s="136">
        <v>1.7418200000000002E-2</v>
      </c>
      <c r="P1609" s="136">
        <v>4.6269999999999992E-3</v>
      </c>
      <c r="Q1609" s="138">
        <v>5</v>
      </c>
      <c r="R1609" s="139">
        <v>12</v>
      </c>
      <c r="S1609" s="122">
        <f t="shared" si="50"/>
        <v>23.255813953488371</v>
      </c>
      <c r="T1609" s="122">
        <f t="shared" si="51"/>
        <v>76.744186046511629</v>
      </c>
      <c r="U1609" s="136"/>
      <c r="V1609" s="136"/>
      <c r="W1609" s="136"/>
      <c r="X1609" s="136"/>
      <c r="Y1609" s="136"/>
      <c r="Z1609" s="136"/>
      <c r="AA1609" s="136"/>
    </row>
    <row r="1610" spans="1:27" x14ac:dyDescent="0.25">
      <c r="A1610" s="77">
        <v>2016</v>
      </c>
      <c r="B1610" s="100" t="s">
        <v>525</v>
      </c>
      <c r="C1610" s="101">
        <v>3546603</v>
      </c>
      <c r="D1610" s="78">
        <v>18</v>
      </c>
      <c r="E1610" s="54">
        <v>15</v>
      </c>
      <c r="F1610" s="102">
        <v>354660315</v>
      </c>
      <c r="G1610" s="135">
        <v>0</v>
      </c>
      <c r="H1610" s="135">
        <v>0</v>
      </c>
      <c r="I1610" s="136">
        <v>0</v>
      </c>
      <c r="J1610" s="136">
        <v>0</v>
      </c>
      <c r="K1610" s="136">
        <v>0</v>
      </c>
      <c r="L1610" s="137">
        <v>0</v>
      </c>
      <c r="M1610" s="136">
        <v>0</v>
      </c>
      <c r="N1610" s="136">
        <v>0</v>
      </c>
      <c r="O1610" s="136">
        <v>0</v>
      </c>
      <c r="P1610" s="136">
        <v>0</v>
      </c>
      <c r="Q1610" s="138">
        <v>0</v>
      </c>
      <c r="R1610" s="139">
        <v>0</v>
      </c>
      <c r="S1610" s="122">
        <f t="shared" si="50"/>
        <v>0</v>
      </c>
      <c r="T1610" s="122">
        <f t="shared" si="51"/>
        <v>0</v>
      </c>
      <c r="U1610" s="136"/>
      <c r="V1610" s="136"/>
      <c r="W1610" s="136"/>
      <c r="X1610" s="136"/>
      <c r="Y1610" s="136"/>
      <c r="Z1610" s="136"/>
      <c r="AA1610" s="136"/>
    </row>
    <row r="1611" spans="1:27" x14ac:dyDescent="0.25">
      <c r="A1611" s="77">
        <v>2016</v>
      </c>
      <c r="B1611" s="100" t="s">
        <v>526</v>
      </c>
      <c r="C1611" s="101">
        <v>3546702</v>
      </c>
      <c r="D1611" s="78">
        <v>5</v>
      </c>
      <c r="E1611" s="54">
        <v>5</v>
      </c>
      <c r="F1611" s="102">
        <v>35467025</v>
      </c>
      <c r="G1611" s="135">
        <v>5</v>
      </c>
      <c r="H1611" s="135">
        <v>37</v>
      </c>
      <c r="I1611" s="136">
        <v>0.23722909999999997</v>
      </c>
      <c r="J1611" s="136">
        <v>0.1473149</v>
      </c>
      <c r="K1611" s="136">
        <v>8.9914199999999986E-2</v>
      </c>
      <c r="L1611" s="137">
        <v>0</v>
      </c>
      <c r="M1611" s="136">
        <v>0.19435190000000002</v>
      </c>
      <c r="N1611" s="136">
        <v>3.3646600000000006E-2</v>
      </c>
      <c r="O1611" s="136">
        <v>7.3148999999999992E-3</v>
      </c>
      <c r="P1611" s="136">
        <v>1.9157000000000004E-3</v>
      </c>
      <c r="Q1611" s="138">
        <v>5</v>
      </c>
      <c r="R1611" s="139">
        <v>17</v>
      </c>
      <c r="S1611" s="122">
        <f t="shared" si="50"/>
        <v>11.904761904761903</v>
      </c>
      <c r="T1611" s="122">
        <f t="shared" si="51"/>
        <v>88.095238095238088</v>
      </c>
      <c r="U1611" s="136"/>
      <c r="V1611" s="136"/>
      <c r="W1611" s="136"/>
      <c r="X1611" s="136"/>
      <c r="Y1611" s="136"/>
      <c r="Z1611" s="136"/>
      <c r="AA1611" s="136"/>
    </row>
    <row r="1612" spans="1:27" x14ac:dyDescent="0.25">
      <c r="A1612" s="77">
        <v>2016</v>
      </c>
      <c r="B1612" s="100" t="s">
        <v>527</v>
      </c>
      <c r="C1612" s="101">
        <v>3546801</v>
      </c>
      <c r="D1612" s="78">
        <v>2</v>
      </c>
      <c r="E1612" s="54">
        <v>2</v>
      </c>
      <c r="F1612" s="102">
        <v>35468012</v>
      </c>
      <c r="G1612" s="135">
        <v>34</v>
      </c>
      <c r="H1612" s="135">
        <v>66</v>
      </c>
      <c r="I1612" s="136">
        <v>0.1477406</v>
      </c>
      <c r="J1612" s="136">
        <v>0.12521379999999999</v>
      </c>
      <c r="K1612" s="136">
        <v>2.25268E-2</v>
      </c>
      <c r="L1612" s="137">
        <v>0</v>
      </c>
      <c r="M1612" s="136">
        <v>7.8703999999999996E-3</v>
      </c>
      <c r="N1612" s="136">
        <v>0.1139664</v>
      </c>
      <c r="O1612" s="136">
        <v>9.9903000000000006E-3</v>
      </c>
      <c r="P1612" s="136">
        <v>1.5913500000000004E-2</v>
      </c>
      <c r="Q1612" s="138">
        <v>46</v>
      </c>
      <c r="R1612" s="139">
        <v>68</v>
      </c>
      <c r="S1612" s="122">
        <f t="shared" si="50"/>
        <v>34</v>
      </c>
      <c r="T1612" s="122">
        <f t="shared" si="51"/>
        <v>66</v>
      </c>
      <c r="U1612" s="136"/>
      <c r="V1612" s="136"/>
      <c r="W1612" s="136"/>
      <c r="X1612" s="136"/>
      <c r="Y1612" s="136"/>
      <c r="Z1612" s="136"/>
      <c r="AA1612" s="136"/>
    </row>
    <row r="1613" spans="1:27" x14ac:dyDescent="0.25">
      <c r="A1613" s="77">
        <v>2016</v>
      </c>
      <c r="B1613" s="100" t="s">
        <v>528</v>
      </c>
      <c r="C1613" s="101">
        <v>3546900</v>
      </c>
      <c r="D1613" s="78">
        <v>9</v>
      </c>
      <c r="E1613" s="54">
        <v>9</v>
      </c>
      <c r="F1613" s="102">
        <v>35469009</v>
      </c>
      <c r="G1613" s="135">
        <v>6</v>
      </c>
      <c r="H1613" s="135">
        <v>5</v>
      </c>
      <c r="I1613" s="136">
        <v>3.1730899999999999E-2</v>
      </c>
      <c r="J1613" s="136">
        <v>1.96186E-2</v>
      </c>
      <c r="K1613" s="136">
        <v>1.2112299999999999E-2</v>
      </c>
      <c r="L1613" s="137">
        <v>0</v>
      </c>
      <c r="M1613" s="136">
        <v>1.15741E-2</v>
      </c>
      <c r="N1613" s="136">
        <v>0</v>
      </c>
      <c r="O1613" s="136">
        <v>1.9157400000000002E-2</v>
      </c>
      <c r="P1613" s="136">
        <v>9.993999999999999E-4</v>
      </c>
      <c r="Q1613" s="138">
        <v>1</v>
      </c>
      <c r="R1613" s="139">
        <v>0</v>
      </c>
      <c r="S1613" s="122">
        <f t="shared" si="50"/>
        <v>54.54545454545454</v>
      </c>
      <c r="T1613" s="122">
        <f t="shared" si="51"/>
        <v>45.454545454545453</v>
      </c>
      <c r="U1613" s="136"/>
      <c r="V1613" s="136"/>
      <c r="W1613" s="136"/>
      <c r="X1613" s="136"/>
      <c r="Y1613" s="136"/>
      <c r="Z1613" s="136"/>
      <c r="AA1613" s="136"/>
    </row>
    <row r="1614" spans="1:27" x14ac:dyDescent="0.25">
      <c r="A1614" s="77">
        <v>2016</v>
      </c>
      <c r="B1614" s="100" t="s">
        <v>529</v>
      </c>
      <c r="C1614" s="101">
        <v>3547007</v>
      </c>
      <c r="D1614" s="78">
        <v>5</v>
      </c>
      <c r="E1614" s="54">
        <v>5</v>
      </c>
      <c r="F1614" s="102">
        <v>35470075</v>
      </c>
      <c r="G1614" s="135">
        <v>6</v>
      </c>
      <c r="H1614" s="135">
        <v>6</v>
      </c>
      <c r="I1614" s="136">
        <v>4.1114900000000003E-2</v>
      </c>
      <c r="J1614" s="136">
        <v>3.8926000000000002E-2</v>
      </c>
      <c r="K1614" s="136">
        <v>2.1888999999999997E-3</v>
      </c>
      <c r="L1614" s="137">
        <v>0</v>
      </c>
      <c r="M1614" s="136">
        <v>0</v>
      </c>
      <c r="N1614" s="136">
        <v>2.407E-4</v>
      </c>
      <c r="O1614" s="136">
        <v>2.3416999999999999E-3</v>
      </c>
      <c r="P1614" s="136">
        <v>3.8532499999999997E-2</v>
      </c>
      <c r="Q1614" s="138">
        <v>1</v>
      </c>
      <c r="R1614" s="139">
        <v>7</v>
      </c>
      <c r="S1614" s="122">
        <f t="shared" si="50"/>
        <v>50</v>
      </c>
      <c r="T1614" s="122">
        <f t="shared" si="51"/>
        <v>50</v>
      </c>
      <c r="U1614" s="136"/>
      <c r="V1614" s="136"/>
      <c r="W1614" s="136"/>
      <c r="X1614" s="136"/>
      <c r="Y1614" s="136"/>
      <c r="Z1614" s="136"/>
      <c r="AA1614" s="136"/>
    </row>
    <row r="1615" spans="1:27" x14ac:dyDescent="0.25">
      <c r="A1615" s="77">
        <v>2016</v>
      </c>
      <c r="B1615" s="100" t="s">
        <v>530</v>
      </c>
      <c r="C1615" s="101">
        <v>3547106</v>
      </c>
      <c r="D1615" s="78">
        <v>20</v>
      </c>
      <c r="E1615" s="54">
        <v>20</v>
      </c>
      <c r="F1615" s="102">
        <v>354710620</v>
      </c>
      <c r="G1615" s="135">
        <v>3</v>
      </c>
      <c r="H1615" s="135">
        <v>12</v>
      </c>
      <c r="I1615" s="136">
        <v>0.18488019999999999</v>
      </c>
      <c r="J1615" s="136">
        <v>7.9358300000000007E-2</v>
      </c>
      <c r="K1615" s="136">
        <v>0.1055219</v>
      </c>
      <c r="L1615" s="137">
        <v>0</v>
      </c>
      <c r="M1615" s="136">
        <v>7.0207999999999998E-3</v>
      </c>
      <c r="N1615" s="136">
        <v>9.5347200000000007E-2</v>
      </c>
      <c r="O1615" s="136">
        <v>8.1447400000000003E-2</v>
      </c>
      <c r="P1615" s="136">
        <v>1.0647999999999999E-3</v>
      </c>
      <c r="Q1615" s="138">
        <v>2</v>
      </c>
      <c r="R1615" s="139">
        <v>1</v>
      </c>
      <c r="S1615" s="122">
        <f t="shared" si="50"/>
        <v>20</v>
      </c>
      <c r="T1615" s="122">
        <f t="shared" si="51"/>
        <v>80</v>
      </c>
      <c r="U1615" s="136"/>
      <c r="V1615" s="136"/>
      <c r="W1615" s="136"/>
      <c r="X1615" s="136"/>
      <c r="Y1615" s="136"/>
      <c r="Z1615" s="136"/>
      <c r="AA1615" s="136"/>
    </row>
    <row r="1616" spans="1:27" x14ac:dyDescent="0.25">
      <c r="A1616" s="77">
        <v>2016</v>
      </c>
      <c r="B1616" s="100" t="s">
        <v>531</v>
      </c>
      <c r="C1616" s="101">
        <v>3547502</v>
      </c>
      <c r="D1616" s="78">
        <v>9</v>
      </c>
      <c r="E1616" s="54">
        <v>9</v>
      </c>
      <c r="F1616" s="102">
        <v>35475029</v>
      </c>
      <c r="G1616" s="135">
        <v>58</v>
      </c>
      <c r="H1616" s="135">
        <v>37</v>
      </c>
      <c r="I1616" s="136">
        <v>0.29999960000000003</v>
      </c>
      <c r="J1616" s="136">
        <v>0.28880640000000002</v>
      </c>
      <c r="K1616" s="136">
        <v>1.1193199999999997E-2</v>
      </c>
      <c r="L1616" s="137">
        <v>0.11089681633688483</v>
      </c>
      <c r="M1616" s="136">
        <v>0.15252309999999999</v>
      </c>
      <c r="N1616" s="136">
        <v>1.7429299999999998E-2</v>
      </c>
      <c r="O1616" s="136">
        <v>0.12363529999999998</v>
      </c>
      <c r="P1616" s="136">
        <v>6.4118999999999999E-3</v>
      </c>
      <c r="Q1616" s="138">
        <v>30</v>
      </c>
      <c r="R1616" s="139">
        <v>47</v>
      </c>
      <c r="S1616" s="122">
        <f t="shared" si="50"/>
        <v>61.05263157894737</v>
      </c>
      <c r="T1616" s="122">
        <f t="shared" si="51"/>
        <v>38.94736842105263</v>
      </c>
      <c r="U1616" s="136"/>
      <c r="V1616" s="136"/>
      <c r="W1616" s="136"/>
      <c r="X1616" s="136"/>
      <c r="Y1616" s="136"/>
      <c r="Z1616" s="136"/>
      <c r="AA1616" s="136"/>
    </row>
    <row r="1617" spans="1:27" x14ac:dyDescent="0.25">
      <c r="A1617" s="77">
        <v>2016</v>
      </c>
      <c r="B1617" s="100" t="s">
        <v>531</v>
      </c>
      <c r="C1617" s="101">
        <v>3547502</v>
      </c>
      <c r="D1617" s="78">
        <v>9</v>
      </c>
      <c r="E1617" s="54">
        <v>4</v>
      </c>
      <c r="F1617" s="102">
        <v>35475024</v>
      </c>
      <c r="G1617" s="135">
        <v>0</v>
      </c>
      <c r="H1617" s="135">
        <v>1</v>
      </c>
      <c r="I1617" s="136">
        <v>1.8499999999999999E-5</v>
      </c>
      <c r="J1617" s="136">
        <v>0</v>
      </c>
      <c r="K1617" s="136">
        <v>1.8499999999999999E-5</v>
      </c>
      <c r="L1617" s="137">
        <v>0</v>
      </c>
      <c r="M1617" s="136">
        <v>0</v>
      </c>
      <c r="N1617" s="136">
        <v>0</v>
      </c>
      <c r="O1617" s="136">
        <v>0</v>
      </c>
      <c r="P1617" s="136">
        <v>1.8499999999999999E-5</v>
      </c>
      <c r="Q1617" s="138">
        <v>0</v>
      </c>
      <c r="R1617" s="139">
        <v>0</v>
      </c>
      <c r="S1617" s="122">
        <f t="shared" si="50"/>
        <v>0</v>
      </c>
      <c r="T1617" s="122">
        <f t="shared" si="51"/>
        <v>100</v>
      </c>
      <c r="U1617" s="136"/>
      <c r="V1617" s="136"/>
      <c r="W1617" s="136"/>
      <c r="X1617" s="136"/>
      <c r="Y1617" s="136"/>
      <c r="Z1617" s="136"/>
      <c r="AA1617" s="136"/>
    </row>
    <row r="1618" spans="1:27" x14ac:dyDescent="0.25">
      <c r="A1618" s="77">
        <v>2016</v>
      </c>
      <c r="B1618" s="100" t="s">
        <v>532</v>
      </c>
      <c r="C1618" s="101">
        <v>3547403</v>
      </c>
      <c r="D1618" s="78">
        <v>15</v>
      </c>
      <c r="E1618" s="54">
        <v>15</v>
      </c>
      <c r="F1618" s="102">
        <v>354740315</v>
      </c>
      <c r="G1618" s="135">
        <v>6</v>
      </c>
      <c r="H1618" s="135">
        <v>5</v>
      </c>
      <c r="I1618" s="136">
        <v>1.3666200000000002E-2</v>
      </c>
      <c r="J1618" s="136">
        <v>2.503E-3</v>
      </c>
      <c r="K1618" s="136">
        <v>1.1163200000000002E-2</v>
      </c>
      <c r="L1618" s="137">
        <v>1.2328767123287671E-2</v>
      </c>
      <c r="M1618" s="136">
        <v>6.4814999999999994E-3</v>
      </c>
      <c r="N1618" s="136">
        <v>0</v>
      </c>
      <c r="O1618" s="136">
        <v>7.0863000000000011E-3</v>
      </c>
      <c r="P1618" s="136">
        <v>9.8400000000000007E-5</v>
      </c>
      <c r="Q1618" s="138">
        <v>2</v>
      </c>
      <c r="R1618" s="139">
        <v>2</v>
      </c>
      <c r="S1618" s="122">
        <f t="shared" si="50"/>
        <v>54.54545454545454</v>
      </c>
      <c r="T1618" s="122">
        <f t="shared" si="51"/>
        <v>45.454545454545453</v>
      </c>
      <c r="U1618" s="136"/>
      <c r="V1618" s="136"/>
      <c r="W1618" s="136"/>
      <c r="X1618" s="136"/>
      <c r="Y1618" s="136"/>
      <c r="Z1618" s="136"/>
      <c r="AA1618" s="136"/>
    </row>
    <row r="1619" spans="1:27" x14ac:dyDescent="0.25">
      <c r="A1619" s="77">
        <v>2016</v>
      </c>
      <c r="B1619" s="100" t="s">
        <v>533</v>
      </c>
      <c r="C1619" s="101">
        <v>3547601</v>
      </c>
      <c r="D1619" s="78">
        <v>4</v>
      </c>
      <c r="E1619" s="54">
        <v>4</v>
      </c>
      <c r="F1619" s="102">
        <v>35476014</v>
      </c>
      <c r="G1619" s="135">
        <v>17</v>
      </c>
      <c r="H1619" s="135">
        <v>33</v>
      </c>
      <c r="I1619" s="136">
        <v>0.17980779999999996</v>
      </c>
      <c r="J1619" s="136">
        <v>0.17762329999999996</v>
      </c>
      <c r="K1619" s="136">
        <v>2.1844999999999998E-3</v>
      </c>
      <c r="L1619" s="137">
        <v>0.21505175038051749</v>
      </c>
      <c r="M1619" s="136">
        <v>0</v>
      </c>
      <c r="N1619" s="136">
        <v>0.1083581</v>
      </c>
      <c r="O1619" s="136">
        <v>7.0053899999999988E-2</v>
      </c>
      <c r="P1619" s="136">
        <v>1.3958E-3</v>
      </c>
      <c r="Q1619" s="138">
        <v>3</v>
      </c>
      <c r="R1619" s="139">
        <v>10</v>
      </c>
      <c r="S1619" s="122">
        <f t="shared" si="50"/>
        <v>34</v>
      </c>
      <c r="T1619" s="122">
        <f t="shared" si="51"/>
        <v>66</v>
      </c>
      <c r="U1619" s="136"/>
      <c r="V1619" s="136"/>
      <c r="W1619" s="136"/>
      <c r="X1619" s="136"/>
      <c r="Y1619" s="136"/>
      <c r="Z1619" s="136"/>
      <c r="AA1619" s="136"/>
    </row>
    <row r="1620" spans="1:27" x14ac:dyDescent="0.25">
      <c r="A1620" s="77">
        <v>2016</v>
      </c>
      <c r="B1620" s="100" t="s">
        <v>533</v>
      </c>
      <c r="C1620" s="101">
        <v>3547601</v>
      </c>
      <c r="D1620" s="78">
        <v>4</v>
      </c>
      <c r="E1620" s="54">
        <v>9</v>
      </c>
      <c r="F1620" s="102">
        <v>35476019</v>
      </c>
      <c r="G1620" s="135">
        <v>0</v>
      </c>
      <c r="H1620" s="135">
        <v>0</v>
      </c>
      <c r="I1620" s="136">
        <v>0</v>
      </c>
      <c r="J1620" s="136">
        <v>0</v>
      </c>
      <c r="K1620" s="136">
        <v>0</v>
      </c>
      <c r="L1620" s="137">
        <v>0</v>
      </c>
      <c r="M1620" s="136">
        <v>0</v>
      </c>
      <c r="N1620" s="136">
        <v>0</v>
      </c>
      <c r="O1620" s="136">
        <v>0</v>
      </c>
      <c r="P1620" s="136">
        <v>0</v>
      </c>
      <c r="Q1620" s="138">
        <v>0</v>
      </c>
      <c r="R1620" s="139">
        <v>0</v>
      </c>
      <c r="S1620" s="122">
        <f t="shared" si="50"/>
        <v>0</v>
      </c>
      <c r="T1620" s="122">
        <f t="shared" si="51"/>
        <v>0</v>
      </c>
      <c r="U1620" s="136"/>
      <c r="V1620" s="136"/>
      <c r="W1620" s="136"/>
      <c r="X1620" s="136"/>
      <c r="Y1620" s="136"/>
      <c r="Z1620" s="136"/>
      <c r="AA1620" s="136"/>
    </row>
    <row r="1621" spans="1:27" x14ac:dyDescent="0.25">
      <c r="A1621" s="77">
        <v>2016</v>
      </c>
      <c r="B1621" s="100" t="s">
        <v>534</v>
      </c>
      <c r="C1621" s="101">
        <v>3547650</v>
      </c>
      <c r="D1621" s="78">
        <v>18</v>
      </c>
      <c r="E1621" s="54">
        <v>18</v>
      </c>
      <c r="F1621" s="102">
        <v>354765018</v>
      </c>
      <c r="G1621" s="135">
        <v>18</v>
      </c>
      <c r="H1621" s="135">
        <v>4</v>
      </c>
      <c r="I1621" s="136">
        <v>1.8702199999999999E-2</v>
      </c>
      <c r="J1621" s="136">
        <v>1.6022499999999999E-2</v>
      </c>
      <c r="K1621" s="136">
        <v>2.6797000000000001E-3</v>
      </c>
      <c r="L1621" s="137">
        <v>0</v>
      </c>
      <c r="M1621" s="136">
        <v>0</v>
      </c>
      <c r="N1621" s="136">
        <v>0</v>
      </c>
      <c r="O1621" s="136">
        <v>1.86675E-2</v>
      </c>
      <c r="P1621" s="136">
        <v>3.4700000000000003E-5</v>
      </c>
      <c r="Q1621" s="138">
        <v>0</v>
      </c>
      <c r="R1621" s="139">
        <v>0</v>
      </c>
      <c r="S1621" s="122">
        <f t="shared" si="50"/>
        <v>81.818181818181827</v>
      </c>
      <c r="T1621" s="122">
        <f t="shared" si="51"/>
        <v>18.181818181818183</v>
      </c>
      <c r="U1621" s="136"/>
      <c r="V1621" s="136"/>
      <c r="W1621" s="136"/>
      <c r="X1621" s="136"/>
      <c r="Y1621" s="136"/>
      <c r="Z1621" s="136"/>
      <c r="AA1621" s="136"/>
    </row>
    <row r="1622" spans="1:27" x14ac:dyDescent="0.25">
      <c r="A1622" s="77">
        <v>2016</v>
      </c>
      <c r="B1622" s="100" t="s">
        <v>534</v>
      </c>
      <c r="C1622" s="101">
        <v>3547650</v>
      </c>
      <c r="D1622" s="78">
        <v>18</v>
      </c>
      <c r="E1622" s="54">
        <v>15</v>
      </c>
      <c r="F1622" s="102">
        <v>354765015</v>
      </c>
      <c r="G1622" s="135">
        <v>6</v>
      </c>
      <c r="H1622" s="135">
        <v>1</v>
      </c>
      <c r="I1622" s="136">
        <v>2.0168E-3</v>
      </c>
      <c r="J1622" s="136">
        <v>1.9640999999999999E-3</v>
      </c>
      <c r="K1622" s="136">
        <v>5.27E-5</v>
      </c>
      <c r="L1622" s="137">
        <v>0</v>
      </c>
      <c r="M1622" s="136">
        <v>0</v>
      </c>
      <c r="N1622" s="136">
        <v>0</v>
      </c>
      <c r="O1622" s="136">
        <v>1.4959999999999999E-3</v>
      </c>
      <c r="P1622" s="136">
        <v>5.2079999999999997E-4</v>
      </c>
      <c r="Q1622" s="138">
        <v>0</v>
      </c>
      <c r="R1622" s="139">
        <v>3</v>
      </c>
      <c r="S1622" s="122">
        <f t="shared" si="50"/>
        <v>85.714285714285708</v>
      </c>
      <c r="T1622" s="122">
        <f t="shared" si="51"/>
        <v>14.285714285714285</v>
      </c>
      <c r="U1622" s="136"/>
      <c r="V1622" s="136"/>
      <c r="W1622" s="136"/>
      <c r="X1622" s="136"/>
      <c r="Y1622" s="136"/>
      <c r="Z1622" s="136"/>
      <c r="AA1622" s="136"/>
    </row>
    <row r="1623" spans="1:27" x14ac:dyDescent="0.25">
      <c r="A1623" s="77">
        <v>2016</v>
      </c>
      <c r="B1623" s="100" t="s">
        <v>535</v>
      </c>
      <c r="C1623" s="101">
        <v>3547205</v>
      </c>
      <c r="D1623" s="78">
        <v>18</v>
      </c>
      <c r="E1623" s="54">
        <v>18</v>
      </c>
      <c r="F1623" s="102">
        <v>354720518</v>
      </c>
      <c r="G1623" s="135">
        <v>3</v>
      </c>
      <c r="H1623" s="135">
        <v>4</v>
      </c>
      <c r="I1623" s="136">
        <v>1.1274800000000001E-2</v>
      </c>
      <c r="J1623" s="136">
        <v>8.7425000000000003E-3</v>
      </c>
      <c r="K1623" s="136">
        <v>2.5323000000000003E-3</v>
      </c>
      <c r="L1623" s="137">
        <v>6.3428462709284622E-2</v>
      </c>
      <c r="M1623" s="136">
        <v>2.4606000000000003E-3</v>
      </c>
      <c r="N1623" s="136">
        <v>0</v>
      </c>
      <c r="O1623" s="136">
        <v>8.7425000000000003E-3</v>
      </c>
      <c r="P1623" s="136">
        <v>7.1700000000000008E-5</v>
      </c>
      <c r="Q1623" s="138">
        <v>0</v>
      </c>
      <c r="R1623" s="139">
        <v>2</v>
      </c>
      <c r="S1623" s="122">
        <f t="shared" si="50"/>
        <v>42.857142857142854</v>
      </c>
      <c r="T1623" s="122">
        <f t="shared" si="51"/>
        <v>57.142857142857139</v>
      </c>
      <c r="U1623" s="136"/>
      <c r="V1623" s="136"/>
      <c r="W1623" s="136"/>
      <c r="X1623" s="136"/>
      <c r="Y1623" s="136"/>
      <c r="Z1623" s="136"/>
      <c r="AA1623" s="136"/>
    </row>
    <row r="1624" spans="1:27" x14ac:dyDescent="0.25">
      <c r="A1624" s="77">
        <v>2016</v>
      </c>
      <c r="B1624" s="100" t="s">
        <v>535</v>
      </c>
      <c r="C1624" s="101">
        <v>3547205</v>
      </c>
      <c r="D1624" s="78">
        <v>18</v>
      </c>
      <c r="E1624" s="54">
        <v>15</v>
      </c>
      <c r="F1624" s="102">
        <v>354720515</v>
      </c>
      <c r="G1624" s="135">
        <v>0</v>
      </c>
      <c r="H1624" s="135">
        <v>0</v>
      </c>
      <c r="I1624" s="136">
        <v>0</v>
      </c>
      <c r="J1624" s="136">
        <v>0</v>
      </c>
      <c r="K1624" s="136">
        <v>0</v>
      </c>
      <c r="L1624" s="137">
        <v>0</v>
      </c>
      <c r="M1624" s="136">
        <v>0</v>
      </c>
      <c r="N1624" s="136">
        <v>0</v>
      </c>
      <c r="O1624" s="136">
        <v>0</v>
      </c>
      <c r="P1624" s="136">
        <v>0</v>
      </c>
      <c r="Q1624" s="138">
        <v>0</v>
      </c>
      <c r="R1624" s="139">
        <v>2</v>
      </c>
      <c r="S1624" s="122">
        <f t="shared" si="50"/>
        <v>0</v>
      </c>
      <c r="T1624" s="122">
        <f t="shared" si="51"/>
        <v>0</v>
      </c>
      <c r="U1624" s="136"/>
      <c r="V1624" s="136"/>
      <c r="W1624" s="136"/>
      <c r="X1624" s="136"/>
      <c r="Y1624" s="136"/>
      <c r="Z1624" s="136"/>
      <c r="AA1624" s="136"/>
    </row>
    <row r="1625" spans="1:27" x14ac:dyDescent="0.25">
      <c r="A1625" s="77">
        <v>2016</v>
      </c>
      <c r="B1625" s="100" t="s">
        <v>536</v>
      </c>
      <c r="C1625" s="101">
        <v>3547304</v>
      </c>
      <c r="D1625" s="78">
        <v>6</v>
      </c>
      <c r="E1625" s="54">
        <v>6</v>
      </c>
      <c r="F1625" s="102">
        <v>35473046</v>
      </c>
      <c r="G1625" s="135">
        <v>18</v>
      </c>
      <c r="H1625" s="135">
        <v>85</v>
      </c>
      <c r="I1625" s="136">
        <v>0.31147749999999996</v>
      </c>
      <c r="J1625" s="136">
        <v>0.183696</v>
      </c>
      <c r="K1625" s="136">
        <v>0.12778149999999999</v>
      </c>
      <c r="L1625" s="137">
        <v>0</v>
      </c>
      <c r="M1625" s="136">
        <v>0.13247779999999998</v>
      </c>
      <c r="N1625" s="136">
        <v>3.4048699999999994E-2</v>
      </c>
      <c r="O1625" s="136">
        <v>1.0831999999999999E-3</v>
      </c>
      <c r="P1625" s="136">
        <v>0.14386779999999993</v>
      </c>
      <c r="Q1625" s="138">
        <v>19</v>
      </c>
      <c r="R1625" s="139">
        <v>128</v>
      </c>
      <c r="S1625" s="122">
        <f t="shared" si="50"/>
        <v>17.475728155339805</v>
      </c>
      <c r="T1625" s="122">
        <f t="shared" si="51"/>
        <v>82.524271844660191</v>
      </c>
      <c r="U1625" s="136"/>
      <c r="V1625" s="136"/>
      <c r="W1625" s="136"/>
      <c r="X1625" s="136"/>
      <c r="Y1625" s="136"/>
      <c r="Z1625" s="136"/>
      <c r="AA1625" s="136"/>
    </row>
    <row r="1626" spans="1:27" x14ac:dyDescent="0.25">
      <c r="A1626" s="77">
        <v>2016</v>
      </c>
      <c r="B1626" s="100" t="s">
        <v>536</v>
      </c>
      <c r="C1626" s="101">
        <v>3547304</v>
      </c>
      <c r="D1626" s="78">
        <v>6</v>
      </c>
      <c r="E1626" s="54">
        <v>10</v>
      </c>
      <c r="F1626" s="102">
        <v>354730410</v>
      </c>
      <c r="G1626" s="135">
        <v>0</v>
      </c>
      <c r="H1626" s="135">
        <v>0</v>
      </c>
      <c r="I1626" s="136">
        <v>0</v>
      </c>
      <c r="J1626" s="136">
        <v>0</v>
      </c>
      <c r="K1626" s="136">
        <v>0</v>
      </c>
      <c r="L1626" s="137">
        <v>0</v>
      </c>
      <c r="M1626" s="136">
        <v>0</v>
      </c>
      <c r="N1626" s="136">
        <v>0</v>
      </c>
      <c r="O1626" s="136">
        <v>0</v>
      </c>
      <c r="P1626" s="136">
        <v>0</v>
      </c>
      <c r="Q1626" s="138">
        <v>0</v>
      </c>
      <c r="R1626" s="139">
        <v>2</v>
      </c>
      <c r="S1626" s="122">
        <f t="shared" si="50"/>
        <v>0</v>
      </c>
      <c r="T1626" s="122">
        <f t="shared" si="51"/>
        <v>0</v>
      </c>
      <c r="U1626" s="136"/>
      <c r="V1626" s="136"/>
      <c r="W1626" s="136"/>
      <c r="X1626" s="136"/>
      <c r="Y1626" s="136"/>
      <c r="Z1626" s="136"/>
      <c r="AA1626" s="136"/>
    </row>
    <row r="1627" spans="1:27" x14ac:dyDescent="0.25">
      <c r="A1627" s="77">
        <v>2016</v>
      </c>
      <c r="B1627" s="100" t="s">
        <v>537</v>
      </c>
      <c r="C1627" s="101">
        <v>3547700</v>
      </c>
      <c r="D1627" s="78">
        <v>22</v>
      </c>
      <c r="E1627" s="54">
        <v>22</v>
      </c>
      <c r="F1627" s="102">
        <v>354770022</v>
      </c>
      <c r="G1627" s="135">
        <v>7</v>
      </c>
      <c r="H1627" s="135">
        <v>20</v>
      </c>
      <c r="I1627" s="136">
        <v>9.6034599999999998E-2</v>
      </c>
      <c r="J1627" s="136">
        <v>5.7374500000000002E-2</v>
      </c>
      <c r="K1627" s="136">
        <v>3.8660099999999996E-2</v>
      </c>
      <c r="L1627" s="137">
        <v>0</v>
      </c>
      <c r="M1627" s="136">
        <v>2.8303200000000001E-2</v>
      </c>
      <c r="N1627" s="136">
        <v>5.8602499999999995E-2</v>
      </c>
      <c r="O1627" s="136">
        <v>4.0777000000000001E-3</v>
      </c>
      <c r="P1627" s="136">
        <v>5.0511999999999996E-3</v>
      </c>
      <c r="Q1627" s="138">
        <v>2</v>
      </c>
      <c r="R1627" s="139">
        <v>15</v>
      </c>
      <c r="S1627" s="122">
        <f t="shared" si="50"/>
        <v>25.925925925925924</v>
      </c>
      <c r="T1627" s="122">
        <f t="shared" si="51"/>
        <v>74.074074074074076</v>
      </c>
      <c r="U1627" s="136"/>
      <c r="V1627" s="136"/>
      <c r="W1627" s="136"/>
      <c r="X1627" s="136"/>
      <c r="Y1627" s="136"/>
      <c r="Z1627" s="136"/>
      <c r="AA1627" s="136"/>
    </row>
    <row r="1628" spans="1:27" x14ac:dyDescent="0.25">
      <c r="A1628" s="77">
        <v>2016</v>
      </c>
      <c r="B1628" s="100" t="s">
        <v>537</v>
      </c>
      <c r="C1628" s="101">
        <v>3547700</v>
      </c>
      <c r="D1628" s="78">
        <v>22</v>
      </c>
      <c r="E1628" s="54">
        <v>21</v>
      </c>
      <c r="F1628" s="102">
        <v>354770021</v>
      </c>
      <c r="G1628" s="135">
        <v>0</v>
      </c>
      <c r="H1628" s="135">
        <v>1</v>
      </c>
      <c r="I1628" s="136">
        <v>3.4700000000000003E-5</v>
      </c>
      <c r="J1628" s="136">
        <v>0</v>
      </c>
      <c r="K1628" s="136">
        <v>3.4700000000000003E-5</v>
      </c>
      <c r="L1628" s="137">
        <v>0</v>
      </c>
      <c r="M1628" s="136">
        <v>0</v>
      </c>
      <c r="N1628" s="136">
        <v>3.4700000000000003E-5</v>
      </c>
      <c r="O1628" s="136">
        <v>0</v>
      </c>
      <c r="P1628" s="136">
        <v>0</v>
      </c>
      <c r="Q1628" s="138">
        <v>1</v>
      </c>
      <c r="R1628" s="139">
        <v>0</v>
      </c>
      <c r="S1628" s="122">
        <f t="shared" si="50"/>
        <v>0</v>
      </c>
      <c r="T1628" s="122">
        <f t="shared" si="51"/>
        <v>100</v>
      </c>
      <c r="U1628" s="136"/>
      <c r="V1628" s="136"/>
      <c r="W1628" s="136"/>
      <c r="X1628" s="136"/>
      <c r="Y1628" s="136"/>
      <c r="Z1628" s="136"/>
      <c r="AA1628" s="136"/>
    </row>
    <row r="1629" spans="1:27" x14ac:dyDescent="0.25">
      <c r="A1629" s="77">
        <v>2016</v>
      </c>
      <c r="B1629" s="100" t="s">
        <v>538</v>
      </c>
      <c r="C1629" s="101">
        <v>3547809</v>
      </c>
      <c r="D1629" s="78">
        <v>6</v>
      </c>
      <c r="E1629" s="54">
        <v>6</v>
      </c>
      <c r="F1629" s="102">
        <v>35478096</v>
      </c>
      <c r="G1629" s="135">
        <v>7</v>
      </c>
      <c r="H1629" s="135">
        <v>127</v>
      </c>
      <c r="I1629" s="136">
        <v>0.70262609999999959</v>
      </c>
      <c r="J1629" s="136">
        <v>0.48411099999999996</v>
      </c>
      <c r="K1629" s="136">
        <v>0.21851509999999963</v>
      </c>
      <c r="L1629" s="137">
        <v>0</v>
      </c>
      <c r="M1629" s="136">
        <v>0.15</v>
      </c>
      <c r="N1629" s="136">
        <v>0.44269540000000007</v>
      </c>
      <c r="O1629" s="136">
        <v>0</v>
      </c>
      <c r="P1629" s="136">
        <v>0.10993070000000003</v>
      </c>
      <c r="Q1629" s="138">
        <v>9</v>
      </c>
      <c r="R1629" s="139">
        <v>321</v>
      </c>
      <c r="S1629" s="122">
        <f t="shared" si="50"/>
        <v>5.2238805970149249</v>
      </c>
      <c r="T1629" s="122">
        <f t="shared" si="51"/>
        <v>94.776119402985074</v>
      </c>
      <c r="U1629" s="136"/>
      <c r="V1629" s="136"/>
      <c r="W1629" s="136"/>
      <c r="X1629" s="136"/>
      <c r="Y1629" s="136"/>
      <c r="Z1629" s="136"/>
      <c r="AA1629" s="136"/>
    </row>
    <row r="1630" spans="1:27" x14ac:dyDescent="0.25">
      <c r="A1630" s="77">
        <v>2016</v>
      </c>
      <c r="B1630" s="100" t="s">
        <v>538</v>
      </c>
      <c r="C1630" s="101">
        <v>3547809</v>
      </c>
      <c r="D1630" s="78">
        <v>6</v>
      </c>
      <c r="E1630" s="54">
        <v>7</v>
      </c>
      <c r="F1630" s="102">
        <v>35478097</v>
      </c>
      <c r="G1630" s="135">
        <v>0</v>
      </c>
      <c r="H1630" s="135">
        <v>0</v>
      </c>
      <c r="I1630" s="136">
        <v>0</v>
      </c>
      <c r="J1630" s="136">
        <v>0</v>
      </c>
      <c r="K1630" s="136">
        <v>0</v>
      </c>
      <c r="L1630" s="137">
        <v>0</v>
      </c>
      <c r="M1630" s="136">
        <v>0</v>
      </c>
      <c r="N1630" s="136">
        <v>0</v>
      </c>
      <c r="O1630" s="136">
        <v>0</v>
      </c>
      <c r="P1630" s="136">
        <v>0</v>
      </c>
      <c r="Q1630" s="138">
        <v>0</v>
      </c>
      <c r="R1630" s="139">
        <v>0</v>
      </c>
      <c r="S1630" s="122">
        <f t="shared" si="50"/>
        <v>0</v>
      </c>
      <c r="T1630" s="122">
        <f t="shared" si="51"/>
        <v>0</v>
      </c>
      <c r="U1630" s="136"/>
      <c r="V1630" s="136"/>
      <c r="W1630" s="136"/>
      <c r="X1630" s="136"/>
      <c r="Y1630" s="136"/>
      <c r="Z1630" s="136"/>
      <c r="AA1630" s="136"/>
    </row>
    <row r="1631" spans="1:27" x14ac:dyDescent="0.25">
      <c r="A1631" s="77">
        <v>2016</v>
      </c>
      <c r="B1631" s="100" t="s">
        <v>539</v>
      </c>
      <c r="C1631" s="101">
        <v>3547908</v>
      </c>
      <c r="D1631" s="78">
        <v>8</v>
      </c>
      <c r="E1631" s="54">
        <v>8</v>
      </c>
      <c r="F1631" s="102">
        <v>35479088</v>
      </c>
      <c r="G1631" s="135">
        <v>29</v>
      </c>
      <c r="H1631" s="135">
        <v>20</v>
      </c>
      <c r="I1631" s="136">
        <v>0.12065789999999998</v>
      </c>
      <c r="J1631" s="136">
        <v>7.855609999999999E-2</v>
      </c>
      <c r="K1631" s="136">
        <v>4.2101799999999995E-2</v>
      </c>
      <c r="L1631" s="137">
        <v>8.4525621511922881E-3</v>
      </c>
      <c r="M1631" s="136">
        <v>2.1990600000000003E-2</v>
      </c>
      <c r="N1631" s="136">
        <v>0</v>
      </c>
      <c r="O1631" s="136">
        <v>8.813929999999999E-2</v>
      </c>
      <c r="P1631" s="136">
        <v>1.0528000000000004E-2</v>
      </c>
      <c r="Q1631" s="138">
        <v>2</v>
      </c>
      <c r="R1631" s="139">
        <v>0</v>
      </c>
      <c r="S1631" s="122">
        <f t="shared" si="50"/>
        <v>59.183673469387756</v>
      </c>
      <c r="T1631" s="122">
        <f t="shared" si="51"/>
        <v>40.816326530612244</v>
      </c>
      <c r="U1631" s="136"/>
      <c r="V1631" s="136"/>
      <c r="W1631" s="136"/>
      <c r="X1631" s="136"/>
      <c r="Y1631" s="136"/>
      <c r="Z1631" s="136"/>
      <c r="AA1631" s="136"/>
    </row>
    <row r="1632" spans="1:27" x14ac:dyDescent="0.25">
      <c r="A1632" s="77">
        <v>2016</v>
      </c>
      <c r="B1632" s="100" t="s">
        <v>539</v>
      </c>
      <c r="C1632" s="101">
        <v>3547908</v>
      </c>
      <c r="D1632" s="78">
        <v>8</v>
      </c>
      <c r="E1632" s="54">
        <v>4</v>
      </c>
      <c r="F1632" s="102">
        <v>35479084</v>
      </c>
      <c r="G1632" s="135">
        <v>0</v>
      </c>
      <c r="H1632" s="135">
        <v>0</v>
      </c>
      <c r="I1632" s="136">
        <v>0</v>
      </c>
      <c r="J1632" s="136">
        <v>0</v>
      </c>
      <c r="K1632" s="136">
        <v>0</v>
      </c>
      <c r="L1632" s="137">
        <v>0</v>
      </c>
      <c r="M1632" s="136">
        <v>0</v>
      </c>
      <c r="N1632" s="136">
        <v>0</v>
      </c>
      <c r="O1632" s="136">
        <v>0</v>
      </c>
      <c r="P1632" s="136">
        <v>0</v>
      </c>
      <c r="Q1632" s="138">
        <v>0</v>
      </c>
      <c r="R1632" s="139">
        <v>0</v>
      </c>
      <c r="S1632" s="122">
        <f t="shared" si="50"/>
        <v>0</v>
      </c>
      <c r="T1632" s="122">
        <f t="shared" si="51"/>
        <v>0</v>
      </c>
      <c r="U1632" s="136"/>
      <c r="V1632" s="136"/>
      <c r="W1632" s="136"/>
      <c r="X1632" s="136"/>
      <c r="Y1632" s="136"/>
      <c r="Z1632" s="136"/>
      <c r="AA1632" s="136"/>
    </row>
    <row r="1633" spans="1:27" x14ac:dyDescent="0.25">
      <c r="A1633" s="77">
        <v>2016</v>
      </c>
      <c r="B1633" s="100" t="s">
        <v>540</v>
      </c>
      <c r="C1633" s="101">
        <v>3548005</v>
      </c>
      <c r="D1633" s="78">
        <v>5</v>
      </c>
      <c r="E1633" s="54">
        <v>5</v>
      </c>
      <c r="F1633" s="102">
        <v>35480055</v>
      </c>
      <c r="G1633" s="135">
        <v>20</v>
      </c>
      <c r="H1633" s="135">
        <v>96</v>
      </c>
      <c r="I1633" s="136">
        <v>0.26134900000000005</v>
      </c>
      <c r="J1633" s="136">
        <v>0.2041906</v>
      </c>
      <c r="K1633" s="136">
        <v>5.7158400000000067E-2</v>
      </c>
      <c r="L1633" s="137">
        <v>0</v>
      </c>
      <c r="M1633" s="136">
        <v>7.628710000000001E-2</v>
      </c>
      <c r="N1633" s="136">
        <v>6.0945000000000001E-3</v>
      </c>
      <c r="O1633" s="136">
        <v>0.15011600000000003</v>
      </c>
      <c r="P1633" s="136">
        <v>2.8851399999999992E-2</v>
      </c>
      <c r="Q1633" s="138">
        <v>20</v>
      </c>
      <c r="R1633" s="139">
        <v>26</v>
      </c>
      <c r="S1633" s="122">
        <f t="shared" si="50"/>
        <v>17.241379310344829</v>
      </c>
      <c r="T1633" s="122">
        <f t="shared" si="51"/>
        <v>82.758620689655174</v>
      </c>
      <c r="U1633" s="136"/>
      <c r="V1633" s="136"/>
      <c r="W1633" s="136"/>
      <c r="X1633" s="136"/>
      <c r="Y1633" s="136"/>
      <c r="Z1633" s="136"/>
      <c r="AA1633" s="136"/>
    </row>
    <row r="1634" spans="1:27" x14ac:dyDescent="0.25">
      <c r="A1634" s="77">
        <v>2016</v>
      </c>
      <c r="B1634" s="100" t="s">
        <v>541</v>
      </c>
      <c r="C1634" s="101">
        <v>3548054</v>
      </c>
      <c r="D1634" s="78">
        <v>19</v>
      </c>
      <c r="E1634" s="54">
        <v>19</v>
      </c>
      <c r="F1634" s="102">
        <v>354805419</v>
      </c>
      <c r="G1634" s="135">
        <v>16</v>
      </c>
      <c r="H1634" s="135">
        <v>13</v>
      </c>
      <c r="I1634" s="136">
        <v>0.32591249999999999</v>
      </c>
      <c r="J1634" s="136">
        <v>0.27166950000000001</v>
      </c>
      <c r="K1634" s="136">
        <v>5.4243E-2</v>
      </c>
      <c r="L1634" s="137">
        <v>0</v>
      </c>
      <c r="M1634" s="136">
        <v>0</v>
      </c>
      <c r="N1634" s="136">
        <v>0.14043210000000003</v>
      </c>
      <c r="O1634" s="136">
        <v>0.17926980000000001</v>
      </c>
      <c r="P1634" s="136">
        <v>6.2106000000000001E-3</v>
      </c>
      <c r="Q1634" s="138">
        <v>1</v>
      </c>
      <c r="R1634" s="139">
        <v>3</v>
      </c>
      <c r="S1634" s="122">
        <f t="shared" si="50"/>
        <v>55.172413793103445</v>
      </c>
      <c r="T1634" s="122">
        <f t="shared" si="51"/>
        <v>44.827586206896555</v>
      </c>
      <c r="U1634" s="136"/>
      <c r="V1634" s="136"/>
      <c r="W1634" s="136"/>
      <c r="X1634" s="136"/>
      <c r="Y1634" s="136"/>
      <c r="Z1634" s="136"/>
      <c r="AA1634" s="136"/>
    </row>
    <row r="1635" spans="1:27" x14ac:dyDescent="0.25">
      <c r="A1635" s="77">
        <v>2016</v>
      </c>
      <c r="B1635" s="100" t="s">
        <v>542</v>
      </c>
      <c r="C1635" s="101">
        <v>3548104</v>
      </c>
      <c r="D1635" s="78">
        <v>9</v>
      </c>
      <c r="E1635" s="54">
        <v>9</v>
      </c>
      <c r="F1635" s="102">
        <v>35481049</v>
      </c>
      <c r="G1635" s="135">
        <v>13</v>
      </c>
      <c r="H1635" s="135">
        <v>11</v>
      </c>
      <c r="I1635" s="136">
        <v>2.5290699999999999E-2</v>
      </c>
      <c r="J1635" s="136">
        <v>2.4681499999999999E-2</v>
      </c>
      <c r="K1635" s="136">
        <v>6.0920000000000006E-4</v>
      </c>
      <c r="L1635" s="137">
        <v>3.6966007102993401E-2</v>
      </c>
      <c r="M1635" s="136">
        <v>9.8221999999999997E-3</v>
      </c>
      <c r="N1635" s="136">
        <v>9.6000000000000002E-5</v>
      </c>
      <c r="O1635" s="136">
        <v>1.4779799999999999E-2</v>
      </c>
      <c r="P1635" s="136">
        <v>5.9269999999999993E-4</v>
      </c>
      <c r="Q1635" s="138">
        <v>7</v>
      </c>
      <c r="R1635" s="139">
        <v>0</v>
      </c>
      <c r="S1635" s="122">
        <f t="shared" si="50"/>
        <v>54.166666666666664</v>
      </c>
      <c r="T1635" s="122">
        <f t="shared" si="51"/>
        <v>45.833333333333329</v>
      </c>
      <c r="U1635" s="136"/>
      <c r="V1635" s="136"/>
      <c r="W1635" s="136"/>
      <c r="X1635" s="136"/>
      <c r="Y1635" s="136"/>
      <c r="Z1635" s="136"/>
      <c r="AA1635" s="136"/>
    </row>
    <row r="1636" spans="1:27" x14ac:dyDescent="0.25">
      <c r="A1636" s="77">
        <v>2016</v>
      </c>
      <c r="B1636" s="100" t="s">
        <v>543</v>
      </c>
      <c r="C1636" s="101">
        <v>3548203</v>
      </c>
      <c r="D1636" s="78">
        <v>1</v>
      </c>
      <c r="E1636" s="54">
        <v>1</v>
      </c>
      <c r="F1636" s="102">
        <v>35482031</v>
      </c>
      <c r="G1636" s="135">
        <v>31</v>
      </c>
      <c r="H1636" s="135">
        <v>5</v>
      </c>
      <c r="I1636" s="136">
        <v>2.8374400000000004E-2</v>
      </c>
      <c r="J1636" s="136">
        <v>2.7599800000000004E-2</v>
      </c>
      <c r="K1636" s="136">
        <v>7.7459999999999985E-4</v>
      </c>
      <c r="L1636" s="137">
        <v>1.3202752409944191E-2</v>
      </c>
      <c r="M1636" s="136">
        <v>0</v>
      </c>
      <c r="N1636" s="136">
        <v>8.6799999999999996E-5</v>
      </c>
      <c r="O1636" s="136">
        <v>2.7282200000000006E-2</v>
      </c>
      <c r="P1636" s="136">
        <v>1.0053999999999998E-3</v>
      </c>
      <c r="Q1636" s="138">
        <v>22</v>
      </c>
      <c r="R1636" s="139">
        <v>13</v>
      </c>
      <c r="S1636" s="122">
        <f t="shared" si="50"/>
        <v>86.111111111111114</v>
      </c>
      <c r="T1636" s="122">
        <f t="shared" si="51"/>
        <v>13.888888888888889</v>
      </c>
      <c r="U1636" s="136"/>
      <c r="V1636" s="136"/>
      <c r="W1636" s="136"/>
      <c r="X1636" s="136"/>
      <c r="Y1636" s="136"/>
      <c r="Z1636" s="136"/>
      <c r="AA1636" s="136"/>
    </row>
    <row r="1637" spans="1:27" x14ac:dyDescent="0.25">
      <c r="A1637" s="77">
        <v>2016</v>
      </c>
      <c r="B1637" s="100" t="s">
        <v>544</v>
      </c>
      <c r="C1637" s="101">
        <v>3548302</v>
      </c>
      <c r="D1637" s="78">
        <v>21</v>
      </c>
      <c r="E1637" s="54">
        <v>21</v>
      </c>
      <c r="F1637" s="102">
        <v>354830221</v>
      </c>
      <c r="G1637" s="135">
        <v>0</v>
      </c>
      <c r="H1637" s="135">
        <v>9</v>
      </c>
      <c r="I1637" s="136">
        <v>6.5292000000000006E-3</v>
      </c>
      <c r="J1637" s="136">
        <v>0</v>
      </c>
      <c r="K1637" s="136">
        <v>6.5292000000000006E-3</v>
      </c>
      <c r="L1637" s="137">
        <v>0</v>
      </c>
      <c r="M1637" s="136">
        <v>6.2268000000000002E-3</v>
      </c>
      <c r="N1637" s="136">
        <v>0</v>
      </c>
      <c r="O1637" s="136">
        <v>1.2850000000000001E-4</v>
      </c>
      <c r="P1637" s="136">
        <v>1.739E-4</v>
      </c>
      <c r="Q1637" s="138">
        <v>0</v>
      </c>
      <c r="R1637" s="139">
        <v>1</v>
      </c>
      <c r="S1637" s="122">
        <f t="shared" si="50"/>
        <v>0</v>
      </c>
      <c r="T1637" s="122">
        <f t="shared" si="51"/>
        <v>100</v>
      </c>
      <c r="U1637" s="136"/>
      <c r="V1637" s="136"/>
      <c r="W1637" s="136"/>
      <c r="X1637" s="136"/>
      <c r="Y1637" s="136"/>
      <c r="Z1637" s="136"/>
      <c r="AA1637" s="136"/>
    </row>
    <row r="1638" spans="1:27" x14ac:dyDescent="0.25">
      <c r="A1638" s="77">
        <v>2016</v>
      </c>
      <c r="B1638" s="100" t="s">
        <v>545</v>
      </c>
      <c r="C1638" s="101">
        <v>3548401</v>
      </c>
      <c r="D1638" s="78">
        <v>20</v>
      </c>
      <c r="E1638" s="54">
        <v>20</v>
      </c>
      <c r="F1638" s="102">
        <v>354840120</v>
      </c>
      <c r="G1638" s="135">
        <v>2</v>
      </c>
      <c r="H1638" s="135">
        <v>4</v>
      </c>
      <c r="I1638" s="136">
        <v>2.1830800000000001E-2</v>
      </c>
      <c r="J1638" s="136">
        <v>1.4342500000000001E-2</v>
      </c>
      <c r="K1638" s="136">
        <v>7.4883000000000007E-3</v>
      </c>
      <c r="L1638" s="137">
        <v>0</v>
      </c>
      <c r="M1638" s="136">
        <v>1.88871E-2</v>
      </c>
      <c r="N1638" s="136">
        <v>0</v>
      </c>
      <c r="O1638" s="136">
        <v>0</v>
      </c>
      <c r="P1638" s="136">
        <v>2.9437E-3</v>
      </c>
      <c r="Q1638" s="138">
        <v>0</v>
      </c>
      <c r="R1638" s="139">
        <v>0</v>
      </c>
      <c r="S1638" s="122">
        <f t="shared" si="50"/>
        <v>33.333333333333329</v>
      </c>
      <c r="T1638" s="122">
        <f t="shared" si="51"/>
        <v>66.666666666666657</v>
      </c>
      <c r="U1638" s="136"/>
      <c r="V1638" s="136"/>
      <c r="W1638" s="136"/>
      <c r="X1638" s="136"/>
      <c r="Y1638" s="136"/>
      <c r="Z1638" s="136"/>
      <c r="AA1638" s="136"/>
    </row>
    <row r="1639" spans="1:27" x14ac:dyDescent="0.25">
      <c r="A1639" s="77">
        <v>2016</v>
      </c>
      <c r="B1639" s="100" t="s">
        <v>546</v>
      </c>
      <c r="C1639" s="101">
        <v>3548500</v>
      </c>
      <c r="D1639" s="78">
        <v>7</v>
      </c>
      <c r="E1639" s="54">
        <v>7</v>
      </c>
      <c r="F1639" s="102">
        <v>35485007</v>
      </c>
      <c r="G1639" s="135">
        <v>14</v>
      </c>
      <c r="H1639" s="135">
        <v>8</v>
      </c>
      <c r="I1639" s="136">
        <v>2.9573985999999999</v>
      </c>
      <c r="J1639" s="136">
        <v>2.9562295000000001</v>
      </c>
      <c r="K1639" s="136">
        <v>1.1691E-3</v>
      </c>
      <c r="L1639" s="137">
        <v>0</v>
      </c>
      <c r="M1639" s="136">
        <v>2</v>
      </c>
      <c r="N1639" s="136">
        <v>0.9509527000000001</v>
      </c>
      <c r="O1639" s="136">
        <v>0</v>
      </c>
      <c r="P1639" s="136">
        <v>6.4458999999999992E-3</v>
      </c>
      <c r="Q1639" s="138">
        <v>9</v>
      </c>
      <c r="R1639" s="139">
        <v>50</v>
      </c>
      <c r="S1639" s="122">
        <f t="shared" si="50"/>
        <v>63.636363636363633</v>
      </c>
      <c r="T1639" s="122">
        <f t="shared" si="51"/>
        <v>36.363636363636367</v>
      </c>
      <c r="U1639" s="136"/>
      <c r="V1639" s="136"/>
      <c r="W1639" s="136"/>
      <c r="X1639" s="136"/>
      <c r="Y1639" s="136"/>
      <c r="Z1639" s="136"/>
      <c r="AA1639" s="136"/>
    </row>
    <row r="1640" spans="1:27" x14ac:dyDescent="0.25">
      <c r="A1640" s="77">
        <v>2016</v>
      </c>
      <c r="B1640" s="100" t="s">
        <v>547</v>
      </c>
      <c r="C1640" s="101">
        <v>3548609</v>
      </c>
      <c r="D1640" s="78">
        <v>1</v>
      </c>
      <c r="E1640" s="54">
        <v>1</v>
      </c>
      <c r="F1640" s="102">
        <v>35486091</v>
      </c>
      <c r="G1640" s="135">
        <v>28</v>
      </c>
      <c r="H1640" s="135">
        <v>2</v>
      </c>
      <c r="I1640" s="136">
        <v>9.3939300000000003E-2</v>
      </c>
      <c r="J1640" s="136">
        <v>9.1917700000000005E-2</v>
      </c>
      <c r="K1640" s="136">
        <v>2.0216000000000001E-3</v>
      </c>
      <c r="L1640" s="137">
        <v>8.0225773718924401E-6</v>
      </c>
      <c r="M1640" s="136">
        <v>6.2222199999999998E-2</v>
      </c>
      <c r="N1640" s="136">
        <v>0</v>
      </c>
      <c r="O1640" s="136">
        <v>1.7155100000000003E-2</v>
      </c>
      <c r="P1640" s="136">
        <v>1.4562E-2</v>
      </c>
      <c r="Q1640" s="138">
        <v>1</v>
      </c>
      <c r="R1640" s="139">
        <v>23</v>
      </c>
      <c r="S1640" s="122">
        <f t="shared" si="50"/>
        <v>93.333333333333329</v>
      </c>
      <c r="T1640" s="122">
        <f t="shared" si="51"/>
        <v>6.666666666666667</v>
      </c>
      <c r="U1640" s="136"/>
      <c r="V1640" s="136"/>
      <c r="W1640" s="136"/>
      <c r="X1640" s="136"/>
      <c r="Y1640" s="136"/>
      <c r="Z1640" s="136"/>
      <c r="AA1640" s="136"/>
    </row>
    <row r="1641" spans="1:27" x14ac:dyDescent="0.25">
      <c r="A1641" s="77">
        <v>2016</v>
      </c>
      <c r="B1641" s="100" t="s">
        <v>548</v>
      </c>
      <c r="C1641" s="101">
        <v>3548708</v>
      </c>
      <c r="D1641" s="78">
        <v>6</v>
      </c>
      <c r="E1641" s="54">
        <v>6</v>
      </c>
      <c r="F1641" s="102">
        <v>35487086</v>
      </c>
      <c r="G1641" s="135">
        <v>20</v>
      </c>
      <c r="H1641" s="135">
        <v>370</v>
      </c>
      <c r="I1641" s="136">
        <v>5.9059032999999994</v>
      </c>
      <c r="J1641" s="136">
        <v>5.5086994000000002</v>
      </c>
      <c r="K1641" s="136">
        <v>0.39720389999999911</v>
      </c>
      <c r="L1641" s="137">
        <v>0</v>
      </c>
      <c r="M1641" s="136">
        <v>5.5709491</v>
      </c>
      <c r="N1641" s="136">
        <v>0.22036259999999999</v>
      </c>
      <c r="O1641" s="136">
        <v>5.7870000000000003E-4</v>
      </c>
      <c r="P1641" s="136">
        <v>0.1140129000000001</v>
      </c>
      <c r="Q1641" s="138">
        <v>13</v>
      </c>
      <c r="R1641" s="139">
        <v>368</v>
      </c>
      <c r="S1641" s="122">
        <f t="shared" si="50"/>
        <v>5.1282051282051277</v>
      </c>
      <c r="T1641" s="122">
        <f t="shared" si="51"/>
        <v>94.871794871794862</v>
      </c>
      <c r="U1641" s="136"/>
      <c r="V1641" s="136"/>
      <c r="W1641" s="136"/>
      <c r="X1641" s="136"/>
      <c r="Y1641" s="136"/>
      <c r="Z1641" s="136"/>
      <c r="AA1641" s="136"/>
    </row>
    <row r="1642" spans="1:27" x14ac:dyDescent="0.25">
      <c r="A1642" s="77">
        <v>2016</v>
      </c>
      <c r="B1642" s="100" t="s">
        <v>548</v>
      </c>
      <c r="C1642" s="101">
        <v>3548708</v>
      </c>
      <c r="D1642" s="78">
        <v>6</v>
      </c>
      <c r="E1642" s="54">
        <v>7</v>
      </c>
      <c r="F1642" s="102">
        <v>35487087</v>
      </c>
      <c r="G1642" s="135">
        <v>5</v>
      </c>
      <c r="H1642" s="135">
        <v>0</v>
      </c>
      <c r="I1642" s="136">
        <v>0.33552779999999999</v>
      </c>
      <c r="J1642" s="136">
        <v>0.33552779999999999</v>
      </c>
      <c r="K1642" s="136">
        <v>0</v>
      </c>
      <c r="L1642" s="137">
        <v>0</v>
      </c>
      <c r="M1642" s="136">
        <v>0.32</v>
      </c>
      <c r="N1642" s="136">
        <v>0</v>
      </c>
      <c r="O1642" s="136">
        <v>1.55278E-2</v>
      </c>
      <c r="P1642" s="136">
        <v>0</v>
      </c>
      <c r="Q1642" s="138">
        <v>3</v>
      </c>
      <c r="R1642" s="139">
        <v>6</v>
      </c>
      <c r="S1642" s="122">
        <f t="shared" si="50"/>
        <v>100</v>
      </c>
      <c r="T1642" s="122">
        <f t="shared" si="51"/>
        <v>0</v>
      </c>
      <c r="U1642" s="136"/>
      <c r="V1642" s="136"/>
      <c r="W1642" s="136"/>
      <c r="X1642" s="136"/>
      <c r="Y1642" s="136"/>
      <c r="Z1642" s="136"/>
      <c r="AA1642" s="136"/>
    </row>
    <row r="1643" spans="1:27" x14ac:dyDescent="0.25">
      <c r="A1643" s="77">
        <v>2016</v>
      </c>
      <c r="B1643" s="100" t="s">
        <v>549</v>
      </c>
      <c r="C1643" s="101">
        <v>3548807</v>
      </c>
      <c r="D1643" s="78">
        <v>6</v>
      </c>
      <c r="E1643" s="54">
        <v>6</v>
      </c>
      <c r="F1643" s="102">
        <v>35488076</v>
      </c>
      <c r="G1643" s="135">
        <v>0</v>
      </c>
      <c r="H1643" s="135">
        <v>70</v>
      </c>
      <c r="I1643" s="136">
        <v>3.4403500000000004E-2</v>
      </c>
      <c r="J1643" s="136">
        <v>0</v>
      </c>
      <c r="K1643" s="136">
        <v>3.4403500000000004E-2</v>
      </c>
      <c r="L1643" s="137">
        <v>0</v>
      </c>
      <c r="M1643" s="136">
        <v>3.1250000000000002E-3</v>
      </c>
      <c r="N1643" s="136">
        <v>8.3156999999999988E-3</v>
      </c>
      <c r="O1643" s="136">
        <v>0</v>
      </c>
      <c r="P1643" s="136">
        <v>2.2962799999999998E-2</v>
      </c>
      <c r="Q1643" s="138">
        <v>0</v>
      </c>
      <c r="R1643" s="139">
        <v>15</v>
      </c>
      <c r="S1643" s="122">
        <f t="shared" si="50"/>
        <v>0</v>
      </c>
      <c r="T1643" s="122">
        <f t="shared" si="51"/>
        <v>100</v>
      </c>
      <c r="U1643" s="136"/>
      <c r="V1643" s="136"/>
      <c r="W1643" s="136"/>
      <c r="X1643" s="136"/>
      <c r="Y1643" s="136"/>
      <c r="Z1643" s="136"/>
      <c r="AA1643" s="136"/>
    </row>
    <row r="1644" spans="1:27" x14ac:dyDescent="0.25">
      <c r="A1644" s="77">
        <v>2016</v>
      </c>
      <c r="B1644" s="100" t="s">
        <v>550</v>
      </c>
      <c r="C1644" s="101">
        <v>3548906</v>
      </c>
      <c r="D1644" s="78">
        <v>13</v>
      </c>
      <c r="E1644" s="54">
        <v>13</v>
      </c>
      <c r="F1644" s="102">
        <v>354890613</v>
      </c>
      <c r="G1644" s="135">
        <v>58</v>
      </c>
      <c r="H1644" s="135">
        <v>241</v>
      </c>
      <c r="I1644" s="136">
        <v>0.37621369999999987</v>
      </c>
      <c r="J1644" s="136">
        <v>6.7780900000000005E-2</v>
      </c>
      <c r="K1644" s="136">
        <v>0.3084327999999999</v>
      </c>
      <c r="L1644" s="137">
        <v>0</v>
      </c>
      <c r="M1644" s="136">
        <v>0.12184030000000003</v>
      </c>
      <c r="N1644" s="136">
        <v>9.6637799999999968E-2</v>
      </c>
      <c r="O1644" s="136">
        <v>2.5975999999999992E-2</v>
      </c>
      <c r="P1644" s="136">
        <v>0.13175959999999998</v>
      </c>
      <c r="Q1644" s="138">
        <v>41</v>
      </c>
      <c r="R1644" s="139">
        <v>68</v>
      </c>
      <c r="S1644" s="122">
        <f t="shared" si="50"/>
        <v>19.397993311036789</v>
      </c>
      <c r="T1644" s="122">
        <f t="shared" si="51"/>
        <v>80.602006688963215</v>
      </c>
      <c r="U1644" s="136"/>
      <c r="V1644" s="136"/>
      <c r="W1644" s="136"/>
      <c r="X1644" s="136"/>
      <c r="Y1644" s="136"/>
      <c r="Z1644" s="136"/>
      <c r="AA1644" s="136"/>
    </row>
    <row r="1645" spans="1:27" x14ac:dyDescent="0.25">
      <c r="A1645" s="77">
        <v>2016</v>
      </c>
      <c r="B1645" s="100" t="s">
        <v>550</v>
      </c>
      <c r="C1645" s="101">
        <v>3548906</v>
      </c>
      <c r="D1645" s="78">
        <v>13</v>
      </c>
      <c r="E1645" s="54">
        <v>9</v>
      </c>
      <c r="F1645" s="102">
        <v>35489069</v>
      </c>
      <c r="G1645" s="135">
        <v>60</v>
      </c>
      <c r="H1645" s="135">
        <v>33</v>
      </c>
      <c r="I1645" s="136">
        <v>0.64554900000000004</v>
      </c>
      <c r="J1645" s="136">
        <v>0.57375880000000001</v>
      </c>
      <c r="K1645" s="136">
        <v>7.1790199999999985E-2</v>
      </c>
      <c r="L1645" s="137">
        <v>2.1955891679350577E-2</v>
      </c>
      <c r="M1645" s="136">
        <v>1.6652199999999999E-2</v>
      </c>
      <c r="N1645" s="136">
        <v>8.7153999999999981E-3</v>
      </c>
      <c r="O1645" s="136">
        <v>0.58322760000000007</v>
      </c>
      <c r="P1645" s="136">
        <v>3.6953799999999988E-2</v>
      </c>
      <c r="Q1645" s="138">
        <v>31</v>
      </c>
      <c r="R1645" s="139">
        <v>26</v>
      </c>
      <c r="S1645" s="122">
        <f t="shared" si="50"/>
        <v>64.516129032258064</v>
      </c>
      <c r="T1645" s="122">
        <f t="shared" si="51"/>
        <v>35.483870967741936</v>
      </c>
      <c r="U1645" s="136"/>
      <c r="V1645" s="136"/>
      <c r="W1645" s="136"/>
      <c r="X1645" s="136"/>
      <c r="Y1645" s="136"/>
      <c r="Z1645" s="136"/>
      <c r="AA1645" s="136"/>
    </row>
    <row r="1646" spans="1:27" x14ac:dyDescent="0.25">
      <c r="A1646" s="77">
        <v>2016</v>
      </c>
      <c r="B1646" s="100" t="s">
        <v>551</v>
      </c>
      <c r="C1646" s="101">
        <v>3549003</v>
      </c>
      <c r="D1646" s="78">
        <v>18</v>
      </c>
      <c r="E1646" s="54">
        <v>18</v>
      </c>
      <c r="F1646" s="102">
        <v>354900318</v>
      </c>
      <c r="G1646" s="135">
        <v>49</v>
      </c>
      <c r="H1646" s="135">
        <v>16</v>
      </c>
      <c r="I1646" s="136">
        <v>1.9154300000000006E-2</v>
      </c>
      <c r="J1646" s="136">
        <v>1.1284400000000007E-2</v>
      </c>
      <c r="K1646" s="136">
        <v>7.8698999999999991E-3</v>
      </c>
      <c r="L1646" s="137">
        <v>0</v>
      </c>
      <c r="M1646" s="136">
        <v>7.1364999999999996E-3</v>
      </c>
      <c r="N1646" s="136">
        <v>0</v>
      </c>
      <c r="O1646" s="136">
        <v>1.0924500000000005E-2</v>
      </c>
      <c r="P1646" s="136">
        <v>1.0933E-3</v>
      </c>
      <c r="Q1646" s="138">
        <v>1</v>
      </c>
      <c r="R1646" s="139">
        <v>0</v>
      </c>
      <c r="S1646" s="122">
        <f t="shared" si="50"/>
        <v>75.384615384615387</v>
      </c>
      <c r="T1646" s="122">
        <f t="shared" si="51"/>
        <v>24.615384615384617</v>
      </c>
      <c r="U1646" s="136"/>
      <c r="V1646" s="136"/>
      <c r="W1646" s="136"/>
      <c r="X1646" s="136"/>
      <c r="Y1646" s="136"/>
      <c r="Z1646" s="136"/>
      <c r="AA1646" s="136"/>
    </row>
    <row r="1647" spans="1:27" x14ac:dyDescent="0.25">
      <c r="A1647" s="77">
        <v>2016</v>
      </c>
      <c r="B1647" s="100" t="s">
        <v>552</v>
      </c>
      <c r="C1647" s="101">
        <v>3549102</v>
      </c>
      <c r="D1647" s="78">
        <v>9</v>
      </c>
      <c r="E1647" s="54">
        <v>9</v>
      </c>
      <c r="F1647" s="102">
        <v>35491029</v>
      </c>
      <c r="G1647" s="135">
        <v>126</v>
      </c>
      <c r="H1647" s="135">
        <v>52</v>
      </c>
      <c r="I1647" s="136">
        <v>0.97862599999999988</v>
      </c>
      <c r="J1647" s="136">
        <v>0.96446709999999991</v>
      </c>
      <c r="K1647" s="136">
        <v>1.4158900000000002E-2</v>
      </c>
      <c r="L1647" s="137">
        <v>0.59874606798579399</v>
      </c>
      <c r="M1647" s="136">
        <v>0</v>
      </c>
      <c r="N1647" s="136">
        <v>0.11990539999999998</v>
      </c>
      <c r="O1647" s="136">
        <v>0.84141240000000039</v>
      </c>
      <c r="P1647" s="136">
        <v>1.7308199999999999E-2</v>
      </c>
      <c r="Q1647" s="138">
        <v>95</v>
      </c>
      <c r="R1647" s="139">
        <v>63</v>
      </c>
      <c r="S1647" s="122">
        <f t="shared" si="50"/>
        <v>70.786516853932582</v>
      </c>
      <c r="T1647" s="122">
        <f t="shared" si="51"/>
        <v>29.213483146067414</v>
      </c>
      <c r="U1647" s="136"/>
      <c r="V1647" s="136"/>
      <c r="W1647" s="136"/>
      <c r="X1647" s="136"/>
      <c r="Y1647" s="136"/>
      <c r="Z1647" s="136"/>
      <c r="AA1647" s="136"/>
    </row>
    <row r="1648" spans="1:27" x14ac:dyDescent="0.25">
      <c r="A1648" s="77">
        <v>2016</v>
      </c>
      <c r="B1648" s="100" t="s">
        <v>552</v>
      </c>
      <c r="C1648" s="101">
        <v>3549102</v>
      </c>
      <c r="D1648" s="78">
        <v>9</v>
      </c>
      <c r="E1648" s="54">
        <v>4</v>
      </c>
      <c r="F1648" s="102">
        <v>35491024</v>
      </c>
      <c r="G1648" s="135">
        <v>0</v>
      </c>
      <c r="H1648" s="135">
        <v>0</v>
      </c>
      <c r="I1648" s="136">
        <v>0</v>
      </c>
      <c r="J1648" s="136">
        <v>0</v>
      </c>
      <c r="K1648" s="136">
        <v>0</v>
      </c>
      <c r="L1648" s="137">
        <v>0</v>
      </c>
      <c r="M1648" s="136">
        <v>0</v>
      </c>
      <c r="N1648" s="136">
        <v>0</v>
      </c>
      <c r="O1648" s="136">
        <v>0</v>
      </c>
      <c r="P1648" s="136">
        <v>0</v>
      </c>
      <c r="Q1648" s="138">
        <v>0</v>
      </c>
      <c r="R1648" s="139">
        <v>0</v>
      </c>
      <c r="S1648" s="122">
        <f t="shared" si="50"/>
        <v>0</v>
      </c>
      <c r="T1648" s="122">
        <f t="shared" si="51"/>
        <v>0</v>
      </c>
      <c r="U1648" s="136"/>
      <c r="V1648" s="136"/>
      <c r="W1648" s="136"/>
      <c r="X1648" s="136"/>
      <c r="Y1648" s="136"/>
      <c r="Z1648" s="136"/>
      <c r="AA1648" s="136"/>
    </row>
    <row r="1649" spans="1:27" x14ac:dyDescent="0.25">
      <c r="A1649" s="77">
        <v>2016</v>
      </c>
      <c r="B1649" s="100" t="s">
        <v>553</v>
      </c>
      <c r="C1649" s="101">
        <v>3549201</v>
      </c>
      <c r="D1649" s="78">
        <v>18</v>
      </c>
      <c r="E1649" s="54">
        <v>18</v>
      </c>
      <c r="F1649" s="102">
        <v>354920118</v>
      </c>
      <c r="G1649" s="135">
        <v>5</v>
      </c>
      <c r="H1649" s="135">
        <v>7</v>
      </c>
      <c r="I1649" s="136">
        <v>1.02425E-2</v>
      </c>
      <c r="J1649" s="136">
        <v>3.1067999999999998E-3</v>
      </c>
      <c r="K1649" s="136">
        <v>7.1357E-3</v>
      </c>
      <c r="L1649" s="137">
        <v>0</v>
      </c>
      <c r="M1649" s="136">
        <v>1.6666999999999999E-3</v>
      </c>
      <c r="N1649" s="136">
        <v>0</v>
      </c>
      <c r="O1649" s="136">
        <v>5.4737000000000006E-3</v>
      </c>
      <c r="P1649" s="136">
        <v>3.1021E-3</v>
      </c>
      <c r="Q1649" s="138">
        <v>3</v>
      </c>
      <c r="R1649" s="139">
        <v>0</v>
      </c>
      <c r="S1649" s="122">
        <f t="shared" si="50"/>
        <v>41.666666666666671</v>
      </c>
      <c r="T1649" s="122">
        <f t="shared" si="51"/>
        <v>58.333333333333336</v>
      </c>
      <c r="U1649" s="136"/>
      <c r="V1649" s="136"/>
      <c r="W1649" s="136"/>
      <c r="X1649" s="136"/>
      <c r="Y1649" s="136"/>
      <c r="Z1649" s="136"/>
      <c r="AA1649" s="136"/>
    </row>
    <row r="1650" spans="1:27" x14ac:dyDescent="0.25">
      <c r="A1650" s="77">
        <v>2016</v>
      </c>
      <c r="B1650" s="100" t="s">
        <v>554</v>
      </c>
      <c r="C1650" s="101">
        <v>3549250</v>
      </c>
      <c r="D1650" s="78">
        <v>18</v>
      </c>
      <c r="E1650" s="54">
        <v>18</v>
      </c>
      <c r="F1650" s="102">
        <v>354925018</v>
      </c>
      <c r="G1650" s="135">
        <v>2</v>
      </c>
      <c r="H1650" s="135">
        <v>1</v>
      </c>
      <c r="I1650" s="136">
        <v>1.41493E-2</v>
      </c>
      <c r="J1650" s="136">
        <v>1.41204E-2</v>
      </c>
      <c r="K1650" s="136">
        <v>2.8900000000000001E-5</v>
      </c>
      <c r="L1650" s="137">
        <v>0</v>
      </c>
      <c r="M1650" s="136">
        <v>0</v>
      </c>
      <c r="N1650" s="136">
        <v>0</v>
      </c>
      <c r="O1650" s="136">
        <v>1.41204E-2</v>
      </c>
      <c r="P1650" s="136">
        <v>2.8900000000000001E-5</v>
      </c>
      <c r="Q1650" s="138">
        <v>0</v>
      </c>
      <c r="R1650" s="139">
        <v>0</v>
      </c>
      <c r="S1650" s="122">
        <f t="shared" si="50"/>
        <v>66.666666666666657</v>
      </c>
      <c r="T1650" s="122">
        <f t="shared" si="51"/>
        <v>33.333333333333329</v>
      </c>
      <c r="U1650" s="136"/>
      <c r="V1650" s="136"/>
      <c r="W1650" s="136"/>
      <c r="X1650" s="136"/>
      <c r="Y1650" s="136"/>
      <c r="Z1650" s="136"/>
      <c r="AA1650" s="136"/>
    </row>
    <row r="1651" spans="1:27" x14ac:dyDescent="0.25">
      <c r="A1651" s="77">
        <v>2016</v>
      </c>
      <c r="B1651" s="100" t="s">
        <v>555</v>
      </c>
      <c r="C1651" s="101">
        <v>3549300</v>
      </c>
      <c r="D1651" s="78">
        <v>20</v>
      </c>
      <c r="E1651" s="54">
        <v>20</v>
      </c>
      <c r="F1651" s="102">
        <v>354930020</v>
      </c>
      <c r="G1651" s="135">
        <v>0</v>
      </c>
      <c r="H1651" s="135">
        <v>17</v>
      </c>
      <c r="I1651" s="136">
        <v>4.9585600000000001E-2</v>
      </c>
      <c r="J1651" s="136">
        <v>0</v>
      </c>
      <c r="K1651" s="136">
        <v>4.9585600000000001E-2</v>
      </c>
      <c r="L1651" s="137">
        <v>0</v>
      </c>
      <c r="M1651" s="136">
        <v>0</v>
      </c>
      <c r="N1651" s="136">
        <v>2.3149999999999999E-4</v>
      </c>
      <c r="O1651" s="136">
        <v>4.3358899999999999E-2</v>
      </c>
      <c r="P1651" s="136">
        <v>5.9952000000000009E-3</v>
      </c>
      <c r="Q1651" s="138">
        <v>0</v>
      </c>
      <c r="R1651" s="139">
        <v>0</v>
      </c>
      <c r="S1651" s="122">
        <f t="shared" si="50"/>
        <v>0</v>
      </c>
      <c r="T1651" s="122">
        <f t="shared" si="51"/>
        <v>100</v>
      </c>
      <c r="U1651" s="136"/>
      <c r="V1651" s="136"/>
      <c r="W1651" s="136"/>
      <c r="X1651" s="136"/>
      <c r="Y1651" s="136"/>
      <c r="Z1651" s="136"/>
      <c r="AA1651" s="136"/>
    </row>
    <row r="1652" spans="1:27" x14ac:dyDescent="0.25">
      <c r="A1652" s="77">
        <v>2016</v>
      </c>
      <c r="B1652" s="100" t="s">
        <v>556</v>
      </c>
      <c r="C1652" s="101">
        <v>3549409</v>
      </c>
      <c r="D1652" s="78">
        <v>8</v>
      </c>
      <c r="E1652" s="54">
        <v>8</v>
      </c>
      <c r="F1652" s="102">
        <v>35494098</v>
      </c>
      <c r="G1652" s="135">
        <v>8</v>
      </c>
      <c r="H1652" s="135">
        <v>24</v>
      </c>
      <c r="I1652" s="136">
        <v>0.105242</v>
      </c>
      <c r="J1652" s="136">
        <v>4.3219E-2</v>
      </c>
      <c r="K1652" s="136">
        <v>6.2023000000000009E-2</v>
      </c>
      <c r="L1652" s="137">
        <v>0.17762557077625571</v>
      </c>
      <c r="M1652" s="136">
        <v>4.1817E-2</v>
      </c>
      <c r="N1652" s="136">
        <v>1.1213500000000001E-2</v>
      </c>
      <c r="O1652" s="136">
        <v>3.3008299999999997E-2</v>
      </c>
      <c r="P1652" s="136">
        <v>1.92032E-2</v>
      </c>
      <c r="Q1652" s="138">
        <v>1</v>
      </c>
      <c r="R1652" s="139">
        <v>10</v>
      </c>
      <c r="S1652" s="122">
        <f t="shared" si="50"/>
        <v>25</v>
      </c>
      <c r="T1652" s="122">
        <f t="shared" si="51"/>
        <v>75</v>
      </c>
      <c r="U1652" s="136"/>
      <c r="V1652" s="136"/>
      <c r="W1652" s="136"/>
      <c r="X1652" s="136"/>
      <c r="Y1652" s="136"/>
      <c r="Z1652" s="136"/>
      <c r="AA1652" s="136"/>
    </row>
    <row r="1653" spans="1:27" x14ac:dyDescent="0.25">
      <c r="A1653" s="77">
        <v>2016</v>
      </c>
      <c r="B1653" s="100" t="s">
        <v>556</v>
      </c>
      <c r="C1653" s="101">
        <v>3549409</v>
      </c>
      <c r="D1653" s="78">
        <v>8</v>
      </c>
      <c r="E1653" s="54">
        <v>12</v>
      </c>
      <c r="F1653" s="102">
        <v>354940912</v>
      </c>
      <c r="G1653" s="135">
        <v>1</v>
      </c>
      <c r="H1653" s="135">
        <v>0</v>
      </c>
      <c r="I1653" s="136">
        <v>0.30555559999999998</v>
      </c>
      <c r="J1653" s="136">
        <v>0.30555559999999998</v>
      </c>
      <c r="K1653" s="136">
        <v>0</v>
      </c>
      <c r="L1653" s="137">
        <v>0</v>
      </c>
      <c r="M1653" s="136">
        <v>0</v>
      </c>
      <c r="N1653" s="136">
        <v>0.30555559999999998</v>
      </c>
      <c r="O1653" s="136">
        <v>0</v>
      </c>
      <c r="P1653" s="136">
        <v>0</v>
      </c>
      <c r="Q1653" s="138">
        <v>0</v>
      </c>
      <c r="R1653" s="139">
        <v>0</v>
      </c>
      <c r="S1653" s="122">
        <f t="shared" si="50"/>
        <v>100</v>
      </c>
      <c r="T1653" s="122">
        <f t="shared" si="51"/>
        <v>0</v>
      </c>
      <c r="U1653" s="136"/>
      <c r="V1653" s="136"/>
      <c r="W1653" s="136"/>
      <c r="X1653" s="136"/>
      <c r="Y1653" s="136"/>
      <c r="Z1653" s="136"/>
      <c r="AA1653" s="136"/>
    </row>
    <row r="1654" spans="1:27" x14ac:dyDescent="0.25">
      <c r="A1654" s="77">
        <v>2016</v>
      </c>
      <c r="B1654" s="100" t="s">
        <v>557</v>
      </c>
      <c r="C1654" s="101">
        <v>3549508</v>
      </c>
      <c r="D1654" s="78">
        <v>8</v>
      </c>
      <c r="E1654" s="54">
        <v>8</v>
      </c>
      <c r="F1654" s="102">
        <v>35495088</v>
      </c>
      <c r="G1654" s="135">
        <v>20</v>
      </c>
      <c r="H1654" s="135">
        <v>14</v>
      </c>
      <c r="I1654" s="136">
        <v>0.11976410000000003</v>
      </c>
      <c r="J1654" s="136">
        <v>0.10533580000000002</v>
      </c>
      <c r="K1654" s="136">
        <v>1.44283E-2</v>
      </c>
      <c r="L1654" s="137">
        <v>0</v>
      </c>
      <c r="M1654" s="136">
        <v>3.5000000000000003E-2</v>
      </c>
      <c r="N1654" s="136">
        <v>2.5460000000000001E-4</v>
      </c>
      <c r="O1654" s="136">
        <v>8.1400800000000009E-2</v>
      </c>
      <c r="P1654" s="136">
        <v>3.1086999999999998E-3</v>
      </c>
      <c r="Q1654" s="138">
        <v>16</v>
      </c>
      <c r="R1654" s="139">
        <v>6</v>
      </c>
      <c r="S1654" s="122">
        <f t="shared" si="50"/>
        <v>58.82352941176471</v>
      </c>
      <c r="T1654" s="122">
        <f t="shared" si="51"/>
        <v>41.17647058823529</v>
      </c>
      <c r="U1654" s="136"/>
      <c r="V1654" s="136"/>
      <c r="W1654" s="136"/>
      <c r="X1654" s="136"/>
      <c r="Y1654" s="136"/>
      <c r="Z1654" s="136"/>
      <c r="AA1654" s="136"/>
    </row>
    <row r="1655" spans="1:27" x14ac:dyDescent="0.25">
      <c r="A1655" s="77">
        <v>2016</v>
      </c>
      <c r="B1655" s="100" t="s">
        <v>558</v>
      </c>
      <c r="C1655" s="101">
        <v>3549607</v>
      </c>
      <c r="D1655" s="78">
        <v>2</v>
      </c>
      <c r="E1655" s="54">
        <v>2</v>
      </c>
      <c r="F1655" s="102">
        <v>35496072</v>
      </c>
      <c r="G1655" s="135">
        <v>5</v>
      </c>
      <c r="H1655" s="135">
        <v>1</v>
      </c>
      <c r="I1655" s="136">
        <v>1.2870200000000002E-2</v>
      </c>
      <c r="J1655" s="136">
        <v>1.2800800000000001E-2</v>
      </c>
      <c r="K1655" s="136">
        <v>6.9400000000000006E-5</v>
      </c>
      <c r="L1655" s="137">
        <v>0</v>
      </c>
      <c r="M1655" s="136">
        <v>1.1944400000000001E-2</v>
      </c>
      <c r="N1655" s="136">
        <v>6.9400000000000006E-5</v>
      </c>
      <c r="O1655" s="136">
        <v>0</v>
      </c>
      <c r="P1655" s="136">
        <v>8.564E-4</v>
      </c>
      <c r="Q1655" s="138">
        <v>3</v>
      </c>
      <c r="R1655" s="139">
        <v>59</v>
      </c>
      <c r="S1655" s="122">
        <f t="shared" si="50"/>
        <v>83.333333333333343</v>
      </c>
      <c r="T1655" s="122">
        <f t="shared" si="51"/>
        <v>16.666666666666664</v>
      </c>
      <c r="U1655" s="136"/>
      <c r="V1655" s="136"/>
      <c r="W1655" s="136"/>
      <c r="X1655" s="136"/>
      <c r="Y1655" s="136"/>
      <c r="Z1655" s="136"/>
      <c r="AA1655" s="136"/>
    </row>
    <row r="1656" spans="1:27" x14ac:dyDescent="0.25">
      <c r="A1656" s="77">
        <v>2016</v>
      </c>
      <c r="B1656" s="100" t="s">
        <v>559</v>
      </c>
      <c r="C1656" s="101">
        <v>3549706</v>
      </c>
      <c r="D1656" s="78">
        <v>4</v>
      </c>
      <c r="E1656" s="54">
        <v>4</v>
      </c>
      <c r="F1656" s="102">
        <v>35497064</v>
      </c>
      <c r="G1656" s="135">
        <v>85</v>
      </c>
      <c r="H1656" s="135">
        <v>18</v>
      </c>
      <c r="I1656" s="136">
        <v>0.37532670000000001</v>
      </c>
      <c r="J1656" s="136">
        <v>0.37240690000000004</v>
      </c>
      <c r="K1656" s="136">
        <v>2.9197999999999997E-3</v>
      </c>
      <c r="L1656" s="137">
        <v>0.41464481861998986</v>
      </c>
      <c r="M1656" s="136">
        <v>5.5555599999999997E-2</v>
      </c>
      <c r="N1656" s="136">
        <v>1.7816999999999998E-3</v>
      </c>
      <c r="O1656" s="136">
        <v>0.31438030000000006</v>
      </c>
      <c r="P1656" s="136">
        <v>3.6091000000000001E-3</v>
      </c>
      <c r="Q1656" s="138">
        <v>49</v>
      </c>
      <c r="R1656" s="139">
        <v>21</v>
      </c>
      <c r="S1656" s="122">
        <f t="shared" si="50"/>
        <v>82.524271844660191</v>
      </c>
      <c r="T1656" s="122">
        <f t="shared" si="51"/>
        <v>17.475728155339805</v>
      </c>
      <c r="U1656" s="136"/>
      <c r="V1656" s="136"/>
      <c r="W1656" s="136"/>
      <c r="X1656" s="136"/>
      <c r="Y1656" s="136"/>
      <c r="Z1656" s="136"/>
      <c r="AA1656" s="136"/>
    </row>
    <row r="1657" spans="1:27" x14ac:dyDescent="0.25">
      <c r="A1657" s="77">
        <v>2016</v>
      </c>
      <c r="B1657" s="100" t="s">
        <v>560</v>
      </c>
      <c r="C1657" s="101">
        <v>3549805</v>
      </c>
      <c r="D1657" s="78">
        <v>15</v>
      </c>
      <c r="E1657" s="54">
        <v>15</v>
      </c>
      <c r="F1657" s="102">
        <v>354980515</v>
      </c>
      <c r="G1657" s="135">
        <v>23</v>
      </c>
      <c r="H1657" s="135">
        <v>912</v>
      </c>
      <c r="I1657" s="136">
        <v>2.3606912000000007</v>
      </c>
      <c r="J1657" s="136">
        <v>0.59852309999999997</v>
      </c>
      <c r="K1657" s="136">
        <v>1.7621681000000007</v>
      </c>
      <c r="L1657" s="137">
        <v>0</v>
      </c>
      <c r="M1657" s="136">
        <v>1.8987968000000008</v>
      </c>
      <c r="N1657" s="136">
        <v>4.9699500000000001E-2</v>
      </c>
      <c r="O1657" s="136">
        <v>8.3606400000000025E-2</v>
      </c>
      <c r="P1657" s="136">
        <v>0.32858849999999956</v>
      </c>
      <c r="Q1657" s="138">
        <v>43</v>
      </c>
      <c r="R1657" s="139">
        <v>62</v>
      </c>
      <c r="S1657" s="122">
        <f t="shared" si="50"/>
        <v>2.4598930481283423</v>
      </c>
      <c r="T1657" s="122">
        <f t="shared" si="51"/>
        <v>97.54010695187165</v>
      </c>
      <c r="U1657" s="136"/>
      <c r="V1657" s="136"/>
      <c r="W1657" s="136"/>
      <c r="X1657" s="136"/>
      <c r="Y1657" s="136"/>
      <c r="Z1657" s="136"/>
      <c r="AA1657" s="136"/>
    </row>
    <row r="1658" spans="1:27" x14ac:dyDescent="0.25">
      <c r="A1658" s="77">
        <v>2016</v>
      </c>
      <c r="B1658" s="100" t="s">
        <v>561</v>
      </c>
      <c r="C1658" s="101">
        <v>3549904</v>
      </c>
      <c r="D1658" s="78">
        <v>2</v>
      </c>
      <c r="E1658" s="54">
        <v>2</v>
      </c>
      <c r="F1658" s="102">
        <v>35499042</v>
      </c>
      <c r="G1658" s="135">
        <v>104</v>
      </c>
      <c r="H1658" s="135">
        <v>257</v>
      </c>
      <c r="I1658" s="136">
        <v>3.5162704999999992</v>
      </c>
      <c r="J1658" s="136">
        <v>1.8956719999999998</v>
      </c>
      <c r="K1658" s="136">
        <v>1.6205984999999992</v>
      </c>
      <c r="L1658" s="137">
        <v>2.9093457001522074</v>
      </c>
      <c r="M1658" s="136">
        <v>2.8128175999999998</v>
      </c>
      <c r="N1658" s="136">
        <v>0.5412872999999998</v>
      </c>
      <c r="O1658" s="136">
        <v>6.8331800000000012E-2</v>
      </c>
      <c r="P1658" s="136">
        <v>9.3833799999999939E-2</v>
      </c>
      <c r="Q1658" s="138">
        <v>149</v>
      </c>
      <c r="R1658" s="139">
        <v>416</v>
      </c>
      <c r="S1658" s="122">
        <f t="shared" si="50"/>
        <v>28.80886426592798</v>
      </c>
      <c r="T1658" s="122">
        <f t="shared" si="51"/>
        <v>71.19113573407202</v>
      </c>
      <c r="U1658" s="136"/>
      <c r="V1658" s="136"/>
      <c r="W1658" s="136"/>
      <c r="X1658" s="136"/>
      <c r="Y1658" s="136"/>
      <c r="Z1658" s="136"/>
      <c r="AA1658" s="136"/>
    </row>
    <row r="1659" spans="1:27" x14ac:dyDescent="0.25">
      <c r="A1659" s="77">
        <v>2016</v>
      </c>
      <c r="B1659" s="100" t="s">
        <v>562</v>
      </c>
      <c r="C1659" s="101">
        <v>3549953</v>
      </c>
      <c r="D1659" s="78">
        <v>11</v>
      </c>
      <c r="E1659" s="54">
        <v>11</v>
      </c>
      <c r="F1659" s="102">
        <v>354995311</v>
      </c>
      <c r="G1659" s="135">
        <v>11</v>
      </c>
      <c r="H1659" s="135">
        <v>11</v>
      </c>
      <c r="I1659" s="136">
        <v>4.4586199999999993E-2</v>
      </c>
      <c r="J1659" s="136">
        <v>4.3301599999999996E-2</v>
      </c>
      <c r="K1659" s="136">
        <v>1.2845999999999999E-3</v>
      </c>
      <c r="L1659" s="137">
        <v>0</v>
      </c>
      <c r="M1659" s="136">
        <v>3.6881399999999995E-2</v>
      </c>
      <c r="N1659" s="136">
        <v>3.3569999999999997E-4</v>
      </c>
      <c r="O1659" s="136">
        <v>6.4827999999999995E-3</v>
      </c>
      <c r="P1659" s="136">
        <v>8.8630000000000002E-4</v>
      </c>
      <c r="Q1659" s="138">
        <v>31</v>
      </c>
      <c r="R1659" s="139">
        <v>9</v>
      </c>
      <c r="S1659" s="122">
        <f t="shared" si="50"/>
        <v>50</v>
      </c>
      <c r="T1659" s="122">
        <f t="shared" si="51"/>
        <v>50</v>
      </c>
      <c r="U1659" s="136"/>
      <c r="V1659" s="136"/>
      <c r="W1659" s="136"/>
      <c r="X1659" s="136"/>
      <c r="Y1659" s="136"/>
      <c r="Z1659" s="136"/>
      <c r="AA1659" s="136"/>
    </row>
    <row r="1660" spans="1:27" x14ac:dyDescent="0.25">
      <c r="A1660" s="77">
        <v>2016</v>
      </c>
      <c r="B1660" s="100" t="s">
        <v>562</v>
      </c>
      <c r="C1660" s="101">
        <v>3549953</v>
      </c>
      <c r="D1660" s="78">
        <v>11</v>
      </c>
      <c r="E1660" s="54">
        <v>6</v>
      </c>
      <c r="F1660" s="102">
        <v>35499536</v>
      </c>
      <c r="G1660" s="135">
        <v>0</v>
      </c>
      <c r="H1660" s="135">
        <v>0</v>
      </c>
      <c r="I1660" s="136">
        <v>0</v>
      </c>
      <c r="J1660" s="136">
        <v>0</v>
      </c>
      <c r="K1660" s="136">
        <v>0</v>
      </c>
      <c r="L1660" s="137">
        <v>0</v>
      </c>
      <c r="M1660" s="136">
        <v>0</v>
      </c>
      <c r="N1660" s="136">
        <v>0</v>
      </c>
      <c r="O1660" s="136">
        <v>0</v>
      </c>
      <c r="P1660" s="136">
        <v>0</v>
      </c>
      <c r="Q1660" s="138">
        <v>0</v>
      </c>
      <c r="R1660" s="139">
        <v>0</v>
      </c>
      <c r="S1660" s="122">
        <f t="shared" si="50"/>
        <v>0</v>
      </c>
      <c r="T1660" s="122">
        <f t="shared" si="51"/>
        <v>0</v>
      </c>
      <c r="U1660" s="136"/>
      <c r="V1660" s="136"/>
      <c r="W1660" s="136"/>
      <c r="X1660" s="136"/>
      <c r="Y1660" s="136"/>
      <c r="Z1660" s="136"/>
      <c r="AA1660" s="136"/>
    </row>
    <row r="1661" spans="1:27" x14ac:dyDescent="0.25">
      <c r="A1661" s="77">
        <v>2016</v>
      </c>
      <c r="B1661" s="100" t="s">
        <v>563</v>
      </c>
      <c r="C1661" s="101">
        <v>3550001</v>
      </c>
      <c r="D1661" s="78">
        <v>2</v>
      </c>
      <c r="E1661" s="54">
        <v>2</v>
      </c>
      <c r="F1661" s="102">
        <v>35500012</v>
      </c>
      <c r="G1661" s="135">
        <v>23</v>
      </c>
      <c r="H1661" s="135">
        <v>8</v>
      </c>
      <c r="I1661" s="136">
        <v>5.3438999999999995E-3</v>
      </c>
      <c r="J1661" s="136">
        <v>3.6147999999999996E-3</v>
      </c>
      <c r="K1661" s="136">
        <v>1.7290999999999999E-3</v>
      </c>
      <c r="L1661" s="137">
        <v>2.653843226788432E-2</v>
      </c>
      <c r="M1661" s="136">
        <v>1.1944E-3</v>
      </c>
      <c r="N1661" s="136">
        <v>7.4669999999999999E-4</v>
      </c>
      <c r="O1661" s="136">
        <v>1.4895999999999998E-3</v>
      </c>
      <c r="P1661" s="136">
        <v>1.9132000000000001E-3</v>
      </c>
      <c r="Q1661" s="138">
        <v>46</v>
      </c>
      <c r="R1661" s="139">
        <v>14</v>
      </c>
      <c r="S1661" s="122">
        <f t="shared" si="50"/>
        <v>74.193548387096769</v>
      </c>
      <c r="T1661" s="122">
        <f t="shared" si="51"/>
        <v>25.806451612903224</v>
      </c>
      <c r="U1661" s="136"/>
      <c r="V1661" s="136"/>
      <c r="W1661" s="136"/>
      <c r="X1661" s="136"/>
      <c r="Y1661" s="136"/>
      <c r="Z1661" s="136"/>
      <c r="AA1661" s="136"/>
    </row>
    <row r="1662" spans="1:27" x14ac:dyDescent="0.25">
      <c r="A1662" s="77">
        <v>2016</v>
      </c>
      <c r="B1662" s="100" t="s">
        <v>564</v>
      </c>
      <c r="C1662" s="101">
        <v>3550100</v>
      </c>
      <c r="D1662" s="78">
        <v>13</v>
      </c>
      <c r="E1662" s="54">
        <v>13</v>
      </c>
      <c r="F1662" s="102">
        <v>355010013</v>
      </c>
      <c r="G1662" s="135">
        <v>2</v>
      </c>
      <c r="H1662" s="135">
        <v>38</v>
      </c>
      <c r="I1662" s="136">
        <v>0.14827370000000001</v>
      </c>
      <c r="J1662" s="136">
        <v>5.4729200000000006E-2</v>
      </c>
      <c r="K1662" s="136">
        <v>9.3544500000000003E-2</v>
      </c>
      <c r="L1662" s="137">
        <v>0</v>
      </c>
      <c r="M1662" s="136">
        <v>8.8419600000000001E-2</v>
      </c>
      <c r="N1662" s="136">
        <v>1.4582999999999998E-3</v>
      </c>
      <c r="O1662" s="136">
        <v>5.4729200000000006E-2</v>
      </c>
      <c r="P1662" s="136">
        <v>3.6665999999999995E-3</v>
      </c>
      <c r="Q1662" s="138">
        <v>0</v>
      </c>
      <c r="R1662" s="139">
        <v>6</v>
      </c>
      <c r="S1662" s="122">
        <f t="shared" si="50"/>
        <v>5</v>
      </c>
      <c r="T1662" s="122">
        <f t="shared" si="51"/>
        <v>95</v>
      </c>
      <c r="U1662" s="136"/>
      <c r="V1662" s="136"/>
      <c r="W1662" s="136"/>
      <c r="X1662" s="136"/>
      <c r="Y1662" s="136"/>
      <c r="Z1662" s="136"/>
      <c r="AA1662" s="136"/>
    </row>
    <row r="1663" spans="1:27" x14ac:dyDescent="0.25">
      <c r="A1663" s="77">
        <v>2016</v>
      </c>
      <c r="B1663" s="100" t="s">
        <v>564</v>
      </c>
      <c r="C1663" s="101">
        <v>3550100</v>
      </c>
      <c r="D1663" s="78">
        <v>13</v>
      </c>
      <c r="E1663" s="54">
        <v>10</v>
      </c>
      <c r="F1663" s="102">
        <v>355010010</v>
      </c>
      <c r="G1663" s="135">
        <v>6</v>
      </c>
      <c r="H1663" s="135">
        <v>0</v>
      </c>
      <c r="I1663" s="136">
        <v>2.0732599999999997E-2</v>
      </c>
      <c r="J1663" s="136">
        <v>2.0732599999999997E-2</v>
      </c>
      <c r="K1663" s="136">
        <v>0</v>
      </c>
      <c r="L1663" s="137">
        <v>0</v>
      </c>
      <c r="M1663" s="136">
        <v>0</v>
      </c>
      <c r="N1663" s="136">
        <v>6.7406999999999996E-3</v>
      </c>
      <c r="O1663" s="136">
        <v>0</v>
      </c>
      <c r="P1663" s="136">
        <v>1.3991899999999998E-2</v>
      </c>
      <c r="Q1663" s="138">
        <v>3</v>
      </c>
      <c r="R1663" s="139">
        <v>4</v>
      </c>
      <c r="S1663" s="122">
        <f t="shared" si="50"/>
        <v>100</v>
      </c>
      <c r="T1663" s="122">
        <f t="shared" si="51"/>
        <v>0</v>
      </c>
      <c r="U1663" s="136"/>
      <c r="V1663" s="136"/>
      <c r="W1663" s="136"/>
      <c r="X1663" s="136"/>
      <c r="Y1663" s="136"/>
      <c r="Z1663" s="136"/>
      <c r="AA1663" s="136"/>
    </row>
    <row r="1664" spans="1:27" x14ac:dyDescent="0.25">
      <c r="A1664" s="77">
        <v>2016</v>
      </c>
      <c r="B1664" s="100" t="s">
        <v>564</v>
      </c>
      <c r="C1664" s="101">
        <v>3550100</v>
      </c>
      <c r="D1664" s="78">
        <v>13</v>
      </c>
      <c r="E1664" s="54">
        <v>17</v>
      </c>
      <c r="F1664" s="102">
        <v>355010017</v>
      </c>
      <c r="G1664" s="135">
        <v>0</v>
      </c>
      <c r="H1664" s="135">
        <v>0</v>
      </c>
      <c r="I1664" s="136">
        <v>0</v>
      </c>
      <c r="J1664" s="136">
        <v>0</v>
      </c>
      <c r="K1664" s="136">
        <v>0</v>
      </c>
      <c r="L1664" s="137">
        <v>0</v>
      </c>
      <c r="M1664" s="136">
        <v>0</v>
      </c>
      <c r="N1664" s="136">
        <v>0</v>
      </c>
      <c r="O1664" s="136">
        <v>0</v>
      </c>
      <c r="P1664" s="136">
        <v>0</v>
      </c>
      <c r="Q1664" s="138">
        <v>4</v>
      </c>
      <c r="R1664" s="139">
        <v>0</v>
      </c>
      <c r="S1664" s="122">
        <f t="shared" si="50"/>
        <v>0</v>
      </c>
      <c r="T1664" s="122">
        <f t="shared" si="51"/>
        <v>0</v>
      </c>
      <c r="U1664" s="136"/>
      <c r="V1664" s="136"/>
      <c r="W1664" s="136"/>
      <c r="X1664" s="136"/>
      <c r="Y1664" s="136"/>
      <c r="Z1664" s="136"/>
      <c r="AA1664" s="136"/>
    </row>
    <row r="1665" spans="1:27" x14ac:dyDescent="0.25">
      <c r="A1665" s="77">
        <v>2016</v>
      </c>
      <c r="B1665" s="100" t="s">
        <v>565</v>
      </c>
      <c r="C1665" s="101">
        <v>3550209</v>
      </c>
      <c r="D1665" s="78">
        <v>14</v>
      </c>
      <c r="E1665" s="54">
        <v>14</v>
      </c>
      <c r="F1665" s="102">
        <v>355020914</v>
      </c>
      <c r="G1665" s="135">
        <v>31</v>
      </c>
      <c r="H1665" s="135">
        <v>26</v>
      </c>
      <c r="I1665" s="136">
        <v>0.14900160000000001</v>
      </c>
      <c r="J1665" s="136">
        <v>0.13763010000000001</v>
      </c>
      <c r="K1665" s="136">
        <v>1.1371500000000001E-2</v>
      </c>
      <c r="L1665" s="137">
        <v>0</v>
      </c>
      <c r="M1665" s="136">
        <v>5.5005100000000008E-2</v>
      </c>
      <c r="N1665" s="136">
        <v>1.5057999999999998E-3</v>
      </c>
      <c r="O1665" s="136">
        <v>8.6592600000000006E-2</v>
      </c>
      <c r="P1665" s="136">
        <v>5.8980999999999999E-3</v>
      </c>
      <c r="Q1665" s="138">
        <v>47</v>
      </c>
      <c r="R1665" s="139">
        <v>10</v>
      </c>
      <c r="S1665" s="122">
        <f t="shared" si="50"/>
        <v>54.385964912280706</v>
      </c>
      <c r="T1665" s="122">
        <f t="shared" si="51"/>
        <v>45.614035087719294</v>
      </c>
      <c r="U1665" s="136"/>
      <c r="V1665" s="136"/>
      <c r="W1665" s="136"/>
      <c r="X1665" s="136"/>
      <c r="Y1665" s="136"/>
      <c r="Z1665" s="136"/>
      <c r="AA1665" s="136"/>
    </row>
    <row r="1666" spans="1:27" x14ac:dyDescent="0.25">
      <c r="A1666" s="77">
        <v>2016</v>
      </c>
      <c r="B1666" s="100" t="s">
        <v>565</v>
      </c>
      <c r="C1666" s="101">
        <v>3550209</v>
      </c>
      <c r="D1666" s="78">
        <v>14</v>
      </c>
      <c r="E1666" s="54">
        <v>11</v>
      </c>
      <c r="F1666" s="102">
        <v>355020911</v>
      </c>
      <c r="G1666" s="135">
        <v>0</v>
      </c>
      <c r="H1666" s="135">
        <v>0</v>
      </c>
      <c r="I1666" s="136">
        <v>0</v>
      </c>
      <c r="J1666" s="136">
        <v>0</v>
      </c>
      <c r="K1666" s="136">
        <v>0</v>
      </c>
      <c r="L1666" s="137">
        <v>0</v>
      </c>
      <c r="M1666" s="136">
        <v>0</v>
      </c>
      <c r="N1666" s="136">
        <v>0</v>
      </c>
      <c r="O1666" s="136">
        <v>0</v>
      </c>
      <c r="P1666" s="136">
        <v>0</v>
      </c>
      <c r="Q1666" s="138">
        <v>0</v>
      </c>
      <c r="R1666" s="139">
        <v>0</v>
      </c>
      <c r="S1666" s="122">
        <f t="shared" si="50"/>
        <v>0</v>
      </c>
      <c r="T1666" s="122">
        <f t="shared" si="51"/>
        <v>0</v>
      </c>
      <c r="U1666" s="136"/>
      <c r="V1666" s="136"/>
      <c r="W1666" s="136"/>
      <c r="X1666" s="136"/>
      <c r="Y1666" s="136"/>
      <c r="Z1666" s="136"/>
      <c r="AA1666" s="136"/>
    </row>
    <row r="1667" spans="1:27" x14ac:dyDescent="0.25">
      <c r="A1667" s="77">
        <v>2016</v>
      </c>
      <c r="B1667" s="100" t="s">
        <v>566</v>
      </c>
      <c r="C1667" s="101">
        <v>3550308</v>
      </c>
      <c r="D1667" s="78">
        <v>6</v>
      </c>
      <c r="E1667" s="54">
        <v>6</v>
      </c>
      <c r="F1667" s="102">
        <v>35503086</v>
      </c>
      <c r="G1667" s="135">
        <v>68</v>
      </c>
      <c r="H1667" s="135">
        <v>1880</v>
      </c>
      <c r="I1667" s="136">
        <v>19.154903800000007</v>
      </c>
      <c r="J1667" s="136">
        <v>17.625960599999999</v>
      </c>
      <c r="K1667" s="136">
        <v>1.5289432000000069</v>
      </c>
      <c r="L1667" s="137">
        <v>0</v>
      </c>
      <c r="M1667" s="136">
        <v>16.230502500000011</v>
      </c>
      <c r="N1667" s="136">
        <v>1.7491202000000026</v>
      </c>
      <c r="O1667" s="136">
        <v>9.4833499999999987E-2</v>
      </c>
      <c r="P1667" s="136">
        <v>1.0804476000000078</v>
      </c>
      <c r="Q1667" s="138">
        <v>59</v>
      </c>
      <c r="R1667" s="139">
        <v>1729</v>
      </c>
      <c r="S1667" s="122">
        <f t="shared" ref="S1667:S1730" si="52">IFERROR(((G1667)/(SUM($G1667:$H1667)))*100,0)</f>
        <v>3.4907597535934287</v>
      </c>
      <c r="T1667" s="122">
        <f t="shared" ref="T1667:T1730" si="53">IFERROR(((H1667)/(SUM($G1667:$H1667)))*100,0)</f>
        <v>96.509240246406563</v>
      </c>
      <c r="U1667" s="136"/>
      <c r="V1667" s="136"/>
      <c r="W1667" s="136"/>
      <c r="X1667" s="136"/>
      <c r="Y1667" s="136"/>
      <c r="Z1667" s="136"/>
      <c r="AA1667" s="136"/>
    </row>
    <row r="1668" spans="1:27" x14ac:dyDescent="0.25">
      <c r="A1668" s="77">
        <v>2016</v>
      </c>
      <c r="B1668" s="100" t="s">
        <v>566</v>
      </c>
      <c r="C1668" s="101">
        <v>3550308</v>
      </c>
      <c r="D1668" s="78">
        <v>6</v>
      </c>
      <c r="E1668" s="54">
        <v>7</v>
      </c>
      <c r="F1668" s="102">
        <v>35503087</v>
      </c>
      <c r="G1668" s="135">
        <v>0</v>
      </c>
      <c r="H1668" s="135">
        <v>0</v>
      </c>
      <c r="I1668" s="136">
        <v>0</v>
      </c>
      <c r="J1668" s="136">
        <v>0</v>
      </c>
      <c r="K1668" s="136">
        <v>0</v>
      </c>
      <c r="L1668" s="137">
        <v>0</v>
      </c>
      <c r="M1668" s="136">
        <v>0</v>
      </c>
      <c r="N1668" s="136">
        <v>0</v>
      </c>
      <c r="O1668" s="136">
        <v>0</v>
      </c>
      <c r="P1668" s="136">
        <v>0</v>
      </c>
      <c r="Q1668" s="138">
        <v>0</v>
      </c>
      <c r="R1668" s="139">
        <v>0</v>
      </c>
      <c r="S1668" s="122">
        <f t="shared" si="52"/>
        <v>0</v>
      </c>
      <c r="T1668" s="122">
        <f t="shared" si="53"/>
        <v>0</v>
      </c>
      <c r="U1668" s="136"/>
      <c r="V1668" s="136"/>
      <c r="W1668" s="136"/>
      <c r="X1668" s="136"/>
      <c r="Y1668" s="136"/>
      <c r="Z1668" s="136"/>
      <c r="AA1668" s="136"/>
    </row>
    <row r="1669" spans="1:27" x14ac:dyDescent="0.25">
      <c r="A1669" s="77">
        <v>2016</v>
      </c>
      <c r="B1669" s="100" t="s">
        <v>567</v>
      </c>
      <c r="C1669" s="101">
        <v>3550407</v>
      </c>
      <c r="D1669" s="78">
        <v>5</v>
      </c>
      <c r="E1669" s="54">
        <v>5</v>
      </c>
      <c r="F1669" s="102">
        <v>35504075</v>
      </c>
      <c r="G1669" s="135">
        <v>44</v>
      </c>
      <c r="H1669" s="135">
        <v>63</v>
      </c>
      <c r="I1669" s="136">
        <v>0.2505443</v>
      </c>
      <c r="J1669" s="136">
        <v>0.20789499999999997</v>
      </c>
      <c r="K1669" s="136">
        <v>4.2649300000000015E-2</v>
      </c>
      <c r="L1669" s="137">
        <v>0</v>
      </c>
      <c r="M1669" s="136">
        <v>0.10032219999999999</v>
      </c>
      <c r="N1669" s="136">
        <v>1.22512E-2</v>
      </c>
      <c r="O1669" s="136">
        <v>6.4289500000000013E-2</v>
      </c>
      <c r="P1669" s="136">
        <v>7.3681400000000008E-2</v>
      </c>
      <c r="Q1669" s="138">
        <v>37</v>
      </c>
      <c r="R1669" s="139">
        <v>22</v>
      </c>
      <c r="S1669" s="122">
        <f t="shared" si="52"/>
        <v>41.121495327102799</v>
      </c>
      <c r="T1669" s="122">
        <f t="shared" si="53"/>
        <v>58.878504672897193</v>
      </c>
      <c r="U1669" s="136"/>
      <c r="V1669" s="136"/>
      <c r="W1669" s="136"/>
      <c r="X1669" s="136"/>
      <c r="Y1669" s="136"/>
      <c r="Z1669" s="136"/>
      <c r="AA1669" s="136"/>
    </row>
    <row r="1670" spans="1:27" x14ac:dyDescent="0.25">
      <c r="A1670" s="77">
        <v>2016</v>
      </c>
      <c r="B1670" s="100" t="s">
        <v>567</v>
      </c>
      <c r="C1670" s="101">
        <v>3550407</v>
      </c>
      <c r="D1670" s="78">
        <v>5</v>
      </c>
      <c r="E1670" s="54">
        <v>13</v>
      </c>
      <c r="F1670" s="102">
        <v>355040713</v>
      </c>
      <c r="G1670" s="135">
        <v>3</v>
      </c>
      <c r="H1670" s="135">
        <v>2</v>
      </c>
      <c r="I1670" s="136">
        <v>8.5651599999999994E-2</v>
      </c>
      <c r="J1670" s="136">
        <v>8.5611099999999996E-2</v>
      </c>
      <c r="K1670" s="136">
        <v>4.0500000000000002E-5</v>
      </c>
      <c r="L1670" s="137">
        <v>0</v>
      </c>
      <c r="M1670" s="136">
        <v>0</v>
      </c>
      <c r="N1670" s="136">
        <v>0</v>
      </c>
      <c r="O1670" s="136">
        <v>8.5611099999999996E-2</v>
      </c>
      <c r="P1670" s="136">
        <v>4.0500000000000002E-5</v>
      </c>
      <c r="Q1670" s="138">
        <v>2</v>
      </c>
      <c r="R1670" s="139">
        <v>0</v>
      </c>
      <c r="S1670" s="122">
        <f t="shared" si="52"/>
        <v>60</v>
      </c>
      <c r="T1670" s="122">
        <f t="shared" si="53"/>
        <v>40</v>
      </c>
      <c r="U1670" s="136"/>
      <c r="V1670" s="136"/>
      <c r="W1670" s="136"/>
      <c r="X1670" s="136"/>
      <c r="Y1670" s="136"/>
      <c r="Z1670" s="136"/>
      <c r="AA1670" s="136"/>
    </row>
    <row r="1671" spans="1:27" x14ac:dyDescent="0.25">
      <c r="A1671" s="77">
        <v>2016</v>
      </c>
      <c r="B1671" s="100" t="s">
        <v>568</v>
      </c>
      <c r="C1671" s="101">
        <v>3550506</v>
      </c>
      <c r="D1671" s="78">
        <v>17</v>
      </c>
      <c r="E1671" s="54">
        <v>17</v>
      </c>
      <c r="F1671" s="102">
        <v>355050617</v>
      </c>
      <c r="G1671" s="135">
        <v>8</v>
      </c>
      <c r="H1671" s="135">
        <v>14</v>
      </c>
      <c r="I1671" s="136">
        <v>0.16551690000000002</v>
      </c>
      <c r="J1671" s="136">
        <v>0.15669530000000004</v>
      </c>
      <c r="K1671" s="136">
        <v>8.8215999999999989E-3</v>
      </c>
      <c r="L1671" s="137">
        <v>0</v>
      </c>
      <c r="M1671" s="136">
        <v>0</v>
      </c>
      <c r="N1671" s="136">
        <v>6.5635999999999993E-3</v>
      </c>
      <c r="O1671" s="136">
        <v>0.15746450000000001</v>
      </c>
      <c r="P1671" s="136">
        <v>1.4887999999999998E-3</v>
      </c>
      <c r="Q1671" s="138">
        <v>6</v>
      </c>
      <c r="R1671" s="139">
        <v>4</v>
      </c>
      <c r="S1671" s="122">
        <f t="shared" si="52"/>
        <v>36.363636363636367</v>
      </c>
      <c r="T1671" s="122">
        <f t="shared" si="53"/>
        <v>63.636363636363633</v>
      </c>
      <c r="U1671" s="136"/>
      <c r="V1671" s="136"/>
      <c r="W1671" s="136"/>
      <c r="X1671" s="136"/>
      <c r="Y1671" s="136"/>
      <c r="Z1671" s="136"/>
      <c r="AA1671" s="136"/>
    </row>
    <row r="1672" spans="1:27" x14ac:dyDescent="0.25">
      <c r="A1672" s="77">
        <v>2016</v>
      </c>
      <c r="B1672" s="100" t="s">
        <v>569</v>
      </c>
      <c r="C1672" s="101">
        <v>3550605</v>
      </c>
      <c r="D1672" s="78">
        <v>10</v>
      </c>
      <c r="E1672" s="54">
        <v>10</v>
      </c>
      <c r="F1672" s="102">
        <v>355060510</v>
      </c>
      <c r="G1672" s="135">
        <v>55</v>
      </c>
      <c r="H1672" s="135">
        <v>106</v>
      </c>
      <c r="I1672" s="136">
        <v>0.39759579999999983</v>
      </c>
      <c r="J1672" s="136">
        <v>0.31871119999999986</v>
      </c>
      <c r="K1672" s="136">
        <v>7.8884599999999971E-2</v>
      </c>
      <c r="L1672" s="137">
        <v>0</v>
      </c>
      <c r="M1672" s="136">
        <v>0.1672333</v>
      </c>
      <c r="N1672" s="136">
        <v>0.14240730000000001</v>
      </c>
      <c r="O1672" s="136">
        <v>2.2859000000000004E-2</v>
      </c>
      <c r="P1672" s="136">
        <v>6.5096199999999993E-2</v>
      </c>
      <c r="Q1672" s="138">
        <v>78</v>
      </c>
      <c r="R1672" s="139">
        <v>110</v>
      </c>
      <c r="S1672" s="122">
        <f t="shared" si="52"/>
        <v>34.161490683229815</v>
      </c>
      <c r="T1672" s="122">
        <f t="shared" si="53"/>
        <v>65.838509316770185</v>
      </c>
      <c r="U1672" s="136"/>
      <c r="V1672" s="136"/>
      <c r="W1672" s="136"/>
      <c r="X1672" s="136"/>
      <c r="Y1672" s="136"/>
      <c r="Z1672" s="136"/>
      <c r="AA1672" s="136"/>
    </row>
    <row r="1673" spans="1:27" x14ac:dyDescent="0.25">
      <c r="A1673" s="77">
        <v>2016</v>
      </c>
      <c r="B1673" s="100" t="s">
        <v>569</v>
      </c>
      <c r="C1673" s="101">
        <v>3550605</v>
      </c>
      <c r="D1673" s="78">
        <v>10</v>
      </c>
      <c r="E1673" s="54">
        <v>6</v>
      </c>
      <c r="F1673" s="102">
        <v>35506056</v>
      </c>
      <c r="G1673" s="135">
        <v>1</v>
      </c>
      <c r="H1673" s="135">
        <v>0</v>
      </c>
      <c r="I1673" s="136">
        <v>3.6666700000000003E-2</v>
      </c>
      <c r="J1673" s="136">
        <v>3.6666700000000003E-2</v>
      </c>
      <c r="K1673" s="136">
        <v>0</v>
      </c>
      <c r="L1673" s="137">
        <v>0</v>
      </c>
      <c r="M1673" s="136">
        <v>0</v>
      </c>
      <c r="N1673" s="136">
        <v>0</v>
      </c>
      <c r="O1673" s="136">
        <v>3.6666700000000003E-2</v>
      </c>
      <c r="P1673" s="136">
        <v>0</v>
      </c>
      <c r="Q1673" s="138">
        <v>0</v>
      </c>
      <c r="R1673" s="139">
        <v>0</v>
      </c>
      <c r="S1673" s="122">
        <f t="shared" si="52"/>
        <v>100</v>
      </c>
      <c r="T1673" s="122">
        <f t="shared" si="53"/>
        <v>0</v>
      </c>
      <c r="U1673" s="136"/>
      <c r="V1673" s="136"/>
      <c r="W1673" s="136"/>
      <c r="X1673" s="136"/>
      <c r="Y1673" s="136"/>
      <c r="Z1673" s="136"/>
      <c r="AA1673" s="136"/>
    </row>
    <row r="1674" spans="1:27" x14ac:dyDescent="0.25">
      <c r="A1674" s="77">
        <v>2016</v>
      </c>
      <c r="B1674" s="100" t="s">
        <v>570</v>
      </c>
      <c r="C1674" s="101">
        <v>3550704</v>
      </c>
      <c r="D1674" s="78">
        <v>3</v>
      </c>
      <c r="E1674" s="54">
        <v>3</v>
      </c>
      <c r="F1674" s="102">
        <v>35507043</v>
      </c>
      <c r="G1674" s="135">
        <v>50</v>
      </c>
      <c r="H1674" s="135">
        <v>17</v>
      </c>
      <c r="I1674" s="136">
        <v>1.1737582000000004</v>
      </c>
      <c r="J1674" s="136">
        <v>1.1669378000000004</v>
      </c>
      <c r="K1674" s="136">
        <v>6.8203999999999982E-3</v>
      </c>
      <c r="L1674" s="137">
        <v>0</v>
      </c>
      <c r="M1674" s="136">
        <v>0.63271659999999974</v>
      </c>
      <c r="N1674" s="136">
        <v>6.4013999999999998E-3</v>
      </c>
      <c r="O1674" s="136">
        <v>0.50135739999999995</v>
      </c>
      <c r="P1674" s="136">
        <v>3.3282800000000001E-2</v>
      </c>
      <c r="Q1674" s="138">
        <v>14</v>
      </c>
      <c r="R1674" s="139">
        <v>223</v>
      </c>
      <c r="S1674" s="122">
        <f t="shared" si="52"/>
        <v>74.626865671641795</v>
      </c>
      <c r="T1674" s="122">
        <f t="shared" si="53"/>
        <v>25.373134328358208</v>
      </c>
      <c r="U1674" s="136"/>
      <c r="V1674" s="136"/>
      <c r="W1674" s="136"/>
      <c r="X1674" s="136"/>
      <c r="Y1674" s="136"/>
      <c r="Z1674" s="136"/>
      <c r="AA1674" s="136"/>
    </row>
    <row r="1675" spans="1:27" x14ac:dyDescent="0.25">
      <c r="A1675" s="77">
        <v>2016</v>
      </c>
      <c r="B1675" s="100" t="s">
        <v>571</v>
      </c>
      <c r="C1675" s="101">
        <v>3550803</v>
      </c>
      <c r="D1675" s="78">
        <v>4</v>
      </c>
      <c r="E1675" s="54">
        <v>4</v>
      </c>
      <c r="F1675" s="102">
        <v>35508034</v>
      </c>
      <c r="G1675" s="135">
        <v>21</v>
      </c>
      <c r="H1675" s="135">
        <v>4</v>
      </c>
      <c r="I1675" s="136">
        <v>7.7729400000000004E-2</v>
      </c>
      <c r="J1675" s="136">
        <v>7.7579000000000009E-2</v>
      </c>
      <c r="K1675" s="136">
        <v>1.5040000000000002E-4</v>
      </c>
      <c r="L1675" s="137">
        <v>0</v>
      </c>
      <c r="M1675" s="136">
        <v>1.8055600000000002E-2</v>
      </c>
      <c r="N1675" s="136">
        <v>1.7799999999999999E-5</v>
      </c>
      <c r="O1675" s="136">
        <v>5.55731E-2</v>
      </c>
      <c r="P1675" s="136">
        <v>4.0828999999999996E-3</v>
      </c>
      <c r="Q1675" s="138">
        <v>16</v>
      </c>
      <c r="R1675" s="139">
        <v>1</v>
      </c>
      <c r="S1675" s="122">
        <f t="shared" si="52"/>
        <v>84</v>
      </c>
      <c r="T1675" s="122">
        <f t="shared" si="53"/>
        <v>16</v>
      </c>
      <c r="U1675" s="136"/>
      <c r="V1675" s="136"/>
      <c r="W1675" s="136"/>
      <c r="X1675" s="136"/>
      <c r="Y1675" s="136"/>
      <c r="Z1675" s="136"/>
      <c r="AA1675" s="136"/>
    </row>
    <row r="1676" spans="1:27" x14ac:dyDescent="0.25">
      <c r="A1676" s="77">
        <v>2016</v>
      </c>
      <c r="B1676" s="100" t="s">
        <v>572</v>
      </c>
      <c r="C1676" s="101">
        <v>3550902</v>
      </c>
      <c r="D1676" s="78">
        <v>4</v>
      </c>
      <c r="E1676" s="54">
        <v>4</v>
      </c>
      <c r="F1676" s="102">
        <v>35509024</v>
      </c>
      <c r="G1676" s="135">
        <v>17</v>
      </c>
      <c r="H1676" s="135">
        <v>18</v>
      </c>
      <c r="I1676" s="136">
        <v>7.3319899999999993E-2</v>
      </c>
      <c r="J1676" s="136">
        <v>5.0538E-2</v>
      </c>
      <c r="K1676" s="136">
        <v>2.2781900000000001E-2</v>
      </c>
      <c r="L1676" s="137">
        <v>0</v>
      </c>
      <c r="M1676" s="136">
        <v>2.4074999999999999E-3</v>
      </c>
      <c r="N1676" s="136">
        <v>2.45854E-2</v>
      </c>
      <c r="O1676" s="136">
        <v>1.9209E-2</v>
      </c>
      <c r="P1676" s="136">
        <v>2.7118E-2</v>
      </c>
      <c r="Q1676" s="138">
        <v>5</v>
      </c>
      <c r="R1676" s="139">
        <v>10</v>
      </c>
      <c r="S1676" s="122">
        <f t="shared" si="52"/>
        <v>48.571428571428569</v>
      </c>
      <c r="T1676" s="122">
        <f t="shared" si="53"/>
        <v>51.428571428571423</v>
      </c>
      <c r="U1676" s="136"/>
      <c r="V1676" s="136"/>
      <c r="W1676" s="136"/>
      <c r="X1676" s="136"/>
      <c r="Y1676" s="136"/>
      <c r="Z1676" s="136"/>
      <c r="AA1676" s="136"/>
    </row>
    <row r="1677" spans="1:27" x14ac:dyDescent="0.25">
      <c r="A1677" s="77">
        <v>2016</v>
      </c>
      <c r="B1677" s="100" t="s">
        <v>572</v>
      </c>
      <c r="C1677" s="101">
        <v>3550902</v>
      </c>
      <c r="D1677" s="78">
        <v>4</v>
      </c>
      <c r="E1677" s="54">
        <v>9</v>
      </c>
      <c r="F1677" s="102">
        <v>35509029</v>
      </c>
      <c r="G1677" s="135">
        <v>2</v>
      </c>
      <c r="H1677" s="135">
        <v>0</v>
      </c>
      <c r="I1677" s="136">
        <v>4.8690000000000001E-3</v>
      </c>
      <c r="J1677" s="136">
        <v>4.8690000000000001E-3</v>
      </c>
      <c r="K1677" s="136">
        <v>0</v>
      </c>
      <c r="L1677" s="137">
        <v>0</v>
      </c>
      <c r="M1677" s="136">
        <v>0</v>
      </c>
      <c r="N1677" s="136">
        <v>0</v>
      </c>
      <c r="O1677" s="136">
        <v>4.8690000000000001E-3</v>
      </c>
      <c r="P1677" s="136">
        <v>0</v>
      </c>
      <c r="Q1677" s="138">
        <v>0</v>
      </c>
      <c r="R1677" s="139">
        <v>5</v>
      </c>
      <c r="S1677" s="122">
        <f t="shared" si="52"/>
        <v>100</v>
      </c>
      <c r="T1677" s="122">
        <f t="shared" si="53"/>
        <v>0</v>
      </c>
      <c r="U1677" s="136"/>
      <c r="V1677" s="136"/>
      <c r="W1677" s="136"/>
      <c r="X1677" s="136"/>
      <c r="Y1677" s="136"/>
      <c r="Z1677" s="136"/>
      <c r="AA1677" s="136"/>
    </row>
    <row r="1678" spans="1:27" x14ac:dyDescent="0.25">
      <c r="A1678" s="77">
        <v>2016</v>
      </c>
      <c r="B1678" s="100" t="s">
        <v>573</v>
      </c>
      <c r="C1678" s="101">
        <v>3551009</v>
      </c>
      <c r="D1678" s="78">
        <v>7</v>
      </c>
      <c r="E1678" s="54">
        <v>7</v>
      </c>
      <c r="F1678" s="102">
        <v>35510097</v>
      </c>
      <c r="G1678" s="135">
        <v>7</v>
      </c>
      <c r="H1678" s="135">
        <v>5</v>
      </c>
      <c r="I1678" s="136">
        <v>0.18356240000000001</v>
      </c>
      <c r="J1678" s="136">
        <v>0.18079240000000002</v>
      </c>
      <c r="K1678" s="136">
        <v>2.7699999999999999E-3</v>
      </c>
      <c r="L1678" s="137">
        <v>0</v>
      </c>
      <c r="M1678" s="136">
        <v>0.17750000000000002</v>
      </c>
      <c r="N1678" s="136">
        <v>3.5845E-3</v>
      </c>
      <c r="O1678" s="136">
        <v>0</v>
      </c>
      <c r="P1678" s="136">
        <v>2.4778999999999999E-3</v>
      </c>
      <c r="Q1678" s="138">
        <v>4</v>
      </c>
      <c r="R1678" s="139">
        <v>37</v>
      </c>
      <c r="S1678" s="122">
        <f t="shared" si="52"/>
        <v>58.333333333333336</v>
      </c>
      <c r="T1678" s="122">
        <f t="shared" si="53"/>
        <v>41.666666666666671</v>
      </c>
      <c r="U1678" s="136"/>
      <c r="V1678" s="136"/>
      <c r="W1678" s="136"/>
      <c r="X1678" s="136"/>
      <c r="Y1678" s="136"/>
      <c r="Z1678" s="136"/>
      <c r="AA1678" s="136"/>
    </row>
    <row r="1679" spans="1:27" x14ac:dyDescent="0.25">
      <c r="A1679" s="77">
        <v>2016</v>
      </c>
      <c r="B1679" s="100" t="s">
        <v>574</v>
      </c>
      <c r="C1679" s="101">
        <v>3551108</v>
      </c>
      <c r="D1679" s="78">
        <v>10</v>
      </c>
      <c r="E1679" s="54">
        <v>10</v>
      </c>
      <c r="F1679" s="102">
        <v>355110810</v>
      </c>
      <c r="G1679" s="135">
        <v>4</v>
      </c>
      <c r="H1679" s="135">
        <v>11</v>
      </c>
      <c r="I1679" s="136">
        <v>1.6629599999999998E-2</v>
      </c>
      <c r="J1679" s="136">
        <v>3.3102000000000001E-3</v>
      </c>
      <c r="K1679" s="136">
        <v>1.3319399999999999E-2</v>
      </c>
      <c r="L1679" s="137">
        <v>0</v>
      </c>
      <c r="M1679" s="136">
        <v>9.6498E-3</v>
      </c>
      <c r="N1679" s="136">
        <v>3.1228000000000002E-3</v>
      </c>
      <c r="O1679" s="136">
        <v>3.3102000000000001E-3</v>
      </c>
      <c r="P1679" s="136">
        <v>5.4680000000000006E-4</v>
      </c>
      <c r="Q1679" s="138">
        <v>12</v>
      </c>
      <c r="R1679" s="139">
        <v>6</v>
      </c>
      <c r="S1679" s="122">
        <f t="shared" si="52"/>
        <v>26.666666666666668</v>
      </c>
      <c r="T1679" s="122">
        <f t="shared" si="53"/>
        <v>73.333333333333329</v>
      </c>
      <c r="U1679" s="136"/>
      <c r="V1679" s="136"/>
      <c r="W1679" s="136"/>
      <c r="X1679" s="136"/>
      <c r="Y1679" s="136"/>
      <c r="Z1679" s="136"/>
      <c r="AA1679" s="136"/>
    </row>
    <row r="1680" spans="1:27" x14ac:dyDescent="0.25">
      <c r="A1680" s="77">
        <v>2016</v>
      </c>
      <c r="B1680" s="100" t="s">
        <v>574</v>
      </c>
      <c r="C1680" s="101">
        <v>3551108</v>
      </c>
      <c r="D1680" s="78">
        <v>10</v>
      </c>
      <c r="E1680" s="54">
        <v>14</v>
      </c>
      <c r="F1680" s="102">
        <v>355110814</v>
      </c>
      <c r="G1680" s="135">
        <v>0</v>
      </c>
      <c r="H1680" s="135">
        <v>2</v>
      </c>
      <c r="I1680" s="136">
        <v>1.9680000000000001E-4</v>
      </c>
      <c r="J1680" s="136">
        <v>0</v>
      </c>
      <c r="K1680" s="136">
        <v>1.9680000000000001E-4</v>
      </c>
      <c r="L1680" s="137">
        <v>0</v>
      </c>
      <c r="M1680" s="136">
        <v>0</v>
      </c>
      <c r="N1680" s="136">
        <v>0</v>
      </c>
      <c r="O1680" s="136">
        <v>1.852E-4</v>
      </c>
      <c r="P1680" s="136">
        <v>1.1600000000000001E-5</v>
      </c>
      <c r="Q1680" s="138">
        <v>0</v>
      </c>
      <c r="R1680" s="139">
        <v>0</v>
      </c>
      <c r="S1680" s="122">
        <f t="shared" si="52"/>
        <v>0</v>
      </c>
      <c r="T1680" s="122">
        <f t="shared" si="53"/>
        <v>100</v>
      </c>
      <c r="U1680" s="136"/>
      <c r="V1680" s="136"/>
      <c r="W1680" s="136"/>
      <c r="X1680" s="136"/>
      <c r="Y1680" s="136"/>
      <c r="Z1680" s="136"/>
      <c r="AA1680" s="136"/>
    </row>
    <row r="1681" spans="1:27" x14ac:dyDescent="0.25">
      <c r="A1681" s="77">
        <v>2016</v>
      </c>
      <c r="B1681" s="100" t="s">
        <v>575</v>
      </c>
      <c r="C1681" s="101">
        <v>3551207</v>
      </c>
      <c r="D1681" s="78">
        <v>14</v>
      </c>
      <c r="E1681" s="54">
        <v>14</v>
      </c>
      <c r="F1681" s="102">
        <v>355120714</v>
      </c>
      <c r="G1681" s="135">
        <v>3</v>
      </c>
      <c r="H1681" s="135">
        <v>3</v>
      </c>
      <c r="I1681" s="136">
        <v>2.30688E-2</v>
      </c>
      <c r="J1681" s="136">
        <v>1.49035E-2</v>
      </c>
      <c r="K1681" s="136">
        <v>8.1653000000000003E-3</v>
      </c>
      <c r="L1681" s="137">
        <v>0</v>
      </c>
      <c r="M1681" s="136">
        <v>7.9541999999999998E-3</v>
      </c>
      <c r="N1681" s="136">
        <v>0</v>
      </c>
      <c r="O1681" s="136">
        <v>1.43479E-2</v>
      </c>
      <c r="P1681" s="136">
        <v>7.6669999999999993E-4</v>
      </c>
      <c r="Q1681" s="138">
        <v>1</v>
      </c>
      <c r="R1681" s="139">
        <v>0</v>
      </c>
      <c r="S1681" s="122">
        <f t="shared" si="52"/>
        <v>50</v>
      </c>
      <c r="T1681" s="122">
        <f t="shared" si="53"/>
        <v>50</v>
      </c>
      <c r="U1681" s="136"/>
      <c r="V1681" s="136"/>
      <c r="W1681" s="136"/>
      <c r="X1681" s="136"/>
      <c r="Y1681" s="136"/>
      <c r="Z1681" s="136"/>
      <c r="AA1681" s="136"/>
    </row>
    <row r="1682" spans="1:27" x14ac:dyDescent="0.25">
      <c r="A1682" s="77">
        <v>2016</v>
      </c>
      <c r="B1682" s="100" t="s">
        <v>576</v>
      </c>
      <c r="C1682" s="101">
        <v>3551306</v>
      </c>
      <c r="D1682" s="78">
        <v>18</v>
      </c>
      <c r="E1682" s="54">
        <v>18</v>
      </c>
      <c r="F1682" s="102">
        <v>355130618</v>
      </c>
      <c r="G1682" s="135">
        <v>2</v>
      </c>
      <c r="H1682" s="135">
        <v>9</v>
      </c>
      <c r="I1682" s="136">
        <v>0.11466209999999999</v>
      </c>
      <c r="J1682" s="136">
        <v>1.4194499999999999E-2</v>
      </c>
      <c r="K1682" s="136">
        <v>0.10046759999999999</v>
      </c>
      <c r="L1682" s="137">
        <v>0</v>
      </c>
      <c r="M1682" s="136">
        <v>6.8564999999999997E-3</v>
      </c>
      <c r="N1682" s="136">
        <v>0.10706019999999999</v>
      </c>
      <c r="O1682" s="136">
        <v>3.056E-4</v>
      </c>
      <c r="P1682" s="136">
        <v>4.3980000000000001E-4</v>
      </c>
      <c r="Q1682" s="138">
        <v>3</v>
      </c>
      <c r="R1682" s="139">
        <v>2</v>
      </c>
      <c r="S1682" s="122">
        <f t="shared" si="52"/>
        <v>18.181818181818183</v>
      </c>
      <c r="T1682" s="122">
        <f t="shared" si="53"/>
        <v>81.818181818181827</v>
      </c>
      <c r="U1682" s="136"/>
      <c r="V1682" s="136"/>
      <c r="W1682" s="136"/>
      <c r="X1682" s="136"/>
      <c r="Y1682" s="136"/>
      <c r="Z1682" s="136"/>
      <c r="AA1682" s="136"/>
    </row>
    <row r="1683" spans="1:27" x14ac:dyDescent="0.25">
      <c r="A1683" s="77">
        <v>2016</v>
      </c>
      <c r="B1683" s="100" t="s">
        <v>577</v>
      </c>
      <c r="C1683" s="101">
        <v>3551405</v>
      </c>
      <c r="D1683" s="78">
        <v>4</v>
      </c>
      <c r="E1683" s="54">
        <v>4</v>
      </c>
      <c r="F1683" s="102">
        <v>35514054</v>
      </c>
      <c r="G1683" s="135">
        <v>19</v>
      </c>
      <c r="H1683" s="135">
        <v>31</v>
      </c>
      <c r="I1683" s="136">
        <v>0.2650111</v>
      </c>
      <c r="J1683" s="136">
        <v>0.23266409999999998</v>
      </c>
      <c r="K1683" s="136">
        <v>3.2347000000000001E-2</v>
      </c>
      <c r="L1683" s="137">
        <v>3.6794457128361234E-3</v>
      </c>
      <c r="M1683" s="136">
        <v>3.2801400000000001E-2</v>
      </c>
      <c r="N1683" s="136">
        <v>5.7847000000000003E-3</v>
      </c>
      <c r="O1683" s="136">
        <v>0.2245953</v>
      </c>
      <c r="P1683" s="136">
        <v>1.8297000000000003E-3</v>
      </c>
      <c r="Q1683" s="138">
        <v>4</v>
      </c>
      <c r="R1683" s="139">
        <v>3</v>
      </c>
      <c r="S1683" s="122">
        <f t="shared" si="52"/>
        <v>38</v>
      </c>
      <c r="T1683" s="122">
        <f t="shared" si="53"/>
        <v>62</v>
      </c>
      <c r="U1683" s="136"/>
      <c r="V1683" s="136"/>
      <c r="W1683" s="136"/>
      <c r="X1683" s="136"/>
      <c r="Y1683" s="136"/>
      <c r="Z1683" s="136"/>
      <c r="AA1683" s="136"/>
    </row>
    <row r="1684" spans="1:27" x14ac:dyDescent="0.25">
      <c r="A1684" s="77">
        <v>2016</v>
      </c>
      <c r="B1684" s="100" t="s">
        <v>578</v>
      </c>
      <c r="C1684" s="101">
        <v>3551603</v>
      </c>
      <c r="D1684" s="78">
        <v>9</v>
      </c>
      <c r="E1684" s="54">
        <v>9</v>
      </c>
      <c r="F1684" s="102">
        <v>35516039</v>
      </c>
      <c r="G1684" s="135">
        <v>42</v>
      </c>
      <c r="H1684" s="135">
        <v>22</v>
      </c>
      <c r="I1684" s="136">
        <v>0.16939289999999999</v>
      </c>
      <c r="J1684" s="136">
        <v>0.16245959999999998</v>
      </c>
      <c r="K1684" s="136">
        <v>6.933299999999999E-3</v>
      </c>
      <c r="L1684" s="137">
        <v>0</v>
      </c>
      <c r="M1684" s="136">
        <v>8.0504199999999998E-2</v>
      </c>
      <c r="N1684" s="136">
        <v>1.3425999999999998E-3</v>
      </c>
      <c r="O1684" s="136">
        <v>7.4073899999999984E-2</v>
      </c>
      <c r="P1684" s="136">
        <v>1.3472199999999998E-2</v>
      </c>
      <c r="Q1684" s="138">
        <v>43</v>
      </c>
      <c r="R1684" s="139">
        <v>29</v>
      </c>
      <c r="S1684" s="122">
        <f t="shared" si="52"/>
        <v>65.625</v>
      </c>
      <c r="T1684" s="122">
        <f t="shared" si="53"/>
        <v>34.375</v>
      </c>
      <c r="U1684" s="136"/>
      <c r="V1684" s="136"/>
      <c r="W1684" s="136"/>
      <c r="X1684" s="136"/>
      <c r="Y1684" s="136"/>
      <c r="Z1684" s="136"/>
      <c r="AA1684" s="136"/>
    </row>
    <row r="1685" spans="1:27" x14ac:dyDescent="0.25">
      <c r="A1685" s="77">
        <v>2016</v>
      </c>
      <c r="B1685" s="100" t="s">
        <v>578</v>
      </c>
      <c r="C1685" s="101">
        <v>3551603</v>
      </c>
      <c r="D1685" s="78">
        <v>9</v>
      </c>
      <c r="E1685" s="54">
        <v>5</v>
      </c>
      <c r="F1685" s="102">
        <v>35516035</v>
      </c>
      <c r="G1685" s="135">
        <v>2</v>
      </c>
      <c r="H1685" s="135">
        <v>0</v>
      </c>
      <c r="I1685" s="136">
        <v>5.5600000000000003E-5</v>
      </c>
      <c r="J1685" s="136">
        <v>5.5600000000000003E-5</v>
      </c>
      <c r="K1685" s="136">
        <v>0</v>
      </c>
      <c r="L1685" s="137">
        <v>0</v>
      </c>
      <c r="M1685" s="136">
        <v>0</v>
      </c>
      <c r="N1685" s="136">
        <v>0</v>
      </c>
      <c r="O1685" s="136">
        <v>2.7800000000000001E-5</v>
      </c>
      <c r="P1685" s="136">
        <v>2.7800000000000001E-5</v>
      </c>
      <c r="Q1685" s="138">
        <v>2</v>
      </c>
      <c r="R1685" s="139">
        <v>2</v>
      </c>
      <c r="S1685" s="122">
        <f t="shared" si="52"/>
        <v>100</v>
      </c>
      <c r="T1685" s="122">
        <f t="shared" si="53"/>
        <v>0</v>
      </c>
      <c r="U1685" s="136"/>
      <c r="V1685" s="136"/>
      <c r="W1685" s="136"/>
      <c r="X1685" s="136"/>
      <c r="Y1685" s="136"/>
      <c r="Z1685" s="136"/>
      <c r="AA1685" s="136"/>
    </row>
    <row r="1686" spans="1:27" x14ac:dyDescent="0.25">
      <c r="A1686" s="77">
        <v>2016</v>
      </c>
      <c r="B1686" s="100" t="s">
        <v>579</v>
      </c>
      <c r="C1686" s="101">
        <v>3551504</v>
      </c>
      <c r="D1686" s="78">
        <v>4</v>
      </c>
      <c r="E1686" s="54">
        <v>4</v>
      </c>
      <c r="F1686" s="102">
        <v>35515044</v>
      </c>
      <c r="G1686" s="135">
        <v>0</v>
      </c>
      <c r="H1686" s="135">
        <v>47</v>
      </c>
      <c r="I1686" s="136">
        <v>0.36735580000000007</v>
      </c>
      <c r="J1686" s="136">
        <v>0</v>
      </c>
      <c r="K1686" s="136">
        <v>0.36735580000000007</v>
      </c>
      <c r="L1686" s="137">
        <v>1.5342465753424657</v>
      </c>
      <c r="M1686" s="136">
        <v>0.1965278</v>
      </c>
      <c r="N1686" s="136">
        <v>0.1533988</v>
      </c>
      <c r="O1686" s="136">
        <v>3.7580999999999995E-3</v>
      </c>
      <c r="P1686" s="136">
        <v>1.36711E-2</v>
      </c>
      <c r="Q1686" s="138">
        <v>0</v>
      </c>
      <c r="R1686" s="139">
        <v>11</v>
      </c>
      <c r="S1686" s="122">
        <f t="shared" si="52"/>
        <v>0</v>
      </c>
      <c r="T1686" s="122">
        <f t="shared" si="53"/>
        <v>100</v>
      </c>
      <c r="U1686" s="136"/>
      <c r="V1686" s="136"/>
      <c r="W1686" s="136"/>
      <c r="X1686" s="136"/>
      <c r="Y1686" s="136"/>
      <c r="Z1686" s="136"/>
      <c r="AA1686" s="136"/>
    </row>
    <row r="1687" spans="1:27" x14ac:dyDescent="0.25">
      <c r="A1687" s="77">
        <v>2016</v>
      </c>
      <c r="B1687" s="100" t="s">
        <v>580</v>
      </c>
      <c r="C1687" s="101">
        <v>3551702</v>
      </c>
      <c r="D1687" s="78">
        <v>9</v>
      </c>
      <c r="E1687" s="54">
        <v>9</v>
      </c>
      <c r="F1687" s="102">
        <v>35517029</v>
      </c>
      <c r="G1687" s="135">
        <v>17</v>
      </c>
      <c r="H1687" s="135">
        <v>85</v>
      </c>
      <c r="I1687" s="136">
        <v>2.9637893999999996</v>
      </c>
      <c r="J1687" s="136">
        <v>2.1085853000000001</v>
      </c>
      <c r="K1687" s="136">
        <v>0.85520409999999958</v>
      </c>
      <c r="L1687" s="137">
        <v>4.7602739726027396E-2</v>
      </c>
      <c r="M1687" s="136">
        <v>0.69643520000000003</v>
      </c>
      <c r="N1687" s="136">
        <v>2.1701098999999995</v>
      </c>
      <c r="O1687" s="136">
        <v>7.0969500000000005E-2</v>
      </c>
      <c r="P1687" s="136">
        <v>2.6274799999999987E-2</v>
      </c>
      <c r="Q1687" s="138">
        <v>10</v>
      </c>
      <c r="R1687" s="139">
        <v>16</v>
      </c>
      <c r="S1687" s="122">
        <f t="shared" si="52"/>
        <v>16.666666666666664</v>
      </c>
      <c r="T1687" s="122">
        <f t="shared" si="53"/>
        <v>83.333333333333343</v>
      </c>
      <c r="U1687" s="136"/>
      <c r="V1687" s="136"/>
      <c r="W1687" s="136"/>
      <c r="X1687" s="136"/>
      <c r="Y1687" s="136"/>
      <c r="Z1687" s="136"/>
      <c r="AA1687" s="136"/>
    </row>
    <row r="1688" spans="1:27" x14ac:dyDescent="0.25">
      <c r="A1688" s="77">
        <v>2016</v>
      </c>
      <c r="B1688" s="100" t="s">
        <v>580</v>
      </c>
      <c r="C1688" s="101">
        <v>3551702</v>
      </c>
      <c r="D1688" s="78">
        <v>9</v>
      </c>
      <c r="E1688" s="54">
        <v>4</v>
      </c>
      <c r="F1688" s="103">
        <v>35517024</v>
      </c>
      <c r="G1688" s="135">
        <v>5</v>
      </c>
      <c r="H1688" s="135">
        <v>3</v>
      </c>
      <c r="I1688" s="136">
        <v>0.2878347</v>
      </c>
      <c r="J1688" s="136">
        <v>0.26467499999999999</v>
      </c>
      <c r="K1688" s="136">
        <v>2.3159699999999998E-2</v>
      </c>
      <c r="L1688" s="137">
        <v>0.31137430238457636</v>
      </c>
      <c r="M1688" s="136">
        <v>0</v>
      </c>
      <c r="N1688" s="136">
        <v>0.28634249999999994</v>
      </c>
      <c r="O1688" s="136">
        <v>0</v>
      </c>
      <c r="P1688" s="136">
        <v>1.4922000000000002E-3</v>
      </c>
      <c r="Q1688" s="138">
        <v>4</v>
      </c>
      <c r="R1688" s="139">
        <v>2</v>
      </c>
      <c r="S1688" s="122">
        <f t="shared" si="52"/>
        <v>62.5</v>
      </c>
      <c r="T1688" s="122">
        <f t="shared" si="53"/>
        <v>37.5</v>
      </c>
      <c r="U1688" s="136"/>
      <c r="V1688" s="136"/>
      <c r="W1688" s="136"/>
      <c r="X1688" s="136"/>
      <c r="Y1688" s="136"/>
      <c r="Z1688" s="136"/>
      <c r="AA1688" s="136"/>
    </row>
    <row r="1689" spans="1:27" x14ac:dyDescent="0.25">
      <c r="A1689" s="77">
        <v>2016</v>
      </c>
      <c r="B1689" s="100" t="s">
        <v>581</v>
      </c>
      <c r="C1689" s="101">
        <v>3551801</v>
      </c>
      <c r="D1689" s="78">
        <v>11</v>
      </c>
      <c r="E1689" s="54">
        <v>11</v>
      </c>
      <c r="F1689" s="102">
        <v>355180111</v>
      </c>
      <c r="G1689" s="135">
        <v>48</v>
      </c>
      <c r="H1689" s="135">
        <v>10</v>
      </c>
      <c r="I1689" s="136">
        <v>0.13291130000000001</v>
      </c>
      <c r="J1689" s="136">
        <v>0.1290462</v>
      </c>
      <c r="K1689" s="136">
        <v>3.8650999999999998E-3</v>
      </c>
      <c r="L1689" s="137">
        <v>9.4722000253678329E-2</v>
      </c>
      <c r="M1689" s="136">
        <v>3.2365600000000001E-2</v>
      </c>
      <c r="N1689" s="136">
        <v>6.3719999999999998E-4</v>
      </c>
      <c r="O1689" s="136">
        <v>9.9504099999999998E-2</v>
      </c>
      <c r="P1689" s="136">
        <v>4.0440000000000002E-4</v>
      </c>
      <c r="Q1689" s="138">
        <v>170</v>
      </c>
      <c r="R1689" s="139">
        <v>5</v>
      </c>
      <c r="S1689" s="122">
        <f t="shared" si="52"/>
        <v>82.758620689655174</v>
      </c>
      <c r="T1689" s="122">
        <f t="shared" si="53"/>
        <v>17.241379310344829</v>
      </c>
      <c r="U1689" s="136"/>
      <c r="V1689" s="136"/>
      <c r="W1689" s="136"/>
      <c r="X1689" s="136"/>
      <c r="Y1689" s="136"/>
      <c r="Z1689" s="136"/>
      <c r="AA1689" s="136"/>
    </row>
    <row r="1690" spans="1:27" x14ac:dyDescent="0.25">
      <c r="A1690" s="77">
        <v>2016</v>
      </c>
      <c r="B1690" s="100" t="s">
        <v>582</v>
      </c>
      <c r="C1690" s="101">
        <v>3551900</v>
      </c>
      <c r="D1690" s="78">
        <v>15</v>
      </c>
      <c r="E1690" s="54">
        <v>15</v>
      </c>
      <c r="F1690" s="102">
        <v>355190015</v>
      </c>
      <c r="G1690" s="135">
        <v>17</v>
      </c>
      <c r="H1690" s="135">
        <v>25</v>
      </c>
      <c r="I1690" s="136">
        <v>0.32945359999999996</v>
      </c>
      <c r="J1690" s="136">
        <v>0.23567649999999998</v>
      </c>
      <c r="K1690" s="136">
        <v>9.3777099999999988E-2</v>
      </c>
      <c r="L1690" s="137">
        <v>0</v>
      </c>
      <c r="M1690" s="136">
        <v>3.5028900000000009E-2</v>
      </c>
      <c r="N1690" s="136">
        <v>0.11539750000000001</v>
      </c>
      <c r="O1690" s="136">
        <v>0.17880150000000003</v>
      </c>
      <c r="P1690" s="136">
        <v>2.2570000000000001E-4</v>
      </c>
      <c r="Q1690" s="138">
        <v>10</v>
      </c>
      <c r="R1690" s="139">
        <v>7</v>
      </c>
      <c r="S1690" s="122">
        <f t="shared" si="52"/>
        <v>40.476190476190474</v>
      </c>
      <c r="T1690" s="122">
        <f t="shared" si="53"/>
        <v>59.523809523809526</v>
      </c>
      <c r="U1690" s="136"/>
      <c r="V1690" s="136"/>
      <c r="W1690" s="136"/>
      <c r="X1690" s="136"/>
      <c r="Y1690" s="136"/>
      <c r="Z1690" s="136"/>
      <c r="AA1690" s="136"/>
    </row>
    <row r="1691" spans="1:27" x14ac:dyDescent="0.25">
      <c r="A1691" s="77">
        <v>2016</v>
      </c>
      <c r="B1691" s="100" t="s">
        <v>583</v>
      </c>
      <c r="C1691" s="101">
        <v>3552007</v>
      </c>
      <c r="D1691" s="78">
        <v>2</v>
      </c>
      <c r="E1691" s="54">
        <v>2</v>
      </c>
      <c r="F1691" s="102">
        <v>35520072</v>
      </c>
      <c r="G1691" s="135">
        <v>3</v>
      </c>
      <c r="H1691" s="135">
        <v>2</v>
      </c>
      <c r="I1691" s="136">
        <v>1.5816E-2</v>
      </c>
      <c r="J1691" s="136">
        <v>1.25521E-2</v>
      </c>
      <c r="K1691" s="136">
        <v>3.2639000000000001E-3</v>
      </c>
      <c r="L1691" s="137">
        <v>0</v>
      </c>
      <c r="M1691" s="136">
        <v>1.52639E-2</v>
      </c>
      <c r="N1691" s="136">
        <v>0</v>
      </c>
      <c r="O1691" s="136">
        <v>0</v>
      </c>
      <c r="P1691" s="136">
        <v>5.5210000000000003E-4</v>
      </c>
      <c r="Q1691" s="138">
        <v>8</v>
      </c>
      <c r="R1691" s="139">
        <v>65</v>
      </c>
      <c r="S1691" s="122">
        <f t="shared" si="52"/>
        <v>60</v>
      </c>
      <c r="T1691" s="122">
        <f t="shared" si="53"/>
        <v>40</v>
      </c>
      <c r="U1691" s="136"/>
      <c r="V1691" s="136"/>
      <c r="W1691" s="136"/>
      <c r="X1691" s="136"/>
      <c r="Y1691" s="136"/>
      <c r="Z1691" s="136"/>
      <c r="AA1691" s="136"/>
    </row>
    <row r="1692" spans="1:27" x14ac:dyDescent="0.25">
      <c r="A1692" s="77">
        <v>2016</v>
      </c>
      <c r="B1692" s="100" t="s">
        <v>584</v>
      </c>
      <c r="C1692" s="101">
        <v>3552106</v>
      </c>
      <c r="D1692" s="78">
        <v>9</v>
      </c>
      <c r="E1692" s="54">
        <v>9</v>
      </c>
      <c r="F1692" s="102">
        <v>35521069</v>
      </c>
      <c r="G1692" s="135">
        <v>84</v>
      </c>
      <c r="H1692" s="135">
        <v>53</v>
      </c>
      <c r="I1692" s="136">
        <v>0.12683439999999996</v>
      </c>
      <c r="J1692" s="136">
        <v>0.11344219999999997</v>
      </c>
      <c r="K1692" s="136">
        <v>1.3392200000000005E-2</v>
      </c>
      <c r="L1692" s="137">
        <v>8.1029046169457136E-2</v>
      </c>
      <c r="M1692" s="136">
        <v>2.6458300000000001E-2</v>
      </c>
      <c r="N1692" s="136">
        <v>1.86225E-2</v>
      </c>
      <c r="O1692" s="136">
        <v>7.097450000000001E-2</v>
      </c>
      <c r="P1692" s="136">
        <v>1.0779099999999998E-2</v>
      </c>
      <c r="Q1692" s="138">
        <v>80</v>
      </c>
      <c r="R1692" s="139">
        <v>66</v>
      </c>
      <c r="S1692" s="122">
        <f t="shared" si="52"/>
        <v>61.313868613138688</v>
      </c>
      <c r="T1692" s="122">
        <f t="shared" si="53"/>
        <v>38.686131386861319</v>
      </c>
      <c r="U1692" s="136"/>
      <c r="V1692" s="136"/>
      <c r="W1692" s="136"/>
      <c r="X1692" s="136"/>
      <c r="Y1692" s="136"/>
      <c r="Z1692" s="136"/>
      <c r="AA1692" s="136"/>
    </row>
    <row r="1693" spans="1:27" x14ac:dyDescent="0.25">
      <c r="A1693" s="77">
        <v>2016</v>
      </c>
      <c r="B1693" s="100" t="s">
        <v>584</v>
      </c>
      <c r="C1693" s="101">
        <v>3552106</v>
      </c>
      <c r="D1693" s="78">
        <v>9</v>
      </c>
      <c r="E1693" s="54">
        <v>5</v>
      </c>
      <c r="F1693" s="102">
        <v>35521065</v>
      </c>
      <c r="G1693" s="135">
        <v>8</v>
      </c>
      <c r="H1693" s="135">
        <v>5</v>
      </c>
      <c r="I1693" s="136">
        <v>1.8928E-3</v>
      </c>
      <c r="J1693" s="136">
        <v>1.3146E-3</v>
      </c>
      <c r="K1693" s="136">
        <v>5.7819999999999996E-4</v>
      </c>
      <c r="L1693" s="137">
        <v>0</v>
      </c>
      <c r="M1693" s="136">
        <v>0</v>
      </c>
      <c r="N1693" s="136">
        <v>1.2685000000000001E-3</v>
      </c>
      <c r="O1693" s="136">
        <v>2.7779999999999998E-4</v>
      </c>
      <c r="P1693" s="136">
        <v>3.4650000000000002E-4</v>
      </c>
      <c r="Q1693" s="138">
        <v>8</v>
      </c>
      <c r="R1693" s="139">
        <v>1</v>
      </c>
      <c r="S1693" s="122">
        <f t="shared" si="52"/>
        <v>61.53846153846154</v>
      </c>
      <c r="T1693" s="122">
        <f t="shared" si="53"/>
        <v>38.461538461538467</v>
      </c>
      <c r="U1693" s="136"/>
      <c r="V1693" s="136"/>
      <c r="W1693" s="136"/>
      <c r="X1693" s="136"/>
      <c r="Y1693" s="136"/>
      <c r="Z1693" s="136"/>
      <c r="AA1693" s="136"/>
    </row>
    <row r="1694" spans="1:27" x14ac:dyDescent="0.25">
      <c r="A1694" s="77">
        <v>2016</v>
      </c>
      <c r="B1694" s="100" t="s">
        <v>585</v>
      </c>
      <c r="C1694" s="101">
        <v>3552205</v>
      </c>
      <c r="D1694" s="78">
        <v>10</v>
      </c>
      <c r="E1694" s="54">
        <v>10</v>
      </c>
      <c r="F1694" s="102">
        <v>355220510</v>
      </c>
      <c r="G1694" s="135">
        <v>35</v>
      </c>
      <c r="H1694" s="135">
        <v>297</v>
      </c>
      <c r="I1694" s="136">
        <v>0.87861619999999974</v>
      </c>
      <c r="J1694" s="136">
        <v>0.56646600000000003</v>
      </c>
      <c r="K1694" s="136">
        <v>0.31215019999999971</v>
      </c>
      <c r="L1694" s="137">
        <v>0</v>
      </c>
      <c r="M1694" s="136">
        <v>0.39469169999999998</v>
      </c>
      <c r="N1694" s="136">
        <v>0.32684009999999991</v>
      </c>
      <c r="O1694" s="136">
        <v>5.7333800000000004E-2</v>
      </c>
      <c r="P1694" s="136">
        <v>9.9750599999999953E-2</v>
      </c>
      <c r="Q1694" s="138">
        <v>116</v>
      </c>
      <c r="R1694" s="139">
        <v>213</v>
      </c>
      <c r="S1694" s="122">
        <f t="shared" si="52"/>
        <v>10.542168674698797</v>
      </c>
      <c r="T1694" s="122">
        <f t="shared" si="53"/>
        <v>89.457831325301214</v>
      </c>
      <c r="U1694" s="136"/>
      <c r="V1694" s="136"/>
      <c r="W1694" s="136"/>
      <c r="X1694" s="136"/>
      <c r="Y1694" s="136"/>
      <c r="Z1694" s="136"/>
      <c r="AA1694" s="136"/>
    </row>
    <row r="1695" spans="1:27" x14ac:dyDescent="0.25">
      <c r="A1695" s="77">
        <v>2016</v>
      </c>
      <c r="B1695" s="100" t="s">
        <v>586</v>
      </c>
      <c r="C1695" s="101">
        <v>3552304</v>
      </c>
      <c r="D1695" s="78">
        <v>19</v>
      </c>
      <c r="E1695" s="54">
        <v>19</v>
      </c>
      <c r="F1695" s="102">
        <v>355230419</v>
      </c>
      <c r="G1695" s="135">
        <v>13</v>
      </c>
      <c r="H1695" s="135">
        <v>25</v>
      </c>
      <c r="I1695" s="136">
        <v>0.90894980000000003</v>
      </c>
      <c r="J1695" s="136">
        <v>0.905277</v>
      </c>
      <c r="K1695" s="136">
        <v>3.6727999999999982E-3</v>
      </c>
      <c r="L1695" s="137">
        <v>0</v>
      </c>
      <c r="M1695" s="136">
        <v>3.4700000000000003E-5</v>
      </c>
      <c r="N1695" s="136">
        <v>0.32754629999999996</v>
      </c>
      <c r="O1695" s="136">
        <v>0.5792873999999999</v>
      </c>
      <c r="P1695" s="136">
        <v>2.0813999999999997E-3</v>
      </c>
      <c r="Q1695" s="138">
        <v>1</v>
      </c>
      <c r="R1695" s="139">
        <v>1</v>
      </c>
      <c r="S1695" s="122">
        <f t="shared" si="52"/>
        <v>34.210526315789473</v>
      </c>
      <c r="T1695" s="122">
        <f t="shared" si="53"/>
        <v>65.789473684210535</v>
      </c>
      <c r="U1695" s="136"/>
      <c r="V1695" s="136"/>
      <c r="W1695" s="136"/>
      <c r="X1695" s="136"/>
      <c r="Y1695" s="136"/>
      <c r="Z1695" s="136"/>
      <c r="AA1695" s="136"/>
    </row>
    <row r="1696" spans="1:27" x14ac:dyDescent="0.25">
      <c r="A1696" s="77">
        <v>2016</v>
      </c>
      <c r="B1696" s="100" t="s">
        <v>586</v>
      </c>
      <c r="C1696" s="101">
        <v>3552304</v>
      </c>
      <c r="D1696" s="78">
        <v>19</v>
      </c>
      <c r="E1696" s="54">
        <v>18</v>
      </c>
      <c r="F1696" s="102">
        <v>355230418</v>
      </c>
      <c r="G1696" s="135">
        <v>4</v>
      </c>
      <c r="H1696" s="135">
        <v>1</v>
      </c>
      <c r="I1696" s="136">
        <v>6.9829999999999996E-3</v>
      </c>
      <c r="J1696" s="136">
        <v>6.9443999999999999E-3</v>
      </c>
      <c r="K1696" s="136">
        <v>3.8600000000000003E-5</v>
      </c>
      <c r="L1696" s="137">
        <v>6.2416666666666669E-2</v>
      </c>
      <c r="M1696" s="136">
        <v>0</v>
      </c>
      <c r="N1696" s="136">
        <v>0</v>
      </c>
      <c r="O1696" s="136">
        <v>6.9443999999999999E-3</v>
      </c>
      <c r="P1696" s="136">
        <v>3.8600000000000003E-5</v>
      </c>
      <c r="Q1696" s="138">
        <v>4</v>
      </c>
      <c r="R1696" s="139">
        <v>1</v>
      </c>
      <c r="S1696" s="122">
        <f t="shared" si="52"/>
        <v>80</v>
      </c>
      <c r="T1696" s="122">
        <f t="shared" si="53"/>
        <v>20</v>
      </c>
      <c r="U1696" s="136"/>
      <c r="V1696" s="136"/>
      <c r="W1696" s="136"/>
      <c r="X1696" s="136"/>
      <c r="Y1696" s="136"/>
      <c r="Z1696" s="136"/>
      <c r="AA1696" s="136"/>
    </row>
    <row r="1697" spans="1:27" x14ac:dyDescent="0.25">
      <c r="A1697" s="77">
        <v>2016</v>
      </c>
      <c r="B1697" s="100" t="s">
        <v>587</v>
      </c>
      <c r="C1697" s="101">
        <v>3552403</v>
      </c>
      <c r="D1697" s="78">
        <v>5</v>
      </c>
      <c r="E1697" s="54">
        <v>5</v>
      </c>
      <c r="F1697" s="102">
        <v>35524035</v>
      </c>
      <c r="G1697" s="135">
        <v>23</v>
      </c>
      <c r="H1697" s="135">
        <v>205</v>
      </c>
      <c r="I1697" s="136">
        <v>0.51781739999999976</v>
      </c>
      <c r="J1697" s="136">
        <v>0.28168829999999995</v>
      </c>
      <c r="K1697" s="136">
        <v>0.23612909999999976</v>
      </c>
      <c r="L1697" s="137">
        <v>0</v>
      </c>
      <c r="M1697" s="136">
        <v>0.2040139</v>
      </c>
      <c r="N1697" s="136">
        <v>0.24279849999999997</v>
      </c>
      <c r="O1697" s="136">
        <v>2.7832800000000001E-2</v>
      </c>
      <c r="P1697" s="136">
        <v>4.3172200000000022E-2</v>
      </c>
      <c r="Q1697" s="138">
        <v>19</v>
      </c>
      <c r="R1697" s="139">
        <v>57</v>
      </c>
      <c r="S1697" s="122">
        <f t="shared" si="52"/>
        <v>10.087719298245613</v>
      </c>
      <c r="T1697" s="122">
        <f t="shared" si="53"/>
        <v>89.912280701754383</v>
      </c>
      <c r="U1697" s="136"/>
      <c r="V1697" s="136"/>
      <c r="W1697" s="136"/>
      <c r="X1697" s="136"/>
      <c r="Y1697" s="136"/>
      <c r="Z1697" s="136"/>
      <c r="AA1697" s="136"/>
    </row>
    <row r="1698" spans="1:27" x14ac:dyDescent="0.25">
      <c r="A1698" s="77">
        <v>2016</v>
      </c>
      <c r="B1698" s="100" t="s">
        <v>588</v>
      </c>
      <c r="C1698" s="101">
        <v>3552551</v>
      </c>
      <c r="D1698" s="78">
        <v>18</v>
      </c>
      <c r="E1698" s="54">
        <v>18</v>
      </c>
      <c r="F1698" s="102">
        <v>355255118</v>
      </c>
      <c r="G1698" s="135">
        <v>2</v>
      </c>
      <c r="H1698" s="135">
        <v>9</v>
      </c>
      <c r="I1698" s="136">
        <v>0.11090289999999997</v>
      </c>
      <c r="J1698" s="136">
        <v>1.861E-4</v>
      </c>
      <c r="K1698" s="136">
        <v>0.11071679999999998</v>
      </c>
      <c r="L1698" s="137">
        <v>8.3445807965499733E-2</v>
      </c>
      <c r="M1698" s="136">
        <v>0</v>
      </c>
      <c r="N1698" s="136">
        <v>0.11071679999999998</v>
      </c>
      <c r="O1698" s="136">
        <v>1.861E-4</v>
      </c>
      <c r="P1698" s="136">
        <v>0</v>
      </c>
      <c r="Q1698" s="138">
        <v>1</v>
      </c>
      <c r="R1698" s="139">
        <v>1</v>
      </c>
      <c r="S1698" s="122">
        <f t="shared" si="52"/>
        <v>18.181818181818183</v>
      </c>
      <c r="T1698" s="122">
        <f t="shared" si="53"/>
        <v>81.818181818181827</v>
      </c>
      <c r="U1698" s="136"/>
      <c r="V1698" s="136"/>
      <c r="W1698" s="136"/>
      <c r="X1698" s="136"/>
      <c r="Y1698" s="136"/>
      <c r="Z1698" s="136"/>
      <c r="AA1698" s="136"/>
    </row>
    <row r="1699" spans="1:27" x14ac:dyDescent="0.25">
      <c r="A1699" s="77">
        <v>2016</v>
      </c>
      <c r="B1699" s="100" t="s">
        <v>589</v>
      </c>
      <c r="C1699" s="101">
        <v>3552502</v>
      </c>
      <c r="D1699" s="78">
        <v>6</v>
      </c>
      <c r="E1699" s="54">
        <v>6</v>
      </c>
      <c r="F1699" s="102">
        <v>35525026</v>
      </c>
      <c r="G1699" s="135">
        <v>55</v>
      </c>
      <c r="H1699" s="135">
        <v>76</v>
      </c>
      <c r="I1699" s="136">
        <v>17.061575900000001</v>
      </c>
      <c r="J1699" s="136">
        <v>16.991001600000001</v>
      </c>
      <c r="K1699" s="136">
        <v>7.0574299999999993E-2</v>
      </c>
      <c r="L1699" s="137">
        <v>0</v>
      </c>
      <c r="M1699" s="136">
        <v>15.001041600000001</v>
      </c>
      <c r="N1699" s="136">
        <v>2.0053273000000003</v>
      </c>
      <c r="O1699" s="136">
        <v>4.3140199999999997E-2</v>
      </c>
      <c r="P1699" s="136">
        <v>1.2066799999999999E-2</v>
      </c>
      <c r="Q1699" s="138">
        <v>31</v>
      </c>
      <c r="R1699" s="139">
        <v>211</v>
      </c>
      <c r="S1699" s="122">
        <f t="shared" si="52"/>
        <v>41.984732824427482</v>
      </c>
      <c r="T1699" s="122">
        <f t="shared" si="53"/>
        <v>58.015267175572518</v>
      </c>
      <c r="U1699" s="136"/>
      <c r="V1699" s="136"/>
      <c r="W1699" s="136"/>
      <c r="X1699" s="136"/>
      <c r="Y1699" s="136"/>
      <c r="Z1699" s="136"/>
      <c r="AA1699" s="136"/>
    </row>
    <row r="1700" spans="1:27" x14ac:dyDescent="0.25">
      <c r="A1700" s="77">
        <v>2016</v>
      </c>
      <c r="B1700" s="100" t="s">
        <v>590</v>
      </c>
      <c r="C1700" s="101">
        <v>3552601</v>
      </c>
      <c r="D1700" s="78">
        <v>15</v>
      </c>
      <c r="E1700" s="54">
        <v>15</v>
      </c>
      <c r="F1700" s="102">
        <v>355260115</v>
      </c>
      <c r="G1700" s="135">
        <v>18</v>
      </c>
      <c r="H1700" s="135">
        <v>34</v>
      </c>
      <c r="I1700" s="136">
        <v>0.40610109999999994</v>
      </c>
      <c r="J1700" s="136">
        <v>0.29746149999999993</v>
      </c>
      <c r="K1700" s="136">
        <v>0.1086396</v>
      </c>
      <c r="L1700" s="137">
        <v>0</v>
      </c>
      <c r="M1700" s="136">
        <v>4.7614500000000004E-2</v>
      </c>
      <c r="N1700" s="136">
        <v>0</v>
      </c>
      <c r="O1700" s="136">
        <v>0.34777550000000002</v>
      </c>
      <c r="P1700" s="136">
        <v>1.0711100000000001E-2</v>
      </c>
      <c r="Q1700" s="138">
        <v>10</v>
      </c>
      <c r="R1700" s="139">
        <v>13</v>
      </c>
      <c r="S1700" s="122">
        <f t="shared" si="52"/>
        <v>34.615384615384613</v>
      </c>
      <c r="T1700" s="122">
        <f t="shared" si="53"/>
        <v>65.384615384615387</v>
      </c>
      <c r="U1700" s="136"/>
      <c r="V1700" s="136"/>
      <c r="W1700" s="136"/>
      <c r="X1700" s="136"/>
      <c r="Y1700" s="136"/>
      <c r="Z1700" s="136"/>
      <c r="AA1700" s="136"/>
    </row>
    <row r="1701" spans="1:27" x14ac:dyDescent="0.25">
      <c r="A1701" s="77">
        <v>2016</v>
      </c>
      <c r="B1701" s="100" t="s">
        <v>591</v>
      </c>
      <c r="C1701" s="101">
        <v>3552700</v>
      </c>
      <c r="D1701" s="78">
        <v>13</v>
      </c>
      <c r="E1701" s="54">
        <v>13</v>
      </c>
      <c r="F1701" s="102">
        <v>355270013</v>
      </c>
      <c r="G1701" s="135">
        <v>4</v>
      </c>
      <c r="H1701" s="135">
        <v>20</v>
      </c>
      <c r="I1701" s="136">
        <v>4.2402700000000002E-2</v>
      </c>
      <c r="J1701" s="136">
        <v>1.04993E-2</v>
      </c>
      <c r="K1701" s="136">
        <v>3.1903400000000005E-2</v>
      </c>
      <c r="L1701" s="137">
        <v>0</v>
      </c>
      <c r="M1701" s="136">
        <v>1.9965299999999998E-2</v>
      </c>
      <c r="N1701" s="136">
        <v>6.1990000000000005E-4</v>
      </c>
      <c r="O1701" s="136">
        <v>2.1070999999999999E-2</v>
      </c>
      <c r="P1701" s="136">
        <v>7.4649999999999998E-4</v>
      </c>
      <c r="Q1701" s="138">
        <v>4</v>
      </c>
      <c r="R1701" s="139">
        <v>5</v>
      </c>
      <c r="S1701" s="122">
        <f t="shared" si="52"/>
        <v>16.666666666666664</v>
      </c>
      <c r="T1701" s="122">
        <f t="shared" si="53"/>
        <v>83.333333333333343</v>
      </c>
      <c r="U1701" s="136"/>
      <c r="V1701" s="136"/>
      <c r="W1701" s="136"/>
      <c r="X1701" s="136"/>
      <c r="Y1701" s="136"/>
      <c r="Z1701" s="136"/>
      <c r="AA1701" s="136"/>
    </row>
    <row r="1702" spans="1:27" x14ac:dyDescent="0.25">
      <c r="A1702" s="77">
        <v>2016</v>
      </c>
      <c r="B1702" s="100" t="s">
        <v>591</v>
      </c>
      <c r="C1702" s="101">
        <v>3552700</v>
      </c>
      <c r="D1702" s="78">
        <v>13</v>
      </c>
      <c r="E1702" s="54">
        <v>16</v>
      </c>
      <c r="F1702" s="102">
        <v>355270016</v>
      </c>
      <c r="G1702" s="135">
        <v>8</v>
      </c>
      <c r="H1702" s="135">
        <v>2</v>
      </c>
      <c r="I1702" s="136">
        <v>0.1181865</v>
      </c>
      <c r="J1702" s="136">
        <v>3.7144900000000002E-2</v>
      </c>
      <c r="K1702" s="136">
        <v>8.1041599999999991E-2</v>
      </c>
      <c r="L1702" s="137">
        <v>0</v>
      </c>
      <c r="M1702" s="136">
        <v>0</v>
      </c>
      <c r="N1702" s="136">
        <v>2.3099999999999999E-5</v>
      </c>
      <c r="O1702" s="136">
        <v>0.11816339999999999</v>
      </c>
      <c r="P1702" s="136">
        <v>0</v>
      </c>
      <c r="Q1702" s="138">
        <v>5</v>
      </c>
      <c r="R1702" s="139">
        <v>1</v>
      </c>
      <c r="S1702" s="122">
        <f t="shared" si="52"/>
        <v>80</v>
      </c>
      <c r="T1702" s="122">
        <f t="shared" si="53"/>
        <v>20</v>
      </c>
      <c r="U1702" s="136"/>
      <c r="V1702" s="136"/>
      <c r="W1702" s="136"/>
      <c r="X1702" s="136"/>
      <c r="Y1702" s="136"/>
      <c r="Z1702" s="136"/>
      <c r="AA1702" s="136"/>
    </row>
    <row r="1703" spans="1:27" x14ac:dyDescent="0.25">
      <c r="A1703" s="77">
        <v>2016</v>
      </c>
      <c r="B1703" s="100" t="s">
        <v>592</v>
      </c>
      <c r="C1703" s="101">
        <v>3552809</v>
      </c>
      <c r="D1703" s="78">
        <v>6</v>
      </c>
      <c r="E1703" s="54">
        <v>6</v>
      </c>
      <c r="F1703" s="102">
        <v>35528096</v>
      </c>
      <c r="G1703" s="135">
        <v>1</v>
      </c>
      <c r="H1703" s="135">
        <v>58</v>
      </c>
      <c r="I1703" s="136">
        <v>0.10493250000000001</v>
      </c>
      <c r="J1703" s="136">
        <v>2.6939999999999999E-4</v>
      </c>
      <c r="K1703" s="136">
        <v>0.10466310000000001</v>
      </c>
      <c r="L1703" s="137">
        <v>0</v>
      </c>
      <c r="M1703" s="136">
        <v>0</v>
      </c>
      <c r="N1703" s="136">
        <v>2.6765900000000009E-2</v>
      </c>
      <c r="O1703" s="136">
        <v>0</v>
      </c>
      <c r="P1703" s="136">
        <v>7.8166600000000017E-2</v>
      </c>
      <c r="Q1703" s="138">
        <v>1</v>
      </c>
      <c r="R1703" s="139">
        <v>78</v>
      </c>
      <c r="S1703" s="122">
        <f t="shared" si="52"/>
        <v>1.6949152542372881</v>
      </c>
      <c r="T1703" s="122">
        <f t="shared" si="53"/>
        <v>98.305084745762713</v>
      </c>
      <c r="U1703" s="136"/>
      <c r="V1703" s="136"/>
      <c r="W1703" s="136"/>
      <c r="X1703" s="136"/>
      <c r="Y1703" s="136"/>
      <c r="Z1703" s="136"/>
      <c r="AA1703" s="136"/>
    </row>
    <row r="1704" spans="1:27" x14ac:dyDescent="0.25">
      <c r="A1704" s="77">
        <v>2016</v>
      </c>
      <c r="B1704" s="100" t="s">
        <v>593</v>
      </c>
      <c r="C1704" s="101">
        <v>3552908</v>
      </c>
      <c r="D1704" s="78">
        <v>22</v>
      </c>
      <c r="E1704" s="54">
        <v>22</v>
      </c>
      <c r="F1704" s="102">
        <v>355290822</v>
      </c>
      <c r="G1704" s="135">
        <v>9</v>
      </c>
      <c r="H1704" s="135">
        <v>13</v>
      </c>
      <c r="I1704" s="136">
        <v>0.11654359999999998</v>
      </c>
      <c r="J1704" s="136">
        <v>0.10146309999999999</v>
      </c>
      <c r="K1704" s="136">
        <v>1.50805E-2</v>
      </c>
      <c r="L1704" s="137">
        <v>0</v>
      </c>
      <c r="M1704" s="136">
        <v>1.3555600000000001E-2</v>
      </c>
      <c r="N1704" s="136">
        <v>8.5999999999999998E-4</v>
      </c>
      <c r="O1704" s="136">
        <v>0.10151519999999999</v>
      </c>
      <c r="P1704" s="136">
        <v>6.1279999999999993E-4</v>
      </c>
      <c r="Q1704" s="138">
        <v>1</v>
      </c>
      <c r="R1704" s="139">
        <v>0</v>
      </c>
      <c r="S1704" s="122">
        <f t="shared" si="52"/>
        <v>40.909090909090914</v>
      </c>
      <c r="T1704" s="122">
        <f t="shared" si="53"/>
        <v>59.090909090909093</v>
      </c>
      <c r="U1704" s="136"/>
      <c r="V1704" s="136"/>
      <c r="W1704" s="136"/>
      <c r="X1704" s="136"/>
      <c r="Y1704" s="136"/>
      <c r="Z1704" s="136"/>
      <c r="AA1704" s="136"/>
    </row>
    <row r="1705" spans="1:27" x14ac:dyDescent="0.25">
      <c r="A1705" s="77">
        <v>2016</v>
      </c>
      <c r="B1705" s="100" t="s">
        <v>594</v>
      </c>
      <c r="C1705" s="101">
        <v>3553005</v>
      </c>
      <c r="D1705" s="78">
        <v>14</v>
      </c>
      <c r="E1705" s="54">
        <v>14</v>
      </c>
      <c r="F1705" s="102">
        <v>355300514</v>
      </c>
      <c r="G1705" s="135">
        <v>8</v>
      </c>
      <c r="H1705" s="135">
        <v>7</v>
      </c>
      <c r="I1705" s="136">
        <v>3.5906099999999996E-2</v>
      </c>
      <c r="J1705" s="136">
        <v>2.8472600000000001E-2</v>
      </c>
      <c r="K1705" s="136">
        <v>7.4334999999999991E-3</v>
      </c>
      <c r="L1705" s="137">
        <v>3.1579908675799087E-2</v>
      </c>
      <c r="M1705" s="136">
        <v>2.7908399999999996E-2</v>
      </c>
      <c r="N1705" s="136">
        <v>6.3659999999999997E-4</v>
      </c>
      <c r="O1705" s="136">
        <v>7.2452999999999997E-3</v>
      </c>
      <c r="P1705" s="136">
        <v>1.158E-4</v>
      </c>
      <c r="Q1705" s="138">
        <v>2</v>
      </c>
      <c r="R1705" s="139">
        <v>1</v>
      </c>
      <c r="S1705" s="122">
        <f t="shared" si="52"/>
        <v>53.333333333333336</v>
      </c>
      <c r="T1705" s="122">
        <f t="shared" si="53"/>
        <v>46.666666666666664</v>
      </c>
      <c r="U1705" s="136"/>
      <c r="V1705" s="136"/>
      <c r="W1705" s="136"/>
      <c r="X1705" s="136"/>
      <c r="Y1705" s="136"/>
      <c r="Z1705" s="136"/>
      <c r="AA1705" s="136"/>
    </row>
    <row r="1706" spans="1:27" x14ac:dyDescent="0.25">
      <c r="A1706" s="77">
        <v>2016</v>
      </c>
      <c r="B1706" s="100" t="s">
        <v>595</v>
      </c>
      <c r="C1706" s="101">
        <v>3553104</v>
      </c>
      <c r="D1706" s="78">
        <v>15</v>
      </c>
      <c r="E1706" s="54">
        <v>15</v>
      </c>
      <c r="F1706" s="102">
        <v>355310415</v>
      </c>
      <c r="G1706" s="135">
        <v>13</v>
      </c>
      <c r="H1706" s="135">
        <v>31</v>
      </c>
      <c r="I1706" s="136">
        <v>0.10249299999999999</v>
      </c>
      <c r="J1706" s="136">
        <v>2.8903399999999992E-2</v>
      </c>
      <c r="K1706" s="136">
        <v>7.3589599999999991E-2</v>
      </c>
      <c r="L1706" s="137">
        <v>0</v>
      </c>
      <c r="M1706" s="136">
        <v>2.8920399999999999E-2</v>
      </c>
      <c r="N1706" s="136">
        <v>1.1523000000000002E-3</v>
      </c>
      <c r="O1706" s="136">
        <v>7.1737400000000007E-2</v>
      </c>
      <c r="P1706" s="136">
        <v>6.8289999999999996E-4</v>
      </c>
      <c r="Q1706" s="138">
        <v>3</v>
      </c>
      <c r="R1706" s="139">
        <v>1</v>
      </c>
      <c r="S1706" s="122">
        <f t="shared" si="52"/>
        <v>29.545454545454547</v>
      </c>
      <c r="T1706" s="122">
        <f t="shared" si="53"/>
        <v>70.454545454545453</v>
      </c>
      <c r="U1706" s="136"/>
      <c r="V1706" s="136"/>
      <c r="W1706" s="136"/>
      <c r="X1706" s="136"/>
      <c r="Y1706" s="136"/>
      <c r="Z1706" s="136"/>
      <c r="AA1706" s="136"/>
    </row>
    <row r="1707" spans="1:27" x14ac:dyDescent="0.25">
      <c r="A1707" s="77">
        <v>2016</v>
      </c>
      <c r="B1707" s="100" t="s">
        <v>596</v>
      </c>
      <c r="C1707" s="101">
        <v>3553203</v>
      </c>
      <c r="D1707" s="78">
        <v>15</v>
      </c>
      <c r="E1707" s="54">
        <v>15</v>
      </c>
      <c r="F1707" s="102">
        <v>355320315</v>
      </c>
      <c r="G1707" s="135">
        <v>5</v>
      </c>
      <c r="H1707" s="135">
        <v>13</v>
      </c>
      <c r="I1707" s="136">
        <v>5.7253500000000006E-2</v>
      </c>
      <c r="J1707" s="136">
        <v>2.7983800000000003E-2</v>
      </c>
      <c r="K1707" s="136">
        <v>2.9269700000000003E-2</v>
      </c>
      <c r="L1707" s="137">
        <v>0</v>
      </c>
      <c r="M1707" s="136">
        <v>2.3315300000000004E-2</v>
      </c>
      <c r="N1707" s="136">
        <v>0</v>
      </c>
      <c r="O1707" s="136">
        <v>3.3891900000000003E-2</v>
      </c>
      <c r="P1707" s="136">
        <v>4.6300000000000001E-5</v>
      </c>
      <c r="Q1707" s="138">
        <v>0</v>
      </c>
      <c r="R1707" s="139">
        <v>0</v>
      </c>
      <c r="S1707" s="122">
        <f t="shared" si="52"/>
        <v>27.777777777777779</v>
      </c>
      <c r="T1707" s="122">
        <f t="shared" si="53"/>
        <v>72.222222222222214</v>
      </c>
      <c r="U1707" s="136"/>
      <c r="V1707" s="136"/>
      <c r="W1707" s="136"/>
      <c r="X1707" s="136"/>
      <c r="Y1707" s="136"/>
      <c r="Z1707" s="136"/>
      <c r="AA1707" s="136"/>
    </row>
    <row r="1708" spans="1:27" x14ac:dyDescent="0.25">
      <c r="A1708" s="77">
        <v>2016</v>
      </c>
      <c r="B1708" s="100" t="s">
        <v>596</v>
      </c>
      <c r="C1708" s="101">
        <v>3553203</v>
      </c>
      <c r="D1708" s="78">
        <v>15</v>
      </c>
      <c r="E1708" s="54">
        <v>9</v>
      </c>
      <c r="F1708" s="102">
        <v>35532039</v>
      </c>
      <c r="G1708" s="135">
        <v>1</v>
      </c>
      <c r="H1708" s="135">
        <v>2</v>
      </c>
      <c r="I1708" s="136">
        <v>7.1855E-3</v>
      </c>
      <c r="J1708" s="136">
        <v>7.0891000000000001E-3</v>
      </c>
      <c r="K1708" s="136">
        <v>9.6400000000000012E-5</v>
      </c>
      <c r="L1708" s="137">
        <v>0</v>
      </c>
      <c r="M1708" s="136">
        <v>0</v>
      </c>
      <c r="N1708" s="136">
        <v>9.6400000000000012E-5</v>
      </c>
      <c r="O1708" s="136">
        <v>7.0891000000000001E-3</v>
      </c>
      <c r="P1708" s="136">
        <v>0</v>
      </c>
      <c r="Q1708" s="138">
        <v>2</v>
      </c>
      <c r="R1708" s="139">
        <v>1</v>
      </c>
      <c r="S1708" s="122">
        <f t="shared" si="52"/>
        <v>33.333333333333329</v>
      </c>
      <c r="T1708" s="122">
        <f t="shared" si="53"/>
        <v>66.666666666666657</v>
      </c>
      <c r="U1708" s="136"/>
      <c r="V1708" s="136"/>
      <c r="W1708" s="136"/>
      <c r="X1708" s="136"/>
      <c r="Y1708" s="136"/>
      <c r="Z1708" s="136"/>
      <c r="AA1708" s="136"/>
    </row>
    <row r="1709" spans="1:27" x14ac:dyDescent="0.25">
      <c r="A1709" s="77">
        <v>2016</v>
      </c>
      <c r="B1709" s="100" t="s">
        <v>597</v>
      </c>
      <c r="C1709" s="101">
        <v>3553302</v>
      </c>
      <c r="D1709" s="78">
        <v>4</v>
      </c>
      <c r="E1709" s="54">
        <v>4</v>
      </c>
      <c r="F1709" s="102">
        <v>35533024</v>
      </c>
      <c r="G1709" s="135">
        <v>58</v>
      </c>
      <c r="H1709" s="135">
        <v>31</v>
      </c>
      <c r="I1709" s="136">
        <v>0.7549885999999999</v>
      </c>
      <c r="J1709" s="136">
        <v>0.74924119999999994</v>
      </c>
      <c r="K1709" s="136">
        <v>5.7473999999999997E-3</v>
      </c>
      <c r="L1709" s="137">
        <v>0.29085229578893962</v>
      </c>
      <c r="M1709" s="136">
        <v>0.28598150000000006</v>
      </c>
      <c r="N1709" s="136">
        <v>3.3192999999999999E-3</v>
      </c>
      <c r="O1709" s="136">
        <v>0.46378389999999997</v>
      </c>
      <c r="P1709" s="136">
        <v>1.9039E-3</v>
      </c>
      <c r="Q1709" s="138">
        <v>34</v>
      </c>
      <c r="R1709" s="139">
        <v>21</v>
      </c>
      <c r="S1709" s="122">
        <f t="shared" si="52"/>
        <v>65.168539325842701</v>
      </c>
      <c r="T1709" s="122">
        <f t="shared" si="53"/>
        <v>34.831460674157306</v>
      </c>
      <c r="U1709" s="136"/>
      <c r="V1709" s="136"/>
      <c r="W1709" s="136"/>
      <c r="X1709" s="136"/>
      <c r="Y1709" s="136"/>
      <c r="Z1709" s="136"/>
      <c r="AA1709" s="136"/>
    </row>
    <row r="1710" spans="1:27" x14ac:dyDescent="0.25">
      <c r="A1710" s="77">
        <v>2016</v>
      </c>
      <c r="B1710" s="100" t="s">
        <v>597</v>
      </c>
      <c r="C1710" s="101">
        <v>3553302</v>
      </c>
      <c r="D1710" s="78">
        <v>4</v>
      </c>
      <c r="E1710" s="54">
        <v>9</v>
      </c>
      <c r="F1710" s="102">
        <v>35533029</v>
      </c>
      <c r="G1710" s="135">
        <v>0</v>
      </c>
      <c r="H1710" s="135">
        <v>1</v>
      </c>
      <c r="I1710" s="136">
        <v>6.9400000000000006E-5</v>
      </c>
      <c r="J1710" s="136">
        <v>0</v>
      </c>
      <c r="K1710" s="136">
        <v>6.9400000000000006E-5</v>
      </c>
      <c r="L1710" s="137">
        <v>0</v>
      </c>
      <c r="M1710" s="136">
        <v>0</v>
      </c>
      <c r="N1710" s="136">
        <v>0</v>
      </c>
      <c r="O1710" s="136">
        <v>0</v>
      </c>
      <c r="P1710" s="136">
        <v>6.9400000000000006E-5</v>
      </c>
      <c r="Q1710" s="138">
        <v>0</v>
      </c>
      <c r="R1710" s="139">
        <v>0</v>
      </c>
      <c r="S1710" s="122">
        <f t="shared" si="52"/>
        <v>0</v>
      </c>
      <c r="T1710" s="122">
        <f t="shared" si="53"/>
        <v>100</v>
      </c>
      <c r="U1710" s="136"/>
      <c r="V1710" s="136"/>
      <c r="W1710" s="136"/>
      <c r="X1710" s="136"/>
      <c r="Y1710" s="136"/>
      <c r="Z1710" s="136"/>
      <c r="AA1710" s="136"/>
    </row>
    <row r="1711" spans="1:27" x14ac:dyDescent="0.25">
      <c r="A1711" s="77">
        <v>2016</v>
      </c>
      <c r="B1711" s="100" t="s">
        <v>598</v>
      </c>
      <c r="C1711" s="101">
        <v>3553401</v>
      </c>
      <c r="D1711" s="78">
        <v>15</v>
      </c>
      <c r="E1711" s="54">
        <v>15</v>
      </c>
      <c r="F1711" s="102">
        <v>355340115</v>
      </c>
      <c r="G1711" s="135">
        <v>22</v>
      </c>
      <c r="H1711" s="135">
        <v>53</v>
      </c>
      <c r="I1711" s="136">
        <v>0.24594280000000002</v>
      </c>
      <c r="J1711" s="136">
        <v>0.1324516</v>
      </c>
      <c r="K1711" s="136">
        <v>0.1134912</v>
      </c>
      <c r="L1711" s="137">
        <v>0</v>
      </c>
      <c r="M1711" s="136">
        <v>3.3461000000000003E-3</v>
      </c>
      <c r="N1711" s="136">
        <v>6.2458300000000001E-2</v>
      </c>
      <c r="O1711" s="136">
        <v>0.1493149</v>
      </c>
      <c r="P1711" s="136">
        <v>3.0823499999999997E-2</v>
      </c>
      <c r="Q1711" s="138">
        <v>11</v>
      </c>
      <c r="R1711" s="139">
        <v>21</v>
      </c>
      <c r="S1711" s="122">
        <f t="shared" si="52"/>
        <v>29.333333333333332</v>
      </c>
      <c r="T1711" s="122">
        <f t="shared" si="53"/>
        <v>70.666666666666671</v>
      </c>
      <c r="U1711" s="136"/>
      <c r="V1711" s="136"/>
      <c r="W1711" s="136"/>
      <c r="X1711" s="136"/>
      <c r="Y1711" s="136"/>
      <c r="Z1711" s="136"/>
      <c r="AA1711" s="136"/>
    </row>
    <row r="1712" spans="1:27" x14ac:dyDescent="0.25">
      <c r="A1712" s="77">
        <v>2016</v>
      </c>
      <c r="B1712" s="100" t="s">
        <v>598</v>
      </c>
      <c r="C1712" s="101">
        <v>3553401</v>
      </c>
      <c r="D1712" s="78">
        <v>15</v>
      </c>
      <c r="E1712" s="54">
        <v>18</v>
      </c>
      <c r="F1712" s="102">
        <v>355340118</v>
      </c>
      <c r="G1712" s="135">
        <v>1</v>
      </c>
      <c r="H1712" s="135">
        <v>0</v>
      </c>
      <c r="I1712" s="136">
        <v>3.0382E-3</v>
      </c>
      <c r="J1712" s="136">
        <v>3.0382E-3</v>
      </c>
      <c r="K1712" s="136">
        <v>0</v>
      </c>
      <c r="L1712" s="137">
        <v>0</v>
      </c>
      <c r="M1712" s="136">
        <v>0</v>
      </c>
      <c r="N1712" s="136">
        <v>0</v>
      </c>
      <c r="O1712" s="136">
        <v>3.0382E-3</v>
      </c>
      <c r="P1712" s="136">
        <v>0</v>
      </c>
      <c r="Q1712" s="138">
        <v>1</v>
      </c>
      <c r="R1712" s="139">
        <v>2</v>
      </c>
      <c r="S1712" s="122">
        <f t="shared" si="52"/>
        <v>100</v>
      </c>
      <c r="T1712" s="122">
        <f t="shared" si="53"/>
        <v>0</v>
      </c>
      <c r="U1712" s="136"/>
      <c r="V1712" s="136"/>
      <c r="W1712" s="136"/>
      <c r="X1712" s="136"/>
      <c r="Y1712" s="136"/>
      <c r="Z1712" s="136"/>
      <c r="AA1712" s="136"/>
    </row>
    <row r="1713" spans="1:27" x14ac:dyDescent="0.25">
      <c r="A1713" s="77">
        <v>2016</v>
      </c>
      <c r="B1713" s="100" t="s">
        <v>599</v>
      </c>
      <c r="C1713" s="101">
        <v>3553500</v>
      </c>
      <c r="D1713" s="78">
        <v>11</v>
      </c>
      <c r="E1713" s="54">
        <v>11</v>
      </c>
      <c r="F1713" s="102">
        <v>355350011</v>
      </c>
      <c r="G1713" s="135">
        <v>1</v>
      </c>
      <c r="H1713" s="135">
        <v>5</v>
      </c>
      <c r="I1713" s="136">
        <v>1.198E-4</v>
      </c>
      <c r="J1713" s="136">
        <v>1.1600000000000001E-5</v>
      </c>
      <c r="K1713" s="136">
        <v>1.082E-4</v>
      </c>
      <c r="L1713" s="137">
        <v>0</v>
      </c>
      <c r="M1713" s="136">
        <v>5.7899999999999998E-5</v>
      </c>
      <c r="N1713" s="136">
        <v>3.4700000000000003E-5</v>
      </c>
      <c r="O1713" s="136">
        <v>0</v>
      </c>
      <c r="P1713" s="136">
        <v>2.72E-5</v>
      </c>
      <c r="Q1713" s="138">
        <v>11</v>
      </c>
      <c r="R1713" s="139">
        <v>8</v>
      </c>
      <c r="S1713" s="122">
        <f t="shared" si="52"/>
        <v>16.666666666666664</v>
      </c>
      <c r="T1713" s="122">
        <f t="shared" si="53"/>
        <v>83.333333333333343</v>
      </c>
      <c r="U1713" s="136"/>
      <c r="V1713" s="136"/>
      <c r="W1713" s="136"/>
      <c r="X1713" s="136"/>
      <c r="Y1713" s="136"/>
      <c r="Z1713" s="136"/>
      <c r="AA1713" s="136"/>
    </row>
    <row r="1714" spans="1:27" x14ac:dyDescent="0.25">
      <c r="A1714" s="77">
        <v>2016</v>
      </c>
      <c r="B1714" s="100" t="s">
        <v>599</v>
      </c>
      <c r="C1714" s="101">
        <v>3553500</v>
      </c>
      <c r="D1714" s="78">
        <v>11</v>
      </c>
      <c r="E1714" s="54">
        <v>14</v>
      </c>
      <c r="F1714" s="102">
        <v>355350014</v>
      </c>
      <c r="G1714" s="135">
        <v>2</v>
      </c>
      <c r="H1714" s="135">
        <v>0</v>
      </c>
      <c r="I1714" s="136">
        <v>1.9830500000000001E-2</v>
      </c>
      <c r="J1714" s="136">
        <v>1.9830500000000001E-2</v>
      </c>
      <c r="K1714" s="136">
        <v>0</v>
      </c>
      <c r="L1714" s="137">
        <v>0</v>
      </c>
      <c r="M1714" s="136">
        <v>1.9622199999999999E-2</v>
      </c>
      <c r="N1714" s="136">
        <v>0</v>
      </c>
      <c r="O1714" s="136">
        <v>0</v>
      </c>
      <c r="P1714" s="136">
        <v>2.0829999999999999E-4</v>
      </c>
      <c r="Q1714" s="138">
        <v>12</v>
      </c>
      <c r="R1714" s="139">
        <v>0</v>
      </c>
      <c r="S1714" s="122">
        <f t="shared" si="52"/>
        <v>100</v>
      </c>
      <c r="T1714" s="122">
        <f t="shared" si="53"/>
        <v>0</v>
      </c>
      <c r="U1714" s="136"/>
      <c r="V1714" s="136"/>
      <c r="W1714" s="136"/>
      <c r="X1714" s="136"/>
      <c r="Y1714" s="136"/>
      <c r="Z1714" s="136"/>
      <c r="AA1714" s="136"/>
    </row>
    <row r="1715" spans="1:27" x14ac:dyDescent="0.25">
      <c r="A1715" s="77">
        <v>2016</v>
      </c>
      <c r="B1715" s="100" t="s">
        <v>600</v>
      </c>
      <c r="C1715" s="101">
        <v>3553609</v>
      </c>
      <c r="D1715" s="78">
        <v>4</v>
      </c>
      <c r="E1715" s="54">
        <v>4</v>
      </c>
      <c r="F1715" s="102">
        <v>35536094</v>
      </c>
      <c r="G1715" s="135">
        <v>16</v>
      </c>
      <c r="H1715" s="135">
        <v>6</v>
      </c>
      <c r="I1715" s="136">
        <v>6.2882700000000014E-2</v>
      </c>
      <c r="J1715" s="136">
        <v>5.684270000000001E-2</v>
      </c>
      <c r="K1715" s="136">
        <v>6.0399999999999994E-3</v>
      </c>
      <c r="L1715" s="137">
        <v>0.20084760273972602</v>
      </c>
      <c r="M1715" s="136">
        <v>2.3148100000000001E-2</v>
      </c>
      <c r="N1715" s="136">
        <v>0</v>
      </c>
      <c r="O1715" s="136">
        <v>3.2419400000000001E-2</v>
      </c>
      <c r="P1715" s="136">
        <v>7.3151999999999991E-3</v>
      </c>
      <c r="Q1715" s="138">
        <v>8</v>
      </c>
      <c r="R1715" s="139">
        <v>10</v>
      </c>
      <c r="S1715" s="122">
        <f t="shared" si="52"/>
        <v>72.727272727272734</v>
      </c>
      <c r="T1715" s="122">
        <f t="shared" si="53"/>
        <v>27.27272727272727</v>
      </c>
      <c r="U1715" s="136"/>
      <c r="V1715" s="136"/>
      <c r="W1715" s="136"/>
      <c r="X1715" s="136"/>
      <c r="Y1715" s="136"/>
      <c r="Z1715" s="136"/>
      <c r="AA1715" s="136"/>
    </row>
    <row r="1716" spans="1:27" x14ac:dyDescent="0.25">
      <c r="A1716" s="77">
        <v>2016</v>
      </c>
      <c r="B1716" s="100" t="s">
        <v>601</v>
      </c>
      <c r="C1716" s="101">
        <v>3553658</v>
      </c>
      <c r="D1716" s="78">
        <v>9</v>
      </c>
      <c r="E1716" s="54">
        <v>9</v>
      </c>
      <c r="F1716" s="102">
        <v>35536589</v>
      </c>
      <c r="G1716" s="135">
        <v>1</v>
      </c>
      <c r="H1716" s="135">
        <v>2</v>
      </c>
      <c r="I1716" s="136">
        <v>7.4012700000000001E-2</v>
      </c>
      <c r="J1716" s="136">
        <v>9.1435000000000006E-3</v>
      </c>
      <c r="K1716" s="136">
        <v>6.4869200000000002E-2</v>
      </c>
      <c r="L1716" s="137">
        <v>0</v>
      </c>
      <c r="M1716" s="136">
        <v>0</v>
      </c>
      <c r="N1716" s="136">
        <v>0</v>
      </c>
      <c r="O1716" s="136">
        <v>7.3958300000000005E-2</v>
      </c>
      <c r="P1716" s="136">
        <v>5.4400000000000001E-5</v>
      </c>
      <c r="Q1716" s="138">
        <v>4</v>
      </c>
      <c r="R1716" s="139">
        <v>0</v>
      </c>
      <c r="S1716" s="122">
        <f t="shared" si="52"/>
        <v>33.333333333333329</v>
      </c>
      <c r="T1716" s="122">
        <f t="shared" si="53"/>
        <v>66.666666666666657</v>
      </c>
      <c r="U1716" s="136"/>
      <c r="V1716" s="136"/>
      <c r="W1716" s="136"/>
      <c r="X1716" s="136"/>
      <c r="Y1716" s="136"/>
      <c r="Z1716" s="136"/>
      <c r="AA1716" s="136"/>
    </row>
    <row r="1717" spans="1:27" x14ac:dyDescent="0.25">
      <c r="A1717" s="77">
        <v>2016</v>
      </c>
      <c r="B1717" s="100" t="s">
        <v>601</v>
      </c>
      <c r="C1717" s="101">
        <v>3553658</v>
      </c>
      <c r="D1717" s="78">
        <v>9</v>
      </c>
      <c r="E1717" s="54">
        <v>12</v>
      </c>
      <c r="F1717" s="102">
        <v>355365812</v>
      </c>
      <c r="G1717" s="135">
        <v>0</v>
      </c>
      <c r="H1717" s="135">
        <v>2</v>
      </c>
      <c r="I1717" s="136">
        <v>8.6574000000000009E-3</v>
      </c>
      <c r="J1717" s="136">
        <v>0</v>
      </c>
      <c r="K1717" s="136">
        <v>8.6574000000000009E-3</v>
      </c>
      <c r="L1717" s="137">
        <v>0</v>
      </c>
      <c r="M1717" s="136">
        <v>0</v>
      </c>
      <c r="N1717" s="136">
        <v>0</v>
      </c>
      <c r="O1717" s="136">
        <v>8.6574000000000009E-3</v>
      </c>
      <c r="P1717" s="136">
        <v>0</v>
      </c>
      <c r="Q1717" s="138">
        <v>0</v>
      </c>
      <c r="R1717" s="139">
        <v>0</v>
      </c>
      <c r="S1717" s="122">
        <f t="shared" si="52"/>
        <v>0</v>
      </c>
      <c r="T1717" s="122">
        <f t="shared" si="53"/>
        <v>100</v>
      </c>
      <c r="U1717" s="136"/>
      <c r="V1717" s="136"/>
      <c r="W1717" s="136"/>
      <c r="X1717" s="136"/>
      <c r="Y1717" s="136"/>
      <c r="Z1717" s="136"/>
      <c r="AA1717" s="136"/>
    </row>
    <row r="1718" spans="1:27" x14ac:dyDescent="0.25">
      <c r="A1718" s="77">
        <v>2016</v>
      </c>
      <c r="B1718" s="100" t="s">
        <v>602</v>
      </c>
      <c r="C1718" s="101">
        <v>3553708</v>
      </c>
      <c r="D1718" s="78">
        <v>16</v>
      </c>
      <c r="E1718" s="54">
        <v>16</v>
      </c>
      <c r="F1718" s="102">
        <v>355370816</v>
      </c>
      <c r="G1718" s="135">
        <v>48</v>
      </c>
      <c r="H1718" s="135">
        <v>79</v>
      </c>
      <c r="I1718" s="136">
        <v>0.31058519999999995</v>
      </c>
      <c r="J1718" s="136">
        <v>0.16819809999999999</v>
      </c>
      <c r="K1718" s="136">
        <v>0.14238709999999996</v>
      </c>
      <c r="L1718" s="137">
        <v>0</v>
      </c>
      <c r="M1718" s="136">
        <v>5.1157399999999992E-2</v>
      </c>
      <c r="N1718" s="136">
        <v>1.8476099999999999E-2</v>
      </c>
      <c r="O1718" s="136">
        <v>0.21473239999999999</v>
      </c>
      <c r="P1718" s="136">
        <v>2.6219300000000001E-2</v>
      </c>
      <c r="Q1718" s="138">
        <v>14</v>
      </c>
      <c r="R1718" s="139">
        <v>1</v>
      </c>
      <c r="S1718" s="122">
        <f t="shared" si="52"/>
        <v>37.795275590551178</v>
      </c>
      <c r="T1718" s="122">
        <f t="shared" si="53"/>
        <v>62.204724409448822</v>
      </c>
      <c r="U1718" s="136"/>
      <c r="V1718" s="136"/>
      <c r="W1718" s="136"/>
      <c r="X1718" s="136"/>
      <c r="Y1718" s="136"/>
      <c r="Z1718" s="136"/>
      <c r="AA1718" s="136"/>
    </row>
    <row r="1719" spans="1:27" x14ac:dyDescent="0.25">
      <c r="A1719" s="77">
        <v>2016</v>
      </c>
      <c r="B1719" s="100" t="s">
        <v>602</v>
      </c>
      <c r="C1719" s="101">
        <v>3553708</v>
      </c>
      <c r="D1719" s="78">
        <v>16</v>
      </c>
      <c r="E1719" s="54">
        <v>9</v>
      </c>
      <c r="F1719" s="102">
        <v>35537089</v>
      </c>
      <c r="G1719" s="135">
        <v>5</v>
      </c>
      <c r="H1719" s="135">
        <v>2</v>
      </c>
      <c r="I1719" s="136">
        <v>2.6871200000000001E-2</v>
      </c>
      <c r="J1719" s="136">
        <v>2.6805600000000002E-2</v>
      </c>
      <c r="K1719" s="136">
        <v>6.5599999999999995E-5</v>
      </c>
      <c r="L1719" s="137">
        <v>0</v>
      </c>
      <c r="M1719" s="136">
        <v>0</v>
      </c>
      <c r="N1719" s="136">
        <v>0</v>
      </c>
      <c r="O1719" s="136">
        <v>2.6836500000000003E-2</v>
      </c>
      <c r="P1719" s="136">
        <v>3.4700000000000003E-5</v>
      </c>
      <c r="Q1719" s="138">
        <v>4</v>
      </c>
      <c r="R1719" s="139">
        <v>7</v>
      </c>
      <c r="S1719" s="122">
        <f t="shared" si="52"/>
        <v>71.428571428571431</v>
      </c>
      <c r="T1719" s="122">
        <f t="shared" si="53"/>
        <v>28.571428571428569</v>
      </c>
      <c r="U1719" s="136"/>
      <c r="V1719" s="136"/>
      <c r="W1719" s="136"/>
      <c r="X1719" s="136"/>
      <c r="Y1719" s="136"/>
      <c r="Z1719" s="136"/>
      <c r="AA1719" s="136"/>
    </row>
    <row r="1720" spans="1:27" x14ac:dyDescent="0.25">
      <c r="A1720" s="77">
        <v>2016</v>
      </c>
      <c r="B1720" s="100" t="s">
        <v>603</v>
      </c>
      <c r="C1720" s="101">
        <v>3553807</v>
      </c>
      <c r="D1720" s="78">
        <v>14</v>
      </c>
      <c r="E1720" s="54">
        <v>14</v>
      </c>
      <c r="F1720" s="102">
        <v>355380714</v>
      </c>
      <c r="G1720" s="135">
        <v>85</v>
      </c>
      <c r="H1720" s="135">
        <v>18</v>
      </c>
      <c r="I1720" s="136">
        <v>0.45287409999999989</v>
      </c>
      <c r="J1720" s="136">
        <v>0.43667839999999991</v>
      </c>
      <c r="K1720" s="136">
        <v>1.61957E-2</v>
      </c>
      <c r="L1720" s="137">
        <v>9.2959379756468799E-2</v>
      </c>
      <c r="M1720" s="136">
        <v>5.9248E-3</v>
      </c>
      <c r="N1720" s="136">
        <v>8.1641699999999998E-2</v>
      </c>
      <c r="O1720" s="136">
        <v>0.35537229999999997</v>
      </c>
      <c r="P1720" s="136">
        <v>9.9352999999999993E-3</v>
      </c>
      <c r="Q1720" s="138">
        <v>41</v>
      </c>
      <c r="R1720" s="139">
        <v>7</v>
      </c>
      <c r="S1720" s="122">
        <f t="shared" si="52"/>
        <v>82.524271844660191</v>
      </c>
      <c r="T1720" s="122">
        <f t="shared" si="53"/>
        <v>17.475728155339805</v>
      </c>
      <c r="U1720" s="136"/>
      <c r="V1720" s="136"/>
      <c r="W1720" s="136"/>
      <c r="X1720" s="136"/>
      <c r="Y1720" s="136"/>
      <c r="Z1720" s="136"/>
      <c r="AA1720" s="136"/>
    </row>
    <row r="1721" spans="1:27" x14ac:dyDescent="0.25">
      <c r="A1721" s="77">
        <v>2016</v>
      </c>
      <c r="B1721" s="100" t="s">
        <v>604</v>
      </c>
      <c r="C1721" s="101">
        <v>3553856</v>
      </c>
      <c r="D1721" s="78">
        <v>14</v>
      </c>
      <c r="E1721" s="54">
        <v>14</v>
      </c>
      <c r="F1721" s="102">
        <v>355385614</v>
      </c>
      <c r="G1721" s="135">
        <v>15</v>
      </c>
      <c r="H1721" s="135">
        <v>6</v>
      </c>
      <c r="I1721" s="136">
        <v>0.1320334</v>
      </c>
      <c r="J1721" s="136">
        <v>0.1294535</v>
      </c>
      <c r="K1721" s="136">
        <v>2.5799E-3</v>
      </c>
      <c r="L1721" s="137">
        <v>0</v>
      </c>
      <c r="M1721" s="136">
        <v>1.0237000000000001E-2</v>
      </c>
      <c r="N1721" s="136">
        <v>0</v>
      </c>
      <c r="O1721" s="136">
        <v>0.12154519999999999</v>
      </c>
      <c r="P1721" s="136">
        <v>2.5119999999999998E-4</v>
      </c>
      <c r="Q1721" s="138">
        <v>14</v>
      </c>
      <c r="R1721" s="139">
        <v>0</v>
      </c>
      <c r="S1721" s="122">
        <f t="shared" si="52"/>
        <v>71.428571428571431</v>
      </c>
      <c r="T1721" s="122">
        <f t="shared" si="53"/>
        <v>28.571428571428569</v>
      </c>
      <c r="U1721" s="136"/>
      <c r="V1721" s="136"/>
      <c r="W1721" s="136"/>
      <c r="X1721" s="136"/>
      <c r="Y1721" s="136"/>
      <c r="Z1721" s="136"/>
      <c r="AA1721" s="136"/>
    </row>
    <row r="1722" spans="1:27" x14ac:dyDescent="0.25">
      <c r="A1722" s="77">
        <v>2016</v>
      </c>
      <c r="B1722" s="100" t="s">
        <v>605</v>
      </c>
      <c r="C1722" s="101">
        <v>3553906</v>
      </c>
      <c r="D1722" s="78">
        <v>22</v>
      </c>
      <c r="E1722" s="54">
        <v>22</v>
      </c>
      <c r="F1722" s="102">
        <v>355390622</v>
      </c>
      <c r="G1722" s="135">
        <v>0</v>
      </c>
      <c r="H1722" s="135">
        <v>10</v>
      </c>
      <c r="I1722" s="136">
        <v>1.38499E-2</v>
      </c>
      <c r="J1722" s="136">
        <v>0</v>
      </c>
      <c r="K1722" s="136">
        <v>1.38499E-2</v>
      </c>
      <c r="L1722" s="137">
        <v>0</v>
      </c>
      <c r="M1722" s="136">
        <v>1.23727E-2</v>
      </c>
      <c r="N1722" s="136">
        <v>1.0059999999999999E-3</v>
      </c>
      <c r="O1722" s="136">
        <v>5.2099999999999999E-5</v>
      </c>
      <c r="P1722" s="136">
        <v>4.191E-4</v>
      </c>
      <c r="Q1722" s="138">
        <v>0</v>
      </c>
      <c r="R1722" s="139">
        <v>2</v>
      </c>
      <c r="S1722" s="122">
        <f t="shared" si="52"/>
        <v>0</v>
      </c>
      <c r="T1722" s="122">
        <f t="shared" si="53"/>
        <v>100</v>
      </c>
      <c r="U1722" s="136"/>
      <c r="V1722" s="136"/>
      <c r="W1722" s="136"/>
      <c r="X1722" s="136"/>
      <c r="Y1722" s="136"/>
      <c r="Z1722" s="136"/>
      <c r="AA1722" s="136"/>
    </row>
    <row r="1723" spans="1:27" x14ac:dyDescent="0.25">
      <c r="A1723" s="77">
        <v>2016</v>
      </c>
      <c r="B1723" s="100" t="s">
        <v>606</v>
      </c>
      <c r="C1723" s="101">
        <v>3553955</v>
      </c>
      <c r="D1723" s="78">
        <v>17</v>
      </c>
      <c r="E1723" s="54">
        <v>17</v>
      </c>
      <c r="F1723" s="102">
        <v>355395517</v>
      </c>
      <c r="G1723" s="135">
        <v>16</v>
      </c>
      <c r="H1723" s="135">
        <v>16</v>
      </c>
      <c r="I1723" s="136">
        <v>0.63458150000000002</v>
      </c>
      <c r="J1723" s="136">
        <v>0.55826660000000006</v>
      </c>
      <c r="K1723" s="136">
        <v>7.6314899999999991E-2</v>
      </c>
      <c r="L1723" s="137">
        <v>0</v>
      </c>
      <c r="M1723" s="136">
        <v>2.42115E-2</v>
      </c>
      <c r="N1723" s="136">
        <v>0.2106017</v>
      </c>
      <c r="O1723" s="136">
        <v>0.39589630000000003</v>
      </c>
      <c r="P1723" s="136">
        <v>3.872E-3</v>
      </c>
      <c r="Q1723" s="138">
        <v>10</v>
      </c>
      <c r="R1723" s="139">
        <v>3</v>
      </c>
      <c r="S1723" s="122">
        <f t="shared" si="52"/>
        <v>50</v>
      </c>
      <c r="T1723" s="122">
        <f t="shared" si="53"/>
        <v>50</v>
      </c>
      <c r="U1723" s="136"/>
      <c r="V1723" s="136"/>
      <c r="W1723" s="136"/>
      <c r="X1723" s="136"/>
      <c r="Y1723" s="136"/>
      <c r="Z1723" s="136"/>
      <c r="AA1723" s="136"/>
    </row>
    <row r="1724" spans="1:27" x14ac:dyDescent="0.25">
      <c r="A1724" s="77">
        <v>2016</v>
      </c>
      <c r="B1724" s="100" t="s">
        <v>607</v>
      </c>
      <c r="C1724" s="101">
        <v>3554003</v>
      </c>
      <c r="D1724" s="78">
        <v>10</v>
      </c>
      <c r="E1724" s="54">
        <v>10</v>
      </c>
      <c r="F1724" s="102">
        <v>355400310</v>
      </c>
      <c r="G1724" s="135">
        <v>42</v>
      </c>
      <c r="H1724" s="135">
        <v>93</v>
      </c>
      <c r="I1724" s="136">
        <v>1.0729225</v>
      </c>
      <c r="J1724" s="136">
        <v>0.90518940000000003</v>
      </c>
      <c r="K1724" s="136">
        <v>0.16773309999999991</v>
      </c>
      <c r="L1724" s="137">
        <v>0</v>
      </c>
      <c r="M1724" s="136">
        <v>0.44292769999999998</v>
      </c>
      <c r="N1724" s="136">
        <v>0.17888929999999997</v>
      </c>
      <c r="O1724" s="136">
        <v>0.42918760000000006</v>
      </c>
      <c r="P1724" s="136">
        <v>2.1917900000000004E-2</v>
      </c>
      <c r="Q1724" s="138">
        <v>101</v>
      </c>
      <c r="R1724" s="139">
        <v>58</v>
      </c>
      <c r="S1724" s="122">
        <f t="shared" si="52"/>
        <v>31.111111111111111</v>
      </c>
      <c r="T1724" s="122">
        <f t="shared" si="53"/>
        <v>68.888888888888886</v>
      </c>
      <c r="U1724" s="136"/>
      <c r="V1724" s="136"/>
      <c r="W1724" s="136"/>
      <c r="X1724" s="136"/>
      <c r="Y1724" s="136"/>
      <c r="Z1724" s="136"/>
      <c r="AA1724" s="136"/>
    </row>
    <row r="1725" spans="1:27" x14ac:dyDescent="0.25">
      <c r="A1725" s="77">
        <v>2016</v>
      </c>
      <c r="B1725" s="100" t="s">
        <v>608</v>
      </c>
      <c r="C1725" s="101">
        <v>3554102</v>
      </c>
      <c r="D1725" s="78">
        <v>2</v>
      </c>
      <c r="E1725" s="54">
        <v>2</v>
      </c>
      <c r="F1725" s="102">
        <v>35541022</v>
      </c>
      <c r="G1725" s="135">
        <v>64</v>
      </c>
      <c r="H1725" s="135">
        <v>121</v>
      </c>
      <c r="I1725" s="136">
        <v>0.86575760000000002</v>
      </c>
      <c r="J1725" s="136">
        <v>0.80557129999999999</v>
      </c>
      <c r="K1725" s="136">
        <v>6.0186300000000061E-2</v>
      </c>
      <c r="L1725" s="137">
        <v>7.3017186707255197E-2</v>
      </c>
      <c r="M1725" s="136">
        <v>0.50218280000000015</v>
      </c>
      <c r="N1725" s="136">
        <v>4.7891400000000015E-2</v>
      </c>
      <c r="O1725" s="136">
        <v>0.27156879999999994</v>
      </c>
      <c r="P1725" s="136">
        <v>4.4114600000000004E-2</v>
      </c>
      <c r="Q1725" s="138">
        <v>55</v>
      </c>
      <c r="R1725" s="139">
        <v>317</v>
      </c>
      <c r="S1725" s="122">
        <f t="shared" si="52"/>
        <v>34.594594594594597</v>
      </c>
      <c r="T1725" s="122">
        <f t="shared" si="53"/>
        <v>65.405405405405403</v>
      </c>
      <c r="U1725" s="136"/>
      <c r="V1725" s="136"/>
      <c r="W1725" s="136"/>
      <c r="X1725" s="136"/>
      <c r="Y1725" s="136"/>
      <c r="Z1725" s="136"/>
      <c r="AA1725" s="136"/>
    </row>
    <row r="1726" spans="1:27" x14ac:dyDescent="0.25">
      <c r="A1726" s="77">
        <v>2016</v>
      </c>
      <c r="B1726" s="100" t="s">
        <v>609</v>
      </c>
      <c r="C1726" s="101">
        <v>3554201</v>
      </c>
      <c r="D1726" s="78">
        <v>14</v>
      </c>
      <c r="E1726" s="54">
        <v>14</v>
      </c>
      <c r="F1726" s="102">
        <v>355420114</v>
      </c>
      <c r="G1726" s="135">
        <v>16</v>
      </c>
      <c r="H1726" s="135">
        <v>2</v>
      </c>
      <c r="I1726" s="136">
        <v>2.9438499999999999E-2</v>
      </c>
      <c r="J1726" s="136">
        <v>2.7343599999999999E-2</v>
      </c>
      <c r="K1726" s="136">
        <v>2.0949000000000002E-3</v>
      </c>
      <c r="L1726" s="137">
        <v>3.7732115677321155E-3</v>
      </c>
      <c r="M1726" s="136">
        <v>2.0833000000000002E-3</v>
      </c>
      <c r="N1726" s="136">
        <v>2.0829999999999999E-4</v>
      </c>
      <c r="O1726" s="136">
        <v>2.7146899999999998E-2</v>
      </c>
      <c r="P1726" s="136">
        <v>0</v>
      </c>
      <c r="Q1726" s="138">
        <v>2</v>
      </c>
      <c r="R1726" s="139">
        <v>0</v>
      </c>
      <c r="S1726" s="122">
        <f t="shared" si="52"/>
        <v>88.888888888888886</v>
      </c>
      <c r="T1726" s="122">
        <f t="shared" si="53"/>
        <v>11.111111111111111</v>
      </c>
      <c r="U1726" s="136"/>
      <c r="V1726" s="136"/>
      <c r="W1726" s="136"/>
      <c r="X1726" s="136"/>
      <c r="Y1726" s="136"/>
      <c r="Z1726" s="136"/>
      <c r="AA1726" s="136"/>
    </row>
    <row r="1727" spans="1:27" x14ac:dyDescent="0.25">
      <c r="A1727" s="77">
        <v>2016</v>
      </c>
      <c r="B1727" s="100" t="s">
        <v>610</v>
      </c>
      <c r="C1727" s="101">
        <v>3554300</v>
      </c>
      <c r="D1727" s="78">
        <v>22</v>
      </c>
      <c r="E1727" s="54">
        <v>22</v>
      </c>
      <c r="F1727" s="102">
        <v>355430022</v>
      </c>
      <c r="G1727" s="135">
        <v>4</v>
      </c>
      <c r="H1727" s="135">
        <v>27</v>
      </c>
      <c r="I1727" s="136">
        <v>0.23453039999999997</v>
      </c>
      <c r="J1727" s="136">
        <v>0.13322219999999999</v>
      </c>
      <c r="K1727" s="136">
        <v>0.1013082</v>
      </c>
      <c r="L1727" s="137">
        <v>0</v>
      </c>
      <c r="M1727" s="136">
        <v>5.6958899999999993E-2</v>
      </c>
      <c r="N1727" s="136">
        <v>0.14024739999999999</v>
      </c>
      <c r="O1727" s="136">
        <v>3.7249999999999998E-2</v>
      </c>
      <c r="P1727" s="136">
        <v>7.4099999999999999E-5</v>
      </c>
      <c r="Q1727" s="138">
        <v>1</v>
      </c>
      <c r="R1727" s="139">
        <v>0</v>
      </c>
      <c r="S1727" s="122">
        <f t="shared" si="52"/>
        <v>12.903225806451612</v>
      </c>
      <c r="T1727" s="122">
        <f t="shared" si="53"/>
        <v>87.096774193548384</v>
      </c>
      <c r="U1727" s="136"/>
      <c r="V1727" s="136"/>
      <c r="W1727" s="136"/>
      <c r="X1727" s="136"/>
      <c r="Y1727" s="136"/>
      <c r="Z1727" s="136"/>
      <c r="AA1727" s="136"/>
    </row>
    <row r="1728" spans="1:27" x14ac:dyDescent="0.25">
      <c r="A1728" s="77">
        <v>2016</v>
      </c>
      <c r="B1728" s="100" t="s">
        <v>611</v>
      </c>
      <c r="C1728" s="101">
        <v>3554409</v>
      </c>
      <c r="D1728" s="78">
        <v>12</v>
      </c>
      <c r="E1728" s="54">
        <v>12</v>
      </c>
      <c r="F1728" s="102">
        <v>355440912</v>
      </c>
      <c r="G1728" s="135">
        <v>16</v>
      </c>
      <c r="H1728" s="135">
        <v>14</v>
      </c>
      <c r="I1728" s="136">
        <v>0.14494509999999999</v>
      </c>
      <c r="J1728" s="136">
        <v>8.6330000000000004E-2</v>
      </c>
      <c r="K1728" s="136">
        <v>5.8615100000000003E-2</v>
      </c>
      <c r="L1728" s="137">
        <v>0</v>
      </c>
      <c r="M1728" s="136">
        <v>2.6610999999999999E-2</v>
      </c>
      <c r="N1728" s="136">
        <v>2.5989999999999997E-4</v>
      </c>
      <c r="O1728" s="136">
        <v>0.10749199999999999</v>
      </c>
      <c r="P1728" s="136">
        <v>1.05822E-2</v>
      </c>
      <c r="Q1728" s="138">
        <v>1</v>
      </c>
      <c r="R1728" s="139">
        <v>3</v>
      </c>
      <c r="S1728" s="122">
        <f t="shared" si="52"/>
        <v>53.333333333333336</v>
      </c>
      <c r="T1728" s="122">
        <f t="shared" si="53"/>
        <v>46.666666666666664</v>
      </c>
      <c r="U1728" s="136"/>
      <c r="V1728" s="136"/>
      <c r="W1728" s="136"/>
      <c r="X1728" s="136"/>
      <c r="Y1728" s="136"/>
      <c r="Z1728" s="136"/>
      <c r="AA1728" s="136"/>
    </row>
    <row r="1729" spans="1:27" x14ac:dyDescent="0.25">
      <c r="A1729" s="77">
        <v>2016</v>
      </c>
      <c r="B1729" s="100" t="s">
        <v>612</v>
      </c>
      <c r="C1729" s="101">
        <v>3554508</v>
      </c>
      <c r="D1729" s="78">
        <v>10</v>
      </c>
      <c r="E1729" s="54">
        <v>10</v>
      </c>
      <c r="F1729" s="102">
        <v>355450810</v>
      </c>
      <c r="G1729" s="135">
        <v>8</v>
      </c>
      <c r="H1729" s="135">
        <v>35</v>
      </c>
      <c r="I1729" s="136">
        <v>0.11044769999999998</v>
      </c>
      <c r="J1729" s="136">
        <v>6.7258100000000001E-2</v>
      </c>
      <c r="K1729" s="136">
        <v>4.3189599999999988E-2</v>
      </c>
      <c r="L1729" s="137">
        <v>0</v>
      </c>
      <c r="M1729" s="136">
        <v>5.3865000000000007E-3</v>
      </c>
      <c r="N1729" s="136">
        <v>4.4380500000000003E-2</v>
      </c>
      <c r="O1729" s="136">
        <v>4.6953799999999997E-2</v>
      </c>
      <c r="P1729" s="136">
        <v>1.3726899999999998E-2</v>
      </c>
      <c r="Q1729" s="138">
        <v>33</v>
      </c>
      <c r="R1729" s="139">
        <v>47</v>
      </c>
      <c r="S1729" s="122">
        <f t="shared" si="52"/>
        <v>18.604651162790699</v>
      </c>
      <c r="T1729" s="122">
        <f t="shared" si="53"/>
        <v>81.395348837209298</v>
      </c>
      <c r="U1729" s="136"/>
      <c r="V1729" s="136"/>
      <c r="W1729" s="136"/>
      <c r="X1729" s="136"/>
      <c r="Y1729" s="136"/>
      <c r="Z1729" s="136"/>
      <c r="AA1729" s="136"/>
    </row>
    <row r="1730" spans="1:27" x14ac:dyDescent="0.25">
      <c r="A1730" s="77">
        <v>2016</v>
      </c>
      <c r="B1730" s="100" t="s">
        <v>612</v>
      </c>
      <c r="C1730" s="101">
        <v>3554508</v>
      </c>
      <c r="D1730" s="78">
        <v>10</v>
      </c>
      <c r="E1730" s="54">
        <v>5</v>
      </c>
      <c r="F1730" s="102">
        <v>35545085</v>
      </c>
      <c r="G1730" s="135">
        <v>0</v>
      </c>
      <c r="H1730" s="135">
        <v>0</v>
      </c>
      <c r="I1730" s="136">
        <v>0</v>
      </c>
      <c r="J1730" s="136">
        <v>0</v>
      </c>
      <c r="K1730" s="136">
        <v>0</v>
      </c>
      <c r="L1730" s="137">
        <v>0</v>
      </c>
      <c r="M1730" s="136">
        <v>0</v>
      </c>
      <c r="N1730" s="136">
        <v>0</v>
      </c>
      <c r="O1730" s="136">
        <v>0</v>
      </c>
      <c r="P1730" s="136">
        <v>0</v>
      </c>
      <c r="Q1730" s="138">
        <v>0</v>
      </c>
      <c r="R1730" s="139">
        <v>0</v>
      </c>
      <c r="S1730" s="122">
        <f t="shared" si="52"/>
        <v>0</v>
      </c>
      <c r="T1730" s="122">
        <f t="shared" si="53"/>
        <v>0</v>
      </c>
      <c r="U1730" s="136"/>
      <c r="V1730" s="136"/>
      <c r="W1730" s="136"/>
      <c r="X1730" s="136"/>
      <c r="Y1730" s="136"/>
      <c r="Z1730" s="136"/>
      <c r="AA1730" s="136"/>
    </row>
    <row r="1731" spans="1:27" x14ac:dyDescent="0.25">
      <c r="A1731" s="77">
        <v>2016</v>
      </c>
      <c r="B1731" s="100" t="s">
        <v>613</v>
      </c>
      <c r="C1731" s="101">
        <v>3554607</v>
      </c>
      <c r="D1731" s="78">
        <v>14</v>
      </c>
      <c r="E1731" s="54">
        <v>14</v>
      </c>
      <c r="F1731" s="102">
        <v>355460714</v>
      </c>
      <c r="G1731" s="135">
        <v>11</v>
      </c>
      <c r="H1731" s="135">
        <v>3</v>
      </c>
      <c r="I1731" s="136">
        <v>2.3160100000000003E-2</v>
      </c>
      <c r="J1731" s="136">
        <v>1.0603400000000001E-2</v>
      </c>
      <c r="K1731" s="136">
        <v>1.2556700000000001E-2</v>
      </c>
      <c r="L1731" s="137">
        <v>6.2761605783866053E-2</v>
      </c>
      <c r="M1731" s="136">
        <v>1.2500000000000001E-2</v>
      </c>
      <c r="N1731" s="136">
        <v>0</v>
      </c>
      <c r="O1731" s="136">
        <v>8.9367000000000023E-3</v>
      </c>
      <c r="P1731" s="136">
        <v>1.7233999999999999E-3</v>
      </c>
      <c r="Q1731" s="138">
        <v>10</v>
      </c>
      <c r="R1731" s="139">
        <v>2</v>
      </c>
      <c r="S1731" s="122">
        <f t="shared" ref="S1731:S1794" si="54">IFERROR(((G1731)/(SUM($G1731:$H1731)))*100,0)</f>
        <v>78.571428571428569</v>
      </c>
      <c r="T1731" s="122">
        <f t="shared" ref="T1731:T1794" si="55">IFERROR(((H1731)/(SUM($G1731:$H1731)))*100,0)</f>
        <v>21.428571428571427</v>
      </c>
      <c r="U1731" s="136"/>
      <c r="V1731" s="136"/>
      <c r="W1731" s="136"/>
      <c r="X1731" s="136"/>
      <c r="Y1731" s="136"/>
      <c r="Z1731" s="136"/>
      <c r="AA1731" s="136"/>
    </row>
    <row r="1732" spans="1:27" x14ac:dyDescent="0.25">
      <c r="A1732" s="77">
        <v>2016</v>
      </c>
      <c r="B1732" s="100" t="s">
        <v>614</v>
      </c>
      <c r="C1732" s="101">
        <v>3554656</v>
      </c>
      <c r="D1732" s="78">
        <v>10</v>
      </c>
      <c r="E1732" s="54">
        <v>10</v>
      </c>
      <c r="F1732" s="102">
        <v>355465610</v>
      </c>
      <c r="G1732" s="135">
        <v>2</v>
      </c>
      <c r="H1732" s="135">
        <v>0</v>
      </c>
      <c r="I1732" s="136">
        <v>1.7511200000000001E-2</v>
      </c>
      <c r="J1732" s="136">
        <v>1.7511200000000001E-2</v>
      </c>
      <c r="K1732" s="136">
        <v>0</v>
      </c>
      <c r="L1732" s="137">
        <v>0</v>
      </c>
      <c r="M1732" s="136">
        <v>1.7511200000000001E-2</v>
      </c>
      <c r="N1732" s="136">
        <v>0</v>
      </c>
      <c r="O1732" s="136">
        <v>0</v>
      </c>
      <c r="P1732" s="136">
        <v>0</v>
      </c>
      <c r="Q1732" s="138">
        <v>0</v>
      </c>
      <c r="R1732" s="139">
        <v>19</v>
      </c>
      <c r="S1732" s="122">
        <f t="shared" si="54"/>
        <v>100</v>
      </c>
      <c r="T1732" s="122">
        <f t="shared" si="55"/>
        <v>0</v>
      </c>
      <c r="U1732" s="136"/>
      <c r="V1732" s="136"/>
      <c r="W1732" s="136"/>
      <c r="X1732" s="136"/>
      <c r="Y1732" s="136"/>
      <c r="Z1732" s="136"/>
      <c r="AA1732" s="136"/>
    </row>
    <row r="1733" spans="1:27" x14ac:dyDescent="0.25">
      <c r="A1733" s="77">
        <v>2016</v>
      </c>
      <c r="B1733" s="100" t="s">
        <v>615</v>
      </c>
      <c r="C1733" s="101">
        <v>3554706</v>
      </c>
      <c r="D1733" s="78">
        <v>13</v>
      </c>
      <c r="E1733" s="54">
        <v>13</v>
      </c>
      <c r="F1733" s="102">
        <v>355470613</v>
      </c>
      <c r="G1733" s="135">
        <v>14</v>
      </c>
      <c r="H1733" s="135">
        <v>17</v>
      </c>
      <c r="I1733" s="136">
        <v>4.1095899999999998E-2</v>
      </c>
      <c r="J1733" s="136">
        <v>3.8118300000000001E-2</v>
      </c>
      <c r="K1733" s="136">
        <v>2.9775999999999991E-3</v>
      </c>
      <c r="L1733" s="137">
        <v>0</v>
      </c>
      <c r="M1733" s="136">
        <v>2.5000000000000001E-2</v>
      </c>
      <c r="N1733" s="136">
        <v>1.2406E-2</v>
      </c>
      <c r="O1733" s="136">
        <v>1.2744E-3</v>
      </c>
      <c r="P1733" s="136">
        <v>2.4154999999999992E-3</v>
      </c>
      <c r="Q1733" s="138">
        <v>7</v>
      </c>
      <c r="R1733" s="139">
        <v>1</v>
      </c>
      <c r="S1733" s="122">
        <f t="shared" si="54"/>
        <v>45.161290322580641</v>
      </c>
      <c r="T1733" s="122">
        <f t="shared" si="55"/>
        <v>54.838709677419352</v>
      </c>
      <c r="U1733" s="136"/>
      <c r="V1733" s="136"/>
      <c r="W1733" s="136"/>
      <c r="X1733" s="136"/>
      <c r="Y1733" s="136"/>
      <c r="Z1733" s="136"/>
      <c r="AA1733" s="136"/>
    </row>
    <row r="1734" spans="1:27" x14ac:dyDescent="0.25">
      <c r="A1734" s="77">
        <v>2016</v>
      </c>
      <c r="B1734" s="100" t="s">
        <v>615</v>
      </c>
      <c r="C1734" s="101">
        <v>3554706</v>
      </c>
      <c r="D1734" s="78">
        <v>13</v>
      </c>
      <c r="E1734" s="54">
        <v>5</v>
      </c>
      <c r="F1734" s="102">
        <v>35547065</v>
      </c>
      <c r="G1734" s="135">
        <v>0</v>
      </c>
      <c r="H1734" s="135">
        <v>0</v>
      </c>
      <c r="I1734" s="136">
        <v>0</v>
      </c>
      <c r="J1734" s="136">
        <v>0</v>
      </c>
      <c r="K1734" s="136">
        <v>0</v>
      </c>
      <c r="L1734" s="137">
        <v>0</v>
      </c>
      <c r="M1734" s="136">
        <v>0</v>
      </c>
      <c r="N1734" s="136">
        <v>0</v>
      </c>
      <c r="O1734" s="136">
        <v>0</v>
      </c>
      <c r="P1734" s="136">
        <v>0</v>
      </c>
      <c r="Q1734" s="138">
        <v>3</v>
      </c>
      <c r="R1734" s="139">
        <v>0</v>
      </c>
      <c r="S1734" s="122">
        <f t="shared" si="54"/>
        <v>0</v>
      </c>
      <c r="T1734" s="122">
        <f t="shared" si="55"/>
        <v>0</v>
      </c>
      <c r="U1734" s="136"/>
      <c r="V1734" s="136"/>
      <c r="W1734" s="136"/>
      <c r="X1734" s="136"/>
      <c r="Y1734" s="136"/>
      <c r="Z1734" s="136"/>
      <c r="AA1734" s="136"/>
    </row>
    <row r="1735" spans="1:27" x14ac:dyDescent="0.25">
      <c r="A1735" s="77">
        <v>2016</v>
      </c>
      <c r="B1735" s="100" t="s">
        <v>616</v>
      </c>
      <c r="C1735" s="101">
        <v>3554755</v>
      </c>
      <c r="D1735" s="78">
        <v>13</v>
      </c>
      <c r="E1735" s="54">
        <v>13</v>
      </c>
      <c r="F1735" s="102">
        <v>355475513</v>
      </c>
      <c r="G1735" s="135">
        <v>6</v>
      </c>
      <c r="H1735" s="135">
        <v>8</v>
      </c>
      <c r="I1735" s="136">
        <v>7.6504099999999992E-2</v>
      </c>
      <c r="J1735" s="136">
        <v>6.7802699999999994E-2</v>
      </c>
      <c r="K1735" s="136">
        <v>8.7013999999999998E-3</v>
      </c>
      <c r="L1735" s="137">
        <v>0</v>
      </c>
      <c r="M1735" s="136">
        <v>7.3703999999999992E-3</v>
      </c>
      <c r="N1735" s="136">
        <v>3.4489999999999998E-3</v>
      </c>
      <c r="O1735" s="136">
        <v>6.5557400000000002E-2</v>
      </c>
      <c r="P1735" s="136">
        <v>1.273E-4</v>
      </c>
      <c r="Q1735" s="138">
        <v>0</v>
      </c>
      <c r="R1735" s="139">
        <v>1</v>
      </c>
      <c r="S1735" s="122">
        <f t="shared" si="54"/>
        <v>42.857142857142854</v>
      </c>
      <c r="T1735" s="122">
        <f t="shared" si="55"/>
        <v>57.142857142857139</v>
      </c>
      <c r="U1735" s="136"/>
      <c r="V1735" s="136"/>
      <c r="W1735" s="136"/>
      <c r="X1735" s="136"/>
      <c r="Y1735" s="136"/>
      <c r="Z1735" s="136"/>
      <c r="AA1735" s="136"/>
    </row>
    <row r="1736" spans="1:27" x14ac:dyDescent="0.25">
      <c r="A1736" s="77">
        <v>2016</v>
      </c>
      <c r="B1736" s="100" t="s">
        <v>617</v>
      </c>
      <c r="C1736" s="101">
        <v>3554805</v>
      </c>
      <c r="D1736" s="78">
        <v>2</v>
      </c>
      <c r="E1736" s="54">
        <v>2</v>
      </c>
      <c r="F1736" s="102">
        <v>35548052</v>
      </c>
      <c r="G1736" s="135">
        <v>33</v>
      </c>
      <c r="H1736" s="135">
        <v>12</v>
      </c>
      <c r="I1736" s="136">
        <v>0.46603980000000006</v>
      </c>
      <c r="J1736" s="136">
        <v>0.45113050000000005</v>
      </c>
      <c r="K1736" s="136">
        <v>1.49093E-2</v>
      </c>
      <c r="L1736" s="137">
        <v>1.1738267376966007</v>
      </c>
      <c r="M1736" s="136">
        <v>8.5068999999999995E-3</v>
      </c>
      <c r="N1736" s="136">
        <v>3.2592599999999999E-2</v>
      </c>
      <c r="O1736" s="136">
        <v>0.40918000000000004</v>
      </c>
      <c r="P1736" s="136">
        <v>1.5760300000000001E-2</v>
      </c>
      <c r="Q1736" s="138">
        <v>51</v>
      </c>
      <c r="R1736" s="139">
        <v>39</v>
      </c>
      <c r="S1736" s="122">
        <f t="shared" si="54"/>
        <v>73.333333333333329</v>
      </c>
      <c r="T1736" s="122">
        <f t="shared" si="55"/>
        <v>26.666666666666668</v>
      </c>
      <c r="U1736" s="136"/>
      <c r="V1736" s="136"/>
      <c r="W1736" s="136"/>
      <c r="X1736" s="136"/>
      <c r="Y1736" s="136"/>
      <c r="Z1736" s="136"/>
      <c r="AA1736" s="136"/>
    </row>
    <row r="1737" spans="1:27" x14ac:dyDescent="0.25">
      <c r="A1737" s="77">
        <v>2016</v>
      </c>
      <c r="B1737" s="100" t="s">
        <v>618</v>
      </c>
      <c r="C1737" s="101">
        <v>3554904</v>
      </c>
      <c r="D1737" s="78">
        <v>18</v>
      </c>
      <c r="E1737" s="54">
        <v>18</v>
      </c>
      <c r="F1737" s="102">
        <v>355490418</v>
      </c>
      <c r="G1737" s="135">
        <v>8</v>
      </c>
      <c r="H1737" s="135">
        <v>8</v>
      </c>
      <c r="I1737" s="136">
        <v>2.2790299999999999E-2</v>
      </c>
      <c r="J1737" s="136">
        <v>2.1694399999999999E-2</v>
      </c>
      <c r="K1737" s="136">
        <v>1.0958999999999999E-3</v>
      </c>
      <c r="L1737" s="137">
        <v>4.2453259766615931E-2</v>
      </c>
      <c r="M1737" s="136">
        <v>0</v>
      </c>
      <c r="N1737" s="136">
        <v>5.6849999999999999E-4</v>
      </c>
      <c r="O1737" s="136">
        <v>2.1972200000000001E-2</v>
      </c>
      <c r="P1737" s="136">
        <v>2.496E-4</v>
      </c>
      <c r="Q1737" s="138">
        <v>0</v>
      </c>
      <c r="R1737" s="139">
        <v>1</v>
      </c>
      <c r="S1737" s="122">
        <f t="shared" si="54"/>
        <v>50</v>
      </c>
      <c r="T1737" s="122">
        <f t="shared" si="55"/>
        <v>50</v>
      </c>
      <c r="U1737" s="136"/>
      <c r="V1737" s="136"/>
      <c r="W1737" s="136"/>
      <c r="X1737" s="136"/>
      <c r="Y1737" s="136"/>
      <c r="Z1737" s="136"/>
      <c r="AA1737" s="136"/>
    </row>
    <row r="1738" spans="1:27" x14ac:dyDescent="0.25">
      <c r="A1738" s="77">
        <v>2016</v>
      </c>
      <c r="B1738" s="100" t="s">
        <v>618</v>
      </c>
      <c r="C1738" s="101">
        <v>3554904</v>
      </c>
      <c r="D1738" s="78">
        <v>18</v>
      </c>
      <c r="E1738" s="54">
        <v>15</v>
      </c>
      <c r="F1738" s="102">
        <v>355490415</v>
      </c>
      <c r="G1738" s="135">
        <v>1</v>
      </c>
      <c r="H1738" s="135">
        <v>1</v>
      </c>
      <c r="I1738" s="136">
        <v>1.4699000000000001E-3</v>
      </c>
      <c r="J1738" s="136">
        <v>1.1600000000000001E-5</v>
      </c>
      <c r="K1738" s="136">
        <v>1.4583E-3</v>
      </c>
      <c r="L1738" s="137">
        <v>0</v>
      </c>
      <c r="M1738" s="136">
        <v>0</v>
      </c>
      <c r="N1738" s="136">
        <v>0</v>
      </c>
      <c r="O1738" s="136">
        <v>1.4699000000000001E-3</v>
      </c>
      <c r="P1738" s="136">
        <v>0</v>
      </c>
      <c r="Q1738" s="138">
        <v>0</v>
      </c>
      <c r="R1738" s="139">
        <v>1</v>
      </c>
      <c r="S1738" s="122">
        <f t="shared" si="54"/>
        <v>50</v>
      </c>
      <c r="T1738" s="122">
        <f t="shared" si="55"/>
        <v>50</v>
      </c>
      <c r="U1738" s="136"/>
      <c r="V1738" s="136"/>
      <c r="W1738" s="136"/>
      <c r="X1738" s="136"/>
      <c r="Y1738" s="136"/>
      <c r="Z1738" s="136"/>
      <c r="AA1738" s="136"/>
    </row>
    <row r="1739" spans="1:27" x14ac:dyDescent="0.25">
      <c r="A1739" s="77">
        <v>2016</v>
      </c>
      <c r="B1739" s="100" t="s">
        <v>619</v>
      </c>
      <c r="C1739" s="101">
        <v>3554953</v>
      </c>
      <c r="D1739" s="78">
        <v>5</v>
      </c>
      <c r="E1739" s="54">
        <v>5</v>
      </c>
      <c r="F1739" s="102">
        <v>35549535</v>
      </c>
      <c r="G1739" s="135">
        <v>33</v>
      </c>
      <c r="H1739" s="135">
        <v>41</v>
      </c>
      <c r="I1739" s="136">
        <v>2.1957800000000003E-2</v>
      </c>
      <c r="J1739" s="136">
        <v>1.7399200000000004E-2</v>
      </c>
      <c r="K1739" s="136">
        <v>4.5585999999999995E-3</v>
      </c>
      <c r="L1739" s="137">
        <v>0</v>
      </c>
      <c r="M1739" s="136">
        <v>0</v>
      </c>
      <c r="N1739" s="136">
        <v>1.8890000000000001E-4</v>
      </c>
      <c r="O1739" s="136">
        <v>1.53803E-2</v>
      </c>
      <c r="P1739" s="136">
        <v>6.3885999999999995E-3</v>
      </c>
      <c r="Q1739" s="138">
        <v>29</v>
      </c>
      <c r="R1739" s="139">
        <v>11</v>
      </c>
      <c r="S1739" s="122">
        <f t="shared" si="54"/>
        <v>44.594594594594597</v>
      </c>
      <c r="T1739" s="122">
        <f t="shared" si="55"/>
        <v>55.405405405405403</v>
      </c>
      <c r="U1739" s="136"/>
      <c r="V1739" s="136"/>
      <c r="W1739" s="136"/>
      <c r="X1739" s="136"/>
      <c r="Y1739" s="136"/>
      <c r="Z1739" s="136"/>
      <c r="AA1739" s="136"/>
    </row>
    <row r="1740" spans="1:27" x14ac:dyDescent="0.25">
      <c r="A1740" s="77">
        <v>2016</v>
      </c>
      <c r="B1740" s="100" t="s">
        <v>620</v>
      </c>
      <c r="C1740" s="101">
        <v>3555000</v>
      </c>
      <c r="D1740" s="78">
        <v>20</v>
      </c>
      <c r="E1740" s="54">
        <v>20</v>
      </c>
      <c r="F1740" s="102">
        <v>355500020</v>
      </c>
      <c r="G1740" s="135">
        <v>9</v>
      </c>
      <c r="H1740" s="135">
        <v>55</v>
      </c>
      <c r="I1740" s="136">
        <v>0.22301940000000001</v>
      </c>
      <c r="J1740" s="136">
        <v>1.0986099999999999E-2</v>
      </c>
      <c r="K1740" s="136">
        <v>0.21203330000000001</v>
      </c>
      <c r="L1740" s="137">
        <v>0</v>
      </c>
      <c r="M1740" s="136">
        <v>0.20058980000000001</v>
      </c>
      <c r="N1740" s="136">
        <v>6.6292999999999994E-3</v>
      </c>
      <c r="O1740" s="136">
        <v>1.1020800000000001E-2</v>
      </c>
      <c r="P1740" s="136">
        <v>4.779499999999999E-3</v>
      </c>
      <c r="Q1740" s="138">
        <v>7</v>
      </c>
      <c r="R1740" s="139">
        <v>3</v>
      </c>
      <c r="S1740" s="122">
        <f t="shared" si="54"/>
        <v>14.0625</v>
      </c>
      <c r="T1740" s="122">
        <f t="shared" si="55"/>
        <v>85.9375</v>
      </c>
      <c r="U1740" s="136"/>
      <c r="V1740" s="136"/>
      <c r="W1740" s="136"/>
      <c r="X1740" s="136"/>
      <c r="Y1740" s="136"/>
      <c r="Z1740" s="136"/>
      <c r="AA1740" s="136"/>
    </row>
    <row r="1741" spans="1:27" x14ac:dyDescent="0.25">
      <c r="A1741" s="77">
        <v>2016</v>
      </c>
      <c r="B1741" s="100" t="s">
        <v>620</v>
      </c>
      <c r="C1741" s="101">
        <v>3555000</v>
      </c>
      <c r="D1741" s="78">
        <v>20</v>
      </c>
      <c r="E1741" s="54">
        <v>21</v>
      </c>
      <c r="F1741" s="102">
        <v>355500021</v>
      </c>
      <c r="G1741" s="135">
        <v>9</v>
      </c>
      <c r="H1741" s="135">
        <v>14</v>
      </c>
      <c r="I1741" s="136">
        <v>2.7919800000000002E-2</v>
      </c>
      <c r="J1741" s="136">
        <v>1.6312600000000003E-2</v>
      </c>
      <c r="K1741" s="136">
        <v>1.16072E-2</v>
      </c>
      <c r="L1741" s="137">
        <v>0</v>
      </c>
      <c r="M1741" s="136">
        <v>0</v>
      </c>
      <c r="N1741" s="136">
        <v>9.634199999999999E-3</v>
      </c>
      <c r="O1741" s="136">
        <v>1.6312600000000003E-2</v>
      </c>
      <c r="P1741" s="136">
        <v>1.9729999999999999E-3</v>
      </c>
      <c r="Q1741" s="138">
        <v>9</v>
      </c>
      <c r="R1741" s="139">
        <v>4</v>
      </c>
      <c r="S1741" s="122">
        <f t="shared" si="54"/>
        <v>39.130434782608695</v>
      </c>
      <c r="T1741" s="122">
        <f t="shared" si="55"/>
        <v>60.869565217391312</v>
      </c>
      <c r="U1741" s="136"/>
      <c r="V1741" s="136"/>
      <c r="W1741" s="136"/>
      <c r="X1741" s="136"/>
      <c r="Y1741" s="136"/>
      <c r="Z1741" s="136"/>
      <c r="AA1741" s="136"/>
    </row>
    <row r="1742" spans="1:27" x14ac:dyDescent="0.25">
      <c r="A1742" s="77">
        <v>2016</v>
      </c>
      <c r="B1742" s="100" t="s">
        <v>621</v>
      </c>
      <c r="C1742" s="101">
        <v>3555109</v>
      </c>
      <c r="D1742" s="78">
        <v>20</v>
      </c>
      <c r="E1742" s="54">
        <v>20</v>
      </c>
      <c r="F1742" s="102">
        <v>355510920</v>
      </c>
      <c r="G1742" s="135">
        <v>3</v>
      </c>
      <c r="H1742" s="135">
        <v>33</v>
      </c>
      <c r="I1742" s="136">
        <v>0.1263339</v>
      </c>
      <c r="J1742" s="136">
        <v>5.2903000000000004E-3</v>
      </c>
      <c r="K1742" s="136">
        <v>0.1210436</v>
      </c>
      <c r="L1742" s="137">
        <v>0</v>
      </c>
      <c r="M1742" s="136">
        <v>4.8888999999999998E-3</v>
      </c>
      <c r="N1742" s="136">
        <v>4.1669999999999999E-4</v>
      </c>
      <c r="O1742" s="136">
        <v>7.2767200000000004E-2</v>
      </c>
      <c r="P1742" s="136">
        <v>4.8261100000000001E-2</v>
      </c>
      <c r="Q1742" s="138">
        <v>1</v>
      </c>
      <c r="R1742" s="139">
        <v>3</v>
      </c>
      <c r="S1742" s="122">
        <f t="shared" si="54"/>
        <v>8.3333333333333321</v>
      </c>
      <c r="T1742" s="122">
        <f t="shared" si="55"/>
        <v>91.666666666666657</v>
      </c>
      <c r="U1742" s="136"/>
      <c r="V1742" s="136"/>
      <c r="W1742" s="136"/>
      <c r="X1742" s="136"/>
      <c r="Y1742" s="136"/>
      <c r="Z1742" s="136"/>
      <c r="AA1742" s="136"/>
    </row>
    <row r="1743" spans="1:27" x14ac:dyDescent="0.25">
      <c r="A1743" s="77">
        <v>2016</v>
      </c>
      <c r="B1743" s="100" t="s">
        <v>622</v>
      </c>
      <c r="C1743" s="101">
        <v>3555208</v>
      </c>
      <c r="D1743" s="78">
        <v>19</v>
      </c>
      <c r="E1743" s="54">
        <v>19</v>
      </c>
      <c r="F1743" s="102">
        <v>355520819</v>
      </c>
      <c r="G1743" s="135">
        <v>6</v>
      </c>
      <c r="H1743" s="135">
        <v>9</v>
      </c>
      <c r="I1743" s="136">
        <v>6.1623400000000002E-2</v>
      </c>
      <c r="J1743" s="136">
        <v>5.6079200000000003E-2</v>
      </c>
      <c r="K1743" s="136">
        <v>5.5442E-3</v>
      </c>
      <c r="L1743" s="137">
        <v>0</v>
      </c>
      <c r="M1743" s="136">
        <v>5.0926000000000001E-3</v>
      </c>
      <c r="N1743" s="136">
        <v>0</v>
      </c>
      <c r="O1743" s="136">
        <v>5.6079200000000003E-2</v>
      </c>
      <c r="P1743" s="136">
        <v>4.5159999999999997E-4</v>
      </c>
      <c r="Q1743" s="138">
        <v>7</v>
      </c>
      <c r="R1743" s="139">
        <v>0</v>
      </c>
      <c r="S1743" s="122">
        <f t="shared" si="54"/>
        <v>40</v>
      </c>
      <c r="T1743" s="122">
        <f t="shared" si="55"/>
        <v>60</v>
      </c>
      <c r="U1743" s="136"/>
      <c r="V1743" s="136"/>
      <c r="W1743" s="136"/>
      <c r="X1743" s="136"/>
      <c r="Y1743" s="136"/>
      <c r="Z1743" s="136"/>
      <c r="AA1743" s="136"/>
    </row>
    <row r="1744" spans="1:27" x14ac:dyDescent="0.25">
      <c r="A1744" s="77">
        <v>2016</v>
      </c>
      <c r="B1744" s="100" t="s">
        <v>623</v>
      </c>
      <c r="C1744" s="101">
        <v>3555307</v>
      </c>
      <c r="D1744" s="78">
        <v>15</v>
      </c>
      <c r="E1744" s="54">
        <v>15</v>
      </c>
      <c r="F1744" s="102">
        <v>355530715</v>
      </c>
      <c r="G1744" s="135">
        <v>47</v>
      </c>
      <c r="H1744" s="135">
        <v>7</v>
      </c>
      <c r="I1744" s="136">
        <v>7.9757499999999981E-2</v>
      </c>
      <c r="J1744" s="136">
        <v>7.2874599999999984E-2</v>
      </c>
      <c r="K1744" s="136">
        <v>6.8828999999999991E-3</v>
      </c>
      <c r="L1744" s="137">
        <v>0</v>
      </c>
      <c r="M1744" s="136">
        <v>1.8564E-3</v>
      </c>
      <c r="N1744" s="136">
        <v>0</v>
      </c>
      <c r="O1744" s="136">
        <v>7.7828299999999975E-2</v>
      </c>
      <c r="P1744" s="136">
        <v>7.2800000000000008E-5</v>
      </c>
      <c r="Q1744" s="138">
        <v>1</v>
      </c>
      <c r="R1744" s="139">
        <v>23</v>
      </c>
      <c r="S1744" s="122">
        <f t="shared" si="54"/>
        <v>87.037037037037038</v>
      </c>
      <c r="T1744" s="122">
        <f t="shared" si="55"/>
        <v>12.962962962962962</v>
      </c>
      <c r="U1744" s="136"/>
      <c r="V1744" s="136"/>
      <c r="W1744" s="136"/>
      <c r="X1744" s="136"/>
      <c r="Y1744" s="136"/>
      <c r="Z1744" s="136"/>
      <c r="AA1744" s="136"/>
    </row>
    <row r="1745" spans="1:27" x14ac:dyDescent="0.25">
      <c r="A1745" s="77">
        <v>2016</v>
      </c>
      <c r="B1745" s="100" t="s">
        <v>624</v>
      </c>
      <c r="C1745" s="101">
        <v>3555356</v>
      </c>
      <c r="D1745" s="78">
        <v>19</v>
      </c>
      <c r="E1745" s="54">
        <v>19</v>
      </c>
      <c r="F1745" s="102">
        <v>355535619</v>
      </c>
      <c r="G1745" s="135">
        <v>1</v>
      </c>
      <c r="H1745" s="135">
        <v>10</v>
      </c>
      <c r="I1745" s="136">
        <v>3.1344500000000004E-2</v>
      </c>
      <c r="J1745" s="136">
        <v>1.21528E-2</v>
      </c>
      <c r="K1745" s="136">
        <v>1.9191700000000003E-2</v>
      </c>
      <c r="L1745" s="137">
        <v>0</v>
      </c>
      <c r="M1745" s="136">
        <v>1.90046E-2</v>
      </c>
      <c r="N1745" s="136">
        <v>1.158E-4</v>
      </c>
      <c r="O1745" s="136">
        <v>1.21528E-2</v>
      </c>
      <c r="P1745" s="136">
        <v>7.1299999999999998E-5</v>
      </c>
      <c r="Q1745" s="138">
        <v>1</v>
      </c>
      <c r="R1745" s="139">
        <v>1</v>
      </c>
      <c r="S1745" s="122">
        <f t="shared" si="54"/>
        <v>9.0909090909090917</v>
      </c>
      <c r="T1745" s="122">
        <f t="shared" si="55"/>
        <v>90.909090909090907</v>
      </c>
      <c r="U1745" s="136"/>
      <c r="V1745" s="136"/>
      <c r="W1745" s="136"/>
      <c r="X1745" s="136"/>
      <c r="Y1745" s="136"/>
      <c r="Z1745" s="136"/>
      <c r="AA1745" s="136"/>
    </row>
    <row r="1746" spans="1:27" x14ac:dyDescent="0.25">
      <c r="A1746" s="77">
        <v>2016</v>
      </c>
      <c r="B1746" s="100" t="s">
        <v>624</v>
      </c>
      <c r="C1746" s="101">
        <v>3555356</v>
      </c>
      <c r="D1746" s="78">
        <v>19</v>
      </c>
      <c r="E1746" s="54">
        <v>16</v>
      </c>
      <c r="F1746" s="102">
        <v>355535616</v>
      </c>
      <c r="G1746" s="135">
        <v>1</v>
      </c>
      <c r="H1746" s="135">
        <v>0</v>
      </c>
      <c r="I1746" s="136">
        <v>0.12546299999999999</v>
      </c>
      <c r="J1746" s="136">
        <v>0.12546299999999999</v>
      </c>
      <c r="K1746" s="136">
        <v>0</v>
      </c>
      <c r="L1746" s="137">
        <v>0</v>
      </c>
      <c r="M1746" s="136">
        <v>0</v>
      </c>
      <c r="N1746" s="136">
        <v>0</v>
      </c>
      <c r="O1746" s="136">
        <v>0.12546299999999999</v>
      </c>
      <c r="P1746" s="136">
        <v>0</v>
      </c>
      <c r="Q1746" s="138">
        <v>0</v>
      </c>
      <c r="R1746" s="139">
        <v>0</v>
      </c>
      <c r="S1746" s="122">
        <f t="shared" si="54"/>
        <v>100</v>
      </c>
      <c r="T1746" s="122">
        <f t="shared" si="55"/>
        <v>0</v>
      </c>
      <c r="U1746" s="136"/>
      <c r="V1746" s="136"/>
      <c r="W1746" s="136"/>
      <c r="X1746" s="136"/>
      <c r="Y1746" s="136"/>
      <c r="Z1746" s="136"/>
      <c r="AA1746" s="136"/>
    </row>
    <row r="1747" spans="1:27" x14ac:dyDescent="0.25">
      <c r="A1747" s="77">
        <v>2016</v>
      </c>
      <c r="B1747" s="100" t="s">
        <v>625</v>
      </c>
      <c r="C1747" s="101">
        <v>3555406</v>
      </c>
      <c r="D1747" s="78">
        <v>3</v>
      </c>
      <c r="E1747" s="54">
        <v>3</v>
      </c>
      <c r="F1747" s="102">
        <v>35554063</v>
      </c>
      <c r="G1747" s="135">
        <v>34</v>
      </c>
      <c r="H1747" s="135">
        <v>15</v>
      </c>
      <c r="I1747" s="136">
        <v>0.81460819999999989</v>
      </c>
      <c r="J1747" s="136">
        <v>0.80955619999999995</v>
      </c>
      <c r="K1747" s="136">
        <v>5.0520000000000001E-3</v>
      </c>
      <c r="L1747" s="137">
        <v>1.6346397767630645E-4</v>
      </c>
      <c r="M1747" s="136">
        <v>0.80138899999999991</v>
      </c>
      <c r="N1747" s="136">
        <v>3.3995000000000002E-3</v>
      </c>
      <c r="O1747" s="136">
        <v>1.1569999999999999E-4</v>
      </c>
      <c r="P1747" s="136">
        <v>9.7040000000000026E-3</v>
      </c>
      <c r="Q1747" s="138">
        <v>11</v>
      </c>
      <c r="R1747" s="139">
        <v>50</v>
      </c>
      <c r="S1747" s="122">
        <f t="shared" si="54"/>
        <v>69.387755102040813</v>
      </c>
      <c r="T1747" s="122">
        <f t="shared" si="55"/>
        <v>30.612244897959183</v>
      </c>
      <c r="U1747" s="136"/>
      <c r="V1747" s="136"/>
      <c r="W1747" s="136"/>
      <c r="X1747" s="136"/>
      <c r="Y1747" s="136"/>
      <c r="Z1747" s="136"/>
      <c r="AA1747" s="136"/>
    </row>
    <row r="1748" spans="1:27" x14ac:dyDescent="0.25">
      <c r="A1748" s="77">
        <v>2016</v>
      </c>
      <c r="B1748" s="100" t="s">
        <v>626</v>
      </c>
      <c r="C1748" s="101">
        <v>3555505</v>
      </c>
      <c r="D1748" s="78">
        <v>17</v>
      </c>
      <c r="E1748" s="54">
        <v>17</v>
      </c>
      <c r="F1748" s="102">
        <v>355550517</v>
      </c>
      <c r="G1748" s="135">
        <v>12</v>
      </c>
      <c r="H1748" s="135">
        <v>5</v>
      </c>
      <c r="I1748" s="136">
        <v>0.42335960000000006</v>
      </c>
      <c r="J1748" s="136">
        <v>0.42208980000000007</v>
      </c>
      <c r="K1748" s="136">
        <v>1.2698E-3</v>
      </c>
      <c r="L1748" s="137">
        <v>0</v>
      </c>
      <c r="M1748" s="136">
        <v>0</v>
      </c>
      <c r="N1748" s="136">
        <v>4.9351999999999998E-3</v>
      </c>
      <c r="O1748" s="136">
        <v>0.40998790000000002</v>
      </c>
      <c r="P1748" s="136">
        <v>8.4364999999999996E-3</v>
      </c>
      <c r="Q1748" s="138">
        <v>4</v>
      </c>
      <c r="R1748" s="139">
        <v>1</v>
      </c>
      <c r="S1748" s="122">
        <f t="shared" si="54"/>
        <v>70.588235294117652</v>
      </c>
      <c r="T1748" s="122">
        <f t="shared" si="55"/>
        <v>29.411764705882355</v>
      </c>
      <c r="U1748" s="136"/>
      <c r="V1748" s="136"/>
      <c r="W1748" s="136"/>
      <c r="X1748" s="136"/>
      <c r="Y1748" s="136"/>
      <c r="Z1748" s="136"/>
      <c r="AA1748" s="136"/>
    </row>
    <row r="1749" spans="1:27" x14ac:dyDescent="0.25">
      <c r="A1749" s="77">
        <v>2016</v>
      </c>
      <c r="B1749" s="100" t="s">
        <v>627</v>
      </c>
      <c r="C1749" s="101">
        <v>3555604</v>
      </c>
      <c r="D1749" s="78">
        <v>15</v>
      </c>
      <c r="E1749" s="54">
        <v>15</v>
      </c>
      <c r="F1749" s="102">
        <v>355560415</v>
      </c>
      <c r="G1749" s="135">
        <v>11</v>
      </c>
      <c r="H1749" s="135">
        <v>17</v>
      </c>
      <c r="I1749" s="136">
        <v>5.38234E-2</v>
      </c>
      <c r="J1749" s="136">
        <v>9.2527999999999985E-3</v>
      </c>
      <c r="K1749" s="136">
        <v>4.4570600000000002E-2</v>
      </c>
      <c r="L1749" s="137">
        <v>0</v>
      </c>
      <c r="M1749" s="136">
        <v>0</v>
      </c>
      <c r="N1749" s="136">
        <v>2.1297499999999997E-2</v>
      </c>
      <c r="O1749" s="136">
        <v>2.7192600000000001E-2</v>
      </c>
      <c r="P1749" s="136">
        <v>5.3333E-3</v>
      </c>
      <c r="Q1749" s="138">
        <v>1</v>
      </c>
      <c r="R1749" s="139">
        <v>6</v>
      </c>
      <c r="S1749" s="122">
        <f t="shared" si="54"/>
        <v>39.285714285714285</v>
      </c>
      <c r="T1749" s="122">
        <f t="shared" si="55"/>
        <v>60.714285714285708</v>
      </c>
      <c r="U1749" s="136"/>
      <c r="V1749" s="136"/>
      <c r="W1749" s="136"/>
      <c r="X1749" s="136"/>
      <c r="Y1749" s="136"/>
      <c r="Z1749" s="136"/>
      <c r="AA1749" s="136"/>
    </row>
    <row r="1750" spans="1:27" x14ac:dyDescent="0.25">
      <c r="A1750" s="77">
        <v>2016</v>
      </c>
      <c r="B1750" s="100" t="s">
        <v>628</v>
      </c>
      <c r="C1750" s="101">
        <v>3555703</v>
      </c>
      <c r="D1750" s="78">
        <v>19</v>
      </c>
      <c r="E1750" s="54">
        <v>19</v>
      </c>
      <c r="F1750" s="102">
        <v>355570319</v>
      </c>
      <c r="G1750" s="135">
        <v>0</v>
      </c>
      <c r="H1750" s="135">
        <v>5</v>
      </c>
      <c r="I1750" s="136">
        <v>4.1355000000000003E-3</v>
      </c>
      <c r="J1750" s="136">
        <v>0</v>
      </c>
      <c r="K1750" s="136">
        <v>4.1355000000000003E-3</v>
      </c>
      <c r="L1750" s="137">
        <v>0</v>
      </c>
      <c r="M1750" s="136">
        <v>4.0555999999999995E-3</v>
      </c>
      <c r="N1750" s="136">
        <v>0</v>
      </c>
      <c r="O1750" s="136">
        <v>0</v>
      </c>
      <c r="P1750" s="136">
        <v>7.9900000000000004E-5</v>
      </c>
      <c r="Q1750" s="138">
        <v>2</v>
      </c>
      <c r="R1750" s="139">
        <v>0</v>
      </c>
      <c r="S1750" s="122">
        <f t="shared" si="54"/>
        <v>0</v>
      </c>
      <c r="T1750" s="122">
        <f t="shared" si="55"/>
        <v>100</v>
      </c>
      <c r="U1750" s="136"/>
      <c r="V1750" s="136"/>
      <c r="W1750" s="136"/>
      <c r="X1750" s="136"/>
      <c r="Y1750" s="136"/>
      <c r="Z1750" s="136"/>
      <c r="AA1750" s="136"/>
    </row>
    <row r="1751" spans="1:27" x14ac:dyDescent="0.25">
      <c r="A1751" s="77">
        <v>2016</v>
      </c>
      <c r="B1751" s="100" t="s">
        <v>629</v>
      </c>
      <c r="C1751" s="101">
        <v>3555802</v>
      </c>
      <c r="D1751" s="78">
        <v>15</v>
      </c>
      <c r="E1751" s="54">
        <v>15</v>
      </c>
      <c r="F1751" s="102">
        <v>355580215</v>
      </c>
      <c r="G1751" s="135">
        <v>56</v>
      </c>
      <c r="H1751" s="135">
        <v>12</v>
      </c>
      <c r="I1751" s="136">
        <v>0.16522999999999999</v>
      </c>
      <c r="J1751" s="136">
        <v>0.15980349999999999</v>
      </c>
      <c r="K1751" s="136">
        <v>5.4265000000000008E-3</v>
      </c>
      <c r="L1751" s="137">
        <v>0</v>
      </c>
      <c r="M1751" s="136">
        <v>2.7778E-3</v>
      </c>
      <c r="N1751" s="136">
        <v>1.5670000000000001E-4</v>
      </c>
      <c r="O1751" s="136">
        <v>0.16151649999999998</v>
      </c>
      <c r="P1751" s="136">
        <v>7.7899999999999996E-4</v>
      </c>
      <c r="Q1751" s="138">
        <v>6</v>
      </c>
      <c r="R1751" s="139">
        <v>6</v>
      </c>
      <c r="S1751" s="122">
        <f t="shared" si="54"/>
        <v>82.35294117647058</v>
      </c>
      <c r="T1751" s="122">
        <f t="shared" si="55"/>
        <v>17.647058823529413</v>
      </c>
      <c r="U1751" s="136"/>
      <c r="V1751" s="136"/>
      <c r="W1751" s="136"/>
      <c r="X1751" s="136"/>
      <c r="Y1751" s="136"/>
      <c r="Z1751" s="136"/>
      <c r="AA1751" s="136"/>
    </row>
    <row r="1752" spans="1:27" x14ac:dyDescent="0.25">
      <c r="A1752" s="77">
        <v>2016</v>
      </c>
      <c r="B1752" s="100" t="s">
        <v>629</v>
      </c>
      <c r="C1752" s="101">
        <v>3555802</v>
      </c>
      <c r="D1752" s="78">
        <v>15</v>
      </c>
      <c r="E1752" s="54">
        <v>18</v>
      </c>
      <c r="F1752" s="102">
        <v>355580218</v>
      </c>
      <c r="G1752" s="135">
        <v>7</v>
      </c>
      <c r="H1752" s="135">
        <v>0</v>
      </c>
      <c r="I1752" s="136">
        <v>2.5312600000000001E-2</v>
      </c>
      <c r="J1752" s="136">
        <v>2.5312600000000001E-2</v>
      </c>
      <c r="K1752" s="136">
        <v>0</v>
      </c>
      <c r="L1752" s="137">
        <v>0</v>
      </c>
      <c r="M1752" s="136">
        <v>0</v>
      </c>
      <c r="N1752" s="136">
        <v>0</v>
      </c>
      <c r="O1752" s="136">
        <v>2.5312600000000001E-2</v>
      </c>
      <c r="P1752" s="136">
        <v>0</v>
      </c>
      <c r="Q1752" s="138">
        <v>0</v>
      </c>
      <c r="R1752" s="139">
        <v>0</v>
      </c>
      <c r="S1752" s="122">
        <f t="shared" si="54"/>
        <v>100</v>
      </c>
      <c r="T1752" s="122">
        <f t="shared" si="55"/>
        <v>0</v>
      </c>
      <c r="U1752" s="136"/>
      <c r="V1752" s="136"/>
      <c r="W1752" s="136"/>
      <c r="X1752" s="136"/>
      <c r="Y1752" s="136"/>
      <c r="Z1752" s="136"/>
      <c r="AA1752" s="136"/>
    </row>
    <row r="1753" spans="1:27" x14ac:dyDescent="0.25">
      <c r="A1753" s="77">
        <v>2016</v>
      </c>
      <c r="B1753" s="100" t="s">
        <v>630</v>
      </c>
      <c r="C1753" s="101">
        <v>3555901</v>
      </c>
      <c r="D1753" s="78">
        <v>16</v>
      </c>
      <c r="E1753" s="54">
        <v>16</v>
      </c>
      <c r="F1753" s="102">
        <v>355590116</v>
      </c>
      <c r="G1753" s="135">
        <v>3</v>
      </c>
      <c r="H1753" s="135">
        <v>1</v>
      </c>
      <c r="I1753" s="136">
        <v>7.6605000000000006E-3</v>
      </c>
      <c r="J1753" s="136">
        <v>4.8434000000000003E-3</v>
      </c>
      <c r="K1753" s="136">
        <v>2.8170999999999999E-3</v>
      </c>
      <c r="L1753" s="137">
        <v>0</v>
      </c>
      <c r="M1753" s="136">
        <v>2.8170999999999999E-3</v>
      </c>
      <c r="N1753" s="136">
        <v>0</v>
      </c>
      <c r="O1753" s="136">
        <v>4.8087E-3</v>
      </c>
      <c r="P1753" s="136">
        <v>3.4700000000000003E-5</v>
      </c>
      <c r="Q1753" s="138">
        <v>0</v>
      </c>
      <c r="R1753" s="139">
        <v>0</v>
      </c>
      <c r="S1753" s="122">
        <f t="shared" si="54"/>
        <v>75</v>
      </c>
      <c r="T1753" s="122">
        <f t="shared" si="55"/>
        <v>25</v>
      </c>
      <c r="U1753" s="136"/>
      <c r="V1753" s="136"/>
      <c r="W1753" s="136"/>
      <c r="X1753" s="136"/>
      <c r="Y1753" s="136"/>
      <c r="Z1753" s="136"/>
      <c r="AA1753" s="136"/>
    </row>
    <row r="1754" spans="1:27" x14ac:dyDescent="0.25">
      <c r="A1754" s="77">
        <v>2016</v>
      </c>
      <c r="B1754" s="100" t="s">
        <v>631</v>
      </c>
      <c r="C1754" s="101">
        <v>3556008</v>
      </c>
      <c r="D1754" s="78">
        <v>16</v>
      </c>
      <c r="E1754" s="54">
        <v>16</v>
      </c>
      <c r="F1754" s="102">
        <v>355600816</v>
      </c>
      <c r="G1754" s="135">
        <v>12</v>
      </c>
      <c r="H1754" s="135">
        <v>39</v>
      </c>
      <c r="I1754" s="136">
        <v>8.3627800000000016E-2</v>
      </c>
      <c r="J1754" s="136">
        <v>8.1811999999999996E-3</v>
      </c>
      <c r="K1754" s="136">
        <v>7.5446600000000016E-2</v>
      </c>
      <c r="L1754" s="137">
        <v>0</v>
      </c>
      <c r="M1754" s="136">
        <v>3.9519799999999994E-2</v>
      </c>
      <c r="N1754" s="136">
        <v>2.3323000000000003E-3</v>
      </c>
      <c r="O1754" s="136">
        <v>3.7220599999999993E-2</v>
      </c>
      <c r="P1754" s="136">
        <v>4.5550999999999986E-3</v>
      </c>
      <c r="Q1754" s="138">
        <v>5</v>
      </c>
      <c r="R1754" s="139">
        <v>7</v>
      </c>
      <c r="S1754" s="122">
        <f t="shared" si="54"/>
        <v>23.52941176470588</v>
      </c>
      <c r="T1754" s="122">
        <f t="shared" si="55"/>
        <v>76.470588235294116</v>
      </c>
      <c r="U1754" s="136"/>
      <c r="V1754" s="136"/>
      <c r="W1754" s="136"/>
      <c r="X1754" s="136"/>
      <c r="Y1754" s="136"/>
      <c r="Z1754" s="136"/>
      <c r="AA1754" s="136"/>
    </row>
    <row r="1755" spans="1:27" x14ac:dyDescent="0.25">
      <c r="A1755" s="77">
        <v>2016</v>
      </c>
      <c r="B1755" s="100" t="s">
        <v>632</v>
      </c>
      <c r="C1755" s="101">
        <v>3556107</v>
      </c>
      <c r="D1755" s="78">
        <v>15</v>
      </c>
      <c r="E1755" s="54">
        <v>15</v>
      </c>
      <c r="F1755" s="102">
        <v>355610715</v>
      </c>
      <c r="G1755" s="135">
        <v>6</v>
      </c>
      <c r="H1755" s="135">
        <v>28</v>
      </c>
      <c r="I1755" s="136">
        <v>3.6471899999999995E-2</v>
      </c>
      <c r="J1755" s="136">
        <v>1.0138399999999999E-2</v>
      </c>
      <c r="K1755" s="136">
        <v>2.6333499999999996E-2</v>
      </c>
      <c r="L1755" s="137">
        <v>0</v>
      </c>
      <c r="M1755" s="136">
        <v>0</v>
      </c>
      <c r="N1755" s="136">
        <v>1.9222E-3</v>
      </c>
      <c r="O1755" s="136">
        <v>3.0063199999999995E-2</v>
      </c>
      <c r="P1755" s="136">
        <v>4.4865E-3</v>
      </c>
      <c r="Q1755" s="138">
        <v>2</v>
      </c>
      <c r="R1755" s="139">
        <v>7</v>
      </c>
      <c r="S1755" s="122">
        <f t="shared" si="54"/>
        <v>17.647058823529413</v>
      </c>
      <c r="T1755" s="122">
        <f t="shared" si="55"/>
        <v>82.35294117647058</v>
      </c>
      <c r="U1755" s="136"/>
      <c r="V1755" s="136"/>
      <c r="W1755" s="136"/>
      <c r="X1755" s="136"/>
      <c r="Y1755" s="136"/>
      <c r="Z1755" s="136"/>
      <c r="AA1755" s="136"/>
    </row>
    <row r="1756" spans="1:27" x14ac:dyDescent="0.25">
      <c r="A1756" s="77">
        <v>2016</v>
      </c>
      <c r="B1756" s="100" t="s">
        <v>632</v>
      </c>
      <c r="C1756" s="101">
        <v>3556107</v>
      </c>
      <c r="D1756" s="78">
        <v>15</v>
      </c>
      <c r="E1756" s="54">
        <v>18</v>
      </c>
      <c r="F1756" s="102">
        <v>355610718</v>
      </c>
      <c r="G1756" s="135">
        <v>6</v>
      </c>
      <c r="H1756" s="135">
        <v>2</v>
      </c>
      <c r="I1756" s="136">
        <v>0.10790860000000001</v>
      </c>
      <c r="J1756" s="136">
        <v>0.1072188</v>
      </c>
      <c r="K1756" s="136">
        <v>6.8979999999999996E-4</v>
      </c>
      <c r="L1756" s="137">
        <v>0</v>
      </c>
      <c r="M1756" s="136">
        <v>0</v>
      </c>
      <c r="N1756" s="136">
        <v>1.8600000000000001E-3</v>
      </c>
      <c r="O1756" s="136">
        <v>0.1056319</v>
      </c>
      <c r="P1756" s="136">
        <v>4.1669999999999999E-4</v>
      </c>
      <c r="Q1756" s="138">
        <v>1</v>
      </c>
      <c r="R1756" s="139">
        <v>1</v>
      </c>
      <c r="S1756" s="122">
        <f t="shared" si="54"/>
        <v>75</v>
      </c>
      <c r="T1756" s="122">
        <f t="shared" si="55"/>
        <v>25</v>
      </c>
      <c r="U1756" s="136"/>
      <c r="V1756" s="136"/>
      <c r="W1756" s="136"/>
      <c r="X1756" s="136"/>
      <c r="Y1756" s="136"/>
      <c r="Z1756" s="136"/>
      <c r="AA1756" s="136"/>
    </row>
    <row r="1757" spans="1:27" x14ac:dyDescent="0.25">
      <c r="A1757" s="77">
        <v>2016</v>
      </c>
      <c r="B1757" s="100" t="s">
        <v>633</v>
      </c>
      <c r="C1757" s="101">
        <v>3556206</v>
      </c>
      <c r="D1757" s="78">
        <v>5</v>
      </c>
      <c r="E1757" s="54">
        <v>5</v>
      </c>
      <c r="F1757" s="102">
        <v>35562065</v>
      </c>
      <c r="G1757" s="135">
        <v>48</v>
      </c>
      <c r="H1757" s="135">
        <v>244</v>
      </c>
      <c r="I1757" s="136">
        <v>0.45322169999999995</v>
      </c>
      <c r="J1757" s="136">
        <v>0.302178</v>
      </c>
      <c r="K1757" s="136">
        <v>0.15104369999999995</v>
      </c>
      <c r="L1757" s="137">
        <v>0</v>
      </c>
      <c r="M1757" s="136">
        <v>0.26528870000000004</v>
      </c>
      <c r="N1757" s="136">
        <v>0.12630539999999998</v>
      </c>
      <c r="O1757" s="136">
        <v>1.30779E-2</v>
      </c>
      <c r="P1757" s="136">
        <v>4.854969999999996E-2</v>
      </c>
      <c r="Q1757" s="138">
        <v>72</v>
      </c>
      <c r="R1757" s="139">
        <v>146</v>
      </c>
      <c r="S1757" s="122">
        <f t="shared" si="54"/>
        <v>16.43835616438356</v>
      </c>
      <c r="T1757" s="122">
        <f t="shared" si="55"/>
        <v>83.561643835616437</v>
      </c>
      <c r="U1757" s="136"/>
      <c r="V1757" s="136"/>
      <c r="W1757" s="136"/>
      <c r="X1757" s="136"/>
      <c r="Y1757" s="136"/>
      <c r="Z1757" s="136"/>
      <c r="AA1757" s="136"/>
    </row>
    <row r="1758" spans="1:27" x14ac:dyDescent="0.25">
      <c r="A1758" s="77">
        <v>2016</v>
      </c>
      <c r="B1758" s="100" t="s">
        <v>634</v>
      </c>
      <c r="C1758" s="101">
        <v>3556305</v>
      </c>
      <c r="D1758" s="78">
        <v>19</v>
      </c>
      <c r="E1758" s="54">
        <v>19</v>
      </c>
      <c r="F1758" s="102">
        <v>355630519</v>
      </c>
      <c r="G1758" s="135">
        <v>9</v>
      </c>
      <c r="H1758" s="135">
        <v>7</v>
      </c>
      <c r="I1758" s="136">
        <v>5.1267699999999999E-2</v>
      </c>
      <c r="J1758" s="136">
        <v>4.8898499999999998E-2</v>
      </c>
      <c r="K1758" s="136">
        <v>2.3691999999999997E-3</v>
      </c>
      <c r="L1758" s="137">
        <v>0</v>
      </c>
      <c r="M1758" s="136">
        <v>0</v>
      </c>
      <c r="N1758" s="136">
        <v>1.5660000000000001E-3</v>
      </c>
      <c r="O1758" s="136">
        <v>4.8898499999999998E-2</v>
      </c>
      <c r="P1758" s="136">
        <v>8.0320000000000001E-4</v>
      </c>
      <c r="Q1758" s="138">
        <v>5</v>
      </c>
      <c r="R1758" s="139">
        <v>2</v>
      </c>
      <c r="S1758" s="122">
        <f t="shared" si="54"/>
        <v>56.25</v>
      </c>
      <c r="T1758" s="122">
        <f t="shared" si="55"/>
        <v>43.75</v>
      </c>
      <c r="U1758" s="136"/>
      <c r="V1758" s="136"/>
      <c r="W1758" s="136"/>
      <c r="X1758" s="136"/>
      <c r="Y1758" s="136"/>
      <c r="Z1758" s="136"/>
      <c r="AA1758" s="136"/>
    </row>
    <row r="1759" spans="1:27" x14ac:dyDescent="0.25">
      <c r="A1759" s="77">
        <v>2016</v>
      </c>
      <c r="B1759" s="100" t="s">
        <v>634</v>
      </c>
      <c r="C1759" s="101">
        <v>3556305</v>
      </c>
      <c r="D1759" s="78">
        <v>19</v>
      </c>
      <c r="E1759" s="54">
        <v>20</v>
      </c>
      <c r="F1759" s="102">
        <v>355630520</v>
      </c>
      <c r="G1759" s="135">
        <v>0</v>
      </c>
      <c r="H1759" s="135">
        <v>6</v>
      </c>
      <c r="I1759" s="136">
        <v>8.3645799999999992E-2</v>
      </c>
      <c r="J1759" s="136">
        <v>0</v>
      </c>
      <c r="K1759" s="136">
        <v>8.3645799999999992E-2</v>
      </c>
      <c r="L1759" s="137">
        <v>0</v>
      </c>
      <c r="M1759" s="136">
        <v>0</v>
      </c>
      <c r="N1759" s="136">
        <v>8.2407399999999992E-2</v>
      </c>
      <c r="O1759" s="136">
        <v>4.8600000000000002E-5</v>
      </c>
      <c r="P1759" s="136">
        <v>1.1898E-3</v>
      </c>
      <c r="Q1759" s="138">
        <v>0</v>
      </c>
      <c r="R1759" s="139">
        <v>8</v>
      </c>
      <c r="S1759" s="122">
        <f t="shared" si="54"/>
        <v>0</v>
      </c>
      <c r="T1759" s="122">
        <f t="shared" si="55"/>
        <v>100</v>
      </c>
      <c r="U1759" s="136"/>
      <c r="V1759" s="136"/>
      <c r="W1759" s="136"/>
      <c r="X1759" s="136"/>
      <c r="Y1759" s="136"/>
      <c r="Z1759" s="136"/>
      <c r="AA1759" s="136"/>
    </row>
    <row r="1760" spans="1:27" x14ac:dyDescent="0.25">
      <c r="A1760" s="77">
        <v>2016</v>
      </c>
      <c r="B1760" s="100" t="s">
        <v>635</v>
      </c>
      <c r="C1760" s="101">
        <v>3556354</v>
      </c>
      <c r="D1760" s="78">
        <v>5</v>
      </c>
      <c r="E1760" s="54">
        <v>5</v>
      </c>
      <c r="F1760" s="102">
        <v>35563545</v>
      </c>
      <c r="G1760" s="135">
        <v>22</v>
      </c>
      <c r="H1760" s="135">
        <v>105</v>
      </c>
      <c r="I1760" s="136">
        <v>2.4309399999999998E-2</v>
      </c>
      <c r="J1760" s="136">
        <v>2.0538400000000002E-2</v>
      </c>
      <c r="K1760" s="136">
        <v>3.770999999999997E-3</v>
      </c>
      <c r="L1760" s="137">
        <v>0</v>
      </c>
      <c r="M1760" s="136">
        <v>1.7905600000000001E-2</v>
      </c>
      <c r="N1760" s="136">
        <v>5.775E-4</v>
      </c>
      <c r="O1760" s="136">
        <v>2.9389999999999999E-4</v>
      </c>
      <c r="P1760" s="136">
        <v>5.5323999999999972E-3</v>
      </c>
      <c r="Q1760" s="138">
        <v>26</v>
      </c>
      <c r="R1760" s="139">
        <v>13</v>
      </c>
      <c r="S1760" s="122">
        <f t="shared" si="54"/>
        <v>17.322834645669293</v>
      </c>
      <c r="T1760" s="122">
        <f t="shared" si="55"/>
        <v>82.677165354330711</v>
      </c>
      <c r="U1760" s="136"/>
      <c r="V1760" s="136"/>
      <c r="W1760" s="136"/>
      <c r="X1760" s="136"/>
      <c r="Y1760" s="136"/>
      <c r="Z1760" s="136"/>
      <c r="AA1760" s="136"/>
    </row>
    <row r="1761" spans="1:27" x14ac:dyDescent="0.25">
      <c r="A1761" s="77">
        <v>2016</v>
      </c>
      <c r="B1761" s="100" t="s">
        <v>636</v>
      </c>
      <c r="C1761" s="101">
        <v>3556404</v>
      </c>
      <c r="D1761" s="78">
        <v>4</v>
      </c>
      <c r="E1761" s="54">
        <v>4</v>
      </c>
      <c r="F1761" s="102">
        <v>35564044</v>
      </c>
      <c r="G1761" s="135">
        <v>29</v>
      </c>
      <c r="H1761" s="135">
        <v>28</v>
      </c>
      <c r="I1761" s="136">
        <v>0.11699929999999999</v>
      </c>
      <c r="J1761" s="136">
        <v>0.10765299999999998</v>
      </c>
      <c r="K1761" s="136">
        <v>9.3463000000000001E-3</v>
      </c>
      <c r="L1761" s="137">
        <v>0</v>
      </c>
      <c r="M1761" s="136">
        <v>0</v>
      </c>
      <c r="N1761" s="136">
        <v>1.7155999999999999E-3</v>
      </c>
      <c r="O1761" s="136">
        <v>0.10595550000000001</v>
      </c>
      <c r="P1761" s="136">
        <v>9.3282E-3</v>
      </c>
      <c r="Q1761" s="138">
        <v>22</v>
      </c>
      <c r="R1761" s="139">
        <v>6</v>
      </c>
      <c r="S1761" s="122">
        <f t="shared" si="54"/>
        <v>50.877192982456144</v>
      </c>
      <c r="T1761" s="122">
        <f t="shared" si="55"/>
        <v>49.122807017543856</v>
      </c>
      <c r="U1761" s="136"/>
      <c r="V1761" s="136"/>
      <c r="W1761" s="136"/>
      <c r="X1761" s="136"/>
      <c r="Y1761" s="136"/>
      <c r="Z1761" s="136"/>
      <c r="AA1761" s="136"/>
    </row>
    <row r="1762" spans="1:27" x14ac:dyDescent="0.25">
      <c r="A1762" s="77">
        <v>2016</v>
      </c>
      <c r="B1762" s="100" t="s">
        <v>636</v>
      </c>
      <c r="C1762" s="101">
        <v>3556404</v>
      </c>
      <c r="D1762" s="78">
        <v>4</v>
      </c>
      <c r="E1762" s="54">
        <v>9</v>
      </c>
      <c r="F1762" s="102">
        <v>35564049</v>
      </c>
      <c r="G1762" s="135">
        <v>21</v>
      </c>
      <c r="H1762" s="135">
        <v>4</v>
      </c>
      <c r="I1762" s="136">
        <v>0.2720014</v>
      </c>
      <c r="J1762" s="136">
        <v>0.27039259999999998</v>
      </c>
      <c r="K1762" s="136">
        <v>1.6088000000000001E-3</v>
      </c>
      <c r="L1762" s="137">
        <v>3.7956621004566209E-3</v>
      </c>
      <c r="M1762" s="136">
        <v>0</v>
      </c>
      <c r="N1762" s="136">
        <v>2.7779999999999998E-4</v>
      </c>
      <c r="O1762" s="136">
        <v>0.26980229999999999</v>
      </c>
      <c r="P1762" s="136">
        <v>1.9212999999999999E-3</v>
      </c>
      <c r="Q1762" s="138">
        <v>16</v>
      </c>
      <c r="R1762" s="139">
        <v>0</v>
      </c>
      <c r="S1762" s="122">
        <f t="shared" si="54"/>
        <v>84</v>
      </c>
      <c r="T1762" s="122">
        <f t="shared" si="55"/>
        <v>16</v>
      </c>
      <c r="U1762" s="136"/>
      <c r="V1762" s="136"/>
      <c r="W1762" s="136"/>
      <c r="X1762" s="136"/>
      <c r="Y1762" s="136"/>
      <c r="Z1762" s="136"/>
      <c r="AA1762" s="136"/>
    </row>
    <row r="1763" spans="1:27" x14ac:dyDescent="0.25">
      <c r="A1763" s="77">
        <v>2016</v>
      </c>
      <c r="B1763" s="100" t="s">
        <v>637</v>
      </c>
      <c r="C1763" s="101">
        <v>3556453</v>
      </c>
      <c r="D1763" s="78">
        <v>10</v>
      </c>
      <c r="E1763" s="54">
        <v>10</v>
      </c>
      <c r="F1763" s="102">
        <v>355645310</v>
      </c>
      <c r="G1763" s="135">
        <v>6</v>
      </c>
      <c r="H1763" s="135">
        <v>22</v>
      </c>
      <c r="I1763" s="136">
        <v>8.0597999999999989E-3</v>
      </c>
      <c r="J1763" s="136">
        <v>1.7388000000000002E-3</v>
      </c>
      <c r="K1763" s="136">
        <v>6.3209999999999985E-3</v>
      </c>
      <c r="L1763" s="137">
        <v>0</v>
      </c>
      <c r="M1763" s="136">
        <v>0</v>
      </c>
      <c r="N1763" s="136">
        <v>2.1250000000000002E-3</v>
      </c>
      <c r="O1763" s="136">
        <v>6.8139999999999997E-4</v>
      </c>
      <c r="P1763" s="136">
        <v>5.2533999999999992E-3</v>
      </c>
      <c r="Q1763" s="138">
        <v>6</v>
      </c>
      <c r="R1763" s="139">
        <v>38</v>
      </c>
      <c r="S1763" s="122">
        <f t="shared" si="54"/>
        <v>21.428571428571427</v>
      </c>
      <c r="T1763" s="122">
        <f t="shared" si="55"/>
        <v>78.571428571428569</v>
      </c>
      <c r="U1763" s="136"/>
      <c r="V1763" s="136"/>
      <c r="W1763" s="136"/>
      <c r="X1763" s="136"/>
      <c r="Y1763" s="136"/>
      <c r="Z1763" s="136"/>
      <c r="AA1763" s="136"/>
    </row>
    <row r="1764" spans="1:27" x14ac:dyDescent="0.25">
      <c r="A1764" s="77">
        <v>2016</v>
      </c>
      <c r="B1764" s="100" t="s">
        <v>637</v>
      </c>
      <c r="C1764" s="101">
        <v>3556453</v>
      </c>
      <c r="D1764" s="78">
        <v>10</v>
      </c>
      <c r="E1764" s="54">
        <v>6</v>
      </c>
      <c r="F1764" s="102">
        <v>35564536</v>
      </c>
      <c r="G1764" s="135">
        <v>0</v>
      </c>
      <c r="H1764" s="135">
        <v>0</v>
      </c>
      <c r="I1764" s="136">
        <v>0</v>
      </c>
      <c r="J1764" s="136">
        <v>0</v>
      </c>
      <c r="K1764" s="136">
        <v>0</v>
      </c>
      <c r="L1764" s="137">
        <v>0</v>
      </c>
      <c r="M1764" s="136">
        <v>0</v>
      </c>
      <c r="N1764" s="136">
        <v>0</v>
      </c>
      <c r="O1764" s="136">
        <v>0</v>
      </c>
      <c r="P1764" s="136">
        <v>0</v>
      </c>
      <c r="Q1764" s="138">
        <v>3</v>
      </c>
      <c r="R1764" s="139">
        <v>3</v>
      </c>
      <c r="S1764" s="122">
        <f t="shared" si="54"/>
        <v>0</v>
      </c>
      <c r="T1764" s="122">
        <f t="shared" si="55"/>
        <v>0</v>
      </c>
      <c r="U1764" s="136"/>
      <c r="V1764" s="136"/>
      <c r="W1764" s="136"/>
      <c r="X1764" s="136"/>
      <c r="Y1764" s="136"/>
      <c r="Z1764" s="136"/>
      <c r="AA1764" s="136"/>
    </row>
    <row r="1765" spans="1:27" x14ac:dyDescent="0.25">
      <c r="A1765" s="77">
        <v>2016</v>
      </c>
      <c r="B1765" s="100" t="s">
        <v>638</v>
      </c>
      <c r="C1765" s="101">
        <v>3556503</v>
      </c>
      <c r="D1765" s="78">
        <v>5</v>
      </c>
      <c r="E1765" s="54">
        <v>5</v>
      </c>
      <c r="F1765" s="102">
        <v>35565035</v>
      </c>
      <c r="G1765" s="135">
        <v>6</v>
      </c>
      <c r="H1765" s="135">
        <v>46</v>
      </c>
      <c r="I1765" s="136">
        <v>0.18422690000000003</v>
      </c>
      <c r="J1765" s="136">
        <v>0.14198840000000001</v>
      </c>
      <c r="K1765" s="136">
        <v>4.2238500000000005E-2</v>
      </c>
      <c r="L1765" s="137">
        <v>0</v>
      </c>
      <c r="M1765" s="136">
        <v>6.83333E-2</v>
      </c>
      <c r="N1765" s="136">
        <v>0.1037695</v>
      </c>
      <c r="O1765" s="136">
        <v>0</v>
      </c>
      <c r="P1765" s="136">
        <v>1.2124100000000002E-2</v>
      </c>
      <c r="Q1765" s="138">
        <v>2</v>
      </c>
      <c r="R1765" s="139">
        <v>44</v>
      </c>
      <c r="S1765" s="122">
        <f t="shared" si="54"/>
        <v>11.538461538461538</v>
      </c>
      <c r="T1765" s="122">
        <f t="shared" si="55"/>
        <v>88.461538461538453</v>
      </c>
      <c r="U1765" s="136"/>
      <c r="V1765" s="136"/>
      <c r="W1765" s="136"/>
      <c r="X1765" s="136"/>
      <c r="Y1765" s="136"/>
      <c r="Z1765" s="136"/>
      <c r="AA1765" s="136"/>
    </row>
    <row r="1766" spans="1:27" x14ac:dyDescent="0.25">
      <c r="A1766" s="77">
        <v>2016</v>
      </c>
      <c r="B1766" s="100" t="s">
        <v>639</v>
      </c>
      <c r="C1766" s="101">
        <v>3556602</v>
      </c>
      <c r="D1766" s="78">
        <v>20</v>
      </c>
      <c r="E1766" s="54">
        <v>20</v>
      </c>
      <c r="F1766" s="102">
        <v>355660220</v>
      </c>
      <c r="G1766" s="135">
        <v>7</v>
      </c>
      <c r="H1766" s="135">
        <v>7</v>
      </c>
      <c r="I1766" s="136">
        <v>2.2432400000000002E-2</v>
      </c>
      <c r="J1766" s="136">
        <v>1.1493000000000001E-2</v>
      </c>
      <c r="K1766" s="136">
        <v>1.09394E-2</v>
      </c>
      <c r="L1766" s="137">
        <v>0</v>
      </c>
      <c r="M1766" s="136">
        <v>0</v>
      </c>
      <c r="N1766" s="136">
        <v>0</v>
      </c>
      <c r="O1766" s="136">
        <v>2.1205599999999995E-2</v>
      </c>
      <c r="P1766" s="136">
        <v>1.2268000000000001E-3</v>
      </c>
      <c r="Q1766" s="138">
        <v>3</v>
      </c>
      <c r="R1766" s="139">
        <v>0</v>
      </c>
      <c r="S1766" s="122">
        <f t="shared" si="54"/>
        <v>50</v>
      </c>
      <c r="T1766" s="122">
        <f t="shared" si="55"/>
        <v>50</v>
      </c>
      <c r="U1766" s="136"/>
      <c r="V1766" s="136"/>
      <c r="W1766" s="136"/>
      <c r="X1766" s="136"/>
      <c r="Y1766" s="136"/>
      <c r="Z1766" s="136"/>
      <c r="AA1766" s="136"/>
    </row>
    <row r="1767" spans="1:27" x14ac:dyDescent="0.25">
      <c r="A1767" s="77">
        <v>2016</v>
      </c>
      <c r="B1767" s="100" t="s">
        <v>639</v>
      </c>
      <c r="C1767" s="101">
        <v>3556602</v>
      </c>
      <c r="D1767" s="78">
        <v>20</v>
      </c>
      <c r="E1767" s="54">
        <v>21</v>
      </c>
      <c r="F1767" s="102">
        <v>355660221</v>
      </c>
      <c r="G1767" s="135">
        <v>6</v>
      </c>
      <c r="H1767" s="135">
        <v>14</v>
      </c>
      <c r="I1767" s="136">
        <v>8.1598999999999994E-3</v>
      </c>
      <c r="J1767" s="136">
        <v>2.4488999999999995E-3</v>
      </c>
      <c r="K1767" s="136">
        <v>5.7109999999999999E-3</v>
      </c>
      <c r="L1767" s="137">
        <v>0</v>
      </c>
      <c r="M1767" s="136">
        <v>0</v>
      </c>
      <c r="N1767" s="136">
        <v>0</v>
      </c>
      <c r="O1767" s="136">
        <v>6.324999999999999E-3</v>
      </c>
      <c r="P1767" s="136">
        <v>1.8349000000000009E-3</v>
      </c>
      <c r="Q1767" s="138">
        <v>3</v>
      </c>
      <c r="R1767" s="139">
        <v>1</v>
      </c>
      <c r="S1767" s="122">
        <f t="shared" si="54"/>
        <v>30</v>
      </c>
      <c r="T1767" s="122">
        <f t="shared" si="55"/>
        <v>70</v>
      </c>
      <c r="U1767" s="136"/>
      <c r="V1767" s="136"/>
      <c r="W1767" s="136"/>
      <c r="X1767" s="136"/>
      <c r="Y1767" s="136"/>
      <c r="Z1767" s="136"/>
      <c r="AA1767" s="136"/>
    </row>
    <row r="1768" spans="1:27" x14ac:dyDescent="0.25">
      <c r="A1768" s="77">
        <v>2016</v>
      </c>
      <c r="B1768" s="100" t="s">
        <v>640</v>
      </c>
      <c r="C1768" s="101">
        <v>3556701</v>
      </c>
      <c r="D1768" s="78">
        <v>5</v>
      </c>
      <c r="E1768" s="54">
        <v>5</v>
      </c>
      <c r="F1768" s="102">
        <v>35567015</v>
      </c>
      <c r="G1768" s="135">
        <v>21</v>
      </c>
      <c r="H1768" s="135">
        <v>145</v>
      </c>
      <c r="I1768" s="136">
        <v>0.46470670000000003</v>
      </c>
      <c r="J1768" s="136">
        <v>0.32488520000000004</v>
      </c>
      <c r="K1768" s="136">
        <v>0.13982150000000002</v>
      </c>
      <c r="L1768" s="137">
        <v>0</v>
      </c>
      <c r="M1768" s="136">
        <v>0.31419790000000009</v>
      </c>
      <c r="N1768" s="136">
        <v>0.10002249999999994</v>
      </c>
      <c r="O1768" s="136">
        <v>7.1438999999999999E-3</v>
      </c>
      <c r="P1768" s="136">
        <v>4.3342399999999975E-2</v>
      </c>
      <c r="Q1768" s="138">
        <v>61</v>
      </c>
      <c r="R1768" s="139">
        <v>107</v>
      </c>
      <c r="S1768" s="122">
        <f t="shared" si="54"/>
        <v>12.650602409638553</v>
      </c>
      <c r="T1768" s="122">
        <f t="shared" si="55"/>
        <v>87.349397590361448</v>
      </c>
      <c r="U1768" s="136"/>
      <c r="V1768" s="136"/>
      <c r="W1768" s="136"/>
      <c r="X1768" s="136"/>
      <c r="Y1768" s="136"/>
      <c r="Z1768" s="136"/>
      <c r="AA1768" s="136"/>
    </row>
    <row r="1769" spans="1:27" x14ac:dyDescent="0.25">
      <c r="A1769" s="77">
        <v>2016</v>
      </c>
      <c r="B1769" s="100" t="s">
        <v>641</v>
      </c>
      <c r="C1769" s="101">
        <v>3556800</v>
      </c>
      <c r="D1769" s="78">
        <v>12</v>
      </c>
      <c r="E1769" s="54">
        <v>12</v>
      </c>
      <c r="F1769" s="102">
        <v>355680012</v>
      </c>
      <c r="G1769" s="135">
        <v>13</v>
      </c>
      <c r="H1769" s="135">
        <v>16</v>
      </c>
      <c r="I1769" s="136">
        <v>0.21351579999999998</v>
      </c>
      <c r="J1769" s="136">
        <v>0.14916309999999999</v>
      </c>
      <c r="K1769" s="136">
        <v>6.4352699999999999E-2</v>
      </c>
      <c r="L1769" s="137">
        <v>0</v>
      </c>
      <c r="M1769" s="136">
        <v>5.6701800000000004E-2</v>
      </c>
      <c r="N1769" s="136">
        <v>7.1299999999999998E-4</v>
      </c>
      <c r="O1769" s="136">
        <v>0.1554933</v>
      </c>
      <c r="P1769" s="136">
        <v>6.0769999999999986E-4</v>
      </c>
      <c r="Q1769" s="138">
        <v>2</v>
      </c>
      <c r="R1769" s="139">
        <v>6</v>
      </c>
      <c r="S1769" s="122">
        <f t="shared" si="54"/>
        <v>44.827586206896555</v>
      </c>
      <c r="T1769" s="122">
        <f t="shared" si="55"/>
        <v>55.172413793103445</v>
      </c>
      <c r="U1769" s="136"/>
      <c r="V1769" s="136"/>
      <c r="W1769" s="136"/>
      <c r="X1769" s="136"/>
      <c r="Y1769" s="136"/>
      <c r="Z1769" s="136"/>
      <c r="AA1769" s="136"/>
    </row>
    <row r="1770" spans="1:27" x14ac:dyDescent="0.25">
      <c r="A1770" s="77">
        <v>2016</v>
      </c>
      <c r="B1770" s="100" t="s">
        <v>642</v>
      </c>
      <c r="C1770" s="101">
        <v>3556909</v>
      </c>
      <c r="D1770" s="78">
        <v>15</v>
      </c>
      <c r="E1770" s="54">
        <v>15</v>
      </c>
      <c r="F1770" s="102">
        <v>355690915</v>
      </c>
      <c r="G1770" s="135">
        <v>7</v>
      </c>
      <c r="H1770" s="135">
        <v>44</v>
      </c>
      <c r="I1770" s="136">
        <v>0.30696789999999996</v>
      </c>
      <c r="J1770" s="136">
        <v>0.13129639999999998</v>
      </c>
      <c r="K1770" s="136">
        <v>0.17567149999999998</v>
      </c>
      <c r="L1770" s="137">
        <v>0</v>
      </c>
      <c r="M1770" s="136">
        <v>0</v>
      </c>
      <c r="N1770" s="136">
        <v>9.031489999999999E-2</v>
      </c>
      <c r="O1770" s="136">
        <v>0.20566339999999997</v>
      </c>
      <c r="P1770" s="136">
        <v>1.09896E-2</v>
      </c>
      <c r="Q1770" s="138">
        <v>6</v>
      </c>
      <c r="R1770" s="139">
        <v>7</v>
      </c>
      <c r="S1770" s="122">
        <f t="shared" si="54"/>
        <v>13.725490196078432</v>
      </c>
      <c r="T1770" s="122">
        <f t="shared" si="55"/>
        <v>86.274509803921575</v>
      </c>
      <c r="U1770" s="136"/>
      <c r="V1770" s="136"/>
      <c r="W1770" s="136"/>
      <c r="X1770" s="136"/>
      <c r="Y1770" s="136"/>
      <c r="Z1770" s="136"/>
      <c r="AA1770" s="136"/>
    </row>
    <row r="1771" spans="1:27" x14ac:dyDescent="0.25">
      <c r="A1771" s="77">
        <v>2016</v>
      </c>
      <c r="B1771" s="100" t="s">
        <v>643</v>
      </c>
      <c r="C1771" s="101">
        <v>3556958</v>
      </c>
      <c r="D1771" s="78">
        <v>15</v>
      </c>
      <c r="E1771" s="54">
        <v>15</v>
      </c>
      <c r="F1771" s="102">
        <v>355695815</v>
      </c>
      <c r="G1771" s="135">
        <v>7</v>
      </c>
      <c r="H1771" s="135">
        <v>3</v>
      </c>
      <c r="I1771" s="136">
        <v>1.03435E-2</v>
      </c>
      <c r="J1771" s="136">
        <v>4.8227000000000001E-3</v>
      </c>
      <c r="K1771" s="136">
        <v>5.5208000000000002E-3</v>
      </c>
      <c r="L1771" s="137">
        <v>0</v>
      </c>
      <c r="M1771" s="136">
        <v>5.0000000000000001E-3</v>
      </c>
      <c r="N1771" s="136">
        <v>0</v>
      </c>
      <c r="O1771" s="136">
        <v>5.3435000000000002E-3</v>
      </c>
      <c r="P1771" s="136">
        <v>0</v>
      </c>
      <c r="Q1771" s="138">
        <v>2</v>
      </c>
      <c r="R1771" s="139">
        <v>1</v>
      </c>
      <c r="S1771" s="122">
        <f t="shared" si="54"/>
        <v>70</v>
      </c>
      <c r="T1771" s="122">
        <f t="shared" si="55"/>
        <v>30</v>
      </c>
      <c r="U1771" s="136"/>
      <c r="V1771" s="136"/>
      <c r="W1771" s="136"/>
      <c r="X1771" s="136"/>
      <c r="Y1771" s="136"/>
      <c r="Z1771" s="136"/>
      <c r="AA1771" s="136"/>
    </row>
    <row r="1772" spans="1:27" x14ac:dyDescent="0.25">
      <c r="A1772" s="77">
        <v>2016</v>
      </c>
      <c r="B1772" s="100" t="s">
        <v>644</v>
      </c>
      <c r="C1772" s="101">
        <v>3557006</v>
      </c>
      <c r="D1772" s="78">
        <v>10</v>
      </c>
      <c r="E1772" s="54">
        <v>10</v>
      </c>
      <c r="F1772" s="102">
        <v>355700610</v>
      </c>
      <c r="G1772" s="135">
        <v>18</v>
      </c>
      <c r="H1772" s="135">
        <v>32</v>
      </c>
      <c r="I1772" s="136">
        <v>2.6238301000000002</v>
      </c>
      <c r="J1772" s="136">
        <v>2.5945669000000002</v>
      </c>
      <c r="K1772" s="136">
        <v>2.9263199999999993E-2</v>
      </c>
      <c r="L1772" s="137">
        <v>0</v>
      </c>
      <c r="M1772" s="136">
        <v>2.4651250000000005</v>
      </c>
      <c r="N1772" s="136">
        <v>0.13466739999999999</v>
      </c>
      <c r="O1772" s="136">
        <v>4.4425000000000003E-3</v>
      </c>
      <c r="P1772" s="136">
        <v>1.95952E-2</v>
      </c>
      <c r="Q1772" s="138">
        <v>32</v>
      </c>
      <c r="R1772" s="139">
        <v>41</v>
      </c>
      <c r="S1772" s="122">
        <f t="shared" si="54"/>
        <v>36</v>
      </c>
      <c r="T1772" s="122">
        <f t="shared" si="55"/>
        <v>64</v>
      </c>
      <c r="U1772" s="136"/>
      <c r="V1772" s="136"/>
      <c r="W1772" s="136"/>
      <c r="X1772" s="136"/>
      <c r="Y1772" s="136"/>
      <c r="Z1772" s="136"/>
      <c r="AA1772" s="136"/>
    </row>
    <row r="1773" spans="1:27" x14ac:dyDescent="0.25">
      <c r="A1773" s="77">
        <v>2016</v>
      </c>
      <c r="B1773" s="100" t="s">
        <v>645</v>
      </c>
      <c r="C1773" s="101">
        <v>3557105</v>
      </c>
      <c r="D1773" s="78">
        <v>15</v>
      </c>
      <c r="E1773" s="54">
        <v>15</v>
      </c>
      <c r="F1773" s="102">
        <v>355710515</v>
      </c>
      <c r="G1773" s="135">
        <v>15</v>
      </c>
      <c r="H1773" s="135">
        <v>77</v>
      </c>
      <c r="I1773" s="136">
        <v>0.31647800000000004</v>
      </c>
      <c r="J1773" s="136">
        <v>2.6053400000000001E-2</v>
      </c>
      <c r="K1773" s="136">
        <v>0.29042460000000003</v>
      </c>
      <c r="L1773" s="137">
        <v>0</v>
      </c>
      <c r="M1773" s="136">
        <v>0.20998450000000002</v>
      </c>
      <c r="N1773" s="136">
        <v>7.2254299999999994E-2</v>
      </c>
      <c r="O1773" s="136">
        <v>2.0825699999999999E-2</v>
      </c>
      <c r="P1773" s="136">
        <v>1.3413500000000004E-2</v>
      </c>
      <c r="Q1773" s="138">
        <v>7</v>
      </c>
      <c r="R1773" s="139">
        <v>31</v>
      </c>
      <c r="S1773" s="122">
        <f t="shared" si="54"/>
        <v>16.304347826086957</v>
      </c>
      <c r="T1773" s="122">
        <f t="shared" si="55"/>
        <v>83.695652173913047</v>
      </c>
      <c r="U1773" s="136"/>
      <c r="V1773" s="136"/>
      <c r="W1773" s="136"/>
      <c r="X1773" s="136"/>
      <c r="Y1773" s="136"/>
      <c r="Z1773" s="136"/>
      <c r="AA1773" s="136"/>
    </row>
    <row r="1774" spans="1:27" x14ac:dyDescent="0.25">
      <c r="A1774" s="77">
        <v>2016</v>
      </c>
      <c r="B1774" s="100" t="s">
        <v>645</v>
      </c>
      <c r="C1774" s="101">
        <v>3557105</v>
      </c>
      <c r="D1774" s="78">
        <v>15</v>
      </c>
      <c r="E1774" s="54">
        <v>18</v>
      </c>
      <c r="F1774" s="102">
        <v>355710518</v>
      </c>
      <c r="G1774" s="135">
        <v>16</v>
      </c>
      <c r="H1774" s="135">
        <v>2</v>
      </c>
      <c r="I1774" s="136">
        <v>0.30658350000000001</v>
      </c>
      <c r="J1774" s="136">
        <v>0.30612050000000002</v>
      </c>
      <c r="K1774" s="136">
        <v>4.6299999999999998E-4</v>
      </c>
      <c r="L1774" s="137">
        <v>0</v>
      </c>
      <c r="M1774" s="136">
        <v>0</v>
      </c>
      <c r="N1774" s="136">
        <v>0.1081019</v>
      </c>
      <c r="O1774" s="136">
        <v>0.19848159999999998</v>
      </c>
      <c r="P1774" s="136">
        <v>0</v>
      </c>
      <c r="Q1774" s="138">
        <v>11</v>
      </c>
      <c r="R1774" s="139">
        <v>1</v>
      </c>
      <c r="S1774" s="122">
        <f t="shared" si="54"/>
        <v>88.888888888888886</v>
      </c>
      <c r="T1774" s="122">
        <f t="shared" si="55"/>
        <v>11.111111111111111</v>
      </c>
      <c r="U1774" s="136"/>
      <c r="V1774" s="136"/>
      <c r="W1774" s="136"/>
      <c r="X1774" s="136"/>
      <c r="Y1774" s="136"/>
      <c r="Z1774" s="136"/>
      <c r="AA1774" s="136"/>
    </row>
    <row r="1775" spans="1:27" x14ac:dyDescent="0.25">
      <c r="A1775" s="77">
        <v>2016</v>
      </c>
      <c r="B1775" s="100" t="s">
        <v>646</v>
      </c>
      <c r="C1775" s="101">
        <v>3557154</v>
      </c>
      <c r="D1775" s="78">
        <v>19</v>
      </c>
      <c r="E1775" s="54">
        <v>19</v>
      </c>
      <c r="F1775" s="102">
        <v>355715419</v>
      </c>
      <c r="G1775" s="135">
        <v>6</v>
      </c>
      <c r="H1775" s="135">
        <v>17</v>
      </c>
      <c r="I1775" s="136">
        <v>3.4005399999999998E-2</v>
      </c>
      <c r="J1775" s="136">
        <v>2.4156099999999996E-2</v>
      </c>
      <c r="K1775" s="136">
        <v>9.8493000000000001E-3</v>
      </c>
      <c r="L1775" s="137">
        <v>0</v>
      </c>
      <c r="M1775" s="136">
        <v>6.4815000000000003E-3</v>
      </c>
      <c r="N1775" s="136">
        <v>7.4069999999999995E-4</v>
      </c>
      <c r="O1775" s="136">
        <v>2.4512599999999996E-2</v>
      </c>
      <c r="P1775" s="136">
        <v>2.2706000000000002E-3</v>
      </c>
      <c r="Q1775" s="138">
        <v>1</v>
      </c>
      <c r="R1775" s="139">
        <v>0</v>
      </c>
      <c r="S1775" s="122">
        <f t="shared" si="54"/>
        <v>26.086956521739129</v>
      </c>
      <c r="T1775" s="122">
        <f t="shared" si="55"/>
        <v>73.91304347826086</v>
      </c>
      <c r="U1775" s="136"/>
      <c r="V1775" s="136"/>
      <c r="W1775" s="136"/>
      <c r="X1775" s="136"/>
      <c r="Y1775" s="136"/>
      <c r="Z1775" s="136"/>
      <c r="AA1775" s="136"/>
    </row>
    <row r="1776" spans="1:27" x14ac:dyDescent="0.25">
      <c r="A1776" s="3">
        <v>2015</v>
      </c>
      <c r="B1776" s="2" t="s">
        <v>2</v>
      </c>
      <c r="C1776" s="1">
        <v>3500105</v>
      </c>
      <c r="D1776" s="4">
        <v>21</v>
      </c>
      <c r="E1776" s="6">
        <v>21</v>
      </c>
      <c r="F1776" s="39">
        <v>350010521</v>
      </c>
      <c r="G1776" s="39">
        <v>2</v>
      </c>
      <c r="H1776" s="39">
        <v>33</v>
      </c>
      <c r="I1776" s="132">
        <v>0.12065399999999996</v>
      </c>
      <c r="J1776" s="132">
        <v>1.7233999999999999E-3</v>
      </c>
      <c r="K1776" s="132">
        <v>0.11893059999999996</v>
      </c>
      <c r="L1776" s="132">
        <v>0</v>
      </c>
      <c r="M1776" s="132">
        <v>0.10737029999999999</v>
      </c>
      <c r="N1776" s="132">
        <v>1.02387E-2</v>
      </c>
      <c r="O1776" s="132">
        <v>2.1070999999999998E-3</v>
      </c>
      <c r="P1776" s="132">
        <v>9.3789999999999998E-4</v>
      </c>
      <c r="Q1776" s="140">
        <v>0</v>
      </c>
      <c r="R1776" s="134">
        <v>22</v>
      </c>
      <c r="S1776" s="122">
        <f t="shared" si="54"/>
        <v>5.7142857142857144</v>
      </c>
      <c r="T1776" s="122">
        <f t="shared" si="55"/>
        <v>94.285714285714278</v>
      </c>
    </row>
    <row r="1777" spans="1:20" x14ac:dyDescent="0.25">
      <c r="A1777" s="3">
        <v>2015</v>
      </c>
      <c r="B1777" s="2" t="s">
        <v>2</v>
      </c>
      <c r="C1777" s="1">
        <v>3500105</v>
      </c>
      <c r="D1777" s="4">
        <v>21</v>
      </c>
      <c r="E1777" s="6">
        <v>20</v>
      </c>
      <c r="F1777" s="39">
        <v>350010520</v>
      </c>
      <c r="G1777" s="39">
        <v>1</v>
      </c>
      <c r="H1777" s="39">
        <v>2</v>
      </c>
      <c r="I1777" s="132">
        <v>8.9189800000000014E-2</v>
      </c>
      <c r="J1777" s="132">
        <v>8.8888900000000007E-2</v>
      </c>
      <c r="K1777" s="132">
        <v>3.009E-4</v>
      </c>
      <c r="L1777" s="132">
        <v>0</v>
      </c>
      <c r="M1777" s="132">
        <v>0</v>
      </c>
      <c r="N1777" s="132">
        <v>8.91898E-2</v>
      </c>
      <c r="O1777" s="132">
        <v>0</v>
      </c>
      <c r="P1777" s="132">
        <v>0</v>
      </c>
      <c r="Q1777" s="140">
        <v>0</v>
      </c>
      <c r="R1777" s="134">
        <v>2</v>
      </c>
      <c r="S1777" s="122">
        <f t="shared" si="54"/>
        <v>33.333333333333329</v>
      </c>
      <c r="T1777" s="122">
        <f t="shared" si="55"/>
        <v>66.666666666666657</v>
      </c>
    </row>
    <row r="1778" spans="1:20" x14ac:dyDescent="0.25">
      <c r="A1778" s="3">
        <v>2015</v>
      </c>
      <c r="B1778" s="2" t="s">
        <v>3</v>
      </c>
      <c r="C1778" s="1">
        <v>3500204</v>
      </c>
      <c r="D1778" s="4">
        <v>16</v>
      </c>
      <c r="E1778" s="6">
        <v>16</v>
      </c>
      <c r="F1778" s="39">
        <v>350020416</v>
      </c>
      <c r="G1778" s="39">
        <v>4</v>
      </c>
      <c r="H1778" s="39">
        <v>44</v>
      </c>
      <c r="I1778" s="132">
        <v>0.26897569999999998</v>
      </c>
      <c r="J1778" s="132">
        <v>0.25611499999999998</v>
      </c>
      <c r="K1778" s="132">
        <v>1.2860700000000006E-2</v>
      </c>
      <c r="L1778" s="132">
        <v>0</v>
      </c>
      <c r="M1778" s="132">
        <v>8.7963E-3</v>
      </c>
      <c r="N1778" s="132">
        <v>0</v>
      </c>
      <c r="O1778" s="132">
        <v>0.22603009999999998</v>
      </c>
      <c r="P1778" s="132">
        <v>3.41493E-2</v>
      </c>
      <c r="Q1778" s="140">
        <v>0</v>
      </c>
      <c r="R1778" s="134">
        <v>1</v>
      </c>
      <c r="S1778" s="122">
        <f t="shared" si="54"/>
        <v>8.3333333333333321</v>
      </c>
      <c r="T1778" s="122">
        <f t="shared" si="55"/>
        <v>91.666666666666657</v>
      </c>
    </row>
    <row r="1779" spans="1:20" x14ac:dyDescent="0.25">
      <c r="A1779" s="3">
        <v>2015</v>
      </c>
      <c r="B1779" s="2" t="s">
        <v>4</v>
      </c>
      <c r="C1779" s="1">
        <v>3500303</v>
      </c>
      <c r="D1779" s="4">
        <v>9</v>
      </c>
      <c r="E1779" s="6">
        <v>9</v>
      </c>
      <c r="F1779" s="39">
        <v>35003039</v>
      </c>
      <c r="G1779" s="39">
        <v>148</v>
      </c>
      <c r="H1779" s="39">
        <v>45</v>
      </c>
      <c r="I1779" s="132">
        <v>1.3108716999999996</v>
      </c>
      <c r="J1779" s="132">
        <v>1.2807994999999996</v>
      </c>
      <c r="K1779" s="132">
        <v>3.0072199999999997E-2</v>
      </c>
      <c r="L1779" s="132">
        <v>7.066803018772197E-2</v>
      </c>
      <c r="M1779" s="132">
        <v>2.4166899999999998E-2</v>
      </c>
      <c r="N1779" s="132">
        <v>3.25101E-2</v>
      </c>
      <c r="O1779" s="132">
        <v>1.2485485999999999</v>
      </c>
      <c r="P1779" s="132">
        <v>5.6461000000000003E-3</v>
      </c>
      <c r="Q1779" s="140">
        <v>64</v>
      </c>
      <c r="R1779" s="134">
        <v>20</v>
      </c>
      <c r="S1779" s="122">
        <f t="shared" si="54"/>
        <v>76.683937823834185</v>
      </c>
      <c r="T1779" s="122">
        <f t="shared" si="55"/>
        <v>23.316062176165804</v>
      </c>
    </row>
    <row r="1780" spans="1:20" x14ac:dyDescent="0.25">
      <c r="A1780" s="3">
        <v>2015</v>
      </c>
      <c r="B1780" s="2" t="s">
        <v>5</v>
      </c>
      <c r="C1780" s="1">
        <v>3500402</v>
      </c>
      <c r="D1780" s="4">
        <v>9</v>
      </c>
      <c r="E1780" s="6">
        <v>9</v>
      </c>
      <c r="F1780" s="39">
        <v>35004029</v>
      </c>
      <c r="G1780" s="39">
        <v>14</v>
      </c>
      <c r="H1780" s="39">
        <v>2</v>
      </c>
      <c r="I1780" s="132">
        <v>3.2535100000000004E-2</v>
      </c>
      <c r="J1780" s="132">
        <v>3.1388800000000001E-2</v>
      </c>
      <c r="K1780" s="132">
        <v>1.1463000000000001E-3</v>
      </c>
      <c r="L1780" s="132">
        <v>0</v>
      </c>
      <c r="M1780" s="132">
        <v>3.3027999999999998E-3</v>
      </c>
      <c r="N1780" s="132">
        <v>0</v>
      </c>
      <c r="O1780" s="132">
        <v>2.5730700000000002E-2</v>
      </c>
      <c r="P1780" s="132">
        <v>3.5016000000000005E-3</v>
      </c>
      <c r="Q1780" s="140">
        <v>4</v>
      </c>
      <c r="R1780" s="134">
        <v>8</v>
      </c>
      <c r="S1780" s="122">
        <f t="shared" si="54"/>
        <v>87.5</v>
      </c>
      <c r="T1780" s="122">
        <f t="shared" si="55"/>
        <v>12.5</v>
      </c>
    </row>
    <row r="1781" spans="1:20" x14ac:dyDescent="0.25">
      <c r="A1781" s="3">
        <v>2015</v>
      </c>
      <c r="B1781" s="2" t="s">
        <v>5</v>
      </c>
      <c r="C1781" s="1">
        <v>3500402</v>
      </c>
      <c r="D1781" s="4">
        <v>9</v>
      </c>
      <c r="E1781" s="6">
        <v>4</v>
      </c>
      <c r="F1781" s="39">
        <v>35004024</v>
      </c>
      <c r="G1781" s="39">
        <v>3</v>
      </c>
      <c r="H1781" s="39">
        <v>0</v>
      </c>
      <c r="I1781" s="132">
        <v>1.8102000000000001E-3</v>
      </c>
      <c r="J1781" s="132">
        <v>1.8102000000000001E-3</v>
      </c>
      <c r="K1781" s="132">
        <v>0</v>
      </c>
      <c r="L1781" s="132">
        <v>0</v>
      </c>
      <c r="M1781" s="132">
        <v>0</v>
      </c>
      <c r="N1781" s="132">
        <v>0</v>
      </c>
      <c r="O1781" s="132">
        <v>1.8102000000000001E-3</v>
      </c>
      <c r="P1781" s="132">
        <v>0</v>
      </c>
      <c r="Q1781" s="140">
        <v>1</v>
      </c>
      <c r="R1781" s="134">
        <v>1</v>
      </c>
      <c r="S1781" s="122">
        <f t="shared" si="54"/>
        <v>100</v>
      </c>
      <c r="T1781" s="122">
        <f t="shared" si="55"/>
        <v>0</v>
      </c>
    </row>
    <row r="1782" spans="1:20" x14ac:dyDescent="0.25">
      <c r="A1782" s="3">
        <v>2015</v>
      </c>
      <c r="B1782" s="2" t="s">
        <v>6</v>
      </c>
      <c r="C1782" s="1">
        <v>3500501</v>
      </c>
      <c r="D1782" s="4">
        <v>9</v>
      </c>
      <c r="E1782" s="6">
        <v>9</v>
      </c>
      <c r="F1782" s="39">
        <v>35005019</v>
      </c>
      <c r="G1782" s="39">
        <v>11</v>
      </c>
      <c r="H1782" s="39">
        <v>10</v>
      </c>
      <c r="I1782" s="132">
        <v>9.9691999999999975E-3</v>
      </c>
      <c r="J1782" s="132">
        <v>5.7212999999999986E-3</v>
      </c>
      <c r="K1782" s="132">
        <v>4.2478999999999998E-3</v>
      </c>
      <c r="L1782" s="132">
        <v>0</v>
      </c>
      <c r="M1782" s="132">
        <v>0</v>
      </c>
      <c r="N1782" s="132">
        <v>2.8500000000000001E-3</v>
      </c>
      <c r="O1782" s="132">
        <v>2.4269000000000001E-3</v>
      </c>
      <c r="P1782" s="132">
        <v>4.6922999999999991E-3</v>
      </c>
      <c r="Q1782" s="140">
        <v>12</v>
      </c>
      <c r="R1782" s="134">
        <v>8</v>
      </c>
      <c r="S1782" s="122">
        <f t="shared" si="54"/>
        <v>52.380952380952387</v>
      </c>
      <c r="T1782" s="122">
        <f t="shared" si="55"/>
        <v>47.619047619047613</v>
      </c>
    </row>
    <row r="1783" spans="1:20" x14ac:dyDescent="0.25">
      <c r="A1783" s="3">
        <v>2015</v>
      </c>
      <c r="B1783" s="2" t="s">
        <v>7</v>
      </c>
      <c r="C1783" s="1">
        <v>3500550</v>
      </c>
      <c r="D1783" s="4">
        <v>17</v>
      </c>
      <c r="E1783" s="6">
        <v>17</v>
      </c>
      <c r="F1783" s="39">
        <v>350055017</v>
      </c>
      <c r="G1783" s="39">
        <v>11</v>
      </c>
      <c r="H1783" s="39">
        <v>8</v>
      </c>
      <c r="I1783" s="132">
        <v>0.24060690000000001</v>
      </c>
      <c r="J1783" s="132">
        <v>0.20651800000000001</v>
      </c>
      <c r="K1783" s="132">
        <v>3.4088899999999991E-2</v>
      </c>
      <c r="L1783" s="132">
        <v>0</v>
      </c>
      <c r="M1783" s="132">
        <v>2.8067599999999998E-2</v>
      </c>
      <c r="N1783" s="132">
        <v>0.1197778</v>
      </c>
      <c r="O1783" s="132">
        <v>8.6717100000000005E-2</v>
      </c>
      <c r="P1783" s="132">
        <v>6.0444000000000001E-3</v>
      </c>
      <c r="Q1783" s="140">
        <v>8</v>
      </c>
      <c r="R1783" s="134">
        <v>2</v>
      </c>
      <c r="S1783" s="122">
        <f t="shared" si="54"/>
        <v>57.894736842105267</v>
      </c>
      <c r="T1783" s="122">
        <f t="shared" si="55"/>
        <v>42.105263157894733</v>
      </c>
    </row>
    <row r="1784" spans="1:20" x14ac:dyDescent="0.25">
      <c r="A1784" s="3">
        <v>2015</v>
      </c>
      <c r="B1784" s="2" t="s">
        <v>8</v>
      </c>
      <c r="C1784" s="1">
        <v>3500600</v>
      </c>
      <c r="D1784" s="4">
        <v>5</v>
      </c>
      <c r="E1784" s="6">
        <v>5</v>
      </c>
      <c r="F1784" s="39">
        <v>35006005</v>
      </c>
      <c r="G1784" s="39">
        <v>0</v>
      </c>
      <c r="H1784" s="39">
        <v>4</v>
      </c>
      <c r="I1784" s="132">
        <v>2.0139999999999999E-4</v>
      </c>
      <c r="J1784" s="132">
        <v>0</v>
      </c>
      <c r="K1784" s="132">
        <v>2.0139999999999999E-4</v>
      </c>
      <c r="L1784" s="132">
        <v>0</v>
      </c>
      <c r="M1784" s="132">
        <v>0</v>
      </c>
      <c r="N1784" s="132">
        <v>0</v>
      </c>
      <c r="O1784" s="132">
        <v>0</v>
      </c>
      <c r="P1784" s="132">
        <v>2.0139999999999999E-4</v>
      </c>
      <c r="Q1784" s="140">
        <v>1</v>
      </c>
      <c r="R1784" s="134">
        <v>3</v>
      </c>
      <c r="S1784" s="122">
        <f t="shared" si="54"/>
        <v>0</v>
      </c>
      <c r="T1784" s="122">
        <f t="shared" si="55"/>
        <v>100</v>
      </c>
    </row>
    <row r="1785" spans="1:20" x14ac:dyDescent="0.25">
      <c r="A1785" s="3">
        <v>2015</v>
      </c>
      <c r="B1785" s="2" t="s">
        <v>9</v>
      </c>
      <c r="C1785" s="1">
        <v>3500709</v>
      </c>
      <c r="D1785" s="4">
        <v>13</v>
      </c>
      <c r="E1785" s="6">
        <v>13</v>
      </c>
      <c r="F1785" s="39">
        <v>350070913</v>
      </c>
      <c r="G1785" s="39">
        <v>3</v>
      </c>
      <c r="H1785" s="39">
        <v>35</v>
      </c>
      <c r="I1785" s="132">
        <v>0.34642200000000001</v>
      </c>
      <c r="J1785" s="132">
        <v>1.33283E-2</v>
      </c>
      <c r="K1785" s="132">
        <v>0.33309369999999999</v>
      </c>
      <c r="L1785" s="132">
        <v>0</v>
      </c>
      <c r="M1785" s="132">
        <v>0</v>
      </c>
      <c r="N1785" s="132">
        <v>0.33187940000000005</v>
      </c>
      <c r="O1785" s="132">
        <v>7.7726999999999996E-3</v>
      </c>
      <c r="P1785" s="132">
        <v>6.7699000000000006E-3</v>
      </c>
      <c r="Q1785" s="140">
        <v>2</v>
      </c>
      <c r="R1785" s="134">
        <v>1</v>
      </c>
      <c r="S1785" s="122">
        <f t="shared" si="54"/>
        <v>7.8947368421052628</v>
      </c>
      <c r="T1785" s="122">
        <f t="shared" si="55"/>
        <v>92.10526315789474</v>
      </c>
    </row>
    <row r="1786" spans="1:20" x14ac:dyDescent="0.25">
      <c r="A1786" s="3">
        <v>2015</v>
      </c>
      <c r="B1786" s="2" t="s">
        <v>9</v>
      </c>
      <c r="C1786" s="1">
        <v>3500709</v>
      </c>
      <c r="D1786" s="4">
        <v>13</v>
      </c>
      <c r="E1786" s="6">
        <v>16</v>
      </c>
      <c r="F1786" s="39">
        <v>350070916</v>
      </c>
      <c r="G1786" s="39">
        <v>0</v>
      </c>
      <c r="H1786" s="39">
        <v>0</v>
      </c>
      <c r="I1786" s="132">
        <v>0</v>
      </c>
      <c r="J1786" s="132">
        <v>0</v>
      </c>
      <c r="K1786" s="132">
        <v>0</v>
      </c>
      <c r="L1786" s="132">
        <v>0</v>
      </c>
      <c r="M1786" s="132">
        <v>0</v>
      </c>
      <c r="N1786" s="132">
        <v>0</v>
      </c>
      <c r="O1786" s="132">
        <v>0</v>
      </c>
      <c r="P1786" s="132">
        <v>0</v>
      </c>
      <c r="Q1786" s="140">
        <v>0</v>
      </c>
      <c r="R1786" s="134">
        <v>0</v>
      </c>
      <c r="S1786" s="122">
        <f t="shared" si="54"/>
        <v>0</v>
      </c>
      <c r="T1786" s="122">
        <f t="shared" si="55"/>
        <v>0</v>
      </c>
    </row>
    <row r="1787" spans="1:20" x14ac:dyDescent="0.25">
      <c r="A1787" s="3">
        <v>2015</v>
      </c>
      <c r="B1787" s="2" t="s">
        <v>9</v>
      </c>
      <c r="C1787" s="1">
        <v>3500709</v>
      </c>
      <c r="D1787" s="4">
        <v>13</v>
      </c>
      <c r="E1787" s="6">
        <v>17</v>
      </c>
      <c r="F1787" s="39">
        <v>350070917</v>
      </c>
      <c r="G1787" s="39">
        <v>4</v>
      </c>
      <c r="H1787" s="39">
        <v>1</v>
      </c>
      <c r="I1787" s="132">
        <v>8.9119999999999998E-4</v>
      </c>
      <c r="J1787" s="132">
        <v>4.2820000000000005E-4</v>
      </c>
      <c r="K1787" s="132">
        <v>4.6299999999999998E-4</v>
      </c>
      <c r="L1787" s="132">
        <v>0</v>
      </c>
      <c r="M1787" s="132">
        <v>4.6299999999999998E-4</v>
      </c>
      <c r="N1787" s="132">
        <v>0</v>
      </c>
      <c r="O1787" s="132">
        <v>3.704E-4</v>
      </c>
      <c r="P1787" s="132">
        <v>5.7799999999999995E-5</v>
      </c>
      <c r="Q1787" s="140">
        <v>0</v>
      </c>
      <c r="R1787" s="134">
        <v>1</v>
      </c>
      <c r="S1787" s="122">
        <f t="shared" si="54"/>
        <v>80</v>
      </c>
      <c r="T1787" s="122">
        <f t="shared" si="55"/>
        <v>20</v>
      </c>
    </row>
    <row r="1788" spans="1:20" x14ac:dyDescent="0.25">
      <c r="A1788" s="3">
        <v>2015</v>
      </c>
      <c r="B1788" s="2" t="s">
        <v>10</v>
      </c>
      <c r="C1788" s="1">
        <v>3500758</v>
      </c>
      <c r="D1788" s="4">
        <v>10</v>
      </c>
      <c r="E1788" s="6">
        <v>10</v>
      </c>
      <c r="F1788" s="39">
        <v>350075810</v>
      </c>
      <c r="G1788" s="39">
        <v>2</v>
      </c>
      <c r="H1788" s="39">
        <v>11</v>
      </c>
      <c r="I1788" s="132">
        <v>1.2109399999999999E-2</v>
      </c>
      <c r="J1788" s="132">
        <v>1.1735999999999999E-3</v>
      </c>
      <c r="K1788" s="132">
        <v>1.0935799999999999E-2</v>
      </c>
      <c r="L1788" s="132">
        <v>0</v>
      </c>
      <c r="M1788" s="132">
        <v>0</v>
      </c>
      <c r="N1788" s="132">
        <v>3.2410000000000002E-4</v>
      </c>
      <c r="O1788" s="132">
        <v>6.5672000000000005E-3</v>
      </c>
      <c r="P1788" s="132">
        <v>5.2180999999999998E-3</v>
      </c>
      <c r="Q1788" s="140">
        <v>7</v>
      </c>
      <c r="R1788" s="134">
        <v>15</v>
      </c>
      <c r="S1788" s="122">
        <f t="shared" si="54"/>
        <v>15.384615384615385</v>
      </c>
      <c r="T1788" s="122">
        <f t="shared" si="55"/>
        <v>84.615384615384613</v>
      </c>
    </row>
    <row r="1789" spans="1:20" x14ac:dyDescent="0.25">
      <c r="A1789" s="3">
        <v>2015</v>
      </c>
      <c r="B1789" s="2" t="s">
        <v>11</v>
      </c>
      <c r="C1789" s="1">
        <v>3500808</v>
      </c>
      <c r="D1789" s="4">
        <v>21</v>
      </c>
      <c r="E1789" s="6">
        <v>21</v>
      </c>
      <c r="F1789" s="39">
        <v>350080821</v>
      </c>
      <c r="G1789" s="39">
        <v>1</v>
      </c>
      <c r="H1789" s="39">
        <v>10</v>
      </c>
      <c r="I1789" s="132">
        <v>8.4477000000000024E-3</v>
      </c>
      <c r="J1789" s="132">
        <v>5.7299999999999997E-5</v>
      </c>
      <c r="K1789" s="132">
        <v>8.3904000000000027E-3</v>
      </c>
      <c r="L1789" s="132">
        <v>0</v>
      </c>
      <c r="M1789" s="132">
        <v>8.0817000000000007E-3</v>
      </c>
      <c r="N1789" s="132">
        <v>0</v>
      </c>
      <c r="O1789" s="132">
        <v>1.104E-4</v>
      </c>
      <c r="P1789" s="132">
        <v>2.5559999999999998E-4</v>
      </c>
      <c r="Q1789" s="140">
        <v>0</v>
      </c>
      <c r="R1789" s="134">
        <v>0</v>
      </c>
      <c r="S1789" s="122">
        <f t="shared" si="54"/>
        <v>9.0909090909090917</v>
      </c>
      <c r="T1789" s="122">
        <f t="shared" si="55"/>
        <v>90.909090909090907</v>
      </c>
    </row>
    <row r="1790" spans="1:20" x14ac:dyDescent="0.25">
      <c r="A1790" s="3">
        <v>2015</v>
      </c>
      <c r="B1790" s="2" t="s">
        <v>12</v>
      </c>
      <c r="C1790" s="1">
        <v>3500907</v>
      </c>
      <c r="D1790" s="4">
        <v>12</v>
      </c>
      <c r="E1790" s="6">
        <v>12</v>
      </c>
      <c r="F1790" s="39">
        <v>350090712</v>
      </c>
      <c r="G1790" s="39">
        <v>2</v>
      </c>
      <c r="H1790" s="39">
        <v>3</v>
      </c>
      <c r="I1790" s="132">
        <v>3.7685200000000002E-2</v>
      </c>
      <c r="J1790" s="132">
        <v>2.96528E-2</v>
      </c>
      <c r="K1790" s="132">
        <v>8.0324000000000003E-3</v>
      </c>
      <c r="L1790" s="132">
        <v>0</v>
      </c>
      <c r="M1790" s="132">
        <v>7.3379999999999999E-3</v>
      </c>
      <c r="N1790" s="132">
        <v>0</v>
      </c>
      <c r="O1790" s="132">
        <v>3.0347200000000001E-2</v>
      </c>
      <c r="P1790" s="132">
        <v>0</v>
      </c>
      <c r="Q1790" s="140">
        <v>0</v>
      </c>
      <c r="R1790" s="134">
        <v>0</v>
      </c>
      <c r="S1790" s="122">
        <f t="shared" si="54"/>
        <v>40</v>
      </c>
      <c r="T1790" s="122">
        <f t="shared" si="55"/>
        <v>60</v>
      </c>
    </row>
    <row r="1791" spans="1:20" x14ac:dyDescent="0.25">
      <c r="A1791" s="3">
        <v>2015</v>
      </c>
      <c r="B1791" s="2" t="s">
        <v>12</v>
      </c>
      <c r="C1791" s="1">
        <v>3500907</v>
      </c>
      <c r="D1791" s="4">
        <v>12</v>
      </c>
      <c r="E1791" s="6">
        <v>15</v>
      </c>
      <c r="F1791" s="39">
        <v>350090715</v>
      </c>
      <c r="G1791" s="39">
        <v>28</v>
      </c>
      <c r="H1791" s="39">
        <v>6</v>
      </c>
      <c r="I1791" s="132">
        <v>0.35929639999999996</v>
      </c>
      <c r="J1791" s="132">
        <v>0.34304639999999997</v>
      </c>
      <c r="K1791" s="132">
        <v>1.6250000000000001E-2</v>
      </c>
      <c r="L1791" s="132">
        <v>0</v>
      </c>
      <c r="M1791" s="132">
        <v>1.6203999999999999E-3</v>
      </c>
      <c r="N1791" s="132">
        <v>0</v>
      </c>
      <c r="O1791" s="132">
        <v>0.35059079999999992</v>
      </c>
      <c r="P1791" s="132">
        <v>7.0851999999999998E-3</v>
      </c>
      <c r="Q1791" s="140">
        <v>20</v>
      </c>
      <c r="R1791" s="134">
        <v>0</v>
      </c>
      <c r="S1791" s="122">
        <f t="shared" si="54"/>
        <v>82.35294117647058</v>
      </c>
      <c r="T1791" s="122">
        <f t="shared" si="55"/>
        <v>17.647058823529413</v>
      </c>
    </row>
    <row r="1792" spans="1:20" x14ac:dyDescent="0.25">
      <c r="A1792" s="3">
        <v>2015</v>
      </c>
      <c r="B1792" s="2" t="s">
        <v>13</v>
      </c>
      <c r="C1792" s="1">
        <v>3501004</v>
      </c>
      <c r="D1792" s="4">
        <v>4</v>
      </c>
      <c r="E1792" s="6">
        <v>4</v>
      </c>
      <c r="F1792" s="39">
        <v>35010044</v>
      </c>
      <c r="G1792" s="39">
        <v>25</v>
      </c>
      <c r="H1792" s="39">
        <v>13</v>
      </c>
      <c r="I1792" s="132">
        <v>0.12046090000000001</v>
      </c>
      <c r="J1792" s="132">
        <v>8.1210700000000025E-2</v>
      </c>
      <c r="K1792" s="132">
        <v>3.9250199999999992E-2</v>
      </c>
      <c r="L1792" s="132">
        <v>1.7107432775240994E-3</v>
      </c>
      <c r="M1792" s="132">
        <v>4.5289400000000007E-2</v>
      </c>
      <c r="N1792" s="132">
        <v>3.6070000000000004E-4</v>
      </c>
      <c r="O1792" s="132">
        <v>7.1132000000000001E-2</v>
      </c>
      <c r="P1792" s="132">
        <v>3.6787999999999994E-3</v>
      </c>
      <c r="Q1792" s="140">
        <v>5</v>
      </c>
      <c r="R1792" s="134">
        <v>1</v>
      </c>
      <c r="S1792" s="122">
        <f t="shared" si="54"/>
        <v>65.789473684210535</v>
      </c>
      <c r="T1792" s="122">
        <f t="shared" si="55"/>
        <v>34.210526315789473</v>
      </c>
    </row>
    <row r="1793" spans="1:20" x14ac:dyDescent="0.25">
      <c r="A1793" s="3">
        <v>2015</v>
      </c>
      <c r="B1793" s="2" t="s">
        <v>13</v>
      </c>
      <c r="C1793" s="1">
        <v>3501004</v>
      </c>
      <c r="D1793" s="4">
        <v>4</v>
      </c>
      <c r="E1793" s="6">
        <v>8</v>
      </c>
      <c r="F1793" s="39">
        <v>35010048</v>
      </c>
      <c r="G1793" s="39">
        <v>49</v>
      </c>
      <c r="H1793" s="39">
        <v>5</v>
      </c>
      <c r="I1793" s="132">
        <v>0.14078959999999988</v>
      </c>
      <c r="J1793" s="132">
        <v>0.14036139999999989</v>
      </c>
      <c r="K1793" s="132">
        <v>4.282E-4</v>
      </c>
      <c r="L1793" s="132">
        <v>2.4786910197869098E-2</v>
      </c>
      <c r="M1793" s="132">
        <v>0</v>
      </c>
      <c r="N1793" s="132">
        <v>0</v>
      </c>
      <c r="O1793" s="132">
        <v>0.13712599999999994</v>
      </c>
      <c r="P1793" s="132">
        <v>3.6635999999999991E-3</v>
      </c>
      <c r="Q1793" s="140">
        <v>13</v>
      </c>
      <c r="R1793" s="134">
        <v>0</v>
      </c>
      <c r="S1793" s="122">
        <f t="shared" si="54"/>
        <v>90.740740740740748</v>
      </c>
      <c r="T1793" s="122">
        <f t="shared" si="55"/>
        <v>9.2592592592592595</v>
      </c>
    </row>
    <row r="1794" spans="1:20" x14ac:dyDescent="0.25">
      <c r="A1794" s="3">
        <v>2015</v>
      </c>
      <c r="B1794" s="2" t="s">
        <v>14</v>
      </c>
      <c r="C1794" s="1">
        <v>3501103</v>
      </c>
      <c r="D1794" s="4">
        <v>19</v>
      </c>
      <c r="E1794" s="6">
        <v>19</v>
      </c>
      <c r="F1794" s="39">
        <v>350110319</v>
      </c>
      <c r="G1794" s="39">
        <v>0</v>
      </c>
      <c r="H1794" s="39">
        <v>0</v>
      </c>
      <c r="I1794" s="132">
        <v>0</v>
      </c>
      <c r="J1794" s="132">
        <v>0</v>
      </c>
      <c r="K1794" s="132">
        <v>0</v>
      </c>
      <c r="L1794" s="132">
        <v>0</v>
      </c>
      <c r="M1794" s="132">
        <v>0</v>
      </c>
      <c r="N1794" s="132">
        <v>0</v>
      </c>
      <c r="O1794" s="132">
        <v>0</v>
      </c>
      <c r="P1794" s="132">
        <v>0</v>
      </c>
      <c r="Q1794" s="140">
        <v>0</v>
      </c>
      <c r="R1794" s="134">
        <v>1</v>
      </c>
      <c r="S1794" s="122">
        <f t="shared" si="54"/>
        <v>0</v>
      </c>
      <c r="T1794" s="122">
        <f t="shared" si="55"/>
        <v>0</v>
      </c>
    </row>
    <row r="1795" spans="1:20" x14ac:dyDescent="0.25">
      <c r="A1795" s="3">
        <v>2015</v>
      </c>
      <c r="B1795" s="2" t="s">
        <v>14</v>
      </c>
      <c r="C1795" s="1">
        <v>3501103</v>
      </c>
      <c r="D1795" s="4">
        <v>19</v>
      </c>
      <c r="E1795" s="6">
        <v>20</v>
      </c>
      <c r="F1795" s="39">
        <v>350110320</v>
      </c>
      <c r="G1795" s="39">
        <v>3</v>
      </c>
      <c r="H1795" s="39">
        <v>0</v>
      </c>
      <c r="I1795" s="132">
        <v>1.6666599999999997E-2</v>
      </c>
      <c r="J1795" s="132">
        <v>1.6666599999999997E-2</v>
      </c>
      <c r="K1795" s="132">
        <v>0</v>
      </c>
      <c r="L1795" s="132">
        <v>0</v>
      </c>
      <c r="M1795" s="132">
        <v>0</v>
      </c>
      <c r="N1795" s="132">
        <v>1.3888899999999999E-2</v>
      </c>
      <c r="O1795" s="132">
        <v>2.7777000000000001E-3</v>
      </c>
      <c r="P1795" s="132">
        <v>0</v>
      </c>
      <c r="Q1795" s="140">
        <v>2</v>
      </c>
      <c r="R1795" s="134">
        <v>22</v>
      </c>
      <c r="S1795" s="122">
        <f t="shared" ref="S1795:S1858" si="56">IFERROR(((G1795)/(SUM($G1795:$H1795)))*100,0)</f>
        <v>100</v>
      </c>
      <c r="T1795" s="122">
        <f t="shared" ref="T1795:T1858" si="57">IFERROR(((H1795)/(SUM($G1795:$H1795)))*100,0)</f>
        <v>0</v>
      </c>
    </row>
    <row r="1796" spans="1:20" x14ac:dyDescent="0.25">
      <c r="A1796" s="3">
        <v>2015</v>
      </c>
      <c r="B1796" s="2" t="s">
        <v>15</v>
      </c>
      <c r="C1796" s="1">
        <v>3501152</v>
      </c>
      <c r="D1796" s="4">
        <v>10</v>
      </c>
      <c r="E1796" s="6">
        <v>10</v>
      </c>
      <c r="F1796" s="39">
        <v>350115210</v>
      </c>
      <c r="G1796" s="39">
        <v>6</v>
      </c>
      <c r="H1796" s="39">
        <v>8</v>
      </c>
      <c r="I1796" s="132">
        <v>0.1112306</v>
      </c>
      <c r="J1796" s="132">
        <v>0.1096134</v>
      </c>
      <c r="K1796" s="132">
        <v>1.6172000000000001E-3</v>
      </c>
      <c r="L1796" s="132">
        <v>0</v>
      </c>
      <c r="M1796" s="132">
        <v>1.2E-2</v>
      </c>
      <c r="N1796" s="132">
        <v>9.9128800000000003E-2</v>
      </c>
      <c r="O1796" s="132">
        <v>0</v>
      </c>
      <c r="P1796" s="132">
        <v>1.0179999999999999E-4</v>
      </c>
      <c r="Q1796" s="140">
        <v>8</v>
      </c>
      <c r="R1796" s="134">
        <v>41</v>
      </c>
      <c r="S1796" s="122">
        <f t="shared" si="56"/>
        <v>42.857142857142854</v>
      </c>
      <c r="T1796" s="122">
        <f t="shared" si="57"/>
        <v>57.142857142857139</v>
      </c>
    </row>
    <row r="1797" spans="1:20" x14ac:dyDescent="0.25">
      <c r="A1797" s="3">
        <v>2015</v>
      </c>
      <c r="B1797" s="2" t="s">
        <v>16</v>
      </c>
      <c r="C1797" s="1">
        <v>3501202</v>
      </c>
      <c r="D1797" s="4">
        <v>15</v>
      </c>
      <c r="E1797" s="6">
        <v>15</v>
      </c>
      <c r="F1797" s="39">
        <v>350120215</v>
      </c>
      <c r="G1797" s="39">
        <v>17</v>
      </c>
      <c r="H1797" s="39">
        <v>17</v>
      </c>
      <c r="I1797" s="132">
        <v>0.19774390000000003</v>
      </c>
      <c r="J1797" s="132">
        <v>0.16190250000000003</v>
      </c>
      <c r="K1797" s="132">
        <v>3.5841399999999995E-2</v>
      </c>
      <c r="L1797" s="132">
        <v>0</v>
      </c>
      <c r="M1797" s="132">
        <v>6.4732999999999995E-3</v>
      </c>
      <c r="N1797" s="132">
        <v>3.4700000000000003E-5</v>
      </c>
      <c r="O1797" s="132">
        <v>0.1909188</v>
      </c>
      <c r="P1797" s="132">
        <v>3.1710000000000001E-4</v>
      </c>
      <c r="Q1797" s="140">
        <v>10</v>
      </c>
      <c r="R1797" s="134">
        <v>8</v>
      </c>
      <c r="S1797" s="122">
        <f t="shared" si="56"/>
        <v>50</v>
      </c>
      <c r="T1797" s="122">
        <f t="shared" si="57"/>
        <v>50</v>
      </c>
    </row>
    <row r="1798" spans="1:20" x14ac:dyDescent="0.25">
      <c r="A1798" s="3">
        <v>2015</v>
      </c>
      <c r="B1798" s="2" t="s">
        <v>17</v>
      </c>
      <c r="C1798" s="1">
        <v>3501301</v>
      </c>
      <c r="D1798" s="4">
        <v>21</v>
      </c>
      <c r="E1798" s="6">
        <v>21</v>
      </c>
      <c r="F1798" s="39">
        <v>350130121</v>
      </c>
      <c r="G1798" s="39">
        <v>1</v>
      </c>
      <c r="H1798" s="39">
        <v>9</v>
      </c>
      <c r="I1798" s="132">
        <v>1.0149999999999998E-3</v>
      </c>
      <c r="J1798" s="132">
        <v>6.9439999999999997E-4</v>
      </c>
      <c r="K1798" s="132">
        <v>3.2059999999999993E-4</v>
      </c>
      <c r="L1798" s="132">
        <v>0</v>
      </c>
      <c r="M1798" s="132">
        <v>4.6300000000000001E-5</v>
      </c>
      <c r="N1798" s="132">
        <v>0</v>
      </c>
      <c r="O1798" s="132">
        <v>7.5580000000000005E-4</v>
      </c>
      <c r="P1798" s="132">
        <v>2.1290000000000002E-4</v>
      </c>
      <c r="Q1798" s="140">
        <v>3</v>
      </c>
      <c r="R1798" s="134">
        <v>6</v>
      </c>
      <c r="S1798" s="122">
        <f t="shared" si="56"/>
        <v>10</v>
      </c>
      <c r="T1798" s="122">
        <f t="shared" si="57"/>
        <v>90</v>
      </c>
    </row>
    <row r="1799" spans="1:20" x14ac:dyDescent="0.25">
      <c r="A1799" s="3">
        <v>2015</v>
      </c>
      <c r="B1799" s="2" t="s">
        <v>17</v>
      </c>
      <c r="C1799" s="1">
        <v>3501301</v>
      </c>
      <c r="D1799" s="4">
        <v>21</v>
      </c>
      <c r="E1799" s="6">
        <v>22</v>
      </c>
      <c r="F1799" s="39">
        <v>350130122</v>
      </c>
      <c r="G1799" s="39">
        <v>3</v>
      </c>
      <c r="H1799" s="39">
        <v>14</v>
      </c>
      <c r="I1799" s="132">
        <v>8.1920999999999973E-3</v>
      </c>
      <c r="J1799" s="132">
        <v>2.0923000000000001E-3</v>
      </c>
      <c r="K1799" s="132">
        <v>6.0997999999999981E-3</v>
      </c>
      <c r="L1799" s="132">
        <v>0</v>
      </c>
      <c r="M1799" s="132">
        <v>0</v>
      </c>
      <c r="N1799" s="132">
        <v>4.2673999999999993E-3</v>
      </c>
      <c r="O1799" s="132">
        <v>1.0311999999999999E-3</v>
      </c>
      <c r="P1799" s="132">
        <v>2.8935000000000002E-3</v>
      </c>
      <c r="Q1799" s="140">
        <v>3</v>
      </c>
      <c r="R1799" s="134">
        <v>13</v>
      </c>
      <c r="S1799" s="122">
        <f t="shared" si="56"/>
        <v>17.647058823529413</v>
      </c>
      <c r="T1799" s="122">
        <f t="shared" si="57"/>
        <v>82.35294117647058</v>
      </c>
    </row>
    <row r="1800" spans="1:20" x14ac:dyDescent="0.25">
      <c r="A1800" s="3">
        <v>2015</v>
      </c>
      <c r="B1800" s="2" t="s">
        <v>18</v>
      </c>
      <c r="C1800" s="1">
        <v>3501400</v>
      </c>
      <c r="D1800" s="4">
        <v>20</v>
      </c>
      <c r="E1800" s="6">
        <v>20</v>
      </c>
      <c r="F1800" s="39">
        <v>350140020</v>
      </c>
      <c r="G1800" s="39">
        <v>4</v>
      </c>
      <c r="H1800" s="39">
        <v>4</v>
      </c>
      <c r="I1800" s="132">
        <v>2.2879100000000003E-2</v>
      </c>
      <c r="J1800" s="132">
        <v>1.1749900000000001E-2</v>
      </c>
      <c r="K1800" s="132">
        <v>1.1129200000000002E-2</v>
      </c>
      <c r="L1800" s="132">
        <v>0</v>
      </c>
      <c r="M1800" s="132">
        <v>5.9903000000000005E-3</v>
      </c>
      <c r="N1800" s="132">
        <v>0</v>
      </c>
      <c r="O1800" s="132">
        <v>1.64721E-2</v>
      </c>
      <c r="P1800" s="132">
        <v>4.1669999999999999E-4</v>
      </c>
      <c r="Q1800" s="140">
        <v>6</v>
      </c>
      <c r="R1800" s="134">
        <v>0</v>
      </c>
      <c r="S1800" s="122">
        <f t="shared" si="56"/>
        <v>50</v>
      </c>
      <c r="T1800" s="122">
        <f t="shared" si="57"/>
        <v>50</v>
      </c>
    </row>
    <row r="1801" spans="1:20" x14ac:dyDescent="0.25">
      <c r="A1801" s="3">
        <v>2015</v>
      </c>
      <c r="B1801" s="2" t="s">
        <v>19</v>
      </c>
      <c r="C1801" s="1">
        <v>3501509</v>
      </c>
      <c r="D1801" s="4">
        <v>17</v>
      </c>
      <c r="E1801" s="6">
        <v>17</v>
      </c>
      <c r="F1801" s="39">
        <v>350150917</v>
      </c>
      <c r="G1801" s="39">
        <v>7</v>
      </c>
      <c r="H1801" s="39">
        <v>5</v>
      </c>
      <c r="I1801" s="132">
        <v>8.8653499999999996E-2</v>
      </c>
      <c r="J1801" s="132">
        <v>7.9202099999999998E-2</v>
      </c>
      <c r="K1801" s="132">
        <v>9.4514000000000004E-3</v>
      </c>
      <c r="L1801" s="132">
        <v>0</v>
      </c>
      <c r="M1801" s="132">
        <v>6.4814999999999994E-3</v>
      </c>
      <c r="N1801" s="132">
        <v>0</v>
      </c>
      <c r="O1801" s="132">
        <v>8.0660399999999993E-2</v>
      </c>
      <c r="P1801" s="132">
        <v>1.5116000000000001E-3</v>
      </c>
      <c r="Q1801" s="140">
        <v>5</v>
      </c>
      <c r="R1801" s="134">
        <v>9</v>
      </c>
      <c r="S1801" s="122">
        <f t="shared" si="56"/>
        <v>58.333333333333336</v>
      </c>
      <c r="T1801" s="122">
        <f t="shared" si="57"/>
        <v>41.666666666666671</v>
      </c>
    </row>
    <row r="1802" spans="1:20" x14ac:dyDescent="0.25">
      <c r="A1802" s="3">
        <v>2015</v>
      </c>
      <c r="B1802" s="2" t="s">
        <v>20</v>
      </c>
      <c r="C1802" s="1">
        <v>3501608</v>
      </c>
      <c r="D1802" s="4">
        <v>5</v>
      </c>
      <c r="E1802" s="6">
        <v>5</v>
      </c>
      <c r="F1802" s="39">
        <v>35016085</v>
      </c>
      <c r="G1802" s="39">
        <v>33</v>
      </c>
      <c r="H1802" s="39">
        <v>228</v>
      </c>
      <c r="I1802" s="132">
        <v>2.3735125999999989</v>
      </c>
      <c r="J1802" s="132">
        <v>2.2247054999999993</v>
      </c>
      <c r="K1802" s="132">
        <v>0.14880709999999969</v>
      </c>
      <c r="L1802" s="132">
        <v>0</v>
      </c>
      <c r="M1802" s="132">
        <v>1.0710948999999998</v>
      </c>
      <c r="N1802" s="132">
        <v>1.2493451000000007</v>
      </c>
      <c r="O1802" s="132">
        <v>4.3991000000000004E-3</v>
      </c>
      <c r="P1802" s="132">
        <v>4.8673500000000043E-2</v>
      </c>
      <c r="Q1802" s="140">
        <v>13</v>
      </c>
      <c r="R1802" s="134">
        <v>66</v>
      </c>
      <c r="S1802" s="122">
        <f t="shared" si="56"/>
        <v>12.643678160919542</v>
      </c>
      <c r="T1802" s="122">
        <f t="shared" si="57"/>
        <v>87.356321839080465</v>
      </c>
    </row>
    <row r="1803" spans="1:20" x14ac:dyDescent="0.25">
      <c r="A1803" s="3">
        <v>2015</v>
      </c>
      <c r="B1803" s="2" t="s">
        <v>21</v>
      </c>
      <c r="C1803" s="1">
        <v>3501707</v>
      </c>
      <c r="D1803" s="4">
        <v>9</v>
      </c>
      <c r="E1803" s="6">
        <v>9</v>
      </c>
      <c r="F1803" s="39">
        <v>35017079</v>
      </c>
      <c r="G1803" s="39">
        <v>4</v>
      </c>
      <c r="H1803" s="39">
        <v>19</v>
      </c>
      <c r="I1803" s="132">
        <v>0.14388040000000002</v>
      </c>
      <c r="J1803" s="132">
        <v>6.1458000000000007E-3</v>
      </c>
      <c r="K1803" s="132">
        <v>0.13773460000000001</v>
      </c>
      <c r="L1803" s="132">
        <v>0</v>
      </c>
      <c r="M1803" s="132">
        <v>9.479849999999998E-2</v>
      </c>
      <c r="N1803" s="132">
        <v>2.54629E-2</v>
      </c>
      <c r="O1803" s="132">
        <v>1.2037E-3</v>
      </c>
      <c r="P1803" s="132">
        <v>2.2415299999999996E-2</v>
      </c>
      <c r="Q1803" s="140">
        <v>3</v>
      </c>
      <c r="R1803" s="134">
        <v>7</v>
      </c>
      <c r="S1803" s="122">
        <f t="shared" si="56"/>
        <v>17.391304347826086</v>
      </c>
      <c r="T1803" s="122">
        <f t="shared" si="57"/>
        <v>82.608695652173907</v>
      </c>
    </row>
    <row r="1804" spans="1:20" x14ac:dyDescent="0.25">
      <c r="A1804" s="3">
        <v>2015</v>
      </c>
      <c r="B1804" s="2" t="s">
        <v>22</v>
      </c>
      <c r="C1804" s="1">
        <v>3501806</v>
      </c>
      <c r="D1804" s="4">
        <v>15</v>
      </c>
      <c r="E1804" s="6">
        <v>15</v>
      </c>
      <c r="F1804" s="39">
        <v>350180615</v>
      </c>
      <c r="G1804" s="39">
        <v>7</v>
      </c>
      <c r="H1804" s="39">
        <v>4</v>
      </c>
      <c r="I1804" s="132">
        <v>2.9619699999999999E-2</v>
      </c>
      <c r="J1804" s="132">
        <v>2.8491099999999998E-2</v>
      </c>
      <c r="K1804" s="132">
        <v>1.1286E-3</v>
      </c>
      <c r="L1804" s="132">
        <v>0</v>
      </c>
      <c r="M1804" s="132">
        <v>0</v>
      </c>
      <c r="N1804" s="132">
        <v>0</v>
      </c>
      <c r="O1804" s="132">
        <v>2.89541E-2</v>
      </c>
      <c r="P1804" s="132">
        <v>6.6559999999999992E-4</v>
      </c>
      <c r="Q1804" s="140">
        <v>2</v>
      </c>
      <c r="R1804" s="134">
        <v>3</v>
      </c>
      <c r="S1804" s="122">
        <f t="shared" si="56"/>
        <v>63.636363636363633</v>
      </c>
      <c r="T1804" s="122">
        <f t="shared" si="57"/>
        <v>36.363636363636367</v>
      </c>
    </row>
    <row r="1805" spans="1:20" x14ac:dyDescent="0.25">
      <c r="A1805" s="3">
        <v>2015</v>
      </c>
      <c r="B1805" s="2" t="s">
        <v>23</v>
      </c>
      <c r="C1805" s="1">
        <v>3501905</v>
      </c>
      <c r="D1805" s="4">
        <v>5</v>
      </c>
      <c r="E1805" s="6">
        <v>5</v>
      </c>
      <c r="F1805" s="39">
        <v>35019055</v>
      </c>
      <c r="G1805" s="39">
        <v>96</v>
      </c>
      <c r="H1805" s="39">
        <v>122</v>
      </c>
      <c r="I1805" s="132">
        <v>0.42941049999999958</v>
      </c>
      <c r="J1805" s="132">
        <v>0.3480921999999998</v>
      </c>
      <c r="K1805" s="132">
        <v>8.131829999999976E-2</v>
      </c>
      <c r="L1805" s="132">
        <v>0</v>
      </c>
      <c r="M1805" s="132">
        <v>7.7563199999999999E-2</v>
      </c>
      <c r="N1805" s="132">
        <v>0.23291420000000002</v>
      </c>
      <c r="O1805" s="132">
        <v>5.5339600000000023E-2</v>
      </c>
      <c r="P1805" s="132">
        <v>6.3593500000000025E-2</v>
      </c>
      <c r="Q1805" s="140">
        <v>118</v>
      </c>
      <c r="R1805" s="134">
        <v>184</v>
      </c>
      <c r="S1805" s="122">
        <f t="shared" si="56"/>
        <v>44.036697247706428</v>
      </c>
      <c r="T1805" s="122">
        <f t="shared" si="57"/>
        <v>55.963302752293572</v>
      </c>
    </row>
    <row r="1806" spans="1:20" x14ac:dyDescent="0.25">
      <c r="A1806" s="3">
        <v>2015</v>
      </c>
      <c r="B1806" s="2" t="s">
        <v>23</v>
      </c>
      <c r="C1806" s="1">
        <v>3501905</v>
      </c>
      <c r="D1806" s="4">
        <v>5</v>
      </c>
      <c r="E1806" s="6">
        <v>9</v>
      </c>
      <c r="F1806" s="39">
        <v>35019059</v>
      </c>
      <c r="G1806" s="39">
        <v>2</v>
      </c>
      <c r="H1806" s="39">
        <v>1</v>
      </c>
      <c r="I1806" s="132">
        <v>1.6009999999999999E-4</v>
      </c>
      <c r="J1806" s="132">
        <v>1.37E-4</v>
      </c>
      <c r="K1806" s="132">
        <v>2.3099999999999999E-5</v>
      </c>
      <c r="L1806" s="132">
        <v>0</v>
      </c>
      <c r="M1806" s="132">
        <v>0</v>
      </c>
      <c r="N1806" s="132">
        <v>0</v>
      </c>
      <c r="O1806" s="132">
        <v>1.139E-4</v>
      </c>
      <c r="P1806" s="132">
        <v>4.6199999999999998E-5</v>
      </c>
      <c r="Q1806" s="140">
        <v>13</v>
      </c>
      <c r="R1806" s="134">
        <v>4</v>
      </c>
      <c r="S1806" s="122">
        <f t="shared" si="56"/>
        <v>66.666666666666657</v>
      </c>
      <c r="T1806" s="122">
        <f t="shared" si="57"/>
        <v>33.333333333333329</v>
      </c>
    </row>
    <row r="1807" spans="1:20" x14ac:dyDescent="0.25">
      <c r="A1807" s="3">
        <v>2015</v>
      </c>
      <c r="B1807" s="2" t="s">
        <v>24</v>
      </c>
      <c r="C1807" s="1">
        <v>3502002</v>
      </c>
      <c r="D1807" s="4">
        <v>5</v>
      </c>
      <c r="E1807" s="6">
        <v>5</v>
      </c>
      <c r="F1807" s="39">
        <v>35020025</v>
      </c>
      <c r="G1807" s="39">
        <v>14</v>
      </c>
      <c r="H1807" s="39">
        <v>4</v>
      </c>
      <c r="I1807" s="132">
        <v>0.15826930000000003</v>
      </c>
      <c r="J1807" s="132">
        <v>0.15385960000000004</v>
      </c>
      <c r="K1807" s="132">
        <v>4.4097000000000008E-3</v>
      </c>
      <c r="L1807" s="132">
        <v>0</v>
      </c>
      <c r="M1807" s="132">
        <v>0</v>
      </c>
      <c r="N1807" s="132">
        <v>0.12725690000000001</v>
      </c>
      <c r="O1807" s="132">
        <v>2.9114299999999996E-2</v>
      </c>
      <c r="P1807" s="132">
        <v>1.8981E-3</v>
      </c>
      <c r="Q1807" s="140">
        <v>13</v>
      </c>
      <c r="R1807" s="134">
        <v>3</v>
      </c>
      <c r="S1807" s="122">
        <f t="shared" si="56"/>
        <v>77.777777777777786</v>
      </c>
      <c r="T1807" s="122">
        <f t="shared" si="57"/>
        <v>22.222222222222221</v>
      </c>
    </row>
    <row r="1808" spans="1:20" x14ac:dyDescent="0.25">
      <c r="A1808" s="3">
        <v>2015</v>
      </c>
      <c r="B1808" s="2" t="s">
        <v>24</v>
      </c>
      <c r="C1808" s="1">
        <v>3502002</v>
      </c>
      <c r="D1808" s="4">
        <v>5</v>
      </c>
      <c r="E1808" s="6">
        <v>9</v>
      </c>
      <c r="F1808" s="39">
        <v>35020029</v>
      </c>
      <c r="G1808" s="39">
        <v>4</v>
      </c>
      <c r="H1808" s="39">
        <v>2</v>
      </c>
      <c r="I1808" s="132">
        <v>0.14031260000000001</v>
      </c>
      <c r="J1808" s="132">
        <v>0.1317477</v>
      </c>
      <c r="K1808" s="132">
        <v>8.5649000000000003E-3</v>
      </c>
      <c r="L1808" s="132">
        <v>0</v>
      </c>
      <c r="M1808" s="132">
        <v>0</v>
      </c>
      <c r="N1808" s="132">
        <v>8.5649000000000003E-3</v>
      </c>
      <c r="O1808" s="132">
        <v>0.12972220000000001</v>
      </c>
      <c r="P1808" s="132">
        <v>2.0255E-3</v>
      </c>
      <c r="Q1808" s="140">
        <v>5</v>
      </c>
      <c r="R1808" s="134">
        <v>1</v>
      </c>
      <c r="S1808" s="122">
        <f t="shared" si="56"/>
        <v>66.666666666666657</v>
      </c>
      <c r="T1808" s="122">
        <f t="shared" si="57"/>
        <v>33.333333333333329</v>
      </c>
    </row>
    <row r="1809" spans="1:20" x14ac:dyDescent="0.25">
      <c r="A1809" s="3">
        <v>2015</v>
      </c>
      <c r="B1809" s="2" t="s">
        <v>24</v>
      </c>
      <c r="C1809" s="1">
        <v>3502002</v>
      </c>
      <c r="D1809" s="4">
        <v>5</v>
      </c>
      <c r="E1809" s="6">
        <v>13</v>
      </c>
      <c r="F1809" s="39">
        <v>350200213</v>
      </c>
      <c r="G1809" s="39">
        <v>1</v>
      </c>
      <c r="H1809" s="39">
        <v>2</v>
      </c>
      <c r="I1809" s="132">
        <v>2.8357E-3</v>
      </c>
      <c r="J1809" s="132">
        <v>2.7778E-3</v>
      </c>
      <c r="K1809" s="132">
        <v>5.7899999999999998E-5</v>
      </c>
      <c r="L1809" s="132">
        <v>0</v>
      </c>
      <c r="M1809" s="132">
        <v>0</v>
      </c>
      <c r="N1809" s="132">
        <v>0</v>
      </c>
      <c r="O1809" s="132">
        <v>2.7778E-3</v>
      </c>
      <c r="P1809" s="132">
        <v>5.7899999999999998E-5</v>
      </c>
      <c r="Q1809" s="140">
        <v>0</v>
      </c>
      <c r="R1809" s="134">
        <v>0</v>
      </c>
      <c r="S1809" s="122">
        <f t="shared" si="56"/>
        <v>33.333333333333329</v>
      </c>
      <c r="T1809" s="122">
        <f t="shared" si="57"/>
        <v>66.666666666666657</v>
      </c>
    </row>
    <row r="1810" spans="1:20" x14ac:dyDescent="0.25">
      <c r="A1810" s="3">
        <v>2015</v>
      </c>
      <c r="B1810" s="2" t="s">
        <v>25</v>
      </c>
      <c r="C1810" s="1">
        <v>3502101</v>
      </c>
      <c r="D1810" s="4">
        <v>19</v>
      </c>
      <c r="E1810" s="6">
        <v>19</v>
      </c>
      <c r="F1810" s="39">
        <v>350210119</v>
      </c>
      <c r="G1810" s="39">
        <v>13</v>
      </c>
      <c r="H1810" s="39">
        <v>105</v>
      </c>
      <c r="I1810" s="132">
        <v>2.4402597999999998</v>
      </c>
      <c r="J1810" s="132">
        <v>2.1168483999999994</v>
      </c>
      <c r="K1810" s="132">
        <v>0.32341140000000013</v>
      </c>
      <c r="L1810" s="132">
        <v>0</v>
      </c>
      <c r="M1810" s="132">
        <v>0.17139679999999996</v>
      </c>
      <c r="N1810" s="132">
        <v>0.23551149999999998</v>
      </c>
      <c r="O1810" s="132">
        <v>2.0095961</v>
      </c>
      <c r="P1810" s="132">
        <v>2.3755400000000003E-2</v>
      </c>
      <c r="Q1810" s="140">
        <v>1</v>
      </c>
      <c r="R1810" s="134">
        <v>21</v>
      </c>
      <c r="S1810" s="122">
        <f t="shared" si="56"/>
        <v>11.016949152542372</v>
      </c>
      <c r="T1810" s="122">
        <f t="shared" si="57"/>
        <v>88.983050847457619</v>
      </c>
    </row>
    <row r="1811" spans="1:20" x14ac:dyDescent="0.25">
      <c r="A1811" s="3">
        <v>2015</v>
      </c>
      <c r="B1811" s="2" t="s">
        <v>26</v>
      </c>
      <c r="C1811" s="1">
        <v>3502200</v>
      </c>
      <c r="D1811" s="4">
        <v>14</v>
      </c>
      <c r="E1811" s="6">
        <v>14</v>
      </c>
      <c r="F1811" s="39">
        <v>350220014</v>
      </c>
      <c r="G1811" s="39">
        <v>57</v>
      </c>
      <c r="H1811" s="39">
        <v>16</v>
      </c>
      <c r="I1811" s="132">
        <v>0.51333859999999998</v>
      </c>
      <c r="J1811" s="132">
        <v>0.5001871</v>
      </c>
      <c r="K1811" s="132">
        <v>1.3151500000000003E-2</v>
      </c>
      <c r="L1811" s="132">
        <v>7.8686612125824437E-2</v>
      </c>
      <c r="M1811" s="132">
        <v>5.8429200000000001E-2</v>
      </c>
      <c r="N1811" s="132">
        <v>9.0474600000000016E-2</v>
      </c>
      <c r="O1811" s="132">
        <v>0.36410510000000007</v>
      </c>
      <c r="P1811" s="132">
        <v>3.2969999999999994E-4</v>
      </c>
      <c r="Q1811" s="140">
        <v>55</v>
      </c>
      <c r="R1811" s="134">
        <v>5</v>
      </c>
      <c r="S1811" s="122">
        <f t="shared" si="56"/>
        <v>78.082191780821915</v>
      </c>
      <c r="T1811" s="122">
        <f t="shared" si="57"/>
        <v>21.917808219178081</v>
      </c>
    </row>
    <row r="1812" spans="1:20" x14ac:dyDescent="0.25">
      <c r="A1812" s="3">
        <v>2015</v>
      </c>
      <c r="B1812" s="2" t="s">
        <v>27</v>
      </c>
      <c r="C1812" s="1">
        <v>3502309</v>
      </c>
      <c r="D1812" s="4">
        <v>10</v>
      </c>
      <c r="E1812" s="6">
        <v>10</v>
      </c>
      <c r="F1812" s="39">
        <v>350230910</v>
      </c>
      <c r="G1812" s="39">
        <v>11</v>
      </c>
      <c r="H1812" s="39">
        <v>3</v>
      </c>
      <c r="I1812" s="132">
        <v>0.3641493999999999</v>
      </c>
      <c r="J1812" s="132">
        <v>0.3631030999999999</v>
      </c>
      <c r="K1812" s="132">
        <v>1.0463E-3</v>
      </c>
      <c r="L1812" s="132">
        <v>0</v>
      </c>
      <c r="M1812" s="132">
        <v>1.4E-2</v>
      </c>
      <c r="N1812" s="132">
        <v>0</v>
      </c>
      <c r="O1812" s="132">
        <v>0.33319679999999996</v>
      </c>
      <c r="P1812" s="132">
        <v>1.6952599999999998E-2</v>
      </c>
      <c r="Q1812" s="140">
        <v>5</v>
      </c>
      <c r="R1812" s="134">
        <v>32</v>
      </c>
      <c r="S1812" s="122">
        <f t="shared" si="56"/>
        <v>78.571428571428569</v>
      </c>
      <c r="T1812" s="122">
        <f t="shared" si="57"/>
        <v>21.428571428571427</v>
      </c>
    </row>
    <row r="1813" spans="1:20" x14ac:dyDescent="0.25">
      <c r="A1813" s="3">
        <v>2015</v>
      </c>
      <c r="B1813" s="2" t="s">
        <v>27</v>
      </c>
      <c r="C1813" s="1">
        <v>3502309</v>
      </c>
      <c r="D1813" s="4">
        <v>10</v>
      </c>
      <c r="E1813" s="6">
        <v>5</v>
      </c>
      <c r="F1813" s="39">
        <v>35023095</v>
      </c>
      <c r="G1813" s="39">
        <v>10</v>
      </c>
      <c r="H1813" s="39">
        <v>1</v>
      </c>
      <c r="I1813" s="132">
        <v>3.0108000000000005E-3</v>
      </c>
      <c r="J1813" s="132">
        <v>2.9066000000000005E-3</v>
      </c>
      <c r="K1813" s="132">
        <v>1.042E-4</v>
      </c>
      <c r="L1813" s="132">
        <v>0</v>
      </c>
      <c r="M1813" s="132">
        <v>0</v>
      </c>
      <c r="N1813" s="132">
        <v>0</v>
      </c>
      <c r="O1813" s="132">
        <v>2.9066000000000005E-3</v>
      </c>
      <c r="P1813" s="132">
        <v>1.042E-4</v>
      </c>
      <c r="Q1813" s="140">
        <v>0</v>
      </c>
      <c r="R1813" s="134">
        <v>0</v>
      </c>
      <c r="S1813" s="122">
        <f t="shared" si="56"/>
        <v>90.909090909090907</v>
      </c>
      <c r="T1813" s="122">
        <f t="shared" si="57"/>
        <v>9.0909090909090917</v>
      </c>
    </row>
    <row r="1814" spans="1:20" x14ac:dyDescent="0.25">
      <c r="A1814" s="3">
        <v>2015</v>
      </c>
      <c r="B1814" s="2" t="s">
        <v>28</v>
      </c>
      <c r="C1814" s="1">
        <v>3502408</v>
      </c>
      <c r="D1814" s="4">
        <v>22</v>
      </c>
      <c r="E1814" s="6">
        <v>22</v>
      </c>
      <c r="F1814" s="39">
        <v>350240822</v>
      </c>
      <c r="G1814" s="39">
        <v>3</v>
      </c>
      <c r="H1814" s="39">
        <v>14</v>
      </c>
      <c r="I1814" s="132">
        <v>0.28978390000000004</v>
      </c>
      <c r="J1814" s="132">
        <v>0.28095840000000005</v>
      </c>
      <c r="K1814" s="132">
        <v>8.8255000000000035E-3</v>
      </c>
      <c r="L1814" s="132">
        <v>0</v>
      </c>
      <c r="M1814" s="132">
        <v>7.4930999999999999E-3</v>
      </c>
      <c r="N1814" s="132">
        <v>0.28167620000000004</v>
      </c>
      <c r="O1814" s="132">
        <v>1.8799999999999999E-4</v>
      </c>
      <c r="P1814" s="132">
        <v>4.2660000000000007E-4</v>
      </c>
      <c r="Q1814" s="140">
        <v>0</v>
      </c>
      <c r="R1814" s="134">
        <v>4</v>
      </c>
      <c r="S1814" s="122">
        <f t="shared" si="56"/>
        <v>17.647058823529413</v>
      </c>
      <c r="T1814" s="122">
        <f t="shared" si="57"/>
        <v>82.35294117647058</v>
      </c>
    </row>
    <row r="1815" spans="1:20" x14ac:dyDescent="0.25">
      <c r="A1815" s="3">
        <v>2015</v>
      </c>
      <c r="B1815" s="2" t="s">
        <v>29</v>
      </c>
      <c r="C1815" s="1">
        <v>3502507</v>
      </c>
      <c r="D1815" s="4">
        <v>2</v>
      </c>
      <c r="E1815" s="6">
        <v>2</v>
      </c>
      <c r="F1815" s="39">
        <v>35025072</v>
      </c>
      <c r="G1815" s="39">
        <v>9</v>
      </c>
      <c r="H1815" s="39">
        <v>8</v>
      </c>
      <c r="I1815" s="132">
        <v>1.9891499999999999E-2</v>
      </c>
      <c r="J1815" s="132">
        <v>1.3709499999999999E-2</v>
      </c>
      <c r="K1815" s="132">
        <v>6.1819999999999991E-3</v>
      </c>
      <c r="L1815" s="132">
        <v>0.27034868087265346</v>
      </c>
      <c r="M1815" s="132">
        <v>0</v>
      </c>
      <c r="N1815" s="132">
        <v>0</v>
      </c>
      <c r="O1815" s="132">
        <v>5.8107999999999996E-3</v>
      </c>
      <c r="P1815" s="132">
        <v>1.40807E-2</v>
      </c>
      <c r="Q1815" s="140">
        <v>10</v>
      </c>
      <c r="R1815" s="134">
        <v>24</v>
      </c>
      <c r="S1815" s="122">
        <f t="shared" si="56"/>
        <v>52.941176470588239</v>
      </c>
      <c r="T1815" s="122">
        <f t="shared" si="57"/>
        <v>47.058823529411761</v>
      </c>
    </row>
    <row r="1816" spans="1:20" x14ac:dyDescent="0.25">
      <c r="A1816" s="3">
        <v>2015</v>
      </c>
      <c r="B1816" s="2" t="s">
        <v>30</v>
      </c>
      <c r="C1816" s="1">
        <v>3502606</v>
      </c>
      <c r="D1816" s="4">
        <v>18</v>
      </c>
      <c r="E1816" s="6">
        <v>18</v>
      </c>
      <c r="F1816" s="39">
        <v>350260618</v>
      </c>
      <c r="G1816" s="39">
        <v>12</v>
      </c>
      <c r="H1816" s="39">
        <v>19</v>
      </c>
      <c r="I1816" s="132">
        <v>4.2219699999999985E-2</v>
      </c>
      <c r="J1816" s="132">
        <v>6.2303999999999988E-3</v>
      </c>
      <c r="K1816" s="132">
        <v>3.5989299999999988E-2</v>
      </c>
      <c r="L1816" s="132">
        <v>0</v>
      </c>
      <c r="M1816" s="132">
        <v>1.4601800000000002E-2</v>
      </c>
      <c r="N1816" s="132">
        <v>0</v>
      </c>
      <c r="O1816" s="132">
        <v>1.8736000000000003E-2</v>
      </c>
      <c r="P1816" s="132">
        <v>8.8818999999999999E-3</v>
      </c>
      <c r="Q1816" s="140">
        <v>0</v>
      </c>
      <c r="R1816" s="134">
        <v>0</v>
      </c>
      <c r="S1816" s="122">
        <f t="shared" si="56"/>
        <v>38.70967741935484</v>
      </c>
      <c r="T1816" s="122">
        <f t="shared" si="57"/>
        <v>61.29032258064516</v>
      </c>
    </row>
    <row r="1817" spans="1:20" x14ac:dyDescent="0.25">
      <c r="A1817" s="3">
        <v>2015</v>
      </c>
      <c r="B1817" s="2" t="s">
        <v>31</v>
      </c>
      <c r="C1817" s="1">
        <v>3502705</v>
      </c>
      <c r="D1817" s="4">
        <v>11</v>
      </c>
      <c r="E1817" s="6">
        <v>11</v>
      </c>
      <c r="F1817" s="39">
        <v>350270511</v>
      </c>
      <c r="G1817" s="39">
        <v>34</v>
      </c>
      <c r="H1817" s="39">
        <v>1</v>
      </c>
      <c r="I1817" s="132">
        <v>5.2616999999999969E-2</v>
      </c>
      <c r="J1817" s="132">
        <v>5.097349999999997E-2</v>
      </c>
      <c r="K1817" s="132">
        <v>1.6435E-3</v>
      </c>
      <c r="L1817" s="132">
        <v>0</v>
      </c>
      <c r="M1817" s="132">
        <v>2.65629E-2</v>
      </c>
      <c r="N1817" s="132">
        <v>2.5000000000000001E-2</v>
      </c>
      <c r="O1817" s="132">
        <v>9.2799999999999979E-4</v>
      </c>
      <c r="P1817" s="132">
        <v>1.261E-4</v>
      </c>
      <c r="Q1817" s="140">
        <v>6</v>
      </c>
      <c r="R1817" s="134">
        <v>11</v>
      </c>
      <c r="S1817" s="122">
        <f t="shared" si="56"/>
        <v>97.142857142857139</v>
      </c>
      <c r="T1817" s="122">
        <f t="shared" si="57"/>
        <v>2.8571428571428572</v>
      </c>
    </row>
    <row r="1818" spans="1:20" x14ac:dyDescent="0.25">
      <c r="A1818" s="3">
        <v>2015</v>
      </c>
      <c r="B1818" s="2" t="s">
        <v>31</v>
      </c>
      <c r="C1818" s="1">
        <v>3502705</v>
      </c>
      <c r="D1818" s="4">
        <v>11</v>
      </c>
      <c r="E1818" s="6">
        <v>14</v>
      </c>
      <c r="F1818" s="39">
        <v>350270514</v>
      </c>
      <c r="G1818" s="39">
        <v>44</v>
      </c>
      <c r="H1818" s="39">
        <v>1</v>
      </c>
      <c r="I1818" s="132">
        <v>1.5800100000000008E-2</v>
      </c>
      <c r="J1818" s="132">
        <v>1.5496900000000008E-2</v>
      </c>
      <c r="K1818" s="132">
        <v>3.032E-4</v>
      </c>
      <c r="L1818" s="132">
        <v>0</v>
      </c>
      <c r="M1818" s="132">
        <v>9.8586999999999998E-3</v>
      </c>
      <c r="N1818" s="132">
        <v>0</v>
      </c>
      <c r="O1818" s="132">
        <v>5.6813999999999996E-3</v>
      </c>
      <c r="P1818" s="132">
        <v>2.6000000000000003E-4</v>
      </c>
      <c r="Q1818" s="140">
        <v>7</v>
      </c>
      <c r="R1818" s="134">
        <v>23</v>
      </c>
      <c r="S1818" s="122">
        <f t="shared" si="56"/>
        <v>97.777777777777771</v>
      </c>
      <c r="T1818" s="122">
        <f t="shared" si="57"/>
        <v>2.2222222222222223</v>
      </c>
    </row>
    <row r="1819" spans="1:20" x14ac:dyDescent="0.25">
      <c r="A1819" s="3">
        <v>2015</v>
      </c>
      <c r="B1819" s="2" t="s">
        <v>32</v>
      </c>
      <c r="C1819" s="1">
        <v>3502754</v>
      </c>
      <c r="D1819" s="4">
        <v>10</v>
      </c>
      <c r="E1819" s="6">
        <v>10</v>
      </c>
      <c r="F1819" s="39">
        <v>350275410</v>
      </c>
      <c r="G1819" s="39">
        <v>20</v>
      </c>
      <c r="H1819" s="39">
        <v>54</v>
      </c>
      <c r="I1819" s="132">
        <v>0.29393040000000004</v>
      </c>
      <c r="J1819" s="132">
        <v>0.27283670000000004</v>
      </c>
      <c r="K1819" s="132">
        <v>2.1093699999999996E-2</v>
      </c>
      <c r="L1819" s="132">
        <v>0</v>
      </c>
      <c r="M1819" s="132">
        <v>5.9063900000000003E-2</v>
      </c>
      <c r="N1819" s="132">
        <v>0.22339509999999999</v>
      </c>
      <c r="O1819" s="132">
        <v>5.5323999999999998E-3</v>
      </c>
      <c r="P1819" s="132">
        <v>5.9389999999999998E-3</v>
      </c>
      <c r="Q1819" s="140">
        <v>46</v>
      </c>
      <c r="R1819" s="134">
        <v>74</v>
      </c>
      <c r="S1819" s="122">
        <f t="shared" si="56"/>
        <v>27.027027027027028</v>
      </c>
      <c r="T1819" s="122">
        <f t="shared" si="57"/>
        <v>72.972972972972968</v>
      </c>
    </row>
    <row r="1820" spans="1:20" x14ac:dyDescent="0.25">
      <c r="A1820" s="3">
        <v>2015</v>
      </c>
      <c r="B1820" s="2" t="s">
        <v>33</v>
      </c>
      <c r="C1820" s="1">
        <v>3502804</v>
      </c>
      <c r="D1820" s="4">
        <v>19</v>
      </c>
      <c r="E1820" s="6">
        <v>19</v>
      </c>
      <c r="F1820" s="39">
        <v>350280419</v>
      </c>
      <c r="G1820" s="39">
        <v>37</v>
      </c>
      <c r="H1820" s="39">
        <v>129</v>
      </c>
      <c r="I1820" s="132">
        <v>1.4529728000000013</v>
      </c>
      <c r="J1820" s="132">
        <v>0.9352452</v>
      </c>
      <c r="K1820" s="132">
        <v>0.51772760000000129</v>
      </c>
      <c r="L1820" s="132">
        <v>0</v>
      </c>
      <c r="M1820" s="132">
        <v>0.24954980000000002</v>
      </c>
      <c r="N1820" s="132">
        <v>1.0998739000000008</v>
      </c>
      <c r="O1820" s="132">
        <v>5.176710000000001E-2</v>
      </c>
      <c r="P1820" s="132">
        <v>5.1782000000000022E-2</v>
      </c>
      <c r="Q1820" s="140">
        <v>6</v>
      </c>
      <c r="R1820" s="134">
        <v>19</v>
      </c>
      <c r="S1820" s="122">
        <f t="shared" si="56"/>
        <v>22.289156626506024</v>
      </c>
      <c r="T1820" s="122">
        <f t="shared" si="57"/>
        <v>77.710843373493972</v>
      </c>
    </row>
    <row r="1821" spans="1:20" x14ac:dyDescent="0.25">
      <c r="A1821" s="3">
        <v>2015</v>
      </c>
      <c r="B1821" s="2" t="s">
        <v>33</v>
      </c>
      <c r="C1821" s="1">
        <v>3502804</v>
      </c>
      <c r="D1821" s="4">
        <v>19</v>
      </c>
      <c r="E1821" s="6">
        <v>20</v>
      </c>
      <c r="F1821" s="39">
        <v>350280420</v>
      </c>
      <c r="G1821" s="39">
        <v>0</v>
      </c>
      <c r="H1821" s="39">
        <v>0</v>
      </c>
      <c r="I1821" s="132">
        <v>0</v>
      </c>
      <c r="J1821" s="132">
        <v>0</v>
      </c>
      <c r="K1821" s="132">
        <v>0</v>
      </c>
      <c r="L1821" s="132">
        <v>0</v>
      </c>
      <c r="M1821" s="132">
        <v>0</v>
      </c>
      <c r="N1821" s="132">
        <v>0</v>
      </c>
      <c r="O1821" s="132">
        <v>0</v>
      </c>
      <c r="P1821" s="132">
        <v>0</v>
      </c>
      <c r="Q1821" s="140">
        <v>0</v>
      </c>
      <c r="R1821" s="134">
        <v>0</v>
      </c>
      <c r="S1821" s="122">
        <f t="shared" si="56"/>
        <v>0</v>
      </c>
      <c r="T1821" s="122">
        <f t="shared" si="57"/>
        <v>0</v>
      </c>
    </row>
    <row r="1822" spans="1:20" x14ac:dyDescent="0.25">
      <c r="A1822" s="3">
        <v>2015</v>
      </c>
      <c r="B1822" s="2" t="s">
        <v>34</v>
      </c>
      <c r="C1822" s="1">
        <v>3502903</v>
      </c>
      <c r="D1822" s="4">
        <v>10</v>
      </c>
      <c r="E1822" s="6">
        <v>10</v>
      </c>
      <c r="F1822" s="39">
        <v>350290310</v>
      </c>
      <c r="G1822" s="39">
        <v>19</v>
      </c>
      <c r="H1822" s="39">
        <v>32</v>
      </c>
      <c r="I1822" s="132">
        <v>2.1074500000000003E-2</v>
      </c>
      <c r="J1822" s="132">
        <v>1.09544E-2</v>
      </c>
      <c r="K1822" s="132">
        <v>1.0120100000000002E-2</v>
      </c>
      <c r="L1822" s="132">
        <v>0</v>
      </c>
      <c r="M1822" s="132">
        <v>1.7E-6</v>
      </c>
      <c r="N1822" s="132">
        <v>1.3541000000000002E-3</v>
      </c>
      <c r="O1822" s="132">
        <v>1.0521499999999998E-2</v>
      </c>
      <c r="P1822" s="132">
        <v>9.1972000000000026E-3</v>
      </c>
      <c r="Q1822" s="140">
        <v>43</v>
      </c>
      <c r="R1822" s="134">
        <v>31</v>
      </c>
      <c r="S1822" s="122">
        <f t="shared" si="56"/>
        <v>37.254901960784316</v>
      </c>
      <c r="T1822" s="122">
        <f t="shared" si="57"/>
        <v>62.745098039215684</v>
      </c>
    </row>
    <row r="1823" spans="1:20" x14ac:dyDescent="0.25">
      <c r="A1823" s="3">
        <v>2015</v>
      </c>
      <c r="B1823" s="2" t="s">
        <v>35</v>
      </c>
      <c r="C1823" s="1">
        <v>3503000</v>
      </c>
      <c r="D1823" s="4">
        <v>8</v>
      </c>
      <c r="E1823" s="6">
        <v>8</v>
      </c>
      <c r="F1823" s="39">
        <v>35030008</v>
      </c>
      <c r="G1823" s="39">
        <v>7</v>
      </c>
      <c r="H1823" s="39">
        <v>5</v>
      </c>
      <c r="I1823" s="132">
        <v>5.757919999999999E-2</v>
      </c>
      <c r="J1823" s="132">
        <v>4.4176399999999991E-2</v>
      </c>
      <c r="K1823" s="132">
        <v>1.3402799999999999E-2</v>
      </c>
      <c r="L1823" s="132">
        <v>2.3782343987823439E-3</v>
      </c>
      <c r="M1823" s="132">
        <v>3.3333E-3</v>
      </c>
      <c r="N1823" s="132">
        <v>1.2349999999999999E-4</v>
      </c>
      <c r="O1823" s="132">
        <v>3.9611099999999996E-2</v>
      </c>
      <c r="P1823" s="132">
        <v>1.4511300000000001E-2</v>
      </c>
      <c r="Q1823" s="140">
        <v>2</v>
      </c>
      <c r="R1823" s="134">
        <v>6</v>
      </c>
      <c r="S1823" s="122">
        <f t="shared" si="56"/>
        <v>58.333333333333336</v>
      </c>
      <c r="T1823" s="122">
        <f t="shared" si="57"/>
        <v>41.666666666666671</v>
      </c>
    </row>
    <row r="1824" spans="1:20" x14ac:dyDescent="0.25">
      <c r="A1824" s="3">
        <v>2015</v>
      </c>
      <c r="B1824" s="2" t="s">
        <v>36</v>
      </c>
      <c r="C1824" s="1">
        <v>3503109</v>
      </c>
      <c r="D1824" s="4">
        <v>14</v>
      </c>
      <c r="E1824" s="6">
        <v>14</v>
      </c>
      <c r="F1824" s="39">
        <v>350310914</v>
      </c>
      <c r="G1824" s="39">
        <v>3</v>
      </c>
      <c r="H1824" s="39">
        <v>6</v>
      </c>
      <c r="I1824" s="132">
        <v>2.5058999999999998E-2</v>
      </c>
      <c r="J1824" s="132">
        <v>2.3379999999999998E-3</v>
      </c>
      <c r="K1824" s="132">
        <v>2.2720999999999998E-2</v>
      </c>
      <c r="L1824" s="132">
        <v>0.10229775494672755</v>
      </c>
      <c r="M1824" s="132">
        <v>1.7281299999999999E-2</v>
      </c>
      <c r="N1824" s="132">
        <v>0</v>
      </c>
      <c r="O1824" s="132">
        <v>2.3148000000000001E-3</v>
      </c>
      <c r="P1824" s="132">
        <v>5.4628999999999988E-3</v>
      </c>
      <c r="Q1824" s="140">
        <v>1</v>
      </c>
      <c r="R1824" s="134">
        <v>0</v>
      </c>
      <c r="S1824" s="122">
        <f t="shared" si="56"/>
        <v>33.333333333333329</v>
      </c>
      <c r="T1824" s="122">
        <f t="shared" si="57"/>
        <v>66.666666666666657</v>
      </c>
    </row>
    <row r="1825" spans="1:20" x14ac:dyDescent="0.25">
      <c r="A1825" s="3">
        <v>2015</v>
      </c>
      <c r="B1825" s="2" t="s">
        <v>37</v>
      </c>
      <c r="C1825" s="1">
        <v>3503158</v>
      </c>
      <c r="D1825" s="4">
        <v>2</v>
      </c>
      <c r="E1825" s="6">
        <v>2</v>
      </c>
      <c r="F1825" s="39">
        <v>35031582</v>
      </c>
      <c r="G1825" s="39">
        <v>2</v>
      </c>
      <c r="H1825" s="39">
        <v>1</v>
      </c>
      <c r="I1825" s="132">
        <v>7.8276999999999999E-3</v>
      </c>
      <c r="J1825" s="132">
        <v>7.1342000000000003E-3</v>
      </c>
      <c r="K1825" s="132">
        <v>6.935E-4</v>
      </c>
      <c r="L1825" s="132">
        <v>0</v>
      </c>
      <c r="M1825" s="132">
        <v>7.1111000000000004E-3</v>
      </c>
      <c r="N1825" s="132">
        <v>0</v>
      </c>
      <c r="O1825" s="132">
        <v>2.3099999999999999E-5</v>
      </c>
      <c r="P1825" s="132">
        <v>6.935E-4</v>
      </c>
      <c r="Q1825" s="140">
        <v>3</v>
      </c>
      <c r="R1825" s="134">
        <v>17</v>
      </c>
      <c r="S1825" s="122">
        <f t="shared" si="56"/>
        <v>66.666666666666657</v>
      </c>
      <c r="T1825" s="122">
        <f t="shared" si="57"/>
        <v>33.333333333333329</v>
      </c>
    </row>
    <row r="1826" spans="1:20" x14ac:dyDescent="0.25">
      <c r="A1826" s="3">
        <v>2015</v>
      </c>
      <c r="B1826" s="2" t="s">
        <v>38</v>
      </c>
      <c r="C1826" s="1">
        <v>3503208</v>
      </c>
      <c r="D1826" s="4">
        <v>13</v>
      </c>
      <c r="E1826" s="6">
        <v>13</v>
      </c>
      <c r="F1826" s="39">
        <v>350320813</v>
      </c>
      <c r="G1826" s="39">
        <v>46</v>
      </c>
      <c r="H1826" s="39">
        <v>391</v>
      </c>
      <c r="I1826" s="132">
        <v>3.6538809000000008</v>
      </c>
      <c r="J1826" s="132">
        <v>2.0891026999999998</v>
      </c>
      <c r="K1826" s="132">
        <v>1.5647782000000012</v>
      </c>
      <c r="L1826" s="132">
        <v>0</v>
      </c>
      <c r="M1826" s="132">
        <v>1.2142612999999998</v>
      </c>
      <c r="N1826" s="132">
        <v>1.737789</v>
      </c>
      <c r="O1826" s="132">
        <v>0.60628509999999991</v>
      </c>
      <c r="P1826" s="132">
        <v>9.554549999999995E-2</v>
      </c>
      <c r="Q1826" s="140">
        <v>23</v>
      </c>
      <c r="R1826" s="134">
        <v>47</v>
      </c>
      <c r="S1826" s="122">
        <f t="shared" si="56"/>
        <v>10.526315789473683</v>
      </c>
      <c r="T1826" s="122">
        <f t="shared" si="57"/>
        <v>89.473684210526315</v>
      </c>
    </row>
    <row r="1827" spans="1:20" x14ac:dyDescent="0.25">
      <c r="A1827" s="3">
        <v>2015</v>
      </c>
      <c r="B1827" s="2" t="s">
        <v>38</v>
      </c>
      <c r="C1827" s="1">
        <v>3503208</v>
      </c>
      <c r="D1827" s="4">
        <v>13</v>
      </c>
      <c r="E1827" s="6">
        <v>9</v>
      </c>
      <c r="F1827" s="39">
        <v>35032089</v>
      </c>
      <c r="G1827" s="39">
        <v>11</v>
      </c>
      <c r="H1827" s="39">
        <v>10</v>
      </c>
      <c r="I1827" s="132">
        <v>0.50207410000000008</v>
      </c>
      <c r="J1827" s="132">
        <v>0.45540140000000007</v>
      </c>
      <c r="K1827" s="132">
        <v>4.6672700000000004E-2</v>
      </c>
      <c r="L1827" s="132">
        <v>0</v>
      </c>
      <c r="M1827" s="132">
        <v>0.17499999999999999</v>
      </c>
      <c r="N1827" s="132">
        <v>4.7164299999999999E-2</v>
      </c>
      <c r="O1827" s="132">
        <v>0.27967500000000006</v>
      </c>
      <c r="P1827" s="132">
        <v>2.3479999999999996E-4</v>
      </c>
      <c r="Q1827" s="140">
        <v>7</v>
      </c>
      <c r="R1827" s="134">
        <v>1</v>
      </c>
      <c r="S1827" s="122">
        <f t="shared" si="56"/>
        <v>52.380952380952387</v>
      </c>
      <c r="T1827" s="122">
        <f t="shared" si="57"/>
        <v>47.619047619047613</v>
      </c>
    </row>
    <row r="1828" spans="1:20" x14ac:dyDescent="0.25">
      <c r="A1828" s="3">
        <v>2015</v>
      </c>
      <c r="B1828" s="2" t="s">
        <v>39</v>
      </c>
      <c r="C1828" s="1">
        <v>3503307</v>
      </c>
      <c r="D1828" s="4">
        <v>9</v>
      </c>
      <c r="E1828" s="6">
        <v>9</v>
      </c>
      <c r="F1828" s="39">
        <v>35033079</v>
      </c>
      <c r="G1828" s="39">
        <v>55</v>
      </c>
      <c r="H1828" s="39">
        <v>106</v>
      </c>
      <c r="I1828" s="132">
        <v>0.81889629999999991</v>
      </c>
      <c r="J1828" s="132">
        <v>0.71323550000000002</v>
      </c>
      <c r="K1828" s="132">
        <v>0.10566079999999993</v>
      </c>
      <c r="L1828" s="132">
        <v>4.2808219178082189E-3</v>
      </c>
      <c r="M1828" s="132">
        <v>0.13746319999999995</v>
      </c>
      <c r="N1828" s="132">
        <v>0.38627930000000005</v>
      </c>
      <c r="O1828" s="132">
        <v>0.26289929999999995</v>
      </c>
      <c r="P1828" s="132">
        <v>3.2254499999999985E-2</v>
      </c>
      <c r="Q1828" s="140">
        <v>32</v>
      </c>
      <c r="R1828" s="134">
        <v>80</v>
      </c>
      <c r="S1828" s="122">
        <f t="shared" si="56"/>
        <v>34.161490683229815</v>
      </c>
      <c r="T1828" s="122">
        <f t="shared" si="57"/>
        <v>65.838509316770185</v>
      </c>
    </row>
    <row r="1829" spans="1:20" x14ac:dyDescent="0.25">
      <c r="A1829" s="3">
        <v>2015</v>
      </c>
      <c r="B1829" s="2" t="s">
        <v>40</v>
      </c>
      <c r="C1829" s="1">
        <v>3503356</v>
      </c>
      <c r="D1829" s="4">
        <v>20</v>
      </c>
      <c r="E1829" s="6">
        <v>20</v>
      </c>
      <c r="F1829" s="39">
        <v>350335620</v>
      </c>
      <c r="G1829" s="39">
        <v>13</v>
      </c>
      <c r="H1829" s="39">
        <v>5</v>
      </c>
      <c r="I1829" s="132">
        <v>2.3463799999999996E-2</v>
      </c>
      <c r="J1829" s="132">
        <v>2.0419599999999996E-2</v>
      </c>
      <c r="K1829" s="132">
        <v>3.0441999999999995E-3</v>
      </c>
      <c r="L1829" s="132">
        <v>0</v>
      </c>
      <c r="M1829" s="132">
        <v>2.9804999999999996E-3</v>
      </c>
      <c r="N1829" s="132">
        <v>0</v>
      </c>
      <c r="O1829" s="132">
        <v>2.0419599999999996E-2</v>
      </c>
      <c r="P1829" s="132">
        <v>6.3700000000000003E-5</v>
      </c>
      <c r="Q1829" s="140">
        <v>11</v>
      </c>
      <c r="R1829" s="134">
        <v>1</v>
      </c>
      <c r="S1829" s="122">
        <f t="shared" si="56"/>
        <v>72.222222222222214</v>
      </c>
      <c r="T1829" s="122">
        <f t="shared" si="57"/>
        <v>27.777777777777779</v>
      </c>
    </row>
    <row r="1830" spans="1:20" x14ac:dyDescent="0.25">
      <c r="A1830" s="3">
        <v>2015</v>
      </c>
      <c r="B1830" s="2" t="s">
        <v>41</v>
      </c>
      <c r="C1830" s="1">
        <v>3503406</v>
      </c>
      <c r="D1830" s="4">
        <v>13</v>
      </c>
      <c r="E1830" s="6">
        <v>13</v>
      </c>
      <c r="F1830" s="39">
        <v>350340613</v>
      </c>
      <c r="G1830" s="39">
        <v>26</v>
      </c>
      <c r="H1830" s="39">
        <v>17</v>
      </c>
      <c r="I1830" s="132">
        <v>0.11301490000000003</v>
      </c>
      <c r="J1830" s="132">
        <v>9.0447500000000028E-2</v>
      </c>
      <c r="K1830" s="132">
        <v>2.2567400000000005E-2</v>
      </c>
      <c r="L1830" s="132">
        <v>0</v>
      </c>
      <c r="M1830" s="132">
        <v>1.47364E-2</v>
      </c>
      <c r="N1830" s="132">
        <v>1.5818499999999999E-2</v>
      </c>
      <c r="O1830" s="132">
        <v>8.1184500000000021E-2</v>
      </c>
      <c r="P1830" s="132">
        <v>1.2755000000000004E-3</v>
      </c>
      <c r="Q1830" s="140">
        <v>3</v>
      </c>
      <c r="R1830" s="134">
        <v>8</v>
      </c>
      <c r="S1830" s="122">
        <f t="shared" si="56"/>
        <v>60.465116279069761</v>
      </c>
      <c r="T1830" s="122">
        <f t="shared" si="57"/>
        <v>39.534883720930232</v>
      </c>
    </row>
    <row r="1831" spans="1:20" x14ac:dyDescent="0.25">
      <c r="A1831" s="3">
        <v>2015</v>
      </c>
      <c r="B1831" s="2" t="s">
        <v>42</v>
      </c>
      <c r="C1831" s="1">
        <v>3503505</v>
      </c>
      <c r="D1831" s="4">
        <v>2</v>
      </c>
      <c r="E1831" s="6">
        <v>2</v>
      </c>
      <c r="F1831" s="39">
        <v>35035052</v>
      </c>
      <c r="G1831" s="39">
        <v>7</v>
      </c>
      <c r="H1831" s="39">
        <v>0</v>
      </c>
      <c r="I1831" s="132">
        <v>1.3900300000000001E-2</v>
      </c>
      <c r="J1831" s="132">
        <v>1.3900300000000001E-2</v>
      </c>
      <c r="K1831" s="132">
        <v>0</v>
      </c>
      <c r="L1831" s="132">
        <v>6.5972222222222222E-3</v>
      </c>
      <c r="M1831" s="132">
        <v>9.7222000000000003E-3</v>
      </c>
      <c r="N1831" s="132">
        <v>1.1600000000000001E-5</v>
      </c>
      <c r="O1831" s="132">
        <v>0</v>
      </c>
      <c r="P1831" s="132">
        <v>4.1665000000000001E-3</v>
      </c>
      <c r="Q1831" s="140">
        <v>5</v>
      </c>
      <c r="R1831" s="134">
        <v>25</v>
      </c>
      <c r="S1831" s="122">
        <f t="shared" si="56"/>
        <v>100</v>
      </c>
      <c r="T1831" s="122">
        <f t="shared" si="57"/>
        <v>0</v>
      </c>
    </row>
    <row r="1832" spans="1:20" x14ac:dyDescent="0.25">
      <c r="A1832" s="3">
        <v>2015</v>
      </c>
      <c r="B1832" s="2" t="s">
        <v>43</v>
      </c>
      <c r="C1832" s="1">
        <v>3503604</v>
      </c>
      <c r="D1832" s="4">
        <v>13</v>
      </c>
      <c r="E1832" s="6">
        <v>13</v>
      </c>
      <c r="F1832" s="39">
        <v>350360413</v>
      </c>
      <c r="G1832" s="39">
        <v>0</v>
      </c>
      <c r="H1832" s="39">
        <v>3</v>
      </c>
      <c r="I1832" s="132">
        <v>2.84814E-2</v>
      </c>
      <c r="J1832" s="132">
        <v>0</v>
      </c>
      <c r="K1832" s="132">
        <v>2.84814E-2</v>
      </c>
      <c r="L1832" s="132">
        <v>0</v>
      </c>
      <c r="M1832" s="132">
        <v>2.6851800000000002E-2</v>
      </c>
      <c r="N1832" s="132">
        <v>1.6295999999999999E-3</v>
      </c>
      <c r="O1832" s="132">
        <v>0</v>
      </c>
      <c r="P1832" s="132">
        <v>0</v>
      </c>
      <c r="Q1832" s="140">
        <v>2</v>
      </c>
      <c r="R1832" s="134">
        <v>0</v>
      </c>
      <c r="S1832" s="122">
        <f t="shared" si="56"/>
        <v>0</v>
      </c>
      <c r="T1832" s="122">
        <f t="shared" si="57"/>
        <v>100</v>
      </c>
    </row>
    <row r="1833" spans="1:20" x14ac:dyDescent="0.25">
      <c r="A1833" s="3">
        <v>2015</v>
      </c>
      <c r="B1833" s="2" t="s">
        <v>44</v>
      </c>
      <c r="C1833" s="1">
        <v>3503703</v>
      </c>
      <c r="D1833" s="4">
        <v>15</v>
      </c>
      <c r="E1833" s="6">
        <v>15</v>
      </c>
      <c r="F1833" s="39">
        <v>350370315</v>
      </c>
      <c r="G1833" s="39">
        <v>3</v>
      </c>
      <c r="H1833" s="39">
        <v>30</v>
      </c>
      <c r="I1833" s="132">
        <v>0.66135349999999993</v>
      </c>
      <c r="J1833" s="132">
        <v>0.40448230000000002</v>
      </c>
      <c r="K1833" s="132">
        <v>0.25687119999999991</v>
      </c>
      <c r="L1833" s="132">
        <v>0</v>
      </c>
      <c r="M1833" s="132">
        <v>3.5208500000000004E-2</v>
      </c>
      <c r="N1833" s="132">
        <v>0.62341359999999979</v>
      </c>
      <c r="O1833" s="132">
        <v>0</v>
      </c>
      <c r="P1833" s="132">
        <v>2.7314000000000001E-3</v>
      </c>
      <c r="Q1833" s="140">
        <v>1</v>
      </c>
      <c r="R1833" s="134">
        <v>1</v>
      </c>
      <c r="S1833" s="122">
        <f t="shared" si="56"/>
        <v>9.0909090909090917</v>
      </c>
      <c r="T1833" s="122">
        <f t="shared" si="57"/>
        <v>90.909090909090907</v>
      </c>
    </row>
    <row r="1834" spans="1:20" x14ac:dyDescent="0.25">
      <c r="A1834" s="3">
        <v>2015</v>
      </c>
      <c r="B1834" s="2" t="s">
        <v>45</v>
      </c>
      <c r="C1834" s="1">
        <v>3503802</v>
      </c>
      <c r="D1834" s="4">
        <v>5</v>
      </c>
      <c r="E1834" s="6">
        <v>5</v>
      </c>
      <c r="F1834" s="39">
        <v>35038025</v>
      </c>
      <c r="G1834" s="39">
        <v>27</v>
      </c>
      <c r="H1834" s="39">
        <v>54</v>
      </c>
      <c r="I1834" s="132">
        <v>0.23547970000000001</v>
      </c>
      <c r="J1834" s="132">
        <v>0.21008880000000002</v>
      </c>
      <c r="K1834" s="132">
        <v>2.5390899999999994E-2</v>
      </c>
      <c r="L1834" s="132">
        <v>0</v>
      </c>
      <c r="M1834" s="132">
        <v>0.13194440000000002</v>
      </c>
      <c r="N1834" s="132">
        <v>3.1772799999999997E-2</v>
      </c>
      <c r="O1834" s="132">
        <v>6.3454200000000002E-2</v>
      </c>
      <c r="P1834" s="132">
        <v>8.3082999999999994E-3</v>
      </c>
      <c r="Q1834" s="140">
        <v>22</v>
      </c>
      <c r="R1834" s="134">
        <v>20</v>
      </c>
      <c r="S1834" s="122">
        <f t="shared" si="56"/>
        <v>33.333333333333329</v>
      </c>
      <c r="T1834" s="122">
        <f t="shared" si="57"/>
        <v>66.666666666666657</v>
      </c>
    </row>
    <row r="1835" spans="1:20" x14ac:dyDescent="0.25">
      <c r="A1835" s="3">
        <v>2015</v>
      </c>
      <c r="B1835" s="2" t="s">
        <v>46</v>
      </c>
      <c r="C1835" s="1">
        <v>3503901</v>
      </c>
      <c r="D1835" s="4">
        <v>6</v>
      </c>
      <c r="E1835" s="6">
        <v>6</v>
      </c>
      <c r="F1835" s="39">
        <v>35039016</v>
      </c>
      <c r="G1835" s="39">
        <v>10</v>
      </c>
      <c r="H1835" s="39">
        <v>23</v>
      </c>
      <c r="I1835" s="132">
        <v>1.8123900000000005E-2</v>
      </c>
      <c r="J1835" s="132">
        <v>5.8940000000000008E-3</v>
      </c>
      <c r="K1835" s="132">
        <v>1.2229900000000004E-2</v>
      </c>
      <c r="L1835" s="132">
        <v>0</v>
      </c>
      <c r="M1835" s="132">
        <v>0</v>
      </c>
      <c r="N1835" s="132">
        <v>1.4568099999999997E-2</v>
      </c>
      <c r="O1835" s="132">
        <v>1.693E-4</v>
      </c>
      <c r="P1835" s="132">
        <v>3.3864999999999998E-3</v>
      </c>
      <c r="Q1835" s="140">
        <v>6</v>
      </c>
      <c r="R1835" s="134">
        <v>52</v>
      </c>
      <c r="S1835" s="122">
        <f t="shared" si="56"/>
        <v>30.303030303030305</v>
      </c>
      <c r="T1835" s="122">
        <f t="shared" si="57"/>
        <v>69.696969696969703</v>
      </c>
    </row>
    <row r="1836" spans="1:20" x14ac:dyDescent="0.25">
      <c r="A1836" s="3">
        <v>2015</v>
      </c>
      <c r="B1836" s="2" t="s">
        <v>46</v>
      </c>
      <c r="C1836" s="1">
        <v>3503901</v>
      </c>
      <c r="D1836" s="4">
        <v>6</v>
      </c>
      <c r="E1836" s="6">
        <v>2</v>
      </c>
      <c r="F1836" s="39">
        <v>35039012</v>
      </c>
      <c r="G1836" s="39">
        <v>1</v>
      </c>
      <c r="H1836" s="39">
        <v>2</v>
      </c>
      <c r="I1836" s="132">
        <v>1.0222999999999999E-3</v>
      </c>
      <c r="J1836" s="132">
        <v>6.9439999999999997E-4</v>
      </c>
      <c r="K1836" s="132">
        <v>3.279E-4</v>
      </c>
      <c r="L1836" s="132">
        <v>0</v>
      </c>
      <c r="M1836" s="132">
        <v>0</v>
      </c>
      <c r="N1836" s="132">
        <v>1.0222999999999999E-3</v>
      </c>
      <c r="O1836" s="132">
        <v>0</v>
      </c>
      <c r="P1836" s="132">
        <v>0</v>
      </c>
      <c r="Q1836" s="140">
        <v>3</v>
      </c>
      <c r="R1836" s="134">
        <v>3</v>
      </c>
      <c r="S1836" s="122">
        <f t="shared" si="56"/>
        <v>33.333333333333329</v>
      </c>
      <c r="T1836" s="122">
        <f t="shared" si="57"/>
        <v>66.666666666666657</v>
      </c>
    </row>
    <row r="1837" spans="1:20" x14ac:dyDescent="0.25">
      <c r="A1837" s="3">
        <v>2015</v>
      </c>
      <c r="B1837" s="2" t="s">
        <v>47</v>
      </c>
      <c r="C1837" s="1">
        <v>3503950</v>
      </c>
      <c r="D1837" s="4">
        <v>15</v>
      </c>
      <c r="E1837" s="6">
        <v>15</v>
      </c>
      <c r="F1837" s="39">
        <v>350395015</v>
      </c>
      <c r="G1837" s="39">
        <v>28</v>
      </c>
      <c r="H1837" s="39">
        <v>8</v>
      </c>
      <c r="I1837" s="132">
        <v>2.0854200000000003E-2</v>
      </c>
      <c r="J1837" s="132">
        <v>1.4216500000000002E-2</v>
      </c>
      <c r="K1837" s="132">
        <v>6.6376999999999999E-3</v>
      </c>
      <c r="L1837" s="132">
        <v>0</v>
      </c>
      <c r="M1837" s="132">
        <v>4.6204000000000002E-3</v>
      </c>
      <c r="N1837" s="132">
        <v>0</v>
      </c>
      <c r="O1837" s="132">
        <v>1.51573E-2</v>
      </c>
      <c r="P1837" s="132">
        <v>1.0765E-3</v>
      </c>
      <c r="Q1837" s="140">
        <v>1</v>
      </c>
      <c r="R1837" s="134">
        <v>3</v>
      </c>
      <c r="S1837" s="122">
        <f t="shared" si="56"/>
        <v>77.777777777777786</v>
      </c>
      <c r="T1837" s="122">
        <f t="shared" si="57"/>
        <v>22.222222222222221</v>
      </c>
    </row>
    <row r="1838" spans="1:20" x14ac:dyDescent="0.25">
      <c r="A1838" s="3">
        <v>2015</v>
      </c>
      <c r="B1838" s="2" t="s">
        <v>48</v>
      </c>
      <c r="C1838" s="1">
        <v>3504008</v>
      </c>
      <c r="D1838" s="4">
        <v>17</v>
      </c>
      <c r="E1838" s="6">
        <v>17</v>
      </c>
      <c r="F1838" s="39">
        <v>350400817</v>
      </c>
      <c r="G1838" s="39">
        <v>15</v>
      </c>
      <c r="H1838" s="39">
        <v>93</v>
      </c>
      <c r="I1838" s="132">
        <v>0.33534279999999994</v>
      </c>
      <c r="J1838" s="132">
        <v>0.28249979999999997</v>
      </c>
      <c r="K1838" s="132">
        <v>5.2842999999999994E-2</v>
      </c>
      <c r="L1838" s="132">
        <v>0</v>
      </c>
      <c r="M1838" s="132">
        <v>0.284856</v>
      </c>
      <c r="N1838" s="132">
        <v>1.19443E-2</v>
      </c>
      <c r="O1838" s="132">
        <v>2.8657199999999997E-2</v>
      </c>
      <c r="P1838" s="132">
        <v>9.8853000000000031E-3</v>
      </c>
      <c r="Q1838" s="140">
        <v>9</v>
      </c>
      <c r="R1838" s="134">
        <v>14</v>
      </c>
      <c r="S1838" s="122">
        <f t="shared" si="56"/>
        <v>13.888888888888889</v>
      </c>
      <c r="T1838" s="122">
        <f t="shared" si="57"/>
        <v>86.111111111111114</v>
      </c>
    </row>
    <row r="1839" spans="1:20" x14ac:dyDescent="0.25">
      <c r="A1839" s="3">
        <v>2015</v>
      </c>
      <c r="B1839" s="2" t="s">
        <v>49</v>
      </c>
      <c r="C1839" s="1">
        <v>3504107</v>
      </c>
      <c r="D1839" s="4">
        <v>5</v>
      </c>
      <c r="E1839" s="6">
        <v>5</v>
      </c>
      <c r="F1839" s="39">
        <v>35041075</v>
      </c>
      <c r="G1839" s="39">
        <v>134</v>
      </c>
      <c r="H1839" s="39">
        <v>559</v>
      </c>
      <c r="I1839" s="132">
        <v>1.049116000000001</v>
      </c>
      <c r="J1839" s="132">
        <v>0.91867180000000137</v>
      </c>
      <c r="K1839" s="132">
        <v>0.13044419999999968</v>
      </c>
      <c r="L1839" s="132">
        <v>0</v>
      </c>
      <c r="M1839" s="132">
        <v>0.70076999999999989</v>
      </c>
      <c r="N1839" s="132">
        <v>0.10896039999999997</v>
      </c>
      <c r="O1839" s="132">
        <v>0.14931369999999991</v>
      </c>
      <c r="P1839" s="132">
        <v>9.0071899999999552E-2</v>
      </c>
      <c r="Q1839" s="140">
        <v>116</v>
      </c>
      <c r="R1839" s="134">
        <v>98</v>
      </c>
      <c r="S1839" s="122">
        <f t="shared" si="56"/>
        <v>19.336219336219337</v>
      </c>
      <c r="T1839" s="122">
        <f t="shared" si="57"/>
        <v>80.663780663780656</v>
      </c>
    </row>
    <row r="1840" spans="1:20" x14ac:dyDescent="0.25">
      <c r="A1840" s="3">
        <v>2015</v>
      </c>
      <c r="B1840" s="2" t="s">
        <v>50</v>
      </c>
      <c r="C1840" s="1">
        <v>3504206</v>
      </c>
      <c r="D1840" s="4">
        <v>18</v>
      </c>
      <c r="E1840" s="6">
        <v>18</v>
      </c>
      <c r="F1840" s="39">
        <v>350420618</v>
      </c>
      <c r="G1840" s="39">
        <v>2</v>
      </c>
      <c r="H1840" s="39">
        <v>3</v>
      </c>
      <c r="I1840" s="132">
        <v>5.1891999999999997E-3</v>
      </c>
      <c r="J1840" s="132">
        <v>4.9884999999999999E-3</v>
      </c>
      <c r="K1840" s="132">
        <v>2.007E-4</v>
      </c>
      <c r="L1840" s="132">
        <v>0</v>
      </c>
      <c r="M1840" s="132">
        <v>0</v>
      </c>
      <c r="N1840" s="132">
        <v>8.4900000000000004E-5</v>
      </c>
      <c r="O1840" s="132">
        <v>4.9884999999999999E-3</v>
      </c>
      <c r="P1840" s="132">
        <v>1.158E-4</v>
      </c>
      <c r="Q1840" s="140">
        <v>9</v>
      </c>
      <c r="R1840" s="134">
        <v>2</v>
      </c>
      <c r="S1840" s="122">
        <f t="shared" si="56"/>
        <v>40</v>
      </c>
      <c r="T1840" s="122">
        <f t="shared" si="57"/>
        <v>60</v>
      </c>
    </row>
    <row r="1841" spans="1:20" x14ac:dyDescent="0.25">
      <c r="A1841" s="3">
        <v>2015</v>
      </c>
      <c r="B1841" s="2" t="s">
        <v>50</v>
      </c>
      <c r="C1841" s="1">
        <v>3504206</v>
      </c>
      <c r="D1841" s="4">
        <v>18</v>
      </c>
      <c r="E1841" s="6">
        <v>19</v>
      </c>
      <c r="F1841" s="39">
        <v>350420619</v>
      </c>
      <c r="G1841" s="39">
        <v>1</v>
      </c>
      <c r="H1841" s="39">
        <v>3</v>
      </c>
      <c r="I1841" s="132">
        <v>2.5690000000000001E-4</v>
      </c>
      <c r="J1841" s="132">
        <v>1.3889999999999999E-4</v>
      </c>
      <c r="K1841" s="132">
        <v>1.1800000000000001E-4</v>
      </c>
      <c r="L1841" s="132">
        <v>0</v>
      </c>
      <c r="M1841" s="132">
        <v>0</v>
      </c>
      <c r="N1841" s="132">
        <v>0</v>
      </c>
      <c r="O1841" s="132">
        <v>1.3889999999999999E-4</v>
      </c>
      <c r="P1841" s="132">
        <v>1.1800000000000001E-4</v>
      </c>
      <c r="Q1841" s="140">
        <v>0</v>
      </c>
      <c r="R1841" s="134">
        <v>1</v>
      </c>
      <c r="S1841" s="122">
        <f t="shared" si="56"/>
        <v>25</v>
      </c>
      <c r="T1841" s="122">
        <f t="shared" si="57"/>
        <v>75</v>
      </c>
    </row>
    <row r="1842" spans="1:20" x14ac:dyDescent="0.25">
      <c r="A1842" s="3">
        <v>2015</v>
      </c>
      <c r="B1842" s="2" t="s">
        <v>51</v>
      </c>
      <c r="C1842" s="1">
        <v>3504305</v>
      </c>
      <c r="D1842" s="4">
        <v>16</v>
      </c>
      <c r="E1842" s="6">
        <v>16</v>
      </c>
      <c r="F1842" s="39">
        <v>350430516</v>
      </c>
      <c r="G1842" s="39">
        <v>5</v>
      </c>
      <c r="H1842" s="39">
        <v>15</v>
      </c>
      <c r="I1842" s="132">
        <v>0.20047360000000003</v>
      </c>
      <c r="J1842" s="132">
        <v>0.18975700000000004</v>
      </c>
      <c r="K1842" s="132">
        <v>1.0716600000000003E-2</v>
      </c>
      <c r="L1842" s="132">
        <v>0</v>
      </c>
      <c r="M1842" s="132">
        <v>9.8333999999999991E-3</v>
      </c>
      <c r="N1842" s="132">
        <v>3.01E-5</v>
      </c>
      <c r="O1842" s="132">
        <v>0.18998620000000002</v>
      </c>
      <c r="P1842" s="132">
        <v>6.2390000000000004E-4</v>
      </c>
      <c r="Q1842" s="140">
        <v>6</v>
      </c>
      <c r="R1842" s="134">
        <v>1</v>
      </c>
      <c r="S1842" s="122">
        <f t="shared" si="56"/>
        <v>25</v>
      </c>
      <c r="T1842" s="122">
        <f t="shared" si="57"/>
        <v>75</v>
      </c>
    </row>
    <row r="1843" spans="1:20" x14ac:dyDescent="0.25">
      <c r="A1843" s="3">
        <v>2015</v>
      </c>
      <c r="B1843" s="2" t="s">
        <v>52</v>
      </c>
      <c r="C1843" s="1">
        <v>3504404</v>
      </c>
      <c r="D1843" s="4">
        <v>19</v>
      </c>
      <c r="E1843" s="6">
        <v>19</v>
      </c>
      <c r="F1843" s="39">
        <v>350440419</v>
      </c>
      <c r="G1843" s="39">
        <v>2</v>
      </c>
      <c r="H1843" s="39">
        <v>13</v>
      </c>
      <c r="I1843" s="132">
        <v>2.8522700000000002E-2</v>
      </c>
      <c r="J1843" s="132">
        <v>2.7536600000000001E-2</v>
      </c>
      <c r="K1843" s="132">
        <v>9.8610000000000017E-4</v>
      </c>
      <c r="L1843" s="132">
        <v>0</v>
      </c>
      <c r="M1843" s="132">
        <v>0</v>
      </c>
      <c r="N1843" s="132">
        <v>2.2220000000000001E-4</v>
      </c>
      <c r="O1843" s="132">
        <v>2.7536600000000001E-2</v>
      </c>
      <c r="P1843" s="132">
        <v>7.6390000000000019E-4</v>
      </c>
      <c r="Q1843" s="140">
        <v>2</v>
      </c>
      <c r="R1843" s="134">
        <v>3</v>
      </c>
      <c r="S1843" s="122">
        <f t="shared" si="56"/>
        <v>13.333333333333334</v>
      </c>
      <c r="T1843" s="122">
        <f t="shared" si="57"/>
        <v>86.666666666666671</v>
      </c>
    </row>
    <row r="1844" spans="1:20" x14ac:dyDescent="0.25">
      <c r="A1844" s="3">
        <v>2015</v>
      </c>
      <c r="B1844" s="2" t="s">
        <v>53</v>
      </c>
      <c r="C1844" s="1">
        <v>3504503</v>
      </c>
      <c r="D1844" s="4">
        <v>17</v>
      </c>
      <c r="E1844" s="6">
        <v>17</v>
      </c>
      <c r="F1844" s="39">
        <v>350450317</v>
      </c>
      <c r="G1844" s="39">
        <v>17</v>
      </c>
      <c r="H1844" s="39">
        <v>30</v>
      </c>
      <c r="I1844" s="132">
        <v>0.47286769999999989</v>
      </c>
      <c r="J1844" s="132">
        <v>0.35053959999999995</v>
      </c>
      <c r="K1844" s="132">
        <v>0.12232809999999995</v>
      </c>
      <c r="L1844" s="132">
        <v>0</v>
      </c>
      <c r="M1844" s="132">
        <v>0.22568520000000003</v>
      </c>
      <c r="N1844" s="132">
        <v>9.9034799999999992E-2</v>
      </c>
      <c r="O1844" s="132">
        <v>0.12906739999999997</v>
      </c>
      <c r="P1844" s="132">
        <v>1.9080300000000001E-2</v>
      </c>
      <c r="Q1844" s="140">
        <v>20</v>
      </c>
      <c r="R1844" s="134">
        <v>19</v>
      </c>
      <c r="S1844" s="122">
        <f t="shared" si="56"/>
        <v>36.170212765957451</v>
      </c>
      <c r="T1844" s="122">
        <f t="shared" si="57"/>
        <v>63.829787234042556</v>
      </c>
    </row>
    <row r="1845" spans="1:20" x14ac:dyDescent="0.25">
      <c r="A1845" s="3">
        <v>2015</v>
      </c>
      <c r="B1845" s="2" t="s">
        <v>53</v>
      </c>
      <c r="C1845" s="1">
        <v>3504503</v>
      </c>
      <c r="D1845" s="4">
        <v>17</v>
      </c>
      <c r="E1845" s="6">
        <v>14</v>
      </c>
      <c r="F1845" s="39">
        <v>350450314</v>
      </c>
      <c r="G1845" s="39">
        <v>9</v>
      </c>
      <c r="H1845" s="39">
        <v>8</v>
      </c>
      <c r="I1845" s="132">
        <v>9.4701399999999991E-2</v>
      </c>
      <c r="J1845" s="132">
        <v>9.101999999999999E-2</v>
      </c>
      <c r="K1845" s="132">
        <v>3.6814E-3</v>
      </c>
      <c r="L1845" s="132">
        <v>0.11844054414003044</v>
      </c>
      <c r="M1845" s="132">
        <v>0</v>
      </c>
      <c r="N1845" s="132">
        <v>0</v>
      </c>
      <c r="O1845" s="132">
        <v>9.1006099999999993E-2</v>
      </c>
      <c r="P1845" s="132">
        <v>3.6952999999999999E-3</v>
      </c>
      <c r="Q1845" s="140">
        <v>6</v>
      </c>
      <c r="R1845" s="134">
        <v>3</v>
      </c>
      <c r="S1845" s="122">
        <f t="shared" si="56"/>
        <v>52.941176470588239</v>
      </c>
      <c r="T1845" s="122">
        <f t="shared" si="57"/>
        <v>47.058823529411761</v>
      </c>
    </row>
    <row r="1846" spans="1:20" x14ac:dyDescent="0.25">
      <c r="A1846" s="3">
        <v>2015</v>
      </c>
      <c r="B1846" s="2" t="s">
        <v>54</v>
      </c>
      <c r="C1846" s="1">
        <v>3504602</v>
      </c>
      <c r="D1846" s="4">
        <v>16</v>
      </c>
      <c r="E1846" s="6">
        <v>16</v>
      </c>
      <c r="F1846" s="39">
        <v>350460216</v>
      </c>
      <c r="G1846" s="39">
        <v>4</v>
      </c>
      <c r="H1846" s="39">
        <v>31</v>
      </c>
      <c r="I1846" s="132">
        <v>0.21774269999999998</v>
      </c>
      <c r="J1846" s="132">
        <v>0.1764444</v>
      </c>
      <c r="K1846" s="132">
        <v>4.1298299999999989E-2</v>
      </c>
      <c r="L1846" s="132">
        <v>0</v>
      </c>
      <c r="M1846" s="132">
        <v>2.8196799999999998E-2</v>
      </c>
      <c r="N1846" s="132">
        <v>3.6186E-3</v>
      </c>
      <c r="O1846" s="132">
        <v>0.1765833</v>
      </c>
      <c r="P1846" s="132">
        <v>9.3439999999999981E-3</v>
      </c>
      <c r="Q1846" s="140">
        <v>1</v>
      </c>
      <c r="R1846" s="134">
        <v>8</v>
      </c>
      <c r="S1846" s="122">
        <f t="shared" si="56"/>
        <v>11.428571428571429</v>
      </c>
      <c r="T1846" s="122">
        <f t="shared" si="57"/>
        <v>88.571428571428569</v>
      </c>
    </row>
    <row r="1847" spans="1:20" x14ac:dyDescent="0.25">
      <c r="A1847" s="3">
        <v>2015</v>
      </c>
      <c r="B1847" s="2" t="s">
        <v>55</v>
      </c>
      <c r="C1847" s="1">
        <v>3504701</v>
      </c>
      <c r="D1847" s="4">
        <v>16</v>
      </c>
      <c r="E1847" s="6">
        <v>16</v>
      </c>
      <c r="F1847" s="39">
        <v>350470116</v>
      </c>
      <c r="G1847" s="39">
        <v>0</v>
      </c>
      <c r="H1847" s="39">
        <v>8</v>
      </c>
      <c r="I1847" s="132">
        <v>1.34585E-2</v>
      </c>
      <c r="J1847" s="132">
        <v>0</v>
      </c>
      <c r="K1847" s="132">
        <v>1.34585E-2</v>
      </c>
      <c r="L1847" s="132">
        <v>0</v>
      </c>
      <c r="M1847" s="132">
        <v>1.34354E-2</v>
      </c>
      <c r="N1847" s="132">
        <v>2.3099999999999999E-5</v>
      </c>
      <c r="O1847" s="132">
        <v>0</v>
      </c>
      <c r="P1847" s="132">
        <v>0</v>
      </c>
      <c r="Q1847" s="140">
        <v>0</v>
      </c>
      <c r="R1847" s="134">
        <v>0</v>
      </c>
      <c r="S1847" s="122">
        <f t="shared" si="56"/>
        <v>0</v>
      </c>
      <c r="T1847" s="122">
        <f t="shared" si="57"/>
        <v>100</v>
      </c>
    </row>
    <row r="1848" spans="1:20" x14ac:dyDescent="0.25">
      <c r="A1848" s="3">
        <v>2015</v>
      </c>
      <c r="B1848" s="2" t="s">
        <v>56</v>
      </c>
      <c r="C1848" s="1">
        <v>3504800</v>
      </c>
      <c r="D1848" s="4">
        <v>15</v>
      </c>
      <c r="E1848" s="6">
        <v>15</v>
      </c>
      <c r="F1848" s="39">
        <v>350480015</v>
      </c>
      <c r="G1848" s="39">
        <v>1</v>
      </c>
      <c r="H1848" s="39">
        <v>8</v>
      </c>
      <c r="I1848" s="132">
        <v>1.6653099999999997E-2</v>
      </c>
      <c r="J1848" s="132">
        <v>2.1875000000000002E-3</v>
      </c>
      <c r="K1848" s="132">
        <v>1.4465599999999999E-2</v>
      </c>
      <c r="L1848" s="132">
        <v>0</v>
      </c>
      <c r="M1848" s="132">
        <v>1.1993E-2</v>
      </c>
      <c r="N1848" s="132">
        <v>1.2480000000000002E-3</v>
      </c>
      <c r="O1848" s="132">
        <v>2.1875000000000002E-3</v>
      </c>
      <c r="P1848" s="132">
        <v>1.2246000000000002E-3</v>
      </c>
      <c r="Q1848" s="140">
        <v>1</v>
      </c>
      <c r="R1848" s="134">
        <v>5</v>
      </c>
      <c r="S1848" s="122">
        <f t="shared" si="56"/>
        <v>11.111111111111111</v>
      </c>
      <c r="T1848" s="122">
        <f t="shared" si="57"/>
        <v>88.888888888888886</v>
      </c>
    </row>
    <row r="1849" spans="1:20" x14ac:dyDescent="0.25">
      <c r="A1849" s="3">
        <v>2015</v>
      </c>
      <c r="B1849" s="2" t="s">
        <v>56</v>
      </c>
      <c r="C1849" s="1">
        <v>3504800</v>
      </c>
      <c r="D1849" s="4">
        <v>15</v>
      </c>
      <c r="E1849" s="6">
        <v>18</v>
      </c>
      <c r="F1849" s="39">
        <v>350480018</v>
      </c>
      <c r="G1849" s="39">
        <v>2</v>
      </c>
      <c r="H1849" s="39">
        <v>0</v>
      </c>
      <c r="I1849" s="132">
        <v>2.3841999999999999E-3</v>
      </c>
      <c r="J1849" s="132">
        <v>2.3841999999999999E-3</v>
      </c>
      <c r="K1849" s="132">
        <v>0</v>
      </c>
      <c r="L1849" s="132">
        <v>0</v>
      </c>
      <c r="M1849" s="132">
        <v>0</v>
      </c>
      <c r="N1849" s="132">
        <v>0</v>
      </c>
      <c r="O1849" s="132">
        <v>2.3841999999999999E-3</v>
      </c>
      <c r="P1849" s="132">
        <v>0</v>
      </c>
      <c r="Q1849" s="140">
        <v>1</v>
      </c>
      <c r="R1849" s="134">
        <v>0</v>
      </c>
      <c r="S1849" s="122">
        <f t="shared" si="56"/>
        <v>100</v>
      </c>
      <c r="T1849" s="122">
        <f t="shared" si="57"/>
        <v>0</v>
      </c>
    </row>
    <row r="1850" spans="1:20" x14ac:dyDescent="0.25">
      <c r="A1850" s="3">
        <v>2015</v>
      </c>
      <c r="B1850" s="2" t="s">
        <v>57</v>
      </c>
      <c r="C1850" s="1">
        <v>3504909</v>
      </c>
      <c r="D1850" s="4">
        <v>2</v>
      </c>
      <c r="E1850" s="6">
        <v>2</v>
      </c>
      <c r="F1850" s="39">
        <v>35049092</v>
      </c>
      <c r="G1850" s="39">
        <v>6</v>
      </c>
      <c r="H1850" s="39">
        <v>4</v>
      </c>
      <c r="I1850" s="132">
        <v>2.6611E-3</v>
      </c>
      <c r="J1850" s="132">
        <v>9.1579999999999993E-4</v>
      </c>
      <c r="K1850" s="132">
        <v>1.7453E-3</v>
      </c>
      <c r="L1850" s="132">
        <v>0</v>
      </c>
      <c r="M1850" s="132">
        <v>8.3330000000000003E-4</v>
      </c>
      <c r="N1850" s="132">
        <v>8.7730000000000002E-4</v>
      </c>
      <c r="O1850" s="132">
        <v>8.4499999999999994E-5</v>
      </c>
      <c r="P1850" s="132">
        <v>8.6599999999999991E-4</v>
      </c>
      <c r="Q1850" s="140">
        <v>9</v>
      </c>
      <c r="R1850" s="134">
        <v>33</v>
      </c>
      <c r="S1850" s="122">
        <f t="shared" si="56"/>
        <v>60</v>
      </c>
      <c r="T1850" s="122">
        <f t="shared" si="57"/>
        <v>40</v>
      </c>
    </row>
    <row r="1851" spans="1:20" x14ac:dyDescent="0.25">
      <c r="A1851" s="3">
        <v>2015</v>
      </c>
      <c r="B1851" s="2" t="s">
        <v>58</v>
      </c>
      <c r="C1851" s="1">
        <v>3505005</v>
      </c>
      <c r="D1851" s="4">
        <v>14</v>
      </c>
      <c r="E1851" s="6">
        <v>14</v>
      </c>
      <c r="F1851" s="39">
        <v>350500514</v>
      </c>
      <c r="G1851" s="39">
        <v>0</v>
      </c>
      <c r="H1851" s="39">
        <v>3</v>
      </c>
      <c r="I1851" s="132">
        <v>4.0231999999999993E-3</v>
      </c>
      <c r="J1851" s="132">
        <v>0</v>
      </c>
      <c r="K1851" s="132">
        <v>4.0231999999999993E-3</v>
      </c>
      <c r="L1851" s="132">
        <v>0</v>
      </c>
      <c r="M1851" s="132">
        <v>3.9537000000000001E-3</v>
      </c>
      <c r="N1851" s="132">
        <v>0</v>
      </c>
      <c r="O1851" s="132">
        <v>0</v>
      </c>
      <c r="P1851" s="132">
        <v>6.9499999999999995E-5</v>
      </c>
      <c r="Q1851" s="140">
        <v>0</v>
      </c>
      <c r="R1851" s="134">
        <v>13</v>
      </c>
      <c r="S1851" s="122">
        <f t="shared" si="56"/>
        <v>0</v>
      </c>
      <c r="T1851" s="122">
        <f t="shared" si="57"/>
        <v>100</v>
      </c>
    </row>
    <row r="1852" spans="1:20" x14ac:dyDescent="0.25">
      <c r="A1852" s="3">
        <v>2015</v>
      </c>
      <c r="B1852" s="2" t="s">
        <v>59</v>
      </c>
      <c r="C1852" s="1">
        <v>3505104</v>
      </c>
      <c r="D1852" s="4">
        <v>19</v>
      </c>
      <c r="E1852" s="6">
        <v>19</v>
      </c>
      <c r="F1852" s="39">
        <v>350510419</v>
      </c>
      <c r="G1852" s="39">
        <v>0</v>
      </c>
      <c r="H1852" s="39">
        <v>27</v>
      </c>
      <c r="I1852" s="132">
        <v>2.0613999999999997E-3</v>
      </c>
      <c r="J1852" s="132">
        <v>0</v>
      </c>
      <c r="K1852" s="132">
        <v>2.0613999999999997E-3</v>
      </c>
      <c r="L1852" s="132">
        <v>0</v>
      </c>
      <c r="M1852" s="132">
        <v>0</v>
      </c>
      <c r="N1852" s="132">
        <v>9.8029999999999992E-4</v>
      </c>
      <c r="O1852" s="132">
        <v>0</v>
      </c>
      <c r="P1852" s="132">
        <v>1.0811000000000004E-3</v>
      </c>
      <c r="Q1852" s="140">
        <v>1</v>
      </c>
      <c r="R1852" s="134">
        <v>0</v>
      </c>
      <c r="S1852" s="122">
        <f t="shared" si="56"/>
        <v>0</v>
      </c>
      <c r="T1852" s="122">
        <f t="shared" si="57"/>
        <v>100</v>
      </c>
    </row>
    <row r="1853" spans="1:20" x14ac:dyDescent="0.25">
      <c r="A1853" s="3">
        <v>2015</v>
      </c>
      <c r="B1853" s="2" t="s">
        <v>60</v>
      </c>
      <c r="C1853" s="1">
        <v>3505203</v>
      </c>
      <c r="D1853" s="4">
        <v>13</v>
      </c>
      <c r="E1853" s="6">
        <v>13</v>
      </c>
      <c r="F1853" s="39">
        <v>350520313</v>
      </c>
      <c r="G1853" s="39">
        <v>25</v>
      </c>
      <c r="H1853" s="39">
        <v>37</v>
      </c>
      <c r="I1853" s="132">
        <v>0.60013289999999986</v>
      </c>
      <c r="J1853" s="132">
        <v>0.30502489999999993</v>
      </c>
      <c r="K1853" s="132">
        <v>0.29510799999999993</v>
      </c>
      <c r="L1853" s="132">
        <v>0</v>
      </c>
      <c r="M1853" s="132">
        <v>7.20475E-2</v>
      </c>
      <c r="N1853" s="132">
        <v>0.14670529999999998</v>
      </c>
      <c r="O1853" s="132">
        <v>0.35393559999999996</v>
      </c>
      <c r="P1853" s="132">
        <v>2.744449999999999E-2</v>
      </c>
      <c r="Q1853" s="140">
        <v>4</v>
      </c>
      <c r="R1853" s="134">
        <v>0</v>
      </c>
      <c r="S1853" s="122">
        <f t="shared" si="56"/>
        <v>40.322580645161288</v>
      </c>
      <c r="T1853" s="122">
        <f t="shared" si="57"/>
        <v>59.677419354838712</v>
      </c>
    </row>
    <row r="1854" spans="1:20" x14ac:dyDescent="0.25">
      <c r="A1854" s="3">
        <v>2015</v>
      </c>
      <c r="B1854" s="2" t="s">
        <v>61</v>
      </c>
      <c r="C1854" s="1">
        <v>3505302</v>
      </c>
      <c r="D1854" s="4">
        <v>13</v>
      </c>
      <c r="E1854" s="6">
        <v>13</v>
      </c>
      <c r="F1854" s="39">
        <v>350530213</v>
      </c>
      <c r="G1854" s="39">
        <v>6</v>
      </c>
      <c r="H1854" s="39">
        <v>9</v>
      </c>
      <c r="I1854" s="132">
        <v>4.2510174000000003</v>
      </c>
      <c r="J1854" s="132">
        <v>4.2435005000000006</v>
      </c>
      <c r="K1854" s="132">
        <v>7.5169000000000008E-3</v>
      </c>
      <c r="L1854" s="132">
        <v>0</v>
      </c>
      <c r="M1854" s="132">
        <v>0</v>
      </c>
      <c r="N1854" s="132">
        <v>4.2324359000000005</v>
      </c>
      <c r="O1854" s="132">
        <v>0</v>
      </c>
      <c r="P1854" s="132">
        <v>1.8581500000000001E-2</v>
      </c>
      <c r="Q1854" s="140">
        <v>4</v>
      </c>
      <c r="R1854" s="134">
        <v>4</v>
      </c>
      <c r="S1854" s="122">
        <f t="shared" si="56"/>
        <v>40</v>
      </c>
      <c r="T1854" s="122">
        <f t="shared" si="57"/>
        <v>60</v>
      </c>
    </row>
    <row r="1855" spans="1:20" x14ac:dyDescent="0.25">
      <c r="A1855" s="3">
        <v>2015</v>
      </c>
      <c r="B1855" s="2" t="s">
        <v>61</v>
      </c>
      <c r="C1855" s="1">
        <v>3505302</v>
      </c>
      <c r="D1855" s="4">
        <v>13</v>
      </c>
      <c r="E1855" s="6">
        <v>10</v>
      </c>
      <c r="F1855" s="39">
        <v>350530210</v>
      </c>
      <c r="G1855" s="39">
        <v>0</v>
      </c>
      <c r="H1855" s="39">
        <v>0</v>
      </c>
      <c r="I1855" s="132">
        <v>0</v>
      </c>
      <c r="J1855" s="132">
        <v>0</v>
      </c>
      <c r="K1855" s="132">
        <v>0</v>
      </c>
      <c r="L1855" s="132">
        <v>0</v>
      </c>
      <c r="M1855" s="132">
        <v>0</v>
      </c>
      <c r="N1855" s="132">
        <v>0</v>
      </c>
      <c r="O1855" s="132">
        <v>0</v>
      </c>
      <c r="P1855" s="132">
        <v>0</v>
      </c>
      <c r="Q1855" s="140">
        <v>0</v>
      </c>
      <c r="R1855" s="134">
        <v>0</v>
      </c>
      <c r="S1855" s="122">
        <f t="shared" si="56"/>
        <v>0</v>
      </c>
      <c r="T1855" s="122">
        <f t="shared" si="57"/>
        <v>0</v>
      </c>
    </row>
    <row r="1856" spans="1:20" x14ac:dyDescent="0.25">
      <c r="A1856" s="3">
        <v>2015</v>
      </c>
      <c r="B1856" s="2" t="s">
        <v>62</v>
      </c>
      <c r="C1856" s="1">
        <v>3505351</v>
      </c>
      <c r="D1856" s="4">
        <v>11</v>
      </c>
      <c r="E1856" s="6">
        <v>11</v>
      </c>
      <c r="F1856" s="39">
        <v>350535111</v>
      </c>
      <c r="G1856" s="39">
        <v>21</v>
      </c>
      <c r="H1856" s="39">
        <v>1</v>
      </c>
      <c r="I1856" s="132">
        <v>8.2607000000000028E-3</v>
      </c>
      <c r="J1856" s="132">
        <v>6.751400000000002E-3</v>
      </c>
      <c r="K1856" s="132">
        <v>1.5093000000000001E-3</v>
      </c>
      <c r="L1856" s="132">
        <v>0</v>
      </c>
      <c r="M1856" s="132">
        <v>7.1815000000000004E-3</v>
      </c>
      <c r="N1856" s="132">
        <v>0</v>
      </c>
      <c r="O1856" s="132">
        <v>1.0225000000000002E-3</v>
      </c>
      <c r="P1856" s="132">
        <v>5.6699999999999996E-5</v>
      </c>
      <c r="Q1856" s="140">
        <v>9</v>
      </c>
      <c r="R1856" s="134">
        <v>2</v>
      </c>
      <c r="S1856" s="122">
        <f t="shared" si="56"/>
        <v>95.454545454545453</v>
      </c>
      <c r="T1856" s="122">
        <f t="shared" si="57"/>
        <v>4.5454545454545459</v>
      </c>
    </row>
    <row r="1857" spans="1:20" x14ac:dyDescent="0.25">
      <c r="A1857" s="3">
        <v>2015</v>
      </c>
      <c r="B1857" s="2" t="s">
        <v>63</v>
      </c>
      <c r="C1857" s="1">
        <v>3505401</v>
      </c>
      <c r="D1857" s="4">
        <v>11</v>
      </c>
      <c r="E1857" s="6">
        <v>11</v>
      </c>
      <c r="F1857" s="39">
        <v>350540111</v>
      </c>
      <c r="G1857" s="39">
        <v>0</v>
      </c>
      <c r="H1857" s="39">
        <v>3</v>
      </c>
      <c r="I1857" s="132">
        <v>3.1189999999999999E-4</v>
      </c>
      <c r="J1857" s="132">
        <v>0</v>
      </c>
      <c r="K1857" s="132">
        <v>3.1189999999999999E-4</v>
      </c>
      <c r="L1857" s="132">
        <v>1.3130549213597159E-2</v>
      </c>
      <c r="M1857" s="132">
        <v>0</v>
      </c>
      <c r="N1857" s="132">
        <v>1.638E-4</v>
      </c>
      <c r="O1857" s="132">
        <v>0</v>
      </c>
      <c r="P1857" s="132">
        <v>1.4809999999999999E-4</v>
      </c>
      <c r="Q1857" s="140">
        <v>2</v>
      </c>
      <c r="R1857" s="134">
        <v>8</v>
      </c>
      <c r="S1857" s="122">
        <f t="shared" si="56"/>
        <v>0</v>
      </c>
      <c r="T1857" s="122">
        <f t="shared" si="57"/>
        <v>100</v>
      </c>
    </row>
    <row r="1858" spans="1:20" x14ac:dyDescent="0.25">
      <c r="A1858" s="3">
        <v>2015</v>
      </c>
      <c r="B1858" s="2" t="s">
        <v>64</v>
      </c>
      <c r="C1858" s="1">
        <v>3505500</v>
      </c>
      <c r="D1858" s="4">
        <v>12</v>
      </c>
      <c r="E1858" s="6">
        <v>12</v>
      </c>
      <c r="F1858" s="39">
        <v>350550012</v>
      </c>
      <c r="G1858" s="39">
        <v>145</v>
      </c>
      <c r="H1858" s="39">
        <v>144</v>
      </c>
      <c r="I1858" s="132">
        <v>2.7918184000000017</v>
      </c>
      <c r="J1858" s="132">
        <v>2.2245287</v>
      </c>
      <c r="K1858" s="132">
        <v>0.56728970000000178</v>
      </c>
      <c r="L1858" s="132">
        <v>1.3033659627092846</v>
      </c>
      <c r="M1858" s="132">
        <v>0.60581020000000008</v>
      </c>
      <c r="N1858" s="132">
        <v>9.2173500000000019E-2</v>
      </c>
      <c r="O1858" s="132">
        <v>2.0153563000000001</v>
      </c>
      <c r="P1858" s="132">
        <v>7.8478399999999976E-2</v>
      </c>
      <c r="Q1858" s="140">
        <v>87</v>
      </c>
      <c r="R1858" s="134">
        <v>51</v>
      </c>
      <c r="S1858" s="122">
        <f t="shared" si="56"/>
        <v>50.173010380622841</v>
      </c>
      <c r="T1858" s="122">
        <f t="shared" si="57"/>
        <v>49.826989619377159</v>
      </c>
    </row>
    <row r="1859" spans="1:20" x14ac:dyDescent="0.25">
      <c r="A1859" s="3">
        <v>2015</v>
      </c>
      <c r="B1859" s="2" t="s">
        <v>64</v>
      </c>
      <c r="C1859" s="1">
        <v>3505500</v>
      </c>
      <c r="D1859" s="4">
        <v>12</v>
      </c>
      <c r="E1859" s="6">
        <v>15</v>
      </c>
      <c r="F1859" s="39">
        <v>350550015</v>
      </c>
      <c r="G1859" s="39">
        <v>11</v>
      </c>
      <c r="H1859" s="39">
        <v>1</v>
      </c>
      <c r="I1859" s="132">
        <v>5.785570000000001E-2</v>
      </c>
      <c r="J1859" s="132">
        <v>5.7508500000000011E-2</v>
      </c>
      <c r="K1859" s="132">
        <v>3.4719999999999998E-4</v>
      </c>
      <c r="L1859" s="132">
        <v>0</v>
      </c>
      <c r="M1859" s="132">
        <v>0</v>
      </c>
      <c r="N1859" s="132">
        <v>3.4719999999999998E-4</v>
      </c>
      <c r="O1859" s="132">
        <v>5.7508500000000011E-2</v>
      </c>
      <c r="P1859" s="132">
        <v>0</v>
      </c>
      <c r="Q1859" s="140">
        <v>2</v>
      </c>
      <c r="R1859" s="134">
        <v>1</v>
      </c>
      <c r="S1859" s="122">
        <f t="shared" ref="S1859:S1922" si="58">IFERROR(((G1859)/(SUM($G1859:$H1859)))*100,0)</f>
        <v>91.666666666666657</v>
      </c>
      <c r="T1859" s="122">
        <f t="shared" ref="T1859:T1922" si="59">IFERROR(((H1859)/(SUM($G1859:$H1859)))*100,0)</f>
        <v>8.3333333333333321</v>
      </c>
    </row>
    <row r="1860" spans="1:20" x14ac:dyDescent="0.25">
      <c r="A1860" s="3">
        <v>2015</v>
      </c>
      <c r="B1860" s="2" t="s">
        <v>65</v>
      </c>
      <c r="C1860" s="1">
        <v>3505609</v>
      </c>
      <c r="D1860" s="4">
        <v>9</v>
      </c>
      <c r="E1860" s="6">
        <v>9</v>
      </c>
      <c r="F1860" s="39">
        <v>35056099</v>
      </c>
      <c r="G1860" s="39">
        <v>8</v>
      </c>
      <c r="H1860" s="39">
        <v>19</v>
      </c>
      <c r="I1860" s="132">
        <v>0.14354189999999994</v>
      </c>
      <c r="J1860" s="132">
        <v>7.3548599999999978E-2</v>
      </c>
      <c r="K1860" s="132">
        <v>6.9993299999999967E-2</v>
      </c>
      <c r="L1860" s="132">
        <v>1.0821886098427195E-2</v>
      </c>
      <c r="M1860" s="132">
        <v>0</v>
      </c>
      <c r="N1860" s="132">
        <v>6.9837899999999981E-2</v>
      </c>
      <c r="O1860" s="132">
        <v>7.2717599999999979E-2</v>
      </c>
      <c r="P1860" s="132">
        <v>9.8640000000000012E-4</v>
      </c>
      <c r="Q1860" s="140">
        <v>1</v>
      </c>
      <c r="R1860" s="134">
        <v>6</v>
      </c>
      <c r="S1860" s="122">
        <f t="shared" si="58"/>
        <v>29.629629629629626</v>
      </c>
      <c r="T1860" s="122">
        <f t="shared" si="59"/>
        <v>70.370370370370367</v>
      </c>
    </row>
    <row r="1861" spans="1:20" x14ac:dyDescent="0.25">
      <c r="A1861" s="3">
        <v>2015</v>
      </c>
      <c r="B1861" s="2" t="s">
        <v>66</v>
      </c>
      <c r="C1861" s="1">
        <v>3505708</v>
      </c>
      <c r="D1861" s="4">
        <v>6</v>
      </c>
      <c r="E1861" s="6">
        <v>6</v>
      </c>
      <c r="F1861" s="39">
        <v>35057086</v>
      </c>
      <c r="G1861" s="39">
        <v>13</v>
      </c>
      <c r="H1861" s="39">
        <v>102</v>
      </c>
      <c r="I1861" s="132">
        <v>0.11542149999999998</v>
      </c>
      <c r="J1861" s="132">
        <v>6.1474800000000003E-2</v>
      </c>
      <c r="K1861" s="132">
        <v>5.3946699999999972E-2</v>
      </c>
      <c r="L1861" s="132">
        <v>0</v>
      </c>
      <c r="M1861" s="132">
        <v>4.1666700000000001E-2</v>
      </c>
      <c r="N1861" s="132">
        <v>2.841320000000001E-2</v>
      </c>
      <c r="O1861" s="132">
        <v>1.1600000000000001E-5</v>
      </c>
      <c r="P1861" s="132">
        <v>4.5330000000000016E-2</v>
      </c>
      <c r="Q1861" s="140">
        <v>6</v>
      </c>
      <c r="R1861" s="134">
        <v>111</v>
      </c>
      <c r="S1861" s="122">
        <f t="shared" si="58"/>
        <v>11.304347826086957</v>
      </c>
      <c r="T1861" s="122">
        <f t="shared" si="59"/>
        <v>88.695652173913047</v>
      </c>
    </row>
    <row r="1862" spans="1:20" x14ac:dyDescent="0.25">
      <c r="A1862" s="3">
        <v>2015</v>
      </c>
      <c r="B1862" s="2" t="s">
        <v>67</v>
      </c>
      <c r="C1862" s="1">
        <v>3505807</v>
      </c>
      <c r="D1862" s="4">
        <v>21</v>
      </c>
      <c r="E1862" s="6">
        <v>21</v>
      </c>
      <c r="F1862" s="39">
        <v>350580721</v>
      </c>
      <c r="G1862" s="39">
        <v>6</v>
      </c>
      <c r="H1862" s="39">
        <v>146</v>
      </c>
      <c r="I1862" s="132">
        <v>0.12361710000000001</v>
      </c>
      <c r="J1862" s="132">
        <v>3.70739E-2</v>
      </c>
      <c r="K1862" s="132">
        <v>8.6543200000000015E-2</v>
      </c>
      <c r="L1862" s="132">
        <v>0</v>
      </c>
      <c r="M1862" s="132">
        <v>3.9903000000000008E-2</v>
      </c>
      <c r="N1862" s="132">
        <v>4.0528700000000008E-2</v>
      </c>
      <c r="O1862" s="132">
        <v>2.5879899999999997E-2</v>
      </c>
      <c r="P1862" s="132">
        <v>1.7305500000000012E-2</v>
      </c>
      <c r="Q1862" s="140">
        <v>6</v>
      </c>
      <c r="R1862" s="134">
        <v>5</v>
      </c>
      <c r="S1862" s="122">
        <f t="shared" si="58"/>
        <v>3.9473684210526314</v>
      </c>
      <c r="T1862" s="122">
        <f t="shared" si="59"/>
        <v>96.05263157894737</v>
      </c>
    </row>
    <row r="1863" spans="1:20" x14ac:dyDescent="0.25">
      <c r="A1863" s="3">
        <v>2015</v>
      </c>
      <c r="B1863" s="2" t="s">
        <v>68</v>
      </c>
      <c r="C1863" s="1">
        <v>3505906</v>
      </c>
      <c r="D1863" s="4">
        <v>8</v>
      </c>
      <c r="E1863" s="6">
        <v>8</v>
      </c>
      <c r="F1863" s="39">
        <v>35059068</v>
      </c>
      <c r="G1863" s="39">
        <v>115</v>
      </c>
      <c r="H1863" s="39">
        <v>133</v>
      </c>
      <c r="I1863" s="132">
        <v>0.69451180000000123</v>
      </c>
      <c r="J1863" s="132">
        <v>0.50929170000000135</v>
      </c>
      <c r="K1863" s="132">
        <v>0.18522009999999983</v>
      </c>
      <c r="L1863" s="132">
        <v>7.3059360730593603E-2</v>
      </c>
      <c r="M1863" s="132">
        <v>0.22340560000000001</v>
      </c>
      <c r="N1863" s="132">
        <v>3.6670500000000009E-2</v>
      </c>
      <c r="O1863" s="132">
        <v>0.41093119999999972</v>
      </c>
      <c r="P1863" s="132">
        <v>2.3504500000000011E-2</v>
      </c>
      <c r="Q1863" s="140">
        <v>55</v>
      </c>
      <c r="R1863" s="134">
        <v>22</v>
      </c>
      <c r="S1863" s="122">
        <f t="shared" si="58"/>
        <v>46.37096774193548</v>
      </c>
      <c r="T1863" s="122">
        <f t="shared" si="59"/>
        <v>53.629032258064512</v>
      </c>
    </row>
    <row r="1864" spans="1:20" x14ac:dyDescent="0.25">
      <c r="A1864" s="3">
        <v>2015</v>
      </c>
      <c r="B1864" s="2" t="s">
        <v>68</v>
      </c>
      <c r="C1864" s="1">
        <v>3505906</v>
      </c>
      <c r="D1864" s="4">
        <v>8</v>
      </c>
      <c r="E1864" s="6">
        <v>4</v>
      </c>
      <c r="F1864" s="39">
        <v>35059064</v>
      </c>
      <c r="G1864" s="39">
        <v>15</v>
      </c>
      <c r="H1864" s="39">
        <v>4</v>
      </c>
      <c r="I1864" s="132">
        <v>3.7666599999999995E-2</v>
      </c>
      <c r="J1864" s="132">
        <v>3.6039199999999993E-2</v>
      </c>
      <c r="K1864" s="132">
        <v>1.6274E-3</v>
      </c>
      <c r="L1864" s="132">
        <v>0</v>
      </c>
      <c r="M1864" s="132">
        <v>0</v>
      </c>
      <c r="N1864" s="132">
        <v>1.3056000000000001E-3</v>
      </c>
      <c r="O1864" s="132">
        <v>3.4043000000000004E-2</v>
      </c>
      <c r="P1864" s="132">
        <v>2.3180000000000002E-3</v>
      </c>
      <c r="Q1864" s="140">
        <v>7</v>
      </c>
      <c r="R1864" s="134">
        <v>1</v>
      </c>
      <c r="S1864" s="122">
        <f t="shared" si="58"/>
        <v>78.94736842105263</v>
      </c>
      <c r="T1864" s="122">
        <f t="shared" si="59"/>
        <v>21.052631578947366</v>
      </c>
    </row>
    <row r="1865" spans="1:20" x14ac:dyDescent="0.25">
      <c r="A1865" s="3">
        <v>2015</v>
      </c>
      <c r="B1865" s="2" t="s">
        <v>69</v>
      </c>
      <c r="C1865" s="1">
        <v>3506003</v>
      </c>
      <c r="D1865" s="4">
        <v>13</v>
      </c>
      <c r="E1865" s="6">
        <v>13</v>
      </c>
      <c r="F1865" s="39">
        <v>350600313</v>
      </c>
      <c r="G1865" s="39">
        <v>6</v>
      </c>
      <c r="H1865" s="39">
        <v>341</v>
      </c>
      <c r="I1865" s="132">
        <v>0.20850079999999932</v>
      </c>
      <c r="J1865" s="132">
        <v>1.72252E-2</v>
      </c>
      <c r="K1865" s="132">
        <v>0.19127559999999932</v>
      </c>
      <c r="L1865" s="132">
        <v>0</v>
      </c>
      <c r="M1865" s="132">
        <v>2.2112200000000002E-2</v>
      </c>
      <c r="N1865" s="132">
        <v>7.5972099999999959E-2</v>
      </c>
      <c r="O1865" s="132">
        <v>7.7777999999999996E-3</v>
      </c>
      <c r="P1865" s="132">
        <v>0.10263869999999968</v>
      </c>
      <c r="Q1865" s="140">
        <v>5</v>
      </c>
      <c r="R1865" s="134">
        <v>24</v>
      </c>
      <c r="S1865" s="122">
        <f t="shared" si="58"/>
        <v>1.7291066282420751</v>
      </c>
      <c r="T1865" s="122">
        <f t="shared" si="59"/>
        <v>98.270893371757921</v>
      </c>
    </row>
    <row r="1866" spans="1:20" x14ac:dyDescent="0.25">
      <c r="A1866" s="3">
        <v>2015</v>
      </c>
      <c r="B1866" s="2" t="s">
        <v>69</v>
      </c>
      <c r="C1866" s="1">
        <v>3506003</v>
      </c>
      <c r="D1866" s="4">
        <v>13</v>
      </c>
      <c r="E1866" s="6">
        <v>16</v>
      </c>
      <c r="F1866" s="39">
        <v>350600316</v>
      </c>
      <c r="G1866" s="39">
        <v>7</v>
      </c>
      <c r="H1866" s="39">
        <v>14</v>
      </c>
      <c r="I1866" s="132">
        <v>0.54352690000000004</v>
      </c>
      <c r="J1866" s="132">
        <v>0.51667640000000004</v>
      </c>
      <c r="K1866" s="132">
        <v>2.6850499999999996E-2</v>
      </c>
      <c r="L1866" s="132">
        <v>0</v>
      </c>
      <c r="M1866" s="132">
        <v>0.34722219999999998</v>
      </c>
      <c r="N1866" s="132">
        <v>0</v>
      </c>
      <c r="O1866" s="132">
        <v>0.19378289999999998</v>
      </c>
      <c r="P1866" s="132">
        <v>2.5218000000000003E-3</v>
      </c>
      <c r="Q1866" s="140">
        <v>2</v>
      </c>
      <c r="R1866" s="134">
        <v>6</v>
      </c>
      <c r="S1866" s="122">
        <f t="shared" si="58"/>
        <v>33.333333333333329</v>
      </c>
      <c r="T1866" s="122">
        <f t="shared" si="59"/>
        <v>66.666666666666657</v>
      </c>
    </row>
    <row r="1867" spans="1:20" x14ac:dyDescent="0.25">
      <c r="A1867" s="3">
        <v>2015</v>
      </c>
      <c r="B1867" s="2" t="s">
        <v>70</v>
      </c>
      <c r="C1867" s="1">
        <v>3506102</v>
      </c>
      <c r="D1867" s="4">
        <v>12</v>
      </c>
      <c r="E1867" s="6">
        <v>12</v>
      </c>
      <c r="F1867" s="39">
        <v>350610212</v>
      </c>
      <c r="G1867" s="39">
        <v>54</v>
      </c>
      <c r="H1867" s="39">
        <v>107</v>
      </c>
      <c r="I1867" s="132">
        <v>1.6389800000000014</v>
      </c>
      <c r="J1867" s="132">
        <v>1.1033474000000003</v>
      </c>
      <c r="K1867" s="132">
        <v>0.53563260000000101</v>
      </c>
      <c r="L1867" s="132">
        <v>0</v>
      </c>
      <c r="M1867" s="132">
        <v>9.7372499999999987E-2</v>
      </c>
      <c r="N1867" s="132">
        <v>0.16476900000000003</v>
      </c>
      <c r="O1867" s="132">
        <v>1.3629602000000003</v>
      </c>
      <c r="P1867" s="132">
        <v>1.3878300000000008E-2</v>
      </c>
      <c r="Q1867" s="140">
        <v>39</v>
      </c>
      <c r="R1867" s="134">
        <v>12</v>
      </c>
      <c r="S1867" s="122">
        <f t="shared" si="58"/>
        <v>33.540372670807457</v>
      </c>
      <c r="T1867" s="122">
        <f t="shared" si="59"/>
        <v>66.459627329192557</v>
      </c>
    </row>
    <row r="1868" spans="1:20" x14ac:dyDescent="0.25">
      <c r="A1868" s="3">
        <v>2015</v>
      </c>
      <c r="B1868" s="2" t="s">
        <v>70</v>
      </c>
      <c r="C1868" s="1">
        <v>3506102</v>
      </c>
      <c r="D1868" s="4">
        <v>12</v>
      </c>
      <c r="E1868" s="6">
        <v>15</v>
      </c>
      <c r="F1868" s="39">
        <v>350610215</v>
      </c>
      <c r="G1868" s="39">
        <v>15</v>
      </c>
      <c r="H1868" s="39">
        <v>9</v>
      </c>
      <c r="I1868" s="132">
        <v>0.15469599999999994</v>
      </c>
      <c r="J1868" s="132">
        <v>0.11409409999999995</v>
      </c>
      <c r="K1868" s="132">
        <v>4.0601900000000003E-2</v>
      </c>
      <c r="L1868" s="132">
        <v>0</v>
      </c>
      <c r="M1868" s="132">
        <v>0</v>
      </c>
      <c r="N1868" s="132">
        <v>7.8703999999999996E-3</v>
      </c>
      <c r="O1868" s="132">
        <v>0.14627000000000001</v>
      </c>
      <c r="P1868" s="132">
        <v>5.5559999999999995E-4</v>
      </c>
      <c r="Q1868" s="140">
        <v>3</v>
      </c>
      <c r="R1868" s="134">
        <v>1</v>
      </c>
      <c r="S1868" s="122">
        <f t="shared" si="58"/>
        <v>62.5</v>
      </c>
      <c r="T1868" s="122">
        <f t="shared" si="59"/>
        <v>37.5</v>
      </c>
    </row>
    <row r="1869" spans="1:20" x14ac:dyDescent="0.25">
      <c r="A1869" s="3">
        <v>2015</v>
      </c>
      <c r="B1869" s="2" t="s">
        <v>71</v>
      </c>
      <c r="C1869" s="1">
        <v>3506201</v>
      </c>
      <c r="D1869" s="4">
        <v>19</v>
      </c>
      <c r="E1869" s="6">
        <v>19</v>
      </c>
      <c r="F1869" s="39">
        <v>350620119</v>
      </c>
      <c r="G1869" s="39">
        <v>0</v>
      </c>
      <c r="H1869" s="39">
        <v>5</v>
      </c>
      <c r="I1869" s="132">
        <v>5.7903000000000008E-3</v>
      </c>
      <c r="J1869" s="132">
        <v>0</v>
      </c>
      <c r="K1869" s="132">
        <v>5.7903000000000008E-3</v>
      </c>
      <c r="L1869" s="132">
        <v>0</v>
      </c>
      <c r="M1869" s="132">
        <v>0</v>
      </c>
      <c r="N1869" s="132">
        <v>4.3808000000000007E-3</v>
      </c>
      <c r="O1869" s="132">
        <v>0</v>
      </c>
      <c r="P1869" s="132">
        <v>1.4095000000000002E-3</v>
      </c>
      <c r="Q1869" s="140">
        <v>0</v>
      </c>
      <c r="R1869" s="134">
        <v>0</v>
      </c>
      <c r="S1869" s="122">
        <f t="shared" si="58"/>
        <v>0</v>
      </c>
      <c r="T1869" s="122">
        <f t="shared" si="59"/>
        <v>100</v>
      </c>
    </row>
    <row r="1870" spans="1:20" x14ac:dyDescent="0.25">
      <c r="A1870" s="3">
        <v>2015</v>
      </c>
      <c r="B1870" s="2" t="s">
        <v>71</v>
      </c>
      <c r="C1870" s="1">
        <v>3506201</v>
      </c>
      <c r="D1870" s="4">
        <v>19</v>
      </c>
      <c r="E1870" s="6">
        <v>20</v>
      </c>
      <c r="F1870" s="39">
        <v>350620120</v>
      </c>
      <c r="G1870" s="39">
        <v>2</v>
      </c>
      <c r="H1870" s="39">
        <v>1</v>
      </c>
      <c r="I1870" s="132">
        <v>0.16509989999999999</v>
      </c>
      <c r="J1870" s="132">
        <v>0.16485339999999998</v>
      </c>
      <c r="K1870" s="132">
        <v>2.4649999999999997E-4</v>
      </c>
      <c r="L1870" s="132">
        <v>0</v>
      </c>
      <c r="M1870" s="132">
        <v>0</v>
      </c>
      <c r="N1870" s="132">
        <v>0.16485339999999998</v>
      </c>
      <c r="O1870" s="132">
        <v>0</v>
      </c>
      <c r="P1870" s="132">
        <v>2.4649999999999997E-4</v>
      </c>
      <c r="Q1870" s="140">
        <v>1</v>
      </c>
      <c r="R1870" s="134">
        <v>2</v>
      </c>
      <c r="S1870" s="122">
        <f t="shared" si="58"/>
        <v>66.666666666666657</v>
      </c>
      <c r="T1870" s="122">
        <f t="shared" si="59"/>
        <v>33.333333333333329</v>
      </c>
    </row>
    <row r="1871" spans="1:20" x14ac:dyDescent="0.25">
      <c r="A1871" s="3">
        <v>2015</v>
      </c>
      <c r="B1871" s="2" t="s">
        <v>72</v>
      </c>
      <c r="C1871" s="1">
        <v>3506300</v>
      </c>
      <c r="D1871" s="4">
        <v>14</v>
      </c>
      <c r="E1871" s="6">
        <v>14</v>
      </c>
      <c r="F1871" s="39">
        <v>350630014</v>
      </c>
      <c r="G1871" s="39">
        <v>26</v>
      </c>
      <c r="H1871" s="39">
        <v>10</v>
      </c>
      <c r="I1871" s="132">
        <v>0.23121539999999999</v>
      </c>
      <c r="J1871" s="132">
        <v>0.19856959999999999</v>
      </c>
      <c r="K1871" s="132">
        <v>3.264580000000001E-2</v>
      </c>
      <c r="L1871" s="132">
        <v>0</v>
      </c>
      <c r="M1871" s="132">
        <v>2.5787000000000001E-2</v>
      </c>
      <c r="N1871" s="132">
        <v>2.4074999999999999E-3</v>
      </c>
      <c r="O1871" s="132">
        <v>0.2028056</v>
      </c>
      <c r="P1871" s="132">
        <v>2.1529999999999997E-4</v>
      </c>
      <c r="Q1871" s="140">
        <v>15</v>
      </c>
      <c r="R1871" s="134">
        <v>0</v>
      </c>
      <c r="S1871" s="122">
        <f t="shared" si="58"/>
        <v>72.222222222222214</v>
      </c>
      <c r="T1871" s="122">
        <f t="shared" si="59"/>
        <v>27.777777777777779</v>
      </c>
    </row>
    <row r="1872" spans="1:20" x14ac:dyDescent="0.25">
      <c r="A1872" s="3">
        <v>2015</v>
      </c>
      <c r="B1872" s="2" t="s">
        <v>72</v>
      </c>
      <c r="C1872" s="1">
        <v>3506300</v>
      </c>
      <c r="D1872" s="4">
        <v>14</v>
      </c>
      <c r="E1872" s="6">
        <v>17</v>
      </c>
      <c r="F1872" s="39">
        <v>350630017</v>
      </c>
      <c r="G1872" s="39">
        <v>1</v>
      </c>
      <c r="H1872" s="39">
        <v>0</v>
      </c>
      <c r="I1872" s="132">
        <v>2E-3</v>
      </c>
      <c r="J1872" s="132">
        <v>2E-3</v>
      </c>
      <c r="K1872" s="132">
        <v>0</v>
      </c>
      <c r="L1872" s="132">
        <v>0</v>
      </c>
      <c r="M1872" s="132">
        <v>0</v>
      </c>
      <c r="N1872" s="132">
        <v>0</v>
      </c>
      <c r="O1872" s="132">
        <v>2E-3</v>
      </c>
      <c r="P1872" s="132">
        <v>0</v>
      </c>
      <c r="Q1872" s="140">
        <v>0</v>
      </c>
      <c r="R1872" s="134">
        <v>0</v>
      </c>
      <c r="S1872" s="122">
        <f t="shared" si="58"/>
        <v>100</v>
      </c>
      <c r="T1872" s="122">
        <f t="shared" si="59"/>
        <v>0</v>
      </c>
    </row>
    <row r="1873" spans="1:20" x14ac:dyDescent="0.25">
      <c r="A1873" s="3">
        <v>2015</v>
      </c>
      <c r="B1873" s="2" t="s">
        <v>73</v>
      </c>
      <c r="C1873" s="1">
        <v>3506359</v>
      </c>
      <c r="D1873" s="4">
        <v>7</v>
      </c>
      <c r="E1873" s="6">
        <v>7</v>
      </c>
      <c r="F1873" s="39">
        <v>35063597</v>
      </c>
      <c r="G1873" s="39">
        <v>17</v>
      </c>
      <c r="H1873" s="39">
        <v>0</v>
      </c>
      <c r="I1873" s="132">
        <v>1.7862293</v>
      </c>
      <c r="J1873" s="132">
        <v>1.7862293</v>
      </c>
      <c r="K1873" s="132">
        <v>0</v>
      </c>
      <c r="L1873" s="132">
        <v>0</v>
      </c>
      <c r="M1873" s="132">
        <v>0.73248609999999992</v>
      </c>
      <c r="N1873" s="132">
        <v>5.5600000000000003E-5</v>
      </c>
      <c r="O1873" s="132">
        <v>0</v>
      </c>
      <c r="P1873" s="132">
        <v>1.0536875999999999</v>
      </c>
      <c r="Q1873" s="140">
        <v>10</v>
      </c>
      <c r="R1873" s="134">
        <v>29</v>
      </c>
      <c r="S1873" s="122">
        <f t="shared" si="58"/>
        <v>100</v>
      </c>
      <c r="T1873" s="122">
        <f t="shared" si="59"/>
        <v>0</v>
      </c>
    </row>
    <row r="1874" spans="1:20" x14ac:dyDescent="0.25">
      <c r="A1874" s="3">
        <v>2015</v>
      </c>
      <c r="B1874" s="2" t="s">
        <v>73</v>
      </c>
      <c r="C1874" s="1">
        <v>3506359</v>
      </c>
      <c r="D1874" s="4">
        <v>7</v>
      </c>
      <c r="E1874" s="6">
        <v>6</v>
      </c>
      <c r="F1874" s="39">
        <v>35063596</v>
      </c>
      <c r="G1874" s="39">
        <v>0</v>
      </c>
      <c r="H1874" s="39">
        <v>0</v>
      </c>
      <c r="I1874" s="132">
        <v>0</v>
      </c>
      <c r="J1874" s="132">
        <v>0</v>
      </c>
      <c r="K1874" s="132">
        <v>0</v>
      </c>
      <c r="L1874" s="132">
        <v>0</v>
      </c>
      <c r="M1874" s="132">
        <v>0</v>
      </c>
      <c r="N1874" s="132">
        <v>0</v>
      </c>
      <c r="O1874" s="132">
        <v>0</v>
      </c>
      <c r="P1874" s="132">
        <v>0</v>
      </c>
      <c r="Q1874" s="140">
        <v>0</v>
      </c>
      <c r="R1874" s="134">
        <v>0</v>
      </c>
      <c r="S1874" s="122">
        <f t="shared" si="58"/>
        <v>0</v>
      </c>
      <c r="T1874" s="122">
        <f t="shared" si="59"/>
        <v>0</v>
      </c>
    </row>
    <row r="1875" spans="1:20" x14ac:dyDescent="0.25">
      <c r="A1875" s="3">
        <v>2015</v>
      </c>
      <c r="B1875" s="2" t="s">
        <v>74</v>
      </c>
      <c r="C1875" s="1">
        <v>3506409</v>
      </c>
      <c r="D1875" s="4">
        <v>19</v>
      </c>
      <c r="E1875" s="6">
        <v>19</v>
      </c>
      <c r="F1875" s="39">
        <v>350640919</v>
      </c>
      <c r="G1875" s="39">
        <v>1</v>
      </c>
      <c r="H1875" s="39">
        <v>12</v>
      </c>
      <c r="I1875" s="132">
        <v>7.6555999999999994E-3</v>
      </c>
      <c r="J1875" s="132">
        <v>4.6110999999999999E-3</v>
      </c>
      <c r="K1875" s="132">
        <v>3.0444999999999995E-3</v>
      </c>
      <c r="L1875" s="132">
        <v>0</v>
      </c>
      <c r="M1875" s="132">
        <v>2.2222000000000001E-3</v>
      </c>
      <c r="N1875" s="132">
        <v>4.5669999999999999E-4</v>
      </c>
      <c r="O1875" s="132">
        <v>4.6515999999999997E-3</v>
      </c>
      <c r="P1875" s="132">
        <v>3.2510000000000004E-4</v>
      </c>
      <c r="Q1875" s="140">
        <v>0</v>
      </c>
      <c r="R1875" s="134">
        <v>8</v>
      </c>
      <c r="S1875" s="122">
        <f t="shared" si="58"/>
        <v>7.6923076923076925</v>
      </c>
      <c r="T1875" s="122">
        <f t="shared" si="59"/>
        <v>92.307692307692307</v>
      </c>
    </row>
    <row r="1876" spans="1:20" x14ac:dyDescent="0.25">
      <c r="A1876" s="3">
        <v>2015</v>
      </c>
      <c r="B1876" s="2" t="s">
        <v>74</v>
      </c>
      <c r="C1876" s="1">
        <v>3506409</v>
      </c>
      <c r="D1876" s="4">
        <v>19</v>
      </c>
      <c r="E1876" s="6">
        <v>20</v>
      </c>
      <c r="F1876" s="39">
        <v>350640920</v>
      </c>
      <c r="G1876" s="39">
        <v>0</v>
      </c>
      <c r="H1876" s="39">
        <v>0</v>
      </c>
      <c r="I1876" s="132">
        <v>0</v>
      </c>
      <c r="J1876" s="132">
        <v>0</v>
      </c>
      <c r="K1876" s="132">
        <v>0</v>
      </c>
      <c r="L1876" s="132">
        <v>0</v>
      </c>
      <c r="M1876" s="132">
        <v>0</v>
      </c>
      <c r="N1876" s="132">
        <v>0</v>
      </c>
      <c r="O1876" s="132">
        <v>0</v>
      </c>
      <c r="P1876" s="132">
        <v>0</v>
      </c>
      <c r="Q1876" s="140">
        <v>0</v>
      </c>
      <c r="R1876" s="134">
        <v>0</v>
      </c>
      <c r="S1876" s="122">
        <f t="shared" si="58"/>
        <v>0</v>
      </c>
      <c r="T1876" s="122">
        <f t="shared" si="59"/>
        <v>0</v>
      </c>
    </row>
    <row r="1877" spans="1:20" x14ac:dyDescent="0.25">
      <c r="A1877" s="3">
        <v>2015</v>
      </c>
      <c r="B1877" s="2" t="s">
        <v>75</v>
      </c>
      <c r="C1877" s="1">
        <v>3506508</v>
      </c>
      <c r="D1877" s="4">
        <v>19</v>
      </c>
      <c r="E1877" s="6">
        <v>19</v>
      </c>
      <c r="F1877" s="39">
        <v>350650819</v>
      </c>
      <c r="G1877" s="39">
        <v>27</v>
      </c>
      <c r="H1877" s="39">
        <v>74</v>
      </c>
      <c r="I1877" s="132">
        <v>0.27938419999999986</v>
      </c>
      <c r="J1877" s="132">
        <v>7.3576199999999994E-2</v>
      </c>
      <c r="K1877" s="132">
        <v>0.20580799999999985</v>
      </c>
      <c r="L1877" s="132">
        <v>0</v>
      </c>
      <c r="M1877" s="132">
        <v>0.18518519999999999</v>
      </c>
      <c r="N1877" s="132">
        <v>1.2059500000000003E-2</v>
      </c>
      <c r="O1877" s="132">
        <v>7.3558799999999994E-2</v>
      </c>
      <c r="P1877" s="132">
        <v>8.5807000000000105E-3</v>
      </c>
      <c r="Q1877" s="140">
        <v>18</v>
      </c>
      <c r="R1877" s="134">
        <v>12</v>
      </c>
      <c r="S1877" s="122">
        <f t="shared" si="58"/>
        <v>26.732673267326735</v>
      </c>
      <c r="T1877" s="122">
        <f t="shared" si="59"/>
        <v>73.267326732673268</v>
      </c>
    </row>
    <row r="1878" spans="1:20" x14ac:dyDescent="0.25">
      <c r="A1878" s="3">
        <v>2015</v>
      </c>
      <c r="B1878" s="2" t="s">
        <v>76</v>
      </c>
      <c r="C1878" s="1">
        <v>3506607</v>
      </c>
      <c r="D1878" s="4">
        <v>6</v>
      </c>
      <c r="E1878" s="6">
        <v>6</v>
      </c>
      <c r="F1878" s="39">
        <v>35066076</v>
      </c>
      <c r="G1878" s="39">
        <v>137</v>
      </c>
      <c r="H1878" s="39">
        <v>33</v>
      </c>
      <c r="I1878" s="132">
        <v>0.76089450000000103</v>
      </c>
      <c r="J1878" s="132">
        <v>0.74989380000000105</v>
      </c>
      <c r="K1878" s="132">
        <v>1.1000699999999999E-2</v>
      </c>
      <c r="L1878" s="132">
        <v>0</v>
      </c>
      <c r="M1878" s="132">
        <v>0.10972229999999999</v>
      </c>
      <c r="N1878" s="132">
        <v>1.003E-4</v>
      </c>
      <c r="O1878" s="132">
        <v>0.64826830000000168</v>
      </c>
      <c r="P1878" s="132">
        <v>2.8036000000000003E-3</v>
      </c>
      <c r="Q1878" s="140">
        <v>23</v>
      </c>
      <c r="R1878" s="134">
        <v>11</v>
      </c>
      <c r="S1878" s="122">
        <f t="shared" si="58"/>
        <v>80.588235294117652</v>
      </c>
      <c r="T1878" s="122">
        <f t="shared" si="59"/>
        <v>19.411764705882355</v>
      </c>
    </row>
    <row r="1879" spans="1:20" x14ac:dyDescent="0.25">
      <c r="A1879" s="3">
        <v>2015</v>
      </c>
      <c r="B1879" s="2" t="s">
        <v>76</v>
      </c>
      <c r="C1879" s="1">
        <v>3506607</v>
      </c>
      <c r="D1879" s="4">
        <v>6</v>
      </c>
      <c r="E1879" s="6">
        <v>7</v>
      </c>
      <c r="F1879" s="39">
        <v>35066077</v>
      </c>
      <c r="G1879" s="39">
        <v>0</v>
      </c>
      <c r="H1879" s="39">
        <v>0</v>
      </c>
      <c r="I1879" s="132">
        <v>0</v>
      </c>
      <c r="J1879" s="132">
        <v>0</v>
      </c>
      <c r="K1879" s="132">
        <v>0</v>
      </c>
      <c r="L1879" s="132">
        <v>0</v>
      </c>
      <c r="M1879" s="132">
        <v>0</v>
      </c>
      <c r="N1879" s="132">
        <v>0</v>
      </c>
      <c r="O1879" s="132">
        <v>0</v>
      </c>
      <c r="P1879" s="132">
        <v>0</v>
      </c>
      <c r="Q1879" s="140">
        <v>0</v>
      </c>
      <c r="R1879" s="134">
        <v>0</v>
      </c>
      <c r="S1879" s="122">
        <f t="shared" si="58"/>
        <v>0</v>
      </c>
      <c r="T1879" s="122">
        <f t="shared" si="59"/>
        <v>0</v>
      </c>
    </row>
    <row r="1880" spans="1:20" x14ac:dyDescent="0.25">
      <c r="A1880" s="3">
        <v>2015</v>
      </c>
      <c r="B1880" s="2" t="s">
        <v>77</v>
      </c>
      <c r="C1880" s="1">
        <v>3506706</v>
      </c>
      <c r="D1880" s="4">
        <v>13</v>
      </c>
      <c r="E1880" s="6">
        <v>13</v>
      </c>
      <c r="F1880" s="39">
        <v>350670613</v>
      </c>
      <c r="G1880" s="39">
        <v>39</v>
      </c>
      <c r="H1880" s="39">
        <v>22</v>
      </c>
      <c r="I1880" s="132">
        <v>1.0717481000000002</v>
      </c>
      <c r="J1880" s="132">
        <v>0.9638363000000002</v>
      </c>
      <c r="K1880" s="132">
        <v>0.10791179999999997</v>
      </c>
      <c r="L1880" s="132">
        <v>0</v>
      </c>
      <c r="M1880" s="132">
        <v>0</v>
      </c>
      <c r="N1880" s="132">
        <v>0</v>
      </c>
      <c r="O1880" s="132">
        <v>1.057509</v>
      </c>
      <c r="P1880" s="132">
        <v>1.4239100000000001E-2</v>
      </c>
      <c r="Q1880" s="140">
        <v>20</v>
      </c>
      <c r="R1880" s="134">
        <v>10</v>
      </c>
      <c r="S1880" s="122">
        <f t="shared" si="58"/>
        <v>63.934426229508205</v>
      </c>
      <c r="T1880" s="122">
        <f t="shared" si="59"/>
        <v>36.065573770491802</v>
      </c>
    </row>
    <row r="1881" spans="1:20" x14ac:dyDescent="0.25">
      <c r="A1881" s="3">
        <v>2015</v>
      </c>
      <c r="B1881" s="2" t="s">
        <v>78</v>
      </c>
      <c r="C1881" s="1">
        <v>3506805</v>
      </c>
      <c r="D1881" s="4">
        <v>13</v>
      </c>
      <c r="E1881" s="6">
        <v>13</v>
      </c>
      <c r="F1881" s="39">
        <v>350680513</v>
      </c>
      <c r="G1881" s="39">
        <v>22</v>
      </c>
      <c r="H1881" s="39">
        <v>15</v>
      </c>
      <c r="I1881" s="132">
        <v>1.0126769000000004</v>
      </c>
      <c r="J1881" s="132">
        <v>0.96840270000000039</v>
      </c>
      <c r="K1881" s="132">
        <v>4.42742E-2</v>
      </c>
      <c r="L1881" s="132">
        <v>0</v>
      </c>
      <c r="M1881" s="132">
        <v>3.25381E-2</v>
      </c>
      <c r="N1881" s="132">
        <v>0.24031489999999994</v>
      </c>
      <c r="O1881" s="132">
        <v>0.73750790000000022</v>
      </c>
      <c r="P1881" s="132">
        <v>2.3159999999999995E-3</v>
      </c>
      <c r="Q1881" s="140">
        <v>1</v>
      </c>
      <c r="R1881" s="134">
        <v>7</v>
      </c>
      <c r="S1881" s="122">
        <f t="shared" si="58"/>
        <v>59.45945945945946</v>
      </c>
      <c r="T1881" s="122">
        <f t="shared" si="59"/>
        <v>40.54054054054054</v>
      </c>
    </row>
    <row r="1882" spans="1:20" x14ac:dyDescent="0.25">
      <c r="A1882" s="3">
        <v>2015</v>
      </c>
      <c r="B1882" s="2" t="s">
        <v>79</v>
      </c>
      <c r="C1882" s="1">
        <v>3506904</v>
      </c>
      <c r="D1882" s="4">
        <v>10</v>
      </c>
      <c r="E1882" s="6">
        <v>10</v>
      </c>
      <c r="F1882" s="39">
        <v>350690410</v>
      </c>
      <c r="G1882" s="39">
        <v>11</v>
      </c>
      <c r="H1882" s="39">
        <v>6</v>
      </c>
      <c r="I1882" s="132">
        <v>1.3845199999999998E-2</v>
      </c>
      <c r="J1882" s="132">
        <v>1.21044E-2</v>
      </c>
      <c r="K1882" s="132">
        <v>1.7407999999999996E-3</v>
      </c>
      <c r="L1882" s="132">
        <v>0</v>
      </c>
      <c r="M1882" s="132">
        <v>1.6175999999999999E-3</v>
      </c>
      <c r="N1882" s="132">
        <v>0</v>
      </c>
      <c r="O1882" s="132">
        <v>8.1596999999999989E-3</v>
      </c>
      <c r="P1882" s="132">
        <v>4.0679000000000002E-3</v>
      </c>
      <c r="Q1882" s="140">
        <v>16</v>
      </c>
      <c r="R1882" s="134">
        <v>10</v>
      </c>
      <c r="S1882" s="122">
        <f t="shared" si="58"/>
        <v>64.705882352941174</v>
      </c>
      <c r="T1882" s="122">
        <f t="shared" si="59"/>
        <v>35.294117647058826</v>
      </c>
    </row>
    <row r="1883" spans="1:20" x14ac:dyDescent="0.25">
      <c r="A1883" s="3">
        <v>2015</v>
      </c>
      <c r="B1883" s="2" t="s">
        <v>79</v>
      </c>
      <c r="C1883" s="1">
        <v>3506904</v>
      </c>
      <c r="D1883" s="4">
        <v>10</v>
      </c>
      <c r="E1883" s="6">
        <v>14</v>
      </c>
      <c r="F1883" s="39">
        <v>350690414</v>
      </c>
      <c r="G1883" s="39">
        <v>5</v>
      </c>
      <c r="H1883" s="39">
        <v>2</v>
      </c>
      <c r="I1883" s="132">
        <v>4.6074000000000002E-3</v>
      </c>
      <c r="J1883" s="132">
        <v>4.5599999999999998E-3</v>
      </c>
      <c r="K1883" s="132">
        <v>4.74E-5</v>
      </c>
      <c r="L1883" s="132">
        <v>0</v>
      </c>
      <c r="M1883" s="132">
        <v>0</v>
      </c>
      <c r="N1883" s="132">
        <v>0</v>
      </c>
      <c r="O1883" s="132">
        <v>5.3700000000000004E-4</v>
      </c>
      <c r="P1883" s="132">
        <v>4.0704000000000001E-3</v>
      </c>
      <c r="Q1883" s="140">
        <v>2</v>
      </c>
      <c r="R1883" s="134">
        <v>0</v>
      </c>
      <c r="S1883" s="122">
        <f t="shared" si="58"/>
        <v>71.428571428571431</v>
      </c>
      <c r="T1883" s="122">
        <f t="shared" si="59"/>
        <v>28.571428571428569</v>
      </c>
    </row>
    <row r="1884" spans="1:20" x14ac:dyDescent="0.25">
      <c r="A1884" s="3">
        <v>2015</v>
      </c>
      <c r="B1884" s="2" t="s">
        <v>80</v>
      </c>
      <c r="C1884" s="1">
        <v>3507001</v>
      </c>
      <c r="D1884" s="4">
        <v>10</v>
      </c>
      <c r="E1884" s="6">
        <v>10</v>
      </c>
      <c r="F1884" s="39">
        <v>350700110</v>
      </c>
      <c r="G1884" s="39">
        <v>8</v>
      </c>
      <c r="H1884" s="39">
        <v>92</v>
      </c>
      <c r="I1884" s="132">
        <v>0.48535789999999979</v>
      </c>
      <c r="J1884" s="132">
        <v>0.12818339999999998</v>
      </c>
      <c r="K1884" s="132">
        <v>0.35717449999999984</v>
      </c>
      <c r="L1884" s="132">
        <v>0</v>
      </c>
      <c r="M1884" s="132">
        <v>0</v>
      </c>
      <c r="N1884" s="132">
        <v>0.46284379999999992</v>
      </c>
      <c r="O1884" s="132">
        <v>6.1344999999999993E-3</v>
      </c>
      <c r="P1884" s="132">
        <v>1.6379600000000008E-2</v>
      </c>
      <c r="Q1884" s="140">
        <v>18</v>
      </c>
      <c r="R1884" s="134">
        <v>33</v>
      </c>
      <c r="S1884" s="122">
        <f t="shared" si="58"/>
        <v>8</v>
      </c>
      <c r="T1884" s="122">
        <f t="shared" si="59"/>
        <v>92</v>
      </c>
    </row>
    <row r="1885" spans="1:20" x14ac:dyDescent="0.25">
      <c r="A1885" s="3">
        <v>2015</v>
      </c>
      <c r="B1885" s="2" t="s">
        <v>81</v>
      </c>
      <c r="C1885" s="1">
        <v>3507100</v>
      </c>
      <c r="D1885" s="4">
        <v>5</v>
      </c>
      <c r="E1885" s="6">
        <v>5</v>
      </c>
      <c r="F1885" s="39">
        <v>35071005</v>
      </c>
      <c r="G1885" s="39">
        <v>27</v>
      </c>
      <c r="H1885" s="39">
        <v>54</v>
      </c>
      <c r="I1885" s="132">
        <v>0.20689529999999998</v>
      </c>
      <c r="J1885" s="132">
        <v>0.1661754</v>
      </c>
      <c r="K1885" s="132">
        <v>4.0719899999999982E-2</v>
      </c>
      <c r="L1885" s="132">
        <v>0</v>
      </c>
      <c r="M1885" s="132">
        <v>0.1060984</v>
      </c>
      <c r="N1885" s="132">
        <v>5.9701600000000014E-2</v>
      </c>
      <c r="O1885" s="132">
        <v>1.5366000000000002E-3</v>
      </c>
      <c r="P1885" s="132">
        <v>3.9558700000000002E-2</v>
      </c>
      <c r="Q1885" s="140">
        <v>9</v>
      </c>
      <c r="R1885" s="134">
        <v>12</v>
      </c>
      <c r="S1885" s="122">
        <f t="shared" si="58"/>
        <v>33.333333333333329</v>
      </c>
      <c r="T1885" s="122">
        <f t="shared" si="59"/>
        <v>66.666666666666657</v>
      </c>
    </row>
    <row r="1886" spans="1:20" x14ac:dyDescent="0.25">
      <c r="A1886" s="3">
        <v>2015</v>
      </c>
      <c r="B1886" s="2" t="s">
        <v>82</v>
      </c>
      <c r="C1886" s="1">
        <v>3507159</v>
      </c>
      <c r="D1886" s="4">
        <v>14</v>
      </c>
      <c r="E1886" s="6">
        <v>14</v>
      </c>
      <c r="F1886" s="39">
        <v>350715914</v>
      </c>
      <c r="G1886" s="39">
        <v>7</v>
      </c>
      <c r="H1886" s="39">
        <v>1</v>
      </c>
      <c r="I1886" s="132">
        <v>1.5850599999999999E-2</v>
      </c>
      <c r="J1886" s="132">
        <v>1.2396900000000001E-2</v>
      </c>
      <c r="K1886" s="132">
        <v>3.4537000000000001E-3</v>
      </c>
      <c r="L1886" s="132">
        <v>0</v>
      </c>
      <c r="M1886" s="132">
        <v>6.9037000000000005E-3</v>
      </c>
      <c r="N1886" s="132">
        <v>0</v>
      </c>
      <c r="O1886" s="132">
        <v>8.6689000000000002E-3</v>
      </c>
      <c r="P1886" s="132">
        <v>2.7800000000000004E-4</v>
      </c>
      <c r="Q1886" s="140">
        <v>3</v>
      </c>
      <c r="R1886" s="134">
        <v>0</v>
      </c>
      <c r="S1886" s="122">
        <f t="shared" si="58"/>
        <v>87.5</v>
      </c>
      <c r="T1886" s="122">
        <f t="shared" si="59"/>
        <v>12.5</v>
      </c>
    </row>
    <row r="1887" spans="1:20" x14ac:dyDescent="0.25">
      <c r="A1887" s="3">
        <v>2015</v>
      </c>
      <c r="B1887" s="2" t="s">
        <v>83</v>
      </c>
      <c r="C1887" s="1">
        <v>3507209</v>
      </c>
      <c r="D1887" s="4">
        <v>21</v>
      </c>
      <c r="E1887" s="6">
        <v>21</v>
      </c>
      <c r="F1887" s="39">
        <v>350720921</v>
      </c>
      <c r="G1887" s="39">
        <v>1</v>
      </c>
      <c r="H1887" s="39">
        <v>5</v>
      </c>
      <c r="I1887" s="132">
        <v>5.2699600000000006E-2</v>
      </c>
      <c r="J1887" s="132">
        <v>1.5306E-3</v>
      </c>
      <c r="K1887" s="132">
        <v>5.1169000000000006E-2</v>
      </c>
      <c r="L1887" s="132">
        <v>0</v>
      </c>
      <c r="M1887" s="132">
        <v>1.5306E-3</v>
      </c>
      <c r="N1887" s="132">
        <v>5.1057900000000003E-2</v>
      </c>
      <c r="O1887" s="132">
        <v>1.111E-4</v>
      </c>
      <c r="P1887" s="132">
        <v>0</v>
      </c>
      <c r="Q1887" s="140">
        <v>0</v>
      </c>
      <c r="R1887" s="134">
        <v>0</v>
      </c>
      <c r="S1887" s="122">
        <f t="shared" si="58"/>
        <v>16.666666666666664</v>
      </c>
      <c r="T1887" s="122">
        <f t="shared" si="59"/>
        <v>83.333333333333343</v>
      </c>
    </row>
    <row r="1888" spans="1:20" x14ac:dyDescent="0.25">
      <c r="A1888" s="3">
        <v>2015</v>
      </c>
      <c r="B1888" s="2" t="s">
        <v>84</v>
      </c>
      <c r="C1888" s="1">
        <v>3507308</v>
      </c>
      <c r="D1888" s="4">
        <v>13</v>
      </c>
      <c r="E1888" s="6">
        <v>13</v>
      </c>
      <c r="F1888" s="39">
        <v>350730813</v>
      </c>
      <c r="G1888" s="39">
        <v>3</v>
      </c>
      <c r="H1888" s="39">
        <v>5</v>
      </c>
      <c r="I1888" s="132">
        <v>1.6046399999999999E-2</v>
      </c>
      <c r="J1888" s="132">
        <v>2.1088999999999999E-3</v>
      </c>
      <c r="K1888" s="132">
        <v>1.39375E-2</v>
      </c>
      <c r="L1888" s="132">
        <v>0</v>
      </c>
      <c r="M1888" s="132">
        <v>1.37755E-2</v>
      </c>
      <c r="N1888" s="132">
        <v>0</v>
      </c>
      <c r="O1888" s="132">
        <v>2.0834E-3</v>
      </c>
      <c r="P1888" s="132">
        <v>1.875E-4</v>
      </c>
      <c r="Q1888" s="140">
        <v>0</v>
      </c>
      <c r="R1888" s="134">
        <v>1</v>
      </c>
      <c r="S1888" s="122">
        <f t="shared" si="58"/>
        <v>37.5</v>
      </c>
      <c r="T1888" s="122">
        <f t="shared" si="59"/>
        <v>62.5</v>
      </c>
    </row>
    <row r="1889" spans="1:20" x14ac:dyDescent="0.25">
      <c r="A1889" s="3">
        <v>2015</v>
      </c>
      <c r="B1889" s="2" t="s">
        <v>85</v>
      </c>
      <c r="C1889" s="1">
        <v>3507407</v>
      </c>
      <c r="D1889" s="4">
        <v>16</v>
      </c>
      <c r="E1889" s="6">
        <v>16</v>
      </c>
      <c r="F1889" s="39">
        <v>350740716</v>
      </c>
      <c r="G1889" s="39">
        <v>25</v>
      </c>
      <c r="H1889" s="39">
        <v>24</v>
      </c>
      <c r="I1889" s="132">
        <v>0.43922380000000011</v>
      </c>
      <c r="J1889" s="132">
        <v>0.3667275000000001</v>
      </c>
      <c r="K1889" s="132">
        <v>7.24963E-2</v>
      </c>
      <c r="L1889" s="132">
        <v>0</v>
      </c>
      <c r="M1889" s="132">
        <v>4.9914300000000009E-2</v>
      </c>
      <c r="N1889" s="132">
        <v>9.2600000000000001E-5</v>
      </c>
      <c r="O1889" s="132">
        <v>0.38054690000000008</v>
      </c>
      <c r="P1889" s="132">
        <v>8.6700000000000041E-3</v>
      </c>
      <c r="Q1889" s="140">
        <v>6</v>
      </c>
      <c r="R1889" s="134">
        <v>4</v>
      </c>
      <c r="S1889" s="122">
        <f t="shared" si="58"/>
        <v>51.020408163265309</v>
      </c>
      <c r="T1889" s="122">
        <f t="shared" si="59"/>
        <v>48.979591836734691</v>
      </c>
    </row>
    <row r="1890" spans="1:20" x14ac:dyDescent="0.25">
      <c r="A1890" s="3">
        <v>2015</v>
      </c>
      <c r="B1890" s="2" t="s">
        <v>86</v>
      </c>
      <c r="C1890" s="1">
        <v>3507456</v>
      </c>
      <c r="D1890" s="4">
        <v>13</v>
      </c>
      <c r="E1890" s="6">
        <v>13</v>
      </c>
      <c r="F1890" s="39">
        <v>350745613</v>
      </c>
      <c r="G1890" s="39">
        <v>3</v>
      </c>
      <c r="H1890" s="39">
        <v>4</v>
      </c>
      <c r="I1890" s="132">
        <v>7.4536000000000003E-3</v>
      </c>
      <c r="J1890" s="132">
        <v>6.4814E-3</v>
      </c>
      <c r="K1890" s="132">
        <v>9.722000000000001E-4</v>
      </c>
      <c r="L1890" s="132">
        <v>0</v>
      </c>
      <c r="M1890" s="132">
        <v>0</v>
      </c>
      <c r="N1890" s="132">
        <v>0</v>
      </c>
      <c r="O1890" s="132">
        <v>7.3379000000000005E-3</v>
      </c>
      <c r="P1890" s="132">
        <v>1.1569999999999999E-4</v>
      </c>
      <c r="Q1890" s="140">
        <v>9</v>
      </c>
      <c r="R1890" s="134">
        <v>2</v>
      </c>
      <c r="S1890" s="122">
        <f t="shared" si="58"/>
        <v>42.857142857142854</v>
      </c>
      <c r="T1890" s="122">
        <f t="shared" si="59"/>
        <v>57.142857142857139</v>
      </c>
    </row>
    <row r="1891" spans="1:20" x14ac:dyDescent="0.25">
      <c r="A1891" s="3">
        <v>2015</v>
      </c>
      <c r="B1891" s="2" t="s">
        <v>86</v>
      </c>
      <c r="C1891" s="1">
        <v>3507456</v>
      </c>
      <c r="D1891" s="4">
        <v>13</v>
      </c>
      <c r="E1891" s="6">
        <v>17</v>
      </c>
      <c r="F1891" s="39">
        <v>350745617</v>
      </c>
      <c r="G1891" s="39">
        <v>2</v>
      </c>
      <c r="H1891" s="39">
        <v>4</v>
      </c>
      <c r="I1891" s="132">
        <v>1.4733899999999999E-2</v>
      </c>
      <c r="J1891" s="132">
        <v>1.3888899999999999E-2</v>
      </c>
      <c r="K1891" s="132">
        <v>8.4499999999999994E-4</v>
      </c>
      <c r="L1891" s="132">
        <v>0</v>
      </c>
      <c r="M1891" s="132">
        <v>5.5559999999999995E-4</v>
      </c>
      <c r="N1891" s="132">
        <v>0</v>
      </c>
      <c r="O1891" s="132">
        <v>1.3888899999999999E-2</v>
      </c>
      <c r="P1891" s="132">
        <v>2.8939999999999999E-4</v>
      </c>
      <c r="Q1891" s="140">
        <v>1</v>
      </c>
      <c r="R1891" s="134">
        <v>0</v>
      </c>
      <c r="S1891" s="122">
        <f t="shared" si="58"/>
        <v>33.333333333333329</v>
      </c>
      <c r="T1891" s="122">
        <f t="shared" si="59"/>
        <v>66.666666666666657</v>
      </c>
    </row>
    <row r="1892" spans="1:20" x14ac:dyDescent="0.25">
      <c r="A1892" s="3">
        <v>2015</v>
      </c>
      <c r="B1892" s="2" t="s">
        <v>87</v>
      </c>
      <c r="C1892" s="1">
        <v>3507506</v>
      </c>
      <c r="D1892" s="4">
        <v>10</v>
      </c>
      <c r="E1892" s="6">
        <v>10</v>
      </c>
      <c r="F1892" s="39">
        <v>350750610</v>
      </c>
      <c r="G1892" s="39">
        <v>12</v>
      </c>
      <c r="H1892" s="39">
        <v>12</v>
      </c>
      <c r="I1892" s="132">
        <v>0.10981699999999997</v>
      </c>
      <c r="J1892" s="132">
        <v>0.10509809999999997</v>
      </c>
      <c r="K1892" s="132">
        <v>4.7189000000000007E-3</v>
      </c>
      <c r="L1892" s="132">
        <v>0</v>
      </c>
      <c r="M1892" s="132">
        <v>9.8111099999999993E-2</v>
      </c>
      <c r="N1892" s="132">
        <v>2.7106999999999999E-3</v>
      </c>
      <c r="O1892" s="132">
        <v>5.0259999999999992E-3</v>
      </c>
      <c r="P1892" s="132">
        <v>3.9692E-3</v>
      </c>
      <c r="Q1892" s="140">
        <v>12</v>
      </c>
      <c r="R1892" s="134">
        <v>34</v>
      </c>
      <c r="S1892" s="122">
        <f t="shared" si="58"/>
        <v>50</v>
      </c>
      <c r="T1892" s="122">
        <f t="shared" si="59"/>
        <v>50</v>
      </c>
    </row>
    <row r="1893" spans="1:20" x14ac:dyDescent="0.25">
      <c r="A1893" s="3">
        <v>2015</v>
      </c>
      <c r="B1893" s="2" t="s">
        <v>87</v>
      </c>
      <c r="C1893" s="1">
        <v>3507506</v>
      </c>
      <c r="D1893" s="4">
        <v>10</v>
      </c>
      <c r="E1893" s="6">
        <v>5</v>
      </c>
      <c r="F1893" s="39">
        <v>35075065</v>
      </c>
      <c r="G1893" s="39">
        <v>0</v>
      </c>
      <c r="H1893" s="39">
        <v>0</v>
      </c>
      <c r="I1893" s="132">
        <v>0</v>
      </c>
      <c r="J1893" s="132">
        <v>0</v>
      </c>
      <c r="K1893" s="132">
        <v>0</v>
      </c>
      <c r="L1893" s="132">
        <v>0</v>
      </c>
      <c r="M1893" s="132">
        <v>0</v>
      </c>
      <c r="N1893" s="132">
        <v>0</v>
      </c>
      <c r="O1893" s="132">
        <v>0</v>
      </c>
      <c r="P1893" s="132">
        <v>0</v>
      </c>
      <c r="Q1893" s="140">
        <v>0</v>
      </c>
      <c r="R1893" s="134">
        <v>0</v>
      </c>
      <c r="S1893" s="122">
        <f t="shared" si="58"/>
        <v>0</v>
      </c>
      <c r="T1893" s="122">
        <f t="shared" si="59"/>
        <v>0</v>
      </c>
    </row>
    <row r="1894" spans="1:20" x14ac:dyDescent="0.25">
      <c r="A1894" s="3">
        <v>2015</v>
      </c>
      <c r="B1894" s="2" t="s">
        <v>87</v>
      </c>
      <c r="C1894" s="1">
        <v>3507506</v>
      </c>
      <c r="D1894" s="4">
        <v>10</v>
      </c>
      <c r="E1894" s="6">
        <v>17</v>
      </c>
      <c r="F1894" s="39">
        <v>350750617</v>
      </c>
      <c r="G1894" s="39">
        <v>12</v>
      </c>
      <c r="H1894" s="39">
        <v>9</v>
      </c>
      <c r="I1894" s="132">
        <v>0.71688329999999989</v>
      </c>
      <c r="J1894" s="132">
        <v>0.70282369999999994</v>
      </c>
      <c r="K1894" s="132">
        <v>1.4059599999999998E-2</v>
      </c>
      <c r="L1894" s="132">
        <v>0</v>
      </c>
      <c r="M1894" s="132">
        <v>0.54225279999999998</v>
      </c>
      <c r="N1894" s="132">
        <v>0.1100695</v>
      </c>
      <c r="O1894" s="132">
        <v>6.3348700000000022E-2</v>
      </c>
      <c r="P1894" s="132">
        <v>1.2122999999999999E-3</v>
      </c>
      <c r="Q1894" s="140">
        <v>11</v>
      </c>
      <c r="R1894" s="134">
        <v>0</v>
      </c>
      <c r="S1894" s="122">
        <f t="shared" si="58"/>
        <v>57.142857142857139</v>
      </c>
      <c r="T1894" s="122">
        <f t="shared" si="59"/>
        <v>42.857142857142854</v>
      </c>
    </row>
    <row r="1895" spans="1:20" x14ac:dyDescent="0.25">
      <c r="A1895" s="3">
        <v>2015</v>
      </c>
      <c r="B1895" s="2" t="s">
        <v>88</v>
      </c>
      <c r="C1895" s="1">
        <v>3507605</v>
      </c>
      <c r="D1895" s="4">
        <v>5</v>
      </c>
      <c r="E1895" s="6">
        <v>5</v>
      </c>
      <c r="F1895" s="39">
        <v>35076055</v>
      </c>
      <c r="G1895" s="39">
        <v>114</v>
      </c>
      <c r="H1895" s="39">
        <v>440</v>
      </c>
      <c r="I1895" s="132">
        <v>0.87611220000000023</v>
      </c>
      <c r="J1895" s="132">
        <v>0.83442070000000035</v>
      </c>
      <c r="K1895" s="132">
        <v>4.1691499999999861E-2</v>
      </c>
      <c r="L1895" s="132">
        <v>0</v>
      </c>
      <c r="M1895" s="132">
        <v>0.58633560000000007</v>
      </c>
      <c r="N1895" s="132">
        <v>0.10140460000000001</v>
      </c>
      <c r="O1895" s="132">
        <v>7.8461500000000003E-2</v>
      </c>
      <c r="P1895" s="132">
        <v>0.10991049999999973</v>
      </c>
      <c r="Q1895" s="140">
        <v>126</v>
      </c>
      <c r="R1895" s="134">
        <v>162</v>
      </c>
      <c r="S1895" s="122">
        <f t="shared" si="58"/>
        <v>20.577617328519857</v>
      </c>
      <c r="T1895" s="122">
        <f t="shared" si="59"/>
        <v>79.422382671480136</v>
      </c>
    </row>
    <row r="1896" spans="1:20" x14ac:dyDescent="0.25">
      <c r="A1896" s="3">
        <v>2015</v>
      </c>
      <c r="B1896" s="2" t="s">
        <v>89</v>
      </c>
      <c r="C1896" s="1">
        <v>3507704</v>
      </c>
      <c r="D1896" s="4">
        <v>19</v>
      </c>
      <c r="E1896" s="6">
        <v>19</v>
      </c>
      <c r="F1896" s="39">
        <v>350770419</v>
      </c>
      <c r="G1896" s="39">
        <v>1</v>
      </c>
      <c r="H1896" s="39">
        <v>3</v>
      </c>
      <c r="I1896" s="132">
        <v>7.2106999999999996E-3</v>
      </c>
      <c r="J1896" s="132">
        <v>7.0832999999999998E-3</v>
      </c>
      <c r="K1896" s="132">
        <v>1.2739999999999998E-4</v>
      </c>
      <c r="L1896" s="132">
        <v>0</v>
      </c>
      <c r="M1896" s="132">
        <v>0</v>
      </c>
      <c r="N1896" s="132">
        <v>0</v>
      </c>
      <c r="O1896" s="132">
        <v>7.1006999999999997E-3</v>
      </c>
      <c r="P1896" s="132">
        <v>1.0999999999999999E-4</v>
      </c>
      <c r="Q1896" s="140">
        <v>0</v>
      </c>
      <c r="R1896" s="134">
        <v>0</v>
      </c>
      <c r="S1896" s="122">
        <f t="shared" si="58"/>
        <v>25</v>
      </c>
      <c r="T1896" s="122">
        <f t="shared" si="59"/>
        <v>75</v>
      </c>
    </row>
    <row r="1897" spans="1:20" x14ac:dyDescent="0.25">
      <c r="A1897" s="3">
        <v>2015</v>
      </c>
      <c r="B1897" s="2" t="s">
        <v>89</v>
      </c>
      <c r="C1897" s="1">
        <v>3507704</v>
      </c>
      <c r="D1897" s="4">
        <v>19</v>
      </c>
      <c r="E1897" s="6">
        <v>20</v>
      </c>
      <c r="F1897" s="39">
        <v>350770420</v>
      </c>
      <c r="G1897" s="39">
        <v>3</v>
      </c>
      <c r="H1897" s="39">
        <v>1</v>
      </c>
      <c r="I1897" s="132">
        <v>0.12453700000000001</v>
      </c>
      <c r="J1897" s="132">
        <v>0.12355550000000001</v>
      </c>
      <c r="K1897" s="132">
        <v>9.8149999999999995E-4</v>
      </c>
      <c r="L1897" s="132">
        <v>0</v>
      </c>
      <c r="M1897" s="132">
        <v>0</v>
      </c>
      <c r="N1897" s="132">
        <v>9.0833300000000006E-2</v>
      </c>
      <c r="O1897" s="132">
        <v>3.3703700000000003E-2</v>
      </c>
      <c r="P1897" s="132">
        <v>0</v>
      </c>
      <c r="Q1897" s="140">
        <v>3</v>
      </c>
      <c r="R1897" s="134">
        <v>7</v>
      </c>
      <c r="S1897" s="122">
        <f t="shared" si="58"/>
        <v>75</v>
      </c>
      <c r="T1897" s="122">
        <f t="shared" si="59"/>
        <v>25</v>
      </c>
    </row>
    <row r="1898" spans="1:20" x14ac:dyDescent="0.25">
      <c r="A1898" s="3">
        <v>2015</v>
      </c>
      <c r="B1898" s="2" t="s">
        <v>90</v>
      </c>
      <c r="C1898" s="1">
        <v>3507753</v>
      </c>
      <c r="D1898" s="4">
        <v>19</v>
      </c>
      <c r="E1898" s="6">
        <v>19</v>
      </c>
      <c r="F1898" s="39">
        <v>350775319</v>
      </c>
      <c r="G1898" s="39">
        <v>0</v>
      </c>
      <c r="H1898" s="39">
        <v>8</v>
      </c>
      <c r="I1898" s="132">
        <v>9.2066000000000005E-3</v>
      </c>
      <c r="J1898" s="132">
        <v>0</v>
      </c>
      <c r="K1898" s="132">
        <v>9.2066000000000005E-3</v>
      </c>
      <c r="L1898" s="132">
        <v>0</v>
      </c>
      <c r="M1898" s="132">
        <v>4.3292000000000001E-3</v>
      </c>
      <c r="N1898" s="132">
        <v>3.7038000000000001E-3</v>
      </c>
      <c r="O1898" s="132">
        <v>3.4719999999999998E-4</v>
      </c>
      <c r="P1898" s="132">
        <v>8.2639999999999992E-4</v>
      </c>
      <c r="Q1898" s="140">
        <v>1</v>
      </c>
      <c r="R1898" s="134">
        <v>0</v>
      </c>
      <c r="S1898" s="122">
        <f t="shared" si="58"/>
        <v>0</v>
      </c>
      <c r="T1898" s="122">
        <f t="shared" si="59"/>
        <v>100</v>
      </c>
    </row>
    <row r="1899" spans="1:20" x14ac:dyDescent="0.25">
      <c r="A1899" s="3">
        <v>2015</v>
      </c>
      <c r="B1899" s="2" t="s">
        <v>91</v>
      </c>
      <c r="C1899" s="1">
        <v>3507803</v>
      </c>
      <c r="D1899" s="4">
        <v>4</v>
      </c>
      <c r="E1899" s="6">
        <v>4</v>
      </c>
      <c r="F1899" s="39">
        <v>35078034</v>
      </c>
      <c r="G1899" s="39">
        <v>11</v>
      </c>
      <c r="H1899" s="39">
        <v>13</v>
      </c>
      <c r="I1899" s="132">
        <v>3.2297099999999995E-2</v>
      </c>
      <c r="J1899" s="132">
        <v>2.9442999999999993E-2</v>
      </c>
      <c r="K1899" s="132">
        <v>2.8540999999999992E-3</v>
      </c>
      <c r="L1899" s="132">
        <v>0</v>
      </c>
      <c r="M1899" s="132">
        <v>0</v>
      </c>
      <c r="N1899" s="132">
        <v>2.6967999999999996E-3</v>
      </c>
      <c r="O1899" s="132">
        <v>2.8841099999999995E-2</v>
      </c>
      <c r="P1899" s="132">
        <v>7.5919999999999991E-4</v>
      </c>
      <c r="Q1899" s="140">
        <v>3</v>
      </c>
      <c r="R1899" s="134">
        <v>2</v>
      </c>
      <c r="S1899" s="122">
        <f t="shared" si="58"/>
        <v>45.833333333333329</v>
      </c>
      <c r="T1899" s="122">
        <f t="shared" si="59"/>
        <v>54.166666666666664</v>
      </c>
    </row>
    <row r="1900" spans="1:20" x14ac:dyDescent="0.25">
      <c r="A1900" s="3">
        <v>2015</v>
      </c>
      <c r="B1900" s="2" t="s">
        <v>92</v>
      </c>
      <c r="C1900" s="1">
        <v>3507902</v>
      </c>
      <c r="D1900" s="4">
        <v>13</v>
      </c>
      <c r="E1900" s="6">
        <v>13</v>
      </c>
      <c r="F1900" s="39">
        <v>350790213</v>
      </c>
      <c r="G1900" s="39">
        <v>72</v>
      </c>
      <c r="H1900" s="39">
        <v>55</v>
      </c>
      <c r="I1900" s="132">
        <v>0.31910299999999991</v>
      </c>
      <c r="J1900" s="132">
        <v>0.27785969999999993</v>
      </c>
      <c r="K1900" s="132">
        <v>4.1243299999999976E-2</v>
      </c>
      <c r="L1900" s="132">
        <v>0</v>
      </c>
      <c r="M1900" s="132">
        <v>5.7869999999999996E-3</v>
      </c>
      <c r="N1900" s="132">
        <v>0.11020300000000001</v>
      </c>
      <c r="O1900" s="132">
        <v>0.11867099999999996</v>
      </c>
      <c r="P1900" s="132">
        <v>8.4442000000000003E-2</v>
      </c>
      <c r="Q1900" s="140">
        <v>41</v>
      </c>
      <c r="R1900" s="134">
        <v>31</v>
      </c>
      <c r="S1900" s="122">
        <f t="shared" si="58"/>
        <v>56.69291338582677</v>
      </c>
      <c r="T1900" s="122">
        <f t="shared" si="59"/>
        <v>43.30708661417323</v>
      </c>
    </row>
    <row r="1901" spans="1:20" x14ac:dyDescent="0.25">
      <c r="A1901" s="3">
        <v>2015</v>
      </c>
      <c r="B1901" s="2" t="s">
        <v>93</v>
      </c>
      <c r="C1901" s="1">
        <v>3508009</v>
      </c>
      <c r="D1901" s="4">
        <v>14</v>
      </c>
      <c r="E1901" s="6">
        <v>14</v>
      </c>
      <c r="F1901" s="39">
        <v>350800914</v>
      </c>
      <c r="G1901" s="39">
        <v>70</v>
      </c>
      <c r="H1901" s="39">
        <v>3</v>
      </c>
      <c r="I1901" s="132">
        <v>0.83603670000000041</v>
      </c>
      <c r="J1901" s="132">
        <v>0.83405750000000045</v>
      </c>
      <c r="K1901" s="132">
        <v>1.9792E-3</v>
      </c>
      <c r="L1901" s="132">
        <v>9.6168696093353628E-2</v>
      </c>
      <c r="M1901" s="132">
        <v>4.4083400000000002E-2</v>
      </c>
      <c r="N1901" s="132">
        <v>2.72E-4</v>
      </c>
      <c r="O1901" s="132">
        <v>0.77618310000000046</v>
      </c>
      <c r="P1901" s="132">
        <v>1.54982E-2</v>
      </c>
      <c r="Q1901" s="140">
        <v>32</v>
      </c>
      <c r="R1901" s="134">
        <v>5</v>
      </c>
      <c r="S1901" s="122">
        <f t="shared" si="58"/>
        <v>95.890410958904098</v>
      </c>
      <c r="T1901" s="122">
        <f t="shared" si="59"/>
        <v>4.10958904109589</v>
      </c>
    </row>
    <row r="1902" spans="1:20" x14ac:dyDescent="0.25">
      <c r="A1902" s="3">
        <v>2015</v>
      </c>
      <c r="B1902" s="2" t="s">
        <v>94</v>
      </c>
      <c r="C1902" s="1">
        <v>3508108</v>
      </c>
      <c r="D1902" s="4">
        <v>19</v>
      </c>
      <c r="E1902" s="6">
        <v>19</v>
      </c>
      <c r="F1902" s="39">
        <v>350810819</v>
      </c>
      <c r="G1902" s="39">
        <v>9</v>
      </c>
      <c r="H1902" s="39">
        <v>45</v>
      </c>
      <c r="I1902" s="132">
        <v>0.23565000000000003</v>
      </c>
      <c r="J1902" s="132">
        <v>0.15708520000000001</v>
      </c>
      <c r="K1902" s="132">
        <v>7.8564800000000004E-2</v>
      </c>
      <c r="L1902" s="132">
        <v>0</v>
      </c>
      <c r="M1902" s="132">
        <v>5.7869999999999996E-3</v>
      </c>
      <c r="N1902" s="132">
        <v>4.9871199999999997E-2</v>
      </c>
      <c r="O1902" s="132">
        <v>0.1511506</v>
      </c>
      <c r="P1902" s="132">
        <v>2.8841200000000004E-2</v>
      </c>
      <c r="Q1902" s="140">
        <v>5</v>
      </c>
      <c r="R1902" s="134">
        <v>2</v>
      </c>
      <c r="S1902" s="122">
        <f t="shared" si="58"/>
        <v>16.666666666666664</v>
      </c>
      <c r="T1902" s="122">
        <f t="shared" si="59"/>
        <v>83.333333333333343</v>
      </c>
    </row>
    <row r="1903" spans="1:20" x14ac:dyDescent="0.25">
      <c r="A1903" s="3">
        <v>2015</v>
      </c>
      <c r="B1903" s="2" t="s">
        <v>95</v>
      </c>
      <c r="C1903" s="1">
        <v>3508207</v>
      </c>
      <c r="D1903" s="4">
        <v>8</v>
      </c>
      <c r="E1903" s="6">
        <v>8</v>
      </c>
      <c r="F1903" s="39">
        <v>35082078</v>
      </c>
      <c r="G1903" s="39">
        <v>4</v>
      </c>
      <c r="H1903" s="39">
        <v>6</v>
      </c>
      <c r="I1903" s="132">
        <v>0.1599768</v>
      </c>
      <c r="J1903" s="132">
        <v>0.13324070000000002</v>
      </c>
      <c r="K1903" s="132">
        <v>2.6736099999999995E-2</v>
      </c>
      <c r="L1903" s="132">
        <v>0</v>
      </c>
      <c r="M1903" s="132">
        <v>2.0370399999999997E-2</v>
      </c>
      <c r="N1903" s="132">
        <v>0.13483790000000001</v>
      </c>
      <c r="O1903" s="132">
        <v>4.5833000000000002E-3</v>
      </c>
      <c r="P1903" s="132">
        <v>1.852E-4</v>
      </c>
      <c r="Q1903" s="140">
        <v>2</v>
      </c>
      <c r="R1903" s="134">
        <v>1</v>
      </c>
      <c r="S1903" s="122">
        <f t="shared" si="58"/>
        <v>40</v>
      </c>
      <c r="T1903" s="122">
        <f t="shared" si="59"/>
        <v>60</v>
      </c>
    </row>
    <row r="1904" spans="1:20" x14ac:dyDescent="0.25">
      <c r="A1904" s="3">
        <v>2015</v>
      </c>
      <c r="B1904" s="2" t="s">
        <v>96</v>
      </c>
      <c r="C1904" s="1">
        <v>3508306</v>
      </c>
      <c r="D1904" s="4">
        <v>17</v>
      </c>
      <c r="E1904" s="6">
        <v>17</v>
      </c>
      <c r="F1904" s="39">
        <v>350830617</v>
      </c>
      <c r="G1904" s="39">
        <v>7</v>
      </c>
      <c r="H1904" s="39">
        <v>6</v>
      </c>
      <c r="I1904" s="132">
        <v>0.27440029999999999</v>
      </c>
      <c r="J1904" s="132">
        <v>0.27188869999999998</v>
      </c>
      <c r="K1904" s="132">
        <v>2.5115999999999997E-3</v>
      </c>
      <c r="L1904" s="132">
        <v>0</v>
      </c>
      <c r="M1904" s="132">
        <v>1.1296299999999999E-2</v>
      </c>
      <c r="N1904" s="132">
        <v>0</v>
      </c>
      <c r="O1904" s="132">
        <v>0.2630403</v>
      </c>
      <c r="P1904" s="132">
        <v>6.3700000000000003E-5</v>
      </c>
      <c r="Q1904" s="140">
        <v>1</v>
      </c>
      <c r="R1904" s="134">
        <v>2</v>
      </c>
      <c r="S1904" s="122">
        <f t="shared" si="58"/>
        <v>53.846153846153847</v>
      </c>
      <c r="T1904" s="122">
        <f t="shared" si="59"/>
        <v>46.153846153846153</v>
      </c>
    </row>
    <row r="1905" spans="1:20" x14ac:dyDescent="0.25">
      <c r="A1905" s="3">
        <v>2015</v>
      </c>
      <c r="B1905" s="2" t="s">
        <v>97</v>
      </c>
      <c r="C1905" s="1">
        <v>3508405</v>
      </c>
      <c r="D1905" s="4">
        <v>10</v>
      </c>
      <c r="E1905" s="6">
        <v>10</v>
      </c>
      <c r="F1905" s="39">
        <v>350840510</v>
      </c>
      <c r="G1905" s="39">
        <v>1</v>
      </c>
      <c r="H1905" s="39">
        <v>9</v>
      </c>
      <c r="I1905" s="132">
        <v>2.4294900000000001E-2</v>
      </c>
      <c r="J1905" s="132">
        <v>0.02</v>
      </c>
      <c r="K1905" s="132">
        <v>4.2948999999999991E-3</v>
      </c>
      <c r="L1905" s="132">
        <v>0</v>
      </c>
      <c r="M1905" s="132">
        <v>2.14074E-2</v>
      </c>
      <c r="N1905" s="132">
        <v>1.042E-4</v>
      </c>
      <c r="O1905" s="132">
        <v>0</v>
      </c>
      <c r="P1905" s="132">
        <v>2.7832999999999998E-3</v>
      </c>
      <c r="Q1905" s="140">
        <v>7</v>
      </c>
      <c r="R1905" s="134">
        <v>2</v>
      </c>
      <c r="S1905" s="122">
        <f t="shared" si="58"/>
        <v>10</v>
      </c>
      <c r="T1905" s="122">
        <f t="shared" si="59"/>
        <v>90</v>
      </c>
    </row>
    <row r="1906" spans="1:20" x14ac:dyDescent="0.25">
      <c r="A1906" s="3">
        <v>2015</v>
      </c>
      <c r="B1906" s="2" t="s">
        <v>97</v>
      </c>
      <c r="C1906" s="1">
        <v>3508405</v>
      </c>
      <c r="D1906" s="4">
        <v>10</v>
      </c>
      <c r="E1906" s="6">
        <v>5</v>
      </c>
      <c r="F1906" s="39">
        <v>35084055</v>
      </c>
      <c r="G1906" s="39">
        <v>10</v>
      </c>
      <c r="H1906" s="39">
        <v>44</v>
      </c>
      <c r="I1906" s="132">
        <v>0.11828610000000001</v>
      </c>
      <c r="J1906" s="132">
        <v>0.1004428</v>
      </c>
      <c r="K1906" s="132">
        <v>1.784330000000001E-2</v>
      </c>
      <c r="L1906" s="132">
        <v>0</v>
      </c>
      <c r="M1906" s="132">
        <v>8.6027800000000001E-2</v>
      </c>
      <c r="N1906" s="132">
        <v>2.4158300000000004E-2</v>
      </c>
      <c r="O1906" s="132">
        <v>2.3966E-3</v>
      </c>
      <c r="P1906" s="132">
        <v>5.7033999999999991E-3</v>
      </c>
      <c r="Q1906" s="140">
        <v>22</v>
      </c>
      <c r="R1906" s="134">
        <v>45</v>
      </c>
      <c r="S1906" s="122">
        <f t="shared" si="58"/>
        <v>18.518518518518519</v>
      </c>
      <c r="T1906" s="122">
        <f t="shared" si="59"/>
        <v>81.481481481481481</v>
      </c>
    </row>
    <row r="1907" spans="1:20" x14ac:dyDescent="0.25">
      <c r="A1907" s="3">
        <v>2015</v>
      </c>
      <c r="B1907" s="2" t="s">
        <v>98</v>
      </c>
      <c r="C1907" s="1">
        <v>3508504</v>
      </c>
      <c r="D1907" s="4">
        <v>2</v>
      </c>
      <c r="E1907" s="6">
        <v>2</v>
      </c>
      <c r="F1907" s="39">
        <v>35085042</v>
      </c>
      <c r="G1907" s="39">
        <v>28</v>
      </c>
      <c r="H1907" s="39">
        <v>81</v>
      </c>
      <c r="I1907" s="132">
        <v>0.76108800000000065</v>
      </c>
      <c r="J1907" s="132">
        <v>0.21847150000000004</v>
      </c>
      <c r="K1907" s="132">
        <v>0.54261650000000061</v>
      </c>
      <c r="L1907" s="132">
        <v>4.4590563165905629E-2</v>
      </c>
      <c r="M1907" s="132">
        <v>0.35539609999999994</v>
      </c>
      <c r="N1907" s="132">
        <v>0.16961739999999997</v>
      </c>
      <c r="O1907" s="132">
        <v>0.19182019999999997</v>
      </c>
      <c r="P1907" s="132">
        <v>4.425430000000001E-2</v>
      </c>
      <c r="Q1907" s="140">
        <v>39</v>
      </c>
      <c r="R1907" s="134">
        <v>89</v>
      </c>
      <c r="S1907" s="122">
        <f t="shared" si="58"/>
        <v>25.688073394495415</v>
      </c>
      <c r="T1907" s="122">
        <f t="shared" si="59"/>
        <v>74.311926605504581</v>
      </c>
    </row>
    <row r="1908" spans="1:20" x14ac:dyDescent="0.25">
      <c r="A1908" s="3">
        <v>2015</v>
      </c>
      <c r="B1908" s="2" t="s">
        <v>99</v>
      </c>
      <c r="C1908" s="1">
        <v>3508603</v>
      </c>
      <c r="D1908" s="4">
        <v>2</v>
      </c>
      <c r="E1908" s="6">
        <v>2</v>
      </c>
      <c r="F1908" s="39">
        <v>35086032</v>
      </c>
      <c r="G1908" s="39">
        <v>12</v>
      </c>
      <c r="H1908" s="39">
        <v>11</v>
      </c>
      <c r="I1908" s="132">
        <v>0.15079819999999999</v>
      </c>
      <c r="J1908" s="132">
        <v>0.14159910000000001</v>
      </c>
      <c r="K1908" s="132">
        <v>9.1991E-3</v>
      </c>
      <c r="L1908" s="132">
        <v>0</v>
      </c>
      <c r="M1908" s="132">
        <v>9.904170000000001E-2</v>
      </c>
      <c r="N1908" s="132">
        <v>1.7186400000000001E-2</v>
      </c>
      <c r="O1908" s="132">
        <v>2.5216000000000002E-2</v>
      </c>
      <c r="P1908" s="132">
        <v>9.3541000000000023E-3</v>
      </c>
      <c r="Q1908" s="140">
        <v>11</v>
      </c>
      <c r="R1908" s="134">
        <v>66</v>
      </c>
      <c r="S1908" s="122">
        <f t="shared" si="58"/>
        <v>52.173913043478258</v>
      </c>
      <c r="T1908" s="122">
        <f t="shared" si="59"/>
        <v>47.826086956521742</v>
      </c>
    </row>
    <row r="1909" spans="1:20" x14ac:dyDescent="0.25">
      <c r="A1909" s="3">
        <v>2015</v>
      </c>
      <c r="B1909" s="2" t="s">
        <v>100</v>
      </c>
      <c r="C1909" s="1">
        <v>3508702</v>
      </c>
      <c r="D1909" s="4">
        <v>4</v>
      </c>
      <c r="E1909" s="6">
        <v>4</v>
      </c>
      <c r="F1909" s="39">
        <v>35087024</v>
      </c>
      <c r="G1909" s="39">
        <v>24</v>
      </c>
      <c r="H1909" s="39">
        <v>2</v>
      </c>
      <c r="I1909" s="132">
        <v>7.3307500000000012E-2</v>
      </c>
      <c r="J1909" s="132">
        <v>7.2714900000000013E-2</v>
      </c>
      <c r="K1909" s="132">
        <v>5.9259999999999998E-4</v>
      </c>
      <c r="L1909" s="132">
        <v>1.2073059360730594E-2</v>
      </c>
      <c r="M1909" s="132">
        <v>3.2222199999999999E-2</v>
      </c>
      <c r="N1909" s="132">
        <v>0</v>
      </c>
      <c r="O1909" s="132">
        <v>3.9955400000000002E-2</v>
      </c>
      <c r="P1909" s="132">
        <v>1.1299000000000001E-3</v>
      </c>
      <c r="Q1909" s="140">
        <v>12</v>
      </c>
      <c r="R1909" s="134">
        <v>4</v>
      </c>
      <c r="S1909" s="122">
        <f t="shared" si="58"/>
        <v>92.307692307692307</v>
      </c>
      <c r="T1909" s="122">
        <f t="shared" si="59"/>
        <v>7.6923076923076925</v>
      </c>
    </row>
    <row r="1910" spans="1:20" x14ac:dyDescent="0.25">
      <c r="A1910" s="3">
        <v>2015</v>
      </c>
      <c r="B1910" s="2" t="s">
        <v>101</v>
      </c>
      <c r="C1910" s="1">
        <v>3508801</v>
      </c>
      <c r="D1910" s="4">
        <v>16</v>
      </c>
      <c r="E1910" s="6">
        <v>16</v>
      </c>
      <c r="F1910" s="39">
        <v>350880116</v>
      </c>
      <c r="G1910" s="39">
        <v>14</v>
      </c>
      <c r="H1910" s="39">
        <v>12</v>
      </c>
      <c r="I1910" s="132">
        <v>0.44442849999999989</v>
      </c>
      <c r="J1910" s="132">
        <v>0.42996359999999989</v>
      </c>
      <c r="K1910" s="132">
        <v>1.4464900000000003E-2</v>
      </c>
      <c r="L1910" s="132">
        <v>0</v>
      </c>
      <c r="M1910" s="132">
        <v>1.3879599999999999E-2</v>
      </c>
      <c r="N1910" s="132">
        <v>4.1669999999999994E-4</v>
      </c>
      <c r="O1910" s="132">
        <v>0.42737869999999989</v>
      </c>
      <c r="P1910" s="132">
        <v>2.7534999999999999E-3</v>
      </c>
      <c r="Q1910" s="140">
        <v>10</v>
      </c>
      <c r="R1910" s="134">
        <v>1</v>
      </c>
      <c r="S1910" s="122">
        <f t="shared" si="58"/>
        <v>53.846153846153847</v>
      </c>
      <c r="T1910" s="122">
        <f t="shared" si="59"/>
        <v>46.153846153846153</v>
      </c>
    </row>
    <row r="1911" spans="1:20" x14ac:dyDescent="0.25">
      <c r="A1911" s="3">
        <v>2015</v>
      </c>
      <c r="B1911" s="2" t="s">
        <v>101</v>
      </c>
      <c r="C1911" s="1">
        <v>3508801</v>
      </c>
      <c r="D1911" s="4">
        <v>16</v>
      </c>
      <c r="E1911" s="6">
        <v>20</v>
      </c>
      <c r="F1911" s="39">
        <v>350880120</v>
      </c>
      <c r="G1911" s="39">
        <v>0</v>
      </c>
      <c r="H1911" s="39">
        <v>0</v>
      </c>
      <c r="I1911" s="132">
        <v>0</v>
      </c>
      <c r="J1911" s="132">
        <v>0</v>
      </c>
      <c r="K1911" s="132">
        <v>0</v>
      </c>
      <c r="L1911" s="132">
        <v>0</v>
      </c>
      <c r="M1911" s="132">
        <v>0</v>
      </c>
      <c r="N1911" s="132">
        <v>0</v>
      </c>
      <c r="O1911" s="132">
        <v>0</v>
      </c>
      <c r="P1911" s="132">
        <v>0</v>
      </c>
      <c r="Q1911" s="140">
        <v>0</v>
      </c>
      <c r="R1911" s="134">
        <v>0</v>
      </c>
      <c r="S1911" s="122">
        <f t="shared" si="58"/>
        <v>0</v>
      </c>
      <c r="T1911" s="122">
        <f t="shared" si="59"/>
        <v>0</v>
      </c>
    </row>
    <row r="1912" spans="1:20" x14ac:dyDescent="0.25">
      <c r="A1912" s="3">
        <v>2015</v>
      </c>
      <c r="B1912" s="2" t="s">
        <v>102</v>
      </c>
      <c r="C1912" s="1">
        <v>3508900</v>
      </c>
      <c r="D1912" s="4">
        <v>21</v>
      </c>
      <c r="E1912" s="6">
        <v>21</v>
      </c>
      <c r="F1912" s="39">
        <v>350890021</v>
      </c>
      <c r="G1912" s="39">
        <v>5</v>
      </c>
      <c r="H1912" s="39">
        <v>6</v>
      </c>
      <c r="I1912" s="132">
        <v>0.51140519999999989</v>
      </c>
      <c r="J1912" s="132">
        <v>0.50442139999999991</v>
      </c>
      <c r="K1912" s="132">
        <v>6.9837999999999992E-3</v>
      </c>
      <c r="L1912" s="132">
        <v>0</v>
      </c>
      <c r="M1912" s="132">
        <v>0.49770139999999996</v>
      </c>
      <c r="N1912" s="132">
        <v>0</v>
      </c>
      <c r="O1912" s="132">
        <v>0</v>
      </c>
      <c r="P1912" s="132">
        <v>1.37038E-2</v>
      </c>
      <c r="Q1912" s="140">
        <v>0</v>
      </c>
      <c r="R1912" s="134">
        <v>3</v>
      </c>
      <c r="S1912" s="122">
        <f t="shared" si="58"/>
        <v>45.454545454545453</v>
      </c>
      <c r="T1912" s="122">
        <f t="shared" si="59"/>
        <v>54.54545454545454</v>
      </c>
    </row>
    <row r="1913" spans="1:20" x14ac:dyDescent="0.25">
      <c r="A1913" s="3">
        <v>2015</v>
      </c>
      <c r="B1913" s="2" t="s">
        <v>103</v>
      </c>
      <c r="C1913" s="1">
        <v>3509007</v>
      </c>
      <c r="D1913" s="4">
        <v>6</v>
      </c>
      <c r="E1913" s="6">
        <v>6</v>
      </c>
      <c r="F1913" s="39">
        <v>35090076</v>
      </c>
      <c r="G1913" s="39">
        <v>6</v>
      </c>
      <c r="H1913" s="39">
        <v>37</v>
      </c>
      <c r="I1913" s="132">
        <v>0.21018680000000001</v>
      </c>
      <c r="J1913" s="132">
        <v>0.18148549999999999</v>
      </c>
      <c r="K1913" s="132">
        <v>2.8701299999999999E-2</v>
      </c>
      <c r="L1913" s="132">
        <v>0</v>
      </c>
      <c r="M1913" s="132">
        <v>0</v>
      </c>
      <c r="N1913" s="132">
        <v>0.2019156</v>
      </c>
      <c r="O1913" s="132">
        <v>1.3406999999999998E-3</v>
      </c>
      <c r="P1913" s="132">
        <v>6.9305E-3</v>
      </c>
      <c r="Q1913" s="140">
        <v>7</v>
      </c>
      <c r="R1913" s="134">
        <v>77</v>
      </c>
      <c r="S1913" s="122">
        <f t="shared" si="58"/>
        <v>13.953488372093023</v>
      </c>
      <c r="T1913" s="122">
        <f t="shared" si="59"/>
        <v>86.04651162790698</v>
      </c>
    </row>
    <row r="1914" spans="1:20" x14ac:dyDescent="0.25">
      <c r="A1914" s="3">
        <v>2015</v>
      </c>
      <c r="B1914" s="2" t="s">
        <v>104</v>
      </c>
      <c r="C1914" s="1">
        <v>3509106</v>
      </c>
      <c r="D1914" s="4">
        <v>22</v>
      </c>
      <c r="E1914" s="6">
        <v>22</v>
      </c>
      <c r="F1914" s="39">
        <v>350910622</v>
      </c>
      <c r="G1914" s="39">
        <v>0</v>
      </c>
      <c r="H1914" s="39">
        <v>6</v>
      </c>
      <c r="I1914" s="132">
        <v>7.3684000000000006E-3</v>
      </c>
      <c r="J1914" s="132">
        <v>0</v>
      </c>
      <c r="K1914" s="132">
        <v>7.3684000000000006E-3</v>
      </c>
      <c r="L1914" s="132">
        <v>0</v>
      </c>
      <c r="M1914" s="132">
        <v>7.2700000000000004E-3</v>
      </c>
      <c r="N1914" s="132">
        <v>0</v>
      </c>
      <c r="O1914" s="132">
        <v>0</v>
      </c>
      <c r="P1914" s="132">
        <v>9.8400000000000007E-5</v>
      </c>
      <c r="Q1914" s="140">
        <v>0</v>
      </c>
      <c r="R1914" s="134">
        <v>5</v>
      </c>
      <c r="S1914" s="122">
        <f t="shared" si="58"/>
        <v>0</v>
      </c>
      <c r="T1914" s="122">
        <f t="shared" si="59"/>
        <v>100</v>
      </c>
    </row>
    <row r="1915" spans="1:20" x14ac:dyDescent="0.25">
      <c r="A1915" s="3">
        <v>2015</v>
      </c>
      <c r="B1915" s="2" t="s">
        <v>104</v>
      </c>
      <c r="C1915" s="1">
        <v>3509106</v>
      </c>
      <c r="D1915" s="4">
        <v>22</v>
      </c>
      <c r="E1915" s="6">
        <v>21</v>
      </c>
      <c r="F1915" s="39">
        <v>350910621</v>
      </c>
      <c r="G1915" s="39">
        <v>0</v>
      </c>
      <c r="H1915" s="39">
        <v>2</v>
      </c>
      <c r="I1915" s="132">
        <v>7.9800000000000002E-5</v>
      </c>
      <c r="J1915" s="132">
        <v>0</v>
      </c>
      <c r="K1915" s="132">
        <v>7.9800000000000002E-5</v>
      </c>
      <c r="L1915" s="132">
        <v>0</v>
      </c>
      <c r="M1915" s="132">
        <v>0</v>
      </c>
      <c r="N1915" s="132">
        <v>0</v>
      </c>
      <c r="O1915" s="132">
        <v>5.6700000000000003E-5</v>
      </c>
      <c r="P1915" s="132">
        <v>2.3099999999999999E-5</v>
      </c>
      <c r="Q1915" s="140">
        <v>0</v>
      </c>
      <c r="R1915" s="134">
        <v>0</v>
      </c>
      <c r="S1915" s="122">
        <f t="shared" si="58"/>
        <v>0</v>
      </c>
      <c r="T1915" s="122">
        <f t="shared" si="59"/>
        <v>100</v>
      </c>
    </row>
    <row r="1916" spans="1:20" x14ac:dyDescent="0.25">
      <c r="A1916" s="3">
        <v>2015</v>
      </c>
      <c r="B1916" s="2" t="s">
        <v>105</v>
      </c>
      <c r="C1916" s="1">
        <v>3509205</v>
      </c>
      <c r="D1916" s="4">
        <v>6</v>
      </c>
      <c r="E1916" s="6">
        <v>6</v>
      </c>
      <c r="F1916" s="39">
        <v>35092056</v>
      </c>
      <c r="G1916" s="39">
        <v>5</v>
      </c>
      <c r="H1916" s="39">
        <v>92</v>
      </c>
      <c r="I1916" s="132">
        <v>0.27652149999999998</v>
      </c>
      <c r="J1916" s="132">
        <v>0.1045966</v>
      </c>
      <c r="K1916" s="132">
        <v>0.17192489999999999</v>
      </c>
      <c r="L1916" s="132">
        <v>0</v>
      </c>
      <c r="M1916" s="132">
        <v>0.14445169999999999</v>
      </c>
      <c r="N1916" s="132">
        <v>6.9876900000000006E-2</v>
      </c>
      <c r="O1916" s="132">
        <v>3.4700000000000003E-5</v>
      </c>
      <c r="P1916" s="132">
        <v>6.2158200000000011E-2</v>
      </c>
      <c r="Q1916" s="140">
        <v>7</v>
      </c>
      <c r="R1916" s="134">
        <v>105</v>
      </c>
      <c r="S1916" s="122">
        <f t="shared" si="58"/>
        <v>5.1546391752577314</v>
      </c>
      <c r="T1916" s="122">
        <f t="shared" si="59"/>
        <v>94.845360824742258</v>
      </c>
    </row>
    <row r="1917" spans="1:20" x14ac:dyDescent="0.25">
      <c r="A1917" s="3">
        <v>2015</v>
      </c>
      <c r="B1917" s="2" t="s">
        <v>105</v>
      </c>
      <c r="C1917" s="1">
        <v>3509205</v>
      </c>
      <c r="D1917" s="4">
        <v>6</v>
      </c>
      <c r="E1917" s="6">
        <v>10</v>
      </c>
      <c r="F1917" s="39">
        <v>350920510</v>
      </c>
      <c r="G1917" s="39">
        <v>0</v>
      </c>
      <c r="H1917" s="39">
        <v>0</v>
      </c>
      <c r="I1917" s="132">
        <v>0</v>
      </c>
      <c r="J1917" s="132">
        <v>0</v>
      </c>
      <c r="K1917" s="132">
        <v>0</v>
      </c>
      <c r="L1917" s="132">
        <v>0</v>
      </c>
      <c r="M1917" s="132">
        <v>0</v>
      </c>
      <c r="N1917" s="132">
        <v>0</v>
      </c>
      <c r="O1917" s="132">
        <v>0</v>
      </c>
      <c r="P1917" s="132">
        <v>0</v>
      </c>
      <c r="Q1917" s="140">
        <v>0</v>
      </c>
      <c r="R1917" s="134">
        <v>0</v>
      </c>
      <c r="S1917" s="122">
        <f t="shared" si="58"/>
        <v>0</v>
      </c>
      <c r="T1917" s="122">
        <f t="shared" si="59"/>
        <v>0</v>
      </c>
    </row>
    <row r="1918" spans="1:20" x14ac:dyDescent="0.25">
      <c r="A1918" s="3">
        <v>2015</v>
      </c>
      <c r="B1918" s="2" t="s">
        <v>106</v>
      </c>
      <c r="C1918" s="1">
        <v>3509254</v>
      </c>
      <c r="D1918" s="4">
        <v>11</v>
      </c>
      <c r="E1918" s="6">
        <v>11</v>
      </c>
      <c r="F1918" s="39">
        <v>350925411</v>
      </c>
      <c r="G1918" s="39">
        <v>11</v>
      </c>
      <c r="H1918" s="39">
        <v>10</v>
      </c>
      <c r="I1918" s="132">
        <v>1.2747267000000002</v>
      </c>
      <c r="J1918" s="132">
        <v>1.2653747000000002</v>
      </c>
      <c r="K1918" s="132">
        <v>9.3520000000000027E-3</v>
      </c>
      <c r="L1918" s="132">
        <v>0</v>
      </c>
      <c r="M1918" s="132">
        <v>9.4386199999999976E-2</v>
      </c>
      <c r="N1918" s="132">
        <v>1.1740242999999999</v>
      </c>
      <c r="O1918" s="132">
        <v>3.8334000000000003E-3</v>
      </c>
      <c r="P1918" s="132">
        <v>2.4827999999999994E-3</v>
      </c>
      <c r="Q1918" s="140">
        <v>10</v>
      </c>
      <c r="R1918" s="134">
        <v>14</v>
      </c>
      <c r="S1918" s="122">
        <f t="shared" si="58"/>
        <v>52.380952380952387</v>
      </c>
      <c r="T1918" s="122">
        <f t="shared" si="59"/>
        <v>47.619047619047613</v>
      </c>
    </row>
    <row r="1919" spans="1:20" x14ac:dyDescent="0.25">
      <c r="A1919" s="3">
        <v>2015</v>
      </c>
      <c r="B1919" s="2" t="s">
        <v>107</v>
      </c>
      <c r="C1919" s="1">
        <v>3509304</v>
      </c>
      <c r="D1919" s="4">
        <v>15</v>
      </c>
      <c r="E1919" s="6">
        <v>15</v>
      </c>
      <c r="F1919" s="39">
        <v>350930415</v>
      </c>
      <c r="G1919" s="39">
        <v>27</v>
      </c>
      <c r="H1919" s="39">
        <v>14</v>
      </c>
      <c r="I1919" s="132">
        <v>0.42743229999999999</v>
      </c>
      <c r="J1919" s="132">
        <v>0.32071549999999999</v>
      </c>
      <c r="K1919" s="132">
        <v>0.10671679999999999</v>
      </c>
      <c r="L1919" s="132">
        <v>0</v>
      </c>
      <c r="M1919" s="132">
        <v>0</v>
      </c>
      <c r="N1919" s="132">
        <v>8.7769999999999992E-4</v>
      </c>
      <c r="O1919" s="132">
        <v>0.42307229999999996</v>
      </c>
      <c r="P1919" s="132">
        <v>3.4822999999999998E-3</v>
      </c>
      <c r="Q1919" s="140">
        <v>8</v>
      </c>
      <c r="R1919" s="134">
        <v>13</v>
      </c>
      <c r="S1919" s="122">
        <f t="shared" si="58"/>
        <v>65.853658536585371</v>
      </c>
      <c r="T1919" s="122">
        <f t="shared" si="59"/>
        <v>34.146341463414636</v>
      </c>
    </row>
    <row r="1920" spans="1:20" x14ac:dyDescent="0.25">
      <c r="A1920" s="3">
        <v>2015</v>
      </c>
      <c r="B1920" s="2" t="s">
        <v>108</v>
      </c>
      <c r="C1920" s="1">
        <v>3509403</v>
      </c>
      <c r="D1920" s="4">
        <v>4</v>
      </c>
      <c r="E1920" s="6">
        <v>4</v>
      </c>
      <c r="F1920" s="39">
        <v>35094034</v>
      </c>
      <c r="G1920" s="39">
        <v>62</v>
      </c>
      <c r="H1920" s="39">
        <v>35</v>
      </c>
      <c r="I1920" s="132">
        <v>0.32566200000000001</v>
      </c>
      <c r="J1920" s="132">
        <v>0.31685380000000002</v>
      </c>
      <c r="K1920" s="132">
        <v>8.8082000000000039E-3</v>
      </c>
      <c r="L1920" s="132">
        <v>3.4246575342465752E-3</v>
      </c>
      <c r="M1920" s="132">
        <v>0.12131939999999999</v>
      </c>
      <c r="N1920" s="132">
        <v>4.0475999999999998E-2</v>
      </c>
      <c r="O1920" s="132">
        <v>0.15695389999999995</v>
      </c>
      <c r="P1920" s="132">
        <v>6.9126999999999991E-3</v>
      </c>
      <c r="Q1920" s="140">
        <v>25</v>
      </c>
      <c r="R1920" s="134">
        <v>12</v>
      </c>
      <c r="S1920" s="122">
        <f t="shared" si="58"/>
        <v>63.917525773195869</v>
      </c>
      <c r="T1920" s="122">
        <f t="shared" si="59"/>
        <v>36.082474226804123</v>
      </c>
    </row>
    <row r="1921" spans="1:20" x14ac:dyDescent="0.25">
      <c r="A1921" s="3">
        <v>2015</v>
      </c>
      <c r="B1921" s="2" t="s">
        <v>109</v>
      </c>
      <c r="C1921" s="1">
        <v>3509452</v>
      </c>
      <c r="D1921" s="4">
        <v>14</v>
      </c>
      <c r="E1921" s="6">
        <v>14</v>
      </c>
      <c r="F1921" s="39">
        <v>350945214</v>
      </c>
      <c r="G1921" s="39">
        <v>12</v>
      </c>
      <c r="H1921" s="39">
        <v>6</v>
      </c>
      <c r="I1921" s="132">
        <v>0.1089252</v>
      </c>
      <c r="J1921" s="132">
        <v>9.2147400000000004E-2</v>
      </c>
      <c r="K1921" s="132">
        <v>1.6777799999999999E-2</v>
      </c>
      <c r="L1921" s="132">
        <v>6.3822583713850842E-2</v>
      </c>
      <c r="M1921" s="132">
        <v>1.4162099999999999E-2</v>
      </c>
      <c r="N1921" s="132">
        <v>6.2500000000000001E-4</v>
      </c>
      <c r="O1921" s="132">
        <v>8.6365000000000011E-2</v>
      </c>
      <c r="P1921" s="132">
        <v>7.7730999999999998E-3</v>
      </c>
      <c r="Q1921" s="140">
        <v>7</v>
      </c>
      <c r="R1921" s="134">
        <v>1</v>
      </c>
      <c r="S1921" s="122">
        <f t="shared" si="58"/>
        <v>66.666666666666657</v>
      </c>
      <c r="T1921" s="122">
        <f t="shared" si="59"/>
        <v>33.333333333333329</v>
      </c>
    </row>
    <row r="1922" spans="1:20" x14ac:dyDescent="0.25">
      <c r="A1922" s="3">
        <v>2015</v>
      </c>
      <c r="B1922" s="2" t="s">
        <v>110</v>
      </c>
      <c r="C1922" s="1">
        <v>3509502</v>
      </c>
      <c r="D1922" s="4">
        <v>5</v>
      </c>
      <c r="E1922" s="6">
        <v>5</v>
      </c>
      <c r="F1922" s="39">
        <v>35095025</v>
      </c>
      <c r="G1922" s="39">
        <v>121</v>
      </c>
      <c r="H1922" s="39">
        <v>560</v>
      </c>
      <c r="I1922" s="132">
        <v>5.0034458999999964</v>
      </c>
      <c r="J1922" s="132">
        <v>4.7306092999999967</v>
      </c>
      <c r="K1922" s="132">
        <v>0.27283659999999971</v>
      </c>
      <c r="L1922" s="132">
        <v>0</v>
      </c>
      <c r="M1922" s="132">
        <v>4.572426000000001</v>
      </c>
      <c r="N1922" s="132">
        <v>9.8553000000000002E-2</v>
      </c>
      <c r="O1922" s="132">
        <v>7.1026200000000012E-2</v>
      </c>
      <c r="P1922" s="132">
        <v>0.26144069999999975</v>
      </c>
      <c r="Q1922" s="140">
        <v>269</v>
      </c>
      <c r="R1922" s="134">
        <v>649</v>
      </c>
      <c r="S1922" s="122">
        <f t="shared" si="58"/>
        <v>17.767988252569751</v>
      </c>
      <c r="T1922" s="122">
        <f t="shared" si="59"/>
        <v>82.232011747430249</v>
      </c>
    </row>
    <row r="1923" spans="1:20" x14ac:dyDescent="0.25">
      <c r="A1923" s="3">
        <v>2015</v>
      </c>
      <c r="B1923" s="2" t="s">
        <v>111</v>
      </c>
      <c r="C1923" s="1">
        <v>3509601</v>
      </c>
      <c r="D1923" s="4">
        <v>5</v>
      </c>
      <c r="E1923" s="6">
        <v>5</v>
      </c>
      <c r="F1923" s="39">
        <v>35096015</v>
      </c>
      <c r="G1923" s="39">
        <v>8</v>
      </c>
      <c r="H1923" s="39">
        <v>24</v>
      </c>
      <c r="I1923" s="132">
        <v>0.54422219999999999</v>
      </c>
      <c r="J1923" s="132">
        <v>0.52543329999999999</v>
      </c>
      <c r="K1923" s="132">
        <v>1.8788900000000004E-2</v>
      </c>
      <c r="L1923" s="132">
        <v>0</v>
      </c>
      <c r="M1923" s="132">
        <v>0.35611110000000001</v>
      </c>
      <c r="N1923" s="132">
        <v>0.17380859999999998</v>
      </c>
      <c r="O1923" s="132">
        <v>1.6945E-3</v>
      </c>
      <c r="P1923" s="132">
        <v>1.2608000000000003E-2</v>
      </c>
      <c r="Q1923" s="140">
        <v>6</v>
      </c>
      <c r="R1923" s="134">
        <v>68</v>
      </c>
      <c r="S1923" s="122">
        <f t="shared" ref="S1923:S1986" si="60">IFERROR(((G1923)/(SUM($G1923:$H1923)))*100,0)</f>
        <v>25</v>
      </c>
      <c r="T1923" s="122">
        <f t="shared" ref="T1923:T1986" si="61">IFERROR(((H1923)/(SUM($G1923:$H1923)))*100,0)</f>
        <v>75</v>
      </c>
    </row>
    <row r="1924" spans="1:20" x14ac:dyDescent="0.25">
      <c r="A1924" s="3">
        <v>2015</v>
      </c>
      <c r="B1924" s="2" t="s">
        <v>112</v>
      </c>
      <c r="C1924" s="1">
        <v>3509700</v>
      </c>
      <c r="D1924" s="4">
        <v>1</v>
      </c>
      <c r="E1924" s="6">
        <v>1</v>
      </c>
      <c r="F1924" s="39">
        <v>35097001</v>
      </c>
      <c r="G1924" s="39">
        <v>30</v>
      </c>
      <c r="H1924" s="39">
        <v>18</v>
      </c>
      <c r="I1924" s="132">
        <v>0.88429490000000011</v>
      </c>
      <c r="J1924" s="132">
        <v>0.88108660000000005</v>
      </c>
      <c r="K1924" s="132">
        <v>3.2082999999999986E-3</v>
      </c>
      <c r="L1924" s="132">
        <v>0</v>
      </c>
      <c r="M1924" s="132">
        <v>0.26999989999999996</v>
      </c>
      <c r="N1924" s="132">
        <v>1.0430999999999999E-3</v>
      </c>
      <c r="O1924" s="132">
        <v>0.60103700000000004</v>
      </c>
      <c r="P1924" s="132">
        <v>1.2214899999999999E-2</v>
      </c>
      <c r="Q1924" s="140">
        <v>18</v>
      </c>
      <c r="R1924" s="134">
        <v>69</v>
      </c>
      <c r="S1924" s="122">
        <f t="shared" si="60"/>
        <v>62.5</v>
      </c>
      <c r="T1924" s="122">
        <f t="shared" si="61"/>
        <v>37.5</v>
      </c>
    </row>
    <row r="1925" spans="1:20" x14ac:dyDescent="0.25">
      <c r="A1925" s="3">
        <v>2015</v>
      </c>
      <c r="B1925" s="2" t="s">
        <v>113</v>
      </c>
      <c r="C1925" s="1">
        <v>3509809</v>
      </c>
      <c r="D1925" s="4">
        <v>17</v>
      </c>
      <c r="E1925" s="6">
        <v>17</v>
      </c>
      <c r="F1925" s="39">
        <v>350980917</v>
      </c>
      <c r="G1925" s="39">
        <v>11</v>
      </c>
      <c r="H1925" s="39">
        <v>8</v>
      </c>
      <c r="I1925" s="132">
        <v>0.18944910000000004</v>
      </c>
      <c r="J1925" s="132">
        <v>0.18912270000000003</v>
      </c>
      <c r="K1925" s="132">
        <v>3.2640000000000002E-4</v>
      </c>
      <c r="L1925" s="132">
        <v>0</v>
      </c>
      <c r="M1925" s="132">
        <v>0</v>
      </c>
      <c r="N1925" s="132">
        <v>5.8000000000000004E-6</v>
      </c>
      <c r="O1925" s="132">
        <v>0.18409950000000003</v>
      </c>
      <c r="P1925" s="132">
        <v>5.3438000000000001E-3</v>
      </c>
      <c r="Q1925" s="140">
        <v>10</v>
      </c>
      <c r="R1925" s="134">
        <v>2</v>
      </c>
      <c r="S1925" s="122">
        <f t="shared" si="60"/>
        <v>57.894736842105267</v>
      </c>
      <c r="T1925" s="122">
        <f t="shared" si="61"/>
        <v>42.105263157894733</v>
      </c>
    </row>
    <row r="1926" spans="1:20" x14ac:dyDescent="0.25">
      <c r="A1926" s="3">
        <v>2015</v>
      </c>
      <c r="B1926" s="2" t="s">
        <v>114</v>
      </c>
      <c r="C1926" s="1">
        <v>3509908</v>
      </c>
      <c r="D1926" s="4">
        <v>11</v>
      </c>
      <c r="E1926" s="6">
        <v>11</v>
      </c>
      <c r="F1926" s="39">
        <v>350990811</v>
      </c>
      <c r="G1926" s="39">
        <v>14</v>
      </c>
      <c r="H1926" s="39">
        <v>3</v>
      </c>
      <c r="I1926" s="132">
        <v>0.27996320000000002</v>
      </c>
      <c r="J1926" s="132">
        <v>0.27923980000000004</v>
      </c>
      <c r="K1926" s="132">
        <v>7.2339999999999991E-4</v>
      </c>
      <c r="L1926" s="132">
        <v>0</v>
      </c>
      <c r="M1926" s="132">
        <v>0.11651109999999999</v>
      </c>
      <c r="N1926" s="132">
        <v>2.1879999999999998E-4</v>
      </c>
      <c r="O1926" s="132">
        <v>0.1624138</v>
      </c>
      <c r="P1926" s="132">
        <v>8.1949999999999992E-4</v>
      </c>
      <c r="Q1926" s="140">
        <v>5</v>
      </c>
      <c r="R1926" s="134">
        <v>24</v>
      </c>
      <c r="S1926" s="122">
        <f t="shared" si="60"/>
        <v>82.35294117647058</v>
      </c>
      <c r="T1926" s="122">
        <f t="shared" si="61"/>
        <v>17.647058823529413</v>
      </c>
    </row>
    <row r="1927" spans="1:20" x14ac:dyDescent="0.25">
      <c r="A1927" s="3">
        <v>2015</v>
      </c>
      <c r="B1927" s="2" t="s">
        <v>115</v>
      </c>
      <c r="C1927" s="1">
        <v>3509957</v>
      </c>
      <c r="D1927" s="4">
        <v>2</v>
      </c>
      <c r="E1927" s="6">
        <v>2</v>
      </c>
      <c r="F1927" s="39">
        <v>35099572</v>
      </c>
      <c r="G1927" s="39">
        <v>7</v>
      </c>
      <c r="H1927" s="39">
        <v>3</v>
      </c>
      <c r="I1927" s="132">
        <v>3.7879299999999991E-2</v>
      </c>
      <c r="J1927" s="132">
        <v>1.8115299999999994E-2</v>
      </c>
      <c r="K1927" s="132">
        <v>1.9764E-2</v>
      </c>
      <c r="L1927" s="132">
        <v>0.1388888888888889</v>
      </c>
      <c r="M1927" s="132">
        <v>1.9583400000000001E-2</v>
      </c>
      <c r="N1927" s="132">
        <v>1.806E-4</v>
      </c>
      <c r="O1927" s="132">
        <v>1.6031899999999998E-2</v>
      </c>
      <c r="P1927" s="132">
        <v>2.0834E-3</v>
      </c>
      <c r="Q1927" s="140">
        <v>1</v>
      </c>
      <c r="R1927" s="134">
        <v>10</v>
      </c>
      <c r="S1927" s="122">
        <f t="shared" si="60"/>
        <v>70</v>
      </c>
      <c r="T1927" s="122">
        <f t="shared" si="61"/>
        <v>30</v>
      </c>
    </row>
    <row r="1928" spans="1:20" x14ac:dyDescent="0.25">
      <c r="A1928" s="3">
        <v>2015</v>
      </c>
      <c r="B1928" s="2" t="s">
        <v>116</v>
      </c>
      <c r="C1928" s="1">
        <v>3510005</v>
      </c>
      <c r="D1928" s="4">
        <v>17</v>
      </c>
      <c r="E1928" s="6">
        <v>17</v>
      </c>
      <c r="F1928" s="39">
        <v>351000517</v>
      </c>
      <c r="G1928" s="39">
        <v>16</v>
      </c>
      <c r="H1928" s="39">
        <v>32</v>
      </c>
      <c r="I1928" s="132">
        <v>0.2254178</v>
      </c>
      <c r="J1928" s="132">
        <v>0.16317990000000002</v>
      </c>
      <c r="K1928" s="132">
        <v>6.2237899999999978E-2</v>
      </c>
      <c r="L1928" s="132">
        <v>3.1153729071537292E-2</v>
      </c>
      <c r="M1928" s="132">
        <v>6.7130000000000002E-3</v>
      </c>
      <c r="N1928" s="132">
        <v>4.0843299999999992E-2</v>
      </c>
      <c r="O1928" s="132">
        <v>0.16317990000000002</v>
      </c>
      <c r="P1928" s="132">
        <v>1.4681600000000001E-2</v>
      </c>
      <c r="Q1928" s="140">
        <v>21</v>
      </c>
      <c r="R1928" s="134">
        <v>2</v>
      </c>
      <c r="S1928" s="122">
        <f t="shared" si="60"/>
        <v>33.333333333333329</v>
      </c>
      <c r="T1928" s="122">
        <f t="shared" si="61"/>
        <v>66.666666666666657</v>
      </c>
    </row>
    <row r="1929" spans="1:20" x14ac:dyDescent="0.25">
      <c r="A1929" s="3">
        <v>2015</v>
      </c>
      <c r="B1929" s="2" t="s">
        <v>117</v>
      </c>
      <c r="C1929" s="1">
        <v>3510104</v>
      </c>
      <c r="D1929" s="4">
        <v>15</v>
      </c>
      <c r="E1929" s="6">
        <v>15</v>
      </c>
      <c r="F1929" s="39">
        <v>351010415</v>
      </c>
      <c r="G1929" s="39">
        <v>0</v>
      </c>
      <c r="H1929" s="39">
        <v>6</v>
      </c>
      <c r="I1929" s="132">
        <v>5.3633000000000005E-3</v>
      </c>
      <c r="J1929" s="132">
        <v>0</v>
      </c>
      <c r="K1929" s="132">
        <v>5.3633000000000005E-3</v>
      </c>
      <c r="L1929" s="132">
        <v>0</v>
      </c>
      <c r="M1929" s="132">
        <v>3.4721999999999999E-3</v>
      </c>
      <c r="N1929" s="132">
        <v>7.2219999999999999E-4</v>
      </c>
      <c r="O1929" s="132">
        <v>9.722E-4</v>
      </c>
      <c r="P1929" s="132">
        <v>1.9670000000000001E-4</v>
      </c>
      <c r="Q1929" s="140">
        <v>0</v>
      </c>
      <c r="R1929" s="134">
        <v>1</v>
      </c>
      <c r="S1929" s="122">
        <f t="shared" si="60"/>
        <v>0</v>
      </c>
      <c r="T1929" s="122">
        <f t="shared" si="61"/>
        <v>100</v>
      </c>
    </row>
    <row r="1930" spans="1:20" x14ac:dyDescent="0.25">
      <c r="A1930" s="3">
        <v>2015</v>
      </c>
      <c r="B1930" s="2" t="s">
        <v>117</v>
      </c>
      <c r="C1930" s="1">
        <v>3510104</v>
      </c>
      <c r="D1930" s="4">
        <v>15</v>
      </c>
      <c r="E1930" s="6">
        <v>16</v>
      </c>
      <c r="F1930" s="39">
        <v>351010416</v>
      </c>
      <c r="G1930" s="39">
        <v>1</v>
      </c>
      <c r="H1930" s="39">
        <v>3</v>
      </c>
      <c r="I1930" s="132">
        <v>5.8008000000000001E-3</v>
      </c>
      <c r="J1930" s="132">
        <v>3.4721999999999999E-3</v>
      </c>
      <c r="K1930" s="132">
        <v>2.3286000000000001E-3</v>
      </c>
      <c r="L1930" s="132">
        <v>0</v>
      </c>
      <c r="M1930" s="132">
        <v>0</v>
      </c>
      <c r="N1930" s="132">
        <v>0</v>
      </c>
      <c r="O1930" s="132">
        <v>5.8007999999999992E-3</v>
      </c>
      <c r="P1930" s="132">
        <v>0</v>
      </c>
      <c r="Q1930" s="140">
        <v>0</v>
      </c>
      <c r="R1930" s="134">
        <v>0</v>
      </c>
      <c r="S1930" s="122">
        <f t="shared" si="60"/>
        <v>25</v>
      </c>
      <c r="T1930" s="122">
        <f t="shared" si="61"/>
        <v>75</v>
      </c>
    </row>
    <row r="1931" spans="1:20" x14ac:dyDescent="0.25">
      <c r="A1931" s="3">
        <v>2015</v>
      </c>
      <c r="B1931" s="2" t="s">
        <v>118</v>
      </c>
      <c r="C1931" s="1">
        <v>3510153</v>
      </c>
      <c r="D1931" s="4">
        <v>17</v>
      </c>
      <c r="E1931" s="6">
        <v>17</v>
      </c>
      <c r="F1931" s="39">
        <v>351015317</v>
      </c>
      <c r="G1931" s="39">
        <v>2</v>
      </c>
      <c r="H1931" s="39">
        <v>2</v>
      </c>
      <c r="I1931" s="132">
        <v>1.77626E-2</v>
      </c>
      <c r="J1931" s="132">
        <v>1.7175900000000001E-2</v>
      </c>
      <c r="K1931" s="132">
        <v>5.867E-4</v>
      </c>
      <c r="L1931" s="132">
        <v>0</v>
      </c>
      <c r="M1931" s="132">
        <v>0</v>
      </c>
      <c r="N1931" s="132">
        <v>1.042E-4</v>
      </c>
      <c r="O1931" s="132">
        <v>1.7175900000000001E-2</v>
      </c>
      <c r="P1931" s="132">
        <v>4.8250000000000002E-4</v>
      </c>
      <c r="Q1931" s="140">
        <v>2</v>
      </c>
      <c r="R1931" s="134">
        <v>0</v>
      </c>
      <c r="S1931" s="122">
        <f t="shared" si="60"/>
        <v>50</v>
      </c>
      <c r="T1931" s="122">
        <f t="shared" si="61"/>
        <v>50</v>
      </c>
    </row>
    <row r="1932" spans="1:20" x14ac:dyDescent="0.25">
      <c r="A1932" s="3">
        <v>2015</v>
      </c>
      <c r="B1932" s="2" t="s">
        <v>119</v>
      </c>
      <c r="C1932" s="1">
        <v>3510203</v>
      </c>
      <c r="D1932" s="4">
        <v>14</v>
      </c>
      <c r="E1932" s="6">
        <v>14</v>
      </c>
      <c r="F1932" s="39">
        <v>351020314</v>
      </c>
      <c r="G1932" s="39">
        <v>71</v>
      </c>
      <c r="H1932" s="39">
        <v>17</v>
      </c>
      <c r="I1932" s="132">
        <v>0.27238960000000001</v>
      </c>
      <c r="J1932" s="132">
        <v>0.26822119999999999</v>
      </c>
      <c r="K1932" s="132">
        <v>4.1684000000000001E-3</v>
      </c>
      <c r="L1932" s="132">
        <v>0</v>
      </c>
      <c r="M1932" s="132">
        <v>8.9566599999999996E-2</v>
      </c>
      <c r="N1932" s="132">
        <v>9.0269999999999999E-4</v>
      </c>
      <c r="O1932" s="132">
        <v>0.18061180000000002</v>
      </c>
      <c r="P1932" s="132">
        <v>1.3085000000000004E-3</v>
      </c>
      <c r="Q1932" s="140">
        <v>48</v>
      </c>
      <c r="R1932" s="134">
        <v>12</v>
      </c>
      <c r="S1932" s="122">
        <f t="shared" si="60"/>
        <v>80.681818181818173</v>
      </c>
      <c r="T1932" s="122">
        <f t="shared" si="61"/>
        <v>19.318181818181817</v>
      </c>
    </row>
    <row r="1933" spans="1:20" x14ac:dyDescent="0.25">
      <c r="A1933" s="3">
        <v>2015</v>
      </c>
      <c r="B1933" s="2" t="s">
        <v>120</v>
      </c>
      <c r="C1933" s="1">
        <v>3510302</v>
      </c>
      <c r="D1933" s="4">
        <v>10</v>
      </c>
      <c r="E1933" s="6">
        <v>10</v>
      </c>
      <c r="F1933" s="39">
        <v>351030210</v>
      </c>
      <c r="G1933" s="39">
        <v>8</v>
      </c>
      <c r="H1933" s="39">
        <v>14</v>
      </c>
      <c r="I1933" s="132">
        <v>0.4170548</v>
      </c>
      <c r="J1933" s="132">
        <v>0.40009880000000003</v>
      </c>
      <c r="K1933" s="132">
        <v>1.6955999999999995E-2</v>
      </c>
      <c r="L1933" s="132">
        <v>0</v>
      </c>
      <c r="M1933" s="132">
        <v>0.25111119999999998</v>
      </c>
      <c r="N1933" s="132">
        <v>3.4700000000000003E-5</v>
      </c>
      <c r="O1933" s="132">
        <v>0.16487889999999999</v>
      </c>
      <c r="P1933" s="132">
        <v>1.0299999999999999E-3</v>
      </c>
      <c r="Q1933" s="140">
        <v>11</v>
      </c>
      <c r="R1933" s="134">
        <v>13</v>
      </c>
      <c r="S1933" s="122">
        <f t="shared" si="60"/>
        <v>36.363636363636367</v>
      </c>
      <c r="T1933" s="122">
        <f t="shared" si="61"/>
        <v>63.636363636363633</v>
      </c>
    </row>
    <row r="1934" spans="1:20" x14ac:dyDescent="0.25">
      <c r="A1934" s="3">
        <v>2015</v>
      </c>
      <c r="B1934" s="2" t="s">
        <v>121</v>
      </c>
      <c r="C1934" s="1">
        <v>3510401</v>
      </c>
      <c r="D1934" s="4">
        <v>5</v>
      </c>
      <c r="E1934" s="6">
        <v>5</v>
      </c>
      <c r="F1934" s="39">
        <v>35104015</v>
      </c>
      <c r="G1934" s="39">
        <v>15</v>
      </c>
      <c r="H1934" s="39">
        <v>118</v>
      </c>
      <c r="I1934" s="132">
        <v>0.32932839999999985</v>
      </c>
      <c r="J1934" s="132">
        <v>0.13651870000000002</v>
      </c>
      <c r="K1934" s="132">
        <v>0.19280969999999986</v>
      </c>
      <c r="L1934" s="132">
        <v>0</v>
      </c>
      <c r="M1934" s="132">
        <v>0.22399280000000008</v>
      </c>
      <c r="N1934" s="132">
        <v>7.8394200000000011E-2</v>
      </c>
      <c r="O1934" s="132">
        <v>1.08536E-2</v>
      </c>
      <c r="P1934" s="132">
        <v>1.6087799999999999E-2</v>
      </c>
      <c r="Q1934" s="140">
        <v>23</v>
      </c>
      <c r="R1934" s="134">
        <v>46</v>
      </c>
      <c r="S1934" s="122">
        <f t="shared" si="60"/>
        <v>11.278195488721805</v>
      </c>
      <c r="T1934" s="122">
        <f t="shared" si="61"/>
        <v>88.721804511278194</v>
      </c>
    </row>
    <row r="1935" spans="1:20" x14ac:dyDescent="0.25">
      <c r="A1935" s="3">
        <v>2015</v>
      </c>
      <c r="B1935" s="2" t="s">
        <v>122</v>
      </c>
      <c r="C1935" s="1">
        <v>3510500</v>
      </c>
      <c r="D1935" s="4">
        <v>3</v>
      </c>
      <c r="E1935" s="6">
        <v>3</v>
      </c>
      <c r="F1935" s="39">
        <v>35105003</v>
      </c>
      <c r="G1935" s="39">
        <v>31</v>
      </c>
      <c r="H1935" s="39">
        <v>10</v>
      </c>
      <c r="I1935" s="132">
        <v>0.84601859999999984</v>
      </c>
      <c r="J1935" s="132">
        <v>0.83554869999999981</v>
      </c>
      <c r="K1935" s="132">
        <v>1.0469900000000004E-2</v>
      </c>
      <c r="L1935" s="132">
        <v>0</v>
      </c>
      <c r="M1935" s="132">
        <v>0.70363880000000001</v>
      </c>
      <c r="N1935" s="132">
        <v>4.2735999999999998E-3</v>
      </c>
      <c r="O1935" s="132">
        <v>1.9931000000000003E-3</v>
      </c>
      <c r="P1935" s="132">
        <v>0.13611310000000001</v>
      </c>
      <c r="Q1935" s="140">
        <v>15</v>
      </c>
      <c r="R1935" s="134">
        <v>121</v>
      </c>
      <c r="S1935" s="122">
        <f t="shared" si="60"/>
        <v>75.609756097560975</v>
      </c>
      <c r="T1935" s="122">
        <f t="shared" si="61"/>
        <v>24.390243902439025</v>
      </c>
    </row>
    <row r="1936" spans="1:20" x14ac:dyDescent="0.25">
      <c r="A1936" s="3">
        <v>2015</v>
      </c>
      <c r="B1936" s="2" t="s">
        <v>123</v>
      </c>
      <c r="C1936" s="1">
        <v>3510609</v>
      </c>
      <c r="D1936" s="4">
        <v>6</v>
      </c>
      <c r="E1936" s="6">
        <v>6</v>
      </c>
      <c r="F1936" s="39">
        <v>35106096</v>
      </c>
      <c r="G1936" s="39">
        <v>2</v>
      </c>
      <c r="H1936" s="39">
        <v>22</v>
      </c>
      <c r="I1936" s="132">
        <v>1.0771179</v>
      </c>
      <c r="J1936" s="132">
        <v>1.0509264</v>
      </c>
      <c r="K1936" s="132">
        <v>2.61915E-2</v>
      </c>
      <c r="L1936" s="132">
        <v>0</v>
      </c>
      <c r="M1936" s="132">
        <v>1.05</v>
      </c>
      <c r="N1936" s="132">
        <v>3.7413999999999998E-3</v>
      </c>
      <c r="O1936" s="132">
        <v>0</v>
      </c>
      <c r="P1936" s="132">
        <v>2.3376500000000001E-2</v>
      </c>
      <c r="Q1936" s="140">
        <v>8</v>
      </c>
      <c r="R1936" s="134">
        <v>63</v>
      </c>
      <c r="S1936" s="122">
        <f t="shared" si="60"/>
        <v>8.3333333333333321</v>
      </c>
      <c r="T1936" s="122">
        <f t="shared" si="61"/>
        <v>91.666666666666657</v>
      </c>
    </row>
    <row r="1937" spans="1:20" x14ac:dyDescent="0.25">
      <c r="A1937" s="3">
        <v>2015</v>
      </c>
      <c r="B1937" s="2" t="s">
        <v>124</v>
      </c>
      <c r="C1937" s="1">
        <v>3510708</v>
      </c>
      <c r="D1937" s="4">
        <v>15</v>
      </c>
      <c r="E1937" s="6">
        <v>15</v>
      </c>
      <c r="F1937" s="39">
        <v>351070815</v>
      </c>
      <c r="G1937" s="39">
        <v>12</v>
      </c>
      <c r="H1937" s="39">
        <v>10</v>
      </c>
      <c r="I1937" s="132">
        <v>0.10524190000000001</v>
      </c>
      <c r="J1937" s="132">
        <v>0.10107460000000001</v>
      </c>
      <c r="K1937" s="132">
        <v>4.1673000000000005E-3</v>
      </c>
      <c r="L1937" s="132">
        <v>0.29067649670218165</v>
      </c>
      <c r="M1937" s="132">
        <v>0</v>
      </c>
      <c r="N1937" s="132">
        <v>2.8939999999999999E-4</v>
      </c>
      <c r="O1937" s="132">
        <v>0.10464299999999999</v>
      </c>
      <c r="P1937" s="132">
        <v>3.0949999999999999E-4</v>
      </c>
      <c r="Q1937" s="140">
        <v>0</v>
      </c>
      <c r="R1937" s="134">
        <v>1</v>
      </c>
      <c r="S1937" s="122">
        <f t="shared" si="60"/>
        <v>54.54545454545454</v>
      </c>
      <c r="T1937" s="122">
        <f t="shared" si="61"/>
        <v>45.454545454545453</v>
      </c>
    </row>
    <row r="1938" spans="1:20" x14ac:dyDescent="0.25">
      <c r="A1938" s="3">
        <v>2015</v>
      </c>
      <c r="B1938" s="2" t="s">
        <v>125</v>
      </c>
      <c r="C1938" s="1">
        <v>3510807</v>
      </c>
      <c r="D1938" s="4">
        <v>4</v>
      </c>
      <c r="E1938" s="6">
        <v>4</v>
      </c>
      <c r="F1938" s="39">
        <v>35108074</v>
      </c>
      <c r="G1938" s="39">
        <v>143</v>
      </c>
      <c r="H1938" s="39">
        <v>18</v>
      </c>
      <c r="I1938" s="132">
        <v>1.2583372999999987</v>
      </c>
      <c r="J1938" s="132">
        <v>1.2449234999999987</v>
      </c>
      <c r="K1938" s="132">
        <v>1.3413800000000003E-2</v>
      </c>
      <c r="L1938" s="132">
        <v>4.8944063926940638E-2</v>
      </c>
      <c r="M1938" s="132">
        <v>1.8795999999999999E-3</v>
      </c>
      <c r="N1938" s="132">
        <v>6.6699999999999995E-5</v>
      </c>
      <c r="O1938" s="132">
        <v>1.250422399999999</v>
      </c>
      <c r="P1938" s="132">
        <v>5.9685999999999993E-3</v>
      </c>
      <c r="Q1938" s="140">
        <v>58</v>
      </c>
      <c r="R1938" s="134">
        <v>8</v>
      </c>
      <c r="S1938" s="122">
        <f t="shared" si="60"/>
        <v>88.81987577639751</v>
      </c>
      <c r="T1938" s="122">
        <f t="shared" si="61"/>
        <v>11.180124223602485</v>
      </c>
    </row>
    <row r="1939" spans="1:20" x14ac:dyDescent="0.25">
      <c r="A1939" s="3">
        <v>2015</v>
      </c>
      <c r="B1939" s="2" t="s">
        <v>125</v>
      </c>
      <c r="C1939" s="1">
        <v>3510807</v>
      </c>
      <c r="D1939" s="4">
        <v>4</v>
      </c>
      <c r="E1939" s="6">
        <v>9</v>
      </c>
      <c r="F1939" s="39">
        <v>35108079</v>
      </c>
      <c r="G1939" s="39">
        <v>89</v>
      </c>
      <c r="H1939" s="39">
        <v>9</v>
      </c>
      <c r="I1939" s="132">
        <v>0.96331589999999989</v>
      </c>
      <c r="J1939" s="132">
        <v>0.96193559999999989</v>
      </c>
      <c r="K1939" s="132">
        <v>1.3802999999999999E-3</v>
      </c>
      <c r="L1939" s="132">
        <v>3.5056728817858956E-2</v>
      </c>
      <c r="M1939" s="132">
        <v>0</v>
      </c>
      <c r="N1939" s="132">
        <v>8.4209999999999992E-4</v>
      </c>
      <c r="O1939" s="132">
        <v>0.95490789999999981</v>
      </c>
      <c r="P1939" s="132">
        <v>7.5658999999999995E-3</v>
      </c>
      <c r="Q1939" s="140">
        <v>41</v>
      </c>
      <c r="R1939" s="134">
        <v>2</v>
      </c>
      <c r="S1939" s="122">
        <f t="shared" si="60"/>
        <v>90.816326530612244</v>
      </c>
      <c r="T1939" s="122">
        <f t="shared" si="61"/>
        <v>9.183673469387756</v>
      </c>
    </row>
    <row r="1940" spans="1:20" x14ac:dyDescent="0.25">
      <c r="A1940" s="3">
        <v>2015</v>
      </c>
      <c r="B1940" s="2" t="s">
        <v>126</v>
      </c>
      <c r="C1940" s="1">
        <v>3510906</v>
      </c>
      <c r="D1940" s="4">
        <v>4</v>
      </c>
      <c r="E1940" s="6">
        <v>4</v>
      </c>
      <c r="F1940" s="39">
        <v>35109064</v>
      </c>
      <c r="G1940" s="39">
        <v>15</v>
      </c>
      <c r="H1940" s="39">
        <v>4</v>
      </c>
      <c r="I1940" s="132">
        <v>4.2918299999999993E-2</v>
      </c>
      <c r="J1940" s="132">
        <v>4.1855199999999995E-2</v>
      </c>
      <c r="K1940" s="132">
        <v>1.0630999999999998E-3</v>
      </c>
      <c r="L1940" s="132">
        <v>0</v>
      </c>
      <c r="M1940" s="132">
        <v>4.7943999999999999E-3</v>
      </c>
      <c r="N1940" s="132">
        <v>0</v>
      </c>
      <c r="O1940" s="132">
        <v>3.5789399999999992E-2</v>
      </c>
      <c r="P1940" s="132">
        <v>2.3345000000000002E-3</v>
      </c>
      <c r="Q1940" s="140">
        <v>9</v>
      </c>
      <c r="R1940" s="134">
        <v>4</v>
      </c>
      <c r="S1940" s="122">
        <f t="shared" si="60"/>
        <v>78.94736842105263</v>
      </c>
      <c r="T1940" s="122">
        <f t="shared" si="61"/>
        <v>21.052631578947366</v>
      </c>
    </row>
    <row r="1941" spans="1:20" x14ac:dyDescent="0.25">
      <c r="A1941" s="3">
        <v>2015</v>
      </c>
      <c r="B1941" s="2" t="s">
        <v>126</v>
      </c>
      <c r="C1941" s="1">
        <v>3510906</v>
      </c>
      <c r="D1941" s="4">
        <v>4</v>
      </c>
      <c r="E1941" s="6">
        <v>8</v>
      </c>
      <c r="F1941" s="39">
        <v>35109068</v>
      </c>
      <c r="G1941" s="39">
        <v>2</v>
      </c>
      <c r="H1941" s="39">
        <v>0</v>
      </c>
      <c r="I1941" s="132">
        <v>4.0230999999999999E-3</v>
      </c>
      <c r="J1941" s="132">
        <v>4.0230999999999999E-3</v>
      </c>
      <c r="K1941" s="132">
        <v>0</v>
      </c>
      <c r="L1941" s="132">
        <v>0</v>
      </c>
      <c r="M1941" s="132">
        <v>0</v>
      </c>
      <c r="N1941" s="132">
        <v>0</v>
      </c>
      <c r="O1941" s="132">
        <v>4.0230999999999999E-3</v>
      </c>
      <c r="P1941" s="132">
        <v>0</v>
      </c>
      <c r="Q1941" s="140">
        <v>1</v>
      </c>
      <c r="R1941" s="134">
        <v>0</v>
      </c>
      <c r="S1941" s="122">
        <f t="shared" si="60"/>
        <v>100</v>
      </c>
      <c r="T1941" s="122">
        <f t="shared" si="61"/>
        <v>0</v>
      </c>
    </row>
    <row r="1942" spans="1:20" x14ac:dyDescent="0.25">
      <c r="A1942" s="3">
        <v>2015</v>
      </c>
      <c r="B1942" s="2" t="s">
        <v>127</v>
      </c>
      <c r="C1942" s="1">
        <v>3511003</v>
      </c>
      <c r="D1942" s="4">
        <v>19</v>
      </c>
      <c r="E1942" s="6">
        <v>19</v>
      </c>
      <c r="F1942" s="39">
        <v>351100319</v>
      </c>
      <c r="G1942" s="39">
        <v>4</v>
      </c>
      <c r="H1942" s="39">
        <v>47</v>
      </c>
      <c r="I1942" s="132">
        <v>9.9150099999999977E-2</v>
      </c>
      <c r="J1942" s="132">
        <v>1.5594E-2</v>
      </c>
      <c r="K1942" s="132">
        <v>8.355609999999998E-2</v>
      </c>
      <c r="L1942" s="132">
        <v>0.28416260781329272</v>
      </c>
      <c r="M1942" s="132">
        <v>6.4814999999999998E-2</v>
      </c>
      <c r="N1942" s="132">
        <v>1.4820399999999999E-2</v>
      </c>
      <c r="O1942" s="132">
        <v>1.5594E-2</v>
      </c>
      <c r="P1942" s="132">
        <v>3.9206999999999992E-3</v>
      </c>
      <c r="Q1942" s="140">
        <v>1</v>
      </c>
      <c r="R1942" s="134">
        <v>10</v>
      </c>
      <c r="S1942" s="122">
        <f t="shared" si="60"/>
        <v>7.8431372549019605</v>
      </c>
      <c r="T1942" s="122">
        <f t="shared" si="61"/>
        <v>92.156862745098039</v>
      </c>
    </row>
    <row r="1943" spans="1:20" x14ac:dyDescent="0.25">
      <c r="A1943" s="3">
        <v>2015</v>
      </c>
      <c r="B1943" s="2" t="s">
        <v>127</v>
      </c>
      <c r="C1943" s="1">
        <v>3511003</v>
      </c>
      <c r="D1943" s="4">
        <v>19</v>
      </c>
      <c r="E1943" s="6">
        <v>20</v>
      </c>
      <c r="F1943" s="39">
        <v>351100320</v>
      </c>
      <c r="G1943" s="39">
        <v>0</v>
      </c>
      <c r="H1943" s="39">
        <v>0</v>
      </c>
      <c r="I1943" s="132">
        <v>0</v>
      </c>
      <c r="J1943" s="132">
        <v>0</v>
      </c>
      <c r="K1943" s="132">
        <v>0</v>
      </c>
      <c r="L1943" s="132">
        <v>0</v>
      </c>
      <c r="M1943" s="132">
        <v>0</v>
      </c>
      <c r="N1943" s="132">
        <v>0</v>
      </c>
      <c r="O1943" s="132">
        <v>0</v>
      </c>
      <c r="P1943" s="132">
        <v>0</v>
      </c>
      <c r="Q1943" s="140">
        <v>0</v>
      </c>
      <c r="R1943" s="134">
        <v>0</v>
      </c>
      <c r="S1943" s="122">
        <f t="shared" si="60"/>
        <v>0</v>
      </c>
      <c r="T1943" s="122">
        <f t="shared" si="61"/>
        <v>0</v>
      </c>
    </row>
    <row r="1944" spans="1:20" x14ac:dyDescent="0.25">
      <c r="A1944" s="3">
        <v>2015</v>
      </c>
      <c r="B1944" s="2" t="s">
        <v>128</v>
      </c>
      <c r="C1944" s="1">
        <v>3511102</v>
      </c>
      <c r="D1944" s="4">
        <v>15</v>
      </c>
      <c r="E1944" s="6">
        <v>15</v>
      </c>
      <c r="F1944" s="39">
        <v>351110215</v>
      </c>
      <c r="G1944" s="39">
        <v>9</v>
      </c>
      <c r="H1944" s="39">
        <v>328</v>
      </c>
      <c r="I1944" s="132">
        <v>1.1640007000000046</v>
      </c>
      <c r="J1944" s="132">
        <v>0.27177589999999996</v>
      </c>
      <c r="K1944" s="132">
        <v>0.89222480000000459</v>
      </c>
      <c r="L1944" s="132">
        <v>0</v>
      </c>
      <c r="M1944" s="132">
        <v>0.5447915000000001</v>
      </c>
      <c r="N1944" s="132">
        <v>0.36038679999999967</v>
      </c>
      <c r="O1944" s="132">
        <v>0.19527719999999998</v>
      </c>
      <c r="P1944" s="132">
        <v>6.3545199999999913E-2</v>
      </c>
      <c r="Q1944" s="140">
        <v>10</v>
      </c>
      <c r="R1944" s="134">
        <v>93</v>
      </c>
      <c r="S1944" s="122">
        <f t="shared" si="60"/>
        <v>2.6706231454005933</v>
      </c>
      <c r="T1944" s="122">
        <f t="shared" si="61"/>
        <v>97.329376854599403</v>
      </c>
    </row>
    <row r="1945" spans="1:20" x14ac:dyDescent="0.25">
      <c r="A1945" s="3">
        <v>2015</v>
      </c>
      <c r="B1945" s="2" t="s">
        <v>128</v>
      </c>
      <c r="C1945" s="1">
        <v>3511102</v>
      </c>
      <c r="D1945" s="4">
        <v>15</v>
      </c>
      <c r="E1945" s="6">
        <v>16</v>
      </c>
      <c r="F1945" s="39">
        <v>351110216</v>
      </c>
      <c r="G1945" s="39">
        <v>2</v>
      </c>
      <c r="H1945" s="39">
        <v>0</v>
      </c>
      <c r="I1945" s="132">
        <v>5.3473000000000001E-3</v>
      </c>
      <c r="J1945" s="132">
        <v>5.3473000000000001E-3</v>
      </c>
      <c r="K1945" s="132">
        <v>0</v>
      </c>
      <c r="L1945" s="132">
        <v>0</v>
      </c>
      <c r="M1945" s="132">
        <v>0</v>
      </c>
      <c r="N1945" s="132">
        <v>0</v>
      </c>
      <c r="O1945" s="132">
        <v>5.3473000000000001E-3</v>
      </c>
      <c r="P1945" s="132">
        <v>0</v>
      </c>
      <c r="Q1945" s="140">
        <v>2</v>
      </c>
      <c r="R1945" s="134">
        <v>1</v>
      </c>
      <c r="S1945" s="122">
        <f t="shared" si="60"/>
        <v>100</v>
      </c>
      <c r="T1945" s="122">
        <f t="shared" si="61"/>
        <v>0</v>
      </c>
    </row>
    <row r="1946" spans="1:20" x14ac:dyDescent="0.25">
      <c r="A1946" s="3">
        <v>2015</v>
      </c>
      <c r="B1946" s="2" t="s">
        <v>129</v>
      </c>
      <c r="C1946" s="1">
        <v>3511201</v>
      </c>
      <c r="D1946" s="4">
        <v>15</v>
      </c>
      <c r="E1946" s="6">
        <v>15</v>
      </c>
      <c r="F1946" s="39">
        <v>351120115</v>
      </c>
      <c r="G1946" s="39">
        <v>2</v>
      </c>
      <c r="H1946" s="39">
        <v>16</v>
      </c>
      <c r="I1946" s="132">
        <v>0.1163005</v>
      </c>
      <c r="J1946" s="132">
        <v>8.3385399999999998E-2</v>
      </c>
      <c r="K1946" s="132">
        <v>3.2915099999999996E-2</v>
      </c>
      <c r="L1946" s="132">
        <v>0</v>
      </c>
      <c r="M1946" s="132">
        <v>2.7777700000000002E-2</v>
      </c>
      <c r="N1946" s="132">
        <v>2.1064999999999999E-3</v>
      </c>
      <c r="O1946" s="132">
        <v>8.5410199999999992E-2</v>
      </c>
      <c r="P1946" s="132">
        <v>1.0061E-3</v>
      </c>
      <c r="Q1946" s="140">
        <v>1</v>
      </c>
      <c r="R1946" s="134">
        <v>7</v>
      </c>
      <c r="S1946" s="122">
        <f t="shared" si="60"/>
        <v>11.111111111111111</v>
      </c>
      <c r="T1946" s="122">
        <f t="shared" si="61"/>
        <v>88.888888888888886</v>
      </c>
    </row>
    <row r="1947" spans="1:20" x14ac:dyDescent="0.25">
      <c r="A1947" s="3">
        <v>2015</v>
      </c>
      <c r="B1947" s="2" t="s">
        <v>130</v>
      </c>
      <c r="C1947" s="1">
        <v>3511300</v>
      </c>
      <c r="D1947" s="4">
        <v>15</v>
      </c>
      <c r="E1947" s="6">
        <v>15</v>
      </c>
      <c r="F1947" s="39">
        <v>351130015</v>
      </c>
      <c r="G1947" s="39">
        <v>5</v>
      </c>
      <c r="H1947" s="39">
        <v>30</v>
      </c>
      <c r="I1947" s="132">
        <v>6.3134400000000007E-2</v>
      </c>
      <c r="J1947" s="132">
        <v>1.7661099999999999E-2</v>
      </c>
      <c r="K1947" s="132">
        <v>4.5473300000000001E-2</v>
      </c>
      <c r="L1947" s="132">
        <v>0</v>
      </c>
      <c r="M1947" s="132">
        <v>3.2149200000000003E-2</v>
      </c>
      <c r="N1947" s="132">
        <v>3.3279999999999998E-3</v>
      </c>
      <c r="O1947" s="132">
        <v>1.7790199999999999E-2</v>
      </c>
      <c r="P1947" s="132">
        <v>9.866999999999999E-3</v>
      </c>
      <c r="Q1947" s="140">
        <v>8</v>
      </c>
      <c r="R1947" s="134">
        <v>1</v>
      </c>
      <c r="S1947" s="122">
        <f t="shared" si="60"/>
        <v>14.285714285714285</v>
      </c>
      <c r="T1947" s="122">
        <f t="shared" si="61"/>
        <v>85.714285714285708</v>
      </c>
    </row>
    <row r="1948" spans="1:20" x14ac:dyDescent="0.25">
      <c r="A1948" s="3">
        <v>2015</v>
      </c>
      <c r="B1948" s="2" t="s">
        <v>130</v>
      </c>
      <c r="C1948" s="1">
        <v>3511300</v>
      </c>
      <c r="D1948" s="4">
        <v>15</v>
      </c>
      <c r="E1948" s="6">
        <v>16</v>
      </c>
      <c r="F1948" s="39">
        <v>351130016</v>
      </c>
      <c r="G1948" s="39">
        <v>1</v>
      </c>
      <c r="H1948" s="39">
        <v>1</v>
      </c>
      <c r="I1948" s="132">
        <v>5.0463000000000001E-3</v>
      </c>
      <c r="J1948" s="132">
        <v>5.0000000000000001E-3</v>
      </c>
      <c r="K1948" s="132">
        <v>4.6300000000000001E-5</v>
      </c>
      <c r="L1948" s="132">
        <v>0</v>
      </c>
      <c r="M1948" s="132">
        <v>0</v>
      </c>
      <c r="N1948" s="132">
        <v>0</v>
      </c>
      <c r="O1948" s="132">
        <v>5.0000000000000001E-3</v>
      </c>
      <c r="P1948" s="132">
        <v>4.6300000000000001E-5</v>
      </c>
      <c r="Q1948" s="140">
        <v>7</v>
      </c>
      <c r="R1948" s="134">
        <v>0</v>
      </c>
      <c r="S1948" s="122">
        <f t="shared" si="60"/>
        <v>50</v>
      </c>
      <c r="T1948" s="122">
        <f t="shared" si="61"/>
        <v>50</v>
      </c>
    </row>
    <row r="1949" spans="1:20" x14ac:dyDescent="0.25">
      <c r="A1949" s="3">
        <v>2015</v>
      </c>
      <c r="B1949" s="2" t="s">
        <v>131</v>
      </c>
      <c r="C1949" s="1">
        <v>3511409</v>
      </c>
      <c r="D1949" s="4">
        <v>17</v>
      </c>
      <c r="E1949" s="6">
        <v>17</v>
      </c>
      <c r="F1949" s="39">
        <v>351140917</v>
      </c>
      <c r="G1949" s="39">
        <v>13</v>
      </c>
      <c r="H1949" s="39">
        <v>5</v>
      </c>
      <c r="I1949" s="132">
        <v>0.13722819999999999</v>
      </c>
      <c r="J1949" s="132">
        <v>6.8134700000000006E-2</v>
      </c>
      <c r="K1949" s="132">
        <v>6.9093499999999988E-2</v>
      </c>
      <c r="L1949" s="132">
        <v>0</v>
      </c>
      <c r="M1949" s="132">
        <v>1.85185E-2</v>
      </c>
      <c r="N1949" s="132">
        <v>5.95679E-2</v>
      </c>
      <c r="O1949" s="132">
        <v>4.6968900000000001E-2</v>
      </c>
      <c r="P1949" s="132">
        <v>1.21729E-2</v>
      </c>
      <c r="Q1949" s="140">
        <v>2</v>
      </c>
      <c r="R1949" s="134">
        <v>2</v>
      </c>
      <c r="S1949" s="122">
        <f t="shared" si="60"/>
        <v>72.222222222222214</v>
      </c>
      <c r="T1949" s="122">
        <f t="shared" si="61"/>
        <v>27.777777777777779</v>
      </c>
    </row>
    <row r="1950" spans="1:20" x14ac:dyDescent="0.25">
      <c r="A1950" s="3">
        <v>2015</v>
      </c>
      <c r="B1950" s="2" t="s">
        <v>131</v>
      </c>
      <c r="C1950" s="1">
        <v>3511409</v>
      </c>
      <c r="D1950" s="4">
        <v>17</v>
      </c>
      <c r="E1950" s="6">
        <v>14</v>
      </c>
      <c r="F1950" s="39">
        <v>351140914</v>
      </c>
      <c r="G1950" s="39">
        <v>8</v>
      </c>
      <c r="H1950" s="39">
        <v>2</v>
      </c>
      <c r="I1950" s="132">
        <v>2.1041600000000001E-2</v>
      </c>
      <c r="J1950" s="132">
        <v>1.99305E-2</v>
      </c>
      <c r="K1950" s="132">
        <v>1.1111000000000001E-3</v>
      </c>
      <c r="L1950" s="132">
        <v>0</v>
      </c>
      <c r="M1950" s="132">
        <v>0</v>
      </c>
      <c r="N1950" s="132">
        <v>1.0092500000000001E-2</v>
      </c>
      <c r="O1950" s="132">
        <v>1.0671299999999998E-2</v>
      </c>
      <c r="P1950" s="132">
        <v>2.7779999999999998E-4</v>
      </c>
      <c r="Q1950" s="140">
        <v>1</v>
      </c>
      <c r="R1950" s="134">
        <v>1</v>
      </c>
      <c r="S1950" s="122">
        <f t="shared" si="60"/>
        <v>80</v>
      </c>
      <c r="T1950" s="122">
        <f t="shared" si="61"/>
        <v>20</v>
      </c>
    </row>
    <row r="1951" spans="1:20" x14ac:dyDescent="0.25">
      <c r="A1951" s="3">
        <v>2015</v>
      </c>
      <c r="B1951" s="2" t="s">
        <v>132</v>
      </c>
      <c r="C1951" s="1">
        <v>3511508</v>
      </c>
      <c r="D1951" s="4">
        <v>10</v>
      </c>
      <c r="E1951" s="6">
        <v>10</v>
      </c>
      <c r="F1951" s="39">
        <v>351150810</v>
      </c>
      <c r="G1951" s="39">
        <v>13</v>
      </c>
      <c r="H1951" s="39">
        <v>15</v>
      </c>
      <c r="I1951" s="132">
        <v>0.32992440000000006</v>
      </c>
      <c r="J1951" s="132">
        <v>0.32374370000000008</v>
      </c>
      <c r="K1951" s="132">
        <v>6.180699999999999E-3</v>
      </c>
      <c r="L1951" s="132">
        <v>0</v>
      </c>
      <c r="M1951" s="132">
        <v>0.1666667</v>
      </c>
      <c r="N1951" s="132">
        <v>0.15744609999999998</v>
      </c>
      <c r="O1951" s="132">
        <v>1.6318000000000003E-3</v>
      </c>
      <c r="P1951" s="132">
        <v>4.1798E-3</v>
      </c>
      <c r="Q1951" s="140">
        <v>9</v>
      </c>
      <c r="R1951" s="134">
        <v>35</v>
      </c>
      <c r="S1951" s="122">
        <f t="shared" si="60"/>
        <v>46.428571428571431</v>
      </c>
      <c r="T1951" s="122">
        <f t="shared" si="61"/>
        <v>53.571428571428569</v>
      </c>
    </row>
    <row r="1952" spans="1:20" x14ac:dyDescent="0.25">
      <c r="A1952" s="3">
        <v>2015</v>
      </c>
      <c r="B1952" s="2" t="s">
        <v>133</v>
      </c>
      <c r="C1952" s="1">
        <v>3511607</v>
      </c>
      <c r="D1952" s="4">
        <v>10</v>
      </c>
      <c r="E1952" s="6">
        <v>10</v>
      </c>
      <c r="F1952" s="39">
        <v>351160710</v>
      </c>
      <c r="G1952" s="39">
        <v>24</v>
      </c>
      <c r="H1952" s="39">
        <v>17</v>
      </c>
      <c r="I1952" s="132">
        <v>0.11186970000000003</v>
      </c>
      <c r="J1952" s="132">
        <v>8.9986600000000042E-2</v>
      </c>
      <c r="K1952" s="132">
        <v>2.1883099999999992E-2</v>
      </c>
      <c r="L1952" s="132">
        <v>0</v>
      </c>
      <c r="M1952" s="132">
        <v>0</v>
      </c>
      <c r="N1952" s="132">
        <v>1.6944599999999997E-2</v>
      </c>
      <c r="O1952" s="132">
        <v>8.1445900000000043E-2</v>
      </c>
      <c r="P1952" s="132">
        <v>1.3479200000000002E-2</v>
      </c>
      <c r="Q1952" s="140">
        <v>13</v>
      </c>
      <c r="R1952" s="134">
        <v>14</v>
      </c>
      <c r="S1952" s="122">
        <f t="shared" si="60"/>
        <v>58.536585365853654</v>
      </c>
      <c r="T1952" s="122">
        <f t="shared" si="61"/>
        <v>41.463414634146339</v>
      </c>
    </row>
    <row r="1953" spans="1:20" x14ac:dyDescent="0.25">
      <c r="A1953" s="3">
        <v>2015</v>
      </c>
      <c r="B1953" s="2" t="s">
        <v>134</v>
      </c>
      <c r="C1953" s="1">
        <v>3511706</v>
      </c>
      <c r="D1953" s="4">
        <v>5</v>
      </c>
      <c r="E1953" s="6">
        <v>5</v>
      </c>
      <c r="F1953" s="39">
        <v>35117065</v>
      </c>
      <c r="G1953" s="39">
        <v>13</v>
      </c>
      <c r="H1953" s="39">
        <v>10</v>
      </c>
      <c r="I1953" s="132">
        <v>2.3045599999999999E-2</v>
      </c>
      <c r="J1953" s="132">
        <v>1.86383E-2</v>
      </c>
      <c r="K1953" s="132">
        <v>4.4073000000000003E-3</v>
      </c>
      <c r="L1953" s="132">
        <v>0</v>
      </c>
      <c r="M1953" s="132">
        <v>0</v>
      </c>
      <c r="N1953" s="132">
        <v>4.5721000000000008E-3</v>
      </c>
      <c r="O1953" s="132">
        <v>3.8481000000000001E-3</v>
      </c>
      <c r="P1953" s="132">
        <v>1.4625400000000002E-2</v>
      </c>
      <c r="Q1953" s="140">
        <v>9</v>
      </c>
      <c r="R1953" s="134">
        <v>18</v>
      </c>
      <c r="S1953" s="122">
        <f t="shared" si="60"/>
        <v>56.521739130434781</v>
      </c>
      <c r="T1953" s="122">
        <f t="shared" si="61"/>
        <v>43.478260869565219</v>
      </c>
    </row>
    <row r="1954" spans="1:20" x14ac:dyDescent="0.25">
      <c r="A1954" s="3">
        <v>2015</v>
      </c>
      <c r="B1954" s="2" t="s">
        <v>135</v>
      </c>
      <c r="C1954" s="1">
        <v>3557204</v>
      </c>
      <c r="D1954" s="4">
        <v>17</v>
      </c>
      <c r="E1954" s="6">
        <v>17</v>
      </c>
      <c r="F1954" s="39">
        <v>355720417</v>
      </c>
      <c r="G1954" s="39">
        <v>1</v>
      </c>
      <c r="H1954" s="39">
        <v>3</v>
      </c>
      <c r="I1954" s="132">
        <v>5.17086E-2</v>
      </c>
      <c r="J1954" s="132">
        <v>5.0463000000000001E-2</v>
      </c>
      <c r="K1954" s="132">
        <v>1.2455999999999999E-3</v>
      </c>
      <c r="L1954" s="132">
        <v>0</v>
      </c>
      <c r="M1954" s="132">
        <v>0</v>
      </c>
      <c r="N1954" s="132">
        <v>4.1669999999999999E-4</v>
      </c>
      <c r="O1954" s="132">
        <v>5.0463000000000001E-2</v>
      </c>
      <c r="P1954" s="132">
        <v>8.2890000000000004E-4</v>
      </c>
      <c r="Q1954" s="140">
        <v>0</v>
      </c>
      <c r="R1954" s="134">
        <v>3</v>
      </c>
      <c r="S1954" s="122">
        <f t="shared" si="60"/>
        <v>25</v>
      </c>
      <c r="T1954" s="122">
        <f t="shared" si="61"/>
        <v>75</v>
      </c>
    </row>
    <row r="1955" spans="1:20" x14ac:dyDescent="0.25">
      <c r="A1955" s="3">
        <v>2015</v>
      </c>
      <c r="B1955" s="2" t="s">
        <v>135</v>
      </c>
      <c r="C1955" s="1">
        <v>3557204</v>
      </c>
      <c r="D1955" s="4">
        <v>17</v>
      </c>
      <c r="E1955" s="6">
        <v>14</v>
      </c>
      <c r="F1955" s="39">
        <v>355720414</v>
      </c>
      <c r="G1955" s="39">
        <v>0</v>
      </c>
      <c r="H1955" s="39">
        <v>0</v>
      </c>
      <c r="I1955" s="132">
        <v>0</v>
      </c>
      <c r="J1955" s="132">
        <v>0</v>
      </c>
      <c r="K1955" s="132">
        <v>0</v>
      </c>
      <c r="L1955" s="132">
        <v>0</v>
      </c>
      <c r="M1955" s="132">
        <v>0</v>
      </c>
      <c r="N1955" s="132">
        <v>0</v>
      </c>
      <c r="O1955" s="132">
        <v>0</v>
      </c>
      <c r="P1955" s="132">
        <v>0</v>
      </c>
      <c r="Q1955" s="140">
        <v>0</v>
      </c>
      <c r="R1955" s="134">
        <v>0</v>
      </c>
      <c r="S1955" s="122">
        <f t="shared" si="60"/>
        <v>0</v>
      </c>
      <c r="T1955" s="122">
        <f t="shared" si="61"/>
        <v>0</v>
      </c>
    </row>
    <row r="1956" spans="1:20" x14ac:dyDescent="0.25">
      <c r="A1956" s="3">
        <v>2015</v>
      </c>
      <c r="B1956" s="2" t="s">
        <v>136</v>
      </c>
      <c r="C1956" s="1">
        <v>3511904</v>
      </c>
      <c r="D1956" s="4">
        <v>20</v>
      </c>
      <c r="E1956" s="6">
        <v>20</v>
      </c>
      <c r="F1956" s="39">
        <v>351190420</v>
      </c>
      <c r="G1956" s="39">
        <v>5</v>
      </c>
      <c r="H1956" s="39">
        <v>22</v>
      </c>
      <c r="I1956" s="132">
        <v>4.5721399999999988E-2</v>
      </c>
      <c r="J1956" s="132">
        <v>1.3431999999999998E-2</v>
      </c>
      <c r="K1956" s="132">
        <v>3.2289399999999989E-2</v>
      </c>
      <c r="L1956" s="132">
        <v>0</v>
      </c>
      <c r="M1956" s="132">
        <v>2.9425999999999997E-2</v>
      </c>
      <c r="N1956" s="132">
        <v>0</v>
      </c>
      <c r="O1956" s="132">
        <v>1.3431999999999998E-2</v>
      </c>
      <c r="P1956" s="132">
        <v>2.8633999999999999E-3</v>
      </c>
      <c r="Q1956" s="140">
        <v>4</v>
      </c>
      <c r="R1956" s="134">
        <v>16</v>
      </c>
      <c r="S1956" s="122">
        <f t="shared" si="60"/>
        <v>18.518518518518519</v>
      </c>
      <c r="T1956" s="122">
        <f t="shared" si="61"/>
        <v>81.481481481481481</v>
      </c>
    </row>
    <row r="1957" spans="1:20" x14ac:dyDescent="0.25">
      <c r="A1957" s="3">
        <v>2015</v>
      </c>
      <c r="B1957" s="2" t="s">
        <v>137</v>
      </c>
      <c r="C1957" s="1">
        <v>3512001</v>
      </c>
      <c r="D1957" s="4">
        <v>12</v>
      </c>
      <c r="E1957" s="6">
        <v>12</v>
      </c>
      <c r="F1957" s="39">
        <v>351200112</v>
      </c>
      <c r="G1957" s="39">
        <v>28</v>
      </c>
      <c r="H1957" s="39">
        <v>41</v>
      </c>
      <c r="I1957" s="132">
        <v>0.8200945999999999</v>
      </c>
      <c r="J1957" s="132">
        <v>0.6592541999999999</v>
      </c>
      <c r="K1957" s="132">
        <v>0.16084039999999997</v>
      </c>
      <c r="L1957" s="132">
        <v>0</v>
      </c>
      <c r="M1957" s="132">
        <v>4.2337899999999991E-2</v>
      </c>
      <c r="N1957" s="132">
        <v>0.37131979999999998</v>
      </c>
      <c r="O1957" s="132">
        <v>0.31699880000000003</v>
      </c>
      <c r="P1957" s="132">
        <v>8.9438099999999965E-2</v>
      </c>
      <c r="Q1957" s="140">
        <v>19</v>
      </c>
      <c r="R1957" s="134">
        <v>5</v>
      </c>
      <c r="S1957" s="122">
        <f t="shared" si="60"/>
        <v>40.579710144927539</v>
      </c>
      <c r="T1957" s="122">
        <f t="shared" si="61"/>
        <v>59.420289855072461</v>
      </c>
    </row>
    <row r="1958" spans="1:20" x14ac:dyDescent="0.25">
      <c r="A1958" s="3">
        <v>2015</v>
      </c>
      <c r="B1958" s="2" t="s">
        <v>137</v>
      </c>
      <c r="C1958" s="1">
        <v>3512001</v>
      </c>
      <c r="D1958" s="4">
        <v>12</v>
      </c>
      <c r="E1958" s="6">
        <v>15</v>
      </c>
      <c r="F1958" s="39">
        <v>351200115</v>
      </c>
      <c r="G1958" s="39">
        <v>9</v>
      </c>
      <c r="H1958" s="39">
        <v>6</v>
      </c>
      <c r="I1958" s="132">
        <v>6.2771800000000003E-2</v>
      </c>
      <c r="J1958" s="132">
        <v>4.9953800000000007E-2</v>
      </c>
      <c r="K1958" s="132">
        <v>1.2818E-2</v>
      </c>
      <c r="L1958" s="132">
        <v>0</v>
      </c>
      <c r="M1958" s="132">
        <v>0</v>
      </c>
      <c r="N1958" s="132">
        <v>5.401999999999999E-4</v>
      </c>
      <c r="O1958" s="132">
        <v>6.2231600000000012E-2</v>
      </c>
      <c r="P1958" s="132">
        <v>0</v>
      </c>
      <c r="Q1958" s="140">
        <v>2</v>
      </c>
      <c r="R1958" s="134">
        <v>0</v>
      </c>
      <c r="S1958" s="122">
        <f t="shared" si="60"/>
        <v>60</v>
      </c>
      <c r="T1958" s="122">
        <f t="shared" si="61"/>
        <v>40</v>
      </c>
    </row>
    <row r="1959" spans="1:20" x14ac:dyDescent="0.25">
      <c r="A1959" s="3">
        <v>2015</v>
      </c>
      <c r="B1959" s="2" t="s">
        <v>138</v>
      </c>
      <c r="C1959" s="1">
        <v>3512100</v>
      </c>
      <c r="D1959" s="4">
        <v>12</v>
      </c>
      <c r="E1959" s="6">
        <v>12</v>
      </c>
      <c r="F1959" s="39">
        <v>351210012</v>
      </c>
      <c r="G1959" s="39">
        <v>93</v>
      </c>
      <c r="H1959" s="39">
        <v>21</v>
      </c>
      <c r="I1959" s="132">
        <v>3.8412845000000004</v>
      </c>
      <c r="J1959" s="132">
        <v>3.5804267000000003</v>
      </c>
      <c r="K1959" s="132">
        <v>0.26085780000000003</v>
      </c>
      <c r="L1959" s="132">
        <v>1.2407536783358699</v>
      </c>
      <c r="M1959" s="132">
        <v>2.1215299999999999E-2</v>
      </c>
      <c r="N1959" s="132">
        <v>0.19356480000000001</v>
      </c>
      <c r="O1959" s="132">
        <v>3.5771398000000008</v>
      </c>
      <c r="P1959" s="132">
        <v>4.9364599999999995E-2</v>
      </c>
      <c r="Q1959" s="140">
        <v>56</v>
      </c>
      <c r="R1959" s="134">
        <v>13</v>
      </c>
      <c r="S1959" s="122">
        <f t="shared" si="60"/>
        <v>81.578947368421055</v>
      </c>
      <c r="T1959" s="122">
        <f t="shared" si="61"/>
        <v>18.421052631578945</v>
      </c>
    </row>
    <row r="1960" spans="1:20" x14ac:dyDescent="0.25">
      <c r="A1960" s="3">
        <v>2015</v>
      </c>
      <c r="B1960" s="2" t="s">
        <v>139</v>
      </c>
      <c r="C1960" s="1">
        <v>3512209</v>
      </c>
      <c r="D1960" s="4">
        <v>9</v>
      </c>
      <c r="E1960" s="6">
        <v>9</v>
      </c>
      <c r="F1960" s="39">
        <v>35122099</v>
      </c>
      <c r="G1960" s="39">
        <v>43</v>
      </c>
      <c r="H1960" s="39">
        <v>26</v>
      </c>
      <c r="I1960" s="132">
        <v>0.3497458</v>
      </c>
      <c r="J1960" s="132">
        <v>0.32117760000000001</v>
      </c>
      <c r="K1960" s="132">
        <v>2.8568200000000002E-2</v>
      </c>
      <c r="L1960" s="132">
        <v>8.5727422628107564E-2</v>
      </c>
      <c r="M1960" s="132">
        <v>6.8286900000000011E-2</v>
      </c>
      <c r="N1960" s="132">
        <v>5.6068400000000011E-2</v>
      </c>
      <c r="O1960" s="132">
        <v>0.21968220000000002</v>
      </c>
      <c r="P1960" s="132">
        <v>5.7082999999999995E-3</v>
      </c>
      <c r="Q1960" s="140">
        <v>7</v>
      </c>
      <c r="R1960" s="134">
        <v>11</v>
      </c>
      <c r="S1960" s="122">
        <f t="shared" si="60"/>
        <v>62.318840579710141</v>
      </c>
      <c r="T1960" s="122">
        <f t="shared" si="61"/>
        <v>37.681159420289859</v>
      </c>
    </row>
    <row r="1961" spans="1:20" x14ac:dyDescent="0.25">
      <c r="A1961" s="3">
        <v>2015</v>
      </c>
      <c r="B1961" s="2" t="s">
        <v>140</v>
      </c>
      <c r="C1961" s="1">
        <v>3512308</v>
      </c>
      <c r="D1961" s="4">
        <v>10</v>
      </c>
      <c r="E1961" s="6">
        <v>10</v>
      </c>
      <c r="F1961" s="39">
        <v>351230810</v>
      </c>
      <c r="G1961" s="39">
        <v>8</v>
      </c>
      <c r="H1961" s="39">
        <v>1</v>
      </c>
      <c r="I1961" s="132">
        <v>3.9559400000000002E-2</v>
      </c>
      <c r="J1961" s="132">
        <v>3.95386E-2</v>
      </c>
      <c r="K1961" s="132">
        <v>2.0800000000000001E-5</v>
      </c>
      <c r="L1961" s="132">
        <v>0</v>
      </c>
      <c r="M1961" s="132">
        <v>3.6788899999999999E-2</v>
      </c>
      <c r="N1961" s="132">
        <v>3.1520000000000002E-4</v>
      </c>
      <c r="O1961" s="132">
        <v>8.8889999999999998E-4</v>
      </c>
      <c r="P1961" s="132">
        <v>1.5663999999999999E-3</v>
      </c>
      <c r="Q1961" s="140">
        <v>20</v>
      </c>
      <c r="R1961" s="134">
        <v>32</v>
      </c>
      <c r="S1961" s="122">
        <f t="shared" si="60"/>
        <v>88.888888888888886</v>
      </c>
      <c r="T1961" s="122">
        <f t="shared" si="61"/>
        <v>11.111111111111111</v>
      </c>
    </row>
    <row r="1962" spans="1:20" x14ac:dyDescent="0.25">
      <c r="A1962" s="3">
        <v>2015</v>
      </c>
      <c r="B1962" s="2" t="s">
        <v>141</v>
      </c>
      <c r="C1962" s="1">
        <v>3512407</v>
      </c>
      <c r="D1962" s="4">
        <v>5</v>
      </c>
      <c r="E1962" s="6">
        <v>5</v>
      </c>
      <c r="F1962" s="39">
        <v>35124075</v>
      </c>
      <c r="G1962" s="39">
        <v>13</v>
      </c>
      <c r="H1962" s="39">
        <v>67</v>
      </c>
      <c r="I1962" s="132">
        <v>0.15441220000000003</v>
      </c>
      <c r="J1962" s="132">
        <v>0.10328380000000002</v>
      </c>
      <c r="K1962" s="132">
        <v>5.1128399999999997E-2</v>
      </c>
      <c r="L1962" s="132">
        <v>0</v>
      </c>
      <c r="M1962" s="132">
        <v>6.1077099999999995E-2</v>
      </c>
      <c r="N1962" s="132">
        <v>7.0221999999999993E-2</v>
      </c>
      <c r="O1962" s="132">
        <v>8.8282000000000031E-3</v>
      </c>
      <c r="P1962" s="132">
        <v>1.4284900000000001E-2</v>
      </c>
      <c r="Q1962" s="140">
        <v>7</v>
      </c>
      <c r="R1962" s="134">
        <v>47</v>
      </c>
      <c r="S1962" s="122">
        <f t="shared" si="60"/>
        <v>16.25</v>
      </c>
      <c r="T1962" s="122">
        <f t="shared" si="61"/>
        <v>83.75</v>
      </c>
    </row>
    <row r="1963" spans="1:20" x14ac:dyDescent="0.25">
      <c r="A1963" s="3">
        <v>2015</v>
      </c>
      <c r="B1963" s="2" t="s">
        <v>142</v>
      </c>
      <c r="C1963" s="1">
        <v>3512506</v>
      </c>
      <c r="D1963" s="4">
        <v>19</v>
      </c>
      <c r="E1963" s="6">
        <v>19</v>
      </c>
      <c r="F1963" s="39">
        <v>351250619</v>
      </c>
      <c r="G1963" s="39">
        <v>9</v>
      </c>
      <c r="H1963" s="39">
        <v>16</v>
      </c>
      <c r="I1963" s="132">
        <v>5.0835400000000017E-2</v>
      </c>
      <c r="J1963" s="132">
        <v>3.7209600000000009E-2</v>
      </c>
      <c r="K1963" s="132">
        <v>1.3625800000000004E-2</v>
      </c>
      <c r="L1963" s="132">
        <v>0</v>
      </c>
      <c r="M1963" s="132">
        <v>1.21204E-2</v>
      </c>
      <c r="N1963" s="132">
        <v>1.1744000000000001E-3</v>
      </c>
      <c r="O1963" s="132">
        <v>3.7209600000000009E-2</v>
      </c>
      <c r="P1963" s="132">
        <v>3.3099999999999997E-4</v>
      </c>
      <c r="Q1963" s="140">
        <v>3</v>
      </c>
      <c r="R1963" s="134">
        <v>7</v>
      </c>
      <c r="S1963" s="122">
        <f t="shared" si="60"/>
        <v>36</v>
      </c>
      <c r="T1963" s="122">
        <f t="shared" si="61"/>
        <v>64</v>
      </c>
    </row>
    <row r="1964" spans="1:20" x14ac:dyDescent="0.25">
      <c r="A1964" s="3">
        <v>2015</v>
      </c>
      <c r="B1964" s="2" t="s">
        <v>143</v>
      </c>
      <c r="C1964" s="1">
        <v>3512605</v>
      </c>
      <c r="D1964" s="4">
        <v>14</v>
      </c>
      <c r="E1964" s="6">
        <v>14</v>
      </c>
      <c r="F1964" s="39">
        <v>351260514</v>
      </c>
      <c r="G1964" s="39">
        <v>39</v>
      </c>
      <c r="H1964" s="39">
        <v>2</v>
      </c>
      <c r="I1964" s="132">
        <v>0.13932550000000002</v>
      </c>
      <c r="J1964" s="132">
        <v>0.13870980000000002</v>
      </c>
      <c r="K1964" s="132">
        <v>6.1570000000000006E-4</v>
      </c>
      <c r="L1964" s="132">
        <v>0</v>
      </c>
      <c r="M1964" s="132">
        <v>1.1670399999999999E-2</v>
      </c>
      <c r="N1964" s="132">
        <v>0</v>
      </c>
      <c r="O1964" s="132">
        <v>0.12748480000000001</v>
      </c>
      <c r="P1964" s="132">
        <v>1.7029999999999999E-4</v>
      </c>
      <c r="Q1964" s="140">
        <v>13</v>
      </c>
      <c r="R1964" s="134">
        <v>0</v>
      </c>
      <c r="S1964" s="122">
        <f t="shared" si="60"/>
        <v>95.121951219512198</v>
      </c>
      <c r="T1964" s="122">
        <f t="shared" si="61"/>
        <v>4.8780487804878048</v>
      </c>
    </row>
    <row r="1965" spans="1:20" x14ac:dyDescent="0.25">
      <c r="A1965" s="3">
        <v>2015</v>
      </c>
      <c r="B1965" s="2" t="s">
        <v>144</v>
      </c>
      <c r="C1965" s="1">
        <v>3512704</v>
      </c>
      <c r="D1965" s="4">
        <v>5</v>
      </c>
      <c r="E1965" s="6">
        <v>5</v>
      </c>
      <c r="F1965" s="39">
        <v>35127045</v>
      </c>
      <c r="G1965" s="39">
        <v>30</v>
      </c>
      <c r="H1965" s="39">
        <v>23</v>
      </c>
      <c r="I1965" s="132">
        <v>8.9212499999999972E-2</v>
      </c>
      <c r="J1965" s="132">
        <v>8.4531399999999965E-2</v>
      </c>
      <c r="K1965" s="132">
        <v>4.6811000000000005E-3</v>
      </c>
      <c r="L1965" s="132">
        <v>0</v>
      </c>
      <c r="M1965" s="132">
        <v>7.5119999999999996E-3</v>
      </c>
      <c r="N1965" s="132">
        <v>1.5677E-3</v>
      </c>
      <c r="O1965" s="132">
        <v>7.8594899999999968E-2</v>
      </c>
      <c r="P1965" s="132">
        <v>1.5379E-3</v>
      </c>
      <c r="Q1965" s="140">
        <v>15</v>
      </c>
      <c r="R1965" s="134">
        <v>7</v>
      </c>
      <c r="S1965" s="122">
        <f t="shared" si="60"/>
        <v>56.60377358490566</v>
      </c>
      <c r="T1965" s="122">
        <f t="shared" si="61"/>
        <v>43.39622641509434</v>
      </c>
    </row>
    <row r="1966" spans="1:20" x14ac:dyDescent="0.25">
      <c r="A1966" s="3">
        <v>2015</v>
      </c>
      <c r="B1966" s="2" t="s">
        <v>144</v>
      </c>
      <c r="C1966" s="1">
        <v>3512704</v>
      </c>
      <c r="D1966" s="4">
        <v>5</v>
      </c>
      <c r="E1966" s="6">
        <v>9</v>
      </c>
      <c r="F1966" s="39">
        <v>35127049</v>
      </c>
      <c r="G1966" s="39">
        <v>0</v>
      </c>
      <c r="H1966" s="39">
        <v>0</v>
      </c>
      <c r="I1966" s="132">
        <v>0</v>
      </c>
      <c r="J1966" s="132">
        <v>0</v>
      </c>
      <c r="K1966" s="132">
        <v>0</v>
      </c>
      <c r="L1966" s="132">
        <v>0</v>
      </c>
      <c r="M1966" s="132">
        <v>0</v>
      </c>
      <c r="N1966" s="132">
        <v>0</v>
      </c>
      <c r="O1966" s="132">
        <v>0</v>
      </c>
      <c r="P1966" s="132">
        <v>0</v>
      </c>
      <c r="Q1966" s="140">
        <v>0</v>
      </c>
      <c r="R1966" s="134">
        <v>0</v>
      </c>
      <c r="S1966" s="122">
        <f t="shared" si="60"/>
        <v>0</v>
      </c>
      <c r="T1966" s="122">
        <f t="shared" si="61"/>
        <v>0</v>
      </c>
    </row>
    <row r="1967" spans="1:20" x14ac:dyDescent="0.25">
      <c r="A1967" s="3">
        <v>2015</v>
      </c>
      <c r="B1967" s="2" t="s">
        <v>145</v>
      </c>
      <c r="C1967" s="1">
        <v>3512803</v>
      </c>
      <c r="D1967" s="4">
        <v>5</v>
      </c>
      <c r="E1967" s="6">
        <v>5</v>
      </c>
      <c r="F1967" s="39">
        <v>35128035</v>
      </c>
      <c r="G1967" s="39">
        <v>19</v>
      </c>
      <c r="H1967" s="39">
        <v>43</v>
      </c>
      <c r="I1967" s="132">
        <v>2.9764282999999998</v>
      </c>
      <c r="J1967" s="132">
        <v>2.9684879999999998</v>
      </c>
      <c r="K1967" s="132">
        <v>7.9402999999999956E-3</v>
      </c>
      <c r="L1967" s="132">
        <v>0</v>
      </c>
      <c r="M1967" s="132">
        <v>2.5925833000000003</v>
      </c>
      <c r="N1967" s="132">
        <v>0.32798749999999993</v>
      </c>
      <c r="O1967" s="132">
        <v>1.1450800000000001E-2</v>
      </c>
      <c r="P1967" s="132">
        <v>4.44067E-2</v>
      </c>
      <c r="Q1967" s="140">
        <v>11</v>
      </c>
      <c r="R1967" s="134">
        <v>21</v>
      </c>
      <c r="S1967" s="122">
        <f t="shared" si="60"/>
        <v>30.64516129032258</v>
      </c>
      <c r="T1967" s="122">
        <f t="shared" si="61"/>
        <v>69.354838709677423</v>
      </c>
    </row>
    <row r="1968" spans="1:20" x14ac:dyDescent="0.25">
      <c r="A1968" s="3">
        <v>2015</v>
      </c>
      <c r="B1968" s="2" t="s">
        <v>146</v>
      </c>
      <c r="C1968" s="1">
        <v>3512902</v>
      </c>
      <c r="D1968" s="4">
        <v>15</v>
      </c>
      <c r="E1968" s="6">
        <v>15</v>
      </c>
      <c r="F1968" s="39">
        <v>351290215</v>
      </c>
      <c r="G1968" s="39">
        <v>14</v>
      </c>
      <c r="H1968" s="39">
        <v>14</v>
      </c>
      <c r="I1968" s="132">
        <v>0.14595849999999999</v>
      </c>
      <c r="J1968" s="132">
        <v>0.14125189999999999</v>
      </c>
      <c r="K1968" s="132">
        <v>4.7065999999999992E-3</v>
      </c>
      <c r="L1968" s="132">
        <v>0</v>
      </c>
      <c r="M1968" s="132">
        <v>5.2099999999999999E-5</v>
      </c>
      <c r="N1968" s="132">
        <v>7.5929999999999997E-4</v>
      </c>
      <c r="O1968" s="132">
        <v>0.14169789999999999</v>
      </c>
      <c r="P1968" s="132">
        <v>3.4491999999999999E-3</v>
      </c>
      <c r="Q1968" s="140">
        <v>9</v>
      </c>
      <c r="R1968" s="134">
        <v>6</v>
      </c>
      <c r="S1968" s="122">
        <f t="shared" si="60"/>
        <v>50</v>
      </c>
      <c r="T1968" s="122">
        <f t="shared" si="61"/>
        <v>50</v>
      </c>
    </row>
    <row r="1969" spans="1:20" x14ac:dyDescent="0.25">
      <c r="A1969" s="3">
        <v>2015</v>
      </c>
      <c r="B1969" s="2" t="s">
        <v>146</v>
      </c>
      <c r="C1969" s="1">
        <v>3512902</v>
      </c>
      <c r="D1969" s="4">
        <v>15</v>
      </c>
      <c r="E1969" s="6">
        <v>18</v>
      </c>
      <c r="F1969" s="39">
        <v>351290218</v>
      </c>
      <c r="G1969" s="39">
        <v>5</v>
      </c>
      <c r="H1969" s="39">
        <v>0</v>
      </c>
      <c r="I1969" s="132">
        <v>2.1560199999999998E-2</v>
      </c>
      <c r="J1969" s="132">
        <v>2.1560199999999998E-2</v>
      </c>
      <c r="K1969" s="132">
        <v>0</v>
      </c>
      <c r="L1969" s="132">
        <v>0</v>
      </c>
      <c r="M1969" s="132">
        <v>0</v>
      </c>
      <c r="N1969" s="132">
        <v>1.3888899999999999E-2</v>
      </c>
      <c r="O1969" s="132">
        <v>7.6713000000000007E-3</v>
      </c>
      <c r="P1969" s="132">
        <v>0</v>
      </c>
      <c r="Q1969" s="140">
        <v>2</v>
      </c>
      <c r="R1969" s="134">
        <v>0</v>
      </c>
      <c r="S1969" s="122">
        <f t="shared" si="60"/>
        <v>100</v>
      </c>
      <c r="T1969" s="122">
        <f t="shared" si="61"/>
        <v>0</v>
      </c>
    </row>
    <row r="1970" spans="1:20" x14ac:dyDescent="0.25">
      <c r="A1970" s="3">
        <v>2015</v>
      </c>
      <c r="B1970" s="2" t="s">
        <v>147</v>
      </c>
      <c r="C1970" s="1">
        <v>3513009</v>
      </c>
      <c r="D1970" s="4">
        <v>6</v>
      </c>
      <c r="E1970" s="6">
        <v>6</v>
      </c>
      <c r="F1970" s="39">
        <v>35130096</v>
      </c>
      <c r="G1970" s="39">
        <v>5</v>
      </c>
      <c r="H1970" s="39">
        <v>86</v>
      </c>
      <c r="I1970" s="132">
        <v>1.31315</v>
      </c>
      <c r="J1970" s="132">
        <v>1.2658611</v>
      </c>
      <c r="K1970" s="132">
        <v>4.7288900000000016E-2</v>
      </c>
      <c r="L1970" s="132">
        <v>0</v>
      </c>
      <c r="M1970" s="132">
        <v>1.25</v>
      </c>
      <c r="N1970" s="132">
        <v>2.9670600000000002E-2</v>
      </c>
      <c r="O1970" s="132">
        <v>1.5388899999999999E-2</v>
      </c>
      <c r="P1970" s="132">
        <v>1.8090499999999995E-2</v>
      </c>
      <c r="Q1970" s="140">
        <v>6</v>
      </c>
      <c r="R1970" s="134">
        <v>115</v>
      </c>
      <c r="S1970" s="122">
        <f t="shared" si="60"/>
        <v>5.4945054945054945</v>
      </c>
      <c r="T1970" s="122">
        <f t="shared" si="61"/>
        <v>94.505494505494497</v>
      </c>
    </row>
    <row r="1971" spans="1:20" x14ac:dyDescent="0.25">
      <c r="A1971" s="3">
        <v>2015</v>
      </c>
      <c r="B1971" s="2" t="s">
        <v>147</v>
      </c>
      <c r="C1971" s="1">
        <v>3513009</v>
      </c>
      <c r="D1971" s="4">
        <v>6</v>
      </c>
      <c r="E1971" s="6">
        <v>10</v>
      </c>
      <c r="F1971" s="39">
        <v>351300910</v>
      </c>
      <c r="G1971" s="39">
        <v>6</v>
      </c>
      <c r="H1971" s="39">
        <v>5</v>
      </c>
      <c r="I1971" s="132">
        <v>4.0169999999999997E-3</v>
      </c>
      <c r="J1971" s="132">
        <v>3.1951999999999996E-3</v>
      </c>
      <c r="K1971" s="132">
        <v>8.2179999999999992E-4</v>
      </c>
      <c r="L1971" s="132">
        <v>0</v>
      </c>
      <c r="M1971" s="132">
        <v>0</v>
      </c>
      <c r="N1971" s="132">
        <v>5.2089999999999992E-4</v>
      </c>
      <c r="O1971" s="132">
        <v>7.8549999999999996E-4</v>
      </c>
      <c r="P1971" s="132">
        <v>2.7105999999999996E-3</v>
      </c>
      <c r="Q1971" s="140">
        <v>4</v>
      </c>
      <c r="R1971" s="134">
        <v>6</v>
      </c>
      <c r="S1971" s="122">
        <f t="shared" si="60"/>
        <v>54.54545454545454</v>
      </c>
      <c r="T1971" s="122">
        <f t="shared" si="61"/>
        <v>45.454545454545453</v>
      </c>
    </row>
    <row r="1972" spans="1:20" x14ac:dyDescent="0.25">
      <c r="A1972" s="3">
        <v>2015</v>
      </c>
      <c r="B1972" s="2" t="s">
        <v>148</v>
      </c>
      <c r="C1972" s="1">
        <v>3513108</v>
      </c>
      <c r="D1972" s="4">
        <v>4</v>
      </c>
      <c r="E1972" s="6">
        <v>4</v>
      </c>
      <c r="F1972" s="39">
        <v>35131084</v>
      </c>
      <c r="G1972" s="39">
        <v>8</v>
      </c>
      <c r="H1972" s="39">
        <v>32</v>
      </c>
      <c r="I1972" s="132">
        <v>2.5065200000000006E-2</v>
      </c>
      <c r="J1972" s="132">
        <v>1.2529800000000001E-2</v>
      </c>
      <c r="K1972" s="132">
        <v>1.2535400000000006E-2</v>
      </c>
      <c r="L1972" s="132">
        <v>0</v>
      </c>
      <c r="M1972" s="132">
        <v>0</v>
      </c>
      <c r="N1972" s="132">
        <v>3.1395999999999998E-3</v>
      </c>
      <c r="O1972" s="132">
        <v>1.2093800000000002E-2</v>
      </c>
      <c r="P1972" s="132">
        <v>9.8317999999999982E-3</v>
      </c>
      <c r="Q1972" s="140">
        <v>7</v>
      </c>
      <c r="R1972" s="134">
        <v>6</v>
      </c>
      <c r="S1972" s="122">
        <f t="shared" si="60"/>
        <v>20</v>
      </c>
      <c r="T1972" s="122">
        <f t="shared" si="61"/>
        <v>80</v>
      </c>
    </row>
    <row r="1973" spans="1:20" x14ac:dyDescent="0.25">
      <c r="A1973" s="3">
        <v>2015</v>
      </c>
      <c r="B1973" s="2" t="s">
        <v>148</v>
      </c>
      <c r="C1973" s="1">
        <v>3513108</v>
      </c>
      <c r="D1973" s="4">
        <v>4</v>
      </c>
      <c r="E1973" s="6">
        <v>9</v>
      </c>
      <c r="F1973" s="39">
        <v>35131089</v>
      </c>
      <c r="G1973" s="39">
        <v>2</v>
      </c>
      <c r="H1973" s="39">
        <v>0</v>
      </c>
      <c r="I1973" s="132">
        <v>3.7407E-3</v>
      </c>
      <c r="J1973" s="132">
        <v>3.7407E-3</v>
      </c>
      <c r="K1973" s="132">
        <v>0</v>
      </c>
      <c r="L1973" s="132">
        <v>0</v>
      </c>
      <c r="M1973" s="132">
        <v>0</v>
      </c>
      <c r="N1973" s="132">
        <v>0</v>
      </c>
      <c r="O1973" s="132">
        <v>3.3333E-3</v>
      </c>
      <c r="P1973" s="132">
        <v>4.0739999999999998E-4</v>
      </c>
      <c r="Q1973" s="140">
        <v>1</v>
      </c>
      <c r="R1973" s="134">
        <v>6</v>
      </c>
      <c r="S1973" s="122">
        <f t="shared" si="60"/>
        <v>100</v>
      </c>
      <c r="T1973" s="122">
        <f t="shared" si="61"/>
        <v>0</v>
      </c>
    </row>
    <row r="1974" spans="1:20" x14ac:dyDescent="0.25">
      <c r="A1974" s="3">
        <v>2015</v>
      </c>
      <c r="B1974" s="2" t="s">
        <v>149</v>
      </c>
      <c r="C1974" s="1">
        <v>3513207</v>
      </c>
      <c r="D1974" s="4">
        <v>8</v>
      </c>
      <c r="E1974" s="6">
        <v>8</v>
      </c>
      <c r="F1974" s="39">
        <v>35132078</v>
      </c>
      <c r="G1974" s="39">
        <v>64</v>
      </c>
      <c r="H1974" s="39">
        <v>16</v>
      </c>
      <c r="I1974" s="132">
        <v>0.67346869999999992</v>
      </c>
      <c r="J1974" s="132">
        <v>0.6548255999999999</v>
      </c>
      <c r="K1974" s="132">
        <v>1.8643099999999999E-2</v>
      </c>
      <c r="L1974" s="132">
        <v>1.1324200913242009E-3</v>
      </c>
      <c r="M1974" s="132">
        <v>0.31355559999999999</v>
      </c>
      <c r="N1974" s="132">
        <v>1.1459E-3</v>
      </c>
      <c r="O1974" s="132">
        <v>0.35195440000000006</v>
      </c>
      <c r="P1974" s="132">
        <v>6.8127999999999991E-3</v>
      </c>
      <c r="Q1974" s="140">
        <v>33</v>
      </c>
      <c r="R1974" s="134">
        <v>2</v>
      </c>
      <c r="S1974" s="122">
        <f t="shared" si="60"/>
        <v>80</v>
      </c>
      <c r="T1974" s="122">
        <f t="shared" si="61"/>
        <v>20</v>
      </c>
    </row>
    <row r="1975" spans="1:20" x14ac:dyDescent="0.25">
      <c r="A1975" s="3">
        <v>2015</v>
      </c>
      <c r="B1975" s="2" t="s">
        <v>150</v>
      </c>
      <c r="C1975" s="1">
        <v>3513306</v>
      </c>
      <c r="D1975" s="4">
        <v>17</v>
      </c>
      <c r="E1975" s="6">
        <v>17</v>
      </c>
      <c r="F1975" s="39">
        <v>351330617</v>
      </c>
      <c r="G1975" s="39">
        <v>6</v>
      </c>
      <c r="H1975" s="39">
        <v>2</v>
      </c>
      <c r="I1975" s="132">
        <v>9.2878100000000019E-2</v>
      </c>
      <c r="J1975" s="132">
        <v>8.7625300000000017E-2</v>
      </c>
      <c r="K1975" s="132">
        <v>5.2528000000000002E-3</v>
      </c>
      <c r="L1975" s="132">
        <v>0.21550843480466769</v>
      </c>
      <c r="M1975" s="132">
        <v>5.2528000000000002E-3</v>
      </c>
      <c r="N1975" s="132">
        <v>0</v>
      </c>
      <c r="O1975" s="132">
        <v>8.7625300000000017E-2</v>
      </c>
      <c r="P1975" s="132">
        <v>0</v>
      </c>
      <c r="Q1975" s="140">
        <v>1</v>
      </c>
      <c r="R1975" s="134">
        <v>0</v>
      </c>
      <c r="S1975" s="122">
        <f t="shared" si="60"/>
        <v>75</v>
      </c>
      <c r="T1975" s="122">
        <f t="shared" si="61"/>
        <v>25</v>
      </c>
    </row>
    <row r="1976" spans="1:20" x14ac:dyDescent="0.25">
      <c r="A1976" s="3">
        <v>2015</v>
      </c>
      <c r="B1976" s="2" t="s">
        <v>151</v>
      </c>
      <c r="C1976" s="1">
        <v>3513405</v>
      </c>
      <c r="D1976" s="4">
        <v>2</v>
      </c>
      <c r="E1976" s="6">
        <v>2</v>
      </c>
      <c r="F1976" s="39">
        <v>35134052</v>
      </c>
      <c r="G1976" s="39">
        <v>13</v>
      </c>
      <c r="H1976" s="39">
        <v>11</v>
      </c>
      <c r="I1976" s="132">
        <v>1.8142200000000001E-2</v>
      </c>
      <c r="J1976" s="132">
        <v>8.2603000000000017E-3</v>
      </c>
      <c r="K1976" s="132">
        <v>9.881899999999999E-3</v>
      </c>
      <c r="L1976" s="132">
        <v>3.241219558599695E-2</v>
      </c>
      <c r="M1976" s="132">
        <v>0</v>
      </c>
      <c r="N1976" s="132">
        <v>7.1735999999999987E-3</v>
      </c>
      <c r="O1976" s="132">
        <v>6.7412000000000001E-3</v>
      </c>
      <c r="P1976" s="132">
        <v>4.2274000000000001E-3</v>
      </c>
      <c r="Q1976" s="140">
        <v>10</v>
      </c>
      <c r="R1976" s="134">
        <v>20</v>
      </c>
      <c r="S1976" s="122">
        <f t="shared" si="60"/>
        <v>54.166666666666664</v>
      </c>
      <c r="T1976" s="122">
        <f t="shared" si="61"/>
        <v>45.833333333333329</v>
      </c>
    </row>
    <row r="1977" spans="1:20" x14ac:dyDescent="0.25">
      <c r="A1977" s="3">
        <v>2015</v>
      </c>
      <c r="B1977" s="2" t="s">
        <v>152</v>
      </c>
      <c r="C1977" s="1">
        <v>3513504</v>
      </c>
      <c r="D1977" s="4">
        <v>7</v>
      </c>
      <c r="E1977" s="6">
        <v>7</v>
      </c>
      <c r="F1977" s="39">
        <v>35135047</v>
      </c>
      <c r="G1977" s="39">
        <v>40</v>
      </c>
      <c r="H1977" s="39">
        <v>33</v>
      </c>
      <c r="I1977" s="132">
        <v>10.820971800000001</v>
      </c>
      <c r="J1977" s="132">
        <v>10.7902126</v>
      </c>
      <c r="K1977" s="132">
        <v>3.0759200000000035E-2</v>
      </c>
      <c r="L1977" s="132">
        <v>0</v>
      </c>
      <c r="M1977" s="132">
        <v>4.5833332999999996</v>
      </c>
      <c r="N1977" s="132">
        <v>6.2158656000000017</v>
      </c>
      <c r="O1977" s="132">
        <v>0</v>
      </c>
      <c r="P1977" s="132">
        <v>2.1772900000000019E-2</v>
      </c>
      <c r="Q1977" s="140">
        <v>33</v>
      </c>
      <c r="R1977" s="134">
        <v>93</v>
      </c>
      <c r="S1977" s="122">
        <f t="shared" si="60"/>
        <v>54.794520547945204</v>
      </c>
      <c r="T1977" s="122">
        <f t="shared" si="61"/>
        <v>45.205479452054789</v>
      </c>
    </row>
    <row r="1978" spans="1:20" x14ac:dyDescent="0.25">
      <c r="A1978" s="3">
        <v>2015</v>
      </c>
      <c r="B1978" s="2" t="s">
        <v>153</v>
      </c>
      <c r="C1978" s="1">
        <v>3513603</v>
      </c>
      <c r="D1978" s="4">
        <v>2</v>
      </c>
      <c r="E1978" s="6">
        <v>2</v>
      </c>
      <c r="F1978" s="39">
        <v>35136032</v>
      </c>
      <c r="G1978" s="39">
        <v>29</v>
      </c>
      <c r="H1978" s="39">
        <v>7</v>
      </c>
      <c r="I1978" s="132">
        <v>0.13963330000000002</v>
      </c>
      <c r="J1978" s="132">
        <v>0.13820370000000001</v>
      </c>
      <c r="K1978" s="132">
        <v>1.4296000000000001E-3</v>
      </c>
      <c r="L1978" s="132">
        <v>0</v>
      </c>
      <c r="M1978" s="132">
        <v>8.6806000000000001E-3</v>
      </c>
      <c r="N1978" s="132">
        <v>1.34E-4</v>
      </c>
      <c r="O1978" s="132">
        <v>0.1237393</v>
      </c>
      <c r="P1978" s="132">
        <v>7.0794000000000004E-3</v>
      </c>
      <c r="Q1978" s="140">
        <v>33</v>
      </c>
      <c r="R1978" s="134">
        <v>9</v>
      </c>
      <c r="S1978" s="122">
        <f t="shared" si="60"/>
        <v>80.555555555555557</v>
      </c>
      <c r="T1978" s="122">
        <f t="shared" si="61"/>
        <v>19.444444444444446</v>
      </c>
    </row>
    <row r="1979" spans="1:20" x14ac:dyDescent="0.25">
      <c r="A1979" s="3">
        <v>2015</v>
      </c>
      <c r="B1979" s="2" t="s">
        <v>154</v>
      </c>
      <c r="C1979" s="1">
        <v>3513702</v>
      </c>
      <c r="D1979" s="4">
        <v>9</v>
      </c>
      <c r="E1979" s="6">
        <v>9</v>
      </c>
      <c r="F1979" s="39">
        <v>35137029</v>
      </c>
      <c r="G1979" s="39">
        <v>63</v>
      </c>
      <c r="H1979" s="39">
        <v>50</v>
      </c>
      <c r="I1979" s="132">
        <v>1.1344715000000001</v>
      </c>
      <c r="J1979" s="132">
        <v>0.65709420000000007</v>
      </c>
      <c r="K1979" s="132">
        <v>0.47737729999999989</v>
      </c>
      <c r="L1979" s="132">
        <v>7.7008181126331815E-2</v>
      </c>
      <c r="M1979" s="132">
        <v>2.4335599999999999E-2</v>
      </c>
      <c r="N1979" s="132">
        <v>0.28408700000000003</v>
      </c>
      <c r="O1979" s="132">
        <v>0.7322498999999999</v>
      </c>
      <c r="P1979" s="132">
        <v>9.3798999999999993E-2</v>
      </c>
      <c r="Q1979" s="140">
        <v>31</v>
      </c>
      <c r="R1979" s="134">
        <v>20</v>
      </c>
      <c r="S1979" s="122">
        <f t="shared" si="60"/>
        <v>55.752212389380531</v>
      </c>
      <c r="T1979" s="122">
        <f t="shared" si="61"/>
        <v>44.247787610619469</v>
      </c>
    </row>
    <row r="1980" spans="1:20" x14ac:dyDescent="0.25">
      <c r="A1980" s="3">
        <v>2015</v>
      </c>
      <c r="B1980" s="2" t="s">
        <v>155</v>
      </c>
      <c r="C1980" s="1">
        <v>3513801</v>
      </c>
      <c r="D1980" s="4">
        <v>6</v>
      </c>
      <c r="E1980" s="6">
        <v>6</v>
      </c>
      <c r="F1980" s="39">
        <v>35138016</v>
      </c>
      <c r="G1980" s="39">
        <v>1</v>
      </c>
      <c r="H1980" s="39">
        <v>74</v>
      </c>
      <c r="I1980" s="132">
        <v>0.11876009999999991</v>
      </c>
      <c r="J1980" s="132">
        <v>4.6300000000000001E-5</v>
      </c>
      <c r="K1980" s="132">
        <v>0.11871379999999991</v>
      </c>
      <c r="L1980" s="132">
        <v>0</v>
      </c>
      <c r="M1980" s="132">
        <v>0</v>
      </c>
      <c r="N1980" s="132">
        <v>3.6243900000000023E-2</v>
      </c>
      <c r="O1980" s="132">
        <v>0</v>
      </c>
      <c r="P1980" s="132">
        <v>8.2516199999999984E-2</v>
      </c>
      <c r="Q1980" s="140">
        <v>0</v>
      </c>
      <c r="R1980" s="134">
        <v>88</v>
      </c>
      <c r="S1980" s="122">
        <f t="shared" si="60"/>
        <v>1.3333333333333335</v>
      </c>
      <c r="T1980" s="122">
        <f t="shared" si="61"/>
        <v>98.666666666666671</v>
      </c>
    </row>
    <row r="1981" spans="1:20" x14ac:dyDescent="0.25">
      <c r="A1981" s="3">
        <v>2015</v>
      </c>
      <c r="B1981" s="2" t="s">
        <v>156</v>
      </c>
      <c r="C1981" s="1">
        <v>3513850</v>
      </c>
      <c r="D1981" s="4">
        <v>18</v>
      </c>
      <c r="E1981" s="6">
        <v>18</v>
      </c>
      <c r="F1981" s="39">
        <v>351385018</v>
      </c>
      <c r="G1981" s="39">
        <v>6</v>
      </c>
      <c r="H1981" s="39">
        <v>1</v>
      </c>
      <c r="I1981" s="132">
        <v>9.1008999999999986E-3</v>
      </c>
      <c r="J1981" s="132">
        <v>8.1378999999999983E-3</v>
      </c>
      <c r="K1981" s="132">
        <v>9.6299999999999999E-4</v>
      </c>
      <c r="L1981" s="132">
        <v>0</v>
      </c>
      <c r="M1981" s="132">
        <v>0</v>
      </c>
      <c r="N1981" s="132">
        <v>9.6299999999999999E-4</v>
      </c>
      <c r="O1981" s="132">
        <v>8.1378999999999983E-3</v>
      </c>
      <c r="P1981" s="132">
        <v>0</v>
      </c>
      <c r="Q1981" s="140">
        <v>1</v>
      </c>
      <c r="R1981" s="134">
        <v>0</v>
      </c>
      <c r="S1981" s="122">
        <f t="shared" si="60"/>
        <v>85.714285714285708</v>
      </c>
      <c r="T1981" s="122">
        <f t="shared" si="61"/>
        <v>14.285714285714285</v>
      </c>
    </row>
    <row r="1982" spans="1:20" x14ac:dyDescent="0.25">
      <c r="A1982" s="3">
        <v>2015</v>
      </c>
      <c r="B1982" s="2" t="s">
        <v>157</v>
      </c>
      <c r="C1982" s="1">
        <v>3513900</v>
      </c>
      <c r="D1982" s="4">
        <v>4</v>
      </c>
      <c r="E1982" s="6">
        <v>4</v>
      </c>
      <c r="F1982" s="39">
        <v>35139004</v>
      </c>
      <c r="G1982" s="39">
        <v>60</v>
      </c>
      <c r="H1982" s="39">
        <v>3</v>
      </c>
      <c r="I1982" s="132">
        <v>9.7080699999999978E-2</v>
      </c>
      <c r="J1982" s="132">
        <v>9.6103899999999978E-2</v>
      </c>
      <c r="K1982" s="132">
        <v>9.7679999999999989E-4</v>
      </c>
      <c r="L1982" s="132">
        <v>0</v>
      </c>
      <c r="M1982" s="132">
        <v>0</v>
      </c>
      <c r="N1982" s="132">
        <v>0</v>
      </c>
      <c r="O1982" s="132">
        <v>8.5424999999999973E-2</v>
      </c>
      <c r="P1982" s="132">
        <v>1.16557E-2</v>
      </c>
      <c r="Q1982" s="140">
        <v>26</v>
      </c>
      <c r="R1982" s="134">
        <v>8</v>
      </c>
      <c r="S1982" s="122">
        <f t="shared" si="60"/>
        <v>95.238095238095227</v>
      </c>
      <c r="T1982" s="122">
        <f t="shared" si="61"/>
        <v>4.7619047619047619</v>
      </c>
    </row>
    <row r="1983" spans="1:20" x14ac:dyDescent="0.25">
      <c r="A1983" s="3">
        <v>2015</v>
      </c>
      <c r="B1983" s="2" t="s">
        <v>158</v>
      </c>
      <c r="C1983" s="1">
        <v>3514007</v>
      </c>
      <c r="D1983" s="4">
        <v>16</v>
      </c>
      <c r="E1983" s="6">
        <v>16</v>
      </c>
      <c r="F1983" s="39">
        <v>351400716</v>
      </c>
      <c r="G1983" s="39">
        <v>0</v>
      </c>
      <c r="H1983" s="39">
        <v>3</v>
      </c>
      <c r="I1983" s="132">
        <v>7.9976999999999999E-3</v>
      </c>
      <c r="J1983" s="132">
        <v>0</v>
      </c>
      <c r="K1983" s="132">
        <v>7.9976999999999999E-3</v>
      </c>
      <c r="L1983" s="132">
        <v>0</v>
      </c>
      <c r="M1983" s="132">
        <v>5.7869999999999996E-3</v>
      </c>
      <c r="N1983" s="132">
        <v>2.2106999999999999E-3</v>
      </c>
      <c r="O1983" s="132">
        <v>0</v>
      </c>
      <c r="P1983" s="132">
        <v>0</v>
      </c>
      <c r="Q1983" s="140">
        <v>3</v>
      </c>
      <c r="R1983" s="134">
        <v>2</v>
      </c>
      <c r="S1983" s="122">
        <f t="shared" si="60"/>
        <v>0</v>
      </c>
      <c r="T1983" s="122">
        <f t="shared" si="61"/>
        <v>100</v>
      </c>
    </row>
    <row r="1984" spans="1:20" x14ac:dyDescent="0.25">
      <c r="A1984" s="3">
        <v>2015</v>
      </c>
      <c r="B1984" s="2" t="s">
        <v>158</v>
      </c>
      <c r="C1984" s="1">
        <v>3514007</v>
      </c>
      <c r="D1984" s="4">
        <v>16</v>
      </c>
      <c r="E1984" s="6">
        <v>9</v>
      </c>
      <c r="F1984" s="39">
        <v>35140079</v>
      </c>
      <c r="G1984" s="39">
        <v>1</v>
      </c>
      <c r="H1984" s="39">
        <v>0</v>
      </c>
      <c r="I1984" s="132">
        <v>2.7778E-3</v>
      </c>
      <c r="J1984" s="132">
        <v>2.7778E-3</v>
      </c>
      <c r="K1984" s="132">
        <v>0</v>
      </c>
      <c r="L1984" s="132">
        <v>0</v>
      </c>
      <c r="M1984" s="132">
        <v>0</v>
      </c>
      <c r="N1984" s="132">
        <v>2.7778E-3</v>
      </c>
      <c r="O1984" s="132">
        <v>0</v>
      </c>
      <c r="P1984" s="132">
        <v>0</v>
      </c>
      <c r="Q1984" s="140">
        <v>0</v>
      </c>
      <c r="R1984" s="134">
        <v>1</v>
      </c>
      <c r="S1984" s="122">
        <f t="shared" si="60"/>
        <v>100</v>
      </c>
      <c r="T1984" s="122">
        <f t="shared" si="61"/>
        <v>0</v>
      </c>
    </row>
    <row r="1985" spans="1:20" x14ac:dyDescent="0.25">
      <c r="A1985" s="3">
        <v>2015</v>
      </c>
      <c r="B1985" s="2" t="s">
        <v>159</v>
      </c>
      <c r="C1985" s="1">
        <v>3514106</v>
      </c>
      <c r="D1985" s="4">
        <v>13</v>
      </c>
      <c r="E1985" s="6">
        <v>13</v>
      </c>
      <c r="F1985" s="39">
        <v>351410613</v>
      </c>
      <c r="G1985" s="39">
        <v>17</v>
      </c>
      <c r="H1985" s="39">
        <v>10</v>
      </c>
      <c r="I1985" s="132">
        <v>0.73525850000000004</v>
      </c>
      <c r="J1985" s="132">
        <v>0.72856720000000008</v>
      </c>
      <c r="K1985" s="132">
        <v>6.6913000000000007E-3</v>
      </c>
      <c r="L1985" s="132">
        <v>0</v>
      </c>
      <c r="M1985" s="132">
        <v>2.3099999999999999E-5</v>
      </c>
      <c r="N1985" s="132">
        <v>0.25011670000000003</v>
      </c>
      <c r="O1985" s="132">
        <v>1.8291799999999997E-2</v>
      </c>
      <c r="P1985" s="132">
        <v>0.46682689999999993</v>
      </c>
      <c r="Q1985" s="140">
        <v>4</v>
      </c>
      <c r="R1985" s="134">
        <v>17</v>
      </c>
      <c r="S1985" s="122">
        <f t="shared" si="60"/>
        <v>62.962962962962962</v>
      </c>
      <c r="T1985" s="122">
        <f t="shared" si="61"/>
        <v>37.037037037037038</v>
      </c>
    </row>
    <row r="1986" spans="1:20" x14ac:dyDescent="0.25">
      <c r="A1986" s="3">
        <v>2015</v>
      </c>
      <c r="B1986" s="2" t="s">
        <v>159</v>
      </c>
      <c r="C1986" s="1">
        <v>3514106</v>
      </c>
      <c r="D1986" s="4">
        <v>13</v>
      </c>
      <c r="E1986" s="6">
        <v>5</v>
      </c>
      <c r="F1986" s="39">
        <v>35141065</v>
      </c>
      <c r="G1986" s="39">
        <v>0</v>
      </c>
      <c r="H1986" s="39">
        <v>2</v>
      </c>
      <c r="I1986" s="132">
        <v>3.3796E-3</v>
      </c>
      <c r="J1986" s="132">
        <v>0</v>
      </c>
      <c r="K1986" s="132">
        <v>3.3796E-3</v>
      </c>
      <c r="L1986" s="132">
        <v>0</v>
      </c>
      <c r="M1986" s="132">
        <v>0</v>
      </c>
      <c r="N1986" s="132">
        <v>0</v>
      </c>
      <c r="O1986" s="132">
        <v>0</v>
      </c>
      <c r="P1986" s="132">
        <v>3.3796E-3</v>
      </c>
      <c r="Q1986" s="140">
        <v>0</v>
      </c>
      <c r="R1986" s="134">
        <v>0</v>
      </c>
      <c r="S1986" s="122">
        <f t="shared" si="60"/>
        <v>0</v>
      </c>
      <c r="T1986" s="122">
        <f t="shared" si="61"/>
        <v>100</v>
      </c>
    </row>
    <row r="1987" spans="1:20" x14ac:dyDescent="0.25">
      <c r="A1987" s="3">
        <v>2015</v>
      </c>
      <c r="B1987" s="2" t="s">
        <v>159</v>
      </c>
      <c r="C1987" s="1">
        <v>3514106</v>
      </c>
      <c r="D1987" s="4">
        <v>13</v>
      </c>
      <c r="E1987" s="6">
        <v>10</v>
      </c>
      <c r="F1987" s="39">
        <v>351410610</v>
      </c>
      <c r="G1987" s="39">
        <v>0</v>
      </c>
      <c r="H1987" s="39">
        <v>0</v>
      </c>
      <c r="I1987" s="132">
        <v>0</v>
      </c>
      <c r="J1987" s="132">
        <v>0</v>
      </c>
      <c r="K1987" s="132">
        <v>0</v>
      </c>
      <c r="L1987" s="132">
        <v>0</v>
      </c>
      <c r="M1987" s="132">
        <v>0</v>
      </c>
      <c r="N1987" s="132">
        <v>0</v>
      </c>
      <c r="O1987" s="132">
        <v>0</v>
      </c>
      <c r="P1987" s="132">
        <v>0</v>
      </c>
      <c r="Q1987" s="140">
        <v>0</v>
      </c>
      <c r="R1987" s="134">
        <v>0</v>
      </c>
      <c r="S1987" s="122">
        <f t="shared" ref="S1987:S2050" si="62">IFERROR(((G1987)/(SUM($G1987:$H1987)))*100,0)</f>
        <v>0</v>
      </c>
      <c r="T1987" s="122">
        <f t="shared" ref="T1987:T2050" si="63">IFERROR(((H1987)/(SUM($G1987:$H1987)))*100,0)</f>
        <v>0</v>
      </c>
    </row>
    <row r="1988" spans="1:20" x14ac:dyDescent="0.25">
      <c r="A1988" s="3">
        <v>2015</v>
      </c>
      <c r="B1988" s="2" t="s">
        <v>160</v>
      </c>
      <c r="C1988" s="1">
        <v>3514205</v>
      </c>
      <c r="D1988" s="4">
        <v>15</v>
      </c>
      <c r="E1988" s="6">
        <v>15</v>
      </c>
      <c r="F1988" s="39">
        <v>351420515</v>
      </c>
      <c r="G1988" s="39">
        <v>11</v>
      </c>
      <c r="H1988" s="39">
        <v>4</v>
      </c>
      <c r="I1988" s="132">
        <v>2.0880599999999999E-2</v>
      </c>
      <c r="J1988" s="132">
        <v>1.24443E-2</v>
      </c>
      <c r="K1988" s="132">
        <v>8.436299999999999E-3</v>
      </c>
      <c r="L1988" s="132">
        <v>0</v>
      </c>
      <c r="M1988" s="132">
        <v>8.3277999999999998E-3</v>
      </c>
      <c r="N1988" s="132">
        <v>0</v>
      </c>
      <c r="O1988" s="132">
        <v>1.2490299999999999E-2</v>
      </c>
      <c r="P1988" s="132">
        <v>6.2500000000000001E-5</v>
      </c>
      <c r="Q1988" s="140">
        <v>5</v>
      </c>
      <c r="R1988" s="134">
        <v>0</v>
      </c>
      <c r="S1988" s="122">
        <f t="shared" si="62"/>
        <v>73.333333333333329</v>
      </c>
      <c r="T1988" s="122">
        <f t="shared" si="63"/>
        <v>26.666666666666668</v>
      </c>
    </row>
    <row r="1989" spans="1:20" x14ac:dyDescent="0.25">
      <c r="A1989" s="3">
        <v>2015</v>
      </c>
      <c r="B1989" s="2" t="s">
        <v>161</v>
      </c>
      <c r="C1989" s="1">
        <v>3514304</v>
      </c>
      <c r="D1989" s="4">
        <v>13</v>
      </c>
      <c r="E1989" s="6">
        <v>13</v>
      </c>
      <c r="F1989" s="39">
        <v>351430413</v>
      </c>
      <c r="G1989" s="39">
        <v>33</v>
      </c>
      <c r="H1989" s="39">
        <v>39</v>
      </c>
      <c r="I1989" s="132">
        <v>6.1165799999999992E-2</v>
      </c>
      <c r="J1989" s="132">
        <v>2.8917799999999997E-2</v>
      </c>
      <c r="K1989" s="132">
        <v>3.2247999999999999E-2</v>
      </c>
      <c r="L1989" s="132">
        <v>0</v>
      </c>
      <c r="M1989" s="132">
        <v>2.9882199999999998E-2</v>
      </c>
      <c r="N1989" s="132">
        <v>1.0394E-3</v>
      </c>
      <c r="O1989" s="132">
        <v>2.8216699999999994E-2</v>
      </c>
      <c r="P1989" s="132">
        <v>2.0275000000000002E-3</v>
      </c>
      <c r="Q1989" s="140">
        <v>12</v>
      </c>
      <c r="R1989" s="134">
        <v>5</v>
      </c>
      <c r="S1989" s="122">
        <f t="shared" si="62"/>
        <v>45.833333333333329</v>
      </c>
      <c r="T1989" s="122">
        <f t="shared" si="63"/>
        <v>54.166666666666664</v>
      </c>
    </row>
    <row r="1990" spans="1:20" x14ac:dyDescent="0.25">
      <c r="A1990" s="3">
        <v>2015</v>
      </c>
      <c r="B1990" s="2" t="s">
        <v>162</v>
      </c>
      <c r="C1990" s="1">
        <v>3514403</v>
      </c>
      <c r="D1990" s="4">
        <v>20</v>
      </c>
      <c r="E1990" s="6">
        <v>20</v>
      </c>
      <c r="F1990" s="39">
        <v>351440320</v>
      </c>
      <c r="G1990" s="39">
        <v>4</v>
      </c>
      <c r="H1990" s="39">
        <v>63</v>
      </c>
      <c r="I1990" s="132">
        <v>0.23563759999999989</v>
      </c>
      <c r="J1990" s="132">
        <v>7.0648999999999998E-3</v>
      </c>
      <c r="K1990" s="132">
        <v>0.22857269999999988</v>
      </c>
      <c r="L1990" s="132">
        <v>0</v>
      </c>
      <c r="M1990" s="132">
        <v>0.1901399</v>
      </c>
      <c r="N1990" s="132">
        <v>5.7116000000000007E-3</v>
      </c>
      <c r="O1990" s="132">
        <v>2.5027900000000002E-2</v>
      </c>
      <c r="P1990" s="132">
        <v>1.4758199999999999E-2</v>
      </c>
      <c r="Q1990" s="140">
        <v>0</v>
      </c>
      <c r="R1990" s="134">
        <v>10</v>
      </c>
      <c r="S1990" s="122">
        <f t="shared" si="62"/>
        <v>5.9701492537313428</v>
      </c>
      <c r="T1990" s="122">
        <f t="shared" si="63"/>
        <v>94.029850746268664</v>
      </c>
    </row>
    <row r="1991" spans="1:20" x14ac:dyDescent="0.25">
      <c r="A1991" s="3">
        <v>2015</v>
      </c>
      <c r="B1991" s="2" t="s">
        <v>162</v>
      </c>
      <c r="C1991" s="1">
        <v>3514403</v>
      </c>
      <c r="D1991" s="4">
        <v>20</v>
      </c>
      <c r="E1991" s="6">
        <v>21</v>
      </c>
      <c r="F1991" s="39">
        <v>351440321</v>
      </c>
      <c r="G1991" s="39">
        <v>1</v>
      </c>
      <c r="H1991" s="39">
        <v>16</v>
      </c>
      <c r="I1991" s="132">
        <v>9.2034699999999997E-2</v>
      </c>
      <c r="J1991" s="132">
        <v>5.66667E-2</v>
      </c>
      <c r="K1991" s="132">
        <v>3.5368000000000004E-2</v>
      </c>
      <c r="L1991" s="132">
        <v>0</v>
      </c>
      <c r="M1991" s="132">
        <v>4.4154999999999993E-3</v>
      </c>
      <c r="N1991" s="132">
        <v>8.1574099999999983E-2</v>
      </c>
      <c r="O1991" s="132">
        <v>5.7568999999999997E-3</v>
      </c>
      <c r="P1991" s="132">
        <v>2.8820000000000001E-4</v>
      </c>
      <c r="Q1991" s="140">
        <v>1</v>
      </c>
      <c r="R1991" s="134">
        <v>4</v>
      </c>
      <c r="S1991" s="122">
        <f t="shared" si="62"/>
        <v>5.8823529411764701</v>
      </c>
      <c r="T1991" s="122">
        <f t="shared" si="63"/>
        <v>94.117647058823522</v>
      </c>
    </row>
    <row r="1992" spans="1:20" x14ac:dyDescent="0.25">
      <c r="A1992" s="3">
        <v>2015</v>
      </c>
      <c r="B1992" s="2" t="s">
        <v>163</v>
      </c>
      <c r="C1992" s="1">
        <v>3514502</v>
      </c>
      <c r="D1992" s="4">
        <v>17</v>
      </c>
      <c r="E1992" s="6">
        <v>17</v>
      </c>
      <c r="F1992" s="39">
        <v>351450217</v>
      </c>
      <c r="G1992" s="39">
        <v>6</v>
      </c>
      <c r="H1992" s="39">
        <v>16</v>
      </c>
      <c r="I1992" s="132">
        <v>6.538999999999999E-2</v>
      </c>
      <c r="J1992" s="132">
        <v>5.7647899999999995E-2</v>
      </c>
      <c r="K1992" s="132">
        <v>7.7420999999999992E-3</v>
      </c>
      <c r="L1992" s="132">
        <v>0</v>
      </c>
      <c r="M1992" s="132">
        <v>0.02</v>
      </c>
      <c r="N1992" s="132">
        <v>7.2444999999999992E-3</v>
      </c>
      <c r="O1992" s="132">
        <v>3.6070699999999997E-2</v>
      </c>
      <c r="P1992" s="132">
        <v>2.0747999999999999E-3</v>
      </c>
      <c r="Q1992" s="140">
        <v>2</v>
      </c>
      <c r="R1992" s="134">
        <v>2</v>
      </c>
      <c r="S1992" s="122">
        <f t="shared" si="62"/>
        <v>27.27272727272727</v>
      </c>
      <c r="T1992" s="122">
        <f t="shared" si="63"/>
        <v>72.727272727272734</v>
      </c>
    </row>
    <row r="1993" spans="1:20" x14ac:dyDescent="0.25">
      <c r="A1993" s="3">
        <v>2015</v>
      </c>
      <c r="B1993" s="2" t="s">
        <v>163</v>
      </c>
      <c r="C1993" s="1">
        <v>3514502</v>
      </c>
      <c r="D1993" s="4">
        <v>17</v>
      </c>
      <c r="E1993" s="6">
        <v>16</v>
      </c>
      <c r="F1993" s="39">
        <v>351450216</v>
      </c>
      <c r="G1993" s="39">
        <v>0</v>
      </c>
      <c r="H1993" s="39">
        <v>0</v>
      </c>
      <c r="I1993" s="132">
        <v>0</v>
      </c>
      <c r="J1993" s="132">
        <v>0</v>
      </c>
      <c r="K1993" s="132">
        <v>0</v>
      </c>
      <c r="L1993" s="132">
        <v>0</v>
      </c>
      <c r="M1993" s="132">
        <v>0</v>
      </c>
      <c r="N1993" s="132">
        <v>0</v>
      </c>
      <c r="O1993" s="132">
        <v>0</v>
      </c>
      <c r="P1993" s="132">
        <v>0</v>
      </c>
      <c r="Q1993" s="140">
        <v>0</v>
      </c>
      <c r="R1993" s="134">
        <v>0</v>
      </c>
      <c r="S1993" s="122">
        <f t="shared" si="62"/>
        <v>0</v>
      </c>
      <c r="T1993" s="122">
        <f t="shared" si="63"/>
        <v>0</v>
      </c>
    </row>
    <row r="1994" spans="1:20" x14ac:dyDescent="0.25">
      <c r="A1994" s="3">
        <v>2015</v>
      </c>
      <c r="B1994" s="2" t="s">
        <v>164</v>
      </c>
      <c r="C1994" s="1">
        <v>3514601</v>
      </c>
      <c r="D1994" s="4">
        <v>9</v>
      </c>
      <c r="E1994" s="6">
        <v>9</v>
      </c>
      <c r="F1994" s="39">
        <v>35146019</v>
      </c>
      <c r="G1994" s="39">
        <v>0</v>
      </c>
      <c r="H1994" s="39">
        <v>2</v>
      </c>
      <c r="I1994" s="132">
        <v>1.5689999999999999E-4</v>
      </c>
      <c r="J1994" s="132">
        <v>0</v>
      </c>
      <c r="K1994" s="132">
        <v>1.5689999999999999E-4</v>
      </c>
      <c r="L1994" s="132">
        <v>0</v>
      </c>
      <c r="M1994" s="132">
        <v>0</v>
      </c>
      <c r="N1994" s="132">
        <v>1.2219999999999999E-4</v>
      </c>
      <c r="O1994" s="132">
        <v>0</v>
      </c>
      <c r="P1994" s="132">
        <v>3.4700000000000003E-5</v>
      </c>
      <c r="Q1994" s="140">
        <v>2</v>
      </c>
      <c r="R1994" s="134">
        <v>1</v>
      </c>
      <c r="S1994" s="122">
        <f t="shared" si="62"/>
        <v>0</v>
      </c>
      <c r="T1994" s="122">
        <f t="shared" si="63"/>
        <v>100</v>
      </c>
    </row>
    <row r="1995" spans="1:20" x14ac:dyDescent="0.25">
      <c r="A1995" s="3">
        <v>2015</v>
      </c>
      <c r="B1995" s="2" t="s">
        <v>165</v>
      </c>
      <c r="C1995" s="1">
        <v>3514700</v>
      </c>
      <c r="D1995" s="4">
        <v>17</v>
      </c>
      <c r="E1995" s="6">
        <v>17</v>
      </c>
      <c r="F1995" s="39">
        <v>351470017</v>
      </c>
      <c r="G1995" s="39">
        <v>5</v>
      </c>
      <c r="H1995" s="39">
        <v>2</v>
      </c>
      <c r="I1995" s="132">
        <v>3.0700000000000002E-2</v>
      </c>
      <c r="J1995" s="132">
        <v>2.6006000000000001E-2</v>
      </c>
      <c r="K1995" s="132">
        <v>4.6940000000000003E-3</v>
      </c>
      <c r="L1995" s="132">
        <v>0</v>
      </c>
      <c r="M1995" s="132">
        <v>1.25865E-2</v>
      </c>
      <c r="N1995" s="132">
        <v>0</v>
      </c>
      <c r="O1995" s="132">
        <v>1.6261600000000001E-2</v>
      </c>
      <c r="P1995" s="132">
        <v>1.8519000000000001E-3</v>
      </c>
      <c r="Q1995" s="140">
        <v>2</v>
      </c>
      <c r="R1995" s="134">
        <v>1</v>
      </c>
      <c r="S1995" s="122">
        <f t="shared" si="62"/>
        <v>71.428571428571431</v>
      </c>
      <c r="T1995" s="122">
        <f t="shared" si="63"/>
        <v>28.571428571428569</v>
      </c>
    </row>
    <row r="1996" spans="1:20" x14ac:dyDescent="0.25">
      <c r="A1996" s="3">
        <v>2015</v>
      </c>
      <c r="B1996" s="2" t="s">
        <v>165</v>
      </c>
      <c r="C1996" s="1">
        <v>3514700</v>
      </c>
      <c r="D1996" s="4">
        <v>17</v>
      </c>
      <c r="E1996" s="6">
        <v>21</v>
      </c>
      <c r="F1996" s="39">
        <v>351470021</v>
      </c>
      <c r="G1996" s="39">
        <v>0</v>
      </c>
      <c r="H1996" s="39">
        <v>0</v>
      </c>
      <c r="I1996" s="132">
        <v>0</v>
      </c>
      <c r="J1996" s="132">
        <v>0</v>
      </c>
      <c r="K1996" s="132">
        <v>0</v>
      </c>
      <c r="L1996" s="132">
        <v>0</v>
      </c>
      <c r="M1996" s="132">
        <v>0</v>
      </c>
      <c r="N1996" s="132">
        <v>0</v>
      </c>
      <c r="O1996" s="132">
        <v>0</v>
      </c>
      <c r="P1996" s="132">
        <v>0</v>
      </c>
      <c r="Q1996" s="140">
        <v>1</v>
      </c>
      <c r="R1996" s="134">
        <v>0</v>
      </c>
      <c r="S1996" s="122">
        <f t="shared" si="62"/>
        <v>0</v>
      </c>
      <c r="T1996" s="122">
        <f t="shared" si="63"/>
        <v>0</v>
      </c>
    </row>
    <row r="1997" spans="1:20" x14ac:dyDescent="0.25">
      <c r="A1997" s="3">
        <v>2015</v>
      </c>
      <c r="B1997" s="2" t="s">
        <v>166</v>
      </c>
      <c r="C1997" s="1">
        <v>3514809</v>
      </c>
      <c r="D1997" s="4">
        <v>11</v>
      </c>
      <c r="E1997" s="6">
        <v>11</v>
      </c>
      <c r="F1997" s="39">
        <v>351480911</v>
      </c>
      <c r="G1997" s="39">
        <v>11</v>
      </c>
      <c r="H1997" s="39">
        <v>7</v>
      </c>
      <c r="I1997" s="132">
        <v>7.0452799999999996E-2</v>
      </c>
      <c r="J1997" s="132">
        <v>6.6804599999999992E-2</v>
      </c>
      <c r="K1997" s="132">
        <v>3.6481999999999999E-3</v>
      </c>
      <c r="L1997" s="132">
        <v>2.0794108320649415E-2</v>
      </c>
      <c r="M1997" s="132">
        <v>3.4559999999999999E-3</v>
      </c>
      <c r="N1997" s="132">
        <v>1.9220000000000001E-4</v>
      </c>
      <c r="O1997" s="132">
        <v>6.4307399999999987E-2</v>
      </c>
      <c r="P1997" s="132">
        <v>2.4971999999999998E-3</v>
      </c>
      <c r="Q1997" s="140">
        <v>44</v>
      </c>
      <c r="R1997" s="134">
        <v>24</v>
      </c>
      <c r="S1997" s="122">
        <f t="shared" si="62"/>
        <v>61.111111111111114</v>
      </c>
      <c r="T1997" s="122">
        <f t="shared" si="63"/>
        <v>38.888888888888893</v>
      </c>
    </row>
    <row r="1998" spans="1:20" x14ac:dyDescent="0.25">
      <c r="A1998" s="3">
        <v>2015</v>
      </c>
      <c r="B1998" s="2" t="s">
        <v>167</v>
      </c>
      <c r="C1998" s="1">
        <v>3514908</v>
      </c>
      <c r="D1998" s="4">
        <v>5</v>
      </c>
      <c r="E1998" s="6">
        <v>5</v>
      </c>
      <c r="F1998" s="39">
        <v>35149085</v>
      </c>
      <c r="G1998" s="39">
        <v>12</v>
      </c>
      <c r="H1998" s="39">
        <v>43</v>
      </c>
      <c r="I1998" s="132">
        <v>0.18755520000000001</v>
      </c>
      <c r="J1998" s="132">
        <v>0.13815720000000001</v>
      </c>
      <c r="K1998" s="132">
        <v>4.9398000000000004E-2</v>
      </c>
      <c r="L1998" s="132">
        <v>0</v>
      </c>
      <c r="M1998" s="132">
        <v>3.4722200000000002E-2</v>
      </c>
      <c r="N1998" s="132">
        <v>0.12527969999999999</v>
      </c>
      <c r="O1998" s="132">
        <v>1.9070400000000005E-2</v>
      </c>
      <c r="P1998" s="132">
        <v>8.4829000000000033E-3</v>
      </c>
      <c r="Q1998" s="140">
        <v>20</v>
      </c>
      <c r="R1998" s="134">
        <v>4</v>
      </c>
      <c r="S1998" s="122">
        <f t="shared" si="62"/>
        <v>21.818181818181817</v>
      </c>
      <c r="T1998" s="122">
        <f t="shared" si="63"/>
        <v>78.181818181818187</v>
      </c>
    </row>
    <row r="1999" spans="1:20" x14ac:dyDescent="0.25">
      <c r="A1999" s="3">
        <v>2015</v>
      </c>
      <c r="B1999" s="2" t="s">
        <v>167</v>
      </c>
      <c r="C1999" s="1">
        <v>3514908</v>
      </c>
      <c r="D1999" s="4">
        <v>5</v>
      </c>
      <c r="E1999" s="6">
        <v>10</v>
      </c>
      <c r="F1999" s="39">
        <v>351490810</v>
      </c>
      <c r="G1999" s="39">
        <v>1</v>
      </c>
      <c r="H1999" s="39">
        <v>1</v>
      </c>
      <c r="I1999" s="132">
        <v>1.1676000000000001E-2</v>
      </c>
      <c r="J1999" s="132">
        <v>1.019E-4</v>
      </c>
      <c r="K1999" s="132">
        <v>1.15741E-2</v>
      </c>
      <c r="L1999" s="132">
        <v>0</v>
      </c>
      <c r="M1999" s="132">
        <v>1.15741E-2</v>
      </c>
      <c r="N1999" s="132">
        <v>0</v>
      </c>
      <c r="O1999" s="132">
        <v>0</v>
      </c>
      <c r="P1999" s="132">
        <v>1.019E-4</v>
      </c>
      <c r="Q1999" s="140">
        <v>0</v>
      </c>
      <c r="R1999" s="134">
        <v>0</v>
      </c>
      <c r="S1999" s="122">
        <f t="shared" si="62"/>
        <v>50</v>
      </c>
      <c r="T1999" s="122">
        <f t="shared" si="63"/>
        <v>50</v>
      </c>
    </row>
    <row r="2000" spans="1:20" x14ac:dyDescent="0.25">
      <c r="A2000" s="3">
        <v>2015</v>
      </c>
      <c r="B2000" s="2" t="s">
        <v>168</v>
      </c>
      <c r="C2000" s="1">
        <v>3514924</v>
      </c>
      <c r="D2000" s="4">
        <v>16</v>
      </c>
      <c r="E2000" s="6">
        <v>16</v>
      </c>
      <c r="F2000" s="39">
        <v>351492416</v>
      </c>
      <c r="G2000" s="39">
        <v>5</v>
      </c>
      <c r="H2000" s="39">
        <v>5</v>
      </c>
      <c r="I2000" s="132">
        <v>0.27706710000000001</v>
      </c>
      <c r="J2000" s="132">
        <v>0.27111099999999999</v>
      </c>
      <c r="K2000" s="132">
        <v>5.9560999999999998E-3</v>
      </c>
      <c r="L2000" s="132">
        <v>0</v>
      </c>
      <c r="M2000" s="132">
        <v>0</v>
      </c>
      <c r="N2000" s="132">
        <v>0</v>
      </c>
      <c r="O2000" s="132">
        <v>0.27704859999999998</v>
      </c>
      <c r="P2000" s="132">
        <v>1.8499999999999999E-5</v>
      </c>
      <c r="Q2000" s="140">
        <v>0</v>
      </c>
      <c r="R2000" s="134">
        <v>0</v>
      </c>
      <c r="S2000" s="122">
        <f t="shared" si="62"/>
        <v>50</v>
      </c>
      <c r="T2000" s="122">
        <f t="shared" si="63"/>
        <v>50</v>
      </c>
    </row>
    <row r="2001" spans="1:20" x14ac:dyDescent="0.25">
      <c r="A2001" s="3">
        <v>2015</v>
      </c>
      <c r="B2001" s="2" t="s">
        <v>169</v>
      </c>
      <c r="C2001" s="1">
        <v>3514957</v>
      </c>
      <c r="D2001" s="4">
        <v>15</v>
      </c>
      <c r="E2001" s="6">
        <v>15</v>
      </c>
      <c r="F2001" s="39">
        <v>351495715</v>
      </c>
      <c r="G2001" s="39">
        <v>16</v>
      </c>
      <c r="H2001" s="39">
        <v>9</v>
      </c>
      <c r="I2001" s="132">
        <v>0.19078700000000001</v>
      </c>
      <c r="J2001" s="132">
        <v>0.17184600000000003</v>
      </c>
      <c r="K2001" s="132">
        <v>1.8940999999999996E-2</v>
      </c>
      <c r="L2001" s="132">
        <v>0</v>
      </c>
      <c r="M2001" s="132">
        <v>0</v>
      </c>
      <c r="N2001" s="132">
        <v>4.0509999999999998E-4</v>
      </c>
      <c r="O2001" s="132">
        <v>0.17941280000000001</v>
      </c>
      <c r="P2001" s="132">
        <v>1.0969100000000001E-2</v>
      </c>
      <c r="Q2001" s="140">
        <v>2</v>
      </c>
      <c r="R2001" s="134">
        <v>0</v>
      </c>
      <c r="S2001" s="122">
        <f t="shared" si="62"/>
        <v>64</v>
      </c>
      <c r="T2001" s="122">
        <f t="shared" si="63"/>
        <v>36</v>
      </c>
    </row>
    <row r="2002" spans="1:20" x14ac:dyDescent="0.25">
      <c r="A2002" s="3">
        <v>2015</v>
      </c>
      <c r="B2002" s="2" t="s">
        <v>170</v>
      </c>
      <c r="C2002" s="1">
        <v>3515004</v>
      </c>
      <c r="D2002" s="4">
        <v>6</v>
      </c>
      <c r="E2002" s="6">
        <v>6</v>
      </c>
      <c r="F2002" s="39">
        <v>35150046</v>
      </c>
      <c r="G2002" s="39">
        <v>6</v>
      </c>
      <c r="H2002" s="39">
        <v>74</v>
      </c>
      <c r="I2002" s="132">
        <v>0.17425459999999998</v>
      </c>
      <c r="J2002" s="132">
        <v>0.10502629999999999</v>
      </c>
      <c r="K2002" s="132">
        <v>6.9228299999999993E-2</v>
      </c>
      <c r="L2002" s="132">
        <v>0</v>
      </c>
      <c r="M2002" s="132">
        <v>0</v>
      </c>
      <c r="N2002" s="132">
        <v>0.13573119999999994</v>
      </c>
      <c r="O2002" s="132">
        <v>1.5258600000000001E-2</v>
      </c>
      <c r="P2002" s="132">
        <v>2.3264799999999999E-2</v>
      </c>
      <c r="Q2002" s="140">
        <v>10</v>
      </c>
      <c r="R2002" s="134">
        <v>90</v>
      </c>
      <c r="S2002" s="122">
        <f t="shared" si="62"/>
        <v>7.5</v>
      </c>
      <c r="T2002" s="122">
        <f t="shared" si="63"/>
        <v>92.5</v>
      </c>
    </row>
    <row r="2003" spans="1:20" x14ac:dyDescent="0.25">
      <c r="A2003" s="3">
        <v>2015</v>
      </c>
      <c r="B2003" s="2" t="s">
        <v>171</v>
      </c>
      <c r="C2003" s="1">
        <v>3515103</v>
      </c>
      <c r="D2003" s="4">
        <v>6</v>
      </c>
      <c r="E2003" s="6">
        <v>6</v>
      </c>
      <c r="F2003" s="39">
        <v>35151036</v>
      </c>
      <c r="G2003" s="39">
        <v>2</v>
      </c>
      <c r="H2003" s="39">
        <v>24</v>
      </c>
      <c r="I2003" s="132">
        <v>9.01869E-2</v>
      </c>
      <c r="J2003" s="132">
        <v>4.6299999999999998E-4</v>
      </c>
      <c r="K2003" s="132">
        <v>8.9723899999999995E-2</v>
      </c>
      <c r="L2003" s="132">
        <v>0</v>
      </c>
      <c r="M2003" s="132">
        <v>7.2037000000000004E-2</v>
      </c>
      <c r="N2003" s="132">
        <v>2.0965000000000003E-3</v>
      </c>
      <c r="O2003" s="132">
        <v>4.1669999999999999E-4</v>
      </c>
      <c r="P2003" s="132">
        <v>1.56367E-2</v>
      </c>
      <c r="Q2003" s="140">
        <v>1</v>
      </c>
      <c r="R2003" s="134">
        <v>3</v>
      </c>
      <c r="S2003" s="122">
        <f t="shared" si="62"/>
        <v>7.6923076923076925</v>
      </c>
      <c r="T2003" s="122">
        <f t="shared" si="63"/>
        <v>92.307692307692307</v>
      </c>
    </row>
    <row r="2004" spans="1:20" x14ac:dyDescent="0.25">
      <c r="A2004" s="3">
        <v>2015</v>
      </c>
      <c r="B2004" s="2" t="s">
        <v>172</v>
      </c>
      <c r="C2004" s="1">
        <v>3515129</v>
      </c>
      <c r="D2004" s="4">
        <v>21</v>
      </c>
      <c r="E2004" s="6">
        <v>21</v>
      </c>
      <c r="F2004" s="39">
        <v>351512921</v>
      </c>
      <c r="G2004" s="39">
        <v>0</v>
      </c>
      <c r="H2004" s="39">
        <v>3</v>
      </c>
      <c r="I2004" s="132">
        <v>5.4514000000000003E-3</v>
      </c>
      <c r="J2004" s="132">
        <v>0</v>
      </c>
      <c r="K2004" s="132">
        <v>5.4514000000000003E-3</v>
      </c>
      <c r="L2004" s="132">
        <v>0</v>
      </c>
      <c r="M2004" s="132">
        <v>5.2199000000000004E-3</v>
      </c>
      <c r="N2004" s="132">
        <v>1.852E-4</v>
      </c>
      <c r="O2004" s="132">
        <v>4.6300000000000001E-5</v>
      </c>
      <c r="P2004" s="132">
        <v>0</v>
      </c>
      <c r="Q2004" s="140">
        <v>0</v>
      </c>
      <c r="R2004" s="134">
        <v>1</v>
      </c>
      <c r="S2004" s="122">
        <f t="shared" si="62"/>
        <v>0</v>
      </c>
      <c r="T2004" s="122">
        <f t="shared" si="63"/>
        <v>100</v>
      </c>
    </row>
    <row r="2005" spans="1:20" x14ac:dyDescent="0.25">
      <c r="A2005" s="3">
        <v>2015</v>
      </c>
      <c r="B2005" s="2" t="s">
        <v>173</v>
      </c>
      <c r="C2005" s="1">
        <v>3515152</v>
      </c>
      <c r="D2005" s="4">
        <v>9</v>
      </c>
      <c r="E2005" s="6">
        <v>9</v>
      </c>
      <c r="F2005" s="39">
        <v>35151529</v>
      </c>
      <c r="G2005" s="39">
        <v>17</v>
      </c>
      <c r="H2005" s="39">
        <v>28</v>
      </c>
      <c r="I2005" s="132">
        <v>0.17413749999999997</v>
      </c>
      <c r="J2005" s="132">
        <v>0.14771669999999998</v>
      </c>
      <c r="K2005" s="132">
        <v>2.6420800000000001E-2</v>
      </c>
      <c r="L2005" s="132">
        <v>0</v>
      </c>
      <c r="M2005" s="132">
        <v>4.4050899999999997E-2</v>
      </c>
      <c r="N2005" s="132">
        <v>3.8953199999999993E-2</v>
      </c>
      <c r="O2005" s="132">
        <v>7.964019999999998E-2</v>
      </c>
      <c r="P2005" s="132">
        <v>1.14932E-2</v>
      </c>
      <c r="Q2005" s="140">
        <v>10</v>
      </c>
      <c r="R2005" s="134">
        <v>12</v>
      </c>
      <c r="S2005" s="122">
        <f t="shared" si="62"/>
        <v>37.777777777777779</v>
      </c>
      <c r="T2005" s="122">
        <f t="shared" si="63"/>
        <v>62.222222222222221</v>
      </c>
    </row>
    <row r="2006" spans="1:20" x14ac:dyDescent="0.25">
      <c r="A2006" s="3">
        <v>2015</v>
      </c>
      <c r="B2006" s="2" t="s">
        <v>173</v>
      </c>
      <c r="C2006" s="1">
        <v>3515152</v>
      </c>
      <c r="D2006" s="4">
        <v>9</v>
      </c>
      <c r="E2006" s="6">
        <v>5</v>
      </c>
      <c r="F2006" s="39">
        <v>35151525</v>
      </c>
      <c r="G2006" s="39">
        <v>1</v>
      </c>
      <c r="H2006" s="39">
        <v>2</v>
      </c>
      <c r="I2006" s="132">
        <v>7.6550999999999998E-3</v>
      </c>
      <c r="J2006" s="132">
        <v>5.1666999999999998E-3</v>
      </c>
      <c r="K2006" s="132">
        <v>2.4884E-3</v>
      </c>
      <c r="L2006" s="132">
        <v>0</v>
      </c>
      <c r="M2006" s="132">
        <v>0</v>
      </c>
      <c r="N2006" s="132">
        <v>0</v>
      </c>
      <c r="O2006" s="132">
        <v>5.3403000000000001E-3</v>
      </c>
      <c r="P2006" s="132">
        <v>2.3148000000000001E-3</v>
      </c>
      <c r="Q2006" s="140">
        <v>0</v>
      </c>
      <c r="R2006" s="134">
        <v>1</v>
      </c>
      <c r="S2006" s="122">
        <f t="shared" si="62"/>
        <v>33.333333333333329</v>
      </c>
      <c r="T2006" s="122">
        <f t="shared" si="63"/>
        <v>66.666666666666657</v>
      </c>
    </row>
    <row r="2007" spans="1:20" x14ac:dyDescent="0.25">
      <c r="A2007" s="3">
        <v>2015</v>
      </c>
      <c r="B2007" s="2" t="s">
        <v>174</v>
      </c>
      <c r="C2007" s="1">
        <v>3515186</v>
      </c>
      <c r="D2007" s="4">
        <v>9</v>
      </c>
      <c r="E2007" s="6">
        <v>9</v>
      </c>
      <c r="F2007" s="39">
        <v>35151869</v>
      </c>
      <c r="G2007" s="39">
        <v>43</v>
      </c>
      <c r="H2007" s="39">
        <v>18</v>
      </c>
      <c r="I2007" s="132">
        <v>8.8708499999999982E-2</v>
      </c>
      <c r="J2007" s="132">
        <v>8.6123399999999989E-2</v>
      </c>
      <c r="K2007" s="132">
        <v>2.585099999999999E-3</v>
      </c>
      <c r="L2007" s="132">
        <v>0.14500117326230341</v>
      </c>
      <c r="M2007" s="132">
        <v>0</v>
      </c>
      <c r="N2007" s="132">
        <v>1.9848000000000001E-3</v>
      </c>
      <c r="O2007" s="132">
        <v>8.3804099999999992E-2</v>
      </c>
      <c r="P2007" s="132">
        <v>2.9196000000000005E-3</v>
      </c>
      <c r="Q2007" s="140">
        <v>46</v>
      </c>
      <c r="R2007" s="134">
        <v>18</v>
      </c>
      <c r="S2007" s="122">
        <f t="shared" si="62"/>
        <v>70.491803278688522</v>
      </c>
      <c r="T2007" s="122">
        <f t="shared" si="63"/>
        <v>29.508196721311474</v>
      </c>
    </row>
    <row r="2008" spans="1:20" x14ac:dyDescent="0.25">
      <c r="A2008" s="3">
        <v>2015</v>
      </c>
      <c r="B2008" s="2" t="s">
        <v>175</v>
      </c>
      <c r="C2008" s="1">
        <v>3515194</v>
      </c>
      <c r="D2008" s="4">
        <v>17</v>
      </c>
      <c r="E2008" s="6">
        <v>17</v>
      </c>
      <c r="F2008" s="39">
        <v>351519417</v>
      </c>
      <c r="G2008" s="39">
        <v>3</v>
      </c>
      <c r="H2008" s="39">
        <v>4</v>
      </c>
      <c r="I2008" s="132">
        <v>0.35146030000000006</v>
      </c>
      <c r="J2008" s="132">
        <v>0.29202160000000005</v>
      </c>
      <c r="K2008" s="132">
        <v>5.9438700000000004E-2</v>
      </c>
      <c r="L2008" s="132">
        <v>0</v>
      </c>
      <c r="M2008" s="132">
        <v>1.26389E-2</v>
      </c>
      <c r="N2008" s="132">
        <v>4.861E-4</v>
      </c>
      <c r="O2008" s="132">
        <v>0.19942900000000002</v>
      </c>
      <c r="P2008" s="132">
        <v>0.13890630000000001</v>
      </c>
      <c r="Q2008" s="140">
        <v>3</v>
      </c>
      <c r="R2008" s="134">
        <v>6</v>
      </c>
      <c r="S2008" s="122">
        <f t="shared" si="62"/>
        <v>42.857142857142854</v>
      </c>
      <c r="T2008" s="122">
        <f t="shared" si="63"/>
        <v>57.142857142857139</v>
      </c>
    </row>
    <row r="2009" spans="1:20" x14ac:dyDescent="0.25">
      <c r="A2009" s="3">
        <v>2015</v>
      </c>
      <c r="B2009" s="2" t="s">
        <v>176</v>
      </c>
      <c r="C2009" s="1">
        <v>3557303</v>
      </c>
      <c r="D2009" s="4">
        <v>9</v>
      </c>
      <c r="E2009" s="6">
        <v>9</v>
      </c>
      <c r="F2009" s="39">
        <v>35573039</v>
      </c>
      <c r="G2009" s="39">
        <v>14</v>
      </c>
      <c r="H2009" s="39">
        <v>19</v>
      </c>
      <c r="I2009" s="132">
        <v>7.8707200000000005E-2</v>
      </c>
      <c r="J2009" s="132">
        <v>6.5480300000000005E-2</v>
      </c>
      <c r="K2009" s="132">
        <v>1.32269E-2</v>
      </c>
      <c r="L2009" s="132">
        <v>0</v>
      </c>
      <c r="M2009" s="132">
        <v>2.9398199999999999E-2</v>
      </c>
      <c r="N2009" s="132">
        <v>6.0228E-3</v>
      </c>
      <c r="O2009" s="132">
        <v>3.6810100000000005E-2</v>
      </c>
      <c r="P2009" s="132">
        <v>6.4760999999999994E-3</v>
      </c>
      <c r="Q2009" s="140">
        <v>7</v>
      </c>
      <c r="R2009" s="134">
        <v>14</v>
      </c>
      <c r="S2009" s="122">
        <f t="shared" si="62"/>
        <v>42.424242424242422</v>
      </c>
      <c r="T2009" s="122">
        <f t="shared" si="63"/>
        <v>57.575757575757578</v>
      </c>
    </row>
    <row r="2010" spans="1:20" x14ac:dyDescent="0.25">
      <c r="A2010" s="3">
        <v>2015</v>
      </c>
      <c r="B2010" s="2" t="s">
        <v>177</v>
      </c>
      <c r="C2010" s="1">
        <v>3515301</v>
      </c>
      <c r="D2010" s="4">
        <v>22</v>
      </c>
      <c r="E2010" s="6">
        <v>22</v>
      </c>
      <c r="F2010" s="39">
        <v>351530122</v>
      </c>
      <c r="G2010" s="39">
        <v>2</v>
      </c>
      <c r="H2010" s="39">
        <v>5</v>
      </c>
      <c r="I2010" s="132">
        <v>5.2423000000000001E-3</v>
      </c>
      <c r="J2010" s="132">
        <v>8.1170000000000005E-4</v>
      </c>
      <c r="K2010" s="132">
        <v>4.4305999999999998E-3</v>
      </c>
      <c r="L2010" s="132">
        <v>0</v>
      </c>
      <c r="M2010" s="132">
        <v>4.3565000000000001E-3</v>
      </c>
      <c r="N2010" s="132">
        <v>0</v>
      </c>
      <c r="O2010" s="132">
        <v>0</v>
      </c>
      <c r="P2010" s="132">
        <v>8.8580000000000006E-4</v>
      </c>
      <c r="Q2010" s="140">
        <v>0</v>
      </c>
      <c r="R2010" s="134">
        <v>2</v>
      </c>
      <c r="S2010" s="122">
        <f t="shared" si="62"/>
        <v>28.571428571428569</v>
      </c>
      <c r="T2010" s="122">
        <f t="shared" si="63"/>
        <v>71.428571428571431</v>
      </c>
    </row>
    <row r="2011" spans="1:20" x14ac:dyDescent="0.25">
      <c r="A2011" s="3">
        <v>2015</v>
      </c>
      <c r="B2011" s="2" t="s">
        <v>178</v>
      </c>
      <c r="C2011" s="1">
        <v>3515202</v>
      </c>
      <c r="D2011" s="4">
        <v>15</v>
      </c>
      <c r="E2011" s="6">
        <v>15</v>
      </c>
      <c r="F2011" s="39">
        <v>351520215</v>
      </c>
      <c r="G2011" s="39">
        <v>9</v>
      </c>
      <c r="H2011" s="39">
        <v>7</v>
      </c>
      <c r="I2011" s="132">
        <v>4.9740299999999987E-2</v>
      </c>
      <c r="J2011" s="132">
        <v>4.7462399999999988E-2</v>
      </c>
      <c r="K2011" s="132">
        <v>2.2779000000000002E-3</v>
      </c>
      <c r="L2011" s="132">
        <v>0</v>
      </c>
      <c r="M2011" s="132">
        <v>1.7919999999999999E-4</v>
      </c>
      <c r="N2011" s="132">
        <v>7.3689999999999997E-4</v>
      </c>
      <c r="O2011" s="132">
        <v>4.7423699999999992E-2</v>
      </c>
      <c r="P2011" s="132">
        <v>1.4005000000000001E-3</v>
      </c>
      <c r="Q2011" s="140">
        <v>1</v>
      </c>
      <c r="R2011" s="134">
        <v>15</v>
      </c>
      <c r="S2011" s="122">
        <f t="shared" si="62"/>
        <v>56.25</v>
      </c>
      <c r="T2011" s="122">
        <f t="shared" si="63"/>
        <v>43.75</v>
      </c>
    </row>
    <row r="2012" spans="1:20" x14ac:dyDescent="0.25">
      <c r="A2012" s="3">
        <v>2015</v>
      </c>
      <c r="B2012" s="2" t="s">
        <v>178</v>
      </c>
      <c r="C2012" s="1">
        <v>3515202</v>
      </c>
      <c r="D2012" s="4">
        <v>15</v>
      </c>
      <c r="E2012" s="6">
        <v>18</v>
      </c>
      <c r="F2012" s="39">
        <v>351520218</v>
      </c>
      <c r="G2012" s="39">
        <v>7</v>
      </c>
      <c r="H2012" s="39">
        <v>4</v>
      </c>
      <c r="I2012" s="132">
        <v>4.1423799999999997E-2</v>
      </c>
      <c r="J2012" s="132">
        <v>2.0802599999999997E-2</v>
      </c>
      <c r="K2012" s="132">
        <v>2.0621199999999999E-2</v>
      </c>
      <c r="L2012" s="132">
        <v>0</v>
      </c>
      <c r="M2012" s="132">
        <v>0</v>
      </c>
      <c r="N2012" s="132">
        <v>2.03704E-2</v>
      </c>
      <c r="O2012" s="132">
        <v>2.0802599999999997E-2</v>
      </c>
      <c r="P2012" s="132">
        <v>2.5079999999999997E-4</v>
      </c>
      <c r="Q2012" s="140">
        <v>7</v>
      </c>
      <c r="R2012" s="134">
        <v>0</v>
      </c>
      <c r="S2012" s="122">
        <f t="shared" si="62"/>
        <v>63.636363636363633</v>
      </c>
      <c r="T2012" s="122">
        <f t="shared" si="63"/>
        <v>36.363636363636367</v>
      </c>
    </row>
    <row r="2013" spans="1:20" x14ac:dyDescent="0.25">
      <c r="A2013" s="3">
        <v>2015</v>
      </c>
      <c r="B2013" s="2" t="s">
        <v>179</v>
      </c>
      <c r="C2013" s="1">
        <v>3515350</v>
      </c>
      <c r="D2013" s="4">
        <v>22</v>
      </c>
      <c r="E2013" s="6">
        <v>22</v>
      </c>
      <c r="F2013" s="39">
        <v>351535022</v>
      </c>
      <c r="G2013" s="39">
        <v>2</v>
      </c>
      <c r="H2013" s="39">
        <v>198</v>
      </c>
      <c r="I2013" s="132">
        <v>0.10408390000000016</v>
      </c>
      <c r="J2013" s="132">
        <v>4.2014000000000001E-3</v>
      </c>
      <c r="K2013" s="132">
        <v>9.9882500000000166E-2</v>
      </c>
      <c r="L2013" s="132">
        <v>5.4410958904109588E-2</v>
      </c>
      <c r="M2013" s="132">
        <v>8.8700800000000163E-2</v>
      </c>
      <c r="N2013" s="132">
        <v>4.0500000000000002E-5</v>
      </c>
      <c r="O2013" s="132">
        <v>4.8263999999999998E-3</v>
      </c>
      <c r="P2013" s="132">
        <v>1.0516200000000002E-2</v>
      </c>
      <c r="Q2013" s="140">
        <v>0</v>
      </c>
      <c r="R2013" s="134">
        <v>0</v>
      </c>
      <c r="S2013" s="122">
        <f t="shared" si="62"/>
        <v>1</v>
      </c>
      <c r="T2013" s="122">
        <f t="shared" si="63"/>
        <v>99</v>
      </c>
    </row>
    <row r="2014" spans="1:20" x14ac:dyDescent="0.25">
      <c r="A2014" s="3">
        <v>2015</v>
      </c>
      <c r="B2014" s="2" t="s">
        <v>180</v>
      </c>
      <c r="C2014" s="1">
        <v>3515400</v>
      </c>
      <c r="D2014" s="4">
        <v>14</v>
      </c>
      <c r="E2014" s="6">
        <v>14</v>
      </c>
      <c r="F2014" s="39">
        <v>351540014</v>
      </c>
      <c r="G2014" s="39">
        <v>2</v>
      </c>
      <c r="H2014" s="39">
        <v>6</v>
      </c>
      <c r="I2014" s="132">
        <v>2.35514E-2</v>
      </c>
      <c r="J2014" s="132">
        <v>2.3159700000000002E-2</v>
      </c>
      <c r="K2014" s="132">
        <v>3.9169999999999998E-4</v>
      </c>
      <c r="L2014" s="132">
        <v>6.3193810248604765E-2</v>
      </c>
      <c r="M2014" s="132">
        <v>0</v>
      </c>
      <c r="N2014" s="132">
        <v>1.9100000000000001E-4</v>
      </c>
      <c r="O2014" s="132">
        <v>2.3148100000000001E-2</v>
      </c>
      <c r="P2014" s="132">
        <v>2.1230000000000001E-4</v>
      </c>
      <c r="Q2014" s="140">
        <v>0</v>
      </c>
      <c r="R2014" s="134">
        <v>0</v>
      </c>
      <c r="S2014" s="122">
        <f t="shared" si="62"/>
        <v>25</v>
      </c>
      <c r="T2014" s="122">
        <f t="shared" si="63"/>
        <v>75</v>
      </c>
    </row>
    <row r="2015" spans="1:20" x14ac:dyDescent="0.25">
      <c r="A2015" s="3">
        <v>2015</v>
      </c>
      <c r="B2015" s="2" t="s">
        <v>181</v>
      </c>
      <c r="C2015" s="1">
        <v>3515608</v>
      </c>
      <c r="D2015" s="4">
        <v>15</v>
      </c>
      <c r="E2015" s="6">
        <v>15</v>
      </c>
      <c r="F2015" s="39">
        <v>351560815</v>
      </c>
      <c r="G2015" s="39">
        <v>5</v>
      </c>
      <c r="H2015" s="39">
        <v>11</v>
      </c>
      <c r="I2015" s="132">
        <v>4.3390600000000001E-2</v>
      </c>
      <c r="J2015" s="132">
        <v>8.7388999999999991E-3</v>
      </c>
      <c r="K2015" s="132">
        <v>3.4651700000000001E-2</v>
      </c>
      <c r="L2015" s="132">
        <v>0</v>
      </c>
      <c r="M2015" s="132">
        <v>1.9907399999999999E-2</v>
      </c>
      <c r="N2015" s="132">
        <v>2.3842999999999998E-3</v>
      </c>
      <c r="O2015" s="132">
        <v>8.6798999999999991E-3</v>
      </c>
      <c r="P2015" s="132">
        <v>1.2418999999999999E-2</v>
      </c>
      <c r="Q2015" s="140">
        <v>4</v>
      </c>
      <c r="R2015" s="134">
        <v>9</v>
      </c>
      <c r="S2015" s="122">
        <f t="shared" si="62"/>
        <v>31.25</v>
      </c>
      <c r="T2015" s="122">
        <f t="shared" si="63"/>
        <v>68.75</v>
      </c>
    </row>
    <row r="2016" spans="1:20" x14ac:dyDescent="0.25">
      <c r="A2016" s="3">
        <v>2015</v>
      </c>
      <c r="B2016" s="2" t="s">
        <v>181</v>
      </c>
      <c r="C2016" s="1">
        <v>3515608</v>
      </c>
      <c r="D2016" s="4">
        <v>15</v>
      </c>
      <c r="E2016" s="6">
        <v>16</v>
      </c>
      <c r="F2016" s="39">
        <v>351560816</v>
      </c>
      <c r="G2016" s="39">
        <v>2</v>
      </c>
      <c r="H2016" s="39">
        <v>5</v>
      </c>
      <c r="I2016" s="132">
        <v>4.8413999999999983E-3</v>
      </c>
      <c r="J2016" s="132">
        <v>3.5519999999999996E-4</v>
      </c>
      <c r="K2016" s="132">
        <v>4.4861999999999983E-3</v>
      </c>
      <c r="L2016" s="132">
        <v>0</v>
      </c>
      <c r="M2016" s="132">
        <v>4.1666999999999997E-3</v>
      </c>
      <c r="N2016" s="132">
        <v>0</v>
      </c>
      <c r="O2016" s="132">
        <v>3.5519999999999996E-4</v>
      </c>
      <c r="P2016" s="132">
        <v>3.1950000000000001E-4</v>
      </c>
      <c r="Q2016" s="140">
        <v>0</v>
      </c>
      <c r="R2016" s="134">
        <v>0</v>
      </c>
      <c r="S2016" s="122">
        <f t="shared" si="62"/>
        <v>28.571428571428569</v>
      </c>
      <c r="T2016" s="122">
        <f t="shared" si="63"/>
        <v>71.428571428571431</v>
      </c>
    </row>
    <row r="2017" spans="1:20" x14ac:dyDescent="0.25">
      <c r="A2017" s="3">
        <v>2015</v>
      </c>
      <c r="B2017" s="2" t="s">
        <v>182</v>
      </c>
      <c r="C2017" s="1">
        <v>3515509</v>
      </c>
      <c r="D2017" s="4">
        <v>15</v>
      </c>
      <c r="E2017" s="6">
        <v>15</v>
      </c>
      <c r="F2017" s="39">
        <v>351550915</v>
      </c>
      <c r="G2017" s="39">
        <v>16</v>
      </c>
      <c r="H2017" s="39">
        <v>43</v>
      </c>
      <c r="I2017" s="132">
        <v>0.24632240000000002</v>
      </c>
      <c r="J2017" s="132">
        <v>0.22973830000000003</v>
      </c>
      <c r="K2017" s="132">
        <v>1.6584099999999991E-2</v>
      </c>
      <c r="L2017" s="132">
        <v>0</v>
      </c>
      <c r="M2017" s="132">
        <v>0</v>
      </c>
      <c r="N2017" s="132">
        <v>0.16892219999999997</v>
      </c>
      <c r="O2017" s="132">
        <v>7.4830999999999995E-2</v>
      </c>
      <c r="P2017" s="132">
        <v>2.5692000000000002E-3</v>
      </c>
      <c r="Q2017" s="140">
        <v>6</v>
      </c>
      <c r="R2017" s="134">
        <v>55</v>
      </c>
      <c r="S2017" s="122">
        <f t="shared" si="62"/>
        <v>27.118644067796609</v>
      </c>
      <c r="T2017" s="122">
        <f t="shared" si="63"/>
        <v>72.881355932203391</v>
      </c>
    </row>
    <row r="2018" spans="1:20" x14ac:dyDescent="0.25">
      <c r="A2018" s="3">
        <v>2015</v>
      </c>
      <c r="B2018" s="2" t="s">
        <v>182</v>
      </c>
      <c r="C2018" s="1">
        <v>3515509</v>
      </c>
      <c r="D2018" s="4">
        <v>15</v>
      </c>
      <c r="E2018" s="6">
        <v>18</v>
      </c>
      <c r="F2018" s="39">
        <v>351550918</v>
      </c>
      <c r="G2018" s="39">
        <v>10</v>
      </c>
      <c r="H2018" s="39">
        <v>1</v>
      </c>
      <c r="I2018" s="132">
        <v>9.8837900000000006E-2</v>
      </c>
      <c r="J2018" s="132">
        <v>9.8803200000000008E-2</v>
      </c>
      <c r="K2018" s="132">
        <v>3.4700000000000003E-5</v>
      </c>
      <c r="L2018" s="132">
        <v>0</v>
      </c>
      <c r="M2018" s="132">
        <v>0</v>
      </c>
      <c r="N2018" s="132">
        <v>3.4700000000000003E-5</v>
      </c>
      <c r="O2018" s="132">
        <v>9.8803200000000008E-2</v>
      </c>
      <c r="P2018" s="132">
        <v>0</v>
      </c>
      <c r="Q2018" s="140">
        <v>2</v>
      </c>
      <c r="R2018" s="134">
        <v>1</v>
      </c>
      <c r="S2018" s="122">
        <f t="shared" si="62"/>
        <v>90.909090909090907</v>
      </c>
      <c r="T2018" s="122">
        <f t="shared" si="63"/>
        <v>9.0909090909090917</v>
      </c>
    </row>
    <row r="2019" spans="1:20" x14ac:dyDescent="0.25">
      <c r="A2019" s="3">
        <v>2015</v>
      </c>
      <c r="B2019" s="2" t="s">
        <v>183</v>
      </c>
      <c r="C2019" s="1">
        <v>3515657</v>
      </c>
      <c r="D2019" s="4">
        <v>17</v>
      </c>
      <c r="E2019" s="6">
        <v>17</v>
      </c>
      <c r="F2019" s="39">
        <v>351565717</v>
      </c>
      <c r="G2019" s="39">
        <v>9</v>
      </c>
      <c r="H2019" s="39">
        <v>6</v>
      </c>
      <c r="I2019" s="132">
        <v>3.8562600000000009E-2</v>
      </c>
      <c r="J2019" s="132">
        <v>3.6729300000000006E-2</v>
      </c>
      <c r="K2019" s="132">
        <v>1.8332999999999999E-3</v>
      </c>
      <c r="L2019" s="132">
        <v>0</v>
      </c>
      <c r="M2019" s="132">
        <v>1.6272999999999999E-3</v>
      </c>
      <c r="N2019" s="132">
        <v>0</v>
      </c>
      <c r="O2019" s="132">
        <v>3.3018200000000004E-2</v>
      </c>
      <c r="P2019" s="132">
        <v>3.9170999999999997E-3</v>
      </c>
      <c r="Q2019" s="140">
        <v>1</v>
      </c>
      <c r="R2019" s="134">
        <v>2</v>
      </c>
      <c r="S2019" s="122">
        <f t="shared" si="62"/>
        <v>60</v>
      </c>
      <c r="T2019" s="122">
        <f t="shared" si="63"/>
        <v>40</v>
      </c>
    </row>
    <row r="2020" spans="1:20" x14ac:dyDescent="0.25">
      <c r="A2020" s="3">
        <v>2015</v>
      </c>
      <c r="B2020" s="2" t="s">
        <v>184</v>
      </c>
      <c r="C2020" s="1">
        <v>3515707</v>
      </c>
      <c r="D2020" s="4">
        <v>6</v>
      </c>
      <c r="E2020" s="6">
        <v>6</v>
      </c>
      <c r="F2020" s="39">
        <v>35157076</v>
      </c>
      <c r="G2020" s="39">
        <v>1</v>
      </c>
      <c r="H2020" s="39">
        <v>8</v>
      </c>
      <c r="I2020" s="132">
        <v>2.7249000000000002E-3</v>
      </c>
      <c r="J2020" s="132">
        <v>5.2099999999999999E-5</v>
      </c>
      <c r="K2020" s="132">
        <v>2.6728000000000003E-3</v>
      </c>
      <c r="L2020" s="132">
        <v>0</v>
      </c>
      <c r="M2020" s="132">
        <v>0</v>
      </c>
      <c r="N2020" s="132">
        <v>2.0710000000000004E-3</v>
      </c>
      <c r="O2020" s="132">
        <v>5.2099999999999999E-5</v>
      </c>
      <c r="P2020" s="132">
        <v>6.0179999999999999E-4</v>
      </c>
      <c r="Q2020" s="140">
        <v>1</v>
      </c>
      <c r="R2020" s="134">
        <v>62</v>
      </c>
      <c r="S2020" s="122">
        <f t="shared" si="62"/>
        <v>11.111111111111111</v>
      </c>
      <c r="T2020" s="122">
        <f t="shared" si="63"/>
        <v>88.888888888888886</v>
      </c>
    </row>
    <row r="2021" spans="1:20" x14ac:dyDescent="0.25">
      <c r="A2021" s="3">
        <v>2015</v>
      </c>
      <c r="B2021" s="2" t="s">
        <v>185</v>
      </c>
      <c r="C2021" s="1">
        <v>3515806</v>
      </c>
      <c r="D2021" s="4">
        <v>21</v>
      </c>
      <c r="E2021" s="6">
        <v>21</v>
      </c>
      <c r="F2021" s="39">
        <v>351580621</v>
      </c>
      <c r="G2021" s="39">
        <v>0</v>
      </c>
      <c r="H2021" s="39">
        <v>11</v>
      </c>
      <c r="I2021" s="132">
        <v>5.6435100000000016E-2</v>
      </c>
      <c r="J2021" s="132">
        <v>0</v>
      </c>
      <c r="K2021" s="132">
        <v>5.6435100000000016E-2</v>
      </c>
      <c r="L2021" s="132">
        <v>0</v>
      </c>
      <c r="M2021" s="132">
        <v>6.0301E-3</v>
      </c>
      <c r="N2021" s="132">
        <v>0</v>
      </c>
      <c r="O2021" s="132">
        <v>5.0370300000000021E-2</v>
      </c>
      <c r="P2021" s="132">
        <v>3.4700000000000003E-5</v>
      </c>
      <c r="Q2021" s="140">
        <v>0</v>
      </c>
      <c r="R2021" s="134">
        <v>0</v>
      </c>
      <c r="S2021" s="122">
        <f t="shared" si="62"/>
        <v>0</v>
      </c>
      <c r="T2021" s="122">
        <f t="shared" si="63"/>
        <v>100</v>
      </c>
    </row>
    <row r="2022" spans="1:20" x14ac:dyDescent="0.25">
      <c r="A2022" s="3">
        <v>2015</v>
      </c>
      <c r="B2022" s="2" t="s">
        <v>186</v>
      </c>
      <c r="C2022" s="1">
        <v>3515905</v>
      </c>
      <c r="D2022" s="4">
        <v>18</v>
      </c>
      <c r="E2022" s="6">
        <v>18</v>
      </c>
      <c r="F2022" s="39">
        <v>351590518</v>
      </c>
      <c r="G2022" s="39">
        <v>4</v>
      </c>
      <c r="H2022" s="39">
        <v>6</v>
      </c>
      <c r="I2022" s="132">
        <v>9.7198000000000007E-3</v>
      </c>
      <c r="J2022" s="132">
        <v>8.6806000000000001E-3</v>
      </c>
      <c r="K2022" s="132">
        <v>1.0392000000000001E-3</v>
      </c>
      <c r="L2022" s="132">
        <v>0</v>
      </c>
      <c r="M2022" s="132">
        <v>0</v>
      </c>
      <c r="N2022" s="132">
        <v>0</v>
      </c>
      <c r="O2022" s="132">
        <v>8.6806000000000001E-3</v>
      </c>
      <c r="P2022" s="132">
        <v>1.0392000000000001E-3</v>
      </c>
      <c r="Q2022" s="140">
        <v>0</v>
      </c>
      <c r="R2022" s="134">
        <v>1</v>
      </c>
      <c r="S2022" s="122">
        <f t="shared" si="62"/>
        <v>40</v>
      </c>
      <c r="T2022" s="122">
        <f t="shared" si="63"/>
        <v>60</v>
      </c>
    </row>
    <row r="2023" spans="1:20" x14ac:dyDescent="0.25">
      <c r="A2023" s="3">
        <v>2015</v>
      </c>
      <c r="B2023" s="2" t="s">
        <v>186</v>
      </c>
      <c r="C2023" s="1">
        <v>3515905</v>
      </c>
      <c r="D2023" s="4">
        <v>18</v>
      </c>
      <c r="E2023" s="6">
        <v>19</v>
      </c>
      <c r="F2023" s="39">
        <v>351590519</v>
      </c>
      <c r="G2023" s="39">
        <v>2</v>
      </c>
      <c r="H2023" s="39">
        <v>3</v>
      </c>
      <c r="I2023" s="132">
        <v>3.0868100000000002E-2</v>
      </c>
      <c r="J2023" s="132">
        <v>3.0740800000000002E-2</v>
      </c>
      <c r="K2023" s="132">
        <v>1.273E-4</v>
      </c>
      <c r="L2023" s="132">
        <v>0</v>
      </c>
      <c r="M2023" s="132">
        <v>0</v>
      </c>
      <c r="N2023" s="132">
        <v>0</v>
      </c>
      <c r="O2023" s="132">
        <v>3.0740800000000002E-2</v>
      </c>
      <c r="P2023" s="132">
        <v>1.273E-4</v>
      </c>
      <c r="Q2023" s="140">
        <v>0</v>
      </c>
      <c r="R2023" s="134">
        <v>1</v>
      </c>
      <c r="S2023" s="122">
        <f t="shared" si="62"/>
        <v>40</v>
      </c>
      <c r="T2023" s="122">
        <f t="shared" si="63"/>
        <v>60</v>
      </c>
    </row>
    <row r="2024" spans="1:20" x14ac:dyDescent="0.25">
      <c r="A2024" s="3">
        <v>2015</v>
      </c>
      <c r="B2024" s="2" t="s">
        <v>187</v>
      </c>
      <c r="C2024" s="1">
        <v>3516002</v>
      </c>
      <c r="D2024" s="4">
        <v>21</v>
      </c>
      <c r="E2024" s="6">
        <v>21</v>
      </c>
      <c r="F2024" s="39">
        <v>351600221</v>
      </c>
      <c r="G2024" s="39">
        <v>0</v>
      </c>
      <c r="H2024" s="39">
        <v>16</v>
      </c>
      <c r="I2024" s="132">
        <v>2.9040399999999994E-2</v>
      </c>
      <c r="J2024" s="132">
        <v>0</v>
      </c>
      <c r="K2024" s="132">
        <v>2.9040399999999994E-2</v>
      </c>
      <c r="L2024" s="132">
        <v>0</v>
      </c>
      <c r="M2024" s="132">
        <v>2.8166699999999996E-2</v>
      </c>
      <c r="N2024" s="132">
        <v>8.0099999999999995E-5</v>
      </c>
      <c r="O2024" s="132">
        <v>1.663E-4</v>
      </c>
      <c r="P2024" s="132">
        <v>6.2730000000000001E-4</v>
      </c>
      <c r="Q2024" s="140">
        <v>1</v>
      </c>
      <c r="R2024" s="134">
        <v>1</v>
      </c>
      <c r="S2024" s="122">
        <f t="shared" si="62"/>
        <v>0</v>
      </c>
      <c r="T2024" s="122">
        <f t="shared" si="63"/>
        <v>100</v>
      </c>
    </row>
    <row r="2025" spans="1:20" x14ac:dyDescent="0.25">
      <c r="A2025" s="3">
        <v>2015</v>
      </c>
      <c r="B2025" s="2" t="s">
        <v>187</v>
      </c>
      <c r="C2025" s="1">
        <v>3516002</v>
      </c>
      <c r="D2025" s="4">
        <v>21</v>
      </c>
      <c r="E2025" s="6">
        <v>20</v>
      </c>
      <c r="F2025" s="39">
        <v>351600220</v>
      </c>
      <c r="G2025" s="39">
        <v>1</v>
      </c>
      <c r="H2025" s="39">
        <v>2</v>
      </c>
      <c r="I2025" s="132">
        <v>5.72685E-2</v>
      </c>
      <c r="J2025" s="132">
        <v>5.2083299999999999E-2</v>
      </c>
      <c r="K2025" s="132">
        <v>5.1852000000000001E-3</v>
      </c>
      <c r="L2025" s="132">
        <v>0</v>
      </c>
      <c r="M2025" s="132">
        <v>0</v>
      </c>
      <c r="N2025" s="132">
        <v>5.6712899999999997E-2</v>
      </c>
      <c r="O2025" s="132">
        <v>5.5559999999999995E-4</v>
      </c>
      <c r="P2025" s="132">
        <v>0</v>
      </c>
      <c r="Q2025" s="140">
        <v>1</v>
      </c>
      <c r="R2025" s="134">
        <v>0</v>
      </c>
      <c r="S2025" s="122">
        <f t="shared" si="62"/>
        <v>33.333333333333329</v>
      </c>
      <c r="T2025" s="122">
        <f t="shared" si="63"/>
        <v>66.666666666666657</v>
      </c>
    </row>
    <row r="2026" spans="1:20" x14ac:dyDescent="0.25">
      <c r="A2026" s="3">
        <v>2015</v>
      </c>
      <c r="B2026" s="2" t="s">
        <v>188</v>
      </c>
      <c r="C2026" s="1">
        <v>3516101</v>
      </c>
      <c r="D2026" s="4">
        <v>17</v>
      </c>
      <c r="E2026" s="6">
        <v>17</v>
      </c>
      <c r="F2026" s="39">
        <v>351610117</v>
      </c>
      <c r="G2026" s="39">
        <v>13</v>
      </c>
      <c r="H2026" s="39">
        <v>4</v>
      </c>
      <c r="I2026" s="132">
        <v>0.12886149999999996</v>
      </c>
      <c r="J2026" s="132">
        <v>0.12824319999999997</v>
      </c>
      <c r="K2026" s="132">
        <v>6.182999999999999E-4</v>
      </c>
      <c r="L2026" s="132">
        <v>0</v>
      </c>
      <c r="M2026" s="132">
        <v>9.4003000000000003E-3</v>
      </c>
      <c r="N2026" s="132">
        <v>2.407E-4</v>
      </c>
      <c r="O2026" s="132">
        <v>0.11580849999999998</v>
      </c>
      <c r="P2026" s="132">
        <v>3.4119999999999997E-3</v>
      </c>
      <c r="Q2026" s="140">
        <v>4</v>
      </c>
      <c r="R2026" s="134">
        <v>2</v>
      </c>
      <c r="S2026" s="122">
        <f t="shared" si="62"/>
        <v>76.470588235294116</v>
      </c>
      <c r="T2026" s="122">
        <f t="shared" si="63"/>
        <v>23.52941176470588</v>
      </c>
    </row>
    <row r="2027" spans="1:20" x14ac:dyDescent="0.25">
      <c r="A2027" s="3">
        <v>2015</v>
      </c>
      <c r="B2027" s="2" t="s">
        <v>189</v>
      </c>
      <c r="C2027" s="1">
        <v>3516200</v>
      </c>
      <c r="D2027" s="4">
        <v>8</v>
      </c>
      <c r="E2027" s="6">
        <v>8</v>
      </c>
      <c r="F2027" s="39">
        <v>35162008</v>
      </c>
      <c r="G2027" s="39">
        <v>52</v>
      </c>
      <c r="H2027" s="39">
        <v>61</v>
      </c>
      <c r="I2027" s="132">
        <v>0.27262690000000012</v>
      </c>
      <c r="J2027" s="132">
        <v>0.25182660000000012</v>
      </c>
      <c r="K2027" s="132">
        <v>2.0800300000000015E-2</v>
      </c>
      <c r="L2027" s="132">
        <v>0.67620091324200915</v>
      </c>
      <c r="M2027" s="132">
        <v>1.9444400000000001E-2</v>
      </c>
      <c r="N2027" s="132">
        <v>4.8229699999999986E-2</v>
      </c>
      <c r="O2027" s="132">
        <v>0.19277240000000004</v>
      </c>
      <c r="P2027" s="132">
        <v>1.2180400000000004E-2</v>
      </c>
      <c r="Q2027" s="140">
        <v>27</v>
      </c>
      <c r="R2027" s="134">
        <v>47</v>
      </c>
      <c r="S2027" s="122">
        <f t="shared" si="62"/>
        <v>46.017699115044245</v>
      </c>
      <c r="T2027" s="122">
        <f t="shared" si="63"/>
        <v>53.982300884955748</v>
      </c>
    </row>
    <row r="2028" spans="1:20" x14ac:dyDescent="0.25">
      <c r="A2028" s="3">
        <v>2015</v>
      </c>
      <c r="B2028" s="2" t="s">
        <v>190</v>
      </c>
      <c r="C2028" s="1">
        <v>3516309</v>
      </c>
      <c r="D2028" s="4">
        <v>6</v>
      </c>
      <c r="E2028" s="6">
        <v>6</v>
      </c>
      <c r="F2028" s="39">
        <v>35163096</v>
      </c>
      <c r="G2028" s="39">
        <v>3</v>
      </c>
      <c r="H2028" s="39">
        <v>3</v>
      </c>
      <c r="I2028" s="132">
        <v>1.3528100000000001E-2</v>
      </c>
      <c r="J2028" s="132">
        <v>1.2635800000000001E-2</v>
      </c>
      <c r="K2028" s="132">
        <v>8.9229999999999995E-4</v>
      </c>
      <c r="L2028" s="132">
        <v>0</v>
      </c>
      <c r="M2028" s="132">
        <v>0</v>
      </c>
      <c r="N2028" s="132">
        <v>7.5000000000000002E-4</v>
      </c>
      <c r="O2028" s="132">
        <v>8.7778000000000005E-3</v>
      </c>
      <c r="P2028" s="132">
        <v>4.0003E-3</v>
      </c>
      <c r="Q2028" s="140">
        <v>2</v>
      </c>
      <c r="R2028" s="134">
        <v>67</v>
      </c>
      <c r="S2028" s="122">
        <f t="shared" si="62"/>
        <v>50</v>
      </c>
      <c r="T2028" s="122">
        <f t="shared" si="63"/>
        <v>50</v>
      </c>
    </row>
    <row r="2029" spans="1:20" x14ac:dyDescent="0.25">
      <c r="A2029" s="3">
        <v>2015</v>
      </c>
      <c r="B2029" s="2" t="s">
        <v>191</v>
      </c>
      <c r="C2029" s="1">
        <v>3516408</v>
      </c>
      <c r="D2029" s="4">
        <v>6</v>
      </c>
      <c r="E2029" s="6">
        <v>6</v>
      </c>
      <c r="F2029" s="39">
        <v>35164086</v>
      </c>
      <c r="G2029" s="39">
        <v>10</v>
      </c>
      <c r="H2029" s="39">
        <v>39</v>
      </c>
      <c r="I2029" s="132">
        <v>9.9898899999999999E-2</v>
      </c>
      <c r="J2029" s="132">
        <v>7.8123299999999993E-2</v>
      </c>
      <c r="K2029" s="132">
        <v>2.1775600000000006E-2</v>
      </c>
      <c r="L2029" s="132">
        <v>0</v>
      </c>
      <c r="M2029" s="132">
        <v>4.7599099999999998E-2</v>
      </c>
      <c r="N2029" s="132">
        <v>3.0769500000000005E-2</v>
      </c>
      <c r="O2029" s="132">
        <v>1.1711299999999999E-2</v>
      </c>
      <c r="P2029" s="132">
        <v>9.8189999999999979E-3</v>
      </c>
      <c r="Q2029" s="140">
        <v>6</v>
      </c>
      <c r="R2029" s="134">
        <v>116</v>
      </c>
      <c r="S2029" s="122">
        <f t="shared" si="62"/>
        <v>20.408163265306122</v>
      </c>
      <c r="T2029" s="122">
        <f t="shared" si="63"/>
        <v>79.591836734693871</v>
      </c>
    </row>
    <row r="2030" spans="1:20" x14ac:dyDescent="0.25">
      <c r="A2030" s="3">
        <v>2015</v>
      </c>
      <c r="B2030" s="2" t="s">
        <v>192</v>
      </c>
      <c r="C2030" s="1">
        <v>3516507</v>
      </c>
      <c r="D2030" s="4">
        <v>20</v>
      </c>
      <c r="E2030" s="6">
        <v>20</v>
      </c>
      <c r="F2030" s="39">
        <v>351650720</v>
      </c>
      <c r="G2030" s="39">
        <v>4</v>
      </c>
      <c r="H2030" s="39">
        <v>11</v>
      </c>
      <c r="I2030" s="132">
        <v>1.79629E-2</v>
      </c>
      <c r="J2030" s="132">
        <v>1.49389E-2</v>
      </c>
      <c r="K2030" s="132">
        <v>3.0240000000000006E-3</v>
      </c>
      <c r="L2030" s="132">
        <v>0</v>
      </c>
      <c r="M2030" s="132">
        <v>2.7463000000000001E-3</v>
      </c>
      <c r="N2030" s="132">
        <v>0</v>
      </c>
      <c r="O2030" s="132">
        <v>1.51009E-2</v>
      </c>
      <c r="P2030" s="132">
        <v>1.1570000000000001E-4</v>
      </c>
      <c r="Q2030" s="140">
        <v>2</v>
      </c>
      <c r="R2030" s="134">
        <v>4</v>
      </c>
      <c r="S2030" s="122">
        <f t="shared" si="62"/>
        <v>26.666666666666668</v>
      </c>
      <c r="T2030" s="122">
        <f t="shared" si="63"/>
        <v>73.333333333333329</v>
      </c>
    </row>
    <row r="2031" spans="1:20" x14ac:dyDescent="0.25">
      <c r="A2031" s="3">
        <v>2015</v>
      </c>
      <c r="B2031" s="2" t="s">
        <v>193</v>
      </c>
      <c r="C2031" s="1">
        <v>3516606</v>
      </c>
      <c r="D2031" s="4">
        <v>17</v>
      </c>
      <c r="E2031" s="6">
        <v>17</v>
      </c>
      <c r="F2031" s="39">
        <v>351660617</v>
      </c>
      <c r="G2031" s="39">
        <v>19</v>
      </c>
      <c r="H2031" s="39">
        <v>16</v>
      </c>
      <c r="I2031" s="132">
        <v>0.1775273</v>
      </c>
      <c r="J2031" s="132">
        <v>0.123031</v>
      </c>
      <c r="K2031" s="132">
        <v>5.4496299999999991E-2</v>
      </c>
      <c r="L2031" s="132">
        <v>0</v>
      </c>
      <c r="M2031" s="132">
        <v>1.6956000000000002E-2</v>
      </c>
      <c r="N2031" s="132">
        <v>1.4721000000000001E-3</v>
      </c>
      <c r="O2031" s="132">
        <v>0.15830409999999998</v>
      </c>
      <c r="P2031" s="132">
        <v>7.9509999999999997E-4</v>
      </c>
      <c r="Q2031" s="140">
        <v>23</v>
      </c>
      <c r="R2031" s="134">
        <v>4</v>
      </c>
      <c r="S2031" s="122">
        <f t="shared" si="62"/>
        <v>54.285714285714285</v>
      </c>
      <c r="T2031" s="122">
        <f t="shared" si="63"/>
        <v>45.714285714285715</v>
      </c>
    </row>
    <row r="2032" spans="1:20" x14ac:dyDescent="0.25">
      <c r="A2032" s="3">
        <v>2015</v>
      </c>
      <c r="B2032" s="2" t="s">
        <v>193</v>
      </c>
      <c r="C2032" s="1">
        <v>3516606</v>
      </c>
      <c r="D2032" s="4">
        <v>17</v>
      </c>
      <c r="E2032" s="6">
        <v>16</v>
      </c>
      <c r="F2032" s="39">
        <v>351660616</v>
      </c>
      <c r="G2032" s="39">
        <v>1</v>
      </c>
      <c r="H2032" s="39">
        <v>1</v>
      </c>
      <c r="I2032" s="132">
        <v>2.3297999999999999E-3</v>
      </c>
      <c r="J2032" s="132">
        <v>6.9439999999999997E-4</v>
      </c>
      <c r="K2032" s="132">
        <v>1.6354E-3</v>
      </c>
      <c r="L2032" s="132">
        <v>0</v>
      </c>
      <c r="M2032" s="132">
        <v>0</v>
      </c>
      <c r="N2032" s="132">
        <v>0</v>
      </c>
      <c r="O2032" s="132">
        <v>2.3297999999999999E-3</v>
      </c>
      <c r="P2032" s="132">
        <v>0</v>
      </c>
      <c r="Q2032" s="140">
        <v>1</v>
      </c>
      <c r="R2032" s="134">
        <v>0</v>
      </c>
      <c r="S2032" s="122">
        <f t="shared" si="62"/>
        <v>50</v>
      </c>
      <c r="T2032" s="122">
        <f t="shared" si="63"/>
        <v>50</v>
      </c>
    </row>
    <row r="2033" spans="1:20" x14ac:dyDescent="0.25">
      <c r="A2033" s="3">
        <v>2015</v>
      </c>
      <c r="B2033" s="2" t="s">
        <v>193</v>
      </c>
      <c r="C2033" s="1">
        <v>3516606</v>
      </c>
      <c r="D2033" s="4">
        <v>17</v>
      </c>
      <c r="E2033" s="6">
        <v>20</v>
      </c>
      <c r="F2033" s="39">
        <v>351660620</v>
      </c>
      <c r="G2033" s="39">
        <v>14</v>
      </c>
      <c r="H2033" s="39">
        <v>0</v>
      </c>
      <c r="I2033" s="132">
        <v>2.2764E-3</v>
      </c>
      <c r="J2033" s="132">
        <v>2.2764E-3</v>
      </c>
      <c r="K2033" s="132">
        <v>0</v>
      </c>
      <c r="L2033" s="132">
        <v>0</v>
      </c>
      <c r="M2033" s="132">
        <v>0</v>
      </c>
      <c r="N2033" s="132">
        <v>0</v>
      </c>
      <c r="O2033" s="132">
        <v>2.2764E-3</v>
      </c>
      <c r="P2033" s="132">
        <v>0</v>
      </c>
      <c r="Q2033" s="140">
        <v>2</v>
      </c>
      <c r="R2033" s="134">
        <v>0</v>
      </c>
      <c r="S2033" s="122">
        <f t="shared" si="62"/>
        <v>100</v>
      </c>
      <c r="T2033" s="122">
        <f t="shared" si="63"/>
        <v>0</v>
      </c>
    </row>
    <row r="2034" spans="1:20" x14ac:dyDescent="0.25">
      <c r="A2034" s="3">
        <v>2015</v>
      </c>
      <c r="B2034" s="2" t="s">
        <v>194</v>
      </c>
      <c r="C2034" s="1">
        <v>3516705</v>
      </c>
      <c r="D2034" s="4">
        <v>20</v>
      </c>
      <c r="E2034" s="6">
        <v>20</v>
      </c>
      <c r="F2034" s="39">
        <v>351670520</v>
      </c>
      <c r="G2034" s="39">
        <v>22</v>
      </c>
      <c r="H2034" s="39">
        <v>9</v>
      </c>
      <c r="I2034" s="132">
        <v>0.10064769999999998</v>
      </c>
      <c r="J2034" s="132">
        <v>9.6542999999999976E-2</v>
      </c>
      <c r="K2034" s="132">
        <v>4.1047000000000002E-3</v>
      </c>
      <c r="L2034" s="132">
        <v>0</v>
      </c>
      <c r="M2034" s="132">
        <v>4.6180600000000002E-2</v>
      </c>
      <c r="N2034" s="132">
        <v>0</v>
      </c>
      <c r="O2034" s="132">
        <v>5.074999999999999E-2</v>
      </c>
      <c r="P2034" s="132">
        <v>3.7171000000000001E-3</v>
      </c>
      <c r="Q2034" s="140">
        <v>18</v>
      </c>
      <c r="R2034" s="134">
        <v>1</v>
      </c>
      <c r="S2034" s="122">
        <f t="shared" si="62"/>
        <v>70.967741935483872</v>
      </c>
      <c r="T2034" s="122">
        <f t="shared" si="63"/>
        <v>29.032258064516132</v>
      </c>
    </row>
    <row r="2035" spans="1:20" x14ac:dyDescent="0.25">
      <c r="A2035" s="3">
        <v>2015</v>
      </c>
      <c r="B2035" s="2" t="s">
        <v>194</v>
      </c>
      <c r="C2035" s="1">
        <v>3516705</v>
      </c>
      <c r="D2035" s="4">
        <v>20</v>
      </c>
      <c r="E2035" s="6">
        <v>17</v>
      </c>
      <c r="F2035" s="39">
        <v>351670517</v>
      </c>
      <c r="G2035" s="39">
        <v>1</v>
      </c>
      <c r="H2035" s="39">
        <v>4</v>
      </c>
      <c r="I2035" s="132">
        <v>1.3114600000000001E-2</v>
      </c>
      <c r="J2035" s="132">
        <v>5.8000000000000004E-6</v>
      </c>
      <c r="K2035" s="132">
        <v>1.31088E-2</v>
      </c>
      <c r="L2035" s="132">
        <v>0</v>
      </c>
      <c r="M2035" s="132">
        <v>0</v>
      </c>
      <c r="N2035" s="132">
        <v>0</v>
      </c>
      <c r="O2035" s="132">
        <v>1.31088E-2</v>
      </c>
      <c r="P2035" s="132">
        <v>5.8000000000000004E-6</v>
      </c>
      <c r="Q2035" s="140">
        <v>3</v>
      </c>
      <c r="R2035" s="134">
        <v>1</v>
      </c>
      <c r="S2035" s="122">
        <f t="shared" si="62"/>
        <v>20</v>
      </c>
      <c r="T2035" s="122">
        <f t="shared" si="63"/>
        <v>80</v>
      </c>
    </row>
    <row r="2036" spans="1:20" x14ac:dyDescent="0.25">
      <c r="A2036" s="3">
        <v>2015</v>
      </c>
      <c r="B2036" s="2" t="s">
        <v>194</v>
      </c>
      <c r="C2036" s="1">
        <v>3516705</v>
      </c>
      <c r="D2036" s="4">
        <v>20</v>
      </c>
      <c r="E2036" s="6">
        <v>21</v>
      </c>
      <c r="F2036" s="39">
        <v>351670521</v>
      </c>
      <c r="G2036" s="39">
        <v>25</v>
      </c>
      <c r="H2036" s="39">
        <v>15</v>
      </c>
      <c r="I2036" s="132">
        <v>7.4309499999999987E-2</v>
      </c>
      <c r="J2036" s="132">
        <v>6.7978199999999989E-2</v>
      </c>
      <c r="K2036" s="132">
        <v>6.3312999999999989E-3</v>
      </c>
      <c r="L2036" s="132">
        <v>0</v>
      </c>
      <c r="M2036" s="132">
        <v>1.806E-4</v>
      </c>
      <c r="N2036" s="132">
        <v>1.9924999999999999E-3</v>
      </c>
      <c r="O2036" s="132">
        <v>7.0942600000000008E-2</v>
      </c>
      <c r="P2036" s="132">
        <v>1.1938000000000001E-3</v>
      </c>
      <c r="Q2036" s="140">
        <v>18</v>
      </c>
      <c r="R2036" s="134">
        <v>8</v>
      </c>
      <c r="S2036" s="122">
        <f t="shared" si="62"/>
        <v>62.5</v>
      </c>
      <c r="T2036" s="122">
        <f t="shared" si="63"/>
        <v>37.5</v>
      </c>
    </row>
    <row r="2037" spans="1:20" x14ac:dyDescent="0.25">
      <c r="A2037" s="3">
        <v>2015</v>
      </c>
      <c r="B2037" s="2" t="s">
        <v>195</v>
      </c>
      <c r="C2037" s="1">
        <v>3516804</v>
      </c>
      <c r="D2037" s="4">
        <v>19</v>
      </c>
      <c r="E2037" s="6">
        <v>19</v>
      </c>
      <c r="F2037" s="39">
        <v>351680419</v>
      </c>
      <c r="G2037" s="39">
        <v>3</v>
      </c>
      <c r="H2037" s="39">
        <v>7</v>
      </c>
      <c r="I2037" s="132">
        <v>6.2932000000000002E-2</v>
      </c>
      <c r="J2037" s="132">
        <v>5.4043200000000007E-2</v>
      </c>
      <c r="K2037" s="132">
        <v>8.8887999999999988E-3</v>
      </c>
      <c r="L2037" s="132">
        <v>0</v>
      </c>
      <c r="M2037" s="132">
        <v>8.7452999999999993E-3</v>
      </c>
      <c r="N2037" s="132">
        <v>0</v>
      </c>
      <c r="O2037" s="132">
        <v>5.0571000000000005E-2</v>
      </c>
      <c r="P2037" s="132">
        <v>3.6156999999999999E-3</v>
      </c>
      <c r="Q2037" s="140">
        <v>0</v>
      </c>
      <c r="R2037" s="134">
        <v>5</v>
      </c>
      <c r="S2037" s="122">
        <f t="shared" si="62"/>
        <v>30</v>
      </c>
      <c r="T2037" s="122">
        <f t="shared" si="63"/>
        <v>70</v>
      </c>
    </row>
    <row r="2038" spans="1:20" x14ac:dyDescent="0.25">
      <c r="A2038" s="3">
        <v>2015</v>
      </c>
      <c r="B2038" s="2" t="s">
        <v>196</v>
      </c>
      <c r="C2038" s="1">
        <v>3516853</v>
      </c>
      <c r="D2038" s="4">
        <v>13</v>
      </c>
      <c r="E2038" s="6">
        <v>13</v>
      </c>
      <c r="F2038" s="39">
        <v>351685313</v>
      </c>
      <c r="G2038" s="39">
        <v>34</v>
      </c>
      <c r="H2038" s="39">
        <v>17</v>
      </c>
      <c r="I2038" s="132">
        <v>0.65271800000000024</v>
      </c>
      <c r="J2038" s="132">
        <v>0.31877770000000027</v>
      </c>
      <c r="K2038" s="132">
        <v>0.33394029999999997</v>
      </c>
      <c r="L2038" s="132">
        <v>0</v>
      </c>
      <c r="M2038" s="132">
        <v>1.25001E-2</v>
      </c>
      <c r="N2038" s="132">
        <v>1.2604300000000001E-2</v>
      </c>
      <c r="O2038" s="132">
        <v>0.62387899999999974</v>
      </c>
      <c r="P2038" s="132">
        <v>3.7346000000000002E-3</v>
      </c>
      <c r="Q2038" s="140">
        <v>43</v>
      </c>
      <c r="R2038" s="134">
        <v>1</v>
      </c>
      <c r="S2038" s="122">
        <f t="shared" si="62"/>
        <v>66.666666666666657</v>
      </c>
      <c r="T2038" s="122">
        <f t="shared" si="63"/>
        <v>33.333333333333329</v>
      </c>
    </row>
    <row r="2039" spans="1:20" x14ac:dyDescent="0.25">
      <c r="A2039" s="3">
        <v>2015</v>
      </c>
      <c r="B2039" s="2" t="s">
        <v>197</v>
      </c>
      <c r="C2039" s="1">
        <v>3516903</v>
      </c>
      <c r="D2039" s="4">
        <v>18</v>
      </c>
      <c r="E2039" s="6">
        <v>18</v>
      </c>
      <c r="F2039" s="39">
        <v>351690318</v>
      </c>
      <c r="G2039" s="39">
        <v>4</v>
      </c>
      <c r="H2039" s="39">
        <v>3</v>
      </c>
      <c r="I2039" s="132">
        <v>0.12041089999999999</v>
      </c>
      <c r="J2039" s="132">
        <v>0.12018519999999999</v>
      </c>
      <c r="K2039" s="132">
        <v>2.2569999999999998E-4</v>
      </c>
      <c r="L2039" s="132">
        <v>0</v>
      </c>
      <c r="M2039" s="132">
        <v>0</v>
      </c>
      <c r="N2039" s="132">
        <v>0.1111111</v>
      </c>
      <c r="O2039" s="132">
        <v>9.1319999999999995E-3</v>
      </c>
      <c r="P2039" s="132">
        <v>1.6779999999999999E-4</v>
      </c>
      <c r="Q2039" s="140">
        <v>1</v>
      </c>
      <c r="R2039" s="134">
        <v>6</v>
      </c>
      <c r="S2039" s="122">
        <f t="shared" si="62"/>
        <v>57.142857142857139</v>
      </c>
      <c r="T2039" s="122">
        <f t="shared" si="63"/>
        <v>42.857142857142854</v>
      </c>
    </row>
    <row r="2040" spans="1:20" x14ac:dyDescent="0.25">
      <c r="A2040" s="3">
        <v>2015</v>
      </c>
      <c r="B2040" s="2" t="s">
        <v>197</v>
      </c>
      <c r="C2040" s="1">
        <v>3516903</v>
      </c>
      <c r="D2040" s="4">
        <v>18</v>
      </c>
      <c r="E2040" s="6">
        <v>19</v>
      </c>
      <c r="F2040" s="39">
        <v>351690319</v>
      </c>
      <c r="G2040" s="39">
        <v>1</v>
      </c>
      <c r="H2040" s="39">
        <v>0</v>
      </c>
      <c r="I2040" s="132">
        <v>1.6999999999999999E-3</v>
      </c>
      <c r="J2040" s="132">
        <v>1.6999999999999999E-3</v>
      </c>
      <c r="K2040" s="132">
        <v>0</v>
      </c>
      <c r="L2040" s="132">
        <v>0</v>
      </c>
      <c r="M2040" s="132">
        <v>0</v>
      </c>
      <c r="N2040" s="132">
        <v>0</v>
      </c>
      <c r="O2040" s="132">
        <v>1.6999999999999999E-3</v>
      </c>
      <c r="P2040" s="132">
        <v>0</v>
      </c>
      <c r="Q2040" s="140">
        <v>0</v>
      </c>
      <c r="R2040" s="134">
        <v>2</v>
      </c>
      <c r="S2040" s="122">
        <f t="shared" si="62"/>
        <v>100</v>
      </c>
      <c r="T2040" s="122">
        <f t="shared" si="63"/>
        <v>0</v>
      </c>
    </row>
    <row r="2041" spans="1:20" x14ac:dyDescent="0.25">
      <c r="A2041" s="3">
        <v>2015</v>
      </c>
      <c r="B2041" s="2" t="s">
        <v>198</v>
      </c>
      <c r="C2041" s="1">
        <v>3517000</v>
      </c>
      <c r="D2041" s="4">
        <v>20</v>
      </c>
      <c r="E2041" s="6">
        <v>20</v>
      </c>
      <c r="F2041" s="39">
        <v>351700020</v>
      </c>
      <c r="G2041" s="39">
        <v>8</v>
      </c>
      <c r="H2041" s="39">
        <v>3</v>
      </c>
      <c r="I2041" s="132">
        <v>0.32317509999999999</v>
      </c>
      <c r="J2041" s="132">
        <v>0.323042</v>
      </c>
      <c r="K2041" s="132">
        <v>1.3310000000000001E-4</v>
      </c>
      <c r="L2041" s="132">
        <v>0</v>
      </c>
      <c r="M2041" s="132">
        <v>0</v>
      </c>
      <c r="N2041" s="132">
        <v>0</v>
      </c>
      <c r="O2041" s="132">
        <v>0.323042</v>
      </c>
      <c r="P2041" s="132">
        <v>1.3310000000000001E-4</v>
      </c>
      <c r="Q2041" s="140">
        <v>5</v>
      </c>
      <c r="R2041" s="134">
        <v>10</v>
      </c>
      <c r="S2041" s="122">
        <f t="shared" si="62"/>
        <v>72.727272727272734</v>
      </c>
      <c r="T2041" s="122">
        <f t="shared" si="63"/>
        <v>27.27272727272727</v>
      </c>
    </row>
    <row r="2042" spans="1:20" x14ac:dyDescent="0.25">
      <c r="A2042" s="3">
        <v>2015</v>
      </c>
      <c r="B2042" s="2" t="s">
        <v>199</v>
      </c>
      <c r="C2042" s="1">
        <v>3517109</v>
      </c>
      <c r="D2042" s="4">
        <v>19</v>
      </c>
      <c r="E2042" s="6">
        <v>19</v>
      </c>
      <c r="F2042" s="39">
        <v>351710919</v>
      </c>
      <c r="G2042" s="39">
        <v>10</v>
      </c>
      <c r="H2042" s="39">
        <v>19</v>
      </c>
      <c r="I2042" s="132">
        <v>0.20595399999999997</v>
      </c>
      <c r="J2042" s="132">
        <v>0.19799909999999998</v>
      </c>
      <c r="K2042" s="132">
        <v>7.9549000000000009E-3</v>
      </c>
      <c r="L2042" s="132">
        <v>0</v>
      </c>
      <c r="M2042" s="132">
        <v>1.7361E-3</v>
      </c>
      <c r="N2042" s="132">
        <v>0.17738570000000001</v>
      </c>
      <c r="O2042" s="132">
        <v>1.4241999999999999E-2</v>
      </c>
      <c r="P2042" s="132">
        <v>1.2590199999999999E-2</v>
      </c>
      <c r="Q2042" s="140">
        <v>3</v>
      </c>
      <c r="R2042" s="134">
        <v>7</v>
      </c>
      <c r="S2042" s="122">
        <f t="shared" si="62"/>
        <v>34.482758620689658</v>
      </c>
      <c r="T2042" s="122">
        <f t="shared" si="63"/>
        <v>65.517241379310349</v>
      </c>
    </row>
    <row r="2043" spans="1:20" x14ac:dyDescent="0.25">
      <c r="A2043" s="3">
        <v>2015</v>
      </c>
      <c r="B2043" s="2" t="s">
        <v>200</v>
      </c>
      <c r="C2043" s="1">
        <v>3517208</v>
      </c>
      <c r="D2043" s="4">
        <v>16</v>
      </c>
      <c r="E2043" s="6">
        <v>16</v>
      </c>
      <c r="F2043" s="39">
        <v>351720816</v>
      </c>
      <c r="G2043" s="39">
        <v>2</v>
      </c>
      <c r="H2043" s="39">
        <v>29</v>
      </c>
      <c r="I2043" s="132">
        <v>0.10986</v>
      </c>
      <c r="J2043" s="132">
        <v>4.4513899999999995E-2</v>
      </c>
      <c r="K2043" s="132">
        <v>6.5346100000000004E-2</v>
      </c>
      <c r="L2043" s="132">
        <v>0</v>
      </c>
      <c r="M2043" s="132">
        <v>2.5969799999999994E-2</v>
      </c>
      <c r="N2043" s="132">
        <v>3.19365E-2</v>
      </c>
      <c r="O2043" s="132">
        <v>4.8611099999999997E-2</v>
      </c>
      <c r="P2043" s="132">
        <v>3.3425999999999998E-3</v>
      </c>
      <c r="Q2043" s="140">
        <v>1</v>
      </c>
      <c r="R2043" s="134">
        <v>4</v>
      </c>
      <c r="S2043" s="122">
        <f t="shared" si="62"/>
        <v>6.4516129032258061</v>
      </c>
      <c r="T2043" s="122">
        <f t="shared" si="63"/>
        <v>93.548387096774192</v>
      </c>
    </row>
    <row r="2044" spans="1:20" x14ac:dyDescent="0.25">
      <c r="A2044" s="3">
        <v>2015</v>
      </c>
      <c r="B2044" s="2" t="s">
        <v>200</v>
      </c>
      <c r="C2044" s="1">
        <v>3517208</v>
      </c>
      <c r="D2044" s="4">
        <v>16</v>
      </c>
      <c r="E2044" s="6">
        <v>20</v>
      </c>
      <c r="F2044" s="39">
        <v>351720820</v>
      </c>
      <c r="G2044" s="39">
        <v>4</v>
      </c>
      <c r="H2044" s="39">
        <v>0</v>
      </c>
      <c r="I2044" s="132">
        <v>1.4999999999999999E-2</v>
      </c>
      <c r="J2044" s="132">
        <v>1.4999999999999999E-2</v>
      </c>
      <c r="K2044" s="132">
        <v>0</v>
      </c>
      <c r="L2044" s="132">
        <v>0</v>
      </c>
      <c r="M2044" s="132">
        <v>0</v>
      </c>
      <c r="N2044" s="132">
        <v>0</v>
      </c>
      <c r="O2044" s="132">
        <v>1.4999999999999999E-2</v>
      </c>
      <c r="P2044" s="132">
        <v>0</v>
      </c>
      <c r="Q2044" s="140">
        <v>3</v>
      </c>
      <c r="R2044" s="134">
        <v>0</v>
      </c>
      <c r="S2044" s="122">
        <f t="shared" si="62"/>
        <v>100</v>
      </c>
      <c r="T2044" s="122">
        <f t="shared" si="63"/>
        <v>0</v>
      </c>
    </row>
    <row r="2045" spans="1:20" x14ac:dyDescent="0.25">
      <c r="A2045" s="3">
        <v>2015</v>
      </c>
      <c r="B2045" s="2" t="s">
        <v>201</v>
      </c>
      <c r="C2045" s="1">
        <v>3517307</v>
      </c>
      <c r="D2045" s="4">
        <v>20</v>
      </c>
      <c r="E2045" s="6">
        <v>20</v>
      </c>
      <c r="F2045" s="39">
        <v>351730720</v>
      </c>
      <c r="G2045" s="39">
        <v>3</v>
      </c>
      <c r="H2045" s="39">
        <v>4</v>
      </c>
      <c r="I2045" s="132">
        <v>0.1874826</v>
      </c>
      <c r="J2045" s="132">
        <v>0.1859915</v>
      </c>
      <c r="K2045" s="132">
        <v>1.4911000000000002E-3</v>
      </c>
      <c r="L2045" s="132">
        <v>0</v>
      </c>
      <c r="M2045" s="132">
        <v>0</v>
      </c>
      <c r="N2045" s="132">
        <v>0</v>
      </c>
      <c r="O2045" s="132">
        <v>0.18662419999999999</v>
      </c>
      <c r="P2045" s="132">
        <v>8.5840000000000005E-4</v>
      </c>
      <c r="Q2045" s="140">
        <v>4</v>
      </c>
      <c r="R2045" s="134">
        <v>6</v>
      </c>
      <c r="S2045" s="122">
        <f t="shared" si="62"/>
        <v>42.857142857142854</v>
      </c>
      <c r="T2045" s="122">
        <f t="shared" si="63"/>
        <v>57.142857142857139</v>
      </c>
    </row>
    <row r="2046" spans="1:20" x14ac:dyDescent="0.25">
      <c r="A2046" s="3">
        <v>2015</v>
      </c>
      <c r="B2046" s="2" t="s">
        <v>202</v>
      </c>
      <c r="C2046" s="1">
        <v>3517406</v>
      </c>
      <c r="D2046" s="4">
        <v>8</v>
      </c>
      <c r="E2046" s="6">
        <v>8</v>
      </c>
      <c r="F2046" s="39">
        <v>35174068</v>
      </c>
      <c r="G2046" s="39">
        <v>35</v>
      </c>
      <c r="H2046" s="39">
        <v>44</v>
      </c>
      <c r="I2046" s="132">
        <v>0.69243980000000005</v>
      </c>
      <c r="J2046" s="132">
        <v>0.48377710000000007</v>
      </c>
      <c r="K2046" s="132">
        <v>0.20866269999999995</v>
      </c>
      <c r="L2046" s="132">
        <v>0.79105276509386091</v>
      </c>
      <c r="M2046" s="132">
        <v>0.17488419999999999</v>
      </c>
      <c r="N2046" s="132">
        <v>0.2038865</v>
      </c>
      <c r="O2046" s="132">
        <v>0.30803629999999999</v>
      </c>
      <c r="P2046" s="132">
        <v>5.6327999999999994E-3</v>
      </c>
      <c r="Q2046" s="140">
        <v>20</v>
      </c>
      <c r="R2046" s="134">
        <v>6</v>
      </c>
      <c r="S2046" s="122">
        <f t="shared" si="62"/>
        <v>44.303797468354425</v>
      </c>
      <c r="T2046" s="122">
        <f t="shared" si="63"/>
        <v>55.696202531645568</v>
      </c>
    </row>
    <row r="2047" spans="1:20" x14ac:dyDescent="0.25">
      <c r="A2047" s="3">
        <v>2015</v>
      </c>
      <c r="B2047" s="2" t="s">
        <v>202</v>
      </c>
      <c r="C2047" s="1">
        <v>3517406</v>
      </c>
      <c r="D2047" s="4">
        <v>8</v>
      </c>
      <c r="E2047" s="6">
        <v>12</v>
      </c>
      <c r="F2047" s="39">
        <v>351740612</v>
      </c>
      <c r="G2047" s="39">
        <v>42</v>
      </c>
      <c r="H2047" s="39">
        <v>16</v>
      </c>
      <c r="I2047" s="132">
        <v>2.3336115999999998</v>
      </c>
      <c r="J2047" s="132">
        <v>2.2275155</v>
      </c>
      <c r="K2047" s="132">
        <v>0.10609610000000001</v>
      </c>
      <c r="L2047" s="132">
        <v>0.5665947171486555</v>
      </c>
      <c r="M2047" s="132">
        <v>0</v>
      </c>
      <c r="N2047" s="132">
        <v>0</v>
      </c>
      <c r="O2047" s="132">
        <v>2.3333355</v>
      </c>
      <c r="P2047" s="132">
        <v>2.7610000000000004E-4</v>
      </c>
      <c r="Q2047" s="140">
        <v>18</v>
      </c>
      <c r="R2047" s="134">
        <v>2</v>
      </c>
      <c r="S2047" s="122">
        <f t="shared" si="62"/>
        <v>72.41379310344827</v>
      </c>
      <c r="T2047" s="122">
        <f t="shared" si="63"/>
        <v>27.586206896551722</v>
      </c>
    </row>
    <row r="2048" spans="1:20" x14ac:dyDescent="0.25">
      <c r="A2048" s="3">
        <v>2015</v>
      </c>
      <c r="B2048" s="2" t="s">
        <v>203</v>
      </c>
      <c r="C2048" s="1">
        <v>3517505</v>
      </c>
      <c r="D2048" s="4">
        <v>15</v>
      </c>
      <c r="E2048" s="6">
        <v>15</v>
      </c>
      <c r="F2048" s="39">
        <v>351750515</v>
      </c>
      <c r="G2048" s="39">
        <v>13</v>
      </c>
      <c r="H2048" s="39">
        <v>65</v>
      </c>
      <c r="I2048" s="132">
        <v>0.21921489999999996</v>
      </c>
      <c r="J2048" s="132">
        <v>5.6750500000000002E-2</v>
      </c>
      <c r="K2048" s="132">
        <v>0.16246439999999995</v>
      </c>
      <c r="L2048" s="132">
        <v>0</v>
      </c>
      <c r="M2048" s="132">
        <v>6.9845699999999997E-2</v>
      </c>
      <c r="N2048" s="132">
        <v>4.3121800000000009E-2</v>
      </c>
      <c r="O2048" s="132">
        <v>8.3551800000000009E-2</v>
      </c>
      <c r="P2048" s="132">
        <v>2.2695599999999996E-2</v>
      </c>
      <c r="Q2048" s="140">
        <v>4</v>
      </c>
      <c r="R2048" s="134">
        <v>18</v>
      </c>
      <c r="S2048" s="122">
        <f t="shared" si="62"/>
        <v>16.666666666666664</v>
      </c>
      <c r="T2048" s="122">
        <f t="shared" si="63"/>
        <v>83.333333333333343</v>
      </c>
    </row>
    <row r="2049" spans="1:20" x14ac:dyDescent="0.25">
      <c r="A2049" s="3">
        <v>2015</v>
      </c>
      <c r="B2049" s="2" t="s">
        <v>204</v>
      </c>
      <c r="C2049" s="1">
        <v>3517604</v>
      </c>
      <c r="D2049" s="4">
        <v>14</v>
      </c>
      <c r="E2049" s="6">
        <v>14</v>
      </c>
      <c r="F2049" s="39">
        <v>351760414</v>
      </c>
      <c r="G2049" s="39">
        <v>375</v>
      </c>
      <c r="H2049" s="39">
        <v>5</v>
      </c>
      <c r="I2049" s="132">
        <v>5.3205199999999481E-2</v>
      </c>
      <c r="J2049" s="132">
        <v>4.5269999999999477E-2</v>
      </c>
      <c r="K2049" s="132">
        <v>7.9351999999999999E-3</v>
      </c>
      <c r="L2049" s="132">
        <v>0</v>
      </c>
      <c r="M2049" s="132">
        <v>3.06653E-2</v>
      </c>
      <c r="N2049" s="132">
        <v>2.8939999999999999E-4</v>
      </c>
      <c r="O2049" s="132">
        <v>2.1683600000000282E-2</v>
      </c>
      <c r="P2049" s="132">
        <v>5.6689999999999996E-4</v>
      </c>
      <c r="Q2049" s="140">
        <v>15</v>
      </c>
      <c r="R2049" s="134">
        <v>10</v>
      </c>
      <c r="S2049" s="122">
        <f t="shared" si="62"/>
        <v>98.68421052631578</v>
      </c>
      <c r="T2049" s="122">
        <f t="shared" si="63"/>
        <v>1.3157894736842104</v>
      </c>
    </row>
    <row r="2050" spans="1:20" x14ac:dyDescent="0.25">
      <c r="A2050" s="3">
        <v>2015</v>
      </c>
      <c r="B2050" s="2" t="s">
        <v>205</v>
      </c>
      <c r="C2050" s="1">
        <v>3517703</v>
      </c>
      <c r="D2050" s="4">
        <v>8</v>
      </c>
      <c r="E2050" s="6">
        <v>8</v>
      </c>
      <c r="F2050" s="39">
        <v>35177038</v>
      </c>
      <c r="G2050" s="39">
        <v>10</v>
      </c>
      <c r="H2050" s="39">
        <v>24</v>
      </c>
      <c r="I2050" s="132">
        <v>0.14028469999999998</v>
      </c>
      <c r="J2050" s="132">
        <v>3.3698899999999997E-2</v>
      </c>
      <c r="K2050" s="132">
        <v>0.10658579999999998</v>
      </c>
      <c r="L2050" s="132">
        <v>0</v>
      </c>
      <c r="M2050" s="132">
        <v>8.7962899999999997E-2</v>
      </c>
      <c r="N2050" s="132">
        <v>1.34357E-2</v>
      </c>
      <c r="O2050" s="132">
        <v>3.1339600000000002E-2</v>
      </c>
      <c r="P2050" s="132">
        <v>7.5464999999999994E-3</v>
      </c>
      <c r="Q2050" s="140">
        <v>1</v>
      </c>
      <c r="R2050" s="134">
        <v>7</v>
      </c>
      <c r="S2050" s="122">
        <f t="shared" si="62"/>
        <v>29.411764705882355</v>
      </c>
      <c r="T2050" s="122">
        <f t="shared" si="63"/>
        <v>70.588235294117652</v>
      </c>
    </row>
    <row r="2051" spans="1:20" x14ac:dyDescent="0.25">
      <c r="A2051" s="3">
        <v>2015</v>
      </c>
      <c r="B2051" s="2" t="s">
        <v>206</v>
      </c>
      <c r="C2051" s="1">
        <v>3517802</v>
      </c>
      <c r="D2051" s="4">
        <v>19</v>
      </c>
      <c r="E2051" s="6">
        <v>19</v>
      </c>
      <c r="F2051" s="39">
        <v>351780219</v>
      </c>
      <c r="G2051" s="39">
        <v>0</v>
      </c>
      <c r="H2051" s="39">
        <v>13</v>
      </c>
      <c r="I2051" s="132">
        <v>2.194999999999999E-3</v>
      </c>
      <c r="J2051" s="132">
        <v>0</v>
      </c>
      <c r="K2051" s="132">
        <v>2.194999999999999E-3</v>
      </c>
      <c r="L2051" s="132">
        <v>0</v>
      </c>
      <c r="M2051" s="132">
        <v>0</v>
      </c>
      <c r="N2051" s="132">
        <v>6.8869999999999999E-4</v>
      </c>
      <c r="O2051" s="132">
        <v>3.4700000000000003E-5</v>
      </c>
      <c r="P2051" s="132">
        <v>1.4716000000000004E-3</v>
      </c>
      <c r="Q2051" s="140">
        <v>0</v>
      </c>
      <c r="R2051" s="134">
        <v>3</v>
      </c>
      <c r="S2051" s="122">
        <f t="shared" ref="S2051:S2114" si="64">IFERROR(((G2051)/(SUM($G2051:$H2051)))*100,0)</f>
        <v>0</v>
      </c>
      <c r="T2051" s="122">
        <f t="shared" ref="T2051:T2114" si="65">IFERROR(((H2051)/(SUM($G2051:$H2051)))*100,0)</f>
        <v>100</v>
      </c>
    </row>
    <row r="2052" spans="1:20" x14ac:dyDescent="0.25">
      <c r="A2052" s="3">
        <v>2015</v>
      </c>
      <c r="B2052" s="2" t="s">
        <v>206</v>
      </c>
      <c r="C2052" s="1">
        <v>3517802</v>
      </c>
      <c r="D2052" s="4">
        <v>19</v>
      </c>
      <c r="E2052" s="6">
        <v>20</v>
      </c>
      <c r="F2052" s="39">
        <v>351780220</v>
      </c>
      <c r="G2052" s="39">
        <v>0</v>
      </c>
      <c r="H2052" s="39">
        <v>1</v>
      </c>
      <c r="I2052" s="132">
        <v>1.1600000000000001E-5</v>
      </c>
      <c r="J2052" s="132">
        <v>0</v>
      </c>
      <c r="K2052" s="132">
        <v>1.1600000000000001E-5</v>
      </c>
      <c r="L2052" s="132">
        <v>0</v>
      </c>
      <c r="M2052" s="132">
        <v>0</v>
      </c>
      <c r="N2052" s="132">
        <v>0</v>
      </c>
      <c r="O2052" s="132">
        <v>0</v>
      </c>
      <c r="P2052" s="132">
        <v>1.1600000000000001E-5</v>
      </c>
      <c r="Q2052" s="140">
        <v>2</v>
      </c>
      <c r="R2052" s="134">
        <v>5</v>
      </c>
      <c r="S2052" s="122">
        <f t="shared" si="64"/>
        <v>0</v>
      </c>
      <c r="T2052" s="122">
        <f t="shared" si="65"/>
        <v>100</v>
      </c>
    </row>
    <row r="2053" spans="1:20" x14ac:dyDescent="0.25">
      <c r="A2053" s="3">
        <v>2015</v>
      </c>
      <c r="B2053" s="2" t="s">
        <v>207</v>
      </c>
      <c r="C2053" s="1">
        <v>3517901</v>
      </c>
      <c r="D2053" s="4">
        <v>12</v>
      </c>
      <c r="E2053" s="6">
        <v>12</v>
      </c>
      <c r="F2053" s="39">
        <v>351790112</v>
      </c>
      <c r="G2053" s="39">
        <v>17</v>
      </c>
      <c r="H2053" s="39">
        <v>13</v>
      </c>
      <c r="I2053" s="132">
        <v>0.24793370000000001</v>
      </c>
      <c r="J2053" s="132">
        <v>0.21734310000000001</v>
      </c>
      <c r="K2053" s="132">
        <v>3.0590600000000003E-2</v>
      </c>
      <c r="L2053" s="132">
        <v>0.35055479452054794</v>
      </c>
      <c r="M2053" s="132">
        <v>0</v>
      </c>
      <c r="N2053" s="132">
        <v>0</v>
      </c>
      <c r="O2053" s="132">
        <v>0.2390448</v>
      </c>
      <c r="P2053" s="132">
        <v>8.8889000000000017E-3</v>
      </c>
      <c r="Q2053" s="140">
        <v>2</v>
      </c>
      <c r="R2053" s="134">
        <v>1</v>
      </c>
      <c r="S2053" s="122">
        <f t="shared" si="64"/>
        <v>56.666666666666664</v>
      </c>
      <c r="T2053" s="122">
        <f t="shared" si="65"/>
        <v>43.333333333333336</v>
      </c>
    </row>
    <row r="2054" spans="1:20" x14ac:dyDescent="0.25">
      <c r="A2054" s="3">
        <v>2015</v>
      </c>
      <c r="B2054" s="2" t="s">
        <v>208</v>
      </c>
      <c r="C2054" s="1">
        <v>3518008</v>
      </c>
      <c r="D2054" s="4">
        <v>15</v>
      </c>
      <c r="E2054" s="6">
        <v>15</v>
      </c>
      <c r="F2054" s="39">
        <v>351800815</v>
      </c>
      <c r="G2054" s="39">
        <v>5</v>
      </c>
      <c r="H2054" s="39">
        <v>3</v>
      </c>
      <c r="I2054" s="132">
        <v>2.6451800000000001E-2</v>
      </c>
      <c r="J2054" s="132">
        <v>2.59098E-2</v>
      </c>
      <c r="K2054" s="132">
        <v>5.4200000000000006E-4</v>
      </c>
      <c r="L2054" s="132">
        <v>0</v>
      </c>
      <c r="M2054" s="132">
        <v>0</v>
      </c>
      <c r="N2054" s="132">
        <v>0</v>
      </c>
      <c r="O2054" s="132">
        <v>2.6295599999999999E-2</v>
      </c>
      <c r="P2054" s="132">
        <v>1.562E-4</v>
      </c>
      <c r="Q2054" s="140">
        <v>1</v>
      </c>
      <c r="R2054" s="134">
        <v>1</v>
      </c>
      <c r="S2054" s="122">
        <f t="shared" si="64"/>
        <v>62.5</v>
      </c>
      <c r="T2054" s="122">
        <f t="shared" si="65"/>
        <v>37.5</v>
      </c>
    </row>
    <row r="2055" spans="1:20" x14ac:dyDescent="0.25">
      <c r="A2055" s="3">
        <v>2015</v>
      </c>
      <c r="B2055" s="2" t="s">
        <v>209</v>
      </c>
      <c r="C2055" s="1">
        <v>3518107</v>
      </c>
      <c r="D2055" s="4">
        <v>16</v>
      </c>
      <c r="E2055" s="6">
        <v>16</v>
      </c>
      <c r="F2055" s="39">
        <v>351810716</v>
      </c>
      <c r="G2055" s="39">
        <v>7</v>
      </c>
      <c r="H2055" s="39">
        <v>14</v>
      </c>
      <c r="I2055" s="132">
        <v>9.8138699999999995E-2</v>
      </c>
      <c r="J2055" s="132">
        <v>6.3173499999999994E-2</v>
      </c>
      <c r="K2055" s="132">
        <v>3.4965199999999995E-2</v>
      </c>
      <c r="L2055" s="132">
        <v>0</v>
      </c>
      <c r="M2055" s="132">
        <v>2.6805499999999999E-2</v>
      </c>
      <c r="N2055" s="132">
        <v>8.1134000000000015E-3</v>
      </c>
      <c r="O2055" s="132">
        <v>6.3173499999999994E-2</v>
      </c>
      <c r="P2055" s="132">
        <v>4.6300000000000001E-5</v>
      </c>
      <c r="Q2055" s="140">
        <v>4</v>
      </c>
      <c r="R2055" s="134">
        <v>5</v>
      </c>
      <c r="S2055" s="122">
        <f t="shared" si="64"/>
        <v>33.333333333333329</v>
      </c>
      <c r="T2055" s="122">
        <f t="shared" si="65"/>
        <v>66.666666666666657</v>
      </c>
    </row>
    <row r="2056" spans="1:20" x14ac:dyDescent="0.25">
      <c r="A2056" s="3">
        <v>2015</v>
      </c>
      <c r="B2056" s="2" t="s">
        <v>209</v>
      </c>
      <c r="C2056" s="1">
        <v>3518107</v>
      </c>
      <c r="D2056" s="4">
        <v>16</v>
      </c>
      <c r="E2056" s="6">
        <v>20</v>
      </c>
      <c r="F2056" s="39">
        <v>351810720</v>
      </c>
      <c r="G2056" s="39">
        <v>0</v>
      </c>
      <c r="H2056" s="39">
        <v>0</v>
      </c>
      <c r="I2056" s="132">
        <v>0</v>
      </c>
      <c r="J2056" s="132">
        <v>0</v>
      </c>
      <c r="K2056" s="132">
        <v>0</v>
      </c>
      <c r="L2056" s="132">
        <v>0</v>
      </c>
      <c r="M2056" s="132">
        <v>0</v>
      </c>
      <c r="N2056" s="132">
        <v>0</v>
      </c>
      <c r="O2056" s="132">
        <v>0</v>
      </c>
      <c r="P2056" s="132">
        <v>0</v>
      </c>
      <c r="Q2056" s="140">
        <v>0</v>
      </c>
      <c r="R2056" s="134">
        <v>0</v>
      </c>
      <c r="S2056" s="122">
        <f t="shared" si="64"/>
        <v>0</v>
      </c>
      <c r="T2056" s="122">
        <f t="shared" si="65"/>
        <v>0</v>
      </c>
    </row>
    <row r="2057" spans="1:20" x14ac:dyDescent="0.25">
      <c r="A2057" s="3">
        <v>2015</v>
      </c>
      <c r="B2057" s="2" t="s">
        <v>210</v>
      </c>
      <c r="C2057" s="1">
        <v>3518206</v>
      </c>
      <c r="D2057" s="4">
        <v>19</v>
      </c>
      <c r="E2057" s="6">
        <v>19</v>
      </c>
      <c r="F2057" s="39">
        <v>351820619</v>
      </c>
      <c r="G2057" s="39">
        <v>7</v>
      </c>
      <c r="H2057" s="39">
        <v>17</v>
      </c>
      <c r="I2057" s="132">
        <v>0.1532182</v>
      </c>
      <c r="J2057" s="132">
        <v>0.13505590000000001</v>
      </c>
      <c r="K2057" s="132">
        <v>1.8162299999999989E-2</v>
      </c>
      <c r="L2057" s="132">
        <v>0</v>
      </c>
      <c r="M2057" s="132">
        <v>0</v>
      </c>
      <c r="N2057" s="132">
        <v>3.7315600000000004E-2</v>
      </c>
      <c r="O2057" s="132">
        <v>0.115317</v>
      </c>
      <c r="P2057" s="132">
        <v>5.8560000000000003E-4</v>
      </c>
      <c r="Q2057" s="140">
        <v>6</v>
      </c>
      <c r="R2057" s="134">
        <v>4</v>
      </c>
      <c r="S2057" s="122">
        <f t="shared" si="64"/>
        <v>29.166666666666668</v>
      </c>
      <c r="T2057" s="122">
        <f t="shared" si="65"/>
        <v>70.833333333333343</v>
      </c>
    </row>
    <row r="2058" spans="1:20" x14ac:dyDescent="0.25">
      <c r="A2058" s="3">
        <v>2015</v>
      </c>
      <c r="B2058" s="2" t="s">
        <v>210</v>
      </c>
      <c r="C2058" s="1">
        <v>3518206</v>
      </c>
      <c r="D2058" s="4">
        <v>19</v>
      </c>
      <c r="E2058" s="6">
        <v>20</v>
      </c>
      <c r="F2058" s="39">
        <v>351820620</v>
      </c>
      <c r="G2058" s="39">
        <v>1</v>
      </c>
      <c r="H2058" s="39">
        <v>4</v>
      </c>
      <c r="I2058" s="132">
        <v>1.2102999999999999E-2</v>
      </c>
      <c r="J2058" s="132">
        <v>9.2592999999999998E-3</v>
      </c>
      <c r="K2058" s="132">
        <v>2.8437000000000002E-3</v>
      </c>
      <c r="L2058" s="132">
        <v>0</v>
      </c>
      <c r="M2058" s="132">
        <v>0</v>
      </c>
      <c r="N2058" s="132">
        <v>1.0925900000000001E-2</v>
      </c>
      <c r="O2058" s="132">
        <v>1.9700000000000001E-5</v>
      </c>
      <c r="P2058" s="132">
        <v>1.1574000000000001E-3</v>
      </c>
      <c r="Q2058" s="140">
        <v>5</v>
      </c>
      <c r="R2058" s="134">
        <v>2</v>
      </c>
      <c r="S2058" s="122">
        <f t="shared" si="64"/>
        <v>20</v>
      </c>
      <c r="T2058" s="122">
        <f t="shared" si="65"/>
        <v>80</v>
      </c>
    </row>
    <row r="2059" spans="1:20" x14ac:dyDescent="0.25">
      <c r="A2059" s="3">
        <v>2015</v>
      </c>
      <c r="B2059" s="2" t="s">
        <v>211</v>
      </c>
      <c r="C2059" s="1">
        <v>3518305</v>
      </c>
      <c r="D2059" s="4">
        <v>2</v>
      </c>
      <c r="E2059" s="6">
        <v>2</v>
      </c>
      <c r="F2059" s="39">
        <v>35183052</v>
      </c>
      <c r="G2059" s="39">
        <v>28</v>
      </c>
      <c r="H2059" s="39">
        <v>55</v>
      </c>
      <c r="I2059" s="132">
        <v>7.9034500000000008E-2</v>
      </c>
      <c r="J2059" s="132">
        <v>4.34832E-2</v>
      </c>
      <c r="K2059" s="132">
        <v>3.5551300000000001E-2</v>
      </c>
      <c r="L2059" s="132">
        <v>0.18722609081684422</v>
      </c>
      <c r="M2059" s="132">
        <v>2.0124700000000002E-2</v>
      </c>
      <c r="N2059" s="132">
        <v>2.3391600000000002E-2</v>
      </c>
      <c r="O2059" s="132">
        <v>2.3909899999999991E-2</v>
      </c>
      <c r="P2059" s="132">
        <v>1.1608300000000007E-2</v>
      </c>
      <c r="Q2059" s="140">
        <v>30</v>
      </c>
      <c r="R2059" s="134">
        <v>159</v>
      </c>
      <c r="S2059" s="122">
        <f t="shared" si="64"/>
        <v>33.734939759036145</v>
      </c>
      <c r="T2059" s="122">
        <f t="shared" si="65"/>
        <v>66.265060240963862</v>
      </c>
    </row>
    <row r="2060" spans="1:20" x14ac:dyDescent="0.25">
      <c r="A2060" s="3">
        <v>2015</v>
      </c>
      <c r="B2060" s="2" t="s">
        <v>212</v>
      </c>
      <c r="C2060" s="1">
        <v>3518404</v>
      </c>
      <c r="D2060" s="4">
        <v>2</v>
      </c>
      <c r="E2060" s="6">
        <v>2</v>
      </c>
      <c r="F2060" s="39">
        <v>35184042</v>
      </c>
      <c r="G2060" s="39">
        <v>52</v>
      </c>
      <c r="H2060" s="39">
        <v>33</v>
      </c>
      <c r="I2060" s="132">
        <v>1.3003877000000013</v>
      </c>
      <c r="J2060" s="132">
        <v>1.2487577000000012</v>
      </c>
      <c r="K2060" s="132">
        <v>5.1629999999999995E-2</v>
      </c>
      <c r="L2060" s="132">
        <v>0.19841451040081173</v>
      </c>
      <c r="M2060" s="132">
        <v>0.71294460000000015</v>
      </c>
      <c r="N2060" s="132">
        <v>0.19458660000000003</v>
      </c>
      <c r="O2060" s="132">
        <v>0.38576349999999993</v>
      </c>
      <c r="P2060" s="132">
        <v>7.0929999999999986E-3</v>
      </c>
      <c r="Q2060" s="140">
        <v>21</v>
      </c>
      <c r="R2060" s="134">
        <v>64</v>
      </c>
      <c r="S2060" s="122">
        <f t="shared" si="64"/>
        <v>61.176470588235297</v>
      </c>
      <c r="T2060" s="122">
        <f t="shared" si="65"/>
        <v>38.82352941176471</v>
      </c>
    </row>
    <row r="2061" spans="1:20" x14ac:dyDescent="0.25">
      <c r="A2061" s="3">
        <v>2015</v>
      </c>
      <c r="B2061" s="2" t="s">
        <v>213</v>
      </c>
      <c r="C2061" s="1">
        <v>3518503</v>
      </c>
      <c r="D2061" s="4">
        <v>14</v>
      </c>
      <c r="E2061" s="6">
        <v>14</v>
      </c>
      <c r="F2061" s="39">
        <v>351850314</v>
      </c>
      <c r="G2061" s="39">
        <v>4</v>
      </c>
      <c r="H2061" s="39">
        <v>8</v>
      </c>
      <c r="I2061" s="132">
        <v>6.7676199999999992E-2</v>
      </c>
      <c r="J2061" s="132">
        <v>5.1938999999999999E-2</v>
      </c>
      <c r="K2061" s="132">
        <v>1.57372E-2</v>
      </c>
      <c r="L2061" s="132">
        <v>0</v>
      </c>
      <c r="M2061" s="132">
        <v>6.1959799999999995E-2</v>
      </c>
      <c r="N2061" s="132">
        <v>4.3622000000000001E-3</v>
      </c>
      <c r="O2061" s="132">
        <v>7.4069999999999995E-4</v>
      </c>
      <c r="P2061" s="132">
        <v>6.134999999999999E-4</v>
      </c>
      <c r="Q2061" s="140">
        <v>3</v>
      </c>
      <c r="R2061" s="134">
        <v>7</v>
      </c>
      <c r="S2061" s="122">
        <f t="shared" si="64"/>
        <v>33.333333333333329</v>
      </c>
      <c r="T2061" s="122">
        <f t="shared" si="65"/>
        <v>66.666666666666657</v>
      </c>
    </row>
    <row r="2062" spans="1:20" x14ac:dyDescent="0.25">
      <c r="A2062" s="3">
        <v>2015</v>
      </c>
      <c r="B2062" s="2" t="s">
        <v>213</v>
      </c>
      <c r="C2062" s="1">
        <v>3518503</v>
      </c>
      <c r="D2062" s="4">
        <v>14</v>
      </c>
      <c r="E2062" s="6">
        <v>10</v>
      </c>
      <c r="F2062" s="39">
        <v>351850310</v>
      </c>
      <c r="G2062" s="39">
        <v>0</v>
      </c>
      <c r="H2062" s="39">
        <v>0</v>
      </c>
      <c r="I2062" s="132">
        <v>0</v>
      </c>
      <c r="J2062" s="132">
        <v>0</v>
      </c>
      <c r="K2062" s="132">
        <v>0</v>
      </c>
      <c r="L2062" s="132">
        <v>0</v>
      </c>
      <c r="M2062" s="132">
        <v>0</v>
      </c>
      <c r="N2062" s="132">
        <v>0</v>
      </c>
      <c r="O2062" s="132">
        <v>0</v>
      </c>
      <c r="P2062" s="132">
        <v>0</v>
      </c>
      <c r="Q2062" s="140">
        <v>0</v>
      </c>
      <c r="R2062" s="134">
        <v>0</v>
      </c>
      <c r="S2062" s="122">
        <f t="shared" si="64"/>
        <v>0</v>
      </c>
      <c r="T2062" s="122">
        <f t="shared" si="65"/>
        <v>0</v>
      </c>
    </row>
    <row r="2063" spans="1:20" x14ac:dyDescent="0.25">
      <c r="A2063" s="3">
        <v>2015</v>
      </c>
      <c r="B2063" s="2" t="s">
        <v>214</v>
      </c>
      <c r="C2063" s="1">
        <v>3518602</v>
      </c>
      <c r="D2063" s="4">
        <v>9</v>
      </c>
      <c r="E2063" s="6">
        <v>9</v>
      </c>
      <c r="F2063" s="39">
        <v>35186029</v>
      </c>
      <c r="G2063" s="39">
        <v>2</v>
      </c>
      <c r="H2063" s="39">
        <v>12</v>
      </c>
      <c r="I2063" s="132">
        <v>0.1413267</v>
      </c>
      <c r="J2063" s="132">
        <v>3.9734000000000002E-3</v>
      </c>
      <c r="K2063" s="132">
        <v>0.13735330000000001</v>
      </c>
      <c r="L2063" s="132">
        <v>9.5890410958904097E-3</v>
      </c>
      <c r="M2063" s="132">
        <v>0.1120139</v>
      </c>
      <c r="N2063" s="132">
        <v>9.3762000000000012E-3</v>
      </c>
      <c r="O2063" s="132">
        <v>3.9351999999999998E-3</v>
      </c>
      <c r="P2063" s="132">
        <v>1.6001399999999999E-2</v>
      </c>
      <c r="Q2063" s="140">
        <v>3</v>
      </c>
      <c r="R2063" s="134">
        <v>9</v>
      </c>
      <c r="S2063" s="122">
        <f t="shared" si="64"/>
        <v>14.285714285714285</v>
      </c>
      <c r="T2063" s="122">
        <f t="shared" si="65"/>
        <v>85.714285714285708</v>
      </c>
    </row>
    <row r="2064" spans="1:20" x14ac:dyDescent="0.25">
      <c r="A2064" s="3">
        <v>2015</v>
      </c>
      <c r="B2064" s="2" t="s">
        <v>215</v>
      </c>
      <c r="C2064" s="1">
        <v>3518701</v>
      </c>
      <c r="D2064" s="4">
        <v>7</v>
      </c>
      <c r="E2064" s="6">
        <v>7</v>
      </c>
      <c r="F2064" s="39">
        <v>35187017</v>
      </c>
      <c r="G2064" s="39">
        <v>22</v>
      </c>
      <c r="H2064" s="39">
        <v>14</v>
      </c>
      <c r="I2064" s="132">
        <v>2.2024800000000011E-2</v>
      </c>
      <c r="J2064" s="132">
        <v>2.050600000000001E-2</v>
      </c>
      <c r="K2064" s="132">
        <v>1.518799999999999E-3</v>
      </c>
      <c r="L2064" s="132">
        <v>0</v>
      </c>
      <c r="M2064" s="132">
        <v>5.3199999999999999E-5</v>
      </c>
      <c r="N2064" s="132">
        <v>0</v>
      </c>
      <c r="O2064" s="132">
        <v>4.1669999999999999E-4</v>
      </c>
      <c r="P2064" s="132">
        <v>2.1554900000000012E-2</v>
      </c>
      <c r="Q2064" s="140">
        <v>6</v>
      </c>
      <c r="R2064" s="134">
        <v>21</v>
      </c>
      <c r="S2064" s="122">
        <f t="shared" si="64"/>
        <v>61.111111111111114</v>
      </c>
      <c r="T2064" s="122">
        <f t="shared" si="65"/>
        <v>38.888888888888893</v>
      </c>
    </row>
    <row r="2065" spans="1:20" x14ac:dyDescent="0.25">
      <c r="A2065" s="3">
        <v>2015</v>
      </c>
      <c r="B2065" s="2" t="s">
        <v>216</v>
      </c>
      <c r="C2065" s="1">
        <v>3518800</v>
      </c>
      <c r="D2065" s="4">
        <v>6</v>
      </c>
      <c r="E2065" s="6">
        <v>6</v>
      </c>
      <c r="F2065" s="39">
        <v>35188006</v>
      </c>
      <c r="G2065" s="39">
        <v>29</v>
      </c>
      <c r="H2065" s="39">
        <v>249</v>
      </c>
      <c r="I2065" s="132">
        <v>0.78668940000000198</v>
      </c>
      <c r="J2065" s="132">
        <v>0.21920949999999995</v>
      </c>
      <c r="K2065" s="132">
        <v>0.56747990000000204</v>
      </c>
      <c r="L2065" s="132">
        <v>0</v>
      </c>
      <c r="M2065" s="132">
        <v>0.31392950000000008</v>
      </c>
      <c r="N2065" s="132">
        <v>0.32882830000000007</v>
      </c>
      <c r="O2065" s="132">
        <v>2.7320000000000003E-4</v>
      </c>
      <c r="P2065" s="132">
        <v>0.14365839999999988</v>
      </c>
      <c r="Q2065" s="140">
        <v>15</v>
      </c>
      <c r="R2065" s="134">
        <v>477</v>
      </c>
      <c r="S2065" s="122">
        <f t="shared" si="64"/>
        <v>10.431654676258994</v>
      </c>
      <c r="T2065" s="122">
        <f t="shared" si="65"/>
        <v>89.568345323740999</v>
      </c>
    </row>
    <row r="2066" spans="1:20" x14ac:dyDescent="0.25">
      <c r="A2066" s="3">
        <v>2015</v>
      </c>
      <c r="B2066" s="2" t="s">
        <v>216</v>
      </c>
      <c r="C2066" s="1">
        <v>3518800</v>
      </c>
      <c r="D2066" s="4">
        <v>6</v>
      </c>
      <c r="E2066" s="6">
        <v>2</v>
      </c>
      <c r="F2066" s="39">
        <v>35188002</v>
      </c>
      <c r="G2066" s="39">
        <v>2</v>
      </c>
      <c r="H2066" s="39">
        <v>0</v>
      </c>
      <c r="I2066" s="132">
        <v>7.9166600000000004E-2</v>
      </c>
      <c r="J2066" s="132">
        <v>7.9166600000000004E-2</v>
      </c>
      <c r="K2066" s="132">
        <v>0</v>
      </c>
      <c r="L2066" s="132">
        <v>0</v>
      </c>
      <c r="M2066" s="132">
        <v>0</v>
      </c>
      <c r="N2066" s="132">
        <v>7.9166600000000004E-2</v>
      </c>
      <c r="O2066" s="132">
        <v>0</v>
      </c>
      <c r="P2066" s="132">
        <v>0</v>
      </c>
      <c r="Q2066" s="140">
        <v>0</v>
      </c>
      <c r="R2066" s="134">
        <v>0</v>
      </c>
      <c r="S2066" s="122">
        <f t="shared" si="64"/>
        <v>100</v>
      </c>
      <c r="T2066" s="122">
        <f t="shared" si="65"/>
        <v>0</v>
      </c>
    </row>
    <row r="2067" spans="1:20" x14ac:dyDescent="0.25">
      <c r="A2067" s="3">
        <v>2015</v>
      </c>
      <c r="B2067" s="2" t="s">
        <v>217</v>
      </c>
      <c r="C2067" s="1">
        <v>3518859</v>
      </c>
      <c r="D2067" s="4">
        <v>9</v>
      </c>
      <c r="E2067" s="6">
        <v>9</v>
      </c>
      <c r="F2067" s="39">
        <v>35188599</v>
      </c>
      <c r="G2067" s="39">
        <v>12</v>
      </c>
      <c r="H2067" s="39">
        <v>12</v>
      </c>
      <c r="I2067" s="132">
        <v>0.1048043</v>
      </c>
      <c r="J2067" s="132">
        <v>0.1026186</v>
      </c>
      <c r="K2067" s="132">
        <v>2.1857000000000005E-3</v>
      </c>
      <c r="L2067" s="132">
        <v>2.5593607305936072E-2</v>
      </c>
      <c r="M2067" s="132">
        <v>0</v>
      </c>
      <c r="N2067" s="132">
        <v>0</v>
      </c>
      <c r="O2067" s="132">
        <v>0.1027662</v>
      </c>
      <c r="P2067" s="132">
        <v>2.0381000000000002E-3</v>
      </c>
      <c r="Q2067" s="140">
        <v>1</v>
      </c>
      <c r="R2067" s="134">
        <v>1</v>
      </c>
      <c r="S2067" s="122">
        <f t="shared" si="64"/>
        <v>50</v>
      </c>
      <c r="T2067" s="122">
        <f t="shared" si="65"/>
        <v>50</v>
      </c>
    </row>
    <row r="2068" spans="1:20" x14ac:dyDescent="0.25">
      <c r="A2068" s="3">
        <v>2015</v>
      </c>
      <c r="B2068" s="2" t="s">
        <v>218</v>
      </c>
      <c r="C2068" s="1">
        <v>3518909</v>
      </c>
      <c r="D2068" s="4">
        <v>18</v>
      </c>
      <c r="E2068" s="6">
        <v>18</v>
      </c>
      <c r="F2068" s="39">
        <v>351890918</v>
      </c>
      <c r="G2068" s="39">
        <v>0</v>
      </c>
      <c r="H2068" s="39">
        <v>2</v>
      </c>
      <c r="I2068" s="132">
        <v>1.9329999999999998E-4</v>
      </c>
      <c r="J2068" s="132">
        <v>0</v>
      </c>
      <c r="K2068" s="132">
        <v>1.9329999999999998E-4</v>
      </c>
      <c r="L2068" s="132">
        <v>0</v>
      </c>
      <c r="M2068" s="132">
        <v>0</v>
      </c>
      <c r="N2068" s="132">
        <v>1.3889999999999999E-4</v>
      </c>
      <c r="O2068" s="132">
        <v>0</v>
      </c>
      <c r="P2068" s="132">
        <v>5.4400000000000001E-5</v>
      </c>
      <c r="Q2068" s="140">
        <v>0</v>
      </c>
      <c r="R2068" s="134">
        <v>0</v>
      </c>
      <c r="S2068" s="122">
        <f t="shared" si="64"/>
        <v>0</v>
      </c>
      <c r="T2068" s="122">
        <f t="shared" si="65"/>
        <v>100</v>
      </c>
    </row>
    <row r="2069" spans="1:20" x14ac:dyDescent="0.25">
      <c r="A2069" s="3">
        <v>2015</v>
      </c>
      <c r="B2069" s="2" t="s">
        <v>218</v>
      </c>
      <c r="C2069" s="1">
        <v>3518909</v>
      </c>
      <c r="D2069" s="4">
        <v>18</v>
      </c>
      <c r="E2069" s="6">
        <v>19</v>
      </c>
      <c r="F2069" s="39">
        <v>351890919</v>
      </c>
      <c r="G2069" s="39">
        <v>0</v>
      </c>
      <c r="H2069" s="39">
        <v>1</v>
      </c>
      <c r="I2069" s="132">
        <v>2.7779999999999998E-4</v>
      </c>
      <c r="J2069" s="132">
        <v>0</v>
      </c>
      <c r="K2069" s="132">
        <v>2.7779999999999998E-4</v>
      </c>
      <c r="L2069" s="132">
        <v>0</v>
      </c>
      <c r="M2069" s="132">
        <v>0</v>
      </c>
      <c r="N2069" s="132">
        <v>0</v>
      </c>
      <c r="O2069" s="132">
        <v>0</v>
      </c>
      <c r="P2069" s="132">
        <v>2.7779999999999998E-4</v>
      </c>
      <c r="Q2069" s="140">
        <v>0</v>
      </c>
      <c r="R2069" s="134">
        <v>1</v>
      </c>
      <c r="S2069" s="122">
        <f t="shared" si="64"/>
        <v>0</v>
      </c>
      <c r="T2069" s="122">
        <f t="shared" si="65"/>
        <v>100</v>
      </c>
    </row>
    <row r="2070" spans="1:20" x14ac:dyDescent="0.25">
      <c r="A2070" s="3">
        <v>2015</v>
      </c>
      <c r="B2070" s="2" t="s">
        <v>219</v>
      </c>
      <c r="C2070" s="1">
        <v>3519006</v>
      </c>
      <c r="D2070" s="4">
        <v>20</v>
      </c>
      <c r="E2070" s="6">
        <v>20</v>
      </c>
      <c r="F2070" s="39">
        <v>351900620</v>
      </c>
      <c r="G2070" s="39">
        <v>2</v>
      </c>
      <c r="H2070" s="39">
        <v>5</v>
      </c>
      <c r="I2070" s="132">
        <v>4.4515000000000006E-3</v>
      </c>
      <c r="J2070" s="132">
        <v>3.8540000000000004E-4</v>
      </c>
      <c r="K2070" s="132">
        <v>4.0661000000000004E-3</v>
      </c>
      <c r="L2070" s="132">
        <v>0</v>
      </c>
      <c r="M2070" s="132">
        <v>0</v>
      </c>
      <c r="N2070" s="132">
        <v>3.9525999999999997E-3</v>
      </c>
      <c r="O2070" s="132">
        <v>3.8540000000000004E-4</v>
      </c>
      <c r="P2070" s="132">
        <v>1.1350000000000001E-4</v>
      </c>
      <c r="Q2070" s="140">
        <v>0</v>
      </c>
      <c r="R2070" s="134">
        <v>0</v>
      </c>
      <c r="S2070" s="122">
        <f t="shared" si="64"/>
        <v>28.571428571428569</v>
      </c>
      <c r="T2070" s="122">
        <f t="shared" si="65"/>
        <v>71.428571428571431</v>
      </c>
    </row>
    <row r="2071" spans="1:20" x14ac:dyDescent="0.25">
      <c r="A2071" s="3">
        <v>2015</v>
      </c>
      <c r="B2071" s="2" t="s">
        <v>219</v>
      </c>
      <c r="C2071" s="1">
        <v>3519006</v>
      </c>
      <c r="D2071" s="4">
        <v>20</v>
      </c>
      <c r="E2071" s="6">
        <v>21</v>
      </c>
      <c r="F2071" s="39">
        <v>351900621</v>
      </c>
      <c r="G2071" s="39">
        <v>0</v>
      </c>
      <c r="H2071" s="39">
        <v>5</v>
      </c>
      <c r="I2071" s="132">
        <v>1.6753400000000002E-2</v>
      </c>
      <c r="J2071" s="132">
        <v>0</v>
      </c>
      <c r="K2071" s="132">
        <v>1.6753400000000002E-2</v>
      </c>
      <c r="L2071" s="132">
        <v>0</v>
      </c>
      <c r="M2071" s="132">
        <v>0</v>
      </c>
      <c r="N2071" s="132">
        <v>0</v>
      </c>
      <c r="O2071" s="132">
        <v>1.6741800000000001E-2</v>
      </c>
      <c r="P2071" s="132">
        <v>1.1600000000000001E-5</v>
      </c>
      <c r="Q2071" s="140">
        <v>0</v>
      </c>
      <c r="R2071" s="134">
        <v>0</v>
      </c>
      <c r="S2071" s="122">
        <f t="shared" si="64"/>
        <v>0</v>
      </c>
      <c r="T2071" s="122">
        <f t="shared" si="65"/>
        <v>100</v>
      </c>
    </row>
    <row r="2072" spans="1:20" x14ac:dyDescent="0.25">
      <c r="A2072" s="3">
        <v>2015</v>
      </c>
      <c r="B2072" s="2" t="s">
        <v>220</v>
      </c>
      <c r="C2072" s="1">
        <v>3519055</v>
      </c>
      <c r="D2072" s="4">
        <v>5</v>
      </c>
      <c r="E2072" s="6">
        <v>5</v>
      </c>
      <c r="F2072" s="39">
        <v>35190555</v>
      </c>
      <c r="G2072" s="39">
        <v>32</v>
      </c>
      <c r="H2072" s="39">
        <v>140</v>
      </c>
      <c r="I2072" s="132">
        <v>8.2063399999999953E-2</v>
      </c>
      <c r="J2072" s="132">
        <v>3.8762600000000001E-2</v>
      </c>
      <c r="K2072" s="132">
        <v>4.3300799999999945E-2</v>
      </c>
      <c r="L2072" s="132">
        <v>0</v>
      </c>
      <c r="M2072" s="132">
        <v>0</v>
      </c>
      <c r="N2072" s="132">
        <v>3.6573999999999999E-3</v>
      </c>
      <c r="O2072" s="132">
        <v>6.564309999999994E-2</v>
      </c>
      <c r="P2072" s="132">
        <v>1.2762900000000008E-2</v>
      </c>
      <c r="Q2072" s="140">
        <v>14</v>
      </c>
      <c r="R2072" s="134">
        <v>7</v>
      </c>
      <c r="S2072" s="122">
        <f t="shared" si="64"/>
        <v>18.604651162790699</v>
      </c>
      <c r="T2072" s="122">
        <f t="shared" si="65"/>
        <v>81.395348837209298</v>
      </c>
    </row>
    <row r="2073" spans="1:20" x14ac:dyDescent="0.25">
      <c r="A2073" s="3">
        <v>2015</v>
      </c>
      <c r="B2073" s="2" t="s">
        <v>221</v>
      </c>
      <c r="C2073" s="1">
        <v>3519071</v>
      </c>
      <c r="D2073" s="4">
        <v>5</v>
      </c>
      <c r="E2073" s="6">
        <v>5</v>
      </c>
      <c r="F2073" s="39">
        <v>35190715</v>
      </c>
      <c r="G2073" s="39">
        <v>11</v>
      </c>
      <c r="H2073" s="39">
        <v>68</v>
      </c>
      <c r="I2073" s="132">
        <v>0.10671949999999998</v>
      </c>
      <c r="J2073" s="132">
        <v>3.8626200000000013E-2</v>
      </c>
      <c r="K2073" s="132">
        <v>6.8093299999999968E-2</v>
      </c>
      <c r="L2073" s="132">
        <v>0</v>
      </c>
      <c r="M2073" s="132">
        <v>4.1203000000000004E-3</v>
      </c>
      <c r="N2073" s="132">
        <v>4.1101100000000002E-2</v>
      </c>
      <c r="O2073" s="132">
        <v>2.4008200000000004E-2</v>
      </c>
      <c r="P2073" s="132">
        <v>3.7489900000000007E-2</v>
      </c>
      <c r="Q2073" s="140">
        <v>16</v>
      </c>
      <c r="R2073" s="134">
        <v>117</v>
      </c>
      <c r="S2073" s="122">
        <f t="shared" si="64"/>
        <v>13.924050632911392</v>
      </c>
      <c r="T2073" s="122">
        <f t="shared" si="65"/>
        <v>86.075949367088612</v>
      </c>
    </row>
    <row r="2074" spans="1:20" x14ac:dyDescent="0.25">
      <c r="A2074" s="3">
        <v>2015</v>
      </c>
      <c r="B2074" s="2" t="s">
        <v>222</v>
      </c>
      <c r="C2074" s="1">
        <v>3519105</v>
      </c>
      <c r="D2074" s="4">
        <v>13</v>
      </c>
      <c r="E2074" s="6">
        <v>13</v>
      </c>
      <c r="F2074" s="39">
        <v>351910513</v>
      </c>
      <c r="G2074" s="39">
        <v>11</v>
      </c>
      <c r="H2074" s="39">
        <v>12</v>
      </c>
      <c r="I2074" s="132">
        <v>0.2265305</v>
      </c>
      <c r="J2074" s="132">
        <v>0.1719106</v>
      </c>
      <c r="K2074" s="132">
        <v>5.4619900000000006E-2</v>
      </c>
      <c r="L2074" s="132">
        <v>0</v>
      </c>
      <c r="M2074" s="132">
        <v>0</v>
      </c>
      <c r="N2074" s="132">
        <v>0.1275462</v>
      </c>
      <c r="O2074" s="132">
        <v>5.8992500000000003E-2</v>
      </c>
      <c r="P2074" s="132">
        <v>3.9991800000000001E-2</v>
      </c>
      <c r="Q2074" s="140">
        <v>3</v>
      </c>
      <c r="R2074" s="134">
        <v>18</v>
      </c>
      <c r="S2074" s="122">
        <f t="shared" si="64"/>
        <v>47.826086956521742</v>
      </c>
      <c r="T2074" s="122">
        <f t="shared" si="65"/>
        <v>52.173913043478258</v>
      </c>
    </row>
    <row r="2075" spans="1:20" x14ac:dyDescent="0.25">
      <c r="A2075" s="3">
        <v>2015</v>
      </c>
      <c r="B2075" s="2" t="s">
        <v>222</v>
      </c>
      <c r="C2075" s="1">
        <v>3519105</v>
      </c>
      <c r="D2075" s="4">
        <v>13</v>
      </c>
      <c r="E2075" s="6">
        <v>16</v>
      </c>
      <c r="F2075" s="39">
        <v>351910516</v>
      </c>
      <c r="G2075" s="39">
        <v>14</v>
      </c>
      <c r="H2075" s="39">
        <v>0</v>
      </c>
      <c r="I2075" s="132">
        <v>0.31875940000000014</v>
      </c>
      <c r="J2075" s="132">
        <v>0.31875940000000014</v>
      </c>
      <c r="K2075" s="132">
        <v>0</v>
      </c>
      <c r="L2075" s="132">
        <v>0</v>
      </c>
      <c r="M2075" s="132">
        <v>0</v>
      </c>
      <c r="N2075" s="132">
        <v>0</v>
      </c>
      <c r="O2075" s="132">
        <v>0.31875940000000014</v>
      </c>
      <c r="P2075" s="132">
        <v>0</v>
      </c>
      <c r="Q2075" s="140">
        <v>3</v>
      </c>
      <c r="R2075" s="134">
        <v>0</v>
      </c>
      <c r="S2075" s="122">
        <f t="shared" si="64"/>
        <v>100</v>
      </c>
      <c r="T2075" s="122">
        <f t="shared" si="65"/>
        <v>0</v>
      </c>
    </row>
    <row r="2076" spans="1:20" x14ac:dyDescent="0.25">
      <c r="A2076" s="3">
        <v>2015</v>
      </c>
      <c r="B2076" s="2" t="s">
        <v>223</v>
      </c>
      <c r="C2076" s="1">
        <v>3519204</v>
      </c>
      <c r="D2076" s="4">
        <v>20</v>
      </c>
      <c r="E2076" s="6">
        <v>20</v>
      </c>
      <c r="F2076" s="39">
        <v>351920420</v>
      </c>
      <c r="G2076" s="39">
        <v>1</v>
      </c>
      <c r="H2076" s="39">
        <v>4</v>
      </c>
      <c r="I2076" s="132">
        <v>1.2697000000000001E-3</v>
      </c>
      <c r="J2076" s="132">
        <v>1.1111000000000001E-3</v>
      </c>
      <c r="K2076" s="132">
        <v>1.5860000000000001E-4</v>
      </c>
      <c r="L2076" s="132">
        <v>0</v>
      </c>
      <c r="M2076" s="132">
        <v>0</v>
      </c>
      <c r="N2076" s="132">
        <v>0</v>
      </c>
      <c r="O2076" s="132">
        <v>1.1458E-3</v>
      </c>
      <c r="P2076" s="132">
        <v>1.239E-4</v>
      </c>
      <c r="Q2076" s="140">
        <v>2</v>
      </c>
      <c r="R2076" s="134">
        <v>0</v>
      </c>
      <c r="S2076" s="122">
        <f t="shared" si="64"/>
        <v>20</v>
      </c>
      <c r="T2076" s="122">
        <f t="shared" si="65"/>
        <v>80</v>
      </c>
    </row>
    <row r="2077" spans="1:20" x14ac:dyDescent="0.25">
      <c r="A2077" s="3">
        <v>2015</v>
      </c>
      <c r="B2077" s="2" t="s">
        <v>223</v>
      </c>
      <c r="C2077" s="1">
        <v>3519204</v>
      </c>
      <c r="D2077" s="4">
        <v>20</v>
      </c>
      <c r="E2077" s="6">
        <v>21</v>
      </c>
      <c r="F2077" s="39">
        <v>351920421</v>
      </c>
      <c r="G2077" s="39">
        <v>2</v>
      </c>
      <c r="H2077" s="39">
        <v>4</v>
      </c>
      <c r="I2077" s="132">
        <v>6.0946999999999998E-3</v>
      </c>
      <c r="J2077" s="132">
        <v>5.0000000000000001E-3</v>
      </c>
      <c r="K2077" s="132">
        <v>1.0947000000000001E-3</v>
      </c>
      <c r="L2077" s="132">
        <v>0</v>
      </c>
      <c r="M2077" s="132">
        <v>0</v>
      </c>
      <c r="N2077" s="132">
        <v>1.019E-4</v>
      </c>
      <c r="O2077" s="132">
        <v>5.0000000000000001E-3</v>
      </c>
      <c r="P2077" s="132">
        <v>9.9280000000000006E-4</v>
      </c>
      <c r="Q2077" s="140">
        <v>4</v>
      </c>
      <c r="R2077" s="134">
        <v>0</v>
      </c>
      <c r="S2077" s="122">
        <f t="shared" si="64"/>
        <v>33.333333333333329</v>
      </c>
      <c r="T2077" s="122">
        <f t="shared" si="65"/>
        <v>66.666666666666657</v>
      </c>
    </row>
    <row r="2078" spans="1:20" x14ac:dyDescent="0.25">
      <c r="A2078" s="3">
        <v>2015</v>
      </c>
      <c r="B2078" s="2" t="s">
        <v>224</v>
      </c>
      <c r="C2078" s="1">
        <v>3519253</v>
      </c>
      <c r="D2078" s="4">
        <v>17</v>
      </c>
      <c r="E2078" s="6">
        <v>17</v>
      </c>
      <c r="F2078" s="39">
        <v>351925317</v>
      </c>
      <c r="G2078" s="39">
        <v>16</v>
      </c>
      <c r="H2078" s="39">
        <v>18</v>
      </c>
      <c r="I2078" s="132">
        <v>0.17335340000000005</v>
      </c>
      <c r="J2078" s="132">
        <v>0.15559110000000004</v>
      </c>
      <c r="K2078" s="132">
        <v>1.7762300000000002E-2</v>
      </c>
      <c r="L2078" s="132">
        <v>0</v>
      </c>
      <c r="M2078" s="132">
        <v>5.7241000000000002E-3</v>
      </c>
      <c r="N2078" s="132">
        <v>0</v>
      </c>
      <c r="O2078" s="132">
        <v>0.16450080000000003</v>
      </c>
      <c r="P2078" s="132">
        <v>3.1285000000000002E-3</v>
      </c>
      <c r="Q2078" s="140">
        <v>12</v>
      </c>
      <c r="R2078" s="134">
        <v>6</v>
      </c>
      <c r="S2078" s="122">
        <f t="shared" si="64"/>
        <v>47.058823529411761</v>
      </c>
      <c r="T2078" s="122">
        <f t="shared" si="65"/>
        <v>52.941176470588239</v>
      </c>
    </row>
    <row r="2079" spans="1:20" x14ac:dyDescent="0.25">
      <c r="A2079" s="3">
        <v>2015</v>
      </c>
      <c r="B2079" s="2" t="s">
        <v>225</v>
      </c>
      <c r="C2079" s="1">
        <v>3519303</v>
      </c>
      <c r="D2079" s="4">
        <v>13</v>
      </c>
      <c r="E2079" s="6">
        <v>13</v>
      </c>
      <c r="F2079" s="39">
        <v>351930313</v>
      </c>
      <c r="G2079" s="39">
        <v>13</v>
      </c>
      <c r="H2079" s="39">
        <v>14</v>
      </c>
      <c r="I2079" s="132">
        <v>0.1928359</v>
      </c>
      <c r="J2079" s="132">
        <v>0.1869229</v>
      </c>
      <c r="K2079" s="132">
        <v>5.9129999999999999E-3</v>
      </c>
      <c r="L2079" s="132">
        <v>0</v>
      </c>
      <c r="M2079" s="132">
        <v>0</v>
      </c>
      <c r="N2079" s="132">
        <v>0.1358248</v>
      </c>
      <c r="O2079" s="132">
        <v>5.2600600000000004E-2</v>
      </c>
      <c r="P2079" s="132">
        <v>4.4104999999999995E-3</v>
      </c>
      <c r="Q2079" s="140">
        <v>6</v>
      </c>
      <c r="R2079" s="134">
        <v>6</v>
      </c>
      <c r="S2079" s="122">
        <f t="shared" si="64"/>
        <v>48.148148148148145</v>
      </c>
      <c r="T2079" s="122">
        <f t="shared" si="65"/>
        <v>51.851851851851848</v>
      </c>
    </row>
    <row r="2080" spans="1:20" x14ac:dyDescent="0.25">
      <c r="A2080" s="3">
        <v>2015</v>
      </c>
      <c r="B2080" s="2" t="s">
        <v>225</v>
      </c>
      <c r="C2080" s="1">
        <v>3519303</v>
      </c>
      <c r="D2080" s="4">
        <v>13</v>
      </c>
      <c r="E2080" s="6">
        <v>9</v>
      </c>
      <c r="F2080" s="39">
        <v>35193039</v>
      </c>
      <c r="G2080" s="39">
        <v>2</v>
      </c>
      <c r="H2080" s="39">
        <v>2</v>
      </c>
      <c r="I2080" s="132">
        <v>1.852E-4</v>
      </c>
      <c r="J2080" s="132">
        <v>9.2600000000000001E-5</v>
      </c>
      <c r="K2080" s="132">
        <v>9.2600000000000001E-5</v>
      </c>
      <c r="L2080" s="132">
        <v>0</v>
      </c>
      <c r="M2080" s="132">
        <v>0</v>
      </c>
      <c r="N2080" s="132">
        <v>0</v>
      </c>
      <c r="O2080" s="132">
        <v>0</v>
      </c>
      <c r="P2080" s="132">
        <v>1.852E-4</v>
      </c>
      <c r="Q2080" s="140">
        <v>3</v>
      </c>
      <c r="R2080" s="134">
        <v>0</v>
      </c>
      <c r="S2080" s="122">
        <f t="shared" si="64"/>
        <v>50</v>
      </c>
      <c r="T2080" s="122">
        <f t="shared" si="65"/>
        <v>50</v>
      </c>
    </row>
    <row r="2081" spans="1:20" x14ac:dyDescent="0.25">
      <c r="A2081" s="3">
        <v>2015</v>
      </c>
      <c r="B2081" s="2" t="s">
        <v>226</v>
      </c>
      <c r="C2081" s="1">
        <v>3519402</v>
      </c>
      <c r="D2081" s="4">
        <v>16</v>
      </c>
      <c r="E2081" s="6">
        <v>16</v>
      </c>
      <c r="F2081" s="39">
        <v>351940216</v>
      </c>
      <c r="G2081" s="39">
        <v>7</v>
      </c>
      <c r="H2081" s="39">
        <v>27</v>
      </c>
      <c r="I2081" s="132">
        <v>8.43859E-2</v>
      </c>
      <c r="J2081" s="132">
        <v>7.1395E-2</v>
      </c>
      <c r="K2081" s="132">
        <v>1.2990899999999996E-2</v>
      </c>
      <c r="L2081" s="132">
        <v>0</v>
      </c>
      <c r="M2081" s="132">
        <v>2.9075E-2</v>
      </c>
      <c r="N2081" s="132">
        <v>3.5109999999999997E-4</v>
      </c>
      <c r="O2081" s="132">
        <v>4.9676399999999996E-2</v>
      </c>
      <c r="P2081" s="132">
        <v>5.283399999999998E-3</v>
      </c>
      <c r="Q2081" s="140">
        <v>4</v>
      </c>
      <c r="R2081" s="134">
        <v>4</v>
      </c>
      <c r="S2081" s="122">
        <f t="shared" si="64"/>
        <v>20.588235294117645</v>
      </c>
      <c r="T2081" s="122">
        <f t="shared" si="65"/>
        <v>79.411764705882348</v>
      </c>
    </row>
    <row r="2082" spans="1:20" x14ac:dyDescent="0.25">
      <c r="A2082" s="3">
        <v>2015</v>
      </c>
      <c r="B2082" s="2" t="s">
        <v>227</v>
      </c>
      <c r="C2082" s="1">
        <v>3519501</v>
      </c>
      <c r="D2082" s="4">
        <v>17</v>
      </c>
      <c r="E2082" s="6">
        <v>17</v>
      </c>
      <c r="F2082" s="39">
        <v>351950117</v>
      </c>
      <c r="G2082" s="39">
        <v>4</v>
      </c>
      <c r="H2082" s="39">
        <v>4</v>
      </c>
      <c r="I2082" s="132">
        <v>0.19046830000000001</v>
      </c>
      <c r="J2082" s="132">
        <v>0.18593100000000001</v>
      </c>
      <c r="K2082" s="132">
        <v>4.5373000000000011E-3</v>
      </c>
      <c r="L2082" s="132">
        <v>0</v>
      </c>
      <c r="M2082" s="132">
        <v>4.3287000000000004E-3</v>
      </c>
      <c r="N2082" s="132">
        <v>0.1745139</v>
      </c>
      <c r="O2082" s="132">
        <v>1.1451800000000002E-2</v>
      </c>
      <c r="P2082" s="132">
        <v>1.739E-4</v>
      </c>
      <c r="Q2082" s="140">
        <v>2</v>
      </c>
      <c r="R2082" s="134">
        <v>0</v>
      </c>
      <c r="S2082" s="122">
        <f t="shared" si="64"/>
        <v>50</v>
      </c>
      <c r="T2082" s="122">
        <f t="shared" si="65"/>
        <v>50</v>
      </c>
    </row>
    <row r="2083" spans="1:20" x14ac:dyDescent="0.25">
      <c r="A2083" s="3">
        <v>2015</v>
      </c>
      <c r="B2083" s="2" t="s">
        <v>228</v>
      </c>
      <c r="C2083" s="1">
        <v>3519600</v>
      </c>
      <c r="D2083" s="4">
        <v>13</v>
      </c>
      <c r="E2083" s="6">
        <v>13</v>
      </c>
      <c r="F2083" s="39">
        <v>351960013</v>
      </c>
      <c r="G2083" s="39">
        <v>24</v>
      </c>
      <c r="H2083" s="39">
        <v>76</v>
      </c>
      <c r="I2083" s="132">
        <v>0.4569322999999999</v>
      </c>
      <c r="J2083" s="132">
        <v>0.17319210000000002</v>
      </c>
      <c r="K2083" s="132">
        <v>0.28374019999999989</v>
      </c>
      <c r="L2083" s="132">
        <v>0</v>
      </c>
      <c r="M2083" s="132">
        <v>0.1978009</v>
      </c>
      <c r="N2083" s="132">
        <v>7.1952000000000006E-3</v>
      </c>
      <c r="O2083" s="132">
        <v>0.16704379999999999</v>
      </c>
      <c r="P2083" s="132">
        <v>8.4892399999999979E-2</v>
      </c>
      <c r="Q2083" s="140">
        <v>8</v>
      </c>
      <c r="R2083" s="134">
        <v>8</v>
      </c>
      <c r="S2083" s="122">
        <f t="shared" si="64"/>
        <v>24</v>
      </c>
      <c r="T2083" s="122">
        <f t="shared" si="65"/>
        <v>76</v>
      </c>
    </row>
    <row r="2084" spans="1:20" x14ac:dyDescent="0.25">
      <c r="A2084" s="3">
        <v>2015</v>
      </c>
      <c r="B2084" s="2" t="s">
        <v>228</v>
      </c>
      <c r="C2084" s="1">
        <v>3519600</v>
      </c>
      <c r="D2084" s="4">
        <v>13</v>
      </c>
      <c r="E2084" s="6">
        <v>16</v>
      </c>
      <c r="F2084" s="39">
        <v>351960016</v>
      </c>
      <c r="G2084" s="39">
        <v>9</v>
      </c>
      <c r="H2084" s="39">
        <v>1</v>
      </c>
      <c r="I2084" s="132">
        <v>0.11712809999999999</v>
      </c>
      <c r="J2084" s="132">
        <v>0.11691979999999999</v>
      </c>
      <c r="K2084" s="132">
        <v>2.0829999999999999E-4</v>
      </c>
      <c r="L2084" s="132">
        <v>0</v>
      </c>
      <c r="M2084" s="132">
        <v>0</v>
      </c>
      <c r="N2084" s="132">
        <v>2.0829999999999999E-4</v>
      </c>
      <c r="O2084" s="132">
        <v>0.11691979999999999</v>
      </c>
      <c r="P2084" s="132">
        <v>0</v>
      </c>
      <c r="Q2084" s="140">
        <v>5</v>
      </c>
      <c r="R2084" s="134">
        <v>0</v>
      </c>
      <c r="S2084" s="122">
        <f t="shared" si="64"/>
        <v>90</v>
      </c>
      <c r="T2084" s="122">
        <f t="shared" si="65"/>
        <v>10</v>
      </c>
    </row>
    <row r="2085" spans="1:20" x14ac:dyDescent="0.25">
      <c r="A2085" s="3">
        <v>2015</v>
      </c>
      <c r="B2085" s="2" t="s">
        <v>229</v>
      </c>
      <c r="C2085" s="1">
        <v>3519709</v>
      </c>
      <c r="D2085" s="4">
        <v>10</v>
      </c>
      <c r="E2085" s="6">
        <v>10</v>
      </c>
      <c r="F2085" s="39">
        <v>351970910</v>
      </c>
      <c r="G2085" s="39">
        <v>155</v>
      </c>
      <c r="H2085" s="39">
        <v>71</v>
      </c>
      <c r="I2085" s="132">
        <v>0.31909039999999939</v>
      </c>
      <c r="J2085" s="132">
        <v>0.27920639999999941</v>
      </c>
      <c r="K2085" s="132">
        <v>3.9883999999999989E-2</v>
      </c>
      <c r="L2085" s="132">
        <v>0</v>
      </c>
      <c r="M2085" s="132">
        <v>0.13540279999999999</v>
      </c>
      <c r="N2085" s="132">
        <v>3.9212899999999981E-2</v>
      </c>
      <c r="O2085" s="132">
        <v>0.10416439999999998</v>
      </c>
      <c r="P2085" s="132">
        <v>4.0310299999999993E-2</v>
      </c>
      <c r="Q2085" s="140">
        <v>98</v>
      </c>
      <c r="R2085" s="134">
        <v>146</v>
      </c>
      <c r="S2085" s="122">
        <f t="shared" si="64"/>
        <v>68.584070796460168</v>
      </c>
      <c r="T2085" s="122">
        <f t="shared" si="65"/>
        <v>31.415929203539822</v>
      </c>
    </row>
    <row r="2086" spans="1:20" x14ac:dyDescent="0.25">
      <c r="A2086" s="3">
        <v>2015</v>
      </c>
      <c r="B2086" s="2" t="s">
        <v>229</v>
      </c>
      <c r="C2086" s="1">
        <v>3519709</v>
      </c>
      <c r="D2086" s="4">
        <v>10</v>
      </c>
      <c r="E2086" s="6">
        <v>6</v>
      </c>
      <c r="F2086" s="39">
        <v>35197096</v>
      </c>
      <c r="G2086" s="39">
        <v>0</v>
      </c>
      <c r="H2086" s="39">
        <v>0</v>
      </c>
      <c r="I2086" s="132">
        <v>0</v>
      </c>
      <c r="J2086" s="132">
        <v>0</v>
      </c>
      <c r="K2086" s="132">
        <v>0</v>
      </c>
      <c r="L2086" s="132">
        <v>0</v>
      </c>
      <c r="M2086" s="132">
        <v>0</v>
      </c>
      <c r="N2086" s="132">
        <v>0</v>
      </c>
      <c r="O2086" s="132">
        <v>0</v>
      </c>
      <c r="P2086" s="132">
        <v>0</v>
      </c>
      <c r="Q2086" s="140">
        <v>0</v>
      </c>
      <c r="R2086" s="134">
        <v>0</v>
      </c>
      <c r="S2086" s="122">
        <f t="shared" si="64"/>
        <v>0</v>
      </c>
      <c r="T2086" s="122">
        <f t="shared" si="65"/>
        <v>0</v>
      </c>
    </row>
    <row r="2087" spans="1:20" x14ac:dyDescent="0.25">
      <c r="A2087" s="3">
        <v>2015</v>
      </c>
      <c r="B2087" s="2" t="s">
        <v>229</v>
      </c>
      <c r="C2087" s="1">
        <v>3519709</v>
      </c>
      <c r="D2087" s="4">
        <v>10</v>
      </c>
      <c r="E2087" s="6">
        <v>11</v>
      </c>
      <c r="F2087" s="39">
        <v>351970911</v>
      </c>
      <c r="G2087" s="39">
        <v>0</v>
      </c>
      <c r="H2087" s="39">
        <v>0</v>
      </c>
      <c r="I2087" s="132">
        <v>0</v>
      </c>
      <c r="J2087" s="132">
        <v>0</v>
      </c>
      <c r="K2087" s="132">
        <v>0</v>
      </c>
      <c r="L2087" s="132">
        <v>0</v>
      </c>
      <c r="M2087" s="132">
        <v>0</v>
      </c>
      <c r="N2087" s="132">
        <v>0</v>
      </c>
      <c r="O2087" s="132">
        <v>0</v>
      </c>
      <c r="P2087" s="132">
        <v>0</v>
      </c>
      <c r="Q2087" s="140">
        <v>0</v>
      </c>
      <c r="R2087" s="134">
        <v>16</v>
      </c>
      <c r="S2087" s="122">
        <f t="shared" si="64"/>
        <v>0</v>
      </c>
      <c r="T2087" s="122">
        <f t="shared" si="65"/>
        <v>0</v>
      </c>
    </row>
    <row r="2088" spans="1:20" x14ac:dyDescent="0.25">
      <c r="A2088" s="3">
        <v>2015</v>
      </c>
      <c r="B2088" s="2" t="s">
        <v>230</v>
      </c>
      <c r="C2088" s="1">
        <v>3519808</v>
      </c>
      <c r="D2088" s="4">
        <v>12</v>
      </c>
      <c r="E2088" s="6">
        <v>12</v>
      </c>
      <c r="F2088" s="39">
        <v>351980812</v>
      </c>
      <c r="G2088" s="39">
        <v>4</v>
      </c>
      <c r="H2088" s="39">
        <v>8</v>
      </c>
      <c r="I2088" s="132">
        <v>3.1284699999999999E-2</v>
      </c>
      <c r="J2088" s="132">
        <v>2.52585E-2</v>
      </c>
      <c r="K2088" s="132">
        <v>6.0261999999999998E-3</v>
      </c>
      <c r="L2088" s="132">
        <v>1.9322686136478946</v>
      </c>
      <c r="M2088" s="132">
        <v>2.1941800000000001E-2</v>
      </c>
      <c r="N2088" s="132">
        <v>1.4468E-3</v>
      </c>
      <c r="O2088" s="132">
        <v>7.4979999999999995E-3</v>
      </c>
      <c r="P2088" s="132">
        <v>3.9809999999999997E-4</v>
      </c>
      <c r="Q2088" s="140">
        <v>6</v>
      </c>
      <c r="R2088" s="134">
        <v>0</v>
      </c>
      <c r="S2088" s="122">
        <f t="shared" si="64"/>
        <v>33.333333333333329</v>
      </c>
      <c r="T2088" s="122">
        <f t="shared" si="65"/>
        <v>66.666666666666657</v>
      </c>
    </row>
    <row r="2089" spans="1:20" x14ac:dyDescent="0.25">
      <c r="A2089" s="3">
        <v>2015</v>
      </c>
      <c r="B2089" s="2" t="s">
        <v>230</v>
      </c>
      <c r="C2089" s="1">
        <v>3519808</v>
      </c>
      <c r="D2089" s="4">
        <v>12</v>
      </c>
      <c r="E2089" s="6">
        <v>15</v>
      </c>
      <c r="F2089" s="39">
        <v>351980815</v>
      </c>
      <c r="G2089" s="39">
        <v>7</v>
      </c>
      <c r="H2089" s="39">
        <v>8</v>
      </c>
      <c r="I2089" s="132">
        <v>0.13012209999999999</v>
      </c>
      <c r="J2089" s="132">
        <v>0.12376189999999999</v>
      </c>
      <c r="K2089" s="132">
        <v>6.3601999999999999E-3</v>
      </c>
      <c r="L2089" s="132">
        <v>0</v>
      </c>
      <c r="M2089" s="132">
        <v>5.5555999999999999E-3</v>
      </c>
      <c r="N2089" s="132">
        <v>0.11506040000000001</v>
      </c>
      <c r="O2089" s="132">
        <v>3.3333E-3</v>
      </c>
      <c r="P2089" s="132">
        <v>6.1728E-3</v>
      </c>
      <c r="Q2089" s="140">
        <v>2</v>
      </c>
      <c r="R2089" s="134">
        <v>5</v>
      </c>
      <c r="S2089" s="122">
        <f t="shared" si="64"/>
        <v>46.666666666666664</v>
      </c>
      <c r="T2089" s="122">
        <f t="shared" si="65"/>
        <v>53.333333333333336</v>
      </c>
    </row>
    <row r="2090" spans="1:20" x14ac:dyDescent="0.25">
      <c r="A2090" s="3">
        <v>2015</v>
      </c>
      <c r="B2090" s="2" t="s">
        <v>231</v>
      </c>
      <c r="C2090" s="1">
        <v>3519907</v>
      </c>
      <c r="D2090" s="4">
        <v>22</v>
      </c>
      <c r="E2090" s="6">
        <v>22</v>
      </c>
      <c r="F2090" s="39">
        <v>351990722</v>
      </c>
      <c r="G2090" s="39">
        <v>0</v>
      </c>
      <c r="H2090" s="39">
        <v>8</v>
      </c>
      <c r="I2090" s="132">
        <v>4.5964000000000005E-3</v>
      </c>
      <c r="J2090" s="132">
        <v>0</v>
      </c>
      <c r="K2090" s="132">
        <v>4.5964000000000005E-3</v>
      </c>
      <c r="L2090" s="132">
        <v>0.1332173706240487</v>
      </c>
      <c r="M2090" s="132">
        <v>1.8110999999999999E-3</v>
      </c>
      <c r="N2090" s="132">
        <v>9.5830000000000004E-4</v>
      </c>
      <c r="O2090" s="132">
        <v>8.3339999999999998E-4</v>
      </c>
      <c r="P2090" s="132">
        <v>9.9360000000000008E-4</v>
      </c>
      <c r="Q2090" s="140">
        <v>2</v>
      </c>
      <c r="R2090" s="134">
        <v>0</v>
      </c>
      <c r="S2090" s="122">
        <f t="shared" si="64"/>
        <v>0</v>
      </c>
      <c r="T2090" s="122">
        <f t="shared" si="65"/>
        <v>100</v>
      </c>
    </row>
    <row r="2091" spans="1:20" x14ac:dyDescent="0.25">
      <c r="A2091" s="3">
        <v>2015</v>
      </c>
      <c r="B2091" s="2" t="s">
        <v>231</v>
      </c>
      <c r="C2091" s="1">
        <v>3519907</v>
      </c>
      <c r="D2091" s="4">
        <v>22</v>
      </c>
      <c r="E2091" s="6">
        <v>17</v>
      </c>
      <c r="F2091" s="39">
        <v>351990717</v>
      </c>
      <c r="G2091" s="39">
        <v>0</v>
      </c>
      <c r="H2091" s="39">
        <v>0</v>
      </c>
      <c r="I2091" s="132">
        <v>0</v>
      </c>
      <c r="J2091" s="132">
        <v>0</v>
      </c>
      <c r="K2091" s="132">
        <v>0</v>
      </c>
      <c r="L2091" s="132">
        <v>0</v>
      </c>
      <c r="M2091" s="132">
        <v>0</v>
      </c>
      <c r="N2091" s="132">
        <v>0</v>
      </c>
      <c r="O2091" s="132">
        <v>0</v>
      </c>
      <c r="P2091" s="132">
        <v>0</v>
      </c>
      <c r="Q2091" s="140">
        <v>0</v>
      </c>
      <c r="R2091" s="134">
        <v>0</v>
      </c>
      <c r="S2091" s="122">
        <f t="shared" si="64"/>
        <v>0</v>
      </c>
      <c r="T2091" s="122">
        <f t="shared" si="65"/>
        <v>0</v>
      </c>
    </row>
    <row r="2092" spans="1:20" x14ac:dyDescent="0.25">
      <c r="A2092" s="3">
        <v>2015</v>
      </c>
      <c r="B2092" s="2" t="s">
        <v>232</v>
      </c>
      <c r="C2092" s="1">
        <v>3520004</v>
      </c>
      <c r="D2092" s="4">
        <v>13</v>
      </c>
      <c r="E2092" s="6">
        <v>13</v>
      </c>
      <c r="F2092" s="39">
        <v>352000413</v>
      </c>
      <c r="G2092" s="39">
        <v>14</v>
      </c>
      <c r="H2092" s="39">
        <v>2</v>
      </c>
      <c r="I2092" s="132">
        <v>0.19744580000000003</v>
      </c>
      <c r="J2092" s="132">
        <v>0.19712170000000004</v>
      </c>
      <c r="K2092" s="132">
        <v>3.2409999999999996E-4</v>
      </c>
      <c r="L2092" s="132">
        <v>0</v>
      </c>
      <c r="M2092" s="132">
        <v>0</v>
      </c>
      <c r="N2092" s="132">
        <v>0</v>
      </c>
      <c r="O2092" s="132">
        <v>0.19350000000000006</v>
      </c>
      <c r="P2092" s="132">
        <v>3.9457999999999993E-3</v>
      </c>
      <c r="Q2092" s="140">
        <v>12</v>
      </c>
      <c r="R2092" s="134">
        <v>2</v>
      </c>
      <c r="S2092" s="122">
        <f t="shared" si="64"/>
        <v>87.5</v>
      </c>
      <c r="T2092" s="122">
        <f t="shared" si="65"/>
        <v>12.5</v>
      </c>
    </row>
    <row r="2093" spans="1:20" x14ac:dyDescent="0.25">
      <c r="A2093" s="3">
        <v>2015</v>
      </c>
      <c r="B2093" s="2" t="s">
        <v>232</v>
      </c>
      <c r="C2093" s="1">
        <v>3520004</v>
      </c>
      <c r="D2093" s="4">
        <v>13</v>
      </c>
      <c r="E2093" s="6">
        <v>10</v>
      </c>
      <c r="F2093" s="39">
        <v>352000410</v>
      </c>
      <c r="G2093" s="39">
        <v>0</v>
      </c>
      <c r="H2093" s="39">
        <v>0</v>
      </c>
      <c r="I2093" s="132">
        <v>0</v>
      </c>
      <c r="J2093" s="132">
        <v>0</v>
      </c>
      <c r="K2093" s="132">
        <v>0</v>
      </c>
      <c r="L2093" s="132">
        <v>0</v>
      </c>
      <c r="M2093" s="132">
        <v>0</v>
      </c>
      <c r="N2093" s="132">
        <v>0</v>
      </c>
      <c r="O2093" s="132">
        <v>0</v>
      </c>
      <c r="P2093" s="132">
        <v>0</v>
      </c>
      <c r="Q2093" s="140">
        <v>0</v>
      </c>
      <c r="R2093" s="134">
        <v>0</v>
      </c>
      <c r="S2093" s="122">
        <f t="shared" si="64"/>
        <v>0</v>
      </c>
      <c r="T2093" s="122">
        <f t="shared" si="65"/>
        <v>0</v>
      </c>
    </row>
    <row r="2094" spans="1:20" x14ac:dyDescent="0.25">
      <c r="A2094" s="3">
        <v>2015</v>
      </c>
      <c r="B2094" s="2" t="s">
        <v>233</v>
      </c>
      <c r="C2094" s="1">
        <v>3520103</v>
      </c>
      <c r="D2094" s="4">
        <v>8</v>
      </c>
      <c r="E2094" s="6">
        <v>8</v>
      </c>
      <c r="F2094" s="39">
        <v>35201038</v>
      </c>
      <c r="G2094" s="39">
        <v>5</v>
      </c>
      <c r="H2094" s="39">
        <v>36</v>
      </c>
      <c r="I2094" s="132">
        <v>0.13394859999999997</v>
      </c>
      <c r="J2094" s="132">
        <v>3.7415E-3</v>
      </c>
      <c r="K2094" s="132">
        <v>0.13020709999999996</v>
      </c>
      <c r="L2094" s="132">
        <v>0.62779677194317596</v>
      </c>
      <c r="M2094" s="132">
        <v>9.1921300000000011E-2</v>
      </c>
      <c r="N2094" s="132">
        <v>3.1200699999999994E-2</v>
      </c>
      <c r="O2094" s="132">
        <v>2.0485999999999998E-3</v>
      </c>
      <c r="P2094" s="132">
        <v>8.7779999999999976E-3</v>
      </c>
      <c r="Q2094" s="140">
        <v>2</v>
      </c>
      <c r="R2094" s="134">
        <v>2</v>
      </c>
      <c r="S2094" s="122">
        <f t="shared" si="64"/>
        <v>12.195121951219512</v>
      </c>
      <c r="T2094" s="122">
        <f t="shared" si="65"/>
        <v>87.804878048780495</v>
      </c>
    </row>
    <row r="2095" spans="1:20" x14ac:dyDescent="0.25">
      <c r="A2095" s="3">
        <v>2015</v>
      </c>
      <c r="B2095" s="2" t="s">
        <v>234</v>
      </c>
      <c r="C2095" s="1">
        <v>3520202</v>
      </c>
      <c r="D2095" s="4">
        <v>2</v>
      </c>
      <c r="E2095" s="6">
        <v>2</v>
      </c>
      <c r="F2095" s="39">
        <v>35202022</v>
      </c>
      <c r="G2095" s="39">
        <v>26</v>
      </c>
      <c r="H2095" s="39">
        <v>13</v>
      </c>
      <c r="I2095" s="132">
        <v>0.2081774000000001</v>
      </c>
      <c r="J2095" s="132">
        <v>0.20354910000000009</v>
      </c>
      <c r="K2095" s="132">
        <v>4.6283000000000001E-3</v>
      </c>
      <c r="L2095" s="132">
        <v>0</v>
      </c>
      <c r="M2095" s="132">
        <v>5.3124999999999999E-2</v>
      </c>
      <c r="N2095" s="132">
        <v>1.4815E-3</v>
      </c>
      <c r="O2095" s="132">
        <v>0.14936660000000002</v>
      </c>
      <c r="P2095" s="132">
        <v>4.2042999999999994E-3</v>
      </c>
      <c r="Q2095" s="140">
        <v>35</v>
      </c>
      <c r="R2095" s="134">
        <v>26</v>
      </c>
      <c r="S2095" s="122">
        <f t="shared" si="64"/>
        <v>66.666666666666657</v>
      </c>
      <c r="T2095" s="122">
        <f t="shared" si="65"/>
        <v>33.333333333333329</v>
      </c>
    </row>
    <row r="2096" spans="1:20" x14ac:dyDescent="0.25">
      <c r="A2096" s="3">
        <v>2015</v>
      </c>
      <c r="B2096" s="2" t="s">
        <v>235</v>
      </c>
      <c r="C2096" s="1">
        <v>3520301</v>
      </c>
      <c r="D2096" s="4">
        <v>11</v>
      </c>
      <c r="E2096" s="6">
        <v>11</v>
      </c>
      <c r="F2096" s="39">
        <v>352030111</v>
      </c>
      <c r="G2096" s="39">
        <v>22</v>
      </c>
      <c r="H2096" s="39">
        <v>4</v>
      </c>
      <c r="I2096" s="132">
        <v>4.0249999999999987E-2</v>
      </c>
      <c r="J2096" s="132">
        <v>3.9723299999999989E-2</v>
      </c>
      <c r="K2096" s="132">
        <v>5.2669999999999995E-4</v>
      </c>
      <c r="L2096" s="132">
        <v>0.17827723871131404</v>
      </c>
      <c r="M2096" s="132">
        <v>0</v>
      </c>
      <c r="N2096" s="132">
        <v>2.3099999999999999E-5</v>
      </c>
      <c r="O2096" s="132">
        <v>3.9152999999999993E-2</v>
      </c>
      <c r="P2096" s="132">
        <v>1.0739E-3</v>
      </c>
      <c r="Q2096" s="140">
        <v>54</v>
      </c>
      <c r="R2096" s="134">
        <v>2</v>
      </c>
      <c r="S2096" s="122">
        <f t="shared" si="64"/>
        <v>84.615384615384613</v>
      </c>
      <c r="T2096" s="122">
        <f t="shared" si="65"/>
        <v>15.384615384615385</v>
      </c>
    </row>
    <row r="2097" spans="1:20" x14ac:dyDescent="0.25">
      <c r="A2097" s="3">
        <v>2015</v>
      </c>
      <c r="B2097" s="2" t="s">
        <v>236</v>
      </c>
      <c r="C2097" s="1">
        <v>3520426</v>
      </c>
      <c r="D2097" s="4">
        <v>11</v>
      </c>
      <c r="E2097" s="6">
        <v>11</v>
      </c>
      <c r="F2097" s="39">
        <v>352042611</v>
      </c>
      <c r="G2097" s="39">
        <v>0</v>
      </c>
      <c r="H2097" s="39">
        <v>0</v>
      </c>
      <c r="I2097" s="132">
        <v>0</v>
      </c>
      <c r="J2097" s="132">
        <v>0</v>
      </c>
      <c r="K2097" s="132">
        <v>0</v>
      </c>
      <c r="L2097" s="132">
        <v>0</v>
      </c>
      <c r="M2097" s="132">
        <v>0</v>
      </c>
      <c r="N2097" s="132">
        <v>0</v>
      </c>
      <c r="O2097" s="132">
        <v>0</v>
      </c>
      <c r="P2097" s="132">
        <v>0</v>
      </c>
      <c r="Q2097" s="140">
        <v>0</v>
      </c>
      <c r="R2097" s="134">
        <v>14</v>
      </c>
      <c r="S2097" s="122">
        <f t="shared" si="64"/>
        <v>0</v>
      </c>
      <c r="T2097" s="122">
        <f t="shared" si="65"/>
        <v>0</v>
      </c>
    </row>
    <row r="2098" spans="1:20" x14ac:dyDescent="0.25">
      <c r="A2098" s="3">
        <v>2015</v>
      </c>
      <c r="B2098" s="2" t="s">
        <v>237</v>
      </c>
      <c r="C2098" s="1">
        <v>3520442</v>
      </c>
      <c r="D2098" s="4">
        <v>18</v>
      </c>
      <c r="E2098" s="6">
        <v>18</v>
      </c>
      <c r="F2098" s="39">
        <v>352044218</v>
      </c>
      <c r="G2098" s="39">
        <v>2</v>
      </c>
      <c r="H2098" s="39">
        <v>28</v>
      </c>
      <c r="I2098" s="132">
        <v>0.13870709999999997</v>
      </c>
      <c r="J2098" s="132">
        <v>1.7673600000000001E-2</v>
      </c>
      <c r="K2098" s="132">
        <v>0.12103349999999997</v>
      </c>
      <c r="L2098" s="132">
        <v>0.96704921359715879</v>
      </c>
      <c r="M2098" s="132">
        <v>0.11167819999999999</v>
      </c>
      <c r="N2098" s="132">
        <v>5.3796000000000009E-3</v>
      </c>
      <c r="O2098" s="132">
        <v>2.1319400000000002E-2</v>
      </c>
      <c r="P2098" s="132">
        <v>3.299E-4</v>
      </c>
      <c r="Q2098" s="140">
        <v>5</v>
      </c>
      <c r="R2098" s="134">
        <v>0</v>
      </c>
      <c r="S2098" s="122">
        <f t="shared" si="64"/>
        <v>6.666666666666667</v>
      </c>
      <c r="T2098" s="122">
        <f t="shared" si="65"/>
        <v>93.333333333333329</v>
      </c>
    </row>
    <row r="2099" spans="1:20" x14ac:dyDescent="0.25">
      <c r="A2099" s="3">
        <v>2015</v>
      </c>
      <c r="B2099" s="2" t="s">
        <v>237</v>
      </c>
      <c r="C2099" s="1">
        <v>3520442</v>
      </c>
      <c r="D2099" s="4">
        <v>18</v>
      </c>
      <c r="E2099" s="6">
        <v>19</v>
      </c>
      <c r="F2099" s="39">
        <v>352044219</v>
      </c>
      <c r="G2099" s="39">
        <v>1</v>
      </c>
      <c r="H2099" s="39">
        <v>1</v>
      </c>
      <c r="I2099" s="132">
        <v>8.9000000000000006E-4</v>
      </c>
      <c r="J2099" s="132">
        <v>5.6700000000000003E-5</v>
      </c>
      <c r="K2099" s="132">
        <v>8.3330000000000003E-4</v>
      </c>
      <c r="L2099" s="132">
        <v>0</v>
      </c>
      <c r="M2099" s="132">
        <v>8.3330000000000003E-4</v>
      </c>
      <c r="N2099" s="132">
        <v>0</v>
      </c>
      <c r="O2099" s="132">
        <v>5.6700000000000003E-5</v>
      </c>
      <c r="P2099" s="132">
        <v>0</v>
      </c>
      <c r="Q2099" s="140">
        <v>0</v>
      </c>
      <c r="R2099" s="134">
        <v>1</v>
      </c>
      <c r="S2099" s="122">
        <f t="shared" si="64"/>
        <v>50</v>
      </c>
      <c r="T2099" s="122">
        <f t="shared" si="65"/>
        <v>50</v>
      </c>
    </row>
    <row r="2100" spans="1:20" x14ac:dyDescent="0.25">
      <c r="A2100" s="3">
        <v>2015</v>
      </c>
      <c r="B2100" s="2" t="s">
        <v>238</v>
      </c>
      <c r="C2100" s="1">
        <v>3520400</v>
      </c>
      <c r="D2100" s="4">
        <v>3</v>
      </c>
      <c r="E2100" s="6">
        <v>3</v>
      </c>
      <c r="F2100" s="39">
        <v>35204003</v>
      </c>
      <c r="G2100" s="39">
        <v>31</v>
      </c>
      <c r="H2100" s="39">
        <v>3</v>
      </c>
      <c r="I2100" s="132">
        <v>0.15978639999999991</v>
      </c>
      <c r="J2100" s="132">
        <v>0.15961759999999992</v>
      </c>
      <c r="K2100" s="132">
        <v>1.6880000000000001E-4</v>
      </c>
      <c r="L2100" s="132">
        <v>0</v>
      </c>
      <c r="M2100" s="132">
        <v>0.15175689999999997</v>
      </c>
      <c r="N2100" s="132">
        <v>4.6300000000000001E-5</v>
      </c>
      <c r="O2100" s="132">
        <v>6.9439999999999997E-4</v>
      </c>
      <c r="P2100" s="132">
        <v>7.2888000000000007E-3</v>
      </c>
      <c r="Q2100" s="140">
        <v>13</v>
      </c>
      <c r="R2100" s="134">
        <v>37</v>
      </c>
      <c r="S2100" s="122">
        <f t="shared" si="64"/>
        <v>91.17647058823529</v>
      </c>
      <c r="T2100" s="122">
        <f t="shared" si="65"/>
        <v>8.8235294117647065</v>
      </c>
    </row>
    <row r="2101" spans="1:20" x14ac:dyDescent="0.25">
      <c r="A2101" s="3">
        <v>2015</v>
      </c>
      <c r="B2101" s="2" t="s">
        <v>239</v>
      </c>
      <c r="C2101" s="1">
        <v>3520509</v>
      </c>
      <c r="D2101" s="4">
        <v>5</v>
      </c>
      <c r="E2101" s="6">
        <v>5</v>
      </c>
      <c r="F2101" s="39">
        <v>35205095</v>
      </c>
      <c r="G2101" s="39">
        <v>26</v>
      </c>
      <c r="H2101" s="39">
        <v>546</v>
      </c>
      <c r="I2101" s="132">
        <v>0.93121119999999991</v>
      </c>
      <c r="J2101" s="132">
        <v>0.86653540000000018</v>
      </c>
      <c r="K2101" s="132">
        <v>6.467579999999977E-2</v>
      </c>
      <c r="L2101" s="132">
        <v>0</v>
      </c>
      <c r="M2101" s="132">
        <v>0.82608110000000012</v>
      </c>
      <c r="N2101" s="132">
        <v>3.2316699999999997E-2</v>
      </c>
      <c r="O2101" s="132">
        <v>1.81843E-2</v>
      </c>
      <c r="P2101" s="132">
        <v>5.462909999999975E-2</v>
      </c>
      <c r="Q2101" s="140">
        <v>69</v>
      </c>
      <c r="R2101" s="134">
        <v>95</v>
      </c>
      <c r="S2101" s="122">
        <f t="shared" si="64"/>
        <v>4.5454545454545459</v>
      </c>
      <c r="T2101" s="122">
        <f t="shared" si="65"/>
        <v>95.454545454545453</v>
      </c>
    </row>
    <row r="2102" spans="1:20" x14ac:dyDescent="0.25">
      <c r="A2102" s="3">
        <v>2015</v>
      </c>
      <c r="B2102" s="2" t="s">
        <v>239</v>
      </c>
      <c r="C2102" s="1">
        <v>3520509</v>
      </c>
      <c r="D2102" s="4">
        <v>5</v>
      </c>
      <c r="E2102" s="6">
        <v>10</v>
      </c>
      <c r="F2102" s="39">
        <v>352050910</v>
      </c>
      <c r="G2102" s="39">
        <v>0</v>
      </c>
      <c r="H2102" s="39">
        <v>0</v>
      </c>
      <c r="I2102" s="132">
        <v>0</v>
      </c>
      <c r="J2102" s="132">
        <v>0</v>
      </c>
      <c r="K2102" s="132">
        <v>0</v>
      </c>
      <c r="L2102" s="132">
        <v>0</v>
      </c>
      <c r="M2102" s="132">
        <v>0</v>
      </c>
      <c r="N2102" s="132">
        <v>0</v>
      </c>
      <c r="O2102" s="132">
        <v>0</v>
      </c>
      <c r="P2102" s="132">
        <v>0</v>
      </c>
      <c r="Q2102" s="140">
        <v>0</v>
      </c>
      <c r="R2102" s="134">
        <v>0</v>
      </c>
      <c r="S2102" s="122">
        <f t="shared" si="64"/>
        <v>0</v>
      </c>
      <c r="T2102" s="122">
        <f t="shared" si="65"/>
        <v>0</v>
      </c>
    </row>
    <row r="2103" spans="1:20" x14ac:dyDescent="0.25">
      <c r="A2103" s="3">
        <v>2015</v>
      </c>
      <c r="B2103" s="2" t="s">
        <v>240</v>
      </c>
      <c r="C2103" s="1">
        <v>3520608</v>
      </c>
      <c r="D2103" s="4">
        <v>21</v>
      </c>
      <c r="E2103" s="6">
        <v>21</v>
      </c>
      <c r="F2103" s="39">
        <v>352060821</v>
      </c>
      <c r="G2103" s="39">
        <v>1</v>
      </c>
      <c r="H2103" s="39">
        <v>3</v>
      </c>
      <c r="I2103" s="132">
        <v>6.2645000000000001E-3</v>
      </c>
      <c r="J2103" s="132">
        <v>6.1371999999999998E-3</v>
      </c>
      <c r="K2103" s="132">
        <v>1.273E-4</v>
      </c>
      <c r="L2103" s="132">
        <v>0</v>
      </c>
      <c r="M2103" s="132">
        <v>0</v>
      </c>
      <c r="N2103" s="132">
        <v>0</v>
      </c>
      <c r="O2103" s="132">
        <v>6.1834999999999998E-3</v>
      </c>
      <c r="P2103" s="132">
        <v>8.1000000000000004E-5</v>
      </c>
      <c r="Q2103" s="140">
        <v>0</v>
      </c>
      <c r="R2103" s="134">
        <v>9</v>
      </c>
      <c r="S2103" s="122">
        <f t="shared" si="64"/>
        <v>25</v>
      </c>
      <c r="T2103" s="122">
        <f t="shared" si="65"/>
        <v>75</v>
      </c>
    </row>
    <row r="2104" spans="1:20" x14ac:dyDescent="0.25">
      <c r="A2104" s="3">
        <v>2015</v>
      </c>
      <c r="B2104" s="2" t="s">
        <v>240</v>
      </c>
      <c r="C2104" s="1">
        <v>3520608</v>
      </c>
      <c r="D2104" s="4">
        <v>21</v>
      </c>
      <c r="E2104" s="6">
        <v>22</v>
      </c>
      <c r="F2104" s="39">
        <v>352060822</v>
      </c>
      <c r="G2104" s="39">
        <v>0</v>
      </c>
      <c r="H2104" s="39">
        <v>0</v>
      </c>
      <c r="I2104" s="132">
        <v>0</v>
      </c>
      <c r="J2104" s="132">
        <v>0</v>
      </c>
      <c r="K2104" s="132">
        <v>0</v>
      </c>
      <c r="L2104" s="132">
        <v>0</v>
      </c>
      <c r="M2104" s="132">
        <v>0</v>
      </c>
      <c r="N2104" s="132">
        <v>0</v>
      </c>
      <c r="O2104" s="132">
        <v>0</v>
      </c>
      <c r="P2104" s="132">
        <v>0</v>
      </c>
      <c r="Q2104" s="140">
        <v>0</v>
      </c>
      <c r="R2104" s="134">
        <v>0</v>
      </c>
      <c r="S2104" s="122">
        <f t="shared" si="64"/>
        <v>0</v>
      </c>
      <c r="T2104" s="122">
        <f t="shared" si="65"/>
        <v>0</v>
      </c>
    </row>
    <row r="2105" spans="1:20" x14ac:dyDescent="0.25">
      <c r="A2105" s="3">
        <v>2015</v>
      </c>
      <c r="B2105" s="2" t="s">
        <v>241</v>
      </c>
      <c r="C2105" s="1">
        <v>3520707</v>
      </c>
      <c r="D2105" s="4">
        <v>15</v>
      </c>
      <c r="E2105" s="6">
        <v>15</v>
      </c>
      <c r="F2105" s="39">
        <v>352070715</v>
      </c>
      <c r="G2105" s="39">
        <v>2</v>
      </c>
      <c r="H2105" s="39">
        <v>2</v>
      </c>
      <c r="I2105" s="132">
        <v>5.0179999999999999E-3</v>
      </c>
      <c r="J2105" s="132">
        <v>4.6616000000000001E-3</v>
      </c>
      <c r="K2105" s="132">
        <v>3.5640000000000004E-4</v>
      </c>
      <c r="L2105" s="132">
        <v>0</v>
      </c>
      <c r="M2105" s="132">
        <v>0</v>
      </c>
      <c r="N2105" s="132">
        <v>0</v>
      </c>
      <c r="O2105" s="132">
        <v>4.6616000000000001E-3</v>
      </c>
      <c r="P2105" s="132">
        <v>3.5640000000000004E-4</v>
      </c>
      <c r="Q2105" s="140">
        <v>1</v>
      </c>
      <c r="R2105" s="134">
        <v>0</v>
      </c>
      <c r="S2105" s="122">
        <f t="shared" si="64"/>
        <v>50</v>
      </c>
      <c r="T2105" s="122">
        <f t="shared" si="65"/>
        <v>50</v>
      </c>
    </row>
    <row r="2106" spans="1:20" x14ac:dyDescent="0.25">
      <c r="A2106" s="3">
        <v>2015</v>
      </c>
      <c r="B2106" s="2" t="s">
        <v>242</v>
      </c>
      <c r="C2106" s="1">
        <v>3520806</v>
      </c>
      <c r="D2106" s="4">
        <v>21</v>
      </c>
      <c r="E2106" s="6">
        <v>21</v>
      </c>
      <c r="F2106" s="39">
        <v>352080621</v>
      </c>
      <c r="G2106" s="39">
        <v>2</v>
      </c>
      <c r="H2106" s="39">
        <v>2</v>
      </c>
      <c r="I2106" s="132">
        <v>7.043999999999999E-3</v>
      </c>
      <c r="J2106" s="132">
        <v>7.5000000000000002E-4</v>
      </c>
      <c r="K2106" s="132">
        <v>6.2939999999999992E-3</v>
      </c>
      <c r="L2106" s="132">
        <v>0</v>
      </c>
      <c r="M2106" s="132">
        <v>6.2939999999999992E-3</v>
      </c>
      <c r="N2106" s="132">
        <v>0</v>
      </c>
      <c r="O2106" s="132">
        <v>7.5000000000000002E-4</v>
      </c>
      <c r="P2106" s="132">
        <v>0</v>
      </c>
      <c r="Q2106" s="140">
        <v>0</v>
      </c>
      <c r="R2106" s="134">
        <v>0</v>
      </c>
      <c r="S2106" s="122">
        <f t="shared" si="64"/>
        <v>50</v>
      </c>
      <c r="T2106" s="122">
        <f t="shared" si="65"/>
        <v>50</v>
      </c>
    </row>
    <row r="2107" spans="1:20" x14ac:dyDescent="0.25">
      <c r="A2107" s="3">
        <v>2015</v>
      </c>
      <c r="B2107" s="2" t="s">
        <v>242</v>
      </c>
      <c r="C2107" s="1">
        <v>3520806</v>
      </c>
      <c r="D2107" s="4">
        <v>21</v>
      </c>
      <c r="E2107" s="6">
        <v>20</v>
      </c>
      <c r="F2107" s="39">
        <v>352080620</v>
      </c>
      <c r="G2107" s="39">
        <v>0</v>
      </c>
      <c r="H2107" s="39">
        <v>0</v>
      </c>
      <c r="I2107" s="132">
        <v>0</v>
      </c>
      <c r="J2107" s="132">
        <v>0</v>
      </c>
      <c r="K2107" s="132">
        <v>0</v>
      </c>
      <c r="L2107" s="132">
        <v>0</v>
      </c>
      <c r="M2107" s="132">
        <v>0</v>
      </c>
      <c r="N2107" s="132">
        <v>0</v>
      </c>
      <c r="O2107" s="132">
        <v>0</v>
      </c>
      <c r="P2107" s="132">
        <v>0</v>
      </c>
      <c r="Q2107" s="140">
        <v>0</v>
      </c>
      <c r="R2107" s="134">
        <v>0</v>
      </c>
      <c r="S2107" s="122">
        <f t="shared" si="64"/>
        <v>0</v>
      </c>
      <c r="T2107" s="122">
        <f t="shared" si="65"/>
        <v>0</v>
      </c>
    </row>
    <row r="2108" spans="1:20" x14ac:dyDescent="0.25">
      <c r="A2108" s="3">
        <v>2015</v>
      </c>
      <c r="B2108" s="2" t="s">
        <v>243</v>
      </c>
      <c r="C2108" s="1">
        <v>3520905</v>
      </c>
      <c r="D2108" s="4">
        <v>14</v>
      </c>
      <c r="E2108" s="6">
        <v>14</v>
      </c>
      <c r="F2108" s="39">
        <v>352090514</v>
      </c>
      <c r="G2108" s="39">
        <v>3</v>
      </c>
      <c r="H2108" s="39">
        <v>7</v>
      </c>
      <c r="I2108" s="132">
        <v>0.47854239999999998</v>
      </c>
      <c r="J2108" s="132">
        <v>0.41673579999999999</v>
      </c>
      <c r="K2108" s="132">
        <v>6.1806600000000003E-2</v>
      </c>
      <c r="L2108" s="132">
        <v>0</v>
      </c>
      <c r="M2108" s="132">
        <v>3.2407E-3</v>
      </c>
      <c r="N2108" s="132">
        <v>0.46728389999999997</v>
      </c>
      <c r="O2108" s="132">
        <v>3.8500000000000001E-3</v>
      </c>
      <c r="P2108" s="132">
        <v>4.1678000000000002E-3</v>
      </c>
      <c r="Q2108" s="140">
        <v>3</v>
      </c>
      <c r="R2108" s="134">
        <v>1</v>
      </c>
      <c r="S2108" s="122">
        <f t="shared" si="64"/>
        <v>30</v>
      </c>
      <c r="T2108" s="122">
        <f t="shared" si="65"/>
        <v>70</v>
      </c>
    </row>
    <row r="2109" spans="1:20" x14ac:dyDescent="0.25">
      <c r="A2109" s="3">
        <v>2015</v>
      </c>
      <c r="B2109" s="2" t="s">
        <v>243</v>
      </c>
      <c r="C2109" s="1">
        <v>3520905</v>
      </c>
      <c r="D2109" s="4">
        <v>14</v>
      </c>
      <c r="E2109" s="6">
        <v>17</v>
      </c>
      <c r="F2109" s="39">
        <v>352090517</v>
      </c>
      <c r="G2109" s="39">
        <v>0</v>
      </c>
      <c r="H2109" s="39">
        <v>0</v>
      </c>
      <c r="I2109" s="132">
        <v>0</v>
      </c>
      <c r="J2109" s="132">
        <v>0</v>
      </c>
      <c r="K2109" s="132">
        <v>0</v>
      </c>
      <c r="L2109" s="132">
        <v>0</v>
      </c>
      <c r="M2109" s="132">
        <v>0</v>
      </c>
      <c r="N2109" s="132">
        <v>0</v>
      </c>
      <c r="O2109" s="132">
        <v>0</v>
      </c>
      <c r="P2109" s="132">
        <v>0</v>
      </c>
      <c r="Q2109" s="140">
        <v>0</v>
      </c>
      <c r="R2109" s="134">
        <v>0</v>
      </c>
      <c r="S2109" s="122">
        <f t="shared" si="64"/>
        <v>0</v>
      </c>
      <c r="T2109" s="122">
        <f t="shared" si="65"/>
        <v>0</v>
      </c>
    </row>
    <row r="2110" spans="1:20" x14ac:dyDescent="0.25">
      <c r="A2110" s="3">
        <v>2015</v>
      </c>
      <c r="B2110" s="2" t="s">
        <v>244</v>
      </c>
      <c r="C2110" s="1">
        <v>3521002</v>
      </c>
      <c r="D2110" s="4">
        <v>10</v>
      </c>
      <c r="E2110" s="6">
        <v>10</v>
      </c>
      <c r="F2110" s="39">
        <v>352100210</v>
      </c>
      <c r="G2110" s="39">
        <v>18</v>
      </c>
      <c r="H2110" s="39">
        <v>17</v>
      </c>
      <c r="I2110" s="132">
        <v>0.10260140000000002</v>
      </c>
      <c r="J2110" s="132">
        <v>8.244990000000002E-2</v>
      </c>
      <c r="K2110" s="132">
        <v>2.0151499999999999E-2</v>
      </c>
      <c r="L2110" s="132">
        <v>0</v>
      </c>
      <c r="M2110" s="132">
        <v>1.6150399999999999E-2</v>
      </c>
      <c r="N2110" s="132">
        <v>7.7977300000000013E-2</v>
      </c>
      <c r="O2110" s="132">
        <v>6.4216999999999989E-3</v>
      </c>
      <c r="P2110" s="132">
        <v>2.052E-3</v>
      </c>
      <c r="Q2110" s="140">
        <v>10</v>
      </c>
      <c r="R2110" s="134">
        <v>12</v>
      </c>
      <c r="S2110" s="122">
        <f t="shared" si="64"/>
        <v>51.428571428571423</v>
      </c>
      <c r="T2110" s="122">
        <f t="shared" si="65"/>
        <v>48.571428571428569</v>
      </c>
    </row>
    <row r="2111" spans="1:20" x14ac:dyDescent="0.25">
      <c r="A2111" s="3">
        <v>2015</v>
      </c>
      <c r="B2111" s="2" t="s">
        <v>245</v>
      </c>
      <c r="C2111" s="1">
        <v>3521101</v>
      </c>
      <c r="D2111" s="4">
        <v>5</v>
      </c>
      <c r="E2111" s="6">
        <v>5</v>
      </c>
      <c r="F2111" s="39">
        <v>35211015</v>
      </c>
      <c r="G2111" s="39">
        <v>9</v>
      </c>
      <c r="H2111" s="39">
        <v>27</v>
      </c>
      <c r="I2111" s="132">
        <v>4.0844400000000003E-2</v>
      </c>
      <c r="J2111" s="132">
        <v>1.27911E-2</v>
      </c>
      <c r="K2111" s="132">
        <v>2.8053300000000003E-2</v>
      </c>
      <c r="L2111" s="132">
        <v>0</v>
      </c>
      <c r="M2111" s="132">
        <v>2.86678E-2</v>
      </c>
      <c r="N2111" s="132">
        <v>4.5485000000000005E-3</v>
      </c>
      <c r="O2111" s="132">
        <v>3.0673999999999996E-3</v>
      </c>
      <c r="P2111" s="132">
        <v>4.5607E-3</v>
      </c>
      <c r="Q2111" s="140">
        <v>8</v>
      </c>
      <c r="R2111" s="134">
        <v>2</v>
      </c>
      <c r="S2111" s="122">
        <f t="shared" si="64"/>
        <v>25</v>
      </c>
      <c r="T2111" s="122">
        <f t="shared" si="65"/>
        <v>75</v>
      </c>
    </row>
    <row r="2112" spans="1:20" x14ac:dyDescent="0.25">
      <c r="A2112" s="3">
        <v>2015</v>
      </c>
      <c r="B2112" s="2" t="s">
        <v>246</v>
      </c>
      <c r="C2112" s="1">
        <v>3521150</v>
      </c>
      <c r="D2112" s="4">
        <v>15</v>
      </c>
      <c r="E2112" s="6">
        <v>15</v>
      </c>
      <c r="F2112" s="39">
        <v>352115015</v>
      </c>
      <c r="G2112" s="39">
        <v>5</v>
      </c>
      <c r="H2112" s="39">
        <v>14</v>
      </c>
      <c r="I2112" s="132">
        <v>3.4183699999999997E-2</v>
      </c>
      <c r="J2112" s="132">
        <v>7.9089E-3</v>
      </c>
      <c r="K2112" s="132">
        <v>2.6274799999999997E-2</v>
      </c>
      <c r="L2112" s="132">
        <v>0</v>
      </c>
      <c r="M2112" s="132">
        <v>2.3223299999999999E-2</v>
      </c>
      <c r="N2112" s="132">
        <v>1.672E-4</v>
      </c>
      <c r="O2112" s="132">
        <v>7.9089E-3</v>
      </c>
      <c r="P2112" s="132">
        <v>2.8842999999999998E-3</v>
      </c>
      <c r="Q2112" s="140">
        <v>6</v>
      </c>
      <c r="R2112" s="134">
        <v>1</v>
      </c>
      <c r="S2112" s="122">
        <f t="shared" si="64"/>
        <v>26.315789473684209</v>
      </c>
      <c r="T2112" s="122">
        <f t="shared" si="65"/>
        <v>73.68421052631578</v>
      </c>
    </row>
    <row r="2113" spans="1:20" x14ac:dyDescent="0.25">
      <c r="A2113" s="3">
        <v>2015</v>
      </c>
      <c r="B2113" s="2" t="s">
        <v>247</v>
      </c>
      <c r="C2113" s="1">
        <v>3521200</v>
      </c>
      <c r="D2113" s="4">
        <v>11</v>
      </c>
      <c r="E2113" s="6">
        <v>11</v>
      </c>
      <c r="F2113" s="39">
        <v>352120011</v>
      </c>
      <c r="G2113" s="39">
        <v>17</v>
      </c>
      <c r="H2113" s="39">
        <v>1</v>
      </c>
      <c r="I2113" s="132">
        <v>5.20107E-2</v>
      </c>
      <c r="J2113" s="132">
        <v>5.1958600000000001E-2</v>
      </c>
      <c r="K2113" s="132">
        <v>5.2099999999999999E-5</v>
      </c>
      <c r="L2113" s="132">
        <v>0</v>
      </c>
      <c r="M2113" s="132">
        <v>1.11454E-2</v>
      </c>
      <c r="N2113" s="132">
        <v>5.5699999999999999E-5</v>
      </c>
      <c r="O2113" s="132">
        <v>4.0576200000000007E-2</v>
      </c>
      <c r="P2113" s="132">
        <v>2.3339999999999998E-4</v>
      </c>
      <c r="Q2113" s="140">
        <v>8</v>
      </c>
      <c r="R2113" s="134">
        <v>13</v>
      </c>
      <c r="S2113" s="122">
        <f t="shared" si="64"/>
        <v>94.444444444444443</v>
      </c>
      <c r="T2113" s="122">
        <f t="shared" si="65"/>
        <v>5.5555555555555554</v>
      </c>
    </row>
    <row r="2114" spans="1:20" x14ac:dyDescent="0.25">
      <c r="A2114" s="3">
        <v>2015</v>
      </c>
      <c r="B2114" s="2" t="s">
        <v>248</v>
      </c>
      <c r="C2114" s="1">
        <v>3521309</v>
      </c>
      <c r="D2114" s="4">
        <v>8</v>
      </c>
      <c r="E2114" s="6">
        <v>8</v>
      </c>
      <c r="F2114" s="39">
        <v>35213098</v>
      </c>
      <c r="G2114" s="39">
        <v>13</v>
      </c>
      <c r="H2114" s="39">
        <v>9</v>
      </c>
      <c r="I2114" s="132">
        <v>0.26642299999999997</v>
      </c>
      <c r="J2114" s="132">
        <v>0.22722949999999997</v>
      </c>
      <c r="K2114" s="132">
        <v>3.9193499999999992E-2</v>
      </c>
      <c r="L2114" s="132">
        <v>7.3059360730593605E-3</v>
      </c>
      <c r="M2114" s="132">
        <v>5.0740800000000003E-2</v>
      </c>
      <c r="N2114" s="132">
        <v>7.0794000000000004E-3</v>
      </c>
      <c r="O2114" s="132">
        <v>0.20847949999999998</v>
      </c>
      <c r="P2114" s="132">
        <v>1.2330000000000002E-4</v>
      </c>
      <c r="Q2114" s="140">
        <v>12</v>
      </c>
      <c r="R2114" s="134">
        <v>1</v>
      </c>
      <c r="S2114" s="122">
        <f t="shared" si="64"/>
        <v>59.090909090909093</v>
      </c>
      <c r="T2114" s="122">
        <f t="shared" si="65"/>
        <v>40.909090909090914</v>
      </c>
    </row>
    <row r="2115" spans="1:20" x14ac:dyDescent="0.25">
      <c r="A2115" s="3">
        <v>2015</v>
      </c>
      <c r="B2115" s="2" t="s">
        <v>248</v>
      </c>
      <c r="C2115" s="1">
        <v>3521309</v>
      </c>
      <c r="D2115" s="4">
        <v>8</v>
      </c>
      <c r="E2115" s="6">
        <v>12</v>
      </c>
      <c r="F2115" s="39">
        <v>352130912</v>
      </c>
      <c r="G2115" s="39">
        <v>1</v>
      </c>
      <c r="H2115" s="39">
        <v>0</v>
      </c>
      <c r="I2115" s="132">
        <v>7.4073999999999997E-3</v>
      </c>
      <c r="J2115" s="132">
        <v>7.4073999999999997E-3</v>
      </c>
      <c r="K2115" s="132">
        <v>0</v>
      </c>
      <c r="L2115" s="132">
        <v>0</v>
      </c>
      <c r="M2115" s="132">
        <v>0</v>
      </c>
      <c r="N2115" s="132">
        <v>0</v>
      </c>
      <c r="O2115" s="132">
        <v>7.4073999999999997E-3</v>
      </c>
      <c r="P2115" s="132">
        <v>0</v>
      </c>
      <c r="Q2115" s="140">
        <v>0</v>
      </c>
      <c r="R2115" s="134">
        <v>0</v>
      </c>
      <c r="S2115" s="122">
        <f t="shared" ref="S2115:S2178" si="66">IFERROR(((G2115)/(SUM($G2115:$H2115)))*100,0)</f>
        <v>100</v>
      </c>
      <c r="T2115" s="122">
        <f t="shared" ref="T2115:T2178" si="67">IFERROR(((H2115)/(SUM($G2115:$H2115)))*100,0)</f>
        <v>0</v>
      </c>
    </row>
    <row r="2116" spans="1:20" x14ac:dyDescent="0.25">
      <c r="A2116" s="3">
        <v>2015</v>
      </c>
      <c r="B2116" s="2" t="s">
        <v>249</v>
      </c>
      <c r="C2116" s="1">
        <v>3521408</v>
      </c>
      <c r="D2116" s="4">
        <v>5</v>
      </c>
      <c r="E2116" s="6">
        <v>5</v>
      </c>
      <c r="F2116" s="39">
        <v>35214085</v>
      </c>
      <c r="G2116" s="39">
        <v>12</v>
      </c>
      <c r="H2116" s="39">
        <v>12</v>
      </c>
      <c r="I2116" s="132">
        <v>0.38685989999999998</v>
      </c>
      <c r="J2116" s="132">
        <v>0.3824514</v>
      </c>
      <c r="K2116" s="132">
        <v>4.4084999999999992E-3</v>
      </c>
      <c r="L2116" s="132">
        <v>0</v>
      </c>
      <c r="M2116" s="132">
        <v>9.9638900000000002E-2</v>
      </c>
      <c r="N2116" s="132">
        <v>0.22888069999999999</v>
      </c>
      <c r="O2116" s="132">
        <v>5.5555599999999997E-2</v>
      </c>
      <c r="P2116" s="132">
        <v>2.7847000000000002E-3</v>
      </c>
      <c r="Q2116" s="140">
        <v>9</v>
      </c>
      <c r="R2116" s="134">
        <v>12</v>
      </c>
      <c r="S2116" s="122">
        <f t="shared" si="66"/>
        <v>50</v>
      </c>
      <c r="T2116" s="122">
        <f t="shared" si="67"/>
        <v>50</v>
      </c>
    </row>
    <row r="2117" spans="1:20" x14ac:dyDescent="0.25">
      <c r="A2117" s="3">
        <v>2015</v>
      </c>
      <c r="B2117" s="2" t="s">
        <v>250</v>
      </c>
      <c r="C2117" s="1">
        <v>3521507</v>
      </c>
      <c r="D2117" s="4">
        <v>16</v>
      </c>
      <c r="E2117" s="6">
        <v>16</v>
      </c>
      <c r="F2117" s="39">
        <v>352150716</v>
      </c>
      <c r="G2117" s="39">
        <v>10</v>
      </c>
      <c r="H2117" s="39">
        <v>26</v>
      </c>
      <c r="I2117" s="132">
        <v>0.20730259999999998</v>
      </c>
      <c r="J2117" s="132">
        <v>0.10182479999999998</v>
      </c>
      <c r="K2117" s="132">
        <v>0.1054778</v>
      </c>
      <c r="L2117" s="132">
        <v>0</v>
      </c>
      <c r="M2117" s="132">
        <v>1.5043999999999998E-2</v>
      </c>
      <c r="N2117" s="132">
        <v>0</v>
      </c>
      <c r="O2117" s="132">
        <v>0.19059799999999996</v>
      </c>
      <c r="P2117" s="132">
        <v>1.6605999999999997E-3</v>
      </c>
      <c r="Q2117" s="140">
        <v>5</v>
      </c>
      <c r="R2117" s="134">
        <v>0</v>
      </c>
      <c r="S2117" s="122">
        <f t="shared" si="66"/>
        <v>27.777777777777779</v>
      </c>
      <c r="T2117" s="122">
        <f t="shared" si="67"/>
        <v>72.222222222222214</v>
      </c>
    </row>
    <row r="2118" spans="1:20" x14ac:dyDescent="0.25">
      <c r="A2118" s="3">
        <v>2015</v>
      </c>
      <c r="B2118" s="2" t="s">
        <v>251</v>
      </c>
      <c r="C2118" s="1">
        <v>3521606</v>
      </c>
      <c r="D2118" s="4">
        <v>21</v>
      </c>
      <c r="E2118" s="6">
        <v>21</v>
      </c>
      <c r="F2118" s="39">
        <v>352160621</v>
      </c>
      <c r="G2118" s="39">
        <v>0</v>
      </c>
      <c r="H2118" s="39">
        <v>11</v>
      </c>
      <c r="I2118" s="132">
        <v>1.4387E-3</v>
      </c>
      <c r="J2118" s="132">
        <v>0</v>
      </c>
      <c r="K2118" s="132">
        <v>1.4387E-3</v>
      </c>
      <c r="L2118" s="132">
        <v>0</v>
      </c>
      <c r="M2118" s="132">
        <v>0</v>
      </c>
      <c r="N2118" s="132">
        <v>0</v>
      </c>
      <c r="O2118" s="132">
        <v>4.0280000000000003E-4</v>
      </c>
      <c r="P2118" s="132">
        <v>1.0359E-3</v>
      </c>
      <c r="Q2118" s="140">
        <v>0</v>
      </c>
      <c r="R2118" s="134">
        <v>1</v>
      </c>
      <c r="S2118" s="122">
        <f t="shared" si="66"/>
        <v>0</v>
      </c>
      <c r="T2118" s="122">
        <f t="shared" si="67"/>
        <v>100</v>
      </c>
    </row>
    <row r="2119" spans="1:20" x14ac:dyDescent="0.25">
      <c r="A2119" s="3">
        <v>2015</v>
      </c>
      <c r="B2119" s="2" t="s">
        <v>251</v>
      </c>
      <c r="C2119" s="1">
        <v>3521606</v>
      </c>
      <c r="D2119" s="4">
        <v>21</v>
      </c>
      <c r="E2119" s="6">
        <v>20</v>
      </c>
      <c r="F2119" s="39">
        <v>352160620</v>
      </c>
      <c r="G2119" s="39">
        <v>2</v>
      </c>
      <c r="H2119" s="39">
        <v>6</v>
      </c>
      <c r="I2119" s="132">
        <v>1.35645E-2</v>
      </c>
      <c r="J2119" s="132">
        <v>1.2426700000000001E-2</v>
      </c>
      <c r="K2119" s="132">
        <v>1.1378E-3</v>
      </c>
      <c r="L2119" s="132">
        <v>0</v>
      </c>
      <c r="M2119" s="132">
        <v>0</v>
      </c>
      <c r="N2119" s="132">
        <v>0</v>
      </c>
      <c r="O2119" s="132">
        <v>1.2741900000000004E-2</v>
      </c>
      <c r="P2119" s="132">
        <v>8.2259999999999994E-4</v>
      </c>
      <c r="Q2119" s="140">
        <v>0</v>
      </c>
      <c r="R2119" s="134">
        <v>2</v>
      </c>
      <c r="S2119" s="122">
        <f t="shared" si="66"/>
        <v>25</v>
      </c>
      <c r="T2119" s="122">
        <f t="shared" si="67"/>
        <v>75</v>
      </c>
    </row>
    <row r="2120" spans="1:20" x14ac:dyDescent="0.25">
      <c r="A2120" s="3">
        <v>2015</v>
      </c>
      <c r="B2120" s="2" t="s">
        <v>252</v>
      </c>
      <c r="C2120" s="1">
        <v>3521705</v>
      </c>
      <c r="D2120" s="4">
        <v>14</v>
      </c>
      <c r="E2120" s="6">
        <v>14</v>
      </c>
      <c r="F2120" s="39">
        <v>352170514</v>
      </c>
      <c r="G2120" s="39">
        <v>63</v>
      </c>
      <c r="H2120" s="39">
        <v>13</v>
      </c>
      <c r="I2120" s="132">
        <v>0.57389749999999962</v>
      </c>
      <c r="J2120" s="132">
        <v>0.56927109999999959</v>
      </c>
      <c r="K2120" s="132">
        <v>4.6264000000000001E-3</v>
      </c>
      <c r="L2120" s="132">
        <v>0</v>
      </c>
      <c r="M2120" s="132">
        <v>3.4263199999999994E-2</v>
      </c>
      <c r="N2120" s="132">
        <v>0</v>
      </c>
      <c r="O2120" s="132">
        <v>0.53297329999999976</v>
      </c>
      <c r="P2120" s="132">
        <v>6.6609999999999994E-3</v>
      </c>
      <c r="Q2120" s="140">
        <v>33</v>
      </c>
      <c r="R2120" s="134">
        <v>10</v>
      </c>
      <c r="S2120" s="122">
        <f t="shared" si="66"/>
        <v>82.89473684210526</v>
      </c>
      <c r="T2120" s="122">
        <f t="shared" si="67"/>
        <v>17.105263157894736</v>
      </c>
    </row>
    <row r="2121" spans="1:20" x14ac:dyDescent="0.25">
      <c r="A2121" s="3">
        <v>2015</v>
      </c>
      <c r="B2121" s="2" t="s">
        <v>253</v>
      </c>
      <c r="C2121" s="1">
        <v>3521804</v>
      </c>
      <c r="D2121" s="4">
        <v>14</v>
      </c>
      <c r="E2121" s="6">
        <v>14</v>
      </c>
      <c r="F2121" s="39">
        <v>352180414</v>
      </c>
      <c r="G2121" s="39">
        <v>159</v>
      </c>
      <c r="H2121" s="39">
        <v>22</v>
      </c>
      <c r="I2121" s="132">
        <v>1.5773392999999993</v>
      </c>
      <c r="J2121" s="132">
        <v>1.5714026999999993</v>
      </c>
      <c r="K2121" s="132">
        <v>5.9365999999999993E-3</v>
      </c>
      <c r="L2121" s="132">
        <v>0.52256868340943674</v>
      </c>
      <c r="M2121" s="132">
        <v>0</v>
      </c>
      <c r="N2121" s="132">
        <v>0.47845709999999997</v>
      </c>
      <c r="O2121" s="132">
        <v>1.0943350999999994</v>
      </c>
      <c r="P2121" s="132">
        <v>4.5471000000000001E-3</v>
      </c>
      <c r="Q2121" s="140">
        <v>82</v>
      </c>
      <c r="R2121" s="134">
        <v>5</v>
      </c>
      <c r="S2121" s="122">
        <f t="shared" si="66"/>
        <v>87.845303867403317</v>
      </c>
      <c r="T2121" s="122">
        <f t="shared" si="67"/>
        <v>12.154696132596685</v>
      </c>
    </row>
    <row r="2122" spans="1:20" x14ac:dyDescent="0.25">
      <c r="A2122" s="3">
        <v>2015</v>
      </c>
      <c r="B2122" s="2" t="s">
        <v>254</v>
      </c>
      <c r="C2122" s="1">
        <v>3521903</v>
      </c>
      <c r="D2122" s="4">
        <v>16</v>
      </c>
      <c r="E2122" s="6">
        <v>16</v>
      </c>
      <c r="F2122" s="39">
        <v>352190316</v>
      </c>
      <c r="G2122" s="39">
        <v>20</v>
      </c>
      <c r="H2122" s="39">
        <v>60</v>
      </c>
      <c r="I2122" s="132">
        <v>0.73508859999999987</v>
      </c>
      <c r="J2122" s="132">
        <v>0.65089899999999989</v>
      </c>
      <c r="K2122" s="132">
        <v>8.4189599999999989E-2</v>
      </c>
      <c r="L2122" s="132">
        <v>0</v>
      </c>
      <c r="M2122" s="132">
        <v>2.3148000000000001E-3</v>
      </c>
      <c r="N2122" s="132">
        <v>4.1659999999999999E-4</v>
      </c>
      <c r="O2122" s="132">
        <v>0.72160249999999981</v>
      </c>
      <c r="P2122" s="132">
        <v>1.0754700000000011E-2</v>
      </c>
      <c r="Q2122" s="140">
        <v>10</v>
      </c>
      <c r="R2122" s="134">
        <v>1</v>
      </c>
      <c r="S2122" s="122">
        <f t="shared" si="66"/>
        <v>25</v>
      </c>
      <c r="T2122" s="122">
        <f t="shared" si="67"/>
        <v>75</v>
      </c>
    </row>
    <row r="2123" spans="1:20" x14ac:dyDescent="0.25">
      <c r="A2123" s="3">
        <v>2015</v>
      </c>
      <c r="B2123" s="2" t="s">
        <v>255</v>
      </c>
      <c r="C2123" s="1">
        <v>3522000</v>
      </c>
      <c r="D2123" s="4">
        <v>13</v>
      </c>
      <c r="E2123" s="6">
        <v>13</v>
      </c>
      <c r="F2123" s="39">
        <v>352200013</v>
      </c>
      <c r="G2123" s="39">
        <v>9</v>
      </c>
      <c r="H2123" s="39">
        <v>18</v>
      </c>
      <c r="I2123" s="132">
        <v>0.34940369999999998</v>
      </c>
      <c r="J2123" s="132">
        <v>0.14868789999999998</v>
      </c>
      <c r="K2123" s="132">
        <v>0.20071579999999997</v>
      </c>
      <c r="L2123" s="132">
        <v>0</v>
      </c>
      <c r="M2123" s="132">
        <v>5.0926000000000001E-3</v>
      </c>
      <c r="N2123" s="132">
        <v>2.7930000000000001E-4</v>
      </c>
      <c r="O2123" s="132">
        <v>0.33884989999999998</v>
      </c>
      <c r="P2123" s="132">
        <v>5.1818999999999997E-3</v>
      </c>
      <c r="Q2123" s="140">
        <v>4</v>
      </c>
      <c r="R2123" s="134">
        <v>1</v>
      </c>
      <c r="S2123" s="122">
        <f t="shared" si="66"/>
        <v>33.333333333333329</v>
      </c>
      <c r="T2123" s="122">
        <f t="shared" si="67"/>
        <v>66.666666666666657</v>
      </c>
    </row>
    <row r="2124" spans="1:20" x14ac:dyDescent="0.25">
      <c r="A2124" s="3">
        <v>2015</v>
      </c>
      <c r="B2124" s="2" t="s">
        <v>256</v>
      </c>
      <c r="C2124" s="1">
        <v>3522109</v>
      </c>
      <c r="D2124" s="4">
        <v>7</v>
      </c>
      <c r="E2124" s="6">
        <v>7</v>
      </c>
      <c r="F2124" s="39">
        <v>35221097</v>
      </c>
      <c r="G2124" s="39">
        <v>13</v>
      </c>
      <c r="H2124" s="39">
        <v>4</v>
      </c>
      <c r="I2124" s="132">
        <v>1.6634567000000002</v>
      </c>
      <c r="J2124" s="132">
        <v>1.6629011000000002</v>
      </c>
      <c r="K2124" s="132">
        <v>5.5559999999999995E-4</v>
      </c>
      <c r="L2124" s="132">
        <v>0</v>
      </c>
      <c r="M2124" s="132">
        <v>1.6599999000000003</v>
      </c>
      <c r="N2124" s="132">
        <v>0</v>
      </c>
      <c r="O2124" s="132">
        <v>2.8665000000000006E-3</v>
      </c>
      <c r="P2124" s="132">
        <v>5.9029999999999998E-4</v>
      </c>
      <c r="Q2124" s="140">
        <v>8</v>
      </c>
      <c r="R2124" s="134">
        <v>22</v>
      </c>
      <c r="S2124" s="122">
        <f t="shared" si="66"/>
        <v>76.470588235294116</v>
      </c>
      <c r="T2124" s="122">
        <f t="shared" si="67"/>
        <v>23.52941176470588</v>
      </c>
    </row>
    <row r="2125" spans="1:20" x14ac:dyDescent="0.25">
      <c r="A2125" s="3">
        <v>2015</v>
      </c>
      <c r="B2125" s="2" t="s">
        <v>257</v>
      </c>
      <c r="C2125" s="1">
        <v>3522158</v>
      </c>
      <c r="D2125" s="4">
        <v>11</v>
      </c>
      <c r="E2125" s="6">
        <v>11</v>
      </c>
      <c r="F2125" s="39">
        <v>352215811</v>
      </c>
      <c r="G2125" s="39">
        <v>7</v>
      </c>
      <c r="H2125" s="39">
        <v>0</v>
      </c>
      <c r="I2125" s="132">
        <v>1.1749500000000001E-2</v>
      </c>
      <c r="J2125" s="132">
        <v>1.1749500000000001E-2</v>
      </c>
      <c r="K2125" s="132">
        <v>0</v>
      </c>
      <c r="L2125" s="132">
        <v>0</v>
      </c>
      <c r="M2125" s="132">
        <v>5.1638999999999999E-3</v>
      </c>
      <c r="N2125" s="132">
        <v>6.4815000000000003E-3</v>
      </c>
      <c r="O2125" s="132">
        <v>1.0410000000000001E-4</v>
      </c>
      <c r="P2125" s="132">
        <v>0</v>
      </c>
      <c r="Q2125" s="140">
        <v>3</v>
      </c>
      <c r="R2125" s="134">
        <v>8</v>
      </c>
      <c r="S2125" s="122">
        <f t="shared" si="66"/>
        <v>100</v>
      </c>
      <c r="T2125" s="122">
        <f t="shared" si="67"/>
        <v>0</v>
      </c>
    </row>
    <row r="2126" spans="1:20" x14ac:dyDescent="0.25">
      <c r="A2126" s="3">
        <v>2015</v>
      </c>
      <c r="B2126" s="2" t="s">
        <v>258</v>
      </c>
      <c r="C2126" s="1">
        <v>3522208</v>
      </c>
      <c r="D2126" s="4">
        <v>6</v>
      </c>
      <c r="E2126" s="6">
        <v>6</v>
      </c>
      <c r="F2126" s="39">
        <v>35222086</v>
      </c>
      <c r="G2126" s="39">
        <v>6</v>
      </c>
      <c r="H2126" s="39">
        <v>53</v>
      </c>
      <c r="I2126" s="132">
        <v>5.1203599999999995E-2</v>
      </c>
      <c r="J2126" s="132">
        <v>1.1124199999999999E-2</v>
      </c>
      <c r="K2126" s="132">
        <v>4.0079399999999994E-2</v>
      </c>
      <c r="L2126" s="132">
        <v>0</v>
      </c>
      <c r="M2126" s="132">
        <v>1.75301E-2</v>
      </c>
      <c r="N2126" s="132">
        <v>1.37637E-2</v>
      </c>
      <c r="O2126" s="132">
        <v>1.4433E-3</v>
      </c>
      <c r="P2126" s="132">
        <v>1.8466500000000004E-2</v>
      </c>
      <c r="Q2126" s="140">
        <v>6</v>
      </c>
      <c r="R2126" s="134">
        <v>42</v>
      </c>
      <c r="S2126" s="122">
        <f t="shared" si="66"/>
        <v>10.16949152542373</v>
      </c>
      <c r="T2126" s="122">
        <f t="shared" si="67"/>
        <v>89.830508474576277</v>
      </c>
    </row>
    <row r="2127" spans="1:20" x14ac:dyDescent="0.25">
      <c r="A2127" s="3">
        <v>2015</v>
      </c>
      <c r="B2127" s="2" t="s">
        <v>258</v>
      </c>
      <c r="C2127" s="1">
        <v>3522208</v>
      </c>
      <c r="D2127" s="4">
        <v>6</v>
      </c>
      <c r="E2127" s="6">
        <v>11</v>
      </c>
      <c r="F2127" s="39">
        <v>352220811</v>
      </c>
      <c r="G2127" s="39">
        <v>0</v>
      </c>
      <c r="H2127" s="39">
        <v>0</v>
      </c>
      <c r="I2127" s="132">
        <v>0</v>
      </c>
      <c r="J2127" s="132">
        <v>0</v>
      </c>
      <c r="K2127" s="132">
        <v>0</v>
      </c>
      <c r="L2127" s="132">
        <v>0</v>
      </c>
      <c r="M2127" s="132">
        <v>0</v>
      </c>
      <c r="N2127" s="132">
        <v>0</v>
      </c>
      <c r="O2127" s="132">
        <v>0</v>
      </c>
      <c r="P2127" s="132">
        <v>0</v>
      </c>
      <c r="Q2127" s="140">
        <v>0</v>
      </c>
      <c r="R2127" s="134">
        <v>0</v>
      </c>
      <c r="S2127" s="122">
        <f t="shared" si="66"/>
        <v>0</v>
      </c>
      <c r="T2127" s="122">
        <f t="shared" si="67"/>
        <v>0</v>
      </c>
    </row>
    <row r="2128" spans="1:20" x14ac:dyDescent="0.25">
      <c r="A2128" s="3">
        <v>2015</v>
      </c>
      <c r="B2128" s="2" t="s">
        <v>259</v>
      </c>
      <c r="C2128" s="1">
        <v>3522307</v>
      </c>
      <c r="D2128" s="4">
        <v>14</v>
      </c>
      <c r="E2128" s="6">
        <v>14</v>
      </c>
      <c r="F2128" s="39">
        <v>352230714</v>
      </c>
      <c r="G2128" s="39">
        <v>76</v>
      </c>
      <c r="H2128" s="39">
        <v>84</v>
      </c>
      <c r="I2128" s="132">
        <v>1.1002856000000003</v>
      </c>
      <c r="J2128" s="132">
        <v>0.98040590000000039</v>
      </c>
      <c r="K2128" s="132">
        <v>0.11987969999999998</v>
      </c>
      <c r="L2128" s="132">
        <v>0</v>
      </c>
      <c r="M2128" s="132">
        <v>4.2510999999999998E-3</v>
      </c>
      <c r="N2128" s="132">
        <v>0.12208679999999998</v>
      </c>
      <c r="O2128" s="132">
        <v>0.95160910000000043</v>
      </c>
      <c r="P2128" s="132">
        <v>2.2338600000000014E-2</v>
      </c>
      <c r="Q2128" s="140">
        <v>98</v>
      </c>
      <c r="R2128" s="134">
        <v>46</v>
      </c>
      <c r="S2128" s="122">
        <f t="shared" si="66"/>
        <v>47.5</v>
      </c>
      <c r="T2128" s="122">
        <f t="shared" si="67"/>
        <v>52.5</v>
      </c>
    </row>
    <row r="2129" spans="1:20" x14ac:dyDescent="0.25">
      <c r="A2129" s="3">
        <v>2015</v>
      </c>
      <c r="B2129" s="2" t="s">
        <v>259</v>
      </c>
      <c r="C2129" s="1">
        <v>3522307</v>
      </c>
      <c r="D2129" s="4">
        <v>14</v>
      </c>
      <c r="E2129" s="6">
        <v>10</v>
      </c>
      <c r="F2129" s="39">
        <v>352230710</v>
      </c>
      <c r="G2129" s="39">
        <v>1</v>
      </c>
      <c r="H2129" s="39">
        <v>3</v>
      </c>
      <c r="I2129" s="132">
        <v>4.5195999999999995E-3</v>
      </c>
      <c r="J2129" s="132">
        <v>4.1666999999999997E-3</v>
      </c>
      <c r="K2129" s="132">
        <v>3.5289999999999996E-4</v>
      </c>
      <c r="L2129" s="132">
        <v>0</v>
      </c>
      <c r="M2129" s="132">
        <v>0</v>
      </c>
      <c r="N2129" s="132">
        <v>0</v>
      </c>
      <c r="O2129" s="132">
        <v>4.1666999999999997E-3</v>
      </c>
      <c r="P2129" s="132">
        <v>3.5289999999999996E-4</v>
      </c>
      <c r="Q2129" s="140">
        <v>1</v>
      </c>
      <c r="R2129" s="134">
        <v>0</v>
      </c>
      <c r="S2129" s="122">
        <f t="shared" si="66"/>
        <v>25</v>
      </c>
      <c r="T2129" s="122">
        <f t="shared" si="67"/>
        <v>75</v>
      </c>
    </row>
    <row r="2130" spans="1:20" x14ac:dyDescent="0.25">
      <c r="A2130" s="3">
        <v>2015</v>
      </c>
      <c r="B2130" s="2" t="s">
        <v>260</v>
      </c>
      <c r="C2130" s="1">
        <v>3522406</v>
      </c>
      <c r="D2130" s="4">
        <v>14</v>
      </c>
      <c r="E2130" s="6">
        <v>14</v>
      </c>
      <c r="F2130" s="39">
        <v>352240614</v>
      </c>
      <c r="G2130" s="39">
        <v>128</v>
      </c>
      <c r="H2130" s="39">
        <v>32</v>
      </c>
      <c r="I2130" s="132">
        <v>1.3182244000000003</v>
      </c>
      <c r="J2130" s="132">
        <v>1.2971795000000004</v>
      </c>
      <c r="K2130" s="132">
        <v>2.1044899999999998E-2</v>
      </c>
      <c r="L2130" s="132">
        <v>0</v>
      </c>
      <c r="M2130" s="132">
        <v>0.42705100000000001</v>
      </c>
      <c r="N2130" s="132">
        <v>3.663339999999999E-2</v>
      </c>
      <c r="O2130" s="132">
        <v>0.83996800000000016</v>
      </c>
      <c r="P2130" s="132">
        <v>1.4572E-2</v>
      </c>
      <c r="Q2130" s="140">
        <v>69</v>
      </c>
      <c r="R2130" s="134">
        <v>7</v>
      </c>
      <c r="S2130" s="122">
        <f t="shared" si="66"/>
        <v>80</v>
      </c>
      <c r="T2130" s="122">
        <f t="shared" si="67"/>
        <v>20</v>
      </c>
    </row>
    <row r="2131" spans="1:20" x14ac:dyDescent="0.25">
      <c r="A2131" s="3">
        <v>2015</v>
      </c>
      <c r="B2131" s="2" t="s">
        <v>261</v>
      </c>
      <c r="C2131" s="1">
        <v>3522505</v>
      </c>
      <c r="D2131" s="4">
        <v>6</v>
      </c>
      <c r="E2131" s="6">
        <v>6</v>
      </c>
      <c r="F2131" s="39">
        <v>35225056</v>
      </c>
      <c r="G2131" s="39">
        <v>7</v>
      </c>
      <c r="H2131" s="39">
        <v>82</v>
      </c>
      <c r="I2131" s="132">
        <v>0.13025940000000003</v>
      </c>
      <c r="J2131" s="132">
        <v>8.9110599999999998E-2</v>
      </c>
      <c r="K2131" s="132">
        <v>4.1148800000000027E-2</v>
      </c>
      <c r="L2131" s="132">
        <v>0</v>
      </c>
      <c r="M2131" s="132">
        <v>3.7999999999999999E-2</v>
      </c>
      <c r="N2131" s="132">
        <v>5.996180000000003E-2</v>
      </c>
      <c r="O2131" s="132">
        <v>5.7870000000000003E-4</v>
      </c>
      <c r="P2131" s="132">
        <v>3.1718900000000001E-2</v>
      </c>
      <c r="Q2131" s="140">
        <v>13</v>
      </c>
      <c r="R2131" s="134">
        <v>86</v>
      </c>
      <c r="S2131" s="122">
        <f t="shared" si="66"/>
        <v>7.8651685393258424</v>
      </c>
      <c r="T2131" s="122">
        <f t="shared" si="67"/>
        <v>92.134831460674164</v>
      </c>
    </row>
    <row r="2132" spans="1:20" x14ac:dyDescent="0.25">
      <c r="A2132" s="3">
        <v>2015</v>
      </c>
      <c r="B2132" s="2" t="s">
        <v>261</v>
      </c>
      <c r="C2132" s="1">
        <v>3522505</v>
      </c>
      <c r="D2132" s="4">
        <v>6</v>
      </c>
      <c r="E2132" s="6">
        <v>10</v>
      </c>
      <c r="F2132" s="39">
        <v>352250510</v>
      </c>
      <c r="G2132" s="39">
        <v>0</v>
      </c>
      <c r="H2132" s="39">
        <v>0</v>
      </c>
      <c r="I2132" s="132">
        <v>0</v>
      </c>
      <c r="J2132" s="132">
        <v>0</v>
      </c>
      <c r="K2132" s="132">
        <v>0</v>
      </c>
      <c r="L2132" s="132">
        <v>0</v>
      </c>
      <c r="M2132" s="132">
        <v>0</v>
      </c>
      <c r="N2132" s="132">
        <v>0</v>
      </c>
      <c r="O2132" s="132">
        <v>0</v>
      </c>
      <c r="P2132" s="132">
        <v>0</v>
      </c>
      <c r="Q2132" s="140">
        <v>0</v>
      </c>
      <c r="R2132" s="134">
        <v>0</v>
      </c>
      <c r="S2132" s="122">
        <f t="shared" si="66"/>
        <v>0</v>
      </c>
      <c r="T2132" s="122">
        <f t="shared" si="67"/>
        <v>0</v>
      </c>
    </row>
    <row r="2133" spans="1:20" x14ac:dyDescent="0.25">
      <c r="A2133" s="3">
        <v>2015</v>
      </c>
      <c r="B2133" s="2" t="s">
        <v>262</v>
      </c>
      <c r="C2133" s="1">
        <v>3522604</v>
      </c>
      <c r="D2133" s="4">
        <v>9</v>
      </c>
      <c r="E2133" s="6">
        <v>9</v>
      </c>
      <c r="F2133" s="39">
        <v>35226049</v>
      </c>
      <c r="G2133" s="39">
        <v>41</v>
      </c>
      <c r="H2133" s="39">
        <v>79</v>
      </c>
      <c r="I2133" s="132">
        <v>0.30081340000000006</v>
      </c>
      <c r="J2133" s="132">
        <v>0.25212350000000006</v>
      </c>
      <c r="K2133" s="132">
        <v>4.8689900000000008E-2</v>
      </c>
      <c r="L2133" s="132">
        <v>0.25781300735667173</v>
      </c>
      <c r="M2133" s="132">
        <v>5.7618099999999992E-2</v>
      </c>
      <c r="N2133" s="132">
        <v>7.8131899999999976E-2</v>
      </c>
      <c r="O2133" s="132">
        <v>0.13644739999999997</v>
      </c>
      <c r="P2133" s="132">
        <v>2.8615999999999985E-2</v>
      </c>
      <c r="Q2133" s="140">
        <v>39</v>
      </c>
      <c r="R2133" s="134">
        <v>66</v>
      </c>
      <c r="S2133" s="122">
        <f t="shared" si="66"/>
        <v>34.166666666666664</v>
      </c>
      <c r="T2133" s="122">
        <f t="shared" si="67"/>
        <v>65.833333333333329</v>
      </c>
    </row>
    <row r="2134" spans="1:20" x14ac:dyDescent="0.25">
      <c r="A2134" s="3">
        <v>2015</v>
      </c>
      <c r="B2134" s="2" t="s">
        <v>263</v>
      </c>
      <c r="C2134" s="1">
        <v>3522653</v>
      </c>
      <c r="D2134" s="4">
        <v>11</v>
      </c>
      <c r="E2134" s="6">
        <v>11</v>
      </c>
      <c r="F2134" s="39">
        <v>352265311</v>
      </c>
      <c r="G2134" s="39">
        <v>2</v>
      </c>
      <c r="H2134" s="39">
        <v>1</v>
      </c>
      <c r="I2134" s="132">
        <v>7.1627999999999995E-3</v>
      </c>
      <c r="J2134" s="132">
        <v>2.6928999999999998E-3</v>
      </c>
      <c r="K2134" s="132">
        <v>4.4698999999999997E-3</v>
      </c>
      <c r="L2134" s="132">
        <v>0</v>
      </c>
      <c r="M2134" s="132">
        <v>5.8587999999999999E-3</v>
      </c>
      <c r="N2134" s="132">
        <v>1.304E-3</v>
      </c>
      <c r="O2134" s="132">
        <v>0</v>
      </c>
      <c r="P2134" s="132">
        <v>0</v>
      </c>
      <c r="Q2134" s="140">
        <v>1</v>
      </c>
      <c r="R2134" s="134">
        <v>10</v>
      </c>
      <c r="S2134" s="122">
        <f t="shared" si="66"/>
        <v>66.666666666666657</v>
      </c>
      <c r="T2134" s="122">
        <f t="shared" si="67"/>
        <v>33.333333333333329</v>
      </c>
    </row>
    <row r="2135" spans="1:20" x14ac:dyDescent="0.25">
      <c r="A2135" s="3">
        <v>2015</v>
      </c>
      <c r="B2135" s="2" t="s">
        <v>264</v>
      </c>
      <c r="C2135" s="1">
        <v>3522703</v>
      </c>
      <c r="D2135" s="4">
        <v>16</v>
      </c>
      <c r="E2135" s="6">
        <v>16</v>
      </c>
      <c r="F2135" s="39">
        <v>352270316</v>
      </c>
      <c r="G2135" s="39">
        <v>43</v>
      </c>
      <c r="H2135" s="39">
        <v>76</v>
      </c>
      <c r="I2135" s="132">
        <v>0.7417338</v>
      </c>
      <c r="J2135" s="132">
        <v>0.42709650000000016</v>
      </c>
      <c r="K2135" s="132">
        <v>0.31463729999999979</v>
      </c>
      <c r="L2135" s="132">
        <v>0</v>
      </c>
      <c r="M2135" s="132">
        <v>0.12607699999999999</v>
      </c>
      <c r="N2135" s="132">
        <v>0.14656209999999997</v>
      </c>
      <c r="O2135" s="132">
        <v>0.45287410000000006</v>
      </c>
      <c r="P2135" s="132">
        <v>1.6220599999999998E-2</v>
      </c>
      <c r="Q2135" s="140">
        <v>10</v>
      </c>
      <c r="R2135" s="134">
        <v>6</v>
      </c>
      <c r="S2135" s="122">
        <f t="shared" si="66"/>
        <v>36.134453781512605</v>
      </c>
      <c r="T2135" s="122">
        <f t="shared" si="67"/>
        <v>63.865546218487388</v>
      </c>
    </row>
    <row r="2136" spans="1:20" x14ac:dyDescent="0.25">
      <c r="A2136" s="3">
        <v>2015</v>
      </c>
      <c r="B2136" s="2" t="s">
        <v>265</v>
      </c>
      <c r="C2136" s="1">
        <v>3522802</v>
      </c>
      <c r="D2136" s="4">
        <v>14</v>
      </c>
      <c r="E2136" s="6">
        <v>14</v>
      </c>
      <c r="F2136" s="39">
        <v>352280214</v>
      </c>
      <c r="G2136" s="39">
        <v>25</v>
      </c>
      <c r="H2136" s="39">
        <v>6</v>
      </c>
      <c r="I2136" s="132">
        <v>0.16460329999999998</v>
      </c>
      <c r="J2136" s="132">
        <v>0.16236189999999998</v>
      </c>
      <c r="K2136" s="132">
        <v>2.2414000000000002E-3</v>
      </c>
      <c r="L2136" s="132">
        <v>7.4824327752409945E-3</v>
      </c>
      <c r="M2136" s="132">
        <v>2.4431399999999999E-2</v>
      </c>
      <c r="N2136" s="132">
        <v>0</v>
      </c>
      <c r="O2136" s="132">
        <v>0.13620690000000002</v>
      </c>
      <c r="P2136" s="132">
        <v>3.9649999999999998E-3</v>
      </c>
      <c r="Q2136" s="140">
        <v>12</v>
      </c>
      <c r="R2136" s="134">
        <v>1</v>
      </c>
      <c r="S2136" s="122">
        <f t="shared" si="66"/>
        <v>80.645161290322577</v>
      </c>
      <c r="T2136" s="122">
        <f t="shared" si="67"/>
        <v>19.35483870967742</v>
      </c>
    </row>
    <row r="2137" spans="1:20" x14ac:dyDescent="0.25">
      <c r="A2137" s="3">
        <v>2015</v>
      </c>
      <c r="B2137" s="2" t="s">
        <v>266</v>
      </c>
      <c r="C2137" s="1">
        <v>3522901</v>
      </c>
      <c r="D2137" s="4">
        <v>13</v>
      </c>
      <c r="E2137" s="6">
        <v>13</v>
      </c>
      <c r="F2137" s="39">
        <v>352290113</v>
      </c>
      <c r="G2137" s="39">
        <v>0</v>
      </c>
      <c r="H2137" s="39">
        <v>6</v>
      </c>
      <c r="I2137" s="132">
        <v>1.3263800000000001E-2</v>
      </c>
      <c r="J2137" s="132">
        <v>0</v>
      </c>
      <c r="K2137" s="132">
        <v>1.3263800000000001E-2</v>
      </c>
      <c r="L2137" s="132">
        <v>0</v>
      </c>
      <c r="M2137" s="132">
        <v>0</v>
      </c>
      <c r="N2137" s="132">
        <v>4.8842E-3</v>
      </c>
      <c r="O2137" s="132">
        <v>0</v>
      </c>
      <c r="P2137" s="132">
        <v>8.3796000000000009E-3</v>
      </c>
      <c r="Q2137" s="140">
        <v>0</v>
      </c>
      <c r="R2137" s="134">
        <v>0</v>
      </c>
      <c r="S2137" s="122">
        <f t="shared" si="66"/>
        <v>0</v>
      </c>
      <c r="T2137" s="122">
        <f t="shared" si="67"/>
        <v>100</v>
      </c>
    </row>
    <row r="2138" spans="1:20" x14ac:dyDescent="0.25">
      <c r="A2138" s="3">
        <v>2015</v>
      </c>
      <c r="B2138" s="2" t="s">
        <v>267</v>
      </c>
      <c r="C2138" s="1">
        <v>3523008</v>
      </c>
      <c r="D2138" s="4">
        <v>19</v>
      </c>
      <c r="E2138" s="6">
        <v>19</v>
      </c>
      <c r="F2138" s="39">
        <v>352300819</v>
      </c>
      <c r="G2138" s="39">
        <v>5</v>
      </c>
      <c r="H2138" s="39">
        <v>3</v>
      </c>
      <c r="I2138" s="132">
        <v>2.7735300000000001E-2</v>
      </c>
      <c r="J2138" s="132">
        <v>2.61126E-2</v>
      </c>
      <c r="K2138" s="132">
        <v>1.6226999999999999E-3</v>
      </c>
      <c r="L2138" s="132">
        <v>0.42610476915271434</v>
      </c>
      <c r="M2138" s="132">
        <v>1.3332999999999999E-3</v>
      </c>
      <c r="N2138" s="132">
        <v>2.8939999999999999E-4</v>
      </c>
      <c r="O2138" s="132">
        <v>2.61126E-2</v>
      </c>
      <c r="P2138" s="132">
        <v>0</v>
      </c>
      <c r="Q2138" s="140">
        <v>0</v>
      </c>
      <c r="R2138" s="134">
        <v>1</v>
      </c>
      <c r="S2138" s="122">
        <f t="shared" si="66"/>
        <v>62.5</v>
      </c>
      <c r="T2138" s="122">
        <f t="shared" si="67"/>
        <v>37.5</v>
      </c>
    </row>
    <row r="2139" spans="1:20" x14ac:dyDescent="0.25">
      <c r="A2139" s="3">
        <v>2015</v>
      </c>
      <c r="B2139" s="2" t="s">
        <v>267</v>
      </c>
      <c r="C2139" s="1">
        <v>3523008</v>
      </c>
      <c r="D2139" s="4">
        <v>19</v>
      </c>
      <c r="E2139" s="6">
        <v>18</v>
      </c>
      <c r="F2139" s="39">
        <v>352300818</v>
      </c>
      <c r="G2139" s="39">
        <v>0</v>
      </c>
      <c r="H2139" s="39">
        <v>0</v>
      </c>
      <c r="I2139" s="132">
        <v>0</v>
      </c>
      <c r="J2139" s="132">
        <v>0</v>
      </c>
      <c r="K2139" s="132">
        <v>0</v>
      </c>
      <c r="L2139" s="132">
        <v>0</v>
      </c>
      <c r="M2139" s="132">
        <v>0</v>
      </c>
      <c r="N2139" s="132">
        <v>0</v>
      </c>
      <c r="O2139" s="132">
        <v>0</v>
      </c>
      <c r="P2139" s="132">
        <v>0</v>
      </c>
      <c r="Q2139" s="140">
        <v>0</v>
      </c>
      <c r="R2139" s="134">
        <v>0</v>
      </c>
      <c r="S2139" s="122">
        <f t="shared" si="66"/>
        <v>0</v>
      </c>
      <c r="T2139" s="122">
        <f t="shared" si="67"/>
        <v>0</v>
      </c>
    </row>
    <row r="2140" spans="1:20" x14ac:dyDescent="0.25">
      <c r="A2140" s="3">
        <v>2015</v>
      </c>
      <c r="B2140" s="2" t="s">
        <v>268</v>
      </c>
      <c r="C2140" s="1">
        <v>3523107</v>
      </c>
      <c r="D2140" s="4">
        <v>6</v>
      </c>
      <c r="E2140" s="6">
        <v>6</v>
      </c>
      <c r="F2140" s="39">
        <v>35231076</v>
      </c>
      <c r="G2140" s="39">
        <v>9</v>
      </c>
      <c r="H2140" s="39">
        <v>31</v>
      </c>
      <c r="I2140" s="132">
        <v>4.3859200000000001E-2</v>
      </c>
      <c r="J2140" s="132">
        <v>1.60579E-2</v>
      </c>
      <c r="K2140" s="132">
        <v>2.7801299999999998E-2</v>
      </c>
      <c r="L2140" s="132">
        <v>0</v>
      </c>
      <c r="M2140" s="132">
        <v>3.1250000000000001E-4</v>
      </c>
      <c r="N2140" s="132">
        <v>2.3766499999999996E-2</v>
      </c>
      <c r="O2140" s="132">
        <v>4.0500000000000002E-5</v>
      </c>
      <c r="P2140" s="132">
        <v>1.9739700000000002E-2</v>
      </c>
      <c r="Q2140" s="140">
        <v>2</v>
      </c>
      <c r="R2140" s="134">
        <v>155</v>
      </c>
      <c r="S2140" s="122">
        <f t="shared" si="66"/>
        <v>22.5</v>
      </c>
      <c r="T2140" s="122">
        <f t="shared" si="67"/>
        <v>77.5</v>
      </c>
    </row>
    <row r="2141" spans="1:20" x14ac:dyDescent="0.25">
      <c r="A2141" s="3">
        <v>2015</v>
      </c>
      <c r="B2141" s="2" t="s">
        <v>268</v>
      </c>
      <c r="C2141" s="1">
        <v>3523107</v>
      </c>
      <c r="D2141" s="4">
        <v>6</v>
      </c>
      <c r="E2141" s="6">
        <v>2</v>
      </c>
      <c r="F2141" s="39">
        <v>35231072</v>
      </c>
      <c r="G2141" s="39">
        <v>0</v>
      </c>
      <c r="H2141" s="39">
        <v>0</v>
      </c>
      <c r="I2141" s="132">
        <v>0</v>
      </c>
      <c r="J2141" s="132">
        <v>0</v>
      </c>
      <c r="K2141" s="132">
        <v>0</v>
      </c>
      <c r="L2141" s="132">
        <v>0</v>
      </c>
      <c r="M2141" s="132">
        <v>0</v>
      </c>
      <c r="N2141" s="132">
        <v>0</v>
      </c>
      <c r="O2141" s="132">
        <v>0</v>
      </c>
      <c r="P2141" s="132">
        <v>0</v>
      </c>
      <c r="Q2141" s="140">
        <v>0</v>
      </c>
      <c r="R2141" s="134">
        <v>3</v>
      </c>
      <c r="S2141" s="122">
        <f t="shared" si="66"/>
        <v>0</v>
      </c>
      <c r="T2141" s="122">
        <f t="shared" si="67"/>
        <v>0</v>
      </c>
    </row>
    <row r="2142" spans="1:20" x14ac:dyDescent="0.25">
      <c r="A2142" s="3">
        <v>2015</v>
      </c>
      <c r="B2142" s="2" t="s">
        <v>269</v>
      </c>
      <c r="C2142" s="1">
        <v>3523206</v>
      </c>
      <c r="D2142" s="4">
        <v>14</v>
      </c>
      <c r="E2142" s="6">
        <v>14</v>
      </c>
      <c r="F2142" s="39">
        <v>352320614</v>
      </c>
      <c r="G2142" s="39">
        <v>18</v>
      </c>
      <c r="H2142" s="39">
        <v>17</v>
      </c>
      <c r="I2142" s="132">
        <v>0.12109249999999998</v>
      </c>
      <c r="J2142" s="132">
        <v>0.11346189999999998</v>
      </c>
      <c r="K2142" s="132">
        <v>7.6305999999999987E-3</v>
      </c>
      <c r="L2142" s="132">
        <v>9.4169457128361236E-2</v>
      </c>
      <c r="M2142" s="132">
        <v>4.3619999999999996E-3</v>
      </c>
      <c r="N2142" s="132">
        <v>4.0552999999999995E-3</v>
      </c>
      <c r="O2142" s="132">
        <v>0.11037189999999998</v>
      </c>
      <c r="P2142" s="132">
        <v>2.3032999999999999E-3</v>
      </c>
      <c r="Q2142" s="140">
        <v>8</v>
      </c>
      <c r="R2142" s="134">
        <v>50</v>
      </c>
      <c r="S2142" s="122">
        <f t="shared" si="66"/>
        <v>51.428571428571423</v>
      </c>
      <c r="T2142" s="122">
        <f t="shared" si="67"/>
        <v>48.571428571428569</v>
      </c>
    </row>
    <row r="2143" spans="1:20" x14ac:dyDescent="0.25">
      <c r="A2143" s="3">
        <v>2015</v>
      </c>
      <c r="B2143" s="2" t="s">
        <v>270</v>
      </c>
      <c r="C2143" s="1">
        <v>3523305</v>
      </c>
      <c r="D2143" s="4">
        <v>11</v>
      </c>
      <c r="E2143" s="6">
        <v>11</v>
      </c>
      <c r="F2143" s="39">
        <v>352330511</v>
      </c>
      <c r="G2143" s="39">
        <v>6</v>
      </c>
      <c r="H2143" s="39">
        <v>1</v>
      </c>
      <c r="I2143" s="132">
        <v>3.9493E-2</v>
      </c>
      <c r="J2143" s="132">
        <v>3.91759E-2</v>
      </c>
      <c r="K2143" s="132">
        <v>3.1710000000000001E-4</v>
      </c>
      <c r="L2143" s="132">
        <v>0</v>
      </c>
      <c r="M2143" s="132">
        <v>2.2339299999999999E-2</v>
      </c>
      <c r="N2143" s="132">
        <v>0</v>
      </c>
      <c r="O2143" s="132">
        <v>1.7153700000000001E-2</v>
      </c>
      <c r="P2143" s="132">
        <v>0</v>
      </c>
      <c r="Q2143" s="140">
        <v>18</v>
      </c>
      <c r="R2143" s="134">
        <v>4</v>
      </c>
      <c r="S2143" s="122">
        <f t="shared" si="66"/>
        <v>85.714285714285708</v>
      </c>
      <c r="T2143" s="122">
        <f t="shared" si="67"/>
        <v>14.285714285714285</v>
      </c>
    </row>
    <row r="2144" spans="1:20" x14ac:dyDescent="0.25">
      <c r="A2144" s="3">
        <v>2015</v>
      </c>
      <c r="B2144" s="2" t="s">
        <v>270</v>
      </c>
      <c r="C2144" s="1">
        <v>3523305</v>
      </c>
      <c r="D2144" s="4">
        <v>11</v>
      </c>
      <c r="E2144" s="6">
        <v>7</v>
      </c>
      <c r="F2144" s="39">
        <v>35233057</v>
      </c>
      <c r="G2144" s="39">
        <v>1</v>
      </c>
      <c r="H2144" s="39">
        <v>0</v>
      </c>
      <c r="I2144" s="132">
        <v>0.22411110000000001</v>
      </c>
      <c r="J2144" s="132">
        <v>0.22411110000000001</v>
      </c>
      <c r="K2144" s="132">
        <v>0</v>
      </c>
      <c r="L2144" s="132">
        <v>0</v>
      </c>
      <c r="M2144" s="132">
        <v>0.22411110000000001</v>
      </c>
      <c r="N2144" s="132">
        <v>0</v>
      </c>
      <c r="O2144" s="132">
        <v>0</v>
      </c>
      <c r="P2144" s="132">
        <v>0</v>
      </c>
      <c r="Q2144" s="140">
        <v>1</v>
      </c>
      <c r="R2144" s="134">
        <v>1</v>
      </c>
      <c r="S2144" s="122">
        <f t="shared" si="66"/>
        <v>100</v>
      </c>
      <c r="T2144" s="122">
        <f t="shared" si="67"/>
        <v>0</v>
      </c>
    </row>
    <row r="2145" spans="1:20" x14ac:dyDescent="0.25">
      <c r="A2145" s="3">
        <v>2015</v>
      </c>
      <c r="B2145" s="2" t="s">
        <v>271</v>
      </c>
      <c r="C2145" s="1">
        <v>3523404</v>
      </c>
      <c r="D2145" s="4">
        <v>5</v>
      </c>
      <c r="E2145" s="6">
        <v>5</v>
      </c>
      <c r="F2145" s="39">
        <v>35234045</v>
      </c>
      <c r="G2145" s="39">
        <v>44</v>
      </c>
      <c r="H2145" s="39">
        <v>139</v>
      </c>
      <c r="I2145" s="132">
        <v>1.8519545000000002</v>
      </c>
      <c r="J2145" s="132">
        <v>1.8015093000000002</v>
      </c>
      <c r="K2145" s="132">
        <v>5.0445199999999968E-2</v>
      </c>
      <c r="L2145" s="132">
        <v>0</v>
      </c>
      <c r="M2145" s="132">
        <v>1.5307917</v>
      </c>
      <c r="N2145" s="132">
        <v>0.17456099999999994</v>
      </c>
      <c r="O2145" s="132">
        <v>3.3269799999999995E-2</v>
      </c>
      <c r="P2145" s="132">
        <v>0.11333199999999996</v>
      </c>
      <c r="Q2145" s="140">
        <v>100</v>
      </c>
      <c r="R2145" s="134">
        <v>126</v>
      </c>
      <c r="S2145" s="122">
        <f t="shared" si="66"/>
        <v>24.043715846994534</v>
      </c>
      <c r="T2145" s="122">
        <f t="shared" si="67"/>
        <v>75.956284153005456</v>
      </c>
    </row>
    <row r="2146" spans="1:20" x14ac:dyDescent="0.25">
      <c r="A2146" s="3">
        <v>2015</v>
      </c>
      <c r="B2146" s="2" t="s">
        <v>272</v>
      </c>
      <c r="C2146" s="1">
        <v>3523503</v>
      </c>
      <c r="D2146" s="4">
        <v>17</v>
      </c>
      <c r="E2146" s="6">
        <v>17</v>
      </c>
      <c r="F2146" s="39">
        <v>352350317</v>
      </c>
      <c r="G2146" s="39">
        <v>12</v>
      </c>
      <c r="H2146" s="39">
        <v>13</v>
      </c>
      <c r="I2146" s="132">
        <v>0.20075610000000002</v>
      </c>
      <c r="J2146" s="132">
        <v>0.18853650000000002</v>
      </c>
      <c r="K2146" s="132">
        <v>1.2219599999999999E-2</v>
      </c>
      <c r="L2146" s="132">
        <v>0</v>
      </c>
      <c r="M2146" s="132">
        <v>5.2325099999999999E-2</v>
      </c>
      <c r="N2146" s="132">
        <v>4.2303000000000002E-3</v>
      </c>
      <c r="O2146" s="132">
        <v>0.1435507</v>
      </c>
      <c r="P2146" s="132">
        <v>6.5000000000000008E-4</v>
      </c>
      <c r="Q2146" s="140">
        <v>5</v>
      </c>
      <c r="R2146" s="134">
        <v>6</v>
      </c>
      <c r="S2146" s="122">
        <f t="shared" si="66"/>
        <v>48</v>
      </c>
      <c r="T2146" s="122">
        <f t="shared" si="67"/>
        <v>52</v>
      </c>
    </row>
    <row r="2147" spans="1:20" x14ac:dyDescent="0.25">
      <c r="A2147" s="3">
        <v>2015</v>
      </c>
      <c r="B2147" s="2" t="s">
        <v>272</v>
      </c>
      <c r="C2147" s="1">
        <v>3523503</v>
      </c>
      <c r="D2147" s="4">
        <v>17</v>
      </c>
      <c r="E2147" s="6">
        <v>14</v>
      </c>
      <c r="F2147" s="39">
        <v>352350314</v>
      </c>
      <c r="G2147" s="39">
        <v>0</v>
      </c>
      <c r="H2147" s="39">
        <v>0</v>
      </c>
      <c r="I2147" s="132">
        <v>0</v>
      </c>
      <c r="J2147" s="132">
        <v>0</v>
      </c>
      <c r="K2147" s="132">
        <v>0</v>
      </c>
      <c r="L2147" s="132">
        <v>5.7177511415525115E-2</v>
      </c>
      <c r="M2147" s="132">
        <v>0</v>
      </c>
      <c r="N2147" s="132">
        <v>0</v>
      </c>
      <c r="O2147" s="132">
        <v>0</v>
      </c>
      <c r="P2147" s="132">
        <v>0</v>
      </c>
      <c r="Q2147" s="140">
        <v>2</v>
      </c>
      <c r="R2147" s="134">
        <v>0</v>
      </c>
      <c r="S2147" s="122">
        <f t="shared" si="66"/>
        <v>0</v>
      </c>
      <c r="T2147" s="122">
        <f t="shared" si="67"/>
        <v>0</v>
      </c>
    </row>
    <row r="2148" spans="1:20" x14ac:dyDescent="0.25">
      <c r="A2148" s="3">
        <v>2015</v>
      </c>
      <c r="B2148" s="2" t="s">
        <v>273</v>
      </c>
      <c r="C2148" s="1">
        <v>3523602</v>
      </c>
      <c r="D2148" s="4">
        <v>13</v>
      </c>
      <c r="E2148" s="6">
        <v>13</v>
      </c>
      <c r="F2148" s="39">
        <v>352360213</v>
      </c>
      <c r="G2148" s="39">
        <v>9</v>
      </c>
      <c r="H2148" s="39">
        <v>38</v>
      </c>
      <c r="I2148" s="132">
        <v>0.30371229999999999</v>
      </c>
      <c r="J2148" s="132">
        <v>0.10646569999999998</v>
      </c>
      <c r="K2148" s="132">
        <v>0.19724660000000002</v>
      </c>
      <c r="L2148" s="132">
        <v>0</v>
      </c>
      <c r="M2148" s="132">
        <v>0.1079976</v>
      </c>
      <c r="N2148" s="132">
        <v>9.2592999999999998E-3</v>
      </c>
      <c r="O2148" s="132">
        <v>0.16742540000000006</v>
      </c>
      <c r="P2148" s="132">
        <v>1.9030000000000002E-2</v>
      </c>
      <c r="Q2148" s="140">
        <v>2</v>
      </c>
      <c r="R2148" s="134">
        <v>5</v>
      </c>
      <c r="S2148" s="122">
        <f t="shared" si="66"/>
        <v>19.148936170212767</v>
      </c>
      <c r="T2148" s="122">
        <f t="shared" si="67"/>
        <v>80.851063829787222</v>
      </c>
    </row>
    <row r="2149" spans="1:20" x14ac:dyDescent="0.25">
      <c r="A2149" s="3">
        <v>2015</v>
      </c>
      <c r="B2149" s="2" t="s">
        <v>273</v>
      </c>
      <c r="C2149" s="1">
        <v>3523602</v>
      </c>
      <c r="D2149" s="4">
        <v>13</v>
      </c>
      <c r="E2149" s="6">
        <v>5</v>
      </c>
      <c r="F2149" s="39">
        <v>35236025</v>
      </c>
      <c r="G2149" s="39">
        <v>6</v>
      </c>
      <c r="H2149" s="39">
        <v>13</v>
      </c>
      <c r="I2149" s="132">
        <v>4.0452700000000008E-2</v>
      </c>
      <c r="J2149" s="132">
        <v>2.5543200000000002E-2</v>
      </c>
      <c r="K2149" s="132">
        <v>1.4909500000000003E-2</v>
      </c>
      <c r="L2149" s="132">
        <v>0</v>
      </c>
      <c r="M2149" s="132">
        <v>1.0416700000000001E-2</v>
      </c>
      <c r="N2149" s="132">
        <v>1.6668E-3</v>
      </c>
      <c r="O2149" s="132">
        <v>2.78657E-2</v>
      </c>
      <c r="P2149" s="132">
        <v>5.0349999999999993E-4</v>
      </c>
      <c r="Q2149" s="140">
        <v>9</v>
      </c>
      <c r="R2149" s="134">
        <v>0</v>
      </c>
      <c r="S2149" s="122">
        <f t="shared" si="66"/>
        <v>31.578947368421051</v>
      </c>
      <c r="T2149" s="122">
        <f t="shared" si="67"/>
        <v>68.421052631578945</v>
      </c>
    </row>
    <row r="2150" spans="1:20" x14ac:dyDescent="0.25">
      <c r="A2150" s="3">
        <v>2015</v>
      </c>
      <c r="B2150" s="2" t="s">
        <v>274</v>
      </c>
      <c r="C2150" s="1">
        <v>3523701</v>
      </c>
      <c r="D2150" s="4">
        <v>8</v>
      </c>
      <c r="E2150" s="6">
        <v>8</v>
      </c>
      <c r="F2150" s="39">
        <v>35237018</v>
      </c>
      <c r="G2150" s="39">
        <v>11</v>
      </c>
      <c r="H2150" s="39">
        <v>4</v>
      </c>
      <c r="I2150" s="132">
        <v>0.11051459999999999</v>
      </c>
      <c r="J2150" s="132">
        <v>9.498029999999999E-2</v>
      </c>
      <c r="K2150" s="132">
        <v>1.5534299999999999E-2</v>
      </c>
      <c r="L2150" s="132">
        <v>0</v>
      </c>
      <c r="M2150" s="132">
        <v>1.5117599999999998E-2</v>
      </c>
      <c r="N2150" s="132">
        <v>0</v>
      </c>
      <c r="O2150" s="132">
        <v>9.3730399999999992E-2</v>
      </c>
      <c r="P2150" s="132">
        <v>1.6666000000000003E-3</v>
      </c>
      <c r="Q2150" s="140">
        <v>2</v>
      </c>
      <c r="R2150" s="134">
        <v>0</v>
      </c>
      <c r="S2150" s="122">
        <f t="shared" si="66"/>
        <v>73.333333333333329</v>
      </c>
      <c r="T2150" s="122">
        <f t="shared" si="67"/>
        <v>26.666666666666668</v>
      </c>
    </row>
    <row r="2151" spans="1:20" x14ac:dyDescent="0.25">
      <c r="A2151" s="3">
        <v>2015</v>
      </c>
      <c r="B2151" s="2" t="s">
        <v>275</v>
      </c>
      <c r="C2151" s="1">
        <v>3523800</v>
      </c>
      <c r="D2151" s="4">
        <v>4</v>
      </c>
      <c r="E2151" s="6">
        <v>4</v>
      </c>
      <c r="F2151" s="39">
        <v>35238004</v>
      </c>
      <c r="G2151" s="39">
        <v>61</v>
      </c>
      <c r="H2151" s="39">
        <v>7</v>
      </c>
      <c r="I2151" s="132">
        <v>0.42612409999999995</v>
      </c>
      <c r="J2151" s="132">
        <v>0.42549699999999996</v>
      </c>
      <c r="K2151" s="132">
        <v>6.2710000000000001E-4</v>
      </c>
      <c r="L2151" s="132">
        <v>0</v>
      </c>
      <c r="M2151" s="132">
        <v>1.9377800000000001E-2</v>
      </c>
      <c r="N2151" s="132">
        <v>3.3330000000000002E-4</v>
      </c>
      <c r="O2151" s="132">
        <v>0.39414740000000009</v>
      </c>
      <c r="P2151" s="132">
        <v>1.22656E-2</v>
      </c>
      <c r="Q2151" s="140">
        <v>19</v>
      </c>
      <c r="R2151" s="134">
        <v>1</v>
      </c>
      <c r="S2151" s="122">
        <f t="shared" si="66"/>
        <v>89.705882352941174</v>
      </c>
      <c r="T2151" s="122">
        <f t="shared" si="67"/>
        <v>10.294117647058822</v>
      </c>
    </row>
    <row r="2152" spans="1:20" x14ac:dyDescent="0.25">
      <c r="A2152" s="3">
        <v>2015</v>
      </c>
      <c r="B2152" s="2" t="s">
        <v>276</v>
      </c>
      <c r="C2152" s="1">
        <v>3523909</v>
      </c>
      <c r="D2152" s="4">
        <v>10</v>
      </c>
      <c r="E2152" s="6">
        <v>10</v>
      </c>
      <c r="F2152" s="39">
        <v>352390910</v>
      </c>
      <c r="G2152" s="39">
        <v>77</v>
      </c>
      <c r="H2152" s="39">
        <v>376</v>
      </c>
      <c r="I2152" s="132">
        <v>1.5828449</v>
      </c>
      <c r="J2152" s="132">
        <v>1.3015094000000005</v>
      </c>
      <c r="K2152" s="132">
        <v>0.28133549999999963</v>
      </c>
      <c r="L2152" s="132">
        <v>0</v>
      </c>
      <c r="M2152" s="132">
        <v>1.0513310999999996</v>
      </c>
      <c r="N2152" s="132">
        <v>0.19491659999999994</v>
      </c>
      <c r="O2152" s="132">
        <v>5.7092900000000002E-2</v>
      </c>
      <c r="P2152" s="132">
        <v>0.27950429999999971</v>
      </c>
      <c r="Q2152" s="140">
        <v>201</v>
      </c>
      <c r="R2152" s="134">
        <v>141</v>
      </c>
      <c r="S2152" s="122">
        <f t="shared" si="66"/>
        <v>16.997792494481239</v>
      </c>
      <c r="T2152" s="122">
        <f t="shared" si="67"/>
        <v>83.002207505518768</v>
      </c>
    </row>
    <row r="2153" spans="1:20" x14ac:dyDescent="0.25">
      <c r="A2153" s="3">
        <v>2015</v>
      </c>
      <c r="B2153" s="2" t="s">
        <v>276</v>
      </c>
      <c r="C2153" s="1">
        <v>3523909</v>
      </c>
      <c r="D2153" s="4">
        <v>10</v>
      </c>
      <c r="E2153" s="6">
        <v>5</v>
      </c>
      <c r="F2153" s="39">
        <v>35239095</v>
      </c>
      <c r="G2153" s="39">
        <v>0</v>
      </c>
      <c r="H2153" s="39">
        <v>3</v>
      </c>
      <c r="I2153" s="132">
        <v>2.8469999999999998E-4</v>
      </c>
      <c r="J2153" s="132">
        <v>0</v>
      </c>
      <c r="K2153" s="132">
        <v>2.8469999999999998E-4</v>
      </c>
      <c r="L2153" s="132">
        <v>0</v>
      </c>
      <c r="M2153" s="132">
        <v>0</v>
      </c>
      <c r="N2153" s="132">
        <v>0</v>
      </c>
      <c r="O2153" s="132">
        <v>0</v>
      </c>
      <c r="P2153" s="132">
        <v>2.8469999999999998E-4</v>
      </c>
      <c r="Q2153" s="140">
        <v>8</v>
      </c>
      <c r="R2153" s="134">
        <v>0</v>
      </c>
      <c r="S2153" s="122">
        <f t="shared" si="66"/>
        <v>0</v>
      </c>
      <c r="T2153" s="122">
        <f t="shared" si="67"/>
        <v>100</v>
      </c>
    </row>
    <row r="2154" spans="1:20" x14ac:dyDescent="0.25">
      <c r="A2154" s="3">
        <v>2015</v>
      </c>
      <c r="B2154" s="2" t="s">
        <v>277</v>
      </c>
      <c r="C2154" s="1">
        <v>3524006</v>
      </c>
      <c r="D2154" s="4">
        <v>5</v>
      </c>
      <c r="E2154" s="6">
        <v>5</v>
      </c>
      <c r="F2154" s="39">
        <v>35240065</v>
      </c>
      <c r="G2154" s="39">
        <v>21</v>
      </c>
      <c r="H2154" s="39">
        <v>114</v>
      </c>
      <c r="I2154" s="132">
        <v>0.19085859999999993</v>
      </c>
      <c r="J2154" s="132">
        <v>0.13968719999999996</v>
      </c>
      <c r="K2154" s="132">
        <v>5.1171399999999978E-2</v>
      </c>
      <c r="L2154" s="132">
        <v>0</v>
      </c>
      <c r="M2154" s="132">
        <v>7.3833300000000004E-2</v>
      </c>
      <c r="N2154" s="132">
        <v>2.5130900000000005E-2</v>
      </c>
      <c r="O2154" s="132">
        <v>3.0626899999999999E-2</v>
      </c>
      <c r="P2154" s="132">
        <v>6.1267499999999989E-2</v>
      </c>
      <c r="Q2154" s="140">
        <v>44</v>
      </c>
      <c r="R2154" s="134">
        <v>116</v>
      </c>
      <c r="S2154" s="122">
        <f t="shared" si="66"/>
        <v>15.555555555555555</v>
      </c>
      <c r="T2154" s="122">
        <f t="shared" si="67"/>
        <v>84.444444444444443</v>
      </c>
    </row>
    <row r="2155" spans="1:20" x14ac:dyDescent="0.25">
      <c r="A2155" s="3">
        <v>2015</v>
      </c>
      <c r="B2155" s="2" t="s">
        <v>278</v>
      </c>
      <c r="C2155" s="1">
        <v>3524105</v>
      </c>
      <c r="D2155" s="4">
        <v>8</v>
      </c>
      <c r="E2155" s="6">
        <v>8</v>
      </c>
      <c r="F2155" s="39">
        <v>35241058</v>
      </c>
      <c r="G2155" s="39">
        <v>19</v>
      </c>
      <c r="H2155" s="39">
        <v>26</v>
      </c>
      <c r="I2155" s="132">
        <v>0.25458539999999996</v>
      </c>
      <c r="J2155" s="132">
        <v>0.24775839999999999</v>
      </c>
      <c r="K2155" s="132">
        <v>6.8269999999999989E-3</v>
      </c>
      <c r="L2155" s="132">
        <v>0</v>
      </c>
      <c r="M2155" s="132">
        <v>0.21299999999999999</v>
      </c>
      <c r="N2155" s="132">
        <v>3.0839999999999999E-3</v>
      </c>
      <c r="O2155" s="132">
        <v>3.3192899999999997E-2</v>
      </c>
      <c r="P2155" s="132">
        <v>5.3085000000000007E-3</v>
      </c>
      <c r="Q2155" s="140">
        <v>6</v>
      </c>
      <c r="R2155" s="134">
        <v>9</v>
      </c>
      <c r="S2155" s="122">
        <f t="shared" si="66"/>
        <v>42.222222222222221</v>
      </c>
      <c r="T2155" s="122">
        <f t="shared" si="67"/>
        <v>57.777777777777771</v>
      </c>
    </row>
    <row r="2156" spans="1:20" x14ac:dyDescent="0.25">
      <c r="A2156" s="3">
        <v>2015</v>
      </c>
      <c r="B2156" s="2" t="s">
        <v>279</v>
      </c>
      <c r="C2156" s="1">
        <v>3524204</v>
      </c>
      <c r="D2156" s="4">
        <v>12</v>
      </c>
      <c r="E2156" s="6">
        <v>12</v>
      </c>
      <c r="F2156" s="39">
        <v>352420412</v>
      </c>
      <c r="G2156" s="39">
        <v>20</v>
      </c>
      <c r="H2156" s="39">
        <v>7</v>
      </c>
      <c r="I2156" s="132">
        <v>0.57215479999999985</v>
      </c>
      <c r="J2156" s="132">
        <v>0.55536889999999983</v>
      </c>
      <c r="K2156" s="132">
        <v>1.6785899999999996E-2</v>
      </c>
      <c r="L2156" s="132">
        <v>3.6832001522070015E-2</v>
      </c>
      <c r="M2156" s="132">
        <v>1.65509E-2</v>
      </c>
      <c r="N2156" s="132">
        <v>5.5555599999999997E-2</v>
      </c>
      <c r="O2156" s="132">
        <v>0.49981330000000002</v>
      </c>
      <c r="P2156" s="132">
        <v>2.3499999999999997E-4</v>
      </c>
      <c r="Q2156" s="140">
        <v>7</v>
      </c>
      <c r="R2156" s="134">
        <v>0</v>
      </c>
      <c r="S2156" s="122">
        <f t="shared" si="66"/>
        <v>74.074074074074076</v>
      </c>
      <c r="T2156" s="122">
        <f t="shared" si="67"/>
        <v>25.925925925925924</v>
      </c>
    </row>
    <row r="2157" spans="1:20" x14ac:dyDescent="0.25">
      <c r="A2157" s="3">
        <v>2015</v>
      </c>
      <c r="B2157" s="2" t="s">
        <v>280</v>
      </c>
      <c r="C2157" s="1">
        <v>3524303</v>
      </c>
      <c r="D2157" s="4">
        <v>9</v>
      </c>
      <c r="E2157" s="6">
        <v>9</v>
      </c>
      <c r="F2157" s="39">
        <v>35243039</v>
      </c>
      <c r="G2157" s="39">
        <v>45</v>
      </c>
      <c r="H2157" s="39">
        <v>56</v>
      </c>
      <c r="I2157" s="132">
        <v>1.3101746000000001</v>
      </c>
      <c r="J2157" s="132">
        <v>1.1889949</v>
      </c>
      <c r="K2157" s="132">
        <v>0.12117970000000002</v>
      </c>
      <c r="L2157" s="132">
        <v>5.5136986301369866E-2</v>
      </c>
      <c r="M2157" s="132">
        <v>0.38701019999999997</v>
      </c>
      <c r="N2157" s="132">
        <v>0.41682559999999991</v>
      </c>
      <c r="O2157" s="132">
        <v>0.47455899999999995</v>
      </c>
      <c r="P2157" s="132">
        <v>3.1779799999999997E-2</v>
      </c>
      <c r="Q2157" s="140">
        <v>10</v>
      </c>
      <c r="R2157" s="134">
        <v>32</v>
      </c>
      <c r="S2157" s="122">
        <f t="shared" si="66"/>
        <v>44.554455445544555</v>
      </c>
      <c r="T2157" s="122">
        <f t="shared" si="67"/>
        <v>55.445544554455452</v>
      </c>
    </row>
    <row r="2158" spans="1:20" x14ac:dyDescent="0.25">
      <c r="A2158" s="3">
        <v>2015</v>
      </c>
      <c r="B2158" s="2" t="s">
        <v>281</v>
      </c>
      <c r="C2158" s="1">
        <v>3524402</v>
      </c>
      <c r="D2158" s="4">
        <v>2</v>
      </c>
      <c r="E2158" s="6">
        <v>2</v>
      </c>
      <c r="F2158" s="39">
        <v>35244022</v>
      </c>
      <c r="G2158" s="39">
        <v>26</v>
      </c>
      <c r="H2158" s="39">
        <v>138</v>
      </c>
      <c r="I2158" s="132">
        <v>1.7931427000000002</v>
      </c>
      <c r="J2158" s="132">
        <v>1.4237879000000002</v>
      </c>
      <c r="K2158" s="132">
        <v>0.36935479999999993</v>
      </c>
      <c r="L2158" s="132">
        <v>2.2456757990867575</v>
      </c>
      <c r="M2158" s="132">
        <v>2.3611099999999999E-2</v>
      </c>
      <c r="N2158" s="132">
        <v>1.7072295000000002</v>
      </c>
      <c r="O2158" s="132">
        <v>2.5131399999999998E-2</v>
      </c>
      <c r="P2158" s="132">
        <v>3.7170700000000008E-2</v>
      </c>
      <c r="Q2158" s="140">
        <v>82</v>
      </c>
      <c r="R2158" s="134">
        <v>134</v>
      </c>
      <c r="S2158" s="122">
        <f t="shared" si="66"/>
        <v>15.853658536585366</v>
      </c>
      <c r="T2158" s="122">
        <f t="shared" si="67"/>
        <v>84.146341463414629</v>
      </c>
    </row>
    <row r="2159" spans="1:20" x14ac:dyDescent="0.25">
      <c r="A2159" s="3">
        <v>2015</v>
      </c>
      <c r="B2159" s="2" t="s">
        <v>282</v>
      </c>
      <c r="C2159" s="1">
        <v>3524501</v>
      </c>
      <c r="D2159" s="4">
        <v>16</v>
      </c>
      <c r="E2159" s="6">
        <v>16</v>
      </c>
      <c r="F2159" s="39">
        <v>352450116</v>
      </c>
      <c r="G2159" s="39">
        <v>2</v>
      </c>
      <c r="H2159" s="39">
        <v>14</v>
      </c>
      <c r="I2159" s="132">
        <v>2.90213E-2</v>
      </c>
      <c r="J2159" s="132">
        <v>1.6949599999999999E-2</v>
      </c>
      <c r="K2159" s="132">
        <v>1.2071700000000001E-2</v>
      </c>
      <c r="L2159" s="132">
        <v>0</v>
      </c>
      <c r="M2159" s="132">
        <v>9.5486000000000008E-3</v>
      </c>
      <c r="N2159" s="132">
        <v>2.8919999999999998E-4</v>
      </c>
      <c r="O2159" s="132">
        <v>1.7394E-2</v>
      </c>
      <c r="P2159" s="132">
        <v>1.7895000000000001E-3</v>
      </c>
      <c r="Q2159" s="140">
        <v>0</v>
      </c>
      <c r="R2159" s="134">
        <v>1</v>
      </c>
      <c r="S2159" s="122">
        <f t="shared" si="66"/>
        <v>12.5</v>
      </c>
      <c r="T2159" s="122">
        <f t="shared" si="67"/>
        <v>87.5</v>
      </c>
    </row>
    <row r="2160" spans="1:20" x14ac:dyDescent="0.25">
      <c r="A2160" s="3">
        <v>2015</v>
      </c>
      <c r="B2160" s="2" t="s">
        <v>283</v>
      </c>
      <c r="C2160" s="1">
        <v>3524600</v>
      </c>
      <c r="D2160" s="4">
        <v>11</v>
      </c>
      <c r="E2160" s="6">
        <v>11</v>
      </c>
      <c r="F2160" s="39">
        <v>352460011</v>
      </c>
      <c r="G2160" s="39">
        <v>18</v>
      </c>
      <c r="H2160" s="39">
        <v>8</v>
      </c>
      <c r="I2160" s="132">
        <v>8.2481799999999966E-2</v>
      </c>
      <c r="J2160" s="132">
        <v>8.004039999999997E-2</v>
      </c>
      <c r="K2160" s="132">
        <v>2.4413999999999998E-3</v>
      </c>
      <c r="L2160" s="132">
        <v>0</v>
      </c>
      <c r="M2160" s="132">
        <v>0</v>
      </c>
      <c r="N2160" s="132">
        <v>1.8580000000000001E-3</v>
      </c>
      <c r="O2160" s="132">
        <v>6.9242399999999996E-2</v>
      </c>
      <c r="P2160" s="132">
        <v>1.13814E-2</v>
      </c>
      <c r="Q2160" s="140">
        <v>36</v>
      </c>
      <c r="R2160" s="134">
        <v>25</v>
      </c>
      <c r="S2160" s="122">
        <f t="shared" si="66"/>
        <v>69.230769230769226</v>
      </c>
      <c r="T2160" s="122">
        <f t="shared" si="67"/>
        <v>30.76923076923077</v>
      </c>
    </row>
    <row r="2161" spans="1:20" x14ac:dyDescent="0.25">
      <c r="A2161" s="3">
        <v>2015</v>
      </c>
      <c r="B2161" s="2" t="s">
        <v>284</v>
      </c>
      <c r="C2161" s="1">
        <v>3524709</v>
      </c>
      <c r="D2161" s="4">
        <v>5</v>
      </c>
      <c r="E2161" s="6">
        <v>5</v>
      </c>
      <c r="F2161" s="39">
        <v>35247095</v>
      </c>
      <c r="G2161" s="39">
        <v>17</v>
      </c>
      <c r="H2161" s="39">
        <v>79</v>
      </c>
      <c r="I2161" s="132">
        <v>3.3672604999999991</v>
      </c>
      <c r="J2161" s="132">
        <v>3.3242622999999991</v>
      </c>
      <c r="K2161" s="132">
        <v>4.2998199999999979E-2</v>
      </c>
      <c r="L2161" s="132">
        <v>0</v>
      </c>
      <c r="M2161" s="132">
        <v>0.3361574</v>
      </c>
      <c r="N2161" s="132">
        <v>2.9904430999999989</v>
      </c>
      <c r="O2161" s="132">
        <v>2.5498999999999997E-2</v>
      </c>
      <c r="P2161" s="132">
        <v>1.5161000000000004E-2</v>
      </c>
      <c r="Q2161" s="140">
        <v>30</v>
      </c>
      <c r="R2161" s="134">
        <v>39</v>
      </c>
      <c r="S2161" s="122">
        <f t="shared" si="66"/>
        <v>17.708333333333336</v>
      </c>
      <c r="T2161" s="122">
        <f t="shared" si="67"/>
        <v>82.291666666666657</v>
      </c>
    </row>
    <row r="2162" spans="1:20" x14ac:dyDescent="0.25">
      <c r="A2162" s="3">
        <v>2015</v>
      </c>
      <c r="B2162" s="2" t="s">
        <v>285</v>
      </c>
      <c r="C2162" s="1">
        <v>3524808</v>
      </c>
      <c r="D2162" s="4">
        <v>18</v>
      </c>
      <c r="E2162" s="6">
        <v>18</v>
      </c>
      <c r="F2162" s="39">
        <v>352480818</v>
      </c>
      <c r="G2162" s="39">
        <v>42</v>
      </c>
      <c r="H2162" s="39">
        <v>56</v>
      </c>
      <c r="I2162" s="132">
        <v>3.15883E-2</v>
      </c>
      <c r="J2162" s="132">
        <v>9.511300000000002E-3</v>
      </c>
      <c r="K2162" s="132">
        <v>2.2076999999999996E-2</v>
      </c>
      <c r="L2162" s="132">
        <v>0</v>
      </c>
      <c r="M2162" s="132">
        <v>1.019E-4</v>
      </c>
      <c r="N2162" s="132">
        <v>9.7688999999999988E-3</v>
      </c>
      <c r="O2162" s="132">
        <v>1.8163499999999996E-2</v>
      </c>
      <c r="P2162" s="132">
        <v>3.5539999999999994E-3</v>
      </c>
      <c r="Q2162" s="140">
        <v>7</v>
      </c>
      <c r="R2162" s="134">
        <v>3</v>
      </c>
      <c r="S2162" s="122">
        <f t="shared" si="66"/>
        <v>42.857142857142854</v>
      </c>
      <c r="T2162" s="122">
        <f t="shared" si="67"/>
        <v>57.142857142857139</v>
      </c>
    </row>
    <row r="2163" spans="1:20" x14ac:dyDescent="0.25">
      <c r="A2163" s="3">
        <v>2015</v>
      </c>
      <c r="B2163" s="2" t="s">
        <v>285</v>
      </c>
      <c r="C2163" s="1">
        <v>3524808</v>
      </c>
      <c r="D2163" s="4">
        <v>18</v>
      </c>
      <c r="E2163" s="6">
        <v>15</v>
      </c>
      <c r="F2163" s="39">
        <v>352480815</v>
      </c>
      <c r="G2163" s="39">
        <v>44</v>
      </c>
      <c r="H2163" s="39">
        <v>7</v>
      </c>
      <c r="I2163" s="132">
        <v>5.1106199999999997E-2</v>
      </c>
      <c r="J2163" s="132">
        <v>4.4000699999999997E-2</v>
      </c>
      <c r="K2163" s="132">
        <v>7.1054999999999998E-3</v>
      </c>
      <c r="L2163" s="132">
        <v>0</v>
      </c>
      <c r="M2163" s="132">
        <v>0</v>
      </c>
      <c r="N2163" s="132">
        <v>2.8587999999999999E-3</v>
      </c>
      <c r="O2163" s="132">
        <v>4.4020400000000001E-2</v>
      </c>
      <c r="P2163" s="132">
        <v>4.2269999999999999E-3</v>
      </c>
      <c r="Q2163" s="140">
        <v>4</v>
      </c>
      <c r="R2163" s="134">
        <v>7</v>
      </c>
      <c r="S2163" s="122">
        <f t="shared" si="66"/>
        <v>86.274509803921575</v>
      </c>
      <c r="T2163" s="122">
        <f t="shared" si="67"/>
        <v>13.725490196078432</v>
      </c>
    </row>
    <row r="2164" spans="1:20" x14ac:dyDescent="0.25">
      <c r="A2164" s="3">
        <v>2015</v>
      </c>
      <c r="B2164" s="2" t="s">
        <v>286</v>
      </c>
      <c r="C2164" s="1">
        <v>3524907</v>
      </c>
      <c r="D2164" s="4">
        <v>2</v>
      </c>
      <c r="E2164" s="6">
        <v>2</v>
      </c>
      <c r="F2164" s="39">
        <v>35249072</v>
      </c>
      <c r="G2164" s="39">
        <v>41</v>
      </c>
      <c r="H2164" s="39">
        <v>12</v>
      </c>
      <c r="I2164" s="132">
        <v>4.9000700000000001E-2</v>
      </c>
      <c r="J2164" s="132">
        <v>3.7471900000000002E-2</v>
      </c>
      <c r="K2164" s="132">
        <v>1.1528799999999999E-2</v>
      </c>
      <c r="L2164" s="132">
        <v>0</v>
      </c>
      <c r="M2164" s="132">
        <v>0</v>
      </c>
      <c r="N2164" s="132">
        <v>7.9000000000000009E-5</v>
      </c>
      <c r="O2164" s="132">
        <v>2.2750900000000001E-2</v>
      </c>
      <c r="P2164" s="132">
        <v>2.6170800000000001E-2</v>
      </c>
      <c r="Q2164" s="140">
        <v>51</v>
      </c>
      <c r="R2164" s="134">
        <v>79</v>
      </c>
      <c r="S2164" s="122">
        <f t="shared" si="66"/>
        <v>77.358490566037744</v>
      </c>
      <c r="T2164" s="122">
        <f t="shared" si="67"/>
        <v>22.641509433962266</v>
      </c>
    </row>
    <row r="2165" spans="1:20" x14ac:dyDescent="0.25">
      <c r="A2165" s="3">
        <v>2015</v>
      </c>
      <c r="B2165" s="2" t="s">
        <v>287</v>
      </c>
      <c r="C2165" s="1">
        <v>3525003</v>
      </c>
      <c r="D2165" s="4">
        <v>6</v>
      </c>
      <c r="E2165" s="6">
        <v>6</v>
      </c>
      <c r="F2165" s="39">
        <v>35250036</v>
      </c>
      <c r="G2165" s="39">
        <v>1</v>
      </c>
      <c r="H2165" s="39">
        <v>23</v>
      </c>
      <c r="I2165" s="132">
        <v>1.1811299999999999E-2</v>
      </c>
      <c r="J2165" s="132">
        <v>1.6203999999999999E-3</v>
      </c>
      <c r="K2165" s="132">
        <v>1.0190899999999999E-2</v>
      </c>
      <c r="L2165" s="132">
        <v>0</v>
      </c>
      <c r="M2165" s="132">
        <v>0</v>
      </c>
      <c r="N2165" s="132">
        <v>7.2689999999999986E-3</v>
      </c>
      <c r="O2165" s="132">
        <v>0</v>
      </c>
      <c r="P2165" s="132">
        <v>4.5423E-3</v>
      </c>
      <c r="Q2165" s="140">
        <v>1</v>
      </c>
      <c r="R2165" s="134">
        <v>72</v>
      </c>
      <c r="S2165" s="122">
        <f t="shared" si="66"/>
        <v>4.1666666666666661</v>
      </c>
      <c r="T2165" s="122">
        <f t="shared" si="67"/>
        <v>95.833333333333343</v>
      </c>
    </row>
    <row r="2166" spans="1:20" x14ac:dyDescent="0.25">
      <c r="A2166" s="3">
        <v>2015</v>
      </c>
      <c r="B2166" s="2" t="s">
        <v>288</v>
      </c>
      <c r="C2166" s="1">
        <v>3525102</v>
      </c>
      <c r="D2166" s="4">
        <v>4</v>
      </c>
      <c r="E2166" s="6">
        <v>4</v>
      </c>
      <c r="F2166" s="39">
        <v>35251024</v>
      </c>
      <c r="G2166" s="39">
        <v>26</v>
      </c>
      <c r="H2166" s="39">
        <v>39</v>
      </c>
      <c r="I2166" s="132">
        <v>0.59916570000000002</v>
      </c>
      <c r="J2166" s="132">
        <v>0.52017020000000003</v>
      </c>
      <c r="K2166" s="132">
        <v>7.8995499999999982E-2</v>
      </c>
      <c r="L2166" s="132">
        <v>2.1920979198376458E-2</v>
      </c>
      <c r="M2166" s="132">
        <v>4.5588000000000004E-2</v>
      </c>
      <c r="N2166" s="132">
        <v>0.42704629999999999</v>
      </c>
      <c r="O2166" s="132">
        <v>9.8788300000000023E-2</v>
      </c>
      <c r="P2166" s="132">
        <v>2.7743099999999996E-2</v>
      </c>
      <c r="Q2166" s="140">
        <v>4</v>
      </c>
      <c r="R2166" s="134">
        <v>7</v>
      </c>
      <c r="S2166" s="122">
        <f t="shared" si="66"/>
        <v>40</v>
      </c>
      <c r="T2166" s="122">
        <f t="shared" si="67"/>
        <v>60</v>
      </c>
    </row>
    <row r="2167" spans="1:20" x14ac:dyDescent="0.25">
      <c r="A2167" s="3">
        <v>2015</v>
      </c>
      <c r="B2167" s="2" t="s">
        <v>289</v>
      </c>
      <c r="C2167" s="1">
        <v>3525201</v>
      </c>
      <c r="D2167" s="4">
        <v>5</v>
      </c>
      <c r="E2167" s="6">
        <v>5</v>
      </c>
      <c r="F2167" s="39">
        <v>35252015</v>
      </c>
      <c r="G2167" s="39">
        <v>30</v>
      </c>
      <c r="H2167" s="39">
        <v>87</v>
      </c>
      <c r="I2167" s="132">
        <v>0.1509066</v>
      </c>
      <c r="J2167" s="132">
        <v>0.13298679999999999</v>
      </c>
      <c r="K2167" s="132">
        <v>1.7919800000000003E-2</v>
      </c>
      <c r="L2167" s="132">
        <v>0</v>
      </c>
      <c r="M2167" s="132">
        <v>5.0888900000000008E-2</v>
      </c>
      <c r="N2167" s="132">
        <v>6.8490999999999995E-3</v>
      </c>
      <c r="O2167" s="132">
        <v>5.4071500000000008E-2</v>
      </c>
      <c r="P2167" s="132">
        <v>3.9097100000000003E-2</v>
      </c>
      <c r="Q2167" s="140">
        <v>27</v>
      </c>
      <c r="R2167" s="134">
        <v>24</v>
      </c>
      <c r="S2167" s="122">
        <f t="shared" si="66"/>
        <v>25.641025641025639</v>
      </c>
      <c r="T2167" s="122">
        <f t="shared" si="67"/>
        <v>74.358974358974365</v>
      </c>
    </row>
    <row r="2168" spans="1:20" x14ac:dyDescent="0.25">
      <c r="A2168" s="3">
        <v>2015</v>
      </c>
      <c r="B2168" s="2" t="s">
        <v>290</v>
      </c>
      <c r="C2168" s="1">
        <v>3525300</v>
      </c>
      <c r="D2168" s="4">
        <v>13</v>
      </c>
      <c r="E2168" s="6">
        <v>13</v>
      </c>
      <c r="F2168" s="39">
        <v>352530013</v>
      </c>
      <c r="G2168" s="39">
        <v>49</v>
      </c>
      <c r="H2168" s="39">
        <v>87</v>
      </c>
      <c r="I2168" s="132">
        <v>1.0870277000000002</v>
      </c>
      <c r="J2168" s="132">
        <v>0.93250420000000023</v>
      </c>
      <c r="K2168" s="132">
        <v>0.15452349999999998</v>
      </c>
      <c r="L2168" s="132">
        <v>0</v>
      </c>
      <c r="M2168" s="132">
        <v>0.22287040000000002</v>
      </c>
      <c r="N2168" s="132">
        <v>0.74362730000000021</v>
      </c>
      <c r="O2168" s="132">
        <v>9.3237400000000012E-2</v>
      </c>
      <c r="P2168" s="132">
        <v>2.7292599999999997E-2</v>
      </c>
      <c r="Q2168" s="140">
        <v>7</v>
      </c>
      <c r="R2168" s="134">
        <v>8</v>
      </c>
      <c r="S2168" s="122">
        <f t="shared" si="66"/>
        <v>36.029411764705884</v>
      </c>
      <c r="T2168" s="122">
        <f t="shared" si="67"/>
        <v>63.970588235294116</v>
      </c>
    </row>
    <row r="2169" spans="1:20" x14ac:dyDescent="0.25">
      <c r="A2169" s="3">
        <v>2015</v>
      </c>
      <c r="B2169" s="2" t="s">
        <v>291</v>
      </c>
      <c r="C2169" s="1">
        <v>3525409</v>
      </c>
      <c r="D2169" s="4">
        <v>8</v>
      </c>
      <c r="E2169" s="6">
        <v>8</v>
      </c>
      <c r="F2169" s="39">
        <v>35254098</v>
      </c>
      <c r="G2169" s="39">
        <v>19</v>
      </c>
      <c r="H2169" s="39">
        <v>8</v>
      </c>
      <c r="I2169" s="132">
        <v>0.29270790000000008</v>
      </c>
      <c r="J2169" s="132">
        <v>0.26515040000000006</v>
      </c>
      <c r="K2169" s="132">
        <v>2.7557500000000006E-2</v>
      </c>
      <c r="L2169" s="132">
        <v>0</v>
      </c>
      <c r="M2169" s="132">
        <v>8.1574000000000004E-3</v>
      </c>
      <c r="N2169" s="132">
        <v>9.2592599999999997E-2</v>
      </c>
      <c r="O2169" s="132">
        <v>0.19093570000000004</v>
      </c>
      <c r="P2169" s="132">
        <v>1.0222E-3</v>
      </c>
      <c r="Q2169" s="140">
        <v>12</v>
      </c>
      <c r="R2169" s="134">
        <v>3</v>
      </c>
      <c r="S2169" s="122">
        <f t="shared" si="66"/>
        <v>70.370370370370367</v>
      </c>
      <c r="T2169" s="122">
        <f t="shared" si="67"/>
        <v>29.629629629629626</v>
      </c>
    </row>
    <row r="2170" spans="1:20" x14ac:dyDescent="0.25">
      <c r="A2170" s="3">
        <v>2015</v>
      </c>
      <c r="B2170" s="2" t="s">
        <v>292</v>
      </c>
      <c r="C2170" s="1">
        <v>3525508</v>
      </c>
      <c r="D2170" s="4">
        <v>5</v>
      </c>
      <c r="E2170" s="6">
        <v>5</v>
      </c>
      <c r="F2170" s="39">
        <v>35255085</v>
      </c>
      <c r="G2170" s="39">
        <v>40</v>
      </c>
      <c r="H2170" s="39">
        <v>34</v>
      </c>
      <c r="I2170" s="132">
        <v>0.15466969999999999</v>
      </c>
      <c r="J2170" s="132">
        <v>0.1477561</v>
      </c>
      <c r="K2170" s="132">
        <v>6.9135999999999998E-3</v>
      </c>
      <c r="L2170" s="132">
        <v>0</v>
      </c>
      <c r="M2170" s="132">
        <v>6.50834E-2</v>
      </c>
      <c r="N2170" s="132">
        <v>6.4609999999999993E-4</v>
      </c>
      <c r="O2170" s="132">
        <v>8.3727999999999969E-2</v>
      </c>
      <c r="P2170" s="132">
        <v>5.2121999999999984E-3</v>
      </c>
      <c r="Q2170" s="140">
        <v>51</v>
      </c>
      <c r="R2170" s="134">
        <v>35</v>
      </c>
      <c r="S2170" s="122">
        <f t="shared" si="66"/>
        <v>54.054054054054056</v>
      </c>
      <c r="T2170" s="122">
        <f t="shared" si="67"/>
        <v>45.945945945945951</v>
      </c>
    </row>
    <row r="2171" spans="1:20" x14ac:dyDescent="0.25">
      <c r="A2171" s="3">
        <v>2015</v>
      </c>
      <c r="B2171" s="2" t="s">
        <v>293</v>
      </c>
      <c r="C2171" s="1">
        <v>3525607</v>
      </c>
      <c r="D2171" s="4">
        <v>17</v>
      </c>
      <c r="E2171" s="6">
        <v>17</v>
      </c>
      <c r="F2171" s="39">
        <v>352560717</v>
      </c>
      <c r="G2171" s="39">
        <v>1</v>
      </c>
      <c r="H2171" s="39">
        <v>8</v>
      </c>
      <c r="I2171" s="132">
        <v>2.3860899999999997E-2</v>
      </c>
      <c r="J2171" s="132">
        <v>2.0829999999999999E-4</v>
      </c>
      <c r="K2171" s="132">
        <v>2.3652599999999996E-2</v>
      </c>
      <c r="L2171" s="132">
        <v>0</v>
      </c>
      <c r="M2171" s="132">
        <v>2.3512199999999997E-2</v>
      </c>
      <c r="N2171" s="132">
        <v>1.404E-4</v>
      </c>
      <c r="O2171" s="132">
        <v>2.0829999999999999E-4</v>
      </c>
      <c r="P2171" s="132">
        <v>0</v>
      </c>
      <c r="Q2171" s="140">
        <v>0</v>
      </c>
      <c r="R2171" s="134">
        <v>3</v>
      </c>
      <c r="S2171" s="122">
        <f t="shared" si="66"/>
        <v>11.111111111111111</v>
      </c>
      <c r="T2171" s="122">
        <f t="shared" si="67"/>
        <v>88.888888888888886</v>
      </c>
    </row>
    <row r="2172" spans="1:20" x14ac:dyDescent="0.25">
      <c r="A2172" s="3">
        <v>2015</v>
      </c>
      <c r="B2172" s="2" t="s">
        <v>293</v>
      </c>
      <c r="C2172" s="1">
        <v>3525607</v>
      </c>
      <c r="D2172" s="4">
        <v>17</v>
      </c>
      <c r="E2172" s="6">
        <v>21</v>
      </c>
      <c r="F2172" s="39">
        <v>352560721</v>
      </c>
      <c r="G2172" s="39">
        <v>3</v>
      </c>
      <c r="H2172" s="39">
        <v>0</v>
      </c>
      <c r="I2172" s="132">
        <v>7.5254500000000002E-2</v>
      </c>
      <c r="J2172" s="132">
        <v>7.5254500000000002E-2</v>
      </c>
      <c r="K2172" s="132">
        <v>0</v>
      </c>
      <c r="L2172" s="132">
        <v>0</v>
      </c>
      <c r="M2172" s="132">
        <v>0</v>
      </c>
      <c r="N2172" s="132">
        <v>0</v>
      </c>
      <c r="O2172" s="132">
        <v>7.5254500000000002E-2</v>
      </c>
      <c r="P2172" s="132">
        <v>0</v>
      </c>
      <c r="Q2172" s="140">
        <v>0</v>
      </c>
      <c r="R2172" s="134">
        <v>1</v>
      </c>
      <c r="S2172" s="122">
        <f t="shared" si="66"/>
        <v>100</v>
      </c>
      <c r="T2172" s="122">
        <f t="shared" si="67"/>
        <v>0</v>
      </c>
    </row>
    <row r="2173" spans="1:20" x14ac:dyDescent="0.25">
      <c r="A2173" s="3">
        <v>2015</v>
      </c>
      <c r="B2173" s="2" t="s">
        <v>294</v>
      </c>
      <c r="C2173" s="1">
        <v>3525706</v>
      </c>
      <c r="D2173" s="4">
        <v>19</v>
      </c>
      <c r="E2173" s="6">
        <v>19</v>
      </c>
      <c r="F2173" s="39">
        <v>352570619</v>
      </c>
      <c r="G2173" s="39">
        <v>12</v>
      </c>
      <c r="H2173" s="39">
        <v>53</v>
      </c>
      <c r="I2173" s="132">
        <v>0.29118129999999998</v>
      </c>
      <c r="J2173" s="132">
        <v>0.2274244</v>
      </c>
      <c r="K2173" s="132">
        <v>6.3756899999999991E-2</v>
      </c>
      <c r="L2173" s="132">
        <v>0</v>
      </c>
      <c r="M2173" s="132">
        <v>0</v>
      </c>
      <c r="N2173" s="132">
        <v>0.18040999999999996</v>
      </c>
      <c r="O2173" s="132">
        <v>8.5622599999999993E-2</v>
      </c>
      <c r="P2173" s="132">
        <v>2.5148700000000003E-2</v>
      </c>
      <c r="Q2173" s="140">
        <v>12</v>
      </c>
      <c r="R2173" s="134">
        <v>12</v>
      </c>
      <c r="S2173" s="122">
        <f t="shared" si="66"/>
        <v>18.461538461538463</v>
      </c>
      <c r="T2173" s="122">
        <f t="shared" si="67"/>
        <v>81.538461538461533</v>
      </c>
    </row>
    <row r="2174" spans="1:20" x14ac:dyDescent="0.25">
      <c r="A2174" s="3">
        <v>2015</v>
      </c>
      <c r="B2174" s="2" t="s">
        <v>294</v>
      </c>
      <c r="C2174" s="1">
        <v>3525706</v>
      </c>
      <c r="D2174" s="4">
        <v>19</v>
      </c>
      <c r="E2174" s="6">
        <v>16</v>
      </c>
      <c r="F2174" s="39">
        <v>352570616</v>
      </c>
      <c r="G2174" s="39">
        <v>0</v>
      </c>
      <c r="H2174" s="39">
        <v>1</v>
      </c>
      <c r="I2174" s="132">
        <v>5.5600000000000003E-5</v>
      </c>
      <c r="J2174" s="132">
        <v>0</v>
      </c>
      <c r="K2174" s="132">
        <v>5.5600000000000003E-5</v>
      </c>
      <c r="L2174" s="132">
        <v>0</v>
      </c>
      <c r="M2174" s="132">
        <v>0</v>
      </c>
      <c r="N2174" s="132">
        <v>0</v>
      </c>
      <c r="O2174" s="132">
        <v>0</v>
      </c>
      <c r="P2174" s="132">
        <v>5.5600000000000003E-5</v>
      </c>
      <c r="Q2174" s="140">
        <v>0</v>
      </c>
      <c r="R2174" s="134">
        <v>0</v>
      </c>
      <c r="S2174" s="122">
        <f t="shared" si="66"/>
        <v>0</v>
      </c>
      <c r="T2174" s="122">
        <f t="shared" si="67"/>
        <v>100</v>
      </c>
    </row>
    <row r="2175" spans="1:20" x14ac:dyDescent="0.25">
      <c r="A2175" s="3">
        <v>2015</v>
      </c>
      <c r="B2175" s="2" t="s">
        <v>295</v>
      </c>
      <c r="C2175" s="1">
        <v>3525805</v>
      </c>
      <c r="D2175" s="4">
        <v>20</v>
      </c>
      <c r="E2175" s="6">
        <v>20</v>
      </c>
      <c r="F2175" s="39">
        <v>352580520</v>
      </c>
      <c r="G2175" s="39">
        <v>0</v>
      </c>
      <c r="H2175" s="39">
        <v>3</v>
      </c>
      <c r="I2175" s="132">
        <v>4.4289999999999998E-3</v>
      </c>
      <c r="J2175" s="132">
        <v>0</v>
      </c>
      <c r="K2175" s="132">
        <v>4.4289999999999998E-3</v>
      </c>
      <c r="L2175" s="132">
        <v>0</v>
      </c>
      <c r="M2175" s="132">
        <v>0</v>
      </c>
      <c r="N2175" s="132">
        <v>0</v>
      </c>
      <c r="O2175" s="132">
        <v>4.3826999999999998E-3</v>
      </c>
      <c r="P2175" s="132">
        <v>4.6300000000000001E-5</v>
      </c>
      <c r="Q2175" s="140">
        <v>0</v>
      </c>
      <c r="R2175" s="134">
        <v>4</v>
      </c>
      <c r="S2175" s="122">
        <f t="shared" si="66"/>
        <v>0</v>
      </c>
      <c r="T2175" s="122">
        <f t="shared" si="67"/>
        <v>100</v>
      </c>
    </row>
    <row r="2176" spans="1:20" x14ac:dyDescent="0.25">
      <c r="A2176" s="3">
        <v>2015</v>
      </c>
      <c r="B2176" s="2" t="s">
        <v>296</v>
      </c>
      <c r="C2176" s="1">
        <v>3525854</v>
      </c>
      <c r="D2176" s="4">
        <v>10</v>
      </c>
      <c r="E2176" s="6">
        <v>10</v>
      </c>
      <c r="F2176" s="39">
        <v>352585410</v>
      </c>
      <c r="G2176" s="39">
        <v>2</v>
      </c>
      <c r="H2176" s="39">
        <v>11</v>
      </c>
      <c r="I2176" s="132">
        <v>1.1186200000000002E-2</v>
      </c>
      <c r="J2176" s="132">
        <v>3.2409999999999996E-4</v>
      </c>
      <c r="K2176" s="132">
        <v>1.0862100000000001E-2</v>
      </c>
      <c r="L2176" s="132">
        <v>0</v>
      </c>
      <c r="M2176" s="132">
        <v>4.45E-3</v>
      </c>
      <c r="N2176" s="132">
        <v>5.9260000000000007E-3</v>
      </c>
      <c r="O2176" s="132">
        <v>2.7779999999999998E-4</v>
      </c>
      <c r="P2176" s="132">
        <v>5.3239999999999993E-4</v>
      </c>
      <c r="Q2176" s="140">
        <v>4</v>
      </c>
      <c r="R2176" s="134">
        <v>8</v>
      </c>
      <c r="S2176" s="122">
        <f t="shared" si="66"/>
        <v>15.384615384615385</v>
      </c>
      <c r="T2176" s="122">
        <f t="shared" si="67"/>
        <v>84.615384615384613</v>
      </c>
    </row>
    <row r="2177" spans="1:20" x14ac:dyDescent="0.25">
      <c r="A2177" s="3">
        <v>2015</v>
      </c>
      <c r="B2177" s="2" t="s">
        <v>297</v>
      </c>
      <c r="C2177" s="1">
        <v>3525904</v>
      </c>
      <c r="D2177" s="4">
        <v>5</v>
      </c>
      <c r="E2177" s="6">
        <v>5</v>
      </c>
      <c r="F2177" s="39">
        <v>35259045</v>
      </c>
      <c r="G2177" s="39">
        <v>37</v>
      </c>
      <c r="H2177" s="39">
        <v>277</v>
      </c>
      <c r="I2177" s="132">
        <v>2.4082468000000006</v>
      </c>
      <c r="J2177" s="132">
        <v>2.1347658000000007</v>
      </c>
      <c r="K2177" s="132">
        <v>0.27348099999999997</v>
      </c>
      <c r="L2177" s="132">
        <v>0</v>
      </c>
      <c r="M2177" s="132">
        <v>2.0130184999999998</v>
      </c>
      <c r="N2177" s="132">
        <v>0.30530379999999929</v>
      </c>
      <c r="O2177" s="132">
        <v>2.2891200000000004E-2</v>
      </c>
      <c r="P2177" s="132">
        <v>6.7033299999999962E-2</v>
      </c>
      <c r="Q2177" s="140">
        <v>68</v>
      </c>
      <c r="R2177" s="134">
        <v>467</v>
      </c>
      <c r="S2177" s="122">
        <f t="shared" si="66"/>
        <v>11.783439490445859</v>
      </c>
      <c r="T2177" s="122">
        <f t="shared" si="67"/>
        <v>88.216560509554142</v>
      </c>
    </row>
    <row r="2178" spans="1:20" x14ac:dyDescent="0.25">
      <c r="A2178" s="3">
        <v>2015</v>
      </c>
      <c r="B2178" s="2" t="s">
        <v>297</v>
      </c>
      <c r="C2178" s="1">
        <v>3525904</v>
      </c>
      <c r="D2178" s="4">
        <v>5</v>
      </c>
      <c r="E2178" s="6">
        <v>10</v>
      </c>
      <c r="F2178" s="39">
        <v>352590410</v>
      </c>
      <c r="G2178" s="39">
        <v>0</v>
      </c>
      <c r="H2178" s="39">
        <v>0</v>
      </c>
      <c r="I2178" s="132">
        <v>0</v>
      </c>
      <c r="J2178" s="132">
        <v>0</v>
      </c>
      <c r="K2178" s="132">
        <v>0</v>
      </c>
      <c r="L2178" s="132">
        <v>0</v>
      </c>
      <c r="M2178" s="132">
        <v>0</v>
      </c>
      <c r="N2178" s="132">
        <v>0</v>
      </c>
      <c r="O2178" s="132">
        <v>0</v>
      </c>
      <c r="P2178" s="132">
        <v>0</v>
      </c>
      <c r="Q2178" s="140">
        <v>0</v>
      </c>
      <c r="R2178" s="134">
        <v>0</v>
      </c>
      <c r="S2178" s="122">
        <f t="shared" si="66"/>
        <v>0</v>
      </c>
      <c r="T2178" s="122">
        <f t="shared" si="67"/>
        <v>0</v>
      </c>
    </row>
    <row r="2179" spans="1:20" x14ac:dyDescent="0.25">
      <c r="A2179" s="3">
        <v>2015</v>
      </c>
      <c r="B2179" s="2" t="s">
        <v>298</v>
      </c>
      <c r="C2179" s="1">
        <v>3526001</v>
      </c>
      <c r="D2179" s="4">
        <v>21</v>
      </c>
      <c r="E2179" s="6">
        <v>21</v>
      </c>
      <c r="F2179" s="39">
        <v>352600121</v>
      </c>
      <c r="G2179" s="39">
        <v>4</v>
      </c>
      <c r="H2179" s="39">
        <v>8</v>
      </c>
      <c r="I2179" s="132">
        <v>9.3183599999999991E-2</v>
      </c>
      <c r="J2179" s="132">
        <v>7.0740599999999987E-2</v>
      </c>
      <c r="K2179" s="132">
        <v>2.2443000000000005E-2</v>
      </c>
      <c r="L2179" s="132">
        <v>0</v>
      </c>
      <c r="M2179" s="132">
        <v>0</v>
      </c>
      <c r="N2179" s="132">
        <v>5.58342E-2</v>
      </c>
      <c r="O2179" s="132">
        <v>3.6770700000000003E-2</v>
      </c>
      <c r="P2179" s="132">
        <v>5.7870000000000003E-4</v>
      </c>
      <c r="Q2179" s="140">
        <v>2</v>
      </c>
      <c r="R2179" s="134">
        <v>0</v>
      </c>
      <c r="S2179" s="122">
        <f t="shared" ref="S2179:S2242" si="68">IFERROR(((G2179)/(SUM($G2179:$H2179)))*100,0)</f>
        <v>33.333333333333329</v>
      </c>
      <c r="T2179" s="122">
        <f t="shared" ref="T2179:T2242" si="69">IFERROR(((H2179)/(SUM($G2179:$H2179)))*100,0)</f>
        <v>66.666666666666657</v>
      </c>
    </row>
    <row r="2180" spans="1:20" x14ac:dyDescent="0.25">
      <c r="A2180" s="3">
        <v>2015</v>
      </c>
      <c r="B2180" s="2" t="s">
        <v>298</v>
      </c>
      <c r="C2180" s="1">
        <v>3526001</v>
      </c>
      <c r="D2180" s="4">
        <v>21</v>
      </c>
      <c r="E2180" s="6">
        <v>20</v>
      </c>
      <c r="F2180" s="39">
        <v>352600120</v>
      </c>
      <c r="G2180" s="39">
        <v>4</v>
      </c>
      <c r="H2180" s="39">
        <v>31</v>
      </c>
      <c r="I2180" s="132">
        <v>0.24740169999999995</v>
      </c>
      <c r="J2180" s="132">
        <v>0.17410490000000001</v>
      </c>
      <c r="K2180" s="132">
        <v>7.329679999999994E-2</v>
      </c>
      <c r="L2180" s="132">
        <v>0</v>
      </c>
      <c r="M2180" s="132">
        <v>0</v>
      </c>
      <c r="N2180" s="132">
        <v>0.15835249999999998</v>
      </c>
      <c r="O2180" s="132">
        <v>8.6381399999999969E-2</v>
      </c>
      <c r="P2180" s="132">
        <v>2.6677999999999997E-3</v>
      </c>
      <c r="Q2180" s="140">
        <v>0</v>
      </c>
      <c r="R2180" s="134">
        <v>0</v>
      </c>
      <c r="S2180" s="122">
        <f t="shared" si="68"/>
        <v>11.428571428571429</v>
      </c>
      <c r="T2180" s="122">
        <f t="shared" si="69"/>
        <v>88.571428571428569</v>
      </c>
    </row>
    <row r="2181" spans="1:20" x14ac:dyDescent="0.25">
      <c r="A2181" s="3">
        <v>2015</v>
      </c>
      <c r="B2181" s="2" t="s">
        <v>299</v>
      </c>
      <c r="C2181" s="1">
        <v>3526100</v>
      </c>
      <c r="D2181" s="4">
        <v>11</v>
      </c>
      <c r="E2181" s="6">
        <v>11</v>
      </c>
      <c r="F2181" s="39">
        <v>352610011</v>
      </c>
      <c r="G2181" s="39">
        <v>70</v>
      </c>
      <c r="H2181" s="39">
        <v>6</v>
      </c>
      <c r="I2181" s="132">
        <v>0.17820040000000001</v>
      </c>
      <c r="J2181" s="132">
        <v>0.17669000000000001</v>
      </c>
      <c r="K2181" s="132">
        <v>1.5104000000000001E-3</v>
      </c>
      <c r="L2181" s="132">
        <v>0</v>
      </c>
      <c r="M2181" s="132">
        <v>3.2841700000000008E-2</v>
      </c>
      <c r="N2181" s="132">
        <v>9.5490000000000006E-4</v>
      </c>
      <c r="O2181" s="132">
        <v>0.11597779999999998</v>
      </c>
      <c r="P2181" s="132">
        <v>2.8426000000000007E-2</v>
      </c>
      <c r="Q2181" s="140">
        <v>101</v>
      </c>
      <c r="R2181" s="134">
        <v>15</v>
      </c>
      <c r="S2181" s="122">
        <f t="shared" si="68"/>
        <v>92.10526315789474</v>
      </c>
      <c r="T2181" s="122">
        <f t="shared" si="69"/>
        <v>7.8947368421052628</v>
      </c>
    </row>
    <row r="2182" spans="1:20" x14ac:dyDescent="0.25">
      <c r="A2182" s="3">
        <v>2015</v>
      </c>
      <c r="B2182" s="2" t="s">
        <v>300</v>
      </c>
      <c r="C2182" s="1">
        <v>3526209</v>
      </c>
      <c r="D2182" s="4">
        <v>11</v>
      </c>
      <c r="E2182" s="6">
        <v>11</v>
      </c>
      <c r="F2182" s="39">
        <v>352620911</v>
      </c>
      <c r="G2182" s="39">
        <v>3</v>
      </c>
      <c r="H2182" s="39">
        <v>19</v>
      </c>
      <c r="I2182" s="132">
        <v>6.11926E-2</v>
      </c>
      <c r="J2182" s="132">
        <v>4.7256899999999998E-2</v>
      </c>
      <c r="K2182" s="132">
        <v>1.3935700000000004E-2</v>
      </c>
      <c r="L2182" s="132">
        <v>0</v>
      </c>
      <c r="M2182" s="132">
        <v>5.8111799999999998E-2</v>
      </c>
      <c r="N2182" s="132">
        <v>2.3260000000000002E-4</v>
      </c>
      <c r="O2182" s="132">
        <v>1.9444E-3</v>
      </c>
      <c r="P2182" s="132">
        <v>9.0380000000000007E-4</v>
      </c>
      <c r="Q2182" s="140">
        <v>20</v>
      </c>
      <c r="R2182" s="134">
        <v>27</v>
      </c>
      <c r="S2182" s="122">
        <f t="shared" si="68"/>
        <v>13.636363636363635</v>
      </c>
      <c r="T2182" s="122">
        <f t="shared" si="69"/>
        <v>86.36363636363636</v>
      </c>
    </row>
    <row r="2183" spans="1:20" x14ac:dyDescent="0.25">
      <c r="A2183" s="3">
        <v>2015</v>
      </c>
      <c r="B2183" s="2" t="s">
        <v>300</v>
      </c>
      <c r="C2183" s="1">
        <v>3526209</v>
      </c>
      <c r="D2183" s="4">
        <v>11</v>
      </c>
      <c r="E2183" s="6">
        <v>6</v>
      </c>
      <c r="F2183" s="39">
        <v>35262096</v>
      </c>
      <c r="G2183" s="39">
        <v>0</v>
      </c>
      <c r="H2183" s="39">
        <v>1</v>
      </c>
      <c r="I2183" s="132">
        <v>3.4700000000000003E-5</v>
      </c>
      <c r="J2183" s="132">
        <v>0</v>
      </c>
      <c r="K2183" s="132">
        <v>3.4700000000000003E-5</v>
      </c>
      <c r="L2183" s="132">
        <v>0</v>
      </c>
      <c r="M2183" s="132">
        <v>0</v>
      </c>
      <c r="N2183" s="132">
        <v>0</v>
      </c>
      <c r="O2183" s="132">
        <v>0</v>
      </c>
      <c r="P2183" s="132">
        <v>3.4700000000000003E-5</v>
      </c>
      <c r="Q2183" s="140">
        <v>0</v>
      </c>
      <c r="R2183" s="134">
        <v>0</v>
      </c>
      <c r="S2183" s="122">
        <f t="shared" si="68"/>
        <v>0</v>
      </c>
      <c r="T2183" s="122">
        <f t="shared" si="69"/>
        <v>100</v>
      </c>
    </row>
    <row r="2184" spans="1:20" x14ac:dyDescent="0.25">
      <c r="A2184" s="3">
        <v>2015</v>
      </c>
      <c r="B2184" s="2" t="s">
        <v>301</v>
      </c>
      <c r="C2184" s="1">
        <v>3526308</v>
      </c>
      <c r="D2184" s="4">
        <v>2</v>
      </c>
      <c r="E2184" s="6">
        <v>2</v>
      </c>
      <c r="F2184" s="39">
        <v>35263082</v>
      </c>
      <c r="G2184" s="39">
        <v>7</v>
      </c>
      <c r="H2184" s="39">
        <v>0</v>
      </c>
      <c r="I2184" s="132">
        <v>4.3074099999999997E-2</v>
      </c>
      <c r="J2184" s="132">
        <v>4.3074099999999997E-2</v>
      </c>
      <c r="K2184" s="132">
        <v>0</v>
      </c>
      <c r="L2184" s="132">
        <v>9.3302891933028931E-3</v>
      </c>
      <c r="M2184" s="132">
        <v>1.6E-2</v>
      </c>
      <c r="N2184" s="132">
        <v>4.6300000000000001E-5</v>
      </c>
      <c r="O2184" s="132">
        <v>2.6749999999999999E-2</v>
      </c>
      <c r="P2184" s="132">
        <v>2.7779999999999998E-4</v>
      </c>
      <c r="Q2184" s="140">
        <v>7</v>
      </c>
      <c r="R2184" s="134">
        <v>1</v>
      </c>
      <c r="S2184" s="122">
        <f t="shared" si="68"/>
        <v>100</v>
      </c>
      <c r="T2184" s="122">
        <f t="shared" si="69"/>
        <v>0</v>
      </c>
    </row>
    <row r="2185" spans="1:20" x14ac:dyDescent="0.25">
      <c r="A2185" s="3">
        <v>2015</v>
      </c>
      <c r="B2185" s="2" t="s">
        <v>302</v>
      </c>
      <c r="C2185" s="1">
        <v>3526407</v>
      </c>
      <c r="D2185" s="4">
        <v>10</v>
      </c>
      <c r="E2185" s="6">
        <v>10</v>
      </c>
      <c r="F2185" s="39">
        <v>352640710</v>
      </c>
      <c r="G2185" s="39">
        <v>10</v>
      </c>
      <c r="H2185" s="39">
        <v>19</v>
      </c>
      <c r="I2185" s="132">
        <v>0.22335819999999998</v>
      </c>
      <c r="J2185" s="132">
        <v>0.21410139999999997</v>
      </c>
      <c r="K2185" s="132">
        <v>9.2568000000000008E-3</v>
      </c>
      <c r="L2185" s="132">
        <v>0</v>
      </c>
      <c r="M2185" s="132">
        <v>0.1100139</v>
      </c>
      <c r="N2185" s="132">
        <v>0.10296809999999999</v>
      </c>
      <c r="O2185" s="132">
        <v>5.8568999999999991E-3</v>
      </c>
      <c r="P2185" s="132">
        <v>4.5193000000000004E-3</v>
      </c>
      <c r="Q2185" s="140">
        <v>8</v>
      </c>
      <c r="R2185" s="134">
        <v>23</v>
      </c>
      <c r="S2185" s="122">
        <f t="shared" si="68"/>
        <v>34.482758620689658</v>
      </c>
      <c r="T2185" s="122">
        <f t="shared" si="69"/>
        <v>65.517241379310349</v>
      </c>
    </row>
    <row r="2186" spans="1:20" x14ac:dyDescent="0.25">
      <c r="A2186" s="3">
        <v>2015</v>
      </c>
      <c r="B2186" s="2" t="s">
        <v>303</v>
      </c>
      <c r="C2186" s="1">
        <v>3526506</v>
      </c>
      <c r="D2186" s="4">
        <v>19</v>
      </c>
      <c r="E2186" s="6">
        <v>19</v>
      </c>
      <c r="F2186" s="39">
        <v>352650619</v>
      </c>
      <c r="G2186" s="39">
        <v>0</v>
      </c>
      <c r="H2186" s="39">
        <v>1</v>
      </c>
      <c r="I2186" s="132">
        <v>5.2099999999999999E-5</v>
      </c>
      <c r="J2186" s="132">
        <v>0</v>
      </c>
      <c r="K2186" s="132">
        <v>5.2099999999999999E-5</v>
      </c>
      <c r="L2186" s="132">
        <v>0</v>
      </c>
      <c r="M2186" s="132">
        <v>0</v>
      </c>
      <c r="N2186" s="132">
        <v>0</v>
      </c>
      <c r="O2186" s="132">
        <v>0</v>
      </c>
      <c r="P2186" s="132">
        <v>5.2099999999999999E-5</v>
      </c>
      <c r="Q2186" s="140">
        <v>0</v>
      </c>
      <c r="R2186" s="134">
        <v>1</v>
      </c>
      <c r="S2186" s="122">
        <f t="shared" si="68"/>
        <v>0</v>
      </c>
      <c r="T2186" s="122">
        <f t="shared" si="69"/>
        <v>100</v>
      </c>
    </row>
    <row r="2187" spans="1:20" x14ac:dyDescent="0.25">
      <c r="A2187" s="3">
        <v>2015</v>
      </c>
      <c r="B2187" s="2" t="s">
        <v>303</v>
      </c>
      <c r="C2187" s="1">
        <v>3526506</v>
      </c>
      <c r="D2187" s="4">
        <v>19</v>
      </c>
      <c r="E2187" s="6">
        <v>20</v>
      </c>
      <c r="F2187" s="39">
        <v>352650620</v>
      </c>
      <c r="G2187" s="39">
        <v>0</v>
      </c>
      <c r="H2187" s="39">
        <v>1</v>
      </c>
      <c r="I2187" s="132">
        <v>1.0629999999999999E-3</v>
      </c>
      <c r="J2187" s="132">
        <v>0</v>
      </c>
      <c r="K2187" s="132">
        <v>1.0629999999999999E-3</v>
      </c>
      <c r="L2187" s="132">
        <v>0</v>
      </c>
      <c r="M2187" s="132">
        <v>0</v>
      </c>
      <c r="N2187" s="132">
        <v>1.0629999999999999E-3</v>
      </c>
      <c r="O2187" s="132">
        <v>0</v>
      </c>
      <c r="P2187" s="132">
        <v>0</v>
      </c>
      <c r="Q2187" s="140">
        <v>0</v>
      </c>
      <c r="R2187" s="134">
        <v>0</v>
      </c>
      <c r="S2187" s="122">
        <f t="shared" si="68"/>
        <v>0</v>
      </c>
      <c r="T2187" s="122">
        <f t="shared" si="69"/>
        <v>100</v>
      </c>
    </row>
    <row r="2188" spans="1:20" x14ac:dyDescent="0.25">
      <c r="A2188" s="3">
        <v>2015</v>
      </c>
      <c r="B2188" s="2" t="s">
        <v>304</v>
      </c>
      <c r="C2188" s="1">
        <v>3526605</v>
      </c>
      <c r="D2188" s="4">
        <v>2</v>
      </c>
      <c r="E2188" s="6">
        <v>2</v>
      </c>
      <c r="F2188" s="39">
        <v>35266052</v>
      </c>
      <c r="G2188" s="39">
        <v>17</v>
      </c>
      <c r="H2188" s="39">
        <v>3</v>
      </c>
      <c r="I2188" s="132">
        <v>0.10381629999999997</v>
      </c>
      <c r="J2188" s="132">
        <v>0.10310799999999998</v>
      </c>
      <c r="K2188" s="132">
        <v>7.0829999999999992E-4</v>
      </c>
      <c r="L2188" s="132">
        <v>0</v>
      </c>
      <c r="M2188" s="132">
        <v>1.8749999999999999E-2</v>
      </c>
      <c r="N2188" s="132">
        <v>6.5000000000000002E-2</v>
      </c>
      <c r="O2188" s="132">
        <v>1.2154400000000001E-2</v>
      </c>
      <c r="P2188" s="132">
        <v>7.9118999999999995E-3</v>
      </c>
      <c r="Q2188" s="140">
        <v>21</v>
      </c>
      <c r="R2188" s="134">
        <v>20</v>
      </c>
      <c r="S2188" s="122">
        <f t="shared" si="68"/>
        <v>85</v>
      </c>
      <c r="T2188" s="122">
        <f t="shared" si="69"/>
        <v>15</v>
      </c>
    </row>
    <row r="2189" spans="1:20" x14ac:dyDescent="0.25">
      <c r="A2189" s="3">
        <v>2015</v>
      </c>
      <c r="B2189" s="2" t="s">
        <v>305</v>
      </c>
      <c r="C2189" s="1">
        <v>3526704</v>
      </c>
      <c r="D2189" s="4">
        <v>9</v>
      </c>
      <c r="E2189" s="6">
        <v>9</v>
      </c>
      <c r="F2189" s="39">
        <v>35267049</v>
      </c>
      <c r="G2189" s="39">
        <v>42</v>
      </c>
      <c r="H2189" s="39">
        <v>45</v>
      </c>
      <c r="I2189" s="132">
        <v>0.21457019999999991</v>
      </c>
      <c r="J2189" s="132">
        <v>0.1986651999999999</v>
      </c>
      <c r="K2189" s="132">
        <v>1.5904999999999999E-2</v>
      </c>
      <c r="L2189" s="132">
        <v>0.40891615930999492</v>
      </c>
      <c r="M2189" s="132">
        <v>0</v>
      </c>
      <c r="N2189" s="132">
        <v>8.9182000000000011E-3</v>
      </c>
      <c r="O2189" s="132">
        <v>0.19772939999999989</v>
      </c>
      <c r="P2189" s="132">
        <v>7.9225999999999984E-3</v>
      </c>
      <c r="Q2189" s="140">
        <v>18</v>
      </c>
      <c r="R2189" s="134">
        <v>58</v>
      </c>
      <c r="S2189" s="122">
        <f t="shared" si="68"/>
        <v>48.275862068965516</v>
      </c>
      <c r="T2189" s="122">
        <f t="shared" si="69"/>
        <v>51.724137931034484</v>
      </c>
    </row>
    <row r="2190" spans="1:20" x14ac:dyDescent="0.25">
      <c r="A2190" s="3">
        <v>2015</v>
      </c>
      <c r="B2190" s="2" t="s">
        <v>306</v>
      </c>
      <c r="C2190" s="1">
        <v>3526803</v>
      </c>
      <c r="D2190" s="4">
        <v>13</v>
      </c>
      <c r="E2190" s="6">
        <v>13</v>
      </c>
      <c r="F2190" s="39">
        <v>352680313</v>
      </c>
      <c r="G2190" s="39">
        <v>6</v>
      </c>
      <c r="H2190" s="39">
        <v>48</v>
      </c>
      <c r="I2190" s="132">
        <v>0.47402680000000008</v>
      </c>
      <c r="J2190" s="132">
        <v>0.20993059999999999</v>
      </c>
      <c r="K2190" s="132">
        <v>0.26409620000000006</v>
      </c>
      <c r="L2190" s="132">
        <v>0</v>
      </c>
      <c r="M2190" s="132">
        <v>0</v>
      </c>
      <c r="N2190" s="132">
        <v>0.46022000000000013</v>
      </c>
      <c r="O2190" s="132">
        <v>1.3171999999999999E-3</v>
      </c>
      <c r="P2190" s="132">
        <v>1.2489600000000003E-2</v>
      </c>
      <c r="Q2190" s="140">
        <v>12</v>
      </c>
      <c r="R2190" s="134">
        <v>10</v>
      </c>
      <c r="S2190" s="122">
        <f t="shared" si="68"/>
        <v>11.111111111111111</v>
      </c>
      <c r="T2190" s="122">
        <f t="shared" si="69"/>
        <v>88.888888888888886</v>
      </c>
    </row>
    <row r="2191" spans="1:20" x14ac:dyDescent="0.25">
      <c r="A2191" s="3">
        <v>2015</v>
      </c>
      <c r="B2191" s="2" t="s">
        <v>306</v>
      </c>
      <c r="C2191" s="1">
        <v>3526803</v>
      </c>
      <c r="D2191" s="4">
        <v>13</v>
      </c>
      <c r="E2191" s="6">
        <v>17</v>
      </c>
      <c r="F2191" s="39">
        <v>352680317</v>
      </c>
      <c r="G2191" s="39">
        <v>2</v>
      </c>
      <c r="H2191" s="39">
        <v>5</v>
      </c>
      <c r="I2191" s="132">
        <v>0.52054390000000006</v>
      </c>
      <c r="J2191" s="132">
        <v>0.50925920000000002</v>
      </c>
      <c r="K2191" s="132">
        <v>1.12847E-2</v>
      </c>
      <c r="L2191" s="132">
        <v>0</v>
      </c>
      <c r="M2191" s="132">
        <v>0</v>
      </c>
      <c r="N2191" s="132">
        <v>0</v>
      </c>
      <c r="O2191" s="132">
        <v>0.51776610000000001</v>
      </c>
      <c r="P2191" s="132">
        <v>2.7778E-3</v>
      </c>
      <c r="Q2191" s="140">
        <v>0</v>
      </c>
      <c r="R2191" s="134">
        <v>0</v>
      </c>
      <c r="S2191" s="122">
        <f t="shared" si="68"/>
        <v>28.571428571428569</v>
      </c>
      <c r="T2191" s="122">
        <f t="shared" si="69"/>
        <v>71.428571428571431</v>
      </c>
    </row>
    <row r="2192" spans="1:20" x14ac:dyDescent="0.25">
      <c r="A2192" s="3">
        <v>2015</v>
      </c>
      <c r="B2192" s="2" t="s">
        <v>307</v>
      </c>
      <c r="C2192" s="1">
        <v>3526902</v>
      </c>
      <c r="D2192" s="4">
        <v>5</v>
      </c>
      <c r="E2192" s="6">
        <v>5</v>
      </c>
      <c r="F2192" s="39">
        <v>35269025</v>
      </c>
      <c r="G2192" s="39">
        <v>59</v>
      </c>
      <c r="H2192" s="39">
        <v>284</v>
      </c>
      <c r="I2192" s="132">
        <v>2.6578877000000003</v>
      </c>
      <c r="J2192" s="132">
        <v>2.4525374000000006</v>
      </c>
      <c r="K2192" s="132">
        <v>0.20535029999999965</v>
      </c>
      <c r="L2192" s="132">
        <v>0</v>
      </c>
      <c r="M2192" s="132">
        <v>1.9212999999999999E-3</v>
      </c>
      <c r="N2192" s="132">
        <v>2.4850517999999995</v>
      </c>
      <c r="O2192" s="132">
        <v>0.13159129999999994</v>
      </c>
      <c r="P2192" s="132">
        <v>3.9323299999999964E-2</v>
      </c>
      <c r="Q2192" s="140">
        <v>37</v>
      </c>
      <c r="R2192" s="134">
        <v>254</v>
      </c>
      <c r="S2192" s="122">
        <f t="shared" si="68"/>
        <v>17.201166180758019</v>
      </c>
      <c r="T2192" s="122">
        <f t="shared" si="69"/>
        <v>82.798833819241977</v>
      </c>
    </row>
    <row r="2193" spans="1:20" x14ac:dyDescent="0.25">
      <c r="A2193" s="3">
        <v>2015</v>
      </c>
      <c r="B2193" s="2" t="s">
        <v>308</v>
      </c>
      <c r="C2193" s="1">
        <v>3527009</v>
      </c>
      <c r="D2193" s="4">
        <v>9</v>
      </c>
      <c r="E2193" s="6">
        <v>9</v>
      </c>
      <c r="F2193" s="39">
        <v>35270099</v>
      </c>
      <c r="G2193" s="39">
        <v>7</v>
      </c>
      <c r="H2193" s="39">
        <v>8</v>
      </c>
      <c r="I2193" s="132">
        <v>4.7331999999999999E-3</v>
      </c>
      <c r="J2193" s="132">
        <v>2.1934999999999997E-3</v>
      </c>
      <c r="K2193" s="132">
        <v>2.5396999999999998E-3</v>
      </c>
      <c r="L2193" s="132">
        <v>0</v>
      </c>
      <c r="M2193" s="132">
        <v>0</v>
      </c>
      <c r="N2193" s="132">
        <v>4.7219999999999999E-4</v>
      </c>
      <c r="O2193" s="132">
        <v>1.6056000000000002E-3</v>
      </c>
      <c r="P2193" s="132">
        <v>2.6553999999999996E-3</v>
      </c>
      <c r="Q2193" s="140">
        <v>15</v>
      </c>
      <c r="R2193" s="134">
        <v>10</v>
      </c>
      <c r="S2193" s="122">
        <f t="shared" si="68"/>
        <v>46.666666666666664</v>
      </c>
      <c r="T2193" s="122">
        <f t="shared" si="69"/>
        <v>53.333333333333336</v>
      </c>
    </row>
    <row r="2194" spans="1:20" x14ac:dyDescent="0.25">
      <c r="A2194" s="3">
        <v>2015</v>
      </c>
      <c r="B2194" s="2" t="s">
        <v>309</v>
      </c>
      <c r="C2194" s="1">
        <v>3527108</v>
      </c>
      <c r="D2194" s="4">
        <v>16</v>
      </c>
      <c r="E2194" s="6">
        <v>16</v>
      </c>
      <c r="F2194" s="39">
        <v>352710816</v>
      </c>
      <c r="G2194" s="39">
        <v>10</v>
      </c>
      <c r="H2194" s="39">
        <v>54</v>
      </c>
      <c r="I2194" s="132">
        <v>0.23055659999999994</v>
      </c>
      <c r="J2194" s="132">
        <v>7.5273200000000012E-2</v>
      </c>
      <c r="K2194" s="132">
        <v>0.15528339999999993</v>
      </c>
      <c r="L2194" s="132">
        <v>0</v>
      </c>
      <c r="M2194" s="132">
        <v>0</v>
      </c>
      <c r="N2194" s="132">
        <v>0.20781459999999993</v>
      </c>
      <c r="O2194" s="132">
        <v>6.4114999999999997E-3</v>
      </c>
      <c r="P2194" s="132">
        <v>1.6330500000000001E-2</v>
      </c>
      <c r="Q2194" s="140">
        <v>0</v>
      </c>
      <c r="R2194" s="134">
        <v>10</v>
      </c>
      <c r="S2194" s="122">
        <f t="shared" si="68"/>
        <v>15.625</v>
      </c>
      <c r="T2194" s="122">
        <f t="shared" si="69"/>
        <v>84.375</v>
      </c>
    </row>
    <row r="2195" spans="1:20" x14ac:dyDescent="0.25">
      <c r="A2195" s="3">
        <v>2015</v>
      </c>
      <c r="B2195" s="2" t="s">
        <v>309</v>
      </c>
      <c r="C2195" s="1">
        <v>3527108</v>
      </c>
      <c r="D2195" s="4">
        <v>16</v>
      </c>
      <c r="E2195" s="6">
        <v>20</v>
      </c>
      <c r="F2195" s="39">
        <v>352710820</v>
      </c>
      <c r="G2195" s="39">
        <v>2</v>
      </c>
      <c r="H2195" s="39">
        <v>1</v>
      </c>
      <c r="I2195" s="132">
        <v>0.25466430000000001</v>
      </c>
      <c r="J2195" s="132">
        <v>0.25462960000000001</v>
      </c>
      <c r="K2195" s="132">
        <v>3.4700000000000003E-5</v>
      </c>
      <c r="L2195" s="132">
        <v>0</v>
      </c>
      <c r="M2195" s="132">
        <v>0</v>
      </c>
      <c r="N2195" s="132">
        <v>0</v>
      </c>
      <c r="O2195" s="132">
        <v>0.25462960000000001</v>
      </c>
      <c r="P2195" s="132">
        <v>3.4700000000000003E-5</v>
      </c>
      <c r="Q2195" s="140">
        <v>0</v>
      </c>
      <c r="R2195" s="134">
        <v>5</v>
      </c>
      <c r="S2195" s="122">
        <f t="shared" si="68"/>
        <v>66.666666666666657</v>
      </c>
      <c r="T2195" s="122">
        <f t="shared" si="69"/>
        <v>33.333333333333329</v>
      </c>
    </row>
    <row r="2196" spans="1:20" x14ac:dyDescent="0.25">
      <c r="A2196" s="3">
        <v>2015</v>
      </c>
      <c r="B2196" s="2" t="s">
        <v>310</v>
      </c>
      <c r="C2196" s="1">
        <v>3527207</v>
      </c>
      <c r="D2196" s="4">
        <v>2</v>
      </c>
      <c r="E2196" s="6">
        <v>2</v>
      </c>
      <c r="F2196" s="39">
        <v>35272072</v>
      </c>
      <c r="G2196" s="39">
        <v>18</v>
      </c>
      <c r="H2196" s="39">
        <v>60</v>
      </c>
      <c r="I2196" s="132">
        <v>0.34092289999999986</v>
      </c>
      <c r="J2196" s="132">
        <v>5.257900000000002E-3</v>
      </c>
      <c r="K2196" s="132">
        <v>0.33566499999999988</v>
      </c>
      <c r="L2196" s="132">
        <v>4.2114408929477425E-2</v>
      </c>
      <c r="M2196" s="132">
        <v>0.21722230000000001</v>
      </c>
      <c r="N2196" s="132">
        <v>0.11431589999999998</v>
      </c>
      <c r="O2196" s="132">
        <v>2.0833000000000002E-3</v>
      </c>
      <c r="P2196" s="132">
        <v>7.3013999999999987E-3</v>
      </c>
      <c r="Q2196" s="140">
        <v>14</v>
      </c>
      <c r="R2196" s="134">
        <v>48</v>
      </c>
      <c r="S2196" s="122">
        <f t="shared" si="68"/>
        <v>23.076923076923077</v>
      </c>
      <c r="T2196" s="122">
        <f t="shared" si="69"/>
        <v>76.923076923076934</v>
      </c>
    </row>
    <row r="2197" spans="1:20" x14ac:dyDescent="0.25">
      <c r="A2197" s="3">
        <v>2015</v>
      </c>
      <c r="B2197" s="2" t="s">
        <v>311</v>
      </c>
      <c r="C2197" s="1">
        <v>3527256</v>
      </c>
      <c r="D2197" s="4">
        <v>19</v>
      </c>
      <c r="E2197" s="6">
        <v>19</v>
      </c>
      <c r="F2197" s="39">
        <v>352725619</v>
      </c>
      <c r="G2197" s="39">
        <v>1</v>
      </c>
      <c r="H2197" s="39">
        <v>10</v>
      </c>
      <c r="I2197" s="132">
        <v>1.0556200000000002E-2</v>
      </c>
      <c r="J2197" s="132">
        <v>1.6666999999999999E-3</v>
      </c>
      <c r="K2197" s="132">
        <v>8.8895000000000016E-3</v>
      </c>
      <c r="L2197" s="132">
        <v>0</v>
      </c>
      <c r="M2197" s="132">
        <v>5.3934999999999999E-3</v>
      </c>
      <c r="N2197" s="132">
        <v>0</v>
      </c>
      <c r="O2197" s="132">
        <v>1.6956E-3</v>
      </c>
      <c r="P2197" s="132">
        <v>3.4670999999999994E-3</v>
      </c>
      <c r="Q2197" s="140">
        <v>3</v>
      </c>
      <c r="R2197" s="134">
        <v>0</v>
      </c>
      <c r="S2197" s="122">
        <f t="shared" si="68"/>
        <v>9.0909090909090917</v>
      </c>
      <c r="T2197" s="122">
        <f t="shared" si="69"/>
        <v>90.909090909090907</v>
      </c>
    </row>
    <row r="2198" spans="1:20" x14ac:dyDescent="0.25">
      <c r="A2198" s="3">
        <v>2015</v>
      </c>
      <c r="B2198" s="2" t="s">
        <v>312</v>
      </c>
      <c r="C2198" s="1">
        <v>3527306</v>
      </c>
      <c r="D2198" s="4">
        <v>5</v>
      </c>
      <c r="E2198" s="6">
        <v>5</v>
      </c>
      <c r="F2198" s="39">
        <v>35273065</v>
      </c>
      <c r="G2198" s="39">
        <v>18</v>
      </c>
      <c r="H2198" s="39">
        <v>44</v>
      </c>
      <c r="I2198" s="132">
        <v>0.45363819999999999</v>
      </c>
      <c r="J2198" s="132">
        <v>0.4124449</v>
      </c>
      <c r="K2198" s="132">
        <v>4.1193300000000002E-2</v>
      </c>
      <c r="L2198" s="132">
        <v>0</v>
      </c>
      <c r="M2198" s="132">
        <v>0.36555550000000003</v>
      </c>
      <c r="N2198" s="132">
        <v>7.7259199999999972E-2</v>
      </c>
      <c r="O2198" s="132">
        <v>7.0723000000000001E-3</v>
      </c>
      <c r="P2198" s="132">
        <v>3.7512000000000001E-3</v>
      </c>
      <c r="Q2198" s="140">
        <v>29</v>
      </c>
      <c r="R2198" s="134">
        <v>87</v>
      </c>
      <c r="S2198" s="122">
        <f t="shared" si="68"/>
        <v>29.032258064516132</v>
      </c>
      <c r="T2198" s="122">
        <f t="shared" si="69"/>
        <v>70.967741935483872</v>
      </c>
    </row>
    <row r="2199" spans="1:20" x14ac:dyDescent="0.25">
      <c r="A2199" s="3">
        <v>2015</v>
      </c>
      <c r="B2199" s="2" t="s">
        <v>313</v>
      </c>
      <c r="C2199" s="1">
        <v>3527405</v>
      </c>
      <c r="D2199" s="4">
        <v>20</v>
      </c>
      <c r="E2199" s="6">
        <v>20</v>
      </c>
      <c r="F2199" s="39">
        <v>352740520</v>
      </c>
      <c r="G2199" s="39">
        <v>4</v>
      </c>
      <c r="H2199" s="39">
        <v>14</v>
      </c>
      <c r="I2199" s="132">
        <v>6.3101600000000008E-2</v>
      </c>
      <c r="J2199" s="132">
        <v>5.2931100000000002E-2</v>
      </c>
      <c r="K2199" s="132">
        <v>1.0170500000000001E-2</v>
      </c>
      <c r="L2199" s="132">
        <v>0</v>
      </c>
      <c r="M2199" s="132">
        <v>7.5978E-3</v>
      </c>
      <c r="N2199" s="132">
        <v>5.48598E-2</v>
      </c>
      <c r="O2199" s="132">
        <v>0</v>
      </c>
      <c r="P2199" s="132">
        <v>6.4400000000000004E-4</v>
      </c>
      <c r="Q2199" s="140">
        <v>7</v>
      </c>
      <c r="R2199" s="134">
        <v>7</v>
      </c>
      <c r="S2199" s="122">
        <f t="shared" si="68"/>
        <v>22.222222222222221</v>
      </c>
      <c r="T2199" s="122">
        <f t="shared" si="69"/>
        <v>77.777777777777786</v>
      </c>
    </row>
    <row r="2200" spans="1:20" x14ac:dyDescent="0.25">
      <c r="A2200" s="3">
        <v>2015</v>
      </c>
      <c r="B2200" s="2" t="s">
        <v>313</v>
      </c>
      <c r="C2200" s="1">
        <v>3527405</v>
      </c>
      <c r="D2200" s="4">
        <v>20</v>
      </c>
      <c r="E2200" s="6">
        <v>21</v>
      </c>
      <c r="F2200" s="39">
        <v>352740521</v>
      </c>
      <c r="G2200" s="39">
        <v>0</v>
      </c>
      <c r="H2200" s="39">
        <v>5</v>
      </c>
      <c r="I2200" s="132">
        <v>3.8574999999999994E-3</v>
      </c>
      <c r="J2200" s="132">
        <v>0</v>
      </c>
      <c r="K2200" s="132">
        <v>3.8574999999999994E-3</v>
      </c>
      <c r="L2200" s="132">
        <v>0</v>
      </c>
      <c r="M2200" s="132">
        <v>3.7036999999999999E-3</v>
      </c>
      <c r="N2200" s="132">
        <v>0</v>
      </c>
      <c r="O2200" s="132">
        <v>0</v>
      </c>
      <c r="P2200" s="132">
        <v>1.538E-4</v>
      </c>
      <c r="Q2200" s="140">
        <v>1</v>
      </c>
      <c r="R2200" s="134">
        <v>0</v>
      </c>
      <c r="S2200" s="122">
        <f t="shared" si="68"/>
        <v>0</v>
      </c>
      <c r="T2200" s="122">
        <f t="shared" si="69"/>
        <v>100</v>
      </c>
    </row>
    <row r="2201" spans="1:20" x14ac:dyDescent="0.25">
      <c r="A2201" s="3">
        <v>2015</v>
      </c>
      <c r="B2201" s="2" t="s">
        <v>314</v>
      </c>
      <c r="C2201" s="1">
        <v>3527504</v>
      </c>
      <c r="D2201" s="4">
        <v>17</v>
      </c>
      <c r="E2201" s="6">
        <v>17</v>
      </c>
      <c r="F2201" s="39">
        <v>352750417</v>
      </c>
      <c r="G2201" s="39">
        <v>13</v>
      </c>
      <c r="H2201" s="39">
        <v>3</v>
      </c>
      <c r="I2201" s="132">
        <v>0.50516749999999999</v>
      </c>
      <c r="J2201" s="132">
        <v>0.50124469999999999</v>
      </c>
      <c r="K2201" s="132">
        <v>3.9227999999999997E-3</v>
      </c>
      <c r="L2201" s="132">
        <v>0</v>
      </c>
      <c r="M2201" s="132">
        <v>3.7916999999999998E-3</v>
      </c>
      <c r="N2201" s="132">
        <v>6.1699999999999995E-5</v>
      </c>
      <c r="O2201" s="132">
        <v>0.50131409999999998</v>
      </c>
      <c r="P2201" s="132">
        <v>0</v>
      </c>
      <c r="Q2201" s="140">
        <v>5</v>
      </c>
      <c r="R2201" s="134">
        <v>1</v>
      </c>
      <c r="S2201" s="122">
        <f t="shared" si="68"/>
        <v>81.25</v>
      </c>
      <c r="T2201" s="122">
        <f t="shared" si="69"/>
        <v>18.75</v>
      </c>
    </row>
    <row r="2202" spans="1:20" x14ac:dyDescent="0.25">
      <c r="A2202" s="3">
        <v>2015</v>
      </c>
      <c r="B2202" s="2" t="s">
        <v>315</v>
      </c>
      <c r="C2202" s="1">
        <v>3527603</v>
      </c>
      <c r="D2202" s="4">
        <v>9</v>
      </c>
      <c r="E2202" s="6">
        <v>9</v>
      </c>
      <c r="F2202" s="39">
        <v>35276039</v>
      </c>
      <c r="G2202" s="39">
        <v>11</v>
      </c>
      <c r="H2202" s="39">
        <v>13</v>
      </c>
      <c r="I2202" s="132">
        <v>0.84402099999999991</v>
      </c>
      <c r="J2202" s="132">
        <v>0.56856969999999996</v>
      </c>
      <c r="K2202" s="132">
        <v>0.27545130000000001</v>
      </c>
      <c r="L2202" s="132">
        <v>0.87357245687468288</v>
      </c>
      <c r="M2202" s="132">
        <v>0</v>
      </c>
      <c r="N2202" s="132">
        <v>0.1941435</v>
      </c>
      <c r="O2202" s="132">
        <v>0.57521319999999998</v>
      </c>
      <c r="P2202" s="132">
        <v>7.4664300000000003E-2</v>
      </c>
      <c r="Q2202" s="140">
        <v>7</v>
      </c>
      <c r="R2202" s="134">
        <v>4</v>
      </c>
      <c r="S2202" s="122">
        <f t="shared" si="68"/>
        <v>45.833333333333329</v>
      </c>
      <c r="T2202" s="122">
        <f t="shared" si="69"/>
        <v>54.166666666666664</v>
      </c>
    </row>
    <row r="2203" spans="1:20" x14ac:dyDescent="0.25">
      <c r="A2203" s="3">
        <v>2015</v>
      </c>
      <c r="B2203" s="2" t="s">
        <v>315</v>
      </c>
      <c r="C2203" s="1">
        <v>3527603</v>
      </c>
      <c r="D2203" s="4">
        <v>9</v>
      </c>
      <c r="E2203" s="6">
        <v>4</v>
      </c>
      <c r="F2203" s="39">
        <v>35276034</v>
      </c>
      <c r="G2203" s="39">
        <v>0</v>
      </c>
      <c r="H2203" s="39">
        <v>0</v>
      </c>
      <c r="I2203" s="132">
        <v>0</v>
      </c>
      <c r="J2203" s="132">
        <v>0</v>
      </c>
      <c r="K2203" s="132">
        <v>0</v>
      </c>
      <c r="L2203" s="132">
        <v>0</v>
      </c>
      <c r="M2203" s="132">
        <v>0</v>
      </c>
      <c r="N2203" s="132">
        <v>0</v>
      </c>
      <c r="O2203" s="132">
        <v>0</v>
      </c>
      <c r="P2203" s="132">
        <v>0</v>
      </c>
      <c r="Q2203" s="140">
        <v>0</v>
      </c>
      <c r="R2203" s="134">
        <v>0</v>
      </c>
      <c r="S2203" s="122">
        <f t="shared" si="68"/>
        <v>0</v>
      </c>
      <c r="T2203" s="122">
        <f t="shared" si="69"/>
        <v>0</v>
      </c>
    </row>
    <row r="2204" spans="1:20" x14ac:dyDescent="0.25">
      <c r="A2204" s="3">
        <v>2015</v>
      </c>
      <c r="B2204" s="2" t="s">
        <v>316</v>
      </c>
      <c r="C2204" s="1">
        <v>3527702</v>
      </c>
      <c r="D2204" s="4">
        <v>20</v>
      </c>
      <c r="E2204" s="6">
        <v>20</v>
      </c>
      <c r="F2204" s="39">
        <v>352770220</v>
      </c>
      <c r="G2204" s="39">
        <v>2</v>
      </c>
      <c r="H2204" s="39">
        <v>7</v>
      </c>
      <c r="I2204" s="132">
        <v>1.11661E-2</v>
      </c>
      <c r="J2204" s="132">
        <v>1.3611000000000001E-3</v>
      </c>
      <c r="K2204" s="132">
        <v>9.8049999999999995E-3</v>
      </c>
      <c r="L2204" s="132">
        <v>0</v>
      </c>
      <c r="M2204" s="132">
        <v>9.6123000000000007E-3</v>
      </c>
      <c r="N2204" s="132">
        <v>0</v>
      </c>
      <c r="O2204" s="132">
        <v>1.4722000000000001E-3</v>
      </c>
      <c r="P2204" s="132">
        <v>8.1600000000000005E-5</v>
      </c>
      <c r="Q2204" s="140">
        <v>2</v>
      </c>
      <c r="R2204" s="134">
        <v>7</v>
      </c>
      <c r="S2204" s="122">
        <f t="shared" si="68"/>
        <v>22.222222222222221</v>
      </c>
      <c r="T2204" s="122">
        <f t="shared" si="69"/>
        <v>77.777777777777786</v>
      </c>
    </row>
    <row r="2205" spans="1:20" x14ac:dyDescent="0.25">
      <c r="A2205" s="3">
        <v>2015</v>
      </c>
      <c r="B2205" s="2" t="s">
        <v>317</v>
      </c>
      <c r="C2205" s="1">
        <v>3527801</v>
      </c>
      <c r="D2205" s="4">
        <v>17</v>
      </c>
      <c r="E2205" s="6">
        <v>17</v>
      </c>
      <c r="F2205" s="39">
        <v>352780117</v>
      </c>
      <c r="G2205" s="39">
        <v>6</v>
      </c>
      <c r="H2205" s="39">
        <v>6</v>
      </c>
      <c r="I2205" s="132">
        <v>1.41245E-2</v>
      </c>
      <c r="J2205" s="132">
        <v>1.7094E-3</v>
      </c>
      <c r="K2205" s="132">
        <v>1.24151E-2</v>
      </c>
      <c r="L2205" s="132">
        <v>0</v>
      </c>
      <c r="M2205" s="132">
        <v>1.15741E-2</v>
      </c>
      <c r="N2205" s="132">
        <v>7.0220000000000005E-4</v>
      </c>
      <c r="O2205" s="132">
        <v>1.6423000000000002E-3</v>
      </c>
      <c r="P2205" s="132">
        <v>2.0589999999999999E-4</v>
      </c>
      <c r="Q2205" s="140">
        <v>1</v>
      </c>
      <c r="R2205" s="134">
        <v>0</v>
      </c>
      <c r="S2205" s="122">
        <f t="shared" si="68"/>
        <v>50</v>
      </c>
      <c r="T2205" s="122">
        <f t="shared" si="69"/>
        <v>50</v>
      </c>
    </row>
    <row r="2206" spans="1:20" x14ac:dyDescent="0.25">
      <c r="A2206" s="3">
        <v>2015</v>
      </c>
      <c r="B2206" s="2" t="s">
        <v>317</v>
      </c>
      <c r="C2206" s="1">
        <v>3527801</v>
      </c>
      <c r="D2206" s="4">
        <v>17</v>
      </c>
      <c r="E2206" s="6">
        <v>21</v>
      </c>
      <c r="F2206" s="39">
        <v>352780121</v>
      </c>
      <c r="G2206" s="39">
        <v>1</v>
      </c>
      <c r="H2206" s="39">
        <v>0</v>
      </c>
      <c r="I2206" s="132">
        <v>1.9288E-3</v>
      </c>
      <c r="J2206" s="132">
        <v>1.9288E-3</v>
      </c>
      <c r="K2206" s="132">
        <v>0</v>
      </c>
      <c r="L2206" s="132">
        <v>0</v>
      </c>
      <c r="M2206" s="132">
        <v>1.9288E-3</v>
      </c>
      <c r="N2206" s="132">
        <v>0</v>
      </c>
      <c r="O2206" s="132">
        <v>0</v>
      </c>
      <c r="P2206" s="132">
        <v>0</v>
      </c>
      <c r="Q2206" s="140">
        <v>0</v>
      </c>
      <c r="R2206" s="134">
        <v>0</v>
      </c>
      <c r="S2206" s="122">
        <f t="shared" si="68"/>
        <v>100</v>
      </c>
      <c r="T2206" s="122">
        <f t="shared" si="69"/>
        <v>0</v>
      </c>
    </row>
    <row r="2207" spans="1:20" x14ac:dyDescent="0.25">
      <c r="A2207" s="3">
        <v>2015</v>
      </c>
      <c r="B2207" s="2" t="s">
        <v>318</v>
      </c>
      <c r="C2207" s="1">
        <v>3527900</v>
      </c>
      <c r="D2207" s="4">
        <v>21</v>
      </c>
      <c r="E2207" s="6">
        <v>21</v>
      </c>
      <c r="F2207" s="39">
        <v>352790021</v>
      </c>
      <c r="G2207" s="39">
        <v>0</v>
      </c>
      <c r="H2207" s="39">
        <v>0</v>
      </c>
      <c r="I2207" s="132">
        <v>0</v>
      </c>
      <c r="J2207" s="132">
        <v>0</v>
      </c>
      <c r="K2207" s="132">
        <v>0</v>
      </c>
      <c r="L2207" s="132">
        <v>0</v>
      </c>
      <c r="M2207" s="132">
        <v>0</v>
      </c>
      <c r="N2207" s="132">
        <v>0</v>
      </c>
      <c r="O2207" s="132">
        <v>0</v>
      </c>
      <c r="P2207" s="132">
        <v>0</v>
      </c>
      <c r="Q2207" s="140">
        <v>0</v>
      </c>
      <c r="R2207" s="134">
        <v>2</v>
      </c>
      <c r="S2207" s="122">
        <f t="shared" si="68"/>
        <v>0</v>
      </c>
      <c r="T2207" s="122">
        <f t="shared" si="69"/>
        <v>0</v>
      </c>
    </row>
    <row r="2208" spans="1:20" x14ac:dyDescent="0.25">
      <c r="A2208" s="3">
        <v>2015</v>
      </c>
      <c r="B2208" s="2" t="s">
        <v>318</v>
      </c>
      <c r="C2208" s="1">
        <v>3527900</v>
      </c>
      <c r="D2208" s="4">
        <v>21</v>
      </c>
      <c r="E2208" s="6">
        <v>17</v>
      </c>
      <c r="F2208" s="39">
        <v>352790017</v>
      </c>
      <c r="G2208" s="39">
        <v>0</v>
      </c>
      <c r="H2208" s="39">
        <v>0</v>
      </c>
      <c r="I2208" s="132">
        <v>0</v>
      </c>
      <c r="J2208" s="132">
        <v>0</v>
      </c>
      <c r="K2208" s="132">
        <v>0</v>
      </c>
      <c r="L2208" s="132">
        <v>0</v>
      </c>
      <c r="M2208" s="132">
        <v>0</v>
      </c>
      <c r="N2208" s="132">
        <v>0</v>
      </c>
      <c r="O2208" s="132">
        <v>0</v>
      </c>
      <c r="P2208" s="132">
        <v>0</v>
      </c>
      <c r="Q2208" s="140">
        <v>0</v>
      </c>
      <c r="R2208" s="134">
        <v>2</v>
      </c>
      <c r="S2208" s="122">
        <f t="shared" si="68"/>
        <v>0</v>
      </c>
      <c r="T2208" s="122">
        <f t="shared" si="69"/>
        <v>0</v>
      </c>
    </row>
    <row r="2209" spans="1:20" x14ac:dyDescent="0.25">
      <c r="A2209" s="3">
        <v>2015</v>
      </c>
      <c r="B2209" s="2" t="s">
        <v>319</v>
      </c>
      <c r="C2209" s="1">
        <v>3528007</v>
      </c>
      <c r="D2209" s="4">
        <v>13</v>
      </c>
      <c r="E2209" s="6">
        <v>13</v>
      </c>
      <c r="F2209" s="39">
        <v>352800713</v>
      </c>
      <c r="G2209" s="39">
        <v>14</v>
      </c>
      <c r="H2209" s="39">
        <v>28</v>
      </c>
      <c r="I2209" s="132">
        <v>0.68164730000000007</v>
      </c>
      <c r="J2209" s="132">
        <v>0.53370580000000001</v>
      </c>
      <c r="K2209" s="132">
        <v>0.1479415</v>
      </c>
      <c r="L2209" s="132">
        <v>0</v>
      </c>
      <c r="M2209" s="132">
        <v>4.9409800000000004E-2</v>
      </c>
      <c r="N2209" s="132">
        <v>0.5716232</v>
      </c>
      <c r="O2209" s="132">
        <v>5.9977799999999991E-2</v>
      </c>
      <c r="P2209" s="132">
        <v>6.3649999999999991E-4</v>
      </c>
      <c r="Q2209" s="140">
        <v>6</v>
      </c>
      <c r="R2209" s="134">
        <v>3</v>
      </c>
      <c r="S2209" s="122">
        <f t="shared" si="68"/>
        <v>33.333333333333329</v>
      </c>
      <c r="T2209" s="122">
        <f t="shared" si="69"/>
        <v>66.666666666666657</v>
      </c>
    </row>
    <row r="2210" spans="1:20" x14ac:dyDescent="0.25">
      <c r="A2210" s="3">
        <v>2015</v>
      </c>
      <c r="B2210" s="2" t="s">
        <v>320</v>
      </c>
      <c r="C2210" s="1">
        <v>3528106</v>
      </c>
      <c r="D2210" s="4">
        <v>19</v>
      </c>
      <c r="E2210" s="6">
        <v>19</v>
      </c>
      <c r="F2210" s="39">
        <v>352810619</v>
      </c>
      <c r="G2210" s="39">
        <v>4</v>
      </c>
      <c r="H2210" s="39">
        <v>43</v>
      </c>
      <c r="I2210" s="132">
        <v>6.8503999999999969E-3</v>
      </c>
      <c r="J2210" s="132">
        <v>3.8286999999999996E-3</v>
      </c>
      <c r="K2210" s="132">
        <v>3.0216999999999974E-3</v>
      </c>
      <c r="L2210" s="132">
        <v>0</v>
      </c>
      <c r="M2210" s="132">
        <v>0</v>
      </c>
      <c r="N2210" s="132">
        <v>7.5350000000000005E-4</v>
      </c>
      <c r="O2210" s="132">
        <v>3.8286999999999996E-3</v>
      </c>
      <c r="P2210" s="132">
        <v>2.2681999999999989E-3</v>
      </c>
      <c r="Q2210" s="140">
        <v>1</v>
      </c>
      <c r="R2210" s="134">
        <v>0</v>
      </c>
      <c r="S2210" s="122">
        <f t="shared" si="68"/>
        <v>8.5106382978723403</v>
      </c>
      <c r="T2210" s="122">
        <f t="shared" si="69"/>
        <v>91.489361702127653</v>
      </c>
    </row>
    <row r="2211" spans="1:20" x14ac:dyDescent="0.25">
      <c r="A2211" s="3">
        <v>2015</v>
      </c>
      <c r="B2211" s="2" t="s">
        <v>321</v>
      </c>
      <c r="C2211" s="1">
        <v>3528205</v>
      </c>
      <c r="D2211" s="4">
        <v>15</v>
      </c>
      <c r="E2211" s="6">
        <v>15</v>
      </c>
      <c r="F2211" s="39">
        <v>352820515</v>
      </c>
      <c r="G2211" s="39">
        <v>6</v>
      </c>
      <c r="H2211" s="39">
        <v>4</v>
      </c>
      <c r="I2211" s="132">
        <v>5.3106700000000007E-2</v>
      </c>
      <c r="J2211" s="132">
        <v>4.5367100000000007E-2</v>
      </c>
      <c r="K2211" s="132">
        <v>7.7396000000000001E-3</v>
      </c>
      <c r="L2211" s="132">
        <v>0</v>
      </c>
      <c r="M2211" s="132">
        <v>7.6874999999999999E-3</v>
      </c>
      <c r="N2211" s="132">
        <v>0</v>
      </c>
      <c r="O2211" s="132">
        <v>4.5367100000000007E-2</v>
      </c>
      <c r="P2211" s="132">
        <v>5.2099999999999999E-5</v>
      </c>
      <c r="Q2211" s="140">
        <v>1</v>
      </c>
      <c r="R2211" s="134">
        <v>3</v>
      </c>
      <c r="S2211" s="122">
        <f t="shared" si="68"/>
        <v>60</v>
      </c>
      <c r="T2211" s="122">
        <f t="shared" si="69"/>
        <v>40</v>
      </c>
    </row>
    <row r="2212" spans="1:20" x14ac:dyDescent="0.25">
      <c r="A2212" s="3">
        <v>2015</v>
      </c>
      <c r="B2212" s="2" t="s">
        <v>322</v>
      </c>
      <c r="C2212" s="1">
        <v>3528304</v>
      </c>
      <c r="D2212" s="4">
        <v>19</v>
      </c>
      <c r="E2212" s="6">
        <v>19</v>
      </c>
      <c r="F2212" s="39">
        <v>352830419</v>
      </c>
      <c r="G2212" s="39">
        <v>0</v>
      </c>
      <c r="H2212" s="39">
        <v>5</v>
      </c>
      <c r="I2212" s="132">
        <v>1.2089999999999998E-4</v>
      </c>
      <c r="J2212" s="132">
        <v>0</v>
      </c>
      <c r="K2212" s="132">
        <v>1.2089999999999998E-4</v>
      </c>
      <c r="L2212" s="132">
        <v>0</v>
      </c>
      <c r="M2212" s="132">
        <v>0</v>
      </c>
      <c r="N2212" s="132">
        <v>0</v>
      </c>
      <c r="O2212" s="132">
        <v>0</v>
      </c>
      <c r="P2212" s="132">
        <v>1.2089999999999998E-4</v>
      </c>
      <c r="Q2212" s="140">
        <v>0</v>
      </c>
      <c r="R2212" s="134">
        <v>3</v>
      </c>
      <c r="S2212" s="122">
        <f t="shared" si="68"/>
        <v>0</v>
      </c>
      <c r="T2212" s="122">
        <f t="shared" si="69"/>
        <v>100</v>
      </c>
    </row>
    <row r="2213" spans="1:20" x14ac:dyDescent="0.25">
      <c r="A2213" s="3">
        <v>2015</v>
      </c>
      <c r="B2213" s="2" t="s">
        <v>322</v>
      </c>
      <c r="C2213" s="1">
        <v>3528304</v>
      </c>
      <c r="D2213" s="4">
        <v>19</v>
      </c>
      <c r="E2213" s="6">
        <v>18</v>
      </c>
      <c r="F2213" s="39">
        <v>352830418</v>
      </c>
      <c r="G2213" s="39">
        <v>7</v>
      </c>
      <c r="H2213" s="39">
        <v>3</v>
      </c>
      <c r="I2213" s="132">
        <v>7.5097200000000003E-2</v>
      </c>
      <c r="J2213" s="132">
        <v>6.7574099999999998E-2</v>
      </c>
      <c r="K2213" s="132">
        <v>7.5230999999999996E-3</v>
      </c>
      <c r="L2213" s="132">
        <v>0</v>
      </c>
      <c r="M2213" s="132">
        <v>0</v>
      </c>
      <c r="N2213" s="132">
        <v>1.1569999999999999E-4</v>
      </c>
      <c r="O2213" s="132">
        <v>7.4981500000000006E-2</v>
      </c>
      <c r="P2213" s="132">
        <v>0</v>
      </c>
      <c r="Q2213" s="140">
        <v>2</v>
      </c>
      <c r="R2213" s="134">
        <v>3</v>
      </c>
      <c r="S2213" s="122">
        <f t="shared" si="68"/>
        <v>70</v>
      </c>
      <c r="T2213" s="122">
        <f t="shared" si="69"/>
        <v>30</v>
      </c>
    </row>
    <row r="2214" spans="1:20" x14ac:dyDescent="0.25">
      <c r="A2214" s="3">
        <v>2015</v>
      </c>
      <c r="B2214" s="2" t="s">
        <v>323</v>
      </c>
      <c r="C2214" s="1">
        <v>3528403</v>
      </c>
      <c r="D2214" s="4">
        <v>10</v>
      </c>
      <c r="E2214" s="6">
        <v>10</v>
      </c>
      <c r="F2214" s="39">
        <v>352840310</v>
      </c>
      <c r="G2214" s="39">
        <v>20</v>
      </c>
      <c r="H2214" s="39">
        <v>73</v>
      </c>
      <c r="I2214" s="132">
        <v>0.27125969999999999</v>
      </c>
      <c r="J2214" s="132">
        <v>0.17016350000000002</v>
      </c>
      <c r="K2214" s="132">
        <v>0.1010962</v>
      </c>
      <c r="L2214" s="132">
        <v>0</v>
      </c>
      <c r="M2214" s="132">
        <v>0.16490730000000003</v>
      </c>
      <c r="N2214" s="132">
        <v>7.5264999999999993E-3</v>
      </c>
      <c r="O2214" s="132">
        <v>3.6716600000000009E-2</v>
      </c>
      <c r="P2214" s="132">
        <v>6.2109299999999992E-2</v>
      </c>
      <c r="Q2214" s="140">
        <v>46</v>
      </c>
      <c r="R2214" s="134">
        <v>24</v>
      </c>
      <c r="S2214" s="122">
        <f t="shared" si="68"/>
        <v>21.50537634408602</v>
      </c>
      <c r="T2214" s="122">
        <f t="shared" si="69"/>
        <v>78.494623655913969</v>
      </c>
    </row>
    <row r="2215" spans="1:20" x14ac:dyDescent="0.25">
      <c r="A2215" s="3">
        <v>2015</v>
      </c>
      <c r="B2215" s="2" t="s">
        <v>324</v>
      </c>
      <c r="C2215" s="1">
        <v>3528502</v>
      </c>
      <c r="D2215" s="4">
        <v>6</v>
      </c>
      <c r="E2215" s="6">
        <v>6</v>
      </c>
      <c r="F2215" s="39">
        <v>35285026</v>
      </c>
      <c r="G2215" s="39">
        <v>14</v>
      </c>
      <c r="H2215" s="39">
        <v>64</v>
      </c>
      <c r="I2215" s="132">
        <v>2.3181211000000004</v>
      </c>
      <c r="J2215" s="132">
        <v>2.2616703000000005</v>
      </c>
      <c r="K2215" s="132">
        <v>5.6450799999999968E-2</v>
      </c>
      <c r="L2215" s="132">
        <v>0</v>
      </c>
      <c r="M2215" s="132">
        <v>2.2795833000000001</v>
      </c>
      <c r="N2215" s="132">
        <v>4.7091999999999993E-3</v>
      </c>
      <c r="O2215" s="132">
        <v>1.8584000000000001E-3</v>
      </c>
      <c r="P2215" s="132">
        <v>3.1970200000000004E-2</v>
      </c>
      <c r="Q2215" s="140">
        <v>23</v>
      </c>
      <c r="R2215" s="134">
        <v>36</v>
      </c>
      <c r="S2215" s="122">
        <f t="shared" si="68"/>
        <v>17.948717948717949</v>
      </c>
      <c r="T2215" s="122">
        <f t="shared" si="69"/>
        <v>82.051282051282044</v>
      </c>
    </row>
    <row r="2216" spans="1:20" x14ac:dyDescent="0.25">
      <c r="A2216" s="3">
        <v>2015</v>
      </c>
      <c r="B2216" s="2" t="s">
        <v>324</v>
      </c>
      <c r="C2216" s="1">
        <v>3528502</v>
      </c>
      <c r="D2216" s="4">
        <v>6</v>
      </c>
      <c r="E2216" s="6">
        <v>5</v>
      </c>
      <c r="F2216" s="39">
        <v>35285025</v>
      </c>
      <c r="G2216" s="39">
        <v>0</v>
      </c>
      <c r="H2216" s="39">
        <v>5</v>
      </c>
      <c r="I2216" s="132">
        <v>5.0231999999999994E-3</v>
      </c>
      <c r="J2216" s="132">
        <v>0</v>
      </c>
      <c r="K2216" s="132">
        <v>5.0231999999999994E-3</v>
      </c>
      <c r="L2216" s="132">
        <v>0</v>
      </c>
      <c r="M2216" s="132">
        <v>0</v>
      </c>
      <c r="N2216" s="132">
        <v>5.0231999999999994E-3</v>
      </c>
      <c r="O2216" s="132">
        <v>0</v>
      </c>
      <c r="P2216" s="132">
        <v>0</v>
      </c>
      <c r="Q2216" s="140">
        <v>1</v>
      </c>
      <c r="R2216" s="134">
        <v>6</v>
      </c>
      <c r="S2216" s="122">
        <f t="shared" si="68"/>
        <v>0</v>
      </c>
      <c r="T2216" s="122">
        <f t="shared" si="69"/>
        <v>100</v>
      </c>
    </row>
    <row r="2217" spans="1:20" x14ac:dyDescent="0.25">
      <c r="A2217" s="3">
        <v>2015</v>
      </c>
      <c r="B2217" s="2" t="s">
        <v>325</v>
      </c>
      <c r="C2217" s="1">
        <v>3528601</v>
      </c>
      <c r="D2217" s="4">
        <v>14</v>
      </c>
      <c r="E2217" s="6">
        <v>14</v>
      </c>
      <c r="F2217" s="39">
        <v>352860114</v>
      </c>
      <c r="G2217" s="39">
        <v>9</v>
      </c>
      <c r="H2217" s="39">
        <v>5</v>
      </c>
      <c r="I2217" s="132">
        <v>0.14201659999999997</v>
      </c>
      <c r="J2217" s="132">
        <v>0.13261389999999998</v>
      </c>
      <c r="K2217" s="132">
        <v>9.4026999999999982E-3</v>
      </c>
      <c r="L2217" s="132">
        <v>0</v>
      </c>
      <c r="M2217" s="132">
        <v>9.2592999999999998E-3</v>
      </c>
      <c r="N2217" s="132">
        <v>1.67847E-2</v>
      </c>
      <c r="O2217" s="132">
        <v>0.11587779999999999</v>
      </c>
      <c r="P2217" s="132">
        <v>9.48E-5</v>
      </c>
      <c r="Q2217" s="140">
        <v>6</v>
      </c>
      <c r="R2217" s="134">
        <v>0</v>
      </c>
      <c r="S2217" s="122">
        <f t="shared" si="68"/>
        <v>64.285714285714292</v>
      </c>
      <c r="T2217" s="122">
        <f t="shared" si="69"/>
        <v>35.714285714285715</v>
      </c>
    </row>
    <row r="2218" spans="1:20" x14ac:dyDescent="0.25">
      <c r="A2218" s="3">
        <v>2015</v>
      </c>
      <c r="B2218" s="2" t="s">
        <v>325</v>
      </c>
      <c r="C2218" s="1">
        <v>3528601</v>
      </c>
      <c r="D2218" s="4">
        <v>14</v>
      </c>
      <c r="E2218" s="6">
        <v>17</v>
      </c>
      <c r="F2218" s="39">
        <v>352860117</v>
      </c>
      <c r="G2218" s="39">
        <v>1</v>
      </c>
      <c r="H2218" s="39">
        <v>1</v>
      </c>
      <c r="I2218" s="132">
        <v>1.1490800000000001E-2</v>
      </c>
      <c r="J2218" s="132">
        <v>1.14734E-2</v>
      </c>
      <c r="K2218" s="132">
        <v>1.7399999999999999E-5</v>
      </c>
      <c r="L2218" s="132">
        <v>0</v>
      </c>
      <c r="M2218" s="132">
        <v>0</v>
      </c>
      <c r="N2218" s="132">
        <v>0</v>
      </c>
      <c r="O2218" s="132">
        <v>1.14734E-2</v>
      </c>
      <c r="P2218" s="132">
        <v>1.7399999999999999E-5</v>
      </c>
      <c r="Q2218" s="140">
        <v>0</v>
      </c>
      <c r="R2218" s="134">
        <v>0</v>
      </c>
      <c r="S2218" s="122">
        <f t="shared" si="68"/>
        <v>50</v>
      </c>
      <c r="T2218" s="122">
        <f t="shared" si="69"/>
        <v>50</v>
      </c>
    </row>
    <row r="2219" spans="1:20" x14ac:dyDescent="0.25">
      <c r="A2219" s="3">
        <v>2015</v>
      </c>
      <c r="B2219" s="2" t="s">
        <v>326</v>
      </c>
      <c r="C2219" s="1">
        <v>3528700</v>
      </c>
      <c r="D2219" s="4">
        <v>22</v>
      </c>
      <c r="E2219" s="6">
        <v>22</v>
      </c>
      <c r="F2219" s="39">
        <v>352870022</v>
      </c>
      <c r="G2219" s="39">
        <v>10</v>
      </c>
      <c r="H2219" s="39">
        <v>11</v>
      </c>
      <c r="I2219" s="132">
        <v>0.24723899999999999</v>
      </c>
      <c r="J2219" s="132">
        <v>0.23085329999999998</v>
      </c>
      <c r="K2219" s="132">
        <v>1.63857E-2</v>
      </c>
      <c r="L2219" s="132">
        <v>0</v>
      </c>
      <c r="M2219" s="132">
        <v>6.4841000000000005E-3</v>
      </c>
      <c r="N2219" s="132">
        <v>8.3333299999999999E-2</v>
      </c>
      <c r="O2219" s="132">
        <v>0.14491660000000001</v>
      </c>
      <c r="P2219" s="132">
        <v>1.2505E-2</v>
      </c>
      <c r="Q2219" s="140">
        <v>4</v>
      </c>
      <c r="R2219" s="134">
        <v>1</v>
      </c>
      <c r="S2219" s="122">
        <f t="shared" si="68"/>
        <v>47.619047619047613</v>
      </c>
      <c r="T2219" s="122">
        <f t="shared" si="69"/>
        <v>52.380952380952387</v>
      </c>
    </row>
    <row r="2220" spans="1:20" x14ac:dyDescent="0.25">
      <c r="A2220" s="3">
        <v>2015</v>
      </c>
      <c r="B2220" s="2" t="s">
        <v>327</v>
      </c>
      <c r="C2220" s="1">
        <v>3528809</v>
      </c>
      <c r="D2220" s="4">
        <v>17</v>
      </c>
      <c r="E2220" s="6">
        <v>17</v>
      </c>
      <c r="F2220" s="39">
        <v>352880917</v>
      </c>
      <c r="G2220" s="39">
        <v>9</v>
      </c>
      <c r="H2220" s="39">
        <v>23</v>
      </c>
      <c r="I2220" s="132">
        <v>0.2366211</v>
      </c>
      <c r="J2220" s="132">
        <v>0.15713920000000003</v>
      </c>
      <c r="K2220" s="132">
        <v>7.9481899999999966E-2</v>
      </c>
      <c r="L2220" s="132">
        <v>0.27067665525114154</v>
      </c>
      <c r="M2220" s="132">
        <v>3.0119E-2</v>
      </c>
      <c r="N2220" s="132">
        <v>0.12583329999999998</v>
      </c>
      <c r="O2220" s="132">
        <v>7.4852200000000008E-2</v>
      </c>
      <c r="P2220" s="132">
        <v>5.816599999999999E-3</v>
      </c>
      <c r="Q2220" s="140">
        <v>3</v>
      </c>
      <c r="R2220" s="134">
        <v>9</v>
      </c>
      <c r="S2220" s="122">
        <f t="shared" si="68"/>
        <v>28.125</v>
      </c>
      <c r="T2220" s="122">
        <f t="shared" si="69"/>
        <v>71.875</v>
      </c>
    </row>
    <row r="2221" spans="1:20" x14ac:dyDescent="0.25">
      <c r="A2221" s="3">
        <v>2015</v>
      </c>
      <c r="B2221" s="2" t="s">
        <v>328</v>
      </c>
      <c r="C2221" s="1">
        <v>3528858</v>
      </c>
      <c r="D2221" s="4">
        <v>16</v>
      </c>
      <c r="E2221" s="6">
        <v>16</v>
      </c>
      <c r="F2221" s="39">
        <v>352885816</v>
      </c>
      <c r="G2221" s="39">
        <v>5</v>
      </c>
      <c r="H2221" s="39">
        <v>19</v>
      </c>
      <c r="I2221" s="132">
        <v>0.16374509999999998</v>
      </c>
      <c r="J2221" s="132">
        <v>0.11887249999999999</v>
      </c>
      <c r="K2221" s="132">
        <v>4.4872599999999992E-2</v>
      </c>
      <c r="L2221" s="132">
        <v>0</v>
      </c>
      <c r="M2221" s="132">
        <v>0</v>
      </c>
      <c r="N2221" s="132">
        <v>0.1107291</v>
      </c>
      <c r="O2221" s="132">
        <v>3.0446599999999997E-2</v>
      </c>
      <c r="P2221" s="132">
        <v>2.25694E-2</v>
      </c>
      <c r="Q2221" s="140">
        <v>1</v>
      </c>
      <c r="R2221" s="134">
        <v>0</v>
      </c>
      <c r="S2221" s="122">
        <f t="shared" si="68"/>
        <v>20.833333333333336</v>
      </c>
      <c r="T2221" s="122">
        <f t="shared" si="69"/>
        <v>79.166666666666657</v>
      </c>
    </row>
    <row r="2222" spans="1:20" x14ac:dyDescent="0.25">
      <c r="A2222" s="3">
        <v>2015</v>
      </c>
      <c r="B2222" s="2" t="s">
        <v>329</v>
      </c>
      <c r="C2222" s="1">
        <v>3528908</v>
      </c>
      <c r="D2222" s="4">
        <v>21</v>
      </c>
      <c r="E2222" s="6">
        <v>21</v>
      </c>
      <c r="F2222" s="39">
        <v>352890821</v>
      </c>
      <c r="G2222" s="39">
        <v>0</v>
      </c>
      <c r="H2222" s="39">
        <v>12</v>
      </c>
      <c r="I2222" s="132">
        <v>1.5975799999999995E-2</v>
      </c>
      <c r="J2222" s="132">
        <v>0</v>
      </c>
      <c r="K2222" s="132">
        <v>1.5975799999999995E-2</v>
      </c>
      <c r="L2222" s="132">
        <v>0</v>
      </c>
      <c r="M2222" s="132">
        <v>1.5722299999999998E-2</v>
      </c>
      <c r="N2222" s="132">
        <v>0</v>
      </c>
      <c r="O2222" s="132">
        <v>9.2600000000000001E-5</v>
      </c>
      <c r="P2222" s="132">
        <v>1.6090000000000001E-4</v>
      </c>
      <c r="Q2222" s="140">
        <v>0</v>
      </c>
      <c r="R2222" s="134">
        <v>2</v>
      </c>
      <c r="S2222" s="122">
        <f t="shared" si="68"/>
        <v>0</v>
      </c>
      <c r="T2222" s="122">
        <f t="shared" si="69"/>
        <v>100</v>
      </c>
    </row>
    <row r="2223" spans="1:20" x14ac:dyDescent="0.25">
      <c r="A2223" s="3">
        <v>2015</v>
      </c>
      <c r="B2223" s="2" t="s">
        <v>330</v>
      </c>
      <c r="C2223" s="1">
        <v>3529005</v>
      </c>
      <c r="D2223" s="4">
        <v>21</v>
      </c>
      <c r="E2223" s="6">
        <v>21</v>
      </c>
      <c r="F2223" s="39">
        <v>352900521</v>
      </c>
      <c r="G2223" s="39">
        <v>16</v>
      </c>
      <c r="H2223" s="39">
        <v>73</v>
      </c>
      <c r="I2223" s="132">
        <v>0.2980704999999999</v>
      </c>
      <c r="J2223" s="132">
        <v>0.18162169999999997</v>
      </c>
      <c r="K2223" s="132">
        <v>0.11644879999999994</v>
      </c>
      <c r="L2223" s="132">
        <v>0</v>
      </c>
      <c r="M2223" s="132">
        <v>0.16726849999999999</v>
      </c>
      <c r="N2223" s="132">
        <v>8.5350499999999996E-2</v>
      </c>
      <c r="O2223" s="132">
        <v>8.2194E-3</v>
      </c>
      <c r="P2223" s="132">
        <v>3.7232099999999997E-2</v>
      </c>
      <c r="Q2223" s="140">
        <v>13</v>
      </c>
      <c r="R2223" s="134">
        <v>8</v>
      </c>
      <c r="S2223" s="122">
        <f t="shared" si="68"/>
        <v>17.977528089887642</v>
      </c>
      <c r="T2223" s="122">
        <f t="shared" si="69"/>
        <v>82.022471910112358</v>
      </c>
    </row>
    <row r="2224" spans="1:20" x14ac:dyDescent="0.25">
      <c r="A2224" s="3">
        <v>2015</v>
      </c>
      <c r="B2224" s="2" t="s">
        <v>330</v>
      </c>
      <c r="C2224" s="1">
        <v>3529005</v>
      </c>
      <c r="D2224" s="4">
        <v>21</v>
      </c>
      <c r="E2224" s="6">
        <v>17</v>
      </c>
      <c r="F2224" s="39">
        <v>352900517</v>
      </c>
      <c r="G2224" s="39">
        <v>0</v>
      </c>
      <c r="H2224" s="39">
        <v>0</v>
      </c>
      <c r="I2224" s="132">
        <v>0</v>
      </c>
      <c r="J2224" s="132">
        <v>0</v>
      </c>
      <c r="K2224" s="132">
        <v>0</v>
      </c>
      <c r="L2224" s="132">
        <v>0</v>
      </c>
      <c r="M2224" s="132">
        <v>0</v>
      </c>
      <c r="N2224" s="132">
        <v>0</v>
      </c>
      <c r="O2224" s="132">
        <v>0</v>
      </c>
      <c r="P2224" s="132">
        <v>0</v>
      </c>
      <c r="Q2224" s="140">
        <v>1</v>
      </c>
      <c r="R2224" s="134">
        <v>0</v>
      </c>
      <c r="S2224" s="122">
        <f t="shared" si="68"/>
        <v>0</v>
      </c>
      <c r="T2224" s="122">
        <f t="shared" si="69"/>
        <v>0</v>
      </c>
    </row>
    <row r="2225" spans="1:20" x14ac:dyDescent="0.25">
      <c r="A2225" s="3">
        <v>2015</v>
      </c>
      <c r="B2225" s="2" t="s">
        <v>330</v>
      </c>
      <c r="C2225" s="1">
        <v>3529005</v>
      </c>
      <c r="D2225" s="4">
        <v>21</v>
      </c>
      <c r="E2225" s="6">
        <v>20</v>
      </c>
      <c r="F2225" s="39">
        <v>352900520</v>
      </c>
      <c r="G2225" s="39">
        <v>21</v>
      </c>
      <c r="H2225" s="39">
        <v>49</v>
      </c>
      <c r="I2225" s="132">
        <v>0.13161290000000006</v>
      </c>
      <c r="J2225" s="132">
        <v>9.5113400000000056E-2</v>
      </c>
      <c r="K2225" s="132">
        <v>3.6499500000000011E-2</v>
      </c>
      <c r="L2225" s="132">
        <v>0</v>
      </c>
      <c r="M2225" s="132">
        <v>7.8916600000000003E-2</v>
      </c>
      <c r="N2225" s="132">
        <v>8.5551000000000012E-3</v>
      </c>
      <c r="O2225" s="132">
        <v>2.3233900000000002E-2</v>
      </c>
      <c r="P2225" s="132">
        <v>2.090729999999999E-2</v>
      </c>
      <c r="Q2225" s="140">
        <v>18</v>
      </c>
      <c r="R2225" s="134">
        <v>14</v>
      </c>
      <c r="S2225" s="122">
        <f t="shared" si="68"/>
        <v>30</v>
      </c>
      <c r="T2225" s="122">
        <f t="shared" si="69"/>
        <v>70</v>
      </c>
    </row>
    <row r="2226" spans="1:20" x14ac:dyDescent="0.25">
      <c r="A2226" s="3">
        <v>2015</v>
      </c>
      <c r="B2226" s="2" t="s">
        <v>331</v>
      </c>
      <c r="C2226" s="1">
        <v>3529104</v>
      </c>
      <c r="D2226" s="4">
        <v>18</v>
      </c>
      <c r="E2226" s="6">
        <v>18</v>
      </c>
      <c r="F2226" s="39">
        <v>352910418</v>
      </c>
      <c r="G2226" s="39">
        <v>19</v>
      </c>
      <c r="H2226" s="39">
        <v>12</v>
      </c>
      <c r="I2226" s="132">
        <v>1.3519600000000003E-2</v>
      </c>
      <c r="J2226" s="132">
        <v>4.5243000000000011E-3</v>
      </c>
      <c r="K2226" s="132">
        <v>8.9953000000000012E-3</v>
      </c>
      <c r="L2226" s="132">
        <v>0</v>
      </c>
      <c r="M2226" s="132">
        <v>0</v>
      </c>
      <c r="N2226" s="132">
        <v>1.003E-4</v>
      </c>
      <c r="O2226" s="132">
        <v>1.31828E-2</v>
      </c>
      <c r="P2226" s="132">
        <v>2.3649999999999998E-4</v>
      </c>
      <c r="Q2226" s="140">
        <v>5</v>
      </c>
      <c r="R2226" s="134">
        <v>8</v>
      </c>
      <c r="S2226" s="122">
        <f t="shared" si="68"/>
        <v>61.29032258064516</v>
      </c>
      <c r="T2226" s="122">
        <f t="shared" si="69"/>
        <v>38.70967741935484</v>
      </c>
    </row>
    <row r="2227" spans="1:20" x14ac:dyDescent="0.25">
      <c r="A2227" s="3">
        <v>2015</v>
      </c>
      <c r="B2227" s="2" t="s">
        <v>332</v>
      </c>
      <c r="C2227" s="1">
        <v>3529203</v>
      </c>
      <c r="D2227" s="4">
        <v>21</v>
      </c>
      <c r="E2227" s="6">
        <v>21</v>
      </c>
      <c r="F2227" s="39">
        <v>352920321</v>
      </c>
      <c r="G2227" s="39">
        <v>7</v>
      </c>
      <c r="H2227" s="39">
        <v>7</v>
      </c>
      <c r="I2227" s="132">
        <v>5.2608999999999996E-2</v>
      </c>
      <c r="J2227" s="132">
        <v>4.4921599999999999E-2</v>
      </c>
      <c r="K2227" s="132">
        <v>7.6873999999999987E-3</v>
      </c>
      <c r="L2227" s="132">
        <v>0</v>
      </c>
      <c r="M2227" s="132">
        <v>2.3148000000000001E-3</v>
      </c>
      <c r="N2227" s="132">
        <v>5.3916999999999993E-3</v>
      </c>
      <c r="O2227" s="132">
        <v>3.9636500000000005E-2</v>
      </c>
      <c r="P2227" s="132">
        <v>5.2659999999999998E-3</v>
      </c>
      <c r="Q2227" s="140">
        <v>24</v>
      </c>
      <c r="R2227" s="134">
        <v>32</v>
      </c>
      <c r="S2227" s="122">
        <f t="shared" si="68"/>
        <v>50</v>
      </c>
      <c r="T2227" s="122">
        <f t="shared" si="69"/>
        <v>50</v>
      </c>
    </row>
    <row r="2228" spans="1:20" x14ac:dyDescent="0.25">
      <c r="A2228" s="3">
        <v>2015</v>
      </c>
      <c r="B2228" s="2" t="s">
        <v>332</v>
      </c>
      <c r="C2228" s="1">
        <v>3529203</v>
      </c>
      <c r="D2228" s="4">
        <v>21</v>
      </c>
      <c r="E2228" s="6">
        <v>22</v>
      </c>
      <c r="F2228" s="39">
        <v>352920322</v>
      </c>
      <c r="G2228" s="39">
        <v>4</v>
      </c>
      <c r="H2228" s="39">
        <v>3</v>
      </c>
      <c r="I2228" s="132">
        <v>0.2007188</v>
      </c>
      <c r="J2228" s="132">
        <v>0.2003982</v>
      </c>
      <c r="K2228" s="132">
        <v>3.2059999999999999E-4</v>
      </c>
      <c r="L2228" s="132">
        <v>0</v>
      </c>
      <c r="M2228" s="132">
        <v>0</v>
      </c>
      <c r="N2228" s="132">
        <v>8.3333299999999999E-2</v>
      </c>
      <c r="O2228" s="132">
        <v>0.11689819999999999</v>
      </c>
      <c r="P2228" s="132">
        <v>4.8729999999999997E-4</v>
      </c>
      <c r="Q2228" s="140">
        <v>2</v>
      </c>
      <c r="R2228" s="134">
        <v>18</v>
      </c>
      <c r="S2228" s="122">
        <f t="shared" si="68"/>
        <v>57.142857142857139</v>
      </c>
      <c r="T2228" s="122">
        <f t="shared" si="69"/>
        <v>42.857142857142854</v>
      </c>
    </row>
    <row r="2229" spans="1:20" x14ac:dyDescent="0.25">
      <c r="A2229" s="3">
        <v>2015</v>
      </c>
      <c r="B2229" s="2" t="s">
        <v>333</v>
      </c>
      <c r="C2229" s="1">
        <v>3529302</v>
      </c>
      <c r="D2229" s="4">
        <v>16</v>
      </c>
      <c r="E2229" s="6">
        <v>16</v>
      </c>
      <c r="F2229" s="39">
        <v>352930216</v>
      </c>
      <c r="G2229" s="39">
        <v>28</v>
      </c>
      <c r="H2229" s="39">
        <v>109</v>
      </c>
      <c r="I2229" s="132">
        <v>0.96082500000000082</v>
      </c>
      <c r="J2229" s="132">
        <v>0.13598979999999997</v>
      </c>
      <c r="K2229" s="132">
        <v>0.82483520000000088</v>
      </c>
      <c r="L2229" s="132">
        <v>0</v>
      </c>
      <c r="M2229" s="132">
        <v>6.25E-2</v>
      </c>
      <c r="N2229" s="132">
        <v>0.29004409999999992</v>
      </c>
      <c r="O2229" s="132">
        <v>0.59451829999999994</v>
      </c>
      <c r="P2229" s="132">
        <v>1.3762600000000005E-2</v>
      </c>
      <c r="Q2229" s="140">
        <v>32</v>
      </c>
      <c r="R2229" s="134">
        <v>32</v>
      </c>
      <c r="S2229" s="122">
        <f t="shared" si="68"/>
        <v>20.437956204379564</v>
      </c>
      <c r="T2229" s="122">
        <f t="shared" si="69"/>
        <v>79.56204379562044</v>
      </c>
    </row>
    <row r="2230" spans="1:20" x14ac:dyDescent="0.25">
      <c r="A2230" s="3">
        <v>2015</v>
      </c>
      <c r="B2230" s="2" t="s">
        <v>333</v>
      </c>
      <c r="C2230" s="1">
        <v>3529302</v>
      </c>
      <c r="D2230" s="4">
        <v>16</v>
      </c>
      <c r="E2230" s="6">
        <v>9</v>
      </c>
      <c r="F2230" s="39">
        <v>35293029</v>
      </c>
      <c r="G2230" s="39">
        <v>0</v>
      </c>
      <c r="H2230" s="39">
        <v>0</v>
      </c>
      <c r="I2230" s="132">
        <v>0</v>
      </c>
      <c r="J2230" s="132">
        <v>0</v>
      </c>
      <c r="K2230" s="132">
        <v>0</v>
      </c>
      <c r="L2230" s="132">
        <v>0</v>
      </c>
      <c r="M2230" s="132">
        <v>0</v>
      </c>
      <c r="N2230" s="132">
        <v>0</v>
      </c>
      <c r="O2230" s="132">
        <v>0</v>
      </c>
      <c r="P2230" s="132">
        <v>0</v>
      </c>
      <c r="Q2230" s="140">
        <v>0</v>
      </c>
      <c r="R2230" s="134">
        <v>0</v>
      </c>
      <c r="S2230" s="122">
        <f t="shared" si="68"/>
        <v>0</v>
      </c>
      <c r="T2230" s="122">
        <f t="shared" si="69"/>
        <v>0</v>
      </c>
    </row>
    <row r="2231" spans="1:20" x14ac:dyDescent="0.25">
      <c r="A2231" s="3">
        <v>2015</v>
      </c>
      <c r="B2231" s="2" t="s">
        <v>333</v>
      </c>
      <c r="C2231" s="1">
        <v>3529302</v>
      </c>
      <c r="D2231" s="4">
        <v>16</v>
      </c>
      <c r="E2231" s="6">
        <v>13</v>
      </c>
      <c r="F2231" s="39">
        <v>352930213</v>
      </c>
      <c r="G2231" s="39">
        <v>9</v>
      </c>
      <c r="H2231" s="39">
        <v>5</v>
      </c>
      <c r="I2231" s="132">
        <v>4.0870799999999999E-2</v>
      </c>
      <c r="J2231" s="132">
        <v>3.9811800000000001E-2</v>
      </c>
      <c r="K2231" s="132">
        <v>1.059E-3</v>
      </c>
      <c r="L2231" s="132">
        <v>0</v>
      </c>
      <c r="M2231" s="132">
        <v>0</v>
      </c>
      <c r="N2231" s="132">
        <v>0</v>
      </c>
      <c r="O2231" s="132">
        <v>3.9811800000000001E-2</v>
      </c>
      <c r="P2231" s="132">
        <v>1.059E-3</v>
      </c>
      <c r="Q2231" s="140">
        <v>23</v>
      </c>
      <c r="R2231" s="134">
        <v>6</v>
      </c>
      <c r="S2231" s="122">
        <f t="shared" si="68"/>
        <v>64.285714285714292</v>
      </c>
      <c r="T2231" s="122">
        <f t="shared" si="69"/>
        <v>35.714285714285715</v>
      </c>
    </row>
    <row r="2232" spans="1:20" x14ac:dyDescent="0.25">
      <c r="A2232" s="3">
        <v>2015</v>
      </c>
      <c r="B2232" s="2" t="s">
        <v>334</v>
      </c>
      <c r="C2232" s="1">
        <v>3529401</v>
      </c>
      <c r="D2232" s="4">
        <v>6</v>
      </c>
      <c r="E2232" s="6">
        <v>6</v>
      </c>
      <c r="F2232" s="39">
        <v>35294016</v>
      </c>
      <c r="G2232" s="39">
        <v>6</v>
      </c>
      <c r="H2232" s="39">
        <v>59</v>
      </c>
      <c r="I2232" s="132">
        <v>8.7098999999999954E-2</v>
      </c>
      <c r="J2232" s="132">
        <v>8.5885000000000006E-3</v>
      </c>
      <c r="K2232" s="132">
        <v>7.8510499999999955E-2</v>
      </c>
      <c r="L2232" s="132">
        <v>0</v>
      </c>
      <c r="M2232" s="132">
        <v>0</v>
      </c>
      <c r="N2232" s="132">
        <v>7.0923600000000003E-2</v>
      </c>
      <c r="O2232" s="132">
        <v>6.1699999999999995E-5</v>
      </c>
      <c r="P2232" s="132">
        <v>1.6113700000000002E-2</v>
      </c>
      <c r="Q2232" s="140">
        <v>5</v>
      </c>
      <c r="R2232" s="134">
        <v>123</v>
      </c>
      <c r="S2232" s="122">
        <f t="shared" si="68"/>
        <v>9.2307692307692317</v>
      </c>
      <c r="T2232" s="122">
        <f t="shared" si="69"/>
        <v>90.769230769230774</v>
      </c>
    </row>
    <row r="2233" spans="1:20" x14ac:dyDescent="0.25">
      <c r="A2233" s="3">
        <v>2015</v>
      </c>
      <c r="B2233" s="2" t="s">
        <v>335</v>
      </c>
      <c r="C2233" s="1">
        <v>3529500</v>
      </c>
      <c r="D2233" s="4">
        <v>16</v>
      </c>
      <c r="E2233" s="6">
        <v>16</v>
      </c>
      <c r="F2233" s="39">
        <v>352950016</v>
      </c>
      <c r="G2233" s="39">
        <v>10</v>
      </c>
      <c r="H2233" s="39">
        <v>21</v>
      </c>
      <c r="I2233" s="132">
        <v>0.10556549999999998</v>
      </c>
      <c r="J2233" s="132">
        <v>5.6608699999999984E-2</v>
      </c>
      <c r="K2233" s="132">
        <v>4.8956799999999995E-2</v>
      </c>
      <c r="L2233" s="132">
        <v>0</v>
      </c>
      <c r="M2233" s="132">
        <v>1.6099500000000003E-2</v>
      </c>
      <c r="N2233" s="132">
        <v>5.5254600000000001E-2</v>
      </c>
      <c r="O2233" s="132">
        <v>2.7583200000000002E-2</v>
      </c>
      <c r="P2233" s="132">
        <v>6.6282000000000008E-3</v>
      </c>
      <c r="Q2233" s="140">
        <v>5</v>
      </c>
      <c r="R2233" s="134">
        <v>0</v>
      </c>
      <c r="S2233" s="122">
        <f t="shared" si="68"/>
        <v>32.258064516129032</v>
      </c>
      <c r="T2233" s="122">
        <f t="shared" si="69"/>
        <v>67.741935483870961</v>
      </c>
    </row>
    <row r="2234" spans="1:20" x14ac:dyDescent="0.25">
      <c r="A2234" s="3">
        <v>2015</v>
      </c>
      <c r="B2234" s="2" t="s">
        <v>336</v>
      </c>
      <c r="C2234" s="1">
        <v>3529609</v>
      </c>
      <c r="D2234" s="4">
        <v>15</v>
      </c>
      <c r="E2234" s="6">
        <v>15</v>
      </c>
      <c r="F2234" s="39">
        <v>352960915</v>
      </c>
      <c r="G2234" s="39">
        <v>10</v>
      </c>
      <c r="H2234" s="39">
        <v>6</v>
      </c>
      <c r="I2234" s="132">
        <v>7.8699000000000005E-2</v>
      </c>
      <c r="J2234" s="132">
        <v>7.7826300000000001E-2</v>
      </c>
      <c r="K2234" s="132">
        <v>8.7270000000000002E-4</v>
      </c>
      <c r="L2234" s="132">
        <v>0</v>
      </c>
      <c r="M2234" s="132">
        <v>0</v>
      </c>
      <c r="N2234" s="132">
        <v>0</v>
      </c>
      <c r="O2234" s="132">
        <v>7.6437400000000003E-2</v>
      </c>
      <c r="P2234" s="132">
        <v>2.2615999999999999E-3</v>
      </c>
      <c r="Q2234" s="140">
        <v>0</v>
      </c>
      <c r="R2234" s="134">
        <v>3</v>
      </c>
      <c r="S2234" s="122">
        <f t="shared" si="68"/>
        <v>62.5</v>
      </c>
      <c r="T2234" s="122">
        <f t="shared" si="69"/>
        <v>37.5</v>
      </c>
    </row>
    <row r="2235" spans="1:20" x14ac:dyDescent="0.25">
      <c r="A2235" s="3">
        <v>2015</v>
      </c>
      <c r="B2235" s="2" t="s">
        <v>336</v>
      </c>
      <c r="C2235" s="1">
        <v>3529609</v>
      </c>
      <c r="D2235" s="4">
        <v>15</v>
      </c>
      <c r="E2235" s="6">
        <v>18</v>
      </c>
      <c r="F2235" s="39">
        <v>352960918</v>
      </c>
      <c r="G2235" s="39">
        <v>4</v>
      </c>
      <c r="H2235" s="39">
        <v>3</v>
      </c>
      <c r="I2235" s="132">
        <v>0.19595410000000002</v>
      </c>
      <c r="J2235" s="132">
        <v>7.8592900000000007E-2</v>
      </c>
      <c r="K2235" s="132">
        <v>0.1173612</v>
      </c>
      <c r="L2235" s="132">
        <v>0</v>
      </c>
      <c r="M2235" s="132">
        <v>0</v>
      </c>
      <c r="N2235" s="132">
        <v>0.18323050000000002</v>
      </c>
      <c r="O2235" s="132">
        <v>1.01852E-2</v>
      </c>
      <c r="P2235" s="132">
        <v>2.5383999999999997E-3</v>
      </c>
      <c r="Q2235" s="140">
        <v>1</v>
      </c>
      <c r="R2235" s="134">
        <v>1</v>
      </c>
      <c r="S2235" s="122">
        <f t="shared" si="68"/>
        <v>57.142857142857139</v>
      </c>
      <c r="T2235" s="122">
        <f t="shared" si="69"/>
        <v>42.857142857142854</v>
      </c>
    </row>
    <row r="2236" spans="1:20" x14ac:dyDescent="0.25">
      <c r="A2236" s="3">
        <v>2015</v>
      </c>
      <c r="B2236" s="2" t="s">
        <v>337</v>
      </c>
      <c r="C2236" s="1">
        <v>3529658</v>
      </c>
      <c r="D2236" s="4">
        <v>15</v>
      </c>
      <c r="E2236" s="6">
        <v>15</v>
      </c>
      <c r="F2236" s="39">
        <v>352965815</v>
      </c>
      <c r="G2236" s="39">
        <v>21</v>
      </c>
      <c r="H2236" s="39">
        <v>5</v>
      </c>
      <c r="I2236" s="132">
        <v>9.8942999999999989E-2</v>
      </c>
      <c r="J2236" s="132">
        <v>9.1329199999999985E-2</v>
      </c>
      <c r="K2236" s="132">
        <v>7.6138000000000004E-3</v>
      </c>
      <c r="L2236" s="132">
        <v>0.15829528158295281</v>
      </c>
      <c r="M2236" s="132">
        <v>5.2037000000000003E-3</v>
      </c>
      <c r="N2236" s="132">
        <v>0</v>
      </c>
      <c r="O2236" s="132">
        <v>9.3565699999999988E-2</v>
      </c>
      <c r="P2236" s="132">
        <v>1.7359999999999999E-4</v>
      </c>
      <c r="Q2236" s="140">
        <v>4</v>
      </c>
      <c r="R2236" s="134">
        <v>8</v>
      </c>
      <c r="S2236" s="122">
        <f t="shared" si="68"/>
        <v>80.769230769230774</v>
      </c>
      <c r="T2236" s="122">
        <f t="shared" si="69"/>
        <v>19.230769230769234</v>
      </c>
    </row>
    <row r="2237" spans="1:20" x14ac:dyDescent="0.25">
      <c r="A2237" s="3">
        <v>2015</v>
      </c>
      <c r="B2237" s="2" t="s">
        <v>338</v>
      </c>
      <c r="C2237" s="1">
        <v>3529708</v>
      </c>
      <c r="D2237" s="4">
        <v>8</v>
      </c>
      <c r="E2237" s="6">
        <v>8</v>
      </c>
      <c r="F2237" s="39">
        <v>35297088</v>
      </c>
      <c r="G2237" s="39">
        <v>22</v>
      </c>
      <c r="H2237" s="39">
        <v>15</v>
      </c>
      <c r="I2237" s="132">
        <v>0.4882495</v>
      </c>
      <c r="J2237" s="132">
        <v>0.40547919999999998</v>
      </c>
      <c r="K2237" s="132">
        <v>8.2770300000000019E-2</v>
      </c>
      <c r="L2237" s="132">
        <v>1.0736057838660573</v>
      </c>
      <c r="M2237" s="132">
        <v>8.2437600000000014E-2</v>
      </c>
      <c r="N2237" s="132">
        <v>0</v>
      </c>
      <c r="O2237" s="132">
        <v>0.40547919999999998</v>
      </c>
      <c r="P2237" s="132">
        <v>3.3270000000000001E-4</v>
      </c>
      <c r="Q2237" s="140">
        <v>5</v>
      </c>
      <c r="R2237" s="134">
        <v>0</v>
      </c>
      <c r="S2237" s="122">
        <f t="shared" si="68"/>
        <v>59.45945945945946</v>
      </c>
      <c r="T2237" s="122">
        <f t="shared" si="69"/>
        <v>40.54054054054054</v>
      </c>
    </row>
    <row r="2238" spans="1:20" x14ac:dyDescent="0.25">
      <c r="A2238" s="3">
        <v>2015</v>
      </c>
      <c r="B2238" s="2" t="s">
        <v>339</v>
      </c>
      <c r="C2238" s="1">
        <v>3529807</v>
      </c>
      <c r="D2238" s="4">
        <v>13</v>
      </c>
      <c r="E2238" s="6">
        <v>13</v>
      </c>
      <c r="F2238" s="39">
        <v>352980713</v>
      </c>
      <c r="G2238" s="39">
        <v>0</v>
      </c>
      <c r="H2238" s="39">
        <v>3</v>
      </c>
      <c r="I2238" s="132">
        <v>2.7236E-2</v>
      </c>
      <c r="J2238" s="132">
        <v>0</v>
      </c>
      <c r="K2238" s="132">
        <v>2.7236E-2</v>
      </c>
      <c r="L2238" s="132">
        <v>0</v>
      </c>
      <c r="M2238" s="132">
        <v>2.3148100000000001E-2</v>
      </c>
      <c r="N2238" s="132">
        <v>4.0878999999999993E-3</v>
      </c>
      <c r="O2238" s="132">
        <v>0</v>
      </c>
      <c r="P2238" s="132">
        <v>0</v>
      </c>
      <c r="Q2238" s="140">
        <v>0</v>
      </c>
      <c r="R2238" s="134">
        <v>0</v>
      </c>
      <c r="S2238" s="122">
        <f t="shared" si="68"/>
        <v>0</v>
      </c>
      <c r="T2238" s="122">
        <f t="shared" si="69"/>
        <v>100</v>
      </c>
    </row>
    <row r="2239" spans="1:20" x14ac:dyDescent="0.25">
      <c r="A2239" s="3">
        <v>2015</v>
      </c>
      <c r="B2239" s="2" t="s">
        <v>339</v>
      </c>
      <c r="C2239" s="1">
        <v>3529807</v>
      </c>
      <c r="D2239" s="4">
        <v>13</v>
      </c>
      <c r="E2239" s="6">
        <v>10</v>
      </c>
      <c r="F2239" s="39">
        <v>352980710</v>
      </c>
      <c r="G2239" s="39">
        <v>0</v>
      </c>
      <c r="H2239" s="39">
        <v>0</v>
      </c>
      <c r="I2239" s="132">
        <v>0</v>
      </c>
      <c r="J2239" s="132">
        <v>0</v>
      </c>
      <c r="K2239" s="132">
        <v>0</v>
      </c>
      <c r="L2239" s="132">
        <v>0</v>
      </c>
      <c r="M2239" s="132">
        <v>0</v>
      </c>
      <c r="N2239" s="132">
        <v>0</v>
      </c>
      <c r="O2239" s="132">
        <v>0</v>
      </c>
      <c r="P2239" s="132">
        <v>0</v>
      </c>
      <c r="Q2239" s="140">
        <v>0</v>
      </c>
      <c r="R2239" s="134">
        <v>0</v>
      </c>
      <c r="S2239" s="122">
        <f t="shared" si="68"/>
        <v>0</v>
      </c>
      <c r="T2239" s="122">
        <f t="shared" si="69"/>
        <v>0</v>
      </c>
    </row>
    <row r="2240" spans="1:20" x14ac:dyDescent="0.25">
      <c r="A2240" s="3">
        <v>2015</v>
      </c>
      <c r="B2240" s="2" t="s">
        <v>340</v>
      </c>
      <c r="C2240" s="1">
        <v>3530003</v>
      </c>
      <c r="D2240" s="4">
        <v>15</v>
      </c>
      <c r="E2240" s="6">
        <v>15</v>
      </c>
      <c r="F2240" s="39">
        <v>353000315</v>
      </c>
      <c r="G2240" s="39">
        <v>0</v>
      </c>
      <c r="H2240" s="39">
        <v>4</v>
      </c>
      <c r="I2240" s="132">
        <v>6.5010000000000003E-4</v>
      </c>
      <c r="J2240" s="132">
        <v>0</v>
      </c>
      <c r="K2240" s="132">
        <v>6.5010000000000003E-4</v>
      </c>
      <c r="L2240" s="132">
        <v>3.0856766869609337E-2</v>
      </c>
      <c r="M2240" s="132">
        <v>4.1669999999999999E-4</v>
      </c>
      <c r="N2240" s="132">
        <v>4.0099999999999999E-5</v>
      </c>
      <c r="O2240" s="132">
        <v>0</v>
      </c>
      <c r="P2240" s="132">
        <v>1.9329999999999998E-4</v>
      </c>
      <c r="Q2240" s="140">
        <v>0</v>
      </c>
      <c r="R2240" s="134">
        <v>1</v>
      </c>
      <c r="S2240" s="122">
        <f t="shared" si="68"/>
        <v>0</v>
      </c>
      <c r="T2240" s="122">
        <f t="shared" si="69"/>
        <v>100</v>
      </c>
    </row>
    <row r="2241" spans="1:20" x14ac:dyDescent="0.25">
      <c r="A2241" s="3">
        <v>2015</v>
      </c>
      <c r="B2241" s="2" t="s">
        <v>341</v>
      </c>
      <c r="C2241" s="1">
        <v>3529906</v>
      </c>
      <c r="D2241" s="4">
        <v>11</v>
      </c>
      <c r="E2241" s="6">
        <v>11</v>
      </c>
      <c r="F2241" s="39">
        <v>352990611</v>
      </c>
      <c r="G2241" s="39">
        <v>35</v>
      </c>
      <c r="H2241" s="39">
        <v>11</v>
      </c>
      <c r="I2241" s="132">
        <v>0.14623370000000008</v>
      </c>
      <c r="J2241" s="132">
        <v>0.13893660000000008</v>
      </c>
      <c r="K2241" s="132">
        <v>7.2970999999999999E-3</v>
      </c>
      <c r="L2241" s="132">
        <v>0</v>
      </c>
      <c r="M2241" s="132">
        <v>4.35293E-2</v>
      </c>
      <c r="N2241" s="132">
        <v>3.9824000000000005E-3</v>
      </c>
      <c r="O2241" s="132">
        <v>5.01956E-2</v>
      </c>
      <c r="P2241" s="132">
        <v>4.8526399999999997E-2</v>
      </c>
      <c r="Q2241" s="140">
        <v>83</v>
      </c>
      <c r="R2241" s="134">
        <v>71</v>
      </c>
      <c r="S2241" s="122">
        <f t="shared" si="68"/>
        <v>76.08695652173914</v>
      </c>
      <c r="T2241" s="122">
        <f t="shared" si="69"/>
        <v>23.913043478260871</v>
      </c>
    </row>
    <row r="2242" spans="1:20" x14ac:dyDescent="0.25">
      <c r="A2242" s="3">
        <v>2015</v>
      </c>
      <c r="B2242" s="2" t="s">
        <v>342</v>
      </c>
      <c r="C2242" s="1">
        <v>3530102</v>
      </c>
      <c r="D2242" s="4">
        <v>19</v>
      </c>
      <c r="E2242" s="6">
        <v>19</v>
      </c>
      <c r="F2242" s="39">
        <v>353010219</v>
      </c>
      <c r="G2242" s="39">
        <v>1</v>
      </c>
      <c r="H2242" s="39">
        <v>18</v>
      </c>
      <c r="I2242" s="132">
        <v>2.2974599999999998E-2</v>
      </c>
      <c r="J2242" s="132">
        <v>2.0833299999999999E-2</v>
      </c>
      <c r="K2242" s="132">
        <v>2.1413000000000001E-3</v>
      </c>
      <c r="L2242" s="132">
        <v>0</v>
      </c>
      <c r="M2242" s="132">
        <v>2.0833299999999999E-2</v>
      </c>
      <c r="N2242" s="132">
        <v>1.4896999999999998E-3</v>
      </c>
      <c r="O2242" s="132">
        <v>0</v>
      </c>
      <c r="P2242" s="132">
        <v>6.515999999999999E-4</v>
      </c>
      <c r="Q2242" s="140">
        <v>1</v>
      </c>
      <c r="R2242" s="134">
        <v>2</v>
      </c>
      <c r="S2242" s="122">
        <f t="shared" si="68"/>
        <v>5.2631578947368416</v>
      </c>
      <c r="T2242" s="122">
        <f t="shared" si="69"/>
        <v>94.73684210526315</v>
      </c>
    </row>
    <row r="2243" spans="1:20" x14ac:dyDescent="0.25">
      <c r="A2243" s="3">
        <v>2015</v>
      </c>
      <c r="B2243" s="2" t="s">
        <v>342</v>
      </c>
      <c r="C2243" s="1">
        <v>3530102</v>
      </c>
      <c r="D2243" s="4">
        <v>19</v>
      </c>
      <c r="E2243" s="6">
        <v>20</v>
      </c>
      <c r="F2243" s="39">
        <v>353010220</v>
      </c>
      <c r="G2243" s="39">
        <v>9</v>
      </c>
      <c r="H2243" s="39">
        <v>5</v>
      </c>
      <c r="I2243" s="132">
        <v>0.15190630000000005</v>
      </c>
      <c r="J2243" s="132">
        <v>9.2896900000000046E-2</v>
      </c>
      <c r="K2243" s="132">
        <v>5.9009400000000004E-2</v>
      </c>
      <c r="L2243" s="132">
        <v>0</v>
      </c>
      <c r="M2243" s="132">
        <v>0</v>
      </c>
      <c r="N2243" s="132">
        <v>0.15146309999999999</v>
      </c>
      <c r="O2243" s="132">
        <v>3.9690000000000005E-4</v>
      </c>
      <c r="P2243" s="132">
        <v>4.6300000000000001E-5</v>
      </c>
      <c r="Q2243" s="140">
        <v>3</v>
      </c>
      <c r="R2243" s="134">
        <v>5</v>
      </c>
      <c r="S2243" s="122">
        <f t="shared" ref="S2243:S2306" si="70">IFERROR(((G2243)/(SUM($G2243:$H2243)))*100,0)</f>
        <v>64.285714285714292</v>
      </c>
      <c r="T2243" s="122">
        <f t="shared" ref="T2243:T2306" si="71">IFERROR(((H2243)/(SUM($G2243:$H2243)))*100,0)</f>
        <v>35.714285714285715</v>
      </c>
    </row>
    <row r="2244" spans="1:20" x14ac:dyDescent="0.25">
      <c r="A2244" s="3">
        <v>2015</v>
      </c>
      <c r="B2244" s="2" t="s">
        <v>343</v>
      </c>
      <c r="C2244" s="1">
        <v>3530201</v>
      </c>
      <c r="D2244" s="4">
        <v>22</v>
      </c>
      <c r="E2244" s="6">
        <v>22</v>
      </c>
      <c r="F2244" s="39">
        <v>353020122</v>
      </c>
      <c r="G2244" s="39">
        <v>8</v>
      </c>
      <c r="H2244" s="39">
        <v>35</v>
      </c>
      <c r="I2244" s="132">
        <v>0.26913359999999997</v>
      </c>
      <c r="J2244" s="132">
        <v>0.22866629999999999</v>
      </c>
      <c r="K2244" s="132">
        <v>4.0467299999999998E-2</v>
      </c>
      <c r="L2244" s="132">
        <v>0</v>
      </c>
      <c r="M2244" s="132">
        <v>3.9593399999999994E-2</v>
      </c>
      <c r="N2244" s="132">
        <v>5.463E-4</v>
      </c>
      <c r="O2244" s="132">
        <v>0.2267662</v>
      </c>
      <c r="P2244" s="132">
        <v>2.2277E-3</v>
      </c>
      <c r="Q2244" s="140">
        <v>0</v>
      </c>
      <c r="R2244" s="134">
        <v>6</v>
      </c>
      <c r="S2244" s="122">
        <f t="shared" si="70"/>
        <v>18.604651162790699</v>
      </c>
      <c r="T2244" s="122">
        <f t="shared" si="71"/>
        <v>81.395348837209298</v>
      </c>
    </row>
    <row r="2245" spans="1:20" x14ac:dyDescent="0.25">
      <c r="A2245" s="3">
        <v>2015</v>
      </c>
      <c r="B2245" s="2" t="s">
        <v>344</v>
      </c>
      <c r="C2245" s="1">
        <v>3530300</v>
      </c>
      <c r="D2245" s="4">
        <v>15</v>
      </c>
      <c r="E2245" s="6">
        <v>15</v>
      </c>
      <c r="F2245" s="39">
        <v>353030015</v>
      </c>
      <c r="G2245" s="39">
        <v>5</v>
      </c>
      <c r="H2245" s="39">
        <v>112</v>
      </c>
      <c r="I2245" s="132">
        <v>0.21064109999999989</v>
      </c>
      <c r="J2245" s="132">
        <v>3.7990699999999995E-2</v>
      </c>
      <c r="K2245" s="132">
        <v>0.1726503999999999</v>
      </c>
      <c r="L2245" s="132">
        <v>0</v>
      </c>
      <c r="M2245" s="132">
        <v>0.11631559999999998</v>
      </c>
      <c r="N2245" s="132">
        <v>5.5283999999999993E-3</v>
      </c>
      <c r="O2245" s="132">
        <v>5.1491500000000003E-2</v>
      </c>
      <c r="P2245" s="132">
        <v>3.7305599999999974E-2</v>
      </c>
      <c r="Q2245" s="140">
        <v>12</v>
      </c>
      <c r="R2245" s="134">
        <v>7</v>
      </c>
      <c r="S2245" s="122">
        <f t="shared" si="70"/>
        <v>4.2735042735042734</v>
      </c>
      <c r="T2245" s="122">
        <f t="shared" si="71"/>
        <v>95.726495726495727</v>
      </c>
    </row>
    <row r="2246" spans="1:20" x14ac:dyDescent="0.25">
      <c r="A2246" s="3">
        <v>2015</v>
      </c>
      <c r="B2246" s="2" t="s">
        <v>344</v>
      </c>
      <c r="C2246" s="1">
        <v>3530300</v>
      </c>
      <c r="D2246" s="4">
        <v>15</v>
      </c>
      <c r="E2246" s="6">
        <v>16</v>
      </c>
      <c r="F2246" s="39">
        <v>353030016</v>
      </c>
      <c r="G2246" s="39">
        <v>5</v>
      </c>
      <c r="H2246" s="39">
        <v>7</v>
      </c>
      <c r="I2246" s="132">
        <v>1.17374E-2</v>
      </c>
      <c r="J2246" s="132">
        <v>8.3296000000000012E-3</v>
      </c>
      <c r="K2246" s="132">
        <v>3.4077999999999995E-3</v>
      </c>
      <c r="L2246" s="132">
        <v>0</v>
      </c>
      <c r="M2246" s="132">
        <v>0</v>
      </c>
      <c r="N2246" s="132">
        <v>3.1989999999999996E-3</v>
      </c>
      <c r="O2246" s="132">
        <v>8.3296000000000012E-3</v>
      </c>
      <c r="P2246" s="132">
        <v>2.0879999999999998E-4</v>
      </c>
      <c r="Q2246" s="140">
        <v>1</v>
      </c>
      <c r="R2246" s="134">
        <v>0</v>
      </c>
      <c r="S2246" s="122">
        <f t="shared" si="70"/>
        <v>41.666666666666671</v>
      </c>
      <c r="T2246" s="122">
        <f t="shared" si="71"/>
        <v>58.333333333333336</v>
      </c>
    </row>
    <row r="2247" spans="1:20" x14ac:dyDescent="0.25">
      <c r="A2247" s="3">
        <v>2015</v>
      </c>
      <c r="B2247" s="2" t="s">
        <v>344</v>
      </c>
      <c r="C2247" s="1">
        <v>3530300</v>
      </c>
      <c r="D2247" s="4">
        <v>15</v>
      </c>
      <c r="E2247" s="6">
        <v>18</v>
      </c>
      <c r="F2247" s="39">
        <v>353030018</v>
      </c>
      <c r="G2247" s="39">
        <v>3</v>
      </c>
      <c r="H2247" s="39">
        <v>1</v>
      </c>
      <c r="I2247" s="132">
        <v>2.2962899999999998E-2</v>
      </c>
      <c r="J2247" s="132">
        <v>2.0740699999999997E-2</v>
      </c>
      <c r="K2247" s="132">
        <v>2.2222000000000001E-3</v>
      </c>
      <c r="L2247" s="132">
        <v>0</v>
      </c>
      <c r="M2247" s="132">
        <v>1.57407E-2</v>
      </c>
      <c r="N2247" s="132">
        <v>2.2222000000000001E-3</v>
      </c>
      <c r="O2247" s="132">
        <v>5.0000000000000001E-3</v>
      </c>
      <c r="P2247" s="132">
        <v>0</v>
      </c>
      <c r="Q2247" s="140">
        <v>2</v>
      </c>
      <c r="R2247" s="134">
        <v>0</v>
      </c>
      <c r="S2247" s="122">
        <f t="shared" si="70"/>
        <v>75</v>
      </c>
      <c r="T2247" s="122">
        <f t="shared" si="71"/>
        <v>25</v>
      </c>
    </row>
    <row r="2248" spans="1:20" x14ac:dyDescent="0.25">
      <c r="A2248" s="3">
        <v>2015</v>
      </c>
      <c r="B2248" s="2" t="s">
        <v>345</v>
      </c>
      <c r="C2248" s="1">
        <v>3530409</v>
      </c>
      <c r="D2248" s="4">
        <v>15</v>
      </c>
      <c r="E2248" s="6">
        <v>15</v>
      </c>
      <c r="F2248" s="39">
        <v>353040915</v>
      </c>
      <c r="G2248" s="39">
        <v>4</v>
      </c>
      <c r="H2248" s="39">
        <v>18</v>
      </c>
      <c r="I2248" s="132">
        <v>6.05032E-2</v>
      </c>
      <c r="J2248" s="132">
        <v>2.66944E-2</v>
      </c>
      <c r="K2248" s="132">
        <v>3.38088E-2</v>
      </c>
      <c r="L2248" s="132">
        <v>0</v>
      </c>
      <c r="M2248" s="132">
        <v>1.81978E-2</v>
      </c>
      <c r="N2248" s="132">
        <v>2.263E-4</v>
      </c>
      <c r="O2248" s="132">
        <v>4.1848400000000001E-2</v>
      </c>
      <c r="P2248" s="132">
        <v>2.307E-4</v>
      </c>
      <c r="Q2248" s="140">
        <v>3</v>
      </c>
      <c r="R2248" s="134">
        <v>1</v>
      </c>
      <c r="S2248" s="122">
        <f t="shared" si="70"/>
        <v>18.181818181818183</v>
      </c>
      <c r="T2248" s="122">
        <f t="shared" si="71"/>
        <v>81.818181818181827</v>
      </c>
    </row>
    <row r="2249" spans="1:20" x14ac:dyDescent="0.25">
      <c r="A2249" s="3">
        <v>2015</v>
      </c>
      <c r="B2249" s="2" t="s">
        <v>346</v>
      </c>
      <c r="C2249" s="1">
        <v>3530508</v>
      </c>
      <c r="D2249" s="4">
        <v>4</v>
      </c>
      <c r="E2249" s="6">
        <v>4</v>
      </c>
      <c r="F2249" s="39">
        <v>35305084</v>
      </c>
      <c r="G2249" s="39">
        <v>110</v>
      </c>
      <c r="H2249" s="39">
        <v>66</v>
      </c>
      <c r="I2249" s="132">
        <v>1.4890850000000004</v>
      </c>
      <c r="J2249" s="132">
        <v>1.4212460000000005</v>
      </c>
      <c r="K2249" s="132">
        <v>6.783900000000001E-2</v>
      </c>
      <c r="L2249" s="132">
        <v>0.6765682394723489</v>
      </c>
      <c r="M2249" s="132">
        <v>7.3912000000000005E-3</v>
      </c>
      <c r="N2249" s="132">
        <v>0.1592152</v>
      </c>
      <c r="O2249" s="132">
        <v>0.62135549999999995</v>
      </c>
      <c r="P2249" s="132">
        <v>0.7011231</v>
      </c>
      <c r="Q2249" s="140">
        <v>91</v>
      </c>
      <c r="R2249" s="134">
        <v>32</v>
      </c>
      <c r="S2249" s="122">
        <f t="shared" si="70"/>
        <v>62.5</v>
      </c>
      <c r="T2249" s="122">
        <f t="shared" si="71"/>
        <v>37.5</v>
      </c>
    </row>
    <row r="2250" spans="1:20" x14ac:dyDescent="0.25">
      <c r="A2250" s="3">
        <v>2015</v>
      </c>
      <c r="B2250" s="2" t="s">
        <v>347</v>
      </c>
      <c r="C2250" s="1">
        <v>3530607</v>
      </c>
      <c r="D2250" s="4">
        <v>6</v>
      </c>
      <c r="E2250" s="6">
        <v>6</v>
      </c>
      <c r="F2250" s="39">
        <v>35306076</v>
      </c>
      <c r="G2250" s="39">
        <v>118</v>
      </c>
      <c r="H2250" s="39">
        <v>139</v>
      </c>
      <c r="I2250" s="132">
        <v>1.4969908000000014</v>
      </c>
      <c r="J2250" s="132">
        <v>1.3687214000000014</v>
      </c>
      <c r="K2250" s="132">
        <v>0.12826940000000001</v>
      </c>
      <c r="L2250" s="132">
        <v>0</v>
      </c>
      <c r="M2250" s="132">
        <v>1.1202870999999999</v>
      </c>
      <c r="N2250" s="132">
        <v>0.22966819999999999</v>
      </c>
      <c r="O2250" s="132">
        <v>9.2018100000000033E-2</v>
      </c>
      <c r="P2250" s="132">
        <v>5.5017400000000001E-2</v>
      </c>
      <c r="Q2250" s="140">
        <v>85</v>
      </c>
      <c r="R2250" s="134">
        <v>175</v>
      </c>
      <c r="S2250" s="122">
        <f t="shared" si="70"/>
        <v>45.914396887159533</v>
      </c>
      <c r="T2250" s="122">
        <f t="shared" si="71"/>
        <v>54.085603112840467</v>
      </c>
    </row>
    <row r="2251" spans="1:20" x14ac:dyDescent="0.25">
      <c r="A2251" s="3">
        <v>2015</v>
      </c>
      <c r="B2251" s="2" t="s">
        <v>347</v>
      </c>
      <c r="C2251" s="1">
        <v>3530607</v>
      </c>
      <c r="D2251" s="4">
        <v>6</v>
      </c>
      <c r="E2251" s="6">
        <v>2</v>
      </c>
      <c r="F2251" s="39">
        <v>35306072</v>
      </c>
      <c r="G2251" s="39">
        <v>18</v>
      </c>
      <c r="H2251" s="39">
        <v>43</v>
      </c>
      <c r="I2251" s="132">
        <v>8.2774600000000018E-2</v>
      </c>
      <c r="J2251" s="132">
        <v>5.2806900000000011E-2</v>
      </c>
      <c r="K2251" s="132">
        <v>2.996770000000001E-2</v>
      </c>
      <c r="L2251" s="132">
        <v>0</v>
      </c>
      <c r="M2251" s="132">
        <v>0</v>
      </c>
      <c r="N2251" s="132">
        <v>2.6314700000000007E-2</v>
      </c>
      <c r="O2251" s="132">
        <v>4.9380000000000005E-3</v>
      </c>
      <c r="P2251" s="132">
        <v>5.1521900000000002E-2</v>
      </c>
      <c r="Q2251" s="140">
        <v>17</v>
      </c>
      <c r="R2251" s="134">
        <v>59</v>
      </c>
      <c r="S2251" s="122">
        <f t="shared" si="70"/>
        <v>29.508196721311474</v>
      </c>
      <c r="T2251" s="122">
        <f t="shared" si="71"/>
        <v>70.491803278688522</v>
      </c>
    </row>
    <row r="2252" spans="1:20" x14ac:dyDescent="0.25">
      <c r="A2252" s="3">
        <v>2015</v>
      </c>
      <c r="B2252" s="2" t="s">
        <v>347</v>
      </c>
      <c r="C2252" s="1">
        <v>3530607</v>
      </c>
      <c r="D2252" s="4">
        <v>6</v>
      </c>
      <c r="E2252" s="6">
        <v>7</v>
      </c>
      <c r="F2252" s="39">
        <v>35306077</v>
      </c>
      <c r="G2252" s="39">
        <v>0</v>
      </c>
      <c r="H2252" s="39">
        <v>0</v>
      </c>
      <c r="I2252" s="132">
        <v>0</v>
      </c>
      <c r="J2252" s="132">
        <v>0</v>
      </c>
      <c r="K2252" s="132">
        <v>0</v>
      </c>
      <c r="L2252" s="132">
        <v>0</v>
      </c>
      <c r="M2252" s="132">
        <v>0</v>
      </c>
      <c r="N2252" s="132">
        <v>0</v>
      </c>
      <c r="O2252" s="132">
        <v>0</v>
      </c>
      <c r="P2252" s="132">
        <v>0</v>
      </c>
      <c r="Q2252" s="140">
        <v>0</v>
      </c>
      <c r="R2252" s="134">
        <v>0</v>
      </c>
      <c r="S2252" s="122">
        <f t="shared" si="70"/>
        <v>0</v>
      </c>
      <c r="T2252" s="122">
        <f t="shared" si="71"/>
        <v>0</v>
      </c>
    </row>
    <row r="2253" spans="1:20" x14ac:dyDescent="0.25">
      <c r="A2253" s="3">
        <v>2015</v>
      </c>
      <c r="B2253" s="2" t="s">
        <v>348</v>
      </c>
      <c r="C2253" s="1">
        <v>3530706</v>
      </c>
      <c r="D2253" s="4">
        <v>9</v>
      </c>
      <c r="E2253" s="6">
        <v>9</v>
      </c>
      <c r="F2253" s="39">
        <v>35307069</v>
      </c>
      <c r="G2253" s="39">
        <v>159</v>
      </c>
      <c r="H2253" s="39">
        <v>97</v>
      </c>
      <c r="I2253" s="132">
        <v>3.2685647000000002</v>
      </c>
      <c r="J2253" s="132">
        <v>3.1728801000000004</v>
      </c>
      <c r="K2253" s="132">
        <v>9.5684599999999967E-2</v>
      </c>
      <c r="L2253" s="132">
        <v>1.824722571029934</v>
      </c>
      <c r="M2253" s="132">
        <v>1.7824E-2</v>
      </c>
      <c r="N2253" s="132">
        <v>9.4419800000000012E-2</v>
      </c>
      <c r="O2253" s="132">
        <v>2.0020938000000004</v>
      </c>
      <c r="P2253" s="132">
        <v>1.1542271000000004</v>
      </c>
      <c r="Q2253" s="140">
        <v>115</v>
      </c>
      <c r="R2253" s="134">
        <v>30</v>
      </c>
      <c r="S2253" s="122">
        <f t="shared" si="70"/>
        <v>62.109375</v>
      </c>
      <c r="T2253" s="122">
        <f t="shared" si="71"/>
        <v>37.890625</v>
      </c>
    </row>
    <row r="2254" spans="1:20" x14ac:dyDescent="0.25">
      <c r="A2254" s="3">
        <v>2015</v>
      </c>
      <c r="B2254" s="2" t="s">
        <v>349</v>
      </c>
      <c r="C2254" s="1">
        <v>3530805</v>
      </c>
      <c r="D2254" s="4">
        <v>9</v>
      </c>
      <c r="E2254" s="6">
        <v>9</v>
      </c>
      <c r="F2254" s="39">
        <v>35308059</v>
      </c>
      <c r="G2254" s="39">
        <v>62</v>
      </c>
      <c r="H2254" s="39">
        <v>68</v>
      </c>
      <c r="I2254" s="132">
        <v>0.27441829999999995</v>
      </c>
      <c r="J2254" s="132">
        <v>0.21321619999999994</v>
      </c>
      <c r="K2254" s="132">
        <v>6.1202100000000002E-2</v>
      </c>
      <c r="L2254" s="132">
        <v>0.87736440892947742</v>
      </c>
      <c r="M2254" s="132">
        <v>0</v>
      </c>
      <c r="N2254" s="132">
        <v>7.8065900000000008E-2</v>
      </c>
      <c r="O2254" s="132">
        <v>0.18453969999999997</v>
      </c>
      <c r="P2254" s="132">
        <v>1.1812699999999999E-2</v>
      </c>
      <c r="Q2254" s="140">
        <v>24</v>
      </c>
      <c r="R2254" s="134">
        <v>54</v>
      </c>
      <c r="S2254" s="122">
        <f t="shared" si="70"/>
        <v>47.692307692307693</v>
      </c>
      <c r="T2254" s="122">
        <f t="shared" si="71"/>
        <v>52.307692307692314</v>
      </c>
    </row>
    <row r="2255" spans="1:20" x14ac:dyDescent="0.25">
      <c r="A2255" s="3">
        <v>2015</v>
      </c>
      <c r="B2255" s="2" t="s">
        <v>349</v>
      </c>
      <c r="C2255" s="1">
        <v>3530805</v>
      </c>
      <c r="D2255" s="4">
        <v>9</v>
      </c>
      <c r="E2255" s="6">
        <v>5</v>
      </c>
      <c r="F2255" s="39">
        <v>35308055</v>
      </c>
      <c r="G2255" s="39">
        <v>14</v>
      </c>
      <c r="H2255" s="39">
        <v>7</v>
      </c>
      <c r="I2255" s="132">
        <v>4.3508499999999999E-2</v>
      </c>
      <c r="J2255" s="132">
        <v>4.1789699999999999E-2</v>
      </c>
      <c r="K2255" s="132">
        <v>1.7188000000000004E-3</v>
      </c>
      <c r="L2255" s="132">
        <v>0</v>
      </c>
      <c r="M2255" s="132">
        <v>0</v>
      </c>
      <c r="N2255" s="132">
        <v>0</v>
      </c>
      <c r="O2255" s="132">
        <v>3.95048E-2</v>
      </c>
      <c r="P2255" s="132">
        <v>4.0036999999999998E-3</v>
      </c>
      <c r="Q2255" s="140">
        <v>11</v>
      </c>
      <c r="R2255" s="134">
        <v>10</v>
      </c>
      <c r="S2255" s="122">
        <f t="shared" si="70"/>
        <v>66.666666666666657</v>
      </c>
      <c r="T2255" s="122">
        <f t="shared" si="71"/>
        <v>33.333333333333329</v>
      </c>
    </row>
    <row r="2256" spans="1:20" x14ac:dyDescent="0.25">
      <c r="A2256" s="3">
        <v>2015</v>
      </c>
      <c r="B2256" s="2" t="s">
        <v>350</v>
      </c>
      <c r="C2256" s="1">
        <v>3530904</v>
      </c>
      <c r="D2256" s="4">
        <v>5</v>
      </c>
      <c r="E2256" s="6">
        <v>5</v>
      </c>
      <c r="F2256" s="39">
        <v>35309045</v>
      </c>
      <c r="G2256" s="39">
        <v>4</v>
      </c>
      <c r="H2256" s="39">
        <v>17</v>
      </c>
      <c r="I2256" s="132">
        <v>1.46549E-2</v>
      </c>
      <c r="J2256" s="132">
        <v>4.0599E-3</v>
      </c>
      <c r="K2256" s="132">
        <v>1.0595E-2</v>
      </c>
      <c r="L2256" s="132">
        <v>0</v>
      </c>
      <c r="M2256" s="132">
        <v>8.3333000000000001E-3</v>
      </c>
      <c r="N2256" s="132">
        <v>7.2800000000000002E-4</v>
      </c>
      <c r="O2256" s="132">
        <v>2.6979999999999999E-3</v>
      </c>
      <c r="P2256" s="132">
        <v>2.8955999999999999E-3</v>
      </c>
      <c r="Q2256" s="140">
        <v>3</v>
      </c>
      <c r="R2256" s="134">
        <v>2</v>
      </c>
      <c r="S2256" s="122">
        <f t="shared" si="70"/>
        <v>19.047619047619047</v>
      </c>
      <c r="T2256" s="122">
        <f t="shared" si="71"/>
        <v>80.952380952380949</v>
      </c>
    </row>
    <row r="2257" spans="1:20" x14ac:dyDescent="0.25">
      <c r="A2257" s="3">
        <v>2015</v>
      </c>
      <c r="B2257" s="2" t="s">
        <v>350</v>
      </c>
      <c r="C2257" s="1">
        <v>3530904</v>
      </c>
      <c r="D2257" s="4">
        <v>5</v>
      </c>
      <c r="E2257" s="6">
        <v>10</v>
      </c>
      <c r="F2257" s="39">
        <v>353090410</v>
      </c>
      <c r="G2257" s="39">
        <v>0</v>
      </c>
      <c r="H2257" s="39">
        <v>0</v>
      </c>
      <c r="I2257" s="132">
        <v>0</v>
      </c>
      <c r="J2257" s="132">
        <v>0</v>
      </c>
      <c r="K2257" s="132">
        <v>0</v>
      </c>
      <c r="L2257" s="132">
        <v>0</v>
      </c>
      <c r="M2257" s="132">
        <v>0</v>
      </c>
      <c r="N2257" s="132">
        <v>0</v>
      </c>
      <c r="O2257" s="132">
        <v>0</v>
      </c>
      <c r="P2257" s="132">
        <v>0</v>
      </c>
      <c r="Q2257" s="140">
        <v>0</v>
      </c>
      <c r="R2257" s="134">
        <v>0</v>
      </c>
      <c r="S2257" s="122">
        <f t="shared" si="70"/>
        <v>0</v>
      </c>
      <c r="T2257" s="122">
        <f t="shared" si="71"/>
        <v>0</v>
      </c>
    </row>
    <row r="2258" spans="1:20" x14ac:dyDescent="0.25">
      <c r="A2258" s="3">
        <v>2015</v>
      </c>
      <c r="B2258" s="2" t="s">
        <v>351</v>
      </c>
      <c r="C2258" s="1">
        <v>3531001</v>
      </c>
      <c r="D2258" s="4">
        <v>19</v>
      </c>
      <c r="E2258" s="6">
        <v>19</v>
      </c>
      <c r="F2258" s="39">
        <v>353100119</v>
      </c>
      <c r="G2258" s="39">
        <v>5</v>
      </c>
      <c r="H2258" s="39">
        <v>10</v>
      </c>
      <c r="I2258" s="132">
        <v>0.15325659999999999</v>
      </c>
      <c r="J2258" s="132">
        <v>0.1404089</v>
      </c>
      <c r="K2258" s="132">
        <v>1.28477E-2</v>
      </c>
      <c r="L2258" s="132">
        <v>0</v>
      </c>
      <c r="M2258" s="132">
        <v>4.7546000000000003E-3</v>
      </c>
      <c r="N2258" s="132">
        <v>0.13805940000000003</v>
      </c>
      <c r="O2258" s="132">
        <v>7.1450999999999997E-3</v>
      </c>
      <c r="P2258" s="132">
        <v>3.2974999999999997E-3</v>
      </c>
      <c r="Q2258" s="140">
        <v>0</v>
      </c>
      <c r="R2258" s="134">
        <v>1</v>
      </c>
      <c r="S2258" s="122">
        <f t="shared" si="70"/>
        <v>33.333333333333329</v>
      </c>
      <c r="T2258" s="122">
        <f t="shared" si="71"/>
        <v>66.666666666666657</v>
      </c>
    </row>
    <row r="2259" spans="1:20" x14ac:dyDescent="0.25">
      <c r="A2259" s="3">
        <v>2015</v>
      </c>
      <c r="B2259" s="2" t="s">
        <v>352</v>
      </c>
      <c r="C2259" s="1">
        <v>3531100</v>
      </c>
      <c r="D2259" s="4">
        <v>7</v>
      </c>
      <c r="E2259" s="6">
        <v>7</v>
      </c>
      <c r="F2259" s="39">
        <v>35311007</v>
      </c>
      <c r="G2259" s="39">
        <v>2</v>
      </c>
      <c r="H2259" s="39">
        <v>0</v>
      </c>
      <c r="I2259" s="132">
        <v>9.2395900000000003E-2</v>
      </c>
      <c r="J2259" s="132">
        <v>9.2395900000000003E-2</v>
      </c>
      <c r="K2259" s="132">
        <v>0</v>
      </c>
      <c r="L2259" s="132">
        <v>0</v>
      </c>
      <c r="M2259" s="132">
        <v>9.1666700000000004E-2</v>
      </c>
      <c r="N2259" s="132">
        <v>0</v>
      </c>
      <c r="O2259" s="132">
        <v>7.2920000000000005E-4</v>
      </c>
      <c r="P2259" s="132">
        <v>0</v>
      </c>
      <c r="Q2259" s="140">
        <v>1</v>
      </c>
      <c r="R2259" s="134">
        <v>6</v>
      </c>
      <c r="S2259" s="122">
        <f t="shared" si="70"/>
        <v>100</v>
      </c>
      <c r="T2259" s="122">
        <f t="shared" si="71"/>
        <v>0</v>
      </c>
    </row>
    <row r="2260" spans="1:20" x14ac:dyDescent="0.25">
      <c r="A2260" s="3">
        <v>2015</v>
      </c>
      <c r="B2260" s="2" t="s">
        <v>353</v>
      </c>
      <c r="C2260" s="1">
        <v>3531209</v>
      </c>
      <c r="D2260" s="4">
        <v>5</v>
      </c>
      <c r="E2260" s="6">
        <v>5</v>
      </c>
      <c r="F2260" s="39">
        <v>35312095</v>
      </c>
      <c r="G2260" s="39">
        <v>42</v>
      </c>
      <c r="H2260" s="39">
        <v>20</v>
      </c>
      <c r="I2260" s="132">
        <v>0.14185079999999989</v>
      </c>
      <c r="J2260" s="132">
        <v>0.12896099999999988</v>
      </c>
      <c r="K2260" s="132">
        <v>1.2889800000000002E-2</v>
      </c>
      <c r="L2260" s="132">
        <v>0</v>
      </c>
      <c r="M2260" s="132">
        <v>2.9267999999999999E-2</v>
      </c>
      <c r="N2260" s="132">
        <v>3.6704000000000001E-2</v>
      </c>
      <c r="O2260" s="132">
        <v>6.3638599999999976E-2</v>
      </c>
      <c r="P2260" s="132">
        <v>1.2240200000000001E-2</v>
      </c>
      <c r="Q2260" s="140">
        <v>21</v>
      </c>
      <c r="R2260" s="134">
        <v>51</v>
      </c>
      <c r="S2260" s="122">
        <f t="shared" si="70"/>
        <v>67.741935483870961</v>
      </c>
      <c r="T2260" s="122">
        <f t="shared" si="71"/>
        <v>32.258064516129032</v>
      </c>
    </row>
    <row r="2261" spans="1:20" x14ac:dyDescent="0.25">
      <c r="A2261" s="3">
        <v>2015</v>
      </c>
      <c r="B2261" s="2" t="s">
        <v>354</v>
      </c>
      <c r="C2261" s="1">
        <v>3531308</v>
      </c>
      <c r="D2261" s="4">
        <v>15</v>
      </c>
      <c r="E2261" s="6">
        <v>15</v>
      </c>
      <c r="F2261" s="39">
        <v>353130815</v>
      </c>
      <c r="G2261" s="39">
        <v>17</v>
      </c>
      <c r="H2261" s="39">
        <v>98</v>
      </c>
      <c r="I2261" s="132">
        <v>0.24908149999999996</v>
      </c>
      <c r="J2261" s="132">
        <v>2.6229800000000001E-2</v>
      </c>
      <c r="K2261" s="132">
        <v>0.22285169999999996</v>
      </c>
      <c r="L2261" s="132">
        <v>0</v>
      </c>
      <c r="M2261" s="132">
        <v>4.9259200000000003E-2</v>
      </c>
      <c r="N2261" s="132">
        <v>7.7923999999999988E-3</v>
      </c>
      <c r="O2261" s="132">
        <v>0.17509009999999994</v>
      </c>
      <c r="P2261" s="132">
        <v>1.6939799999999998E-2</v>
      </c>
      <c r="Q2261" s="140">
        <v>26</v>
      </c>
      <c r="R2261" s="134">
        <v>0</v>
      </c>
      <c r="S2261" s="122">
        <f t="shared" si="70"/>
        <v>14.782608695652174</v>
      </c>
      <c r="T2261" s="122">
        <f t="shared" si="71"/>
        <v>85.217391304347828</v>
      </c>
    </row>
    <row r="2262" spans="1:20" x14ac:dyDescent="0.25">
      <c r="A2262" s="3">
        <v>2015</v>
      </c>
      <c r="B2262" s="2" t="s">
        <v>354</v>
      </c>
      <c r="C2262" s="1">
        <v>3531308</v>
      </c>
      <c r="D2262" s="4">
        <v>15</v>
      </c>
      <c r="E2262" s="6">
        <v>9</v>
      </c>
      <c r="F2262" s="39">
        <v>35313089</v>
      </c>
      <c r="G2262" s="39">
        <v>15</v>
      </c>
      <c r="H2262" s="39">
        <v>34</v>
      </c>
      <c r="I2262" s="132">
        <v>0.10046929999999998</v>
      </c>
      <c r="J2262" s="132">
        <v>4.3789500000000002E-2</v>
      </c>
      <c r="K2262" s="132">
        <v>5.6679799999999982E-2</v>
      </c>
      <c r="L2262" s="132">
        <v>0</v>
      </c>
      <c r="M2262" s="132">
        <v>1.35903E-2</v>
      </c>
      <c r="N2262" s="132">
        <v>3.7849999999999998E-4</v>
      </c>
      <c r="O2262" s="132">
        <v>8.2476599999999997E-2</v>
      </c>
      <c r="P2262" s="132">
        <v>4.0239000000000004E-3</v>
      </c>
      <c r="Q2262" s="140">
        <v>12</v>
      </c>
      <c r="R2262" s="134">
        <v>6</v>
      </c>
      <c r="S2262" s="122">
        <f t="shared" si="70"/>
        <v>30.612244897959183</v>
      </c>
      <c r="T2262" s="122">
        <f t="shared" si="71"/>
        <v>69.387755102040813</v>
      </c>
    </row>
    <row r="2263" spans="1:20" x14ac:dyDescent="0.25">
      <c r="A2263" s="3">
        <v>2015</v>
      </c>
      <c r="B2263" s="2" t="s">
        <v>355</v>
      </c>
      <c r="C2263" s="1">
        <v>3531407</v>
      </c>
      <c r="D2263" s="4">
        <v>18</v>
      </c>
      <c r="E2263" s="6">
        <v>18</v>
      </c>
      <c r="F2263" s="39">
        <v>353140718</v>
      </c>
      <c r="G2263" s="39">
        <v>8</v>
      </c>
      <c r="H2263" s="39">
        <v>52</v>
      </c>
      <c r="I2263" s="132">
        <v>4.3568500000000003E-2</v>
      </c>
      <c r="J2263" s="132">
        <v>2.5088799999999998E-2</v>
      </c>
      <c r="K2263" s="132">
        <v>1.8479700000000005E-2</v>
      </c>
      <c r="L2263" s="132">
        <v>0</v>
      </c>
      <c r="M2263" s="132">
        <v>0</v>
      </c>
      <c r="N2263" s="132">
        <v>1.3698499999999999E-2</v>
      </c>
      <c r="O2263" s="132">
        <v>2.46643E-2</v>
      </c>
      <c r="P2263" s="132">
        <v>5.2056999999999997E-3</v>
      </c>
      <c r="Q2263" s="140">
        <v>7</v>
      </c>
      <c r="R2263" s="134">
        <v>9</v>
      </c>
      <c r="S2263" s="122">
        <f t="shared" si="70"/>
        <v>13.333333333333334</v>
      </c>
      <c r="T2263" s="122">
        <f t="shared" si="71"/>
        <v>86.666666666666671</v>
      </c>
    </row>
    <row r="2264" spans="1:20" x14ac:dyDescent="0.25">
      <c r="A2264" s="3">
        <v>2015</v>
      </c>
      <c r="B2264" s="2" t="s">
        <v>355</v>
      </c>
      <c r="C2264" s="1">
        <v>3531407</v>
      </c>
      <c r="D2264" s="4">
        <v>18</v>
      </c>
      <c r="E2264" s="6">
        <v>15</v>
      </c>
      <c r="F2264" s="39">
        <v>353140715</v>
      </c>
      <c r="G2264" s="39">
        <v>0</v>
      </c>
      <c r="H2264" s="39">
        <v>0</v>
      </c>
      <c r="I2264" s="132">
        <v>0</v>
      </c>
      <c r="J2264" s="132">
        <v>0</v>
      </c>
      <c r="K2264" s="132">
        <v>0</v>
      </c>
      <c r="L2264" s="132">
        <v>0</v>
      </c>
      <c r="M2264" s="132">
        <v>0</v>
      </c>
      <c r="N2264" s="132">
        <v>0</v>
      </c>
      <c r="O2264" s="132">
        <v>0</v>
      </c>
      <c r="P2264" s="132">
        <v>0</v>
      </c>
      <c r="Q2264" s="140">
        <v>0</v>
      </c>
      <c r="R2264" s="134">
        <v>0</v>
      </c>
      <c r="S2264" s="122">
        <f t="shared" si="70"/>
        <v>0</v>
      </c>
      <c r="T2264" s="122">
        <f t="shared" si="71"/>
        <v>0</v>
      </c>
    </row>
    <row r="2265" spans="1:20" x14ac:dyDescent="0.25">
      <c r="A2265" s="3">
        <v>2015</v>
      </c>
      <c r="B2265" s="2" t="s">
        <v>355</v>
      </c>
      <c r="C2265" s="1">
        <v>3531407</v>
      </c>
      <c r="D2265" s="4">
        <v>18</v>
      </c>
      <c r="E2265" s="6">
        <v>19</v>
      </c>
      <c r="F2265" s="39">
        <v>353140719</v>
      </c>
      <c r="G2265" s="39">
        <v>5</v>
      </c>
      <c r="H2265" s="39">
        <v>8</v>
      </c>
      <c r="I2265" s="132">
        <v>5.1629800000000003E-2</v>
      </c>
      <c r="J2265" s="132">
        <v>4.5750100000000002E-2</v>
      </c>
      <c r="K2265" s="132">
        <v>5.8796999999999999E-3</v>
      </c>
      <c r="L2265" s="132">
        <v>0</v>
      </c>
      <c r="M2265" s="132">
        <v>1.7014E-3</v>
      </c>
      <c r="N2265" s="132">
        <v>4.4027800000000006E-2</v>
      </c>
      <c r="O2265" s="132">
        <v>5.7501000000000002E-3</v>
      </c>
      <c r="P2265" s="132">
        <v>1.5050000000000003E-4</v>
      </c>
      <c r="Q2265" s="140">
        <v>3</v>
      </c>
      <c r="R2265" s="134">
        <v>0</v>
      </c>
      <c r="S2265" s="122">
        <f t="shared" si="70"/>
        <v>38.461538461538467</v>
      </c>
      <c r="T2265" s="122">
        <f t="shared" si="71"/>
        <v>61.53846153846154</v>
      </c>
    </row>
    <row r="2266" spans="1:20" x14ac:dyDescent="0.25">
      <c r="A2266" s="3">
        <v>2015</v>
      </c>
      <c r="B2266" s="2" t="s">
        <v>356</v>
      </c>
      <c r="C2266" s="1">
        <v>3531506</v>
      </c>
      <c r="D2266" s="4">
        <v>15</v>
      </c>
      <c r="E2266" s="6">
        <v>15</v>
      </c>
      <c r="F2266" s="39">
        <v>353150615</v>
      </c>
      <c r="G2266" s="39">
        <v>22</v>
      </c>
      <c r="H2266" s="39">
        <v>69</v>
      </c>
      <c r="I2266" s="132">
        <v>0.64857120000000001</v>
      </c>
      <c r="J2266" s="132">
        <v>0.40704589999999996</v>
      </c>
      <c r="K2266" s="132">
        <v>0.24152530000000008</v>
      </c>
      <c r="L2266" s="132">
        <v>0</v>
      </c>
      <c r="M2266" s="132">
        <v>6.3969800000000007E-2</v>
      </c>
      <c r="N2266" s="132">
        <v>1.1569999999999999E-4</v>
      </c>
      <c r="O2266" s="132">
        <v>0.565141</v>
      </c>
      <c r="P2266" s="132">
        <v>1.9344700000000003E-2</v>
      </c>
      <c r="Q2266" s="140">
        <v>5</v>
      </c>
      <c r="R2266" s="134">
        <v>17</v>
      </c>
      <c r="S2266" s="122">
        <f t="shared" si="70"/>
        <v>24.175824175824175</v>
      </c>
      <c r="T2266" s="122">
        <f t="shared" si="71"/>
        <v>75.824175824175825</v>
      </c>
    </row>
    <row r="2267" spans="1:20" x14ac:dyDescent="0.25">
      <c r="A2267" s="3">
        <v>2015</v>
      </c>
      <c r="B2267" s="2" t="s">
        <v>356</v>
      </c>
      <c r="C2267" s="1">
        <v>3531506</v>
      </c>
      <c r="D2267" s="4">
        <v>15</v>
      </c>
      <c r="E2267" s="6">
        <v>12</v>
      </c>
      <c r="F2267" s="39">
        <v>353150612</v>
      </c>
      <c r="G2267" s="39">
        <v>2</v>
      </c>
      <c r="H2267" s="39">
        <v>0</v>
      </c>
      <c r="I2267" s="132">
        <v>1.1921299999999999E-2</v>
      </c>
      <c r="J2267" s="132">
        <v>1.1921299999999999E-2</v>
      </c>
      <c r="K2267" s="132">
        <v>0</v>
      </c>
      <c r="L2267" s="132">
        <v>0</v>
      </c>
      <c r="M2267" s="132">
        <v>0</v>
      </c>
      <c r="N2267" s="132">
        <v>0</v>
      </c>
      <c r="O2267" s="132">
        <v>1.1921299999999999E-2</v>
      </c>
      <c r="P2267" s="132">
        <v>0</v>
      </c>
      <c r="Q2267" s="140">
        <v>1</v>
      </c>
      <c r="R2267" s="134">
        <v>0</v>
      </c>
      <c r="S2267" s="122">
        <f t="shared" si="70"/>
        <v>100</v>
      </c>
      <c r="T2267" s="122">
        <f t="shared" si="71"/>
        <v>0</v>
      </c>
    </row>
    <row r="2268" spans="1:20" x14ac:dyDescent="0.25">
      <c r="A2268" s="3">
        <v>2015</v>
      </c>
      <c r="B2268" s="2" t="s">
        <v>357</v>
      </c>
      <c r="C2268" s="1">
        <v>3531605</v>
      </c>
      <c r="D2268" s="4">
        <v>20</v>
      </c>
      <c r="E2268" s="6">
        <v>20</v>
      </c>
      <c r="F2268" s="39">
        <v>353160520</v>
      </c>
      <c r="G2268" s="39">
        <v>4</v>
      </c>
      <c r="H2268" s="39">
        <v>32</v>
      </c>
      <c r="I2268" s="132">
        <v>0.16740270000000004</v>
      </c>
      <c r="J2268" s="132">
        <v>1.2500000000000001E-2</v>
      </c>
      <c r="K2268" s="132">
        <v>0.15490270000000003</v>
      </c>
      <c r="L2268" s="132">
        <v>0</v>
      </c>
      <c r="M2268" s="132">
        <v>1.7222100000000001E-2</v>
      </c>
      <c r="N2268" s="132">
        <v>2.8170999999999999E-3</v>
      </c>
      <c r="O2268" s="132">
        <v>0.1319584</v>
      </c>
      <c r="P2268" s="132">
        <v>1.54051E-2</v>
      </c>
      <c r="Q2268" s="140">
        <v>0</v>
      </c>
      <c r="R2268" s="134">
        <v>0</v>
      </c>
      <c r="S2268" s="122">
        <f t="shared" si="70"/>
        <v>11.111111111111111</v>
      </c>
      <c r="T2268" s="122">
        <f t="shared" si="71"/>
        <v>88.888888888888886</v>
      </c>
    </row>
    <row r="2269" spans="1:20" x14ac:dyDescent="0.25">
      <c r="A2269" s="3">
        <v>2015</v>
      </c>
      <c r="B2269" s="2" t="s">
        <v>358</v>
      </c>
      <c r="C2269" s="1">
        <v>3531803</v>
      </c>
      <c r="D2269" s="4">
        <v>5</v>
      </c>
      <c r="E2269" s="6">
        <v>5</v>
      </c>
      <c r="F2269" s="39">
        <v>35318035</v>
      </c>
      <c r="G2269" s="39">
        <v>18</v>
      </c>
      <c r="H2269" s="39">
        <v>78</v>
      </c>
      <c r="I2269" s="132">
        <v>0.11224229999999998</v>
      </c>
      <c r="J2269" s="132">
        <v>3.0980399999999995E-2</v>
      </c>
      <c r="K2269" s="132">
        <v>8.1261899999999984E-2</v>
      </c>
      <c r="L2269" s="132">
        <v>0</v>
      </c>
      <c r="M2269" s="132">
        <v>1.6666799999999999E-2</v>
      </c>
      <c r="N2269" s="132">
        <v>1.6919799999999999E-2</v>
      </c>
      <c r="O2269" s="132">
        <v>3.327539999999999E-2</v>
      </c>
      <c r="P2269" s="132">
        <v>4.5380299999999998E-2</v>
      </c>
      <c r="Q2269" s="140">
        <v>18</v>
      </c>
      <c r="R2269" s="134">
        <v>42</v>
      </c>
      <c r="S2269" s="122">
        <f t="shared" si="70"/>
        <v>18.75</v>
      </c>
      <c r="T2269" s="122">
        <f t="shared" si="71"/>
        <v>81.25</v>
      </c>
    </row>
    <row r="2270" spans="1:20" x14ac:dyDescent="0.25">
      <c r="A2270" s="3">
        <v>2015</v>
      </c>
      <c r="B2270" s="2" t="s">
        <v>359</v>
      </c>
      <c r="C2270" s="1">
        <v>3531704</v>
      </c>
      <c r="D2270" s="4">
        <v>2</v>
      </c>
      <c r="E2270" s="6">
        <v>2</v>
      </c>
      <c r="F2270" s="39">
        <v>35317042</v>
      </c>
      <c r="G2270" s="39">
        <v>20</v>
      </c>
      <c r="H2270" s="39">
        <v>1</v>
      </c>
      <c r="I2270" s="132">
        <v>4.9781000000000006E-2</v>
      </c>
      <c r="J2270" s="132">
        <v>4.9156000000000005E-2</v>
      </c>
      <c r="K2270" s="132">
        <v>6.2500000000000001E-4</v>
      </c>
      <c r="L2270" s="132">
        <v>0</v>
      </c>
      <c r="M2270" s="132">
        <v>1.11644E-2</v>
      </c>
      <c r="N2270" s="132">
        <v>0</v>
      </c>
      <c r="O2270" s="132">
        <v>3.4027799999999997E-2</v>
      </c>
      <c r="P2270" s="132">
        <v>4.5887999999999997E-3</v>
      </c>
      <c r="Q2270" s="140">
        <v>21</v>
      </c>
      <c r="R2270" s="134">
        <v>12</v>
      </c>
      <c r="S2270" s="122">
        <f t="shared" si="70"/>
        <v>95.238095238095227</v>
      </c>
      <c r="T2270" s="122">
        <f t="shared" si="71"/>
        <v>4.7619047619047619</v>
      </c>
    </row>
    <row r="2271" spans="1:20" x14ac:dyDescent="0.25">
      <c r="A2271" s="3">
        <v>2015</v>
      </c>
      <c r="B2271" s="2" t="s">
        <v>360</v>
      </c>
      <c r="C2271" s="1">
        <v>3531902</v>
      </c>
      <c r="D2271" s="4">
        <v>12</v>
      </c>
      <c r="E2271" s="6">
        <v>12</v>
      </c>
      <c r="F2271" s="39">
        <v>353190212</v>
      </c>
      <c r="G2271" s="39">
        <v>36</v>
      </c>
      <c r="H2271" s="39">
        <v>18</v>
      </c>
      <c r="I2271" s="132">
        <v>1.3749502999999998</v>
      </c>
      <c r="J2271" s="132">
        <v>1.3214316999999998</v>
      </c>
      <c r="K2271" s="132">
        <v>5.35186E-2</v>
      </c>
      <c r="L2271" s="132">
        <v>0.15485476915271434</v>
      </c>
      <c r="M2271" s="132">
        <v>0</v>
      </c>
      <c r="N2271" s="132">
        <v>0.29096609999999995</v>
      </c>
      <c r="O2271" s="132">
        <v>1.0799194000000001</v>
      </c>
      <c r="P2271" s="132">
        <v>4.0647999999999995E-3</v>
      </c>
      <c r="Q2271" s="140">
        <v>13</v>
      </c>
      <c r="R2271" s="134">
        <v>11</v>
      </c>
      <c r="S2271" s="122">
        <f t="shared" si="70"/>
        <v>66.666666666666657</v>
      </c>
      <c r="T2271" s="122">
        <f t="shared" si="71"/>
        <v>33.333333333333329</v>
      </c>
    </row>
    <row r="2272" spans="1:20" x14ac:dyDescent="0.25">
      <c r="A2272" s="3">
        <v>2015</v>
      </c>
      <c r="B2272" s="2" t="s">
        <v>360</v>
      </c>
      <c r="C2272" s="1">
        <v>3531902</v>
      </c>
      <c r="D2272" s="4">
        <v>12</v>
      </c>
      <c r="E2272" s="6">
        <v>4</v>
      </c>
      <c r="F2272" s="39">
        <v>35319024</v>
      </c>
      <c r="G2272" s="39">
        <v>2</v>
      </c>
      <c r="H2272" s="39">
        <v>0</v>
      </c>
      <c r="I2272" s="132">
        <v>4.9277999999999995E-3</v>
      </c>
      <c r="J2272" s="132">
        <v>4.9277999999999995E-3</v>
      </c>
      <c r="K2272" s="132">
        <v>0</v>
      </c>
      <c r="L2272" s="132">
        <v>0</v>
      </c>
      <c r="M2272" s="132">
        <v>0</v>
      </c>
      <c r="N2272" s="132">
        <v>0</v>
      </c>
      <c r="O2272" s="132">
        <v>4.9277999999999995E-3</v>
      </c>
      <c r="P2272" s="132">
        <v>0</v>
      </c>
      <c r="Q2272" s="140">
        <v>1</v>
      </c>
      <c r="R2272" s="134">
        <v>0</v>
      </c>
      <c r="S2272" s="122">
        <f t="shared" si="70"/>
        <v>100</v>
      </c>
      <c r="T2272" s="122">
        <f t="shared" si="71"/>
        <v>0</v>
      </c>
    </row>
    <row r="2273" spans="1:20" x14ac:dyDescent="0.25">
      <c r="A2273" s="3">
        <v>2015</v>
      </c>
      <c r="B2273" s="2" t="s">
        <v>361</v>
      </c>
      <c r="C2273" s="1">
        <v>3532009</v>
      </c>
      <c r="D2273" s="4">
        <v>5</v>
      </c>
      <c r="E2273" s="6">
        <v>5</v>
      </c>
      <c r="F2273" s="39">
        <v>35320095</v>
      </c>
      <c r="G2273" s="39">
        <v>22</v>
      </c>
      <c r="H2273" s="39">
        <v>15</v>
      </c>
      <c r="I2273" s="132">
        <v>6.426910000000001E-2</v>
      </c>
      <c r="J2273" s="132">
        <v>5.3880100000000007E-2</v>
      </c>
      <c r="K2273" s="132">
        <v>1.0389000000000001E-2</v>
      </c>
      <c r="L2273" s="132">
        <v>0</v>
      </c>
      <c r="M2273" s="132">
        <v>3.3000000000000002E-2</v>
      </c>
      <c r="N2273" s="132">
        <v>1.7522199999999998E-2</v>
      </c>
      <c r="O2273" s="132">
        <v>1.1046699999999998E-2</v>
      </c>
      <c r="P2273" s="132">
        <v>2.7001999999999998E-3</v>
      </c>
      <c r="Q2273" s="140">
        <v>23</v>
      </c>
      <c r="R2273" s="134">
        <v>38</v>
      </c>
      <c r="S2273" s="122">
        <f t="shared" si="70"/>
        <v>59.45945945945946</v>
      </c>
      <c r="T2273" s="122">
        <f t="shared" si="71"/>
        <v>40.54054054054054</v>
      </c>
    </row>
    <row r="2274" spans="1:20" x14ac:dyDescent="0.25">
      <c r="A2274" s="3">
        <v>2015</v>
      </c>
      <c r="B2274" s="2" t="s">
        <v>362</v>
      </c>
      <c r="C2274" s="1">
        <v>3532058</v>
      </c>
      <c r="D2274" s="4">
        <v>9</v>
      </c>
      <c r="E2274" s="6">
        <v>9</v>
      </c>
      <c r="F2274" s="39">
        <v>35320589</v>
      </c>
      <c r="G2274" s="39">
        <v>15</v>
      </c>
      <c r="H2274" s="39">
        <v>9</v>
      </c>
      <c r="I2274" s="132">
        <v>0.57709999999999995</v>
      </c>
      <c r="J2274" s="132">
        <v>0.57461509999999993</v>
      </c>
      <c r="K2274" s="132">
        <v>2.4849E-3</v>
      </c>
      <c r="L2274" s="132">
        <v>0</v>
      </c>
      <c r="M2274" s="132">
        <v>0</v>
      </c>
      <c r="N2274" s="132">
        <v>0.46805560000000002</v>
      </c>
      <c r="O2274" s="132">
        <v>0.10494959999999998</v>
      </c>
      <c r="P2274" s="132">
        <v>4.0948E-3</v>
      </c>
      <c r="Q2274" s="140">
        <v>9</v>
      </c>
      <c r="R2274" s="134">
        <v>1</v>
      </c>
      <c r="S2274" s="122">
        <f t="shared" si="70"/>
        <v>62.5</v>
      </c>
      <c r="T2274" s="122">
        <f t="shared" si="71"/>
        <v>37.5</v>
      </c>
    </row>
    <row r="2275" spans="1:20" x14ac:dyDescent="0.25">
      <c r="A2275" s="3">
        <v>2015</v>
      </c>
      <c r="B2275" s="2" t="s">
        <v>363</v>
      </c>
      <c r="C2275" s="1">
        <v>3532108</v>
      </c>
      <c r="D2275" s="4">
        <v>19</v>
      </c>
      <c r="E2275" s="6">
        <v>19</v>
      </c>
      <c r="F2275" s="39">
        <v>353210819</v>
      </c>
      <c r="G2275" s="39">
        <v>0</v>
      </c>
      <c r="H2275" s="39">
        <v>4</v>
      </c>
      <c r="I2275" s="132">
        <v>6.9449999999999991E-4</v>
      </c>
      <c r="J2275" s="132">
        <v>0</v>
      </c>
      <c r="K2275" s="132">
        <v>6.9449999999999991E-4</v>
      </c>
      <c r="L2275" s="132">
        <v>0</v>
      </c>
      <c r="M2275" s="132">
        <v>5.5559999999999995E-4</v>
      </c>
      <c r="N2275" s="132">
        <v>0</v>
      </c>
      <c r="O2275" s="132">
        <v>4.6300000000000001E-5</v>
      </c>
      <c r="P2275" s="132">
        <v>9.2600000000000001E-5</v>
      </c>
      <c r="Q2275" s="140">
        <v>0</v>
      </c>
      <c r="R2275" s="134">
        <v>2</v>
      </c>
      <c r="S2275" s="122">
        <f t="shared" si="70"/>
        <v>0</v>
      </c>
      <c r="T2275" s="122">
        <f t="shared" si="71"/>
        <v>100</v>
      </c>
    </row>
    <row r="2276" spans="1:20" x14ac:dyDescent="0.25">
      <c r="A2276" s="3">
        <v>2015</v>
      </c>
      <c r="B2276" s="2" t="s">
        <v>363</v>
      </c>
      <c r="C2276" s="1">
        <v>3532108</v>
      </c>
      <c r="D2276" s="4">
        <v>19</v>
      </c>
      <c r="E2276" s="6">
        <v>20</v>
      </c>
      <c r="F2276" s="39">
        <v>353210820</v>
      </c>
      <c r="G2276" s="39">
        <v>0</v>
      </c>
      <c r="H2276" s="39">
        <v>0</v>
      </c>
      <c r="I2276" s="132">
        <v>0</v>
      </c>
      <c r="J2276" s="132">
        <v>0</v>
      </c>
      <c r="K2276" s="132">
        <v>0</v>
      </c>
      <c r="L2276" s="132">
        <v>0</v>
      </c>
      <c r="M2276" s="132">
        <v>0</v>
      </c>
      <c r="N2276" s="132">
        <v>0</v>
      </c>
      <c r="O2276" s="132">
        <v>0</v>
      </c>
      <c r="P2276" s="132">
        <v>0</v>
      </c>
      <c r="Q2276" s="140">
        <v>0</v>
      </c>
      <c r="R2276" s="134">
        <v>0</v>
      </c>
      <c r="S2276" s="122">
        <f t="shared" si="70"/>
        <v>0</v>
      </c>
      <c r="T2276" s="122">
        <f t="shared" si="71"/>
        <v>0</v>
      </c>
    </row>
    <row r="2277" spans="1:20" x14ac:dyDescent="0.25">
      <c r="A2277" s="3">
        <v>2015</v>
      </c>
      <c r="B2277" s="2" t="s">
        <v>364</v>
      </c>
      <c r="C2277" s="1">
        <v>3532157</v>
      </c>
      <c r="D2277" s="4">
        <v>22</v>
      </c>
      <c r="E2277" s="6">
        <v>22</v>
      </c>
      <c r="F2277" s="39">
        <v>353215722</v>
      </c>
      <c r="G2277" s="39">
        <v>1</v>
      </c>
      <c r="H2277" s="39">
        <v>3</v>
      </c>
      <c r="I2277" s="132">
        <v>7.0573000000000007E-3</v>
      </c>
      <c r="J2277" s="132">
        <v>2.9629999999999999E-4</v>
      </c>
      <c r="K2277" s="132">
        <v>6.7610000000000005E-3</v>
      </c>
      <c r="L2277" s="132">
        <v>0</v>
      </c>
      <c r="M2277" s="132">
        <v>6.5972000000000001E-3</v>
      </c>
      <c r="N2277" s="132">
        <v>0</v>
      </c>
      <c r="O2277" s="132">
        <v>2.9629999999999999E-4</v>
      </c>
      <c r="P2277" s="132">
        <v>1.638E-4</v>
      </c>
      <c r="Q2277" s="140">
        <v>0</v>
      </c>
      <c r="R2277" s="134">
        <v>2</v>
      </c>
      <c r="S2277" s="122">
        <f t="shared" si="70"/>
        <v>25</v>
      </c>
      <c r="T2277" s="122">
        <f t="shared" si="71"/>
        <v>75</v>
      </c>
    </row>
    <row r="2278" spans="1:20" x14ac:dyDescent="0.25">
      <c r="A2278" s="3">
        <v>2015</v>
      </c>
      <c r="B2278" s="2" t="s">
        <v>365</v>
      </c>
      <c r="C2278" s="1">
        <v>3532207</v>
      </c>
      <c r="D2278" s="4">
        <v>22</v>
      </c>
      <c r="E2278" s="6">
        <v>22</v>
      </c>
      <c r="F2278" s="39">
        <v>353220722</v>
      </c>
      <c r="G2278" s="39">
        <v>1</v>
      </c>
      <c r="H2278" s="39">
        <v>12</v>
      </c>
      <c r="I2278" s="132">
        <v>6.90249E-2</v>
      </c>
      <c r="J2278" s="132">
        <v>2.2777800000000001E-2</v>
      </c>
      <c r="K2278" s="132">
        <v>4.6247100000000006E-2</v>
      </c>
      <c r="L2278" s="132">
        <v>4.6806823947234906E-2</v>
      </c>
      <c r="M2278" s="132">
        <v>6.3003E-3</v>
      </c>
      <c r="N2278" s="132">
        <v>6.2231400000000006E-2</v>
      </c>
      <c r="O2278" s="132">
        <v>0</v>
      </c>
      <c r="P2278" s="132">
        <v>4.9320000000000006E-4</v>
      </c>
      <c r="Q2278" s="140">
        <v>0</v>
      </c>
      <c r="R2278" s="134">
        <v>1</v>
      </c>
      <c r="S2278" s="122">
        <f t="shared" si="70"/>
        <v>7.6923076923076925</v>
      </c>
      <c r="T2278" s="122">
        <f t="shared" si="71"/>
        <v>92.307692307692307</v>
      </c>
    </row>
    <row r="2279" spans="1:20" x14ac:dyDescent="0.25">
      <c r="A2279" s="3">
        <v>2015</v>
      </c>
      <c r="B2279" s="2" t="s">
        <v>366</v>
      </c>
      <c r="C2279" s="1">
        <v>3532306</v>
      </c>
      <c r="D2279" s="4">
        <v>2</v>
      </c>
      <c r="E2279" s="6">
        <v>2</v>
      </c>
      <c r="F2279" s="39">
        <v>35323062</v>
      </c>
      <c r="G2279" s="39">
        <v>16</v>
      </c>
      <c r="H2279" s="39">
        <v>2</v>
      </c>
      <c r="I2279" s="132">
        <v>1.7866300000000005E-2</v>
      </c>
      <c r="J2279" s="132">
        <v>1.7270300000000006E-2</v>
      </c>
      <c r="K2279" s="132">
        <v>5.9599999999999996E-4</v>
      </c>
      <c r="L2279" s="132">
        <v>1.315617072552004E-2</v>
      </c>
      <c r="M2279" s="132">
        <v>0</v>
      </c>
      <c r="N2279" s="132">
        <v>0</v>
      </c>
      <c r="O2279" s="132">
        <v>1.5393400000000002E-2</v>
      </c>
      <c r="P2279" s="132">
        <v>2.4729000000000001E-3</v>
      </c>
      <c r="Q2279" s="140">
        <v>45</v>
      </c>
      <c r="R2279" s="134">
        <v>7</v>
      </c>
      <c r="S2279" s="122">
        <f t="shared" si="70"/>
        <v>88.888888888888886</v>
      </c>
      <c r="T2279" s="122">
        <f t="shared" si="71"/>
        <v>11.111111111111111</v>
      </c>
    </row>
    <row r="2280" spans="1:20" x14ac:dyDescent="0.25">
      <c r="A2280" s="3">
        <v>2015</v>
      </c>
      <c r="B2280" s="2" t="s">
        <v>367</v>
      </c>
      <c r="C2280" s="1">
        <v>3532405</v>
      </c>
      <c r="D2280" s="4">
        <v>5</v>
      </c>
      <c r="E2280" s="6">
        <v>5</v>
      </c>
      <c r="F2280" s="39">
        <v>35324055</v>
      </c>
      <c r="G2280" s="39">
        <v>21</v>
      </c>
      <c r="H2280" s="39">
        <v>68</v>
      </c>
      <c r="I2280" s="132">
        <v>31.042961700000003</v>
      </c>
      <c r="J2280" s="132">
        <v>31.031779100000001</v>
      </c>
      <c r="K2280" s="132">
        <v>1.1182600000000011E-2</v>
      </c>
      <c r="L2280" s="132">
        <v>0</v>
      </c>
      <c r="M2280" s="132">
        <v>31.026689799999996</v>
      </c>
      <c r="N2280" s="132">
        <v>3.1558000000000003E-3</v>
      </c>
      <c r="O2280" s="132">
        <v>1.9535999999999998E-3</v>
      </c>
      <c r="P2280" s="132">
        <v>1.1162500000000009E-2</v>
      </c>
      <c r="Q2280" s="140">
        <v>27</v>
      </c>
      <c r="R2280" s="134">
        <v>12</v>
      </c>
      <c r="S2280" s="122">
        <f t="shared" si="70"/>
        <v>23.595505617977526</v>
      </c>
      <c r="T2280" s="122">
        <f t="shared" si="71"/>
        <v>76.404494382022463</v>
      </c>
    </row>
    <row r="2281" spans="1:20" x14ac:dyDescent="0.25">
      <c r="A2281" s="3">
        <v>2015</v>
      </c>
      <c r="B2281" s="2" t="s">
        <v>367</v>
      </c>
      <c r="C2281" s="1">
        <v>3532405</v>
      </c>
      <c r="D2281" s="4">
        <v>5</v>
      </c>
      <c r="E2281" s="6">
        <v>6</v>
      </c>
      <c r="F2281" s="39">
        <v>35324056</v>
      </c>
      <c r="G2281" s="39">
        <v>1</v>
      </c>
      <c r="H2281" s="39">
        <v>0</v>
      </c>
      <c r="I2281" s="132">
        <v>2.3099999999999999E-5</v>
      </c>
      <c r="J2281" s="132">
        <v>2.3099999999999999E-5</v>
      </c>
      <c r="K2281" s="132">
        <v>0</v>
      </c>
      <c r="L2281" s="132">
        <v>0</v>
      </c>
      <c r="M2281" s="132">
        <v>0</v>
      </c>
      <c r="N2281" s="132">
        <v>0</v>
      </c>
      <c r="O2281" s="132">
        <v>0</v>
      </c>
      <c r="P2281" s="132">
        <v>2.3099999999999999E-5</v>
      </c>
      <c r="Q2281" s="140">
        <v>0</v>
      </c>
      <c r="R2281" s="134">
        <v>0</v>
      </c>
      <c r="S2281" s="122">
        <f t="shared" si="70"/>
        <v>100</v>
      </c>
      <c r="T2281" s="122">
        <f t="shared" si="71"/>
        <v>0</v>
      </c>
    </row>
    <row r="2282" spans="1:20" x14ac:dyDescent="0.25">
      <c r="A2282" s="3">
        <v>2015</v>
      </c>
      <c r="B2282" s="2" t="s">
        <v>368</v>
      </c>
      <c r="C2282" s="1">
        <v>3532504</v>
      </c>
      <c r="D2282" s="4">
        <v>18</v>
      </c>
      <c r="E2282" s="6">
        <v>18</v>
      </c>
      <c r="F2282" s="39">
        <v>353250418</v>
      </c>
      <c r="G2282" s="39">
        <v>1</v>
      </c>
      <c r="H2282" s="39">
        <v>6</v>
      </c>
      <c r="I2282" s="132">
        <v>8.9380000000000032E-3</v>
      </c>
      <c r="J2282" s="132">
        <v>2.5460000000000001E-4</v>
      </c>
      <c r="K2282" s="132">
        <v>8.6834000000000026E-3</v>
      </c>
      <c r="L2282" s="132">
        <v>0</v>
      </c>
      <c r="M2282" s="132">
        <v>1.8056000000000001E-3</v>
      </c>
      <c r="N2282" s="132">
        <v>1.2331E-3</v>
      </c>
      <c r="O2282" s="132">
        <v>5.6308E-3</v>
      </c>
      <c r="P2282" s="132">
        <v>2.6850000000000002E-4</v>
      </c>
      <c r="Q2282" s="140">
        <v>1</v>
      </c>
      <c r="R2282" s="134">
        <v>1</v>
      </c>
      <c r="S2282" s="122">
        <f t="shared" si="70"/>
        <v>14.285714285714285</v>
      </c>
      <c r="T2282" s="122">
        <f t="shared" si="71"/>
        <v>85.714285714285708</v>
      </c>
    </row>
    <row r="2283" spans="1:20" x14ac:dyDescent="0.25">
      <c r="A2283" s="3">
        <v>2015</v>
      </c>
      <c r="B2283" s="2" t="s">
        <v>368</v>
      </c>
      <c r="C2283" s="1">
        <v>3532504</v>
      </c>
      <c r="D2283" s="4">
        <v>18</v>
      </c>
      <c r="E2283" s="6">
        <v>16</v>
      </c>
      <c r="F2283" s="39">
        <v>353250416</v>
      </c>
      <c r="G2283" s="39">
        <v>0</v>
      </c>
      <c r="H2283" s="39">
        <v>0</v>
      </c>
      <c r="I2283" s="132">
        <v>0</v>
      </c>
      <c r="J2283" s="132">
        <v>0</v>
      </c>
      <c r="K2283" s="132">
        <v>0</v>
      </c>
      <c r="L2283" s="132">
        <v>0</v>
      </c>
      <c r="M2283" s="132">
        <v>0</v>
      </c>
      <c r="N2283" s="132">
        <v>0</v>
      </c>
      <c r="O2283" s="132">
        <v>0</v>
      </c>
      <c r="P2283" s="132">
        <v>0</v>
      </c>
      <c r="Q2283" s="140">
        <v>0</v>
      </c>
      <c r="R2283" s="134">
        <v>0</v>
      </c>
      <c r="S2283" s="122">
        <f t="shared" si="70"/>
        <v>0</v>
      </c>
      <c r="T2283" s="122">
        <f t="shared" si="71"/>
        <v>0</v>
      </c>
    </row>
    <row r="2284" spans="1:20" x14ac:dyDescent="0.25">
      <c r="A2284" s="3">
        <v>2015</v>
      </c>
      <c r="B2284" s="2" t="s">
        <v>368</v>
      </c>
      <c r="C2284" s="1">
        <v>3532504</v>
      </c>
      <c r="D2284" s="4">
        <v>18</v>
      </c>
      <c r="E2284" s="6">
        <v>19</v>
      </c>
      <c r="F2284" s="39">
        <v>353250419</v>
      </c>
      <c r="G2284" s="39">
        <v>2</v>
      </c>
      <c r="H2284" s="39">
        <v>0</v>
      </c>
      <c r="I2284" s="132">
        <v>1.6319400000000001E-2</v>
      </c>
      <c r="J2284" s="132">
        <v>1.6319400000000001E-2</v>
      </c>
      <c r="K2284" s="132">
        <v>0</v>
      </c>
      <c r="L2284" s="132">
        <v>0</v>
      </c>
      <c r="M2284" s="132">
        <v>0</v>
      </c>
      <c r="N2284" s="132">
        <v>0</v>
      </c>
      <c r="O2284" s="132">
        <v>1.6319400000000001E-2</v>
      </c>
      <c r="P2284" s="132">
        <v>0</v>
      </c>
      <c r="Q2284" s="140">
        <v>0</v>
      </c>
      <c r="R2284" s="134">
        <v>0</v>
      </c>
      <c r="S2284" s="122">
        <f t="shared" si="70"/>
        <v>100</v>
      </c>
      <c r="T2284" s="122">
        <f t="shared" si="71"/>
        <v>0</v>
      </c>
    </row>
    <row r="2285" spans="1:20" x14ac:dyDescent="0.25">
      <c r="A2285" s="3">
        <v>2015</v>
      </c>
      <c r="B2285" s="2" t="s">
        <v>369</v>
      </c>
      <c r="C2285" s="1">
        <v>3532603</v>
      </c>
      <c r="D2285" s="4">
        <v>18</v>
      </c>
      <c r="E2285" s="6">
        <v>18</v>
      </c>
      <c r="F2285" s="39">
        <v>353260318</v>
      </c>
      <c r="G2285" s="39">
        <v>7</v>
      </c>
      <c r="H2285" s="39">
        <v>22</v>
      </c>
      <c r="I2285" s="132">
        <v>6.1207000000000011E-2</v>
      </c>
      <c r="J2285" s="132">
        <v>4.5729300000000007E-2</v>
      </c>
      <c r="K2285" s="132">
        <v>1.54777E-2</v>
      </c>
      <c r="L2285" s="132">
        <v>0</v>
      </c>
      <c r="M2285" s="132">
        <v>0</v>
      </c>
      <c r="N2285" s="132">
        <v>1.7901999999999998E-3</v>
      </c>
      <c r="O2285" s="132">
        <v>5.8738600000000002E-2</v>
      </c>
      <c r="P2285" s="132">
        <v>6.7820000000000011E-4</v>
      </c>
      <c r="Q2285" s="140">
        <v>2</v>
      </c>
      <c r="R2285" s="134">
        <v>0</v>
      </c>
      <c r="S2285" s="122">
        <f t="shared" si="70"/>
        <v>24.137931034482758</v>
      </c>
      <c r="T2285" s="122">
        <f t="shared" si="71"/>
        <v>75.862068965517238</v>
      </c>
    </row>
    <row r="2286" spans="1:20" x14ac:dyDescent="0.25">
      <c r="A2286" s="3">
        <v>2015</v>
      </c>
      <c r="B2286" s="2" t="s">
        <v>369</v>
      </c>
      <c r="C2286" s="1">
        <v>3532603</v>
      </c>
      <c r="D2286" s="4">
        <v>18</v>
      </c>
      <c r="E2286" s="6">
        <v>19</v>
      </c>
      <c r="F2286" s="39">
        <v>353260319</v>
      </c>
      <c r="G2286" s="39">
        <v>3</v>
      </c>
      <c r="H2286" s="39">
        <v>6</v>
      </c>
      <c r="I2286" s="132">
        <v>8.2866000000000016E-3</v>
      </c>
      <c r="J2286" s="132">
        <v>4.6628000000000008E-3</v>
      </c>
      <c r="K2286" s="132">
        <v>3.6237999999999999E-3</v>
      </c>
      <c r="L2286" s="132">
        <v>0</v>
      </c>
      <c r="M2286" s="132">
        <v>0</v>
      </c>
      <c r="N2286" s="132">
        <v>0</v>
      </c>
      <c r="O2286" s="132">
        <v>8.1580999999999997E-3</v>
      </c>
      <c r="P2286" s="132">
        <v>1.2850000000000001E-4</v>
      </c>
      <c r="Q2286" s="140">
        <v>0</v>
      </c>
      <c r="R2286" s="134">
        <v>2</v>
      </c>
      <c r="S2286" s="122">
        <f t="shared" si="70"/>
        <v>33.333333333333329</v>
      </c>
      <c r="T2286" s="122">
        <f t="shared" si="71"/>
        <v>66.666666666666657</v>
      </c>
    </row>
    <row r="2287" spans="1:20" x14ac:dyDescent="0.25">
      <c r="A2287" s="3">
        <v>2015</v>
      </c>
      <c r="B2287" s="2" t="s">
        <v>370</v>
      </c>
      <c r="C2287" s="1">
        <v>3532702</v>
      </c>
      <c r="D2287" s="4">
        <v>19</v>
      </c>
      <c r="E2287" s="6">
        <v>19</v>
      </c>
      <c r="F2287" s="39">
        <v>353270219</v>
      </c>
      <c r="G2287" s="39">
        <v>1</v>
      </c>
      <c r="H2287" s="39">
        <v>23</v>
      </c>
      <c r="I2287" s="132">
        <v>1.0762800000000003E-2</v>
      </c>
      <c r="J2287" s="132">
        <v>8.4880000000000003E-4</v>
      </c>
      <c r="K2287" s="132">
        <v>9.9140000000000027E-3</v>
      </c>
      <c r="L2287" s="132">
        <v>0</v>
      </c>
      <c r="M2287" s="132">
        <v>9.2592999999999998E-3</v>
      </c>
      <c r="N2287" s="132">
        <v>9.6100000000000005E-5</v>
      </c>
      <c r="O2287" s="132">
        <v>0</v>
      </c>
      <c r="P2287" s="132">
        <v>1.4074000000000001E-3</v>
      </c>
      <c r="Q2287" s="140">
        <v>0</v>
      </c>
      <c r="R2287" s="134">
        <v>1</v>
      </c>
      <c r="S2287" s="122">
        <f t="shared" si="70"/>
        <v>4.1666666666666661</v>
      </c>
      <c r="T2287" s="122">
        <f t="shared" si="71"/>
        <v>95.833333333333343</v>
      </c>
    </row>
    <row r="2288" spans="1:20" x14ac:dyDescent="0.25">
      <c r="A2288" s="3">
        <v>2015</v>
      </c>
      <c r="B2288" s="2" t="s">
        <v>371</v>
      </c>
      <c r="C2288" s="1">
        <v>3532801</v>
      </c>
      <c r="D2288" s="4">
        <v>16</v>
      </c>
      <c r="E2288" s="6">
        <v>16</v>
      </c>
      <c r="F2288" s="39">
        <v>353280116</v>
      </c>
      <c r="G2288" s="39">
        <v>6</v>
      </c>
      <c r="H2288" s="39">
        <v>23</v>
      </c>
      <c r="I2288" s="132">
        <v>0.10359119999999999</v>
      </c>
      <c r="J2288" s="132">
        <v>6.7171700000000001E-2</v>
      </c>
      <c r="K2288" s="132">
        <v>3.64195E-2</v>
      </c>
      <c r="L2288" s="132">
        <v>0</v>
      </c>
      <c r="M2288" s="132">
        <v>1.8348400000000004E-2</v>
      </c>
      <c r="N2288" s="132">
        <v>3.3067000000000001E-3</v>
      </c>
      <c r="O2288" s="132">
        <v>7.8722700000000007E-2</v>
      </c>
      <c r="P2288" s="132">
        <v>3.2133999999999991E-3</v>
      </c>
      <c r="Q2288" s="140">
        <v>0</v>
      </c>
      <c r="R2288" s="134">
        <v>0</v>
      </c>
      <c r="S2288" s="122">
        <f t="shared" si="70"/>
        <v>20.689655172413794</v>
      </c>
      <c r="T2288" s="122">
        <f t="shared" si="71"/>
        <v>79.310344827586206</v>
      </c>
    </row>
    <row r="2289" spans="1:20" x14ac:dyDescent="0.25">
      <c r="A2289" s="3">
        <v>2015</v>
      </c>
      <c r="B2289" s="2" t="s">
        <v>372</v>
      </c>
      <c r="C2289" s="1">
        <v>3532827</v>
      </c>
      <c r="D2289" s="4">
        <v>14</v>
      </c>
      <c r="E2289" s="6">
        <v>14</v>
      </c>
      <c r="F2289" s="39">
        <v>353282714</v>
      </c>
      <c r="G2289" s="39">
        <v>15</v>
      </c>
      <c r="H2289" s="39">
        <v>2</v>
      </c>
      <c r="I2289" s="132">
        <v>0.48952559999999995</v>
      </c>
      <c r="J2289" s="132">
        <v>0.48945269999999996</v>
      </c>
      <c r="K2289" s="132">
        <v>7.290000000000001E-5</v>
      </c>
      <c r="L2289" s="132">
        <v>0</v>
      </c>
      <c r="M2289" s="132">
        <v>1.3944400000000001E-2</v>
      </c>
      <c r="N2289" s="132">
        <v>0.47506479999999995</v>
      </c>
      <c r="O2289" s="132">
        <v>4.5560000000000007E-4</v>
      </c>
      <c r="P2289" s="132">
        <v>6.0800000000000001E-5</v>
      </c>
      <c r="Q2289" s="140">
        <v>1</v>
      </c>
      <c r="R2289" s="134">
        <v>1</v>
      </c>
      <c r="S2289" s="122">
        <f t="shared" si="70"/>
        <v>88.235294117647058</v>
      </c>
      <c r="T2289" s="122">
        <f t="shared" si="71"/>
        <v>11.76470588235294</v>
      </c>
    </row>
    <row r="2290" spans="1:20" x14ac:dyDescent="0.25">
      <c r="A2290" s="3">
        <v>2015</v>
      </c>
      <c r="B2290" s="2" t="s">
        <v>373</v>
      </c>
      <c r="C2290" s="1">
        <v>3532843</v>
      </c>
      <c r="D2290" s="4">
        <v>18</v>
      </c>
      <c r="E2290" s="6">
        <v>18</v>
      </c>
      <c r="F2290" s="39">
        <v>353284318</v>
      </c>
      <c r="G2290" s="39">
        <v>5</v>
      </c>
      <c r="H2290" s="39">
        <v>10</v>
      </c>
      <c r="I2290" s="132">
        <v>1.70312E-2</v>
      </c>
      <c r="J2290" s="132">
        <v>2.8503000000000001E-3</v>
      </c>
      <c r="K2290" s="132">
        <v>1.41809E-2</v>
      </c>
      <c r="L2290" s="132">
        <v>0</v>
      </c>
      <c r="M2290" s="132">
        <v>4.5092999999999999E-3</v>
      </c>
      <c r="N2290" s="132">
        <v>0</v>
      </c>
      <c r="O2290" s="132">
        <v>6.2150999999999994E-3</v>
      </c>
      <c r="P2290" s="132">
        <v>6.3067999999999996E-3</v>
      </c>
      <c r="Q2290" s="140">
        <v>2</v>
      </c>
      <c r="R2290" s="134">
        <v>2</v>
      </c>
      <c r="S2290" s="122">
        <f t="shared" si="70"/>
        <v>33.333333333333329</v>
      </c>
      <c r="T2290" s="122">
        <f t="shared" si="71"/>
        <v>66.666666666666657</v>
      </c>
    </row>
    <row r="2291" spans="1:20" x14ac:dyDescent="0.25">
      <c r="A2291" s="3">
        <v>2015</v>
      </c>
      <c r="B2291" s="2" t="s">
        <v>374</v>
      </c>
      <c r="C2291" s="1">
        <v>3532868</v>
      </c>
      <c r="D2291" s="4">
        <v>19</v>
      </c>
      <c r="E2291" s="6">
        <v>19</v>
      </c>
      <c r="F2291" s="39">
        <v>353286819</v>
      </c>
      <c r="G2291" s="39">
        <v>2</v>
      </c>
      <c r="H2291" s="39">
        <v>4</v>
      </c>
      <c r="I2291" s="132">
        <v>2.5116000000000001E-3</v>
      </c>
      <c r="J2291" s="132">
        <v>2.3148000000000001E-3</v>
      </c>
      <c r="K2291" s="132">
        <v>1.9680000000000001E-4</v>
      </c>
      <c r="L2291" s="132">
        <v>0</v>
      </c>
      <c r="M2291" s="132">
        <v>0</v>
      </c>
      <c r="N2291" s="132">
        <v>0</v>
      </c>
      <c r="O2291" s="132">
        <v>2.3148000000000001E-3</v>
      </c>
      <c r="P2291" s="132">
        <v>1.9680000000000001E-4</v>
      </c>
      <c r="Q2291" s="140">
        <v>2</v>
      </c>
      <c r="R2291" s="134">
        <v>0</v>
      </c>
      <c r="S2291" s="122">
        <f t="shared" si="70"/>
        <v>33.333333333333329</v>
      </c>
      <c r="T2291" s="122">
        <f t="shared" si="71"/>
        <v>66.666666666666657</v>
      </c>
    </row>
    <row r="2292" spans="1:20" x14ac:dyDescent="0.25">
      <c r="A2292" s="3">
        <v>2015</v>
      </c>
      <c r="B2292" s="2" t="s">
        <v>375</v>
      </c>
      <c r="C2292" s="1">
        <v>3532900</v>
      </c>
      <c r="D2292" s="4">
        <v>13</v>
      </c>
      <c r="E2292" s="6">
        <v>13</v>
      </c>
      <c r="F2292" s="39">
        <v>353290013</v>
      </c>
      <c r="G2292" s="39">
        <v>5</v>
      </c>
      <c r="H2292" s="39">
        <v>11</v>
      </c>
      <c r="I2292" s="132">
        <v>0.84890439999999989</v>
      </c>
      <c r="J2292" s="132">
        <v>0.83051319999999995</v>
      </c>
      <c r="K2292" s="132">
        <v>1.8391199999999996E-2</v>
      </c>
      <c r="L2292" s="132">
        <v>0</v>
      </c>
      <c r="M2292" s="132">
        <v>0</v>
      </c>
      <c r="N2292" s="132">
        <v>0.5651389</v>
      </c>
      <c r="O2292" s="132">
        <v>0.27715669999999998</v>
      </c>
      <c r="P2292" s="132">
        <v>6.6087999999999997E-3</v>
      </c>
      <c r="Q2292" s="140">
        <v>15</v>
      </c>
      <c r="R2292" s="134">
        <v>5</v>
      </c>
      <c r="S2292" s="122">
        <f t="shared" si="70"/>
        <v>31.25</v>
      </c>
      <c r="T2292" s="122">
        <f t="shared" si="71"/>
        <v>68.75</v>
      </c>
    </row>
    <row r="2293" spans="1:20" x14ac:dyDescent="0.25">
      <c r="A2293" s="3">
        <v>2015</v>
      </c>
      <c r="B2293" s="2" t="s">
        <v>376</v>
      </c>
      <c r="C2293" s="1">
        <v>3533007</v>
      </c>
      <c r="D2293" s="4">
        <v>15</v>
      </c>
      <c r="E2293" s="6">
        <v>15</v>
      </c>
      <c r="F2293" s="39">
        <v>353300715</v>
      </c>
      <c r="G2293" s="39">
        <v>17</v>
      </c>
      <c r="H2293" s="39">
        <v>25</v>
      </c>
      <c r="I2293" s="132">
        <v>0.23048289999999996</v>
      </c>
      <c r="J2293" s="132">
        <v>0.19736869999999995</v>
      </c>
      <c r="K2293" s="132">
        <v>3.3114200000000003E-2</v>
      </c>
      <c r="L2293" s="132">
        <v>0</v>
      </c>
      <c r="M2293" s="132">
        <v>6.0000000000000001E-3</v>
      </c>
      <c r="N2293" s="132">
        <v>3.3350000000000003E-4</v>
      </c>
      <c r="O2293" s="132">
        <v>0.22192649999999994</v>
      </c>
      <c r="P2293" s="132">
        <v>2.2228999999999999E-3</v>
      </c>
      <c r="Q2293" s="140">
        <v>30</v>
      </c>
      <c r="R2293" s="134">
        <v>11</v>
      </c>
      <c r="S2293" s="122">
        <f t="shared" si="70"/>
        <v>40.476190476190474</v>
      </c>
      <c r="T2293" s="122">
        <f t="shared" si="71"/>
        <v>59.523809523809526</v>
      </c>
    </row>
    <row r="2294" spans="1:20" x14ac:dyDescent="0.25">
      <c r="A2294" s="3">
        <v>2015</v>
      </c>
      <c r="B2294" s="2" t="s">
        <v>377</v>
      </c>
      <c r="C2294" s="1">
        <v>3533106</v>
      </c>
      <c r="D2294" s="4">
        <v>20</v>
      </c>
      <c r="E2294" s="6">
        <v>20</v>
      </c>
      <c r="F2294" s="39">
        <v>353310620</v>
      </c>
      <c r="G2294" s="39">
        <v>0</v>
      </c>
      <c r="H2294" s="39">
        <v>6</v>
      </c>
      <c r="I2294" s="132">
        <v>4.3797999999999997E-3</v>
      </c>
      <c r="J2294" s="132">
        <v>0</v>
      </c>
      <c r="K2294" s="132">
        <v>4.3797999999999997E-3</v>
      </c>
      <c r="L2294" s="132">
        <v>0</v>
      </c>
      <c r="M2294" s="132">
        <v>4.0210000000000003E-3</v>
      </c>
      <c r="N2294" s="132">
        <v>0</v>
      </c>
      <c r="O2294" s="132">
        <v>2.0829999999999999E-4</v>
      </c>
      <c r="P2294" s="132">
        <v>1.505E-4</v>
      </c>
      <c r="Q2294" s="140">
        <v>0</v>
      </c>
      <c r="R2294" s="134">
        <v>0</v>
      </c>
      <c r="S2294" s="122">
        <f t="shared" si="70"/>
        <v>0</v>
      </c>
      <c r="T2294" s="122">
        <f t="shared" si="71"/>
        <v>100</v>
      </c>
    </row>
    <row r="2295" spans="1:20" x14ac:dyDescent="0.25">
      <c r="A2295" s="3">
        <v>2015</v>
      </c>
      <c r="B2295" s="2" t="s">
        <v>378</v>
      </c>
      <c r="C2295" s="1">
        <v>3533205</v>
      </c>
      <c r="D2295" s="4">
        <v>20</v>
      </c>
      <c r="E2295" s="6">
        <v>20</v>
      </c>
      <c r="F2295" s="39">
        <v>353320520</v>
      </c>
      <c r="G2295" s="39">
        <v>6</v>
      </c>
      <c r="H2295" s="39">
        <v>6</v>
      </c>
      <c r="I2295" s="132">
        <v>0.52742099999999992</v>
      </c>
      <c r="J2295" s="132">
        <v>0.50972209999999996</v>
      </c>
      <c r="K2295" s="132">
        <v>1.76989E-2</v>
      </c>
      <c r="L2295" s="132">
        <v>0</v>
      </c>
      <c r="M2295" s="132">
        <v>1.0059999999999999E-2</v>
      </c>
      <c r="N2295" s="132">
        <v>0.50972209999999996</v>
      </c>
      <c r="O2295" s="132">
        <v>1.3889E-3</v>
      </c>
      <c r="P2295" s="132">
        <v>6.2500000000000003E-3</v>
      </c>
      <c r="Q2295" s="140">
        <v>2</v>
      </c>
      <c r="R2295" s="134">
        <v>2</v>
      </c>
      <c r="S2295" s="122">
        <f t="shared" si="70"/>
        <v>50</v>
      </c>
      <c r="T2295" s="122">
        <f t="shared" si="71"/>
        <v>50</v>
      </c>
    </row>
    <row r="2296" spans="1:20" x14ac:dyDescent="0.25">
      <c r="A2296" s="3">
        <v>2015</v>
      </c>
      <c r="B2296" s="2" t="s">
        <v>379</v>
      </c>
      <c r="C2296" s="1">
        <v>3533304</v>
      </c>
      <c r="D2296" s="4">
        <v>19</v>
      </c>
      <c r="E2296" s="6">
        <v>19</v>
      </c>
      <c r="F2296" s="39">
        <v>353330419</v>
      </c>
      <c r="G2296" s="39">
        <v>0</v>
      </c>
      <c r="H2296" s="39">
        <v>16</v>
      </c>
      <c r="I2296" s="132">
        <v>1.69213E-2</v>
      </c>
      <c r="J2296" s="132">
        <v>0</v>
      </c>
      <c r="K2296" s="132">
        <v>1.69213E-2</v>
      </c>
      <c r="L2296" s="132">
        <v>0</v>
      </c>
      <c r="M2296" s="132">
        <v>1.6434000000000001E-2</v>
      </c>
      <c r="N2296" s="132">
        <v>0</v>
      </c>
      <c r="O2296" s="132">
        <v>0</v>
      </c>
      <c r="P2296" s="132">
        <v>4.8730000000000014E-4</v>
      </c>
      <c r="Q2296" s="140">
        <v>0</v>
      </c>
      <c r="R2296" s="134">
        <v>0</v>
      </c>
      <c r="S2296" s="122">
        <f t="shared" si="70"/>
        <v>0</v>
      </c>
      <c r="T2296" s="122">
        <f t="shared" si="71"/>
        <v>100</v>
      </c>
    </row>
    <row r="2297" spans="1:20" x14ac:dyDescent="0.25">
      <c r="A2297" s="3">
        <v>2015</v>
      </c>
      <c r="B2297" s="2" t="s">
        <v>380</v>
      </c>
      <c r="C2297" s="1">
        <v>3533403</v>
      </c>
      <c r="D2297" s="4">
        <v>5</v>
      </c>
      <c r="E2297" s="6">
        <v>5</v>
      </c>
      <c r="F2297" s="39">
        <v>35334035</v>
      </c>
      <c r="G2297" s="39">
        <v>10</v>
      </c>
      <c r="H2297" s="39">
        <v>104</v>
      </c>
      <c r="I2297" s="132">
        <v>0.30451620000000001</v>
      </c>
      <c r="J2297" s="132">
        <v>0.19085890000000003</v>
      </c>
      <c r="K2297" s="132">
        <v>0.11365729999999999</v>
      </c>
      <c r="L2297" s="132">
        <v>0</v>
      </c>
      <c r="M2297" s="132">
        <v>0.1680556</v>
      </c>
      <c r="N2297" s="132">
        <v>0.12290139999999997</v>
      </c>
      <c r="O2297" s="132">
        <v>3.3024999999999999E-3</v>
      </c>
      <c r="P2297" s="132">
        <v>1.0256700000000002E-2</v>
      </c>
      <c r="Q2297" s="140">
        <v>15</v>
      </c>
      <c r="R2297" s="134">
        <v>27</v>
      </c>
      <c r="S2297" s="122">
        <f t="shared" si="70"/>
        <v>8.7719298245614024</v>
      </c>
      <c r="T2297" s="122">
        <f t="shared" si="71"/>
        <v>91.228070175438589</v>
      </c>
    </row>
    <row r="2298" spans="1:20" x14ac:dyDescent="0.25">
      <c r="A2298" s="3">
        <v>2015</v>
      </c>
      <c r="B2298" s="2" t="s">
        <v>381</v>
      </c>
      <c r="C2298" s="1">
        <v>3533254</v>
      </c>
      <c r="D2298" s="4">
        <v>15</v>
      </c>
      <c r="E2298" s="6">
        <v>15</v>
      </c>
      <c r="F2298" s="39">
        <v>353325415</v>
      </c>
      <c r="G2298" s="39">
        <v>8</v>
      </c>
      <c r="H2298" s="39">
        <v>4</v>
      </c>
      <c r="I2298" s="132">
        <v>0.12545699999999999</v>
      </c>
      <c r="J2298" s="132">
        <v>0.11727989999999999</v>
      </c>
      <c r="K2298" s="132">
        <v>8.1770999999999996E-3</v>
      </c>
      <c r="L2298" s="132">
        <v>0</v>
      </c>
      <c r="M2298" s="132">
        <v>4.6296000000000002E-3</v>
      </c>
      <c r="N2298" s="132">
        <v>3.4318E-3</v>
      </c>
      <c r="O2298" s="132">
        <v>0.11727989999999999</v>
      </c>
      <c r="P2298" s="132">
        <v>1.1569999999999999E-4</v>
      </c>
      <c r="Q2298" s="140">
        <v>0</v>
      </c>
      <c r="R2298" s="134">
        <v>1</v>
      </c>
      <c r="S2298" s="122">
        <f t="shared" si="70"/>
        <v>66.666666666666657</v>
      </c>
      <c r="T2298" s="122">
        <f t="shared" si="71"/>
        <v>33.333333333333329</v>
      </c>
    </row>
    <row r="2299" spans="1:20" x14ac:dyDescent="0.25">
      <c r="A2299" s="3">
        <v>2015</v>
      </c>
      <c r="B2299" s="2" t="s">
        <v>382</v>
      </c>
      <c r="C2299" s="1">
        <v>3533502</v>
      </c>
      <c r="D2299" s="4">
        <v>16</v>
      </c>
      <c r="E2299" s="6">
        <v>16</v>
      </c>
      <c r="F2299" s="39">
        <v>353350216</v>
      </c>
      <c r="G2299" s="39">
        <v>29</v>
      </c>
      <c r="H2299" s="39">
        <v>98</v>
      </c>
      <c r="I2299" s="132">
        <v>0.63848019999999983</v>
      </c>
      <c r="J2299" s="132">
        <v>0.41764639999999986</v>
      </c>
      <c r="K2299" s="132">
        <v>0.22083380000000002</v>
      </c>
      <c r="L2299" s="132">
        <v>0</v>
      </c>
      <c r="M2299" s="132">
        <v>0.11685509999999999</v>
      </c>
      <c r="N2299" s="132">
        <v>0.25196749999999996</v>
      </c>
      <c r="O2299" s="132">
        <v>0.2357551</v>
      </c>
      <c r="P2299" s="132">
        <v>3.3902499999999974E-2</v>
      </c>
      <c r="Q2299" s="140">
        <v>13</v>
      </c>
      <c r="R2299" s="134">
        <v>7</v>
      </c>
      <c r="S2299" s="122">
        <f t="shared" si="70"/>
        <v>22.834645669291341</v>
      </c>
      <c r="T2299" s="122">
        <f t="shared" si="71"/>
        <v>77.165354330708652</v>
      </c>
    </row>
    <row r="2300" spans="1:20" x14ac:dyDescent="0.25">
      <c r="A2300" s="3">
        <v>2015</v>
      </c>
      <c r="B2300" s="2" t="s">
        <v>383</v>
      </c>
      <c r="C2300" s="1">
        <v>3533601</v>
      </c>
      <c r="D2300" s="4">
        <v>8</v>
      </c>
      <c r="E2300" s="6">
        <v>8</v>
      </c>
      <c r="F2300" s="39">
        <v>35336018</v>
      </c>
      <c r="G2300" s="39">
        <v>6</v>
      </c>
      <c r="H2300" s="39">
        <v>7</v>
      </c>
      <c r="I2300" s="132">
        <v>4.5001099999999995E-2</v>
      </c>
      <c r="J2300" s="132">
        <v>3.2194399999999998E-2</v>
      </c>
      <c r="K2300" s="132">
        <v>1.2806699999999999E-2</v>
      </c>
      <c r="L2300" s="132">
        <v>8.9783105022831055E-3</v>
      </c>
      <c r="M2300" s="132">
        <v>9.2592000000000004E-3</v>
      </c>
      <c r="N2300" s="132">
        <v>1.4664999999999999E-3</v>
      </c>
      <c r="O2300" s="132">
        <v>3.3444399999999999E-2</v>
      </c>
      <c r="P2300" s="132">
        <v>8.3100000000000003E-4</v>
      </c>
      <c r="Q2300" s="140">
        <v>1</v>
      </c>
      <c r="R2300" s="134">
        <v>0</v>
      </c>
      <c r="S2300" s="122">
        <f t="shared" si="70"/>
        <v>46.153846153846153</v>
      </c>
      <c r="T2300" s="122">
        <f t="shared" si="71"/>
        <v>53.846153846153847</v>
      </c>
    </row>
    <row r="2301" spans="1:20" x14ac:dyDescent="0.25">
      <c r="A2301" s="3">
        <v>2015</v>
      </c>
      <c r="B2301" s="2" t="s">
        <v>383</v>
      </c>
      <c r="C2301" s="1">
        <v>3533601</v>
      </c>
      <c r="D2301" s="4">
        <v>8</v>
      </c>
      <c r="E2301" s="6">
        <v>12</v>
      </c>
      <c r="F2301" s="39">
        <v>353360112</v>
      </c>
      <c r="G2301" s="39">
        <v>3</v>
      </c>
      <c r="H2301" s="39">
        <v>2</v>
      </c>
      <c r="I2301" s="132">
        <v>0.12601859999999998</v>
      </c>
      <c r="J2301" s="132">
        <v>0.10277789999999999</v>
      </c>
      <c r="K2301" s="132">
        <v>2.3240700000000003E-2</v>
      </c>
      <c r="L2301" s="132">
        <v>0</v>
      </c>
      <c r="M2301" s="132">
        <v>0</v>
      </c>
      <c r="N2301" s="132">
        <v>2.3240700000000003E-2</v>
      </c>
      <c r="O2301" s="132">
        <v>0.10277789999999999</v>
      </c>
      <c r="P2301" s="132">
        <v>0</v>
      </c>
      <c r="Q2301" s="140">
        <v>3</v>
      </c>
      <c r="R2301" s="134">
        <v>0</v>
      </c>
      <c r="S2301" s="122">
        <f t="shared" si="70"/>
        <v>60</v>
      </c>
      <c r="T2301" s="122">
        <f t="shared" si="71"/>
        <v>40</v>
      </c>
    </row>
    <row r="2302" spans="1:20" x14ac:dyDescent="0.25">
      <c r="A2302" s="3">
        <v>2015</v>
      </c>
      <c r="B2302" s="2" t="s">
        <v>384</v>
      </c>
      <c r="C2302" s="1">
        <v>3533700</v>
      </c>
      <c r="D2302" s="4">
        <v>17</v>
      </c>
      <c r="E2302" s="6">
        <v>17</v>
      </c>
      <c r="F2302" s="39">
        <v>353370017</v>
      </c>
      <c r="G2302" s="39">
        <v>11</v>
      </c>
      <c r="H2302" s="39">
        <v>9</v>
      </c>
      <c r="I2302" s="132">
        <v>3.8792499999999994E-2</v>
      </c>
      <c r="J2302" s="132">
        <v>3.8470199999999996E-2</v>
      </c>
      <c r="K2302" s="132">
        <v>3.2229999999999997E-4</v>
      </c>
      <c r="L2302" s="132">
        <v>0</v>
      </c>
      <c r="M2302" s="132">
        <v>0</v>
      </c>
      <c r="N2302" s="132">
        <v>6.8669999999999994E-4</v>
      </c>
      <c r="O2302" s="132">
        <v>3.73379E-2</v>
      </c>
      <c r="P2302" s="132">
        <v>7.6789999999999985E-4</v>
      </c>
      <c r="Q2302" s="140">
        <v>6</v>
      </c>
      <c r="R2302" s="134">
        <v>1</v>
      </c>
      <c r="S2302" s="122">
        <f t="shared" si="70"/>
        <v>55.000000000000007</v>
      </c>
      <c r="T2302" s="122">
        <f t="shared" si="71"/>
        <v>45</v>
      </c>
    </row>
    <row r="2303" spans="1:20" x14ac:dyDescent="0.25">
      <c r="A2303" s="3">
        <v>2015</v>
      </c>
      <c r="B2303" s="2" t="s">
        <v>384</v>
      </c>
      <c r="C2303" s="1">
        <v>3533700</v>
      </c>
      <c r="D2303" s="4">
        <v>17</v>
      </c>
      <c r="E2303" s="6">
        <v>21</v>
      </c>
      <c r="F2303" s="39">
        <v>353370021</v>
      </c>
      <c r="G2303" s="39">
        <v>0</v>
      </c>
      <c r="H2303" s="39">
        <v>0</v>
      </c>
      <c r="I2303" s="132">
        <v>0</v>
      </c>
      <c r="J2303" s="132">
        <v>0</v>
      </c>
      <c r="K2303" s="132">
        <v>0</v>
      </c>
      <c r="L2303" s="132">
        <v>0</v>
      </c>
      <c r="M2303" s="132">
        <v>0</v>
      </c>
      <c r="N2303" s="132">
        <v>0</v>
      </c>
      <c r="O2303" s="132">
        <v>0</v>
      </c>
      <c r="P2303" s="132">
        <v>0</v>
      </c>
      <c r="Q2303" s="140">
        <v>1</v>
      </c>
      <c r="R2303" s="134">
        <v>0</v>
      </c>
      <c r="S2303" s="122">
        <f t="shared" si="70"/>
        <v>0</v>
      </c>
      <c r="T2303" s="122">
        <f t="shared" si="71"/>
        <v>0</v>
      </c>
    </row>
    <row r="2304" spans="1:20" x14ac:dyDescent="0.25">
      <c r="A2304" s="3">
        <v>2015</v>
      </c>
      <c r="B2304" s="2" t="s">
        <v>385</v>
      </c>
      <c r="C2304" s="1">
        <v>3533809</v>
      </c>
      <c r="D2304" s="4">
        <v>17</v>
      </c>
      <c r="E2304" s="6">
        <v>17</v>
      </c>
      <c r="F2304" s="39">
        <v>353380917</v>
      </c>
      <c r="G2304" s="39">
        <v>4</v>
      </c>
      <c r="H2304" s="39">
        <v>2</v>
      </c>
      <c r="I2304" s="132">
        <v>2.3045700000000002E-2</v>
      </c>
      <c r="J2304" s="132">
        <v>1.6624400000000001E-2</v>
      </c>
      <c r="K2304" s="132">
        <v>6.4212999999999996E-3</v>
      </c>
      <c r="L2304" s="132">
        <v>0</v>
      </c>
      <c r="M2304" s="132">
        <v>7.2406999999999992E-3</v>
      </c>
      <c r="N2304" s="132">
        <v>0</v>
      </c>
      <c r="O2304" s="132">
        <v>1.5805E-2</v>
      </c>
      <c r="P2304" s="132">
        <v>0</v>
      </c>
      <c r="Q2304" s="140">
        <v>0</v>
      </c>
      <c r="R2304" s="134">
        <v>1</v>
      </c>
      <c r="S2304" s="122">
        <f t="shared" si="70"/>
        <v>66.666666666666657</v>
      </c>
      <c r="T2304" s="122">
        <f t="shared" si="71"/>
        <v>33.333333333333329</v>
      </c>
    </row>
    <row r="2305" spans="1:20" x14ac:dyDescent="0.25">
      <c r="A2305" s="3">
        <v>2015</v>
      </c>
      <c r="B2305" s="2" t="s">
        <v>385</v>
      </c>
      <c r="C2305" s="1">
        <v>3533809</v>
      </c>
      <c r="D2305" s="4">
        <v>17</v>
      </c>
      <c r="E2305" s="6">
        <v>14</v>
      </c>
      <c r="F2305" s="39">
        <v>353380914</v>
      </c>
      <c r="G2305" s="39">
        <v>3</v>
      </c>
      <c r="H2305" s="39">
        <v>0</v>
      </c>
      <c r="I2305" s="132">
        <v>2.7177E-2</v>
      </c>
      <c r="J2305" s="132">
        <v>2.7177E-2</v>
      </c>
      <c r="K2305" s="132">
        <v>0</v>
      </c>
      <c r="L2305" s="132">
        <v>0</v>
      </c>
      <c r="M2305" s="132">
        <v>0</v>
      </c>
      <c r="N2305" s="132">
        <v>0</v>
      </c>
      <c r="O2305" s="132">
        <v>2.7177E-2</v>
      </c>
      <c r="P2305" s="132">
        <v>0</v>
      </c>
      <c r="Q2305" s="140">
        <v>4</v>
      </c>
      <c r="R2305" s="134">
        <v>0</v>
      </c>
      <c r="S2305" s="122">
        <f t="shared" si="70"/>
        <v>100</v>
      </c>
      <c r="T2305" s="122">
        <f t="shared" si="71"/>
        <v>0</v>
      </c>
    </row>
    <row r="2306" spans="1:20" x14ac:dyDescent="0.25">
      <c r="A2306" s="3">
        <v>2015</v>
      </c>
      <c r="B2306" s="2" t="s">
        <v>386</v>
      </c>
      <c r="C2306" s="1">
        <v>3533908</v>
      </c>
      <c r="D2306" s="4">
        <v>15</v>
      </c>
      <c r="E2306" s="6">
        <v>15</v>
      </c>
      <c r="F2306" s="39">
        <v>353390815</v>
      </c>
      <c r="G2306" s="39">
        <v>61</v>
      </c>
      <c r="H2306" s="39">
        <v>83</v>
      </c>
      <c r="I2306" s="132">
        <v>0.77000179999999996</v>
      </c>
      <c r="J2306" s="132">
        <v>0.66093629999999992</v>
      </c>
      <c r="K2306" s="132">
        <v>0.10906549999999998</v>
      </c>
      <c r="L2306" s="132">
        <v>0</v>
      </c>
      <c r="M2306" s="132">
        <v>3.1667000000000002E-3</v>
      </c>
      <c r="N2306" s="132">
        <v>0.15797909999999998</v>
      </c>
      <c r="O2306" s="132">
        <v>0.5789230999999998</v>
      </c>
      <c r="P2306" s="132">
        <v>2.9932900000000005E-2</v>
      </c>
      <c r="Q2306" s="140">
        <v>17</v>
      </c>
      <c r="R2306" s="134">
        <v>19</v>
      </c>
      <c r="S2306" s="122">
        <f t="shared" si="70"/>
        <v>42.361111111111107</v>
      </c>
      <c r="T2306" s="122">
        <f t="shared" si="71"/>
        <v>57.638888888888886</v>
      </c>
    </row>
    <row r="2307" spans="1:20" x14ac:dyDescent="0.25">
      <c r="A2307" s="3">
        <v>2015</v>
      </c>
      <c r="B2307" s="2" t="s">
        <v>386</v>
      </c>
      <c r="C2307" s="1">
        <v>3533908</v>
      </c>
      <c r="D2307" s="4">
        <v>15</v>
      </c>
      <c r="E2307" s="6">
        <v>12</v>
      </c>
      <c r="F2307" s="39">
        <v>353390812</v>
      </c>
      <c r="G2307" s="39">
        <v>6</v>
      </c>
      <c r="H2307" s="39">
        <v>4</v>
      </c>
      <c r="I2307" s="132">
        <v>9.5915500000000001E-2</v>
      </c>
      <c r="J2307" s="132">
        <v>7.9974500000000004E-2</v>
      </c>
      <c r="K2307" s="132">
        <v>1.5940999999999997E-2</v>
      </c>
      <c r="L2307" s="132">
        <v>0</v>
      </c>
      <c r="M2307" s="132">
        <v>0</v>
      </c>
      <c r="N2307" s="132">
        <v>5.4169999999999999E-4</v>
      </c>
      <c r="O2307" s="132">
        <v>9.5321700000000009E-2</v>
      </c>
      <c r="P2307" s="132">
        <v>5.2099999999999999E-5</v>
      </c>
      <c r="Q2307" s="140">
        <v>1</v>
      </c>
      <c r="R2307" s="134">
        <v>0</v>
      </c>
      <c r="S2307" s="122">
        <f t="shared" ref="S2307:S2370" si="72">IFERROR(((G2307)/(SUM($G2307:$H2307)))*100,0)</f>
        <v>60</v>
      </c>
      <c r="T2307" s="122">
        <f t="shared" ref="T2307:T2370" si="73">IFERROR(((H2307)/(SUM($G2307:$H2307)))*100,0)</f>
        <v>40</v>
      </c>
    </row>
    <row r="2308" spans="1:20" x14ac:dyDescent="0.25">
      <c r="A2308" s="3">
        <v>2015</v>
      </c>
      <c r="B2308" s="2" t="s">
        <v>387</v>
      </c>
      <c r="C2308" s="1">
        <v>3534005</v>
      </c>
      <c r="D2308" s="4">
        <v>15</v>
      </c>
      <c r="E2308" s="6">
        <v>15</v>
      </c>
      <c r="F2308" s="39">
        <v>353400515</v>
      </c>
      <c r="G2308" s="39">
        <v>11</v>
      </c>
      <c r="H2308" s="39">
        <v>10</v>
      </c>
      <c r="I2308" s="132">
        <v>9.7762800000000011E-2</v>
      </c>
      <c r="J2308" s="132">
        <v>8.7877400000000008E-2</v>
      </c>
      <c r="K2308" s="132">
        <v>9.8854000000000025E-3</v>
      </c>
      <c r="L2308" s="132">
        <v>0</v>
      </c>
      <c r="M2308" s="132">
        <v>0</v>
      </c>
      <c r="N2308" s="132">
        <v>5.4235999999999999E-2</v>
      </c>
      <c r="O2308" s="132">
        <v>4.2599599999999994E-2</v>
      </c>
      <c r="P2308" s="132">
        <v>9.2719999999999999E-4</v>
      </c>
      <c r="Q2308" s="140">
        <v>16</v>
      </c>
      <c r="R2308" s="134">
        <v>7</v>
      </c>
      <c r="S2308" s="122">
        <f t="shared" si="72"/>
        <v>52.380952380952387</v>
      </c>
      <c r="T2308" s="122">
        <f t="shared" si="73"/>
        <v>47.619047619047613</v>
      </c>
    </row>
    <row r="2309" spans="1:20" x14ac:dyDescent="0.25">
      <c r="A2309" s="3">
        <v>2015</v>
      </c>
      <c r="B2309" s="2" t="s">
        <v>388</v>
      </c>
      <c r="C2309" s="1">
        <v>3534104</v>
      </c>
      <c r="D2309" s="4">
        <v>21</v>
      </c>
      <c r="E2309" s="6">
        <v>21</v>
      </c>
      <c r="F2309" s="39">
        <v>353410421</v>
      </c>
      <c r="G2309" s="39">
        <v>0</v>
      </c>
      <c r="H2309" s="39">
        <v>10</v>
      </c>
      <c r="I2309" s="132">
        <v>9.9490999999999989E-3</v>
      </c>
      <c r="J2309" s="132">
        <v>0</v>
      </c>
      <c r="K2309" s="132">
        <v>9.9490999999999989E-3</v>
      </c>
      <c r="L2309" s="132">
        <v>0</v>
      </c>
      <c r="M2309" s="132">
        <v>9.4120999999999996E-3</v>
      </c>
      <c r="N2309" s="132">
        <v>1.771E-4</v>
      </c>
      <c r="O2309" s="132">
        <v>2.9629999999999999E-4</v>
      </c>
      <c r="P2309" s="132">
        <v>6.3600000000000001E-5</v>
      </c>
      <c r="Q2309" s="140">
        <v>0</v>
      </c>
      <c r="R2309" s="134">
        <v>0</v>
      </c>
      <c r="S2309" s="122">
        <f t="shared" si="72"/>
        <v>0</v>
      </c>
      <c r="T2309" s="122">
        <f t="shared" si="73"/>
        <v>100</v>
      </c>
    </row>
    <row r="2310" spans="1:20" x14ac:dyDescent="0.25">
      <c r="A2310" s="3">
        <v>2015</v>
      </c>
      <c r="B2310" s="2" t="s">
        <v>388</v>
      </c>
      <c r="C2310" s="1">
        <v>3534104</v>
      </c>
      <c r="D2310" s="4">
        <v>21</v>
      </c>
      <c r="E2310" s="6">
        <v>20</v>
      </c>
      <c r="F2310" s="39">
        <v>353410420</v>
      </c>
      <c r="G2310" s="39">
        <v>1</v>
      </c>
      <c r="H2310" s="39">
        <v>0</v>
      </c>
      <c r="I2310" s="132">
        <v>4.4499999999999998E-2</v>
      </c>
      <c r="J2310" s="132">
        <v>4.4499999999999998E-2</v>
      </c>
      <c r="K2310" s="132">
        <v>0</v>
      </c>
      <c r="L2310" s="132">
        <v>0</v>
      </c>
      <c r="M2310" s="132">
        <v>0</v>
      </c>
      <c r="N2310" s="132">
        <v>0</v>
      </c>
      <c r="O2310" s="132">
        <v>4.4499999999999998E-2</v>
      </c>
      <c r="P2310" s="132">
        <v>0</v>
      </c>
      <c r="Q2310" s="140">
        <v>0</v>
      </c>
      <c r="R2310" s="134">
        <v>0</v>
      </c>
      <c r="S2310" s="122">
        <f t="shared" si="72"/>
        <v>100</v>
      </c>
      <c r="T2310" s="122">
        <f t="shared" si="73"/>
        <v>0</v>
      </c>
    </row>
    <row r="2311" spans="1:20" x14ac:dyDescent="0.25">
      <c r="A2311" s="3">
        <v>2015</v>
      </c>
      <c r="B2311" s="2" t="s">
        <v>389</v>
      </c>
      <c r="C2311" s="1">
        <v>3534203</v>
      </c>
      <c r="D2311" s="4">
        <v>15</v>
      </c>
      <c r="E2311" s="6">
        <v>15</v>
      </c>
      <c r="F2311" s="39">
        <v>353420315</v>
      </c>
      <c r="G2311" s="39">
        <v>17</v>
      </c>
      <c r="H2311" s="39">
        <v>10</v>
      </c>
      <c r="I2311" s="132">
        <v>0.4925540000000001</v>
      </c>
      <c r="J2311" s="132">
        <v>0.38601810000000009</v>
      </c>
      <c r="K2311" s="132">
        <v>0.1065359</v>
      </c>
      <c r="L2311" s="132">
        <v>7.7776572805682398E-2</v>
      </c>
      <c r="M2311" s="132">
        <v>1.7067200000000001E-2</v>
      </c>
      <c r="N2311" s="132">
        <v>0.3566358</v>
      </c>
      <c r="O2311" s="132">
        <v>0.11462539999999999</v>
      </c>
      <c r="P2311" s="132">
        <v>4.2256000000000004E-3</v>
      </c>
      <c r="Q2311" s="140">
        <v>6</v>
      </c>
      <c r="R2311" s="134">
        <v>1</v>
      </c>
      <c r="S2311" s="122">
        <f t="shared" si="72"/>
        <v>62.962962962962962</v>
      </c>
      <c r="T2311" s="122">
        <f t="shared" si="73"/>
        <v>37.037037037037038</v>
      </c>
    </row>
    <row r="2312" spans="1:20" x14ac:dyDescent="0.25">
      <c r="A2312" s="3">
        <v>2015</v>
      </c>
      <c r="B2312" s="2" t="s">
        <v>390</v>
      </c>
      <c r="C2312" s="1">
        <v>3534302</v>
      </c>
      <c r="D2312" s="4">
        <v>12</v>
      </c>
      <c r="E2312" s="6">
        <v>12</v>
      </c>
      <c r="F2312" s="39">
        <v>353430212</v>
      </c>
      <c r="G2312" s="39">
        <v>5</v>
      </c>
      <c r="H2312" s="39">
        <v>19</v>
      </c>
      <c r="I2312" s="132">
        <v>8.7669400000000008E-2</v>
      </c>
      <c r="J2312" s="132">
        <v>3.4625199999999995E-2</v>
      </c>
      <c r="K2312" s="132">
        <v>5.3044200000000007E-2</v>
      </c>
      <c r="L2312" s="132">
        <v>0</v>
      </c>
      <c r="M2312" s="132">
        <v>9.7222000000000003E-3</v>
      </c>
      <c r="N2312" s="132">
        <v>2.8384699999999999E-2</v>
      </c>
      <c r="O2312" s="132">
        <v>3.7740799999999998E-2</v>
      </c>
      <c r="P2312" s="132">
        <v>1.1821700000000001E-2</v>
      </c>
      <c r="Q2312" s="140">
        <v>1</v>
      </c>
      <c r="R2312" s="134">
        <v>8</v>
      </c>
      <c r="S2312" s="122">
        <f t="shared" si="72"/>
        <v>20.833333333333336</v>
      </c>
      <c r="T2312" s="122">
        <f t="shared" si="73"/>
        <v>79.166666666666657</v>
      </c>
    </row>
    <row r="2313" spans="1:20" x14ac:dyDescent="0.25">
      <c r="A2313" s="3">
        <v>2015</v>
      </c>
      <c r="B2313" s="2" t="s">
        <v>390</v>
      </c>
      <c r="C2313" s="1">
        <v>3534302</v>
      </c>
      <c r="D2313" s="4">
        <v>12</v>
      </c>
      <c r="E2313" s="6">
        <v>4</v>
      </c>
      <c r="F2313" s="39">
        <v>35343024</v>
      </c>
      <c r="G2313" s="39">
        <v>0</v>
      </c>
      <c r="H2313" s="39">
        <v>0</v>
      </c>
      <c r="I2313" s="132">
        <v>0</v>
      </c>
      <c r="J2313" s="132">
        <v>0</v>
      </c>
      <c r="K2313" s="132">
        <v>0</v>
      </c>
      <c r="L2313" s="132">
        <v>0</v>
      </c>
      <c r="M2313" s="132">
        <v>0</v>
      </c>
      <c r="N2313" s="132">
        <v>0</v>
      </c>
      <c r="O2313" s="132">
        <v>0</v>
      </c>
      <c r="P2313" s="132">
        <v>0</v>
      </c>
      <c r="Q2313" s="140">
        <v>0</v>
      </c>
      <c r="R2313" s="134">
        <v>0</v>
      </c>
      <c r="S2313" s="122">
        <f t="shared" si="72"/>
        <v>0</v>
      </c>
      <c r="T2313" s="122">
        <f t="shared" si="73"/>
        <v>0</v>
      </c>
    </row>
    <row r="2314" spans="1:20" x14ac:dyDescent="0.25">
      <c r="A2314" s="3">
        <v>2015</v>
      </c>
      <c r="B2314" s="2" t="s">
        <v>390</v>
      </c>
      <c r="C2314" s="1">
        <v>3534302</v>
      </c>
      <c r="D2314" s="4">
        <v>12</v>
      </c>
      <c r="E2314" s="6">
        <v>8</v>
      </c>
      <c r="F2314" s="39">
        <v>35343028</v>
      </c>
      <c r="G2314" s="39">
        <v>0</v>
      </c>
      <c r="H2314" s="39">
        <v>0</v>
      </c>
      <c r="I2314" s="132">
        <v>0</v>
      </c>
      <c r="J2314" s="132">
        <v>0</v>
      </c>
      <c r="K2314" s="132">
        <v>0</v>
      </c>
      <c r="L2314" s="132">
        <v>0</v>
      </c>
      <c r="M2314" s="132">
        <v>0</v>
      </c>
      <c r="N2314" s="132">
        <v>0</v>
      </c>
      <c r="O2314" s="132">
        <v>0</v>
      </c>
      <c r="P2314" s="132">
        <v>0</v>
      </c>
      <c r="Q2314" s="140">
        <v>0</v>
      </c>
      <c r="R2314" s="134">
        <v>0</v>
      </c>
      <c r="S2314" s="122">
        <f t="shared" si="72"/>
        <v>0</v>
      </c>
      <c r="T2314" s="122">
        <f t="shared" si="73"/>
        <v>0</v>
      </c>
    </row>
    <row r="2315" spans="1:20" x14ac:dyDescent="0.25">
      <c r="A2315" s="3">
        <v>2015</v>
      </c>
      <c r="B2315" s="2" t="s">
        <v>391</v>
      </c>
      <c r="C2315" s="1">
        <v>3534401</v>
      </c>
      <c r="D2315" s="4">
        <v>6</v>
      </c>
      <c r="E2315" s="6">
        <v>6</v>
      </c>
      <c r="F2315" s="39">
        <v>35344016</v>
      </c>
      <c r="G2315" s="39">
        <v>2</v>
      </c>
      <c r="H2315" s="39">
        <v>115</v>
      </c>
      <c r="I2315" s="132">
        <v>0.13235679999999997</v>
      </c>
      <c r="J2315" s="132">
        <v>3.1296299999999999E-2</v>
      </c>
      <c r="K2315" s="132">
        <v>0.10106049999999997</v>
      </c>
      <c r="L2315" s="132">
        <v>0</v>
      </c>
      <c r="M2315" s="132">
        <v>0</v>
      </c>
      <c r="N2315" s="132">
        <v>8.6332800000000001E-2</v>
      </c>
      <c r="O2315" s="132">
        <v>0</v>
      </c>
      <c r="P2315" s="132">
        <v>4.6024000000000009E-2</v>
      </c>
      <c r="Q2315" s="140">
        <v>6</v>
      </c>
      <c r="R2315" s="134">
        <v>311</v>
      </c>
      <c r="S2315" s="122">
        <f t="shared" si="72"/>
        <v>1.7094017094017095</v>
      </c>
      <c r="T2315" s="122">
        <f t="shared" si="73"/>
        <v>98.290598290598282</v>
      </c>
    </row>
    <row r="2316" spans="1:20" x14ac:dyDescent="0.25">
      <c r="A2316" s="3">
        <v>2015</v>
      </c>
      <c r="B2316" s="2" t="s">
        <v>392</v>
      </c>
      <c r="C2316" s="1">
        <v>3534500</v>
      </c>
      <c r="D2316" s="4">
        <v>21</v>
      </c>
      <c r="E2316" s="6">
        <v>21</v>
      </c>
      <c r="F2316" s="39">
        <v>353450021</v>
      </c>
      <c r="G2316" s="39">
        <v>4</v>
      </c>
      <c r="H2316" s="39">
        <v>8</v>
      </c>
      <c r="I2316" s="132">
        <v>1.43596E-2</v>
      </c>
      <c r="J2316" s="132">
        <v>1.1325E-2</v>
      </c>
      <c r="K2316" s="132">
        <v>3.0345999999999997E-3</v>
      </c>
      <c r="L2316" s="132">
        <v>0</v>
      </c>
      <c r="M2316" s="132">
        <v>6.0124999999999996E-3</v>
      </c>
      <c r="N2316" s="132">
        <v>4.0509999999999998E-4</v>
      </c>
      <c r="O2316" s="132">
        <v>5.6366000000000003E-3</v>
      </c>
      <c r="P2316" s="132">
        <v>2.3054E-3</v>
      </c>
      <c r="Q2316" s="140">
        <v>1</v>
      </c>
      <c r="R2316" s="134">
        <v>0</v>
      </c>
      <c r="S2316" s="122">
        <f t="shared" si="72"/>
        <v>33.333333333333329</v>
      </c>
      <c r="T2316" s="122">
        <f t="shared" si="73"/>
        <v>66.666666666666657</v>
      </c>
    </row>
    <row r="2317" spans="1:20" x14ac:dyDescent="0.25">
      <c r="A2317" s="3">
        <v>2015</v>
      </c>
      <c r="B2317" s="2" t="s">
        <v>393</v>
      </c>
      <c r="C2317" s="1">
        <v>3534609</v>
      </c>
      <c r="D2317" s="4">
        <v>21</v>
      </c>
      <c r="E2317" s="6">
        <v>21</v>
      </c>
      <c r="F2317" s="39">
        <v>353460921</v>
      </c>
      <c r="G2317" s="39">
        <v>0</v>
      </c>
      <c r="H2317" s="39">
        <v>13</v>
      </c>
      <c r="I2317" s="132">
        <v>2.4362999999999989E-3</v>
      </c>
      <c r="J2317" s="132">
        <v>0</v>
      </c>
      <c r="K2317" s="132">
        <v>2.4362999999999989E-3</v>
      </c>
      <c r="L2317" s="132">
        <v>0</v>
      </c>
      <c r="M2317" s="132">
        <v>0</v>
      </c>
      <c r="N2317" s="132">
        <v>6.713E-4</v>
      </c>
      <c r="O2317" s="132">
        <v>1.3484E-3</v>
      </c>
      <c r="P2317" s="132">
        <v>4.1660000000000004E-4</v>
      </c>
      <c r="Q2317" s="140">
        <v>0</v>
      </c>
      <c r="R2317" s="134">
        <v>6</v>
      </c>
      <c r="S2317" s="122">
        <f t="shared" si="72"/>
        <v>0</v>
      </c>
      <c r="T2317" s="122">
        <f t="shared" si="73"/>
        <v>100</v>
      </c>
    </row>
    <row r="2318" spans="1:20" x14ac:dyDescent="0.25">
      <c r="A2318" s="3">
        <v>2015</v>
      </c>
      <c r="B2318" s="2" t="s">
        <v>393</v>
      </c>
      <c r="C2318" s="1">
        <v>3534609</v>
      </c>
      <c r="D2318" s="4">
        <v>21</v>
      </c>
      <c r="E2318" s="6">
        <v>20</v>
      </c>
      <c r="F2318" s="39">
        <v>353460920</v>
      </c>
      <c r="G2318" s="39">
        <v>2</v>
      </c>
      <c r="H2318" s="39">
        <v>1</v>
      </c>
      <c r="I2318" s="132">
        <v>5.9580000000000006E-4</v>
      </c>
      <c r="J2318" s="132">
        <v>5.4020000000000001E-4</v>
      </c>
      <c r="K2318" s="132">
        <v>5.5600000000000003E-5</v>
      </c>
      <c r="L2318" s="132">
        <v>0</v>
      </c>
      <c r="M2318" s="132">
        <v>0</v>
      </c>
      <c r="N2318" s="132">
        <v>0</v>
      </c>
      <c r="O2318" s="132">
        <v>5.4020000000000001E-4</v>
      </c>
      <c r="P2318" s="132">
        <v>5.5600000000000003E-5</v>
      </c>
      <c r="Q2318" s="140">
        <v>0</v>
      </c>
      <c r="R2318" s="134">
        <v>1</v>
      </c>
      <c r="S2318" s="122">
        <f t="shared" si="72"/>
        <v>66.666666666666657</v>
      </c>
      <c r="T2318" s="122">
        <f t="shared" si="73"/>
        <v>33.333333333333329</v>
      </c>
    </row>
    <row r="2319" spans="1:20" x14ac:dyDescent="0.25">
      <c r="A2319" s="3">
        <v>2015</v>
      </c>
      <c r="B2319" s="2" t="s">
        <v>394</v>
      </c>
      <c r="C2319" s="1">
        <v>3534708</v>
      </c>
      <c r="D2319" s="4">
        <v>17</v>
      </c>
      <c r="E2319" s="6">
        <v>17</v>
      </c>
      <c r="F2319" s="39">
        <v>353470817</v>
      </c>
      <c r="G2319" s="39">
        <v>7</v>
      </c>
      <c r="H2319" s="39">
        <v>42</v>
      </c>
      <c r="I2319" s="132">
        <v>0.87675270000000016</v>
      </c>
      <c r="J2319" s="132">
        <v>0.84470140000000016</v>
      </c>
      <c r="K2319" s="132">
        <v>3.2051299999999984E-2</v>
      </c>
      <c r="L2319" s="132">
        <v>1.4916666666666667E-2</v>
      </c>
      <c r="M2319" s="132">
        <v>0.60799999999999998</v>
      </c>
      <c r="N2319" s="132">
        <v>0.24328190000000002</v>
      </c>
      <c r="O2319" s="132">
        <v>1.22291E-2</v>
      </c>
      <c r="P2319" s="132">
        <v>1.3241700000000006E-2</v>
      </c>
      <c r="Q2319" s="140">
        <v>7</v>
      </c>
      <c r="R2319" s="134">
        <v>21</v>
      </c>
      <c r="S2319" s="122">
        <f t="shared" si="72"/>
        <v>14.285714285714285</v>
      </c>
      <c r="T2319" s="122">
        <f t="shared" si="73"/>
        <v>85.714285714285708</v>
      </c>
    </row>
    <row r="2320" spans="1:20" x14ac:dyDescent="0.25">
      <c r="A2320" s="3">
        <v>2015</v>
      </c>
      <c r="B2320" s="2" t="s">
        <v>395</v>
      </c>
      <c r="C2320" s="1">
        <v>3534807</v>
      </c>
      <c r="D2320" s="4">
        <v>21</v>
      </c>
      <c r="E2320" s="6">
        <v>21</v>
      </c>
      <c r="F2320" s="39">
        <v>353480721</v>
      </c>
      <c r="G2320" s="39">
        <v>1</v>
      </c>
      <c r="H2320" s="39">
        <v>5</v>
      </c>
      <c r="I2320" s="132">
        <v>1.8728100000000004E-2</v>
      </c>
      <c r="J2320" s="132">
        <v>8.6806000000000001E-3</v>
      </c>
      <c r="K2320" s="132">
        <v>1.0047500000000003E-2</v>
      </c>
      <c r="L2320" s="132">
        <v>0</v>
      </c>
      <c r="M2320" s="132">
        <v>8.3333000000000001E-3</v>
      </c>
      <c r="N2320" s="132">
        <v>1.1180999999999999E-3</v>
      </c>
      <c r="O2320" s="132">
        <v>8.8137000000000007E-3</v>
      </c>
      <c r="P2320" s="132">
        <v>4.6299999999999998E-4</v>
      </c>
      <c r="Q2320" s="140">
        <v>0</v>
      </c>
      <c r="R2320" s="134">
        <v>0</v>
      </c>
      <c r="S2320" s="122">
        <f t="shared" si="72"/>
        <v>16.666666666666664</v>
      </c>
      <c r="T2320" s="122">
        <f t="shared" si="73"/>
        <v>83.333333333333343</v>
      </c>
    </row>
    <row r="2321" spans="1:20" x14ac:dyDescent="0.25">
      <c r="A2321" s="3">
        <v>2015</v>
      </c>
      <c r="B2321" s="2" t="s">
        <v>395</v>
      </c>
      <c r="C2321" s="1">
        <v>3534807</v>
      </c>
      <c r="D2321" s="4">
        <v>21</v>
      </c>
      <c r="E2321" s="6">
        <v>20</v>
      </c>
      <c r="F2321" s="39">
        <v>353480720</v>
      </c>
      <c r="G2321" s="39">
        <v>0</v>
      </c>
      <c r="H2321" s="39">
        <v>0</v>
      </c>
      <c r="I2321" s="132">
        <v>0</v>
      </c>
      <c r="J2321" s="132">
        <v>0</v>
      </c>
      <c r="K2321" s="132">
        <v>0</v>
      </c>
      <c r="L2321" s="132">
        <v>0</v>
      </c>
      <c r="M2321" s="132">
        <v>0</v>
      </c>
      <c r="N2321" s="132">
        <v>0</v>
      </c>
      <c r="O2321" s="132">
        <v>0</v>
      </c>
      <c r="P2321" s="132">
        <v>0</v>
      </c>
      <c r="Q2321" s="140">
        <v>0</v>
      </c>
      <c r="R2321" s="134">
        <v>0</v>
      </c>
      <c r="S2321" s="122">
        <f t="shared" si="72"/>
        <v>0</v>
      </c>
      <c r="T2321" s="122">
        <f t="shared" si="73"/>
        <v>0</v>
      </c>
    </row>
    <row r="2322" spans="1:20" x14ac:dyDescent="0.25">
      <c r="A2322" s="3">
        <v>2015</v>
      </c>
      <c r="B2322" s="2" t="s">
        <v>396</v>
      </c>
      <c r="C2322" s="1">
        <v>3534757</v>
      </c>
      <c r="D2322" s="4">
        <v>15</v>
      </c>
      <c r="E2322" s="6">
        <v>15</v>
      </c>
      <c r="F2322" s="39">
        <v>353475715</v>
      </c>
      <c r="G2322" s="39">
        <v>8</v>
      </c>
      <c r="H2322" s="39">
        <v>9</v>
      </c>
      <c r="I2322" s="132">
        <v>0.15523200000000004</v>
      </c>
      <c r="J2322" s="132">
        <v>0.15027910000000003</v>
      </c>
      <c r="K2322" s="132">
        <v>4.9528999999999997E-3</v>
      </c>
      <c r="L2322" s="132">
        <v>2.6934804667681379E-2</v>
      </c>
      <c r="M2322" s="132">
        <v>0</v>
      </c>
      <c r="N2322" s="132">
        <v>0.12817360000000003</v>
      </c>
      <c r="O2322" s="132">
        <v>2.30963E-2</v>
      </c>
      <c r="P2322" s="132">
        <v>3.9620999999999996E-3</v>
      </c>
      <c r="Q2322" s="140">
        <v>5</v>
      </c>
      <c r="R2322" s="134">
        <v>9</v>
      </c>
      <c r="S2322" s="122">
        <f t="shared" si="72"/>
        <v>47.058823529411761</v>
      </c>
      <c r="T2322" s="122">
        <f t="shared" si="73"/>
        <v>52.941176470588239</v>
      </c>
    </row>
    <row r="2323" spans="1:20" x14ac:dyDescent="0.25">
      <c r="A2323" s="3">
        <v>2015</v>
      </c>
      <c r="B2323" s="2" t="s">
        <v>397</v>
      </c>
      <c r="C2323" s="1">
        <v>3534906</v>
      </c>
      <c r="D2323" s="4">
        <v>20</v>
      </c>
      <c r="E2323" s="6">
        <v>20</v>
      </c>
      <c r="F2323" s="39">
        <v>353490620</v>
      </c>
      <c r="G2323" s="39">
        <v>2</v>
      </c>
      <c r="H2323" s="39">
        <v>11</v>
      </c>
      <c r="I2323" s="132">
        <v>4.6364599999999999E-2</v>
      </c>
      <c r="J2323" s="132">
        <v>4.1833299999999997E-2</v>
      </c>
      <c r="K2323" s="132">
        <v>4.5313000000000003E-3</v>
      </c>
      <c r="L2323" s="132">
        <v>0</v>
      </c>
      <c r="M2323" s="132">
        <v>0</v>
      </c>
      <c r="N2323" s="132">
        <v>0</v>
      </c>
      <c r="O2323" s="132">
        <v>4.5711799999999997E-2</v>
      </c>
      <c r="P2323" s="132">
        <v>6.5280000000000004E-4</v>
      </c>
      <c r="Q2323" s="140">
        <v>0</v>
      </c>
      <c r="R2323" s="134">
        <v>8</v>
      </c>
      <c r="S2323" s="122">
        <f t="shared" si="72"/>
        <v>15.384615384615385</v>
      </c>
      <c r="T2323" s="122">
        <f t="shared" si="73"/>
        <v>84.615384615384613</v>
      </c>
    </row>
    <row r="2324" spans="1:20" x14ac:dyDescent="0.25">
      <c r="A2324" s="3">
        <v>2015</v>
      </c>
      <c r="B2324" s="2" t="s">
        <v>397</v>
      </c>
      <c r="C2324" s="1">
        <v>3534906</v>
      </c>
      <c r="D2324" s="4">
        <v>20</v>
      </c>
      <c r="E2324" s="6">
        <v>21</v>
      </c>
      <c r="F2324" s="39">
        <v>353490621</v>
      </c>
      <c r="G2324" s="39">
        <v>0</v>
      </c>
      <c r="H2324" s="39">
        <v>3</v>
      </c>
      <c r="I2324" s="132">
        <v>2.0520999999999998E-3</v>
      </c>
      <c r="J2324" s="132">
        <v>0</v>
      </c>
      <c r="K2324" s="132">
        <v>2.0520999999999998E-3</v>
      </c>
      <c r="L2324" s="132">
        <v>0</v>
      </c>
      <c r="M2324" s="132">
        <v>0</v>
      </c>
      <c r="N2324" s="132">
        <v>0</v>
      </c>
      <c r="O2324" s="132">
        <v>1.9965E-3</v>
      </c>
      <c r="P2324" s="132">
        <v>5.5600000000000003E-5</v>
      </c>
      <c r="Q2324" s="140">
        <v>0</v>
      </c>
      <c r="R2324" s="134">
        <v>2</v>
      </c>
      <c r="S2324" s="122">
        <f t="shared" si="72"/>
        <v>0</v>
      </c>
      <c r="T2324" s="122">
        <f t="shared" si="73"/>
        <v>100</v>
      </c>
    </row>
    <row r="2325" spans="1:20" x14ac:dyDescent="0.25">
      <c r="A2325" s="3">
        <v>2015</v>
      </c>
      <c r="B2325" s="2" t="s">
        <v>398</v>
      </c>
      <c r="C2325" s="1">
        <v>3535002</v>
      </c>
      <c r="D2325" s="4">
        <v>15</v>
      </c>
      <c r="E2325" s="6">
        <v>15</v>
      </c>
      <c r="F2325" s="39">
        <v>353500215</v>
      </c>
      <c r="G2325" s="39">
        <v>34</v>
      </c>
      <c r="H2325" s="39">
        <v>44</v>
      </c>
      <c r="I2325" s="132">
        <v>0.55262209999999989</v>
      </c>
      <c r="J2325" s="132">
        <v>0.4772886999999999</v>
      </c>
      <c r="K2325" s="132">
        <v>7.5333399999999981E-2</v>
      </c>
      <c r="L2325" s="132">
        <v>0</v>
      </c>
      <c r="M2325" s="132">
        <v>3.0650400000000005E-2</v>
      </c>
      <c r="N2325" s="132">
        <v>1.45995E-2</v>
      </c>
      <c r="O2325" s="132">
        <v>0.50542089999999995</v>
      </c>
      <c r="P2325" s="132">
        <v>1.9513E-3</v>
      </c>
      <c r="Q2325" s="140">
        <v>27</v>
      </c>
      <c r="R2325" s="134">
        <v>1</v>
      </c>
      <c r="S2325" s="122">
        <f t="shared" si="72"/>
        <v>43.589743589743591</v>
      </c>
      <c r="T2325" s="122">
        <f t="shared" si="73"/>
        <v>56.410256410256409</v>
      </c>
    </row>
    <row r="2326" spans="1:20" x14ac:dyDescent="0.25">
      <c r="A2326" s="3">
        <v>2015</v>
      </c>
      <c r="B2326" s="2" t="s">
        <v>399</v>
      </c>
      <c r="C2326" s="1">
        <v>3535101</v>
      </c>
      <c r="D2326" s="4">
        <v>15</v>
      </c>
      <c r="E2326" s="6">
        <v>15</v>
      </c>
      <c r="F2326" s="39">
        <v>353510115</v>
      </c>
      <c r="G2326" s="39">
        <v>2</v>
      </c>
      <c r="H2326" s="39">
        <v>9</v>
      </c>
      <c r="I2326" s="132">
        <v>5.2908800000000006E-2</v>
      </c>
      <c r="J2326" s="132">
        <v>1.7237599999999999E-2</v>
      </c>
      <c r="K2326" s="132">
        <v>3.5671200000000007E-2</v>
      </c>
      <c r="L2326" s="132">
        <v>0</v>
      </c>
      <c r="M2326" s="132">
        <v>2.6041599999999998E-2</v>
      </c>
      <c r="N2326" s="132">
        <v>2.6404199999999996E-2</v>
      </c>
      <c r="O2326" s="132">
        <v>1.852E-4</v>
      </c>
      <c r="P2326" s="132">
        <v>2.7779999999999998E-4</v>
      </c>
      <c r="Q2326" s="140">
        <v>5</v>
      </c>
      <c r="R2326" s="134">
        <v>7</v>
      </c>
      <c r="S2326" s="122">
        <f t="shared" si="72"/>
        <v>18.181818181818183</v>
      </c>
      <c r="T2326" s="122">
        <f t="shared" si="73"/>
        <v>81.818181818181827</v>
      </c>
    </row>
    <row r="2327" spans="1:20" x14ac:dyDescent="0.25">
      <c r="A2327" s="3">
        <v>2015</v>
      </c>
      <c r="B2327" s="2" t="s">
        <v>400</v>
      </c>
      <c r="C2327" s="1">
        <v>3535200</v>
      </c>
      <c r="D2327" s="4">
        <v>18</v>
      </c>
      <c r="E2327" s="6">
        <v>18</v>
      </c>
      <c r="F2327" s="39">
        <v>353520018</v>
      </c>
      <c r="G2327" s="39">
        <v>144</v>
      </c>
      <c r="H2327" s="39">
        <v>36</v>
      </c>
      <c r="I2327" s="132">
        <v>7.3925700000000025E-2</v>
      </c>
      <c r="J2327" s="132">
        <v>6.9721300000000028E-2</v>
      </c>
      <c r="K2327" s="132">
        <v>4.2043999999999996E-3</v>
      </c>
      <c r="L2327" s="132">
        <v>0</v>
      </c>
      <c r="M2327" s="132">
        <v>1.6493500000000001E-2</v>
      </c>
      <c r="N2327" s="132">
        <v>0</v>
      </c>
      <c r="O2327" s="132">
        <v>5.6532700000000033E-2</v>
      </c>
      <c r="P2327" s="132">
        <v>8.9950000000000002E-4</v>
      </c>
      <c r="Q2327" s="140">
        <v>4</v>
      </c>
      <c r="R2327" s="134">
        <v>2</v>
      </c>
      <c r="S2327" s="122">
        <f t="shared" si="72"/>
        <v>80</v>
      </c>
      <c r="T2327" s="122">
        <f t="shared" si="73"/>
        <v>20</v>
      </c>
    </row>
    <row r="2328" spans="1:20" x14ac:dyDescent="0.25">
      <c r="A2328" s="3">
        <v>2015</v>
      </c>
      <c r="B2328" s="2" t="s">
        <v>401</v>
      </c>
      <c r="C2328" s="1">
        <v>3535309</v>
      </c>
      <c r="D2328" s="4">
        <v>17</v>
      </c>
      <c r="E2328" s="6">
        <v>17</v>
      </c>
      <c r="F2328" s="39">
        <v>353530917</v>
      </c>
      <c r="G2328" s="39">
        <v>20</v>
      </c>
      <c r="H2328" s="39">
        <v>45</v>
      </c>
      <c r="I2328" s="132">
        <v>0.81044039999999995</v>
      </c>
      <c r="J2328" s="132">
        <v>0.63993040000000001</v>
      </c>
      <c r="K2328" s="132">
        <v>0.17050999999999997</v>
      </c>
      <c r="L2328" s="132">
        <v>1.2151192288178589E-4</v>
      </c>
      <c r="M2328" s="132">
        <v>7.7970500000000012E-2</v>
      </c>
      <c r="N2328" s="132">
        <v>0.4444048000000001</v>
      </c>
      <c r="O2328" s="132">
        <v>0.28651970000000004</v>
      </c>
      <c r="P2328" s="132">
        <v>1.5453999999999999E-3</v>
      </c>
      <c r="Q2328" s="140">
        <v>8</v>
      </c>
      <c r="R2328" s="134">
        <v>1</v>
      </c>
      <c r="S2328" s="122">
        <f t="shared" si="72"/>
        <v>30.76923076923077</v>
      </c>
      <c r="T2328" s="122">
        <f t="shared" si="73"/>
        <v>69.230769230769226</v>
      </c>
    </row>
    <row r="2329" spans="1:20" x14ac:dyDescent="0.25">
      <c r="A2329" s="3">
        <v>2015</v>
      </c>
      <c r="B2329" s="2" t="s">
        <v>402</v>
      </c>
      <c r="C2329" s="1">
        <v>3535408</v>
      </c>
      <c r="D2329" s="4">
        <v>20</v>
      </c>
      <c r="E2329" s="6">
        <v>20</v>
      </c>
      <c r="F2329" s="39">
        <v>353540820</v>
      </c>
      <c r="G2329" s="39">
        <v>0</v>
      </c>
      <c r="H2329" s="39">
        <v>15</v>
      </c>
      <c r="I2329" s="132">
        <v>6.1583999999999996E-3</v>
      </c>
      <c r="J2329" s="132">
        <v>0</v>
      </c>
      <c r="K2329" s="132">
        <v>6.1583999999999996E-3</v>
      </c>
      <c r="L2329" s="132">
        <v>1.0606925418569254E-2</v>
      </c>
      <c r="M2329" s="132">
        <v>1.4385999999999999E-3</v>
      </c>
      <c r="N2329" s="132">
        <v>4.319400000000001E-3</v>
      </c>
      <c r="O2329" s="132">
        <v>0</v>
      </c>
      <c r="P2329" s="132">
        <v>4.0039999999999997E-4</v>
      </c>
      <c r="Q2329" s="140">
        <v>0</v>
      </c>
      <c r="R2329" s="134">
        <v>0</v>
      </c>
      <c r="S2329" s="122">
        <f t="shared" si="72"/>
        <v>0</v>
      </c>
      <c r="T2329" s="122">
        <f t="shared" si="73"/>
        <v>100</v>
      </c>
    </row>
    <row r="2330" spans="1:20" x14ac:dyDescent="0.25">
      <c r="A2330" s="3">
        <v>2015</v>
      </c>
      <c r="B2330" s="2" t="s">
        <v>402</v>
      </c>
      <c r="C2330" s="1">
        <v>3535408</v>
      </c>
      <c r="D2330" s="4">
        <v>20</v>
      </c>
      <c r="E2330" s="6">
        <v>21</v>
      </c>
      <c r="F2330" s="39">
        <v>353540821</v>
      </c>
      <c r="G2330" s="39">
        <v>0</v>
      </c>
      <c r="H2330" s="39">
        <v>0</v>
      </c>
      <c r="I2330" s="132">
        <v>0</v>
      </c>
      <c r="J2330" s="132">
        <v>0</v>
      </c>
      <c r="K2330" s="132">
        <v>0</v>
      </c>
      <c r="L2330" s="132">
        <v>0</v>
      </c>
      <c r="M2330" s="132">
        <v>0</v>
      </c>
      <c r="N2330" s="132">
        <v>0</v>
      </c>
      <c r="O2330" s="132">
        <v>0</v>
      </c>
      <c r="P2330" s="132">
        <v>0</v>
      </c>
      <c r="Q2330" s="140">
        <v>0</v>
      </c>
      <c r="R2330" s="134">
        <v>0</v>
      </c>
      <c r="S2330" s="122">
        <f t="shared" si="72"/>
        <v>0</v>
      </c>
      <c r="T2330" s="122">
        <f t="shared" si="73"/>
        <v>0</v>
      </c>
    </row>
    <row r="2331" spans="1:20" x14ac:dyDescent="0.25">
      <c r="A2331" s="3">
        <v>2015</v>
      </c>
      <c r="B2331" s="2" t="s">
        <v>403</v>
      </c>
      <c r="C2331" s="1">
        <v>3535507</v>
      </c>
      <c r="D2331" s="4">
        <v>17</v>
      </c>
      <c r="E2331" s="6">
        <v>17</v>
      </c>
      <c r="F2331" s="39">
        <v>353550717</v>
      </c>
      <c r="G2331" s="39">
        <v>43</v>
      </c>
      <c r="H2331" s="39">
        <v>44</v>
      </c>
      <c r="I2331" s="132">
        <v>0.37464429999999999</v>
      </c>
      <c r="J2331" s="132">
        <v>0.34024100000000002</v>
      </c>
      <c r="K2331" s="132">
        <v>3.4403299999999991E-2</v>
      </c>
      <c r="L2331" s="132">
        <v>0</v>
      </c>
      <c r="M2331" s="132">
        <v>0.11419899999999998</v>
      </c>
      <c r="N2331" s="132">
        <v>0.18662550000000003</v>
      </c>
      <c r="O2331" s="132">
        <v>5.7218999999999985E-2</v>
      </c>
      <c r="P2331" s="132">
        <v>1.6600799999999995E-2</v>
      </c>
      <c r="Q2331" s="140">
        <v>28</v>
      </c>
      <c r="R2331" s="134">
        <v>8</v>
      </c>
      <c r="S2331" s="122">
        <f t="shared" si="72"/>
        <v>49.425287356321839</v>
      </c>
      <c r="T2331" s="122">
        <f t="shared" si="73"/>
        <v>50.574712643678168</v>
      </c>
    </row>
    <row r="2332" spans="1:20" x14ac:dyDescent="0.25">
      <c r="A2332" s="3">
        <v>2015</v>
      </c>
      <c r="B2332" s="2" t="s">
        <v>404</v>
      </c>
      <c r="C2332" s="1">
        <v>3535606</v>
      </c>
      <c r="D2332" s="4">
        <v>2</v>
      </c>
      <c r="E2332" s="6">
        <v>2</v>
      </c>
      <c r="F2332" s="39">
        <v>35356062</v>
      </c>
      <c r="G2332" s="39">
        <v>49</v>
      </c>
      <c r="H2332" s="39">
        <v>18</v>
      </c>
      <c r="I2332" s="132">
        <v>3.8592700000000028E-2</v>
      </c>
      <c r="J2332" s="132">
        <v>3.3853600000000025E-2</v>
      </c>
      <c r="K2332" s="132">
        <v>4.7391000000000039E-3</v>
      </c>
      <c r="L2332" s="132">
        <v>0</v>
      </c>
      <c r="M2332" s="132">
        <v>9.3000000000000007E-6</v>
      </c>
      <c r="N2332" s="132">
        <v>8.8791999999999986E-3</v>
      </c>
      <c r="O2332" s="132">
        <v>1.0603500000000004E-2</v>
      </c>
      <c r="P2332" s="132">
        <v>1.9100700000000005E-2</v>
      </c>
      <c r="Q2332" s="140">
        <v>44</v>
      </c>
      <c r="R2332" s="134">
        <v>241</v>
      </c>
      <c r="S2332" s="122">
        <f t="shared" si="72"/>
        <v>73.134328358208961</v>
      </c>
      <c r="T2332" s="122">
        <f t="shared" si="73"/>
        <v>26.865671641791046</v>
      </c>
    </row>
    <row r="2333" spans="1:20" x14ac:dyDescent="0.25">
      <c r="A2333" s="3">
        <v>2015</v>
      </c>
      <c r="B2333" s="2" t="s">
        <v>404</v>
      </c>
      <c r="C2333" s="1">
        <v>3535606</v>
      </c>
      <c r="D2333" s="4">
        <v>2</v>
      </c>
      <c r="E2333" s="6">
        <v>6</v>
      </c>
      <c r="F2333" s="39">
        <v>35356066</v>
      </c>
      <c r="G2333" s="39">
        <v>0</v>
      </c>
      <c r="H2333" s="39">
        <v>0</v>
      </c>
      <c r="I2333" s="132">
        <v>0</v>
      </c>
      <c r="J2333" s="132">
        <v>0</v>
      </c>
      <c r="K2333" s="132">
        <v>0</v>
      </c>
      <c r="L2333" s="132">
        <v>0</v>
      </c>
      <c r="M2333" s="132">
        <v>0</v>
      </c>
      <c r="N2333" s="132">
        <v>0</v>
      </c>
      <c r="O2333" s="132">
        <v>0</v>
      </c>
      <c r="P2333" s="132">
        <v>0</v>
      </c>
      <c r="Q2333" s="140">
        <v>0</v>
      </c>
      <c r="R2333" s="134">
        <v>2</v>
      </c>
      <c r="S2333" s="122">
        <f t="shared" si="72"/>
        <v>0</v>
      </c>
      <c r="T2333" s="122">
        <f t="shared" si="73"/>
        <v>0</v>
      </c>
    </row>
    <row r="2334" spans="1:20" x14ac:dyDescent="0.25">
      <c r="A2334" s="3">
        <v>2015</v>
      </c>
      <c r="B2334" s="2" t="s">
        <v>405</v>
      </c>
      <c r="C2334" s="1">
        <v>3535705</v>
      </c>
      <c r="D2334" s="4">
        <v>15</v>
      </c>
      <c r="E2334" s="6">
        <v>15</v>
      </c>
      <c r="F2334" s="39">
        <v>353570515</v>
      </c>
      <c r="G2334" s="39">
        <v>19</v>
      </c>
      <c r="H2334" s="39">
        <v>27</v>
      </c>
      <c r="I2334" s="132">
        <v>0.36904769999999998</v>
      </c>
      <c r="J2334" s="132">
        <v>0.26624899999999996</v>
      </c>
      <c r="K2334" s="132">
        <v>0.10279869999999999</v>
      </c>
      <c r="L2334" s="132">
        <v>0</v>
      </c>
      <c r="M2334" s="132">
        <v>2.3729799999999999E-2</v>
      </c>
      <c r="N2334" s="132">
        <v>6.0751799999999995E-2</v>
      </c>
      <c r="O2334" s="132">
        <v>0.2793832</v>
      </c>
      <c r="P2334" s="132">
        <v>5.1828999999999998E-3</v>
      </c>
      <c r="Q2334" s="140">
        <v>2</v>
      </c>
      <c r="R2334" s="134">
        <v>5</v>
      </c>
      <c r="S2334" s="122">
        <f t="shared" si="72"/>
        <v>41.304347826086953</v>
      </c>
      <c r="T2334" s="122">
        <f t="shared" si="73"/>
        <v>58.695652173913047</v>
      </c>
    </row>
    <row r="2335" spans="1:20" x14ac:dyDescent="0.25">
      <c r="A2335" s="3">
        <v>2015</v>
      </c>
      <c r="B2335" s="2" t="s">
        <v>406</v>
      </c>
      <c r="C2335" s="1">
        <v>3535804</v>
      </c>
      <c r="D2335" s="4">
        <v>14</v>
      </c>
      <c r="E2335" s="6">
        <v>14</v>
      </c>
      <c r="F2335" s="39">
        <v>353580414</v>
      </c>
      <c r="G2335" s="39">
        <v>135</v>
      </c>
      <c r="H2335" s="39">
        <v>20</v>
      </c>
      <c r="I2335" s="132">
        <v>0.76657649999999988</v>
      </c>
      <c r="J2335" s="132">
        <v>0.75132899999999991</v>
      </c>
      <c r="K2335" s="132">
        <v>1.5247500000000001E-2</v>
      </c>
      <c r="L2335" s="132">
        <v>0.34074140664637242</v>
      </c>
      <c r="M2335" s="132">
        <v>0</v>
      </c>
      <c r="N2335" s="132">
        <v>2.5232000000000002E-3</v>
      </c>
      <c r="O2335" s="132">
        <v>0.75170389999999987</v>
      </c>
      <c r="P2335" s="132">
        <v>1.2349400000000002E-2</v>
      </c>
      <c r="Q2335" s="140">
        <v>74</v>
      </c>
      <c r="R2335" s="134">
        <v>2</v>
      </c>
      <c r="S2335" s="122">
        <f t="shared" si="72"/>
        <v>87.096774193548384</v>
      </c>
      <c r="T2335" s="122">
        <f t="shared" si="73"/>
        <v>12.903225806451612</v>
      </c>
    </row>
    <row r="2336" spans="1:20" x14ac:dyDescent="0.25">
      <c r="A2336" s="3">
        <v>2015</v>
      </c>
      <c r="B2336" s="2" t="s">
        <v>407</v>
      </c>
      <c r="C2336" s="1">
        <v>3535903</v>
      </c>
      <c r="D2336" s="4">
        <v>15</v>
      </c>
      <c r="E2336" s="6">
        <v>15</v>
      </c>
      <c r="F2336" s="39">
        <v>353590315</v>
      </c>
      <c r="G2336" s="39">
        <v>35</v>
      </c>
      <c r="H2336" s="39">
        <v>6</v>
      </c>
      <c r="I2336" s="132">
        <v>0.23335270000000008</v>
      </c>
      <c r="J2336" s="132">
        <v>0.19939970000000007</v>
      </c>
      <c r="K2336" s="132">
        <v>3.3953000000000004E-2</v>
      </c>
      <c r="L2336" s="132">
        <v>0</v>
      </c>
      <c r="M2336" s="132">
        <v>1.3888899999999999E-2</v>
      </c>
      <c r="N2336" s="132">
        <v>9.7222199999999995E-2</v>
      </c>
      <c r="O2336" s="132">
        <v>0.11898299999999996</v>
      </c>
      <c r="P2336" s="132">
        <v>3.2586E-3</v>
      </c>
      <c r="Q2336" s="140">
        <v>4</v>
      </c>
      <c r="R2336" s="134">
        <v>0</v>
      </c>
      <c r="S2336" s="122">
        <f t="shared" si="72"/>
        <v>85.365853658536579</v>
      </c>
      <c r="T2336" s="122">
        <f t="shared" si="73"/>
        <v>14.634146341463413</v>
      </c>
    </row>
    <row r="2337" spans="1:20" x14ac:dyDescent="0.25">
      <c r="A2337" s="3">
        <v>2015</v>
      </c>
      <c r="B2337" s="2" t="s">
        <v>408</v>
      </c>
      <c r="C2337" s="1">
        <v>3536000</v>
      </c>
      <c r="D2337" s="4">
        <v>20</v>
      </c>
      <c r="E2337" s="6">
        <v>20</v>
      </c>
      <c r="F2337" s="39">
        <v>353600020</v>
      </c>
      <c r="G2337" s="39">
        <v>0</v>
      </c>
      <c r="H2337" s="39">
        <v>5</v>
      </c>
      <c r="I2337" s="132">
        <v>1.0605999999999999E-3</v>
      </c>
      <c r="J2337" s="132">
        <v>0</v>
      </c>
      <c r="K2337" s="132">
        <v>1.0605999999999999E-3</v>
      </c>
      <c r="L2337" s="132">
        <v>0</v>
      </c>
      <c r="M2337" s="132">
        <v>0</v>
      </c>
      <c r="N2337" s="132">
        <v>8.3300000000000005E-5</v>
      </c>
      <c r="O2337" s="132">
        <v>0</v>
      </c>
      <c r="P2337" s="132">
        <v>9.7729999999999996E-4</v>
      </c>
      <c r="Q2337" s="140">
        <v>1</v>
      </c>
      <c r="R2337" s="134">
        <v>8</v>
      </c>
      <c r="S2337" s="122">
        <f t="shared" si="72"/>
        <v>0</v>
      </c>
      <c r="T2337" s="122">
        <f t="shared" si="73"/>
        <v>100</v>
      </c>
    </row>
    <row r="2338" spans="1:20" x14ac:dyDescent="0.25">
      <c r="A2338" s="3">
        <v>2015</v>
      </c>
      <c r="B2338" s="2" t="s">
        <v>408</v>
      </c>
      <c r="C2338" s="1">
        <v>3536000</v>
      </c>
      <c r="D2338" s="4">
        <v>20</v>
      </c>
      <c r="E2338" s="6">
        <v>21</v>
      </c>
      <c r="F2338" s="39">
        <v>353600021</v>
      </c>
      <c r="G2338" s="39">
        <v>5</v>
      </c>
      <c r="H2338" s="39">
        <v>7</v>
      </c>
      <c r="I2338" s="132">
        <v>0.1986607</v>
      </c>
      <c r="J2338" s="132">
        <v>0.19699810000000001</v>
      </c>
      <c r="K2338" s="132">
        <v>1.6626E-3</v>
      </c>
      <c r="L2338" s="132">
        <v>0</v>
      </c>
      <c r="M2338" s="132">
        <v>6.5100000000000005E-2</v>
      </c>
      <c r="N2338" s="132">
        <v>0.1168981</v>
      </c>
      <c r="O2338" s="132">
        <v>1.56019E-2</v>
      </c>
      <c r="P2338" s="132">
        <v>1.0606999999999999E-3</v>
      </c>
      <c r="Q2338" s="140">
        <v>5</v>
      </c>
      <c r="R2338" s="134">
        <v>5</v>
      </c>
      <c r="S2338" s="122">
        <f t="shared" si="72"/>
        <v>41.666666666666671</v>
      </c>
      <c r="T2338" s="122">
        <f t="shared" si="73"/>
        <v>58.333333333333336</v>
      </c>
    </row>
    <row r="2339" spans="1:20" x14ac:dyDescent="0.25">
      <c r="A2339" s="3">
        <v>2015</v>
      </c>
      <c r="B2339" s="2" t="s">
        <v>409</v>
      </c>
      <c r="C2339" s="1">
        <v>3536109</v>
      </c>
      <c r="D2339" s="4">
        <v>17</v>
      </c>
      <c r="E2339" s="6">
        <v>17</v>
      </c>
      <c r="F2339" s="39">
        <v>353610917</v>
      </c>
      <c r="G2339" s="39">
        <v>0</v>
      </c>
      <c r="H2339" s="39">
        <v>4</v>
      </c>
      <c r="I2339" s="132">
        <v>1.9585000000000002E-3</v>
      </c>
      <c r="J2339" s="132">
        <v>0</v>
      </c>
      <c r="K2339" s="132">
        <v>1.9585000000000002E-3</v>
      </c>
      <c r="L2339" s="132">
        <v>0</v>
      </c>
      <c r="M2339" s="132">
        <v>0</v>
      </c>
      <c r="N2339" s="132">
        <v>1.1176000000000001E-3</v>
      </c>
      <c r="O2339" s="132">
        <v>0</v>
      </c>
      <c r="P2339" s="132">
        <v>8.409E-4</v>
      </c>
      <c r="Q2339" s="140">
        <v>0</v>
      </c>
      <c r="R2339" s="134">
        <v>2</v>
      </c>
      <c r="S2339" s="122">
        <f t="shared" si="72"/>
        <v>0</v>
      </c>
      <c r="T2339" s="122">
        <f t="shared" si="73"/>
        <v>100</v>
      </c>
    </row>
    <row r="2340" spans="1:20" x14ac:dyDescent="0.25">
      <c r="A2340" s="3">
        <v>2015</v>
      </c>
      <c r="B2340" s="2" t="s">
        <v>409</v>
      </c>
      <c r="C2340" s="1">
        <v>3536109</v>
      </c>
      <c r="D2340" s="4">
        <v>17</v>
      </c>
      <c r="E2340" s="6">
        <v>14</v>
      </c>
      <c r="F2340" s="39">
        <v>353610914</v>
      </c>
      <c r="G2340" s="39">
        <v>0</v>
      </c>
      <c r="H2340" s="39">
        <v>0</v>
      </c>
      <c r="I2340" s="132">
        <v>0</v>
      </c>
      <c r="J2340" s="132">
        <v>0</v>
      </c>
      <c r="K2340" s="132">
        <v>0</v>
      </c>
      <c r="L2340" s="132">
        <v>0</v>
      </c>
      <c r="M2340" s="132">
        <v>0</v>
      </c>
      <c r="N2340" s="132">
        <v>0</v>
      </c>
      <c r="O2340" s="132">
        <v>0</v>
      </c>
      <c r="P2340" s="132">
        <v>0</v>
      </c>
      <c r="Q2340" s="140">
        <v>0</v>
      </c>
      <c r="R2340" s="134">
        <v>0</v>
      </c>
      <c r="S2340" s="122">
        <f t="shared" si="72"/>
        <v>0</v>
      </c>
      <c r="T2340" s="122">
        <f t="shared" si="73"/>
        <v>0</v>
      </c>
    </row>
    <row r="2341" spans="1:20" x14ac:dyDescent="0.25">
      <c r="A2341" s="3">
        <v>2015</v>
      </c>
      <c r="B2341" s="2" t="s">
        <v>410</v>
      </c>
      <c r="C2341" s="1">
        <v>3536208</v>
      </c>
      <c r="D2341" s="4">
        <v>11</v>
      </c>
      <c r="E2341" s="6">
        <v>11</v>
      </c>
      <c r="F2341" s="39">
        <v>353620811</v>
      </c>
      <c r="G2341" s="39">
        <v>10</v>
      </c>
      <c r="H2341" s="39">
        <v>14</v>
      </c>
      <c r="I2341" s="132">
        <v>3.6628399999999998E-2</v>
      </c>
      <c r="J2341" s="132">
        <v>3.2213800000000001E-2</v>
      </c>
      <c r="K2341" s="132">
        <v>4.4145999999999994E-3</v>
      </c>
      <c r="L2341" s="132">
        <v>0</v>
      </c>
      <c r="M2341" s="132">
        <v>3.4719999999999998E-4</v>
      </c>
      <c r="N2341" s="132">
        <v>1.2760000000000001E-4</v>
      </c>
      <c r="O2341" s="132">
        <v>2.8741600000000003E-2</v>
      </c>
      <c r="P2341" s="132">
        <v>7.4119999999999993E-3</v>
      </c>
      <c r="Q2341" s="140">
        <v>18</v>
      </c>
      <c r="R2341" s="134">
        <v>5</v>
      </c>
      <c r="S2341" s="122">
        <f t="shared" si="72"/>
        <v>41.666666666666671</v>
      </c>
      <c r="T2341" s="122">
        <f t="shared" si="73"/>
        <v>58.333333333333336</v>
      </c>
    </row>
    <row r="2342" spans="1:20" x14ac:dyDescent="0.25">
      <c r="A2342" s="3">
        <v>2015</v>
      </c>
      <c r="B2342" s="2" t="s">
        <v>411</v>
      </c>
      <c r="C2342" s="1">
        <v>3536257</v>
      </c>
      <c r="D2342" s="4">
        <v>15</v>
      </c>
      <c r="E2342" s="6">
        <v>15</v>
      </c>
      <c r="F2342" s="39">
        <v>353625715</v>
      </c>
      <c r="G2342" s="39">
        <v>3</v>
      </c>
      <c r="H2342" s="39">
        <v>5</v>
      </c>
      <c r="I2342" s="132">
        <v>2.3767199999999999E-2</v>
      </c>
      <c r="J2342" s="132">
        <v>1.5410799999999999E-2</v>
      </c>
      <c r="K2342" s="132">
        <v>8.3563999999999999E-3</v>
      </c>
      <c r="L2342" s="132">
        <v>0</v>
      </c>
      <c r="M2342" s="132">
        <v>1.2731000000000001E-3</v>
      </c>
      <c r="N2342" s="132">
        <v>2.5460000000000001E-4</v>
      </c>
      <c r="O2342" s="132">
        <v>1.7725600000000001E-2</v>
      </c>
      <c r="P2342" s="132">
        <v>4.5138999999999995E-3</v>
      </c>
      <c r="Q2342" s="140">
        <v>1</v>
      </c>
      <c r="R2342" s="134">
        <v>0</v>
      </c>
      <c r="S2342" s="122">
        <f t="shared" si="72"/>
        <v>37.5</v>
      </c>
      <c r="T2342" s="122">
        <f t="shared" si="73"/>
        <v>62.5</v>
      </c>
    </row>
    <row r="2343" spans="1:20" x14ac:dyDescent="0.25">
      <c r="A2343" s="3">
        <v>2015</v>
      </c>
      <c r="B2343" s="2" t="s">
        <v>412</v>
      </c>
      <c r="C2343" s="1">
        <v>3536307</v>
      </c>
      <c r="D2343" s="4">
        <v>8</v>
      </c>
      <c r="E2343" s="6">
        <v>8</v>
      </c>
      <c r="F2343" s="39">
        <v>35363078</v>
      </c>
      <c r="G2343" s="39">
        <v>36</v>
      </c>
      <c r="H2343" s="39">
        <v>10</v>
      </c>
      <c r="I2343" s="132">
        <v>0.23551340000000001</v>
      </c>
      <c r="J2343" s="132">
        <v>0.21111680000000002</v>
      </c>
      <c r="K2343" s="132">
        <v>2.4396600000000001E-2</v>
      </c>
      <c r="L2343" s="132">
        <v>0.81080682394723502</v>
      </c>
      <c r="M2343" s="132">
        <v>1.45833E-2</v>
      </c>
      <c r="N2343" s="132">
        <v>2.1904200000000002E-2</v>
      </c>
      <c r="O2343" s="132">
        <v>0.19718160000000001</v>
      </c>
      <c r="P2343" s="132">
        <v>1.8443000000000001E-3</v>
      </c>
      <c r="Q2343" s="140">
        <v>11</v>
      </c>
      <c r="R2343" s="134">
        <v>7</v>
      </c>
      <c r="S2343" s="122">
        <f t="shared" si="72"/>
        <v>78.260869565217391</v>
      </c>
      <c r="T2343" s="122">
        <f t="shared" si="73"/>
        <v>21.739130434782609</v>
      </c>
    </row>
    <row r="2344" spans="1:20" x14ac:dyDescent="0.25">
      <c r="A2344" s="3">
        <v>2015</v>
      </c>
      <c r="B2344" s="2" t="s">
        <v>413</v>
      </c>
      <c r="C2344" s="1">
        <v>3536406</v>
      </c>
      <c r="D2344" s="4">
        <v>20</v>
      </c>
      <c r="E2344" s="6">
        <v>20</v>
      </c>
      <c r="F2344" s="39">
        <v>353640620</v>
      </c>
      <c r="G2344" s="39">
        <v>0</v>
      </c>
      <c r="H2344" s="39">
        <v>21</v>
      </c>
      <c r="I2344" s="132">
        <v>0.12305739999999997</v>
      </c>
      <c r="J2344" s="132">
        <v>0</v>
      </c>
      <c r="K2344" s="132">
        <v>0.12305739999999997</v>
      </c>
      <c r="L2344" s="132">
        <v>1.9710426179604262E-2</v>
      </c>
      <c r="M2344" s="132">
        <v>8.9119999999999998E-4</v>
      </c>
      <c r="N2344" s="132">
        <v>0.11566269999999999</v>
      </c>
      <c r="O2344" s="132">
        <v>8.3339999999999998E-4</v>
      </c>
      <c r="P2344" s="132">
        <v>5.6701000000000017E-3</v>
      </c>
      <c r="Q2344" s="140">
        <v>0</v>
      </c>
      <c r="R2344" s="134">
        <v>1</v>
      </c>
      <c r="S2344" s="122">
        <f t="shared" si="72"/>
        <v>0</v>
      </c>
      <c r="T2344" s="122">
        <f t="shared" si="73"/>
        <v>100</v>
      </c>
    </row>
    <row r="2345" spans="1:20" x14ac:dyDescent="0.25">
      <c r="A2345" s="3">
        <v>2015</v>
      </c>
      <c r="B2345" s="2" t="s">
        <v>414</v>
      </c>
      <c r="C2345" s="1">
        <v>3536505</v>
      </c>
      <c r="D2345" s="4">
        <v>5</v>
      </c>
      <c r="E2345" s="6">
        <v>5</v>
      </c>
      <c r="F2345" s="39">
        <v>35365055</v>
      </c>
      <c r="G2345" s="39">
        <v>36</v>
      </c>
      <c r="H2345" s="39">
        <v>171</v>
      </c>
      <c r="I2345" s="132">
        <v>3.3701615000000009</v>
      </c>
      <c r="J2345" s="132">
        <v>3.2746090000000008</v>
      </c>
      <c r="K2345" s="132">
        <v>9.5552499999999929E-2</v>
      </c>
      <c r="L2345" s="132">
        <v>0</v>
      </c>
      <c r="M2345" s="132">
        <v>2.2409723000000001</v>
      </c>
      <c r="N2345" s="132">
        <v>1.0070865</v>
      </c>
      <c r="O2345" s="132">
        <v>1.8008699999999999E-2</v>
      </c>
      <c r="P2345" s="132">
        <v>0.10409399999999994</v>
      </c>
      <c r="Q2345" s="140">
        <v>26</v>
      </c>
      <c r="R2345" s="134">
        <v>53</v>
      </c>
      <c r="S2345" s="122">
        <f t="shared" si="72"/>
        <v>17.391304347826086</v>
      </c>
      <c r="T2345" s="122">
        <f t="shared" si="73"/>
        <v>82.608695652173907</v>
      </c>
    </row>
    <row r="2346" spans="1:20" x14ac:dyDescent="0.25">
      <c r="A2346" s="3">
        <v>2015</v>
      </c>
      <c r="B2346" s="2" t="s">
        <v>415</v>
      </c>
      <c r="C2346" s="1">
        <v>3536570</v>
      </c>
      <c r="D2346" s="4">
        <v>17</v>
      </c>
      <c r="E2346" s="6">
        <v>17</v>
      </c>
      <c r="F2346" s="39">
        <v>353657017</v>
      </c>
      <c r="G2346" s="39">
        <v>9</v>
      </c>
      <c r="H2346" s="39">
        <v>9</v>
      </c>
      <c r="I2346" s="132">
        <v>0.1011592</v>
      </c>
      <c r="J2346" s="132">
        <v>5.5414999999999987E-3</v>
      </c>
      <c r="K2346" s="132">
        <v>9.56177E-2</v>
      </c>
      <c r="L2346" s="132">
        <v>0</v>
      </c>
      <c r="M2346" s="132">
        <v>2.5041999999999998E-3</v>
      </c>
      <c r="N2346" s="132">
        <v>0</v>
      </c>
      <c r="O2346" s="132">
        <v>9.737019999999999E-2</v>
      </c>
      <c r="P2346" s="132">
        <v>1.2848E-3</v>
      </c>
      <c r="Q2346" s="140">
        <v>5</v>
      </c>
      <c r="R2346" s="134">
        <v>10</v>
      </c>
      <c r="S2346" s="122">
        <f t="shared" si="72"/>
        <v>50</v>
      </c>
      <c r="T2346" s="122">
        <f t="shared" si="73"/>
        <v>50</v>
      </c>
    </row>
    <row r="2347" spans="1:20" x14ac:dyDescent="0.25">
      <c r="A2347" s="3">
        <v>2015</v>
      </c>
      <c r="B2347" s="2" t="s">
        <v>416</v>
      </c>
      <c r="C2347" s="1">
        <v>3536604</v>
      </c>
      <c r="D2347" s="4">
        <v>15</v>
      </c>
      <c r="E2347" s="6">
        <v>15</v>
      </c>
      <c r="F2347" s="39">
        <v>353660415</v>
      </c>
      <c r="G2347" s="39">
        <v>12</v>
      </c>
      <c r="H2347" s="39">
        <v>8</v>
      </c>
      <c r="I2347" s="132">
        <v>0.23970800000000003</v>
      </c>
      <c r="J2347" s="132">
        <v>0.22513050000000004</v>
      </c>
      <c r="K2347" s="132">
        <v>1.4577500000000002E-2</v>
      </c>
      <c r="L2347" s="132">
        <v>0.25239370877727041</v>
      </c>
      <c r="M2347" s="132">
        <v>2.5305600000000001E-2</v>
      </c>
      <c r="N2347" s="132">
        <v>2.0486000000000002E-3</v>
      </c>
      <c r="O2347" s="132">
        <v>0.21058870000000002</v>
      </c>
      <c r="P2347" s="132">
        <v>1.7650999999999999E-3</v>
      </c>
      <c r="Q2347" s="140">
        <v>8</v>
      </c>
      <c r="R2347" s="134">
        <v>3</v>
      </c>
      <c r="S2347" s="122">
        <f t="shared" si="72"/>
        <v>60</v>
      </c>
      <c r="T2347" s="122">
        <f t="shared" si="73"/>
        <v>40</v>
      </c>
    </row>
    <row r="2348" spans="1:20" x14ac:dyDescent="0.25">
      <c r="A2348" s="3">
        <v>2015</v>
      </c>
      <c r="B2348" s="2" t="s">
        <v>417</v>
      </c>
      <c r="C2348" s="1">
        <v>3536703</v>
      </c>
      <c r="D2348" s="4">
        <v>13</v>
      </c>
      <c r="E2348" s="6">
        <v>13</v>
      </c>
      <c r="F2348" s="39">
        <v>353670313</v>
      </c>
      <c r="G2348" s="39">
        <v>17</v>
      </c>
      <c r="H2348" s="39">
        <v>54</v>
      </c>
      <c r="I2348" s="132">
        <v>0.71202190000000043</v>
      </c>
      <c r="J2348" s="132">
        <v>0.12495830000000001</v>
      </c>
      <c r="K2348" s="132">
        <v>0.58706360000000046</v>
      </c>
      <c r="L2348" s="132">
        <v>0</v>
      </c>
      <c r="M2348" s="132">
        <v>0.20421290000000003</v>
      </c>
      <c r="N2348" s="132">
        <v>0.3712515999999999</v>
      </c>
      <c r="O2348" s="132">
        <v>9.3258799999999989E-2</v>
      </c>
      <c r="P2348" s="132">
        <v>4.32986E-2</v>
      </c>
      <c r="Q2348" s="140">
        <v>4</v>
      </c>
      <c r="R2348" s="134">
        <v>15</v>
      </c>
      <c r="S2348" s="122">
        <f t="shared" si="72"/>
        <v>23.943661971830984</v>
      </c>
      <c r="T2348" s="122">
        <f t="shared" si="73"/>
        <v>76.056338028169009</v>
      </c>
    </row>
    <row r="2349" spans="1:20" x14ac:dyDescent="0.25">
      <c r="A2349" s="3">
        <v>2015</v>
      </c>
      <c r="B2349" s="2" t="s">
        <v>418</v>
      </c>
      <c r="C2349" s="1">
        <v>3536802</v>
      </c>
      <c r="D2349" s="4">
        <v>5</v>
      </c>
      <c r="E2349" s="6">
        <v>5</v>
      </c>
      <c r="F2349" s="39">
        <v>35368025</v>
      </c>
      <c r="G2349" s="39">
        <v>25</v>
      </c>
      <c r="H2349" s="39">
        <v>66</v>
      </c>
      <c r="I2349" s="132">
        <v>2.253730000000001E-2</v>
      </c>
      <c r="J2349" s="132">
        <v>2.0394800000000008E-2</v>
      </c>
      <c r="K2349" s="132">
        <v>2.1425000000000016E-3</v>
      </c>
      <c r="L2349" s="132">
        <v>0</v>
      </c>
      <c r="M2349" s="132">
        <v>0</v>
      </c>
      <c r="N2349" s="132">
        <v>4.3790000000000009E-3</v>
      </c>
      <c r="O2349" s="132">
        <v>1.5565100000000002E-2</v>
      </c>
      <c r="P2349" s="132">
        <v>2.5932000000000025E-3</v>
      </c>
      <c r="Q2349" s="140">
        <v>5</v>
      </c>
      <c r="R2349" s="134">
        <v>10</v>
      </c>
      <c r="S2349" s="122">
        <f t="shared" si="72"/>
        <v>27.472527472527474</v>
      </c>
      <c r="T2349" s="122">
        <f t="shared" si="73"/>
        <v>72.527472527472526</v>
      </c>
    </row>
    <row r="2350" spans="1:20" x14ac:dyDescent="0.25">
      <c r="A2350" s="3">
        <v>2015</v>
      </c>
      <c r="B2350" s="2" t="s">
        <v>419</v>
      </c>
      <c r="C2350" s="1">
        <v>3536901</v>
      </c>
      <c r="D2350" s="4">
        <v>15</v>
      </c>
      <c r="E2350" s="6">
        <v>15</v>
      </c>
      <c r="F2350" s="39">
        <v>353690115</v>
      </c>
      <c r="G2350" s="39">
        <v>4</v>
      </c>
      <c r="H2350" s="39">
        <v>5</v>
      </c>
      <c r="I2350" s="132">
        <v>2.9833999999999999E-2</v>
      </c>
      <c r="J2350" s="132">
        <v>2.69965E-2</v>
      </c>
      <c r="K2350" s="132">
        <v>2.8375000000000006E-3</v>
      </c>
      <c r="L2350" s="132">
        <v>8.6047691527143585E-3</v>
      </c>
      <c r="M2350" s="132">
        <v>1.929E-4</v>
      </c>
      <c r="N2350" s="132">
        <v>0</v>
      </c>
      <c r="O2350" s="132">
        <v>2.9600600000000001E-2</v>
      </c>
      <c r="P2350" s="132">
        <v>4.0500000000000002E-5</v>
      </c>
      <c r="Q2350" s="140">
        <v>1</v>
      </c>
      <c r="R2350" s="134">
        <v>1</v>
      </c>
      <c r="S2350" s="122">
        <f t="shared" si="72"/>
        <v>44.444444444444443</v>
      </c>
      <c r="T2350" s="122">
        <f t="shared" si="73"/>
        <v>55.555555555555557</v>
      </c>
    </row>
    <row r="2351" spans="1:20" x14ac:dyDescent="0.25">
      <c r="A2351" s="3">
        <v>2015</v>
      </c>
      <c r="B2351" s="2" t="s">
        <v>420</v>
      </c>
      <c r="C2351" s="1">
        <v>3537008</v>
      </c>
      <c r="D2351" s="4">
        <v>8</v>
      </c>
      <c r="E2351" s="6">
        <v>8</v>
      </c>
      <c r="F2351" s="39">
        <v>35370088</v>
      </c>
      <c r="G2351" s="39">
        <v>40</v>
      </c>
      <c r="H2351" s="39">
        <v>26</v>
      </c>
      <c r="I2351" s="132">
        <v>0.36728990000000017</v>
      </c>
      <c r="J2351" s="132">
        <v>0.33762270000000016</v>
      </c>
      <c r="K2351" s="132">
        <v>2.9667199999999991E-2</v>
      </c>
      <c r="L2351" s="132">
        <v>0.21684303652968037</v>
      </c>
      <c r="M2351" s="132">
        <v>3.2573400000000009E-2</v>
      </c>
      <c r="N2351" s="132">
        <v>1.4813999999999999E-3</v>
      </c>
      <c r="O2351" s="132">
        <v>0.33019960000000026</v>
      </c>
      <c r="P2351" s="132">
        <v>3.0355000000000004E-3</v>
      </c>
      <c r="Q2351" s="140">
        <v>19</v>
      </c>
      <c r="R2351" s="134">
        <v>6</v>
      </c>
      <c r="S2351" s="122">
        <f t="shared" si="72"/>
        <v>60.606060606060609</v>
      </c>
      <c r="T2351" s="122">
        <f t="shared" si="73"/>
        <v>39.393939393939391</v>
      </c>
    </row>
    <row r="2352" spans="1:20" x14ac:dyDescent="0.25">
      <c r="A2352" s="3">
        <v>2015</v>
      </c>
      <c r="B2352" s="2" t="s">
        <v>421</v>
      </c>
      <c r="C2352" s="1">
        <v>3537107</v>
      </c>
      <c r="D2352" s="4">
        <v>5</v>
      </c>
      <c r="E2352" s="6">
        <v>5</v>
      </c>
      <c r="F2352" s="39">
        <v>35371075</v>
      </c>
      <c r="G2352" s="39">
        <v>15</v>
      </c>
      <c r="H2352" s="39">
        <v>31</v>
      </c>
      <c r="I2352" s="132">
        <v>0.27839009999999992</v>
      </c>
      <c r="J2352" s="132">
        <v>0.26047789999999993</v>
      </c>
      <c r="K2352" s="132">
        <v>1.7912200000000003E-2</v>
      </c>
      <c r="L2352" s="132">
        <v>0</v>
      </c>
      <c r="M2352" s="132">
        <v>0.16041669999999997</v>
      </c>
      <c r="N2352" s="132">
        <v>0.11208100000000001</v>
      </c>
      <c r="O2352" s="132">
        <v>9.2599999999999996E-4</v>
      </c>
      <c r="P2352" s="132">
        <v>4.9663999999999993E-3</v>
      </c>
      <c r="Q2352" s="140">
        <v>24</v>
      </c>
      <c r="R2352" s="134">
        <v>61</v>
      </c>
      <c r="S2352" s="122">
        <f t="shared" si="72"/>
        <v>32.608695652173914</v>
      </c>
      <c r="T2352" s="122">
        <f t="shared" si="73"/>
        <v>67.391304347826093</v>
      </c>
    </row>
    <row r="2353" spans="1:20" x14ac:dyDescent="0.25">
      <c r="A2353" s="3">
        <v>2015</v>
      </c>
      <c r="B2353" s="2" t="s">
        <v>422</v>
      </c>
      <c r="C2353" s="1">
        <v>3537156</v>
      </c>
      <c r="D2353" s="4">
        <v>17</v>
      </c>
      <c r="E2353" s="6">
        <v>17</v>
      </c>
      <c r="F2353" s="39">
        <v>353715617</v>
      </c>
      <c r="G2353" s="39">
        <v>6</v>
      </c>
      <c r="H2353" s="39">
        <v>11</v>
      </c>
      <c r="I2353" s="132">
        <v>5.3606900000000006E-2</v>
      </c>
      <c r="J2353" s="132">
        <v>4.5456000000000003E-2</v>
      </c>
      <c r="K2353" s="132">
        <v>8.1509000000000043E-3</v>
      </c>
      <c r="L2353" s="132">
        <v>0.19689098173515981</v>
      </c>
      <c r="M2353" s="132">
        <v>6.2059999999999997E-3</v>
      </c>
      <c r="N2353" s="132">
        <v>0</v>
      </c>
      <c r="O2353" s="132">
        <v>4.6676999999999996E-2</v>
      </c>
      <c r="P2353" s="132">
        <v>7.2389999999999998E-4</v>
      </c>
      <c r="Q2353" s="140">
        <v>0</v>
      </c>
      <c r="R2353" s="134">
        <v>0</v>
      </c>
      <c r="S2353" s="122">
        <f t="shared" si="72"/>
        <v>35.294117647058826</v>
      </c>
      <c r="T2353" s="122">
        <f t="shared" si="73"/>
        <v>64.705882352941174</v>
      </c>
    </row>
    <row r="2354" spans="1:20" x14ac:dyDescent="0.25">
      <c r="A2354" s="3">
        <v>2015</v>
      </c>
      <c r="B2354" s="2" t="s">
        <v>423</v>
      </c>
      <c r="C2354" s="1">
        <v>3537206</v>
      </c>
      <c r="D2354" s="4">
        <v>11</v>
      </c>
      <c r="E2354" s="6">
        <v>11</v>
      </c>
      <c r="F2354" s="39">
        <v>353720611</v>
      </c>
      <c r="G2354" s="39">
        <v>6</v>
      </c>
      <c r="H2354" s="39">
        <v>1</v>
      </c>
      <c r="I2354" s="132">
        <v>2.76752E-2</v>
      </c>
      <c r="J2354" s="132">
        <v>2.7617300000000001E-2</v>
      </c>
      <c r="K2354" s="132">
        <v>5.7899999999999998E-5</v>
      </c>
      <c r="L2354" s="132">
        <v>0</v>
      </c>
      <c r="M2354" s="132">
        <v>2.1972200000000001E-2</v>
      </c>
      <c r="N2354" s="132">
        <v>0</v>
      </c>
      <c r="O2354" s="132">
        <v>5.0667000000000004E-3</v>
      </c>
      <c r="P2354" s="132">
        <v>6.3630000000000002E-4</v>
      </c>
      <c r="Q2354" s="140">
        <v>10</v>
      </c>
      <c r="R2354" s="134">
        <v>16</v>
      </c>
      <c r="S2354" s="122">
        <f t="shared" si="72"/>
        <v>85.714285714285708</v>
      </c>
      <c r="T2354" s="122">
        <f t="shared" si="73"/>
        <v>14.285714285714285</v>
      </c>
    </row>
    <row r="2355" spans="1:20" x14ac:dyDescent="0.25">
      <c r="A2355" s="3">
        <v>2015</v>
      </c>
      <c r="B2355" s="2" t="s">
        <v>424</v>
      </c>
      <c r="C2355" s="1">
        <v>3537305</v>
      </c>
      <c r="D2355" s="4">
        <v>19</v>
      </c>
      <c r="E2355" s="6">
        <v>19</v>
      </c>
      <c r="F2355" s="39">
        <v>353730519</v>
      </c>
      <c r="G2355" s="39">
        <v>14</v>
      </c>
      <c r="H2355" s="39">
        <v>55</v>
      </c>
      <c r="I2355" s="132">
        <v>0.91209580000000012</v>
      </c>
      <c r="J2355" s="132">
        <v>0.88901390000000013</v>
      </c>
      <c r="K2355" s="132">
        <v>2.3081899999999995E-2</v>
      </c>
      <c r="L2355" s="132">
        <v>0</v>
      </c>
      <c r="M2355" s="132">
        <v>0.19342590000000001</v>
      </c>
      <c r="N2355" s="132">
        <v>0.68611040000000034</v>
      </c>
      <c r="O2355" s="132">
        <v>2.7752300000000001E-2</v>
      </c>
      <c r="P2355" s="132">
        <v>4.8071999999999967E-3</v>
      </c>
      <c r="Q2355" s="140">
        <v>19</v>
      </c>
      <c r="R2355" s="134">
        <v>12</v>
      </c>
      <c r="S2355" s="122">
        <f t="shared" si="72"/>
        <v>20.289855072463769</v>
      </c>
      <c r="T2355" s="122">
        <f t="shared" si="73"/>
        <v>79.710144927536234</v>
      </c>
    </row>
    <row r="2356" spans="1:20" x14ac:dyDescent="0.25">
      <c r="A2356" s="3">
        <v>2015</v>
      </c>
      <c r="B2356" s="2" t="s">
        <v>425</v>
      </c>
      <c r="C2356" s="1">
        <v>3537404</v>
      </c>
      <c r="D2356" s="4">
        <v>19</v>
      </c>
      <c r="E2356" s="6">
        <v>19</v>
      </c>
      <c r="F2356" s="39">
        <v>353740419</v>
      </c>
      <c r="G2356" s="39">
        <v>13</v>
      </c>
      <c r="H2356" s="39">
        <v>37</v>
      </c>
      <c r="I2356" s="132">
        <v>0.96361500000000022</v>
      </c>
      <c r="J2356" s="132">
        <v>0.94731680000000018</v>
      </c>
      <c r="K2356" s="132">
        <v>1.6298200000000009E-2</v>
      </c>
      <c r="L2356" s="132">
        <v>0</v>
      </c>
      <c r="M2356" s="132">
        <v>2.0090999999999998E-3</v>
      </c>
      <c r="N2356" s="132">
        <v>3.6488999999999996E-3</v>
      </c>
      <c r="O2356" s="132">
        <v>0.94926520000000014</v>
      </c>
      <c r="P2356" s="132">
        <v>8.6917999999999995E-3</v>
      </c>
      <c r="Q2356" s="140">
        <v>5</v>
      </c>
      <c r="R2356" s="134">
        <v>7</v>
      </c>
      <c r="S2356" s="122">
        <f t="shared" si="72"/>
        <v>26</v>
      </c>
      <c r="T2356" s="122">
        <f t="shared" si="73"/>
        <v>74</v>
      </c>
    </row>
    <row r="2357" spans="1:20" x14ac:dyDescent="0.25">
      <c r="A2357" s="3">
        <v>2015</v>
      </c>
      <c r="B2357" s="2" t="s">
        <v>425</v>
      </c>
      <c r="C2357" s="1">
        <v>3537404</v>
      </c>
      <c r="D2357" s="4">
        <v>19</v>
      </c>
      <c r="E2357" s="6">
        <v>18</v>
      </c>
      <c r="F2357" s="39">
        <v>353740418</v>
      </c>
      <c r="G2357" s="39">
        <v>0</v>
      </c>
      <c r="H2357" s="39">
        <v>0</v>
      </c>
      <c r="I2357" s="132">
        <v>0</v>
      </c>
      <c r="J2357" s="132">
        <v>0</v>
      </c>
      <c r="K2357" s="132">
        <v>0</v>
      </c>
      <c r="L2357" s="132">
        <v>0.10865233384069001</v>
      </c>
      <c r="M2357" s="132">
        <v>0</v>
      </c>
      <c r="N2357" s="132">
        <v>0</v>
      </c>
      <c r="O2357" s="132">
        <v>0</v>
      </c>
      <c r="P2357" s="132">
        <v>0</v>
      </c>
      <c r="Q2357" s="140">
        <v>0</v>
      </c>
      <c r="R2357" s="134">
        <v>0</v>
      </c>
      <c r="S2357" s="122">
        <f t="shared" si="72"/>
        <v>0</v>
      </c>
      <c r="T2357" s="122">
        <f t="shared" si="73"/>
        <v>0</v>
      </c>
    </row>
    <row r="2358" spans="1:20" x14ac:dyDescent="0.25">
      <c r="A2358" s="3">
        <v>2015</v>
      </c>
      <c r="B2358" s="2" t="s">
        <v>426</v>
      </c>
      <c r="C2358" s="1">
        <v>3537503</v>
      </c>
      <c r="D2358" s="4">
        <v>10</v>
      </c>
      <c r="E2358" s="6">
        <v>10</v>
      </c>
      <c r="F2358" s="39">
        <v>353750310</v>
      </c>
      <c r="G2358" s="39">
        <v>3</v>
      </c>
      <c r="H2358" s="39">
        <v>7</v>
      </c>
      <c r="I2358" s="132">
        <v>3.9468200000000002E-2</v>
      </c>
      <c r="J2358" s="132">
        <v>2.8361999999999998E-2</v>
      </c>
      <c r="K2358" s="132">
        <v>1.1106200000000002E-2</v>
      </c>
      <c r="L2358" s="132">
        <v>0</v>
      </c>
      <c r="M2358" s="132">
        <v>2.83564E-2</v>
      </c>
      <c r="N2358" s="132">
        <v>1.08643E-2</v>
      </c>
      <c r="O2358" s="132">
        <v>0</v>
      </c>
      <c r="P2358" s="132">
        <v>2.475E-4</v>
      </c>
      <c r="Q2358" s="140">
        <v>8</v>
      </c>
      <c r="R2358" s="134">
        <v>27</v>
      </c>
      <c r="S2358" s="122">
        <f t="shared" si="72"/>
        <v>30</v>
      </c>
      <c r="T2358" s="122">
        <f t="shared" si="73"/>
        <v>70</v>
      </c>
    </row>
    <row r="2359" spans="1:20" x14ac:dyDescent="0.25">
      <c r="A2359" s="3">
        <v>2015</v>
      </c>
      <c r="B2359" s="2" t="s">
        <v>427</v>
      </c>
      <c r="C2359" s="1">
        <v>3537602</v>
      </c>
      <c r="D2359" s="4">
        <v>7</v>
      </c>
      <c r="E2359" s="6">
        <v>7</v>
      </c>
      <c r="F2359" s="39">
        <v>35376027</v>
      </c>
      <c r="G2359" s="39">
        <v>8</v>
      </c>
      <c r="H2359" s="39">
        <v>2</v>
      </c>
      <c r="I2359" s="132">
        <v>0.1494955</v>
      </c>
      <c r="J2359" s="132">
        <v>0.14930450000000001</v>
      </c>
      <c r="K2359" s="132">
        <v>1.9099999999999998E-4</v>
      </c>
      <c r="L2359" s="132">
        <v>0</v>
      </c>
      <c r="M2359" s="132">
        <v>0.14905560000000001</v>
      </c>
      <c r="N2359" s="132">
        <v>1.7359999999999999E-4</v>
      </c>
      <c r="O2359" s="132">
        <v>2.0829999999999999E-4</v>
      </c>
      <c r="P2359" s="132">
        <v>5.8E-5</v>
      </c>
      <c r="Q2359" s="140">
        <v>4</v>
      </c>
      <c r="R2359" s="134">
        <v>15</v>
      </c>
      <c r="S2359" s="122">
        <f t="shared" si="72"/>
        <v>80</v>
      </c>
      <c r="T2359" s="122">
        <f t="shared" si="73"/>
        <v>20</v>
      </c>
    </row>
    <row r="2360" spans="1:20" x14ac:dyDescent="0.25">
      <c r="A2360" s="3">
        <v>2015</v>
      </c>
      <c r="B2360" s="2" t="s">
        <v>427</v>
      </c>
      <c r="C2360" s="1">
        <v>3537602</v>
      </c>
      <c r="D2360" s="4">
        <v>7</v>
      </c>
      <c r="E2360" s="6">
        <v>11</v>
      </c>
      <c r="F2360" s="39">
        <v>353760211</v>
      </c>
      <c r="G2360" s="39">
        <v>0</v>
      </c>
      <c r="H2360" s="39">
        <v>0</v>
      </c>
      <c r="I2360" s="132">
        <v>0</v>
      </c>
      <c r="J2360" s="132">
        <v>0</v>
      </c>
      <c r="K2360" s="132">
        <v>0</v>
      </c>
      <c r="L2360" s="132">
        <v>0</v>
      </c>
      <c r="M2360" s="132">
        <v>0</v>
      </c>
      <c r="N2360" s="132">
        <v>0</v>
      </c>
      <c r="O2360" s="132">
        <v>0</v>
      </c>
      <c r="P2360" s="132">
        <v>0</v>
      </c>
      <c r="Q2360" s="140">
        <v>0</v>
      </c>
      <c r="R2360" s="134">
        <v>0</v>
      </c>
      <c r="S2360" s="122">
        <f t="shared" si="72"/>
        <v>0</v>
      </c>
      <c r="T2360" s="122">
        <f t="shared" si="73"/>
        <v>0</v>
      </c>
    </row>
    <row r="2361" spans="1:20" x14ac:dyDescent="0.25">
      <c r="A2361" s="3">
        <v>2015</v>
      </c>
      <c r="B2361" s="2" t="s">
        <v>428</v>
      </c>
      <c r="C2361" s="1">
        <v>3537701</v>
      </c>
      <c r="D2361" s="4">
        <v>20</v>
      </c>
      <c r="E2361" s="6">
        <v>20</v>
      </c>
      <c r="F2361" s="39">
        <v>353770120</v>
      </c>
      <c r="G2361" s="39">
        <v>6</v>
      </c>
      <c r="H2361" s="39">
        <v>7</v>
      </c>
      <c r="I2361" s="132">
        <v>2.5691499999999999E-2</v>
      </c>
      <c r="J2361" s="132">
        <v>1.3072299999999999E-2</v>
      </c>
      <c r="K2361" s="132">
        <v>1.2619199999999999E-2</v>
      </c>
      <c r="L2361" s="132">
        <v>0</v>
      </c>
      <c r="M2361" s="132">
        <v>1.25139E-2</v>
      </c>
      <c r="N2361" s="132">
        <v>0</v>
      </c>
      <c r="O2361" s="132">
        <v>1.3128999999999998E-2</v>
      </c>
      <c r="P2361" s="132">
        <v>4.8600000000000002E-5</v>
      </c>
      <c r="Q2361" s="140">
        <v>9</v>
      </c>
      <c r="R2361" s="134">
        <v>2</v>
      </c>
      <c r="S2361" s="122">
        <f t="shared" si="72"/>
        <v>46.153846153846153</v>
      </c>
      <c r="T2361" s="122">
        <f t="shared" si="73"/>
        <v>53.846153846153847</v>
      </c>
    </row>
    <row r="2362" spans="1:20" x14ac:dyDescent="0.25">
      <c r="A2362" s="3">
        <v>2015</v>
      </c>
      <c r="B2362" s="2" t="s">
        <v>429</v>
      </c>
      <c r="C2362" s="1">
        <v>3537800</v>
      </c>
      <c r="D2362" s="4">
        <v>10</v>
      </c>
      <c r="E2362" s="6">
        <v>10</v>
      </c>
      <c r="F2362" s="39">
        <v>353780010</v>
      </c>
      <c r="G2362" s="39">
        <v>145</v>
      </c>
      <c r="H2362" s="39">
        <v>20</v>
      </c>
      <c r="I2362" s="132">
        <v>0.29023259999999934</v>
      </c>
      <c r="J2362" s="132">
        <v>0.28842959999999934</v>
      </c>
      <c r="K2362" s="132">
        <v>1.8029999999999999E-3</v>
      </c>
      <c r="L2362" s="132">
        <v>0</v>
      </c>
      <c r="M2362" s="132">
        <v>8.3088899999999993E-2</v>
      </c>
      <c r="N2362" s="132">
        <v>1.4844000000000001E-3</v>
      </c>
      <c r="O2362" s="132">
        <v>0.20303399999999988</v>
      </c>
      <c r="P2362" s="132">
        <v>2.6253000000000005E-3</v>
      </c>
      <c r="Q2362" s="140">
        <v>150</v>
      </c>
      <c r="R2362" s="134">
        <v>10</v>
      </c>
      <c r="S2362" s="122">
        <f t="shared" si="72"/>
        <v>87.878787878787875</v>
      </c>
      <c r="T2362" s="122">
        <f t="shared" si="73"/>
        <v>12.121212121212121</v>
      </c>
    </row>
    <row r="2363" spans="1:20" x14ac:dyDescent="0.25">
      <c r="A2363" s="3">
        <v>2015</v>
      </c>
      <c r="B2363" s="2" t="s">
        <v>429</v>
      </c>
      <c r="C2363" s="1">
        <v>3537800</v>
      </c>
      <c r="D2363" s="4">
        <v>10</v>
      </c>
      <c r="E2363" s="6">
        <v>11</v>
      </c>
      <c r="F2363" s="39">
        <v>353780011</v>
      </c>
      <c r="G2363" s="39">
        <v>6</v>
      </c>
      <c r="H2363" s="39">
        <v>0</v>
      </c>
      <c r="I2363" s="132">
        <v>3.4874799999999991E-2</v>
      </c>
      <c r="J2363" s="132">
        <v>3.4874799999999991E-2</v>
      </c>
      <c r="K2363" s="132">
        <v>0</v>
      </c>
      <c r="L2363" s="132">
        <v>0</v>
      </c>
      <c r="M2363" s="132">
        <v>0</v>
      </c>
      <c r="N2363" s="132">
        <v>0</v>
      </c>
      <c r="O2363" s="132">
        <v>3.4824999999999995E-2</v>
      </c>
      <c r="P2363" s="132">
        <v>4.9799999999999998E-5</v>
      </c>
      <c r="Q2363" s="140">
        <v>7</v>
      </c>
      <c r="R2363" s="134">
        <v>0</v>
      </c>
      <c r="S2363" s="122">
        <f t="shared" si="72"/>
        <v>100</v>
      </c>
      <c r="T2363" s="122">
        <f t="shared" si="73"/>
        <v>0</v>
      </c>
    </row>
    <row r="2364" spans="1:20" x14ac:dyDescent="0.25">
      <c r="A2364" s="3">
        <v>2015</v>
      </c>
      <c r="B2364" s="2" t="s">
        <v>429</v>
      </c>
      <c r="C2364" s="1">
        <v>3537800</v>
      </c>
      <c r="D2364" s="4">
        <v>10</v>
      </c>
      <c r="E2364" s="6">
        <v>14</v>
      </c>
      <c r="F2364" s="39">
        <v>353780014</v>
      </c>
      <c r="G2364" s="39">
        <v>8</v>
      </c>
      <c r="H2364" s="39">
        <v>1</v>
      </c>
      <c r="I2364" s="132">
        <v>1.3818799999999999E-2</v>
      </c>
      <c r="J2364" s="132">
        <v>1.27701E-2</v>
      </c>
      <c r="K2364" s="132">
        <v>1.0487000000000001E-3</v>
      </c>
      <c r="L2364" s="132">
        <v>0</v>
      </c>
      <c r="M2364" s="132">
        <v>1.0487000000000001E-3</v>
      </c>
      <c r="N2364" s="132">
        <v>0</v>
      </c>
      <c r="O2364" s="132">
        <v>1.27701E-2</v>
      </c>
      <c r="P2364" s="132">
        <v>0</v>
      </c>
      <c r="Q2364" s="140">
        <v>8</v>
      </c>
      <c r="R2364" s="134">
        <v>0</v>
      </c>
      <c r="S2364" s="122">
        <f t="shared" si="72"/>
        <v>88.888888888888886</v>
      </c>
      <c r="T2364" s="122">
        <f t="shared" si="73"/>
        <v>11.111111111111111</v>
      </c>
    </row>
    <row r="2365" spans="1:20" x14ac:dyDescent="0.25">
      <c r="A2365" s="3">
        <v>2015</v>
      </c>
      <c r="B2365" s="2" t="s">
        <v>430</v>
      </c>
      <c r="C2365" s="1">
        <v>3537909</v>
      </c>
      <c r="D2365" s="4">
        <v>14</v>
      </c>
      <c r="E2365" s="6">
        <v>14</v>
      </c>
      <c r="F2365" s="39">
        <v>353790914</v>
      </c>
      <c r="G2365" s="39">
        <v>18</v>
      </c>
      <c r="H2365" s="39">
        <v>14</v>
      </c>
      <c r="I2365" s="132">
        <v>5.1849700000000012E-2</v>
      </c>
      <c r="J2365" s="132">
        <v>5.0022300000000013E-2</v>
      </c>
      <c r="K2365" s="132">
        <v>1.8273999999999999E-3</v>
      </c>
      <c r="L2365" s="132">
        <v>0</v>
      </c>
      <c r="M2365" s="132">
        <v>3.0715099999999999E-2</v>
      </c>
      <c r="N2365" s="132">
        <v>8.9800000000000001E-5</v>
      </c>
      <c r="O2365" s="132">
        <v>2.03739E-2</v>
      </c>
      <c r="P2365" s="132">
        <v>6.7089999999999999E-4</v>
      </c>
      <c r="Q2365" s="140">
        <v>23</v>
      </c>
      <c r="R2365" s="134">
        <v>13</v>
      </c>
      <c r="S2365" s="122">
        <f t="shared" si="72"/>
        <v>56.25</v>
      </c>
      <c r="T2365" s="122">
        <f t="shared" si="73"/>
        <v>43.75</v>
      </c>
    </row>
    <row r="2366" spans="1:20" x14ac:dyDescent="0.25">
      <c r="A2366" s="3">
        <v>2015</v>
      </c>
      <c r="B2366" s="2" t="s">
        <v>430</v>
      </c>
      <c r="C2366" s="1">
        <v>3537909</v>
      </c>
      <c r="D2366" s="4">
        <v>14</v>
      </c>
      <c r="E2366" s="6">
        <v>10</v>
      </c>
      <c r="F2366" s="39">
        <v>353790910</v>
      </c>
      <c r="G2366" s="39">
        <v>0</v>
      </c>
      <c r="H2366" s="39">
        <v>0</v>
      </c>
      <c r="I2366" s="132">
        <v>0</v>
      </c>
      <c r="J2366" s="132">
        <v>0</v>
      </c>
      <c r="K2366" s="132">
        <v>0</v>
      </c>
      <c r="L2366" s="132">
        <v>0</v>
      </c>
      <c r="M2366" s="132">
        <v>0</v>
      </c>
      <c r="N2366" s="132">
        <v>0</v>
      </c>
      <c r="O2366" s="132">
        <v>0</v>
      </c>
      <c r="P2366" s="132">
        <v>0</v>
      </c>
      <c r="Q2366" s="140">
        <v>0</v>
      </c>
      <c r="R2366" s="134">
        <v>4</v>
      </c>
      <c r="S2366" s="122">
        <f t="shared" si="72"/>
        <v>0</v>
      </c>
      <c r="T2366" s="122">
        <f t="shared" si="73"/>
        <v>0</v>
      </c>
    </row>
    <row r="2367" spans="1:20" x14ac:dyDescent="0.25">
      <c r="A2367" s="3">
        <v>2015</v>
      </c>
      <c r="B2367" s="2" t="s">
        <v>431</v>
      </c>
      <c r="C2367" s="1">
        <v>3538006</v>
      </c>
      <c r="D2367" s="4">
        <v>2</v>
      </c>
      <c r="E2367" s="6">
        <v>2</v>
      </c>
      <c r="F2367" s="39">
        <v>35380062</v>
      </c>
      <c r="G2367" s="39">
        <v>96</v>
      </c>
      <c r="H2367" s="39">
        <v>43</v>
      </c>
      <c r="I2367" s="132">
        <v>2.2039202999999996</v>
      </c>
      <c r="J2367" s="132">
        <v>2.1452506999999996</v>
      </c>
      <c r="K2367" s="132">
        <v>5.8669599999999988E-2</v>
      </c>
      <c r="L2367" s="132">
        <v>0.80805301877219693</v>
      </c>
      <c r="M2367" s="132">
        <v>9.3000000000000007E-6</v>
      </c>
      <c r="N2367" s="132">
        <v>0.1353174</v>
      </c>
      <c r="O2367" s="132">
        <v>1.9984100000000002</v>
      </c>
      <c r="P2367" s="132">
        <v>7.0183599999999999E-2</v>
      </c>
      <c r="Q2367" s="140">
        <v>97</v>
      </c>
      <c r="R2367" s="134">
        <v>149</v>
      </c>
      <c r="S2367" s="122">
        <f t="shared" si="72"/>
        <v>69.064748201438846</v>
      </c>
      <c r="T2367" s="122">
        <f t="shared" si="73"/>
        <v>30.935251798561154</v>
      </c>
    </row>
    <row r="2368" spans="1:20" x14ac:dyDescent="0.25">
      <c r="A2368" s="3">
        <v>2015</v>
      </c>
      <c r="B2368" s="2" t="s">
        <v>432</v>
      </c>
      <c r="C2368" s="1">
        <v>3538105</v>
      </c>
      <c r="D2368" s="4">
        <v>15</v>
      </c>
      <c r="E2368" s="6">
        <v>15</v>
      </c>
      <c r="F2368" s="39">
        <v>353810515</v>
      </c>
      <c r="G2368" s="39">
        <v>6</v>
      </c>
      <c r="H2368" s="39">
        <v>22</v>
      </c>
      <c r="I2368" s="132">
        <v>8.8902700000000015E-2</v>
      </c>
      <c r="J2368" s="132">
        <v>8.9873000000000001E-3</v>
      </c>
      <c r="K2368" s="132">
        <v>7.9915400000000011E-2</v>
      </c>
      <c r="L2368" s="132">
        <v>0</v>
      </c>
      <c r="M2368" s="132">
        <v>7.25219E-2</v>
      </c>
      <c r="N2368" s="132">
        <v>0</v>
      </c>
      <c r="O2368" s="132">
        <v>9.4040000000000009E-3</v>
      </c>
      <c r="P2368" s="132">
        <v>6.9768000000000009E-3</v>
      </c>
      <c r="Q2368" s="140">
        <v>1</v>
      </c>
      <c r="R2368" s="134">
        <v>6</v>
      </c>
      <c r="S2368" s="122">
        <f t="shared" si="72"/>
        <v>21.428571428571427</v>
      </c>
      <c r="T2368" s="122">
        <f t="shared" si="73"/>
        <v>78.571428571428569</v>
      </c>
    </row>
    <row r="2369" spans="1:20" x14ac:dyDescent="0.25">
      <c r="A2369" s="3">
        <v>2015</v>
      </c>
      <c r="B2369" s="2" t="s">
        <v>432</v>
      </c>
      <c r="C2369" s="1">
        <v>3538105</v>
      </c>
      <c r="D2369" s="4">
        <v>15</v>
      </c>
      <c r="E2369" s="6">
        <v>16</v>
      </c>
      <c r="F2369" s="39">
        <v>353810516</v>
      </c>
      <c r="G2369" s="39">
        <v>2</v>
      </c>
      <c r="H2369" s="39">
        <v>0</v>
      </c>
      <c r="I2369" s="132">
        <v>6.5839000000000002E-3</v>
      </c>
      <c r="J2369" s="132">
        <v>6.5839000000000002E-3</v>
      </c>
      <c r="K2369" s="132">
        <v>0</v>
      </c>
      <c r="L2369" s="132">
        <v>0</v>
      </c>
      <c r="M2369" s="132">
        <v>0</v>
      </c>
      <c r="N2369" s="132">
        <v>0</v>
      </c>
      <c r="O2369" s="132">
        <v>6.5839000000000002E-3</v>
      </c>
      <c r="P2369" s="132">
        <v>0</v>
      </c>
      <c r="Q2369" s="140">
        <v>0</v>
      </c>
      <c r="R2369" s="134">
        <v>3</v>
      </c>
      <c r="S2369" s="122">
        <f t="shared" si="72"/>
        <v>100</v>
      </c>
      <c r="T2369" s="122">
        <f t="shared" si="73"/>
        <v>0</v>
      </c>
    </row>
    <row r="2370" spans="1:20" x14ac:dyDescent="0.25">
      <c r="A2370" s="3">
        <v>2015</v>
      </c>
      <c r="B2370" s="2" t="s">
        <v>433</v>
      </c>
      <c r="C2370" s="1">
        <v>3538204</v>
      </c>
      <c r="D2370" s="4">
        <v>5</v>
      </c>
      <c r="E2370" s="6">
        <v>5</v>
      </c>
      <c r="F2370" s="39">
        <v>35382045</v>
      </c>
      <c r="G2370" s="39">
        <v>38</v>
      </c>
      <c r="H2370" s="39">
        <v>65</v>
      </c>
      <c r="I2370" s="132">
        <v>5.011110000000002E-2</v>
      </c>
      <c r="J2370" s="132">
        <v>4.1296100000000009E-2</v>
      </c>
      <c r="K2370" s="132">
        <v>8.8150000000000138E-3</v>
      </c>
      <c r="L2370" s="132">
        <v>0</v>
      </c>
      <c r="M2370" s="132">
        <v>2.1511400000000003E-2</v>
      </c>
      <c r="N2370" s="132">
        <v>2.0370000000000002E-4</v>
      </c>
      <c r="O2370" s="132">
        <v>1.5287699999999998E-2</v>
      </c>
      <c r="P2370" s="132">
        <v>1.31083E-2</v>
      </c>
      <c r="Q2370" s="140">
        <v>22</v>
      </c>
      <c r="R2370" s="134">
        <v>4</v>
      </c>
      <c r="S2370" s="122">
        <f t="shared" si="72"/>
        <v>36.893203883495147</v>
      </c>
      <c r="T2370" s="122">
        <f t="shared" si="73"/>
        <v>63.10679611650486</v>
      </c>
    </row>
    <row r="2371" spans="1:20" x14ac:dyDescent="0.25">
      <c r="A2371" s="3">
        <v>2015</v>
      </c>
      <c r="B2371" s="2" t="s">
        <v>434</v>
      </c>
      <c r="C2371" s="1">
        <v>3538303</v>
      </c>
      <c r="D2371" s="4">
        <v>21</v>
      </c>
      <c r="E2371" s="6">
        <v>21</v>
      </c>
      <c r="F2371" s="39">
        <v>353830321</v>
      </c>
      <c r="G2371" s="39">
        <v>0</v>
      </c>
      <c r="H2371" s="39">
        <v>3</v>
      </c>
      <c r="I2371" s="132">
        <v>8.1063999999999997E-3</v>
      </c>
      <c r="J2371" s="132">
        <v>0</v>
      </c>
      <c r="K2371" s="132">
        <v>8.1063999999999997E-3</v>
      </c>
      <c r="L2371" s="132">
        <v>0</v>
      </c>
      <c r="M2371" s="132">
        <v>5.6898000000000001E-3</v>
      </c>
      <c r="N2371" s="132">
        <v>0</v>
      </c>
      <c r="O2371" s="132">
        <v>0</v>
      </c>
      <c r="P2371" s="132">
        <v>2.4166000000000001E-3</v>
      </c>
      <c r="Q2371" s="140">
        <v>0</v>
      </c>
      <c r="R2371" s="134">
        <v>2</v>
      </c>
      <c r="S2371" s="122">
        <f t="shared" ref="S2371:S2434" si="74">IFERROR(((G2371)/(SUM($G2371:$H2371)))*100,0)</f>
        <v>0</v>
      </c>
      <c r="T2371" s="122">
        <f t="shared" ref="T2371:T2434" si="75">IFERROR(((H2371)/(SUM($G2371:$H2371)))*100,0)</f>
        <v>100</v>
      </c>
    </row>
    <row r="2372" spans="1:20" x14ac:dyDescent="0.25">
      <c r="A2372" s="3">
        <v>2015</v>
      </c>
      <c r="B2372" s="2" t="s">
        <v>434</v>
      </c>
      <c r="C2372" s="1">
        <v>3538303</v>
      </c>
      <c r="D2372" s="4">
        <v>21</v>
      </c>
      <c r="E2372" s="6">
        <v>22</v>
      </c>
      <c r="F2372" s="39">
        <v>353830322</v>
      </c>
      <c r="G2372" s="39">
        <v>0</v>
      </c>
      <c r="H2372" s="39">
        <v>1</v>
      </c>
      <c r="I2372" s="132">
        <v>3.4700000000000003E-5</v>
      </c>
      <c r="J2372" s="132">
        <v>0</v>
      </c>
      <c r="K2372" s="132">
        <v>3.4700000000000003E-5</v>
      </c>
      <c r="L2372" s="132">
        <v>0</v>
      </c>
      <c r="M2372" s="132">
        <v>0</v>
      </c>
      <c r="N2372" s="132">
        <v>0</v>
      </c>
      <c r="O2372" s="132">
        <v>3.4700000000000003E-5</v>
      </c>
      <c r="P2372" s="132">
        <v>0</v>
      </c>
      <c r="Q2372" s="140">
        <v>0</v>
      </c>
      <c r="R2372" s="134">
        <v>1</v>
      </c>
      <c r="S2372" s="122">
        <f t="shared" si="74"/>
        <v>0</v>
      </c>
      <c r="T2372" s="122">
        <f t="shared" si="75"/>
        <v>100</v>
      </c>
    </row>
    <row r="2373" spans="1:20" x14ac:dyDescent="0.25">
      <c r="A2373" s="3">
        <v>2015</v>
      </c>
      <c r="B2373" s="2" t="s">
        <v>435</v>
      </c>
      <c r="C2373" s="1">
        <v>3538501</v>
      </c>
      <c r="D2373" s="4">
        <v>2</v>
      </c>
      <c r="E2373" s="6">
        <v>2</v>
      </c>
      <c r="F2373" s="39">
        <v>35385012</v>
      </c>
      <c r="G2373" s="39">
        <v>10</v>
      </c>
      <c r="H2373" s="39">
        <v>2</v>
      </c>
      <c r="I2373" s="132">
        <v>0.14894640000000003</v>
      </c>
      <c r="J2373" s="132">
        <v>0.14130750000000003</v>
      </c>
      <c r="K2373" s="132">
        <v>7.6389000000000006E-3</v>
      </c>
      <c r="L2373" s="132">
        <v>0</v>
      </c>
      <c r="M2373" s="132">
        <v>0.11444449999999998</v>
      </c>
      <c r="N2373" s="132">
        <v>2.8944399999999999E-2</v>
      </c>
      <c r="O2373" s="132">
        <v>4.7222000000000002E-3</v>
      </c>
      <c r="P2373" s="132">
        <v>8.3530000000000008E-4</v>
      </c>
      <c r="Q2373" s="140">
        <v>18</v>
      </c>
      <c r="R2373" s="134">
        <v>3</v>
      </c>
      <c r="S2373" s="122">
        <f t="shared" si="74"/>
        <v>83.333333333333343</v>
      </c>
      <c r="T2373" s="122">
        <f t="shared" si="75"/>
        <v>16.666666666666664</v>
      </c>
    </row>
    <row r="2374" spans="1:20" x14ac:dyDescent="0.25">
      <c r="A2374" s="3">
        <v>2015</v>
      </c>
      <c r="B2374" s="2" t="s">
        <v>436</v>
      </c>
      <c r="C2374" s="1">
        <v>3538600</v>
      </c>
      <c r="D2374" s="4">
        <v>5</v>
      </c>
      <c r="E2374" s="6">
        <v>5</v>
      </c>
      <c r="F2374" s="39">
        <v>35386005</v>
      </c>
      <c r="G2374" s="39">
        <v>47</v>
      </c>
      <c r="H2374" s="39">
        <v>82</v>
      </c>
      <c r="I2374" s="132">
        <v>0.16472809999999993</v>
      </c>
      <c r="J2374" s="132">
        <v>0.15861369999999994</v>
      </c>
      <c r="K2374" s="132">
        <v>6.1143999999999981E-3</v>
      </c>
      <c r="L2374" s="132">
        <v>0</v>
      </c>
      <c r="M2374" s="132">
        <v>0.1027778</v>
      </c>
      <c r="N2374" s="132">
        <v>1.7269299999999994E-2</v>
      </c>
      <c r="O2374" s="132">
        <v>2.2944600000000002E-2</v>
      </c>
      <c r="P2374" s="132">
        <v>2.173640000000001E-2</v>
      </c>
      <c r="Q2374" s="140">
        <v>45</v>
      </c>
      <c r="R2374" s="134">
        <v>58</v>
      </c>
      <c r="S2374" s="122">
        <f t="shared" si="74"/>
        <v>36.434108527131784</v>
      </c>
      <c r="T2374" s="122">
        <f t="shared" si="75"/>
        <v>63.565891472868216</v>
      </c>
    </row>
    <row r="2375" spans="1:20" x14ac:dyDescent="0.25">
      <c r="A2375" s="3">
        <v>2015</v>
      </c>
      <c r="B2375" s="2" t="s">
        <v>437</v>
      </c>
      <c r="C2375" s="1">
        <v>3538709</v>
      </c>
      <c r="D2375" s="4">
        <v>5</v>
      </c>
      <c r="E2375" s="6">
        <v>5</v>
      </c>
      <c r="F2375" s="39">
        <v>35387095</v>
      </c>
      <c r="G2375" s="39">
        <v>95</v>
      </c>
      <c r="H2375" s="39">
        <v>155</v>
      </c>
      <c r="I2375" s="132">
        <v>3.6012806000000008</v>
      </c>
      <c r="J2375" s="132">
        <v>3.4973418000000009</v>
      </c>
      <c r="K2375" s="132">
        <v>0.10393879999999994</v>
      </c>
      <c r="L2375" s="132">
        <v>0</v>
      </c>
      <c r="M2375" s="132">
        <v>2.4613656000000002</v>
      </c>
      <c r="N2375" s="132">
        <v>0.87722459999999991</v>
      </c>
      <c r="O2375" s="132">
        <v>0.13352479999999989</v>
      </c>
      <c r="P2375" s="132">
        <v>0.12916560000000002</v>
      </c>
      <c r="Q2375" s="140">
        <v>62</v>
      </c>
      <c r="R2375" s="134">
        <v>295</v>
      </c>
      <c r="S2375" s="122">
        <f t="shared" si="74"/>
        <v>38</v>
      </c>
      <c r="T2375" s="122">
        <f t="shared" si="75"/>
        <v>62</v>
      </c>
    </row>
    <row r="2376" spans="1:20" x14ac:dyDescent="0.25">
      <c r="A2376" s="3">
        <v>2015</v>
      </c>
      <c r="B2376" s="2" t="s">
        <v>437</v>
      </c>
      <c r="C2376" s="1">
        <v>3538709</v>
      </c>
      <c r="D2376" s="4">
        <v>5</v>
      </c>
      <c r="E2376" s="6">
        <v>10</v>
      </c>
      <c r="F2376" s="39">
        <v>353870910</v>
      </c>
      <c r="G2376" s="39">
        <v>6</v>
      </c>
      <c r="H2376" s="39">
        <v>0</v>
      </c>
      <c r="I2376" s="132">
        <v>3.2388E-3</v>
      </c>
      <c r="J2376" s="132">
        <v>3.2388E-3</v>
      </c>
      <c r="K2376" s="132">
        <v>0</v>
      </c>
      <c r="L2376" s="132">
        <v>0</v>
      </c>
      <c r="M2376" s="132">
        <v>0</v>
      </c>
      <c r="N2376" s="132">
        <v>0</v>
      </c>
      <c r="O2376" s="132">
        <v>8.0829999999999997E-4</v>
      </c>
      <c r="P2376" s="132">
        <v>2.4304999999999999E-3</v>
      </c>
      <c r="Q2376" s="140">
        <v>7</v>
      </c>
      <c r="R2376" s="134">
        <v>27</v>
      </c>
      <c r="S2376" s="122">
        <f t="shared" si="74"/>
        <v>100</v>
      </c>
      <c r="T2376" s="122">
        <f t="shared" si="75"/>
        <v>0</v>
      </c>
    </row>
    <row r="2377" spans="1:20" x14ac:dyDescent="0.25">
      <c r="A2377" s="3">
        <v>2015</v>
      </c>
      <c r="B2377" s="2" t="s">
        <v>438</v>
      </c>
      <c r="C2377" s="1">
        <v>3538808</v>
      </c>
      <c r="D2377" s="4">
        <v>14</v>
      </c>
      <c r="E2377" s="6">
        <v>14</v>
      </c>
      <c r="F2377" s="39">
        <v>353880814</v>
      </c>
      <c r="G2377" s="39">
        <v>21</v>
      </c>
      <c r="H2377" s="39">
        <v>14</v>
      </c>
      <c r="I2377" s="132">
        <v>7.0507199999999964E-2</v>
      </c>
      <c r="J2377" s="132">
        <v>6.7612099999999967E-2</v>
      </c>
      <c r="K2377" s="132">
        <v>2.8951000000000003E-3</v>
      </c>
      <c r="L2377" s="132">
        <v>0.1110121131405378</v>
      </c>
      <c r="M2377" s="132">
        <v>0</v>
      </c>
      <c r="N2377" s="132">
        <v>4.1199999999999999E-4</v>
      </c>
      <c r="O2377" s="132">
        <v>6.793059999999998E-2</v>
      </c>
      <c r="P2377" s="132">
        <v>2.1646000000000005E-3</v>
      </c>
      <c r="Q2377" s="140">
        <v>8</v>
      </c>
      <c r="R2377" s="134">
        <v>7</v>
      </c>
      <c r="S2377" s="122">
        <f t="shared" si="74"/>
        <v>60</v>
      </c>
      <c r="T2377" s="122">
        <f t="shared" si="75"/>
        <v>40</v>
      </c>
    </row>
    <row r="2378" spans="1:20" x14ac:dyDescent="0.25">
      <c r="A2378" s="3">
        <v>2015</v>
      </c>
      <c r="B2378" s="2" t="s">
        <v>439</v>
      </c>
      <c r="C2378" s="1">
        <v>3538907</v>
      </c>
      <c r="D2378" s="4">
        <v>16</v>
      </c>
      <c r="E2378" s="6">
        <v>16</v>
      </c>
      <c r="F2378" s="39">
        <v>353890716</v>
      </c>
      <c r="G2378" s="39">
        <v>10</v>
      </c>
      <c r="H2378" s="39">
        <v>12</v>
      </c>
      <c r="I2378" s="132">
        <v>0.26825930000000003</v>
      </c>
      <c r="J2378" s="132">
        <v>0.25747920000000002</v>
      </c>
      <c r="K2378" s="132">
        <v>1.0780100000000003E-2</v>
      </c>
      <c r="L2378" s="132">
        <v>0</v>
      </c>
      <c r="M2378" s="132">
        <v>2.5000000000000001E-3</v>
      </c>
      <c r="N2378" s="132">
        <v>0</v>
      </c>
      <c r="O2378" s="132">
        <v>0.25770950000000004</v>
      </c>
      <c r="P2378" s="132">
        <v>8.0498000000000011E-3</v>
      </c>
      <c r="Q2378" s="140">
        <v>2</v>
      </c>
      <c r="R2378" s="134">
        <v>1</v>
      </c>
      <c r="S2378" s="122">
        <f t="shared" si="74"/>
        <v>45.454545454545453</v>
      </c>
      <c r="T2378" s="122">
        <f t="shared" si="75"/>
        <v>54.54545454545454</v>
      </c>
    </row>
    <row r="2379" spans="1:20" x14ac:dyDescent="0.25">
      <c r="A2379" s="3">
        <v>2015</v>
      </c>
      <c r="B2379" s="2" t="s">
        <v>439</v>
      </c>
      <c r="C2379" s="1">
        <v>3538907</v>
      </c>
      <c r="D2379" s="4">
        <v>16</v>
      </c>
      <c r="E2379" s="6">
        <v>20</v>
      </c>
      <c r="F2379" s="39">
        <v>353890720</v>
      </c>
      <c r="G2379" s="39">
        <v>0</v>
      </c>
      <c r="H2379" s="39">
        <v>0</v>
      </c>
      <c r="I2379" s="132">
        <v>0</v>
      </c>
      <c r="J2379" s="132">
        <v>0</v>
      </c>
      <c r="K2379" s="132">
        <v>0</v>
      </c>
      <c r="L2379" s="132">
        <v>0</v>
      </c>
      <c r="M2379" s="132">
        <v>0</v>
      </c>
      <c r="N2379" s="132">
        <v>0</v>
      </c>
      <c r="O2379" s="132">
        <v>0</v>
      </c>
      <c r="P2379" s="132">
        <v>0</v>
      </c>
      <c r="Q2379" s="140">
        <v>0</v>
      </c>
      <c r="R2379" s="134">
        <v>0</v>
      </c>
      <c r="S2379" s="122">
        <f t="shared" si="74"/>
        <v>0</v>
      </c>
      <c r="T2379" s="122">
        <f t="shared" si="75"/>
        <v>0</v>
      </c>
    </row>
    <row r="2380" spans="1:20" x14ac:dyDescent="0.25">
      <c r="A2380" s="3">
        <v>2015</v>
      </c>
      <c r="B2380" s="2" t="s">
        <v>440</v>
      </c>
      <c r="C2380" s="1">
        <v>3539004</v>
      </c>
      <c r="D2380" s="4">
        <v>15</v>
      </c>
      <c r="E2380" s="6">
        <v>15</v>
      </c>
      <c r="F2380" s="39">
        <v>353900415</v>
      </c>
      <c r="G2380" s="39">
        <v>34</v>
      </c>
      <c r="H2380" s="39">
        <v>52</v>
      </c>
      <c r="I2380" s="132">
        <v>0.47989719999999991</v>
      </c>
      <c r="J2380" s="132">
        <v>0.31482480000000002</v>
      </c>
      <c r="K2380" s="132">
        <v>0.1650723999999999</v>
      </c>
      <c r="L2380" s="132">
        <v>0</v>
      </c>
      <c r="M2380" s="132">
        <v>0</v>
      </c>
      <c r="N2380" s="132">
        <v>0.11318549999999999</v>
      </c>
      <c r="O2380" s="132">
        <v>0.34107499999999996</v>
      </c>
      <c r="P2380" s="132">
        <v>2.5636699999999998E-2</v>
      </c>
      <c r="Q2380" s="140">
        <v>3</v>
      </c>
      <c r="R2380" s="134">
        <v>3</v>
      </c>
      <c r="S2380" s="122">
        <f t="shared" si="74"/>
        <v>39.534883720930232</v>
      </c>
      <c r="T2380" s="122">
        <f t="shared" si="75"/>
        <v>60.465116279069761</v>
      </c>
    </row>
    <row r="2381" spans="1:20" x14ac:dyDescent="0.25">
      <c r="A2381" s="3">
        <v>2015</v>
      </c>
      <c r="B2381" s="2" t="s">
        <v>441</v>
      </c>
      <c r="C2381" s="1">
        <v>3539103</v>
      </c>
      <c r="D2381" s="4">
        <v>6</v>
      </c>
      <c r="E2381" s="6">
        <v>6</v>
      </c>
      <c r="F2381" s="39">
        <v>35391036</v>
      </c>
      <c r="G2381" s="39">
        <v>4</v>
      </c>
      <c r="H2381" s="39">
        <v>14</v>
      </c>
      <c r="I2381" s="132">
        <v>6.8078500000000014E-2</v>
      </c>
      <c r="J2381" s="132">
        <v>1.5705799999999999E-2</v>
      </c>
      <c r="K2381" s="132">
        <v>5.2372700000000008E-2</v>
      </c>
      <c r="L2381" s="132">
        <v>0</v>
      </c>
      <c r="M2381" s="132">
        <v>6.4006899999999992E-2</v>
      </c>
      <c r="N2381" s="132">
        <v>3.4607000000000001E-3</v>
      </c>
      <c r="O2381" s="132">
        <v>0</v>
      </c>
      <c r="P2381" s="132">
        <v>6.1089999999999994E-4</v>
      </c>
      <c r="Q2381" s="140">
        <v>2</v>
      </c>
      <c r="R2381" s="134">
        <v>8</v>
      </c>
      <c r="S2381" s="122">
        <f t="shared" si="74"/>
        <v>22.222222222222221</v>
      </c>
      <c r="T2381" s="122">
        <f t="shared" si="75"/>
        <v>77.777777777777786</v>
      </c>
    </row>
    <row r="2382" spans="1:20" x14ac:dyDescent="0.25">
      <c r="A2382" s="3">
        <v>2015</v>
      </c>
      <c r="B2382" s="2" t="s">
        <v>441</v>
      </c>
      <c r="C2382" s="1">
        <v>3539103</v>
      </c>
      <c r="D2382" s="4">
        <v>6</v>
      </c>
      <c r="E2382" s="6">
        <v>10</v>
      </c>
      <c r="F2382" s="39">
        <v>353910310</v>
      </c>
      <c r="G2382" s="39">
        <v>0</v>
      </c>
      <c r="H2382" s="39">
        <v>0</v>
      </c>
      <c r="I2382" s="132">
        <v>0</v>
      </c>
      <c r="J2382" s="132">
        <v>0</v>
      </c>
      <c r="K2382" s="132">
        <v>0</v>
      </c>
      <c r="L2382" s="132">
        <v>0</v>
      </c>
      <c r="M2382" s="132">
        <v>0</v>
      </c>
      <c r="N2382" s="132">
        <v>0</v>
      </c>
      <c r="O2382" s="132">
        <v>0</v>
      </c>
      <c r="P2382" s="132">
        <v>0</v>
      </c>
      <c r="Q2382" s="140">
        <v>0</v>
      </c>
      <c r="R2382" s="134">
        <v>0</v>
      </c>
      <c r="S2382" s="122">
        <f t="shared" si="74"/>
        <v>0</v>
      </c>
      <c r="T2382" s="122">
        <f t="shared" si="75"/>
        <v>0</v>
      </c>
    </row>
    <row r="2383" spans="1:20" x14ac:dyDescent="0.25">
      <c r="A2383" s="3">
        <v>2015</v>
      </c>
      <c r="B2383" s="2" t="s">
        <v>442</v>
      </c>
      <c r="C2383" s="1">
        <v>3539202</v>
      </c>
      <c r="D2383" s="4">
        <v>22</v>
      </c>
      <c r="E2383" s="6">
        <v>22</v>
      </c>
      <c r="F2383" s="39">
        <v>353920222</v>
      </c>
      <c r="G2383" s="39">
        <v>2</v>
      </c>
      <c r="H2383" s="39">
        <v>28</v>
      </c>
      <c r="I2383" s="132">
        <v>8.8679799999999989E-2</v>
      </c>
      <c r="J2383" s="132">
        <v>1.1666000000000001E-3</v>
      </c>
      <c r="K2383" s="132">
        <v>8.7513199999999985E-2</v>
      </c>
      <c r="L2383" s="132">
        <v>0</v>
      </c>
      <c r="M2383" s="132">
        <v>7.0861099999999982E-2</v>
      </c>
      <c r="N2383" s="132">
        <v>1.6157700000000001E-2</v>
      </c>
      <c r="O2383" s="132">
        <v>1.1666000000000001E-3</v>
      </c>
      <c r="P2383" s="132">
        <v>4.9439999999999998E-4</v>
      </c>
      <c r="Q2383" s="140">
        <v>0</v>
      </c>
      <c r="R2383" s="134">
        <v>5</v>
      </c>
      <c r="S2383" s="122">
        <f t="shared" si="74"/>
        <v>6.666666666666667</v>
      </c>
      <c r="T2383" s="122">
        <f t="shared" si="75"/>
        <v>93.333333333333329</v>
      </c>
    </row>
    <row r="2384" spans="1:20" x14ac:dyDescent="0.25">
      <c r="A2384" s="3">
        <v>2015</v>
      </c>
      <c r="B2384" s="2" t="s">
        <v>443</v>
      </c>
      <c r="C2384" s="1">
        <v>3539301</v>
      </c>
      <c r="D2384" s="4">
        <v>9</v>
      </c>
      <c r="E2384" s="6">
        <v>9</v>
      </c>
      <c r="F2384" s="39">
        <v>35393019</v>
      </c>
      <c r="G2384" s="39">
        <v>114</v>
      </c>
      <c r="H2384" s="39">
        <v>41</v>
      </c>
      <c r="I2384" s="132">
        <v>1.6896456000000009</v>
      </c>
      <c r="J2384" s="132">
        <v>1.630674600000001</v>
      </c>
      <c r="K2384" s="132">
        <v>5.8970999999999996E-2</v>
      </c>
      <c r="L2384" s="132">
        <v>0.29192605276509387</v>
      </c>
      <c r="M2384" s="132">
        <v>0.49996299999999988</v>
      </c>
      <c r="N2384" s="132">
        <v>0.42175219999999991</v>
      </c>
      <c r="O2384" s="132">
        <v>0.75280970000000047</v>
      </c>
      <c r="P2384" s="132">
        <v>1.5120700000000004E-2</v>
      </c>
      <c r="Q2384" s="140">
        <v>42</v>
      </c>
      <c r="R2384" s="134">
        <v>38</v>
      </c>
      <c r="S2384" s="122">
        <f t="shared" si="74"/>
        <v>73.548387096774192</v>
      </c>
      <c r="T2384" s="122">
        <f t="shared" si="75"/>
        <v>26.451612903225808</v>
      </c>
    </row>
    <row r="2385" spans="1:20" x14ac:dyDescent="0.25">
      <c r="A2385" s="3">
        <v>2015</v>
      </c>
      <c r="B2385" s="2" t="s">
        <v>444</v>
      </c>
      <c r="C2385" s="1">
        <v>3539400</v>
      </c>
      <c r="D2385" s="4">
        <v>16</v>
      </c>
      <c r="E2385" s="6">
        <v>16</v>
      </c>
      <c r="F2385" s="39">
        <v>353940016</v>
      </c>
      <c r="G2385" s="39">
        <v>10</v>
      </c>
      <c r="H2385" s="39">
        <v>11</v>
      </c>
      <c r="I2385" s="132">
        <v>3.6276900000000008E-2</v>
      </c>
      <c r="J2385" s="132">
        <v>3.4432000000000004E-2</v>
      </c>
      <c r="K2385" s="132">
        <v>1.8449000000000002E-3</v>
      </c>
      <c r="L2385" s="132">
        <v>0</v>
      </c>
      <c r="M2385" s="132">
        <v>4.6299999999999998E-4</v>
      </c>
      <c r="N2385" s="132">
        <v>3.4719999999999998E-4</v>
      </c>
      <c r="O2385" s="132">
        <v>3.4432000000000004E-2</v>
      </c>
      <c r="P2385" s="132">
        <v>1.0347000000000002E-3</v>
      </c>
      <c r="Q2385" s="140">
        <v>0</v>
      </c>
      <c r="R2385" s="134">
        <v>5</v>
      </c>
      <c r="S2385" s="122">
        <f t="shared" si="74"/>
        <v>47.619047619047613</v>
      </c>
      <c r="T2385" s="122">
        <f t="shared" si="75"/>
        <v>52.380952380952387</v>
      </c>
    </row>
    <row r="2386" spans="1:20" x14ac:dyDescent="0.25">
      <c r="A2386" s="3">
        <v>2015</v>
      </c>
      <c r="B2386" s="2" t="s">
        <v>444</v>
      </c>
      <c r="C2386" s="1">
        <v>3539400</v>
      </c>
      <c r="D2386" s="4">
        <v>16</v>
      </c>
      <c r="E2386" s="6">
        <v>17</v>
      </c>
      <c r="F2386" s="39">
        <v>353940017</v>
      </c>
      <c r="G2386" s="39">
        <v>4</v>
      </c>
      <c r="H2386" s="39">
        <v>4</v>
      </c>
      <c r="I2386" s="132">
        <v>1.3266900000000002E-2</v>
      </c>
      <c r="J2386" s="132">
        <v>1.1011600000000002E-2</v>
      </c>
      <c r="K2386" s="132">
        <v>2.2553E-3</v>
      </c>
      <c r="L2386" s="132">
        <v>0</v>
      </c>
      <c r="M2386" s="132">
        <v>4.5140000000000002E-4</v>
      </c>
      <c r="N2386" s="132">
        <v>0</v>
      </c>
      <c r="O2386" s="132">
        <v>9.1875000000000012E-3</v>
      </c>
      <c r="P2386" s="132">
        <v>3.6280000000000001E-3</v>
      </c>
      <c r="Q2386" s="140">
        <v>0</v>
      </c>
      <c r="R2386" s="134">
        <v>7</v>
      </c>
      <c r="S2386" s="122">
        <f t="shared" si="74"/>
        <v>50</v>
      </c>
      <c r="T2386" s="122">
        <f t="shared" si="75"/>
        <v>50</v>
      </c>
    </row>
    <row r="2387" spans="1:20" x14ac:dyDescent="0.25">
      <c r="A2387" s="3">
        <v>2015</v>
      </c>
      <c r="B2387" s="2" t="s">
        <v>445</v>
      </c>
      <c r="C2387" s="1">
        <v>3539509</v>
      </c>
      <c r="D2387" s="4">
        <v>9</v>
      </c>
      <c r="E2387" s="6">
        <v>9</v>
      </c>
      <c r="F2387" s="39">
        <v>35395099</v>
      </c>
      <c r="G2387" s="39">
        <v>23</v>
      </c>
      <c r="H2387" s="39">
        <v>20</v>
      </c>
      <c r="I2387" s="132">
        <v>0.31711610000000001</v>
      </c>
      <c r="J2387" s="132">
        <v>0.19903210000000005</v>
      </c>
      <c r="K2387" s="132">
        <v>0.11808399999999999</v>
      </c>
      <c r="L2387" s="132">
        <v>2.0286656519533229E-2</v>
      </c>
      <c r="M2387" s="132">
        <v>0.10972209999999998</v>
      </c>
      <c r="N2387" s="132">
        <v>0.14043249999999999</v>
      </c>
      <c r="O2387" s="132">
        <v>5.9286599999999988E-2</v>
      </c>
      <c r="P2387" s="132">
        <v>7.6749000000000001E-3</v>
      </c>
      <c r="Q2387" s="140">
        <v>7</v>
      </c>
      <c r="R2387" s="134">
        <v>8</v>
      </c>
      <c r="S2387" s="122">
        <f t="shared" si="74"/>
        <v>53.488372093023251</v>
      </c>
      <c r="T2387" s="122">
        <f t="shared" si="75"/>
        <v>46.511627906976742</v>
      </c>
    </row>
    <row r="2388" spans="1:20" x14ac:dyDescent="0.25">
      <c r="A2388" s="3">
        <v>2015</v>
      </c>
      <c r="B2388" s="2" t="s">
        <v>445</v>
      </c>
      <c r="C2388" s="1">
        <v>3539509</v>
      </c>
      <c r="D2388" s="4">
        <v>9</v>
      </c>
      <c r="E2388" s="6">
        <v>12</v>
      </c>
      <c r="F2388" s="39">
        <v>353950912</v>
      </c>
      <c r="G2388" s="39">
        <v>9</v>
      </c>
      <c r="H2388" s="39">
        <v>1</v>
      </c>
      <c r="I2388" s="132">
        <v>0.18699469999999996</v>
      </c>
      <c r="J2388" s="132">
        <v>0.18583729999999996</v>
      </c>
      <c r="K2388" s="132">
        <v>1.1574000000000001E-3</v>
      </c>
      <c r="L2388" s="132">
        <v>0</v>
      </c>
      <c r="M2388" s="132">
        <v>0</v>
      </c>
      <c r="N2388" s="132">
        <v>0.15625</v>
      </c>
      <c r="O2388" s="132">
        <v>2.9309500000000002E-2</v>
      </c>
      <c r="P2388" s="132">
        <v>1.4352E-3</v>
      </c>
      <c r="Q2388" s="140">
        <v>1</v>
      </c>
      <c r="R2388" s="134">
        <v>3</v>
      </c>
      <c r="S2388" s="122">
        <f t="shared" si="74"/>
        <v>90</v>
      </c>
      <c r="T2388" s="122">
        <f t="shared" si="75"/>
        <v>10</v>
      </c>
    </row>
    <row r="2389" spans="1:20" x14ac:dyDescent="0.25">
      <c r="A2389" s="3">
        <v>2015</v>
      </c>
      <c r="B2389" s="2" t="s">
        <v>446</v>
      </c>
      <c r="C2389" s="1">
        <v>3539608</v>
      </c>
      <c r="D2389" s="4">
        <v>19</v>
      </c>
      <c r="E2389" s="6">
        <v>19</v>
      </c>
      <c r="F2389" s="39">
        <v>353960819</v>
      </c>
      <c r="G2389" s="39">
        <v>7</v>
      </c>
      <c r="H2389" s="39">
        <v>38</v>
      </c>
      <c r="I2389" s="132">
        <v>0.28176280000000004</v>
      </c>
      <c r="J2389" s="132">
        <v>0.25965280000000002</v>
      </c>
      <c r="K2389" s="132">
        <v>2.2110000000000008E-2</v>
      </c>
      <c r="L2389" s="132">
        <v>0</v>
      </c>
      <c r="M2389" s="132">
        <v>1.3958400000000001E-2</v>
      </c>
      <c r="N2389" s="132">
        <v>8.4664299999999998E-2</v>
      </c>
      <c r="O2389" s="132">
        <v>0.15172450000000001</v>
      </c>
      <c r="P2389" s="132">
        <v>3.1415600000000002E-2</v>
      </c>
      <c r="Q2389" s="140">
        <v>2</v>
      </c>
      <c r="R2389" s="134">
        <v>6</v>
      </c>
      <c r="S2389" s="122">
        <f t="shared" si="74"/>
        <v>15.555555555555555</v>
      </c>
      <c r="T2389" s="122">
        <f t="shared" si="75"/>
        <v>84.444444444444443</v>
      </c>
    </row>
    <row r="2390" spans="1:20" x14ac:dyDescent="0.25">
      <c r="A2390" s="3">
        <v>2015</v>
      </c>
      <c r="B2390" s="2" t="s">
        <v>447</v>
      </c>
      <c r="C2390" s="1">
        <v>3539707</v>
      </c>
      <c r="D2390" s="4">
        <v>17</v>
      </c>
      <c r="E2390" s="6">
        <v>17</v>
      </c>
      <c r="F2390" s="39">
        <v>353970717</v>
      </c>
      <c r="G2390" s="39">
        <v>7</v>
      </c>
      <c r="H2390" s="39">
        <v>5</v>
      </c>
      <c r="I2390" s="132">
        <v>0.16571160000000001</v>
      </c>
      <c r="J2390" s="132">
        <v>0.16012020000000002</v>
      </c>
      <c r="K2390" s="132">
        <v>5.5913999999999998E-3</v>
      </c>
      <c r="L2390" s="132">
        <v>0</v>
      </c>
      <c r="M2390" s="132">
        <v>5.3588000000000004E-3</v>
      </c>
      <c r="N2390" s="132">
        <v>2.2222200000000001E-2</v>
      </c>
      <c r="O2390" s="132">
        <v>0.13789799999999999</v>
      </c>
      <c r="P2390" s="132">
        <v>2.3259999999999999E-4</v>
      </c>
      <c r="Q2390" s="140">
        <v>4</v>
      </c>
      <c r="R2390" s="134">
        <v>1</v>
      </c>
      <c r="S2390" s="122">
        <f t="shared" si="74"/>
        <v>58.333333333333336</v>
      </c>
      <c r="T2390" s="122">
        <f t="shared" si="75"/>
        <v>41.666666666666671</v>
      </c>
    </row>
    <row r="2391" spans="1:20" x14ac:dyDescent="0.25">
      <c r="A2391" s="3">
        <v>2015</v>
      </c>
      <c r="B2391" s="2" t="s">
        <v>448</v>
      </c>
      <c r="C2391" s="1">
        <v>3539806</v>
      </c>
      <c r="D2391" s="4">
        <v>6</v>
      </c>
      <c r="E2391" s="6">
        <v>6</v>
      </c>
      <c r="F2391" s="39">
        <v>35398066</v>
      </c>
      <c r="G2391" s="39">
        <v>3</v>
      </c>
      <c r="H2391" s="39">
        <v>8</v>
      </c>
      <c r="I2391" s="132">
        <v>1.9071699999999997E-2</v>
      </c>
      <c r="J2391" s="132">
        <v>1.5056599999999998E-2</v>
      </c>
      <c r="K2391" s="132">
        <v>4.0150999999999997E-3</v>
      </c>
      <c r="L2391" s="132">
        <v>0</v>
      </c>
      <c r="M2391" s="132">
        <v>0</v>
      </c>
      <c r="N2391" s="132">
        <v>3.4953999999999992E-3</v>
      </c>
      <c r="O2391" s="132">
        <v>2.8900000000000001E-5</v>
      </c>
      <c r="P2391" s="132">
        <v>1.5547399999999998E-2</v>
      </c>
      <c r="Q2391" s="140">
        <v>0</v>
      </c>
      <c r="R2391" s="134">
        <v>26</v>
      </c>
      <c r="S2391" s="122">
        <f t="shared" si="74"/>
        <v>27.27272727272727</v>
      </c>
      <c r="T2391" s="122">
        <f t="shared" si="75"/>
        <v>72.727272727272734</v>
      </c>
    </row>
    <row r="2392" spans="1:20" x14ac:dyDescent="0.25">
      <c r="A2392" s="3">
        <v>2015</v>
      </c>
      <c r="B2392" s="2" t="s">
        <v>449</v>
      </c>
      <c r="C2392" s="1">
        <v>3539905</v>
      </c>
      <c r="D2392" s="4">
        <v>19</v>
      </c>
      <c r="E2392" s="6">
        <v>19</v>
      </c>
      <c r="F2392" s="39">
        <v>353990519</v>
      </c>
      <c r="G2392" s="39">
        <v>0</v>
      </c>
      <c r="H2392" s="39">
        <v>23</v>
      </c>
      <c r="I2392" s="132">
        <v>1.6905399999999998E-2</v>
      </c>
      <c r="J2392" s="132">
        <v>0</v>
      </c>
      <c r="K2392" s="132">
        <v>1.6905399999999998E-2</v>
      </c>
      <c r="L2392" s="132">
        <v>0</v>
      </c>
      <c r="M2392" s="132">
        <v>9.1295999999999999E-3</v>
      </c>
      <c r="N2392" s="132">
        <v>7.5231999999999999E-3</v>
      </c>
      <c r="O2392" s="132">
        <v>0</v>
      </c>
      <c r="P2392" s="132">
        <v>2.5260000000000007E-4</v>
      </c>
      <c r="Q2392" s="140">
        <v>0</v>
      </c>
      <c r="R2392" s="134">
        <v>2</v>
      </c>
      <c r="S2392" s="122">
        <f t="shared" si="74"/>
        <v>0</v>
      </c>
      <c r="T2392" s="122">
        <f t="shared" si="75"/>
        <v>100</v>
      </c>
    </row>
    <row r="2393" spans="1:20" x14ac:dyDescent="0.25">
      <c r="A2393" s="3">
        <v>2015</v>
      </c>
      <c r="B2393" s="2" t="s">
        <v>449</v>
      </c>
      <c r="C2393" s="1">
        <v>3539905</v>
      </c>
      <c r="D2393" s="4">
        <v>19</v>
      </c>
      <c r="E2393" s="6">
        <v>18</v>
      </c>
      <c r="F2393" s="39">
        <v>353990518</v>
      </c>
      <c r="G2393" s="39">
        <v>2</v>
      </c>
      <c r="H2393" s="39">
        <v>4</v>
      </c>
      <c r="I2393" s="132">
        <v>4.3470000000000002E-3</v>
      </c>
      <c r="J2393" s="132">
        <v>4.1444000000000003E-3</v>
      </c>
      <c r="K2393" s="132">
        <v>2.0259999999999999E-4</v>
      </c>
      <c r="L2393" s="132">
        <v>0</v>
      </c>
      <c r="M2393" s="132">
        <v>0</v>
      </c>
      <c r="N2393" s="132">
        <v>1.0999999999999999E-4</v>
      </c>
      <c r="O2393" s="132">
        <v>4.1444000000000003E-3</v>
      </c>
      <c r="P2393" s="132">
        <v>9.2600000000000001E-5</v>
      </c>
      <c r="Q2393" s="140">
        <v>1</v>
      </c>
      <c r="R2393" s="134">
        <v>0</v>
      </c>
      <c r="S2393" s="122">
        <f t="shared" si="74"/>
        <v>33.333333333333329</v>
      </c>
      <c r="T2393" s="122">
        <f t="shared" si="75"/>
        <v>66.666666666666657</v>
      </c>
    </row>
    <row r="2394" spans="1:20" x14ac:dyDescent="0.25">
      <c r="A2394" s="3">
        <v>2015</v>
      </c>
      <c r="B2394" s="2" t="s">
        <v>450</v>
      </c>
      <c r="C2394" s="1">
        <v>3540002</v>
      </c>
      <c r="D2394" s="4">
        <v>20</v>
      </c>
      <c r="E2394" s="6">
        <v>20</v>
      </c>
      <c r="F2394" s="39">
        <v>354000220</v>
      </c>
      <c r="G2394" s="39">
        <v>0</v>
      </c>
      <c r="H2394" s="39">
        <v>6</v>
      </c>
      <c r="I2394" s="132">
        <v>7.3669000000000009E-3</v>
      </c>
      <c r="J2394" s="132">
        <v>0</v>
      </c>
      <c r="K2394" s="132">
        <v>7.3669000000000009E-3</v>
      </c>
      <c r="L2394" s="132">
        <v>0</v>
      </c>
      <c r="M2394" s="132">
        <v>5.4630000000000008E-3</v>
      </c>
      <c r="N2394" s="132">
        <v>3.704E-4</v>
      </c>
      <c r="O2394" s="132">
        <v>0</v>
      </c>
      <c r="P2394" s="132">
        <v>1.5334999999999999E-3</v>
      </c>
      <c r="Q2394" s="140">
        <v>3</v>
      </c>
      <c r="R2394" s="134">
        <v>8</v>
      </c>
      <c r="S2394" s="122">
        <f t="shared" si="74"/>
        <v>0</v>
      </c>
      <c r="T2394" s="122">
        <f t="shared" si="75"/>
        <v>100</v>
      </c>
    </row>
    <row r="2395" spans="1:20" x14ac:dyDescent="0.25">
      <c r="A2395" s="3">
        <v>2015</v>
      </c>
      <c r="B2395" s="2" t="s">
        <v>450</v>
      </c>
      <c r="C2395" s="1">
        <v>3540002</v>
      </c>
      <c r="D2395" s="4">
        <v>20</v>
      </c>
      <c r="E2395" s="6">
        <v>21</v>
      </c>
      <c r="F2395" s="39">
        <v>354000221</v>
      </c>
      <c r="G2395" s="39">
        <v>0</v>
      </c>
      <c r="H2395" s="39">
        <v>4</v>
      </c>
      <c r="I2395" s="132">
        <v>3.2361E-3</v>
      </c>
      <c r="J2395" s="132">
        <v>0</v>
      </c>
      <c r="K2395" s="132">
        <v>3.2361E-3</v>
      </c>
      <c r="L2395" s="132">
        <v>0</v>
      </c>
      <c r="M2395" s="132">
        <v>0</v>
      </c>
      <c r="N2395" s="132">
        <v>2.5000000000000001E-3</v>
      </c>
      <c r="O2395" s="132">
        <v>1.111E-4</v>
      </c>
      <c r="P2395" s="132">
        <v>6.2500000000000001E-4</v>
      </c>
      <c r="Q2395" s="140">
        <v>0</v>
      </c>
      <c r="R2395" s="134">
        <v>0</v>
      </c>
      <c r="S2395" s="122">
        <f t="shared" si="74"/>
        <v>0</v>
      </c>
      <c r="T2395" s="122">
        <f t="shared" si="75"/>
        <v>100</v>
      </c>
    </row>
    <row r="2396" spans="1:20" x14ac:dyDescent="0.25">
      <c r="A2396" s="3">
        <v>2015</v>
      </c>
      <c r="B2396" s="2" t="s">
        <v>451</v>
      </c>
      <c r="C2396" s="1">
        <v>3540101</v>
      </c>
      <c r="D2396" s="4">
        <v>16</v>
      </c>
      <c r="E2396" s="6">
        <v>16</v>
      </c>
      <c r="F2396" s="39">
        <v>354010116</v>
      </c>
      <c r="G2396" s="39">
        <v>3</v>
      </c>
      <c r="H2396" s="39">
        <v>6</v>
      </c>
      <c r="I2396" s="132">
        <v>2.9999600000000001E-2</v>
      </c>
      <c r="J2396" s="132">
        <v>2.0086399999999997E-2</v>
      </c>
      <c r="K2396" s="132">
        <v>9.9132000000000022E-3</v>
      </c>
      <c r="L2396" s="132">
        <v>0</v>
      </c>
      <c r="M2396" s="132">
        <v>9.7222000000000003E-3</v>
      </c>
      <c r="N2396" s="132">
        <v>0</v>
      </c>
      <c r="O2396" s="132">
        <v>1.0030799999999999E-2</v>
      </c>
      <c r="P2396" s="132">
        <v>1.02466E-2</v>
      </c>
      <c r="Q2396" s="140">
        <v>2</v>
      </c>
      <c r="R2396" s="134">
        <v>2</v>
      </c>
      <c r="S2396" s="122">
        <f t="shared" si="74"/>
        <v>33.333333333333329</v>
      </c>
      <c r="T2396" s="122">
        <f t="shared" si="75"/>
        <v>66.666666666666657</v>
      </c>
    </row>
    <row r="2397" spans="1:20" x14ac:dyDescent="0.25">
      <c r="A2397" s="3">
        <v>2015</v>
      </c>
      <c r="B2397" s="2" t="s">
        <v>452</v>
      </c>
      <c r="C2397" s="1">
        <v>3540200</v>
      </c>
      <c r="D2397" s="4">
        <v>9</v>
      </c>
      <c r="E2397" s="6">
        <v>9</v>
      </c>
      <c r="F2397" s="39">
        <v>35402009</v>
      </c>
      <c r="G2397" s="39">
        <v>6</v>
      </c>
      <c r="H2397" s="39">
        <v>5</v>
      </c>
      <c r="I2397" s="132">
        <v>6.70124E-2</v>
      </c>
      <c r="J2397" s="132">
        <v>6.04962E-2</v>
      </c>
      <c r="K2397" s="132">
        <v>6.5162000000000006E-3</v>
      </c>
      <c r="L2397" s="132">
        <v>0.11098427194317605</v>
      </c>
      <c r="M2397" s="132">
        <v>4.7222299999999995E-2</v>
      </c>
      <c r="N2397" s="132">
        <v>1.0555500000000001E-2</v>
      </c>
      <c r="O2397" s="132">
        <v>5.7295000000000002E-3</v>
      </c>
      <c r="P2397" s="132">
        <v>3.5050999999999997E-3</v>
      </c>
      <c r="Q2397" s="140">
        <v>0</v>
      </c>
      <c r="R2397" s="134">
        <v>3</v>
      </c>
      <c r="S2397" s="122">
        <f t="shared" si="74"/>
        <v>54.54545454545454</v>
      </c>
      <c r="T2397" s="122">
        <f t="shared" si="75"/>
        <v>45.454545454545453</v>
      </c>
    </row>
    <row r="2398" spans="1:20" x14ac:dyDescent="0.25">
      <c r="A2398" s="3">
        <v>2015</v>
      </c>
      <c r="B2398" s="2" t="s">
        <v>452</v>
      </c>
      <c r="C2398" s="1">
        <v>3540200</v>
      </c>
      <c r="D2398" s="4">
        <v>9</v>
      </c>
      <c r="E2398" s="6">
        <v>4</v>
      </c>
      <c r="F2398" s="39">
        <v>35402004</v>
      </c>
      <c r="G2398" s="39">
        <v>2</v>
      </c>
      <c r="H2398" s="39">
        <v>3</v>
      </c>
      <c r="I2398" s="132">
        <v>0.58912039999999999</v>
      </c>
      <c r="J2398" s="132">
        <v>0.48888890000000002</v>
      </c>
      <c r="K2398" s="132">
        <v>0.1002315</v>
      </c>
      <c r="L2398" s="132">
        <v>0.28576864535768642</v>
      </c>
      <c r="M2398" s="132">
        <v>0</v>
      </c>
      <c r="N2398" s="132">
        <v>0.58912039999999999</v>
      </c>
      <c r="O2398" s="132">
        <v>0</v>
      </c>
      <c r="P2398" s="132">
        <v>0</v>
      </c>
      <c r="Q2398" s="140">
        <v>1</v>
      </c>
      <c r="R2398" s="134">
        <v>4</v>
      </c>
      <c r="S2398" s="122">
        <f t="shared" si="74"/>
        <v>40</v>
      </c>
      <c r="T2398" s="122">
        <f t="shared" si="75"/>
        <v>60</v>
      </c>
    </row>
    <row r="2399" spans="1:20" x14ac:dyDescent="0.25">
      <c r="A2399" s="3">
        <v>2015</v>
      </c>
      <c r="B2399" s="2" t="s">
        <v>453</v>
      </c>
      <c r="C2399" s="1">
        <v>3540259</v>
      </c>
      <c r="D2399" s="4">
        <v>18</v>
      </c>
      <c r="E2399" s="6">
        <v>18</v>
      </c>
      <c r="F2399" s="39">
        <v>354025918</v>
      </c>
      <c r="G2399" s="39">
        <v>20</v>
      </c>
      <c r="H2399" s="39">
        <v>4</v>
      </c>
      <c r="I2399" s="132">
        <v>0.28966149999999991</v>
      </c>
      <c r="J2399" s="132">
        <v>0.28902719999999993</v>
      </c>
      <c r="K2399" s="132">
        <v>6.3429999999999997E-4</v>
      </c>
      <c r="L2399" s="132">
        <v>0</v>
      </c>
      <c r="M2399" s="132">
        <v>0</v>
      </c>
      <c r="N2399" s="132">
        <v>0</v>
      </c>
      <c r="O2399" s="132">
        <v>0.28868929999999993</v>
      </c>
      <c r="P2399" s="132">
        <v>9.7219999999999989E-4</v>
      </c>
      <c r="Q2399" s="140">
        <v>5</v>
      </c>
      <c r="R2399" s="134">
        <v>1</v>
      </c>
      <c r="S2399" s="122">
        <f t="shared" si="74"/>
        <v>83.333333333333343</v>
      </c>
      <c r="T2399" s="122">
        <f t="shared" si="75"/>
        <v>16.666666666666664</v>
      </c>
    </row>
    <row r="2400" spans="1:20" x14ac:dyDescent="0.25">
      <c r="A2400" s="3">
        <v>2015</v>
      </c>
      <c r="B2400" s="2" t="s">
        <v>454</v>
      </c>
      <c r="C2400" s="1">
        <v>3540309</v>
      </c>
      <c r="D2400" s="4">
        <v>15</v>
      </c>
      <c r="E2400" s="6">
        <v>15</v>
      </c>
      <c r="F2400" s="39">
        <v>354030915</v>
      </c>
      <c r="G2400" s="39">
        <v>4</v>
      </c>
      <c r="H2400" s="39">
        <v>7</v>
      </c>
      <c r="I2400" s="132">
        <v>0.15044619999999997</v>
      </c>
      <c r="J2400" s="132">
        <v>4.7410400000000005E-2</v>
      </c>
      <c r="K2400" s="132">
        <v>0.10303579999999998</v>
      </c>
      <c r="L2400" s="132">
        <v>0.30268899036022323</v>
      </c>
      <c r="M2400" s="132">
        <v>8.8170999999999996E-3</v>
      </c>
      <c r="N2400" s="132">
        <v>9.3055499999999985E-2</v>
      </c>
      <c r="O2400" s="132">
        <v>4.8521500000000002E-2</v>
      </c>
      <c r="P2400" s="132">
        <v>5.2099999999999999E-5</v>
      </c>
      <c r="Q2400" s="140">
        <v>2</v>
      </c>
      <c r="R2400" s="134">
        <v>3</v>
      </c>
      <c r="S2400" s="122">
        <f t="shared" si="74"/>
        <v>36.363636363636367</v>
      </c>
      <c r="T2400" s="122">
        <f t="shared" si="75"/>
        <v>63.636363636363633</v>
      </c>
    </row>
    <row r="2401" spans="1:20" x14ac:dyDescent="0.25">
      <c r="A2401" s="3">
        <v>2015</v>
      </c>
      <c r="B2401" s="2" t="s">
        <v>455</v>
      </c>
      <c r="C2401" s="1">
        <v>3540408</v>
      </c>
      <c r="D2401" s="4">
        <v>15</v>
      </c>
      <c r="E2401" s="6">
        <v>15</v>
      </c>
      <c r="F2401" s="39">
        <v>354040815</v>
      </c>
      <c r="G2401" s="39">
        <v>5</v>
      </c>
      <c r="H2401" s="39">
        <v>6</v>
      </c>
      <c r="I2401" s="132">
        <v>5.0747599999999997E-2</v>
      </c>
      <c r="J2401" s="132">
        <v>4.4675099999999995E-2</v>
      </c>
      <c r="K2401" s="132">
        <v>6.0724999999999998E-3</v>
      </c>
      <c r="L2401" s="132">
        <v>3.9955289193302893E-2</v>
      </c>
      <c r="M2401" s="132">
        <v>0</v>
      </c>
      <c r="N2401" s="132">
        <v>0</v>
      </c>
      <c r="O2401" s="132">
        <v>5.0747600000000004E-2</v>
      </c>
      <c r="P2401" s="132">
        <v>0</v>
      </c>
      <c r="Q2401" s="140">
        <v>2</v>
      </c>
      <c r="R2401" s="134">
        <v>0</v>
      </c>
      <c r="S2401" s="122">
        <f t="shared" si="74"/>
        <v>45.454545454545453</v>
      </c>
      <c r="T2401" s="122">
        <f t="shared" si="75"/>
        <v>54.54545454545454</v>
      </c>
    </row>
    <row r="2402" spans="1:20" x14ac:dyDescent="0.25">
      <c r="A2402" s="3">
        <v>2015</v>
      </c>
      <c r="B2402" s="2" t="s">
        <v>456</v>
      </c>
      <c r="C2402" s="1">
        <v>3540507</v>
      </c>
      <c r="D2402" s="4">
        <v>10</v>
      </c>
      <c r="E2402" s="6">
        <v>10</v>
      </c>
      <c r="F2402" s="39">
        <v>354050710</v>
      </c>
      <c r="G2402" s="39">
        <v>1</v>
      </c>
      <c r="H2402" s="39">
        <v>3</v>
      </c>
      <c r="I2402" s="132">
        <v>3.9981600000000006E-2</v>
      </c>
      <c r="J2402" s="132">
        <v>3.1758300000000003E-2</v>
      </c>
      <c r="K2402" s="132">
        <v>8.2232999999999994E-3</v>
      </c>
      <c r="L2402" s="132">
        <v>0</v>
      </c>
      <c r="M2402" s="132">
        <v>3.1758300000000003E-2</v>
      </c>
      <c r="N2402" s="132">
        <v>0</v>
      </c>
      <c r="O2402" s="132">
        <v>0</v>
      </c>
      <c r="P2402" s="132">
        <v>8.2232999999999994E-3</v>
      </c>
      <c r="Q2402" s="140">
        <v>3</v>
      </c>
      <c r="R2402" s="134">
        <v>9</v>
      </c>
      <c r="S2402" s="122">
        <f t="shared" si="74"/>
        <v>25</v>
      </c>
      <c r="T2402" s="122">
        <f t="shared" si="75"/>
        <v>75</v>
      </c>
    </row>
    <row r="2403" spans="1:20" x14ac:dyDescent="0.25">
      <c r="A2403" s="3">
        <v>2015</v>
      </c>
      <c r="B2403" s="2" t="s">
        <v>457</v>
      </c>
      <c r="C2403" s="1">
        <v>3540606</v>
      </c>
      <c r="D2403" s="4">
        <v>10</v>
      </c>
      <c r="E2403" s="6">
        <v>10</v>
      </c>
      <c r="F2403" s="39">
        <v>354060610</v>
      </c>
      <c r="G2403" s="39">
        <v>28</v>
      </c>
      <c r="H2403" s="39">
        <v>109</v>
      </c>
      <c r="I2403" s="132">
        <v>0.54486479999999982</v>
      </c>
      <c r="J2403" s="132">
        <v>0.38888440000000002</v>
      </c>
      <c r="K2403" s="132">
        <v>0.15598039999999982</v>
      </c>
      <c r="L2403" s="132">
        <v>0</v>
      </c>
      <c r="M2403" s="132">
        <v>0.17223599999999997</v>
      </c>
      <c r="N2403" s="132">
        <v>8.0771099999999998E-2</v>
      </c>
      <c r="O2403" s="132">
        <v>0.10722800000000002</v>
      </c>
      <c r="P2403" s="132">
        <v>0.1846296999999999</v>
      </c>
      <c r="Q2403" s="140">
        <v>74</v>
      </c>
      <c r="R2403" s="134">
        <v>84</v>
      </c>
      <c r="S2403" s="122">
        <f t="shared" si="74"/>
        <v>20.437956204379564</v>
      </c>
      <c r="T2403" s="122">
        <f t="shared" si="75"/>
        <v>79.56204379562044</v>
      </c>
    </row>
    <row r="2404" spans="1:20" x14ac:dyDescent="0.25">
      <c r="A2404" s="3">
        <v>2015</v>
      </c>
      <c r="B2404" s="2" t="s">
        <v>458</v>
      </c>
      <c r="C2404" s="1">
        <v>3540705</v>
      </c>
      <c r="D2404" s="4">
        <v>9</v>
      </c>
      <c r="E2404" s="6">
        <v>9</v>
      </c>
      <c r="F2404" s="39">
        <v>35407059</v>
      </c>
      <c r="G2404" s="39">
        <v>36</v>
      </c>
      <c r="H2404" s="39">
        <v>20</v>
      </c>
      <c r="I2404" s="132">
        <v>0.46195359999999996</v>
      </c>
      <c r="J2404" s="132">
        <v>0.44559429999999994</v>
      </c>
      <c r="K2404" s="132">
        <v>1.6359300000000004E-2</v>
      </c>
      <c r="L2404" s="132">
        <v>0.32288549594114657</v>
      </c>
      <c r="M2404" s="132">
        <v>0</v>
      </c>
      <c r="N2404" s="132">
        <v>0.14952699999999999</v>
      </c>
      <c r="O2404" s="132">
        <v>0.31052599999999991</v>
      </c>
      <c r="P2404" s="132">
        <v>1.9006000000000003E-3</v>
      </c>
      <c r="Q2404" s="140">
        <v>24</v>
      </c>
      <c r="R2404" s="134">
        <v>20</v>
      </c>
      <c r="S2404" s="122">
        <f t="shared" si="74"/>
        <v>64.285714285714292</v>
      </c>
      <c r="T2404" s="122">
        <f t="shared" si="75"/>
        <v>35.714285714285715</v>
      </c>
    </row>
    <row r="2405" spans="1:20" x14ac:dyDescent="0.25">
      <c r="A2405" s="3">
        <v>2015</v>
      </c>
      <c r="B2405" s="2" t="s">
        <v>459</v>
      </c>
      <c r="C2405" s="1">
        <v>3540754</v>
      </c>
      <c r="D2405" s="4">
        <v>2</v>
      </c>
      <c r="E2405" s="6">
        <v>2</v>
      </c>
      <c r="F2405" s="39">
        <v>35407542</v>
      </c>
      <c r="G2405" s="39">
        <v>1</v>
      </c>
      <c r="H2405" s="39">
        <v>8</v>
      </c>
      <c r="I2405" s="132">
        <v>0.1007256</v>
      </c>
      <c r="J2405" s="132">
        <v>5.5555599999999997E-2</v>
      </c>
      <c r="K2405" s="132">
        <v>4.5170000000000009E-2</v>
      </c>
      <c r="L2405" s="132">
        <v>4.0334855403348557E-3</v>
      </c>
      <c r="M2405" s="132">
        <v>2.30092E-2</v>
      </c>
      <c r="N2405" s="132">
        <v>1.86921E-2</v>
      </c>
      <c r="O2405" s="132">
        <v>5.5555599999999997E-2</v>
      </c>
      <c r="P2405" s="132">
        <v>3.4686999999999995E-3</v>
      </c>
      <c r="Q2405" s="140">
        <v>1</v>
      </c>
      <c r="R2405" s="134">
        <v>1</v>
      </c>
      <c r="S2405" s="122">
        <f t="shared" si="74"/>
        <v>11.111111111111111</v>
      </c>
      <c r="T2405" s="122">
        <f t="shared" si="75"/>
        <v>88.888888888888886</v>
      </c>
    </row>
    <row r="2406" spans="1:20" x14ac:dyDescent="0.25">
      <c r="A2406" s="3">
        <v>2015</v>
      </c>
      <c r="B2406" s="2" t="s">
        <v>460</v>
      </c>
      <c r="C2406" s="1">
        <v>3540804</v>
      </c>
      <c r="D2406" s="4">
        <v>16</v>
      </c>
      <c r="E2406" s="6">
        <v>16</v>
      </c>
      <c r="F2406" s="39">
        <v>354080416</v>
      </c>
      <c r="G2406" s="39">
        <v>11</v>
      </c>
      <c r="H2406" s="39">
        <v>68</v>
      </c>
      <c r="I2406" s="132">
        <v>0.21481279999999997</v>
      </c>
      <c r="J2406" s="132">
        <v>0.1117142</v>
      </c>
      <c r="K2406" s="132">
        <v>0.10309859999999998</v>
      </c>
      <c r="L2406" s="132">
        <v>0</v>
      </c>
      <c r="M2406" s="132">
        <v>5.973379999999999E-2</v>
      </c>
      <c r="N2406" s="132">
        <v>1.0282999999999999E-2</v>
      </c>
      <c r="O2406" s="132">
        <v>0.13373450000000003</v>
      </c>
      <c r="P2406" s="132">
        <v>1.1061499999999995E-2</v>
      </c>
      <c r="Q2406" s="140">
        <v>3</v>
      </c>
      <c r="R2406" s="134">
        <v>11</v>
      </c>
      <c r="S2406" s="122">
        <f t="shared" si="74"/>
        <v>13.924050632911392</v>
      </c>
      <c r="T2406" s="122">
        <f t="shared" si="75"/>
        <v>86.075949367088612</v>
      </c>
    </row>
    <row r="2407" spans="1:20" x14ac:dyDescent="0.25">
      <c r="A2407" s="3">
        <v>2015</v>
      </c>
      <c r="B2407" s="2" t="s">
        <v>461</v>
      </c>
      <c r="C2407" s="1">
        <v>3540853</v>
      </c>
      <c r="D2407" s="4">
        <v>21</v>
      </c>
      <c r="E2407" s="6">
        <v>21</v>
      </c>
      <c r="F2407" s="39">
        <v>354085321</v>
      </c>
      <c r="G2407" s="39">
        <v>0</v>
      </c>
      <c r="H2407" s="39">
        <v>3</v>
      </c>
      <c r="I2407" s="132">
        <v>8.9179999999999999E-4</v>
      </c>
      <c r="J2407" s="132">
        <v>0</v>
      </c>
      <c r="K2407" s="132">
        <v>8.9179999999999999E-4</v>
      </c>
      <c r="L2407" s="132">
        <v>0</v>
      </c>
      <c r="M2407" s="132">
        <v>0</v>
      </c>
      <c r="N2407" s="132">
        <v>0</v>
      </c>
      <c r="O2407" s="132">
        <v>8.6629999999999997E-4</v>
      </c>
      <c r="P2407" s="132">
        <v>2.55E-5</v>
      </c>
      <c r="Q2407" s="140">
        <v>0</v>
      </c>
      <c r="R2407" s="134">
        <v>0</v>
      </c>
      <c r="S2407" s="122">
        <f t="shared" si="74"/>
        <v>0</v>
      </c>
      <c r="T2407" s="122">
        <f t="shared" si="75"/>
        <v>100</v>
      </c>
    </row>
    <row r="2408" spans="1:20" x14ac:dyDescent="0.25">
      <c r="A2408" s="3">
        <v>2015</v>
      </c>
      <c r="B2408" s="2" t="s">
        <v>462</v>
      </c>
      <c r="C2408" s="1">
        <v>3540903</v>
      </c>
      <c r="D2408" s="4">
        <v>9</v>
      </c>
      <c r="E2408" s="6">
        <v>9</v>
      </c>
      <c r="F2408" s="39">
        <v>35409039</v>
      </c>
      <c r="G2408" s="39">
        <v>6</v>
      </c>
      <c r="H2408" s="39">
        <v>11</v>
      </c>
      <c r="I2408" s="132">
        <v>0.16861659999999995</v>
      </c>
      <c r="J2408" s="132">
        <v>1.6208799999999999E-2</v>
      </c>
      <c r="K2408" s="132">
        <v>0.15240779999999995</v>
      </c>
      <c r="L2408" s="132">
        <v>1.3603500761035008</v>
      </c>
      <c r="M2408" s="132">
        <v>0.12452299999999999</v>
      </c>
      <c r="N2408" s="132">
        <v>3.8488900000000006E-2</v>
      </c>
      <c r="O2408" s="132">
        <v>5.3240000000000006E-3</v>
      </c>
      <c r="P2408" s="132">
        <v>2.8069999999999999E-4</v>
      </c>
      <c r="Q2408" s="140">
        <v>4</v>
      </c>
      <c r="R2408" s="134">
        <v>2</v>
      </c>
      <c r="S2408" s="122">
        <f t="shared" si="74"/>
        <v>35.294117647058826</v>
      </c>
      <c r="T2408" s="122">
        <f t="shared" si="75"/>
        <v>64.705882352941174</v>
      </c>
    </row>
    <row r="2409" spans="1:20" x14ac:dyDescent="0.25">
      <c r="A2409" s="3">
        <v>2015</v>
      </c>
      <c r="B2409" s="2" t="s">
        <v>463</v>
      </c>
      <c r="C2409" s="1">
        <v>3541000</v>
      </c>
      <c r="D2409" s="4">
        <v>7</v>
      </c>
      <c r="E2409" s="6">
        <v>7</v>
      </c>
      <c r="F2409" s="39">
        <v>35410007</v>
      </c>
      <c r="G2409" s="39">
        <v>5</v>
      </c>
      <c r="H2409" s="39">
        <v>7</v>
      </c>
      <c r="I2409" s="132">
        <v>1.1535008</v>
      </c>
      <c r="J2409" s="132">
        <v>1.1483056</v>
      </c>
      <c r="K2409" s="132">
        <v>5.1951999999999996E-3</v>
      </c>
      <c r="L2409" s="132">
        <v>0</v>
      </c>
      <c r="M2409" s="132">
        <v>1.1483056</v>
      </c>
      <c r="N2409" s="132">
        <v>6.1190000000000007E-4</v>
      </c>
      <c r="O2409" s="132">
        <v>0</v>
      </c>
      <c r="P2409" s="132">
        <v>4.5833000000000002E-3</v>
      </c>
      <c r="Q2409" s="140">
        <v>5</v>
      </c>
      <c r="R2409" s="134">
        <v>15</v>
      </c>
      <c r="S2409" s="122">
        <f t="shared" si="74"/>
        <v>41.666666666666671</v>
      </c>
      <c r="T2409" s="122">
        <f t="shared" si="75"/>
        <v>58.333333333333336</v>
      </c>
    </row>
    <row r="2410" spans="1:20" x14ac:dyDescent="0.25">
      <c r="A2410" s="3">
        <v>2015</v>
      </c>
      <c r="B2410" s="2" t="s">
        <v>464</v>
      </c>
      <c r="C2410" s="1">
        <v>3541059</v>
      </c>
      <c r="D2410" s="4">
        <v>17</v>
      </c>
      <c r="E2410" s="6">
        <v>17</v>
      </c>
      <c r="F2410" s="39">
        <v>354105917</v>
      </c>
      <c r="G2410" s="39">
        <v>1</v>
      </c>
      <c r="H2410" s="39">
        <v>5</v>
      </c>
      <c r="I2410" s="132">
        <v>0.10392080000000001</v>
      </c>
      <c r="J2410" s="132">
        <v>9.3009300000000003E-2</v>
      </c>
      <c r="K2410" s="132">
        <v>1.0911500000000001E-2</v>
      </c>
      <c r="L2410" s="132">
        <v>0</v>
      </c>
      <c r="M2410" s="132">
        <v>1.0648100000000001E-2</v>
      </c>
      <c r="N2410" s="132">
        <v>2.0550000000000001E-4</v>
      </c>
      <c r="O2410" s="132">
        <v>9.3009300000000003E-2</v>
      </c>
      <c r="P2410" s="132">
        <v>5.7899999999999998E-5</v>
      </c>
      <c r="Q2410" s="140">
        <v>4</v>
      </c>
      <c r="R2410" s="134">
        <v>2</v>
      </c>
      <c r="S2410" s="122">
        <f t="shared" si="74"/>
        <v>16.666666666666664</v>
      </c>
      <c r="T2410" s="122">
        <f t="shared" si="75"/>
        <v>83.333333333333343</v>
      </c>
    </row>
    <row r="2411" spans="1:20" x14ac:dyDescent="0.25">
      <c r="A2411" s="3">
        <v>2015</v>
      </c>
      <c r="B2411" s="2" t="s">
        <v>465</v>
      </c>
      <c r="C2411" s="1">
        <v>3541109</v>
      </c>
      <c r="D2411" s="4">
        <v>16</v>
      </c>
      <c r="E2411" s="6">
        <v>16</v>
      </c>
      <c r="F2411" s="39">
        <v>354110916</v>
      </c>
      <c r="G2411" s="39">
        <v>12</v>
      </c>
      <c r="H2411" s="39">
        <v>6</v>
      </c>
      <c r="I2411" s="132">
        <v>0.20181959999999999</v>
      </c>
      <c r="J2411" s="132">
        <v>0.1916669</v>
      </c>
      <c r="K2411" s="132">
        <v>1.0152700000000001E-2</v>
      </c>
      <c r="L2411" s="132">
        <v>0</v>
      </c>
      <c r="M2411" s="132">
        <v>9.1806000000000006E-3</v>
      </c>
      <c r="N2411" s="132">
        <v>0</v>
      </c>
      <c r="O2411" s="132">
        <v>0.19192149999999999</v>
      </c>
      <c r="P2411" s="132">
        <v>7.1749999999999993E-4</v>
      </c>
      <c r="Q2411" s="140">
        <v>0</v>
      </c>
      <c r="R2411" s="134">
        <v>0</v>
      </c>
      <c r="S2411" s="122">
        <f t="shared" si="74"/>
        <v>66.666666666666657</v>
      </c>
      <c r="T2411" s="122">
        <f t="shared" si="75"/>
        <v>33.333333333333329</v>
      </c>
    </row>
    <row r="2412" spans="1:20" x14ac:dyDescent="0.25">
      <c r="A2412" s="3">
        <v>2015</v>
      </c>
      <c r="B2412" s="2" t="s">
        <v>465</v>
      </c>
      <c r="C2412" s="1">
        <v>3541109</v>
      </c>
      <c r="D2412" s="4">
        <v>16</v>
      </c>
      <c r="E2412" s="6">
        <v>20</v>
      </c>
      <c r="F2412" s="39">
        <v>354110920</v>
      </c>
      <c r="G2412" s="39">
        <v>0</v>
      </c>
      <c r="H2412" s="39">
        <v>0</v>
      </c>
      <c r="I2412" s="132">
        <v>0</v>
      </c>
      <c r="J2412" s="132">
        <v>0</v>
      </c>
      <c r="K2412" s="132">
        <v>0</v>
      </c>
      <c r="L2412" s="132">
        <v>0</v>
      </c>
      <c r="M2412" s="132">
        <v>0</v>
      </c>
      <c r="N2412" s="132">
        <v>0</v>
      </c>
      <c r="O2412" s="132">
        <v>0</v>
      </c>
      <c r="P2412" s="132">
        <v>0</v>
      </c>
      <c r="Q2412" s="140">
        <v>0</v>
      </c>
      <c r="R2412" s="134">
        <v>0</v>
      </c>
      <c r="S2412" s="122">
        <f t="shared" si="74"/>
        <v>0</v>
      </c>
      <c r="T2412" s="122">
        <f t="shared" si="75"/>
        <v>0</v>
      </c>
    </row>
    <row r="2413" spans="1:20" x14ac:dyDescent="0.25">
      <c r="A2413" s="3">
        <v>2015</v>
      </c>
      <c r="B2413" s="2" t="s">
        <v>466</v>
      </c>
      <c r="C2413" s="1">
        <v>3541208</v>
      </c>
      <c r="D2413" s="4">
        <v>22</v>
      </c>
      <c r="E2413" s="6">
        <v>22</v>
      </c>
      <c r="F2413" s="39">
        <v>354120822</v>
      </c>
      <c r="G2413" s="39">
        <v>8</v>
      </c>
      <c r="H2413" s="39">
        <v>32</v>
      </c>
      <c r="I2413" s="132">
        <v>7.8535800000000003E-2</v>
      </c>
      <c r="J2413" s="132">
        <v>3.5081000000000001E-2</v>
      </c>
      <c r="K2413" s="132">
        <v>4.3454800000000002E-2</v>
      </c>
      <c r="L2413" s="132">
        <v>0</v>
      </c>
      <c r="M2413" s="132">
        <v>3.9342599999999998E-2</v>
      </c>
      <c r="N2413" s="132">
        <v>9.7E-5</v>
      </c>
      <c r="O2413" s="132">
        <v>3.50059E-2</v>
      </c>
      <c r="P2413" s="132">
        <v>4.0902999999999998E-3</v>
      </c>
      <c r="Q2413" s="140">
        <v>1</v>
      </c>
      <c r="R2413" s="134">
        <v>21</v>
      </c>
      <c r="S2413" s="122">
        <f t="shared" si="74"/>
        <v>20</v>
      </c>
      <c r="T2413" s="122">
        <f t="shared" si="75"/>
        <v>80</v>
      </c>
    </row>
    <row r="2414" spans="1:20" x14ac:dyDescent="0.25">
      <c r="A2414" s="3">
        <v>2015</v>
      </c>
      <c r="B2414" s="2" t="s">
        <v>466</v>
      </c>
      <c r="C2414" s="1">
        <v>3541208</v>
      </c>
      <c r="D2414" s="4">
        <v>22</v>
      </c>
      <c r="E2414" s="6">
        <v>21</v>
      </c>
      <c r="F2414" s="39">
        <v>354120821</v>
      </c>
      <c r="G2414" s="39">
        <v>0</v>
      </c>
      <c r="H2414" s="39">
        <v>1</v>
      </c>
      <c r="I2414" s="132">
        <v>5.7599999999999997E-5</v>
      </c>
      <c r="J2414" s="132">
        <v>0</v>
      </c>
      <c r="K2414" s="132">
        <v>5.7599999999999997E-5</v>
      </c>
      <c r="L2414" s="132">
        <v>0</v>
      </c>
      <c r="M2414" s="132">
        <v>0</v>
      </c>
      <c r="N2414" s="132">
        <v>0</v>
      </c>
      <c r="O2414" s="132">
        <v>0</v>
      </c>
      <c r="P2414" s="132">
        <v>5.7599999999999997E-5</v>
      </c>
      <c r="Q2414" s="140">
        <v>0</v>
      </c>
      <c r="R2414" s="134">
        <v>1</v>
      </c>
      <c r="S2414" s="122">
        <f t="shared" si="74"/>
        <v>0</v>
      </c>
      <c r="T2414" s="122">
        <f t="shared" si="75"/>
        <v>100</v>
      </c>
    </row>
    <row r="2415" spans="1:20" x14ac:dyDescent="0.25">
      <c r="A2415" s="3">
        <v>2015</v>
      </c>
      <c r="B2415" s="2" t="s">
        <v>467</v>
      </c>
      <c r="C2415" s="1">
        <v>3541307</v>
      </c>
      <c r="D2415" s="4">
        <v>22</v>
      </c>
      <c r="E2415" s="6">
        <v>22</v>
      </c>
      <c r="F2415" s="39">
        <v>354130722</v>
      </c>
      <c r="G2415" s="39">
        <v>2</v>
      </c>
      <c r="H2415" s="39">
        <v>33</v>
      </c>
      <c r="I2415" s="132">
        <v>0.2745436</v>
      </c>
      <c r="J2415" s="132">
        <v>0.14922160000000001</v>
      </c>
      <c r="K2415" s="132">
        <v>0.12532199999999999</v>
      </c>
      <c r="L2415" s="132">
        <v>0.15454004946727548</v>
      </c>
      <c r="M2415" s="132">
        <v>6.6111E-3</v>
      </c>
      <c r="N2415" s="132">
        <v>0.11002279999999999</v>
      </c>
      <c r="O2415" s="132">
        <v>0.15663829999999998</v>
      </c>
      <c r="P2415" s="132">
        <v>1.2714000000000002E-3</v>
      </c>
      <c r="Q2415" s="140">
        <v>0</v>
      </c>
      <c r="R2415" s="134">
        <v>0</v>
      </c>
      <c r="S2415" s="122">
        <f t="shared" si="74"/>
        <v>5.7142857142857144</v>
      </c>
      <c r="T2415" s="122">
        <f t="shared" si="75"/>
        <v>94.285714285714278</v>
      </c>
    </row>
    <row r="2416" spans="1:20" x14ac:dyDescent="0.25">
      <c r="A2416" s="3">
        <v>2015</v>
      </c>
      <c r="B2416" s="2" t="s">
        <v>467</v>
      </c>
      <c r="C2416" s="1">
        <v>3541307</v>
      </c>
      <c r="D2416" s="4">
        <v>22</v>
      </c>
      <c r="E2416" s="6">
        <v>21</v>
      </c>
      <c r="F2416" s="39">
        <v>354130721</v>
      </c>
      <c r="G2416" s="39">
        <v>0</v>
      </c>
      <c r="H2416" s="39">
        <v>1</v>
      </c>
      <c r="I2416" s="132">
        <v>2.3795999999999999E-3</v>
      </c>
      <c r="J2416" s="132">
        <v>0</v>
      </c>
      <c r="K2416" s="132">
        <v>2.3795999999999999E-3</v>
      </c>
      <c r="L2416" s="132">
        <v>1.5662576103500761E-2</v>
      </c>
      <c r="M2416" s="132">
        <v>2.3795999999999999E-3</v>
      </c>
      <c r="N2416" s="132">
        <v>0</v>
      </c>
      <c r="O2416" s="132">
        <v>0</v>
      </c>
      <c r="P2416" s="132">
        <v>0</v>
      </c>
      <c r="Q2416" s="140">
        <v>0</v>
      </c>
      <c r="R2416" s="134">
        <v>0</v>
      </c>
      <c r="S2416" s="122">
        <f t="shared" si="74"/>
        <v>0</v>
      </c>
      <c r="T2416" s="122">
        <f t="shared" si="75"/>
        <v>100</v>
      </c>
    </row>
    <row r="2417" spans="1:20" x14ac:dyDescent="0.25">
      <c r="A2417" s="3">
        <v>2015</v>
      </c>
      <c r="B2417" s="2" t="s">
        <v>468</v>
      </c>
      <c r="C2417" s="1">
        <v>3541406</v>
      </c>
      <c r="D2417" s="4">
        <v>22</v>
      </c>
      <c r="E2417" s="6">
        <v>22</v>
      </c>
      <c r="F2417" s="39">
        <v>354140622</v>
      </c>
      <c r="G2417" s="39">
        <v>3</v>
      </c>
      <c r="H2417" s="39">
        <v>281</v>
      </c>
      <c r="I2417" s="132">
        <v>0.34455760000000002</v>
      </c>
      <c r="J2417" s="132">
        <v>0.23554159999999999</v>
      </c>
      <c r="K2417" s="132">
        <v>0.10901600000000002</v>
      </c>
      <c r="L2417" s="132">
        <v>0</v>
      </c>
      <c r="M2417" s="132">
        <v>0.23577190000000001</v>
      </c>
      <c r="N2417" s="132">
        <v>5.8818500000000003E-2</v>
      </c>
      <c r="O2417" s="132">
        <v>8.1054000000000057E-3</v>
      </c>
      <c r="P2417" s="132">
        <v>4.186179999999997E-2</v>
      </c>
      <c r="Q2417" s="140">
        <v>1</v>
      </c>
      <c r="R2417" s="134">
        <v>67</v>
      </c>
      <c r="S2417" s="122">
        <f t="shared" si="74"/>
        <v>1.056338028169014</v>
      </c>
      <c r="T2417" s="122">
        <f t="shared" si="75"/>
        <v>98.943661971830991</v>
      </c>
    </row>
    <row r="2418" spans="1:20" x14ac:dyDescent="0.25">
      <c r="A2418" s="3">
        <v>2015</v>
      </c>
      <c r="B2418" s="2" t="s">
        <v>468</v>
      </c>
      <c r="C2418" s="1">
        <v>3541406</v>
      </c>
      <c r="D2418" s="4">
        <v>22</v>
      </c>
      <c r="E2418" s="6">
        <v>21</v>
      </c>
      <c r="F2418" s="39">
        <v>354140621</v>
      </c>
      <c r="G2418" s="39">
        <v>4</v>
      </c>
      <c r="H2418" s="39">
        <v>15</v>
      </c>
      <c r="I2418" s="132">
        <v>5.1544E-3</v>
      </c>
      <c r="J2418" s="132">
        <v>3.1589999999999999E-3</v>
      </c>
      <c r="K2418" s="132">
        <v>1.9953999999999996E-3</v>
      </c>
      <c r="L2418" s="132">
        <v>0</v>
      </c>
      <c r="M2418" s="132">
        <v>0</v>
      </c>
      <c r="N2418" s="132">
        <v>1.4873E-3</v>
      </c>
      <c r="O2418" s="132">
        <v>1.2303000000000001E-3</v>
      </c>
      <c r="P2418" s="132">
        <v>2.4368000000000003E-3</v>
      </c>
      <c r="Q2418" s="140">
        <v>1</v>
      </c>
      <c r="R2418" s="134">
        <v>15</v>
      </c>
      <c r="S2418" s="122">
        <f t="shared" si="74"/>
        <v>21.052631578947366</v>
      </c>
      <c r="T2418" s="122">
        <f t="shared" si="75"/>
        <v>78.94736842105263</v>
      </c>
    </row>
    <row r="2419" spans="1:20" x14ac:dyDescent="0.25">
      <c r="A2419" s="3">
        <v>2015</v>
      </c>
      <c r="B2419" s="2" t="s">
        <v>469</v>
      </c>
      <c r="C2419" s="1">
        <v>3541505</v>
      </c>
      <c r="D2419" s="4">
        <v>22</v>
      </c>
      <c r="E2419" s="6">
        <v>22</v>
      </c>
      <c r="F2419" s="39">
        <v>354150522</v>
      </c>
      <c r="G2419" s="39">
        <v>0</v>
      </c>
      <c r="H2419" s="39">
        <v>13</v>
      </c>
      <c r="I2419" s="132">
        <v>2.5910700000000002E-2</v>
      </c>
      <c r="J2419" s="132">
        <v>0</v>
      </c>
      <c r="K2419" s="132">
        <v>2.5910700000000002E-2</v>
      </c>
      <c r="L2419" s="132">
        <v>0</v>
      </c>
      <c r="M2419" s="132">
        <v>4.3172000000000002E-3</v>
      </c>
      <c r="N2419" s="132">
        <v>2.1009699999999999E-2</v>
      </c>
      <c r="O2419" s="132">
        <v>0</v>
      </c>
      <c r="P2419" s="132">
        <v>5.8379999999999999E-4</v>
      </c>
      <c r="Q2419" s="140">
        <v>0</v>
      </c>
      <c r="R2419" s="134">
        <v>13</v>
      </c>
      <c r="S2419" s="122">
        <f t="shared" si="74"/>
        <v>0</v>
      </c>
      <c r="T2419" s="122">
        <f t="shared" si="75"/>
        <v>100</v>
      </c>
    </row>
    <row r="2420" spans="1:20" x14ac:dyDescent="0.25">
      <c r="A2420" s="3">
        <v>2015</v>
      </c>
      <c r="B2420" s="2" t="s">
        <v>469</v>
      </c>
      <c r="C2420" s="1">
        <v>3541505</v>
      </c>
      <c r="D2420" s="4">
        <v>22</v>
      </c>
      <c r="E2420" s="6">
        <v>21</v>
      </c>
      <c r="F2420" s="39">
        <v>354150521</v>
      </c>
      <c r="G2420" s="39">
        <v>0</v>
      </c>
      <c r="H2420" s="39">
        <v>15</v>
      </c>
      <c r="I2420" s="132">
        <v>8.0839999999999981E-4</v>
      </c>
      <c r="J2420" s="132">
        <v>0</v>
      </c>
      <c r="K2420" s="132">
        <v>8.0839999999999981E-4</v>
      </c>
      <c r="L2420" s="132">
        <v>0</v>
      </c>
      <c r="M2420" s="132">
        <v>4.6589999999999999E-4</v>
      </c>
      <c r="N2420" s="132">
        <v>0</v>
      </c>
      <c r="O2420" s="132">
        <v>2.6199999999999997E-4</v>
      </c>
      <c r="P2420" s="132">
        <v>8.0499999999999992E-5</v>
      </c>
      <c r="Q2420" s="140">
        <v>0</v>
      </c>
      <c r="R2420" s="134">
        <v>0</v>
      </c>
      <c r="S2420" s="122">
        <f t="shared" si="74"/>
        <v>0</v>
      </c>
      <c r="T2420" s="122">
        <f t="shared" si="75"/>
        <v>100</v>
      </c>
    </row>
    <row r="2421" spans="1:20" x14ac:dyDescent="0.25">
      <c r="A2421" s="3">
        <v>2015</v>
      </c>
      <c r="B2421" s="2" t="s">
        <v>470</v>
      </c>
      <c r="C2421" s="1">
        <v>3541604</v>
      </c>
      <c r="D2421" s="4">
        <v>19</v>
      </c>
      <c r="E2421" s="6">
        <v>19</v>
      </c>
      <c r="F2421" s="39">
        <v>354160419</v>
      </c>
      <c r="G2421" s="39">
        <v>11</v>
      </c>
      <c r="H2421" s="39">
        <v>46</v>
      </c>
      <c r="I2421" s="132">
        <v>0.47002929999999998</v>
      </c>
      <c r="J2421" s="132">
        <v>0.35009260000000003</v>
      </c>
      <c r="K2421" s="132">
        <v>0.11993669999999998</v>
      </c>
      <c r="L2421" s="132">
        <v>0</v>
      </c>
      <c r="M2421" s="132">
        <v>0.17798150000000001</v>
      </c>
      <c r="N2421" s="132">
        <v>0.16750489999999998</v>
      </c>
      <c r="O2421" s="132">
        <v>0.1104816</v>
      </c>
      <c r="P2421" s="132">
        <v>1.4061300000000004E-2</v>
      </c>
      <c r="Q2421" s="140">
        <v>5</v>
      </c>
      <c r="R2421" s="134">
        <v>2</v>
      </c>
      <c r="S2421" s="122">
        <f t="shared" si="74"/>
        <v>19.298245614035086</v>
      </c>
      <c r="T2421" s="122">
        <f t="shared" si="75"/>
        <v>80.701754385964904</v>
      </c>
    </row>
    <row r="2422" spans="1:20" x14ac:dyDescent="0.25">
      <c r="A2422" s="3">
        <v>2015</v>
      </c>
      <c r="B2422" s="2" t="s">
        <v>470</v>
      </c>
      <c r="C2422" s="1">
        <v>3541604</v>
      </c>
      <c r="D2422" s="4">
        <v>19</v>
      </c>
      <c r="E2422" s="6">
        <v>16</v>
      </c>
      <c r="F2422" s="39">
        <v>354160416</v>
      </c>
      <c r="G2422" s="39">
        <v>0</v>
      </c>
      <c r="H2422" s="39">
        <v>1</v>
      </c>
      <c r="I2422" s="132">
        <v>1.1600000000000001E-5</v>
      </c>
      <c r="J2422" s="132">
        <v>0</v>
      </c>
      <c r="K2422" s="132">
        <v>1.1600000000000001E-5</v>
      </c>
      <c r="L2422" s="132">
        <v>0</v>
      </c>
      <c r="M2422" s="132">
        <v>0</v>
      </c>
      <c r="N2422" s="132">
        <v>0</v>
      </c>
      <c r="O2422" s="132">
        <v>0</v>
      </c>
      <c r="P2422" s="132">
        <v>1.1600000000000001E-5</v>
      </c>
      <c r="Q2422" s="140">
        <v>0</v>
      </c>
      <c r="R2422" s="134">
        <v>0</v>
      </c>
      <c r="S2422" s="122">
        <f t="shared" si="74"/>
        <v>0</v>
      </c>
      <c r="T2422" s="122">
        <f t="shared" si="75"/>
        <v>100</v>
      </c>
    </row>
    <row r="2423" spans="1:20" x14ac:dyDescent="0.25">
      <c r="A2423" s="3">
        <v>2015</v>
      </c>
      <c r="B2423" s="2" t="s">
        <v>470</v>
      </c>
      <c r="C2423" s="1">
        <v>3541604</v>
      </c>
      <c r="D2423" s="4">
        <v>19</v>
      </c>
      <c r="E2423" s="6">
        <v>20</v>
      </c>
      <c r="F2423" s="39">
        <v>354160420</v>
      </c>
      <c r="G2423" s="39">
        <v>0</v>
      </c>
      <c r="H2423" s="39">
        <v>1</v>
      </c>
      <c r="I2423" s="132">
        <v>3.4700000000000003E-5</v>
      </c>
      <c r="J2423" s="132">
        <v>0</v>
      </c>
      <c r="K2423" s="132">
        <v>3.4700000000000003E-5</v>
      </c>
      <c r="L2423" s="132">
        <v>0</v>
      </c>
      <c r="M2423" s="132">
        <v>0</v>
      </c>
      <c r="N2423" s="132">
        <v>0</v>
      </c>
      <c r="O2423" s="132">
        <v>0</v>
      </c>
      <c r="P2423" s="132">
        <v>3.4700000000000003E-5</v>
      </c>
      <c r="Q2423" s="140">
        <v>1</v>
      </c>
      <c r="R2423" s="134">
        <v>0</v>
      </c>
      <c r="S2423" s="122">
        <f t="shared" si="74"/>
        <v>0</v>
      </c>
      <c r="T2423" s="122">
        <f t="shared" si="75"/>
        <v>100</v>
      </c>
    </row>
    <row r="2424" spans="1:20" x14ac:dyDescent="0.25">
      <c r="A2424" s="3">
        <v>2015</v>
      </c>
      <c r="B2424" s="2" t="s">
        <v>471</v>
      </c>
      <c r="C2424" s="1">
        <v>3541653</v>
      </c>
      <c r="D2424" s="4">
        <v>10</v>
      </c>
      <c r="E2424" s="6">
        <v>10</v>
      </c>
      <c r="F2424" s="39">
        <v>354165310</v>
      </c>
      <c r="G2424" s="39">
        <v>20</v>
      </c>
      <c r="H2424" s="39">
        <v>7</v>
      </c>
      <c r="I2424" s="132">
        <v>0.2422473</v>
      </c>
      <c r="J2424" s="132">
        <v>0.24153549999999999</v>
      </c>
      <c r="K2424" s="132">
        <v>7.1179999999999995E-4</v>
      </c>
      <c r="L2424" s="132">
        <v>0</v>
      </c>
      <c r="M2424" s="132">
        <v>2.3839999999999999E-4</v>
      </c>
      <c r="N2424" s="132">
        <v>0</v>
      </c>
      <c r="O2424" s="132">
        <v>0.24153549999999999</v>
      </c>
      <c r="P2424" s="132">
        <v>4.7339999999999996E-4</v>
      </c>
      <c r="Q2424" s="140">
        <v>27</v>
      </c>
      <c r="R2424" s="134">
        <v>12</v>
      </c>
      <c r="S2424" s="122">
        <f t="shared" si="74"/>
        <v>74.074074074074076</v>
      </c>
      <c r="T2424" s="122">
        <f t="shared" si="75"/>
        <v>25.925925925925924</v>
      </c>
    </row>
    <row r="2425" spans="1:20" x14ac:dyDescent="0.25">
      <c r="A2425" s="3">
        <v>2015</v>
      </c>
      <c r="B2425" s="2" t="s">
        <v>472</v>
      </c>
      <c r="C2425" s="1">
        <v>3541703</v>
      </c>
      <c r="D2425" s="4">
        <v>17</v>
      </c>
      <c r="E2425" s="6">
        <v>17</v>
      </c>
      <c r="F2425" s="39">
        <v>354170317</v>
      </c>
      <c r="G2425" s="39">
        <v>3</v>
      </c>
      <c r="H2425" s="39">
        <v>3</v>
      </c>
      <c r="I2425" s="132">
        <v>3.1264599999999997E-2</v>
      </c>
      <c r="J2425" s="132">
        <v>3.11805E-2</v>
      </c>
      <c r="K2425" s="132">
        <v>8.4099999999999998E-5</v>
      </c>
      <c r="L2425" s="132">
        <v>0</v>
      </c>
      <c r="M2425" s="132">
        <v>0</v>
      </c>
      <c r="N2425" s="132">
        <v>2.4305500000000001E-2</v>
      </c>
      <c r="O2425" s="132">
        <v>6.9560000000000004E-3</v>
      </c>
      <c r="P2425" s="132">
        <v>3.1E-6</v>
      </c>
      <c r="Q2425" s="140">
        <v>2</v>
      </c>
      <c r="R2425" s="134">
        <v>0</v>
      </c>
      <c r="S2425" s="122">
        <f t="shared" si="74"/>
        <v>50</v>
      </c>
      <c r="T2425" s="122">
        <f t="shared" si="75"/>
        <v>50</v>
      </c>
    </row>
    <row r="2426" spans="1:20" x14ac:dyDescent="0.25">
      <c r="A2426" s="3">
        <v>2015</v>
      </c>
      <c r="B2426" s="2" t="s">
        <v>472</v>
      </c>
      <c r="C2426" s="1">
        <v>3541703</v>
      </c>
      <c r="D2426" s="4">
        <v>17</v>
      </c>
      <c r="E2426" s="6">
        <v>21</v>
      </c>
      <c r="F2426" s="39">
        <v>354170321</v>
      </c>
      <c r="G2426" s="39">
        <v>11</v>
      </c>
      <c r="H2426" s="39">
        <v>17</v>
      </c>
      <c r="I2426" s="132">
        <v>0.42416429999999999</v>
      </c>
      <c r="J2426" s="132">
        <v>0.3172529</v>
      </c>
      <c r="K2426" s="132">
        <v>0.10691139999999998</v>
      </c>
      <c r="L2426" s="132">
        <v>0</v>
      </c>
      <c r="M2426" s="132">
        <v>0</v>
      </c>
      <c r="N2426" s="132">
        <v>0.23462039999999998</v>
      </c>
      <c r="O2426" s="132">
        <v>0.18539130000000001</v>
      </c>
      <c r="P2426" s="132">
        <v>4.1526000000000002E-3</v>
      </c>
      <c r="Q2426" s="140">
        <v>0</v>
      </c>
      <c r="R2426" s="134">
        <v>1</v>
      </c>
      <c r="S2426" s="122">
        <f t="shared" si="74"/>
        <v>39.285714285714285</v>
      </c>
      <c r="T2426" s="122">
        <f t="shared" si="75"/>
        <v>60.714285714285708</v>
      </c>
    </row>
    <row r="2427" spans="1:20" x14ac:dyDescent="0.25">
      <c r="A2427" s="3">
        <v>2015</v>
      </c>
      <c r="B2427" s="2" t="s">
        <v>473</v>
      </c>
      <c r="C2427" s="1">
        <v>3541802</v>
      </c>
      <c r="D2427" s="4">
        <v>20</v>
      </c>
      <c r="E2427" s="6">
        <v>20</v>
      </c>
      <c r="F2427" s="39">
        <v>354180220</v>
      </c>
      <c r="G2427" s="39">
        <v>1</v>
      </c>
      <c r="H2427" s="39">
        <v>4</v>
      </c>
      <c r="I2427" s="132">
        <v>0.17383889999999999</v>
      </c>
      <c r="J2427" s="132">
        <v>0.1666667</v>
      </c>
      <c r="K2427" s="132">
        <v>7.1722000000000001E-3</v>
      </c>
      <c r="L2427" s="132">
        <v>0</v>
      </c>
      <c r="M2427" s="132">
        <v>7.1722000000000001E-3</v>
      </c>
      <c r="N2427" s="132">
        <v>0.1666667</v>
      </c>
      <c r="O2427" s="132">
        <v>0</v>
      </c>
      <c r="P2427" s="132">
        <v>0</v>
      </c>
      <c r="Q2427" s="140">
        <v>3</v>
      </c>
      <c r="R2427" s="134">
        <v>2</v>
      </c>
      <c r="S2427" s="122">
        <f t="shared" si="74"/>
        <v>20</v>
      </c>
      <c r="T2427" s="122">
        <f t="shared" si="75"/>
        <v>80</v>
      </c>
    </row>
    <row r="2428" spans="1:20" x14ac:dyDescent="0.25">
      <c r="A2428" s="3">
        <v>2015</v>
      </c>
      <c r="B2428" s="2" t="s">
        <v>474</v>
      </c>
      <c r="C2428" s="1">
        <v>3541901</v>
      </c>
      <c r="D2428" s="4">
        <v>2</v>
      </c>
      <c r="E2428" s="6">
        <v>2</v>
      </c>
      <c r="F2428" s="39">
        <v>35419012</v>
      </c>
      <c r="G2428" s="39">
        <v>7</v>
      </c>
      <c r="H2428" s="39">
        <v>3</v>
      </c>
      <c r="I2428" s="132">
        <v>3.5064699999999983E-2</v>
      </c>
      <c r="J2428" s="132">
        <v>3.4381899999999986E-2</v>
      </c>
      <c r="K2428" s="132">
        <v>6.8280000000000001E-4</v>
      </c>
      <c r="L2428" s="132">
        <v>2.1308980213089802E-3</v>
      </c>
      <c r="M2428" s="132">
        <v>3.4166700000000001E-2</v>
      </c>
      <c r="N2428" s="132">
        <v>5.0920000000000002E-4</v>
      </c>
      <c r="O2428" s="132">
        <v>0</v>
      </c>
      <c r="P2428" s="132">
        <v>3.8879999999999996E-4</v>
      </c>
      <c r="Q2428" s="140">
        <v>3</v>
      </c>
      <c r="R2428" s="134">
        <v>11</v>
      </c>
      <c r="S2428" s="122">
        <f t="shared" si="74"/>
        <v>70</v>
      </c>
      <c r="T2428" s="122">
        <f t="shared" si="75"/>
        <v>30</v>
      </c>
    </row>
    <row r="2429" spans="1:20" x14ac:dyDescent="0.25">
      <c r="A2429" s="3">
        <v>2015</v>
      </c>
      <c r="B2429" s="2" t="s">
        <v>475</v>
      </c>
      <c r="C2429" s="1">
        <v>3542008</v>
      </c>
      <c r="D2429" s="4">
        <v>20</v>
      </c>
      <c r="E2429" s="6">
        <v>20</v>
      </c>
      <c r="F2429" s="39">
        <v>354200820</v>
      </c>
      <c r="G2429" s="39">
        <v>0</v>
      </c>
      <c r="H2429" s="39">
        <v>7</v>
      </c>
      <c r="I2429" s="132">
        <v>1.28462E-2</v>
      </c>
      <c r="J2429" s="132">
        <v>0</v>
      </c>
      <c r="K2429" s="132">
        <v>1.28462E-2</v>
      </c>
      <c r="L2429" s="132">
        <v>0</v>
      </c>
      <c r="M2429" s="132">
        <v>1.1657300000000001E-2</v>
      </c>
      <c r="N2429" s="132">
        <v>6.3539999999999994E-4</v>
      </c>
      <c r="O2429" s="132">
        <v>5.5349999999999996E-4</v>
      </c>
      <c r="P2429" s="132">
        <v>0</v>
      </c>
      <c r="Q2429" s="140">
        <v>0</v>
      </c>
      <c r="R2429" s="134">
        <v>0</v>
      </c>
      <c r="S2429" s="122">
        <f t="shared" si="74"/>
        <v>0</v>
      </c>
      <c r="T2429" s="122">
        <f t="shared" si="75"/>
        <v>100</v>
      </c>
    </row>
    <row r="2430" spans="1:20" x14ac:dyDescent="0.25">
      <c r="A2430" s="3">
        <v>2015</v>
      </c>
      <c r="B2430" s="2" t="s">
        <v>475</v>
      </c>
      <c r="C2430" s="1">
        <v>3542008</v>
      </c>
      <c r="D2430" s="4">
        <v>20</v>
      </c>
      <c r="E2430" s="6">
        <v>21</v>
      </c>
      <c r="F2430" s="39">
        <v>354200821</v>
      </c>
      <c r="G2430" s="39">
        <v>2</v>
      </c>
      <c r="H2430" s="39">
        <v>0</v>
      </c>
      <c r="I2430" s="132">
        <v>2.8700000000000002E-3</v>
      </c>
      <c r="J2430" s="132">
        <v>2.8700000000000002E-3</v>
      </c>
      <c r="K2430" s="132">
        <v>0</v>
      </c>
      <c r="L2430" s="132">
        <v>0</v>
      </c>
      <c r="M2430" s="132">
        <v>0</v>
      </c>
      <c r="N2430" s="132">
        <v>3.8190000000000001E-4</v>
      </c>
      <c r="O2430" s="132">
        <v>0</v>
      </c>
      <c r="P2430" s="132">
        <v>2.4881E-3</v>
      </c>
      <c r="Q2430" s="140">
        <v>3</v>
      </c>
      <c r="R2430" s="134">
        <v>5</v>
      </c>
      <c r="S2430" s="122">
        <f t="shared" si="74"/>
        <v>100</v>
      </c>
      <c r="T2430" s="122">
        <f t="shared" si="75"/>
        <v>0</v>
      </c>
    </row>
    <row r="2431" spans="1:20" x14ac:dyDescent="0.25">
      <c r="A2431" s="3">
        <v>2015</v>
      </c>
      <c r="B2431" s="2" t="s">
        <v>476</v>
      </c>
      <c r="C2431" s="1">
        <v>3542107</v>
      </c>
      <c r="D2431" s="4">
        <v>5</v>
      </c>
      <c r="E2431" s="6">
        <v>5</v>
      </c>
      <c r="F2431" s="39">
        <v>35421075</v>
      </c>
      <c r="G2431" s="39">
        <v>5</v>
      </c>
      <c r="H2431" s="39">
        <v>18</v>
      </c>
      <c r="I2431" s="132">
        <v>0.59407379999999999</v>
      </c>
      <c r="J2431" s="132">
        <v>0.56407850000000004</v>
      </c>
      <c r="K2431" s="132">
        <v>2.9995299999999999E-2</v>
      </c>
      <c r="L2431" s="132">
        <v>0</v>
      </c>
      <c r="M2431" s="132">
        <v>4.5752400000000006E-2</v>
      </c>
      <c r="N2431" s="132">
        <v>0.54272670000000001</v>
      </c>
      <c r="O2431" s="132">
        <v>2.4118E-3</v>
      </c>
      <c r="P2431" s="132">
        <v>3.1829000000000002E-3</v>
      </c>
      <c r="Q2431" s="140">
        <v>6</v>
      </c>
      <c r="R2431" s="134">
        <v>3</v>
      </c>
      <c r="S2431" s="122">
        <f t="shared" si="74"/>
        <v>21.739130434782609</v>
      </c>
      <c r="T2431" s="122">
        <f t="shared" si="75"/>
        <v>78.260869565217391</v>
      </c>
    </row>
    <row r="2432" spans="1:20" x14ac:dyDescent="0.25">
      <c r="A2432" s="3">
        <v>2015</v>
      </c>
      <c r="B2432" s="2" t="s">
        <v>476</v>
      </c>
      <c r="C2432" s="1">
        <v>3542107</v>
      </c>
      <c r="D2432" s="4">
        <v>5</v>
      </c>
      <c r="E2432" s="6">
        <v>10</v>
      </c>
      <c r="F2432" s="39">
        <v>354210710</v>
      </c>
      <c r="G2432" s="39">
        <v>3</v>
      </c>
      <c r="H2432" s="39">
        <v>0</v>
      </c>
      <c r="I2432" s="132">
        <v>3.4918400000000002E-2</v>
      </c>
      <c r="J2432" s="132">
        <v>3.4918400000000002E-2</v>
      </c>
      <c r="K2432" s="132">
        <v>0</v>
      </c>
      <c r="L2432" s="132">
        <v>0</v>
      </c>
      <c r="M2432" s="132">
        <v>0</v>
      </c>
      <c r="N2432" s="132">
        <v>0</v>
      </c>
      <c r="O2432" s="132">
        <v>3.0288800000000001E-2</v>
      </c>
      <c r="P2432" s="132">
        <v>4.6296000000000002E-3</v>
      </c>
      <c r="Q2432" s="140">
        <v>4</v>
      </c>
      <c r="R2432" s="134">
        <v>0</v>
      </c>
      <c r="S2432" s="122">
        <f t="shared" si="74"/>
        <v>100</v>
      </c>
      <c r="T2432" s="122">
        <f t="shared" si="75"/>
        <v>0</v>
      </c>
    </row>
    <row r="2433" spans="1:20" x14ac:dyDescent="0.25">
      <c r="A2433" s="3">
        <v>2015</v>
      </c>
      <c r="B2433" s="2" t="s">
        <v>477</v>
      </c>
      <c r="C2433" s="1">
        <v>3542206</v>
      </c>
      <c r="D2433" s="4">
        <v>17</v>
      </c>
      <c r="E2433" s="6">
        <v>17</v>
      </c>
      <c r="F2433" s="39">
        <v>354220617</v>
      </c>
      <c r="G2433" s="39">
        <v>9</v>
      </c>
      <c r="H2433" s="39">
        <v>16</v>
      </c>
      <c r="I2433" s="132">
        <v>2.3626500000000002E-2</v>
      </c>
      <c r="J2433" s="132">
        <v>1.2563700000000002E-2</v>
      </c>
      <c r="K2433" s="132">
        <v>1.1062799999999999E-2</v>
      </c>
      <c r="L2433" s="132">
        <v>0</v>
      </c>
      <c r="M2433" s="132">
        <v>0</v>
      </c>
      <c r="N2433" s="132">
        <v>9.9075999999999973E-3</v>
      </c>
      <c r="O2433" s="132">
        <v>1.0866500000000001E-2</v>
      </c>
      <c r="P2433" s="132">
        <v>2.8524000000000002E-3</v>
      </c>
      <c r="Q2433" s="140">
        <v>1</v>
      </c>
      <c r="R2433" s="134">
        <v>6</v>
      </c>
      <c r="S2433" s="122">
        <f t="shared" si="74"/>
        <v>36</v>
      </c>
      <c r="T2433" s="122">
        <f t="shared" si="75"/>
        <v>64</v>
      </c>
    </row>
    <row r="2434" spans="1:20" x14ac:dyDescent="0.25">
      <c r="A2434" s="3">
        <v>2015</v>
      </c>
      <c r="B2434" s="2" t="s">
        <v>477</v>
      </c>
      <c r="C2434" s="1">
        <v>3542206</v>
      </c>
      <c r="D2434" s="4">
        <v>17</v>
      </c>
      <c r="E2434" s="6">
        <v>21</v>
      </c>
      <c r="F2434" s="39">
        <v>354220621</v>
      </c>
      <c r="G2434" s="39">
        <v>5</v>
      </c>
      <c r="H2434" s="39">
        <v>3</v>
      </c>
      <c r="I2434" s="132">
        <v>0.17274930000000002</v>
      </c>
      <c r="J2434" s="132">
        <v>0.17254620000000001</v>
      </c>
      <c r="K2434" s="132">
        <v>2.031E-4</v>
      </c>
      <c r="L2434" s="132">
        <v>0</v>
      </c>
      <c r="M2434" s="132">
        <v>0</v>
      </c>
      <c r="N2434" s="132">
        <v>7.0601800000000006E-2</v>
      </c>
      <c r="O2434" s="132">
        <v>0.10209539999999999</v>
      </c>
      <c r="P2434" s="132">
        <v>5.2099999999999999E-5</v>
      </c>
      <c r="Q2434" s="140">
        <v>6</v>
      </c>
      <c r="R2434" s="134">
        <v>1</v>
      </c>
      <c r="S2434" s="122">
        <f t="shared" si="74"/>
        <v>62.5</v>
      </c>
      <c r="T2434" s="122">
        <f t="shared" si="75"/>
        <v>37.5</v>
      </c>
    </row>
    <row r="2435" spans="1:20" x14ac:dyDescent="0.25">
      <c r="A2435" s="3">
        <v>2015</v>
      </c>
      <c r="B2435" s="2" t="s">
        <v>477</v>
      </c>
      <c r="C2435" s="1">
        <v>3542206</v>
      </c>
      <c r="D2435" s="4">
        <v>17</v>
      </c>
      <c r="E2435" s="6">
        <v>22</v>
      </c>
      <c r="F2435" s="39">
        <v>354220622</v>
      </c>
      <c r="G2435" s="39">
        <v>1</v>
      </c>
      <c r="H2435" s="39">
        <v>0</v>
      </c>
      <c r="I2435" s="132">
        <v>5.2082999999999999E-3</v>
      </c>
      <c r="J2435" s="132">
        <v>5.2082999999999999E-3</v>
      </c>
      <c r="K2435" s="132">
        <v>0</v>
      </c>
      <c r="L2435" s="132">
        <v>0</v>
      </c>
      <c r="M2435" s="132">
        <v>0</v>
      </c>
      <c r="N2435" s="132">
        <v>0</v>
      </c>
      <c r="O2435" s="132">
        <v>5.2082999999999999E-3</v>
      </c>
      <c r="P2435" s="132">
        <v>0</v>
      </c>
      <c r="Q2435" s="140">
        <v>0</v>
      </c>
      <c r="R2435" s="134">
        <v>3</v>
      </c>
      <c r="S2435" s="122">
        <f t="shared" ref="S2435:S2498" si="76">IFERROR(((G2435)/(SUM($G2435:$H2435)))*100,0)</f>
        <v>100</v>
      </c>
      <c r="T2435" s="122">
        <f t="shared" ref="T2435:T2498" si="77">IFERROR(((H2435)/(SUM($G2435:$H2435)))*100,0)</f>
        <v>0</v>
      </c>
    </row>
    <row r="2436" spans="1:20" x14ac:dyDescent="0.25">
      <c r="A2436" s="3">
        <v>2015</v>
      </c>
      <c r="B2436" s="2" t="s">
        <v>478</v>
      </c>
      <c r="C2436" s="1">
        <v>3542305</v>
      </c>
      <c r="D2436" s="4">
        <v>2</v>
      </c>
      <c r="E2436" s="6">
        <v>2</v>
      </c>
      <c r="F2436" s="39">
        <v>35423052</v>
      </c>
      <c r="G2436" s="39">
        <v>12</v>
      </c>
      <c r="H2436" s="39">
        <v>3</v>
      </c>
      <c r="I2436" s="132">
        <v>8.5133999999999991E-3</v>
      </c>
      <c r="J2436" s="132">
        <v>7.6024999999999999E-3</v>
      </c>
      <c r="K2436" s="132">
        <v>9.1089999999999997E-4</v>
      </c>
      <c r="L2436" s="132">
        <v>2.0972222222222221E-3</v>
      </c>
      <c r="M2436" s="132">
        <v>5.0000000000000001E-3</v>
      </c>
      <c r="N2436" s="132">
        <v>0</v>
      </c>
      <c r="O2436" s="132">
        <v>1.5003E-3</v>
      </c>
      <c r="P2436" s="132">
        <v>2.0131000000000003E-3</v>
      </c>
      <c r="Q2436" s="140">
        <v>18</v>
      </c>
      <c r="R2436" s="134">
        <v>3</v>
      </c>
      <c r="S2436" s="122">
        <f t="shared" si="76"/>
        <v>80</v>
      </c>
      <c r="T2436" s="122">
        <f t="shared" si="77"/>
        <v>20</v>
      </c>
    </row>
    <row r="2437" spans="1:20" x14ac:dyDescent="0.25">
      <c r="A2437" s="3">
        <v>2015</v>
      </c>
      <c r="B2437" s="2" t="s">
        <v>479</v>
      </c>
      <c r="C2437" s="1">
        <v>3542404</v>
      </c>
      <c r="D2437" s="4">
        <v>22</v>
      </c>
      <c r="E2437" s="6">
        <v>22</v>
      </c>
      <c r="F2437" s="39">
        <v>354240422</v>
      </c>
      <c r="G2437" s="39">
        <v>1</v>
      </c>
      <c r="H2437" s="39">
        <v>46</v>
      </c>
      <c r="I2437" s="132">
        <v>4.0764500000000002E-2</v>
      </c>
      <c r="J2437" s="132">
        <v>4.8230000000000001E-4</v>
      </c>
      <c r="K2437" s="132">
        <v>4.0282200000000004E-2</v>
      </c>
      <c r="L2437" s="132">
        <v>0</v>
      </c>
      <c r="M2437" s="132">
        <v>3.2476799999999993E-2</v>
      </c>
      <c r="N2437" s="132">
        <v>6.2287000000000002E-3</v>
      </c>
      <c r="O2437" s="132">
        <v>2.0479999999999999E-4</v>
      </c>
      <c r="P2437" s="132">
        <v>1.8542000000000003E-3</v>
      </c>
      <c r="Q2437" s="140">
        <v>1</v>
      </c>
      <c r="R2437" s="134">
        <v>12</v>
      </c>
      <c r="S2437" s="122">
        <f t="shared" si="76"/>
        <v>2.1276595744680851</v>
      </c>
      <c r="T2437" s="122">
        <f t="shared" si="77"/>
        <v>97.872340425531917</v>
      </c>
    </row>
    <row r="2438" spans="1:20" x14ac:dyDescent="0.25">
      <c r="A2438" s="3">
        <v>2015</v>
      </c>
      <c r="B2438" s="2" t="s">
        <v>479</v>
      </c>
      <c r="C2438" s="1">
        <v>3542404</v>
      </c>
      <c r="D2438" s="4">
        <v>22</v>
      </c>
      <c r="E2438" s="6">
        <v>21</v>
      </c>
      <c r="F2438" s="39">
        <v>354240421</v>
      </c>
      <c r="G2438" s="39">
        <v>0</v>
      </c>
      <c r="H2438" s="39">
        <v>3</v>
      </c>
      <c r="I2438" s="132">
        <v>1.3299999999999998E-4</v>
      </c>
      <c r="J2438" s="132">
        <v>0</v>
      </c>
      <c r="K2438" s="132">
        <v>1.3299999999999998E-4</v>
      </c>
      <c r="L2438" s="132">
        <v>0</v>
      </c>
      <c r="M2438" s="132">
        <v>0</v>
      </c>
      <c r="N2438" s="132">
        <v>0</v>
      </c>
      <c r="O2438" s="132">
        <v>0</v>
      </c>
      <c r="P2438" s="132">
        <v>1.3299999999999998E-4</v>
      </c>
      <c r="Q2438" s="140">
        <v>0</v>
      </c>
      <c r="R2438" s="134">
        <v>9</v>
      </c>
      <c r="S2438" s="122">
        <f t="shared" si="76"/>
        <v>0</v>
      </c>
      <c r="T2438" s="122">
        <f t="shared" si="77"/>
        <v>100</v>
      </c>
    </row>
    <row r="2439" spans="1:20" x14ac:dyDescent="0.25">
      <c r="A2439" s="3">
        <v>2015</v>
      </c>
      <c r="B2439" s="2" t="s">
        <v>480</v>
      </c>
      <c r="C2439" s="1">
        <v>3542503</v>
      </c>
      <c r="D2439" s="4">
        <v>16</v>
      </c>
      <c r="E2439" s="6">
        <v>16</v>
      </c>
      <c r="F2439" s="39">
        <v>354250316</v>
      </c>
      <c r="G2439" s="39">
        <v>7</v>
      </c>
      <c r="H2439" s="39">
        <v>15</v>
      </c>
      <c r="I2439" s="132">
        <v>0.18939650000000002</v>
      </c>
      <c r="J2439" s="132">
        <v>0.14396390000000001</v>
      </c>
      <c r="K2439" s="132">
        <v>4.5432600000000004E-2</v>
      </c>
      <c r="L2439" s="132">
        <v>0</v>
      </c>
      <c r="M2439" s="132">
        <v>9.2592000000000004E-3</v>
      </c>
      <c r="N2439" s="132">
        <v>4.07E-5</v>
      </c>
      <c r="O2439" s="132">
        <v>0.17873080000000002</v>
      </c>
      <c r="P2439" s="132">
        <v>1.3657999999999999E-3</v>
      </c>
      <c r="Q2439" s="140">
        <v>2</v>
      </c>
      <c r="R2439" s="134">
        <v>1</v>
      </c>
      <c r="S2439" s="122">
        <f t="shared" si="76"/>
        <v>31.818181818181817</v>
      </c>
      <c r="T2439" s="122">
        <f t="shared" si="77"/>
        <v>68.181818181818173</v>
      </c>
    </row>
    <row r="2440" spans="1:20" x14ac:dyDescent="0.25">
      <c r="A2440" s="3">
        <v>2015</v>
      </c>
      <c r="B2440" s="2" t="s">
        <v>481</v>
      </c>
      <c r="C2440" s="1">
        <v>3542602</v>
      </c>
      <c r="D2440" s="4">
        <v>11</v>
      </c>
      <c r="E2440" s="6">
        <v>11</v>
      </c>
      <c r="F2440" s="39">
        <v>354260211</v>
      </c>
      <c r="G2440" s="39">
        <v>60</v>
      </c>
      <c r="H2440" s="39">
        <v>25</v>
      </c>
      <c r="I2440" s="132">
        <v>9.5659200000000014E-2</v>
      </c>
      <c r="J2440" s="132">
        <v>8.2526900000000014E-2</v>
      </c>
      <c r="K2440" s="132">
        <v>1.3132300000000001E-2</v>
      </c>
      <c r="L2440" s="132">
        <v>0.19971981227803146</v>
      </c>
      <c r="M2440" s="132">
        <v>2.5347E-3</v>
      </c>
      <c r="N2440" s="132">
        <v>8.4539999999999995E-4</v>
      </c>
      <c r="O2440" s="132">
        <v>7.8095399999999995E-2</v>
      </c>
      <c r="P2440" s="132">
        <v>1.41837E-2</v>
      </c>
      <c r="Q2440" s="140">
        <v>137</v>
      </c>
      <c r="R2440" s="134">
        <v>54</v>
      </c>
      <c r="S2440" s="122">
        <f t="shared" si="76"/>
        <v>70.588235294117652</v>
      </c>
      <c r="T2440" s="122">
        <f t="shared" si="77"/>
        <v>29.411764705882355</v>
      </c>
    </row>
    <row r="2441" spans="1:20" x14ac:dyDescent="0.25">
      <c r="A2441" s="3">
        <v>2015</v>
      </c>
      <c r="B2441" s="2" t="s">
        <v>482</v>
      </c>
      <c r="C2441" s="1">
        <v>3542701</v>
      </c>
      <c r="D2441" s="4">
        <v>8</v>
      </c>
      <c r="E2441" s="6">
        <v>8</v>
      </c>
      <c r="F2441" s="39">
        <v>35427018</v>
      </c>
      <c r="G2441" s="39">
        <v>8</v>
      </c>
      <c r="H2441" s="39">
        <v>11</v>
      </c>
      <c r="I2441" s="132">
        <v>9.560819999999999E-2</v>
      </c>
      <c r="J2441" s="132">
        <v>2.7625500000000001E-2</v>
      </c>
      <c r="K2441" s="132">
        <v>6.7982699999999993E-2</v>
      </c>
      <c r="L2441" s="132">
        <v>0</v>
      </c>
      <c r="M2441" s="132">
        <v>6.4814800000000006E-2</v>
      </c>
      <c r="N2441" s="132">
        <v>2.7210999999999997E-3</v>
      </c>
      <c r="O2441" s="132">
        <v>2.6192600000000003E-2</v>
      </c>
      <c r="P2441" s="132">
        <v>1.8797000000000002E-3</v>
      </c>
      <c r="Q2441" s="140">
        <v>3</v>
      </c>
      <c r="R2441" s="134">
        <v>8</v>
      </c>
      <c r="S2441" s="122">
        <f t="shared" si="76"/>
        <v>42.105263157894733</v>
      </c>
      <c r="T2441" s="122">
        <f t="shared" si="77"/>
        <v>57.894736842105267</v>
      </c>
    </row>
    <row r="2442" spans="1:20" x14ac:dyDescent="0.25">
      <c r="A2442" s="3">
        <v>2015</v>
      </c>
      <c r="B2442" s="2" t="s">
        <v>483</v>
      </c>
      <c r="C2442" s="1">
        <v>3542800</v>
      </c>
      <c r="D2442" s="4">
        <v>11</v>
      </c>
      <c r="E2442" s="6">
        <v>11</v>
      </c>
      <c r="F2442" s="39">
        <v>354280011</v>
      </c>
      <c r="G2442" s="39">
        <v>0</v>
      </c>
      <c r="H2442" s="39">
        <v>0</v>
      </c>
      <c r="I2442" s="132">
        <v>0</v>
      </c>
      <c r="J2442" s="132">
        <v>0</v>
      </c>
      <c r="K2442" s="132">
        <v>0</v>
      </c>
      <c r="L2442" s="132">
        <v>4.3399606798579403E-3</v>
      </c>
      <c r="M2442" s="132">
        <v>0</v>
      </c>
      <c r="N2442" s="132">
        <v>0</v>
      </c>
      <c r="O2442" s="132">
        <v>0</v>
      </c>
      <c r="P2442" s="132">
        <v>0</v>
      </c>
      <c r="Q2442" s="140">
        <v>1</v>
      </c>
      <c r="R2442" s="134">
        <v>1</v>
      </c>
      <c r="S2442" s="122">
        <f t="shared" si="76"/>
        <v>0</v>
      </c>
      <c r="T2442" s="122">
        <f t="shared" si="77"/>
        <v>0</v>
      </c>
    </row>
    <row r="2443" spans="1:20" x14ac:dyDescent="0.25">
      <c r="A2443" s="3">
        <v>2015</v>
      </c>
      <c r="B2443" s="2" t="s">
        <v>484</v>
      </c>
      <c r="C2443" s="1">
        <v>3542909</v>
      </c>
      <c r="D2443" s="4">
        <v>13</v>
      </c>
      <c r="E2443" s="6">
        <v>13</v>
      </c>
      <c r="F2443" s="39">
        <v>354290913</v>
      </c>
      <c r="G2443" s="39">
        <v>38</v>
      </c>
      <c r="H2443" s="39">
        <v>68</v>
      </c>
      <c r="I2443" s="132">
        <v>0.21982019999999997</v>
      </c>
      <c r="J2443" s="132">
        <v>0.11554569999999996</v>
      </c>
      <c r="K2443" s="132">
        <v>0.10427450000000001</v>
      </c>
      <c r="L2443" s="132">
        <v>0</v>
      </c>
      <c r="M2443" s="132">
        <v>3.7851999999999997E-2</v>
      </c>
      <c r="N2443" s="132">
        <v>1.8869999999999998E-4</v>
      </c>
      <c r="O2443" s="132">
        <v>0.17027109999999998</v>
      </c>
      <c r="P2443" s="132">
        <v>1.1508400000000007E-2</v>
      </c>
      <c r="Q2443" s="140">
        <v>22</v>
      </c>
      <c r="R2443" s="134">
        <v>4</v>
      </c>
      <c r="S2443" s="122">
        <f t="shared" si="76"/>
        <v>35.849056603773583</v>
      </c>
      <c r="T2443" s="122">
        <f t="shared" si="77"/>
        <v>64.15094339622641</v>
      </c>
    </row>
    <row r="2444" spans="1:20" x14ac:dyDescent="0.25">
      <c r="A2444" s="3">
        <v>2015</v>
      </c>
      <c r="B2444" s="2" t="s">
        <v>485</v>
      </c>
      <c r="C2444" s="1">
        <v>3543006</v>
      </c>
      <c r="D2444" s="4">
        <v>14</v>
      </c>
      <c r="E2444" s="6">
        <v>14</v>
      </c>
      <c r="F2444" s="39">
        <v>354300614</v>
      </c>
      <c r="G2444" s="39">
        <v>149</v>
      </c>
      <c r="H2444" s="39">
        <v>5</v>
      </c>
      <c r="I2444" s="132">
        <v>0.2347297999999996</v>
      </c>
      <c r="J2444" s="132">
        <v>0.21806769999999961</v>
      </c>
      <c r="K2444" s="132">
        <v>1.6662099999999999E-2</v>
      </c>
      <c r="L2444" s="132">
        <v>0</v>
      </c>
      <c r="M2444" s="132">
        <v>3.4863999999999999E-2</v>
      </c>
      <c r="N2444" s="132">
        <v>4.1689799999999999E-2</v>
      </c>
      <c r="O2444" s="132">
        <v>0.15817019999999959</v>
      </c>
      <c r="P2444" s="132">
        <v>5.8000000000000004E-6</v>
      </c>
      <c r="Q2444" s="140">
        <v>37</v>
      </c>
      <c r="R2444" s="134">
        <v>2</v>
      </c>
      <c r="S2444" s="122">
        <f t="shared" si="76"/>
        <v>96.753246753246756</v>
      </c>
      <c r="T2444" s="122">
        <f t="shared" si="77"/>
        <v>3.2467532467532463</v>
      </c>
    </row>
    <row r="2445" spans="1:20" x14ac:dyDescent="0.25">
      <c r="A2445" s="3">
        <v>2015</v>
      </c>
      <c r="B2445" s="2" t="s">
        <v>486</v>
      </c>
      <c r="C2445" s="1">
        <v>3543105</v>
      </c>
      <c r="D2445" s="4">
        <v>8</v>
      </c>
      <c r="E2445" s="6">
        <v>8</v>
      </c>
      <c r="F2445" s="39">
        <v>35431058</v>
      </c>
      <c r="G2445" s="39">
        <v>29</v>
      </c>
      <c r="H2445" s="39">
        <v>15</v>
      </c>
      <c r="I2445" s="132">
        <v>0.12798709999999999</v>
      </c>
      <c r="J2445" s="132">
        <v>0.10131929999999999</v>
      </c>
      <c r="K2445" s="132">
        <v>2.6667799999999998E-2</v>
      </c>
      <c r="L2445" s="132">
        <v>0</v>
      </c>
      <c r="M2445" s="132">
        <v>2.0335699999999998E-2</v>
      </c>
      <c r="N2445" s="132">
        <v>2.3149999999999999E-4</v>
      </c>
      <c r="O2445" s="132">
        <v>0.10534009999999999</v>
      </c>
      <c r="P2445" s="132">
        <v>2.0798000000000001E-3</v>
      </c>
      <c r="Q2445" s="140">
        <v>11</v>
      </c>
      <c r="R2445" s="134">
        <v>2</v>
      </c>
      <c r="S2445" s="122">
        <f t="shared" si="76"/>
        <v>65.909090909090907</v>
      </c>
      <c r="T2445" s="122">
        <f t="shared" si="77"/>
        <v>34.090909090909086</v>
      </c>
    </row>
    <row r="2446" spans="1:20" x14ac:dyDescent="0.25">
      <c r="A2446" s="3">
        <v>2015</v>
      </c>
      <c r="B2446" s="2" t="s">
        <v>487</v>
      </c>
      <c r="C2446" s="1">
        <v>3543204</v>
      </c>
      <c r="D2446" s="4">
        <v>17</v>
      </c>
      <c r="E2446" s="6">
        <v>17</v>
      </c>
      <c r="F2446" s="39">
        <v>354320417</v>
      </c>
      <c r="G2446" s="39">
        <v>8</v>
      </c>
      <c r="H2446" s="39">
        <v>14</v>
      </c>
      <c r="I2446" s="132">
        <v>9.4359799999999994E-2</v>
      </c>
      <c r="J2446" s="132">
        <v>8.0494499999999997E-2</v>
      </c>
      <c r="K2446" s="132">
        <v>1.3865300000000001E-2</v>
      </c>
      <c r="L2446" s="132">
        <v>0</v>
      </c>
      <c r="M2446" s="132">
        <v>9.6643000000000007E-3</v>
      </c>
      <c r="N2446" s="132">
        <v>2.3103300000000004E-2</v>
      </c>
      <c r="O2446" s="132">
        <v>6.0943499999999998E-2</v>
      </c>
      <c r="P2446" s="132">
        <v>6.4869999999999999E-4</v>
      </c>
      <c r="Q2446" s="140">
        <v>5</v>
      </c>
      <c r="R2446" s="134">
        <v>0</v>
      </c>
      <c r="S2446" s="122">
        <f t="shared" si="76"/>
        <v>36.363636363636367</v>
      </c>
      <c r="T2446" s="122">
        <f t="shared" si="77"/>
        <v>63.636363636363633</v>
      </c>
    </row>
    <row r="2447" spans="1:20" x14ac:dyDescent="0.25">
      <c r="A2447" s="3">
        <v>2015</v>
      </c>
      <c r="B2447" s="2" t="s">
        <v>488</v>
      </c>
      <c r="C2447" s="1">
        <v>3543238</v>
      </c>
      <c r="D2447" s="4">
        <v>21</v>
      </c>
      <c r="E2447" s="6">
        <v>21</v>
      </c>
      <c r="F2447" s="39">
        <v>354323821</v>
      </c>
      <c r="G2447" s="39">
        <v>0</v>
      </c>
      <c r="H2447" s="39">
        <v>1</v>
      </c>
      <c r="I2447" s="132">
        <v>5.2099999999999999E-5</v>
      </c>
      <c r="J2447" s="132">
        <v>0</v>
      </c>
      <c r="K2447" s="132">
        <v>5.2099999999999999E-5</v>
      </c>
      <c r="L2447" s="132">
        <v>0</v>
      </c>
      <c r="M2447" s="132">
        <v>0</v>
      </c>
      <c r="N2447" s="132">
        <v>0</v>
      </c>
      <c r="O2447" s="132">
        <v>0</v>
      </c>
      <c r="P2447" s="132">
        <v>5.2099999999999999E-5</v>
      </c>
      <c r="Q2447" s="140">
        <v>0</v>
      </c>
      <c r="R2447" s="134">
        <v>1</v>
      </c>
      <c r="S2447" s="122">
        <f t="shared" si="76"/>
        <v>0</v>
      </c>
      <c r="T2447" s="122">
        <f t="shared" si="77"/>
        <v>100</v>
      </c>
    </row>
    <row r="2448" spans="1:20" x14ac:dyDescent="0.25">
      <c r="A2448" s="3">
        <v>2015</v>
      </c>
      <c r="B2448" s="2" t="s">
        <v>489</v>
      </c>
      <c r="C2448" s="1">
        <v>3543253</v>
      </c>
      <c r="D2448" s="4">
        <v>14</v>
      </c>
      <c r="E2448" s="6">
        <v>14</v>
      </c>
      <c r="F2448" s="39">
        <v>354325314</v>
      </c>
      <c r="G2448" s="39">
        <v>9</v>
      </c>
      <c r="H2448" s="39">
        <v>4</v>
      </c>
      <c r="I2448" s="132">
        <v>0.1424898</v>
      </c>
      <c r="J2448" s="132">
        <v>0.14013400000000001</v>
      </c>
      <c r="K2448" s="132">
        <v>2.3557999999999999E-3</v>
      </c>
      <c r="L2448" s="132">
        <v>0</v>
      </c>
      <c r="M2448" s="132">
        <v>3.163E-3</v>
      </c>
      <c r="N2448" s="132">
        <v>0.13703700000000002</v>
      </c>
      <c r="O2448" s="132">
        <v>1.1564999999999998E-3</v>
      </c>
      <c r="P2448" s="132">
        <v>1.1333000000000001E-3</v>
      </c>
      <c r="Q2448" s="140">
        <v>4</v>
      </c>
      <c r="R2448" s="134">
        <v>24</v>
      </c>
      <c r="S2448" s="122">
        <f t="shared" si="76"/>
        <v>69.230769230769226</v>
      </c>
      <c r="T2448" s="122">
        <f t="shared" si="77"/>
        <v>30.76923076923077</v>
      </c>
    </row>
    <row r="2449" spans="1:20" x14ac:dyDescent="0.25">
      <c r="A2449" s="3">
        <v>2015</v>
      </c>
      <c r="B2449" s="2" t="s">
        <v>490</v>
      </c>
      <c r="C2449" s="1">
        <v>3543303</v>
      </c>
      <c r="D2449" s="4">
        <v>6</v>
      </c>
      <c r="E2449" s="6">
        <v>6</v>
      </c>
      <c r="F2449" s="39">
        <v>35433036</v>
      </c>
      <c r="G2449" s="39">
        <v>8</v>
      </c>
      <c r="H2449" s="39">
        <v>26</v>
      </c>
      <c r="I2449" s="132">
        <v>1.3062899999999999E-2</v>
      </c>
      <c r="J2449" s="132">
        <v>1.8850999999999996E-3</v>
      </c>
      <c r="K2449" s="132">
        <v>1.11778E-2</v>
      </c>
      <c r="L2449" s="132">
        <v>0</v>
      </c>
      <c r="M2449" s="132">
        <v>0</v>
      </c>
      <c r="N2449" s="132">
        <v>3.7169000000000004E-3</v>
      </c>
      <c r="O2449" s="132">
        <v>3.0860000000000002E-4</v>
      </c>
      <c r="P2449" s="132">
        <v>9.037400000000001E-3</v>
      </c>
      <c r="Q2449" s="140">
        <v>7</v>
      </c>
      <c r="R2449" s="134">
        <v>106</v>
      </c>
      <c r="S2449" s="122">
        <f t="shared" si="76"/>
        <v>23.52941176470588</v>
      </c>
      <c r="T2449" s="122">
        <f t="shared" si="77"/>
        <v>76.470588235294116</v>
      </c>
    </row>
    <row r="2450" spans="1:20" x14ac:dyDescent="0.25">
      <c r="A2450" s="3">
        <v>2015</v>
      </c>
      <c r="B2450" s="2" t="s">
        <v>491</v>
      </c>
      <c r="C2450" s="1">
        <v>3543402</v>
      </c>
      <c r="D2450" s="4">
        <v>4</v>
      </c>
      <c r="E2450" s="6">
        <v>4</v>
      </c>
      <c r="F2450" s="39">
        <v>35434024</v>
      </c>
      <c r="G2450" s="39">
        <v>72</v>
      </c>
      <c r="H2450" s="39">
        <v>453</v>
      </c>
      <c r="I2450" s="132">
        <v>4.0504405000000032</v>
      </c>
      <c r="J2450" s="132">
        <v>0.14573239999999993</v>
      </c>
      <c r="K2450" s="132">
        <v>3.9047081000000032</v>
      </c>
      <c r="L2450" s="132">
        <v>2.625</v>
      </c>
      <c r="M2450" s="132">
        <v>3.3925543999999981</v>
      </c>
      <c r="N2450" s="132">
        <v>0.24574909999999994</v>
      </c>
      <c r="O2450" s="132">
        <v>8.7220299999999987E-2</v>
      </c>
      <c r="P2450" s="132">
        <v>0.32491669999999928</v>
      </c>
      <c r="Q2450" s="140">
        <v>55</v>
      </c>
      <c r="R2450" s="134">
        <v>115</v>
      </c>
      <c r="S2450" s="122">
        <f t="shared" si="76"/>
        <v>13.714285714285715</v>
      </c>
      <c r="T2450" s="122">
        <f t="shared" si="77"/>
        <v>86.285714285714292</v>
      </c>
    </row>
    <row r="2451" spans="1:20" x14ac:dyDescent="0.25">
      <c r="A2451" s="3">
        <v>2015</v>
      </c>
      <c r="B2451" s="2" t="s">
        <v>491</v>
      </c>
      <c r="C2451" s="1">
        <v>3543402</v>
      </c>
      <c r="D2451" s="4">
        <v>4</v>
      </c>
      <c r="E2451" s="6">
        <v>9</v>
      </c>
      <c r="F2451" s="39">
        <v>35434029</v>
      </c>
      <c r="G2451" s="39">
        <v>0</v>
      </c>
      <c r="H2451" s="39">
        <v>1</v>
      </c>
      <c r="I2451" s="132">
        <v>2.3149999999999999E-4</v>
      </c>
      <c r="J2451" s="132">
        <v>0</v>
      </c>
      <c r="K2451" s="132">
        <v>2.3149999999999999E-4</v>
      </c>
      <c r="L2451" s="132">
        <v>0</v>
      </c>
      <c r="M2451" s="132">
        <v>0</v>
      </c>
      <c r="N2451" s="132">
        <v>0</v>
      </c>
      <c r="O2451" s="132">
        <v>0</v>
      </c>
      <c r="P2451" s="132">
        <v>2.3149999999999999E-4</v>
      </c>
      <c r="Q2451" s="140">
        <v>1</v>
      </c>
      <c r="R2451" s="134">
        <v>2</v>
      </c>
      <c r="S2451" s="122">
        <f t="shared" si="76"/>
        <v>0</v>
      </c>
      <c r="T2451" s="122">
        <f t="shared" si="77"/>
        <v>100</v>
      </c>
    </row>
    <row r="2452" spans="1:20" x14ac:dyDescent="0.25">
      <c r="A2452" s="3">
        <v>2015</v>
      </c>
      <c r="B2452" s="2" t="s">
        <v>492</v>
      </c>
      <c r="C2452" s="1">
        <v>3543600</v>
      </c>
      <c r="D2452" s="4">
        <v>8</v>
      </c>
      <c r="E2452" s="6">
        <v>8</v>
      </c>
      <c r="F2452" s="39">
        <v>35436008</v>
      </c>
      <c r="G2452" s="39">
        <v>3</v>
      </c>
      <c r="H2452" s="39">
        <v>5</v>
      </c>
      <c r="I2452" s="132">
        <v>2.9086600000000001E-2</v>
      </c>
      <c r="J2452" s="132">
        <v>1.51305E-2</v>
      </c>
      <c r="K2452" s="132">
        <v>1.3956100000000001E-2</v>
      </c>
      <c r="L2452" s="132">
        <v>0</v>
      </c>
      <c r="M2452" s="132">
        <v>1.3831100000000001E-2</v>
      </c>
      <c r="N2452" s="132">
        <v>0</v>
      </c>
      <c r="O2452" s="132">
        <v>1.51305E-2</v>
      </c>
      <c r="P2452" s="132">
        <v>1.25E-4</v>
      </c>
      <c r="Q2452" s="140">
        <v>0</v>
      </c>
      <c r="R2452" s="134">
        <v>1</v>
      </c>
      <c r="S2452" s="122">
        <f t="shared" si="76"/>
        <v>37.5</v>
      </c>
      <c r="T2452" s="122">
        <f t="shared" si="77"/>
        <v>62.5</v>
      </c>
    </row>
    <row r="2453" spans="1:20" x14ac:dyDescent="0.25">
      <c r="A2453" s="3">
        <v>2015</v>
      </c>
      <c r="B2453" s="2" t="s">
        <v>493</v>
      </c>
      <c r="C2453" s="1">
        <v>3543709</v>
      </c>
      <c r="D2453" s="4">
        <v>9</v>
      </c>
      <c r="E2453" s="6">
        <v>9</v>
      </c>
      <c r="F2453" s="39">
        <v>35437099</v>
      </c>
      <c r="G2453" s="39">
        <v>15</v>
      </c>
      <c r="H2453" s="39">
        <v>16</v>
      </c>
      <c r="I2453" s="132">
        <v>0.27975139999999998</v>
      </c>
      <c r="J2453" s="132">
        <v>0.10443509999999999</v>
      </c>
      <c r="K2453" s="132">
        <v>0.17531629999999998</v>
      </c>
      <c r="L2453" s="132">
        <v>2.8964865550481989E-2</v>
      </c>
      <c r="M2453" s="132">
        <v>0</v>
      </c>
      <c r="N2453" s="132">
        <v>5.2005999999999997E-3</v>
      </c>
      <c r="O2453" s="132">
        <v>0.27266199999999996</v>
      </c>
      <c r="P2453" s="132">
        <v>1.8887999999999999E-3</v>
      </c>
      <c r="Q2453" s="140">
        <v>5</v>
      </c>
      <c r="R2453" s="134">
        <v>1</v>
      </c>
      <c r="S2453" s="122">
        <f t="shared" si="76"/>
        <v>48.387096774193552</v>
      </c>
      <c r="T2453" s="122">
        <f t="shared" si="77"/>
        <v>51.612903225806448</v>
      </c>
    </row>
    <row r="2454" spans="1:20" x14ac:dyDescent="0.25">
      <c r="A2454" s="3">
        <v>2015</v>
      </c>
      <c r="B2454" s="2" t="s">
        <v>494</v>
      </c>
      <c r="C2454" s="1">
        <v>3543808</v>
      </c>
      <c r="D2454" s="4">
        <v>20</v>
      </c>
      <c r="E2454" s="6">
        <v>20</v>
      </c>
      <c r="F2454" s="39">
        <v>354380820</v>
      </c>
      <c r="G2454" s="39">
        <v>13</v>
      </c>
      <c r="H2454" s="39">
        <v>16</v>
      </c>
      <c r="I2454" s="132">
        <v>1.4812100000000002E-2</v>
      </c>
      <c r="J2454" s="132">
        <v>9.0667000000000022E-3</v>
      </c>
      <c r="K2454" s="132">
        <v>5.7453999999999995E-3</v>
      </c>
      <c r="L2454" s="132">
        <v>0</v>
      </c>
      <c r="M2454" s="132">
        <v>0</v>
      </c>
      <c r="N2454" s="132">
        <v>1.4580000000000002E-4</v>
      </c>
      <c r="O2454" s="132">
        <v>8.6223000000000011E-3</v>
      </c>
      <c r="P2454" s="132">
        <v>6.043999999999999E-3</v>
      </c>
      <c r="Q2454" s="140">
        <v>4</v>
      </c>
      <c r="R2454" s="134">
        <v>3</v>
      </c>
      <c r="S2454" s="122">
        <f t="shared" si="76"/>
        <v>44.827586206896555</v>
      </c>
      <c r="T2454" s="122">
        <f t="shared" si="77"/>
        <v>55.172413793103445</v>
      </c>
    </row>
    <row r="2455" spans="1:20" x14ac:dyDescent="0.25">
      <c r="A2455" s="3">
        <v>2015</v>
      </c>
      <c r="B2455" s="2" t="s">
        <v>495</v>
      </c>
      <c r="C2455" s="1">
        <v>3543907</v>
      </c>
      <c r="D2455" s="4">
        <v>5</v>
      </c>
      <c r="E2455" s="6">
        <v>5</v>
      </c>
      <c r="F2455" s="39">
        <v>35439075</v>
      </c>
      <c r="G2455" s="39">
        <v>57</v>
      </c>
      <c r="H2455" s="39">
        <v>157</v>
      </c>
      <c r="I2455" s="132">
        <v>1.1567025999999994</v>
      </c>
      <c r="J2455" s="132">
        <v>1.0486914999999994</v>
      </c>
      <c r="K2455" s="132">
        <v>0.10801109999999989</v>
      </c>
      <c r="L2455" s="132">
        <v>0</v>
      </c>
      <c r="M2455" s="132">
        <v>0.93562040000000002</v>
      </c>
      <c r="N2455" s="132">
        <v>0.10964599999999995</v>
      </c>
      <c r="O2455" s="132">
        <v>8.6857999999999977E-2</v>
      </c>
      <c r="P2455" s="132">
        <v>2.4578200000000008E-2</v>
      </c>
      <c r="Q2455" s="140">
        <v>27</v>
      </c>
      <c r="R2455" s="134">
        <v>92</v>
      </c>
      <c r="S2455" s="122">
        <f t="shared" si="76"/>
        <v>26.635514018691588</v>
      </c>
      <c r="T2455" s="122">
        <f t="shared" si="77"/>
        <v>73.36448598130842</v>
      </c>
    </row>
    <row r="2456" spans="1:20" x14ac:dyDescent="0.25">
      <c r="A2456" s="3">
        <v>2015</v>
      </c>
      <c r="B2456" s="2" t="s">
        <v>495</v>
      </c>
      <c r="C2456" s="1">
        <v>3543907</v>
      </c>
      <c r="D2456" s="4">
        <v>5</v>
      </c>
      <c r="E2456" s="6">
        <v>9</v>
      </c>
      <c r="F2456" s="39">
        <v>35439079</v>
      </c>
      <c r="G2456" s="39">
        <v>1</v>
      </c>
      <c r="H2456" s="39">
        <v>0</v>
      </c>
      <c r="I2456" s="132">
        <v>1.5430000000000001E-4</v>
      </c>
      <c r="J2456" s="132">
        <v>1.5430000000000001E-4</v>
      </c>
      <c r="K2456" s="132">
        <v>0</v>
      </c>
      <c r="L2456" s="132">
        <v>0</v>
      </c>
      <c r="M2456" s="132">
        <v>0</v>
      </c>
      <c r="N2456" s="132">
        <v>0</v>
      </c>
      <c r="O2456" s="132">
        <v>1.5430000000000001E-4</v>
      </c>
      <c r="P2456" s="132">
        <v>0</v>
      </c>
      <c r="Q2456" s="140">
        <v>1</v>
      </c>
      <c r="R2456" s="134">
        <v>0</v>
      </c>
      <c r="S2456" s="122">
        <f t="shared" si="76"/>
        <v>100</v>
      </c>
      <c r="T2456" s="122">
        <f t="shared" si="77"/>
        <v>0</v>
      </c>
    </row>
    <row r="2457" spans="1:20" x14ac:dyDescent="0.25">
      <c r="A2457" s="3">
        <v>2015</v>
      </c>
      <c r="B2457" s="2" t="s">
        <v>496</v>
      </c>
      <c r="C2457" s="1">
        <v>3544004</v>
      </c>
      <c r="D2457" s="4">
        <v>5</v>
      </c>
      <c r="E2457" s="6">
        <v>5</v>
      </c>
      <c r="F2457" s="39">
        <v>35440045</v>
      </c>
      <c r="G2457" s="39">
        <v>14</v>
      </c>
      <c r="H2457" s="39">
        <v>28</v>
      </c>
      <c r="I2457" s="132">
        <v>0.23034299999999999</v>
      </c>
      <c r="J2457" s="132">
        <v>0.19380009999999998</v>
      </c>
      <c r="K2457" s="132">
        <v>3.654290000000001E-2</v>
      </c>
      <c r="L2457" s="132">
        <v>0</v>
      </c>
      <c r="M2457" s="132">
        <v>7.6649500000000009E-2</v>
      </c>
      <c r="N2457" s="132">
        <v>0.13861589999999996</v>
      </c>
      <c r="O2457" s="132">
        <v>7.0695000000000003E-3</v>
      </c>
      <c r="P2457" s="132">
        <v>8.0080999999999989E-3</v>
      </c>
      <c r="Q2457" s="140">
        <v>15</v>
      </c>
      <c r="R2457" s="134">
        <v>12</v>
      </c>
      <c r="S2457" s="122">
        <f t="shared" si="76"/>
        <v>33.333333333333329</v>
      </c>
      <c r="T2457" s="122">
        <f t="shared" si="77"/>
        <v>66.666666666666657</v>
      </c>
    </row>
    <row r="2458" spans="1:20" x14ac:dyDescent="0.25">
      <c r="A2458" s="3">
        <v>2015</v>
      </c>
      <c r="B2458" s="2" t="s">
        <v>496</v>
      </c>
      <c r="C2458" s="1">
        <v>3544004</v>
      </c>
      <c r="D2458" s="4">
        <v>5</v>
      </c>
      <c r="E2458" s="6">
        <v>10</v>
      </c>
      <c r="F2458" s="39">
        <v>354400410</v>
      </c>
      <c r="G2458" s="39">
        <v>0</v>
      </c>
      <c r="H2458" s="39">
        <v>0</v>
      </c>
      <c r="I2458" s="132">
        <v>0</v>
      </c>
      <c r="J2458" s="132">
        <v>0</v>
      </c>
      <c r="K2458" s="132">
        <v>0</v>
      </c>
      <c r="L2458" s="132">
        <v>0</v>
      </c>
      <c r="M2458" s="132">
        <v>0</v>
      </c>
      <c r="N2458" s="132">
        <v>0</v>
      </c>
      <c r="O2458" s="132">
        <v>0</v>
      </c>
      <c r="P2458" s="132">
        <v>0</v>
      </c>
      <c r="Q2458" s="140">
        <v>0</v>
      </c>
      <c r="R2458" s="134">
        <v>0</v>
      </c>
      <c r="S2458" s="122">
        <f t="shared" si="76"/>
        <v>0</v>
      </c>
      <c r="T2458" s="122">
        <f t="shared" si="77"/>
        <v>0</v>
      </c>
    </row>
    <row r="2459" spans="1:20" x14ac:dyDescent="0.25">
      <c r="A2459" s="3">
        <v>2015</v>
      </c>
      <c r="B2459" s="2" t="s">
        <v>497</v>
      </c>
      <c r="C2459" s="1">
        <v>3544103</v>
      </c>
      <c r="D2459" s="4">
        <v>6</v>
      </c>
      <c r="E2459" s="6">
        <v>6</v>
      </c>
      <c r="F2459" s="39">
        <v>35441036</v>
      </c>
      <c r="G2459" s="39">
        <v>1</v>
      </c>
      <c r="H2459" s="39">
        <v>3</v>
      </c>
      <c r="I2459" s="132">
        <v>0.10623790000000001</v>
      </c>
      <c r="J2459" s="132">
        <v>0.1</v>
      </c>
      <c r="K2459" s="132">
        <v>6.2378999999999993E-3</v>
      </c>
      <c r="L2459" s="132">
        <v>0</v>
      </c>
      <c r="M2459" s="132">
        <v>0.1</v>
      </c>
      <c r="N2459" s="132">
        <v>6.2378999999999993E-3</v>
      </c>
      <c r="O2459" s="132">
        <v>0</v>
      </c>
      <c r="P2459" s="132">
        <v>0</v>
      </c>
      <c r="Q2459" s="140">
        <v>2</v>
      </c>
      <c r="R2459" s="134">
        <v>47</v>
      </c>
      <c r="S2459" s="122">
        <f t="shared" si="76"/>
        <v>25</v>
      </c>
      <c r="T2459" s="122">
        <f t="shared" si="77"/>
        <v>75</v>
      </c>
    </row>
    <row r="2460" spans="1:20" x14ac:dyDescent="0.25">
      <c r="A2460" s="3">
        <v>2015</v>
      </c>
      <c r="B2460" s="2" t="s">
        <v>498</v>
      </c>
      <c r="C2460" s="1">
        <v>3544202</v>
      </c>
      <c r="D2460" s="4">
        <v>15</v>
      </c>
      <c r="E2460" s="6">
        <v>15</v>
      </c>
      <c r="F2460" s="39">
        <v>354420215</v>
      </c>
      <c r="G2460" s="39">
        <v>16</v>
      </c>
      <c r="H2460" s="39">
        <v>8</v>
      </c>
      <c r="I2460" s="132">
        <v>0.12715290000000001</v>
      </c>
      <c r="J2460" s="132">
        <v>0.12466640000000002</v>
      </c>
      <c r="K2460" s="132">
        <v>2.4865E-3</v>
      </c>
      <c r="L2460" s="132">
        <v>0.25486120624048708</v>
      </c>
      <c r="M2460" s="132">
        <v>3.009E-4</v>
      </c>
      <c r="N2460" s="132">
        <v>1.6880000000000001E-4</v>
      </c>
      <c r="O2460" s="132">
        <v>0.12102060000000002</v>
      </c>
      <c r="P2460" s="132">
        <v>5.6625999999999994E-3</v>
      </c>
      <c r="Q2460" s="140">
        <v>8</v>
      </c>
      <c r="R2460" s="134">
        <v>3</v>
      </c>
      <c r="S2460" s="122">
        <f t="shared" si="76"/>
        <v>66.666666666666657</v>
      </c>
      <c r="T2460" s="122">
        <f t="shared" si="77"/>
        <v>33.333333333333329</v>
      </c>
    </row>
    <row r="2461" spans="1:20" x14ac:dyDescent="0.25">
      <c r="A2461" s="3">
        <v>2015</v>
      </c>
      <c r="B2461" s="2" t="s">
        <v>499</v>
      </c>
      <c r="C2461" s="1">
        <v>3543501</v>
      </c>
      <c r="D2461" s="4">
        <v>14</v>
      </c>
      <c r="E2461" s="6">
        <v>14</v>
      </c>
      <c r="F2461" s="39">
        <v>354350114</v>
      </c>
      <c r="G2461" s="39">
        <v>3</v>
      </c>
      <c r="H2461" s="39">
        <v>6</v>
      </c>
      <c r="I2461" s="132">
        <v>2.74147E-2</v>
      </c>
      <c r="J2461" s="132">
        <v>2.54425E-2</v>
      </c>
      <c r="K2461" s="132">
        <v>1.9721999999999999E-3</v>
      </c>
      <c r="L2461" s="132">
        <v>0</v>
      </c>
      <c r="M2461" s="132">
        <v>1.4542100000000001E-2</v>
      </c>
      <c r="N2461" s="132">
        <v>9.2500000000000013E-3</v>
      </c>
      <c r="O2461" s="132">
        <v>3.5647999999999999E-3</v>
      </c>
      <c r="P2461" s="132">
        <v>5.7800000000000002E-5</v>
      </c>
      <c r="Q2461" s="140">
        <v>2</v>
      </c>
      <c r="R2461" s="134">
        <v>2</v>
      </c>
      <c r="S2461" s="122">
        <f t="shared" si="76"/>
        <v>33.333333333333329</v>
      </c>
      <c r="T2461" s="122">
        <f t="shared" si="77"/>
        <v>66.666666666666657</v>
      </c>
    </row>
    <row r="2462" spans="1:20" x14ac:dyDescent="0.25">
      <c r="A2462" s="3">
        <v>2015</v>
      </c>
      <c r="B2462" s="2" t="s">
        <v>500</v>
      </c>
      <c r="C2462" s="1">
        <v>3544251</v>
      </c>
      <c r="D2462" s="4">
        <v>22</v>
      </c>
      <c r="E2462" s="6">
        <v>22</v>
      </c>
      <c r="F2462" s="39">
        <v>354425122</v>
      </c>
      <c r="G2462" s="39">
        <v>3</v>
      </c>
      <c r="H2462" s="39">
        <v>131</v>
      </c>
      <c r="I2462" s="132">
        <v>9.3427500000000219E-2</v>
      </c>
      <c r="J2462" s="132">
        <v>2.7797E-3</v>
      </c>
      <c r="K2462" s="132">
        <v>9.0647800000000223E-2</v>
      </c>
      <c r="L2462" s="132">
        <v>4.1669774226281077E-2</v>
      </c>
      <c r="M2462" s="132">
        <v>3.0398100000000004E-2</v>
      </c>
      <c r="N2462" s="132">
        <v>5.7409999999999991E-4</v>
      </c>
      <c r="O2462" s="132">
        <v>5.0238399999999926E-2</v>
      </c>
      <c r="P2462" s="132">
        <v>1.2216900000000003E-2</v>
      </c>
      <c r="Q2462" s="140">
        <v>1</v>
      </c>
      <c r="R2462" s="134">
        <v>0</v>
      </c>
      <c r="S2462" s="122">
        <f t="shared" si="76"/>
        <v>2.2388059701492535</v>
      </c>
      <c r="T2462" s="122">
        <f t="shared" si="77"/>
        <v>97.761194029850756</v>
      </c>
    </row>
    <row r="2463" spans="1:20" x14ac:dyDescent="0.25">
      <c r="A2463" s="3">
        <v>2015</v>
      </c>
      <c r="B2463" s="2" t="s">
        <v>501</v>
      </c>
      <c r="C2463" s="1">
        <v>3544301</v>
      </c>
      <c r="D2463" s="4">
        <v>2</v>
      </c>
      <c r="E2463" s="6">
        <v>2</v>
      </c>
      <c r="F2463" s="39">
        <v>35443012</v>
      </c>
      <c r="G2463" s="39">
        <v>21</v>
      </c>
      <c r="H2463" s="39">
        <v>10</v>
      </c>
      <c r="I2463" s="132">
        <v>0.51870260000000001</v>
      </c>
      <c r="J2463" s="132">
        <v>0.4786937</v>
      </c>
      <c r="K2463" s="132">
        <v>4.00089E-2</v>
      </c>
      <c r="L2463" s="132">
        <v>0.23589041095890415</v>
      </c>
      <c r="M2463" s="132">
        <v>3.8715300000000001E-2</v>
      </c>
      <c r="N2463" s="132">
        <v>1.2936E-3</v>
      </c>
      <c r="O2463" s="132">
        <v>0.47564299999999998</v>
      </c>
      <c r="P2463" s="132">
        <v>3.0506999999999999E-3</v>
      </c>
      <c r="Q2463" s="140">
        <v>1</v>
      </c>
      <c r="R2463" s="134">
        <v>17</v>
      </c>
      <c r="S2463" s="122">
        <f t="shared" si="76"/>
        <v>67.741935483870961</v>
      </c>
      <c r="T2463" s="122">
        <f t="shared" si="77"/>
        <v>32.258064516129032</v>
      </c>
    </row>
    <row r="2464" spans="1:20" x14ac:dyDescent="0.25">
      <c r="A2464" s="3">
        <v>2015</v>
      </c>
      <c r="B2464" s="2" t="s">
        <v>502</v>
      </c>
      <c r="C2464" s="1">
        <v>3544400</v>
      </c>
      <c r="D2464" s="4">
        <v>19</v>
      </c>
      <c r="E2464" s="6">
        <v>19</v>
      </c>
      <c r="F2464" s="39">
        <v>354440019</v>
      </c>
      <c r="G2464" s="39">
        <v>3</v>
      </c>
      <c r="H2464" s="39">
        <v>4</v>
      </c>
      <c r="I2464" s="132">
        <v>3.0133E-2</v>
      </c>
      <c r="J2464" s="132">
        <v>3.0048200000000001E-2</v>
      </c>
      <c r="K2464" s="132">
        <v>8.4800000000000001E-5</v>
      </c>
      <c r="L2464" s="132">
        <v>0</v>
      </c>
      <c r="M2464" s="132">
        <v>0</v>
      </c>
      <c r="N2464" s="132">
        <v>2.8016900000000001E-2</v>
      </c>
      <c r="O2464" s="132">
        <v>2.0895000000000006E-3</v>
      </c>
      <c r="P2464" s="132">
        <v>2.6599999999999999E-5</v>
      </c>
      <c r="Q2464" s="140">
        <v>2</v>
      </c>
      <c r="R2464" s="134">
        <v>3</v>
      </c>
      <c r="S2464" s="122">
        <f t="shared" si="76"/>
        <v>42.857142857142854</v>
      </c>
      <c r="T2464" s="122">
        <f t="shared" si="77"/>
        <v>57.142857142857139</v>
      </c>
    </row>
    <row r="2465" spans="1:20" x14ac:dyDescent="0.25">
      <c r="A2465" s="3">
        <v>2015</v>
      </c>
      <c r="B2465" s="2" t="s">
        <v>502</v>
      </c>
      <c r="C2465" s="1">
        <v>3544400</v>
      </c>
      <c r="D2465" s="4">
        <v>19</v>
      </c>
      <c r="E2465" s="6">
        <v>20</v>
      </c>
      <c r="F2465" s="39">
        <v>354440020</v>
      </c>
      <c r="G2465" s="39">
        <v>2</v>
      </c>
      <c r="H2465" s="39">
        <v>0</v>
      </c>
      <c r="I2465" s="132">
        <v>0.11361110000000001</v>
      </c>
      <c r="J2465" s="132">
        <v>0.11361110000000001</v>
      </c>
      <c r="K2465" s="132">
        <v>0</v>
      </c>
      <c r="L2465" s="132">
        <v>0</v>
      </c>
      <c r="M2465" s="132">
        <v>0</v>
      </c>
      <c r="N2465" s="132">
        <v>0.1111111</v>
      </c>
      <c r="O2465" s="132">
        <v>2.5000000000000001E-3</v>
      </c>
      <c r="P2465" s="132">
        <v>0</v>
      </c>
      <c r="Q2465" s="140">
        <v>2</v>
      </c>
      <c r="R2465" s="134">
        <v>0</v>
      </c>
      <c r="S2465" s="122">
        <f t="shared" si="76"/>
        <v>100</v>
      </c>
      <c r="T2465" s="122">
        <f t="shared" si="77"/>
        <v>0</v>
      </c>
    </row>
    <row r="2466" spans="1:20" x14ac:dyDescent="0.25">
      <c r="A2466" s="3">
        <v>2015</v>
      </c>
      <c r="B2466" s="2" t="s">
        <v>503</v>
      </c>
      <c r="C2466" s="1">
        <v>3544509</v>
      </c>
      <c r="D2466" s="4">
        <v>18</v>
      </c>
      <c r="E2466" s="6">
        <v>18</v>
      </c>
      <c r="F2466" s="39">
        <v>354450918</v>
      </c>
      <c r="G2466" s="39">
        <v>0</v>
      </c>
      <c r="H2466" s="39">
        <v>5</v>
      </c>
      <c r="I2466" s="132">
        <v>1.1848E-3</v>
      </c>
      <c r="J2466" s="132">
        <v>0</v>
      </c>
      <c r="K2466" s="132">
        <v>1.1848E-3</v>
      </c>
      <c r="L2466" s="132">
        <v>0.14202365550481988</v>
      </c>
      <c r="M2466" s="132">
        <v>0</v>
      </c>
      <c r="N2466" s="132">
        <v>0</v>
      </c>
      <c r="O2466" s="132">
        <v>3.4700000000000003E-5</v>
      </c>
      <c r="P2466" s="132">
        <v>1.1501E-3</v>
      </c>
      <c r="Q2466" s="140">
        <v>2</v>
      </c>
      <c r="R2466" s="134">
        <v>3</v>
      </c>
      <c r="S2466" s="122">
        <f t="shared" si="76"/>
        <v>0</v>
      </c>
      <c r="T2466" s="122">
        <f t="shared" si="77"/>
        <v>100</v>
      </c>
    </row>
    <row r="2467" spans="1:20" x14ac:dyDescent="0.25">
      <c r="A2467" s="3">
        <v>2015</v>
      </c>
      <c r="B2467" s="2" t="s">
        <v>504</v>
      </c>
      <c r="C2467" s="1">
        <v>3544608</v>
      </c>
      <c r="D2467" s="4">
        <v>16</v>
      </c>
      <c r="E2467" s="6">
        <v>16</v>
      </c>
      <c r="F2467" s="39">
        <v>354460816</v>
      </c>
      <c r="G2467" s="39">
        <v>3</v>
      </c>
      <c r="H2467" s="39">
        <v>17</v>
      </c>
      <c r="I2467" s="132">
        <v>9.5492799999999989E-2</v>
      </c>
      <c r="J2467" s="132">
        <v>6.5962599999999996E-2</v>
      </c>
      <c r="K2467" s="132">
        <v>2.9530199999999993E-2</v>
      </c>
      <c r="L2467" s="132">
        <v>0</v>
      </c>
      <c r="M2467" s="132">
        <v>2.2867499999999999E-2</v>
      </c>
      <c r="N2467" s="132">
        <v>1.5740999999999999E-3</v>
      </c>
      <c r="O2467" s="132">
        <v>6.3610899999999998E-2</v>
      </c>
      <c r="P2467" s="132">
        <v>7.4403000000000004E-3</v>
      </c>
      <c r="Q2467" s="140">
        <v>1</v>
      </c>
      <c r="R2467" s="134">
        <v>0</v>
      </c>
      <c r="S2467" s="122">
        <f t="shared" si="76"/>
        <v>15</v>
      </c>
      <c r="T2467" s="122">
        <f t="shared" si="77"/>
        <v>85</v>
      </c>
    </row>
    <row r="2468" spans="1:20" x14ac:dyDescent="0.25">
      <c r="A2468" s="3">
        <v>2015</v>
      </c>
      <c r="B2468" s="2" t="s">
        <v>505</v>
      </c>
      <c r="C2468" s="1">
        <v>3544707</v>
      </c>
      <c r="D2468" s="4">
        <v>21</v>
      </c>
      <c r="E2468" s="6">
        <v>21</v>
      </c>
      <c r="F2468" s="39">
        <v>354470721</v>
      </c>
      <c r="G2468" s="39">
        <v>0</v>
      </c>
      <c r="H2468" s="39">
        <v>11</v>
      </c>
      <c r="I2468" s="132">
        <v>4.1782000000000008E-3</v>
      </c>
      <c r="J2468" s="132">
        <v>0</v>
      </c>
      <c r="K2468" s="132">
        <v>4.1782000000000008E-3</v>
      </c>
      <c r="L2468" s="132">
        <v>0</v>
      </c>
      <c r="M2468" s="132">
        <v>3.8587999999999999E-3</v>
      </c>
      <c r="N2468" s="132">
        <v>0</v>
      </c>
      <c r="O2468" s="132">
        <v>1.9559999999999998E-4</v>
      </c>
      <c r="P2468" s="132">
        <v>1.238E-4</v>
      </c>
      <c r="Q2468" s="140">
        <v>0</v>
      </c>
      <c r="R2468" s="134">
        <v>0</v>
      </c>
      <c r="S2468" s="122">
        <f t="shared" si="76"/>
        <v>0</v>
      </c>
      <c r="T2468" s="122">
        <f t="shared" si="77"/>
        <v>100</v>
      </c>
    </row>
    <row r="2469" spans="1:20" x14ac:dyDescent="0.25">
      <c r="A2469" s="3">
        <v>2015</v>
      </c>
      <c r="B2469" s="2" t="s">
        <v>506</v>
      </c>
      <c r="C2469" s="1">
        <v>3544806</v>
      </c>
      <c r="D2469" s="4">
        <v>16</v>
      </c>
      <c r="E2469" s="6">
        <v>16</v>
      </c>
      <c r="F2469" s="39">
        <v>354480616</v>
      </c>
      <c r="G2469" s="39">
        <v>6</v>
      </c>
      <c r="H2469" s="39">
        <v>43</v>
      </c>
      <c r="I2469" s="132">
        <v>4.65975E-2</v>
      </c>
      <c r="J2469" s="132">
        <v>2.6573699999999999E-2</v>
      </c>
      <c r="K2469" s="132">
        <v>2.0023799999999998E-2</v>
      </c>
      <c r="L2469" s="132">
        <v>0</v>
      </c>
      <c r="M2469" s="132">
        <v>4.1666999999999997E-3</v>
      </c>
      <c r="N2469" s="132">
        <v>4.6289999999999998E-4</v>
      </c>
      <c r="O2469" s="132">
        <v>1.7178899999999997E-2</v>
      </c>
      <c r="P2469" s="132">
        <v>2.4789000000000005E-2</v>
      </c>
      <c r="Q2469" s="140">
        <v>1</v>
      </c>
      <c r="R2469" s="134">
        <v>1</v>
      </c>
      <c r="S2469" s="122">
        <f t="shared" si="76"/>
        <v>12.244897959183673</v>
      </c>
      <c r="T2469" s="122">
        <f t="shared" si="77"/>
        <v>87.755102040816325</v>
      </c>
    </row>
    <row r="2470" spans="1:20" x14ac:dyDescent="0.25">
      <c r="A2470" s="3">
        <v>2015</v>
      </c>
      <c r="B2470" s="2" t="s">
        <v>507</v>
      </c>
      <c r="C2470" s="1">
        <v>3544905</v>
      </c>
      <c r="D2470" s="4">
        <v>4</v>
      </c>
      <c r="E2470" s="6">
        <v>4</v>
      </c>
      <c r="F2470" s="39">
        <v>35449054</v>
      </c>
      <c r="G2470" s="39">
        <v>7</v>
      </c>
      <c r="H2470" s="39">
        <v>19</v>
      </c>
      <c r="I2470" s="132">
        <v>4.40206E-2</v>
      </c>
      <c r="J2470" s="132">
        <v>3.3633400000000001E-2</v>
      </c>
      <c r="K2470" s="132">
        <v>1.0387200000000001E-2</v>
      </c>
      <c r="L2470" s="132">
        <v>0</v>
      </c>
      <c r="M2470" s="132">
        <v>0</v>
      </c>
      <c r="N2470" s="132">
        <v>5.9609999999999991E-4</v>
      </c>
      <c r="O2470" s="132">
        <v>3.7810300000000005E-2</v>
      </c>
      <c r="P2470" s="132">
        <v>5.6141999999999997E-3</v>
      </c>
      <c r="Q2470" s="140">
        <v>2</v>
      </c>
      <c r="R2470" s="134">
        <v>6</v>
      </c>
      <c r="S2470" s="122">
        <f t="shared" si="76"/>
        <v>26.923076923076923</v>
      </c>
      <c r="T2470" s="122">
        <f t="shared" si="77"/>
        <v>73.076923076923066</v>
      </c>
    </row>
    <row r="2471" spans="1:20" x14ac:dyDescent="0.25">
      <c r="A2471" s="3">
        <v>2015</v>
      </c>
      <c r="B2471" s="2" t="s">
        <v>507</v>
      </c>
      <c r="C2471" s="1">
        <v>3544905</v>
      </c>
      <c r="D2471" s="4">
        <v>4</v>
      </c>
      <c r="E2471" s="6">
        <v>12</v>
      </c>
      <c r="F2471" s="39">
        <v>354490512</v>
      </c>
      <c r="G2471" s="39">
        <v>0</v>
      </c>
      <c r="H2471" s="39">
        <v>0</v>
      </c>
      <c r="I2471" s="132">
        <v>0</v>
      </c>
      <c r="J2471" s="132">
        <v>0</v>
      </c>
      <c r="K2471" s="132">
        <v>0</v>
      </c>
      <c r="L2471" s="132">
        <v>0</v>
      </c>
      <c r="M2471" s="132">
        <v>0</v>
      </c>
      <c r="N2471" s="132">
        <v>0</v>
      </c>
      <c r="O2471" s="132">
        <v>0</v>
      </c>
      <c r="P2471" s="132">
        <v>0</v>
      </c>
      <c r="Q2471" s="140">
        <v>0</v>
      </c>
      <c r="R2471" s="134">
        <v>0</v>
      </c>
      <c r="S2471" s="122">
        <f t="shared" si="76"/>
        <v>0</v>
      </c>
      <c r="T2471" s="122">
        <f t="shared" si="77"/>
        <v>0</v>
      </c>
    </row>
    <row r="2472" spans="1:20" x14ac:dyDescent="0.25">
      <c r="A2472" s="3">
        <v>2015</v>
      </c>
      <c r="B2472" s="2" t="s">
        <v>508</v>
      </c>
      <c r="C2472" s="1">
        <v>3545001</v>
      </c>
      <c r="D2472" s="4">
        <v>6</v>
      </c>
      <c r="E2472" s="6">
        <v>6</v>
      </c>
      <c r="F2472" s="39">
        <v>35450016</v>
      </c>
      <c r="G2472" s="39">
        <v>21</v>
      </c>
      <c r="H2472" s="39">
        <v>5</v>
      </c>
      <c r="I2472" s="132">
        <v>2.5535323000000001</v>
      </c>
      <c r="J2472" s="132">
        <v>2.5470971000000002</v>
      </c>
      <c r="K2472" s="132">
        <v>6.4352000000000012E-3</v>
      </c>
      <c r="L2472" s="132">
        <v>0</v>
      </c>
      <c r="M2472" s="132">
        <v>2.5462500000000001</v>
      </c>
      <c r="N2472" s="132">
        <v>0</v>
      </c>
      <c r="O2472" s="132">
        <v>7.1435000000000005E-3</v>
      </c>
      <c r="P2472" s="132">
        <v>1.3880000000000001E-4</v>
      </c>
      <c r="Q2472" s="140">
        <v>16</v>
      </c>
      <c r="R2472" s="134">
        <v>31</v>
      </c>
      <c r="S2472" s="122">
        <f t="shared" si="76"/>
        <v>80.769230769230774</v>
      </c>
      <c r="T2472" s="122">
        <f t="shared" si="77"/>
        <v>19.230769230769234</v>
      </c>
    </row>
    <row r="2473" spans="1:20" x14ac:dyDescent="0.25">
      <c r="A2473" s="3">
        <v>2015</v>
      </c>
      <c r="B2473" s="2" t="s">
        <v>508</v>
      </c>
      <c r="C2473" s="1">
        <v>3545001</v>
      </c>
      <c r="D2473" s="4">
        <v>6</v>
      </c>
      <c r="E2473" s="6">
        <v>2</v>
      </c>
      <c r="F2473" s="39">
        <v>35450012</v>
      </c>
      <c r="G2473" s="39">
        <v>0</v>
      </c>
      <c r="H2473" s="39">
        <v>1</v>
      </c>
      <c r="I2473" s="132">
        <v>2.8900000000000001E-5</v>
      </c>
      <c r="J2473" s="132">
        <v>0</v>
      </c>
      <c r="K2473" s="132">
        <v>2.8900000000000001E-5</v>
      </c>
      <c r="L2473" s="132">
        <v>0</v>
      </c>
      <c r="M2473" s="132">
        <v>0</v>
      </c>
      <c r="N2473" s="132">
        <v>2.8900000000000001E-5</v>
      </c>
      <c r="O2473" s="132">
        <v>0</v>
      </c>
      <c r="P2473" s="132">
        <v>0</v>
      </c>
      <c r="Q2473" s="140">
        <v>0</v>
      </c>
      <c r="R2473" s="134">
        <v>0</v>
      </c>
      <c r="S2473" s="122">
        <f t="shared" si="76"/>
        <v>0</v>
      </c>
      <c r="T2473" s="122">
        <f t="shared" si="77"/>
        <v>100</v>
      </c>
    </row>
    <row r="2474" spans="1:20" x14ac:dyDescent="0.25">
      <c r="A2474" s="3">
        <v>2015</v>
      </c>
      <c r="B2474" s="2" t="s">
        <v>508</v>
      </c>
      <c r="C2474" s="1">
        <v>3545001</v>
      </c>
      <c r="D2474" s="4">
        <v>6</v>
      </c>
      <c r="E2474" s="6">
        <v>7</v>
      </c>
      <c r="F2474" s="39">
        <v>35450017</v>
      </c>
      <c r="G2474" s="39">
        <v>0</v>
      </c>
      <c r="H2474" s="39">
        <v>0</v>
      </c>
      <c r="I2474" s="132">
        <v>0</v>
      </c>
      <c r="J2474" s="132">
        <v>0</v>
      </c>
      <c r="K2474" s="132">
        <v>0</v>
      </c>
      <c r="L2474" s="132">
        <v>0</v>
      </c>
      <c r="M2474" s="132">
        <v>0</v>
      </c>
      <c r="N2474" s="132">
        <v>0</v>
      </c>
      <c r="O2474" s="132">
        <v>0</v>
      </c>
      <c r="P2474" s="132">
        <v>0</v>
      </c>
      <c r="Q2474" s="140">
        <v>0</v>
      </c>
      <c r="R2474" s="134">
        <v>0</v>
      </c>
      <c r="S2474" s="122">
        <f t="shared" si="76"/>
        <v>0</v>
      </c>
      <c r="T2474" s="122">
        <f t="shared" si="77"/>
        <v>0</v>
      </c>
    </row>
    <row r="2475" spans="1:20" x14ac:dyDescent="0.25">
      <c r="A2475" s="3">
        <v>2015</v>
      </c>
      <c r="B2475" s="2" t="s">
        <v>509</v>
      </c>
      <c r="C2475" s="1">
        <v>3545100</v>
      </c>
      <c r="D2475" s="4">
        <v>20</v>
      </c>
      <c r="E2475" s="6">
        <v>20</v>
      </c>
      <c r="F2475" s="39">
        <v>354510020</v>
      </c>
      <c r="G2475" s="39">
        <v>3</v>
      </c>
      <c r="H2475" s="39">
        <v>14</v>
      </c>
      <c r="I2475" s="132">
        <v>5.6174599999999991E-2</v>
      </c>
      <c r="J2475" s="132">
        <v>4.3506999999999997E-2</v>
      </c>
      <c r="K2475" s="132">
        <v>1.2667599999999998E-2</v>
      </c>
      <c r="L2475" s="132">
        <v>0</v>
      </c>
      <c r="M2475" s="132">
        <v>1.2462899999999999E-2</v>
      </c>
      <c r="N2475" s="132">
        <v>0</v>
      </c>
      <c r="O2475" s="132">
        <v>4.3629599999999991E-2</v>
      </c>
      <c r="P2475" s="132">
        <v>8.2100000000000003E-5</v>
      </c>
      <c r="Q2475" s="140">
        <v>1</v>
      </c>
      <c r="R2475" s="134">
        <v>1</v>
      </c>
      <c r="S2475" s="122">
        <f t="shared" si="76"/>
        <v>17.647058823529413</v>
      </c>
      <c r="T2475" s="122">
        <f t="shared" si="77"/>
        <v>82.35294117647058</v>
      </c>
    </row>
    <row r="2476" spans="1:20" x14ac:dyDescent="0.25">
      <c r="A2476" s="3">
        <v>2015</v>
      </c>
      <c r="B2476" s="2" t="s">
        <v>510</v>
      </c>
      <c r="C2476" s="1">
        <v>3545159</v>
      </c>
      <c r="D2476" s="4">
        <v>5</v>
      </c>
      <c r="E2476" s="6">
        <v>5</v>
      </c>
      <c r="F2476" s="39">
        <v>35451595</v>
      </c>
      <c r="G2476" s="39">
        <v>5</v>
      </c>
      <c r="H2476" s="39">
        <v>6</v>
      </c>
      <c r="I2476" s="132">
        <v>1.3998699999999998E-2</v>
      </c>
      <c r="J2476" s="132">
        <v>1.3761399999999998E-2</v>
      </c>
      <c r="K2476" s="132">
        <v>2.3730000000000002E-4</v>
      </c>
      <c r="L2476" s="132">
        <v>0</v>
      </c>
      <c r="M2476" s="132">
        <v>1.3618499999999999E-2</v>
      </c>
      <c r="N2476" s="132">
        <v>1.4469999999999999E-4</v>
      </c>
      <c r="O2476" s="132">
        <v>1.2349999999999999E-4</v>
      </c>
      <c r="P2476" s="132">
        <v>1.12E-4</v>
      </c>
      <c r="Q2476" s="140">
        <v>5</v>
      </c>
      <c r="R2476" s="134">
        <v>3</v>
      </c>
      <c r="S2476" s="122">
        <f t="shared" si="76"/>
        <v>45.454545454545453</v>
      </c>
      <c r="T2476" s="122">
        <f t="shared" si="77"/>
        <v>54.54545454545454</v>
      </c>
    </row>
    <row r="2477" spans="1:20" x14ac:dyDescent="0.25">
      <c r="A2477" s="3">
        <v>2015</v>
      </c>
      <c r="B2477" s="2" t="s">
        <v>510</v>
      </c>
      <c r="C2477" s="1">
        <v>3545159</v>
      </c>
      <c r="D2477" s="4">
        <v>5</v>
      </c>
      <c r="E2477" s="6">
        <v>10</v>
      </c>
      <c r="F2477" s="39">
        <v>354515910</v>
      </c>
      <c r="G2477" s="39">
        <v>0</v>
      </c>
      <c r="H2477" s="39">
        <v>0</v>
      </c>
      <c r="I2477" s="132">
        <v>0</v>
      </c>
      <c r="J2477" s="132">
        <v>0</v>
      </c>
      <c r="K2477" s="132">
        <v>0</v>
      </c>
      <c r="L2477" s="132">
        <v>0</v>
      </c>
      <c r="M2477" s="132">
        <v>0</v>
      </c>
      <c r="N2477" s="132">
        <v>0</v>
      </c>
      <c r="O2477" s="132">
        <v>0</v>
      </c>
      <c r="P2477" s="132">
        <v>0</v>
      </c>
      <c r="Q2477" s="140">
        <v>0</v>
      </c>
      <c r="R2477" s="134">
        <v>14</v>
      </c>
      <c r="S2477" s="122">
        <f t="shared" si="76"/>
        <v>0</v>
      </c>
      <c r="T2477" s="122">
        <f t="shared" si="77"/>
        <v>0</v>
      </c>
    </row>
    <row r="2478" spans="1:20" x14ac:dyDescent="0.25">
      <c r="A2478" s="3">
        <v>2015</v>
      </c>
      <c r="B2478" s="2" t="s">
        <v>511</v>
      </c>
      <c r="C2478" s="1">
        <v>3545209</v>
      </c>
      <c r="D2478" s="4">
        <v>5</v>
      </c>
      <c r="E2478" s="6">
        <v>5</v>
      </c>
      <c r="F2478" s="39">
        <v>35452095</v>
      </c>
      <c r="G2478" s="39">
        <v>9</v>
      </c>
      <c r="H2478" s="39">
        <v>25</v>
      </c>
      <c r="I2478" s="132">
        <v>0.41372169999999991</v>
      </c>
      <c r="J2478" s="132">
        <v>0.39152829999999994</v>
      </c>
      <c r="K2478" s="132">
        <v>2.2193399999999995E-2</v>
      </c>
      <c r="L2478" s="132">
        <v>0</v>
      </c>
      <c r="M2478" s="132">
        <v>0.300037</v>
      </c>
      <c r="N2478" s="132">
        <v>0.10829999999999999</v>
      </c>
      <c r="O2478" s="132">
        <v>2.1110000000000001E-4</v>
      </c>
      <c r="P2478" s="132">
        <v>5.1736000000000004E-3</v>
      </c>
      <c r="Q2478" s="140">
        <v>8</v>
      </c>
      <c r="R2478" s="134">
        <v>20</v>
      </c>
      <c r="S2478" s="122">
        <f t="shared" si="76"/>
        <v>26.47058823529412</v>
      </c>
      <c r="T2478" s="122">
        <f t="shared" si="77"/>
        <v>73.529411764705884</v>
      </c>
    </row>
    <row r="2479" spans="1:20" x14ac:dyDescent="0.25">
      <c r="A2479" s="3">
        <v>2015</v>
      </c>
      <c r="B2479" s="2" t="s">
        <v>511</v>
      </c>
      <c r="C2479" s="1">
        <v>3545209</v>
      </c>
      <c r="D2479" s="4">
        <v>5</v>
      </c>
      <c r="E2479" s="6">
        <v>10</v>
      </c>
      <c r="F2479" s="39">
        <v>354520910</v>
      </c>
      <c r="G2479" s="39">
        <v>1</v>
      </c>
      <c r="H2479" s="39">
        <v>8</v>
      </c>
      <c r="I2479" s="132">
        <v>2.2985999999999996E-3</v>
      </c>
      <c r="J2479" s="132">
        <v>4.6300000000000001E-5</v>
      </c>
      <c r="K2479" s="132">
        <v>2.2522999999999996E-3</v>
      </c>
      <c r="L2479" s="132">
        <v>0</v>
      </c>
      <c r="M2479" s="132">
        <v>0</v>
      </c>
      <c r="N2479" s="132">
        <v>1.0878999999999999E-3</v>
      </c>
      <c r="O2479" s="132">
        <v>4.6300000000000001E-5</v>
      </c>
      <c r="P2479" s="132">
        <v>1.1644000000000001E-3</v>
      </c>
      <c r="Q2479" s="140">
        <v>10</v>
      </c>
      <c r="R2479" s="134">
        <v>6</v>
      </c>
      <c r="S2479" s="122">
        <f t="shared" si="76"/>
        <v>11.111111111111111</v>
      </c>
      <c r="T2479" s="122">
        <f t="shared" si="77"/>
        <v>88.888888888888886</v>
      </c>
    </row>
    <row r="2480" spans="1:20" x14ac:dyDescent="0.25">
      <c r="A2480" s="3">
        <v>2015</v>
      </c>
      <c r="B2480" s="2" t="s">
        <v>512</v>
      </c>
      <c r="C2480" s="1">
        <v>3545308</v>
      </c>
      <c r="D2480" s="4">
        <v>10</v>
      </c>
      <c r="E2480" s="6">
        <v>10</v>
      </c>
      <c r="F2480" s="39">
        <v>354530810</v>
      </c>
      <c r="G2480" s="39">
        <v>22</v>
      </c>
      <c r="H2480" s="39">
        <v>16</v>
      </c>
      <c r="I2480" s="132">
        <v>0.3350962999999999</v>
      </c>
      <c r="J2480" s="132">
        <v>0.3245906999999999</v>
      </c>
      <c r="K2480" s="132">
        <v>1.0505600000000002E-2</v>
      </c>
      <c r="L2480" s="132">
        <v>0</v>
      </c>
      <c r="M2480" s="132">
        <v>0.1521111</v>
      </c>
      <c r="N2480" s="132">
        <v>4.9616899999999992E-2</v>
      </c>
      <c r="O2480" s="132">
        <v>0.1173685</v>
      </c>
      <c r="P2480" s="132">
        <v>1.5999800000000002E-2</v>
      </c>
      <c r="Q2480" s="140">
        <v>24</v>
      </c>
      <c r="R2480" s="134">
        <v>7</v>
      </c>
      <c r="S2480" s="122">
        <f t="shared" si="76"/>
        <v>57.894736842105267</v>
      </c>
      <c r="T2480" s="122">
        <f t="shared" si="77"/>
        <v>42.105263157894733</v>
      </c>
    </row>
    <row r="2481" spans="1:20" x14ac:dyDescent="0.25">
      <c r="A2481" s="3">
        <v>2015</v>
      </c>
      <c r="B2481" s="2" t="s">
        <v>513</v>
      </c>
      <c r="C2481" s="1">
        <v>3545407</v>
      </c>
      <c r="D2481" s="4">
        <v>17</v>
      </c>
      <c r="E2481" s="6">
        <v>17</v>
      </c>
      <c r="F2481" s="39">
        <v>354540717</v>
      </c>
      <c r="G2481" s="39">
        <v>13</v>
      </c>
      <c r="H2481" s="39">
        <v>8</v>
      </c>
      <c r="I2481" s="132">
        <v>8.9128099999999988E-2</v>
      </c>
      <c r="J2481" s="132">
        <v>8.5263099999999994E-2</v>
      </c>
      <c r="K2481" s="132">
        <v>3.8649999999999999E-3</v>
      </c>
      <c r="L2481" s="132">
        <v>0.29679775494672755</v>
      </c>
      <c r="M2481" s="132">
        <v>0</v>
      </c>
      <c r="N2481" s="132">
        <v>3.4952999999999998E-3</v>
      </c>
      <c r="O2481" s="132">
        <v>8.2349499999999992E-2</v>
      </c>
      <c r="P2481" s="132">
        <v>3.2833000000000003E-3</v>
      </c>
      <c r="Q2481" s="140">
        <v>1</v>
      </c>
      <c r="R2481" s="134">
        <v>0</v>
      </c>
      <c r="S2481" s="122">
        <f t="shared" si="76"/>
        <v>61.904761904761905</v>
      </c>
      <c r="T2481" s="122">
        <f t="shared" si="77"/>
        <v>38.095238095238095</v>
      </c>
    </row>
    <row r="2482" spans="1:20" x14ac:dyDescent="0.25">
      <c r="A2482" s="3">
        <v>2015</v>
      </c>
      <c r="B2482" s="2" t="s">
        <v>514</v>
      </c>
      <c r="C2482" s="1">
        <v>3545506</v>
      </c>
      <c r="D2482" s="4">
        <v>22</v>
      </c>
      <c r="E2482" s="6">
        <v>22</v>
      </c>
      <c r="F2482" s="39">
        <v>354550622</v>
      </c>
      <c r="G2482" s="39">
        <v>2</v>
      </c>
      <c r="H2482" s="39">
        <v>9</v>
      </c>
      <c r="I2482" s="132">
        <v>2.0358899999999999E-2</v>
      </c>
      <c r="J2482" s="132">
        <v>2.7222000000000001E-3</v>
      </c>
      <c r="K2482" s="132">
        <v>1.7636699999999998E-2</v>
      </c>
      <c r="L2482" s="132">
        <v>0</v>
      </c>
      <c r="M2482" s="132">
        <v>1.1749900000000001E-2</v>
      </c>
      <c r="N2482" s="132">
        <v>5.7869999999999996E-3</v>
      </c>
      <c r="O2482" s="132">
        <v>9.98E-5</v>
      </c>
      <c r="P2482" s="132">
        <v>2.7222000000000001E-3</v>
      </c>
      <c r="Q2482" s="140">
        <v>1</v>
      </c>
      <c r="R2482" s="134">
        <v>2</v>
      </c>
      <c r="S2482" s="122">
        <f t="shared" si="76"/>
        <v>18.181818181818183</v>
      </c>
      <c r="T2482" s="122">
        <f t="shared" si="77"/>
        <v>81.818181818181827</v>
      </c>
    </row>
    <row r="2483" spans="1:20" x14ac:dyDescent="0.25">
      <c r="A2483" s="3">
        <v>2015</v>
      </c>
      <c r="B2483" s="2" t="s">
        <v>515</v>
      </c>
      <c r="C2483" s="1">
        <v>3545605</v>
      </c>
      <c r="D2483" s="4">
        <v>15</v>
      </c>
      <c r="E2483" s="6">
        <v>15</v>
      </c>
      <c r="F2483" s="39">
        <v>354560515</v>
      </c>
      <c r="G2483" s="39">
        <v>4</v>
      </c>
      <c r="H2483" s="39">
        <v>27</v>
      </c>
      <c r="I2483" s="132">
        <v>0.29731300000000005</v>
      </c>
      <c r="J2483" s="132">
        <v>0.2149538</v>
      </c>
      <c r="K2483" s="132">
        <v>8.2359200000000021E-2</v>
      </c>
      <c r="L2483" s="132">
        <v>0</v>
      </c>
      <c r="M2483" s="132">
        <v>4.6988699999999994E-2</v>
      </c>
      <c r="N2483" s="132">
        <v>0.19403929999999997</v>
      </c>
      <c r="O2483" s="132">
        <v>5.2928299999999998E-2</v>
      </c>
      <c r="P2483" s="132">
        <v>3.3566999999999998E-3</v>
      </c>
      <c r="Q2483" s="140">
        <v>2</v>
      </c>
      <c r="R2483" s="134">
        <v>10</v>
      </c>
      <c r="S2483" s="122">
        <f t="shared" si="76"/>
        <v>12.903225806451612</v>
      </c>
      <c r="T2483" s="122">
        <f t="shared" si="77"/>
        <v>87.096774193548384</v>
      </c>
    </row>
    <row r="2484" spans="1:20" x14ac:dyDescent="0.25">
      <c r="A2484" s="3">
        <v>2015</v>
      </c>
      <c r="B2484" s="2" t="s">
        <v>515</v>
      </c>
      <c r="C2484" s="1">
        <v>3545605</v>
      </c>
      <c r="D2484" s="4">
        <v>15</v>
      </c>
      <c r="E2484" s="6">
        <v>16</v>
      </c>
      <c r="F2484" s="39">
        <v>354560516</v>
      </c>
      <c r="G2484" s="39">
        <v>14</v>
      </c>
      <c r="H2484" s="39">
        <v>5</v>
      </c>
      <c r="I2484" s="132">
        <v>0.53069120000000003</v>
      </c>
      <c r="J2484" s="132">
        <v>0.5268775</v>
      </c>
      <c r="K2484" s="132">
        <v>3.8136999999999997E-3</v>
      </c>
      <c r="L2484" s="132">
        <v>0</v>
      </c>
      <c r="M2484" s="132">
        <v>0</v>
      </c>
      <c r="N2484" s="132">
        <v>1.00077E-2</v>
      </c>
      <c r="O2484" s="132">
        <v>0.52034199999999997</v>
      </c>
      <c r="P2484" s="132">
        <v>3.4149999999999995E-4</v>
      </c>
      <c r="Q2484" s="140">
        <v>2</v>
      </c>
      <c r="R2484" s="134">
        <v>2</v>
      </c>
      <c r="S2484" s="122">
        <f t="shared" si="76"/>
        <v>73.68421052631578</v>
      </c>
      <c r="T2484" s="122">
        <f t="shared" si="77"/>
        <v>26.315789473684209</v>
      </c>
    </row>
    <row r="2485" spans="1:20" x14ac:dyDescent="0.25">
      <c r="A2485" s="3">
        <v>2015</v>
      </c>
      <c r="B2485" s="2" t="s">
        <v>516</v>
      </c>
      <c r="C2485" s="1">
        <v>3545704</v>
      </c>
      <c r="D2485" s="4">
        <v>15</v>
      </c>
      <c r="E2485" s="6">
        <v>15</v>
      </c>
      <c r="F2485" s="39">
        <v>354570415</v>
      </c>
      <c r="G2485" s="39">
        <v>9</v>
      </c>
      <c r="H2485" s="39">
        <v>8</v>
      </c>
      <c r="I2485" s="132">
        <v>0.1228645</v>
      </c>
      <c r="J2485" s="132">
        <v>8.5024999999999979E-3</v>
      </c>
      <c r="K2485" s="132">
        <v>0.11436200000000001</v>
      </c>
      <c r="L2485" s="132">
        <v>2.5333269913749368E-3</v>
      </c>
      <c r="M2485" s="132">
        <v>1.2104999999999999E-2</v>
      </c>
      <c r="N2485" s="132">
        <v>0.1015047</v>
      </c>
      <c r="O2485" s="132">
        <v>9.023299999999998E-3</v>
      </c>
      <c r="P2485" s="132">
        <v>2.3149999999999999E-4</v>
      </c>
      <c r="Q2485" s="140">
        <v>10</v>
      </c>
      <c r="R2485" s="134">
        <v>0</v>
      </c>
      <c r="S2485" s="122">
        <f t="shared" si="76"/>
        <v>52.941176470588239</v>
      </c>
      <c r="T2485" s="122">
        <f t="shared" si="77"/>
        <v>47.058823529411761</v>
      </c>
    </row>
    <row r="2486" spans="1:20" x14ac:dyDescent="0.25">
      <c r="A2486" s="3">
        <v>2015</v>
      </c>
      <c r="B2486" s="2" t="s">
        <v>517</v>
      </c>
      <c r="C2486" s="1">
        <v>3545803</v>
      </c>
      <c r="D2486" s="4">
        <v>5</v>
      </c>
      <c r="E2486" s="6">
        <v>5</v>
      </c>
      <c r="F2486" s="39">
        <v>35458035</v>
      </c>
      <c r="G2486" s="39">
        <v>12</v>
      </c>
      <c r="H2486" s="39">
        <v>86</v>
      </c>
      <c r="I2486" s="132">
        <v>0.91896200000000017</v>
      </c>
      <c r="J2486" s="132">
        <v>0.87815140000000014</v>
      </c>
      <c r="K2486" s="132">
        <v>4.0810600000000002E-2</v>
      </c>
      <c r="L2486" s="132">
        <v>0</v>
      </c>
      <c r="M2486" s="132">
        <v>0.83601170000000002</v>
      </c>
      <c r="N2486" s="132">
        <v>7.4222299999999991E-2</v>
      </c>
      <c r="O2486" s="132">
        <v>2.8975999999999997E-3</v>
      </c>
      <c r="P2486" s="132">
        <v>5.8304000000000003E-3</v>
      </c>
      <c r="Q2486" s="140">
        <v>16</v>
      </c>
      <c r="R2486" s="134">
        <v>66</v>
      </c>
      <c r="S2486" s="122">
        <f t="shared" si="76"/>
        <v>12.244897959183673</v>
      </c>
      <c r="T2486" s="122">
        <f t="shared" si="77"/>
        <v>87.755102040816325</v>
      </c>
    </row>
    <row r="2487" spans="1:20" x14ac:dyDescent="0.25">
      <c r="A2487" s="3">
        <v>2015</v>
      </c>
      <c r="B2487" s="2" t="s">
        <v>518</v>
      </c>
      <c r="C2487" s="1">
        <v>3546009</v>
      </c>
      <c r="D2487" s="4">
        <v>2</v>
      </c>
      <c r="E2487" s="6">
        <v>2</v>
      </c>
      <c r="F2487" s="39">
        <v>35460092</v>
      </c>
      <c r="G2487" s="39">
        <v>22</v>
      </c>
      <c r="H2487" s="39">
        <v>12</v>
      </c>
      <c r="I2487" s="132">
        <v>1.3485600000000002E-2</v>
      </c>
      <c r="J2487" s="132">
        <v>1.2110100000000002E-2</v>
      </c>
      <c r="K2487" s="132">
        <v>1.3755000000000004E-3</v>
      </c>
      <c r="L2487" s="132">
        <v>6.1998858447488585E-2</v>
      </c>
      <c r="M2487" s="132">
        <v>0</v>
      </c>
      <c r="N2487" s="132">
        <v>4.7470000000000005E-4</v>
      </c>
      <c r="O2487" s="132">
        <v>4.4578999999999999E-3</v>
      </c>
      <c r="P2487" s="132">
        <v>8.5530000000000016E-3</v>
      </c>
      <c r="Q2487" s="140">
        <v>13</v>
      </c>
      <c r="R2487" s="134">
        <v>15</v>
      </c>
      <c r="S2487" s="122">
        <f t="shared" si="76"/>
        <v>64.705882352941174</v>
      </c>
      <c r="T2487" s="122">
        <f t="shared" si="77"/>
        <v>35.294117647058826</v>
      </c>
    </row>
    <row r="2488" spans="1:20" x14ac:dyDescent="0.25">
      <c r="A2488" s="3">
        <v>2015</v>
      </c>
      <c r="B2488" s="2" t="s">
        <v>519</v>
      </c>
      <c r="C2488" s="1">
        <v>3546108</v>
      </c>
      <c r="D2488" s="4">
        <v>15</v>
      </c>
      <c r="E2488" s="6">
        <v>15</v>
      </c>
      <c r="F2488" s="39">
        <v>354610815</v>
      </c>
      <c r="G2488" s="39">
        <v>2</v>
      </c>
      <c r="H2488" s="39">
        <v>4</v>
      </c>
      <c r="I2488" s="132">
        <v>3.1437999999999995E-3</v>
      </c>
      <c r="J2488" s="132">
        <v>6.9400000000000006E-5</v>
      </c>
      <c r="K2488" s="132">
        <v>3.0743999999999997E-3</v>
      </c>
      <c r="L2488" s="132">
        <v>2.9186770674784372E-2</v>
      </c>
      <c r="M2488" s="132">
        <v>0</v>
      </c>
      <c r="N2488" s="132">
        <v>2.6229999999999999E-3</v>
      </c>
      <c r="O2488" s="132">
        <v>5.2079999999999997E-4</v>
      </c>
      <c r="P2488" s="132">
        <v>0</v>
      </c>
      <c r="Q2488" s="140">
        <v>0</v>
      </c>
      <c r="R2488" s="134">
        <v>0</v>
      </c>
      <c r="S2488" s="122">
        <f t="shared" si="76"/>
        <v>33.333333333333329</v>
      </c>
      <c r="T2488" s="122">
        <f t="shared" si="77"/>
        <v>66.666666666666657</v>
      </c>
    </row>
    <row r="2489" spans="1:20" x14ac:dyDescent="0.25">
      <c r="A2489" s="3">
        <v>2015</v>
      </c>
      <c r="B2489" s="2" t="s">
        <v>519</v>
      </c>
      <c r="C2489" s="1">
        <v>3546108</v>
      </c>
      <c r="D2489" s="4">
        <v>15</v>
      </c>
      <c r="E2489" s="6">
        <v>18</v>
      </c>
      <c r="F2489" s="39">
        <v>354610818</v>
      </c>
      <c r="G2489" s="39">
        <v>0</v>
      </c>
      <c r="H2489" s="39">
        <v>0</v>
      </c>
      <c r="I2489" s="132">
        <v>0</v>
      </c>
      <c r="J2489" s="132">
        <v>0</v>
      </c>
      <c r="K2489" s="132">
        <v>0</v>
      </c>
      <c r="L2489" s="132">
        <v>0</v>
      </c>
      <c r="M2489" s="132">
        <v>0</v>
      </c>
      <c r="N2489" s="132">
        <v>0</v>
      </c>
      <c r="O2489" s="132">
        <v>0</v>
      </c>
      <c r="P2489" s="132">
        <v>0</v>
      </c>
      <c r="Q2489" s="140">
        <v>0</v>
      </c>
      <c r="R2489" s="134">
        <v>0</v>
      </c>
      <c r="S2489" s="122">
        <f t="shared" si="76"/>
        <v>0</v>
      </c>
      <c r="T2489" s="122">
        <f t="shared" si="77"/>
        <v>0</v>
      </c>
    </row>
    <row r="2490" spans="1:20" x14ac:dyDescent="0.25">
      <c r="A2490" s="3">
        <v>2015</v>
      </c>
      <c r="B2490" s="2" t="s">
        <v>520</v>
      </c>
      <c r="C2490" s="1">
        <v>3546207</v>
      </c>
      <c r="D2490" s="4">
        <v>9</v>
      </c>
      <c r="E2490" s="6">
        <v>9</v>
      </c>
      <c r="F2490" s="39">
        <v>35462079</v>
      </c>
      <c r="G2490" s="39">
        <v>12</v>
      </c>
      <c r="H2490" s="39">
        <v>10</v>
      </c>
      <c r="I2490" s="132">
        <v>0.477045</v>
      </c>
      <c r="J2490" s="132">
        <v>0.46929599999999999</v>
      </c>
      <c r="K2490" s="132">
        <v>7.7490000000000007E-3</v>
      </c>
      <c r="L2490" s="132">
        <v>0</v>
      </c>
      <c r="M2490" s="132">
        <v>0.4101667</v>
      </c>
      <c r="N2490" s="132">
        <v>8.7499999999999991E-4</v>
      </c>
      <c r="O2490" s="132">
        <v>6.3497299999999993E-2</v>
      </c>
      <c r="P2490" s="132">
        <v>2.506E-3</v>
      </c>
      <c r="Q2490" s="140">
        <v>6</v>
      </c>
      <c r="R2490" s="134">
        <v>1</v>
      </c>
      <c r="S2490" s="122">
        <f t="shared" si="76"/>
        <v>54.54545454545454</v>
      </c>
      <c r="T2490" s="122">
        <f t="shared" si="77"/>
        <v>45.454545454545453</v>
      </c>
    </row>
    <row r="2491" spans="1:20" x14ac:dyDescent="0.25">
      <c r="A2491" s="3">
        <v>2015</v>
      </c>
      <c r="B2491" s="2" t="s">
        <v>521</v>
      </c>
      <c r="C2491" s="1">
        <v>3546256</v>
      </c>
      <c r="D2491" s="4">
        <v>4</v>
      </c>
      <c r="E2491" s="6">
        <v>4</v>
      </c>
      <c r="F2491" s="39">
        <v>35462564</v>
      </c>
      <c r="G2491" s="39">
        <v>2</v>
      </c>
      <c r="H2491" s="39">
        <v>4</v>
      </c>
      <c r="I2491" s="132">
        <v>2.8070100000000001E-2</v>
      </c>
      <c r="J2491" s="132">
        <v>2.0013900000000001E-2</v>
      </c>
      <c r="K2491" s="132">
        <v>8.0562000000000012E-3</v>
      </c>
      <c r="L2491" s="132">
        <v>0</v>
      </c>
      <c r="M2491" s="132">
        <v>8.0215000000000009E-3</v>
      </c>
      <c r="N2491" s="132">
        <v>0</v>
      </c>
      <c r="O2491" s="132">
        <v>0.02</v>
      </c>
      <c r="P2491" s="132">
        <v>4.8600000000000002E-5</v>
      </c>
      <c r="Q2491" s="140">
        <v>1</v>
      </c>
      <c r="R2491" s="134">
        <v>2</v>
      </c>
      <c r="S2491" s="122">
        <f t="shared" si="76"/>
        <v>33.333333333333329</v>
      </c>
      <c r="T2491" s="122">
        <f t="shared" si="77"/>
        <v>66.666666666666657</v>
      </c>
    </row>
    <row r="2492" spans="1:20" x14ac:dyDescent="0.25">
      <c r="A2492" s="3">
        <v>2015</v>
      </c>
      <c r="B2492" s="2" t="s">
        <v>522</v>
      </c>
      <c r="C2492" s="1">
        <v>3546306</v>
      </c>
      <c r="D2492" s="4">
        <v>9</v>
      </c>
      <c r="E2492" s="6">
        <v>9</v>
      </c>
      <c r="F2492" s="39">
        <v>35463069</v>
      </c>
      <c r="G2492" s="39">
        <v>34</v>
      </c>
      <c r="H2492" s="39">
        <v>9</v>
      </c>
      <c r="I2492" s="132">
        <v>0.34958590000000006</v>
      </c>
      <c r="J2492" s="132">
        <v>0.33945240000000004</v>
      </c>
      <c r="K2492" s="132">
        <v>1.01335E-2</v>
      </c>
      <c r="L2492" s="132">
        <v>3.4627092846270927E-2</v>
      </c>
      <c r="M2492" s="132">
        <v>7.7233899999999994E-2</v>
      </c>
      <c r="N2492" s="132">
        <v>7.8129999999999996E-4</v>
      </c>
      <c r="O2492" s="132">
        <v>0.26940210000000009</v>
      </c>
      <c r="P2492" s="132">
        <v>2.1686000000000001E-3</v>
      </c>
      <c r="Q2492" s="140">
        <v>21</v>
      </c>
      <c r="R2492" s="134">
        <v>8</v>
      </c>
      <c r="S2492" s="122">
        <f t="shared" si="76"/>
        <v>79.069767441860463</v>
      </c>
      <c r="T2492" s="122">
        <f t="shared" si="77"/>
        <v>20.930232558139537</v>
      </c>
    </row>
    <row r="2493" spans="1:20" x14ac:dyDescent="0.25">
      <c r="A2493" s="3">
        <v>2015</v>
      </c>
      <c r="B2493" s="2" t="s">
        <v>523</v>
      </c>
      <c r="C2493" s="1">
        <v>3546405</v>
      </c>
      <c r="D2493" s="4">
        <v>17</v>
      </c>
      <c r="E2493" s="6">
        <v>17</v>
      </c>
      <c r="F2493" s="39">
        <v>354640517</v>
      </c>
      <c r="G2493" s="39">
        <v>26</v>
      </c>
      <c r="H2493" s="39">
        <v>52</v>
      </c>
      <c r="I2493" s="132">
        <v>0.66109779999999996</v>
      </c>
      <c r="J2493" s="132">
        <v>0.55322939999999998</v>
      </c>
      <c r="K2493" s="132">
        <v>0.1078684</v>
      </c>
      <c r="L2493" s="132">
        <v>0</v>
      </c>
      <c r="M2493" s="132">
        <v>0.13717600000000002</v>
      </c>
      <c r="N2493" s="132">
        <v>3.002479999999999E-2</v>
      </c>
      <c r="O2493" s="132">
        <v>0.48863450000000003</v>
      </c>
      <c r="P2493" s="132">
        <v>5.2624999999999989E-3</v>
      </c>
      <c r="Q2493" s="140">
        <v>9</v>
      </c>
      <c r="R2493" s="134">
        <v>9</v>
      </c>
      <c r="S2493" s="122">
        <f t="shared" si="76"/>
        <v>33.333333333333329</v>
      </c>
      <c r="T2493" s="122">
        <f t="shared" si="77"/>
        <v>66.666666666666657</v>
      </c>
    </row>
    <row r="2494" spans="1:20" x14ac:dyDescent="0.25">
      <c r="A2494" s="3">
        <v>2015</v>
      </c>
      <c r="B2494" s="2" t="s">
        <v>524</v>
      </c>
      <c r="C2494" s="1">
        <v>3546504</v>
      </c>
      <c r="D2494" s="4">
        <v>16</v>
      </c>
      <c r="E2494" s="6">
        <v>16</v>
      </c>
      <c r="F2494" s="39">
        <v>354650416</v>
      </c>
      <c r="G2494" s="39">
        <v>2</v>
      </c>
      <c r="H2494" s="39">
        <v>9</v>
      </c>
      <c r="I2494" s="132">
        <v>3.6110000000000003E-2</v>
      </c>
      <c r="J2494" s="132">
        <v>1.0416700000000001E-2</v>
      </c>
      <c r="K2494" s="132">
        <v>2.5693299999999999E-2</v>
      </c>
      <c r="L2494" s="132">
        <v>0</v>
      </c>
      <c r="M2494" s="132">
        <v>2.4027799999999998E-2</v>
      </c>
      <c r="N2494" s="132">
        <v>0</v>
      </c>
      <c r="O2494" s="132">
        <v>1.0416700000000001E-2</v>
      </c>
      <c r="P2494" s="132">
        <v>1.6655000000000001E-3</v>
      </c>
      <c r="Q2494" s="140">
        <v>1</v>
      </c>
      <c r="R2494" s="134">
        <v>0</v>
      </c>
      <c r="S2494" s="122">
        <f t="shared" si="76"/>
        <v>18.181818181818183</v>
      </c>
      <c r="T2494" s="122">
        <f t="shared" si="77"/>
        <v>81.818181818181827</v>
      </c>
    </row>
    <row r="2495" spans="1:20" x14ac:dyDescent="0.25">
      <c r="A2495" s="3">
        <v>2015</v>
      </c>
      <c r="B2495" s="2" t="s">
        <v>524</v>
      </c>
      <c r="C2495" s="1">
        <v>3546504</v>
      </c>
      <c r="D2495" s="4">
        <v>16</v>
      </c>
      <c r="E2495" s="6">
        <v>9</v>
      </c>
      <c r="F2495" s="39">
        <v>35465049</v>
      </c>
      <c r="G2495" s="39">
        <v>2</v>
      </c>
      <c r="H2495" s="39">
        <v>1</v>
      </c>
      <c r="I2495" s="132">
        <v>1.0573000000000001E-2</v>
      </c>
      <c r="J2495" s="132">
        <v>1.05556E-2</v>
      </c>
      <c r="K2495" s="132">
        <v>1.7399999999999999E-5</v>
      </c>
      <c r="L2495" s="132">
        <v>0</v>
      </c>
      <c r="M2495" s="132">
        <v>0</v>
      </c>
      <c r="N2495" s="132">
        <v>0</v>
      </c>
      <c r="O2495" s="132">
        <v>3.8888999999999998E-3</v>
      </c>
      <c r="P2495" s="132">
        <v>6.6841000000000001E-3</v>
      </c>
      <c r="Q2495" s="140">
        <v>5</v>
      </c>
      <c r="R2495" s="134">
        <v>4</v>
      </c>
      <c r="S2495" s="122">
        <f t="shared" si="76"/>
        <v>66.666666666666657</v>
      </c>
      <c r="T2495" s="122">
        <f t="shared" si="77"/>
        <v>33.333333333333329</v>
      </c>
    </row>
    <row r="2496" spans="1:20" x14ac:dyDescent="0.25">
      <c r="A2496" s="3">
        <v>2015</v>
      </c>
      <c r="B2496" s="2" t="s">
        <v>525</v>
      </c>
      <c r="C2496" s="1">
        <v>3546603</v>
      </c>
      <c r="D2496" s="4">
        <v>18</v>
      </c>
      <c r="E2496" s="6">
        <v>18</v>
      </c>
      <c r="F2496" s="39">
        <v>354660318</v>
      </c>
      <c r="G2496" s="39">
        <v>8</v>
      </c>
      <c r="H2496" s="39">
        <v>28</v>
      </c>
      <c r="I2496" s="132">
        <v>5.2802599999999998E-2</v>
      </c>
      <c r="J2496" s="132">
        <v>5.376999999999999E-3</v>
      </c>
      <c r="K2496" s="132">
        <v>4.7425599999999998E-2</v>
      </c>
      <c r="L2496" s="132">
        <v>3.4384544647387112E-2</v>
      </c>
      <c r="M2496" s="132">
        <v>8.8425999999999991E-3</v>
      </c>
      <c r="N2496" s="132">
        <v>3.466770000000001E-2</v>
      </c>
      <c r="O2496" s="132">
        <v>4.851499999999999E-3</v>
      </c>
      <c r="P2496" s="132">
        <v>4.4408E-3</v>
      </c>
      <c r="Q2496" s="140">
        <v>5</v>
      </c>
      <c r="R2496" s="134">
        <v>11</v>
      </c>
      <c r="S2496" s="122">
        <f t="shared" si="76"/>
        <v>22.222222222222221</v>
      </c>
      <c r="T2496" s="122">
        <f t="shared" si="77"/>
        <v>77.777777777777786</v>
      </c>
    </row>
    <row r="2497" spans="1:20" x14ac:dyDescent="0.25">
      <c r="A2497" s="3">
        <v>2015</v>
      </c>
      <c r="B2497" s="2" t="s">
        <v>525</v>
      </c>
      <c r="C2497" s="1">
        <v>3546603</v>
      </c>
      <c r="D2497" s="4">
        <v>18</v>
      </c>
      <c r="E2497" s="6">
        <v>15</v>
      </c>
      <c r="F2497" s="39">
        <v>354660315</v>
      </c>
      <c r="G2497" s="39">
        <v>0</v>
      </c>
      <c r="H2497" s="39">
        <v>0</v>
      </c>
      <c r="I2497" s="132">
        <v>0</v>
      </c>
      <c r="J2497" s="132">
        <v>0</v>
      </c>
      <c r="K2497" s="132">
        <v>0</v>
      </c>
      <c r="L2497" s="132">
        <v>0</v>
      </c>
      <c r="M2497" s="132">
        <v>0</v>
      </c>
      <c r="N2497" s="132">
        <v>0</v>
      </c>
      <c r="O2497" s="132">
        <v>0</v>
      </c>
      <c r="P2497" s="132">
        <v>0</v>
      </c>
      <c r="Q2497" s="140">
        <v>0</v>
      </c>
      <c r="R2497" s="134">
        <v>0</v>
      </c>
      <c r="S2497" s="122">
        <f t="shared" si="76"/>
        <v>0</v>
      </c>
      <c r="T2497" s="122">
        <f t="shared" si="77"/>
        <v>0</v>
      </c>
    </row>
    <row r="2498" spans="1:20" x14ac:dyDescent="0.25">
      <c r="A2498" s="3">
        <v>2015</v>
      </c>
      <c r="B2498" s="2" t="s">
        <v>526</v>
      </c>
      <c r="C2498" s="1">
        <v>3546702</v>
      </c>
      <c r="D2498" s="4">
        <v>5</v>
      </c>
      <c r="E2498" s="6">
        <v>5</v>
      </c>
      <c r="F2498" s="39">
        <v>35467025</v>
      </c>
      <c r="G2498" s="39">
        <v>5</v>
      </c>
      <c r="H2498" s="39">
        <v>34</v>
      </c>
      <c r="I2498" s="132">
        <v>0.22674889999999998</v>
      </c>
      <c r="J2498" s="132">
        <v>0.1473149</v>
      </c>
      <c r="K2498" s="132">
        <v>7.9433999999999991E-2</v>
      </c>
      <c r="L2498" s="132">
        <v>0</v>
      </c>
      <c r="M2498" s="132">
        <v>0.19435189999999999</v>
      </c>
      <c r="N2498" s="132">
        <v>2.4144500000000003E-2</v>
      </c>
      <c r="O2498" s="132">
        <v>7.3149E-3</v>
      </c>
      <c r="P2498" s="132">
        <v>9.3760000000000002E-4</v>
      </c>
      <c r="Q2498" s="140">
        <v>6</v>
      </c>
      <c r="R2498" s="134">
        <v>16</v>
      </c>
      <c r="S2498" s="122">
        <f t="shared" si="76"/>
        <v>12.820512820512819</v>
      </c>
      <c r="T2498" s="122">
        <f t="shared" si="77"/>
        <v>87.179487179487182</v>
      </c>
    </row>
    <row r="2499" spans="1:20" x14ac:dyDescent="0.25">
      <c r="A2499" s="3">
        <v>2015</v>
      </c>
      <c r="B2499" s="2" t="s">
        <v>527</v>
      </c>
      <c r="C2499" s="1">
        <v>3546801</v>
      </c>
      <c r="D2499" s="4">
        <v>2</v>
      </c>
      <c r="E2499" s="6">
        <v>2</v>
      </c>
      <c r="F2499" s="39">
        <v>35468012</v>
      </c>
      <c r="G2499" s="39">
        <v>33</v>
      </c>
      <c r="H2499" s="39">
        <v>58</v>
      </c>
      <c r="I2499" s="132">
        <v>0.14688760000000001</v>
      </c>
      <c r="J2499" s="132">
        <v>0.1247138</v>
      </c>
      <c r="K2499" s="132">
        <v>2.2173799999999997E-2</v>
      </c>
      <c r="L2499" s="132">
        <v>0</v>
      </c>
      <c r="M2499" s="132">
        <v>7.8703999999999996E-3</v>
      </c>
      <c r="N2499" s="132">
        <v>0.11377200000000001</v>
      </c>
      <c r="O2499" s="132">
        <v>9.9903000000000023E-3</v>
      </c>
      <c r="P2499" s="132">
        <v>1.5254900000000005E-2</v>
      </c>
      <c r="Q2499" s="140">
        <v>44</v>
      </c>
      <c r="R2499" s="134">
        <v>49</v>
      </c>
      <c r="S2499" s="122">
        <f t="shared" ref="S2499:S2562" si="78">IFERROR(((G2499)/(SUM($G2499:$H2499)))*100,0)</f>
        <v>36.263736263736263</v>
      </c>
      <c r="T2499" s="122">
        <f t="shared" ref="T2499:T2562" si="79">IFERROR(((H2499)/(SUM($G2499:$H2499)))*100,0)</f>
        <v>63.73626373626373</v>
      </c>
    </row>
    <row r="2500" spans="1:20" x14ac:dyDescent="0.25">
      <c r="A2500" s="3">
        <v>2015</v>
      </c>
      <c r="B2500" s="2" t="s">
        <v>528</v>
      </c>
      <c r="C2500" s="1">
        <v>3546900</v>
      </c>
      <c r="D2500" s="4">
        <v>9</v>
      </c>
      <c r="E2500" s="6">
        <v>9</v>
      </c>
      <c r="F2500" s="39">
        <v>35469009</v>
      </c>
      <c r="G2500" s="39">
        <v>6</v>
      </c>
      <c r="H2500" s="39">
        <v>4</v>
      </c>
      <c r="I2500" s="132">
        <v>3.1557300000000003E-2</v>
      </c>
      <c r="J2500" s="132">
        <v>1.9618600000000003E-2</v>
      </c>
      <c r="K2500" s="132">
        <v>1.1938700000000002E-2</v>
      </c>
      <c r="L2500" s="132">
        <v>0</v>
      </c>
      <c r="M2500" s="132">
        <v>1.15741E-2</v>
      </c>
      <c r="N2500" s="132">
        <v>0</v>
      </c>
      <c r="O2500" s="132">
        <v>1.9157400000000002E-2</v>
      </c>
      <c r="P2500" s="132">
        <v>8.2580000000000001E-4</v>
      </c>
      <c r="Q2500" s="140">
        <v>1</v>
      </c>
      <c r="R2500" s="134">
        <v>0</v>
      </c>
      <c r="S2500" s="122">
        <f t="shared" si="78"/>
        <v>60</v>
      </c>
      <c r="T2500" s="122">
        <f t="shared" si="79"/>
        <v>40</v>
      </c>
    </row>
    <row r="2501" spans="1:20" x14ac:dyDescent="0.25">
      <c r="A2501" s="3">
        <v>2015</v>
      </c>
      <c r="B2501" s="2" t="s">
        <v>529</v>
      </c>
      <c r="C2501" s="1">
        <v>3547007</v>
      </c>
      <c r="D2501" s="4">
        <v>5</v>
      </c>
      <c r="E2501" s="6">
        <v>5</v>
      </c>
      <c r="F2501" s="39">
        <v>35470075</v>
      </c>
      <c r="G2501" s="39">
        <v>5</v>
      </c>
      <c r="H2501" s="39">
        <v>5</v>
      </c>
      <c r="I2501" s="132">
        <v>3.7750699999999998E-2</v>
      </c>
      <c r="J2501" s="132">
        <v>3.5716100000000001E-2</v>
      </c>
      <c r="K2501" s="132">
        <v>2.0345999999999997E-3</v>
      </c>
      <c r="L2501" s="132">
        <v>0</v>
      </c>
      <c r="M2501" s="132">
        <v>0</v>
      </c>
      <c r="N2501" s="132">
        <v>2.407E-4</v>
      </c>
      <c r="O2501" s="132">
        <v>2.3416999999999999E-3</v>
      </c>
      <c r="P2501" s="132">
        <v>3.51683E-2</v>
      </c>
      <c r="Q2501" s="140">
        <v>1</v>
      </c>
      <c r="R2501" s="134">
        <v>7</v>
      </c>
      <c r="S2501" s="122">
        <f t="shared" si="78"/>
        <v>50</v>
      </c>
      <c r="T2501" s="122">
        <f t="shared" si="79"/>
        <v>50</v>
      </c>
    </row>
    <row r="2502" spans="1:20" x14ac:dyDescent="0.25">
      <c r="A2502" s="3">
        <v>2015</v>
      </c>
      <c r="B2502" s="2" t="s">
        <v>530</v>
      </c>
      <c r="C2502" s="1">
        <v>3547106</v>
      </c>
      <c r="D2502" s="4">
        <v>20</v>
      </c>
      <c r="E2502" s="6">
        <v>20</v>
      </c>
      <c r="F2502" s="39">
        <v>354710620</v>
      </c>
      <c r="G2502" s="39">
        <v>3</v>
      </c>
      <c r="H2502" s="39">
        <v>11</v>
      </c>
      <c r="I2502" s="132">
        <v>0.1846487</v>
      </c>
      <c r="J2502" s="132">
        <v>7.9358300000000007E-2</v>
      </c>
      <c r="K2502" s="132">
        <v>0.10529039999999999</v>
      </c>
      <c r="L2502" s="132">
        <v>0</v>
      </c>
      <c r="M2502" s="132">
        <v>7.0207999999999998E-3</v>
      </c>
      <c r="N2502" s="132">
        <v>9.5347199999999993E-2</v>
      </c>
      <c r="O2502" s="132">
        <v>8.1447400000000003E-2</v>
      </c>
      <c r="P2502" s="132">
        <v>8.3329999999999993E-4</v>
      </c>
      <c r="Q2502" s="140">
        <v>2</v>
      </c>
      <c r="R2502" s="134">
        <v>1</v>
      </c>
      <c r="S2502" s="122">
        <f t="shared" si="78"/>
        <v>21.428571428571427</v>
      </c>
      <c r="T2502" s="122">
        <f t="shared" si="79"/>
        <v>78.571428571428569</v>
      </c>
    </row>
    <row r="2503" spans="1:20" x14ac:dyDescent="0.25">
      <c r="A2503" s="3">
        <v>2015</v>
      </c>
      <c r="B2503" s="2" t="s">
        <v>531</v>
      </c>
      <c r="C2503" s="1">
        <v>3547502</v>
      </c>
      <c r="D2503" s="4">
        <v>9</v>
      </c>
      <c r="E2503" s="6">
        <v>9</v>
      </c>
      <c r="F2503" s="39">
        <v>35475029</v>
      </c>
      <c r="G2503" s="39">
        <v>59</v>
      </c>
      <c r="H2503" s="39">
        <v>31</v>
      </c>
      <c r="I2503" s="132">
        <v>0.30712109999999987</v>
      </c>
      <c r="J2503" s="132">
        <v>0.29619289999999987</v>
      </c>
      <c r="K2503" s="132">
        <v>1.0928200000000009E-2</v>
      </c>
      <c r="L2503" s="132">
        <v>0.11089681633688483</v>
      </c>
      <c r="M2503" s="132">
        <v>0.15252309999999999</v>
      </c>
      <c r="N2503" s="132">
        <v>1.8609799999999999E-2</v>
      </c>
      <c r="O2503" s="132">
        <v>0.13116079999999988</v>
      </c>
      <c r="P2503" s="132">
        <v>4.8273999999999999E-3</v>
      </c>
      <c r="Q2503" s="140">
        <v>29</v>
      </c>
      <c r="R2503" s="134">
        <v>46</v>
      </c>
      <c r="S2503" s="122">
        <f t="shared" si="78"/>
        <v>65.555555555555557</v>
      </c>
      <c r="T2503" s="122">
        <f t="shared" si="79"/>
        <v>34.444444444444443</v>
      </c>
    </row>
    <row r="2504" spans="1:20" x14ac:dyDescent="0.25">
      <c r="A2504" s="3">
        <v>2015</v>
      </c>
      <c r="B2504" s="2" t="s">
        <v>531</v>
      </c>
      <c r="C2504" s="1">
        <v>3547502</v>
      </c>
      <c r="D2504" s="4">
        <v>9</v>
      </c>
      <c r="E2504" s="6">
        <v>4</v>
      </c>
      <c r="F2504" s="39">
        <v>35475024</v>
      </c>
      <c r="G2504" s="39">
        <v>0</v>
      </c>
      <c r="H2504" s="39">
        <v>1</v>
      </c>
      <c r="I2504" s="132">
        <v>1.8499999999999999E-5</v>
      </c>
      <c r="J2504" s="132">
        <v>0</v>
      </c>
      <c r="K2504" s="132">
        <v>1.8499999999999999E-5</v>
      </c>
      <c r="L2504" s="132">
        <v>0</v>
      </c>
      <c r="M2504" s="132">
        <v>0</v>
      </c>
      <c r="N2504" s="132">
        <v>0</v>
      </c>
      <c r="O2504" s="132">
        <v>0</v>
      </c>
      <c r="P2504" s="132">
        <v>1.8499999999999999E-5</v>
      </c>
      <c r="Q2504" s="140">
        <v>0</v>
      </c>
      <c r="R2504" s="134">
        <v>0</v>
      </c>
      <c r="S2504" s="122">
        <f t="shared" si="78"/>
        <v>0</v>
      </c>
      <c r="T2504" s="122">
        <f t="shared" si="79"/>
        <v>100</v>
      </c>
    </row>
    <row r="2505" spans="1:20" x14ac:dyDescent="0.25">
      <c r="A2505" s="3">
        <v>2015</v>
      </c>
      <c r="B2505" s="2" t="s">
        <v>532</v>
      </c>
      <c r="C2505" s="1">
        <v>3547403</v>
      </c>
      <c r="D2505" s="4">
        <v>15</v>
      </c>
      <c r="E2505" s="6">
        <v>15</v>
      </c>
      <c r="F2505" s="39">
        <v>354740315</v>
      </c>
      <c r="G2505" s="39">
        <v>5</v>
      </c>
      <c r="H2505" s="39">
        <v>3</v>
      </c>
      <c r="I2505" s="132">
        <v>9.046499999999999E-3</v>
      </c>
      <c r="J2505" s="132">
        <v>2.5012999999999997E-3</v>
      </c>
      <c r="K2505" s="132">
        <v>6.5451999999999993E-3</v>
      </c>
      <c r="L2505" s="132">
        <v>1.2328767123287671E-2</v>
      </c>
      <c r="M2505" s="132">
        <v>6.4814999999999994E-3</v>
      </c>
      <c r="N2505" s="132">
        <v>0</v>
      </c>
      <c r="O2505" s="132">
        <v>2.5012999999999997E-3</v>
      </c>
      <c r="P2505" s="132">
        <v>6.3700000000000003E-5</v>
      </c>
      <c r="Q2505" s="140">
        <v>1</v>
      </c>
      <c r="R2505" s="134">
        <v>2</v>
      </c>
      <c r="S2505" s="122">
        <f t="shared" si="78"/>
        <v>62.5</v>
      </c>
      <c r="T2505" s="122">
        <f t="shared" si="79"/>
        <v>37.5</v>
      </c>
    </row>
    <row r="2506" spans="1:20" x14ac:dyDescent="0.25">
      <c r="A2506" s="3">
        <v>2015</v>
      </c>
      <c r="B2506" s="2" t="s">
        <v>533</v>
      </c>
      <c r="C2506" s="1">
        <v>3547601</v>
      </c>
      <c r="D2506" s="4">
        <v>4</v>
      </c>
      <c r="E2506" s="6">
        <v>4</v>
      </c>
      <c r="F2506" s="39">
        <v>35476014</v>
      </c>
      <c r="G2506" s="39">
        <v>14</v>
      </c>
      <c r="H2506" s="39">
        <v>9</v>
      </c>
      <c r="I2506" s="132">
        <v>0.11406709999999999</v>
      </c>
      <c r="J2506" s="132">
        <v>0.11280849999999999</v>
      </c>
      <c r="K2506" s="132">
        <v>1.2586000000000001E-3</v>
      </c>
      <c r="L2506" s="132">
        <v>0.21505175038051749</v>
      </c>
      <c r="M2506" s="132">
        <v>0</v>
      </c>
      <c r="N2506" s="132">
        <v>4.3624299999999998E-2</v>
      </c>
      <c r="O2506" s="132">
        <v>6.9972900000000005E-2</v>
      </c>
      <c r="P2506" s="132">
        <v>4.6990000000000004E-4</v>
      </c>
      <c r="Q2506" s="140">
        <v>3</v>
      </c>
      <c r="R2506" s="134">
        <v>10</v>
      </c>
      <c r="S2506" s="122">
        <f t="shared" si="78"/>
        <v>60.869565217391312</v>
      </c>
      <c r="T2506" s="122">
        <f t="shared" si="79"/>
        <v>39.130434782608695</v>
      </c>
    </row>
    <row r="2507" spans="1:20" x14ac:dyDescent="0.25">
      <c r="A2507" s="3">
        <v>2015</v>
      </c>
      <c r="B2507" s="2" t="s">
        <v>533</v>
      </c>
      <c r="C2507" s="1">
        <v>3547601</v>
      </c>
      <c r="D2507" s="4">
        <v>4</v>
      </c>
      <c r="E2507" s="6">
        <v>9</v>
      </c>
      <c r="F2507" s="39">
        <v>35476019</v>
      </c>
      <c r="G2507" s="39">
        <v>0</v>
      </c>
      <c r="H2507" s="39">
        <v>0</v>
      </c>
      <c r="I2507" s="132">
        <v>0</v>
      </c>
      <c r="J2507" s="132">
        <v>0</v>
      </c>
      <c r="K2507" s="132">
        <v>0</v>
      </c>
      <c r="L2507" s="132">
        <v>0</v>
      </c>
      <c r="M2507" s="132">
        <v>0</v>
      </c>
      <c r="N2507" s="132">
        <v>0</v>
      </c>
      <c r="O2507" s="132">
        <v>0</v>
      </c>
      <c r="P2507" s="132">
        <v>0</v>
      </c>
      <c r="Q2507" s="140">
        <v>0</v>
      </c>
      <c r="R2507" s="134">
        <v>0</v>
      </c>
      <c r="S2507" s="122">
        <f t="shared" si="78"/>
        <v>0</v>
      </c>
      <c r="T2507" s="122">
        <f t="shared" si="79"/>
        <v>0</v>
      </c>
    </row>
    <row r="2508" spans="1:20" x14ac:dyDescent="0.25">
      <c r="A2508" s="3">
        <v>2015</v>
      </c>
      <c r="B2508" s="2" t="s">
        <v>534</v>
      </c>
      <c r="C2508" s="1">
        <v>3547650</v>
      </c>
      <c r="D2508" s="4">
        <v>18</v>
      </c>
      <c r="E2508" s="6">
        <v>18</v>
      </c>
      <c r="F2508" s="39">
        <v>354765018</v>
      </c>
      <c r="G2508" s="39">
        <v>18</v>
      </c>
      <c r="H2508" s="39">
        <v>2</v>
      </c>
      <c r="I2508" s="132">
        <v>1.7684800000000001E-2</v>
      </c>
      <c r="J2508" s="132">
        <v>1.5086100000000002E-2</v>
      </c>
      <c r="K2508" s="132">
        <v>2.5987000000000002E-3</v>
      </c>
      <c r="L2508" s="132">
        <v>0</v>
      </c>
      <c r="M2508" s="132">
        <v>0</v>
      </c>
      <c r="N2508" s="132">
        <v>0</v>
      </c>
      <c r="O2508" s="132">
        <v>1.7684800000000001E-2</v>
      </c>
      <c r="P2508" s="132">
        <v>0</v>
      </c>
      <c r="Q2508" s="140">
        <v>0</v>
      </c>
      <c r="R2508" s="134">
        <v>0</v>
      </c>
      <c r="S2508" s="122">
        <f t="shared" si="78"/>
        <v>90</v>
      </c>
      <c r="T2508" s="122">
        <f t="shared" si="79"/>
        <v>10</v>
      </c>
    </row>
    <row r="2509" spans="1:20" x14ac:dyDescent="0.25">
      <c r="A2509" s="3">
        <v>2015</v>
      </c>
      <c r="B2509" s="2" t="s">
        <v>534</v>
      </c>
      <c r="C2509" s="1">
        <v>3547650</v>
      </c>
      <c r="D2509" s="4">
        <v>18</v>
      </c>
      <c r="E2509" s="6">
        <v>15</v>
      </c>
      <c r="F2509" s="39">
        <v>354765015</v>
      </c>
      <c r="G2509" s="39">
        <v>6</v>
      </c>
      <c r="H2509" s="39">
        <v>1</v>
      </c>
      <c r="I2509" s="132">
        <v>2.0168E-3</v>
      </c>
      <c r="J2509" s="132">
        <v>1.9640999999999999E-3</v>
      </c>
      <c r="K2509" s="132">
        <v>5.27E-5</v>
      </c>
      <c r="L2509" s="132">
        <v>0</v>
      </c>
      <c r="M2509" s="132">
        <v>0</v>
      </c>
      <c r="N2509" s="132">
        <v>0</v>
      </c>
      <c r="O2509" s="132">
        <v>1.4959999999999999E-3</v>
      </c>
      <c r="P2509" s="132">
        <v>5.2079999999999997E-4</v>
      </c>
      <c r="Q2509" s="140">
        <v>0</v>
      </c>
      <c r="R2509" s="134">
        <v>3</v>
      </c>
      <c r="S2509" s="122">
        <f t="shared" si="78"/>
        <v>85.714285714285708</v>
      </c>
      <c r="T2509" s="122">
        <f t="shared" si="79"/>
        <v>14.285714285714285</v>
      </c>
    </row>
    <row r="2510" spans="1:20" x14ac:dyDescent="0.25">
      <c r="A2510" s="3">
        <v>2015</v>
      </c>
      <c r="B2510" s="2" t="s">
        <v>535</v>
      </c>
      <c r="C2510" s="1">
        <v>3547205</v>
      </c>
      <c r="D2510" s="4">
        <v>18</v>
      </c>
      <c r="E2510" s="6">
        <v>18</v>
      </c>
      <c r="F2510" s="39">
        <v>354720518</v>
      </c>
      <c r="G2510" s="39">
        <v>3</v>
      </c>
      <c r="H2510" s="39">
        <v>4</v>
      </c>
      <c r="I2510" s="132">
        <v>1.23781E-2</v>
      </c>
      <c r="J2510" s="132">
        <v>8.7425000000000003E-3</v>
      </c>
      <c r="K2510" s="132">
        <v>3.6356000000000001E-3</v>
      </c>
      <c r="L2510" s="132">
        <v>6.3428462709284622E-2</v>
      </c>
      <c r="M2510" s="132">
        <v>3.5647999999999999E-3</v>
      </c>
      <c r="N2510" s="132">
        <v>0</v>
      </c>
      <c r="O2510" s="132">
        <v>8.7425000000000003E-3</v>
      </c>
      <c r="P2510" s="132">
        <v>7.08E-5</v>
      </c>
      <c r="Q2510" s="140">
        <v>0</v>
      </c>
      <c r="R2510" s="134">
        <v>2</v>
      </c>
      <c r="S2510" s="122">
        <f t="shared" si="78"/>
        <v>42.857142857142854</v>
      </c>
      <c r="T2510" s="122">
        <f t="shared" si="79"/>
        <v>57.142857142857139</v>
      </c>
    </row>
    <row r="2511" spans="1:20" x14ac:dyDescent="0.25">
      <c r="A2511" s="3">
        <v>2015</v>
      </c>
      <c r="B2511" s="2" t="s">
        <v>535</v>
      </c>
      <c r="C2511" s="1">
        <v>3547205</v>
      </c>
      <c r="D2511" s="4">
        <v>18</v>
      </c>
      <c r="E2511" s="6">
        <v>15</v>
      </c>
      <c r="F2511" s="39">
        <v>354720515</v>
      </c>
      <c r="G2511" s="39">
        <v>0</v>
      </c>
      <c r="H2511" s="39">
        <v>0</v>
      </c>
      <c r="I2511" s="132">
        <v>0</v>
      </c>
      <c r="J2511" s="132">
        <v>0</v>
      </c>
      <c r="K2511" s="132">
        <v>0</v>
      </c>
      <c r="L2511" s="132">
        <v>0</v>
      </c>
      <c r="M2511" s="132">
        <v>0</v>
      </c>
      <c r="N2511" s="132">
        <v>0</v>
      </c>
      <c r="O2511" s="132">
        <v>0</v>
      </c>
      <c r="P2511" s="132">
        <v>0</v>
      </c>
      <c r="Q2511" s="140">
        <v>0</v>
      </c>
      <c r="R2511" s="134">
        <v>2</v>
      </c>
      <c r="S2511" s="122">
        <f t="shared" si="78"/>
        <v>0</v>
      </c>
      <c r="T2511" s="122">
        <f t="shared" si="79"/>
        <v>0</v>
      </c>
    </row>
    <row r="2512" spans="1:20" x14ac:dyDescent="0.25">
      <c r="A2512" s="3">
        <v>2015</v>
      </c>
      <c r="B2512" s="2" t="s">
        <v>536</v>
      </c>
      <c r="C2512" s="1">
        <v>3547304</v>
      </c>
      <c r="D2512" s="4">
        <v>6</v>
      </c>
      <c r="E2512" s="6">
        <v>6</v>
      </c>
      <c r="F2512" s="39">
        <v>35473046</v>
      </c>
      <c r="G2512" s="39">
        <v>18</v>
      </c>
      <c r="H2512" s="39">
        <v>75</v>
      </c>
      <c r="I2512" s="132">
        <v>0.29997809999999991</v>
      </c>
      <c r="J2512" s="132">
        <v>0.183696</v>
      </c>
      <c r="K2512" s="132">
        <v>0.11628209999999994</v>
      </c>
      <c r="L2512" s="132">
        <v>0</v>
      </c>
      <c r="M2512" s="132">
        <v>0.13247780000000001</v>
      </c>
      <c r="N2512" s="132">
        <v>2.7837600000000001E-2</v>
      </c>
      <c r="O2512" s="132">
        <v>1.0831999999999999E-3</v>
      </c>
      <c r="P2512" s="132">
        <v>0.13857949999999988</v>
      </c>
      <c r="Q2512" s="140">
        <v>18</v>
      </c>
      <c r="R2512" s="134">
        <v>134</v>
      </c>
      <c r="S2512" s="122">
        <f t="shared" si="78"/>
        <v>19.35483870967742</v>
      </c>
      <c r="T2512" s="122">
        <f t="shared" si="79"/>
        <v>80.645161290322577</v>
      </c>
    </row>
    <row r="2513" spans="1:20" x14ac:dyDescent="0.25">
      <c r="A2513" s="3">
        <v>2015</v>
      </c>
      <c r="B2513" s="2" t="s">
        <v>536</v>
      </c>
      <c r="C2513" s="1">
        <v>3547304</v>
      </c>
      <c r="D2513" s="4">
        <v>6</v>
      </c>
      <c r="E2513" s="6">
        <v>10</v>
      </c>
      <c r="F2513" s="39">
        <v>354730410</v>
      </c>
      <c r="G2513" s="39">
        <v>0</v>
      </c>
      <c r="H2513" s="39">
        <v>0</v>
      </c>
      <c r="I2513" s="132">
        <v>0</v>
      </c>
      <c r="J2513" s="132">
        <v>0</v>
      </c>
      <c r="K2513" s="132">
        <v>0</v>
      </c>
      <c r="L2513" s="132">
        <v>0</v>
      </c>
      <c r="M2513" s="132">
        <v>0</v>
      </c>
      <c r="N2513" s="132">
        <v>0</v>
      </c>
      <c r="O2513" s="132">
        <v>0</v>
      </c>
      <c r="P2513" s="132">
        <v>0</v>
      </c>
      <c r="Q2513" s="140">
        <v>0</v>
      </c>
      <c r="R2513" s="134">
        <v>2</v>
      </c>
      <c r="S2513" s="122">
        <f t="shared" si="78"/>
        <v>0</v>
      </c>
      <c r="T2513" s="122">
        <f t="shared" si="79"/>
        <v>0</v>
      </c>
    </row>
    <row r="2514" spans="1:20" x14ac:dyDescent="0.25">
      <c r="A2514" s="3">
        <v>2015</v>
      </c>
      <c r="B2514" s="2" t="s">
        <v>537</v>
      </c>
      <c r="C2514" s="1">
        <v>3547700</v>
      </c>
      <c r="D2514" s="4">
        <v>22</v>
      </c>
      <c r="E2514" s="6">
        <v>22</v>
      </c>
      <c r="F2514" s="39">
        <v>354770022</v>
      </c>
      <c r="G2514" s="39">
        <v>7</v>
      </c>
      <c r="H2514" s="39">
        <v>20</v>
      </c>
      <c r="I2514" s="132">
        <v>9.6034599999999998E-2</v>
      </c>
      <c r="J2514" s="132">
        <v>5.7374500000000002E-2</v>
      </c>
      <c r="K2514" s="132">
        <v>3.8660099999999996E-2</v>
      </c>
      <c r="L2514" s="132">
        <v>0</v>
      </c>
      <c r="M2514" s="132">
        <v>2.8303199999999997E-2</v>
      </c>
      <c r="N2514" s="132">
        <v>5.8602500000000002E-2</v>
      </c>
      <c r="O2514" s="132">
        <v>4.0777000000000001E-3</v>
      </c>
      <c r="P2514" s="132">
        <v>5.0511999999999996E-3</v>
      </c>
      <c r="Q2514" s="140">
        <v>2</v>
      </c>
      <c r="R2514" s="134">
        <v>15</v>
      </c>
      <c r="S2514" s="122">
        <f t="shared" si="78"/>
        <v>25.925925925925924</v>
      </c>
      <c r="T2514" s="122">
        <f t="shared" si="79"/>
        <v>74.074074074074076</v>
      </c>
    </row>
    <row r="2515" spans="1:20" x14ac:dyDescent="0.25">
      <c r="A2515" s="3">
        <v>2015</v>
      </c>
      <c r="B2515" s="2" t="s">
        <v>537</v>
      </c>
      <c r="C2515" s="1">
        <v>3547700</v>
      </c>
      <c r="D2515" s="4">
        <v>22</v>
      </c>
      <c r="E2515" s="6">
        <v>21</v>
      </c>
      <c r="F2515" s="39">
        <v>354770021</v>
      </c>
      <c r="G2515" s="39">
        <v>0</v>
      </c>
      <c r="H2515" s="39">
        <v>1</v>
      </c>
      <c r="I2515" s="132">
        <v>3.4700000000000003E-5</v>
      </c>
      <c r="J2515" s="132">
        <v>0</v>
      </c>
      <c r="K2515" s="132">
        <v>3.4700000000000003E-5</v>
      </c>
      <c r="L2515" s="132">
        <v>0</v>
      </c>
      <c r="M2515" s="132">
        <v>0</v>
      </c>
      <c r="N2515" s="132">
        <v>3.4700000000000003E-5</v>
      </c>
      <c r="O2515" s="132">
        <v>0</v>
      </c>
      <c r="P2515" s="132">
        <v>0</v>
      </c>
      <c r="Q2515" s="140">
        <v>0</v>
      </c>
      <c r="R2515" s="134">
        <v>0</v>
      </c>
      <c r="S2515" s="122">
        <f t="shared" si="78"/>
        <v>0</v>
      </c>
      <c r="T2515" s="122">
        <f t="shared" si="79"/>
        <v>100</v>
      </c>
    </row>
    <row r="2516" spans="1:20" x14ac:dyDescent="0.25">
      <c r="A2516" s="3">
        <v>2015</v>
      </c>
      <c r="B2516" s="2" t="s">
        <v>538</v>
      </c>
      <c r="C2516" s="1">
        <v>3547809</v>
      </c>
      <c r="D2516" s="4">
        <v>6</v>
      </c>
      <c r="E2516" s="6">
        <v>6</v>
      </c>
      <c r="F2516" s="39">
        <v>35478096</v>
      </c>
      <c r="G2516" s="39">
        <v>7</v>
      </c>
      <c r="H2516" s="39">
        <v>122</v>
      </c>
      <c r="I2516" s="132">
        <v>0.68740729999999961</v>
      </c>
      <c r="J2516" s="132">
        <v>0.48411099999999996</v>
      </c>
      <c r="K2516" s="132">
        <v>0.20329629999999962</v>
      </c>
      <c r="L2516" s="132">
        <v>0</v>
      </c>
      <c r="M2516" s="132">
        <v>0.15</v>
      </c>
      <c r="N2516" s="132">
        <v>0.43108740000000001</v>
      </c>
      <c r="O2516" s="132">
        <v>0</v>
      </c>
      <c r="P2516" s="132">
        <v>0.10631989999999998</v>
      </c>
      <c r="Q2516" s="140">
        <v>9</v>
      </c>
      <c r="R2516" s="134">
        <v>301</v>
      </c>
      <c r="S2516" s="122">
        <f t="shared" si="78"/>
        <v>5.4263565891472867</v>
      </c>
      <c r="T2516" s="122">
        <f t="shared" si="79"/>
        <v>94.573643410852711</v>
      </c>
    </row>
    <row r="2517" spans="1:20" x14ac:dyDescent="0.25">
      <c r="A2517" s="3">
        <v>2015</v>
      </c>
      <c r="B2517" s="2" t="s">
        <v>538</v>
      </c>
      <c r="C2517" s="1">
        <v>3547809</v>
      </c>
      <c r="D2517" s="4">
        <v>6</v>
      </c>
      <c r="E2517" s="6">
        <v>7</v>
      </c>
      <c r="F2517" s="39">
        <v>35478097</v>
      </c>
      <c r="G2517" s="39">
        <v>0</v>
      </c>
      <c r="H2517" s="39">
        <v>0</v>
      </c>
      <c r="I2517" s="132">
        <v>0</v>
      </c>
      <c r="J2517" s="132">
        <v>0</v>
      </c>
      <c r="K2517" s="132">
        <v>0</v>
      </c>
      <c r="L2517" s="132">
        <v>0</v>
      </c>
      <c r="M2517" s="132">
        <v>0</v>
      </c>
      <c r="N2517" s="132">
        <v>0</v>
      </c>
      <c r="O2517" s="132">
        <v>0</v>
      </c>
      <c r="P2517" s="132">
        <v>0</v>
      </c>
      <c r="Q2517" s="140">
        <v>0</v>
      </c>
      <c r="R2517" s="134">
        <v>0</v>
      </c>
      <c r="S2517" s="122">
        <f t="shared" si="78"/>
        <v>0</v>
      </c>
      <c r="T2517" s="122">
        <f t="shared" si="79"/>
        <v>0</v>
      </c>
    </row>
    <row r="2518" spans="1:20" x14ac:dyDescent="0.25">
      <c r="A2518" s="3">
        <v>2015</v>
      </c>
      <c r="B2518" s="2" t="s">
        <v>539</v>
      </c>
      <c r="C2518" s="1">
        <v>3547908</v>
      </c>
      <c r="D2518" s="4">
        <v>8</v>
      </c>
      <c r="E2518" s="6">
        <v>8</v>
      </c>
      <c r="F2518" s="39">
        <v>35479088</v>
      </c>
      <c r="G2518" s="39">
        <v>25</v>
      </c>
      <c r="H2518" s="39">
        <v>15</v>
      </c>
      <c r="I2518" s="132">
        <v>0.10548149999999999</v>
      </c>
      <c r="J2518" s="132">
        <v>6.3636599999999988E-2</v>
      </c>
      <c r="K2518" s="132">
        <v>4.1844900000000004E-2</v>
      </c>
      <c r="L2518" s="132">
        <v>8.4525621511922899E-3</v>
      </c>
      <c r="M2518" s="132">
        <v>2.1990599999999999E-2</v>
      </c>
      <c r="N2518" s="132">
        <v>0</v>
      </c>
      <c r="O2518" s="132">
        <v>7.3252199999999976E-2</v>
      </c>
      <c r="P2518" s="132">
        <v>1.0238700000000009E-2</v>
      </c>
      <c r="Q2518" s="140">
        <v>2</v>
      </c>
      <c r="R2518" s="134">
        <v>0</v>
      </c>
      <c r="S2518" s="122">
        <f t="shared" si="78"/>
        <v>62.5</v>
      </c>
      <c r="T2518" s="122">
        <f t="shared" si="79"/>
        <v>37.5</v>
      </c>
    </row>
    <row r="2519" spans="1:20" x14ac:dyDescent="0.25">
      <c r="A2519" s="3">
        <v>2015</v>
      </c>
      <c r="B2519" s="2" t="s">
        <v>539</v>
      </c>
      <c r="C2519" s="1">
        <v>3547908</v>
      </c>
      <c r="D2519" s="4">
        <v>8</v>
      </c>
      <c r="E2519" s="6">
        <v>4</v>
      </c>
      <c r="F2519" s="39">
        <v>35479084</v>
      </c>
      <c r="G2519" s="39">
        <v>0</v>
      </c>
      <c r="H2519" s="39">
        <v>0</v>
      </c>
      <c r="I2519" s="132">
        <v>0</v>
      </c>
      <c r="J2519" s="132">
        <v>0</v>
      </c>
      <c r="K2519" s="132">
        <v>0</v>
      </c>
      <c r="L2519" s="132">
        <v>0</v>
      </c>
      <c r="M2519" s="132">
        <v>0</v>
      </c>
      <c r="N2519" s="132">
        <v>0</v>
      </c>
      <c r="O2519" s="132">
        <v>0</v>
      </c>
      <c r="P2519" s="132">
        <v>0</v>
      </c>
      <c r="Q2519" s="140">
        <v>0</v>
      </c>
      <c r="R2519" s="134">
        <v>0</v>
      </c>
      <c r="S2519" s="122">
        <f t="shared" si="78"/>
        <v>0</v>
      </c>
      <c r="T2519" s="122">
        <f t="shared" si="79"/>
        <v>0</v>
      </c>
    </row>
    <row r="2520" spans="1:20" x14ac:dyDescent="0.25">
      <c r="A2520" s="3">
        <v>2015</v>
      </c>
      <c r="B2520" s="2" t="s">
        <v>540</v>
      </c>
      <c r="C2520" s="1">
        <v>3548005</v>
      </c>
      <c r="D2520" s="4">
        <v>5</v>
      </c>
      <c r="E2520" s="6">
        <v>5</v>
      </c>
      <c r="F2520" s="39">
        <v>35480055</v>
      </c>
      <c r="G2520" s="39">
        <v>22</v>
      </c>
      <c r="H2520" s="39">
        <v>82</v>
      </c>
      <c r="I2520" s="132">
        <v>0.27115830000000002</v>
      </c>
      <c r="J2520" s="132">
        <v>0.21656119999999998</v>
      </c>
      <c r="K2520" s="132">
        <v>5.4597100000000051E-2</v>
      </c>
      <c r="L2520" s="132">
        <v>0</v>
      </c>
      <c r="M2520" s="132">
        <v>7.628710000000001E-2</v>
      </c>
      <c r="N2520" s="132">
        <v>2.41338E-2</v>
      </c>
      <c r="O2520" s="132">
        <v>0.14717</v>
      </c>
      <c r="P2520" s="132">
        <v>2.3567399999999995E-2</v>
      </c>
      <c r="Q2520" s="140">
        <v>19</v>
      </c>
      <c r="R2520" s="134">
        <v>26</v>
      </c>
      <c r="S2520" s="122">
        <f t="shared" si="78"/>
        <v>21.153846153846153</v>
      </c>
      <c r="T2520" s="122">
        <f t="shared" si="79"/>
        <v>78.84615384615384</v>
      </c>
    </row>
    <row r="2521" spans="1:20" x14ac:dyDescent="0.25">
      <c r="A2521" s="3">
        <v>2015</v>
      </c>
      <c r="B2521" s="2" t="s">
        <v>541</v>
      </c>
      <c r="C2521" s="1">
        <v>3548054</v>
      </c>
      <c r="D2521" s="4">
        <v>19</v>
      </c>
      <c r="E2521" s="6">
        <v>19</v>
      </c>
      <c r="F2521" s="39">
        <v>354805419</v>
      </c>
      <c r="G2521" s="39">
        <v>15</v>
      </c>
      <c r="H2521" s="39">
        <v>13</v>
      </c>
      <c r="I2521" s="132">
        <v>0.32301899999999995</v>
      </c>
      <c r="J2521" s="132">
        <v>0.26877599999999996</v>
      </c>
      <c r="K2521" s="132">
        <v>5.4243000000000006E-2</v>
      </c>
      <c r="L2521" s="132">
        <v>0</v>
      </c>
      <c r="M2521" s="132">
        <v>0</v>
      </c>
      <c r="N2521" s="132">
        <v>0.1404321</v>
      </c>
      <c r="O2521" s="132">
        <v>0.17926980000000003</v>
      </c>
      <c r="P2521" s="132">
        <v>3.3170999999999999E-3</v>
      </c>
      <c r="Q2521" s="140">
        <v>1</v>
      </c>
      <c r="R2521" s="134">
        <v>3</v>
      </c>
      <c r="S2521" s="122">
        <f t="shared" si="78"/>
        <v>53.571428571428569</v>
      </c>
      <c r="T2521" s="122">
        <f t="shared" si="79"/>
        <v>46.428571428571431</v>
      </c>
    </row>
    <row r="2522" spans="1:20" x14ac:dyDescent="0.25">
      <c r="A2522" s="3">
        <v>2015</v>
      </c>
      <c r="B2522" s="2" t="s">
        <v>542</v>
      </c>
      <c r="C2522" s="1">
        <v>3548104</v>
      </c>
      <c r="D2522" s="4">
        <v>9</v>
      </c>
      <c r="E2522" s="6">
        <v>9</v>
      </c>
      <c r="F2522" s="39">
        <v>35481049</v>
      </c>
      <c r="G2522" s="39">
        <v>13</v>
      </c>
      <c r="H2522" s="39">
        <v>10</v>
      </c>
      <c r="I2522" s="132">
        <v>2.5244400000000007E-2</v>
      </c>
      <c r="J2522" s="132">
        <v>2.4681500000000006E-2</v>
      </c>
      <c r="K2522" s="132">
        <v>5.6289999999999997E-4</v>
      </c>
      <c r="L2522" s="132">
        <v>3.6966007102993401E-2</v>
      </c>
      <c r="M2522" s="132">
        <v>9.8221999999999997E-3</v>
      </c>
      <c r="N2522" s="132">
        <v>9.6000000000000002E-5</v>
      </c>
      <c r="O2522" s="132">
        <v>1.4779799999999999E-2</v>
      </c>
      <c r="P2522" s="132">
        <v>5.4639999999999995E-4</v>
      </c>
      <c r="Q2522" s="140">
        <v>7</v>
      </c>
      <c r="R2522" s="134">
        <v>0</v>
      </c>
      <c r="S2522" s="122">
        <f t="shared" si="78"/>
        <v>56.521739130434781</v>
      </c>
      <c r="T2522" s="122">
        <f t="shared" si="79"/>
        <v>43.478260869565219</v>
      </c>
    </row>
    <row r="2523" spans="1:20" x14ac:dyDescent="0.25">
      <c r="A2523" s="3">
        <v>2015</v>
      </c>
      <c r="B2523" s="2" t="s">
        <v>543</v>
      </c>
      <c r="C2523" s="1">
        <v>3548203</v>
      </c>
      <c r="D2523" s="4">
        <v>1</v>
      </c>
      <c r="E2523" s="6">
        <v>1</v>
      </c>
      <c r="F2523" s="39">
        <v>35482031</v>
      </c>
      <c r="G2523" s="39">
        <v>31</v>
      </c>
      <c r="H2523" s="39">
        <v>6</v>
      </c>
      <c r="I2523" s="132">
        <v>2.9300300000000001E-2</v>
      </c>
      <c r="J2523" s="132">
        <v>2.7599800000000001E-2</v>
      </c>
      <c r="K2523" s="132">
        <v>1.7005000000000002E-3</v>
      </c>
      <c r="L2523" s="132">
        <v>1.3202752409944191E-2</v>
      </c>
      <c r="M2523" s="132">
        <v>0</v>
      </c>
      <c r="N2523" s="132">
        <v>8.6799999999999996E-5</v>
      </c>
      <c r="O2523" s="132">
        <v>2.72822E-2</v>
      </c>
      <c r="P2523" s="132">
        <v>1.9313000000000002E-3</v>
      </c>
      <c r="Q2523" s="140">
        <v>21</v>
      </c>
      <c r="R2523" s="134">
        <v>13</v>
      </c>
      <c r="S2523" s="122">
        <f t="shared" si="78"/>
        <v>83.78378378378379</v>
      </c>
      <c r="T2523" s="122">
        <f t="shared" si="79"/>
        <v>16.216216216216218</v>
      </c>
    </row>
    <row r="2524" spans="1:20" x14ac:dyDescent="0.25">
      <c r="A2524" s="3">
        <v>2015</v>
      </c>
      <c r="B2524" s="2" t="s">
        <v>544</v>
      </c>
      <c r="C2524" s="1">
        <v>3548302</v>
      </c>
      <c r="D2524" s="4">
        <v>21</v>
      </c>
      <c r="E2524" s="6">
        <v>21</v>
      </c>
      <c r="F2524" s="39">
        <v>354830221</v>
      </c>
      <c r="G2524" s="39">
        <v>0</v>
      </c>
      <c r="H2524" s="39">
        <v>8</v>
      </c>
      <c r="I2524" s="132">
        <v>6.4944999999999994E-3</v>
      </c>
      <c r="J2524" s="132">
        <v>0</v>
      </c>
      <c r="K2524" s="132">
        <v>6.4944999999999994E-3</v>
      </c>
      <c r="L2524" s="132">
        <v>0</v>
      </c>
      <c r="M2524" s="132">
        <v>6.2268000000000002E-3</v>
      </c>
      <c r="N2524" s="132">
        <v>0</v>
      </c>
      <c r="O2524" s="132">
        <v>1.2850000000000001E-4</v>
      </c>
      <c r="P2524" s="132">
        <v>1.392E-4</v>
      </c>
      <c r="Q2524" s="140">
        <v>0</v>
      </c>
      <c r="R2524" s="134">
        <v>1</v>
      </c>
      <c r="S2524" s="122">
        <f t="shared" si="78"/>
        <v>0</v>
      </c>
      <c r="T2524" s="122">
        <f t="shared" si="79"/>
        <v>100</v>
      </c>
    </row>
    <row r="2525" spans="1:20" x14ac:dyDescent="0.25">
      <c r="A2525" s="3">
        <v>2015</v>
      </c>
      <c r="B2525" s="2" t="s">
        <v>545</v>
      </c>
      <c r="C2525" s="1">
        <v>3548401</v>
      </c>
      <c r="D2525" s="4">
        <v>20</v>
      </c>
      <c r="E2525" s="6">
        <v>20</v>
      </c>
      <c r="F2525" s="39">
        <v>354840120</v>
      </c>
      <c r="G2525" s="39">
        <v>2</v>
      </c>
      <c r="H2525" s="39">
        <v>4</v>
      </c>
      <c r="I2525" s="132">
        <v>2.1830800000000001E-2</v>
      </c>
      <c r="J2525" s="132">
        <v>1.4342500000000001E-2</v>
      </c>
      <c r="K2525" s="132">
        <v>7.4882999999999998E-3</v>
      </c>
      <c r="L2525" s="132">
        <v>0</v>
      </c>
      <c r="M2525" s="132">
        <v>1.88871E-2</v>
      </c>
      <c r="N2525" s="132">
        <v>0</v>
      </c>
      <c r="O2525" s="132">
        <v>0</v>
      </c>
      <c r="P2525" s="132">
        <v>2.9437E-3</v>
      </c>
      <c r="Q2525" s="140">
        <v>0</v>
      </c>
      <c r="R2525" s="134">
        <v>0</v>
      </c>
      <c r="S2525" s="122">
        <f t="shared" si="78"/>
        <v>33.333333333333329</v>
      </c>
      <c r="T2525" s="122">
        <f t="shared" si="79"/>
        <v>66.666666666666657</v>
      </c>
    </row>
    <row r="2526" spans="1:20" x14ac:dyDescent="0.25">
      <c r="A2526" s="3">
        <v>2015</v>
      </c>
      <c r="B2526" s="2" t="s">
        <v>546</v>
      </c>
      <c r="C2526" s="1">
        <v>3548500</v>
      </c>
      <c r="D2526" s="4">
        <v>7</v>
      </c>
      <c r="E2526" s="6">
        <v>7</v>
      </c>
      <c r="F2526" s="39">
        <v>35485007</v>
      </c>
      <c r="G2526" s="39">
        <v>15</v>
      </c>
      <c r="H2526" s="39">
        <v>4</v>
      </c>
      <c r="I2526" s="132">
        <v>2.9570906999999993</v>
      </c>
      <c r="J2526" s="132">
        <v>2.9562352999999995</v>
      </c>
      <c r="K2526" s="132">
        <v>8.5539999999999987E-4</v>
      </c>
      <c r="L2526" s="132">
        <v>0</v>
      </c>
      <c r="M2526" s="132">
        <v>2</v>
      </c>
      <c r="N2526" s="132">
        <v>0.9507907000000001</v>
      </c>
      <c r="O2526" s="132">
        <v>0</v>
      </c>
      <c r="P2526" s="132">
        <v>6.2999999999999992E-3</v>
      </c>
      <c r="Q2526" s="140">
        <v>9</v>
      </c>
      <c r="R2526" s="134">
        <v>45</v>
      </c>
      <c r="S2526" s="122">
        <f t="shared" si="78"/>
        <v>78.94736842105263</v>
      </c>
      <c r="T2526" s="122">
        <f t="shared" si="79"/>
        <v>21.052631578947366</v>
      </c>
    </row>
    <row r="2527" spans="1:20" x14ac:dyDescent="0.25">
      <c r="A2527" s="3">
        <v>2015</v>
      </c>
      <c r="B2527" s="2" t="s">
        <v>547</v>
      </c>
      <c r="C2527" s="1">
        <v>3548609</v>
      </c>
      <c r="D2527" s="4">
        <v>1</v>
      </c>
      <c r="E2527" s="6">
        <v>1</v>
      </c>
      <c r="F2527" s="39">
        <v>35486091</v>
      </c>
      <c r="G2527" s="39">
        <v>28</v>
      </c>
      <c r="H2527" s="39">
        <v>2</v>
      </c>
      <c r="I2527" s="132">
        <v>9.3939300000000003E-2</v>
      </c>
      <c r="J2527" s="132">
        <v>9.1917700000000005E-2</v>
      </c>
      <c r="K2527" s="132">
        <v>2.0216000000000001E-3</v>
      </c>
      <c r="L2527" s="132">
        <v>0</v>
      </c>
      <c r="M2527" s="132">
        <v>6.2222200000000005E-2</v>
      </c>
      <c r="N2527" s="132">
        <v>0</v>
      </c>
      <c r="O2527" s="132">
        <v>1.71551E-2</v>
      </c>
      <c r="P2527" s="132">
        <v>1.4562E-2</v>
      </c>
      <c r="Q2527" s="140">
        <v>1</v>
      </c>
      <c r="R2527" s="134">
        <v>22</v>
      </c>
      <c r="S2527" s="122">
        <f t="shared" si="78"/>
        <v>93.333333333333329</v>
      </c>
      <c r="T2527" s="122">
        <f t="shared" si="79"/>
        <v>6.666666666666667</v>
      </c>
    </row>
    <row r="2528" spans="1:20" x14ac:dyDescent="0.25">
      <c r="A2528" s="3">
        <v>2015</v>
      </c>
      <c r="B2528" s="2" t="s">
        <v>548</v>
      </c>
      <c r="C2528" s="1">
        <v>3548708</v>
      </c>
      <c r="D2528" s="4">
        <v>6</v>
      </c>
      <c r="E2528" s="6">
        <v>6</v>
      </c>
      <c r="F2528" s="39">
        <v>35487086</v>
      </c>
      <c r="G2528" s="39">
        <v>20</v>
      </c>
      <c r="H2528" s="39">
        <v>365</v>
      </c>
      <c r="I2528" s="132">
        <v>5.8874424999999997</v>
      </c>
      <c r="J2528" s="132">
        <v>5.5086994000000002</v>
      </c>
      <c r="K2528" s="132">
        <v>0.37874309999999939</v>
      </c>
      <c r="L2528" s="132">
        <v>0</v>
      </c>
      <c r="M2528" s="132">
        <v>5.5709491</v>
      </c>
      <c r="N2528" s="132">
        <v>0.19552889999999998</v>
      </c>
      <c r="O2528" s="132">
        <v>5.7870000000000003E-4</v>
      </c>
      <c r="P2528" s="132">
        <v>0.12038580000000003</v>
      </c>
      <c r="Q2528" s="140">
        <v>13</v>
      </c>
      <c r="R2528" s="134">
        <v>357</v>
      </c>
      <c r="S2528" s="122">
        <f t="shared" si="78"/>
        <v>5.1948051948051948</v>
      </c>
      <c r="T2528" s="122">
        <f t="shared" si="79"/>
        <v>94.805194805194802</v>
      </c>
    </row>
    <row r="2529" spans="1:20" x14ac:dyDescent="0.25">
      <c r="A2529" s="3">
        <v>2015</v>
      </c>
      <c r="B2529" s="2" t="s">
        <v>548</v>
      </c>
      <c r="C2529" s="1">
        <v>3548708</v>
      </c>
      <c r="D2529" s="4">
        <v>6</v>
      </c>
      <c r="E2529" s="6">
        <v>7</v>
      </c>
      <c r="F2529" s="39">
        <v>35487087</v>
      </c>
      <c r="G2529" s="39">
        <v>5</v>
      </c>
      <c r="H2529" s="39">
        <v>0</v>
      </c>
      <c r="I2529" s="132">
        <v>0.33552779999999999</v>
      </c>
      <c r="J2529" s="132">
        <v>0.33552779999999999</v>
      </c>
      <c r="K2529" s="132">
        <v>0</v>
      </c>
      <c r="L2529" s="132">
        <v>0</v>
      </c>
      <c r="M2529" s="132">
        <v>0.32</v>
      </c>
      <c r="N2529" s="132">
        <v>0</v>
      </c>
      <c r="O2529" s="132">
        <v>1.5527800000000001E-2</v>
      </c>
      <c r="P2529" s="132">
        <v>0</v>
      </c>
      <c r="Q2529" s="140">
        <v>3</v>
      </c>
      <c r="R2529" s="134">
        <v>6</v>
      </c>
      <c r="S2529" s="122">
        <f t="shared" si="78"/>
        <v>100</v>
      </c>
      <c r="T2529" s="122">
        <f t="shared" si="79"/>
        <v>0</v>
      </c>
    </row>
    <row r="2530" spans="1:20" x14ac:dyDescent="0.25">
      <c r="A2530" s="3">
        <v>2015</v>
      </c>
      <c r="B2530" s="2" t="s">
        <v>549</v>
      </c>
      <c r="C2530" s="1">
        <v>3548807</v>
      </c>
      <c r="D2530" s="4">
        <v>6</v>
      </c>
      <c r="E2530" s="6">
        <v>6</v>
      </c>
      <c r="F2530" s="39">
        <v>35488076</v>
      </c>
      <c r="G2530" s="39">
        <v>0</v>
      </c>
      <c r="H2530" s="39">
        <v>69</v>
      </c>
      <c r="I2530" s="132">
        <v>3.3875700000000002E-2</v>
      </c>
      <c r="J2530" s="132">
        <v>0</v>
      </c>
      <c r="K2530" s="132">
        <v>3.3875700000000002E-2</v>
      </c>
      <c r="L2530" s="132">
        <v>0</v>
      </c>
      <c r="M2530" s="132">
        <v>3.1250000000000002E-3</v>
      </c>
      <c r="N2530" s="132">
        <v>8.3156999999999988E-3</v>
      </c>
      <c r="O2530" s="132">
        <v>9.2590000000000001E-4</v>
      </c>
      <c r="P2530" s="132">
        <v>2.1509100000000003E-2</v>
      </c>
      <c r="Q2530" s="140">
        <v>0</v>
      </c>
      <c r="R2530" s="134">
        <v>14</v>
      </c>
      <c r="S2530" s="122">
        <f t="shared" si="78"/>
        <v>0</v>
      </c>
      <c r="T2530" s="122">
        <f t="shared" si="79"/>
        <v>100</v>
      </c>
    </row>
    <row r="2531" spans="1:20" x14ac:dyDescent="0.25">
      <c r="A2531" s="3">
        <v>2015</v>
      </c>
      <c r="B2531" s="2" t="s">
        <v>550</v>
      </c>
      <c r="C2531" s="1">
        <v>3548906</v>
      </c>
      <c r="D2531" s="4">
        <v>13</v>
      </c>
      <c r="E2531" s="6">
        <v>13</v>
      </c>
      <c r="F2531" s="39">
        <v>354890613</v>
      </c>
      <c r="G2531" s="39">
        <v>56</v>
      </c>
      <c r="H2531" s="39">
        <v>228</v>
      </c>
      <c r="I2531" s="132">
        <v>0.35991219999999896</v>
      </c>
      <c r="J2531" s="132">
        <v>6.7749500000000004E-2</v>
      </c>
      <c r="K2531" s="132">
        <v>0.29216269999999894</v>
      </c>
      <c r="L2531" s="132">
        <v>0</v>
      </c>
      <c r="M2531" s="132">
        <v>0.12184030000000003</v>
      </c>
      <c r="N2531" s="132">
        <v>8.4554000000000004E-2</v>
      </c>
      <c r="O2531" s="132">
        <v>2.8464400000000008E-2</v>
      </c>
      <c r="P2531" s="132">
        <v>0.12505349999999998</v>
      </c>
      <c r="Q2531" s="140">
        <v>41</v>
      </c>
      <c r="R2531" s="134">
        <v>67</v>
      </c>
      <c r="S2531" s="122">
        <f t="shared" si="78"/>
        <v>19.718309859154928</v>
      </c>
      <c r="T2531" s="122">
        <f t="shared" si="79"/>
        <v>80.281690140845072</v>
      </c>
    </row>
    <row r="2532" spans="1:20" x14ac:dyDescent="0.25">
      <c r="A2532" s="3">
        <v>2015</v>
      </c>
      <c r="B2532" s="2" t="s">
        <v>550</v>
      </c>
      <c r="C2532" s="1">
        <v>3548906</v>
      </c>
      <c r="D2532" s="4">
        <v>13</v>
      </c>
      <c r="E2532" s="6">
        <v>9</v>
      </c>
      <c r="F2532" s="39">
        <v>35489069</v>
      </c>
      <c r="G2532" s="39">
        <v>56</v>
      </c>
      <c r="H2532" s="39">
        <v>31</v>
      </c>
      <c r="I2532" s="132">
        <v>0.72202310000000025</v>
      </c>
      <c r="J2532" s="132">
        <v>0.6503243000000003</v>
      </c>
      <c r="K2532" s="132">
        <v>7.1698799999999993E-2</v>
      </c>
      <c r="L2532" s="132">
        <v>2.1955891679350588E-2</v>
      </c>
      <c r="M2532" s="132">
        <v>1.6652200000000002E-2</v>
      </c>
      <c r="N2532" s="132">
        <v>8.5116999999999988E-3</v>
      </c>
      <c r="O2532" s="132">
        <v>0.66004890000000027</v>
      </c>
      <c r="P2532" s="132">
        <v>3.6810299999999997E-2</v>
      </c>
      <c r="Q2532" s="140">
        <v>30</v>
      </c>
      <c r="R2532" s="134">
        <v>26</v>
      </c>
      <c r="S2532" s="122">
        <f t="shared" si="78"/>
        <v>64.367816091954026</v>
      </c>
      <c r="T2532" s="122">
        <f t="shared" si="79"/>
        <v>35.632183908045981</v>
      </c>
    </row>
    <row r="2533" spans="1:20" x14ac:dyDescent="0.25">
      <c r="A2533" s="3">
        <v>2015</v>
      </c>
      <c r="B2533" s="2" t="s">
        <v>551</v>
      </c>
      <c r="C2533" s="1">
        <v>3549003</v>
      </c>
      <c r="D2533" s="4">
        <v>18</v>
      </c>
      <c r="E2533" s="6">
        <v>18</v>
      </c>
      <c r="F2533" s="39">
        <v>354900318</v>
      </c>
      <c r="G2533" s="39">
        <v>49</v>
      </c>
      <c r="H2533" s="39">
        <v>16</v>
      </c>
      <c r="I2533" s="132">
        <v>1.9154300000000006E-2</v>
      </c>
      <c r="J2533" s="132">
        <v>1.1284400000000005E-2</v>
      </c>
      <c r="K2533" s="132">
        <v>7.8699000000000009E-3</v>
      </c>
      <c r="L2533" s="132">
        <v>0</v>
      </c>
      <c r="M2533" s="132">
        <v>7.1364999999999996E-3</v>
      </c>
      <c r="N2533" s="132">
        <v>0</v>
      </c>
      <c r="O2533" s="132">
        <v>1.0924500000000002E-2</v>
      </c>
      <c r="P2533" s="132">
        <v>1.0933E-3</v>
      </c>
      <c r="Q2533" s="140">
        <v>1</v>
      </c>
      <c r="R2533" s="134">
        <v>0</v>
      </c>
      <c r="S2533" s="122">
        <f t="shared" si="78"/>
        <v>75.384615384615387</v>
      </c>
      <c r="T2533" s="122">
        <f t="shared" si="79"/>
        <v>24.615384615384617</v>
      </c>
    </row>
    <row r="2534" spans="1:20" x14ac:dyDescent="0.25">
      <c r="A2534" s="3">
        <v>2015</v>
      </c>
      <c r="B2534" s="2" t="s">
        <v>552</v>
      </c>
      <c r="C2534" s="1">
        <v>3549102</v>
      </c>
      <c r="D2534" s="4">
        <v>9</v>
      </c>
      <c r="E2534" s="6">
        <v>9</v>
      </c>
      <c r="F2534" s="39">
        <v>35491029</v>
      </c>
      <c r="G2534" s="39">
        <v>115</v>
      </c>
      <c r="H2534" s="39">
        <v>46</v>
      </c>
      <c r="I2534" s="132">
        <v>0.92611450000000028</v>
      </c>
      <c r="J2534" s="132">
        <v>0.91212910000000025</v>
      </c>
      <c r="K2534" s="132">
        <v>1.3985400000000005E-2</v>
      </c>
      <c r="L2534" s="132">
        <v>0.59888977676306432</v>
      </c>
      <c r="M2534" s="132">
        <v>0</v>
      </c>
      <c r="N2534" s="132">
        <v>0.11796099999999998</v>
      </c>
      <c r="O2534" s="132">
        <v>0.79236369999999989</v>
      </c>
      <c r="P2534" s="132">
        <v>1.57898E-2</v>
      </c>
      <c r="Q2534" s="140">
        <v>94</v>
      </c>
      <c r="R2534" s="134">
        <v>62</v>
      </c>
      <c r="S2534" s="122">
        <f t="shared" si="78"/>
        <v>71.428571428571431</v>
      </c>
      <c r="T2534" s="122">
        <f t="shared" si="79"/>
        <v>28.571428571428569</v>
      </c>
    </row>
    <row r="2535" spans="1:20" x14ac:dyDescent="0.25">
      <c r="A2535" s="3">
        <v>2015</v>
      </c>
      <c r="B2535" s="2" t="s">
        <v>552</v>
      </c>
      <c r="C2535" s="1">
        <v>3549102</v>
      </c>
      <c r="D2535" s="4">
        <v>9</v>
      </c>
      <c r="E2535" s="6">
        <v>4</v>
      </c>
      <c r="F2535" s="39">
        <v>35491024</v>
      </c>
      <c r="G2535" s="39">
        <v>0</v>
      </c>
      <c r="H2535" s="39">
        <v>0</v>
      </c>
      <c r="I2535" s="132">
        <v>0</v>
      </c>
      <c r="J2535" s="132">
        <v>0</v>
      </c>
      <c r="K2535" s="132">
        <v>0</v>
      </c>
      <c r="L2535" s="132">
        <v>0</v>
      </c>
      <c r="M2535" s="132">
        <v>0</v>
      </c>
      <c r="N2535" s="132">
        <v>0</v>
      </c>
      <c r="O2535" s="132">
        <v>0</v>
      </c>
      <c r="P2535" s="132">
        <v>0</v>
      </c>
      <c r="Q2535" s="140">
        <v>0</v>
      </c>
      <c r="R2535" s="134">
        <v>0</v>
      </c>
      <c r="S2535" s="122">
        <f t="shared" si="78"/>
        <v>0</v>
      </c>
      <c r="T2535" s="122">
        <f t="shared" si="79"/>
        <v>0</v>
      </c>
    </row>
    <row r="2536" spans="1:20" x14ac:dyDescent="0.25">
      <c r="A2536" s="3">
        <v>2015</v>
      </c>
      <c r="B2536" s="2" t="s">
        <v>553</v>
      </c>
      <c r="C2536" s="1">
        <v>3549201</v>
      </c>
      <c r="D2536" s="4">
        <v>18</v>
      </c>
      <c r="E2536" s="6">
        <v>18</v>
      </c>
      <c r="F2536" s="39">
        <v>354920118</v>
      </c>
      <c r="G2536" s="39">
        <v>5</v>
      </c>
      <c r="H2536" s="39">
        <v>7</v>
      </c>
      <c r="I2536" s="132">
        <v>1.3274899999999999E-2</v>
      </c>
      <c r="J2536" s="132">
        <v>3.1067999999999998E-3</v>
      </c>
      <c r="K2536" s="132">
        <v>1.0168099999999999E-2</v>
      </c>
      <c r="L2536" s="132">
        <v>0</v>
      </c>
      <c r="M2536" s="132">
        <v>0</v>
      </c>
      <c r="N2536" s="132">
        <v>0</v>
      </c>
      <c r="O2536" s="132">
        <v>1.0172800000000001E-2</v>
      </c>
      <c r="P2536" s="132">
        <v>3.1020999999999996E-3</v>
      </c>
      <c r="Q2536" s="140">
        <v>3</v>
      </c>
      <c r="R2536" s="134">
        <v>0</v>
      </c>
      <c r="S2536" s="122">
        <f t="shared" si="78"/>
        <v>41.666666666666671</v>
      </c>
      <c r="T2536" s="122">
        <f t="shared" si="79"/>
        <v>58.333333333333336</v>
      </c>
    </row>
    <row r="2537" spans="1:20" x14ac:dyDescent="0.25">
      <c r="A2537" s="3">
        <v>2015</v>
      </c>
      <c r="B2537" s="2" t="s">
        <v>554</v>
      </c>
      <c r="C2537" s="1">
        <v>3549250</v>
      </c>
      <c r="D2537" s="4">
        <v>18</v>
      </c>
      <c r="E2537" s="6">
        <v>18</v>
      </c>
      <c r="F2537" s="39">
        <v>354925018</v>
      </c>
      <c r="G2537" s="39">
        <v>2</v>
      </c>
      <c r="H2537" s="39">
        <v>1</v>
      </c>
      <c r="I2537" s="132">
        <v>1.41493E-2</v>
      </c>
      <c r="J2537" s="132">
        <v>1.41204E-2</v>
      </c>
      <c r="K2537" s="132">
        <v>2.8900000000000001E-5</v>
      </c>
      <c r="L2537" s="132">
        <v>0</v>
      </c>
      <c r="M2537" s="132">
        <v>0</v>
      </c>
      <c r="N2537" s="132">
        <v>0</v>
      </c>
      <c r="O2537" s="132">
        <v>1.41204E-2</v>
      </c>
      <c r="P2537" s="132">
        <v>2.8900000000000001E-5</v>
      </c>
      <c r="Q2537" s="140">
        <v>0</v>
      </c>
      <c r="R2537" s="134">
        <v>0</v>
      </c>
      <c r="S2537" s="122">
        <f t="shared" si="78"/>
        <v>66.666666666666657</v>
      </c>
      <c r="T2537" s="122">
        <f t="shared" si="79"/>
        <v>33.333333333333329</v>
      </c>
    </row>
    <row r="2538" spans="1:20" x14ac:dyDescent="0.25">
      <c r="A2538" s="3">
        <v>2015</v>
      </c>
      <c r="B2538" s="2" t="s">
        <v>555</v>
      </c>
      <c r="C2538" s="1">
        <v>3549300</v>
      </c>
      <c r="D2538" s="4">
        <v>20</v>
      </c>
      <c r="E2538" s="6">
        <v>20</v>
      </c>
      <c r="F2538" s="39">
        <v>354930020</v>
      </c>
      <c r="G2538" s="39">
        <v>0</v>
      </c>
      <c r="H2538" s="39">
        <v>16</v>
      </c>
      <c r="I2538" s="132">
        <v>4.7039300000000006E-2</v>
      </c>
      <c r="J2538" s="132">
        <v>0</v>
      </c>
      <c r="K2538" s="132">
        <v>4.7039300000000006E-2</v>
      </c>
      <c r="L2538" s="132">
        <v>0</v>
      </c>
      <c r="M2538" s="132">
        <v>0</v>
      </c>
      <c r="N2538" s="132">
        <v>2.3149999999999999E-4</v>
      </c>
      <c r="O2538" s="132">
        <v>4.3358899999999999E-2</v>
      </c>
      <c r="P2538" s="132">
        <v>3.4488999999999995E-3</v>
      </c>
      <c r="Q2538" s="140">
        <v>0</v>
      </c>
      <c r="R2538" s="134">
        <v>0</v>
      </c>
      <c r="S2538" s="122">
        <f t="shared" si="78"/>
        <v>0</v>
      </c>
      <c r="T2538" s="122">
        <f t="shared" si="79"/>
        <v>100</v>
      </c>
    </row>
    <row r="2539" spans="1:20" x14ac:dyDescent="0.25">
      <c r="A2539" s="3">
        <v>2015</v>
      </c>
      <c r="B2539" s="2" t="s">
        <v>556</v>
      </c>
      <c r="C2539" s="1">
        <v>3549409</v>
      </c>
      <c r="D2539" s="4">
        <v>8</v>
      </c>
      <c r="E2539" s="6">
        <v>8</v>
      </c>
      <c r="F2539" s="39">
        <v>35494098</v>
      </c>
      <c r="G2539" s="39">
        <v>8</v>
      </c>
      <c r="H2539" s="39">
        <v>22</v>
      </c>
      <c r="I2539" s="132">
        <v>0.10413600000000001</v>
      </c>
      <c r="J2539" s="132">
        <v>4.3218999999999994E-2</v>
      </c>
      <c r="K2539" s="132">
        <v>6.0917000000000013E-2</v>
      </c>
      <c r="L2539" s="132">
        <v>0.17762557077625571</v>
      </c>
      <c r="M2539" s="132">
        <v>4.1817000000000007E-2</v>
      </c>
      <c r="N2539" s="132">
        <v>1.1213500000000003E-2</v>
      </c>
      <c r="O2539" s="132">
        <v>3.3008299999999997E-2</v>
      </c>
      <c r="P2539" s="132">
        <v>1.8097200000000001E-2</v>
      </c>
      <c r="Q2539" s="140">
        <v>1</v>
      </c>
      <c r="R2539" s="134">
        <v>8</v>
      </c>
      <c r="S2539" s="122">
        <f t="shared" si="78"/>
        <v>26.666666666666668</v>
      </c>
      <c r="T2539" s="122">
        <f t="shared" si="79"/>
        <v>73.333333333333329</v>
      </c>
    </row>
    <row r="2540" spans="1:20" x14ac:dyDescent="0.25">
      <c r="A2540" s="3">
        <v>2015</v>
      </c>
      <c r="B2540" s="2" t="s">
        <v>556</v>
      </c>
      <c r="C2540" s="1">
        <v>3549409</v>
      </c>
      <c r="D2540" s="4">
        <v>8</v>
      </c>
      <c r="E2540" s="6">
        <v>12</v>
      </c>
      <c r="F2540" s="39">
        <v>354940912</v>
      </c>
      <c r="G2540" s="39">
        <v>1</v>
      </c>
      <c r="H2540" s="39">
        <v>0</v>
      </c>
      <c r="I2540" s="132">
        <v>0.30555559999999998</v>
      </c>
      <c r="J2540" s="132">
        <v>0.30555559999999998</v>
      </c>
      <c r="K2540" s="132">
        <v>0</v>
      </c>
      <c r="L2540" s="132">
        <v>0</v>
      </c>
      <c r="M2540" s="132">
        <v>0</v>
      </c>
      <c r="N2540" s="132">
        <v>0.30555559999999998</v>
      </c>
      <c r="O2540" s="132">
        <v>0</v>
      </c>
      <c r="P2540" s="132">
        <v>0</v>
      </c>
      <c r="Q2540" s="140">
        <v>0</v>
      </c>
      <c r="R2540" s="134">
        <v>0</v>
      </c>
      <c r="S2540" s="122">
        <f t="shared" si="78"/>
        <v>100</v>
      </c>
      <c r="T2540" s="122">
        <f t="shared" si="79"/>
        <v>0</v>
      </c>
    </row>
    <row r="2541" spans="1:20" x14ac:dyDescent="0.25">
      <c r="A2541" s="3">
        <v>2015</v>
      </c>
      <c r="B2541" s="2" t="s">
        <v>557</v>
      </c>
      <c r="C2541" s="1">
        <v>3549508</v>
      </c>
      <c r="D2541" s="4">
        <v>8</v>
      </c>
      <c r="E2541" s="6">
        <v>8</v>
      </c>
      <c r="F2541" s="39">
        <v>35495088</v>
      </c>
      <c r="G2541" s="39">
        <v>17</v>
      </c>
      <c r="H2541" s="39">
        <v>12</v>
      </c>
      <c r="I2541" s="132">
        <v>9.291290000000002E-2</v>
      </c>
      <c r="J2541" s="132">
        <v>8.0947600000000022E-2</v>
      </c>
      <c r="K2541" s="132">
        <v>1.19653E-2</v>
      </c>
      <c r="L2541" s="132">
        <v>0</v>
      </c>
      <c r="M2541" s="132">
        <v>2.3333300000000001E-2</v>
      </c>
      <c r="N2541" s="132">
        <v>1.1569999999999999E-4</v>
      </c>
      <c r="O2541" s="132">
        <v>6.6401500000000016E-2</v>
      </c>
      <c r="P2541" s="132">
        <v>3.0623999999999998E-3</v>
      </c>
      <c r="Q2541" s="140">
        <v>16</v>
      </c>
      <c r="R2541" s="134">
        <v>6</v>
      </c>
      <c r="S2541" s="122">
        <f t="shared" si="78"/>
        <v>58.620689655172406</v>
      </c>
      <c r="T2541" s="122">
        <f t="shared" si="79"/>
        <v>41.379310344827587</v>
      </c>
    </row>
    <row r="2542" spans="1:20" x14ac:dyDescent="0.25">
      <c r="A2542" s="3">
        <v>2015</v>
      </c>
      <c r="B2542" s="2" t="s">
        <v>558</v>
      </c>
      <c r="C2542" s="1">
        <v>3549607</v>
      </c>
      <c r="D2542" s="4">
        <v>2</v>
      </c>
      <c r="E2542" s="6">
        <v>2</v>
      </c>
      <c r="F2542" s="39">
        <v>35496072</v>
      </c>
      <c r="G2542" s="39">
        <v>5</v>
      </c>
      <c r="H2542" s="39">
        <v>1</v>
      </c>
      <c r="I2542" s="132">
        <v>1.28702E-2</v>
      </c>
      <c r="J2542" s="132">
        <v>1.2800799999999999E-2</v>
      </c>
      <c r="K2542" s="132">
        <v>6.9400000000000006E-5</v>
      </c>
      <c r="L2542" s="132">
        <v>0</v>
      </c>
      <c r="M2542" s="132">
        <v>1.1944399999999999E-2</v>
      </c>
      <c r="N2542" s="132">
        <v>6.9400000000000006E-5</v>
      </c>
      <c r="O2542" s="132">
        <v>0</v>
      </c>
      <c r="P2542" s="132">
        <v>8.564E-4</v>
      </c>
      <c r="Q2542" s="140">
        <v>3</v>
      </c>
      <c r="R2542" s="134">
        <v>59</v>
      </c>
      <c r="S2542" s="122">
        <f t="shared" si="78"/>
        <v>83.333333333333343</v>
      </c>
      <c r="T2542" s="122">
        <f t="shared" si="79"/>
        <v>16.666666666666664</v>
      </c>
    </row>
    <row r="2543" spans="1:20" x14ac:dyDescent="0.25">
      <c r="A2543" s="3">
        <v>2015</v>
      </c>
      <c r="B2543" s="2" t="s">
        <v>559</v>
      </c>
      <c r="C2543" s="1">
        <v>3549706</v>
      </c>
      <c r="D2543" s="4">
        <v>4</v>
      </c>
      <c r="E2543" s="6">
        <v>4</v>
      </c>
      <c r="F2543" s="39">
        <v>35497064</v>
      </c>
      <c r="G2543" s="39">
        <v>80</v>
      </c>
      <c r="H2543" s="39">
        <v>18</v>
      </c>
      <c r="I2543" s="132">
        <v>0.35420649999999992</v>
      </c>
      <c r="J2543" s="132">
        <v>0.34967779999999993</v>
      </c>
      <c r="K2543" s="132">
        <v>4.5286999999999984E-3</v>
      </c>
      <c r="L2543" s="132">
        <v>0.4131988521055302</v>
      </c>
      <c r="M2543" s="132">
        <v>5.5555599999999997E-2</v>
      </c>
      <c r="N2543" s="132">
        <v>1.7817E-3</v>
      </c>
      <c r="O2543" s="132">
        <v>0.29268139999999992</v>
      </c>
      <c r="P2543" s="132">
        <v>4.1877999999999993E-3</v>
      </c>
      <c r="Q2543" s="140">
        <v>48</v>
      </c>
      <c r="R2543" s="134">
        <v>21</v>
      </c>
      <c r="S2543" s="122">
        <f t="shared" si="78"/>
        <v>81.632653061224488</v>
      </c>
      <c r="T2543" s="122">
        <f t="shared" si="79"/>
        <v>18.367346938775512</v>
      </c>
    </row>
    <row r="2544" spans="1:20" x14ac:dyDescent="0.25">
      <c r="A2544" s="3">
        <v>2015</v>
      </c>
      <c r="B2544" s="2" t="s">
        <v>560</v>
      </c>
      <c r="C2544" s="1">
        <v>3549805</v>
      </c>
      <c r="D2544" s="4">
        <v>15</v>
      </c>
      <c r="E2544" s="6">
        <v>15</v>
      </c>
      <c r="F2544" s="39">
        <v>354980515</v>
      </c>
      <c r="G2544" s="39">
        <v>23</v>
      </c>
      <c r="H2544" s="39">
        <v>864</v>
      </c>
      <c r="I2544" s="132">
        <v>2.2299585000000044</v>
      </c>
      <c r="J2544" s="132">
        <v>0.5985231000000002</v>
      </c>
      <c r="K2544" s="132">
        <v>1.6314354000000042</v>
      </c>
      <c r="L2544" s="132">
        <v>0</v>
      </c>
      <c r="M2544" s="132">
        <v>1.7752093000000007</v>
      </c>
      <c r="N2544" s="132">
        <v>4.9157199999999991E-2</v>
      </c>
      <c r="O2544" s="132">
        <v>8.353099999999998E-2</v>
      </c>
      <c r="P2544" s="132">
        <v>0.32206099999999943</v>
      </c>
      <c r="Q2544" s="140">
        <v>39</v>
      </c>
      <c r="R2544" s="134">
        <v>60</v>
      </c>
      <c r="S2544" s="122">
        <f t="shared" si="78"/>
        <v>2.593010146561443</v>
      </c>
      <c r="T2544" s="122">
        <f t="shared" si="79"/>
        <v>97.406989853438546</v>
      </c>
    </row>
    <row r="2545" spans="1:20" x14ac:dyDescent="0.25">
      <c r="A2545" s="3">
        <v>2015</v>
      </c>
      <c r="B2545" s="2" t="s">
        <v>561</v>
      </c>
      <c r="C2545" s="1">
        <v>3549904</v>
      </c>
      <c r="D2545" s="4">
        <v>2</v>
      </c>
      <c r="E2545" s="6">
        <v>2</v>
      </c>
      <c r="F2545" s="39">
        <v>35499042</v>
      </c>
      <c r="G2545" s="39">
        <v>101</v>
      </c>
      <c r="H2545" s="39">
        <v>249</v>
      </c>
      <c r="I2545" s="132">
        <v>3.5088344000000018</v>
      </c>
      <c r="J2545" s="132">
        <v>1.8954232000000009</v>
      </c>
      <c r="K2545" s="132">
        <v>1.6134112000000009</v>
      </c>
      <c r="L2545" s="132">
        <v>2.9093457001522074</v>
      </c>
      <c r="M2545" s="132">
        <v>2.812817600000002</v>
      </c>
      <c r="N2545" s="132">
        <v>0.53897259999999958</v>
      </c>
      <c r="O2545" s="132">
        <v>6.8158199999999974E-2</v>
      </c>
      <c r="P2545" s="132">
        <v>8.8885999999999965E-2</v>
      </c>
      <c r="Q2545" s="140">
        <v>146</v>
      </c>
      <c r="R2545" s="134">
        <v>399</v>
      </c>
      <c r="S2545" s="122">
        <f t="shared" si="78"/>
        <v>28.857142857142858</v>
      </c>
      <c r="T2545" s="122">
        <f t="shared" si="79"/>
        <v>71.142857142857139</v>
      </c>
    </row>
    <row r="2546" spans="1:20" x14ac:dyDescent="0.25">
      <c r="A2546" s="3">
        <v>2015</v>
      </c>
      <c r="B2546" s="2" t="s">
        <v>562</v>
      </c>
      <c r="C2546" s="1">
        <v>3549953</v>
      </c>
      <c r="D2546" s="4">
        <v>11</v>
      </c>
      <c r="E2546" s="6">
        <v>11</v>
      </c>
      <c r="F2546" s="39">
        <v>354995311</v>
      </c>
      <c r="G2546" s="39">
        <v>10</v>
      </c>
      <c r="H2546" s="39">
        <v>9</v>
      </c>
      <c r="I2546" s="132">
        <v>4.399369999999999E-2</v>
      </c>
      <c r="J2546" s="132">
        <v>4.2801599999999988E-2</v>
      </c>
      <c r="K2546" s="132">
        <v>1.1921E-3</v>
      </c>
      <c r="L2546" s="132">
        <v>0</v>
      </c>
      <c r="M2546" s="132">
        <v>3.6881399999999995E-2</v>
      </c>
      <c r="N2546" s="132">
        <v>3.3569999999999997E-4</v>
      </c>
      <c r="O2546" s="132">
        <v>6.4828000000000004E-3</v>
      </c>
      <c r="P2546" s="132">
        <v>2.9379999999999999E-4</v>
      </c>
      <c r="Q2546" s="140">
        <v>31</v>
      </c>
      <c r="R2546" s="134">
        <v>6</v>
      </c>
      <c r="S2546" s="122">
        <f t="shared" si="78"/>
        <v>52.631578947368418</v>
      </c>
      <c r="T2546" s="122">
        <f t="shared" si="79"/>
        <v>47.368421052631575</v>
      </c>
    </row>
    <row r="2547" spans="1:20" x14ac:dyDescent="0.25">
      <c r="A2547" s="3">
        <v>2015</v>
      </c>
      <c r="B2547" s="2" t="s">
        <v>562</v>
      </c>
      <c r="C2547" s="1">
        <v>3549953</v>
      </c>
      <c r="D2547" s="4">
        <v>11</v>
      </c>
      <c r="E2547" s="6">
        <v>6</v>
      </c>
      <c r="F2547" s="39">
        <v>35499536</v>
      </c>
      <c r="G2547" s="39">
        <v>0</v>
      </c>
      <c r="H2547" s="39">
        <v>0</v>
      </c>
      <c r="I2547" s="132">
        <v>0</v>
      </c>
      <c r="J2547" s="132">
        <v>0</v>
      </c>
      <c r="K2547" s="132">
        <v>0</v>
      </c>
      <c r="L2547" s="132">
        <v>0</v>
      </c>
      <c r="M2547" s="132">
        <v>0</v>
      </c>
      <c r="N2547" s="132">
        <v>0</v>
      </c>
      <c r="O2547" s="132">
        <v>0</v>
      </c>
      <c r="P2547" s="132">
        <v>0</v>
      </c>
      <c r="Q2547" s="140">
        <v>0</v>
      </c>
      <c r="R2547" s="134">
        <v>0</v>
      </c>
      <c r="S2547" s="122">
        <f t="shared" si="78"/>
        <v>0</v>
      </c>
      <c r="T2547" s="122">
        <f t="shared" si="79"/>
        <v>0</v>
      </c>
    </row>
    <row r="2548" spans="1:20" x14ac:dyDescent="0.25">
      <c r="A2548" s="3">
        <v>2015</v>
      </c>
      <c r="B2548" s="2" t="s">
        <v>563</v>
      </c>
      <c r="C2548" s="1">
        <v>3550001</v>
      </c>
      <c r="D2548" s="4">
        <v>2</v>
      </c>
      <c r="E2548" s="6">
        <v>2</v>
      </c>
      <c r="F2548" s="39">
        <v>35500012</v>
      </c>
      <c r="G2548" s="39">
        <v>21</v>
      </c>
      <c r="H2548" s="39">
        <v>8</v>
      </c>
      <c r="I2548" s="132">
        <v>5.1564999999999979E-3</v>
      </c>
      <c r="J2548" s="132">
        <v>3.4527999999999976E-3</v>
      </c>
      <c r="K2548" s="132">
        <v>1.7036999999999998E-3</v>
      </c>
      <c r="L2548" s="132">
        <v>2.653843226788432E-2</v>
      </c>
      <c r="M2548" s="132">
        <v>1.1944E-3</v>
      </c>
      <c r="N2548" s="132">
        <v>7.4670000000000021E-4</v>
      </c>
      <c r="O2548" s="132">
        <v>1.3738999999999999E-3</v>
      </c>
      <c r="P2548" s="132">
        <v>1.8415000000000005E-3</v>
      </c>
      <c r="Q2548" s="140">
        <v>44</v>
      </c>
      <c r="R2548" s="134">
        <v>14</v>
      </c>
      <c r="S2548" s="122">
        <f t="shared" si="78"/>
        <v>72.41379310344827</v>
      </c>
      <c r="T2548" s="122">
        <f t="shared" si="79"/>
        <v>27.586206896551722</v>
      </c>
    </row>
    <row r="2549" spans="1:20" x14ac:dyDescent="0.25">
      <c r="A2549" s="3">
        <v>2015</v>
      </c>
      <c r="B2549" s="2" t="s">
        <v>564</v>
      </c>
      <c r="C2549" s="1">
        <v>3550100</v>
      </c>
      <c r="D2549" s="4">
        <v>13</v>
      </c>
      <c r="E2549" s="6">
        <v>13</v>
      </c>
      <c r="F2549" s="39">
        <v>355010013</v>
      </c>
      <c r="G2549" s="39">
        <v>2</v>
      </c>
      <c r="H2549" s="39">
        <v>31</v>
      </c>
      <c r="I2549" s="132">
        <v>6.4406900000000017E-2</v>
      </c>
      <c r="J2549" s="132">
        <v>5.4729200000000006E-2</v>
      </c>
      <c r="K2549" s="132">
        <v>9.6777000000000078E-3</v>
      </c>
      <c r="L2549" s="132">
        <v>0</v>
      </c>
      <c r="M2549" s="132">
        <v>5.0540000000000003E-3</v>
      </c>
      <c r="N2549" s="132">
        <v>1.4582999999999998E-3</v>
      </c>
      <c r="O2549" s="132">
        <v>5.4729200000000006E-2</v>
      </c>
      <c r="P2549" s="132">
        <v>3.1653999999999988E-3</v>
      </c>
      <c r="Q2549" s="140">
        <v>0</v>
      </c>
      <c r="R2549" s="134">
        <v>6</v>
      </c>
      <c r="S2549" s="122">
        <f t="shared" si="78"/>
        <v>6.0606060606060606</v>
      </c>
      <c r="T2549" s="122">
        <f t="shared" si="79"/>
        <v>93.939393939393938</v>
      </c>
    </row>
    <row r="2550" spans="1:20" x14ac:dyDescent="0.25">
      <c r="A2550" s="3">
        <v>2015</v>
      </c>
      <c r="B2550" s="2" t="s">
        <v>564</v>
      </c>
      <c r="C2550" s="1">
        <v>3550100</v>
      </c>
      <c r="D2550" s="4">
        <v>13</v>
      </c>
      <c r="E2550" s="6">
        <v>10</v>
      </c>
      <c r="F2550" s="39">
        <v>355010010</v>
      </c>
      <c r="G2550" s="39">
        <v>6</v>
      </c>
      <c r="H2550" s="39">
        <v>0</v>
      </c>
      <c r="I2550" s="132">
        <v>2.07326E-2</v>
      </c>
      <c r="J2550" s="132">
        <v>2.07326E-2</v>
      </c>
      <c r="K2550" s="132">
        <v>0</v>
      </c>
      <c r="L2550" s="132">
        <v>0</v>
      </c>
      <c r="M2550" s="132">
        <v>0</v>
      </c>
      <c r="N2550" s="132">
        <v>6.7406999999999996E-3</v>
      </c>
      <c r="O2550" s="132">
        <v>0</v>
      </c>
      <c r="P2550" s="132">
        <v>1.39919E-2</v>
      </c>
      <c r="Q2550" s="140">
        <v>3</v>
      </c>
      <c r="R2550" s="134">
        <v>4</v>
      </c>
      <c r="S2550" s="122">
        <f t="shared" si="78"/>
        <v>100</v>
      </c>
      <c r="T2550" s="122">
        <f t="shared" si="79"/>
        <v>0</v>
      </c>
    </row>
    <row r="2551" spans="1:20" x14ac:dyDescent="0.25">
      <c r="A2551" s="3">
        <v>2015</v>
      </c>
      <c r="B2551" s="2" t="s">
        <v>564</v>
      </c>
      <c r="C2551" s="1">
        <v>3550100</v>
      </c>
      <c r="D2551" s="4">
        <v>13</v>
      </c>
      <c r="E2551" s="6">
        <v>17</v>
      </c>
      <c r="F2551" s="39">
        <v>355010017</v>
      </c>
      <c r="G2551" s="39">
        <v>0</v>
      </c>
      <c r="H2551" s="39">
        <v>0</v>
      </c>
      <c r="I2551" s="132">
        <v>0</v>
      </c>
      <c r="J2551" s="132">
        <v>0</v>
      </c>
      <c r="K2551" s="132">
        <v>0</v>
      </c>
      <c r="L2551" s="132">
        <v>0</v>
      </c>
      <c r="M2551" s="132">
        <v>0</v>
      </c>
      <c r="N2551" s="132">
        <v>0</v>
      </c>
      <c r="O2551" s="132">
        <v>0</v>
      </c>
      <c r="P2551" s="132">
        <v>0</v>
      </c>
      <c r="Q2551" s="140">
        <v>4</v>
      </c>
      <c r="R2551" s="134">
        <v>0</v>
      </c>
      <c r="S2551" s="122">
        <f t="shared" si="78"/>
        <v>0</v>
      </c>
      <c r="T2551" s="122">
        <f t="shared" si="79"/>
        <v>0</v>
      </c>
    </row>
    <row r="2552" spans="1:20" x14ac:dyDescent="0.25">
      <c r="A2552" s="3">
        <v>2015</v>
      </c>
      <c r="B2552" s="2" t="s">
        <v>565</v>
      </c>
      <c r="C2552" s="1">
        <v>3550209</v>
      </c>
      <c r="D2552" s="4">
        <v>14</v>
      </c>
      <c r="E2552" s="6">
        <v>14</v>
      </c>
      <c r="F2552" s="39">
        <v>355020914</v>
      </c>
      <c r="G2552" s="39">
        <v>28</v>
      </c>
      <c r="H2552" s="39">
        <v>21</v>
      </c>
      <c r="I2552" s="132">
        <v>0.14550439999999998</v>
      </c>
      <c r="J2552" s="132">
        <v>0.13432759999999996</v>
      </c>
      <c r="K2552" s="132">
        <v>1.1176800000000006E-2</v>
      </c>
      <c r="L2552" s="132">
        <v>0</v>
      </c>
      <c r="M2552" s="132">
        <v>5.5005100000000001E-2</v>
      </c>
      <c r="N2552" s="132">
        <v>1.4613999999999999E-3</v>
      </c>
      <c r="O2552" s="132">
        <v>8.3290099999999992E-2</v>
      </c>
      <c r="P2552" s="132">
        <v>5.7478000000000008E-3</v>
      </c>
      <c r="Q2552" s="140">
        <v>41</v>
      </c>
      <c r="R2552" s="134">
        <v>4</v>
      </c>
      <c r="S2552" s="122">
        <f t="shared" si="78"/>
        <v>57.142857142857139</v>
      </c>
      <c r="T2552" s="122">
        <f t="shared" si="79"/>
        <v>42.857142857142854</v>
      </c>
    </row>
    <row r="2553" spans="1:20" x14ac:dyDescent="0.25">
      <c r="A2553" s="3">
        <v>2015</v>
      </c>
      <c r="B2553" s="2" t="s">
        <v>565</v>
      </c>
      <c r="C2553" s="1">
        <v>3550209</v>
      </c>
      <c r="D2553" s="4">
        <v>14</v>
      </c>
      <c r="E2553" s="6">
        <v>11</v>
      </c>
      <c r="F2553" s="39">
        <v>355020911</v>
      </c>
      <c r="G2553" s="39">
        <v>0</v>
      </c>
      <c r="H2553" s="39">
        <v>0</v>
      </c>
      <c r="I2553" s="132">
        <v>0</v>
      </c>
      <c r="J2553" s="132">
        <v>0</v>
      </c>
      <c r="K2553" s="132">
        <v>0</v>
      </c>
      <c r="L2553" s="132">
        <v>0</v>
      </c>
      <c r="M2553" s="132">
        <v>0</v>
      </c>
      <c r="N2553" s="132">
        <v>0</v>
      </c>
      <c r="O2553" s="132">
        <v>0</v>
      </c>
      <c r="P2553" s="132">
        <v>0</v>
      </c>
      <c r="Q2553" s="140">
        <v>0</v>
      </c>
      <c r="R2553" s="134">
        <v>0</v>
      </c>
      <c r="S2553" s="122">
        <f t="shared" si="78"/>
        <v>0</v>
      </c>
      <c r="T2553" s="122">
        <f t="shared" si="79"/>
        <v>0</v>
      </c>
    </row>
    <row r="2554" spans="1:20" x14ac:dyDescent="0.25">
      <c r="A2554" s="3">
        <v>2015</v>
      </c>
      <c r="B2554" s="2" t="s">
        <v>566</v>
      </c>
      <c r="C2554" s="1">
        <v>3550308</v>
      </c>
      <c r="D2554" s="4">
        <v>6</v>
      </c>
      <c r="E2554" s="6">
        <v>6</v>
      </c>
      <c r="F2554" s="39">
        <v>35503086</v>
      </c>
      <c r="G2554" s="39">
        <v>63</v>
      </c>
      <c r="H2554" s="39">
        <v>1639</v>
      </c>
      <c r="I2554" s="132">
        <v>16.848212300000004</v>
      </c>
      <c r="J2554" s="132">
        <v>15.431877300000002</v>
      </c>
      <c r="K2554" s="132">
        <v>1.4163350000000023</v>
      </c>
      <c r="L2554" s="132">
        <v>0</v>
      </c>
      <c r="M2554" s="132">
        <v>14.040433</v>
      </c>
      <c r="N2554" s="132">
        <v>1.7380884000000014</v>
      </c>
      <c r="O2554" s="132">
        <v>9.4196899999999945E-2</v>
      </c>
      <c r="P2554" s="132">
        <v>0.97549400000000897</v>
      </c>
      <c r="Q2554" s="140">
        <v>41</v>
      </c>
      <c r="R2554" s="134">
        <v>1607</v>
      </c>
      <c r="S2554" s="122">
        <f t="shared" si="78"/>
        <v>3.7015276145710931</v>
      </c>
      <c r="T2554" s="122">
        <f t="shared" si="79"/>
        <v>96.298472385428909</v>
      </c>
    </row>
    <row r="2555" spans="1:20" x14ac:dyDescent="0.25">
      <c r="A2555" s="3">
        <v>2015</v>
      </c>
      <c r="B2555" s="2" t="s">
        <v>566</v>
      </c>
      <c r="C2555" s="1">
        <v>3550308</v>
      </c>
      <c r="D2555" s="4">
        <v>6</v>
      </c>
      <c r="E2555" s="6">
        <v>7</v>
      </c>
      <c r="F2555" s="39">
        <v>35503087</v>
      </c>
      <c r="G2555" s="39">
        <v>0</v>
      </c>
      <c r="H2555" s="39">
        <v>0</v>
      </c>
      <c r="I2555" s="132">
        <v>0</v>
      </c>
      <c r="J2555" s="132">
        <v>0</v>
      </c>
      <c r="K2555" s="132">
        <v>0</v>
      </c>
      <c r="L2555" s="132">
        <v>0</v>
      </c>
      <c r="M2555" s="132">
        <v>0</v>
      </c>
      <c r="N2555" s="132">
        <v>0</v>
      </c>
      <c r="O2555" s="132">
        <v>0</v>
      </c>
      <c r="P2555" s="132">
        <v>0</v>
      </c>
      <c r="Q2555" s="140">
        <v>0</v>
      </c>
      <c r="R2555" s="134">
        <v>0</v>
      </c>
      <c r="S2555" s="122">
        <f t="shared" si="78"/>
        <v>0</v>
      </c>
      <c r="T2555" s="122">
        <f t="shared" si="79"/>
        <v>0</v>
      </c>
    </row>
    <row r="2556" spans="1:20" x14ac:dyDescent="0.25">
      <c r="A2556" s="3">
        <v>2015</v>
      </c>
      <c r="B2556" s="2" t="s">
        <v>567</v>
      </c>
      <c r="C2556" s="1">
        <v>3550407</v>
      </c>
      <c r="D2556" s="4">
        <v>5</v>
      </c>
      <c r="E2556" s="6">
        <v>5</v>
      </c>
      <c r="F2556" s="39">
        <v>35504075</v>
      </c>
      <c r="G2556" s="39">
        <v>43</v>
      </c>
      <c r="H2556" s="39">
        <v>50</v>
      </c>
      <c r="I2556" s="132">
        <v>0.22035110000000002</v>
      </c>
      <c r="J2556" s="132">
        <v>0.20491810000000002</v>
      </c>
      <c r="K2556" s="132">
        <v>1.5433000000000009E-2</v>
      </c>
      <c r="L2556" s="132">
        <v>0</v>
      </c>
      <c r="M2556" s="132">
        <v>7.2313100000000005E-2</v>
      </c>
      <c r="N2556" s="132">
        <v>1.2233800000000001E-2</v>
      </c>
      <c r="O2556" s="132">
        <v>6.4206100000000002E-2</v>
      </c>
      <c r="P2556" s="132">
        <v>7.1598099999999998E-2</v>
      </c>
      <c r="Q2556" s="140">
        <v>37</v>
      </c>
      <c r="R2556" s="134">
        <v>22</v>
      </c>
      <c r="S2556" s="122">
        <f t="shared" si="78"/>
        <v>46.236559139784944</v>
      </c>
      <c r="T2556" s="122">
        <f t="shared" si="79"/>
        <v>53.763440860215049</v>
      </c>
    </row>
    <row r="2557" spans="1:20" x14ac:dyDescent="0.25">
      <c r="A2557" s="3">
        <v>2015</v>
      </c>
      <c r="B2557" s="2" t="s">
        <v>567</v>
      </c>
      <c r="C2557" s="1">
        <v>3550407</v>
      </c>
      <c r="D2557" s="4">
        <v>5</v>
      </c>
      <c r="E2557" s="6">
        <v>13</v>
      </c>
      <c r="F2557" s="39">
        <v>355040713</v>
      </c>
      <c r="G2557" s="39">
        <v>2</v>
      </c>
      <c r="H2557" s="39">
        <v>2</v>
      </c>
      <c r="I2557" s="132">
        <v>8.4540499999999991E-2</v>
      </c>
      <c r="J2557" s="132">
        <v>8.4499999999999992E-2</v>
      </c>
      <c r="K2557" s="132">
        <v>4.0500000000000002E-5</v>
      </c>
      <c r="L2557" s="132">
        <v>0</v>
      </c>
      <c r="M2557" s="132">
        <v>0</v>
      </c>
      <c r="N2557" s="132">
        <v>0</v>
      </c>
      <c r="O2557" s="132">
        <v>8.4499999999999992E-2</v>
      </c>
      <c r="P2557" s="132">
        <v>4.0500000000000002E-5</v>
      </c>
      <c r="Q2557" s="140">
        <v>1</v>
      </c>
      <c r="R2557" s="134">
        <v>0</v>
      </c>
      <c r="S2557" s="122">
        <f t="shared" si="78"/>
        <v>50</v>
      </c>
      <c r="T2557" s="122">
        <f t="shared" si="79"/>
        <v>50</v>
      </c>
    </row>
    <row r="2558" spans="1:20" x14ac:dyDescent="0.25">
      <c r="A2558" s="3">
        <v>2015</v>
      </c>
      <c r="B2558" s="2" t="s">
        <v>568</v>
      </c>
      <c r="C2558" s="1">
        <v>3550506</v>
      </c>
      <c r="D2558" s="4">
        <v>17</v>
      </c>
      <c r="E2558" s="6">
        <v>17</v>
      </c>
      <c r="F2558" s="39">
        <v>355050617</v>
      </c>
      <c r="G2558" s="39">
        <v>8</v>
      </c>
      <c r="H2558" s="39">
        <v>12</v>
      </c>
      <c r="I2558" s="132">
        <v>0.16431790000000002</v>
      </c>
      <c r="J2558" s="132">
        <v>0.15669530000000001</v>
      </c>
      <c r="K2558" s="132">
        <v>7.6226000000000011E-3</v>
      </c>
      <c r="L2558" s="132">
        <v>0</v>
      </c>
      <c r="M2558" s="132">
        <v>0</v>
      </c>
      <c r="N2558" s="132">
        <v>7.2232999999999993E-3</v>
      </c>
      <c r="O2558" s="132">
        <v>0.1567451</v>
      </c>
      <c r="P2558" s="132">
        <v>3.4949999999999998E-4</v>
      </c>
      <c r="Q2558" s="140">
        <v>1</v>
      </c>
      <c r="R2558" s="134">
        <v>0</v>
      </c>
      <c r="S2558" s="122">
        <f t="shared" si="78"/>
        <v>40</v>
      </c>
      <c r="T2558" s="122">
        <f t="shared" si="79"/>
        <v>60</v>
      </c>
    </row>
    <row r="2559" spans="1:20" x14ac:dyDescent="0.25">
      <c r="A2559" s="3">
        <v>2015</v>
      </c>
      <c r="B2559" s="2" t="s">
        <v>569</v>
      </c>
      <c r="C2559" s="1">
        <v>3550605</v>
      </c>
      <c r="D2559" s="4">
        <v>10</v>
      </c>
      <c r="E2559" s="6">
        <v>10</v>
      </c>
      <c r="F2559" s="39">
        <v>355060510</v>
      </c>
      <c r="G2559" s="39">
        <v>53</v>
      </c>
      <c r="H2559" s="39">
        <v>94</v>
      </c>
      <c r="I2559" s="132">
        <v>0.39478049999999976</v>
      </c>
      <c r="J2559" s="132">
        <v>0.31814409999999982</v>
      </c>
      <c r="K2559" s="132">
        <v>7.6636399999999966E-2</v>
      </c>
      <c r="L2559" s="132">
        <v>0</v>
      </c>
      <c r="M2559" s="132">
        <v>0.1672333</v>
      </c>
      <c r="N2559" s="132">
        <v>0.1412728</v>
      </c>
      <c r="O2559" s="132">
        <v>2.1951599999999998E-2</v>
      </c>
      <c r="P2559" s="132">
        <v>6.4322799999999986E-2</v>
      </c>
      <c r="Q2559" s="140">
        <v>78</v>
      </c>
      <c r="R2559" s="134">
        <v>106</v>
      </c>
      <c r="S2559" s="122">
        <f t="shared" si="78"/>
        <v>36.054421768707485</v>
      </c>
      <c r="T2559" s="122">
        <f t="shared" si="79"/>
        <v>63.945578231292522</v>
      </c>
    </row>
    <row r="2560" spans="1:20" x14ac:dyDescent="0.25">
      <c r="A2560" s="3">
        <v>2015</v>
      </c>
      <c r="B2560" s="2" t="s">
        <v>569</v>
      </c>
      <c r="C2560" s="1">
        <v>3550605</v>
      </c>
      <c r="D2560" s="4">
        <v>10</v>
      </c>
      <c r="E2560" s="6">
        <v>6</v>
      </c>
      <c r="F2560" s="39">
        <v>35506056</v>
      </c>
      <c r="G2560" s="39">
        <v>1</v>
      </c>
      <c r="H2560" s="39">
        <v>0</v>
      </c>
      <c r="I2560" s="132">
        <v>3.6666700000000003E-2</v>
      </c>
      <c r="J2560" s="132">
        <v>3.6666700000000003E-2</v>
      </c>
      <c r="K2560" s="132">
        <v>0</v>
      </c>
      <c r="L2560" s="132">
        <v>0</v>
      </c>
      <c r="M2560" s="132">
        <v>0</v>
      </c>
      <c r="N2560" s="132">
        <v>0</v>
      </c>
      <c r="O2560" s="132">
        <v>3.6666700000000003E-2</v>
      </c>
      <c r="P2560" s="132">
        <v>0</v>
      </c>
      <c r="Q2560" s="140">
        <v>0</v>
      </c>
      <c r="R2560" s="134">
        <v>0</v>
      </c>
      <c r="S2560" s="122">
        <f t="shared" si="78"/>
        <v>100</v>
      </c>
      <c r="T2560" s="122">
        <f t="shared" si="79"/>
        <v>0</v>
      </c>
    </row>
    <row r="2561" spans="1:20" x14ac:dyDescent="0.25">
      <c r="A2561" s="3">
        <v>2015</v>
      </c>
      <c r="B2561" s="2" t="s">
        <v>570</v>
      </c>
      <c r="C2561" s="1">
        <v>3550704</v>
      </c>
      <c r="D2561" s="4">
        <v>3</v>
      </c>
      <c r="E2561" s="6">
        <v>3</v>
      </c>
      <c r="F2561" s="39">
        <v>35507043</v>
      </c>
      <c r="G2561" s="39">
        <v>47</v>
      </c>
      <c r="H2561" s="39">
        <v>17</v>
      </c>
      <c r="I2561" s="132">
        <v>1.1710720999999999</v>
      </c>
      <c r="J2561" s="132">
        <v>1.1642516999999999</v>
      </c>
      <c r="K2561" s="132">
        <v>6.8203999999999982E-3</v>
      </c>
      <c r="L2561" s="132">
        <v>0</v>
      </c>
      <c r="M2561" s="132">
        <v>0.63271659999999985</v>
      </c>
      <c r="N2561" s="132">
        <v>5.9375000000000001E-3</v>
      </c>
      <c r="O2561" s="132">
        <v>0.50135739999999995</v>
      </c>
      <c r="P2561" s="132">
        <v>3.1060600000000008E-2</v>
      </c>
      <c r="Q2561" s="140">
        <v>14</v>
      </c>
      <c r="R2561" s="134">
        <v>200</v>
      </c>
      <c r="S2561" s="122">
        <f t="shared" si="78"/>
        <v>73.4375</v>
      </c>
      <c r="T2561" s="122">
        <f t="shared" si="79"/>
        <v>26.5625</v>
      </c>
    </row>
    <row r="2562" spans="1:20" x14ac:dyDescent="0.25">
      <c r="A2562" s="3">
        <v>2015</v>
      </c>
      <c r="B2562" s="2" t="s">
        <v>571</v>
      </c>
      <c r="C2562" s="1">
        <v>3550803</v>
      </c>
      <c r="D2562" s="4">
        <v>4</v>
      </c>
      <c r="E2562" s="6">
        <v>4</v>
      </c>
      <c r="F2562" s="39">
        <v>35508034</v>
      </c>
      <c r="G2562" s="39">
        <v>21</v>
      </c>
      <c r="H2562" s="39">
        <v>3</v>
      </c>
      <c r="I2562" s="132">
        <v>7.7891499999999989E-2</v>
      </c>
      <c r="J2562" s="132">
        <v>7.7578999999999995E-2</v>
      </c>
      <c r="K2562" s="132">
        <v>3.1249999999999995E-4</v>
      </c>
      <c r="L2562" s="132">
        <v>0</v>
      </c>
      <c r="M2562" s="132">
        <v>1.8055600000000002E-2</v>
      </c>
      <c r="N2562" s="132">
        <v>1.7799999999999999E-5</v>
      </c>
      <c r="O2562" s="132">
        <v>5.5526799999999994E-2</v>
      </c>
      <c r="P2562" s="132">
        <v>4.2912999999999996E-3</v>
      </c>
      <c r="Q2562" s="140">
        <v>16</v>
      </c>
      <c r="R2562" s="134">
        <v>1</v>
      </c>
      <c r="S2562" s="122">
        <f t="shared" si="78"/>
        <v>87.5</v>
      </c>
      <c r="T2562" s="122">
        <f t="shared" si="79"/>
        <v>12.5</v>
      </c>
    </row>
    <row r="2563" spans="1:20" x14ac:dyDescent="0.25">
      <c r="A2563" s="3">
        <v>2015</v>
      </c>
      <c r="B2563" s="2" t="s">
        <v>572</v>
      </c>
      <c r="C2563" s="1">
        <v>3550902</v>
      </c>
      <c r="D2563" s="4">
        <v>4</v>
      </c>
      <c r="E2563" s="6">
        <v>4</v>
      </c>
      <c r="F2563" s="39">
        <v>35509024</v>
      </c>
      <c r="G2563" s="39">
        <v>16</v>
      </c>
      <c r="H2563" s="39">
        <v>17</v>
      </c>
      <c r="I2563" s="132">
        <v>0.14549580000000001</v>
      </c>
      <c r="J2563" s="132">
        <v>4.8454700000000003E-2</v>
      </c>
      <c r="K2563" s="132">
        <v>9.7041099999999991E-2</v>
      </c>
      <c r="L2563" s="132">
        <v>0</v>
      </c>
      <c r="M2563" s="132">
        <v>2.4074999999999999E-3</v>
      </c>
      <c r="N2563" s="132">
        <v>1.7722000000000002E-2</v>
      </c>
      <c r="O2563" s="132">
        <v>9.8259900000000011E-2</v>
      </c>
      <c r="P2563" s="132">
        <v>2.7106400000000003E-2</v>
      </c>
      <c r="Q2563" s="140">
        <v>4</v>
      </c>
      <c r="R2563" s="134">
        <v>10</v>
      </c>
      <c r="S2563" s="122">
        <f t="shared" ref="S2563:S2626" si="80">IFERROR(((G2563)/(SUM($G2563:$H2563)))*100,0)</f>
        <v>48.484848484848484</v>
      </c>
      <c r="T2563" s="122">
        <f t="shared" ref="T2563:T2626" si="81">IFERROR(((H2563)/(SUM($G2563:$H2563)))*100,0)</f>
        <v>51.515151515151516</v>
      </c>
    </row>
    <row r="2564" spans="1:20" x14ac:dyDescent="0.25">
      <c r="A2564" s="3">
        <v>2015</v>
      </c>
      <c r="B2564" s="2" t="s">
        <v>572</v>
      </c>
      <c r="C2564" s="1">
        <v>3550902</v>
      </c>
      <c r="D2564" s="4">
        <v>4</v>
      </c>
      <c r="E2564" s="6">
        <v>9</v>
      </c>
      <c r="F2564" s="39">
        <v>35509029</v>
      </c>
      <c r="G2564" s="39">
        <v>1</v>
      </c>
      <c r="H2564" s="39">
        <v>0</v>
      </c>
      <c r="I2564" s="132">
        <v>7.9000000000000006E-6</v>
      </c>
      <c r="J2564" s="132">
        <v>7.9000000000000006E-6</v>
      </c>
      <c r="K2564" s="132">
        <v>0</v>
      </c>
      <c r="L2564" s="132">
        <v>0</v>
      </c>
      <c r="M2564" s="132">
        <v>0</v>
      </c>
      <c r="N2564" s="132">
        <v>0</v>
      </c>
      <c r="O2564" s="132">
        <v>7.9000000000000006E-6</v>
      </c>
      <c r="P2564" s="132">
        <v>0</v>
      </c>
      <c r="Q2564" s="140">
        <v>0</v>
      </c>
      <c r="R2564" s="134">
        <v>5</v>
      </c>
      <c r="S2564" s="122">
        <f t="shared" si="80"/>
        <v>100</v>
      </c>
      <c r="T2564" s="122">
        <f t="shared" si="81"/>
        <v>0</v>
      </c>
    </row>
    <row r="2565" spans="1:20" x14ac:dyDescent="0.25">
      <c r="A2565" s="3">
        <v>2015</v>
      </c>
      <c r="B2565" s="2" t="s">
        <v>573</v>
      </c>
      <c r="C2565" s="1">
        <v>3551009</v>
      </c>
      <c r="D2565" s="4">
        <v>7</v>
      </c>
      <c r="E2565" s="6">
        <v>7</v>
      </c>
      <c r="F2565" s="39">
        <v>35510097</v>
      </c>
      <c r="G2565" s="39">
        <v>7</v>
      </c>
      <c r="H2565" s="39">
        <v>4</v>
      </c>
      <c r="I2565" s="132">
        <v>0.18204620000000002</v>
      </c>
      <c r="J2565" s="132">
        <v>0.18079240000000002</v>
      </c>
      <c r="K2565" s="132">
        <v>1.2538E-3</v>
      </c>
      <c r="L2565" s="132">
        <v>0</v>
      </c>
      <c r="M2565" s="132">
        <v>0.17750000000000002</v>
      </c>
      <c r="N2565" s="132">
        <v>2.0682999999999999E-3</v>
      </c>
      <c r="O2565" s="132">
        <v>0</v>
      </c>
      <c r="P2565" s="132">
        <v>2.4778999999999999E-3</v>
      </c>
      <c r="Q2565" s="140">
        <v>4</v>
      </c>
      <c r="R2565" s="134">
        <v>37</v>
      </c>
      <c r="S2565" s="122">
        <f t="shared" si="80"/>
        <v>63.636363636363633</v>
      </c>
      <c r="T2565" s="122">
        <f t="shared" si="81"/>
        <v>36.363636363636367</v>
      </c>
    </row>
    <row r="2566" spans="1:20" x14ac:dyDescent="0.25">
      <c r="A2566" s="3">
        <v>2015</v>
      </c>
      <c r="B2566" s="2" t="s">
        <v>574</v>
      </c>
      <c r="C2566" s="1">
        <v>3551108</v>
      </c>
      <c r="D2566" s="4">
        <v>10</v>
      </c>
      <c r="E2566" s="6">
        <v>10</v>
      </c>
      <c r="F2566" s="39">
        <v>355110810</v>
      </c>
      <c r="G2566" s="39">
        <v>3</v>
      </c>
      <c r="H2566" s="39">
        <v>12</v>
      </c>
      <c r="I2566" s="132">
        <v>1.56227E-2</v>
      </c>
      <c r="J2566" s="132">
        <v>2.1990999999999998E-3</v>
      </c>
      <c r="K2566" s="132">
        <v>1.3423600000000001E-2</v>
      </c>
      <c r="L2566" s="132">
        <v>0</v>
      </c>
      <c r="M2566" s="132">
        <v>9.6498E-3</v>
      </c>
      <c r="N2566" s="132">
        <v>3.1228000000000002E-3</v>
      </c>
      <c r="O2566" s="132">
        <v>2.1990999999999998E-3</v>
      </c>
      <c r="P2566" s="132">
        <v>6.5099999999999999E-4</v>
      </c>
      <c r="Q2566" s="140">
        <v>12</v>
      </c>
      <c r="R2566" s="134">
        <v>6</v>
      </c>
      <c r="S2566" s="122">
        <f t="shared" si="80"/>
        <v>20</v>
      </c>
      <c r="T2566" s="122">
        <f t="shared" si="81"/>
        <v>80</v>
      </c>
    </row>
    <row r="2567" spans="1:20" x14ac:dyDescent="0.25">
      <c r="A2567" s="3">
        <v>2015</v>
      </c>
      <c r="B2567" s="2" t="s">
        <v>574</v>
      </c>
      <c r="C2567" s="1">
        <v>3551108</v>
      </c>
      <c r="D2567" s="4">
        <v>10</v>
      </c>
      <c r="E2567" s="6">
        <v>14</v>
      </c>
      <c r="F2567" s="39">
        <v>355110814</v>
      </c>
      <c r="G2567" s="39">
        <v>0</v>
      </c>
      <c r="H2567" s="39">
        <v>2</v>
      </c>
      <c r="I2567" s="132">
        <v>1.9680000000000001E-4</v>
      </c>
      <c r="J2567" s="132">
        <v>0</v>
      </c>
      <c r="K2567" s="132">
        <v>1.9680000000000001E-4</v>
      </c>
      <c r="L2567" s="132">
        <v>0</v>
      </c>
      <c r="M2567" s="132">
        <v>0</v>
      </c>
      <c r="N2567" s="132">
        <v>0</v>
      </c>
      <c r="O2567" s="132">
        <v>1.852E-4</v>
      </c>
      <c r="P2567" s="132">
        <v>1.1600000000000001E-5</v>
      </c>
      <c r="Q2567" s="140">
        <v>0</v>
      </c>
      <c r="R2567" s="134">
        <v>0</v>
      </c>
      <c r="S2567" s="122">
        <f t="shared" si="80"/>
        <v>0</v>
      </c>
      <c r="T2567" s="122">
        <f t="shared" si="81"/>
        <v>100</v>
      </c>
    </row>
    <row r="2568" spans="1:20" x14ac:dyDescent="0.25">
      <c r="A2568" s="3">
        <v>2015</v>
      </c>
      <c r="B2568" s="2" t="s">
        <v>575</v>
      </c>
      <c r="C2568" s="1">
        <v>3551207</v>
      </c>
      <c r="D2568" s="4">
        <v>14</v>
      </c>
      <c r="E2568" s="6">
        <v>14</v>
      </c>
      <c r="F2568" s="39">
        <v>355120714</v>
      </c>
      <c r="G2568" s="39">
        <v>3</v>
      </c>
      <c r="H2568" s="39">
        <v>3</v>
      </c>
      <c r="I2568" s="132">
        <v>2.3069899999999997E-2</v>
      </c>
      <c r="J2568" s="132">
        <v>1.49035E-2</v>
      </c>
      <c r="K2568" s="132">
        <v>8.166399999999999E-3</v>
      </c>
      <c r="L2568" s="132">
        <v>0</v>
      </c>
      <c r="M2568" s="132">
        <v>7.9541999999999998E-3</v>
      </c>
      <c r="N2568" s="132">
        <v>0</v>
      </c>
      <c r="O2568" s="132">
        <v>1.43479E-2</v>
      </c>
      <c r="P2568" s="132">
        <v>7.6779999999999991E-4</v>
      </c>
      <c r="Q2568" s="140">
        <v>1</v>
      </c>
      <c r="R2568" s="134">
        <v>0</v>
      </c>
      <c r="S2568" s="122">
        <f t="shared" si="80"/>
        <v>50</v>
      </c>
      <c r="T2568" s="122">
        <f t="shared" si="81"/>
        <v>50</v>
      </c>
    </row>
    <row r="2569" spans="1:20" x14ac:dyDescent="0.25">
      <c r="A2569" s="3">
        <v>2015</v>
      </c>
      <c r="B2569" s="2" t="s">
        <v>576</v>
      </c>
      <c r="C2569" s="1">
        <v>3551306</v>
      </c>
      <c r="D2569" s="4">
        <v>18</v>
      </c>
      <c r="E2569" s="6">
        <v>18</v>
      </c>
      <c r="F2569" s="39">
        <v>355130618</v>
      </c>
      <c r="G2569" s="39">
        <v>2</v>
      </c>
      <c r="H2569" s="39">
        <v>8</v>
      </c>
      <c r="I2569" s="132">
        <v>0.11587159999999999</v>
      </c>
      <c r="J2569" s="132">
        <v>1.4194499999999999E-2</v>
      </c>
      <c r="K2569" s="132">
        <v>0.10167709999999999</v>
      </c>
      <c r="L2569" s="132">
        <v>0</v>
      </c>
      <c r="M2569" s="132">
        <v>6.8564999999999997E-3</v>
      </c>
      <c r="N2569" s="132">
        <v>0.10706019999999999</v>
      </c>
      <c r="O2569" s="132">
        <v>3.056E-4</v>
      </c>
      <c r="P2569" s="132">
        <v>1.6493E-3</v>
      </c>
      <c r="Q2569" s="140">
        <v>3</v>
      </c>
      <c r="R2569" s="134">
        <v>2</v>
      </c>
      <c r="S2569" s="122">
        <f t="shared" si="80"/>
        <v>20</v>
      </c>
      <c r="T2569" s="122">
        <f t="shared" si="81"/>
        <v>80</v>
      </c>
    </row>
    <row r="2570" spans="1:20" x14ac:dyDescent="0.25">
      <c r="A2570" s="3">
        <v>2015</v>
      </c>
      <c r="B2570" s="2" t="s">
        <v>577</v>
      </c>
      <c r="C2570" s="1">
        <v>3551405</v>
      </c>
      <c r="D2570" s="4">
        <v>4</v>
      </c>
      <c r="E2570" s="6">
        <v>4</v>
      </c>
      <c r="F2570" s="39">
        <v>35514054</v>
      </c>
      <c r="G2570" s="39">
        <v>17</v>
      </c>
      <c r="H2570" s="39">
        <v>28</v>
      </c>
      <c r="I2570" s="132">
        <v>0.25729079999999999</v>
      </c>
      <c r="J2570" s="132">
        <v>0.22503630000000002</v>
      </c>
      <c r="K2570" s="132">
        <v>3.2254499999999985E-2</v>
      </c>
      <c r="L2570" s="132">
        <v>3.6794457128361234E-3</v>
      </c>
      <c r="M2570" s="132">
        <v>3.15625E-2</v>
      </c>
      <c r="N2570" s="132">
        <v>5.7847000000000003E-3</v>
      </c>
      <c r="O2570" s="132">
        <v>0.21820640000000002</v>
      </c>
      <c r="P2570" s="132">
        <v>1.7372000000000002E-3</v>
      </c>
      <c r="Q2570" s="140">
        <v>4</v>
      </c>
      <c r="R2570" s="134">
        <v>3</v>
      </c>
      <c r="S2570" s="122">
        <f t="shared" si="80"/>
        <v>37.777777777777779</v>
      </c>
      <c r="T2570" s="122">
        <f t="shared" si="81"/>
        <v>62.222222222222221</v>
      </c>
    </row>
    <row r="2571" spans="1:20" x14ac:dyDescent="0.25">
      <c r="A2571" s="3">
        <v>2015</v>
      </c>
      <c r="B2571" s="2" t="s">
        <v>578</v>
      </c>
      <c r="C2571" s="1">
        <v>3551603</v>
      </c>
      <c r="D2571" s="4">
        <v>9</v>
      </c>
      <c r="E2571" s="6">
        <v>9</v>
      </c>
      <c r="F2571" s="39">
        <v>35516039</v>
      </c>
      <c r="G2571" s="39">
        <v>42</v>
      </c>
      <c r="H2571" s="39">
        <v>19</v>
      </c>
      <c r="I2571" s="132">
        <v>0.16656310000000002</v>
      </c>
      <c r="J2571" s="132">
        <v>0.16245960000000001</v>
      </c>
      <c r="K2571" s="132">
        <v>4.1035000000000004E-3</v>
      </c>
      <c r="L2571" s="132">
        <v>0</v>
      </c>
      <c r="M2571" s="132">
        <v>8.0504199999999998E-2</v>
      </c>
      <c r="N2571" s="132">
        <v>6.0190000000000005E-4</v>
      </c>
      <c r="O2571" s="132">
        <v>7.4073899999999984E-2</v>
      </c>
      <c r="P2571" s="132">
        <v>1.1383099999999998E-2</v>
      </c>
      <c r="Q2571" s="140">
        <v>43</v>
      </c>
      <c r="R2571" s="134">
        <v>28</v>
      </c>
      <c r="S2571" s="122">
        <f t="shared" si="80"/>
        <v>68.852459016393439</v>
      </c>
      <c r="T2571" s="122">
        <f t="shared" si="81"/>
        <v>31.147540983606557</v>
      </c>
    </row>
    <row r="2572" spans="1:20" x14ac:dyDescent="0.25">
      <c r="A2572" s="3">
        <v>2015</v>
      </c>
      <c r="B2572" s="2" t="s">
        <v>578</v>
      </c>
      <c r="C2572" s="1">
        <v>3551603</v>
      </c>
      <c r="D2572" s="4">
        <v>9</v>
      </c>
      <c r="E2572" s="6">
        <v>5</v>
      </c>
      <c r="F2572" s="39">
        <v>35516035</v>
      </c>
      <c r="G2572" s="39">
        <v>2</v>
      </c>
      <c r="H2572" s="39">
        <v>0</v>
      </c>
      <c r="I2572" s="132">
        <v>5.5600000000000003E-5</v>
      </c>
      <c r="J2572" s="132">
        <v>5.5600000000000003E-5</v>
      </c>
      <c r="K2572" s="132">
        <v>0</v>
      </c>
      <c r="L2572" s="132">
        <v>0</v>
      </c>
      <c r="M2572" s="132">
        <v>0</v>
      </c>
      <c r="N2572" s="132">
        <v>0</v>
      </c>
      <c r="O2572" s="132">
        <v>2.7800000000000001E-5</v>
      </c>
      <c r="P2572" s="132">
        <v>2.7800000000000001E-5</v>
      </c>
      <c r="Q2572" s="140">
        <v>2</v>
      </c>
      <c r="R2572" s="134">
        <v>2</v>
      </c>
      <c r="S2572" s="122">
        <f t="shared" si="80"/>
        <v>100</v>
      </c>
      <c r="T2572" s="122">
        <f t="shared" si="81"/>
        <v>0</v>
      </c>
    </row>
    <row r="2573" spans="1:20" x14ac:dyDescent="0.25">
      <c r="A2573" s="3">
        <v>2015</v>
      </c>
      <c r="B2573" s="2" t="s">
        <v>579</v>
      </c>
      <c r="C2573" s="1">
        <v>3551504</v>
      </c>
      <c r="D2573" s="4">
        <v>4</v>
      </c>
      <c r="E2573" s="6">
        <v>4</v>
      </c>
      <c r="F2573" s="39">
        <v>35515044</v>
      </c>
      <c r="G2573" s="39">
        <v>0</v>
      </c>
      <c r="H2573" s="39">
        <v>40</v>
      </c>
      <c r="I2573" s="132">
        <v>0.23212430000000009</v>
      </c>
      <c r="J2573" s="132">
        <v>0</v>
      </c>
      <c r="K2573" s="132">
        <v>0.23212430000000009</v>
      </c>
      <c r="L2573" s="132">
        <v>1.5342465753424657</v>
      </c>
      <c r="M2573" s="132">
        <v>6.1342599999999997E-2</v>
      </c>
      <c r="N2573" s="132">
        <v>0.1533988</v>
      </c>
      <c r="O2573" s="132">
        <v>3.7580999999999995E-3</v>
      </c>
      <c r="P2573" s="132">
        <v>1.3624799999999999E-2</v>
      </c>
      <c r="Q2573" s="140">
        <v>0</v>
      </c>
      <c r="R2573" s="134">
        <v>11</v>
      </c>
      <c r="S2573" s="122">
        <f t="shared" si="80"/>
        <v>0</v>
      </c>
      <c r="T2573" s="122">
        <f t="shared" si="81"/>
        <v>100</v>
      </c>
    </row>
    <row r="2574" spans="1:20" x14ac:dyDescent="0.25">
      <c r="A2574" s="3">
        <v>2015</v>
      </c>
      <c r="B2574" s="2" t="s">
        <v>580</v>
      </c>
      <c r="C2574" s="1">
        <v>3551702</v>
      </c>
      <c r="D2574" s="4">
        <v>9</v>
      </c>
      <c r="E2574" s="6">
        <v>9</v>
      </c>
      <c r="F2574" s="39">
        <v>35517029</v>
      </c>
      <c r="G2574" s="39">
        <v>17</v>
      </c>
      <c r="H2574" s="39">
        <v>84</v>
      </c>
      <c r="I2574" s="132">
        <v>3.1060950000000007</v>
      </c>
      <c r="J2574" s="132">
        <v>2.2382149</v>
      </c>
      <c r="K2574" s="132">
        <v>0.86788010000000049</v>
      </c>
      <c r="L2574" s="132">
        <v>4.7602739726027396E-2</v>
      </c>
      <c r="M2574" s="132">
        <v>0.69643519999999981</v>
      </c>
      <c r="N2574" s="132">
        <v>2.3326701000000001</v>
      </c>
      <c r="O2574" s="132">
        <v>7.0969499999999991E-2</v>
      </c>
      <c r="P2574" s="132">
        <v>6.0202000000000016E-3</v>
      </c>
      <c r="Q2574" s="140">
        <v>10</v>
      </c>
      <c r="R2574" s="134">
        <v>16</v>
      </c>
      <c r="S2574" s="122">
        <f t="shared" si="80"/>
        <v>16.831683168316832</v>
      </c>
      <c r="T2574" s="122">
        <f t="shared" si="81"/>
        <v>83.168316831683171</v>
      </c>
    </row>
    <row r="2575" spans="1:20" x14ac:dyDescent="0.25">
      <c r="A2575" s="3">
        <v>2015</v>
      </c>
      <c r="B2575" s="2" t="s">
        <v>580</v>
      </c>
      <c r="C2575" s="1">
        <v>3551702</v>
      </c>
      <c r="D2575" s="4">
        <v>9</v>
      </c>
      <c r="E2575" s="6">
        <v>4</v>
      </c>
      <c r="F2575" s="39">
        <v>35517024</v>
      </c>
      <c r="G2575" s="39">
        <v>5</v>
      </c>
      <c r="H2575" s="39">
        <v>3</v>
      </c>
      <c r="I2575" s="132">
        <v>0.2878347</v>
      </c>
      <c r="J2575" s="132">
        <v>0.26467499999999999</v>
      </c>
      <c r="K2575" s="132">
        <v>2.3159699999999998E-2</v>
      </c>
      <c r="L2575" s="132">
        <v>0.31023274987316085</v>
      </c>
      <c r="M2575" s="132">
        <v>0</v>
      </c>
      <c r="N2575" s="132">
        <v>0.28634249999999994</v>
      </c>
      <c r="O2575" s="132">
        <v>0</v>
      </c>
      <c r="P2575" s="132">
        <v>1.4922000000000002E-3</v>
      </c>
      <c r="Q2575" s="140">
        <v>4</v>
      </c>
      <c r="R2575" s="134">
        <v>2</v>
      </c>
      <c r="S2575" s="122">
        <f t="shared" si="80"/>
        <v>62.5</v>
      </c>
      <c r="T2575" s="122">
        <f t="shared" si="81"/>
        <v>37.5</v>
      </c>
    </row>
    <row r="2576" spans="1:20" x14ac:dyDescent="0.25">
      <c r="A2576" s="3">
        <v>2015</v>
      </c>
      <c r="B2576" s="2" t="s">
        <v>581</v>
      </c>
      <c r="C2576" s="1">
        <v>3551801</v>
      </c>
      <c r="D2576" s="4">
        <v>11</v>
      </c>
      <c r="E2576" s="6">
        <v>11</v>
      </c>
      <c r="F2576" s="39">
        <v>355180111</v>
      </c>
      <c r="G2576" s="39">
        <v>47</v>
      </c>
      <c r="H2576" s="39">
        <v>10</v>
      </c>
      <c r="I2576" s="132">
        <v>0.15573630000000002</v>
      </c>
      <c r="J2576" s="132">
        <v>0.15187120000000001</v>
      </c>
      <c r="K2576" s="132">
        <v>3.8650999999999994E-3</v>
      </c>
      <c r="L2576" s="132">
        <v>5.5908453830542867E-2</v>
      </c>
      <c r="M2576" s="132">
        <v>5.7365599999999996E-2</v>
      </c>
      <c r="N2576" s="132">
        <v>6.3720000000000009E-4</v>
      </c>
      <c r="O2576" s="132">
        <v>9.7329099999999988E-2</v>
      </c>
      <c r="P2576" s="132">
        <v>4.0440000000000002E-4</v>
      </c>
      <c r="Q2576" s="140">
        <v>164</v>
      </c>
      <c r="R2576" s="134">
        <v>5</v>
      </c>
      <c r="S2576" s="122">
        <f t="shared" si="80"/>
        <v>82.456140350877192</v>
      </c>
      <c r="T2576" s="122">
        <f t="shared" si="81"/>
        <v>17.543859649122805</v>
      </c>
    </row>
    <row r="2577" spans="1:20" x14ac:dyDescent="0.25">
      <c r="A2577" s="3">
        <v>2015</v>
      </c>
      <c r="B2577" s="2" t="s">
        <v>582</v>
      </c>
      <c r="C2577" s="1">
        <v>3551900</v>
      </c>
      <c r="D2577" s="4">
        <v>15</v>
      </c>
      <c r="E2577" s="6">
        <v>15</v>
      </c>
      <c r="F2577" s="39">
        <v>355190015</v>
      </c>
      <c r="G2577" s="39">
        <v>17</v>
      </c>
      <c r="H2577" s="39">
        <v>13</v>
      </c>
      <c r="I2577" s="132">
        <v>0.29442469999999998</v>
      </c>
      <c r="J2577" s="132">
        <v>0.23567650000000001</v>
      </c>
      <c r="K2577" s="132">
        <v>5.8748199999999993E-2</v>
      </c>
      <c r="L2577" s="132">
        <v>0</v>
      </c>
      <c r="M2577" s="132">
        <v>0</v>
      </c>
      <c r="N2577" s="132">
        <v>0.1153975</v>
      </c>
      <c r="O2577" s="132">
        <v>0.17880150000000006</v>
      </c>
      <c r="P2577" s="132">
        <v>2.2570000000000001E-4</v>
      </c>
      <c r="Q2577" s="140">
        <v>10</v>
      </c>
      <c r="R2577" s="134">
        <v>7</v>
      </c>
      <c r="S2577" s="122">
        <f t="shared" si="80"/>
        <v>56.666666666666664</v>
      </c>
      <c r="T2577" s="122">
        <f t="shared" si="81"/>
        <v>43.333333333333336</v>
      </c>
    </row>
    <row r="2578" spans="1:20" x14ac:dyDescent="0.25">
      <c r="A2578" s="3">
        <v>2015</v>
      </c>
      <c r="B2578" s="2" t="s">
        <v>583</v>
      </c>
      <c r="C2578" s="1">
        <v>3552007</v>
      </c>
      <c r="D2578" s="4">
        <v>2</v>
      </c>
      <c r="E2578" s="6">
        <v>2</v>
      </c>
      <c r="F2578" s="39">
        <v>35520072</v>
      </c>
      <c r="G2578" s="39">
        <v>3</v>
      </c>
      <c r="H2578" s="39">
        <v>2</v>
      </c>
      <c r="I2578" s="132">
        <v>1.5816E-2</v>
      </c>
      <c r="J2578" s="132">
        <v>1.25521E-2</v>
      </c>
      <c r="K2578" s="132">
        <v>3.2639000000000001E-3</v>
      </c>
      <c r="L2578" s="132">
        <v>0</v>
      </c>
      <c r="M2578" s="132">
        <v>1.52639E-2</v>
      </c>
      <c r="N2578" s="132">
        <v>0</v>
      </c>
      <c r="O2578" s="132">
        <v>0</v>
      </c>
      <c r="P2578" s="132">
        <v>5.5210000000000003E-4</v>
      </c>
      <c r="Q2578" s="140">
        <v>8</v>
      </c>
      <c r="R2578" s="134">
        <v>46</v>
      </c>
      <c r="S2578" s="122">
        <f t="shared" si="80"/>
        <v>60</v>
      </c>
      <c r="T2578" s="122">
        <f t="shared" si="81"/>
        <v>40</v>
      </c>
    </row>
    <row r="2579" spans="1:20" x14ac:dyDescent="0.25">
      <c r="A2579" s="3">
        <v>2015</v>
      </c>
      <c r="B2579" s="2" t="s">
        <v>584</v>
      </c>
      <c r="C2579" s="1">
        <v>3552106</v>
      </c>
      <c r="D2579" s="4">
        <v>9</v>
      </c>
      <c r="E2579" s="6">
        <v>9</v>
      </c>
      <c r="F2579" s="39">
        <v>35521069</v>
      </c>
      <c r="G2579" s="39">
        <v>84</v>
      </c>
      <c r="H2579" s="39">
        <v>43</v>
      </c>
      <c r="I2579" s="132">
        <v>0.12657359999999995</v>
      </c>
      <c r="J2579" s="132">
        <v>0.11303199999999995</v>
      </c>
      <c r="K2579" s="132">
        <v>1.3541600000000011E-2</v>
      </c>
      <c r="L2579" s="132">
        <v>7.9656139015728059E-2</v>
      </c>
      <c r="M2579" s="132">
        <v>2.6458300000000001E-2</v>
      </c>
      <c r="N2579" s="132">
        <v>1.8495199999999996E-2</v>
      </c>
      <c r="O2579" s="132">
        <v>7.1443899999999977E-2</v>
      </c>
      <c r="P2579" s="132">
        <v>1.0176199999999998E-2</v>
      </c>
      <c r="Q2579" s="140">
        <v>80</v>
      </c>
      <c r="R2579" s="134">
        <v>49</v>
      </c>
      <c r="S2579" s="122">
        <f t="shared" si="80"/>
        <v>66.141732283464577</v>
      </c>
      <c r="T2579" s="122">
        <f t="shared" si="81"/>
        <v>33.858267716535437</v>
      </c>
    </row>
    <row r="2580" spans="1:20" x14ac:dyDescent="0.25">
      <c r="A2580" s="3">
        <v>2015</v>
      </c>
      <c r="B2580" s="2" t="s">
        <v>584</v>
      </c>
      <c r="C2580" s="1">
        <v>3552106</v>
      </c>
      <c r="D2580" s="4">
        <v>9</v>
      </c>
      <c r="E2580" s="6">
        <v>5</v>
      </c>
      <c r="F2580" s="39">
        <v>35521065</v>
      </c>
      <c r="G2580" s="39">
        <v>5</v>
      </c>
      <c r="H2580" s="39">
        <v>2</v>
      </c>
      <c r="I2580" s="132">
        <v>1.3604999999999999E-3</v>
      </c>
      <c r="J2580" s="132">
        <v>1.2916E-3</v>
      </c>
      <c r="K2580" s="132">
        <v>6.8900000000000008E-5</v>
      </c>
      <c r="L2580" s="132">
        <v>0</v>
      </c>
      <c r="M2580" s="132">
        <v>0</v>
      </c>
      <c r="N2580" s="132">
        <v>8.0550000000000001E-4</v>
      </c>
      <c r="O2580" s="132">
        <v>2.7779999999999998E-4</v>
      </c>
      <c r="P2580" s="132">
        <v>2.7720000000000002E-4</v>
      </c>
      <c r="Q2580" s="140">
        <v>3</v>
      </c>
      <c r="R2580" s="134">
        <v>1</v>
      </c>
      <c r="S2580" s="122">
        <f t="shared" si="80"/>
        <v>71.428571428571431</v>
      </c>
      <c r="T2580" s="122">
        <f t="shared" si="81"/>
        <v>28.571428571428569</v>
      </c>
    </row>
    <row r="2581" spans="1:20" x14ac:dyDescent="0.25">
      <c r="A2581" s="3">
        <v>2015</v>
      </c>
      <c r="B2581" s="2" t="s">
        <v>585</v>
      </c>
      <c r="C2581" s="1">
        <v>3552205</v>
      </c>
      <c r="D2581" s="4">
        <v>10</v>
      </c>
      <c r="E2581" s="6">
        <v>10</v>
      </c>
      <c r="F2581" s="39">
        <v>355220510</v>
      </c>
      <c r="G2581" s="39">
        <v>36</v>
      </c>
      <c r="H2581" s="39">
        <v>309</v>
      </c>
      <c r="I2581" s="132">
        <v>0.94705039999999918</v>
      </c>
      <c r="J2581" s="132">
        <v>0.57440800000000025</v>
      </c>
      <c r="K2581" s="132">
        <v>0.37264239999999893</v>
      </c>
      <c r="L2581" s="132">
        <v>0</v>
      </c>
      <c r="M2581" s="132">
        <v>0.45471720000000004</v>
      </c>
      <c r="N2581" s="132">
        <v>0.33371069999999947</v>
      </c>
      <c r="O2581" s="132">
        <v>5.7333800000000004E-2</v>
      </c>
      <c r="P2581" s="132">
        <v>0.10128869999999998</v>
      </c>
      <c r="Q2581" s="140">
        <v>117</v>
      </c>
      <c r="R2581" s="134">
        <v>200</v>
      </c>
      <c r="S2581" s="122">
        <f t="shared" si="80"/>
        <v>10.434782608695652</v>
      </c>
      <c r="T2581" s="122">
        <f t="shared" si="81"/>
        <v>89.565217391304358</v>
      </c>
    </row>
    <row r="2582" spans="1:20" x14ac:dyDescent="0.25">
      <c r="A2582" s="3">
        <v>2015</v>
      </c>
      <c r="B2582" s="2" t="s">
        <v>586</v>
      </c>
      <c r="C2582" s="1">
        <v>3552304</v>
      </c>
      <c r="D2582" s="4">
        <v>19</v>
      </c>
      <c r="E2582" s="6">
        <v>19</v>
      </c>
      <c r="F2582" s="39">
        <v>355230419</v>
      </c>
      <c r="G2582" s="39">
        <v>9</v>
      </c>
      <c r="H2582" s="39">
        <v>22</v>
      </c>
      <c r="I2582" s="132">
        <v>0.44909379999999999</v>
      </c>
      <c r="J2582" s="132">
        <v>0.44702979999999998</v>
      </c>
      <c r="K2582" s="132">
        <v>2.0639999999999999E-3</v>
      </c>
      <c r="L2582" s="132">
        <v>0</v>
      </c>
      <c r="M2582" s="132">
        <v>0</v>
      </c>
      <c r="N2582" s="132">
        <v>0.20855029999999999</v>
      </c>
      <c r="O2582" s="132">
        <v>0.23887879999999997</v>
      </c>
      <c r="P2582" s="132">
        <v>1.6647000000000001E-3</v>
      </c>
      <c r="Q2582" s="140">
        <v>1</v>
      </c>
      <c r="R2582" s="134">
        <v>1</v>
      </c>
      <c r="S2582" s="122">
        <f t="shared" si="80"/>
        <v>29.032258064516132</v>
      </c>
      <c r="T2582" s="122">
        <f t="shared" si="81"/>
        <v>70.967741935483872</v>
      </c>
    </row>
    <row r="2583" spans="1:20" x14ac:dyDescent="0.25">
      <c r="A2583" s="3">
        <v>2015</v>
      </c>
      <c r="B2583" s="2" t="s">
        <v>586</v>
      </c>
      <c r="C2583" s="1">
        <v>3552304</v>
      </c>
      <c r="D2583" s="4">
        <v>19</v>
      </c>
      <c r="E2583" s="6">
        <v>18</v>
      </c>
      <c r="F2583" s="39">
        <v>355230418</v>
      </c>
      <c r="G2583" s="39">
        <v>4</v>
      </c>
      <c r="H2583" s="39">
        <v>1</v>
      </c>
      <c r="I2583" s="132">
        <v>6.9829999999999996E-3</v>
      </c>
      <c r="J2583" s="132">
        <v>6.9443999999999999E-3</v>
      </c>
      <c r="K2583" s="132">
        <v>3.8600000000000003E-5</v>
      </c>
      <c r="L2583" s="132">
        <v>6.2416666666666669E-2</v>
      </c>
      <c r="M2583" s="132">
        <v>0</v>
      </c>
      <c r="N2583" s="132">
        <v>0</v>
      </c>
      <c r="O2583" s="132">
        <v>6.9443999999999999E-3</v>
      </c>
      <c r="P2583" s="132">
        <v>3.8600000000000003E-5</v>
      </c>
      <c r="Q2583" s="140">
        <v>4</v>
      </c>
      <c r="R2583" s="134">
        <v>1</v>
      </c>
      <c r="S2583" s="122">
        <f t="shared" si="80"/>
        <v>80</v>
      </c>
      <c r="T2583" s="122">
        <f t="shared" si="81"/>
        <v>20</v>
      </c>
    </row>
    <row r="2584" spans="1:20" x14ac:dyDescent="0.25">
      <c r="A2584" s="3">
        <v>2015</v>
      </c>
      <c r="B2584" s="2" t="s">
        <v>587</v>
      </c>
      <c r="C2584" s="1">
        <v>3552403</v>
      </c>
      <c r="D2584" s="4">
        <v>5</v>
      </c>
      <c r="E2584" s="6">
        <v>5</v>
      </c>
      <c r="F2584" s="39">
        <v>35524035</v>
      </c>
      <c r="G2584" s="39">
        <v>23</v>
      </c>
      <c r="H2584" s="39">
        <v>185</v>
      </c>
      <c r="I2584" s="132">
        <v>0.51070459999999962</v>
      </c>
      <c r="J2584" s="132">
        <v>0.28137889999999993</v>
      </c>
      <c r="K2584" s="132">
        <v>0.22932569999999972</v>
      </c>
      <c r="L2584" s="132">
        <v>0</v>
      </c>
      <c r="M2584" s="132">
        <v>0.2040139</v>
      </c>
      <c r="N2584" s="132">
        <v>0.23188469999999994</v>
      </c>
      <c r="O2584" s="132">
        <v>2.7832799999999998E-2</v>
      </c>
      <c r="P2584" s="132">
        <v>4.69732E-2</v>
      </c>
      <c r="Q2584" s="140">
        <v>19</v>
      </c>
      <c r="R2584" s="134">
        <v>52</v>
      </c>
      <c r="S2584" s="122">
        <f t="shared" si="80"/>
        <v>11.057692307692307</v>
      </c>
      <c r="T2584" s="122">
        <f t="shared" si="81"/>
        <v>88.942307692307693</v>
      </c>
    </row>
    <row r="2585" spans="1:20" x14ac:dyDescent="0.25">
      <c r="A2585" s="3">
        <v>2015</v>
      </c>
      <c r="B2585" s="2" t="s">
        <v>588</v>
      </c>
      <c r="C2585" s="1">
        <v>3552551</v>
      </c>
      <c r="D2585" s="4">
        <v>18</v>
      </c>
      <c r="E2585" s="6">
        <v>18</v>
      </c>
      <c r="F2585" s="39">
        <v>355255118</v>
      </c>
      <c r="G2585" s="39">
        <v>2</v>
      </c>
      <c r="H2585" s="39">
        <v>9</v>
      </c>
      <c r="I2585" s="132">
        <v>0.11090289999999998</v>
      </c>
      <c r="J2585" s="132">
        <v>1.861E-4</v>
      </c>
      <c r="K2585" s="132">
        <v>0.11071679999999999</v>
      </c>
      <c r="L2585" s="132">
        <v>9.4404712075088784E-2</v>
      </c>
      <c r="M2585" s="132">
        <v>0</v>
      </c>
      <c r="N2585" s="132">
        <v>0.11071679999999999</v>
      </c>
      <c r="O2585" s="132">
        <v>1.861E-4</v>
      </c>
      <c r="P2585" s="132">
        <v>0</v>
      </c>
      <c r="Q2585" s="140">
        <v>1</v>
      </c>
      <c r="R2585" s="134">
        <v>1</v>
      </c>
      <c r="S2585" s="122">
        <f t="shared" si="80"/>
        <v>18.181818181818183</v>
      </c>
      <c r="T2585" s="122">
        <f t="shared" si="81"/>
        <v>81.818181818181827</v>
      </c>
    </row>
    <row r="2586" spans="1:20" x14ac:dyDescent="0.25">
      <c r="A2586" s="3">
        <v>2015</v>
      </c>
      <c r="B2586" s="2" t="s">
        <v>589</v>
      </c>
      <c r="C2586" s="1">
        <v>3552502</v>
      </c>
      <c r="D2586" s="4">
        <v>6</v>
      </c>
      <c r="E2586" s="6">
        <v>6</v>
      </c>
      <c r="F2586" s="39">
        <v>35525026</v>
      </c>
      <c r="G2586" s="39">
        <v>54</v>
      </c>
      <c r="H2586" s="39">
        <v>69</v>
      </c>
      <c r="I2586" s="132">
        <v>17.053185899999978</v>
      </c>
      <c r="J2586" s="132">
        <v>16.990949499999978</v>
      </c>
      <c r="K2586" s="132">
        <v>6.2236400000000011E-2</v>
      </c>
      <c r="L2586" s="132">
        <v>0</v>
      </c>
      <c r="M2586" s="132">
        <v>15.001041600000001</v>
      </c>
      <c r="N2586" s="132">
        <v>1.9961560999999997</v>
      </c>
      <c r="O2586" s="132">
        <v>4.3041799999999984E-2</v>
      </c>
      <c r="P2586" s="132">
        <v>1.29464E-2</v>
      </c>
      <c r="Q2586" s="140">
        <v>30</v>
      </c>
      <c r="R2586" s="134">
        <v>195</v>
      </c>
      <c r="S2586" s="122">
        <f t="shared" si="80"/>
        <v>43.902439024390247</v>
      </c>
      <c r="T2586" s="122">
        <f t="shared" si="81"/>
        <v>56.09756097560976</v>
      </c>
    </row>
    <row r="2587" spans="1:20" x14ac:dyDescent="0.25">
      <c r="A2587" s="3">
        <v>2015</v>
      </c>
      <c r="B2587" s="2" t="s">
        <v>590</v>
      </c>
      <c r="C2587" s="1">
        <v>3552601</v>
      </c>
      <c r="D2587" s="4">
        <v>15</v>
      </c>
      <c r="E2587" s="6">
        <v>15</v>
      </c>
      <c r="F2587" s="39">
        <v>355260115</v>
      </c>
      <c r="G2587" s="39">
        <v>18</v>
      </c>
      <c r="H2587" s="39">
        <v>29</v>
      </c>
      <c r="I2587" s="132">
        <v>0.38139129999999982</v>
      </c>
      <c r="J2587" s="132">
        <v>0.29746149999999982</v>
      </c>
      <c r="K2587" s="132">
        <v>8.3929800000000013E-2</v>
      </c>
      <c r="L2587" s="132">
        <v>0</v>
      </c>
      <c r="M2587" s="132">
        <v>4.7614499999999997E-2</v>
      </c>
      <c r="N2587" s="132">
        <v>0</v>
      </c>
      <c r="O2587" s="132">
        <v>0.32322769999999984</v>
      </c>
      <c r="P2587" s="132">
        <v>1.0549100000000002E-2</v>
      </c>
      <c r="Q2587" s="140">
        <v>10</v>
      </c>
      <c r="R2587" s="134">
        <v>13</v>
      </c>
      <c r="S2587" s="122">
        <f t="shared" si="80"/>
        <v>38.297872340425535</v>
      </c>
      <c r="T2587" s="122">
        <f t="shared" si="81"/>
        <v>61.702127659574465</v>
      </c>
    </row>
    <row r="2588" spans="1:20" x14ac:dyDescent="0.25">
      <c r="A2588" s="3">
        <v>2015</v>
      </c>
      <c r="B2588" s="2" t="s">
        <v>591</v>
      </c>
      <c r="C2588" s="1">
        <v>3552700</v>
      </c>
      <c r="D2588" s="4">
        <v>13</v>
      </c>
      <c r="E2588" s="6">
        <v>13</v>
      </c>
      <c r="F2588" s="39">
        <v>355270013</v>
      </c>
      <c r="G2588" s="39">
        <v>4</v>
      </c>
      <c r="H2588" s="39">
        <v>18</v>
      </c>
      <c r="I2588" s="132">
        <v>4.2067099999999996E-2</v>
      </c>
      <c r="J2588" s="132">
        <v>1.04993E-2</v>
      </c>
      <c r="K2588" s="132">
        <v>3.15678E-2</v>
      </c>
      <c r="L2588" s="132">
        <v>0</v>
      </c>
      <c r="M2588" s="132">
        <v>1.9965299999999998E-2</v>
      </c>
      <c r="N2588" s="132">
        <v>6.1990000000000005E-4</v>
      </c>
      <c r="O2588" s="132">
        <v>2.07701E-2</v>
      </c>
      <c r="P2588" s="132">
        <v>7.1179999999999985E-4</v>
      </c>
      <c r="Q2588" s="140">
        <v>4</v>
      </c>
      <c r="R2588" s="134">
        <v>5</v>
      </c>
      <c r="S2588" s="122">
        <f t="shared" si="80"/>
        <v>18.181818181818183</v>
      </c>
      <c r="T2588" s="122">
        <f t="shared" si="81"/>
        <v>81.818181818181827</v>
      </c>
    </row>
    <row r="2589" spans="1:20" x14ac:dyDescent="0.25">
      <c r="A2589" s="3">
        <v>2015</v>
      </c>
      <c r="B2589" s="2" t="s">
        <v>591</v>
      </c>
      <c r="C2589" s="1">
        <v>3552700</v>
      </c>
      <c r="D2589" s="4">
        <v>13</v>
      </c>
      <c r="E2589" s="6">
        <v>16</v>
      </c>
      <c r="F2589" s="39">
        <v>355270016</v>
      </c>
      <c r="G2589" s="39">
        <v>8</v>
      </c>
      <c r="H2589" s="39">
        <v>2</v>
      </c>
      <c r="I2589" s="132">
        <v>0.1181865</v>
      </c>
      <c r="J2589" s="132">
        <v>3.7144900000000002E-2</v>
      </c>
      <c r="K2589" s="132">
        <v>8.1041599999999991E-2</v>
      </c>
      <c r="L2589" s="132">
        <v>0</v>
      </c>
      <c r="M2589" s="132">
        <v>0</v>
      </c>
      <c r="N2589" s="132">
        <v>2.3099999999999999E-5</v>
      </c>
      <c r="O2589" s="132">
        <v>0.11816339999999999</v>
      </c>
      <c r="P2589" s="132">
        <v>0</v>
      </c>
      <c r="Q2589" s="140">
        <v>5</v>
      </c>
      <c r="R2589" s="134">
        <v>1</v>
      </c>
      <c r="S2589" s="122">
        <f t="shared" si="80"/>
        <v>80</v>
      </c>
      <c r="T2589" s="122">
        <f t="shared" si="81"/>
        <v>20</v>
      </c>
    </row>
    <row r="2590" spans="1:20" x14ac:dyDescent="0.25">
      <c r="A2590" s="3">
        <v>2015</v>
      </c>
      <c r="B2590" s="2" t="s">
        <v>592</v>
      </c>
      <c r="C2590" s="1">
        <v>3552809</v>
      </c>
      <c r="D2590" s="4">
        <v>6</v>
      </c>
      <c r="E2590" s="6">
        <v>6</v>
      </c>
      <c r="F2590" s="39">
        <v>35528096</v>
      </c>
      <c r="G2590" s="39">
        <v>1</v>
      </c>
      <c r="H2590" s="39">
        <v>53</v>
      </c>
      <c r="I2590" s="132">
        <v>0.10035369999999999</v>
      </c>
      <c r="J2590" s="132">
        <v>2.6939999999999999E-4</v>
      </c>
      <c r="K2590" s="132">
        <v>0.10008429999999999</v>
      </c>
      <c r="L2590" s="132">
        <v>0</v>
      </c>
      <c r="M2590" s="132">
        <v>0</v>
      </c>
      <c r="N2590" s="132">
        <v>2.8270500000000004E-2</v>
      </c>
      <c r="O2590" s="132">
        <v>0</v>
      </c>
      <c r="P2590" s="132">
        <v>7.2083200000000014E-2</v>
      </c>
      <c r="Q2590" s="140">
        <v>1</v>
      </c>
      <c r="R2590" s="134">
        <v>76</v>
      </c>
      <c r="S2590" s="122">
        <f t="shared" si="80"/>
        <v>1.8518518518518516</v>
      </c>
      <c r="T2590" s="122">
        <f t="shared" si="81"/>
        <v>98.148148148148152</v>
      </c>
    </row>
    <row r="2591" spans="1:20" x14ac:dyDescent="0.25">
      <c r="A2591" s="3">
        <v>2015</v>
      </c>
      <c r="B2591" s="2" t="s">
        <v>593</v>
      </c>
      <c r="C2591" s="1">
        <v>3552908</v>
      </c>
      <c r="D2591" s="4">
        <v>22</v>
      </c>
      <c r="E2591" s="6">
        <v>22</v>
      </c>
      <c r="F2591" s="39">
        <v>355290822</v>
      </c>
      <c r="G2591" s="39">
        <v>9</v>
      </c>
      <c r="H2591" s="39">
        <v>12</v>
      </c>
      <c r="I2591" s="132">
        <v>0.11652619999999998</v>
      </c>
      <c r="J2591" s="132">
        <v>0.10146309999999999</v>
      </c>
      <c r="K2591" s="132">
        <v>1.5063100000000001E-2</v>
      </c>
      <c r="L2591" s="132">
        <v>0</v>
      </c>
      <c r="M2591" s="132">
        <v>1.3555600000000001E-2</v>
      </c>
      <c r="N2591" s="132">
        <v>8.4259999999999999E-4</v>
      </c>
      <c r="O2591" s="132">
        <v>0.10151519999999999</v>
      </c>
      <c r="P2591" s="132">
        <v>6.1279999999999993E-4</v>
      </c>
      <c r="Q2591" s="140">
        <v>1</v>
      </c>
      <c r="R2591" s="134">
        <v>0</v>
      </c>
      <c r="S2591" s="122">
        <f t="shared" si="80"/>
        <v>42.857142857142854</v>
      </c>
      <c r="T2591" s="122">
        <f t="shared" si="81"/>
        <v>57.142857142857139</v>
      </c>
    </row>
    <row r="2592" spans="1:20" x14ac:dyDescent="0.25">
      <c r="A2592" s="3">
        <v>2015</v>
      </c>
      <c r="B2592" s="2" t="s">
        <v>594</v>
      </c>
      <c r="C2592" s="1">
        <v>3553005</v>
      </c>
      <c r="D2592" s="4">
        <v>14</v>
      </c>
      <c r="E2592" s="6">
        <v>14</v>
      </c>
      <c r="F2592" s="39">
        <v>355300514</v>
      </c>
      <c r="G2592" s="39">
        <v>7</v>
      </c>
      <c r="H2592" s="39">
        <v>7</v>
      </c>
      <c r="I2592" s="132">
        <v>3.5848199999999997E-2</v>
      </c>
      <c r="J2592" s="132">
        <v>2.8414699999999998E-2</v>
      </c>
      <c r="K2592" s="132">
        <v>7.4335E-3</v>
      </c>
      <c r="L2592" s="132">
        <v>3.1579908675799087E-2</v>
      </c>
      <c r="M2592" s="132">
        <v>2.7908399999999996E-2</v>
      </c>
      <c r="N2592" s="132">
        <v>6.3659999999999997E-4</v>
      </c>
      <c r="O2592" s="132">
        <v>7.2452999999999997E-3</v>
      </c>
      <c r="P2592" s="132">
        <v>5.7899999999999998E-5</v>
      </c>
      <c r="Q2592" s="140">
        <v>2</v>
      </c>
      <c r="R2592" s="134">
        <v>1</v>
      </c>
      <c r="S2592" s="122">
        <f t="shared" si="80"/>
        <v>50</v>
      </c>
      <c r="T2592" s="122">
        <f t="shared" si="81"/>
        <v>50</v>
      </c>
    </row>
    <row r="2593" spans="1:20" x14ac:dyDescent="0.25">
      <c r="A2593" s="3">
        <v>2015</v>
      </c>
      <c r="B2593" s="2" t="s">
        <v>595</v>
      </c>
      <c r="C2593" s="1">
        <v>3553104</v>
      </c>
      <c r="D2593" s="4">
        <v>15</v>
      </c>
      <c r="E2593" s="6">
        <v>15</v>
      </c>
      <c r="F2593" s="39">
        <v>355310415</v>
      </c>
      <c r="G2593" s="39">
        <v>13</v>
      </c>
      <c r="H2593" s="39">
        <v>29</v>
      </c>
      <c r="I2593" s="132">
        <v>9.9581399999999973E-2</v>
      </c>
      <c r="J2593" s="132">
        <v>2.8903399999999996E-2</v>
      </c>
      <c r="K2593" s="132">
        <v>7.0677999999999977E-2</v>
      </c>
      <c r="L2593" s="132">
        <v>0</v>
      </c>
      <c r="M2593" s="132">
        <v>2.8920399999999999E-2</v>
      </c>
      <c r="N2593" s="132">
        <v>1.0185000000000001E-3</v>
      </c>
      <c r="O2593" s="132">
        <v>6.8959599999999982E-2</v>
      </c>
      <c r="P2593" s="132">
        <v>6.8289999999999996E-4</v>
      </c>
      <c r="Q2593" s="140">
        <v>3</v>
      </c>
      <c r="R2593" s="134">
        <v>1</v>
      </c>
      <c r="S2593" s="122">
        <f t="shared" si="80"/>
        <v>30.952380952380953</v>
      </c>
      <c r="T2593" s="122">
        <f t="shared" si="81"/>
        <v>69.047619047619051</v>
      </c>
    </row>
    <row r="2594" spans="1:20" x14ac:dyDescent="0.25">
      <c r="A2594" s="3">
        <v>2015</v>
      </c>
      <c r="B2594" s="2" t="s">
        <v>596</v>
      </c>
      <c r="C2594" s="1">
        <v>3553203</v>
      </c>
      <c r="D2594" s="4">
        <v>15</v>
      </c>
      <c r="E2594" s="6">
        <v>15</v>
      </c>
      <c r="F2594" s="39">
        <v>355320315</v>
      </c>
      <c r="G2594" s="39">
        <v>5</v>
      </c>
      <c r="H2594" s="39">
        <v>7</v>
      </c>
      <c r="I2594" s="132">
        <v>4.7747000000000005E-2</v>
      </c>
      <c r="J2594" s="132">
        <v>2.7983800000000003E-2</v>
      </c>
      <c r="K2594" s="132">
        <v>1.9763200000000002E-2</v>
      </c>
      <c r="L2594" s="132">
        <v>0</v>
      </c>
      <c r="M2594" s="132">
        <v>1.30787E-2</v>
      </c>
      <c r="N2594" s="132">
        <v>7.4689999999999999E-4</v>
      </c>
      <c r="O2594" s="132">
        <v>3.3817199999999999E-2</v>
      </c>
      <c r="P2594" s="132">
        <v>1.042E-4</v>
      </c>
      <c r="Q2594" s="140">
        <v>0</v>
      </c>
      <c r="R2594" s="134">
        <v>0</v>
      </c>
      <c r="S2594" s="122">
        <f t="shared" si="80"/>
        <v>41.666666666666671</v>
      </c>
      <c r="T2594" s="122">
        <f t="shared" si="81"/>
        <v>58.333333333333336</v>
      </c>
    </row>
    <row r="2595" spans="1:20" x14ac:dyDescent="0.25">
      <c r="A2595" s="3">
        <v>2015</v>
      </c>
      <c r="B2595" s="2" t="s">
        <v>596</v>
      </c>
      <c r="C2595" s="1">
        <v>3553203</v>
      </c>
      <c r="D2595" s="4">
        <v>15</v>
      </c>
      <c r="E2595" s="6">
        <v>9</v>
      </c>
      <c r="F2595" s="39">
        <v>35532039</v>
      </c>
      <c r="G2595" s="39">
        <v>1</v>
      </c>
      <c r="H2595" s="39">
        <v>2</v>
      </c>
      <c r="I2595" s="132">
        <v>7.1855E-3</v>
      </c>
      <c r="J2595" s="132">
        <v>7.0891000000000001E-3</v>
      </c>
      <c r="K2595" s="132">
        <v>9.6400000000000012E-5</v>
      </c>
      <c r="L2595" s="132">
        <v>0</v>
      </c>
      <c r="M2595" s="132">
        <v>0</v>
      </c>
      <c r="N2595" s="132">
        <v>9.6400000000000012E-5</v>
      </c>
      <c r="O2595" s="132">
        <v>7.0891000000000001E-3</v>
      </c>
      <c r="P2595" s="132">
        <v>0</v>
      </c>
      <c r="Q2595" s="140">
        <v>2</v>
      </c>
      <c r="R2595" s="134">
        <v>1</v>
      </c>
      <c r="S2595" s="122">
        <f t="shared" si="80"/>
        <v>33.333333333333329</v>
      </c>
      <c r="T2595" s="122">
        <f t="shared" si="81"/>
        <v>66.666666666666657</v>
      </c>
    </row>
    <row r="2596" spans="1:20" x14ac:dyDescent="0.25">
      <c r="A2596" s="3">
        <v>2015</v>
      </c>
      <c r="B2596" s="2" t="s">
        <v>597</v>
      </c>
      <c r="C2596" s="1">
        <v>3553302</v>
      </c>
      <c r="D2596" s="4">
        <v>4</v>
      </c>
      <c r="E2596" s="6">
        <v>4</v>
      </c>
      <c r="F2596" s="39">
        <v>35533024</v>
      </c>
      <c r="G2596" s="39">
        <v>55</v>
      </c>
      <c r="H2596" s="39">
        <v>31</v>
      </c>
      <c r="I2596" s="132">
        <v>0.63216339999999982</v>
      </c>
      <c r="J2596" s="132">
        <v>0.61960519999999986</v>
      </c>
      <c r="K2596" s="132">
        <v>1.25582E-2</v>
      </c>
      <c r="L2596" s="132">
        <v>0.28871188483003551</v>
      </c>
      <c r="M2596" s="132">
        <v>0.16931479999999999</v>
      </c>
      <c r="N2596" s="132">
        <v>2.8724999999999997E-2</v>
      </c>
      <c r="O2596" s="132">
        <v>0.42674049999999991</v>
      </c>
      <c r="P2596" s="132">
        <v>7.3830999999999992E-3</v>
      </c>
      <c r="Q2596" s="140">
        <v>33</v>
      </c>
      <c r="R2596" s="134">
        <v>20</v>
      </c>
      <c r="S2596" s="122">
        <f t="shared" si="80"/>
        <v>63.953488372093027</v>
      </c>
      <c r="T2596" s="122">
        <f t="shared" si="81"/>
        <v>36.046511627906973</v>
      </c>
    </row>
    <row r="2597" spans="1:20" x14ac:dyDescent="0.25">
      <c r="A2597" s="3">
        <v>2015</v>
      </c>
      <c r="B2597" s="2" t="s">
        <v>597</v>
      </c>
      <c r="C2597" s="1">
        <v>3553302</v>
      </c>
      <c r="D2597" s="4">
        <v>4</v>
      </c>
      <c r="E2597" s="6">
        <v>9</v>
      </c>
      <c r="F2597" s="39">
        <v>35533029</v>
      </c>
      <c r="G2597" s="39">
        <v>1</v>
      </c>
      <c r="H2597" s="39">
        <v>1</v>
      </c>
      <c r="I2597" s="132">
        <v>8.1700000000000007E-5</v>
      </c>
      <c r="J2597" s="132">
        <v>1.2300000000000001E-5</v>
      </c>
      <c r="K2597" s="132">
        <v>6.9400000000000006E-5</v>
      </c>
      <c r="L2597" s="132">
        <v>0</v>
      </c>
      <c r="M2597" s="132">
        <v>0</v>
      </c>
      <c r="N2597" s="132">
        <v>0</v>
      </c>
      <c r="O2597" s="132">
        <v>1.2300000000000001E-5</v>
      </c>
      <c r="P2597" s="132">
        <v>6.9400000000000006E-5</v>
      </c>
      <c r="Q2597" s="140">
        <v>0</v>
      </c>
      <c r="R2597" s="134">
        <v>0</v>
      </c>
      <c r="S2597" s="122">
        <f t="shared" si="80"/>
        <v>50</v>
      </c>
      <c r="T2597" s="122">
        <f t="shared" si="81"/>
        <v>50</v>
      </c>
    </row>
    <row r="2598" spans="1:20" x14ac:dyDescent="0.25">
      <c r="A2598" s="3">
        <v>2015</v>
      </c>
      <c r="B2598" s="2" t="s">
        <v>598</v>
      </c>
      <c r="C2598" s="1">
        <v>3553401</v>
      </c>
      <c r="D2598" s="4">
        <v>15</v>
      </c>
      <c r="E2598" s="6">
        <v>15</v>
      </c>
      <c r="F2598" s="39">
        <v>355340115</v>
      </c>
      <c r="G2598" s="39">
        <v>21</v>
      </c>
      <c r="H2598" s="39">
        <v>48</v>
      </c>
      <c r="I2598" s="132">
        <v>0.22618480000000002</v>
      </c>
      <c r="J2598" s="132">
        <v>0.11863210000000003</v>
      </c>
      <c r="K2598" s="132">
        <v>0.1075527</v>
      </c>
      <c r="L2598" s="132">
        <v>0</v>
      </c>
      <c r="M2598" s="132">
        <v>2.5460000000000001E-4</v>
      </c>
      <c r="N2598" s="132">
        <v>6.2328999999999989E-2</v>
      </c>
      <c r="O2598" s="132">
        <v>0.13716210000000004</v>
      </c>
      <c r="P2598" s="132">
        <v>2.6439099999999997E-2</v>
      </c>
      <c r="Q2598" s="140">
        <v>11</v>
      </c>
      <c r="R2598" s="134">
        <v>21</v>
      </c>
      <c r="S2598" s="122">
        <f t="shared" si="80"/>
        <v>30.434782608695656</v>
      </c>
      <c r="T2598" s="122">
        <f t="shared" si="81"/>
        <v>69.565217391304344</v>
      </c>
    </row>
    <row r="2599" spans="1:20" x14ac:dyDescent="0.25">
      <c r="A2599" s="3">
        <v>2015</v>
      </c>
      <c r="B2599" s="2" t="s">
        <v>598</v>
      </c>
      <c r="C2599" s="1">
        <v>3553401</v>
      </c>
      <c r="D2599" s="4">
        <v>15</v>
      </c>
      <c r="E2599" s="6">
        <v>18</v>
      </c>
      <c r="F2599" s="39">
        <v>355340118</v>
      </c>
      <c r="G2599" s="39">
        <v>1</v>
      </c>
      <c r="H2599" s="39">
        <v>0</v>
      </c>
      <c r="I2599" s="132">
        <v>3.0382E-3</v>
      </c>
      <c r="J2599" s="132">
        <v>3.0382E-3</v>
      </c>
      <c r="K2599" s="132">
        <v>0</v>
      </c>
      <c r="L2599" s="132">
        <v>0</v>
      </c>
      <c r="M2599" s="132">
        <v>0</v>
      </c>
      <c r="N2599" s="132">
        <v>0</v>
      </c>
      <c r="O2599" s="132">
        <v>3.0382E-3</v>
      </c>
      <c r="P2599" s="132">
        <v>0</v>
      </c>
      <c r="Q2599" s="140">
        <v>1</v>
      </c>
      <c r="R2599" s="134">
        <v>2</v>
      </c>
      <c r="S2599" s="122">
        <f t="shared" si="80"/>
        <v>100</v>
      </c>
      <c r="T2599" s="122">
        <f t="shared" si="81"/>
        <v>0</v>
      </c>
    </row>
    <row r="2600" spans="1:20" x14ac:dyDescent="0.25">
      <c r="A2600" s="3">
        <v>2015</v>
      </c>
      <c r="B2600" s="2" t="s">
        <v>599</v>
      </c>
      <c r="C2600" s="1">
        <v>3553500</v>
      </c>
      <c r="D2600" s="4">
        <v>11</v>
      </c>
      <c r="E2600" s="6">
        <v>11</v>
      </c>
      <c r="F2600" s="39">
        <v>355350011</v>
      </c>
      <c r="G2600" s="39">
        <v>0</v>
      </c>
      <c r="H2600" s="39">
        <v>5</v>
      </c>
      <c r="I2600" s="132">
        <v>1.082E-4</v>
      </c>
      <c r="J2600" s="132">
        <v>0</v>
      </c>
      <c r="K2600" s="132">
        <v>1.082E-4</v>
      </c>
      <c r="L2600" s="132">
        <v>0</v>
      </c>
      <c r="M2600" s="132">
        <v>5.7899999999999998E-5</v>
      </c>
      <c r="N2600" s="132">
        <v>3.4700000000000003E-5</v>
      </c>
      <c r="O2600" s="132">
        <v>0</v>
      </c>
      <c r="P2600" s="132">
        <v>1.56E-5</v>
      </c>
      <c r="Q2600" s="140">
        <v>8</v>
      </c>
      <c r="R2600" s="134">
        <v>8</v>
      </c>
      <c r="S2600" s="122">
        <f t="shared" si="80"/>
        <v>0</v>
      </c>
      <c r="T2600" s="122">
        <f t="shared" si="81"/>
        <v>100</v>
      </c>
    </row>
    <row r="2601" spans="1:20" x14ac:dyDescent="0.25">
      <c r="A2601" s="3">
        <v>2015</v>
      </c>
      <c r="B2601" s="2" t="s">
        <v>599</v>
      </c>
      <c r="C2601" s="1">
        <v>3553500</v>
      </c>
      <c r="D2601" s="4">
        <v>11</v>
      </c>
      <c r="E2601" s="6">
        <v>14</v>
      </c>
      <c r="F2601" s="39">
        <v>355350014</v>
      </c>
      <c r="G2601" s="39">
        <v>2</v>
      </c>
      <c r="H2601" s="39">
        <v>0</v>
      </c>
      <c r="I2601" s="132">
        <v>1.9830500000000001E-2</v>
      </c>
      <c r="J2601" s="132">
        <v>1.9830500000000001E-2</v>
      </c>
      <c r="K2601" s="132">
        <v>0</v>
      </c>
      <c r="L2601" s="132">
        <v>0</v>
      </c>
      <c r="M2601" s="132">
        <v>1.9622199999999999E-2</v>
      </c>
      <c r="N2601" s="132">
        <v>0</v>
      </c>
      <c r="O2601" s="132">
        <v>0</v>
      </c>
      <c r="P2601" s="132">
        <v>2.0829999999999999E-4</v>
      </c>
      <c r="Q2601" s="140">
        <v>12</v>
      </c>
      <c r="R2601" s="134">
        <v>0</v>
      </c>
      <c r="S2601" s="122">
        <f t="shared" si="80"/>
        <v>100</v>
      </c>
      <c r="T2601" s="122">
        <f t="shared" si="81"/>
        <v>0</v>
      </c>
    </row>
    <row r="2602" spans="1:20" x14ac:dyDescent="0.25">
      <c r="A2602" s="3">
        <v>2015</v>
      </c>
      <c r="B2602" s="2" t="s">
        <v>600</v>
      </c>
      <c r="C2602" s="1">
        <v>3553609</v>
      </c>
      <c r="D2602" s="4">
        <v>4</v>
      </c>
      <c r="E2602" s="6">
        <v>4</v>
      </c>
      <c r="F2602" s="39">
        <v>35536094</v>
      </c>
      <c r="G2602" s="39">
        <v>16</v>
      </c>
      <c r="H2602" s="39">
        <v>3</v>
      </c>
      <c r="I2602" s="132">
        <v>5.7061500000000008E-2</v>
      </c>
      <c r="J2602" s="132">
        <v>5.684270000000001E-2</v>
      </c>
      <c r="K2602" s="132">
        <v>2.1879999999999998E-4</v>
      </c>
      <c r="L2602" s="132">
        <v>0.20084760273972602</v>
      </c>
      <c r="M2602" s="132">
        <v>2.3148100000000001E-2</v>
      </c>
      <c r="N2602" s="132">
        <v>0</v>
      </c>
      <c r="O2602" s="132">
        <v>3.2419400000000008E-2</v>
      </c>
      <c r="P2602" s="132">
        <v>1.4940000000000001E-3</v>
      </c>
      <c r="Q2602" s="140">
        <v>8</v>
      </c>
      <c r="R2602" s="134">
        <v>10</v>
      </c>
      <c r="S2602" s="122">
        <f t="shared" si="80"/>
        <v>84.210526315789465</v>
      </c>
      <c r="T2602" s="122">
        <f t="shared" si="81"/>
        <v>15.789473684210526</v>
      </c>
    </row>
    <row r="2603" spans="1:20" x14ac:dyDescent="0.25">
      <c r="A2603" s="3">
        <v>2015</v>
      </c>
      <c r="B2603" s="2" t="s">
        <v>601</v>
      </c>
      <c r="C2603" s="1">
        <v>3553658</v>
      </c>
      <c r="D2603" s="4">
        <v>9</v>
      </c>
      <c r="E2603" s="6">
        <v>9</v>
      </c>
      <c r="F2603" s="39">
        <v>35536589</v>
      </c>
      <c r="G2603" s="39">
        <v>1</v>
      </c>
      <c r="H2603" s="39">
        <v>1</v>
      </c>
      <c r="I2603" s="132">
        <v>7.0601800000000006E-2</v>
      </c>
      <c r="J2603" s="132">
        <v>5.7869999999999996E-3</v>
      </c>
      <c r="K2603" s="132">
        <v>6.4814800000000006E-2</v>
      </c>
      <c r="L2603" s="132">
        <v>0</v>
      </c>
      <c r="M2603" s="132">
        <v>0</v>
      </c>
      <c r="N2603" s="132">
        <v>0</v>
      </c>
      <c r="O2603" s="132">
        <v>7.0601800000000006E-2</v>
      </c>
      <c r="P2603" s="132">
        <v>0</v>
      </c>
      <c r="Q2603" s="140">
        <v>4</v>
      </c>
      <c r="R2603" s="134">
        <v>0</v>
      </c>
      <c r="S2603" s="122">
        <f t="shared" si="80"/>
        <v>50</v>
      </c>
      <c r="T2603" s="122">
        <f t="shared" si="81"/>
        <v>50</v>
      </c>
    </row>
    <row r="2604" spans="1:20" x14ac:dyDescent="0.25">
      <c r="A2604" s="3">
        <v>2015</v>
      </c>
      <c r="B2604" s="2" t="s">
        <v>601</v>
      </c>
      <c r="C2604" s="1">
        <v>3553658</v>
      </c>
      <c r="D2604" s="4">
        <v>9</v>
      </c>
      <c r="E2604" s="6">
        <v>12</v>
      </c>
      <c r="F2604" s="39">
        <v>355365812</v>
      </c>
      <c r="G2604" s="39">
        <v>0</v>
      </c>
      <c r="H2604" s="39">
        <v>4</v>
      </c>
      <c r="I2604" s="132">
        <v>1.44796E-2</v>
      </c>
      <c r="J2604" s="132">
        <v>0</v>
      </c>
      <c r="K2604" s="132">
        <v>1.44796E-2</v>
      </c>
      <c r="L2604" s="132">
        <v>0</v>
      </c>
      <c r="M2604" s="132">
        <v>0</v>
      </c>
      <c r="N2604" s="132">
        <v>0</v>
      </c>
      <c r="O2604" s="132">
        <v>1.44796E-2</v>
      </c>
      <c r="P2604" s="132">
        <v>0</v>
      </c>
      <c r="Q2604" s="140">
        <v>0</v>
      </c>
      <c r="R2604" s="134">
        <v>0</v>
      </c>
      <c r="S2604" s="122">
        <f t="shared" si="80"/>
        <v>0</v>
      </c>
      <c r="T2604" s="122">
        <f t="shared" si="81"/>
        <v>100</v>
      </c>
    </row>
    <row r="2605" spans="1:20" x14ac:dyDescent="0.25">
      <c r="A2605" s="3">
        <v>2015</v>
      </c>
      <c r="B2605" s="2" t="s">
        <v>602</v>
      </c>
      <c r="C2605" s="1">
        <v>3553708</v>
      </c>
      <c r="D2605" s="4">
        <v>16</v>
      </c>
      <c r="E2605" s="6">
        <v>16</v>
      </c>
      <c r="F2605" s="39">
        <v>355370816</v>
      </c>
      <c r="G2605" s="39">
        <v>47</v>
      </c>
      <c r="H2605" s="39">
        <v>73</v>
      </c>
      <c r="I2605" s="132">
        <v>0.30315130000000001</v>
      </c>
      <c r="J2605" s="132">
        <v>0.16355329999999996</v>
      </c>
      <c r="K2605" s="132">
        <v>0.13959800000000006</v>
      </c>
      <c r="L2605" s="132">
        <v>0</v>
      </c>
      <c r="M2605" s="132">
        <v>5.1157399999999999E-2</v>
      </c>
      <c r="N2605" s="132">
        <v>1.8419399999999999E-2</v>
      </c>
      <c r="O2605" s="132">
        <v>0.20874110000000001</v>
      </c>
      <c r="P2605" s="132">
        <v>2.4833399999999999E-2</v>
      </c>
      <c r="Q2605" s="140">
        <v>14</v>
      </c>
      <c r="R2605" s="134">
        <v>1</v>
      </c>
      <c r="S2605" s="122">
        <f t="shared" si="80"/>
        <v>39.166666666666664</v>
      </c>
      <c r="T2605" s="122">
        <f t="shared" si="81"/>
        <v>60.833333333333329</v>
      </c>
    </row>
    <row r="2606" spans="1:20" x14ac:dyDescent="0.25">
      <c r="A2606" s="3">
        <v>2015</v>
      </c>
      <c r="B2606" s="2" t="s">
        <v>602</v>
      </c>
      <c r="C2606" s="1">
        <v>3553708</v>
      </c>
      <c r="D2606" s="4">
        <v>16</v>
      </c>
      <c r="E2606" s="6">
        <v>9</v>
      </c>
      <c r="F2606" s="39">
        <v>35537089</v>
      </c>
      <c r="G2606" s="39">
        <v>4</v>
      </c>
      <c r="H2606" s="39">
        <v>2</v>
      </c>
      <c r="I2606" s="132">
        <v>7.4267999999999999E-3</v>
      </c>
      <c r="J2606" s="132">
        <v>7.3612E-3</v>
      </c>
      <c r="K2606" s="132">
        <v>6.5599999999999995E-5</v>
      </c>
      <c r="L2606" s="132">
        <v>0</v>
      </c>
      <c r="M2606" s="132">
        <v>0</v>
      </c>
      <c r="N2606" s="132">
        <v>0</v>
      </c>
      <c r="O2606" s="132">
        <v>7.3921000000000004E-3</v>
      </c>
      <c r="P2606" s="132">
        <v>3.4700000000000003E-5</v>
      </c>
      <c r="Q2606" s="140">
        <v>4</v>
      </c>
      <c r="R2606" s="134">
        <v>7</v>
      </c>
      <c r="S2606" s="122">
        <f t="shared" si="80"/>
        <v>66.666666666666657</v>
      </c>
      <c r="T2606" s="122">
        <f t="shared" si="81"/>
        <v>33.333333333333329</v>
      </c>
    </row>
    <row r="2607" spans="1:20" x14ac:dyDescent="0.25">
      <c r="A2607" s="3">
        <v>2015</v>
      </c>
      <c r="B2607" s="2" t="s">
        <v>603</v>
      </c>
      <c r="C2607" s="1">
        <v>3553807</v>
      </c>
      <c r="D2607" s="4">
        <v>14</v>
      </c>
      <c r="E2607" s="6">
        <v>14</v>
      </c>
      <c r="F2607" s="39">
        <v>355380714</v>
      </c>
      <c r="G2607" s="39">
        <v>77</v>
      </c>
      <c r="H2607" s="39">
        <v>15</v>
      </c>
      <c r="I2607" s="132">
        <v>0.45424290000000001</v>
      </c>
      <c r="J2607" s="132">
        <v>0.43832500000000002</v>
      </c>
      <c r="K2607" s="132">
        <v>1.5917900000000002E-2</v>
      </c>
      <c r="L2607" s="132">
        <v>7.8853278792491127E-2</v>
      </c>
      <c r="M2607" s="132">
        <v>5.9248E-3</v>
      </c>
      <c r="N2607" s="132">
        <v>8.1606999999999985E-2</v>
      </c>
      <c r="O2607" s="132">
        <v>0.35707680000000008</v>
      </c>
      <c r="P2607" s="132">
        <v>9.6343000000000019E-3</v>
      </c>
      <c r="Q2607" s="140">
        <v>35</v>
      </c>
      <c r="R2607" s="134">
        <v>7</v>
      </c>
      <c r="S2607" s="122">
        <f t="shared" si="80"/>
        <v>83.695652173913047</v>
      </c>
      <c r="T2607" s="122">
        <f t="shared" si="81"/>
        <v>16.304347826086957</v>
      </c>
    </row>
    <row r="2608" spans="1:20" x14ac:dyDescent="0.25">
      <c r="A2608" s="3">
        <v>2015</v>
      </c>
      <c r="B2608" s="2" t="s">
        <v>604</v>
      </c>
      <c r="C2608" s="1">
        <v>3553856</v>
      </c>
      <c r="D2608" s="4">
        <v>14</v>
      </c>
      <c r="E2608" s="6">
        <v>14</v>
      </c>
      <c r="F2608" s="39">
        <v>355385614</v>
      </c>
      <c r="G2608" s="39">
        <v>15</v>
      </c>
      <c r="H2608" s="39">
        <v>5</v>
      </c>
      <c r="I2608" s="132">
        <v>0.13202409999999998</v>
      </c>
      <c r="J2608" s="132">
        <v>0.12945349999999997</v>
      </c>
      <c r="K2608" s="132">
        <v>2.5705999999999997E-3</v>
      </c>
      <c r="L2608" s="132">
        <v>0</v>
      </c>
      <c r="M2608" s="132">
        <v>1.0237000000000001E-2</v>
      </c>
      <c r="N2608" s="132">
        <v>0</v>
      </c>
      <c r="O2608" s="132">
        <v>0.12154519999999999</v>
      </c>
      <c r="P2608" s="132">
        <v>2.4189999999999997E-4</v>
      </c>
      <c r="Q2608" s="140">
        <v>13</v>
      </c>
      <c r="R2608" s="134">
        <v>0</v>
      </c>
      <c r="S2608" s="122">
        <f t="shared" si="80"/>
        <v>75</v>
      </c>
      <c r="T2608" s="122">
        <f t="shared" si="81"/>
        <v>25</v>
      </c>
    </row>
    <row r="2609" spans="1:20" x14ac:dyDescent="0.25">
      <c r="A2609" s="3">
        <v>2015</v>
      </c>
      <c r="B2609" s="2" t="s">
        <v>605</v>
      </c>
      <c r="C2609" s="1">
        <v>3553906</v>
      </c>
      <c r="D2609" s="4">
        <v>22</v>
      </c>
      <c r="E2609" s="6">
        <v>22</v>
      </c>
      <c r="F2609" s="39">
        <v>355390622</v>
      </c>
      <c r="G2609" s="39">
        <v>0</v>
      </c>
      <c r="H2609" s="39">
        <v>10</v>
      </c>
      <c r="I2609" s="132">
        <v>1.3849899999999998E-2</v>
      </c>
      <c r="J2609" s="132">
        <v>0</v>
      </c>
      <c r="K2609" s="132">
        <v>1.3849899999999998E-2</v>
      </c>
      <c r="L2609" s="132">
        <v>0</v>
      </c>
      <c r="M2609" s="132">
        <v>1.23727E-2</v>
      </c>
      <c r="N2609" s="132">
        <v>1.0059999999999999E-3</v>
      </c>
      <c r="O2609" s="132">
        <v>5.2099999999999999E-5</v>
      </c>
      <c r="P2609" s="132">
        <v>4.1910000000000005E-4</v>
      </c>
      <c r="Q2609" s="140">
        <v>0</v>
      </c>
      <c r="R2609" s="134">
        <v>1</v>
      </c>
      <c r="S2609" s="122">
        <f t="shared" si="80"/>
        <v>0</v>
      </c>
      <c r="T2609" s="122">
        <f t="shared" si="81"/>
        <v>100</v>
      </c>
    </row>
    <row r="2610" spans="1:20" x14ac:dyDescent="0.25">
      <c r="A2610" s="3">
        <v>2015</v>
      </c>
      <c r="B2610" s="2" t="s">
        <v>606</v>
      </c>
      <c r="C2610" s="1">
        <v>3553955</v>
      </c>
      <c r="D2610" s="4">
        <v>17</v>
      </c>
      <c r="E2610" s="6">
        <v>17</v>
      </c>
      <c r="F2610" s="39">
        <v>355395517</v>
      </c>
      <c r="G2610" s="39">
        <v>19</v>
      </c>
      <c r="H2610" s="39">
        <v>15</v>
      </c>
      <c r="I2610" s="132">
        <v>0.59321110000000021</v>
      </c>
      <c r="J2610" s="132">
        <v>0.51717400000000024</v>
      </c>
      <c r="K2610" s="132">
        <v>7.603710000000001E-2</v>
      </c>
      <c r="L2610" s="132">
        <v>0</v>
      </c>
      <c r="M2610" s="132">
        <v>2.4211500000000004E-2</v>
      </c>
      <c r="N2610" s="132">
        <v>0.18921280000000001</v>
      </c>
      <c r="O2610" s="132">
        <v>0.3759148000000001</v>
      </c>
      <c r="P2610" s="132">
        <v>3.872E-3</v>
      </c>
      <c r="Q2610" s="140">
        <v>10</v>
      </c>
      <c r="R2610" s="134">
        <v>3</v>
      </c>
      <c r="S2610" s="122">
        <f t="shared" si="80"/>
        <v>55.882352941176471</v>
      </c>
      <c r="T2610" s="122">
        <f t="shared" si="81"/>
        <v>44.117647058823529</v>
      </c>
    </row>
    <row r="2611" spans="1:20" x14ac:dyDescent="0.25">
      <c r="A2611" s="3">
        <v>2015</v>
      </c>
      <c r="B2611" s="2" t="s">
        <v>607</v>
      </c>
      <c r="C2611" s="1">
        <v>3554003</v>
      </c>
      <c r="D2611" s="4">
        <v>10</v>
      </c>
      <c r="E2611" s="6">
        <v>10</v>
      </c>
      <c r="F2611" s="39">
        <v>355400310</v>
      </c>
      <c r="G2611" s="39">
        <v>41</v>
      </c>
      <c r="H2611" s="39">
        <v>82</v>
      </c>
      <c r="I2611" s="132">
        <v>1.0593518</v>
      </c>
      <c r="J2611" s="132">
        <v>0.9038931</v>
      </c>
      <c r="K2611" s="132">
        <v>0.15545869999999989</v>
      </c>
      <c r="L2611" s="132">
        <v>0</v>
      </c>
      <c r="M2611" s="132">
        <v>0.44292769999999998</v>
      </c>
      <c r="N2611" s="132">
        <v>0.16648339999999998</v>
      </c>
      <c r="O2611" s="132">
        <v>0.4291876</v>
      </c>
      <c r="P2611" s="132">
        <v>2.075310000000001E-2</v>
      </c>
      <c r="Q2611" s="140">
        <v>98</v>
      </c>
      <c r="R2611" s="134">
        <v>54</v>
      </c>
      <c r="S2611" s="122">
        <f t="shared" si="80"/>
        <v>33.333333333333329</v>
      </c>
      <c r="T2611" s="122">
        <f t="shared" si="81"/>
        <v>66.666666666666657</v>
      </c>
    </row>
    <row r="2612" spans="1:20" x14ac:dyDescent="0.25">
      <c r="A2612" s="3">
        <v>2015</v>
      </c>
      <c r="B2612" s="2" t="s">
        <v>608</v>
      </c>
      <c r="C2612" s="1">
        <v>3554102</v>
      </c>
      <c r="D2612" s="4">
        <v>2</v>
      </c>
      <c r="E2612" s="6">
        <v>2</v>
      </c>
      <c r="F2612" s="39">
        <v>35541022</v>
      </c>
      <c r="G2612" s="39">
        <v>63</v>
      </c>
      <c r="H2612" s="39">
        <v>112</v>
      </c>
      <c r="I2612" s="132">
        <v>0.86528430000000045</v>
      </c>
      <c r="J2612" s="132">
        <v>0.80551920000000043</v>
      </c>
      <c r="K2612" s="132">
        <v>5.9765100000000043E-2</v>
      </c>
      <c r="L2612" s="132">
        <v>7.3017186707255197E-2</v>
      </c>
      <c r="M2612" s="132">
        <v>0.50218280000000015</v>
      </c>
      <c r="N2612" s="132">
        <v>4.7363599999999999E-2</v>
      </c>
      <c r="O2612" s="132">
        <v>0.27156879999999978</v>
      </c>
      <c r="P2612" s="132">
        <v>4.4169100000000072E-2</v>
      </c>
      <c r="Q2612" s="140">
        <v>53</v>
      </c>
      <c r="R2612" s="134">
        <v>304</v>
      </c>
      <c r="S2612" s="122">
        <f t="shared" si="80"/>
        <v>36</v>
      </c>
      <c r="T2612" s="122">
        <f t="shared" si="81"/>
        <v>64</v>
      </c>
    </row>
    <row r="2613" spans="1:20" x14ac:dyDescent="0.25">
      <c r="A2613" s="3">
        <v>2015</v>
      </c>
      <c r="B2613" s="2" t="s">
        <v>609</v>
      </c>
      <c r="C2613" s="1">
        <v>3554201</v>
      </c>
      <c r="D2613" s="4">
        <v>14</v>
      </c>
      <c r="E2613" s="6">
        <v>14</v>
      </c>
      <c r="F2613" s="39">
        <v>355420114</v>
      </c>
      <c r="G2613" s="39">
        <v>14</v>
      </c>
      <c r="H2613" s="39">
        <v>1</v>
      </c>
      <c r="I2613" s="132">
        <v>2.3099700000000001E-2</v>
      </c>
      <c r="J2613" s="132">
        <v>2.1016400000000001E-2</v>
      </c>
      <c r="K2613" s="132">
        <v>2.0833000000000002E-3</v>
      </c>
      <c r="L2613" s="132">
        <v>3.7732115677321155E-3</v>
      </c>
      <c r="M2613" s="132">
        <v>2.0833000000000002E-3</v>
      </c>
      <c r="N2613" s="132">
        <v>2.0829999999999999E-4</v>
      </c>
      <c r="O2613" s="132">
        <v>2.08081E-2</v>
      </c>
      <c r="P2613" s="132">
        <v>0</v>
      </c>
      <c r="Q2613" s="140">
        <v>1</v>
      </c>
      <c r="R2613" s="134">
        <v>0</v>
      </c>
      <c r="S2613" s="122">
        <f t="shared" si="80"/>
        <v>93.333333333333329</v>
      </c>
      <c r="T2613" s="122">
        <f t="shared" si="81"/>
        <v>6.666666666666667</v>
      </c>
    </row>
    <row r="2614" spans="1:20" x14ac:dyDescent="0.25">
      <c r="A2614" s="3">
        <v>2015</v>
      </c>
      <c r="B2614" s="2" t="s">
        <v>610</v>
      </c>
      <c r="C2614" s="1">
        <v>3554300</v>
      </c>
      <c r="D2614" s="4">
        <v>22</v>
      </c>
      <c r="E2614" s="6">
        <v>22</v>
      </c>
      <c r="F2614" s="39">
        <v>355430022</v>
      </c>
      <c r="G2614" s="39">
        <v>4</v>
      </c>
      <c r="H2614" s="39">
        <v>27</v>
      </c>
      <c r="I2614" s="132">
        <v>0.23453039999999997</v>
      </c>
      <c r="J2614" s="132">
        <v>0.13322219999999999</v>
      </c>
      <c r="K2614" s="132">
        <v>0.1013082</v>
      </c>
      <c r="L2614" s="132">
        <v>2.7587519025875189E-2</v>
      </c>
      <c r="M2614" s="132">
        <v>5.6958899999999993E-2</v>
      </c>
      <c r="N2614" s="132">
        <v>0.14024739999999999</v>
      </c>
      <c r="O2614" s="132">
        <v>3.7249999999999998E-2</v>
      </c>
      <c r="P2614" s="132">
        <v>7.4099999999999999E-5</v>
      </c>
      <c r="Q2614" s="140">
        <v>0</v>
      </c>
      <c r="R2614" s="134">
        <v>0</v>
      </c>
      <c r="S2614" s="122">
        <f t="shared" si="80"/>
        <v>12.903225806451612</v>
      </c>
      <c r="T2614" s="122">
        <f t="shared" si="81"/>
        <v>87.096774193548384</v>
      </c>
    </row>
    <row r="2615" spans="1:20" x14ac:dyDescent="0.25">
      <c r="A2615" s="3">
        <v>2015</v>
      </c>
      <c r="B2615" s="2" t="s">
        <v>611</v>
      </c>
      <c r="C2615" s="1">
        <v>3554409</v>
      </c>
      <c r="D2615" s="4">
        <v>12</v>
      </c>
      <c r="E2615" s="6">
        <v>12</v>
      </c>
      <c r="F2615" s="39">
        <v>355440912</v>
      </c>
      <c r="G2615" s="39">
        <v>16</v>
      </c>
      <c r="H2615" s="39">
        <v>13</v>
      </c>
      <c r="I2615" s="132">
        <v>0.14489300000000002</v>
      </c>
      <c r="J2615" s="132">
        <v>8.6330000000000004E-2</v>
      </c>
      <c r="K2615" s="132">
        <v>5.8563000000000011E-2</v>
      </c>
      <c r="L2615" s="132">
        <v>0</v>
      </c>
      <c r="M2615" s="132">
        <v>2.6610999999999999E-2</v>
      </c>
      <c r="N2615" s="132">
        <v>2.5989999999999997E-4</v>
      </c>
      <c r="O2615" s="132">
        <v>0.10749199999999999</v>
      </c>
      <c r="P2615" s="132">
        <v>1.0530100000000001E-2</v>
      </c>
      <c r="Q2615" s="140">
        <v>1</v>
      </c>
      <c r="R2615" s="134">
        <v>3</v>
      </c>
      <c r="S2615" s="122">
        <f t="shared" si="80"/>
        <v>55.172413793103445</v>
      </c>
      <c r="T2615" s="122">
        <f t="shared" si="81"/>
        <v>44.827586206896555</v>
      </c>
    </row>
    <row r="2616" spans="1:20" x14ac:dyDescent="0.25">
      <c r="A2616" s="3">
        <v>2015</v>
      </c>
      <c r="B2616" s="2" t="s">
        <v>612</v>
      </c>
      <c r="C2616" s="1">
        <v>3554508</v>
      </c>
      <c r="D2616" s="4">
        <v>10</v>
      </c>
      <c r="E2616" s="6">
        <v>10</v>
      </c>
      <c r="F2616" s="39">
        <v>355450810</v>
      </c>
      <c r="G2616" s="39">
        <v>8</v>
      </c>
      <c r="H2616" s="39">
        <v>34</v>
      </c>
      <c r="I2616" s="132">
        <v>0.1095727</v>
      </c>
      <c r="J2616" s="132">
        <v>6.7258100000000001E-2</v>
      </c>
      <c r="K2616" s="132">
        <v>4.2314600000000001E-2</v>
      </c>
      <c r="L2616" s="132">
        <v>0</v>
      </c>
      <c r="M2616" s="132">
        <v>5.3865000000000007E-3</v>
      </c>
      <c r="N2616" s="132">
        <v>4.4380499999999996E-2</v>
      </c>
      <c r="O2616" s="132">
        <v>4.6953799999999997E-2</v>
      </c>
      <c r="P2616" s="132">
        <v>1.2851899999999999E-2</v>
      </c>
      <c r="Q2616" s="140">
        <v>33</v>
      </c>
      <c r="R2616" s="134">
        <v>40</v>
      </c>
      <c r="S2616" s="122">
        <f t="shared" si="80"/>
        <v>19.047619047619047</v>
      </c>
      <c r="T2616" s="122">
        <f t="shared" si="81"/>
        <v>80.952380952380949</v>
      </c>
    </row>
    <row r="2617" spans="1:20" x14ac:dyDescent="0.25">
      <c r="A2617" s="3">
        <v>2015</v>
      </c>
      <c r="B2617" s="2" t="s">
        <v>612</v>
      </c>
      <c r="C2617" s="1">
        <v>3554508</v>
      </c>
      <c r="D2617" s="4">
        <v>10</v>
      </c>
      <c r="E2617" s="6">
        <v>5</v>
      </c>
      <c r="F2617" s="39">
        <v>35545085</v>
      </c>
      <c r="G2617" s="39">
        <v>0</v>
      </c>
      <c r="H2617" s="39">
        <v>0</v>
      </c>
      <c r="I2617" s="132">
        <v>0</v>
      </c>
      <c r="J2617" s="132">
        <v>0</v>
      </c>
      <c r="K2617" s="132">
        <v>0</v>
      </c>
      <c r="L2617" s="132">
        <v>0</v>
      </c>
      <c r="M2617" s="132">
        <v>0</v>
      </c>
      <c r="N2617" s="132">
        <v>0</v>
      </c>
      <c r="O2617" s="132">
        <v>0</v>
      </c>
      <c r="P2617" s="132">
        <v>0</v>
      </c>
      <c r="Q2617" s="140">
        <v>0</v>
      </c>
      <c r="R2617" s="134">
        <v>0</v>
      </c>
      <c r="S2617" s="122">
        <f t="shared" si="80"/>
        <v>0</v>
      </c>
      <c r="T2617" s="122">
        <f t="shared" si="81"/>
        <v>0</v>
      </c>
    </row>
    <row r="2618" spans="1:20" x14ac:dyDescent="0.25">
      <c r="A2618" s="3">
        <v>2015</v>
      </c>
      <c r="B2618" s="2" t="s">
        <v>613</v>
      </c>
      <c r="C2618" s="1">
        <v>3554607</v>
      </c>
      <c r="D2618" s="4">
        <v>14</v>
      </c>
      <c r="E2618" s="6">
        <v>14</v>
      </c>
      <c r="F2618" s="39">
        <v>355460714</v>
      </c>
      <c r="G2618" s="39">
        <v>10</v>
      </c>
      <c r="H2618" s="39">
        <v>2</v>
      </c>
      <c r="I2618" s="132">
        <v>2.1436700000000003E-2</v>
      </c>
      <c r="J2618" s="132">
        <v>8.936700000000004E-3</v>
      </c>
      <c r="K2618" s="132">
        <v>1.2500000000000001E-2</v>
      </c>
      <c r="L2618" s="132">
        <v>6.2761605783866053E-2</v>
      </c>
      <c r="M2618" s="132">
        <v>1.2500000000000001E-2</v>
      </c>
      <c r="N2618" s="132">
        <v>0</v>
      </c>
      <c r="O2618" s="132">
        <v>8.936700000000004E-3</v>
      </c>
      <c r="P2618" s="132">
        <v>0</v>
      </c>
      <c r="Q2618" s="140">
        <v>6</v>
      </c>
      <c r="R2618" s="134">
        <v>2</v>
      </c>
      <c r="S2618" s="122">
        <f t="shared" si="80"/>
        <v>83.333333333333343</v>
      </c>
      <c r="T2618" s="122">
        <f t="shared" si="81"/>
        <v>16.666666666666664</v>
      </c>
    </row>
    <row r="2619" spans="1:20" x14ac:dyDescent="0.25">
      <c r="A2619" s="3">
        <v>2015</v>
      </c>
      <c r="B2619" s="2" t="s">
        <v>614</v>
      </c>
      <c r="C2619" s="1">
        <v>3554656</v>
      </c>
      <c r="D2619" s="4">
        <v>10</v>
      </c>
      <c r="E2619" s="6">
        <v>10</v>
      </c>
      <c r="F2619" s="39">
        <v>355465610</v>
      </c>
      <c r="G2619" s="39">
        <v>2</v>
      </c>
      <c r="H2619" s="39">
        <v>0</v>
      </c>
      <c r="I2619" s="132">
        <v>1.7511200000000001E-2</v>
      </c>
      <c r="J2619" s="132">
        <v>1.7511200000000001E-2</v>
      </c>
      <c r="K2619" s="132">
        <v>0</v>
      </c>
      <c r="L2619" s="132">
        <v>0</v>
      </c>
      <c r="M2619" s="132">
        <v>1.7511200000000001E-2</v>
      </c>
      <c r="N2619" s="132">
        <v>0</v>
      </c>
      <c r="O2619" s="132">
        <v>0</v>
      </c>
      <c r="P2619" s="132">
        <v>0</v>
      </c>
      <c r="Q2619" s="140">
        <v>0</v>
      </c>
      <c r="R2619" s="134">
        <v>19</v>
      </c>
      <c r="S2619" s="122">
        <f t="shared" si="80"/>
        <v>100</v>
      </c>
      <c r="T2619" s="122">
        <f t="shared" si="81"/>
        <v>0</v>
      </c>
    </row>
    <row r="2620" spans="1:20" x14ac:dyDescent="0.25">
      <c r="A2620" s="3">
        <v>2015</v>
      </c>
      <c r="B2620" s="2" t="s">
        <v>615</v>
      </c>
      <c r="C2620" s="1">
        <v>3554706</v>
      </c>
      <c r="D2620" s="4">
        <v>13</v>
      </c>
      <c r="E2620" s="6">
        <v>13</v>
      </c>
      <c r="F2620" s="39">
        <v>355470613</v>
      </c>
      <c r="G2620" s="39">
        <v>13</v>
      </c>
      <c r="H2620" s="39">
        <v>17</v>
      </c>
      <c r="I2620" s="132">
        <v>4.06433E-2</v>
      </c>
      <c r="J2620" s="132">
        <v>3.7693500000000005E-2</v>
      </c>
      <c r="K2620" s="132">
        <v>2.9497999999999985E-3</v>
      </c>
      <c r="L2620" s="132">
        <v>0</v>
      </c>
      <c r="M2620" s="132">
        <v>2.5000000000000001E-2</v>
      </c>
      <c r="N2620" s="132">
        <v>1.1989300000000001E-2</v>
      </c>
      <c r="O2620" s="132">
        <v>1.2281000000000002E-3</v>
      </c>
      <c r="P2620" s="132">
        <v>2.4258999999999991E-3</v>
      </c>
      <c r="Q2620" s="140">
        <v>7</v>
      </c>
      <c r="R2620" s="134">
        <v>1</v>
      </c>
      <c r="S2620" s="122">
        <f t="shared" si="80"/>
        <v>43.333333333333336</v>
      </c>
      <c r="T2620" s="122">
        <f t="shared" si="81"/>
        <v>56.666666666666664</v>
      </c>
    </row>
    <row r="2621" spans="1:20" x14ac:dyDescent="0.25">
      <c r="A2621" s="3">
        <v>2015</v>
      </c>
      <c r="B2621" s="2" t="s">
        <v>615</v>
      </c>
      <c r="C2621" s="1">
        <v>3554706</v>
      </c>
      <c r="D2621" s="4">
        <v>13</v>
      </c>
      <c r="E2621" s="6">
        <v>5</v>
      </c>
      <c r="F2621" s="39">
        <v>35547065</v>
      </c>
      <c r="G2621" s="39">
        <v>0</v>
      </c>
      <c r="H2621" s="39">
        <v>0</v>
      </c>
      <c r="I2621" s="132">
        <v>0</v>
      </c>
      <c r="J2621" s="132">
        <v>0</v>
      </c>
      <c r="K2621" s="132">
        <v>0</v>
      </c>
      <c r="L2621" s="132">
        <v>0</v>
      </c>
      <c r="M2621" s="132">
        <v>0</v>
      </c>
      <c r="N2621" s="132">
        <v>0</v>
      </c>
      <c r="O2621" s="132">
        <v>0</v>
      </c>
      <c r="P2621" s="132">
        <v>0</v>
      </c>
      <c r="Q2621" s="140">
        <v>3</v>
      </c>
      <c r="R2621" s="134">
        <v>0</v>
      </c>
      <c r="S2621" s="122">
        <f t="shared" si="80"/>
        <v>0</v>
      </c>
      <c r="T2621" s="122">
        <f t="shared" si="81"/>
        <v>0</v>
      </c>
    </row>
    <row r="2622" spans="1:20" x14ac:dyDescent="0.25">
      <c r="A2622" s="3">
        <v>2015</v>
      </c>
      <c r="B2622" s="2" t="s">
        <v>616</v>
      </c>
      <c r="C2622" s="1">
        <v>3554755</v>
      </c>
      <c r="D2622" s="4">
        <v>13</v>
      </c>
      <c r="E2622" s="6">
        <v>13</v>
      </c>
      <c r="F2622" s="39">
        <v>355475513</v>
      </c>
      <c r="G2622" s="39">
        <v>7</v>
      </c>
      <c r="H2622" s="39">
        <v>8</v>
      </c>
      <c r="I2622" s="132">
        <v>7.7170799999999998E-2</v>
      </c>
      <c r="J2622" s="132">
        <v>6.84694E-2</v>
      </c>
      <c r="K2622" s="132">
        <v>8.701399999999998E-3</v>
      </c>
      <c r="L2622" s="132">
        <v>0</v>
      </c>
      <c r="M2622" s="132">
        <v>7.3703999999999992E-3</v>
      </c>
      <c r="N2622" s="132">
        <v>3.4489999999999998E-3</v>
      </c>
      <c r="O2622" s="132">
        <v>6.5557400000000002E-2</v>
      </c>
      <c r="P2622" s="132">
        <v>7.94E-4</v>
      </c>
      <c r="Q2622" s="140">
        <v>0</v>
      </c>
      <c r="R2622" s="134">
        <v>1</v>
      </c>
      <c r="S2622" s="122">
        <f t="shared" si="80"/>
        <v>46.666666666666664</v>
      </c>
      <c r="T2622" s="122">
        <f t="shared" si="81"/>
        <v>53.333333333333336</v>
      </c>
    </row>
    <row r="2623" spans="1:20" x14ac:dyDescent="0.25">
      <c r="A2623" s="3">
        <v>2015</v>
      </c>
      <c r="B2623" s="2" t="s">
        <v>617</v>
      </c>
      <c r="C2623" s="1">
        <v>3554805</v>
      </c>
      <c r="D2623" s="4">
        <v>2</v>
      </c>
      <c r="E2623" s="6">
        <v>2</v>
      </c>
      <c r="F2623" s="39">
        <v>35548052</v>
      </c>
      <c r="G2623" s="39">
        <v>32</v>
      </c>
      <c r="H2623" s="39">
        <v>12</v>
      </c>
      <c r="I2623" s="132">
        <v>0.387762</v>
      </c>
      <c r="J2623" s="132">
        <v>0.37285269999999998</v>
      </c>
      <c r="K2623" s="132">
        <v>1.4909300000000004E-2</v>
      </c>
      <c r="L2623" s="132">
        <v>1.1691692034500254</v>
      </c>
      <c r="M2623" s="132">
        <v>8.5068999999999995E-3</v>
      </c>
      <c r="N2623" s="132">
        <v>2.7777799999999998E-2</v>
      </c>
      <c r="O2623" s="132">
        <v>0.33090220000000009</v>
      </c>
      <c r="P2623" s="132">
        <v>2.0575100000000002E-2</v>
      </c>
      <c r="Q2623" s="140">
        <v>51</v>
      </c>
      <c r="R2623" s="134">
        <v>37</v>
      </c>
      <c r="S2623" s="122">
        <f t="shared" si="80"/>
        <v>72.727272727272734</v>
      </c>
      <c r="T2623" s="122">
        <f t="shared" si="81"/>
        <v>27.27272727272727</v>
      </c>
    </row>
    <row r="2624" spans="1:20" x14ac:dyDescent="0.25">
      <c r="A2624" s="3">
        <v>2015</v>
      </c>
      <c r="B2624" s="2" t="s">
        <v>618</v>
      </c>
      <c r="C2624" s="1">
        <v>3554904</v>
      </c>
      <c r="D2624" s="4">
        <v>18</v>
      </c>
      <c r="E2624" s="6">
        <v>18</v>
      </c>
      <c r="F2624" s="39">
        <v>355490418</v>
      </c>
      <c r="G2624" s="39">
        <v>8</v>
      </c>
      <c r="H2624" s="39">
        <v>7</v>
      </c>
      <c r="I2624" s="132">
        <v>2.2744000000000007E-2</v>
      </c>
      <c r="J2624" s="132">
        <v>2.1694400000000006E-2</v>
      </c>
      <c r="K2624" s="132">
        <v>1.0495999999999999E-3</v>
      </c>
      <c r="L2624" s="132">
        <v>4.2453259766615931E-2</v>
      </c>
      <c r="M2624" s="132">
        <v>0</v>
      </c>
      <c r="N2624" s="132">
        <v>5.6849999999999999E-4</v>
      </c>
      <c r="O2624" s="132">
        <v>2.1972200000000008E-2</v>
      </c>
      <c r="P2624" s="132">
        <v>2.0330000000000001E-4</v>
      </c>
      <c r="Q2624" s="140">
        <v>0</v>
      </c>
      <c r="R2624" s="134">
        <v>1</v>
      </c>
      <c r="S2624" s="122">
        <f t="shared" si="80"/>
        <v>53.333333333333336</v>
      </c>
      <c r="T2624" s="122">
        <f t="shared" si="81"/>
        <v>46.666666666666664</v>
      </c>
    </row>
    <row r="2625" spans="1:20" x14ac:dyDescent="0.25">
      <c r="A2625" s="3">
        <v>2015</v>
      </c>
      <c r="B2625" s="2" t="s">
        <v>618</v>
      </c>
      <c r="C2625" s="1">
        <v>3554904</v>
      </c>
      <c r="D2625" s="4">
        <v>18</v>
      </c>
      <c r="E2625" s="6">
        <v>15</v>
      </c>
      <c r="F2625" s="39">
        <v>355490415</v>
      </c>
      <c r="G2625" s="39">
        <v>1</v>
      </c>
      <c r="H2625" s="39">
        <v>1</v>
      </c>
      <c r="I2625" s="132">
        <v>1.4699000000000001E-3</v>
      </c>
      <c r="J2625" s="132">
        <v>1.1600000000000001E-5</v>
      </c>
      <c r="K2625" s="132">
        <v>1.4583E-3</v>
      </c>
      <c r="L2625" s="132">
        <v>0</v>
      </c>
      <c r="M2625" s="132">
        <v>0</v>
      </c>
      <c r="N2625" s="132">
        <v>0</v>
      </c>
      <c r="O2625" s="132">
        <v>1.4699000000000001E-3</v>
      </c>
      <c r="P2625" s="132">
        <v>0</v>
      </c>
      <c r="Q2625" s="140">
        <v>0</v>
      </c>
      <c r="R2625" s="134">
        <v>1</v>
      </c>
      <c r="S2625" s="122">
        <f t="shared" si="80"/>
        <v>50</v>
      </c>
      <c r="T2625" s="122">
        <f t="shared" si="81"/>
        <v>50</v>
      </c>
    </row>
    <row r="2626" spans="1:20" x14ac:dyDescent="0.25">
      <c r="A2626" s="3">
        <v>2015</v>
      </c>
      <c r="B2626" s="2" t="s">
        <v>619</v>
      </c>
      <c r="C2626" s="1">
        <v>3554953</v>
      </c>
      <c r="D2626" s="4">
        <v>5</v>
      </c>
      <c r="E2626" s="6">
        <v>5</v>
      </c>
      <c r="F2626" s="39">
        <v>35549535</v>
      </c>
      <c r="G2626" s="39">
        <v>32</v>
      </c>
      <c r="H2626" s="39">
        <v>37</v>
      </c>
      <c r="I2626" s="132">
        <v>2.1976100000000002E-2</v>
      </c>
      <c r="J2626" s="132">
        <v>1.7736999999999999E-2</v>
      </c>
      <c r="K2626" s="132">
        <v>4.2391000000000017E-3</v>
      </c>
      <c r="L2626" s="132">
        <v>0</v>
      </c>
      <c r="M2626" s="132">
        <v>0</v>
      </c>
      <c r="N2626" s="132">
        <v>0</v>
      </c>
      <c r="O2626" s="132">
        <v>1.5137199999999998E-2</v>
      </c>
      <c r="P2626" s="132">
        <v>6.8388999999999985E-3</v>
      </c>
      <c r="Q2626" s="140">
        <v>23</v>
      </c>
      <c r="R2626" s="134">
        <v>10</v>
      </c>
      <c r="S2626" s="122">
        <f t="shared" si="80"/>
        <v>46.376811594202898</v>
      </c>
      <c r="T2626" s="122">
        <f t="shared" si="81"/>
        <v>53.623188405797109</v>
      </c>
    </row>
    <row r="2627" spans="1:20" x14ac:dyDescent="0.25">
      <c r="A2627" s="3">
        <v>2015</v>
      </c>
      <c r="B2627" s="2" t="s">
        <v>620</v>
      </c>
      <c r="C2627" s="1">
        <v>3555000</v>
      </c>
      <c r="D2627" s="4">
        <v>20</v>
      </c>
      <c r="E2627" s="6">
        <v>20</v>
      </c>
      <c r="F2627" s="39">
        <v>355500020</v>
      </c>
      <c r="G2627" s="39">
        <v>9</v>
      </c>
      <c r="H2627" s="39">
        <v>51</v>
      </c>
      <c r="I2627" s="132">
        <v>0.22300250000000005</v>
      </c>
      <c r="J2627" s="132">
        <v>1.09861E-2</v>
      </c>
      <c r="K2627" s="132">
        <v>0.21201640000000005</v>
      </c>
      <c r="L2627" s="132">
        <v>0</v>
      </c>
      <c r="M2627" s="132">
        <v>0.20058980000000004</v>
      </c>
      <c r="N2627" s="132">
        <v>6.5714000000000007E-3</v>
      </c>
      <c r="O2627" s="132">
        <v>1.1020800000000001E-2</v>
      </c>
      <c r="P2627" s="132">
        <v>4.8205000000000001E-3</v>
      </c>
      <c r="Q2627" s="140">
        <v>3</v>
      </c>
      <c r="R2627" s="134">
        <v>3</v>
      </c>
      <c r="S2627" s="122">
        <f t="shared" ref="S2627:S2690" si="82">IFERROR(((G2627)/(SUM($G2627:$H2627)))*100,0)</f>
        <v>15</v>
      </c>
      <c r="T2627" s="122">
        <f t="shared" ref="T2627:T2690" si="83">IFERROR(((H2627)/(SUM($G2627:$H2627)))*100,0)</f>
        <v>85</v>
      </c>
    </row>
    <row r="2628" spans="1:20" x14ac:dyDescent="0.25">
      <c r="A2628" s="3">
        <v>2015</v>
      </c>
      <c r="B2628" s="2" t="s">
        <v>620</v>
      </c>
      <c r="C2628" s="1">
        <v>3555000</v>
      </c>
      <c r="D2628" s="4">
        <v>20</v>
      </c>
      <c r="E2628" s="6">
        <v>21</v>
      </c>
      <c r="F2628" s="39">
        <v>355500021</v>
      </c>
      <c r="G2628" s="39">
        <v>9</v>
      </c>
      <c r="H2628" s="39">
        <v>14</v>
      </c>
      <c r="I2628" s="132">
        <v>2.7273900000000004E-2</v>
      </c>
      <c r="J2628" s="132">
        <v>1.5666700000000002E-2</v>
      </c>
      <c r="K2628" s="132">
        <v>1.1607200000000002E-2</v>
      </c>
      <c r="L2628" s="132">
        <v>0</v>
      </c>
      <c r="M2628" s="132">
        <v>0</v>
      </c>
      <c r="N2628" s="132">
        <v>9.634199999999999E-3</v>
      </c>
      <c r="O2628" s="132">
        <v>1.5666700000000002E-2</v>
      </c>
      <c r="P2628" s="132">
        <v>1.9729999999999999E-3</v>
      </c>
      <c r="Q2628" s="140">
        <v>8</v>
      </c>
      <c r="R2628" s="134">
        <v>3</v>
      </c>
      <c r="S2628" s="122">
        <f t="shared" si="82"/>
        <v>39.130434782608695</v>
      </c>
      <c r="T2628" s="122">
        <f t="shared" si="83"/>
        <v>60.869565217391312</v>
      </c>
    </row>
    <row r="2629" spans="1:20" x14ac:dyDescent="0.25">
      <c r="A2629" s="3">
        <v>2015</v>
      </c>
      <c r="B2629" s="2" t="s">
        <v>621</v>
      </c>
      <c r="C2629" s="1">
        <v>3555109</v>
      </c>
      <c r="D2629" s="4">
        <v>20</v>
      </c>
      <c r="E2629" s="6">
        <v>20</v>
      </c>
      <c r="F2629" s="39">
        <v>355510920</v>
      </c>
      <c r="G2629" s="39">
        <v>3</v>
      </c>
      <c r="H2629" s="39">
        <v>32</v>
      </c>
      <c r="I2629" s="132">
        <v>0.12566370000000004</v>
      </c>
      <c r="J2629" s="132">
        <v>5.2903000000000004E-3</v>
      </c>
      <c r="K2629" s="132">
        <v>0.12037340000000003</v>
      </c>
      <c r="L2629" s="132">
        <v>0</v>
      </c>
      <c r="M2629" s="132">
        <v>4.7222000000000002E-3</v>
      </c>
      <c r="N2629" s="132">
        <v>4.1669999999999999E-4</v>
      </c>
      <c r="O2629" s="132">
        <v>7.2767200000000018E-2</v>
      </c>
      <c r="P2629" s="132">
        <v>4.7757599999999997E-2</v>
      </c>
      <c r="Q2629" s="140">
        <v>1</v>
      </c>
      <c r="R2629" s="134">
        <v>3</v>
      </c>
      <c r="S2629" s="122">
        <f t="shared" si="82"/>
        <v>8.5714285714285712</v>
      </c>
      <c r="T2629" s="122">
        <f t="shared" si="83"/>
        <v>91.428571428571431</v>
      </c>
    </row>
    <row r="2630" spans="1:20" x14ac:dyDescent="0.25">
      <c r="A2630" s="3">
        <v>2015</v>
      </c>
      <c r="B2630" s="2" t="s">
        <v>622</v>
      </c>
      <c r="C2630" s="1">
        <v>3555208</v>
      </c>
      <c r="D2630" s="4">
        <v>19</v>
      </c>
      <c r="E2630" s="6">
        <v>19</v>
      </c>
      <c r="F2630" s="39">
        <v>355520819</v>
      </c>
      <c r="G2630" s="39">
        <v>6</v>
      </c>
      <c r="H2630" s="39">
        <v>9</v>
      </c>
      <c r="I2630" s="132">
        <v>6.1623399999999995E-2</v>
      </c>
      <c r="J2630" s="132">
        <v>5.6079199999999996E-2</v>
      </c>
      <c r="K2630" s="132">
        <v>5.5441999999999991E-3</v>
      </c>
      <c r="L2630" s="132">
        <v>0</v>
      </c>
      <c r="M2630" s="132">
        <v>5.0926000000000001E-3</v>
      </c>
      <c r="N2630" s="132">
        <v>0</v>
      </c>
      <c r="O2630" s="132">
        <v>5.6079199999999996E-2</v>
      </c>
      <c r="P2630" s="132">
        <v>4.5159999999999997E-4</v>
      </c>
      <c r="Q2630" s="140">
        <v>6</v>
      </c>
      <c r="R2630" s="134">
        <v>0</v>
      </c>
      <c r="S2630" s="122">
        <f t="shared" si="82"/>
        <v>40</v>
      </c>
      <c r="T2630" s="122">
        <f t="shared" si="83"/>
        <v>60</v>
      </c>
    </row>
    <row r="2631" spans="1:20" x14ac:dyDescent="0.25">
      <c r="A2631" s="3">
        <v>2015</v>
      </c>
      <c r="B2631" s="2" t="s">
        <v>623</v>
      </c>
      <c r="C2631" s="1">
        <v>3555307</v>
      </c>
      <c r="D2631" s="4">
        <v>15</v>
      </c>
      <c r="E2631" s="6">
        <v>15</v>
      </c>
      <c r="F2631" s="39">
        <v>355530715</v>
      </c>
      <c r="G2631" s="39">
        <v>47</v>
      </c>
      <c r="H2631" s="39">
        <v>5</v>
      </c>
      <c r="I2631" s="132">
        <v>7.7901100000000029E-2</v>
      </c>
      <c r="J2631" s="132">
        <v>7.2874600000000025E-2</v>
      </c>
      <c r="K2631" s="132">
        <v>5.0265000000000006E-3</v>
      </c>
      <c r="L2631" s="132">
        <v>0</v>
      </c>
      <c r="M2631" s="132">
        <v>0</v>
      </c>
      <c r="N2631" s="132">
        <v>0</v>
      </c>
      <c r="O2631" s="132">
        <v>7.7828300000000031E-2</v>
      </c>
      <c r="P2631" s="132">
        <v>7.2800000000000008E-5</v>
      </c>
      <c r="Q2631" s="140">
        <v>1</v>
      </c>
      <c r="R2631" s="134">
        <v>23</v>
      </c>
      <c r="S2631" s="122">
        <f t="shared" si="82"/>
        <v>90.384615384615387</v>
      </c>
      <c r="T2631" s="122">
        <f t="shared" si="83"/>
        <v>9.6153846153846168</v>
      </c>
    </row>
    <row r="2632" spans="1:20" x14ac:dyDescent="0.25">
      <c r="A2632" s="3">
        <v>2015</v>
      </c>
      <c r="B2632" s="2" t="s">
        <v>624</v>
      </c>
      <c r="C2632" s="1">
        <v>3555356</v>
      </c>
      <c r="D2632" s="4">
        <v>19</v>
      </c>
      <c r="E2632" s="6">
        <v>19</v>
      </c>
      <c r="F2632" s="39">
        <v>355535619</v>
      </c>
      <c r="G2632" s="39">
        <v>1</v>
      </c>
      <c r="H2632" s="39">
        <v>8</v>
      </c>
      <c r="I2632" s="132">
        <v>2.1194000000000001E-2</v>
      </c>
      <c r="J2632" s="132">
        <v>1.21528E-2</v>
      </c>
      <c r="K2632" s="132">
        <v>9.041200000000001E-3</v>
      </c>
      <c r="L2632" s="132">
        <v>0</v>
      </c>
      <c r="M2632" s="132">
        <v>8.8193999999999998E-3</v>
      </c>
      <c r="N2632" s="132">
        <v>1.505E-4</v>
      </c>
      <c r="O2632" s="132">
        <v>1.21528E-2</v>
      </c>
      <c r="P2632" s="132">
        <v>7.1300000000000012E-5</v>
      </c>
      <c r="Q2632" s="140">
        <v>0</v>
      </c>
      <c r="R2632" s="134">
        <v>1</v>
      </c>
      <c r="S2632" s="122">
        <f t="shared" si="82"/>
        <v>11.111111111111111</v>
      </c>
      <c r="T2632" s="122">
        <f t="shared" si="83"/>
        <v>88.888888888888886</v>
      </c>
    </row>
    <row r="2633" spans="1:20" x14ac:dyDescent="0.25">
      <c r="A2633" s="3">
        <v>2015</v>
      </c>
      <c r="B2633" s="2" t="s">
        <v>624</v>
      </c>
      <c r="C2633" s="1">
        <v>3555356</v>
      </c>
      <c r="D2633" s="4">
        <v>19</v>
      </c>
      <c r="E2633" s="6">
        <v>16</v>
      </c>
      <c r="F2633" s="39">
        <v>355535616</v>
      </c>
      <c r="G2633" s="39">
        <v>1</v>
      </c>
      <c r="H2633" s="39">
        <v>0</v>
      </c>
      <c r="I2633" s="132">
        <v>0.12546299999999999</v>
      </c>
      <c r="J2633" s="132">
        <v>0.12546299999999999</v>
      </c>
      <c r="K2633" s="132">
        <v>0</v>
      </c>
      <c r="L2633" s="132">
        <v>0</v>
      </c>
      <c r="M2633" s="132">
        <v>0</v>
      </c>
      <c r="N2633" s="132">
        <v>0</v>
      </c>
      <c r="O2633" s="132">
        <v>0.12546299999999999</v>
      </c>
      <c r="P2633" s="132">
        <v>0</v>
      </c>
      <c r="Q2633" s="140">
        <v>0</v>
      </c>
      <c r="R2633" s="134">
        <v>0</v>
      </c>
      <c r="S2633" s="122">
        <f t="shared" si="82"/>
        <v>100</v>
      </c>
      <c r="T2633" s="122">
        <f t="shared" si="83"/>
        <v>0</v>
      </c>
    </row>
    <row r="2634" spans="1:20" x14ac:dyDescent="0.25">
      <c r="A2634" s="3">
        <v>2015</v>
      </c>
      <c r="B2634" s="2" t="s">
        <v>625</v>
      </c>
      <c r="C2634" s="1">
        <v>3555406</v>
      </c>
      <c r="D2634" s="4">
        <v>3</v>
      </c>
      <c r="E2634" s="6">
        <v>3</v>
      </c>
      <c r="F2634" s="39">
        <v>35554063</v>
      </c>
      <c r="G2634" s="39">
        <v>34</v>
      </c>
      <c r="H2634" s="39">
        <v>15</v>
      </c>
      <c r="I2634" s="132">
        <v>0.81457239999999997</v>
      </c>
      <c r="J2634" s="132">
        <v>0.80955619999999995</v>
      </c>
      <c r="K2634" s="132">
        <v>5.0162000000000002E-3</v>
      </c>
      <c r="L2634" s="132">
        <v>0</v>
      </c>
      <c r="M2634" s="132">
        <v>0.80138899999999991</v>
      </c>
      <c r="N2634" s="132">
        <v>3.3995000000000002E-3</v>
      </c>
      <c r="O2634" s="132">
        <v>1.1569999999999999E-4</v>
      </c>
      <c r="P2634" s="132">
        <v>9.6682000000000018E-3</v>
      </c>
      <c r="Q2634" s="140">
        <v>11</v>
      </c>
      <c r="R2634" s="134">
        <v>49</v>
      </c>
      <c r="S2634" s="122">
        <f t="shared" si="82"/>
        <v>69.387755102040813</v>
      </c>
      <c r="T2634" s="122">
        <f t="shared" si="83"/>
        <v>30.612244897959183</v>
      </c>
    </row>
    <row r="2635" spans="1:20" x14ac:dyDescent="0.25">
      <c r="A2635" s="3">
        <v>2015</v>
      </c>
      <c r="B2635" s="2" t="s">
        <v>626</v>
      </c>
      <c r="C2635" s="1">
        <v>3555505</v>
      </c>
      <c r="D2635" s="4">
        <v>17</v>
      </c>
      <c r="E2635" s="6">
        <v>17</v>
      </c>
      <c r="F2635" s="39">
        <v>355550517</v>
      </c>
      <c r="G2635" s="39">
        <v>12</v>
      </c>
      <c r="H2635" s="39">
        <v>5</v>
      </c>
      <c r="I2635" s="132">
        <v>0.42335960000000006</v>
      </c>
      <c r="J2635" s="132">
        <v>0.42208980000000007</v>
      </c>
      <c r="K2635" s="132">
        <v>1.2698000000000002E-3</v>
      </c>
      <c r="L2635" s="132">
        <v>0</v>
      </c>
      <c r="M2635" s="132">
        <v>0</v>
      </c>
      <c r="N2635" s="132">
        <v>4.9351999999999998E-3</v>
      </c>
      <c r="O2635" s="132">
        <v>0.40998790000000002</v>
      </c>
      <c r="P2635" s="132">
        <v>8.4364999999999996E-3</v>
      </c>
      <c r="Q2635" s="140">
        <v>3</v>
      </c>
      <c r="R2635" s="134">
        <v>0</v>
      </c>
      <c r="S2635" s="122">
        <f t="shared" si="82"/>
        <v>70.588235294117652</v>
      </c>
      <c r="T2635" s="122">
        <f t="shared" si="83"/>
        <v>29.411764705882355</v>
      </c>
    </row>
    <row r="2636" spans="1:20" x14ac:dyDescent="0.25">
      <c r="A2636" s="3">
        <v>2015</v>
      </c>
      <c r="B2636" s="2" t="s">
        <v>627</v>
      </c>
      <c r="C2636" s="1">
        <v>3555604</v>
      </c>
      <c r="D2636" s="4">
        <v>15</v>
      </c>
      <c r="E2636" s="6">
        <v>15</v>
      </c>
      <c r="F2636" s="39">
        <v>355560415</v>
      </c>
      <c r="G2636" s="39">
        <v>11</v>
      </c>
      <c r="H2636" s="39">
        <v>15</v>
      </c>
      <c r="I2636" s="132">
        <v>4.796920000000001E-2</v>
      </c>
      <c r="J2636" s="132">
        <v>9.2527999999999985E-3</v>
      </c>
      <c r="K2636" s="132">
        <v>3.8716400000000012E-2</v>
      </c>
      <c r="L2636" s="132">
        <v>0</v>
      </c>
      <c r="M2636" s="132">
        <v>0</v>
      </c>
      <c r="N2636" s="132">
        <v>2.1245400000000001E-2</v>
      </c>
      <c r="O2636" s="132">
        <v>2.6613900000000003E-2</v>
      </c>
      <c r="P2636" s="132">
        <v>1.099E-4</v>
      </c>
      <c r="Q2636" s="140">
        <v>1</v>
      </c>
      <c r="R2636" s="134">
        <v>6</v>
      </c>
      <c r="S2636" s="122">
        <f t="shared" si="82"/>
        <v>42.307692307692307</v>
      </c>
      <c r="T2636" s="122">
        <f t="shared" si="83"/>
        <v>57.692307692307686</v>
      </c>
    </row>
    <row r="2637" spans="1:20" x14ac:dyDescent="0.25">
      <c r="A2637" s="3">
        <v>2015</v>
      </c>
      <c r="B2637" s="2" t="s">
        <v>628</v>
      </c>
      <c r="C2637" s="1">
        <v>3555703</v>
      </c>
      <c r="D2637" s="4">
        <v>19</v>
      </c>
      <c r="E2637" s="6">
        <v>19</v>
      </c>
      <c r="F2637" s="39">
        <v>355570319</v>
      </c>
      <c r="G2637" s="39">
        <v>0</v>
      </c>
      <c r="H2637" s="39">
        <v>5</v>
      </c>
      <c r="I2637" s="132">
        <v>4.1354999999999986E-3</v>
      </c>
      <c r="J2637" s="132">
        <v>0</v>
      </c>
      <c r="K2637" s="132">
        <v>4.1354999999999986E-3</v>
      </c>
      <c r="L2637" s="132">
        <v>0</v>
      </c>
      <c r="M2637" s="132">
        <v>4.0555999999999995E-3</v>
      </c>
      <c r="N2637" s="132">
        <v>0</v>
      </c>
      <c r="O2637" s="132">
        <v>0</v>
      </c>
      <c r="P2637" s="132">
        <v>7.9900000000000004E-5</v>
      </c>
      <c r="Q2637" s="140">
        <v>2</v>
      </c>
      <c r="R2637" s="134">
        <v>0</v>
      </c>
      <c r="S2637" s="122">
        <f t="shared" si="82"/>
        <v>0</v>
      </c>
      <c r="T2637" s="122">
        <f t="shared" si="83"/>
        <v>100</v>
      </c>
    </row>
    <row r="2638" spans="1:20" x14ac:dyDescent="0.25">
      <c r="A2638" s="3">
        <v>2015</v>
      </c>
      <c r="B2638" s="2" t="s">
        <v>629</v>
      </c>
      <c r="C2638" s="1">
        <v>3555802</v>
      </c>
      <c r="D2638" s="4">
        <v>15</v>
      </c>
      <c r="E2638" s="6">
        <v>15</v>
      </c>
      <c r="F2638" s="39">
        <v>355580215</v>
      </c>
      <c r="G2638" s="39">
        <v>56</v>
      </c>
      <c r="H2638" s="39">
        <v>10</v>
      </c>
      <c r="I2638" s="132">
        <v>0.16230779999999986</v>
      </c>
      <c r="J2638" s="132">
        <v>0.15980349999999988</v>
      </c>
      <c r="K2638" s="132">
        <v>2.5042999999999997E-3</v>
      </c>
      <c r="L2638" s="132">
        <v>0</v>
      </c>
      <c r="M2638" s="132">
        <v>0</v>
      </c>
      <c r="N2638" s="132">
        <v>1.2300000000000001E-5</v>
      </c>
      <c r="O2638" s="132">
        <v>0.16151649999999987</v>
      </c>
      <c r="P2638" s="132">
        <v>7.7900000000000007E-4</v>
      </c>
      <c r="Q2638" s="140">
        <v>6</v>
      </c>
      <c r="R2638" s="134">
        <v>5</v>
      </c>
      <c r="S2638" s="122">
        <f t="shared" si="82"/>
        <v>84.848484848484844</v>
      </c>
      <c r="T2638" s="122">
        <f t="shared" si="83"/>
        <v>15.151515151515152</v>
      </c>
    </row>
    <row r="2639" spans="1:20" x14ac:dyDescent="0.25">
      <c r="A2639" s="3">
        <v>2015</v>
      </c>
      <c r="B2639" s="2" t="s">
        <v>629</v>
      </c>
      <c r="C2639" s="1">
        <v>3555802</v>
      </c>
      <c r="D2639" s="4">
        <v>15</v>
      </c>
      <c r="E2639" s="6">
        <v>18</v>
      </c>
      <c r="F2639" s="39">
        <v>355580218</v>
      </c>
      <c r="G2639" s="39">
        <v>7</v>
      </c>
      <c r="H2639" s="39">
        <v>0</v>
      </c>
      <c r="I2639" s="132">
        <v>2.5312600000000001E-2</v>
      </c>
      <c r="J2639" s="132">
        <v>2.5312600000000001E-2</v>
      </c>
      <c r="K2639" s="132">
        <v>0</v>
      </c>
      <c r="L2639" s="132">
        <v>0</v>
      </c>
      <c r="M2639" s="132">
        <v>0</v>
      </c>
      <c r="N2639" s="132">
        <v>0</v>
      </c>
      <c r="O2639" s="132">
        <v>2.5312600000000001E-2</v>
      </c>
      <c r="P2639" s="132">
        <v>0</v>
      </c>
      <c r="Q2639" s="140">
        <v>0</v>
      </c>
      <c r="R2639" s="134">
        <v>0</v>
      </c>
      <c r="S2639" s="122">
        <f t="shared" si="82"/>
        <v>100</v>
      </c>
      <c r="T2639" s="122">
        <f t="shared" si="83"/>
        <v>0</v>
      </c>
    </row>
    <row r="2640" spans="1:20" x14ac:dyDescent="0.25">
      <c r="A2640" s="3">
        <v>2015</v>
      </c>
      <c r="B2640" s="2" t="s">
        <v>630</v>
      </c>
      <c r="C2640" s="1">
        <v>3555901</v>
      </c>
      <c r="D2640" s="4">
        <v>16</v>
      </c>
      <c r="E2640" s="6">
        <v>16</v>
      </c>
      <c r="F2640" s="39">
        <v>355590116</v>
      </c>
      <c r="G2640" s="39">
        <v>3</v>
      </c>
      <c r="H2640" s="39">
        <v>1</v>
      </c>
      <c r="I2640" s="132">
        <v>7.6605000000000006E-3</v>
      </c>
      <c r="J2640" s="132">
        <v>4.8434000000000003E-3</v>
      </c>
      <c r="K2640" s="132">
        <v>2.8170999999999999E-3</v>
      </c>
      <c r="L2640" s="132">
        <v>0</v>
      </c>
      <c r="M2640" s="132">
        <v>2.8170999999999999E-3</v>
      </c>
      <c r="N2640" s="132">
        <v>0</v>
      </c>
      <c r="O2640" s="132">
        <v>4.8087E-3</v>
      </c>
      <c r="P2640" s="132">
        <v>3.4700000000000003E-5</v>
      </c>
      <c r="Q2640" s="140">
        <v>0</v>
      </c>
      <c r="R2640" s="134">
        <v>0</v>
      </c>
      <c r="S2640" s="122">
        <f t="shared" si="82"/>
        <v>75</v>
      </c>
      <c r="T2640" s="122">
        <f t="shared" si="83"/>
        <v>25</v>
      </c>
    </row>
    <row r="2641" spans="1:20" x14ac:dyDescent="0.25">
      <c r="A2641" s="3">
        <v>2015</v>
      </c>
      <c r="B2641" s="2" t="s">
        <v>631</v>
      </c>
      <c r="C2641" s="1">
        <v>3556008</v>
      </c>
      <c r="D2641" s="4">
        <v>16</v>
      </c>
      <c r="E2641" s="6">
        <v>16</v>
      </c>
      <c r="F2641" s="39">
        <v>355600816</v>
      </c>
      <c r="G2641" s="39">
        <v>12</v>
      </c>
      <c r="H2641" s="39">
        <v>38</v>
      </c>
      <c r="I2641" s="132">
        <v>8.3558299999999974E-2</v>
      </c>
      <c r="J2641" s="132">
        <v>8.1812000000000013E-3</v>
      </c>
      <c r="K2641" s="132">
        <v>7.5377099999999975E-2</v>
      </c>
      <c r="L2641" s="132">
        <v>0</v>
      </c>
      <c r="M2641" s="132">
        <v>3.9519799999999994E-2</v>
      </c>
      <c r="N2641" s="132">
        <v>2.4402999999999998E-3</v>
      </c>
      <c r="O2641" s="132">
        <v>3.7220600000000013E-2</v>
      </c>
      <c r="P2641" s="132">
        <v>4.3775999999999997E-3</v>
      </c>
      <c r="Q2641" s="140">
        <v>5</v>
      </c>
      <c r="R2641" s="134">
        <v>4</v>
      </c>
      <c r="S2641" s="122">
        <f t="shared" si="82"/>
        <v>24</v>
      </c>
      <c r="T2641" s="122">
        <f t="shared" si="83"/>
        <v>76</v>
      </c>
    </row>
    <row r="2642" spans="1:20" x14ac:dyDescent="0.25">
      <c r="A2642" s="3">
        <v>2015</v>
      </c>
      <c r="B2642" s="2" t="s">
        <v>632</v>
      </c>
      <c r="C2642" s="1">
        <v>3556107</v>
      </c>
      <c r="D2642" s="4">
        <v>15</v>
      </c>
      <c r="E2642" s="6">
        <v>15</v>
      </c>
      <c r="F2642" s="39">
        <v>355610715</v>
      </c>
      <c r="G2642" s="39">
        <v>3</v>
      </c>
      <c r="H2642" s="39">
        <v>23</v>
      </c>
      <c r="I2642" s="132">
        <v>3.1531799999999992E-2</v>
      </c>
      <c r="J2642" s="132">
        <v>6.7897999999999995E-3</v>
      </c>
      <c r="K2642" s="132">
        <v>2.4741999999999993E-2</v>
      </c>
      <c r="L2642" s="132">
        <v>0</v>
      </c>
      <c r="M2642" s="132">
        <v>0</v>
      </c>
      <c r="N2642" s="132">
        <v>1.9221999999999998E-3</v>
      </c>
      <c r="O2642" s="132">
        <v>2.6668299999999999E-2</v>
      </c>
      <c r="P2642" s="132">
        <v>2.9413E-3</v>
      </c>
      <c r="Q2642" s="140">
        <v>2</v>
      </c>
      <c r="R2642" s="134">
        <v>5</v>
      </c>
      <c r="S2642" s="122">
        <f t="shared" si="82"/>
        <v>11.538461538461538</v>
      </c>
      <c r="T2642" s="122">
        <f t="shared" si="83"/>
        <v>88.461538461538453</v>
      </c>
    </row>
    <row r="2643" spans="1:20" x14ac:dyDescent="0.25">
      <c r="A2643" s="3">
        <v>2015</v>
      </c>
      <c r="B2643" s="2" t="s">
        <v>632</v>
      </c>
      <c r="C2643" s="1">
        <v>3556107</v>
      </c>
      <c r="D2643" s="4">
        <v>15</v>
      </c>
      <c r="E2643" s="6">
        <v>18</v>
      </c>
      <c r="F2643" s="39">
        <v>355610718</v>
      </c>
      <c r="G2643" s="39">
        <v>5</v>
      </c>
      <c r="H2643" s="39">
        <v>2</v>
      </c>
      <c r="I2643" s="132">
        <v>6.0512799999999999E-2</v>
      </c>
      <c r="J2643" s="132">
        <v>5.9823000000000001E-2</v>
      </c>
      <c r="K2643" s="132">
        <v>6.8979999999999996E-4</v>
      </c>
      <c r="L2643" s="132">
        <v>0</v>
      </c>
      <c r="M2643" s="132">
        <v>0</v>
      </c>
      <c r="N2643" s="132">
        <v>1.8600000000000001E-3</v>
      </c>
      <c r="O2643" s="132">
        <v>5.8236099999999999E-2</v>
      </c>
      <c r="P2643" s="132">
        <v>4.1669999999999999E-4</v>
      </c>
      <c r="Q2643" s="140">
        <v>1</v>
      </c>
      <c r="R2643" s="134">
        <v>1</v>
      </c>
      <c r="S2643" s="122">
        <f t="shared" si="82"/>
        <v>71.428571428571431</v>
      </c>
      <c r="T2643" s="122">
        <f t="shared" si="83"/>
        <v>28.571428571428569</v>
      </c>
    </row>
    <row r="2644" spans="1:20" x14ac:dyDescent="0.25">
      <c r="A2644" s="3">
        <v>2015</v>
      </c>
      <c r="B2644" s="2" t="s">
        <v>633</v>
      </c>
      <c r="C2644" s="1">
        <v>3556206</v>
      </c>
      <c r="D2644" s="4">
        <v>5</v>
      </c>
      <c r="E2644" s="6">
        <v>5</v>
      </c>
      <c r="F2644" s="39">
        <v>35562065</v>
      </c>
      <c r="G2644" s="39">
        <v>51</v>
      </c>
      <c r="H2644" s="39">
        <v>210</v>
      </c>
      <c r="I2644" s="132">
        <v>0.41767469999999984</v>
      </c>
      <c r="J2644" s="132">
        <v>0.30421839999999989</v>
      </c>
      <c r="K2644" s="132">
        <v>0.11345629999999998</v>
      </c>
      <c r="L2644" s="132">
        <v>0</v>
      </c>
      <c r="M2644" s="132">
        <v>0.23271919999999999</v>
      </c>
      <c r="N2644" s="132">
        <v>0.12565040000000002</v>
      </c>
      <c r="O2644" s="132">
        <v>1.50841E-2</v>
      </c>
      <c r="P2644" s="132">
        <v>4.4220999999999976E-2</v>
      </c>
      <c r="Q2644" s="140">
        <v>69</v>
      </c>
      <c r="R2644" s="134">
        <v>121</v>
      </c>
      <c r="S2644" s="122">
        <f t="shared" si="82"/>
        <v>19.540229885057471</v>
      </c>
      <c r="T2644" s="122">
        <f t="shared" si="83"/>
        <v>80.459770114942529</v>
      </c>
    </row>
    <row r="2645" spans="1:20" x14ac:dyDescent="0.25">
      <c r="A2645" s="3">
        <v>2015</v>
      </c>
      <c r="B2645" s="2" t="s">
        <v>634</v>
      </c>
      <c r="C2645" s="1">
        <v>3556305</v>
      </c>
      <c r="D2645" s="4">
        <v>19</v>
      </c>
      <c r="E2645" s="6">
        <v>19</v>
      </c>
      <c r="F2645" s="39">
        <v>355630519</v>
      </c>
      <c r="G2645" s="39">
        <v>9</v>
      </c>
      <c r="H2645" s="39">
        <v>6</v>
      </c>
      <c r="I2645" s="132">
        <v>5.0548199999999995E-2</v>
      </c>
      <c r="J2645" s="132">
        <v>4.8898499999999998E-2</v>
      </c>
      <c r="K2645" s="132">
        <v>1.6497E-3</v>
      </c>
      <c r="L2645" s="132">
        <v>0</v>
      </c>
      <c r="M2645" s="132">
        <v>0</v>
      </c>
      <c r="N2645" s="132">
        <v>1.5139000000000001E-3</v>
      </c>
      <c r="O2645" s="132">
        <v>4.8898499999999998E-2</v>
      </c>
      <c r="P2645" s="132">
        <v>1.3579999999999999E-4</v>
      </c>
      <c r="Q2645" s="140">
        <v>5</v>
      </c>
      <c r="R2645" s="134">
        <v>2</v>
      </c>
      <c r="S2645" s="122">
        <f t="shared" si="82"/>
        <v>60</v>
      </c>
      <c r="T2645" s="122">
        <f t="shared" si="83"/>
        <v>40</v>
      </c>
    </row>
    <row r="2646" spans="1:20" x14ac:dyDescent="0.25">
      <c r="A2646" s="3">
        <v>2015</v>
      </c>
      <c r="B2646" s="2" t="s">
        <v>634</v>
      </c>
      <c r="C2646" s="1">
        <v>3556305</v>
      </c>
      <c r="D2646" s="4">
        <v>19</v>
      </c>
      <c r="E2646" s="6">
        <v>20</v>
      </c>
      <c r="F2646" s="39">
        <v>355630520</v>
      </c>
      <c r="G2646" s="39">
        <v>0</v>
      </c>
      <c r="H2646" s="39">
        <v>6</v>
      </c>
      <c r="I2646" s="132">
        <v>8.3645799999999992E-2</v>
      </c>
      <c r="J2646" s="132">
        <v>0</v>
      </c>
      <c r="K2646" s="132">
        <v>8.3645799999999992E-2</v>
      </c>
      <c r="L2646" s="132">
        <v>0</v>
      </c>
      <c r="M2646" s="132">
        <v>0</v>
      </c>
      <c r="N2646" s="132">
        <v>8.2407399999999992E-2</v>
      </c>
      <c r="O2646" s="132">
        <v>4.8600000000000002E-5</v>
      </c>
      <c r="P2646" s="132">
        <v>1.1898E-3</v>
      </c>
      <c r="Q2646" s="140">
        <v>0</v>
      </c>
      <c r="R2646" s="134">
        <v>8</v>
      </c>
      <c r="S2646" s="122">
        <f t="shared" si="82"/>
        <v>0</v>
      </c>
      <c r="T2646" s="122">
        <f t="shared" si="83"/>
        <v>100</v>
      </c>
    </row>
    <row r="2647" spans="1:20" x14ac:dyDescent="0.25">
      <c r="A2647" s="3">
        <v>2015</v>
      </c>
      <c r="B2647" s="2" t="s">
        <v>635</v>
      </c>
      <c r="C2647" s="1">
        <v>3556354</v>
      </c>
      <c r="D2647" s="4">
        <v>5</v>
      </c>
      <c r="E2647" s="6">
        <v>5</v>
      </c>
      <c r="F2647" s="39">
        <v>35563545</v>
      </c>
      <c r="G2647" s="39">
        <v>36</v>
      </c>
      <c r="H2647" s="39">
        <v>99</v>
      </c>
      <c r="I2647" s="132">
        <v>4.5206100000000013E-2</v>
      </c>
      <c r="J2647" s="132">
        <v>4.1638200000000014E-2</v>
      </c>
      <c r="K2647" s="132">
        <v>3.5678999999999958E-3</v>
      </c>
      <c r="L2647" s="132">
        <v>0</v>
      </c>
      <c r="M2647" s="132">
        <v>1.7905600000000001E-2</v>
      </c>
      <c r="N2647" s="132">
        <v>5.2430000000000011E-4</v>
      </c>
      <c r="O2647" s="132">
        <v>9.1310999999999996E-3</v>
      </c>
      <c r="P2647" s="132">
        <v>1.7645099999999993E-2</v>
      </c>
      <c r="Q2647" s="140">
        <v>26</v>
      </c>
      <c r="R2647" s="134">
        <v>13</v>
      </c>
      <c r="S2647" s="122">
        <f t="shared" si="82"/>
        <v>26.666666666666668</v>
      </c>
      <c r="T2647" s="122">
        <f t="shared" si="83"/>
        <v>73.333333333333329</v>
      </c>
    </row>
    <row r="2648" spans="1:20" x14ac:dyDescent="0.25">
      <c r="A2648" s="3">
        <v>2015</v>
      </c>
      <c r="B2648" s="2" t="s">
        <v>636</v>
      </c>
      <c r="C2648" s="1">
        <v>3556404</v>
      </c>
      <c r="D2648" s="4">
        <v>4</v>
      </c>
      <c r="E2648" s="6">
        <v>4</v>
      </c>
      <c r="F2648" s="39">
        <v>35564044</v>
      </c>
      <c r="G2648" s="39">
        <v>27</v>
      </c>
      <c r="H2648" s="39">
        <v>27</v>
      </c>
      <c r="I2648" s="132">
        <v>8.6443200000000012E-2</v>
      </c>
      <c r="J2648" s="132">
        <v>7.74788E-2</v>
      </c>
      <c r="K2648" s="132">
        <v>8.9644000000000078E-3</v>
      </c>
      <c r="L2648" s="132">
        <v>0</v>
      </c>
      <c r="M2648" s="132">
        <v>0</v>
      </c>
      <c r="N2648" s="132">
        <v>1.3336999999999997E-3</v>
      </c>
      <c r="O2648" s="132">
        <v>7.7710299999999996E-2</v>
      </c>
      <c r="P2648" s="132">
        <v>7.3991999999999999E-3</v>
      </c>
      <c r="Q2648" s="140">
        <v>21</v>
      </c>
      <c r="R2648" s="134">
        <v>6</v>
      </c>
      <c r="S2648" s="122">
        <f t="shared" si="82"/>
        <v>50</v>
      </c>
      <c r="T2648" s="122">
        <f t="shared" si="83"/>
        <v>50</v>
      </c>
    </row>
    <row r="2649" spans="1:20" x14ac:dyDescent="0.25">
      <c r="A2649" s="3">
        <v>2015</v>
      </c>
      <c r="B2649" s="2" t="s">
        <v>636</v>
      </c>
      <c r="C2649" s="1">
        <v>3556404</v>
      </c>
      <c r="D2649" s="4">
        <v>4</v>
      </c>
      <c r="E2649" s="6">
        <v>9</v>
      </c>
      <c r="F2649" s="39">
        <v>35564049</v>
      </c>
      <c r="G2649" s="39">
        <v>17</v>
      </c>
      <c r="H2649" s="39">
        <v>3</v>
      </c>
      <c r="I2649" s="132">
        <v>0.17700139999999995</v>
      </c>
      <c r="J2649" s="132">
        <v>0.17553149999999995</v>
      </c>
      <c r="K2649" s="132">
        <v>1.4698999999999999E-3</v>
      </c>
      <c r="L2649" s="132">
        <v>3.7956621004566209E-3</v>
      </c>
      <c r="M2649" s="132">
        <v>0</v>
      </c>
      <c r="N2649" s="132">
        <v>2.7779999999999998E-4</v>
      </c>
      <c r="O2649" s="132">
        <v>0.17497589999999996</v>
      </c>
      <c r="P2649" s="132">
        <v>1.7477E-3</v>
      </c>
      <c r="Q2649" s="140">
        <v>11</v>
      </c>
      <c r="R2649" s="134">
        <v>0</v>
      </c>
      <c r="S2649" s="122">
        <f t="shared" si="82"/>
        <v>85</v>
      </c>
      <c r="T2649" s="122">
        <f t="shared" si="83"/>
        <v>15</v>
      </c>
    </row>
    <row r="2650" spans="1:20" x14ac:dyDescent="0.25">
      <c r="A2650" s="3">
        <v>2015</v>
      </c>
      <c r="B2650" s="2" t="s">
        <v>637</v>
      </c>
      <c r="C2650" s="1">
        <v>3556453</v>
      </c>
      <c r="D2650" s="4">
        <v>10</v>
      </c>
      <c r="E2650" s="6">
        <v>10</v>
      </c>
      <c r="F2650" s="39">
        <v>355645310</v>
      </c>
      <c r="G2650" s="39">
        <v>6</v>
      </c>
      <c r="H2650" s="39">
        <v>18</v>
      </c>
      <c r="I2650" s="132">
        <v>7.8978E-3</v>
      </c>
      <c r="J2650" s="132">
        <v>1.7388000000000002E-3</v>
      </c>
      <c r="K2650" s="132">
        <v>6.1590000000000004E-3</v>
      </c>
      <c r="L2650" s="132">
        <v>0</v>
      </c>
      <c r="M2650" s="132">
        <v>0</v>
      </c>
      <c r="N2650" s="132">
        <v>2.1250000000000002E-3</v>
      </c>
      <c r="O2650" s="132">
        <v>6.8140000000000008E-4</v>
      </c>
      <c r="P2650" s="132">
        <v>5.0914000000000003E-3</v>
      </c>
      <c r="Q2650" s="140">
        <v>6</v>
      </c>
      <c r="R2650" s="134">
        <v>38</v>
      </c>
      <c r="S2650" s="122">
        <f t="shared" si="82"/>
        <v>25</v>
      </c>
      <c r="T2650" s="122">
        <f t="shared" si="83"/>
        <v>75</v>
      </c>
    </row>
    <row r="2651" spans="1:20" x14ac:dyDescent="0.25">
      <c r="A2651" s="3">
        <v>2015</v>
      </c>
      <c r="B2651" s="2" t="s">
        <v>637</v>
      </c>
      <c r="C2651" s="1">
        <v>3556453</v>
      </c>
      <c r="D2651" s="4">
        <v>10</v>
      </c>
      <c r="E2651" s="6">
        <v>6</v>
      </c>
      <c r="F2651" s="39">
        <v>35564536</v>
      </c>
      <c r="G2651" s="39">
        <v>0</v>
      </c>
      <c r="H2651" s="39">
        <v>0</v>
      </c>
      <c r="I2651" s="132">
        <v>0</v>
      </c>
      <c r="J2651" s="132">
        <v>0</v>
      </c>
      <c r="K2651" s="132">
        <v>0</v>
      </c>
      <c r="L2651" s="132">
        <v>0</v>
      </c>
      <c r="M2651" s="132">
        <v>0</v>
      </c>
      <c r="N2651" s="132">
        <v>0</v>
      </c>
      <c r="O2651" s="132">
        <v>0</v>
      </c>
      <c r="P2651" s="132">
        <v>0</v>
      </c>
      <c r="Q2651" s="140">
        <v>3</v>
      </c>
      <c r="R2651" s="134">
        <v>3</v>
      </c>
      <c r="S2651" s="122">
        <f t="shared" si="82"/>
        <v>0</v>
      </c>
      <c r="T2651" s="122">
        <f t="shared" si="83"/>
        <v>0</v>
      </c>
    </row>
    <row r="2652" spans="1:20" x14ac:dyDescent="0.25">
      <c r="A2652" s="3">
        <v>2015</v>
      </c>
      <c r="B2652" s="2" t="s">
        <v>638</v>
      </c>
      <c r="C2652" s="1">
        <v>3556503</v>
      </c>
      <c r="D2652" s="4">
        <v>5</v>
      </c>
      <c r="E2652" s="6">
        <v>5</v>
      </c>
      <c r="F2652" s="39">
        <v>35565035</v>
      </c>
      <c r="G2652" s="39">
        <v>6</v>
      </c>
      <c r="H2652" s="39">
        <v>39</v>
      </c>
      <c r="I2652" s="132">
        <v>0.18016839999999998</v>
      </c>
      <c r="J2652" s="132">
        <v>0.1427986</v>
      </c>
      <c r="K2652" s="132">
        <v>3.7369799999999988E-2</v>
      </c>
      <c r="L2652" s="132">
        <v>0</v>
      </c>
      <c r="M2652" s="132">
        <v>6.83333E-2</v>
      </c>
      <c r="N2652" s="132">
        <v>0.10389910000000001</v>
      </c>
      <c r="O2652" s="132">
        <v>0</v>
      </c>
      <c r="P2652" s="132">
        <v>7.9359999999999986E-3</v>
      </c>
      <c r="Q2652" s="140">
        <v>2</v>
      </c>
      <c r="R2652" s="134">
        <v>44</v>
      </c>
      <c r="S2652" s="122">
        <f t="shared" si="82"/>
        <v>13.333333333333334</v>
      </c>
      <c r="T2652" s="122">
        <f t="shared" si="83"/>
        <v>86.666666666666671</v>
      </c>
    </row>
    <row r="2653" spans="1:20" x14ac:dyDescent="0.25">
      <c r="A2653" s="3">
        <v>2015</v>
      </c>
      <c r="B2653" s="2" t="s">
        <v>639</v>
      </c>
      <c r="C2653" s="1">
        <v>3556602</v>
      </c>
      <c r="D2653" s="4">
        <v>20</v>
      </c>
      <c r="E2653" s="6">
        <v>20</v>
      </c>
      <c r="F2653" s="39">
        <v>355660220</v>
      </c>
      <c r="G2653" s="39">
        <v>7</v>
      </c>
      <c r="H2653" s="39">
        <v>7</v>
      </c>
      <c r="I2653" s="132">
        <v>2.2432400000000005E-2</v>
      </c>
      <c r="J2653" s="132">
        <v>1.1493000000000001E-2</v>
      </c>
      <c r="K2653" s="132">
        <v>1.0939400000000002E-2</v>
      </c>
      <c r="L2653" s="132">
        <v>0</v>
      </c>
      <c r="M2653" s="132">
        <v>0</v>
      </c>
      <c r="N2653" s="132">
        <v>0</v>
      </c>
      <c r="O2653" s="132">
        <v>2.1205599999999995E-2</v>
      </c>
      <c r="P2653" s="132">
        <v>1.2268000000000001E-3</v>
      </c>
      <c r="Q2653" s="140">
        <v>3</v>
      </c>
      <c r="R2653" s="134">
        <v>0</v>
      </c>
      <c r="S2653" s="122">
        <f t="shared" si="82"/>
        <v>50</v>
      </c>
      <c r="T2653" s="122">
        <f t="shared" si="83"/>
        <v>50</v>
      </c>
    </row>
    <row r="2654" spans="1:20" x14ac:dyDescent="0.25">
      <c r="A2654" s="3">
        <v>2015</v>
      </c>
      <c r="B2654" s="2" t="s">
        <v>639</v>
      </c>
      <c r="C2654" s="1">
        <v>3556602</v>
      </c>
      <c r="D2654" s="4">
        <v>20</v>
      </c>
      <c r="E2654" s="6">
        <v>21</v>
      </c>
      <c r="F2654" s="39">
        <v>355660221</v>
      </c>
      <c r="G2654" s="39">
        <v>5</v>
      </c>
      <c r="H2654" s="39">
        <v>13</v>
      </c>
      <c r="I2654" s="132">
        <v>4.6405999999999999E-3</v>
      </c>
      <c r="J2654" s="132">
        <v>2.4257999999999997E-3</v>
      </c>
      <c r="K2654" s="132">
        <v>2.2147999999999998E-3</v>
      </c>
      <c r="L2654" s="132">
        <v>0</v>
      </c>
      <c r="M2654" s="132">
        <v>0</v>
      </c>
      <c r="N2654" s="132">
        <v>0</v>
      </c>
      <c r="O2654" s="132">
        <v>2.8287999999999998E-3</v>
      </c>
      <c r="P2654" s="132">
        <v>1.8118000000000008E-3</v>
      </c>
      <c r="Q2654" s="140">
        <v>3</v>
      </c>
      <c r="R2654" s="134">
        <v>1</v>
      </c>
      <c r="S2654" s="122">
        <f t="shared" si="82"/>
        <v>27.777777777777779</v>
      </c>
      <c r="T2654" s="122">
        <f t="shared" si="83"/>
        <v>72.222222222222214</v>
      </c>
    </row>
    <row r="2655" spans="1:20" x14ac:dyDescent="0.25">
      <c r="A2655" s="3">
        <v>2015</v>
      </c>
      <c r="B2655" s="2" t="s">
        <v>640</v>
      </c>
      <c r="C2655" s="1">
        <v>3556701</v>
      </c>
      <c r="D2655" s="4">
        <v>5</v>
      </c>
      <c r="E2655" s="6">
        <v>5</v>
      </c>
      <c r="F2655" s="39">
        <v>35567015</v>
      </c>
      <c r="G2655" s="39">
        <v>20</v>
      </c>
      <c r="H2655" s="39">
        <v>136</v>
      </c>
      <c r="I2655" s="132">
        <v>0.4536116999999999</v>
      </c>
      <c r="J2655" s="132">
        <v>0.32485049999999993</v>
      </c>
      <c r="K2655" s="132">
        <v>0.12876119999999996</v>
      </c>
      <c r="L2655" s="132">
        <v>0</v>
      </c>
      <c r="M2655" s="132">
        <v>0.31419789999999997</v>
      </c>
      <c r="N2655" s="132">
        <v>8.9148499999999978E-2</v>
      </c>
      <c r="O2655" s="132">
        <v>7.1497000000000002E-3</v>
      </c>
      <c r="P2655" s="132">
        <v>4.3115599999999976E-2</v>
      </c>
      <c r="Q2655" s="140">
        <v>60</v>
      </c>
      <c r="R2655" s="134">
        <v>103</v>
      </c>
      <c r="S2655" s="122">
        <f t="shared" si="82"/>
        <v>12.820512820512819</v>
      </c>
      <c r="T2655" s="122">
        <f t="shared" si="83"/>
        <v>87.179487179487182</v>
      </c>
    </row>
    <row r="2656" spans="1:20" x14ac:dyDescent="0.25">
      <c r="A2656" s="3">
        <v>2015</v>
      </c>
      <c r="B2656" s="2" t="s">
        <v>641</v>
      </c>
      <c r="C2656" s="1">
        <v>3556800</v>
      </c>
      <c r="D2656" s="4">
        <v>12</v>
      </c>
      <c r="E2656" s="6">
        <v>12</v>
      </c>
      <c r="F2656" s="39">
        <v>355680012</v>
      </c>
      <c r="G2656" s="39">
        <v>13</v>
      </c>
      <c r="H2656" s="39">
        <v>15</v>
      </c>
      <c r="I2656" s="132">
        <v>0.21346370000000003</v>
      </c>
      <c r="J2656" s="132">
        <v>0.14916310000000002</v>
      </c>
      <c r="K2656" s="132">
        <v>6.4300600000000013E-2</v>
      </c>
      <c r="L2656" s="132">
        <v>0</v>
      </c>
      <c r="M2656" s="132">
        <v>5.6701800000000004E-2</v>
      </c>
      <c r="N2656" s="132">
        <v>7.1299999999999998E-4</v>
      </c>
      <c r="O2656" s="132">
        <v>0.1554933</v>
      </c>
      <c r="P2656" s="132">
        <v>5.5559999999999984E-4</v>
      </c>
      <c r="Q2656" s="140">
        <v>2</v>
      </c>
      <c r="R2656" s="134">
        <v>6</v>
      </c>
      <c r="S2656" s="122">
        <f t="shared" si="82"/>
        <v>46.428571428571431</v>
      </c>
      <c r="T2656" s="122">
        <f t="shared" si="83"/>
        <v>53.571428571428569</v>
      </c>
    </row>
    <row r="2657" spans="1:20" x14ac:dyDescent="0.25">
      <c r="A2657" s="3">
        <v>2015</v>
      </c>
      <c r="B2657" s="2" t="s">
        <v>642</v>
      </c>
      <c r="C2657" s="1">
        <v>3556909</v>
      </c>
      <c r="D2657" s="4">
        <v>15</v>
      </c>
      <c r="E2657" s="6">
        <v>15</v>
      </c>
      <c r="F2657" s="39">
        <v>355690915</v>
      </c>
      <c r="G2657" s="39">
        <v>7</v>
      </c>
      <c r="H2657" s="39">
        <v>45</v>
      </c>
      <c r="I2657" s="132">
        <v>0.3070681999999999</v>
      </c>
      <c r="J2657" s="132">
        <v>0.13129639999999998</v>
      </c>
      <c r="K2657" s="132">
        <v>0.17577179999999995</v>
      </c>
      <c r="L2657" s="132">
        <v>0</v>
      </c>
      <c r="M2657" s="132">
        <v>0</v>
      </c>
      <c r="N2657" s="132">
        <v>8.8331899999999991E-2</v>
      </c>
      <c r="O2657" s="132">
        <v>0.20566339999999997</v>
      </c>
      <c r="P2657" s="132">
        <v>1.30729E-2</v>
      </c>
      <c r="Q2657" s="140">
        <v>6</v>
      </c>
      <c r="R2657" s="134">
        <v>5</v>
      </c>
      <c r="S2657" s="122">
        <f t="shared" si="82"/>
        <v>13.461538461538462</v>
      </c>
      <c r="T2657" s="122">
        <f t="shared" si="83"/>
        <v>86.538461538461547</v>
      </c>
    </row>
    <row r="2658" spans="1:20" x14ac:dyDescent="0.25">
      <c r="A2658" s="3">
        <v>2015</v>
      </c>
      <c r="B2658" s="2" t="s">
        <v>643</v>
      </c>
      <c r="C2658" s="1">
        <v>3556958</v>
      </c>
      <c r="D2658" s="4">
        <v>15</v>
      </c>
      <c r="E2658" s="6">
        <v>15</v>
      </c>
      <c r="F2658" s="39">
        <v>355695815</v>
      </c>
      <c r="G2658" s="39">
        <v>7</v>
      </c>
      <c r="H2658" s="39">
        <v>3</v>
      </c>
      <c r="I2658" s="132">
        <v>1.0343499999999999E-2</v>
      </c>
      <c r="J2658" s="132">
        <v>4.8226999999999992E-3</v>
      </c>
      <c r="K2658" s="132">
        <v>5.5208000000000002E-3</v>
      </c>
      <c r="L2658" s="132">
        <v>0</v>
      </c>
      <c r="M2658" s="132">
        <v>5.0000000000000001E-3</v>
      </c>
      <c r="N2658" s="132">
        <v>0</v>
      </c>
      <c r="O2658" s="132">
        <v>5.3434999999999993E-3</v>
      </c>
      <c r="P2658" s="132">
        <v>0</v>
      </c>
      <c r="Q2658" s="140">
        <v>2</v>
      </c>
      <c r="R2658" s="134">
        <v>1</v>
      </c>
      <c r="S2658" s="122">
        <f t="shared" si="82"/>
        <v>70</v>
      </c>
      <c r="T2658" s="122">
        <f t="shared" si="83"/>
        <v>30</v>
      </c>
    </row>
    <row r="2659" spans="1:20" x14ac:dyDescent="0.25">
      <c r="A2659" s="3">
        <v>2015</v>
      </c>
      <c r="B2659" s="2" t="s">
        <v>644</v>
      </c>
      <c r="C2659" s="1">
        <v>3557006</v>
      </c>
      <c r="D2659" s="4">
        <v>10</v>
      </c>
      <c r="E2659" s="6">
        <v>10</v>
      </c>
      <c r="F2659" s="39">
        <v>355700610</v>
      </c>
      <c r="G2659" s="39">
        <v>14</v>
      </c>
      <c r="H2659" s="39">
        <v>25</v>
      </c>
      <c r="I2659" s="132">
        <v>2.5215655000000003</v>
      </c>
      <c r="J2659" s="132">
        <v>2.4931305000000004</v>
      </c>
      <c r="K2659" s="132">
        <v>2.8434999999999992E-2</v>
      </c>
      <c r="L2659" s="132">
        <v>0</v>
      </c>
      <c r="M2659" s="132">
        <v>2.4649514000000003</v>
      </c>
      <c r="N2659" s="132">
        <v>3.2954400000000002E-2</v>
      </c>
      <c r="O2659" s="132">
        <v>4.4135999999999993E-3</v>
      </c>
      <c r="P2659" s="132">
        <v>1.9246100000000002E-2</v>
      </c>
      <c r="Q2659" s="140">
        <v>31</v>
      </c>
      <c r="R2659" s="134">
        <v>35</v>
      </c>
      <c r="S2659" s="122">
        <f t="shared" si="82"/>
        <v>35.897435897435898</v>
      </c>
      <c r="T2659" s="122">
        <f t="shared" si="83"/>
        <v>64.102564102564102</v>
      </c>
    </row>
    <row r="2660" spans="1:20" x14ac:dyDescent="0.25">
      <c r="A2660" s="3">
        <v>2015</v>
      </c>
      <c r="B2660" s="2" t="s">
        <v>645</v>
      </c>
      <c r="C2660" s="1">
        <v>3557105</v>
      </c>
      <c r="D2660" s="4">
        <v>15</v>
      </c>
      <c r="E2660" s="6">
        <v>15</v>
      </c>
      <c r="F2660" s="39">
        <v>355710515</v>
      </c>
      <c r="G2660" s="39">
        <v>14</v>
      </c>
      <c r="H2660" s="39">
        <v>69</v>
      </c>
      <c r="I2660" s="132">
        <v>0.31587279999999984</v>
      </c>
      <c r="J2660" s="132">
        <v>2.5879800000000001E-2</v>
      </c>
      <c r="K2660" s="132">
        <v>0.28999299999999983</v>
      </c>
      <c r="L2660" s="132">
        <v>0</v>
      </c>
      <c r="M2660" s="132">
        <v>0.20998450000000002</v>
      </c>
      <c r="N2660" s="132">
        <v>7.1878199999999989E-2</v>
      </c>
      <c r="O2660" s="132">
        <v>2.06521E-2</v>
      </c>
      <c r="P2660" s="132">
        <v>1.3358000000000002E-2</v>
      </c>
      <c r="Q2660" s="140">
        <v>6</v>
      </c>
      <c r="R2660" s="134">
        <v>27</v>
      </c>
      <c r="S2660" s="122">
        <f t="shared" si="82"/>
        <v>16.867469879518072</v>
      </c>
      <c r="T2660" s="122">
        <f t="shared" si="83"/>
        <v>83.132530120481931</v>
      </c>
    </row>
    <row r="2661" spans="1:20" x14ac:dyDescent="0.25">
      <c r="A2661" s="3">
        <v>2015</v>
      </c>
      <c r="B2661" s="2" t="s">
        <v>645</v>
      </c>
      <c r="C2661" s="1">
        <v>3557105</v>
      </c>
      <c r="D2661" s="4">
        <v>15</v>
      </c>
      <c r="E2661" s="6">
        <v>18</v>
      </c>
      <c r="F2661" s="39">
        <v>355710518</v>
      </c>
      <c r="G2661" s="39">
        <v>16</v>
      </c>
      <c r="H2661" s="39">
        <v>2</v>
      </c>
      <c r="I2661" s="132">
        <v>0.30658349999999995</v>
      </c>
      <c r="J2661" s="132">
        <v>0.30612049999999996</v>
      </c>
      <c r="K2661" s="132">
        <v>4.6299999999999998E-4</v>
      </c>
      <c r="L2661" s="132">
        <v>0</v>
      </c>
      <c r="M2661" s="132">
        <v>0</v>
      </c>
      <c r="N2661" s="132">
        <v>0.10810189999999999</v>
      </c>
      <c r="O2661" s="132">
        <v>0.19848159999999992</v>
      </c>
      <c r="P2661" s="132">
        <v>0</v>
      </c>
      <c r="Q2661" s="140">
        <v>11</v>
      </c>
      <c r="R2661" s="134">
        <v>1</v>
      </c>
      <c r="S2661" s="122">
        <f t="shared" si="82"/>
        <v>88.888888888888886</v>
      </c>
      <c r="T2661" s="122">
        <f t="shared" si="83"/>
        <v>11.111111111111111</v>
      </c>
    </row>
    <row r="2662" spans="1:20" x14ac:dyDescent="0.25">
      <c r="A2662" s="3">
        <v>2015</v>
      </c>
      <c r="B2662" s="2" t="s">
        <v>646</v>
      </c>
      <c r="C2662" s="1">
        <v>3557154</v>
      </c>
      <c r="D2662" s="4">
        <v>19</v>
      </c>
      <c r="E2662" s="6">
        <v>19</v>
      </c>
      <c r="F2662" s="39">
        <v>355715419</v>
      </c>
      <c r="G2662" s="39">
        <v>5</v>
      </c>
      <c r="H2662" s="39">
        <v>16</v>
      </c>
      <c r="I2662" s="132">
        <v>2.50703E-2</v>
      </c>
      <c r="J2662" s="132">
        <v>1.72117E-2</v>
      </c>
      <c r="K2662" s="132">
        <v>7.8586000000000003E-3</v>
      </c>
      <c r="L2662" s="132">
        <v>0</v>
      </c>
      <c r="M2662" s="132">
        <v>6.4815000000000003E-3</v>
      </c>
      <c r="N2662" s="132">
        <v>7.4069999999999995E-4</v>
      </c>
      <c r="O2662" s="132">
        <v>1.7568199999999999E-2</v>
      </c>
      <c r="P2662" s="132">
        <v>2.7989999999999997E-4</v>
      </c>
      <c r="Q2662" s="140">
        <v>1</v>
      </c>
      <c r="R2662" s="134">
        <v>0</v>
      </c>
      <c r="S2662" s="122">
        <f t="shared" si="82"/>
        <v>23.809523809523807</v>
      </c>
      <c r="T2662" s="122">
        <f t="shared" si="83"/>
        <v>76.19047619047619</v>
      </c>
    </row>
    <row r="2663" spans="1:20" x14ac:dyDescent="0.25">
      <c r="A2663" s="3">
        <v>2014</v>
      </c>
      <c r="B2663" s="2" t="s">
        <v>2</v>
      </c>
      <c r="C2663" s="1">
        <v>3500105</v>
      </c>
      <c r="D2663" s="4">
        <v>21</v>
      </c>
      <c r="E2663" s="6">
        <v>21</v>
      </c>
      <c r="F2663" s="39">
        <v>350010521</v>
      </c>
      <c r="G2663" s="39">
        <v>1</v>
      </c>
      <c r="H2663" s="39">
        <v>33</v>
      </c>
      <c r="I2663" s="132">
        <v>0.12059729999999995</v>
      </c>
      <c r="J2663" s="132">
        <v>1.6666999999999999E-3</v>
      </c>
      <c r="K2663" s="132">
        <v>0.11893059999999996</v>
      </c>
      <c r="L2663" s="133">
        <v>0</v>
      </c>
      <c r="M2663" s="132">
        <v>0.10737029999999999</v>
      </c>
      <c r="N2663" s="132">
        <v>1.02387E-2</v>
      </c>
      <c r="O2663" s="132">
        <v>2.0504E-3</v>
      </c>
      <c r="P2663" s="132">
        <v>0</v>
      </c>
      <c r="Q2663" s="140">
        <v>0</v>
      </c>
      <c r="R2663" s="134">
        <v>19</v>
      </c>
      <c r="S2663" s="122">
        <f t="shared" si="82"/>
        <v>2.9411764705882351</v>
      </c>
      <c r="T2663" s="122">
        <f t="shared" si="83"/>
        <v>97.058823529411768</v>
      </c>
    </row>
    <row r="2664" spans="1:20" x14ac:dyDescent="0.25">
      <c r="A2664" s="3">
        <v>2014</v>
      </c>
      <c r="B2664" s="2" t="s">
        <v>2</v>
      </c>
      <c r="C2664" s="1">
        <v>3500105</v>
      </c>
      <c r="D2664" s="4">
        <v>21</v>
      </c>
      <c r="E2664" s="6">
        <v>20</v>
      </c>
      <c r="F2664" s="39">
        <v>350010520</v>
      </c>
      <c r="G2664" s="39">
        <v>1</v>
      </c>
      <c r="H2664" s="39">
        <v>2</v>
      </c>
      <c r="I2664" s="132">
        <v>8.9189800000000014E-2</v>
      </c>
      <c r="J2664" s="132">
        <v>8.8888900000000007E-2</v>
      </c>
      <c r="K2664" s="132">
        <v>3.009E-4</v>
      </c>
      <c r="L2664" s="133">
        <v>0</v>
      </c>
      <c r="M2664" s="132">
        <v>0</v>
      </c>
      <c r="N2664" s="132">
        <v>8.91898E-2</v>
      </c>
      <c r="O2664" s="132">
        <v>0</v>
      </c>
      <c r="P2664" s="132">
        <v>0</v>
      </c>
      <c r="Q2664" s="140">
        <v>1</v>
      </c>
      <c r="R2664" s="134">
        <v>2</v>
      </c>
      <c r="S2664" s="122">
        <f t="shared" si="82"/>
        <v>33.333333333333329</v>
      </c>
      <c r="T2664" s="122">
        <f t="shared" si="83"/>
        <v>66.666666666666657</v>
      </c>
    </row>
    <row r="2665" spans="1:20" x14ac:dyDescent="0.25">
      <c r="A2665" s="3">
        <v>2014</v>
      </c>
      <c r="B2665" s="2" t="s">
        <v>3</v>
      </c>
      <c r="C2665" s="1">
        <v>3500204</v>
      </c>
      <c r="D2665" s="4">
        <v>16</v>
      </c>
      <c r="E2665" s="6">
        <v>16</v>
      </c>
      <c r="F2665" s="39">
        <v>350020416</v>
      </c>
      <c r="G2665" s="39">
        <v>5</v>
      </c>
      <c r="H2665" s="39">
        <v>44</v>
      </c>
      <c r="I2665" s="132">
        <v>0.27539929999999996</v>
      </c>
      <c r="J2665" s="132">
        <v>0.26253859999999996</v>
      </c>
      <c r="K2665" s="132">
        <v>1.2860700000000006E-2</v>
      </c>
      <c r="L2665" s="133">
        <v>0</v>
      </c>
      <c r="M2665" s="132">
        <v>8.7963E-3</v>
      </c>
      <c r="N2665" s="132">
        <v>0</v>
      </c>
      <c r="O2665" s="132">
        <v>0.22603009999999998</v>
      </c>
      <c r="P2665" s="132">
        <v>3.6508499999999999E-2</v>
      </c>
      <c r="Q2665" s="140">
        <v>0</v>
      </c>
      <c r="R2665" s="134">
        <v>1</v>
      </c>
      <c r="S2665" s="122">
        <f t="shared" si="82"/>
        <v>10.204081632653061</v>
      </c>
      <c r="T2665" s="122">
        <f t="shared" si="83"/>
        <v>89.795918367346943</v>
      </c>
    </row>
    <row r="2666" spans="1:20" x14ac:dyDescent="0.25">
      <c r="A2666" s="3">
        <v>2014</v>
      </c>
      <c r="B2666" s="2" t="s">
        <v>4</v>
      </c>
      <c r="C2666" s="1">
        <v>3500303</v>
      </c>
      <c r="D2666" s="4">
        <v>9</v>
      </c>
      <c r="E2666" s="6">
        <v>9</v>
      </c>
      <c r="F2666" s="39">
        <v>35003039</v>
      </c>
      <c r="G2666" s="39">
        <v>140</v>
      </c>
      <c r="H2666" s="39">
        <v>32</v>
      </c>
      <c r="I2666" s="132">
        <v>1.3066149999999992</v>
      </c>
      <c r="J2666" s="132">
        <v>1.2773199999999991</v>
      </c>
      <c r="K2666" s="132">
        <v>2.9294999999999998E-2</v>
      </c>
      <c r="L2666" s="133">
        <v>6.4397031963470325E-2</v>
      </c>
      <c r="M2666" s="132">
        <v>2.4166899999999998E-2</v>
      </c>
      <c r="N2666" s="132">
        <v>2.1399000000000001E-2</v>
      </c>
      <c r="O2666" s="132">
        <v>1.2557888999999993</v>
      </c>
      <c r="P2666" s="132">
        <v>3.9370999999999998E-3</v>
      </c>
      <c r="Q2666" s="140">
        <v>60</v>
      </c>
      <c r="R2666" s="134">
        <v>20</v>
      </c>
      <c r="S2666" s="122">
        <f t="shared" si="82"/>
        <v>81.395348837209298</v>
      </c>
      <c r="T2666" s="122">
        <f t="shared" si="83"/>
        <v>18.604651162790699</v>
      </c>
    </row>
    <row r="2667" spans="1:20" x14ac:dyDescent="0.25">
      <c r="A2667" s="3">
        <v>2014</v>
      </c>
      <c r="B2667" s="2" t="s">
        <v>5</v>
      </c>
      <c r="C2667" s="1">
        <v>3500402</v>
      </c>
      <c r="D2667" s="4">
        <v>9</v>
      </c>
      <c r="E2667" s="6">
        <v>9</v>
      </c>
      <c r="F2667" s="39">
        <v>35004029</v>
      </c>
      <c r="G2667" s="39">
        <v>12</v>
      </c>
      <c r="H2667" s="39">
        <v>1</v>
      </c>
      <c r="I2667" s="132">
        <v>3.0320200000000002E-2</v>
      </c>
      <c r="J2667" s="132">
        <v>3.0273900000000003E-2</v>
      </c>
      <c r="K2667" s="132">
        <v>4.6300000000000001E-5</v>
      </c>
      <c r="L2667" s="133">
        <v>0</v>
      </c>
      <c r="M2667" s="132">
        <v>3.3027999999999998E-3</v>
      </c>
      <c r="N2667" s="132">
        <v>0</v>
      </c>
      <c r="O2667" s="132">
        <v>2.4650500000000002E-2</v>
      </c>
      <c r="P2667" s="132">
        <v>2.2627000000000003E-3</v>
      </c>
      <c r="Q2667" s="140">
        <v>4</v>
      </c>
      <c r="R2667" s="134">
        <v>8</v>
      </c>
      <c r="S2667" s="122">
        <f t="shared" si="82"/>
        <v>92.307692307692307</v>
      </c>
      <c r="T2667" s="122">
        <f t="shared" si="83"/>
        <v>7.6923076923076925</v>
      </c>
    </row>
    <row r="2668" spans="1:20" x14ac:dyDescent="0.25">
      <c r="A2668" s="3">
        <v>2014</v>
      </c>
      <c r="B2668" s="2" t="s">
        <v>5</v>
      </c>
      <c r="C2668" s="1">
        <v>3500402</v>
      </c>
      <c r="D2668" s="4">
        <v>9</v>
      </c>
      <c r="E2668" s="6">
        <v>4</v>
      </c>
      <c r="F2668" s="39">
        <v>35004024</v>
      </c>
      <c r="G2668" s="39">
        <v>2</v>
      </c>
      <c r="H2668" s="39">
        <v>0</v>
      </c>
      <c r="I2668" s="132">
        <v>8.3799999999999999E-4</v>
      </c>
      <c r="J2668" s="132">
        <v>8.3799999999999999E-4</v>
      </c>
      <c r="K2668" s="132">
        <v>0</v>
      </c>
      <c r="L2668" s="133">
        <v>0</v>
      </c>
      <c r="M2668" s="132">
        <v>0</v>
      </c>
      <c r="N2668" s="132">
        <v>0</v>
      </c>
      <c r="O2668" s="132">
        <v>8.3799999999999999E-4</v>
      </c>
      <c r="P2668" s="132">
        <v>0</v>
      </c>
      <c r="Q2668" s="140">
        <v>0</v>
      </c>
      <c r="R2668" s="134">
        <v>1</v>
      </c>
      <c r="S2668" s="122">
        <f t="shared" si="82"/>
        <v>100</v>
      </c>
      <c r="T2668" s="122">
        <f t="shared" si="83"/>
        <v>0</v>
      </c>
    </row>
    <row r="2669" spans="1:20" x14ac:dyDescent="0.25">
      <c r="A2669" s="3">
        <v>2014</v>
      </c>
      <c r="B2669" s="2" t="s">
        <v>6</v>
      </c>
      <c r="C2669" s="1">
        <v>3500501</v>
      </c>
      <c r="D2669" s="4">
        <v>9</v>
      </c>
      <c r="E2669" s="6">
        <v>9</v>
      </c>
      <c r="F2669" s="39">
        <v>35005019</v>
      </c>
      <c r="G2669" s="39">
        <v>10</v>
      </c>
      <c r="H2669" s="39">
        <v>6</v>
      </c>
      <c r="I2669" s="132">
        <v>9.7341999999999984E-3</v>
      </c>
      <c r="J2669" s="132">
        <v>5.6749999999999986E-3</v>
      </c>
      <c r="K2669" s="132">
        <v>4.0592000000000007E-3</v>
      </c>
      <c r="L2669" s="133">
        <v>0</v>
      </c>
      <c r="M2669" s="132">
        <v>0</v>
      </c>
      <c r="N2669" s="132">
        <v>2.8500000000000001E-3</v>
      </c>
      <c r="O2669" s="132">
        <v>2.3806000000000001E-3</v>
      </c>
      <c r="P2669" s="132">
        <v>2.2220000000000001E-4</v>
      </c>
      <c r="Q2669" s="140">
        <v>12</v>
      </c>
      <c r="R2669" s="134">
        <v>7</v>
      </c>
      <c r="S2669" s="122">
        <f t="shared" si="82"/>
        <v>62.5</v>
      </c>
      <c r="T2669" s="122">
        <f t="shared" si="83"/>
        <v>37.5</v>
      </c>
    </row>
    <row r="2670" spans="1:20" x14ac:dyDescent="0.25">
      <c r="A2670" s="3">
        <v>2014</v>
      </c>
      <c r="B2670" s="2" t="s">
        <v>7</v>
      </c>
      <c r="C2670" s="1">
        <v>3500550</v>
      </c>
      <c r="D2670" s="4">
        <v>17</v>
      </c>
      <c r="E2670" s="6">
        <v>17</v>
      </c>
      <c r="F2670" s="39">
        <v>350055017</v>
      </c>
      <c r="G2670" s="39">
        <v>9</v>
      </c>
      <c r="H2670" s="39">
        <v>8</v>
      </c>
      <c r="I2670" s="132">
        <v>0.22664210000000001</v>
      </c>
      <c r="J2670" s="132">
        <v>0.19255320000000001</v>
      </c>
      <c r="K2670" s="132">
        <v>3.4088899999999991E-2</v>
      </c>
      <c r="L2670" s="133">
        <v>0</v>
      </c>
      <c r="M2670" s="132">
        <v>2.8067599999999998E-2</v>
      </c>
      <c r="N2670" s="132">
        <v>0.1197778</v>
      </c>
      <c r="O2670" s="132">
        <v>7.2775400000000004E-2</v>
      </c>
      <c r="P2670" s="132">
        <v>0</v>
      </c>
      <c r="Q2670" s="140">
        <v>7</v>
      </c>
      <c r="R2670" s="134">
        <v>2</v>
      </c>
      <c r="S2670" s="122">
        <f t="shared" si="82"/>
        <v>52.941176470588239</v>
      </c>
      <c r="T2670" s="122">
        <f t="shared" si="83"/>
        <v>47.058823529411761</v>
      </c>
    </row>
    <row r="2671" spans="1:20" x14ac:dyDescent="0.25">
      <c r="A2671" s="3">
        <v>2014</v>
      </c>
      <c r="B2671" s="2" t="s">
        <v>8</v>
      </c>
      <c r="C2671" s="1">
        <v>3500600</v>
      </c>
      <c r="D2671" s="4">
        <v>5</v>
      </c>
      <c r="E2671" s="6">
        <v>5</v>
      </c>
      <c r="F2671" s="39">
        <v>35006005</v>
      </c>
      <c r="G2671" s="39">
        <v>0</v>
      </c>
      <c r="H2671" s="39">
        <v>3</v>
      </c>
      <c r="I2671" s="132">
        <v>1.84E-4</v>
      </c>
      <c r="J2671" s="132">
        <v>0</v>
      </c>
      <c r="K2671" s="132">
        <v>1.84E-4</v>
      </c>
      <c r="L2671" s="133">
        <v>0</v>
      </c>
      <c r="M2671" s="132">
        <v>0</v>
      </c>
      <c r="N2671" s="132">
        <v>0</v>
      </c>
      <c r="O2671" s="132">
        <v>0</v>
      </c>
      <c r="P2671" s="132">
        <v>0</v>
      </c>
      <c r="Q2671" s="140">
        <v>0</v>
      </c>
      <c r="R2671" s="134">
        <v>3</v>
      </c>
      <c r="S2671" s="122">
        <f t="shared" si="82"/>
        <v>0</v>
      </c>
      <c r="T2671" s="122">
        <f t="shared" si="83"/>
        <v>100</v>
      </c>
    </row>
    <row r="2672" spans="1:20" x14ac:dyDescent="0.25">
      <c r="A2672" s="3">
        <v>2014</v>
      </c>
      <c r="B2672" s="2" t="s">
        <v>9</v>
      </c>
      <c r="C2672" s="1">
        <v>3500709</v>
      </c>
      <c r="D2672" s="4">
        <v>13</v>
      </c>
      <c r="E2672" s="6">
        <v>13</v>
      </c>
      <c r="F2672" s="39">
        <v>350070913</v>
      </c>
      <c r="G2672" s="39">
        <v>1</v>
      </c>
      <c r="H2672" s="39">
        <v>33</v>
      </c>
      <c r="I2672" s="132">
        <v>0.32834669999999999</v>
      </c>
      <c r="J2672" s="132">
        <v>7.7159999999999998E-3</v>
      </c>
      <c r="K2672" s="132">
        <v>0.32063069999999999</v>
      </c>
      <c r="L2672" s="133">
        <v>0</v>
      </c>
      <c r="M2672" s="132">
        <v>0</v>
      </c>
      <c r="N2672" s="132">
        <v>0.31947200000000003</v>
      </c>
      <c r="O2672" s="132">
        <v>7.7159999999999998E-3</v>
      </c>
      <c r="P2672" s="132">
        <v>0</v>
      </c>
      <c r="Q2672" s="140">
        <v>2</v>
      </c>
      <c r="R2672" s="134">
        <v>1</v>
      </c>
      <c r="S2672" s="122">
        <f t="shared" si="82"/>
        <v>2.9411764705882351</v>
      </c>
      <c r="T2672" s="122">
        <f t="shared" si="83"/>
        <v>97.058823529411768</v>
      </c>
    </row>
    <row r="2673" spans="1:20" x14ac:dyDescent="0.25">
      <c r="A2673" s="3">
        <v>2014</v>
      </c>
      <c r="B2673" s="2" t="s">
        <v>9</v>
      </c>
      <c r="C2673" s="1">
        <v>3500709</v>
      </c>
      <c r="D2673" s="4">
        <v>13</v>
      </c>
      <c r="E2673" s="6">
        <v>16</v>
      </c>
      <c r="F2673" s="39">
        <v>350070916</v>
      </c>
      <c r="G2673" s="39">
        <v>0</v>
      </c>
      <c r="H2673" s="39">
        <v>0</v>
      </c>
      <c r="I2673" s="132">
        <v>0</v>
      </c>
      <c r="J2673" s="132">
        <v>0</v>
      </c>
      <c r="K2673" s="132">
        <v>0</v>
      </c>
      <c r="L2673" s="133">
        <v>0</v>
      </c>
      <c r="M2673" s="132">
        <v>0</v>
      </c>
      <c r="N2673" s="132">
        <v>0</v>
      </c>
      <c r="O2673" s="132">
        <v>0</v>
      </c>
      <c r="P2673" s="132">
        <v>0</v>
      </c>
      <c r="Q2673" s="140">
        <v>0</v>
      </c>
      <c r="R2673" s="134">
        <v>0</v>
      </c>
      <c r="S2673" s="122">
        <f t="shared" si="82"/>
        <v>0</v>
      </c>
      <c r="T2673" s="122">
        <f t="shared" si="83"/>
        <v>0</v>
      </c>
    </row>
    <row r="2674" spans="1:20" x14ac:dyDescent="0.25">
      <c r="A2674" s="3">
        <v>2014</v>
      </c>
      <c r="B2674" s="2" t="s">
        <v>9</v>
      </c>
      <c r="C2674" s="1">
        <v>3500709</v>
      </c>
      <c r="D2674" s="4">
        <v>13</v>
      </c>
      <c r="E2674" s="6">
        <v>17</v>
      </c>
      <c r="F2674" s="39">
        <v>350070917</v>
      </c>
      <c r="G2674" s="39">
        <v>4</v>
      </c>
      <c r="H2674" s="39">
        <v>1</v>
      </c>
      <c r="I2674" s="132">
        <v>8.9119999999999998E-4</v>
      </c>
      <c r="J2674" s="132">
        <v>4.2820000000000005E-4</v>
      </c>
      <c r="K2674" s="132">
        <v>4.6299999999999998E-4</v>
      </c>
      <c r="L2674" s="133">
        <v>0</v>
      </c>
      <c r="M2674" s="132">
        <v>4.6299999999999998E-4</v>
      </c>
      <c r="N2674" s="132">
        <v>0</v>
      </c>
      <c r="O2674" s="132">
        <v>3.704E-4</v>
      </c>
      <c r="P2674" s="132">
        <v>0</v>
      </c>
      <c r="Q2674" s="140">
        <v>0</v>
      </c>
      <c r="R2674" s="134">
        <v>1</v>
      </c>
      <c r="S2674" s="122">
        <f t="shared" si="82"/>
        <v>80</v>
      </c>
      <c r="T2674" s="122">
        <f t="shared" si="83"/>
        <v>20</v>
      </c>
    </row>
    <row r="2675" spans="1:20" x14ac:dyDescent="0.25">
      <c r="A2675" s="3">
        <v>2014</v>
      </c>
      <c r="B2675" s="2" t="s">
        <v>10</v>
      </c>
      <c r="C2675" s="1">
        <v>3500758</v>
      </c>
      <c r="D2675" s="4">
        <v>10</v>
      </c>
      <c r="E2675" s="6">
        <v>10</v>
      </c>
      <c r="F2675" s="39">
        <v>350075810</v>
      </c>
      <c r="G2675" s="39">
        <v>1</v>
      </c>
      <c r="H2675" s="39">
        <v>10</v>
      </c>
      <c r="I2675" s="132">
        <v>1.0738999999999999E-2</v>
      </c>
      <c r="J2675" s="132">
        <v>1.7359999999999999E-4</v>
      </c>
      <c r="K2675" s="132">
        <v>1.0565399999999999E-2</v>
      </c>
      <c r="L2675" s="133">
        <v>0</v>
      </c>
      <c r="M2675" s="132">
        <v>0</v>
      </c>
      <c r="N2675" s="132">
        <v>9.2600000000000001E-5</v>
      </c>
      <c r="O2675" s="132">
        <v>5.5672000000000004E-3</v>
      </c>
      <c r="P2675" s="132">
        <v>0</v>
      </c>
      <c r="Q2675" s="140">
        <v>7</v>
      </c>
      <c r="R2675" s="134">
        <v>14</v>
      </c>
      <c r="S2675" s="122">
        <f t="shared" si="82"/>
        <v>9.0909090909090917</v>
      </c>
      <c r="T2675" s="122">
        <f t="shared" si="83"/>
        <v>90.909090909090907</v>
      </c>
    </row>
    <row r="2676" spans="1:20" x14ac:dyDescent="0.25">
      <c r="A2676" s="3">
        <v>2014</v>
      </c>
      <c r="B2676" s="2" t="s">
        <v>11</v>
      </c>
      <c r="C2676" s="1">
        <v>3500808</v>
      </c>
      <c r="D2676" s="4">
        <v>21</v>
      </c>
      <c r="E2676" s="6">
        <v>21</v>
      </c>
      <c r="F2676" s="39">
        <v>350080821</v>
      </c>
      <c r="G2676" s="39">
        <v>0</v>
      </c>
      <c r="H2676" s="39">
        <v>10</v>
      </c>
      <c r="I2676" s="132">
        <v>8.5502000000000026E-3</v>
      </c>
      <c r="J2676" s="132">
        <v>0</v>
      </c>
      <c r="K2676" s="132">
        <v>8.5502000000000026E-3</v>
      </c>
      <c r="L2676" s="133">
        <v>0</v>
      </c>
      <c r="M2676" s="132">
        <v>8.0817000000000007E-3</v>
      </c>
      <c r="N2676" s="132">
        <v>0</v>
      </c>
      <c r="O2676" s="132">
        <v>1.104E-4</v>
      </c>
      <c r="P2676" s="132">
        <v>0</v>
      </c>
      <c r="Q2676" s="140">
        <v>0</v>
      </c>
      <c r="R2676" s="134">
        <v>0</v>
      </c>
      <c r="S2676" s="122">
        <f t="shared" si="82"/>
        <v>0</v>
      </c>
      <c r="T2676" s="122">
        <f t="shared" si="83"/>
        <v>100</v>
      </c>
    </row>
    <row r="2677" spans="1:20" x14ac:dyDescent="0.25">
      <c r="A2677" s="3">
        <v>2014</v>
      </c>
      <c r="B2677" s="2" t="s">
        <v>12</v>
      </c>
      <c r="C2677" s="1">
        <v>3500907</v>
      </c>
      <c r="D2677" s="4">
        <v>12</v>
      </c>
      <c r="E2677" s="6">
        <v>12</v>
      </c>
      <c r="F2677" s="39">
        <v>350090712</v>
      </c>
      <c r="G2677" s="39">
        <v>2</v>
      </c>
      <c r="H2677" s="39">
        <v>1</v>
      </c>
      <c r="I2677" s="132">
        <v>3.0347200000000001E-2</v>
      </c>
      <c r="J2677" s="132">
        <v>2.96528E-2</v>
      </c>
      <c r="K2677" s="132">
        <v>6.9439999999999997E-4</v>
      </c>
      <c r="L2677" s="133">
        <v>0</v>
      </c>
      <c r="M2677" s="132">
        <v>0</v>
      </c>
      <c r="N2677" s="132">
        <v>0</v>
      </c>
      <c r="O2677" s="132">
        <v>3.0347200000000001E-2</v>
      </c>
      <c r="P2677" s="132">
        <v>0</v>
      </c>
      <c r="Q2677" s="140">
        <v>0</v>
      </c>
      <c r="R2677" s="134">
        <v>0</v>
      </c>
      <c r="S2677" s="122">
        <f t="shared" si="82"/>
        <v>66.666666666666657</v>
      </c>
      <c r="T2677" s="122">
        <f t="shared" si="83"/>
        <v>33.333333333333329</v>
      </c>
    </row>
    <row r="2678" spans="1:20" x14ac:dyDescent="0.25">
      <c r="A2678" s="3">
        <v>2014</v>
      </c>
      <c r="B2678" s="2" t="s">
        <v>12</v>
      </c>
      <c r="C2678" s="1">
        <v>3500907</v>
      </c>
      <c r="D2678" s="4">
        <v>12</v>
      </c>
      <c r="E2678" s="6">
        <v>15</v>
      </c>
      <c r="F2678" s="39">
        <v>350090715</v>
      </c>
      <c r="G2678" s="39">
        <v>27</v>
      </c>
      <c r="H2678" s="39">
        <v>5</v>
      </c>
      <c r="I2678" s="132">
        <v>0.35763529999999999</v>
      </c>
      <c r="J2678" s="132">
        <v>0.34208899999999998</v>
      </c>
      <c r="K2678" s="132">
        <v>1.5546300000000001E-2</v>
      </c>
      <c r="L2678" s="133">
        <v>0</v>
      </c>
      <c r="M2678" s="132">
        <v>9.6299999999999999E-4</v>
      </c>
      <c r="N2678" s="132">
        <v>0</v>
      </c>
      <c r="O2678" s="132">
        <v>0.35475749999999995</v>
      </c>
      <c r="P2678" s="132">
        <v>1.9147999999999999E-3</v>
      </c>
      <c r="Q2678" s="140">
        <v>20</v>
      </c>
      <c r="R2678" s="134">
        <v>0</v>
      </c>
      <c r="S2678" s="122">
        <f t="shared" si="82"/>
        <v>84.375</v>
      </c>
      <c r="T2678" s="122">
        <f t="shared" si="83"/>
        <v>15.625</v>
      </c>
    </row>
    <row r="2679" spans="1:20" x14ac:dyDescent="0.25">
      <c r="A2679" s="3">
        <v>2014</v>
      </c>
      <c r="B2679" s="2" t="s">
        <v>13</v>
      </c>
      <c r="C2679" s="1">
        <v>3501004</v>
      </c>
      <c r="D2679" s="4">
        <v>4</v>
      </c>
      <c r="E2679" s="6">
        <v>4</v>
      </c>
      <c r="F2679" s="39">
        <v>35010044</v>
      </c>
      <c r="G2679" s="39">
        <v>19</v>
      </c>
      <c r="H2679" s="39">
        <v>10</v>
      </c>
      <c r="I2679" s="132">
        <v>8.4140199999999998E-2</v>
      </c>
      <c r="J2679" s="132">
        <v>4.5024300000000003E-2</v>
      </c>
      <c r="K2679" s="132">
        <v>3.9115899999999995E-2</v>
      </c>
      <c r="L2679" s="133">
        <v>1.7107432775240994E-3</v>
      </c>
      <c r="M2679" s="132">
        <v>4.5289400000000007E-2</v>
      </c>
      <c r="N2679" s="132">
        <v>3.6070000000000004E-4</v>
      </c>
      <c r="O2679" s="132">
        <v>3.7084499999999999E-2</v>
      </c>
      <c r="P2679" s="132">
        <v>1.1735999999999999E-3</v>
      </c>
      <c r="Q2679" s="140">
        <v>4</v>
      </c>
      <c r="R2679" s="134">
        <v>1</v>
      </c>
      <c r="S2679" s="122">
        <f t="shared" si="82"/>
        <v>65.517241379310349</v>
      </c>
      <c r="T2679" s="122">
        <f t="shared" si="83"/>
        <v>34.482758620689658</v>
      </c>
    </row>
    <row r="2680" spans="1:20" x14ac:dyDescent="0.25">
      <c r="A2680" s="3">
        <v>2014</v>
      </c>
      <c r="B2680" s="2" t="s">
        <v>13</v>
      </c>
      <c r="C2680" s="1">
        <v>3501004</v>
      </c>
      <c r="D2680" s="4">
        <v>4</v>
      </c>
      <c r="E2680" s="6">
        <v>8</v>
      </c>
      <c r="F2680" s="39">
        <v>35010048</v>
      </c>
      <c r="G2680" s="39">
        <v>46</v>
      </c>
      <c r="H2680" s="39">
        <v>4</v>
      </c>
      <c r="I2680" s="132">
        <v>0.13991459999999989</v>
      </c>
      <c r="J2680" s="132">
        <v>0.1395326999999999</v>
      </c>
      <c r="K2680" s="132">
        <v>3.8190000000000001E-4</v>
      </c>
      <c r="L2680" s="133">
        <v>0</v>
      </c>
      <c r="M2680" s="132">
        <v>0</v>
      </c>
      <c r="N2680" s="132">
        <v>0</v>
      </c>
      <c r="O2680" s="132">
        <v>0.13638989999999995</v>
      </c>
      <c r="P2680" s="132">
        <v>8.3330000000000003E-4</v>
      </c>
      <c r="Q2680" s="140">
        <v>10</v>
      </c>
      <c r="R2680" s="134">
        <v>0</v>
      </c>
      <c r="S2680" s="122">
        <f t="shared" si="82"/>
        <v>92</v>
      </c>
      <c r="T2680" s="122">
        <f t="shared" si="83"/>
        <v>8</v>
      </c>
    </row>
    <row r="2681" spans="1:20" x14ac:dyDescent="0.25">
      <c r="A2681" s="3">
        <v>2014</v>
      </c>
      <c r="B2681" s="2" t="s">
        <v>14</v>
      </c>
      <c r="C2681" s="1">
        <v>3501103</v>
      </c>
      <c r="D2681" s="4">
        <v>19</v>
      </c>
      <c r="E2681" s="6">
        <v>19</v>
      </c>
      <c r="F2681" s="39">
        <v>350110319</v>
      </c>
      <c r="G2681" s="39">
        <v>0</v>
      </c>
      <c r="H2681" s="39">
        <v>0</v>
      </c>
      <c r="I2681" s="132">
        <v>0</v>
      </c>
      <c r="J2681" s="132">
        <v>0</v>
      </c>
      <c r="K2681" s="132">
        <v>0</v>
      </c>
      <c r="L2681" s="133">
        <v>0</v>
      </c>
      <c r="M2681" s="132">
        <v>0</v>
      </c>
      <c r="N2681" s="132">
        <v>0</v>
      </c>
      <c r="O2681" s="132">
        <v>0</v>
      </c>
      <c r="P2681" s="132">
        <v>0</v>
      </c>
      <c r="Q2681" s="140">
        <v>0</v>
      </c>
      <c r="R2681" s="134">
        <v>1</v>
      </c>
      <c r="S2681" s="122">
        <f t="shared" si="82"/>
        <v>0</v>
      </c>
      <c r="T2681" s="122">
        <f t="shared" si="83"/>
        <v>0</v>
      </c>
    </row>
    <row r="2682" spans="1:20" x14ac:dyDescent="0.25">
      <c r="A2682" s="3">
        <v>2014</v>
      </c>
      <c r="B2682" s="2" t="s">
        <v>14</v>
      </c>
      <c r="C2682" s="1">
        <v>3501103</v>
      </c>
      <c r="D2682" s="4">
        <v>19</v>
      </c>
      <c r="E2682" s="6">
        <v>20</v>
      </c>
      <c r="F2682" s="39">
        <v>350110320</v>
      </c>
      <c r="G2682" s="39">
        <v>3</v>
      </c>
      <c r="H2682" s="39">
        <v>0</v>
      </c>
      <c r="I2682" s="132">
        <v>1.6666599999999997E-2</v>
      </c>
      <c r="J2682" s="132">
        <v>1.6666599999999997E-2</v>
      </c>
      <c r="K2682" s="132">
        <v>0</v>
      </c>
      <c r="L2682" s="133">
        <v>0</v>
      </c>
      <c r="M2682" s="132">
        <v>0</v>
      </c>
      <c r="N2682" s="132">
        <v>1.3888899999999999E-2</v>
      </c>
      <c r="O2682" s="132">
        <v>2.7777000000000001E-3</v>
      </c>
      <c r="P2682" s="132">
        <v>0</v>
      </c>
      <c r="Q2682" s="140">
        <v>2</v>
      </c>
      <c r="R2682" s="134">
        <v>0</v>
      </c>
      <c r="S2682" s="122">
        <f t="shared" si="82"/>
        <v>100</v>
      </c>
      <c r="T2682" s="122">
        <f t="shared" si="83"/>
        <v>0</v>
      </c>
    </row>
    <row r="2683" spans="1:20" x14ac:dyDescent="0.25">
      <c r="A2683" s="3">
        <v>2014</v>
      </c>
      <c r="B2683" s="2" t="s">
        <v>15</v>
      </c>
      <c r="C2683" s="1">
        <v>3501152</v>
      </c>
      <c r="D2683" s="4">
        <v>10</v>
      </c>
      <c r="E2683" s="6">
        <v>10</v>
      </c>
      <c r="F2683" s="39">
        <v>350115210</v>
      </c>
      <c r="G2683" s="39">
        <v>6</v>
      </c>
      <c r="H2683" s="39">
        <v>7</v>
      </c>
      <c r="I2683" s="132">
        <v>0.1112156</v>
      </c>
      <c r="J2683" s="132">
        <v>0.1096134</v>
      </c>
      <c r="K2683" s="132">
        <v>1.6022E-3</v>
      </c>
      <c r="L2683" s="133">
        <v>0</v>
      </c>
      <c r="M2683" s="132">
        <v>1.2E-2</v>
      </c>
      <c r="N2683" s="132">
        <v>9.9128800000000003E-2</v>
      </c>
      <c r="O2683" s="132">
        <v>0</v>
      </c>
      <c r="P2683" s="132">
        <v>0</v>
      </c>
      <c r="Q2683" s="140">
        <v>8</v>
      </c>
      <c r="R2683" s="134">
        <v>41</v>
      </c>
      <c r="S2683" s="122">
        <f t="shared" si="82"/>
        <v>46.153846153846153</v>
      </c>
      <c r="T2683" s="122">
        <f t="shared" si="83"/>
        <v>53.846153846153847</v>
      </c>
    </row>
    <row r="2684" spans="1:20" x14ac:dyDescent="0.25">
      <c r="A2684" s="3">
        <v>2014</v>
      </c>
      <c r="B2684" s="2" t="s">
        <v>16</v>
      </c>
      <c r="C2684" s="1">
        <v>3501202</v>
      </c>
      <c r="D2684" s="4">
        <v>15</v>
      </c>
      <c r="E2684" s="6">
        <v>15</v>
      </c>
      <c r="F2684" s="39">
        <v>350120215</v>
      </c>
      <c r="G2684" s="39">
        <v>16</v>
      </c>
      <c r="H2684" s="39">
        <v>14</v>
      </c>
      <c r="I2684" s="132">
        <v>0.18222310000000003</v>
      </c>
      <c r="J2684" s="132">
        <v>0.14650900000000003</v>
      </c>
      <c r="K2684" s="132">
        <v>3.5714099999999999E-2</v>
      </c>
      <c r="L2684" s="133">
        <v>0</v>
      </c>
      <c r="M2684" s="132">
        <v>6.4732999999999995E-3</v>
      </c>
      <c r="N2684" s="132">
        <v>3.4700000000000003E-5</v>
      </c>
      <c r="O2684" s="132">
        <v>0.1754211</v>
      </c>
      <c r="P2684" s="132">
        <v>0</v>
      </c>
      <c r="Q2684" s="140">
        <v>10</v>
      </c>
      <c r="R2684" s="134">
        <v>8</v>
      </c>
      <c r="S2684" s="122">
        <f t="shared" si="82"/>
        <v>53.333333333333336</v>
      </c>
      <c r="T2684" s="122">
        <f t="shared" si="83"/>
        <v>46.666666666666664</v>
      </c>
    </row>
    <row r="2685" spans="1:20" x14ac:dyDescent="0.25">
      <c r="A2685" s="3">
        <v>2014</v>
      </c>
      <c r="B2685" s="2" t="s">
        <v>17</v>
      </c>
      <c r="C2685" s="1">
        <v>3501301</v>
      </c>
      <c r="D2685" s="4">
        <v>21</v>
      </c>
      <c r="E2685" s="6">
        <v>21</v>
      </c>
      <c r="F2685" s="39">
        <v>350130121</v>
      </c>
      <c r="G2685" s="39">
        <v>1</v>
      </c>
      <c r="H2685" s="39">
        <v>8</v>
      </c>
      <c r="I2685" s="132">
        <v>9.5359999999999998E-4</v>
      </c>
      <c r="J2685" s="132">
        <v>6.9439999999999997E-4</v>
      </c>
      <c r="K2685" s="132">
        <v>2.5920000000000001E-4</v>
      </c>
      <c r="L2685" s="133">
        <v>0</v>
      </c>
      <c r="M2685" s="132">
        <v>4.6300000000000001E-5</v>
      </c>
      <c r="N2685" s="132">
        <v>0</v>
      </c>
      <c r="O2685" s="132">
        <v>7.5580000000000005E-4</v>
      </c>
      <c r="P2685" s="132">
        <v>4.6300000000000001E-5</v>
      </c>
      <c r="Q2685" s="140">
        <v>3</v>
      </c>
      <c r="R2685" s="134">
        <v>6</v>
      </c>
      <c r="S2685" s="122">
        <f t="shared" si="82"/>
        <v>11.111111111111111</v>
      </c>
      <c r="T2685" s="122">
        <f t="shared" si="83"/>
        <v>88.888888888888886</v>
      </c>
    </row>
    <row r="2686" spans="1:20" x14ac:dyDescent="0.25">
      <c r="A2686" s="3">
        <v>2014</v>
      </c>
      <c r="B2686" s="2" t="s">
        <v>17</v>
      </c>
      <c r="C2686" s="1">
        <v>3501301</v>
      </c>
      <c r="D2686" s="4">
        <v>21</v>
      </c>
      <c r="E2686" s="6">
        <v>22</v>
      </c>
      <c r="F2686" s="39">
        <v>350130122</v>
      </c>
      <c r="G2686" s="39">
        <v>2</v>
      </c>
      <c r="H2686" s="39">
        <v>11</v>
      </c>
      <c r="I2686" s="132">
        <v>6.989399999999998E-3</v>
      </c>
      <c r="J2686" s="132">
        <v>9.923E-4</v>
      </c>
      <c r="K2686" s="132">
        <v>5.9970999999999983E-3</v>
      </c>
      <c r="L2686" s="133">
        <v>0</v>
      </c>
      <c r="M2686" s="132">
        <v>0</v>
      </c>
      <c r="N2686" s="132">
        <v>4.2210999999999993E-3</v>
      </c>
      <c r="O2686" s="132">
        <v>1.0311999999999999E-3</v>
      </c>
      <c r="P2686" s="132">
        <v>3.7500000000000001E-4</v>
      </c>
      <c r="Q2686" s="140">
        <v>3</v>
      </c>
      <c r="R2686" s="134">
        <v>13</v>
      </c>
      <c r="S2686" s="122">
        <f t="shared" si="82"/>
        <v>15.384615384615385</v>
      </c>
      <c r="T2686" s="122">
        <f t="shared" si="83"/>
        <v>84.615384615384613</v>
      </c>
    </row>
    <row r="2687" spans="1:20" x14ac:dyDescent="0.25">
      <c r="A2687" s="3">
        <v>2014</v>
      </c>
      <c r="B2687" s="2" t="s">
        <v>18</v>
      </c>
      <c r="C2687" s="1">
        <v>3501400</v>
      </c>
      <c r="D2687" s="4">
        <v>20</v>
      </c>
      <c r="E2687" s="6">
        <v>20</v>
      </c>
      <c r="F2687" s="39">
        <v>350140020</v>
      </c>
      <c r="G2687" s="39">
        <v>4</v>
      </c>
      <c r="H2687" s="39">
        <v>4</v>
      </c>
      <c r="I2687" s="132">
        <v>2.2879100000000003E-2</v>
      </c>
      <c r="J2687" s="132">
        <v>1.1749900000000001E-2</v>
      </c>
      <c r="K2687" s="132">
        <v>1.1129200000000002E-2</v>
      </c>
      <c r="L2687" s="133">
        <v>0</v>
      </c>
      <c r="M2687" s="132">
        <v>5.9903000000000005E-3</v>
      </c>
      <c r="N2687" s="132">
        <v>0</v>
      </c>
      <c r="O2687" s="132">
        <v>1.64721E-2</v>
      </c>
      <c r="P2687" s="132">
        <v>0</v>
      </c>
      <c r="Q2687" s="140">
        <v>6</v>
      </c>
      <c r="R2687" s="134">
        <v>0</v>
      </c>
      <c r="S2687" s="122">
        <f t="shared" si="82"/>
        <v>50</v>
      </c>
      <c r="T2687" s="122">
        <f t="shared" si="83"/>
        <v>50</v>
      </c>
    </row>
    <row r="2688" spans="1:20" x14ac:dyDescent="0.25">
      <c r="A2688" s="3">
        <v>2014</v>
      </c>
      <c r="B2688" s="2" t="s">
        <v>19</v>
      </c>
      <c r="C2688" s="1">
        <v>3501509</v>
      </c>
      <c r="D2688" s="4">
        <v>17</v>
      </c>
      <c r="E2688" s="6">
        <v>17</v>
      </c>
      <c r="F2688" s="39">
        <v>350150917</v>
      </c>
      <c r="G2688" s="39">
        <v>7</v>
      </c>
      <c r="H2688" s="39">
        <v>5</v>
      </c>
      <c r="I2688" s="132">
        <v>8.8653499999999996E-2</v>
      </c>
      <c r="J2688" s="132">
        <v>7.9202099999999998E-2</v>
      </c>
      <c r="K2688" s="132">
        <v>9.4514000000000004E-3</v>
      </c>
      <c r="L2688" s="133">
        <v>0</v>
      </c>
      <c r="M2688" s="132">
        <v>6.4814999999999994E-3</v>
      </c>
      <c r="N2688" s="132">
        <v>0</v>
      </c>
      <c r="O2688" s="132">
        <v>8.0660399999999993E-2</v>
      </c>
      <c r="P2688" s="132">
        <v>0</v>
      </c>
      <c r="Q2688" s="140">
        <v>5</v>
      </c>
      <c r="R2688" s="134">
        <v>9</v>
      </c>
      <c r="S2688" s="122">
        <f t="shared" si="82"/>
        <v>58.333333333333336</v>
      </c>
      <c r="T2688" s="122">
        <f t="shared" si="83"/>
        <v>41.666666666666671</v>
      </c>
    </row>
    <row r="2689" spans="1:20" x14ac:dyDescent="0.25">
      <c r="A2689" s="3">
        <v>2014</v>
      </c>
      <c r="B2689" s="2" t="s">
        <v>20</v>
      </c>
      <c r="C2689" s="1">
        <v>3501608</v>
      </c>
      <c r="D2689" s="4">
        <v>5</v>
      </c>
      <c r="E2689" s="6">
        <v>5</v>
      </c>
      <c r="F2689" s="39">
        <v>35016085</v>
      </c>
      <c r="G2689" s="39">
        <v>39</v>
      </c>
      <c r="H2689" s="39">
        <v>200</v>
      </c>
      <c r="I2689" s="132">
        <v>2.5491938999999992</v>
      </c>
      <c r="J2689" s="132">
        <v>2.4187917999999993</v>
      </c>
      <c r="K2689" s="132">
        <v>0.13040210000000002</v>
      </c>
      <c r="L2689" s="133">
        <v>0</v>
      </c>
      <c r="M2689" s="132">
        <v>1.0703426</v>
      </c>
      <c r="N2689" s="132">
        <v>1.4391587000000012</v>
      </c>
      <c r="O2689" s="132">
        <v>5.2632999999999994E-3</v>
      </c>
      <c r="P2689" s="132">
        <v>3.3330000000000002E-4</v>
      </c>
      <c r="Q2689" s="140">
        <v>11</v>
      </c>
      <c r="R2689" s="134">
        <v>53</v>
      </c>
      <c r="S2689" s="122">
        <f t="shared" si="82"/>
        <v>16.317991631799163</v>
      </c>
      <c r="T2689" s="122">
        <f t="shared" si="83"/>
        <v>83.682008368200826</v>
      </c>
    </row>
    <row r="2690" spans="1:20" x14ac:dyDescent="0.25">
      <c r="A2690" s="3">
        <v>2014</v>
      </c>
      <c r="B2690" s="2" t="s">
        <v>21</v>
      </c>
      <c r="C2690" s="1">
        <v>3501707</v>
      </c>
      <c r="D2690" s="4">
        <v>9</v>
      </c>
      <c r="E2690" s="6">
        <v>9</v>
      </c>
      <c r="F2690" s="39">
        <v>35017079</v>
      </c>
      <c r="G2690" s="39">
        <v>6</v>
      </c>
      <c r="H2690" s="39">
        <v>19</v>
      </c>
      <c r="I2690" s="132">
        <v>0.2577971</v>
      </c>
      <c r="J2690" s="132">
        <v>0.12072919999999999</v>
      </c>
      <c r="K2690" s="132">
        <v>0.13706790000000002</v>
      </c>
      <c r="L2690" s="133">
        <v>0</v>
      </c>
      <c r="M2690" s="132">
        <v>9.4131799999999974E-2</v>
      </c>
      <c r="N2690" s="132">
        <v>0.15393519999999999</v>
      </c>
      <c r="O2690" s="132">
        <v>6.1111000000000004E-3</v>
      </c>
      <c r="P2690" s="132">
        <v>0</v>
      </c>
      <c r="Q2690" s="140">
        <v>5</v>
      </c>
      <c r="R2690" s="134">
        <v>9</v>
      </c>
      <c r="S2690" s="122">
        <f t="shared" si="82"/>
        <v>24</v>
      </c>
      <c r="T2690" s="122">
        <f t="shared" si="83"/>
        <v>76</v>
      </c>
    </row>
    <row r="2691" spans="1:20" x14ac:dyDescent="0.25">
      <c r="A2691" s="3">
        <v>2014</v>
      </c>
      <c r="B2691" s="2" t="s">
        <v>22</v>
      </c>
      <c r="C2691" s="1">
        <v>3501806</v>
      </c>
      <c r="D2691" s="4">
        <v>15</v>
      </c>
      <c r="E2691" s="6">
        <v>15</v>
      </c>
      <c r="F2691" s="39">
        <v>350180615</v>
      </c>
      <c r="G2691" s="39">
        <v>7</v>
      </c>
      <c r="H2691" s="39">
        <v>4</v>
      </c>
      <c r="I2691" s="132">
        <v>2.9619699999999999E-2</v>
      </c>
      <c r="J2691" s="132">
        <v>2.8491099999999998E-2</v>
      </c>
      <c r="K2691" s="132">
        <v>1.1286E-3</v>
      </c>
      <c r="L2691" s="133">
        <v>0</v>
      </c>
      <c r="M2691" s="132">
        <v>0</v>
      </c>
      <c r="N2691" s="132">
        <v>0</v>
      </c>
      <c r="O2691" s="132">
        <v>2.89541E-2</v>
      </c>
      <c r="P2691" s="132">
        <v>0</v>
      </c>
      <c r="Q2691" s="140">
        <v>2</v>
      </c>
      <c r="R2691" s="134">
        <v>3</v>
      </c>
      <c r="S2691" s="122">
        <f t="shared" ref="S2691:S2754" si="84">IFERROR(((G2691)/(SUM($G2691:$H2691)))*100,0)</f>
        <v>63.636363636363633</v>
      </c>
      <c r="T2691" s="122">
        <f t="shared" ref="T2691:T2754" si="85">IFERROR(((H2691)/(SUM($G2691:$H2691)))*100,0)</f>
        <v>36.363636363636367</v>
      </c>
    </row>
    <row r="2692" spans="1:20" x14ac:dyDescent="0.25">
      <c r="A2692" s="3">
        <v>2014</v>
      </c>
      <c r="B2692" s="2" t="s">
        <v>23</v>
      </c>
      <c r="C2692" s="1">
        <v>3501905</v>
      </c>
      <c r="D2692" s="4">
        <v>5</v>
      </c>
      <c r="E2692" s="6">
        <v>5</v>
      </c>
      <c r="F2692" s="39">
        <v>35019055</v>
      </c>
      <c r="G2692" s="39">
        <v>100</v>
      </c>
      <c r="H2692" s="39">
        <v>115</v>
      </c>
      <c r="I2692" s="132">
        <v>0.36856519999999987</v>
      </c>
      <c r="J2692" s="132">
        <v>0.30075889999999983</v>
      </c>
      <c r="K2692" s="132">
        <v>6.7806300000000028E-2</v>
      </c>
      <c r="L2692" s="133">
        <v>0</v>
      </c>
      <c r="M2692" s="132">
        <v>2.7563200000000003E-2</v>
      </c>
      <c r="N2692" s="132">
        <v>0.21967529999999996</v>
      </c>
      <c r="O2692" s="132">
        <v>5.7207700000000014E-2</v>
      </c>
      <c r="P2692" s="132">
        <v>4.5243100000000015E-2</v>
      </c>
      <c r="Q2692" s="140">
        <v>119</v>
      </c>
      <c r="R2692" s="134">
        <v>178</v>
      </c>
      <c r="S2692" s="122">
        <f t="shared" si="84"/>
        <v>46.511627906976742</v>
      </c>
      <c r="T2692" s="122">
        <f t="shared" si="85"/>
        <v>53.488372093023251</v>
      </c>
    </row>
    <row r="2693" spans="1:20" x14ac:dyDescent="0.25">
      <c r="A2693" s="3">
        <v>2014</v>
      </c>
      <c r="B2693" s="2" t="s">
        <v>23</v>
      </c>
      <c r="C2693" s="1">
        <v>3501905</v>
      </c>
      <c r="D2693" s="4">
        <v>5</v>
      </c>
      <c r="E2693" s="6">
        <v>9</v>
      </c>
      <c r="F2693" s="39">
        <v>35019059</v>
      </c>
      <c r="G2693" s="39">
        <v>3</v>
      </c>
      <c r="H2693" s="39">
        <v>1</v>
      </c>
      <c r="I2693" s="132">
        <v>9.9339999999999997E-4</v>
      </c>
      <c r="J2693" s="132">
        <v>9.703E-4</v>
      </c>
      <c r="K2693" s="132">
        <v>2.3099999999999999E-5</v>
      </c>
      <c r="L2693" s="133">
        <v>0</v>
      </c>
      <c r="M2693" s="132">
        <v>0</v>
      </c>
      <c r="N2693" s="132">
        <v>0</v>
      </c>
      <c r="O2693" s="132">
        <v>9.4720000000000004E-4</v>
      </c>
      <c r="P2693" s="132">
        <v>0</v>
      </c>
      <c r="Q2693" s="140">
        <v>13</v>
      </c>
      <c r="R2693" s="134">
        <v>4</v>
      </c>
      <c r="S2693" s="122">
        <f t="shared" si="84"/>
        <v>75</v>
      </c>
      <c r="T2693" s="122">
        <f t="shared" si="85"/>
        <v>25</v>
      </c>
    </row>
    <row r="2694" spans="1:20" x14ac:dyDescent="0.25">
      <c r="A2694" s="3">
        <v>2014</v>
      </c>
      <c r="B2694" s="2" t="s">
        <v>24</v>
      </c>
      <c r="C2694" s="1">
        <v>3502002</v>
      </c>
      <c r="D2694" s="4">
        <v>5</v>
      </c>
      <c r="E2694" s="6">
        <v>5</v>
      </c>
      <c r="F2694" s="39">
        <v>35020025</v>
      </c>
      <c r="G2694" s="39">
        <v>12</v>
      </c>
      <c r="H2694" s="39">
        <v>4</v>
      </c>
      <c r="I2694" s="132">
        <v>0.15760960000000004</v>
      </c>
      <c r="J2694" s="132">
        <v>0.15319990000000006</v>
      </c>
      <c r="K2694" s="132">
        <v>4.4097000000000008E-3</v>
      </c>
      <c r="L2694" s="133">
        <v>0</v>
      </c>
      <c r="M2694" s="132">
        <v>0</v>
      </c>
      <c r="N2694" s="132">
        <v>0.12725690000000001</v>
      </c>
      <c r="O2694" s="132">
        <v>2.8454599999999997E-2</v>
      </c>
      <c r="P2694" s="132">
        <v>0</v>
      </c>
      <c r="Q2694" s="140">
        <v>13</v>
      </c>
      <c r="R2694" s="134">
        <v>3</v>
      </c>
      <c r="S2694" s="122">
        <f t="shared" si="84"/>
        <v>75</v>
      </c>
      <c r="T2694" s="122">
        <f t="shared" si="85"/>
        <v>25</v>
      </c>
    </row>
    <row r="2695" spans="1:20" x14ac:dyDescent="0.25">
      <c r="A2695" s="3">
        <v>2014</v>
      </c>
      <c r="B2695" s="2" t="s">
        <v>24</v>
      </c>
      <c r="C2695" s="1">
        <v>3502002</v>
      </c>
      <c r="D2695" s="4">
        <v>5</v>
      </c>
      <c r="E2695" s="6">
        <v>9</v>
      </c>
      <c r="F2695" s="39">
        <v>35020029</v>
      </c>
      <c r="G2695" s="39">
        <v>1</v>
      </c>
      <c r="H2695" s="39">
        <v>2</v>
      </c>
      <c r="I2695" s="132">
        <v>1.05904E-2</v>
      </c>
      <c r="J2695" s="132">
        <v>2.0255E-3</v>
      </c>
      <c r="K2695" s="132">
        <v>8.5649000000000003E-3</v>
      </c>
      <c r="L2695" s="133">
        <v>0</v>
      </c>
      <c r="M2695" s="132">
        <v>0</v>
      </c>
      <c r="N2695" s="132">
        <v>8.5649000000000003E-3</v>
      </c>
      <c r="O2695" s="132">
        <v>0</v>
      </c>
      <c r="P2695" s="132">
        <v>2.0255E-3</v>
      </c>
      <c r="Q2695" s="140">
        <v>4</v>
      </c>
      <c r="R2695" s="134">
        <v>1</v>
      </c>
      <c r="S2695" s="122">
        <f t="shared" si="84"/>
        <v>33.333333333333329</v>
      </c>
      <c r="T2695" s="122">
        <f t="shared" si="85"/>
        <v>66.666666666666657</v>
      </c>
    </row>
    <row r="2696" spans="1:20" x14ac:dyDescent="0.25">
      <c r="A2696" s="3">
        <v>2014</v>
      </c>
      <c r="B2696" s="2" t="s">
        <v>24</v>
      </c>
      <c r="C2696" s="1">
        <v>3502002</v>
      </c>
      <c r="D2696" s="4">
        <v>5</v>
      </c>
      <c r="E2696" s="6">
        <v>13</v>
      </c>
      <c r="F2696" s="39">
        <v>350200213</v>
      </c>
      <c r="G2696" s="39">
        <v>1</v>
      </c>
      <c r="H2696" s="39">
        <v>2</v>
      </c>
      <c r="I2696" s="132">
        <v>2.8357E-3</v>
      </c>
      <c r="J2696" s="132">
        <v>2.7778E-3</v>
      </c>
      <c r="K2696" s="132">
        <v>5.7899999999999998E-5</v>
      </c>
      <c r="L2696" s="133">
        <v>0</v>
      </c>
      <c r="M2696" s="132">
        <v>0</v>
      </c>
      <c r="N2696" s="132">
        <v>0</v>
      </c>
      <c r="O2696" s="132">
        <v>2.7778E-3</v>
      </c>
      <c r="P2696" s="132">
        <v>0</v>
      </c>
      <c r="Q2696" s="140">
        <v>0</v>
      </c>
      <c r="R2696" s="134">
        <v>0</v>
      </c>
      <c r="S2696" s="122">
        <f t="shared" si="84"/>
        <v>33.333333333333329</v>
      </c>
      <c r="T2696" s="122">
        <f t="shared" si="85"/>
        <v>66.666666666666657</v>
      </c>
    </row>
    <row r="2697" spans="1:20" x14ac:dyDescent="0.25">
      <c r="A2697" s="3">
        <v>2014</v>
      </c>
      <c r="B2697" s="2" t="s">
        <v>25</v>
      </c>
      <c r="C2697" s="1">
        <v>3502101</v>
      </c>
      <c r="D2697" s="4">
        <v>19</v>
      </c>
      <c r="E2697" s="6">
        <v>19</v>
      </c>
      <c r="F2697" s="39">
        <v>350210119</v>
      </c>
      <c r="G2697" s="39">
        <v>9</v>
      </c>
      <c r="H2697" s="39">
        <v>90</v>
      </c>
      <c r="I2697" s="132">
        <v>2.4224150999999994</v>
      </c>
      <c r="J2697" s="132">
        <v>2.1125115999999995</v>
      </c>
      <c r="K2697" s="132">
        <v>0.30990350000000011</v>
      </c>
      <c r="L2697" s="133">
        <v>0</v>
      </c>
      <c r="M2697" s="132">
        <v>0.16661919999999997</v>
      </c>
      <c r="N2697" s="132">
        <v>0.23551149999999998</v>
      </c>
      <c r="O2697" s="132">
        <v>2.0052593000000001</v>
      </c>
      <c r="P2697" s="132">
        <v>0</v>
      </c>
      <c r="Q2697" s="140">
        <v>1</v>
      </c>
      <c r="R2697" s="134">
        <v>21</v>
      </c>
      <c r="S2697" s="122">
        <f t="shared" si="84"/>
        <v>9.0909090909090917</v>
      </c>
      <c r="T2697" s="122">
        <f t="shared" si="85"/>
        <v>90.909090909090907</v>
      </c>
    </row>
    <row r="2698" spans="1:20" x14ac:dyDescent="0.25">
      <c r="A2698" s="3">
        <v>2014</v>
      </c>
      <c r="B2698" s="2" t="s">
        <v>26</v>
      </c>
      <c r="C2698" s="1">
        <v>3502200</v>
      </c>
      <c r="D2698" s="4">
        <v>14</v>
      </c>
      <c r="E2698" s="6">
        <v>14</v>
      </c>
      <c r="F2698" s="39">
        <v>350220014</v>
      </c>
      <c r="G2698" s="39">
        <v>57</v>
      </c>
      <c r="H2698" s="39">
        <v>15</v>
      </c>
      <c r="I2698" s="132">
        <v>0.51384930000000006</v>
      </c>
      <c r="J2698" s="132">
        <v>0.50074410000000003</v>
      </c>
      <c r="K2698" s="132">
        <v>1.3105200000000003E-2</v>
      </c>
      <c r="L2698" s="133">
        <v>9.931066083206494E-2</v>
      </c>
      <c r="M2698" s="132">
        <v>5.8429200000000001E-2</v>
      </c>
      <c r="N2698" s="132">
        <v>9.0474600000000016E-2</v>
      </c>
      <c r="O2698" s="132">
        <v>0.36466210000000004</v>
      </c>
      <c r="P2698" s="132">
        <v>0</v>
      </c>
      <c r="Q2698" s="140">
        <v>51</v>
      </c>
      <c r="R2698" s="134">
        <v>5</v>
      </c>
      <c r="S2698" s="122">
        <f t="shared" si="84"/>
        <v>79.166666666666657</v>
      </c>
      <c r="T2698" s="122">
        <f t="shared" si="85"/>
        <v>20.833333333333336</v>
      </c>
    </row>
    <row r="2699" spans="1:20" x14ac:dyDescent="0.25">
      <c r="A2699" s="3">
        <v>2014</v>
      </c>
      <c r="B2699" s="2" t="s">
        <v>27</v>
      </c>
      <c r="C2699" s="1">
        <v>3502309</v>
      </c>
      <c r="D2699" s="4">
        <v>10</v>
      </c>
      <c r="E2699" s="6">
        <v>10</v>
      </c>
      <c r="F2699" s="39">
        <v>350230910</v>
      </c>
      <c r="G2699" s="39">
        <v>7</v>
      </c>
      <c r="H2699" s="39">
        <v>3</v>
      </c>
      <c r="I2699" s="132">
        <v>0.13229519999999997</v>
      </c>
      <c r="J2699" s="132">
        <v>0.13124889999999997</v>
      </c>
      <c r="K2699" s="132">
        <v>1.0463E-3</v>
      </c>
      <c r="L2699" s="133">
        <v>0</v>
      </c>
      <c r="M2699" s="132">
        <v>0</v>
      </c>
      <c r="N2699" s="132">
        <v>0</v>
      </c>
      <c r="O2699" s="132">
        <v>0.11534259999999999</v>
      </c>
      <c r="P2699" s="132">
        <v>1.5906299999999998E-2</v>
      </c>
      <c r="Q2699" s="140">
        <v>5</v>
      </c>
      <c r="R2699" s="134">
        <v>31</v>
      </c>
      <c r="S2699" s="122">
        <f t="shared" si="84"/>
        <v>70</v>
      </c>
      <c r="T2699" s="122">
        <f t="shared" si="85"/>
        <v>30</v>
      </c>
    </row>
    <row r="2700" spans="1:20" x14ac:dyDescent="0.25">
      <c r="A2700" s="3">
        <v>2014</v>
      </c>
      <c r="B2700" s="2" t="s">
        <v>27</v>
      </c>
      <c r="C2700" s="1">
        <v>3502309</v>
      </c>
      <c r="D2700" s="4">
        <v>10</v>
      </c>
      <c r="E2700" s="6">
        <v>5</v>
      </c>
      <c r="F2700" s="39">
        <v>35023095</v>
      </c>
      <c r="G2700" s="39">
        <v>10</v>
      </c>
      <c r="H2700" s="39">
        <v>1</v>
      </c>
      <c r="I2700" s="132">
        <v>3.0108000000000005E-3</v>
      </c>
      <c r="J2700" s="132">
        <v>2.9066000000000005E-3</v>
      </c>
      <c r="K2700" s="132">
        <v>1.042E-4</v>
      </c>
      <c r="L2700" s="133">
        <v>0</v>
      </c>
      <c r="M2700" s="132">
        <v>0</v>
      </c>
      <c r="N2700" s="132">
        <v>0</v>
      </c>
      <c r="O2700" s="132">
        <v>2.9066000000000005E-3</v>
      </c>
      <c r="P2700" s="132">
        <v>0</v>
      </c>
      <c r="Q2700" s="140">
        <v>0</v>
      </c>
      <c r="R2700" s="134">
        <v>0</v>
      </c>
      <c r="S2700" s="122">
        <f t="shared" si="84"/>
        <v>90.909090909090907</v>
      </c>
      <c r="T2700" s="122">
        <f t="shared" si="85"/>
        <v>9.0909090909090917</v>
      </c>
    </row>
    <row r="2701" spans="1:20" x14ac:dyDescent="0.25">
      <c r="A2701" s="3">
        <v>2014</v>
      </c>
      <c r="B2701" s="2" t="s">
        <v>28</v>
      </c>
      <c r="C2701" s="1">
        <v>3502408</v>
      </c>
      <c r="D2701" s="4">
        <v>22</v>
      </c>
      <c r="E2701" s="6">
        <v>22</v>
      </c>
      <c r="F2701" s="39">
        <v>350240822</v>
      </c>
      <c r="G2701" s="39">
        <v>3</v>
      </c>
      <c r="H2701" s="39">
        <v>11</v>
      </c>
      <c r="I2701" s="132">
        <v>0.28965830000000009</v>
      </c>
      <c r="J2701" s="132">
        <v>0.28096880000000007</v>
      </c>
      <c r="K2701" s="132">
        <v>8.689500000000001E-3</v>
      </c>
      <c r="L2701" s="133">
        <v>0</v>
      </c>
      <c r="M2701" s="132">
        <v>7.4467999999999999E-3</v>
      </c>
      <c r="N2701" s="132">
        <v>0.28167620000000004</v>
      </c>
      <c r="O2701" s="132">
        <v>1.6370000000000002E-4</v>
      </c>
      <c r="P2701" s="132">
        <v>0</v>
      </c>
      <c r="Q2701" s="140">
        <v>0</v>
      </c>
      <c r="R2701" s="134">
        <v>4</v>
      </c>
      <c r="S2701" s="122">
        <f t="shared" si="84"/>
        <v>21.428571428571427</v>
      </c>
      <c r="T2701" s="122">
        <f t="shared" si="85"/>
        <v>78.571428571428569</v>
      </c>
    </row>
    <row r="2702" spans="1:20" x14ac:dyDescent="0.25">
      <c r="A2702" s="3">
        <v>2014</v>
      </c>
      <c r="B2702" s="2" t="s">
        <v>29</v>
      </c>
      <c r="C2702" s="1">
        <v>3502507</v>
      </c>
      <c r="D2702" s="4">
        <v>2</v>
      </c>
      <c r="E2702" s="6">
        <v>2</v>
      </c>
      <c r="F2702" s="39">
        <v>35025072</v>
      </c>
      <c r="G2702" s="39">
        <v>7</v>
      </c>
      <c r="H2702" s="39">
        <v>7</v>
      </c>
      <c r="I2702" s="132">
        <v>1.16183E-2</v>
      </c>
      <c r="J2702" s="132">
        <v>6.1539000000000003E-3</v>
      </c>
      <c r="K2702" s="132">
        <v>5.4643999999999995E-3</v>
      </c>
      <c r="L2702" s="133">
        <v>0.2853982115677321</v>
      </c>
      <c r="M2702" s="132">
        <v>0</v>
      </c>
      <c r="N2702" s="132">
        <v>0</v>
      </c>
      <c r="O2702" s="132">
        <v>5.8107999999999996E-3</v>
      </c>
      <c r="P2702" s="132">
        <v>1.5855999999999999E-3</v>
      </c>
      <c r="Q2702" s="140">
        <v>8</v>
      </c>
      <c r="R2702" s="134">
        <v>24</v>
      </c>
      <c r="S2702" s="122">
        <f t="shared" si="84"/>
        <v>50</v>
      </c>
      <c r="T2702" s="122">
        <f t="shared" si="85"/>
        <v>50</v>
      </c>
    </row>
    <row r="2703" spans="1:20" x14ac:dyDescent="0.25">
      <c r="A2703" s="3">
        <v>2014</v>
      </c>
      <c r="B2703" s="2" t="s">
        <v>30</v>
      </c>
      <c r="C2703" s="1">
        <v>3502606</v>
      </c>
      <c r="D2703" s="4">
        <v>18</v>
      </c>
      <c r="E2703" s="6">
        <v>18</v>
      </c>
      <c r="F2703" s="39">
        <v>350260618</v>
      </c>
      <c r="G2703" s="39">
        <v>10</v>
      </c>
      <c r="H2703" s="39">
        <v>13</v>
      </c>
      <c r="I2703" s="132">
        <v>1.8515E-2</v>
      </c>
      <c r="J2703" s="132">
        <v>3.7675E-3</v>
      </c>
      <c r="K2703" s="132">
        <v>1.47475E-2</v>
      </c>
      <c r="L2703" s="133">
        <v>0</v>
      </c>
      <c r="M2703" s="132">
        <v>1.3430000000000001E-4</v>
      </c>
      <c r="N2703" s="132">
        <v>0</v>
      </c>
      <c r="O2703" s="132">
        <v>9.5509000000000028E-3</v>
      </c>
      <c r="P2703" s="132">
        <v>8.6805000000000007E-3</v>
      </c>
      <c r="Q2703" s="140">
        <v>0</v>
      </c>
      <c r="R2703" s="134">
        <v>0</v>
      </c>
      <c r="S2703" s="122">
        <f t="shared" si="84"/>
        <v>43.478260869565219</v>
      </c>
      <c r="T2703" s="122">
        <f t="shared" si="85"/>
        <v>56.521739130434781</v>
      </c>
    </row>
    <row r="2704" spans="1:20" x14ac:dyDescent="0.25">
      <c r="A2704" s="3">
        <v>2014</v>
      </c>
      <c r="B2704" s="2" t="s">
        <v>31</v>
      </c>
      <c r="C2704" s="1">
        <v>3502705</v>
      </c>
      <c r="D2704" s="4">
        <v>11</v>
      </c>
      <c r="E2704" s="6">
        <v>11</v>
      </c>
      <c r="F2704" s="39">
        <v>350270511</v>
      </c>
      <c r="G2704" s="39">
        <v>33</v>
      </c>
      <c r="H2704" s="39">
        <v>1</v>
      </c>
      <c r="I2704" s="132">
        <v>5.231609999999997E-2</v>
      </c>
      <c r="J2704" s="132">
        <v>5.0927199999999971E-2</v>
      </c>
      <c r="K2704" s="132">
        <v>1.3889E-3</v>
      </c>
      <c r="L2704" s="133">
        <v>0</v>
      </c>
      <c r="M2704" s="132">
        <v>2.63083E-2</v>
      </c>
      <c r="N2704" s="132">
        <v>2.5000000000000001E-2</v>
      </c>
      <c r="O2704" s="132">
        <v>8.816999999999998E-4</v>
      </c>
      <c r="P2704" s="132">
        <v>0</v>
      </c>
      <c r="Q2704" s="140">
        <v>6</v>
      </c>
      <c r="R2704" s="134">
        <v>11</v>
      </c>
      <c r="S2704" s="122">
        <f t="shared" si="84"/>
        <v>97.058823529411768</v>
      </c>
      <c r="T2704" s="122">
        <f t="shared" si="85"/>
        <v>2.9411764705882351</v>
      </c>
    </row>
    <row r="2705" spans="1:20" x14ac:dyDescent="0.25">
      <c r="A2705" s="3">
        <v>2014</v>
      </c>
      <c r="B2705" s="2" t="s">
        <v>31</v>
      </c>
      <c r="C2705" s="1">
        <v>3502705</v>
      </c>
      <c r="D2705" s="4">
        <v>11</v>
      </c>
      <c r="E2705" s="6">
        <v>14</v>
      </c>
      <c r="F2705" s="39">
        <v>350270514</v>
      </c>
      <c r="G2705" s="39">
        <v>43</v>
      </c>
      <c r="H2705" s="39">
        <v>1</v>
      </c>
      <c r="I2705" s="132">
        <v>1.5742300000000008E-2</v>
      </c>
      <c r="J2705" s="132">
        <v>1.5439100000000008E-2</v>
      </c>
      <c r="K2705" s="132">
        <v>3.032E-4</v>
      </c>
      <c r="L2705" s="133">
        <v>0</v>
      </c>
      <c r="M2705" s="132">
        <v>9.8586999999999998E-3</v>
      </c>
      <c r="N2705" s="132">
        <v>0</v>
      </c>
      <c r="O2705" s="132">
        <v>5.6235999999999994E-3</v>
      </c>
      <c r="P2705" s="132">
        <v>2.6000000000000003E-4</v>
      </c>
      <c r="Q2705" s="140">
        <v>7</v>
      </c>
      <c r="R2705" s="134">
        <v>0</v>
      </c>
      <c r="S2705" s="122">
        <f t="shared" si="84"/>
        <v>97.727272727272734</v>
      </c>
      <c r="T2705" s="122">
        <f t="shared" si="85"/>
        <v>2.2727272727272729</v>
      </c>
    </row>
    <row r="2706" spans="1:20" x14ac:dyDescent="0.25">
      <c r="A2706" s="3">
        <v>2014</v>
      </c>
      <c r="B2706" s="2" t="s">
        <v>32</v>
      </c>
      <c r="C2706" s="1">
        <v>3502754</v>
      </c>
      <c r="D2706" s="4">
        <v>10</v>
      </c>
      <c r="E2706" s="6">
        <v>10</v>
      </c>
      <c r="F2706" s="39">
        <v>350275410</v>
      </c>
      <c r="G2706" s="39">
        <v>19</v>
      </c>
      <c r="H2706" s="39">
        <v>45</v>
      </c>
      <c r="I2706" s="132">
        <v>0.28944610000000004</v>
      </c>
      <c r="J2706" s="132">
        <v>0.27255890000000005</v>
      </c>
      <c r="K2706" s="132">
        <v>1.6887200000000002E-2</v>
      </c>
      <c r="L2706" s="133">
        <v>0</v>
      </c>
      <c r="M2706" s="132">
        <v>5.9063900000000003E-2</v>
      </c>
      <c r="N2706" s="132">
        <v>0.17517819999999998</v>
      </c>
      <c r="O2706" s="132">
        <v>5.5323999999999998E-3</v>
      </c>
      <c r="P2706" s="132">
        <v>2.3E-6</v>
      </c>
      <c r="Q2706" s="140">
        <v>41</v>
      </c>
      <c r="R2706" s="134">
        <v>59</v>
      </c>
      <c r="S2706" s="122">
        <f t="shared" si="84"/>
        <v>29.6875</v>
      </c>
      <c r="T2706" s="122">
        <f t="shared" si="85"/>
        <v>70.3125</v>
      </c>
    </row>
    <row r="2707" spans="1:20" x14ac:dyDescent="0.25">
      <c r="A2707" s="3">
        <v>2014</v>
      </c>
      <c r="B2707" s="2" t="s">
        <v>33</v>
      </c>
      <c r="C2707" s="1">
        <v>3502804</v>
      </c>
      <c r="D2707" s="4">
        <v>19</v>
      </c>
      <c r="E2707" s="6">
        <v>19</v>
      </c>
      <c r="F2707" s="39">
        <v>350280419</v>
      </c>
      <c r="G2707" s="39">
        <v>37</v>
      </c>
      <c r="H2707" s="39">
        <v>122</v>
      </c>
      <c r="I2707" s="132">
        <v>1.4488573000000011</v>
      </c>
      <c r="J2707" s="132">
        <v>0.9352452</v>
      </c>
      <c r="K2707" s="132">
        <v>0.51361210000000113</v>
      </c>
      <c r="L2707" s="133">
        <v>0</v>
      </c>
      <c r="M2707" s="132">
        <v>0.25041089999999999</v>
      </c>
      <c r="N2707" s="132">
        <v>1.0971781000000007</v>
      </c>
      <c r="O2707" s="132">
        <v>5.1709300000000014E-2</v>
      </c>
      <c r="P2707" s="132">
        <v>5.4622999999999998E-3</v>
      </c>
      <c r="Q2707" s="140">
        <v>6</v>
      </c>
      <c r="R2707" s="134">
        <v>19</v>
      </c>
      <c r="S2707" s="122">
        <f t="shared" si="84"/>
        <v>23.270440251572328</v>
      </c>
      <c r="T2707" s="122">
        <f t="shared" si="85"/>
        <v>76.729559748427675</v>
      </c>
    </row>
    <row r="2708" spans="1:20" x14ac:dyDescent="0.25">
      <c r="A2708" s="3">
        <v>2014</v>
      </c>
      <c r="B2708" s="2" t="s">
        <v>33</v>
      </c>
      <c r="C2708" s="1">
        <v>3502804</v>
      </c>
      <c r="D2708" s="4">
        <v>19</v>
      </c>
      <c r="E2708" s="6">
        <v>20</v>
      </c>
      <c r="F2708" s="39">
        <v>350280420</v>
      </c>
      <c r="G2708" s="39">
        <v>0</v>
      </c>
      <c r="H2708" s="39">
        <v>0</v>
      </c>
      <c r="I2708" s="132">
        <v>0</v>
      </c>
      <c r="J2708" s="132">
        <v>0</v>
      </c>
      <c r="K2708" s="132">
        <v>0</v>
      </c>
      <c r="L2708" s="133">
        <v>0</v>
      </c>
      <c r="M2708" s="132">
        <v>0</v>
      </c>
      <c r="N2708" s="132">
        <v>0</v>
      </c>
      <c r="O2708" s="132">
        <v>0</v>
      </c>
      <c r="P2708" s="132">
        <v>0</v>
      </c>
      <c r="Q2708" s="140">
        <v>0</v>
      </c>
      <c r="R2708" s="134">
        <v>0</v>
      </c>
      <c r="S2708" s="122">
        <f t="shared" si="84"/>
        <v>0</v>
      </c>
      <c r="T2708" s="122">
        <f t="shared" si="85"/>
        <v>0</v>
      </c>
    </row>
    <row r="2709" spans="1:20" x14ac:dyDescent="0.25">
      <c r="A2709" s="3">
        <v>2014</v>
      </c>
      <c r="B2709" s="2" t="s">
        <v>34</v>
      </c>
      <c r="C2709" s="1">
        <v>3502903</v>
      </c>
      <c r="D2709" s="4">
        <v>10</v>
      </c>
      <c r="E2709" s="6">
        <v>10</v>
      </c>
      <c r="F2709" s="39">
        <v>350290310</v>
      </c>
      <c r="G2709" s="39">
        <v>16</v>
      </c>
      <c r="H2709" s="39">
        <v>27</v>
      </c>
      <c r="I2709" s="132">
        <v>1.7983100000000002E-2</v>
      </c>
      <c r="J2709" s="132">
        <v>7.8919000000000003E-3</v>
      </c>
      <c r="K2709" s="132">
        <v>1.0091200000000003E-2</v>
      </c>
      <c r="L2709" s="133">
        <v>0</v>
      </c>
      <c r="M2709" s="132">
        <v>1.7E-6</v>
      </c>
      <c r="N2709" s="132">
        <v>1.3379000000000002E-3</v>
      </c>
      <c r="O2709" s="132">
        <v>6.4682999999999997E-3</v>
      </c>
      <c r="P2709" s="132">
        <v>8.1019999999999996E-4</v>
      </c>
      <c r="Q2709" s="140">
        <v>38</v>
      </c>
      <c r="R2709" s="134">
        <v>29</v>
      </c>
      <c r="S2709" s="122">
        <f t="shared" si="84"/>
        <v>37.209302325581397</v>
      </c>
      <c r="T2709" s="122">
        <f t="shared" si="85"/>
        <v>62.790697674418603</v>
      </c>
    </row>
    <row r="2710" spans="1:20" x14ac:dyDescent="0.25">
      <c r="A2710" s="3">
        <v>2014</v>
      </c>
      <c r="B2710" s="2" t="s">
        <v>35</v>
      </c>
      <c r="C2710" s="1">
        <v>3503000</v>
      </c>
      <c r="D2710" s="4">
        <v>8</v>
      </c>
      <c r="E2710" s="6">
        <v>8</v>
      </c>
      <c r="F2710" s="39">
        <v>35030008</v>
      </c>
      <c r="G2710" s="39">
        <v>6</v>
      </c>
      <c r="H2710" s="39">
        <v>3</v>
      </c>
      <c r="I2710" s="132">
        <v>5.1421799999999997E-2</v>
      </c>
      <c r="J2710" s="132">
        <v>4.3065299999999994E-2</v>
      </c>
      <c r="K2710" s="132">
        <v>8.3565000000000011E-3</v>
      </c>
      <c r="L2710" s="133">
        <v>2.3782343987823439E-3</v>
      </c>
      <c r="M2710" s="132">
        <v>0</v>
      </c>
      <c r="N2710" s="132">
        <v>1.2349999999999999E-4</v>
      </c>
      <c r="O2710" s="132">
        <v>3.85E-2</v>
      </c>
      <c r="P2710" s="132">
        <v>4.4418000000000001E-3</v>
      </c>
      <c r="Q2710" s="140">
        <v>2</v>
      </c>
      <c r="R2710" s="134">
        <v>6</v>
      </c>
      <c r="S2710" s="122">
        <f t="shared" si="84"/>
        <v>66.666666666666657</v>
      </c>
      <c r="T2710" s="122">
        <f t="shared" si="85"/>
        <v>33.333333333333329</v>
      </c>
    </row>
    <row r="2711" spans="1:20" x14ac:dyDescent="0.25">
      <c r="A2711" s="3">
        <v>2014</v>
      </c>
      <c r="B2711" s="2" t="s">
        <v>36</v>
      </c>
      <c r="C2711" s="1">
        <v>3503109</v>
      </c>
      <c r="D2711" s="4">
        <v>14</v>
      </c>
      <c r="E2711" s="6">
        <v>14</v>
      </c>
      <c r="F2711" s="39">
        <v>350310914</v>
      </c>
      <c r="G2711" s="39">
        <v>2</v>
      </c>
      <c r="H2711" s="39">
        <v>6</v>
      </c>
      <c r="I2711" s="132">
        <v>2.5041599999999997E-2</v>
      </c>
      <c r="J2711" s="132">
        <v>2.3205999999999999E-3</v>
      </c>
      <c r="K2711" s="132">
        <v>2.2720999999999998E-2</v>
      </c>
      <c r="L2711" s="133">
        <v>0.10229774036022324</v>
      </c>
      <c r="M2711" s="132">
        <v>1.7281299999999999E-2</v>
      </c>
      <c r="N2711" s="132">
        <v>0</v>
      </c>
      <c r="O2711" s="132">
        <v>2.3148000000000001E-3</v>
      </c>
      <c r="P2711" s="132">
        <v>0</v>
      </c>
      <c r="Q2711" s="140">
        <v>1</v>
      </c>
      <c r="R2711" s="134">
        <v>0</v>
      </c>
      <c r="S2711" s="122">
        <f t="shared" si="84"/>
        <v>25</v>
      </c>
      <c r="T2711" s="122">
        <f t="shared" si="85"/>
        <v>75</v>
      </c>
    </row>
    <row r="2712" spans="1:20" x14ac:dyDescent="0.25">
      <c r="A2712" s="3">
        <v>2014</v>
      </c>
      <c r="B2712" s="2" t="s">
        <v>37</v>
      </c>
      <c r="C2712" s="1">
        <v>3503158</v>
      </c>
      <c r="D2712" s="4">
        <v>2</v>
      </c>
      <c r="E2712" s="6">
        <v>2</v>
      </c>
      <c r="F2712" s="39">
        <v>35031582</v>
      </c>
      <c r="G2712" s="39">
        <v>2</v>
      </c>
      <c r="H2712" s="39">
        <v>1</v>
      </c>
      <c r="I2712" s="132">
        <v>7.8276999999999999E-3</v>
      </c>
      <c r="J2712" s="132">
        <v>7.1342000000000003E-3</v>
      </c>
      <c r="K2712" s="132">
        <v>6.935E-4</v>
      </c>
      <c r="L2712" s="133">
        <v>0</v>
      </c>
      <c r="M2712" s="132">
        <v>7.1111000000000004E-3</v>
      </c>
      <c r="N2712" s="132">
        <v>0</v>
      </c>
      <c r="O2712" s="132">
        <v>2.3099999999999999E-5</v>
      </c>
      <c r="P2712" s="132">
        <v>0</v>
      </c>
      <c r="Q2712" s="140">
        <v>3</v>
      </c>
      <c r="R2712" s="134">
        <v>17</v>
      </c>
      <c r="S2712" s="122">
        <f t="shared" si="84"/>
        <v>66.666666666666657</v>
      </c>
      <c r="T2712" s="122">
        <f t="shared" si="85"/>
        <v>33.333333333333329</v>
      </c>
    </row>
    <row r="2713" spans="1:20" x14ac:dyDescent="0.25">
      <c r="A2713" s="3">
        <v>2014</v>
      </c>
      <c r="B2713" s="2" t="s">
        <v>38</v>
      </c>
      <c r="C2713" s="1">
        <v>3503208</v>
      </c>
      <c r="D2713" s="4">
        <v>13</v>
      </c>
      <c r="E2713" s="6">
        <v>13</v>
      </c>
      <c r="F2713" s="39">
        <v>350320813</v>
      </c>
      <c r="G2713" s="39">
        <v>48</v>
      </c>
      <c r="H2713" s="39">
        <v>378</v>
      </c>
      <c r="I2713" s="132">
        <v>3.6596169000000005</v>
      </c>
      <c r="J2713" s="132">
        <v>2.1088155</v>
      </c>
      <c r="K2713" s="132">
        <v>1.5508014000000008</v>
      </c>
      <c r="L2713" s="133">
        <v>0</v>
      </c>
      <c r="M2713" s="132">
        <v>1.2573862999999998</v>
      </c>
      <c r="N2713" s="132">
        <v>1.7882175</v>
      </c>
      <c r="O2713" s="132">
        <v>0.52132649999999991</v>
      </c>
      <c r="P2713" s="132">
        <v>1.9563000000000001E-2</v>
      </c>
      <c r="Q2713" s="140">
        <v>23</v>
      </c>
      <c r="R2713" s="134">
        <v>42</v>
      </c>
      <c r="S2713" s="122">
        <f t="shared" si="84"/>
        <v>11.267605633802818</v>
      </c>
      <c r="T2713" s="122">
        <f t="shared" si="85"/>
        <v>88.732394366197184</v>
      </c>
    </row>
    <row r="2714" spans="1:20" x14ac:dyDescent="0.25">
      <c r="A2714" s="3">
        <v>2014</v>
      </c>
      <c r="B2714" s="2" t="s">
        <v>38</v>
      </c>
      <c r="C2714" s="1">
        <v>3503208</v>
      </c>
      <c r="D2714" s="4">
        <v>13</v>
      </c>
      <c r="E2714" s="6">
        <v>9</v>
      </c>
      <c r="F2714" s="39">
        <v>35032089</v>
      </c>
      <c r="G2714" s="39">
        <v>13</v>
      </c>
      <c r="H2714" s="39">
        <v>11</v>
      </c>
      <c r="I2714" s="132">
        <v>0.68147069999999998</v>
      </c>
      <c r="J2714" s="132">
        <v>0.63461279999999998</v>
      </c>
      <c r="K2714" s="132">
        <v>4.6857900000000008E-2</v>
      </c>
      <c r="L2714" s="133">
        <v>0</v>
      </c>
      <c r="M2714" s="132">
        <v>0.17518519999999999</v>
      </c>
      <c r="N2714" s="132">
        <v>0.21383100000000002</v>
      </c>
      <c r="O2714" s="132">
        <v>0.29221970000000003</v>
      </c>
      <c r="P2714" s="132">
        <v>0</v>
      </c>
      <c r="Q2714" s="140">
        <v>8</v>
      </c>
      <c r="R2714" s="134">
        <v>1</v>
      </c>
      <c r="S2714" s="122">
        <f t="shared" si="84"/>
        <v>54.166666666666664</v>
      </c>
      <c r="T2714" s="122">
        <f t="shared" si="85"/>
        <v>45.833333333333329</v>
      </c>
    </row>
    <row r="2715" spans="1:20" x14ac:dyDescent="0.25">
      <c r="A2715" s="3">
        <v>2014</v>
      </c>
      <c r="B2715" s="2" t="s">
        <v>39</v>
      </c>
      <c r="C2715" s="1">
        <v>3503307</v>
      </c>
      <c r="D2715" s="4">
        <v>9</v>
      </c>
      <c r="E2715" s="6">
        <v>9</v>
      </c>
      <c r="F2715" s="39">
        <v>35033079</v>
      </c>
      <c r="G2715" s="39">
        <v>52</v>
      </c>
      <c r="H2715" s="39">
        <v>97</v>
      </c>
      <c r="I2715" s="132">
        <v>0.68056290000000019</v>
      </c>
      <c r="J2715" s="132">
        <v>0.57920770000000021</v>
      </c>
      <c r="K2715" s="132">
        <v>0.10135519999999992</v>
      </c>
      <c r="L2715" s="133">
        <v>4.2808219178082189E-3</v>
      </c>
      <c r="M2715" s="132">
        <v>4.1297999999999994E-3</v>
      </c>
      <c r="N2715" s="132">
        <v>0.38534180000000007</v>
      </c>
      <c r="O2715" s="132">
        <v>0.26188079999999997</v>
      </c>
      <c r="P2715" s="132">
        <v>2.6670000000000003E-4</v>
      </c>
      <c r="Q2715" s="140">
        <v>25</v>
      </c>
      <c r="R2715" s="134">
        <v>74</v>
      </c>
      <c r="S2715" s="122">
        <f t="shared" si="84"/>
        <v>34.899328859060404</v>
      </c>
      <c r="T2715" s="122">
        <f t="shared" si="85"/>
        <v>65.100671140939596</v>
      </c>
    </row>
    <row r="2716" spans="1:20" x14ac:dyDescent="0.25">
      <c r="A2716" s="3">
        <v>2014</v>
      </c>
      <c r="B2716" s="2" t="s">
        <v>40</v>
      </c>
      <c r="C2716" s="1">
        <v>3503356</v>
      </c>
      <c r="D2716" s="4">
        <v>20</v>
      </c>
      <c r="E2716" s="6">
        <v>20</v>
      </c>
      <c r="F2716" s="39">
        <v>350335620</v>
      </c>
      <c r="G2716" s="39">
        <v>13</v>
      </c>
      <c r="H2716" s="39">
        <v>5</v>
      </c>
      <c r="I2716" s="132">
        <v>2.3463799999999996E-2</v>
      </c>
      <c r="J2716" s="132">
        <v>2.0419599999999996E-2</v>
      </c>
      <c r="K2716" s="132">
        <v>3.0441999999999995E-3</v>
      </c>
      <c r="L2716" s="133">
        <v>0</v>
      </c>
      <c r="M2716" s="132">
        <v>2.9804999999999996E-3</v>
      </c>
      <c r="N2716" s="132">
        <v>0</v>
      </c>
      <c r="O2716" s="132">
        <v>2.0419599999999996E-2</v>
      </c>
      <c r="P2716" s="132">
        <v>0</v>
      </c>
      <c r="Q2716" s="140">
        <v>8</v>
      </c>
      <c r="R2716" s="134">
        <v>1</v>
      </c>
      <c r="S2716" s="122">
        <f t="shared" si="84"/>
        <v>72.222222222222214</v>
      </c>
      <c r="T2716" s="122">
        <f t="shared" si="85"/>
        <v>27.777777777777779</v>
      </c>
    </row>
    <row r="2717" spans="1:20" x14ac:dyDescent="0.25">
      <c r="A2717" s="3">
        <v>2014</v>
      </c>
      <c r="B2717" s="2" t="s">
        <v>41</v>
      </c>
      <c r="C2717" s="1">
        <v>3503406</v>
      </c>
      <c r="D2717" s="4">
        <v>13</v>
      </c>
      <c r="E2717" s="6">
        <v>13</v>
      </c>
      <c r="F2717" s="39">
        <v>350340613</v>
      </c>
      <c r="G2717" s="39">
        <v>25</v>
      </c>
      <c r="H2717" s="39">
        <v>11</v>
      </c>
      <c r="I2717" s="132">
        <v>0.10566290000000003</v>
      </c>
      <c r="J2717" s="132">
        <v>8.9564200000000024E-2</v>
      </c>
      <c r="K2717" s="132">
        <v>1.6098700000000004E-2</v>
      </c>
      <c r="L2717" s="133">
        <v>0</v>
      </c>
      <c r="M2717" s="132">
        <v>1.49216E-2</v>
      </c>
      <c r="N2717" s="132">
        <v>9.7999999999999997E-3</v>
      </c>
      <c r="O2717" s="132">
        <v>7.9764200000000021E-2</v>
      </c>
      <c r="P2717" s="132">
        <v>0</v>
      </c>
      <c r="Q2717" s="140">
        <v>3</v>
      </c>
      <c r="R2717" s="134">
        <v>8</v>
      </c>
      <c r="S2717" s="122">
        <f t="shared" si="84"/>
        <v>69.444444444444443</v>
      </c>
      <c r="T2717" s="122">
        <f t="shared" si="85"/>
        <v>30.555555555555557</v>
      </c>
    </row>
    <row r="2718" spans="1:20" x14ac:dyDescent="0.25">
      <c r="A2718" s="3">
        <v>2014</v>
      </c>
      <c r="B2718" s="2" t="s">
        <v>42</v>
      </c>
      <c r="C2718" s="1">
        <v>3503505</v>
      </c>
      <c r="D2718" s="4">
        <v>2</v>
      </c>
      <c r="E2718" s="6">
        <v>2</v>
      </c>
      <c r="F2718" s="39">
        <v>35035052</v>
      </c>
      <c r="G2718" s="39">
        <v>5</v>
      </c>
      <c r="H2718" s="39">
        <v>0</v>
      </c>
      <c r="I2718" s="132">
        <v>9.7797000000000005E-3</v>
      </c>
      <c r="J2718" s="132">
        <v>9.7797000000000005E-3</v>
      </c>
      <c r="K2718" s="132">
        <v>0</v>
      </c>
      <c r="L2718" s="133">
        <v>6.5972222222222222E-3</v>
      </c>
      <c r="M2718" s="132">
        <v>9.7222000000000003E-3</v>
      </c>
      <c r="N2718" s="132">
        <v>1.1600000000000001E-5</v>
      </c>
      <c r="O2718" s="132">
        <v>0</v>
      </c>
      <c r="P2718" s="132">
        <v>4.5899999999999998E-5</v>
      </c>
      <c r="Q2718" s="140">
        <v>5</v>
      </c>
      <c r="R2718" s="134">
        <v>25</v>
      </c>
      <c r="S2718" s="122">
        <f t="shared" si="84"/>
        <v>100</v>
      </c>
      <c r="T2718" s="122">
        <f t="shared" si="85"/>
        <v>0</v>
      </c>
    </row>
    <row r="2719" spans="1:20" x14ac:dyDescent="0.25">
      <c r="A2719" s="3">
        <v>2014</v>
      </c>
      <c r="B2719" s="2" t="s">
        <v>43</v>
      </c>
      <c r="C2719" s="1">
        <v>3503604</v>
      </c>
      <c r="D2719" s="4">
        <v>13</v>
      </c>
      <c r="E2719" s="6">
        <v>13</v>
      </c>
      <c r="F2719" s="39">
        <v>350360413</v>
      </c>
      <c r="G2719" s="39">
        <v>0</v>
      </c>
      <c r="H2719" s="39">
        <v>3</v>
      </c>
      <c r="I2719" s="132">
        <v>2.84814E-2</v>
      </c>
      <c r="J2719" s="132">
        <v>0</v>
      </c>
      <c r="K2719" s="132">
        <v>2.84814E-2</v>
      </c>
      <c r="L2719" s="133">
        <v>0</v>
      </c>
      <c r="M2719" s="132">
        <v>2.6851800000000002E-2</v>
      </c>
      <c r="N2719" s="132">
        <v>1.6295999999999999E-3</v>
      </c>
      <c r="O2719" s="132">
        <v>0</v>
      </c>
      <c r="P2719" s="132">
        <v>0</v>
      </c>
      <c r="Q2719" s="140">
        <v>2</v>
      </c>
      <c r="R2719" s="134">
        <v>0</v>
      </c>
      <c r="S2719" s="122">
        <f t="shared" si="84"/>
        <v>0</v>
      </c>
      <c r="T2719" s="122">
        <f t="shared" si="85"/>
        <v>100</v>
      </c>
    </row>
    <row r="2720" spans="1:20" x14ac:dyDescent="0.25">
      <c r="A2720" s="3">
        <v>2014</v>
      </c>
      <c r="B2720" s="2" t="s">
        <v>44</v>
      </c>
      <c r="C2720" s="1">
        <v>3503703</v>
      </c>
      <c r="D2720" s="4">
        <v>15</v>
      </c>
      <c r="E2720" s="6">
        <v>15</v>
      </c>
      <c r="F2720" s="39">
        <v>350370315</v>
      </c>
      <c r="G2720" s="39">
        <v>3</v>
      </c>
      <c r="H2720" s="39">
        <v>29</v>
      </c>
      <c r="I2720" s="132">
        <v>0.64313599999999993</v>
      </c>
      <c r="J2720" s="132">
        <v>0.40448230000000002</v>
      </c>
      <c r="K2720" s="132">
        <v>0.23865369999999997</v>
      </c>
      <c r="L2720" s="133">
        <v>0</v>
      </c>
      <c r="M2720" s="132">
        <v>4.6620599999999998E-2</v>
      </c>
      <c r="N2720" s="132">
        <v>0.59378399999999987</v>
      </c>
      <c r="O2720" s="132">
        <v>0</v>
      </c>
      <c r="P2720" s="132">
        <v>0</v>
      </c>
      <c r="Q2720" s="140">
        <v>1</v>
      </c>
      <c r="R2720" s="134">
        <v>1</v>
      </c>
      <c r="S2720" s="122">
        <f t="shared" si="84"/>
        <v>9.375</v>
      </c>
      <c r="T2720" s="122">
        <f t="shared" si="85"/>
        <v>90.625</v>
      </c>
    </row>
    <row r="2721" spans="1:20" x14ac:dyDescent="0.25">
      <c r="A2721" s="3">
        <v>2014</v>
      </c>
      <c r="B2721" s="2" t="s">
        <v>45</v>
      </c>
      <c r="C2721" s="1">
        <v>3503802</v>
      </c>
      <c r="D2721" s="4">
        <v>5</v>
      </c>
      <c r="E2721" s="6">
        <v>5</v>
      </c>
      <c r="F2721" s="39">
        <v>35038025</v>
      </c>
      <c r="G2721" s="39">
        <v>36</v>
      </c>
      <c r="H2721" s="39">
        <v>47</v>
      </c>
      <c r="I2721" s="132">
        <v>0.24440270000000003</v>
      </c>
      <c r="J2721" s="132">
        <v>0.22068750000000004</v>
      </c>
      <c r="K2721" s="132">
        <v>2.3715199999999992E-2</v>
      </c>
      <c r="L2721" s="133">
        <v>0</v>
      </c>
      <c r="M2721" s="132">
        <v>0.13194440000000002</v>
      </c>
      <c r="N2721" s="132">
        <v>3.0615399999999997E-2</v>
      </c>
      <c r="O2721" s="132">
        <v>7.4017300000000022E-2</v>
      </c>
      <c r="P2721" s="132">
        <v>1.7569E-3</v>
      </c>
      <c r="Q2721" s="140">
        <v>23</v>
      </c>
      <c r="R2721" s="134">
        <v>20</v>
      </c>
      <c r="S2721" s="122">
        <f t="shared" si="84"/>
        <v>43.373493975903614</v>
      </c>
      <c r="T2721" s="122">
        <f t="shared" si="85"/>
        <v>56.626506024096393</v>
      </c>
    </row>
    <row r="2722" spans="1:20" x14ac:dyDescent="0.25">
      <c r="A2722" s="3">
        <v>2014</v>
      </c>
      <c r="B2722" s="2" t="s">
        <v>46</v>
      </c>
      <c r="C2722" s="1">
        <v>3503901</v>
      </c>
      <c r="D2722" s="4">
        <v>6</v>
      </c>
      <c r="E2722" s="6">
        <v>6</v>
      </c>
      <c r="F2722" s="39">
        <v>35039016</v>
      </c>
      <c r="G2722" s="39">
        <v>10</v>
      </c>
      <c r="H2722" s="39">
        <v>19</v>
      </c>
      <c r="I2722" s="132">
        <v>1.8054300000000002E-2</v>
      </c>
      <c r="J2722" s="132">
        <v>5.8940000000000008E-3</v>
      </c>
      <c r="K2722" s="132">
        <v>1.2160300000000001E-2</v>
      </c>
      <c r="L2722" s="133">
        <v>0</v>
      </c>
      <c r="M2722" s="132">
        <v>0</v>
      </c>
      <c r="N2722" s="132">
        <v>1.4568099999999997E-2</v>
      </c>
      <c r="O2722" s="132">
        <v>9.9700000000000011E-5</v>
      </c>
      <c r="P2722" s="132">
        <v>0</v>
      </c>
      <c r="Q2722" s="140">
        <v>6</v>
      </c>
      <c r="R2722" s="134">
        <v>49</v>
      </c>
      <c r="S2722" s="122">
        <f t="shared" si="84"/>
        <v>34.482758620689658</v>
      </c>
      <c r="T2722" s="122">
        <f t="shared" si="85"/>
        <v>65.517241379310349</v>
      </c>
    </row>
    <row r="2723" spans="1:20" x14ac:dyDescent="0.25">
      <c r="A2723" s="3">
        <v>2014</v>
      </c>
      <c r="B2723" s="2" t="s">
        <v>46</v>
      </c>
      <c r="C2723" s="1">
        <v>3503901</v>
      </c>
      <c r="D2723" s="4">
        <v>6</v>
      </c>
      <c r="E2723" s="6">
        <v>2</v>
      </c>
      <c r="F2723" s="39">
        <v>35039012</v>
      </c>
      <c r="G2723" s="39">
        <v>1</v>
      </c>
      <c r="H2723" s="39">
        <v>2</v>
      </c>
      <c r="I2723" s="132">
        <v>1.0222999999999999E-3</v>
      </c>
      <c r="J2723" s="132">
        <v>6.9439999999999997E-4</v>
      </c>
      <c r="K2723" s="132">
        <v>3.279E-4</v>
      </c>
      <c r="L2723" s="133">
        <v>0</v>
      </c>
      <c r="M2723" s="132">
        <v>0</v>
      </c>
      <c r="N2723" s="132">
        <v>1.0222999999999999E-3</v>
      </c>
      <c r="O2723" s="132">
        <v>0</v>
      </c>
      <c r="P2723" s="132">
        <v>0</v>
      </c>
      <c r="Q2723" s="140">
        <v>3</v>
      </c>
      <c r="R2723" s="134">
        <v>3</v>
      </c>
      <c r="S2723" s="122">
        <f t="shared" si="84"/>
        <v>33.333333333333329</v>
      </c>
      <c r="T2723" s="122">
        <f t="shared" si="85"/>
        <v>66.666666666666657</v>
      </c>
    </row>
    <row r="2724" spans="1:20" x14ac:dyDescent="0.25">
      <c r="A2724" s="3">
        <v>2014</v>
      </c>
      <c r="B2724" s="2" t="s">
        <v>47</v>
      </c>
      <c r="C2724" s="1">
        <v>3503950</v>
      </c>
      <c r="D2724" s="4">
        <v>15</v>
      </c>
      <c r="E2724" s="6">
        <v>15</v>
      </c>
      <c r="F2724" s="39">
        <v>350395015</v>
      </c>
      <c r="G2724" s="39">
        <v>28</v>
      </c>
      <c r="H2724" s="39">
        <v>5</v>
      </c>
      <c r="I2724" s="132">
        <v>1.6233800000000003E-2</v>
      </c>
      <c r="J2724" s="132">
        <v>1.4216500000000002E-2</v>
      </c>
      <c r="K2724" s="132">
        <v>2.0173000000000001E-3</v>
      </c>
      <c r="L2724" s="133">
        <v>0</v>
      </c>
      <c r="M2724" s="132">
        <v>0</v>
      </c>
      <c r="N2724" s="132">
        <v>0</v>
      </c>
      <c r="O2724" s="132">
        <v>1.51573E-2</v>
      </c>
      <c r="P2724" s="132">
        <v>8.6810000000000001E-4</v>
      </c>
      <c r="Q2724" s="140">
        <v>1</v>
      </c>
      <c r="R2724" s="134">
        <v>3</v>
      </c>
      <c r="S2724" s="122">
        <f t="shared" si="84"/>
        <v>84.848484848484844</v>
      </c>
      <c r="T2724" s="122">
        <f t="shared" si="85"/>
        <v>15.151515151515152</v>
      </c>
    </row>
    <row r="2725" spans="1:20" x14ac:dyDescent="0.25">
      <c r="A2725" s="3">
        <v>2014</v>
      </c>
      <c r="B2725" s="2" t="s">
        <v>48</v>
      </c>
      <c r="C2725" s="1">
        <v>3504008</v>
      </c>
      <c r="D2725" s="4">
        <v>17</v>
      </c>
      <c r="E2725" s="6">
        <v>17</v>
      </c>
      <c r="F2725" s="39">
        <v>350400817</v>
      </c>
      <c r="G2725" s="39">
        <v>10</v>
      </c>
      <c r="H2725" s="39">
        <v>83</v>
      </c>
      <c r="I2725" s="132">
        <v>0.3170269</v>
      </c>
      <c r="J2725" s="132">
        <v>0.26534930000000001</v>
      </c>
      <c r="K2725" s="132">
        <v>5.167759999999999E-2</v>
      </c>
      <c r="L2725" s="133">
        <v>0</v>
      </c>
      <c r="M2725" s="132">
        <v>0.284856</v>
      </c>
      <c r="N2725" s="132">
        <v>1.18598E-2</v>
      </c>
      <c r="O2725" s="132">
        <v>1.1469700000000001E-2</v>
      </c>
      <c r="P2725" s="132">
        <v>4.3999999999999999E-5</v>
      </c>
      <c r="Q2725" s="140">
        <v>7</v>
      </c>
      <c r="R2725" s="134">
        <v>10</v>
      </c>
      <c r="S2725" s="122">
        <f t="shared" si="84"/>
        <v>10.75268817204301</v>
      </c>
      <c r="T2725" s="122">
        <f t="shared" si="85"/>
        <v>89.247311827956992</v>
      </c>
    </row>
    <row r="2726" spans="1:20" x14ac:dyDescent="0.25">
      <c r="A2726" s="3">
        <v>2014</v>
      </c>
      <c r="B2726" s="2" t="s">
        <v>49</v>
      </c>
      <c r="C2726" s="1">
        <v>3504107</v>
      </c>
      <c r="D2726" s="4">
        <v>5</v>
      </c>
      <c r="E2726" s="6">
        <v>5</v>
      </c>
      <c r="F2726" s="39">
        <v>35041075</v>
      </c>
      <c r="G2726" s="39">
        <v>128</v>
      </c>
      <c r="H2726" s="39">
        <v>464</v>
      </c>
      <c r="I2726" s="132">
        <v>0.67768730000000044</v>
      </c>
      <c r="J2726" s="132">
        <v>0.55695920000000076</v>
      </c>
      <c r="K2726" s="132">
        <v>0.12072809999999967</v>
      </c>
      <c r="L2726" s="133">
        <v>0</v>
      </c>
      <c r="M2726" s="132">
        <v>0.33618610000000015</v>
      </c>
      <c r="N2726" s="132">
        <v>0.11197969999999997</v>
      </c>
      <c r="O2726" s="132">
        <v>0.15057589999999996</v>
      </c>
      <c r="P2726" s="132">
        <v>1.0575900000000001E-2</v>
      </c>
      <c r="Q2726" s="140">
        <v>103</v>
      </c>
      <c r="R2726" s="134">
        <v>86</v>
      </c>
      <c r="S2726" s="122">
        <f t="shared" si="84"/>
        <v>21.621621621621621</v>
      </c>
      <c r="T2726" s="122">
        <f t="shared" si="85"/>
        <v>78.378378378378372</v>
      </c>
    </row>
    <row r="2727" spans="1:20" x14ac:dyDescent="0.25">
      <c r="A2727" s="3">
        <v>2014</v>
      </c>
      <c r="B2727" s="2" t="s">
        <v>50</v>
      </c>
      <c r="C2727" s="1">
        <v>3504206</v>
      </c>
      <c r="D2727" s="4">
        <v>18</v>
      </c>
      <c r="E2727" s="6">
        <v>18</v>
      </c>
      <c r="F2727" s="39">
        <v>350420618</v>
      </c>
      <c r="G2727" s="39">
        <v>2</v>
      </c>
      <c r="H2727" s="39">
        <v>3</v>
      </c>
      <c r="I2727" s="132">
        <v>5.1891999999999997E-3</v>
      </c>
      <c r="J2727" s="132">
        <v>4.9884999999999999E-3</v>
      </c>
      <c r="K2727" s="132">
        <v>2.007E-4</v>
      </c>
      <c r="L2727" s="133">
        <v>0</v>
      </c>
      <c r="M2727" s="132">
        <v>0</v>
      </c>
      <c r="N2727" s="132">
        <v>8.4900000000000004E-5</v>
      </c>
      <c r="O2727" s="132">
        <v>4.9884999999999999E-3</v>
      </c>
      <c r="P2727" s="132">
        <v>0</v>
      </c>
      <c r="Q2727" s="140">
        <v>9</v>
      </c>
      <c r="R2727" s="134">
        <v>1</v>
      </c>
      <c r="S2727" s="122">
        <f t="shared" si="84"/>
        <v>40</v>
      </c>
      <c r="T2727" s="122">
        <f t="shared" si="85"/>
        <v>60</v>
      </c>
    </row>
    <row r="2728" spans="1:20" x14ac:dyDescent="0.25">
      <c r="A2728" s="3">
        <v>2014</v>
      </c>
      <c r="B2728" s="2" t="s">
        <v>50</v>
      </c>
      <c r="C2728" s="1">
        <v>3504206</v>
      </c>
      <c r="D2728" s="4">
        <v>18</v>
      </c>
      <c r="E2728" s="6">
        <v>19</v>
      </c>
      <c r="F2728" s="39">
        <v>350420619</v>
      </c>
      <c r="G2728" s="39">
        <v>1</v>
      </c>
      <c r="H2728" s="39">
        <v>3</v>
      </c>
      <c r="I2728" s="132">
        <v>2.5690000000000001E-4</v>
      </c>
      <c r="J2728" s="132">
        <v>1.3889999999999999E-4</v>
      </c>
      <c r="K2728" s="132">
        <v>1.1800000000000001E-4</v>
      </c>
      <c r="L2728" s="133">
        <v>0</v>
      </c>
      <c r="M2728" s="132">
        <v>0</v>
      </c>
      <c r="N2728" s="132">
        <v>0</v>
      </c>
      <c r="O2728" s="132">
        <v>1.3889999999999999E-4</v>
      </c>
      <c r="P2728" s="132">
        <v>0</v>
      </c>
      <c r="Q2728" s="140">
        <v>0</v>
      </c>
      <c r="R2728" s="134">
        <v>1</v>
      </c>
      <c r="S2728" s="122">
        <f t="shared" si="84"/>
        <v>25</v>
      </c>
      <c r="T2728" s="122">
        <f t="shared" si="85"/>
        <v>75</v>
      </c>
    </row>
    <row r="2729" spans="1:20" x14ac:dyDescent="0.25">
      <c r="A2729" s="3">
        <v>2014</v>
      </c>
      <c r="B2729" s="2" t="s">
        <v>51</v>
      </c>
      <c r="C2729" s="1">
        <v>3504305</v>
      </c>
      <c r="D2729" s="4">
        <v>16</v>
      </c>
      <c r="E2729" s="6">
        <v>16</v>
      </c>
      <c r="F2729" s="39">
        <v>350430516</v>
      </c>
      <c r="G2729" s="39">
        <v>4</v>
      </c>
      <c r="H2729" s="39">
        <v>13</v>
      </c>
      <c r="I2729" s="132">
        <v>0.19890180000000005</v>
      </c>
      <c r="J2729" s="132">
        <v>0.18836810000000004</v>
      </c>
      <c r="K2729" s="132">
        <v>1.0533700000000003E-2</v>
      </c>
      <c r="L2729" s="133">
        <v>0</v>
      </c>
      <c r="M2729" s="132">
        <v>9.8333999999999991E-3</v>
      </c>
      <c r="N2729" s="132">
        <v>3.01E-5</v>
      </c>
      <c r="O2729" s="132">
        <v>0.18841440000000004</v>
      </c>
      <c r="P2729" s="132">
        <v>1.2960000000000001E-4</v>
      </c>
      <c r="Q2729" s="140">
        <v>6</v>
      </c>
      <c r="R2729" s="134">
        <v>0</v>
      </c>
      <c r="S2729" s="122">
        <f t="shared" si="84"/>
        <v>23.52941176470588</v>
      </c>
      <c r="T2729" s="122">
        <f t="shared" si="85"/>
        <v>76.470588235294116</v>
      </c>
    </row>
    <row r="2730" spans="1:20" x14ac:dyDescent="0.25">
      <c r="A2730" s="3">
        <v>2014</v>
      </c>
      <c r="B2730" s="2" t="s">
        <v>52</v>
      </c>
      <c r="C2730" s="1">
        <v>3504404</v>
      </c>
      <c r="D2730" s="4">
        <v>19</v>
      </c>
      <c r="E2730" s="6">
        <v>19</v>
      </c>
      <c r="F2730" s="39">
        <v>350440419</v>
      </c>
      <c r="G2730" s="39">
        <v>0</v>
      </c>
      <c r="H2730" s="39">
        <v>13</v>
      </c>
      <c r="I2730" s="132">
        <v>9.8610000000000017E-4</v>
      </c>
      <c r="J2730" s="132">
        <v>0</v>
      </c>
      <c r="K2730" s="132">
        <v>9.8610000000000017E-4</v>
      </c>
      <c r="L2730" s="133">
        <v>0</v>
      </c>
      <c r="M2730" s="132">
        <v>0</v>
      </c>
      <c r="N2730" s="132">
        <v>2.2220000000000001E-4</v>
      </c>
      <c r="O2730" s="132">
        <v>0</v>
      </c>
      <c r="P2730" s="132">
        <v>0</v>
      </c>
      <c r="Q2730" s="140">
        <v>2</v>
      </c>
      <c r="R2730" s="134">
        <v>2</v>
      </c>
      <c r="S2730" s="122">
        <f t="shared" si="84"/>
        <v>0</v>
      </c>
      <c r="T2730" s="122">
        <f t="shared" si="85"/>
        <v>100</v>
      </c>
    </row>
    <row r="2731" spans="1:20" x14ac:dyDescent="0.25">
      <c r="A2731" s="3">
        <v>2014</v>
      </c>
      <c r="B2731" s="2" t="s">
        <v>53</v>
      </c>
      <c r="C2731" s="1">
        <v>3504503</v>
      </c>
      <c r="D2731" s="4">
        <v>17</v>
      </c>
      <c r="E2731" s="6">
        <v>17</v>
      </c>
      <c r="F2731" s="39">
        <v>350450317</v>
      </c>
      <c r="G2731" s="39">
        <v>16</v>
      </c>
      <c r="H2731" s="39">
        <v>28</v>
      </c>
      <c r="I2731" s="132">
        <v>0.47394369999999991</v>
      </c>
      <c r="J2731" s="132">
        <v>0.35049909999999995</v>
      </c>
      <c r="K2731" s="132">
        <v>0.12344459999999995</v>
      </c>
      <c r="L2731" s="133">
        <v>0</v>
      </c>
      <c r="M2731" s="132">
        <v>0.22568520000000003</v>
      </c>
      <c r="N2731" s="132">
        <v>9.9034799999999992E-2</v>
      </c>
      <c r="O2731" s="132">
        <v>0.12902689999999997</v>
      </c>
      <c r="P2731" s="132">
        <v>0</v>
      </c>
      <c r="Q2731" s="140">
        <v>19</v>
      </c>
      <c r="R2731" s="134">
        <v>12</v>
      </c>
      <c r="S2731" s="122">
        <f t="shared" si="84"/>
        <v>36.363636363636367</v>
      </c>
      <c r="T2731" s="122">
        <f t="shared" si="85"/>
        <v>63.636363636363633</v>
      </c>
    </row>
    <row r="2732" spans="1:20" x14ac:dyDescent="0.25">
      <c r="A2732" s="3">
        <v>2014</v>
      </c>
      <c r="B2732" s="2" t="s">
        <v>53</v>
      </c>
      <c r="C2732" s="1">
        <v>3504503</v>
      </c>
      <c r="D2732" s="4">
        <v>17</v>
      </c>
      <c r="E2732" s="6">
        <v>14</v>
      </c>
      <c r="F2732" s="39">
        <v>350450314</v>
      </c>
      <c r="G2732" s="39">
        <v>9</v>
      </c>
      <c r="H2732" s="39">
        <v>8</v>
      </c>
      <c r="I2732" s="132">
        <v>9.4701399999999991E-2</v>
      </c>
      <c r="J2732" s="132">
        <v>9.101999999999999E-2</v>
      </c>
      <c r="K2732" s="132">
        <v>3.6814E-3</v>
      </c>
      <c r="L2732" s="133">
        <v>7.2648420852359216E-2</v>
      </c>
      <c r="M2732" s="132">
        <v>0</v>
      </c>
      <c r="N2732" s="132">
        <v>0</v>
      </c>
      <c r="O2732" s="132">
        <v>9.1006099999999993E-2</v>
      </c>
      <c r="P2732" s="132">
        <v>0</v>
      </c>
      <c r="Q2732" s="140">
        <v>6</v>
      </c>
      <c r="R2732" s="134">
        <v>2</v>
      </c>
      <c r="S2732" s="122">
        <f t="shared" si="84"/>
        <v>52.941176470588239</v>
      </c>
      <c r="T2732" s="122">
        <f t="shared" si="85"/>
        <v>47.058823529411761</v>
      </c>
    </row>
    <row r="2733" spans="1:20" x14ac:dyDescent="0.25">
      <c r="A2733" s="3">
        <v>2014</v>
      </c>
      <c r="B2733" s="2" t="s">
        <v>54</v>
      </c>
      <c r="C2733" s="1">
        <v>3504602</v>
      </c>
      <c r="D2733" s="4">
        <v>16</v>
      </c>
      <c r="E2733" s="6">
        <v>16</v>
      </c>
      <c r="F2733" s="39">
        <v>350460216</v>
      </c>
      <c r="G2733" s="39">
        <v>4</v>
      </c>
      <c r="H2733" s="39">
        <v>27</v>
      </c>
      <c r="I2733" s="132">
        <v>0.2008404</v>
      </c>
      <c r="J2733" s="132">
        <v>0.1764444</v>
      </c>
      <c r="K2733" s="132">
        <v>2.4396000000000001E-2</v>
      </c>
      <c r="L2733" s="133">
        <v>0</v>
      </c>
      <c r="M2733" s="132">
        <v>1.1425899999999999E-2</v>
      </c>
      <c r="N2733" s="132">
        <v>3.6029E-3</v>
      </c>
      <c r="O2733" s="132">
        <v>0.1765833</v>
      </c>
      <c r="P2733" s="132">
        <v>0</v>
      </c>
      <c r="Q2733" s="140">
        <v>0</v>
      </c>
      <c r="R2733" s="134">
        <v>6</v>
      </c>
      <c r="S2733" s="122">
        <f t="shared" si="84"/>
        <v>12.903225806451612</v>
      </c>
      <c r="T2733" s="122">
        <f t="shared" si="85"/>
        <v>87.096774193548384</v>
      </c>
    </row>
    <row r="2734" spans="1:20" x14ac:dyDescent="0.25">
      <c r="A2734" s="3">
        <v>2014</v>
      </c>
      <c r="B2734" s="2" t="s">
        <v>55</v>
      </c>
      <c r="C2734" s="1">
        <v>3504701</v>
      </c>
      <c r="D2734" s="4">
        <v>16</v>
      </c>
      <c r="E2734" s="6">
        <v>16</v>
      </c>
      <c r="F2734" s="39">
        <v>350470116</v>
      </c>
      <c r="G2734" s="39">
        <v>0</v>
      </c>
      <c r="H2734" s="39">
        <v>8</v>
      </c>
      <c r="I2734" s="132">
        <v>1.34585E-2</v>
      </c>
      <c r="J2734" s="132">
        <v>0</v>
      </c>
      <c r="K2734" s="132">
        <v>1.34585E-2</v>
      </c>
      <c r="L2734" s="133">
        <v>0</v>
      </c>
      <c r="M2734" s="132">
        <v>1.34354E-2</v>
      </c>
      <c r="N2734" s="132">
        <v>2.3099999999999999E-5</v>
      </c>
      <c r="O2734" s="132">
        <v>0</v>
      </c>
      <c r="P2734" s="132">
        <v>0</v>
      </c>
      <c r="Q2734" s="140">
        <v>0</v>
      </c>
      <c r="R2734" s="134">
        <v>0</v>
      </c>
      <c r="S2734" s="122">
        <f t="shared" si="84"/>
        <v>0</v>
      </c>
      <c r="T2734" s="122">
        <f t="shared" si="85"/>
        <v>100</v>
      </c>
    </row>
    <row r="2735" spans="1:20" x14ac:dyDescent="0.25">
      <c r="A2735" s="3">
        <v>2014</v>
      </c>
      <c r="B2735" s="2" t="s">
        <v>56</v>
      </c>
      <c r="C2735" s="1">
        <v>3504800</v>
      </c>
      <c r="D2735" s="4">
        <v>15</v>
      </c>
      <c r="E2735" s="6">
        <v>15</v>
      </c>
      <c r="F2735" s="39">
        <v>350480015</v>
      </c>
      <c r="G2735" s="39">
        <v>1</v>
      </c>
      <c r="H2735" s="39">
        <v>9</v>
      </c>
      <c r="I2735" s="132">
        <v>1.6722500000000001E-2</v>
      </c>
      <c r="J2735" s="132">
        <v>2.1875000000000002E-3</v>
      </c>
      <c r="K2735" s="132">
        <v>1.4534999999999999E-2</v>
      </c>
      <c r="L2735" s="133">
        <v>0</v>
      </c>
      <c r="M2735" s="132">
        <v>1.1993E-2</v>
      </c>
      <c r="N2735" s="132">
        <v>1.3174000000000003E-3</v>
      </c>
      <c r="O2735" s="132">
        <v>2.1875000000000002E-3</v>
      </c>
      <c r="P2735" s="132">
        <v>0</v>
      </c>
      <c r="Q2735" s="140">
        <v>1</v>
      </c>
      <c r="R2735" s="134">
        <v>5</v>
      </c>
      <c r="S2735" s="122">
        <f t="shared" si="84"/>
        <v>10</v>
      </c>
      <c r="T2735" s="122">
        <f t="shared" si="85"/>
        <v>90</v>
      </c>
    </row>
    <row r="2736" spans="1:20" x14ac:dyDescent="0.25">
      <c r="A2736" s="3">
        <v>2014</v>
      </c>
      <c r="B2736" s="2" t="s">
        <v>56</v>
      </c>
      <c r="C2736" s="1">
        <v>3504800</v>
      </c>
      <c r="D2736" s="4">
        <v>15</v>
      </c>
      <c r="E2736" s="6">
        <v>18</v>
      </c>
      <c r="F2736" s="39">
        <v>350480018</v>
      </c>
      <c r="G2736" s="39">
        <v>2</v>
      </c>
      <c r="H2736" s="39">
        <v>0</v>
      </c>
      <c r="I2736" s="132">
        <v>2.3841999999999999E-3</v>
      </c>
      <c r="J2736" s="132">
        <v>2.3841999999999999E-3</v>
      </c>
      <c r="K2736" s="132">
        <v>0</v>
      </c>
      <c r="L2736" s="133">
        <v>0</v>
      </c>
      <c r="M2736" s="132">
        <v>0</v>
      </c>
      <c r="N2736" s="132">
        <v>0</v>
      </c>
      <c r="O2736" s="132">
        <v>2.3841999999999999E-3</v>
      </c>
      <c r="P2736" s="132">
        <v>0</v>
      </c>
      <c r="Q2736" s="140">
        <v>1</v>
      </c>
      <c r="R2736" s="134">
        <v>0</v>
      </c>
      <c r="S2736" s="122">
        <f t="shared" si="84"/>
        <v>100</v>
      </c>
      <c r="T2736" s="122">
        <f t="shared" si="85"/>
        <v>0</v>
      </c>
    </row>
    <row r="2737" spans="1:20" x14ac:dyDescent="0.25">
      <c r="A2737" s="3">
        <v>2014</v>
      </c>
      <c r="B2737" s="2" t="s">
        <v>57</v>
      </c>
      <c r="C2737" s="1">
        <v>3504909</v>
      </c>
      <c r="D2737" s="4">
        <v>2</v>
      </c>
      <c r="E2737" s="6">
        <v>2</v>
      </c>
      <c r="F2737" s="39">
        <v>35049092</v>
      </c>
      <c r="G2737" s="39">
        <v>5</v>
      </c>
      <c r="H2737" s="39">
        <v>4</v>
      </c>
      <c r="I2737" s="132">
        <v>2.6121E-3</v>
      </c>
      <c r="J2737" s="132">
        <v>8.6679999999999993E-4</v>
      </c>
      <c r="K2737" s="132">
        <v>1.7453E-3</v>
      </c>
      <c r="L2737" s="133">
        <v>0</v>
      </c>
      <c r="M2737" s="132">
        <v>8.3330000000000003E-4</v>
      </c>
      <c r="N2737" s="132">
        <v>8.7730000000000002E-4</v>
      </c>
      <c r="O2737" s="132">
        <v>8.4499999999999994E-5</v>
      </c>
      <c r="P2737" s="132">
        <v>1.9680000000000001E-4</v>
      </c>
      <c r="Q2737" s="140">
        <v>9</v>
      </c>
      <c r="R2737" s="134">
        <v>33</v>
      </c>
      <c r="S2737" s="122">
        <f t="shared" si="84"/>
        <v>55.555555555555557</v>
      </c>
      <c r="T2737" s="122">
        <f t="shared" si="85"/>
        <v>44.444444444444443</v>
      </c>
    </row>
    <row r="2738" spans="1:20" x14ac:dyDescent="0.25">
      <c r="A2738" s="3">
        <v>2014</v>
      </c>
      <c r="B2738" s="2" t="s">
        <v>58</v>
      </c>
      <c r="C2738" s="1">
        <v>3505005</v>
      </c>
      <c r="D2738" s="4">
        <v>14</v>
      </c>
      <c r="E2738" s="6">
        <v>14</v>
      </c>
      <c r="F2738" s="39">
        <v>350500514</v>
      </c>
      <c r="G2738" s="39">
        <v>0</v>
      </c>
      <c r="H2738" s="39">
        <v>3</v>
      </c>
      <c r="I2738" s="132">
        <v>4.0231999999999993E-3</v>
      </c>
      <c r="J2738" s="132">
        <v>0</v>
      </c>
      <c r="K2738" s="132">
        <v>4.0231999999999993E-3</v>
      </c>
      <c r="L2738" s="133">
        <v>0</v>
      </c>
      <c r="M2738" s="132">
        <v>3.9537000000000001E-3</v>
      </c>
      <c r="N2738" s="132">
        <v>0</v>
      </c>
      <c r="O2738" s="132">
        <v>0</v>
      </c>
      <c r="P2738" s="132">
        <v>0</v>
      </c>
      <c r="Q2738" s="140">
        <v>0</v>
      </c>
      <c r="R2738" s="134">
        <v>13</v>
      </c>
      <c r="S2738" s="122">
        <f t="shared" si="84"/>
        <v>0</v>
      </c>
      <c r="T2738" s="122">
        <f t="shared" si="85"/>
        <v>100</v>
      </c>
    </row>
    <row r="2739" spans="1:20" x14ac:dyDescent="0.25">
      <c r="A2739" s="3">
        <v>2014</v>
      </c>
      <c r="B2739" s="2" t="s">
        <v>59</v>
      </c>
      <c r="C2739" s="1">
        <v>3505104</v>
      </c>
      <c r="D2739" s="4">
        <v>19</v>
      </c>
      <c r="E2739" s="6">
        <v>19</v>
      </c>
      <c r="F2739" s="39">
        <v>350510419</v>
      </c>
      <c r="G2739" s="39">
        <v>0</v>
      </c>
      <c r="H2739" s="39">
        <v>21</v>
      </c>
      <c r="I2739" s="132">
        <v>1.6914000000000002E-3</v>
      </c>
      <c r="J2739" s="132">
        <v>0</v>
      </c>
      <c r="K2739" s="132">
        <v>1.6914000000000002E-3</v>
      </c>
      <c r="L2739" s="133">
        <v>0</v>
      </c>
      <c r="M2739" s="132">
        <v>0</v>
      </c>
      <c r="N2739" s="132">
        <v>6.1030000000000004E-4</v>
      </c>
      <c r="O2739" s="132">
        <v>0</v>
      </c>
      <c r="P2739" s="132">
        <v>0</v>
      </c>
      <c r="Q2739" s="140">
        <v>1</v>
      </c>
      <c r="R2739" s="134">
        <v>0</v>
      </c>
      <c r="S2739" s="122">
        <f t="shared" si="84"/>
        <v>0</v>
      </c>
      <c r="T2739" s="122">
        <f t="shared" si="85"/>
        <v>100</v>
      </c>
    </row>
    <row r="2740" spans="1:20" x14ac:dyDescent="0.25">
      <c r="A2740" s="3">
        <v>2014</v>
      </c>
      <c r="B2740" s="2" t="s">
        <v>60</v>
      </c>
      <c r="C2740" s="1">
        <v>3505203</v>
      </c>
      <c r="D2740" s="4">
        <v>13</v>
      </c>
      <c r="E2740" s="6">
        <v>13</v>
      </c>
      <c r="F2740" s="39">
        <v>350520313</v>
      </c>
      <c r="G2740" s="39">
        <v>25</v>
      </c>
      <c r="H2740" s="39">
        <v>33</v>
      </c>
      <c r="I2740" s="132">
        <v>0.59271279999999993</v>
      </c>
      <c r="J2740" s="132">
        <v>0.30502489999999993</v>
      </c>
      <c r="K2740" s="132">
        <v>0.28768789999999994</v>
      </c>
      <c r="L2740" s="133">
        <v>0</v>
      </c>
      <c r="M2740" s="132">
        <v>7.20475E-2</v>
      </c>
      <c r="N2740" s="132">
        <v>0.13987659999999999</v>
      </c>
      <c r="O2740" s="132">
        <v>0.35393559999999996</v>
      </c>
      <c r="P2740" s="132">
        <v>8.0555999999999996E-3</v>
      </c>
      <c r="Q2740" s="140">
        <v>4</v>
      </c>
      <c r="R2740" s="134">
        <v>0</v>
      </c>
      <c r="S2740" s="122">
        <f t="shared" si="84"/>
        <v>43.103448275862064</v>
      </c>
      <c r="T2740" s="122">
        <f t="shared" si="85"/>
        <v>56.896551724137936</v>
      </c>
    </row>
    <row r="2741" spans="1:20" x14ac:dyDescent="0.25">
      <c r="A2741" s="3">
        <v>2014</v>
      </c>
      <c r="B2741" s="2" t="s">
        <v>61</v>
      </c>
      <c r="C2741" s="1">
        <v>3505302</v>
      </c>
      <c r="D2741" s="4">
        <v>13</v>
      </c>
      <c r="E2741" s="6">
        <v>13</v>
      </c>
      <c r="F2741" s="39">
        <v>350530213</v>
      </c>
      <c r="G2741" s="39">
        <v>4</v>
      </c>
      <c r="H2741" s="39">
        <v>9</v>
      </c>
      <c r="I2741" s="132">
        <v>0.37743720000000003</v>
      </c>
      <c r="J2741" s="132">
        <v>0.36992030000000004</v>
      </c>
      <c r="K2741" s="132">
        <v>7.5169000000000008E-3</v>
      </c>
      <c r="L2741" s="133">
        <v>0</v>
      </c>
      <c r="M2741" s="132">
        <v>0</v>
      </c>
      <c r="N2741" s="132">
        <v>0.37243589999999999</v>
      </c>
      <c r="O2741" s="132">
        <v>0</v>
      </c>
      <c r="P2741" s="132">
        <v>3.6007999999999999E-3</v>
      </c>
      <c r="Q2741" s="140">
        <v>4</v>
      </c>
      <c r="R2741" s="134">
        <v>3</v>
      </c>
      <c r="S2741" s="122">
        <f t="shared" si="84"/>
        <v>30.76923076923077</v>
      </c>
      <c r="T2741" s="122">
        <f t="shared" si="85"/>
        <v>69.230769230769226</v>
      </c>
    </row>
    <row r="2742" spans="1:20" x14ac:dyDescent="0.25">
      <c r="A2742" s="3">
        <v>2014</v>
      </c>
      <c r="B2742" s="2" t="s">
        <v>61</v>
      </c>
      <c r="C2742" s="1">
        <v>3505302</v>
      </c>
      <c r="D2742" s="4">
        <v>13</v>
      </c>
      <c r="E2742" s="6">
        <v>10</v>
      </c>
      <c r="F2742" s="39">
        <v>350530210</v>
      </c>
      <c r="G2742" s="39">
        <v>0</v>
      </c>
      <c r="H2742" s="39">
        <v>0</v>
      </c>
      <c r="I2742" s="132">
        <v>0</v>
      </c>
      <c r="J2742" s="132">
        <v>0</v>
      </c>
      <c r="K2742" s="132">
        <v>0</v>
      </c>
      <c r="L2742" s="133">
        <v>0</v>
      </c>
      <c r="M2742" s="132">
        <v>0</v>
      </c>
      <c r="N2742" s="132">
        <v>0</v>
      </c>
      <c r="O2742" s="132">
        <v>0</v>
      </c>
      <c r="P2742" s="132">
        <v>0</v>
      </c>
      <c r="Q2742" s="140">
        <v>0</v>
      </c>
      <c r="R2742" s="134">
        <v>0</v>
      </c>
      <c r="S2742" s="122">
        <f t="shared" si="84"/>
        <v>0</v>
      </c>
      <c r="T2742" s="122">
        <f t="shared" si="85"/>
        <v>0</v>
      </c>
    </row>
    <row r="2743" spans="1:20" x14ac:dyDescent="0.25">
      <c r="A2743" s="3">
        <v>2014</v>
      </c>
      <c r="B2743" s="2" t="s">
        <v>62</v>
      </c>
      <c r="C2743" s="1">
        <v>3505351</v>
      </c>
      <c r="D2743" s="4">
        <v>11</v>
      </c>
      <c r="E2743" s="6">
        <v>11</v>
      </c>
      <c r="F2743" s="39">
        <v>350535111</v>
      </c>
      <c r="G2743" s="39">
        <v>21</v>
      </c>
      <c r="H2743" s="39">
        <v>1</v>
      </c>
      <c r="I2743" s="132">
        <v>8.2607000000000028E-3</v>
      </c>
      <c r="J2743" s="132">
        <v>6.751400000000002E-3</v>
      </c>
      <c r="K2743" s="132">
        <v>1.5093000000000001E-3</v>
      </c>
      <c r="L2743" s="133">
        <v>0</v>
      </c>
      <c r="M2743" s="132">
        <v>7.1815000000000004E-3</v>
      </c>
      <c r="N2743" s="132">
        <v>0</v>
      </c>
      <c r="O2743" s="132">
        <v>1.0225000000000002E-3</v>
      </c>
      <c r="P2743" s="132">
        <v>0</v>
      </c>
      <c r="Q2743" s="140">
        <v>9</v>
      </c>
      <c r="R2743" s="134">
        <v>2</v>
      </c>
      <c r="S2743" s="122">
        <f t="shared" si="84"/>
        <v>95.454545454545453</v>
      </c>
      <c r="T2743" s="122">
        <f t="shared" si="85"/>
        <v>4.5454545454545459</v>
      </c>
    </row>
    <row r="2744" spans="1:20" x14ac:dyDescent="0.25">
      <c r="A2744" s="3">
        <v>2014</v>
      </c>
      <c r="B2744" s="2" t="s">
        <v>63</v>
      </c>
      <c r="C2744" s="1">
        <v>3505401</v>
      </c>
      <c r="D2744" s="4">
        <v>11</v>
      </c>
      <c r="E2744" s="6">
        <v>11</v>
      </c>
      <c r="F2744" s="39">
        <v>350540111</v>
      </c>
      <c r="G2744" s="39">
        <v>0</v>
      </c>
      <c r="H2744" s="39">
        <v>2</v>
      </c>
      <c r="I2744" s="132">
        <v>1.4809999999999999E-4</v>
      </c>
      <c r="J2744" s="132">
        <v>0</v>
      </c>
      <c r="K2744" s="132">
        <v>1.4809999999999999E-4</v>
      </c>
      <c r="L2744" s="133">
        <v>1.3130555555555557E-2</v>
      </c>
      <c r="M2744" s="132">
        <v>0</v>
      </c>
      <c r="N2744" s="132">
        <v>0</v>
      </c>
      <c r="O2744" s="132">
        <v>0</v>
      </c>
      <c r="P2744" s="132">
        <v>0</v>
      </c>
      <c r="Q2744" s="140">
        <v>2</v>
      </c>
      <c r="R2744" s="134">
        <v>8</v>
      </c>
      <c r="S2744" s="122">
        <f t="shared" si="84"/>
        <v>0</v>
      </c>
      <c r="T2744" s="122">
        <f t="shared" si="85"/>
        <v>100</v>
      </c>
    </row>
    <row r="2745" spans="1:20" x14ac:dyDescent="0.25">
      <c r="A2745" s="3">
        <v>2014</v>
      </c>
      <c r="B2745" s="2" t="s">
        <v>64</v>
      </c>
      <c r="C2745" s="1">
        <v>3505500</v>
      </c>
      <c r="D2745" s="4">
        <v>12</v>
      </c>
      <c r="E2745" s="6">
        <v>12</v>
      </c>
      <c r="F2745" s="39">
        <v>350550012</v>
      </c>
      <c r="G2745" s="39">
        <v>141</v>
      </c>
      <c r="H2745" s="39">
        <v>123</v>
      </c>
      <c r="I2745" s="132">
        <v>2.8767918999999997</v>
      </c>
      <c r="J2745" s="132">
        <v>2.3915823999999999</v>
      </c>
      <c r="K2745" s="132">
        <v>0.48520949999999968</v>
      </c>
      <c r="L2745" s="133">
        <v>1.2114709855403349</v>
      </c>
      <c r="M2745" s="132">
        <v>0.60581020000000008</v>
      </c>
      <c r="N2745" s="132">
        <v>9.2215200000000025E-2</v>
      </c>
      <c r="O2745" s="132">
        <v>2.1515228000000004</v>
      </c>
      <c r="P2745" s="132">
        <v>1.4809999999999999E-4</v>
      </c>
      <c r="Q2745" s="140">
        <v>91</v>
      </c>
      <c r="R2745" s="134">
        <v>50</v>
      </c>
      <c r="S2745" s="122">
        <f t="shared" si="84"/>
        <v>53.409090909090907</v>
      </c>
      <c r="T2745" s="122">
        <f t="shared" si="85"/>
        <v>46.590909090909086</v>
      </c>
    </row>
    <row r="2746" spans="1:20" x14ac:dyDescent="0.25">
      <c r="A2746" s="3">
        <v>2014</v>
      </c>
      <c r="B2746" s="2" t="s">
        <v>64</v>
      </c>
      <c r="C2746" s="1">
        <v>3505500</v>
      </c>
      <c r="D2746" s="4">
        <v>12</v>
      </c>
      <c r="E2746" s="6">
        <v>15</v>
      </c>
      <c r="F2746" s="39">
        <v>350550015</v>
      </c>
      <c r="G2746" s="39">
        <v>10</v>
      </c>
      <c r="H2746" s="39">
        <v>1</v>
      </c>
      <c r="I2746" s="132">
        <v>5.329840000000001E-2</v>
      </c>
      <c r="J2746" s="132">
        <v>5.2951200000000011E-2</v>
      </c>
      <c r="K2746" s="132">
        <v>3.4719999999999998E-4</v>
      </c>
      <c r="L2746" s="133">
        <v>0</v>
      </c>
      <c r="M2746" s="132">
        <v>0</v>
      </c>
      <c r="N2746" s="132">
        <v>3.4719999999999998E-4</v>
      </c>
      <c r="O2746" s="132">
        <v>5.2951200000000011E-2</v>
      </c>
      <c r="P2746" s="132">
        <v>0</v>
      </c>
      <c r="Q2746" s="140">
        <v>2</v>
      </c>
      <c r="R2746" s="134">
        <v>1</v>
      </c>
      <c r="S2746" s="122">
        <f t="shared" si="84"/>
        <v>90.909090909090907</v>
      </c>
      <c r="T2746" s="122">
        <f t="shared" si="85"/>
        <v>9.0909090909090917</v>
      </c>
    </row>
    <row r="2747" spans="1:20" x14ac:dyDescent="0.25">
      <c r="A2747" s="3">
        <v>2014</v>
      </c>
      <c r="B2747" s="2" t="s">
        <v>65</v>
      </c>
      <c r="C2747" s="1">
        <v>3505609</v>
      </c>
      <c r="D2747" s="4">
        <v>9</v>
      </c>
      <c r="E2747" s="6">
        <v>9</v>
      </c>
      <c r="F2747" s="39">
        <v>35056099</v>
      </c>
      <c r="G2747" s="39">
        <v>0</v>
      </c>
      <c r="H2747" s="39">
        <v>0</v>
      </c>
      <c r="I2747" s="132">
        <v>0</v>
      </c>
      <c r="J2747" s="132">
        <v>0</v>
      </c>
      <c r="K2747" s="132">
        <v>0</v>
      </c>
      <c r="L2747" s="133">
        <v>0</v>
      </c>
      <c r="M2747" s="132">
        <v>0</v>
      </c>
      <c r="N2747" s="132">
        <v>0</v>
      </c>
      <c r="O2747" s="132">
        <v>0</v>
      </c>
      <c r="P2747" s="132">
        <v>0</v>
      </c>
      <c r="Q2747" s="140">
        <v>1</v>
      </c>
      <c r="R2747" s="134">
        <v>6</v>
      </c>
      <c r="S2747" s="122">
        <f t="shared" si="84"/>
        <v>0</v>
      </c>
      <c r="T2747" s="122">
        <f t="shared" si="85"/>
        <v>0</v>
      </c>
    </row>
    <row r="2748" spans="1:20" x14ac:dyDescent="0.25">
      <c r="A2748" s="3">
        <v>2014</v>
      </c>
      <c r="B2748" s="2" t="s">
        <v>66</v>
      </c>
      <c r="C2748" s="1">
        <v>3505708</v>
      </c>
      <c r="D2748" s="4">
        <v>6</v>
      </c>
      <c r="E2748" s="6">
        <v>6</v>
      </c>
      <c r="F2748" s="39">
        <v>35057086</v>
      </c>
      <c r="G2748" s="39">
        <v>14</v>
      </c>
      <c r="H2748" s="39">
        <v>94</v>
      </c>
      <c r="I2748" s="132">
        <v>0.11069</v>
      </c>
      <c r="J2748" s="132">
        <v>6.2366700000000004E-2</v>
      </c>
      <c r="K2748" s="132">
        <v>4.8323299999999993E-2</v>
      </c>
      <c r="L2748" s="133">
        <v>0</v>
      </c>
      <c r="M2748" s="132">
        <v>4.1666700000000001E-2</v>
      </c>
      <c r="N2748" s="132">
        <v>2.7619200000000007E-2</v>
      </c>
      <c r="O2748" s="132">
        <v>1.1600000000000001E-5</v>
      </c>
      <c r="P2748" s="132">
        <v>1.76393E-2</v>
      </c>
      <c r="Q2748" s="140">
        <v>6</v>
      </c>
      <c r="R2748" s="134">
        <v>100</v>
      </c>
      <c r="S2748" s="122">
        <f t="shared" si="84"/>
        <v>12.962962962962962</v>
      </c>
      <c r="T2748" s="122">
        <f t="shared" si="85"/>
        <v>87.037037037037038</v>
      </c>
    </row>
    <row r="2749" spans="1:20" x14ac:dyDescent="0.25">
      <c r="A2749" s="3">
        <v>2014</v>
      </c>
      <c r="B2749" s="2" t="s">
        <v>67</v>
      </c>
      <c r="C2749" s="1">
        <v>3505807</v>
      </c>
      <c r="D2749" s="4">
        <v>21</v>
      </c>
      <c r="E2749" s="6">
        <v>21</v>
      </c>
      <c r="F2749" s="39">
        <v>350580721</v>
      </c>
      <c r="G2749" s="39">
        <v>6</v>
      </c>
      <c r="H2749" s="39">
        <v>138</v>
      </c>
      <c r="I2749" s="132">
        <v>0.11840550000000002</v>
      </c>
      <c r="J2749" s="132">
        <v>3.70739E-2</v>
      </c>
      <c r="K2749" s="132">
        <v>8.1331600000000032E-2</v>
      </c>
      <c r="L2749" s="133">
        <v>0</v>
      </c>
      <c r="M2749" s="132">
        <v>3.9903000000000008E-2</v>
      </c>
      <c r="N2749" s="132">
        <v>3.9025500000000012E-2</v>
      </c>
      <c r="O2749" s="132">
        <v>2.2248699999999996E-2</v>
      </c>
      <c r="P2749" s="132">
        <v>0</v>
      </c>
      <c r="Q2749" s="140">
        <v>6</v>
      </c>
      <c r="R2749" s="134">
        <v>5</v>
      </c>
      <c r="S2749" s="122">
        <f t="shared" si="84"/>
        <v>4.1666666666666661</v>
      </c>
      <c r="T2749" s="122">
        <f t="shared" si="85"/>
        <v>95.833333333333343</v>
      </c>
    </row>
    <row r="2750" spans="1:20" x14ac:dyDescent="0.25">
      <c r="A2750" s="3">
        <v>2014</v>
      </c>
      <c r="B2750" s="2" t="s">
        <v>68</v>
      </c>
      <c r="C2750" s="1">
        <v>3505906</v>
      </c>
      <c r="D2750" s="4">
        <v>8</v>
      </c>
      <c r="E2750" s="6">
        <v>8</v>
      </c>
      <c r="F2750" s="39">
        <v>35059068</v>
      </c>
      <c r="G2750" s="39">
        <v>97</v>
      </c>
      <c r="H2750" s="39">
        <v>125</v>
      </c>
      <c r="I2750" s="132">
        <v>0.63199569999999961</v>
      </c>
      <c r="J2750" s="132">
        <v>0.44724189999999975</v>
      </c>
      <c r="K2750" s="132">
        <v>0.18475379999999986</v>
      </c>
      <c r="L2750" s="133">
        <v>7.3059360730593603E-2</v>
      </c>
      <c r="M2750" s="132">
        <v>0.22303520000000002</v>
      </c>
      <c r="N2750" s="132">
        <v>3.618430000000001E-2</v>
      </c>
      <c r="O2750" s="132">
        <v>0.35624779999999973</v>
      </c>
      <c r="P2750" s="132">
        <v>3.0669999999999997E-4</v>
      </c>
      <c r="Q2750" s="140">
        <v>50</v>
      </c>
      <c r="R2750" s="134">
        <v>21</v>
      </c>
      <c r="S2750" s="122">
        <f t="shared" si="84"/>
        <v>43.693693693693689</v>
      </c>
      <c r="T2750" s="122">
        <f t="shared" si="85"/>
        <v>56.306306306306311</v>
      </c>
    </row>
    <row r="2751" spans="1:20" x14ac:dyDescent="0.25">
      <c r="A2751" s="3">
        <v>2014</v>
      </c>
      <c r="B2751" s="2" t="s">
        <v>68</v>
      </c>
      <c r="C2751" s="1">
        <v>3505906</v>
      </c>
      <c r="D2751" s="4">
        <v>8</v>
      </c>
      <c r="E2751" s="6">
        <v>4</v>
      </c>
      <c r="F2751" s="39">
        <v>35059064</v>
      </c>
      <c r="G2751" s="39">
        <v>15</v>
      </c>
      <c r="H2751" s="39">
        <v>4</v>
      </c>
      <c r="I2751" s="132">
        <v>3.7666599999999995E-2</v>
      </c>
      <c r="J2751" s="132">
        <v>3.6039199999999993E-2</v>
      </c>
      <c r="K2751" s="132">
        <v>1.6274E-3</v>
      </c>
      <c r="L2751" s="133">
        <v>0</v>
      </c>
      <c r="M2751" s="132">
        <v>0</v>
      </c>
      <c r="N2751" s="132">
        <v>1.3056000000000001E-3</v>
      </c>
      <c r="O2751" s="132">
        <v>3.4043000000000004E-2</v>
      </c>
      <c r="P2751" s="132">
        <v>2.7779999999999998E-4</v>
      </c>
      <c r="Q2751" s="140">
        <v>7</v>
      </c>
      <c r="R2751" s="134">
        <v>1</v>
      </c>
      <c r="S2751" s="122">
        <f t="shared" si="84"/>
        <v>78.94736842105263</v>
      </c>
      <c r="T2751" s="122">
        <f t="shared" si="85"/>
        <v>21.052631578947366</v>
      </c>
    </row>
    <row r="2752" spans="1:20" x14ac:dyDescent="0.25">
      <c r="A2752" s="3">
        <v>2014</v>
      </c>
      <c r="B2752" s="2" t="s">
        <v>69</v>
      </c>
      <c r="C2752" s="1">
        <v>3506003</v>
      </c>
      <c r="D2752" s="4">
        <v>13</v>
      </c>
      <c r="E2752" s="6">
        <v>13</v>
      </c>
      <c r="F2752" s="39">
        <v>350600313</v>
      </c>
      <c r="G2752" s="39">
        <v>6</v>
      </c>
      <c r="H2752" s="39">
        <v>335</v>
      </c>
      <c r="I2752" s="132">
        <v>0.19958269999999939</v>
      </c>
      <c r="J2752" s="132">
        <v>1.72252E-2</v>
      </c>
      <c r="K2752" s="132">
        <v>0.1823574999999994</v>
      </c>
      <c r="L2752" s="133">
        <v>0</v>
      </c>
      <c r="M2752" s="132">
        <v>2.2112200000000002E-2</v>
      </c>
      <c r="N2752" s="132">
        <v>7.7749099999999988E-2</v>
      </c>
      <c r="O2752" s="132">
        <v>7.9398000000000003E-3</v>
      </c>
      <c r="P2752" s="132">
        <v>1.5294100000000001E-2</v>
      </c>
      <c r="Q2752" s="140">
        <v>4</v>
      </c>
      <c r="R2752" s="134">
        <v>19</v>
      </c>
      <c r="S2752" s="122">
        <f t="shared" si="84"/>
        <v>1.7595307917888565</v>
      </c>
      <c r="T2752" s="122">
        <f t="shared" si="85"/>
        <v>98.240469208211152</v>
      </c>
    </row>
    <row r="2753" spans="1:20" x14ac:dyDescent="0.25">
      <c r="A2753" s="3">
        <v>2014</v>
      </c>
      <c r="B2753" s="2" t="s">
        <v>69</v>
      </c>
      <c r="C2753" s="1">
        <v>3506003</v>
      </c>
      <c r="D2753" s="4">
        <v>13</v>
      </c>
      <c r="E2753" s="6">
        <v>16</v>
      </c>
      <c r="F2753" s="39">
        <v>350600316</v>
      </c>
      <c r="G2753" s="39">
        <v>7</v>
      </c>
      <c r="H2753" s="39">
        <v>14</v>
      </c>
      <c r="I2753" s="132">
        <v>0.44466500000000003</v>
      </c>
      <c r="J2753" s="132">
        <v>0.41781450000000003</v>
      </c>
      <c r="K2753" s="132">
        <v>2.6850499999999996E-2</v>
      </c>
      <c r="L2753" s="133">
        <v>0</v>
      </c>
      <c r="M2753" s="132">
        <v>0.34722219999999998</v>
      </c>
      <c r="N2753" s="132">
        <v>0</v>
      </c>
      <c r="O2753" s="132">
        <v>9.4921000000000005E-2</v>
      </c>
      <c r="P2753" s="132">
        <v>0</v>
      </c>
      <c r="Q2753" s="140">
        <v>2</v>
      </c>
      <c r="R2753" s="134">
        <v>6</v>
      </c>
      <c r="S2753" s="122">
        <f t="shared" si="84"/>
        <v>33.333333333333329</v>
      </c>
      <c r="T2753" s="122">
        <f t="shared" si="85"/>
        <v>66.666666666666657</v>
      </c>
    </row>
    <row r="2754" spans="1:20" x14ac:dyDescent="0.25">
      <c r="A2754" s="3">
        <v>2014</v>
      </c>
      <c r="B2754" s="2" t="s">
        <v>70</v>
      </c>
      <c r="C2754" s="1">
        <v>3506102</v>
      </c>
      <c r="D2754" s="4">
        <v>12</v>
      </c>
      <c r="E2754" s="6">
        <v>12</v>
      </c>
      <c r="F2754" s="39">
        <v>350610212</v>
      </c>
      <c r="G2754" s="39">
        <v>46</v>
      </c>
      <c r="H2754" s="39">
        <v>97</v>
      </c>
      <c r="I2754" s="132">
        <v>1.1912730999999996</v>
      </c>
      <c r="J2754" s="132">
        <v>0.75949719999999976</v>
      </c>
      <c r="K2754" s="132">
        <v>0.43177589999999982</v>
      </c>
      <c r="L2754" s="133">
        <v>0</v>
      </c>
      <c r="M2754" s="132">
        <v>8.3946599999999996E-2</v>
      </c>
      <c r="N2754" s="132">
        <v>0.16505140000000004</v>
      </c>
      <c r="O2754" s="132">
        <v>0.92651739999999994</v>
      </c>
      <c r="P2754" s="132">
        <v>2.5609999999999999E-4</v>
      </c>
      <c r="Q2754" s="140">
        <v>44</v>
      </c>
      <c r="R2754" s="134">
        <v>12</v>
      </c>
      <c r="S2754" s="122">
        <f t="shared" si="84"/>
        <v>32.167832167832167</v>
      </c>
      <c r="T2754" s="122">
        <f t="shared" si="85"/>
        <v>67.832167832167841</v>
      </c>
    </row>
    <row r="2755" spans="1:20" x14ac:dyDescent="0.25">
      <c r="A2755" s="3">
        <v>2014</v>
      </c>
      <c r="B2755" s="2" t="s">
        <v>70</v>
      </c>
      <c r="C2755" s="1">
        <v>3506102</v>
      </c>
      <c r="D2755" s="4">
        <v>12</v>
      </c>
      <c r="E2755" s="6">
        <v>15</v>
      </c>
      <c r="F2755" s="39">
        <v>350610215</v>
      </c>
      <c r="G2755" s="39">
        <v>15</v>
      </c>
      <c r="H2755" s="39">
        <v>6</v>
      </c>
      <c r="I2755" s="132">
        <v>0.13363119999999995</v>
      </c>
      <c r="J2755" s="132">
        <v>0.11409409999999995</v>
      </c>
      <c r="K2755" s="132">
        <v>1.9537100000000002E-2</v>
      </c>
      <c r="L2755" s="133">
        <v>0</v>
      </c>
      <c r="M2755" s="132">
        <v>0</v>
      </c>
      <c r="N2755" s="132">
        <v>7.8703999999999996E-3</v>
      </c>
      <c r="O2755" s="132">
        <v>0.12520519999999996</v>
      </c>
      <c r="P2755" s="132">
        <v>0</v>
      </c>
      <c r="Q2755" s="140">
        <v>3</v>
      </c>
      <c r="R2755" s="134">
        <v>1</v>
      </c>
      <c r="S2755" s="122">
        <f t="shared" ref="S2755:S2818" si="86">IFERROR(((G2755)/(SUM($G2755:$H2755)))*100,0)</f>
        <v>71.428571428571431</v>
      </c>
      <c r="T2755" s="122">
        <f t="shared" ref="T2755:T2818" si="87">IFERROR(((H2755)/(SUM($G2755:$H2755)))*100,0)</f>
        <v>28.571428571428569</v>
      </c>
    </row>
    <row r="2756" spans="1:20" x14ac:dyDescent="0.25">
      <c r="A2756" s="3">
        <v>2014</v>
      </c>
      <c r="B2756" s="2" t="s">
        <v>71</v>
      </c>
      <c r="C2756" s="1">
        <v>3506201</v>
      </c>
      <c r="D2756" s="4">
        <v>19</v>
      </c>
      <c r="E2756" s="6">
        <v>19</v>
      </c>
      <c r="F2756" s="39">
        <v>350620119</v>
      </c>
      <c r="G2756" s="39">
        <v>0</v>
      </c>
      <c r="H2756" s="39">
        <v>5</v>
      </c>
      <c r="I2756" s="132">
        <v>5.7903000000000008E-3</v>
      </c>
      <c r="J2756" s="132">
        <v>0</v>
      </c>
      <c r="K2756" s="132">
        <v>5.7903000000000008E-3</v>
      </c>
      <c r="L2756" s="133">
        <v>0</v>
      </c>
      <c r="M2756" s="132">
        <v>0</v>
      </c>
      <c r="N2756" s="132">
        <v>4.3808000000000007E-3</v>
      </c>
      <c r="O2756" s="132">
        <v>0</v>
      </c>
      <c r="P2756" s="132">
        <v>0</v>
      </c>
      <c r="Q2756" s="140">
        <v>0</v>
      </c>
      <c r="R2756" s="134">
        <v>0</v>
      </c>
      <c r="S2756" s="122">
        <f t="shared" si="86"/>
        <v>0</v>
      </c>
      <c r="T2756" s="122">
        <f t="shared" si="87"/>
        <v>100</v>
      </c>
    </row>
    <row r="2757" spans="1:20" x14ac:dyDescent="0.25">
      <c r="A2757" s="3">
        <v>2014</v>
      </c>
      <c r="B2757" s="2" t="s">
        <v>71</v>
      </c>
      <c r="C2757" s="1">
        <v>3506201</v>
      </c>
      <c r="D2757" s="4">
        <v>19</v>
      </c>
      <c r="E2757" s="6">
        <v>20</v>
      </c>
      <c r="F2757" s="39">
        <v>350620120</v>
      </c>
      <c r="G2757" s="39">
        <v>2</v>
      </c>
      <c r="H2757" s="39">
        <v>1</v>
      </c>
      <c r="I2757" s="132">
        <v>0.16509989999999999</v>
      </c>
      <c r="J2757" s="132">
        <v>0.16485339999999998</v>
      </c>
      <c r="K2757" s="132">
        <v>2.4649999999999997E-4</v>
      </c>
      <c r="L2757" s="133">
        <v>0</v>
      </c>
      <c r="M2757" s="132">
        <v>0</v>
      </c>
      <c r="N2757" s="132">
        <v>0.16485339999999998</v>
      </c>
      <c r="O2757" s="132">
        <v>0</v>
      </c>
      <c r="P2757" s="132">
        <v>0</v>
      </c>
      <c r="Q2757" s="140">
        <v>1</v>
      </c>
      <c r="R2757" s="134">
        <v>2</v>
      </c>
      <c r="S2757" s="122">
        <f t="shared" si="86"/>
        <v>66.666666666666657</v>
      </c>
      <c r="T2757" s="122">
        <f t="shared" si="87"/>
        <v>33.333333333333329</v>
      </c>
    </row>
    <row r="2758" spans="1:20" x14ac:dyDescent="0.25">
      <c r="A2758" s="3">
        <v>2014</v>
      </c>
      <c r="B2758" s="2" t="s">
        <v>72</v>
      </c>
      <c r="C2758" s="1">
        <v>3506300</v>
      </c>
      <c r="D2758" s="4">
        <v>14</v>
      </c>
      <c r="E2758" s="6">
        <v>14</v>
      </c>
      <c r="F2758" s="39">
        <v>350630014</v>
      </c>
      <c r="G2758" s="39">
        <v>26</v>
      </c>
      <c r="H2758" s="39">
        <v>10</v>
      </c>
      <c r="I2758" s="132">
        <v>0.23121539999999999</v>
      </c>
      <c r="J2758" s="132">
        <v>0.19856959999999999</v>
      </c>
      <c r="K2758" s="132">
        <v>3.264580000000001E-2</v>
      </c>
      <c r="L2758" s="133">
        <v>0</v>
      </c>
      <c r="M2758" s="132">
        <v>2.5787000000000001E-2</v>
      </c>
      <c r="N2758" s="132">
        <v>2.4074999999999999E-3</v>
      </c>
      <c r="O2758" s="132">
        <v>0.2028056</v>
      </c>
      <c r="P2758" s="132">
        <v>0</v>
      </c>
      <c r="Q2758" s="140">
        <v>15</v>
      </c>
      <c r="R2758" s="134">
        <v>0</v>
      </c>
      <c r="S2758" s="122">
        <f t="shared" si="86"/>
        <v>72.222222222222214</v>
      </c>
      <c r="T2758" s="122">
        <f t="shared" si="87"/>
        <v>27.777777777777779</v>
      </c>
    </row>
    <row r="2759" spans="1:20" x14ac:dyDescent="0.25">
      <c r="A2759" s="3">
        <v>2014</v>
      </c>
      <c r="B2759" s="2" t="s">
        <v>72</v>
      </c>
      <c r="C2759" s="1">
        <v>3506300</v>
      </c>
      <c r="D2759" s="4">
        <v>14</v>
      </c>
      <c r="E2759" s="6">
        <v>17</v>
      </c>
      <c r="F2759" s="39">
        <v>350630017</v>
      </c>
      <c r="G2759" s="39">
        <v>0</v>
      </c>
      <c r="H2759" s="39">
        <v>0</v>
      </c>
      <c r="I2759" s="132">
        <v>0</v>
      </c>
      <c r="J2759" s="132">
        <v>0</v>
      </c>
      <c r="K2759" s="132">
        <v>0</v>
      </c>
      <c r="L2759" s="133">
        <v>0</v>
      </c>
      <c r="M2759" s="132">
        <v>0</v>
      </c>
      <c r="N2759" s="132">
        <v>0</v>
      </c>
      <c r="O2759" s="132">
        <v>0</v>
      </c>
      <c r="P2759" s="132">
        <v>0</v>
      </c>
      <c r="Q2759" s="140">
        <v>0</v>
      </c>
      <c r="R2759" s="134">
        <v>0</v>
      </c>
      <c r="S2759" s="122">
        <f t="shared" si="86"/>
        <v>0</v>
      </c>
      <c r="T2759" s="122">
        <f t="shared" si="87"/>
        <v>0</v>
      </c>
    </row>
    <row r="2760" spans="1:20" x14ac:dyDescent="0.25">
      <c r="A2760" s="3">
        <v>2014</v>
      </c>
      <c r="B2760" s="2" t="s">
        <v>73</v>
      </c>
      <c r="C2760" s="1">
        <v>3506359</v>
      </c>
      <c r="D2760" s="4">
        <v>7</v>
      </c>
      <c r="E2760" s="6">
        <v>7</v>
      </c>
      <c r="F2760" s="39">
        <v>35063597</v>
      </c>
      <c r="G2760" s="39">
        <v>16</v>
      </c>
      <c r="H2760" s="39">
        <v>0</v>
      </c>
      <c r="I2760" s="132">
        <v>1.7567987999999999</v>
      </c>
      <c r="J2760" s="132">
        <v>1.7567987999999999</v>
      </c>
      <c r="K2760" s="132">
        <v>0</v>
      </c>
      <c r="L2760" s="133">
        <v>0</v>
      </c>
      <c r="M2760" s="132">
        <v>0.7030556</v>
      </c>
      <c r="N2760" s="132">
        <v>5.5600000000000003E-5</v>
      </c>
      <c r="O2760" s="132">
        <v>0</v>
      </c>
      <c r="P2760" s="132">
        <v>0</v>
      </c>
      <c r="Q2760" s="140">
        <v>10</v>
      </c>
      <c r="R2760" s="134">
        <v>26</v>
      </c>
      <c r="S2760" s="122">
        <f t="shared" si="86"/>
        <v>100</v>
      </c>
      <c r="T2760" s="122">
        <f t="shared" si="87"/>
        <v>0</v>
      </c>
    </row>
    <row r="2761" spans="1:20" x14ac:dyDescent="0.25">
      <c r="A2761" s="3">
        <v>2014</v>
      </c>
      <c r="B2761" s="2" t="s">
        <v>73</v>
      </c>
      <c r="C2761" s="1">
        <v>3506359</v>
      </c>
      <c r="D2761" s="4">
        <v>7</v>
      </c>
      <c r="E2761" s="6">
        <v>6</v>
      </c>
      <c r="F2761" s="39">
        <v>35063596</v>
      </c>
      <c r="G2761" s="39">
        <v>0</v>
      </c>
      <c r="H2761" s="39">
        <v>0</v>
      </c>
      <c r="I2761" s="132">
        <v>0</v>
      </c>
      <c r="J2761" s="132">
        <v>0</v>
      </c>
      <c r="K2761" s="132">
        <v>0</v>
      </c>
      <c r="L2761" s="133">
        <v>0</v>
      </c>
      <c r="M2761" s="132">
        <v>0</v>
      </c>
      <c r="N2761" s="132">
        <v>0</v>
      </c>
      <c r="O2761" s="132">
        <v>0</v>
      </c>
      <c r="P2761" s="132">
        <v>0</v>
      </c>
      <c r="Q2761" s="140">
        <v>0</v>
      </c>
      <c r="R2761" s="134">
        <v>0</v>
      </c>
      <c r="S2761" s="122">
        <f t="shared" si="86"/>
        <v>0</v>
      </c>
      <c r="T2761" s="122">
        <f t="shared" si="87"/>
        <v>0</v>
      </c>
    </row>
    <row r="2762" spans="1:20" x14ac:dyDescent="0.25">
      <c r="A2762" s="3">
        <v>2014</v>
      </c>
      <c r="B2762" s="2" t="s">
        <v>74</v>
      </c>
      <c r="C2762" s="1">
        <v>3506409</v>
      </c>
      <c r="D2762" s="4">
        <v>19</v>
      </c>
      <c r="E2762" s="6">
        <v>19</v>
      </c>
      <c r="F2762" s="39">
        <v>350640919</v>
      </c>
      <c r="G2762" s="39">
        <v>1</v>
      </c>
      <c r="H2762" s="39">
        <v>11</v>
      </c>
      <c r="I2762" s="132">
        <v>5.4333999999999997E-3</v>
      </c>
      <c r="J2762" s="132">
        <v>4.6110999999999999E-3</v>
      </c>
      <c r="K2762" s="132">
        <v>8.2229999999999998E-4</v>
      </c>
      <c r="L2762" s="133">
        <v>0</v>
      </c>
      <c r="M2762" s="132">
        <v>0</v>
      </c>
      <c r="N2762" s="132">
        <v>4.5669999999999999E-4</v>
      </c>
      <c r="O2762" s="132">
        <v>4.6515999999999997E-3</v>
      </c>
      <c r="P2762" s="132">
        <v>0</v>
      </c>
      <c r="Q2762" s="140">
        <v>0</v>
      </c>
      <c r="R2762" s="134">
        <v>8</v>
      </c>
      <c r="S2762" s="122">
        <f t="shared" si="86"/>
        <v>8.3333333333333321</v>
      </c>
      <c r="T2762" s="122">
        <f t="shared" si="87"/>
        <v>91.666666666666657</v>
      </c>
    </row>
    <row r="2763" spans="1:20" x14ac:dyDescent="0.25">
      <c r="A2763" s="3">
        <v>2014</v>
      </c>
      <c r="B2763" s="2" t="s">
        <v>74</v>
      </c>
      <c r="C2763" s="1">
        <v>3506409</v>
      </c>
      <c r="D2763" s="4">
        <v>19</v>
      </c>
      <c r="E2763" s="6">
        <v>20</v>
      </c>
      <c r="F2763" s="39">
        <v>350640920</v>
      </c>
      <c r="G2763" s="39">
        <v>0</v>
      </c>
      <c r="H2763" s="39">
        <v>0</v>
      </c>
      <c r="I2763" s="132">
        <v>0</v>
      </c>
      <c r="J2763" s="132">
        <v>0</v>
      </c>
      <c r="K2763" s="132">
        <v>0</v>
      </c>
      <c r="L2763" s="133">
        <v>0</v>
      </c>
      <c r="M2763" s="132">
        <v>0</v>
      </c>
      <c r="N2763" s="132">
        <v>0</v>
      </c>
      <c r="O2763" s="132">
        <v>0</v>
      </c>
      <c r="P2763" s="132">
        <v>0</v>
      </c>
      <c r="Q2763" s="140">
        <v>0</v>
      </c>
      <c r="R2763" s="134">
        <v>0</v>
      </c>
      <c r="S2763" s="122">
        <f t="shared" si="86"/>
        <v>0</v>
      </c>
      <c r="T2763" s="122">
        <f t="shared" si="87"/>
        <v>0</v>
      </c>
    </row>
    <row r="2764" spans="1:20" x14ac:dyDescent="0.25">
      <c r="A2764" s="3">
        <v>2014</v>
      </c>
      <c r="B2764" s="2" t="s">
        <v>75</v>
      </c>
      <c r="C2764" s="1">
        <v>3506508</v>
      </c>
      <c r="D2764" s="4">
        <v>19</v>
      </c>
      <c r="E2764" s="6">
        <v>19</v>
      </c>
      <c r="F2764" s="39">
        <v>350650819</v>
      </c>
      <c r="G2764" s="39">
        <v>24</v>
      </c>
      <c r="H2764" s="39">
        <v>67</v>
      </c>
      <c r="I2764" s="132">
        <v>0.29471609999999987</v>
      </c>
      <c r="J2764" s="132">
        <v>6.0676899999999985E-2</v>
      </c>
      <c r="K2764" s="132">
        <v>0.23403919999999986</v>
      </c>
      <c r="L2764" s="133">
        <v>0</v>
      </c>
      <c r="M2764" s="132">
        <v>0.21412039999999999</v>
      </c>
      <c r="N2764" s="132">
        <v>1.1828000000000002E-2</v>
      </c>
      <c r="O2764" s="132">
        <v>6.0711599999999984E-2</v>
      </c>
      <c r="P2764" s="132">
        <v>0</v>
      </c>
      <c r="Q2764" s="140">
        <v>18</v>
      </c>
      <c r="R2764" s="134">
        <v>11</v>
      </c>
      <c r="S2764" s="122">
        <f t="shared" si="86"/>
        <v>26.373626373626376</v>
      </c>
      <c r="T2764" s="122">
        <f t="shared" si="87"/>
        <v>73.626373626373635</v>
      </c>
    </row>
    <row r="2765" spans="1:20" x14ac:dyDescent="0.25">
      <c r="A2765" s="3">
        <v>2014</v>
      </c>
      <c r="B2765" s="2" t="s">
        <v>76</v>
      </c>
      <c r="C2765" s="1">
        <v>3506607</v>
      </c>
      <c r="D2765" s="4">
        <v>6</v>
      </c>
      <c r="E2765" s="6">
        <v>6</v>
      </c>
      <c r="F2765" s="39">
        <v>35066076</v>
      </c>
      <c r="G2765" s="39">
        <v>132</v>
      </c>
      <c r="H2765" s="39">
        <v>28</v>
      </c>
      <c r="I2765" s="132">
        <v>0.75540140000000111</v>
      </c>
      <c r="J2765" s="132">
        <v>0.7449496000000011</v>
      </c>
      <c r="K2765" s="132">
        <v>1.0451799999999999E-2</v>
      </c>
      <c r="L2765" s="133">
        <v>0</v>
      </c>
      <c r="M2765" s="132">
        <v>0.10972229999999999</v>
      </c>
      <c r="N2765" s="132">
        <v>1.003E-4</v>
      </c>
      <c r="O2765" s="132">
        <v>0.64283080000000159</v>
      </c>
      <c r="P2765" s="132">
        <v>8.8890000000000009E-4</v>
      </c>
      <c r="Q2765" s="140">
        <v>20</v>
      </c>
      <c r="R2765" s="134">
        <v>11</v>
      </c>
      <c r="S2765" s="122">
        <f t="shared" si="86"/>
        <v>82.5</v>
      </c>
      <c r="T2765" s="122">
        <f t="shared" si="87"/>
        <v>17.5</v>
      </c>
    </row>
    <row r="2766" spans="1:20" x14ac:dyDescent="0.25">
      <c r="A2766" s="3">
        <v>2014</v>
      </c>
      <c r="B2766" s="2" t="s">
        <v>76</v>
      </c>
      <c r="C2766" s="1">
        <v>3506607</v>
      </c>
      <c r="D2766" s="4">
        <v>6</v>
      </c>
      <c r="E2766" s="6">
        <v>7</v>
      </c>
      <c r="F2766" s="39">
        <v>35066077</v>
      </c>
      <c r="G2766" s="39">
        <v>0</v>
      </c>
      <c r="H2766" s="39">
        <v>0</v>
      </c>
      <c r="I2766" s="132">
        <v>0</v>
      </c>
      <c r="J2766" s="132">
        <v>0</v>
      </c>
      <c r="K2766" s="132">
        <v>0</v>
      </c>
      <c r="L2766" s="133">
        <v>0</v>
      </c>
      <c r="M2766" s="132">
        <v>0</v>
      </c>
      <c r="N2766" s="132">
        <v>0</v>
      </c>
      <c r="O2766" s="132">
        <v>0</v>
      </c>
      <c r="P2766" s="132">
        <v>0</v>
      </c>
      <c r="Q2766" s="140">
        <v>0</v>
      </c>
      <c r="R2766" s="134">
        <v>0</v>
      </c>
      <c r="S2766" s="122">
        <f t="shared" si="86"/>
        <v>0</v>
      </c>
      <c r="T2766" s="122">
        <f t="shared" si="87"/>
        <v>0</v>
      </c>
    </row>
    <row r="2767" spans="1:20" x14ac:dyDescent="0.25">
      <c r="A2767" s="3">
        <v>2014</v>
      </c>
      <c r="B2767" s="2" t="s">
        <v>77</v>
      </c>
      <c r="C2767" s="1">
        <v>3506706</v>
      </c>
      <c r="D2767" s="4">
        <v>13</v>
      </c>
      <c r="E2767" s="6">
        <v>13</v>
      </c>
      <c r="F2767" s="39">
        <v>350670613</v>
      </c>
      <c r="G2767" s="39">
        <v>38</v>
      </c>
      <c r="H2767" s="39">
        <v>27</v>
      </c>
      <c r="I2767" s="132">
        <v>1.6394486000000001</v>
      </c>
      <c r="J2767" s="132">
        <v>1.5220924000000002</v>
      </c>
      <c r="K2767" s="132">
        <v>0.11735619999999997</v>
      </c>
      <c r="L2767" s="133">
        <v>0</v>
      </c>
      <c r="M2767" s="132">
        <v>0</v>
      </c>
      <c r="N2767" s="132">
        <v>0</v>
      </c>
      <c r="O2767" s="132">
        <v>1.6263669000000001</v>
      </c>
      <c r="P2767" s="132">
        <v>4.8611000000000001E-3</v>
      </c>
      <c r="Q2767" s="140">
        <v>19</v>
      </c>
      <c r="R2767" s="134">
        <v>4</v>
      </c>
      <c r="S2767" s="122">
        <f t="shared" si="86"/>
        <v>58.461538461538467</v>
      </c>
      <c r="T2767" s="122">
        <f t="shared" si="87"/>
        <v>41.53846153846154</v>
      </c>
    </row>
    <row r="2768" spans="1:20" x14ac:dyDescent="0.25">
      <c r="A2768" s="3">
        <v>2014</v>
      </c>
      <c r="B2768" s="2" t="s">
        <v>78</v>
      </c>
      <c r="C2768" s="1">
        <v>3506805</v>
      </c>
      <c r="D2768" s="4">
        <v>13</v>
      </c>
      <c r="E2768" s="6">
        <v>13</v>
      </c>
      <c r="F2768" s="39">
        <v>350680513</v>
      </c>
      <c r="G2768" s="39">
        <v>23</v>
      </c>
      <c r="H2768" s="39">
        <v>14</v>
      </c>
      <c r="I2768" s="132">
        <v>2.7135657000000002</v>
      </c>
      <c r="J2768" s="132">
        <v>2.6697915000000001</v>
      </c>
      <c r="K2768" s="132">
        <v>4.3774199999999999E-2</v>
      </c>
      <c r="L2768" s="133">
        <v>0</v>
      </c>
      <c r="M2768" s="132">
        <v>3.25381E-2</v>
      </c>
      <c r="N2768" s="132">
        <v>0.23981489999999994</v>
      </c>
      <c r="O2768" s="132">
        <v>2.4388967000000008</v>
      </c>
      <c r="P2768" s="132">
        <v>0</v>
      </c>
      <c r="Q2768" s="140">
        <v>1</v>
      </c>
      <c r="R2768" s="134">
        <v>7</v>
      </c>
      <c r="S2768" s="122">
        <f t="shared" si="86"/>
        <v>62.162162162162161</v>
      </c>
      <c r="T2768" s="122">
        <f t="shared" si="87"/>
        <v>37.837837837837839</v>
      </c>
    </row>
    <row r="2769" spans="1:20" x14ac:dyDescent="0.25">
      <c r="A2769" s="3">
        <v>2014</v>
      </c>
      <c r="B2769" s="2" t="s">
        <v>79</v>
      </c>
      <c r="C2769" s="1">
        <v>3506904</v>
      </c>
      <c r="D2769" s="4">
        <v>10</v>
      </c>
      <c r="E2769" s="6">
        <v>10</v>
      </c>
      <c r="F2769" s="39">
        <v>350690410</v>
      </c>
      <c r="G2769" s="39">
        <v>11</v>
      </c>
      <c r="H2769" s="39">
        <v>4</v>
      </c>
      <c r="I2769" s="132">
        <v>2.8880699999999995E-2</v>
      </c>
      <c r="J2769" s="132">
        <v>2.7968599999999996E-2</v>
      </c>
      <c r="K2769" s="132">
        <v>9.121E-4</v>
      </c>
      <c r="L2769" s="133">
        <v>0</v>
      </c>
      <c r="M2769" s="132">
        <v>1.7224099999999999E-2</v>
      </c>
      <c r="N2769" s="132">
        <v>0</v>
      </c>
      <c r="O2769" s="132">
        <v>8.1596999999999989E-3</v>
      </c>
      <c r="P2769" s="132">
        <v>2.8395E-3</v>
      </c>
      <c r="Q2769" s="140">
        <v>15</v>
      </c>
      <c r="R2769" s="134">
        <v>10</v>
      </c>
      <c r="S2769" s="122">
        <f t="shared" si="86"/>
        <v>73.333333333333329</v>
      </c>
      <c r="T2769" s="122">
        <f t="shared" si="87"/>
        <v>26.666666666666668</v>
      </c>
    </row>
    <row r="2770" spans="1:20" x14ac:dyDescent="0.25">
      <c r="A2770" s="3">
        <v>2014</v>
      </c>
      <c r="B2770" s="2" t="s">
        <v>79</v>
      </c>
      <c r="C2770" s="1">
        <v>3506904</v>
      </c>
      <c r="D2770" s="4">
        <v>10</v>
      </c>
      <c r="E2770" s="6">
        <v>14</v>
      </c>
      <c r="F2770" s="39">
        <v>350690414</v>
      </c>
      <c r="G2770" s="39">
        <v>4</v>
      </c>
      <c r="H2770" s="39">
        <v>2</v>
      </c>
      <c r="I2770" s="132">
        <v>6.4757E-3</v>
      </c>
      <c r="J2770" s="132">
        <v>6.4282999999999996E-3</v>
      </c>
      <c r="K2770" s="132">
        <v>4.74E-5</v>
      </c>
      <c r="L2770" s="133">
        <v>0</v>
      </c>
      <c r="M2770" s="132">
        <v>0</v>
      </c>
      <c r="N2770" s="132">
        <v>0</v>
      </c>
      <c r="O2770" s="132">
        <v>5.3700000000000004E-4</v>
      </c>
      <c r="P2770" s="132">
        <v>5.8333999999999999E-3</v>
      </c>
      <c r="Q2770" s="140">
        <v>2</v>
      </c>
      <c r="R2770" s="134">
        <v>0</v>
      </c>
      <c r="S2770" s="122">
        <f t="shared" si="86"/>
        <v>66.666666666666657</v>
      </c>
      <c r="T2770" s="122">
        <f t="shared" si="87"/>
        <v>33.333333333333329</v>
      </c>
    </row>
    <row r="2771" spans="1:20" x14ac:dyDescent="0.25">
      <c r="A2771" s="3">
        <v>2014</v>
      </c>
      <c r="B2771" s="2" t="s">
        <v>80</v>
      </c>
      <c r="C2771" s="1">
        <v>3507001</v>
      </c>
      <c r="D2771" s="4">
        <v>10</v>
      </c>
      <c r="E2771" s="6">
        <v>10</v>
      </c>
      <c r="F2771" s="39">
        <v>350700110</v>
      </c>
      <c r="G2771" s="39">
        <v>8</v>
      </c>
      <c r="H2771" s="39">
        <v>87</v>
      </c>
      <c r="I2771" s="132">
        <v>0.48157379999999983</v>
      </c>
      <c r="J2771" s="132">
        <v>0.12818339999999998</v>
      </c>
      <c r="K2771" s="132">
        <v>0.35339039999999983</v>
      </c>
      <c r="L2771" s="133">
        <v>0</v>
      </c>
      <c r="M2771" s="132">
        <v>0</v>
      </c>
      <c r="N2771" s="132">
        <v>0.45861399999999991</v>
      </c>
      <c r="O2771" s="132">
        <v>6.1344999999999993E-3</v>
      </c>
      <c r="P2771" s="132">
        <v>2.2593000000000001E-3</v>
      </c>
      <c r="Q2771" s="140">
        <v>18</v>
      </c>
      <c r="R2771" s="134">
        <v>33</v>
      </c>
      <c r="S2771" s="122">
        <f t="shared" si="86"/>
        <v>8.4210526315789469</v>
      </c>
      <c r="T2771" s="122">
        <f t="shared" si="87"/>
        <v>91.578947368421055</v>
      </c>
    </row>
    <row r="2772" spans="1:20" x14ac:dyDescent="0.25">
      <c r="A2772" s="3">
        <v>2014</v>
      </c>
      <c r="B2772" s="2" t="s">
        <v>81</v>
      </c>
      <c r="C2772" s="1">
        <v>3507100</v>
      </c>
      <c r="D2772" s="4">
        <v>5</v>
      </c>
      <c r="E2772" s="6">
        <v>5</v>
      </c>
      <c r="F2772" s="39">
        <v>35071005</v>
      </c>
      <c r="G2772" s="39">
        <v>24</v>
      </c>
      <c r="H2772" s="39">
        <v>47</v>
      </c>
      <c r="I2772" s="132">
        <v>0.15908219999999995</v>
      </c>
      <c r="J2772" s="132">
        <v>0.11918939999999997</v>
      </c>
      <c r="K2772" s="132">
        <v>3.9892799999999985E-2</v>
      </c>
      <c r="L2772" s="133">
        <v>0</v>
      </c>
      <c r="M2772" s="132">
        <v>5.8876199999999997E-2</v>
      </c>
      <c r="N2772" s="132">
        <v>5.9137900000000014E-2</v>
      </c>
      <c r="O2772" s="132">
        <v>1.4950000000000002E-3</v>
      </c>
      <c r="P2772" s="132">
        <v>3.8287100000000004E-2</v>
      </c>
      <c r="Q2772" s="140">
        <v>9</v>
      </c>
      <c r="R2772" s="134">
        <v>12</v>
      </c>
      <c r="S2772" s="122">
        <f t="shared" si="86"/>
        <v>33.802816901408448</v>
      </c>
      <c r="T2772" s="122">
        <f t="shared" si="87"/>
        <v>66.197183098591552</v>
      </c>
    </row>
    <row r="2773" spans="1:20" x14ac:dyDescent="0.25">
      <c r="A2773" s="3">
        <v>2014</v>
      </c>
      <c r="B2773" s="2" t="s">
        <v>82</v>
      </c>
      <c r="C2773" s="1">
        <v>3507159</v>
      </c>
      <c r="D2773" s="4">
        <v>14</v>
      </c>
      <c r="E2773" s="6">
        <v>14</v>
      </c>
      <c r="F2773" s="39">
        <v>350715914</v>
      </c>
      <c r="G2773" s="39">
        <v>6</v>
      </c>
      <c r="H2773" s="39">
        <v>0</v>
      </c>
      <c r="I2773" s="132">
        <v>1.2368000000000001E-2</v>
      </c>
      <c r="J2773" s="132">
        <v>1.2368000000000001E-2</v>
      </c>
      <c r="K2773" s="132">
        <v>0</v>
      </c>
      <c r="L2773" s="133">
        <v>0</v>
      </c>
      <c r="M2773" s="132">
        <v>3.4499999999999999E-3</v>
      </c>
      <c r="N2773" s="132">
        <v>0</v>
      </c>
      <c r="O2773" s="132">
        <v>8.6689000000000002E-3</v>
      </c>
      <c r="P2773" s="132">
        <v>0</v>
      </c>
      <c r="Q2773" s="140">
        <v>2</v>
      </c>
      <c r="R2773" s="134">
        <v>0</v>
      </c>
      <c r="S2773" s="122">
        <f t="shared" si="86"/>
        <v>100</v>
      </c>
      <c r="T2773" s="122">
        <f t="shared" si="87"/>
        <v>0</v>
      </c>
    </row>
    <row r="2774" spans="1:20" x14ac:dyDescent="0.25">
      <c r="A2774" s="3">
        <v>2014</v>
      </c>
      <c r="B2774" s="2" t="s">
        <v>83</v>
      </c>
      <c r="C2774" s="1">
        <v>3507209</v>
      </c>
      <c r="D2774" s="4">
        <v>21</v>
      </c>
      <c r="E2774" s="6">
        <v>21</v>
      </c>
      <c r="F2774" s="39">
        <v>350720921</v>
      </c>
      <c r="G2774" s="39">
        <v>1</v>
      </c>
      <c r="H2774" s="39">
        <v>5</v>
      </c>
      <c r="I2774" s="132">
        <v>5.2699600000000006E-2</v>
      </c>
      <c r="J2774" s="132">
        <v>1.5306E-3</v>
      </c>
      <c r="K2774" s="132">
        <v>5.1169000000000006E-2</v>
      </c>
      <c r="L2774" s="133">
        <v>0</v>
      </c>
      <c r="M2774" s="132">
        <v>1.5306E-3</v>
      </c>
      <c r="N2774" s="132">
        <v>5.1057900000000003E-2</v>
      </c>
      <c r="O2774" s="132">
        <v>1.111E-4</v>
      </c>
      <c r="P2774" s="132">
        <v>0</v>
      </c>
      <c r="Q2774" s="140">
        <v>0</v>
      </c>
      <c r="R2774" s="134">
        <v>0</v>
      </c>
      <c r="S2774" s="122">
        <f t="shared" si="86"/>
        <v>16.666666666666664</v>
      </c>
      <c r="T2774" s="122">
        <f t="shared" si="87"/>
        <v>83.333333333333343</v>
      </c>
    </row>
    <row r="2775" spans="1:20" x14ac:dyDescent="0.25">
      <c r="A2775" s="3">
        <v>2014</v>
      </c>
      <c r="B2775" s="2" t="s">
        <v>84</v>
      </c>
      <c r="C2775" s="1">
        <v>3507308</v>
      </c>
      <c r="D2775" s="4">
        <v>13</v>
      </c>
      <c r="E2775" s="6">
        <v>13</v>
      </c>
      <c r="F2775" s="39">
        <v>350730813</v>
      </c>
      <c r="G2775" s="39">
        <v>3</v>
      </c>
      <c r="H2775" s="39">
        <v>5</v>
      </c>
      <c r="I2775" s="132">
        <v>1.6046399999999999E-2</v>
      </c>
      <c r="J2775" s="132">
        <v>2.1088999999999999E-3</v>
      </c>
      <c r="K2775" s="132">
        <v>1.39375E-2</v>
      </c>
      <c r="L2775" s="133">
        <v>0</v>
      </c>
      <c r="M2775" s="132">
        <v>1.37755E-2</v>
      </c>
      <c r="N2775" s="132">
        <v>0</v>
      </c>
      <c r="O2775" s="132">
        <v>2.0834E-3</v>
      </c>
      <c r="P2775" s="132">
        <v>0</v>
      </c>
      <c r="Q2775" s="140">
        <v>0</v>
      </c>
      <c r="R2775" s="134">
        <v>1</v>
      </c>
      <c r="S2775" s="122">
        <f t="shared" si="86"/>
        <v>37.5</v>
      </c>
      <c r="T2775" s="122">
        <f t="shared" si="87"/>
        <v>62.5</v>
      </c>
    </row>
    <row r="2776" spans="1:20" x14ac:dyDescent="0.25">
      <c r="A2776" s="3">
        <v>2014</v>
      </c>
      <c r="B2776" s="2" t="s">
        <v>85</v>
      </c>
      <c r="C2776" s="1">
        <v>3507407</v>
      </c>
      <c r="D2776" s="4">
        <v>16</v>
      </c>
      <c r="E2776" s="6">
        <v>16</v>
      </c>
      <c r="F2776" s="39">
        <v>350740716</v>
      </c>
      <c r="G2776" s="39">
        <v>33</v>
      </c>
      <c r="H2776" s="39">
        <v>21</v>
      </c>
      <c r="I2776" s="132">
        <v>0.51727630000000002</v>
      </c>
      <c r="J2776" s="132">
        <v>0.44839110000000004</v>
      </c>
      <c r="K2776" s="132">
        <v>6.8885199999999994E-2</v>
      </c>
      <c r="L2776" s="133">
        <v>0</v>
      </c>
      <c r="M2776" s="132">
        <v>4.9914300000000009E-2</v>
      </c>
      <c r="N2776" s="132">
        <v>4.5833000000000002E-3</v>
      </c>
      <c r="O2776" s="132">
        <v>0.46221050000000002</v>
      </c>
      <c r="P2776" s="132">
        <v>0</v>
      </c>
      <c r="Q2776" s="140">
        <v>6</v>
      </c>
      <c r="R2776" s="134">
        <v>4</v>
      </c>
      <c r="S2776" s="122">
        <f t="shared" si="86"/>
        <v>61.111111111111114</v>
      </c>
      <c r="T2776" s="122">
        <f t="shared" si="87"/>
        <v>38.888888888888893</v>
      </c>
    </row>
    <row r="2777" spans="1:20" x14ac:dyDescent="0.25">
      <c r="A2777" s="3">
        <v>2014</v>
      </c>
      <c r="B2777" s="2" t="s">
        <v>86</v>
      </c>
      <c r="C2777" s="1">
        <v>3507456</v>
      </c>
      <c r="D2777" s="4">
        <v>13</v>
      </c>
      <c r="E2777" s="6">
        <v>13</v>
      </c>
      <c r="F2777" s="39">
        <v>350745613</v>
      </c>
      <c r="G2777" s="39">
        <v>3</v>
      </c>
      <c r="H2777" s="39">
        <v>4</v>
      </c>
      <c r="I2777" s="132">
        <v>7.4536000000000003E-3</v>
      </c>
      <c r="J2777" s="132">
        <v>6.4814E-3</v>
      </c>
      <c r="K2777" s="132">
        <v>9.722000000000001E-4</v>
      </c>
      <c r="L2777" s="133">
        <v>0</v>
      </c>
      <c r="M2777" s="132">
        <v>0</v>
      </c>
      <c r="N2777" s="132">
        <v>0</v>
      </c>
      <c r="O2777" s="132">
        <v>7.3379000000000005E-3</v>
      </c>
      <c r="P2777" s="132">
        <v>0</v>
      </c>
      <c r="Q2777" s="140">
        <v>9</v>
      </c>
      <c r="R2777" s="134">
        <v>2</v>
      </c>
      <c r="S2777" s="122">
        <f t="shared" si="86"/>
        <v>42.857142857142854</v>
      </c>
      <c r="T2777" s="122">
        <f t="shared" si="87"/>
        <v>57.142857142857139</v>
      </c>
    </row>
    <row r="2778" spans="1:20" x14ac:dyDescent="0.25">
      <c r="A2778" s="3">
        <v>2014</v>
      </c>
      <c r="B2778" s="2" t="s">
        <v>86</v>
      </c>
      <c r="C2778" s="1">
        <v>3507456</v>
      </c>
      <c r="D2778" s="4">
        <v>13</v>
      </c>
      <c r="E2778" s="6">
        <v>17</v>
      </c>
      <c r="F2778" s="39">
        <v>350745617</v>
      </c>
      <c r="G2778" s="39">
        <v>2</v>
      </c>
      <c r="H2778" s="39">
        <v>4</v>
      </c>
      <c r="I2778" s="132">
        <v>1.4733899999999999E-2</v>
      </c>
      <c r="J2778" s="132">
        <v>1.3888899999999999E-2</v>
      </c>
      <c r="K2778" s="132">
        <v>8.4499999999999994E-4</v>
      </c>
      <c r="L2778" s="133">
        <v>0</v>
      </c>
      <c r="M2778" s="132">
        <v>5.5559999999999995E-4</v>
      </c>
      <c r="N2778" s="132">
        <v>0</v>
      </c>
      <c r="O2778" s="132">
        <v>1.3888899999999999E-2</v>
      </c>
      <c r="P2778" s="132">
        <v>0</v>
      </c>
      <c r="Q2778" s="140">
        <v>1</v>
      </c>
      <c r="R2778" s="134">
        <v>0</v>
      </c>
      <c r="S2778" s="122">
        <f t="shared" si="86"/>
        <v>33.333333333333329</v>
      </c>
      <c r="T2778" s="122">
        <f t="shared" si="87"/>
        <v>66.666666666666657</v>
      </c>
    </row>
    <row r="2779" spans="1:20" x14ac:dyDescent="0.25">
      <c r="A2779" s="3">
        <v>2014</v>
      </c>
      <c r="B2779" s="2" t="s">
        <v>87</v>
      </c>
      <c r="C2779" s="1">
        <v>3507506</v>
      </c>
      <c r="D2779" s="4">
        <v>10</v>
      </c>
      <c r="E2779" s="6">
        <v>10</v>
      </c>
      <c r="F2779" s="39">
        <v>350750610</v>
      </c>
      <c r="G2779" s="39">
        <v>9</v>
      </c>
      <c r="H2779" s="39">
        <v>6</v>
      </c>
      <c r="I2779" s="132">
        <v>1.0667299999999998E-2</v>
      </c>
      <c r="J2779" s="132">
        <v>6.9869999999999984E-3</v>
      </c>
      <c r="K2779" s="132">
        <v>3.6802999999999996E-3</v>
      </c>
      <c r="L2779" s="133">
        <v>0</v>
      </c>
      <c r="M2779" s="132">
        <v>0</v>
      </c>
      <c r="N2779" s="132">
        <v>2.5138999999999999E-3</v>
      </c>
      <c r="O2779" s="132">
        <v>4.4703999999999994E-3</v>
      </c>
      <c r="P2779" s="132">
        <v>0</v>
      </c>
      <c r="Q2779" s="140">
        <v>11</v>
      </c>
      <c r="R2779" s="134">
        <v>29</v>
      </c>
      <c r="S2779" s="122">
        <f t="shared" si="86"/>
        <v>60</v>
      </c>
      <c r="T2779" s="122">
        <f t="shared" si="87"/>
        <v>40</v>
      </c>
    </row>
    <row r="2780" spans="1:20" x14ac:dyDescent="0.25">
      <c r="A2780" s="3">
        <v>2014</v>
      </c>
      <c r="B2780" s="2" t="s">
        <v>87</v>
      </c>
      <c r="C2780" s="1">
        <v>3507506</v>
      </c>
      <c r="D2780" s="4">
        <v>10</v>
      </c>
      <c r="E2780" s="6">
        <v>5</v>
      </c>
      <c r="F2780" s="39">
        <v>35075065</v>
      </c>
      <c r="G2780" s="39">
        <v>0</v>
      </c>
      <c r="H2780" s="39">
        <v>0</v>
      </c>
      <c r="I2780" s="132">
        <v>0</v>
      </c>
      <c r="J2780" s="132">
        <v>0</v>
      </c>
      <c r="K2780" s="132">
        <v>0</v>
      </c>
      <c r="L2780" s="133">
        <v>0</v>
      </c>
      <c r="M2780" s="132">
        <v>0</v>
      </c>
      <c r="N2780" s="132">
        <v>0</v>
      </c>
      <c r="O2780" s="132">
        <v>0</v>
      </c>
      <c r="P2780" s="132">
        <v>0</v>
      </c>
      <c r="Q2780" s="140">
        <v>0</v>
      </c>
      <c r="R2780" s="134">
        <v>0</v>
      </c>
      <c r="S2780" s="122">
        <f t="shared" si="86"/>
        <v>0</v>
      </c>
      <c r="T2780" s="122">
        <f t="shared" si="87"/>
        <v>0</v>
      </c>
    </row>
    <row r="2781" spans="1:20" x14ac:dyDescent="0.25">
      <c r="A2781" s="3">
        <v>2014</v>
      </c>
      <c r="B2781" s="2" t="s">
        <v>87</v>
      </c>
      <c r="C2781" s="1">
        <v>3507506</v>
      </c>
      <c r="D2781" s="4">
        <v>10</v>
      </c>
      <c r="E2781" s="6">
        <v>17</v>
      </c>
      <c r="F2781" s="39">
        <v>350750617</v>
      </c>
      <c r="G2781" s="39">
        <v>12</v>
      </c>
      <c r="H2781" s="39">
        <v>9</v>
      </c>
      <c r="I2781" s="132">
        <v>0.74742030000000004</v>
      </c>
      <c r="J2781" s="132">
        <v>0.73239890000000007</v>
      </c>
      <c r="K2781" s="132">
        <v>1.5021399999999999E-2</v>
      </c>
      <c r="L2781" s="133">
        <v>0</v>
      </c>
      <c r="M2781" s="132">
        <v>0.54225279999999998</v>
      </c>
      <c r="N2781" s="132">
        <v>0.1100695</v>
      </c>
      <c r="O2781" s="132">
        <v>9.4869499999999995E-2</v>
      </c>
      <c r="P2781" s="132">
        <v>0</v>
      </c>
      <c r="Q2781" s="140">
        <v>9</v>
      </c>
      <c r="R2781" s="134">
        <v>0</v>
      </c>
      <c r="S2781" s="122">
        <f t="shared" si="86"/>
        <v>57.142857142857139</v>
      </c>
      <c r="T2781" s="122">
        <f t="shared" si="87"/>
        <v>42.857142857142854</v>
      </c>
    </row>
    <row r="2782" spans="1:20" x14ac:dyDescent="0.25">
      <c r="A2782" s="3">
        <v>2014</v>
      </c>
      <c r="B2782" s="2" t="s">
        <v>88</v>
      </c>
      <c r="C2782" s="1">
        <v>3507605</v>
      </c>
      <c r="D2782" s="4">
        <v>5</v>
      </c>
      <c r="E2782" s="6">
        <v>5</v>
      </c>
      <c r="F2782" s="39">
        <v>35076055</v>
      </c>
      <c r="G2782" s="39">
        <v>115</v>
      </c>
      <c r="H2782" s="39">
        <v>385</v>
      </c>
      <c r="I2782" s="132">
        <v>0.86954750000000014</v>
      </c>
      <c r="J2782" s="132">
        <v>0.82997250000000022</v>
      </c>
      <c r="K2782" s="132">
        <v>3.9574999999999964E-2</v>
      </c>
      <c r="L2782" s="133">
        <v>0</v>
      </c>
      <c r="M2782" s="132">
        <v>0.58633560000000007</v>
      </c>
      <c r="N2782" s="132">
        <v>8.6702599999999991E-2</v>
      </c>
      <c r="O2782" s="132">
        <v>8.9047999999999988E-2</v>
      </c>
      <c r="P2782" s="132">
        <v>3.2568999999999988E-3</v>
      </c>
      <c r="Q2782" s="140">
        <v>119</v>
      </c>
      <c r="R2782" s="134">
        <v>155</v>
      </c>
      <c r="S2782" s="122">
        <f t="shared" si="86"/>
        <v>23</v>
      </c>
      <c r="T2782" s="122">
        <f t="shared" si="87"/>
        <v>77</v>
      </c>
    </row>
    <row r="2783" spans="1:20" x14ac:dyDescent="0.25">
      <c r="A2783" s="3">
        <v>2014</v>
      </c>
      <c r="B2783" s="2" t="s">
        <v>89</v>
      </c>
      <c r="C2783" s="1">
        <v>3507704</v>
      </c>
      <c r="D2783" s="4">
        <v>19</v>
      </c>
      <c r="E2783" s="6">
        <v>19</v>
      </c>
      <c r="F2783" s="39">
        <v>350770419</v>
      </c>
      <c r="G2783" s="39">
        <v>0</v>
      </c>
      <c r="H2783" s="39">
        <v>3</v>
      </c>
      <c r="I2783" s="132">
        <v>1.2739999999999998E-4</v>
      </c>
      <c r="J2783" s="132">
        <v>0</v>
      </c>
      <c r="K2783" s="132">
        <v>1.2739999999999998E-4</v>
      </c>
      <c r="L2783" s="133">
        <v>0</v>
      </c>
      <c r="M2783" s="132">
        <v>0</v>
      </c>
      <c r="N2783" s="132">
        <v>0</v>
      </c>
      <c r="O2783" s="132">
        <v>1.7399999999999999E-5</v>
      </c>
      <c r="P2783" s="132">
        <v>0</v>
      </c>
      <c r="Q2783" s="140">
        <v>0</v>
      </c>
      <c r="R2783" s="134">
        <v>0</v>
      </c>
      <c r="S2783" s="122">
        <f t="shared" si="86"/>
        <v>0</v>
      </c>
      <c r="T2783" s="122">
        <f t="shared" si="87"/>
        <v>100</v>
      </c>
    </row>
    <row r="2784" spans="1:20" x14ac:dyDescent="0.25">
      <c r="A2784" s="3">
        <v>2014</v>
      </c>
      <c r="B2784" s="2" t="s">
        <v>89</v>
      </c>
      <c r="C2784" s="1">
        <v>3507704</v>
      </c>
      <c r="D2784" s="4">
        <v>19</v>
      </c>
      <c r="E2784" s="6">
        <v>20</v>
      </c>
      <c r="F2784" s="39">
        <v>350770420</v>
      </c>
      <c r="G2784" s="39">
        <v>2</v>
      </c>
      <c r="H2784" s="39">
        <v>1</v>
      </c>
      <c r="I2784" s="132">
        <v>0.1068148</v>
      </c>
      <c r="J2784" s="132">
        <v>0.10583330000000001</v>
      </c>
      <c r="K2784" s="132">
        <v>9.8149999999999995E-4</v>
      </c>
      <c r="L2784" s="133">
        <v>0</v>
      </c>
      <c r="M2784" s="132">
        <v>0</v>
      </c>
      <c r="N2784" s="132">
        <v>9.0833300000000006E-2</v>
      </c>
      <c r="O2784" s="132">
        <v>1.5981499999999999E-2</v>
      </c>
      <c r="P2784" s="132">
        <v>0</v>
      </c>
      <c r="Q2784" s="140">
        <v>3</v>
      </c>
      <c r="R2784" s="134">
        <v>6</v>
      </c>
      <c r="S2784" s="122">
        <f t="shared" si="86"/>
        <v>66.666666666666657</v>
      </c>
      <c r="T2784" s="122">
        <f t="shared" si="87"/>
        <v>33.333333333333329</v>
      </c>
    </row>
    <row r="2785" spans="1:20" x14ac:dyDescent="0.25">
      <c r="A2785" s="3">
        <v>2014</v>
      </c>
      <c r="B2785" s="2" t="s">
        <v>90</v>
      </c>
      <c r="C2785" s="1">
        <v>3507753</v>
      </c>
      <c r="D2785" s="4">
        <v>19</v>
      </c>
      <c r="E2785" s="6">
        <v>19</v>
      </c>
      <c r="F2785" s="39">
        <v>350775319</v>
      </c>
      <c r="G2785" s="39">
        <v>0</v>
      </c>
      <c r="H2785" s="39">
        <v>8</v>
      </c>
      <c r="I2785" s="132">
        <v>9.2066000000000005E-3</v>
      </c>
      <c r="J2785" s="132">
        <v>0</v>
      </c>
      <c r="K2785" s="132">
        <v>9.2066000000000005E-3</v>
      </c>
      <c r="L2785" s="133">
        <v>0</v>
      </c>
      <c r="M2785" s="132">
        <v>4.3292000000000001E-3</v>
      </c>
      <c r="N2785" s="132">
        <v>3.7038000000000001E-3</v>
      </c>
      <c r="O2785" s="132">
        <v>5.2079999999999997E-4</v>
      </c>
      <c r="P2785" s="132">
        <v>0</v>
      </c>
      <c r="Q2785" s="140">
        <v>1</v>
      </c>
      <c r="R2785" s="134">
        <v>0</v>
      </c>
      <c r="S2785" s="122">
        <f t="shared" si="86"/>
        <v>0</v>
      </c>
      <c r="T2785" s="122">
        <f t="shared" si="87"/>
        <v>100</v>
      </c>
    </row>
    <row r="2786" spans="1:20" x14ac:dyDescent="0.25">
      <c r="A2786" s="3">
        <v>2014</v>
      </c>
      <c r="B2786" s="2" t="s">
        <v>91</v>
      </c>
      <c r="C2786" s="1">
        <v>3507803</v>
      </c>
      <c r="D2786" s="4">
        <v>4</v>
      </c>
      <c r="E2786" s="6">
        <v>4</v>
      </c>
      <c r="F2786" s="39">
        <v>35078034</v>
      </c>
      <c r="G2786" s="39">
        <v>11</v>
      </c>
      <c r="H2786" s="39">
        <v>12</v>
      </c>
      <c r="I2786" s="132">
        <v>3.1373499999999992E-2</v>
      </c>
      <c r="J2786" s="132">
        <v>2.9442999999999993E-2</v>
      </c>
      <c r="K2786" s="132">
        <v>1.9305000000000001E-3</v>
      </c>
      <c r="L2786" s="133">
        <v>0</v>
      </c>
      <c r="M2786" s="132">
        <v>0</v>
      </c>
      <c r="N2786" s="132">
        <v>1.7593000000000001E-3</v>
      </c>
      <c r="O2786" s="132">
        <v>2.8841099999999995E-2</v>
      </c>
      <c r="P2786" s="132">
        <v>0</v>
      </c>
      <c r="Q2786" s="140">
        <v>3</v>
      </c>
      <c r="R2786" s="134">
        <v>2</v>
      </c>
      <c r="S2786" s="122">
        <f t="shared" si="86"/>
        <v>47.826086956521742</v>
      </c>
      <c r="T2786" s="122">
        <f t="shared" si="87"/>
        <v>52.173913043478258</v>
      </c>
    </row>
    <row r="2787" spans="1:20" x14ac:dyDescent="0.25">
      <c r="A2787" s="3">
        <v>2014</v>
      </c>
      <c r="B2787" s="2" t="s">
        <v>92</v>
      </c>
      <c r="C2787" s="1">
        <v>3507902</v>
      </c>
      <c r="D2787" s="4">
        <v>13</v>
      </c>
      <c r="E2787" s="6">
        <v>13</v>
      </c>
      <c r="F2787" s="39">
        <v>350790213</v>
      </c>
      <c r="G2787" s="39">
        <v>67</v>
      </c>
      <c r="H2787" s="39">
        <v>52</v>
      </c>
      <c r="I2787" s="132">
        <v>0.24842509999999998</v>
      </c>
      <c r="J2787" s="132">
        <v>0.206317</v>
      </c>
      <c r="K2787" s="132">
        <v>4.2108099999999982E-2</v>
      </c>
      <c r="L2787" s="133">
        <v>0</v>
      </c>
      <c r="M2787" s="132">
        <v>5.7869999999999996E-3</v>
      </c>
      <c r="N2787" s="132">
        <v>0.1100435</v>
      </c>
      <c r="O2787" s="132">
        <v>0.11176709999999997</v>
      </c>
      <c r="P2787" s="132">
        <v>9.4723000000000012E-3</v>
      </c>
      <c r="Q2787" s="140">
        <v>39</v>
      </c>
      <c r="R2787" s="134">
        <v>31</v>
      </c>
      <c r="S2787" s="122">
        <f t="shared" si="86"/>
        <v>56.30252100840336</v>
      </c>
      <c r="T2787" s="122">
        <f t="shared" si="87"/>
        <v>43.69747899159664</v>
      </c>
    </row>
    <row r="2788" spans="1:20" x14ac:dyDescent="0.25">
      <c r="A2788" s="3">
        <v>2014</v>
      </c>
      <c r="B2788" s="2" t="s">
        <v>93</v>
      </c>
      <c r="C2788" s="1">
        <v>3508009</v>
      </c>
      <c r="D2788" s="4">
        <v>14</v>
      </c>
      <c r="E2788" s="6">
        <v>14</v>
      </c>
      <c r="F2788" s="39">
        <v>350800914</v>
      </c>
      <c r="G2788" s="39">
        <v>54</v>
      </c>
      <c r="H2788" s="39">
        <v>3</v>
      </c>
      <c r="I2788" s="132">
        <v>0.78738940000000002</v>
      </c>
      <c r="J2788" s="132">
        <v>0.78541020000000006</v>
      </c>
      <c r="K2788" s="132">
        <v>1.9792E-3</v>
      </c>
      <c r="L2788" s="133">
        <v>9.3681475139523088E-2</v>
      </c>
      <c r="M2788" s="132">
        <v>4.4083400000000002E-2</v>
      </c>
      <c r="N2788" s="132">
        <v>8.1000000000000004E-5</v>
      </c>
      <c r="O2788" s="132">
        <v>0.72772680000000001</v>
      </c>
      <c r="P2788" s="132">
        <v>1.52894E-2</v>
      </c>
      <c r="Q2788" s="140">
        <v>27</v>
      </c>
      <c r="R2788" s="134">
        <v>5</v>
      </c>
      <c r="S2788" s="122">
        <f t="shared" si="86"/>
        <v>94.73684210526315</v>
      </c>
      <c r="T2788" s="122">
        <f t="shared" si="87"/>
        <v>5.2631578947368416</v>
      </c>
    </row>
    <row r="2789" spans="1:20" x14ac:dyDescent="0.25">
      <c r="A2789" s="3">
        <v>2014</v>
      </c>
      <c r="B2789" s="2" t="s">
        <v>94</v>
      </c>
      <c r="C2789" s="1">
        <v>3508108</v>
      </c>
      <c r="D2789" s="4">
        <v>19</v>
      </c>
      <c r="E2789" s="6">
        <v>19</v>
      </c>
      <c r="F2789" s="39">
        <v>350810819</v>
      </c>
      <c r="G2789" s="39">
        <v>8</v>
      </c>
      <c r="H2789" s="39">
        <v>43</v>
      </c>
      <c r="I2789" s="132">
        <v>0.26591609999999999</v>
      </c>
      <c r="J2789" s="132">
        <v>0.13767659999999998</v>
      </c>
      <c r="K2789" s="132">
        <v>0.12823949999999998</v>
      </c>
      <c r="L2789" s="133">
        <v>0</v>
      </c>
      <c r="M2789" s="132">
        <v>5.7869999999999996E-3</v>
      </c>
      <c r="N2789" s="132">
        <v>9.7838800000000017E-2</v>
      </c>
      <c r="O2789" s="132">
        <v>0.13500359999999997</v>
      </c>
      <c r="P2789" s="132">
        <v>1.66667E-2</v>
      </c>
      <c r="Q2789" s="140">
        <v>4</v>
      </c>
      <c r="R2789" s="134">
        <v>2</v>
      </c>
      <c r="S2789" s="122">
        <f t="shared" si="86"/>
        <v>15.686274509803921</v>
      </c>
      <c r="T2789" s="122">
        <f t="shared" si="87"/>
        <v>84.313725490196077</v>
      </c>
    </row>
    <row r="2790" spans="1:20" x14ac:dyDescent="0.25">
      <c r="A2790" s="3">
        <v>2014</v>
      </c>
      <c r="B2790" s="2" t="s">
        <v>95</v>
      </c>
      <c r="C2790" s="1">
        <v>3508207</v>
      </c>
      <c r="D2790" s="4">
        <v>8</v>
      </c>
      <c r="E2790" s="6">
        <v>8</v>
      </c>
      <c r="F2790" s="39">
        <v>35082078</v>
      </c>
      <c r="G2790" s="39">
        <v>2</v>
      </c>
      <c r="H2790" s="39">
        <v>3</v>
      </c>
      <c r="I2790" s="132">
        <v>0.15520830000000002</v>
      </c>
      <c r="J2790" s="132">
        <v>0.12962960000000001</v>
      </c>
      <c r="K2790" s="132">
        <v>2.5578699999999996E-2</v>
      </c>
      <c r="L2790" s="133">
        <v>0</v>
      </c>
      <c r="M2790" s="132">
        <v>2.0370399999999997E-2</v>
      </c>
      <c r="N2790" s="132">
        <v>0.13483790000000001</v>
      </c>
      <c r="O2790" s="132">
        <v>0</v>
      </c>
      <c r="P2790" s="132">
        <v>0</v>
      </c>
      <c r="Q2790" s="140">
        <v>2</v>
      </c>
      <c r="R2790" s="134">
        <v>1</v>
      </c>
      <c r="S2790" s="122">
        <f t="shared" si="86"/>
        <v>40</v>
      </c>
      <c r="T2790" s="122">
        <f t="shared" si="87"/>
        <v>60</v>
      </c>
    </row>
    <row r="2791" spans="1:20" x14ac:dyDescent="0.25">
      <c r="A2791" s="3">
        <v>2014</v>
      </c>
      <c r="B2791" s="2" t="s">
        <v>96</v>
      </c>
      <c r="C2791" s="1">
        <v>3508306</v>
      </c>
      <c r="D2791" s="4">
        <v>17</v>
      </c>
      <c r="E2791" s="6">
        <v>17</v>
      </c>
      <c r="F2791" s="39">
        <v>350830617</v>
      </c>
      <c r="G2791" s="39">
        <v>5</v>
      </c>
      <c r="H2791" s="39">
        <v>6</v>
      </c>
      <c r="I2791" s="132">
        <v>0.27575440000000001</v>
      </c>
      <c r="J2791" s="132">
        <v>0.27324280000000001</v>
      </c>
      <c r="K2791" s="132">
        <v>2.5115999999999997E-3</v>
      </c>
      <c r="L2791" s="133">
        <v>0</v>
      </c>
      <c r="M2791" s="132">
        <v>1.1296299999999999E-2</v>
      </c>
      <c r="N2791" s="132">
        <v>0</v>
      </c>
      <c r="O2791" s="132">
        <v>0.26444650000000003</v>
      </c>
      <c r="P2791" s="132">
        <v>0</v>
      </c>
      <c r="Q2791" s="140">
        <v>1</v>
      </c>
      <c r="R2791" s="134">
        <v>2</v>
      </c>
      <c r="S2791" s="122">
        <f t="shared" si="86"/>
        <v>45.454545454545453</v>
      </c>
      <c r="T2791" s="122">
        <f t="shared" si="87"/>
        <v>54.54545454545454</v>
      </c>
    </row>
    <row r="2792" spans="1:20" x14ac:dyDescent="0.25">
      <c r="A2792" s="3">
        <v>2014</v>
      </c>
      <c r="B2792" s="2" t="s">
        <v>97</v>
      </c>
      <c r="C2792" s="1">
        <v>3508405</v>
      </c>
      <c r="D2792" s="4">
        <v>10</v>
      </c>
      <c r="E2792" s="6">
        <v>10</v>
      </c>
      <c r="F2792" s="39">
        <v>350840510</v>
      </c>
      <c r="G2792" s="39">
        <v>1</v>
      </c>
      <c r="H2792" s="39">
        <v>6</v>
      </c>
      <c r="I2792" s="132">
        <v>2.3099500000000002E-2</v>
      </c>
      <c r="J2792" s="132">
        <v>0.02</v>
      </c>
      <c r="K2792" s="132">
        <v>3.0994999999999998E-3</v>
      </c>
      <c r="L2792" s="133">
        <v>0</v>
      </c>
      <c r="M2792" s="132">
        <v>2.14074E-2</v>
      </c>
      <c r="N2792" s="132">
        <v>1.042E-4</v>
      </c>
      <c r="O2792" s="132">
        <v>0</v>
      </c>
      <c r="P2792" s="132">
        <v>0</v>
      </c>
      <c r="Q2792" s="140">
        <v>7</v>
      </c>
      <c r="R2792" s="134">
        <v>2</v>
      </c>
      <c r="S2792" s="122">
        <f t="shared" si="86"/>
        <v>14.285714285714285</v>
      </c>
      <c r="T2792" s="122">
        <f t="shared" si="87"/>
        <v>85.714285714285708</v>
      </c>
    </row>
    <row r="2793" spans="1:20" x14ac:dyDescent="0.25">
      <c r="A2793" s="3">
        <v>2014</v>
      </c>
      <c r="B2793" s="2" t="s">
        <v>97</v>
      </c>
      <c r="C2793" s="1">
        <v>3508405</v>
      </c>
      <c r="D2793" s="4">
        <v>10</v>
      </c>
      <c r="E2793" s="6">
        <v>5</v>
      </c>
      <c r="F2793" s="39">
        <v>35084055</v>
      </c>
      <c r="G2793" s="39">
        <v>10</v>
      </c>
      <c r="H2793" s="39">
        <v>41</v>
      </c>
      <c r="I2793" s="132">
        <v>0.1169607</v>
      </c>
      <c r="J2793" s="132">
        <v>0.1004428</v>
      </c>
      <c r="K2793" s="132">
        <v>1.6517900000000009E-2</v>
      </c>
      <c r="L2793" s="133">
        <v>0</v>
      </c>
      <c r="M2793" s="132">
        <v>8.6027800000000001E-2</v>
      </c>
      <c r="N2793" s="132">
        <v>2.4100300000000005E-2</v>
      </c>
      <c r="O2793" s="132">
        <v>2.3966E-3</v>
      </c>
      <c r="P2793" s="132">
        <v>1.8332999999999999E-3</v>
      </c>
      <c r="Q2793" s="140">
        <v>22</v>
      </c>
      <c r="R2793" s="134">
        <v>45</v>
      </c>
      <c r="S2793" s="122">
        <f t="shared" si="86"/>
        <v>19.607843137254903</v>
      </c>
      <c r="T2793" s="122">
        <f t="shared" si="87"/>
        <v>80.392156862745097</v>
      </c>
    </row>
    <row r="2794" spans="1:20" x14ac:dyDescent="0.25">
      <c r="A2794" s="3">
        <v>2014</v>
      </c>
      <c r="B2794" s="2" t="s">
        <v>98</v>
      </c>
      <c r="C2794" s="1">
        <v>3508504</v>
      </c>
      <c r="D2794" s="4">
        <v>2</v>
      </c>
      <c r="E2794" s="6">
        <v>2</v>
      </c>
      <c r="F2794" s="39">
        <v>35085042</v>
      </c>
      <c r="G2794" s="39">
        <v>23</v>
      </c>
      <c r="H2794" s="39">
        <v>56</v>
      </c>
      <c r="I2794" s="132">
        <v>0.40608989999999995</v>
      </c>
      <c r="J2794" s="132">
        <v>0.20791130000000002</v>
      </c>
      <c r="K2794" s="132">
        <v>0.19817859999999993</v>
      </c>
      <c r="L2794" s="133">
        <v>4.4590563165905629E-2</v>
      </c>
      <c r="M2794" s="132">
        <v>2.4606499999999996E-2</v>
      </c>
      <c r="N2794" s="132">
        <v>0.16958269999999998</v>
      </c>
      <c r="O2794" s="132">
        <v>0.18227659999999998</v>
      </c>
      <c r="P2794" s="132">
        <v>2.1810000000000002E-3</v>
      </c>
      <c r="Q2794" s="140">
        <v>36</v>
      </c>
      <c r="R2794" s="134">
        <v>87</v>
      </c>
      <c r="S2794" s="122">
        <f t="shared" si="86"/>
        <v>29.11392405063291</v>
      </c>
      <c r="T2794" s="122">
        <f t="shared" si="87"/>
        <v>70.886075949367083</v>
      </c>
    </row>
    <row r="2795" spans="1:20" x14ac:dyDescent="0.25">
      <c r="A2795" s="3">
        <v>2014</v>
      </c>
      <c r="B2795" s="2" t="s">
        <v>99</v>
      </c>
      <c r="C2795" s="1">
        <v>3508603</v>
      </c>
      <c r="D2795" s="4">
        <v>2</v>
      </c>
      <c r="E2795" s="6">
        <v>2</v>
      </c>
      <c r="F2795" s="39">
        <v>35086032</v>
      </c>
      <c r="G2795" s="39">
        <v>12</v>
      </c>
      <c r="H2795" s="39">
        <v>10</v>
      </c>
      <c r="I2795" s="132">
        <v>0.1502338</v>
      </c>
      <c r="J2795" s="132">
        <v>0.14121990000000001</v>
      </c>
      <c r="K2795" s="132">
        <v>9.0139E-3</v>
      </c>
      <c r="L2795" s="133">
        <v>0</v>
      </c>
      <c r="M2795" s="132">
        <v>9.904170000000001E-2</v>
      </c>
      <c r="N2795" s="132">
        <v>1.7186400000000001E-2</v>
      </c>
      <c r="O2795" s="132">
        <v>2.5216000000000002E-2</v>
      </c>
      <c r="P2795" s="132">
        <v>2.6650000000000003E-4</v>
      </c>
      <c r="Q2795" s="140">
        <v>11</v>
      </c>
      <c r="R2795" s="134">
        <v>64</v>
      </c>
      <c r="S2795" s="122">
        <f t="shared" si="86"/>
        <v>54.54545454545454</v>
      </c>
      <c r="T2795" s="122">
        <f t="shared" si="87"/>
        <v>45.454545454545453</v>
      </c>
    </row>
    <row r="2796" spans="1:20" x14ac:dyDescent="0.25">
      <c r="A2796" s="3">
        <v>2014</v>
      </c>
      <c r="B2796" s="2" t="s">
        <v>100</v>
      </c>
      <c r="C2796" s="1">
        <v>3508702</v>
      </c>
      <c r="D2796" s="4">
        <v>4</v>
      </c>
      <c r="E2796" s="6">
        <v>4</v>
      </c>
      <c r="F2796" s="39">
        <v>35087024</v>
      </c>
      <c r="G2796" s="39">
        <v>22</v>
      </c>
      <c r="H2796" s="39">
        <v>3</v>
      </c>
      <c r="I2796" s="132">
        <v>7.157970000000001E-2</v>
      </c>
      <c r="J2796" s="132">
        <v>7.0709300000000017E-2</v>
      </c>
      <c r="K2796" s="132">
        <v>8.7040000000000001E-4</v>
      </c>
      <c r="L2796" s="133">
        <v>3.7397260273972603E-3</v>
      </c>
      <c r="M2796" s="132">
        <v>3.2222199999999999E-2</v>
      </c>
      <c r="N2796" s="132">
        <v>0</v>
      </c>
      <c r="O2796" s="132">
        <v>3.82276E-2</v>
      </c>
      <c r="P2796" s="132">
        <v>9.722E-4</v>
      </c>
      <c r="Q2796" s="140">
        <v>9</v>
      </c>
      <c r="R2796" s="134">
        <v>4</v>
      </c>
      <c r="S2796" s="122">
        <f t="shared" si="86"/>
        <v>88</v>
      </c>
      <c r="T2796" s="122">
        <f t="shared" si="87"/>
        <v>12</v>
      </c>
    </row>
    <row r="2797" spans="1:20" x14ac:dyDescent="0.25">
      <c r="A2797" s="3">
        <v>2014</v>
      </c>
      <c r="B2797" s="2" t="s">
        <v>101</v>
      </c>
      <c r="C2797" s="1">
        <v>3508801</v>
      </c>
      <c r="D2797" s="4">
        <v>16</v>
      </c>
      <c r="E2797" s="6">
        <v>16</v>
      </c>
      <c r="F2797" s="39">
        <v>350880116</v>
      </c>
      <c r="G2797" s="39">
        <v>12</v>
      </c>
      <c r="H2797" s="39">
        <v>12</v>
      </c>
      <c r="I2797" s="132">
        <v>0.44184359999999989</v>
      </c>
      <c r="J2797" s="132">
        <v>0.42737869999999989</v>
      </c>
      <c r="K2797" s="132">
        <v>1.4464900000000003E-2</v>
      </c>
      <c r="L2797" s="133">
        <v>0</v>
      </c>
      <c r="M2797" s="132">
        <v>1.3879599999999999E-2</v>
      </c>
      <c r="N2797" s="132">
        <v>4.1669999999999994E-4</v>
      </c>
      <c r="O2797" s="132">
        <v>0.42737869999999989</v>
      </c>
      <c r="P2797" s="132">
        <v>0</v>
      </c>
      <c r="Q2797" s="140">
        <v>10</v>
      </c>
      <c r="R2797" s="134">
        <v>1</v>
      </c>
      <c r="S2797" s="122">
        <f t="shared" si="86"/>
        <v>50</v>
      </c>
      <c r="T2797" s="122">
        <f t="shared" si="87"/>
        <v>50</v>
      </c>
    </row>
    <row r="2798" spans="1:20" x14ac:dyDescent="0.25">
      <c r="A2798" s="3">
        <v>2014</v>
      </c>
      <c r="B2798" s="2" t="s">
        <v>101</v>
      </c>
      <c r="C2798" s="1">
        <v>3508801</v>
      </c>
      <c r="D2798" s="4">
        <v>16</v>
      </c>
      <c r="E2798" s="6">
        <v>20</v>
      </c>
      <c r="F2798" s="39">
        <v>350880120</v>
      </c>
      <c r="G2798" s="39">
        <v>0</v>
      </c>
      <c r="H2798" s="39">
        <v>0</v>
      </c>
      <c r="I2798" s="132">
        <v>0</v>
      </c>
      <c r="J2798" s="132">
        <v>0</v>
      </c>
      <c r="K2798" s="132">
        <v>0</v>
      </c>
      <c r="L2798" s="133">
        <v>0</v>
      </c>
      <c r="M2798" s="132">
        <v>0</v>
      </c>
      <c r="N2798" s="132">
        <v>0</v>
      </c>
      <c r="O2798" s="132">
        <v>0</v>
      </c>
      <c r="P2798" s="132">
        <v>0</v>
      </c>
      <c r="Q2798" s="140">
        <v>0</v>
      </c>
      <c r="R2798" s="134">
        <v>0</v>
      </c>
      <c r="S2798" s="122">
        <f t="shared" si="86"/>
        <v>0</v>
      </c>
      <c r="T2798" s="122">
        <f t="shared" si="87"/>
        <v>0</v>
      </c>
    </row>
    <row r="2799" spans="1:20" x14ac:dyDescent="0.25">
      <c r="A2799" s="3">
        <v>2014</v>
      </c>
      <c r="B2799" s="2" t="s">
        <v>102</v>
      </c>
      <c r="C2799" s="1">
        <v>3508900</v>
      </c>
      <c r="D2799" s="4">
        <v>21</v>
      </c>
      <c r="E2799" s="6">
        <v>21</v>
      </c>
      <c r="F2799" s="39">
        <v>350890021</v>
      </c>
      <c r="G2799" s="39">
        <v>5</v>
      </c>
      <c r="H2799" s="39">
        <v>6</v>
      </c>
      <c r="I2799" s="132">
        <v>0.51140519999999989</v>
      </c>
      <c r="J2799" s="132">
        <v>0.50442139999999991</v>
      </c>
      <c r="K2799" s="132">
        <v>6.9837999999999992E-3</v>
      </c>
      <c r="L2799" s="133">
        <v>0</v>
      </c>
      <c r="M2799" s="132">
        <v>0.49770139999999996</v>
      </c>
      <c r="N2799" s="132">
        <v>0</v>
      </c>
      <c r="O2799" s="132">
        <v>0</v>
      </c>
      <c r="P2799" s="132">
        <v>1.35996E-2</v>
      </c>
      <c r="Q2799" s="140">
        <v>0</v>
      </c>
      <c r="R2799" s="134">
        <v>3</v>
      </c>
      <c r="S2799" s="122">
        <f t="shared" si="86"/>
        <v>45.454545454545453</v>
      </c>
      <c r="T2799" s="122">
        <f t="shared" si="87"/>
        <v>54.54545454545454</v>
      </c>
    </row>
    <row r="2800" spans="1:20" x14ac:dyDescent="0.25">
      <c r="A2800" s="3">
        <v>2014</v>
      </c>
      <c r="B2800" s="2" t="s">
        <v>103</v>
      </c>
      <c r="C2800" s="1">
        <v>3509007</v>
      </c>
      <c r="D2800" s="4">
        <v>6</v>
      </c>
      <c r="E2800" s="6">
        <v>6</v>
      </c>
      <c r="F2800" s="39">
        <v>35090076</v>
      </c>
      <c r="G2800" s="39">
        <v>6</v>
      </c>
      <c r="H2800" s="39">
        <v>35</v>
      </c>
      <c r="I2800" s="132">
        <v>0.27003100000000002</v>
      </c>
      <c r="J2800" s="132">
        <v>0.2425966</v>
      </c>
      <c r="K2800" s="132">
        <v>2.7434400000000005E-2</v>
      </c>
      <c r="L2800" s="133">
        <v>0</v>
      </c>
      <c r="M2800" s="132">
        <v>0</v>
      </c>
      <c r="N2800" s="132">
        <v>0.19714590000000001</v>
      </c>
      <c r="O2800" s="132">
        <v>1.3406999999999998E-3</v>
      </c>
      <c r="P2800" s="132">
        <v>6.6666699999999995E-2</v>
      </c>
      <c r="Q2800" s="140">
        <v>7</v>
      </c>
      <c r="R2800" s="134">
        <v>40</v>
      </c>
      <c r="S2800" s="122">
        <f t="shared" si="86"/>
        <v>14.634146341463413</v>
      </c>
      <c r="T2800" s="122">
        <f t="shared" si="87"/>
        <v>85.365853658536579</v>
      </c>
    </row>
    <row r="2801" spans="1:20" x14ac:dyDescent="0.25">
      <c r="A2801" s="3">
        <v>2014</v>
      </c>
      <c r="B2801" s="2" t="s">
        <v>104</v>
      </c>
      <c r="C2801" s="1">
        <v>3509106</v>
      </c>
      <c r="D2801" s="4">
        <v>22</v>
      </c>
      <c r="E2801" s="6">
        <v>22</v>
      </c>
      <c r="F2801" s="39">
        <v>350910622</v>
      </c>
      <c r="G2801" s="39">
        <v>0</v>
      </c>
      <c r="H2801" s="39">
        <v>6</v>
      </c>
      <c r="I2801" s="132">
        <v>7.3684000000000006E-3</v>
      </c>
      <c r="J2801" s="132">
        <v>0</v>
      </c>
      <c r="K2801" s="132">
        <v>7.3684000000000006E-3</v>
      </c>
      <c r="L2801" s="133">
        <v>0</v>
      </c>
      <c r="M2801" s="132">
        <v>7.2700000000000004E-3</v>
      </c>
      <c r="N2801" s="132">
        <v>0</v>
      </c>
      <c r="O2801" s="132">
        <v>0</v>
      </c>
      <c r="P2801" s="132">
        <v>0</v>
      </c>
      <c r="Q2801" s="140">
        <v>0</v>
      </c>
      <c r="R2801" s="134">
        <v>0</v>
      </c>
      <c r="S2801" s="122">
        <f t="shared" si="86"/>
        <v>0</v>
      </c>
      <c r="T2801" s="122">
        <f t="shared" si="87"/>
        <v>100</v>
      </c>
    </row>
    <row r="2802" spans="1:20" x14ac:dyDescent="0.25">
      <c r="A2802" s="3">
        <v>2014</v>
      </c>
      <c r="B2802" s="2" t="s">
        <v>104</v>
      </c>
      <c r="C2802" s="1">
        <v>3509106</v>
      </c>
      <c r="D2802" s="4">
        <v>22</v>
      </c>
      <c r="E2802" s="6">
        <v>21</v>
      </c>
      <c r="F2802" s="39">
        <v>350910621</v>
      </c>
      <c r="G2802" s="39">
        <v>0</v>
      </c>
      <c r="H2802" s="39">
        <v>1</v>
      </c>
      <c r="I2802" s="132">
        <v>2.3099999999999999E-5</v>
      </c>
      <c r="J2802" s="132">
        <v>0</v>
      </c>
      <c r="K2802" s="132">
        <v>2.3099999999999999E-5</v>
      </c>
      <c r="L2802" s="133">
        <v>0</v>
      </c>
      <c r="M2802" s="132">
        <v>0</v>
      </c>
      <c r="N2802" s="132">
        <v>0</v>
      </c>
      <c r="O2802" s="132">
        <v>0</v>
      </c>
      <c r="P2802" s="132">
        <v>0</v>
      </c>
      <c r="Q2802" s="140">
        <v>0</v>
      </c>
      <c r="R2802" s="134">
        <v>0</v>
      </c>
      <c r="S2802" s="122">
        <f t="shared" si="86"/>
        <v>0</v>
      </c>
      <c r="T2802" s="122">
        <f t="shared" si="87"/>
        <v>100</v>
      </c>
    </row>
    <row r="2803" spans="1:20" x14ac:dyDescent="0.25">
      <c r="A2803" s="3">
        <v>2014</v>
      </c>
      <c r="B2803" s="2" t="s">
        <v>105</v>
      </c>
      <c r="C2803" s="1">
        <v>3509205</v>
      </c>
      <c r="D2803" s="4">
        <v>6</v>
      </c>
      <c r="E2803" s="6">
        <v>6</v>
      </c>
      <c r="F2803" s="39">
        <v>35092056</v>
      </c>
      <c r="G2803" s="39">
        <v>3</v>
      </c>
      <c r="H2803" s="39">
        <v>79</v>
      </c>
      <c r="I2803" s="132">
        <v>0.25820490000000001</v>
      </c>
      <c r="J2803" s="132">
        <v>0.1026347</v>
      </c>
      <c r="K2803" s="132">
        <v>0.15557020000000002</v>
      </c>
      <c r="L2803" s="133">
        <v>0</v>
      </c>
      <c r="M2803" s="132">
        <v>0.14445169999999999</v>
      </c>
      <c r="N2803" s="132">
        <v>6.5949400000000019E-2</v>
      </c>
      <c r="O2803" s="132">
        <v>3.4700000000000003E-5</v>
      </c>
      <c r="P2803" s="132">
        <v>2.5370400000000001E-2</v>
      </c>
      <c r="Q2803" s="140">
        <v>6</v>
      </c>
      <c r="R2803" s="134">
        <v>100</v>
      </c>
      <c r="S2803" s="122">
        <f t="shared" si="86"/>
        <v>3.6585365853658534</v>
      </c>
      <c r="T2803" s="122">
        <f t="shared" si="87"/>
        <v>96.341463414634148</v>
      </c>
    </row>
    <row r="2804" spans="1:20" x14ac:dyDescent="0.25">
      <c r="A2804" s="3">
        <v>2014</v>
      </c>
      <c r="B2804" s="2" t="s">
        <v>105</v>
      </c>
      <c r="C2804" s="1">
        <v>3509205</v>
      </c>
      <c r="D2804" s="4">
        <v>6</v>
      </c>
      <c r="E2804" s="6">
        <v>10</v>
      </c>
      <c r="F2804" s="39">
        <v>350920510</v>
      </c>
      <c r="G2804" s="39">
        <v>0</v>
      </c>
      <c r="H2804" s="39">
        <v>0</v>
      </c>
      <c r="I2804" s="132">
        <v>0</v>
      </c>
      <c r="J2804" s="132">
        <v>0</v>
      </c>
      <c r="K2804" s="132">
        <v>0</v>
      </c>
      <c r="L2804" s="133">
        <v>0</v>
      </c>
      <c r="M2804" s="132">
        <v>0</v>
      </c>
      <c r="N2804" s="132">
        <v>0</v>
      </c>
      <c r="O2804" s="132">
        <v>0</v>
      </c>
      <c r="P2804" s="132">
        <v>0</v>
      </c>
      <c r="Q2804" s="140">
        <v>0</v>
      </c>
      <c r="R2804" s="134">
        <v>0</v>
      </c>
      <c r="S2804" s="122">
        <f t="shared" si="86"/>
        <v>0</v>
      </c>
      <c r="T2804" s="122">
        <f t="shared" si="87"/>
        <v>0</v>
      </c>
    </row>
    <row r="2805" spans="1:20" x14ac:dyDescent="0.25">
      <c r="A2805" s="3">
        <v>2014</v>
      </c>
      <c r="B2805" s="2" t="s">
        <v>106</v>
      </c>
      <c r="C2805" s="1">
        <v>3509254</v>
      </c>
      <c r="D2805" s="4">
        <v>11</v>
      </c>
      <c r="E2805" s="6">
        <v>11</v>
      </c>
      <c r="F2805" s="39">
        <v>350925411</v>
      </c>
      <c r="G2805" s="39">
        <v>9</v>
      </c>
      <c r="H2805" s="39">
        <v>8</v>
      </c>
      <c r="I2805" s="132">
        <v>1.2730495000000002</v>
      </c>
      <c r="J2805" s="132">
        <v>1.2671235000000001</v>
      </c>
      <c r="K2805" s="132">
        <v>5.9259999999999998E-3</v>
      </c>
      <c r="L2805" s="133">
        <v>0</v>
      </c>
      <c r="M2805" s="132">
        <v>9.8969499999999988E-2</v>
      </c>
      <c r="N2805" s="132">
        <v>1.1722881999999999</v>
      </c>
      <c r="O2805" s="132">
        <v>1.0556000000000001E-3</v>
      </c>
      <c r="P2805" s="132">
        <v>0</v>
      </c>
      <c r="Q2805" s="140">
        <v>9</v>
      </c>
      <c r="R2805" s="134">
        <v>13</v>
      </c>
      <c r="S2805" s="122">
        <f t="shared" si="86"/>
        <v>52.941176470588239</v>
      </c>
      <c r="T2805" s="122">
        <f t="shared" si="87"/>
        <v>47.058823529411761</v>
      </c>
    </row>
    <row r="2806" spans="1:20" x14ac:dyDescent="0.25">
      <c r="A2806" s="3">
        <v>2014</v>
      </c>
      <c r="B2806" s="2" t="s">
        <v>107</v>
      </c>
      <c r="C2806" s="1">
        <v>3509304</v>
      </c>
      <c r="D2806" s="4">
        <v>15</v>
      </c>
      <c r="E2806" s="6">
        <v>15</v>
      </c>
      <c r="F2806" s="39">
        <v>350930415</v>
      </c>
      <c r="G2806" s="39">
        <v>26</v>
      </c>
      <c r="H2806" s="39">
        <v>14</v>
      </c>
      <c r="I2806" s="132">
        <v>0.42481809999999998</v>
      </c>
      <c r="J2806" s="132">
        <v>0.31810129999999998</v>
      </c>
      <c r="K2806" s="132">
        <v>0.10671679999999999</v>
      </c>
      <c r="L2806" s="133">
        <v>0</v>
      </c>
      <c r="M2806" s="132">
        <v>0</v>
      </c>
      <c r="N2806" s="132">
        <v>8.7769999999999992E-4</v>
      </c>
      <c r="O2806" s="132">
        <v>0.42307229999999996</v>
      </c>
      <c r="P2806" s="132">
        <v>0</v>
      </c>
      <c r="Q2806" s="140">
        <v>8</v>
      </c>
      <c r="R2806" s="134">
        <v>12</v>
      </c>
      <c r="S2806" s="122">
        <f t="shared" si="86"/>
        <v>65</v>
      </c>
      <c r="T2806" s="122">
        <f t="shared" si="87"/>
        <v>35</v>
      </c>
    </row>
    <row r="2807" spans="1:20" x14ac:dyDescent="0.25">
      <c r="A2807" s="3">
        <v>2014</v>
      </c>
      <c r="B2807" s="2" t="s">
        <v>108</v>
      </c>
      <c r="C2807" s="1">
        <v>3509403</v>
      </c>
      <c r="D2807" s="4">
        <v>4</v>
      </c>
      <c r="E2807" s="6">
        <v>4</v>
      </c>
      <c r="F2807" s="39">
        <v>35094034</v>
      </c>
      <c r="G2807" s="39">
        <v>40</v>
      </c>
      <c r="H2807" s="39">
        <v>25</v>
      </c>
      <c r="I2807" s="132">
        <v>0.27049030000000013</v>
      </c>
      <c r="J2807" s="132">
        <v>0.26349420000000012</v>
      </c>
      <c r="K2807" s="132">
        <v>6.9960999999999982E-3</v>
      </c>
      <c r="L2807" s="133">
        <v>3.4246499238964989E-3</v>
      </c>
      <c r="M2807" s="132">
        <v>8.13194E-2</v>
      </c>
      <c r="N2807" s="132">
        <v>4.0825199999999999E-2</v>
      </c>
      <c r="O2807" s="132">
        <v>0.1427726</v>
      </c>
      <c r="P2807" s="132">
        <v>1.2221999999999999E-3</v>
      </c>
      <c r="Q2807" s="140">
        <v>20</v>
      </c>
      <c r="R2807" s="134">
        <v>9</v>
      </c>
      <c r="S2807" s="122">
        <f t="shared" si="86"/>
        <v>61.53846153846154</v>
      </c>
      <c r="T2807" s="122">
        <f t="shared" si="87"/>
        <v>38.461538461538467</v>
      </c>
    </row>
    <row r="2808" spans="1:20" x14ac:dyDescent="0.25">
      <c r="A2808" s="3">
        <v>2014</v>
      </c>
      <c r="B2808" s="2" t="s">
        <v>109</v>
      </c>
      <c r="C2808" s="1">
        <v>3509452</v>
      </c>
      <c r="D2808" s="4">
        <v>14</v>
      </c>
      <c r="E2808" s="6">
        <v>14</v>
      </c>
      <c r="F2808" s="39">
        <v>350945214</v>
      </c>
      <c r="G2808" s="39">
        <v>12</v>
      </c>
      <c r="H2808" s="39">
        <v>7</v>
      </c>
      <c r="I2808" s="132">
        <v>0.1096196</v>
      </c>
      <c r="J2808" s="132">
        <v>9.2147400000000004E-2</v>
      </c>
      <c r="K2808" s="132">
        <v>1.7472199999999997E-2</v>
      </c>
      <c r="L2808" s="133">
        <v>6.3822564687975647E-2</v>
      </c>
      <c r="M2808" s="132">
        <v>1.4856499999999998E-2</v>
      </c>
      <c r="N2808" s="132">
        <v>6.2500000000000001E-4</v>
      </c>
      <c r="O2808" s="132">
        <v>8.6365000000000011E-2</v>
      </c>
      <c r="P2808" s="132">
        <v>4.0000000000000001E-3</v>
      </c>
      <c r="Q2808" s="140">
        <v>7</v>
      </c>
      <c r="R2808" s="134">
        <v>1</v>
      </c>
      <c r="S2808" s="122">
        <f t="shared" si="86"/>
        <v>63.157894736842103</v>
      </c>
      <c r="T2808" s="122">
        <f t="shared" si="87"/>
        <v>36.84210526315789</v>
      </c>
    </row>
    <row r="2809" spans="1:20" x14ac:dyDescent="0.25">
      <c r="A2809" s="3">
        <v>2014</v>
      </c>
      <c r="B2809" s="2" t="s">
        <v>110</v>
      </c>
      <c r="C2809" s="1">
        <v>3509502</v>
      </c>
      <c r="D2809" s="4">
        <v>5</v>
      </c>
      <c r="E2809" s="6">
        <v>5</v>
      </c>
      <c r="F2809" s="39">
        <v>35095025</v>
      </c>
      <c r="G2809" s="39">
        <v>119</v>
      </c>
      <c r="H2809" s="39">
        <v>502</v>
      </c>
      <c r="I2809" s="132">
        <v>4.9139497999999966</v>
      </c>
      <c r="J2809" s="132">
        <v>4.653021899999997</v>
      </c>
      <c r="K2809" s="132">
        <v>0.26092789999999982</v>
      </c>
      <c r="L2809" s="133">
        <v>0</v>
      </c>
      <c r="M2809" s="132">
        <v>4.4845556000000011</v>
      </c>
      <c r="N2809" s="132">
        <v>9.657049999999999E-2</v>
      </c>
      <c r="O2809" s="132">
        <v>7.3723000000000011E-2</v>
      </c>
      <c r="P2809" s="132">
        <v>8.3612000000000047E-2</v>
      </c>
      <c r="Q2809" s="140">
        <v>264</v>
      </c>
      <c r="R2809" s="134">
        <v>611</v>
      </c>
      <c r="S2809" s="122">
        <f t="shared" si="86"/>
        <v>19.162640901771336</v>
      </c>
      <c r="T2809" s="122">
        <f t="shared" si="87"/>
        <v>80.83735909822866</v>
      </c>
    </row>
    <row r="2810" spans="1:20" x14ac:dyDescent="0.25">
      <c r="A2810" s="3">
        <v>2014</v>
      </c>
      <c r="B2810" s="2" t="s">
        <v>111</v>
      </c>
      <c r="C2810" s="1">
        <v>3509601</v>
      </c>
      <c r="D2810" s="4">
        <v>5</v>
      </c>
      <c r="E2810" s="6">
        <v>5</v>
      </c>
      <c r="F2810" s="39">
        <v>35096015</v>
      </c>
      <c r="G2810" s="39">
        <v>8</v>
      </c>
      <c r="H2810" s="39">
        <v>21</v>
      </c>
      <c r="I2810" s="132">
        <v>0.54412609999999995</v>
      </c>
      <c r="J2810" s="132">
        <v>0.52543329999999999</v>
      </c>
      <c r="K2810" s="132">
        <v>1.8692800000000002E-2</v>
      </c>
      <c r="L2810" s="133">
        <v>0</v>
      </c>
      <c r="M2810" s="132">
        <v>0.35611110000000001</v>
      </c>
      <c r="N2810" s="132">
        <v>0.17375299999999999</v>
      </c>
      <c r="O2810" s="132">
        <v>1.6945E-3</v>
      </c>
      <c r="P2810" s="132">
        <v>0</v>
      </c>
      <c r="Q2810" s="140">
        <v>6</v>
      </c>
      <c r="R2810" s="134">
        <v>68</v>
      </c>
      <c r="S2810" s="122">
        <f t="shared" si="86"/>
        <v>27.586206896551722</v>
      </c>
      <c r="T2810" s="122">
        <f t="shared" si="87"/>
        <v>72.41379310344827</v>
      </c>
    </row>
    <row r="2811" spans="1:20" x14ac:dyDescent="0.25">
      <c r="A2811" s="3">
        <v>2014</v>
      </c>
      <c r="B2811" s="2" t="s">
        <v>112</v>
      </c>
      <c r="C2811" s="1">
        <v>3509700</v>
      </c>
      <c r="D2811" s="4">
        <v>1</v>
      </c>
      <c r="E2811" s="6">
        <v>1</v>
      </c>
      <c r="F2811" s="39">
        <v>35097001</v>
      </c>
      <c r="G2811" s="39">
        <v>26</v>
      </c>
      <c r="H2811" s="39">
        <v>19</v>
      </c>
      <c r="I2811" s="132">
        <v>0.88397649999999983</v>
      </c>
      <c r="J2811" s="132">
        <v>0.88066069999999985</v>
      </c>
      <c r="K2811" s="132">
        <v>3.315799999999999E-3</v>
      </c>
      <c r="L2811" s="133">
        <v>0</v>
      </c>
      <c r="M2811" s="132">
        <v>0.26999989999999996</v>
      </c>
      <c r="N2811" s="132">
        <v>9.9449999999999994E-4</v>
      </c>
      <c r="O2811" s="132">
        <v>0.60099069999999999</v>
      </c>
      <c r="P2811" s="132">
        <v>3.0793000000000001E-3</v>
      </c>
      <c r="Q2811" s="140">
        <v>18</v>
      </c>
      <c r="R2811" s="134">
        <v>52</v>
      </c>
      <c r="S2811" s="122">
        <f t="shared" si="86"/>
        <v>57.777777777777771</v>
      </c>
      <c r="T2811" s="122">
        <f t="shared" si="87"/>
        <v>42.222222222222221</v>
      </c>
    </row>
    <row r="2812" spans="1:20" x14ac:dyDescent="0.25">
      <c r="A2812" s="3">
        <v>2014</v>
      </c>
      <c r="B2812" s="2" t="s">
        <v>113</v>
      </c>
      <c r="C2812" s="1">
        <v>3509809</v>
      </c>
      <c r="D2812" s="4">
        <v>17</v>
      </c>
      <c r="E2812" s="6">
        <v>17</v>
      </c>
      <c r="F2812" s="39">
        <v>350980917</v>
      </c>
      <c r="G2812" s="39">
        <v>10</v>
      </c>
      <c r="H2812" s="39">
        <v>7</v>
      </c>
      <c r="I2812" s="132">
        <v>0.18178710000000003</v>
      </c>
      <c r="J2812" s="132">
        <v>0.18148380000000003</v>
      </c>
      <c r="K2812" s="132">
        <v>3.033E-4</v>
      </c>
      <c r="L2812" s="133">
        <v>0</v>
      </c>
      <c r="M2812" s="132">
        <v>0</v>
      </c>
      <c r="N2812" s="132">
        <v>5.8000000000000004E-6</v>
      </c>
      <c r="O2812" s="132">
        <v>0.17646060000000002</v>
      </c>
      <c r="P2812" s="132">
        <v>5.0000000000000001E-3</v>
      </c>
      <c r="Q2812" s="140">
        <v>9</v>
      </c>
      <c r="R2812" s="134">
        <v>2</v>
      </c>
      <c r="S2812" s="122">
        <f t="shared" si="86"/>
        <v>58.82352941176471</v>
      </c>
      <c r="T2812" s="122">
        <f t="shared" si="87"/>
        <v>41.17647058823529</v>
      </c>
    </row>
    <row r="2813" spans="1:20" x14ac:dyDescent="0.25">
      <c r="A2813" s="3">
        <v>2014</v>
      </c>
      <c r="B2813" s="2" t="s">
        <v>114</v>
      </c>
      <c r="C2813" s="1">
        <v>3509908</v>
      </c>
      <c r="D2813" s="4">
        <v>11</v>
      </c>
      <c r="E2813" s="6">
        <v>11</v>
      </c>
      <c r="F2813" s="39">
        <v>350990811</v>
      </c>
      <c r="G2813" s="39">
        <v>14</v>
      </c>
      <c r="H2813" s="39">
        <v>3</v>
      </c>
      <c r="I2813" s="132">
        <v>0.28072990000000003</v>
      </c>
      <c r="J2813" s="132">
        <v>0.28000650000000005</v>
      </c>
      <c r="K2813" s="132">
        <v>7.2339999999999991E-4</v>
      </c>
      <c r="L2813" s="133">
        <v>0</v>
      </c>
      <c r="M2813" s="132">
        <v>0.1172778</v>
      </c>
      <c r="N2813" s="132">
        <v>2.1879999999999998E-4</v>
      </c>
      <c r="O2813" s="132">
        <v>0.1624138</v>
      </c>
      <c r="P2813" s="132">
        <v>0</v>
      </c>
      <c r="Q2813" s="140">
        <v>5</v>
      </c>
      <c r="R2813" s="134">
        <v>24</v>
      </c>
      <c r="S2813" s="122">
        <f t="shared" si="86"/>
        <v>82.35294117647058</v>
      </c>
      <c r="T2813" s="122">
        <f t="shared" si="87"/>
        <v>17.647058823529413</v>
      </c>
    </row>
    <row r="2814" spans="1:20" x14ac:dyDescent="0.25">
      <c r="A2814" s="3">
        <v>2014</v>
      </c>
      <c r="B2814" s="2" t="s">
        <v>115</v>
      </c>
      <c r="C2814" s="1">
        <v>3509957</v>
      </c>
      <c r="D2814" s="4">
        <v>2</v>
      </c>
      <c r="E2814" s="6">
        <v>2</v>
      </c>
      <c r="F2814" s="39">
        <v>35099572</v>
      </c>
      <c r="G2814" s="39">
        <v>7</v>
      </c>
      <c r="H2814" s="39">
        <v>3</v>
      </c>
      <c r="I2814" s="132">
        <v>3.6741699999999995E-2</v>
      </c>
      <c r="J2814" s="132">
        <v>1.6977699999999995E-2</v>
      </c>
      <c r="K2814" s="132">
        <v>1.9764E-2</v>
      </c>
      <c r="L2814" s="133">
        <v>0.1388888888888889</v>
      </c>
      <c r="M2814" s="132">
        <v>1.9583400000000001E-2</v>
      </c>
      <c r="N2814" s="132">
        <v>1.806E-4</v>
      </c>
      <c r="O2814" s="132">
        <v>1.6031899999999998E-2</v>
      </c>
      <c r="P2814" s="132">
        <v>9.458E-4</v>
      </c>
      <c r="Q2814" s="140">
        <v>1</v>
      </c>
      <c r="R2814" s="134">
        <v>10</v>
      </c>
      <c r="S2814" s="122">
        <f t="shared" si="86"/>
        <v>70</v>
      </c>
      <c r="T2814" s="122">
        <f t="shared" si="87"/>
        <v>30</v>
      </c>
    </row>
    <row r="2815" spans="1:20" x14ac:dyDescent="0.25">
      <c r="A2815" s="3">
        <v>2014</v>
      </c>
      <c r="B2815" s="2" t="s">
        <v>116</v>
      </c>
      <c r="C2815" s="1">
        <v>3510005</v>
      </c>
      <c r="D2815" s="4">
        <v>17</v>
      </c>
      <c r="E2815" s="6">
        <v>17</v>
      </c>
      <c r="F2815" s="39">
        <v>351000517</v>
      </c>
      <c r="G2815" s="39">
        <v>13</v>
      </c>
      <c r="H2815" s="39">
        <v>30</v>
      </c>
      <c r="I2815" s="132">
        <v>0.20851639999999999</v>
      </c>
      <c r="J2815" s="132">
        <v>0.15091660000000001</v>
      </c>
      <c r="K2815" s="132">
        <v>5.7599799999999986E-2</v>
      </c>
      <c r="L2815" s="133">
        <v>0</v>
      </c>
      <c r="M2815" s="132">
        <v>0</v>
      </c>
      <c r="N2815" s="132">
        <v>9.7631000000000003E-3</v>
      </c>
      <c r="O2815" s="132">
        <v>0.15091660000000001</v>
      </c>
      <c r="P2815" s="132">
        <v>0</v>
      </c>
      <c r="Q2815" s="140">
        <v>19</v>
      </c>
      <c r="R2815" s="134">
        <v>2</v>
      </c>
      <c r="S2815" s="122">
        <f t="shared" si="86"/>
        <v>30.232558139534881</v>
      </c>
      <c r="T2815" s="122">
        <f t="shared" si="87"/>
        <v>69.767441860465112</v>
      </c>
    </row>
    <row r="2816" spans="1:20" x14ac:dyDescent="0.25">
      <c r="A2816" s="3">
        <v>2014</v>
      </c>
      <c r="B2816" s="2" t="s">
        <v>117</v>
      </c>
      <c r="C2816" s="1">
        <v>3510104</v>
      </c>
      <c r="D2816" s="4">
        <v>15</v>
      </c>
      <c r="E2816" s="6">
        <v>15</v>
      </c>
      <c r="F2816" s="39">
        <v>351010415</v>
      </c>
      <c r="G2816" s="39">
        <v>0</v>
      </c>
      <c r="H2816" s="39">
        <v>5</v>
      </c>
      <c r="I2816" s="132">
        <v>1.8910999999999999E-3</v>
      </c>
      <c r="J2816" s="132">
        <v>0</v>
      </c>
      <c r="K2816" s="132">
        <v>1.8910999999999999E-3</v>
      </c>
      <c r="L2816" s="133">
        <v>0</v>
      </c>
      <c r="M2816" s="132">
        <v>0</v>
      </c>
      <c r="N2816" s="132">
        <v>7.2219999999999999E-4</v>
      </c>
      <c r="O2816" s="132">
        <v>9.722E-4</v>
      </c>
      <c r="P2816" s="132">
        <v>0</v>
      </c>
      <c r="Q2816" s="140">
        <v>0</v>
      </c>
      <c r="R2816" s="134">
        <v>1</v>
      </c>
      <c r="S2816" s="122">
        <f t="shared" si="86"/>
        <v>0</v>
      </c>
      <c r="T2816" s="122">
        <f t="shared" si="87"/>
        <v>100</v>
      </c>
    </row>
    <row r="2817" spans="1:20" x14ac:dyDescent="0.25">
      <c r="A2817" s="3">
        <v>2014</v>
      </c>
      <c r="B2817" s="2" t="s">
        <v>117</v>
      </c>
      <c r="C2817" s="1">
        <v>3510104</v>
      </c>
      <c r="D2817" s="4">
        <v>15</v>
      </c>
      <c r="E2817" s="6">
        <v>16</v>
      </c>
      <c r="F2817" s="39">
        <v>351010416</v>
      </c>
      <c r="G2817" s="39">
        <v>1</v>
      </c>
      <c r="H2817" s="39">
        <v>3</v>
      </c>
      <c r="I2817" s="132">
        <v>5.8008000000000001E-3</v>
      </c>
      <c r="J2817" s="132">
        <v>3.4721999999999999E-3</v>
      </c>
      <c r="K2817" s="132">
        <v>2.3286000000000001E-3</v>
      </c>
      <c r="L2817" s="133">
        <v>0</v>
      </c>
      <c r="M2817" s="132">
        <v>0</v>
      </c>
      <c r="N2817" s="132">
        <v>0</v>
      </c>
      <c r="O2817" s="132">
        <v>5.8007999999999992E-3</v>
      </c>
      <c r="P2817" s="132">
        <v>0</v>
      </c>
      <c r="Q2817" s="140">
        <v>0</v>
      </c>
      <c r="R2817" s="134">
        <v>0</v>
      </c>
      <c r="S2817" s="122">
        <f t="shared" si="86"/>
        <v>25</v>
      </c>
      <c r="T2817" s="122">
        <f t="shared" si="87"/>
        <v>75</v>
      </c>
    </row>
    <row r="2818" spans="1:20" x14ac:dyDescent="0.25">
      <c r="A2818" s="3">
        <v>2014</v>
      </c>
      <c r="B2818" s="2" t="s">
        <v>118</v>
      </c>
      <c r="C2818" s="1">
        <v>3510153</v>
      </c>
      <c r="D2818" s="4">
        <v>17</v>
      </c>
      <c r="E2818" s="6">
        <v>17</v>
      </c>
      <c r="F2818" s="39">
        <v>351015317</v>
      </c>
      <c r="G2818" s="39">
        <v>1</v>
      </c>
      <c r="H2818" s="39">
        <v>2</v>
      </c>
      <c r="I2818" s="132">
        <v>1.55867E-2</v>
      </c>
      <c r="J2818" s="132">
        <v>1.4999999999999999E-2</v>
      </c>
      <c r="K2818" s="132">
        <v>5.867E-4</v>
      </c>
      <c r="L2818" s="133">
        <v>0</v>
      </c>
      <c r="M2818" s="132">
        <v>0</v>
      </c>
      <c r="N2818" s="132">
        <v>1.042E-4</v>
      </c>
      <c r="O2818" s="132">
        <v>1.4999999999999999E-2</v>
      </c>
      <c r="P2818" s="132">
        <v>0</v>
      </c>
      <c r="Q2818" s="140">
        <v>2</v>
      </c>
      <c r="R2818" s="134">
        <v>0</v>
      </c>
      <c r="S2818" s="122">
        <f t="shared" si="86"/>
        <v>33.333333333333329</v>
      </c>
      <c r="T2818" s="122">
        <f t="shared" si="87"/>
        <v>66.666666666666657</v>
      </c>
    </row>
    <row r="2819" spans="1:20" x14ac:dyDescent="0.25">
      <c r="A2819" s="3">
        <v>2014</v>
      </c>
      <c r="B2819" s="2" t="s">
        <v>119</v>
      </c>
      <c r="C2819" s="1">
        <v>3510203</v>
      </c>
      <c r="D2819" s="4">
        <v>14</v>
      </c>
      <c r="E2819" s="6">
        <v>14</v>
      </c>
      <c r="F2819" s="39">
        <v>351020314</v>
      </c>
      <c r="G2819" s="39">
        <v>64</v>
      </c>
      <c r="H2819" s="39">
        <v>16</v>
      </c>
      <c r="I2819" s="132">
        <v>0.25547869999999995</v>
      </c>
      <c r="J2819" s="132">
        <v>0.25108699999999995</v>
      </c>
      <c r="K2819" s="132">
        <v>4.3916999999999993E-3</v>
      </c>
      <c r="L2819" s="133">
        <v>0</v>
      </c>
      <c r="M2819" s="132">
        <v>8.9566599999999996E-2</v>
      </c>
      <c r="N2819" s="132">
        <v>6.9400000000000006E-5</v>
      </c>
      <c r="O2819" s="132">
        <v>0.16455159999999996</v>
      </c>
      <c r="P2819" s="132">
        <v>0</v>
      </c>
      <c r="Q2819" s="140">
        <v>43</v>
      </c>
      <c r="R2819" s="134">
        <v>11</v>
      </c>
      <c r="S2819" s="122">
        <f t="shared" ref="S2819:S2882" si="88">IFERROR(((G2819)/(SUM($G2819:$H2819)))*100,0)</f>
        <v>80</v>
      </c>
      <c r="T2819" s="122">
        <f t="shared" ref="T2819:T2882" si="89">IFERROR(((H2819)/(SUM($G2819:$H2819)))*100,0)</f>
        <v>20</v>
      </c>
    </row>
    <row r="2820" spans="1:20" x14ac:dyDescent="0.25">
      <c r="A2820" s="3">
        <v>2014</v>
      </c>
      <c r="B2820" s="2" t="s">
        <v>120</v>
      </c>
      <c r="C2820" s="1">
        <v>3510302</v>
      </c>
      <c r="D2820" s="4">
        <v>10</v>
      </c>
      <c r="E2820" s="6">
        <v>10</v>
      </c>
      <c r="F2820" s="39">
        <v>351030210</v>
      </c>
      <c r="G2820" s="39">
        <v>8</v>
      </c>
      <c r="H2820" s="39">
        <v>13</v>
      </c>
      <c r="I2820" s="132">
        <v>0.41653400000000002</v>
      </c>
      <c r="J2820" s="132">
        <v>0.40009880000000003</v>
      </c>
      <c r="K2820" s="132">
        <v>1.6435199999999997E-2</v>
      </c>
      <c r="L2820" s="133">
        <v>0</v>
      </c>
      <c r="M2820" s="132">
        <v>0.25111119999999998</v>
      </c>
      <c r="N2820" s="132">
        <v>3.4700000000000003E-5</v>
      </c>
      <c r="O2820" s="132">
        <v>0.16435810000000001</v>
      </c>
      <c r="P2820" s="132">
        <v>0</v>
      </c>
      <c r="Q2820" s="140">
        <v>10</v>
      </c>
      <c r="R2820" s="134">
        <v>13</v>
      </c>
      <c r="S2820" s="122">
        <f t="shared" si="88"/>
        <v>38.095238095238095</v>
      </c>
      <c r="T2820" s="122">
        <f t="shared" si="89"/>
        <v>61.904761904761905</v>
      </c>
    </row>
    <row r="2821" spans="1:20" x14ac:dyDescent="0.25">
      <c r="A2821" s="3">
        <v>2014</v>
      </c>
      <c r="B2821" s="2" t="s">
        <v>121</v>
      </c>
      <c r="C2821" s="1">
        <v>3510401</v>
      </c>
      <c r="D2821" s="4">
        <v>5</v>
      </c>
      <c r="E2821" s="6">
        <v>5</v>
      </c>
      <c r="F2821" s="39">
        <v>35104015</v>
      </c>
      <c r="G2821" s="39">
        <v>16</v>
      </c>
      <c r="H2821" s="39">
        <v>107</v>
      </c>
      <c r="I2821" s="132">
        <v>0.3170850999999999</v>
      </c>
      <c r="J2821" s="132">
        <v>0.13744460000000003</v>
      </c>
      <c r="K2821" s="132">
        <v>0.17964049999999987</v>
      </c>
      <c r="L2821" s="133">
        <v>0</v>
      </c>
      <c r="M2821" s="132">
        <v>0.21849750000000004</v>
      </c>
      <c r="N2821" s="132">
        <v>7.461000000000001E-2</v>
      </c>
      <c r="O2821" s="132">
        <v>1.2383700000000001E-2</v>
      </c>
      <c r="P2821" s="132">
        <v>1.5E-5</v>
      </c>
      <c r="Q2821" s="140">
        <v>22</v>
      </c>
      <c r="R2821" s="134">
        <v>37</v>
      </c>
      <c r="S2821" s="122">
        <f t="shared" si="88"/>
        <v>13.008130081300814</v>
      </c>
      <c r="T2821" s="122">
        <f t="shared" si="89"/>
        <v>86.99186991869918</v>
      </c>
    </row>
    <row r="2822" spans="1:20" x14ac:dyDescent="0.25">
      <c r="A2822" s="3">
        <v>2014</v>
      </c>
      <c r="B2822" s="2" t="s">
        <v>122</v>
      </c>
      <c r="C2822" s="1">
        <v>3510500</v>
      </c>
      <c r="D2822" s="4">
        <v>3</v>
      </c>
      <c r="E2822" s="6">
        <v>3</v>
      </c>
      <c r="F2822" s="39">
        <v>35105003</v>
      </c>
      <c r="G2822" s="39">
        <v>30</v>
      </c>
      <c r="H2822" s="39">
        <v>10</v>
      </c>
      <c r="I2822" s="132">
        <v>0.8493240999999998</v>
      </c>
      <c r="J2822" s="132">
        <v>0.83885419999999977</v>
      </c>
      <c r="K2822" s="132">
        <v>1.0469900000000004E-2</v>
      </c>
      <c r="L2822" s="133">
        <v>0</v>
      </c>
      <c r="M2822" s="132">
        <v>0.70363880000000001</v>
      </c>
      <c r="N2822" s="132">
        <v>4.3846999999999992E-3</v>
      </c>
      <c r="O2822" s="132">
        <v>1.9931000000000003E-3</v>
      </c>
      <c r="P2822" s="132">
        <v>4.4931400000000003E-2</v>
      </c>
      <c r="Q2822" s="140">
        <v>14</v>
      </c>
      <c r="R2822" s="134">
        <v>94</v>
      </c>
      <c r="S2822" s="122">
        <f t="shared" si="88"/>
        <v>75</v>
      </c>
      <c r="T2822" s="122">
        <f t="shared" si="89"/>
        <v>25</v>
      </c>
    </row>
    <row r="2823" spans="1:20" x14ac:dyDescent="0.25">
      <c r="A2823" s="3">
        <v>2014</v>
      </c>
      <c r="B2823" s="2" t="s">
        <v>123</v>
      </c>
      <c r="C2823" s="1">
        <v>3510609</v>
      </c>
      <c r="D2823" s="4">
        <v>6</v>
      </c>
      <c r="E2823" s="6">
        <v>6</v>
      </c>
      <c r="F2823" s="39">
        <v>35106096</v>
      </c>
      <c r="G2823" s="39">
        <v>1</v>
      </c>
      <c r="H2823" s="39">
        <v>17</v>
      </c>
      <c r="I2823" s="132">
        <v>1.0714124</v>
      </c>
      <c r="J2823" s="132">
        <v>1.05</v>
      </c>
      <c r="K2823" s="132">
        <v>2.1412400000000002E-2</v>
      </c>
      <c r="L2823" s="133">
        <v>0</v>
      </c>
      <c r="M2823" s="132">
        <v>1.05</v>
      </c>
      <c r="N2823" s="132">
        <v>3.7413999999999998E-3</v>
      </c>
      <c r="O2823" s="132">
        <v>0</v>
      </c>
      <c r="P2823" s="132">
        <v>0</v>
      </c>
      <c r="Q2823" s="140">
        <v>8</v>
      </c>
      <c r="R2823" s="134">
        <v>52</v>
      </c>
      <c r="S2823" s="122">
        <f t="shared" si="88"/>
        <v>5.5555555555555554</v>
      </c>
      <c r="T2823" s="122">
        <f t="shared" si="89"/>
        <v>94.444444444444443</v>
      </c>
    </row>
    <row r="2824" spans="1:20" x14ac:dyDescent="0.25">
      <c r="A2824" s="3">
        <v>2014</v>
      </c>
      <c r="B2824" s="2" t="s">
        <v>124</v>
      </c>
      <c r="C2824" s="1">
        <v>3510708</v>
      </c>
      <c r="D2824" s="4">
        <v>15</v>
      </c>
      <c r="E2824" s="6">
        <v>15</v>
      </c>
      <c r="F2824" s="39">
        <v>351070815</v>
      </c>
      <c r="G2824" s="39">
        <v>11</v>
      </c>
      <c r="H2824" s="39">
        <v>10</v>
      </c>
      <c r="I2824" s="132">
        <v>0.10521299999999999</v>
      </c>
      <c r="J2824" s="132">
        <v>0.10104569999999999</v>
      </c>
      <c r="K2824" s="132">
        <v>4.1673000000000005E-3</v>
      </c>
      <c r="L2824" s="133">
        <v>0.26012855149670222</v>
      </c>
      <c r="M2824" s="132">
        <v>0</v>
      </c>
      <c r="N2824" s="132">
        <v>2.8939999999999999E-4</v>
      </c>
      <c r="O2824" s="132">
        <v>0.10464299999999999</v>
      </c>
      <c r="P2824" s="132">
        <v>0</v>
      </c>
      <c r="Q2824" s="140">
        <v>0</v>
      </c>
      <c r="R2824" s="134">
        <v>1</v>
      </c>
      <c r="S2824" s="122">
        <f t="shared" si="88"/>
        <v>52.380952380952387</v>
      </c>
      <c r="T2824" s="122">
        <f t="shared" si="89"/>
        <v>47.619047619047613</v>
      </c>
    </row>
    <row r="2825" spans="1:20" x14ac:dyDescent="0.25">
      <c r="A2825" s="3">
        <v>2014</v>
      </c>
      <c r="B2825" s="2" t="s">
        <v>125</v>
      </c>
      <c r="C2825" s="1">
        <v>3510807</v>
      </c>
      <c r="D2825" s="4">
        <v>4</v>
      </c>
      <c r="E2825" s="6">
        <v>4</v>
      </c>
      <c r="F2825" s="39">
        <v>35108074</v>
      </c>
      <c r="G2825" s="39">
        <v>139</v>
      </c>
      <c r="H2825" s="39">
        <v>16</v>
      </c>
      <c r="I2825" s="132">
        <v>1.2562289999999985</v>
      </c>
      <c r="J2825" s="132">
        <v>1.2428406999999986</v>
      </c>
      <c r="K2825" s="132">
        <v>1.3388300000000002E-2</v>
      </c>
      <c r="L2825" s="133">
        <v>4.8944063926940638E-2</v>
      </c>
      <c r="M2825" s="132">
        <v>1.8795999999999999E-3</v>
      </c>
      <c r="N2825" s="132">
        <v>6.6699999999999995E-5</v>
      </c>
      <c r="O2825" s="132">
        <v>1.2483395999999989</v>
      </c>
      <c r="P2825" s="132">
        <v>6.3889999999999997E-4</v>
      </c>
      <c r="Q2825" s="140">
        <v>55</v>
      </c>
      <c r="R2825" s="134">
        <v>8</v>
      </c>
      <c r="S2825" s="122">
        <f t="shared" si="88"/>
        <v>89.677419354838705</v>
      </c>
      <c r="T2825" s="122">
        <f t="shared" si="89"/>
        <v>10.32258064516129</v>
      </c>
    </row>
    <row r="2826" spans="1:20" x14ac:dyDescent="0.25">
      <c r="A2826" s="3">
        <v>2014</v>
      </c>
      <c r="B2826" s="2" t="s">
        <v>125</v>
      </c>
      <c r="C2826" s="1">
        <v>3510807</v>
      </c>
      <c r="D2826" s="4">
        <v>4</v>
      </c>
      <c r="E2826" s="6">
        <v>9</v>
      </c>
      <c r="F2826" s="39">
        <v>35108079</v>
      </c>
      <c r="G2826" s="39">
        <v>80</v>
      </c>
      <c r="H2826" s="39">
        <v>9</v>
      </c>
      <c r="I2826" s="132">
        <v>0.90074330000000014</v>
      </c>
      <c r="J2826" s="132">
        <v>0.8993502000000001</v>
      </c>
      <c r="K2826" s="132">
        <v>1.3930999999999998E-3</v>
      </c>
      <c r="L2826" s="133">
        <v>3.5056737696600712E-2</v>
      </c>
      <c r="M2826" s="132">
        <v>0</v>
      </c>
      <c r="N2826" s="132">
        <v>8.4209999999999992E-4</v>
      </c>
      <c r="O2826" s="132">
        <v>0.89954469999999997</v>
      </c>
      <c r="P2826" s="132">
        <v>0</v>
      </c>
      <c r="Q2826" s="140">
        <v>39</v>
      </c>
      <c r="R2826" s="134">
        <v>2</v>
      </c>
      <c r="S2826" s="122">
        <f t="shared" si="88"/>
        <v>89.887640449438194</v>
      </c>
      <c r="T2826" s="122">
        <f t="shared" si="89"/>
        <v>10.112359550561797</v>
      </c>
    </row>
    <row r="2827" spans="1:20" x14ac:dyDescent="0.25">
      <c r="A2827" s="3">
        <v>2014</v>
      </c>
      <c r="B2827" s="2" t="s">
        <v>126</v>
      </c>
      <c r="C2827" s="1">
        <v>3510906</v>
      </c>
      <c r="D2827" s="4">
        <v>4</v>
      </c>
      <c r="E2827" s="6">
        <v>4</v>
      </c>
      <c r="F2827" s="39">
        <v>35109064</v>
      </c>
      <c r="G2827" s="39">
        <v>13</v>
      </c>
      <c r="H2827" s="39">
        <v>4</v>
      </c>
      <c r="I2827" s="132">
        <v>4.1853499999999995E-2</v>
      </c>
      <c r="J2827" s="132">
        <v>4.0790399999999997E-2</v>
      </c>
      <c r="K2827" s="132">
        <v>1.0630999999999998E-3</v>
      </c>
      <c r="L2827" s="133">
        <v>0</v>
      </c>
      <c r="M2827" s="132">
        <v>4.7943999999999999E-3</v>
      </c>
      <c r="N2827" s="132">
        <v>0</v>
      </c>
      <c r="O2827" s="132">
        <v>3.4724599999999994E-2</v>
      </c>
      <c r="P2827" s="132">
        <v>0</v>
      </c>
      <c r="Q2827" s="140">
        <v>7</v>
      </c>
      <c r="R2827" s="134">
        <v>4</v>
      </c>
      <c r="S2827" s="122">
        <f t="shared" si="88"/>
        <v>76.470588235294116</v>
      </c>
      <c r="T2827" s="122">
        <f t="shared" si="89"/>
        <v>23.52941176470588</v>
      </c>
    </row>
    <row r="2828" spans="1:20" x14ac:dyDescent="0.25">
      <c r="A2828" s="3">
        <v>2014</v>
      </c>
      <c r="B2828" s="2" t="s">
        <v>126</v>
      </c>
      <c r="C2828" s="1">
        <v>3510906</v>
      </c>
      <c r="D2828" s="4">
        <v>4</v>
      </c>
      <c r="E2828" s="6">
        <v>8</v>
      </c>
      <c r="F2828" s="39">
        <v>35109068</v>
      </c>
      <c r="G2828" s="39">
        <v>2</v>
      </c>
      <c r="H2828" s="39">
        <v>0</v>
      </c>
      <c r="I2828" s="132">
        <v>4.0230999999999999E-3</v>
      </c>
      <c r="J2828" s="132">
        <v>4.0230999999999999E-3</v>
      </c>
      <c r="K2828" s="132">
        <v>0</v>
      </c>
      <c r="L2828" s="133">
        <v>0</v>
      </c>
      <c r="M2828" s="132">
        <v>0</v>
      </c>
      <c r="N2828" s="132">
        <v>0</v>
      </c>
      <c r="O2828" s="132">
        <v>4.0230999999999999E-3</v>
      </c>
      <c r="P2828" s="132">
        <v>0</v>
      </c>
      <c r="Q2828" s="140">
        <v>1</v>
      </c>
      <c r="R2828" s="134">
        <v>0</v>
      </c>
      <c r="S2828" s="122">
        <f t="shared" si="88"/>
        <v>100</v>
      </c>
      <c r="T2828" s="122">
        <f t="shared" si="89"/>
        <v>0</v>
      </c>
    </row>
    <row r="2829" spans="1:20" x14ac:dyDescent="0.25">
      <c r="A2829" s="3">
        <v>2014</v>
      </c>
      <c r="B2829" s="2" t="s">
        <v>127</v>
      </c>
      <c r="C2829" s="1">
        <v>3511003</v>
      </c>
      <c r="D2829" s="4">
        <v>19</v>
      </c>
      <c r="E2829" s="6">
        <v>19</v>
      </c>
      <c r="F2829" s="39">
        <v>351100319</v>
      </c>
      <c r="G2829" s="39">
        <v>4</v>
      </c>
      <c r="H2829" s="39">
        <v>45</v>
      </c>
      <c r="I2829" s="132">
        <v>8.9867699999999981E-2</v>
      </c>
      <c r="J2829" s="132">
        <v>1.5594E-2</v>
      </c>
      <c r="K2829" s="132">
        <v>7.4273699999999984E-2</v>
      </c>
      <c r="L2829" s="133">
        <v>0.28416258604769151</v>
      </c>
      <c r="M2829" s="132">
        <v>5.5648300000000005E-2</v>
      </c>
      <c r="N2829" s="132">
        <v>1.4820399999999999E-2</v>
      </c>
      <c r="O2829" s="132">
        <v>1.5594E-2</v>
      </c>
      <c r="P2829" s="132">
        <v>0</v>
      </c>
      <c r="Q2829" s="140">
        <v>1</v>
      </c>
      <c r="R2829" s="134">
        <v>9</v>
      </c>
      <c r="S2829" s="122">
        <f t="shared" si="88"/>
        <v>8.1632653061224492</v>
      </c>
      <c r="T2829" s="122">
        <f t="shared" si="89"/>
        <v>91.83673469387756</v>
      </c>
    </row>
    <row r="2830" spans="1:20" x14ac:dyDescent="0.25">
      <c r="A2830" s="3">
        <v>2014</v>
      </c>
      <c r="B2830" s="2" t="s">
        <v>127</v>
      </c>
      <c r="C2830" s="1">
        <v>3511003</v>
      </c>
      <c r="D2830" s="4">
        <v>19</v>
      </c>
      <c r="E2830" s="6">
        <v>20</v>
      </c>
      <c r="F2830" s="39">
        <v>351100320</v>
      </c>
      <c r="G2830" s="39">
        <v>0</v>
      </c>
      <c r="H2830" s="39">
        <v>0</v>
      </c>
      <c r="I2830" s="132">
        <v>0</v>
      </c>
      <c r="J2830" s="132">
        <v>0</v>
      </c>
      <c r="K2830" s="132">
        <v>0</v>
      </c>
      <c r="L2830" s="133">
        <v>0</v>
      </c>
      <c r="M2830" s="132">
        <v>0</v>
      </c>
      <c r="N2830" s="132">
        <v>0</v>
      </c>
      <c r="O2830" s="132">
        <v>0</v>
      </c>
      <c r="P2830" s="132">
        <v>0</v>
      </c>
      <c r="Q2830" s="140">
        <v>0</v>
      </c>
      <c r="R2830" s="134">
        <v>0</v>
      </c>
      <c r="S2830" s="122">
        <f t="shared" si="88"/>
        <v>0</v>
      </c>
      <c r="T2830" s="122">
        <f t="shared" si="89"/>
        <v>0</v>
      </c>
    </row>
    <row r="2831" spans="1:20" x14ac:dyDescent="0.25">
      <c r="A2831" s="3">
        <v>2014</v>
      </c>
      <c r="B2831" s="2" t="s">
        <v>128</v>
      </c>
      <c r="C2831" s="1">
        <v>3511102</v>
      </c>
      <c r="D2831" s="4">
        <v>15</v>
      </c>
      <c r="E2831" s="6">
        <v>15</v>
      </c>
      <c r="F2831" s="39">
        <v>351110215</v>
      </c>
      <c r="G2831" s="39">
        <v>8</v>
      </c>
      <c r="H2831" s="39">
        <v>305</v>
      </c>
      <c r="I2831" s="132">
        <v>1.0322427000000047</v>
      </c>
      <c r="J2831" s="132">
        <v>0.24666020000000002</v>
      </c>
      <c r="K2831" s="132">
        <v>0.78558250000000474</v>
      </c>
      <c r="L2831" s="133">
        <v>0</v>
      </c>
      <c r="M2831" s="132">
        <v>0.47244200000000003</v>
      </c>
      <c r="N2831" s="132">
        <v>0.30122749999999965</v>
      </c>
      <c r="O2831" s="132">
        <v>0.19621469999999999</v>
      </c>
      <c r="P2831" s="132">
        <v>4.6296000000000002E-3</v>
      </c>
      <c r="Q2831" s="140">
        <v>7</v>
      </c>
      <c r="R2831" s="134">
        <v>59</v>
      </c>
      <c r="S2831" s="122">
        <f t="shared" si="88"/>
        <v>2.5559105431309903</v>
      </c>
      <c r="T2831" s="122">
        <f t="shared" si="89"/>
        <v>97.444089456869008</v>
      </c>
    </row>
    <row r="2832" spans="1:20" x14ac:dyDescent="0.25">
      <c r="A2832" s="3">
        <v>2014</v>
      </c>
      <c r="B2832" s="2" t="s">
        <v>128</v>
      </c>
      <c r="C2832" s="1">
        <v>3511102</v>
      </c>
      <c r="D2832" s="4">
        <v>15</v>
      </c>
      <c r="E2832" s="6">
        <v>16</v>
      </c>
      <c r="F2832" s="39">
        <v>351110216</v>
      </c>
      <c r="G2832" s="39">
        <v>1</v>
      </c>
      <c r="H2832" s="39">
        <v>0</v>
      </c>
      <c r="I2832" s="132">
        <v>2.9166999999999999E-3</v>
      </c>
      <c r="J2832" s="132">
        <v>2.9166999999999999E-3</v>
      </c>
      <c r="K2832" s="132">
        <v>0</v>
      </c>
      <c r="L2832" s="133">
        <v>0</v>
      </c>
      <c r="M2832" s="132">
        <v>0</v>
      </c>
      <c r="N2832" s="132">
        <v>0</v>
      </c>
      <c r="O2832" s="132">
        <v>2.9166999999999999E-3</v>
      </c>
      <c r="P2832" s="132">
        <v>0</v>
      </c>
      <c r="Q2832" s="140">
        <v>2</v>
      </c>
      <c r="R2832" s="134">
        <v>1</v>
      </c>
      <c r="S2832" s="122">
        <f t="shared" si="88"/>
        <v>100</v>
      </c>
      <c r="T2832" s="122">
        <f t="shared" si="89"/>
        <v>0</v>
      </c>
    </row>
    <row r="2833" spans="1:20" x14ac:dyDescent="0.25">
      <c r="A2833" s="3">
        <v>2014</v>
      </c>
      <c r="B2833" s="2" t="s">
        <v>129</v>
      </c>
      <c r="C2833" s="1">
        <v>3511201</v>
      </c>
      <c r="D2833" s="4">
        <v>15</v>
      </c>
      <c r="E2833" s="6">
        <v>15</v>
      </c>
      <c r="F2833" s="39">
        <v>351120115</v>
      </c>
      <c r="G2833" s="39">
        <v>2</v>
      </c>
      <c r="H2833" s="39">
        <v>16</v>
      </c>
      <c r="I2833" s="132">
        <v>0.1163005</v>
      </c>
      <c r="J2833" s="132">
        <v>8.3385399999999998E-2</v>
      </c>
      <c r="K2833" s="132">
        <v>3.2915099999999996E-2</v>
      </c>
      <c r="L2833" s="133">
        <v>0</v>
      </c>
      <c r="M2833" s="132">
        <v>2.7777700000000002E-2</v>
      </c>
      <c r="N2833" s="132">
        <v>2.1064999999999999E-3</v>
      </c>
      <c r="O2833" s="132">
        <v>8.5410199999999992E-2</v>
      </c>
      <c r="P2833" s="132">
        <v>0</v>
      </c>
      <c r="Q2833" s="140">
        <v>1</v>
      </c>
      <c r="R2833" s="134">
        <v>7</v>
      </c>
      <c r="S2833" s="122">
        <f t="shared" si="88"/>
        <v>11.111111111111111</v>
      </c>
      <c r="T2833" s="122">
        <f t="shared" si="89"/>
        <v>88.888888888888886</v>
      </c>
    </row>
    <row r="2834" spans="1:20" x14ac:dyDescent="0.25">
      <c r="A2834" s="3">
        <v>2014</v>
      </c>
      <c r="B2834" s="2" t="s">
        <v>130</v>
      </c>
      <c r="C2834" s="1">
        <v>3511300</v>
      </c>
      <c r="D2834" s="4">
        <v>15</v>
      </c>
      <c r="E2834" s="6">
        <v>15</v>
      </c>
      <c r="F2834" s="39">
        <v>351130015</v>
      </c>
      <c r="G2834" s="39">
        <v>5</v>
      </c>
      <c r="H2834" s="39">
        <v>23</v>
      </c>
      <c r="I2834" s="132">
        <v>3.4678499999999994E-2</v>
      </c>
      <c r="J2834" s="132">
        <v>1.7661099999999999E-2</v>
      </c>
      <c r="K2834" s="132">
        <v>1.7017399999999995E-2</v>
      </c>
      <c r="L2834" s="133">
        <v>0</v>
      </c>
      <c r="M2834" s="132">
        <v>3.7499999999999999E-3</v>
      </c>
      <c r="N2834" s="132">
        <v>3.3279999999999998E-3</v>
      </c>
      <c r="O2834" s="132">
        <v>1.7790199999999999E-2</v>
      </c>
      <c r="P2834" s="132">
        <v>0</v>
      </c>
      <c r="Q2834" s="140">
        <v>8</v>
      </c>
      <c r="R2834" s="134">
        <v>0</v>
      </c>
      <c r="S2834" s="122">
        <f t="shared" si="88"/>
        <v>17.857142857142858</v>
      </c>
      <c r="T2834" s="122">
        <f t="shared" si="89"/>
        <v>82.142857142857139</v>
      </c>
    </row>
    <row r="2835" spans="1:20" x14ac:dyDescent="0.25">
      <c r="A2835" s="3">
        <v>2014</v>
      </c>
      <c r="B2835" s="2" t="s">
        <v>130</v>
      </c>
      <c r="C2835" s="1">
        <v>3511300</v>
      </c>
      <c r="D2835" s="4">
        <v>15</v>
      </c>
      <c r="E2835" s="6">
        <v>16</v>
      </c>
      <c r="F2835" s="39">
        <v>351130016</v>
      </c>
      <c r="G2835" s="39">
        <v>1</v>
      </c>
      <c r="H2835" s="39">
        <v>0</v>
      </c>
      <c r="I2835" s="132">
        <v>5.0000000000000001E-3</v>
      </c>
      <c r="J2835" s="132">
        <v>5.0000000000000001E-3</v>
      </c>
      <c r="K2835" s="132">
        <v>0</v>
      </c>
      <c r="L2835" s="133">
        <v>0</v>
      </c>
      <c r="M2835" s="132">
        <v>0</v>
      </c>
      <c r="N2835" s="132">
        <v>0</v>
      </c>
      <c r="O2835" s="132">
        <v>5.0000000000000001E-3</v>
      </c>
      <c r="P2835" s="132">
        <v>0</v>
      </c>
      <c r="Q2835" s="140">
        <v>7</v>
      </c>
      <c r="R2835" s="134">
        <v>0</v>
      </c>
      <c r="S2835" s="122">
        <f t="shared" si="88"/>
        <v>100</v>
      </c>
      <c r="T2835" s="122">
        <f t="shared" si="89"/>
        <v>0</v>
      </c>
    </row>
    <row r="2836" spans="1:20" x14ac:dyDescent="0.25">
      <c r="A2836" s="3">
        <v>2014</v>
      </c>
      <c r="B2836" s="2" t="s">
        <v>131</v>
      </c>
      <c r="C2836" s="1">
        <v>3511409</v>
      </c>
      <c r="D2836" s="4">
        <v>17</v>
      </c>
      <c r="E2836" s="6">
        <v>17</v>
      </c>
      <c r="F2836" s="39">
        <v>351140917</v>
      </c>
      <c r="G2836" s="39">
        <v>12</v>
      </c>
      <c r="H2836" s="39">
        <v>5</v>
      </c>
      <c r="I2836" s="132">
        <v>0.13083929999999999</v>
      </c>
      <c r="J2836" s="132">
        <v>6.174580000000001E-2</v>
      </c>
      <c r="K2836" s="132">
        <v>6.9093499999999988E-2</v>
      </c>
      <c r="L2836" s="133">
        <v>0</v>
      </c>
      <c r="M2836" s="132">
        <v>1.85185E-2</v>
      </c>
      <c r="N2836" s="132">
        <v>5.95679E-2</v>
      </c>
      <c r="O2836" s="132">
        <v>4.0579999999999998E-2</v>
      </c>
      <c r="P2836" s="132">
        <v>1.15741E-2</v>
      </c>
      <c r="Q2836" s="140">
        <v>2</v>
      </c>
      <c r="R2836" s="134">
        <v>2</v>
      </c>
      <c r="S2836" s="122">
        <f t="shared" si="88"/>
        <v>70.588235294117652</v>
      </c>
      <c r="T2836" s="122">
        <f t="shared" si="89"/>
        <v>29.411764705882355</v>
      </c>
    </row>
    <row r="2837" spans="1:20" x14ac:dyDescent="0.25">
      <c r="A2837" s="3">
        <v>2014</v>
      </c>
      <c r="B2837" s="2" t="s">
        <v>131</v>
      </c>
      <c r="C2837" s="1">
        <v>3511409</v>
      </c>
      <c r="D2837" s="4">
        <v>17</v>
      </c>
      <c r="E2837" s="6">
        <v>14</v>
      </c>
      <c r="F2837" s="39">
        <v>351140914</v>
      </c>
      <c r="G2837" s="39">
        <v>5</v>
      </c>
      <c r="H2837" s="39">
        <v>2</v>
      </c>
      <c r="I2837" s="132">
        <v>2.0346E-2</v>
      </c>
      <c r="J2837" s="132">
        <v>1.9234899999999999E-2</v>
      </c>
      <c r="K2837" s="132">
        <v>1.1111000000000001E-3</v>
      </c>
      <c r="L2837" s="133">
        <v>0</v>
      </c>
      <c r="M2837" s="132">
        <v>0</v>
      </c>
      <c r="N2837" s="132">
        <v>1.0092500000000001E-2</v>
      </c>
      <c r="O2837" s="132">
        <v>9.9756999999999988E-3</v>
      </c>
      <c r="P2837" s="132">
        <v>0</v>
      </c>
      <c r="Q2837" s="140">
        <v>1</v>
      </c>
      <c r="R2837" s="134">
        <v>1</v>
      </c>
      <c r="S2837" s="122">
        <f t="shared" si="88"/>
        <v>71.428571428571431</v>
      </c>
      <c r="T2837" s="122">
        <f t="shared" si="89"/>
        <v>28.571428571428569</v>
      </c>
    </row>
    <row r="2838" spans="1:20" x14ac:dyDescent="0.25">
      <c r="A2838" s="3">
        <v>2014</v>
      </c>
      <c r="B2838" s="2" t="s">
        <v>132</v>
      </c>
      <c r="C2838" s="1">
        <v>3511508</v>
      </c>
      <c r="D2838" s="4">
        <v>10</v>
      </c>
      <c r="E2838" s="6">
        <v>10</v>
      </c>
      <c r="F2838" s="39">
        <v>351150810</v>
      </c>
      <c r="G2838" s="39">
        <v>13</v>
      </c>
      <c r="H2838" s="39">
        <v>13</v>
      </c>
      <c r="I2838" s="132">
        <v>0.41553510000000005</v>
      </c>
      <c r="J2838" s="132">
        <v>0.40951640000000006</v>
      </c>
      <c r="K2838" s="132">
        <v>6.0187000000000001E-3</v>
      </c>
      <c r="L2838" s="133">
        <v>0</v>
      </c>
      <c r="M2838" s="132">
        <v>0.1666667</v>
      </c>
      <c r="N2838" s="132">
        <v>0.24703979999999995</v>
      </c>
      <c r="O2838" s="132">
        <v>1.5971000000000002E-3</v>
      </c>
      <c r="P2838" s="132">
        <v>2.3149999999999999E-4</v>
      </c>
      <c r="Q2838" s="140">
        <v>9</v>
      </c>
      <c r="R2838" s="134">
        <v>35</v>
      </c>
      <c r="S2838" s="122">
        <f t="shared" si="88"/>
        <v>50</v>
      </c>
      <c r="T2838" s="122">
        <f t="shared" si="89"/>
        <v>50</v>
      </c>
    </row>
    <row r="2839" spans="1:20" x14ac:dyDescent="0.25">
      <c r="A2839" s="3">
        <v>2014</v>
      </c>
      <c r="B2839" s="2" t="s">
        <v>133</v>
      </c>
      <c r="C2839" s="1">
        <v>3511607</v>
      </c>
      <c r="D2839" s="4">
        <v>10</v>
      </c>
      <c r="E2839" s="6">
        <v>10</v>
      </c>
      <c r="F2839" s="39">
        <v>351160710</v>
      </c>
      <c r="G2839" s="39">
        <v>21</v>
      </c>
      <c r="H2839" s="39">
        <v>14</v>
      </c>
      <c r="I2839" s="132">
        <v>5.0181199999999988E-2</v>
      </c>
      <c r="J2839" s="132">
        <v>3.0676699999999994E-2</v>
      </c>
      <c r="K2839" s="132">
        <v>1.9504499999999994E-2</v>
      </c>
      <c r="L2839" s="133">
        <v>0</v>
      </c>
      <c r="M2839" s="132">
        <v>0</v>
      </c>
      <c r="N2839" s="132">
        <v>1.4658600000000001E-2</v>
      </c>
      <c r="O2839" s="132">
        <v>2.2135999999999992E-2</v>
      </c>
      <c r="P2839" s="132">
        <v>1.1111999999999999E-3</v>
      </c>
      <c r="Q2839" s="140">
        <v>9</v>
      </c>
      <c r="R2839" s="134">
        <v>10</v>
      </c>
      <c r="S2839" s="122">
        <f t="shared" si="88"/>
        <v>60</v>
      </c>
      <c r="T2839" s="122">
        <f t="shared" si="89"/>
        <v>40</v>
      </c>
    </row>
    <row r="2840" spans="1:20" x14ac:dyDescent="0.25">
      <c r="A2840" s="3">
        <v>2014</v>
      </c>
      <c r="B2840" s="2" t="s">
        <v>134</v>
      </c>
      <c r="C2840" s="1">
        <v>3511706</v>
      </c>
      <c r="D2840" s="4">
        <v>5</v>
      </c>
      <c r="E2840" s="6">
        <v>5</v>
      </c>
      <c r="F2840" s="39">
        <v>35117065</v>
      </c>
      <c r="G2840" s="39">
        <v>15</v>
      </c>
      <c r="H2840" s="39">
        <v>7</v>
      </c>
      <c r="I2840" s="132">
        <v>2.3663799999999999E-2</v>
      </c>
      <c r="J2840" s="132">
        <v>1.9325799999999997E-2</v>
      </c>
      <c r="K2840" s="132">
        <v>4.3380000000000007E-3</v>
      </c>
      <c r="L2840" s="133">
        <v>0</v>
      </c>
      <c r="M2840" s="132">
        <v>0</v>
      </c>
      <c r="N2840" s="132">
        <v>4.549000000000001E-3</v>
      </c>
      <c r="O2840" s="132">
        <v>4.5124999999999992E-3</v>
      </c>
      <c r="P2840" s="132">
        <v>1.4508400000000001E-2</v>
      </c>
      <c r="Q2840" s="140">
        <v>9</v>
      </c>
      <c r="R2840" s="134">
        <v>15</v>
      </c>
      <c r="S2840" s="122">
        <f t="shared" si="88"/>
        <v>68.181818181818173</v>
      </c>
      <c r="T2840" s="122">
        <f t="shared" si="89"/>
        <v>31.818181818181817</v>
      </c>
    </row>
    <row r="2841" spans="1:20" x14ac:dyDescent="0.25">
      <c r="A2841" s="3">
        <v>2014</v>
      </c>
      <c r="B2841" s="2" t="s">
        <v>135</v>
      </c>
      <c r="C2841" s="1">
        <v>3557204</v>
      </c>
      <c r="D2841" s="4">
        <v>17</v>
      </c>
      <c r="E2841" s="6">
        <v>17</v>
      </c>
      <c r="F2841" s="39">
        <v>355720417</v>
      </c>
      <c r="G2841" s="39">
        <v>2</v>
      </c>
      <c r="H2841" s="39">
        <v>2</v>
      </c>
      <c r="I2841" s="132">
        <v>0.20268079999999999</v>
      </c>
      <c r="J2841" s="132">
        <v>0.2018519</v>
      </c>
      <c r="K2841" s="132">
        <v>8.2890000000000004E-4</v>
      </c>
      <c r="L2841" s="133">
        <v>0</v>
      </c>
      <c r="M2841" s="132">
        <v>0</v>
      </c>
      <c r="N2841" s="132">
        <v>0</v>
      </c>
      <c r="O2841" s="132">
        <v>0.2018519</v>
      </c>
      <c r="P2841" s="132">
        <v>0</v>
      </c>
      <c r="Q2841" s="140">
        <v>0</v>
      </c>
      <c r="R2841" s="134">
        <v>3</v>
      </c>
      <c r="S2841" s="122">
        <f t="shared" si="88"/>
        <v>50</v>
      </c>
      <c r="T2841" s="122">
        <f t="shared" si="89"/>
        <v>50</v>
      </c>
    </row>
    <row r="2842" spans="1:20" x14ac:dyDescent="0.25">
      <c r="A2842" s="3">
        <v>2014</v>
      </c>
      <c r="B2842" s="2" t="s">
        <v>135</v>
      </c>
      <c r="C2842" s="1">
        <v>3557204</v>
      </c>
      <c r="D2842" s="4">
        <v>17</v>
      </c>
      <c r="E2842" s="6">
        <v>14</v>
      </c>
      <c r="F2842" s="39">
        <v>355720414</v>
      </c>
      <c r="G2842" s="39">
        <v>0</v>
      </c>
      <c r="H2842" s="39">
        <v>0</v>
      </c>
      <c r="I2842" s="132">
        <v>0</v>
      </c>
      <c r="J2842" s="132">
        <v>0</v>
      </c>
      <c r="K2842" s="132">
        <v>0</v>
      </c>
      <c r="L2842" s="133">
        <v>0</v>
      </c>
      <c r="M2842" s="132">
        <v>0</v>
      </c>
      <c r="N2842" s="132">
        <v>0</v>
      </c>
      <c r="O2842" s="132">
        <v>0</v>
      </c>
      <c r="P2842" s="132">
        <v>0</v>
      </c>
      <c r="Q2842" s="140">
        <v>0</v>
      </c>
      <c r="R2842" s="134">
        <v>0</v>
      </c>
      <c r="S2842" s="122">
        <f t="shared" si="88"/>
        <v>0</v>
      </c>
      <c r="T2842" s="122">
        <f t="shared" si="89"/>
        <v>0</v>
      </c>
    </row>
    <row r="2843" spans="1:20" x14ac:dyDescent="0.25">
      <c r="A2843" s="3">
        <v>2014</v>
      </c>
      <c r="B2843" s="2" t="s">
        <v>136</v>
      </c>
      <c r="C2843" s="1">
        <v>3511904</v>
      </c>
      <c r="D2843" s="4">
        <v>20</v>
      </c>
      <c r="E2843" s="6">
        <v>20</v>
      </c>
      <c r="F2843" s="39">
        <v>351190420</v>
      </c>
      <c r="G2843" s="39">
        <v>5</v>
      </c>
      <c r="H2843" s="39">
        <v>21</v>
      </c>
      <c r="I2843" s="132">
        <v>4.4441299999999996E-2</v>
      </c>
      <c r="J2843" s="132">
        <v>1.3431999999999998E-2</v>
      </c>
      <c r="K2843" s="132">
        <v>3.1009299999999997E-2</v>
      </c>
      <c r="L2843" s="133">
        <v>0</v>
      </c>
      <c r="M2843" s="132">
        <v>2.8145899999999998E-2</v>
      </c>
      <c r="N2843" s="132">
        <v>0</v>
      </c>
      <c r="O2843" s="132">
        <v>1.3431999999999998E-2</v>
      </c>
      <c r="P2843" s="132">
        <v>0</v>
      </c>
      <c r="Q2843" s="140">
        <v>4</v>
      </c>
      <c r="R2843" s="134">
        <v>15</v>
      </c>
      <c r="S2843" s="122">
        <f t="shared" si="88"/>
        <v>19.230769230769234</v>
      </c>
      <c r="T2843" s="122">
        <f t="shared" si="89"/>
        <v>80.769230769230774</v>
      </c>
    </row>
    <row r="2844" spans="1:20" x14ac:dyDescent="0.25">
      <c r="A2844" s="3">
        <v>2014</v>
      </c>
      <c r="B2844" s="2" t="s">
        <v>137</v>
      </c>
      <c r="C2844" s="1">
        <v>3512001</v>
      </c>
      <c r="D2844" s="4">
        <v>12</v>
      </c>
      <c r="E2844" s="6">
        <v>12</v>
      </c>
      <c r="F2844" s="39">
        <v>351200112</v>
      </c>
      <c r="G2844" s="39">
        <v>25</v>
      </c>
      <c r="H2844" s="39">
        <v>40</v>
      </c>
      <c r="I2844" s="132">
        <v>0.71952549999999982</v>
      </c>
      <c r="J2844" s="132">
        <v>0.55873139999999988</v>
      </c>
      <c r="K2844" s="132">
        <v>0.16079409999999997</v>
      </c>
      <c r="L2844" s="133">
        <v>0</v>
      </c>
      <c r="M2844" s="132">
        <v>4.2337899999999991E-2</v>
      </c>
      <c r="N2844" s="132">
        <v>0.37131979999999998</v>
      </c>
      <c r="O2844" s="132">
        <v>0.29713160000000005</v>
      </c>
      <c r="P2844" s="132">
        <v>6.3888999999999994E-3</v>
      </c>
      <c r="Q2844" s="140">
        <v>20</v>
      </c>
      <c r="R2844" s="134">
        <v>5</v>
      </c>
      <c r="S2844" s="122">
        <f t="shared" si="88"/>
        <v>38.461538461538467</v>
      </c>
      <c r="T2844" s="122">
        <f t="shared" si="89"/>
        <v>61.53846153846154</v>
      </c>
    </row>
    <row r="2845" spans="1:20" x14ac:dyDescent="0.25">
      <c r="A2845" s="3">
        <v>2014</v>
      </c>
      <c r="B2845" s="2" t="s">
        <v>137</v>
      </c>
      <c r="C2845" s="1">
        <v>3512001</v>
      </c>
      <c r="D2845" s="4">
        <v>12</v>
      </c>
      <c r="E2845" s="6">
        <v>15</v>
      </c>
      <c r="F2845" s="39">
        <v>351200115</v>
      </c>
      <c r="G2845" s="39">
        <v>9</v>
      </c>
      <c r="H2845" s="39">
        <v>5</v>
      </c>
      <c r="I2845" s="132">
        <v>6.2299600000000004E-2</v>
      </c>
      <c r="J2845" s="132">
        <v>4.9953800000000007E-2</v>
      </c>
      <c r="K2845" s="132">
        <v>1.2345799999999999E-2</v>
      </c>
      <c r="L2845" s="133">
        <v>0</v>
      </c>
      <c r="M2845" s="132">
        <v>0</v>
      </c>
      <c r="N2845" s="132">
        <v>5.401999999999999E-4</v>
      </c>
      <c r="O2845" s="132">
        <v>6.1759400000000013E-2</v>
      </c>
      <c r="P2845" s="132">
        <v>0</v>
      </c>
      <c r="Q2845" s="140">
        <v>2</v>
      </c>
      <c r="R2845" s="134">
        <v>0</v>
      </c>
      <c r="S2845" s="122">
        <f t="shared" si="88"/>
        <v>64.285714285714292</v>
      </c>
      <c r="T2845" s="122">
        <f t="shared" si="89"/>
        <v>35.714285714285715</v>
      </c>
    </row>
    <row r="2846" spans="1:20" x14ac:dyDescent="0.25">
      <c r="A2846" s="3">
        <v>2014</v>
      </c>
      <c r="B2846" s="2" t="s">
        <v>138</v>
      </c>
      <c r="C2846" s="1">
        <v>3512100</v>
      </c>
      <c r="D2846" s="4">
        <v>12</v>
      </c>
      <c r="E2846" s="6">
        <v>12</v>
      </c>
      <c r="F2846" s="39">
        <v>351210012</v>
      </c>
      <c r="G2846" s="39">
        <v>92</v>
      </c>
      <c r="H2846" s="39">
        <v>20</v>
      </c>
      <c r="I2846" s="132">
        <v>3.5809342000000002</v>
      </c>
      <c r="J2846" s="132">
        <v>3.4126690000000002</v>
      </c>
      <c r="K2846" s="132">
        <v>0.16826520000000003</v>
      </c>
      <c r="L2846" s="133">
        <v>1.2961024860476915</v>
      </c>
      <c r="M2846" s="132">
        <v>2.1215299999999999E-2</v>
      </c>
      <c r="N2846" s="132">
        <v>0.19356480000000001</v>
      </c>
      <c r="O2846" s="132">
        <v>3.3172525000000004</v>
      </c>
      <c r="P2846" s="132">
        <v>0</v>
      </c>
      <c r="Q2846" s="140">
        <v>56</v>
      </c>
      <c r="R2846" s="134">
        <v>11</v>
      </c>
      <c r="S2846" s="122">
        <f t="shared" si="88"/>
        <v>82.142857142857139</v>
      </c>
      <c r="T2846" s="122">
        <f t="shared" si="89"/>
        <v>17.857142857142858</v>
      </c>
    </row>
    <row r="2847" spans="1:20" x14ac:dyDescent="0.25">
      <c r="A2847" s="3">
        <v>2014</v>
      </c>
      <c r="B2847" s="2" t="s">
        <v>139</v>
      </c>
      <c r="C2847" s="1">
        <v>3512209</v>
      </c>
      <c r="D2847" s="4">
        <v>9</v>
      </c>
      <c r="E2847" s="6">
        <v>9</v>
      </c>
      <c r="F2847" s="39">
        <v>35122099</v>
      </c>
      <c r="G2847" s="39">
        <v>41</v>
      </c>
      <c r="H2847" s="39">
        <v>22</v>
      </c>
      <c r="I2847" s="132">
        <v>0.32894319999999999</v>
      </c>
      <c r="J2847" s="132">
        <v>0.3133843</v>
      </c>
      <c r="K2847" s="132">
        <v>1.5558900000000004E-2</v>
      </c>
      <c r="L2847" s="133">
        <v>1.1653348554033485E-2</v>
      </c>
      <c r="M2847" s="132">
        <v>6.8286900000000011E-2</v>
      </c>
      <c r="N2847" s="132">
        <v>3.2781300000000006E-2</v>
      </c>
      <c r="O2847" s="132">
        <v>0.22276860000000001</v>
      </c>
      <c r="P2847" s="132">
        <v>3.0000000000000001E-3</v>
      </c>
      <c r="Q2847" s="140">
        <v>5</v>
      </c>
      <c r="R2847" s="134">
        <v>10</v>
      </c>
      <c r="S2847" s="122">
        <f t="shared" si="88"/>
        <v>65.079365079365076</v>
      </c>
      <c r="T2847" s="122">
        <f t="shared" si="89"/>
        <v>34.920634920634917</v>
      </c>
    </row>
    <row r="2848" spans="1:20" x14ac:dyDescent="0.25">
      <c r="A2848" s="3">
        <v>2014</v>
      </c>
      <c r="B2848" s="2" t="s">
        <v>140</v>
      </c>
      <c r="C2848" s="1">
        <v>3512308</v>
      </c>
      <c r="D2848" s="4">
        <v>10</v>
      </c>
      <c r="E2848" s="6">
        <v>10</v>
      </c>
      <c r="F2848" s="39">
        <v>351230810</v>
      </c>
      <c r="G2848" s="39">
        <v>6</v>
      </c>
      <c r="H2848" s="39">
        <v>1</v>
      </c>
      <c r="I2848" s="132">
        <v>3.9536200000000001E-2</v>
      </c>
      <c r="J2848" s="132">
        <v>3.9515399999999999E-2</v>
      </c>
      <c r="K2848" s="132">
        <v>2.0800000000000001E-5</v>
      </c>
      <c r="L2848" s="133">
        <v>0</v>
      </c>
      <c r="M2848" s="132">
        <v>3.6788899999999999E-2</v>
      </c>
      <c r="N2848" s="132">
        <v>3.1520000000000002E-4</v>
      </c>
      <c r="O2848" s="132">
        <v>8.8889999999999998E-4</v>
      </c>
      <c r="P2848" s="132">
        <v>1.5432E-3</v>
      </c>
      <c r="Q2848" s="140">
        <v>19</v>
      </c>
      <c r="R2848" s="134">
        <v>32</v>
      </c>
      <c r="S2848" s="122">
        <f t="shared" si="88"/>
        <v>85.714285714285708</v>
      </c>
      <c r="T2848" s="122">
        <f t="shared" si="89"/>
        <v>14.285714285714285</v>
      </c>
    </row>
    <row r="2849" spans="1:20" x14ac:dyDescent="0.25">
      <c r="A2849" s="3">
        <v>2014</v>
      </c>
      <c r="B2849" s="2" t="s">
        <v>141</v>
      </c>
      <c r="C2849" s="1">
        <v>3512407</v>
      </c>
      <c r="D2849" s="4">
        <v>5</v>
      </c>
      <c r="E2849" s="6">
        <v>5</v>
      </c>
      <c r="F2849" s="39">
        <v>35124075</v>
      </c>
      <c r="G2849" s="39">
        <v>12</v>
      </c>
      <c r="H2849" s="39">
        <v>60</v>
      </c>
      <c r="I2849" s="132">
        <v>0.13911780000000001</v>
      </c>
      <c r="J2849" s="132">
        <v>9.9117100000000027E-2</v>
      </c>
      <c r="K2849" s="132">
        <v>4.00007E-2</v>
      </c>
      <c r="L2849" s="133">
        <v>0</v>
      </c>
      <c r="M2849" s="132">
        <v>6.1077099999999995E-2</v>
      </c>
      <c r="N2849" s="132">
        <v>5.8103299999999997E-2</v>
      </c>
      <c r="O2849" s="132">
        <v>8.4651000000000014E-3</v>
      </c>
      <c r="P2849" s="132">
        <v>1.6670000000000001E-4</v>
      </c>
      <c r="Q2849" s="140">
        <v>7</v>
      </c>
      <c r="R2849" s="134">
        <v>47</v>
      </c>
      <c r="S2849" s="122">
        <f t="shared" si="88"/>
        <v>16.666666666666664</v>
      </c>
      <c r="T2849" s="122">
        <f t="shared" si="89"/>
        <v>83.333333333333343</v>
      </c>
    </row>
    <row r="2850" spans="1:20" x14ac:dyDescent="0.25">
      <c r="A2850" s="3">
        <v>2014</v>
      </c>
      <c r="B2850" s="2" t="s">
        <v>142</v>
      </c>
      <c r="C2850" s="1">
        <v>3512506</v>
      </c>
      <c r="D2850" s="4">
        <v>19</v>
      </c>
      <c r="E2850" s="6">
        <v>19</v>
      </c>
      <c r="F2850" s="39">
        <v>351250619</v>
      </c>
      <c r="G2850" s="39">
        <v>6</v>
      </c>
      <c r="H2850" s="39">
        <v>15</v>
      </c>
      <c r="I2850" s="132">
        <v>3.21433E-2</v>
      </c>
      <c r="J2850" s="132">
        <v>1.8563799999999998E-2</v>
      </c>
      <c r="K2850" s="132">
        <v>1.3579500000000003E-2</v>
      </c>
      <c r="L2850" s="133">
        <v>0</v>
      </c>
      <c r="M2850" s="132">
        <v>1.21204E-2</v>
      </c>
      <c r="N2850" s="132">
        <v>1.1744000000000001E-3</v>
      </c>
      <c r="O2850" s="132">
        <v>1.8563799999999998E-2</v>
      </c>
      <c r="P2850" s="132">
        <v>0</v>
      </c>
      <c r="Q2850" s="140">
        <v>3</v>
      </c>
      <c r="R2850" s="134">
        <v>5</v>
      </c>
      <c r="S2850" s="122">
        <f t="shared" si="88"/>
        <v>28.571428571428569</v>
      </c>
      <c r="T2850" s="122">
        <f t="shared" si="89"/>
        <v>71.428571428571431</v>
      </c>
    </row>
    <row r="2851" spans="1:20" x14ac:dyDescent="0.25">
      <c r="A2851" s="3">
        <v>2014</v>
      </c>
      <c r="B2851" s="2" t="s">
        <v>143</v>
      </c>
      <c r="C2851" s="1">
        <v>3512605</v>
      </c>
      <c r="D2851" s="4">
        <v>14</v>
      </c>
      <c r="E2851" s="6">
        <v>14</v>
      </c>
      <c r="F2851" s="39">
        <v>351260514</v>
      </c>
      <c r="G2851" s="39">
        <v>41</v>
      </c>
      <c r="H2851" s="39">
        <v>2</v>
      </c>
      <c r="I2851" s="132">
        <v>0.14088979999999998</v>
      </c>
      <c r="J2851" s="132">
        <v>0.14027409999999998</v>
      </c>
      <c r="K2851" s="132">
        <v>6.1570000000000006E-4</v>
      </c>
      <c r="L2851" s="133">
        <v>0</v>
      </c>
      <c r="M2851" s="132">
        <v>1.1670399999999999E-2</v>
      </c>
      <c r="N2851" s="132">
        <v>0</v>
      </c>
      <c r="O2851" s="132">
        <v>0.1290491</v>
      </c>
      <c r="P2851" s="132">
        <v>0</v>
      </c>
      <c r="Q2851" s="140">
        <v>12</v>
      </c>
      <c r="R2851" s="134">
        <v>0</v>
      </c>
      <c r="S2851" s="122">
        <f t="shared" si="88"/>
        <v>95.348837209302332</v>
      </c>
      <c r="T2851" s="122">
        <f t="shared" si="89"/>
        <v>4.6511627906976747</v>
      </c>
    </row>
    <row r="2852" spans="1:20" x14ac:dyDescent="0.25">
      <c r="A2852" s="3">
        <v>2014</v>
      </c>
      <c r="B2852" s="2" t="s">
        <v>144</v>
      </c>
      <c r="C2852" s="1">
        <v>3512704</v>
      </c>
      <c r="D2852" s="4">
        <v>5</v>
      </c>
      <c r="E2852" s="6">
        <v>5</v>
      </c>
      <c r="F2852" s="39">
        <v>35127045</v>
      </c>
      <c r="G2852" s="39">
        <v>27</v>
      </c>
      <c r="H2852" s="39">
        <v>11</v>
      </c>
      <c r="I2852" s="132">
        <v>8.6773299999999956E-2</v>
      </c>
      <c r="J2852" s="132">
        <v>8.3249599999999951E-2</v>
      </c>
      <c r="K2852" s="132">
        <v>3.5236999999999994E-3</v>
      </c>
      <c r="L2852" s="133">
        <v>0</v>
      </c>
      <c r="M2852" s="132">
        <v>1.9675999999999999E-3</v>
      </c>
      <c r="N2852" s="132">
        <v>1.4815E-3</v>
      </c>
      <c r="O2852" s="132">
        <v>8.2234299999999955E-2</v>
      </c>
      <c r="P2852" s="132">
        <v>9.2219999999999997E-4</v>
      </c>
      <c r="Q2852" s="140">
        <v>15</v>
      </c>
      <c r="R2852" s="134">
        <v>7</v>
      </c>
      <c r="S2852" s="122">
        <f t="shared" si="88"/>
        <v>71.05263157894737</v>
      </c>
      <c r="T2852" s="122">
        <f t="shared" si="89"/>
        <v>28.947368421052634</v>
      </c>
    </row>
    <row r="2853" spans="1:20" x14ac:dyDescent="0.25">
      <c r="A2853" s="3">
        <v>2014</v>
      </c>
      <c r="B2853" s="2" t="s">
        <v>144</v>
      </c>
      <c r="C2853" s="1">
        <v>3512704</v>
      </c>
      <c r="D2853" s="4">
        <v>5</v>
      </c>
      <c r="E2853" s="6">
        <v>9</v>
      </c>
      <c r="F2853" s="39">
        <v>35127049</v>
      </c>
      <c r="G2853" s="39">
        <v>0</v>
      </c>
      <c r="H2853" s="39">
        <v>0</v>
      </c>
      <c r="I2853" s="132">
        <v>0</v>
      </c>
      <c r="J2853" s="132">
        <v>0</v>
      </c>
      <c r="K2853" s="132">
        <v>0</v>
      </c>
      <c r="L2853" s="133">
        <v>0</v>
      </c>
      <c r="M2853" s="132">
        <v>0</v>
      </c>
      <c r="N2853" s="132">
        <v>0</v>
      </c>
      <c r="O2853" s="132">
        <v>0</v>
      </c>
      <c r="P2853" s="132">
        <v>0</v>
      </c>
      <c r="Q2853" s="140">
        <v>0</v>
      </c>
      <c r="R2853" s="134">
        <v>0</v>
      </c>
      <c r="S2853" s="122">
        <f t="shared" si="88"/>
        <v>0</v>
      </c>
      <c r="T2853" s="122">
        <f t="shared" si="89"/>
        <v>0</v>
      </c>
    </row>
    <row r="2854" spans="1:20" x14ac:dyDescent="0.25">
      <c r="A2854" s="3">
        <v>2014</v>
      </c>
      <c r="B2854" s="2" t="s">
        <v>145</v>
      </c>
      <c r="C2854" s="1">
        <v>3512803</v>
      </c>
      <c r="D2854" s="4">
        <v>5</v>
      </c>
      <c r="E2854" s="6">
        <v>5</v>
      </c>
      <c r="F2854" s="39">
        <v>35128035</v>
      </c>
      <c r="G2854" s="39">
        <v>19</v>
      </c>
      <c r="H2854" s="39">
        <v>39</v>
      </c>
      <c r="I2854" s="132">
        <v>2.9756945999999997</v>
      </c>
      <c r="J2854" s="132">
        <v>2.9684879999999998</v>
      </c>
      <c r="K2854" s="132">
        <v>7.2065999999999962E-3</v>
      </c>
      <c r="L2854" s="133">
        <v>0</v>
      </c>
      <c r="M2854" s="132">
        <v>2.5925833000000003</v>
      </c>
      <c r="N2854" s="132">
        <v>0.32799449999999991</v>
      </c>
      <c r="O2854" s="132">
        <v>1.0866300000000001E-2</v>
      </c>
      <c r="P2854" s="132">
        <v>1.3536999999999998E-3</v>
      </c>
      <c r="Q2854" s="140">
        <v>11</v>
      </c>
      <c r="R2854" s="134">
        <v>21</v>
      </c>
      <c r="S2854" s="122">
        <f t="shared" si="88"/>
        <v>32.758620689655174</v>
      </c>
      <c r="T2854" s="122">
        <f t="shared" si="89"/>
        <v>67.241379310344826</v>
      </c>
    </row>
    <row r="2855" spans="1:20" x14ac:dyDescent="0.25">
      <c r="A2855" s="3">
        <v>2014</v>
      </c>
      <c r="B2855" s="2" t="s">
        <v>146</v>
      </c>
      <c r="C2855" s="1">
        <v>3512902</v>
      </c>
      <c r="D2855" s="4">
        <v>15</v>
      </c>
      <c r="E2855" s="6">
        <v>15</v>
      </c>
      <c r="F2855" s="39">
        <v>351290215</v>
      </c>
      <c r="G2855" s="39">
        <v>14</v>
      </c>
      <c r="H2855" s="39">
        <v>11</v>
      </c>
      <c r="I2855" s="132">
        <v>0.14581439999999998</v>
      </c>
      <c r="J2855" s="132">
        <v>0.14125189999999999</v>
      </c>
      <c r="K2855" s="132">
        <v>4.5624999999999997E-3</v>
      </c>
      <c r="L2855" s="133">
        <v>0</v>
      </c>
      <c r="M2855" s="132">
        <v>5.2099999999999999E-5</v>
      </c>
      <c r="N2855" s="132">
        <v>6.667E-4</v>
      </c>
      <c r="O2855" s="132">
        <v>0.14169789999999999</v>
      </c>
      <c r="P2855" s="132">
        <v>3.0864E-3</v>
      </c>
      <c r="Q2855" s="140">
        <v>7</v>
      </c>
      <c r="R2855" s="134">
        <v>6</v>
      </c>
      <c r="S2855" s="122">
        <f t="shared" si="88"/>
        <v>56.000000000000007</v>
      </c>
      <c r="T2855" s="122">
        <f t="shared" si="89"/>
        <v>44</v>
      </c>
    </row>
    <row r="2856" spans="1:20" x14ac:dyDescent="0.25">
      <c r="A2856" s="3">
        <v>2014</v>
      </c>
      <c r="B2856" s="2" t="s">
        <v>146</v>
      </c>
      <c r="C2856" s="1">
        <v>3512902</v>
      </c>
      <c r="D2856" s="4">
        <v>15</v>
      </c>
      <c r="E2856" s="6">
        <v>18</v>
      </c>
      <c r="F2856" s="39">
        <v>351290218</v>
      </c>
      <c r="G2856" s="39">
        <v>5</v>
      </c>
      <c r="H2856" s="39">
        <v>0</v>
      </c>
      <c r="I2856" s="132">
        <v>2.1560199999999998E-2</v>
      </c>
      <c r="J2856" s="132">
        <v>2.1560199999999998E-2</v>
      </c>
      <c r="K2856" s="132">
        <v>0</v>
      </c>
      <c r="L2856" s="133">
        <v>0</v>
      </c>
      <c r="M2856" s="132">
        <v>0</v>
      </c>
      <c r="N2856" s="132">
        <v>1.3888899999999999E-2</v>
      </c>
      <c r="O2856" s="132">
        <v>7.6713000000000007E-3</v>
      </c>
      <c r="P2856" s="132">
        <v>0</v>
      </c>
      <c r="Q2856" s="140">
        <v>2</v>
      </c>
      <c r="R2856" s="134">
        <v>0</v>
      </c>
      <c r="S2856" s="122">
        <f t="shared" si="88"/>
        <v>100</v>
      </c>
      <c r="T2856" s="122">
        <f t="shared" si="89"/>
        <v>0</v>
      </c>
    </row>
    <row r="2857" spans="1:20" x14ac:dyDescent="0.25">
      <c r="A2857" s="3">
        <v>2014</v>
      </c>
      <c r="B2857" s="2" t="s">
        <v>147</v>
      </c>
      <c r="C2857" s="1">
        <v>3513009</v>
      </c>
      <c r="D2857" s="4">
        <v>6</v>
      </c>
      <c r="E2857" s="6">
        <v>6</v>
      </c>
      <c r="F2857" s="39">
        <v>35130096</v>
      </c>
      <c r="G2857" s="39">
        <v>4</v>
      </c>
      <c r="H2857" s="39">
        <v>76</v>
      </c>
      <c r="I2857" s="132">
        <v>1.2991588000000001</v>
      </c>
      <c r="J2857" s="132">
        <v>1.2548611000000001</v>
      </c>
      <c r="K2857" s="132">
        <v>4.4297700000000009E-2</v>
      </c>
      <c r="L2857" s="133">
        <v>0</v>
      </c>
      <c r="M2857" s="132">
        <v>1.25</v>
      </c>
      <c r="N2857" s="132">
        <v>2.8114200000000002E-2</v>
      </c>
      <c r="O2857" s="132">
        <v>4.3888999999999994E-3</v>
      </c>
      <c r="P2857" s="132">
        <v>1.8889999999999996E-3</v>
      </c>
      <c r="Q2857" s="140">
        <v>6</v>
      </c>
      <c r="R2857" s="134">
        <v>96</v>
      </c>
      <c r="S2857" s="122">
        <f t="shared" si="88"/>
        <v>5</v>
      </c>
      <c r="T2857" s="122">
        <f t="shared" si="89"/>
        <v>95</v>
      </c>
    </row>
    <row r="2858" spans="1:20" x14ac:dyDescent="0.25">
      <c r="A2858" s="3">
        <v>2014</v>
      </c>
      <c r="B2858" s="2" t="s">
        <v>147</v>
      </c>
      <c r="C2858" s="1">
        <v>3513009</v>
      </c>
      <c r="D2858" s="4">
        <v>6</v>
      </c>
      <c r="E2858" s="6">
        <v>10</v>
      </c>
      <c r="F2858" s="39">
        <v>351300910</v>
      </c>
      <c r="G2858" s="39">
        <v>3</v>
      </c>
      <c r="H2858" s="39">
        <v>5</v>
      </c>
      <c r="I2858" s="132">
        <v>1.8873999999999998E-3</v>
      </c>
      <c r="J2858" s="132">
        <v>1.0655999999999999E-3</v>
      </c>
      <c r="K2858" s="132">
        <v>8.2179999999999992E-4</v>
      </c>
      <c r="L2858" s="133">
        <v>0</v>
      </c>
      <c r="M2858" s="132">
        <v>0</v>
      </c>
      <c r="N2858" s="132">
        <v>5.2089999999999992E-4</v>
      </c>
      <c r="O2858" s="132">
        <v>2.6239999999999998E-4</v>
      </c>
      <c r="P2858" s="132">
        <v>8.0320000000000001E-4</v>
      </c>
      <c r="Q2858" s="140">
        <v>4</v>
      </c>
      <c r="R2858" s="134">
        <v>5</v>
      </c>
      <c r="S2858" s="122">
        <f t="shared" si="88"/>
        <v>37.5</v>
      </c>
      <c r="T2858" s="122">
        <f t="shared" si="89"/>
        <v>62.5</v>
      </c>
    </row>
    <row r="2859" spans="1:20" x14ac:dyDescent="0.25">
      <c r="A2859" s="3">
        <v>2014</v>
      </c>
      <c r="B2859" s="2" t="s">
        <v>148</v>
      </c>
      <c r="C2859" s="1">
        <v>3513108</v>
      </c>
      <c r="D2859" s="4">
        <v>4</v>
      </c>
      <c r="E2859" s="6">
        <v>4</v>
      </c>
      <c r="F2859" s="39">
        <v>35131084</v>
      </c>
      <c r="G2859" s="39">
        <v>14</v>
      </c>
      <c r="H2859" s="39">
        <v>30</v>
      </c>
      <c r="I2859" s="132">
        <v>2.8698400000000002E-2</v>
      </c>
      <c r="J2859" s="132">
        <v>1.6714199999999999E-2</v>
      </c>
      <c r="K2859" s="132">
        <v>1.1984200000000004E-2</v>
      </c>
      <c r="L2859" s="133">
        <v>0</v>
      </c>
      <c r="M2859" s="132">
        <v>0</v>
      </c>
      <c r="N2859" s="132">
        <v>2.5620999999999999E-3</v>
      </c>
      <c r="O2859" s="132">
        <v>1.5990799999999999E-2</v>
      </c>
      <c r="P2859" s="132">
        <v>7.1860999999999991E-3</v>
      </c>
      <c r="Q2859" s="140">
        <v>7</v>
      </c>
      <c r="R2859" s="134">
        <v>6</v>
      </c>
      <c r="S2859" s="122">
        <f t="shared" si="88"/>
        <v>31.818181818181817</v>
      </c>
      <c r="T2859" s="122">
        <f t="shared" si="89"/>
        <v>68.181818181818173</v>
      </c>
    </row>
    <row r="2860" spans="1:20" x14ac:dyDescent="0.25">
      <c r="A2860" s="3">
        <v>2014</v>
      </c>
      <c r="B2860" s="2" t="s">
        <v>148</v>
      </c>
      <c r="C2860" s="1">
        <v>3513108</v>
      </c>
      <c r="D2860" s="4">
        <v>4</v>
      </c>
      <c r="E2860" s="6">
        <v>9</v>
      </c>
      <c r="F2860" s="39">
        <v>35131089</v>
      </c>
      <c r="G2860" s="39">
        <v>0</v>
      </c>
      <c r="H2860" s="39">
        <v>0</v>
      </c>
      <c r="I2860" s="132">
        <v>0</v>
      </c>
      <c r="J2860" s="132">
        <v>0</v>
      </c>
      <c r="K2860" s="132">
        <v>0</v>
      </c>
      <c r="L2860" s="133">
        <v>0</v>
      </c>
      <c r="M2860" s="132">
        <v>0</v>
      </c>
      <c r="N2860" s="132">
        <v>0</v>
      </c>
      <c r="O2860" s="132">
        <v>0</v>
      </c>
      <c r="P2860" s="132">
        <v>0</v>
      </c>
      <c r="Q2860" s="140">
        <v>1</v>
      </c>
      <c r="R2860" s="134">
        <v>6</v>
      </c>
      <c r="S2860" s="122">
        <f t="shared" si="88"/>
        <v>0</v>
      </c>
      <c r="T2860" s="122">
        <f t="shared" si="89"/>
        <v>0</v>
      </c>
    </row>
    <row r="2861" spans="1:20" x14ac:dyDescent="0.25">
      <c r="A2861" s="3">
        <v>2014</v>
      </c>
      <c r="B2861" s="2" t="s">
        <v>149</v>
      </c>
      <c r="C2861" s="1">
        <v>3513207</v>
      </c>
      <c r="D2861" s="4">
        <v>8</v>
      </c>
      <c r="E2861" s="6">
        <v>8</v>
      </c>
      <c r="F2861" s="39">
        <v>35132078</v>
      </c>
      <c r="G2861" s="39">
        <v>51</v>
      </c>
      <c r="H2861" s="39">
        <v>13</v>
      </c>
      <c r="I2861" s="132">
        <v>0.32106230000000008</v>
      </c>
      <c r="J2861" s="132">
        <v>0.30804890000000007</v>
      </c>
      <c r="K2861" s="132">
        <v>1.30134E-2</v>
      </c>
      <c r="L2861" s="133">
        <v>0</v>
      </c>
      <c r="M2861" s="132">
        <v>2.2222200000000001E-2</v>
      </c>
      <c r="N2861" s="132">
        <v>1.1459E-3</v>
      </c>
      <c r="O2861" s="132">
        <v>0.2910354</v>
      </c>
      <c r="P2861" s="132">
        <v>0</v>
      </c>
      <c r="Q2861" s="140">
        <v>26</v>
      </c>
      <c r="R2861" s="134">
        <v>0</v>
      </c>
      <c r="S2861" s="122">
        <f t="shared" si="88"/>
        <v>79.6875</v>
      </c>
      <c r="T2861" s="122">
        <f t="shared" si="89"/>
        <v>20.3125</v>
      </c>
    </row>
    <row r="2862" spans="1:20" x14ac:dyDescent="0.25">
      <c r="A2862" s="3">
        <v>2014</v>
      </c>
      <c r="B2862" s="2" t="s">
        <v>150</v>
      </c>
      <c r="C2862" s="1">
        <v>3513306</v>
      </c>
      <c r="D2862" s="4">
        <v>17</v>
      </c>
      <c r="E2862" s="6">
        <v>17</v>
      </c>
      <c r="F2862" s="39">
        <v>351330617</v>
      </c>
      <c r="G2862" s="39">
        <v>6</v>
      </c>
      <c r="H2862" s="39">
        <v>2</v>
      </c>
      <c r="I2862" s="132">
        <v>9.2878100000000019E-2</v>
      </c>
      <c r="J2862" s="132">
        <v>8.7625300000000017E-2</v>
      </c>
      <c r="K2862" s="132">
        <v>5.2528000000000002E-3</v>
      </c>
      <c r="L2862" s="133">
        <v>0.21550844273211567</v>
      </c>
      <c r="M2862" s="132">
        <v>5.2528000000000002E-3</v>
      </c>
      <c r="N2862" s="132">
        <v>0</v>
      </c>
      <c r="O2862" s="132">
        <v>8.7625300000000017E-2</v>
      </c>
      <c r="P2862" s="132">
        <v>0</v>
      </c>
      <c r="Q2862" s="140">
        <v>1</v>
      </c>
      <c r="R2862" s="134">
        <v>0</v>
      </c>
      <c r="S2862" s="122">
        <f t="shared" si="88"/>
        <v>75</v>
      </c>
      <c r="T2862" s="122">
        <f t="shared" si="89"/>
        <v>25</v>
      </c>
    </row>
    <row r="2863" spans="1:20" x14ac:dyDescent="0.25">
      <c r="A2863" s="3">
        <v>2014</v>
      </c>
      <c r="B2863" s="2" t="s">
        <v>151</v>
      </c>
      <c r="C2863" s="1">
        <v>3513405</v>
      </c>
      <c r="D2863" s="4">
        <v>2</v>
      </c>
      <c r="E2863" s="6">
        <v>2</v>
      </c>
      <c r="F2863" s="39">
        <v>35134052</v>
      </c>
      <c r="G2863" s="39">
        <v>13</v>
      </c>
      <c r="H2863" s="39">
        <v>8</v>
      </c>
      <c r="I2863" s="132">
        <v>1.4708799999999999E-2</v>
      </c>
      <c r="J2863" s="132">
        <v>7.4656999999999996E-3</v>
      </c>
      <c r="K2863" s="132">
        <v>7.2430999999999997E-3</v>
      </c>
      <c r="L2863" s="133">
        <v>2.9976884830035515E-2</v>
      </c>
      <c r="M2863" s="132">
        <v>0</v>
      </c>
      <c r="N2863" s="132">
        <v>4.5347999999999994E-3</v>
      </c>
      <c r="O2863" s="132">
        <v>6.7412000000000001E-3</v>
      </c>
      <c r="P2863" s="132">
        <v>7.6300000000000011E-5</v>
      </c>
      <c r="Q2863" s="140">
        <v>9</v>
      </c>
      <c r="R2863" s="134">
        <v>20</v>
      </c>
      <c r="S2863" s="122">
        <f t="shared" si="88"/>
        <v>61.904761904761905</v>
      </c>
      <c r="T2863" s="122">
        <f t="shared" si="89"/>
        <v>38.095238095238095</v>
      </c>
    </row>
    <row r="2864" spans="1:20" x14ac:dyDescent="0.25">
      <c r="A2864" s="3">
        <v>2014</v>
      </c>
      <c r="B2864" s="2" t="s">
        <v>152</v>
      </c>
      <c r="C2864" s="1">
        <v>3513504</v>
      </c>
      <c r="D2864" s="4">
        <v>7</v>
      </c>
      <c r="E2864" s="6">
        <v>7</v>
      </c>
      <c r="F2864" s="39">
        <v>35135047</v>
      </c>
      <c r="G2864" s="39">
        <v>39</v>
      </c>
      <c r="H2864" s="39">
        <v>31</v>
      </c>
      <c r="I2864" s="132">
        <v>10.8203619</v>
      </c>
      <c r="J2864" s="132">
        <v>10.7901548</v>
      </c>
      <c r="K2864" s="132">
        <v>3.0207100000000035E-2</v>
      </c>
      <c r="L2864" s="133">
        <v>0</v>
      </c>
      <c r="M2864" s="132">
        <v>4.5833332999999996</v>
      </c>
      <c r="N2864" s="132">
        <v>6.2158078000000012</v>
      </c>
      <c r="O2864" s="132">
        <v>0</v>
      </c>
      <c r="P2864" s="132">
        <v>1.9675700000000018E-2</v>
      </c>
      <c r="Q2864" s="140">
        <v>33</v>
      </c>
      <c r="R2864" s="134">
        <v>89</v>
      </c>
      <c r="S2864" s="122">
        <f t="shared" si="88"/>
        <v>55.714285714285715</v>
      </c>
      <c r="T2864" s="122">
        <f t="shared" si="89"/>
        <v>44.285714285714285</v>
      </c>
    </row>
    <row r="2865" spans="1:20" x14ac:dyDescent="0.25">
      <c r="A2865" s="3">
        <v>2014</v>
      </c>
      <c r="B2865" s="2" t="s">
        <v>153</v>
      </c>
      <c r="C2865" s="1">
        <v>3513603</v>
      </c>
      <c r="D2865" s="4">
        <v>2</v>
      </c>
      <c r="E2865" s="6">
        <v>2</v>
      </c>
      <c r="F2865" s="39">
        <v>35136032</v>
      </c>
      <c r="G2865" s="39">
        <v>26</v>
      </c>
      <c r="H2865" s="39">
        <v>6</v>
      </c>
      <c r="I2865" s="132">
        <v>0.139484</v>
      </c>
      <c r="J2865" s="132">
        <v>0.13810069999999999</v>
      </c>
      <c r="K2865" s="132">
        <v>1.3833000000000001E-3</v>
      </c>
      <c r="L2865" s="133">
        <v>0</v>
      </c>
      <c r="M2865" s="132">
        <v>8.6806000000000001E-3</v>
      </c>
      <c r="N2865" s="132">
        <v>8.1899999999999999E-5</v>
      </c>
      <c r="O2865" s="132">
        <v>0.1237393</v>
      </c>
      <c r="P2865" s="132">
        <v>5.1290000000000005E-4</v>
      </c>
      <c r="Q2865" s="140">
        <v>32</v>
      </c>
      <c r="R2865" s="134">
        <v>7</v>
      </c>
      <c r="S2865" s="122">
        <f t="shared" si="88"/>
        <v>81.25</v>
      </c>
      <c r="T2865" s="122">
        <f t="shared" si="89"/>
        <v>18.75</v>
      </c>
    </row>
    <row r="2866" spans="1:20" x14ac:dyDescent="0.25">
      <c r="A2866" s="3">
        <v>2014</v>
      </c>
      <c r="B2866" s="2" t="s">
        <v>154</v>
      </c>
      <c r="C2866" s="1">
        <v>3513702</v>
      </c>
      <c r="D2866" s="4">
        <v>9</v>
      </c>
      <c r="E2866" s="6">
        <v>9</v>
      </c>
      <c r="F2866" s="39">
        <v>35137029</v>
      </c>
      <c r="G2866" s="39">
        <v>58</v>
      </c>
      <c r="H2866" s="39">
        <v>43</v>
      </c>
      <c r="I2866" s="132">
        <v>1.2387807999999998</v>
      </c>
      <c r="J2866" s="132">
        <v>0.80186389999999985</v>
      </c>
      <c r="K2866" s="132">
        <v>0.43691689999999989</v>
      </c>
      <c r="L2866" s="133">
        <v>7.7008181126331815E-2</v>
      </c>
      <c r="M2866" s="132">
        <v>8.9421000000000014E-3</v>
      </c>
      <c r="N2866" s="132">
        <v>0.28124910000000003</v>
      </c>
      <c r="O2866" s="132">
        <v>0.85900609999999966</v>
      </c>
      <c r="P2866" s="132">
        <v>8.3333299999999999E-2</v>
      </c>
      <c r="Q2866" s="140">
        <v>25</v>
      </c>
      <c r="R2866" s="134">
        <v>18</v>
      </c>
      <c r="S2866" s="122">
        <f t="shared" si="88"/>
        <v>57.42574257425742</v>
      </c>
      <c r="T2866" s="122">
        <f t="shared" si="89"/>
        <v>42.574257425742573</v>
      </c>
    </row>
    <row r="2867" spans="1:20" x14ac:dyDescent="0.25">
      <c r="A2867" s="3">
        <v>2014</v>
      </c>
      <c r="B2867" s="2" t="s">
        <v>155</v>
      </c>
      <c r="C2867" s="1">
        <v>3513801</v>
      </c>
      <c r="D2867" s="4">
        <v>6</v>
      </c>
      <c r="E2867" s="6">
        <v>6</v>
      </c>
      <c r="F2867" s="39">
        <v>35138016</v>
      </c>
      <c r="G2867" s="39">
        <v>1</v>
      </c>
      <c r="H2867" s="39">
        <v>68</v>
      </c>
      <c r="I2867" s="132">
        <v>0.11097869999999992</v>
      </c>
      <c r="J2867" s="132">
        <v>4.6300000000000001E-5</v>
      </c>
      <c r="K2867" s="132">
        <v>0.11093239999999992</v>
      </c>
      <c r="L2867" s="133">
        <v>0</v>
      </c>
      <c r="M2867" s="132">
        <v>0</v>
      </c>
      <c r="N2867" s="132">
        <v>2.7568800000000004E-2</v>
      </c>
      <c r="O2867" s="132">
        <v>0</v>
      </c>
      <c r="P2867" s="132">
        <v>3.18E-5</v>
      </c>
      <c r="Q2867" s="140">
        <v>0</v>
      </c>
      <c r="R2867" s="134">
        <v>87</v>
      </c>
      <c r="S2867" s="122">
        <f t="shared" si="88"/>
        <v>1.4492753623188406</v>
      </c>
      <c r="T2867" s="122">
        <f t="shared" si="89"/>
        <v>98.550724637681171</v>
      </c>
    </row>
    <row r="2868" spans="1:20" x14ac:dyDescent="0.25">
      <c r="A2868" s="3">
        <v>2014</v>
      </c>
      <c r="B2868" s="2" t="s">
        <v>156</v>
      </c>
      <c r="C2868" s="1">
        <v>3513850</v>
      </c>
      <c r="D2868" s="4">
        <v>18</v>
      </c>
      <c r="E2868" s="6">
        <v>18</v>
      </c>
      <c r="F2868" s="39">
        <v>351385018</v>
      </c>
      <c r="G2868" s="39">
        <v>6</v>
      </c>
      <c r="H2868" s="39">
        <v>1</v>
      </c>
      <c r="I2868" s="132">
        <v>9.1008999999999986E-3</v>
      </c>
      <c r="J2868" s="132">
        <v>8.1378999999999983E-3</v>
      </c>
      <c r="K2868" s="132">
        <v>9.6299999999999999E-4</v>
      </c>
      <c r="L2868" s="133">
        <v>0</v>
      </c>
      <c r="M2868" s="132">
        <v>0</v>
      </c>
      <c r="N2868" s="132">
        <v>9.6299999999999999E-4</v>
      </c>
      <c r="O2868" s="132">
        <v>8.1378999999999983E-3</v>
      </c>
      <c r="P2868" s="132">
        <v>0</v>
      </c>
      <c r="Q2868" s="140">
        <v>1</v>
      </c>
      <c r="R2868" s="134">
        <v>0</v>
      </c>
      <c r="S2868" s="122">
        <f t="shared" si="88"/>
        <v>85.714285714285708</v>
      </c>
      <c r="T2868" s="122">
        <f t="shared" si="89"/>
        <v>14.285714285714285</v>
      </c>
    </row>
    <row r="2869" spans="1:20" x14ac:dyDescent="0.25">
      <c r="A2869" s="3">
        <v>2014</v>
      </c>
      <c r="B2869" s="2" t="s">
        <v>157</v>
      </c>
      <c r="C2869" s="1">
        <v>3513900</v>
      </c>
      <c r="D2869" s="4">
        <v>4</v>
      </c>
      <c r="E2869" s="6">
        <v>4</v>
      </c>
      <c r="F2869" s="39">
        <v>35139004</v>
      </c>
      <c r="G2869" s="39">
        <v>56</v>
      </c>
      <c r="H2869" s="39">
        <v>3</v>
      </c>
      <c r="I2869" s="132">
        <v>0.10145629999999999</v>
      </c>
      <c r="J2869" s="132">
        <v>0.10047949999999999</v>
      </c>
      <c r="K2869" s="132">
        <v>9.7679999999999989E-4</v>
      </c>
      <c r="L2869" s="133">
        <v>0</v>
      </c>
      <c r="M2869" s="132">
        <v>0</v>
      </c>
      <c r="N2869" s="132">
        <v>0</v>
      </c>
      <c r="O2869" s="132">
        <v>9.1593199999999972E-2</v>
      </c>
      <c r="P2869" s="132">
        <v>8.9414999999999998E-3</v>
      </c>
      <c r="Q2869" s="140">
        <v>27</v>
      </c>
      <c r="R2869" s="134">
        <v>8</v>
      </c>
      <c r="S2869" s="122">
        <f t="shared" si="88"/>
        <v>94.915254237288138</v>
      </c>
      <c r="T2869" s="122">
        <f t="shared" si="89"/>
        <v>5.0847457627118651</v>
      </c>
    </row>
    <row r="2870" spans="1:20" x14ac:dyDescent="0.25">
      <c r="A2870" s="3">
        <v>2014</v>
      </c>
      <c r="B2870" s="2" t="s">
        <v>158</v>
      </c>
      <c r="C2870" s="1">
        <v>3514007</v>
      </c>
      <c r="D2870" s="4">
        <v>16</v>
      </c>
      <c r="E2870" s="6">
        <v>16</v>
      </c>
      <c r="F2870" s="39">
        <v>351400716</v>
      </c>
      <c r="G2870" s="39">
        <v>0</v>
      </c>
      <c r="H2870" s="39">
        <v>3</v>
      </c>
      <c r="I2870" s="132">
        <v>7.9976999999999999E-3</v>
      </c>
      <c r="J2870" s="132">
        <v>0</v>
      </c>
      <c r="K2870" s="132">
        <v>7.9976999999999999E-3</v>
      </c>
      <c r="L2870" s="133">
        <v>0</v>
      </c>
      <c r="M2870" s="132">
        <v>5.7869999999999996E-3</v>
      </c>
      <c r="N2870" s="132">
        <v>2.2106999999999999E-3</v>
      </c>
      <c r="O2870" s="132">
        <v>0</v>
      </c>
      <c r="P2870" s="132">
        <v>0</v>
      </c>
      <c r="Q2870" s="140">
        <v>3</v>
      </c>
      <c r="R2870" s="134">
        <v>2</v>
      </c>
      <c r="S2870" s="122">
        <f t="shared" si="88"/>
        <v>0</v>
      </c>
      <c r="T2870" s="122">
        <f t="shared" si="89"/>
        <v>100</v>
      </c>
    </row>
    <row r="2871" spans="1:20" x14ac:dyDescent="0.25">
      <c r="A2871" s="3">
        <v>2014</v>
      </c>
      <c r="B2871" s="2" t="s">
        <v>158</v>
      </c>
      <c r="C2871" s="1">
        <v>3514007</v>
      </c>
      <c r="D2871" s="4">
        <v>16</v>
      </c>
      <c r="E2871" s="6">
        <v>9</v>
      </c>
      <c r="F2871" s="39">
        <v>35140079</v>
      </c>
      <c r="G2871" s="39">
        <v>0</v>
      </c>
      <c r="H2871" s="39">
        <v>0</v>
      </c>
      <c r="I2871" s="132">
        <v>0</v>
      </c>
      <c r="J2871" s="132">
        <v>0</v>
      </c>
      <c r="K2871" s="132">
        <v>0</v>
      </c>
      <c r="L2871" s="133">
        <v>0</v>
      </c>
      <c r="M2871" s="132">
        <v>0</v>
      </c>
      <c r="N2871" s="132">
        <v>0</v>
      </c>
      <c r="O2871" s="132">
        <v>0</v>
      </c>
      <c r="P2871" s="132">
        <v>0</v>
      </c>
      <c r="Q2871" s="140">
        <v>0</v>
      </c>
      <c r="R2871" s="134">
        <v>1</v>
      </c>
      <c r="S2871" s="122">
        <f t="shared" si="88"/>
        <v>0</v>
      </c>
      <c r="T2871" s="122">
        <f t="shared" si="89"/>
        <v>0</v>
      </c>
    </row>
    <row r="2872" spans="1:20" x14ac:dyDescent="0.25">
      <c r="A2872" s="3">
        <v>2014</v>
      </c>
      <c r="B2872" s="2" t="s">
        <v>159</v>
      </c>
      <c r="C2872" s="1">
        <v>3514106</v>
      </c>
      <c r="D2872" s="4">
        <v>13</v>
      </c>
      <c r="E2872" s="6">
        <v>13</v>
      </c>
      <c r="F2872" s="39">
        <v>351410613</v>
      </c>
      <c r="G2872" s="39">
        <v>15</v>
      </c>
      <c r="H2872" s="39">
        <v>10</v>
      </c>
      <c r="I2872" s="132">
        <v>0.73517979999999994</v>
      </c>
      <c r="J2872" s="132">
        <v>0.72848849999999998</v>
      </c>
      <c r="K2872" s="132">
        <v>6.6913000000000007E-3</v>
      </c>
      <c r="L2872" s="133">
        <v>0</v>
      </c>
      <c r="M2872" s="132">
        <v>2.3099999999999999E-5</v>
      </c>
      <c r="N2872" s="132">
        <v>0.25011670000000003</v>
      </c>
      <c r="O2872" s="132">
        <v>1.8291799999999997E-2</v>
      </c>
      <c r="P2872" s="132">
        <v>3.4700000000000003E-5</v>
      </c>
      <c r="Q2872" s="140">
        <v>3</v>
      </c>
      <c r="R2872" s="134">
        <v>17</v>
      </c>
      <c r="S2872" s="122">
        <f t="shared" si="88"/>
        <v>60</v>
      </c>
      <c r="T2872" s="122">
        <f t="shared" si="89"/>
        <v>40</v>
      </c>
    </row>
    <row r="2873" spans="1:20" x14ac:dyDescent="0.25">
      <c r="A2873" s="3">
        <v>2014</v>
      </c>
      <c r="B2873" s="2" t="s">
        <v>159</v>
      </c>
      <c r="C2873" s="1">
        <v>3514106</v>
      </c>
      <c r="D2873" s="4">
        <v>13</v>
      </c>
      <c r="E2873" s="6">
        <v>5</v>
      </c>
      <c r="F2873" s="39">
        <v>35141065</v>
      </c>
      <c r="G2873" s="39">
        <v>0</v>
      </c>
      <c r="H2873" s="39">
        <v>2</v>
      </c>
      <c r="I2873" s="132">
        <v>3.3796E-3</v>
      </c>
      <c r="J2873" s="132">
        <v>0</v>
      </c>
      <c r="K2873" s="132">
        <v>3.3796E-3</v>
      </c>
      <c r="L2873" s="133">
        <v>0</v>
      </c>
      <c r="M2873" s="132">
        <v>0</v>
      </c>
      <c r="N2873" s="132">
        <v>0</v>
      </c>
      <c r="O2873" s="132">
        <v>0</v>
      </c>
      <c r="P2873" s="132">
        <v>0</v>
      </c>
      <c r="Q2873" s="140">
        <v>0</v>
      </c>
      <c r="R2873" s="134">
        <v>0</v>
      </c>
      <c r="S2873" s="122">
        <f t="shared" si="88"/>
        <v>0</v>
      </c>
      <c r="T2873" s="122">
        <f t="shared" si="89"/>
        <v>100</v>
      </c>
    </row>
    <row r="2874" spans="1:20" x14ac:dyDescent="0.25">
      <c r="A2874" s="3">
        <v>2014</v>
      </c>
      <c r="B2874" s="2" t="s">
        <v>159</v>
      </c>
      <c r="C2874" s="1">
        <v>3514106</v>
      </c>
      <c r="D2874" s="4">
        <v>13</v>
      </c>
      <c r="E2874" s="6">
        <v>10</v>
      </c>
      <c r="F2874" s="39">
        <v>351410610</v>
      </c>
      <c r="G2874" s="39">
        <v>0</v>
      </c>
      <c r="H2874" s="39">
        <v>0</v>
      </c>
      <c r="I2874" s="132">
        <v>0</v>
      </c>
      <c r="J2874" s="132">
        <v>0</v>
      </c>
      <c r="K2874" s="132">
        <v>0</v>
      </c>
      <c r="L2874" s="133">
        <v>0</v>
      </c>
      <c r="M2874" s="132">
        <v>0</v>
      </c>
      <c r="N2874" s="132">
        <v>0</v>
      </c>
      <c r="O2874" s="132">
        <v>0</v>
      </c>
      <c r="P2874" s="132">
        <v>0</v>
      </c>
      <c r="Q2874" s="140">
        <v>0</v>
      </c>
      <c r="R2874" s="134">
        <v>0</v>
      </c>
      <c r="S2874" s="122">
        <f t="shared" si="88"/>
        <v>0</v>
      </c>
      <c r="T2874" s="122">
        <f t="shared" si="89"/>
        <v>0</v>
      </c>
    </row>
    <row r="2875" spans="1:20" x14ac:dyDescent="0.25">
      <c r="A2875" s="3">
        <v>2014</v>
      </c>
      <c r="B2875" s="2" t="s">
        <v>160</v>
      </c>
      <c r="C2875" s="1">
        <v>3514205</v>
      </c>
      <c r="D2875" s="4">
        <v>15</v>
      </c>
      <c r="E2875" s="6">
        <v>15</v>
      </c>
      <c r="F2875" s="39">
        <v>351420515</v>
      </c>
      <c r="G2875" s="39">
        <v>11</v>
      </c>
      <c r="H2875" s="39">
        <v>1</v>
      </c>
      <c r="I2875" s="132">
        <v>1.24964E-2</v>
      </c>
      <c r="J2875" s="132">
        <v>1.24443E-2</v>
      </c>
      <c r="K2875" s="132">
        <v>5.2099999999999999E-5</v>
      </c>
      <c r="L2875" s="133">
        <v>0</v>
      </c>
      <c r="M2875" s="132">
        <v>0</v>
      </c>
      <c r="N2875" s="132">
        <v>0</v>
      </c>
      <c r="O2875" s="132">
        <v>1.2433899999999999E-2</v>
      </c>
      <c r="P2875" s="132">
        <v>1.04E-5</v>
      </c>
      <c r="Q2875" s="140">
        <v>5</v>
      </c>
      <c r="R2875" s="134">
        <v>0</v>
      </c>
      <c r="S2875" s="122">
        <f t="shared" si="88"/>
        <v>91.666666666666657</v>
      </c>
      <c r="T2875" s="122">
        <f t="shared" si="89"/>
        <v>8.3333333333333321</v>
      </c>
    </row>
    <row r="2876" spans="1:20" x14ac:dyDescent="0.25">
      <c r="A2876" s="3">
        <v>2014</v>
      </c>
      <c r="B2876" s="2" t="s">
        <v>161</v>
      </c>
      <c r="C2876" s="1">
        <v>3514304</v>
      </c>
      <c r="D2876" s="4">
        <v>13</v>
      </c>
      <c r="E2876" s="6">
        <v>13</v>
      </c>
      <c r="F2876" s="39">
        <v>351430413</v>
      </c>
      <c r="G2876" s="39">
        <v>30</v>
      </c>
      <c r="H2876" s="39">
        <v>30</v>
      </c>
      <c r="I2876" s="132">
        <v>6.0454599999999983E-2</v>
      </c>
      <c r="J2876" s="132">
        <v>2.88192E-2</v>
      </c>
      <c r="K2876" s="132">
        <v>3.1635399999999987E-2</v>
      </c>
      <c r="L2876" s="133">
        <v>0</v>
      </c>
      <c r="M2876" s="132">
        <v>2.9882199999999998E-2</v>
      </c>
      <c r="N2876" s="132">
        <v>9.4190000000000007E-4</v>
      </c>
      <c r="O2876" s="132">
        <v>2.8074099999999998E-2</v>
      </c>
      <c r="P2876" s="132">
        <v>2.4170000000000002E-4</v>
      </c>
      <c r="Q2876" s="140">
        <v>12</v>
      </c>
      <c r="R2876" s="134">
        <v>5</v>
      </c>
      <c r="S2876" s="122">
        <f t="shared" si="88"/>
        <v>50</v>
      </c>
      <c r="T2876" s="122">
        <f t="shared" si="89"/>
        <v>50</v>
      </c>
    </row>
    <row r="2877" spans="1:20" x14ac:dyDescent="0.25">
      <c r="A2877" s="3">
        <v>2014</v>
      </c>
      <c r="B2877" s="2" t="s">
        <v>162</v>
      </c>
      <c r="C2877" s="1">
        <v>3514403</v>
      </c>
      <c r="D2877" s="4">
        <v>20</v>
      </c>
      <c r="E2877" s="6">
        <v>20</v>
      </c>
      <c r="F2877" s="39">
        <v>351440320</v>
      </c>
      <c r="G2877" s="39">
        <v>4</v>
      </c>
      <c r="H2877" s="39">
        <v>47</v>
      </c>
      <c r="I2877" s="132">
        <v>8.7079799999999957E-2</v>
      </c>
      <c r="J2877" s="132">
        <v>7.0648999999999998E-3</v>
      </c>
      <c r="K2877" s="132">
        <v>8.0014899999999958E-2</v>
      </c>
      <c r="L2877" s="133">
        <v>0</v>
      </c>
      <c r="M2877" s="132">
        <v>4.2050900000000002E-2</v>
      </c>
      <c r="N2877" s="132">
        <v>5.7116000000000007E-3</v>
      </c>
      <c r="O2877" s="132">
        <v>2.4611200000000003E-2</v>
      </c>
      <c r="P2877" s="132">
        <v>7.1760000000000001E-3</v>
      </c>
      <c r="Q2877" s="140">
        <v>0</v>
      </c>
      <c r="R2877" s="134">
        <v>10</v>
      </c>
      <c r="S2877" s="122">
        <f t="shared" si="88"/>
        <v>7.8431372549019605</v>
      </c>
      <c r="T2877" s="122">
        <f t="shared" si="89"/>
        <v>92.156862745098039</v>
      </c>
    </row>
    <row r="2878" spans="1:20" x14ac:dyDescent="0.25">
      <c r="A2878" s="3">
        <v>2014</v>
      </c>
      <c r="B2878" s="2" t="s">
        <v>162</v>
      </c>
      <c r="C2878" s="1">
        <v>3514403</v>
      </c>
      <c r="D2878" s="4">
        <v>20</v>
      </c>
      <c r="E2878" s="6">
        <v>21</v>
      </c>
      <c r="F2878" s="39">
        <v>351440321</v>
      </c>
      <c r="G2878" s="39">
        <v>1</v>
      </c>
      <c r="H2878" s="39">
        <v>15</v>
      </c>
      <c r="I2878" s="132">
        <v>9.1978000000000004E-2</v>
      </c>
      <c r="J2878" s="132">
        <v>5.66667E-2</v>
      </c>
      <c r="K2878" s="132">
        <v>3.5311300000000004E-2</v>
      </c>
      <c r="L2878" s="133">
        <v>0</v>
      </c>
      <c r="M2878" s="132">
        <v>4.4154999999999993E-3</v>
      </c>
      <c r="N2878" s="132">
        <v>8.1574099999999983E-2</v>
      </c>
      <c r="O2878" s="132">
        <v>5.7001999999999999E-3</v>
      </c>
      <c r="P2878" s="132">
        <v>0</v>
      </c>
      <c r="Q2878" s="140">
        <v>0</v>
      </c>
      <c r="R2878" s="134">
        <v>4</v>
      </c>
      <c r="S2878" s="122">
        <f t="shared" si="88"/>
        <v>6.25</v>
      </c>
      <c r="T2878" s="122">
        <f t="shared" si="89"/>
        <v>93.75</v>
      </c>
    </row>
    <row r="2879" spans="1:20" x14ac:dyDescent="0.25">
      <c r="A2879" s="3">
        <v>2014</v>
      </c>
      <c r="B2879" s="2" t="s">
        <v>163</v>
      </c>
      <c r="C2879" s="1">
        <v>3514502</v>
      </c>
      <c r="D2879" s="4">
        <v>17</v>
      </c>
      <c r="E2879" s="6">
        <v>17</v>
      </c>
      <c r="F2879" s="39">
        <v>351450217</v>
      </c>
      <c r="G2879" s="39">
        <v>5</v>
      </c>
      <c r="H2879" s="39">
        <v>15</v>
      </c>
      <c r="I2879" s="132">
        <v>6.3391599999999992E-2</v>
      </c>
      <c r="J2879" s="132">
        <v>5.5718899999999995E-2</v>
      </c>
      <c r="K2879" s="132">
        <v>7.6726999999999993E-3</v>
      </c>
      <c r="L2879" s="133">
        <v>0</v>
      </c>
      <c r="M2879" s="132">
        <v>0.02</v>
      </c>
      <c r="N2879" s="132">
        <v>7.1750999999999994E-3</v>
      </c>
      <c r="O2879" s="132">
        <v>3.6070699999999997E-2</v>
      </c>
      <c r="P2879" s="132">
        <v>0</v>
      </c>
      <c r="Q2879" s="140">
        <v>2</v>
      </c>
      <c r="R2879" s="134">
        <v>2</v>
      </c>
      <c r="S2879" s="122">
        <f t="shared" si="88"/>
        <v>25</v>
      </c>
      <c r="T2879" s="122">
        <f t="shared" si="89"/>
        <v>75</v>
      </c>
    </row>
    <row r="2880" spans="1:20" x14ac:dyDescent="0.25">
      <c r="A2880" s="3">
        <v>2014</v>
      </c>
      <c r="B2880" s="2" t="s">
        <v>163</v>
      </c>
      <c r="C2880" s="1">
        <v>3514502</v>
      </c>
      <c r="D2880" s="4">
        <v>17</v>
      </c>
      <c r="E2880" s="6">
        <v>16</v>
      </c>
      <c r="F2880" s="39">
        <v>351450216</v>
      </c>
      <c r="G2880" s="39">
        <v>0</v>
      </c>
      <c r="H2880" s="39">
        <v>0</v>
      </c>
      <c r="I2880" s="132">
        <v>0</v>
      </c>
      <c r="J2880" s="132">
        <v>0</v>
      </c>
      <c r="K2880" s="132">
        <v>0</v>
      </c>
      <c r="L2880" s="133">
        <v>0</v>
      </c>
      <c r="M2880" s="132">
        <v>0</v>
      </c>
      <c r="N2880" s="132">
        <v>0</v>
      </c>
      <c r="O2880" s="132">
        <v>0</v>
      </c>
      <c r="P2880" s="132">
        <v>0</v>
      </c>
      <c r="Q2880" s="140">
        <v>0</v>
      </c>
      <c r="R2880" s="134">
        <v>0</v>
      </c>
      <c r="S2880" s="122">
        <f t="shared" si="88"/>
        <v>0</v>
      </c>
      <c r="T2880" s="122">
        <f t="shared" si="89"/>
        <v>0</v>
      </c>
    </row>
    <row r="2881" spans="1:20" x14ac:dyDescent="0.25">
      <c r="A2881" s="3">
        <v>2014</v>
      </c>
      <c r="B2881" s="2" t="s">
        <v>164</v>
      </c>
      <c r="C2881" s="1">
        <v>3514601</v>
      </c>
      <c r="D2881" s="4">
        <v>9</v>
      </c>
      <c r="E2881" s="6">
        <v>9</v>
      </c>
      <c r="F2881" s="39">
        <v>35146019</v>
      </c>
      <c r="G2881" s="39">
        <v>0</v>
      </c>
      <c r="H2881" s="39">
        <v>0</v>
      </c>
      <c r="I2881" s="132">
        <v>0</v>
      </c>
      <c r="J2881" s="132">
        <v>0</v>
      </c>
      <c r="K2881" s="132">
        <v>0</v>
      </c>
      <c r="L2881" s="133">
        <v>0</v>
      </c>
      <c r="M2881" s="132">
        <v>0</v>
      </c>
      <c r="N2881" s="132">
        <v>0</v>
      </c>
      <c r="O2881" s="132">
        <v>0</v>
      </c>
      <c r="P2881" s="132">
        <v>0</v>
      </c>
      <c r="Q2881" s="140">
        <v>2</v>
      </c>
      <c r="R2881" s="134">
        <v>1</v>
      </c>
      <c r="S2881" s="122">
        <f t="shared" si="88"/>
        <v>0</v>
      </c>
      <c r="T2881" s="122">
        <f t="shared" si="89"/>
        <v>0</v>
      </c>
    </row>
    <row r="2882" spans="1:20" x14ac:dyDescent="0.25">
      <c r="A2882" s="3">
        <v>2014</v>
      </c>
      <c r="B2882" s="2" t="s">
        <v>165</v>
      </c>
      <c r="C2882" s="1">
        <v>3514700</v>
      </c>
      <c r="D2882" s="4">
        <v>17</v>
      </c>
      <c r="E2882" s="6">
        <v>17</v>
      </c>
      <c r="F2882" s="39">
        <v>351470017</v>
      </c>
      <c r="G2882" s="39">
        <v>4</v>
      </c>
      <c r="H2882" s="39">
        <v>2</v>
      </c>
      <c r="I2882" s="132">
        <v>2.63597E-2</v>
      </c>
      <c r="J2882" s="132">
        <v>2.16657E-2</v>
      </c>
      <c r="K2882" s="132">
        <v>4.6940000000000003E-3</v>
      </c>
      <c r="L2882" s="133">
        <v>0</v>
      </c>
      <c r="M2882" s="132">
        <v>1.25865E-2</v>
      </c>
      <c r="N2882" s="132">
        <v>0</v>
      </c>
      <c r="O2882" s="132">
        <v>1.1921299999999999E-2</v>
      </c>
      <c r="P2882" s="132">
        <v>0</v>
      </c>
      <c r="Q2882" s="140">
        <v>2</v>
      </c>
      <c r="R2882" s="134">
        <v>1</v>
      </c>
      <c r="S2882" s="122">
        <f t="shared" si="88"/>
        <v>66.666666666666657</v>
      </c>
      <c r="T2882" s="122">
        <f t="shared" si="89"/>
        <v>33.333333333333329</v>
      </c>
    </row>
    <row r="2883" spans="1:20" x14ac:dyDescent="0.25">
      <c r="A2883" s="3">
        <v>2014</v>
      </c>
      <c r="B2883" s="2" t="s">
        <v>165</v>
      </c>
      <c r="C2883" s="1">
        <v>3514700</v>
      </c>
      <c r="D2883" s="4">
        <v>17</v>
      </c>
      <c r="E2883" s="6">
        <v>21</v>
      </c>
      <c r="F2883" s="39">
        <v>351470021</v>
      </c>
      <c r="G2883" s="39">
        <v>0</v>
      </c>
      <c r="H2883" s="39">
        <v>0</v>
      </c>
      <c r="I2883" s="132">
        <v>0</v>
      </c>
      <c r="J2883" s="132">
        <v>0</v>
      </c>
      <c r="K2883" s="132">
        <v>0</v>
      </c>
      <c r="L2883" s="133">
        <v>0</v>
      </c>
      <c r="M2883" s="132">
        <v>0</v>
      </c>
      <c r="N2883" s="132">
        <v>0</v>
      </c>
      <c r="O2883" s="132">
        <v>0</v>
      </c>
      <c r="P2883" s="132">
        <v>0</v>
      </c>
      <c r="Q2883" s="140">
        <v>1</v>
      </c>
      <c r="R2883" s="134">
        <v>0</v>
      </c>
      <c r="S2883" s="122">
        <f t="shared" ref="S2883:S2946" si="90">IFERROR(((G2883)/(SUM($G2883:$H2883)))*100,0)</f>
        <v>0</v>
      </c>
      <c r="T2883" s="122">
        <f t="shared" ref="T2883:T2946" si="91">IFERROR(((H2883)/(SUM($G2883:$H2883)))*100,0)</f>
        <v>0</v>
      </c>
    </row>
    <row r="2884" spans="1:20" x14ac:dyDescent="0.25">
      <c r="A2884" s="3">
        <v>2014</v>
      </c>
      <c r="B2884" s="2" t="s">
        <v>166</v>
      </c>
      <c r="C2884" s="1">
        <v>3514809</v>
      </c>
      <c r="D2884" s="4">
        <v>11</v>
      </c>
      <c r="E2884" s="6">
        <v>11</v>
      </c>
      <c r="F2884" s="39">
        <v>351480911</v>
      </c>
      <c r="G2884" s="39">
        <v>10</v>
      </c>
      <c r="H2884" s="39">
        <v>6</v>
      </c>
      <c r="I2884" s="132">
        <v>6.9561799999999993E-2</v>
      </c>
      <c r="J2884" s="132">
        <v>6.5965699999999988E-2</v>
      </c>
      <c r="K2884" s="132">
        <v>3.5961000000000001E-3</v>
      </c>
      <c r="L2884" s="133">
        <v>2.0508713850837138E-2</v>
      </c>
      <c r="M2884" s="132">
        <v>3.4559999999999999E-3</v>
      </c>
      <c r="N2884" s="132">
        <v>1.4009999999999999E-4</v>
      </c>
      <c r="O2884" s="132">
        <v>6.4376799999999984E-2</v>
      </c>
      <c r="P2884" s="132">
        <v>0</v>
      </c>
      <c r="Q2884" s="140">
        <v>42</v>
      </c>
      <c r="R2884" s="134">
        <v>21</v>
      </c>
      <c r="S2884" s="122">
        <f t="shared" si="90"/>
        <v>62.5</v>
      </c>
      <c r="T2884" s="122">
        <f t="shared" si="91"/>
        <v>37.5</v>
      </c>
    </row>
    <row r="2885" spans="1:20" x14ac:dyDescent="0.25">
      <c r="A2885" s="3">
        <v>2014</v>
      </c>
      <c r="B2885" s="2" t="s">
        <v>167</v>
      </c>
      <c r="C2885" s="1">
        <v>3514908</v>
      </c>
      <c r="D2885" s="4">
        <v>5</v>
      </c>
      <c r="E2885" s="6">
        <v>5</v>
      </c>
      <c r="F2885" s="39">
        <v>35149085</v>
      </c>
      <c r="G2885" s="39">
        <v>12</v>
      </c>
      <c r="H2885" s="39">
        <v>36</v>
      </c>
      <c r="I2885" s="132">
        <v>0.18440590000000001</v>
      </c>
      <c r="J2885" s="132">
        <v>0.13815720000000001</v>
      </c>
      <c r="K2885" s="132">
        <v>4.624869999999999E-2</v>
      </c>
      <c r="L2885" s="133">
        <v>0</v>
      </c>
      <c r="M2885" s="132">
        <v>3.4722200000000002E-2</v>
      </c>
      <c r="N2885" s="132">
        <v>0.12571949999999998</v>
      </c>
      <c r="O2885" s="132">
        <v>1.6715100000000004E-2</v>
      </c>
      <c r="P2885" s="132">
        <v>8.3300000000000005E-5</v>
      </c>
      <c r="Q2885" s="140">
        <v>20</v>
      </c>
      <c r="R2885" s="134">
        <v>4</v>
      </c>
      <c r="S2885" s="122">
        <f t="shared" si="90"/>
        <v>25</v>
      </c>
      <c r="T2885" s="122">
        <f t="shared" si="91"/>
        <v>75</v>
      </c>
    </row>
    <row r="2886" spans="1:20" x14ac:dyDescent="0.25">
      <c r="A2886" s="3">
        <v>2014</v>
      </c>
      <c r="B2886" s="2" t="s">
        <v>167</v>
      </c>
      <c r="C2886" s="1">
        <v>3514908</v>
      </c>
      <c r="D2886" s="4">
        <v>5</v>
      </c>
      <c r="E2886" s="6">
        <v>10</v>
      </c>
      <c r="F2886" s="39">
        <v>351490810</v>
      </c>
      <c r="G2886" s="39">
        <v>1</v>
      </c>
      <c r="H2886" s="39">
        <v>0</v>
      </c>
      <c r="I2886" s="132">
        <v>1.019E-4</v>
      </c>
      <c r="J2886" s="132">
        <v>1.019E-4</v>
      </c>
      <c r="K2886" s="132">
        <v>0</v>
      </c>
      <c r="L2886" s="133">
        <v>0</v>
      </c>
      <c r="M2886" s="132">
        <v>0</v>
      </c>
      <c r="N2886" s="132">
        <v>0</v>
      </c>
      <c r="O2886" s="132">
        <v>0</v>
      </c>
      <c r="P2886" s="132">
        <v>1.019E-4</v>
      </c>
      <c r="Q2886" s="140">
        <v>0</v>
      </c>
      <c r="R2886" s="134">
        <v>0</v>
      </c>
      <c r="S2886" s="122">
        <f t="shared" si="90"/>
        <v>100</v>
      </c>
      <c r="T2886" s="122">
        <f t="shared" si="91"/>
        <v>0</v>
      </c>
    </row>
    <row r="2887" spans="1:20" x14ac:dyDescent="0.25">
      <c r="A2887" s="3">
        <v>2014</v>
      </c>
      <c r="B2887" s="2" t="s">
        <v>168</v>
      </c>
      <c r="C2887" s="1">
        <v>3514924</v>
      </c>
      <c r="D2887" s="4">
        <v>16</v>
      </c>
      <c r="E2887" s="6">
        <v>16</v>
      </c>
      <c r="F2887" s="39">
        <v>351492416</v>
      </c>
      <c r="G2887" s="39">
        <v>5</v>
      </c>
      <c r="H2887" s="39">
        <v>4</v>
      </c>
      <c r="I2887" s="132">
        <v>0.27637269999999997</v>
      </c>
      <c r="J2887" s="132">
        <v>0.27111099999999999</v>
      </c>
      <c r="K2887" s="132">
        <v>5.2617000000000002E-3</v>
      </c>
      <c r="L2887" s="133">
        <v>0</v>
      </c>
      <c r="M2887" s="132">
        <v>0</v>
      </c>
      <c r="N2887" s="132">
        <v>0</v>
      </c>
      <c r="O2887" s="132">
        <v>0.27635419999999999</v>
      </c>
      <c r="P2887" s="132">
        <v>0</v>
      </c>
      <c r="Q2887" s="140">
        <v>0</v>
      </c>
      <c r="R2887" s="134">
        <v>0</v>
      </c>
      <c r="S2887" s="122">
        <f t="shared" si="90"/>
        <v>55.555555555555557</v>
      </c>
      <c r="T2887" s="122">
        <f t="shared" si="91"/>
        <v>44.444444444444443</v>
      </c>
    </row>
    <row r="2888" spans="1:20" x14ac:dyDescent="0.25">
      <c r="A2888" s="3">
        <v>2014</v>
      </c>
      <c r="B2888" s="2" t="s">
        <v>169</v>
      </c>
      <c r="C2888" s="1">
        <v>3514957</v>
      </c>
      <c r="D2888" s="4">
        <v>15</v>
      </c>
      <c r="E2888" s="6">
        <v>15</v>
      </c>
      <c r="F2888" s="39">
        <v>351495715</v>
      </c>
      <c r="G2888" s="39">
        <v>15</v>
      </c>
      <c r="H2888" s="39">
        <v>9</v>
      </c>
      <c r="I2888" s="132">
        <v>0.20014190000000001</v>
      </c>
      <c r="J2888" s="132">
        <v>0.18120090000000003</v>
      </c>
      <c r="K2888" s="132">
        <v>1.8940999999999996E-2</v>
      </c>
      <c r="L2888" s="133">
        <v>0</v>
      </c>
      <c r="M2888" s="132">
        <v>0</v>
      </c>
      <c r="N2888" s="132">
        <v>4.0509999999999998E-4</v>
      </c>
      <c r="O2888" s="132">
        <v>0.1939961</v>
      </c>
      <c r="P2888" s="132">
        <v>0</v>
      </c>
      <c r="Q2888" s="140">
        <v>2</v>
      </c>
      <c r="R2888" s="134">
        <v>0</v>
      </c>
      <c r="S2888" s="122">
        <f t="shared" si="90"/>
        <v>62.5</v>
      </c>
      <c r="T2888" s="122">
        <f t="shared" si="91"/>
        <v>37.5</v>
      </c>
    </row>
    <row r="2889" spans="1:20" x14ac:dyDescent="0.25">
      <c r="A2889" s="3">
        <v>2014</v>
      </c>
      <c r="B2889" s="2" t="s">
        <v>170</v>
      </c>
      <c r="C2889" s="1">
        <v>3515004</v>
      </c>
      <c r="D2889" s="4">
        <v>6</v>
      </c>
      <c r="E2889" s="6">
        <v>6</v>
      </c>
      <c r="F2889" s="39">
        <v>35150046</v>
      </c>
      <c r="G2889" s="39">
        <v>6</v>
      </c>
      <c r="H2889" s="39">
        <v>68</v>
      </c>
      <c r="I2889" s="132">
        <v>0.19502499999999995</v>
      </c>
      <c r="J2889" s="132">
        <v>0.13835959999999997</v>
      </c>
      <c r="K2889" s="132">
        <v>5.6665399999999991E-2</v>
      </c>
      <c r="L2889" s="133">
        <v>0</v>
      </c>
      <c r="M2889" s="132">
        <v>0</v>
      </c>
      <c r="N2889" s="132">
        <v>0.16899910000000004</v>
      </c>
      <c r="O2889" s="132">
        <v>1.5258600000000001E-2</v>
      </c>
      <c r="P2889" s="132">
        <v>9.6299999999999999E-4</v>
      </c>
      <c r="Q2889" s="140">
        <v>10</v>
      </c>
      <c r="R2889" s="134">
        <v>88</v>
      </c>
      <c r="S2889" s="122">
        <f t="shared" si="90"/>
        <v>8.1081081081081088</v>
      </c>
      <c r="T2889" s="122">
        <f t="shared" si="91"/>
        <v>91.891891891891902</v>
      </c>
    </row>
    <row r="2890" spans="1:20" x14ac:dyDescent="0.25">
      <c r="A2890" s="3">
        <v>2014</v>
      </c>
      <c r="B2890" s="2" t="s">
        <v>171</v>
      </c>
      <c r="C2890" s="1">
        <v>3515103</v>
      </c>
      <c r="D2890" s="4">
        <v>6</v>
      </c>
      <c r="E2890" s="6">
        <v>6</v>
      </c>
      <c r="F2890" s="39">
        <v>35151036</v>
      </c>
      <c r="G2890" s="39">
        <v>2</v>
      </c>
      <c r="H2890" s="39">
        <v>23</v>
      </c>
      <c r="I2890" s="132">
        <v>8.9754299999999995E-2</v>
      </c>
      <c r="J2890" s="132">
        <v>4.6299999999999998E-4</v>
      </c>
      <c r="K2890" s="132">
        <v>8.929129999999999E-2</v>
      </c>
      <c r="L2890" s="133">
        <v>0</v>
      </c>
      <c r="M2890" s="132">
        <v>7.2037000000000004E-2</v>
      </c>
      <c r="N2890" s="132">
        <v>1.6639000000000003E-3</v>
      </c>
      <c r="O2890" s="132">
        <v>4.1669999999999999E-4</v>
      </c>
      <c r="P2890" s="132">
        <v>0</v>
      </c>
      <c r="Q2890" s="140">
        <v>1</v>
      </c>
      <c r="R2890" s="134">
        <v>1</v>
      </c>
      <c r="S2890" s="122">
        <f t="shared" si="90"/>
        <v>8</v>
      </c>
      <c r="T2890" s="122">
        <f t="shared" si="91"/>
        <v>92</v>
      </c>
    </row>
    <row r="2891" spans="1:20" x14ac:dyDescent="0.25">
      <c r="A2891" s="3">
        <v>2014</v>
      </c>
      <c r="B2891" s="2" t="s">
        <v>172</v>
      </c>
      <c r="C2891" s="1">
        <v>3515129</v>
      </c>
      <c r="D2891" s="4">
        <v>21</v>
      </c>
      <c r="E2891" s="6">
        <v>21</v>
      </c>
      <c r="F2891" s="39">
        <v>351512921</v>
      </c>
      <c r="G2891" s="39">
        <v>0</v>
      </c>
      <c r="H2891" s="39">
        <v>3</v>
      </c>
      <c r="I2891" s="132">
        <v>5.4514000000000003E-3</v>
      </c>
      <c r="J2891" s="132">
        <v>0</v>
      </c>
      <c r="K2891" s="132">
        <v>5.4514000000000003E-3</v>
      </c>
      <c r="L2891" s="133">
        <v>0</v>
      </c>
      <c r="M2891" s="132">
        <v>5.2199000000000004E-3</v>
      </c>
      <c r="N2891" s="132">
        <v>1.852E-4</v>
      </c>
      <c r="O2891" s="132">
        <v>4.6300000000000001E-5</v>
      </c>
      <c r="P2891" s="132">
        <v>0</v>
      </c>
      <c r="Q2891" s="140">
        <v>0</v>
      </c>
      <c r="R2891" s="134">
        <v>1</v>
      </c>
      <c r="S2891" s="122">
        <f t="shared" si="90"/>
        <v>0</v>
      </c>
      <c r="T2891" s="122">
        <f t="shared" si="91"/>
        <v>100</v>
      </c>
    </row>
    <row r="2892" spans="1:20" x14ac:dyDescent="0.25">
      <c r="A2892" s="3">
        <v>2014</v>
      </c>
      <c r="B2892" s="2" t="s">
        <v>173</v>
      </c>
      <c r="C2892" s="1">
        <v>3515152</v>
      </c>
      <c r="D2892" s="4">
        <v>9</v>
      </c>
      <c r="E2892" s="6">
        <v>9</v>
      </c>
      <c r="F2892" s="39">
        <v>35151529</v>
      </c>
      <c r="G2892" s="39">
        <v>17</v>
      </c>
      <c r="H2892" s="39">
        <v>28</v>
      </c>
      <c r="I2892" s="132">
        <v>0.17511039999999997</v>
      </c>
      <c r="J2892" s="132">
        <v>0.14913569999999998</v>
      </c>
      <c r="K2892" s="132">
        <v>2.59747E-2</v>
      </c>
      <c r="L2892" s="133">
        <v>0</v>
      </c>
      <c r="M2892" s="132">
        <v>4.4050899999999997E-2</v>
      </c>
      <c r="N2892" s="132">
        <v>3.8084499999999993E-2</v>
      </c>
      <c r="O2892" s="132">
        <v>8.1481799999999993E-2</v>
      </c>
      <c r="P2892" s="132">
        <v>1.7801E-3</v>
      </c>
      <c r="Q2892" s="140">
        <v>10</v>
      </c>
      <c r="R2892" s="134">
        <v>12</v>
      </c>
      <c r="S2892" s="122">
        <f t="shared" si="90"/>
        <v>37.777777777777779</v>
      </c>
      <c r="T2892" s="122">
        <f t="shared" si="91"/>
        <v>62.222222222222221</v>
      </c>
    </row>
    <row r="2893" spans="1:20" x14ac:dyDescent="0.25">
      <c r="A2893" s="3">
        <v>2014</v>
      </c>
      <c r="B2893" s="2" t="s">
        <v>173</v>
      </c>
      <c r="C2893" s="1">
        <v>3515152</v>
      </c>
      <c r="D2893" s="4">
        <v>9</v>
      </c>
      <c r="E2893" s="6">
        <v>5</v>
      </c>
      <c r="F2893" s="39">
        <v>35151525</v>
      </c>
      <c r="G2893" s="39">
        <v>2</v>
      </c>
      <c r="H2893" s="39">
        <v>1</v>
      </c>
      <c r="I2893" s="132">
        <v>7.5508999999999993E-3</v>
      </c>
      <c r="J2893" s="132">
        <v>5.2360999999999996E-3</v>
      </c>
      <c r="K2893" s="132">
        <v>2.3148000000000001E-3</v>
      </c>
      <c r="L2893" s="133">
        <v>0</v>
      </c>
      <c r="M2893" s="132">
        <v>0</v>
      </c>
      <c r="N2893" s="132">
        <v>0</v>
      </c>
      <c r="O2893" s="132">
        <v>5.2360999999999996E-3</v>
      </c>
      <c r="P2893" s="132">
        <v>0</v>
      </c>
      <c r="Q2893" s="140">
        <v>0</v>
      </c>
      <c r="R2893" s="134">
        <v>1</v>
      </c>
      <c r="S2893" s="122">
        <f t="shared" si="90"/>
        <v>66.666666666666657</v>
      </c>
      <c r="T2893" s="122">
        <f t="shared" si="91"/>
        <v>33.333333333333329</v>
      </c>
    </row>
    <row r="2894" spans="1:20" x14ac:dyDescent="0.25">
      <c r="A2894" s="3">
        <v>2014</v>
      </c>
      <c r="B2894" s="2" t="s">
        <v>174</v>
      </c>
      <c r="C2894" s="1">
        <v>3515186</v>
      </c>
      <c r="D2894" s="4">
        <v>9</v>
      </c>
      <c r="E2894" s="6">
        <v>9</v>
      </c>
      <c r="F2894" s="39">
        <v>35151869</v>
      </c>
      <c r="G2894" s="39">
        <v>31</v>
      </c>
      <c r="H2894" s="39">
        <v>16</v>
      </c>
      <c r="I2894" s="132">
        <v>6.8428899999999987E-2</v>
      </c>
      <c r="J2894" s="132">
        <v>6.5902299999999983E-2</v>
      </c>
      <c r="K2894" s="132">
        <v>2.5265999999999995E-3</v>
      </c>
      <c r="L2894" s="133">
        <v>0.14500117960426182</v>
      </c>
      <c r="M2894" s="132">
        <v>0</v>
      </c>
      <c r="N2894" s="132">
        <v>2.9153999999999994E-3</v>
      </c>
      <c r="O2894" s="132">
        <v>6.2901800000000008E-2</v>
      </c>
      <c r="P2894" s="132">
        <v>1.3722000000000001E-3</v>
      </c>
      <c r="Q2894" s="140">
        <v>35</v>
      </c>
      <c r="R2894" s="134">
        <v>18</v>
      </c>
      <c r="S2894" s="122">
        <f t="shared" si="90"/>
        <v>65.957446808510639</v>
      </c>
      <c r="T2894" s="122">
        <f t="shared" si="91"/>
        <v>34.042553191489361</v>
      </c>
    </row>
    <row r="2895" spans="1:20" x14ac:dyDescent="0.25">
      <c r="A2895" s="3">
        <v>2014</v>
      </c>
      <c r="B2895" s="2" t="s">
        <v>175</v>
      </c>
      <c r="C2895" s="1">
        <v>3515194</v>
      </c>
      <c r="D2895" s="4">
        <v>17</v>
      </c>
      <c r="E2895" s="6">
        <v>17</v>
      </c>
      <c r="F2895" s="39">
        <v>351519417</v>
      </c>
      <c r="G2895" s="39">
        <v>2</v>
      </c>
      <c r="H2895" s="39">
        <v>4</v>
      </c>
      <c r="I2895" s="132">
        <v>0.34416090000000005</v>
      </c>
      <c r="J2895" s="132">
        <v>0.28472220000000004</v>
      </c>
      <c r="K2895" s="132">
        <v>5.9438700000000004E-2</v>
      </c>
      <c r="L2895" s="133">
        <v>0</v>
      </c>
      <c r="M2895" s="132">
        <v>1.26389E-2</v>
      </c>
      <c r="N2895" s="132">
        <v>4.861E-4</v>
      </c>
      <c r="O2895" s="132">
        <v>0.19212960000000001</v>
      </c>
      <c r="P2895" s="132">
        <v>0</v>
      </c>
      <c r="Q2895" s="140">
        <v>3</v>
      </c>
      <c r="R2895" s="134">
        <v>6</v>
      </c>
      <c r="S2895" s="122">
        <f t="shared" si="90"/>
        <v>33.333333333333329</v>
      </c>
      <c r="T2895" s="122">
        <f t="shared" si="91"/>
        <v>66.666666666666657</v>
      </c>
    </row>
    <row r="2896" spans="1:20" x14ac:dyDescent="0.25">
      <c r="A2896" s="3">
        <v>2014</v>
      </c>
      <c r="B2896" s="2" t="s">
        <v>176</v>
      </c>
      <c r="C2896" s="1">
        <v>3557303</v>
      </c>
      <c r="D2896" s="4">
        <v>9</v>
      </c>
      <c r="E2896" s="6">
        <v>9</v>
      </c>
      <c r="F2896" s="39">
        <v>35573039</v>
      </c>
      <c r="G2896" s="39">
        <v>12</v>
      </c>
      <c r="H2896" s="39">
        <v>17</v>
      </c>
      <c r="I2896" s="132">
        <v>7.4126899999999996E-2</v>
      </c>
      <c r="J2896" s="132">
        <v>6.4763899999999999E-2</v>
      </c>
      <c r="K2896" s="132">
        <v>9.3630000000000015E-3</v>
      </c>
      <c r="L2896" s="133">
        <v>0</v>
      </c>
      <c r="M2896" s="132">
        <v>2.9398199999999999E-2</v>
      </c>
      <c r="N2896" s="132">
        <v>5.7172000000000004E-3</v>
      </c>
      <c r="O2896" s="132">
        <v>3.6150400000000006E-2</v>
      </c>
      <c r="P2896" s="132">
        <v>6.3889999999999997E-4</v>
      </c>
      <c r="Q2896" s="140">
        <v>7</v>
      </c>
      <c r="R2896" s="134">
        <v>14</v>
      </c>
      <c r="S2896" s="122">
        <f t="shared" si="90"/>
        <v>41.379310344827587</v>
      </c>
      <c r="T2896" s="122">
        <f t="shared" si="91"/>
        <v>58.620689655172406</v>
      </c>
    </row>
    <row r="2897" spans="1:20" x14ac:dyDescent="0.25">
      <c r="A2897" s="3">
        <v>2014</v>
      </c>
      <c r="B2897" s="2" t="s">
        <v>177</v>
      </c>
      <c r="C2897" s="1">
        <v>3515301</v>
      </c>
      <c r="D2897" s="4">
        <v>22</v>
      </c>
      <c r="E2897" s="6">
        <v>22</v>
      </c>
      <c r="F2897" s="39">
        <v>351530122</v>
      </c>
      <c r="G2897" s="39">
        <v>1</v>
      </c>
      <c r="H2897" s="39">
        <v>4</v>
      </c>
      <c r="I2897" s="132">
        <v>4.4591000000000006E-3</v>
      </c>
      <c r="J2897" s="132">
        <v>4.0099999999999999E-5</v>
      </c>
      <c r="K2897" s="132">
        <v>4.4190000000000002E-3</v>
      </c>
      <c r="L2897" s="133">
        <v>0</v>
      </c>
      <c r="M2897" s="132">
        <v>4.3565000000000001E-3</v>
      </c>
      <c r="N2897" s="132">
        <v>0</v>
      </c>
      <c r="O2897" s="132">
        <v>0</v>
      </c>
      <c r="P2897" s="132">
        <v>4.0099999999999999E-5</v>
      </c>
      <c r="Q2897" s="140">
        <v>0</v>
      </c>
      <c r="R2897" s="134">
        <v>0</v>
      </c>
      <c r="S2897" s="122">
        <f t="shared" si="90"/>
        <v>20</v>
      </c>
      <c r="T2897" s="122">
        <f t="shared" si="91"/>
        <v>80</v>
      </c>
    </row>
    <row r="2898" spans="1:20" x14ac:dyDescent="0.25">
      <c r="A2898" s="3">
        <v>2014</v>
      </c>
      <c r="B2898" s="2" t="s">
        <v>178</v>
      </c>
      <c r="C2898" s="1">
        <v>3515202</v>
      </c>
      <c r="D2898" s="4">
        <v>15</v>
      </c>
      <c r="E2898" s="6">
        <v>15</v>
      </c>
      <c r="F2898" s="39">
        <v>351520215</v>
      </c>
      <c r="G2898" s="39">
        <v>9</v>
      </c>
      <c r="H2898" s="39">
        <v>6</v>
      </c>
      <c r="I2898" s="132">
        <v>3.9636299999999992E-2</v>
      </c>
      <c r="J2898" s="132">
        <v>3.753759999999999E-2</v>
      </c>
      <c r="K2898" s="132">
        <v>2.0987000000000002E-3</v>
      </c>
      <c r="L2898" s="133">
        <v>0</v>
      </c>
      <c r="M2898" s="132">
        <v>0</v>
      </c>
      <c r="N2898" s="132">
        <v>7.3689999999999997E-4</v>
      </c>
      <c r="O2898" s="132">
        <v>3.7498899999999995E-2</v>
      </c>
      <c r="P2898" s="132">
        <v>1.3889E-3</v>
      </c>
      <c r="Q2898" s="140">
        <v>1</v>
      </c>
      <c r="R2898" s="134">
        <v>13</v>
      </c>
      <c r="S2898" s="122">
        <f t="shared" si="90"/>
        <v>60</v>
      </c>
      <c r="T2898" s="122">
        <f t="shared" si="91"/>
        <v>40</v>
      </c>
    </row>
    <row r="2899" spans="1:20" x14ac:dyDescent="0.25">
      <c r="A2899" s="3">
        <v>2014</v>
      </c>
      <c r="B2899" s="2" t="s">
        <v>178</v>
      </c>
      <c r="C2899" s="1">
        <v>3515202</v>
      </c>
      <c r="D2899" s="4">
        <v>15</v>
      </c>
      <c r="E2899" s="6">
        <v>18</v>
      </c>
      <c r="F2899" s="39">
        <v>351520218</v>
      </c>
      <c r="G2899" s="39">
        <v>7</v>
      </c>
      <c r="H2899" s="39">
        <v>2</v>
      </c>
      <c r="I2899" s="132">
        <v>4.12193E-2</v>
      </c>
      <c r="J2899" s="132">
        <v>2.0802599999999997E-2</v>
      </c>
      <c r="K2899" s="132">
        <v>2.0416699999999999E-2</v>
      </c>
      <c r="L2899" s="133">
        <v>0</v>
      </c>
      <c r="M2899" s="132">
        <v>0</v>
      </c>
      <c r="N2899" s="132">
        <v>2.03704E-2</v>
      </c>
      <c r="O2899" s="132">
        <v>2.0802599999999997E-2</v>
      </c>
      <c r="P2899" s="132">
        <v>0</v>
      </c>
      <c r="Q2899" s="140">
        <v>7</v>
      </c>
      <c r="R2899" s="134">
        <v>0</v>
      </c>
      <c r="S2899" s="122">
        <f t="shared" si="90"/>
        <v>77.777777777777786</v>
      </c>
      <c r="T2899" s="122">
        <f t="shared" si="91"/>
        <v>22.222222222222221</v>
      </c>
    </row>
    <row r="2900" spans="1:20" x14ac:dyDescent="0.25">
      <c r="A2900" s="3">
        <v>2014</v>
      </c>
      <c r="B2900" s="2" t="s">
        <v>179</v>
      </c>
      <c r="C2900" s="1">
        <v>3515350</v>
      </c>
      <c r="D2900" s="4">
        <v>22</v>
      </c>
      <c r="E2900" s="6">
        <v>22</v>
      </c>
      <c r="F2900" s="39">
        <v>351535022</v>
      </c>
      <c r="G2900" s="39">
        <v>2</v>
      </c>
      <c r="H2900" s="39">
        <v>196</v>
      </c>
      <c r="I2900" s="132">
        <v>0.10283970000000017</v>
      </c>
      <c r="J2900" s="132">
        <v>4.2014000000000001E-3</v>
      </c>
      <c r="K2900" s="132">
        <v>9.8638300000000179E-2</v>
      </c>
      <c r="L2900" s="133">
        <v>0</v>
      </c>
      <c r="M2900" s="132">
        <v>8.7497100000000175E-2</v>
      </c>
      <c r="N2900" s="132">
        <v>0</v>
      </c>
      <c r="O2900" s="132">
        <v>4.8263999999999998E-3</v>
      </c>
      <c r="P2900" s="132">
        <v>0</v>
      </c>
      <c r="Q2900" s="140">
        <v>0</v>
      </c>
      <c r="R2900" s="134">
        <v>0</v>
      </c>
      <c r="S2900" s="122">
        <f t="shared" si="90"/>
        <v>1.0101010101010102</v>
      </c>
      <c r="T2900" s="122">
        <f t="shared" si="91"/>
        <v>98.98989898989899</v>
      </c>
    </row>
    <row r="2901" spans="1:20" x14ac:dyDescent="0.25">
      <c r="A2901" s="3">
        <v>2014</v>
      </c>
      <c r="B2901" s="2" t="s">
        <v>180</v>
      </c>
      <c r="C2901" s="1">
        <v>3515400</v>
      </c>
      <c r="D2901" s="4">
        <v>14</v>
      </c>
      <c r="E2901" s="6">
        <v>14</v>
      </c>
      <c r="F2901" s="39">
        <v>351540014</v>
      </c>
      <c r="G2901" s="39">
        <v>1</v>
      </c>
      <c r="H2901" s="39">
        <v>6</v>
      </c>
      <c r="I2901" s="132">
        <v>2.35398E-2</v>
      </c>
      <c r="J2901" s="132">
        <v>2.3148100000000001E-2</v>
      </c>
      <c r="K2901" s="132">
        <v>3.9169999999999998E-4</v>
      </c>
      <c r="L2901" s="133">
        <v>6.3193810248604765E-2</v>
      </c>
      <c r="M2901" s="132">
        <v>0</v>
      </c>
      <c r="N2901" s="132">
        <v>1.794E-4</v>
      </c>
      <c r="O2901" s="132">
        <v>2.3148100000000001E-2</v>
      </c>
      <c r="P2901" s="132">
        <v>0</v>
      </c>
      <c r="Q2901" s="140">
        <v>0</v>
      </c>
      <c r="R2901" s="134">
        <v>0</v>
      </c>
      <c r="S2901" s="122">
        <f t="shared" si="90"/>
        <v>14.285714285714285</v>
      </c>
      <c r="T2901" s="122">
        <f t="shared" si="91"/>
        <v>85.714285714285708</v>
      </c>
    </row>
    <row r="2902" spans="1:20" x14ac:dyDescent="0.25">
      <c r="A2902" s="3">
        <v>2014</v>
      </c>
      <c r="B2902" s="2" t="s">
        <v>181</v>
      </c>
      <c r="C2902" s="1">
        <v>3515608</v>
      </c>
      <c r="D2902" s="4">
        <v>15</v>
      </c>
      <c r="E2902" s="6">
        <v>15</v>
      </c>
      <c r="F2902" s="39">
        <v>351560815</v>
      </c>
      <c r="G2902" s="39">
        <v>5</v>
      </c>
      <c r="H2902" s="39">
        <v>11</v>
      </c>
      <c r="I2902" s="132">
        <v>4.3390600000000001E-2</v>
      </c>
      <c r="J2902" s="132">
        <v>8.7388999999999991E-3</v>
      </c>
      <c r="K2902" s="132">
        <v>3.4651700000000001E-2</v>
      </c>
      <c r="L2902" s="133">
        <v>0</v>
      </c>
      <c r="M2902" s="132">
        <v>1.9907399999999999E-2</v>
      </c>
      <c r="N2902" s="132">
        <v>2.3842999999999998E-3</v>
      </c>
      <c r="O2902" s="132">
        <v>8.6798999999999991E-3</v>
      </c>
      <c r="P2902" s="132">
        <v>1.22685E-2</v>
      </c>
      <c r="Q2902" s="140">
        <v>3</v>
      </c>
      <c r="R2902" s="134">
        <v>9</v>
      </c>
      <c r="S2902" s="122">
        <f t="shared" si="90"/>
        <v>31.25</v>
      </c>
      <c r="T2902" s="122">
        <f t="shared" si="91"/>
        <v>68.75</v>
      </c>
    </row>
    <row r="2903" spans="1:20" x14ac:dyDescent="0.25">
      <c r="A2903" s="3">
        <v>2014</v>
      </c>
      <c r="B2903" s="2" t="s">
        <v>181</v>
      </c>
      <c r="C2903" s="1">
        <v>3515608</v>
      </c>
      <c r="D2903" s="4">
        <v>15</v>
      </c>
      <c r="E2903" s="6">
        <v>16</v>
      </c>
      <c r="F2903" s="39">
        <v>351560816</v>
      </c>
      <c r="G2903" s="39">
        <v>2</v>
      </c>
      <c r="H2903" s="39">
        <v>5</v>
      </c>
      <c r="I2903" s="132">
        <v>4.8413999999999983E-3</v>
      </c>
      <c r="J2903" s="132">
        <v>3.5519999999999996E-4</v>
      </c>
      <c r="K2903" s="132">
        <v>4.4861999999999983E-3</v>
      </c>
      <c r="L2903" s="133">
        <v>0</v>
      </c>
      <c r="M2903" s="132">
        <v>4.1666999999999997E-3</v>
      </c>
      <c r="N2903" s="132">
        <v>0</v>
      </c>
      <c r="O2903" s="132">
        <v>3.5519999999999996E-4</v>
      </c>
      <c r="P2903" s="132">
        <v>0</v>
      </c>
      <c r="Q2903" s="140">
        <v>0</v>
      </c>
      <c r="R2903" s="134">
        <v>0</v>
      </c>
      <c r="S2903" s="122">
        <f t="shared" si="90"/>
        <v>28.571428571428569</v>
      </c>
      <c r="T2903" s="122">
        <f t="shared" si="91"/>
        <v>71.428571428571431</v>
      </c>
    </row>
    <row r="2904" spans="1:20" x14ac:dyDescent="0.25">
      <c r="A2904" s="3">
        <v>2014</v>
      </c>
      <c r="B2904" s="2" t="s">
        <v>182</v>
      </c>
      <c r="C2904" s="1">
        <v>3515509</v>
      </c>
      <c r="D2904" s="4">
        <v>15</v>
      </c>
      <c r="E2904" s="6">
        <v>15</v>
      </c>
      <c r="F2904" s="39">
        <v>351550915</v>
      </c>
      <c r="G2904" s="39">
        <v>16</v>
      </c>
      <c r="H2904" s="39">
        <v>40</v>
      </c>
      <c r="I2904" s="132">
        <v>0.24619080000000004</v>
      </c>
      <c r="J2904" s="132">
        <v>0.22973830000000003</v>
      </c>
      <c r="K2904" s="132">
        <v>1.6452499999999995E-2</v>
      </c>
      <c r="L2904" s="133">
        <v>0</v>
      </c>
      <c r="M2904" s="132">
        <v>0</v>
      </c>
      <c r="N2904" s="132">
        <v>0.16892219999999997</v>
      </c>
      <c r="O2904" s="132">
        <v>7.4830999999999995E-2</v>
      </c>
      <c r="P2904" s="132">
        <v>9.2590000000000001E-4</v>
      </c>
      <c r="Q2904" s="140">
        <v>6</v>
      </c>
      <c r="R2904" s="134">
        <v>53</v>
      </c>
      <c r="S2904" s="122">
        <f t="shared" si="90"/>
        <v>28.571428571428569</v>
      </c>
      <c r="T2904" s="122">
        <f t="shared" si="91"/>
        <v>71.428571428571431</v>
      </c>
    </row>
    <row r="2905" spans="1:20" x14ac:dyDescent="0.25">
      <c r="A2905" s="3">
        <v>2014</v>
      </c>
      <c r="B2905" s="2" t="s">
        <v>182</v>
      </c>
      <c r="C2905" s="1">
        <v>3515509</v>
      </c>
      <c r="D2905" s="4">
        <v>15</v>
      </c>
      <c r="E2905" s="6">
        <v>18</v>
      </c>
      <c r="F2905" s="39">
        <v>351550918</v>
      </c>
      <c r="G2905" s="39">
        <v>10</v>
      </c>
      <c r="H2905" s="39">
        <v>0</v>
      </c>
      <c r="I2905" s="132">
        <v>9.8803200000000008E-2</v>
      </c>
      <c r="J2905" s="132">
        <v>9.8803200000000008E-2</v>
      </c>
      <c r="K2905" s="132">
        <v>0</v>
      </c>
      <c r="L2905" s="133">
        <v>0</v>
      </c>
      <c r="M2905" s="132">
        <v>0</v>
      </c>
      <c r="N2905" s="132">
        <v>0</v>
      </c>
      <c r="O2905" s="132">
        <v>9.8803200000000008E-2</v>
      </c>
      <c r="P2905" s="132">
        <v>0</v>
      </c>
      <c r="Q2905" s="140">
        <v>2</v>
      </c>
      <c r="R2905" s="134">
        <v>1</v>
      </c>
      <c r="S2905" s="122">
        <f t="shared" si="90"/>
        <v>100</v>
      </c>
      <c r="T2905" s="122">
        <f t="shared" si="91"/>
        <v>0</v>
      </c>
    </row>
    <row r="2906" spans="1:20" x14ac:dyDescent="0.25">
      <c r="A2906" s="3">
        <v>2014</v>
      </c>
      <c r="B2906" s="2" t="s">
        <v>183</v>
      </c>
      <c r="C2906" s="1">
        <v>3515657</v>
      </c>
      <c r="D2906" s="4">
        <v>17</v>
      </c>
      <c r="E2906" s="6">
        <v>17</v>
      </c>
      <c r="F2906" s="39">
        <v>351565717</v>
      </c>
      <c r="G2906" s="39">
        <v>8</v>
      </c>
      <c r="H2906" s="39">
        <v>4</v>
      </c>
      <c r="I2906" s="132">
        <v>9.2708499999999999E-2</v>
      </c>
      <c r="J2906" s="132">
        <v>9.0979299999999999E-2</v>
      </c>
      <c r="K2906" s="132">
        <v>1.7292E-3</v>
      </c>
      <c r="L2906" s="133">
        <v>0</v>
      </c>
      <c r="M2906" s="132">
        <v>1.6272999999999999E-3</v>
      </c>
      <c r="N2906" s="132">
        <v>0</v>
      </c>
      <c r="O2906" s="132">
        <v>8.9268200000000006E-2</v>
      </c>
      <c r="P2906" s="132">
        <v>1.7110999999999999E-3</v>
      </c>
      <c r="Q2906" s="140">
        <v>0</v>
      </c>
      <c r="R2906" s="134">
        <v>2</v>
      </c>
      <c r="S2906" s="122">
        <f t="shared" si="90"/>
        <v>66.666666666666657</v>
      </c>
      <c r="T2906" s="122">
        <f t="shared" si="91"/>
        <v>33.333333333333329</v>
      </c>
    </row>
    <row r="2907" spans="1:20" x14ac:dyDescent="0.25">
      <c r="A2907" s="3">
        <v>2014</v>
      </c>
      <c r="B2907" s="2" t="s">
        <v>184</v>
      </c>
      <c r="C2907" s="1">
        <v>3515707</v>
      </c>
      <c r="D2907" s="4">
        <v>6</v>
      </c>
      <c r="E2907" s="6">
        <v>6</v>
      </c>
      <c r="F2907" s="39">
        <v>35157076</v>
      </c>
      <c r="G2907" s="39">
        <v>1</v>
      </c>
      <c r="H2907" s="39">
        <v>8</v>
      </c>
      <c r="I2907" s="132">
        <v>2.7249000000000002E-3</v>
      </c>
      <c r="J2907" s="132">
        <v>5.2099999999999999E-5</v>
      </c>
      <c r="K2907" s="132">
        <v>2.6728000000000003E-3</v>
      </c>
      <c r="L2907" s="133">
        <v>0</v>
      </c>
      <c r="M2907" s="132">
        <v>0</v>
      </c>
      <c r="N2907" s="132">
        <v>2.0710000000000004E-3</v>
      </c>
      <c r="O2907" s="132">
        <v>5.2099999999999999E-5</v>
      </c>
      <c r="P2907" s="132">
        <v>0</v>
      </c>
      <c r="Q2907" s="140">
        <v>1</v>
      </c>
      <c r="R2907" s="134">
        <v>59</v>
      </c>
      <c r="S2907" s="122">
        <f t="shared" si="90"/>
        <v>11.111111111111111</v>
      </c>
      <c r="T2907" s="122">
        <f t="shared" si="91"/>
        <v>88.888888888888886</v>
      </c>
    </row>
    <row r="2908" spans="1:20" x14ac:dyDescent="0.25">
      <c r="A2908" s="3">
        <v>2014</v>
      </c>
      <c r="B2908" s="2" t="s">
        <v>185</v>
      </c>
      <c r="C2908" s="1">
        <v>3515806</v>
      </c>
      <c r="D2908" s="4">
        <v>21</v>
      </c>
      <c r="E2908" s="6">
        <v>21</v>
      </c>
      <c r="F2908" s="39">
        <v>351580621</v>
      </c>
      <c r="G2908" s="39">
        <v>0</v>
      </c>
      <c r="H2908" s="39">
        <v>8</v>
      </c>
      <c r="I2908" s="132">
        <v>5.6333400000000006E-2</v>
      </c>
      <c r="J2908" s="132">
        <v>0</v>
      </c>
      <c r="K2908" s="132">
        <v>5.6333400000000006E-2</v>
      </c>
      <c r="L2908" s="133">
        <v>0</v>
      </c>
      <c r="M2908" s="132">
        <v>6.0301E-3</v>
      </c>
      <c r="N2908" s="132">
        <v>0</v>
      </c>
      <c r="O2908" s="132">
        <v>5.0210700000000011E-2</v>
      </c>
      <c r="P2908" s="132">
        <v>0</v>
      </c>
      <c r="Q2908" s="140">
        <v>0</v>
      </c>
      <c r="R2908" s="134">
        <v>0</v>
      </c>
      <c r="S2908" s="122">
        <f t="shared" si="90"/>
        <v>0</v>
      </c>
      <c r="T2908" s="122">
        <f t="shared" si="91"/>
        <v>100</v>
      </c>
    </row>
    <row r="2909" spans="1:20" x14ac:dyDescent="0.25">
      <c r="A2909" s="3">
        <v>2014</v>
      </c>
      <c r="B2909" s="2" t="s">
        <v>186</v>
      </c>
      <c r="C2909" s="1">
        <v>3515905</v>
      </c>
      <c r="D2909" s="4">
        <v>18</v>
      </c>
      <c r="E2909" s="6">
        <v>18</v>
      </c>
      <c r="F2909" s="39">
        <v>351590518</v>
      </c>
      <c r="G2909" s="39">
        <v>4</v>
      </c>
      <c r="H2909" s="39">
        <v>6</v>
      </c>
      <c r="I2909" s="132">
        <v>9.7198000000000007E-3</v>
      </c>
      <c r="J2909" s="132">
        <v>8.6806000000000001E-3</v>
      </c>
      <c r="K2909" s="132">
        <v>1.0392000000000001E-3</v>
      </c>
      <c r="L2909" s="133">
        <v>0</v>
      </c>
      <c r="M2909" s="132">
        <v>0</v>
      </c>
      <c r="N2909" s="132">
        <v>0</v>
      </c>
      <c r="O2909" s="132">
        <v>8.6806000000000001E-3</v>
      </c>
      <c r="P2909" s="132">
        <v>0</v>
      </c>
      <c r="Q2909" s="140">
        <v>0</v>
      </c>
      <c r="R2909" s="134">
        <v>1</v>
      </c>
      <c r="S2909" s="122">
        <f t="shared" si="90"/>
        <v>40</v>
      </c>
      <c r="T2909" s="122">
        <f t="shared" si="91"/>
        <v>60</v>
      </c>
    </row>
    <row r="2910" spans="1:20" x14ac:dyDescent="0.25">
      <c r="A2910" s="3">
        <v>2014</v>
      </c>
      <c r="B2910" s="2" t="s">
        <v>186</v>
      </c>
      <c r="C2910" s="1">
        <v>3515905</v>
      </c>
      <c r="D2910" s="4">
        <v>18</v>
      </c>
      <c r="E2910" s="6">
        <v>19</v>
      </c>
      <c r="F2910" s="39">
        <v>351590519</v>
      </c>
      <c r="G2910" s="39">
        <v>2</v>
      </c>
      <c r="H2910" s="39">
        <v>3</v>
      </c>
      <c r="I2910" s="132">
        <v>3.0868100000000002E-2</v>
      </c>
      <c r="J2910" s="132">
        <v>3.0740800000000002E-2</v>
      </c>
      <c r="K2910" s="132">
        <v>1.273E-4</v>
      </c>
      <c r="L2910" s="133">
        <v>0</v>
      </c>
      <c r="M2910" s="132">
        <v>0</v>
      </c>
      <c r="N2910" s="132">
        <v>0</v>
      </c>
      <c r="O2910" s="132">
        <v>3.0740800000000002E-2</v>
      </c>
      <c r="P2910" s="132">
        <v>0</v>
      </c>
      <c r="Q2910" s="140">
        <v>0</v>
      </c>
      <c r="R2910" s="134">
        <v>1</v>
      </c>
      <c r="S2910" s="122">
        <f t="shared" si="90"/>
        <v>40</v>
      </c>
      <c r="T2910" s="122">
        <f t="shared" si="91"/>
        <v>60</v>
      </c>
    </row>
    <row r="2911" spans="1:20" x14ac:dyDescent="0.25">
      <c r="A2911" s="3">
        <v>2014</v>
      </c>
      <c r="B2911" s="2" t="s">
        <v>187</v>
      </c>
      <c r="C2911" s="1">
        <v>3516002</v>
      </c>
      <c r="D2911" s="4">
        <v>21</v>
      </c>
      <c r="E2911" s="6">
        <v>21</v>
      </c>
      <c r="F2911" s="39">
        <v>351600221</v>
      </c>
      <c r="G2911" s="39">
        <v>0</v>
      </c>
      <c r="H2911" s="39">
        <v>15</v>
      </c>
      <c r="I2911" s="132">
        <v>2.8461699999999993E-2</v>
      </c>
      <c r="J2911" s="132">
        <v>0</v>
      </c>
      <c r="K2911" s="132">
        <v>2.8461699999999993E-2</v>
      </c>
      <c r="L2911" s="133">
        <v>0</v>
      </c>
      <c r="M2911" s="132">
        <v>2.8166699999999996E-2</v>
      </c>
      <c r="N2911" s="132">
        <v>8.0099999999999995E-5</v>
      </c>
      <c r="O2911" s="132">
        <v>1.663E-4</v>
      </c>
      <c r="P2911" s="132">
        <v>0</v>
      </c>
      <c r="Q2911" s="140">
        <v>1</v>
      </c>
      <c r="R2911" s="134">
        <v>1</v>
      </c>
      <c r="S2911" s="122">
        <f t="shared" si="90"/>
        <v>0</v>
      </c>
      <c r="T2911" s="122">
        <f t="shared" si="91"/>
        <v>100</v>
      </c>
    </row>
    <row r="2912" spans="1:20" x14ac:dyDescent="0.25">
      <c r="A2912" s="3">
        <v>2014</v>
      </c>
      <c r="B2912" s="2" t="s">
        <v>187</v>
      </c>
      <c r="C2912" s="1">
        <v>3516002</v>
      </c>
      <c r="D2912" s="4">
        <v>21</v>
      </c>
      <c r="E2912" s="6">
        <v>20</v>
      </c>
      <c r="F2912" s="39">
        <v>351600220</v>
      </c>
      <c r="G2912" s="39">
        <v>1</v>
      </c>
      <c r="H2912" s="39">
        <v>2</v>
      </c>
      <c r="I2912" s="132">
        <v>5.72685E-2</v>
      </c>
      <c r="J2912" s="132">
        <v>5.2083299999999999E-2</v>
      </c>
      <c r="K2912" s="132">
        <v>5.1852000000000001E-3</v>
      </c>
      <c r="L2912" s="133">
        <v>0</v>
      </c>
      <c r="M2912" s="132">
        <v>0</v>
      </c>
      <c r="N2912" s="132">
        <v>5.6712899999999997E-2</v>
      </c>
      <c r="O2912" s="132">
        <v>5.5559999999999995E-4</v>
      </c>
      <c r="P2912" s="132">
        <v>0</v>
      </c>
      <c r="Q2912" s="140">
        <v>1</v>
      </c>
      <c r="R2912" s="134">
        <v>0</v>
      </c>
      <c r="S2912" s="122">
        <f t="shared" si="90"/>
        <v>33.333333333333329</v>
      </c>
      <c r="T2912" s="122">
        <f t="shared" si="91"/>
        <v>66.666666666666657</v>
      </c>
    </row>
    <row r="2913" spans="1:20" x14ac:dyDescent="0.25">
      <c r="A2913" s="3">
        <v>2014</v>
      </c>
      <c r="B2913" s="2" t="s">
        <v>188</v>
      </c>
      <c r="C2913" s="1">
        <v>3516101</v>
      </c>
      <c r="D2913" s="4">
        <v>17</v>
      </c>
      <c r="E2913" s="6">
        <v>17</v>
      </c>
      <c r="F2913" s="39">
        <v>351610117</v>
      </c>
      <c r="G2913" s="39">
        <v>12</v>
      </c>
      <c r="H2913" s="39">
        <v>4</v>
      </c>
      <c r="I2913" s="132">
        <v>0.12825039999999996</v>
      </c>
      <c r="J2913" s="132">
        <v>0.12763209999999997</v>
      </c>
      <c r="K2913" s="132">
        <v>6.182999999999999E-4</v>
      </c>
      <c r="L2913" s="133">
        <v>0</v>
      </c>
      <c r="M2913" s="132">
        <v>9.4003000000000003E-3</v>
      </c>
      <c r="N2913" s="132">
        <v>2.407E-4</v>
      </c>
      <c r="O2913" s="132">
        <v>0.11580849999999998</v>
      </c>
      <c r="P2913" s="132">
        <v>2.7778E-3</v>
      </c>
      <c r="Q2913" s="140">
        <v>4</v>
      </c>
      <c r="R2913" s="134">
        <v>0</v>
      </c>
      <c r="S2913" s="122">
        <f t="shared" si="90"/>
        <v>75</v>
      </c>
      <c r="T2913" s="122">
        <f t="shared" si="91"/>
        <v>25</v>
      </c>
    </row>
    <row r="2914" spans="1:20" x14ac:dyDescent="0.25">
      <c r="A2914" s="3">
        <v>2014</v>
      </c>
      <c r="B2914" s="2" t="s">
        <v>189</v>
      </c>
      <c r="C2914" s="1">
        <v>3516200</v>
      </c>
      <c r="D2914" s="4">
        <v>8</v>
      </c>
      <c r="E2914" s="6">
        <v>8</v>
      </c>
      <c r="F2914" s="39">
        <v>35162008</v>
      </c>
      <c r="G2914" s="39">
        <v>35</v>
      </c>
      <c r="H2914" s="39">
        <v>44</v>
      </c>
      <c r="I2914" s="132">
        <v>0.23055460000000011</v>
      </c>
      <c r="J2914" s="132">
        <v>0.21272690000000011</v>
      </c>
      <c r="K2914" s="132">
        <v>1.7827700000000005E-2</v>
      </c>
      <c r="L2914" s="133">
        <v>0.67620091324200915</v>
      </c>
      <c r="M2914" s="132">
        <v>0</v>
      </c>
      <c r="N2914" s="132">
        <v>4.8364499999999991E-2</v>
      </c>
      <c r="O2914" s="132">
        <v>0.1739917</v>
      </c>
      <c r="P2914" s="132">
        <v>5.3199999999999999E-5</v>
      </c>
      <c r="Q2914" s="140">
        <v>24</v>
      </c>
      <c r="R2914" s="134">
        <v>41</v>
      </c>
      <c r="S2914" s="122">
        <f t="shared" si="90"/>
        <v>44.303797468354425</v>
      </c>
      <c r="T2914" s="122">
        <f t="shared" si="91"/>
        <v>55.696202531645568</v>
      </c>
    </row>
    <row r="2915" spans="1:20" x14ac:dyDescent="0.25">
      <c r="A2915" s="3">
        <v>2014</v>
      </c>
      <c r="B2915" s="2" t="s">
        <v>190</v>
      </c>
      <c r="C2915" s="1">
        <v>3516309</v>
      </c>
      <c r="D2915" s="4">
        <v>6</v>
      </c>
      <c r="E2915" s="6">
        <v>6</v>
      </c>
      <c r="F2915" s="39">
        <v>35163096</v>
      </c>
      <c r="G2915" s="39">
        <v>3</v>
      </c>
      <c r="H2915" s="39">
        <v>3</v>
      </c>
      <c r="I2915" s="132">
        <v>1.3528100000000001E-2</v>
      </c>
      <c r="J2915" s="132">
        <v>1.2635800000000001E-2</v>
      </c>
      <c r="K2915" s="132">
        <v>8.9229999999999995E-4</v>
      </c>
      <c r="L2915" s="133">
        <v>0</v>
      </c>
      <c r="M2915" s="132">
        <v>0</v>
      </c>
      <c r="N2915" s="132">
        <v>7.5000000000000002E-4</v>
      </c>
      <c r="O2915" s="132">
        <v>8.7778000000000005E-3</v>
      </c>
      <c r="P2915" s="132">
        <v>0</v>
      </c>
      <c r="Q2915" s="140">
        <v>2</v>
      </c>
      <c r="R2915" s="134">
        <v>13</v>
      </c>
      <c r="S2915" s="122">
        <f t="shared" si="90"/>
        <v>50</v>
      </c>
      <c r="T2915" s="122">
        <f t="shared" si="91"/>
        <v>50</v>
      </c>
    </row>
    <row r="2916" spans="1:20" x14ac:dyDescent="0.25">
      <c r="A2916" s="3">
        <v>2014</v>
      </c>
      <c r="B2916" s="2" t="s">
        <v>191</v>
      </c>
      <c r="C2916" s="1">
        <v>3516408</v>
      </c>
      <c r="D2916" s="4">
        <v>6</v>
      </c>
      <c r="E2916" s="6">
        <v>6</v>
      </c>
      <c r="F2916" s="39">
        <v>35164086</v>
      </c>
      <c r="G2916" s="39">
        <v>10</v>
      </c>
      <c r="H2916" s="39">
        <v>36</v>
      </c>
      <c r="I2916" s="132">
        <v>9.2351099999999992E-2</v>
      </c>
      <c r="J2916" s="132">
        <v>7.8123299999999993E-2</v>
      </c>
      <c r="K2916" s="132">
        <v>1.4227800000000001E-2</v>
      </c>
      <c r="L2916" s="133">
        <v>0</v>
      </c>
      <c r="M2916" s="132">
        <v>4.7599099999999998E-2</v>
      </c>
      <c r="N2916" s="132">
        <v>2.9982500000000006E-2</v>
      </c>
      <c r="O2916" s="132">
        <v>1.19428E-2</v>
      </c>
      <c r="P2916" s="132">
        <v>0</v>
      </c>
      <c r="Q2916" s="140">
        <v>6</v>
      </c>
      <c r="R2916" s="134">
        <v>58</v>
      </c>
      <c r="S2916" s="122">
        <f t="shared" si="90"/>
        <v>21.739130434782609</v>
      </c>
      <c r="T2916" s="122">
        <f t="shared" si="91"/>
        <v>78.260869565217391</v>
      </c>
    </row>
    <row r="2917" spans="1:20" x14ac:dyDescent="0.25">
      <c r="A2917" s="3">
        <v>2014</v>
      </c>
      <c r="B2917" s="2" t="s">
        <v>192</v>
      </c>
      <c r="C2917" s="1">
        <v>3516507</v>
      </c>
      <c r="D2917" s="4">
        <v>20</v>
      </c>
      <c r="E2917" s="6">
        <v>20</v>
      </c>
      <c r="F2917" s="39">
        <v>351650720</v>
      </c>
      <c r="G2917" s="39">
        <v>4</v>
      </c>
      <c r="H2917" s="39">
        <v>12</v>
      </c>
      <c r="I2917" s="132">
        <v>1.80208E-2</v>
      </c>
      <c r="J2917" s="132">
        <v>1.49389E-2</v>
      </c>
      <c r="K2917" s="132">
        <v>3.0819000000000007E-3</v>
      </c>
      <c r="L2917" s="133">
        <v>0</v>
      </c>
      <c r="M2917" s="132">
        <v>2.7463000000000001E-3</v>
      </c>
      <c r="N2917" s="132">
        <v>0</v>
      </c>
      <c r="O2917" s="132">
        <v>1.51009E-2</v>
      </c>
      <c r="P2917" s="132">
        <v>0</v>
      </c>
      <c r="Q2917" s="140">
        <v>2</v>
      </c>
      <c r="R2917" s="134">
        <v>4</v>
      </c>
      <c r="S2917" s="122">
        <f t="shared" si="90"/>
        <v>25</v>
      </c>
      <c r="T2917" s="122">
        <f t="shared" si="91"/>
        <v>75</v>
      </c>
    </row>
    <row r="2918" spans="1:20" x14ac:dyDescent="0.25">
      <c r="A2918" s="3">
        <v>2014</v>
      </c>
      <c r="B2918" s="2" t="s">
        <v>193</v>
      </c>
      <c r="C2918" s="1">
        <v>3516606</v>
      </c>
      <c r="D2918" s="4">
        <v>17</v>
      </c>
      <c r="E2918" s="6">
        <v>17</v>
      </c>
      <c r="F2918" s="39">
        <v>351660617</v>
      </c>
      <c r="G2918" s="39">
        <v>18</v>
      </c>
      <c r="H2918" s="39">
        <v>12</v>
      </c>
      <c r="I2918" s="132">
        <v>0.1740401</v>
      </c>
      <c r="J2918" s="132">
        <v>0.1196918</v>
      </c>
      <c r="K2918" s="132">
        <v>5.4348299999999995E-2</v>
      </c>
      <c r="L2918" s="133">
        <v>0</v>
      </c>
      <c r="M2918" s="132">
        <v>1.6817100000000001E-2</v>
      </c>
      <c r="N2918" s="132">
        <v>1.449E-3</v>
      </c>
      <c r="O2918" s="132">
        <v>0.15497069999999999</v>
      </c>
      <c r="P2918" s="132">
        <v>6.3889999999999997E-4</v>
      </c>
      <c r="Q2918" s="140">
        <v>22</v>
      </c>
      <c r="R2918" s="134">
        <v>3</v>
      </c>
      <c r="S2918" s="122">
        <f t="shared" si="90"/>
        <v>60</v>
      </c>
      <c r="T2918" s="122">
        <f t="shared" si="91"/>
        <v>40</v>
      </c>
    </row>
    <row r="2919" spans="1:20" x14ac:dyDescent="0.25">
      <c r="A2919" s="3">
        <v>2014</v>
      </c>
      <c r="B2919" s="2" t="s">
        <v>193</v>
      </c>
      <c r="C2919" s="1">
        <v>3516606</v>
      </c>
      <c r="D2919" s="4">
        <v>17</v>
      </c>
      <c r="E2919" s="6">
        <v>16</v>
      </c>
      <c r="F2919" s="39">
        <v>351660616</v>
      </c>
      <c r="G2919" s="39">
        <v>1</v>
      </c>
      <c r="H2919" s="39">
        <v>1</v>
      </c>
      <c r="I2919" s="132">
        <v>2.3297999999999999E-3</v>
      </c>
      <c r="J2919" s="132">
        <v>6.9439999999999997E-4</v>
      </c>
      <c r="K2919" s="132">
        <v>1.6354E-3</v>
      </c>
      <c r="L2919" s="133">
        <v>0</v>
      </c>
      <c r="M2919" s="132">
        <v>0</v>
      </c>
      <c r="N2919" s="132">
        <v>0</v>
      </c>
      <c r="O2919" s="132">
        <v>2.3297999999999999E-3</v>
      </c>
      <c r="P2919" s="132">
        <v>0</v>
      </c>
      <c r="Q2919" s="140">
        <v>1</v>
      </c>
      <c r="R2919" s="134">
        <v>0</v>
      </c>
      <c r="S2919" s="122">
        <f t="shared" si="90"/>
        <v>50</v>
      </c>
      <c r="T2919" s="122">
        <f t="shared" si="91"/>
        <v>50</v>
      </c>
    </row>
    <row r="2920" spans="1:20" x14ac:dyDescent="0.25">
      <c r="A2920" s="3">
        <v>2014</v>
      </c>
      <c r="B2920" s="2" t="s">
        <v>193</v>
      </c>
      <c r="C2920" s="1">
        <v>3516606</v>
      </c>
      <c r="D2920" s="4">
        <v>17</v>
      </c>
      <c r="E2920" s="6">
        <v>20</v>
      </c>
      <c r="F2920" s="39">
        <v>351660620</v>
      </c>
      <c r="G2920" s="39">
        <v>0</v>
      </c>
      <c r="H2920" s="39">
        <v>0</v>
      </c>
      <c r="I2920" s="132">
        <v>0</v>
      </c>
      <c r="J2920" s="132">
        <v>0</v>
      </c>
      <c r="K2920" s="132">
        <v>0</v>
      </c>
      <c r="L2920" s="133">
        <v>0</v>
      </c>
      <c r="M2920" s="132">
        <v>0</v>
      </c>
      <c r="N2920" s="132">
        <v>0</v>
      </c>
      <c r="O2920" s="132">
        <v>0</v>
      </c>
      <c r="P2920" s="132">
        <v>0</v>
      </c>
      <c r="Q2920" s="140">
        <v>0</v>
      </c>
      <c r="R2920" s="134">
        <v>0</v>
      </c>
      <c r="S2920" s="122">
        <f t="shared" si="90"/>
        <v>0</v>
      </c>
      <c r="T2920" s="122">
        <f t="shared" si="91"/>
        <v>0</v>
      </c>
    </row>
    <row r="2921" spans="1:20" x14ac:dyDescent="0.25">
      <c r="A2921" s="3">
        <v>2014</v>
      </c>
      <c r="B2921" s="2" t="s">
        <v>194</v>
      </c>
      <c r="C2921" s="1">
        <v>3516705</v>
      </c>
      <c r="D2921" s="4">
        <v>20</v>
      </c>
      <c r="E2921" s="6">
        <v>20</v>
      </c>
      <c r="F2921" s="39">
        <v>351670520</v>
      </c>
      <c r="G2921" s="39">
        <v>21</v>
      </c>
      <c r="H2921" s="39">
        <v>9</v>
      </c>
      <c r="I2921" s="132">
        <v>0.10897829999999999</v>
      </c>
      <c r="J2921" s="132">
        <v>0.10487359999999998</v>
      </c>
      <c r="K2921" s="132">
        <v>4.1047000000000002E-3</v>
      </c>
      <c r="L2921" s="133">
        <v>0</v>
      </c>
      <c r="M2921" s="132">
        <v>4.6180600000000002E-2</v>
      </c>
      <c r="N2921" s="132">
        <v>0</v>
      </c>
      <c r="O2921" s="132">
        <v>5.9103699999999981E-2</v>
      </c>
      <c r="P2921" s="132">
        <v>2.2861000000000001E-3</v>
      </c>
      <c r="Q2921" s="140">
        <v>16</v>
      </c>
      <c r="R2921" s="134">
        <v>1</v>
      </c>
      <c r="S2921" s="122">
        <f t="shared" si="90"/>
        <v>70</v>
      </c>
      <c r="T2921" s="122">
        <f t="shared" si="91"/>
        <v>30</v>
      </c>
    </row>
    <row r="2922" spans="1:20" x14ac:dyDescent="0.25">
      <c r="A2922" s="3">
        <v>2014</v>
      </c>
      <c r="B2922" s="2" t="s">
        <v>194</v>
      </c>
      <c r="C2922" s="1">
        <v>3516705</v>
      </c>
      <c r="D2922" s="4">
        <v>20</v>
      </c>
      <c r="E2922" s="6">
        <v>17</v>
      </c>
      <c r="F2922" s="39">
        <v>351670517</v>
      </c>
      <c r="G2922" s="39">
        <v>1</v>
      </c>
      <c r="H2922" s="39">
        <v>4</v>
      </c>
      <c r="I2922" s="132">
        <v>1.3114600000000001E-2</v>
      </c>
      <c r="J2922" s="132">
        <v>5.8000000000000004E-6</v>
      </c>
      <c r="K2922" s="132">
        <v>1.31088E-2</v>
      </c>
      <c r="L2922" s="133">
        <v>0</v>
      </c>
      <c r="M2922" s="132">
        <v>0</v>
      </c>
      <c r="N2922" s="132">
        <v>0</v>
      </c>
      <c r="O2922" s="132">
        <v>1.31088E-2</v>
      </c>
      <c r="P2922" s="132">
        <v>0</v>
      </c>
      <c r="Q2922" s="140">
        <v>3</v>
      </c>
      <c r="R2922" s="134">
        <v>1</v>
      </c>
      <c r="S2922" s="122">
        <f t="shared" si="90"/>
        <v>20</v>
      </c>
      <c r="T2922" s="122">
        <f t="shared" si="91"/>
        <v>80</v>
      </c>
    </row>
    <row r="2923" spans="1:20" x14ac:dyDescent="0.25">
      <c r="A2923" s="3">
        <v>2014</v>
      </c>
      <c r="B2923" s="2" t="s">
        <v>194</v>
      </c>
      <c r="C2923" s="1">
        <v>3516705</v>
      </c>
      <c r="D2923" s="4">
        <v>20</v>
      </c>
      <c r="E2923" s="6">
        <v>21</v>
      </c>
      <c r="F2923" s="39">
        <v>351670521</v>
      </c>
      <c r="G2923" s="39">
        <v>19</v>
      </c>
      <c r="H2923" s="39">
        <v>11</v>
      </c>
      <c r="I2923" s="132">
        <v>7.3722899999999994E-2</v>
      </c>
      <c r="J2923" s="132">
        <v>6.8690299999999996E-2</v>
      </c>
      <c r="K2923" s="132">
        <v>5.0325999999999991E-3</v>
      </c>
      <c r="L2923" s="133">
        <v>0</v>
      </c>
      <c r="M2923" s="132">
        <v>0</v>
      </c>
      <c r="N2923" s="132">
        <v>1.9924999999999999E-3</v>
      </c>
      <c r="O2923" s="132">
        <v>7.0699700000000004E-2</v>
      </c>
      <c r="P2923" s="132">
        <v>0</v>
      </c>
      <c r="Q2923" s="140">
        <v>15</v>
      </c>
      <c r="R2923" s="134">
        <v>8</v>
      </c>
      <c r="S2923" s="122">
        <f t="shared" si="90"/>
        <v>63.333333333333329</v>
      </c>
      <c r="T2923" s="122">
        <f t="shared" si="91"/>
        <v>36.666666666666664</v>
      </c>
    </row>
    <row r="2924" spans="1:20" x14ac:dyDescent="0.25">
      <c r="A2924" s="3">
        <v>2014</v>
      </c>
      <c r="B2924" s="2" t="s">
        <v>195</v>
      </c>
      <c r="C2924" s="1">
        <v>3516804</v>
      </c>
      <c r="D2924" s="4">
        <v>19</v>
      </c>
      <c r="E2924" s="6">
        <v>19</v>
      </c>
      <c r="F2924" s="39">
        <v>351680419</v>
      </c>
      <c r="G2924" s="39">
        <v>3</v>
      </c>
      <c r="H2924" s="39">
        <v>6</v>
      </c>
      <c r="I2924" s="132">
        <v>6.2897300000000003E-2</v>
      </c>
      <c r="J2924" s="132">
        <v>5.4043200000000007E-2</v>
      </c>
      <c r="K2924" s="132">
        <v>8.8540999999999984E-3</v>
      </c>
      <c r="L2924" s="133">
        <v>0</v>
      </c>
      <c r="M2924" s="132">
        <v>8.7452999999999993E-3</v>
      </c>
      <c r="N2924" s="132">
        <v>0</v>
      </c>
      <c r="O2924" s="132">
        <v>5.0571000000000005E-2</v>
      </c>
      <c r="P2924" s="132">
        <v>3.4721999999999999E-3</v>
      </c>
      <c r="Q2924" s="140">
        <v>0</v>
      </c>
      <c r="R2924" s="134">
        <v>5</v>
      </c>
      <c r="S2924" s="122">
        <f t="shared" si="90"/>
        <v>33.333333333333329</v>
      </c>
      <c r="T2924" s="122">
        <f t="shared" si="91"/>
        <v>66.666666666666657</v>
      </c>
    </row>
    <row r="2925" spans="1:20" x14ac:dyDescent="0.25">
      <c r="A2925" s="3">
        <v>2014</v>
      </c>
      <c r="B2925" s="2" t="s">
        <v>196</v>
      </c>
      <c r="C2925" s="1">
        <v>3516853</v>
      </c>
      <c r="D2925" s="4">
        <v>13</v>
      </c>
      <c r="E2925" s="6">
        <v>13</v>
      </c>
      <c r="F2925" s="39">
        <v>351685313</v>
      </c>
      <c r="G2925" s="39">
        <v>35</v>
      </c>
      <c r="H2925" s="39">
        <v>16</v>
      </c>
      <c r="I2925" s="132">
        <v>0.59905670000000022</v>
      </c>
      <c r="J2925" s="132">
        <v>0.38255850000000019</v>
      </c>
      <c r="K2925" s="132">
        <v>0.21649819999999997</v>
      </c>
      <c r="L2925" s="133">
        <v>0</v>
      </c>
      <c r="M2925" s="132">
        <v>1.25001E-2</v>
      </c>
      <c r="N2925" s="132">
        <v>1.2604300000000001E-2</v>
      </c>
      <c r="O2925" s="132">
        <v>0.56980099999999989</v>
      </c>
      <c r="P2925" s="132">
        <v>1.5040000000000002E-4</v>
      </c>
      <c r="Q2925" s="140">
        <v>43</v>
      </c>
      <c r="R2925" s="134">
        <v>1</v>
      </c>
      <c r="S2925" s="122">
        <f t="shared" si="90"/>
        <v>68.627450980392155</v>
      </c>
      <c r="T2925" s="122">
        <f t="shared" si="91"/>
        <v>31.372549019607842</v>
      </c>
    </row>
    <row r="2926" spans="1:20" x14ac:dyDescent="0.25">
      <c r="A2926" s="3">
        <v>2014</v>
      </c>
      <c r="B2926" s="2" t="s">
        <v>197</v>
      </c>
      <c r="C2926" s="1">
        <v>3516903</v>
      </c>
      <c r="D2926" s="4">
        <v>18</v>
      </c>
      <c r="E2926" s="6">
        <v>18</v>
      </c>
      <c r="F2926" s="39">
        <v>351690318</v>
      </c>
      <c r="G2926" s="39">
        <v>4</v>
      </c>
      <c r="H2926" s="39">
        <v>5</v>
      </c>
      <c r="I2926" s="132">
        <v>0.12071179999999999</v>
      </c>
      <c r="J2926" s="132">
        <v>0.12018519999999999</v>
      </c>
      <c r="K2926" s="132">
        <v>5.265999999999999E-4</v>
      </c>
      <c r="L2926" s="133">
        <v>0</v>
      </c>
      <c r="M2926" s="132">
        <v>0</v>
      </c>
      <c r="N2926" s="132">
        <v>0.1113889</v>
      </c>
      <c r="O2926" s="132">
        <v>9.1319999999999995E-3</v>
      </c>
      <c r="P2926" s="132">
        <v>0</v>
      </c>
      <c r="Q2926" s="140">
        <v>1</v>
      </c>
      <c r="R2926" s="134">
        <v>6</v>
      </c>
      <c r="S2926" s="122">
        <f t="shared" si="90"/>
        <v>44.444444444444443</v>
      </c>
      <c r="T2926" s="122">
        <f t="shared" si="91"/>
        <v>55.555555555555557</v>
      </c>
    </row>
    <row r="2927" spans="1:20" x14ac:dyDescent="0.25">
      <c r="A2927" s="3">
        <v>2014</v>
      </c>
      <c r="B2927" s="2" t="s">
        <v>197</v>
      </c>
      <c r="C2927" s="1">
        <v>3516903</v>
      </c>
      <c r="D2927" s="4">
        <v>18</v>
      </c>
      <c r="E2927" s="6">
        <v>19</v>
      </c>
      <c r="F2927" s="39">
        <v>351690319</v>
      </c>
      <c r="G2927" s="39">
        <v>1</v>
      </c>
      <c r="H2927" s="39">
        <v>0</v>
      </c>
      <c r="I2927" s="132">
        <v>1.6999999999999999E-3</v>
      </c>
      <c r="J2927" s="132">
        <v>1.6999999999999999E-3</v>
      </c>
      <c r="K2927" s="132">
        <v>0</v>
      </c>
      <c r="L2927" s="133">
        <v>0</v>
      </c>
      <c r="M2927" s="132">
        <v>0</v>
      </c>
      <c r="N2927" s="132">
        <v>0</v>
      </c>
      <c r="O2927" s="132">
        <v>1.6999999999999999E-3</v>
      </c>
      <c r="P2927" s="132">
        <v>0</v>
      </c>
      <c r="Q2927" s="140">
        <v>0</v>
      </c>
      <c r="R2927" s="134">
        <v>2</v>
      </c>
      <c r="S2927" s="122">
        <f t="shared" si="90"/>
        <v>100</v>
      </c>
      <c r="T2927" s="122">
        <f t="shared" si="91"/>
        <v>0</v>
      </c>
    </row>
    <row r="2928" spans="1:20" x14ac:dyDescent="0.25">
      <c r="A2928" s="3">
        <v>2014</v>
      </c>
      <c r="B2928" s="2" t="s">
        <v>198</v>
      </c>
      <c r="C2928" s="1">
        <v>3517000</v>
      </c>
      <c r="D2928" s="4">
        <v>20</v>
      </c>
      <c r="E2928" s="6">
        <v>20</v>
      </c>
      <c r="F2928" s="39">
        <v>351700020</v>
      </c>
      <c r="G2928" s="39">
        <v>7</v>
      </c>
      <c r="H2928" s="39">
        <v>3</v>
      </c>
      <c r="I2928" s="132">
        <v>0.32314619999999999</v>
      </c>
      <c r="J2928" s="132">
        <v>0.3230131</v>
      </c>
      <c r="K2928" s="132">
        <v>1.3310000000000001E-4</v>
      </c>
      <c r="L2928" s="133">
        <v>0</v>
      </c>
      <c r="M2928" s="132">
        <v>0</v>
      </c>
      <c r="N2928" s="132">
        <v>0</v>
      </c>
      <c r="O2928" s="132">
        <v>0.3230131</v>
      </c>
      <c r="P2928" s="132">
        <v>0</v>
      </c>
      <c r="Q2928" s="140">
        <v>5</v>
      </c>
      <c r="R2928" s="134">
        <v>10</v>
      </c>
      <c r="S2928" s="122">
        <f t="shared" si="90"/>
        <v>70</v>
      </c>
      <c r="T2928" s="122">
        <f t="shared" si="91"/>
        <v>30</v>
      </c>
    </row>
    <row r="2929" spans="1:20" x14ac:dyDescent="0.25">
      <c r="A2929" s="3">
        <v>2014</v>
      </c>
      <c r="B2929" s="2" t="s">
        <v>199</v>
      </c>
      <c r="C2929" s="1">
        <v>3517109</v>
      </c>
      <c r="D2929" s="4">
        <v>19</v>
      </c>
      <c r="E2929" s="6">
        <v>19</v>
      </c>
      <c r="F2929" s="39">
        <v>351710919</v>
      </c>
      <c r="G2929" s="39">
        <v>10</v>
      </c>
      <c r="H2929" s="39">
        <v>19</v>
      </c>
      <c r="I2929" s="132">
        <v>0.20595399999999997</v>
      </c>
      <c r="J2929" s="132">
        <v>0.19799909999999998</v>
      </c>
      <c r="K2929" s="132">
        <v>7.9549000000000009E-3</v>
      </c>
      <c r="L2929" s="133">
        <v>0</v>
      </c>
      <c r="M2929" s="132">
        <v>1.7361E-3</v>
      </c>
      <c r="N2929" s="132">
        <v>0.17738570000000001</v>
      </c>
      <c r="O2929" s="132">
        <v>1.4241999999999999E-2</v>
      </c>
      <c r="P2929" s="132">
        <v>6.6737999999999997E-3</v>
      </c>
      <c r="Q2929" s="140">
        <v>3</v>
      </c>
      <c r="R2929" s="134">
        <v>6</v>
      </c>
      <c r="S2929" s="122">
        <f t="shared" si="90"/>
        <v>34.482758620689658</v>
      </c>
      <c r="T2929" s="122">
        <f t="shared" si="91"/>
        <v>65.517241379310349</v>
      </c>
    </row>
    <row r="2930" spans="1:20" x14ac:dyDescent="0.25">
      <c r="A2930" s="3">
        <v>2014</v>
      </c>
      <c r="B2930" s="2" t="s">
        <v>200</v>
      </c>
      <c r="C2930" s="1">
        <v>3517208</v>
      </c>
      <c r="D2930" s="4">
        <v>16</v>
      </c>
      <c r="E2930" s="6">
        <v>16</v>
      </c>
      <c r="F2930" s="39">
        <v>351720816</v>
      </c>
      <c r="G2930" s="39">
        <v>2</v>
      </c>
      <c r="H2930" s="39">
        <v>16</v>
      </c>
      <c r="I2930" s="132">
        <v>8.4318299999999999E-2</v>
      </c>
      <c r="J2930" s="132">
        <v>4.4513899999999995E-2</v>
      </c>
      <c r="K2930" s="132">
        <v>3.9804400000000004E-2</v>
      </c>
      <c r="L2930" s="133">
        <v>0</v>
      </c>
      <c r="M2930" s="132">
        <v>1.27546E-2</v>
      </c>
      <c r="N2930" s="132">
        <v>2.2434099999999995E-2</v>
      </c>
      <c r="O2930" s="132">
        <v>4.8611099999999997E-2</v>
      </c>
      <c r="P2930" s="132">
        <v>0</v>
      </c>
      <c r="Q2930" s="140">
        <v>1</v>
      </c>
      <c r="R2930" s="134">
        <v>4</v>
      </c>
      <c r="S2930" s="122">
        <f t="shared" si="90"/>
        <v>11.111111111111111</v>
      </c>
      <c r="T2930" s="122">
        <f t="shared" si="91"/>
        <v>88.888888888888886</v>
      </c>
    </row>
    <row r="2931" spans="1:20" x14ac:dyDescent="0.25">
      <c r="A2931" s="3">
        <v>2014</v>
      </c>
      <c r="B2931" s="2" t="s">
        <v>200</v>
      </c>
      <c r="C2931" s="1">
        <v>3517208</v>
      </c>
      <c r="D2931" s="4">
        <v>16</v>
      </c>
      <c r="E2931" s="6">
        <v>20</v>
      </c>
      <c r="F2931" s="39">
        <v>351720820</v>
      </c>
      <c r="G2931" s="39">
        <v>4</v>
      </c>
      <c r="H2931" s="39">
        <v>0</v>
      </c>
      <c r="I2931" s="132">
        <v>1.4999999999999999E-2</v>
      </c>
      <c r="J2931" s="132">
        <v>1.4999999999999999E-2</v>
      </c>
      <c r="K2931" s="132">
        <v>0</v>
      </c>
      <c r="L2931" s="133">
        <v>0</v>
      </c>
      <c r="M2931" s="132">
        <v>0</v>
      </c>
      <c r="N2931" s="132">
        <v>0</v>
      </c>
      <c r="O2931" s="132">
        <v>1.4999999999999999E-2</v>
      </c>
      <c r="P2931" s="132">
        <v>0</v>
      </c>
      <c r="Q2931" s="140">
        <v>3</v>
      </c>
      <c r="R2931" s="134">
        <v>0</v>
      </c>
      <c r="S2931" s="122">
        <f t="shared" si="90"/>
        <v>100</v>
      </c>
      <c r="T2931" s="122">
        <f t="shared" si="91"/>
        <v>0</v>
      </c>
    </row>
    <row r="2932" spans="1:20" x14ac:dyDescent="0.25">
      <c r="A2932" s="3">
        <v>2014</v>
      </c>
      <c r="B2932" s="2" t="s">
        <v>201</v>
      </c>
      <c r="C2932" s="1">
        <v>3517307</v>
      </c>
      <c r="D2932" s="4">
        <v>20</v>
      </c>
      <c r="E2932" s="6">
        <v>20</v>
      </c>
      <c r="F2932" s="39">
        <v>351730720</v>
      </c>
      <c r="G2932" s="39">
        <v>2</v>
      </c>
      <c r="H2932" s="39">
        <v>3</v>
      </c>
      <c r="I2932" s="132">
        <v>0.1860436</v>
      </c>
      <c r="J2932" s="132">
        <v>0.18595680000000001</v>
      </c>
      <c r="K2932" s="132">
        <v>8.6800000000000009E-5</v>
      </c>
      <c r="L2932" s="133">
        <v>0</v>
      </c>
      <c r="M2932" s="132">
        <v>0</v>
      </c>
      <c r="N2932" s="132">
        <v>0</v>
      </c>
      <c r="O2932" s="132">
        <v>0.18518519999999999</v>
      </c>
      <c r="P2932" s="132">
        <v>7.716E-4</v>
      </c>
      <c r="Q2932" s="140">
        <v>3</v>
      </c>
      <c r="R2932" s="134">
        <v>5</v>
      </c>
      <c r="S2932" s="122">
        <f t="shared" si="90"/>
        <v>40</v>
      </c>
      <c r="T2932" s="122">
        <f t="shared" si="91"/>
        <v>60</v>
      </c>
    </row>
    <row r="2933" spans="1:20" x14ac:dyDescent="0.25">
      <c r="A2933" s="3">
        <v>2014</v>
      </c>
      <c r="B2933" s="2" t="s">
        <v>202</v>
      </c>
      <c r="C2933" s="1">
        <v>3517406</v>
      </c>
      <c r="D2933" s="4">
        <v>8</v>
      </c>
      <c r="E2933" s="6">
        <v>8</v>
      </c>
      <c r="F2933" s="39">
        <v>35174068</v>
      </c>
      <c r="G2933" s="39">
        <v>26</v>
      </c>
      <c r="H2933" s="39">
        <v>40</v>
      </c>
      <c r="I2933" s="132">
        <v>0.61487570000000003</v>
      </c>
      <c r="J2933" s="132">
        <v>0.40652670000000007</v>
      </c>
      <c r="K2933" s="132">
        <v>0.2083489999999999</v>
      </c>
      <c r="L2933" s="133">
        <v>0.72419833523592092</v>
      </c>
      <c r="M2933" s="132">
        <v>0.17488419999999999</v>
      </c>
      <c r="N2933" s="132">
        <v>0.2037754</v>
      </c>
      <c r="O2933" s="132">
        <v>0.23078590000000002</v>
      </c>
      <c r="P2933" s="132">
        <v>0</v>
      </c>
      <c r="Q2933" s="140">
        <v>19</v>
      </c>
      <c r="R2933" s="134">
        <v>6</v>
      </c>
      <c r="S2933" s="122">
        <f t="shared" si="90"/>
        <v>39.393939393939391</v>
      </c>
      <c r="T2933" s="122">
        <f t="shared" si="91"/>
        <v>60.606060606060609</v>
      </c>
    </row>
    <row r="2934" spans="1:20" x14ac:dyDescent="0.25">
      <c r="A2934" s="3">
        <v>2014</v>
      </c>
      <c r="B2934" s="2" t="s">
        <v>202</v>
      </c>
      <c r="C2934" s="1">
        <v>3517406</v>
      </c>
      <c r="D2934" s="4">
        <v>8</v>
      </c>
      <c r="E2934" s="6">
        <v>12</v>
      </c>
      <c r="F2934" s="39">
        <v>351740612</v>
      </c>
      <c r="G2934" s="39">
        <v>38</v>
      </c>
      <c r="H2934" s="39">
        <v>13</v>
      </c>
      <c r="I2934" s="132">
        <v>0.69038989999999967</v>
      </c>
      <c r="J2934" s="132">
        <v>0.60552069999999969</v>
      </c>
      <c r="K2934" s="132">
        <v>8.4869200000000006E-2</v>
      </c>
      <c r="L2934" s="133">
        <v>0.51922640791476415</v>
      </c>
      <c r="M2934" s="132">
        <v>0</v>
      </c>
      <c r="N2934" s="132">
        <v>0</v>
      </c>
      <c r="O2934" s="132">
        <v>0.69016009999999983</v>
      </c>
      <c r="P2934" s="132">
        <v>0</v>
      </c>
      <c r="Q2934" s="140">
        <v>18</v>
      </c>
      <c r="R2934" s="134">
        <v>0</v>
      </c>
      <c r="S2934" s="122">
        <f t="shared" si="90"/>
        <v>74.509803921568633</v>
      </c>
      <c r="T2934" s="122">
        <f t="shared" si="91"/>
        <v>25.490196078431371</v>
      </c>
    </row>
    <row r="2935" spans="1:20" x14ac:dyDescent="0.25">
      <c r="A2935" s="3">
        <v>2014</v>
      </c>
      <c r="B2935" s="2" t="s">
        <v>203</v>
      </c>
      <c r="C2935" s="1">
        <v>3517505</v>
      </c>
      <c r="D2935" s="4">
        <v>15</v>
      </c>
      <c r="E2935" s="6">
        <v>15</v>
      </c>
      <c r="F2935" s="39">
        <v>351750515</v>
      </c>
      <c r="G2935" s="39">
        <v>13</v>
      </c>
      <c r="H2935" s="39">
        <v>60</v>
      </c>
      <c r="I2935" s="132">
        <v>0.19878619999999994</v>
      </c>
      <c r="J2935" s="132">
        <v>5.70699E-2</v>
      </c>
      <c r="K2935" s="132">
        <v>0.14171629999999993</v>
      </c>
      <c r="L2935" s="133">
        <v>0</v>
      </c>
      <c r="M2935" s="132">
        <v>5.4356800000000004E-2</v>
      </c>
      <c r="N2935" s="132">
        <v>4.3121800000000009E-2</v>
      </c>
      <c r="O2935" s="132">
        <v>8.3426800000000009E-2</v>
      </c>
      <c r="P2935" s="132">
        <v>6.0185000000000004E-3</v>
      </c>
      <c r="Q2935" s="140">
        <v>4</v>
      </c>
      <c r="R2935" s="134">
        <v>17</v>
      </c>
      <c r="S2935" s="122">
        <f t="shared" si="90"/>
        <v>17.80821917808219</v>
      </c>
      <c r="T2935" s="122">
        <f t="shared" si="91"/>
        <v>82.191780821917803</v>
      </c>
    </row>
    <row r="2936" spans="1:20" x14ac:dyDescent="0.25">
      <c r="A2936" s="3">
        <v>2014</v>
      </c>
      <c r="B2936" s="2" t="s">
        <v>204</v>
      </c>
      <c r="C2936" s="1">
        <v>3517604</v>
      </c>
      <c r="D2936" s="4">
        <v>14</v>
      </c>
      <c r="E2936" s="6">
        <v>14</v>
      </c>
      <c r="F2936" s="39">
        <v>351760414</v>
      </c>
      <c r="G2936" s="39">
        <v>330</v>
      </c>
      <c r="H2936" s="39">
        <v>5</v>
      </c>
      <c r="I2936" s="132">
        <v>5.2076799999999562E-2</v>
      </c>
      <c r="J2936" s="132">
        <v>4.4141599999999559E-2</v>
      </c>
      <c r="K2936" s="132">
        <v>7.9351999999999999E-3</v>
      </c>
      <c r="L2936" s="133">
        <v>0</v>
      </c>
      <c r="M2936" s="132">
        <v>3.06653E-2</v>
      </c>
      <c r="N2936" s="132">
        <v>2.8939999999999999E-4</v>
      </c>
      <c r="O2936" s="132">
        <v>2.0597700000000226E-2</v>
      </c>
      <c r="P2936" s="132">
        <v>4.1669999999999999E-4</v>
      </c>
      <c r="Q2936" s="140">
        <v>12</v>
      </c>
      <c r="R2936" s="134">
        <v>10</v>
      </c>
      <c r="S2936" s="122">
        <f t="shared" si="90"/>
        <v>98.507462686567166</v>
      </c>
      <c r="T2936" s="122">
        <f t="shared" si="91"/>
        <v>1.4925373134328357</v>
      </c>
    </row>
    <row r="2937" spans="1:20" x14ac:dyDescent="0.25">
      <c r="A2937" s="3">
        <v>2014</v>
      </c>
      <c r="B2937" s="2" t="s">
        <v>205</v>
      </c>
      <c r="C2937" s="1">
        <v>3517703</v>
      </c>
      <c r="D2937" s="4">
        <v>8</v>
      </c>
      <c r="E2937" s="6">
        <v>8</v>
      </c>
      <c r="F2937" s="39">
        <v>35177038</v>
      </c>
      <c r="G2937" s="39">
        <v>9</v>
      </c>
      <c r="H2937" s="39">
        <v>23</v>
      </c>
      <c r="I2937" s="132">
        <v>0.13997309999999996</v>
      </c>
      <c r="J2937" s="132">
        <v>3.3424099999999998E-2</v>
      </c>
      <c r="K2937" s="132">
        <v>0.10654899999999998</v>
      </c>
      <c r="L2937" s="133">
        <v>0</v>
      </c>
      <c r="M2937" s="132">
        <v>8.7962899999999997E-2</v>
      </c>
      <c r="N2937" s="132">
        <v>1.34357E-2</v>
      </c>
      <c r="O2937" s="132">
        <v>3.1064800000000004E-2</v>
      </c>
      <c r="P2937" s="132">
        <v>2.4055999999999999E-3</v>
      </c>
      <c r="Q2937" s="140">
        <v>1</v>
      </c>
      <c r="R2937" s="134">
        <v>6</v>
      </c>
      <c r="S2937" s="122">
        <f t="shared" si="90"/>
        <v>28.125</v>
      </c>
      <c r="T2937" s="122">
        <f t="shared" si="91"/>
        <v>71.875</v>
      </c>
    </row>
    <row r="2938" spans="1:20" x14ac:dyDescent="0.25">
      <c r="A2938" s="3">
        <v>2014</v>
      </c>
      <c r="B2938" s="2" t="s">
        <v>206</v>
      </c>
      <c r="C2938" s="1">
        <v>3517802</v>
      </c>
      <c r="D2938" s="4">
        <v>19</v>
      </c>
      <c r="E2938" s="6">
        <v>19</v>
      </c>
      <c r="F2938" s="39">
        <v>351780219</v>
      </c>
      <c r="G2938" s="39">
        <v>0</v>
      </c>
      <c r="H2938" s="39">
        <v>13</v>
      </c>
      <c r="I2938" s="132">
        <v>2.194999999999999E-3</v>
      </c>
      <c r="J2938" s="132">
        <v>0</v>
      </c>
      <c r="K2938" s="132">
        <v>2.194999999999999E-3</v>
      </c>
      <c r="L2938" s="133">
        <v>0</v>
      </c>
      <c r="M2938" s="132">
        <v>0</v>
      </c>
      <c r="N2938" s="132">
        <v>6.8869999999999999E-4</v>
      </c>
      <c r="O2938" s="132">
        <v>3.4700000000000003E-5</v>
      </c>
      <c r="P2938" s="132">
        <v>0</v>
      </c>
      <c r="Q2938" s="140">
        <v>0</v>
      </c>
      <c r="R2938" s="134">
        <v>2</v>
      </c>
      <c r="S2938" s="122">
        <f t="shared" si="90"/>
        <v>0</v>
      </c>
      <c r="T2938" s="122">
        <f t="shared" si="91"/>
        <v>100</v>
      </c>
    </row>
    <row r="2939" spans="1:20" x14ac:dyDescent="0.25">
      <c r="A2939" s="3">
        <v>2014</v>
      </c>
      <c r="B2939" s="2" t="s">
        <v>206</v>
      </c>
      <c r="C2939" s="1">
        <v>3517802</v>
      </c>
      <c r="D2939" s="4">
        <v>19</v>
      </c>
      <c r="E2939" s="6">
        <v>20</v>
      </c>
      <c r="F2939" s="39">
        <v>351780220</v>
      </c>
      <c r="G2939" s="39">
        <v>0</v>
      </c>
      <c r="H2939" s="39">
        <v>0</v>
      </c>
      <c r="I2939" s="132">
        <v>0</v>
      </c>
      <c r="J2939" s="132">
        <v>0</v>
      </c>
      <c r="K2939" s="132">
        <v>0</v>
      </c>
      <c r="L2939" s="133">
        <v>0</v>
      </c>
      <c r="M2939" s="132">
        <v>0</v>
      </c>
      <c r="N2939" s="132">
        <v>0</v>
      </c>
      <c r="O2939" s="132">
        <v>0</v>
      </c>
      <c r="P2939" s="132">
        <v>0</v>
      </c>
      <c r="Q2939" s="140">
        <v>2</v>
      </c>
      <c r="R2939" s="134">
        <v>5</v>
      </c>
      <c r="S2939" s="122">
        <f t="shared" si="90"/>
        <v>0</v>
      </c>
      <c r="T2939" s="122">
        <f t="shared" si="91"/>
        <v>0</v>
      </c>
    </row>
    <row r="2940" spans="1:20" x14ac:dyDescent="0.25">
      <c r="A2940" s="3">
        <v>2014</v>
      </c>
      <c r="B2940" s="2" t="s">
        <v>207</v>
      </c>
      <c r="C2940" s="1">
        <v>3517901</v>
      </c>
      <c r="D2940" s="4">
        <v>12</v>
      </c>
      <c r="E2940" s="6">
        <v>12</v>
      </c>
      <c r="F2940" s="39">
        <v>351790112</v>
      </c>
      <c r="G2940" s="39">
        <v>13</v>
      </c>
      <c r="H2940" s="39">
        <v>11</v>
      </c>
      <c r="I2940" s="132">
        <v>0.19874040000000004</v>
      </c>
      <c r="J2940" s="132">
        <v>0.17019840000000003</v>
      </c>
      <c r="K2940" s="132">
        <v>2.8542000000000001E-2</v>
      </c>
      <c r="L2940" s="133">
        <v>0.2665707762557078</v>
      </c>
      <c r="M2940" s="132">
        <v>0</v>
      </c>
      <c r="N2940" s="132">
        <v>0</v>
      </c>
      <c r="O2940" s="132">
        <v>0.18986310000000001</v>
      </c>
      <c r="P2940" s="132">
        <v>0</v>
      </c>
      <c r="Q2940" s="140">
        <v>2</v>
      </c>
      <c r="R2940" s="134">
        <v>0</v>
      </c>
      <c r="S2940" s="122">
        <f t="shared" si="90"/>
        <v>54.166666666666664</v>
      </c>
      <c r="T2940" s="122">
        <f t="shared" si="91"/>
        <v>45.833333333333329</v>
      </c>
    </row>
    <row r="2941" spans="1:20" x14ac:dyDescent="0.25">
      <c r="A2941" s="3">
        <v>2014</v>
      </c>
      <c r="B2941" s="2" t="s">
        <v>208</v>
      </c>
      <c r="C2941" s="1">
        <v>3518008</v>
      </c>
      <c r="D2941" s="4">
        <v>15</v>
      </c>
      <c r="E2941" s="6">
        <v>15</v>
      </c>
      <c r="F2941" s="39">
        <v>351800815</v>
      </c>
      <c r="G2941" s="39">
        <v>5</v>
      </c>
      <c r="H2941" s="39">
        <v>3</v>
      </c>
      <c r="I2941" s="132">
        <v>2.6451800000000001E-2</v>
      </c>
      <c r="J2941" s="132">
        <v>2.59098E-2</v>
      </c>
      <c r="K2941" s="132">
        <v>5.4200000000000006E-4</v>
      </c>
      <c r="L2941" s="133">
        <v>0</v>
      </c>
      <c r="M2941" s="132">
        <v>0</v>
      </c>
      <c r="N2941" s="132">
        <v>0</v>
      </c>
      <c r="O2941" s="132">
        <v>2.6295599999999999E-2</v>
      </c>
      <c r="P2941" s="132">
        <v>0</v>
      </c>
      <c r="Q2941" s="140">
        <v>1</v>
      </c>
      <c r="R2941" s="134">
        <v>1</v>
      </c>
      <c r="S2941" s="122">
        <f t="shared" si="90"/>
        <v>62.5</v>
      </c>
      <c r="T2941" s="122">
        <f t="shared" si="91"/>
        <v>37.5</v>
      </c>
    </row>
    <row r="2942" spans="1:20" x14ac:dyDescent="0.25">
      <c r="A2942" s="3">
        <v>2014</v>
      </c>
      <c r="B2942" s="2" t="s">
        <v>209</v>
      </c>
      <c r="C2942" s="1">
        <v>3518107</v>
      </c>
      <c r="D2942" s="4">
        <v>16</v>
      </c>
      <c r="E2942" s="6">
        <v>16</v>
      </c>
      <c r="F2942" s="39">
        <v>351810716</v>
      </c>
      <c r="G2942" s="39">
        <v>6</v>
      </c>
      <c r="H2942" s="39">
        <v>13</v>
      </c>
      <c r="I2942" s="132">
        <v>5.6443199999999999E-2</v>
      </c>
      <c r="J2942" s="132">
        <v>2.1524300000000003E-2</v>
      </c>
      <c r="K2942" s="132">
        <v>3.4918899999999996E-2</v>
      </c>
      <c r="L2942" s="133">
        <v>0</v>
      </c>
      <c r="M2942" s="132">
        <v>2.6805499999999999E-2</v>
      </c>
      <c r="N2942" s="132">
        <v>8.1134000000000015E-3</v>
      </c>
      <c r="O2942" s="132">
        <v>2.1107600000000001E-2</v>
      </c>
      <c r="P2942" s="132">
        <v>4.1669999999999999E-4</v>
      </c>
      <c r="Q2942" s="140">
        <v>1</v>
      </c>
      <c r="R2942" s="134">
        <v>5</v>
      </c>
      <c r="S2942" s="122">
        <f t="shared" si="90"/>
        <v>31.578947368421051</v>
      </c>
      <c r="T2942" s="122">
        <f t="shared" si="91"/>
        <v>68.421052631578945</v>
      </c>
    </row>
    <row r="2943" spans="1:20" x14ac:dyDescent="0.25">
      <c r="A2943" s="3">
        <v>2014</v>
      </c>
      <c r="B2943" s="2" t="s">
        <v>209</v>
      </c>
      <c r="C2943" s="1">
        <v>3518107</v>
      </c>
      <c r="D2943" s="4">
        <v>16</v>
      </c>
      <c r="E2943" s="6">
        <v>20</v>
      </c>
      <c r="F2943" s="39">
        <v>351810720</v>
      </c>
      <c r="G2943" s="39">
        <v>0</v>
      </c>
      <c r="H2943" s="39">
        <v>0</v>
      </c>
      <c r="I2943" s="132">
        <v>0</v>
      </c>
      <c r="J2943" s="132">
        <v>0</v>
      </c>
      <c r="K2943" s="132">
        <v>0</v>
      </c>
      <c r="L2943" s="133">
        <v>0</v>
      </c>
      <c r="M2943" s="132">
        <v>0</v>
      </c>
      <c r="N2943" s="132">
        <v>0</v>
      </c>
      <c r="O2943" s="132">
        <v>0</v>
      </c>
      <c r="P2943" s="132">
        <v>0</v>
      </c>
      <c r="Q2943" s="140">
        <v>0</v>
      </c>
      <c r="R2943" s="134">
        <v>0</v>
      </c>
      <c r="S2943" s="122">
        <f t="shared" si="90"/>
        <v>0</v>
      </c>
      <c r="T2943" s="122">
        <f t="shared" si="91"/>
        <v>0</v>
      </c>
    </row>
    <row r="2944" spans="1:20" x14ac:dyDescent="0.25">
      <c r="A2944" s="3">
        <v>2014</v>
      </c>
      <c r="B2944" s="2" t="s">
        <v>210</v>
      </c>
      <c r="C2944" s="1">
        <v>3518206</v>
      </c>
      <c r="D2944" s="4">
        <v>19</v>
      </c>
      <c r="E2944" s="6">
        <v>19</v>
      </c>
      <c r="F2944" s="39">
        <v>351820619</v>
      </c>
      <c r="G2944" s="39">
        <v>7</v>
      </c>
      <c r="H2944" s="39">
        <v>16</v>
      </c>
      <c r="I2944" s="132">
        <v>0.152584</v>
      </c>
      <c r="J2944" s="132">
        <v>0.13505590000000001</v>
      </c>
      <c r="K2944" s="132">
        <v>1.7528099999999991E-2</v>
      </c>
      <c r="L2944" s="133">
        <v>0</v>
      </c>
      <c r="M2944" s="132">
        <v>0</v>
      </c>
      <c r="N2944" s="132">
        <v>3.6681400000000003E-2</v>
      </c>
      <c r="O2944" s="132">
        <v>0.115317</v>
      </c>
      <c r="P2944" s="132">
        <v>0</v>
      </c>
      <c r="Q2944" s="140">
        <v>6</v>
      </c>
      <c r="R2944" s="134">
        <v>4</v>
      </c>
      <c r="S2944" s="122">
        <f t="shared" si="90"/>
        <v>30.434782608695656</v>
      </c>
      <c r="T2944" s="122">
        <f t="shared" si="91"/>
        <v>69.565217391304344</v>
      </c>
    </row>
    <row r="2945" spans="1:20" x14ac:dyDescent="0.25">
      <c r="A2945" s="3">
        <v>2014</v>
      </c>
      <c r="B2945" s="2" t="s">
        <v>210</v>
      </c>
      <c r="C2945" s="1">
        <v>3518206</v>
      </c>
      <c r="D2945" s="4">
        <v>19</v>
      </c>
      <c r="E2945" s="6">
        <v>20</v>
      </c>
      <c r="F2945" s="39">
        <v>351820620</v>
      </c>
      <c r="G2945" s="39">
        <v>3</v>
      </c>
      <c r="H2945" s="39">
        <v>3</v>
      </c>
      <c r="I2945" s="132">
        <v>8.3064900000000011E-2</v>
      </c>
      <c r="J2945" s="132">
        <v>8.1378600000000009E-2</v>
      </c>
      <c r="K2945" s="132">
        <v>1.6863000000000002E-3</v>
      </c>
      <c r="L2945" s="133">
        <v>0</v>
      </c>
      <c r="M2945" s="132">
        <v>0</v>
      </c>
      <c r="N2945" s="132">
        <v>8.1378600000000009E-2</v>
      </c>
      <c r="O2945" s="132">
        <v>1.9700000000000001E-5</v>
      </c>
      <c r="P2945" s="132">
        <v>0</v>
      </c>
      <c r="Q2945" s="140">
        <v>5</v>
      </c>
      <c r="R2945" s="134">
        <v>2</v>
      </c>
      <c r="S2945" s="122">
        <f t="shared" si="90"/>
        <v>50</v>
      </c>
      <c r="T2945" s="122">
        <f t="shared" si="91"/>
        <v>50</v>
      </c>
    </row>
    <row r="2946" spans="1:20" x14ac:dyDescent="0.25">
      <c r="A2946" s="3">
        <v>2014</v>
      </c>
      <c r="B2946" s="2" t="s">
        <v>211</v>
      </c>
      <c r="C2946" s="1">
        <v>3518305</v>
      </c>
      <c r="D2946" s="4">
        <v>2</v>
      </c>
      <c r="E2946" s="6">
        <v>2</v>
      </c>
      <c r="F2946" s="39">
        <v>35183052</v>
      </c>
      <c r="G2946" s="39">
        <v>28</v>
      </c>
      <c r="H2946" s="39">
        <v>43</v>
      </c>
      <c r="I2946" s="132">
        <v>5.7215300000000004E-2</v>
      </c>
      <c r="J2946" s="132">
        <v>4.2662399999999996E-2</v>
      </c>
      <c r="K2946" s="132">
        <v>1.4552900000000006E-2</v>
      </c>
      <c r="L2946" s="133">
        <v>0.18722611872146117</v>
      </c>
      <c r="M2946" s="132">
        <v>0</v>
      </c>
      <c r="N2946" s="132">
        <v>2.2829100000000001E-2</v>
      </c>
      <c r="O2946" s="132">
        <v>2.3089099999999991E-2</v>
      </c>
      <c r="P2946" s="132">
        <v>1.5053E-3</v>
      </c>
      <c r="Q2946" s="140">
        <v>21</v>
      </c>
      <c r="R2946" s="134">
        <v>157</v>
      </c>
      <c r="S2946" s="122">
        <f t="shared" si="90"/>
        <v>39.436619718309856</v>
      </c>
      <c r="T2946" s="122">
        <f t="shared" si="91"/>
        <v>60.563380281690137</v>
      </c>
    </row>
    <row r="2947" spans="1:20" x14ac:dyDescent="0.25">
      <c r="A2947" s="3">
        <v>2014</v>
      </c>
      <c r="B2947" s="2" t="s">
        <v>212</v>
      </c>
      <c r="C2947" s="1">
        <v>3518404</v>
      </c>
      <c r="D2947" s="4">
        <v>2</v>
      </c>
      <c r="E2947" s="6">
        <v>2</v>
      </c>
      <c r="F2947" s="39">
        <v>35184042</v>
      </c>
      <c r="G2947" s="39">
        <v>48</v>
      </c>
      <c r="H2947" s="39">
        <v>30</v>
      </c>
      <c r="I2947" s="132">
        <v>1.1041215000000009</v>
      </c>
      <c r="J2947" s="132">
        <v>1.053896600000001</v>
      </c>
      <c r="K2947" s="132">
        <v>5.0224899999999996E-2</v>
      </c>
      <c r="L2947" s="133">
        <v>0.17261035007610348</v>
      </c>
      <c r="M2947" s="132">
        <v>0.68002790000000013</v>
      </c>
      <c r="N2947" s="132">
        <v>3.321629999999999E-2</v>
      </c>
      <c r="O2947" s="132">
        <v>0.38576349999999993</v>
      </c>
      <c r="P2947" s="132">
        <v>9.3520000000000018E-4</v>
      </c>
      <c r="Q2947" s="140">
        <v>17</v>
      </c>
      <c r="R2947" s="134">
        <v>60</v>
      </c>
      <c r="S2947" s="122">
        <f t="shared" ref="S2947:S3010" si="92">IFERROR(((G2947)/(SUM($G2947:$H2947)))*100,0)</f>
        <v>61.53846153846154</v>
      </c>
      <c r="T2947" s="122">
        <f t="shared" ref="T2947:T3010" si="93">IFERROR(((H2947)/(SUM($G2947:$H2947)))*100,0)</f>
        <v>38.461538461538467</v>
      </c>
    </row>
    <row r="2948" spans="1:20" x14ac:dyDescent="0.25">
      <c r="A2948" s="3">
        <v>2014</v>
      </c>
      <c r="B2948" s="2" t="s">
        <v>213</v>
      </c>
      <c r="C2948" s="1">
        <v>3518503</v>
      </c>
      <c r="D2948" s="4">
        <v>14</v>
      </c>
      <c r="E2948" s="6">
        <v>14</v>
      </c>
      <c r="F2948" s="39">
        <v>351850314</v>
      </c>
      <c r="G2948" s="39">
        <v>4</v>
      </c>
      <c r="H2948" s="39">
        <v>7</v>
      </c>
      <c r="I2948" s="132">
        <v>5.9342899999999997E-2</v>
      </c>
      <c r="J2948" s="132">
        <v>5.1938999999999999E-2</v>
      </c>
      <c r="K2948" s="132">
        <v>7.403899999999998E-3</v>
      </c>
      <c r="L2948" s="133">
        <v>0</v>
      </c>
      <c r="M2948" s="132">
        <v>5.3626499999999994E-2</v>
      </c>
      <c r="N2948" s="132">
        <v>4.3622000000000001E-3</v>
      </c>
      <c r="O2948" s="132">
        <v>7.4069999999999995E-4</v>
      </c>
      <c r="P2948" s="132">
        <v>0</v>
      </c>
      <c r="Q2948" s="140">
        <v>2</v>
      </c>
      <c r="R2948" s="134">
        <v>7</v>
      </c>
      <c r="S2948" s="122">
        <f t="shared" si="92"/>
        <v>36.363636363636367</v>
      </c>
      <c r="T2948" s="122">
        <f t="shared" si="93"/>
        <v>63.636363636363633</v>
      </c>
    </row>
    <row r="2949" spans="1:20" x14ac:dyDescent="0.25">
      <c r="A2949" s="3">
        <v>2014</v>
      </c>
      <c r="B2949" s="2" t="s">
        <v>213</v>
      </c>
      <c r="C2949" s="1">
        <v>3518503</v>
      </c>
      <c r="D2949" s="4">
        <v>14</v>
      </c>
      <c r="E2949" s="6">
        <v>10</v>
      </c>
      <c r="F2949" s="39">
        <v>351850310</v>
      </c>
      <c r="G2949" s="39">
        <v>0</v>
      </c>
      <c r="H2949" s="39">
        <v>0</v>
      </c>
      <c r="I2949" s="132">
        <v>0</v>
      </c>
      <c r="J2949" s="132">
        <v>0</v>
      </c>
      <c r="K2949" s="132">
        <v>0</v>
      </c>
      <c r="L2949" s="133">
        <v>0</v>
      </c>
      <c r="M2949" s="132">
        <v>0</v>
      </c>
      <c r="N2949" s="132">
        <v>0</v>
      </c>
      <c r="O2949" s="132">
        <v>0</v>
      </c>
      <c r="P2949" s="132">
        <v>0</v>
      </c>
      <c r="Q2949" s="140">
        <v>0</v>
      </c>
      <c r="R2949" s="134">
        <v>0</v>
      </c>
      <c r="S2949" s="122">
        <f t="shared" si="92"/>
        <v>0</v>
      </c>
      <c r="T2949" s="122">
        <f t="shared" si="93"/>
        <v>0</v>
      </c>
    </row>
    <row r="2950" spans="1:20" x14ac:dyDescent="0.25">
      <c r="A2950" s="3">
        <v>2014</v>
      </c>
      <c r="B2950" s="2" t="s">
        <v>214</v>
      </c>
      <c r="C2950" s="1">
        <v>3518602</v>
      </c>
      <c r="D2950" s="4">
        <v>9</v>
      </c>
      <c r="E2950" s="6">
        <v>9</v>
      </c>
      <c r="F2950" s="39">
        <v>35186029</v>
      </c>
      <c r="G2950" s="39">
        <v>0</v>
      </c>
      <c r="H2950" s="39">
        <v>0</v>
      </c>
      <c r="I2950" s="132">
        <v>0</v>
      </c>
      <c r="J2950" s="132">
        <v>0</v>
      </c>
      <c r="K2950" s="132">
        <v>0</v>
      </c>
      <c r="L2950" s="133">
        <v>9.5890258751902581E-3</v>
      </c>
      <c r="M2950" s="132">
        <v>0</v>
      </c>
      <c r="N2950" s="132">
        <v>0</v>
      </c>
      <c r="O2950" s="132">
        <v>0</v>
      </c>
      <c r="P2950" s="132">
        <v>0</v>
      </c>
      <c r="Q2950" s="140">
        <v>3</v>
      </c>
      <c r="R2950" s="134">
        <v>9</v>
      </c>
      <c r="S2950" s="122">
        <f t="shared" si="92"/>
        <v>0</v>
      </c>
      <c r="T2950" s="122">
        <f t="shared" si="93"/>
        <v>0</v>
      </c>
    </row>
    <row r="2951" spans="1:20" x14ac:dyDescent="0.25">
      <c r="A2951" s="3">
        <v>2014</v>
      </c>
      <c r="B2951" s="2" t="s">
        <v>215</v>
      </c>
      <c r="C2951" s="1">
        <v>3518701</v>
      </c>
      <c r="D2951" s="4">
        <v>7</v>
      </c>
      <c r="E2951" s="6">
        <v>7</v>
      </c>
      <c r="F2951" s="39">
        <v>35187017</v>
      </c>
      <c r="G2951" s="39">
        <v>22</v>
      </c>
      <c r="H2951" s="39">
        <v>14</v>
      </c>
      <c r="I2951" s="132">
        <v>2.2024800000000011E-2</v>
      </c>
      <c r="J2951" s="132">
        <v>2.050600000000001E-2</v>
      </c>
      <c r="K2951" s="132">
        <v>1.518799999999999E-3</v>
      </c>
      <c r="L2951" s="133">
        <v>0</v>
      </c>
      <c r="M2951" s="132">
        <v>5.3199999999999999E-5</v>
      </c>
      <c r="N2951" s="132">
        <v>0</v>
      </c>
      <c r="O2951" s="132">
        <v>4.1669999999999999E-4</v>
      </c>
      <c r="P2951" s="132">
        <v>1.634499999999999E-3</v>
      </c>
      <c r="Q2951" s="140">
        <v>6</v>
      </c>
      <c r="R2951" s="134">
        <v>20</v>
      </c>
      <c r="S2951" s="122">
        <f t="shared" si="92"/>
        <v>61.111111111111114</v>
      </c>
      <c r="T2951" s="122">
        <f t="shared" si="93"/>
        <v>38.888888888888893</v>
      </c>
    </row>
    <row r="2952" spans="1:20" x14ac:dyDescent="0.25">
      <c r="A2952" s="3">
        <v>2014</v>
      </c>
      <c r="B2952" s="2" t="s">
        <v>216</v>
      </c>
      <c r="C2952" s="1">
        <v>3518800</v>
      </c>
      <c r="D2952" s="4">
        <v>6</v>
      </c>
      <c r="E2952" s="6">
        <v>6</v>
      </c>
      <c r="F2952" s="39">
        <v>35188006</v>
      </c>
      <c r="G2952" s="39">
        <v>27</v>
      </c>
      <c r="H2952" s="39">
        <v>226</v>
      </c>
      <c r="I2952" s="132">
        <v>0.57177409999999951</v>
      </c>
      <c r="J2952" s="132">
        <v>9.4089099999999995E-2</v>
      </c>
      <c r="K2952" s="132">
        <v>0.47768499999999947</v>
      </c>
      <c r="L2952" s="133">
        <v>0</v>
      </c>
      <c r="M2952" s="132">
        <v>0.16429400000000002</v>
      </c>
      <c r="N2952" s="132">
        <v>0.26663399999999982</v>
      </c>
      <c r="O2952" s="132">
        <v>2.7320000000000003E-4</v>
      </c>
      <c r="P2952" s="132">
        <v>5.9976999999999999E-3</v>
      </c>
      <c r="Q2952" s="140">
        <v>15</v>
      </c>
      <c r="R2952" s="134">
        <v>434</v>
      </c>
      <c r="S2952" s="122">
        <f t="shared" si="92"/>
        <v>10.671936758893279</v>
      </c>
      <c r="T2952" s="122">
        <f t="shared" si="93"/>
        <v>89.328063241106719</v>
      </c>
    </row>
    <row r="2953" spans="1:20" x14ac:dyDescent="0.25">
      <c r="A2953" s="3">
        <v>2014</v>
      </c>
      <c r="B2953" s="2" t="s">
        <v>216</v>
      </c>
      <c r="C2953" s="1">
        <v>3518800</v>
      </c>
      <c r="D2953" s="4">
        <v>6</v>
      </c>
      <c r="E2953" s="6">
        <v>2</v>
      </c>
      <c r="F2953" s="39">
        <v>35188002</v>
      </c>
      <c r="G2953" s="39">
        <v>2</v>
      </c>
      <c r="H2953" s="39">
        <v>0</v>
      </c>
      <c r="I2953" s="132">
        <v>7.9166600000000004E-2</v>
      </c>
      <c r="J2953" s="132">
        <v>7.9166600000000004E-2</v>
      </c>
      <c r="K2953" s="132">
        <v>0</v>
      </c>
      <c r="L2953" s="133">
        <v>0</v>
      </c>
      <c r="M2953" s="132">
        <v>0</v>
      </c>
      <c r="N2953" s="132">
        <v>7.9166600000000004E-2</v>
      </c>
      <c r="O2953" s="132">
        <v>0</v>
      </c>
      <c r="P2953" s="132">
        <v>0</v>
      </c>
      <c r="Q2953" s="140">
        <v>0</v>
      </c>
      <c r="R2953" s="134">
        <v>0</v>
      </c>
      <c r="S2953" s="122">
        <f t="shared" si="92"/>
        <v>100</v>
      </c>
      <c r="T2953" s="122">
        <f t="shared" si="93"/>
        <v>0</v>
      </c>
    </row>
    <row r="2954" spans="1:20" x14ac:dyDescent="0.25">
      <c r="A2954" s="3">
        <v>2014</v>
      </c>
      <c r="B2954" s="2" t="s">
        <v>217</v>
      </c>
      <c r="C2954" s="1">
        <v>3518859</v>
      </c>
      <c r="D2954" s="4">
        <v>9</v>
      </c>
      <c r="E2954" s="6">
        <v>9</v>
      </c>
      <c r="F2954" s="39">
        <v>35188599</v>
      </c>
      <c r="G2954" s="39">
        <v>10</v>
      </c>
      <c r="H2954" s="39">
        <v>10</v>
      </c>
      <c r="I2954" s="132">
        <v>9.2896999999999993E-2</v>
      </c>
      <c r="J2954" s="132">
        <v>9.19069E-2</v>
      </c>
      <c r="K2954" s="132">
        <v>9.9009999999999983E-4</v>
      </c>
      <c r="L2954" s="133">
        <v>7.914764079147641E-3</v>
      </c>
      <c r="M2954" s="132">
        <v>0</v>
      </c>
      <c r="N2954" s="132">
        <v>0</v>
      </c>
      <c r="O2954" s="132">
        <v>9.2054500000000011E-2</v>
      </c>
      <c r="P2954" s="132">
        <v>0</v>
      </c>
      <c r="Q2954" s="140">
        <v>1</v>
      </c>
      <c r="R2954" s="134">
        <v>1</v>
      </c>
      <c r="S2954" s="122">
        <f t="shared" si="92"/>
        <v>50</v>
      </c>
      <c r="T2954" s="122">
        <f t="shared" si="93"/>
        <v>50</v>
      </c>
    </row>
    <row r="2955" spans="1:20" x14ac:dyDescent="0.25">
      <c r="A2955" s="3">
        <v>2014</v>
      </c>
      <c r="B2955" s="2" t="s">
        <v>218</v>
      </c>
      <c r="C2955" s="1">
        <v>3518909</v>
      </c>
      <c r="D2955" s="4">
        <v>18</v>
      </c>
      <c r="E2955" s="6">
        <v>18</v>
      </c>
      <c r="F2955" s="39">
        <v>351890918</v>
      </c>
      <c r="G2955" s="39">
        <v>0</v>
      </c>
      <c r="H2955" s="39">
        <v>1</v>
      </c>
      <c r="I2955" s="132">
        <v>1.3889999999999999E-4</v>
      </c>
      <c r="J2955" s="132">
        <v>0</v>
      </c>
      <c r="K2955" s="132">
        <v>1.3889999999999999E-4</v>
      </c>
      <c r="L2955" s="133">
        <v>0</v>
      </c>
      <c r="M2955" s="132">
        <v>0</v>
      </c>
      <c r="N2955" s="132">
        <v>1.3889999999999999E-4</v>
      </c>
      <c r="O2955" s="132">
        <v>0</v>
      </c>
      <c r="P2955" s="132">
        <v>0</v>
      </c>
      <c r="Q2955" s="140">
        <v>0</v>
      </c>
      <c r="R2955" s="134">
        <v>0</v>
      </c>
      <c r="S2955" s="122">
        <f t="shared" si="92"/>
        <v>0</v>
      </c>
      <c r="T2955" s="122">
        <f t="shared" si="93"/>
        <v>100</v>
      </c>
    </row>
    <row r="2956" spans="1:20" x14ac:dyDescent="0.25">
      <c r="A2956" s="3">
        <v>2014</v>
      </c>
      <c r="B2956" s="2" t="s">
        <v>218</v>
      </c>
      <c r="C2956" s="1">
        <v>3518909</v>
      </c>
      <c r="D2956" s="4">
        <v>18</v>
      </c>
      <c r="E2956" s="6">
        <v>19</v>
      </c>
      <c r="F2956" s="39">
        <v>351890919</v>
      </c>
      <c r="G2956" s="39">
        <v>0</v>
      </c>
      <c r="H2956" s="39">
        <v>0</v>
      </c>
      <c r="I2956" s="132">
        <v>0</v>
      </c>
      <c r="J2956" s="132">
        <v>0</v>
      </c>
      <c r="K2956" s="132">
        <v>0</v>
      </c>
      <c r="L2956" s="133">
        <v>0</v>
      </c>
      <c r="M2956" s="132">
        <v>0</v>
      </c>
      <c r="N2956" s="132">
        <v>0</v>
      </c>
      <c r="O2956" s="132">
        <v>0</v>
      </c>
      <c r="P2956" s="132">
        <v>0</v>
      </c>
      <c r="Q2956" s="140">
        <v>0</v>
      </c>
      <c r="R2956" s="134">
        <v>1</v>
      </c>
      <c r="S2956" s="122">
        <f t="shared" si="92"/>
        <v>0</v>
      </c>
      <c r="T2956" s="122">
        <f t="shared" si="93"/>
        <v>0</v>
      </c>
    </row>
    <row r="2957" spans="1:20" x14ac:dyDescent="0.25">
      <c r="A2957" s="3">
        <v>2014</v>
      </c>
      <c r="B2957" s="2" t="s">
        <v>219</v>
      </c>
      <c r="C2957" s="1">
        <v>3519006</v>
      </c>
      <c r="D2957" s="4">
        <v>20</v>
      </c>
      <c r="E2957" s="6">
        <v>20</v>
      </c>
      <c r="F2957" s="39">
        <v>351900620</v>
      </c>
      <c r="G2957" s="39">
        <v>2</v>
      </c>
      <c r="H2957" s="39">
        <v>3</v>
      </c>
      <c r="I2957" s="132">
        <v>4.3438000000000001E-3</v>
      </c>
      <c r="J2957" s="132">
        <v>3.8540000000000004E-4</v>
      </c>
      <c r="K2957" s="132">
        <v>3.9583999999999999E-3</v>
      </c>
      <c r="L2957" s="133">
        <v>0</v>
      </c>
      <c r="M2957" s="132">
        <v>0</v>
      </c>
      <c r="N2957" s="132">
        <v>3.9525999999999997E-3</v>
      </c>
      <c r="O2957" s="132">
        <v>3.3330000000000002E-4</v>
      </c>
      <c r="P2957" s="132">
        <v>0</v>
      </c>
      <c r="Q2957" s="140">
        <v>0</v>
      </c>
      <c r="R2957" s="134">
        <v>0</v>
      </c>
      <c r="S2957" s="122">
        <f t="shared" si="92"/>
        <v>40</v>
      </c>
      <c r="T2957" s="122">
        <f t="shared" si="93"/>
        <v>60</v>
      </c>
    </row>
    <row r="2958" spans="1:20" x14ac:dyDescent="0.25">
      <c r="A2958" s="3">
        <v>2014</v>
      </c>
      <c r="B2958" s="2" t="s">
        <v>219</v>
      </c>
      <c r="C2958" s="1">
        <v>3519006</v>
      </c>
      <c r="D2958" s="4">
        <v>20</v>
      </c>
      <c r="E2958" s="6">
        <v>21</v>
      </c>
      <c r="F2958" s="39">
        <v>351900621</v>
      </c>
      <c r="G2958" s="39">
        <v>0</v>
      </c>
      <c r="H2958" s="39">
        <v>4</v>
      </c>
      <c r="I2958" s="132">
        <v>1.0156200000000001E-2</v>
      </c>
      <c r="J2958" s="132">
        <v>0</v>
      </c>
      <c r="K2958" s="132">
        <v>1.0156200000000001E-2</v>
      </c>
      <c r="L2958" s="133">
        <v>0</v>
      </c>
      <c r="M2958" s="132">
        <v>0</v>
      </c>
      <c r="N2958" s="132">
        <v>0</v>
      </c>
      <c r="O2958" s="132">
        <v>1.01446E-2</v>
      </c>
      <c r="P2958" s="132">
        <v>0</v>
      </c>
      <c r="Q2958" s="140">
        <v>0</v>
      </c>
      <c r="R2958" s="134">
        <v>0</v>
      </c>
      <c r="S2958" s="122">
        <f t="shared" si="92"/>
        <v>0</v>
      </c>
      <c r="T2958" s="122">
        <f t="shared" si="93"/>
        <v>100</v>
      </c>
    </row>
    <row r="2959" spans="1:20" x14ac:dyDescent="0.25">
      <c r="A2959" s="3">
        <v>2014</v>
      </c>
      <c r="B2959" s="2" t="s">
        <v>220</v>
      </c>
      <c r="C2959" s="1">
        <v>3519055</v>
      </c>
      <c r="D2959" s="4">
        <v>5</v>
      </c>
      <c r="E2959" s="6">
        <v>5</v>
      </c>
      <c r="F2959" s="39">
        <v>35190555</v>
      </c>
      <c r="G2959" s="39">
        <v>33</v>
      </c>
      <c r="H2959" s="39">
        <v>106</v>
      </c>
      <c r="I2959" s="132">
        <v>7.0194900000000046E-2</v>
      </c>
      <c r="J2959" s="132">
        <v>3.8878300000000005E-2</v>
      </c>
      <c r="K2959" s="132">
        <v>3.1316600000000042E-2</v>
      </c>
      <c r="L2959" s="133">
        <v>0</v>
      </c>
      <c r="M2959" s="132">
        <v>0</v>
      </c>
      <c r="N2959" s="132">
        <v>3.6573999999999999E-3</v>
      </c>
      <c r="O2959" s="132">
        <v>5.5397699999999987E-2</v>
      </c>
      <c r="P2959" s="132">
        <v>3.9167000000000004E-3</v>
      </c>
      <c r="Q2959" s="140">
        <v>14</v>
      </c>
      <c r="R2959" s="134">
        <v>5</v>
      </c>
      <c r="S2959" s="122">
        <f t="shared" si="92"/>
        <v>23.741007194244602</v>
      </c>
      <c r="T2959" s="122">
        <f t="shared" si="93"/>
        <v>76.258992805755398</v>
      </c>
    </row>
    <row r="2960" spans="1:20" x14ac:dyDescent="0.25">
      <c r="A2960" s="3">
        <v>2014</v>
      </c>
      <c r="B2960" s="2" t="s">
        <v>221</v>
      </c>
      <c r="C2960" s="1">
        <v>3519071</v>
      </c>
      <c r="D2960" s="4">
        <v>5</v>
      </c>
      <c r="E2960" s="6">
        <v>5</v>
      </c>
      <c r="F2960" s="39">
        <v>35190715</v>
      </c>
      <c r="G2960" s="39">
        <v>11</v>
      </c>
      <c r="H2960" s="39">
        <v>59</v>
      </c>
      <c r="I2960" s="132">
        <v>9.3939900000000007E-2</v>
      </c>
      <c r="J2960" s="132">
        <v>3.8626200000000013E-2</v>
      </c>
      <c r="K2960" s="132">
        <v>5.5313699999999993E-2</v>
      </c>
      <c r="L2960" s="133">
        <v>0</v>
      </c>
      <c r="M2960" s="132">
        <v>6.4809999999999998E-4</v>
      </c>
      <c r="N2960" s="132">
        <v>4.79973E-2</v>
      </c>
      <c r="O2960" s="132">
        <v>2.4008200000000004E-2</v>
      </c>
      <c r="P2960" s="132">
        <v>1.0231500000000001E-2</v>
      </c>
      <c r="Q2960" s="140">
        <v>16</v>
      </c>
      <c r="R2960" s="134">
        <v>81</v>
      </c>
      <c r="S2960" s="122">
        <f t="shared" si="92"/>
        <v>15.714285714285714</v>
      </c>
      <c r="T2960" s="122">
        <f t="shared" si="93"/>
        <v>84.285714285714292</v>
      </c>
    </row>
    <row r="2961" spans="1:20" x14ac:dyDescent="0.25">
      <c r="A2961" s="3">
        <v>2014</v>
      </c>
      <c r="B2961" s="2" t="s">
        <v>222</v>
      </c>
      <c r="C2961" s="1">
        <v>3519105</v>
      </c>
      <c r="D2961" s="4">
        <v>13</v>
      </c>
      <c r="E2961" s="6">
        <v>13</v>
      </c>
      <c r="F2961" s="39">
        <v>351910513</v>
      </c>
      <c r="G2961" s="39">
        <v>10</v>
      </c>
      <c r="H2961" s="39">
        <v>11</v>
      </c>
      <c r="I2961" s="132">
        <v>0.22103050000000002</v>
      </c>
      <c r="J2961" s="132">
        <v>0.1666328</v>
      </c>
      <c r="K2961" s="132">
        <v>5.4397700000000007E-2</v>
      </c>
      <c r="L2961" s="133">
        <v>0</v>
      </c>
      <c r="M2961" s="132">
        <v>0</v>
      </c>
      <c r="N2961" s="132">
        <v>0.1275462</v>
      </c>
      <c r="O2961" s="132">
        <v>5.3492500000000005E-2</v>
      </c>
      <c r="P2961" s="132">
        <v>0</v>
      </c>
      <c r="Q2961" s="140">
        <v>3</v>
      </c>
      <c r="R2961" s="134">
        <v>18</v>
      </c>
      <c r="S2961" s="122">
        <f t="shared" si="92"/>
        <v>47.619047619047613</v>
      </c>
      <c r="T2961" s="122">
        <f t="shared" si="93"/>
        <v>52.380952380952387</v>
      </c>
    </row>
    <row r="2962" spans="1:20" x14ac:dyDescent="0.25">
      <c r="A2962" s="3">
        <v>2014</v>
      </c>
      <c r="B2962" s="2" t="s">
        <v>222</v>
      </c>
      <c r="C2962" s="1">
        <v>3519105</v>
      </c>
      <c r="D2962" s="4">
        <v>13</v>
      </c>
      <c r="E2962" s="6">
        <v>16</v>
      </c>
      <c r="F2962" s="39">
        <v>351910516</v>
      </c>
      <c r="G2962" s="39">
        <v>14</v>
      </c>
      <c r="H2962" s="39">
        <v>0</v>
      </c>
      <c r="I2962" s="132">
        <v>0.31875940000000014</v>
      </c>
      <c r="J2962" s="132">
        <v>0.31875940000000014</v>
      </c>
      <c r="K2962" s="132">
        <v>0</v>
      </c>
      <c r="L2962" s="133">
        <v>0</v>
      </c>
      <c r="M2962" s="132">
        <v>0</v>
      </c>
      <c r="N2962" s="132">
        <v>0</v>
      </c>
      <c r="O2962" s="132">
        <v>0.31875940000000014</v>
      </c>
      <c r="P2962" s="132">
        <v>0</v>
      </c>
      <c r="Q2962" s="140">
        <v>3</v>
      </c>
      <c r="R2962" s="134">
        <v>0</v>
      </c>
      <c r="S2962" s="122">
        <f t="shared" si="92"/>
        <v>100</v>
      </c>
      <c r="T2962" s="122">
        <f t="shared" si="93"/>
        <v>0</v>
      </c>
    </row>
    <row r="2963" spans="1:20" x14ac:dyDescent="0.25">
      <c r="A2963" s="3">
        <v>2014</v>
      </c>
      <c r="B2963" s="2" t="s">
        <v>223</v>
      </c>
      <c r="C2963" s="1">
        <v>3519204</v>
      </c>
      <c r="D2963" s="4">
        <v>20</v>
      </c>
      <c r="E2963" s="6">
        <v>20</v>
      </c>
      <c r="F2963" s="39">
        <v>351920420</v>
      </c>
      <c r="G2963" s="39">
        <v>1</v>
      </c>
      <c r="H2963" s="39">
        <v>4</v>
      </c>
      <c r="I2963" s="132">
        <v>1.2871E-3</v>
      </c>
      <c r="J2963" s="132">
        <v>1.1111000000000001E-3</v>
      </c>
      <c r="K2963" s="132">
        <v>1.7600000000000002E-4</v>
      </c>
      <c r="L2963" s="133">
        <v>0</v>
      </c>
      <c r="M2963" s="132">
        <v>0</v>
      </c>
      <c r="N2963" s="132">
        <v>0</v>
      </c>
      <c r="O2963" s="132">
        <v>1.1458E-3</v>
      </c>
      <c r="P2963" s="132">
        <v>0</v>
      </c>
      <c r="Q2963" s="140">
        <v>2</v>
      </c>
      <c r="R2963" s="134">
        <v>0</v>
      </c>
      <c r="S2963" s="122">
        <f t="shared" si="92"/>
        <v>20</v>
      </c>
      <c r="T2963" s="122">
        <f t="shared" si="93"/>
        <v>80</v>
      </c>
    </row>
    <row r="2964" spans="1:20" x14ac:dyDescent="0.25">
      <c r="A2964" s="3">
        <v>2014</v>
      </c>
      <c r="B2964" s="2" t="s">
        <v>223</v>
      </c>
      <c r="C2964" s="1">
        <v>3519204</v>
      </c>
      <c r="D2964" s="4">
        <v>20</v>
      </c>
      <c r="E2964" s="6">
        <v>21</v>
      </c>
      <c r="F2964" s="39">
        <v>351920421</v>
      </c>
      <c r="G2964" s="39">
        <v>2</v>
      </c>
      <c r="H2964" s="39">
        <v>4</v>
      </c>
      <c r="I2964" s="132">
        <v>6.0946999999999998E-3</v>
      </c>
      <c r="J2964" s="132">
        <v>5.0000000000000001E-3</v>
      </c>
      <c r="K2964" s="132">
        <v>1.0947000000000001E-3</v>
      </c>
      <c r="L2964" s="133">
        <v>0</v>
      </c>
      <c r="M2964" s="132">
        <v>0</v>
      </c>
      <c r="N2964" s="132">
        <v>1.019E-4</v>
      </c>
      <c r="O2964" s="132">
        <v>5.0000000000000001E-3</v>
      </c>
      <c r="P2964" s="132">
        <v>0</v>
      </c>
      <c r="Q2964" s="140">
        <v>4</v>
      </c>
      <c r="R2964" s="134">
        <v>0</v>
      </c>
      <c r="S2964" s="122">
        <f t="shared" si="92"/>
        <v>33.333333333333329</v>
      </c>
      <c r="T2964" s="122">
        <f t="shared" si="93"/>
        <v>66.666666666666657</v>
      </c>
    </row>
    <row r="2965" spans="1:20" x14ac:dyDescent="0.25">
      <c r="A2965" s="3">
        <v>2014</v>
      </c>
      <c r="B2965" s="2" t="s">
        <v>224</v>
      </c>
      <c r="C2965" s="1">
        <v>3519253</v>
      </c>
      <c r="D2965" s="4">
        <v>17</v>
      </c>
      <c r="E2965" s="6">
        <v>17</v>
      </c>
      <c r="F2965" s="39">
        <v>351925317</v>
      </c>
      <c r="G2965" s="39">
        <v>15</v>
      </c>
      <c r="H2965" s="39">
        <v>15</v>
      </c>
      <c r="I2965" s="132">
        <v>0.17064400000000005</v>
      </c>
      <c r="J2965" s="132">
        <v>0.15448000000000003</v>
      </c>
      <c r="K2965" s="132">
        <v>1.6164000000000005E-2</v>
      </c>
      <c r="L2965" s="133">
        <v>0</v>
      </c>
      <c r="M2965" s="132">
        <v>5.7241000000000002E-3</v>
      </c>
      <c r="N2965" s="132">
        <v>0</v>
      </c>
      <c r="O2965" s="132">
        <v>0.16338970000000003</v>
      </c>
      <c r="P2965" s="132">
        <v>0</v>
      </c>
      <c r="Q2965" s="140">
        <v>11</v>
      </c>
      <c r="R2965" s="134">
        <v>6</v>
      </c>
      <c r="S2965" s="122">
        <f t="shared" si="92"/>
        <v>50</v>
      </c>
      <c r="T2965" s="122">
        <f t="shared" si="93"/>
        <v>50</v>
      </c>
    </row>
    <row r="2966" spans="1:20" x14ac:dyDescent="0.25">
      <c r="A2966" s="3">
        <v>2014</v>
      </c>
      <c r="B2966" s="2" t="s">
        <v>225</v>
      </c>
      <c r="C2966" s="1">
        <v>3519303</v>
      </c>
      <c r="D2966" s="4">
        <v>13</v>
      </c>
      <c r="E2966" s="6">
        <v>13</v>
      </c>
      <c r="F2966" s="39">
        <v>351930313</v>
      </c>
      <c r="G2966" s="39">
        <v>12</v>
      </c>
      <c r="H2966" s="39">
        <v>10</v>
      </c>
      <c r="I2966" s="132">
        <v>0.12947610000000001</v>
      </c>
      <c r="J2966" s="132">
        <v>0.12746000000000002</v>
      </c>
      <c r="K2966" s="132">
        <v>2.0160999999999998E-3</v>
      </c>
      <c r="L2966" s="133">
        <v>0</v>
      </c>
      <c r="M2966" s="132">
        <v>0</v>
      </c>
      <c r="N2966" s="132">
        <v>7.6573699999999995E-2</v>
      </c>
      <c r="O2966" s="132">
        <v>5.2577500000000006E-2</v>
      </c>
      <c r="P2966" s="132">
        <v>0</v>
      </c>
      <c r="Q2966" s="140">
        <v>6</v>
      </c>
      <c r="R2966" s="134">
        <v>6</v>
      </c>
      <c r="S2966" s="122">
        <f t="shared" si="92"/>
        <v>54.54545454545454</v>
      </c>
      <c r="T2966" s="122">
        <f t="shared" si="93"/>
        <v>45.454545454545453</v>
      </c>
    </row>
    <row r="2967" spans="1:20" x14ac:dyDescent="0.25">
      <c r="A2967" s="3">
        <v>2014</v>
      </c>
      <c r="B2967" s="2" t="s">
        <v>225</v>
      </c>
      <c r="C2967" s="1">
        <v>3519303</v>
      </c>
      <c r="D2967" s="4">
        <v>13</v>
      </c>
      <c r="E2967" s="6">
        <v>9</v>
      </c>
      <c r="F2967" s="39">
        <v>35193039</v>
      </c>
      <c r="G2967" s="39">
        <v>0</v>
      </c>
      <c r="H2967" s="39">
        <v>0</v>
      </c>
      <c r="I2967" s="132">
        <v>0</v>
      </c>
      <c r="J2967" s="132">
        <v>0</v>
      </c>
      <c r="K2967" s="132">
        <v>0</v>
      </c>
      <c r="L2967" s="133">
        <v>0</v>
      </c>
      <c r="M2967" s="132">
        <v>0</v>
      </c>
      <c r="N2967" s="132">
        <v>0</v>
      </c>
      <c r="O2967" s="132">
        <v>0</v>
      </c>
      <c r="P2967" s="132">
        <v>0</v>
      </c>
      <c r="Q2967" s="140">
        <v>2</v>
      </c>
      <c r="R2967" s="134">
        <v>0</v>
      </c>
      <c r="S2967" s="122">
        <f t="shared" si="92"/>
        <v>0</v>
      </c>
      <c r="T2967" s="122">
        <f t="shared" si="93"/>
        <v>0</v>
      </c>
    </row>
    <row r="2968" spans="1:20" x14ac:dyDescent="0.25">
      <c r="A2968" s="3">
        <v>2014</v>
      </c>
      <c r="B2968" s="2" t="s">
        <v>226</v>
      </c>
      <c r="C2968" s="1">
        <v>3519402</v>
      </c>
      <c r="D2968" s="4">
        <v>16</v>
      </c>
      <c r="E2968" s="6">
        <v>16</v>
      </c>
      <c r="F2968" s="39">
        <v>351940216</v>
      </c>
      <c r="G2968" s="39">
        <v>7</v>
      </c>
      <c r="H2968" s="39">
        <v>26</v>
      </c>
      <c r="I2968" s="132">
        <v>8.4182199999999999E-2</v>
      </c>
      <c r="J2968" s="132">
        <v>7.1395E-2</v>
      </c>
      <c r="K2968" s="132">
        <v>1.2787199999999997E-2</v>
      </c>
      <c r="L2968" s="133">
        <v>0</v>
      </c>
      <c r="M2968" s="132">
        <v>2.9075E-2</v>
      </c>
      <c r="N2968" s="132">
        <v>1.474E-4</v>
      </c>
      <c r="O2968" s="132">
        <v>4.9676399999999996E-2</v>
      </c>
      <c r="P2968" s="132">
        <v>1.6670000000000001E-4</v>
      </c>
      <c r="Q2968" s="140">
        <v>4</v>
      </c>
      <c r="R2968" s="134">
        <v>4</v>
      </c>
      <c r="S2968" s="122">
        <f t="shared" si="92"/>
        <v>21.212121212121211</v>
      </c>
      <c r="T2968" s="122">
        <f t="shared" si="93"/>
        <v>78.787878787878782</v>
      </c>
    </row>
    <row r="2969" spans="1:20" x14ac:dyDescent="0.25">
      <c r="A2969" s="3">
        <v>2014</v>
      </c>
      <c r="B2969" s="2" t="s">
        <v>227</v>
      </c>
      <c r="C2969" s="1">
        <v>3519501</v>
      </c>
      <c r="D2969" s="4">
        <v>17</v>
      </c>
      <c r="E2969" s="6">
        <v>17</v>
      </c>
      <c r="F2969" s="39">
        <v>351950117</v>
      </c>
      <c r="G2969" s="39">
        <v>3</v>
      </c>
      <c r="H2969" s="39">
        <v>2</v>
      </c>
      <c r="I2969" s="132">
        <v>0.17999380000000001</v>
      </c>
      <c r="J2969" s="132">
        <v>0.1798199</v>
      </c>
      <c r="K2969" s="132">
        <v>1.739E-4</v>
      </c>
      <c r="L2969" s="133">
        <v>0</v>
      </c>
      <c r="M2969" s="132">
        <v>0</v>
      </c>
      <c r="N2969" s="132">
        <v>0.1744792</v>
      </c>
      <c r="O2969" s="132">
        <v>5.3407000000000003E-3</v>
      </c>
      <c r="P2969" s="132">
        <v>0</v>
      </c>
      <c r="Q2969" s="140">
        <v>1</v>
      </c>
      <c r="R2969" s="134">
        <v>0</v>
      </c>
      <c r="S2969" s="122">
        <f t="shared" si="92"/>
        <v>60</v>
      </c>
      <c r="T2969" s="122">
        <f t="shared" si="93"/>
        <v>40</v>
      </c>
    </row>
    <row r="2970" spans="1:20" x14ac:dyDescent="0.25">
      <c r="A2970" s="3">
        <v>2014</v>
      </c>
      <c r="B2970" s="2" t="s">
        <v>228</v>
      </c>
      <c r="C2970" s="1">
        <v>3519600</v>
      </c>
      <c r="D2970" s="4">
        <v>13</v>
      </c>
      <c r="E2970" s="6">
        <v>13</v>
      </c>
      <c r="F2970" s="39">
        <v>351960013</v>
      </c>
      <c r="G2970" s="39">
        <v>22</v>
      </c>
      <c r="H2970" s="39">
        <v>75</v>
      </c>
      <c r="I2970" s="132">
        <v>0.45942369999999999</v>
      </c>
      <c r="J2970" s="132">
        <v>0.17771060000000002</v>
      </c>
      <c r="K2970" s="132">
        <v>0.28171309999999994</v>
      </c>
      <c r="L2970" s="133">
        <v>0</v>
      </c>
      <c r="M2970" s="132">
        <v>0.1978009</v>
      </c>
      <c r="N2970" s="132">
        <v>6.9665000000000005E-3</v>
      </c>
      <c r="O2970" s="132">
        <v>0.17613419999999999</v>
      </c>
      <c r="P2970" s="132">
        <v>3.8581000000000002E-3</v>
      </c>
      <c r="Q2970" s="140">
        <v>8</v>
      </c>
      <c r="R2970" s="134">
        <v>8</v>
      </c>
      <c r="S2970" s="122">
        <f t="shared" si="92"/>
        <v>22.680412371134022</v>
      </c>
      <c r="T2970" s="122">
        <f t="shared" si="93"/>
        <v>77.319587628865989</v>
      </c>
    </row>
    <row r="2971" spans="1:20" x14ac:dyDescent="0.25">
      <c r="A2971" s="3">
        <v>2014</v>
      </c>
      <c r="B2971" s="2" t="s">
        <v>228</v>
      </c>
      <c r="C2971" s="1">
        <v>3519600</v>
      </c>
      <c r="D2971" s="4">
        <v>13</v>
      </c>
      <c r="E2971" s="6">
        <v>16</v>
      </c>
      <c r="F2971" s="39">
        <v>351960016</v>
      </c>
      <c r="G2971" s="39">
        <v>9</v>
      </c>
      <c r="H2971" s="39">
        <v>1</v>
      </c>
      <c r="I2971" s="132">
        <v>0.11712809999999999</v>
      </c>
      <c r="J2971" s="132">
        <v>0.11691979999999999</v>
      </c>
      <c r="K2971" s="132">
        <v>2.0829999999999999E-4</v>
      </c>
      <c r="L2971" s="133">
        <v>0</v>
      </c>
      <c r="M2971" s="132">
        <v>0</v>
      </c>
      <c r="N2971" s="132">
        <v>2.0829999999999999E-4</v>
      </c>
      <c r="O2971" s="132">
        <v>0.11691979999999999</v>
      </c>
      <c r="P2971" s="132">
        <v>0</v>
      </c>
      <c r="Q2971" s="140">
        <v>5</v>
      </c>
      <c r="R2971" s="134">
        <v>0</v>
      </c>
      <c r="S2971" s="122">
        <f t="shared" si="92"/>
        <v>90</v>
      </c>
      <c r="T2971" s="122">
        <f t="shared" si="93"/>
        <v>10</v>
      </c>
    </row>
    <row r="2972" spans="1:20" x14ac:dyDescent="0.25">
      <c r="A2972" s="3">
        <v>2014</v>
      </c>
      <c r="B2972" s="2" t="s">
        <v>229</v>
      </c>
      <c r="C2972" s="1">
        <v>3519709</v>
      </c>
      <c r="D2972" s="4">
        <v>10</v>
      </c>
      <c r="E2972" s="6">
        <v>10</v>
      </c>
      <c r="F2972" s="39">
        <v>351970910</v>
      </c>
      <c r="G2972" s="39">
        <v>110</v>
      </c>
      <c r="H2972" s="39">
        <v>60</v>
      </c>
      <c r="I2972" s="132">
        <v>0.12176609999999993</v>
      </c>
      <c r="J2972" s="132">
        <v>8.4545699999999946E-2</v>
      </c>
      <c r="K2972" s="132">
        <v>3.7220399999999994E-2</v>
      </c>
      <c r="L2972" s="133">
        <v>0</v>
      </c>
      <c r="M2972" s="132">
        <v>0</v>
      </c>
      <c r="N2972" s="132">
        <v>3.9189799999999983E-2</v>
      </c>
      <c r="O2972" s="132">
        <v>5.3573799999999991E-2</v>
      </c>
      <c r="P2972" s="132">
        <v>8.4832999999999992E-3</v>
      </c>
      <c r="Q2972" s="140">
        <v>64</v>
      </c>
      <c r="R2972" s="134">
        <v>39</v>
      </c>
      <c r="S2972" s="122">
        <f t="shared" si="92"/>
        <v>64.705882352941174</v>
      </c>
      <c r="T2972" s="122">
        <f t="shared" si="93"/>
        <v>35.294117647058826</v>
      </c>
    </row>
    <row r="2973" spans="1:20" x14ac:dyDescent="0.25">
      <c r="A2973" s="3">
        <v>2014</v>
      </c>
      <c r="B2973" s="2" t="s">
        <v>229</v>
      </c>
      <c r="C2973" s="1">
        <v>3519709</v>
      </c>
      <c r="D2973" s="4">
        <v>10</v>
      </c>
      <c r="E2973" s="6">
        <v>6</v>
      </c>
      <c r="F2973" s="39">
        <v>35197096</v>
      </c>
      <c r="G2973" s="39">
        <v>0</v>
      </c>
      <c r="H2973" s="39">
        <v>0</v>
      </c>
      <c r="I2973" s="132">
        <v>0</v>
      </c>
      <c r="J2973" s="132">
        <v>0</v>
      </c>
      <c r="K2973" s="132">
        <v>0</v>
      </c>
      <c r="L2973" s="133">
        <v>0</v>
      </c>
      <c r="M2973" s="132">
        <v>0</v>
      </c>
      <c r="N2973" s="132">
        <v>0</v>
      </c>
      <c r="O2973" s="132">
        <v>0</v>
      </c>
      <c r="P2973" s="132">
        <v>0</v>
      </c>
      <c r="Q2973" s="140">
        <v>0</v>
      </c>
      <c r="R2973" s="134">
        <v>0</v>
      </c>
      <c r="S2973" s="122">
        <f t="shared" si="92"/>
        <v>0</v>
      </c>
      <c r="T2973" s="122">
        <f t="shared" si="93"/>
        <v>0</v>
      </c>
    </row>
    <row r="2974" spans="1:20" x14ac:dyDescent="0.25">
      <c r="A2974" s="3">
        <v>2014</v>
      </c>
      <c r="B2974" s="2" t="s">
        <v>229</v>
      </c>
      <c r="C2974" s="1">
        <v>3519709</v>
      </c>
      <c r="D2974" s="4">
        <v>10</v>
      </c>
      <c r="E2974" s="6">
        <v>11</v>
      </c>
      <c r="F2974" s="39">
        <v>351970911</v>
      </c>
      <c r="G2974" s="39">
        <v>0</v>
      </c>
      <c r="H2974" s="39">
        <v>0</v>
      </c>
      <c r="I2974" s="132">
        <v>0</v>
      </c>
      <c r="J2974" s="132">
        <v>0</v>
      </c>
      <c r="K2974" s="132">
        <v>0</v>
      </c>
      <c r="L2974" s="133">
        <v>0</v>
      </c>
      <c r="M2974" s="132">
        <v>0</v>
      </c>
      <c r="N2974" s="132">
        <v>0</v>
      </c>
      <c r="O2974" s="132">
        <v>0</v>
      </c>
      <c r="P2974" s="132">
        <v>0</v>
      </c>
      <c r="Q2974" s="140">
        <v>0</v>
      </c>
      <c r="R2974" s="134">
        <v>16</v>
      </c>
      <c r="S2974" s="122">
        <f t="shared" si="92"/>
        <v>0</v>
      </c>
      <c r="T2974" s="122">
        <f t="shared" si="93"/>
        <v>0</v>
      </c>
    </row>
    <row r="2975" spans="1:20" x14ac:dyDescent="0.25">
      <c r="A2975" s="3">
        <v>2014</v>
      </c>
      <c r="B2975" s="2" t="s">
        <v>230</v>
      </c>
      <c r="C2975" s="1">
        <v>3519808</v>
      </c>
      <c r="D2975" s="4">
        <v>12</v>
      </c>
      <c r="E2975" s="6">
        <v>12</v>
      </c>
      <c r="F2975" s="39">
        <v>351980812</v>
      </c>
      <c r="G2975" s="39">
        <v>3</v>
      </c>
      <c r="H2975" s="39">
        <v>7</v>
      </c>
      <c r="I2975" s="132">
        <v>3.1246200000000002E-2</v>
      </c>
      <c r="J2975" s="132">
        <v>2.5243100000000001E-2</v>
      </c>
      <c r="K2975" s="132">
        <v>6.0030999999999999E-3</v>
      </c>
      <c r="L2975" s="133">
        <v>1.9322686168188739</v>
      </c>
      <c r="M2975" s="132">
        <v>2.1941800000000001E-2</v>
      </c>
      <c r="N2975" s="132">
        <v>1.4468E-3</v>
      </c>
      <c r="O2975" s="132">
        <v>7.4825999999999998E-3</v>
      </c>
      <c r="P2975" s="132">
        <v>3.4029999999999998E-4</v>
      </c>
      <c r="Q2975" s="140">
        <v>2</v>
      </c>
      <c r="R2975" s="134">
        <v>0</v>
      </c>
      <c r="S2975" s="122">
        <f t="shared" si="92"/>
        <v>30</v>
      </c>
      <c r="T2975" s="122">
        <f t="shared" si="93"/>
        <v>70</v>
      </c>
    </row>
    <row r="2976" spans="1:20" x14ac:dyDescent="0.25">
      <c r="A2976" s="3">
        <v>2014</v>
      </c>
      <c r="B2976" s="2" t="s">
        <v>230</v>
      </c>
      <c r="C2976" s="1">
        <v>3519808</v>
      </c>
      <c r="D2976" s="4">
        <v>12</v>
      </c>
      <c r="E2976" s="6">
        <v>15</v>
      </c>
      <c r="F2976" s="39">
        <v>351980815</v>
      </c>
      <c r="G2976" s="39">
        <v>6</v>
      </c>
      <c r="H2976" s="39">
        <v>5</v>
      </c>
      <c r="I2976" s="132">
        <v>0.1212332</v>
      </c>
      <c r="J2976" s="132">
        <v>0.1204286</v>
      </c>
      <c r="K2976" s="132">
        <v>8.0460000000000004E-4</v>
      </c>
      <c r="L2976" s="133">
        <v>0</v>
      </c>
      <c r="M2976" s="132">
        <v>0</v>
      </c>
      <c r="N2976" s="132">
        <v>0.11506040000000001</v>
      </c>
      <c r="O2976" s="132">
        <v>0</v>
      </c>
      <c r="P2976" s="132">
        <v>6.1728E-3</v>
      </c>
      <c r="Q2976" s="140">
        <v>2</v>
      </c>
      <c r="R2976" s="134">
        <v>4</v>
      </c>
      <c r="S2976" s="122">
        <f t="shared" si="92"/>
        <v>54.54545454545454</v>
      </c>
      <c r="T2976" s="122">
        <f t="shared" si="93"/>
        <v>45.454545454545453</v>
      </c>
    </row>
    <row r="2977" spans="1:20" x14ac:dyDescent="0.25">
      <c r="A2977" s="3">
        <v>2014</v>
      </c>
      <c r="B2977" s="2" t="s">
        <v>231</v>
      </c>
      <c r="C2977" s="1">
        <v>3519907</v>
      </c>
      <c r="D2977" s="4">
        <v>22</v>
      </c>
      <c r="E2977" s="6">
        <v>22</v>
      </c>
      <c r="F2977" s="39">
        <v>351990722</v>
      </c>
      <c r="G2977" s="39">
        <v>0</v>
      </c>
      <c r="H2977" s="39">
        <v>7</v>
      </c>
      <c r="I2977" s="132">
        <v>4.5501000000000005E-3</v>
      </c>
      <c r="J2977" s="132">
        <v>0</v>
      </c>
      <c r="K2977" s="132">
        <v>4.5501000000000005E-3</v>
      </c>
      <c r="L2977" s="133">
        <v>0.1332173706240487</v>
      </c>
      <c r="M2977" s="132">
        <v>1.8110999999999999E-3</v>
      </c>
      <c r="N2977" s="132">
        <v>9.5830000000000004E-4</v>
      </c>
      <c r="O2977" s="132">
        <v>8.3339999999999998E-4</v>
      </c>
      <c r="P2977" s="132">
        <v>0</v>
      </c>
      <c r="Q2977" s="140">
        <v>2</v>
      </c>
      <c r="R2977" s="134">
        <v>0</v>
      </c>
      <c r="S2977" s="122">
        <f t="shared" si="92"/>
        <v>0</v>
      </c>
      <c r="T2977" s="122">
        <f t="shared" si="93"/>
        <v>100</v>
      </c>
    </row>
    <row r="2978" spans="1:20" x14ac:dyDescent="0.25">
      <c r="A2978" s="3">
        <v>2014</v>
      </c>
      <c r="B2978" s="2" t="s">
        <v>231</v>
      </c>
      <c r="C2978" s="1">
        <v>3519907</v>
      </c>
      <c r="D2978" s="4">
        <v>22</v>
      </c>
      <c r="E2978" s="6">
        <v>17</v>
      </c>
      <c r="F2978" s="39">
        <v>351990717</v>
      </c>
      <c r="G2978" s="39">
        <v>0</v>
      </c>
      <c r="H2978" s="39">
        <v>0</v>
      </c>
      <c r="I2978" s="132">
        <v>0</v>
      </c>
      <c r="J2978" s="132">
        <v>0</v>
      </c>
      <c r="K2978" s="132">
        <v>0</v>
      </c>
      <c r="L2978" s="133">
        <v>0</v>
      </c>
      <c r="M2978" s="132">
        <v>0</v>
      </c>
      <c r="N2978" s="132">
        <v>0</v>
      </c>
      <c r="O2978" s="132">
        <v>0</v>
      </c>
      <c r="P2978" s="132">
        <v>0</v>
      </c>
      <c r="Q2978" s="140">
        <v>0</v>
      </c>
      <c r="R2978" s="134">
        <v>0</v>
      </c>
      <c r="S2978" s="122">
        <f t="shared" si="92"/>
        <v>0</v>
      </c>
      <c r="T2978" s="122">
        <f t="shared" si="93"/>
        <v>0</v>
      </c>
    </row>
    <row r="2979" spans="1:20" x14ac:dyDescent="0.25">
      <c r="A2979" s="3">
        <v>2014</v>
      </c>
      <c r="B2979" s="2" t="s">
        <v>232</v>
      </c>
      <c r="C2979" s="1">
        <v>3520004</v>
      </c>
      <c r="D2979" s="4">
        <v>13</v>
      </c>
      <c r="E2979" s="6">
        <v>13</v>
      </c>
      <c r="F2979" s="39">
        <v>352000413</v>
      </c>
      <c r="G2979" s="39">
        <v>12</v>
      </c>
      <c r="H2979" s="39">
        <v>2</v>
      </c>
      <c r="I2979" s="132">
        <v>0.19437970000000004</v>
      </c>
      <c r="J2979" s="132">
        <v>0.19405560000000005</v>
      </c>
      <c r="K2979" s="132">
        <v>3.2409999999999996E-4</v>
      </c>
      <c r="L2979" s="133">
        <v>0</v>
      </c>
      <c r="M2979" s="132">
        <v>0</v>
      </c>
      <c r="N2979" s="132">
        <v>0</v>
      </c>
      <c r="O2979" s="132">
        <v>0.19350000000000006</v>
      </c>
      <c r="P2979" s="132">
        <v>5.5559999999999995E-4</v>
      </c>
      <c r="Q2979" s="140">
        <v>12</v>
      </c>
      <c r="R2979" s="134">
        <v>2</v>
      </c>
      <c r="S2979" s="122">
        <f t="shared" si="92"/>
        <v>85.714285714285708</v>
      </c>
      <c r="T2979" s="122">
        <f t="shared" si="93"/>
        <v>14.285714285714285</v>
      </c>
    </row>
    <row r="2980" spans="1:20" x14ac:dyDescent="0.25">
      <c r="A2980" s="3">
        <v>2014</v>
      </c>
      <c r="B2980" s="2" t="s">
        <v>232</v>
      </c>
      <c r="C2980" s="1">
        <v>3520004</v>
      </c>
      <c r="D2980" s="4">
        <v>13</v>
      </c>
      <c r="E2980" s="6">
        <v>10</v>
      </c>
      <c r="F2980" s="39">
        <v>352000410</v>
      </c>
      <c r="G2980" s="39">
        <v>0</v>
      </c>
      <c r="H2980" s="39">
        <v>0</v>
      </c>
      <c r="I2980" s="132">
        <v>0</v>
      </c>
      <c r="J2980" s="132">
        <v>0</v>
      </c>
      <c r="K2980" s="132">
        <v>0</v>
      </c>
      <c r="L2980" s="133">
        <v>0</v>
      </c>
      <c r="M2980" s="132">
        <v>0</v>
      </c>
      <c r="N2980" s="132">
        <v>0</v>
      </c>
      <c r="O2980" s="132">
        <v>0</v>
      </c>
      <c r="P2980" s="132">
        <v>0</v>
      </c>
      <c r="Q2980" s="140">
        <v>0</v>
      </c>
      <c r="R2980" s="134">
        <v>0</v>
      </c>
      <c r="S2980" s="122">
        <f t="shared" si="92"/>
        <v>0</v>
      </c>
      <c r="T2980" s="122">
        <f t="shared" si="93"/>
        <v>0</v>
      </c>
    </row>
    <row r="2981" spans="1:20" x14ac:dyDescent="0.25">
      <c r="A2981" s="3">
        <v>2014</v>
      </c>
      <c r="B2981" s="2" t="s">
        <v>233</v>
      </c>
      <c r="C2981" s="1">
        <v>3520103</v>
      </c>
      <c r="D2981" s="4">
        <v>8</v>
      </c>
      <c r="E2981" s="6">
        <v>8</v>
      </c>
      <c r="F2981" s="39">
        <v>35201038</v>
      </c>
      <c r="G2981" s="39">
        <v>5</v>
      </c>
      <c r="H2981" s="39">
        <v>33</v>
      </c>
      <c r="I2981" s="132">
        <v>0.13274489999999997</v>
      </c>
      <c r="J2981" s="132">
        <v>3.7415E-3</v>
      </c>
      <c r="K2981" s="132">
        <v>0.12900339999999996</v>
      </c>
      <c r="L2981" s="133">
        <v>0.62779675799086754</v>
      </c>
      <c r="M2981" s="132">
        <v>9.0763900000000008E-2</v>
      </c>
      <c r="N2981" s="132">
        <v>3.1200699999999994E-2</v>
      </c>
      <c r="O2981" s="132">
        <v>2.0138999999999999E-3</v>
      </c>
      <c r="P2981" s="132">
        <v>1.4806000000000001E-3</v>
      </c>
      <c r="Q2981" s="140">
        <v>2</v>
      </c>
      <c r="R2981" s="134">
        <v>2</v>
      </c>
      <c r="S2981" s="122">
        <f t="shared" si="92"/>
        <v>13.157894736842104</v>
      </c>
      <c r="T2981" s="122">
        <f t="shared" si="93"/>
        <v>86.842105263157904</v>
      </c>
    </row>
    <row r="2982" spans="1:20" x14ac:dyDescent="0.25">
      <c r="A2982" s="3">
        <v>2014</v>
      </c>
      <c r="B2982" s="2" t="s">
        <v>234</v>
      </c>
      <c r="C2982" s="1">
        <v>3520202</v>
      </c>
      <c r="D2982" s="4">
        <v>2</v>
      </c>
      <c r="E2982" s="6">
        <v>2</v>
      </c>
      <c r="F2982" s="39">
        <v>35202022</v>
      </c>
      <c r="G2982" s="39">
        <v>22</v>
      </c>
      <c r="H2982" s="39">
        <v>13</v>
      </c>
      <c r="I2982" s="132">
        <v>0.18058830000000009</v>
      </c>
      <c r="J2982" s="132">
        <v>0.17596000000000009</v>
      </c>
      <c r="K2982" s="132">
        <v>4.6283000000000001E-3</v>
      </c>
      <c r="L2982" s="133">
        <v>0</v>
      </c>
      <c r="M2982" s="132">
        <v>2.5625000000000002E-2</v>
      </c>
      <c r="N2982" s="132">
        <v>1.4815E-3</v>
      </c>
      <c r="O2982" s="132">
        <v>0.14936660000000002</v>
      </c>
      <c r="P2982" s="132">
        <v>8.5199999999999984E-5</v>
      </c>
      <c r="Q2982" s="140">
        <v>34</v>
      </c>
      <c r="R2982" s="134">
        <v>25</v>
      </c>
      <c r="S2982" s="122">
        <f t="shared" si="92"/>
        <v>62.857142857142854</v>
      </c>
      <c r="T2982" s="122">
        <f t="shared" si="93"/>
        <v>37.142857142857146</v>
      </c>
    </row>
    <row r="2983" spans="1:20" x14ac:dyDescent="0.25">
      <c r="A2983" s="3">
        <v>2014</v>
      </c>
      <c r="B2983" s="2" t="s">
        <v>235</v>
      </c>
      <c r="C2983" s="1">
        <v>3520301</v>
      </c>
      <c r="D2983" s="4">
        <v>11</v>
      </c>
      <c r="E2983" s="6">
        <v>11</v>
      </c>
      <c r="F2983" s="39">
        <v>352030111</v>
      </c>
      <c r="G2983" s="39">
        <v>22</v>
      </c>
      <c r="H2983" s="39">
        <v>2</v>
      </c>
      <c r="I2983" s="132">
        <v>4.0558999999999991E-2</v>
      </c>
      <c r="J2983" s="132">
        <v>4.0084399999999992E-2</v>
      </c>
      <c r="K2983" s="132">
        <v>4.7459999999999999E-4</v>
      </c>
      <c r="L2983" s="133">
        <v>0.17827723744292237</v>
      </c>
      <c r="M2983" s="132">
        <v>0</v>
      </c>
      <c r="N2983" s="132">
        <v>2.3099999999999999E-5</v>
      </c>
      <c r="O2983" s="132">
        <v>3.9514099999999996E-2</v>
      </c>
      <c r="P2983" s="132">
        <v>0</v>
      </c>
      <c r="Q2983" s="140">
        <v>54</v>
      </c>
      <c r="R2983" s="134">
        <v>2</v>
      </c>
      <c r="S2983" s="122">
        <f t="shared" si="92"/>
        <v>91.666666666666657</v>
      </c>
      <c r="T2983" s="122">
        <f t="shared" si="93"/>
        <v>8.3333333333333321</v>
      </c>
    </row>
    <row r="2984" spans="1:20" x14ac:dyDescent="0.25">
      <c r="A2984" s="3">
        <v>2014</v>
      </c>
      <c r="B2984" s="2" t="s">
        <v>236</v>
      </c>
      <c r="C2984" s="1">
        <v>3520426</v>
      </c>
      <c r="D2984" s="4">
        <v>11</v>
      </c>
      <c r="E2984" s="6">
        <v>11</v>
      </c>
      <c r="F2984" s="39">
        <v>352042611</v>
      </c>
      <c r="G2984" s="39">
        <v>0</v>
      </c>
      <c r="H2984" s="39">
        <v>0</v>
      </c>
      <c r="I2984" s="132">
        <v>0</v>
      </c>
      <c r="J2984" s="132">
        <v>0</v>
      </c>
      <c r="K2984" s="132">
        <v>0</v>
      </c>
      <c r="L2984" s="133">
        <v>0</v>
      </c>
      <c r="M2984" s="132">
        <v>0</v>
      </c>
      <c r="N2984" s="132">
        <v>0</v>
      </c>
      <c r="O2984" s="132">
        <v>0</v>
      </c>
      <c r="P2984" s="132">
        <v>0</v>
      </c>
      <c r="Q2984" s="140">
        <v>0</v>
      </c>
      <c r="R2984" s="134">
        <v>14</v>
      </c>
      <c r="S2984" s="122">
        <f t="shared" si="92"/>
        <v>0</v>
      </c>
      <c r="T2984" s="122">
        <f t="shared" si="93"/>
        <v>0</v>
      </c>
    </row>
    <row r="2985" spans="1:20" x14ac:dyDescent="0.25">
      <c r="A2985" s="3">
        <v>2014</v>
      </c>
      <c r="B2985" s="2" t="s">
        <v>237</v>
      </c>
      <c r="C2985" s="1">
        <v>3520442</v>
      </c>
      <c r="D2985" s="4">
        <v>18</v>
      </c>
      <c r="E2985" s="6">
        <v>18</v>
      </c>
      <c r="F2985" s="39">
        <v>352044218</v>
      </c>
      <c r="G2985" s="39">
        <v>2</v>
      </c>
      <c r="H2985" s="39">
        <v>25</v>
      </c>
      <c r="I2985" s="132">
        <v>0.13333099999999998</v>
      </c>
      <c r="J2985" s="132">
        <v>1.7673600000000001E-2</v>
      </c>
      <c r="K2985" s="132">
        <v>0.11565739999999998</v>
      </c>
      <c r="L2985" s="133">
        <v>0.49359918822932525</v>
      </c>
      <c r="M2985" s="132">
        <v>0.11167819999999999</v>
      </c>
      <c r="N2985" s="132">
        <v>5.5600000000000003E-5</v>
      </c>
      <c r="O2985" s="132">
        <v>2.1319400000000002E-2</v>
      </c>
      <c r="P2985" s="132">
        <v>0</v>
      </c>
      <c r="Q2985" s="140">
        <v>5</v>
      </c>
      <c r="R2985" s="134">
        <v>0</v>
      </c>
      <c r="S2985" s="122">
        <f t="shared" si="92"/>
        <v>7.4074074074074066</v>
      </c>
      <c r="T2985" s="122">
        <f t="shared" si="93"/>
        <v>92.592592592592595</v>
      </c>
    </row>
    <row r="2986" spans="1:20" x14ac:dyDescent="0.25">
      <c r="A2986" s="3">
        <v>2014</v>
      </c>
      <c r="B2986" s="2" t="s">
        <v>237</v>
      </c>
      <c r="C2986" s="1">
        <v>3520442</v>
      </c>
      <c r="D2986" s="4">
        <v>18</v>
      </c>
      <c r="E2986" s="6">
        <v>19</v>
      </c>
      <c r="F2986" s="39">
        <v>352044219</v>
      </c>
      <c r="G2986" s="39">
        <v>0</v>
      </c>
      <c r="H2986" s="39">
        <v>1</v>
      </c>
      <c r="I2986" s="132">
        <v>8.3330000000000003E-4</v>
      </c>
      <c r="J2986" s="132">
        <v>0</v>
      </c>
      <c r="K2986" s="132">
        <v>8.3330000000000003E-4</v>
      </c>
      <c r="L2986" s="133">
        <v>0</v>
      </c>
      <c r="M2986" s="132">
        <v>8.3330000000000003E-4</v>
      </c>
      <c r="N2986" s="132">
        <v>0</v>
      </c>
      <c r="O2986" s="132">
        <v>0</v>
      </c>
      <c r="P2986" s="132">
        <v>0</v>
      </c>
      <c r="Q2986" s="140">
        <v>0</v>
      </c>
      <c r="R2986" s="134">
        <v>1</v>
      </c>
      <c r="S2986" s="122">
        <f t="shared" si="92"/>
        <v>0</v>
      </c>
      <c r="T2986" s="122">
        <f t="shared" si="93"/>
        <v>100</v>
      </c>
    </row>
    <row r="2987" spans="1:20" x14ac:dyDescent="0.25">
      <c r="A2987" s="3">
        <v>2014</v>
      </c>
      <c r="B2987" s="2" t="s">
        <v>238</v>
      </c>
      <c r="C2987" s="1">
        <v>3520400</v>
      </c>
      <c r="D2987" s="4">
        <v>3</v>
      </c>
      <c r="E2987" s="6">
        <v>3</v>
      </c>
      <c r="F2987" s="39">
        <v>35204003</v>
      </c>
      <c r="G2987" s="39">
        <v>27</v>
      </c>
      <c r="H2987" s="39">
        <v>3</v>
      </c>
      <c r="I2987" s="132">
        <v>0.13790579999999994</v>
      </c>
      <c r="J2987" s="132">
        <v>0.13773699999999994</v>
      </c>
      <c r="K2987" s="132">
        <v>1.6880000000000001E-4</v>
      </c>
      <c r="L2987" s="133">
        <v>0</v>
      </c>
      <c r="M2987" s="132">
        <v>0.13086799999999998</v>
      </c>
      <c r="N2987" s="132">
        <v>4.6300000000000001E-5</v>
      </c>
      <c r="O2987" s="132">
        <v>6.9439999999999997E-4</v>
      </c>
      <c r="P2987" s="132">
        <v>0</v>
      </c>
      <c r="Q2987" s="140">
        <v>13</v>
      </c>
      <c r="R2987" s="134">
        <v>35</v>
      </c>
      <c r="S2987" s="122">
        <f t="shared" si="92"/>
        <v>90</v>
      </c>
      <c r="T2987" s="122">
        <f t="shared" si="93"/>
        <v>10</v>
      </c>
    </row>
    <row r="2988" spans="1:20" x14ac:dyDescent="0.25">
      <c r="A2988" s="3">
        <v>2014</v>
      </c>
      <c r="B2988" s="2" t="s">
        <v>239</v>
      </c>
      <c r="C2988" s="1">
        <v>3520509</v>
      </c>
      <c r="D2988" s="4">
        <v>5</v>
      </c>
      <c r="E2988" s="6">
        <v>5</v>
      </c>
      <c r="F2988" s="39">
        <v>35205095</v>
      </c>
      <c r="G2988" s="39">
        <v>26</v>
      </c>
      <c r="H2988" s="39">
        <v>452</v>
      </c>
      <c r="I2988" s="132">
        <v>0.9277517999999999</v>
      </c>
      <c r="J2988" s="132">
        <v>0.8663514000000001</v>
      </c>
      <c r="K2988" s="132">
        <v>6.140039999999982E-2</v>
      </c>
      <c r="L2988" s="133">
        <v>0</v>
      </c>
      <c r="M2988" s="132">
        <v>0.82608110000000012</v>
      </c>
      <c r="N2988" s="132">
        <v>3.109180000000001E-2</v>
      </c>
      <c r="O2988" s="132">
        <v>1.8501900000000002E-2</v>
      </c>
      <c r="P2988" s="132">
        <v>1.00926E-2</v>
      </c>
      <c r="Q2988" s="140">
        <v>68</v>
      </c>
      <c r="R2988" s="134">
        <v>95</v>
      </c>
      <c r="S2988" s="122">
        <f t="shared" si="92"/>
        <v>5.439330543933055</v>
      </c>
      <c r="T2988" s="122">
        <f t="shared" si="93"/>
        <v>94.560669456066947</v>
      </c>
    </row>
    <row r="2989" spans="1:20" x14ac:dyDescent="0.25">
      <c r="A2989" s="3">
        <v>2014</v>
      </c>
      <c r="B2989" s="2" t="s">
        <v>239</v>
      </c>
      <c r="C2989" s="1">
        <v>3520509</v>
      </c>
      <c r="D2989" s="4">
        <v>5</v>
      </c>
      <c r="E2989" s="6">
        <v>10</v>
      </c>
      <c r="F2989" s="39">
        <v>352050910</v>
      </c>
      <c r="G2989" s="39">
        <v>0</v>
      </c>
      <c r="H2989" s="39">
        <v>0</v>
      </c>
      <c r="I2989" s="132">
        <v>0</v>
      </c>
      <c r="J2989" s="132">
        <v>0</v>
      </c>
      <c r="K2989" s="132">
        <v>0</v>
      </c>
      <c r="L2989" s="133">
        <v>0</v>
      </c>
      <c r="M2989" s="132">
        <v>0</v>
      </c>
      <c r="N2989" s="132">
        <v>0</v>
      </c>
      <c r="O2989" s="132">
        <v>0</v>
      </c>
      <c r="P2989" s="132">
        <v>0</v>
      </c>
      <c r="Q2989" s="140">
        <v>0</v>
      </c>
      <c r="R2989" s="134">
        <v>0</v>
      </c>
      <c r="S2989" s="122">
        <f t="shared" si="92"/>
        <v>0</v>
      </c>
      <c r="T2989" s="122">
        <f t="shared" si="93"/>
        <v>0</v>
      </c>
    </row>
    <row r="2990" spans="1:20" x14ac:dyDescent="0.25">
      <c r="A2990" s="3">
        <v>2014</v>
      </c>
      <c r="B2990" s="2" t="s">
        <v>240</v>
      </c>
      <c r="C2990" s="1">
        <v>3520608</v>
      </c>
      <c r="D2990" s="4">
        <v>21</v>
      </c>
      <c r="E2990" s="6">
        <v>21</v>
      </c>
      <c r="F2990" s="39">
        <v>352060821</v>
      </c>
      <c r="G2990" s="39">
        <v>1</v>
      </c>
      <c r="H2990" s="39">
        <v>1</v>
      </c>
      <c r="I2990" s="132">
        <v>6.1834999999999998E-3</v>
      </c>
      <c r="J2990" s="132">
        <v>6.1371999999999998E-3</v>
      </c>
      <c r="K2990" s="132">
        <v>4.6300000000000001E-5</v>
      </c>
      <c r="L2990" s="133">
        <v>0</v>
      </c>
      <c r="M2990" s="132">
        <v>0</v>
      </c>
      <c r="N2990" s="132">
        <v>0</v>
      </c>
      <c r="O2990" s="132">
        <v>6.1834999999999998E-3</v>
      </c>
      <c r="P2990" s="132">
        <v>0</v>
      </c>
      <c r="Q2990" s="140">
        <v>0</v>
      </c>
      <c r="R2990" s="134">
        <v>9</v>
      </c>
      <c r="S2990" s="122">
        <f t="shared" si="92"/>
        <v>50</v>
      </c>
      <c r="T2990" s="122">
        <f t="shared" si="93"/>
        <v>50</v>
      </c>
    </row>
    <row r="2991" spans="1:20" x14ac:dyDescent="0.25">
      <c r="A2991" s="3">
        <v>2014</v>
      </c>
      <c r="B2991" s="2" t="s">
        <v>240</v>
      </c>
      <c r="C2991" s="1">
        <v>3520608</v>
      </c>
      <c r="D2991" s="4">
        <v>21</v>
      </c>
      <c r="E2991" s="6">
        <v>22</v>
      </c>
      <c r="F2991" s="39">
        <v>352060822</v>
      </c>
      <c r="G2991" s="39">
        <v>0</v>
      </c>
      <c r="H2991" s="39">
        <v>0</v>
      </c>
      <c r="I2991" s="132">
        <v>0</v>
      </c>
      <c r="J2991" s="132">
        <v>0</v>
      </c>
      <c r="K2991" s="132">
        <v>0</v>
      </c>
      <c r="L2991" s="133">
        <v>0</v>
      </c>
      <c r="M2991" s="132">
        <v>0</v>
      </c>
      <c r="N2991" s="132">
        <v>0</v>
      </c>
      <c r="O2991" s="132">
        <v>0</v>
      </c>
      <c r="P2991" s="132">
        <v>0</v>
      </c>
      <c r="Q2991" s="140">
        <v>0</v>
      </c>
      <c r="R2991" s="134">
        <v>0</v>
      </c>
      <c r="S2991" s="122">
        <f t="shared" si="92"/>
        <v>0</v>
      </c>
      <c r="T2991" s="122">
        <f t="shared" si="93"/>
        <v>0</v>
      </c>
    </row>
    <row r="2992" spans="1:20" x14ac:dyDescent="0.25">
      <c r="A2992" s="3">
        <v>2014</v>
      </c>
      <c r="B2992" s="2" t="s">
        <v>241</v>
      </c>
      <c r="C2992" s="1">
        <v>3520707</v>
      </c>
      <c r="D2992" s="4">
        <v>15</v>
      </c>
      <c r="E2992" s="6">
        <v>15</v>
      </c>
      <c r="F2992" s="39">
        <v>352070715</v>
      </c>
      <c r="G2992" s="39">
        <v>2</v>
      </c>
      <c r="H2992" s="39">
        <v>2</v>
      </c>
      <c r="I2992" s="132">
        <v>5.0179999999999999E-3</v>
      </c>
      <c r="J2992" s="132">
        <v>4.6616000000000001E-3</v>
      </c>
      <c r="K2992" s="132">
        <v>3.5640000000000004E-4</v>
      </c>
      <c r="L2992" s="133">
        <v>0</v>
      </c>
      <c r="M2992" s="132">
        <v>0</v>
      </c>
      <c r="N2992" s="132">
        <v>0</v>
      </c>
      <c r="O2992" s="132">
        <v>4.6616000000000001E-3</v>
      </c>
      <c r="P2992" s="132">
        <v>0</v>
      </c>
      <c r="Q2992" s="140">
        <v>1</v>
      </c>
      <c r="R2992" s="134">
        <v>0</v>
      </c>
      <c r="S2992" s="122">
        <f t="shared" si="92"/>
        <v>50</v>
      </c>
      <c r="T2992" s="122">
        <f t="shared" si="93"/>
        <v>50</v>
      </c>
    </row>
    <row r="2993" spans="1:20" x14ac:dyDescent="0.25">
      <c r="A2993" s="3">
        <v>2014</v>
      </c>
      <c r="B2993" s="2" t="s">
        <v>242</v>
      </c>
      <c r="C2993" s="1">
        <v>3520806</v>
      </c>
      <c r="D2993" s="4">
        <v>21</v>
      </c>
      <c r="E2993" s="6">
        <v>21</v>
      </c>
      <c r="F2993" s="39">
        <v>352080621</v>
      </c>
      <c r="G2993" s="39">
        <v>2</v>
      </c>
      <c r="H2993" s="39">
        <v>2</v>
      </c>
      <c r="I2993" s="132">
        <v>7.043999999999999E-3</v>
      </c>
      <c r="J2993" s="132">
        <v>7.5000000000000002E-4</v>
      </c>
      <c r="K2993" s="132">
        <v>6.2939999999999992E-3</v>
      </c>
      <c r="L2993" s="133">
        <v>0</v>
      </c>
      <c r="M2993" s="132">
        <v>6.2939999999999992E-3</v>
      </c>
      <c r="N2993" s="132">
        <v>0</v>
      </c>
      <c r="O2993" s="132">
        <v>7.5000000000000002E-4</v>
      </c>
      <c r="P2993" s="132">
        <v>0</v>
      </c>
      <c r="Q2993" s="140">
        <v>0</v>
      </c>
      <c r="R2993" s="134">
        <v>0</v>
      </c>
      <c r="S2993" s="122">
        <f t="shared" si="92"/>
        <v>50</v>
      </c>
      <c r="T2993" s="122">
        <f t="shared" si="93"/>
        <v>50</v>
      </c>
    </row>
    <row r="2994" spans="1:20" x14ac:dyDescent="0.25">
      <c r="A2994" s="3">
        <v>2014</v>
      </c>
      <c r="B2994" s="2" t="s">
        <v>242</v>
      </c>
      <c r="C2994" s="1">
        <v>3520806</v>
      </c>
      <c r="D2994" s="4">
        <v>21</v>
      </c>
      <c r="E2994" s="6">
        <v>20</v>
      </c>
      <c r="F2994" s="39">
        <v>352080620</v>
      </c>
      <c r="G2994" s="39">
        <v>0</v>
      </c>
      <c r="H2994" s="39">
        <v>0</v>
      </c>
      <c r="I2994" s="132">
        <v>0</v>
      </c>
      <c r="J2994" s="132">
        <v>0</v>
      </c>
      <c r="K2994" s="132">
        <v>0</v>
      </c>
      <c r="L2994" s="133">
        <v>0</v>
      </c>
      <c r="M2994" s="132">
        <v>0</v>
      </c>
      <c r="N2994" s="132">
        <v>0</v>
      </c>
      <c r="O2994" s="132">
        <v>0</v>
      </c>
      <c r="P2994" s="132">
        <v>0</v>
      </c>
      <c r="Q2994" s="140">
        <v>0</v>
      </c>
      <c r="R2994" s="134">
        <v>0</v>
      </c>
      <c r="S2994" s="122">
        <f t="shared" si="92"/>
        <v>0</v>
      </c>
      <c r="T2994" s="122">
        <f t="shared" si="93"/>
        <v>0</v>
      </c>
    </row>
    <row r="2995" spans="1:20" x14ac:dyDescent="0.25">
      <c r="A2995" s="3">
        <v>2014</v>
      </c>
      <c r="B2995" s="2" t="s">
        <v>243</v>
      </c>
      <c r="C2995" s="1">
        <v>3520905</v>
      </c>
      <c r="D2995" s="4">
        <v>14</v>
      </c>
      <c r="E2995" s="6">
        <v>14</v>
      </c>
      <c r="F2995" s="39">
        <v>352090514</v>
      </c>
      <c r="G2995" s="39">
        <v>3</v>
      </c>
      <c r="H2995" s="39">
        <v>7</v>
      </c>
      <c r="I2995" s="132">
        <v>0.47565489999999994</v>
      </c>
      <c r="J2995" s="132">
        <v>0.41384829999999995</v>
      </c>
      <c r="K2995" s="132">
        <v>6.1806600000000003E-2</v>
      </c>
      <c r="L2995" s="133">
        <v>0</v>
      </c>
      <c r="M2995" s="132">
        <v>3.2407E-3</v>
      </c>
      <c r="N2995" s="132">
        <v>0.46728389999999997</v>
      </c>
      <c r="O2995" s="132">
        <v>9.6250000000000003E-4</v>
      </c>
      <c r="P2995" s="132">
        <v>0</v>
      </c>
      <c r="Q2995" s="140">
        <v>3</v>
      </c>
      <c r="R2995" s="134">
        <v>1</v>
      </c>
      <c r="S2995" s="122">
        <f t="shared" si="92"/>
        <v>30</v>
      </c>
      <c r="T2995" s="122">
        <f t="shared" si="93"/>
        <v>70</v>
      </c>
    </row>
    <row r="2996" spans="1:20" x14ac:dyDescent="0.25">
      <c r="A2996" s="3">
        <v>2014</v>
      </c>
      <c r="B2996" s="2" t="s">
        <v>243</v>
      </c>
      <c r="C2996" s="1">
        <v>3520905</v>
      </c>
      <c r="D2996" s="4">
        <v>14</v>
      </c>
      <c r="E2996" s="6">
        <v>17</v>
      </c>
      <c r="F2996" s="39">
        <v>352090517</v>
      </c>
      <c r="G2996" s="39">
        <v>0</v>
      </c>
      <c r="H2996" s="39">
        <v>0</v>
      </c>
      <c r="I2996" s="132">
        <v>0</v>
      </c>
      <c r="J2996" s="132">
        <v>0</v>
      </c>
      <c r="K2996" s="132">
        <v>0</v>
      </c>
      <c r="L2996" s="133">
        <v>0</v>
      </c>
      <c r="M2996" s="132">
        <v>0</v>
      </c>
      <c r="N2996" s="132">
        <v>0</v>
      </c>
      <c r="O2996" s="132">
        <v>0</v>
      </c>
      <c r="P2996" s="132">
        <v>0</v>
      </c>
      <c r="Q2996" s="140">
        <v>0</v>
      </c>
      <c r="R2996" s="134">
        <v>0</v>
      </c>
      <c r="S2996" s="122">
        <f t="shared" si="92"/>
        <v>0</v>
      </c>
      <c r="T2996" s="122">
        <f t="shared" si="93"/>
        <v>0</v>
      </c>
    </row>
    <row r="2997" spans="1:20" x14ac:dyDescent="0.25">
      <c r="A2997" s="3">
        <v>2014</v>
      </c>
      <c r="B2997" s="2" t="s">
        <v>244</v>
      </c>
      <c r="C2997" s="1">
        <v>3521002</v>
      </c>
      <c r="D2997" s="4">
        <v>10</v>
      </c>
      <c r="E2997" s="6">
        <v>10</v>
      </c>
      <c r="F2997" s="39">
        <v>352100210</v>
      </c>
      <c r="G2997" s="39">
        <v>18</v>
      </c>
      <c r="H2997" s="39">
        <v>16</v>
      </c>
      <c r="I2997" s="132">
        <v>8.969630000000002E-2</v>
      </c>
      <c r="J2997" s="132">
        <v>7.0100400000000021E-2</v>
      </c>
      <c r="K2997" s="132">
        <v>1.9595900000000003E-2</v>
      </c>
      <c r="L2997" s="133">
        <v>0</v>
      </c>
      <c r="M2997" s="132">
        <v>1.5594799999999999E-2</v>
      </c>
      <c r="N2997" s="132">
        <v>6.5477300000000002E-2</v>
      </c>
      <c r="O2997" s="132">
        <v>7.7295999999999988E-3</v>
      </c>
      <c r="P2997" s="132">
        <v>6.1729999999999999E-4</v>
      </c>
      <c r="Q2997" s="140">
        <v>12</v>
      </c>
      <c r="R2997" s="134">
        <v>12</v>
      </c>
      <c r="S2997" s="122">
        <f t="shared" si="92"/>
        <v>52.941176470588239</v>
      </c>
      <c r="T2997" s="122">
        <f t="shared" si="93"/>
        <v>47.058823529411761</v>
      </c>
    </row>
    <row r="2998" spans="1:20" x14ac:dyDescent="0.25">
      <c r="A2998" s="3">
        <v>2014</v>
      </c>
      <c r="B2998" s="2" t="s">
        <v>245</v>
      </c>
      <c r="C2998" s="1">
        <v>3521101</v>
      </c>
      <c r="D2998" s="4">
        <v>5</v>
      </c>
      <c r="E2998" s="6">
        <v>5</v>
      </c>
      <c r="F2998" s="39">
        <v>35211015</v>
      </c>
      <c r="G2998" s="39">
        <v>8</v>
      </c>
      <c r="H2998" s="39">
        <v>13</v>
      </c>
      <c r="I2998" s="132">
        <v>2.8083999999999998E-2</v>
      </c>
      <c r="J2998" s="132">
        <v>1.27598E-2</v>
      </c>
      <c r="K2998" s="132">
        <v>1.53242E-2</v>
      </c>
      <c r="L2998" s="133">
        <v>0</v>
      </c>
      <c r="M2998" s="132">
        <v>1.7333399999999999E-2</v>
      </c>
      <c r="N2998" s="132">
        <v>4.5485000000000005E-3</v>
      </c>
      <c r="O2998" s="132">
        <v>1.8462999999999999E-3</v>
      </c>
      <c r="P2998" s="132">
        <v>3.2560000000000002E-3</v>
      </c>
      <c r="Q2998" s="140">
        <v>8</v>
      </c>
      <c r="R2998" s="134">
        <v>2</v>
      </c>
      <c r="S2998" s="122">
        <f t="shared" si="92"/>
        <v>38.095238095238095</v>
      </c>
      <c r="T2998" s="122">
        <f t="shared" si="93"/>
        <v>61.904761904761905</v>
      </c>
    </row>
    <row r="2999" spans="1:20" x14ac:dyDescent="0.25">
      <c r="A2999" s="3">
        <v>2014</v>
      </c>
      <c r="B2999" s="2" t="s">
        <v>246</v>
      </c>
      <c r="C2999" s="1">
        <v>3521150</v>
      </c>
      <c r="D2999" s="4">
        <v>15</v>
      </c>
      <c r="E2999" s="6">
        <v>15</v>
      </c>
      <c r="F2999" s="39">
        <v>352115015</v>
      </c>
      <c r="G2999" s="39">
        <v>5</v>
      </c>
      <c r="H2999" s="39">
        <v>14</v>
      </c>
      <c r="I2999" s="132">
        <v>3.4183699999999997E-2</v>
      </c>
      <c r="J2999" s="132">
        <v>7.9089E-3</v>
      </c>
      <c r="K2999" s="132">
        <v>2.6274799999999997E-2</v>
      </c>
      <c r="L2999" s="133">
        <v>0</v>
      </c>
      <c r="M2999" s="132">
        <v>2.3223299999999999E-2</v>
      </c>
      <c r="N2999" s="132">
        <v>1.672E-4</v>
      </c>
      <c r="O2999" s="132">
        <v>7.9089E-3</v>
      </c>
      <c r="P2999" s="132">
        <v>0</v>
      </c>
      <c r="Q2999" s="140">
        <v>6</v>
      </c>
      <c r="R2999" s="134">
        <v>0</v>
      </c>
      <c r="S2999" s="122">
        <f t="shared" si="92"/>
        <v>26.315789473684209</v>
      </c>
      <c r="T2999" s="122">
        <f t="shared" si="93"/>
        <v>73.68421052631578</v>
      </c>
    </row>
    <row r="3000" spans="1:20" x14ac:dyDescent="0.25">
      <c r="A3000" s="3">
        <v>2014</v>
      </c>
      <c r="B3000" s="2" t="s">
        <v>247</v>
      </c>
      <c r="C3000" s="1">
        <v>3521200</v>
      </c>
      <c r="D3000" s="4">
        <v>11</v>
      </c>
      <c r="E3000" s="6">
        <v>11</v>
      </c>
      <c r="F3000" s="39">
        <v>352120011</v>
      </c>
      <c r="G3000" s="39">
        <v>16</v>
      </c>
      <c r="H3000" s="39">
        <v>1</v>
      </c>
      <c r="I3000" s="132">
        <v>5.1955000000000001E-2</v>
      </c>
      <c r="J3000" s="132">
        <v>5.1902900000000002E-2</v>
      </c>
      <c r="K3000" s="132">
        <v>5.2099999999999999E-5</v>
      </c>
      <c r="L3000" s="133">
        <v>0</v>
      </c>
      <c r="M3000" s="132">
        <v>1.11454E-2</v>
      </c>
      <c r="N3000" s="132">
        <v>0</v>
      </c>
      <c r="O3000" s="132">
        <v>4.0576200000000007E-2</v>
      </c>
      <c r="P3000" s="132">
        <v>0</v>
      </c>
      <c r="Q3000" s="140">
        <v>8</v>
      </c>
      <c r="R3000" s="134">
        <v>13</v>
      </c>
      <c r="S3000" s="122">
        <f t="shared" si="92"/>
        <v>94.117647058823522</v>
      </c>
      <c r="T3000" s="122">
        <f t="shared" si="93"/>
        <v>5.8823529411764701</v>
      </c>
    </row>
    <row r="3001" spans="1:20" x14ac:dyDescent="0.25">
      <c r="A3001" s="3">
        <v>2014</v>
      </c>
      <c r="B3001" s="2" t="s">
        <v>248</v>
      </c>
      <c r="C3001" s="1">
        <v>3521309</v>
      </c>
      <c r="D3001" s="4">
        <v>8</v>
      </c>
      <c r="E3001" s="6">
        <v>8</v>
      </c>
      <c r="F3001" s="39">
        <v>35213098</v>
      </c>
      <c r="G3001" s="39">
        <v>13</v>
      </c>
      <c r="H3001" s="39">
        <v>10</v>
      </c>
      <c r="I3001" s="132">
        <v>0.28431719999999999</v>
      </c>
      <c r="J3001" s="132">
        <v>0.24505369999999999</v>
      </c>
      <c r="K3001" s="132">
        <v>3.9263499999999993E-2</v>
      </c>
      <c r="L3001" s="133">
        <v>7.3059360730593605E-3</v>
      </c>
      <c r="M3001" s="132">
        <v>5.0740800000000003E-2</v>
      </c>
      <c r="N3001" s="132">
        <v>7.0794000000000004E-3</v>
      </c>
      <c r="O3001" s="132">
        <v>0.2263037</v>
      </c>
      <c r="P3001" s="132">
        <v>0</v>
      </c>
      <c r="Q3001" s="140">
        <v>12</v>
      </c>
      <c r="R3001" s="134">
        <v>1</v>
      </c>
      <c r="S3001" s="122">
        <f t="shared" si="92"/>
        <v>56.521739130434781</v>
      </c>
      <c r="T3001" s="122">
        <f t="shared" si="93"/>
        <v>43.478260869565219</v>
      </c>
    </row>
    <row r="3002" spans="1:20" x14ac:dyDescent="0.25">
      <c r="A3002" s="3">
        <v>2014</v>
      </c>
      <c r="B3002" s="2" t="s">
        <v>248</v>
      </c>
      <c r="C3002" s="1">
        <v>3521309</v>
      </c>
      <c r="D3002" s="4">
        <v>8</v>
      </c>
      <c r="E3002" s="6">
        <v>12</v>
      </c>
      <c r="F3002" s="39">
        <v>352130912</v>
      </c>
      <c r="G3002" s="39">
        <v>0</v>
      </c>
      <c r="H3002" s="39">
        <v>0</v>
      </c>
      <c r="I3002" s="132">
        <v>0</v>
      </c>
      <c r="J3002" s="132">
        <v>0</v>
      </c>
      <c r="K3002" s="132">
        <v>0</v>
      </c>
      <c r="L3002" s="133">
        <v>0</v>
      </c>
      <c r="M3002" s="132">
        <v>0</v>
      </c>
      <c r="N3002" s="132">
        <v>0</v>
      </c>
      <c r="O3002" s="132">
        <v>0</v>
      </c>
      <c r="P3002" s="132">
        <v>0</v>
      </c>
      <c r="Q3002" s="140">
        <v>0</v>
      </c>
      <c r="R3002" s="134">
        <v>0</v>
      </c>
      <c r="S3002" s="122">
        <f t="shared" si="92"/>
        <v>0</v>
      </c>
      <c r="T3002" s="122">
        <f t="shared" si="93"/>
        <v>0</v>
      </c>
    </row>
    <row r="3003" spans="1:20" x14ac:dyDescent="0.25">
      <c r="A3003" s="3">
        <v>2014</v>
      </c>
      <c r="B3003" s="2" t="s">
        <v>249</v>
      </c>
      <c r="C3003" s="1">
        <v>3521408</v>
      </c>
      <c r="D3003" s="4">
        <v>5</v>
      </c>
      <c r="E3003" s="6">
        <v>5</v>
      </c>
      <c r="F3003" s="39">
        <v>35214085</v>
      </c>
      <c r="G3003" s="39">
        <v>12</v>
      </c>
      <c r="H3003" s="39">
        <v>8</v>
      </c>
      <c r="I3003" s="132">
        <v>0.38569100000000001</v>
      </c>
      <c r="J3003" s="132">
        <v>0.3824514</v>
      </c>
      <c r="K3003" s="132">
        <v>3.2396E-3</v>
      </c>
      <c r="L3003" s="133">
        <v>0</v>
      </c>
      <c r="M3003" s="132">
        <v>9.9638900000000002E-2</v>
      </c>
      <c r="N3003" s="132">
        <v>0.22795479999999999</v>
      </c>
      <c r="O3003" s="132">
        <v>5.5555599999999997E-2</v>
      </c>
      <c r="P3003" s="132">
        <v>2.3148000000000001E-3</v>
      </c>
      <c r="Q3003" s="140">
        <v>9</v>
      </c>
      <c r="R3003" s="134">
        <v>10</v>
      </c>
      <c r="S3003" s="122">
        <f t="shared" si="92"/>
        <v>60</v>
      </c>
      <c r="T3003" s="122">
        <f t="shared" si="93"/>
        <v>40</v>
      </c>
    </row>
    <row r="3004" spans="1:20" x14ac:dyDescent="0.25">
      <c r="A3004" s="3">
        <v>2014</v>
      </c>
      <c r="B3004" s="2" t="s">
        <v>250</v>
      </c>
      <c r="C3004" s="1">
        <v>3521507</v>
      </c>
      <c r="D3004" s="4">
        <v>16</v>
      </c>
      <c r="E3004" s="6">
        <v>16</v>
      </c>
      <c r="F3004" s="39">
        <v>352150716</v>
      </c>
      <c r="G3004" s="39">
        <v>10</v>
      </c>
      <c r="H3004" s="39">
        <v>26</v>
      </c>
      <c r="I3004" s="132">
        <v>0.20730259999999998</v>
      </c>
      <c r="J3004" s="132">
        <v>0.10182479999999998</v>
      </c>
      <c r="K3004" s="132">
        <v>0.1054778</v>
      </c>
      <c r="L3004" s="133">
        <v>0</v>
      </c>
      <c r="M3004" s="132">
        <v>1.5043999999999998E-2</v>
      </c>
      <c r="N3004" s="132">
        <v>0</v>
      </c>
      <c r="O3004" s="132">
        <v>0.19059799999999996</v>
      </c>
      <c r="P3004" s="132">
        <v>0</v>
      </c>
      <c r="Q3004" s="140">
        <v>4</v>
      </c>
      <c r="R3004" s="134">
        <v>0</v>
      </c>
      <c r="S3004" s="122">
        <f t="shared" si="92"/>
        <v>27.777777777777779</v>
      </c>
      <c r="T3004" s="122">
        <f t="shared" si="93"/>
        <v>72.222222222222214</v>
      </c>
    </row>
    <row r="3005" spans="1:20" x14ac:dyDescent="0.25">
      <c r="A3005" s="3">
        <v>2014</v>
      </c>
      <c r="B3005" s="2" t="s">
        <v>251</v>
      </c>
      <c r="C3005" s="1">
        <v>3521606</v>
      </c>
      <c r="D3005" s="4">
        <v>21</v>
      </c>
      <c r="E3005" s="6">
        <v>21</v>
      </c>
      <c r="F3005" s="39">
        <v>352160621</v>
      </c>
      <c r="G3005" s="39">
        <v>0</v>
      </c>
      <c r="H3005" s="39">
        <v>9</v>
      </c>
      <c r="I3005" s="132">
        <v>3.4491999999999999E-3</v>
      </c>
      <c r="J3005" s="132">
        <v>0</v>
      </c>
      <c r="K3005" s="132">
        <v>3.4491999999999999E-3</v>
      </c>
      <c r="L3005" s="133">
        <v>0</v>
      </c>
      <c r="M3005" s="132">
        <v>0</v>
      </c>
      <c r="N3005" s="132">
        <v>0</v>
      </c>
      <c r="O3005" s="132">
        <v>2.3148000000000001E-3</v>
      </c>
      <c r="P3005" s="132">
        <v>0</v>
      </c>
      <c r="Q3005" s="140">
        <v>0</v>
      </c>
      <c r="R3005" s="134">
        <v>1</v>
      </c>
      <c r="S3005" s="122">
        <f t="shared" si="92"/>
        <v>0</v>
      </c>
      <c r="T3005" s="122">
        <f t="shared" si="93"/>
        <v>100</v>
      </c>
    </row>
    <row r="3006" spans="1:20" x14ac:dyDescent="0.25">
      <c r="A3006" s="3">
        <v>2014</v>
      </c>
      <c r="B3006" s="2" t="s">
        <v>251</v>
      </c>
      <c r="C3006" s="1">
        <v>3521606</v>
      </c>
      <c r="D3006" s="4">
        <v>21</v>
      </c>
      <c r="E3006" s="6">
        <v>20</v>
      </c>
      <c r="F3006" s="39">
        <v>352160620</v>
      </c>
      <c r="G3006" s="39">
        <v>2</v>
      </c>
      <c r="H3006" s="39">
        <v>6</v>
      </c>
      <c r="I3006" s="132">
        <v>1.4559900000000001E-2</v>
      </c>
      <c r="J3006" s="132">
        <v>1.2426700000000001E-2</v>
      </c>
      <c r="K3006" s="132">
        <v>2.1332E-3</v>
      </c>
      <c r="L3006" s="133">
        <v>0</v>
      </c>
      <c r="M3006" s="132">
        <v>0</v>
      </c>
      <c r="N3006" s="132">
        <v>0</v>
      </c>
      <c r="O3006" s="132">
        <v>1.3737300000000003E-2</v>
      </c>
      <c r="P3006" s="132">
        <v>4.8230000000000001E-4</v>
      </c>
      <c r="Q3006" s="140">
        <v>0</v>
      </c>
      <c r="R3006" s="134">
        <v>2</v>
      </c>
      <c r="S3006" s="122">
        <f t="shared" si="92"/>
        <v>25</v>
      </c>
      <c r="T3006" s="122">
        <f t="shared" si="93"/>
        <v>75</v>
      </c>
    </row>
    <row r="3007" spans="1:20" x14ac:dyDescent="0.25">
      <c r="A3007" s="3">
        <v>2014</v>
      </c>
      <c r="B3007" s="2" t="s">
        <v>252</v>
      </c>
      <c r="C3007" s="1">
        <v>3521705</v>
      </c>
      <c r="D3007" s="4">
        <v>14</v>
      </c>
      <c r="E3007" s="6">
        <v>14</v>
      </c>
      <c r="F3007" s="39">
        <v>352170514</v>
      </c>
      <c r="G3007" s="39">
        <v>54</v>
      </c>
      <c r="H3007" s="39">
        <v>11</v>
      </c>
      <c r="I3007" s="132">
        <v>0.41542079999999992</v>
      </c>
      <c r="J3007" s="132">
        <v>0.41120689999999993</v>
      </c>
      <c r="K3007" s="132">
        <v>4.2138999999999996E-3</v>
      </c>
      <c r="L3007" s="133">
        <v>0</v>
      </c>
      <c r="M3007" s="132">
        <v>3.3902799999999997E-2</v>
      </c>
      <c r="N3007" s="132">
        <v>2.8614000000000001E-3</v>
      </c>
      <c r="O3007" s="132">
        <v>0.37204769999999987</v>
      </c>
      <c r="P3007" s="132">
        <v>5.9783999999999992E-3</v>
      </c>
      <c r="Q3007" s="140">
        <v>28</v>
      </c>
      <c r="R3007" s="134">
        <v>10</v>
      </c>
      <c r="S3007" s="122">
        <f t="shared" si="92"/>
        <v>83.07692307692308</v>
      </c>
      <c r="T3007" s="122">
        <f t="shared" si="93"/>
        <v>16.923076923076923</v>
      </c>
    </row>
    <row r="3008" spans="1:20" x14ac:dyDescent="0.25">
      <c r="A3008" s="3">
        <v>2014</v>
      </c>
      <c r="B3008" s="2" t="s">
        <v>253</v>
      </c>
      <c r="C3008" s="1">
        <v>3521804</v>
      </c>
      <c r="D3008" s="4">
        <v>14</v>
      </c>
      <c r="E3008" s="6">
        <v>14</v>
      </c>
      <c r="F3008" s="39">
        <v>352180414</v>
      </c>
      <c r="G3008" s="39">
        <v>155</v>
      </c>
      <c r="H3008" s="39">
        <v>22</v>
      </c>
      <c r="I3008" s="132">
        <v>1.4243041999999997</v>
      </c>
      <c r="J3008" s="132">
        <v>1.4178051999999997</v>
      </c>
      <c r="K3008" s="132">
        <v>6.4989999999999987E-3</v>
      </c>
      <c r="L3008" s="133">
        <v>0.33346603881278541</v>
      </c>
      <c r="M3008" s="132">
        <v>0</v>
      </c>
      <c r="N3008" s="132">
        <v>0.34114709999999998</v>
      </c>
      <c r="O3008" s="132">
        <v>1.0778923999999996</v>
      </c>
      <c r="P3008" s="132">
        <v>0</v>
      </c>
      <c r="Q3008" s="140">
        <v>84</v>
      </c>
      <c r="R3008" s="134">
        <v>5</v>
      </c>
      <c r="S3008" s="122">
        <f t="shared" si="92"/>
        <v>87.570621468926561</v>
      </c>
      <c r="T3008" s="122">
        <f t="shared" si="93"/>
        <v>12.429378531073446</v>
      </c>
    </row>
    <row r="3009" spans="1:20" x14ac:dyDescent="0.25">
      <c r="A3009" s="3">
        <v>2014</v>
      </c>
      <c r="B3009" s="2" t="s">
        <v>254</v>
      </c>
      <c r="C3009" s="1">
        <v>3521903</v>
      </c>
      <c r="D3009" s="4">
        <v>16</v>
      </c>
      <c r="E3009" s="6">
        <v>16</v>
      </c>
      <c r="F3009" s="39">
        <v>352190316</v>
      </c>
      <c r="G3009" s="39">
        <v>23</v>
      </c>
      <c r="H3009" s="39">
        <v>59</v>
      </c>
      <c r="I3009" s="132">
        <v>0.83565569999999978</v>
      </c>
      <c r="J3009" s="132">
        <v>0.74335269999999976</v>
      </c>
      <c r="K3009" s="132">
        <v>9.2302999999999982E-2</v>
      </c>
      <c r="L3009" s="133">
        <v>0</v>
      </c>
      <c r="M3009" s="132">
        <v>2.3148000000000001E-3</v>
      </c>
      <c r="N3009" s="132">
        <v>4.1659999999999999E-4</v>
      </c>
      <c r="O3009" s="132">
        <v>0.82248209999999966</v>
      </c>
      <c r="P3009" s="132">
        <v>5.1940000000000005E-4</v>
      </c>
      <c r="Q3009" s="140">
        <v>10</v>
      </c>
      <c r="R3009" s="134">
        <v>1</v>
      </c>
      <c r="S3009" s="122">
        <f t="shared" si="92"/>
        <v>28.04878048780488</v>
      </c>
      <c r="T3009" s="122">
        <f t="shared" si="93"/>
        <v>71.951219512195124</v>
      </c>
    </row>
    <row r="3010" spans="1:20" x14ac:dyDescent="0.25">
      <c r="A3010" s="3">
        <v>2014</v>
      </c>
      <c r="B3010" s="2" t="s">
        <v>255</v>
      </c>
      <c r="C3010" s="1">
        <v>3522000</v>
      </c>
      <c r="D3010" s="4">
        <v>13</v>
      </c>
      <c r="E3010" s="6">
        <v>13</v>
      </c>
      <c r="F3010" s="39">
        <v>352200013</v>
      </c>
      <c r="G3010" s="39">
        <v>9</v>
      </c>
      <c r="H3010" s="39">
        <v>16</v>
      </c>
      <c r="I3010" s="132">
        <v>0.26375090000000001</v>
      </c>
      <c r="J3010" s="132">
        <v>0.14868789999999998</v>
      </c>
      <c r="K3010" s="132">
        <v>0.115063</v>
      </c>
      <c r="L3010" s="133">
        <v>0</v>
      </c>
      <c r="M3010" s="132">
        <v>5.0926000000000001E-3</v>
      </c>
      <c r="N3010" s="132">
        <v>2.7930000000000001E-4</v>
      </c>
      <c r="O3010" s="132">
        <v>0.25320179999999992</v>
      </c>
      <c r="P3010" s="132">
        <v>1.9097000000000001E-3</v>
      </c>
      <c r="Q3010" s="140">
        <v>4</v>
      </c>
      <c r="R3010" s="134">
        <v>1</v>
      </c>
      <c r="S3010" s="122">
        <f t="shared" si="92"/>
        <v>36</v>
      </c>
      <c r="T3010" s="122">
        <f t="shared" si="93"/>
        <v>64</v>
      </c>
    </row>
    <row r="3011" spans="1:20" x14ac:dyDescent="0.25">
      <c r="A3011" s="3">
        <v>2014</v>
      </c>
      <c r="B3011" s="2" t="s">
        <v>256</v>
      </c>
      <c r="C3011" s="1">
        <v>3522109</v>
      </c>
      <c r="D3011" s="4">
        <v>7</v>
      </c>
      <c r="E3011" s="6">
        <v>7</v>
      </c>
      <c r="F3011" s="39">
        <v>35221097</v>
      </c>
      <c r="G3011" s="39">
        <v>13</v>
      </c>
      <c r="H3011" s="39">
        <v>4</v>
      </c>
      <c r="I3011" s="132">
        <v>1.6634393000000001</v>
      </c>
      <c r="J3011" s="132">
        <v>1.6628837000000001</v>
      </c>
      <c r="K3011" s="132">
        <v>5.5559999999999995E-4</v>
      </c>
      <c r="L3011" s="133">
        <v>0</v>
      </c>
      <c r="M3011" s="132">
        <v>1.6599999000000003</v>
      </c>
      <c r="N3011" s="132">
        <v>0</v>
      </c>
      <c r="O3011" s="132">
        <v>2.8491000000000002E-3</v>
      </c>
      <c r="P3011" s="132">
        <v>5.5559999999999995E-4</v>
      </c>
      <c r="Q3011" s="140">
        <v>8</v>
      </c>
      <c r="R3011" s="134">
        <v>22</v>
      </c>
      <c r="S3011" s="122">
        <f t="shared" ref="S3011:S3074" si="94">IFERROR(((G3011)/(SUM($G3011:$H3011)))*100,0)</f>
        <v>76.470588235294116</v>
      </c>
      <c r="T3011" s="122">
        <f t="shared" ref="T3011:T3074" si="95">IFERROR(((H3011)/(SUM($G3011:$H3011)))*100,0)</f>
        <v>23.52941176470588</v>
      </c>
    </row>
    <row r="3012" spans="1:20" x14ac:dyDescent="0.25">
      <c r="A3012" s="3">
        <v>2014</v>
      </c>
      <c r="B3012" s="2" t="s">
        <v>257</v>
      </c>
      <c r="C3012" s="1">
        <v>3522158</v>
      </c>
      <c r="D3012" s="4">
        <v>11</v>
      </c>
      <c r="E3012" s="6">
        <v>11</v>
      </c>
      <c r="F3012" s="39">
        <v>352215811</v>
      </c>
      <c r="G3012" s="39">
        <v>7</v>
      </c>
      <c r="H3012" s="39">
        <v>0</v>
      </c>
      <c r="I3012" s="132">
        <v>1.1657800000000001E-2</v>
      </c>
      <c r="J3012" s="132">
        <v>1.1657800000000001E-2</v>
      </c>
      <c r="K3012" s="132">
        <v>0</v>
      </c>
      <c r="L3012" s="133">
        <v>0</v>
      </c>
      <c r="M3012" s="132">
        <v>5.0721999999999998E-3</v>
      </c>
      <c r="N3012" s="132">
        <v>6.4815000000000003E-3</v>
      </c>
      <c r="O3012" s="132">
        <v>1.0410000000000001E-4</v>
      </c>
      <c r="P3012" s="132">
        <v>0</v>
      </c>
      <c r="Q3012" s="140">
        <v>3</v>
      </c>
      <c r="R3012" s="134">
        <v>8</v>
      </c>
      <c r="S3012" s="122">
        <f t="shared" si="94"/>
        <v>100</v>
      </c>
      <c r="T3012" s="122">
        <f t="shared" si="95"/>
        <v>0</v>
      </c>
    </row>
    <row r="3013" spans="1:20" x14ac:dyDescent="0.25">
      <c r="A3013" s="3">
        <v>2014</v>
      </c>
      <c r="B3013" s="2" t="s">
        <v>258</v>
      </c>
      <c r="C3013" s="1">
        <v>3522208</v>
      </c>
      <c r="D3013" s="4">
        <v>6</v>
      </c>
      <c r="E3013" s="6">
        <v>6</v>
      </c>
      <c r="F3013" s="39">
        <v>35222086</v>
      </c>
      <c r="G3013" s="39">
        <v>6</v>
      </c>
      <c r="H3013" s="39">
        <v>49</v>
      </c>
      <c r="I3013" s="132">
        <v>5.1563299999999999E-2</v>
      </c>
      <c r="J3013" s="132">
        <v>1.1124199999999999E-2</v>
      </c>
      <c r="K3013" s="132">
        <v>4.0439099999999999E-2</v>
      </c>
      <c r="L3013" s="133">
        <v>0</v>
      </c>
      <c r="M3013" s="132">
        <v>1.75301E-2</v>
      </c>
      <c r="N3013" s="132">
        <v>1.4510200000000001E-2</v>
      </c>
      <c r="O3013" s="132">
        <v>1.4433E-3</v>
      </c>
      <c r="P3013" s="132">
        <v>1.00575E-2</v>
      </c>
      <c r="Q3013" s="140">
        <v>9</v>
      </c>
      <c r="R3013" s="134">
        <v>41</v>
      </c>
      <c r="S3013" s="122">
        <f t="shared" si="94"/>
        <v>10.909090909090908</v>
      </c>
      <c r="T3013" s="122">
        <f t="shared" si="95"/>
        <v>89.090909090909093</v>
      </c>
    </row>
    <row r="3014" spans="1:20" x14ac:dyDescent="0.25">
      <c r="A3014" s="3">
        <v>2014</v>
      </c>
      <c r="B3014" s="2" t="s">
        <v>258</v>
      </c>
      <c r="C3014" s="1">
        <v>3522208</v>
      </c>
      <c r="D3014" s="4">
        <v>6</v>
      </c>
      <c r="E3014" s="6">
        <v>11</v>
      </c>
      <c r="F3014" s="39">
        <v>352220811</v>
      </c>
      <c r="G3014" s="39">
        <v>0</v>
      </c>
      <c r="H3014" s="39">
        <v>0</v>
      </c>
      <c r="I3014" s="132">
        <v>0</v>
      </c>
      <c r="J3014" s="132">
        <v>0</v>
      </c>
      <c r="K3014" s="132">
        <v>0</v>
      </c>
      <c r="L3014" s="133">
        <v>0</v>
      </c>
      <c r="M3014" s="132">
        <v>0</v>
      </c>
      <c r="N3014" s="132">
        <v>0</v>
      </c>
      <c r="O3014" s="132">
        <v>0</v>
      </c>
      <c r="P3014" s="132">
        <v>0</v>
      </c>
      <c r="Q3014" s="140">
        <v>0</v>
      </c>
      <c r="R3014" s="134">
        <v>0</v>
      </c>
      <c r="S3014" s="122">
        <f t="shared" si="94"/>
        <v>0</v>
      </c>
      <c r="T3014" s="122">
        <f t="shared" si="95"/>
        <v>0</v>
      </c>
    </row>
    <row r="3015" spans="1:20" x14ac:dyDescent="0.25">
      <c r="A3015" s="3">
        <v>2014</v>
      </c>
      <c r="B3015" s="2" t="s">
        <v>259</v>
      </c>
      <c r="C3015" s="1">
        <v>3522307</v>
      </c>
      <c r="D3015" s="4">
        <v>14</v>
      </c>
      <c r="E3015" s="6">
        <v>14</v>
      </c>
      <c r="F3015" s="39">
        <v>352230714</v>
      </c>
      <c r="G3015" s="39">
        <v>74</v>
      </c>
      <c r="H3015" s="39">
        <v>76</v>
      </c>
      <c r="I3015" s="132">
        <v>1.0914311000000003</v>
      </c>
      <c r="J3015" s="132">
        <v>0.98121530000000035</v>
      </c>
      <c r="K3015" s="132">
        <v>0.11021579999999997</v>
      </c>
      <c r="L3015" s="133">
        <v>0</v>
      </c>
      <c r="M3015" s="132">
        <v>3.5567000000000003E-3</v>
      </c>
      <c r="N3015" s="132">
        <v>0.13932299999999997</v>
      </c>
      <c r="O3015" s="132">
        <v>0.92669310000000038</v>
      </c>
      <c r="P3015" s="132">
        <v>1.1194E-3</v>
      </c>
      <c r="Q3015" s="140">
        <v>87</v>
      </c>
      <c r="R3015" s="134">
        <v>44</v>
      </c>
      <c r="S3015" s="122">
        <f t="shared" si="94"/>
        <v>49.333333333333336</v>
      </c>
      <c r="T3015" s="122">
        <f t="shared" si="95"/>
        <v>50.666666666666671</v>
      </c>
    </row>
    <row r="3016" spans="1:20" x14ac:dyDescent="0.25">
      <c r="A3016" s="3">
        <v>2014</v>
      </c>
      <c r="B3016" s="2" t="s">
        <v>259</v>
      </c>
      <c r="C3016" s="1">
        <v>3522307</v>
      </c>
      <c r="D3016" s="4">
        <v>14</v>
      </c>
      <c r="E3016" s="6">
        <v>10</v>
      </c>
      <c r="F3016" s="39">
        <v>352230710</v>
      </c>
      <c r="G3016" s="39">
        <v>1</v>
      </c>
      <c r="H3016" s="39">
        <v>3</v>
      </c>
      <c r="I3016" s="132">
        <v>4.5195999999999995E-3</v>
      </c>
      <c r="J3016" s="132">
        <v>4.1666999999999997E-3</v>
      </c>
      <c r="K3016" s="132">
        <v>3.5289999999999996E-4</v>
      </c>
      <c r="L3016" s="133">
        <v>0</v>
      </c>
      <c r="M3016" s="132">
        <v>0</v>
      </c>
      <c r="N3016" s="132">
        <v>0</v>
      </c>
      <c r="O3016" s="132">
        <v>4.1666999999999997E-3</v>
      </c>
      <c r="P3016" s="132">
        <v>0</v>
      </c>
      <c r="Q3016" s="140">
        <v>1</v>
      </c>
      <c r="R3016" s="134">
        <v>0</v>
      </c>
      <c r="S3016" s="122">
        <f t="shared" si="94"/>
        <v>25</v>
      </c>
      <c r="T3016" s="122">
        <f t="shared" si="95"/>
        <v>75</v>
      </c>
    </row>
    <row r="3017" spans="1:20" x14ac:dyDescent="0.25">
      <c r="A3017" s="3">
        <v>2014</v>
      </c>
      <c r="B3017" s="2" t="s">
        <v>260</v>
      </c>
      <c r="C3017" s="1">
        <v>3522406</v>
      </c>
      <c r="D3017" s="4">
        <v>14</v>
      </c>
      <c r="E3017" s="6">
        <v>14</v>
      </c>
      <c r="F3017" s="39">
        <v>352240614</v>
      </c>
      <c r="G3017" s="39">
        <v>116</v>
      </c>
      <c r="H3017" s="39">
        <v>27</v>
      </c>
      <c r="I3017" s="132">
        <v>1.4250351000000006</v>
      </c>
      <c r="J3017" s="132">
        <v>1.4034682000000005</v>
      </c>
      <c r="K3017" s="132">
        <v>2.15669E-2</v>
      </c>
      <c r="L3017" s="133">
        <v>0</v>
      </c>
      <c r="M3017" s="132">
        <v>0.42705100000000001</v>
      </c>
      <c r="N3017" s="132">
        <v>0.19960559999999994</v>
      </c>
      <c r="O3017" s="132">
        <v>0.79068420000000017</v>
      </c>
      <c r="P3017" s="132">
        <v>6.7916999999999995E-3</v>
      </c>
      <c r="Q3017" s="140">
        <v>63</v>
      </c>
      <c r="R3017" s="134">
        <v>6</v>
      </c>
      <c r="S3017" s="122">
        <f t="shared" si="94"/>
        <v>81.11888111888112</v>
      </c>
      <c r="T3017" s="122">
        <f t="shared" si="95"/>
        <v>18.88111888111888</v>
      </c>
    </row>
    <row r="3018" spans="1:20" x14ac:dyDescent="0.25">
      <c r="A3018" s="3">
        <v>2014</v>
      </c>
      <c r="B3018" s="2" t="s">
        <v>261</v>
      </c>
      <c r="C3018" s="1">
        <v>3522505</v>
      </c>
      <c r="D3018" s="4">
        <v>6</v>
      </c>
      <c r="E3018" s="6">
        <v>6</v>
      </c>
      <c r="F3018" s="39">
        <v>35225056</v>
      </c>
      <c r="G3018" s="39">
        <v>7</v>
      </c>
      <c r="H3018" s="39">
        <v>67</v>
      </c>
      <c r="I3018" s="132">
        <v>0.12272630000000001</v>
      </c>
      <c r="J3018" s="132">
        <v>8.9110599999999998E-2</v>
      </c>
      <c r="K3018" s="132">
        <v>3.3615700000000012E-2</v>
      </c>
      <c r="L3018" s="133">
        <v>0</v>
      </c>
      <c r="M3018" s="132">
        <v>3.7999999999999999E-2</v>
      </c>
      <c r="N3018" s="132">
        <v>5.9103600000000027E-2</v>
      </c>
      <c r="O3018" s="132">
        <v>5.7870000000000003E-4</v>
      </c>
      <c r="P3018" s="132">
        <v>0</v>
      </c>
      <c r="Q3018" s="140">
        <v>10</v>
      </c>
      <c r="R3018" s="134">
        <v>68</v>
      </c>
      <c r="S3018" s="122">
        <f t="shared" si="94"/>
        <v>9.4594594594594597</v>
      </c>
      <c r="T3018" s="122">
        <f t="shared" si="95"/>
        <v>90.540540540540533</v>
      </c>
    </row>
    <row r="3019" spans="1:20" x14ac:dyDescent="0.25">
      <c r="A3019" s="3">
        <v>2014</v>
      </c>
      <c r="B3019" s="2" t="s">
        <v>261</v>
      </c>
      <c r="C3019" s="1">
        <v>3522505</v>
      </c>
      <c r="D3019" s="4">
        <v>6</v>
      </c>
      <c r="E3019" s="6">
        <v>10</v>
      </c>
      <c r="F3019" s="39">
        <v>352250510</v>
      </c>
      <c r="G3019" s="39">
        <v>0</v>
      </c>
      <c r="H3019" s="39">
        <v>0</v>
      </c>
      <c r="I3019" s="132">
        <v>0</v>
      </c>
      <c r="J3019" s="132">
        <v>0</v>
      </c>
      <c r="K3019" s="132">
        <v>0</v>
      </c>
      <c r="L3019" s="133">
        <v>0</v>
      </c>
      <c r="M3019" s="132">
        <v>0</v>
      </c>
      <c r="N3019" s="132">
        <v>0</v>
      </c>
      <c r="O3019" s="132">
        <v>0</v>
      </c>
      <c r="P3019" s="132">
        <v>0</v>
      </c>
      <c r="Q3019" s="140">
        <v>0</v>
      </c>
      <c r="R3019" s="134">
        <v>0</v>
      </c>
      <c r="S3019" s="122">
        <f t="shared" si="94"/>
        <v>0</v>
      </c>
      <c r="T3019" s="122">
        <f t="shared" si="95"/>
        <v>0</v>
      </c>
    </row>
    <row r="3020" spans="1:20" x14ac:dyDescent="0.25">
      <c r="A3020" s="3">
        <v>2014</v>
      </c>
      <c r="B3020" s="2" t="s">
        <v>262</v>
      </c>
      <c r="C3020" s="1">
        <v>3522604</v>
      </c>
      <c r="D3020" s="4">
        <v>9</v>
      </c>
      <c r="E3020" s="6">
        <v>9</v>
      </c>
      <c r="F3020" s="39">
        <v>35226049</v>
      </c>
      <c r="G3020" s="39">
        <v>41</v>
      </c>
      <c r="H3020" s="39">
        <v>68</v>
      </c>
      <c r="I3020" s="132">
        <v>0.26025030000000005</v>
      </c>
      <c r="J3020" s="132">
        <v>0.21456570000000003</v>
      </c>
      <c r="K3020" s="132">
        <v>4.5684600000000006E-2</v>
      </c>
      <c r="L3020" s="133">
        <v>2.6483732876712331E-2</v>
      </c>
      <c r="M3020" s="132">
        <v>5.5916699999999993E-2</v>
      </c>
      <c r="N3020" s="132">
        <v>7.7257999999999979E-2</v>
      </c>
      <c r="O3020" s="132">
        <v>9.8735399999999987E-2</v>
      </c>
      <c r="P3020" s="132">
        <v>7.9158000000000006E-3</v>
      </c>
      <c r="Q3020" s="140">
        <v>39</v>
      </c>
      <c r="R3020" s="134">
        <v>65</v>
      </c>
      <c r="S3020" s="122">
        <f t="shared" si="94"/>
        <v>37.61467889908257</v>
      </c>
      <c r="T3020" s="122">
        <f t="shared" si="95"/>
        <v>62.385321100917437</v>
      </c>
    </row>
    <row r="3021" spans="1:20" x14ac:dyDescent="0.25">
      <c r="A3021" s="3">
        <v>2014</v>
      </c>
      <c r="B3021" s="2" t="s">
        <v>263</v>
      </c>
      <c r="C3021" s="1">
        <v>3522653</v>
      </c>
      <c r="D3021" s="4">
        <v>11</v>
      </c>
      <c r="E3021" s="6">
        <v>11</v>
      </c>
      <c r="F3021" s="39">
        <v>352265311</v>
      </c>
      <c r="G3021" s="39">
        <v>1</v>
      </c>
      <c r="H3021" s="39">
        <v>1</v>
      </c>
      <c r="I3021" s="132">
        <v>5.8587999999999999E-3</v>
      </c>
      <c r="J3021" s="132">
        <v>1.3889E-3</v>
      </c>
      <c r="K3021" s="132">
        <v>4.4698999999999997E-3</v>
      </c>
      <c r="L3021" s="133">
        <v>0</v>
      </c>
      <c r="M3021" s="132">
        <v>5.8587999999999999E-3</v>
      </c>
      <c r="N3021" s="132">
        <v>0</v>
      </c>
      <c r="O3021" s="132">
        <v>0</v>
      </c>
      <c r="P3021" s="132">
        <v>0</v>
      </c>
      <c r="Q3021" s="140">
        <v>1</v>
      </c>
      <c r="R3021" s="134">
        <v>8</v>
      </c>
      <c r="S3021" s="122">
        <f t="shared" si="94"/>
        <v>50</v>
      </c>
      <c r="T3021" s="122">
        <f t="shared" si="95"/>
        <v>50</v>
      </c>
    </row>
    <row r="3022" spans="1:20" x14ac:dyDescent="0.25">
      <c r="A3022" s="3">
        <v>2014</v>
      </c>
      <c r="B3022" s="2" t="s">
        <v>264</v>
      </c>
      <c r="C3022" s="1">
        <v>3522703</v>
      </c>
      <c r="D3022" s="4">
        <v>16</v>
      </c>
      <c r="E3022" s="6">
        <v>16</v>
      </c>
      <c r="F3022" s="39">
        <v>352270316</v>
      </c>
      <c r="G3022" s="39">
        <v>41</v>
      </c>
      <c r="H3022" s="39">
        <v>71</v>
      </c>
      <c r="I3022" s="132">
        <v>0.7313307</v>
      </c>
      <c r="J3022" s="132">
        <v>0.42694590000000021</v>
      </c>
      <c r="K3022" s="132">
        <v>0.30438479999999984</v>
      </c>
      <c r="L3022" s="133">
        <v>0</v>
      </c>
      <c r="M3022" s="132">
        <v>0.12607699999999999</v>
      </c>
      <c r="N3022" s="132">
        <v>0.13859469999999993</v>
      </c>
      <c r="O3022" s="132">
        <v>0.45048470000000007</v>
      </c>
      <c r="P3022" s="132">
        <v>1.1569999999999999E-4</v>
      </c>
      <c r="Q3022" s="140">
        <v>10</v>
      </c>
      <c r="R3022" s="134">
        <v>6</v>
      </c>
      <c r="S3022" s="122">
        <f t="shared" si="94"/>
        <v>36.607142857142854</v>
      </c>
      <c r="T3022" s="122">
        <f t="shared" si="95"/>
        <v>63.392857142857139</v>
      </c>
    </row>
    <row r="3023" spans="1:20" x14ac:dyDescent="0.25">
      <c r="A3023" s="3">
        <v>2014</v>
      </c>
      <c r="B3023" s="2" t="s">
        <v>265</v>
      </c>
      <c r="C3023" s="1">
        <v>3522802</v>
      </c>
      <c r="D3023" s="4">
        <v>14</v>
      </c>
      <c r="E3023" s="6">
        <v>14</v>
      </c>
      <c r="F3023" s="39">
        <v>352280214</v>
      </c>
      <c r="G3023" s="39">
        <v>26</v>
      </c>
      <c r="H3023" s="39">
        <v>5</v>
      </c>
      <c r="I3023" s="132">
        <v>0.16824000000000003</v>
      </c>
      <c r="J3023" s="132">
        <v>0.16601020000000002</v>
      </c>
      <c r="K3023" s="132">
        <v>2.2298000000000001E-3</v>
      </c>
      <c r="L3023" s="133">
        <v>3.4155251141552512E-3</v>
      </c>
      <c r="M3023" s="132">
        <v>2.4431399999999999E-2</v>
      </c>
      <c r="N3023" s="132">
        <v>0</v>
      </c>
      <c r="O3023" s="132">
        <v>0.13988990000000001</v>
      </c>
      <c r="P3023" s="132">
        <v>3.7036999999999999E-3</v>
      </c>
      <c r="Q3023" s="140">
        <v>12</v>
      </c>
      <c r="R3023" s="134">
        <v>1</v>
      </c>
      <c r="S3023" s="122">
        <f t="shared" si="94"/>
        <v>83.870967741935488</v>
      </c>
      <c r="T3023" s="122">
        <f t="shared" si="95"/>
        <v>16.129032258064516</v>
      </c>
    </row>
    <row r="3024" spans="1:20" x14ac:dyDescent="0.25">
      <c r="A3024" s="3">
        <v>2014</v>
      </c>
      <c r="B3024" s="2" t="s">
        <v>266</v>
      </c>
      <c r="C3024" s="1">
        <v>3522901</v>
      </c>
      <c r="D3024" s="4">
        <v>13</v>
      </c>
      <c r="E3024" s="6">
        <v>13</v>
      </c>
      <c r="F3024" s="39">
        <v>352290113</v>
      </c>
      <c r="G3024" s="39">
        <v>0</v>
      </c>
      <c r="H3024" s="39">
        <v>6</v>
      </c>
      <c r="I3024" s="132">
        <v>1.3263800000000001E-2</v>
      </c>
      <c r="J3024" s="132">
        <v>0</v>
      </c>
      <c r="K3024" s="132">
        <v>1.3263800000000001E-2</v>
      </c>
      <c r="L3024" s="133">
        <v>0</v>
      </c>
      <c r="M3024" s="132">
        <v>0</v>
      </c>
      <c r="N3024" s="132">
        <v>4.8842E-3</v>
      </c>
      <c r="O3024" s="132">
        <v>0</v>
      </c>
      <c r="P3024" s="132">
        <v>0</v>
      </c>
      <c r="Q3024" s="140">
        <v>0</v>
      </c>
      <c r="R3024" s="134">
        <v>0</v>
      </c>
      <c r="S3024" s="122">
        <f t="shared" si="94"/>
        <v>0</v>
      </c>
      <c r="T3024" s="122">
        <f t="shared" si="95"/>
        <v>100</v>
      </c>
    </row>
    <row r="3025" spans="1:20" x14ac:dyDescent="0.25">
      <c r="A3025" s="3">
        <v>2014</v>
      </c>
      <c r="B3025" s="2" t="s">
        <v>267</v>
      </c>
      <c r="C3025" s="1">
        <v>3523008</v>
      </c>
      <c r="D3025" s="4">
        <v>19</v>
      </c>
      <c r="E3025" s="6">
        <v>19</v>
      </c>
      <c r="F3025" s="39">
        <v>352300819</v>
      </c>
      <c r="G3025" s="39">
        <v>4</v>
      </c>
      <c r="H3025" s="39">
        <v>3</v>
      </c>
      <c r="I3025" s="132">
        <v>1.9621900000000001E-2</v>
      </c>
      <c r="J3025" s="132">
        <v>1.79992E-2</v>
      </c>
      <c r="K3025" s="132">
        <v>1.6226999999999999E-3</v>
      </c>
      <c r="L3025" s="133">
        <v>0.42610476915271439</v>
      </c>
      <c r="M3025" s="132">
        <v>1.3332999999999999E-3</v>
      </c>
      <c r="N3025" s="132">
        <v>2.8939999999999999E-4</v>
      </c>
      <c r="O3025" s="132">
        <v>1.79992E-2</v>
      </c>
      <c r="P3025" s="132">
        <v>0</v>
      </c>
      <c r="Q3025" s="140">
        <v>0</v>
      </c>
      <c r="R3025" s="134">
        <v>1</v>
      </c>
      <c r="S3025" s="122">
        <f t="shared" si="94"/>
        <v>57.142857142857139</v>
      </c>
      <c r="T3025" s="122">
        <f t="shared" si="95"/>
        <v>42.857142857142854</v>
      </c>
    </row>
    <row r="3026" spans="1:20" x14ac:dyDescent="0.25">
      <c r="A3026" s="3">
        <v>2014</v>
      </c>
      <c r="B3026" s="2" t="s">
        <v>267</v>
      </c>
      <c r="C3026" s="1">
        <v>3523008</v>
      </c>
      <c r="D3026" s="4">
        <v>19</v>
      </c>
      <c r="E3026" s="6">
        <v>18</v>
      </c>
      <c r="F3026" s="39">
        <v>352300818</v>
      </c>
      <c r="G3026" s="39">
        <v>0</v>
      </c>
      <c r="H3026" s="39">
        <v>0</v>
      </c>
      <c r="I3026" s="132">
        <v>0</v>
      </c>
      <c r="J3026" s="132">
        <v>0</v>
      </c>
      <c r="K3026" s="132">
        <v>0</v>
      </c>
      <c r="L3026" s="133">
        <v>0</v>
      </c>
      <c r="M3026" s="132">
        <v>0</v>
      </c>
      <c r="N3026" s="132">
        <v>0</v>
      </c>
      <c r="O3026" s="132">
        <v>0</v>
      </c>
      <c r="P3026" s="132">
        <v>0</v>
      </c>
      <c r="Q3026" s="140">
        <v>0</v>
      </c>
      <c r="R3026" s="134">
        <v>0</v>
      </c>
      <c r="S3026" s="122">
        <f t="shared" si="94"/>
        <v>0</v>
      </c>
      <c r="T3026" s="122">
        <f t="shared" si="95"/>
        <v>0</v>
      </c>
    </row>
    <row r="3027" spans="1:20" x14ac:dyDescent="0.25">
      <c r="A3027" s="3">
        <v>2014</v>
      </c>
      <c r="B3027" s="2" t="s">
        <v>268</v>
      </c>
      <c r="C3027" s="1">
        <v>3523107</v>
      </c>
      <c r="D3027" s="4">
        <v>6</v>
      </c>
      <c r="E3027" s="6">
        <v>6</v>
      </c>
      <c r="F3027" s="39">
        <v>35231076</v>
      </c>
      <c r="G3027" s="39">
        <v>9</v>
      </c>
      <c r="H3027" s="39">
        <v>28</v>
      </c>
      <c r="I3027" s="132">
        <v>4.2051999999999999E-2</v>
      </c>
      <c r="J3027" s="132">
        <v>1.60579E-2</v>
      </c>
      <c r="K3027" s="132">
        <v>2.5994099999999999E-2</v>
      </c>
      <c r="L3027" s="133">
        <v>0</v>
      </c>
      <c r="M3027" s="132">
        <v>0</v>
      </c>
      <c r="N3027" s="132">
        <v>2.3766499999999996E-2</v>
      </c>
      <c r="O3027" s="132">
        <v>4.0500000000000002E-5</v>
      </c>
      <c r="P3027" s="132">
        <v>0</v>
      </c>
      <c r="Q3027" s="140">
        <v>2</v>
      </c>
      <c r="R3027" s="134">
        <v>143</v>
      </c>
      <c r="S3027" s="122">
        <f t="shared" si="94"/>
        <v>24.324324324324326</v>
      </c>
      <c r="T3027" s="122">
        <f t="shared" si="95"/>
        <v>75.675675675675677</v>
      </c>
    </row>
    <row r="3028" spans="1:20" x14ac:dyDescent="0.25">
      <c r="A3028" s="3">
        <v>2014</v>
      </c>
      <c r="B3028" s="2" t="s">
        <v>268</v>
      </c>
      <c r="C3028" s="1">
        <v>3523107</v>
      </c>
      <c r="D3028" s="4">
        <v>6</v>
      </c>
      <c r="E3028" s="6">
        <v>2</v>
      </c>
      <c r="F3028" s="39">
        <v>35231072</v>
      </c>
      <c r="G3028" s="39">
        <v>0</v>
      </c>
      <c r="H3028" s="39">
        <v>0</v>
      </c>
      <c r="I3028" s="132">
        <v>0</v>
      </c>
      <c r="J3028" s="132">
        <v>0</v>
      </c>
      <c r="K3028" s="132">
        <v>0</v>
      </c>
      <c r="L3028" s="133">
        <v>0</v>
      </c>
      <c r="M3028" s="132">
        <v>0</v>
      </c>
      <c r="N3028" s="132">
        <v>0</v>
      </c>
      <c r="O3028" s="132">
        <v>0</v>
      </c>
      <c r="P3028" s="132">
        <v>0</v>
      </c>
      <c r="Q3028" s="140">
        <v>0</v>
      </c>
      <c r="R3028" s="134">
        <v>3</v>
      </c>
      <c r="S3028" s="122">
        <f t="shared" si="94"/>
        <v>0</v>
      </c>
      <c r="T3028" s="122">
        <f t="shared" si="95"/>
        <v>0</v>
      </c>
    </row>
    <row r="3029" spans="1:20" x14ac:dyDescent="0.25">
      <c r="A3029" s="3">
        <v>2014</v>
      </c>
      <c r="B3029" s="2" t="s">
        <v>269</v>
      </c>
      <c r="C3029" s="1">
        <v>3523206</v>
      </c>
      <c r="D3029" s="4">
        <v>14</v>
      </c>
      <c r="E3029" s="6">
        <v>14</v>
      </c>
      <c r="F3029" s="39">
        <v>352320614</v>
      </c>
      <c r="G3029" s="39">
        <v>18</v>
      </c>
      <c r="H3029" s="39">
        <v>17</v>
      </c>
      <c r="I3029" s="132">
        <v>0.12109249999999998</v>
      </c>
      <c r="J3029" s="132">
        <v>0.11346189999999998</v>
      </c>
      <c r="K3029" s="132">
        <v>7.6305999999999987E-3</v>
      </c>
      <c r="L3029" s="133">
        <v>9.4169444444444445E-2</v>
      </c>
      <c r="M3029" s="132">
        <v>4.3619999999999996E-3</v>
      </c>
      <c r="N3029" s="132">
        <v>4.0552999999999995E-3</v>
      </c>
      <c r="O3029" s="132">
        <v>0.11037189999999998</v>
      </c>
      <c r="P3029" s="132">
        <v>0</v>
      </c>
      <c r="Q3029" s="140">
        <v>8</v>
      </c>
      <c r="R3029" s="134">
        <v>50</v>
      </c>
      <c r="S3029" s="122">
        <f t="shared" si="94"/>
        <v>51.428571428571423</v>
      </c>
      <c r="T3029" s="122">
        <f t="shared" si="95"/>
        <v>48.571428571428569</v>
      </c>
    </row>
    <row r="3030" spans="1:20" x14ac:dyDescent="0.25">
      <c r="A3030" s="3">
        <v>2014</v>
      </c>
      <c r="B3030" s="2" t="s">
        <v>270</v>
      </c>
      <c r="C3030" s="1">
        <v>3523305</v>
      </c>
      <c r="D3030" s="4">
        <v>11</v>
      </c>
      <c r="E3030" s="6">
        <v>11</v>
      </c>
      <c r="F3030" s="39">
        <v>352330511</v>
      </c>
      <c r="G3030" s="39">
        <v>6</v>
      </c>
      <c r="H3030" s="39">
        <v>1</v>
      </c>
      <c r="I3030" s="132">
        <v>4.04652E-2</v>
      </c>
      <c r="J3030" s="132">
        <v>4.0148099999999999E-2</v>
      </c>
      <c r="K3030" s="132">
        <v>3.1710000000000001E-4</v>
      </c>
      <c r="L3030" s="133">
        <v>0</v>
      </c>
      <c r="M3030" s="132">
        <v>2.3311499999999999E-2</v>
      </c>
      <c r="N3030" s="132">
        <v>0</v>
      </c>
      <c r="O3030" s="132">
        <v>1.7153700000000001E-2</v>
      </c>
      <c r="P3030" s="132">
        <v>0</v>
      </c>
      <c r="Q3030" s="140">
        <v>18</v>
      </c>
      <c r="R3030" s="134">
        <v>4</v>
      </c>
      <c r="S3030" s="122">
        <f t="shared" si="94"/>
        <v>85.714285714285708</v>
      </c>
      <c r="T3030" s="122">
        <f t="shared" si="95"/>
        <v>14.285714285714285</v>
      </c>
    </row>
    <row r="3031" spans="1:20" x14ac:dyDescent="0.25">
      <c r="A3031" s="3">
        <v>2014</v>
      </c>
      <c r="B3031" s="2" t="s">
        <v>270</v>
      </c>
      <c r="C3031" s="1">
        <v>3523305</v>
      </c>
      <c r="D3031" s="4">
        <v>11</v>
      </c>
      <c r="E3031" s="6">
        <v>7</v>
      </c>
      <c r="F3031" s="39">
        <v>35233057</v>
      </c>
      <c r="G3031" s="39">
        <v>1</v>
      </c>
      <c r="H3031" s="39">
        <v>0</v>
      </c>
      <c r="I3031" s="132">
        <v>0.22411110000000001</v>
      </c>
      <c r="J3031" s="132">
        <v>0.22411110000000001</v>
      </c>
      <c r="K3031" s="132">
        <v>0</v>
      </c>
      <c r="L3031" s="133">
        <v>0</v>
      </c>
      <c r="M3031" s="132">
        <v>0.22411110000000001</v>
      </c>
      <c r="N3031" s="132">
        <v>0</v>
      </c>
      <c r="O3031" s="132">
        <v>0</v>
      </c>
      <c r="P3031" s="132">
        <v>0</v>
      </c>
      <c r="Q3031" s="140">
        <v>1</v>
      </c>
      <c r="R3031" s="134">
        <v>1</v>
      </c>
      <c r="S3031" s="122">
        <f t="shared" si="94"/>
        <v>100</v>
      </c>
      <c r="T3031" s="122">
        <f t="shared" si="95"/>
        <v>0</v>
      </c>
    </row>
    <row r="3032" spans="1:20" x14ac:dyDescent="0.25">
      <c r="A3032" s="3">
        <v>2014</v>
      </c>
      <c r="B3032" s="2" t="s">
        <v>271</v>
      </c>
      <c r="C3032" s="1">
        <v>3523404</v>
      </c>
      <c r="D3032" s="4">
        <v>5</v>
      </c>
      <c r="E3032" s="6">
        <v>5</v>
      </c>
      <c r="F3032" s="39">
        <v>35234045</v>
      </c>
      <c r="G3032" s="39">
        <v>45</v>
      </c>
      <c r="H3032" s="39">
        <v>120</v>
      </c>
      <c r="I3032" s="132">
        <v>1.7819964000000006</v>
      </c>
      <c r="J3032" s="132">
        <v>1.7348173000000007</v>
      </c>
      <c r="K3032" s="132">
        <v>4.7179099999999981E-2</v>
      </c>
      <c r="L3032" s="133">
        <v>0</v>
      </c>
      <c r="M3032" s="132">
        <v>1.5307917</v>
      </c>
      <c r="N3032" s="132">
        <v>0.12652750000000001</v>
      </c>
      <c r="O3032" s="132">
        <v>2.6024599999999998E-2</v>
      </c>
      <c r="P3032" s="132">
        <v>1.3860700000000004E-2</v>
      </c>
      <c r="Q3032" s="140">
        <v>98</v>
      </c>
      <c r="R3032" s="134">
        <v>115</v>
      </c>
      <c r="S3032" s="122">
        <f t="shared" si="94"/>
        <v>27.27272727272727</v>
      </c>
      <c r="T3032" s="122">
        <f t="shared" si="95"/>
        <v>72.727272727272734</v>
      </c>
    </row>
    <row r="3033" spans="1:20" x14ac:dyDescent="0.25">
      <c r="A3033" s="3">
        <v>2014</v>
      </c>
      <c r="B3033" s="2" t="s">
        <v>272</v>
      </c>
      <c r="C3033" s="1">
        <v>3523503</v>
      </c>
      <c r="D3033" s="4">
        <v>17</v>
      </c>
      <c r="E3033" s="6">
        <v>17</v>
      </c>
      <c r="F3033" s="39">
        <v>352350317</v>
      </c>
      <c r="G3033" s="39">
        <v>12</v>
      </c>
      <c r="H3033" s="39">
        <v>11</v>
      </c>
      <c r="I3033" s="132">
        <v>0.17446160000000002</v>
      </c>
      <c r="J3033" s="132">
        <v>0.16779760000000002</v>
      </c>
      <c r="K3033" s="132">
        <v>6.6639999999999998E-3</v>
      </c>
      <c r="L3033" s="133">
        <v>0</v>
      </c>
      <c r="M3033" s="132">
        <v>4.6769500000000006E-2</v>
      </c>
      <c r="N3033" s="132">
        <v>4.2303000000000002E-3</v>
      </c>
      <c r="O3033" s="132">
        <v>0.12281179999999998</v>
      </c>
      <c r="P3033" s="132">
        <v>0</v>
      </c>
      <c r="Q3033" s="140">
        <v>5</v>
      </c>
      <c r="R3033" s="134">
        <v>5</v>
      </c>
      <c r="S3033" s="122">
        <f t="shared" si="94"/>
        <v>52.173913043478258</v>
      </c>
      <c r="T3033" s="122">
        <f t="shared" si="95"/>
        <v>47.826086956521742</v>
      </c>
    </row>
    <row r="3034" spans="1:20" x14ac:dyDescent="0.25">
      <c r="A3034" s="3">
        <v>2014</v>
      </c>
      <c r="B3034" s="2" t="s">
        <v>272</v>
      </c>
      <c r="C3034" s="1">
        <v>3523503</v>
      </c>
      <c r="D3034" s="4">
        <v>17</v>
      </c>
      <c r="E3034" s="6">
        <v>14</v>
      </c>
      <c r="F3034" s="39">
        <v>352350314</v>
      </c>
      <c r="G3034" s="39">
        <v>0</v>
      </c>
      <c r="H3034" s="39">
        <v>0</v>
      </c>
      <c r="I3034" s="132">
        <v>0</v>
      </c>
      <c r="J3034" s="132">
        <v>0</v>
      </c>
      <c r="K3034" s="132">
        <v>0</v>
      </c>
      <c r="L3034" s="133">
        <v>5.7177511415525115E-2</v>
      </c>
      <c r="M3034" s="132">
        <v>0</v>
      </c>
      <c r="N3034" s="132">
        <v>0</v>
      </c>
      <c r="O3034" s="132">
        <v>0</v>
      </c>
      <c r="P3034" s="132">
        <v>0</v>
      </c>
      <c r="Q3034" s="140">
        <v>2</v>
      </c>
      <c r="R3034" s="134">
        <v>0</v>
      </c>
      <c r="S3034" s="122">
        <f t="shared" si="94"/>
        <v>0</v>
      </c>
      <c r="T3034" s="122">
        <f t="shared" si="95"/>
        <v>0</v>
      </c>
    </row>
    <row r="3035" spans="1:20" x14ac:dyDescent="0.25">
      <c r="A3035" s="3">
        <v>2014</v>
      </c>
      <c r="B3035" s="2" t="s">
        <v>273</v>
      </c>
      <c r="C3035" s="1">
        <v>3523602</v>
      </c>
      <c r="D3035" s="4">
        <v>13</v>
      </c>
      <c r="E3035" s="6">
        <v>13</v>
      </c>
      <c r="F3035" s="39">
        <v>352360213</v>
      </c>
      <c r="G3035" s="39">
        <v>11</v>
      </c>
      <c r="H3035" s="39">
        <v>32</v>
      </c>
      <c r="I3035" s="132">
        <v>0.28599250000000004</v>
      </c>
      <c r="J3035" s="132">
        <v>0.10763239999999999</v>
      </c>
      <c r="K3035" s="132">
        <v>0.17836010000000005</v>
      </c>
      <c r="L3035" s="133">
        <v>0</v>
      </c>
      <c r="M3035" s="132">
        <v>0.1079976</v>
      </c>
      <c r="N3035" s="132">
        <v>0</v>
      </c>
      <c r="O3035" s="132">
        <v>0.16859210000000005</v>
      </c>
      <c r="P3035" s="132">
        <v>5.9443999999999999E-3</v>
      </c>
      <c r="Q3035" s="140">
        <v>3</v>
      </c>
      <c r="R3035" s="134">
        <v>5</v>
      </c>
      <c r="S3035" s="122">
        <f t="shared" si="94"/>
        <v>25.581395348837212</v>
      </c>
      <c r="T3035" s="122">
        <f t="shared" si="95"/>
        <v>74.418604651162795</v>
      </c>
    </row>
    <row r="3036" spans="1:20" x14ac:dyDescent="0.25">
      <c r="A3036" s="3">
        <v>2014</v>
      </c>
      <c r="B3036" s="2" t="s">
        <v>273</v>
      </c>
      <c r="C3036" s="1">
        <v>3523602</v>
      </c>
      <c r="D3036" s="4">
        <v>13</v>
      </c>
      <c r="E3036" s="6">
        <v>5</v>
      </c>
      <c r="F3036" s="39">
        <v>35236025</v>
      </c>
      <c r="G3036" s="39">
        <v>3</v>
      </c>
      <c r="H3036" s="39">
        <v>9</v>
      </c>
      <c r="I3036" s="132">
        <v>1.8154100000000003E-2</v>
      </c>
      <c r="J3036" s="132">
        <v>9.8611000000000011E-3</v>
      </c>
      <c r="K3036" s="132">
        <v>8.2930000000000018E-3</v>
      </c>
      <c r="L3036" s="133">
        <v>0</v>
      </c>
      <c r="M3036" s="132">
        <v>3.9351999999999998E-3</v>
      </c>
      <c r="N3036" s="132">
        <v>1.6668E-3</v>
      </c>
      <c r="O3036" s="132">
        <v>1.2083300000000002E-2</v>
      </c>
      <c r="P3036" s="132">
        <v>2.7779999999999998E-4</v>
      </c>
      <c r="Q3036" s="140">
        <v>8</v>
      </c>
      <c r="R3036" s="134">
        <v>0</v>
      </c>
      <c r="S3036" s="122">
        <f t="shared" si="94"/>
        <v>25</v>
      </c>
      <c r="T3036" s="122">
        <f t="shared" si="95"/>
        <v>75</v>
      </c>
    </row>
    <row r="3037" spans="1:20" x14ac:dyDescent="0.25">
      <c r="A3037" s="3">
        <v>2014</v>
      </c>
      <c r="B3037" s="2" t="s">
        <v>274</v>
      </c>
      <c r="C3037" s="1">
        <v>3523701</v>
      </c>
      <c r="D3037" s="4">
        <v>8</v>
      </c>
      <c r="E3037" s="6">
        <v>8</v>
      </c>
      <c r="F3037" s="39">
        <v>35237018</v>
      </c>
      <c r="G3037" s="39">
        <v>9</v>
      </c>
      <c r="H3037" s="39">
        <v>4</v>
      </c>
      <c r="I3037" s="132">
        <v>9.3403499999999987E-2</v>
      </c>
      <c r="J3037" s="132">
        <v>7.7869199999999986E-2</v>
      </c>
      <c r="K3037" s="132">
        <v>1.5534299999999999E-2</v>
      </c>
      <c r="L3037" s="133">
        <v>0</v>
      </c>
      <c r="M3037" s="132">
        <v>1.5117599999999998E-2</v>
      </c>
      <c r="N3037" s="132">
        <v>0</v>
      </c>
      <c r="O3037" s="132">
        <v>7.6619299999999987E-2</v>
      </c>
      <c r="P3037" s="132">
        <v>0</v>
      </c>
      <c r="Q3037" s="140">
        <v>2</v>
      </c>
      <c r="R3037" s="134">
        <v>0</v>
      </c>
      <c r="S3037" s="122">
        <f t="shared" si="94"/>
        <v>69.230769230769226</v>
      </c>
      <c r="T3037" s="122">
        <f t="shared" si="95"/>
        <v>30.76923076923077</v>
      </c>
    </row>
    <row r="3038" spans="1:20" x14ac:dyDescent="0.25">
      <c r="A3038" s="3">
        <v>2014</v>
      </c>
      <c r="B3038" s="2" t="s">
        <v>275</v>
      </c>
      <c r="C3038" s="1">
        <v>3523800</v>
      </c>
      <c r="D3038" s="4">
        <v>4</v>
      </c>
      <c r="E3038" s="6">
        <v>4</v>
      </c>
      <c r="F3038" s="39">
        <v>35238004</v>
      </c>
      <c r="G3038" s="39">
        <v>60</v>
      </c>
      <c r="H3038" s="39">
        <v>4</v>
      </c>
      <c r="I3038" s="132">
        <v>0.49812069999999997</v>
      </c>
      <c r="J3038" s="132">
        <v>0.49762369999999995</v>
      </c>
      <c r="K3038" s="132">
        <v>4.9700000000000005E-4</v>
      </c>
      <c r="L3038" s="133">
        <v>0</v>
      </c>
      <c r="M3038" s="132">
        <v>4.3627799999999994E-2</v>
      </c>
      <c r="N3038" s="132">
        <v>3.3330000000000002E-4</v>
      </c>
      <c r="O3038" s="132">
        <v>0.44202409999999998</v>
      </c>
      <c r="P3038" s="132">
        <v>1.1929E-2</v>
      </c>
      <c r="Q3038" s="140">
        <v>17</v>
      </c>
      <c r="R3038" s="134">
        <v>1</v>
      </c>
      <c r="S3038" s="122">
        <f t="shared" si="94"/>
        <v>93.75</v>
      </c>
      <c r="T3038" s="122">
        <f t="shared" si="95"/>
        <v>6.25</v>
      </c>
    </row>
    <row r="3039" spans="1:20" x14ac:dyDescent="0.25">
      <c r="A3039" s="3">
        <v>2014</v>
      </c>
      <c r="B3039" s="2" t="s">
        <v>276</v>
      </c>
      <c r="C3039" s="1">
        <v>3523909</v>
      </c>
      <c r="D3039" s="4">
        <v>10</v>
      </c>
      <c r="E3039" s="6">
        <v>10</v>
      </c>
      <c r="F3039" s="39">
        <v>352390910</v>
      </c>
      <c r="G3039" s="39">
        <v>74</v>
      </c>
      <c r="H3039" s="39">
        <v>326</v>
      </c>
      <c r="I3039" s="132">
        <v>1.5592064000000008</v>
      </c>
      <c r="J3039" s="132">
        <v>1.2990382000000009</v>
      </c>
      <c r="K3039" s="132">
        <v>0.26016819999999979</v>
      </c>
      <c r="L3039" s="133">
        <v>0</v>
      </c>
      <c r="M3039" s="132">
        <v>1.0513310999999996</v>
      </c>
      <c r="N3039" s="132">
        <v>0.19645939999999992</v>
      </c>
      <c r="O3039" s="132">
        <v>4.33949E-2</v>
      </c>
      <c r="P3039" s="132">
        <v>7.439090000000001E-2</v>
      </c>
      <c r="Q3039" s="140">
        <v>193</v>
      </c>
      <c r="R3039" s="134">
        <v>138</v>
      </c>
      <c r="S3039" s="122">
        <f t="shared" si="94"/>
        <v>18.5</v>
      </c>
      <c r="T3039" s="122">
        <f t="shared" si="95"/>
        <v>81.5</v>
      </c>
    </row>
    <row r="3040" spans="1:20" x14ac:dyDescent="0.25">
      <c r="A3040" s="3">
        <v>2014</v>
      </c>
      <c r="B3040" s="2" t="s">
        <v>276</v>
      </c>
      <c r="C3040" s="1">
        <v>3523909</v>
      </c>
      <c r="D3040" s="4">
        <v>10</v>
      </c>
      <c r="E3040" s="6">
        <v>5</v>
      </c>
      <c r="F3040" s="39">
        <v>35239095</v>
      </c>
      <c r="G3040" s="39">
        <v>0</v>
      </c>
      <c r="H3040" s="39">
        <v>3</v>
      </c>
      <c r="I3040" s="132">
        <v>2.8469999999999998E-4</v>
      </c>
      <c r="J3040" s="132">
        <v>0</v>
      </c>
      <c r="K3040" s="132">
        <v>2.8469999999999998E-4</v>
      </c>
      <c r="L3040" s="133">
        <v>0</v>
      </c>
      <c r="M3040" s="132">
        <v>0</v>
      </c>
      <c r="N3040" s="132">
        <v>0</v>
      </c>
      <c r="O3040" s="132">
        <v>0</v>
      </c>
      <c r="P3040" s="132">
        <v>0</v>
      </c>
      <c r="Q3040" s="140">
        <v>8</v>
      </c>
      <c r="R3040" s="134">
        <v>0</v>
      </c>
      <c r="S3040" s="122">
        <f t="shared" si="94"/>
        <v>0</v>
      </c>
      <c r="T3040" s="122">
        <f t="shared" si="95"/>
        <v>100</v>
      </c>
    </row>
    <row r="3041" spans="1:20" x14ac:dyDescent="0.25">
      <c r="A3041" s="3">
        <v>2014</v>
      </c>
      <c r="B3041" s="2" t="s">
        <v>277</v>
      </c>
      <c r="C3041" s="1">
        <v>3524006</v>
      </c>
      <c r="D3041" s="4">
        <v>5</v>
      </c>
      <c r="E3041" s="6">
        <v>5</v>
      </c>
      <c r="F3041" s="39">
        <v>35240065</v>
      </c>
      <c r="G3041" s="39">
        <v>20</v>
      </c>
      <c r="H3041" s="39">
        <v>101</v>
      </c>
      <c r="I3041" s="132">
        <v>0.18619489999999994</v>
      </c>
      <c r="J3041" s="132">
        <v>0.13541499999999995</v>
      </c>
      <c r="K3041" s="132">
        <v>5.0779899999999975E-2</v>
      </c>
      <c r="L3041" s="133">
        <v>0</v>
      </c>
      <c r="M3041" s="132">
        <v>7.3833300000000004E-2</v>
      </c>
      <c r="N3041" s="132">
        <v>2.3111000000000003E-2</v>
      </c>
      <c r="O3041" s="132">
        <v>3.0580599999999999E-2</v>
      </c>
      <c r="P3041" s="132">
        <v>5.0159999999999996E-3</v>
      </c>
      <c r="Q3041" s="140">
        <v>40</v>
      </c>
      <c r="R3041" s="134">
        <v>114</v>
      </c>
      <c r="S3041" s="122">
        <f t="shared" si="94"/>
        <v>16.528925619834713</v>
      </c>
      <c r="T3041" s="122">
        <f t="shared" si="95"/>
        <v>83.471074380165291</v>
      </c>
    </row>
    <row r="3042" spans="1:20" x14ac:dyDescent="0.25">
      <c r="A3042" s="3">
        <v>2014</v>
      </c>
      <c r="B3042" s="2" t="s">
        <v>278</v>
      </c>
      <c r="C3042" s="1">
        <v>3524105</v>
      </c>
      <c r="D3042" s="4">
        <v>8</v>
      </c>
      <c r="E3042" s="6">
        <v>8</v>
      </c>
      <c r="F3042" s="39">
        <v>35241058</v>
      </c>
      <c r="G3042" s="39">
        <v>15</v>
      </c>
      <c r="H3042" s="39">
        <v>27</v>
      </c>
      <c r="I3042" s="132">
        <v>4.2353200000000001E-2</v>
      </c>
      <c r="J3042" s="132">
        <v>3.4655400000000003E-2</v>
      </c>
      <c r="K3042" s="132">
        <v>7.6977999999999994E-3</v>
      </c>
      <c r="L3042" s="133">
        <v>0</v>
      </c>
      <c r="M3042" s="132">
        <v>0</v>
      </c>
      <c r="N3042" s="132">
        <v>2.7048000000000003E-3</v>
      </c>
      <c r="O3042" s="132">
        <v>3.3156999999999999E-2</v>
      </c>
      <c r="P3042" s="132">
        <v>3.9093000000000001E-3</v>
      </c>
      <c r="Q3042" s="140">
        <v>4</v>
      </c>
      <c r="R3042" s="134">
        <v>9</v>
      </c>
      <c r="S3042" s="122">
        <f t="shared" si="94"/>
        <v>35.714285714285715</v>
      </c>
      <c r="T3042" s="122">
        <f t="shared" si="95"/>
        <v>64.285714285714292</v>
      </c>
    </row>
    <row r="3043" spans="1:20" x14ac:dyDescent="0.25">
      <c r="A3043" s="3">
        <v>2014</v>
      </c>
      <c r="B3043" s="2" t="s">
        <v>279</v>
      </c>
      <c r="C3043" s="1">
        <v>3524204</v>
      </c>
      <c r="D3043" s="4">
        <v>12</v>
      </c>
      <c r="E3043" s="6">
        <v>12</v>
      </c>
      <c r="F3043" s="39">
        <v>352420412</v>
      </c>
      <c r="G3043" s="39">
        <v>18</v>
      </c>
      <c r="H3043" s="39">
        <v>7</v>
      </c>
      <c r="I3043" s="132">
        <v>0.32597420000000005</v>
      </c>
      <c r="J3043" s="132">
        <v>0.30918830000000003</v>
      </c>
      <c r="K3043" s="132">
        <v>1.6785899999999996E-2</v>
      </c>
      <c r="L3043" s="133">
        <v>3.6832001522070015E-2</v>
      </c>
      <c r="M3043" s="132">
        <v>1.65509E-2</v>
      </c>
      <c r="N3043" s="132">
        <v>5.5555599999999997E-2</v>
      </c>
      <c r="O3043" s="132">
        <v>0.25363269999999993</v>
      </c>
      <c r="P3043" s="132">
        <v>0</v>
      </c>
      <c r="Q3043" s="140">
        <v>7</v>
      </c>
      <c r="R3043" s="134">
        <v>0</v>
      </c>
      <c r="S3043" s="122">
        <f t="shared" si="94"/>
        <v>72</v>
      </c>
      <c r="T3043" s="122">
        <f t="shared" si="95"/>
        <v>28.000000000000004</v>
      </c>
    </row>
    <row r="3044" spans="1:20" x14ac:dyDescent="0.25">
      <c r="A3044" s="3">
        <v>2014</v>
      </c>
      <c r="B3044" s="2" t="s">
        <v>280</v>
      </c>
      <c r="C3044" s="1">
        <v>3524303</v>
      </c>
      <c r="D3044" s="4">
        <v>9</v>
      </c>
      <c r="E3044" s="6">
        <v>9</v>
      </c>
      <c r="F3044" s="39">
        <v>35243039</v>
      </c>
      <c r="G3044" s="39">
        <v>0</v>
      </c>
      <c r="H3044" s="39">
        <v>0</v>
      </c>
      <c r="I3044" s="132">
        <v>0</v>
      </c>
      <c r="J3044" s="132">
        <v>0</v>
      </c>
      <c r="K3044" s="132">
        <v>0</v>
      </c>
      <c r="L3044" s="133">
        <v>5.5136986301369866E-2</v>
      </c>
      <c r="M3044" s="132">
        <v>0</v>
      </c>
      <c r="N3044" s="132">
        <v>0</v>
      </c>
      <c r="O3044" s="132">
        <v>0</v>
      </c>
      <c r="P3044" s="132">
        <v>0</v>
      </c>
      <c r="Q3044" s="140">
        <v>10</v>
      </c>
      <c r="R3044" s="134">
        <v>29</v>
      </c>
      <c r="S3044" s="122">
        <f t="shared" si="94"/>
        <v>0</v>
      </c>
      <c r="T3044" s="122">
        <f t="shared" si="95"/>
        <v>0</v>
      </c>
    </row>
    <row r="3045" spans="1:20" x14ac:dyDescent="0.25">
      <c r="A3045" s="3">
        <v>2014</v>
      </c>
      <c r="B3045" s="2" t="s">
        <v>281</v>
      </c>
      <c r="C3045" s="1">
        <v>3524402</v>
      </c>
      <c r="D3045" s="4">
        <v>2</v>
      </c>
      <c r="E3045" s="6">
        <v>2</v>
      </c>
      <c r="F3045" s="39">
        <v>35244022</v>
      </c>
      <c r="G3045" s="39">
        <v>17</v>
      </c>
      <c r="H3045" s="39">
        <v>122</v>
      </c>
      <c r="I3045" s="132">
        <v>1.6908847999999996</v>
      </c>
      <c r="J3045" s="132">
        <v>1.4187205000000001</v>
      </c>
      <c r="K3045" s="132">
        <v>0.27216429999999958</v>
      </c>
      <c r="L3045" s="133">
        <v>2.2456757990867575</v>
      </c>
      <c r="M3045" s="132">
        <v>2.0833299999999999E-2</v>
      </c>
      <c r="N3045" s="132">
        <v>1.6172621000000003</v>
      </c>
      <c r="O3045" s="132">
        <v>2.6481099999999997E-2</v>
      </c>
      <c r="P3045" s="132">
        <v>2.1071000000000002E-3</v>
      </c>
      <c r="Q3045" s="140">
        <v>77</v>
      </c>
      <c r="R3045" s="134">
        <v>123</v>
      </c>
      <c r="S3045" s="122">
        <f t="shared" si="94"/>
        <v>12.23021582733813</v>
      </c>
      <c r="T3045" s="122">
        <f t="shared" si="95"/>
        <v>87.769784172661872</v>
      </c>
    </row>
    <row r="3046" spans="1:20" x14ac:dyDescent="0.25">
      <c r="A3046" s="3">
        <v>2014</v>
      </c>
      <c r="B3046" s="2" t="s">
        <v>282</v>
      </c>
      <c r="C3046" s="1">
        <v>3524501</v>
      </c>
      <c r="D3046" s="4">
        <v>16</v>
      </c>
      <c r="E3046" s="6">
        <v>16</v>
      </c>
      <c r="F3046" s="39">
        <v>352450116</v>
      </c>
      <c r="G3046" s="39">
        <v>2</v>
      </c>
      <c r="H3046" s="39">
        <v>10</v>
      </c>
      <c r="I3046" s="132">
        <v>2.77308E-2</v>
      </c>
      <c r="J3046" s="132">
        <v>1.6949599999999999E-2</v>
      </c>
      <c r="K3046" s="132">
        <v>1.0781200000000001E-2</v>
      </c>
      <c r="L3046" s="133">
        <v>0</v>
      </c>
      <c r="M3046" s="132">
        <v>9.5486000000000008E-3</v>
      </c>
      <c r="N3046" s="132">
        <v>2.3710000000000002E-4</v>
      </c>
      <c r="O3046" s="132">
        <v>1.7394E-2</v>
      </c>
      <c r="P3046" s="132">
        <v>0</v>
      </c>
      <c r="Q3046" s="140">
        <v>0</v>
      </c>
      <c r="R3046" s="134">
        <v>1</v>
      </c>
      <c r="S3046" s="122">
        <f t="shared" si="94"/>
        <v>16.666666666666664</v>
      </c>
      <c r="T3046" s="122">
        <f t="shared" si="95"/>
        <v>83.333333333333343</v>
      </c>
    </row>
    <row r="3047" spans="1:20" x14ac:dyDescent="0.25">
      <c r="A3047" s="3">
        <v>2014</v>
      </c>
      <c r="B3047" s="2" t="s">
        <v>283</v>
      </c>
      <c r="C3047" s="1">
        <v>3524600</v>
      </c>
      <c r="D3047" s="4">
        <v>11</v>
      </c>
      <c r="E3047" s="6">
        <v>11</v>
      </c>
      <c r="F3047" s="39">
        <v>352460011</v>
      </c>
      <c r="G3047" s="39">
        <v>17</v>
      </c>
      <c r="H3047" s="39">
        <v>7</v>
      </c>
      <c r="I3047" s="132">
        <v>8.1971399999999972E-2</v>
      </c>
      <c r="J3047" s="132">
        <v>7.9582099999999975E-2</v>
      </c>
      <c r="K3047" s="132">
        <v>2.3893E-3</v>
      </c>
      <c r="L3047" s="133">
        <v>0</v>
      </c>
      <c r="M3047" s="132">
        <v>0</v>
      </c>
      <c r="N3047" s="132">
        <v>1.8580000000000001E-3</v>
      </c>
      <c r="O3047" s="132">
        <v>6.8784100000000001E-2</v>
      </c>
      <c r="P3047" s="132">
        <v>1.0555500000000001E-2</v>
      </c>
      <c r="Q3047" s="140">
        <v>32</v>
      </c>
      <c r="R3047" s="134">
        <v>25</v>
      </c>
      <c r="S3047" s="122">
        <f t="shared" si="94"/>
        <v>70.833333333333343</v>
      </c>
      <c r="T3047" s="122">
        <f t="shared" si="95"/>
        <v>29.166666666666668</v>
      </c>
    </row>
    <row r="3048" spans="1:20" x14ac:dyDescent="0.25">
      <c r="A3048" s="3">
        <v>2014</v>
      </c>
      <c r="B3048" s="2" t="s">
        <v>284</v>
      </c>
      <c r="C3048" s="1">
        <v>3524709</v>
      </c>
      <c r="D3048" s="4">
        <v>5</v>
      </c>
      <c r="E3048" s="6">
        <v>5</v>
      </c>
      <c r="F3048" s="39">
        <v>35247095</v>
      </c>
      <c r="G3048" s="39">
        <v>19</v>
      </c>
      <c r="H3048" s="39">
        <v>69</v>
      </c>
      <c r="I3048" s="132">
        <v>3.1876573999999995</v>
      </c>
      <c r="J3048" s="132">
        <v>3.1448987999999996</v>
      </c>
      <c r="K3048" s="132">
        <v>4.2758599999999994E-2</v>
      </c>
      <c r="L3048" s="133">
        <v>0</v>
      </c>
      <c r="M3048" s="132">
        <v>0.3361574</v>
      </c>
      <c r="N3048" s="132">
        <v>2.802614999999999</v>
      </c>
      <c r="O3048" s="132">
        <v>3.3168400000000008E-2</v>
      </c>
      <c r="P3048" s="132">
        <v>4.6227000000000004E-3</v>
      </c>
      <c r="Q3048" s="140">
        <v>24</v>
      </c>
      <c r="R3048" s="134">
        <v>39</v>
      </c>
      <c r="S3048" s="122">
        <f t="shared" si="94"/>
        <v>21.59090909090909</v>
      </c>
      <c r="T3048" s="122">
        <f t="shared" si="95"/>
        <v>78.409090909090907</v>
      </c>
    </row>
    <row r="3049" spans="1:20" x14ac:dyDescent="0.25">
      <c r="A3049" s="3">
        <v>2014</v>
      </c>
      <c r="B3049" s="2" t="s">
        <v>285</v>
      </c>
      <c r="C3049" s="1">
        <v>3524808</v>
      </c>
      <c r="D3049" s="4">
        <v>18</v>
      </c>
      <c r="E3049" s="6">
        <v>18</v>
      </c>
      <c r="F3049" s="39">
        <v>352480818</v>
      </c>
      <c r="G3049" s="39">
        <v>42</v>
      </c>
      <c r="H3049" s="39">
        <v>53</v>
      </c>
      <c r="I3049" s="132">
        <v>3.1491099999999994E-2</v>
      </c>
      <c r="J3049" s="132">
        <v>9.511300000000002E-3</v>
      </c>
      <c r="K3049" s="132">
        <v>2.1979799999999994E-2</v>
      </c>
      <c r="L3049" s="133">
        <v>0</v>
      </c>
      <c r="M3049" s="132">
        <v>1.019E-4</v>
      </c>
      <c r="N3049" s="132">
        <v>9.7392999999999993E-3</v>
      </c>
      <c r="O3049" s="132">
        <v>1.8163499999999996E-2</v>
      </c>
      <c r="P3049" s="132">
        <v>2.3099999999999999E-5</v>
      </c>
      <c r="Q3049" s="140">
        <v>7</v>
      </c>
      <c r="R3049" s="134">
        <v>3</v>
      </c>
      <c r="S3049" s="122">
        <f t="shared" si="94"/>
        <v>44.210526315789473</v>
      </c>
      <c r="T3049" s="122">
        <f t="shared" si="95"/>
        <v>55.78947368421052</v>
      </c>
    </row>
    <row r="3050" spans="1:20" x14ac:dyDescent="0.25">
      <c r="A3050" s="3">
        <v>2014</v>
      </c>
      <c r="B3050" s="2" t="s">
        <v>285</v>
      </c>
      <c r="C3050" s="1">
        <v>3524808</v>
      </c>
      <c r="D3050" s="4">
        <v>18</v>
      </c>
      <c r="E3050" s="6">
        <v>15</v>
      </c>
      <c r="F3050" s="39">
        <v>352480815</v>
      </c>
      <c r="G3050" s="39">
        <v>44</v>
      </c>
      <c r="H3050" s="39">
        <v>7</v>
      </c>
      <c r="I3050" s="132">
        <v>5.1106199999999997E-2</v>
      </c>
      <c r="J3050" s="132">
        <v>4.4000699999999997E-2</v>
      </c>
      <c r="K3050" s="132">
        <v>7.1054999999999998E-3</v>
      </c>
      <c r="L3050" s="133">
        <v>0</v>
      </c>
      <c r="M3050" s="132">
        <v>0</v>
      </c>
      <c r="N3050" s="132">
        <v>2.8587999999999999E-3</v>
      </c>
      <c r="O3050" s="132">
        <v>4.4020400000000001E-2</v>
      </c>
      <c r="P3050" s="132">
        <v>3.3600000000000001E-3</v>
      </c>
      <c r="Q3050" s="140">
        <v>4</v>
      </c>
      <c r="R3050" s="134">
        <v>7</v>
      </c>
      <c r="S3050" s="122">
        <f t="shared" si="94"/>
        <v>86.274509803921575</v>
      </c>
      <c r="T3050" s="122">
        <f t="shared" si="95"/>
        <v>13.725490196078432</v>
      </c>
    </row>
    <row r="3051" spans="1:20" x14ac:dyDescent="0.25">
      <c r="A3051" s="3">
        <v>2014</v>
      </c>
      <c r="B3051" s="2" t="s">
        <v>286</v>
      </c>
      <c r="C3051" s="1">
        <v>3524907</v>
      </c>
      <c r="D3051" s="4">
        <v>2</v>
      </c>
      <c r="E3051" s="6">
        <v>2</v>
      </c>
      <c r="F3051" s="39">
        <v>35249072</v>
      </c>
      <c r="G3051" s="39">
        <v>29</v>
      </c>
      <c r="H3051" s="39">
        <v>12</v>
      </c>
      <c r="I3051" s="132">
        <v>3.9828599999999992E-2</v>
      </c>
      <c r="J3051" s="132">
        <v>2.8299799999999996E-2</v>
      </c>
      <c r="K3051" s="132">
        <v>1.1528799999999999E-2</v>
      </c>
      <c r="L3051" s="133">
        <v>0</v>
      </c>
      <c r="M3051" s="132">
        <v>0</v>
      </c>
      <c r="N3051" s="132">
        <v>7.9000000000000009E-5</v>
      </c>
      <c r="O3051" s="132">
        <v>2.2750900000000001E-2</v>
      </c>
      <c r="P3051" s="132">
        <v>6.118000000000001E-3</v>
      </c>
      <c r="Q3051" s="140">
        <v>47</v>
      </c>
      <c r="R3051" s="134">
        <v>59</v>
      </c>
      <c r="S3051" s="122">
        <f t="shared" si="94"/>
        <v>70.731707317073173</v>
      </c>
      <c r="T3051" s="122">
        <f t="shared" si="95"/>
        <v>29.268292682926827</v>
      </c>
    </row>
    <row r="3052" spans="1:20" x14ac:dyDescent="0.25">
      <c r="A3052" s="3">
        <v>2014</v>
      </c>
      <c r="B3052" s="2" t="s">
        <v>287</v>
      </c>
      <c r="C3052" s="1">
        <v>3525003</v>
      </c>
      <c r="D3052" s="4">
        <v>6</v>
      </c>
      <c r="E3052" s="6">
        <v>6</v>
      </c>
      <c r="F3052" s="39">
        <v>35250036</v>
      </c>
      <c r="G3052" s="39">
        <v>1</v>
      </c>
      <c r="H3052" s="39">
        <v>22</v>
      </c>
      <c r="I3052" s="132">
        <v>1.1656699999999997E-2</v>
      </c>
      <c r="J3052" s="132">
        <v>1.6203999999999999E-3</v>
      </c>
      <c r="K3052" s="132">
        <v>1.0036299999999998E-2</v>
      </c>
      <c r="L3052" s="133">
        <v>0</v>
      </c>
      <c r="M3052" s="132">
        <v>0</v>
      </c>
      <c r="N3052" s="132">
        <v>7.1561000000000003E-3</v>
      </c>
      <c r="O3052" s="132">
        <v>0</v>
      </c>
      <c r="P3052" s="132">
        <v>0</v>
      </c>
      <c r="Q3052" s="140">
        <v>1</v>
      </c>
      <c r="R3052" s="134">
        <v>58</v>
      </c>
      <c r="S3052" s="122">
        <f t="shared" si="94"/>
        <v>4.3478260869565215</v>
      </c>
      <c r="T3052" s="122">
        <f t="shared" si="95"/>
        <v>95.652173913043484</v>
      </c>
    </row>
    <row r="3053" spans="1:20" x14ac:dyDescent="0.25">
      <c r="A3053" s="3">
        <v>2014</v>
      </c>
      <c r="B3053" s="2" t="s">
        <v>288</v>
      </c>
      <c r="C3053" s="1">
        <v>3525102</v>
      </c>
      <c r="D3053" s="4">
        <v>4</v>
      </c>
      <c r="E3053" s="6">
        <v>4</v>
      </c>
      <c r="F3053" s="39">
        <v>35251024</v>
      </c>
      <c r="G3053" s="39">
        <v>25</v>
      </c>
      <c r="H3053" s="39">
        <v>38</v>
      </c>
      <c r="I3053" s="132">
        <v>0.60974380000000006</v>
      </c>
      <c r="J3053" s="132">
        <v>0.51617020000000002</v>
      </c>
      <c r="K3053" s="132">
        <v>9.3573599999999993E-2</v>
      </c>
      <c r="L3053" s="133">
        <v>2.1920979198376458E-2</v>
      </c>
      <c r="M3053" s="132">
        <v>4.5588000000000004E-2</v>
      </c>
      <c r="N3053" s="132">
        <v>0.45412970000000003</v>
      </c>
      <c r="O3053" s="132">
        <v>9.478830000000002E-2</v>
      </c>
      <c r="P3053" s="132">
        <v>1.8246E-3</v>
      </c>
      <c r="Q3053" s="140">
        <v>3</v>
      </c>
      <c r="R3053" s="134">
        <v>7</v>
      </c>
      <c r="S3053" s="122">
        <f t="shared" si="94"/>
        <v>39.682539682539684</v>
      </c>
      <c r="T3053" s="122">
        <f t="shared" si="95"/>
        <v>60.317460317460316</v>
      </c>
    </row>
    <row r="3054" spans="1:20" x14ac:dyDescent="0.25">
      <c r="A3054" s="3">
        <v>2014</v>
      </c>
      <c r="B3054" s="2" t="s">
        <v>289</v>
      </c>
      <c r="C3054" s="1">
        <v>3525201</v>
      </c>
      <c r="D3054" s="4">
        <v>5</v>
      </c>
      <c r="E3054" s="6">
        <v>5</v>
      </c>
      <c r="F3054" s="39">
        <v>35252015</v>
      </c>
      <c r="G3054" s="39">
        <v>29</v>
      </c>
      <c r="H3054" s="39">
        <v>69</v>
      </c>
      <c r="I3054" s="132">
        <v>9.7165699999999994E-2</v>
      </c>
      <c r="J3054" s="132">
        <v>8.4166999999999992E-2</v>
      </c>
      <c r="K3054" s="132">
        <v>1.2998700000000007E-2</v>
      </c>
      <c r="L3054" s="133">
        <v>0</v>
      </c>
      <c r="M3054" s="132">
        <v>8.8890000000000009E-4</v>
      </c>
      <c r="N3054" s="132">
        <v>2.6489000000000005E-3</v>
      </c>
      <c r="O3054" s="132">
        <v>5.4471900000000004E-2</v>
      </c>
      <c r="P3054" s="132">
        <v>2.9922200000000003E-2</v>
      </c>
      <c r="Q3054" s="140">
        <v>24</v>
      </c>
      <c r="R3054" s="134">
        <v>17</v>
      </c>
      <c r="S3054" s="122">
        <f t="shared" si="94"/>
        <v>29.591836734693878</v>
      </c>
      <c r="T3054" s="122">
        <f t="shared" si="95"/>
        <v>70.408163265306129</v>
      </c>
    </row>
    <row r="3055" spans="1:20" x14ac:dyDescent="0.25">
      <c r="A3055" s="3">
        <v>2014</v>
      </c>
      <c r="B3055" s="2" t="s">
        <v>290</v>
      </c>
      <c r="C3055" s="1">
        <v>3525300</v>
      </c>
      <c r="D3055" s="4">
        <v>13</v>
      </c>
      <c r="E3055" s="6">
        <v>13</v>
      </c>
      <c r="F3055" s="39">
        <v>352530013</v>
      </c>
      <c r="G3055" s="39">
        <v>45</v>
      </c>
      <c r="H3055" s="39">
        <v>88</v>
      </c>
      <c r="I3055" s="132">
        <v>1.0897506000000001</v>
      </c>
      <c r="J3055" s="132">
        <v>0.93392040000000009</v>
      </c>
      <c r="K3055" s="132">
        <v>0.15583019999999995</v>
      </c>
      <c r="L3055" s="133">
        <v>0</v>
      </c>
      <c r="M3055" s="132">
        <v>0.22287040000000002</v>
      </c>
      <c r="N3055" s="132">
        <v>0.74371990000000021</v>
      </c>
      <c r="O3055" s="132">
        <v>9.735400000000001E-2</v>
      </c>
      <c r="P3055" s="132">
        <v>4.5138000000000001E-3</v>
      </c>
      <c r="Q3055" s="140">
        <v>7</v>
      </c>
      <c r="R3055" s="134">
        <v>8</v>
      </c>
      <c r="S3055" s="122">
        <f t="shared" si="94"/>
        <v>33.834586466165412</v>
      </c>
      <c r="T3055" s="122">
        <f t="shared" si="95"/>
        <v>66.165413533834581</v>
      </c>
    </row>
    <row r="3056" spans="1:20" x14ac:dyDescent="0.25">
      <c r="A3056" s="3">
        <v>2014</v>
      </c>
      <c r="B3056" s="2" t="s">
        <v>291</v>
      </c>
      <c r="C3056" s="1">
        <v>3525409</v>
      </c>
      <c r="D3056" s="4">
        <v>8</v>
      </c>
      <c r="E3056" s="6">
        <v>8</v>
      </c>
      <c r="F3056" s="39">
        <v>35254098</v>
      </c>
      <c r="G3056" s="39">
        <v>17</v>
      </c>
      <c r="H3056" s="39">
        <v>8</v>
      </c>
      <c r="I3056" s="132">
        <v>0.15754550000000003</v>
      </c>
      <c r="J3056" s="132">
        <v>0.12998800000000002</v>
      </c>
      <c r="K3056" s="132">
        <v>2.7557500000000006E-2</v>
      </c>
      <c r="L3056" s="133">
        <v>0</v>
      </c>
      <c r="M3056" s="132">
        <v>8.1574000000000004E-3</v>
      </c>
      <c r="N3056" s="132">
        <v>7.716E-4</v>
      </c>
      <c r="O3056" s="132">
        <v>0.14759430000000004</v>
      </c>
      <c r="P3056" s="132">
        <v>0</v>
      </c>
      <c r="Q3056" s="140">
        <v>10</v>
      </c>
      <c r="R3056" s="134">
        <v>2</v>
      </c>
      <c r="S3056" s="122">
        <f t="shared" si="94"/>
        <v>68</v>
      </c>
      <c r="T3056" s="122">
        <f t="shared" si="95"/>
        <v>32</v>
      </c>
    </row>
    <row r="3057" spans="1:20" x14ac:dyDescent="0.25">
      <c r="A3057" s="3">
        <v>2014</v>
      </c>
      <c r="B3057" s="2" t="s">
        <v>292</v>
      </c>
      <c r="C3057" s="1">
        <v>3525508</v>
      </c>
      <c r="D3057" s="4">
        <v>5</v>
      </c>
      <c r="E3057" s="6">
        <v>5</v>
      </c>
      <c r="F3057" s="39">
        <v>35255085</v>
      </c>
      <c r="G3057" s="39">
        <v>43</v>
      </c>
      <c r="H3057" s="39">
        <v>31</v>
      </c>
      <c r="I3057" s="132">
        <v>0.15761740000000002</v>
      </c>
      <c r="J3057" s="132">
        <v>0.15187270000000003</v>
      </c>
      <c r="K3057" s="132">
        <v>5.7446999999999993E-3</v>
      </c>
      <c r="L3057" s="133">
        <v>0</v>
      </c>
      <c r="M3057" s="132">
        <v>6.50834E-2</v>
      </c>
      <c r="N3057" s="132">
        <v>6.4609999999999993E-4</v>
      </c>
      <c r="O3057" s="132">
        <v>8.3774299999999968E-2</v>
      </c>
      <c r="P3057" s="132">
        <v>6.4221E-3</v>
      </c>
      <c r="Q3057" s="140">
        <v>52</v>
      </c>
      <c r="R3057" s="134">
        <v>33</v>
      </c>
      <c r="S3057" s="122">
        <f t="shared" si="94"/>
        <v>58.108108108108105</v>
      </c>
      <c r="T3057" s="122">
        <f t="shared" si="95"/>
        <v>41.891891891891895</v>
      </c>
    </row>
    <row r="3058" spans="1:20" x14ac:dyDescent="0.25">
      <c r="A3058" s="3">
        <v>2014</v>
      </c>
      <c r="B3058" s="2" t="s">
        <v>293</v>
      </c>
      <c r="C3058" s="1">
        <v>3525607</v>
      </c>
      <c r="D3058" s="4">
        <v>17</v>
      </c>
      <c r="E3058" s="6">
        <v>17</v>
      </c>
      <c r="F3058" s="39">
        <v>352560717</v>
      </c>
      <c r="G3058" s="39">
        <v>1</v>
      </c>
      <c r="H3058" s="39">
        <v>1</v>
      </c>
      <c r="I3058" s="132">
        <v>3.4869999999999996E-4</v>
      </c>
      <c r="J3058" s="132">
        <v>2.0829999999999999E-4</v>
      </c>
      <c r="K3058" s="132">
        <v>1.404E-4</v>
      </c>
      <c r="L3058" s="133">
        <v>0</v>
      </c>
      <c r="M3058" s="132">
        <v>0</v>
      </c>
      <c r="N3058" s="132">
        <v>1.404E-4</v>
      </c>
      <c r="O3058" s="132">
        <v>2.0829999999999999E-4</v>
      </c>
      <c r="P3058" s="132">
        <v>0</v>
      </c>
      <c r="Q3058" s="140">
        <v>0</v>
      </c>
      <c r="R3058" s="134">
        <v>3</v>
      </c>
      <c r="S3058" s="122">
        <f t="shared" si="94"/>
        <v>50</v>
      </c>
      <c r="T3058" s="122">
        <f t="shared" si="95"/>
        <v>50</v>
      </c>
    </row>
    <row r="3059" spans="1:20" x14ac:dyDescent="0.25">
      <c r="A3059" s="3">
        <v>2014</v>
      </c>
      <c r="B3059" s="2" t="s">
        <v>293</v>
      </c>
      <c r="C3059" s="1">
        <v>3525607</v>
      </c>
      <c r="D3059" s="4">
        <v>17</v>
      </c>
      <c r="E3059" s="6">
        <v>21</v>
      </c>
      <c r="F3059" s="39">
        <v>352560721</v>
      </c>
      <c r="G3059" s="39">
        <v>1</v>
      </c>
      <c r="H3059" s="39">
        <v>0</v>
      </c>
      <c r="I3059" s="132">
        <v>6.9444400000000003E-2</v>
      </c>
      <c r="J3059" s="132">
        <v>6.9444400000000003E-2</v>
      </c>
      <c r="K3059" s="132">
        <v>0</v>
      </c>
      <c r="L3059" s="133">
        <v>0</v>
      </c>
      <c r="M3059" s="132">
        <v>0</v>
      </c>
      <c r="N3059" s="132">
        <v>0</v>
      </c>
      <c r="O3059" s="132">
        <v>6.9444400000000003E-2</v>
      </c>
      <c r="P3059" s="132">
        <v>0</v>
      </c>
      <c r="Q3059" s="140">
        <v>0</v>
      </c>
      <c r="R3059" s="134">
        <v>1</v>
      </c>
      <c r="S3059" s="122">
        <f t="shared" si="94"/>
        <v>100</v>
      </c>
      <c r="T3059" s="122">
        <f t="shared" si="95"/>
        <v>0</v>
      </c>
    </row>
    <row r="3060" spans="1:20" x14ac:dyDescent="0.25">
      <c r="A3060" s="3">
        <v>2014</v>
      </c>
      <c r="B3060" s="2" t="s">
        <v>294</v>
      </c>
      <c r="C3060" s="1">
        <v>3525706</v>
      </c>
      <c r="D3060" s="4">
        <v>19</v>
      </c>
      <c r="E3060" s="6">
        <v>19</v>
      </c>
      <c r="F3060" s="39">
        <v>352570619</v>
      </c>
      <c r="G3060" s="39">
        <v>12</v>
      </c>
      <c r="H3060" s="39">
        <v>46</v>
      </c>
      <c r="I3060" s="132">
        <v>0.27464069999999996</v>
      </c>
      <c r="J3060" s="132">
        <v>0.2274244</v>
      </c>
      <c r="K3060" s="132">
        <v>4.7216299999999989E-2</v>
      </c>
      <c r="L3060" s="133">
        <v>0</v>
      </c>
      <c r="M3060" s="132">
        <v>0</v>
      </c>
      <c r="N3060" s="132">
        <v>0.18001879999999995</v>
      </c>
      <c r="O3060" s="132">
        <v>8.5622599999999993E-2</v>
      </c>
      <c r="P3060" s="132">
        <v>0</v>
      </c>
      <c r="Q3060" s="140">
        <v>7</v>
      </c>
      <c r="R3060" s="134">
        <v>12</v>
      </c>
      <c r="S3060" s="122">
        <f t="shared" si="94"/>
        <v>20.689655172413794</v>
      </c>
      <c r="T3060" s="122">
        <f t="shared" si="95"/>
        <v>79.310344827586206</v>
      </c>
    </row>
    <row r="3061" spans="1:20" x14ac:dyDescent="0.25">
      <c r="A3061" s="3">
        <v>2014</v>
      </c>
      <c r="B3061" s="2" t="s">
        <v>294</v>
      </c>
      <c r="C3061" s="1">
        <v>3525706</v>
      </c>
      <c r="D3061" s="4">
        <v>19</v>
      </c>
      <c r="E3061" s="6">
        <v>16</v>
      </c>
      <c r="F3061" s="39">
        <v>352570616</v>
      </c>
      <c r="G3061" s="39">
        <v>0</v>
      </c>
      <c r="H3061" s="39">
        <v>1</v>
      </c>
      <c r="I3061" s="132">
        <v>5.5600000000000003E-5</v>
      </c>
      <c r="J3061" s="132">
        <v>0</v>
      </c>
      <c r="K3061" s="132">
        <v>5.5600000000000003E-5</v>
      </c>
      <c r="L3061" s="133">
        <v>0</v>
      </c>
      <c r="M3061" s="132">
        <v>0</v>
      </c>
      <c r="N3061" s="132">
        <v>0</v>
      </c>
      <c r="O3061" s="132">
        <v>0</v>
      </c>
      <c r="P3061" s="132">
        <v>0</v>
      </c>
      <c r="Q3061" s="140">
        <v>0</v>
      </c>
      <c r="R3061" s="134">
        <v>0</v>
      </c>
      <c r="S3061" s="122">
        <f t="shared" si="94"/>
        <v>0</v>
      </c>
      <c r="T3061" s="122">
        <f t="shared" si="95"/>
        <v>100</v>
      </c>
    </row>
    <row r="3062" spans="1:20" x14ac:dyDescent="0.25">
      <c r="A3062" s="3">
        <v>2014</v>
      </c>
      <c r="B3062" s="2" t="s">
        <v>295</v>
      </c>
      <c r="C3062" s="1">
        <v>3525805</v>
      </c>
      <c r="D3062" s="4">
        <v>20</v>
      </c>
      <c r="E3062" s="6">
        <v>20</v>
      </c>
      <c r="F3062" s="39">
        <v>352580520</v>
      </c>
      <c r="G3062" s="39">
        <v>0</v>
      </c>
      <c r="H3062" s="39">
        <v>2</v>
      </c>
      <c r="I3062" s="132">
        <v>4.1669999999999999E-4</v>
      </c>
      <c r="J3062" s="132">
        <v>0</v>
      </c>
      <c r="K3062" s="132">
        <v>4.1669999999999999E-4</v>
      </c>
      <c r="L3062" s="133">
        <v>0</v>
      </c>
      <c r="M3062" s="132">
        <v>0</v>
      </c>
      <c r="N3062" s="132">
        <v>0</v>
      </c>
      <c r="O3062" s="132">
        <v>3.704E-4</v>
      </c>
      <c r="P3062" s="132">
        <v>0</v>
      </c>
      <c r="Q3062" s="140">
        <v>0</v>
      </c>
      <c r="R3062" s="134">
        <v>1</v>
      </c>
      <c r="S3062" s="122">
        <f t="shared" si="94"/>
        <v>0</v>
      </c>
      <c r="T3062" s="122">
        <f t="shared" si="95"/>
        <v>100</v>
      </c>
    </row>
    <row r="3063" spans="1:20" x14ac:dyDescent="0.25">
      <c r="A3063" s="3">
        <v>2014</v>
      </c>
      <c r="B3063" s="2" t="s">
        <v>296</v>
      </c>
      <c r="C3063" s="1">
        <v>3525854</v>
      </c>
      <c r="D3063" s="4">
        <v>10</v>
      </c>
      <c r="E3063" s="6">
        <v>10</v>
      </c>
      <c r="F3063" s="39">
        <v>352585410</v>
      </c>
      <c r="G3063" s="39">
        <v>2</v>
      </c>
      <c r="H3063" s="39">
        <v>10</v>
      </c>
      <c r="I3063" s="132">
        <v>1.62372E-2</v>
      </c>
      <c r="J3063" s="132">
        <v>5.8333999999999999E-3</v>
      </c>
      <c r="K3063" s="132">
        <v>1.0403800000000001E-2</v>
      </c>
      <c r="L3063" s="133">
        <v>0</v>
      </c>
      <c r="M3063" s="132">
        <v>4.45E-3</v>
      </c>
      <c r="N3063" s="132">
        <v>1.10233E-2</v>
      </c>
      <c r="O3063" s="132">
        <v>2.7779999999999998E-4</v>
      </c>
      <c r="P3063" s="132">
        <v>0</v>
      </c>
      <c r="Q3063" s="140">
        <v>4</v>
      </c>
      <c r="R3063" s="134">
        <v>8</v>
      </c>
      <c r="S3063" s="122">
        <f t="shared" si="94"/>
        <v>16.666666666666664</v>
      </c>
      <c r="T3063" s="122">
        <f t="shared" si="95"/>
        <v>83.333333333333343</v>
      </c>
    </row>
    <row r="3064" spans="1:20" x14ac:dyDescent="0.25">
      <c r="A3064" s="3">
        <v>2014</v>
      </c>
      <c r="B3064" s="2" t="s">
        <v>297</v>
      </c>
      <c r="C3064" s="1">
        <v>3525904</v>
      </c>
      <c r="D3064" s="4">
        <v>5</v>
      </c>
      <c r="E3064" s="6">
        <v>5</v>
      </c>
      <c r="F3064" s="39">
        <v>35259045</v>
      </c>
      <c r="G3064" s="39">
        <v>39</v>
      </c>
      <c r="H3064" s="39">
        <v>255</v>
      </c>
      <c r="I3064" s="132">
        <v>2.3810255000000002</v>
      </c>
      <c r="J3064" s="132">
        <v>2.1406377000000005</v>
      </c>
      <c r="K3064" s="132">
        <v>0.2403877999999999</v>
      </c>
      <c r="L3064" s="133">
        <v>0</v>
      </c>
      <c r="M3064" s="132">
        <v>2.0130184999999998</v>
      </c>
      <c r="N3064" s="132">
        <v>0.27576859999999964</v>
      </c>
      <c r="O3064" s="132">
        <v>2.5020900000000002E-2</v>
      </c>
      <c r="P3064" s="132">
        <v>8.8829000000000026E-3</v>
      </c>
      <c r="Q3064" s="140">
        <v>68</v>
      </c>
      <c r="R3064" s="134">
        <v>416</v>
      </c>
      <c r="S3064" s="122">
        <f t="shared" si="94"/>
        <v>13.26530612244898</v>
      </c>
      <c r="T3064" s="122">
        <f t="shared" si="95"/>
        <v>86.734693877551024</v>
      </c>
    </row>
    <row r="3065" spans="1:20" x14ac:dyDescent="0.25">
      <c r="A3065" s="3">
        <v>2014</v>
      </c>
      <c r="B3065" s="2" t="s">
        <v>297</v>
      </c>
      <c r="C3065" s="1">
        <v>3525904</v>
      </c>
      <c r="D3065" s="4">
        <v>5</v>
      </c>
      <c r="E3065" s="6">
        <v>10</v>
      </c>
      <c r="F3065" s="39">
        <v>352590410</v>
      </c>
      <c r="G3065" s="39">
        <v>0</v>
      </c>
      <c r="H3065" s="39">
        <v>0</v>
      </c>
      <c r="I3065" s="132">
        <v>0</v>
      </c>
      <c r="J3065" s="132">
        <v>0</v>
      </c>
      <c r="K3065" s="132">
        <v>0</v>
      </c>
      <c r="L3065" s="133">
        <v>0</v>
      </c>
      <c r="M3065" s="132">
        <v>0</v>
      </c>
      <c r="N3065" s="132">
        <v>0</v>
      </c>
      <c r="O3065" s="132">
        <v>0</v>
      </c>
      <c r="P3065" s="132">
        <v>0</v>
      </c>
      <c r="Q3065" s="140">
        <v>0</v>
      </c>
      <c r="R3065" s="134">
        <v>0</v>
      </c>
      <c r="S3065" s="122">
        <f t="shared" si="94"/>
        <v>0</v>
      </c>
      <c r="T3065" s="122">
        <f t="shared" si="95"/>
        <v>0</v>
      </c>
    </row>
    <row r="3066" spans="1:20" x14ac:dyDescent="0.25">
      <c r="A3066" s="3">
        <v>2014</v>
      </c>
      <c r="B3066" s="2" t="s">
        <v>298</v>
      </c>
      <c r="C3066" s="1">
        <v>3526001</v>
      </c>
      <c r="D3066" s="4">
        <v>21</v>
      </c>
      <c r="E3066" s="6">
        <v>21</v>
      </c>
      <c r="F3066" s="39">
        <v>352600121</v>
      </c>
      <c r="G3066" s="39">
        <v>4</v>
      </c>
      <c r="H3066" s="39">
        <v>8</v>
      </c>
      <c r="I3066" s="132">
        <v>0.10188639999999999</v>
      </c>
      <c r="J3066" s="132">
        <v>7.0740599999999987E-2</v>
      </c>
      <c r="K3066" s="132">
        <v>3.1145800000000008E-2</v>
      </c>
      <c r="L3066" s="133">
        <v>0</v>
      </c>
      <c r="M3066" s="132">
        <v>0</v>
      </c>
      <c r="N3066" s="132">
        <v>6.4536999999999997E-2</v>
      </c>
      <c r="O3066" s="132">
        <v>3.6770700000000003E-2</v>
      </c>
      <c r="P3066" s="132">
        <v>0</v>
      </c>
      <c r="Q3066" s="140">
        <v>2</v>
      </c>
      <c r="R3066" s="134">
        <v>0</v>
      </c>
      <c r="S3066" s="122">
        <f t="shared" si="94"/>
        <v>33.333333333333329</v>
      </c>
      <c r="T3066" s="122">
        <f t="shared" si="95"/>
        <v>66.666666666666657</v>
      </c>
    </row>
    <row r="3067" spans="1:20" x14ac:dyDescent="0.25">
      <c r="A3067" s="3">
        <v>2014</v>
      </c>
      <c r="B3067" s="2" t="s">
        <v>298</v>
      </c>
      <c r="C3067" s="1">
        <v>3526001</v>
      </c>
      <c r="D3067" s="4">
        <v>21</v>
      </c>
      <c r="E3067" s="6">
        <v>20</v>
      </c>
      <c r="F3067" s="39">
        <v>352600120</v>
      </c>
      <c r="G3067" s="39">
        <v>3</v>
      </c>
      <c r="H3067" s="39">
        <v>32</v>
      </c>
      <c r="I3067" s="132">
        <v>0.16978359999999992</v>
      </c>
      <c r="J3067" s="132">
        <v>9.5632700000000001E-2</v>
      </c>
      <c r="K3067" s="132">
        <v>7.4150899999999936E-2</v>
      </c>
      <c r="L3067" s="133">
        <v>0</v>
      </c>
      <c r="M3067" s="132">
        <v>0</v>
      </c>
      <c r="N3067" s="132">
        <v>0.15835249999999998</v>
      </c>
      <c r="O3067" s="132">
        <v>8.7632999999999999E-3</v>
      </c>
      <c r="P3067" s="132">
        <v>0</v>
      </c>
      <c r="Q3067" s="140">
        <v>0</v>
      </c>
      <c r="R3067" s="134">
        <v>1</v>
      </c>
      <c r="S3067" s="122">
        <f t="shared" si="94"/>
        <v>8.5714285714285712</v>
      </c>
      <c r="T3067" s="122">
        <f t="shared" si="95"/>
        <v>91.428571428571431</v>
      </c>
    </row>
    <row r="3068" spans="1:20" x14ac:dyDescent="0.25">
      <c r="A3068" s="3">
        <v>2014</v>
      </c>
      <c r="B3068" s="2" t="s">
        <v>299</v>
      </c>
      <c r="C3068" s="1">
        <v>3526100</v>
      </c>
      <c r="D3068" s="4">
        <v>11</v>
      </c>
      <c r="E3068" s="6">
        <v>11</v>
      </c>
      <c r="F3068" s="39">
        <v>352610011</v>
      </c>
      <c r="G3068" s="39">
        <v>70</v>
      </c>
      <c r="H3068" s="39">
        <v>6</v>
      </c>
      <c r="I3068" s="132">
        <v>0.17804490000000001</v>
      </c>
      <c r="J3068" s="132">
        <v>0.17653450000000001</v>
      </c>
      <c r="K3068" s="132">
        <v>1.5104000000000001E-3</v>
      </c>
      <c r="L3068" s="133">
        <v>0</v>
      </c>
      <c r="M3068" s="132">
        <v>3.2686200000000006E-2</v>
      </c>
      <c r="N3068" s="132">
        <v>9.5490000000000006E-4</v>
      </c>
      <c r="O3068" s="132">
        <v>0.11597779999999998</v>
      </c>
      <c r="P3068" s="132">
        <v>2.0193100000000002E-2</v>
      </c>
      <c r="Q3068" s="140">
        <v>92</v>
      </c>
      <c r="R3068" s="134">
        <v>13</v>
      </c>
      <c r="S3068" s="122">
        <f t="shared" si="94"/>
        <v>92.10526315789474</v>
      </c>
      <c r="T3068" s="122">
        <f t="shared" si="95"/>
        <v>7.8947368421052628</v>
      </c>
    </row>
    <row r="3069" spans="1:20" x14ac:dyDescent="0.25">
      <c r="A3069" s="3">
        <v>2014</v>
      </c>
      <c r="B3069" s="2" t="s">
        <v>300</v>
      </c>
      <c r="C3069" s="1">
        <v>3526209</v>
      </c>
      <c r="D3069" s="4">
        <v>11</v>
      </c>
      <c r="E3069" s="6">
        <v>11</v>
      </c>
      <c r="F3069" s="39">
        <v>352620911</v>
      </c>
      <c r="G3069" s="39">
        <v>2</v>
      </c>
      <c r="H3069" s="39">
        <v>18</v>
      </c>
      <c r="I3069" s="132">
        <v>6.3295900000000002E-2</v>
      </c>
      <c r="J3069" s="132">
        <v>4.9383299999999998E-2</v>
      </c>
      <c r="K3069" s="132">
        <v>1.3912600000000004E-2</v>
      </c>
      <c r="L3069" s="133">
        <v>0</v>
      </c>
      <c r="M3069" s="132">
        <v>6.0272899999999997E-2</v>
      </c>
      <c r="N3069" s="132">
        <v>2.3260000000000002E-4</v>
      </c>
      <c r="O3069" s="132">
        <v>1.9444E-3</v>
      </c>
      <c r="P3069" s="132">
        <v>0</v>
      </c>
      <c r="Q3069" s="140">
        <v>16</v>
      </c>
      <c r="R3069" s="134">
        <v>25</v>
      </c>
      <c r="S3069" s="122">
        <f t="shared" si="94"/>
        <v>10</v>
      </c>
      <c r="T3069" s="122">
        <f t="shared" si="95"/>
        <v>90</v>
      </c>
    </row>
    <row r="3070" spans="1:20" x14ac:dyDescent="0.25">
      <c r="A3070" s="3">
        <v>2014</v>
      </c>
      <c r="B3070" s="2" t="s">
        <v>300</v>
      </c>
      <c r="C3070" s="1">
        <v>3526209</v>
      </c>
      <c r="D3070" s="4">
        <v>11</v>
      </c>
      <c r="E3070" s="6">
        <v>6</v>
      </c>
      <c r="F3070" s="39">
        <v>35262096</v>
      </c>
      <c r="G3070" s="39">
        <v>0</v>
      </c>
      <c r="H3070" s="39">
        <v>1</v>
      </c>
      <c r="I3070" s="132">
        <v>3.4700000000000003E-5</v>
      </c>
      <c r="J3070" s="132">
        <v>0</v>
      </c>
      <c r="K3070" s="132">
        <v>3.4700000000000003E-5</v>
      </c>
      <c r="L3070" s="133">
        <v>0</v>
      </c>
      <c r="M3070" s="132">
        <v>0</v>
      </c>
      <c r="N3070" s="132">
        <v>0</v>
      </c>
      <c r="O3070" s="132">
        <v>0</v>
      </c>
      <c r="P3070" s="132">
        <v>0</v>
      </c>
      <c r="Q3070" s="140">
        <v>0</v>
      </c>
      <c r="R3070" s="134">
        <v>0</v>
      </c>
      <c r="S3070" s="122">
        <f t="shared" si="94"/>
        <v>0</v>
      </c>
      <c r="T3070" s="122">
        <f t="shared" si="95"/>
        <v>100</v>
      </c>
    </row>
    <row r="3071" spans="1:20" x14ac:dyDescent="0.25">
      <c r="A3071" s="3">
        <v>2014</v>
      </c>
      <c r="B3071" s="2" t="s">
        <v>301</v>
      </c>
      <c r="C3071" s="1">
        <v>3526308</v>
      </c>
      <c r="D3071" s="4">
        <v>2</v>
      </c>
      <c r="E3071" s="6">
        <v>2</v>
      </c>
      <c r="F3071" s="39">
        <v>35263082</v>
      </c>
      <c r="G3071" s="39">
        <v>7</v>
      </c>
      <c r="H3071" s="39">
        <v>0</v>
      </c>
      <c r="I3071" s="132">
        <v>4.3074099999999997E-2</v>
      </c>
      <c r="J3071" s="132">
        <v>4.3074099999999997E-2</v>
      </c>
      <c r="K3071" s="132">
        <v>0</v>
      </c>
      <c r="L3071" s="133">
        <v>9.3302891933028931E-3</v>
      </c>
      <c r="M3071" s="132">
        <v>1.6E-2</v>
      </c>
      <c r="N3071" s="132">
        <v>4.6300000000000001E-5</v>
      </c>
      <c r="O3071" s="132">
        <v>2.6749999999999999E-2</v>
      </c>
      <c r="P3071" s="132">
        <v>2.7779999999999998E-4</v>
      </c>
      <c r="Q3071" s="140">
        <v>7</v>
      </c>
      <c r="R3071" s="134">
        <v>1</v>
      </c>
      <c r="S3071" s="122">
        <f t="shared" si="94"/>
        <v>100</v>
      </c>
      <c r="T3071" s="122">
        <f t="shared" si="95"/>
        <v>0</v>
      </c>
    </row>
    <row r="3072" spans="1:20" x14ac:dyDescent="0.25">
      <c r="A3072" s="3">
        <v>2014</v>
      </c>
      <c r="B3072" s="2" t="s">
        <v>302</v>
      </c>
      <c r="C3072" s="1">
        <v>3526407</v>
      </c>
      <c r="D3072" s="4">
        <v>10</v>
      </c>
      <c r="E3072" s="6">
        <v>10</v>
      </c>
      <c r="F3072" s="39">
        <v>352640710</v>
      </c>
      <c r="G3072" s="39">
        <v>10</v>
      </c>
      <c r="H3072" s="39">
        <v>18</v>
      </c>
      <c r="I3072" s="132">
        <v>0.30624760000000001</v>
      </c>
      <c r="J3072" s="132">
        <v>0.29768519999999998</v>
      </c>
      <c r="K3072" s="132">
        <v>8.5624000000000013E-3</v>
      </c>
      <c r="L3072" s="133">
        <v>0</v>
      </c>
      <c r="M3072" s="132">
        <v>0.1100139</v>
      </c>
      <c r="N3072" s="132">
        <v>0.1856071</v>
      </c>
      <c r="O3072" s="132">
        <v>5.8568999999999991E-3</v>
      </c>
      <c r="P3072" s="132">
        <v>1.4074000000000001E-3</v>
      </c>
      <c r="Q3072" s="140">
        <v>8</v>
      </c>
      <c r="R3072" s="134">
        <v>22</v>
      </c>
      <c r="S3072" s="122">
        <f t="shared" si="94"/>
        <v>35.714285714285715</v>
      </c>
      <c r="T3072" s="122">
        <f t="shared" si="95"/>
        <v>64.285714285714292</v>
      </c>
    </row>
    <row r="3073" spans="1:20" x14ac:dyDescent="0.25">
      <c r="A3073" s="3">
        <v>2014</v>
      </c>
      <c r="B3073" s="2" t="s">
        <v>303</v>
      </c>
      <c r="C3073" s="1">
        <v>3526506</v>
      </c>
      <c r="D3073" s="4">
        <v>19</v>
      </c>
      <c r="E3073" s="6">
        <v>19</v>
      </c>
      <c r="F3073" s="39">
        <v>352650619</v>
      </c>
      <c r="G3073" s="39">
        <v>0</v>
      </c>
      <c r="H3073" s="39">
        <v>1</v>
      </c>
      <c r="I3073" s="132">
        <v>5.2099999999999999E-5</v>
      </c>
      <c r="J3073" s="132">
        <v>0</v>
      </c>
      <c r="K3073" s="132">
        <v>5.2099999999999999E-5</v>
      </c>
      <c r="L3073" s="133">
        <v>0</v>
      </c>
      <c r="M3073" s="132">
        <v>0</v>
      </c>
      <c r="N3073" s="132">
        <v>0</v>
      </c>
      <c r="O3073" s="132">
        <v>0</v>
      </c>
      <c r="P3073" s="132">
        <v>0</v>
      </c>
      <c r="Q3073" s="140">
        <v>0</v>
      </c>
      <c r="R3073" s="134">
        <v>1</v>
      </c>
      <c r="S3073" s="122">
        <f t="shared" si="94"/>
        <v>0</v>
      </c>
      <c r="T3073" s="122">
        <f t="shared" si="95"/>
        <v>100</v>
      </c>
    </row>
    <row r="3074" spans="1:20" x14ac:dyDescent="0.25">
      <c r="A3074" s="3">
        <v>2014</v>
      </c>
      <c r="B3074" s="2" t="s">
        <v>303</v>
      </c>
      <c r="C3074" s="1">
        <v>3526506</v>
      </c>
      <c r="D3074" s="4">
        <v>19</v>
      </c>
      <c r="E3074" s="6">
        <v>20</v>
      </c>
      <c r="F3074" s="39">
        <v>352650620</v>
      </c>
      <c r="G3074" s="39">
        <v>0</v>
      </c>
      <c r="H3074" s="39">
        <v>1</v>
      </c>
      <c r="I3074" s="132">
        <v>1.0629999999999999E-3</v>
      </c>
      <c r="J3074" s="132">
        <v>0</v>
      </c>
      <c r="K3074" s="132">
        <v>1.0629999999999999E-3</v>
      </c>
      <c r="L3074" s="133">
        <v>0</v>
      </c>
      <c r="M3074" s="132">
        <v>0</v>
      </c>
      <c r="N3074" s="132">
        <v>1.0629999999999999E-3</v>
      </c>
      <c r="O3074" s="132">
        <v>0</v>
      </c>
      <c r="P3074" s="132">
        <v>0</v>
      </c>
      <c r="Q3074" s="140">
        <v>0</v>
      </c>
      <c r="R3074" s="134">
        <v>0</v>
      </c>
      <c r="S3074" s="122">
        <f t="shared" si="94"/>
        <v>0</v>
      </c>
      <c r="T3074" s="122">
        <f t="shared" si="95"/>
        <v>100</v>
      </c>
    </row>
    <row r="3075" spans="1:20" x14ac:dyDescent="0.25">
      <c r="A3075" s="3">
        <v>2014</v>
      </c>
      <c r="B3075" s="2" t="s">
        <v>304</v>
      </c>
      <c r="C3075" s="1">
        <v>3526605</v>
      </c>
      <c r="D3075" s="4">
        <v>2</v>
      </c>
      <c r="E3075" s="6">
        <v>2</v>
      </c>
      <c r="F3075" s="39">
        <v>35266052</v>
      </c>
      <c r="G3075" s="39">
        <v>16</v>
      </c>
      <c r="H3075" s="39">
        <v>2</v>
      </c>
      <c r="I3075" s="132">
        <v>0.10351539999999998</v>
      </c>
      <c r="J3075" s="132">
        <v>0.10308489999999998</v>
      </c>
      <c r="K3075" s="132">
        <v>4.305E-4</v>
      </c>
      <c r="L3075" s="133">
        <v>0</v>
      </c>
      <c r="M3075" s="132">
        <v>1.8749999999999999E-2</v>
      </c>
      <c r="N3075" s="132">
        <v>6.5000000000000002E-2</v>
      </c>
      <c r="O3075" s="132">
        <v>1.2154400000000001E-2</v>
      </c>
      <c r="P3075" s="132">
        <v>4.5138000000000001E-3</v>
      </c>
      <c r="Q3075" s="140">
        <v>21</v>
      </c>
      <c r="R3075" s="134">
        <v>20</v>
      </c>
      <c r="S3075" s="122">
        <f t="shared" ref="S3075:S3138" si="96">IFERROR(((G3075)/(SUM($G3075:$H3075)))*100,0)</f>
        <v>88.888888888888886</v>
      </c>
      <c r="T3075" s="122">
        <f t="shared" ref="T3075:T3138" si="97">IFERROR(((H3075)/(SUM($G3075:$H3075)))*100,0)</f>
        <v>11.111111111111111</v>
      </c>
    </row>
    <row r="3076" spans="1:20" x14ac:dyDescent="0.25">
      <c r="A3076" s="3">
        <v>2014</v>
      </c>
      <c r="B3076" s="2" t="s">
        <v>305</v>
      </c>
      <c r="C3076" s="1">
        <v>3526704</v>
      </c>
      <c r="D3076" s="4">
        <v>9</v>
      </c>
      <c r="E3076" s="6">
        <v>9</v>
      </c>
      <c r="F3076" s="39">
        <v>35267049</v>
      </c>
      <c r="G3076" s="39">
        <v>43</v>
      </c>
      <c r="H3076" s="39">
        <v>39</v>
      </c>
      <c r="I3076" s="132">
        <v>0.25135069999999987</v>
      </c>
      <c r="J3076" s="132">
        <v>0.23676889999999987</v>
      </c>
      <c r="K3076" s="132">
        <v>1.4581800000000006E-2</v>
      </c>
      <c r="L3076" s="133">
        <v>0.40729578893962459</v>
      </c>
      <c r="M3076" s="132">
        <v>0</v>
      </c>
      <c r="N3076" s="132">
        <v>4.57551E-2</v>
      </c>
      <c r="O3076" s="132">
        <v>0.19794359999999986</v>
      </c>
      <c r="P3076" s="132">
        <v>3.8889999999999997E-3</v>
      </c>
      <c r="Q3076" s="140">
        <v>18</v>
      </c>
      <c r="R3076" s="134">
        <v>39</v>
      </c>
      <c r="S3076" s="122">
        <f t="shared" si="96"/>
        <v>52.439024390243901</v>
      </c>
      <c r="T3076" s="122">
        <f t="shared" si="97"/>
        <v>47.560975609756099</v>
      </c>
    </row>
    <row r="3077" spans="1:20" x14ac:dyDescent="0.25">
      <c r="A3077" s="3">
        <v>2014</v>
      </c>
      <c r="B3077" s="2" t="s">
        <v>306</v>
      </c>
      <c r="C3077" s="1">
        <v>3526803</v>
      </c>
      <c r="D3077" s="4">
        <v>13</v>
      </c>
      <c r="E3077" s="6">
        <v>13</v>
      </c>
      <c r="F3077" s="39">
        <v>352680313</v>
      </c>
      <c r="G3077" s="39">
        <v>5</v>
      </c>
      <c r="H3077" s="39">
        <v>50</v>
      </c>
      <c r="I3077" s="132">
        <v>0.47897009999999995</v>
      </c>
      <c r="J3077" s="132">
        <v>0.2098959</v>
      </c>
      <c r="K3077" s="132">
        <v>0.26907419999999999</v>
      </c>
      <c r="L3077" s="133">
        <v>0</v>
      </c>
      <c r="M3077" s="132">
        <v>0</v>
      </c>
      <c r="N3077" s="132">
        <v>0.46514590000000011</v>
      </c>
      <c r="O3077" s="132">
        <v>1.3171999999999999E-3</v>
      </c>
      <c r="P3077" s="132">
        <v>0</v>
      </c>
      <c r="Q3077" s="140">
        <v>12</v>
      </c>
      <c r="R3077" s="134">
        <v>10</v>
      </c>
      <c r="S3077" s="122">
        <f t="shared" si="96"/>
        <v>9.0909090909090917</v>
      </c>
      <c r="T3077" s="122">
        <f t="shared" si="97"/>
        <v>90.909090909090907</v>
      </c>
    </row>
    <row r="3078" spans="1:20" x14ac:dyDescent="0.25">
      <c r="A3078" s="3">
        <v>2014</v>
      </c>
      <c r="B3078" s="2" t="s">
        <v>306</v>
      </c>
      <c r="C3078" s="1">
        <v>3526803</v>
      </c>
      <c r="D3078" s="4">
        <v>13</v>
      </c>
      <c r="E3078" s="6">
        <v>17</v>
      </c>
      <c r="F3078" s="39">
        <v>352680317</v>
      </c>
      <c r="G3078" s="39">
        <v>2</v>
      </c>
      <c r="H3078" s="39">
        <v>3</v>
      </c>
      <c r="I3078" s="132">
        <v>0.51901609999999998</v>
      </c>
      <c r="J3078" s="132">
        <v>0.50925920000000002</v>
      </c>
      <c r="K3078" s="132">
        <v>9.7568999999999989E-3</v>
      </c>
      <c r="L3078" s="133">
        <v>0</v>
      </c>
      <c r="M3078" s="132">
        <v>0</v>
      </c>
      <c r="N3078" s="132">
        <v>0</v>
      </c>
      <c r="O3078" s="132">
        <v>0.51776610000000001</v>
      </c>
      <c r="P3078" s="132">
        <v>0</v>
      </c>
      <c r="Q3078" s="140">
        <v>0</v>
      </c>
      <c r="R3078" s="134">
        <v>0</v>
      </c>
      <c r="S3078" s="122">
        <f t="shared" si="96"/>
        <v>40</v>
      </c>
      <c r="T3078" s="122">
        <f t="shared" si="97"/>
        <v>60</v>
      </c>
    </row>
    <row r="3079" spans="1:20" x14ac:dyDescent="0.25">
      <c r="A3079" s="3">
        <v>2014</v>
      </c>
      <c r="B3079" s="2" t="s">
        <v>307</v>
      </c>
      <c r="C3079" s="1">
        <v>3526902</v>
      </c>
      <c r="D3079" s="4">
        <v>5</v>
      </c>
      <c r="E3079" s="6">
        <v>5</v>
      </c>
      <c r="F3079" s="39">
        <v>35269025</v>
      </c>
      <c r="G3079" s="39">
        <v>59</v>
      </c>
      <c r="H3079" s="39">
        <v>220</v>
      </c>
      <c r="I3079" s="132">
        <v>2.5647311000000008</v>
      </c>
      <c r="J3079" s="132">
        <v>2.3746578000000009</v>
      </c>
      <c r="K3079" s="132">
        <v>0.19007329999999981</v>
      </c>
      <c r="L3079" s="133">
        <v>0</v>
      </c>
      <c r="M3079" s="132">
        <v>1.9212999999999999E-3</v>
      </c>
      <c r="N3079" s="132">
        <v>2.3912192999999999</v>
      </c>
      <c r="O3079" s="132">
        <v>0.13906829999999987</v>
      </c>
      <c r="P3079" s="132">
        <v>5.7929000000000001E-3</v>
      </c>
      <c r="Q3079" s="140">
        <v>32</v>
      </c>
      <c r="R3079" s="134">
        <v>249</v>
      </c>
      <c r="S3079" s="122">
        <f t="shared" si="96"/>
        <v>21.146953405017921</v>
      </c>
      <c r="T3079" s="122">
        <f t="shared" si="97"/>
        <v>78.853046594982075</v>
      </c>
    </row>
    <row r="3080" spans="1:20" x14ac:dyDescent="0.25">
      <c r="A3080" s="3">
        <v>2014</v>
      </c>
      <c r="B3080" s="2" t="s">
        <v>308</v>
      </c>
      <c r="C3080" s="1">
        <v>3527009</v>
      </c>
      <c r="D3080" s="4">
        <v>9</v>
      </c>
      <c r="E3080" s="6">
        <v>9</v>
      </c>
      <c r="F3080" s="39">
        <v>35270099</v>
      </c>
      <c r="G3080" s="39">
        <v>7</v>
      </c>
      <c r="H3080" s="39">
        <v>9</v>
      </c>
      <c r="I3080" s="132">
        <v>4.9102999999999994E-3</v>
      </c>
      <c r="J3080" s="132">
        <v>2.1934999999999997E-3</v>
      </c>
      <c r="K3080" s="132">
        <v>2.7167999999999997E-3</v>
      </c>
      <c r="L3080" s="133">
        <v>0</v>
      </c>
      <c r="M3080" s="132">
        <v>0</v>
      </c>
      <c r="N3080" s="132">
        <v>4.7219999999999999E-4</v>
      </c>
      <c r="O3080" s="132">
        <v>1.6056000000000002E-3</v>
      </c>
      <c r="P3080" s="132">
        <v>2.6553999999999996E-3</v>
      </c>
      <c r="Q3080" s="140">
        <v>9</v>
      </c>
      <c r="R3080" s="134">
        <v>10</v>
      </c>
      <c r="S3080" s="122">
        <f t="shared" si="96"/>
        <v>43.75</v>
      </c>
      <c r="T3080" s="122">
        <f t="shared" si="97"/>
        <v>56.25</v>
      </c>
    </row>
    <row r="3081" spans="1:20" x14ac:dyDescent="0.25">
      <c r="A3081" s="3">
        <v>2014</v>
      </c>
      <c r="B3081" s="2" t="s">
        <v>309</v>
      </c>
      <c r="C3081" s="1">
        <v>3527108</v>
      </c>
      <c r="D3081" s="4">
        <v>16</v>
      </c>
      <c r="E3081" s="6">
        <v>16</v>
      </c>
      <c r="F3081" s="39">
        <v>352710816</v>
      </c>
      <c r="G3081" s="39">
        <v>6</v>
      </c>
      <c r="H3081" s="39">
        <v>50</v>
      </c>
      <c r="I3081" s="132">
        <v>0.22988819999999993</v>
      </c>
      <c r="J3081" s="132">
        <v>7.5199700000000008E-2</v>
      </c>
      <c r="K3081" s="132">
        <v>0.15468849999999992</v>
      </c>
      <c r="L3081" s="133">
        <v>0</v>
      </c>
      <c r="M3081" s="132">
        <v>0</v>
      </c>
      <c r="N3081" s="132">
        <v>0.20842569999999991</v>
      </c>
      <c r="O3081" s="132">
        <v>6.3340000000000002E-3</v>
      </c>
      <c r="P3081" s="132">
        <v>0</v>
      </c>
      <c r="Q3081" s="140">
        <v>0</v>
      </c>
      <c r="R3081" s="134">
        <v>7</v>
      </c>
      <c r="S3081" s="122">
        <f t="shared" si="96"/>
        <v>10.714285714285714</v>
      </c>
      <c r="T3081" s="122">
        <f t="shared" si="97"/>
        <v>89.285714285714292</v>
      </c>
    </row>
    <row r="3082" spans="1:20" x14ac:dyDescent="0.25">
      <c r="A3082" s="3">
        <v>2014</v>
      </c>
      <c r="B3082" s="2" t="s">
        <v>309</v>
      </c>
      <c r="C3082" s="1">
        <v>3527108</v>
      </c>
      <c r="D3082" s="4">
        <v>16</v>
      </c>
      <c r="E3082" s="6">
        <v>20</v>
      </c>
      <c r="F3082" s="39">
        <v>352710820</v>
      </c>
      <c r="G3082" s="39">
        <v>2</v>
      </c>
      <c r="H3082" s="39">
        <v>1</v>
      </c>
      <c r="I3082" s="132">
        <v>0.25466430000000001</v>
      </c>
      <c r="J3082" s="132">
        <v>0.25462960000000001</v>
      </c>
      <c r="K3082" s="132">
        <v>3.4700000000000003E-5</v>
      </c>
      <c r="L3082" s="133">
        <v>0</v>
      </c>
      <c r="M3082" s="132">
        <v>0</v>
      </c>
      <c r="N3082" s="132">
        <v>0</v>
      </c>
      <c r="O3082" s="132">
        <v>0.25462960000000001</v>
      </c>
      <c r="P3082" s="132">
        <v>0</v>
      </c>
      <c r="Q3082" s="140">
        <v>0</v>
      </c>
      <c r="R3082" s="134">
        <v>5</v>
      </c>
      <c r="S3082" s="122">
        <f t="shared" si="96"/>
        <v>66.666666666666657</v>
      </c>
      <c r="T3082" s="122">
        <f t="shared" si="97"/>
        <v>33.333333333333329</v>
      </c>
    </row>
    <row r="3083" spans="1:20" x14ac:dyDescent="0.25">
      <c r="A3083" s="3">
        <v>2014</v>
      </c>
      <c r="B3083" s="2" t="s">
        <v>310</v>
      </c>
      <c r="C3083" s="1">
        <v>3527207</v>
      </c>
      <c r="D3083" s="4">
        <v>2</v>
      </c>
      <c r="E3083" s="6">
        <v>2</v>
      </c>
      <c r="F3083" s="39">
        <v>35272072</v>
      </c>
      <c r="G3083" s="39">
        <v>17</v>
      </c>
      <c r="H3083" s="39">
        <v>43</v>
      </c>
      <c r="I3083" s="132">
        <v>0.10586969999999997</v>
      </c>
      <c r="J3083" s="132">
        <v>3.6384E-3</v>
      </c>
      <c r="K3083" s="132">
        <v>0.10223129999999997</v>
      </c>
      <c r="L3083" s="133">
        <v>8.1516996448503312E-2</v>
      </c>
      <c r="M3083" s="132">
        <v>0</v>
      </c>
      <c r="N3083" s="132">
        <v>9.8597199999999968E-2</v>
      </c>
      <c r="O3083" s="132">
        <v>2.0833000000000002E-3</v>
      </c>
      <c r="P3083" s="132">
        <v>8.6240000000000036E-4</v>
      </c>
      <c r="Q3083" s="140">
        <v>14</v>
      </c>
      <c r="R3083" s="134">
        <v>46</v>
      </c>
      <c r="S3083" s="122">
        <f t="shared" si="96"/>
        <v>28.333333333333332</v>
      </c>
      <c r="T3083" s="122">
        <f t="shared" si="97"/>
        <v>71.666666666666671</v>
      </c>
    </row>
    <row r="3084" spans="1:20" x14ac:dyDescent="0.25">
      <c r="A3084" s="3">
        <v>2014</v>
      </c>
      <c r="B3084" s="2" t="s">
        <v>311</v>
      </c>
      <c r="C3084" s="1">
        <v>3527256</v>
      </c>
      <c r="D3084" s="4">
        <v>19</v>
      </c>
      <c r="E3084" s="6">
        <v>19</v>
      </c>
      <c r="F3084" s="39">
        <v>352725619</v>
      </c>
      <c r="G3084" s="39">
        <v>1</v>
      </c>
      <c r="H3084" s="39">
        <v>8</v>
      </c>
      <c r="I3084" s="132">
        <v>5.1337999999999991E-3</v>
      </c>
      <c r="J3084" s="132">
        <v>1.6666999999999999E-3</v>
      </c>
      <c r="K3084" s="132">
        <v>3.4670999999999994E-3</v>
      </c>
      <c r="L3084" s="133">
        <v>0</v>
      </c>
      <c r="M3084" s="132">
        <v>0</v>
      </c>
      <c r="N3084" s="132">
        <v>0</v>
      </c>
      <c r="O3084" s="132">
        <v>1.6666999999999999E-3</v>
      </c>
      <c r="P3084" s="132">
        <v>0</v>
      </c>
      <c r="Q3084" s="140">
        <v>3</v>
      </c>
      <c r="R3084" s="134">
        <v>0</v>
      </c>
      <c r="S3084" s="122">
        <f t="shared" si="96"/>
        <v>11.111111111111111</v>
      </c>
      <c r="T3084" s="122">
        <f t="shared" si="97"/>
        <v>88.888888888888886</v>
      </c>
    </row>
    <row r="3085" spans="1:20" x14ac:dyDescent="0.25">
      <c r="A3085" s="3">
        <v>2014</v>
      </c>
      <c r="B3085" s="2" t="s">
        <v>312</v>
      </c>
      <c r="C3085" s="1">
        <v>3527306</v>
      </c>
      <c r="D3085" s="4">
        <v>5</v>
      </c>
      <c r="E3085" s="6">
        <v>5</v>
      </c>
      <c r="F3085" s="39">
        <v>35273065</v>
      </c>
      <c r="G3085" s="39">
        <v>16</v>
      </c>
      <c r="H3085" s="39">
        <v>40</v>
      </c>
      <c r="I3085" s="132">
        <v>0.33735339999999997</v>
      </c>
      <c r="J3085" s="132">
        <v>0.30244489999999996</v>
      </c>
      <c r="K3085" s="132">
        <v>3.4908499999999995E-2</v>
      </c>
      <c r="L3085" s="133">
        <v>0</v>
      </c>
      <c r="M3085" s="132">
        <v>0.25555549999999999</v>
      </c>
      <c r="N3085" s="132">
        <v>7.1761499999999978E-2</v>
      </c>
      <c r="O3085" s="132">
        <v>7.0723000000000001E-3</v>
      </c>
      <c r="P3085" s="132">
        <v>9.6289999999999993E-4</v>
      </c>
      <c r="Q3085" s="140">
        <v>28</v>
      </c>
      <c r="R3085" s="134">
        <v>49</v>
      </c>
      <c r="S3085" s="122">
        <f t="shared" si="96"/>
        <v>28.571428571428569</v>
      </c>
      <c r="T3085" s="122">
        <f t="shared" si="97"/>
        <v>71.428571428571431</v>
      </c>
    </row>
    <row r="3086" spans="1:20" x14ac:dyDescent="0.25">
      <c r="A3086" s="3">
        <v>2014</v>
      </c>
      <c r="B3086" s="2" t="s">
        <v>313</v>
      </c>
      <c r="C3086" s="1">
        <v>3527405</v>
      </c>
      <c r="D3086" s="4">
        <v>20</v>
      </c>
      <c r="E3086" s="6">
        <v>20</v>
      </c>
      <c r="F3086" s="39">
        <v>352740520</v>
      </c>
      <c r="G3086" s="39">
        <v>4</v>
      </c>
      <c r="H3086" s="39">
        <v>13</v>
      </c>
      <c r="I3086" s="132">
        <v>6.3044299999999998E-2</v>
      </c>
      <c r="J3086" s="132">
        <v>5.2931100000000002E-2</v>
      </c>
      <c r="K3086" s="132">
        <v>1.0113199999999999E-2</v>
      </c>
      <c r="L3086" s="133">
        <v>0</v>
      </c>
      <c r="M3086" s="132">
        <v>7.5978E-3</v>
      </c>
      <c r="N3086" s="132">
        <v>5.4839500000000006E-2</v>
      </c>
      <c r="O3086" s="132">
        <v>0</v>
      </c>
      <c r="P3086" s="132">
        <v>0</v>
      </c>
      <c r="Q3086" s="140">
        <v>6</v>
      </c>
      <c r="R3086" s="134">
        <v>7</v>
      </c>
      <c r="S3086" s="122">
        <f t="shared" si="96"/>
        <v>23.52941176470588</v>
      </c>
      <c r="T3086" s="122">
        <f t="shared" si="97"/>
        <v>76.470588235294116</v>
      </c>
    </row>
    <row r="3087" spans="1:20" x14ac:dyDescent="0.25">
      <c r="A3087" s="3">
        <v>2014</v>
      </c>
      <c r="B3087" s="2" t="s">
        <v>313</v>
      </c>
      <c r="C3087" s="1">
        <v>3527405</v>
      </c>
      <c r="D3087" s="4">
        <v>20</v>
      </c>
      <c r="E3087" s="6">
        <v>21</v>
      </c>
      <c r="F3087" s="39">
        <v>352740521</v>
      </c>
      <c r="G3087" s="39">
        <v>0</v>
      </c>
      <c r="H3087" s="39">
        <v>5</v>
      </c>
      <c r="I3087" s="132">
        <v>3.8574999999999994E-3</v>
      </c>
      <c r="J3087" s="132">
        <v>0</v>
      </c>
      <c r="K3087" s="132">
        <v>3.8574999999999994E-3</v>
      </c>
      <c r="L3087" s="133">
        <v>0</v>
      </c>
      <c r="M3087" s="132">
        <v>3.7036999999999999E-3</v>
      </c>
      <c r="N3087" s="132">
        <v>0</v>
      </c>
      <c r="O3087" s="132">
        <v>0</v>
      </c>
      <c r="P3087" s="132">
        <v>0</v>
      </c>
      <c r="Q3087" s="140">
        <v>1</v>
      </c>
      <c r="R3087" s="134">
        <v>0</v>
      </c>
      <c r="S3087" s="122">
        <f t="shared" si="96"/>
        <v>0</v>
      </c>
      <c r="T3087" s="122">
        <f t="shared" si="97"/>
        <v>100</v>
      </c>
    </row>
    <row r="3088" spans="1:20" x14ac:dyDescent="0.25">
      <c r="A3088" s="3">
        <v>2014</v>
      </c>
      <c r="B3088" s="2" t="s">
        <v>314</v>
      </c>
      <c r="C3088" s="1">
        <v>3527504</v>
      </c>
      <c r="D3088" s="4">
        <v>17</v>
      </c>
      <c r="E3088" s="6">
        <v>17</v>
      </c>
      <c r="F3088" s="39">
        <v>352750417</v>
      </c>
      <c r="G3088" s="39">
        <v>12</v>
      </c>
      <c r="H3088" s="39">
        <v>3</v>
      </c>
      <c r="I3088" s="132">
        <v>0.49869529999999995</v>
      </c>
      <c r="J3088" s="132">
        <v>0.49477249999999995</v>
      </c>
      <c r="K3088" s="132">
        <v>3.9227999999999997E-3</v>
      </c>
      <c r="L3088" s="133">
        <v>0</v>
      </c>
      <c r="M3088" s="132">
        <v>3.7916999999999998E-3</v>
      </c>
      <c r="N3088" s="132">
        <v>6.1699999999999995E-5</v>
      </c>
      <c r="O3088" s="132">
        <v>0.49484189999999995</v>
      </c>
      <c r="P3088" s="132">
        <v>0</v>
      </c>
      <c r="Q3088" s="140">
        <v>4</v>
      </c>
      <c r="R3088" s="134">
        <v>1</v>
      </c>
      <c r="S3088" s="122">
        <f t="shared" si="96"/>
        <v>80</v>
      </c>
      <c r="T3088" s="122">
        <f t="shared" si="97"/>
        <v>20</v>
      </c>
    </row>
    <row r="3089" spans="1:20" x14ac:dyDescent="0.25">
      <c r="A3089" s="3">
        <v>2014</v>
      </c>
      <c r="B3089" s="2" t="s">
        <v>315</v>
      </c>
      <c r="C3089" s="1">
        <v>3527603</v>
      </c>
      <c r="D3089" s="4">
        <v>9</v>
      </c>
      <c r="E3089" s="6">
        <v>9</v>
      </c>
      <c r="F3089" s="39">
        <v>35276039</v>
      </c>
      <c r="G3089" s="39">
        <v>4</v>
      </c>
      <c r="H3089" s="39">
        <v>6</v>
      </c>
      <c r="I3089" s="132">
        <v>0.16297769999999998</v>
      </c>
      <c r="J3089" s="132">
        <v>0.13457489999999997</v>
      </c>
      <c r="K3089" s="132">
        <v>2.8402799999999999E-2</v>
      </c>
      <c r="L3089" s="133">
        <v>0.87357245053272448</v>
      </c>
      <c r="M3089" s="132">
        <v>0</v>
      </c>
      <c r="N3089" s="132">
        <v>2.2685200000000003E-2</v>
      </c>
      <c r="O3089" s="132">
        <v>0.14029249999999996</v>
      </c>
      <c r="P3089" s="132">
        <v>0</v>
      </c>
      <c r="Q3089" s="140">
        <v>7</v>
      </c>
      <c r="R3089" s="134">
        <v>4</v>
      </c>
      <c r="S3089" s="122">
        <f t="shared" si="96"/>
        <v>40</v>
      </c>
      <c r="T3089" s="122">
        <f t="shared" si="97"/>
        <v>60</v>
      </c>
    </row>
    <row r="3090" spans="1:20" x14ac:dyDescent="0.25">
      <c r="A3090" s="3">
        <v>2014</v>
      </c>
      <c r="B3090" s="2" t="s">
        <v>315</v>
      </c>
      <c r="C3090" s="1">
        <v>3527603</v>
      </c>
      <c r="D3090" s="4">
        <v>9</v>
      </c>
      <c r="E3090" s="6">
        <v>4</v>
      </c>
      <c r="F3090" s="39">
        <v>35276034</v>
      </c>
      <c r="G3090" s="39">
        <v>0</v>
      </c>
      <c r="H3090" s="39">
        <v>2</v>
      </c>
      <c r="I3090" s="132">
        <v>9.2609999999999998E-2</v>
      </c>
      <c r="J3090" s="132">
        <v>0</v>
      </c>
      <c r="K3090" s="132">
        <v>9.2609999999999998E-2</v>
      </c>
      <c r="L3090" s="133">
        <v>0</v>
      </c>
      <c r="M3090" s="132">
        <v>0</v>
      </c>
      <c r="N3090" s="132">
        <v>0</v>
      </c>
      <c r="O3090" s="132">
        <v>9.2592599999999997E-2</v>
      </c>
      <c r="P3090" s="132">
        <v>0</v>
      </c>
      <c r="Q3090" s="140">
        <v>0</v>
      </c>
      <c r="R3090" s="134">
        <v>0</v>
      </c>
      <c r="S3090" s="122">
        <f t="shared" si="96"/>
        <v>0</v>
      </c>
      <c r="T3090" s="122">
        <f t="shared" si="97"/>
        <v>100</v>
      </c>
    </row>
    <row r="3091" spans="1:20" x14ac:dyDescent="0.25">
      <c r="A3091" s="3">
        <v>2014</v>
      </c>
      <c r="B3091" s="2" t="s">
        <v>316</v>
      </c>
      <c r="C3091" s="1">
        <v>3527702</v>
      </c>
      <c r="D3091" s="4">
        <v>20</v>
      </c>
      <c r="E3091" s="6">
        <v>20</v>
      </c>
      <c r="F3091" s="39">
        <v>352770220</v>
      </c>
      <c r="G3091" s="39">
        <v>2</v>
      </c>
      <c r="H3091" s="39">
        <v>3</v>
      </c>
      <c r="I3091" s="132">
        <v>1.1002900000000001E-2</v>
      </c>
      <c r="J3091" s="132">
        <v>1.3611000000000001E-3</v>
      </c>
      <c r="K3091" s="132">
        <v>9.6418000000000007E-3</v>
      </c>
      <c r="L3091" s="133">
        <v>0</v>
      </c>
      <c r="M3091" s="132">
        <v>9.6123000000000007E-3</v>
      </c>
      <c r="N3091" s="132">
        <v>0</v>
      </c>
      <c r="O3091" s="132">
        <v>1.3611000000000001E-3</v>
      </c>
      <c r="P3091" s="132">
        <v>0</v>
      </c>
      <c r="Q3091" s="140">
        <v>2</v>
      </c>
      <c r="R3091" s="134">
        <v>1</v>
      </c>
      <c r="S3091" s="122">
        <f t="shared" si="96"/>
        <v>40</v>
      </c>
      <c r="T3091" s="122">
        <f t="shared" si="97"/>
        <v>60</v>
      </c>
    </row>
    <row r="3092" spans="1:20" x14ac:dyDescent="0.25">
      <c r="A3092" s="3">
        <v>2014</v>
      </c>
      <c r="B3092" s="2" t="s">
        <v>317</v>
      </c>
      <c r="C3092" s="1">
        <v>3527801</v>
      </c>
      <c r="D3092" s="4">
        <v>17</v>
      </c>
      <c r="E3092" s="6">
        <v>17</v>
      </c>
      <c r="F3092" s="39">
        <v>352780117</v>
      </c>
      <c r="G3092" s="39">
        <v>6</v>
      </c>
      <c r="H3092" s="39">
        <v>6</v>
      </c>
      <c r="I3092" s="132">
        <v>1.41245E-2</v>
      </c>
      <c r="J3092" s="132">
        <v>1.7094E-3</v>
      </c>
      <c r="K3092" s="132">
        <v>1.24151E-2</v>
      </c>
      <c r="L3092" s="133">
        <v>0</v>
      </c>
      <c r="M3092" s="132">
        <v>1.15741E-2</v>
      </c>
      <c r="N3092" s="132">
        <v>7.0220000000000005E-4</v>
      </c>
      <c r="O3092" s="132">
        <v>1.6423000000000002E-3</v>
      </c>
      <c r="P3092" s="132">
        <v>0</v>
      </c>
      <c r="Q3092" s="140">
        <v>1</v>
      </c>
      <c r="R3092" s="134">
        <v>0</v>
      </c>
      <c r="S3092" s="122">
        <f t="shared" si="96"/>
        <v>50</v>
      </c>
      <c r="T3092" s="122">
        <f t="shared" si="97"/>
        <v>50</v>
      </c>
    </row>
    <row r="3093" spans="1:20" x14ac:dyDescent="0.25">
      <c r="A3093" s="3">
        <v>2014</v>
      </c>
      <c r="B3093" s="2" t="s">
        <v>317</v>
      </c>
      <c r="C3093" s="1">
        <v>3527801</v>
      </c>
      <c r="D3093" s="4">
        <v>17</v>
      </c>
      <c r="E3093" s="6">
        <v>21</v>
      </c>
      <c r="F3093" s="39">
        <v>352780121</v>
      </c>
      <c r="G3093" s="39">
        <v>1</v>
      </c>
      <c r="H3093" s="39">
        <v>0</v>
      </c>
      <c r="I3093" s="132">
        <v>1.9288E-3</v>
      </c>
      <c r="J3093" s="132">
        <v>1.9288E-3</v>
      </c>
      <c r="K3093" s="132">
        <v>0</v>
      </c>
      <c r="L3093" s="133">
        <v>0</v>
      </c>
      <c r="M3093" s="132">
        <v>1.9288E-3</v>
      </c>
      <c r="N3093" s="132">
        <v>0</v>
      </c>
      <c r="O3093" s="132">
        <v>0</v>
      </c>
      <c r="P3093" s="132">
        <v>0</v>
      </c>
      <c r="Q3093" s="140">
        <v>0</v>
      </c>
      <c r="R3093" s="134">
        <v>0</v>
      </c>
      <c r="S3093" s="122">
        <f t="shared" si="96"/>
        <v>100</v>
      </c>
      <c r="T3093" s="122">
        <f t="shared" si="97"/>
        <v>0</v>
      </c>
    </row>
    <row r="3094" spans="1:20" x14ac:dyDescent="0.25">
      <c r="A3094" s="3">
        <v>2014</v>
      </c>
      <c r="B3094" s="2" t="s">
        <v>318</v>
      </c>
      <c r="C3094" s="1">
        <v>3527900</v>
      </c>
      <c r="D3094" s="4">
        <v>21</v>
      </c>
      <c r="E3094" s="6">
        <v>21</v>
      </c>
      <c r="F3094" s="39">
        <v>352790021</v>
      </c>
      <c r="G3094" s="39">
        <v>0</v>
      </c>
      <c r="H3094" s="39">
        <v>0</v>
      </c>
      <c r="I3094" s="132">
        <v>0</v>
      </c>
      <c r="J3094" s="132">
        <v>0</v>
      </c>
      <c r="K3094" s="132">
        <v>0</v>
      </c>
      <c r="L3094" s="133">
        <v>0</v>
      </c>
      <c r="M3094" s="132">
        <v>0</v>
      </c>
      <c r="N3094" s="132">
        <v>0</v>
      </c>
      <c r="O3094" s="132">
        <v>0</v>
      </c>
      <c r="P3094" s="132">
        <v>0</v>
      </c>
      <c r="Q3094" s="140">
        <v>0</v>
      </c>
      <c r="R3094" s="134">
        <v>2</v>
      </c>
      <c r="S3094" s="122">
        <f t="shared" si="96"/>
        <v>0</v>
      </c>
      <c r="T3094" s="122">
        <f t="shared" si="97"/>
        <v>0</v>
      </c>
    </row>
    <row r="3095" spans="1:20" x14ac:dyDescent="0.25">
      <c r="A3095" s="3">
        <v>2014</v>
      </c>
      <c r="B3095" s="2" t="s">
        <v>318</v>
      </c>
      <c r="C3095" s="1">
        <v>3527900</v>
      </c>
      <c r="D3095" s="4">
        <v>21</v>
      </c>
      <c r="E3095" s="6">
        <v>17</v>
      </c>
      <c r="F3095" s="39">
        <v>352790017</v>
      </c>
      <c r="G3095" s="39">
        <v>0</v>
      </c>
      <c r="H3095" s="39">
        <v>0</v>
      </c>
      <c r="I3095" s="132">
        <v>0</v>
      </c>
      <c r="J3095" s="132">
        <v>0</v>
      </c>
      <c r="K3095" s="132">
        <v>0</v>
      </c>
      <c r="L3095" s="133">
        <v>0</v>
      </c>
      <c r="M3095" s="132">
        <v>0</v>
      </c>
      <c r="N3095" s="132">
        <v>0</v>
      </c>
      <c r="O3095" s="132">
        <v>0</v>
      </c>
      <c r="P3095" s="132">
        <v>0</v>
      </c>
      <c r="Q3095" s="140">
        <v>0</v>
      </c>
      <c r="R3095" s="134">
        <v>2</v>
      </c>
      <c r="S3095" s="122">
        <f t="shared" si="96"/>
        <v>0</v>
      </c>
      <c r="T3095" s="122">
        <f t="shared" si="97"/>
        <v>0</v>
      </c>
    </row>
    <row r="3096" spans="1:20" x14ac:dyDescent="0.25">
      <c r="A3096" s="3">
        <v>2014</v>
      </c>
      <c r="B3096" s="2" t="s">
        <v>319</v>
      </c>
      <c r="C3096" s="1">
        <v>3528007</v>
      </c>
      <c r="D3096" s="4">
        <v>13</v>
      </c>
      <c r="E3096" s="6">
        <v>13</v>
      </c>
      <c r="F3096" s="39">
        <v>352800713</v>
      </c>
      <c r="G3096" s="39">
        <v>13</v>
      </c>
      <c r="H3096" s="39">
        <v>27</v>
      </c>
      <c r="I3096" s="132">
        <v>0.68005190000000004</v>
      </c>
      <c r="J3096" s="132">
        <v>0.53223540000000003</v>
      </c>
      <c r="K3096" s="132">
        <v>0.14781650000000002</v>
      </c>
      <c r="L3096" s="133">
        <v>0</v>
      </c>
      <c r="M3096" s="132">
        <v>4.9409800000000004E-2</v>
      </c>
      <c r="N3096" s="132">
        <v>0.57149819999999996</v>
      </c>
      <c r="O3096" s="132">
        <v>5.8507399999999994E-2</v>
      </c>
      <c r="P3096" s="132">
        <v>0</v>
      </c>
      <c r="Q3096" s="140">
        <v>6</v>
      </c>
      <c r="R3096" s="134">
        <v>0</v>
      </c>
      <c r="S3096" s="122">
        <f t="shared" si="96"/>
        <v>32.5</v>
      </c>
      <c r="T3096" s="122">
        <f t="shared" si="97"/>
        <v>67.5</v>
      </c>
    </row>
    <row r="3097" spans="1:20" x14ac:dyDescent="0.25">
      <c r="A3097" s="3">
        <v>2014</v>
      </c>
      <c r="B3097" s="2" t="s">
        <v>320</v>
      </c>
      <c r="C3097" s="1">
        <v>3528106</v>
      </c>
      <c r="D3097" s="4">
        <v>19</v>
      </c>
      <c r="E3097" s="6">
        <v>19</v>
      </c>
      <c r="F3097" s="39">
        <v>352810619</v>
      </c>
      <c r="G3097" s="39">
        <v>4</v>
      </c>
      <c r="H3097" s="39">
        <v>41</v>
      </c>
      <c r="I3097" s="132">
        <v>6.2057999999999992E-3</v>
      </c>
      <c r="J3097" s="132">
        <v>3.8286999999999996E-3</v>
      </c>
      <c r="K3097" s="132">
        <v>2.3770999999999992E-3</v>
      </c>
      <c r="L3097" s="133">
        <v>0</v>
      </c>
      <c r="M3097" s="132">
        <v>0</v>
      </c>
      <c r="N3097" s="132">
        <v>6.2389999999999993E-4</v>
      </c>
      <c r="O3097" s="132">
        <v>3.8286999999999996E-3</v>
      </c>
      <c r="P3097" s="132">
        <v>0</v>
      </c>
      <c r="Q3097" s="140">
        <v>1</v>
      </c>
      <c r="R3097" s="134">
        <v>0</v>
      </c>
      <c r="S3097" s="122">
        <f t="shared" si="96"/>
        <v>8.8888888888888893</v>
      </c>
      <c r="T3097" s="122">
        <f t="shared" si="97"/>
        <v>91.111111111111114</v>
      </c>
    </row>
    <row r="3098" spans="1:20" x14ac:dyDescent="0.25">
      <c r="A3098" s="3">
        <v>2014</v>
      </c>
      <c r="B3098" s="2" t="s">
        <v>321</v>
      </c>
      <c r="C3098" s="1">
        <v>3528205</v>
      </c>
      <c r="D3098" s="4">
        <v>15</v>
      </c>
      <c r="E3098" s="6">
        <v>15</v>
      </c>
      <c r="F3098" s="39">
        <v>352820515</v>
      </c>
      <c r="G3098" s="39">
        <v>6</v>
      </c>
      <c r="H3098" s="39">
        <v>4</v>
      </c>
      <c r="I3098" s="132">
        <v>4.9985100000000005E-2</v>
      </c>
      <c r="J3098" s="132">
        <v>4.5367100000000007E-2</v>
      </c>
      <c r="K3098" s="132">
        <v>4.6179999999999997E-3</v>
      </c>
      <c r="L3098" s="133">
        <v>0</v>
      </c>
      <c r="M3098" s="132">
        <v>4.5658999999999995E-3</v>
      </c>
      <c r="N3098" s="132">
        <v>0</v>
      </c>
      <c r="O3098" s="132">
        <v>4.5367100000000007E-2</v>
      </c>
      <c r="P3098" s="132">
        <v>0</v>
      </c>
      <c r="Q3098" s="140">
        <v>1</v>
      </c>
      <c r="R3098" s="134">
        <v>3</v>
      </c>
      <c r="S3098" s="122">
        <f t="shared" si="96"/>
        <v>60</v>
      </c>
      <c r="T3098" s="122">
        <f t="shared" si="97"/>
        <v>40</v>
      </c>
    </row>
    <row r="3099" spans="1:20" x14ac:dyDescent="0.25">
      <c r="A3099" s="3">
        <v>2014</v>
      </c>
      <c r="B3099" s="2" t="s">
        <v>322</v>
      </c>
      <c r="C3099" s="1">
        <v>3528304</v>
      </c>
      <c r="D3099" s="4">
        <v>19</v>
      </c>
      <c r="E3099" s="6">
        <v>19</v>
      </c>
      <c r="F3099" s="39">
        <v>352830419</v>
      </c>
      <c r="G3099" s="39">
        <v>0</v>
      </c>
      <c r="H3099" s="39">
        <v>5</v>
      </c>
      <c r="I3099" s="132">
        <v>1.2089999999999998E-4</v>
      </c>
      <c r="J3099" s="132">
        <v>0</v>
      </c>
      <c r="K3099" s="132">
        <v>1.2089999999999998E-4</v>
      </c>
      <c r="L3099" s="133">
        <v>0</v>
      </c>
      <c r="M3099" s="132">
        <v>0</v>
      </c>
      <c r="N3099" s="132">
        <v>0</v>
      </c>
      <c r="O3099" s="132">
        <v>0</v>
      </c>
      <c r="P3099" s="132">
        <v>0</v>
      </c>
      <c r="Q3099" s="140">
        <v>0</v>
      </c>
      <c r="R3099" s="134">
        <v>3</v>
      </c>
      <c r="S3099" s="122">
        <f t="shared" si="96"/>
        <v>0</v>
      </c>
      <c r="T3099" s="122">
        <f t="shared" si="97"/>
        <v>100</v>
      </c>
    </row>
    <row r="3100" spans="1:20" x14ac:dyDescent="0.25">
      <c r="A3100" s="3">
        <v>2014</v>
      </c>
      <c r="B3100" s="2" t="s">
        <v>322</v>
      </c>
      <c r="C3100" s="1">
        <v>3528304</v>
      </c>
      <c r="D3100" s="4">
        <v>19</v>
      </c>
      <c r="E3100" s="6">
        <v>18</v>
      </c>
      <c r="F3100" s="39">
        <v>352830418</v>
      </c>
      <c r="G3100" s="39">
        <v>7</v>
      </c>
      <c r="H3100" s="39">
        <v>3</v>
      </c>
      <c r="I3100" s="132">
        <v>7.5097200000000003E-2</v>
      </c>
      <c r="J3100" s="132">
        <v>6.7574099999999998E-2</v>
      </c>
      <c r="K3100" s="132">
        <v>7.5230999999999996E-3</v>
      </c>
      <c r="L3100" s="133">
        <v>0</v>
      </c>
      <c r="M3100" s="132">
        <v>0</v>
      </c>
      <c r="N3100" s="132">
        <v>1.1569999999999999E-4</v>
      </c>
      <c r="O3100" s="132">
        <v>7.4981500000000006E-2</v>
      </c>
      <c r="P3100" s="132">
        <v>0</v>
      </c>
      <c r="Q3100" s="140">
        <v>2</v>
      </c>
      <c r="R3100" s="134">
        <v>3</v>
      </c>
      <c r="S3100" s="122">
        <f t="shared" si="96"/>
        <v>70</v>
      </c>
      <c r="T3100" s="122">
        <f t="shared" si="97"/>
        <v>30</v>
      </c>
    </row>
    <row r="3101" spans="1:20" x14ac:dyDescent="0.25">
      <c r="A3101" s="3">
        <v>2014</v>
      </c>
      <c r="B3101" s="2" t="s">
        <v>323</v>
      </c>
      <c r="C3101" s="1">
        <v>3528403</v>
      </c>
      <c r="D3101" s="4">
        <v>10</v>
      </c>
      <c r="E3101" s="6">
        <v>10</v>
      </c>
      <c r="F3101" s="39">
        <v>352840310</v>
      </c>
      <c r="G3101" s="39">
        <v>20</v>
      </c>
      <c r="H3101" s="39">
        <v>71</v>
      </c>
      <c r="I3101" s="132">
        <v>0.2739608</v>
      </c>
      <c r="J3101" s="132">
        <v>0.17016350000000002</v>
      </c>
      <c r="K3101" s="132">
        <v>0.1037973</v>
      </c>
      <c r="L3101" s="133">
        <v>0</v>
      </c>
      <c r="M3101" s="132">
        <v>0.16490730000000003</v>
      </c>
      <c r="N3101" s="132">
        <v>5.1839E-3</v>
      </c>
      <c r="O3101" s="132">
        <v>3.6716600000000009E-2</v>
      </c>
      <c r="P3101" s="132">
        <v>8.7079999999999935E-3</v>
      </c>
      <c r="Q3101" s="140">
        <v>46</v>
      </c>
      <c r="R3101" s="134">
        <v>24</v>
      </c>
      <c r="S3101" s="122">
        <f t="shared" si="96"/>
        <v>21.978021978021978</v>
      </c>
      <c r="T3101" s="122">
        <f t="shared" si="97"/>
        <v>78.021978021978029</v>
      </c>
    </row>
    <row r="3102" spans="1:20" x14ac:dyDescent="0.25">
      <c r="A3102" s="3">
        <v>2014</v>
      </c>
      <c r="B3102" s="2" t="s">
        <v>324</v>
      </c>
      <c r="C3102" s="1">
        <v>3528502</v>
      </c>
      <c r="D3102" s="4">
        <v>6</v>
      </c>
      <c r="E3102" s="6">
        <v>6</v>
      </c>
      <c r="F3102" s="39">
        <v>35285026</v>
      </c>
      <c r="G3102" s="39">
        <v>13</v>
      </c>
      <c r="H3102" s="39">
        <v>52</v>
      </c>
      <c r="I3102" s="132">
        <v>2.2066111000000004</v>
      </c>
      <c r="J3102" s="132">
        <v>2.1783370000000004</v>
      </c>
      <c r="K3102" s="132">
        <v>2.8274100000000003E-2</v>
      </c>
      <c r="L3102" s="133">
        <v>0</v>
      </c>
      <c r="M3102" s="132">
        <v>2.1683333999999999</v>
      </c>
      <c r="N3102" s="132">
        <v>4.7091999999999993E-3</v>
      </c>
      <c r="O3102" s="132">
        <v>1.8584000000000001E-3</v>
      </c>
      <c r="P3102" s="132">
        <v>3.4142999999999999E-3</v>
      </c>
      <c r="Q3102" s="140">
        <v>23</v>
      </c>
      <c r="R3102" s="134">
        <v>36</v>
      </c>
      <c r="S3102" s="122">
        <f t="shared" si="96"/>
        <v>20</v>
      </c>
      <c r="T3102" s="122">
        <f t="shared" si="97"/>
        <v>80</v>
      </c>
    </row>
    <row r="3103" spans="1:20" x14ac:dyDescent="0.25">
      <c r="A3103" s="3">
        <v>2014</v>
      </c>
      <c r="B3103" s="2" t="s">
        <v>324</v>
      </c>
      <c r="C3103" s="1">
        <v>3528502</v>
      </c>
      <c r="D3103" s="4">
        <v>6</v>
      </c>
      <c r="E3103" s="6">
        <v>5</v>
      </c>
      <c r="F3103" s="39">
        <v>35285025</v>
      </c>
      <c r="G3103" s="39">
        <v>0</v>
      </c>
      <c r="H3103" s="39">
        <v>5</v>
      </c>
      <c r="I3103" s="132">
        <v>5.0231999999999994E-3</v>
      </c>
      <c r="J3103" s="132">
        <v>0</v>
      </c>
      <c r="K3103" s="132">
        <v>5.0231999999999994E-3</v>
      </c>
      <c r="L3103" s="133">
        <v>0</v>
      </c>
      <c r="M3103" s="132">
        <v>0</v>
      </c>
      <c r="N3103" s="132">
        <v>5.0231999999999994E-3</v>
      </c>
      <c r="O3103" s="132">
        <v>0</v>
      </c>
      <c r="P3103" s="132">
        <v>0</v>
      </c>
      <c r="Q3103" s="140">
        <v>1</v>
      </c>
      <c r="R3103" s="134">
        <v>6</v>
      </c>
      <c r="S3103" s="122">
        <f t="shared" si="96"/>
        <v>0</v>
      </c>
      <c r="T3103" s="122">
        <f t="shared" si="97"/>
        <v>100</v>
      </c>
    </row>
    <row r="3104" spans="1:20" x14ac:dyDescent="0.25">
      <c r="A3104" s="3">
        <v>2014</v>
      </c>
      <c r="B3104" s="2" t="s">
        <v>325</v>
      </c>
      <c r="C3104" s="1">
        <v>3528601</v>
      </c>
      <c r="D3104" s="4">
        <v>14</v>
      </c>
      <c r="E3104" s="6">
        <v>14</v>
      </c>
      <c r="F3104" s="39">
        <v>352860114</v>
      </c>
      <c r="G3104" s="39">
        <v>9</v>
      </c>
      <c r="H3104" s="39">
        <v>3</v>
      </c>
      <c r="I3104" s="132">
        <v>0.14194489999999998</v>
      </c>
      <c r="J3104" s="132">
        <v>0.13261389999999998</v>
      </c>
      <c r="K3104" s="132">
        <v>9.330999999999999E-3</v>
      </c>
      <c r="L3104" s="133">
        <v>0</v>
      </c>
      <c r="M3104" s="132">
        <v>9.2592999999999998E-3</v>
      </c>
      <c r="N3104" s="132">
        <v>1.67361E-2</v>
      </c>
      <c r="O3104" s="132">
        <v>0.11587779999999999</v>
      </c>
      <c r="P3104" s="132">
        <v>0</v>
      </c>
      <c r="Q3104" s="140">
        <v>6</v>
      </c>
      <c r="R3104" s="134">
        <v>0</v>
      </c>
      <c r="S3104" s="122">
        <f t="shared" si="96"/>
        <v>75</v>
      </c>
      <c r="T3104" s="122">
        <f t="shared" si="97"/>
        <v>25</v>
      </c>
    </row>
    <row r="3105" spans="1:20" x14ac:dyDescent="0.25">
      <c r="A3105" s="3">
        <v>2014</v>
      </c>
      <c r="B3105" s="2" t="s">
        <v>325</v>
      </c>
      <c r="C3105" s="1">
        <v>3528601</v>
      </c>
      <c r="D3105" s="4">
        <v>14</v>
      </c>
      <c r="E3105" s="6">
        <v>17</v>
      </c>
      <c r="F3105" s="39">
        <v>352860117</v>
      </c>
      <c r="G3105" s="39">
        <v>1</v>
      </c>
      <c r="H3105" s="39">
        <v>0</v>
      </c>
      <c r="I3105" s="132">
        <v>1.14734E-2</v>
      </c>
      <c r="J3105" s="132">
        <v>1.14734E-2</v>
      </c>
      <c r="K3105" s="132">
        <v>0</v>
      </c>
      <c r="L3105" s="133">
        <v>0</v>
      </c>
      <c r="M3105" s="132">
        <v>0</v>
      </c>
      <c r="N3105" s="132">
        <v>0</v>
      </c>
      <c r="O3105" s="132">
        <v>1.14734E-2</v>
      </c>
      <c r="P3105" s="132">
        <v>0</v>
      </c>
      <c r="Q3105" s="140">
        <v>0</v>
      </c>
      <c r="R3105" s="134">
        <v>0</v>
      </c>
      <c r="S3105" s="122">
        <f t="shared" si="96"/>
        <v>100</v>
      </c>
      <c r="T3105" s="122">
        <f t="shared" si="97"/>
        <v>0</v>
      </c>
    </row>
    <row r="3106" spans="1:20" x14ac:dyDescent="0.25">
      <c r="A3106" s="3">
        <v>2014</v>
      </c>
      <c r="B3106" s="2" t="s">
        <v>326</v>
      </c>
      <c r="C3106" s="1">
        <v>3528700</v>
      </c>
      <c r="D3106" s="4">
        <v>22</v>
      </c>
      <c r="E3106" s="6">
        <v>22</v>
      </c>
      <c r="F3106" s="39">
        <v>352870022</v>
      </c>
      <c r="G3106" s="39">
        <v>6</v>
      </c>
      <c r="H3106" s="39">
        <v>6</v>
      </c>
      <c r="I3106" s="132">
        <v>0.1366453</v>
      </c>
      <c r="J3106" s="132">
        <v>0.12620629999999999</v>
      </c>
      <c r="K3106" s="132">
        <v>1.0439E-2</v>
      </c>
      <c r="L3106" s="133">
        <v>0</v>
      </c>
      <c r="M3106" s="132">
        <v>6.4841000000000005E-3</v>
      </c>
      <c r="N3106" s="132">
        <v>8.3333299999999999E-2</v>
      </c>
      <c r="O3106" s="132">
        <v>4.0286999999999996E-2</v>
      </c>
      <c r="P3106" s="132">
        <v>3.2098999999999999E-3</v>
      </c>
      <c r="Q3106" s="140">
        <v>1</v>
      </c>
      <c r="R3106" s="134">
        <v>0</v>
      </c>
      <c r="S3106" s="122">
        <f t="shared" si="96"/>
        <v>50</v>
      </c>
      <c r="T3106" s="122">
        <f t="shared" si="97"/>
        <v>50</v>
      </c>
    </row>
    <row r="3107" spans="1:20" x14ac:dyDescent="0.25">
      <c r="A3107" s="3">
        <v>2014</v>
      </c>
      <c r="B3107" s="2" t="s">
        <v>327</v>
      </c>
      <c r="C3107" s="1">
        <v>3528809</v>
      </c>
      <c r="D3107" s="4">
        <v>17</v>
      </c>
      <c r="E3107" s="6">
        <v>17</v>
      </c>
      <c r="F3107" s="39">
        <v>352880917</v>
      </c>
      <c r="G3107" s="39">
        <v>8</v>
      </c>
      <c r="H3107" s="39">
        <v>21</v>
      </c>
      <c r="I3107" s="132">
        <v>0.22556159999999997</v>
      </c>
      <c r="J3107" s="132">
        <v>0.14986100000000002</v>
      </c>
      <c r="K3107" s="132">
        <v>7.5700599999999965E-2</v>
      </c>
      <c r="L3107" s="133">
        <v>0.31867513318112628</v>
      </c>
      <c r="M3107" s="132">
        <v>3.0119E-2</v>
      </c>
      <c r="N3107" s="132">
        <v>0.12583329999999998</v>
      </c>
      <c r="O3107" s="132">
        <v>6.3824000000000006E-2</v>
      </c>
      <c r="P3107" s="132">
        <v>2.0369999999999999E-4</v>
      </c>
      <c r="Q3107" s="140">
        <v>2</v>
      </c>
      <c r="R3107" s="134">
        <v>9</v>
      </c>
      <c r="S3107" s="122">
        <f t="shared" si="96"/>
        <v>27.586206896551722</v>
      </c>
      <c r="T3107" s="122">
        <f t="shared" si="97"/>
        <v>72.41379310344827</v>
      </c>
    </row>
    <row r="3108" spans="1:20" x14ac:dyDescent="0.25">
      <c r="A3108" s="3">
        <v>2014</v>
      </c>
      <c r="B3108" s="2" t="s">
        <v>328</v>
      </c>
      <c r="C3108" s="1">
        <v>3528858</v>
      </c>
      <c r="D3108" s="4">
        <v>16</v>
      </c>
      <c r="E3108" s="6">
        <v>16</v>
      </c>
      <c r="F3108" s="39">
        <v>352885816</v>
      </c>
      <c r="G3108" s="39">
        <v>4</v>
      </c>
      <c r="H3108" s="39">
        <v>18</v>
      </c>
      <c r="I3108" s="132">
        <v>0.16248279999999998</v>
      </c>
      <c r="J3108" s="132">
        <v>0.11766689999999999</v>
      </c>
      <c r="K3108" s="132">
        <v>4.4815899999999992E-2</v>
      </c>
      <c r="L3108" s="133">
        <v>0</v>
      </c>
      <c r="M3108" s="132">
        <v>0</v>
      </c>
      <c r="N3108" s="132">
        <v>0.1107291</v>
      </c>
      <c r="O3108" s="132">
        <v>2.9240999999999996E-2</v>
      </c>
      <c r="P3108" s="132">
        <v>0</v>
      </c>
      <c r="Q3108" s="140">
        <v>1</v>
      </c>
      <c r="R3108" s="134">
        <v>0</v>
      </c>
      <c r="S3108" s="122">
        <f t="shared" si="96"/>
        <v>18.181818181818183</v>
      </c>
      <c r="T3108" s="122">
        <f t="shared" si="97"/>
        <v>81.818181818181827</v>
      </c>
    </row>
    <row r="3109" spans="1:20" x14ac:dyDescent="0.25">
      <c r="A3109" s="3">
        <v>2014</v>
      </c>
      <c r="B3109" s="2" t="s">
        <v>329</v>
      </c>
      <c r="C3109" s="1">
        <v>3528908</v>
      </c>
      <c r="D3109" s="4">
        <v>21</v>
      </c>
      <c r="E3109" s="6">
        <v>21</v>
      </c>
      <c r="F3109" s="39">
        <v>352890821</v>
      </c>
      <c r="G3109" s="39">
        <v>0</v>
      </c>
      <c r="H3109" s="39">
        <v>10</v>
      </c>
      <c r="I3109" s="132">
        <v>1.3606599999999998E-2</v>
      </c>
      <c r="J3109" s="132">
        <v>0</v>
      </c>
      <c r="K3109" s="132">
        <v>1.3606599999999998E-2</v>
      </c>
      <c r="L3109" s="133">
        <v>0</v>
      </c>
      <c r="M3109" s="132">
        <v>1.3398199999999999E-2</v>
      </c>
      <c r="N3109" s="132">
        <v>0</v>
      </c>
      <c r="O3109" s="132">
        <v>9.2600000000000001E-5</v>
      </c>
      <c r="P3109" s="132">
        <v>0</v>
      </c>
      <c r="Q3109" s="140">
        <v>0</v>
      </c>
      <c r="R3109" s="134">
        <v>2</v>
      </c>
      <c r="S3109" s="122">
        <f t="shared" si="96"/>
        <v>0</v>
      </c>
      <c r="T3109" s="122">
        <f t="shared" si="97"/>
        <v>100</v>
      </c>
    </row>
    <row r="3110" spans="1:20" x14ac:dyDescent="0.25">
      <c r="A3110" s="3">
        <v>2014</v>
      </c>
      <c r="B3110" s="2" t="s">
        <v>330</v>
      </c>
      <c r="C3110" s="1">
        <v>3529005</v>
      </c>
      <c r="D3110" s="4">
        <v>21</v>
      </c>
      <c r="E3110" s="6">
        <v>21</v>
      </c>
      <c r="F3110" s="39">
        <v>352900521</v>
      </c>
      <c r="G3110" s="39">
        <v>16</v>
      </c>
      <c r="H3110" s="39">
        <v>67</v>
      </c>
      <c r="I3110" s="132">
        <v>0.23055279999999995</v>
      </c>
      <c r="J3110" s="132">
        <v>0.18162169999999997</v>
      </c>
      <c r="K3110" s="132">
        <v>4.8931099999999991E-2</v>
      </c>
      <c r="L3110" s="133">
        <v>0</v>
      </c>
      <c r="M3110" s="132">
        <v>0.16726849999999999</v>
      </c>
      <c r="N3110" s="132">
        <v>2.7615099999999997E-2</v>
      </c>
      <c r="O3110" s="132">
        <v>8.5666000000000006E-3</v>
      </c>
      <c r="P3110" s="132">
        <v>9.3300999999999992E-3</v>
      </c>
      <c r="Q3110" s="140">
        <v>13</v>
      </c>
      <c r="R3110" s="134">
        <v>7</v>
      </c>
      <c r="S3110" s="122">
        <f t="shared" si="96"/>
        <v>19.277108433734941</v>
      </c>
      <c r="T3110" s="122">
        <f t="shared" si="97"/>
        <v>80.722891566265062</v>
      </c>
    </row>
    <row r="3111" spans="1:20" x14ac:dyDescent="0.25">
      <c r="A3111" s="3">
        <v>2014</v>
      </c>
      <c r="B3111" s="2" t="s">
        <v>330</v>
      </c>
      <c r="C3111" s="1">
        <v>3529005</v>
      </c>
      <c r="D3111" s="4">
        <v>21</v>
      </c>
      <c r="E3111" s="6">
        <v>17</v>
      </c>
      <c r="F3111" s="39">
        <v>352900517</v>
      </c>
      <c r="G3111" s="39">
        <v>0</v>
      </c>
      <c r="H3111" s="39">
        <v>0</v>
      </c>
      <c r="I3111" s="132">
        <v>0</v>
      </c>
      <c r="J3111" s="132">
        <v>0</v>
      </c>
      <c r="K3111" s="132">
        <v>0</v>
      </c>
      <c r="L3111" s="133">
        <v>0</v>
      </c>
      <c r="M3111" s="132">
        <v>0</v>
      </c>
      <c r="N3111" s="132">
        <v>0</v>
      </c>
      <c r="O3111" s="132">
        <v>0</v>
      </c>
      <c r="P3111" s="132">
        <v>0</v>
      </c>
      <c r="Q3111" s="140">
        <v>1</v>
      </c>
      <c r="R3111" s="134">
        <v>0</v>
      </c>
      <c r="S3111" s="122">
        <f t="shared" si="96"/>
        <v>0</v>
      </c>
      <c r="T3111" s="122">
        <f t="shared" si="97"/>
        <v>0</v>
      </c>
    </row>
    <row r="3112" spans="1:20" x14ac:dyDescent="0.25">
      <c r="A3112" s="3">
        <v>2014</v>
      </c>
      <c r="B3112" s="2" t="s">
        <v>330</v>
      </c>
      <c r="C3112" s="1">
        <v>3529005</v>
      </c>
      <c r="D3112" s="4">
        <v>21</v>
      </c>
      <c r="E3112" s="6">
        <v>20</v>
      </c>
      <c r="F3112" s="39">
        <v>352900520</v>
      </c>
      <c r="G3112" s="39">
        <v>20</v>
      </c>
      <c r="H3112" s="39">
        <v>46</v>
      </c>
      <c r="I3112" s="132">
        <v>0.13053760000000006</v>
      </c>
      <c r="J3112" s="132">
        <v>8.9113400000000051E-2</v>
      </c>
      <c r="K3112" s="132">
        <v>4.1424200000000001E-2</v>
      </c>
      <c r="L3112" s="133">
        <v>0</v>
      </c>
      <c r="M3112" s="132">
        <v>7.2916599999999998E-2</v>
      </c>
      <c r="N3112" s="132">
        <v>7.6986000000000008E-3</v>
      </c>
      <c r="O3112" s="132">
        <v>2.9044100000000003E-2</v>
      </c>
      <c r="P3112" s="132">
        <v>0</v>
      </c>
      <c r="Q3112" s="140">
        <v>17</v>
      </c>
      <c r="R3112" s="134">
        <v>13</v>
      </c>
      <c r="S3112" s="122">
        <f t="shared" si="96"/>
        <v>30.303030303030305</v>
      </c>
      <c r="T3112" s="122">
        <f t="shared" si="97"/>
        <v>69.696969696969703</v>
      </c>
    </row>
    <row r="3113" spans="1:20" x14ac:dyDescent="0.25">
      <c r="A3113" s="3">
        <v>2014</v>
      </c>
      <c r="B3113" s="2" t="s">
        <v>331</v>
      </c>
      <c r="C3113" s="1">
        <v>3529104</v>
      </c>
      <c r="D3113" s="4">
        <v>18</v>
      </c>
      <c r="E3113" s="6">
        <v>18</v>
      </c>
      <c r="F3113" s="39">
        <v>352910418</v>
      </c>
      <c r="G3113" s="39">
        <v>17</v>
      </c>
      <c r="H3113" s="39">
        <v>11</v>
      </c>
      <c r="I3113" s="132">
        <v>1.2784100000000001E-2</v>
      </c>
      <c r="J3113" s="132">
        <v>3.8297999999999991E-3</v>
      </c>
      <c r="K3113" s="132">
        <v>8.9543000000000018E-3</v>
      </c>
      <c r="L3113" s="133">
        <v>0</v>
      </c>
      <c r="M3113" s="132">
        <v>0</v>
      </c>
      <c r="N3113" s="132">
        <v>1.003E-4</v>
      </c>
      <c r="O3113" s="132">
        <v>1.2447300000000001E-2</v>
      </c>
      <c r="P3113" s="132">
        <v>0</v>
      </c>
      <c r="Q3113" s="140">
        <v>5</v>
      </c>
      <c r="R3113" s="134">
        <v>8</v>
      </c>
      <c r="S3113" s="122">
        <f t="shared" si="96"/>
        <v>60.714285714285708</v>
      </c>
      <c r="T3113" s="122">
        <f t="shared" si="97"/>
        <v>39.285714285714285</v>
      </c>
    </row>
    <row r="3114" spans="1:20" x14ac:dyDescent="0.25">
      <c r="A3114" s="3">
        <v>2014</v>
      </c>
      <c r="B3114" s="2" t="s">
        <v>332</v>
      </c>
      <c r="C3114" s="1">
        <v>3529203</v>
      </c>
      <c r="D3114" s="4">
        <v>21</v>
      </c>
      <c r="E3114" s="6">
        <v>21</v>
      </c>
      <c r="F3114" s="39">
        <v>352920321</v>
      </c>
      <c r="G3114" s="39">
        <v>7</v>
      </c>
      <c r="H3114" s="39">
        <v>6</v>
      </c>
      <c r="I3114" s="132">
        <v>5.2821899999999998E-2</v>
      </c>
      <c r="J3114" s="132">
        <v>4.4921599999999999E-2</v>
      </c>
      <c r="K3114" s="132">
        <v>7.900299999999999E-3</v>
      </c>
      <c r="L3114" s="133">
        <v>0</v>
      </c>
      <c r="M3114" s="132">
        <v>4.6296000000000002E-3</v>
      </c>
      <c r="N3114" s="132">
        <v>3.2898000000000003E-3</v>
      </c>
      <c r="O3114" s="132">
        <v>3.9636500000000005E-2</v>
      </c>
      <c r="P3114" s="132">
        <v>3.2984999999999998E-3</v>
      </c>
      <c r="Q3114" s="140">
        <v>0</v>
      </c>
      <c r="R3114" s="134">
        <v>31</v>
      </c>
      <c r="S3114" s="122">
        <f t="shared" si="96"/>
        <v>53.846153846153847</v>
      </c>
      <c r="T3114" s="122">
        <f t="shared" si="97"/>
        <v>46.153846153846153</v>
      </c>
    </row>
    <row r="3115" spans="1:20" x14ac:dyDescent="0.25">
      <c r="A3115" s="3">
        <v>2014</v>
      </c>
      <c r="B3115" s="2" t="s">
        <v>332</v>
      </c>
      <c r="C3115" s="1">
        <v>3529203</v>
      </c>
      <c r="D3115" s="4">
        <v>21</v>
      </c>
      <c r="E3115" s="6">
        <v>22</v>
      </c>
      <c r="F3115" s="39">
        <v>352920322</v>
      </c>
      <c r="G3115" s="39">
        <v>4</v>
      </c>
      <c r="H3115" s="39">
        <v>2</v>
      </c>
      <c r="I3115" s="132">
        <v>0.2006841</v>
      </c>
      <c r="J3115" s="132">
        <v>0.2003982</v>
      </c>
      <c r="K3115" s="132">
        <v>2.8590000000000001E-4</v>
      </c>
      <c r="L3115" s="133">
        <v>0</v>
      </c>
      <c r="M3115" s="132">
        <v>0</v>
      </c>
      <c r="N3115" s="132">
        <v>8.3333299999999999E-2</v>
      </c>
      <c r="O3115" s="132">
        <v>0.11689819999999999</v>
      </c>
      <c r="P3115" s="132">
        <v>1.6670000000000001E-4</v>
      </c>
      <c r="Q3115" s="140">
        <v>2</v>
      </c>
      <c r="R3115" s="134">
        <v>18</v>
      </c>
      <c r="S3115" s="122">
        <f t="shared" si="96"/>
        <v>66.666666666666657</v>
      </c>
      <c r="T3115" s="122">
        <f t="shared" si="97"/>
        <v>33.333333333333329</v>
      </c>
    </row>
    <row r="3116" spans="1:20" x14ac:dyDescent="0.25">
      <c r="A3116" s="3">
        <v>2014</v>
      </c>
      <c r="B3116" s="2" t="s">
        <v>333</v>
      </c>
      <c r="C3116" s="1">
        <v>3529302</v>
      </c>
      <c r="D3116" s="4">
        <v>16</v>
      </c>
      <c r="E3116" s="6">
        <v>16</v>
      </c>
      <c r="F3116" s="39">
        <v>352930216</v>
      </c>
      <c r="G3116" s="39">
        <v>25</v>
      </c>
      <c r="H3116" s="39">
        <v>106</v>
      </c>
      <c r="I3116" s="132">
        <v>0.85890890000000086</v>
      </c>
      <c r="J3116" s="132">
        <v>0.11753839999999996</v>
      </c>
      <c r="K3116" s="132">
        <v>0.74137050000000093</v>
      </c>
      <c r="L3116" s="133">
        <v>0</v>
      </c>
      <c r="M3116" s="132">
        <v>0</v>
      </c>
      <c r="N3116" s="132">
        <v>0.26785659999999983</v>
      </c>
      <c r="O3116" s="132">
        <v>0.57731560000000004</v>
      </c>
      <c r="P3116" s="132">
        <v>3.1575000000000002E-3</v>
      </c>
      <c r="Q3116" s="140">
        <v>31</v>
      </c>
      <c r="R3116" s="134">
        <v>31</v>
      </c>
      <c r="S3116" s="122">
        <f t="shared" si="96"/>
        <v>19.083969465648856</v>
      </c>
      <c r="T3116" s="122">
        <f t="shared" si="97"/>
        <v>80.916030534351151</v>
      </c>
    </row>
    <row r="3117" spans="1:20" x14ac:dyDescent="0.25">
      <c r="A3117" s="3">
        <v>2014</v>
      </c>
      <c r="B3117" s="2" t="s">
        <v>333</v>
      </c>
      <c r="C3117" s="1">
        <v>3529302</v>
      </c>
      <c r="D3117" s="4">
        <v>16</v>
      </c>
      <c r="E3117" s="6">
        <v>9</v>
      </c>
      <c r="F3117" s="39">
        <v>35293029</v>
      </c>
      <c r="G3117" s="39">
        <v>0</v>
      </c>
      <c r="H3117" s="39">
        <v>0</v>
      </c>
      <c r="I3117" s="132">
        <v>0</v>
      </c>
      <c r="J3117" s="132">
        <v>0</v>
      </c>
      <c r="K3117" s="132">
        <v>0</v>
      </c>
      <c r="L3117" s="133">
        <v>0</v>
      </c>
      <c r="M3117" s="132">
        <v>0</v>
      </c>
      <c r="N3117" s="132">
        <v>0</v>
      </c>
      <c r="O3117" s="132">
        <v>0</v>
      </c>
      <c r="P3117" s="132">
        <v>0</v>
      </c>
      <c r="Q3117" s="140">
        <v>0</v>
      </c>
      <c r="R3117" s="134">
        <v>0</v>
      </c>
      <c r="S3117" s="122">
        <f t="shared" si="96"/>
        <v>0</v>
      </c>
      <c r="T3117" s="122">
        <f t="shared" si="97"/>
        <v>0</v>
      </c>
    </row>
    <row r="3118" spans="1:20" x14ac:dyDescent="0.25">
      <c r="A3118" s="3">
        <v>2014</v>
      </c>
      <c r="B3118" s="2" t="s">
        <v>333</v>
      </c>
      <c r="C3118" s="1">
        <v>3529302</v>
      </c>
      <c r="D3118" s="4">
        <v>16</v>
      </c>
      <c r="E3118" s="6">
        <v>13</v>
      </c>
      <c r="F3118" s="39">
        <v>352930213</v>
      </c>
      <c r="G3118" s="39">
        <v>8</v>
      </c>
      <c r="H3118" s="39">
        <v>4</v>
      </c>
      <c r="I3118" s="132">
        <v>3.9652300000000001E-2</v>
      </c>
      <c r="J3118" s="132">
        <v>3.8709E-2</v>
      </c>
      <c r="K3118" s="132">
        <v>9.4329999999999989E-4</v>
      </c>
      <c r="L3118" s="133">
        <v>0</v>
      </c>
      <c r="M3118" s="132">
        <v>0</v>
      </c>
      <c r="N3118" s="132">
        <v>0</v>
      </c>
      <c r="O3118" s="132">
        <v>3.8709E-2</v>
      </c>
      <c r="P3118" s="132">
        <v>0</v>
      </c>
      <c r="Q3118" s="140">
        <v>17</v>
      </c>
      <c r="R3118" s="134">
        <v>6</v>
      </c>
      <c r="S3118" s="122">
        <f t="shared" si="96"/>
        <v>66.666666666666657</v>
      </c>
      <c r="T3118" s="122">
        <f t="shared" si="97"/>
        <v>33.333333333333329</v>
      </c>
    </row>
    <row r="3119" spans="1:20" x14ac:dyDescent="0.25">
      <c r="A3119" s="3">
        <v>2014</v>
      </c>
      <c r="B3119" s="2" t="s">
        <v>334</v>
      </c>
      <c r="C3119" s="1">
        <v>3529401</v>
      </c>
      <c r="D3119" s="4">
        <v>6</v>
      </c>
      <c r="E3119" s="6">
        <v>6</v>
      </c>
      <c r="F3119" s="39">
        <v>35294016</v>
      </c>
      <c r="G3119" s="39">
        <v>6</v>
      </c>
      <c r="H3119" s="39">
        <v>54</v>
      </c>
      <c r="I3119" s="132">
        <v>8.5045499999999954E-2</v>
      </c>
      <c r="J3119" s="132">
        <v>8.5885000000000006E-3</v>
      </c>
      <c r="K3119" s="132">
        <v>7.6456999999999956E-2</v>
      </c>
      <c r="L3119" s="133">
        <v>0</v>
      </c>
      <c r="M3119" s="132">
        <v>0</v>
      </c>
      <c r="N3119" s="132">
        <v>7.0049899999999998E-2</v>
      </c>
      <c r="O3119" s="132">
        <v>6.1699999999999995E-5</v>
      </c>
      <c r="P3119" s="132">
        <v>3.7510000000000012E-4</v>
      </c>
      <c r="Q3119" s="140">
        <v>5</v>
      </c>
      <c r="R3119" s="134">
        <v>114</v>
      </c>
      <c r="S3119" s="122">
        <f t="shared" si="96"/>
        <v>10</v>
      </c>
      <c r="T3119" s="122">
        <f t="shared" si="97"/>
        <v>90</v>
      </c>
    </row>
    <row r="3120" spans="1:20" x14ac:dyDescent="0.25">
      <c r="A3120" s="3">
        <v>2014</v>
      </c>
      <c r="B3120" s="2" t="s">
        <v>335</v>
      </c>
      <c r="C3120" s="1">
        <v>3529500</v>
      </c>
      <c r="D3120" s="4">
        <v>16</v>
      </c>
      <c r="E3120" s="6">
        <v>16</v>
      </c>
      <c r="F3120" s="39">
        <v>352950016</v>
      </c>
      <c r="G3120" s="39">
        <v>10</v>
      </c>
      <c r="H3120" s="39">
        <v>21</v>
      </c>
      <c r="I3120" s="132">
        <v>0.10556549999999998</v>
      </c>
      <c r="J3120" s="132">
        <v>5.6608699999999984E-2</v>
      </c>
      <c r="K3120" s="132">
        <v>4.8956799999999995E-2</v>
      </c>
      <c r="L3120" s="133">
        <v>0</v>
      </c>
      <c r="M3120" s="132">
        <v>1.6099500000000003E-2</v>
      </c>
      <c r="N3120" s="132">
        <v>5.5254600000000001E-2</v>
      </c>
      <c r="O3120" s="132">
        <v>2.7583200000000002E-2</v>
      </c>
      <c r="P3120" s="132">
        <v>0</v>
      </c>
      <c r="Q3120" s="140">
        <v>5</v>
      </c>
      <c r="R3120" s="134">
        <v>0</v>
      </c>
      <c r="S3120" s="122">
        <f t="shared" si="96"/>
        <v>32.258064516129032</v>
      </c>
      <c r="T3120" s="122">
        <f t="shared" si="97"/>
        <v>67.741935483870961</v>
      </c>
    </row>
    <row r="3121" spans="1:20" x14ac:dyDescent="0.25">
      <c r="A3121" s="3">
        <v>2014</v>
      </c>
      <c r="B3121" s="2" t="s">
        <v>336</v>
      </c>
      <c r="C3121" s="1">
        <v>3529609</v>
      </c>
      <c r="D3121" s="4">
        <v>15</v>
      </c>
      <c r="E3121" s="6">
        <v>15</v>
      </c>
      <c r="F3121" s="39">
        <v>352960915</v>
      </c>
      <c r="G3121" s="39">
        <v>10</v>
      </c>
      <c r="H3121" s="39">
        <v>4</v>
      </c>
      <c r="I3121" s="132">
        <v>7.8233700000000003E-2</v>
      </c>
      <c r="J3121" s="132">
        <v>7.7826300000000001E-2</v>
      </c>
      <c r="K3121" s="132">
        <v>4.0739999999999998E-4</v>
      </c>
      <c r="L3121" s="133">
        <v>0</v>
      </c>
      <c r="M3121" s="132">
        <v>0</v>
      </c>
      <c r="N3121" s="132">
        <v>0</v>
      </c>
      <c r="O3121" s="132">
        <v>7.6437400000000003E-2</v>
      </c>
      <c r="P3121" s="132">
        <v>1.3889E-3</v>
      </c>
      <c r="Q3121" s="140">
        <v>0</v>
      </c>
      <c r="R3121" s="134">
        <v>2</v>
      </c>
      <c r="S3121" s="122">
        <f t="shared" si="96"/>
        <v>71.428571428571431</v>
      </c>
      <c r="T3121" s="122">
        <f t="shared" si="97"/>
        <v>28.571428571428569</v>
      </c>
    </row>
    <row r="3122" spans="1:20" x14ac:dyDescent="0.25">
      <c r="A3122" s="3">
        <v>2014</v>
      </c>
      <c r="B3122" s="2" t="s">
        <v>336</v>
      </c>
      <c r="C3122" s="1">
        <v>3529609</v>
      </c>
      <c r="D3122" s="4">
        <v>15</v>
      </c>
      <c r="E3122" s="6">
        <v>18</v>
      </c>
      <c r="F3122" s="39">
        <v>352960918</v>
      </c>
      <c r="G3122" s="39">
        <v>4</v>
      </c>
      <c r="H3122" s="39">
        <v>3</v>
      </c>
      <c r="I3122" s="132">
        <v>0.19595410000000002</v>
      </c>
      <c r="J3122" s="132">
        <v>7.8592900000000007E-2</v>
      </c>
      <c r="K3122" s="132">
        <v>0.1173612</v>
      </c>
      <c r="L3122" s="133">
        <v>0</v>
      </c>
      <c r="M3122" s="132">
        <v>0</v>
      </c>
      <c r="N3122" s="132">
        <v>0.18323050000000002</v>
      </c>
      <c r="O3122" s="132">
        <v>1.01852E-2</v>
      </c>
      <c r="P3122" s="132">
        <v>9.1799999999999998E-4</v>
      </c>
      <c r="Q3122" s="140">
        <v>1</v>
      </c>
      <c r="R3122" s="134">
        <v>1</v>
      </c>
      <c r="S3122" s="122">
        <f t="shared" si="96"/>
        <v>57.142857142857139</v>
      </c>
      <c r="T3122" s="122">
        <f t="shared" si="97"/>
        <v>42.857142857142854</v>
      </c>
    </row>
    <row r="3123" spans="1:20" x14ac:dyDescent="0.25">
      <c r="A3123" s="3">
        <v>2014</v>
      </c>
      <c r="B3123" s="2" t="s">
        <v>337</v>
      </c>
      <c r="C3123" s="1">
        <v>3529658</v>
      </c>
      <c r="D3123" s="4">
        <v>15</v>
      </c>
      <c r="E3123" s="6">
        <v>15</v>
      </c>
      <c r="F3123" s="39">
        <v>352965815</v>
      </c>
      <c r="G3123" s="39">
        <v>21</v>
      </c>
      <c r="H3123" s="39">
        <v>2</v>
      </c>
      <c r="I3123" s="132">
        <v>9.2139399999999982E-2</v>
      </c>
      <c r="J3123" s="132">
        <v>9.1329199999999985E-2</v>
      </c>
      <c r="K3123" s="132">
        <v>8.1019999999999996E-4</v>
      </c>
      <c r="L3123" s="133">
        <v>0.169779299847793</v>
      </c>
      <c r="M3123" s="132">
        <v>0</v>
      </c>
      <c r="N3123" s="132">
        <v>0</v>
      </c>
      <c r="O3123" s="132">
        <v>9.1965799999999986E-2</v>
      </c>
      <c r="P3123" s="132">
        <v>1.7359999999999999E-4</v>
      </c>
      <c r="Q3123" s="140">
        <v>4</v>
      </c>
      <c r="R3123" s="134">
        <v>8</v>
      </c>
      <c r="S3123" s="122">
        <f t="shared" si="96"/>
        <v>91.304347826086953</v>
      </c>
      <c r="T3123" s="122">
        <f t="shared" si="97"/>
        <v>8.695652173913043</v>
      </c>
    </row>
    <row r="3124" spans="1:20" x14ac:dyDescent="0.25">
      <c r="A3124" s="3">
        <v>2014</v>
      </c>
      <c r="B3124" s="2" t="s">
        <v>338</v>
      </c>
      <c r="C3124" s="1">
        <v>3529708</v>
      </c>
      <c r="D3124" s="4">
        <v>8</v>
      </c>
      <c r="E3124" s="6">
        <v>8</v>
      </c>
      <c r="F3124" s="39">
        <v>35297088</v>
      </c>
      <c r="G3124" s="39">
        <v>18</v>
      </c>
      <c r="H3124" s="39">
        <v>15</v>
      </c>
      <c r="I3124" s="132">
        <v>0.43281160000000007</v>
      </c>
      <c r="J3124" s="132">
        <v>0.35011260000000005</v>
      </c>
      <c r="K3124" s="132">
        <v>8.2699000000000022E-2</v>
      </c>
      <c r="L3124" s="133">
        <v>0.98588696251902552</v>
      </c>
      <c r="M3124" s="132">
        <v>8.2437600000000014E-2</v>
      </c>
      <c r="N3124" s="132">
        <v>0</v>
      </c>
      <c r="O3124" s="132">
        <v>0.35011260000000005</v>
      </c>
      <c r="P3124" s="132">
        <v>0</v>
      </c>
      <c r="Q3124" s="140">
        <v>4</v>
      </c>
      <c r="R3124" s="134">
        <v>0</v>
      </c>
      <c r="S3124" s="122">
        <f t="shared" si="96"/>
        <v>54.54545454545454</v>
      </c>
      <c r="T3124" s="122">
        <f t="shared" si="97"/>
        <v>45.454545454545453</v>
      </c>
    </row>
    <row r="3125" spans="1:20" x14ac:dyDescent="0.25">
      <c r="A3125" s="3">
        <v>2014</v>
      </c>
      <c r="B3125" s="2" t="s">
        <v>339</v>
      </c>
      <c r="C3125" s="1">
        <v>3529807</v>
      </c>
      <c r="D3125" s="4">
        <v>13</v>
      </c>
      <c r="E3125" s="6">
        <v>13</v>
      </c>
      <c r="F3125" s="39">
        <v>352980713</v>
      </c>
      <c r="G3125" s="39">
        <v>0</v>
      </c>
      <c r="H3125" s="39">
        <v>2</v>
      </c>
      <c r="I3125" s="132">
        <v>2.7199000000000001E-2</v>
      </c>
      <c r="J3125" s="132">
        <v>0</v>
      </c>
      <c r="K3125" s="132">
        <v>2.7199000000000001E-2</v>
      </c>
      <c r="L3125" s="133">
        <v>0</v>
      </c>
      <c r="M3125" s="132">
        <v>2.3148100000000001E-2</v>
      </c>
      <c r="N3125" s="132">
        <v>4.0508999999999996E-3</v>
      </c>
      <c r="O3125" s="132">
        <v>0</v>
      </c>
      <c r="P3125" s="132">
        <v>0</v>
      </c>
      <c r="Q3125" s="140">
        <v>0</v>
      </c>
      <c r="R3125" s="134">
        <v>0</v>
      </c>
      <c r="S3125" s="122">
        <f t="shared" si="96"/>
        <v>0</v>
      </c>
      <c r="T3125" s="122">
        <f t="shared" si="97"/>
        <v>100</v>
      </c>
    </row>
    <row r="3126" spans="1:20" x14ac:dyDescent="0.25">
      <c r="A3126" s="3">
        <v>2014</v>
      </c>
      <c r="B3126" s="2" t="s">
        <v>339</v>
      </c>
      <c r="C3126" s="1">
        <v>3529807</v>
      </c>
      <c r="D3126" s="4">
        <v>13</v>
      </c>
      <c r="E3126" s="6">
        <v>10</v>
      </c>
      <c r="F3126" s="39">
        <v>352980710</v>
      </c>
      <c r="G3126" s="39">
        <v>0</v>
      </c>
      <c r="H3126" s="39">
        <v>0</v>
      </c>
      <c r="I3126" s="132">
        <v>0</v>
      </c>
      <c r="J3126" s="132">
        <v>0</v>
      </c>
      <c r="K3126" s="132">
        <v>0</v>
      </c>
      <c r="L3126" s="133">
        <v>0</v>
      </c>
      <c r="M3126" s="132">
        <v>0</v>
      </c>
      <c r="N3126" s="132">
        <v>0</v>
      </c>
      <c r="O3126" s="132">
        <v>0</v>
      </c>
      <c r="P3126" s="132">
        <v>0</v>
      </c>
      <c r="Q3126" s="140">
        <v>0</v>
      </c>
      <c r="R3126" s="134">
        <v>0</v>
      </c>
      <c r="S3126" s="122">
        <f t="shared" si="96"/>
        <v>0</v>
      </c>
      <c r="T3126" s="122">
        <f t="shared" si="97"/>
        <v>0</v>
      </c>
    </row>
    <row r="3127" spans="1:20" x14ac:dyDescent="0.25">
      <c r="A3127" s="3">
        <v>2014</v>
      </c>
      <c r="B3127" s="2" t="s">
        <v>340</v>
      </c>
      <c r="C3127" s="1">
        <v>3530003</v>
      </c>
      <c r="D3127" s="4">
        <v>15</v>
      </c>
      <c r="E3127" s="6">
        <v>15</v>
      </c>
      <c r="F3127" s="39">
        <v>353000315</v>
      </c>
      <c r="G3127" s="39">
        <v>0</v>
      </c>
      <c r="H3127" s="39">
        <v>4</v>
      </c>
      <c r="I3127" s="132">
        <v>6.5010000000000003E-4</v>
      </c>
      <c r="J3127" s="132">
        <v>0</v>
      </c>
      <c r="K3127" s="132">
        <v>6.5010000000000003E-4</v>
      </c>
      <c r="L3127" s="133">
        <v>3.632785514967022E-2</v>
      </c>
      <c r="M3127" s="132">
        <v>4.1669999999999999E-4</v>
      </c>
      <c r="N3127" s="132">
        <v>4.0099999999999999E-5</v>
      </c>
      <c r="O3127" s="132">
        <v>0</v>
      </c>
      <c r="P3127" s="132">
        <v>0</v>
      </c>
      <c r="Q3127" s="140">
        <v>0</v>
      </c>
      <c r="R3127" s="134">
        <v>1</v>
      </c>
      <c r="S3127" s="122">
        <f t="shared" si="96"/>
        <v>0</v>
      </c>
      <c r="T3127" s="122">
        <f t="shared" si="97"/>
        <v>100</v>
      </c>
    </row>
    <row r="3128" spans="1:20" x14ac:dyDescent="0.25">
      <c r="A3128" s="3">
        <v>2014</v>
      </c>
      <c r="B3128" s="2" t="s">
        <v>341</v>
      </c>
      <c r="C3128" s="1">
        <v>3529906</v>
      </c>
      <c r="D3128" s="4">
        <v>11</v>
      </c>
      <c r="E3128" s="6">
        <v>11</v>
      </c>
      <c r="F3128" s="39">
        <v>352990611</v>
      </c>
      <c r="G3128" s="39">
        <v>28</v>
      </c>
      <c r="H3128" s="39">
        <v>8</v>
      </c>
      <c r="I3128" s="132">
        <v>0.11783739999999999</v>
      </c>
      <c r="J3128" s="132">
        <v>0.11034419999999999</v>
      </c>
      <c r="K3128" s="132">
        <v>7.4932000000000002E-3</v>
      </c>
      <c r="L3128" s="133">
        <v>0</v>
      </c>
      <c r="M3128" s="132">
        <v>4.3821000000000006E-2</v>
      </c>
      <c r="N3128" s="132">
        <v>2.2324000000000003E-3</v>
      </c>
      <c r="O3128" s="132">
        <v>5.0894500000000002E-2</v>
      </c>
      <c r="P3128" s="132">
        <v>1.8611100000000002E-2</v>
      </c>
      <c r="Q3128" s="140">
        <v>82</v>
      </c>
      <c r="R3128" s="134">
        <v>67</v>
      </c>
      <c r="S3128" s="122">
        <f t="shared" si="96"/>
        <v>77.777777777777786</v>
      </c>
      <c r="T3128" s="122">
        <f t="shared" si="97"/>
        <v>22.222222222222221</v>
      </c>
    </row>
    <row r="3129" spans="1:20" x14ac:dyDescent="0.25">
      <c r="A3129" s="3">
        <v>2014</v>
      </c>
      <c r="B3129" s="2" t="s">
        <v>342</v>
      </c>
      <c r="C3129" s="1">
        <v>3530102</v>
      </c>
      <c r="D3129" s="4">
        <v>19</v>
      </c>
      <c r="E3129" s="6">
        <v>19</v>
      </c>
      <c r="F3129" s="39">
        <v>353010219</v>
      </c>
      <c r="G3129" s="39">
        <v>0</v>
      </c>
      <c r="H3129" s="39">
        <v>14</v>
      </c>
      <c r="I3129" s="132">
        <v>2.0023999999999997E-3</v>
      </c>
      <c r="J3129" s="132">
        <v>0</v>
      </c>
      <c r="K3129" s="132">
        <v>2.0023999999999997E-3</v>
      </c>
      <c r="L3129" s="133">
        <v>0</v>
      </c>
      <c r="M3129" s="132">
        <v>0</v>
      </c>
      <c r="N3129" s="132">
        <v>1.4873E-3</v>
      </c>
      <c r="O3129" s="132">
        <v>0</v>
      </c>
      <c r="P3129" s="132">
        <v>0</v>
      </c>
      <c r="Q3129" s="140">
        <v>0</v>
      </c>
      <c r="R3129" s="134">
        <v>2</v>
      </c>
      <c r="S3129" s="122">
        <f t="shared" si="96"/>
        <v>0</v>
      </c>
      <c r="T3129" s="122">
        <f t="shared" si="97"/>
        <v>100</v>
      </c>
    </row>
    <row r="3130" spans="1:20" x14ac:dyDescent="0.25">
      <c r="A3130" s="3">
        <v>2014</v>
      </c>
      <c r="B3130" s="2" t="s">
        <v>342</v>
      </c>
      <c r="C3130" s="1">
        <v>3530102</v>
      </c>
      <c r="D3130" s="4">
        <v>19</v>
      </c>
      <c r="E3130" s="6">
        <v>20</v>
      </c>
      <c r="F3130" s="39">
        <v>353010220</v>
      </c>
      <c r="G3130" s="39">
        <v>2</v>
      </c>
      <c r="H3130" s="39">
        <v>4</v>
      </c>
      <c r="I3130" s="132">
        <v>0.15146310000000002</v>
      </c>
      <c r="J3130" s="132">
        <v>9.2499999999999999E-2</v>
      </c>
      <c r="K3130" s="132">
        <v>5.8963100000000004E-2</v>
      </c>
      <c r="L3130" s="133">
        <v>0</v>
      </c>
      <c r="M3130" s="132">
        <v>0</v>
      </c>
      <c r="N3130" s="132">
        <v>0.15146309999999999</v>
      </c>
      <c r="O3130" s="132">
        <v>0</v>
      </c>
      <c r="P3130" s="132">
        <v>0</v>
      </c>
      <c r="Q3130" s="140">
        <v>3</v>
      </c>
      <c r="R3130" s="134">
        <v>5</v>
      </c>
      <c r="S3130" s="122">
        <f t="shared" si="96"/>
        <v>33.333333333333329</v>
      </c>
      <c r="T3130" s="122">
        <f t="shared" si="97"/>
        <v>66.666666666666657</v>
      </c>
    </row>
    <row r="3131" spans="1:20" x14ac:dyDescent="0.25">
      <c r="A3131" s="3">
        <v>2014</v>
      </c>
      <c r="B3131" s="2" t="s">
        <v>343</v>
      </c>
      <c r="C3131" s="1">
        <v>3530201</v>
      </c>
      <c r="D3131" s="4">
        <v>22</v>
      </c>
      <c r="E3131" s="6">
        <v>22</v>
      </c>
      <c r="F3131" s="39">
        <v>353020122</v>
      </c>
      <c r="G3131" s="39">
        <v>7</v>
      </c>
      <c r="H3131" s="39">
        <v>34</v>
      </c>
      <c r="I3131" s="132">
        <v>0.26905609999999996</v>
      </c>
      <c r="J3131" s="132">
        <v>0.22861189999999998</v>
      </c>
      <c r="K3131" s="132">
        <v>4.04442E-2</v>
      </c>
      <c r="L3131" s="133">
        <v>0</v>
      </c>
      <c r="M3131" s="132">
        <v>3.9593399999999994E-2</v>
      </c>
      <c r="N3131" s="132">
        <v>5.463E-4</v>
      </c>
      <c r="O3131" s="132">
        <v>0.22671179999999999</v>
      </c>
      <c r="P3131" s="132">
        <v>1.9464E-3</v>
      </c>
      <c r="Q3131" s="140">
        <v>0</v>
      </c>
      <c r="R3131" s="134">
        <v>4</v>
      </c>
      <c r="S3131" s="122">
        <f t="shared" si="96"/>
        <v>17.073170731707318</v>
      </c>
      <c r="T3131" s="122">
        <f t="shared" si="97"/>
        <v>82.926829268292678</v>
      </c>
    </row>
    <row r="3132" spans="1:20" x14ac:dyDescent="0.25">
      <c r="A3132" s="3">
        <v>2014</v>
      </c>
      <c r="B3132" s="2" t="s">
        <v>344</v>
      </c>
      <c r="C3132" s="1">
        <v>3530300</v>
      </c>
      <c r="D3132" s="4">
        <v>15</v>
      </c>
      <c r="E3132" s="6">
        <v>15</v>
      </c>
      <c r="F3132" s="39">
        <v>353030015</v>
      </c>
      <c r="G3132" s="39">
        <v>5</v>
      </c>
      <c r="H3132" s="39">
        <v>105</v>
      </c>
      <c r="I3132" s="132">
        <v>0.19758069999999991</v>
      </c>
      <c r="J3132" s="132">
        <v>3.7990699999999995E-2</v>
      </c>
      <c r="K3132" s="132">
        <v>0.15958999999999993</v>
      </c>
      <c r="L3132" s="133">
        <v>0</v>
      </c>
      <c r="M3132" s="132">
        <v>9.6218399999999968E-2</v>
      </c>
      <c r="N3132" s="132">
        <v>5.2479999999999992E-3</v>
      </c>
      <c r="O3132" s="132">
        <v>5.1491500000000003E-2</v>
      </c>
      <c r="P3132" s="132">
        <v>5.0929999999999997E-4</v>
      </c>
      <c r="Q3132" s="140">
        <v>8</v>
      </c>
      <c r="R3132" s="134">
        <v>7</v>
      </c>
      <c r="S3132" s="122">
        <f t="shared" si="96"/>
        <v>4.5454545454545459</v>
      </c>
      <c r="T3132" s="122">
        <f t="shared" si="97"/>
        <v>95.454545454545453</v>
      </c>
    </row>
    <row r="3133" spans="1:20" x14ac:dyDescent="0.25">
      <c r="A3133" s="3">
        <v>2014</v>
      </c>
      <c r="B3133" s="2" t="s">
        <v>344</v>
      </c>
      <c r="C3133" s="1">
        <v>3530300</v>
      </c>
      <c r="D3133" s="4">
        <v>15</v>
      </c>
      <c r="E3133" s="6">
        <v>16</v>
      </c>
      <c r="F3133" s="39">
        <v>353030016</v>
      </c>
      <c r="G3133" s="39">
        <v>5</v>
      </c>
      <c r="H3133" s="39">
        <v>6</v>
      </c>
      <c r="I3133" s="132">
        <v>1.1711900000000001E-2</v>
      </c>
      <c r="J3133" s="132">
        <v>8.3296000000000012E-3</v>
      </c>
      <c r="K3133" s="132">
        <v>3.3822999999999995E-3</v>
      </c>
      <c r="L3133" s="133">
        <v>0</v>
      </c>
      <c r="M3133" s="132">
        <v>0</v>
      </c>
      <c r="N3133" s="132">
        <v>3.1989999999999996E-3</v>
      </c>
      <c r="O3133" s="132">
        <v>8.3296000000000012E-3</v>
      </c>
      <c r="P3133" s="132">
        <v>0</v>
      </c>
      <c r="Q3133" s="140">
        <v>1</v>
      </c>
      <c r="R3133" s="134">
        <v>0</v>
      </c>
      <c r="S3133" s="122">
        <f t="shared" si="96"/>
        <v>45.454545454545453</v>
      </c>
      <c r="T3133" s="122">
        <f t="shared" si="97"/>
        <v>54.54545454545454</v>
      </c>
    </row>
    <row r="3134" spans="1:20" x14ac:dyDescent="0.25">
      <c r="A3134" s="3">
        <v>2014</v>
      </c>
      <c r="B3134" s="2" t="s">
        <v>344</v>
      </c>
      <c r="C3134" s="1">
        <v>3530300</v>
      </c>
      <c r="D3134" s="4">
        <v>15</v>
      </c>
      <c r="E3134" s="6">
        <v>18</v>
      </c>
      <c r="F3134" s="39">
        <v>353030018</v>
      </c>
      <c r="G3134" s="39">
        <v>4</v>
      </c>
      <c r="H3134" s="39">
        <v>2</v>
      </c>
      <c r="I3134" s="132">
        <v>5.89499E-2</v>
      </c>
      <c r="J3134" s="132">
        <v>5.6615699999999998E-2</v>
      </c>
      <c r="K3134" s="132">
        <v>2.3342000000000003E-3</v>
      </c>
      <c r="L3134" s="133">
        <v>0</v>
      </c>
      <c r="M3134" s="132">
        <v>5.16157E-2</v>
      </c>
      <c r="N3134" s="132">
        <v>2.3342000000000003E-3</v>
      </c>
      <c r="O3134" s="132">
        <v>5.0000000000000001E-3</v>
      </c>
      <c r="P3134" s="132">
        <v>0</v>
      </c>
      <c r="Q3134" s="140">
        <v>2</v>
      </c>
      <c r="R3134" s="134">
        <v>0</v>
      </c>
      <c r="S3134" s="122">
        <f t="shared" si="96"/>
        <v>66.666666666666657</v>
      </c>
      <c r="T3134" s="122">
        <f t="shared" si="97"/>
        <v>33.333333333333329</v>
      </c>
    </row>
    <row r="3135" spans="1:20" x14ac:dyDescent="0.25">
      <c r="A3135" s="3">
        <v>2014</v>
      </c>
      <c r="B3135" s="2" t="s">
        <v>345</v>
      </c>
      <c r="C3135" s="1">
        <v>3530409</v>
      </c>
      <c r="D3135" s="4">
        <v>15</v>
      </c>
      <c r="E3135" s="6">
        <v>15</v>
      </c>
      <c r="F3135" s="39">
        <v>353040915</v>
      </c>
      <c r="G3135" s="39">
        <v>4</v>
      </c>
      <c r="H3135" s="39">
        <v>18</v>
      </c>
      <c r="I3135" s="132">
        <v>6.05032E-2</v>
      </c>
      <c r="J3135" s="132">
        <v>2.66944E-2</v>
      </c>
      <c r="K3135" s="132">
        <v>3.38088E-2</v>
      </c>
      <c r="L3135" s="133">
        <v>0</v>
      </c>
      <c r="M3135" s="132">
        <v>1.81978E-2</v>
      </c>
      <c r="N3135" s="132">
        <v>2.263E-4</v>
      </c>
      <c r="O3135" s="132">
        <v>4.1848400000000001E-2</v>
      </c>
      <c r="P3135" s="132">
        <v>4.5500000000000001E-5</v>
      </c>
      <c r="Q3135" s="140">
        <v>3</v>
      </c>
      <c r="R3135" s="134">
        <v>1</v>
      </c>
      <c r="S3135" s="122">
        <f t="shared" si="96"/>
        <v>18.181818181818183</v>
      </c>
      <c r="T3135" s="122">
        <f t="shared" si="97"/>
        <v>81.818181818181827</v>
      </c>
    </row>
    <row r="3136" spans="1:20" x14ac:dyDescent="0.25">
      <c r="A3136" s="3">
        <v>2014</v>
      </c>
      <c r="B3136" s="2" t="s">
        <v>346</v>
      </c>
      <c r="C3136" s="1">
        <v>3530508</v>
      </c>
      <c r="D3136" s="4">
        <v>4</v>
      </c>
      <c r="E3136" s="6">
        <v>4</v>
      </c>
      <c r="F3136" s="39">
        <v>35305084</v>
      </c>
      <c r="G3136" s="39">
        <v>97</v>
      </c>
      <c r="H3136" s="39">
        <v>58</v>
      </c>
      <c r="I3136" s="132">
        <v>1.3565674000000001</v>
      </c>
      <c r="J3136" s="132">
        <v>1.2888744000000001</v>
      </c>
      <c r="K3136" s="132">
        <v>6.7693000000000017E-2</v>
      </c>
      <c r="L3136" s="133">
        <v>0.62075206747843725</v>
      </c>
      <c r="M3136" s="132">
        <v>9.9890000000000005E-4</v>
      </c>
      <c r="N3136" s="132">
        <v>0.8698863</v>
      </c>
      <c r="O3136" s="132">
        <v>0.45506010000000024</v>
      </c>
      <c r="P3136" s="132">
        <v>2.3481200000000001E-2</v>
      </c>
      <c r="Q3136" s="140">
        <v>80</v>
      </c>
      <c r="R3136" s="134">
        <v>31</v>
      </c>
      <c r="S3136" s="122">
        <f t="shared" si="96"/>
        <v>62.580645161290327</v>
      </c>
      <c r="T3136" s="122">
        <f t="shared" si="97"/>
        <v>37.41935483870968</v>
      </c>
    </row>
    <row r="3137" spans="1:20" x14ac:dyDescent="0.25">
      <c r="A3137" s="3">
        <v>2014</v>
      </c>
      <c r="B3137" s="2" t="s">
        <v>347</v>
      </c>
      <c r="C3137" s="1">
        <v>3530607</v>
      </c>
      <c r="D3137" s="4">
        <v>6</v>
      </c>
      <c r="E3137" s="6">
        <v>6</v>
      </c>
      <c r="F3137" s="39">
        <v>35306076</v>
      </c>
      <c r="G3137" s="39">
        <v>111</v>
      </c>
      <c r="H3137" s="39">
        <v>117</v>
      </c>
      <c r="I3137" s="132">
        <v>1.4741802000000013</v>
      </c>
      <c r="J3137" s="132">
        <v>1.3646453000000014</v>
      </c>
      <c r="K3137" s="132">
        <v>0.10953489999999995</v>
      </c>
      <c r="L3137" s="133">
        <v>0</v>
      </c>
      <c r="M3137" s="132">
        <v>1.1148842999999999</v>
      </c>
      <c r="N3137" s="132">
        <v>0.22789509999999999</v>
      </c>
      <c r="O3137" s="132">
        <v>8.7942000000000048E-2</v>
      </c>
      <c r="P3137" s="132">
        <v>9.7222000000000003E-3</v>
      </c>
      <c r="Q3137" s="140">
        <v>77</v>
      </c>
      <c r="R3137" s="134">
        <v>148</v>
      </c>
      <c r="S3137" s="122">
        <f t="shared" si="96"/>
        <v>48.684210526315788</v>
      </c>
      <c r="T3137" s="122">
        <f t="shared" si="97"/>
        <v>51.315789473684212</v>
      </c>
    </row>
    <row r="3138" spans="1:20" x14ac:dyDescent="0.25">
      <c r="A3138" s="3">
        <v>2014</v>
      </c>
      <c r="B3138" s="2" t="s">
        <v>347</v>
      </c>
      <c r="C3138" s="1">
        <v>3530607</v>
      </c>
      <c r="D3138" s="4">
        <v>6</v>
      </c>
      <c r="E3138" s="6">
        <v>2</v>
      </c>
      <c r="F3138" s="39">
        <v>35306072</v>
      </c>
      <c r="G3138" s="39">
        <v>18</v>
      </c>
      <c r="H3138" s="39">
        <v>39</v>
      </c>
      <c r="I3138" s="132">
        <v>8.0423700000000015E-2</v>
      </c>
      <c r="J3138" s="132">
        <v>5.2593800000000017E-2</v>
      </c>
      <c r="K3138" s="132">
        <v>2.7829900000000005E-2</v>
      </c>
      <c r="L3138" s="133">
        <v>0</v>
      </c>
      <c r="M3138" s="132">
        <v>0</v>
      </c>
      <c r="N3138" s="132">
        <v>2.6867900000000004E-2</v>
      </c>
      <c r="O3138" s="132">
        <v>4.8975000000000008E-3</v>
      </c>
      <c r="P3138" s="132">
        <v>2.8554800000000002E-2</v>
      </c>
      <c r="Q3138" s="140">
        <v>16</v>
      </c>
      <c r="R3138" s="134">
        <v>59</v>
      </c>
      <c r="S3138" s="122">
        <f t="shared" si="96"/>
        <v>31.578947368421051</v>
      </c>
      <c r="T3138" s="122">
        <f t="shared" si="97"/>
        <v>68.421052631578945</v>
      </c>
    </row>
    <row r="3139" spans="1:20" x14ac:dyDescent="0.25">
      <c r="A3139" s="3">
        <v>2014</v>
      </c>
      <c r="B3139" s="2" t="s">
        <v>347</v>
      </c>
      <c r="C3139" s="1">
        <v>3530607</v>
      </c>
      <c r="D3139" s="4">
        <v>6</v>
      </c>
      <c r="E3139" s="6">
        <v>7</v>
      </c>
      <c r="F3139" s="39">
        <v>35306077</v>
      </c>
      <c r="G3139" s="39">
        <v>0</v>
      </c>
      <c r="H3139" s="39">
        <v>0</v>
      </c>
      <c r="I3139" s="132">
        <v>0</v>
      </c>
      <c r="J3139" s="132">
        <v>0</v>
      </c>
      <c r="K3139" s="132">
        <v>0</v>
      </c>
      <c r="L3139" s="133">
        <v>0</v>
      </c>
      <c r="M3139" s="132">
        <v>0</v>
      </c>
      <c r="N3139" s="132">
        <v>0</v>
      </c>
      <c r="O3139" s="132">
        <v>0</v>
      </c>
      <c r="P3139" s="132">
        <v>0</v>
      </c>
      <c r="Q3139" s="140">
        <v>0</v>
      </c>
      <c r="R3139" s="134">
        <v>0</v>
      </c>
      <c r="S3139" s="122">
        <f t="shared" ref="S3139:S3202" si="98">IFERROR(((G3139)/(SUM($G3139:$H3139)))*100,0)</f>
        <v>0</v>
      </c>
      <c r="T3139" s="122">
        <f t="shared" ref="T3139:T3202" si="99">IFERROR(((H3139)/(SUM($G3139:$H3139)))*100,0)</f>
        <v>0</v>
      </c>
    </row>
    <row r="3140" spans="1:20" x14ac:dyDescent="0.25">
      <c r="A3140" s="3">
        <v>2014</v>
      </c>
      <c r="B3140" s="2" t="s">
        <v>348</v>
      </c>
      <c r="C3140" s="1">
        <v>3530706</v>
      </c>
      <c r="D3140" s="4">
        <v>9</v>
      </c>
      <c r="E3140" s="6">
        <v>9</v>
      </c>
      <c r="F3140" s="39">
        <v>35307069</v>
      </c>
      <c r="G3140" s="39">
        <v>152</v>
      </c>
      <c r="H3140" s="39">
        <v>85</v>
      </c>
      <c r="I3140" s="132">
        <v>3.2192013999999998</v>
      </c>
      <c r="J3140" s="132">
        <v>3.1391325999999999</v>
      </c>
      <c r="K3140" s="132">
        <v>8.0068799999999996E-2</v>
      </c>
      <c r="L3140" s="133">
        <v>1.8247225646879757</v>
      </c>
      <c r="M3140" s="132">
        <v>1.7824E-2</v>
      </c>
      <c r="N3140" s="132">
        <v>8.8088800000000023E-2</v>
      </c>
      <c r="O3140" s="132">
        <v>1.9683926000000005</v>
      </c>
      <c r="P3140" s="132">
        <v>1.1167583000000003</v>
      </c>
      <c r="Q3140" s="140">
        <v>110</v>
      </c>
      <c r="R3140" s="134">
        <v>26</v>
      </c>
      <c r="S3140" s="122">
        <f t="shared" si="98"/>
        <v>64.135021097046419</v>
      </c>
      <c r="T3140" s="122">
        <f t="shared" si="99"/>
        <v>35.864978902953588</v>
      </c>
    </row>
    <row r="3141" spans="1:20" x14ac:dyDescent="0.25">
      <c r="A3141" s="3">
        <v>2014</v>
      </c>
      <c r="B3141" s="2" t="s">
        <v>349</v>
      </c>
      <c r="C3141" s="1">
        <v>3530805</v>
      </c>
      <c r="D3141" s="4">
        <v>9</v>
      </c>
      <c r="E3141" s="6">
        <v>9</v>
      </c>
      <c r="F3141" s="39">
        <v>35308059</v>
      </c>
      <c r="G3141" s="39">
        <v>59</v>
      </c>
      <c r="H3141" s="39">
        <v>63</v>
      </c>
      <c r="I3141" s="132">
        <v>0.27164399999999994</v>
      </c>
      <c r="J3141" s="132">
        <v>0.20962829999999996</v>
      </c>
      <c r="K3141" s="132">
        <v>6.20157E-2</v>
      </c>
      <c r="L3141" s="133">
        <v>0.47421232876712333</v>
      </c>
      <c r="M3141" s="132">
        <v>0</v>
      </c>
      <c r="N3141" s="132">
        <v>7.9267299999999999E-2</v>
      </c>
      <c r="O3141" s="132">
        <v>0.18400739999999999</v>
      </c>
      <c r="P3141" s="132">
        <v>2.3793999999999998E-3</v>
      </c>
      <c r="Q3141" s="140">
        <v>24</v>
      </c>
      <c r="R3141" s="134">
        <v>52</v>
      </c>
      <c r="S3141" s="122">
        <f t="shared" si="98"/>
        <v>48.360655737704917</v>
      </c>
      <c r="T3141" s="122">
        <f t="shared" si="99"/>
        <v>51.639344262295083</v>
      </c>
    </row>
    <row r="3142" spans="1:20" x14ac:dyDescent="0.25">
      <c r="A3142" s="3">
        <v>2014</v>
      </c>
      <c r="B3142" s="2" t="s">
        <v>349</v>
      </c>
      <c r="C3142" s="1">
        <v>3530805</v>
      </c>
      <c r="D3142" s="4">
        <v>9</v>
      </c>
      <c r="E3142" s="6">
        <v>5</v>
      </c>
      <c r="F3142" s="39">
        <v>35308055</v>
      </c>
      <c r="G3142" s="39">
        <v>15</v>
      </c>
      <c r="H3142" s="39">
        <v>3</v>
      </c>
      <c r="I3142" s="132">
        <v>5.3206400000000001E-2</v>
      </c>
      <c r="J3142" s="132">
        <v>5.2785100000000001E-2</v>
      </c>
      <c r="K3142" s="132">
        <v>4.2130000000000005E-4</v>
      </c>
      <c r="L3142" s="133">
        <v>0</v>
      </c>
      <c r="M3142" s="132">
        <v>0</v>
      </c>
      <c r="N3142" s="132">
        <v>0</v>
      </c>
      <c r="O3142" s="132">
        <v>5.0054600000000005E-2</v>
      </c>
      <c r="P3142" s="132">
        <v>3.1332999999999999E-3</v>
      </c>
      <c r="Q3142" s="140">
        <v>11</v>
      </c>
      <c r="R3142" s="134">
        <v>10</v>
      </c>
      <c r="S3142" s="122">
        <f t="shared" si="98"/>
        <v>83.333333333333343</v>
      </c>
      <c r="T3142" s="122">
        <f t="shared" si="99"/>
        <v>16.666666666666664</v>
      </c>
    </row>
    <row r="3143" spans="1:20" x14ac:dyDescent="0.25">
      <c r="A3143" s="3">
        <v>2014</v>
      </c>
      <c r="B3143" s="2" t="s">
        <v>350</v>
      </c>
      <c r="C3143" s="1">
        <v>3530904</v>
      </c>
      <c r="D3143" s="4">
        <v>5</v>
      </c>
      <c r="E3143" s="6">
        <v>5</v>
      </c>
      <c r="F3143" s="39">
        <v>35309045</v>
      </c>
      <c r="G3143" s="39">
        <v>4</v>
      </c>
      <c r="H3143" s="39">
        <v>16</v>
      </c>
      <c r="I3143" s="132">
        <v>6.1780999999999997E-3</v>
      </c>
      <c r="J3143" s="132">
        <v>4.0599E-3</v>
      </c>
      <c r="K3143" s="132">
        <v>2.1181999999999998E-3</v>
      </c>
      <c r="L3143" s="133">
        <v>0</v>
      </c>
      <c r="M3143" s="132">
        <v>0</v>
      </c>
      <c r="N3143" s="132">
        <v>5.8449999999999995E-4</v>
      </c>
      <c r="O3143" s="132">
        <v>2.6979999999999999E-3</v>
      </c>
      <c r="P3143" s="132">
        <v>2.3457E-3</v>
      </c>
      <c r="Q3143" s="140">
        <v>3</v>
      </c>
      <c r="R3143" s="134">
        <v>1</v>
      </c>
      <c r="S3143" s="122">
        <f t="shared" si="98"/>
        <v>20</v>
      </c>
      <c r="T3143" s="122">
        <f t="shared" si="99"/>
        <v>80</v>
      </c>
    </row>
    <row r="3144" spans="1:20" x14ac:dyDescent="0.25">
      <c r="A3144" s="3">
        <v>2014</v>
      </c>
      <c r="B3144" s="2" t="s">
        <v>350</v>
      </c>
      <c r="C3144" s="1">
        <v>3530904</v>
      </c>
      <c r="D3144" s="4">
        <v>5</v>
      </c>
      <c r="E3144" s="6">
        <v>10</v>
      </c>
      <c r="F3144" s="39">
        <v>353090410</v>
      </c>
      <c r="G3144" s="39">
        <v>0</v>
      </c>
      <c r="H3144" s="39">
        <v>0</v>
      </c>
      <c r="I3144" s="132">
        <v>0</v>
      </c>
      <c r="J3144" s="132">
        <v>0</v>
      </c>
      <c r="K3144" s="132">
        <v>0</v>
      </c>
      <c r="L3144" s="133">
        <v>0</v>
      </c>
      <c r="M3144" s="132">
        <v>0</v>
      </c>
      <c r="N3144" s="132">
        <v>0</v>
      </c>
      <c r="O3144" s="132">
        <v>0</v>
      </c>
      <c r="P3144" s="132">
        <v>0</v>
      </c>
      <c r="Q3144" s="140">
        <v>0</v>
      </c>
      <c r="R3144" s="134">
        <v>0</v>
      </c>
      <c r="S3144" s="122">
        <f t="shared" si="98"/>
        <v>0</v>
      </c>
      <c r="T3144" s="122">
        <f t="shared" si="99"/>
        <v>0</v>
      </c>
    </row>
    <row r="3145" spans="1:20" x14ac:dyDescent="0.25">
      <c r="A3145" s="3">
        <v>2014</v>
      </c>
      <c r="B3145" s="2" t="s">
        <v>351</v>
      </c>
      <c r="C3145" s="1">
        <v>3531001</v>
      </c>
      <c r="D3145" s="4">
        <v>19</v>
      </c>
      <c r="E3145" s="6">
        <v>19</v>
      </c>
      <c r="F3145" s="39">
        <v>353100119</v>
      </c>
      <c r="G3145" s="39">
        <v>5</v>
      </c>
      <c r="H3145" s="39">
        <v>10</v>
      </c>
      <c r="I3145" s="132">
        <v>0.1185344</v>
      </c>
      <c r="J3145" s="132">
        <v>0.1033719</v>
      </c>
      <c r="K3145" s="132">
        <v>1.5162500000000001E-2</v>
      </c>
      <c r="L3145" s="133">
        <v>0</v>
      </c>
      <c r="M3145" s="132">
        <v>4.7546000000000003E-3</v>
      </c>
      <c r="N3145" s="132">
        <v>0.106115</v>
      </c>
      <c r="O3145" s="132">
        <v>7.1450999999999997E-3</v>
      </c>
      <c r="P3145" s="132">
        <v>0</v>
      </c>
      <c r="Q3145" s="140">
        <v>0</v>
      </c>
      <c r="R3145" s="134">
        <v>1</v>
      </c>
      <c r="S3145" s="122">
        <f t="shared" si="98"/>
        <v>33.333333333333329</v>
      </c>
      <c r="T3145" s="122">
        <f t="shared" si="99"/>
        <v>66.666666666666657</v>
      </c>
    </row>
    <row r="3146" spans="1:20" x14ac:dyDescent="0.25">
      <c r="A3146" s="3">
        <v>2014</v>
      </c>
      <c r="B3146" s="2" t="s">
        <v>352</v>
      </c>
      <c r="C3146" s="1">
        <v>3531100</v>
      </c>
      <c r="D3146" s="4">
        <v>7</v>
      </c>
      <c r="E3146" s="6">
        <v>7</v>
      </c>
      <c r="F3146" s="39">
        <v>35311007</v>
      </c>
      <c r="G3146" s="39">
        <v>2</v>
      </c>
      <c r="H3146" s="39">
        <v>0</v>
      </c>
      <c r="I3146" s="132">
        <v>9.2395900000000003E-2</v>
      </c>
      <c r="J3146" s="132">
        <v>9.2395900000000003E-2</v>
      </c>
      <c r="K3146" s="132">
        <v>0</v>
      </c>
      <c r="L3146" s="133">
        <v>0</v>
      </c>
      <c r="M3146" s="132">
        <v>9.1666700000000004E-2</v>
      </c>
      <c r="N3146" s="132">
        <v>0</v>
      </c>
      <c r="O3146" s="132">
        <v>7.2920000000000005E-4</v>
      </c>
      <c r="P3146" s="132">
        <v>0</v>
      </c>
      <c r="Q3146" s="140">
        <v>1</v>
      </c>
      <c r="R3146" s="134">
        <v>4</v>
      </c>
      <c r="S3146" s="122">
        <f t="shared" si="98"/>
        <v>100</v>
      </c>
      <c r="T3146" s="122">
        <f t="shared" si="99"/>
        <v>0</v>
      </c>
    </row>
    <row r="3147" spans="1:20" x14ac:dyDescent="0.25">
      <c r="A3147" s="3">
        <v>2014</v>
      </c>
      <c r="B3147" s="2" t="s">
        <v>353</v>
      </c>
      <c r="C3147" s="1">
        <v>3531209</v>
      </c>
      <c r="D3147" s="4">
        <v>5</v>
      </c>
      <c r="E3147" s="6">
        <v>5</v>
      </c>
      <c r="F3147" s="39">
        <v>35312095</v>
      </c>
      <c r="G3147" s="39">
        <v>43</v>
      </c>
      <c r="H3147" s="39">
        <v>19</v>
      </c>
      <c r="I3147" s="132">
        <v>0.14189129999999989</v>
      </c>
      <c r="J3147" s="132">
        <v>0.12903039999999988</v>
      </c>
      <c r="K3147" s="132">
        <v>1.2860900000000001E-2</v>
      </c>
      <c r="L3147" s="133">
        <v>0</v>
      </c>
      <c r="M3147" s="132">
        <v>2.9267999999999999E-2</v>
      </c>
      <c r="N3147" s="132">
        <v>3.6704000000000001E-2</v>
      </c>
      <c r="O3147" s="132">
        <v>6.3638599999999976E-2</v>
      </c>
      <c r="P3147" s="132">
        <v>4.7567E-3</v>
      </c>
      <c r="Q3147" s="140">
        <v>20</v>
      </c>
      <c r="R3147" s="134">
        <v>24</v>
      </c>
      <c r="S3147" s="122">
        <f t="shared" si="98"/>
        <v>69.354838709677423</v>
      </c>
      <c r="T3147" s="122">
        <f t="shared" si="99"/>
        <v>30.64516129032258</v>
      </c>
    </row>
    <row r="3148" spans="1:20" x14ac:dyDescent="0.25">
      <c r="A3148" s="3">
        <v>2014</v>
      </c>
      <c r="B3148" s="2" t="s">
        <v>354</v>
      </c>
      <c r="C3148" s="1">
        <v>3531308</v>
      </c>
      <c r="D3148" s="4">
        <v>15</v>
      </c>
      <c r="E3148" s="6">
        <v>15</v>
      </c>
      <c r="F3148" s="39">
        <v>353130815</v>
      </c>
      <c r="G3148" s="39">
        <v>17</v>
      </c>
      <c r="H3148" s="39">
        <v>95</v>
      </c>
      <c r="I3148" s="132">
        <v>0.24921919999999997</v>
      </c>
      <c r="J3148" s="132">
        <v>2.6229800000000001E-2</v>
      </c>
      <c r="K3148" s="132">
        <v>0.22298939999999998</v>
      </c>
      <c r="L3148" s="133">
        <v>0</v>
      </c>
      <c r="M3148" s="132">
        <v>4.9259200000000003E-2</v>
      </c>
      <c r="N3148" s="132">
        <v>7.7923999999999988E-3</v>
      </c>
      <c r="O3148" s="132">
        <v>0.17529259999999994</v>
      </c>
      <c r="P3148" s="132">
        <v>0</v>
      </c>
      <c r="Q3148" s="140">
        <v>26</v>
      </c>
      <c r="R3148" s="134">
        <v>0</v>
      </c>
      <c r="S3148" s="122">
        <f t="shared" si="98"/>
        <v>15.178571428571427</v>
      </c>
      <c r="T3148" s="122">
        <f t="shared" si="99"/>
        <v>84.821428571428569</v>
      </c>
    </row>
    <row r="3149" spans="1:20" x14ac:dyDescent="0.25">
      <c r="A3149" s="3">
        <v>2014</v>
      </c>
      <c r="B3149" s="2" t="s">
        <v>354</v>
      </c>
      <c r="C3149" s="1">
        <v>3531308</v>
      </c>
      <c r="D3149" s="4">
        <v>15</v>
      </c>
      <c r="E3149" s="6">
        <v>9</v>
      </c>
      <c r="F3149" s="39">
        <v>35313089</v>
      </c>
      <c r="G3149" s="39">
        <v>0</v>
      </c>
      <c r="H3149" s="39">
        <v>0</v>
      </c>
      <c r="I3149" s="132">
        <v>0</v>
      </c>
      <c r="J3149" s="132">
        <v>0</v>
      </c>
      <c r="K3149" s="132">
        <v>0</v>
      </c>
      <c r="L3149" s="133">
        <v>0</v>
      </c>
      <c r="M3149" s="132">
        <v>0</v>
      </c>
      <c r="N3149" s="132">
        <v>0</v>
      </c>
      <c r="O3149" s="132">
        <v>0</v>
      </c>
      <c r="P3149" s="132">
        <v>0</v>
      </c>
      <c r="Q3149" s="140">
        <v>11</v>
      </c>
      <c r="R3149" s="134">
        <v>5</v>
      </c>
      <c r="S3149" s="122">
        <f t="shared" si="98"/>
        <v>0</v>
      </c>
      <c r="T3149" s="122">
        <f t="shared" si="99"/>
        <v>0</v>
      </c>
    </row>
    <row r="3150" spans="1:20" x14ac:dyDescent="0.25">
      <c r="A3150" s="3">
        <v>2014</v>
      </c>
      <c r="B3150" s="2" t="s">
        <v>355</v>
      </c>
      <c r="C3150" s="1">
        <v>3531407</v>
      </c>
      <c r="D3150" s="4">
        <v>18</v>
      </c>
      <c r="E3150" s="6">
        <v>18</v>
      </c>
      <c r="F3150" s="39">
        <v>353140718</v>
      </c>
      <c r="G3150" s="39">
        <v>8</v>
      </c>
      <c r="H3150" s="39">
        <v>47</v>
      </c>
      <c r="I3150" s="132">
        <v>3.9714300000000008E-2</v>
      </c>
      <c r="J3150" s="132">
        <v>2.5088799999999998E-2</v>
      </c>
      <c r="K3150" s="132">
        <v>1.4625500000000008E-2</v>
      </c>
      <c r="L3150" s="133">
        <v>0</v>
      </c>
      <c r="M3150" s="132">
        <v>0</v>
      </c>
      <c r="N3150" s="132">
        <v>9.8906000000000011E-3</v>
      </c>
      <c r="O3150" s="132">
        <v>2.46643E-2</v>
      </c>
      <c r="P3150" s="132">
        <v>4.1666999999999997E-3</v>
      </c>
      <c r="Q3150" s="140">
        <v>7</v>
      </c>
      <c r="R3150" s="134">
        <v>8</v>
      </c>
      <c r="S3150" s="122">
        <f t="shared" si="98"/>
        <v>14.545454545454545</v>
      </c>
      <c r="T3150" s="122">
        <f t="shared" si="99"/>
        <v>85.454545454545453</v>
      </c>
    </row>
    <row r="3151" spans="1:20" x14ac:dyDescent="0.25">
      <c r="A3151" s="3">
        <v>2014</v>
      </c>
      <c r="B3151" s="2" t="s">
        <v>355</v>
      </c>
      <c r="C3151" s="1">
        <v>3531407</v>
      </c>
      <c r="D3151" s="4">
        <v>18</v>
      </c>
      <c r="E3151" s="6">
        <v>15</v>
      </c>
      <c r="F3151" s="39">
        <v>353140715</v>
      </c>
      <c r="G3151" s="39">
        <v>0</v>
      </c>
      <c r="H3151" s="39">
        <v>0</v>
      </c>
      <c r="I3151" s="132">
        <v>0</v>
      </c>
      <c r="J3151" s="132">
        <v>0</v>
      </c>
      <c r="K3151" s="132">
        <v>0</v>
      </c>
      <c r="L3151" s="133">
        <v>0</v>
      </c>
      <c r="M3151" s="132">
        <v>0</v>
      </c>
      <c r="N3151" s="132">
        <v>0</v>
      </c>
      <c r="O3151" s="132">
        <v>0</v>
      </c>
      <c r="P3151" s="132">
        <v>0</v>
      </c>
      <c r="Q3151" s="140">
        <v>0</v>
      </c>
      <c r="R3151" s="134">
        <v>0</v>
      </c>
      <c r="S3151" s="122">
        <f t="shared" si="98"/>
        <v>0</v>
      </c>
      <c r="T3151" s="122">
        <f t="shared" si="99"/>
        <v>0</v>
      </c>
    </row>
    <row r="3152" spans="1:20" x14ac:dyDescent="0.25">
      <c r="A3152" s="3">
        <v>2014</v>
      </c>
      <c r="B3152" s="2" t="s">
        <v>355</v>
      </c>
      <c r="C3152" s="1">
        <v>3531407</v>
      </c>
      <c r="D3152" s="4">
        <v>18</v>
      </c>
      <c r="E3152" s="6">
        <v>19</v>
      </c>
      <c r="F3152" s="39">
        <v>353140719</v>
      </c>
      <c r="G3152" s="39">
        <v>5</v>
      </c>
      <c r="H3152" s="39">
        <v>6</v>
      </c>
      <c r="I3152" s="132">
        <v>5.1537200000000005E-2</v>
      </c>
      <c r="J3152" s="132">
        <v>4.5750100000000002E-2</v>
      </c>
      <c r="K3152" s="132">
        <v>5.7870999999999999E-3</v>
      </c>
      <c r="L3152" s="133">
        <v>0</v>
      </c>
      <c r="M3152" s="132">
        <v>1.7014E-3</v>
      </c>
      <c r="N3152" s="132">
        <v>4.4027800000000006E-2</v>
      </c>
      <c r="O3152" s="132">
        <v>5.7501000000000002E-3</v>
      </c>
      <c r="P3152" s="132">
        <v>0</v>
      </c>
      <c r="Q3152" s="140">
        <v>3</v>
      </c>
      <c r="R3152" s="134">
        <v>0</v>
      </c>
      <c r="S3152" s="122">
        <f t="shared" si="98"/>
        <v>45.454545454545453</v>
      </c>
      <c r="T3152" s="122">
        <f t="shared" si="99"/>
        <v>54.54545454545454</v>
      </c>
    </row>
    <row r="3153" spans="1:20" x14ac:dyDescent="0.25">
      <c r="A3153" s="3">
        <v>2014</v>
      </c>
      <c r="B3153" s="2" t="s">
        <v>356</v>
      </c>
      <c r="C3153" s="1">
        <v>3531506</v>
      </c>
      <c r="D3153" s="4">
        <v>15</v>
      </c>
      <c r="E3153" s="6">
        <v>15</v>
      </c>
      <c r="F3153" s="39">
        <v>353150615</v>
      </c>
      <c r="G3153" s="39">
        <v>22</v>
      </c>
      <c r="H3153" s="39">
        <v>65</v>
      </c>
      <c r="I3153" s="132">
        <v>0.62914409999999998</v>
      </c>
      <c r="J3153" s="132">
        <v>0.42527509999999996</v>
      </c>
      <c r="K3153" s="132">
        <v>0.20386899999999999</v>
      </c>
      <c r="L3153" s="133">
        <v>0</v>
      </c>
      <c r="M3153" s="132">
        <v>6.3969800000000007E-2</v>
      </c>
      <c r="N3153" s="132">
        <v>1.1569999999999999E-4</v>
      </c>
      <c r="O3153" s="132">
        <v>0.54772199999999993</v>
      </c>
      <c r="P3153" s="132">
        <v>1.1569999999999999E-4</v>
      </c>
      <c r="Q3153" s="140">
        <v>5</v>
      </c>
      <c r="R3153" s="134">
        <v>3</v>
      </c>
      <c r="S3153" s="122">
        <f t="shared" si="98"/>
        <v>25.287356321839084</v>
      </c>
      <c r="T3153" s="122">
        <f t="shared" si="99"/>
        <v>74.712643678160916</v>
      </c>
    </row>
    <row r="3154" spans="1:20" x14ac:dyDescent="0.25">
      <c r="A3154" s="3">
        <v>2014</v>
      </c>
      <c r="B3154" s="2" t="s">
        <v>356</v>
      </c>
      <c r="C3154" s="1">
        <v>3531506</v>
      </c>
      <c r="D3154" s="4">
        <v>15</v>
      </c>
      <c r="E3154" s="6">
        <v>12</v>
      </c>
      <c r="F3154" s="39">
        <v>353150612</v>
      </c>
      <c r="G3154" s="39">
        <v>2</v>
      </c>
      <c r="H3154" s="39">
        <v>0</v>
      </c>
      <c r="I3154" s="132">
        <v>1.1921299999999999E-2</v>
      </c>
      <c r="J3154" s="132">
        <v>1.1921299999999999E-2</v>
      </c>
      <c r="K3154" s="132">
        <v>0</v>
      </c>
      <c r="L3154" s="133">
        <v>0</v>
      </c>
      <c r="M3154" s="132">
        <v>0</v>
      </c>
      <c r="N3154" s="132">
        <v>0</v>
      </c>
      <c r="O3154" s="132">
        <v>1.1921299999999999E-2</v>
      </c>
      <c r="P3154" s="132">
        <v>0</v>
      </c>
      <c r="Q3154" s="140">
        <v>1</v>
      </c>
      <c r="R3154" s="134">
        <v>0</v>
      </c>
      <c r="S3154" s="122">
        <f t="shared" si="98"/>
        <v>100</v>
      </c>
      <c r="T3154" s="122">
        <f t="shared" si="99"/>
        <v>0</v>
      </c>
    </row>
    <row r="3155" spans="1:20" x14ac:dyDescent="0.25">
      <c r="A3155" s="3">
        <v>2014</v>
      </c>
      <c r="B3155" s="2" t="s">
        <v>357</v>
      </c>
      <c r="C3155" s="1">
        <v>3531605</v>
      </c>
      <c r="D3155" s="4">
        <v>20</v>
      </c>
      <c r="E3155" s="6">
        <v>20</v>
      </c>
      <c r="F3155" s="39">
        <v>353160520</v>
      </c>
      <c r="G3155" s="39">
        <v>4</v>
      </c>
      <c r="H3155" s="39">
        <v>33</v>
      </c>
      <c r="I3155" s="132">
        <v>0.17740270000000002</v>
      </c>
      <c r="J3155" s="132">
        <v>1.2500000000000001E-2</v>
      </c>
      <c r="K3155" s="132">
        <v>0.16490270000000001</v>
      </c>
      <c r="L3155" s="133">
        <v>0</v>
      </c>
      <c r="M3155" s="132">
        <v>1.7222100000000001E-2</v>
      </c>
      <c r="N3155" s="132">
        <v>2.8170999999999999E-3</v>
      </c>
      <c r="O3155" s="132">
        <v>0.14195840000000001</v>
      </c>
      <c r="P3155" s="132">
        <v>1.4999999999999999E-2</v>
      </c>
      <c r="Q3155" s="140">
        <v>0</v>
      </c>
      <c r="R3155" s="134">
        <v>0</v>
      </c>
      <c r="S3155" s="122">
        <f t="shared" si="98"/>
        <v>10.810810810810811</v>
      </c>
      <c r="T3155" s="122">
        <f t="shared" si="99"/>
        <v>89.189189189189193</v>
      </c>
    </row>
    <row r="3156" spans="1:20" x14ac:dyDescent="0.25">
      <c r="A3156" s="3">
        <v>2014</v>
      </c>
      <c r="B3156" s="2" t="s">
        <v>358</v>
      </c>
      <c r="C3156" s="1">
        <v>3531803</v>
      </c>
      <c r="D3156" s="4">
        <v>5</v>
      </c>
      <c r="E3156" s="6">
        <v>5</v>
      </c>
      <c r="F3156" s="39">
        <v>35318035</v>
      </c>
      <c r="G3156" s="39">
        <v>21</v>
      </c>
      <c r="H3156" s="39">
        <v>57</v>
      </c>
      <c r="I3156" s="132">
        <v>7.7739900000000028E-2</v>
      </c>
      <c r="J3156" s="132">
        <v>3.1813699999999993E-2</v>
      </c>
      <c r="K3156" s="132">
        <v>4.5926200000000028E-2</v>
      </c>
      <c r="L3156" s="133">
        <v>0</v>
      </c>
      <c r="M3156" s="132">
        <v>0</v>
      </c>
      <c r="N3156" s="132">
        <v>1.3958300000000002E-2</v>
      </c>
      <c r="O3156" s="132">
        <v>3.2534599999999997E-2</v>
      </c>
      <c r="P3156" s="132">
        <v>1.9753000000000001E-3</v>
      </c>
      <c r="Q3156" s="140">
        <v>18</v>
      </c>
      <c r="R3156" s="134">
        <v>28</v>
      </c>
      <c r="S3156" s="122">
        <f t="shared" si="98"/>
        <v>26.923076923076923</v>
      </c>
      <c r="T3156" s="122">
        <f t="shared" si="99"/>
        <v>73.076923076923066</v>
      </c>
    </row>
    <row r="3157" spans="1:20" x14ac:dyDescent="0.25">
      <c r="A3157" s="3">
        <v>2014</v>
      </c>
      <c r="B3157" s="2" t="s">
        <v>359</v>
      </c>
      <c r="C3157" s="1">
        <v>3531704</v>
      </c>
      <c r="D3157" s="4">
        <v>2</v>
      </c>
      <c r="E3157" s="6">
        <v>2</v>
      </c>
      <c r="F3157" s="39">
        <v>35317042</v>
      </c>
      <c r="G3157" s="39">
        <v>18</v>
      </c>
      <c r="H3157" s="39">
        <v>1</v>
      </c>
      <c r="I3157" s="132">
        <v>4.4017099999999997E-2</v>
      </c>
      <c r="J3157" s="132">
        <v>4.3507799999999999E-2</v>
      </c>
      <c r="K3157" s="132">
        <v>5.0929999999999997E-4</v>
      </c>
      <c r="L3157" s="133">
        <v>0</v>
      </c>
      <c r="M3157" s="132">
        <v>5.4561000000000002E-3</v>
      </c>
      <c r="N3157" s="132">
        <v>0</v>
      </c>
      <c r="O3157" s="132">
        <v>3.3972200000000001E-2</v>
      </c>
      <c r="P3157" s="132">
        <v>4.0333000000000001E-3</v>
      </c>
      <c r="Q3157" s="140">
        <v>21</v>
      </c>
      <c r="R3157" s="134">
        <v>10</v>
      </c>
      <c r="S3157" s="122">
        <f t="shared" si="98"/>
        <v>94.73684210526315</v>
      </c>
      <c r="T3157" s="122">
        <f t="shared" si="99"/>
        <v>5.2631578947368416</v>
      </c>
    </row>
    <row r="3158" spans="1:20" x14ac:dyDescent="0.25">
      <c r="A3158" s="3">
        <v>2014</v>
      </c>
      <c r="B3158" s="2" t="s">
        <v>360</v>
      </c>
      <c r="C3158" s="1">
        <v>3531902</v>
      </c>
      <c r="D3158" s="4">
        <v>12</v>
      </c>
      <c r="E3158" s="6">
        <v>12</v>
      </c>
      <c r="F3158" s="39">
        <v>353190212</v>
      </c>
      <c r="G3158" s="39">
        <v>32</v>
      </c>
      <c r="H3158" s="39">
        <v>15</v>
      </c>
      <c r="I3158" s="132">
        <v>1.2991865</v>
      </c>
      <c r="J3158" s="132">
        <v>1.2463101999999999</v>
      </c>
      <c r="K3158" s="132">
        <v>5.2876300000000001E-2</v>
      </c>
      <c r="L3158" s="133">
        <v>0.15485476915271434</v>
      </c>
      <c r="M3158" s="132">
        <v>0</v>
      </c>
      <c r="N3158" s="132">
        <v>0.29093139999999995</v>
      </c>
      <c r="O3158" s="132">
        <v>1.0047979000000002</v>
      </c>
      <c r="P3158" s="132">
        <v>0</v>
      </c>
      <c r="Q3158" s="140">
        <v>15</v>
      </c>
      <c r="R3158" s="134">
        <v>10</v>
      </c>
      <c r="S3158" s="122">
        <f t="shared" si="98"/>
        <v>68.085106382978722</v>
      </c>
      <c r="T3158" s="122">
        <f t="shared" si="99"/>
        <v>31.914893617021278</v>
      </c>
    </row>
    <row r="3159" spans="1:20" x14ac:dyDescent="0.25">
      <c r="A3159" s="3">
        <v>2014</v>
      </c>
      <c r="B3159" s="2" t="s">
        <v>360</v>
      </c>
      <c r="C3159" s="1">
        <v>3531902</v>
      </c>
      <c r="D3159" s="4">
        <v>12</v>
      </c>
      <c r="E3159" s="6">
        <v>4</v>
      </c>
      <c r="F3159" s="39">
        <v>35319024</v>
      </c>
      <c r="G3159" s="39">
        <v>2</v>
      </c>
      <c r="H3159" s="39">
        <v>0</v>
      </c>
      <c r="I3159" s="132">
        <v>4.9277999999999995E-3</v>
      </c>
      <c r="J3159" s="132">
        <v>4.9277999999999995E-3</v>
      </c>
      <c r="K3159" s="132">
        <v>0</v>
      </c>
      <c r="L3159" s="133">
        <v>0</v>
      </c>
      <c r="M3159" s="132">
        <v>0</v>
      </c>
      <c r="N3159" s="132">
        <v>0</v>
      </c>
      <c r="O3159" s="132">
        <v>4.9277999999999995E-3</v>
      </c>
      <c r="P3159" s="132">
        <v>0</v>
      </c>
      <c r="Q3159" s="140">
        <v>1</v>
      </c>
      <c r="R3159" s="134">
        <v>0</v>
      </c>
      <c r="S3159" s="122">
        <f t="shared" si="98"/>
        <v>100</v>
      </c>
      <c r="T3159" s="122">
        <f t="shared" si="99"/>
        <v>0</v>
      </c>
    </row>
    <row r="3160" spans="1:20" x14ac:dyDescent="0.25">
      <c r="A3160" s="3">
        <v>2014</v>
      </c>
      <c r="B3160" s="2" t="s">
        <v>361</v>
      </c>
      <c r="C3160" s="1">
        <v>3532009</v>
      </c>
      <c r="D3160" s="4">
        <v>5</v>
      </c>
      <c r="E3160" s="6">
        <v>5</v>
      </c>
      <c r="F3160" s="39">
        <v>35320095</v>
      </c>
      <c r="G3160" s="39">
        <v>23</v>
      </c>
      <c r="H3160" s="39">
        <v>12</v>
      </c>
      <c r="I3160" s="132">
        <v>5.8502800000000008E-2</v>
      </c>
      <c r="J3160" s="132">
        <v>5.5269000000000006E-2</v>
      </c>
      <c r="K3160" s="132">
        <v>3.2338000000000002E-3</v>
      </c>
      <c r="L3160" s="133">
        <v>0</v>
      </c>
      <c r="M3160" s="132">
        <v>3.3000000000000002E-2</v>
      </c>
      <c r="N3160" s="132">
        <v>1.0390100000000003E-2</v>
      </c>
      <c r="O3160" s="132">
        <v>1.10236E-2</v>
      </c>
      <c r="P3160" s="132">
        <v>1.6666999999999999E-3</v>
      </c>
      <c r="Q3160" s="140">
        <v>23</v>
      </c>
      <c r="R3160" s="134">
        <v>31</v>
      </c>
      <c r="S3160" s="122">
        <f t="shared" si="98"/>
        <v>65.714285714285708</v>
      </c>
      <c r="T3160" s="122">
        <f t="shared" si="99"/>
        <v>34.285714285714285</v>
      </c>
    </row>
    <row r="3161" spans="1:20" x14ac:dyDescent="0.25">
      <c r="A3161" s="3">
        <v>2014</v>
      </c>
      <c r="B3161" s="2" t="s">
        <v>362</v>
      </c>
      <c r="C3161" s="1">
        <v>3532058</v>
      </c>
      <c r="D3161" s="4">
        <v>9</v>
      </c>
      <c r="E3161" s="6">
        <v>9</v>
      </c>
      <c r="F3161" s="39">
        <v>35320589</v>
      </c>
      <c r="G3161" s="39">
        <v>14</v>
      </c>
      <c r="H3161" s="39">
        <v>4</v>
      </c>
      <c r="I3161" s="132">
        <v>0.10672609999999998</v>
      </c>
      <c r="J3161" s="132">
        <v>0.10655949999999997</v>
      </c>
      <c r="K3161" s="132">
        <v>1.6660000000000001E-4</v>
      </c>
      <c r="L3161" s="133">
        <v>0</v>
      </c>
      <c r="M3161" s="132">
        <v>0</v>
      </c>
      <c r="N3161" s="132">
        <v>0</v>
      </c>
      <c r="O3161" s="132">
        <v>0.10483039999999998</v>
      </c>
      <c r="P3161" s="132">
        <v>1.8726000000000001E-3</v>
      </c>
      <c r="Q3161" s="140">
        <v>9</v>
      </c>
      <c r="R3161" s="134">
        <v>0</v>
      </c>
      <c r="S3161" s="122">
        <f t="shared" si="98"/>
        <v>77.777777777777786</v>
      </c>
      <c r="T3161" s="122">
        <f t="shared" si="99"/>
        <v>22.222222222222221</v>
      </c>
    </row>
    <row r="3162" spans="1:20" x14ac:dyDescent="0.25">
      <c r="A3162" s="3">
        <v>2014</v>
      </c>
      <c r="B3162" s="2" t="s">
        <v>363</v>
      </c>
      <c r="C3162" s="1">
        <v>3532108</v>
      </c>
      <c r="D3162" s="4">
        <v>19</v>
      </c>
      <c r="E3162" s="6">
        <v>19</v>
      </c>
      <c r="F3162" s="39">
        <v>353210819</v>
      </c>
      <c r="G3162" s="39">
        <v>0</v>
      </c>
      <c r="H3162" s="39">
        <v>4</v>
      </c>
      <c r="I3162" s="132">
        <v>6.9449999999999991E-4</v>
      </c>
      <c r="J3162" s="132">
        <v>0</v>
      </c>
      <c r="K3162" s="132">
        <v>6.9449999999999991E-4</v>
      </c>
      <c r="L3162" s="133">
        <v>0</v>
      </c>
      <c r="M3162" s="132">
        <v>5.5559999999999995E-4</v>
      </c>
      <c r="N3162" s="132">
        <v>0</v>
      </c>
      <c r="O3162" s="132">
        <v>4.6300000000000001E-5</v>
      </c>
      <c r="P3162" s="132">
        <v>0</v>
      </c>
      <c r="Q3162" s="140">
        <v>0</v>
      </c>
      <c r="R3162" s="134">
        <v>2</v>
      </c>
      <c r="S3162" s="122">
        <f t="shared" si="98"/>
        <v>0</v>
      </c>
      <c r="T3162" s="122">
        <f t="shared" si="99"/>
        <v>100</v>
      </c>
    </row>
    <row r="3163" spans="1:20" x14ac:dyDescent="0.25">
      <c r="A3163" s="3">
        <v>2014</v>
      </c>
      <c r="B3163" s="2" t="s">
        <v>363</v>
      </c>
      <c r="C3163" s="1">
        <v>3532108</v>
      </c>
      <c r="D3163" s="4">
        <v>19</v>
      </c>
      <c r="E3163" s="6">
        <v>20</v>
      </c>
      <c r="F3163" s="39">
        <v>353210820</v>
      </c>
      <c r="G3163" s="39">
        <v>0</v>
      </c>
      <c r="H3163" s="39">
        <v>0</v>
      </c>
      <c r="I3163" s="132">
        <v>0</v>
      </c>
      <c r="J3163" s="132">
        <v>0</v>
      </c>
      <c r="K3163" s="132">
        <v>0</v>
      </c>
      <c r="L3163" s="133">
        <v>0</v>
      </c>
      <c r="M3163" s="132">
        <v>0</v>
      </c>
      <c r="N3163" s="132">
        <v>0</v>
      </c>
      <c r="O3163" s="132">
        <v>0</v>
      </c>
      <c r="P3163" s="132">
        <v>0</v>
      </c>
      <c r="Q3163" s="140">
        <v>0</v>
      </c>
      <c r="R3163" s="134">
        <v>0</v>
      </c>
      <c r="S3163" s="122">
        <f t="shared" si="98"/>
        <v>0</v>
      </c>
      <c r="T3163" s="122">
        <f t="shared" si="99"/>
        <v>0</v>
      </c>
    </row>
    <row r="3164" spans="1:20" x14ac:dyDescent="0.25">
      <c r="A3164" s="3">
        <v>2014</v>
      </c>
      <c r="B3164" s="2" t="s">
        <v>364</v>
      </c>
      <c r="C3164" s="1">
        <v>3532157</v>
      </c>
      <c r="D3164" s="4">
        <v>22</v>
      </c>
      <c r="E3164" s="6">
        <v>22</v>
      </c>
      <c r="F3164" s="39">
        <v>353215722</v>
      </c>
      <c r="G3164" s="39">
        <v>1</v>
      </c>
      <c r="H3164" s="39">
        <v>3</v>
      </c>
      <c r="I3164" s="132">
        <v>7.0573000000000007E-3</v>
      </c>
      <c r="J3164" s="132">
        <v>2.9629999999999999E-4</v>
      </c>
      <c r="K3164" s="132">
        <v>6.7610000000000005E-3</v>
      </c>
      <c r="L3164" s="133">
        <v>0</v>
      </c>
      <c r="M3164" s="132">
        <v>6.5972000000000001E-3</v>
      </c>
      <c r="N3164" s="132">
        <v>0</v>
      </c>
      <c r="O3164" s="132">
        <v>2.9629999999999999E-4</v>
      </c>
      <c r="P3164" s="132">
        <v>0</v>
      </c>
      <c r="Q3164" s="140">
        <v>0</v>
      </c>
      <c r="R3164" s="134">
        <v>1</v>
      </c>
      <c r="S3164" s="122">
        <f t="shared" si="98"/>
        <v>25</v>
      </c>
      <c r="T3164" s="122">
        <f t="shared" si="99"/>
        <v>75</v>
      </c>
    </row>
    <row r="3165" spans="1:20" x14ac:dyDescent="0.25">
      <c r="A3165" s="3">
        <v>2014</v>
      </c>
      <c r="B3165" s="2" t="s">
        <v>365</v>
      </c>
      <c r="C3165" s="1">
        <v>3532207</v>
      </c>
      <c r="D3165" s="4">
        <v>22</v>
      </c>
      <c r="E3165" s="6">
        <v>22</v>
      </c>
      <c r="F3165" s="39">
        <v>353220722</v>
      </c>
      <c r="G3165" s="39">
        <v>1</v>
      </c>
      <c r="H3165" s="39">
        <v>11</v>
      </c>
      <c r="I3165" s="132">
        <v>6.9146900000000011E-2</v>
      </c>
      <c r="J3165" s="132">
        <v>2.2777800000000001E-2</v>
      </c>
      <c r="K3165" s="132">
        <v>4.6369100000000003E-2</v>
      </c>
      <c r="L3165" s="133">
        <v>4.6806823947234906E-2</v>
      </c>
      <c r="M3165" s="132">
        <v>6.3003E-3</v>
      </c>
      <c r="N3165" s="132">
        <v>6.2513900000000011E-2</v>
      </c>
      <c r="O3165" s="132">
        <v>0</v>
      </c>
      <c r="P3165" s="132">
        <v>0</v>
      </c>
      <c r="Q3165" s="140">
        <v>0</v>
      </c>
      <c r="R3165" s="134">
        <v>1</v>
      </c>
      <c r="S3165" s="122">
        <f t="shared" si="98"/>
        <v>8.3333333333333321</v>
      </c>
      <c r="T3165" s="122">
        <f t="shared" si="99"/>
        <v>91.666666666666657</v>
      </c>
    </row>
    <row r="3166" spans="1:20" x14ac:dyDescent="0.25">
      <c r="A3166" s="3">
        <v>2014</v>
      </c>
      <c r="B3166" s="2" t="s">
        <v>366</v>
      </c>
      <c r="C3166" s="1">
        <v>3532306</v>
      </c>
      <c r="D3166" s="4">
        <v>2</v>
      </c>
      <c r="E3166" s="6">
        <v>2</v>
      </c>
      <c r="F3166" s="39">
        <v>35323062</v>
      </c>
      <c r="G3166" s="39">
        <v>15</v>
      </c>
      <c r="H3166" s="39">
        <v>2</v>
      </c>
      <c r="I3166" s="132">
        <v>1.6234400000000003E-2</v>
      </c>
      <c r="J3166" s="132">
        <v>1.5638400000000004E-2</v>
      </c>
      <c r="K3166" s="132">
        <v>5.9599999999999996E-4</v>
      </c>
      <c r="L3166" s="133">
        <v>1.3156164383561644E-2</v>
      </c>
      <c r="M3166" s="132">
        <v>0</v>
      </c>
      <c r="N3166" s="132">
        <v>0</v>
      </c>
      <c r="O3166" s="132">
        <v>1.4594800000000002E-2</v>
      </c>
      <c r="P3166" s="132">
        <v>1.2972000000000001E-3</v>
      </c>
      <c r="Q3166" s="140">
        <v>45</v>
      </c>
      <c r="R3166" s="134">
        <v>6</v>
      </c>
      <c r="S3166" s="122">
        <f t="shared" si="98"/>
        <v>88.235294117647058</v>
      </c>
      <c r="T3166" s="122">
        <f t="shared" si="99"/>
        <v>11.76470588235294</v>
      </c>
    </row>
    <row r="3167" spans="1:20" x14ac:dyDescent="0.25">
      <c r="A3167" s="3">
        <v>2014</v>
      </c>
      <c r="B3167" s="2" t="s">
        <v>367</v>
      </c>
      <c r="C3167" s="1">
        <v>3532405</v>
      </c>
      <c r="D3167" s="4">
        <v>5</v>
      </c>
      <c r="E3167" s="6">
        <v>5</v>
      </c>
      <c r="F3167" s="39">
        <v>35324055</v>
      </c>
      <c r="G3167" s="39">
        <v>21</v>
      </c>
      <c r="H3167" s="39">
        <v>51</v>
      </c>
      <c r="I3167" s="132">
        <v>31.042375699999997</v>
      </c>
      <c r="J3167" s="132">
        <v>31.032531499999997</v>
      </c>
      <c r="K3167" s="132">
        <v>9.8442000000000095E-3</v>
      </c>
      <c r="L3167" s="133">
        <v>0</v>
      </c>
      <c r="M3167" s="132">
        <v>31.026689799999996</v>
      </c>
      <c r="N3167" s="132">
        <v>2.8472000000000003E-3</v>
      </c>
      <c r="O3167" s="132">
        <v>2.4628999999999996E-3</v>
      </c>
      <c r="P3167" s="132">
        <v>2.3834999999999998E-3</v>
      </c>
      <c r="Q3167" s="140">
        <v>24</v>
      </c>
      <c r="R3167" s="134">
        <v>11</v>
      </c>
      <c r="S3167" s="122">
        <f t="shared" si="98"/>
        <v>29.166666666666668</v>
      </c>
      <c r="T3167" s="122">
        <f t="shared" si="99"/>
        <v>70.833333333333343</v>
      </c>
    </row>
    <row r="3168" spans="1:20" x14ac:dyDescent="0.25">
      <c r="A3168" s="3">
        <v>2014</v>
      </c>
      <c r="B3168" s="2" t="s">
        <v>367</v>
      </c>
      <c r="C3168" s="1">
        <v>3532405</v>
      </c>
      <c r="D3168" s="4">
        <v>5</v>
      </c>
      <c r="E3168" s="6">
        <v>6</v>
      </c>
      <c r="F3168" s="39">
        <v>35324056</v>
      </c>
      <c r="G3168" s="39">
        <v>1</v>
      </c>
      <c r="H3168" s="39">
        <v>0</v>
      </c>
      <c r="I3168" s="132">
        <v>2.3099999999999999E-5</v>
      </c>
      <c r="J3168" s="132">
        <v>2.3099999999999999E-5</v>
      </c>
      <c r="K3168" s="132">
        <v>0</v>
      </c>
      <c r="L3168" s="133">
        <v>0</v>
      </c>
      <c r="M3168" s="132">
        <v>0</v>
      </c>
      <c r="N3168" s="132">
        <v>0</v>
      </c>
      <c r="O3168" s="132">
        <v>0</v>
      </c>
      <c r="P3168" s="132">
        <v>0</v>
      </c>
      <c r="Q3168" s="140">
        <v>0</v>
      </c>
      <c r="R3168" s="134">
        <v>0</v>
      </c>
      <c r="S3168" s="122">
        <f t="shared" si="98"/>
        <v>100</v>
      </c>
      <c r="T3168" s="122">
        <f t="shared" si="99"/>
        <v>0</v>
      </c>
    </row>
    <row r="3169" spans="1:20" x14ac:dyDescent="0.25">
      <c r="A3169" s="3">
        <v>2014</v>
      </c>
      <c r="B3169" s="2" t="s">
        <v>368</v>
      </c>
      <c r="C3169" s="1">
        <v>3532504</v>
      </c>
      <c r="D3169" s="4">
        <v>18</v>
      </c>
      <c r="E3169" s="6">
        <v>18</v>
      </c>
      <c r="F3169" s="39">
        <v>353250418</v>
      </c>
      <c r="G3169" s="39">
        <v>1</v>
      </c>
      <c r="H3169" s="39">
        <v>4</v>
      </c>
      <c r="I3169" s="132">
        <v>8.8778000000000017E-3</v>
      </c>
      <c r="J3169" s="132">
        <v>2.5460000000000001E-4</v>
      </c>
      <c r="K3169" s="132">
        <v>8.623200000000001E-3</v>
      </c>
      <c r="L3169" s="133">
        <v>0</v>
      </c>
      <c r="M3169" s="132">
        <v>1.8056000000000001E-3</v>
      </c>
      <c r="N3169" s="132">
        <v>1.2331E-3</v>
      </c>
      <c r="O3169" s="132">
        <v>5.5845000000000001E-3</v>
      </c>
      <c r="P3169" s="132">
        <v>2.5460000000000001E-4</v>
      </c>
      <c r="Q3169" s="140">
        <v>0</v>
      </c>
      <c r="R3169" s="134">
        <v>1</v>
      </c>
      <c r="S3169" s="122">
        <f t="shared" si="98"/>
        <v>20</v>
      </c>
      <c r="T3169" s="122">
        <f t="shared" si="99"/>
        <v>80</v>
      </c>
    </row>
    <row r="3170" spans="1:20" x14ac:dyDescent="0.25">
      <c r="A3170" s="3">
        <v>2014</v>
      </c>
      <c r="B3170" s="2" t="s">
        <v>368</v>
      </c>
      <c r="C3170" s="1">
        <v>3532504</v>
      </c>
      <c r="D3170" s="4">
        <v>18</v>
      </c>
      <c r="E3170" s="6">
        <v>16</v>
      </c>
      <c r="F3170" s="39">
        <v>353250416</v>
      </c>
      <c r="G3170" s="39">
        <v>0</v>
      </c>
      <c r="H3170" s="39">
        <v>0</v>
      </c>
      <c r="I3170" s="132">
        <v>0</v>
      </c>
      <c r="J3170" s="132">
        <v>0</v>
      </c>
      <c r="K3170" s="132">
        <v>0</v>
      </c>
      <c r="L3170" s="133">
        <v>0</v>
      </c>
      <c r="M3170" s="132">
        <v>0</v>
      </c>
      <c r="N3170" s="132">
        <v>0</v>
      </c>
      <c r="O3170" s="132">
        <v>0</v>
      </c>
      <c r="P3170" s="132">
        <v>0</v>
      </c>
      <c r="Q3170" s="140">
        <v>0</v>
      </c>
      <c r="R3170" s="134">
        <v>0</v>
      </c>
      <c r="S3170" s="122">
        <f t="shared" si="98"/>
        <v>0</v>
      </c>
      <c r="T3170" s="122">
        <f t="shared" si="99"/>
        <v>0</v>
      </c>
    </row>
    <row r="3171" spans="1:20" x14ac:dyDescent="0.25">
      <c r="A3171" s="3">
        <v>2014</v>
      </c>
      <c r="B3171" s="2" t="s">
        <v>368</v>
      </c>
      <c r="C3171" s="1">
        <v>3532504</v>
      </c>
      <c r="D3171" s="4">
        <v>18</v>
      </c>
      <c r="E3171" s="6">
        <v>19</v>
      </c>
      <c r="F3171" s="39">
        <v>353250419</v>
      </c>
      <c r="G3171" s="39">
        <v>1</v>
      </c>
      <c r="H3171" s="39">
        <v>0</v>
      </c>
      <c r="I3171" s="132">
        <v>2.2222000000000001E-3</v>
      </c>
      <c r="J3171" s="132">
        <v>2.2222000000000001E-3</v>
      </c>
      <c r="K3171" s="132">
        <v>0</v>
      </c>
      <c r="L3171" s="133">
        <v>0</v>
      </c>
      <c r="M3171" s="132">
        <v>0</v>
      </c>
      <c r="N3171" s="132">
        <v>0</v>
      </c>
      <c r="O3171" s="132">
        <v>2.2222000000000001E-3</v>
      </c>
      <c r="P3171" s="132">
        <v>0</v>
      </c>
      <c r="Q3171" s="140">
        <v>0</v>
      </c>
      <c r="R3171" s="134">
        <v>0</v>
      </c>
      <c r="S3171" s="122">
        <f t="shared" si="98"/>
        <v>100</v>
      </c>
      <c r="T3171" s="122">
        <f t="shared" si="99"/>
        <v>0</v>
      </c>
    </row>
    <row r="3172" spans="1:20" x14ac:dyDescent="0.25">
      <c r="A3172" s="3">
        <v>2014</v>
      </c>
      <c r="B3172" s="2" t="s">
        <v>369</v>
      </c>
      <c r="C3172" s="1">
        <v>3532603</v>
      </c>
      <c r="D3172" s="4">
        <v>18</v>
      </c>
      <c r="E3172" s="6">
        <v>18</v>
      </c>
      <c r="F3172" s="39">
        <v>353260318</v>
      </c>
      <c r="G3172" s="39">
        <v>7</v>
      </c>
      <c r="H3172" s="39">
        <v>20</v>
      </c>
      <c r="I3172" s="132">
        <v>6.0687300000000007E-2</v>
      </c>
      <c r="J3172" s="132">
        <v>4.5729300000000007E-2</v>
      </c>
      <c r="K3172" s="132">
        <v>1.4958000000000001E-2</v>
      </c>
      <c r="L3172" s="133">
        <v>0</v>
      </c>
      <c r="M3172" s="132">
        <v>0</v>
      </c>
      <c r="N3172" s="132">
        <v>1.3272E-3</v>
      </c>
      <c r="O3172" s="132">
        <v>5.8738600000000002E-2</v>
      </c>
      <c r="P3172" s="132">
        <v>0</v>
      </c>
      <c r="Q3172" s="140">
        <v>2</v>
      </c>
      <c r="R3172" s="134">
        <v>0</v>
      </c>
      <c r="S3172" s="122">
        <f t="shared" si="98"/>
        <v>25.925925925925924</v>
      </c>
      <c r="T3172" s="122">
        <f t="shared" si="99"/>
        <v>74.074074074074076</v>
      </c>
    </row>
    <row r="3173" spans="1:20" x14ac:dyDescent="0.25">
      <c r="A3173" s="3">
        <v>2014</v>
      </c>
      <c r="B3173" s="2" t="s">
        <v>369</v>
      </c>
      <c r="C3173" s="1">
        <v>3532603</v>
      </c>
      <c r="D3173" s="4">
        <v>18</v>
      </c>
      <c r="E3173" s="6">
        <v>19</v>
      </c>
      <c r="F3173" s="39">
        <v>353260319</v>
      </c>
      <c r="G3173" s="39">
        <v>3</v>
      </c>
      <c r="H3173" s="39">
        <v>6</v>
      </c>
      <c r="I3173" s="132">
        <v>8.2866000000000016E-3</v>
      </c>
      <c r="J3173" s="132">
        <v>4.6628000000000008E-3</v>
      </c>
      <c r="K3173" s="132">
        <v>3.6237999999999999E-3</v>
      </c>
      <c r="L3173" s="133">
        <v>0</v>
      </c>
      <c r="M3173" s="132">
        <v>0</v>
      </c>
      <c r="N3173" s="132">
        <v>0</v>
      </c>
      <c r="O3173" s="132">
        <v>8.1580999999999997E-3</v>
      </c>
      <c r="P3173" s="132">
        <v>0</v>
      </c>
      <c r="Q3173" s="140">
        <v>0</v>
      </c>
      <c r="R3173" s="134">
        <v>2</v>
      </c>
      <c r="S3173" s="122">
        <f t="shared" si="98"/>
        <v>33.333333333333329</v>
      </c>
      <c r="T3173" s="122">
        <f t="shared" si="99"/>
        <v>66.666666666666657</v>
      </c>
    </row>
    <row r="3174" spans="1:20" x14ac:dyDescent="0.25">
      <c r="A3174" s="3">
        <v>2014</v>
      </c>
      <c r="B3174" s="2" t="s">
        <v>370</v>
      </c>
      <c r="C3174" s="1">
        <v>3532702</v>
      </c>
      <c r="D3174" s="4">
        <v>19</v>
      </c>
      <c r="E3174" s="6">
        <v>19</v>
      </c>
      <c r="F3174" s="39">
        <v>353270219</v>
      </c>
      <c r="G3174" s="39">
        <v>1</v>
      </c>
      <c r="H3174" s="39">
        <v>23</v>
      </c>
      <c r="I3174" s="132">
        <v>1.0762800000000003E-2</v>
      </c>
      <c r="J3174" s="132">
        <v>8.4880000000000003E-4</v>
      </c>
      <c r="K3174" s="132">
        <v>9.9140000000000027E-3</v>
      </c>
      <c r="L3174" s="133">
        <v>0</v>
      </c>
      <c r="M3174" s="132">
        <v>9.2592999999999998E-3</v>
      </c>
      <c r="N3174" s="132">
        <v>9.6100000000000005E-5</v>
      </c>
      <c r="O3174" s="132">
        <v>0</v>
      </c>
      <c r="P3174" s="132">
        <v>8.4880000000000003E-4</v>
      </c>
      <c r="Q3174" s="140">
        <v>0</v>
      </c>
      <c r="R3174" s="134">
        <v>1</v>
      </c>
      <c r="S3174" s="122">
        <f t="shared" si="98"/>
        <v>4.1666666666666661</v>
      </c>
      <c r="T3174" s="122">
        <f t="shared" si="99"/>
        <v>95.833333333333343</v>
      </c>
    </row>
    <row r="3175" spans="1:20" x14ac:dyDescent="0.25">
      <c r="A3175" s="3">
        <v>2014</v>
      </c>
      <c r="B3175" s="2" t="s">
        <v>371</v>
      </c>
      <c r="C3175" s="1">
        <v>3532801</v>
      </c>
      <c r="D3175" s="4">
        <v>16</v>
      </c>
      <c r="E3175" s="6">
        <v>16</v>
      </c>
      <c r="F3175" s="39">
        <v>353280116</v>
      </c>
      <c r="G3175" s="39">
        <v>6</v>
      </c>
      <c r="H3175" s="39">
        <v>12</v>
      </c>
      <c r="I3175" s="132">
        <v>8.2698399999999991E-2</v>
      </c>
      <c r="J3175" s="132">
        <v>6.7171700000000001E-2</v>
      </c>
      <c r="K3175" s="132">
        <v>1.5526699999999996E-2</v>
      </c>
      <c r="L3175" s="133">
        <v>0</v>
      </c>
      <c r="M3175" s="132">
        <v>0</v>
      </c>
      <c r="N3175" s="132">
        <v>3.2580999999999999E-3</v>
      </c>
      <c r="O3175" s="132">
        <v>7.8722700000000007E-2</v>
      </c>
      <c r="P3175" s="132">
        <v>0</v>
      </c>
      <c r="Q3175" s="140">
        <v>0</v>
      </c>
      <c r="R3175" s="134">
        <v>0</v>
      </c>
      <c r="S3175" s="122">
        <f t="shared" si="98"/>
        <v>33.333333333333329</v>
      </c>
      <c r="T3175" s="122">
        <f t="shared" si="99"/>
        <v>66.666666666666657</v>
      </c>
    </row>
    <row r="3176" spans="1:20" x14ac:dyDescent="0.25">
      <c r="A3176" s="3">
        <v>2014</v>
      </c>
      <c r="B3176" s="2" t="s">
        <v>372</v>
      </c>
      <c r="C3176" s="1">
        <v>3532827</v>
      </c>
      <c r="D3176" s="4">
        <v>14</v>
      </c>
      <c r="E3176" s="6">
        <v>14</v>
      </c>
      <c r="F3176" s="39">
        <v>353282714</v>
      </c>
      <c r="G3176" s="39">
        <v>14</v>
      </c>
      <c r="H3176" s="39">
        <v>2</v>
      </c>
      <c r="I3176" s="132">
        <v>0.96163220000000016</v>
      </c>
      <c r="J3176" s="132">
        <v>0.96155930000000012</v>
      </c>
      <c r="K3176" s="132">
        <v>7.290000000000001E-5</v>
      </c>
      <c r="L3176" s="133">
        <v>0</v>
      </c>
      <c r="M3176" s="132">
        <v>1.3944400000000001E-2</v>
      </c>
      <c r="N3176" s="132">
        <v>0.94728699999999999</v>
      </c>
      <c r="O3176" s="132">
        <v>3.4000000000000002E-4</v>
      </c>
      <c r="P3176" s="132">
        <v>0</v>
      </c>
      <c r="Q3176" s="140">
        <v>2</v>
      </c>
      <c r="R3176" s="134">
        <v>2</v>
      </c>
      <c r="S3176" s="122">
        <f t="shared" si="98"/>
        <v>87.5</v>
      </c>
      <c r="T3176" s="122">
        <f t="shared" si="99"/>
        <v>12.5</v>
      </c>
    </row>
    <row r="3177" spans="1:20" x14ac:dyDescent="0.25">
      <c r="A3177" s="3">
        <v>2014</v>
      </c>
      <c r="B3177" s="2" t="s">
        <v>373</v>
      </c>
      <c r="C3177" s="1">
        <v>3532843</v>
      </c>
      <c r="D3177" s="4">
        <v>18</v>
      </c>
      <c r="E3177" s="6">
        <v>18</v>
      </c>
      <c r="F3177" s="39">
        <v>353284318</v>
      </c>
      <c r="G3177" s="39">
        <v>5</v>
      </c>
      <c r="H3177" s="39">
        <v>7</v>
      </c>
      <c r="I3177" s="132">
        <v>1.2465800000000001E-2</v>
      </c>
      <c r="J3177" s="132">
        <v>2.8503000000000001E-3</v>
      </c>
      <c r="K3177" s="132">
        <v>9.6155000000000008E-3</v>
      </c>
      <c r="L3177" s="133">
        <v>0</v>
      </c>
      <c r="M3177" s="132">
        <v>0</v>
      </c>
      <c r="N3177" s="132">
        <v>0</v>
      </c>
      <c r="O3177" s="132">
        <v>6.1589999999999995E-3</v>
      </c>
      <c r="P3177" s="132">
        <v>0</v>
      </c>
      <c r="Q3177" s="140">
        <v>1</v>
      </c>
      <c r="R3177" s="134">
        <v>0</v>
      </c>
      <c r="S3177" s="122">
        <f t="shared" si="98"/>
        <v>41.666666666666671</v>
      </c>
      <c r="T3177" s="122">
        <f t="shared" si="99"/>
        <v>58.333333333333336</v>
      </c>
    </row>
    <row r="3178" spans="1:20" x14ac:dyDescent="0.25">
      <c r="A3178" s="3">
        <v>2014</v>
      </c>
      <c r="B3178" s="2" t="s">
        <v>374</v>
      </c>
      <c r="C3178" s="1">
        <v>3532868</v>
      </c>
      <c r="D3178" s="4">
        <v>19</v>
      </c>
      <c r="E3178" s="6">
        <v>19</v>
      </c>
      <c r="F3178" s="39">
        <v>353286819</v>
      </c>
      <c r="G3178" s="39">
        <v>2</v>
      </c>
      <c r="H3178" s="39">
        <v>4</v>
      </c>
      <c r="I3178" s="132">
        <v>2.5116000000000001E-3</v>
      </c>
      <c r="J3178" s="132">
        <v>2.3148000000000001E-3</v>
      </c>
      <c r="K3178" s="132">
        <v>1.9680000000000001E-4</v>
      </c>
      <c r="L3178" s="133">
        <v>0</v>
      </c>
      <c r="M3178" s="132">
        <v>0</v>
      </c>
      <c r="N3178" s="132">
        <v>0</v>
      </c>
      <c r="O3178" s="132">
        <v>2.3148000000000001E-3</v>
      </c>
      <c r="P3178" s="132">
        <v>0</v>
      </c>
      <c r="Q3178" s="140">
        <v>2</v>
      </c>
      <c r="R3178" s="134">
        <v>0</v>
      </c>
      <c r="S3178" s="122">
        <f t="shared" si="98"/>
        <v>33.333333333333329</v>
      </c>
      <c r="T3178" s="122">
        <f t="shared" si="99"/>
        <v>66.666666666666657</v>
      </c>
    </row>
    <row r="3179" spans="1:20" x14ac:dyDescent="0.25">
      <c r="A3179" s="3">
        <v>2014</v>
      </c>
      <c r="B3179" s="2" t="s">
        <v>375</v>
      </c>
      <c r="C3179" s="1">
        <v>3532900</v>
      </c>
      <c r="D3179" s="4">
        <v>13</v>
      </c>
      <c r="E3179" s="6">
        <v>13</v>
      </c>
      <c r="F3179" s="39">
        <v>353290013</v>
      </c>
      <c r="G3179" s="39">
        <v>6</v>
      </c>
      <c r="H3179" s="39">
        <v>10</v>
      </c>
      <c r="I3179" s="132">
        <v>1.9877547</v>
      </c>
      <c r="J3179" s="132">
        <v>1.9724885000000001</v>
      </c>
      <c r="K3179" s="132">
        <v>1.5266199999999999E-2</v>
      </c>
      <c r="L3179" s="133">
        <v>0</v>
      </c>
      <c r="M3179" s="132">
        <v>0</v>
      </c>
      <c r="N3179" s="132">
        <v>9.5832999999999995E-3</v>
      </c>
      <c r="O3179" s="132">
        <v>1.4191320000000001</v>
      </c>
      <c r="P3179" s="132">
        <v>0.55555560000000004</v>
      </c>
      <c r="Q3179" s="140">
        <v>15</v>
      </c>
      <c r="R3179" s="134">
        <v>5</v>
      </c>
      <c r="S3179" s="122">
        <f t="shared" si="98"/>
        <v>37.5</v>
      </c>
      <c r="T3179" s="122">
        <f t="shared" si="99"/>
        <v>62.5</v>
      </c>
    </row>
    <row r="3180" spans="1:20" x14ac:dyDescent="0.25">
      <c r="A3180" s="3">
        <v>2014</v>
      </c>
      <c r="B3180" s="2" t="s">
        <v>376</v>
      </c>
      <c r="C3180" s="1">
        <v>3533007</v>
      </c>
      <c r="D3180" s="4">
        <v>15</v>
      </c>
      <c r="E3180" s="6">
        <v>15</v>
      </c>
      <c r="F3180" s="39">
        <v>353300715</v>
      </c>
      <c r="G3180" s="39">
        <v>13</v>
      </c>
      <c r="H3180" s="39">
        <v>25</v>
      </c>
      <c r="I3180" s="132">
        <v>0.16303490000000001</v>
      </c>
      <c r="J3180" s="132">
        <v>0.1299207</v>
      </c>
      <c r="K3180" s="132">
        <v>3.3114200000000003E-2</v>
      </c>
      <c r="L3180" s="133">
        <v>0</v>
      </c>
      <c r="M3180" s="132">
        <v>6.0000000000000001E-3</v>
      </c>
      <c r="N3180" s="132">
        <v>3.3350000000000003E-4</v>
      </c>
      <c r="O3180" s="132">
        <v>0.15447850000000002</v>
      </c>
      <c r="P3180" s="132">
        <v>1.3889E-3</v>
      </c>
      <c r="Q3180" s="140">
        <v>30</v>
      </c>
      <c r="R3180" s="134">
        <v>10</v>
      </c>
      <c r="S3180" s="122">
        <f t="shared" si="98"/>
        <v>34.210526315789473</v>
      </c>
      <c r="T3180" s="122">
        <f t="shared" si="99"/>
        <v>65.789473684210535</v>
      </c>
    </row>
    <row r="3181" spans="1:20" x14ac:dyDescent="0.25">
      <c r="A3181" s="3">
        <v>2014</v>
      </c>
      <c r="B3181" s="2" t="s">
        <v>377</v>
      </c>
      <c r="C3181" s="1">
        <v>3533106</v>
      </c>
      <c r="D3181" s="4">
        <v>20</v>
      </c>
      <c r="E3181" s="6">
        <v>20</v>
      </c>
      <c r="F3181" s="39">
        <v>353310620</v>
      </c>
      <c r="G3181" s="39">
        <v>0</v>
      </c>
      <c r="H3181" s="39">
        <v>5</v>
      </c>
      <c r="I3181" s="132">
        <v>4.1714999999999999E-3</v>
      </c>
      <c r="J3181" s="132">
        <v>0</v>
      </c>
      <c r="K3181" s="132">
        <v>4.1714999999999999E-3</v>
      </c>
      <c r="L3181" s="133">
        <v>0</v>
      </c>
      <c r="M3181" s="132">
        <v>4.0210000000000003E-3</v>
      </c>
      <c r="N3181" s="132">
        <v>0</v>
      </c>
      <c r="O3181" s="132">
        <v>0</v>
      </c>
      <c r="P3181" s="132">
        <v>0</v>
      </c>
      <c r="Q3181" s="140">
        <v>0</v>
      </c>
      <c r="R3181" s="134">
        <v>0</v>
      </c>
      <c r="S3181" s="122">
        <f t="shared" si="98"/>
        <v>0</v>
      </c>
      <c r="T3181" s="122">
        <f t="shared" si="99"/>
        <v>100</v>
      </c>
    </row>
    <row r="3182" spans="1:20" x14ac:dyDescent="0.25">
      <c r="A3182" s="3">
        <v>2014</v>
      </c>
      <c r="B3182" s="2" t="s">
        <v>378</v>
      </c>
      <c r="C3182" s="1">
        <v>3533205</v>
      </c>
      <c r="D3182" s="4">
        <v>20</v>
      </c>
      <c r="E3182" s="6">
        <v>20</v>
      </c>
      <c r="F3182" s="39">
        <v>353320520</v>
      </c>
      <c r="G3182" s="39">
        <v>6</v>
      </c>
      <c r="H3182" s="39">
        <v>6</v>
      </c>
      <c r="I3182" s="132">
        <v>0.52742099999999992</v>
      </c>
      <c r="J3182" s="132">
        <v>0.50972209999999996</v>
      </c>
      <c r="K3182" s="132">
        <v>1.76989E-2</v>
      </c>
      <c r="L3182" s="133">
        <v>0</v>
      </c>
      <c r="M3182" s="132">
        <v>1.0059999999999999E-2</v>
      </c>
      <c r="N3182" s="132">
        <v>0.50972209999999996</v>
      </c>
      <c r="O3182" s="132">
        <v>1.3889E-3</v>
      </c>
      <c r="P3182" s="132">
        <v>0</v>
      </c>
      <c r="Q3182" s="140">
        <v>2</v>
      </c>
      <c r="R3182" s="134">
        <v>2</v>
      </c>
      <c r="S3182" s="122">
        <f t="shared" si="98"/>
        <v>50</v>
      </c>
      <c r="T3182" s="122">
        <f t="shared" si="99"/>
        <v>50</v>
      </c>
    </row>
    <row r="3183" spans="1:20" x14ac:dyDescent="0.25">
      <c r="A3183" s="3">
        <v>2014</v>
      </c>
      <c r="B3183" s="2" t="s">
        <v>379</v>
      </c>
      <c r="C3183" s="1">
        <v>3533304</v>
      </c>
      <c r="D3183" s="4">
        <v>19</v>
      </c>
      <c r="E3183" s="6">
        <v>19</v>
      </c>
      <c r="F3183" s="39">
        <v>353330419</v>
      </c>
      <c r="G3183" s="39">
        <v>0</v>
      </c>
      <c r="H3183" s="39">
        <v>15</v>
      </c>
      <c r="I3183" s="132">
        <v>9.0983999999999995E-3</v>
      </c>
      <c r="J3183" s="132">
        <v>0</v>
      </c>
      <c r="K3183" s="132">
        <v>9.0983999999999995E-3</v>
      </c>
      <c r="L3183" s="133">
        <v>0</v>
      </c>
      <c r="M3183" s="132">
        <v>8.6111E-3</v>
      </c>
      <c r="N3183" s="132">
        <v>0</v>
      </c>
      <c r="O3183" s="132">
        <v>0</v>
      </c>
      <c r="P3183" s="132">
        <v>0</v>
      </c>
      <c r="Q3183" s="140">
        <v>0</v>
      </c>
      <c r="R3183" s="134">
        <v>0</v>
      </c>
      <c r="S3183" s="122">
        <f t="shared" si="98"/>
        <v>0</v>
      </c>
      <c r="T3183" s="122">
        <f t="shared" si="99"/>
        <v>100</v>
      </c>
    </row>
    <row r="3184" spans="1:20" x14ac:dyDescent="0.25">
      <c r="A3184" s="3">
        <v>2014</v>
      </c>
      <c r="B3184" s="2" t="s">
        <v>380</v>
      </c>
      <c r="C3184" s="1">
        <v>3533403</v>
      </c>
      <c r="D3184" s="4">
        <v>5</v>
      </c>
      <c r="E3184" s="6">
        <v>5</v>
      </c>
      <c r="F3184" s="39">
        <v>35334035</v>
      </c>
      <c r="G3184" s="39">
        <v>10</v>
      </c>
      <c r="H3184" s="39">
        <v>93</v>
      </c>
      <c r="I3184" s="132">
        <v>0.29874210000000001</v>
      </c>
      <c r="J3184" s="132">
        <v>0.19085890000000003</v>
      </c>
      <c r="K3184" s="132">
        <v>0.1078832</v>
      </c>
      <c r="L3184" s="133">
        <v>0</v>
      </c>
      <c r="M3184" s="132">
        <v>0.1680556</v>
      </c>
      <c r="N3184" s="132">
        <v>0.12051859999999999</v>
      </c>
      <c r="O3184" s="132">
        <v>3.2908999999999998E-3</v>
      </c>
      <c r="P3184" s="132">
        <v>0</v>
      </c>
      <c r="Q3184" s="140">
        <v>15</v>
      </c>
      <c r="R3184" s="134">
        <v>27</v>
      </c>
      <c r="S3184" s="122">
        <f t="shared" si="98"/>
        <v>9.7087378640776691</v>
      </c>
      <c r="T3184" s="122">
        <f t="shared" si="99"/>
        <v>90.291262135922338</v>
      </c>
    </row>
    <row r="3185" spans="1:20" x14ac:dyDescent="0.25">
      <c r="A3185" s="3">
        <v>2014</v>
      </c>
      <c r="B3185" s="2" t="s">
        <v>381</v>
      </c>
      <c r="C3185" s="1">
        <v>3533254</v>
      </c>
      <c r="D3185" s="4">
        <v>15</v>
      </c>
      <c r="E3185" s="6">
        <v>15</v>
      </c>
      <c r="F3185" s="39">
        <v>353325415</v>
      </c>
      <c r="G3185" s="39">
        <v>8</v>
      </c>
      <c r="H3185" s="39">
        <v>4</v>
      </c>
      <c r="I3185" s="132">
        <v>0.12545699999999999</v>
      </c>
      <c r="J3185" s="132">
        <v>0.11727989999999999</v>
      </c>
      <c r="K3185" s="132">
        <v>8.1770999999999996E-3</v>
      </c>
      <c r="L3185" s="133">
        <v>0</v>
      </c>
      <c r="M3185" s="132">
        <v>4.6296000000000002E-3</v>
      </c>
      <c r="N3185" s="132">
        <v>3.4318E-3</v>
      </c>
      <c r="O3185" s="132">
        <v>0.11727989999999999</v>
      </c>
      <c r="P3185" s="132">
        <v>0</v>
      </c>
      <c r="Q3185" s="140">
        <v>0</v>
      </c>
      <c r="R3185" s="134">
        <v>1</v>
      </c>
      <c r="S3185" s="122">
        <f t="shared" si="98"/>
        <v>66.666666666666657</v>
      </c>
      <c r="T3185" s="122">
        <f t="shared" si="99"/>
        <v>33.333333333333329</v>
      </c>
    </row>
    <row r="3186" spans="1:20" x14ac:dyDescent="0.25">
      <c r="A3186" s="3">
        <v>2014</v>
      </c>
      <c r="B3186" s="2" t="s">
        <v>382</v>
      </c>
      <c r="C3186" s="1">
        <v>3533502</v>
      </c>
      <c r="D3186" s="4">
        <v>16</v>
      </c>
      <c r="E3186" s="6">
        <v>16</v>
      </c>
      <c r="F3186" s="39">
        <v>353350216</v>
      </c>
      <c r="G3186" s="39">
        <v>22</v>
      </c>
      <c r="H3186" s="39">
        <v>85</v>
      </c>
      <c r="I3186" s="132">
        <v>0.53524469999999991</v>
      </c>
      <c r="J3186" s="132">
        <v>0.40544269999999993</v>
      </c>
      <c r="K3186" s="132">
        <v>0.12980199999999997</v>
      </c>
      <c r="L3186" s="133">
        <v>0</v>
      </c>
      <c r="M3186" s="132">
        <v>2.8672199999999998E-2</v>
      </c>
      <c r="N3186" s="132">
        <v>0.25176689999999996</v>
      </c>
      <c r="O3186" s="132">
        <v>0.22355139999999998</v>
      </c>
      <c r="P3186" s="132">
        <v>1.1574000000000001E-3</v>
      </c>
      <c r="Q3186" s="140">
        <v>13</v>
      </c>
      <c r="R3186" s="134">
        <v>7</v>
      </c>
      <c r="S3186" s="122">
        <f t="shared" si="98"/>
        <v>20.5607476635514</v>
      </c>
      <c r="T3186" s="122">
        <f t="shared" si="99"/>
        <v>79.43925233644859</v>
      </c>
    </row>
    <row r="3187" spans="1:20" x14ac:dyDescent="0.25">
      <c r="A3187" s="3">
        <v>2014</v>
      </c>
      <c r="B3187" s="2" t="s">
        <v>383</v>
      </c>
      <c r="C3187" s="1">
        <v>3533601</v>
      </c>
      <c r="D3187" s="4">
        <v>8</v>
      </c>
      <c r="E3187" s="6">
        <v>8</v>
      </c>
      <c r="F3187" s="39">
        <v>35336018</v>
      </c>
      <c r="G3187" s="39">
        <v>6</v>
      </c>
      <c r="H3187" s="39">
        <v>7</v>
      </c>
      <c r="I3187" s="132">
        <v>4.6289299999999999E-2</v>
      </c>
      <c r="J3187" s="132">
        <v>3.3444399999999999E-2</v>
      </c>
      <c r="K3187" s="132">
        <v>1.2844899999999999E-2</v>
      </c>
      <c r="L3187" s="133">
        <v>8.9783105022831055E-3</v>
      </c>
      <c r="M3187" s="132">
        <v>9.2592000000000004E-3</v>
      </c>
      <c r="N3187" s="132">
        <v>1.4664999999999999E-3</v>
      </c>
      <c r="O3187" s="132">
        <v>3.46944E-2</v>
      </c>
      <c r="P3187" s="132">
        <v>0</v>
      </c>
      <c r="Q3187" s="140">
        <v>1</v>
      </c>
      <c r="R3187" s="134">
        <v>0</v>
      </c>
      <c r="S3187" s="122">
        <f t="shared" si="98"/>
        <v>46.153846153846153</v>
      </c>
      <c r="T3187" s="122">
        <f t="shared" si="99"/>
        <v>53.846153846153847</v>
      </c>
    </row>
    <row r="3188" spans="1:20" x14ac:dyDescent="0.25">
      <c r="A3188" s="3">
        <v>2014</v>
      </c>
      <c r="B3188" s="2" t="s">
        <v>383</v>
      </c>
      <c r="C3188" s="1">
        <v>3533601</v>
      </c>
      <c r="D3188" s="4">
        <v>8</v>
      </c>
      <c r="E3188" s="6">
        <v>12</v>
      </c>
      <c r="F3188" s="39">
        <v>353360112</v>
      </c>
      <c r="G3188" s="39">
        <v>3</v>
      </c>
      <c r="H3188" s="39">
        <v>1</v>
      </c>
      <c r="I3188" s="132">
        <v>0.10743069999999999</v>
      </c>
      <c r="J3188" s="132">
        <v>0.10277789999999999</v>
      </c>
      <c r="K3188" s="132">
        <v>4.6528000000000003E-3</v>
      </c>
      <c r="L3188" s="133">
        <v>0</v>
      </c>
      <c r="M3188" s="132">
        <v>0</v>
      </c>
      <c r="N3188" s="132">
        <v>4.6528000000000003E-3</v>
      </c>
      <c r="O3188" s="132">
        <v>0.10277789999999999</v>
      </c>
      <c r="P3188" s="132">
        <v>0</v>
      </c>
      <c r="Q3188" s="140">
        <v>3</v>
      </c>
      <c r="R3188" s="134">
        <v>0</v>
      </c>
      <c r="S3188" s="122">
        <f t="shared" si="98"/>
        <v>75</v>
      </c>
      <c r="T3188" s="122">
        <f t="shared" si="99"/>
        <v>25</v>
      </c>
    </row>
    <row r="3189" spans="1:20" x14ac:dyDescent="0.25">
      <c r="A3189" s="3">
        <v>2014</v>
      </c>
      <c r="B3189" s="2" t="s">
        <v>384</v>
      </c>
      <c r="C3189" s="1">
        <v>3533700</v>
      </c>
      <c r="D3189" s="4">
        <v>17</v>
      </c>
      <c r="E3189" s="6">
        <v>17</v>
      </c>
      <c r="F3189" s="39">
        <v>353370017</v>
      </c>
      <c r="G3189" s="39">
        <v>10</v>
      </c>
      <c r="H3189" s="39">
        <v>6</v>
      </c>
      <c r="I3189" s="132">
        <v>3.85975E-2</v>
      </c>
      <c r="J3189" s="132">
        <v>3.8435499999999997E-2</v>
      </c>
      <c r="K3189" s="132">
        <v>1.6200000000000001E-4</v>
      </c>
      <c r="L3189" s="133">
        <v>0</v>
      </c>
      <c r="M3189" s="132">
        <v>0</v>
      </c>
      <c r="N3189" s="132">
        <v>6.8669999999999994E-4</v>
      </c>
      <c r="O3189" s="132">
        <v>3.7256900000000003E-2</v>
      </c>
      <c r="P3189" s="132">
        <v>0</v>
      </c>
      <c r="Q3189" s="140">
        <v>6</v>
      </c>
      <c r="R3189" s="134">
        <v>1</v>
      </c>
      <c r="S3189" s="122">
        <f t="shared" si="98"/>
        <v>62.5</v>
      </c>
      <c r="T3189" s="122">
        <f t="shared" si="99"/>
        <v>37.5</v>
      </c>
    </row>
    <row r="3190" spans="1:20" x14ac:dyDescent="0.25">
      <c r="A3190" s="3">
        <v>2014</v>
      </c>
      <c r="B3190" s="2" t="s">
        <v>384</v>
      </c>
      <c r="C3190" s="1">
        <v>3533700</v>
      </c>
      <c r="D3190" s="4">
        <v>17</v>
      </c>
      <c r="E3190" s="6">
        <v>21</v>
      </c>
      <c r="F3190" s="39">
        <v>353370021</v>
      </c>
      <c r="G3190" s="39">
        <v>0</v>
      </c>
      <c r="H3190" s="39">
        <v>0</v>
      </c>
      <c r="I3190" s="132">
        <v>0</v>
      </c>
      <c r="J3190" s="132">
        <v>0</v>
      </c>
      <c r="K3190" s="132">
        <v>0</v>
      </c>
      <c r="L3190" s="133">
        <v>0</v>
      </c>
      <c r="M3190" s="132">
        <v>0</v>
      </c>
      <c r="N3190" s="132">
        <v>0</v>
      </c>
      <c r="O3190" s="132">
        <v>0</v>
      </c>
      <c r="P3190" s="132">
        <v>0</v>
      </c>
      <c r="Q3190" s="140">
        <v>1</v>
      </c>
      <c r="R3190" s="134">
        <v>0</v>
      </c>
      <c r="S3190" s="122">
        <f t="shared" si="98"/>
        <v>0</v>
      </c>
      <c r="T3190" s="122">
        <f t="shared" si="99"/>
        <v>0</v>
      </c>
    </row>
    <row r="3191" spans="1:20" x14ac:dyDescent="0.25">
      <c r="A3191" s="3">
        <v>2014</v>
      </c>
      <c r="B3191" s="2" t="s">
        <v>385</v>
      </c>
      <c r="C3191" s="1">
        <v>3533809</v>
      </c>
      <c r="D3191" s="4">
        <v>17</v>
      </c>
      <c r="E3191" s="6">
        <v>17</v>
      </c>
      <c r="F3191" s="39">
        <v>353380917</v>
      </c>
      <c r="G3191" s="39">
        <v>4</v>
      </c>
      <c r="H3191" s="39">
        <v>2</v>
      </c>
      <c r="I3191" s="132">
        <v>2.3045700000000002E-2</v>
      </c>
      <c r="J3191" s="132">
        <v>1.6624400000000001E-2</v>
      </c>
      <c r="K3191" s="132">
        <v>6.4212999999999996E-3</v>
      </c>
      <c r="L3191" s="133">
        <v>0</v>
      </c>
      <c r="M3191" s="132">
        <v>7.2406999999999992E-3</v>
      </c>
      <c r="N3191" s="132">
        <v>0</v>
      </c>
      <c r="O3191" s="132">
        <v>1.5805E-2</v>
      </c>
      <c r="P3191" s="132">
        <v>0</v>
      </c>
      <c r="Q3191" s="140">
        <v>0</v>
      </c>
      <c r="R3191" s="134">
        <v>1</v>
      </c>
      <c r="S3191" s="122">
        <f t="shared" si="98"/>
        <v>66.666666666666657</v>
      </c>
      <c r="T3191" s="122">
        <f t="shared" si="99"/>
        <v>33.333333333333329</v>
      </c>
    </row>
    <row r="3192" spans="1:20" x14ac:dyDescent="0.25">
      <c r="A3192" s="3">
        <v>2014</v>
      </c>
      <c r="B3192" s="2" t="s">
        <v>385</v>
      </c>
      <c r="C3192" s="1">
        <v>3533809</v>
      </c>
      <c r="D3192" s="4">
        <v>17</v>
      </c>
      <c r="E3192" s="6">
        <v>14</v>
      </c>
      <c r="F3192" s="39">
        <v>353380914</v>
      </c>
      <c r="G3192" s="39">
        <v>3</v>
      </c>
      <c r="H3192" s="39">
        <v>0</v>
      </c>
      <c r="I3192" s="132">
        <v>2.7177E-2</v>
      </c>
      <c r="J3192" s="132">
        <v>2.7177E-2</v>
      </c>
      <c r="K3192" s="132">
        <v>0</v>
      </c>
      <c r="L3192" s="133">
        <v>0</v>
      </c>
      <c r="M3192" s="132">
        <v>0</v>
      </c>
      <c r="N3192" s="132">
        <v>0</v>
      </c>
      <c r="O3192" s="132">
        <v>2.7177E-2</v>
      </c>
      <c r="P3192" s="132">
        <v>0</v>
      </c>
      <c r="Q3192" s="140">
        <v>4</v>
      </c>
      <c r="R3192" s="134">
        <v>0</v>
      </c>
      <c r="S3192" s="122">
        <f t="shared" si="98"/>
        <v>100</v>
      </c>
      <c r="T3192" s="122">
        <f t="shared" si="99"/>
        <v>0</v>
      </c>
    </row>
    <row r="3193" spans="1:20" x14ac:dyDescent="0.25">
      <c r="A3193" s="3">
        <v>2014</v>
      </c>
      <c r="B3193" s="2" t="s">
        <v>386</v>
      </c>
      <c r="C3193" s="1">
        <v>3533908</v>
      </c>
      <c r="D3193" s="4">
        <v>15</v>
      </c>
      <c r="E3193" s="6">
        <v>15</v>
      </c>
      <c r="F3193" s="39">
        <v>353390815</v>
      </c>
      <c r="G3193" s="39">
        <v>58</v>
      </c>
      <c r="H3193" s="39">
        <v>74</v>
      </c>
      <c r="I3193" s="132">
        <v>0.7009114999999998</v>
      </c>
      <c r="J3193" s="132">
        <v>0.59893419999999986</v>
      </c>
      <c r="K3193" s="132">
        <v>0.10197729999999998</v>
      </c>
      <c r="L3193" s="133">
        <v>0</v>
      </c>
      <c r="M3193" s="132">
        <v>3.1667000000000002E-3</v>
      </c>
      <c r="N3193" s="132">
        <v>0.15832929999999998</v>
      </c>
      <c r="O3193" s="132">
        <v>0.51953249999999973</v>
      </c>
      <c r="P3193" s="132">
        <v>1.04022E-2</v>
      </c>
      <c r="Q3193" s="140">
        <v>16</v>
      </c>
      <c r="R3193" s="134">
        <v>18</v>
      </c>
      <c r="S3193" s="122">
        <f t="shared" si="98"/>
        <v>43.939393939393938</v>
      </c>
      <c r="T3193" s="122">
        <f t="shared" si="99"/>
        <v>56.060606060606055</v>
      </c>
    </row>
    <row r="3194" spans="1:20" x14ac:dyDescent="0.25">
      <c r="A3194" s="3">
        <v>2014</v>
      </c>
      <c r="B3194" s="2" t="s">
        <v>386</v>
      </c>
      <c r="C3194" s="1">
        <v>3533908</v>
      </c>
      <c r="D3194" s="4">
        <v>15</v>
      </c>
      <c r="E3194" s="6">
        <v>12</v>
      </c>
      <c r="F3194" s="39">
        <v>353390812</v>
      </c>
      <c r="G3194" s="39">
        <v>6</v>
      </c>
      <c r="H3194" s="39">
        <v>4</v>
      </c>
      <c r="I3194" s="132">
        <v>9.5915500000000001E-2</v>
      </c>
      <c r="J3194" s="132">
        <v>7.9974500000000004E-2</v>
      </c>
      <c r="K3194" s="132">
        <v>1.5940999999999997E-2</v>
      </c>
      <c r="L3194" s="133">
        <v>0</v>
      </c>
      <c r="M3194" s="132">
        <v>0</v>
      </c>
      <c r="N3194" s="132">
        <v>5.4169999999999999E-4</v>
      </c>
      <c r="O3194" s="132">
        <v>9.5321700000000009E-2</v>
      </c>
      <c r="P3194" s="132">
        <v>0</v>
      </c>
      <c r="Q3194" s="140">
        <v>1</v>
      </c>
      <c r="R3194" s="134">
        <v>0</v>
      </c>
      <c r="S3194" s="122">
        <f t="shared" si="98"/>
        <v>60</v>
      </c>
      <c r="T3194" s="122">
        <f t="shared" si="99"/>
        <v>40</v>
      </c>
    </row>
    <row r="3195" spans="1:20" x14ac:dyDescent="0.25">
      <c r="A3195" s="3">
        <v>2014</v>
      </c>
      <c r="B3195" s="2" t="s">
        <v>387</v>
      </c>
      <c r="C3195" s="1">
        <v>3534005</v>
      </c>
      <c r="D3195" s="4">
        <v>15</v>
      </c>
      <c r="E3195" s="6">
        <v>15</v>
      </c>
      <c r="F3195" s="39">
        <v>353400515</v>
      </c>
      <c r="G3195" s="39">
        <v>11</v>
      </c>
      <c r="H3195" s="39">
        <v>9</v>
      </c>
      <c r="I3195" s="132">
        <v>9.7716500000000012E-2</v>
      </c>
      <c r="J3195" s="132">
        <v>8.7877400000000008E-2</v>
      </c>
      <c r="K3195" s="132">
        <v>9.8391000000000017E-3</v>
      </c>
      <c r="L3195" s="133">
        <v>0</v>
      </c>
      <c r="M3195" s="132">
        <v>0</v>
      </c>
      <c r="N3195" s="132">
        <v>5.4235999999999999E-2</v>
      </c>
      <c r="O3195" s="132">
        <v>4.2599599999999994E-2</v>
      </c>
      <c r="P3195" s="132">
        <v>0</v>
      </c>
      <c r="Q3195" s="140">
        <v>15</v>
      </c>
      <c r="R3195" s="134">
        <v>7</v>
      </c>
      <c r="S3195" s="122">
        <f t="shared" si="98"/>
        <v>55.000000000000007</v>
      </c>
      <c r="T3195" s="122">
        <f t="shared" si="99"/>
        <v>45</v>
      </c>
    </row>
    <row r="3196" spans="1:20" x14ac:dyDescent="0.25">
      <c r="A3196" s="3">
        <v>2014</v>
      </c>
      <c r="B3196" s="2" t="s">
        <v>388</v>
      </c>
      <c r="C3196" s="1">
        <v>3534104</v>
      </c>
      <c r="D3196" s="4">
        <v>21</v>
      </c>
      <c r="E3196" s="6">
        <v>21</v>
      </c>
      <c r="F3196" s="39">
        <v>353410421</v>
      </c>
      <c r="G3196" s="39">
        <v>0</v>
      </c>
      <c r="H3196" s="39">
        <v>5</v>
      </c>
      <c r="I3196" s="132">
        <v>4.8140000000000005E-4</v>
      </c>
      <c r="J3196" s="132">
        <v>0</v>
      </c>
      <c r="K3196" s="132">
        <v>4.8140000000000005E-4</v>
      </c>
      <c r="L3196" s="133">
        <v>0</v>
      </c>
      <c r="M3196" s="132">
        <v>0</v>
      </c>
      <c r="N3196" s="132">
        <v>1.215E-4</v>
      </c>
      <c r="O3196" s="132">
        <v>2.9629999999999999E-4</v>
      </c>
      <c r="P3196" s="132">
        <v>0</v>
      </c>
      <c r="Q3196" s="140">
        <v>0</v>
      </c>
      <c r="R3196" s="134">
        <v>0</v>
      </c>
      <c r="S3196" s="122">
        <f t="shared" si="98"/>
        <v>0</v>
      </c>
      <c r="T3196" s="122">
        <f t="shared" si="99"/>
        <v>100</v>
      </c>
    </row>
    <row r="3197" spans="1:20" x14ac:dyDescent="0.25">
      <c r="A3197" s="3">
        <v>2014</v>
      </c>
      <c r="B3197" s="2" t="s">
        <v>388</v>
      </c>
      <c r="C3197" s="1">
        <v>3534104</v>
      </c>
      <c r="D3197" s="4">
        <v>21</v>
      </c>
      <c r="E3197" s="6">
        <v>20</v>
      </c>
      <c r="F3197" s="39">
        <v>353410420</v>
      </c>
      <c r="G3197" s="39">
        <v>1</v>
      </c>
      <c r="H3197" s="39">
        <v>0</v>
      </c>
      <c r="I3197" s="132">
        <v>4.4499999999999998E-2</v>
      </c>
      <c r="J3197" s="132">
        <v>4.4499999999999998E-2</v>
      </c>
      <c r="K3197" s="132">
        <v>0</v>
      </c>
      <c r="L3197" s="133">
        <v>0</v>
      </c>
      <c r="M3197" s="132">
        <v>0</v>
      </c>
      <c r="N3197" s="132">
        <v>0</v>
      </c>
      <c r="O3197" s="132">
        <v>4.4499999999999998E-2</v>
      </c>
      <c r="P3197" s="132">
        <v>0</v>
      </c>
      <c r="Q3197" s="140">
        <v>0</v>
      </c>
      <c r="R3197" s="134">
        <v>0</v>
      </c>
      <c r="S3197" s="122">
        <f t="shared" si="98"/>
        <v>100</v>
      </c>
      <c r="T3197" s="122">
        <f t="shared" si="99"/>
        <v>0</v>
      </c>
    </row>
    <row r="3198" spans="1:20" x14ac:dyDescent="0.25">
      <c r="A3198" s="3">
        <v>2014</v>
      </c>
      <c r="B3198" s="2" t="s">
        <v>389</v>
      </c>
      <c r="C3198" s="1">
        <v>3534203</v>
      </c>
      <c r="D3198" s="4">
        <v>15</v>
      </c>
      <c r="E3198" s="6">
        <v>15</v>
      </c>
      <c r="F3198" s="39">
        <v>353420315</v>
      </c>
      <c r="G3198" s="39">
        <v>17</v>
      </c>
      <c r="H3198" s="39">
        <v>5</v>
      </c>
      <c r="I3198" s="132">
        <v>0.52385880000000007</v>
      </c>
      <c r="J3198" s="132">
        <v>0.47348730000000006</v>
      </c>
      <c r="K3198" s="132">
        <v>5.0371500000000013E-2</v>
      </c>
      <c r="L3198" s="133">
        <v>7.7776560121765606E-2</v>
      </c>
      <c r="M3198" s="132">
        <v>0</v>
      </c>
      <c r="N3198" s="132">
        <v>0.3177469</v>
      </c>
      <c r="O3198" s="132">
        <v>0.20209459999999999</v>
      </c>
      <c r="P3198" s="132">
        <v>0</v>
      </c>
      <c r="Q3198" s="140">
        <v>6</v>
      </c>
      <c r="R3198" s="134">
        <v>1</v>
      </c>
      <c r="S3198" s="122">
        <f t="shared" si="98"/>
        <v>77.272727272727266</v>
      </c>
      <c r="T3198" s="122">
        <f t="shared" si="99"/>
        <v>22.727272727272727</v>
      </c>
    </row>
    <row r="3199" spans="1:20" x14ac:dyDescent="0.25">
      <c r="A3199" s="3">
        <v>2014</v>
      </c>
      <c r="B3199" s="2" t="s">
        <v>390</v>
      </c>
      <c r="C3199" s="1">
        <v>3534302</v>
      </c>
      <c r="D3199" s="4">
        <v>12</v>
      </c>
      <c r="E3199" s="6">
        <v>12</v>
      </c>
      <c r="F3199" s="39">
        <v>353430212</v>
      </c>
      <c r="G3199" s="39">
        <v>5</v>
      </c>
      <c r="H3199" s="39">
        <v>16</v>
      </c>
      <c r="I3199" s="132">
        <v>6.7891599999999996E-2</v>
      </c>
      <c r="J3199" s="132">
        <v>3.4625199999999995E-2</v>
      </c>
      <c r="K3199" s="132">
        <v>3.3266400000000002E-2</v>
      </c>
      <c r="L3199" s="133">
        <v>0</v>
      </c>
      <c r="M3199" s="132">
        <v>0</v>
      </c>
      <c r="N3199" s="132">
        <v>2.8292099999999997E-2</v>
      </c>
      <c r="O3199" s="132">
        <v>2.7777799999999998E-2</v>
      </c>
      <c r="P3199" s="132">
        <v>6.8474000000000009E-3</v>
      </c>
      <c r="Q3199" s="140">
        <v>1</v>
      </c>
      <c r="R3199" s="134">
        <v>8</v>
      </c>
      <c r="S3199" s="122">
        <f t="shared" si="98"/>
        <v>23.809523809523807</v>
      </c>
      <c r="T3199" s="122">
        <f t="shared" si="99"/>
        <v>76.19047619047619</v>
      </c>
    </row>
    <row r="3200" spans="1:20" x14ac:dyDescent="0.25">
      <c r="A3200" s="3">
        <v>2014</v>
      </c>
      <c r="B3200" s="2" t="s">
        <v>390</v>
      </c>
      <c r="C3200" s="1">
        <v>3534302</v>
      </c>
      <c r="D3200" s="4">
        <v>12</v>
      </c>
      <c r="E3200" s="6">
        <v>4</v>
      </c>
      <c r="F3200" s="39">
        <v>35343024</v>
      </c>
      <c r="G3200" s="39">
        <v>0</v>
      </c>
      <c r="H3200" s="39">
        <v>0</v>
      </c>
      <c r="I3200" s="132">
        <v>0</v>
      </c>
      <c r="J3200" s="132">
        <v>0</v>
      </c>
      <c r="K3200" s="132">
        <v>0</v>
      </c>
      <c r="L3200" s="133">
        <v>0</v>
      </c>
      <c r="M3200" s="132">
        <v>0</v>
      </c>
      <c r="N3200" s="132">
        <v>0</v>
      </c>
      <c r="O3200" s="132">
        <v>0</v>
      </c>
      <c r="P3200" s="132">
        <v>0</v>
      </c>
      <c r="Q3200" s="140">
        <v>0</v>
      </c>
      <c r="R3200" s="134">
        <v>0</v>
      </c>
      <c r="S3200" s="122">
        <f t="shared" si="98"/>
        <v>0</v>
      </c>
      <c r="T3200" s="122">
        <f t="shared" si="99"/>
        <v>0</v>
      </c>
    </row>
    <row r="3201" spans="1:20" x14ac:dyDescent="0.25">
      <c r="A3201" s="3">
        <v>2014</v>
      </c>
      <c r="B3201" s="2" t="s">
        <v>390</v>
      </c>
      <c r="C3201" s="1">
        <v>3534302</v>
      </c>
      <c r="D3201" s="4">
        <v>12</v>
      </c>
      <c r="E3201" s="6">
        <v>8</v>
      </c>
      <c r="F3201" s="39">
        <v>35343028</v>
      </c>
      <c r="G3201" s="39">
        <v>0</v>
      </c>
      <c r="H3201" s="39">
        <v>0</v>
      </c>
      <c r="I3201" s="132">
        <v>0</v>
      </c>
      <c r="J3201" s="132">
        <v>0</v>
      </c>
      <c r="K3201" s="132">
        <v>0</v>
      </c>
      <c r="L3201" s="133">
        <v>0</v>
      </c>
      <c r="M3201" s="132">
        <v>0</v>
      </c>
      <c r="N3201" s="132">
        <v>0</v>
      </c>
      <c r="O3201" s="132">
        <v>0</v>
      </c>
      <c r="P3201" s="132">
        <v>0</v>
      </c>
      <c r="Q3201" s="140">
        <v>0</v>
      </c>
      <c r="R3201" s="134">
        <v>0</v>
      </c>
      <c r="S3201" s="122">
        <f t="shared" si="98"/>
        <v>0</v>
      </c>
      <c r="T3201" s="122">
        <f t="shared" si="99"/>
        <v>0</v>
      </c>
    </row>
    <row r="3202" spans="1:20" x14ac:dyDescent="0.25">
      <c r="A3202" s="3">
        <v>2014</v>
      </c>
      <c r="B3202" s="2" t="s">
        <v>391</v>
      </c>
      <c r="C3202" s="1">
        <v>3534401</v>
      </c>
      <c r="D3202" s="4">
        <v>6</v>
      </c>
      <c r="E3202" s="6">
        <v>6</v>
      </c>
      <c r="F3202" s="39">
        <v>35344016</v>
      </c>
      <c r="G3202" s="39">
        <v>2</v>
      </c>
      <c r="H3202" s="39">
        <v>109</v>
      </c>
      <c r="I3202" s="132">
        <v>0.13043449999999995</v>
      </c>
      <c r="J3202" s="132">
        <v>3.1296299999999999E-2</v>
      </c>
      <c r="K3202" s="132">
        <v>9.9138199999999968E-2</v>
      </c>
      <c r="L3202" s="133">
        <v>0</v>
      </c>
      <c r="M3202" s="132">
        <v>0</v>
      </c>
      <c r="N3202" s="132">
        <v>9.2148099999999997E-2</v>
      </c>
      <c r="O3202" s="132">
        <v>0</v>
      </c>
      <c r="P3202" s="132">
        <v>0</v>
      </c>
      <c r="Q3202" s="140">
        <v>5</v>
      </c>
      <c r="R3202" s="134">
        <v>277</v>
      </c>
      <c r="S3202" s="122">
        <f t="shared" si="98"/>
        <v>1.8018018018018018</v>
      </c>
      <c r="T3202" s="122">
        <f t="shared" si="99"/>
        <v>98.198198198198199</v>
      </c>
    </row>
    <row r="3203" spans="1:20" x14ac:dyDescent="0.25">
      <c r="A3203" s="3">
        <v>2014</v>
      </c>
      <c r="B3203" s="2" t="s">
        <v>392</v>
      </c>
      <c r="C3203" s="1">
        <v>3534500</v>
      </c>
      <c r="D3203" s="4">
        <v>21</v>
      </c>
      <c r="E3203" s="6">
        <v>21</v>
      </c>
      <c r="F3203" s="39">
        <v>353450021</v>
      </c>
      <c r="G3203" s="39">
        <v>4</v>
      </c>
      <c r="H3203" s="39">
        <v>8</v>
      </c>
      <c r="I3203" s="132">
        <v>1.43596E-2</v>
      </c>
      <c r="J3203" s="132">
        <v>1.1325E-2</v>
      </c>
      <c r="K3203" s="132">
        <v>3.0345999999999997E-3</v>
      </c>
      <c r="L3203" s="133">
        <v>0</v>
      </c>
      <c r="M3203" s="132">
        <v>6.0124999999999996E-3</v>
      </c>
      <c r="N3203" s="132">
        <v>4.0509999999999998E-4</v>
      </c>
      <c r="O3203" s="132">
        <v>5.6366000000000003E-3</v>
      </c>
      <c r="P3203" s="132">
        <v>0</v>
      </c>
      <c r="Q3203" s="140">
        <v>1</v>
      </c>
      <c r="R3203" s="134">
        <v>0</v>
      </c>
      <c r="S3203" s="122">
        <f t="shared" ref="S3203:S3266" si="100">IFERROR(((G3203)/(SUM($G3203:$H3203)))*100,0)</f>
        <v>33.333333333333329</v>
      </c>
      <c r="T3203" s="122">
        <f t="shared" ref="T3203:T3266" si="101">IFERROR(((H3203)/(SUM($G3203:$H3203)))*100,0)</f>
        <v>66.666666666666657</v>
      </c>
    </row>
    <row r="3204" spans="1:20" x14ac:dyDescent="0.25">
      <c r="A3204" s="3">
        <v>2014</v>
      </c>
      <c r="B3204" s="2" t="s">
        <v>393</v>
      </c>
      <c r="C3204" s="1">
        <v>3534609</v>
      </c>
      <c r="D3204" s="4">
        <v>21</v>
      </c>
      <c r="E3204" s="6">
        <v>21</v>
      </c>
      <c r="F3204" s="39">
        <v>353460921</v>
      </c>
      <c r="G3204" s="39">
        <v>0</v>
      </c>
      <c r="H3204" s="39">
        <v>13</v>
      </c>
      <c r="I3204" s="132">
        <v>2.4362999999999989E-3</v>
      </c>
      <c r="J3204" s="132">
        <v>0</v>
      </c>
      <c r="K3204" s="132">
        <v>2.4362999999999989E-3</v>
      </c>
      <c r="L3204" s="133">
        <v>0</v>
      </c>
      <c r="M3204" s="132">
        <v>0</v>
      </c>
      <c r="N3204" s="132">
        <v>6.713E-4</v>
      </c>
      <c r="O3204" s="132">
        <v>1.3484E-3</v>
      </c>
      <c r="P3204" s="132">
        <v>0</v>
      </c>
      <c r="Q3204" s="140">
        <v>0</v>
      </c>
      <c r="R3204" s="134">
        <v>5</v>
      </c>
      <c r="S3204" s="122">
        <f t="shared" si="100"/>
        <v>0</v>
      </c>
      <c r="T3204" s="122">
        <f t="shared" si="101"/>
        <v>100</v>
      </c>
    </row>
    <row r="3205" spans="1:20" x14ac:dyDescent="0.25">
      <c r="A3205" s="3">
        <v>2014</v>
      </c>
      <c r="B3205" s="2" t="s">
        <v>393</v>
      </c>
      <c r="C3205" s="1">
        <v>3534609</v>
      </c>
      <c r="D3205" s="4">
        <v>21</v>
      </c>
      <c r="E3205" s="6">
        <v>20</v>
      </c>
      <c r="F3205" s="39">
        <v>353460920</v>
      </c>
      <c r="G3205" s="39">
        <v>2</v>
      </c>
      <c r="H3205" s="39">
        <v>1</v>
      </c>
      <c r="I3205" s="132">
        <v>5.9580000000000006E-4</v>
      </c>
      <c r="J3205" s="132">
        <v>5.4020000000000001E-4</v>
      </c>
      <c r="K3205" s="132">
        <v>5.5600000000000003E-5</v>
      </c>
      <c r="L3205" s="133">
        <v>0</v>
      </c>
      <c r="M3205" s="132">
        <v>0</v>
      </c>
      <c r="N3205" s="132">
        <v>0</v>
      </c>
      <c r="O3205" s="132">
        <v>5.4020000000000001E-4</v>
      </c>
      <c r="P3205" s="132">
        <v>0</v>
      </c>
      <c r="Q3205" s="140">
        <v>0</v>
      </c>
      <c r="R3205" s="134">
        <v>1</v>
      </c>
      <c r="S3205" s="122">
        <f t="shared" si="100"/>
        <v>66.666666666666657</v>
      </c>
      <c r="T3205" s="122">
        <f t="shared" si="101"/>
        <v>33.333333333333329</v>
      </c>
    </row>
    <row r="3206" spans="1:20" x14ac:dyDescent="0.25">
      <c r="A3206" s="3">
        <v>2014</v>
      </c>
      <c r="B3206" s="2" t="s">
        <v>394</v>
      </c>
      <c r="C3206" s="1">
        <v>3534708</v>
      </c>
      <c r="D3206" s="4">
        <v>17</v>
      </c>
      <c r="E3206" s="6">
        <v>17</v>
      </c>
      <c r="F3206" s="39">
        <v>353470817</v>
      </c>
      <c r="G3206" s="39">
        <v>6</v>
      </c>
      <c r="H3206" s="39">
        <v>36</v>
      </c>
      <c r="I3206" s="132">
        <v>0.8396671</v>
      </c>
      <c r="J3206" s="132">
        <v>0.79192360000000006</v>
      </c>
      <c r="K3206" s="132">
        <v>4.774349999999998E-2</v>
      </c>
      <c r="L3206" s="133">
        <v>1.4916666666666667E-2</v>
      </c>
      <c r="M3206" s="132">
        <v>0.60799999999999998</v>
      </c>
      <c r="N3206" s="132">
        <v>0.2121593</v>
      </c>
      <c r="O3206" s="132">
        <v>1.22291E-2</v>
      </c>
      <c r="P3206" s="132">
        <v>0</v>
      </c>
      <c r="Q3206" s="140">
        <v>7</v>
      </c>
      <c r="R3206" s="134">
        <v>21</v>
      </c>
      <c r="S3206" s="122">
        <f t="shared" si="100"/>
        <v>14.285714285714285</v>
      </c>
      <c r="T3206" s="122">
        <f t="shared" si="101"/>
        <v>85.714285714285708</v>
      </c>
    </row>
    <row r="3207" spans="1:20" x14ac:dyDescent="0.25">
      <c r="A3207" s="3">
        <v>2014</v>
      </c>
      <c r="B3207" s="2" t="s">
        <v>395</v>
      </c>
      <c r="C3207" s="1">
        <v>3534807</v>
      </c>
      <c r="D3207" s="4">
        <v>21</v>
      </c>
      <c r="E3207" s="6">
        <v>21</v>
      </c>
      <c r="F3207" s="39">
        <v>353480721</v>
      </c>
      <c r="G3207" s="39">
        <v>1</v>
      </c>
      <c r="H3207" s="39">
        <v>5</v>
      </c>
      <c r="I3207" s="132">
        <v>1.8728100000000004E-2</v>
      </c>
      <c r="J3207" s="132">
        <v>8.6806000000000001E-3</v>
      </c>
      <c r="K3207" s="132">
        <v>1.0047500000000003E-2</v>
      </c>
      <c r="L3207" s="133">
        <v>0</v>
      </c>
      <c r="M3207" s="132">
        <v>8.3333000000000001E-3</v>
      </c>
      <c r="N3207" s="132">
        <v>1.1180999999999999E-3</v>
      </c>
      <c r="O3207" s="132">
        <v>8.8137000000000007E-3</v>
      </c>
      <c r="P3207" s="132">
        <v>0</v>
      </c>
      <c r="Q3207" s="140">
        <v>0</v>
      </c>
      <c r="R3207" s="134">
        <v>0</v>
      </c>
      <c r="S3207" s="122">
        <f t="shared" si="100"/>
        <v>16.666666666666664</v>
      </c>
      <c r="T3207" s="122">
        <f t="shared" si="101"/>
        <v>83.333333333333343</v>
      </c>
    </row>
    <row r="3208" spans="1:20" x14ac:dyDescent="0.25">
      <c r="A3208" s="3">
        <v>2014</v>
      </c>
      <c r="B3208" s="2" t="s">
        <v>395</v>
      </c>
      <c r="C3208" s="1">
        <v>3534807</v>
      </c>
      <c r="D3208" s="4">
        <v>21</v>
      </c>
      <c r="E3208" s="6">
        <v>20</v>
      </c>
      <c r="F3208" s="39">
        <v>353480720</v>
      </c>
      <c r="G3208" s="39">
        <v>0</v>
      </c>
      <c r="H3208" s="39">
        <v>0</v>
      </c>
      <c r="I3208" s="132">
        <v>0</v>
      </c>
      <c r="J3208" s="132">
        <v>0</v>
      </c>
      <c r="K3208" s="132">
        <v>0</v>
      </c>
      <c r="L3208" s="133">
        <v>0</v>
      </c>
      <c r="M3208" s="132">
        <v>0</v>
      </c>
      <c r="N3208" s="132">
        <v>0</v>
      </c>
      <c r="O3208" s="132">
        <v>0</v>
      </c>
      <c r="P3208" s="132">
        <v>0</v>
      </c>
      <c r="Q3208" s="140">
        <v>0</v>
      </c>
      <c r="R3208" s="134">
        <v>0</v>
      </c>
      <c r="S3208" s="122">
        <f t="shared" si="100"/>
        <v>0</v>
      </c>
      <c r="T3208" s="122">
        <f t="shared" si="101"/>
        <v>0</v>
      </c>
    </row>
    <row r="3209" spans="1:20" x14ac:dyDescent="0.25">
      <c r="A3209" s="3">
        <v>2014</v>
      </c>
      <c r="B3209" s="2" t="s">
        <v>396</v>
      </c>
      <c r="C3209" s="1">
        <v>3534757</v>
      </c>
      <c r="D3209" s="4">
        <v>15</v>
      </c>
      <c r="E3209" s="6">
        <v>15</v>
      </c>
      <c r="F3209" s="39">
        <v>353475715</v>
      </c>
      <c r="G3209" s="39">
        <v>6</v>
      </c>
      <c r="H3209" s="39">
        <v>5</v>
      </c>
      <c r="I3209" s="132">
        <v>0.15153300000000003</v>
      </c>
      <c r="J3209" s="132">
        <v>0.14755690000000002</v>
      </c>
      <c r="K3209" s="132">
        <v>3.9760999999999998E-3</v>
      </c>
      <c r="L3209" s="133">
        <v>0</v>
      </c>
      <c r="M3209" s="132">
        <v>0</v>
      </c>
      <c r="N3209" s="132">
        <v>0.12532180000000001</v>
      </c>
      <c r="O3209" s="132">
        <v>2.2614799999999997E-2</v>
      </c>
      <c r="P3209" s="132">
        <v>0</v>
      </c>
      <c r="Q3209" s="140">
        <v>4</v>
      </c>
      <c r="R3209" s="134">
        <v>8</v>
      </c>
      <c r="S3209" s="122">
        <f t="shared" si="100"/>
        <v>54.54545454545454</v>
      </c>
      <c r="T3209" s="122">
        <f t="shared" si="101"/>
        <v>45.454545454545453</v>
      </c>
    </row>
    <row r="3210" spans="1:20" x14ac:dyDescent="0.25">
      <c r="A3210" s="3">
        <v>2014</v>
      </c>
      <c r="B3210" s="2" t="s">
        <v>397</v>
      </c>
      <c r="C3210" s="1">
        <v>3534906</v>
      </c>
      <c r="D3210" s="4">
        <v>20</v>
      </c>
      <c r="E3210" s="6">
        <v>20</v>
      </c>
      <c r="F3210" s="39">
        <v>353490620</v>
      </c>
      <c r="G3210" s="39">
        <v>2</v>
      </c>
      <c r="H3210" s="39">
        <v>9</v>
      </c>
      <c r="I3210" s="132">
        <v>4.6082199999999997E-2</v>
      </c>
      <c r="J3210" s="132">
        <v>4.1833299999999997E-2</v>
      </c>
      <c r="K3210" s="132">
        <v>4.2488999999999999E-3</v>
      </c>
      <c r="L3210" s="133">
        <v>0</v>
      </c>
      <c r="M3210" s="132">
        <v>0</v>
      </c>
      <c r="N3210" s="132">
        <v>0</v>
      </c>
      <c r="O3210" s="132">
        <v>4.5481500000000001E-2</v>
      </c>
      <c r="P3210" s="132">
        <v>0</v>
      </c>
      <c r="Q3210" s="140">
        <v>0</v>
      </c>
      <c r="R3210" s="134">
        <v>8</v>
      </c>
      <c r="S3210" s="122">
        <f t="shared" si="100"/>
        <v>18.181818181818183</v>
      </c>
      <c r="T3210" s="122">
        <f t="shared" si="101"/>
        <v>81.818181818181827</v>
      </c>
    </row>
    <row r="3211" spans="1:20" x14ac:dyDescent="0.25">
      <c r="A3211" s="3">
        <v>2014</v>
      </c>
      <c r="B3211" s="2" t="s">
        <v>397</v>
      </c>
      <c r="C3211" s="1">
        <v>3534906</v>
      </c>
      <c r="D3211" s="4">
        <v>20</v>
      </c>
      <c r="E3211" s="6">
        <v>21</v>
      </c>
      <c r="F3211" s="39">
        <v>353490621</v>
      </c>
      <c r="G3211" s="39">
        <v>0</v>
      </c>
      <c r="H3211" s="39">
        <v>3</v>
      </c>
      <c r="I3211" s="132">
        <v>2.0520999999999998E-3</v>
      </c>
      <c r="J3211" s="132">
        <v>0</v>
      </c>
      <c r="K3211" s="132">
        <v>2.0520999999999998E-3</v>
      </c>
      <c r="L3211" s="133">
        <v>0</v>
      </c>
      <c r="M3211" s="132">
        <v>0</v>
      </c>
      <c r="N3211" s="132">
        <v>0</v>
      </c>
      <c r="O3211" s="132">
        <v>1.9965E-3</v>
      </c>
      <c r="P3211" s="132">
        <v>0</v>
      </c>
      <c r="Q3211" s="140">
        <v>0</v>
      </c>
      <c r="R3211" s="134">
        <v>2</v>
      </c>
      <c r="S3211" s="122">
        <f t="shared" si="100"/>
        <v>0</v>
      </c>
      <c r="T3211" s="122">
        <f t="shared" si="101"/>
        <v>100</v>
      </c>
    </row>
    <row r="3212" spans="1:20" x14ac:dyDescent="0.25">
      <c r="A3212" s="3">
        <v>2014</v>
      </c>
      <c r="B3212" s="2" t="s">
        <v>398</v>
      </c>
      <c r="C3212" s="1">
        <v>3535002</v>
      </c>
      <c r="D3212" s="4">
        <v>15</v>
      </c>
      <c r="E3212" s="6">
        <v>15</v>
      </c>
      <c r="F3212" s="39">
        <v>353500215</v>
      </c>
      <c r="G3212" s="39">
        <v>35</v>
      </c>
      <c r="H3212" s="39">
        <v>42</v>
      </c>
      <c r="I3212" s="132">
        <v>0.58450550000000001</v>
      </c>
      <c r="J3212" s="132">
        <v>0.51094060000000008</v>
      </c>
      <c r="K3212" s="132">
        <v>7.3564899999999975E-2</v>
      </c>
      <c r="L3212" s="133">
        <v>0</v>
      </c>
      <c r="M3212" s="132">
        <v>2.8928200000000005E-2</v>
      </c>
      <c r="N3212" s="132">
        <v>1.45995E-2</v>
      </c>
      <c r="O3212" s="132">
        <v>0.53907279999999991</v>
      </c>
      <c r="P3212" s="132">
        <v>1.5432E-3</v>
      </c>
      <c r="Q3212" s="140">
        <v>27</v>
      </c>
      <c r="R3212" s="134">
        <v>1</v>
      </c>
      <c r="S3212" s="122">
        <f t="shared" si="100"/>
        <v>45.454545454545453</v>
      </c>
      <c r="T3212" s="122">
        <f t="shared" si="101"/>
        <v>54.54545454545454</v>
      </c>
    </row>
    <row r="3213" spans="1:20" x14ac:dyDescent="0.25">
      <c r="A3213" s="3">
        <v>2014</v>
      </c>
      <c r="B3213" s="2" t="s">
        <v>399</v>
      </c>
      <c r="C3213" s="1">
        <v>3535101</v>
      </c>
      <c r="D3213" s="4">
        <v>15</v>
      </c>
      <c r="E3213" s="6">
        <v>15</v>
      </c>
      <c r="F3213" s="39">
        <v>353510115</v>
      </c>
      <c r="G3213" s="39">
        <v>2</v>
      </c>
      <c r="H3213" s="39">
        <v>5</v>
      </c>
      <c r="I3213" s="132">
        <v>2.6867200000000001E-2</v>
      </c>
      <c r="J3213" s="132">
        <v>1.7237599999999999E-2</v>
      </c>
      <c r="K3213" s="132">
        <v>9.6296000000000003E-3</v>
      </c>
      <c r="L3213" s="133">
        <v>0</v>
      </c>
      <c r="M3213" s="132">
        <v>0</v>
      </c>
      <c r="N3213" s="132">
        <v>2.6404199999999996E-2</v>
      </c>
      <c r="O3213" s="132">
        <v>1.852E-4</v>
      </c>
      <c r="P3213" s="132">
        <v>0</v>
      </c>
      <c r="Q3213" s="140">
        <v>5</v>
      </c>
      <c r="R3213" s="134">
        <v>3</v>
      </c>
      <c r="S3213" s="122">
        <f t="shared" si="100"/>
        <v>28.571428571428569</v>
      </c>
      <c r="T3213" s="122">
        <f t="shared" si="101"/>
        <v>71.428571428571431</v>
      </c>
    </row>
    <row r="3214" spans="1:20" x14ac:dyDescent="0.25">
      <c r="A3214" s="3">
        <v>2014</v>
      </c>
      <c r="B3214" s="2" t="s">
        <v>400</v>
      </c>
      <c r="C3214" s="1">
        <v>3535200</v>
      </c>
      <c r="D3214" s="4">
        <v>18</v>
      </c>
      <c r="E3214" s="6">
        <v>18</v>
      </c>
      <c r="F3214" s="39">
        <v>353520018</v>
      </c>
      <c r="G3214" s="39">
        <v>137</v>
      </c>
      <c r="H3214" s="39">
        <v>34</v>
      </c>
      <c r="I3214" s="132">
        <v>6.8981100000000045E-2</v>
      </c>
      <c r="J3214" s="132">
        <v>6.5565600000000043E-2</v>
      </c>
      <c r="K3214" s="132">
        <v>3.4155000000000001E-3</v>
      </c>
      <c r="L3214" s="133">
        <v>2.1797945205479452E-2</v>
      </c>
      <c r="M3214" s="132">
        <v>1.6493500000000001E-2</v>
      </c>
      <c r="N3214" s="132">
        <v>0</v>
      </c>
      <c r="O3214" s="132">
        <v>5.1588100000000039E-2</v>
      </c>
      <c r="P3214" s="132">
        <v>7.7200000000000006E-5</v>
      </c>
      <c r="Q3214" s="140">
        <v>3</v>
      </c>
      <c r="R3214" s="134">
        <v>2</v>
      </c>
      <c r="S3214" s="122">
        <f t="shared" si="100"/>
        <v>80.116959064327489</v>
      </c>
      <c r="T3214" s="122">
        <f t="shared" si="101"/>
        <v>19.883040935672515</v>
      </c>
    </row>
    <row r="3215" spans="1:20" x14ac:dyDescent="0.25">
      <c r="A3215" s="3">
        <v>2014</v>
      </c>
      <c r="B3215" s="2" t="s">
        <v>401</v>
      </c>
      <c r="C3215" s="1">
        <v>3535309</v>
      </c>
      <c r="D3215" s="4">
        <v>17</v>
      </c>
      <c r="E3215" s="6">
        <v>17</v>
      </c>
      <c r="F3215" s="39">
        <v>353530917</v>
      </c>
      <c r="G3215" s="39">
        <v>20</v>
      </c>
      <c r="H3215" s="39">
        <v>21</v>
      </c>
      <c r="I3215" s="132">
        <v>0.72039359999999997</v>
      </c>
      <c r="J3215" s="132">
        <v>0.61400449999999995</v>
      </c>
      <c r="K3215" s="132">
        <v>0.10638910000000001</v>
      </c>
      <c r="L3215" s="133">
        <v>1.2152777777777777E-4</v>
      </c>
      <c r="M3215" s="132">
        <v>5.4167E-3</v>
      </c>
      <c r="N3215" s="132">
        <v>0.42726600000000009</v>
      </c>
      <c r="O3215" s="132">
        <v>0.28616550000000002</v>
      </c>
      <c r="P3215" s="132">
        <v>0</v>
      </c>
      <c r="Q3215" s="140">
        <v>8</v>
      </c>
      <c r="R3215" s="134">
        <v>1</v>
      </c>
      <c r="S3215" s="122">
        <f t="shared" si="100"/>
        <v>48.780487804878049</v>
      </c>
      <c r="T3215" s="122">
        <f t="shared" si="101"/>
        <v>51.219512195121951</v>
      </c>
    </row>
    <row r="3216" spans="1:20" x14ac:dyDescent="0.25">
      <c r="A3216" s="3">
        <v>2014</v>
      </c>
      <c r="B3216" s="2" t="s">
        <v>402</v>
      </c>
      <c r="C3216" s="1">
        <v>3535408</v>
      </c>
      <c r="D3216" s="4">
        <v>20</v>
      </c>
      <c r="E3216" s="6">
        <v>20</v>
      </c>
      <c r="F3216" s="39">
        <v>353540820</v>
      </c>
      <c r="G3216" s="39">
        <v>0</v>
      </c>
      <c r="H3216" s="39">
        <v>14</v>
      </c>
      <c r="I3216" s="132">
        <v>6.1525999999999994E-3</v>
      </c>
      <c r="J3216" s="132">
        <v>0</v>
      </c>
      <c r="K3216" s="132">
        <v>6.1525999999999994E-3</v>
      </c>
      <c r="L3216" s="133">
        <v>1.0606925418569254E-2</v>
      </c>
      <c r="M3216" s="132">
        <v>1.4385999999999999E-3</v>
      </c>
      <c r="N3216" s="132">
        <v>4.3136000000000008E-3</v>
      </c>
      <c r="O3216" s="132">
        <v>0</v>
      </c>
      <c r="P3216" s="132">
        <v>0</v>
      </c>
      <c r="Q3216" s="140">
        <v>0</v>
      </c>
      <c r="R3216" s="134">
        <v>0</v>
      </c>
      <c r="S3216" s="122">
        <f t="shared" si="100"/>
        <v>0</v>
      </c>
      <c r="T3216" s="122">
        <f t="shared" si="101"/>
        <v>100</v>
      </c>
    </row>
    <row r="3217" spans="1:20" x14ac:dyDescent="0.25">
      <c r="A3217" s="3">
        <v>2014</v>
      </c>
      <c r="B3217" s="2" t="s">
        <v>402</v>
      </c>
      <c r="C3217" s="1">
        <v>3535408</v>
      </c>
      <c r="D3217" s="4">
        <v>20</v>
      </c>
      <c r="E3217" s="6">
        <v>21</v>
      </c>
      <c r="F3217" s="39">
        <v>353540821</v>
      </c>
      <c r="G3217" s="39">
        <v>0</v>
      </c>
      <c r="H3217" s="39">
        <v>0</v>
      </c>
      <c r="I3217" s="132">
        <v>0</v>
      </c>
      <c r="J3217" s="132">
        <v>0</v>
      </c>
      <c r="K3217" s="132">
        <v>0</v>
      </c>
      <c r="L3217" s="133">
        <v>0</v>
      </c>
      <c r="M3217" s="132">
        <v>0</v>
      </c>
      <c r="N3217" s="132">
        <v>0</v>
      </c>
      <c r="O3217" s="132">
        <v>0</v>
      </c>
      <c r="P3217" s="132">
        <v>0</v>
      </c>
      <c r="Q3217" s="140">
        <v>0</v>
      </c>
      <c r="R3217" s="134">
        <v>0</v>
      </c>
      <c r="S3217" s="122">
        <f t="shared" si="100"/>
        <v>0</v>
      </c>
      <c r="T3217" s="122">
        <f t="shared" si="101"/>
        <v>0</v>
      </c>
    </row>
    <row r="3218" spans="1:20" x14ac:dyDescent="0.25">
      <c r="A3218" s="3">
        <v>2014</v>
      </c>
      <c r="B3218" s="2" t="s">
        <v>403</v>
      </c>
      <c r="C3218" s="1">
        <v>3535507</v>
      </c>
      <c r="D3218" s="4">
        <v>17</v>
      </c>
      <c r="E3218" s="6">
        <v>17</v>
      </c>
      <c r="F3218" s="39">
        <v>353550717</v>
      </c>
      <c r="G3218" s="39">
        <v>42</v>
      </c>
      <c r="H3218" s="39">
        <v>39</v>
      </c>
      <c r="I3218" s="132">
        <v>0.33779060000000005</v>
      </c>
      <c r="J3218" s="132">
        <v>0.31620410000000004</v>
      </c>
      <c r="K3218" s="132">
        <v>2.1586500000000002E-2</v>
      </c>
      <c r="L3218" s="133">
        <v>0</v>
      </c>
      <c r="M3218" s="132">
        <v>0.11419899999999998</v>
      </c>
      <c r="N3218" s="132">
        <v>0.18158720000000003</v>
      </c>
      <c r="O3218" s="132">
        <v>2.5367199999999999E-2</v>
      </c>
      <c r="P3218" s="132">
        <v>1.13887E-2</v>
      </c>
      <c r="Q3218" s="140">
        <v>28</v>
      </c>
      <c r="R3218" s="134">
        <v>8</v>
      </c>
      <c r="S3218" s="122">
        <f t="shared" si="100"/>
        <v>51.851851851851848</v>
      </c>
      <c r="T3218" s="122">
        <f t="shared" si="101"/>
        <v>48.148148148148145</v>
      </c>
    </row>
    <row r="3219" spans="1:20" x14ac:dyDescent="0.25">
      <c r="A3219" s="3">
        <v>2014</v>
      </c>
      <c r="B3219" s="2" t="s">
        <v>404</v>
      </c>
      <c r="C3219" s="1">
        <v>3535606</v>
      </c>
      <c r="D3219" s="4">
        <v>2</v>
      </c>
      <c r="E3219" s="6">
        <v>2</v>
      </c>
      <c r="F3219" s="39">
        <v>35356062</v>
      </c>
      <c r="G3219" s="39">
        <v>46</v>
      </c>
      <c r="H3219" s="39">
        <v>7</v>
      </c>
      <c r="I3219" s="132">
        <v>3.4813199999999996E-2</v>
      </c>
      <c r="J3219" s="132">
        <v>3.1353699999999998E-2</v>
      </c>
      <c r="K3219" s="132">
        <v>3.4594999999999995E-3</v>
      </c>
      <c r="L3219" s="133">
        <v>0</v>
      </c>
      <c r="M3219" s="132">
        <v>9.3000000000000007E-6</v>
      </c>
      <c r="N3219" s="132">
        <v>8.8270999999999992E-3</v>
      </c>
      <c r="O3219" s="132">
        <v>1.0603500000000004E-2</v>
      </c>
      <c r="P3219" s="132">
        <v>1.2326800000000001E-2</v>
      </c>
      <c r="Q3219" s="140">
        <v>42</v>
      </c>
      <c r="R3219" s="134">
        <v>231</v>
      </c>
      <c r="S3219" s="122">
        <f t="shared" si="100"/>
        <v>86.79245283018868</v>
      </c>
      <c r="T3219" s="122">
        <f t="shared" si="101"/>
        <v>13.20754716981132</v>
      </c>
    </row>
    <row r="3220" spans="1:20" x14ac:dyDescent="0.25">
      <c r="A3220" s="3">
        <v>2014</v>
      </c>
      <c r="B3220" s="2" t="s">
        <v>404</v>
      </c>
      <c r="C3220" s="1">
        <v>3535606</v>
      </c>
      <c r="D3220" s="4">
        <v>2</v>
      </c>
      <c r="E3220" s="6">
        <v>6</v>
      </c>
      <c r="F3220" s="39">
        <v>35356066</v>
      </c>
      <c r="G3220" s="39">
        <v>0</v>
      </c>
      <c r="H3220" s="39">
        <v>0</v>
      </c>
      <c r="I3220" s="132">
        <v>0</v>
      </c>
      <c r="J3220" s="132">
        <v>0</v>
      </c>
      <c r="K3220" s="132">
        <v>0</v>
      </c>
      <c r="L3220" s="133">
        <v>0</v>
      </c>
      <c r="M3220" s="132">
        <v>0</v>
      </c>
      <c r="N3220" s="132">
        <v>0</v>
      </c>
      <c r="O3220" s="132">
        <v>0</v>
      </c>
      <c r="P3220" s="132">
        <v>0</v>
      </c>
      <c r="Q3220" s="140">
        <v>0</v>
      </c>
      <c r="R3220" s="134">
        <v>2</v>
      </c>
      <c r="S3220" s="122">
        <f t="shared" si="100"/>
        <v>0</v>
      </c>
      <c r="T3220" s="122">
        <f t="shared" si="101"/>
        <v>0</v>
      </c>
    </row>
    <row r="3221" spans="1:20" x14ac:dyDescent="0.25">
      <c r="A3221" s="3">
        <v>2014</v>
      </c>
      <c r="B3221" s="2" t="s">
        <v>405</v>
      </c>
      <c r="C3221" s="1">
        <v>3535705</v>
      </c>
      <c r="D3221" s="4">
        <v>15</v>
      </c>
      <c r="E3221" s="6">
        <v>15</v>
      </c>
      <c r="F3221" s="39">
        <v>353570515</v>
      </c>
      <c r="G3221" s="39">
        <v>20</v>
      </c>
      <c r="H3221" s="39">
        <v>28</v>
      </c>
      <c r="I3221" s="132">
        <v>0.37545209999999996</v>
      </c>
      <c r="J3221" s="132">
        <v>0.26709779999999994</v>
      </c>
      <c r="K3221" s="132">
        <v>0.10835429999999999</v>
      </c>
      <c r="L3221" s="133">
        <v>0</v>
      </c>
      <c r="M3221" s="132">
        <v>2.3729799999999999E-2</v>
      </c>
      <c r="N3221" s="132">
        <v>6.6307399999999989E-2</v>
      </c>
      <c r="O3221" s="132">
        <v>0.28023199999999998</v>
      </c>
      <c r="P3221" s="132">
        <v>0</v>
      </c>
      <c r="Q3221" s="140">
        <v>2</v>
      </c>
      <c r="R3221" s="134">
        <v>5</v>
      </c>
      <c r="S3221" s="122">
        <f t="shared" si="100"/>
        <v>41.666666666666671</v>
      </c>
      <c r="T3221" s="122">
        <f t="shared" si="101"/>
        <v>58.333333333333336</v>
      </c>
    </row>
    <row r="3222" spans="1:20" x14ac:dyDescent="0.25">
      <c r="A3222" s="3">
        <v>2014</v>
      </c>
      <c r="B3222" s="2" t="s">
        <v>406</v>
      </c>
      <c r="C3222" s="1">
        <v>3535804</v>
      </c>
      <c r="D3222" s="4">
        <v>14</v>
      </c>
      <c r="E3222" s="6">
        <v>14</v>
      </c>
      <c r="F3222" s="39">
        <v>353580414</v>
      </c>
      <c r="G3222" s="39">
        <v>132</v>
      </c>
      <c r="H3222" s="39">
        <v>19</v>
      </c>
      <c r="I3222" s="132">
        <v>0.78264619999999974</v>
      </c>
      <c r="J3222" s="132">
        <v>0.76745079999999977</v>
      </c>
      <c r="K3222" s="132">
        <v>1.5195400000000001E-2</v>
      </c>
      <c r="L3222" s="133">
        <v>0.3529972222222223</v>
      </c>
      <c r="M3222" s="132">
        <v>0</v>
      </c>
      <c r="N3222" s="132">
        <v>2.5232000000000002E-3</v>
      </c>
      <c r="O3222" s="132">
        <v>0.76782569999999972</v>
      </c>
      <c r="P3222" s="132">
        <v>0</v>
      </c>
      <c r="Q3222" s="140">
        <v>75</v>
      </c>
      <c r="R3222" s="134">
        <v>2</v>
      </c>
      <c r="S3222" s="122">
        <f t="shared" si="100"/>
        <v>87.41721854304636</v>
      </c>
      <c r="T3222" s="122">
        <f t="shared" si="101"/>
        <v>12.582781456953644</v>
      </c>
    </row>
    <row r="3223" spans="1:20" x14ac:dyDescent="0.25">
      <c r="A3223" s="3">
        <v>2014</v>
      </c>
      <c r="B3223" s="2" t="s">
        <v>407</v>
      </c>
      <c r="C3223" s="1">
        <v>3535903</v>
      </c>
      <c r="D3223" s="4">
        <v>15</v>
      </c>
      <c r="E3223" s="6">
        <v>15</v>
      </c>
      <c r="F3223" s="39">
        <v>353590315</v>
      </c>
      <c r="G3223" s="39">
        <v>35</v>
      </c>
      <c r="H3223" s="39">
        <v>5</v>
      </c>
      <c r="I3223" s="132">
        <v>0.22078630000000007</v>
      </c>
      <c r="J3223" s="132">
        <v>0.20072220000000007</v>
      </c>
      <c r="K3223" s="132">
        <v>2.0064100000000001E-2</v>
      </c>
      <c r="L3223" s="133">
        <v>0</v>
      </c>
      <c r="M3223" s="132">
        <v>0</v>
      </c>
      <c r="N3223" s="132">
        <v>9.7222199999999995E-2</v>
      </c>
      <c r="O3223" s="132">
        <v>0.12030549999999995</v>
      </c>
      <c r="P3223" s="132">
        <v>3.0555999999999999E-3</v>
      </c>
      <c r="Q3223" s="140">
        <v>4</v>
      </c>
      <c r="R3223" s="134">
        <v>0</v>
      </c>
      <c r="S3223" s="122">
        <f t="shared" si="100"/>
        <v>87.5</v>
      </c>
      <c r="T3223" s="122">
        <f t="shared" si="101"/>
        <v>12.5</v>
      </c>
    </row>
    <row r="3224" spans="1:20" x14ac:dyDescent="0.25">
      <c r="A3224" s="3">
        <v>2014</v>
      </c>
      <c r="B3224" s="2" t="s">
        <v>408</v>
      </c>
      <c r="C3224" s="1">
        <v>3536000</v>
      </c>
      <c r="D3224" s="4">
        <v>20</v>
      </c>
      <c r="E3224" s="6">
        <v>20</v>
      </c>
      <c r="F3224" s="39">
        <v>353600020</v>
      </c>
      <c r="G3224" s="39">
        <v>0</v>
      </c>
      <c r="H3224" s="39">
        <v>6</v>
      </c>
      <c r="I3224" s="132">
        <v>1.4170999999999999E-3</v>
      </c>
      <c r="J3224" s="132">
        <v>0</v>
      </c>
      <c r="K3224" s="132">
        <v>1.4170999999999999E-3</v>
      </c>
      <c r="L3224" s="133">
        <v>0</v>
      </c>
      <c r="M3224" s="132">
        <v>0</v>
      </c>
      <c r="N3224" s="132">
        <v>5.7899999999999998E-5</v>
      </c>
      <c r="O3224" s="132">
        <v>3.8190000000000001E-4</v>
      </c>
      <c r="P3224" s="132">
        <v>0</v>
      </c>
      <c r="Q3224" s="140">
        <v>1</v>
      </c>
      <c r="R3224" s="134">
        <v>8</v>
      </c>
      <c r="S3224" s="122">
        <f t="shared" si="100"/>
        <v>0</v>
      </c>
      <c r="T3224" s="122">
        <f t="shared" si="101"/>
        <v>100</v>
      </c>
    </row>
    <row r="3225" spans="1:20" x14ac:dyDescent="0.25">
      <c r="A3225" s="3">
        <v>2014</v>
      </c>
      <c r="B3225" s="2" t="s">
        <v>408</v>
      </c>
      <c r="C3225" s="1">
        <v>3536000</v>
      </c>
      <c r="D3225" s="4">
        <v>20</v>
      </c>
      <c r="E3225" s="6">
        <v>21</v>
      </c>
      <c r="F3225" s="39">
        <v>353600021</v>
      </c>
      <c r="G3225" s="39">
        <v>4</v>
      </c>
      <c r="H3225" s="39">
        <v>5</v>
      </c>
      <c r="I3225" s="132">
        <v>0.13330609999999998</v>
      </c>
      <c r="J3225" s="132">
        <v>0.13189809999999999</v>
      </c>
      <c r="K3225" s="132">
        <v>1.408E-3</v>
      </c>
      <c r="L3225" s="133">
        <v>0</v>
      </c>
      <c r="M3225" s="132">
        <v>0</v>
      </c>
      <c r="N3225" s="132">
        <v>0.1168981</v>
      </c>
      <c r="O3225" s="132">
        <v>1.56019E-2</v>
      </c>
      <c r="P3225" s="132">
        <v>0</v>
      </c>
      <c r="Q3225" s="140">
        <v>4</v>
      </c>
      <c r="R3225" s="134">
        <v>5</v>
      </c>
      <c r="S3225" s="122">
        <f t="shared" si="100"/>
        <v>44.444444444444443</v>
      </c>
      <c r="T3225" s="122">
        <f t="shared" si="101"/>
        <v>55.555555555555557</v>
      </c>
    </row>
    <row r="3226" spans="1:20" x14ac:dyDescent="0.25">
      <c r="A3226" s="3">
        <v>2014</v>
      </c>
      <c r="B3226" s="2" t="s">
        <v>409</v>
      </c>
      <c r="C3226" s="1">
        <v>3536109</v>
      </c>
      <c r="D3226" s="4">
        <v>17</v>
      </c>
      <c r="E3226" s="6">
        <v>17</v>
      </c>
      <c r="F3226" s="39">
        <v>353610917</v>
      </c>
      <c r="G3226" s="39">
        <v>0</v>
      </c>
      <c r="H3226" s="39">
        <v>2</v>
      </c>
      <c r="I3226" s="132">
        <v>1.1610000000000001E-3</v>
      </c>
      <c r="J3226" s="132">
        <v>0</v>
      </c>
      <c r="K3226" s="132">
        <v>1.1610000000000001E-3</v>
      </c>
      <c r="L3226" s="133">
        <v>0</v>
      </c>
      <c r="M3226" s="132">
        <v>0</v>
      </c>
      <c r="N3226" s="132">
        <v>1.1176000000000001E-3</v>
      </c>
      <c r="O3226" s="132">
        <v>0</v>
      </c>
      <c r="P3226" s="132">
        <v>0</v>
      </c>
      <c r="Q3226" s="140">
        <v>0</v>
      </c>
      <c r="R3226" s="134">
        <v>2</v>
      </c>
      <c r="S3226" s="122">
        <f t="shared" si="100"/>
        <v>0</v>
      </c>
      <c r="T3226" s="122">
        <f t="shared" si="101"/>
        <v>100</v>
      </c>
    </row>
    <row r="3227" spans="1:20" x14ac:dyDescent="0.25">
      <c r="A3227" s="3">
        <v>2014</v>
      </c>
      <c r="B3227" s="2" t="s">
        <v>409</v>
      </c>
      <c r="C3227" s="1">
        <v>3536109</v>
      </c>
      <c r="D3227" s="4">
        <v>17</v>
      </c>
      <c r="E3227" s="6">
        <v>14</v>
      </c>
      <c r="F3227" s="39">
        <v>353610914</v>
      </c>
      <c r="G3227" s="39">
        <v>0</v>
      </c>
      <c r="H3227" s="39">
        <v>0</v>
      </c>
      <c r="I3227" s="132">
        <v>0</v>
      </c>
      <c r="J3227" s="132">
        <v>0</v>
      </c>
      <c r="K3227" s="132">
        <v>0</v>
      </c>
      <c r="L3227" s="133">
        <v>0</v>
      </c>
      <c r="M3227" s="132">
        <v>0</v>
      </c>
      <c r="N3227" s="132">
        <v>0</v>
      </c>
      <c r="O3227" s="132">
        <v>0</v>
      </c>
      <c r="P3227" s="132">
        <v>0</v>
      </c>
      <c r="Q3227" s="140">
        <v>0</v>
      </c>
      <c r="R3227" s="134">
        <v>0</v>
      </c>
      <c r="S3227" s="122">
        <f t="shared" si="100"/>
        <v>0</v>
      </c>
      <c r="T3227" s="122">
        <f t="shared" si="101"/>
        <v>0</v>
      </c>
    </row>
    <row r="3228" spans="1:20" x14ac:dyDescent="0.25">
      <c r="A3228" s="3">
        <v>2014</v>
      </c>
      <c r="B3228" s="2" t="s">
        <v>410</v>
      </c>
      <c r="C3228" s="1">
        <v>3536208</v>
      </c>
      <c r="D3228" s="4">
        <v>11</v>
      </c>
      <c r="E3228" s="6">
        <v>11</v>
      </c>
      <c r="F3228" s="39">
        <v>353620811</v>
      </c>
      <c r="G3228" s="39">
        <v>10</v>
      </c>
      <c r="H3228" s="39">
        <v>5</v>
      </c>
      <c r="I3228" s="132">
        <v>3.4491399999999998E-2</v>
      </c>
      <c r="J3228" s="132">
        <v>3.2213800000000001E-2</v>
      </c>
      <c r="K3228" s="132">
        <v>2.2776000000000003E-3</v>
      </c>
      <c r="L3228" s="133">
        <v>0</v>
      </c>
      <c r="M3228" s="132">
        <v>0</v>
      </c>
      <c r="N3228" s="132">
        <v>4.0500000000000002E-5</v>
      </c>
      <c r="O3228" s="132">
        <v>2.8741600000000003E-2</v>
      </c>
      <c r="P3228" s="132">
        <v>3.4721999999999999E-3</v>
      </c>
      <c r="Q3228" s="140">
        <v>18</v>
      </c>
      <c r="R3228" s="134">
        <v>5</v>
      </c>
      <c r="S3228" s="122">
        <f t="shared" si="100"/>
        <v>66.666666666666657</v>
      </c>
      <c r="T3228" s="122">
        <f t="shared" si="101"/>
        <v>33.333333333333329</v>
      </c>
    </row>
    <row r="3229" spans="1:20" x14ac:dyDescent="0.25">
      <c r="A3229" s="3">
        <v>2014</v>
      </c>
      <c r="B3229" s="2" t="s">
        <v>411</v>
      </c>
      <c r="C3229" s="1">
        <v>3536257</v>
      </c>
      <c r="D3229" s="4">
        <v>15</v>
      </c>
      <c r="E3229" s="6">
        <v>15</v>
      </c>
      <c r="F3229" s="39">
        <v>353625715</v>
      </c>
      <c r="G3229" s="39">
        <v>3</v>
      </c>
      <c r="H3229" s="39">
        <v>5</v>
      </c>
      <c r="I3229" s="132">
        <v>2.3767199999999999E-2</v>
      </c>
      <c r="J3229" s="132">
        <v>1.5410799999999999E-2</v>
      </c>
      <c r="K3229" s="132">
        <v>8.3563999999999999E-3</v>
      </c>
      <c r="L3229" s="133">
        <v>0</v>
      </c>
      <c r="M3229" s="132">
        <v>1.2731000000000001E-3</v>
      </c>
      <c r="N3229" s="132">
        <v>2.5460000000000001E-4</v>
      </c>
      <c r="O3229" s="132">
        <v>1.7725600000000001E-2</v>
      </c>
      <c r="P3229" s="132">
        <v>0</v>
      </c>
      <c r="Q3229" s="140">
        <v>1</v>
      </c>
      <c r="R3229" s="134">
        <v>0</v>
      </c>
      <c r="S3229" s="122">
        <f t="shared" si="100"/>
        <v>37.5</v>
      </c>
      <c r="T3229" s="122">
        <f t="shared" si="101"/>
        <v>62.5</v>
      </c>
    </row>
    <row r="3230" spans="1:20" x14ac:dyDescent="0.25">
      <c r="A3230" s="3">
        <v>2014</v>
      </c>
      <c r="B3230" s="2" t="s">
        <v>412</v>
      </c>
      <c r="C3230" s="1">
        <v>3536307</v>
      </c>
      <c r="D3230" s="4">
        <v>8</v>
      </c>
      <c r="E3230" s="6">
        <v>8</v>
      </c>
      <c r="F3230" s="39">
        <v>35363078</v>
      </c>
      <c r="G3230" s="39">
        <v>31</v>
      </c>
      <c r="H3230" s="39">
        <v>11</v>
      </c>
      <c r="I3230" s="132">
        <v>0.22895910000000003</v>
      </c>
      <c r="J3230" s="132">
        <v>0.20428470000000001</v>
      </c>
      <c r="K3230" s="132">
        <v>2.4674400000000003E-2</v>
      </c>
      <c r="L3230" s="133">
        <v>0.80848173515981747</v>
      </c>
      <c r="M3230" s="132">
        <v>1.45833E-2</v>
      </c>
      <c r="N3230" s="132">
        <v>2.2182000000000004E-2</v>
      </c>
      <c r="O3230" s="132">
        <v>0.19040390000000001</v>
      </c>
      <c r="P3230" s="132">
        <v>0</v>
      </c>
      <c r="Q3230" s="140">
        <v>8</v>
      </c>
      <c r="R3230" s="134">
        <v>5</v>
      </c>
      <c r="S3230" s="122">
        <f t="shared" si="100"/>
        <v>73.80952380952381</v>
      </c>
      <c r="T3230" s="122">
        <f t="shared" si="101"/>
        <v>26.190476190476193</v>
      </c>
    </row>
    <row r="3231" spans="1:20" x14ac:dyDescent="0.25">
      <c r="A3231" s="3">
        <v>2014</v>
      </c>
      <c r="B3231" s="2" t="s">
        <v>413</v>
      </c>
      <c r="C3231" s="1">
        <v>3536406</v>
      </c>
      <c r="D3231" s="4">
        <v>20</v>
      </c>
      <c r="E3231" s="6">
        <v>20</v>
      </c>
      <c r="F3231" s="39">
        <v>353640620</v>
      </c>
      <c r="G3231" s="39">
        <v>0</v>
      </c>
      <c r="H3231" s="39">
        <v>17</v>
      </c>
      <c r="I3231" s="132">
        <v>9.4088999999999992E-2</v>
      </c>
      <c r="J3231" s="132">
        <v>0</v>
      </c>
      <c r="K3231" s="132">
        <v>9.4088999999999992E-2</v>
      </c>
      <c r="L3231" s="133">
        <v>1.9710413495687466E-2</v>
      </c>
      <c r="M3231" s="132">
        <v>8.9119999999999998E-4</v>
      </c>
      <c r="N3231" s="132">
        <v>9.0884100000000009E-2</v>
      </c>
      <c r="O3231" s="132">
        <v>8.3339999999999998E-4</v>
      </c>
      <c r="P3231" s="132">
        <v>0</v>
      </c>
      <c r="Q3231" s="140">
        <v>0</v>
      </c>
      <c r="R3231" s="134">
        <v>1</v>
      </c>
      <c r="S3231" s="122">
        <f t="shared" si="100"/>
        <v>0</v>
      </c>
      <c r="T3231" s="122">
        <f t="shared" si="101"/>
        <v>100</v>
      </c>
    </row>
    <row r="3232" spans="1:20" x14ac:dyDescent="0.25">
      <c r="A3232" s="3">
        <v>2014</v>
      </c>
      <c r="B3232" s="2" t="s">
        <v>414</v>
      </c>
      <c r="C3232" s="1">
        <v>3536505</v>
      </c>
      <c r="D3232" s="4">
        <v>5</v>
      </c>
      <c r="E3232" s="6">
        <v>5</v>
      </c>
      <c r="F3232" s="39">
        <v>35365055</v>
      </c>
      <c r="G3232" s="39">
        <v>37</v>
      </c>
      <c r="H3232" s="39">
        <v>157</v>
      </c>
      <c r="I3232" s="132">
        <v>3.3686694000000008</v>
      </c>
      <c r="J3232" s="132">
        <v>3.2751028000000009</v>
      </c>
      <c r="K3232" s="132">
        <v>9.3566599999999944E-2</v>
      </c>
      <c r="L3232" s="133">
        <v>0</v>
      </c>
      <c r="M3232" s="132">
        <v>2.2409723000000001</v>
      </c>
      <c r="N3232" s="132">
        <v>1.0075854999999998</v>
      </c>
      <c r="O3232" s="132">
        <v>1.8008699999999999E-2</v>
      </c>
      <c r="P3232" s="132">
        <v>3.6895600000000001E-2</v>
      </c>
      <c r="Q3232" s="140">
        <v>22</v>
      </c>
      <c r="R3232" s="134">
        <v>46</v>
      </c>
      <c r="S3232" s="122">
        <f t="shared" si="100"/>
        <v>19.072164948453608</v>
      </c>
      <c r="T3232" s="122">
        <f t="shared" si="101"/>
        <v>80.927835051546396</v>
      </c>
    </row>
    <row r="3233" spans="1:20" x14ac:dyDescent="0.25">
      <c r="A3233" s="3">
        <v>2014</v>
      </c>
      <c r="B3233" s="2" t="s">
        <v>415</v>
      </c>
      <c r="C3233" s="1">
        <v>3536570</v>
      </c>
      <c r="D3233" s="4">
        <v>17</v>
      </c>
      <c r="E3233" s="6">
        <v>17</v>
      </c>
      <c r="F3233" s="39">
        <v>353657017</v>
      </c>
      <c r="G3233" s="39">
        <v>7</v>
      </c>
      <c r="H3233" s="39">
        <v>9</v>
      </c>
      <c r="I3233" s="132">
        <v>9.7186999999999996E-2</v>
      </c>
      <c r="J3233" s="132">
        <v>1.5693E-3</v>
      </c>
      <c r="K3233" s="132">
        <v>9.56177E-2</v>
      </c>
      <c r="L3233" s="133">
        <v>0</v>
      </c>
      <c r="M3233" s="132">
        <v>2.5041999999999998E-3</v>
      </c>
      <c r="N3233" s="132">
        <v>0</v>
      </c>
      <c r="O3233" s="132">
        <v>9.4161899999999993E-2</v>
      </c>
      <c r="P3233" s="132">
        <v>0</v>
      </c>
      <c r="Q3233" s="140">
        <v>5</v>
      </c>
      <c r="R3233" s="134">
        <v>10</v>
      </c>
      <c r="S3233" s="122">
        <f t="shared" si="100"/>
        <v>43.75</v>
      </c>
      <c r="T3233" s="122">
        <f t="shared" si="101"/>
        <v>56.25</v>
      </c>
    </row>
    <row r="3234" spans="1:20" x14ac:dyDescent="0.25">
      <c r="A3234" s="3">
        <v>2014</v>
      </c>
      <c r="B3234" s="2" t="s">
        <v>416</v>
      </c>
      <c r="C3234" s="1">
        <v>3536604</v>
      </c>
      <c r="D3234" s="4">
        <v>15</v>
      </c>
      <c r="E3234" s="6">
        <v>15</v>
      </c>
      <c r="F3234" s="39">
        <v>353660415</v>
      </c>
      <c r="G3234" s="39">
        <v>13</v>
      </c>
      <c r="H3234" s="39">
        <v>8</v>
      </c>
      <c r="I3234" s="132">
        <v>0.36609689999999995</v>
      </c>
      <c r="J3234" s="132">
        <v>0.35151939999999993</v>
      </c>
      <c r="K3234" s="132">
        <v>1.4577500000000002E-2</v>
      </c>
      <c r="L3234" s="133">
        <v>0.19957990867579911</v>
      </c>
      <c r="M3234" s="132">
        <v>2.5305600000000001E-2</v>
      </c>
      <c r="N3234" s="132">
        <v>2.0486000000000002E-3</v>
      </c>
      <c r="O3234" s="132">
        <v>0.33697759999999993</v>
      </c>
      <c r="P3234" s="132">
        <v>1.4468E-3</v>
      </c>
      <c r="Q3234" s="140">
        <v>8</v>
      </c>
      <c r="R3234" s="134">
        <v>3</v>
      </c>
      <c r="S3234" s="122">
        <f t="shared" si="100"/>
        <v>61.904761904761905</v>
      </c>
      <c r="T3234" s="122">
        <f t="shared" si="101"/>
        <v>38.095238095238095</v>
      </c>
    </row>
    <row r="3235" spans="1:20" x14ac:dyDescent="0.25">
      <c r="A3235" s="3">
        <v>2014</v>
      </c>
      <c r="B3235" s="2" t="s">
        <v>417</v>
      </c>
      <c r="C3235" s="1">
        <v>3536703</v>
      </c>
      <c r="D3235" s="4">
        <v>13</v>
      </c>
      <c r="E3235" s="6">
        <v>13</v>
      </c>
      <c r="F3235" s="39">
        <v>353670313</v>
      </c>
      <c r="G3235" s="39">
        <v>14</v>
      </c>
      <c r="H3235" s="39">
        <v>50</v>
      </c>
      <c r="I3235" s="132">
        <v>0.68936140000000046</v>
      </c>
      <c r="J3235" s="132">
        <v>0.102865</v>
      </c>
      <c r="K3235" s="132">
        <v>0.58649640000000047</v>
      </c>
      <c r="L3235" s="133">
        <v>0</v>
      </c>
      <c r="M3235" s="132">
        <v>0.20421290000000003</v>
      </c>
      <c r="N3235" s="132">
        <v>0.37104319999999991</v>
      </c>
      <c r="O3235" s="132">
        <v>9.1522699999999998E-2</v>
      </c>
      <c r="P3235" s="132">
        <v>1.1805300000000001E-2</v>
      </c>
      <c r="Q3235" s="140">
        <v>3</v>
      </c>
      <c r="R3235" s="134">
        <v>14</v>
      </c>
      <c r="S3235" s="122">
        <f t="shared" si="100"/>
        <v>21.875</v>
      </c>
      <c r="T3235" s="122">
        <f t="shared" si="101"/>
        <v>78.125</v>
      </c>
    </row>
    <row r="3236" spans="1:20" x14ac:dyDescent="0.25">
      <c r="A3236" s="3">
        <v>2014</v>
      </c>
      <c r="B3236" s="2" t="s">
        <v>418</v>
      </c>
      <c r="C3236" s="1">
        <v>3536802</v>
      </c>
      <c r="D3236" s="4">
        <v>5</v>
      </c>
      <c r="E3236" s="6">
        <v>5</v>
      </c>
      <c r="F3236" s="39">
        <v>35368025</v>
      </c>
      <c r="G3236" s="39">
        <v>23</v>
      </c>
      <c r="H3236" s="39">
        <v>65</v>
      </c>
      <c r="I3236" s="132">
        <v>2.1045400000000006E-2</v>
      </c>
      <c r="J3236" s="132">
        <v>1.8937600000000006E-2</v>
      </c>
      <c r="K3236" s="132">
        <v>2.1078000000000017E-3</v>
      </c>
      <c r="L3236" s="133">
        <v>0</v>
      </c>
      <c r="M3236" s="132">
        <v>0</v>
      </c>
      <c r="N3236" s="132">
        <v>2.9554E-3</v>
      </c>
      <c r="O3236" s="132">
        <v>1.5492100000000002E-2</v>
      </c>
      <c r="P3236" s="132">
        <v>1.195E-4</v>
      </c>
      <c r="Q3236" s="140">
        <v>5</v>
      </c>
      <c r="R3236" s="134">
        <v>8</v>
      </c>
      <c r="S3236" s="122">
        <f t="shared" si="100"/>
        <v>26.136363636363637</v>
      </c>
      <c r="T3236" s="122">
        <f t="shared" si="101"/>
        <v>73.86363636363636</v>
      </c>
    </row>
    <row r="3237" spans="1:20" x14ac:dyDescent="0.25">
      <c r="A3237" s="3">
        <v>2014</v>
      </c>
      <c r="B3237" s="2" t="s">
        <v>419</v>
      </c>
      <c r="C3237" s="1">
        <v>3536901</v>
      </c>
      <c r="D3237" s="4">
        <v>15</v>
      </c>
      <c r="E3237" s="6">
        <v>15</v>
      </c>
      <c r="F3237" s="39">
        <v>353690115</v>
      </c>
      <c r="G3237" s="39">
        <v>4</v>
      </c>
      <c r="H3237" s="39">
        <v>4</v>
      </c>
      <c r="I3237" s="132">
        <v>2.96411E-2</v>
      </c>
      <c r="J3237" s="132">
        <v>2.69965E-2</v>
      </c>
      <c r="K3237" s="132">
        <v>2.6446000000000004E-3</v>
      </c>
      <c r="L3237" s="133">
        <v>8.6047691527143585E-3</v>
      </c>
      <c r="M3237" s="132">
        <v>0</v>
      </c>
      <c r="N3237" s="132">
        <v>0</v>
      </c>
      <c r="O3237" s="132">
        <v>2.9600600000000001E-2</v>
      </c>
      <c r="P3237" s="132">
        <v>0</v>
      </c>
      <c r="Q3237" s="140">
        <v>1</v>
      </c>
      <c r="R3237" s="134">
        <v>1</v>
      </c>
      <c r="S3237" s="122">
        <f t="shared" si="100"/>
        <v>50</v>
      </c>
      <c r="T3237" s="122">
        <f t="shared" si="101"/>
        <v>50</v>
      </c>
    </row>
    <row r="3238" spans="1:20" x14ac:dyDescent="0.25">
      <c r="A3238" s="3">
        <v>2014</v>
      </c>
      <c r="B3238" s="2" t="s">
        <v>420</v>
      </c>
      <c r="C3238" s="1">
        <v>3537008</v>
      </c>
      <c r="D3238" s="4">
        <v>8</v>
      </c>
      <c r="E3238" s="6">
        <v>8</v>
      </c>
      <c r="F3238" s="39">
        <v>35370088</v>
      </c>
      <c r="G3238" s="39">
        <v>33</v>
      </c>
      <c r="H3238" s="39">
        <v>16</v>
      </c>
      <c r="I3238" s="132">
        <v>0.29863350000000011</v>
      </c>
      <c r="J3238" s="132">
        <v>0.28503630000000013</v>
      </c>
      <c r="K3238" s="132">
        <v>1.35972E-2</v>
      </c>
      <c r="L3238" s="133">
        <v>0.21543759512937596</v>
      </c>
      <c r="M3238" s="132">
        <v>0</v>
      </c>
      <c r="N3238" s="132">
        <v>1.4813999999999999E-3</v>
      </c>
      <c r="O3238" s="132">
        <v>0.29436499999999999</v>
      </c>
      <c r="P3238" s="132">
        <v>2.8469999999999998E-4</v>
      </c>
      <c r="Q3238" s="140">
        <v>14</v>
      </c>
      <c r="R3238" s="134">
        <v>5</v>
      </c>
      <c r="S3238" s="122">
        <f t="shared" si="100"/>
        <v>67.346938775510196</v>
      </c>
      <c r="T3238" s="122">
        <f t="shared" si="101"/>
        <v>32.653061224489797</v>
      </c>
    </row>
    <row r="3239" spans="1:20" x14ac:dyDescent="0.25">
      <c r="A3239" s="3">
        <v>2014</v>
      </c>
      <c r="B3239" s="2" t="s">
        <v>421</v>
      </c>
      <c r="C3239" s="1">
        <v>3537107</v>
      </c>
      <c r="D3239" s="4">
        <v>5</v>
      </c>
      <c r="E3239" s="6">
        <v>5</v>
      </c>
      <c r="F3239" s="39">
        <v>35371075</v>
      </c>
      <c r="G3239" s="39">
        <v>15</v>
      </c>
      <c r="H3239" s="39">
        <v>27</v>
      </c>
      <c r="I3239" s="132">
        <v>0.27781599999999995</v>
      </c>
      <c r="J3239" s="132">
        <v>0.26047789999999993</v>
      </c>
      <c r="K3239" s="132">
        <v>1.7338100000000002E-2</v>
      </c>
      <c r="L3239" s="133">
        <v>0</v>
      </c>
      <c r="M3239" s="132">
        <v>0.16041669999999997</v>
      </c>
      <c r="N3239" s="132">
        <v>0.11165040000000001</v>
      </c>
      <c r="O3239" s="132">
        <v>9.2599999999999996E-4</v>
      </c>
      <c r="P3239" s="132">
        <v>3.1342999999999996E-3</v>
      </c>
      <c r="Q3239" s="140">
        <v>24</v>
      </c>
      <c r="R3239" s="134">
        <v>61</v>
      </c>
      <c r="S3239" s="122">
        <f t="shared" si="100"/>
        <v>35.714285714285715</v>
      </c>
      <c r="T3239" s="122">
        <f t="shared" si="101"/>
        <v>64.285714285714292</v>
      </c>
    </row>
    <row r="3240" spans="1:20" x14ac:dyDescent="0.25">
      <c r="A3240" s="3">
        <v>2014</v>
      </c>
      <c r="B3240" s="2" t="s">
        <v>422</v>
      </c>
      <c r="C3240" s="1">
        <v>3537156</v>
      </c>
      <c r="D3240" s="4">
        <v>17</v>
      </c>
      <c r="E3240" s="6">
        <v>17</v>
      </c>
      <c r="F3240" s="39">
        <v>353715617</v>
      </c>
      <c r="G3240" s="39">
        <v>6</v>
      </c>
      <c r="H3240" s="39">
        <v>9</v>
      </c>
      <c r="I3240" s="132">
        <v>5.2414300000000004E-2</v>
      </c>
      <c r="J3240" s="132">
        <v>4.4310200000000001E-2</v>
      </c>
      <c r="K3240" s="132">
        <v>8.104100000000003E-3</v>
      </c>
      <c r="L3240" s="133">
        <v>0.19689098173515981</v>
      </c>
      <c r="M3240" s="132">
        <v>6.2059999999999997E-3</v>
      </c>
      <c r="N3240" s="132">
        <v>0</v>
      </c>
      <c r="O3240" s="132">
        <v>4.5531199999999994E-2</v>
      </c>
      <c r="P3240" s="132">
        <v>0</v>
      </c>
      <c r="Q3240" s="140">
        <v>0</v>
      </c>
      <c r="R3240" s="134">
        <v>0</v>
      </c>
      <c r="S3240" s="122">
        <f t="shared" si="100"/>
        <v>40</v>
      </c>
      <c r="T3240" s="122">
        <f t="shared" si="101"/>
        <v>60</v>
      </c>
    </row>
    <row r="3241" spans="1:20" x14ac:dyDescent="0.25">
      <c r="A3241" s="3">
        <v>2014</v>
      </c>
      <c r="B3241" s="2" t="s">
        <v>423</v>
      </c>
      <c r="C3241" s="1">
        <v>3537206</v>
      </c>
      <c r="D3241" s="4">
        <v>11</v>
      </c>
      <c r="E3241" s="6">
        <v>11</v>
      </c>
      <c r="F3241" s="39">
        <v>353720611</v>
      </c>
      <c r="G3241" s="39">
        <v>5</v>
      </c>
      <c r="H3241" s="39">
        <v>1</v>
      </c>
      <c r="I3241" s="132">
        <v>3.7747100000000013E-2</v>
      </c>
      <c r="J3241" s="132">
        <v>3.7689200000000013E-2</v>
      </c>
      <c r="K3241" s="132">
        <v>5.7899999999999998E-5</v>
      </c>
      <c r="L3241" s="133">
        <v>0</v>
      </c>
      <c r="M3241" s="132">
        <v>3.2333300000000002E-2</v>
      </c>
      <c r="N3241" s="132">
        <v>0</v>
      </c>
      <c r="O3241" s="132">
        <v>5.0667000000000004E-3</v>
      </c>
      <c r="P3241" s="132">
        <v>2.8919999999999998E-4</v>
      </c>
      <c r="Q3241" s="140">
        <v>10</v>
      </c>
      <c r="R3241" s="134">
        <v>14</v>
      </c>
      <c r="S3241" s="122">
        <f t="shared" si="100"/>
        <v>83.333333333333343</v>
      </c>
      <c r="T3241" s="122">
        <f t="shared" si="101"/>
        <v>16.666666666666664</v>
      </c>
    </row>
    <row r="3242" spans="1:20" x14ac:dyDescent="0.25">
      <c r="A3242" s="3">
        <v>2014</v>
      </c>
      <c r="B3242" s="2" t="s">
        <v>424</v>
      </c>
      <c r="C3242" s="1">
        <v>3537305</v>
      </c>
      <c r="D3242" s="4">
        <v>19</v>
      </c>
      <c r="E3242" s="6">
        <v>19</v>
      </c>
      <c r="F3242" s="39">
        <v>353730519</v>
      </c>
      <c r="G3242" s="39">
        <v>13</v>
      </c>
      <c r="H3242" s="39">
        <v>51</v>
      </c>
      <c r="I3242" s="132">
        <v>0.89116810000000013</v>
      </c>
      <c r="J3242" s="132">
        <v>0.86837500000000012</v>
      </c>
      <c r="K3242" s="132">
        <v>2.2793099999999997E-2</v>
      </c>
      <c r="L3242" s="133">
        <v>0</v>
      </c>
      <c r="M3242" s="132">
        <v>0.19342590000000001</v>
      </c>
      <c r="N3242" s="132">
        <v>0.67968450000000036</v>
      </c>
      <c r="O3242" s="132">
        <v>1.34097E-2</v>
      </c>
      <c r="P3242" s="132">
        <v>0</v>
      </c>
      <c r="Q3242" s="140">
        <v>16</v>
      </c>
      <c r="R3242" s="134">
        <v>11</v>
      </c>
      <c r="S3242" s="122">
        <f t="shared" si="100"/>
        <v>20.3125</v>
      </c>
      <c r="T3242" s="122">
        <f t="shared" si="101"/>
        <v>79.6875</v>
      </c>
    </row>
    <row r="3243" spans="1:20" x14ac:dyDescent="0.25">
      <c r="A3243" s="3">
        <v>2014</v>
      </c>
      <c r="B3243" s="2" t="s">
        <v>425</v>
      </c>
      <c r="C3243" s="1">
        <v>3537404</v>
      </c>
      <c r="D3243" s="4">
        <v>19</v>
      </c>
      <c r="E3243" s="6">
        <v>19</v>
      </c>
      <c r="F3243" s="39">
        <v>353740419</v>
      </c>
      <c r="G3243" s="39">
        <v>10</v>
      </c>
      <c r="H3243" s="39">
        <v>33</v>
      </c>
      <c r="I3243" s="132">
        <v>0.70368980000000003</v>
      </c>
      <c r="J3243" s="132">
        <v>0.69052010000000008</v>
      </c>
      <c r="K3243" s="132">
        <v>1.3169700000000005E-2</v>
      </c>
      <c r="L3243" s="133">
        <v>0</v>
      </c>
      <c r="M3243" s="132">
        <v>1.3425000000000002E-3</v>
      </c>
      <c r="N3243" s="132">
        <v>3.6488999999999996E-3</v>
      </c>
      <c r="O3243" s="132">
        <v>0.69003790000000009</v>
      </c>
      <c r="P3243" s="132">
        <v>9.2590000000000001E-4</v>
      </c>
      <c r="Q3243" s="140">
        <v>5</v>
      </c>
      <c r="R3243" s="134">
        <v>7</v>
      </c>
      <c r="S3243" s="122">
        <f t="shared" si="100"/>
        <v>23.255813953488371</v>
      </c>
      <c r="T3243" s="122">
        <f t="shared" si="101"/>
        <v>76.744186046511629</v>
      </c>
    </row>
    <row r="3244" spans="1:20" x14ac:dyDescent="0.25">
      <c r="A3244" s="3">
        <v>2014</v>
      </c>
      <c r="B3244" s="2" t="s">
        <v>425</v>
      </c>
      <c r="C3244" s="1">
        <v>3537404</v>
      </c>
      <c r="D3244" s="4">
        <v>19</v>
      </c>
      <c r="E3244" s="6">
        <v>18</v>
      </c>
      <c r="F3244" s="39">
        <v>353740418</v>
      </c>
      <c r="G3244" s="39">
        <v>0</v>
      </c>
      <c r="H3244" s="39">
        <v>0</v>
      </c>
      <c r="I3244" s="132">
        <v>0</v>
      </c>
      <c r="J3244" s="132">
        <v>0</v>
      </c>
      <c r="K3244" s="132">
        <v>0</v>
      </c>
      <c r="L3244" s="133">
        <v>0.10865233384069001</v>
      </c>
      <c r="M3244" s="132">
        <v>0</v>
      </c>
      <c r="N3244" s="132">
        <v>0</v>
      </c>
      <c r="O3244" s="132">
        <v>0</v>
      </c>
      <c r="P3244" s="132">
        <v>0</v>
      </c>
      <c r="Q3244" s="140">
        <v>0</v>
      </c>
      <c r="R3244" s="134">
        <v>0</v>
      </c>
      <c r="S3244" s="122">
        <f t="shared" si="100"/>
        <v>0</v>
      </c>
      <c r="T3244" s="122">
        <f t="shared" si="101"/>
        <v>0</v>
      </c>
    </row>
    <row r="3245" spans="1:20" x14ac:dyDescent="0.25">
      <c r="A3245" s="3">
        <v>2014</v>
      </c>
      <c r="B3245" s="2" t="s">
        <v>426</v>
      </c>
      <c r="C3245" s="1">
        <v>3537503</v>
      </c>
      <c r="D3245" s="4">
        <v>10</v>
      </c>
      <c r="E3245" s="6">
        <v>10</v>
      </c>
      <c r="F3245" s="39">
        <v>353750310</v>
      </c>
      <c r="G3245" s="39">
        <v>3</v>
      </c>
      <c r="H3245" s="39">
        <v>6</v>
      </c>
      <c r="I3245" s="132">
        <v>3.9363999999999996E-2</v>
      </c>
      <c r="J3245" s="132">
        <v>2.8361999999999998E-2</v>
      </c>
      <c r="K3245" s="132">
        <v>1.1002000000000001E-2</v>
      </c>
      <c r="L3245" s="133">
        <v>0</v>
      </c>
      <c r="M3245" s="132">
        <v>2.83564E-2</v>
      </c>
      <c r="N3245" s="132">
        <v>1.08643E-2</v>
      </c>
      <c r="O3245" s="132">
        <v>0</v>
      </c>
      <c r="P3245" s="132">
        <v>5.5999999999999997E-6</v>
      </c>
      <c r="Q3245" s="140">
        <v>8</v>
      </c>
      <c r="R3245" s="134">
        <v>19</v>
      </c>
      <c r="S3245" s="122">
        <f t="shared" si="100"/>
        <v>33.333333333333329</v>
      </c>
      <c r="T3245" s="122">
        <f t="shared" si="101"/>
        <v>66.666666666666657</v>
      </c>
    </row>
    <row r="3246" spans="1:20" x14ac:dyDescent="0.25">
      <c r="A3246" s="3">
        <v>2014</v>
      </c>
      <c r="B3246" s="2" t="s">
        <v>427</v>
      </c>
      <c r="C3246" s="1">
        <v>3537602</v>
      </c>
      <c r="D3246" s="4">
        <v>7</v>
      </c>
      <c r="E3246" s="6">
        <v>7</v>
      </c>
      <c r="F3246" s="39">
        <v>35376027</v>
      </c>
      <c r="G3246" s="39">
        <v>8</v>
      </c>
      <c r="H3246" s="39">
        <v>1</v>
      </c>
      <c r="I3246" s="132">
        <v>0.1494781</v>
      </c>
      <c r="J3246" s="132">
        <v>0.14930450000000001</v>
      </c>
      <c r="K3246" s="132">
        <v>1.7359999999999999E-4</v>
      </c>
      <c r="L3246" s="133">
        <v>0</v>
      </c>
      <c r="M3246" s="132">
        <v>0.14905560000000001</v>
      </c>
      <c r="N3246" s="132">
        <v>1.7359999999999999E-4</v>
      </c>
      <c r="O3246" s="132">
        <v>2.0829999999999999E-4</v>
      </c>
      <c r="P3246" s="132">
        <v>0</v>
      </c>
      <c r="Q3246" s="140">
        <v>4</v>
      </c>
      <c r="R3246" s="134">
        <v>14</v>
      </c>
      <c r="S3246" s="122">
        <f t="shared" si="100"/>
        <v>88.888888888888886</v>
      </c>
      <c r="T3246" s="122">
        <f t="shared" si="101"/>
        <v>11.111111111111111</v>
      </c>
    </row>
    <row r="3247" spans="1:20" x14ac:dyDescent="0.25">
      <c r="A3247" s="3">
        <v>2014</v>
      </c>
      <c r="B3247" s="2" t="s">
        <v>427</v>
      </c>
      <c r="C3247" s="1">
        <v>3537602</v>
      </c>
      <c r="D3247" s="4">
        <v>7</v>
      </c>
      <c r="E3247" s="6">
        <v>11</v>
      </c>
      <c r="F3247" s="39">
        <v>353760211</v>
      </c>
      <c r="G3247" s="39">
        <v>0</v>
      </c>
      <c r="H3247" s="39">
        <v>0</v>
      </c>
      <c r="I3247" s="132">
        <v>0</v>
      </c>
      <c r="J3247" s="132">
        <v>0</v>
      </c>
      <c r="K3247" s="132">
        <v>0</v>
      </c>
      <c r="L3247" s="133">
        <v>0</v>
      </c>
      <c r="M3247" s="132">
        <v>0</v>
      </c>
      <c r="N3247" s="132">
        <v>0</v>
      </c>
      <c r="O3247" s="132">
        <v>0</v>
      </c>
      <c r="P3247" s="132">
        <v>0</v>
      </c>
      <c r="Q3247" s="140">
        <v>0</v>
      </c>
      <c r="R3247" s="134">
        <v>0</v>
      </c>
      <c r="S3247" s="122">
        <f t="shared" si="100"/>
        <v>0</v>
      </c>
      <c r="T3247" s="122">
        <f t="shared" si="101"/>
        <v>0</v>
      </c>
    </row>
    <row r="3248" spans="1:20" x14ac:dyDescent="0.25">
      <c r="A3248" s="3">
        <v>2014</v>
      </c>
      <c r="B3248" s="2" t="s">
        <v>428</v>
      </c>
      <c r="C3248" s="1">
        <v>3537701</v>
      </c>
      <c r="D3248" s="4">
        <v>20</v>
      </c>
      <c r="E3248" s="6">
        <v>20</v>
      </c>
      <c r="F3248" s="39">
        <v>353770120</v>
      </c>
      <c r="G3248" s="39">
        <v>7</v>
      </c>
      <c r="H3248" s="39">
        <v>6</v>
      </c>
      <c r="I3248" s="132">
        <v>2.8142899999999998E-2</v>
      </c>
      <c r="J3248" s="132">
        <v>1.5572300000000001E-2</v>
      </c>
      <c r="K3248" s="132">
        <v>1.2570599999999999E-2</v>
      </c>
      <c r="L3248" s="133">
        <v>0</v>
      </c>
      <c r="M3248" s="132">
        <v>1.25139E-2</v>
      </c>
      <c r="N3248" s="132">
        <v>0</v>
      </c>
      <c r="O3248" s="132">
        <v>1.5629000000000001E-2</v>
      </c>
      <c r="P3248" s="132">
        <v>0</v>
      </c>
      <c r="Q3248" s="140">
        <v>9</v>
      </c>
      <c r="R3248" s="134">
        <v>2</v>
      </c>
      <c r="S3248" s="122">
        <f t="shared" si="100"/>
        <v>53.846153846153847</v>
      </c>
      <c r="T3248" s="122">
        <f t="shared" si="101"/>
        <v>46.153846153846153</v>
      </c>
    </row>
    <row r="3249" spans="1:20" x14ac:dyDescent="0.25">
      <c r="A3249" s="3">
        <v>2014</v>
      </c>
      <c r="B3249" s="2" t="s">
        <v>429</v>
      </c>
      <c r="C3249" s="1">
        <v>3537800</v>
      </c>
      <c r="D3249" s="4">
        <v>10</v>
      </c>
      <c r="E3249" s="6">
        <v>10</v>
      </c>
      <c r="F3249" s="39">
        <v>353780010</v>
      </c>
      <c r="G3249" s="39">
        <v>128</v>
      </c>
      <c r="H3249" s="39">
        <v>20</v>
      </c>
      <c r="I3249" s="132">
        <v>0.25136049999999993</v>
      </c>
      <c r="J3249" s="132">
        <v>0.24972539999999996</v>
      </c>
      <c r="K3249" s="132">
        <v>1.6351E-3</v>
      </c>
      <c r="L3249" s="133">
        <v>0</v>
      </c>
      <c r="M3249" s="132">
        <v>8.3088899999999993E-2</v>
      </c>
      <c r="N3249" s="132">
        <v>9.0570000000000006E-4</v>
      </c>
      <c r="O3249" s="132">
        <v>0.16514000000000004</v>
      </c>
      <c r="P3249" s="132">
        <v>1.1632000000000001E-3</v>
      </c>
      <c r="Q3249" s="140">
        <v>135</v>
      </c>
      <c r="R3249" s="134">
        <v>10</v>
      </c>
      <c r="S3249" s="122">
        <f t="shared" si="100"/>
        <v>86.486486486486484</v>
      </c>
      <c r="T3249" s="122">
        <f t="shared" si="101"/>
        <v>13.513513513513514</v>
      </c>
    </row>
    <row r="3250" spans="1:20" x14ac:dyDescent="0.25">
      <c r="A3250" s="3">
        <v>2014</v>
      </c>
      <c r="B3250" s="2" t="s">
        <v>429</v>
      </c>
      <c r="C3250" s="1">
        <v>3537800</v>
      </c>
      <c r="D3250" s="4">
        <v>10</v>
      </c>
      <c r="E3250" s="6">
        <v>11</v>
      </c>
      <c r="F3250" s="39">
        <v>353780011</v>
      </c>
      <c r="G3250" s="39">
        <v>4</v>
      </c>
      <c r="H3250" s="39">
        <v>0</v>
      </c>
      <c r="I3250" s="132">
        <v>3.4859699999999993E-2</v>
      </c>
      <c r="J3250" s="132">
        <v>3.4859699999999993E-2</v>
      </c>
      <c r="K3250" s="132">
        <v>0</v>
      </c>
      <c r="L3250" s="133">
        <v>0</v>
      </c>
      <c r="M3250" s="132">
        <v>0</v>
      </c>
      <c r="N3250" s="132">
        <v>0</v>
      </c>
      <c r="O3250" s="132">
        <v>3.4824999999999995E-2</v>
      </c>
      <c r="P3250" s="132">
        <v>0</v>
      </c>
      <c r="Q3250" s="140">
        <v>6</v>
      </c>
      <c r="R3250" s="134">
        <v>0</v>
      </c>
      <c r="S3250" s="122">
        <f t="shared" si="100"/>
        <v>100</v>
      </c>
      <c r="T3250" s="122">
        <f t="shared" si="101"/>
        <v>0</v>
      </c>
    </row>
    <row r="3251" spans="1:20" x14ac:dyDescent="0.25">
      <c r="A3251" s="3">
        <v>2014</v>
      </c>
      <c r="B3251" s="2" t="s">
        <v>429</v>
      </c>
      <c r="C3251" s="1">
        <v>3537800</v>
      </c>
      <c r="D3251" s="4">
        <v>10</v>
      </c>
      <c r="E3251" s="6">
        <v>14</v>
      </c>
      <c r="F3251" s="39">
        <v>353780014</v>
      </c>
      <c r="G3251" s="39">
        <v>8</v>
      </c>
      <c r="H3251" s="39">
        <v>1</v>
      </c>
      <c r="I3251" s="132">
        <v>1.3818799999999999E-2</v>
      </c>
      <c r="J3251" s="132">
        <v>1.27701E-2</v>
      </c>
      <c r="K3251" s="132">
        <v>1.0487000000000001E-3</v>
      </c>
      <c r="L3251" s="133">
        <v>0</v>
      </c>
      <c r="M3251" s="132">
        <v>1.0487000000000001E-3</v>
      </c>
      <c r="N3251" s="132">
        <v>0</v>
      </c>
      <c r="O3251" s="132">
        <v>1.27701E-2</v>
      </c>
      <c r="P3251" s="132">
        <v>0</v>
      </c>
      <c r="Q3251" s="140">
        <v>8</v>
      </c>
      <c r="R3251" s="134">
        <v>0</v>
      </c>
      <c r="S3251" s="122">
        <f t="shared" si="100"/>
        <v>88.888888888888886</v>
      </c>
      <c r="T3251" s="122">
        <f t="shared" si="101"/>
        <v>11.111111111111111</v>
      </c>
    </row>
    <row r="3252" spans="1:20" x14ac:dyDescent="0.25">
      <c r="A3252" s="3">
        <v>2014</v>
      </c>
      <c r="B3252" s="2" t="s">
        <v>430</v>
      </c>
      <c r="C3252" s="1">
        <v>3537909</v>
      </c>
      <c r="D3252" s="4">
        <v>14</v>
      </c>
      <c r="E3252" s="6">
        <v>14</v>
      </c>
      <c r="F3252" s="39">
        <v>353790914</v>
      </c>
      <c r="G3252" s="39">
        <v>13</v>
      </c>
      <c r="H3252" s="39">
        <v>14</v>
      </c>
      <c r="I3252" s="132">
        <v>5.0026900000000013E-2</v>
      </c>
      <c r="J3252" s="132">
        <v>4.8199500000000013E-2</v>
      </c>
      <c r="K3252" s="132">
        <v>1.8273999999999999E-3</v>
      </c>
      <c r="L3252" s="133">
        <v>0</v>
      </c>
      <c r="M3252" s="132">
        <v>3.0715099999999999E-2</v>
      </c>
      <c r="N3252" s="132">
        <v>8.9800000000000001E-5</v>
      </c>
      <c r="O3252" s="132">
        <v>1.8574199999999999E-2</v>
      </c>
      <c r="P3252" s="132">
        <v>0</v>
      </c>
      <c r="Q3252" s="140">
        <v>19</v>
      </c>
      <c r="R3252" s="134">
        <v>13</v>
      </c>
      <c r="S3252" s="122">
        <f t="shared" si="100"/>
        <v>48.148148148148145</v>
      </c>
      <c r="T3252" s="122">
        <f t="shared" si="101"/>
        <v>51.851851851851848</v>
      </c>
    </row>
    <row r="3253" spans="1:20" x14ac:dyDescent="0.25">
      <c r="A3253" s="3">
        <v>2014</v>
      </c>
      <c r="B3253" s="2" t="s">
        <v>430</v>
      </c>
      <c r="C3253" s="1">
        <v>3537909</v>
      </c>
      <c r="D3253" s="4">
        <v>14</v>
      </c>
      <c r="E3253" s="6">
        <v>10</v>
      </c>
      <c r="F3253" s="39">
        <v>353790910</v>
      </c>
      <c r="G3253" s="39">
        <v>0</v>
      </c>
      <c r="H3253" s="39">
        <v>0</v>
      </c>
      <c r="I3253" s="132">
        <v>0</v>
      </c>
      <c r="J3253" s="132">
        <v>0</v>
      </c>
      <c r="K3253" s="132">
        <v>0</v>
      </c>
      <c r="L3253" s="133">
        <v>0</v>
      </c>
      <c r="M3253" s="132">
        <v>0</v>
      </c>
      <c r="N3253" s="132">
        <v>0</v>
      </c>
      <c r="O3253" s="132">
        <v>0</v>
      </c>
      <c r="P3253" s="132">
        <v>0</v>
      </c>
      <c r="Q3253" s="140">
        <v>0</v>
      </c>
      <c r="R3253" s="134">
        <v>4</v>
      </c>
      <c r="S3253" s="122">
        <f t="shared" si="100"/>
        <v>0</v>
      </c>
      <c r="T3253" s="122">
        <f t="shared" si="101"/>
        <v>0</v>
      </c>
    </row>
    <row r="3254" spans="1:20" x14ac:dyDescent="0.25">
      <c r="A3254" s="3">
        <v>2014</v>
      </c>
      <c r="B3254" s="2" t="s">
        <v>431</v>
      </c>
      <c r="C3254" s="1">
        <v>3538006</v>
      </c>
      <c r="D3254" s="4">
        <v>2</v>
      </c>
      <c r="E3254" s="6">
        <v>2</v>
      </c>
      <c r="F3254" s="39">
        <v>35380062</v>
      </c>
      <c r="G3254" s="39">
        <v>73</v>
      </c>
      <c r="H3254" s="39">
        <v>42</v>
      </c>
      <c r="I3254" s="132">
        <v>2.0809878999999989</v>
      </c>
      <c r="J3254" s="132">
        <v>2.0226789999999988</v>
      </c>
      <c r="K3254" s="132">
        <v>5.830889999999999E-2</v>
      </c>
      <c r="L3254" s="133">
        <v>0.83777842782851342</v>
      </c>
      <c r="M3254" s="132">
        <v>9.3000000000000007E-6</v>
      </c>
      <c r="N3254" s="132">
        <v>0.13484680000000002</v>
      </c>
      <c r="O3254" s="132">
        <v>1.8894955</v>
      </c>
      <c r="P3254" s="132">
        <v>5.286960000000001E-2</v>
      </c>
      <c r="Q3254" s="140">
        <v>92</v>
      </c>
      <c r="R3254" s="134">
        <v>120</v>
      </c>
      <c r="S3254" s="122">
        <f t="shared" si="100"/>
        <v>63.478260869565219</v>
      </c>
      <c r="T3254" s="122">
        <f t="shared" si="101"/>
        <v>36.521739130434781</v>
      </c>
    </row>
    <row r="3255" spans="1:20" x14ac:dyDescent="0.25">
      <c r="A3255" s="3">
        <v>2014</v>
      </c>
      <c r="B3255" s="2" t="s">
        <v>432</v>
      </c>
      <c r="C3255" s="1">
        <v>3538105</v>
      </c>
      <c r="D3255" s="4">
        <v>15</v>
      </c>
      <c r="E3255" s="6">
        <v>15</v>
      </c>
      <c r="F3255" s="39">
        <v>353810515</v>
      </c>
      <c r="G3255" s="39">
        <v>6</v>
      </c>
      <c r="H3255" s="39">
        <v>22</v>
      </c>
      <c r="I3255" s="132">
        <v>8.8902700000000015E-2</v>
      </c>
      <c r="J3255" s="132">
        <v>8.9873000000000001E-3</v>
      </c>
      <c r="K3255" s="132">
        <v>7.9915400000000011E-2</v>
      </c>
      <c r="L3255" s="133">
        <v>0</v>
      </c>
      <c r="M3255" s="132">
        <v>7.25219E-2</v>
      </c>
      <c r="N3255" s="132">
        <v>0</v>
      </c>
      <c r="O3255" s="132">
        <v>9.4040000000000009E-3</v>
      </c>
      <c r="P3255" s="132">
        <v>0</v>
      </c>
      <c r="Q3255" s="140">
        <v>1</v>
      </c>
      <c r="R3255" s="134">
        <v>4</v>
      </c>
      <c r="S3255" s="122">
        <f t="shared" si="100"/>
        <v>21.428571428571427</v>
      </c>
      <c r="T3255" s="122">
        <f t="shared" si="101"/>
        <v>78.571428571428569</v>
      </c>
    </row>
    <row r="3256" spans="1:20" x14ac:dyDescent="0.25">
      <c r="A3256" s="3">
        <v>2014</v>
      </c>
      <c r="B3256" s="2" t="s">
        <v>432</v>
      </c>
      <c r="C3256" s="1">
        <v>3538105</v>
      </c>
      <c r="D3256" s="4">
        <v>15</v>
      </c>
      <c r="E3256" s="6">
        <v>16</v>
      </c>
      <c r="F3256" s="39">
        <v>353810516</v>
      </c>
      <c r="G3256" s="39">
        <v>2</v>
      </c>
      <c r="H3256" s="39">
        <v>0</v>
      </c>
      <c r="I3256" s="132">
        <v>6.5839000000000002E-3</v>
      </c>
      <c r="J3256" s="132">
        <v>6.5839000000000002E-3</v>
      </c>
      <c r="K3256" s="132">
        <v>0</v>
      </c>
      <c r="L3256" s="133">
        <v>0</v>
      </c>
      <c r="M3256" s="132">
        <v>0</v>
      </c>
      <c r="N3256" s="132">
        <v>0</v>
      </c>
      <c r="O3256" s="132">
        <v>6.5839000000000002E-3</v>
      </c>
      <c r="P3256" s="132">
        <v>0</v>
      </c>
      <c r="Q3256" s="140">
        <v>0</v>
      </c>
      <c r="R3256" s="134">
        <v>3</v>
      </c>
      <c r="S3256" s="122">
        <f t="shared" si="100"/>
        <v>100</v>
      </c>
      <c r="T3256" s="122">
        <f t="shared" si="101"/>
        <v>0</v>
      </c>
    </row>
    <row r="3257" spans="1:20" x14ac:dyDescent="0.25">
      <c r="A3257" s="3">
        <v>2014</v>
      </c>
      <c r="B3257" s="2" t="s">
        <v>433</v>
      </c>
      <c r="C3257" s="1">
        <v>3538204</v>
      </c>
      <c r="D3257" s="4">
        <v>5</v>
      </c>
      <c r="E3257" s="6">
        <v>5</v>
      </c>
      <c r="F3257" s="39">
        <v>35382045</v>
      </c>
      <c r="G3257" s="39">
        <v>34</v>
      </c>
      <c r="H3257" s="39">
        <v>52</v>
      </c>
      <c r="I3257" s="132">
        <v>4.9268200000000012E-2</v>
      </c>
      <c r="J3257" s="132">
        <v>4.0212000000000005E-2</v>
      </c>
      <c r="K3257" s="132">
        <v>9.056200000000009E-3</v>
      </c>
      <c r="L3257" s="133">
        <v>0</v>
      </c>
      <c r="M3257" s="132">
        <v>2.1511400000000003E-2</v>
      </c>
      <c r="N3257" s="132">
        <v>9.7200000000000004E-5</v>
      </c>
      <c r="O3257" s="132">
        <v>1.4732099999999998E-2</v>
      </c>
      <c r="P3257" s="132">
        <v>5.4843999999999995E-3</v>
      </c>
      <c r="Q3257" s="140">
        <v>19</v>
      </c>
      <c r="R3257" s="134">
        <v>2</v>
      </c>
      <c r="S3257" s="122">
        <f t="shared" si="100"/>
        <v>39.534883720930232</v>
      </c>
      <c r="T3257" s="122">
        <f t="shared" si="101"/>
        <v>60.465116279069761</v>
      </c>
    </row>
    <row r="3258" spans="1:20" x14ac:dyDescent="0.25">
      <c r="A3258" s="3">
        <v>2014</v>
      </c>
      <c r="B3258" s="2" t="s">
        <v>434</v>
      </c>
      <c r="C3258" s="1">
        <v>3538303</v>
      </c>
      <c r="D3258" s="4">
        <v>21</v>
      </c>
      <c r="E3258" s="6">
        <v>21</v>
      </c>
      <c r="F3258" s="39">
        <v>353830321</v>
      </c>
      <c r="G3258" s="39">
        <v>0</v>
      </c>
      <c r="H3258" s="39">
        <v>3</v>
      </c>
      <c r="I3258" s="132">
        <v>8.1063999999999997E-3</v>
      </c>
      <c r="J3258" s="132">
        <v>0</v>
      </c>
      <c r="K3258" s="132">
        <v>8.1063999999999997E-3</v>
      </c>
      <c r="L3258" s="133">
        <v>0</v>
      </c>
      <c r="M3258" s="132">
        <v>5.6898000000000001E-3</v>
      </c>
      <c r="N3258" s="132">
        <v>0</v>
      </c>
      <c r="O3258" s="132">
        <v>0</v>
      </c>
      <c r="P3258" s="132">
        <v>2.0833000000000002E-3</v>
      </c>
      <c r="Q3258" s="140">
        <v>0</v>
      </c>
      <c r="R3258" s="134">
        <v>2</v>
      </c>
      <c r="S3258" s="122">
        <f t="shared" si="100"/>
        <v>0</v>
      </c>
      <c r="T3258" s="122">
        <f t="shared" si="101"/>
        <v>100</v>
      </c>
    </row>
    <row r="3259" spans="1:20" x14ac:dyDescent="0.25">
      <c r="A3259" s="3">
        <v>2014</v>
      </c>
      <c r="B3259" s="2" t="s">
        <v>434</v>
      </c>
      <c r="C3259" s="1">
        <v>3538303</v>
      </c>
      <c r="D3259" s="4">
        <v>21</v>
      </c>
      <c r="E3259" s="6">
        <v>22</v>
      </c>
      <c r="F3259" s="39">
        <v>353830322</v>
      </c>
      <c r="G3259" s="39">
        <v>0</v>
      </c>
      <c r="H3259" s="39">
        <v>1</v>
      </c>
      <c r="I3259" s="132">
        <v>3.4700000000000003E-5</v>
      </c>
      <c r="J3259" s="132">
        <v>0</v>
      </c>
      <c r="K3259" s="132">
        <v>3.4700000000000003E-5</v>
      </c>
      <c r="L3259" s="133">
        <v>0</v>
      </c>
      <c r="M3259" s="132">
        <v>0</v>
      </c>
      <c r="N3259" s="132">
        <v>0</v>
      </c>
      <c r="O3259" s="132">
        <v>3.4700000000000003E-5</v>
      </c>
      <c r="P3259" s="132">
        <v>0</v>
      </c>
      <c r="Q3259" s="140">
        <v>0</v>
      </c>
      <c r="R3259" s="134">
        <v>1</v>
      </c>
      <c r="S3259" s="122">
        <f t="shared" si="100"/>
        <v>0</v>
      </c>
      <c r="T3259" s="122">
        <f t="shared" si="101"/>
        <v>100</v>
      </c>
    </row>
    <row r="3260" spans="1:20" x14ac:dyDescent="0.25">
      <c r="A3260" s="3">
        <v>2014</v>
      </c>
      <c r="B3260" s="2" t="s">
        <v>435</v>
      </c>
      <c r="C3260" s="1">
        <v>3538501</v>
      </c>
      <c r="D3260" s="4">
        <v>2</v>
      </c>
      <c r="E3260" s="6">
        <v>2</v>
      </c>
      <c r="F3260" s="39">
        <v>35385012</v>
      </c>
      <c r="G3260" s="39">
        <v>9</v>
      </c>
      <c r="H3260" s="39">
        <v>2</v>
      </c>
      <c r="I3260" s="132">
        <v>0.11591859999999998</v>
      </c>
      <c r="J3260" s="132">
        <v>0.10827969999999998</v>
      </c>
      <c r="K3260" s="132">
        <v>7.6389000000000006E-3</v>
      </c>
      <c r="L3260" s="133">
        <v>0</v>
      </c>
      <c r="M3260" s="132">
        <v>8.1416699999999981E-2</v>
      </c>
      <c r="N3260" s="132">
        <v>2.8944399999999999E-2</v>
      </c>
      <c r="O3260" s="132">
        <v>4.7222000000000002E-3</v>
      </c>
      <c r="P3260" s="132">
        <v>8.3330000000000003E-4</v>
      </c>
      <c r="Q3260" s="140">
        <v>17</v>
      </c>
      <c r="R3260" s="134">
        <v>3</v>
      </c>
      <c r="S3260" s="122">
        <f t="shared" si="100"/>
        <v>81.818181818181827</v>
      </c>
      <c r="T3260" s="122">
        <f t="shared" si="101"/>
        <v>18.181818181818183</v>
      </c>
    </row>
    <row r="3261" spans="1:20" x14ac:dyDescent="0.25">
      <c r="A3261" s="3">
        <v>2014</v>
      </c>
      <c r="B3261" s="2" t="s">
        <v>436</v>
      </c>
      <c r="C3261" s="1">
        <v>3538600</v>
      </c>
      <c r="D3261" s="4">
        <v>5</v>
      </c>
      <c r="E3261" s="6">
        <v>5</v>
      </c>
      <c r="F3261" s="39">
        <v>35386005</v>
      </c>
      <c r="G3261" s="39">
        <v>42</v>
      </c>
      <c r="H3261" s="39">
        <v>69</v>
      </c>
      <c r="I3261" s="132">
        <v>0.16064579999999995</v>
      </c>
      <c r="J3261" s="132">
        <v>0.15461379999999994</v>
      </c>
      <c r="K3261" s="132">
        <v>6.0319999999999983E-3</v>
      </c>
      <c r="L3261" s="133">
        <v>0</v>
      </c>
      <c r="M3261" s="132">
        <v>0.1027778</v>
      </c>
      <c r="N3261" s="132">
        <v>1.6811199999999995E-2</v>
      </c>
      <c r="O3261" s="132">
        <v>1.8025800000000002E-2</v>
      </c>
      <c r="P3261" s="132">
        <v>1.2348400000000001E-2</v>
      </c>
      <c r="Q3261" s="140">
        <v>43</v>
      </c>
      <c r="R3261" s="134">
        <v>56</v>
      </c>
      <c r="S3261" s="122">
        <f t="shared" si="100"/>
        <v>37.837837837837839</v>
      </c>
      <c r="T3261" s="122">
        <f t="shared" si="101"/>
        <v>62.162162162162161</v>
      </c>
    </row>
    <row r="3262" spans="1:20" x14ac:dyDescent="0.25">
      <c r="A3262" s="3">
        <v>2014</v>
      </c>
      <c r="B3262" s="2" t="s">
        <v>437</v>
      </c>
      <c r="C3262" s="1">
        <v>3538709</v>
      </c>
      <c r="D3262" s="4">
        <v>5</v>
      </c>
      <c r="E3262" s="6">
        <v>5</v>
      </c>
      <c r="F3262" s="39">
        <v>35387095</v>
      </c>
      <c r="G3262" s="39">
        <v>97</v>
      </c>
      <c r="H3262" s="39">
        <v>136</v>
      </c>
      <c r="I3262" s="132">
        <v>3.5936220000000008</v>
      </c>
      <c r="J3262" s="132">
        <v>3.5265067000000005</v>
      </c>
      <c r="K3262" s="132">
        <v>6.7115299999999989E-2</v>
      </c>
      <c r="L3262" s="133">
        <v>0</v>
      </c>
      <c r="M3262" s="132">
        <v>2.4550117</v>
      </c>
      <c r="N3262" s="132">
        <v>0.96023389999999986</v>
      </c>
      <c r="O3262" s="132">
        <v>0.1392220999999999</v>
      </c>
      <c r="P3262" s="132">
        <v>1.8128199999999997E-2</v>
      </c>
      <c r="Q3262" s="140">
        <v>62</v>
      </c>
      <c r="R3262" s="134">
        <v>267</v>
      </c>
      <c r="S3262" s="122">
        <f t="shared" si="100"/>
        <v>41.630901287553648</v>
      </c>
      <c r="T3262" s="122">
        <f t="shared" si="101"/>
        <v>58.369098712446352</v>
      </c>
    </row>
    <row r="3263" spans="1:20" x14ac:dyDescent="0.25">
      <c r="A3263" s="3">
        <v>2014</v>
      </c>
      <c r="B3263" s="2" t="s">
        <v>437</v>
      </c>
      <c r="C3263" s="1">
        <v>3538709</v>
      </c>
      <c r="D3263" s="4">
        <v>5</v>
      </c>
      <c r="E3263" s="6">
        <v>10</v>
      </c>
      <c r="F3263" s="39">
        <v>353870910</v>
      </c>
      <c r="G3263" s="39">
        <v>6</v>
      </c>
      <c r="H3263" s="39">
        <v>0</v>
      </c>
      <c r="I3263" s="132">
        <v>3.2388E-3</v>
      </c>
      <c r="J3263" s="132">
        <v>3.2388E-3</v>
      </c>
      <c r="K3263" s="132">
        <v>0</v>
      </c>
      <c r="L3263" s="133">
        <v>0</v>
      </c>
      <c r="M3263" s="132">
        <v>0</v>
      </c>
      <c r="N3263" s="132">
        <v>0</v>
      </c>
      <c r="O3263" s="132">
        <v>8.0829999999999997E-4</v>
      </c>
      <c r="P3263" s="132">
        <v>2.3148000000000001E-3</v>
      </c>
      <c r="Q3263" s="140">
        <v>7</v>
      </c>
      <c r="R3263" s="134">
        <v>27</v>
      </c>
      <c r="S3263" s="122">
        <f t="shared" si="100"/>
        <v>100</v>
      </c>
      <c r="T3263" s="122">
        <f t="shared" si="101"/>
        <v>0</v>
      </c>
    </row>
    <row r="3264" spans="1:20" x14ac:dyDescent="0.25">
      <c r="A3264" s="3">
        <v>2014</v>
      </c>
      <c r="B3264" s="2" t="s">
        <v>438</v>
      </c>
      <c r="C3264" s="1">
        <v>3538808</v>
      </c>
      <c r="D3264" s="4">
        <v>14</v>
      </c>
      <c r="E3264" s="6">
        <v>14</v>
      </c>
      <c r="F3264" s="39">
        <v>353880814</v>
      </c>
      <c r="G3264" s="39">
        <v>19</v>
      </c>
      <c r="H3264" s="39">
        <v>12</v>
      </c>
      <c r="I3264" s="132">
        <v>6.9358999999999976E-2</v>
      </c>
      <c r="J3264" s="132">
        <v>6.7522899999999983E-2</v>
      </c>
      <c r="K3264" s="132">
        <v>1.8360999999999998E-3</v>
      </c>
      <c r="L3264" s="133">
        <v>0.11790654997463218</v>
      </c>
      <c r="M3264" s="132">
        <v>0</v>
      </c>
      <c r="N3264" s="132">
        <v>3.8889999999999997E-4</v>
      </c>
      <c r="O3264" s="132">
        <v>6.7899199999999993E-2</v>
      </c>
      <c r="P3264" s="132">
        <v>1.04E-5</v>
      </c>
      <c r="Q3264" s="140">
        <v>8</v>
      </c>
      <c r="R3264" s="134">
        <v>7</v>
      </c>
      <c r="S3264" s="122">
        <f t="shared" si="100"/>
        <v>61.29032258064516</v>
      </c>
      <c r="T3264" s="122">
        <f t="shared" si="101"/>
        <v>38.70967741935484</v>
      </c>
    </row>
    <row r="3265" spans="1:20" x14ac:dyDescent="0.25">
      <c r="A3265" s="3">
        <v>2014</v>
      </c>
      <c r="B3265" s="2" t="s">
        <v>439</v>
      </c>
      <c r="C3265" s="1">
        <v>3538907</v>
      </c>
      <c r="D3265" s="4">
        <v>16</v>
      </c>
      <c r="E3265" s="6">
        <v>16</v>
      </c>
      <c r="F3265" s="39">
        <v>353890716</v>
      </c>
      <c r="G3265" s="39">
        <v>9</v>
      </c>
      <c r="H3265" s="39">
        <v>8</v>
      </c>
      <c r="I3265" s="132">
        <v>0.2617778</v>
      </c>
      <c r="J3265" s="132">
        <v>0.25720140000000002</v>
      </c>
      <c r="K3265" s="132">
        <v>4.5764000000000013E-3</v>
      </c>
      <c r="L3265" s="133">
        <v>0</v>
      </c>
      <c r="M3265" s="132">
        <v>2.5000000000000001E-3</v>
      </c>
      <c r="N3265" s="132">
        <v>0</v>
      </c>
      <c r="O3265" s="132">
        <v>0.25729279999999999</v>
      </c>
      <c r="P3265" s="132">
        <v>0</v>
      </c>
      <c r="Q3265" s="140">
        <v>2</v>
      </c>
      <c r="R3265" s="134">
        <v>1</v>
      </c>
      <c r="S3265" s="122">
        <f t="shared" si="100"/>
        <v>52.941176470588239</v>
      </c>
      <c r="T3265" s="122">
        <f t="shared" si="101"/>
        <v>47.058823529411761</v>
      </c>
    </row>
    <row r="3266" spans="1:20" x14ac:dyDescent="0.25">
      <c r="A3266" s="3">
        <v>2014</v>
      </c>
      <c r="B3266" s="2" t="s">
        <v>439</v>
      </c>
      <c r="C3266" s="1">
        <v>3538907</v>
      </c>
      <c r="D3266" s="4">
        <v>16</v>
      </c>
      <c r="E3266" s="6">
        <v>20</v>
      </c>
      <c r="F3266" s="39">
        <v>353890720</v>
      </c>
      <c r="G3266" s="39">
        <v>0</v>
      </c>
      <c r="H3266" s="39">
        <v>0</v>
      </c>
      <c r="I3266" s="132">
        <v>0</v>
      </c>
      <c r="J3266" s="132">
        <v>0</v>
      </c>
      <c r="K3266" s="132">
        <v>0</v>
      </c>
      <c r="L3266" s="133">
        <v>0</v>
      </c>
      <c r="M3266" s="132">
        <v>0</v>
      </c>
      <c r="N3266" s="132">
        <v>0</v>
      </c>
      <c r="O3266" s="132">
        <v>0</v>
      </c>
      <c r="P3266" s="132">
        <v>0</v>
      </c>
      <c r="Q3266" s="140">
        <v>0</v>
      </c>
      <c r="R3266" s="134">
        <v>0</v>
      </c>
      <c r="S3266" s="122">
        <f t="shared" si="100"/>
        <v>0</v>
      </c>
      <c r="T3266" s="122">
        <f t="shared" si="101"/>
        <v>0</v>
      </c>
    </row>
    <row r="3267" spans="1:20" x14ac:dyDescent="0.25">
      <c r="A3267" s="3">
        <v>2014</v>
      </c>
      <c r="B3267" s="2" t="s">
        <v>440</v>
      </c>
      <c r="C3267" s="1">
        <v>3539004</v>
      </c>
      <c r="D3267" s="4">
        <v>15</v>
      </c>
      <c r="E3267" s="6">
        <v>15</v>
      </c>
      <c r="F3267" s="39">
        <v>353900415</v>
      </c>
      <c r="G3267" s="39">
        <v>34</v>
      </c>
      <c r="H3267" s="39">
        <v>50</v>
      </c>
      <c r="I3267" s="132">
        <v>0.47915869999999994</v>
      </c>
      <c r="J3267" s="132">
        <v>0.31482480000000002</v>
      </c>
      <c r="K3267" s="132">
        <v>0.16433389999999989</v>
      </c>
      <c r="L3267" s="133">
        <v>0</v>
      </c>
      <c r="M3267" s="132">
        <v>0</v>
      </c>
      <c r="N3267" s="132">
        <v>0.1123429</v>
      </c>
      <c r="O3267" s="132">
        <v>0.34107499999999996</v>
      </c>
      <c r="P3267" s="132">
        <v>0</v>
      </c>
      <c r="Q3267" s="140">
        <v>3</v>
      </c>
      <c r="R3267" s="134">
        <v>3</v>
      </c>
      <c r="S3267" s="122">
        <f t="shared" ref="S3267:S3330" si="102">IFERROR(((G3267)/(SUM($G3267:$H3267)))*100,0)</f>
        <v>40.476190476190474</v>
      </c>
      <c r="T3267" s="122">
        <f t="shared" ref="T3267:T3330" si="103">IFERROR(((H3267)/(SUM($G3267:$H3267)))*100,0)</f>
        <v>59.523809523809526</v>
      </c>
    </row>
    <row r="3268" spans="1:20" x14ac:dyDescent="0.25">
      <c r="A3268" s="3">
        <v>2014</v>
      </c>
      <c r="B3268" s="2" t="s">
        <v>441</v>
      </c>
      <c r="C3268" s="1">
        <v>3539103</v>
      </c>
      <c r="D3268" s="4">
        <v>6</v>
      </c>
      <c r="E3268" s="6">
        <v>6</v>
      </c>
      <c r="F3268" s="39">
        <v>35391036</v>
      </c>
      <c r="G3268" s="39">
        <v>4</v>
      </c>
      <c r="H3268" s="39">
        <v>13</v>
      </c>
      <c r="I3268" s="132">
        <v>6.4745200000000003E-2</v>
      </c>
      <c r="J3268" s="132">
        <v>1.5705799999999999E-2</v>
      </c>
      <c r="K3268" s="132">
        <v>4.9039400000000011E-2</v>
      </c>
      <c r="L3268" s="133">
        <v>0</v>
      </c>
      <c r="M3268" s="132">
        <v>6.0673600000000008E-2</v>
      </c>
      <c r="N3268" s="132">
        <v>3.4607000000000001E-3</v>
      </c>
      <c r="O3268" s="132">
        <v>0</v>
      </c>
      <c r="P3268" s="132">
        <v>2.0579999999999999E-4</v>
      </c>
      <c r="Q3268" s="140">
        <v>2</v>
      </c>
      <c r="R3268" s="134">
        <v>7</v>
      </c>
      <c r="S3268" s="122">
        <f t="shared" si="102"/>
        <v>23.52941176470588</v>
      </c>
      <c r="T3268" s="122">
        <f t="shared" si="103"/>
        <v>76.470588235294116</v>
      </c>
    </row>
    <row r="3269" spans="1:20" x14ac:dyDescent="0.25">
      <c r="A3269" s="3">
        <v>2014</v>
      </c>
      <c r="B3269" s="2" t="s">
        <v>441</v>
      </c>
      <c r="C3269" s="1">
        <v>3539103</v>
      </c>
      <c r="D3269" s="4">
        <v>6</v>
      </c>
      <c r="E3269" s="6">
        <v>10</v>
      </c>
      <c r="F3269" s="39">
        <v>353910310</v>
      </c>
      <c r="G3269" s="39">
        <v>0</v>
      </c>
      <c r="H3269" s="39">
        <v>0</v>
      </c>
      <c r="I3269" s="132">
        <v>0</v>
      </c>
      <c r="J3269" s="132">
        <v>0</v>
      </c>
      <c r="K3269" s="132">
        <v>0</v>
      </c>
      <c r="L3269" s="133">
        <v>0</v>
      </c>
      <c r="M3269" s="132">
        <v>0</v>
      </c>
      <c r="N3269" s="132">
        <v>0</v>
      </c>
      <c r="O3269" s="132">
        <v>0</v>
      </c>
      <c r="P3269" s="132">
        <v>0</v>
      </c>
      <c r="Q3269" s="140">
        <v>0</v>
      </c>
      <c r="R3269" s="134">
        <v>0</v>
      </c>
      <c r="S3269" s="122">
        <f t="shared" si="102"/>
        <v>0</v>
      </c>
      <c r="T3269" s="122">
        <f t="shared" si="103"/>
        <v>0</v>
      </c>
    </row>
    <row r="3270" spans="1:20" x14ac:dyDescent="0.25">
      <c r="A3270" s="3">
        <v>2014</v>
      </c>
      <c r="B3270" s="2" t="s">
        <v>442</v>
      </c>
      <c r="C3270" s="1">
        <v>3539202</v>
      </c>
      <c r="D3270" s="4">
        <v>22</v>
      </c>
      <c r="E3270" s="6">
        <v>22</v>
      </c>
      <c r="F3270" s="39">
        <v>353920222</v>
      </c>
      <c r="G3270" s="39">
        <v>2</v>
      </c>
      <c r="H3270" s="39">
        <v>21</v>
      </c>
      <c r="I3270" s="132">
        <v>2.0561800000000005E-2</v>
      </c>
      <c r="J3270" s="132">
        <v>1.1666000000000001E-3</v>
      </c>
      <c r="K3270" s="132">
        <v>1.9395200000000005E-2</v>
      </c>
      <c r="L3270" s="133">
        <v>0</v>
      </c>
      <c r="M3270" s="132">
        <v>0</v>
      </c>
      <c r="N3270" s="132">
        <v>1.8750300000000001E-2</v>
      </c>
      <c r="O3270" s="132">
        <v>1.1666000000000001E-3</v>
      </c>
      <c r="P3270" s="132">
        <v>0</v>
      </c>
      <c r="Q3270" s="140">
        <v>0</v>
      </c>
      <c r="R3270" s="134">
        <v>5</v>
      </c>
      <c r="S3270" s="122">
        <f t="shared" si="102"/>
        <v>8.695652173913043</v>
      </c>
      <c r="T3270" s="122">
        <f t="shared" si="103"/>
        <v>91.304347826086953</v>
      </c>
    </row>
    <row r="3271" spans="1:20" x14ac:dyDescent="0.25">
      <c r="A3271" s="3">
        <v>2014</v>
      </c>
      <c r="B3271" s="2" t="s">
        <v>443</v>
      </c>
      <c r="C3271" s="1">
        <v>3539301</v>
      </c>
      <c r="D3271" s="4">
        <v>9</v>
      </c>
      <c r="E3271" s="6">
        <v>9</v>
      </c>
      <c r="F3271" s="39">
        <v>35393019</v>
      </c>
      <c r="G3271" s="39">
        <v>112</v>
      </c>
      <c r="H3271" s="39">
        <v>35</v>
      </c>
      <c r="I3271" s="132">
        <v>1.6692452000000007</v>
      </c>
      <c r="J3271" s="132">
        <v>1.6342692000000008</v>
      </c>
      <c r="K3271" s="132">
        <v>3.4976000000000007E-2</v>
      </c>
      <c r="L3271" s="133">
        <v>0.2833009893455099</v>
      </c>
      <c r="M3271" s="132">
        <v>0.49996299999999988</v>
      </c>
      <c r="N3271" s="132">
        <v>0.40898229999999991</v>
      </c>
      <c r="O3271" s="132">
        <v>0.7460161000000004</v>
      </c>
      <c r="P3271" s="132">
        <v>3.7124999999999997E-3</v>
      </c>
      <c r="Q3271" s="140">
        <v>40</v>
      </c>
      <c r="R3271" s="134">
        <v>38</v>
      </c>
      <c r="S3271" s="122">
        <f t="shared" si="102"/>
        <v>76.19047619047619</v>
      </c>
      <c r="T3271" s="122">
        <f t="shared" si="103"/>
        <v>23.809523809523807</v>
      </c>
    </row>
    <row r="3272" spans="1:20" x14ac:dyDescent="0.25">
      <c r="A3272" s="3">
        <v>2014</v>
      </c>
      <c r="B3272" s="2" t="s">
        <v>444</v>
      </c>
      <c r="C3272" s="1">
        <v>3539400</v>
      </c>
      <c r="D3272" s="4">
        <v>16</v>
      </c>
      <c r="E3272" s="6">
        <v>16</v>
      </c>
      <c r="F3272" s="39">
        <v>353940016</v>
      </c>
      <c r="G3272" s="39">
        <v>10</v>
      </c>
      <c r="H3272" s="39">
        <v>11</v>
      </c>
      <c r="I3272" s="132">
        <v>3.6276900000000008E-2</v>
      </c>
      <c r="J3272" s="132">
        <v>3.4432000000000004E-2</v>
      </c>
      <c r="K3272" s="132">
        <v>1.8449000000000002E-3</v>
      </c>
      <c r="L3272" s="133">
        <v>0</v>
      </c>
      <c r="M3272" s="132">
        <v>4.6299999999999998E-4</v>
      </c>
      <c r="N3272" s="132">
        <v>3.4719999999999998E-4</v>
      </c>
      <c r="O3272" s="132">
        <v>3.4432000000000004E-2</v>
      </c>
      <c r="P3272" s="132">
        <v>0</v>
      </c>
      <c r="Q3272" s="140">
        <v>0</v>
      </c>
      <c r="R3272" s="134">
        <v>5</v>
      </c>
      <c r="S3272" s="122">
        <f t="shared" si="102"/>
        <v>47.619047619047613</v>
      </c>
      <c r="T3272" s="122">
        <f t="shared" si="103"/>
        <v>52.380952380952387</v>
      </c>
    </row>
    <row r="3273" spans="1:20" x14ac:dyDescent="0.25">
      <c r="A3273" s="3">
        <v>2014</v>
      </c>
      <c r="B3273" s="2" t="s">
        <v>444</v>
      </c>
      <c r="C3273" s="1">
        <v>3539400</v>
      </c>
      <c r="D3273" s="4">
        <v>16</v>
      </c>
      <c r="E3273" s="6">
        <v>17</v>
      </c>
      <c r="F3273" s="39">
        <v>353940017</v>
      </c>
      <c r="G3273" s="39">
        <v>2</v>
      </c>
      <c r="H3273" s="39">
        <v>4</v>
      </c>
      <c r="I3273" s="132">
        <v>1.1442800000000001E-2</v>
      </c>
      <c r="J3273" s="132">
        <v>9.1875000000000012E-3</v>
      </c>
      <c r="K3273" s="132">
        <v>2.2553E-3</v>
      </c>
      <c r="L3273" s="133">
        <v>0</v>
      </c>
      <c r="M3273" s="132">
        <v>4.5140000000000002E-4</v>
      </c>
      <c r="N3273" s="132">
        <v>0</v>
      </c>
      <c r="O3273" s="132">
        <v>9.1875000000000012E-3</v>
      </c>
      <c r="P3273" s="132">
        <v>0</v>
      </c>
      <c r="Q3273" s="140">
        <v>0</v>
      </c>
      <c r="R3273" s="134">
        <v>7</v>
      </c>
      <c r="S3273" s="122">
        <f t="shared" si="102"/>
        <v>33.333333333333329</v>
      </c>
      <c r="T3273" s="122">
        <f t="shared" si="103"/>
        <v>66.666666666666657</v>
      </c>
    </row>
    <row r="3274" spans="1:20" x14ac:dyDescent="0.25">
      <c r="A3274" s="3">
        <v>2014</v>
      </c>
      <c r="B3274" s="2" t="s">
        <v>445</v>
      </c>
      <c r="C3274" s="1">
        <v>3539509</v>
      </c>
      <c r="D3274" s="4">
        <v>9</v>
      </c>
      <c r="E3274" s="6">
        <v>9</v>
      </c>
      <c r="F3274" s="39">
        <v>35395099</v>
      </c>
      <c r="G3274" s="39">
        <v>0</v>
      </c>
      <c r="H3274" s="39">
        <v>0</v>
      </c>
      <c r="I3274" s="132">
        <v>0</v>
      </c>
      <c r="J3274" s="132">
        <v>0</v>
      </c>
      <c r="K3274" s="132">
        <v>0</v>
      </c>
      <c r="L3274" s="133">
        <v>2.0286656519533229E-2</v>
      </c>
      <c r="M3274" s="132">
        <v>0</v>
      </c>
      <c r="N3274" s="132">
        <v>0</v>
      </c>
      <c r="O3274" s="132">
        <v>0</v>
      </c>
      <c r="P3274" s="132">
        <v>0</v>
      </c>
      <c r="Q3274" s="140">
        <v>7</v>
      </c>
      <c r="R3274" s="134">
        <v>8</v>
      </c>
      <c r="S3274" s="122">
        <f t="shared" si="102"/>
        <v>0</v>
      </c>
      <c r="T3274" s="122">
        <f t="shared" si="103"/>
        <v>0</v>
      </c>
    </row>
    <row r="3275" spans="1:20" x14ac:dyDescent="0.25">
      <c r="A3275" s="3">
        <v>2014</v>
      </c>
      <c r="B3275" s="2" t="s">
        <v>445</v>
      </c>
      <c r="C3275" s="1">
        <v>3539509</v>
      </c>
      <c r="D3275" s="4">
        <v>9</v>
      </c>
      <c r="E3275" s="6">
        <v>12</v>
      </c>
      <c r="F3275" s="39">
        <v>353950912</v>
      </c>
      <c r="G3275" s="39">
        <v>10</v>
      </c>
      <c r="H3275" s="39">
        <v>1</v>
      </c>
      <c r="I3275" s="132">
        <v>0.17171689999999998</v>
      </c>
      <c r="J3275" s="132">
        <v>0.17055949999999998</v>
      </c>
      <c r="K3275" s="132">
        <v>1.1574000000000001E-3</v>
      </c>
      <c r="L3275" s="133">
        <v>0</v>
      </c>
      <c r="M3275" s="132">
        <v>0</v>
      </c>
      <c r="N3275" s="132">
        <v>0.13888890000000001</v>
      </c>
      <c r="O3275" s="132">
        <v>2.9309500000000002E-2</v>
      </c>
      <c r="P3275" s="132">
        <v>0</v>
      </c>
      <c r="Q3275" s="140">
        <v>1</v>
      </c>
      <c r="R3275" s="134">
        <v>3</v>
      </c>
      <c r="S3275" s="122">
        <f t="shared" si="102"/>
        <v>90.909090909090907</v>
      </c>
      <c r="T3275" s="122">
        <f t="shared" si="103"/>
        <v>9.0909090909090917</v>
      </c>
    </row>
    <row r="3276" spans="1:20" x14ac:dyDescent="0.25">
      <c r="A3276" s="3">
        <v>2014</v>
      </c>
      <c r="B3276" s="2" t="s">
        <v>446</v>
      </c>
      <c r="C3276" s="1">
        <v>3539608</v>
      </c>
      <c r="D3276" s="4">
        <v>19</v>
      </c>
      <c r="E3276" s="6">
        <v>19</v>
      </c>
      <c r="F3276" s="39">
        <v>353960819</v>
      </c>
      <c r="G3276" s="39">
        <v>7</v>
      </c>
      <c r="H3276" s="39">
        <v>38</v>
      </c>
      <c r="I3276" s="132">
        <v>0.28176280000000004</v>
      </c>
      <c r="J3276" s="132">
        <v>0.25965280000000002</v>
      </c>
      <c r="K3276" s="132">
        <v>2.2110000000000008E-2</v>
      </c>
      <c r="L3276" s="133">
        <v>0</v>
      </c>
      <c r="M3276" s="132">
        <v>1.3958400000000001E-2</v>
      </c>
      <c r="N3276" s="132">
        <v>8.4664299999999998E-2</v>
      </c>
      <c r="O3276" s="132">
        <v>0.15172450000000001</v>
      </c>
      <c r="P3276" s="132">
        <v>3.0555599999999999E-2</v>
      </c>
      <c r="Q3276" s="140">
        <v>2</v>
      </c>
      <c r="R3276" s="134">
        <v>6</v>
      </c>
      <c r="S3276" s="122">
        <f t="shared" si="102"/>
        <v>15.555555555555555</v>
      </c>
      <c r="T3276" s="122">
        <f t="shared" si="103"/>
        <v>84.444444444444443</v>
      </c>
    </row>
    <row r="3277" spans="1:20" x14ac:dyDescent="0.25">
      <c r="A3277" s="3">
        <v>2014</v>
      </c>
      <c r="B3277" s="2" t="s">
        <v>447</v>
      </c>
      <c r="C3277" s="1">
        <v>3539707</v>
      </c>
      <c r="D3277" s="4">
        <v>17</v>
      </c>
      <c r="E3277" s="6">
        <v>17</v>
      </c>
      <c r="F3277" s="39">
        <v>353970717</v>
      </c>
      <c r="G3277" s="39">
        <v>4</v>
      </c>
      <c r="H3277" s="39">
        <v>5</v>
      </c>
      <c r="I3277" s="132">
        <v>4.6980300000000003E-2</v>
      </c>
      <c r="J3277" s="132">
        <v>4.1388899999999999E-2</v>
      </c>
      <c r="K3277" s="132">
        <v>5.5913999999999998E-3</v>
      </c>
      <c r="L3277" s="133">
        <v>0</v>
      </c>
      <c r="M3277" s="132">
        <v>5.3588000000000004E-3</v>
      </c>
      <c r="N3277" s="132">
        <v>2.2222200000000001E-2</v>
      </c>
      <c r="O3277" s="132">
        <v>1.9166699999999998E-2</v>
      </c>
      <c r="P3277" s="132">
        <v>0</v>
      </c>
      <c r="Q3277" s="140">
        <v>3</v>
      </c>
      <c r="R3277" s="134">
        <v>1</v>
      </c>
      <c r="S3277" s="122">
        <f t="shared" si="102"/>
        <v>44.444444444444443</v>
      </c>
      <c r="T3277" s="122">
        <f t="shared" si="103"/>
        <v>55.555555555555557</v>
      </c>
    </row>
    <row r="3278" spans="1:20" x14ac:dyDescent="0.25">
      <c r="A3278" s="3">
        <v>2014</v>
      </c>
      <c r="B3278" s="2" t="s">
        <v>448</v>
      </c>
      <c r="C3278" s="1">
        <v>3539806</v>
      </c>
      <c r="D3278" s="4">
        <v>6</v>
      </c>
      <c r="E3278" s="6">
        <v>6</v>
      </c>
      <c r="F3278" s="39">
        <v>35398066</v>
      </c>
      <c r="G3278" s="39">
        <v>3</v>
      </c>
      <c r="H3278" s="39">
        <v>8</v>
      </c>
      <c r="I3278" s="132">
        <v>1.9083199999999998E-2</v>
      </c>
      <c r="J3278" s="132">
        <v>1.5056599999999998E-2</v>
      </c>
      <c r="K3278" s="132">
        <v>4.0266E-3</v>
      </c>
      <c r="L3278" s="133">
        <v>0</v>
      </c>
      <c r="M3278" s="132">
        <v>0</v>
      </c>
      <c r="N3278" s="132">
        <v>3.5068999999999994E-3</v>
      </c>
      <c r="O3278" s="132">
        <v>2.8900000000000001E-5</v>
      </c>
      <c r="P3278" s="132">
        <v>0</v>
      </c>
      <c r="Q3278" s="140">
        <v>0</v>
      </c>
      <c r="R3278" s="134">
        <v>26</v>
      </c>
      <c r="S3278" s="122">
        <f t="shared" si="102"/>
        <v>27.27272727272727</v>
      </c>
      <c r="T3278" s="122">
        <f t="shared" si="103"/>
        <v>72.727272727272734</v>
      </c>
    </row>
    <row r="3279" spans="1:20" x14ac:dyDescent="0.25">
      <c r="A3279" s="3">
        <v>2014</v>
      </c>
      <c r="B3279" s="2" t="s">
        <v>449</v>
      </c>
      <c r="C3279" s="1">
        <v>3539905</v>
      </c>
      <c r="D3279" s="4">
        <v>19</v>
      </c>
      <c r="E3279" s="6">
        <v>19</v>
      </c>
      <c r="F3279" s="39">
        <v>353990519</v>
      </c>
      <c r="G3279" s="39">
        <v>0</v>
      </c>
      <c r="H3279" s="39">
        <v>23</v>
      </c>
      <c r="I3279" s="132">
        <v>1.6905399999999998E-2</v>
      </c>
      <c r="J3279" s="132">
        <v>0</v>
      </c>
      <c r="K3279" s="132">
        <v>1.6905399999999998E-2</v>
      </c>
      <c r="L3279" s="133">
        <v>0</v>
      </c>
      <c r="M3279" s="132">
        <v>9.1295999999999999E-3</v>
      </c>
      <c r="N3279" s="132">
        <v>7.5231999999999999E-3</v>
      </c>
      <c r="O3279" s="132">
        <v>0</v>
      </c>
      <c r="P3279" s="132">
        <v>0</v>
      </c>
      <c r="Q3279" s="140">
        <v>0</v>
      </c>
      <c r="R3279" s="134">
        <v>2</v>
      </c>
      <c r="S3279" s="122">
        <f t="shared" si="102"/>
        <v>0</v>
      </c>
      <c r="T3279" s="122">
        <f t="shared" si="103"/>
        <v>100</v>
      </c>
    </row>
    <row r="3280" spans="1:20" x14ac:dyDescent="0.25">
      <c r="A3280" s="3">
        <v>2014</v>
      </c>
      <c r="B3280" s="2" t="s">
        <v>449</v>
      </c>
      <c r="C3280" s="1">
        <v>3539905</v>
      </c>
      <c r="D3280" s="4">
        <v>19</v>
      </c>
      <c r="E3280" s="6">
        <v>18</v>
      </c>
      <c r="F3280" s="39">
        <v>353990518</v>
      </c>
      <c r="G3280" s="39">
        <v>2</v>
      </c>
      <c r="H3280" s="39">
        <v>2</v>
      </c>
      <c r="I3280" s="132">
        <v>4.2485999999999999E-3</v>
      </c>
      <c r="J3280" s="132">
        <v>4.1444000000000003E-3</v>
      </c>
      <c r="K3280" s="132">
        <v>1.042E-4</v>
      </c>
      <c r="L3280" s="133">
        <v>0</v>
      </c>
      <c r="M3280" s="132">
        <v>0</v>
      </c>
      <c r="N3280" s="132">
        <v>5.7899999999999998E-5</v>
      </c>
      <c r="O3280" s="132">
        <v>4.1444000000000003E-3</v>
      </c>
      <c r="P3280" s="132">
        <v>0</v>
      </c>
      <c r="Q3280" s="140">
        <v>1</v>
      </c>
      <c r="R3280" s="134">
        <v>0</v>
      </c>
      <c r="S3280" s="122">
        <f t="shared" si="102"/>
        <v>50</v>
      </c>
      <c r="T3280" s="122">
        <f t="shared" si="103"/>
        <v>50</v>
      </c>
    </row>
    <row r="3281" spans="1:20" x14ac:dyDescent="0.25">
      <c r="A3281" s="3">
        <v>2014</v>
      </c>
      <c r="B3281" s="2" t="s">
        <v>450</v>
      </c>
      <c r="C3281" s="1">
        <v>3540002</v>
      </c>
      <c r="D3281" s="4">
        <v>20</v>
      </c>
      <c r="E3281" s="6">
        <v>20</v>
      </c>
      <c r="F3281" s="39">
        <v>354000220</v>
      </c>
      <c r="G3281" s="39">
        <v>0</v>
      </c>
      <c r="H3281" s="39">
        <v>2</v>
      </c>
      <c r="I3281" s="132">
        <v>1.8692000000000001E-3</v>
      </c>
      <c r="J3281" s="132">
        <v>0</v>
      </c>
      <c r="K3281" s="132">
        <v>1.8692000000000001E-3</v>
      </c>
      <c r="L3281" s="133">
        <v>0</v>
      </c>
      <c r="M3281" s="132">
        <v>0</v>
      </c>
      <c r="N3281" s="132">
        <v>3.704E-4</v>
      </c>
      <c r="O3281" s="132">
        <v>0</v>
      </c>
      <c r="P3281" s="132">
        <v>0</v>
      </c>
      <c r="Q3281" s="140">
        <v>3</v>
      </c>
      <c r="R3281" s="134">
        <v>8</v>
      </c>
      <c r="S3281" s="122">
        <f t="shared" si="102"/>
        <v>0</v>
      </c>
      <c r="T3281" s="122">
        <f t="shared" si="103"/>
        <v>100</v>
      </c>
    </row>
    <row r="3282" spans="1:20" x14ac:dyDescent="0.25">
      <c r="A3282" s="3">
        <v>2014</v>
      </c>
      <c r="B3282" s="2" t="s">
        <v>450</v>
      </c>
      <c r="C3282" s="1">
        <v>3540002</v>
      </c>
      <c r="D3282" s="4">
        <v>20</v>
      </c>
      <c r="E3282" s="6">
        <v>21</v>
      </c>
      <c r="F3282" s="39">
        <v>354000221</v>
      </c>
      <c r="G3282" s="39">
        <v>0</v>
      </c>
      <c r="H3282" s="39">
        <v>2</v>
      </c>
      <c r="I3282" s="132">
        <v>2.5000000000000001E-3</v>
      </c>
      <c r="J3282" s="132">
        <v>0</v>
      </c>
      <c r="K3282" s="132">
        <v>2.5000000000000001E-3</v>
      </c>
      <c r="L3282" s="133">
        <v>0</v>
      </c>
      <c r="M3282" s="132">
        <v>0</v>
      </c>
      <c r="N3282" s="132">
        <v>2.5000000000000001E-3</v>
      </c>
      <c r="O3282" s="132">
        <v>0</v>
      </c>
      <c r="P3282" s="132">
        <v>0</v>
      </c>
      <c r="Q3282" s="140">
        <v>0</v>
      </c>
      <c r="R3282" s="134">
        <v>0</v>
      </c>
      <c r="S3282" s="122">
        <f t="shared" si="102"/>
        <v>0</v>
      </c>
      <c r="T3282" s="122">
        <f t="shared" si="103"/>
        <v>100</v>
      </c>
    </row>
    <row r="3283" spans="1:20" x14ac:dyDescent="0.25">
      <c r="A3283" s="3">
        <v>2014</v>
      </c>
      <c r="B3283" s="2" t="s">
        <v>451</v>
      </c>
      <c r="C3283" s="1">
        <v>3540101</v>
      </c>
      <c r="D3283" s="4">
        <v>16</v>
      </c>
      <c r="E3283" s="6">
        <v>16</v>
      </c>
      <c r="F3283" s="39">
        <v>354010116</v>
      </c>
      <c r="G3283" s="39">
        <v>3</v>
      </c>
      <c r="H3283" s="39">
        <v>5</v>
      </c>
      <c r="I3283" s="132">
        <v>2.9953299999999999E-2</v>
      </c>
      <c r="J3283" s="132">
        <v>2.0086399999999997E-2</v>
      </c>
      <c r="K3283" s="132">
        <v>9.8669000000000014E-3</v>
      </c>
      <c r="L3283" s="133">
        <v>0</v>
      </c>
      <c r="M3283" s="132">
        <v>9.7222000000000003E-3</v>
      </c>
      <c r="N3283" s="132">
        <v>0</v>
      </c>
      <c r="O3283" s="132">
        <v>1.0030799999999999E-2</v>
      </c>
      <c r="P3283" s="132">
        <v>1.00556E-2</v>
      </c>
      <c r="Q3283" s="140">
        <v>1</v>
      </c>
      <c r="R3283" s="134">
        <v>2</v>
      </c>
      <c r="S3283" s="122">
        <f t="shared" si="102"/>
        <v>37.5</v>
      </c>
      <c r="T3283" s="122">
        <f t="shared" si="103"/>
        <v>62.5</v>
      </c>
    </row>
    <row r="3284" spans="1:20" x14ac:dyDescent="0.25">
      <c r="A3284" s="3">
        <v>2014</v>
      </c>
      <c r="B3284" s="2" t="s">
        <v>452</v>
      </c>
      <c r="C3284" s="1">
        <v>3540200</v>
      </c>
      <c r="D3284" s="4">
        <v>9</v>
      </c>
      <c r="E3284" s="6">
        <v>9</v>
      </c>
      <c r="F3284" s="39">
        <v>35402009</v>
      </c>
      <c r="G3284" s="39">
        <v>0</v>
      </c>
      <c r="H3284" s="39">
        <v>0</v>
      </c>
      <c r="I3284" s="132">
        <v>0</v>
      </c>
      <c r="J3284" s="132">
        <v>0</v>
      </c>
      <c r="K3284" s="132">
        <v>0</v>
      </c>
      <c r="L3284" s="133">
        <v>0.11098427194317605</v>
      </c>
      <c r="M3284" s="132">
        <v>0</v>
      </c>
      <c r="N3284" s="132">
        <v>0</v>
      </c>
      <c r="O3284" s="132">
        <v>0</v>
      </c>
      <c r="P3284" s="132">
        <v>0</v>
      </c>
      <c r="Q3284" s="140">
        <v>0</v>
      </c>
      <c r="R3284" s="134">
        <v>2</v>
      </c>
      <c r="S3284" s="122">
        <f t="shared" si="102"/>
        <v>0</v>
      </c>
      <c r="T3284" s="122">
        <f t="shared" si="103"/>
        <v>0</v>
      </c>
    </row>
    <row r="3285" spans="1:20" x14ac:dyDescent="0.25">
      <c r="A3285" s="3">
        <v>2014</v>
      </c>
      <c r="B3285" s="2" t="s">
        <v>452</v>
      </c>
      <c r="C3285" s="1">
        <v>3540200</v>
      </c>
      <c r="D3285" s="4">
        <v>9</v>
      </c>
      <c r="E3285" s="6">
        <v>4</v>
      </c>
      <c r="F3285" s="39">
        <v>35402004</v>
      </c>
      <c r="G3285" s="39">
        <v>1</v>
      </c>
      <c r="H3285" s="39">
        <v>2</v>
      </c>
      <c r="I3285" s="132">
        <v>0.55856479999999997</v>
      </c>
      <c r="J3285" s="132">
        <v>0.48611110000000002</v>
      </c>
      <c r="K3285" s="132">
        <v>7.2453699999999996E-2</v>
      </c>
      <c r="L3285" s="133">
        <v>0.28576864535768642</v>
      </c>
      <c r="M3285" s="132">
        <v>0</v>
      </c>
      <c r="N3285" s="132">
        <v>0.55856479999999997</v>
      </c>
      <c r="O3285" s="132">
        <v>0</v>
      </c>
      <c r="P3285" s="132">
        <v>0</v>
      </c>
      <c r="Q3285" s="140">
        <v>2</v>
      </c>
      <c r="R3285" s="134">
        <v>3</v>
      </c>
      <c r="S3285" s="122">
        <f t="shared" si="102"/>
        <v>33.333333333333329</v>
      </c>
      <c r="T3285" s="122">
        <f t="shared" si="103"/>
        <v>66.666666666666657</v>
      </c>
    </row>
    <row r="3286" spans="1:20" x14ac:dyDescent="0.25">
      <c r="A3286" s="3">
        <v>2014</v>
      </c>
      <c r="B3286" s="2" t="s">
        <v>453</v>
      </c>
      <c r="C3286" s="1">
        <v>3540259</v>
      </c>
      <c r="D3286" s="4">
        <v>18</v>
      </c>
      <c r="E3286" s="6">
        <v>18</v>
      </c>
      <c r="F3286" s="39">
        <v>354025918</v>
      </c>
      <c r="G3286" s="39">
        <v>20</v>
      </c>
      <c r="H3286" s="39">
        <v>4</v>
      </c>
      <c r="I3286" s="132">
        <v>0.28966149999999991</v>
      </c>
      <c r="J3286" s="132">
        <v>0.28902719999999993</v>
      </c>
      <c r="K3286" s="132">
        <v>6.3429999999999997E-4</v>
      </c>
      <c r="L3286" s="133">
        <v>0</v>
      </c>
      <c r="M3286" s="132">
        <v>0</v>
      </c>
      <c r="N3286" s="132">
        <v>0</v>
      </c>
      <c r="O3286" s="132">
        <v>0.28868929999999993</v>
      </c>
      <c r="P3286" s="132">
        <v>0</v>
      </c>
      <c r="Q3286" s="140">
        <v>5</v>
      </c>
      <c r="R3286" s="134">
        <v>1</v>
      </c>
      <c r="S3286" s="122">
        <f t="shared" si="102"/>
        <v>83.333333333333343</v>
      </c>
      <c r="T3286" s="122">
        <f t="shared" si="103"/>
        <v>16.666666666666664</v>
      </c>
    </row>
    <row r="3287" spans="1:20" x14ac:dyDescent="0.25">
      <c r="A3287" s="3">
        <v>2014</v>
      </c>
      <c r="B3287" s="2" t="s">
        <v>454</v>
      </c>
      <c r="C3287" s="1">
        <v>3540309</v>
      </c>
      <c r="D3287" s="4">
        <v>15</v>
      </c>
      <c r="E3287" s="6">
        <v>15</v>
      </c>
      <c r="F3287" s="39">
        <v>354030915</v>
      </c>
      <c r="G3287" s="39">
        <v>4</v>
      </c>
      <c r="H3287" s="39">
        <v>5</v>
      </c>
      <c r="I3287" s="132">
        <v>0.14282699999999998</v>
      </c>
      <c r="J3287" s="132">
        <v>4.7410400000000005E-2</v>
      </c>
      <c r="K3287" s="132">
        <v>9.541659999999999E-2</v>
      </c>
      <c r="L3287" s="133">
        <v>0.30268899036022323</v>
      </c>
      <c r="M3287" s="132">
        <v>1.25E-3</v>
      </c>
      <c r="N3287" s="132">
        <v>9.3055499999999985E-2</v>
      </c>
      <c r="O3287" s="132">
        <v>4.8521500000000002E-2</v>
      </c>
      <c r="P3287" s="132">
        <v>0</v>
      </c>
      <c r="Q3287" s="140">
        <v>2</v>
      </c>
      <c r="R3287" s="134">
        <v>3</v>
      </c>
      <c r="S3287" s="122">
        <f t="shared" si="102"/>
        <v>44.444444444444443</v>
      </c>
      <c r="T3287" s="122">
        <f t="shared" si="103"/>
        <v>55.555555555555557</v>
      </c>
    </row>
    <row r="3288" spans="1:20" x14ac:dyDescent="0.25">
      <c r="A3288" s="3">
        <v>2014</v>
      </c>
      <c r="B3288" s="2" t="s">
        <v>455</v>
      </c>
      <c r="C3288" s="1">
        <v>3540408</v>
      </c>
      <c r="D3288" s="4">
        <v>15</v>
      </c>
      <c r="E3288" s="6">
        <v>15</v>
      </c>
      <c r="F3288" s="39">
        <v>354040815</v>
      </c>
      <c r="G3288" s="39">
        <v>5</v>
      </c>
      <c r="H3288" s="39">
        <v>6</v>
      </c>
      <c r="I3288" s="132">
        <v>5.0747599999999997E-2</v>
      </c>
      <c r="J3288" s="132">
        <v>4.4675099999999995E-2</v>
      </c>
      <c r="K3288" s="132">
        <v>6.0724999999999998E-3</v>
      </c>
      <c r="L3288" s="133">
        <v>3.9955295535261288E-2</v>
      </c>
      <c r="M3288" s="132">
        <v>0</v>
      </c>
      <c r="N3288" s="132">
        <v>0</v>
      </c>
      <c r="O3288" s="132">
        <v>5.0747600000000004E-2</v>
      </c>
      <c r="P3288" s="132">
        <v>0</v>
      </c>
      <c r="Q3288" s="140">
        <v>2</v>
      </c>
      <c r="R3288" s="134">
        <v>0</v>
      </c>
      <c r="S3288" s="122">
        <f t="shared" si="102"/>
        <v>45.454545454545453</v>
      </c>
      <c r="T3288" s="122">
        <f t="shared" si="103"/>
        <v>54.54545454545454</v>
      </c>
    </row>
    <row r="3289" spans="1:20" x14ac:dyDescent="0.25">
      <c r="A3289" s="3">
        <v>2014</v>
      </c>
      <c r="B3289" s="2" t="s">
        <v>456</v>
      </c>
      <c r="C3289" s="1">
        <v>3540507</v>
      </c>
      <c r="D3289" s="4">
        <v>10</v>
      </c>
      <c r="E3289" s="6">
        <v>10</v>
      </c>
      <c r="F3289" s="39">
        <v>354050710</v>
      </c>
      <c r="G3289" s="39">
        <v>1</v>
      </c>
      <c r="H3289" s="39">
        <v>2</v>
      </c>
      <c r="I3289" s="132">
        <v>3.5352000000000001E-2</v>
      </c>
      <c r="J3289" s="132">
        <v>3.1758300000000003E-2</v>
      </c>
      <c r="K3289" s="132">
        <v>3.5937E-3</v>
      </c>
      <c r="L3289" s="133">
        <v>0</v>
      </c>
      <c r="M3289" s="132">
        <v>3.1758300000000003E-2</v>
      </c>
      <c r="N3289" s="132">
        <v>0</v>
      </c>
      <c r="O3289" s="132">
        <v>0</v>
      </c>
      <c r="P3289" s="132">
        <v>0</v>
      </c>
      <c r="Q3289" s="140">
        <v>2</v>
      </c>
      <c r="R3289" s="134">
        <v>9</v>
      </c>
      <c r="S3289" s="122">
        <f t="shared" si="102"/>
        <v>33.333333333333329</v>
      </c>
      <c r="T3289" s="122">
        <f t="shared" si="103"/>
        <v>66.666666666666657</v>
      </c>
    </row>
    <row r="3290" spans="1:20" x14ac:dyDescent="0.25">
      <c r="A3290" s="3">
        <v>2014</v>
      </c>
      <c r="B3290" s="2" t="s">
        <v>457</v>
      </c>
      <c r="C3290" s="1">
        <v>3540606</v>
      </c>
      <c r="D3290" s="4">
        <v>10</v>
      </c>
      <c r="E3290" s="6">
        <v>10</v>
      </c>
      <c r="F3290" s="39">
        <v>354060610</v>
      </c>
      <c r="G3290" s="39">
        <v>27</v>
      </c>
      <c r="H3290" s="39">
        <v>90</v>
      </c>
      <c r="I3290" s="132">
        <v>0.49919570000000002</v>
      </c>
      <c r="J3290" s="132">
        <v>0.38772700000000004</v>
      </c>
      <c r="K3290" s="132">
        <v>0.1114687</v>
      </c>
      <c r="L3290" s="133">
        <v>0</v>
      </c>
      <c r="M3290" s="132">
        <v>0.15626379999999995</v>
      </c>
      <c r="N3290" s="132">
        <v>7.213449999999999E-2</v>
      </c>
      <c r="O3290" s="132">
        <v>9.7413200000000019E-2</v>
      </c>
      <c r="P3290" s="132">
        <v>9.0280000000000004E-4</v>
      </c>
      <c r="Q3290" s="140">
        <v>72</v>
      </c>
      <c r="R3290" s="134">
        <v>75</v>
      </c>
      <c r="S3290" s="122">
        <f t="shared" si="102"/>
        <v>23.076923076923077</v>
      </c>
      <c r="T3290" s="122">
        <f t="shared" si="103"/>
        <v>76.923076923076934</v>
      </c>
    </row>
    <row r="3291" spans="1:20" x14ac:dyDescent="0.25">
      <c r="A3291" s="3">
        <v>2014</v>
      </c>
      <c r="B3291" s="2" t="s">
        <v>458</v>
      </c>
      <c r="C3291" s="1">
        <v>3540705</v>
      </c>
      <c r="D3291" s="4">
        <v>9</v>
      </c>
      <c r="E3291" s="6">
        <v>9</v>
      </c>
      <c r="F3291" s="39">
        <v>35407059</v>
      </c>
      <c r="G3291" s="39">
        <v>34</v>
      </c>
      <c r="H3291" s="39">
        <v>21</v>
      </c>
      <c r="I3291" s="132">
        <v>0.4740878999999999</v>
      </c>
      <c r="J3291" s="132">
        <v>0.45767069999999987</v>
      </c>
      <c r="K3291" s="132">
        <v>1.6417200000000003E-2</v>
      </c>
      <c r="L3291" s="133">
        <v>0.3230272323693556</v>
      </c>
      <c r="M3291" s="132">
        <v>0</v>
      </c>
      <c r="N3291" s="132">
        <v>0.16097379999999997</v>
      </c>
      <c r="O3291" s="132">
        <v>0.31122509999999992</v>
      </c>
      <c r="P3291" s="132">
        <v>0</v>
      </c>
      <c r="Q3291" s="140">
        <v>24</v>
      </c>
      <c r="R3291" s="134">
        <v>20</v>
      </c>
      <c r="S3291" s="122">
        <f t="shared" si="102"/>
        <v>61.818181818181813</v>
      </c>
      <c r="T3291" s="122">
        <f t="shared" si="103"/>
        <v>38.181818181818187</v>
      </c>
    </row>
    <row r="3292" spans="1:20" x14ac:dyDescent="0.25">
      <c r="A3292" s="3">
        <v>2014</v>
      </c>
      <c r="B3292" s="2" t="s">
        <v>459</v>
      </c>
      <c r="C3292" s="1">
        <v>3540754</v>
      </c>
      <c r="D3292" s="4">
        <v>2</v>
      </c>
      <c r="E3292" s="6">
        <v>2</v>
      </c>
      <c r="F3292" s="39">
        <v>35407542</v>
      </c>
      <c r="G3292" s="39">
        <v>1</v>
      </c>
      <c r="H3292" s="39">
        <v>6</v>
      </c>
      <c r="I3292" s="132">
        <v>9.7498799999999997E-2</v>
      </c>
      <c r="J3292" s="132">
        <v>5.5555599999999997E-2</v>
      </c>
      <c r="K3292" s="132">
        <v>4.1943200000000007E-2</v>
      </c>
      <c r="L3292" s="133">
        <v>4.0334855403348557E-3</v>
      </c>
      <c r="M3292" s="132">
        <v>2.30092E-2</v>
      </c>
      <c r="N3292" s="132">
        <v>1.86921E-2</v>
      </c>
      <c r="O3292" s="132">
        <v>5.5555599999999997E-2</v>
      </c>
      <c r="P3292" s="132">
        <v>0</v>
      </c>
      <c r="Q3292" s="140">
        <v>1</v>
      </c>
      <c r="R3292" s="134">
        <v>1</v>
      </c>
      <c r="S3292" s="122">
        <f t="shared" si="102"/>
        <v>14.285714285714285</v>
      </c>
      <c r="T3292" s="122">
        <f t="shared" si="103"/>
        <v>85.714285714285708</v>
      </c>
    </row>
    <row r="3293" spans="1:20" x14ac:dyDescent="0.25">
      <c r="A3293" s="3">
        <v>2014</v>
      </c>
      <c r="B3293" s="2" t="s">
        <v>460</v>
      </c>
      <c r="C3293" s="1">
        <v>3540804</v>
      </c>
      <c r="D3293" s="4">
        <v>16</v>
      </c>
      <c r="E3293" s="6">
        <v>16</v>
      </c>
      <c r="F3293" s="39">
        <v>354080416</v>
      </c>
      <c r="G3293" s="39">
        <v>11</v>
      </c>
      <c r="H3293" s="39">
        <v>62</v>
      </c>
      <c r="I3293" s="132">
        <v>0.33255709999999999</v>
      </c>
      <c r="J3293" s="132">
        <v>0.24184210000000003</v>
      </c>
      <c r="K3293" s="132">
        <v>9.0714999999999976E-2</v>
      </c>
      <c r="L3293" s="133">
        <v>0</v>
      </c>
      <c r="M3293" s="132">
        <v>5.390049999999999E-2</v>
      </c>
      <c r="N3293" s="132">
        <v>0.1378423</v>
      </c>
      <c r="O3293" s="132">
        <v>0.13367720000000002</v>
      </c>
      <c r="P3293" s="132">
        <v>3.7897999999999994E-3</v>
      </c>
      <c r="Q3293" s="140">
        <v>3</v>
      </c>
      <c r="R3293" s="134">
        <v>11</v>
      </c>
      <c r="S3293" s="122">
        <f t="shared" si="102"/>
        <v>15.068493150684931</v>
      </c>
      <c r="T3293" s="122">
        <f t="shared" si="103"/>
        <v>84.93150684931507</v>
      </c>
    </row>
    <row r="3294" spans="1:20" x14ac:dyDescent="0.25">
      <c r="A3294" s="3">
        <v>2014</v>
      </c>
      <c r="B3294" s="2" t="s">
        <v>461</v>
      </c>
      <c r="C3294" s="1">
        <v>3540853</v>
      </c>
      <c r="D3294" s="4">
        <v>21</v>
      </c>
      <c r="E3294" s="6">
        <v>21</v>
      </c>
      <c r="F3294" s="39">
        <v>354085321</v>
      </c>
      <c r="G3294" s="39">
        <v>0</v>
      </c>
      <c r="H3294" s="39">
        <v>3</v>
      </c>
      <c r="I3294" s="132">
        <v>8.9179999999999999E-4</v>
      </c>
      <c r="J3294" s="132">
        <v>0</v>
      </c>
      <c r="K3294" s="132">
        <v>8.9179999999999999E-4</v>
      </c>
      <c r="L3294" s="133">
        <v>0</v>
      </c>
      <c r="M3294" s="132">
        <v>0</v>
      </c>
      <c r="N3294" s="132">
        <v>0</v>
      </c>
      <c r="O3294" s="132">
        <v>8.6629999999999997E-4</v>
      </c>
      <c r="P3294" s="132">
        <v>0</v>
      </c>
      <c r="Q3294" s="140">
        <v>0</v>
      </c>
      <c r="R3294" s="134">
        <v>0</v>
      </c>
      <c r="S3294" s="122">
        <f t="shared" si="102"/>
        <v>0</v>
      </c>
      <c r="T3294" s="122">
        <f t="shared" si="103"/>
        <v>100</v>
      </c>
    </row>
    <row r="3295" spans="1:20" x14ac:dyDescent="0.25">
      <c r="A3295" s="3">
        <v>2014</v>
      </c>
      <c r="B3295" s="2" t="s">
        <v>462</v>
      </c>
      <c r="C3295" s="1">
        <v>3540903</v>
      </c>
      <c r="D3295" s="4">
        <v>9</v>
      </c>
      <c r="E3295" s="6">
        <v>9</v>
      </c>
      <c r="F3295" s="39">
        <v>35409039</v>
      </c>
      <c r="G3295" s="39">
        <v>0</v>
      </c>
      <c r="H3295" s="39">
        <v>0</v>
      </c>
      <c r="I3295" s="132">
        <v>0</v>
      </c>
      <c r="J3295" s="132">
        <v>0</v>
      </c>
      <c r="K3295" s="132">
        <v>0</v>
      </c>
      <c r="L3295" s="133">
        <v>1.3603500761035008</v>
      </c>
      <c r="M3295" s="132">
        <v>0</v>
      </c>
      <c r="N3295" s="132">
        <v>0</v>
      </c>
      <c r="O3295" s="132">
        <v>0</v>
      </c>
      <c r="P3295" s="132">
        <v>0</v>
      </c>
      <c r="Q3295" s="140">
        <v>4</v>
      </c>
      <c r="R3295" s="134">
        <v>1</v>
      </c>
      <c r="S3295" s="122">
        <f t="shared" si="102"/>
        <v>0</v>
      </c>
      <c r="T3295" s="122">
        <f t="shared" si="103"/>
        <v>0</v>
      </c>
    </row>
    <row r="3296" spans="1:20" x14ac:dyDescent="0.25">
      <c r="A3296" s="3">
        <v>2014</v>
      </c>
      <c r="B3296" s="2" t="s">
        <v>463</v>
      </c>
      <c r="C3296" s="1">
        <v>3541000</v>
      </c>
      <c r="D3296" s="4">
        <v>7</v>
      </c>
      <c r="E3296" s="6">
        <v>7</v>
      </c>
      <c r="F3296" s="39">
        <v>35410007</v>
      </c>
      <c r="G3296" s="39">
        <v>5</v>
      </c>
      <c r="H3296" s="39">
        <v>7</v>
      </c>
      <c r="I3296" s="132">
        <v>1.1535008</v>
      </c>
      <c r="J3296" s="132">
        <v>1.1483056</v>
      </c>
      <c r="K3296" s="132">
        <v>5.1951999999999996E-3</v>
      </c>
      <c r="L3296" s="133">
        <v>0</v>
      </c>
      <c r="M3296" s="132">
        <v>1.1483056</v>
      </c>
      <c r="N3296" s="132">
        <v>6.1190000000000007E-4</v>
      </c>
      <c r="O3296" s="132">
        <v>0</v>
      </c>
      <c r="P3296" s="132">
        <v>0</v>
      </c>
      <c r="Q3296" s="140">
        <v>5</v>
      </c>
      <c r="R3296" s="134">
        <v>10</v>
      </c>
      <c r="S3296" s="122">
        <f t="shared" si="102"/>
        <v>41.666666666666671</v>
      </c>
      <c r="T3296" s="122">
        <f t="shared" si="103"/>
        <v>58.333333333333336</v>
      </c>
    </row>
    <row r="3297" spans="1:20" x14ac:dyDescent="0.25">
      <c r="A3297" s="3">
        <v>2014</v>
      </c>
      <c r="B3297" s="2" t="s">
        <v>464</v>
      </c>
      <c r="C3297" s="1">
        <v>3541059</v>
      </c>
      <c r="D3297" s="4">
        <v>17</v>
      </c>
      <c r="E3297" s="6">
        <v>17</v>
      </c>
      <c r="F3297" s="39">
        <v>354105917</v>
      </c>
      <c r="G3297" s="39">
        <v>0</v>
      </c>
      <c r="H3297" s="39">
        <v>5</v>
      </c>
      <c r="I3297" s="132">
        <v>1.0911500000000001E-2</v>
      </c>
      <c r="J3297" s="132">
        <v>0</v>
      </c>
      <c r="K3297" s="132">
        <v>1.0911500000000001E-2</v>
      </c>
      <c r="L3297" s="133">
        <v>0</v>
      </c>
      <c r="M3297" s="132">
        <v>1.0648100000000001E-2</v>
      </c>
      <c r="N3297" s="132">
        <v>2.0550000000000001E-4</v>
      </c>
      <c r="O3297" s="132">
        <v>0</v>
      </c>
      <c r="P3297" s="132">
        <v>0</v>
      </c>
      <c r="Q3297" s="140">
        <v>3</v>
      </c>
      <c r="R3297" s="134">
        <v>1</v>
      </c>
      <c r="S3297" s="122">
        <f t="shared" si="102"/>
        <v>0</v>
      </c>
      <c r="T3297" s="122">
        <f t="shared" si="103"/>
        <v>100</v>
      </c>
    </row>
    <row r="3298" spans="1:20" x14ac:dyDescent="0.25">
      <c r="A3298" s="3">
        <v>2014</v>
      </c>
      <c r="B3298" s="2" t="s">
        <v>465</v>
      </c>
      <c r="C3298" s="1">
        <v>3541109</v>
      </c>
      <c r="D3298" s="4">
        <v>16</v>
      </c>
      <c r="E3298" s="6">
        <v>16</v>
      </c>
      <c r="F3298" s="39">
        <v>354110916</v>
      </c>
      <c r="G3298" s="39">
        <v>0</v>
      </c>
      <c r="H3298" s="39">
        <v>3</v>
      </c>
      <c r="I3298" s="132">
        <v>9.7209999999999994E-4</v>
      </c>
      <c r="J3298" s="132">
        <v>0</v>
      </c>
      <c r="K3298" s="132">
        <v>9.7209999999999994E-4</v>
      </c>
      <c r="L3298" s="133">
        <v>0</v>
      </c>
      <c r="M3298" s="132">
        <v>0</v>
      </c>
      <c r="N3298" s="132">
        <v>0</v>
      </c>
      <c r="O3298" s="132">
        <v>2.5460000000000001E-4</v>
      </c>
      <c r="P3298" s="132">
        <v>0</v>
      </c>
      <c r="Q3298" s="140">
        <v>0</v>
      </c>
      <c r="R3298" s="134">
        <v>0</v>
      </c>
      <c r="S3298" s="122">
        <f t="shared" si="102"/>
        <v>0</v>
      </c>
      <c r="T3298" s="122">
        <f t="shared" si="103"/>
        <v>100</v>
      </c>
    </row>
    <row r="3299" spans="1:20" x14ac:dyDescent="0.25">
      <c r="A3299" s="3">
        <v>2014</v>
      </c>
      <c r="B3299" s="2" t="s">
        <v>465</v>
      </c>
      <c r="C3299" s="1">
        <v>3541109</v>
      </c>
      <c r="D3299" s="4">
        <v>16</v>
      </c>
      <c r="E3299" s="6">
        <v>20</v>
      </c>
      <c r="F3299" s="39">
        <v>354110920</v>
      </c>
      <c r="G3299" s="39">
        <v>0</v>
      </c>
      <c r="H3299" s="39">
        <v>0</v>
      </c>
      <c r="I3299" s="132">
        <v>0</v>
      </c>
      <c r="J3299" s="132">
        <v>0</v>
      </c>
      <c r="K3299" s="132">
        <v>0</v>
      </c>
      <c r="L3299" s="133">
        <v>0</v>
      </c>
      <c r="M3299" s="132">
        <v>0</v>
      </c>
      <c r="N3299" s="132">
        <v>0</v>
      </c>
      <c r="O3299" s="132">
        <v>0</v>
      </c>
      <c r="P3299" s="132">
        <v>0</v>
      </c>
      <c r="Q3299" s="140">
        <v>0</v>
      </c>
      <c r="R3299" s="134">
        <v>0</v>
      </c>
      <c r="S3299" s="122">
        <f t="shared" si="102"/>
        <v>0</v>
      </c>
      <c r="T3299" s="122">
        <f t="shared" si="103"/>
        <v>0</v>
      </c>
    </row>
    <row r="3300" spans="1:20" x14ac:dyDescent="0.25">
      <c r="A3300" s="3">
        <v>2014</v>
      </c>
      <c r="B3300" s="2" t="s">
        <v>466</v>
      </c>
      <c r="C3300" s="1">
        <v>3541208</v>
      </c>
      <c r="D3300" s="4">
        <v>22</v>
      </c>
      <c r="E3300" s="6">
        <v>22</v>
      </c>
      <c r="F3300" s="39">
        <v>354120822</v>
      </c>
      <c r="G3300" s="39">
        <v>7</v>
      </c>
      <c r="H3300" s="39">
        <v>24</v>
      </c>
      <c r="I3300" s="132">
        <v>4.8082100000000003E-2</v>
      </c>
      <c r="J3300" s="132">
        <v>2.2830999999999997E-2</v>
      </c>
      <c r="K3300" s="132">
        <v>2.5251100000000002E-2</v>
      </c>
      <c r="L3300" s="133">
        <v>0</v>
      </c>
      <c r="M3300" s="132">
        <v>2.4219900000000003E-2</v>
      </c>
      <c r="N3300" s="132">
        <v>9.7E-5</v>
      </c>
      <c r="O3300" s="132">
        <v>1.97466E-2</v>
      </c>
      <c r="P3300" s="132">
        <v>3.2591999999999999E-3</v>
      </c>
      <c r="Q3300" s="140">
        <v>1</v>
      </c>
      <c r="R3300" s="134">
        <v>20</v>
      </c>
      <c r="S3300" s="122">
        <f t="shared" si="102"/>
        <v>22.58064516129032</v>
      </c>
      <c r="T3300" s="122">
        <f t="shared" si="103"/>
        <v>77.41935483870968</v>
      </c>
    </row>
    <row r="3301" spans="1:20" x14ac:dyDescent="0.25">
      <c r="A3301" s="3">
        <v>2014</v>
      </c>
      <c r="B3301" s="2" t="s">
        <v>466</v>
      </c>
      <c r="C3301" s="1">
        <v>3541208</v>
      </c>
      <c r="D3301" s="4">
        <v>22</v>
      </c>
      <c r="E3301" s="6">
        <v>21</v>
      </c>
      <c r="F3301" s="39">
        <v>354120821</v>
      </c>
      <c r="G3301" s="39">
        <v>0</v>
      </c>
      <c r="H3301" s="39">
        <v>1</v>
      </c>
      <c r="I3301" s="132">
        <v>5.7599999999999997E-5</v>
      </c>
      <c r="J3301" s="132">
        <v>0</v>
      </c>
      <c r="K3301" s="132">
        <v>5.7599999999999997E-5</v>
      </c>
      <c r="L3301" s="133">
        <v>0</v>
      </c>
      <c r="M3301" s="132">
        <v>0</v>
      </c>
      <c r="N3301" s="132">
        <v>0</v>
      </c>
      <c r="O3301" s="132">
        <v>0</v>
      </c>
      <c r="P3301" s="132">
        <v>0</v>
      </c>
      <c r="Q3301" s="140">
        <v>0</v>
      </c>
      <c r="R3301" s="134">
        <v>1</v>
      </c>
      <c r="S3301" s="122">
        <f t="shared" si="102"/>
        <v>0</v>
      </c>
      <c r="T3301" s="122">
        <f t="shared" si="103"/>
        <v>100</v>
      </c>
    </row>
    <row r="3302" spans="1:20" x14ac:dyDescent="0.25">
      <c r="A3302" s="3">
        <v>2014</v>
      </c>
      <c r="B3302" s="2" t="s">
        <v>467</v>
      </c>
      <c r="C3302" s="1">
        <v>3541307</v>
      </c>
      <c r="D3302" s="4">
        <v>22</v>
      </c>
      <c r="E3302" s="6">
        <v>22</v>
      </c>
      <c r="F3302" s="39">
        <v>354130722</v>
      </c>
      <c r="G3302" s="39">
        <v>2</v>
      </c>
      <c r="H3302" s="39">
        <v>27</v>
      </c>
      <c r="I3302" s="132">
        <v>0.26189229999999997</v>
      </c>
      <c r="J3302" s="132">
        <v>0.14922160000000001</v>
      </c>
      <c r="K3302" s="132">
        <v>0.11267069999999997</v>
      </c>
      <c r="L3302" s="133">
        <v>0.15454006088280062</v>
      </c>
      <c r="M3302" s="132">
        <v>6.6111E-3</v>
      </c>
      <c r="N3302" s="132">
        <v>9.7730299999999992E-2</v>
      </c>
      <c r="O3302" s="132">
        <v>0.15659199999999998</v>
      </c>
      <c r="P3302" s="132">
        <v>0</v>
      </c>
      <c r="Q3302" s="140">
        <v>0</v>
      </c>
      <c r="R3302" s="134">
        <v>0</v>
      </c>
      <c r="S3302" s="122">
        <f t="shared" si="102"/>
        <v>6.8965517241379306</v>
      </c>
      <c r="T3302" s="122">
        <f t="shared" si="103"/>
        <v>93.103448275862064</v>
      </c>
    </row>
    <row r="3303" spans="1:20" x14ac:dyDescent="0.25">
      <c r="A3303" s="3">
        <v>2014</v>
      </c>
      <c r="B3303" s="2" t="s">
        <v>467</v>
      </c>
      <c r="C3303" s="1">
        <v>3541307</v>
      </c>
      <c r="D3303" s="4">
        <v>22</v>
      </c>
      <c r="E3303" s="6">
        <v>21</v>
      </c>
      <c r="F3303" s="39">
        <v>354130721</v>
      </c>
      <c r="G3303" s="39">
        <v>0</v>
      </c>
      <c r="H3303" s="39">
        <v>1</v>
      </c>
      <c r="I3303" s="132">
        <v>2.3795999999999999E-3</v>
      </c>
      <c r="J3303" s="132">
        <v>0</v>
      </c>
      <c r="K3303" s="132">
        <v>2.3795999999999999E-3</v>
      </c>
      <c r="L3303" s="133">
        <v>2.2491183409436837E-2</v>
      </c>
      <c r="M3303" s="132">
        <v>2.3795999999999999E-3</v>
      </c>
      <c r="N3303" s="132">
        <v>0</v>
      </c>
      <c r="O3303" s="132">
        <v>0</v>
      </c>
      <c r="P3303" s="132">
        <v>0</v>
      </c>
      <c r="Q3303" s="140">
        <v>0</v>
      </c>
      <c r="R3303" s="134">
        <v>0</v>
      </c>
      <c r="S3303" s="122">
        <f t="shared" si="102"/>
        <v>0</v>
      </c>
      <c r="T3303" s="122">
        <f t="shared" si="103"/>
        <v>100</v>
      </c>
    </row>
    <row r="3304" spans="1:20" x14ac:dyDescent="0.25">
      <c r="A3304" s="3">
        <v>2014</v>
      </c>
      <c r="B3304" s="2" t="s">
        <v>468</v>
      </c>
      <c r="C3304" s="1">
        <v>3541406</v>
      </c>
      <c r="D3304" s="4">
        <v>22</v>
      </c>
      <c r="E3304" s="6">
        <v>22</v>
      </c>
      <c r="F3304" s="39">
        <v>354140622</v>
      </c>
      <c r="G3304" s="39">
        <v>3</v>
      </c>
      <c r="H3304" s="39">
        <v>232</v>
      </c>
      <c r="I3304" s="132">
        <v>0.33912779999999998</v>
      </c>
      <c r="J3304" s="132">
        <v>0.23554159999999999</v>
      </c>
      <c r="K3304" s="132">
        <v>0.10358620000000002</v>
      </c>
      <c r="L3304" s="133">
        <v>0</v>
      </c>
      <c r="M3304" s="132">
        <v>0.23577190000000001</v>
      </c>
      <c r="N3304" s="132">
        <v>5.3935500000000004E-2</v>
      </c>
      <c r="O3304" s="132">
        <v>9.147300000000004E-3</v>
      </c>
      <c r="P3304" s="132">
        <v>6.0699999999999998E-5</v>
      </c>
      <c r="Q3304" s="140">
        <v>1</v>
      </c>
      <c r="R3304" s="134">
        <v>62</v>
      </c>
      <c r="S3304" s="122">
        <f t="shared" si="102"/>
        <v>1.2765957446808509</v>
      </c>
      <c r="T3304" s="122">
        <f t="shared" si="103"/>
        <v>98.723404255319153</v>
      </c>
    </row>
    <row r="3305" spans="1:20" x14ac:dyDescent="0.25">
      <c r="A3305" s="3">
        <v>2014</v>
      </c>
      <c r="B3305" s="2" t="s">
        <v>468</v>
      </c>
      <c r="C3305" s="1">
        <v>3541406</v>
      </c>
      <c r="D3305" s="4">
        <v>22</v>
      </c>
      <c r="E3305" s="6">
        <v>21</v>
      </c>
      <c r="F3305" s="39">
        <v>354140621</v>
      </c>
      <c r="G3305" s="39">
        <v>4</v>
      </c>
      <c r="H3305" s="39">
        <v>12</v>
      </c>
      <c r="I3305" s="132">
        <v>4.9957999999999999E-3</v>
      </c>
      <c r="J3305" s="132">
        <v>3.1589999999999999E-3</v>
      </c>
      <c r="K3305" s="132">
        <v>1.8368E-3</v>
      </c>
      <c r="L3305" s="133">
        <v>0</v>
      </c>
      <c r="M3305" s="132">
        <v>0</v>
      </c>
      <c r="N3305" s="132">
        <v>1.4873E-3</v>
      </c>
      <c r="O3305" s="132">
        <v>1.1759000000000001E-3</v>
      </c>
      <c r="P3305" s="132">
        <v>2.0062000000000001E-3</v>
      </c>
      <c r="Q3305" s="140">
        <v>1</v>
      </c>
      <c r="R3305" s="134">
        <v>15</v>
      </c>
      <c r="S3305" s="122">
        <f t="shared" si="102"/>
        <v>25</v>
      </c>
      <c r="T3305" s="122">
        <f t="shared" si="103"/>
        <v>75</v>
      </c>
    </row>
    <row r="3306" spans="1:20" x14ac:dyDescent="0.25">
      <c r="A3306" s="3">
        <v>2014</v>
      </c>
      <c r="B3306" s="2" t="s">
        <v>469</v>
      </c>
      <c r="C3306" s="1">
        <v>3541505</v>
      </c>
      <c r="D3306" s="4">
        <v>22</v>
      </c>
      <c r="E3306" s="6">
        <v>22</v>
      </c>
      <c r="F3306" s="39">
        <v>354150522</v>
      </c>
      <c r="G3306" s="39">
        <v>0</v>
      </c>
      <c r="H3306" s="39">
        <v>12</v>
      </c>
      <c r="I3306" s="132">
        <v>2.5858600000000002E-2</v>
      </c>
      <c r="J3306" s="132">
        <v>0</v>
      </c>
      <c r="K3306" s="132">
        <v>2.5858600000000002E-2</v>
      </c>
      <c r="L3306" s="133">
        <v>0</v>
      </c>
      <c r="M3306" s="132">
        <v>4.3172000000000002E-3</v>
      </c>
      <c r="N3306" s="132">
        <v>2.09576E-2</v>
      </c>
      <c r="O3306" s="132">
        <v>0</v>
      </c>
      <c r="P3306" s="132">
        <v>0</v>
      </c>
      <c r="Q3306" s="140">
        <v>0</v>
      </c>
      <c r="R3306" s="134">
        <v>13</v>
      </c>
      <c r="S3306" s="122">
        <f t="shared" si="102"/>
        <v>0</v>
      </c>
      <c r="T3306" s="122">
        <f t="shared" si="103"/>
        <v>100</v>
      </c>
    </row>
    <row r="3307" spans="1:20" x14ac:dyDescent="0.25">
      <c r="A3307" s="3">
        <v>2014</v>
      </c>
      <c r="B3307" s="2" t="s">
        <v>469</v>
      </c>
      <c r="C3307" s="1">
        <v>3541505</v>
      </c>
      <c r="D3307" s="4">
        <v>22</v>
      </c>
      <c r="E3307" s="6">
        <v>21</v>
      </c>
      <c r="F3307" s="39">
        <v>354150521</v>
      </c>
      <c r="G3307" s="39">
        <v>0</v>
      </c>
      <c r="H3307" s="39">
        <v>13</v>
      </c>
      <c r="I3307" s="132">
        <v>7.7939999999999986E-4</v>
      </c>
      <c r="J3307" s="132">
        <v>0</v>
      </c>
      <c r="K3307" s="132">
        <v>7.7939999999999986E-4</v>
      </c>
      <c r="L3307" s="133">
        <v>0</v>
      </c>
      <c r="M3307" s="132">
        <v>4.6589999999999999E-4</v>
      </c>
      <c r="N3307" s="132">
        <v>0</v>
      </c>
      <c r="O3307" s="132">
        <v>2.6199999999999997E-4</v>
      </c>
      <c r="P3307" s="132">
        <v>0</v>
      </c>
      <c r="Q3307" s="140">
        <v>0</v>
      </c>
      <c r="R3307" s="134">
        <v>0</v>
      </c>
      <c r="S3307" s="122">
        <f t="shared" si="102"/>
        <v>0</v>
      </c>
      <c r="T3307" s="122">
        <f t="shared" si="103"/>
        <v>100</v>
      </c>
    </row>
    <row r="3308" spans="1:20" x14ac:dyDescent="0.25">
      <c r="A3308" s="3">
        <v>2014</v>
      </c>
      <c r="B3308" s="2" t="s">
        <v>470</v>
      </c>
      <c r="C3308" s="1">
        <v>3541604</v>
      </c>
      <c r="D3308" s="4">
        <v>19</v>
      </c>
      <c r="E3308" s="6">
        <v>19</v>
      </c>
      <c r="F3308" s="39">
        <v>354160419</v>
      </c>
      <c r="G3308" s="39">
        <v>6</v>
      </c>
      <c r="H3308" s="39">
        <v>46</v>
      </c>
      <c r="I3308" s="132">
        <v>0.22906749999999998</v>
      </c>
      <c r="J3308" s="132">
        <v>0.11029159999999999</v>
      </c>
      <c r="K3308" s="132">
        <v>0.11877589999999998</v>
      </c>
      <c r="L3308" s="133">
        <v>0</v>
      </c>
      <c r="M3308" s="132">
        <v>3.4861100000000006E-2</v>
      </c>
      <c r="N3308" s="132">
        <v>0.17947839999999998</v>
      </c>
      <c r="O3308" s="132">
        <v>6.667E-4</v>
      </c>
      <c r="P3308" s="132">
        <v>0</v>
      </c>
      <c r="Q3308" s="140">
        <v>3</v>
      </c>
      <c r="R3308" s="134">
        <v>2</v>
      </c>
      <c r="S3308" s="122">
        <f t="shared" si="102"/>
        <v>11.538461538461538</v>
      </c>
      <c r="T3308" s="122">
        <f t="shared" si="103"/>
        <v>88.461538461538453</v>
      </c>
    </row>
    <row r="3309" spans="1:20" x14ac:dyDescent="0.25">
      <c r="A3309" s="3">
        <v>2014</v>
      </c>
      <c r="B3309" s="2" t="s">
        <v>470</v>
      </c>
      <c r="C3309" s="1">
        <v>3541604</v>
      </c>
      <c r="D3309" s="4">
        <v>19</v>
      </c>
      <c r="E3309" s="6">
        <v>16</v>
      </c>
      <c r="F3309" s="39">
        <v>354160416</v>
      </c>
      <c r="G3309" s="39">
        <v>1</v>
      </c>
      <c r="H3309" s="39">
        <v>1</v>
      </c>
      <c r="I3309" s="132">
        <v>6.4351999999999994E-3</v>
      </c>
      <c r="J3309" s="132">
        <v>6.4235999999999998E-3</v>
      </c>
      <c r="K3309" s="132">
        <v>1.1600000000000001E-5</v>
      </c>
      <c r="L3309" s="133">
        <v>0</v>
      </c>
      <c r="M3309" s="132">
        <v>0</v>
      </c>
      <c r="N3309" s="132">
        <v>0</v>
      </c>
      <c r="O3309" s="132">
        <v>0</v>
      </c>
      <c r="P3309" s="132">
        <v>6.4235999999999998E-3</v>
      </c>
      <c r="Q3309" s="140">
        <v>0</v>
      </c>
      <c r="R3309" s="134">
        <v>0</v>
      </c>
      <c r="S3309" s="122">
        <f t="shared" si="102"/>
        <v>50</v>
      </c>
      <c r="T3309" s="122">
        <f t="shared" si="103"/>
        <v>50</v>
      </c>
    </row>
    <row r="3310" spans="1:20" x14ac:dyDescent="0.25">
      <c r="A3310" s="3">
        <v>2014</v>
      </c>
      <c r="B3310" s="2" t="s">
        <v>470</v>
      </c>
      <c r="C3310" s="1">
        <v>3541604</v>
      </c>
      <c r="D3310" s="4">
        <v>19</v>
      </c>
      <c r="E3310" s="6">
        <v>20</v>
      </c>
      <c r="F3310" s="39">
        <v>354160420</v>
      </c>
      <c r="G3310" s="39">
        <v>0</v>
      </c>
      <c r="H3310" s="39">
        <v>1</v>
      </c>
      <c r="I3310" s="132">
        <v>3.4700000000000003E-5</v>
      </c>
      <c r="J3310" s="132">
        <v>0</v>
      </c>
      <c r="K3310" s="132">
        <v>3.4700000000000003E-5</v>
      </c>
      <c r="L3310" s="133">
        <v>0</v>
      </c>
      <c r="M3310" s="132">
        <v>0</v>
      </c>
      <c r="N3310" s="132">
        <v>0</v>
      </c>
      <c r="O3310" s="132">
        <v>0</v>
      </c>
      <c r="P3310" s="132">
        <v>0</v>
      </c>
      <c r="Q3310" s="140">
        <v>0</v>
      </c>
      <c r="R3310" s="134">
        <v>0</v>
      </c>
      <c r="S3310" s="122">
        <f t="shared" si="102"/>
        <v>0</v>
      </c>
      <c r="T3310" s="122">
        <f t="shared" si="103"/>
        <v>100</v>
      </c>
    </row>
    <row r="3311" spans="1:20" x14ac:dyDescent="0.25">
      <c r="A3311" s="3">
        <v>2014</v>
      </c>
      <c r="B3311" s="2" t="s">
        <v>471</v>
      </c>
      <c r="C3311" s="1">
        <v>3541653</v>
      </c>
      <c r="D3311" s="4">
        <v>10</v>
      </c>
      <c r="E3311" s="6">
        <v>10</v>
      </c>
      <c r="F3311" s="39">
        <v>354165310</v>
      </c>
      <c r="G3311" s="39">
        <v>18</v>
      </c>
      <c r="H3311" s="39">
        <v>7</v>
      </c>
      <c r="I3311" s="132">
        <v>0.2357658</v>
      </c>
      <c r="J3311" s="132">
        <v>0.23505399999999999</v>
      </c>
      <c r="K3311" s="132">
        <v>7.1179999999999995E-4</v>
      </c>
      <c r="L3311" s="133">
        <v>0</v>
      </c>
      <c r="M3311" s="132">
        <v>2.3839999999999999E-4</v>
      </c>
      <c r="N3311" s="132">
        <v>0</v>
      </c>
      <c r="O3311" s="132">
        <v>0.23505399999999999</v>
      </c>
      <c r="P3311" s="132">
        <v>0</v>
      </c>
      <c r="Q3311" s="140">
        <v>25</v>
      </c>
      <c r="R3311" s="134">
        <v>6</v>
      </c>
      <c r="S3311" s="122">
        <f t="shared" si="102"/>
        <v>72</v>
      </c>
      <c r="T3311" s="122">
        <f t="shared" si="103"/>
        <v>28.000000000000004</v>
      </c>
    </row>
    <row r="3312" spans="1:20" x14ac:dyDescent="0.25">
      <c r="A3312" s="3">
        <v>2014</v>
      </c>
      <c r="B3312" s="2" t="s">
        <v>472</v>
      </c>
      <c r="C3312" s="1">
        <v>3541703</v>
      </c>
      <c r="D3312" s="4">
        <v>17</v>
      </c>
      <c r="E3312" s="6">
        <v>17</v>
      </c>
      <c r="F3312" s="39">
        <v>354170317</v>
      </c>
      <c r="G3312" s="39">
        <v>7</v>
      </c>
      <c r="H3312" s="39">
        <v>2</v>
      </c>
      <c r="I3312" s="132">
        <v>8.7202700000000008E-2</v>
      </c>
      <c r="J3312" s="132">
        <v>8.712170000000001E-2</v>
      </c>
      <c r="K3312" s="132">
        <v>8.1000000000000004E-5</v>
      </c>
      <c r="L3312" s="133">
        <v>0</v>
      </c>
      <c r="M3312" s="132">
        <v>0</v>
      </c>
      <c r="N3312" s="132">
        <v>2.4305500000000001E-2</v>
      </c>
      <c r="O3312" s="132">
        <v>6.28972E-2</v>
      </c>
      <c r="P3312" s="132">
        <v>0</v>
      </c>
      <c r="Q3312" s="140">
        <v>2</v>
      </c>
      <c r="R3312" s="134">
        <v>0</v>
      </c>
      <c r="S3312" s="122">
        <f t="shared" si="102"/>
        <v>77.777777777777786</v>
      </c>
      <c r="T3312" s="122">
        <f t="shared" si="103"/>
        <v>22.222222222222221</v>
      </c>
    </row>
    <row r="3313" spans="1:20" x14ac:dyDescent="0.25">
      <c r="A3313" s="3">
        <v>2014</v>
      </c>
      <c r="B3313" s="2" t="s">
        <v>472</v>
      </c>
      <c r="C3313" s="1">
        <v>3541703</v>
      </c>
      <c r="D3313" s="4">
        <v>17</v>
      </c>
      <c r="E3313" s="6">
        <v>21</v>
      </c>
      <c r="F3313" s="39">
        <v>354170321</v>
      </c>
      <c r="G3313" s="39">
        <v>11</v>
      </c>
      <c r="H3313" s="39">
        <v>15</v>
      </c>
      <c r="I3313" s="132">
        <v>0.39583259999999998</v>
      </c>
      <c r="J3313" s="132">
        <v>0.29796280000000003</v>
      </c>
      <c r="K3313" s="132">
        <v>9.7869799999999979E-2</v>
      </c>
      <c r="L3313" s="133">
        <v>0</v>
      </c>
      <c r="M3313" s="132">
        <v>0</v>
      </c>
      <c r="N3313" s="132">
        <v>0.2255788</v>
      </c>
      <c r="O3313" s="132">
        <v>0.16610119999999998</v>
      </c>
      <c r="P3313" s="132">
        <v>4.1473999999999999E-3</v>
      </c>
      <c r="Q3313" s="140">
        <v>0</v>
      </c>
      <c r="R3313" s="134">
        <v>1</v>
      </c>
      <c r="S3313" s="122">
        <f t="shared" si="102"/>
        <v>42.307692307692307</v>
      </c>
      <c r="T3313" s="122">
        <f t="shared" si="103"/>
        <v>57.692307692307686</v>
      </c>
    </row>
    <row r="3314" spans="1:20" x14ac:dyDescent="0.25">
      <c r="A3314" s="3">
        <v>2014</v>
      </c>
      <c r="B3314" s="2" t="s">
        <v>473</v>
      </c>
      <c r="C3314" s="1">
        <v>3541802</v>
      </c>
      <c r="D3314" s="4">
        <v>20</v>
      </c>
      <c r="E3314" s="6">
        <v>20</v>
      </c>
      <c r="F3314" s="39">
        <v>354180220</v>
      </c>
      <c r="G3314" s="39">
        <v>0</v>
      </c>
      <c r="H3314" s="39">
        <v>4</v>
      </c>
      <c r="I3314" s="132">
        <v>7.1722000000000001E-3</v>
      </c>
      <c r="J3314" s="132">
        <v>0</v>
      </c>
      <c r="K3314" s="132">
        <v>7.1722000000000001E-3</v>
      </c>
      <c r="L3314" s="133">
        <v>0</v>
      </c>
      <c r="M3314" s="132">
        <v>7.1722000000000001E-3</v>
      </c>
      <c r="N3314" s="132">
        <v>0</v>
      </c>
      <c r="O3314" s="132">
        <v>0</v>
      </c>
      <c r="P3314" s="132">
        <v>0</v>
      </c>
      <c r="Q3314" s="140">
        <v>3</v>
      </c>
      <c r="R3314" s="134">
        <v>2</v>
      </c>
      <c r="S3314" s="122">
        <f t="shared" si="102"/>
        <v>0</v>
      </c>
      <c r="T3314" s="122">
        <f t="shared" si="103"/>
        <v>100</v>
      </c>
    </row>
    <row r="3315" spans="1:20" x14ac:dyDescent="0.25">
      <c r="A3315" s="3">
        <v>2014</v>
      </c>
      <c r="B3315" s="2" t="s">
        <v>474</v>
      </c>
      <c r="C3315" s="1">
        <v>3541901</v>
      </c>
      <c r="D3315" s="4">
        <v>2</v>
      </c>
      <c r="E3315" s="6">
        <v>2</v>
      </c>
      <c r="F3315" s="39">
        <v>35419012</v>
      </c>
      <c r="G3315" s="39">
        <v>6</v>
      </c>
      <c r="H3315" s="39">
        <v>3</v>
      </c>
      <c r="I3315" s="132">
        <v>3.5044999999999986E-2</v>
      </c>
      <c r="J3315" s="132">
        <v>3.4362199999999989E-2</v>
      </c>
      <c r="K3315" s="132">
        <v>6.8280000000000001E-4</v>
      </c>
      <c r="L3315" s="133">
        <v>2.1308980213089802E-3</v>
      </c>
      <c r="M3315" s="132">
        <v>3.4166700000000001E-2</v>
      </c>
      <c r="N3315" s="132">
        <v>5.0920000000000002E-4</v>
      </c>
      <c r="O3315" s="132">
        <v>0</v>
      </c>
      <c r="P3315" s="132">
        <v>1.7239999999999999E-4</v>
      </c>
      <c r="Q3315" s="140">
        <v>3</v>
      </c>
      <c r="R3315" s="134">
        <v>10</v>
      </c>
      <c r="S3315" s="122">
        <f t="shared" si="102"/>
        <v>66.666666666666657</v>
      </c>
      <c r="T3315" s="122">
        <f t="shared" si="103"/>
        <v>33.333333333333329</v>
      </c>
    </row>
    <row r="3316" spans="1:20" x14ac:dyDescent="0.25">
      <c r="A3316" s="3">
        <v>2014</v>
      </c>
      <c r="B3316" s="2" t="s">
        <v>475</v>
      </c>
      <c r="C3316" s="1">
        <v>3542008</v>
      </c>
      <c r="D3316" s="4">
        <v>20</v>
      </c>
      <c r="E3316" s="6">
        <v>20</v>
      </c>
      <c r="F3316" s="39">
        <v>354200820</v>
      </c>
      <c r="G3316" s="39">
        <v>0</v>
      </c>
      <c r="H3316" s="39">
        <v>5</v>
      </c>
      <c r="I3316" s="132">
        <v>1.22927E-2</v>
      </c>
      <c r="J3316" s="132">
        <v>0</v>
      </c>
      <c r="K3316" s="132">
        <v>1.22927E-2</v>
      </c>
      <c r="L3316" s="133">
        <v>0</v>
      </c>
      <c r="M3316" s="132">
        <v>1.1657300000000001E-2</v>
      </c>
      <c r="N3316" s="132">
        <v>6.3539999999999994E-4</v>
      </c>
      <c r="O3316" s="132">
        <v>0</v>
      </c>
      <c r="P3316" s="132">
        <v>0</v>
      </c>
      <c r="Q3316" s="140">
        <v>0</v>
      </c>
      <c r="R3316" s="134">
        <v>0</v>
      </c>
      <c r="S3316" s="122">
        <f t="shared" si="102"/>
        <v>0</v>
      </c>
      <c r="T3316" s="122">
        <f t="shared" si="103"/>
        <v>100</v>
      </c>
    </row>
    <row r="3317" spans="1:20" x14ac:dyDescent="0.25">
      <c r="A3317" s="3">
        <v>2014</v>
      </c>
      <c r="B3317" s="2" t="s">
        <v>475</v>
      </c>
      <c r="C3317" s="1">
        <v>3542008</v>
      </c>
      <c r="D3317" s="4">
        <v>20</v>
      </c>
      <c r="E3317" s="6">
        <v>21</v>
      </c>
      <c r="F3317" s="39">
        <v>354200821</v>
      </c>
      <c r="G3317" s="39">
        <v>2</v>
      </c>
      <c r="H3317" s="39">
        <v>0</v>
      </c>
      <c r="I3317" s="132">
        <v>2.8700000000000002E-3</v>
      </c>
      <c r="J3317" s="132">
        <v>2.8700000000000002E-3</v>
      </c>
      <c r="K3317" s="132">
        <v>0</v>
      </c>
      <c r="L3317" s="133">
        <v>0</v>
      </c>
      <c r="M3317" s="132">
        <v>0</v>
      </c>
      <c r="N3317" s="132">
        <v>3.8190000000000001E-4</v>
      </c>
      <c r="O3317" s="132">
        <v>0</v>
      </c>
      <c r="P3317" s="132">
        <v>2.4881E-3</v>
      </c>
      <c r="Q3317" s="140">
        <v>3</v>
      </c>
      <c r="R3317" s="134">
        <v>5</v>
      </c>
      <c r="S3317" s="122">
        <f t="shared" si="102"/>
        <v>100</v>
      </c>
      <c r="T3317" s="122">
        <f t="shared" si="103"/>
        <v>0</v>
      </c>
    </row>
    <row r="3318" spans="1:20" x14ac:dyDescent="0.25">
      <c r="A3318" s="3">
        <v>2014</v>
      </c>
      <c r="B3318" s="2" t="s">
        <v>476</v>
      </c>
      <c r="C3318" s="1">
        <v>3542107</v>
      </c>
      <c r="D3318" s="4">
        <v>5</v>
      </c>
      <c r="E3318" s="6">
        <v>5</v>
      </c>
      <c r="F3318" s="39">
        <v>35421075</v>
      </c>
      <c r="G3318" s="39">
        <v>5</v>
      </c>
      <c r="H3318" s="39">
        <v>19</v>
      </c>
      <c r="I3318" s="132">
        <v>0.59667200000000009</v>
      </c>
      <c r="J3318" s="132">
        <v>0.56407850000000004</v>
      </c>
      <c r="K3318" s="132">
        <v>3.2593499999999997E-2</v>
      </c>
      <c r="L3318" s="133">
        <v>0</v>
      </c>
      <c r="M3318" s="132">
        <v>4.8784599999999997E-2</v>
      </c>
      <c r="N3318" s="132">
        <v>0.54272670000000001</v>
      </c>
      <c r="O3318" s="132">
        <v>2.4118E-3</v>
      </c>
      <c r="P3318" s="132">
        <v>0</v>
      </c>
      <c r="Q3318" s="140">
        <v>6</v>
      </c>
      <c r="R3318" s="134">
        <v>2</v>
      </c>
      <c r="S3318" s="122">
        <f t="shared" si="102"/>
        <v>20.833333333333336</v>
      </c>
      <c r="T3318" s="122">
        <f t="shared" si="103"/>
        <v>79.166666666666657</v>
      </c>
    </row>
    <row r="3319" spans="1:20" x14ac:dyDescent="0.25">
      <c r="A3319" s="3">
        <v>2014</v>
      </c>
      <c r="B3319" s="2" t="s">
        <v>476</v>
      </c>
      <c r="C3319" s="1">
        <v>3542107</v>
      </c>
      <c r="D3319" s="4">
        <v>5</v>
      </c>
      <c r="E3319" s="6">
        <v>10</v>
      </c>
      <c r="F3319" s="39">
        <v>354210710</v>
      </c>
      <c r="G3319" s="39">
        <v>3</v>
      </c>
      <c r="H3319" s="39">
        <v>0</v>
      </c>
      <c r="I3319" s="132">
        <v>3.4918400000000002E-2</v>
      </c>
      <c r="J3319" s="132">
        <v>3.4918400000000002E-2</v>
      </c>
      <c r="K3319" s="132">
        <v>0</v>
      </c>
      <c r="L3319" s="133">
        <v>0</v>
      </c>
      <c r="M3319" s="132">
        <v>0</v>
      </c>
      <c r="N3319" s="132">
        <v>0</v>
      </c>
      <c r="O3319" s="132">
        <v>3.0288800000000001E-2</v>
      </c>
      <c r="P3319" s="132">
        <v>4.6296000000000002E-3</v>
      </c>
      <c r="Q3319" s="140">
        <v>4</v>
      </c>
      <c r="R3319" s="134">
        <v>0</v>
      </c>
      <c r="S3319" s="122">
        <f t="shared" si="102"/>
        <v>100</v>
      </c>
      <c r="T3319" s="122">
        <f t="shared" si="103"/>
        <v>0</v>
      </c>
    </row>
    <row r="3320" spans="1:20" x14ac:dyDescent="0.25">
      <c r="A3320" s="3">
        <v>2014</v>
      </c>
      <c r="B3320" s="2" t="s">
        <v>477</v>
      </c>
      <c r="C3320" s="1">
        <v>3542206</v>
      </c>
      <c r="D3320" s="4">
        <v>17</v>
      </c>
      <c r="E3320" s="6">
        <v>17</v>
      </c>
      <c r="F3320" s="39">
        <v>354220617</v>
      </c>
      <c r="G3320" s="39">
        <v>9</v>
      </c>
      <c r="H3320" s="39">
        <v>15</v>
      </c>
      <c r="I3320" s="132">
        <v>2.1898000000000001E-2</v>
      </c>
      <c r="J3320" s="132">
        <v>1.2563700000000002E-2</v>
      </c>
      <c r="K3320" s="132">
        <v>9.3343000000000002E-3</v>
      </c>
      <c r="L3320" s="133">
        <v>0</v>
      </c>
      <c r="M3320" s="132">
        <v>0</v>
      </c>
      <c r="N3320" s="132">
        <v>8.1790999999999982E-3</v>
      </c>
      <c r="O3320" s="132">
        <v>1.0866500000000001E-2</v>
      </c>
      <c r="P3320" s="132">
        <v>8.9630000000000005E-4</v>
      </c>
      <c r="Q3320" s="140">
        <v>1</v>
      </c>
      <c r="R3320" s="134">
        <v>6</v>
      </c>
      <c r="S3320" s="122">
        <f t="shared" si="102"/>
        <v>37.5</v>
      </c>
      <c r="T3320" s="122">
        <f t="shared" si="103"/>
        <v>62.5</v>
      </c>
    </row>
    <row r="3321" spans="1:20" x14ac:dyDescent="0.25">
      <c r="A3321" s="3">
        <v>2014</v>
      </c>
      <c r="B3321" s="2" t="s">
        <v>477</v>
      </c>
      <c r="C3321" s="1">
        <v>3542206</v>
      </c>
      <c r="D3321" s="4">
        <v>17</v>
      </c>
      <c r="E3321" s="6">
        <v>21</v>
      </c>
      <c r="F3321" s="39">
        <v>354220621</v>
      </c>
      <c r="G3321" s="39">
        <v>3</v>
      </c>
      <c r="H3321" s="39">
        <v>2</v>
      </c>
      <c r="I3321" s="132">
        <v>0.10205209999999999</v>
      </c>
      <c r="J3321" s="132">
        <v>0.10194439999999999</v>
      </c>
      <c r="K3321" s="132">
        <v>1.077E-4</v>
      </c>
      <c r="L3321" s="133">
        <v>0</v>
      </c>
      <c r="M3321" s="132">
        <v>0</v>
      </c>
      <c r="N3321" s="132">
        <v>0</v>
      </c>
      <c r="O3321" s="132">
        <v>0.10199999999999999</v>
      </c>
      <c r="P3321" s="132">
        <v>0</v>
      </c>
      <c r="Q3321" s="140">
        <v>6</v>
      </c>
      <c r="R3321" s="134">
        <v>1</v>
      </c>
      <c r="S3321" s="122">
        <f t="shared" si="102"/>
        <v>60</v>
      </c>
      <c r="T3321" s="122">
        <f t="shared" si="103"/>
        <v>40</v>
      </c>
    </row>
    <row r="3322" spans="1:20" x14ac:dyDescent="0.25">
      <c r="A3322" s="3">
        <v>2014</v>
      </c>
      <c r="B3322" s="2" t="s">
        <v>477</v>
      </c>
      <c r="C3322" s="1">
        <v>3542206</v>
      </c>
      <c r="D3322" s="4">
        <v>17</v>
      </c>
      <c r="E3322" s="6">
        <v>22</v>
      </c>
      <c r="F3322" s="39">
        <v>354220622</v>
      </c>
      <c r="G3322" s="39">
        <v>1</v>
      </c>
      <c r="H3322" s="39">
        <v>0</v>
      </c>
      <c r="I3322" s="132">
        <v>5.2082999999999999E-3</v>
      </c>
      <c r="J3322" s="132">
        <v>5.2082999999999999E-3</v>
      </c>
      <c r="K3322" s="132">
        <v>0</v>
      </c>
      <c r="L3322" s="133">
        <v>0</v>
      </c>
      <c r="M3322" s="132">
        <v>0</v>
      </c>
      <c r="N3322" s="132">
        <v>0</v>
      </c>
      <c r="O3322" s="132">
        <v>5.2082999999999999E-3</v>
      </c>
      <c r="P3322" s="132">
        <v>0</v>
      </c>
      <c r="Q3322" s="140">
        <v>0</v>
      </c>
      <c r="R3322" s="134">
        <v>3</v>
      </c>
      <c r="S3322" s="122">
        <f t="shared" si="102"/>
        <v>100</v>
      </c>
      <c r="T3322" s="122">
        <f t="shared" si="103"/>
        <v>0</v>
      </c>
    </row>
    <row r="3323" spans="1:20" x14ac:dyDescent="0.25">
      <c r="A3323" s="3">
        <v>2014</v>
      </c>
      <c r="B3323" s="2" t="s">
        <v>478</v>
      </c>
      <c r="C3323" s="1">
        <v>3542305</v>
      </c>
      <c r="D3323" s="4">
        <v>2</v>
      </c>
      <c r="E3323" s="6">
        <v>2</v>
      </c>
      <c r="F3323" s="39">
        <v>35423052</v>
      </c>
      <c r="G3323" s="39">
        <v>9</v>
      </c>
      <c r="H3323" s="39">
        <v>3</v>
      </c>
      <c r="I3323" s="132">
        <v>6.794699999999999E-3</v>
      </c>
      <c r="J3323" s="132">
        <v>5.8837999999999989E-3</v>
      </c>
      <c r="K3323" s="132">
        <v>9.1089999999999997E-4</v>
      </c>
      <c r="L3323" s="133">
        <v>2.0972222222222221E-3</v>
      </c>
      <c r="M3323" s="132">
        <v>5.0000000000000001E-3</v>
      </c>
      <c r="N3323" s="132">
        <v>0</v>
      </c>
      <c r="O3323" s="132">
        <v>1.4482E-3</v>
      </c>
      <c r="P3323" s="132">
        <v>1.4440000000000001E-4</v>
      </c>
      <c r="Q3323" s="140">
        <v>18</v>
      </c>
      <c r="R3323" s="134">
        <v>1</v>
      </c>
      <c r="S3323" s="122">
        <f t="shared" si="102"/>
        <v>75</v>
      </c>
      <c r="T3323" s="122">
        <f t="shared" si="103"/>
        <v>25</v>
      </c>
    </row>
    <row r="3324" spans="1:20" x14ac:dyDescent="0.25">
      <c r="A3324" s="3">
        <v>2014</v>
      </c>
      <c r="B3324" s="2" t="s">
        <v>479</v>
      </c>
      <c r="C3324" s="1">
        <v>3542404</v>
      </c>
      <c r="D3324" s="4">
        <v>22</v>
      </c>
      <c r="E3324" s="6">
        <v>22</v>
      </c>
      <c r="F3324" s="39">
        <v>354240422</v>
      </c>
      <c r="G3324" s="39">
        <v>1</v>
      </c>
      <c r="H3324" s="39">
        <v>41</v>
      </c>
      <c r="I3324" s="132">
        <v>3.6751699999999991E-2</v>
      </c>
      <c r="J3324" s="132">
        <v>4.8230000000000001E-4</v>
      </c>
      <c r="K3324" s="132">
        <v>3.6269399999999993E-2</v>
      </c>
      <c r="L3324" s="133">
        <v>0</v>
      </c>
      <c r="M3324" s="132">
        <v>3.0729099999999992E-2</v>
      </c>
      <c r="N3324" s="132">
        <v>4.0713000000000008E-3</v>
      </c>
      <c r="O3324" s="132">
        <v>1.4919999999999999E-4</v>
      </c>
      <c r="P3324" s="132">
        <v>0</v>
      </c>
      <c r="Q3324" s="140">
        <v>1</v>
      </c>
      <c r="R3324" s="134">
        <v>10</v>
      </c>
      <c r="S3324" s="122">
        <f t="shared" si="102"/>
        <v>2.3809523809523809</v>
      </c>
      <c r="T3324" s="122">
        <f t="shared" si="103"/>
        <v>97.61904761904762</v>
      </c>
    </row>
    <row r="3325" spans="1:20" x14ac:dyDescent="0.25">
      <c r="A3325" s="3">
        <v>2014</v>
      </c>
      <c r="B3325" s="2" t="s">
        <v>479</v>
      </c>
      <c r="C3325" s="1">
        <v>3542404</v>
      </c>
      <c r="D3325" s="4">
        <v>22</v>
      </c>
      <c r="E3325" s="6">
        <v>21</v>
      </c>
      <c r="F3325" s="39">
        <v>354240421</v>
      </c>
      <c r="G3325" s="39">
        <v>0</v>
      </c>
      <c r="H3325" s="39">
        <v>2</v>
      </c>
      <c r="I3325" s="132">
        <v>1.0989999999999999E-4</v>
      </c>
      <c r="J3325" s="132">
        <v>0</v>
      </c>
      <c r="K3325" s="132">
        <v>1.0989999999999999E-4</v>
      </c>
      <c r="L3325" s="133">
        <v>0</v>
      </c>
      <c r="M3325" s="132">
        <v>0</v>
      </c>
      <c r="N3325" s="132">
        <v>0</v>
      </c>
      <c r="O3325" s="132">
        <v>0</v>
      </c>
      <c r="P3325" s="132">
        <v>0</v>
      </c>
      <c r="Q3325" s="140">
        <v>0</v>
      </c>
      <c r="R3325" s="134">
        <v>9</v>
      </c>
      <c r="S3325" s="122">
        <f t="shared" si="102"/>
        <v>0</v>
      </c>
      <c r="T3325" s="122">
        <f t="shared" si="103"/>
        <v>100</v>
      </c>
    </row>
    <row r="3326" spans="1:20" x14ac:dyDescent="0.25">
      <c r="A3326" s="3">
        <v>2014</v>
      </c>
      <c r="B3326" s="2" t="s">
        <v>480</v>
      </c>
      <c r="C3326" s="1">
        <v>3542503</v>
      </c>
      <c r="D3326" s="4">
        <v>16</v>
      </c>
      <c r="E3326" s="6">
        <v>16</v>
      </c>
      <c r="F3326" s="39">
        <v>354250316</v>
      </c>
      <c r="G3326" s="39">
        <v>7</v>
      </c>
      <c r="H3326" s="39">
        <v>13</v>
      </c>
      <c r="I3326" s="132">
        <v>0.18929010000000002</v>
      </c>
      <c r="J3326" s="132">
        <v>0.14396390000000001</v>
      </c>
      <c r="K3326" s="132">
        <v>4.5326199999999997E-2</v>
      </c>
      <c r="L3326" s="133">
        <v>0</v>
      </c>
      <c r="M3326" s="132">
        <v>9.2592000000000004E-3</v>
      </c>
      <c r="N3326" s="132">
        <v>4.07E-5</v>
      </c>
      <c r="O3326" s="132">
        <v>0.17862439999999999</v>
      </c>
      <c r="P3326" s="132">
        <v>2.3149999999999999E-4</v>
      </c>
      <c r="Q3326" s="140">
        <v>2</v>
      </c>
      <c r="R3326" s="134">
        <v>1</v>
      </c>
      <c r="S3326" s="122">
        <f t="shared" si="102"/>
        <v>35</v>
      </c>
      <c r="T3326" s="122">
        <f t="shared" si="103"/>
        <v>65</v>
      </c>
    </row>
    <row r="3327" spans="1:20" x14ac:dyDescent="0.25">
      <c r="A3327" s="3">
        <v>2014</v>
      </c>
      <c r="B3327" s="2" t="s">
        <v>481</v>
      </c>
      <c r="C3327" s="1">
        <v>3542602</v>
      </c>
      <c r="D3327" s="4">
        <v>11</v>
      </c>
      <c r="E3327" s="6">
        <v>11</v>
      </c>
      <c r="F3327" s="39">
        <v>354260211</v>
      </c>
      <c r="G3327" s="39">
        <v>55</v>
      </c>
      <c r="H3327" s="39">
        <v>15</v>
      </c>
      <c r="I3327" s="132">
        <v>9.117680000000003E-2</v>
      </c>
      <c r="J3327" s="132">
        <v>8.2216900000000023E-2</v>
      </c>
      <c r="K3327" s="132">
        <v>8.9599000000000015E-3</v>
      </c>
      <c r="L3327" s="133">
        <v>0.21379207914764078</v>
      </c>
      <c r="M3327" s="132">
        <v>2.5347E-3</v>
      </c>
      <c r="N3327" s="132">
        <v>1.0654E-3</v>
      </c>
      <c r="O3327" s="132">
        <v>7.7600200000000008E-2</v>
      </c>
      <c r="P3327" s="132">
        <v>4.8989000000000003E-3</v>
      </c>
      <c r="Q3327" s="140">
        <v>128</v>
      </c>
      <c r="R3327" s="134">
        <v>50</v>
      </c>
      <c r="S3327" s="122">
        <f t="shared" si="102"/>
        <v>78.571428571428569</v>
      </c>
      <c r="T3327" s="122">
        <f t="shared" si="103"/>
        <v>21.428571428571427</v>
      </c>
    </row>
    <row r="3328" spans="1:20" x14ac:dyDescent="0.25">
      <c r="A3328" s="3">
        <v>2014</v>
      </c>
      <c r="B3328" s="2" t="s">
        <v>482</v>
      </c>
      <c r="C3328" s="1">
        <v>3542701</v>
      </c>
      <c r="D3328" s="4">
        <v>8</v>
      </c>
      <c r="E3328" s="6">
        <v>8</v>
      </c>
      <c r="F3328" s="39">
        <v>35427018</v>
      </c>
      <c r="G3328" s="39">
        <v>5</v>
      </c>
      <c r="H3328" s="39">
        <v>9</v>
      </c>
      <c r="I3328" s="132">
        <v>8.0908999999999981E-2</v>
      </c>
      <c r="J3328" s="132">
        <v>1.3038600000000001E-2</v>
      </c>
      <c r="K3328" s="132">
        <v>6.7870399999999984E-2</v>
      </c>
      <c r="L3328" s="133">
        <v>0</v>
      </c>
      <c r="M3328" s="132">
        <v>6.4814800000000006E-2</v>
      </c>
      <c r="N3328" s="132">
        <v>2.6608999999999999E-3</v>
      </c>
      <c r="O3328" s="132">
        <v>1.16092E-2</v>
      </c>
      <c r="P3328" s="132">
        <v>0</v>
      </c>
      <c r="Q3328" s="140">
        <v>2</v>
      </c>
      <c r="R3328" s="134">
        <v>7</v>
      </c>
      <c r="S3328" s="122">
        <f t="shared" si="102"/>
        <v>35.714285714285715</v>
      </c>
      <c r="T3328" s="122">
        <f t="shared" si="103"/>
        <v>64.285714285714292</v>
      </c>
    </row>
    <row r="3329" spans="1:20" x14ac:dyDescent="0.25">
      <c r="A3329" s="3">
        <v>2014</v>
      </c>
      <c r="B3329" s="2" t="s">
        <v>483</v>
      </c>
      <c r="C3329" s="1">
        <v>3542800</v>
      </c>
      <c r="D3329" s="4">
        <v>11</v>
      </c>
      <c r="E3329" s="6">
        <v>11</v>
      </c>
      <c r="F3329" s="39">
        <v>354280011</v>
      </c>
      <c r="G3329" s="39">
        <v>0</v>
      </c>
      <c r="H3329" s="39">
        <v>0</v>
      </c>
      <c r="I3329" s="132">
        <v>0</v>
      </c>
      <c r="J3329" s="132">
        <v>0</v>
      </c>
      <c r="K3329" s="132">
        <v>0</v>
      </c>
      <c r="L3329" s="133">
        <v>4.3399543378995434E-3</v>
      </c>
      <c r="M3329" s="132">
        <v>0</v>
      </c>
      <c r="N3329" s="132">
        <v>0</v>
      </c>
      <c r="O3329" s="132">
        <v>0</v>
      </c>
      <c r="P3329" s="132">
        <v>0</v>
      </c>
      <c r="Q3329" s="140">
        <v>1</v>
      </c>
      <c r="R3329" s="134">
        <v>1</v>
      </c>
      <c r="S3329" s="122">
        <f t="shared" si="102"/>
        <v>0</v>
      </c>
      <c r="T3329" s="122">
        <f t="shared" si="103"/>
        <v>0</v>
      </c>
    </row>
    <row r="3330" spans="1:20" x14ac:dyDescent="0.25">
      <c r="A3330" s="3">
        <v>2014</v>
      </c>
      <c r="B3330" s="2" t="s">
        <v>484</v>
      </c>
      <c r="C3330" s="1">
        <v>3542909</v>
      </c>
      <c r="D3330" s="4">
        <v>13</v>
      </c>
      <c r="E3330" s="6">
        <v>13</v>
      </c>
      <c r="F3330" s="39">
        <v>354290913</v>
      </c>
      <c r="G3330" s="39">
        <v>39</v>
      </c>
      <c r="H3330" s="39">
        <v>66</v>
      </c>
      <c r="I3330" s="132">
        <v>0.22430989999999995</v>
      </c>
      <c r="J3330" s="132">
        <v>0.11964869999999994</v>
      </c>
      <c r="K3330" s="132">
        <v>0.10466120000000001</v>
      </c>
      <c r="L3330" s="133">
        <v>0</v>
      </c>
      <c r="M3330" s="132">
        <v>3.7851999999999997E-2</v>
      </c>
      <c r="N3330" s="132">
        <v>1.8869999999999998E-4</v>
      </c>
      <c r="O3330" s="132">
        <v>0.16326299999999999</v>
      </c>
      <c r="P3330" s="132">
        <v>1.6521000000000001E-3</v>
      </c>
      <c r="Q3330" s="140">
        <v>23</v>
      </c>
      <c r="R3330" s="134">
        <v>4</v>
      </c>
      <c r="S3330" s="122">
        <f t="shared" si="102"/>
        <v>37.142857142857146</v>
      </c>
      <c r="T3330" s="122">
        <f t="shared" si="103"/>
        <v>62.857142857142854</v>
      </c>
    </row>
    <row r="3331" spans="1:20" x14ac:dyDescent="0.25">
      <c r="A3331" s="3">
        <v>2014</v>
      </c>
      <c r="B3331" s="2" t="s">
        <v>485</v>
      </c>
      <c r="C3331" s="1">
        <v>3543006</v>
      </c>
      <c r="D3331" s="4">
        <v>14</v>
      </c>
      <c r="E3331" s="6">
        <v>14</v>
      </c>
      <c r="F3331" s="39">
        <v>354300614</v>
      </c>
      <c r="G3331" s="39">
        <v>123</v>
      </c>
      <c r="H3331" s="39">
        <v>3</v>
      </c>
      <c r="I3331" s="132">
        <v>0.23283329999999969</v>
      </c>
      <c r="J3331" s="132">
        <v>0.2165648999999997</v>
      </c>
      <c r="K3331" s="132">
        <v>1.6268399999999999E-2</v>
      </c>
      <c r="L3331" s="133">
        <v>0</v>
      </c>
      <c r="M3331" s="132">
        <v>3.4470300000000002E-2</v>
      </c>
      <c r="N3331" s="132">
        <v>4.1689799999999999E-2</v>
      </c>
      <c r="O3331" s="132">
        <v>0.15666739999999968</v>
      </c>
      <c r="P3331" s="132">
        <v>0</v>
      </c>
      <c r="Q3331" s="140">
        <v>27</v>
      </c>
      <c r="R3331" s="134">
        <v>2</v>
      </c>
      <c r="S3331" s="122">
        <f t="shared" ref="S3331:S3394" si="104">IFERROR(((G3331)/(SUM($G3331:$H3331)))*100,0)</f>
        <v>97.61904761904762</v>
      </c>
      <c r="T3331" s="122">
        <f t="shared" ref="T3331:T3394" si="105">IFERROR(((H3331)/(SUM($G3331:$H3331)))*100,0)</f>
        <v>2.3809523809523809</v>
      </c>
    </row>
    <row r="3332" spans="1:20" x14ac:dyDescent="0.25">
      <c r="A3332" s="3">
        <v>2014</v>
      </c>
      <c r="B3332" s="2" t="s">
        <v>486</v>
      </c>
      <c r="C3332" s="1">
        <v>3543105</v>
      </c>
      <c r="D3332" s="4">
        <v>8</v>
      </c>
      <c r="E3332" s="6">
        <v>8</v>
      </c>
      <c r="F3332" s="39">
        <v>35431058</v>
      </c>
      <c r="G3332" s="39">
        <v>22</v>
      </c>
      <c r="H3332" s="39">
        <v>9</v>
      </c>
      <c r="I3332" s="132">
        <v>0.1155989</v>
      </c>
      <c r="J3332" s="132">
        <v>8.9091900000000002E-2</v>
      </c>
      <c r="K3332" s="132">
        <v>2.6506999999999996E-2</v>
      </c>
      <c r="L3332" s="133">
        <v>0</v>
      </c>
      <c r="M3332" s="132">
        <v>2.0335699999999998E-2</v>
      </c>
      <c r="N3332" s="132">
        <v>2.7779999999999998E-4</v>
      </c>
      <c r="O3332" s="132">
        <v>9.3094200000000002E-2</v>
      </c>
      <c r="P3332" s="132">
        <v>1.3472E-3</v>
      </c>
      <c r="Q3332" s="140">
        <v>9</v>
      </c>
      <c r="R3332" s="134">
        <v>2</v>
      </c>
      <c r="S3332" s="122">
        <f t="shared" si="104"/>
        <v>70.967741935483872</v>
      </c>
      <c r="T3332" s="122">
        <f t="shared" si="105"/>
        <v>29.032258064516132</v>
      </c>
    </row>
    <row r="3333" spans="1:20" x14ac:dyDescent="0.25">
      <c r="A3333" s="3">
        <v>2014</v>
      </c>
      <c r="B3333" s="2" t="s">
        <v>487</v>
      </c>
      <c r="C3333" s="1">
        <v>3543204</v>
      </c>
      <c r="D3333" s="4">
        <v>17</v>
      </c>
      <c r="E3333" s="6">
        <v>17</v>
      </c>
      <c r="F3333" s="39">
        <v>354320417</v>
      </c>
      <c r="G3333" s="39">
        <v>6</v>
      </c>
      <c r="H3333" s="39">
        <v>11</v>
      </c>
      <c r="I3333" s="132">
        <v>6.0256100000000007E-2</v>
      </c>
      <c r="J3333" s="132">
        <v>4.7894200000000005E-2</v>
      </c>
      <c r="K3333" s="132">
        <v>1.23619E-2</v>
      </c>
      <c r="L3333" s="133">
        <v>0</v>
      </c>
      <c r="M3333" s="132">
        <v>8.3333000000000001E-3</v>
      </c>
      <c r="N3333" s="132">
        <v>2.3103300000000004E-2</v>
      </c>
      <c r="O3333" s="132">
        <v>2.8343200000000002E-2</v>
      </c>
      <c r="P3333" s="132">
        <v>0</v>
      </c>
      <c r="Q3333" s="140">
        <v>3</v>
      </c>
      <c r="R3333" s="134">
        <v>0</v>
      </c>
      <c r="S3333" s="122">
        <f t="shared" si="104"/>
        <v>35.294117647058826</v>
      </c>
      <c r="T3333" s="122">
        <f t="shared" si="105"/>
        <v>64.705882352941174</v>
      </c>
    </row>
    <row r="3334" spans="1:20" x14ac:dyDescent="0.25">
      <c r="A3334" s="3">
        <v>2014</v>
      </c>
      <c r="B3334" s="2" t="s">
        <v>488</v>
      </c>
      <c r="C3334" s="1">
        <v>3543238</v>
      </c>
      <c r="D3334" s="4">
        <v>21</v>
      </c>
      <c r="E3334" s="6">
        <v>21</v>
      </c>
      <c r="F3334" s="39">
        <v>354323821</v>
      </c>
      <c r="G3334" s="39">
        <v>0</v>
      </c>
      <c r="H3334" s="39">
        <v>1</v>
      </c>
      <c r="I3334" s="132">
        <v>5.2099999999999999E-5</v>
      </c>
      <c r="J3334" s="132">
        <v>0</v>
      </c>
      <c r="K3334" s="132">
        <v>5.2099999999999999E-5</v>
      </c>
      <c r="L3334" s="133">
        <v>0</v>
      </c>
      <c r="M3334" s="132">
        <v>0</v>
      </c>
      <c r="N3334" s="132">
        <v>0</v>
      </c>
      <c r="O3334" s="132">
        <v>0</v>
      </c>
      <c r="P3334" s="132">
        <v>0</v>
      </c>
      <c r="Q3334" s="140">
        <v>0</v>
      </c>
      <c r="R3334" s="134">
        <v>1</v>
      </c>
      <c r="S3334" s="122">
        <f t="shared" si="104"/>
        <v>0</v>
      </c>
      <c r="T3334" s="122">
        <f t="shared" si="105"/>
        <v>100</v>
      </c>
    </row>
    <row r="3335" spans="1:20" x14ac:dyDescent="0.25">
      <c r="A3335" s="3">
        <v>2014</v>
      </c>
      <c r="B3335" s="2" t="s">
        <v>489</v>
      </c>
      <c r="C3335" s="1">
        <v>3543253</v>
      </c>
      <c r="D3335" s="4">
        <v>14</v>
      </c>
      <c r="E3335" s="6">
        <v>14</v>
      </c>
      <c r="F3335" s="39">
        <v>354325314</v>
      </c>
      <c r="G3335" s="39">
        <v>9</v>
      </c>
      <c r="H3335" s="39">
        <v>4</v>
      </c>
      <c r="I3335" s="132">
        <v>0.1424898</v>
      </c>
      <c r="J3335" s="132">
        <v>0.14013400000000001</v>
      </c>
      <c r="K3335" s="132">
        <v>2.3557999999999999E-3</v>
      </c>
      <c r="L3335" s="133">
        <v>0</v>
      </c>
      <c r="M3335" s="132">
        <v>3.163E-3</v>
      </c>
      <c r="N3335" s="132">
        <v>0.13703700000000002</v>
      </c>
      <c r="O3335" s="132">
        <v>1.1564999999999998E-3</v>
      </c>
      <c r="P3335" s="132">
        <v>0</v>
      </c>
      <c r="Q3335" s="140">
        <v>4</v>
      </c>
      <c r="R3335" s="134">
        <v>23</v>
      </c>
      <c r="S3335" s="122">
        <f t="shared" si="104"/>
        <v>69.230769230769226</v>
      </c>
      <c r="T3335" s="122">
        <f t="shared" si="105"/>
        <v>30.76923076923077</v>
      </c>
    </row>
    <row r="3336" spans="1:20" x14ac:dyDescent="0.25">
      <c r="A3336" s="3">
        <v>2014</v>
      </c>
      <c r="B3336" s="2" t="s">
        <v>490</v>
      </c>
      <c r="C3336" s="1">
        <v>3543303</v>
      </c>
      <c r="D3336" s="4">
        <v>6</v>
      </c>
      <c r="E3336" s="6">
        <v>6</v>
      </c>
      <c r="F3336" s="39">
        <v>35433036</v>
      </c>
      <c r="G3336" s="39">
        <v>8</v>
      </c>
      <c r="H3336" s="39">
        <v>24</v>
      </c>
      <c r="I3336" s="132">
        <v>1.2984300000000001E-2</v>
      </c>
      <c r="J3336" s="132">
        <v>1.8850999999999996E-3</v>
      </c>
      <c r="K3336" s="132">
        <v>1.1099200000000002E-2</v>
      </c>
      <c r="L3336" s="133">
        <v>0</v>
      </c>
      <c r="M3336" s="132">
        <v>0</v>
      </c>
      <c r="N3336" s="132">
        <v>3.6817E-3</v>
      </c>
      <c r="O3336" s="132">
        <v>3.0860000000000002E-4</v>
      </c>
      <c r="P3336" s="132">
        <v>1.5765E-3</v>
      </c>
      <c r="Q3336" s="140">
        <v>6</v>
      </c>
      <c r="R3336" s="134">
        <v>105</v>
      </c>
      <c r="S3336" s="122">
        <f t="shared" si="104"/>
        <v>25</v>
      </c>
      <c r="T3336" s="122">
        <f t="shared" si="105"/>
        <v>75</v>
      </c>
    </row>
    <row r="3337" spans="1:20" x14ac:dyDescent="0.25">
      <c r="A3337" s="3">
        <v>2014</v>
      </c>
      <c r="B3337" s="2" t="s">
        <v>491</v>
      </c>
      <c r="C3337" s="1">
        <v>3543402</v>
      </c>
      <c r="D3337" s="4">
        <v>4</v>
      </c>
      <c r="E3337" s="6">
        <v>4</v>
      </c>
      <c r="F3337" s="39">
        <v>35434024</v>
      </c>
      <c r="G3337" s="39">
        <v>63</v>
      </c>
      <c r="H3337" s="39">
        <v>450</v>
      </c>
      <c r="I3337" s="132">
        <v>3.8259281000000041</v>
      </c>
      <c r="J3337" s="132">
        <v>0.15757349999999989</v>
      </c>
      <c r="K3337" s="132">
        <v>3.6683546000000042</v>
      </c>
      <c r="L3337" s="133">
        <v>2.625</v>
      </c>
      <c r="M3337" s="132">
        <v>3.0685505999999987</v>
      </c>
      <c r="N3337" s="132">
        <v>0.34967619999999994</v>
      </c>
      <c r="O3337" s="132">
        <v>0.10209499999999995</v>
      </c>
      <c r="P3337" s="132">
        <v>3.6804399999999987E-2</v>
      </c>
      <c r="Q3337" s="140">
        <v>54</v>
      </c>
      <c r="R3337" s="134">
        <v>112</v>
      </c>
      <c r="S3337" s="122">
        <f t="shared" si="104"/>
        <v>12.280701754385964</v>
      </c>
      <c r="T3337" s="122">
        <f t="shared" si="105"/>
        <v>87.719298245614027</v>
      </c>
    </row>
    <row r="3338" spans="1:20" x14ac:dyDescent="0.25">
      <c r="A3338" s="3">
        <v>2014</v>
      </c>
      <c r="B3338" s="2" t="s">
        <v>491</v>
      </c>
      <c r="C3338" s="1">
        <v>3543402</v>
      </c>
      <c r="D3338" s="4">
        <v>4</v>
      </c>
      <c r="E3338" s="6">
        <v>9</v>
      </c>
      <c r="F3338" s="39">
        <v>35434029</v>
      </c>
      <c r="G3338" s="39">
        <v>0</v>
      </c>
      <c r="H3338" s="39">
        <v>0</v>
      </c>
      <c r="I3338" s="132">
        <v>0</v>
      </c>
      <c r="J3338" s="132">
        <v>0</v>
      </c>
      <c r="K3338" s="132">
        <v>0</v>
      </c>
      <c r="L3338" s="133">
        <v>0</v>
      </c>
      <c r="M3338" s="132">
        <v>0</v>
      </c>
      <c r="N3338" s="132">
        <v>0</v>
      </c>
      <c r="O3338" s="132">
        <v>0</v>
      </c>
      <c r="P3338" s="132">
        <v>0</v>
      </c>
      <c r="Q3338" s="140">
        <v>1</v>
      </c>
      <c r="R3338" s="134">
        <v>2</v>
      </c>
      <c r="S3338" s="122">
        <f t="shared" si="104"/>
        <v>0</v>
      </c>
      <c r="T3338" s="122">
        <f t="shared" si="105"/>
        <v>0</v>
      </c>
    </row>
    <row r="3339" spans="1:20" x14ac:dyDescent="0.25">
      <c r="A3339" s="3">
        <v>2014</v>
      </c>
      <c r="B3339" s="2" t="s">
        <v>492</v>
      </c>
      <c r="C3339" s="1">
        <v>3543600</v>
      </c>
      <c r="D3339" s="4">
        <v>8</v>
      </c>
      <c r="E3339" s="6">
        <v>8</v>
      </c>
      <c r="F3339" s="39">
        <v>35436008</v>
      </c>
      <c r="G3339" s="39">
        <v>3</v>
      </c>
      <c r="H3339" s="39">
        <v>5</v>
      </c>
      <c r="I3339" s="132">
        <v>1.9764900000000002E-2</v>
      </c>
      <c r="J3339" s="132">
        <v>7.8388999999999993E-3</v>
      </c>
      <c r="K3339" s="132">
        <v>1.1926000000000001E-2</v>
      </c>
      <c r="L3339" s="133">
        <v>0</v>
      </c>
      <c r="M3339" s="132">
        <v>1.1801000000000001E-2</v>
      </c>
      <c r="N3339" s="132">
        <v>0</v>
      </c>
      <c r="O3339" s="132">
        <v>7.8388999999999993E-3</v>
      </c>
      <c r="P3339" s="132">
        <v>0</v>
      </c>
      <c r="Q3339" s="140">
        <v>0</v>
      </c>
      <c r="R3339" s="134">
        <v>1</v>
      </c>
      <c r="S3339" s="122">
        <f t="shared" si="104"/>
        <v>37.5</v>
      </c>
      <c r="T3339" s="122">
        <f t="shared" si="105"/>
        <v>62.5</v>
      </c>
    </row>
    <row r="3340" spans="1:20" x14ac:dyDescent="0.25">
      <c r="A3340" s="3">
        <v>2014</v>
      </c>
      <c r="B3340" s="2" t="s">
        <v>493</v>
      </c>
      <c r="C3340" s="1">
        <v>3543709</v>
      </c>
      <c r="D3340" s="4">
        <v>9</v>
      </c>
      <c r="E3340" s="6">
        <v>9</v>
      </c>
      <c r="F3340" s="39">
        <v>35437099</v>
      </c>
      <c r="G3340" s="39">
        <v>15</v>
      </c>
      <c r="H3340" s="39">
        <v>15</v>
      </c>
      <c r="I3340" s="132">
        <v>0.27892579999999995</v>
      </c>
      <c r="J3340" s="132">
        <v>0.10443509999999999</v>
      </c>
      <c r="K3340" s="132">
        <v>0.17449069999999997</v>
      </c>
      <c r="L3340" s="133">
        <v>2.8964861872146114E-2</v>
      </c>
      <c r="M3340" s="132">
        <v>0</v>
      </c>
      <c r="N3340" s="132">
        <v>4.3749999999999995E-3</v>
      </c>
      <c r="O3340" s="132">
        <v>0.27266199999999996</v>
      </c>
      <c r="P3340" s="132">
        <v>5.2099999999999999E-5</v>
      </c>
      <c r="Q3340" s="140">
        <v>5</v>
      </c>
      <c r="R3340" s="134">
        <v>1</v>
      </c>
      <c r="S3340" s="122">
        <f t="shared" si="104"/>
        <v>50</v>
      </c>
      <c r="T3340" s="122">
        <f t="shared" si="105"/>
        <v>50</v>
      </c>
    </row>
    <row r="3341" spans="1:20" x14ac:dyDescent="0.25">
      <c r="A3341" s="3">
        <v>2014</v>
      </c>
      <c r="B3341" s="2" t="s">
        <v>494</v>
      </c>
      <c r="C3341" s="1">
        <v>3543808</v>
      </c>
      <c r="D3341" s="4">
        <v>20</v>
      </c>
      <c r="E3341" s="6">
        <v>20</v>
      </c>
      <c r="F3341" s="39">
        <v>354380820</v>
      </c>
      <c r="G3341" s="39">
        <v>13</v>
      </c>
      <c r="H3341" s="39">
        <v>14</v>
      </c>
      <c r="I3341" s="132">
        <v>1.2896600000000001E-2</v>
      </c>
      <c r="J3341" s="132">
        <v>9.0667000000000022E-3</v>
      </c>
      <c r="K3341" s="132">
        <v>3.8298999999999998E-3</v>
      </c>
      <c r="L3341" s="133">
        <v>0</v>
      </c>
      <c r="M3341" s="132">
        <v>0</v>
      </c>
      <c r="N3341" s="132">
        <v>1.4580000000000002E-4</v>
      </c>
      <c r="O3341" s="132">
        <v>8.6223000000000011E-3</v>
      </c>
      <c r="P3341" s="132">
        <v>5.0000000000000001E-4</v>
      </c>
      <c r="Q3341" s="140">
        <v>4</v>
      </c>
      <c r="R3341" s="134">
        <v>3</v>
      </c>
      <c r="S3341" s="122">
        <f t="shared" si="104"/>
        <v>48.148148148148145</v>
      </c>
      <c r="T3341" s="122">
        <f t="shared" si="105"/>
        <v>51.851851851851848</v>
      </c>
    </row>
    <row r="3342" spans="1:20" x14ac:dyDescent="0.25">
      <c r="A3342" s="3">
        <v>2014</v>
      </c>
      <c r="B3342" s="2" t="s">
        <v>495</v>
      </c>
      <c r="C3342" s="1">
        <v>3543907</v>
      </c>
      <c r="D3342" s="4">
        <v>5</v>
      </c>
      <c r="E3342" s="6">
        <v>5</v>
      </c>
      <c r="F3342" s="39">
        <v>35439075</v>
      </c>
      <c r="G3342" s="39">
        <v>54</v>
      </c>
      <c r="H3342" s="39">
        <v>107</v>
      </c>
      <c r="I3342" s="132">
        <v>1.1461709999999996</v>
      </c>
      <c r="J3342" s="132">
        <v>1.0474745999999997</v>
      </c>
      <c r="K3342" s="132">
        <v>9.8696399999999906E-2</v>
      </c>
      <c r="L3342" s="133">
        <v>0</v>
      </c>
      <c r="M3342" s="132">
        <v>0.94117600000000001</v>
      </c>
      <c r="N3342" s="132">
        <v>9.5521999999999982E-2</v>
      </c>
      <c r="O3342" s="132">
        <v>9.1087999999999975E-2</v>
      </c>
      <c r="P3342" s="132">
        <v>3.2561999999999999E-3</v>
      </c>
      <c r="Q3342" s="140">
        <v>26</v>
      </c>
      <c r="R3342" s="134">
        <v>88</v>
      </c>
      <c r="S3342" s="122">
        <f t="shared" si="104"/>
        <v>33.540372670807457</v>
      </c>
      <c r="T3342" s="122">
        <f t="shared" si="105"/>
        <v>66.459627329192557</v>
      </c>
    </row>
    <row r="3343" spans="1:20" x14ac:dyDescent="0.25">
      <c r="A3343" s="3">
        <v>2014</v>
      </c>
      <c r="B3343" s="2" t="s">
        <v>495</v>
      </c>
      <c r="C3343" s="1">
        <v>3543907</v>
      </c>
      <c r="D3343" s="4">
        <v>5</v>
      </c>
      <c r="E3343" s="6">
        <v>9</v>
      </c>
      <c r="F3343" s="39">
        <v>35439079</v>
      </c>
      <c r="G3343" s="39">
        <v>1</v>
      </c>
      <c r="H3343" s="39">
        <v>0</v>
      </c>
      <c r="I3343" s="132">
        <v>1.5430000000000001E-4</v>
      </c>
      <c r="J3343" s="132">
        <v>1.5430000000000001E-4</v>
      </c>
      <c r="K3343" s="132">
        <v>0</v>
      </c>
      <c r="L3343" s="133">
        <v>0</v>
      </c>
      <c r="M3343" s="132">
        <v>0</v>
      </c>
      <c r="N3343" s="132">
        <v>0</v>
      </c>
      <c r="O3343" s="132">
        <v>1.5430000000000001E-4</v>
      </c>
      <c r="P3343" s="132">
        <v>0</v>
      </c>
      <c r="Q3343" s="140">
        <v>1</v>
      </c>
      <c r="R3343" s="134">
        <v>0</v>
      </c>
      <c r="S3343" s="122">
        <f t="shared" si="104"/>
        <v>100</v>
      </c>
      <c r="T3343" s="122">
        <f t="shared" si="105"/>
        <v>0</v>
      </c>
    </row>
    <row r="3344" spans="1:20" x14ac:dyDescent="0.25">
      <c r="A3344" s="3">
        <v>2014</v>
      </c>
      <c r="B3344" s="2" t="s">
        <v>496</v>
      </c>
      <c r="C3344" s="1">
        <v>3544004</v>
      </c>
      <c r="D3344" s="4">
        <v>5</v>
      </c>
      <c r="E3344" s="6">
        <v>5</v>
      </c>
      <c r="F3344" s="39">
        <v>35440045</v>
      </c>
      <c r="G3344" s="39">
        <v>14</v>
      </c>
      <c r="H3344" s="39">
        <v>20</v>
      </c>
      <c r="I3344" s="132">
        <v>0.21866169999999999</v>
      </c>
      <c r="J3344" s="132">
        <v>0.19380009999999998</v>
      </c>
      <c r="K3344" s="132">
        <v>2.4861600000000005E-2</v>
      </c>
      <c r="L3344" s="133">
        <v>0</v>
      </c>
      <c r="M3344" s="132">
        <v>7.6649500000000009E-2</v>
      </c>
      <c r="N3344" s="132">
        <v>0.13178869999999995</v>
      </c>
      <c r="O3344" s="132">
        <v>7.0695000000000003E-3</v>
      </c>
      <c r="P3344" s="132">
        <v>1.1574000000000001E-3</v>
      </c>
      <c r="Q3344" s="140">
        <v>15</v>
      </c>
      <c r="R3344" s="134">
        <v>12</v>
      </c>
      <c r="S3344" s="122">
        <f t="shared" si="104"/>
        <v>41.17647058823529</v>
      </c>
      <c r="T3344" s="122">
        <f t="shared" si="105"/>
        <v>58.82352941176471</v>
      </c>
    </row>
    <row r="3345" spans="1:20" x14ac:dyDescent="0.25">
      <c r="A3345" s="3">
        <v>2014</v>
      </c>
      <c r="B3345" s="2" t="s">
        <v>496</v>
      </c>
      <c r="C3345" s="1">
        <v>3544004</v>
      </c>
      <c r="D3345" s="4">
        <v>5</v>
      </c>
      <c r="E3345" s="6">
        <v>10</v>
      </c>
      <c r="F3345" s="39">
        <v>354400410</v>
      </c>
      <c r="G3345" s="39">
        <v>0</v>
      </c>
      <c r="H3345" s="39">
        <v>0</v>
      </c>
      <c r="I3345" s="132">
        <v>0</v>
      </c>
      <c r="J3345" s="132">
        <v>0</v>
      </c>
      <c r="K3345" s="132">
        <v>0</v>
      </c>
      <c r="L3345" s="133">
        <v>0</v>
      </c>
      <c r="M3345" s="132">
        <v>0</v>
      </c>
      <c r="N3345" s="132">
        <v>0</v>
      </c>
      <c r="O3345" s="132">
        <v>0</v>
      </c>
      <c r="P3345" s="132">
        <v>0</v>
      </c>
      <c r="Q3345" s="140">
        <v>0</v>
      </c>
      <c r="R3345" s="134">
        <v>0</v>
      </c>
      <c r="S3345" s="122">
        <f t="shared" si="104"/>
        <v>0</v>
      </c>
      <c r="T3345" s="122">
        <f t="shared" si="105"/>
        <v>0</v>
      </c>
    </row>
    <row r="3346" spans="1:20" x14ac:dyDescent="0.25">
      <c r="A3346" s="3">
        <v>2014</v>
      </c>
      <c r="B3346" s="2" t="s">
        <v>497</v>
      </c>
      <c r="C3346" s="1">
        <v>3544103</v>
      </c>
      <c r="D3346" s="4">
        <v>6</v>
      </c>
      <c r="E3346" s="6">
        <v>6</v>
      </c>
      <c r="F3346" s="39">
        <v>35441036</v>
      </c>
      <c r="G3346" s="39">
        <v>1</v>
      </c>
      <c r="H3346" s="39">
        <v>3</v>
      </c>
      <c r="I3346" s="132">
        <v>0.10623790000000001</v>
      </c>
      <c r="J3346" s="132">
        <v>0.1</v>
      </c>
      <c r="K3346" s="132">
        <v>6.2378999999999993E-3</v>
      </c>
      <c r="L3346" s="133">
        <v>0</v>
      </c>
      <c r="M3346" s="132">
        <v>0.1</v>
      </c>
      <c r="N3346" s="132">
        <v>6.2378999999999993E-3</v>
      </c>
      <c r="O3346" s="132">
        <v>0</v>
      </c>
      <c r="P3346" s="132">
        <v>0</v>
      </c>
      <c r="Q3346" s="140">
        <v>2</v>
      </c>
      <c r="R3346" s="134">
        <v>47</v>
      </c>
      <c r="S3346" s="122">
        <f t="shared" si="104"/>
        <v>25</v>
      </c>
      <c r="T3346" s="122">
        <f t="shared" si="105"/>
        <v>75</v>
      </c>
    </row>
    <row r="3347" spans="1:20" x14ac:dyDescent="0.25">
      <c r="A3347" s="3">
        <v>2014</v>
      </c>
      <c r="B3347" s="2" t="s">
        <v>498</v>
      </c>
      <c r="C3347" s="1">
        <v>3544202</v>
      </c>
      <c r="D3347" s="4">
        <v>15</v>
      </c>
      <c r="E3347" s="6">
        <v>15</v>
      </c>
      <c r="F3347" s="39">
        <v>354420215</v>
      </c>
      <c r="G3347" s="39">
        <v>16</v>
      </c>
      <c r="H3347" s="39">
        <v>6</v>
      </c>
      <c r="I3347" s="132">
        <v>0.12541680000000002</v>
      </c>
      <c r="J3347" s="132">
        <v>0.12466640000000002</v>
      </c>
      <c r="K3347" s="132">
        <v>7.5040000000000003E-4</v>
      </c>
      <c r="L3347" s="133">
        <v>0.25714432331303905</v>
      </c>
      <c r="M3347" s="132">
        <v>3.009E-4</v>
      </c>
      <c r="N3347" s="132">
        <v>1.6880000000000001E-4</v>
      </c>
      <c r="O3347" s="132">
        <v>0.12102060000000002</v>
      </c>
      <c r="P3347" s="132">
        <v>0</v>
      </c>
      <c r="Q3347" s="140">
        <v>8</v>
      </c>
      <c r="R3347" s="134">
        <v>2</v>
      </c>
      <c r="S3347" s="122">
        <f t="shared" si="104"/>
        <v>72.727272727272734</v>
      </c>
      <c r="T3347" s="122">
        <f t="shared" si="105"/>
        <v>27.27272727272727</v>
      </c>
    </row>
    <row r="3348" spans="1:20" x14ac:dyDescent="0.25">
      <c r="A3348" s="3">
        <v>2014</v>
      </c>
      <c r="B3348" s="2" t="s">
        <v>499</v>
      </c>
      <c r="C3348" s="1">
        <v>3543501</v>
      </c>
      <c r="D3348" s="4">
        <v>14</v>
      </c>
      <c r="E3348" s="6">
        <v>14</v>
      </c>
      <c r="F3348" s="39">
        <v>354350114</v>
      </c>
      <c r="G3348" s="39">
        <v>3</v>
      </c>
      <c r="H3348" s="39">
        <v>6</v>
      </c>
      <c r="I3348" s="132">
        <v>2.74147E-2</v>
      </c>
      <c r="J3348" s="132">
        <v>2.54425E-2</v>
      </c>
      <c r="K3348" s="132">
        <v>1.9721999999999999E-3</v>
      </c>
      <c r="L3348" s="133">
        <v>0</v>
      </c>
      <c r="M3348" s="132">
        <v>1.4542100000000001E-2</v>
      </c>
      <c r="N3348" s="132">
        <v>9.2500000000000013E-3</v>
      </c>
      <c r="O3348" s="132">
        <v>3.5647999999999999E-3</v>
      </c>
      <c r="P3348" s="132">
        <v>0</v>
      </c>
      <c r="Q3348" s="140">
        <v>2</v>
      </c>
      <c r="R3348" s="134">
        <v>2</v>
      </c>
      <c r="S3348" s="122">
        <f t="shared" si="104"/>
        <v>33.333333333333329</v>
      </c>
      <c r="T3348" s="122">
        <f t="shared" si="105"/>
        <v>66.666666666666657</v>
      </c>
    </row>
    <row r="3349" spans="1:20" x14ac:dyDescent="0.25">
      <c r="A3349" s="3">
        <v>2014</v>
      </c>
      <c r="B3349" s="2" t="s">
        <v>500</v>
      </c>
      <c r="C3349" s="1">
        <v>3544251</v>
      </c>
      <c r="D3349" s="4">
        <v>22</v>
      </c>
      <c r="E3349" s="6">
        <v>22</v>
      </c>
      <c r="F3349" s="39">
        <v>354425122</v>
      </c>
      <c r="G3349" s="39">
        <v>1</v>
      </c>
      <c r="H3349" s="39">
        <v>124</v>
      </c>
      <c r="I3349" s="132">
        <v>6.2881199999999915E-2</v>
      </c>
      <c r="J3349" s="132">
        <v>1.2519E-3</v>
      </c>
      <c r="K3349" s="132">
        <v>6.1629299999999922E-2</v>
      </c>
      <c r="L3349" s="133">
        <v>4.1669776763064437E-2</v>
      </c>
      <c r="M3349" s="132">
        <v>1.3796000000000001E-3</v>
      </c>
      <c r="N3349" s="132">
        <v>5.7409999999999991E-4</v>
      </c>
      <c r="O3349" s="132">
        <v>5.0238399999999926E-2</v>
      </c>
      <c r="P3349" s="132">
        <v>0</v>
      </c>
      <c r="Q3349" s="140">
        <v>1</v>
      </c>
      <c r="R3349" s="134">
        <v>0</v>
      </c>
      <c r="S3349" s="122">
        <f t="shared" si="104"/>
        <v>0.8</v>
      </c>
      <c r="T3349" s="122">
        <f t="shared" si="105"/>
        <v>99.2</v>
      </c>
    </row>
    <row r="3350" spans="1:20" x14ac:dyDescent="0.25">
      <c r="A3350" s="3">
        <v>2014</v>
      </c>
      <c r="B3350" s="2" t="s">
        <v>501</v>
      </c>
      <c r="C3350" s="1">
        <v>3544301</v>
      </c>
      <c r="D3350" s="4">
        <v>2</v>
      </c>
      <c r="E3350" s="6">
        <v>2</v>
      </c>
      <c r="F3350" s="39">
        <v>35443012</v>
      </c>
      <c r="G3350" s="39">
        <v>21</v>
      </c>
      <c r="H3350" s="39">
        <v>9</v>
      </c>
      <c r="I3350" s="132">
        <v>0.50675040000000005</v>
      </c>
      <c r="J3350" s="132">
        <v>0.4786937</v>
      </c>
      <c r="K3350" s="132">
        <v>2.8056700000000004E-2</v>
      </c>
      <c r="L3350" s="133">
        <v>0.23589041095890415</v>
      </c>
      <c r="M3350" s="132">
        <v>2.7141200000000004E-2</v>
      </c>
      <c r="N3350" s="132">
        <v>9.1549999999999997E-4</v>
      </c>
      <c r="O3350" s="132">
        <v>0.47564299999999998</v>
      </c>
      <c r="P3350" s="132">
        <v>3.0000000000000001E-3</v>
      </c>
      <c r="Q3350" s="140">
        <v>1</v>
      </c>
      <c r="R3350" s="134">
        <v>17</v>
      </c>
      <c r="S3350" s="122">
        <f t="shared" si="104"/>
        <v>70</v>
      </c>
      <c r="T3350" s="122">
        <f t="shared" si="105"/>
        <v>30</v>
      </c>
    </row>
    <row r="3351" spans="1:20" x14ac:dyDescent="0.25">
      <c r="A3351" s="3">
        <v>2014</v>
      </c>
      <c r="B3351" s="2" t="s">
        <v>502</v>
      </c>
      <c r="C3351" s="1">
        <v>3544400</v>
      </c>
      <c r="D3351" s="4">
        <v>19</v>
      </c>
      <c r="E3351" s="6">
        <v>19</v>
      </c>
      <c r="F3351" s="39">
        <v>354440019</v>
      </c>
      <c r="G3351" s="39">
        <v>3</v>
      </c>
      <c r="H3351" s="39">
        <v>4</v>
      </c>
      <c r="I3351" s="132">
        <v>3.0133E-2</v>
      </c>
      <c r="J3351" s="132">
        <v>3.0048200000000001E-2</v>
      </c>
      <c r="K3351" s="132">
        <v>8.4800000000000001E-5</v>
      </c>
      <c r="L3351" s="133">
        <v>0</v>
      </c>
      <c r="M3351" s="132">
        <v>0</v>
      </c>
      <c r="N3351" s="132">
        <v>2.8016900000000001E-2</v>
      </c>
      <c r="O3351" s="132">
        <v>2.0895000000000006E-3</v>
      </c>
      <c r="P3351" s="132">
        <v>0</v>
      </c>
      <c r="Q3351" s="140">
        <v>2</v>
      </c>
      <c r="R3351" s="134">
        <v>3</v>
      </c>
      <c r="S3351" s="122">
        <f t="shared" si="104"/>
        <v>42.857142857142854</v>
      </c>
      <c r="T3351" s="122">
        <f t="shared" si="105"/>
        <v>57.142857142857139</v>
      </c>
    </row>
    <row r="3352" spans="1:20" x14ac:dyDescent="0.25">
      <c r="A3352" s="3">
        <v>2014</v>
      </c>
      <c r="B3352" s="2" t="s">
        <v>502</v>
      </c>
      <c r="C3352" s="1">
        <v>3544400</v>
      </c>
      <c r="D3352" s="4">
        <v>19</v>
      </c>
      <c r="E3352" s="6">
        <v>20</v>
      </c>
      <c r="F3352" s="39">
        <v>354440020</v>
      </c>
      <c r="G3352" s="39">
        <v>1</v>
      </c>
      <c r="H3352" s="39">
        <v>0</v>
      </c>
      <c r="I3352" s="132">
        <v>2.5000000000000001E-3</v>
      </c>
      <c r="J3352" s="132">
        <v>2.5000000000000001E-3</v>
      </c>
      <c r="K3352" s="132">
        <v>0</v>
      </c>
      <c r="L3352" s="133">
        <v>0</v>
      </c>
      <c r="M3352" s="132">
        <v>0</v>
      </c>
      <c r="N3352" s="132">
        <v>0</v>
      </c>
      <c r="O3352" s="132">
        <v>2.5000000000000001E-3</v>
      </c>
      <c r="P3352" s="132">
        <v>0</v>
      </c>
      <c r="Q3352" s="140">
        <v>2</v>
      </c>
      <c r="R3352" s="134">
        <v>0</v>
      </c>
      <c r="S3352" s="122">
        <f t="shared" si="104"/>
        <v>100</v>
      </c>
      <c r="T3352" s="122">
        <f t="shared" si="105"/>
        <v>0</v>
      </c>
    </row>
    <row r="3353" spans="1:20" x14ac:dyDescent="0.25">
      <c r="A3353" s="3">
        <v>2014</v>
      </c>
      <c r="B3353" s="2" t="s">
        <v>503</v>
      </c>
      <c r="C3353" s="1">
        <v>3544509</v>
      </c>
      <c r="D3353" s="4">
        <v>18</v>
      </c>
      <c r="E3353" s="6">
        <v>18</v>
      </c>
      <c r="F3353" s="39">
        <v>354450918</v>
      </c>
      <c r="G3353" s="39">
        <v>0</v>
      </c>
      <c r="H3353" s="39">
        <v>4</v>
      </c>
      <c r="I3353" s="132">
        <v>1.1720999999999999E-3</v>
      </c>
      <c r="J3353" s="132">
        <v>0</v>
      </c>
      <c r="K3353" s="132">
        <v>1.1720999999999999E-3</v>
      </c>
      <c r="L3353" s="133">
        <v>0.14202364916286148</v>
      </c>
      <c r="M3353" s="132">
        <v>0</v>
      </c>
      <c r="N3353" s="132">
        <v>0</v>
      </c>
      <c r="O3353" s="132">
        <v>3.4700000000000003E-5</v>
      </c>
      <c r="P3353" s="132">
        <v>0</v>
      </c>
      <c r="Q3353" s="140">
        <v>2</v>
      </c>
      <c r="R3353" s="134">
        <v>3</v>
      </c>
      <c r="S3353" s="122">
        <f t="shared" si="104"/>
        <v>0</v>
      </c>
      <c r="T3353" s="122">
        <f t="shared" si="105"/>
        <v>100</v>
      </c>
    </row>
    <row r="3354" spans="1:20" x14ac:dyDescent="0.25">
      <c r="A3354" s="3">
        <v>2014</v>
      </c>
      <c r="B3354" s="2" t="s">
        <v>504</v>
      </c>
      <c r="C3354" s="1">
        <v>3544608</v>
      </c>
      <c r="D3354" s="4">
        <v>16</v>
      </c>
      <c r="E3354" s="6">
        <v>16</v>
      </c>
      <c r="F3354" s="39">
        <v>354460816</v>
      </c>
      <c r="G3354" s="39">
        <v>2</v>
      </c>
      <c r="H3354" s="39">
        <v>17</v>
      </c>
      <c r="I3354" s="132">
        <v>4.0200799999999995E-2</v>
      </c>
      <c r="J3354" s="132">
        <v>1.0670600000000001E-2</v>
      </c>
      <c r="K3354" s="132">
        <v>2.9530199999999993E-2</v>
      </c>
      <c r="L3354" s="133">
        <v>0</v>
      </c>
      <c r="M3354" s="132">
        <v>2.2867499999999999E-2</v>
      </c>
      <c r="N3354" s="132">
        <v>1.5740999999999999E-3</v>
      </c>
      <c r="O3354" s="132">
        <v>8.3189000000000006E-3</v>
      </c>
      <c r="P3354" s="132">
        <v>3.3373000000000001E-3</v>
      </c>
      <c r="Q3354" s="140">
        <v>1</v>
      </c>
      <c r="R3354" s="134">
        <v>0</v>
      </c>
      <c r="S3354" s="122">
        <f t="shared" si="104"/>
        <v>10.526315789473683</v>
      </c>
      <c r="T3354" s="122">
        <f t="shared" si="105"/>
        <v>89.473684210526315</v>
      </c>
    </row>
    <row r="3355" spans="1:20" x14ac:dyDescent="0.25">
      <c r="A3355" s="3">
        <v>2014</v>
      </c>
      <c r="B3355" s="2" t="s">
        <v>505</v>
      </c>
      <c r="C3355" s="1">
        <v>3544707</v>
      </c>
      <c r="D3355" s="4">
        <v>21</v>
      </c>
      <c r="E3355" s="6">
        <v>21</v>
      </c>
      <c r="F3355" s="39">
        <v>354470721</v>
      </c>
      <c r="G3355" s="39">
        <v>0</v>
      </c>
      <c r="H3355" s="39">
        <v>10</v>
      </c>
      <c r="I3355" s="132">
        <v>4.1261000000000006E-3</v>
      </c>
      <c r="J3355" s="132">
        <v>0</v>
      </c>
      <c r="K3355" s="132">
        <v>4.1261000000000006E-3</v>
      </c>
      <c r="L3355" s="133">
        <v>0</v>
      </c>
      <c r="M3355" s="132">
        <v>3.8587999999999999E-3</v>
      </c>
      <c r="N3355" s="132">
        <v>0</v>
      </c>
      <c r="O3355" s="132">
        <v>1.4349999999999999E-4</v>
      </c>
      <c r="P3355" s="132">
        <v>0</v>
      </c>
      <c r="Q3355" s="140">
        <v>0</v>
      </c>
      <c r="R3355" s="134">
        <v>0</v>
      </c>
      <c r="S3355" s="122">
        <f t="shared" si="104"/>
        <v>0</v>
      </c>
      <c r="T3355" s="122">
        <f t="shared" si="105"/>
        <v>100</v>
      </c>
    </row>
    <row r="3356" spans="1:20" x14ac:dyDescent="0.25">
      <c r="A3356" s="3">
        <v>2014</v>
      </c>
      <c r="B3356" s="2" t="s">
        <v>506</v>
      </c>
      <c r="C3356" s="1">
        <v>3544806</v>
      </c>
      <c r="D3356" s="4">
        <v>16</v>
      </c>
      <c r="E3356" s="6">
        <v>16</v>
      </c>
      <c r="F3356" s="39">
        <v>354480616</v>
      </c>
      <c r="G3356" s="39">
        <v>6</v>
      </c>
      <c r="H3356" s="39">
        <v>40</v>
      </c>
      <c r="I3356" s="132">
        <v>4.1885700000000005E-2</v>
      </c>
      <c r="J3356" s="132">
        <v>2.6573699999999999E-2</v>
      </c>
      <c r="K3356" s="132">
        <v>1.5312000000000004E-2</v>
      </c>
      <c r="L3356" s="133">
        <v>0</v>
      </c>
      <c r="M3356" s="132">
        <v>4.1666999999999997E-3</v>
      </c>
      <c r="N3356" s="132">
        <v>4.6289999999999998E-4</v>
      </c>
      <c r="O3356" s="132">
        <v>1.7178899999999997E-2</v>
      </c>
      <c r="P3356" s="132">
        <v>9.4699999999999993E-3</v>
      </c>
      <c r="Q3356" s="140">
        <v>1</v>
      </c>
      <c r="R3356" s="134">
        <v>0</v>
      </c>
      <c r="S3356" s="122">
        <f t="shared" si="104"/>
        <v>13.043478260869565</v>
      </c>
      <c r="T3356" s="122">
        <f t="shared" si="105"/>
        <v>86.956521739130437</v>
      </c>
    </row>
    <row r="3357" spans="1:20" x14ac:dyDescent="0.25">
      <c r="A3357" s="3">
        <v>2014</v>
      </c>
      <c r="B3357" s="2" t="s">
        <v>507</v>
      </c>
      <c r="C3357" s="1">
        <v>3544905</v>
      </c>
      <c r="D3357" s="4">
        <v>4</v>
      </c>
      <c r="E3357" s="6">
        <v>4</v>
      </c>
      <c r="F3357" s="39">
        <v>35449054</v>
      </c>
      <c r="G3357" s="39">
        <v>7</v>
      </c>
      <c r="H3357" s="39">
        <v>18</v>
      </c>
      <c r="I3357" s="132">
        <v>4.4009E-2</v>
      </c>
      <c r="J3357" s="132">
        <v>3.3633400000000001E-2</v>
      </c>
      <c r="K3357" s="132">
        <v>1.03756E-2</v>
      </c>
      <c r="L3357" s="133">
        <v>0</v>
      </c>
      <c r="M3357" s="132">
        <v>0</v>
      </c>
      <c r="N3357" s="132">
        <v>5.9609999999999991E-4</v>
      </c>
      <c r="O3357" s="132">
        <v>3.7810300000000005E-2</v>
      </c>
      <c r="P3357" s="132">
        <v>1.4806000000000001E-3</v>
      </c>
      <c r="Q3357" s="140">
        <v>2</v>
      </c>
      <c r="R3357" s="134">
        <v>6</v>
      </c>
      <c r="S3357" s="122">
        <f t="shared" si="104"/>
        <v>28.000000000000004</v>
      </c>
      <c r="T3357" s="122">
        <f t="shared" si="105"/>
        <v>72</v>
      </c>
    </row>
    <row r="3358" spans="1:20" x14ac:dyDescent="0.25">
      <c r="A3358" s="3">
        <v>2014</v>
      </c>
      <c r="B3358" s="2" t="s">
        <v>507</v>
      </c>
      <c r="C3358" s="1">
        <v>3544905</v>
      </c>
      <c r="D3358" s="4">
        <v>4</v>
      </c>
      <c r="E3358" s="6">
        <v>12</v>
      </c>
      <c r="F3358" s="39">
        <v>354490512</v>
      </c>
      <c r="G3358" s="39">
        <v>0</v>
      </c>
      <c r="H3358" s="39">
        <v>0</v>
      </c>
      <c r="I3358" s="132">
        <v>0</v>
      </c>
      <c r="J3358" s="132">
        <v>0</v>
      </c>
      <c r="K3358" s="132">
        <v>0</v>
      </c>
      <c r="L3358" s="133">
        <v>0</v>
      </c>
      <c r="M3358" s="132">
        <v>0</v>
      </c>
      <c r="N3358" s="132">
        <v>0</v>
      </c>
      <c r="O3358" s="132">
        <v>0</v>
      </c>
      <c r="P3358" s="132">
        <v>0</v>
      </c>
      <c r="Q3358" s="140">
        <v>0</v>
      </c>
      <c r="R3358" s="134">
        <v>0</v>
      </c>
      <c r="S3358" s="122">
        <f t="shared" si="104"/>
        <v>0</v>
      </c>
      <c r="T3358" s="122">
        <f t="shared" si="105"/>
        <v>0</v>
      </c>
    </row>
    <row r="3359" spans="1:20" x14ac:dyDescent="0.25">
      <c r="A3359" s="3">
        <v>2014</v>
      </c>
      <c r="B3359" s="2" t="s">
        <v>508</v>
      </c>
      <c r="C3359" s="1">
        <v>3545001</v>
      </c>
      <c r="D3359" s="4">
        <v>6</v>
      </c>
      <c r="E3359" s="6">
        <v>6</v>
      </c>
      <c r="F3359" s="39">
        <v>35450016</v>
      </c>
      <c r="G3359" s="39">
        <v>21</v>
      </c>
      <c r="H3359" s="39">
        <v>5</v>
      </c>
      <c r="I3359" s="132">
        <v>2.5535323000000001</v>
      </c>
      <c r="J3359" s="132">
        <v>2.5470971000000002</v>
      </c>
      <c r="K3359" s="132">
        <v>6.4352000000000012E-3</v>
      </c>
      <c r="L3359" s="133">
        <v>0</v>
      </c>
      <c r="M3359" s="132">
        <v>2.5462500000000001</v>
      </c>
      <c r="N3359" s="132">
        <v>0</v>
      </c>
      <c r="O3359" s="132">
        <v>7.1435000000000005E-3</v>
      </c>
      <c r="P3359" s="132">
        <v>0</v>
      </c>
      <c r="Q3359" s="140">
        <v>16</v>
      </c>
      <c r="R3359" s="134">
        <v>31</v>
      </c>
      <c r="S3359" s="122">
        <f t="shared" si="104"/>
        <v>80.769230769230774</v>
      </c>
      <c r="T3359" s="122">
        <f t="shared" si="105"/>
        <v>19.230769230769234</v>
      </c>
    </row>
    <row r="3360" spans="1:20" x14ac:dyDescent="0.25">
      <c r="A3360" s="3">
        <v>2014</v>
      </c>
      <c r="B3360" s="2" t="s">
        <v>508</v>
      </c>
      <c r="C3360" s="1">
        <v>3545001</v>
      </c>
      <c r="D3360" s="4">
        <v>6</v>
      </c>
      <c r="E3360" s="6">
        <v>2</v>
      </c>
      <c r="F3360" s="39">
        <v>35450012</v>
      </c>
      <c r="G3360" s="39">
        <v>0</v>
      </c>
      <c r="H3360" s="39">
        <v>1</v>
      </c>
      <c r="I3360" s="132">
        <v>2.8900000000000001E-5</v>
      </c>
      <c r="J3360" s="132">
        <v>0</v>
      </c>
      <c r="K3360" s="132">
        <v>2.8900000000000001E-5</v>
      </c>
      <c r="L3360" s="133">
        <v>0</v>
      </c>
      <c r="M3360" s="132">
        <v>0</v>
      </c>
      <c r="N3360" s="132">
        <v>2.8900000000000001E-5</v>
      </c>
      <c r="O3360" s="132">
        <v>0</v>
      </c>
      <c r="P3360" s="132">
        <v>0</v>
      </c>
      <c r="Q3360" s="140">
        <v>0</v>
      </c>
      <c r="R3360" s="134">
        <v>0</v>
      </c>
      <c r="S3360" s="122">
        <f t="shared" si="104"/>
        <v>0</v>
      </c>
      <c r="T3360" s="122">
        <f t="shared" si="105"/>
        <v>100</v>
      </c>
    </row>
    <row r="3361" spans="1:20" x14ac:dyDescent="0.25">
      <c r="A3361" s="3">
        <v>2014</v>
      </c>
      <c r="B3361" s="2" t="s">
        <v>508</v>
      </c>
      <c r="C3361" s="1">
        <v>3545001</v>
      </c>
      <c r="D3361" s="4">
        <v>6</v>
      </c>
      <c r="E3361" s="6">
        <v>7</v>
      </c>
      <c r="F3361" s="39">
        <v>35450017</v>
      </c>
      <c r="G3361" s="39">
        <v>0</v>
      </c>
      <c r="H3361" s="39">
        <v>0</v>
      </c>
      <c r="I3361" s="132">
        <v>0</v>
      </c>
      <c r="J3361" s="132">
        <v>0</v>
      </c>
      <c r="K3361" s="132">
        <v>0</v>
      </c>
      <c r="L3361" s="133">
        <v>0</v>
      </c>
      <c r="M3361" s="132">
        <v>0</v>
      </c>
      <c r="N3361" s="132">
        <v>0</v>
      </c>
      <c r="O3361" s="132">
        <v>0</v>
      </c>
      <c r="P3361" s="132">
        <v>0</v>
      </c>
      <c r="Q3361" s="140">
        <v>0</v>
      </c>
      <c r="R3361" s="134">
        <v>0</v>
      </c>
      <c r="S3361" s="122">
        <f t="shared" si="104"/>
        <v>0</v>
      </c>
      <c r="T3361" s="122">
        <f t="shared" si="105"/>
        <v>0</v>
      </c>
    </row>
    <row r="3362" spans="1:20" x14ac:dyDescent="0.25">
      <c r="A3362" s="3">
        <v>2014</v>
      </c>
      <c r="B3362" s="2" t="s">
        <v>509</v>
      </c>
      <c r="C3362" s="1">
        <v>3545100</v>
      </c>
      <c r="D3362" s="4">
        <v>20</v>
      </c>
      <c r="E3362" s="6">
        <v>20</v>
      </c>
      <c r="F3362" s="39">
        <v>354510020</v>
      </c>
      <c r="G3362" s="39">
        <v>2</v>
      </c>
      <c r="H3362" s="39">
        <v>13</v>
      </c>
      <c r="I3362" s="132">
        <v>5.6076199999999993E-2</v>
      </c>
      <c r="J3362" s="132">
        <v>4.3454899999999998E-2</v>
      </c>
      <c r="K3362" s="132">
        <v>1.2621299999999997E-2</v>
      </c>
      <c r="L3362" s="133">
        <v>0</v>
      </c>
      <c r="M3362" s="132">
        <v>1.2462899999999999E-2</v>
      </c>
      <c r="N3362" s="132">
        <v>0</v>
      </c>
      <c r="O3362" s="132">
        <v>4.3577499999999991E-2</v>
      </c>
      <c r="P3362" s="132">
        <v>0</v>
      </c>
      <c r="Q3362" s="140">
        <v>1</v>
      </c>
      <c r="R3362" s="134">
        <v>1</v>
      </c>
      <c r="S3362" s="122">
        <f t="shared" si="104"/>
        <v>13.333333333333334</v>
      </c>
      <c r="T3362" s="122">
        <f t="shared" si="105"/>
        <v>86.666666666666671</v>
      </c>
    </row>
    <row r="3363" spans="1:20" x14ac:dyDescent="0.25">
      <c r="A3363" s="3">
        <v>2014</v>
      </c>
      <c r="B3363" s="2" t="s">
        <v>510</v>
      </c>
      <c r="C3363" s="1">
        <v>3545159</v>
      </c>
      <c r="D3363" s="4">
        <v>5</v>
      </c>
      <c r="E3363" s="6">
        <v>5</v>
      </c>
      <c r="F3363" s="39">
        <v>35451595</v>
      </c>
      <c r="G3363" s="39">
        <v>5</v>
      </c>
      <c r="H3363" s="39">
        <v>6</v>
      </c>
      <c r="I3363" s="132">
        <v>1.3998699999999998E-2</v>
      </c>
      <c r="J3363" s="132">
        <v>1.3761399999999998E-2</v>
      </c>
      <c r="K3363" s="132">
        <v>2.3730000000000002E-4</v>
      </c>
      <c r="L3363" s="133">
        <v>0</v>
      </c>
      <c r="M3363" s="132">
        <v>1.3618499999999999E-2</v>
      </c>
      <c r="N3363" s="132">
        <v>1.4469999999999999E-4</v>
      </c>
      <c r="O3363" s="132">
        <v>1.2349999999999999E-4</v>
      </c>
      <c r="P3363" s="132">
        <v>1.9400000000000001E-5</v>
      </c>
      <c r="Q3363" s="140">
        <v>5</v>
      </c>
      <c r="R3363" s="134">
        <v>3</v>
      </c>
      <c r="S3363" s="122">
        <f t="shared" si="104"/>
        <v>45.454545454545453</v>
      </c>
      <c r="T3363" s="122">
        <f t="shared" si="105"/>
        <v>54.54545454545454</v>
      </c>
    </row>
    <row r="3364" spans="1:20" x14ac:dyDescent="0.25">
      <c r="A3364" s="3">
        <v>2014</v>
      </c>
      <c r="B3364" s="2" t="s">
        <v>510</v>
      </c>
      <c r="C3364" s="1">
        <v>3545159</v>
      </c>
      <c r="D3364" s="4">
        <v>5</v>
      </c>
      <c r="E3364" s="6">
        <v>10</v>
      </c>
      <c r="F3364" s="39">
        <v>354515910</v>
      </c>
      <c r="G3364" s="39">
        <v>0</v>
      </c>
      <c r="H3364" s="39">
        <v>0</v>
      </c>
      <c r="I3364" s="132">
        <v>0</v>
      </c>
      <c r="J3364" s="132">
        <v>0</v>
      </c>
      <c r="K3364" s="132">
        <v>0</v>
      </c>
      <c r="L3364" s="133">
        <v>0</v>
      </c>
      <c r="M3364" s="132">
        <v>0</v>
      </c>
      <c r="N3364" s="132">
        <v>0</v>
      </c>
      <c r="O3364" s="132">
        <v>0</v>
      </c>
      <c r="P3364" s="132">
        <v>0</v>
      </c>
      <c r="Q3364" s="140">
        <v>0</v>
      </c>
      <c r="R3364" s="134">
        <v>14</v>
      </c>
      <c r="S3364" s="122">
        <f t="shared" si="104"/>
        <v>0</v>
      </c>
      <c r="T3364" s="122">
        <f t="shared" si="105"/>
        <v>0</v>
      </c>
    </row>
    <row r="3365" spans="1:20" x14ac:dyDescent="0.25">
      <c r="A3365" s="3">
        <v>2014</v>
      </c>
      <c r="B3365" s="2" t="s">
        <v>511</v>
      </c>
      <c r="C3365" s="1">
        <v>3545209</v>
      </c>
      <c r="D3365" s="4">
        <v>5</v>
      </c>
      <c r="E3365" s="6">
        <v>5</v>
      </c>
      <c r="F3365" s="39">
        <v>35452095</v>
      </c>
      <c r="G3365" s="39">
        <v>9</v>
      </c>
      <c r="H3365" s="39">
        <v>24</v>
      </c>
      <c r="I3365" s="132">
        <v>0.40965169999999995</v>
      </c>
      <c r="J3365" s="132">
        <v>0.39152829999999994</v>
      </c>
      <c r="K3365" s="132">
        <v>1.8123399999999994E-2</v>
      </c>
      <c r="L3365" s="133">
        <v>0</v>
      </c>
      <c r="M3365" s="132">
        <v>0.300037</v>
      </c>
      <c r="N3365" s="132">
        <v>0.10422999999999999</v>
      </c>
      <c r="O3365" s="132">
        <v>2.1110000000000001E-4</v>
      </c>
      <c r="P3365" s="132">
        <v>0</v>
      </c>
      <c r="Q3365" s="140">
        <v>8</v>
      </c>
      <c r="R3365" s="134">
        <v>20</v>
      </c>
      <c r="S3365" s="122">
        <f t="shared" si="104"/>
        <v>27.27272727272727</v>
      </c>
      <c r="T3365" s="122">
        <f t="shared" si="105"/>
        <v>72.727272727272734</v>
      </c>
    </row>
    <row r="3366" spans="1:20" x14ac:dyDescent="0.25">
      <c r="A3366" s="3">
        <v>2014</v>
      </c>
      <c r="B3366" s="2" t="s">
        <v>511</v>
      </c>
      <c r="C3366" s="1">
        <v>3545209</v>
      </c>
      <c r="D3366" s="4">
        <v>5</v>
      </c>
      <c r="E3366" s="6">
        <v>10</v>
      </c>
      <c r="F3366" s="39">
        <v>354520910</v>
      </c>
      <c r="G3366" s="39">
        <v>1</v>
      </c>
      <c r="H3366" s="39">
        <v>8</v>
      </c>
      <c r="I3366" s="132">
        <v>2.2985999999999996E-3</v>
      </c>
      <c r="J3366" s="132">
        <v>4.6300000000000001E-5</v>
      </c>
      <c r="K3366" s="132">
        <v>2.2522999999999996E-3</v>
      </c>
      <c r="L3366" s="133">
        <v>0</v>
      </c>
      <c r="M3366" s="132">
        <v>0</v>
      </c>
      <c r="N3366" s="132">
        <v>1.0878999999999999E-3</v>
      </c>
      <c r="O3366" s="132">
        <v>4.6300000000000001E-5</v>
      </c>
      <c r="P3366" s="132">
        <v>2.2690000000000001E-4</v>
      </c>
      <c r="Q3366" s="140">
        <v>10</v>
      </c>
      <c r="R3366" s="134">
        <v>6</v>
      </c>
      <c r="S3366" s="122">
        <f t="shared" si="104"/>
        <v>11.111111111111111</v>
      </c>
      <c r="T3366" s="122">
        <f t="shared" si="105"/>
        <v>88.888888888888886</v>
      </c>
    </row>
    <row r="3367" spans="1:20" x14ac:dyDescent="0.25">
      <c r="A3367" s="3">
        <v>2014</v>
      </c>
      <c r="B3367" s="2" t="s">
        <v>512</v>
      </c>
      <c r="C3367" s="1">
        <v>3545308</v>
      </c>
      <c r="D3367" s="4">
        <v>10</v>
      </c>
      <c r="E3367" s="6">
        <v>10</v>
      </c>
      <c r="F3367" s="39">
        <v>354530810</v>
      </c>
      <c r="G3367" s="39">
        <v>20</v>
      </c>
      <c r="H3367" s="39">
        <v>14</v>
      </c>
      <c r="I3367" s="132">
        <v>0.3115410999999999</v>
      </c>
      <c r="J3367" s="132">
        <v>0.30334859999999991</v>
      </c>
      <c r="K3367" s="132">
        <v>8.1925000000000019E-3</v>
      </c>
      <c r="L3367" s="133">
        <v>0</v>
      </c>
      <c r="M3367" s="132">
        <v>0.1521111</v>
      </c>
      <c r="N3367" s="132">
        <v>2.6596100000000001E-2</v>
      </c>
      <c r="O3367" s="132">
        <v>0.1173685</v>
      </c>
      <c r="P3367" s="132">
        <v>8.8797000000000008E-3</v>
      </c>
      <c r="Q3367" s="140">
        <v>22</v>
      </c>
      <c r="R3367" s="134">
        <v>5</v>
      </c>
      <c r="S3367" s="122">
        <f t="shared" si="104"/>
        <v>58.82352941176471</v>
      </c>
      <c r="T3367" s="122">
        <f t="shared" si="105"/>
        <v>41.17647058823529</v>
      </c>
    </row>
    <row r="3368" spans="1:20" x14ac:dyDescent="0.25">
      <c r="A3368" s="3">
        <v>2014</v>
      </c>
      <c r="B3368" s="2" t="s">
        <v>513</v>
      </c>
      <c r="C3368" s="1">
        <v>3545407</v>
      </c>
      <c r="D3368" s="4">
        <v>17</v>
      </c>
      <c r="E3368" s="6">
        <v>17</v>
      </c>
      <c r="F3368" s="39">
        <v>354540717</v>
      </c>
      <c r="G3368" s="39">
        <v>12</v>
      </c>
      <c r="H3368" s="39">
        <v>7</v>
      </c>
      <c r="I3368" s="132">
        <v>8.2530900000000004E-2</v>
      </c>
      <c r="J3368" s="132">
        <v>7.8781600000000007E-2</v>
      </c>
      <c r="K3368" s="132">
        <v>3.7492999999999997E-3</v>
      </c>
      <c r="L3368" s="133">
        <v>4.6797754946727547E-2</v>
      </c>
      <c r="M3368" s="132">
        <v>0</v>
      </c>
      <c r="N3368" s="132">
        <v>3.4952999999999998E-3</v>
      </c>
      <c r="O3368" s="132">
        <v>7.5868000000000005E-2</v>
      </c>
      <c r="P3368" s="132">
        <v>1.3579999999999999E-4</v>
      </c>
      <c r="Q3368" s="140">
        <v>1</v>
      </c>
      <c r="R3368" s="134">
        <v>0</v>
      </c>
      <c r="S3368" s="122">
        <f t="shared" si="104"/>
        <v>63.157894736842103</v>
      </c>
      <c r="T3368" s="122">
        <f t="shared" si="105"/>
        <v>36.84210526315789</v>
      </c>
    </row>
    <row r="3369" spans="1:20" x14ac:dyDescent="0.25">
      <c r="A3369" s="3">
        <v>2014</v>
      </c>
      <c r="B3369" s="2" t="s">
        <v>514</v>
      </c>
      <c r="C3369" s="1">
        <v>3545506</v>
      </c>
      <c r="D3369" s="4">
        <v>22</v>
      </c>
      <c r="E3369" s="6">
        <v>22</v>
      </c>
      <c r="F3369" s="39">
        <v>354550622</v>
      </c>
      <c r="G3369" s="39">
        <v>2</v>
      </c>
      <c r="H3369" s="39">
        <v>9</v>
      </c>
      <c r="I3369" s="132">
        <v>2.0358899999999999E-2</v>
      </c>
      <c r="J3369" s="132">
        <v>2.7222000000000001E-3</v>
      </c>
      <c r="K3369" s="132">
        <v>1.7636699999999998E-2</v>
      </c>
      <c r="L3369" s="133">
        <v>0</v>
      </c>
      <c r="M3369" s="132">
        <v>1.1749900000000001E-2</v>
      </c>
      <c r="N3369" s="132">
        <v>5.7869999999999996E-3</v>
      </c>
      <c r="O3369" s="132">
        <v>9.98E-5</v>
      </c>
      <c r="P3369" s="132">
        <v>2.7222000000000001E-3</v>
      </c>
      <c r="Q3369" s="140">
        <v>1</v>
      </c>
      <c r="R3369" s="134">
        <v>1</v>
      </c>
      <c r="S3369" s="122">
        <f t="shared" si="104"/>
        <v>18.181818181818183</v>
      </c>
      <c r="T3369" s="122">
        <f t="shared" si="105"/>
        <v>81.818181818181827</v>
      </c>
    </row>
    <row r="3370" spans="1:20" x14ac:dyDescent="0.25">
      <c r="A3370" s="3">
        <v>2014</v>
      </c>
      <c r="B3370" s="2" t="s">
        <v>515</v>
      </c>
      <c r="C3370" s="1">
        <v>3545605</v>
      </c>
      <c r="D3370" s="4">
        <v>15</v>
      </c>
      <c r="E3370" s="6">
        <v>15</v>
      </c>
      <c r="F3370" s="39">
        <v>354560515</v>
      </c>
      <c r="G3370" s="39">
        <v>4</v>
      </c>
      <c r="H3370" s="39">
        <v>27</v>
      </c>
      <c r="I3370" s="132">
        <v>0.29731300000000005</v>
      </c>
      <c r="J3370" s="132">
        <v>0.2149538</v>
      </c>
      <c r="K3370" s="132">
        <v>8.2359200000000021E-2</v>
      </c>
      <c r="L3370" s="133">
        <v>0</v>
      </c>
      <c r="M3370" s="132">
        <v>4.6988699999999994E-2</v>
      </c>
      <c r="N3370" s="132">
        <v>0.19403929999999997</v>
      </c>
      <c r="O3370" s="132">
        <v>5.2928299999999998E-2</v>
      </c>
      <c r="P3370" s="132">
        <v>0</v>
      </c>
      <c r="Q3370" s="140">
        <v>2</v>
      </c>
      <c r="R3370" s="134">
        <v>9</v>
      </c>
      <c r="S3370" s="122">
        <f t="shared" si="104"/>
        <v>12.903225806451612</v>
      </c>
      <c r="T3370" s="122">
        <f t="shared" si="105"/>
        <v>87.096774193548384</v>
      </c>
    </row>
    <row r="3371" spans="1:20" x14ac:dyDescent="0.25">
      <c r="A3371" s="3">
        <v>2014</v>
      </c>
      <c r="B3371" s="2" t="s">
        <v>515</v>
      </c>
      <c r="C3371" s="1">
        <v>3545605</v>
      </c>
      <c r="D3371" s="4">
        <v>15</v>
      </c>
      <c r="E3371" s="6">
        <v>16</v>
      </c>
      <c r="F3371" s="39">
        <v>354560516</v>
      </c>
      <c r="G3371" s="39">
        <v>14</v>
      </c>
      <c r="H3371" s="39">
        <v>5</v>
      </c>
      <c r="I3371" s="132">
        <v>0.47282079999999993</v>
      </c>
      <c r="J3371" s="132">
        <v>0.46900709999999995</v>
      </c>
      <c r="K3371" s="132">
        <v>3.8136999999999997E-3</v>
      </c>
      <c r="L3371" s="133">
        <v>0</v>
      </c>
      <c r="M3371" s="132">
        <v>0</v>
      </c>
      <c r="N3371" s="132">
        <v>1.00077E-2</v>
      </c>
      <c r="O3371" s="132">
        <v>0.40460119999999994</v>
      </c>
      <c r="P3371" s="132">
        <v>0</v>
      </c>
      <c r="Q3371" s="140">
        <v>2</v>
      </c>
      <c r="R3371" s="134">
        <v>2</v>
      </c>
      <c r="S3371" s="122">
        <f t="shared" si="104"/>
        <v>73.68421052631578</v>
      </c>
      <c r="T3371" s="122">
        <f t="shared" si="105"/>
        <v>26.315789473684209</v>
      </c>
    </row>
    <row r="3372" spans="1:20" x14ac:dyDescent="0.25">
      <c r="A3372" s="3">
        <v>2014</v>
      </c>
      <c r="B3372" s="2" t="s">
        <v>516</v>
      </c>
      <c r="C3372" s="1">
        <v>3545704</v>
      </c>
      <c r="D3372" s="4">
        <v>15</v>
      </c>
      <c r="E3372" s="6">
        <v>15</v>
      </c>
      <c r="F3372" s="39">
        <v>354570415</v>
      </c>
      <c r="G3372" s="39">
        <v>9</v>
      </c>
      <c r="H3372" s="39">
        <v>6</v>
      </c>
      <c r="I3372" s="132">
        <v>7.1544999999999984E-2</v>
      </c>
      <c r="J3372" s="132">
        <v>8.5024999999999979E-3</v>
      </c>
      <c r="K3372" s="132">
        <v>6.3042499999999987E-2</v>
      </c>
      <c r="L3372" s="133">
        <v>2.5333333333333336E-3</v>
      </c>
      <c r="M3372" s="132">
        <v>6.7899999999999997E-5</v>
      </c>
      <c r="N3372" s="132">
        <v>6.2222299999999994E-2</v>
      </c>
      <c r="O3372" s="132">
        <v>9.023299999999998E-3</v>
      </c>
      <c r="P3372" s="132">
        <v>0</v>
      </c>
      <c r="Q3372" s="140">
        <v>10</v>
      </c>
      <c r="R3372" s="134">
        <v>0</v>
      </c>
      <c r="S3372" s="122">
        <f t="shared" si="104"/>
        <v>60</v>
      </c>
      <c r="T3372" s="122">
        <f t="shared" si="105"/>
        <v>40</v>
      </c>
    </row>
    <row r="3373" spans="1:20" x14ac:dyDescent="0.25">
      <c r="A3373" s="3">
        <v>2014</v>
      </c>
      <c r="B3373" s="2" t="s">
        <v>517</v>
      </c>
      <c r="C3373" s="1">
        <v>3545803</v>
      </c>
      <c r="D3373" s="4">
        <v>5</v>
      </c>
      <c r="E3373" s="6">
        <v>5</v>
      </c>
      <c r="F3373" s="39">
        <v>35458035</v>
      </c>
      <c r="G3373" s="39">
        <v>11</v>
      </c>
      <c r="H3373" s="39">
        <v>74</v>
      </c>
      <c r="I3373" s="132">
        <v>1.0152966000000001</v>
      </c>
      <c r="J3373" s="132">
        <v>0.98019040000000013</v>
      </c>
      <c r="K3373" s="132">
        <v>3.5106199999999997E-2</v>
      </c>
      <c r="L3373" s="133">
        <v>0</v>
      </c>
      <c r="M3373" s="132">
        <v>0.95601170000000002</v>
      </c>
      <c r="N3373" s="132">
        <v>5.1470000000000002E-2</v>
      </c>
      <c r="O3373" s="132">
        <v>1.3871999999999999E-3</v>
      </c>
      <c r="P3373" s="132">
        <v>0</v>
      </c>
      <c r="Q3373" s="140">
        <v>14</v>
      </c>
      <c r="R3373" s="134">
        <v>60</v>
      </c>
      <c r="S3373" s="122">
        <f t="shared" si="104"/>
        <v>12.941176470588237</v>
      </c>
      <c r="T3373" s="122">
        <f t="shared" si="105"/>
        <v>87.058823529411768</v>
      </c>
    </row>
    <row r="3374" spans="1:20" x14ac:dyDescent="0.25">
      <c r="A3374" s="3">
        <v>2014</v>
      </c>
      <c r="B3374" s="2" t="s">
        <v>518</v>
      </c>
      <c r="C3374" s="1">
        <v>3546009</v>
      </c>
      <c r="D3374" s="4">
        <v>2</v>
      </c>
      <c r="E3374" s="6">
        <v>2</v>
      </c>
      <c r="F3374" s="39">
        <v>35460092</v>
      </c>
      <c r="G3374" s="39">
        <v>19</v>
      </c>
      <c r="H3374" s="39">
        <v>8</v>
      </c>
      <c r="I3374" s="132">
        <v>1.0215900000000002E-2</v>
      </c>
      <c r="J3374" s="132">
        <v>9.592800000000002E-3</v>
      </c>
      <c r="K3374" s="132">
        <v>6.2309999999999991E-4</v>
      </c>
      <c r="L3374" s="133">
        <v>6.1998842592592592E-2</v>
      </c>
      <c r="M3374" s="132">
        <v>0</v>
      </c>
      <c r="N3374" s="132">
        <v>5.2200000000000002E-5</v>
      </c>
      <c r="O3374" s="132">
        <v>2.826E-3</v>
      </c>
      <c r="P3374" s="132">
        <v>6.6664000000000011E-3</v>
      </c>
      <c r="Q3374" s="140">
        <v>12</v>
      </c>
      <c r="R3374" s="134">
        <v>13</v>
      </c>
      <c r="S3374" s="122">
        <f t="shared" si="104"/>
        <v>70.370370370370367</v>
      </c>
      <c r="T3374" s="122">
        <f t="shared" si="105"/>
        <v>29.629629629629626</v>
      </c>
    </row>
    <row r="3375" spans="1:20" x14ac:dyDescent="0.25">
      <c r="A3375" s="3">
        <v>2014</v>
      </c>
      <c r="B3375" s="2" t="s">
        <v>519</v>
      </c>
      <c r="C3375" s="1">
        <v>3546108</v>
      </c>
      <c r="D3375" s="4">
        <v>15</v>
      </c>
      <c r="E3375" s="6">
        <v>15</v>
      </c>
      <c r="F3375" s="39">
        <v>354610815</v>
      </c>
      <c r="G3375" s="39">
        <v>2</v>
      </c>
      <c r="H3375" s="39">
        <v>4</v>
      </c>
      <c r="I3375" s="132">
        <v>1.5709999999999999E-3</v>
      </c>
      <c r="J3375" s="132">
        <v>6.9400000000000006E-5</v>
      </c>
      <c r="K3375" s="132">
        <v>1.5015999999999999E-3</v>
      </c>
      <c r="L3375" s="133">
        <v>2.9186770674784372E-2</v>
      </c>
      <c r="M3375" s="132">
        <v>0</v>
      </c>
      <c r="N3375" s="132">
        <v>1.0502E-3</v>
      </c>
      <c r="O3375" s="132">
        <v>5.2079999999999997E-4</v>
      </c>
      <c r="P3375" s="132">
        <v>0</v>
      </c>
      <c r="Q3375" s="140">
        <v>0</v>
      </c>
      <c r="R3375" s="134">
        <v>0</v>
      </c>
      <c r="S3375" s="122">
        <f t="shared" si="104"/>
        <v>33.333333333333329</v>
      </c>
      <c r="T3375" s="122">
        <f t="shared" si="105"/>
        <v>66.666666666666657</v>
      </c>
    </row>
    <row r="3376" spans="1:20" x14ac:dyDescent="0.25">
      <c r="A3376" s="3">
        <v>2014</v>
      </c>
      <c r="B3376" s="2" t="s">
        <v>519</v>
      </c>
      <c r="C3376" s="1">
        <v>3546108</v>
      </c>
      <c r="D3376" s="4">
        <v>15</v>
      </c>
      <c r="E3376" s="6">
        <v>18</v>
      </c>
      <c r="F3376" s="39">
        <v>354610818</v>
      </c>
      <c r="G3376" s="39">
        <v>0</v>
      </c>
      <c r="H3376" s="39">
        <v>0</v>
      </c>
      <c r="I3376" s="132">
        <v>0</v>
      </c>
      <c r="J3376" s="132">
        <v>0</v>
      </c>
      <c r="K3376" s="132">
        <v>0</v>
      </c>
      <c r="L3376" s="133">
        <v>0</v>
      </c>
      <c r="M3376" s="132">
        <v>0</v>
      </c>
      <c r="N3376" s="132">
        <v>0</v>
      </c>
      <c r="O3376" s="132">
        <v>0</v>
      </c>
      <c r="P3376" s="132">
        <v>0</v>
      </c>
      <c r="Q3376" s="140">
        <v>0</v>
      </c>
      <c r="R3376" s="134">
        <v>0</v>
      </c>
      <c r="S3376" s="122">
        <f t="shared" si="104"/>
        <v>0</v>
      </c>
      <c r="T3376" s="122">
        <f t="shared" si="105"/>
        <v>0</v>
      </c>
    </row>
    <row r="3377" spans="1:20" x14ac:dyDescent="0.25">
      <c r="A3377" s="3">
        <v>2014</v>
      </c>
      <c r="B3377" s="2" t="s">
        <v>520</v>
      </c>
      <c r="C3377" s="1">
        <v>3546207</v>
      </c>
      <c r="D3377" s="4">
        <v>9</v>
      </c>
      <c r="E3377" s="6">
        <v>9</v>
      </c>
      <c r="F3377" s="39">
        <v>35462079</v>
      </c>
      <c r="G3377" s="39">
        <v>12</v>
      </c>
      <c r="H3377" s="39">
        <v>9</v>
      </c>
      <c r="I3377" s="132">
        <v>0.46647090000000002</v>
      </c>
      <c r="J3377" s="132">
        <v>0.45876359999999999</v>
      </c>
      <c r="K3377" s="132">
        <v>7.7073000000000003E-3</v>
      </c>
      <c r="L3377" s="133">
        <v>0</v>
      </c>
      <c r="M3377" s="132">
        <v>0.4101667</v>
      </c>
      <c r="N3377" s="132">
        <v>8.7499999999999991E-4</v>
      </c>
      <c r="O3377" s="132">
        <v>5.2964900000000002E-2</v>
      </c>
      <c r="P3377" s="132">
        <v>5.5559999999999995E-4</v>
      </c>
      <c r="Q3377" s="140">
        <v>6</v>
      </c>
      <c r="R3377" s="134">
        <v>1</v>
      </c>
      <c r="S3377" s="122">
        <f t="shared" si="104"/>
        <v>57.142857142857139</v>
      </c>
      <c r="T3377" s="122">
        <f t="shared" si="105"/>
        <v>42.857142857142854</v>
      </c>
    </row>
    <row r="3378" spans="1:20" x14ac:dyDescent="0.25">
      <c r="A3378" s="3">
        <v>2014</v>
      </c>
      <c r="B3378" s="2" t="s">
        <v>521</v>
      </c>
      <c r="C3378" s="1">
        <v>3546256</v>
      </c>
      <c r="D3378" s="4">
        <v>4</v>
      </c>
      <c r="E3378" s="6">
        <v>4</v>
      </c>
      <c r="F3378" s="39">
        <v>35462564</v>
      </c>
      <c r="G3378" s="39">
        <v>2</v>
      </c>
      <c r="H3378" s="39">
        <v>3</v>
      </c>
      <c r="I3378" s="132">
        <v>2.0340300000000002E-2</v>
      </c>
      <c r="J3378" s="132">
        <v>2.0013900000000001E-2</v>
      </c>
      <c r="K3378" s="132">
        <v>3.2640000000000002E-4</v>
      </c>
      <c r="L3378" s="133">
        <v>0</v>
      </c>
      <c r="M3378" s="132">
        <v>0</v>
      </c>
      <c r="N3378" s="132">
        <v>0</v>
      </c>
      <c r="O3378" s="132">
        <v>0.02</v>
      </c>
      <c r="P3378" s="132">
        <v>0</v>
      </c>
      <c r="Q3378" s="140">
        <v>1</v>
      </c>
      <c r="R3378" s="134">
        <v>2</v>
      </c>
      <c r="S3378" s="122">
        <f t="shared" si="104"/>
        <v>40</v>
      </c>
      <c r="T3378" s="122">
        <f t="shared" si="105"/>
        <v>60</v>
      </c>
    </row>
    <row r="3379" spans="1:20" x14ac:dyDescent="0.25">
      <c r="A3379" s="3">
        <v>2014</v>
      </c>
      <c r="B3379" s="2" t="s">
        <v>522</v>
      </c>
      <c r="C3379" s="1">
        <v>3546306</v>
      </c>
      <c r="D3379" s="4">
        <v>9</v>
      </c>
      <c r="E3379" s="6">
        <v>9</v>
      </c>
      <c r="F3379" s="39">
        <v>35463069</v>
      </c>
      <c r="G3379" s="39">
        <v>34</v>
      </c>
      <c r="H3379" s="39">
        <v>10</v>
      </c>
      <c r="I3379" s="132">
        <v>0.35267970000000004</v>
      </c>
      <c r="J3379" s="132">
        <v>0.33945240000000004</v>
      </c>
      <c r="K3379" s="132">
        <v>1.3227300000000003E-2</v>
      </c>
      <c r="L3379" s="133">
        <v>3.4627092846270927E-2</v>
      </c>
      <c r="M3379" s="132">
        <v>7.7233899999999994E-2</v>
      </c>
      <c r="N3379" s="132">
        <v>7.8129999999999996E-4</v>
      </c>
      <c r="O3379" s="132">
        <v>0.26697150000000008</v>
      </c>
      <c r="P3379" s="132">
        <v>8.7779999999999998E-4</v>
      </c>
      <c r="Q3379" s="140">
        <v>21</v>
      </c>
      <c r="R3379" s="134">
        <v>8</v>
      </c>
      <c r="S3379" s="122">
        <f t="shared" si="104"/>
        <v>77.272727272727266</v>
      </c>
      <c r="T3379" s="122">
        <f t="shared" si="105"/>
        <v>22.727272727272727</v>
      </c>
    </row>
    <row r="3380" spans="1:20" x14ac:dyDescent="0.25">
      <c r="A3380" s="3">
        <v>2014</v>
      </c>
      <c r="B3380" s="2" t="s">
        <v>523</v>
      </c>
      <c r="C3380" s="1">
        <v>3546405</v>
      </c>
      <c r="D3380" s="4">
        <v>17</v>
      </c>
      <c r="E3380" s="6">
        <v>17</v>
      </c>
      <c r="F3380" s="39">
        <v>354640517</v>
      </c>
      <c r="G3380" s="39">
        <v>21</v>
      </c>
      <c r="H3380" s="39">
        <v>48</v>
      </c>
      <c r="I3380" s="132">
        <v>0.67671579999999998</v>
      </c>
      <c r="J3380" s="132">
        <v>0.57013669999999994</v>
      </c>
      <c r="K3380" s="132">
        <v>0.10657910000000001</v>
      </c>
      <c r="L3380" s="133">
        <v>0</v>
      </c>
      <c r="M3380" s="132">
        <v>0.13717600000000002</v>
      </c>
      <c r="N3380" s="132">
        <v>2.921689999999999E-2</v>
      </c>
      <c r="O3380" s="132">
        <v>0.50554179999999993</v>
      </c>
      <c r="P3380" s="132">
        <v>0</v>
      </c>
      <c r="Q3380" s="140">
        <v>8</v>
      </c>
      <c r="R3380" s="134">
        <v>9</v>
      </c>
      <c r="S3380" s="122">
        <f t="shared" si="104"/>
        <v>30.434782608695656</v>
      </c>
      <c r="T3380" s="122">
        <f t="shared" si="105"/>
        <v>69.565217391304344</v>
      </c>
    </row>
    <row r="3381" spans="1:20" x14ac:dyDescent="0.25">
      <c r="A3381" s="3">
        <v>2014</v>
      </c>
      <c r="B3381" s="2" t="s">
        <v>524</v>
      </c>
      <c r="C3381" s="1">
        <v>3546504</v>
      </c>
      <c r="D3381" s="4">
        <v>16</v>
      </c>
      <c r="E3381" s="6">
        <v>16</v>
      </c>
      <c r="F3381" s="39">
        <v>354650416</v>
      </c>
      <c r="G3381" s="39">
        <v>1</v>
      </c>
      <c r="H3381" s="39">
        <v>4</v>
      </c>
      <c r="I3381" s="132">
        <v>4.3368E-3</v>
      </c>
      <c r="J3381" s="132">
        <v>4.1666999999999997E-3</v>
      </c>
      <c r="K3381" s="132">
        <v>1.7010000000000001E-4</v>
      </c>
      <c r="L3381" s="133">
        <v>0</v>
      </c>
      <c r="M3381" s="132">
        <v>0</v>
      </c>
      <c r="N3381" s="132">
        <v>0</v>
      </c>
      <c r="O3381" s="132">
        <v>4.1666999999999997E-3</v>
      </c>
      <c r="P3381" s="132">
        <v>0</v>
      </c>
      <c r="Q3381" s="140">
        <v>1</v>
      </c>
      <c r="R3381" s="134">
        <v>0</v>
      </c>
      <c r="S3381" s="122">
        <f t="shared" si="104"/>
        <v>20</v>
      </c>
      <c r="T3381" s="122">
        <f t="shared" si="105"/>
        <v>80</v>
      </c>
    </row>
    <row r="3382" spans="1:20" x14ac:dyDescent="0.25">
      <c r="A3382" s="3">
        <v>2014</v>
      </c>
      <c r="B3382" s="2" t="s">
        <v>524</v>
      </c>
      <c r="C3382" s="1">
        <v>3546504</v>
      </c>
      <c r="D3382" s="4">
        <v>16</v>
      </c>
      <c r="E3382" s="6">
        <v>9</v>
      </c>
      <c r="F3382" s="39">
        <v>35465049</v>
      </c>
      <c r="G3382" s="39">
        <v>0</v>
      </c>
      <c r="H3382" s="39">
        <v>0</v>
      </c>
      <c r="I3382" s="132">
        <v>0</v>
      </c>
      <c r="J3382" s="132">
        <v>0</v>
      </c>
      <c r="K3382" s="132">
        <v>0</v>
      </c>
      <c r="L3382" s="133">
        <v>0</v>
      </c>
      <c r="M3382" s="132">
        <v>0</v>
      </c>
      <c r="N3382" s="132">
        <v>0</v>
      </c>
      <c r="O3382" s="132">
        <v>0</v>
      </c>
      <c r="P3382" s="132">
        <v>0</v>
      </c>
      <c r="Q3382" s="140">
        <v>5</v>
      </c>
      <c r="R3382" s="134">
        <v>4</v>
      </c>
      <c r="S3382" s="122">
        <f t="shared" si="104"/>
        <v>0</v>
      </c>
      <c r="T3382" s="122">
        <f t="shared" si="105"/>
        <v>0</v>
      </c>
    </row>
    <row r="3383" spans="1:20" x14ac:dyDescent="0.25">
      <c r="A3383" s="3">
        <v>2014</v>
      </c>
      <c r="B3383" s="2" t="s">
        <v>525</v>
      </c>
      <c r="C3383" s="1">
        <v>3546603</v>
      </c>
      <c r="D3383" s="4">
        <v>18</v>
      </c>
      <c r="E3383" s="6">
        <v>18</v>
      </c>
      <c r="F3383" s="39">
        <v>354660318</v>
      </c>
      <c r="G3383" s="39">
        <v>8</v>
      </c>
      <c r="H3383" s="39">
        <v>27</v>
      </c>
      <c r="I3383" s="132">
        <v>5.2757999999999999E-2</v>
      </c>
      <c r="J3383" s="132">
        <v>5.376999999999999E-3</v>
      </c>
      <c r="K3383" s="132">
        <v>4.7381E-2</v>
      </c>
      <c r="L3383" s="133">
        <v>3.438455416032471E-2</v>
      </c>
      <c r="M3383" s="132">
        <v>8.8425999999999991E-3</v>
      </c>
      <c r="N3383" s="132">
        <v>3.466770000000001E-2</v>
      </c>
      <c r="O3383" s="132">
        <v>4.851499999999999E-3</v>
      </c>
      <c r="P3383" s="132">
        <v>0</v>
      </c>
      <c r="Q3383" s="140">
        <v>5</v>
      </c>
      <c r="R3383" s="134">
        <v>10</v>
      </c>
      <c r="S3383" s="122">
        <f t="shared" si="104"/>
        <v>22.857142857142858</v>
      </c>
      <c r="T3383" s="122">
        <f t="shared" si="105"/>
        <v>77.142857142857153</v>
      </c>
    </row>
    <row r="3384" spans="1:20" x14ac:dyDescent="0.25">
      <c r="A3384" s="3">
        <v>2014</v>
      </c>
      <c r="B3384" s="2" t="s">
        <v>525</v>
      </c>
      <c r="C3384" s="1">
        <v>3546603</v>
      </c>
      <c r="D3384" s="4">
        <v>18</v>
      </c>
      <c r="E3384" s="6">
        <v>15</v>
      </c>
      <c r="F3384" s="39">
        <v>354660315</v>
      </c>
      <c r="G3384" s="39">
        <v>0</v>
      </c>
      <c r="H3384" s="39">
        <v>0</v>
      </c>
      <c r="I3384" s="132">
        <v>0</v>
      </c>
      <c r="J3384" s="132">
        <v>0</v>
      </c>
      <c r="K3384" s="132">
        <v>0</v>
      </c>
      <c r="L3384" s="133">
        <v>0</v>
      </c>
      <c r="M3384" s="132">
        <v>0</v>
      </c>
      <c r="N3384" s="132">
        <v>0</v>
      </c>
      <c r="O3384" s="132">
        <v>0</v>
      </c>
      <c r="P3384" s="132">
        <v>0</v>
      </c>
      <c r="Q3384" s="140">
        <v>0</v>
      </c>
      <c r="R3384" s="134">
        <v>0</v>
      </c>
      <c r="S3384" s="122">
        <f t="shared" si="104"/>
        <v>0</v>
      </c>
      <c r="T3384" s="122">
        <f t="shared" si="105"/>
        <v>0</v>
      </c>
    </row>
    <row r="3385" spans="1:20" x14ac:dyDescent="0.25">
      <c r="A3385" s="3">
        <v>2014</v>
      </c>
      <c r="B3385" s="2" t="s">
        <v>526</v>
      </c>
      <c r="C3385" s="1">
        <v>3546702</v>
      </c>
      <c r="D3385" s="4">
        <v>5</v>
      </c>
      <c r="E3385" s="6">
        <v>5</v>
      </c>
      <c r="F3385" s="39">
        <v>35467025</v>
      </c>
      <c r="G3385" s="39">
        <v>4</v>
      </c>
      <c r="H3385" s="39">
        <v>26</v>
      </c>
      <c r="I3385" s="132">
        <v>0.13311139999999999</v>
      </c>
      <c r="J3385" s="132">
        <v>7.7314899999999992E-2</v>
      </c>
      <c r="K3385" s="132">
        <v>5.5796499999999992E-2</v>
      </c>
      <c r="L3385" s="133">
        <v>0</v>
      </c>
      <c r="M3385" s="132">
        <v>9.8796300000000004E-2</v>
      </c>
      <c r="N3385" s="132">
        <v>2.6942300000000006E-2</v>
      </c>
      <c r="O3385" s="132">
        <v>7.3149E-3</v>
      </c>
      <c r="P3385" s="132">
        <v>0</v>
      </c>
      <c r="Q3385" s="140">
        <v>6</v>
      </c>
      <c r="R3385" s="134">
        <v>15</v>
      </c>
      <c r="S3385" s="122">
        <f t="shared" si="104"/>
        <v>13.333333333333334</v>
      </c>
      <c r="T3385" s="122">
        <f t="shared" si="105"/>
        <v>86.666666666666671</v>
      </c>
    </row>
    <row r="3386" spans="1:20" x14ac:dyDescent="0.25">
      <c r="A3386" s="3">
        <v>2014</v>
      </c>
      <c r="B3386" s="2" t="s">
        <v>527</v>
      </c>
      <c r="C3386" s="1">
        <v>3546801</v>
      </c>
      <c r="D3386" s="4">
        <v>2</v>
      </c>
      <c r="E3386" s="6">
        <v>2</v>
      </c>
      <c r="F3386" s="39">
        <v>35468012</v>
      </c>
      <c r="G3386" s="39">
        <v>32</v>
      </c>
      <c r="H3386" s="39">
        <v>43</v>
      </c>
      <c r="I3386" s="132">
        <v>0.14495339999999998</v>
      </c>
      <c r="J3386" s="132">
        <v>0.12568649999999998</v>
      </c>
      <c r="K3386" s="132">
        <v>1.9266900000000003E-2</v>
      </c>
      <c r="L3386" s="133">
        <v>0</v>
      </c>
      <c r="M3386" s="132">
        <v>7.8703999999999996E-3</v>
      </c>
      <c r="N3386" s="132">
        <v>0.11357060000000001</v>
      </c>
      <c r="O3386" s="132">
        <v>9.9652000000000022E-3</v>
      </c>
      <c r="P3386" s="132">
        <v>4.9494000000000005E-3</v>
      </c>
      <c r="Q3386" s="140">
        <v>35</v>
      </c>
      <c r="R3386" s="134">
        <v>44</v>
      </c>
      <c r="S3386" s="122">
        <f t="shared" si="104"/>
        <v>42.666666666666671</v>
      </c>
      <c r="T3386" s="122">
        <f t="shared" si="105"/>
        <v>57.333333333333336</v>
      </c>
    </row>
    <row r="3387" spans="1:20" x14ac:dyDescent="0.25">
      <c r="A3387" s="3">
        <v>2014</v>
      </c>
      <c r="B3387" s="2" t="s">
        <v>528</v>
      </c>
      <c r="C3387" s="1">
        <v>3546900</v>
      </c>
      <c r="D3387" s="4">
        <v>9</v>
      </c>
      <c r="E3387" s="6">
        <v>9</v>
      </c>
      <c r="F3387" s="39">
        <v>35469009</v>
      </c>
      <c r="G3387" s="39">
        <v>5</v>
      </c>
      <c r="H3387" s="39">
        <v>5</v>
      </c>
      <c r="I3387" s="132">
        <v>3.2269100000000009E-2</v>
      </c>
      <c r="J3387" s="132">
        <v>1.9572300000000004E-2</v>
      </c>
      <c r="K3387" s="132">
        <v>1.2696800000000001E-2</v>
      </c>
      <c r="L3387" s="133">
        <v>0</v>
      </c>
      <c r="M3387" s="132">
        <v>1.15741E-2</v>
      </c>
      <c r="N3387" s="132">
        <v>0</v>
      </c>
      <c r="O3387" s="132">
        <v>1.9111100000000002E-2</v>
      </c>
      <c r="P3387" s="132">
        <v>0</v>
      </c>
      <c r="Q3387" s="140">
        <v>1</v>
      </c>
      <c r="R3387" s="134">
        <v>0</v>
      </c>
      <c r="S3387" s="122">
        <f t="shared" si="104"/>
        <v>50</v>
      </c>
      <c r="T3387" s="122">
        <f t="shared" si="105"/>
        <v>50</v>
      </c>
    </row>
    <row r="3388" spans="1:20" x14ac:dyDescent="0.25">
      <c r="A3388" s="3">
        <v>2014</v>
      </c>
      <c r="B3388" s="2" t="s">
        <v>529</v>
      </c>
      <c r="C3388" s="1">
        <v>3547007</v>
      </c>
      <c r="D3388" s="4">
        <v>5</v>
      </c>
      <c r="E3388" s="6">
        <v>5</v>
      </c>
      <c r="F3388" s="39">
        <v>35470075</v>
      </c>
      <c r="G3388" s="39">
        <v>5</v>
      </c>
      <c r="H3388" s="39">
        <v>5</v>
      </c>
      <c r="I3388" s="132">
        <v>3.7750699999999998E-2</v>
      </c>
      <c r="J3388" s="132">
        <v>3.5716100000000001E-2</v>
      </c>
      <c r="K3388" s="132">
        <v>2.0345999999999997E-3</v>
      </c>
      <c r="L3388" s="133">
        <v>0</v>
      </c>
      <c r="M3388" s="132">
        <v>0</v>
      </c>
      <c r="N3388" s="132">
        <v>2.407E-4</v>
      </c>
      <c r="O3388" s="132">
        <v>2.3416999999999999E-3</v>
      </c>
      <c r="P3388" s="132">
        <v>3.3374399999999999E-2</v>
      </c>
      <c r="Q3388" s="140">
        <v>1</v>
      </c>
      <c r="R3388" s="134">
        <v>6</v>
      </c>
      <c r="S3388" s="122">
        <f t="shared" si="104"/>
        <v>50</v>
      </c>
      <c r="T3388" s="122">
        <f t="shared" si="105"/>
        <v>50</v>
      </c>
    </row>
    <row r="3389" spans="1:20" x14ac:dyDescent="0.25">
      <c r="A3389" s="3">
        <v>2014</v>
      </c>
      <c r="B3389" s="2" t="s">
        <v>530</v>
      </c>
      <c r="C3389" s="1">
        <v>3547106</v>
      </c>
      <c r="D3389" s="4">
        <v>20</v>
      </c>
      <c r="E3389" s="6">
        <v>20</v>
      </c>
      <c r="F3389" s="39">
        <v>354710620</v>
      </c>
      <c r="G3389" s="39">
        <v>3</v>
      </c>
      <c r="H3389" s="39">
        <v>10</v>
      </c>
      <c r="I3389" s="132">
        <v>0.16092879999999998</v>
      </c>
      <c r="J3389" s="132">
        <v>7.9358300000000007E-2</v>
      </c>
      <c r="K3389" s="132">
        <v>8.157049999999999E-2</v>
      </c>
      <c r="L3389" s="133">
        <v>0</v>
      </c>
      <c r="M3389" s="132">
        <v>5.9861000000000003E-3</v>
      </c>
      <c r="N3389" s="132">
        <v>7.266199999999999E-2</v>
      </c>
      <c r="O3389" s="132">
        <v>8.1447400000000003E-2</v>
      </c>
      <c r="P3389" s="132">
        <v>0</v>
      </c>
      <c r="Q3389" s="140">
        <v>2</v>
      </c>
      <c r="R3389" s="134">
        <v>0</v>
      </c>
      <c r="S3389" s="122">
        <f t="shared" si="104"/>
        <v>23.076923076923077</v>
      </c>
      <c r="T3389" s="122">
        <f t="shared" si="105"/>
        <v>76.923076923076934</v>
      </c>
    </row>
    <row r="3390" spans="1:20" x14ac:dyDescent="0.25">
      <c r="A3390" s="3">
        <v>2014</v>
      </c>
      <c r="B3390" s="2" t="s">
        <v>531</v>
      </c>
      <c r="C3390" s="1">
        <v>3547502</v>
      </c>
      <c r="D3390" s="4">
        <v>9</v>
      </c>
      <c r="E3390" s="6">
        <v>9</v>
      </c>
      <c r="F3390" s="39">
        <v>35475029</v>
      </c>
      <c r="G3390" s="39">
        <v>56</v>
      </c>
      <c r="H3390" s="39">
        <v>20</v>
      </c>
      <c r="I3390" s="132">
        <v>0.25507839999999998</v>
      </c>
      <c r="J3390" s="132">
        <v>0.24560739999999998</v>
      </c>
      <c r="K3390" s="132">
        <v>9.4710000000000072E-3</v>
      </c>
      <c r="L3390" s="133">
        <v>0.11089682902080163</v>
      </c>
      <c r="M3390" s="132">
        <v>0.10641199999999999</v>
      </c>
      <c r="N3390" s="132">
        <v>1.60334E-2</v>
      </c>
      <c r="O3390" s="132">
        <v>0.12807529999999989</v>
      </c>
      <c r="P3390" s="132">
        <v>3.3333E-3</v>
      </c>
      <c r="Q3390" s="140">
        <v>33</v>
      </c>
      <c r="R3390" s="134">
        <v>46</v>
      </c>
      <c r="S3390" s="122">
        <f t="shared" si="104"/>
        <v>73.68421052631578</v>
      </c>
      <c r="T3390" s="122">
        <f t="shared" si="105"/>
        <v>26.315789473684209</v>
      </c>
    </row>
    <row r="3391" spans="1:20" x14ac:dyDescent="0.25">
      <c r="A3391" s="3">
        <v>2014</v>
      </c>
      <c r="B3391" s="2" t="s">
        <v>531</v>
      </c>
      <c r="C3391" s="1">
        <v>3547502</v>
      </c>
      <c r="D3391" s="4">
        <v>9</v>
      </c>
      <c r="E3391" s="6">
        <v>4</v>
      </c>
      <c r="F3391" s="39">
        <v>35475024</v>
      </c>
      <c r="G3391" s="39">
        <v>0</v>
      </c>
      <c r="H3391" s="39">
        <v>0</v>
      </c>
      <c r="I3391" s="132">
        <v>0</v>
      </c>
      <c r="J3391" s="132">
        <v>0</v>
      </c>
      <c r="K3391" s="132">
        <v>0</v>
      </c>
      <c r="L3391" s="133">
        <v>0</v>
      </c>
      <c r="M3391" s="132">
        <v>0</v>
      </c>
      <c r="N3391" s="132">
        <v>0</v>
      </c>
      <c r="O3391" s="132">
        <v>0</v>
      </c>
      <c r="P3391" s="132">
        <v>0</v>
      </c>
      <c r="Q3391" s="140">
        <v>0</v>
      </c>
      <c r="R3391" s="134">
        <v>0</v>
      </c>
      <c r="S3391" s="122">
        <f t="shared" si="104"/>
        <v>0</v>
      </c>
      <c r="T3391" s="122">
        <f t="shared" si="105"/>
        <v>0</v>
      </c>
    </row>
    <row r="3392" spans="1:20" x14ac:dyDescent="0.25">
      <c r="A3392" s="3">
        <v>2014</v>
      </c>
      <c r="B3392" s="2" t="s">
        <v>532</v>
      </c>
      <c r="C3392" s="1">
        <v>3547403</v>
      </c>
      <c r="D3392" s="4">
        <v>15</v>
      </c>
      <c r="E3392" s="6">
        <v>15</v>
      </c>
      <c r="F3392" s="39">
        <v>354740315</v>
      </c>
      <c r="G3392" s="39">
        <v>4</v>
      </c>
      <c r="H3392" s="39">
        <v>1</v>
      </c>
      <c r="I3392" s="132">
        <v>2.1149999999999997E-3</v>
      </c>
      <c r="J3392" s="132">
        <v>2.0512999999999998E-3</v>
      </c>
      <c r="K3392" s="132">
        <v>6.3700000000000003E-5</v>
      </c>
      <c r="L3392" s="133">
        <v>1.2328767123287671E-2</v>
      </c>
      <c r="M3392" s="132">
        <v>0</v>
      </c>
      <c r="N3392" s="132">
        <v>0</v>
      </c>
      <c r="O3392" s="132">
        <v>2.0512999999999998E-3</v>
      </c>
      <c r="P3392" s="132">
        <v>0</v>
      </c>
      <c r="Q3392" s="140">
        <v>1</v>
      </c>
      <c r="R3392" s="134">
        <v>2</v>
      </c>
      <c r="S3392" s="122">
        <f t="shared" si="104"/>
        <v>80</v>
      </c>
      <c r="T3392" s="122">
        <f t="shared" si="105"/>
        <v>20</v>
      </c>
    </row>
    <row r="3393" spans="1:20" x14ac:dyDescent="0.25">
      <c r="A3393" s="3">
        <v>2014</v>
      </c>
      <c r="B3393" s="2" t="s">
        <v>533</v>
      </c>
      <c r="C3393" s="1">
        <v>3547601</v>
      </c>
      <c r="D3393" s="4">
        <v>4</v>
      </c>
      <c r="E3393" s="6">
        <v>4</v>
      </c>
      <c r="F3393" s="39">
        <v>35476014</v>
      </c>
      <c r="G3393" s="39">
        <v>14</v>
      </c>
      <c r="H3393" s="39">
        <v>8</v>
      </c>
      <c r="I3393" s="132">
        <v>0.11330319999999999</v>
      </c>
      <c r="J3393" s="132">
        <v>0.11280849999999999</v>
      </c>
      <c r="K3393" s="132">
        <v>4.9470000000000004E-4</v>
      </c>
      <c r="L3393" s="133">
        <v>0.21505175038051749</v>
      </c>
      <c r="M3393" s="132">
        <v>0</v>
      </c>
      <c r="N3393" s="132">
        <v>4.28604E-2</v>
      </c>
      <c r="O3393" s="132">
        <v>6.9972900000000005E-2</v>
      </c>
      <c r="P3393" s="132">
        <v>0</v>
      </c>
      <c r="Q3393" s="140">
        <v>3</v>
      </c>
      <c r="R3393" s="134">
        <v>10</v>
      </c>
      <c r="S3393" s="122">
        <f t="shared" si="104"/>
        <v>63.636363636363633</v>
      </c>
      <c r="T3393" s="122">
        <f t="shared" si="105"/>
        <v>36.363636363636367</v>
      </c>
    </row>
    <row r="3394" spans="1:20" x14ac:dyDescent="0.25">
      <c r="A3394" s="3">
        <v>2014</v>
      </c>
      <c r="B3394" s="2" t="s">
        <v>533</v>
      </c>
      <c r="C3394" s="1">
        <v>3547601</v>
      </c>
      <c r="D3394" s="4">
        <v>4</v>
      </c>
      <c r="E3394" s="6">
        <v>9</v>
      </c>
      <c r="F3394" s="39">
        <v>35476019</v>
      </c>
      <c r="G3394" s="39">
        <v>0</v>
      </c>
      <c r="H3394" s="39">
        <v>0</v>
      </c>
      <c r="I3394" s="132">
        <v>0</v>
      </c>
      <c r="J3394" s="132">
        <v>0</v>
      </c>
      <c r="K3394" s="132">
        <v>0</v>
      </c>
      <c r="L3394" s="133">
        <v>0</v>
      </c>
      <c r="M3394" s="132">
        <v>0</v>
      </c>
      <c r="N3394" s="132">
        <v>0</v>
      </c>
      <c r="O3394" s="132">
        <v>0</v>
      </c>
      <c r="P3394" s="132">
        <v>0</v>
      </c>
      <c r="Q3394" s="140">
        <v>0</v>
      </c>
      <c r="R3394" s="134">
        <v>0</v>
      </c>
      <c r="S3394" s="122">
        <f t="shared" si="104"/>
        <v>0</v>
      </c>
      <c r="T3394" s="122">
        <f t="shared" si="105"/>
        <v>0</v>
      </c>
    </row>
    <row r="3395" spans="1:20" x14ac:dyDescent="0.25">
      <c r="A3395" s="3">
        <v>2014</v>
      </c>
      <c r="B3395" s="2" t="s">
        <v>534</v>
      </c>
      <c r="C3395" s="1">
        <v>3547650</v>
      </c>
      <c r="D3395" s="4">
        <v>18</v>
      </c>
      <c r="E3395" s="6">
        <v>18</v>
      </c>
      <c r="F3395" s="39">
        <v>354765018</v>
      </c>
      <c r="G3395" s="39">
        <v>18</v>
      </c>
      <c r="H3395" s="39">
        <v>2</v>
      </c>
      <c r="I3395" s="132">
        <v>1.7684800000000001E-2</v>
      </c>
      <c r="J3395" s="132">
        <v>1.5086100000000002E-2</v>
      </c>
      <c r="K3395" s="132">
        <v>2.5987000000000002E-3</v>
      </c>
      <c r="L3395" s="133">
        <v>0</v>
      </c>
      <c r="M3395" s="132">
        <v>0</v>
      </c>
      <c r="N3395" s="132">
        <v>0</v>
      </c>
      <c r="O3395" s="132">
        <v>1.7684800000000001E-2</v>
      </c>
      <c r="P3395" s="132">
        <v>0</v>
      </c>
      <c r="Q3395" s="140">
        <v>0</v>
      </c>
      <c r="R3395" s="134">
        <v>0</v>
      </c>
      <c r="S3395" s="122">
        <f t="shared" ref="S3395:S3458" si="106">IFERROR(((G3395)/(SUM($G3395:$H3395)))*100,0)</f>
        <v>90</v>
      </c>
      <c r="T3395" s="122">
        <f t="shared" ref="T3395:T3458" si="107">IFERROR(((H3395)/(SUM($G3395:$H3395)))*100,0)</f>
        <v>10</v>
      </c>
    </row>
    <row r="3396" spans="1:20" x14ac:dyDescent="0.25">
      <c r="A3396" s="3">
        <v>2014</v>
      </c>
      <c r="B3396" s="2" t="s">
        <v>534</v>
      </c>
      <c r="C3396" s="1">
        <v>3547650</v>
      </c>
      <c r="D3396" s="4">
        <v>18</v>
      </c>
      <c r="E3396" s="6">
        <v>15</v>
      </c>
      <c r="F3396" s="39">
        <v>354765015</v>
      </c>
      <c r="G3396" s="39">
        <v>7</v>
      </c>
      <c r="H3396" s="39">
        <v>1</v>
      </c>
      <c r="I3396" s="132">
        <v>1.6738999999999999E-3</v>
      </c>
      <c r="J3396" s="132">
        <v>1.6211999999999999E-3</v>
      </c>
      <c r="K3396" s="132">
        <v>5.27E-5</v>
      </c>
      <c r="L3396" s="133">
        <v>0</v>
      </c>
      <c r="M3396" s="132">
        <v>0</v>
      </c>
      <c r="N3396" s="132">
        <v>0</v>
      </c>
      <c r="O3396" s="132">
        <v>1.1531E-3</v>
      </c>
      <c r="P3396" s="132">
        <v>5.2079999999999997E-4</v>
      </c>
      <c r="Q3396" s="140">
        <v>0</v>
      </c>
      <c r="R3396" s="134">
        <v>3</v>
      </c>
      <c r="S3396" s="122">
        <f t="shared" si="106"/>
        <v>87.5</v>
      </c>
      <c r="T3396" s="122">
        <f t="shared" si="107"/>
        <v>12.5</v>
      </c>
    </row>
    <row r="3397" spans="1:20" x14ac:dyDescent="0.25">
      <c r="A3397" s="3">
        <v>2014</v>
      </c>
      <c r="B3397" s="2" t="s">
        <v>535</v>
      </c>
      <c r="C3397" s="1">
        <v>3547205</v>
      </c>
      <c r="D3397" s="4">
        <v>18</v>
      </c>
      <c r="E3397" s="6">
        <v>18</v>
      </c>
      <c r="F3397" s="39">
        <v>354720518</v>
      </c>
      <c r="G3397" s="39">
        <v>3</v>
      </c>
      <c r="H3397" s="39">
        <v>4</v>
      </c>
      <c r="I3397" s="132">
        <v>1.23781E-2</v>
      </c>
      <c r="J3397" s="132">
        <v>8.7425000000000003E-3</v>
      </c>
      <c r="K3397" s="132">
        <v>3.6356000000000001E-3</v>
      </c>
      <c r="L3397" s="133">
        <v>6.3428462709284622E-2</v>
      </c>
      <c r="M3397" s="132">
        <v>3.5647999999999999E-3</v>
      </c>
      <c r="N3397" s="132">
        <v>0</v>
      </c>
      <c r="O3397" s="132">
        <v>8.7425000000000003E-3</v>
      </c>
      <c r="P3397" s="132">
        <v>0</v>
      </c>
      <c r="Q3397" s="140">
        <v>0</v>
      </c>
      <c r="R3397" s="134">
        <v>2</v>
      </c>
      <c r="S3397" s="122">
        <f t="shared" si="106"/>
        <v>42.857142857142854</v>
      </c>
      <c r="T3397" s="122">
        <f t="shared" si="107"/>
        <v>57.142857142857139</v>
      </c>
    </row>
    <row r="3398" spans="1:20" x14ac:dyDescent="0.25">
      <c r="A3398" s="3">
        <v>2014</v>
      </c>
      <c r="B3398" s="2" t="s">
        <v>535</v>
      </c>
      <c r="C3398" s="1">
        <v>3547205</v>
      </c>
      <c r="D3398" s="4">
        <v>18</v>
      </c>
      <c r="E3398" s="6">
        <v>15</v>
      </c>
      <c r="F3398" s="39">
        <v>354720515</v>
      </c>
      <c r="G3398" s="39">
        <v>0</v>
      </c>
      <c r="H3398" s="39">
        <v>0</v>
      </c>
      <c r="I3398" s="132">
        <v>0</v>
      </c>
      <c r="J3398" s="132">
        <v>0</v>
      </c>
      <c r="K3398" s="132">
        <v>0</v>
      </c>
      <c r="L3398" s="133">
        <v>0</v>
      </c>
      <c r="M3398" s="132">
        <v>0</v>
      </c>
      <c r="N3398" s="132">
        <v>0</v>
      </c>
      <c r="O3398" s="132">
        <v>0</v>
      </c>
      <c r="P3398" s="132">
        <v>0</v>
      </c>
      <c r="Q3398" s="140">
        <v>0</v>
      </c>
      <c r="R3398" s="134">
        <v>2</v>
      </c>
      <c r="S3398" s="122">
        <f t="shared" si="106"/>
        <v>0</v>
      </c>
      <c r="T3398" s="122">
        <f t="shared" si="107"/>
        <v>0</v>
      </c>
    </row>
    <row r="3399" spans="1:20" x14ac:dyDescent="0.25">
      <c r="A3399" s="3">
        <v>2014</v>
      </c>
      <c r="B3399" s="2" t="s">
        <v>536</v>
      </c>
      <c r="C3399" s="1">
        <v>3547304</v>
      </c>
      <c r="D3399" s="4">
        <v>6</v>
      </c>
      <c r="E3399" s="6">
        <v>6</v>
      </c>
      <c r="F3399" s="39">
        <v>35473046</v>
      </c>
      <c r="G3399" s="39">
        <v>18</v>
      </c>
      <c r="H3399" s="39">
        <v>68</v>
      </c>
      <c r="I3399" s="132">
        <v>0.29883449999999989</v>
      </c>
      <c r="J3399" s="132">
        <v>0.19474929999999999</v>
      </c>
      <c r="K3399" s="132">
        <v>0.10408519999999993</v>
      </c>
      <c r="L3399" s="133">
        <v>0</v>
      </c>
      <c r="M3399" s="132">
        <v>0.13379720000000001</v>
      </c>
      <c r="N3399" s="132">
        <v>2.0752800000000002E-2</v>
      </c>
      <c r="O3399" s="132">
        <v>1.21365E-2</v>
      </c>
      <c r="P3399" s="132">
        <v>3.0295999999999999E-3</v>
      </c>
      <c r="Q3399" s="140">
        <v>18</v>
      </c>
      <c r="R3399" s="134">
        <v>122</v>
      </c>
      <c r="S3399" s="122">
        <f t="shared" si="106"/>
        <v>20.930232558139537</v>
      </c>
      <c r="T3399" s="122">
        <f t="shared" si="107"/>
        <v>79.069767441860463</v>
      </c>
    </row>
    <row r="3400" spans="1:20" x14ac:dyDescent="0.25">
      <c r="A3400" s="3">
        <v>2014</v>
      </c>
      <c r="B3400" s="2" t="s">
        <v>536</v>
      </c>
      <c r="C3400" s="1">
        <v>3547304</v>
      </c>
      <c r="D3400" s="4">
        <v>6</v>
      </c>
      <c r="E3400" s="6">
        <v>10</v>
      </c>
      <c r="F3400" s="39">
        <v>354730410</v>
      </c>
      <c r="G3400" s="39">
        <v>0</v>
      </c>
      <c r="H3400" s="39">
        <v>0</v>
      </c>
      <c r="I3400" s="132">
        <v>0</v>
      </c>
      <c r="J3400" s="132">
        <v>0</v>
      </c>
      <c r="K3400" s="132">
        <v>0</v>
      </c>
      <c r="L3400" s="133">
        <v>0</v>
      </c>
      <c r="M3400" s="132">
        <v>0</v>
      </c>
      <c r="N3400" s="132">
        <v>0</v>
      </c>
      <c r="O3400" s="132">
        <v>0</v>
      </c>
      <c r="P3400" s="132">
        <v>0</v>
      </c>
      <c r="Q3400" s="140">
        <v>0</v>
      </c>
      <c r="R3400" s="134">
        <v>2</v>
      </c>
      <c r="S3400" s="122">
        <f t="shared" si="106"/>
        <v>0</v>
      </c>
      <c r="T3400" s="122">
        <f t="shared" si="107"/>
        <v>0</v>
      </c>
    </row>
    <row r="3401" spans="1:20" x14ac:dyDescent="0.25">
      <c r="A3401" s="3">
        <v>2014</v>
      </c>
      <c r="B3401" s="2" t="s">
        <v>537</v>
      </c>
      <c r="C3401" s="1">
        <v>3547700</v>
      </c>
      <c r="D3401" s="4">
        <v>22</v>
      </c>
      <c r="E3401" s="6">
        <v>22</v>
      </c>
      <c r="F3401" s="39">
        <v>354770022</v>
      </c>
      <c r="G3401" s="39">
        <v>7</v>
      </c>
      <c r="H3401" s="39">
        <v>12</v>
      </c>
      <c r="I3401" s="132">
        <v>6.77291E-2</v>
      </c>
      <c r="J3401" s="132">
        <v>5.7374500000000002E-2</v>
      </c>
      <c r="K3401" s="132">
        <v>1.0354599999999999E-2</v>
      </c>
      <c r="L3401" s="133">
        <v>0</v>
      </c>
      <c r="M3401" s="132">
        <v>0</v>
      </c>
      <c r="N3401" s="132">
        <v>5.8602500000000002E-2</v>
      </c>
      <c r="O3401" s="132">
        <v>4.0777000000000001E-3</v>
      </c>
      <c r="P3401" s="132">
        <v>4.7406999999999996E-3</v>
      </c>
      <c r="Q3401" s="140">
        <v>2</v>
      </c>
      <c r="R3401" s="134">
        <v>15</v>
      </c>
      <c r="S3401" s="122">
        <f t="shared" si="106"/>
        <v>36.84210526315789</v>
      </c>
      <c r="T3401" s="122">
        <f t="shared" si="107"/>
        <v>63.157894736842103</v>
      </c>
    </row>
    <row r="3402" spans="1:20" x14ac:dyDescent="0.25">
      <c r="A3402" s="3">
        <v>2014</v>
      </c>
      <c r="B3402" s="2" t="s">
        <v>537</v>
      </c>
      <c r="C3402" s="1">
        <v>3547700</v>
      </c>
      <c r="D3402" s="4">
        <v>22</v>
      </c>
      <c r="E3402" s="6">
        <v>21</v>
      </c>
      <c r="F3402" s="39">
        <v>354770021</v>
      </c>
      <c r="G3402" s="39">
        <v>0</v>
      </c>
      <c r="H3402" s="39">
        <v>0</v>
      </c>
      <c r="I3402" s="132">
        <v>0</v>
      </c>
      <c r="J3402" s="132">
        <v>0</v>
      </c>
      <c r="K3402" s="132">
        <v>0</v>
      </c>
      <c r="L3402" s="133">
        <v>0</v>
      </c>
      <c r="M3402" s="132">
        <v>0</v>
      </c>
      <c r="N3402" s="132">
        <v>0</v>
      </c>
      <c r="O3402" s="132">
        <v>0</v>
      </c>
      <c r="P3402" s="132">
        <v>0</v>
      </c>
      <c r="Q3402" s="140">
        <v>0</v>
      </c>
      <c r="R3402" s="134">
        <v>0</v>
      </c>
      <c r="S3402" s="122">
        <f t="shared" si="106"/>
        <v>0</v>
      </c>
      <c r="T3402" s="122">
        <f t="shared" si="107"/>
        <v>0</v>
      </c>
    </row>
    <row r="3403" spans="1:20" x14ac:dyDescent="0.25">
      <c r="A3403" s="3">
        <v>2014</v>
      </c>
      <c r="B3403" s="2" t="s">
        <v>538</v>
      </c>
      <c r="C3403" s="1">
        <v>3547809</v>
      </c>
      <c r="D3403" s="4">
        <v>6</v>
      </c>
      <c r="E3403" s="6">
        <v>6</v>
      </c>
      <c r="F3403" s="39">
        <v>35478096</v>
      </c>
      <c r="G3403" s="39">
        <v>7</v>
      </c>
      <c r="H3403" s="39">
        <v>119</v>
      </c>
      <c r="I3403" s="132">
        <v>0.66904969999999953</v>
      </c>
      <c r="J3403" s="132">
        <v>0.48411099999999996</v>
      </c>
      <c r="K3403" s="132">
        <v>0.18493869999999954</v>
      </c>
      <c r="L3403" s="133">
        <v>0</v>
      </c>
      <c r="M3403" s="132">
        <v>0.15</v>
      </c>
      <c r="N3403" s="132">
        <v>0.44006120000000004</v>
      </c>
      <c r="O3403" s="132">
        <v>0</v>
      </c>
      <c r="P3403" s="132">
        <v>2.3233000000000017E-3</v>
      </c>
      <c r="Q3403" s="140">
        <v>5</v>
      </c>
      <c r="R3403" s="134">
        <v>267</v>
      </c>
      <c r="S3403" s="122">
        <f t="shared" si="106"/>
        <v>5.5555555555555554</v>
      </c>
      <c r="T3403" s="122">
        <f t="shared" si="107"/>
        <v>94.444444444444443</v>
      </c>
    </row>
    <row r="3404" spans="1:20" x14ac:dyDescent="0.25">
      <c r="A3404" s="3">
        <v>2014</v>
      </c>
      <c r="B3404" s="2" t="s">
        <v>538</v>
      </c>
      <c r="C3404" s="1">
        <v>3547809</v>
      </c>
      <c r="D3404" s="4">
        <v>6</v>
      </c>
      <c r="E3404" s="6">
        <v>7</v>
      </c>
      <c r="F3404" s="39">
        <v>35478097</v>
      </c>
      <c r="G3404" s="39">
        <v>0</v>
      </c>
      <c r="H3404" s="39">
        <v>0</v>
      </c>
      <c r="I3404" s="132">
        <v>0</v>
      </c>
      <c r="J3404" s="132">
        <v>0</v>
      </c>
      <c r="K3404" s="132">
        <v>0</v>
      </c>
      <c r="L3404" s="133">
        <v>0</v>
      </c>
      <c r="M3404" s="132">
        <v>0</v>
      </c>
      <c r="N3404" s="132">
        <v>0</v>
      </c>
      <c r="O3404" s="132">
        <v>0</v>
      </c>
      <c r="P3404" s="132">
        <v>0</v>
      </c>
      <c r="Q3404" s="140">
        <v>0</v>
      </c>
      <c r="R3404" s="134">
        <v>0</v>
      </c>
      <c r="S3404" s="122">
        <f t="shared" si="106"/>
        <v>0</v>
      </c>
      <c r="T3404" s="122">
        <f t="shared" si="107"/>
        <v>0</v>
      </c>
    </row>
    <row r="3405" spans="1:20" x14ac:dyDescent="0.25">
      <c r="A3405" s="3">
        <v>2014</v>
      </c>
      <c r="B3405" s="2" t="s">
        <v>539</v>
      </c>
      <c r="C3405" s="1">
        <v>3547908</v>
      </c>
      <c r="D3405" s="4">
        <v>8</v>
      </c>
      <c r="E3405" s="6">
        <v>8</v>
      </c>
      <c r="F3405" s="39">
        <v>35479088</v>
      </c>
      <c r="G3405" s="39">
        <v>20</v>
      </c>
      <c r="H3405" s="39">
        <v>10</v>
      </c>
      <c r="I3405" s="132">
        <v>7.0713100000000001E-2</v>
      </c>
      <c r="J3405" s="132">
        <v>4.2409799999999997E-2</v>
      </c>
      <c r="K3405" s="132">
        <v>2.83033E-2</v>
      </c>
      <c r="L3405" s="133">
        <v>6.721207508878742E-3</v>
      </c>
      <c r="M3405" s="132">
        <v>2.1990599999999999E-2</v>
      </c>
      <c r="N3405" s="132">
        <v>0</v>
      </c>
      <c r="O3405" s="132">
        <v>4.7673600000000003E-2</v>
      </c>
      <c r="P3405" s="132">
        <v>0</v>
      </c>
      <c r="Q3405" s="140">
        <v>2</v>
      </c>
      <c r="R3405" s="134">
        <v>0</v>
      </c>
      <c r="S3405" s="122">
        <f t="shared" si="106"/>
        <v>66.666666666666657</v>
      </c>
      <c r="T3405" s="122">
        <f t="shared" si="107"/>
        <v>33.333333333333329</v>
      </c>
    </row>
    <row r="3406" spans="1:20" x14ac:dyDescent="0.25">
      <c r="A3406" s="3">
        <v>2014</v>
      </c>
      <c r="B3406" s="2" t="s">
        <v>539</v>
      </c>
      <c r="C3406" s="1">
        <v>3547908</v>
      </c>
      <c r="D3406" s="4">
        <v>8</v>
      </c>
      <c r="E3406" s="6">
        <v>4</v>
      </c>
      <c r="F3406" s="39">
        <v>35479084</v>
      </c>
      <c r="G3406" s="39">
        <v>0</v>
      </c>
      <c r="H3406" s="39">
        <v>0</v>
      </c>
      <c r="I3406" s="132">
        <v>0</v>
      </c>
      <c r="J3406" s="132">
        <v>0</v>
      </c>
      <c r="K3406" s="132">
        <v>0</v>
      </c>
      <c r="L3406" s="133">
        <v>0</v>
      </c>
      <c r="M3406" s="132">
        <v>0</v>
      </c>
      <c r="N3406" s="132">
        <v>0</v>
      </c>
      <c r="O3406" s="132">
        <v>0</v>
      </c>
      <c r="P3406" s="132">
        <v>0</v>
      </c>
      <c r="Q3406" s="140">
        <v>0</v>
      </c>
      <c r="R3406" s="134">
        <v>0</v>
      </c>
      <c r="S3406" s="122">
        <f t="shared" si="106"/>
        <v>0</v>
      </c>
      <c r="T3406" s="122">
        <f t="shared" si="107"/>
        <v>0</v>
      </c>
    </row>
    <row r="3407" spans="1:20" x14ac:dyDescent="0.25">
      <c r="A3407" s="3">
        <v>2014</v>
      </c>
      <c r="B3407" s="2" t="s">
        <v>540</v>
      </c>
      <c r="C3407" s="1">
        <v>3548005</v>
      </c>
      <c r="D3407" s="4">
        <v>5</v>
      </c>
      <c r="E3407" s="6">
        <v>5</v>
      </c>
      <c r="F3407" s="39">
        <v>35480055</v>
      </c>
      <c r="G3407" s="39">
        <v>24</v>
      </c>
      <c r="H3407" s="39">
        <v>71</v>
      </c>
      <c r="I3407" s="132">
        <v>0.26159900000000008</v>
      </c>
      <c r="J3407" s="132">
        <v>0.21083209999999999</v>
      </c>
      <c r="K3407" s="132">
        <v>5.0766900000000066E-2</v>
      </c>
      <c r="L3407" s="133">
        <v>0</v>
      </c>
      <c r="M3407" s="132">
        <v>6.1747699999999989E-2</v>
      </c>
      <c r="N3407" s="132">
        <v>2.3682899999999996E-2</v>
      </c>
      <c r="O3407" s="132">
        <v>0.15267389999999997</v>
      </c>
      <c r="P3407" s="132">
        <v>3.4977999999999967E-3</v>
      </c>
      <c r="Q3407" s="140">
        <v>19</v>
      </c>
      <c r="R3407" s="134">
        <v>26</v>
      </c>
      <c r="S3407" s="122">
        <f t="shared" si="106"/>
        <v>25.263157894736842</v>
      </c>
      <c r="T3407" s="122">
        <f t="shared" si="107"/>
        <v>74.73684210526315</v>
      </c>
    </row>
    <row r="3408" spans="1:20" x14ac:dyDescent="0.25">
      <c r="A3408" s="3">
        <v>2014</v>
      </c>
      <c r="B3408" s="2" t="s">
        <v>541</v>
      </c>
      <c r="C3408" s="1">
        <v>3548054</v>
      </c>
      <c r="D3408" s="4">
        <v>19</v>
      </c>
      <c r="E3408" s="6">
        <v>19</v>
      </c>
      <c r="F3408" s="39">
        <v>354805419</v>
      </c>
      <c r="G3408" s="39">
        <v>12</v>
      </c>
      <c r="H3408" s="39">
        <v>12</v>
      </c>
      <c r="I3408" s="132">
        <v>0.26503520000000003</v>
      </c>
      <c r="J3408" s="132">
        <v>0.21310700000000002</v>
      </c>
      <c r="K3408" s="132">
        <v>5.1928200000000008E-2</v>
      </c>
      <c r="L3408" s="133">
        <v>0</v>
      </c>
      <c r="M3408" s="132">
        <v>0</v>
      </c>
      <c r="N3408" s="132">
        <v>0.1404321</v>
      </c>
      <c r="O3408" s="132">
        <v>0.12128599999999999</v>
      </c>
      <c r="P3408" s="132">
        <v>0</v>
      </c>
      <c r="Q3408" s="140">
        <v>1</v>
      </c>
      <c r="R3408" s="134">
        <v>3</v>
      </c>
      <c r="S3408" s="122">
        <f t="shared" si="106"/>
        <v>50</v>
      </c>
      <c r="T3408" s="122">
        <f t="shared" si="107"/>
        <v>50</v>
      </c>
    </row>
    <row r="3409" spans="1:20" x14ac:dyDescent="0.25">
      <c r="A3409" s="3">
        <v>2014</v>
      </c>
      <c r="B3409" s="2" t="s">
        <v>542</v>
      </c>
      <c r="C3409" s="1">
        <v>3548104</v>
      </c>
      <c r="D3409" s="4">
        <v>9</v>
      </c>
      <c r="E3409" s="6">
        <v>9</v>
      </c>
      <c r="F3409" s="39">
        <v>35481049</v>
      </c>
      <c r="G3409" s="39">
        <v>13</v>
      </c>
      <c r="H3409" s="39">
        <v>6</v>
      </c>
      <c r="I3409" s="132">
        <v>2.4875800000000007E-2</v>
      </c>
      <c r="J3409" s="132">
        <v>2.4681500000000006E-2</v>
      </c>
      <c r="K3409" s="132">
        <v>1.9430000000000001E-4</v>
      </c>
      <c r="L3409" s="133">
        <v>3.6966007102993401E-2</v>
      </c>
      <c r="M3409" s="132">
        <v>9.8221999999999997E-3</v>
      </c>
      <c r="N3409" s="132">
        <v>9.6000000000000002E-5</v>
      </c>
      <c r="O3409" s="132">
        <v>1.4779799999999999E-2</v>
      </c>
      <c r="P3409" s="132">
        <v>0</v>
      </c>
      <c r="Q3409" s="140">
        <v>7</v>
      </c>
      <c r="R3409" s="134">
        <v>0</v>
      </c>
      <c r="S3409" s="122">
        <f t="shared" si="106"/>
        <v>68.421052631578945</v>
      </c>
      <c r="T3409" s="122">
        <f t="shared" si="107"/>
        <v>31.578947368421051</v>
      </c>
    </row>
    <row r="3410" spans="1:20" x14ac:dyDescent="0.25">
      <c r="A3410" s="3">
        <v>2014</v>
      </c>
      <c r="B3410" s="2" t="s">
        <v>543</v>
      </c>
      <c r="C3410" s="1">
        <v>3548203</v>
      </c>
      <c r="D3410" s="4">
        <v>1</v>
      </c>
      <c r="E3410" s="6">
        <v>1</v>
      </c>
      <c r="F3410" s="39">
        <v>35482031</v>
      </c>
      <c r="G3410" s="39">
        <v>28</v>
      </c>
      <c r="H3410" s="39">
        <v>6</v>
      </c>
      <c r="I3410" s="132">
        <v>2.9223900000000001E-2</v>
      </c>
      <c r="J3410" s="132">
        <v>2.75234E-2</v>
      </c>
      <c r="K3410" s="132">
        <v>1.7005000000000002E-3</v>
      </c>
      <c r="L3410" s="133">
        <v>1.3202777777777779E-2</v>
      </c>
      <c r="M3410" s="132">
        <v>0</v>
      </c>
      <c r="N3410" s="132">
        <v>8.6799999999999996E-5</v>
      </c>
      <c r="O3410" s="132">
        <v>2.72301E-2</v>
      </c>
      <c r="P3410" s="132">
        <v>0</v>
      </c>
      <c r="Q3410" s="140">
        <v>21</v>
      </c>
      <c r="R3410" s="134">
        <v>4</v>
      </c>
      <c r="S3410" s="122">
        <f t="shared" si="106"/>
        <v>82.35294117647058</v>
      </c>
      <c r="T3410" s="122">
        <f t="shared" si="107"/>
        <v>17.647058823529413</v>
      </c>
    </row>
    <row r="3411" spans="1:20" x14ac:dyDescent="0.25">
      <c r="A3411" s="3">
        <v>2014</v>
      </c>
      <c r="B3411" s="2" t="s">
        <v>544</v>
      </c>
      <c r="C3411" s="1">
        <v>3548302</v>
      </c>
      <c r="D3411" s="4">
        <v>21</v>
      </c>
      <c r="E3411" s="6">
        <v>21</v>
      </c>
      <c r="F3411" s="39">
        <v>354830221</v>
      </c>
      <c r="G3411" s="39">
        <v>0</v>
      </c>
      <c r="H3411" s="39">
        <v>5</v>
      </c>
      <c r="I3411" s="132">
        <v>6.3914999999999996E-3</v>
      </c>
      <c r="J3411" s="132">
        <v>0</v>
      </c>
      <c r="K3411" s="132">
        <v>6.3914999999999996E-3</v>
      </c>
      <c r="L3411" s="133">
        <v>0</v>
      </c>
      <c r="M3411" s="132">
        <v>6.2268000000000002E-3</v>
      </c>
      <c r="N3411" s="132">
        <v>0</v>
      </c>
      <c r="O3411" s="132">
        <v>5.4400000000000001E-5</v>
      </c>
      <c r="P3411" s="132">
        <v>0</v>
      </c>
      <c r="Q3411" s="140">
        <v>0</v>
      </c>
      <c r="R3411" s="134">
        <v>1</v>
      </c>
      <c r="S3411" s="122">
        <f t="shared" si="106"/>
        <v>0</v>
      </c>
      <c r="T3411" s="122">
        <f t="shared" si="107"/>
        <v>100</v>
      </c>
    </row>
    <row r="3412" spans="1:20" x14ac:dyDescent="0.25">
      <c r="A3412" s="3">
        <v>2014</v>
      </c>
      <c r="B3412" s="2" t="s">
        <v>545</v>
      </c>
      <c r="C3412" s="1">
        <v>3548401</v>
      </c>
      <c r="D3412" s="4">
        <v>20</v>
      </c>
      <c r="E3412" s="6">
        <v>20</v>
      </c>
      <c r="F3412" s="39">
        <v>354840120</v>
      </c>
      <c r="G3412" s="39">
        <v>2</v>
      </c>
      <c r="H3412" s="39">
        <v>4</v>
      </c>
      <c r="I3412" s="132">
        <v>2.1830800000000001E-2</v>
      </c>
      <c r="J3412" s="132">
        <v>1.4342500000000001E-2</v>
      </c>
      <c r="K3412" s="132">
        <v>7.4882999999999998E-3</v>
      </c>
      <c r="L3412" s="133">
        <v>0</v>
      </c>
      <c r="M3412" s="132">
        <v>1.88871E-2</v>
      </c>
      <c r="N3412" s="132">
        <v>0</v>
      </c>
      <c r="O3412" s="132">
        <v>0</v>
      </c>
      <c r="P3412" s="132">
        <v>2.8934E-3</v>
      </c>
      <c r="Q3412" s="140">
        <v>0</v>
      </c>
      <c r="R3412" s="134">
        <v>0</v>
      </c>
      <c r="S3412" s="122">
        <f t="shared" si="106"/>
        <v>33.333333333333329</v>
      </c>
      <c r="T3412" s="122">
        <f t="shared" si="107"/>
        <v>66.666666666666657</v>
      </c>
    </row>
    <row r="3413" spans="1:20" x14ac:dyDescent="0.25">
      <c r="A3413" s="3">
        <v>2014</v>
      </c>
      <c r="B3413" s="2" t="s">
        <v>546</v>
      </c>
      <c r="C3413" s="1">
        <v>3548500</v>
      </c>
      <c r="D3413" s="4">
        <v>7</v>
      </c>
      <c r="E3413" s="6">
        <v>7</v>
      </c>
      <c r="F3413" s="39">
        <v>35485007</v>
      </c>
      <c r="G3413" s="39">
        <v>15</v>
      </c>
      <c r="H3413" s="39">
        <v>3</v>
      </c>
      <c r="I3413" s="132">
        <v>2.9570501999999994</v>
      </c>
      <c r="J3413" s="132">
        <v>2.9562352999999995</v>
      </c>
      <c r="K3413" s="132">
        <v>8.1489999999999991E-4</v>
      </c>
      <c r="L3413" s="133">
        <v>0</v>
      </c>
      <c r="M3413" s="132">
        <v>2</v>
      </c>
      <c r="N3413" s="132">
        <v>0.9507907000000001</v>
      </c>
      <c r="O3413" s="132">
        <v>0</v>
      </c>
      <c r="P3413" s="132">
        <v>0</v>
      </c>
      <c r="Q3413" s="140">
        <v>9</v>
      </c>
      <c r="R3413" s="134">
        <v>45</v>
      </c>
      <c r="S3413" s="122">
        <f t="shared" si="106"/>
        <v>83.333333333333343</v>
      </c>
      <c r="T3413" s="122">
        <f t="shared" si="107"/>
        <v>16.666666666666664</v>
      </c>
    </row>
    <row r="3414" spans="1:20" x14ac:dyDescent="0.25">
      <c r="A3414" s="3">
        <v>2014</v>
      </c>
      <c r="B3414" s="2" t="s">
        <v>547</v>
      </c>
      <c r="C3414" s="1">
        <v>3548609</v>
      </c>
      <c r="D3414" s="4">
        <v>1</v>
      </c>
      <c r="E3414" s="6">
        <v>1</v>
      </c>
      <c r="F3414" s="39">
        <v>35486091</v>
      </c>
      <c r="G3414" s="39">
        <v>28</v>
      </c>
      <c r="H3414" s="39">
        <v>2</v>
      </c>
      <c r="I3414" s="132">
        <v>9.3939300000000003E-2</v>
      </c>
      <c r="J3414" s="132">
        <v>9.1917700000000005E-2</v>
      </c>
      <c r="K3414" s="132">
        <v>2.0216000000000001E-3</v>
      </c>
      <c r="L3414" s="133">
        <v>0</v>
      </c>
      <c r="M3414" s="132">
        <v>6.2222200000000005E-2</v>
      </c>
      <c r="N3414" s="132">
        <v>0</v>
      </c>
      <c r="O3414" s="132">
        <v>1.71551E-2</v>
      </c>
      <c r="P3414" s="132">
        <v>1.22916E-2</v>
      </c>
      <c r="Q3414" s="140">
        <v>1</v>
      </c>
      <c r="R3414" s="134">
        <v>20</v>
      </c>
      <c r="S3414" s="122">
        <f t="shared" si="106"/>
        <v>93.333333333333329</v>
      </c>
      <c r="T3414" s="122">
        <f t="shared" si="107"/>
        <v>6.666666666666667</v>
      </c>
    </row>
    <row r="3415" spans="1:20" x14ac:dyDescent="0.25">
      <c r="A3415" s="3">
        <v>2014</v>
      </c>
      <c r="B3415" s="2" t="s">
        <v>548</v>
      </c>
      <c r="C3415" s="1">
        <v>3548708</v>
      </c>
      <c r="D3415" s="4">
        <v>6</v>
      </c>
      <c r="E3415" s="6">
        <v>6</v>
      </c>
      <c r="F3415" s="39">
        <v>35487086</v>
      </c>
      <c r="G3415" s="39">
        <v>20</v>
      </c>
      <c r="H3415" s="39">
        <v>358</v>
      </c>
      <c r="I3415" s="132">
        <v>5.8730075999999993</v>
      </c>
      <c r="J3415" s="132">
        <v>5.5086994000000002</v>
      </c>
      <c r="K3415" s="132">
        <v>0.36430819999999936</v>
      </c>
      <c r="L3415" s="133">
        <v>0</v>
      </c>
      <c r="M3415" s="132">
        <v>5.5709491</v>
      </c>
      <c r="N3415" s="132">
        <v>0.18920300000000004</v>
      </c>
      <c r="O3415" s="132">
        <v>5.7870000000000003E-4</v>
      </c>
      <c r="P3415" s="132">
        <v>3.9866200000000102E-2</v>
      </c>
      <c r="Q3415" s="140">
        <v>13</v>
      </c>
      <c r="R3415" s="134">
        <v>344</v>
      </c>
      <c r="S3415" s="122">
        <f t="shared" si="106"/>
        <v>5.2910052910052912</v>
      </c>
      <c r="T3415" s="122">
        <f t="shared" si="107"/>
        <v>94.708994708994709</v>
      </c>
    </row>
    <row r="3416" spans="1:20" x14ac:dyDescent="0.25">
      <c r="A3416" s="3">
        <v>2014</v>
      </c>
      <c r="B3416" s="2" t="s">
        <v>548</v>
      </c>
      <c r="C3416" s="1">
        <v>3548708</v>
      </c>
      <c r="D3416" s="4">
        <v>6</v>
      </c>
      <c r="E3416" s="6">
        <v>7</v>
      </c>
      <c r="F3416" s="39">
        <v>35487087</v>
      </c>
      <c r="G3416" s="39">
        <v>5</v>
      </c>
      <c r="H3416" s="39">
        <v>0</v>
      </c>
      <c r="I3416" s="132">
        <v>0.51552779999999998</v>
      </c>
      <c r="J3416" s="132">
        <v>0.51552779999999998</v>
      </c>
      <c r="K3416" s="132">
        <v>0</v>
      </c>
      <c r="L3416" s="133">
        <v>0</v>
      </c>
      <c r="M3416" s="132">
        <v>0.5</v>
      </c>
      <c r="N3416" s="132">
        <v>0</v>
      </c>
      <c r="O3416" s="132">
        <v>1.5527800000000001E-2</v>
      </c>
      <c r="P3416" s="132">
        <v>0</v>
      </c>
      <c r="Q3416" s="140">
        <v>3</v>
      </c>
      <c r="R3416" s="134">
        <v>5</v>
      </c>
      <c r="S3416" s="122">
        <f t="shared" si="106"/>
        <v>100</v>
      </c>
      <c r="T3416" s="122">
        <f t="shared" si="107"/>
        <v>0</v>
      </c>
    </row>
    <row r="3417" spans="1:20" x14ac:dyDescent="0.25">
      <c r="A3417" s="3">
        <v>2014</v>
      </c>
      <c r="B3417" s="2" t="s">
        <v>549</v>
      </c>
      <c r="C3417" s="1">
        <v>3548807</v>
      </c>
      <c r="D3417" s="4">
        <v>6</v>
      </c>
      <c r="E3417" s="6">
        <v>6</v>
      </c>
      <c r="F3417" s="39">
        <v>35488076</v>
      </c>
      <c r="G3417" s="39">
        <v>0</v>
      </c>
      <c r="H3417" s="39">
        <v>61</v>
      </c>
      <c r="I3417" s="132">
        <v>2.2343200000000004E-2</v>
      </c>
      <c r="J3417" s="132">
        <v>0</v>
      </c>
      <c r="K3417" s="132">
        <v>2.2343200000000004E-2</v>
      </c>
      <c r="L3417" s="133">
        <v>0</v>
      </c>
      <c r="M3417" s="132">
        <v>0</v>
      </c>
      <c r="N3417" s="132">
        <v>8.3156999999999988E-3</v>
      </c>
      <c r="O3417" s="132">
        <v>9.2590000000000001E-4</v>
      </c>
      <c r="P3417" s="132">
        <v>6.498400000000004E-3</v>
      </c>
      <c r="Q3417" s="140">
        <v>0</v>
      </c>
      <c r="R3417" s="134">
        <v>12</v>
      </c>
      <c r="S3417" s="122">
        <f t="shared" si="106"/>
        <v>0</v>
      </c>
      <c r="T3417" s="122">
        <f t="shared" si="107"/>
        <v>100</v>
      </c>
    </row>
    <row r="3418" spans="1:20" x14ac:dyDescent="0.25">
      <c r="A3418" s="3">
        <v>2014</v>
      </c>
      <c r="B3418" s="2" t="s">
        <v>550</v>
      </c>
      <c r="C3418" s="1">
        <v>3548906</v>
      </c>
      <c r="D3418" s="4">
        <v>13</v>
      </c>
      <c r="E3418" s="6">
        <v>13</v>
      </c>
      <c r="F3418" s="39">
        <v>354890613</v>
      </c>
      <c r="G3418" s="39">
        <v>53</v>
      </c>
      <c r="H3418" s="39">
        <v>212</v>
      </c>
      <c r="I3418" s="132">
        <v>0.29464999999999986</v>
      </c>
      <c r="J3418" s="132">
        <v>4.5535999999999993E-2</v>
      </c>
      <c r="K3418" s="132">
        <v>0.24911399999999984</v>
      </c>
      <c r="L3418" s="133">
        <v>0</v>
      </c>
      <c r="M3418" s="132">
        <v>6.538430000000002E-2</v>
      </c>
      <c r="N3418" s="132">
        <v>0.10715310000000004</v>
      </c>
      <c r="O3418" s="132">
        <v>3.1044200000000011E-2</v>
      </c>
      <c r="P3418" s="132">
        <v>1.13495E-2</v>
      </c>
      <c r="Q3418" s="140">
        <v>40</v>
      </c>
      <c r="R3418" s="134">
        <v>61</v>
      </c>
      <c r="S3418" s="122">
        <f t="shared" si="106"/>
        <v>20</v>
      </c>
      <c r="T3418" s="122">
        <f t="shared" si="107"/>
        <v>80</v>
      </c>
    </row>
    <row r="3419" spans="1:20" x14ac:dyDescent="0.25">
      <c r="A3419" s="3">
        <v>2014</v>
      </c>
      <c r="B3419" s="2" t="s">
        <v>550</v>
      </c>
      <c r="C3419" s="1">
        <v>3548906</v>
      </c>
      <c r="D3419" s="4">
        <v>13</v>
      </c>
      <c r="E3419" s="6">
        <v>9</v>
      </c>
      <c r="F3419" s="39">
        <v>35489069</v>
      </c>
      <c r="G3419" s="39">
        <v>54</v>
      </c>
      <c r="H3419" s="39">
        <v>32</v>
      </c>
      <c r="I3419" s="132">
        <v>0.72265390000000018</v>
      </c>
      <c r="J3419" s="132">
        <v>0.64968190000000015</v>
      </c>
      <c r="K3419" s="132">
        <v>7.2971999999999995E-2</v>
      </c>
      <c r="L3419" s="133">
        <v>2.1955905631659056E-2</v>
      </c>
      <c r="M3419" s="132">
        <v>1.6652200000000002E-2</v>
      </c>
      <c r="N3419" s="132">
        <v>9.2755999999999984E-3</v>
      </c>
      <c r="O3419" s="132">
        <v>0.65940650000000012</v>
      </c>
      <c r="P3419" s="132">
        <v>1.7778E-3</v>
      </c>
      <c r="Q3419" s="140">
        <v>31</v>
      </c>
      <c r="R3419" s="134">
        <v>26</v>
      </c>
      <c r="S3419" s="122">
        <f t="shared" si="106"/>
        <v>62.790697674418603</v>
      </c>
      <c r="T3419" s="122">
        <f t="shared" si="107"/>
        <v>37.209302325581397</v>
      </c>
    </row>
    <row r="3420" spans="1:20" x14ac:dyDescent="0.25">
      <c r="A3420" s="3">
        <v>2014</v>
      </c>
      <c r="B3420" s="2" t="s">
        <v>551</v>
      </c>
      <c r="C3420" s="1">
        <v>3549003</v>
      </c>
      <c r="D3420" s="4">
        <v>18</v>
      </c>
      <c r="E3420" s="6">
        <v>18</v>
      </c>
      <c r="F3420" s="39">
        <v>354900318</v>
      </c>
      <c r="G3420" s="39">
        <v>49</v>
      </c>
      <c r="H3420" s="39">
        <v>15</v>
      </c>
      <c r="I3420" s="132">
        <v>1.9104000000000006E-2</v>
      </c>
      <c r="J3420" s="132">
        <v>1.1284400000000005E-2</v>
      </c>
      <c r="K3420" s="132">
        <v>7.8196000000000012E-3</v>
      </c>
      <c r="L3420" s="133">
        <v>0</v>
      </c>
      <c r="M3420" s="132">
        <v>7.1364999999999996E-3</v>
      </c>
      <c r="N3420" s="132">
        <v>0</v>
      </c>
      <c r="O3420" s="132">
        <v>1.0878900000000002E-2</v>
      </c>
      <c r="P3420" s="132">
        <v>3.8890000000000002E-4</v>
      </c>
      <c r="Q3420" s="140">
        <v>1</v>
      </c>
      <c r="R3420" s="134">
        <v>0</v>
      </c>
      <c r="S3420" s="122">
        <f t="shared" si="106"/>
        <v>76.5625</v>
      </c>
      <c r="T3420" s="122">
        <f t="shared" si="107"/>
        <v>23.4375</v>
      </c>
    </row>
    <row r="3421" spans="1:20" x14ac:dyDescent="0.25">
      <c r="A3421" s="3">
        <v>2014</v>
      </c>
      <c r="B3421" s="2" t="s">
        <v>552</v>
      </c>
      <c r="C3421" s="1">
        <v>3549102</v>
      </c>
      <c r="D3421" s="4">
        <v>9</v>
      </c>
      <c r="E3421" s="6">
        <v>9</v>
      </c>
      <c r="F3421" s="39">
        <v>35491029</v>
      </c>
      <c r="G3421" s="39">
        <v>109</v>
      </c>
      <c r="H3421" s="39">
        <v>43</v>
      </c>
      <c r="I3421" s="132">
        <v>0.92111409999999994</v>
      </c>
      <c r="J3421" s="132">
        <v>0.90723049999999994</v>
      </c>
      <c r="K3421" s="132">
        <v>1.3883600000000005E-2</v>
      </c>
      <c r="L3421" s="133">
        <v>0.59637834855403338</v>
      </c>
      <c r="M3421" s="132">
        <v>0</v>
      </c>
      <c r="N3421" s="132">
        <v>0.11791469999999998</v>
      </c>
      <c r="O3421" s="132">
        <v>0.78678229999999971</v>
      </c>
      <c r="P3421" s="132">
        <v>8.7622999999999989E-3</v>
      </c>
      <c r="Q3421" s="140">
        <v>90</v>
      </c>
      <c r="R3421" s="134">
        <v>60</v>
      </c>
      <c r="S3421" s="122">
        <f t="shared" si="106"/>
        <v>71.710526315789465</v>
      </c>
      <c r="T3421" s="122">
        <f t="shared" si="107"/>
        <v>28.289473684210524</v>
      </c>
    </row>
    <row r="3422" spans="1:20" x14ac:dyDescent="0.25">
      <c r="A3422" s="3">
        <v>2014</v>
      </c>
      <c r="B3422" s="2" t="s">
        <v>552</v>
      </c>
      <c r="C3422" s="1">
        <v>3549102</v>
      </c>
      <c r="D3422" s="4">
        <v>9</v>
      </c>
      <c r="E3422" s="6">
        <v>4</v>
      </c>
      <c r="F3422" s="39">
        <v>35491024</v>
      </c>
      <c r="G3422" s="39">
        <v>0</v>
      </c>
      <c r="H3422" s="39">
        <v>0</v>
      </c>
      <c r="I3422" s="132">
        <v>0</v>
      </c>
      <c r="J3422" s="132">
        <v>0</v>
      </c>
      <c r="K3422" s="132">
        <v>0</v>
      </c>
      <c r="L3422" s="133">
        <v>0</v>
      </c>
      <c r="M3422" s="132">
        <v>0</v>
      </c>
      <c r="N3422" s="132">
        <v>0</v>
      </c>
      <c r="O3422" s="132">
        <v>0</v>
      </c>
      <c r="P3422" s="132">
        <v>0</v>
      </c>
      <c r="Q3422" s="140">
        <v>0</v>
      </c>
      <c r="R3422" s="134">
        <v>0</v>
      </c>
      <c r="S3422" s="122">
        <f t="shared" si="106"/>
        <v>0</v>
      </c>
      <c r="T3422" s="122">
        <f t="shared" si="107"/>
        <v>0</v>
      </c>
    </row>
    <row r="3423" spans="1:20" x14ac:dyDescent="0.25">
      <c r="A3423" s="3">
        <v>2014</v>
      </c>
      <c r="B3423" s="2" t="s">
        <v>553</v>
      </c>
      <c r="C3423" s="1">
        <v>3549201</v>
      </c>
      <c r="D3423" s="4">
        <v>18</v>
      </c>
      <c r="E3423" s="6">
        <v>18</v>
      </c>
      <c r="F3423" s="39">
        <v>354920118</v>
      </c>
      <c r="G3423" s="39">
        <v>5</v>
      </c>
      <c r="H3423" s="39">
        <v>7</v>
      </c>
      <c r="I3423" s="132">
        <v>1.3274899999999999E-2</v>
      </c>
      <c r="J3423" s="132">
        <v>3.1067999999999998E-3</v>
      </c>
      <c r="K3423" s="132">
        <v>1.0168099999999999E-2</v>
      </c>
      <c r="L3423" s="133">
        <v>0</v>
      </c>
      <c r="M3423" s="132">
        <v>0</v>
      </c>
      <c r="N3423" s="132">
        <v>0</v>
      </c>
      <c r="O3423" s="132">
        <v>1.0172800000000001E-2</v>
      </c>
      <c r="P3423" s="132">
        <v>4.6299999999999998E-4</v>
      </c>
      <c r="Q3423" s="140">
        <v>3</v>
      </c>
      <c r="R3423" s="134">
        <v>0</v>
      </c>
      <c r="S3423" s="122">
        <f t="shared" si="106"/>
        <v>41.666666666666671</v>
      </c>
      <c r="T3423" s="122">
        <f t="shared" si="107"/>
        <v>58.333333333333336</v>
      </c>
    </row>
    <row r="3424" spans="1:20" x14ac:dyDescent="0.25">
      <c r="A3424" s="3">
        <v>2014</v>
      </c>
      <c r="B3424" s="2" t="s">
        <v>554</v>
      </c>
      <c r="C3424" s="1">
        <v>3549250</v>
      </c>
      <c r="D3424" s="4">
        <v>18</v>
      </c>
      <c r="E3424" s="6">
        <v>18</v>
      </c>
      <c r="F3424" s="39">
        <v>354925018</v>
      </c>
      <c r="G3424" s="39">
        <v>2</v>
      </c>
      <c r="H3424" s="39">
        <v>1</v>
      </c>
      <c r="I3424" s="132">
        <v>1.41493E-2</v>
      </c>
      <c r="J3424" s="132">
        <v>1.41204E-2</v>
      </c>
      <c r="K3424" s="132">
        <v>2.8900000000000001E-5</v>
      </c>
      <c r="L3424" s="133">
        <v>0</v>
      </c>
      <c r="M3424" s="132">
        <v>0</v>
      </c>
      <c r="N3424" s="132">
        <v>0</v>
      </c>
      <c r="O3424" s="132">
        <v>1.41204E-2</v>
      </c>
      <c r="P3424" s="132">
        <v>0</v>
      </c>
      <c r="Q3424" s="140">
        <v>0</v>
      </c>
      <c r="R3424" s="134">
        <v>0</v>
      </c>
      <c r="S3424" s="122">
        <f t="shared" si="106"/>
        <v>66.666666666666657</v>
      </c>
      <c r="T3424" s="122">
        <f t="shared" si="107"/>
        <v>33.333333333333329</v>
      </c>
    </row>
    <row r="3425" spans="1:20" x14ac:dyDescent="0.25">
      <c r="A3425" s="3">
        <v>2014</v>
      </c>
      <c r="B3425" s="2" t="s">
        <v>555</v>
      </c>
      <c r="C3425" s="1">
        <v>3549300</v>
      </c>
      <c r="D3425" s="4">
        <v>20</v>
      </c>
      <c r="E3425" s="6">
        <v>20</v>
      </c>
      <c r="F3425" s="39">
        <v>354930020</v>
      </c>
      <c r="G3425" s="39">
        <v>0</v>
      </c>
      <c r="H3425" s="39">
        <v>16</v>
      </c>
      <c r="I3425" s="132">
        <v>4.7039300000000006E-2</v>
      </c>
      <c r="J3425" s="132">
        <v>0</v>
      </c>
      <c r="K3425" s="132">
        <v>4.7039300000000006E-2</v>
      </c>
      <c r="L3425" s="133">
        <v>0</v>
      </c>
      <c r="M3425" s="132">
        <v>0</v>
      </c>
      <c r="N3425" s="132">
        <v>2.3149999999999999E-4</v>
      </c>
      <c r="O3425" s="132">
        <v>4.3358899999999999E-2</v>
      </c>
      <c r="P3425" s="132">
        <v>0</v>
      </c>
      <c r="Q3425" s="140">
        <v>0</v>
      </c>
      <c r="R3425" s="134">
        <v>0</v>
      </c>
      <c r="S3425" s="122">
        <f t="shared" si="106"/>
        <v>0</v>
      </c>
      <c r="T3425" s="122">
        <f t="shared" si="107"/>
        <v>100</v>
      </c>
    </row>
    <row r="3426" spans="1:20" x14ac:dyDescent="0.25">
      <c r="A3426" s="3">
        <v>2014</v>
      </c>
      <c r="B3426" s="2" t="s">
        <v>556</v>
      </c>
      <c r="C3426" s="1">
        <v>3549409</v>
      </c>
      <c r="D3426" s="4">
        <v>8</v>
      </c>
      <c r="E3426" s="6">
        <v>8</v>
      </c>
      <c r="F3426" s="39">
        <v>35494098</v>
      </c>
      <c r="G3426" s="39">
        <v>7</v>
      </c>
      <c r="H3426" s="39">
        <v>16</v>
      </c>
      <c r="I3426" s="132">
        <v>6.0825699999999996E-2</v>
      </c>
      <c r="J3426" s="132">
        <v>4.2346799999999997E-2</v>
      </c>
      <c r="K3426" s="132">
        <v>1.8478899999999999E-2</v>
      </c>
      <c r="L3426" s="133">
        <v>0.27777777777777779</v>
      </c>
      <c r="M3426" s="132">
        <v>1.7359999999999999E-4</v>
      </c>
      <c r="N3426" s="132">
        <v>1.0078500000000002E-2</v>
      </c>
      <c r="O3426" s="132">
        <v>3.2136100000000001E-2</v>
      </c>
      <c r="P3426" s="132">
        <v>1.05973E-2</v>
      </c>
      <c r="Q3426" s="140">
        <v>1</v>
      </c>
      <c r="R3426" s="134">
        <v>8</v>
      </c>
      <c r="S3426" s="122">
        <f t="shared" si="106"/>
        <v>30.434782608695656</v>
      </c>
      <c r="T3426" s="122">
        <f t="shared" si="107"/>
        <v>69.565217391304344</v>
      </c>
    </row>
    <row r="3427" spans="1:20" x14ac:dyDescent="0.25">
      <c r="A3427" s="3">
        <v>2014</v>
      </c>
      <c r="B3427" s="2" t="s">
        <v>556</v>
      </c>
      <c r="C3427" s="1">
        <v>3549409</v>
      </c>
      <c r="D3427" s="4">
        <v>8</v>
      </c>
      <c r="E3427" s="6">
        <v>12</v>
      </c>
      <c r="F3427" s="39">
        <v>354940912</v>
      </c>
      <c r="G3427" s="39">
        <v>1</v>
      </c>
      <c r="H3427" s="39">
        <v>0</v>
      </c>
      <c r="I3427" s="132">
        <v>0.30555559999999998</v>
      </c>
      <c r="J3427" s="132">
        <v>0.30555559999999998</v>
      </c>
      <c r="K3427" s="132">
        <v>0</v>
      </c>
      <c r="L3427" s="133">
        <v>0</v>
      </c>
      <c r="M3427" s="132">
        <v>0</v>
      </c>
      <c r="N3427" s="132">
        <v>0.30555559999999998</v>
      </c>
      <c r="O3427" s="132">
        <v>0</v>
      </c>
      <c r="P3427" s="132">
        <v>0</v>
      </c>
      <c r="Q3427" s="140">
        <v>0</v>
      </c>
      <c r="R3427" s="134">
        <v>0</v>
      </c>
      <c r="S3427" s="122">
        <f t="shared" si="106"/>
        <v>100</v>
      </c>
      <c r="T3427" s="122">
        <f t="shared" si="107"/>
        <v>0</v>
      </c>
    </row>
    <row r="3428" spans="1:20" x14ac:dyDescent="0.25">
      <c r="A3428" s="3">
        <v>2014</v>
      </c>
      <c r="B3428" s="2" t="s">
        <v>557</v>
      </c>
      <c r="C3428" s="1">
        <v>3549508</v>
      </c>
      <c r="D3428" s="4">
        <v>8</v>
      </c>
      <c r="E3428" s="6">
        <v>8</v>
      </c>
      <c r="F3428" s="39">
        <v>35495088</v>
      </c>
      <c r="G3428" s="39">
        <v>17</v>
      </c>
      <c r="H3428" s="39">
        <v>11</v>
      </c>
      <c r="I3428" s="132">
        <v>8.8572600000000015E-2</v>
      </c>
      <c r="J3428" s="132">
        <v>8.0947600000000022E-2</v>
      </c>
      <c r="K3428" s="132">
        <v>7.624999999999999E-3</v>
      </c>
      <c r="L3428" s="133">
        <v>0</v>
      </c>
      <c r="M3428" s="132">
        <v>2.3333300000000001E-2</v>
      </c>
      <c r="N3428" s="132">
        <v>1.1569999999999999E-4</v>
      </c>
      <c r="O3428" s="132">
        <v>6.2061200000000004E-2</v>
      </c>
      <c r="P3428" s="132">
        <v>8.9729999999999996E-4</v>
      </c>
      <c r="Q3428" s="140">
        <v>16</v>
      </c>
      <c r="R3428" s="134">
        <v>3</v>
      </c>
      <c r="S3428" s="122">
        <f t="shared" si="106"/>
        <v>60.714285714285708</v>
      </c>
      <c r="T3428" s="122">
        <f t="shared" si="107"/>
        <v>39.285714285714285</v>
      </c>
    </row>
    <row r="3429" spans="1:20" x14ac:dyDescent="0.25">
      <c r="A3429" s="3">
        <v>2014</v>
      </c>
      <c r="B3429" s="2" t="s">
        <v>558</v>
      </c>
      <c r="C3429" s="1">
        <v>3549607</v>
      </c>
      <c r="D3429" s="4">
        <v>2</v>
      </c>
      <c r="E3429" s="6">
        <v>2</v>
      </c>
      <c r="F3429" s="39">
        <v>35496072</v>
      </c>
      <c r="G3429" s="39">
        <v>5</v>
      </c>
      <c r="H3429" s="39">
        <v>1</v>
      </c>
      <c r="I3429" s="132">
        <v>1.28702E-2</v>
      </c>
      <c r="J3429" s="132">
        <v>1.2800799999999999E-2</v>
      </c>
      <c r="K3429" s="132">
        <v>6.9400000000000006E-5</v>
      </c>
      <c r="L3429" s="133">
        <v>0</v>
      </c>
      <c r="M3429" s="132">
        <v>1.1944399999999999E-2</v>
      </c>
      <c r="N3429" s="132">
        <v>6.9400000000000006E-5</v>
      </c>
      <c r="O3429" s="132">
        <v>0</v>
      </c>
      <c r="P3429" s="132">
        <v>8.3330000000000003E-4</v>
      </c>
      <c r="Q3429" s="140">
        <v>3</v>
      </c>
      <c r="R3429" s="134">
        <v>56</v>
      </c>
      <c r="S3429" s="122">
        <f t="shared" si="106"/>
        <v>83.333333333333343</v>
      </c>
      <c r="T3429" s="122">
        <f t="shared" si="107"/>
        <v>16.666666666666664</v>
      </c>
    </row>
    <row r="3430" spans="1:20" x14ac:dyDescent="0.25">
      <c r="A3430" s="3">
        <v>2014</v>
      </c>
      <c r="B3430" s="2" t="s">
        <v>559</v>
      </c>
      <c r="C3430" s="1">
        <v>3549706</v>
      </c>
      <c r="D3430" s="4">
        <v>4</v>
      </c>
      <c r="E3430" s="6">
        <v>4</v>
      </c>
      <c r="F3430" s="39">
        <v>35497064</v>
      </c>
      <c r="G3430" s="39">
        <v>78</v>
      </c>
      <c r="H3430" s="39">
        <v>18</v>
      </c>
      <c r="I3430" s="132">
        <v>0.3122315</v>
      </c>
      <c r="J3430" s="132">
        <v>0.30300519999999997</v>
      </c>
      <c r="K3430" s="132">
        <v>9.226299999999998E-3</v>
      </c>
      <c r="L3430" s="133">
        <v>0.41334440131912736</v>
      </c>
      <c r="M3430" s="132">
        <v>5.5555599999999997E-2</v>
      </c>
      <c r="N3430" s="132">
        <v>7.0105000000000002E-3</v>
      </c>
      <c r="O3430" s="132">
        <v>0.24600879999999992</v>
      </c>
      <c r="P3430" s="132">
        <v>1.9444E-3</v>
      </c>
      <c r="Q3430" s="140">
        <v>42</v>
      </c>
      <c r="R3430" s="134">
        <v>19</v>
      </c>
      <c r="S3430" s="122">
        <f t="shared" si="106"/>
        <v>81.25</v>
      </c>
      <c r="T3430" s="122">
        <f t="shared" si="107"/>
        <v>18.75</v>
      </c>
    </row>
    <row r="3431" spans="1:20" x14ac:dyDescent="0.25">
      <c r="A3431" s="3">
        <v>2014</v>
      </c>
      <c r="B3431" s="2" t="s">
        <v>560</v>
      </c>
      <c r="C3431" s="1">
        <v>3549805</v>
      </c>
      <c r="D3431" s="4">
        <v>15</v>
      </c>
      <c r="E3431" s="6">
        <v>15</v>
      </c>
      <c r="F3431" s="39">
        <v>354980515</v>
      </c>
      <c r="G3431" s="39">
        <v>24</v>
      </c>
      <c r="H3431" s="39">
        <v>813</v>
      </c>
      <c r="I3431" s="132">
        <v>2.0645571000000045</v>
      </c>
      <c r="J3431" s="132">
        <v>0.59874530000000015</v>
      </c>
      <c r="K3431" s="132">
        <v>1.4658118000000044</v>
      </c>
      <c r="L3431" s="133">
        <v>0</v>
      </c>
      <c r="M3431" s="132">
        <v>1.6041714000000005</v>
      </c>
      <c r="N3431" s="132">
        <v>5.0786500000000005E-2</v>
      </c>
      <c r="O3431" s="132">
        <v>8.3728899999999981E-2</v>
      </c>
      <c r="P3431" s="132">
        <v>3.8748999999999997E-3</v>
      </c>
      <c r="Q3431" s="140">
        <v>37</v>
      </c>
      <c r="R3431" s="134">
        <v>58</v>
      </c>
      <c r="S3431" s="122">
        <f t="shared" si="106"/>
        <v>2.8673835125448028</v>
      </c>
      <c r="T3431" s="122">
        <f t="shared" si="107"/>
        <v>97.132616487455195</v>
      </c>
    </row>
    <row r="3432" spans="1:20" x14ac:dyDescent="0.25">
      <c r="A3432" s="3">
        <v>2014</v>
      </c>
      <c r="B3432" s="2" t="s">
        <v>561</v>
      </c>
      <c r="C3432" s="1">
        <v>3549904</v>
      </c>
      <c r="D3432" s="4">
        <v>2</v>
      </c>
      <c r="E3432" s="6">
        <v>2</v>
      </c>
      <c r="F3432" s="39">
        <v>35499042</v>
      </c>
      <c r="G3432" s="39">
        <v>90</v>
      </c>
      <c r="H3432" s="39">
        <v>235</v>
      </c>
      <c r="I3432" s="132">
        <v>3.4497010000000019</v>
      </c>
      <c r="J3432" s="132">
        <v>1.901825700000001</v>
      </c>
      <c r="K3432" s="132">
        <v>1.547875300000001</v>
      </c>
      <c r="L3432" s="133">
        <v>2.9885123636478945</v>
      </c>
      <c r="M3432" s="132">
        <v>2.8116023000000019</v>
      </c>
      <c r="N3432" s="132">
        <v>0.48290009999999972</v>
      </c>
      <c r="O3432" s="132">
        <v>6.6553499999999988E-2</v>
      </c>
      <c r="P3432" s="132">
        <v>7.2602000000000005E-3</v>
      </c>
      <c r="Q3432" s="140">
        <v>142</v>
      </c>
      <c r="R3432" s="134">
        <v>343</v>
      </c>
      <c r="S3432" s="122">
        <f t="shared" si="106"/>
        <v>27.692307692307693</v>
      </c>
      <c r="T3432" s="122">
        <f t="shared" si="107"/>
        <v>72.307692307692307</v>
      </c>
    </row>
    <row r="3433" spans="1:20" x14ac:dyDescent="0.25">
      <c r="A3433" s="3">
        <v>2014</v>
      </c>
      <c r="B3433" s="2" t="s">
        <v>562</v>
      </c>
      <c r="C3433" s="1">
        <v>3549953</v>
      </c>
      <c r="D3433" s="4">
        <v>11</v>
      </c>
      <c r="E3433" s="6">
        <v>11</v>
      </c>
      <c r="F3433" s="39">
        <v>354995311</v>
      </c>
      <c r="G3433" s="39">
        <v>9</v>
      </c>
      <c r="H3433" s="39">
        <v>9</v>
      </c>
      <c r="I3433" s="132">
        <v>3.5111800000000006E-2</v>
      </c>
      <c r="J3433" s="132">
        <v>3.1222900000000005E-2</v>
      </c>
      <c r="K3433" s="132">
        <v>3.8888999999999998E-3</v>
      </c>
      <c r="L3433" s="133">
        <v>0</v>
      </c>
      <c r="M3433" s="132">
        <v>2.80375E-2</v>
      </c>
      <c r="N3433" s="132">
        <v>3.3569999999999997E-4</v>
      </c>
      <c r="O3433" s="132">
        <v>6.4828000000000004E-3</v>
      </c>
      <c r="P3433" s="132">
        <v>0</v>
      </c>
      <c r="Q3433" s="140">
        <v>28</v>
      </c>
      <c r="R3433" s="134">
        <v>6</v>
      </c>
      <c r="S3433" s="122">
        <f t="shared" si="106"/>
        <v>50</v>
      </c>
      <c r="T3433" s="122">
        <f t="shared" si="107"/>
        <v>50</v>
      </c>
    </row>
    <row r="3434" spans="1:20" x14ac:dyDescent="0.25">
      <c r="A3434" s="3">
        <v>2014</v>
      </c>
      <c r="B3434" s="2" t="s">
        <v>562</v>
      </c>
      <c r="C3434" s="1">
        <v>3549953</v>
      </c>
      <c r="D3434" s="4">
        <v>11</v>
      </c>
      <c r="E3434" s="6">
        <v>6</v>
      </c>
      <c r="F3434" s="39">
        <v>35499536</v>
      </c>
      <c r="G3434" s="39">
        <v>0</v>
      </c>
      <c r="H3434" s="39">
        <v>0</v>
      </c>
      <c r="I3434" s="132">
        <v>0</v>
      </c>
      <c r="J3434" s="132">
        <v>0</v>
      </c>
      <c r="K3434" s="132">
        <v>0</v>
      </c>
      <c r="L3434" s="133">
        <v>0</v>
      </c>
      <c r="M3434" s="132">
        <v>0</v>
      </c>
      <c r="N3434" s="132">
        <v>0</v>
      </c>
      <c r="O3434" s="132">
        <v>0</v>
      </c>
      <c r="P3434" s="132">
        <v>0</v>
      </c>
      <c r="Q3434" s="140">
        <v>0</v>
      </c>
      <c r="R3434" s="134">
        <v>0</v>
      </c>
      <c r="S3434" s="122">
        <f t="shared" si="106"/>
        <v>0</v>
      </c>
      <c r="T3434" s="122">
        <f t="shared" si="107"/>
        <v>0</v>
      </c>
    </row>
    <row r="3435" spans="1:20" x14ac:dyDescent="0.25">
      <c r="A3435" s="3">
        <v>2014</v>
      </c>
      <c r="B3435" s="2" t="s">
        <v>563</v>
      </c>
      <c r="C3435" s="1">
        <v>3550001</v>
      </c>
      <c r="D3435" s="4">
        <v>2</v>
      </c>
      <c r="E3435" s="6">
        <v>2</v>
      </c>
      <c r="F3435" s="39">
        <v>35500012</v>
      </c>
      <c r="G3435" s="39">
        <v>18</v>
      </c>
      <c r="H3435" s="39">
        <v>5</v>
      </c>
      <c r="I3435" s="132">
        <v>2.1010000000000004E-3</v>
      </c>
      <c r="J3435" s="132">
        <v>1.7399000000000006E-3</v>
      </c>
      <c r="K3435" s="132">
        <v>3.611E-4</v>
      </c>
      <c r="L3435" s="133">
        <v>2.4072666666666669E-2</v>
      </c>
      <c r="M3435" s="132">
        <v>1.1944E-3</v>
      </c>
      <c r="N3435" s="132">
        <v>2.1429999999999998E-4</v>
      </c>
      <c r="O3435" s="132">
        <v>5.6369999999999999E-4</v>
      </c>
      <c r="P3435" s="132">
        <v>9.7300000000000007E-5</v>
      </c>
      <c r="Q3435" s="140">
        <v>44</v>
      </c>
      <c r="R3435" s="134">
        <v>12</v>
      </c>
      <c r="S3435" s="122">
        <f t="shared" si="106"/>
        <v>78.260869565217391</v>
      </c>
      <c r="T3435" s="122">
        <f t="shared" si="107"/>
        <v>21.739130434782609</v>
      </c>
    </row>
    <row r="3436" spans="1:20" x14ac:dyDescent="0.25">
      <c r="A3436" s="3">
        <v>2014</v>
      </c>
      <c r="B3436" s="2" t="s">
        <v>564</v>
      </c>
      <c r="C3436" s="1">
        <v>3550100</v>
      </c>
      <c r="D3436" s="4">
        <v>13</v>
      </c>
      <c r="E3436" s="6">
        <v>13</v>
      </c>
      <c r="F3436" s="39">
        <v>355010013</v>
      </c>
      <c r="G3436" s="39">
        <v>2</v>
      </c>
      <c r="H3436" s="39">
        <v>29</v>
      </c>
      <c r="I3436" s="132">
        <v>6.409730000000001E-2</v>
      </c>
      <c r="J3436" s="132">
        <v>5.4729200000000006E-2</v>
      </c>
      <c r="K3436" s="132">
        <v>9.3681000000000059E-3</v>
      </c>
      <c r="L3436" s="133">
        <v>0</v>
      </c>
      <c r="M3436" s="132">
        <v>5.0540000000000003E-3</v>
      </c>
      <c r="N3436" s="132">
        <v>1.4582999999999998E-3</v>
      </c>
      <c r="O3436" s="132">
        <v>5.4729200000000006E-2</v>
      </c>
      <c r="P3436" s="132">
        <v>0</v>
      </c>
      <c r="Q3436" s="140">
        <v>0</v>
      </c>
      <c r="R3436" s="134">
        <v>3</v>
      </c>
      <c r="S3436" s="122">
        <f t="shared" si="106"/>
        <v>6.4516129032258061</v>
      </c>
      <c r="T3436" s="122">
        <f t="shared" si="107"/>
        <v>93.548387096774192</v>
      </c>
    </row>
    <row r="3437" spans="1:20" x14ac:dyDescent="0.25">
      <c r="A3437" s="3">
        <v>2014</v>
      </c>
      <c r="B3437" s="2" t="s">
        <v>564</v>
      </c>
      <c r="C3437" s="1">
        <v>3550100</v>
      </c>
      <c r="D3437" s="4">
        <v>13</v>
      </c>
      <c r="E3437" s="6">
        <v>10</v>
      </c>
      <c r="F3437" s="39">
        <v>355010010</v>
      </c>
      <c r="G3437" s="39">
        <v>7</v>
      </c>
      <c r="H3437" s="39">
        <v>0</v>
      </c>
      <c r="I3437" s="132">
        <v>5.0732600000000003E-2</v>
      </c>
      <c r="J3437" s="132">
        <v>5.0732600000000003E-2</v>
      </c>
      <c r="K3437" s="132">
        <v>0</v>
      </c>
      <c r="L3437" s="133">
        <v>0</v>
      </c>
      <c r="M3437" s="132">
        <v>0</v>
      </c>
      <c r="N3437" s="132">
        <v>6.7406999999999996E-3</v>
      </c>
      <c r="O3437" s="132">
        <v>0.03</v>
      </c>
      <c r="P3437" s="132">
        <v>1.39919E-2</v>
      </c>
      <c r="Q3437" s="140">
        <v>3</v>
      </c>
      <c r="R3437" s="134">
        <v>4</v>
      </c>
      <c r="S3437" s="122">
        <f t="shared" si="106"/>
        <v>100</v>
      </c>
      <c r="T3437" s="122">
        <f t="shared" si="107"/>
        <v>0</v>
      </c>
    </row>
    <row r="3438" spans="1:20" x14ac:dyDescent="0.25">
      <c r="A3438" s="3">
        <v>2014</v>
      </c>
      <c r="B3438" s="2" t="s">
        <v>564</v>
      </c>
      <c r="C3438" s="1">
        <v>3550100</v>
      </c>
      <c r="D3438" s="4">
        <v>13</v>
      </c>
      <c r="E3438" s="6">
        <v>17</v>
      </c>
      <c r="F3438" s="39">
        <v>355010017</v>
      </c>
      <c r="G3438" s="39">
        <v>0</v>
      </c>
      <c r="H3438" s="39">
        <v>0</v>
      </c>
      <c r="I3438" s="132">
        <v>0</v>
      </c>
      <c r="J3438" s="132">
        <v>0</v>
      </c>
      <c r="K3438" s="132">
        <v>0</v>
      </c>
      <c r="L3438" s="133">
        <v>0</v>
      </c>
      <c r="M3438" s="132">
        <v>0</v>
      </c>
      <c r="N3438" s="132">
        <v>0</v>
      </c>
      <c r="O3438" s="132">
        <v>0</v>
      </c>
      <c r="P3438" s="132">
        <v>0</v>
      </c>
      <c r="Q3438" s="140">
        <v>4</v>
      </c>
      <c r="R3438" s="134">
        <v>0</v>
      </c>
      <c r="S3438" s="122">
        <f t="shared" si="106"/>
        <v>0</v>
      </c>
      <c r="T3438" s="122">
        <f t="shared" si="107"/>
        <v>0</v>
      </c>
    </row>
    <row r="3439" spans="1:20" x14ac:dyDescent="0.25">
      <c r="A3439" s="3">
        <v>2014</v>
      </c>
      <c r="B3439" s="2" t="s">
        <v>565</v>
      </c>
      <c r="C3439" s="1">
        <v>3550209</v>
      </c>
      <c r="D3439" s="4">
        <v>14</v>
      </c>
      <c r="E3439" s="6">
        <v>14</v>
      </c>
      <c r="F3439" s="39">
        <v>355020914</v>
      </c>
      <c r="G3439" s="39">
        <v>25</v>
      </c>
      <c r="H3439" s="39">
        <v>19</v>
      </c>
      <c r="I3439" s="132">
        <v>0.14792809999999998</v>
      </c>
      <c r="J3439" s="132">
        <v>0.13665869999999997</v>
      </c>
      <c r="K3439" s="132">
        <v>1.1269400000000006E-2</v>
      </c>
      <c r="L3439" s="133">
        <v>0</v>
      </c>
      <c r="M3439" s="132">
        <v>5.5005100000000001E-2</v>
      </c>
      <c r="N3439" s="132">
        <v>1.4613999999999999E-3</v>
      </c>
      <c r="O3439" s="132">
        <v>8.7010099999999979E-2</v>
      </c>
      <c r="P3439" s="132">
        <v>3.5804999999999999E-3</v>
      </c>
      <c r="Q3439" s="140">
        <v>38</v>
      </c>
      <c r="R3439" s="134">
        <v>4</v>
      </c>
      <c r="S3439" s="122">
        <f t="shared" si="106"/>
        <v>56.81818181818182</v>
      </c>
      <c r="T3439" s="122">
        <f t="shared" si="107"/>
        <v>43.18181818181818</v>
      </c>
    </row>
    <row r="3440" spans="1:20" x14ac:dyDescent="0.25">
      <c r="A3440" s="3">
        <v>2014</v>
      </c>
      <c r="B3440" s="2" t="s">
        <v>565</v>
      </c>
      <c r="C3440" s="1">
        <v>3550209</v>
      </c>
      <c r="D3440" s="4">
        <v>14</v>
      </c>
      <c r="E3440" s="6">
        <v>11</v>
      </c>
      <c r="F3440" s="39">
        <v>355020911</v>
      </c>
      <c r="G3440" s="39">
        <v>0</v>
      </c>
      <c r="H3440" s="39">
        <v>0</v>
      </c>
      <c r="I3440" s="132">
        <v>0</v>
      </c>
      <c r="J3440" s="132">
        <v>0</v>
      </c>
      <c r="K3440" s="132">
        <v>0</v>
      </c>
      <c r="L3440" s="133">
        <v>0</v>
      </c>
      <c r="M3440" s="132">
        <v>0</v>
      </c>
      <c r="N3440" s="132">
        <v>0</v>
      </c>
      <c r="O3440" s="132">
        <v>0</v>
      </c>
      <c r="P3440" s="132">
        <v>0</v>
      </c>
      <c r="Q3440" s="140">
        <v>0</v>
      </c>
      <c r="R3440" s="134">
        <v>0</v>
      </c>
      <c r="S3440" s="122">
        <f t="shared" si="106"/>
        <v>0</v>
      </c>
      <c r="T3440" s="122">
        <f t="shared" si="107"/>
        <v>0</v>
      </c>
    </row>
    <row r="3441" spans="1:20" x14ac:dyDescent="0.25">
      <c r="A3441" s="3">
        <v>2014</v>
      </c>
      <c r="B3441" s="2" t="s">
        <v>566</v>
      </c>
      <c r="C3441" s="1">
        <v>3550308</v>
      </c>
      <c r="D3441" s="4">
        <v>6</v>
      </c>
      <c r="E3441" s="6">
        <v>6</v>
      </c>
      <c r="F3441" s="39">
        <v>35503086</v>
      </c>
      <c r="G3441" s="39">
        <v>60</v>
      </c>
      <c r="H3441" s="39">
        <v>1546</v>
      </c>
      <c r="I3441" s="132">
        <v>16.979685700000005</v>
      </c>
      <c r="J3441" s="132">
        <v>15.5672829</v>
      </c>
      <c r="K3441" s="132">
        <v>1.4124028000000042</v>
      </c>
      <c r="L3441" s="133">
        <v>0</v>
      </c>
      <c r="M3441" s="132">
        <v>14.038557999999998</v>
      </c>
      <c r="N3441" s="132">
        <v>1.8562028000000017</v>
      </c>
      <c r="O3441" s="132">
        <v>8.8074299999999953E-2</v>
      </c>
      <c r="P3441" s="132">
        <v>2.416990000000007E-2</v>
      </c>
      <c r="Q3441" s="140">
        <v>40</v>
      </c>
      <c r="R3441" s="134">
        <v>1407</v>
      </c>
      <c r="S3441" s="122">
        <f t="shared" si="106"/>
        <v>3.7359900373599002</v>
      </c>
      <c r="T3441" s="122">
        <f t="shared" si="107"/>
        <v>96.264009962640102</v>
      </c>
    </row>
    <row r="3442" spans="1:20" x14ac:dyDescent="0.25">
      <c r="A3442" s="3">
        <v>2014</v>
      </c>
      <c r="B3442" s="2" t="s">
        <v>566</v>
      </c>
      <c r="C3442" s="1">
        <v>3550308</v>
      </c>
      <c r="D3442" s="4">
        <v>6</v>
      </c>
      <c r="E3442" s="6">
        <v>7</v>
      </c>
      <c r="F3442" s="39">
        <v>35503087</v>
      </c>
      <c r="G3442" s="39">
        <v>0</v>
      </c>
      <c r="H3442" s="39">
        <v>0</v>
      </c>
      <c r="I3442" s="132">
        <v>0</v>
      </c>
      <c r="J3442" s="132">
        <v>0</v>
      </c>
      <c r="K3442" s="132">
        <v>0</v>
      </c>
      <c r="L3442" s="133">
        <v>0</v>
      </c>
      <c r="M3442" s="132">
        <v>0</v>
      </c>
      <c r="N3442" s="132">
        <v>0</v>
      </c>
      <c r="O3442" s="132">
        <v>0</v>
      </c>
      <c r="P3442" s="132">
        <v>0</v>
      </c>
      <c r="Q3442" s="140">
        <v>0</v>
      </c>
      <c r="R3442" s="134">
        <v>0</v>
      </c>
      <c r="S3442" s="122">
        <f t="shared" si="106"/>
        <v>0</v>
      </c>
      <c r="T3442" s="122">
        <f t="shared" si="107"/>
        <v>0</v>
      </c>
    </row>
    <row r="3443" spans="1:20" x14ac:dyDescent="0.25">
      <c r="A3443" s="3">
        <v>2014</v>
      </c>
      <c r="B3443" s="2" t="s">
        <v>567</v>
      </c>
      <c r="C3443" s="1">
        <v>3550407</v>
      </c>
      <c r="D3443" s="4">
        <v>5</v>
      </c>
      <c r="E3443" s="6">
        <v>5</v>
      </c>
      <c r="F3443" s="39">
        <v>35504075</v>
      </c>
      <c r="G3443" s="39">
        <v>43</v>
      </c>
      <c r="H3443" s="39">
        <v>48</v>
      </c>
      <c r="I3443" s="132">
        <v>0.21782350000000003</v>
      </c>
      <c r="J3443" s="132">
        <v>0.20308350000000003</v>
      </c>
      <c r="K3443" s="132">
        <v>1.474000000000001E-2</v>
      </c>
      <c r="L3443" s="133">
        <v>0</v>
      </c>
      <c r="M3443" s="132">
        <v>7.2313100000000005E-2</v>
      </c>
      <c r="N3443" s="132">
        <v>1.1656600000000001E-2</v>
      </c>
      <c r="O3443" s="132">
        <v>6.4206100000000002E-2</v>
      </c>
      <c r="P3443" s="132">
        <v>5.4496699999999995E-2</v>
      </c>
      <c r="Q3443" s="140">
        <v>35</v>
      </c>
      <c r="R3443" s="134">
        <v>21</v>
      </c>
      <c r="S3443" s="122">
        <f t="shared" si="106"/>
        <v>47.252747252747248</v>
      </c>
      <c r="T3443" s="122">
        <f t="shared" si="107"/>
        <v>52.747252747252752</v>
      </c>
    </row>
    <row r="3444" spans="1:20" x14ac:dyDescent="0.25">
      <c r="A3444" s="3">
        <v>2014</v>
      </c>
      <c r="B3444" s="2" t="s">
        <v>567</v>
      </c>
      <c r="C3444" s="1">
        <v>3550407</v>
      </c>
      <c r="D3444" s="4">
        <v>5</v>
      </c>
      <c r="E3444" s="6">
        <v>13</v>
      </c>
      <c r="F3444" s="39">
        <v>355040713</v>
      </c>
      <c r="G3444" s="39">
        <v>2</v>
      </c>
      <c r="H3444" s="39">
        <v>2</v>
      </c>
      <c r="I3444" s="132">
        <v>8.4540499999999991E-2</v>
      </c>
      <c r="J3444" s="132">
        <v>8.4499999999999992E-2</v>
      </c>
      <c r="K3444" s="132">
        <v>4.0500000000000002E-5</v>
      </c>
      <c r="L3444" s="133">
        <v>0</v>
      </c>
      <c r="M3444" s="132">
        <v>0</v>
      </c>
      <c r="N3444" s="132">
        <v>0</v>
      </c>
      <c r="O3444" s="132">
        <v>8.4499999999999992E-2</v>
      </c>
      <c r="P3444" s="132">
        <v>0</v>
      </c>
      <c r="Q3444" s="140">
        <v>1</v>
      </c>
      <c r="R3444" s="134">
        <v>0</v>
      </c>
      <c r="S3444" s="122">
        <f t="shared" si="106"/>
        <v>50</v>
      </c>
      <c r="T3444" s="122">
        <f t="shared" si="107"/>
        <v>50</v>
      </c>
    </row>
    <row r="3445" spans="1:20" x14ac:dyDescent="0.25">
      <c r="A3445" s="3">
        <v>2014</v>
      </c>
      <c r="B3445" s="2" t="s">
        <v>568</v>
      </c>
      <c r="C3445" s="1">
        <v>3550506</v>
      </c>
      <c r="D3445" s="4">
        <v>17</v>
      </c>
      <c r="E3445" s="6">
        <v>17</v>
      </c>
      <c r="F3445" s="39">
        <v>355050617</v>
      </c>
      <c r="G3445" s="39">
        <v>8</v>
      </c>
      <c r="H3445" s="39">
        <v>11</v>
      </c>
      <c r="I3445" s="132">
        <v>0.16427830000000002</v>
      </c>
      <c r="J3445" s="132">
        <v>0.15669530000000001</v>
      </c>
      <c r="K3445" s="132">
        <v>7.5830000000000012E-3</v>
      </c>
      <c r="L3445" s="133">
        <v>0</v>
      </c>
      <c r="M3445" s="132">
        <v>0</v>
      </c>
      <c r="N3445" s="132">
        <v>7.1836999999999995E-3</v>
      </c>
      <c r="O3445" s="132">
        <v>0.1567451</v>
      </c>
      <c r="P3445" s="132">
        <v>0</v>
      </c>
      <c r="Q3445" s="140">
        <v>1</v>
      </c>
      <c r="R3445" s="134">
        <v>0</v>
      </c>
      <c r="S3445" s="122">
        <f t="shared" si="106"/>
        <v>42.105263157894733</v>
      </c>
      <c r="T3445" s="122">
        <f t="shared" si="107"/>
        <v>57.894736842105267</v>
      </c>
    </row>
    <row r="3446" spans="1:20" x14ac:dyDescent="0.25">
      <c r="A3446" s="3">
        <v>2014</v>
      </c>
      <c r="B3446" s="2" t="s">
        <v>569</v>
      </c>
      <c r="C3446" s="1">
        <v>3550605</v>
      </c>
      <c r="D3446" s="4">
        <v>10</v>
      </c>
      <c r="E3446" s="6">
        <v>10</v>
      </c>
      <c r="F3446" s="39">
        <v>355060510</v>
      </c>
      <c r="G3446" s="39">
        <v>49</v>
      </c>
      <c r="H3446" s="39">
        <v>86</v>
      </c>
      <c r="I3446" s="132">
        <v>0.22698329999999989</v>
      </c>
      <c r="J3446" s="132">
        <v>0.15536949999999994</v>
      </c>
      <c r="K3446" s="132">
        <v>7.1613799999999964E-2</v>
      </c>
      <c r="L3446" s="133">
        <v>0</v>
      </c>
      <c r="M3446" s="132">
        <v>1.639E-4</v>
      </c>
      <c r="N3446" s="132">
        <v>0.13778009999999999</v>
      </c>
      <c r="O3446" s="132">
        <v>2.6282900000000008E-2</v>
      </c>
      <c r="P3446" s="132">
        <v>2.9282000000000006E-2</v>
      </c>
      <c r="Q3446" s="140">
        <v>68</v>
      </c>
      <c r="R3446" s="134">
        <v>102</v>
      </c>
      <c r="S3446" s="122">
        <f t="shared" si="106"/>
        <v>36.296296296296298</v>
      </c>
      <c r="T3446" s="122">
        <f t="shared" si="107"/>
        <v>63.703703703703709</v>
      </c>
    </row>
    <row r="3447" spans="1:20" x14ac:dyDescent="0.25">
      <c r="A3447" s="3">
        <v>2014</v>
      </c>
      <c r="B3447" s="2" t="s">
        <v>569</v>
      </c>
      <c r="C3447" s="1">
        <v>3550605</v>
      </c>
      <c r="D3447" s="4">
        <v>10</v>
      </c>
      <c r="E3447" s="6">
        <v>6</v>
      </c>
      <c r="F3447" s="39">
        <v>35506056</v>
      </c>
      <c r="G3447" s="39">
        <v>1</v>
      </c>
      <c r="H3447" s="39">
        <v>0</v>
      </c>
      <c r="I3447" s="132">
        <v>3.6666700000000003E-2</v>
      </c>
      <c r="J3447" s="132">
        <v>3.6666700000000003E-2</v>
      </c>
      <c r="K3447" s="132">
        <v>0</v>
      </c>
      <c r="L3447" s="133">
        <v>0</v>
      </c>
      <c r="M3447" s="132">
        <v>0</v>
      </c>
      <c r="N3447" s="132">
        <v>0</v>
      </c>
      <c r="O3447" s="132">
        <v>3.6666700000000003E-2</v>
      </c>
      <c r="P3447" s="132">
        <v>0</v>
      </c>
      <c r="Q3447" s="140">
        <v>0</v>
      </c>
      <c r="R3447" s="134">
        <v>0</v>
      </c>
      <c r="S3447" s="122">
        <f t="shared" si="106"/>
        <v>100</v>
      </c>
      <c r="T3447" s="122">
        <f t="shared" si="107"/>
        <v>0</v>
      </c>
    </row>
    <row r="3448" spans="1:20" x14ac:dyDescent="0.25">
      <c r="A3448" s="3">
        <v>2014</v>
      </c>
      <c r="B3448" s="2" t="s">
        <v>570</v>
      </c>
      <c r="C3448" s="1">
        <v>3550704</v>
      </c>
      <c r="D3448" s="4">
        <v>3</v>
      </c>
      <c r="E3448" s="6">
        <v>3</v>
      </c>
      <c r="F3448" s="39">
        <v>35507043</v>
      </c>
      <c r="G3448" s="39">
        <v>44</v>
      </c>
      <c r="H3448" s="39">
        <v>15</v>
      </c>
      <c r="I3448" s="132">
        <v>1.1711822999999999</v>
      </c>
      <c r="J3448" s="132">
        <v>1.1648247999999999</v>
      </c>
      <c r="K3448" s="132">
        <v>6.3574999999999986E-3</v>
      </c>
      <c r="L3448" s="133">
        <v>0</v>
      </c>
      <c r="M3448" s="132">
        <v>0.63271659999999985</v>
      </c>
      <c r="N3448" s="132">
        <v>5.9375000000000001E-3</v>
      </c>
      <c r="O3448" s="132">
        <v>0.50135739999999995</v>
      </c>
      <c r="P3448" s="132">
        <v>6.8658999999999994E-3</v>
      </c>
      <c r="Q3448" s="140">
        <v>13</v>
      </c>
      <c r="R3448" s="134">
        <v>162</v>
      </c>
      <c r="S3448" s="122">
        <f t="shared" si="106"/>
        <v>74.576271186440678</v>
      </c>
      <c r="T3448" s="122">
        <f t="shared" si="107"/>
        <v>25.423728813559322</v>
      </c>
    </row>
    <row r="3449" spans="1:20" x14ac:dyDescent="0.25">
      <c r="A3449" s="3">
        <v>2014</v>
      </c>
      <c r="B3449" s="2" t="s">
        <v>571</v>
      </c>
      <c r="C3449" s="1">
        <v>3550803</v>
      </c>
      <c r="D3449" s="4">
        <v>4</v>
      </c>
      <c r="E3449" s="6">
        <v>4</v>
      </c>
      <c r="F3449" s="39">
        <v>35508034</v>
      </c>
      <c r="G3449" s="39">
        <v>17</v>
      </c>
      <c r="H3449" s="39">
        <v>3</v>
      </c>
      <c r="I3449" s="132">
        <v>7.3755899999999985E-2</v>
      </c>
      <c r="J3449" s="132">
        <v>7.3443399999999992E-2</v>
      </c>
      <c r="K3449" s="132">
        <v>3.1249999999999995E-4</v>
      </c>
      <c r="L3449" s="133">
        <v>0</v>
      </c>
      <c r="M3449" s="132">
        <v>1.8055600000000002E-2</v>
      </c>
      <c r="N3449" s="132">
        <v>0</v>
      </c>
      <c r="O3449" s="132">
        <v>5.1776800000000005E-2</v>
      </c>
      <c r="P3449" s="132">
        <v>1.9444E-3</v>
      </c>
      <c r="Q3449" s="140">
        <v>13</v>
      </c>
      <c r="R3449" s="134">
        <v>1</v>
      </c>
      <c r="S3449" s="122">
        <f t="shared" si="106"/>
        <v>85</v>
      </c>
      <c r="T3449" s="122">
        <f t="shared" si="107"/>
        <v>15</v>
      </c>
    </row>
    <row r="3450" spans="1:20" x14ac:dyDescent="0.25">
      <c r="A3450" s="3">
        <v>2014</v>
      </c>
      <c r="B3450" s="2" t="s">
        <v>572</v>
      </c>
      <c r="C3450" s="1">
        <v>3550902</v>
      </c>
      <c r="D3450" s="4">
        <v>4</v>
      </c>
      <c r="E3450" s="6">
        <v>4</v>
      </c>
      <c r="F3450" s="39">
        <v>35509024</v>
      </c>
      <c r="G3450" s="39">
        <v>17</v>
      </c>
      <c r="H3450" s="39">
        <v>15</v>
      </c>
      <c r="I3450" s="132">
        <v>0.14436939999999998</v>
      </c>
      <c r="J3450" s="132">
        <v>4.8462600000000008E-2</v>
      </c>
      <c r="K3450" s="132">
        <v>9.5906799999999987E-2</v>
      </c>
      <c r="L3450" s="133">
        <v>0</v>
      </c>
      <c r="M3450" s="132">
        <v>1.8519000000000001E-3</v>
      </c>
      <c r="N3450" s="132">
        <v>1.7722000000000002E-2</v>
      </c>
      <c r="O3450" s="132">
        <v>9.8267800000000002E-2</v>
      </c>
      <c r="P3450" s="132">
        <v>2.2222200000000001E-2</v>
      </c>
      <c r="Q3450" s="140">
        <v>4</v>
      </c>
      <c r="R3450" s="134">
        <v>9</v>
      </c>
      <c r="S3450" s="122">
        <f t="shared" si="106"/>
        <v>53.125</v>
      </c>
      <c r="T3450" s="122">
        <f t="shared" si="107"/>
        <v>46.875</v>
      </c>
    </row>
    <row r="3451" spans="1:20" x14ac:dyDescent="0.25">
      <c r="A3451" s="3">
        <v>2014</v>
      </c>
      <c r="B3451" s="2" t="s">
        <v>572</v>
      </c>
      <c r="C3451" s="1">
        <v>3550902</v>
      </c>
      <c r="D3451" s="4">
        <v>4</v>
      </c>
      <c r="E3451" s="6">
        <v>9</v>
      </c>
      <c r="F3451" s="39">
        <v>35509029</v>
      </c>
      <c r="G3451" s="39">
        <v>1</v>
      </c>
      <c r="H3451" s="39">
        <v>0</v>
      </c>
      <c r="I3451" s="132">
        <v>7.9000000000000006E-6</v>
      </c>
      <c r="J3451" s="132">
        <v>7.9000000000000006E-6</v>
      </c>
      <c r="K3451" s="132">
        <v>0</v>
      </c>
      <c r="L3451" s="133">
        <v>0</v>
      </c>
      <c r="M3451" s="132">
        <v>0</v>
      </c>
      <c r="N3451" s="132">
        <v>0</v>
      </c>
      <c r="O3451" s="132">
        <v>7.9000000000000006E-6</v>
      </c>
      <c r="P3451" s="132">
        <v>0</v>
      </c>
      <c r="Q3451" s="140">
        <v>0</v>
      </c>
      <c r="R3451" s="134">
        <v>5</v>
      </c>
      <c r="S3451" s="122">
        <f t="shared" si="106"/>
        <v>100</v>
      </c>
      <c r="T3451" s="122">
        <f t="shared" si="107"/>
        <v>0</v>
      </c>
    </row>
    <row r="3452" spans="1:20" x14ac:dyDescent="0.25">
      <c r="A3452" s="3">
        <v>2014</v>
      </c>
      <c r="B3452" s="2" t="s">
        <v>573</v>
      </c>
      <c r="C3452" s="1">
        <v>3551009</v>
      </c>
      <c r="D3452" s="4">
        <v>7</v>
      </c>
      <c r="E3452" s="6">
        <v>7</v>
      </c>
      <c r="F3452" s="39">
        <v>35510097</v>
      </c>
      <c r="G3452" s="39">
        <v>7</v>
      </c>
      <c r="H3452" s="39">
        <v>3</v>
      </c>
      <c r="I3452" s="132">
        <v>0.18172790000000003</v>
      </c>
      <c r="J3452" s="132">
        <v>0.18079240000000002</v>
      </c>
      <c r="K3452" s="132">
        <v>9.3549999999999992E-4</v>
      </c>
      <c r="L3452" s="133">
        <v>0</v>
      </c>
      <c r="M3452" s="132">
        <v>0.17750000000000002</v>
      </c>
      <c r="N3452" s="132">
        <v>1.7499999999999998E-3</v>
      </c>
      <c r="O3452" s="132">
        <v>0</v>
      </c>
      <c r="P3452" s="132">
        <v>1.7738999999999999E-3</v>
      </c>
      <c r="Q3452" s="140">
        <v>4</v>
      </c>
      <c r="R3452" s="134">
        <v>22</v>
      </c>
      <c r="S3452" s="122">
        <f t="shared" si="106"/>
        <v>70</v>
      </c>
      <c r="T3452" s="122">
        <f t="shared" si="107"/>
        <v>30</v>
      </c>
    </row>
    <row r="3453" spans="1:20" x14ac:dyDescent="0.25">
      <c r="A3453" s="3">
        <v>2014</v>
      </c>
      <c r="B3453" s="2" t="s">
        <v>574</v>
      </c>
      <c r="C3453" s="1">
        <v>3551108</v>
      </c>
      <c r="D3453" s="4">
        <v>10</v>
      </c>
      <c r="E3453" s="6">
        <v>10</v>
      </c>
      <c r="F3453" s="39">
        <v>355110810</v>
      </c>
      <c r="G3453" s="39">
        <v>3</v>
      </c>
      <c r="H3453" s="39">
        <v>11</v>
      </c>
      <c r="I3453" s="132">
        <v>1.5692000000000001E-2</v>
      </c>
      <c r="J3453" s="132">
        <v>2.1990999999999998E-3</v>
      </c>
      <c r="K3453" s="132">
        <v>1.34929E-2</v>
      </c>
      <c r="L3453" s="133">
        <v>0</v>
      </c>
      <c r="M3453" s="132">
        <v>9.6498E-3</v>
      </c>
      <c r="N3453" s="132">
        <v>3.6088000000000001E-3</v>
      </c>
      <c r="O3453" s="132">
        <v>2.1990999999999998E-3</v>
      </c>
      <c r="P3453" s="132">
        <v>0</v>
      </c>
      <c r="Q3453" s="140">
        <v>10</v>
      </c>
      <c r="R3453" s="134">
        <v>6</v>
      </c>
      <c r="S3453" s="122">
        <f t="shared" si="106"/>
        <v>21.428571428571427</v>
      </c>
      <c r="T3453" s="122">
        <f t="shared" si="107"/>
        <v>78.571428571428569</v>
      </c>
    </row>
    <row r="3454" spans="1:20" x14ac:dyDescent="0.25">
      <c r="A3454" s="3">
        <v>2014</v>
      </c>
      <c r="B3454" s="2" t="s">
        <v>574</v>
      </c>
      <c r="C3454" s="1">
        <v>3551108</v>
      </c>
      <c r="D3454" s="4">
        <v>10</v>
      </c>
      <c r="E3454" s="6">
        <v>14</v>
      </c>
      <c r="F3454" s="39">
        <v>355110814</v>
      </c>
      <c r="G3454" s="39">
        <v>0</v>
      </c>
      <c r="H3454" s="39">
        <v>2</v>
      </c>
      <c r="I3454" s="132">
        <v>1.9680000000000001E-4</v>
      </c>
      <c r="J3454" s="132">
        <v>0</v>
      </c>
      <c r="K3454" s="132">
        <v>1.9680000000000001E-4</v>
      </c>
      <c r="L3454" s="133">
        <v>0</v>
      </c>
      <c r="M3454" s="132">
        <v>0</v>
      </c>
      <c r="N3454" s="132">
        <v>0</v>
      </c>
      <c r="O3454" s="132">
        <v>1.852E-4</v>
      </c>
      <c r="P3454" s="132">
        <v>0</v>
      </c>
      <c r="Q3454" s="140">
        <v>0</v>
      </c>
      <c r="R3454" s="134">
        <v>0</v>
      </c>
      <c r="S3454" s="122">
        <f t="shared" si="106"/>
        <v>0</v>
      </c>
      <c r="T3454" s="122">
        <f t="shared" si="107"/>
        <v>100</v>
      </c>
    </row>
    <row r="3455" spans="1:20" x14ac:dyDescent="0.25">
      <c r="A3455" s="3">
        <v>2014</v>
      </c>
      <c r="B3455" s="2" t="s">
        <v>575</v>
      </c>
      <c r="C3455" s="1">
        <v>3551207</v>
      </c>
      <c r="D3455" s="4">
        <v>14</v>
      </c>
      <c r="E3455" s="6">
        <v>14</v>
      </c>
      <c r="F3455" s="39">
        <v>355120714</v>
      </c>
      <c r="G3455" s="39">
        <v>7</v>
      </c>
      <c r="H3455" s="39">
        <v>3</v>
      </c>
      <c r="I3455" s="132">
        <v>2.3751099999999997E-2</v>
      </c>
      <c r="J3455" s="132">
        <v>1.5584699999999996E-2</v>
      </c>
      <c r="K3455" s="132">
        <v>8.166399999999999E-3</v>
      </c>
      <c r="L3455" s="133">
        <v>0</v>
      </c>
      <c r="M3455" s="132">
        <v>7.9541999999999998E-3</v>
      </c>
      <c r="N3455" s="132">
        <v>0</v>
      </c>
      <c r="O3455" s="132">
        <v>1.5029099999999997E-2</v>
      </c>
      <c r="P3455" s="132">
        <v>5.5559999999999995E-4</v>
      </c>
      <c r="Q3455" s="140">
        <v>1</v>
      </c>
      <c r="R3455" s="134">
        <v>0</v>
      </c>
      <c r="S3455" s="122">
        <f t="shared" si="106"/>
        <v>70</v>
      </c>
      <c r="T3455" s="122">
        <f t="shared" si="107"/>
        <v>30</v>
      </c>
    </row>
    <row r="3456" spans="1:20" x14ac:dyDescent="0.25">
      <c r="A3456" s="3">
        <v>2014</v>
      </c>
      <c r="B3456" s="2" t="s">
        <v>576</v>
      </c>
      <c r="C3456" s="1">
        <v>3551306</v>
      </c>
      <c r="D3456" s="4">
        <v>18</v>
      </c>
      <c r="E3456" s="6">
        <v>18</v>
      </c>
      <c r="F3456" s="39">
        <v>355130618</v>
      </c>
      <c r="G3456" s="39">
        <v>2</v>
      </c>
      <c r="H3456" s="39">
        <v>7</v>
      </c>
      <c r="I3456" s="132">
        <v>0.11582529999999999</v>
      </c>
      <c r="J3456" s="132">
        <v>1.4194499999999999E-2</v>
      </c>
      <c r="K3456" s="132">
        <v>0.10163079999999999</v>
      </c>
      <c r="L3456" s="133">
        <v>0</v>
      </c>
      <c r="M3456" s="132">
        <v>6.8564999999999997E-3</v>
      </c>
      <c r="N3456" s="132">
        <v>0.10706019999999999</v>
      </c>
      <c r="O3456" s="132">
        <v>3.056E-4</v>
      </c>
      <c r="P3456" s="132">
        <v>0</v>
      </c>
      <c r="Q3456" s="140">
        <v>3</v>
      </c>
      <c r="R3456" s="134">
        <v>2</v>
      </c>
      <c r="S3456" s="122">
        <f t="shared" si="106"/>
        <v>22.222222222222221</v>
      </c>
      <c r="T3456" s="122">
        <f t="shared" si="107"/>
        <v>77.777777777777786</v>
      </c>
    </row>
    <row r="3457" spans="1:20" x14ac:dyDescent="0.25">
      <c r="A3457" s="3">
        <v>2014</v>
      </c>
      <c r="B3457" s="2" t="s">
        <v>577</v>
      </c>
      <c r="C3457" s="1">
        <v>3551405</v>
      </c>
      <c r="D3457" s="4">
        <v>4</v>
      </c>
      <c r="E3457" s="6">
        <v>4</v>
      </c>
      <c r="F3457" s="39">
        <v>35514054</v>
      </c>
      <c r="G3457" s="39">
        <v>17</v>
      </c>
      <c r="H3457" s="39">
        <v>25</v>
      </c>
      <c r="I3457" s="132">
        <v>0.24517730000000001</v>
      </c>
      <c r="J3457" s="132">
        <v>0.22503630000000002</v>
      </c>
      <c r="K3457" s="132">
        <v>2.0140999999999996E-2</v>
      </c>
      <c r="L3457" s="133">
        <v>3.6794520547945202E-3</v>
      </c>
      <c r="M3457" s="132">
        <v>1.94953E-2</v>
      </c>
      <c r="N3457" s="132">
        <v>5.7847000000000003E-3</v>
      </c>
      <c r="O3457" s="132">
        <v>0.21820640000000002</v>
      </c>
      <c r="P3457" s="132">
        <v>0</v>
      </c>
      <c r="Q3457" s="140">
        <v>4</v>
      </c>
      <c r="R3457" s="134">
        <v>3</v>
      </c>
      <c r="S3457" s="122">
        <f t="shared" si="106"/>
        <v>40.476190476190474</v>
      </c>
      <c r="T3457" s="122">
        <f t="shared" si="107"/>
        <v>59.523809523809526</v>
      </c>
    </row>
    <row r="3458" spans="1:20" x14ac:dyDescent="0.25">
      <c r="A3458" s="3">
        <v>2014</v>
      </c>
      <c r="B3458" s="2" t="s">
        <v>578</v>
      </c>
      <c r="C3458" s="1">
        <v>3551603</v>
      </c>
      <c r="D3458" s="4">
        <v>9</v>
      </c>
      <c r="E3458" s="6">
        <v>9</v>
      </c>
      <c r="F3458" s="39">
        <v>35516039</v>
      </c>
      <c r="G3458" s="39">
        <v>42</v>
      </c>
      <c r="H3458" s="39">
        <v>17</v>
      </c>
      <c r="I3458" s="132">
        <v>0.15220409999999998</v>
      </c>
      <c r="J3458" s="132">
        <v>0.14815119999999998</v>
      </c>
      <c r="K3458" s="132">
        <v>4.0528999999999999E-3</v>
      </c>
      <c r="L3458" s="133">
        <v>0</v>
      </c>
      <c r="M3458" s="132">
        <v>8.0504199999999998E-2</v>
      </c>
      <c r="N3458" s="132">
        <v>6.0190000000000005E-4</v>
      </c>
      <c r="O3458" s="132">
        <v>5.9765499999999992E-2</v>
      </c>
      <c r="P3458" s="132">
        <v>7.8166999999999993E-3</v>
      </c>
      <c r="Q3458" s="140">
        <v>43</v>
      </c>
      <c r="R3458" s="134">
        <v>28</v>
      </c>
      <c r="S3458" s="122">
        <f t="shared" si="106"/>
        <v>71.186440677966104</v>
      </c>
      <c r="T3458" s="122">
        <f t="shared" si="107"/>
        <v>28.8135593220339</v>
      </c>
    </row>
    <row r="3459" spans="1:20" x14ac:dyDescent="0.25">
      <c r="A3459" s="3">
        <v>2014</v>
      </c>
      <c r="B3459" s="2" t="s">
        <v>578</v>
      </c>
      <c r="C3459" s="1">
        <v>3551603</v>
      </c>
      <c r="D3459" s="4">
        <v>9</v>
      </c>
      <c r="E3459" s="6">
        <v>5</v>
      </c>
      <c r="F3459" s="39">
        <v>35516035</v>
      </c>
      <c r="G3459" s="39">
        <v>1</v>
      </c>
      <c r="H3459" s="39">
        <v>0</v>
      </c>
      <c r="I3459" s="132">
        <v>2.7800000000000001E-5</v>
      </c>
      <c r="J3459" s="132">
        <v>2.7800000000000001E-5</v>
      </c>
      <c r="K3459" s="132">
        <v>0</v>
      </c>
      <c r="L3459" s="133">
        <v>0</v>
      </c>
      <c r="M3459" s="132">
        <v>0</v>
      </c>
      <c r="N3459" s="132">
        <v>0</v>
      </c>
      <c r="O3459" s="132">
        <v>2.7800000000000001E-5</v>
      </c>
      <c r="P3459" s="132">
        <v>0</v>
      </c>
      <c r="Q3459" s="140">
        <v>2</v>
      </c>
      <c r="R3459" s="134">
        <v>1</v>
      </c>
      <c r="S3459" s="122">
        <f t="shared" ref="S3459:S3522" si="108">IFERROR(((G3459)/(SUM($G3459:$H3459)))*100,0)</f>
        <v>100</v>
      </c>
      <c r="T3459" s="122">
        <f t="shared" ref="T3459:T3522" si="109">IFERROR(((H3459)/(SUM($G3459:$H3459)))*100,0)</f>
        <v>0</v>
      </c>
    </row>
    <row r="3460" spans="1:20" x14ac:dyDescent="0.25">
      <c r="A3460" s="3">
        <v>2014</v>
      </c>
      <c r="B3460" s="2" t="s">
        <v>579</v>
      </c>
      <c r="C3460" s="1">
        <v>3551504</v>
      </c>
      <c r="D3460" s="4">
        <v>4</v>
      </c>
      <c r="E3460" s="6">
        <v>4</v>
      </c>
      <c r="F3460" s="39">
        <v>35515044</v>
      </c>
      <c r="G3460" s="39">
        <v>0</v>
      </c>
      <c r="H3460" s="39">
        <v>40</v>
      </c>
      <c r="I3460" s="132">
        <v>0.23212430000000009</v>
      </c>
      <c r="J3460" s="132">
        <v>0</v>
      </c>
      <c r="K3460" s="132">
        <v>0.23212430000000009</v>
      </c>
      <c r="L3460" s="133">
        <v>1.5342465753424657</v>
      </c>
      <c r="M3460" s="132">
        <v>6.1342599999999997E-2</v>
      </c>
      <c r="N3460" s="132">
        <v>0.1533988</v>
      </c>
      <c r="O3460" s="132">
        <v>3.7580999999999995E-3</v>
      </c>
      <c r="P3460" s="132">
        <v>0</v>
      </c>
      <c r="Q3460" s="140">
        <v>0</v>
      </c>
      <c r="R3460" s="134">
        <v>11</v>
      </c>
      <c r="S3460" s="122">
        <f t="shared" si="108"/>
        <v>0</v>
      </c>
      <c r="T3460" s="122">
        <f t="shared" si="109"/>
        <v>100</v>
      </c>
    </row>
    <row r="3461" spans="1:20" x14ac:dyDescent="0.25">
      <c r="A3461" s="3">
        <v>2014</v>
      </c>
      <c r="B3461" s="2" t="s">
        <v>580</v>
      </c>
      <c r="C3461" s="1">
        <v>3551702</v>
      </c>
      <c r="D3461" s="4">
        <v>9</v>
      </c>
      <c r="E3461" s="6">
        <v>9</v>
      </c>
      <c r="F3461" s="39">
        <v>35517029</v>
      </c>
      <c r="G3461" s="39">
        <v>0</v>
      </c>
      <c r="H3461" s="39">
        <v>0</v>
      </c>
      <c r="I3461" s="132">
        <v>0</v>
      </c>
      <c r="J3461" s="132">
        <v>0</v>
      </c>
      <c r="K3461" s="132">
        <v>0</v>
      </c>
      <c r="L3461" s="133">
        <v>4.7602739726027396E-2</v>
      </c>
      <c r="M3461" s="132">
        <v>0</v>
      </c>
      <c r="N3461" s="132">
        <v>0</v>
      </c>
      <c r="O3461" s="132">
        <v>0</v>
      </c>
      <c r="P3461" s="132">
        <v>0</v>
      </c>
      <c r="Q3461" s="140">
        <v>10</v>
      </c>
      <c r="R3461" s="134">
        <v>16</v>
      </c>
      <c r="S3461" s="122">
        <f t="shared" si="108"/>
        <v>0</v>
      </c>
      <c r="T3461" s="122">
        <f t="shared" si="109"/>
        <v>0</v>
      </c>
    </row>
    <row r="3462" spans="1:20" x14ac:dyDescent="0.25">
      <c r="A3462" s="3">
        <v>2014</v>
      </c>
      <c r="B3462" s="2" t="s">
        <v>580</v>
      </c>
      <c r="C3462" s="1">
        <v>3551702</v>
      </c>
      <c r="D3462" s="4">
        <v>9</v>
      </c>
      <c r="E3462" s="6">
        <v>4</v>
      </c>
      <c r="F3462" s="39">
        <v>35517024</v>
      </c>
      <c r="G3462" s="39">
        <v>4</v>
      </c>
      <c r="H3462" s="39">
        <v>7</v>
      </c>
      <c r="I3462" s="132">
        <v>0.28188210000000002</v>
      </c>
      <c r="J3462" s="132">
        <v>0.25356390000000001</v>
      </c>
      <c r="K3462" s="132">
        <v>2.8318199999999998E-2</v>
      </c>
      <c r="L3462" s="133">
        <v>0.31023274987316085</v>
      </c>
      <c r="M3462" s="132">
        <v>3.0092999999999999E-3</v>
      </c>
      <c r="N3462" s="132">
        <v>0.27523139999999996</v>
      </c>
      <c r="O3462" s="132">
        <v>0</v>
      </c>
      <c r="P3462" s="132">
        <v>1.4806000000000001E-3</v>
      </c>
      <c r="Q3462" s="140">
        <v>4</v>
      </c>
      <c r="R3462" s="134">
        <v>2</v>
      </c>
      <c r="S3462" s="122">
        <f t="shared" si="108"/>
        <v>36.363636363636367</v>
      </c>
      <c r="T3462" s="122">
        <f t="shared" si="109"/>
        <v>63.636363636363633</v>
      </c>
    </row>
    <row r="3463" spans="1:20" x14ac:dyDescent="0.25">
      <c r="A3463" s="3">
        <v>2014</v>
      </c>
      <c r="B3463" s="2" t="s">
        <v>581</v>
      </c>
      <c r="C3463" s="1">
        <v>3551801</v>
      </c>
      <c r="D3463" s="4">
        <v>11</v>
      </c>
      <c r="E3463" s="6">
        <v>11</v>
      </c>
      <c r="F3463" s="39">
        <v>355180111</v>
      </c>
      <c r="G3463" s="39">
        <v>44</v>
      </c>
      <c r="H3463" s="39">
        <v>10</v>
      </c>
      <c r="I3463" s="132">
        <v>0.15441840000000001</v>
      </c>
      <c r="J3463" s="132">
        <v>0.14900460000000001</v>
      </c>
      <c r="K3463" s="132">
        <v>5.4138000000000007E-3</v>
      </c>
      <c r="L3463" s="133">
        <v>5.5908447488584471E-2</v>
      </c>
      <c r="M3463" s="132">
        <v>5.8914299999999996E-2</v>
      </c>
      <c r="N3463" s="132">
        <v>6.3720000000000009E-4</v>
      </c>
      <c r="O3463" s="132">
        <v>9.4462499999999991E-2</v>
      </c>
      <c r="P3463" s="132">
        <v>5.2099999999999999E-5</v>
      </c>
      <c r="Q3463" s="140">
        <v>157</v>
      </c>
      <c r="R3463" s="134">
        <v>5</v>
      </c>
      <c r="S3463" s="122">
        <f t="shared" si="108"/>
        <v>81.481481481481481</v>
      </c>
      <c r="T3463" s="122">
        <f t="shared" si="109"/>
        <v>18.518518518518519</v>
      </c>
    </row>
    <row r="3464" spans="1:20" x14ac:dyDescent="0.25">
      <c r="A3464" s="3">
        <v>2014</v>
      </c>
      <c r="B3464" s="2" t="s">
        <v>582</v>
      </c>
      <c r="C3464" s="1">
        <v>3551900</v>
      </c>
      <c r="D3464" s="4">
        <v>15</v>
      </c>
      <c r="E3464" s="6">
        <v>15</v>
      </c>
      <c r="F3464" s="39">
        <v>355190015</v>
      </c>
      <c r="G3464" s="39">
        <v>16</v>
      </c>
      <c r="H3464" s="39">
        <v>13</v>
      </c>
      <c r="I3464" s="132">
        <v>0.25067469999999997</v>
      </c>
      <c r="J3464" s="132">
        <v>0.1919265</v>
      </c>
      <c r="K3464" s="132">
        <v>5.8748199999999993E-2</v>
      </c>
      <c r="L3464" s="133">
        <v>0</v>
      </c>
      <c r="M3464" s="132">
        <v>0</v>
      </c>
      <c r="N3464" s="132">
        <v>0.1153975</v>
      </c>
      <c r="O3464" s="132">
        <v>0.13505150000000005</v>
      </c>
      <c r="P3464" s="132">
        <v>0</v>
      </c>
      <c r="Q3464" s="140">
        <v>10</v>
      </c>
      <c r="R3464" s="134">
        <v>7</v>
      </c>
      <c r="S3464" s="122">
        <f t="shared" si="108"/>
        <v>55.172413793103445</v>
      </c>
      <c r="T3464" s="122">
        <f t="shared" si="109"/>
        <v>44.827586206896555</v>
      </c>
    </row>
    <row r="3465" spans="1:20" x14ac:dyDescent="0.25">
      <c r="A3465" s="3">
        <v>2014</v>
      </c>
      <c r="B3465" s="2" t="s">
        <v>583</v>
      </c>
      <c r="C3465" s="1">
        <v>3552007</v>
      </c>
      <c r="D3465" s="4">
        <v>2</v>
      </c>
      <c r="E3465" s="6">
        <v>2</v>
      </c>
      <c r="F3465" s="39">
        <v>35520072</v>
      </c>
      <c r="G3465" s="39">
        <v>3</v>
      </c>
      <c r="H3465" s="39">
        <v>2</v>
      </c>
      <c r="I3465" s="132">
        <v>1.5816E-2</v>
      </c>
      <c r="J3465" s="132">
        <v>1.25521E-2</v>
      </c>
      <c r="K3465" s="132">
        <v>3.2639000000000001E-3</v>
      </c>
      <c r="L3465" s="133">
        <v>0</v>
      </c>
      <c r="M3465" s="132">
        <v>1.52639E-2</v>
      </c>
      <c r="N3465" s="132">
        <v>0</v>
      </c>
      <c r="O3465" s="132">
        <v>0</v>
      </c>
      <c r="P3465" s="132">
        <v>5.0000000000000001E-4</v>
      </c>
      <c r="Q3465" s="140">
        <v>8</v>
      </c>
      <c r="R3465" s="134">
        <v>46</v>
      </c>
      <c r="S3465" s="122">
        <f t="shared" si="108"/>
        <v>60</v>
      </c>
      <c r="T3465" s="122">
        <f t="shared" si="109"/>
        <v>40</v>
      </c>
    </row>
    <row r="3466" spans="1:20" x14ac:dyDescent="0.25">
      <c r="A3466" s="3">
        <v>2014</v>
      </c>
      <c r="B3466" s="2" t="s">
        <v>584</v>
      </c>
      <c r="C3466" s="1">
        <v>3552106</v>
      </c>
      <c r="D3466" s="4">
        <v>9</v>
      </c>
      <c r="E3466" s="6">
        <v>9</v>
      </c>
      <c r="F3466" s="39">
        <v>35521069</v>
      </c>
      <c r="G3466" s="39">
        <v>81</v>
      </c>
      <c r="H3466" s="39">
        <v>42</v>
      </c>
      <c r="I3466" s="132">
        <v>0.12663189999999996</v>
      </c>
      <c r="J3466" s="132">
        <v>0.11294209999999995</v>
      </c>
      <c r="K3466" s="132">
        <v>1.3689800000000012E-2</v>
      </c>
      <c r="L3466" s="133">
        <v>7.9656126331811267E-2</v>
      </c>
      <c r="M3466" s="132">
        <v>2.6458300000000001E-2</v>
      </c>
      <c r="N3466" s="132">
        <v>1.8564599999999997E-2</v>
      </c>
      <c r="O3466" s="132">
        <v>7.1443899999999977E-2</v>
      </c>
      <c r="P3466" s="132">
        <v>6.4554999999999994E-3</v>
      </c>
      <c r="Q3466" s="140">
        <v>76</v>
      </c>
      <c r="R3466" s="134">
        <v>49</v>
      </c>
      <c r="S3466" s="122">
        <f t="shared" si="108"/>
        <v>65.853658536585371</v>
      </c>
      <c r="T3466" s="122">
        <f t="shared" si="109"/>
        <v>34.146341463414636</v>
      </c>
    </row>
    <row r="3467" spans="1:20" x14ac:dyDescent="0.25">
      <c r="A3467" s="3">
        <v>2014</v>
      </c>
      <c r="B3467" s="2" t="s">
        <v>584</v>
      </c>
      <c r="C3467" s="1">
        <v>3552106</v>
      </c>
      <c r="D3467" s="4">
        <v>9</v>
      </c>
      <c r="E3467" s="6">
        <v>5</v>
      </c>
      <c r="F3467" s="39">
        <v>35521065</v>
      </c>
      <c r="G3467" s="39">
        <v>7</v>
      </c>
      <c r="H3467" s="39">
        <v>2</v>
      </c>
      <c r="I3467" s="132">
        <v>1.9021000000000001E-3</v>
      </c>
      <c r="J3467" s="132">
        <v>1.8332000000000001E-3</v>
      </c>
      <c r="K3467" s="132">
        <v>6.8900000000000008E-5</v>
      </c>
      <c r="L3467" s="133">
        <v>0</v>
      </c>
      <c r="M3467" s="132">
        <v>0</v>
      </c>
      <c r="N3467" s="132">
        <v>8.0550000000000001E-4</v>
      </c>
      <c r="O3467" s="132">
        <v>7.5000000000000002E-4</v>
      </c>
      <c r="P3467" s="132">
        <v>2.7769999999999997E-4</v>
      </c>
      <c r="Q3467" s="140">
        <v>3</v>
      </c>
      <c r="R3467" s="134">
        <v>1</v>
      </c>
      <c r="S3467" s="122">
        <f t="shared" si="108"/>
        <v>77.777777777777786</v>
      </c>
      <c r="T3467" s="122">
        <f t="shared" si="109"/>
        <v>22.222222222222221</v>
      </c>
    </row>
    <row r="3468" spans="1:20" x14ac:dyDescent="0.25">
      <c r="A3468" s="3">
        <v>2014</v>
      </c>
      <c r="B3468" s="2" t="s">
        <v>585</v>
      </c>
      <c r="C3468" s="1">
        <v>3552205</v>
      </c>
      <c r="D3468" s="4">
        <v>10</v>
      </c>
      <c r="E3468" s="6">
        <v>10</v>
      </c>
      <c r="F3468" s="39">
        <v>355220510</v>
      </c>
      <c r="G3468" s="39">
        <v>36</v>
      </c>
      <c r="H3468" s="39">
        <v>279</v>
      </c>
      <c r="I3468" s="132">
        <v>0.91600979999999865</v>
      </c>
      <c r="J3468" s="132">
        <v>0.58548920000000026</v>
      </c>
      <c r="K3468" s="132">
        <v>0.33052059999999839</v>
      </c>
      <c r="L3468" s="133">
        <v>0</v>
      </c>
      <c r="M3468" s="132">
        <v>0.45006440000000003</v>
      </c>
      <c r="N3468" s="132">
        <v>0.32573139999999945</v>
      </c>
      <c r="O3468" s="132">
        <v>5.7333800000000004E-2</v>
      </c>
      <c r="P3468" s="132">
        <v>2.4505999999999994E-3</v>
      </c>
      <c r="Q3468" s="140">
        <v>109</v>
      </c>
      <c r="R3468" s="134">
        <v>194</v>
      </c>
      <c r="S3468" s="122">
        <f t="shared" si="108"/>
        <v>11.428571428571429</v>
      </c>
      <c r="T3468" s="122">
        <f t="shared" si="109"/>
        <v>88.571428571428569</v>
      </c>
    </row>
    <row r="3469" spans="1:20" x14ac:dyDescent="0.25">
      <c r="A3469" s="3">
        <v>2014</v>
      </c>
      <c r="B3469" s="2" t="s">
        <v>586</v>
      </c>
      <c r="C3469" s="1">
        <v>3552304</v>
      </c>
      <c r="D3469" s="4">
        <v>19</v>
      </c>
      <c r="E3469" s="6">
        <v>19</v>
      </c>
      <c r="F3469" s="39">
        <v>355230419</v>
      </c>
      <c r="G3469" s="39">
        <v>8</v>
      </c>
      <c r="H3469" s="39">
        <v>21</v>
      </c>
      <c r="I3469" s="132">
        <v>0.44597999999999999</v>
      </c>
      <c r="J3469" s="132">
        <v>0.44397039999999999</v>
      </c>
      <c r="K3469" s="132">
        <v>2.0095999999999998E-3</v>
      </c>
      <c r="L3469" s="133">
        <v>0</v>
      </c>
      <c r="M3469" s="132">
        <v>0</v>
      </c>
      <c r="N3469" s="132">
        <v>0.20855029999999999</v>
      </c>
      <c r="O3469" s="132">
        <v>0.23581939999999998</v>
      </c>
      <c r="P3469" s="132">
        <v>0</v>
      </c>
      <c r="Q3469" s="140">
        <v>0</v>
      </c>
      <c r="R3469" s="134">
        <v>0</v>
      </c>
      <c r="S3469" s="122">
        <f t="shared" si="108"/>
        <v>27.586206896551722</v>
      </c>
      <c r="T3469" s="122">
        <f t="shared" si="109"/>
        <v>72.41379310344827</v>
      </c>
    </row>
    <row r="3470" spans="1:20" x14ac:dyDescent="0.25">
      <c r="A3470" s="3">
        <v>2014</v>
      </c>
      <c r="B3470" s="2" t="s">
        <v>586</v>
      </c>
      <c r="C3470" s="1">
        <v>3552304</v>
      </c>
      <c r="D3470" s="4">
        <v>19</v>
      </c>
      <c r="E3470" s="6">
        <v>18</v>
      </c>
      <c r="F3470" s="39">
        <v>355230418</v>
      </c>
      <c r="G3470" s="39">
        <v>4</v>
      </c>
      <c r="H3470" s="39">
        <v>1</v>
      </c>
      <c r="I3470" s="132">
        <v>6.9829999999999996E-3</v>
      </c>
      <c r="J3470" s="132">
        <v>6.9443999999999999E-3</v>
      </c>
      <c r="K3470" s="132">
        <v>3.8600000000000003E-5</v>
      </c>
      <c r="L3470" s="133">
        <v>6.2416666666666669E-2</v>
      </c>
      <c r="M3470" s="132">
        <v>0</v>
      </c>
      <c r="N3470" s="132">
        <v>0</v>
      </c>
      <c r="O3470" s="132">
        <v>6.9443999999999999E-3</v>
      </c>
      <c r="P3470" s="132">
        <v>0</v>
      </c>
      <c r="Q3470" s="140">
        <v>4</v>
      </c>
      <c r="R3470" s="134">
        <v>1</v>
      </c>
      <c r="S3470" s="122">
        <f t="shared" si="108"/>
        <v>80</v>
      </c>
      <c r="T3470" s="122">
        <f t="shared" si="109"/>
        <v>20</v>
      </c>
    </row>
    <row r="3471" spans="1:20" x14ac:dyDescent="0.25">
      <c r="A3471" s="3">
        <v>2014</v>
      </c>
      <c r="B3471" s="2" t="s">
        <v>587</v>
      </c>
      <c r="C3471" s="1">
        <v>3552403</v>
      </c>
      <c r="D3471" s="4">
        <v>5</v>
      </c>
      <c r="E3471" s="6">
        <v>5</v>
      </c>
      <c r="F3471" s="39">
        <v>35524035</v>
      </c>
      <c r="G3471" s="39">
        <v>25</v>
      </c>
      <c r="H3471" s="39">
        <v>163</v>
      </c>
      <c r="I3471" s="132">
        <v>0.19198469999999995</v>
      </c>
      <c r="J3471" s="132">
        <v>0.10080059999999999</v>
      </c>
      <c r="K3471" s="132">
        <v>9.1184099999999976E-2</v>
      </c>
      <c r="L3471" s="133">
        <v>0</v>
      </c>
      <c r="M3471" s="132">
        <v>0</v>
      </c>
      <c r="N3471" s="132">
        <v>0.11847199999999997</v>
      </c>
      <c r="O3471" s="132">
        <v>4.4257200000000003E-2</v>
      </c>
      <c r="P3471" s="132">
        <v>2.0000000000000001E-4</v>
      </c>
      <c r="Q3471" s="140">
        <v>20</v>
      </c>
      <c r="R3471" s="134">
        <v>48</v>
      </c>
      <c r="S3471" s="122">
        <f t="shared" si="108"/>
        <v>13.297872340425531</v>
      </c>
      <c r="T3471" s="122">
        <f t="shared" si="109"/>
        <v>86.702127659574472</v>
      </c>
    </row>
    <row r="3472" spans="1:20" x14ac:dyDescent="0.25">
      <c r="A3472" s="3">
        <v>2014</v>
      </c>
      <c r="B3472" s="2" t="s">
        <v>588</v>
      </c>
      <c r="C3472" s="1">
        <v>3552551</v>
      </c>
      <c r="D3472" s="4">
        <v>18</v>
      </c>
      <c r="E3472" s="6">
        <v>18</v>
      </c>
      <c r="F3472" s="39">
        <v>355255118</v>
      </c>
      <c r="G3472" s="39">
        <v>2</v>
      </c>
      <c r="H3472" s="39">
        <v>9</v>
      </c>
      <c r="I3472" s="132">
        <v>0.11090289999999998</v>
      </c>
      <c r="J3472" s="132">
        <v>1.861E-4</v>
      </c>
      <c r="K3472" s="132">
        <v>0.11071679999999999</v>
      </c>
      <c r="L3472" s="133">
        <v>9.4404708269913748E-2</v>
      </c>
      <c r="M3472" s="132">
        <v>0</v>
      </c>
      <c r="N3472" s="132">
        <v>0.11071679999999999</v>
      </c>
      <c r="O3472" s="132">
        <v>1.861E-4</v>
      </c>
      <c r="P3472" s="132">
        <v>0</v>
      </c>
      <c r="Q3472" s="140">
        <v>1</v>
      </c>
      <c r="R3472" s="134">
        <v>1</v>
      </c>
      <c r="S3472" s="122">
        <f t="shared" si="108"/>
        <v>18.181818181818183</v>
      </c>
      <c r="T3472" s="122">
        <f t="shared" si="109"/>
        <v>81.818181818181827</v>
      </c>
    </row>
    <row r="3473" spans="1:20" x14ac:dyDescent="0.25">
      <c r="A3473" s="3">
        <v>2014</v>
      </c>
      <c r="B3473" s="2" t="s">
        <v>589</v>
      </c>
      <c r="C3473" s="1">
        <v>3552502</v>
      </c>
      <c r="D3473" s="4">
        <v>6</v>
      </c>
      <c r="E3473" s="6">
        <v>6</v>
      </c>
      <c r="F3473" s="39">
        <v>35525026</v>
      </c>
      <c r="G3473" s="39">
        <v>52</v>
      </c>
      <c r="H3473" s="39">
        <v>68</v>
      </c>
      <c r="I3473" s="132">
        <v>17.05024509999998</v>
      </c>
      <c r="J3473" s="132">
        <v>16.988943299999981</v>
      </c>
      <c r="K3473" s="132">
        <v>6.1301799999999997E-2</v>
      </c>
      <c r="L3473" s="133">
        <v>0</v>
      </c>
      <c r="M3473" s="132">
        <v>15.0016064</v>
      </c>
      <c r="N3473" s="132">
        <v>1.9958598999999997</v>
      </c>
      <c r="O3473" s="132">
        <v>4.0989299999999985E-2</v>
      </c>
      <c r="P3473" s="132">
        <v>4.1666999999999997E-3</v>
      </c>
      <c r="Q3473" s="140">
        <v>26</v>
      </c>
      <c r="R3473" s="134">
        <v>145</v>
      </c>
      <c r="S3473" s="122">
        <f t="shared" si="108"/>
        <v>43.333333333333336</v>
      </c>
      <c r="T3473" s="122">
        <f t="shared" si="109"/>
        <v>56.666666666666664</v>
      </c>
    </row>
    <row r="3474" spans="1:20" x14ac:dyDescent="0.25">
      <c r="A3474" s="3">
        <v>2014</v>
      </c>
      <c r="B3474" s="2" t="s">
        <v>590</v>
      </c>
      <c r="C3474" s="1">
        <v>3552601</v>
      </c>
      <c r="D3474" s="4">
        <v>15</v>
      </c>
      <c r="E3474" s="6">
        <v>15</v>
      </c>
      <c r="F3474" s="39">
        <v>355260115</v>
      </c>
      <c r="G3474" s="39">
        <v>18</v>
      </c>
      <c r="H3474" s="39">
        <v>28</v>
      </c>
      <c r="I3474" s="132">
        <v>0.38110189999999983</v>
      </c>
      <c r="J3474" s="132">
        <v>0.29746149999999982</v>
      </c>
      <c r="K3474" s="132">
        <v>8.3640400000000018E-2</v>
      </c>
      <c r="L3474" s="133">
        <v>0</v>
      </c>
      <c r="M3474" s="132">
        <v>4.7614499999999997E-2</v>
      </c>
      <c r="N3474" s="132">
        <v>0</v>
      </c>
      <c r="O3474" s="132">
        <v>0.32263359999999985</v>
      </c>
      <c r="P3474" s="132">
        <v>8.3139000000000008E-3</v>
      </c>
      <c r="Q3474" s="140">
        <v>9</v>
      </c>
      <c r="R3474" s="134">
        <v>12</v>
      </c>
      <c r="S3474" s="122">
        <f t="shared" si="108"/>
        <v>39.130434782608695</v>
      </c>
      <c r="T3474" s="122">
        <f t="shared" si="109"/>
        <v>60.869565217391312</v>
      </c>
    </row>
    <row r="3475" spans="1:20" x14ac:dyDescent="0.25">
      <c r="A3475" s="3">
        <v>2014</v>
      </c>
      <c r="B3475" s="2" t="s">
        <v>591</v>
      </c>
      <c r="C3475" s="1">
        <v>3552700</v>
      </c>
      <c r="D3475" s="4">
        <v>13</v>
      </c>
      <c r="E3475" s="6">
        <v>13</v>
      </c>
      <c r="F3475" s="39">
        <v>355270013</v>
      </c>
      <c r="G3475" s="39">
        <v>3</v>
      </c>
      <c r="H3475" s="39">
        <v>16</v>
      </c>
      <c r="I3475" s="132">
        <v>3.1030500000000003E-2</v>
      </c>
      <c r="J3475" s="132">
        <v>8.2600000000000002E-5</v>
      </c>
      <c r="K3475" s="132">
        <v>3.0947900000000004E-2</v>
      </c>
      <c r="L3475" s="133">
        <v>0</v>
      </c>
      <c r="M3475" s="132">
        <v>1.9965299999999998E-2</v>
      </c>
      <c r="N3475" s="132">
        <v>0</v>
      </c>
      <c r="O3475" s="132">
        <v>1.0353400000000002E-2</v>
      </c>
      <c r="P3475" s="132">
        <v>0</v>
      </c>
      <c r="Q3475" s="140">
        <v>3</v>
      </c>
      <c r="R3475" s="134">
        <v>5</v>
      </c>
      <c r="S3475" s="122">
        <f t="shared" si="108"/>
        <v>15.789473684210526</v>
      </c>
      <c r="T3475" s="122">
        <f t="shared" si="109"/>
        <v>84.210526315789465</v>
      </c>
    </row>
    <row r="3476" spans="1:20" x14ac:dyDescent="0.25">
      <c r="A3476" s="3">
        <v>2014</v>
      </c>
      <c r="B3476" s="2" t="s">
        <v>591</v>
      </c>
      <c r="C3476" s="1">
        <v>3552700</v>
      </c>
      <c r="D3476" s="4">
        <v>13</v>
      </c>
      <c r="E3476" s="6">
        <v>16</v>
      </c>
      <c r="F3476" s="39">
        <v>355270016</v>
      </c>
      <c r="G3476" s="39">
        <v>8</v>
      </c>
      <c r="H3476" s="39">
        <v>2</v>
      </c>
      <c r="I3476" s="132">
        <v>0.1181865</v>
      </c>
      <c r="J3476" s="132">
        <v>3.7144900000000002E-2</v>
      </c>
      <c r="K3476" s="132">
        <v>8.1041599999999991E-2</v>
      </c>
      <c r="L3476" s="133">
        <v>0</v>
      </c>
      <c r="M3476" s="132">
        <v>0</v>
      </c>
      <c r="N3476" s="132">
        <v>2.3099999999999999E-5</v>
      </c>
      <c r="O3476" s="132">
        <v>0.11816339999999999</v>
      </c>
      <c r="P3476" s="132">
        <v>0</v>
      </c>
      <c r="Q3476" s="140">
        <v>5</v>
      </c>
      <c r="R3476" s="134">
        <v>1</v>
      </c>
      <c r="S3476" s="122">
        <f t="shared" si="108"/>
        <v>80</v>
      </c>
      <c r="T3476" s="122">
        <f t="shared" si="109"/>
        <v>20</v>
      </c>
    </row>
    <row r="3477" spans="1:20" x14ac:dyDescent="0.25">
      <c r="A3477" s="3">
        <v>2014</v>
      </c>
      <c r="B3477" s="2" t="s">
        <v>592</v>
      </c>
      <c r="C3477" s="1">
        <v>3552809</v>
      </c>
      <c r="D3477" s="4">
        <v>6</v>
      </c>
      <c r="E3477" s="6">
        <v>6</v>
      </c>
      <c r="F3477" s="39">
        <v>35528096</v>
      </c>
      <c r="G3477" s="39">
        <v>1</v>
      </c>
      <c r="H3477" s="39">
        <v>52</v>
      </c>
      <c r="I3477" s="132">
        <v>9.954120000000001E-2</v>
      </c>
      <c r="J3477" s="132">
        <v>2.6939999999999999E-4</v>
      </c>
      <c r="K3477" s="132">
        <v>9.9271800000000007E-2</v>
      </c>
      <c r="L3477" s="133">
        <v>0</v>
      </c>
      <c r="M3477" s="132">
        <v>0</v>
      </c>
      <c r="N3477" s="132">
        <v>2.8587600000000005E-2</v>
      </c>
      <c r="O3477" s="132">
        <v>0</v>
      </c>
      <c r="P3477" s="132">
        <v>0</v>
      </c>
      <c r="Q3477" s="140">
        <v>1</v>
      </c>
      <c r="R3477" s="134">
        <v>75</v>
      </c>
      <c r="S3477" s="122">
        <f t="shared" si="108"/>
        <v>1.8867924528301887</v>
      </c>
      <c r="T3477" s="122">
        <f t="shared" si="109"/>
        <v>98.113207547169807</v>
      </c>
    </row>
    <row r="3478" spans="1:20" x14ac:dyDescent="0.25">
      <c r="A3478" s="3">
        <v>2014</v>
      </c>
      <c r="B3478" s="2" t="s">
        <v>593</v>
      </c>
      <c r="C3478" s="1">
        <v>3552908</v>
      </c>
      <c r="D3478" s="4">
        <v>22</v>
      </c>
      <c r="E3478" s="6">
        <v>22</v>
      </c>
      <c r="F3478" s="39">
        <v>355290822</v>
      </c>
      <c r="G3478" s="39">
        <v>6</v>
      </c>
      <c r="H3478" s="39">
        <v>8</v>
      </c>
      <c r="I3478" s="132">
        <v>3.3461200000000003E-2</v>
      </c>
      <c r="J3478" s="132">
        <v>2.0969700000000001E-2</v>
      </c>
      <c r="K3478" s="132">
        <v>1.2491500000000001E-2</v>
      </c>
      <c r="L3478" s="133">
        <v>0</v>
      </c>
      <c r="M3478" s="132">
        <v>1.2E-2</v>
      </c>
      <c r="N3478" s="132">
        <v>4.5830000000000003E-4</v>
      </c>
      <c r="O3478" s="132">
        <v>2.0969700000000001E-2</v>
      </c>
      <c r="P3478" s="132">
        <v>0</v>
      </c>
      <c r="Q3478" s="140">
        <v>1</v>
      </c>
      <c r="R3478" s="134">
        <v>0</v>
      </c>
      <c r="S3478" s="122">
        <f t="shared" si="108"/>
        <v>42.857142857142854</v>
      </c>
      <c r="T3478" s="122">
        <f t="shared" si="109"/>
        <v>57.142857142857139</v>
      </c>
    </row>
    <row r="3479" spans="1:20" x14ac:dyDescent="0.25">
      <c r="A3479" s="3">
        <v>2014</v>
      </c>
      <c r="B3479" s="2" t="s">
        <v>594</v>
      </c>
      <c r="C3479" s="1">
        <v>3553005</v>
      </c>
      <c r="D3479" s="4">
        <v>14</v>
      </c>
      <c r="E3479" s="6">
        <v>14</v>
      </c>
      <c r="F3479" s="39">
        <v>355300514</v>
      </c>
      <c r="G3479" s="39">
        <v>7</v>
      </c>
      <c r="H3479" s="39">
        <v>7</v>
      </c>
      <c r="I3479" s="132">
        <v>3.5848199999999997E-2</v>
      </c>
      <c r="J3479" s="132">
        <v>2.8414699999999998E-2</v>
      </c>
      <c r="K3479" s="132">
        <v>7.4335E-3</v>
      </c>
      <c r="L3479" s="133">
        <v>3.1579908675799087E-2</v>
      </c>
      <c r="M3479" s="132">
        <v>2.7908399999999996E-2</v>
      </c>
      <c r="N3479" s="132">
        <v>6.3659999999999997E-4</v>
      </c>
      <c r="O3479" s="132">
        <v>7.2452999999999997E-3</v>
      </c>
      <c r="P3479" s="132">
        <v>0</v>
      </c>
      <c r="Q3479" s="140">
        <v>2</v>
      </c>
      <c r="R3479" s="134">
        <v>1</v>
      </c>
      <c r="S3479" s="122">
        <f t="shared" si="108"/>
        <v>50</v>
      </c>
      <c r="T3479" s="122">
        <f t="shared" si="109"/>
        <v>50</v>
      </c>
    </row>
    <row r="3480" spans="1:20" x14ac:dyDescent="0.25">
      <c r="A3480" s="3">
        <v>2014</v>
      </c>
      <c r="B3480" s="2" t="s">
        <v>595</v>
      </c>
      <c r="C3480" s="1">
        <v>3553104</v>
      </c>
      <c r="D3480" s="4">
        <v>15</v>
      </c>
      <c r="E3480" s="6">
        <v>15</v>
      </c>
      <c r="F3480" s="39">
        <v>355310415</v>
      </c>
      <c r="G3480" s="39">
        <v>13</v>
      </c>
      <c r="H3480" s="39">
        <v>27</v>
      </c>
      <c r="I3480" s="132">
        <v>9.4581399999999968E-2</v>
      </c>
      <c r="J3480" s="132">
        <v>2.8903399999999996E-2</v>
      </c>
      <c r="K3480" s="132">
        <v>6.5677999999999973E-2</v>
      </c>
      <c r="L3480" s="133">
        <v>0</v>
      </c>
      <c r="M3480" s="132">
        <v>2.6142599999999998E-2</v>
      </c>
      <c r="N3480" s="132">
        <v>1.0185000000000001E-3</v>
      </c>
      <c r="O3480" s="132">
        <v>6.6737399999999988E-2</v>
      </c>
      <c r="P3480" s="132">
        <v>0</v>
      </c>
      <c r="Q3480" s="140">
        <v>3</v>
      </c>
      <c r="R3480" s="134">
        <v>1</v>
      </c>
      <c r="S3480" s="122">
        <f t="shared" si="108"/>
        <v>32.5</v>
      </c>
      <c r="T3480" s="122">
        <f t="shared" si="109"/>
        <v>67.5</v>
      </c>
    </row>
    <row r="3481" spans="1:20" x14ac:dyDescent="0.25">
      <c r="A3481" s="3">
        <v>2014</v>
      </c>
      <c r="B3481" s="2" t="s">
        <v>596</v>
      </c>
      <c r="C3481" s="1">
        <v>3553203</v>
      </c>
      <c r="D3481" s="4">
        <v>15</v>
      </c>
      <c r="E3481" s="6">
        <v>15</v>
      </c>
      <c r="F3481" s="39">
        <v>355320315</v>
      </c>
      <c r="G3481" s="39">
        <v>5</v>
      </c>
      <c r="H3481" s="39">
        <v>7</v>
      </c>
      <c r="I3481" s="132">
        <v>5.5270199999999998E-2</v>
      </c>
      <c r="J3481" s="132">
        <v>2.7983800000000003E-2</v>
      </c>
      <c r="K3481" s="132">
        <v>2.7286399999999995E-2</v>
      </c>
      <c r="L3481" s="133">
        <v>0</v>
      </c>
      <c r="M3481" s="132">
        <v>9.0278000000000008E-3</v>
      </c>
      <c r="N3481" s="132">
        <v>7.4689999999999999E-4</v>
      </c>
      <c r="O3481" s="132">
        <v>4.5391300000000002E-2</v>
      </c>
      <c r="P3481" s="132">
        <v>0</v>
      </c>
      <c r="Q3481" s="140">
        <v>0</v>
      </c>
      <c r="R3481" s="134">
        <v>0</v>
      </c>
      <c r="S3481" s="122">
        <f t="shared" si="108"/>
        <v>41.666666666666671</v>
      </c>
      <c r="T3481" s="122">
        <f t="shared" si="109"/>
        <v>58.333333333333336</v>
      </c>
    </row>
    <row r="3482" spans="1:20" x14ac:dyDescent="0.25">
      <c r="A3482" s="3">
        <v>2014</v>
      </c>
      <c r="B3482" s="2" t="s">
        <v>596</v>
      </c>
      <c r="C3482" s="1">
        <v>3553203</v>
      </c>
      <c r="D3482" s="4">
        <v>15</v>
      </c>
      <c r="E3482" s="6">
        <v>9</v>
      </c>
      <c r="F3482" s="39">
        <v>35532039</v>
      </c>
      <c r="G3482" s="39">
        <v>0</v>
      </c>
      <c r="H3482" s="39">
        <v>0</v>
      </c>
      <c r="I3482" s="132">
        <v>0</v>
      </c>
      <c r="J3482" s="132">
        <v>0</v>
      </c>
      <c r="K3482" s="132">
        <v>0</v>
      </c>
      <c r="L3482" s="133">
        <v>0</v>
      </c>
      <c r="M3482" s="132">
        <v>0</v>
      </c>
      <c r="N3482" s="132">
        <v>0</v>
      </c>
      <c r="O3482" s="132">
        <v>0</v>
      </c>
      <c r="P3482" s="132">
        <v>0</v>
      </c>
      <c r="Q3482" s="140">
        <v>2</v>
      </c>
      <c r="R3482" s="134">
        <v>1</v>
      </c>
      <c r="S3482" s="122">
        <f t="shared" si="108"/>
        <v>0</v>
      </c>
      <c r="T3482" s="122">
        <f t="shared" si="109"/>
        <v>0</v>
      </c>
    </row>
    <row r="3483" spans="1:20" x14ac:dyDescent="0.25">
      <c r="A3483" s="3">
        <v>2014</v>
      </c>
      <c r="B3483" s="2" t="s">
        <v>597</v>
      </c>
      <c r="C3483" s="1">
        <v>3553302</v>
      </c>
      <c r="D3483" s="4">
        <v>4</v>
      </c>
      <c r="E3483" s="6">
        <v>4</v>
      </c>
      <c r="F3483" s="39">
        <v>35533024</v>
      </c>
      <c r="G3483" s="39">
        <v>54</v>
      </c>
      <c r="H3483" s="39">
        <v>31</v>
      </c>
      <c r="I3483" s="132">
        <v>0.54698109999999989</v>
      </c>
      <c r="J3483" s="132">
        <v>0.53442289999999992</v>
      </c>
      <c r="K3483" s="132">
        <v>1.25582E-2</v>
      </c>
      <c r="L3483" s="133">
        <v>0.28871187214611876</v>
      </c>
      <c r="M3483" s="132">
        <v>8.3203700000000005E-2</v>
      </c>
      <c r="N3483" s="132">
        <v>2.8724999999999997E-2</v>
      </c>
      <c r="O3483" s="132">
        <v>0.42611559999999993</v>
      </c>
      <c r="P3483" s="132">
        <v>1.9992999999999999E-3</v>
      </c>
      <c r="Q3483" s="140">
        <v>33</v>
      </c>
      <c r="R3483" s="134">
        <v>17</v>
      </c>
      <c r="S3483" s="122">
        <f t="shared" si="108"/>
        <v>63.529411764705877</v>
      </c>
      <c r="T3483" s="122">
        <f t="shared" si="109"/>
        <v>36.470588235294116</v>
      </c>
    </row>
    <row r="3484" spans="1:20" x14ac:dyDescent="0.25">
      <c r="A3484" s="3">
        <v>2014</v>
      </c>
      <c r="B3484" s="2" t="s">
        <v>597</v>
      </c>
      <c r="C3484" s="1">
        <v>3553302</v>
      </c>
      <c r="D3484" s="4">
        <v>4</v>
      </c>
      <c r="E3484" s="6">
        <v>9</v>
      </c>
      <c r="F3484" s="39">
        <v>35533029</v>
      </c>
      <c r="G3484" s="39">
        <v>1</v>
      </c>
      <c r="H3484" s="39">
        <v>1</v>
      </c>
      <c r="I3484" s="132">
        <v>8.1700000000000007E-5</v>
      </c>
      <c r="J3484" s="132">
        <v>1.2300000000000001E-5</v>
      </c>
      <c r="K3484" s="132">
        <v>6.9400000000000006E-5</v>
      </c>
      <c r="L3484" s="133">
        <v>0</v>
      </c>
      <c r="M3484" s="132">
        <v>0</v>
      </c>
      <c r="N3484" s="132">
        <v>0</v>
      </c>
      <c r="O3484" s="132">
        <v>1.2300000000000001E-5</v>
      </c>
      <c r="P3484" s="132">
        <v>0</v>
      </c>
      <c r="Q3484" s="140">
        <v>0</v>
      </c>
      <c r="R3484" s="134">
        <v>0</v>
      </c>
      <c r="S3484" s="122">
        <f t="shared" si="108"/>
        <v>50</v>
      </c>
      <c r="T3484" s="122">
        <f t="shared" si="109"/>
        <v>50</v>
      </c>
    </row>
    <row r="3485" spans="1:20" x14ac:dyDescent="0.25">
      <c r="A3485" s="3">
        <v>2014</v>
      </c>
      <c r="B3485" s="2" t="s">
        <v>598</v>
      </c>
      <c r="C3485" s="1">
        <v>3553401</v>
      </c>
      <c r="D3485" s="4">
        <v>15</v>
      </c>
      <c r="E3485" s="6">
        <v>15</v>
      </c>
      <c r="F3485" s="39">
        <v>355340115</v>
      </c>
      <c r="G3485" s="39">
        <v>23</v>
      </c>
      <c r="H3485" s="39">
        <v>45</v>
      </c>
      <c r="I3485" s="132">
        <v>0.2285684</v>
      </c>
      <c r="J3485" s="132">
        <v>0.12585350000000001</v>
      </c>
      <c r="K3485" s="132">
        <v>0.1027149</v>
      </c>
      <c r="L3485" s="133">
        <v>0</v>
      </c>
      <c r="M3485" s="132">
        <v>2.5460000000000001E-4</v>
      </c>
      <c r="N3485" s="132">
        <v>2.8897000000000003E-2</v>
      </c>
      <c r="O3485" s="132">
        <v>0.14438350000000003</v>
      </c>
      <c r="P3485" s="132">
        <v>3.9351999999999998E-3</v>
      </c>
      <c r="Q3485" s="140">
        <v>10</v>
      </c>
      <c r="R3485" s="134">
        <v>21</v>
      </c>
      <c r="S3485" s="122">
        <f t="shared" si="108"/>
        <v>33.82352941176471</v>
      </c>
      <c r="T3485" s="122">
        <f t="shared" si="109"/>
        <v>66.17647058823529</v>
      </c>
    </row>
    <row r="3486" spans="1:20" x14ac:dyDescent="0.25">
      <c r="A3486" s="3">
        <v>2014</v>
      </c>
      <c r="B3486" s="2" t="s">
        <v>598</v>
      </c>
      <c r="C3486" s="1">
        <v>3553401</v>
      </c>
      <c r="D3486" s="4">
        <v>15</v>
      </c>
      <c r="E3486" s="6">
        <v>18</v>
      </c>
      <c r="F3486" s="39">
        <v>355340118</v>
      </c>
      <c r="G3486" s="39">
        <v>1</v>
      </c>
      <c r="H3486" s="39">
        <v>0</v>
      </c>
      <c r="I3486" s="132">
        <v>3.0382E-3</v>
      </c>
      <c r="J3486" s="132">
        <v>3.0382E-3</v>
      </c>
      <c r="K3486" s="132">
        <v>0</v>
      </c>
      <c r="L3486" s="133">
        <v>0</v>
      </c>
      <c r="M3486" s="132">
        <v>0</v>
      </c>
      <c r="N3486" s="132">
        <v>0</v>
      </c>
      <c r="O3486" s="132">
        <v>3.0382E-3</v>
      </c>
      <c r="P3486" s="132">
        <v>0</v>
      </c>
      <c r="Q3486" s="140">
        <v>1</v>
      </c>
      <c r="R3486" s="134">
        <v>2</v>
      </c>
      <c r="S3486" s="122">
        <f t="shared" si="108"/>
        <v>100</v>
      </c>
      <c r="T3486" s="122">
        <f t="shared" si="109"/>
        <v>0</v>
      </c>
    </row>
    <row r="3487" spans="1:20" x14ac:dyDescent="0.25">
      <c r="A3487" s="3">
        <v>2014</v>
      </c>
      <c r="B3487" s="2" t="s">
        <v>599</v>
      </c>
      <c r="C3487" s="1">
        <v>3553500</v>
      </c>
      <c r="D3487" s="4">
        <v>11</v>
      </c>
      <c r="E3487" s="6">
        <v>11</v>
      </c>
      <c r="F3487" s="39">
        <v>355350011</v>
      </c>
      <c r="G3487" s="39">
        <v>0</v>
      </c>
      <c r="H3487" s="39">
        <v>4</v>
      </c>
      <c r="I3487" s="132">
        <v>1.1730000000000002E-3</v>
      </c>
      <c r="J3487" s="132">
        <v>0</v>
      </c>
      <c r="K3487" s="132">
        <v>1.1730000000000002E-3</v>
      </c>
      <c r="L3487" s="133">
        <v>0</v>
      </c>
      <c r="M3487" s="132">
        <v>1.1574000000000001E-3</v>
      </c>
      <c r="N3487" s="132">
        <v>0</v>
      </c>
      <c r="O3487" s="132">
        <v>0</v>
      </c>
      <c r="P3487" s="132">
        <v>0</v>
      </c>
      <c r="Q3487" s="140">
        <v>8</v>
      </c>
      <c r="R3487" s="134">
        <v>8</v>
      </c>
      <c r="S3487" s="122">
        <f t="shared" si="108"/>
        <v>0</v>
      </c>
      <c r="T3487" s="122">
        <f t="shared" si="109"/>
        <v>100</v>
      </c>
    </row>
    <row r="3488" spans="1:20" x14ac:dyDescent="0.25">
      <c r="A3488" s="3">
        <v>2014</v>
      </c>
      <c r="B3488" s="2" t="s">
        <v>599</v>
      </c>
      <c r="C3488" s="1">
        <v>3553500</v>
      </c>
      <c r="D3488" s="4">
        <v>11</v>
      </c>
      <c r="E3488" s="6">
        <v>14</v>
      </c>
      <c r="F3488" s="39">
        <v>355350014</v>
      </c>
      <c r="G3488" s="39">
        <v>1</v>
      </c>
      <c r="H3488" s="39">
        <v>0</v>
      </c>
      <c r="I3488" s="132">
        <v>2.0829999999999999E-4</v>
      </c>
      <c r="J3488" s="132">
        <v>2.0829999999999999E-4</v>
      </c>
      <c r="K3488" s="132">
        <v>0</v>
      </c>
      <c r="L3488" s="133">
        <v>0</v>
      </c>
      <c r="M3488" s="132">
        <v>0</v>
      </c>
      <c r="N3488" s="132">
        <v>0</v>
      </c>
      <c r="O3488" s="132">
        <v>0</v>
      </c>
      <c r="P3488" s="132">
        <v>0</v>
      </c>
      <c r="Q3488" s="140">
        <v>12</v>
      </c>
      <c r="R3488" s="134">
        <v>0</v>
      </c>
      <c r="S3488" s="122">
        <f t="shared" si="108"/>
        <v>100</v>
      </c>
      <c r="T3488" s="122">
        <f t="shared" si="109"/>
        <v>0</v>
      </c>
    </row>
    <row r="3489" spans="1:20" x14ac:dyDescent="0.25">
      <c r="A3489" s="3">
        <v>2014</v>
      </c>
      <c r="B3489" s="2" t="s">
        <v>600</v>
      </c>
      <c r="C3489" s="1">
        <v>3553609</v>
      </c>
      <c r="D3489" s="4">
        <v>4</v>
      </c>
      <c r="E3489" s="6">
        <v>4</v>
      </c>
      <c r="F3489" s="39">
        <v>35536094</v>
      </c>
      <c r="G3489" s="39">
        <v>15</v>
      </c>
      <c r="H3489" s="39">
        <v>3</v>
      </c>
      <c r="I3489" s="132">
        <v>5.5262900000000011E-2</v>
      </c>
      <c r="J3489" s="132">
        <v>5.5044100000000012E-2</v>
      </c>
      <c r="K3489" s="132">
        <v>2.1879999999999998E-4</v>
      </c>
      <c r="L3489" s="133">
        <v>0.20084760273972602</v>
      </c>
      <c r="M3489" s="132">
        <v>2.3148100000000001E-2</v>
      </c>
      <c r="N3489" s="132">
        <v>0</v>
      </c>
      <c r="O3489" s="132">
        <v>3.0620799999999997E-2</v>
      </c>
      <c r="P3489" s="132">
        <v>0</v>
      </c>
      <c r="Q3489" s="140">
        <v>7</v>
      </c>
      <c r="R3489" s="134">
        <v>7</v>
      </c>
      <c r="S3489" s="122">
        <f t="shared" si="108"/>
        <v>83.333333333333343</v>
      </c>
      <c r="T3489" s="122">
        <f t="shared" si="109"/>
        <v>16.666666666666664</v>
      </c>
    </row>
    <row r="3490" spans="1:20" x14ac:dyDescent="0.25">
      <c r="A3490" s="3">
        <v>2014</v>
      </c>
      <c r="B3490" s="2" t="s">
        <v>601</v>
      </c>
      <c r="C3490" s="1">
        <v>3553658</v>
      </c>
      <c r="D3490" s="4">
        <v>9</v>
      </c>
      <c r="E3490" s="6">
        <v>9</v>
      </c>
      <c r="F3490" s="39">
        <v>35536589</v>
      </c>
      <c r="G3490" s="39">
        <v>0</v>
      </c>
      <c r="H3490" s="39">
        <v>0</v>
      </c>
      <c r="I3490" s="132">
        <v>0</v>
      </c>
      <c r="J3490" s="132">
        <v>0</v>
      </c>
      <c r="K3490" s="132">
        <v>0</v>
      </c>
      <c r="L3490" s="133">
        <v>0</v>
      </c>
      <c r="M3490" s="132">
        <v>0</v>
      </c>
      <c r="N3490" s="132">
        <v>0</v>
      </c>
      <c r="O3490" s="132">
        <v>0</v>
      </c>
      <c r="P3490" s="132">
        <v>0</v>
      </c>
      <c r="Q3490" s="140">
        <v>4</v>
      </c>
      <c r="R3490" s="134">
        <v>0</v>
      </c>
      <c r="S3490" s="122">
        <f t="shared" si="108"/>
        <v>0</v>
      </c>
      <c r="T3490" s="122">
        <f t="shared" si="109"/>
        <v>0</v>
      </c>
    </row>
    <row r="3491" spans="1:20" x14ac:dyDescent="0.25">
      <c r="A3491" s="3">
        <v>2014</v>
      </c>
      <c r="B3491" s="2" t="s">
        <v>601</v>
      </c>
      <c r="C3491" s="1">
        <v>3553658</v>
      </c>
      <c r="D3491" s="4">
        <v>9</v>
      </c>
      <c r="E3491" s="6">
        <v>12</v>
      </c>
      <c r="F3491" s="39">
        <v>355365812</v>
      </c>
      <c r="G3491" s="39">
        <v>0</v>
      </c>
      <c r="H3491" s="39">
        <v>4</v>
      </c>
      <c r="I3491" s="132">
        <v>1.44796E-2</v>
      </c>
      <c r="J3491" s="132">
        <v>0</v>
      </c>
      <c r="K3491" s="132">
        <v>1.44796E-2</v>
      </c>
      <c r="L3491" s="133">
        <v>0</v>
      </c>
      <c r="M3491" s="132">
        <v>0</v>
      </c>
      <c r="N3491" s="132">
        <v>0</v>
      </c>
      <c r="O3491" s="132">
        <v>1.44796E-2</v>
      </c>
      <c r="P3491" s="132">
        <v>0</v>
      </c>
      <c r="Q3491" s="140">
        <v>0</v>
      </c>
      <c r="R3491" s="134">
        <v>0</v>
      </c>
      <c r="S3491" s="122">
        <f t="shared" si="108"/>
        <v>0</v>
      </c>
      <c r="T3491" s="122">
        <f t="shared" si="109"/>
        <v>100</v>
      </c>
    </row>
    <row r="3492" spans="1:20" x14ac:dyDescent="0.25">
      <c r="A3492" s="3">
        <v>2014</v>
      </c>
      <c r="B3492" s="2" t="s">
        <v>602</v>
      </c>
      <c r="C3492" s="1">
        <v>3553708</v>
      </c>
      <c r="D3492" s="4">
        <v>16</v>
      </c>
      <c r="E3492" s="6">
        <v>16</v>
      </c>
      <c r="F3492" s="39">
        <v>355370816</v>
      </c>
      <c r="G3492" s="39">
        <v>45</v>
      </c>
      <c r="H3492" s="39">
        <v>70</v>
      </c>
      <c r="I3492" s="132">
        <v>0.29435600000000006</v>
      </c>
      <c r="J3492" s="132">
        <v>0.15329590000000001</v>
      </c>
      <c r="K3492" s="132">
        <v>0.14106010000000008</v>
      </c>
      <c r="L3492" s="133">
        <v>0</v>
      </c>
      <c r="M3492" s="132">
        <v>5.1157399999999999E-2</v>
      </c>
      <c r="N3492" s="132">
        <v>1.7893099999999999E-2</v>
      </c>
      <c r="O3492" s="132">
        <v>0.20053000000000004</v>
      </c>
      <c r="P3492" s="132">
        <v>3.4102E-3</v>
      </c>
      <c r="Q3492" s="140">
        <v>12</v>
      </c>
      <c r="R3492" s="134">
        <v>1</v>
      </c>
      <c r="S3492" s="122">
        <f t="shared" si="108"/>
        <v>39.130434782608695</v>
      </c>
      <c r="T3492" s="122">
        <f t="shared" si="109"/>
        <v>60.869565217391312</v>
      </c>
    </row>
    <row r="3493" spans="1:20" x14ac:dyDescent="0.25">
      <c r="A3493" s="3">
        <v>2014</v>
      </c>
      <c r="B3493" s="2" t="s">
        <v>602</v>
      </c>
      <c r="C3493" s="1">
        <v>3553708</v>
      </c>
      <c r="D3493" s="4">
        <v>16</v>
      </c>
      <c r="E3493" s="6">
        <v>9</v>
      </c>
      <c r="F3493" s="39">
        <v>35537089</v>
      </c>
      <c r="G3493" s="39">
        <v>0</v>
      </c>
      <c r="H3493" s="39">
        <v>0</v>
      </c>
      <c r="I3493" s="132">
        <v>0</v>
      </c>
      <c r="J3493" s="132">
        <v>0</v>
      </c>
      <c r="K3493" s="132">
        <v>0</v>
      </c>
      <c r="L3493" s="133">
        <v>0</v>
      </c>
      <c r="M3493" s="132">
        <v>0</v>
      </c>
      <c r="N3493" s="132">
        <v>0</v>
      </c>
      <c r="O3493" s="132">
        <v>0</v>
      </c>
      <c r="P3493" s="132">
        <v>0</v>
      </c>
      <c r="Q3493" s="140">
        <v>4</v>
      </c>
      <c r="R3493" s="134">
        <v>7</v>
      </c>
      <c r="S3493" s="122">
        <f t="shared" si="108"/>
        <v>0</v>
      </c>
      <c r="T3493" s="122">
        <f t="shared" si="109"/>
        <v>0</v>
      </c>
    </row>
    <row r="3494" spans="1:20" x14ac:dyDescent="0.25">
      <c r="A3494" s="3">
        <v>2014</v>
      </c>
      <c r="B3494" s="2" t="s">
        <v>603</v>
      </c>
      <c r="C3494" s="1">
        <v>3553807</v>
      </c>
      <c r="D3494" s="4">
        <v>14</v>
      </c>
      <c r="E3494" s="6">
        <v>14</v>
      </c>
      <c r="F3494" s="39">
        <v>355380714</v>
      </c>
      <c r="G3494" s="39">
        <v>72</v>
      </c>
      <c r="H3494" s="39">
        <v>15</v>
      </c>
      <c r="I3494" s="132">
        <v>0.453567</v>
      </c>
      <c r="J3494" s="132">
        <v>0.43764910000000001</v>
      </c>
      <c r="K3494" s="132">
        <v>1.5917900000000002E-2</v>
      </c>
      <c r="L3494" s="133">
        <v>0.12519492643328259</v>
      </c>
      <c r="M3494" s="132">
        <v>5.9248E-3</v>
      </c>
      <c r="N3494" s="132">
        <v>8.1606999999999985E-2</v>
      </c>
      <c r="O3494" s="132">
        <v>0.35640090000000002</v>
      </c>
      <c r="P3494" s="132">
        <v>0</v>
      </c>
      <c r="Q3494" s="140">
        <v>30</v>
      </c>
      <c r="R3494" s="134">
        <v>7</v>
      </c>
      <c r="S3494" s="122">
        <f t="shared" si="108"/>
        <v>82.758620689655174</v>
      </c>
      <c r="T3494" s="122">
        <f t="shared" si="109"/>
        <v>17.241379310344829</v>
      </c>
    </row>
    <row r="3495" spans="1:20" x14ac:dyDescent="0.25">
      <c r="A3495" s="3">
        <v>2014</v>
      </c>
      <c r="B3495" s="2" t="s">
        <v>604</v>
      </c>
      <c r="C3495" s="1">
        <v>3553856</v>
      </c>
      <c r="D3495" s="4">
        <v>14</v>
      </c>
      <c r="E3495" s="6">
        <v>14</v>
      </c>
      <c r="F3495" s="39">
        <v>355385614</v>
      </c>
      <c r="G3495" s="39">
        <v>15</v>
      </c>
      <c r="H3495" s="39">
        <v>5</v>
      </c>
      <c r="I3495" s="132">
        <v>0.13202409999999998</v>
      </c>
      <c r="J3495" s="132">
        <v>0.12945349999999997</v>
      </c>
      <c r="K3495" s="132">
        <v>2.5705999999999997E-3</v>
      </c>
      <c r="L3495" s="133">
        <v>0</v>
      </c>
      <c r="M3495" s="132">
        <v>1.0237000000000001E-2</v>
      </c>
      <c r="N3495" s="132">
        <v>0</v>
      </c>
      <c r="O3495" s="132">
        <v>0.12154519999999999</v>
      </c>
      <c r="P3495" s="132">
        <v>0</v>
      </c>
      <c r="Q3495" s="140">
        <v>13</v>
      </c>
      <c r="R3495" s="134">
        <v>0</v>
      </c>
      <c r="S3495" s="122">
        <f t="shared" si="108"/>
        <v>75</v>
      </c>
      <c r="T3495" s="122">
        <f t="shared" si="109"/>
        <v>25</v>
      </c>
    </row>
    <row r="3496" spans="1:20" x14ac:dyDescent="0.25">
      <c r="A3496" s="3">
        <v>2014</v>
      </c>
      <c r="B3496" s="2" t="s">
        <v>605</v>
      </c>
      <c r="C3496" s="1">
        <v>3553906</v>
      </c>
      <c r="D3496" s="4">
        <v>22</v>
      </c>
      <c r="E3496" s="6">
        <v>22</v>
      </c>
      <c r="F3496" s="39">
        <v>355390622</v>
      </c>
      <c r="G3496" s="39">
        <v>0</v>
      </c>
      <c r="H3496" s="39">
        <v>6</v>
      </c>
      <c r="I3496" s="132">
        <v>1.3770399999999999E-2</v>
      </c>
      <c r="J3496" s="132">
        <v>0</v>
      </c>
      <c r="K3496" s="132">
        <v>1.3770399999999999E-2</v>
      </c>
      <c r="L3496" s="133">
        <v>0</v>
      </c>
      <c r="M3496" s="132">
        <v>1.23727E-2</v>
      </c>
      <c r="N3496" s="132">
        <v>1.2934999999999999E-3</v>
      </c>
      <c r="O3496" s="132">
        <v>5.2099999999999999E-5</v>
      </c>
      <c r="P3496" s="132">
        <v>0</v>
      </c>
      <c r="Q3496" s="140">
        <v>0</v>
      </c>
      <c r="R3496" s="134">
        <v>1</v>
      </c>
      <c r="S3496" s="122">
        <f t="shared" si="108"/>
        <v>0</v>
      </c>
      <c r="T3496" s="122">
        <f t="shared" si="109"/>
        <v>100</v>
      </c>
    </row>
    <row r="3497" spans="1:20" x14ac:dyDescent="0.25">
      <c r="A3497" s="3">
        <v>2014</v>
      </c>
      <c r="B3497" s="2" t="s">
        <v>606</v>
      </c>
      <c r="C3497" s="1">
        <v>3553955</v>
      </c>
      <c r="D3497" s="4">
        <v>17</v>
      </c>
      <c r="E3497" s="6">
        <v>17</v>
      </c>
      <c r="F3497" s="39">
        <v>355395517</v>
      </c>
      <c r="G3497" s="39">
        <v>19</v>
      </c>
      <c r="H3497" s="39">
        <v>14</v>
      </c>
      <c r="I3497" s="132">
        <v>0.58938400000000024</v>
      </c>
      <c r="J3497" s="132">
        <v>0.51717400000000024</v>
      </c>
      <c r="K3497" s="132">
        <v>7.2209999999999996E-2</v>
      </c>
      <c r="L3497" s="133">
        <v>0</v>
      </c>
      <c r="M3497" s="132">
        <v>2.4211500000000004E-2</v>
      </c>
      <c r="N3497" s="132">
        <v>0.205648</v>
      </c>
      <c r="O3497" s="132">
        <v>0.35855370000000009</v>
      </c>
      <c r="P3497" s="132">
        <v>0</v>
      </c>
      <c r="Q3497" s="140">
        <v>10</v>
      </c>
      <c r="R3497" s="134">
        <v>3</v>
      </c>
      <c r="S3497" s="122">
        <f t="shared" si="108"/>
        <v>57.575757575757578</v>
      </c>
      <c r="T3497" s="122">
        <f t="shared" si="109"/>
        <v>42.424242424242422</v>
      </c>
    </row>
    <row r="3498" spans="1:20" x14ac:dyDescent="0.25">
      <c r="A3498" s="3">
        <v>2014</v>
      </c>
      <c r="B3498" s="2" t="s">
        <v>607</v>
      </c>
      <c r="C3498" s="1">
        <v>3554003</v>
      </c>
      <c r="D3498" s="4">
        <v>10</v>
      </c>
      <c r="E3498" s="6">
        <v>10</v>
      </c>
      <c r="F3498" s="39">
        <v>355400310</v>
      </c>
      <c r="G3498" s="39">
        <v>40</v>
      </c>
      <c r="H3498" s="39">
        <v>68</v>
      </c>
      <c r="I3498" s="132">
        <v>1.1075619000000001</v>
      </c>
      <c r="J3498" s="132">
        <v>0.94489610000000013</v>
      </c>
      <c r="K3498" s="132">
        <v>0.16266579999999989</v>
      </c>
      <c r="L3498" s="133">
        <v>0</v>
      </c>
      <c r="M3498" s="132">
        <v>0.44292769999999998</v>
      </c>
      <c r="N3498" s="132">
        <v>0.20866079999999998</v>
      </c>
      <c r="O3498" s="132">
        <v>0.4240159</v>
      </c>
      <c r="P3498" s="132">
        <v>1.6204000000000001E-3</v>
      </c>
      <c r="Q3498" s="140">
        <v>86</v>
      </c>
      <c r="R3498" s="134">
        <v>45</v>
      </c>
      <c r="S3498" s="122">
        <f t="shared" si="108"/>
        <v>37.037037037037038</v>
      </c>
      <c r="T3498" s="122">
        <f t="shared" si="109"/>
        <v>62.962962962962962</v>
      </c>
    </row>
    <row r="3499" spans="1:20" x14ac:dyDescent="0.25">
      <c r="A3499" s="3">
        <v>2014</v>
      </c>
      <c r="B3499" s="2" t="s">
        <v>608</v>
      </c>
      <c r="C3499" s="1">
        <v>3554102</v>
      </c>
      <c r="D3499" s="4">
        <v>2</v>
      </c>
      <c r="E3499" s="6">
        <v>2</v>
      </c>
      <c r="F3499" s="39">
        <v>35541022</v>
      </c>
      <c r="G3499" s="39">
        <v>50</v>
      </c>
      <c r="H3499" s="39">
        <v>102</v>
      </c>
      <c r="I3499" s="132">
        <v>0.85281980000000013</v>
      </c>
      <c r="J3499" s="132">
        <v>0.79702100000000009</v>
      </c>
      <c r="K3499" s="132">
        <v>5.5798800000000044E-2</v>
      </c>
      <c r="L3499" s="133">
        <v>7.3017199391171989E-2</v>
      </c>
      <c r="M3499" s="132">
        <v>0.5021597000000001</v>
      </c>
      <c r="N3499" s="132">
        <v>4.5135599999999998E-2</v>
      </c>
      <c r="O3499" s="132">
        <v>0.27662719999999985</v>
      </c>
      <c r="P3499" s="132">
        <v>1.49859E-2</v>
      </c>
      <c r="Q3499" s="140">
        <v>50</v>
      </c>
      <c r="R3499" s="134">
        <v>240</v>
      </c>
      <c r="S3499" s="122">
        <f t="shared" si="108"/>
        <v>32.894736842105267</v>
      </c>
      <c r="T3499" s="122">
        <f t="shared" si="109"/>
        <v>67.10526315789474</v>
      </c>
    </row>
    <row r="3500" spans="1:20" x14ac:dyDescent="0.25">
      <c r="A3500" s="3">
        <v>2014</v>
      </c>
      <c r="B3500" s="2" t="s">
        <v>609</v>
      </c>
      <c r="C3500" s="1">
        <v>3554201</v>
      </c>
      <c r="D3500" s="4">
        <v>14</v>
      </c>
      <c r="E3500" s="6">
        <v>14</v>
      </c>
      <c r="F3500" s="39">
        <v>355420114</v>
      </c>
      <c r="G3500" s="39">
        <v>13</v>
      </c>
      <c r="H3500" s="39">
        <v>1</v>
      </c>
      <c r="I3500" s="132">
        <v>2.30881E-2</v>
      </c>
      <c r="J3500" s="132">
        <v>2.1004800000000001E-2</v>
      </c>
      <c r="K3500" s="132">
        <v>2.0833000000000002E-3</v>
      </c>
      <c r="L3500" s="133">
        <v>3.7732115677321155E-3</v>
      </c>
      <c r="M3500" s="132">
        <v>2.0833000000000002E-3</v>
      </c>
      <c r="N3500" s="132">
        <v>2.0829999999999999E-4</v>
      </c>
      <c r="O3500" s="132">
        <v>2.0796499999999999E-2</v>
      </c>
      <c r="P3500" s="132">
        <v>0</v>
      </c>
      <c r="Q3500" s="140">
        <v>1</v>
      </c>
      <c r="R3500" s="134">
        <v>0</v>
      </c>
      <c r="S3500" s="122">
        <f t="shared" si="108"/>
        <v>92.857142857142861</v>
      </c>
      <c r="T3500" s="122">
        <f t="shared" si="109"/>
        <v>7.1428571428571423</v>
      </c>
    </row>
    <row r="3501" spans="1:20" x14ac:dyDescent="0.25">
      <c r="A3501" s="3">
        <v>2014</v>
      </c>
      <c r="B3501" s="2" t="s">
        <v>610</v>
      </c>
      <c r="C3501" s="1">
        <v>3554300</v>
      </c>
      <c r="D3501" s="4">
        <v>22</v>
      </c>
      <c r="E3501" s="6">
        <v>22</v>
      </c>
      <c r="F3501" s="39">
        <v>355430022</v>
      </c>
      <c r="G3501" s="39">
        <v>4</v>
      </c>
      <c r="H3501" s="39">
        <v>25</v>
      </c>
      <c r="I3501" s="132">
        <v>0.23433539999999997</v>
      </c>
      <c r="J3501" s="132">
        <v>0.13322219999999999</v>
      </c>
      <c r="K3501" s="132">
        <v>0.1011132</v>
      </c>
      <c r="L3501" s="133">
        <v>2.7587519025875189E-2</v>
      </c>
      <c r="M3501" s="132">
        <v>5.6763899999999992E-2</v>
      </c>
      <c r="N3501" s="132">
        <v>0.14024739999999999</v>
      </c>
      <c r="O3501" s="132">
        <v>3.7249999999999998E-2</v>
      </c>
      <c r="P3501" s="132">
        <v>0</v>
      </c>
      <c r="Q3501" s="140">
        <v>0</v>
      </c>
      <c r="R3501" s="134">
        <v>0</v>
      </c>
      <c r="S3501" s="122">
        <f t="shared" si="108"/>
        <v>13.793103448275861</v>
      </c>
      <c r="T3501" s="122">
        <f t="shared" si="109"/>
        <v>86.206896551724128</v>
      </c>
    </row>
    <row r="3502" spans="1:20" x14ac:dyDescent="0.25">
      <c r="A3502" s="3">
        <v>2014</v>
      </c>
      <c r="B3502" s="2" t="s">
        <v>611</v>
      </c>
      <c r="C3502" s="1">
        <v>3554409</v>
      </c>
      <c r="D3502" s="4">
        <v>12</v>
      </c>
      <c r="E3502" s="6">
        <v>12</v>
      </c>
      <c r="F3502" s="39">
        <v>355440912</v>
      </c>
      <c r="G3502" s="39">
        <v>17</v>
      </c>
      <c r="H3502" s="39">
        <v>13</v>
      </c>
      <c r="I3502" s="132">
        <v>0.14664840000000001</v>
      </c>
      <c r="J3502" s="132">
        <v>8.8085399999999994E-2</v>
      </c>
      <c r="K3502" s="132">
        <v>5.8563000000000011E-2</v>
      </c>
      <c r="L3502" s="133">
        <v>0</v>
      </c>
      <c r="M3502" s="132">
        <v>2.6610999999999999E-2</v>
      </c>
      <c r="N3502" s="132">
        <v>2.5989999999999997E-4</v>
      </c>
      <c r="O3502" s="132">
        <v>0.10924739999999998</v>
      </c>
      <c r="P3502" s="132">
        <v>0</v>
      </c>
      <c r="Q3502" s="140">
        <v>1</v>
      </c>
      <c r="R3502" s="134">
        <v>3</v>
      </c>
      <c r="S3502" s="122">
        <f t="shared" si="108"/>
        <v>56.666666666666664</v>
      </c>
      <c r="T3502" s="122">
        <f t="shared" si="109"/>
        <v>43.333333333333336</v>
      </c>
    </row>
    <row r="3503" spans="1:20" x14ac:dyDescent="0.25">
      <c r="A3503" s="3">
        <v>2014</v>
      </c>
      <c r="B3503" s="2" t="s">
        <v>612</v>
      </c>
      <c r="C3503" s="1">
        <v>3554508</v>
      </c>
      <c r="D3503" s="4">
        <v>10</v>
      </c>
      <c r="E3503" s="6">
        <v>10</v>
      </c>
      <c r="F3503" s="39">
        <v>355450810</v>
      </c>
      <c r="G3503" s="39">
        <v>7</v>
      </c>
      <c r="H3503" s="39">
        <v>33</v>
      </c>
      <c r="I3503" s="132">
        <v>0.11878470000000001</v>
      </c>
      <c r="J3503" s="132">
        <v>7.6662100000000011E-2</v>
      </c>
      <c r="K3503" s="132">
        <v>4.2122599999999996E-2</v>
      </c>
      <c r="L3503" s="133">
        <v>0</v>
      </c>
      <c r="M3503" s="132">
        <v>5.3865000000000007E-3</v>
      </c>
      <c r="N3503" s="132">
        <v>5.4753799999999998E-2</v>
      </c>
      <c r="O3503" s="132">
        <v>4.6953799999999997E-2</v>
      </c>
      <c r="P3503" s="132">
        <v>1.2384E-3</v>
      </c>
      <c r="Q3503" s="140">
        <v>33</v>
      </c>
      <c r="R3503" s="134">
        <v>33</v>
      </c>
      <c r="S3503" s="122">
        <f t="shared" si="108"/>
        <v>17.5</v>
      </c>
      <c r="T3503" s="122">
        <f t="shared" si="109"/>
        <v>82.5</v>
      </c>
    </row>
    <row r="3504" spans="1:20" x14ac:dyDescent="0.25">
      <c r="A3504" s="3">
        <v>2014</v>
      </c>
      <c r="B3504" s="2" t="s">
        <v>612</v>
      </c>
      <c r="C3504" s="1">
        <v>3554508</v>
      </c>
      <c r="D3504" s="4">
        <v>10</v>
      </c>
      <c r="E3504" s="6">
        <v>5</v>
      </c>
      <c r="F3504" s="39">
        <v>35545085</v>
      </c>
      <c r="G3504" s="39">
        <v>0</v>
      </c>
      <c r="H3504" s="39">
        <v>1</v>
      </c>
      <c r="I3504" s="132">
        <v>1.852E-4</v>
      </c>
      <c r="J3504" s="132">
        <v>0</v>
      </c>
      <c r="K3504" s="132">
        <v>1.852E-4</v>
      </c>
      <c r="L3504" s="133">
        <v>0</v>
      </c>
      <c r="M3504" s="132">
        <v>0</v>
      </c>
      <c r="N3504" s="132">
        <v>1.852E-4</v>
      </c>
      <c r="O3504" s="132">
        <v>0</v>
      </c>
      <c r="P3504" s="132">
        <v>0</v>
      </c>
      <c r="Q3504" s="140">
        <v>0</v>
      </c>
      <c r="R3504" s="134">
        <v>0</v>
      </c>
      <c r="S3504" s="122">
        <f t="shared" si="108"/>
        <v>0</v>
      </c>
      <c r="T3504" s="122">
        <f t="shared" si="109"/>
        <v>100</v>
      </c>
    </row>
    <row r="3505" spans="1:20" x14ac:dyDescent="0.25">
      <c r="A3505" s="3">
        <v>2014</v>
      </c>
      <c r="B3505" s="2" t="s">
        <v>613</v>
      </c>
      <c r="C3505" s="1">
        <v>3554607</v>
      </c>
      <c r="D3505" s="4">
        <v>14</v>
      </c>
      <c r="E3505" s="6">
        <v>14</v>
      </c>
      <c r="F3505" s="39">
        <v>355460714</v>
      </c>
      <c r="G3505" s="39">
        <v>14</v>
      </c>
      <c r="H3505" s="39">
        <v>2</v>
      </c>
      <c r="I3505" s="132">
        <v>2.4091000000000008E-2</v>
      </c>
      <c r="J3505" s="132">
        <v>1.1591000000000006E-2</v>
      </c>
      <c r="K3505" s="132">
        <v>1.2500000000000001E-2</v>
      </c>
      <c r="L3505" s="133">
        <v>0</v>
      </c>
      <c r="M3505" s="132">
        <v>1.2500000000000001E-2</v>
      </c>
      <c r="N3505" s="132">
        <v>0</v>
      </c>
      <c r="O3505" s="132">
        <v>1.1591000000000006E-2</v>
      </c>
      <c r="P3505" s="132">
        <v>0</v>
      </c>
      <c r="Q3505" s="140">
        <v>6</v>
      </c>
      <c r="R3505" s="134">
        <v>0</v>
      </c>
      <c r="S3505" s="122">
        <f t="shared" si="108"/>
        <v>87.5</v>
      </c>
      <c r="T3505" s="122">
        <f t="shared" si="109"/>
        <v>12.5</v>
      </c>
    </row>
    <row r="3506" spans="1:20" x14ac:dyDescent="0.25">
      <c r="A3506" s="3">
        <v>2014</v>
      </c>
      <c r="B3506" s="2" t="s">
        <v>614</v>
      </c>
      <c r="C3506" s="1">
        <v>3554656</v>
      </c>
      <c r="D3506" s="4">
        <v>10</v>
      </c>
      <c r="E3506" s="6">
        <v>10</v>
      </c>
      <c r="F3506" s="39">
        <v>355465610</v>
      </c>
      <c r="G3506" s="39">
        <v>1</v>
      </c>
      <c r="H3506" s="39">
        <v>0</v>
      </c>
      <c r="I3506" s="132">
        <v>2.7306000000000001E-3</v>
      </c>
      <c r="J3506" s="132">
        <v>2.7306000000000001E-3</v>
      </c>
      <c r="K3506" s="132">
        <v>0</v>
      </c>
      <c r="L3506" s="133">
        <v>0</v>
      </c>
      <c r="M3506" s="132">
        <v>2.7306000000000001E-3</v>
      </c>
      <c r="N3506" s="132">
        <v>0</v>
      </c>
      <c r="O3506" s="132">
        <v>0</v>
      </c>
      <c r="P3506" s="132">
        <v>0</v>
      </c>
      <c r="Q3506" s="140">
        <v>0</v>
      </c>
      <c r="R3506" s="134">
        <v>5</v>
      </c>
      <c r="S3506" s="122">
        <f t="shared" si="108"/>
        <v>100</v>
      </c>
      <c r="T3506" s="122">
        <f t="shared" si="109"/>
        <v>0</v>
      </c>
    </row>
    <row r="3507" spans="1:20" x14ac:dyDescent="0.25">
      <c r="A3507" s="3">
        <v>2014</v>
      </c>
      <c r="B3507" s="2" t="s">
        <v>615</v>
      </c>
      <c r="C3507" s="1">
        <v>3554706</v>
      </c>
      <c r="D3507" s="4">
        <v>13</v>
      </c>
      <c r="E3507" s="6">
        <v>13</v>
      </c>
      <c r="F3507" s="39">
        <v>355470613</v>
      </c>
      <c r="G3507" s="39">
        <v>13</v>
      </c>
      <c r="H3507" s="39">
        <v>13</v>
      </c>
      <c r="I3507" s="132">
        <v>3.9891000000000003E-2</v>
      </c>
      <c r="J3507" s="132">
        <v>3.7693500000000005E-2</v>
      </c>
      <c r="K3507" s="132">
        <v>2.1974999999999994E-3</v>
      </c>
      <c r="L3507" s="133">
        <v>0</v>
      </c>
      <c r="M3507" s="132">
        <v>2.5000000000000001E-2</v>
      </c>
      <c r="N3507" s="132">
        <v>1.1341200000000001E-2</v>
      </c>
      <c r="O3507" s="132">
        <v>1.2281000000000002E-3</v>
      </c>
      <c r="P3507" s="132">
        <v>2.6599999999999999E-5</v>
      </c>
      <c r="Q3507" s="140">
        <v>7</v>
      </c>
      <c r="R3507" s="134">
        <v>1</v>
      </c>
      <c r="S3507" s="122">
        <f t="shared" si="108"/>
        <v>50</v>
      </c>
      <c r="T3507" s="122">
        <f t="shared" si="109"/>
        <v>50</v>
      </c>
    </row>
    <row r="3508" spans="1:20" x14ac:dyDescent="0.25">
      <c r="A3508" s="3">
        <v>2014</v>
      </c>
      <c r="B3508" s="2" t="s">
        <v>615</v>
      </c>
      <c r="C3508" s="1">
        <v>3554706</v>
      </c>
      <c r="D3508" s="4">
        <v>13</v>
      </c>
      <c r="E3508" s="6">
        <v>5</v>
      </c>
      <c r="F3508" s="39">
        <v>35547065</v>
      </c>
      <c r="G3508" s="39">
        <v>0</v>
      </c>
      <c r="H3508" s="39">
        <v>0</v>
      </c>
      <c r="I3508" s="132">
        <v>0</v>
      </c>
      <c r="J3508" s="132">
        <v>0</v>
      </c>
      <c r="K3508" s="132">
        <v>0</v>
      </c>
      <c r="L3508" s="133">
        <v>0</v>
      </c>
      <c r="M3508" s="132">
        <v>0</v>
      </c>
      <c r="N3508" s="132">
        <v>0</v>
      </c>
      <c r="O3508" s="132">
        <v>0</v>
      </c>
      <c r="P3508" s="132">
        <v>0</v>
      </c>
      <c r="Q3508" s="140">
        <v>3</v>
      </c>
      <c r="R3508" s="134">
        <v>0</v>
      </c>
      <c r="S3508" s="122">
        <f t="shared" si="108"/>
        <v>0</v>
      </c>
      <c r="T3508" s="122">
        <f t="shared" si="109"/>
        <v>0</v>
      </c>
    </row>
    <row r="3509" spans="1:20" x14ac:dyDescent="0.25">
      <c r="A3509" s="3">
        <v>2014</v>
      </c>
      <c r="B3509" s="2" t="s">
        <v>616</v>
      </c>
      <c r="C3509" s="1">
        <v>3554755</v>
      </c>
      <c r="D3509" s="4">
        <v>13</v>
      </c>
      <c r="E3509" s="6">
        <v>13</v>
      </c>
      <c r="F3509" s="39">
        <v>355475513</v>
      </c>
      <c r="G3509" s="39">
        <v>7</v>
      </c>
      <c r="H3509" s="39">
        <v>7</v>
      </c>
      <c r="I3509" s="132">
        <v>7.5666200000000003E-2</v>
      </c>
      <c r="J3509" s="132">
        <v>6.84694E-2</v>
      </c>
      <c r="K3509" s="132">
        <v>7.1967999999999989E-3</v>
      </c>
      <c r="L3509" s="133">
        <v>0</v>
      </c>
      <c r="M3509" s="132">
        <v>7.3703999999999992E-3</v>
      </c>
      <c r="N3509" s="132">
        <v>1.9444E-3</v>
      </c>
      <c r="O3509" s="132">
        <v>6.5557400000000002E-2</v>
      </c>
      <c r="P3509" s="132">
        <v>6.8979999999999996E-4</v>
      </c>
      <c r="Q3509" s="140">
        <v>0</v>
      </c>
      <c r="R3509" s="134">
        <v>0</v>
      </c>
      <c r="S3509" s="122">
        <f t="shared" si="108"/>
        <v>50</v>
      </c>
      <c r="T3509" s="122">
        <f t="shared" si="109"/>
        <v>50</v>
      </c>
    </row>
    <row r="3510" spans="1:20" x14ac:dyDescent="0.25">
      <c r="A3510" s="3">
        <v>2014</v>
      </c>
      <c r="B3510" s="2" t="s">
        <v>617</v>
      </c>
      <c r="C3510" s="1">
        <v>3554805</v>
      </c>
      <c r="D3510" s="4">
        <v>2</v>
      </c>
      <c r="E3510" s="6">
        <v>2</v>
      </c>
      <c r="F3510" s="39">
        <v>35548052</v>
      </c>
      <c r="G3510" s="39">
        <v>32</v>
      </c>
      <c r="H3510" s="39">
        <v>10</v>
      </c>
      <c r="I3510" s="132">
        <v>0.38659349999999998</v>
      </c>
      <c r="J3510" s="132">
        <v>0.37285269999999998</v>
      </c>
      <c r="K3510" s="132">
        <v>1.3740800000000003E-2</v>
      </c>
      <c r="L3510" s="133">
        <v>1.1691692161339422</v>
      </c>
      <c r="M3510" s="132">
        <v>8.4846999999999995E-3</v>
      </c>
      <c r="N3510" s="132">
        <v>2.7777799999999998E-2</v>
      </c>
      <c r="O3510" s="132">
        <v>0.33351330000000007</v>
      </c>
      <c r="P3510" s="132">
        <v>1.0906300000000001E-2</v>
      </c>
      <c r="Q3510" s="140">
        <v>50</v>
      </c>
      <c r="R3510" s="134">
        <v>25</v>
      </c>
      <c r="S3510" s="122">
        <f t="shared" si="108"/>
        <v>76.19047619047619</v>
      </c>
      <c r="T3510" s="122">
        <f t="shared" si="109"/>
        <v>23.809523809523807</v>
      </c>
    </row>
    <row r="3511" spans="1:20" x14ac:dyDescent="0.25">
      <c r="A3511" s="3">
        <v>2014</v>
      </c>
      <c r="B3511" s="2" t="s">
        <v>618</v>
      </c>
      <c r="C3511" s="1">
        <v>3554904</v>
      </c>
      <c r="D3511" s="4">
        <v>18</v>
      </c>
      <c r="E3511" s="6">
        <v>18</v>
      </c>
      <c r="F3511" s="39">
        <v>355490418</v>
      </c>
      <c r="G3511" s="39">
        <v>8</v>
      </c>
      <c r="H3511" s="39">
        <v>7</v>
      </c>
      <c r="I3511" s="132">
        <v>2.2744000000000007E-2</v>
      </c>
      <c r="J3511" s="132">
        <v>2.1694400000000006E-2</v>
      </c>
      <c r="K3511" s="132">
        <v>1.0495999999999999E-3</v>
      </c>
      <c r="L3511" s="133">
        <v>4.2453259766615931E-2</v>
      </c>
      <c r="M3511" s="132">
        <v>0</v>
      </c>
      <c r="N3511" s="132">
        <v>5.6849999999999999E-4</v>
      </c>
      <c r="O3511" s="132">
        <v>2.1972200000000008E-2</v>
      </c>
      <c r="P3511" s="132">
        <v>0</v>
      </c>
      <c r="Q3511" s="140">
        <v>0</v>
      </c>
      <c r="R3511" s="134">
        <v>1</v>
      </c>
      <c r="S3511" s="122">
        <f t="shared" si="108"/>
        <v>53.333333333333336</v>
      </c>
      <c r="T3511" s="122">
        <f t="shared" si="109"/>
        <v>46.666666666666664</v>
      </c>
    </row>
    <row r="3512" spans="1:20" x14ac:dyDescent="0.25">
      <c r="A3512" s="3">
        <v>2014</v>
      </c>
      <c r="B3512" s="2" t="s">
        <v>618</v>
      </c>
      <c r="C3512" s="1">
        <v>3554904</v>
      </c>
      <c r="D3512" s="4">
        <v>18</v>
      </c>
      <c r="E3512" s="6">
        <v>15</v>
      </c>
      <c r="F3512" s="39">
        <v>355490415</v>
      </c>
      <c r="G3512" s="39">
        <v>1</v>
      </c>
      <c r="H3512" s="39">
        <v>1</v>
      </c>
      <c r="I3512" s="132">
        <v>1.4699000000000001E-3</v>
      </c>
      <c r="J3512" s="132">
        <v>1.1600000000000001E-5</v>
      </c>
      <c r="K3512" s="132">
        <v>1.4583E-3</v>
      </c>
      <c r="L3512" s="133">
        <v>0</v>
      </c>
      <c r="M3512" s="132">
        <v>0</v>
      </c>
      <c r="N3512" s="132">
        <v>0</v>
      </c>
      <c r="O3512" s="132">
        <v>1.4699000000000001E-3</v>
      </c>
      <c r="P3512" s="132">
        <v>0</v>
      </c>
      <c r="Q3512" s="140">
        <v>0</v>
      </c>
      <c r="R3512" s="134">
        <v>1</v>
      </c>
      <c r="S3512" s="122">
        <f t="shared" si="108"/>
        <v>50</v>
      </c>
      <c r="T3512" s="122">
        <f t="shared" si="109"/>
        <v>50</v>
      </c>
    </row>
    <row r="3513" spans="1:20" x14ac:dyDescent="0.25">
      <c r="A3513" s="3">
        <v>2014</v>
      </c>
      <c r="B3513" s="2" t="s">
        <v>619</v>
      </c>
      <c r="C3513" s="1">
        <v>3554953</v>
      </c>
      <c r="D3513" s="4">
        <v>5</v>
      </c>
      <c r="E3513" s="6">
        <v>5</v>
      </c>
      <c r="F3513" s="39">
        <v>35549535</v>
      </c>
      <c r="G3513" s="39">
        <v>29</v>
      </c>
      <c r="H3513" s="39">
        <v>32</v>
      </c>
      <c r="I3513" s="132">
        <v>2.8221600000000003E-2</v>
      </c>
      <c r="J3513" s="132">
        <v>2.4228800000000002E-2</v>
      </c>
      <c r="K3513" s="132">
        <v>3.9928000000000003E-3</v>
      </c>
      <c r="L3513" s="133">
        <v>0</v>
      </c>
      <c r="M3513" s="132">
        <v>0</v>
      </c>
      <c r="N3513" s="132">
        <v>0</v>
      </c>
      <c r="O3513" s="132">
        <v>1.8220700000000003E-2</v>
      </c>
      <c r="P3513" s="132">
        <v>6.1529000000000002E-3</v>
      </c>
      <c r="Q3513" s="140">
        <v>21</v>
      </c>
      <c r="R3513" s="134">
        <v>10</v>
      </c>
      <c r="S3513" s="122">
        <f t="shared" si="108"/>
        <v>47.540983606557376</v>
      </c>
      <c r="T3513" s="122">
        <f t="shared" si="109"/>
        <v>52.459016393442624</v>
      </c>
    </row>
    <row r="3514" spans="1:20" x14ac:dyDescent="0.25">
      <c r="A3514" s="3">
        <v>2014</v>
      </c>
      <c r="B3514" s="2" t="s">
        <v>620</v>
      </c>
      <c r="C3514" s="1">
        <v>3555000</v>
      </c>
      <c r="D3514" s="4">
        <v>20</v>
      </c>
      <c r="E3514" s="6">
        <v>20</v>
      </c>
      <c r="F3514" s="39">
        <v>355500020</v>
      </c>
      <c r="G3514" s="39">
        <v>9</v>
      </c>
      <c r="H3514" s="39">
        <v>44</v>
      </c>
      <c r="I3514" s="132">
        <v>0.22260480000000002</v>
      </c>
      <c r="J3514" s="132">
        <v>1.09861E-2</v>
      </c>
      <c r="K3514" s="132">
        <v>0.21161870000000002</v>
      </c>
      <c r="L3514" s="133">
        <v>0</v>
      </c>
      <c r="M3514" s="132">
        <v>0.20058980000000004</v>
      </c>
      <c r="N3514" s="132">
        <v>6.2936000000000008E-3</v>
      </c>
      <c r="O3514" s="132">
        <v>1.1020800000000001E-2</v>
      </c>
      <c r="P3514" s="132">
        <v>0</v>
      </c>
      <c r="Q3514" s="140">
        <v>3</v>
      </c>
      <c r="R3514" s="134">
        <v>3</v>
      </c>
      <c r="S3514" s="122">
        <f t="shared" si="108"/>
        <v>16.981132075471699</v>
      </c>
      <c r="T3514" s="122">
        <f t="shared" si="109"/>
        <v>83.018867924528308</v>
      </c>
    </row>
    <row r="3515" spans="1:20" x14ac:dyDescent="0.25">
      <c r="A3515" s="3">
        <v>2014</v>
      </c>
      <c r="B3515" s="2" t="s">
        <v>620</v>
      </c>
      <c r="C3515" s="1">
        <v>3555000</v>
      </c>
      <c r="D3515" s="4">
        <v>20</v>
      </c>
      <c r="E3515" s="6">
        <v>21</v>
      </c>
      <c r="F3515" s="39">
        <v>355500021</v>
      </c>
      <c r="G3515" s="39">
        <v>9</v>
      </c>
      <c r="H3515" s="39">
        <v>11</v>
      </c>
      <c r="I3515" s="132">
        <v>2.6406500000000003E-2</v>
      </c>
      <c r="J3515" s="132">
        <v>1.5666700000000002E-2</v>
      </c>
      <c r="K3515" s="132">
        <v>1.0739800000000001E-2</v>
      </c>
      <c r="L3515" s="133">
        <v>0</v>
      </c>
      <c r="M3515" s="132">
        <v>0</v>
      </c>
      <c r="N3515" s="132">
        <v>9.634199999999999E-3</v>
      </c>
      <c r="O3515" s="132">
        <v>1.5666700000000002E-2</v>
      </c>
      <c r="P3515" s="132">
        <v>0</v>
      </c>
      <c r="Q3515" s="140">
        <v>8</v>
      </c>
      <c r="R3515" s="134">
        <v>3</v>
      </c>
      <c r="S3515" s="122">
        <f t="shared" si="108"/>
        <v>45</v>
      </c>
      <c r="T3515" s="122">
        <f t="shared" si="109"/>
        <v>55.000000000000007</v>
      </c>
    </row>
    <row r="3516" spans="1:20" x14ac:dyDescent="0.25">
      <c r="A3516" s="3">
        <v>2014</v>
      </c>
      <c r="B3516" s="2" t="s">
        <v>621</v>
      </c>
      <c r="C3516" s="1">
        <v>3555109</v>
      </c>
      <c r="D3516" s="4">
        <v>20</v>
      </c>
      <c r="E3516" s="6">
        <v>20</v>
      </c>
      <c r="F3516" s="39">
        <v>355510920</v>
      </c>
      <c r="G3516" s="39">
        <v>2</v>
      </c>
      <c r="H3516" s="39">
        <v>24</v>
      </c>
      <c r="I3516" s="132">
        <v>9.5739700000000025E-2</v>
      </c>
      <c r="J3516" s="132">
        <v>5.2556E-3</v>
      </c>
      <c r="K3516" s="132">
        <v>9.0484100000000026E-2</v>
      </c>
      <c r="L3516" s="133">
        <v>0</v>
      </c>
      <c r="M3516" s="132">
        <v>4.7222000000000002E-3</v>
      </c>
      <c r="N3516" s="132">
        <v>4.1669999999999999E-4</v>
      </c>
      <c r="O3516" s="132">
        <v>6.8427000000000016E-2</v>
      </c>
      <c r="P3516" s="132">
        <v>1.61111E-2</v>
      </c>
      <c r="Q3516" s="140">
        <v>1</v>
      </c>
      <c r="R3516" s="134">
        <v>3</v>
      </c>
      <c r="S3516" s="122">
        <f t="shared" si="108"/>
        <v>7.6923076923076925</v>
      </c>
      <c r="T3516" s="122">
        <f t="shared" si="109"/>
        <v>92.307692307692307</v>
      </c>
    </row>
    <row r="3517" spans="1:20" x14ac:dyDescent="0.25">
      <c r="A3517" s="3">
        <v>2014</v>
      </c>
      <c r="B3517" s="2" t="s">
        <v>622</v>
      </c>
      <c r="C3517" s="1">
        <v>3555208</v>
      </c>
      <c r="D3517" s="4">
        <v>19</v>
      </c>
      <c r="E3517" s="6">
        <v>19</v>
      </c>
      <c r="F3517" s="39">
        <v>355520819</v>
      </c>
      <c r="G3517" s="39">
        <v>5</v>
      </c>
      <c r="H3517" s="39">
        <v>9</v>
      </c>
      <c r="I3517" s="132">
        <v>5.2796199999999995E-2</v>
      </c>
      <c r="J3517" s="132">
        <v>4.7251999999999995E-2</v>
      </c>
      <c r="K3517" s="132">
        <v>5.5441999999999991E-3</v>
      </c>
      <c r="L3517" s="133">
        <v>0</v>
      </c>
      <c r="M3517" s="132">
        <v>5.0926000000000001E-3</v>
      </c>
      <c r="N3517" s="132">
        <v>0</v>
      </c>
      <c r="O3517" s="132">
        <v>4.7251999999999995E-2</v>
      </c>
      <c r="P3517" s="132">
        <v>0</v>
      </c>
      <c r="Q3517" s="140">
        <v>4</v>
      </c>
      <c r="R3517" s="134">
        <v>0</v>
      </c>
      <c r="S3517" s="122">
        <f t="shared" si="108"/>
        <v>35.714285714285715</v>
      </c>
      <c r="T3517" s="122">
        <f t="shared" si="109"/>
        <v>64.285714285714292</v>
      </c>
    </row>
    <row r="3518" spans="1:20" x14ac:dyDescent="0.25">
      <c r="A3518" s="3">
        <v>2014</v>
      </c>
      <c r="B3518" s="2" t="s">
        <v>623</v>
      </c>
      <c r="C3518" s="1">
        <v>3555307</v>
      </c>
      <c r="D3518" s="4">
        <v>15</v>
      </c>
      <c r="E3518" s="6">
        <v>15</v>
      </c>
      <c r="F3518" s="39">
        <v>355530715</v>
      </c>
      <c r="G3518" s="39">
        <v>47</v>
      </c>
      <c r="H3518" s="39">
        <v>5</v>
      </c>
      <c r="I3518" s="132">
        <v>7.7901100000000029E-2</v>
      </c>
      <c r="J3518" s="132">
        <v>7.2874600000000025E-2</v>
      </c>
      <c r="K3518" s="132">
        <v>5.0265000000000006E-3</v>
      </c>
      <c r="L3518" s="133">
        <v>0</v>
      </c>
      <c r="M3518" s="132">
        <v>0</v>
      </c>
      <c r="N3518" s="132">
        <v>0</v>
      </c>
      <c r="O3518" s="132">
        <v>7.7828300000000031E-2</v>
      </c>
      <c r="P3518" s="132">
        <v>0</v>
      </c>
      <c r="Q3518" s="140">
        <v>1</v>
      </c>
      <c r="R3518" s="134">
        <v>23</v>
      </c>
      <c r="S3518" s="122">
        <f t="shared" si="108"/>
        <v>90.384615384615387</v>
      </c>
      <c r="T3518" s="122">
        <f t="shared" si="109"/>
        <v>9.6153846153846168</v>
      </c>
    </row>
    <row r="3519" spans="1:20" x14ac:dyDescent="0.25">
      <c r="A3519" s="3">
        <v>2014</v>
      </c>
      <c r="B3519" s="2" t="s">
        <v>624</v>
      </c>
      <c r="C3519" s="1">
        <v>3555356</v>
      </c>
      <c r="D3519" s="4">
        <v>19</v>
      </c>
      <c r="E3519" s="6">
        <v>19</v>
      </c>
      <c r="F3519" s="39">
        <v>355535619</v>
      </c>
      <c r="G3519" s="39">
        <v>1</v>
      </c>
      <c r="H3519" s="39">
        <v>8</v>
      </c>
      <c r="I3519" s="132">
        <v>2.1194000000000001E-2</v>
      </c>
      <c r="J3519" s="132">
        <v>1.21528E-2</v>
      </c>
      <c r="K3519" s="132">
        <v>9.041200000000001E-3</v>
      </c>
      <c r="L3519" s="133">
        <v>0</v>
      </c>
      <c r="M3519" s="132">
        <v>8.8193999999999998E-3</v>
      </c>
      <c r="N3519" s="132">
        <v>1.505E-4</v>
      </c>
      <c r="O3519" s="132">
        <v>1.21528E-2</v>
      </c>
      <c r="P3519" s="132">
        <v>0</v>
      </c>
      <c r="Q3519" s="140">
        <v>0</v>
      </c>
      <c r="R3519" s="134">
        <v>1</v>
      </c>
      <c r="S3519" s="122">
        <f t="shared" si="108"/>
        <v>11.111111111111111</v>
      </c>
      <c r="T3519" s="122">
        <f t="shared" si="109"/>
        <v>88.888888888888886</v>
      </c>
    </row>
    <row r="3520" spans="1:20" x14ac:dyDescent="0.25">
      <c r="A3520" s="3">
        <v>2014</v>
      </c>
      <c r="B3520" s="2" t="s">
        <v>624</v>
      </c>
      <c r="C3520" s="1">
        <v>3555356</v>
      </c>
      <c r="D3520" s="4">
        <v>19</v>
      </c>
      <c r="E3520" s="6">
        <v>16</v>
      </c>
      <c r="F3520" s="39">
        <v>355535616</v>
      </c>
      <c r="G3520" s="39">
        <v>1</v>
      </c>
      <c r="H3520" s="39">
        <v>0</v>
      </c>
      <c r="I3520" s="132">
        <v>0.12546299999999999</v>
      </c>
      <c r="J3520" s="132">
        <v>0.12546299999999999</v>
      </c>
      <c r="K3520" s="132">
        <v>0</v>
      </c>
      <c r="L3520" s="133">
        <v>0</v>
      </c>
      <c r="M3520" s="132">
        <v>0</v>
      </c>
      <c r="N3520" s="132">
        <v>0</v>
      </c>
      <c r="O3520" s="132">
        <v>0.12546299999999999</v>
      </c>
      <c r="P3520" s="132">
        <v>0</v>
      </c>
      <c r="Q3520" s="140">
        <v>0</v>
      </c>
      <c r="R3520" s="134">
        <v>0</v>
      </c>
      <c r="S3520" s="122">
        <f t="shared" si="108"/>
        <v>100</v>
      </c>
      <c r="T3520" s="122">
        <f t="shared" si="109"/>
        <v>0</v>
      </c>
    </row>
    <row r="3521" spans="1:20" x14ac:dyDescent="0.25">
      <c r="A3521" s="3">
        <v>2014</v>
      </c>
      <c r="B3521" s="2" t="s">
        <v>625</v>
      </c>
      <c r="C3521" s="1">
        <v>3555406</v>
      </c>
      <c r="D3521" s="4">
        <v>3</v>
      </c>
      <c r="E3521" s="6">
        <v>3</v>
      </c>
      <c r="F3521" s="39">
        <v>35554063</v>
      </c>
      <c r="G3521" s="39">
        <v>30</v>
      </c>
      <c r="H3521" s="39">
        <v>15</v>
      </c>
      <c r="I3521" s="132">
        <v>0.70853349999999993</v>
      </c>
      <c r="J3521" s="132">
        <v>0.7035172999999999</v>
      </c>
      <c r="K3521" s="132">
        <v>5.0162000000000002E-3</v>
      </c>
      <c r="L3521" s="133">
        <v>0</v>
      </c>
      <c r="M3521" s="132">
        <v>0.69638899999999992</v>
      </c>
      <c r="N3521" s="132">
        <v>2.5662000000000003E-3</v>
      </c>
      <c r="O3521" s="132">
        <v>1.1569999999999999E-4</v>
      </c>
      <c r="P3521" s="132">
        <v>0</v>
      </c>
      <c r="Q3521" s="140">
        <v>10</v>
      </c>
      <c r="R3521" s="134">
        <v>41</v>
      </c>
      <c r="S3521" s="122">
        <f t="shared" si="108"/>
        <v>66.666666666666657</v>
      </c>
      <c r="T3521" s="122">
        <f t="shared" si="109"/>
        <v>33.333333333333329</v>
      </c>
    </row>
    <row r="3522" spans="1:20" x14ac:dyDescent="0.25">
      <c r="A3522" s="3">
        <v>2014</v>
      </c>
      <c r="B3522" s="2" t="s">
        <v>626</v>
      </c>
      <c r="C3522" s="1">
        <v>3555505</v>
      </c>
      <c r="D3522" s="4">
        <v>17</v>
      </c>
      <c r="E3522" s="6">
        <v>17</v>
      </c>
      <c r="F3522" s="39">
        <v>355550517</v>
      </c>
      <c r="G3522" s="39">
        <v>10</v>
      </c>
      <c r="H3522" s="39">
        <v>4</v>
      </c>
      <c r="I3522" s="132">
        <v>0.28728550000000003</v>
      </c>
      <c r="J3522" s="132">
        <v>0.28607130000000003</v>
      </c>
      <c r="K3522" s="132">
        <v>1.2142000000000001E-3</v>
      </c>
      <c r="L3522" s="133">
        <v>0</v>
      </c>
      <c r="M3522" s="132">
        <v>0</v>
      </c>
      <c r="N3522" s="132">
        <v>4.9351999999999998E-3</v>
      </c>
      <c r="O3522" s="132">
        <v>0.27391379999999999</v>
      </c>
      <c r="P3522" s="132">
        <v>7.2222999999999992E-3</v>
      </c>
      <c r="Q3522" s="140">
        <v>3</v>
      </c>
      <c r="R3522" s="134">
        <v>0</v>
      </c>
      <c r="S3522" s="122">
        <f t="shared" si="108"/>
        <v>71.428571428571431</v>
      </c>
      <c r="T3522" s="122">
        <f t="shared" si="109"/>
        <v>28.571428571428569</v>
      </c>
    </row>
    <row r="3523" spans="1:20" x14ac:dyDescent="0.25">
      <c r="A3523" s="3">
        <v>2014</v>
      </c>
      <c r="B3523" s="2" t="s">
        <v>627</v>
      </c>
      <c r="C3523" s="1">
        <v>3555604</v>
      </c>
      <c r="D3523" s="4">
        <v>15</v>
      </c>
      <c r="E3523" s="6">
        <v>15</v>
      </c>
      <c r="F3523" s="39">
        <v>355560415</v>
      </c>
      <c r="G3523" s="39">
        <v>11</v>
      </c>
      <c r="H3523" s="39">
        <v>16</v>
      </c>
      <c r="I3523" s="132">
        <v>4.8177500000000012E-2</v>
      </c>
      <c r="J3523" s="132">
        <v>9.2527999999999985E-3</v>
      </c>
      <c r="K3523" s="132">
        <v>3.8924700000000013E-2</v>
      </c>
      <c r="L3523" s="133">
        <v>0</v>
      </c>
      <c r="M3523" s="132">
        <v>0</v>
      </c>
      <c r="N3523" s="132">
        <v>2.1245400000000001E-2</v>
      </c>
      <c r="O3523" s="132">
        <v>2.6613900000000003E-2</v>
      </c>
      <c r="P3523" s="132">
        <v>0</v>
      </c>
      <c r="Q3523" s="140">
        <v>1</v>
      </c>
      <c r="R3523" s="134">
        <v>6</v>
      </c>
      <c r="S3523" s="122">
        <f t="shared" ref="S3523:S3586" si="110">IFERROR(((G3523)/(SUM($G3523:$H3523)))*100,0)</f>
        <v>40.74074074074074</v>
      </c>
      <c r="T3523" s="122">
        <f t="shared" ref="T3523:T3586" si="111">IFERROR(((H3523)/(SUM($G3523:$H3523)))*100,0)</f>
        <v>59.259259259259252</v>
      </c>
    </row>
    <row r="3524" spans="1:20" x14ac:dyDescent="0.25">
      <c r="A3524" s="3">
        <v>2014</v>
      </c>
      <c r="B3524" s="2" t="s">
        <v>628</v>
      </c>
      <c r="C3524" s="1">
        <v>3555703</v>
      </c>
      <c r="D3524" s="4">
        <v>19</v>
      </c>
      <c r="E3524" s="6">
        <v>19</v>
      </c>
      <c r="F3524" s="39">
        <v>355570319</v>
      </c>
      <c r="G3524" s="39">
        <v>0</v>
      </c>
      <c r="H3524" s="39">
        <v>5</v>
      </c>
      <c r="I3524" s="132">
        <v>4.1354999999999986E-3</v>
      </c>
      <c r="J3524" s="132">
        <v>0</v>
      </c>
      <c r="K3524" s="132">
        <v>4.1354999999999986E-3</v>
      </c>
      <c r="L3524" s="133">
        <v>0</v>
      </c>
      <c r="M3524" s="132">
        <v>4.0555999999999995E-3</v>
      </c>
      <c r="N3524" s="132">
        <v>0</v>
      </c>
      <c r="O3524" s="132">
        <v>0</v>
      </c>
      <c r="P3524" s="132">
        <v>0</v>
      </c>
      <c r="Q3524" s="140">
        <v>2</v>
      </c>
      <c r="R3524" s="134">
        <v>0</v>
      </c>
      <c r="S3524" s="122">
        <f t="shared" si="110"/>
        <v>0</v>
      </c>
      <c r="T3524" s="122">
        <f t="shared" si="111"/>
        <v>100</v>
      </c>
    </row>
    <row r="3525" spans="1:20" x14ac:dyDescent="0.25">
      <c r="A3525" s="3">
        <v>2014</v>
      </c>
      <c r="B3525" s="2" t="s">
        <v>629</v>
      </c>
      <c r="C3525" s="1">
        <v>3555802</v>
      </c>
      <c r="D3525" s="4">
        <v>15</v>
      </c>
      <c r="E3525" s="6">
        <v>15</v>
      </c>
      <c r="F3525" s="39">
        <v>355580215</v>
      </c>
      <c r="G3525" s="39">
        <v>56</v>
      </c>
      <c r="H3525" s="39">
        <v>9</v>
      </c>
      <c r="I3525" s="132">
        <v>0.16225219999999987</v>
      </c>
      <c r="J3525" s="132">
        <v>0.15980349999999988</v>
      </c>
      <c r="K3525" s="132">
        <v>2.4486999999999998E-3</v>
      </c>
      <c r="L3525" s="133">
        <v>0</v>
      </c>
      <c r="M3525" s="132">
        <v>0</v>
      </c>
      <c r="N3525" s="132">
        <v>1.2300000000000001E-5</v>
      </c>
      <c r="O3525" s="132">
        <v>0.16151649999999987</v>
      </c>
      <c r="P3525" s="132">
        <v>0</v>
      </c>
      <c r="Q3525" s="140">
        <v>6</v>
      </c>
      <c r="R3525" s="134">
        <v>5</v>
      </c>
      <c r="S3525" s="122">
        <f t="shared" si="110"/>
        <v>86.15384615384616</v>
      </c>
      <c r="T3525" s="122">
        <f t="shared" si="111"/>
        <v>13.846153846153847</v>
      </c>
    </row>
    <row r="3526" spans="1:20" x14ac:dyDescent="0.25">
      <c r="A3526" s="3">
        <v>2014</v>
      </c>
      <c r="B3526" s="2" t="s">
        <v>629</v>
      </c>
      <c r="C3526" s="1">
        <v>3555802</v>
      </c>
      <c r="D3526" s="4">
        <v>15</v>
      </c>
      <c r="E3526" s="6">
        <v>18</v>
      </c>
      <c r="F3526" s="39">
        <v>355580218</v>
      </c>
      <c r="G3526" s="39">
        <v>7</v>
      </c>
      <c r="H3526" s="39">
        <v>0</v>
      </c>
      <c r="I3526" s="132">
        <v>2.5312600000000001E-2</v>
      </c>
      <c r="J3526" s="132">
        <v>2.5312600000000001E-2</v>
      </c>
      <c r="K3526" s="132">
        <v>0</v>
      </c>
      <c r="L3526" s="133">
        <v>0</v>
      </c>
      <c r="M3526" s="132">
        <v>0</v>
      </c>
      <c r="N3526" s="132">
        <v>0</v>
      </c>
      <c r="O3526" s="132">
        <v>2.5312600000000001E-2</v>
      </c>
      <c r="P3526" s="132">
        <v>0</v>
      </c>
      <c r="Q3526" s="140">
        <v>0</v>
      </c>
      <c r="R3526" s="134">
        <v>0</v>
      </c>
      <c r="S3526" s="122">
        <f t="shared" si="110"/>
        <v>100</v>
      </c>
      <c r="T3526" s="122">
        <f t="shared" si="111"/>
        <v>0</v>
      </c>
    </row>
    <row r="3527" spans="1:20" x14ac:dyDescent="0.25">
      <c r="A3527" s="3">
        <v>2014</v>
      </c>
      <c r="B3527" s="2" t="s">
        <v>630</v>
      </c>
      <c r="C3527" s="1">
        <v>3555901</v>
      </c>
      <c r="D3527" s="4">
        <v>16</v>
      </c>
      <c r="E3527" s="6">
        <v>16</v>
      </c>
      <c r="F3527" s="39">
        <v>355590116</v>
      </c>
      <c r="G3527" s="39">
        <v>2</v>
      </c>
      <c r="H3527" s="39">
        <v>2</v>
      </c>
      <c r="I3527" s="132">
        <v>9.3618999999999994E-3</v>
      </c>
      <c r="J3527" s="132">
        <v>4.8087E-3</v>
      </c>
      <c r="K3527" s="132">
        <v>4.5532000000000003E-3</v>
      </c>
      <c r="L3527" s="133">
        <v>0</v>
      </c>
      <c r="M3527" s="132">
        <v>2.8170999999999999E-3</v>
      </c>
      <c r="N3527" s="132">
        <v>0</v>
      </c>
      <c r="O3527" s="132">
        <v>4.8087E-3</v>
      </c>
      <c r="P3527" s="132">
        <v>0</v>
      </c>
      <c r="Q3527" s="140">
        <v>0</v>
      </c>
      <c r="R3527" s="134">
        <v>0</v>
      </c>
      <c r="S3527" s="122">
        <f t="shared" si="110"/>
        <v>50</v>
      </c>
      <c r="T3527" s="122">
        <f t="shared" si="111"/>
        <v>50</v>
      </c>
    </row>
    <row r="3528" spans="1:20" x14ac:dyDescent="0.25">
      <c r="A3528" s="3">
        <v>2014</v>
      </c>
      <c r="B3528" s="2" t="s">
        <v>631</v>
      </c>
      <c r="C3528" s="1">
        <v>3556008</v>
      </c>
      <c r="D3528" s="4">
        <v>16</v>
      </c>
      <c r="E3528" s="6">
        <v>16</v>
      </c>
      <c r="F3528" s="39">
        <v>355600816</v>
      </c>
      <c r="G3528" s="39">
        <v>12</v>
      </c>
      <c r="H3528" s="39">
        <v>25</v>
      </c>
      <c r="I3528" s="132">
        <v>4.1366100000000003E-2</v>
      </c>
      <c r="J3528" s="132">
        <v>8.1812000000000013E-3</v>
      </c>
      <c r="K3528" s="132">
        <v>3.3184900000000003E-2</v>
      </c>
      <c r="L3528" s="133">
        <v>0</v>
      </c>
      <c r="M3528" s="132">
        <v>0</v>
      </c>
      <c r="N3528" s="132">
        <v>2.4402999999999998E-3</v>
      </c>
      <c r="O3528" s="132">
        <v>3.4628000000000013E-2</v>
      </c>
      <c r="P3528" s="132">
        <v>0</v>
      </c>
      <c r="Q3528" s="140">
        <v>6</v>
      </c>
      <c r="R3528" s="134">
        <v>4</v>
      </c>
      <c r="S3528" s="122">
        <f t="shared" si="110"/>
        <v>32.432432432432435</v>
      </c>
      <c r="T3528" s="122">
        <f t="shared" si="111"/>
        <v>67.567567567567565</v>
      </c>
    </row>
    <row r="3529" spans="1:20" x14ac:dyDescent="0.25">
      <c r="A3529" s="3">
        <v>2014</v>
      </c>
      <c r="B3529" s="2" t="s">
        <v>632</v>
      </c>
      <c r="C3529" s="1">
        <v>3556107</v>
      </c>
      <c r="D3529" s="4">
        <v>15</v>
      </c>
      <c r="E3529" s="6">
        <v>15</v>
      </c>
      <c r="F3529" s="39">
        <v>355610715</v>
      </c>
      <c r="G3529" s="39">
        <v>3</v>
      </c>
      <c r="H3529" s="39">
        <v>21</v>
      </c>
      <c r="I3529" s="132">
        <v>3.1440399999999993E-2</v>
      </c>
      <c r="J3529" s="132">
        <v>6.7897999999999995E-3</v>
      </c>
      <c r="K3529" s="132">
        <v>2.4650599999999995E-2</v>
      </c>
      <c r="L3529" s="133">
        <v>0</v>
      </c>
      <c r="M3529" s="132">
        <v>0</v>
      </c>
      <c r="N3529" s="132">
        <v>1.9221999999999998E-3</v>
      </c>
      <c r="O3529" s="132">
        <v>2.6668299999999999E-2</v>
      </c>
      <c r="P3529" s="132">
        <v>2.3148000000000001E-3</v>
      </c>
      <c r="Q3529" s="140">
        <v>2</v>
      </c>
      <c r="R3529" s="134">
        <v>4</v>
      </c>
      <c r="S3529" s="122">
        <f t="shared" si="110"/>
        <v>12.5</v>
      </c>
      <c r="T3529" s="122">
        <f t="shared" si="111"/>
        <v>87.5</v>
      </c>
    </row>
    <row r="3530" spans="1:20" x14ac:dyDescent="0.25">
      <c r="A3530" s="3">
        <v>2014</v>
      </c>
      <c r="B3530" s="2" t="s">
        <v>632</v>
      </c>
      <c r="C3530" s="1">
        <v>3556107</v>
      </c>
      <c r="D3530" s="4">
        <v>15</v>
      </c>
      <c r="E3530" s="6">
        <v>18</v>
      </c>
      <c r="F3530" s="39">
        <v>355610718</v>
      </c>
      <c r="G3530" s="39">
        <v>5</v>
      </c>
      <c r="H3530" s="39">
        <v>2</v>
      </c>
      <c r="I3530" s="132">
        <v>6.0512799999999999E-2</v>
      </c>
      <c r="J3530" s="132">
        <v>5.9823000000000001E-2</v>
      </c>
      <c r="K3530" s="132">
        <v>6.8979999999999996E-4</v>
      </c>
      <c r="L3530" s="133">
        <v>0</v>
      </c>
      <c r="M3530" s="132">
        <v>0</v>
      </c>
      <c r="N3530" s="132">
        <v>1.8600000000000001E-3</v>
      </c>
      <c r="O3530" s="132">
        <v>5.8236099999999999E-2</v>
      </c>
      <c r="P3530" s="132">
        <v>0</v>
      </c>
      <c r="Q3530" s="140">
        <v>1</v>
      </c>
      <c r="R3530" s="134">
        <v>1</v>
      </c>
      <c r="S3530" s="122">
        <f t="shared" si="110"/>
        <v>71.428571428571431</v>
      </c>
      <c r="T3530" s="122">
        <f t="shared" si="111"/>
        <v>28.571428571428569</v>
      </c>
    </row>
    <row r="3531" spans="1:20" x14ac:dyDescent="0.25">
      <c r="A3531" s="3">
        <v>2014</v>
      </c>
      <c r="B3531" s="2" t="s">
        <v>633</v>
      </c>
      <c r="C3531" s="1">
        <v>3556206</v>
      </c>
      <c r="D3531" s="4">
        <v>5</v>
      </c>
      <c r="E3531" s="6">
        <v>5</v>
      </c>
      <c r="F3531" s="39">
        <v>35562065</v>
      </c>
      <c r="G3531" s="39">
        <v>53</v>
      </c>
      <c r="H3531" s="39">
        <v>194</v>
      </c>
      <c r="I3531" s="132">
        <v>0.50535969999999986</v>
      </c>
      <c r="J3531" s="132">
        <v>0.38528329999999988</v>
      </c>
      <c r="K3531" s="132">
        <v>0.12007639999999997</v>
      </c>
      <c r="L3531" s="133">
        <v>0</v>
      </c>
      <c r="M3531" s="132">
        <v>0.26938589999999996</v>
      </c>
      <c r="N3531" s="132">
        <v>0.17393899999999987</v>
      </c>
      <c r="O3531" s="132">
        <v>1.6010000000000003E-2</v>
      </c>
      <c r="P3531" s="132">
        <v>1.0847900000000002E-2</v>
      </c>
      <c r="Q3531" s="140">
        <v>67</v>
      </c>
      <c r="R3531" s="134">
        <v>121</v>
      </c>
      <c r="S3531" s="122">
        <f t="shared" si="110"/>
        <v>21.457489878542511</v>
      </c>
      <c r="T3531" s="122">
        <f t="shared" si="111"/>
        <v>78.542510121457482</v>
      </c>
    </row>
    <row r="3532" spans="1:20" x14ac:dyDescent="0.25">
      <c r="A3532" s="3">
        <v>2014</v>
      </c>
      <c r="B3532" s="2" t="s">
        <v>634</v>
      </c>
      <c r="C3532" s="1">
        <v>3556305</v>
      </c>
      <c r="D3532" s="4">
        <v>19</v>
      </c>
      <c r="E3532" s="6">
        <v>19</v>
      </c>
      <c r="F3532" s="39">
        <v>355630519</v>
      </c>
      <c r="G3532" s="39">
        <v>9</v>
      </c>
      <c r="H3532" s="39">
        <v>6</v>
      </c>
      <c r="I3532" s="132">
        <v>5.0548199999999995E-2</v>
      </c>
      <c r="J3532" s="132">
        <v>4.8898499999999998E-2</v>
      </c>
      <c r="K3532" s="132">
        <v>1.6497E-3</v>
      </c>
      <c r="L3532" s="133">
        <v>0</v>
      </c>
      <c r="M3532" s="132">
        <v>0</v>
      </c>
      <c r="N3532" s="132">
        <v>1.5139000000000001E-3</v>
      </c>
      <c r="O3532" s="132">
        <v>4.8898499999999998E-2</v>
      </c>
      <c r="P3532" s="132">
        <v>0</v>
      </c>
      <c r="Q3532" s="140">
        <v>5</v>
      </c>
      <c r="R3532" s="134">
        <v>2</v>
      </c>
      <c r="S3532" s="122">
        <f t="shared" si="110"/>
        <v>60</v>
      </c>
      <c r="T3532" s="122">
        <f t="shared" si="111"/>
        <v>40</v>
      </c>
    </row>
    <row r="3533" spans="1:20" x14ac:dyDescent="0.25">
      <c r="A3533" s="3">
        <v>2014</v>
      </c>
      <c r="B3533" s="2" t="s">
        <v>634</v>
      </c>
      <c r="C3533" s="1">
        <v>3556305</v>
      </c>
      <c r="D3533" s="4">
        <v>19</v>
      </c>
      <c r="E3533" s="6">
        <v>20</v>
      </c>
      <c r="F3533" s="39">
        <v>355630520</v>
      </c>
      <c r="G3533" s="39">
        <v>0</v>
      </c>
      <c r="H3533" s="39">
        <v>5</v>
      </c>
      <c r="I3533" s="132">
        <v>8.3249999999999991E-2</v>
      </c>
      <c r="J3533" s="132">
        <v>0</v>
      </c>
      <c r="K3533" s="132">
        <v>8.3249999999999991E-2</v>
      </c>
      <c r="L3533" s="133">
        <v>0</v>
      </c>
      <c r="M3533" s="132">
        <v>0</v>
      </c>
      <c r="N3533" s="132">
        <v>8.2407399999999992E-2</v>
      </c>
      <c r="O3533" s="132">
        <v>4.8600000000000002E-5</v>
      </c>
      <c r="P3533" s="132">
        <v>0</v>
      </c>
      <c r="Q3533" s="140">
        <v>0</v>
      </c>
      <c r="R3533" s="134">
        <v>8</v>
      </c>
      <c r="S3533" s="122">
        <f t="shared" si="110"/>
        <v>0</v>
      </c>
      <c r="T3533" s="122">
        <f t="shared" si="111"/>
        <v>100</v>
      </c>
    </row>
    <row r="3534" spans="1:20" x14ac:dyDescent="0.25">
      <c r="A3534" s="3">
        <v>2014</v>
      </c>
      <c r="B3534" s="2" t="s">
        <v>635</v>
      </c>
      <c r="C3534" s="1">
        <v>3556354</v>
      </c>
      <c r="D3534" s="4">
        <v>5</v>
      </c>
      <c r="E3534" s="6">
        <v>5</v>
      </c>
      <c r="F3534" s="39">
        <v>35563545</v>
      </c>
      <c r="G3534" s="39">
        <v>35</v>
      </c>
      <c r="H3534" s="39">
        <v>92</v>
      </c>
      <c r="I3534" s="132">
        <v>4.5496400000000013E-2</v>
      </c>
      <c r="J3534" s="132">
        <v>4.2304800000000017E-2</v>
      </c>
      <c r="K3534" s="132">
        <v>3.1915999999999954E-3</v>
      </c>
      <c r="L3534" s="133">
        <v>0</v>
      </c>
      <c r="M3534" s="132">
        <v>1.7905600000000001E-2</v>
      </c>
      <c r="N3534" s="132">
        <v>4.7800000000000007E-4</v>
      </c>
      <c r="O3534" s="132">
        <v>9.6548999999999992E-3</v>
      </c>
      <c r="P3534" s="132">
        <v>1.4107799999999998E-2</v>
      </c>
      <c r="Q3534" s="140">
        <v>26</v>
      </c>
      <c r="R3534" s="134">
        <v>11</v>
      </c>
      <c r="S3534" s="122">
        <f t="shared" si="110"/>
        <v>27.559055118110237</v>
      </c>
      <c r="T3534" s="122">
        <f t="shared" si="111"/>
        <v>72.440944881889763</v>
      </c>
    </row>
    <row r="3535" spans="1:20" x14ac:dyDescent="0.25">
      <c r="A3535" s="3">
        <v>2014</v>
      </c>
      <c r="B3535" s="2" t="s">
        <v>636</v>
      </c>
      <c r="C3535" s="1">
        <v>3556404</v>
      </c>
      <c r="D3535" s="4">
        <v>4</v>
      </c>
      <c r="E3535" s="6">
        <v>4</v>
      </c>
      <c r="F3535" s="39">
        <v>35564044</v>
      </c>
      <c r="G3535" s="39">
        <v>26</v>
      </c>
      <c r="H3535" s="39">
        <v>21</v>
      </c>
      <c r="I3535" s="132">
        <v>9.2168700000000006E-2</v>
      </c>
      <c r="J3535" s="132">
        <v>8.3751999999999993E-2</v>
      </c>
      <c r="K3535" s="132">
        <v>8.4167000000000079E-3</v>
      </c>
      <c r="L3535" s="133">
        <v>0</v>
      </c>
      <c r="M3535" s="132">
        <v>0</v>
      </c>
      <c r="N3535" s="132">
        <v>1.1911000000000001E-3</v>
      </c>
      <c r="O3535" s="132">
        <v>8.4330699999999995E-2</v>
      </c>
      <c r="P3535" s="132">
        <v>0</v>
      </c>
      <c r="Q3535" s="140">
        <v>20</v>
      </c>
      <c r="R3535" s="134">
        <v>6</v>
      </c>
      <c r="S3535" s="122">
        <f t="shared" si="110"/>
        <v>55.319148936170215</v>
      </c>
      <c r="T3535" s="122">
        <f t="shared" si="111"/>
        <v>44.680851063829785</v>
      </c>
    </row>
    <row r="3536" spans="1:20" x14ac:dyDescent="0.25">
      <c r="A3536" s="3">
        <v>2014</v>
      </c>
      <c r="B3536" s="2" t="s">
        <v>636</v>
      </c>
      <c r="C3536" s="1">
        <v>3556404</v>
      </c>
      <c r="D3536" s="4">
        <v>4</v>
      </c>
      <c r="E3536" s="6">
        <v>9</v>
      </c>
      <c r="F3536" s="39">
        <v>35564049</v>
      </c>
      <c r="G3536" s="39">
        <v>16</v>
      </c>
      <c r="H3536" s="39">
        <v>2</v>
      </c>
      <c r="I3536" s="132">
        <v>0.17255689999999996</v>
      </c>
      <c r="J3536" s="132">
        <v>0.17136479999999996</v>
      </c>
      <c r="K3536" s="132">
        <v>1.1921E-3</v>
      </c>
      <c r="L3536" s="133">
        <v>3.7956621004566209E-3</v>
      </c>
      <c r="M3536" s="132">
        <v>0</v>
      </c>
      <c r="N3536" s="132">
        <v>0</v>
      </c>
      <c r="O3536" s="132">
        <v>0.17080919999999997</v>
      </c>
      <c r="P3536" s="132">
        <v>5.5559999999999995E-4</v>
      </c>
      <c r="Q3536" s="140">
        <v>11</v>
      </c>
      <c r="R3536" s="134">
        <v>0</v>
      </c>
      <c r="S3536" s="122">
        <f t="shared" si="110"/>
        <v>88.888888888888886</v>
      </c>
      <c r="T3536" s="122">
        <f t="shared" si="111"/>
        <v>11.111111111111111</v>
      </c>
    </row>
    <row r="3537" spans="1:20" x14ac:dyDescent="0.25">
      <c r="A3537" s="3">
        <v>2014</v>
      </c>
      <c r="B3537" s="2" t="s">
        <v>637</v>
      </c>
      <c r="C3537" s="1">
        <v>3556453</v>
      </c>
      <c r="D3537" s="4">
        <v>10</v>
      </c>
      <c r="E3537" s="6">
        <v>10</v>
      </c>
      <c r="F3537" s="39">
        <v>355645310</v>
      </c>
      <c r="G3537" s="39">
        <v>4</v>
      </c>
      <c r="H3537" s="39">
        <v>15</v>
      </c>
      <c r="I3537" s="132">
        <v>6.6778999999999996E-3</v>
      </c>
      <c r="J3537" s="132">
        <v>1.0142E-3</v>
      </c>
      <c r="K3537" s="132">
        <v>5.6636999999999998E-3</v>
      </c>
      <c r="L3537" s="133">
        <v>0</v>
      </c>
      <c r="M3537" s="132">
        <v>0</v>
      </c>
      <c r="N3537" s="132">
        <v>2.1250000000000002E-3</v>
      </c>
      <c r="O3537" s="132">
        <v>6.2350000000000003E-4</v>
      </c>
      <c r="P3537" s="132">
        <v>6.2220000000000005E-4</v>
      </c>
      <c r="Q3537" s="140">
        <v>2</v>
      </c>
      <c r="R3537" s="134">
        <v>38</v>
      </c>
      <c r="S3537" s="122">
        <f t="shared" si="110"/>
        <v>21.052631578947366</v>
      </c>
      <c r="T3537" s="122">
        <f t="shared" si="111"/>
        <v>78.94736842105263</v>
      </c>
    </row>
    <row r="3538" spans="1:20" x14ac:dyDescent="0.25">
      <c r="A3538" s="3">
        <v>2014</v>
      </c>
      <c r="B3538" s="2" t="s">
        <v>637</v>
      </c>
      <c r="C3538" s="1">
        <v>3556453</v>
      </c>
      <c r="D3538" s="4">
        <v>10</v>
      </c>
      <c r="E3538" s="6">
        <v>6</v>
      </c>
      <c r="F3538" s="39">
        <v>35564536</v>
      </c>
      <c r="G3538" s="39">
        <v>0</v>
      </c>
      <c r="H3538" s="39">
        <v>0</v>
      </c>
      <c r="I3538" s="132">
        <v>0</v>
      </c>
      <c r="J3538" s="132">
        <v>0</v>
      </c>
      <c r="K3538" s="132">
        <v>0</v>
      </c>
      <c r="L3538" s="133">
        <v>0</v>
      </c>
      <c r="M3538" s="132">
        <v>0</v>
      </c>
      <c r="N3538" s="132">
        <v>0</v>
      </c>
      <c r="O3538" s="132">
        <v>0</v>
      </c>
      <c r="P3538" s="132">
        <v>0</v>
      </c>
      <c r="Q3538" s="140">
        <v>3</v>
      </c>
      <c r="R3538" s="134">
        <v>3</v>
      </c>
      <c r="S3538" s="122">
        <f t="shared" si="110"/>
        <v>0</v>
      </c>
      <c r="T3538" s="122">
        <f t="shared" si="111"/>
        <v>0</v>
      </c>
    </row>
    <row r="3539" spans="1:20" x14ac:dyDescent="0.25">
      <c r="A3539" s="3">
        <v>2014</v>
      </c>
      <c r="B3539" s="2" t="s">
        <v>638</v>
      </c>
      <c r="C3539" s="1">
        <v>3556503</v>
      </c>
      <c r="D3539" s="4">
        <v>5</v>
      </c>
      <c r="E3539" s="6">
        <v>5</v>
      </c>
      <c r="F3539" s="39">
        <v>35565035</v>
      </c>
      <c r="G3539" s="39">
        <v>6</v>
      </c>
      <c r="H3539" s="39">
        <v>39</v>
      </c>
      <c r="I3539" s="132">
        <v>0.18016839999999998</v>
      </c>
      <c r="J3539" s="132">
        <v>0.1427986</v>
      </c>
      <c r="K3539" s="132">
        <v>3.7369799999999988E-2</v>
      </c>
      <c r="L3539" s="133">
        <v>0</v>
      </c>
      <c r="M3539" s="132">
        <v>6.83333E-2</v>
      </c>
      <c r="N3539" s="132">
        <v>0.10389910000000001</v>
      </c>
      <c r="O3539" s="132">
        <v>0</v>
      </c>
      <c r="P3539" s="132">
        <v>3.4776E-3</v>
      </c>
      <c r="Q3539" s="140">
        <v>2</v>
      </c>
      <c r="R3539" s="134">
        <v>44</v>
      </c>
      <c r="S3539" s="122">
        <f t="shared" si="110"/>
        <v>13.333333333333334</v>
      </c>
      <c r="T3539" s="122">
        <f t="shared" si="111"/>
        <v>86.666666666666671</v>
      </c>
    </row>
    <row r="3540" spans="1:20" x14ac:dyDescent="0.25">
      <c r="A3540" s="3">
        <v>2014</v>
      </c>
      <c r="B3540" s="2" t="s">
        <v>639</v>
      </c>
      <c r="C3540" s="1">
        <v>3556602</v>
      </c>
      <c r="D3540" s="4">
        <v>20</v>
      </c>
      <c r="E3540" s="6">
        <v>20</v>
      </c>
      <c r="F3540" s="39">
        <v>355660220</v>
      </c>
      <c r="G3540" s="39">
        <v>5</v>
      </c>
      <c r="H3540" s="39">
        <v>7</v>
      </c>
      <c r="I3540" s="132">
        <v>2.23514E-2</v>
      </c>
      <c r="J3540" s="132">
        <v>1.1412E-2</v>
      </c>
      <c r="K3540" s="132">
        <v>1.0939400000000002E-2</v>
      </c>
      <c r="L3540" s="133">
        <v>0</v>
      </c>
      <c r="M3540" s="132">
        <v>0</v>
      </c>
      <c r="N3540" s="132">
        <v>0</v>
      </c>
      <c r="O3540" s="132">
        <v>2.1124599999999997E-2</v>
      </c>
      <c r="P3540" s="132">
        <v>0</v>
      </c>
      <c r="Q3540" s="140">
        <v>3</v>
      </c>
      <c r="R3540" s="134">
        <v>0</v>
      </c>
      <c r="S3540" s="122">
        <f t="shared" si="110"/>
        <v>41.666666666666671</v>
      </c>
      <c r="T3540" s="122">
        <f t="shared" si="111"/>
        <v>58.333333333333336</v>
      </c>
    </row>
    <row r="3541" spans="1:20" x14ac:dyDescent="0.25">
      <c r="A3541" s="3">
        <v>2014</v>
      </c>
      <c r="B3541" s="2" t="s">
        <v>639</v>
      </c>
      <c r="C3541" s="1">
        <v>3556602</v>
      </c>
      <c r="D3541" s="4">
        <v>20</v>
      </c>
      <c r="E3541" s="6">
        <v>21</v>
      </c>
      <c r="F3541" s="39">
        <v>355660221</v>
      </c>
      <c r="G3541" s="39">
        <v>5</v>
      </c>
      <c r="H3541" s="39">
        <v>13</v>
      </c>
      <c r="I3541" s="132">
        <v>4.6405999999999999E-3</v>
      </c>
      <c r="J3541" s="132">
        <v>2.4257999999999997E-3</v>
      </c>
      <c r="K3541" s="132">
        <v>2.2147999999999998E-3</v>
      </c>
      <c r="L3541" s="133">
        <v>0</v>
      </c>
      <c r="M3541" s="132">
        <v>0</v>
      </c>
      <c r="N3541" s="132">
        <v>0</v>
      </c>
      <c r="O3541" s="132">
        <v>2.8287999999999998E-3</v>
      </c>
      <c r="P3541" s="132">
        <v>0</v>
      </c>
      <c r="Q3541" s="140">
        <v>3</v>
      </c>
      <c r="R3541" s="134">
        <v>1</v>
      </c>
      <c r="S3541" s="122">
        <f t="shared" si="110"/>
        <v>27.777777777777779</v>
      </c>
      <c r="T3541" s="122">
        <f t="shared" si="111"/>
        <v>72.222222222222214</v>
      </c>
    </row>
    <row r="3542" spans="1:20" x14ac:dyDescent="0.25">
      <c r="A3542" s="3">
        <v>2014</v>
      </c>
      <c r="B3542" s="2" t="s">
        <v>640</v>
      </c>
      <c r="C3542" s="1">
        <v>3556701</v>
      </c>
      <c r="D3542" s="4">
        <v>5</v>
      </c>
      <c r="E3542" s="6">
        <v>5</v>
      </c>
      <c r="F3542" s="39">
        <v>35567015</v>
      </c>
      <c r="G3542" s="39">
        <v>20</v>
      </c>
      <c r="H3542" s="39">
        <v>128</v>
      </c>
      <c r="I3542" s="132">
        <v>0.43310799999999994</v>
      </c>
      <c r="J3542" s="132">
        <v>0.32483379999999995</v>
      </c>
      <c r="K3542" s="132">
        <v>0.10827419999999999</v>
      </c>
      <c r="L3542" s="133">
        <v>0</v>
      </c>
      <c r="M3542" s="132">
        <v>0.31153230000000004</v>
      </c>
      <c r="N3542" s="132">
        <v>9.0328800000000001E-2</v>
      </c>
      <c r="O3542" s="132">
        <v>7.1497000000000002E-3</v>
      </c>
      <c r="P3542" s="132">
        <v>1.8519000000000001E-3</v>
      </c>
      <c r="Q3542" s="140">
        <v>59</v>
      </c>
      <c r="R3542" s="134">
        <v>96</v>
      </c>
      <c r="S3542" s="122">
        <f t="shared" si="110"/>
        <v>13.513513513513514</v>
      </c>
      <c r="T3542" s="122">
        <f t="shared" si="111"/>
        <v>86.486486486486484</v>
      </c>
    </row>
    <row r="3543" spans="1:20" x14ac:dyDescent="0.25">
      <c r="A3543" s="3">
        <v>2014</v>
      </c>
      <c r="B3543" s="2" t="s">
        <v>641</v>
      </c>
      <c r="C3543" s="1">
        <v>3556800</v>
      </c>
      <c r="D3543" s="4">
        <v>12</v>
      </c>
      <c r="E3543" s="6">
        <v>12</v>
      </c>
      <c r="F3543" s="39">
        <v>355680012</v>
      </c>
      <c r="G3543" s="39">
        <v>12</v>
      </c>
      <c r="H3543" s="39">
        <v>15</v>
      </c>
      <c r="I3543" s="132">
        <v>0.2365971</v>
      </c>
      <c r="J3543" s="132">
        <v>0.17229649999999999</v>
      </c>
      <c r="K3543" s="132">
        <v>6.4300600000000013E-2</v>
      </c>
      <c r="L3543" s="133">
        <v>0</v>
      </c>
      <c r="M3543" s="132">
        <v>5.6701800000000004E-2</v>
      </c>
      <c r="N3543" s="132">
        <v>7.1299999999999998E-4</v>
      </c>
      <c r="O3543" s="132">
        <v>0.17862669999999997</v>
      </c>
      <c r="P3543" s="132">
        <v>0</v>
      </c>
      <c r="Q3543" s="140">
        <v>2</v>
      </c>
      <c r="R3543" s="134">
        <v>5</v>
      </c>
      <c r="S3543" s="122">
        <f t="shared" si="110"/>
        <v>44.444444444444443</v>
      </c>
      <c r="T3543" s="122">
        <f t="shared" si="111"/>
        <v>55.555555555555557</v>
      </c>
    </row>
    <row r="3544" spans="1:20" x14ac:dyDescent="0.25">
      <c r="A3544" s="3">
        <v>2014</v>
      </c>
      <c r="B3544" s="2" t="s">
        <v>642</v>
      </c>
      <c r="C3544" s="1">
        <v>3556909</v>
      </c>
      <c r="D3544" s="4">
        <v>15</v>
      </c>
      <c r="E3544" s="6">
        <v>15</v>
      </c>
      <c r="F3544" s="39">
        <v>355690915</v>
      </c>
      <c r="G3544" s="39">
        <v>7</v>
      </c>
      <c r="H3544" s="39">
        <v>45</v>
      </c>
      <c r="I3544" s="132">
        <v>0.31183669999999997</v>
      </c>
      <c r="J3544" s="132">
        <v>0.13129639999999998</v>
      </c>
      <c r="K3544" s="132">
        <v>0.18054029999999996</v>
      </c>
      <c r="L3544" s="133">
        <v>0</v>
      </c>
      <c r="M3544" s="132">
        <v>0</v>
      </c>
      <c r="N3544" s="132">
        <v>8.8331899999999991E-2</v>
      </c>
      <c r="O3544" s="132">
        <v>0.21043189999999998</v>
      </c>
      <c r="P3544" s="132">
        <v>0</v>
      </c>
      <c r="Q3544" s="140">
        <v>6</v>
      </c>
      <c r="R3544" s="134">
        <v>5</v>
      </c>
      <c r="S3544" s="122">
        <f t="shared" si="110"/>
        <v>13.461538461538462</v>
      </c>
      <c r="T3544" s="122">
        <f t="shared" si="111"/>
        <v>86.538461538461547</v>
      </c>
    </row>
    <row r="3545" spans="1:20" x14ac:dyDescent="0.25">
      <c r="A3545" s="3">
        <v>2014</v>
      </c>
      <c r="B3545" s="2" t="s">
        <v>643</v>
      </c>
      <c r="C3545" s="1">
        <v>3556958</v>
      </c>
      <c r="D3545" s="4">
        <v>15</v>
      </c>
      <c r="E3545" s="6">
        <v>15</v>
      </c>
      <c r="F3545" s="39">
        <v>355695815</v>
      </c>
      <c r="G3545" s="39">
        <v>6</v>
      </c>
      <c r="H3545" s="39">
        <v>3</v>
      </c>
      <c r="I3545" s="132">
        <v>9.9730999999999986E-3</v>
      </c>
      <c r="J3545" s="132">
        <v>4.4522999999999993E-3</v>
      </c>
      <c r="K3545" s="132">
        <v>5.5208000000000002E-3</v>
      </c>
      <c r="L3545" s="133">
        <v>0</v>
      </c>
      <c r="M3545" s="132">
        <v>5.0000000000000001E-3</v>
      </c>
      <c r="N3545" s="132">
        <v>0</v>
      </c>
      <c r="O3545" s="132">
        <v>4.9730999999999994E-3</v>
      </c>
      <c r="P3545" s="132">
        <v>0</v>
      </c>
      <c r="Q3545" s="140">
        <v>2</v>
      </c>
      <c r="R3545" s="134">
        <v>1</v>
      </c>
      <c r="S3545" s="122">
        <f t="shared" si="110"/>
        <v>66.666666666666657</v>
      </c>
      <c r="T3545" s="122">
        <f t="shared" si="111"/>
        <v>33.333333333333329</v>
      </c>
    </row>
    <row r="3546" spans="1:20" x14ac:dyDescent="0.25">
      <c r="A3546" s="3">
        <v>2014</v>
      </c>
      <c r="B3546" s="2" t="s">
        <v>644</v>
      </c>
      <c r="C3546" s="1">
        <v>3557006</v>
      </c>
      <c r="D3546" s="4">
        <v>10</v>
      </c>
      <c r="E3546" s="6">
        <v>10</v>
      </c>
      <c r="F3546" s="39">
        <v>355700610</v>
      </c>
      <c r="G3546" s="39">
        <v>14</v>
      </c>
      <c r="H3546" s="39">
        <v>22</v>
      </c>
      <c r="I3546" s="132">
        <v>2.4114661000000002</v>
      </c>
      <c r="J3546" s="132">
        <v>2.3903527000000002</v>
      </c>
      <c r="K3546" s="132">
        <v>2.1113399999999994E-2</v>
      </c>
      <c r="L3546" s="133">
        <v>0</v>
      </c>
      <c r="M3546" s="132">
        <v>2.3621736000000002</v>
      </c>
      <c r="N3546" s="132">
        <v>2.6963799999999996E-2</v>
      </c>
      <c r="O3546" s="132">
        <v>4.4135999999999993E-3</v>
      </c>
      <c r="P3546" s="132">
        <v>2.4421999999999998E-3</v>
      </c>
      <c r="Q3546" s="140">
        <v>31</v>
      </c>
      <c r="R3546" s="134">
        <v>34</v>
      </c>
      <c r="S3546" s="122">
        <f t="shared" si="110"/>
        <v>38.888888888888893</v>
      </c>
      <c r="T3546" s="122">
        <f t="shared" si="111"/>
        <v>61.111111111111114</v>
      </c>
    </row>
    <row r="3547" spans="1:20" x14ac:dyDescent="0.25">
      <c r="A3547" s="3">
        <v>2014</v>
      </c>
      <c r="B3547" s="2" t="s">
        <v>645</v>
      </c>
      <c r="C3547" s="1">
        <v>3557105</v>
      </c>
      <c r="D3547" s="4">
        <v>15</v>
      </c>
      <c r="E3547" s="6">
        <v>15</v>
      </c>
      <c r="F3547" s="39">
        <v>355710515</v>
      </c>
      <c r="G3547" s="39">
        <v>14</v>
      </c>
      <c r="H3547" s="39">
        <v>65</v>
      </c>
      <c r="I3547" s="132">
        <v>0.31335619999999986</v>
      </c>
      <c r="J3547" s="132">
        <v>2.5879800000000001E-2</v>
      </c>
      <c r="K3547" s="132">
        <v>0.28747639999999985</v>
      </c>
      <c r="L3547" s="133">
        <v>0</v>
      </c>
      <c r="M3547" s="132">
        <v>0.20998450000000002</v>
      </c>
      <c r="N3547" s="132">
        <v>7.1306399999999992E-2</v>
      </c>
      <c r="O3547" s="132">
        <v>2.06521E-2</v>
      </c>
      <c r="P3547" s="132">
        <v>4.6296999999999996E-3</v>
      </c>
      <c r="Q3547" s="140">
        <v>6</v>
      </c>
      <c r="R3547" s="134">
        <v>26</v>
      </c>
      <c r="S3547" s="122">
        <f t="shared" si="110"/>
        <v>17.721518987341771</v>
      </c>
      <c r="T3547" s="122">
        <f t="shared" si="111"/>
        <v>82.278481012658233</v>
      </c>
    </row>
    <row r="3548" spans="1:20" x14ac:dyDescent="0.25">
      <c r="A3548" s="3">
        <v>2014</v>
      </c>
      <c r="B3548" s="2" t="s">
        <v>645</v>
      </c>
      <c r="C3548" s="1">
        <v>3557105</v>
      </c>
      <c r="D3548" s="4">
        <v>15</v>
      </c>
      <c r="E3548" s="6">
        <v>18</v>
      </c>
      <c r="F3548" s="39">
        <v>355710518</v>
      </c>
      <c r="G3548" s="39">
        <v>16</v>
      </c>
      <c r="H3548" s="39">
        <v>2</v>
      </c>
      <c r="I3548" s="132">
        <v>0.30658349999999995</v>
      </c>
      <c r="J3548" s="132">
        <v>0.30612049999999996</v>
      </c>
      <c r="K3548" s="132">
        <v>4.6299999999999998E-4</v>
      </c>
      <c r="L3548" s="133">
        <v>0</v>
      </c>
      <c r="M3548" s="132">
        <v>0</v>
      </c>
      <c r="N3548" s="132">
        <v>0.10810189999999999</v>
      </c>
      <c r="O3548" s="132">
        <v>0.19848159999999992</v>
      </c>
      <c r="P3548" s="132">
        <v>0</v>
      </c>
      <c r="Q3548" s="140">
        <v>11</v>
      </c>
      <c r="R3548" s="134">
        <v>1</v>
      </c>
      <c r="S3548" s="122">
        <f t="shared" si="110"/>
        <v>88.888888888888886</v>
      </c>
      <c r="T3548" s="122">
        <f t="shared" si="111"/>
        <v>11.111111111111111</v>
      </c>
    </row>
    <row r="3549" spans="1:20" x14ac:dyDescent="0.25">
      <c r="A3549" s="3">
        <v>2014</v>
      </c>
      <c r="B3549" s="2" t="s">
        <v>646</v>
      </c>
      <c r="C3549" s="1">
        <v>3557154</v>
      </c>
      <c r="D3549" s="4">
        <v>19</v>
      </c>
      <c r="E3549" s="6">
        <v>19</v>
      </c>
      <c r="F3549" s="39">
        <v>355715419</v>
      </c>
      <c r="G3549" s="39">
        <v>4</v>
      </c>
      <c r="H3549" s="39">
        <v>15</v>
      </c>
      <c r="I3549" s="132">
        <v>2.4602699999999998E-2</v>
      </c>
      <c r="J3549" s="132">
        <v>1.7100600000000001E-2</v>
      </c>
      <c r="K3549" s="132">
        <v>7.5020999999999985E-3</v>
      </c>
      <c r="L3549" s="133">
        <v>0</v>
      </c>
      <c r="M3549" s="132">
        <v>6.4815000000000003E-3</v>
      </c>
      <c r="N3549" s="132">
        <v>7.4069999999999995E-4</v>
      </c>
      <c r="O3549" s="132">
        <v>1.7100600000000001E-2</v>
      </c>
      <c r="P3549" s="132">
        <v>0</v>
      </c>
      <c r="Q3549" s="140">
        <v>1</v>
      </c>
      <c r="R3549" s="134">
        <v>0</v>
      </c>
      <c r="S3549" s="122">
        <f t="shared" si="110"/>
        <v>21.052631578947366</v>
      </c>
      <c r="T3549" s="122">
        <f t="shared" si="111"/>
        <v>78.94736842105263</v>
      </c>
    </row>
    <row r="3550" spans="1:20" x14ac:dyDescent="0.25">
      <c r="A3550" s="3">
        <v>2013</v>
      </c>
      <c r="B3550" s="2" t="s">
        <v>2</v>
      </c>
      <c r="C3550" s="1">
        <v>3500105</v>
      </c>
      <c r="D3550" s="4">
        <v>21</v>
      </c>
      <c r="E3550" s="6">
        <v>21</v>
      </c>
      <c r="F3550" s="39">
        <v>350010521</v>
      </c>
      <c r="G3550" s="39">
        <v>1</v>
      </c>
      <c r="H3550" s="39">
        <v>30</v>
      </c>
      <c r="I3550" s="132">
        <v>0.12025019999999996</v>
      </c>
      <c r="J3550" s="132">
        <v>1.6666999999999999E-3</v>
      </c>
      <c r="K3550" s="132">
        <v>0.11858349999999997</v>
      </c>
      <c r="L3550" s="133">
        <v>0</v>
      </c>
      <c r="M3550" s="132">
        <v>0.10737029999999999</v>
      </c>
      <c r="N3550" s="132">
        <v>1.00623E-2</v>
      </c>
      <c r="O3550" s="132">
        <v>1.9954E-3</v>
      </c>
      <c r="P3550" s="132">
        <v>8.2220000000000004E-4</v>
      </c>
      <c r="Q3550" s="140">
        <v>0</v>
      </c>
      <c r="R3550" s="134">
        <v>19</v>
      </c>
      <c r="S3550" s="122">
        <f t="shared" si="110"/>
        <v>3.225806451612903</v>
      </c>
      <c r="T3550" s="122">
        <f t="shared" si="111"/>
        <v>96.774193548387103</v>
      </c>
    </row>
    <row r="3551" spans="1:20" x14ac:dyDescent="0.25">
      <c r="A3551" s="3">
        <v>2013</v>
      </c>
      <c r="B3551" s="2" t="s">
        <v>2</v>
      </c>
      <c r="C3551" s="1">
        <v>3500105</v>
      </c>
      <c r="D3551" s="4">
        <v>21</v>
      </c>
      <c r="E3551" s="6">
        <v>20</v>
      </c>
      <c r="F3551" s="39">
        <v>350010520</v>
      </c>
      <c r="G3551" s="39">
        <v>1</v>
      </c>
      <c r="H3551" s="39">
        <v>2</v>
      </c>
      <c r="I3551" s="132">
        <v>8.9189800000000014E-2</v>
      </c>
      <c r="J3551" s="132">
        <v>8.8888900000000007E-2</v>
      </c>
      <c r="K3551" s="132">
        <v>3.009E-4</v>
      </c>
      <c r="L3551" s="133">
        <v>0</v>
      </c>
      <c r="M3551" s="132">
        <v>0</v>
      </c>
      <c r="N3551" s="132">
        <v>8.91898E-2</v>
      </c>
      <c r="O3551" s="132">
        <v>0</v>
      </c>
      <c r="P3551" s="132">
        <v>0</v>
      </c>
      <c r="Q3551" s="140">
        <v>1</v>
      </c>
      <c r="R3551" s="134">
        <v>2</v>
      </c>
      <c r="S3551" s="122">
        <f t="shared" si="110"/>
        <v>33.333333333333329</v>
      </c>
      <c r="T3551" s="122">
        <f t="shared" si="111"/>
        <v>66.666666666666657</v>
      </c>
    </row>
    <row r="3552" spans="1:20" x14ac:dyDescent="0.25">
      <c r="A3552" s="3">
        <v>2013</v>
      </c>
      <c r="B3552" s="2" t="s">
        <v>3</v>
      </c>
      <c r="C3552" s="1">
        <v>3500204</v>
      </c>
      <c r="D3552" s="4">
        <v>16</v>
      </c>
      <c r="E3552" s="6">
        <v>16</v>
      </c>
      <c r="F3552" s="39">
        <v>350020416</v>
      </c>
      <c r="G3552" s="39">
        <v>5</v>
      </c>
      <c r="H3552" s="39">
        <v>43</v>
      </c>
      <c r="I3552" s="132">
        <v>0.26660299999999998</v>
      </c>
      <c r="J3552" s="132">
        <v>0.26253859999999996</v>
      </c>
      <c r="K3552" s="132">
        <v>4.064400000000001E-3</v>
      </c>
      <c r="L3552" s="133">
        <v>0</v>
      </c>
      <c r="M3552" s="132">
        <v>0</v>
      </c>
      <c r="N3552" s="132">
        <v>0</v>
      </c>
      <c r="O3552" s="132">
        <v>0.22603009999999998</v>
      </c>
      <c r="P3552" s="132">
        <v>4.0572900000000002E-2</v>
      </c>
      <c r="Q3552" s="140">
        <v>0</v>
      </c>
      <c r="R3552" s="134">
        <v>0</v>
      </c>
      <c r="S3552" s="122">
        <f t="shared" si="110"/>
        <v>10.416666666666668</v>
      </c>
      <c r="T3552" s="122">
        <f t="shared" si="111"/>
        <v>89.583333333333343</v>
      </c>
    </row>
    <row r="3553" spans="1:20" x14ac:dyDescent="0.25">
      <c r="A3553" s="3">
        <v>2013</v>
      </c>
      <c r="B3553" s="2" t="s">
        <v>4</v>
      </c>
      <c r="C3553" s="1">
        <v>3500303</v>
      </c>
      <c r="D3553" s="4">
        <v>9</v>
      </c>
      <c r="E3553" s="6">
        <v>9</v>
      </c>
      <c r="F3553" s="39">
        <v>35003039</v>
      </c>
      <c r="G3553" s="39">
        <v>132</v>
      </c>
      <c r="H3553" s="39">
        <v>28</v>
      </c>
      <c r="I3553" s="132">
        <v>1.3068494999999991</v>
      </c>
      <c r="J3553" s="132">
        <v>1.2779919999999991</v>
      </c>
      <c r="K3553" s="132">
        <v>2.8857499999999998E-2</v>
      </c>
      <c r="L3553" s="133">
        <v>4.283881278538812E-2</v>
      </c>
      <c r="M3553" s="132">
        <v>2.4166899999999998E-2</v>
      </c>
      <c r="N3553" s="132">
        <v>2.50446E-2</v>
      </c>
      <c r="O3553" s="132">
        <v>1.2509888999999992</v>
      </c>
      <c r="P3553" s="132">
        <v>6.6491000000000007E-3</v>
      </c>
      <c r="Q3553" s="140">
        <v>59</v>
      </c>
      <c r="R3553" s="134">
        <v>19</v>
      </c>
      <c r="S3553" s="122">
        <f t="shared" si="110"/>
        <v>82.5</v>
      </c>
      <c r="T3553" s="122">
        <f t="shared" si="111"/>
        <v>17.5</v>
      </c>
    </row>
    <row r="3554" spans="1:20" x14ac:dyDescent="0.25">
      <c r="A3554" s="3">
        <v>2013</v>
      </c>
      <c r="B3554" s="2" t="s">
        <v>5</v>
      </c>
      <c r="C3554" s="1">
        <v>3500402</v>
      </c>
      <c r="D3554" s="4">
        <v>9</v>
      </c>
      <c r="E3554" s="6">
        <v>9</v>
      </c>
      <c r="F3554" s="39">
        <v>35004029</v>
      </c>
      <c r="G3554" s="39">
        <v>7</v>
      </c>
      <c r="H3554" s="39">
        <v>0</v>
      </c>
      <c r="I3554" s="132">
        <v>1.8555099999999998E-2</v>
      </c>
      <c r="J3554" s="132">
        <v>1.8555099999999998E-2</v>
      </c>
      <c r="K3554" s="132">
        <v>0</v>
      </c>
      <c r="L3554" s="133">
        <v>0</v>
      </c>
      <c r="M3554" s="132">
        <v>0</v>
      </c>
      <c r="N3554" s="132">
        <v>0</v>
      </c>
      <c r="O3554" s="132">
        <v>1.8456699999999999E-2</v>
      </c>
      <c r="P3554" s="132">
        <v>9.8400000000000007E-5</v>
      </c>
      <c r="Q3554" s="140">
        <v>2</v>
      </c>
      <c r="R3554" s="134">
        <v>4</v>
      </c>
      <c r="S3554" s="122">
        <f t="shared" si="110"/>
        <v>100</v>
      </c>
      <c r="T3554" s="122">
        <f t="shared" si="111"/>
        <v>0</v>
      </c>
    </row>
    <row r="3555" spans="1:20" x14ac:dyDescent="0.25">
      <c r="A3555" s="3">
        <v>2013</v>
      </c>
      <c r="B3555" s="2" t="s">
        <v>5</v>
      </c>
      <c r="C3555" s="1">
        <v>3500402</v>
      </c>
      <c r="D3555" s="4">
        <v>9</v>
      </c>
      <c r="E3555" s="6">
        <v>4</v>
      </c>
      <c r="F3555" s="39">
        <v>35004024</v>
      </c>
      <c r="G3555" s="39">
        <v>1</v>
      </c>
      <c r="H3555" s="39">
        <v>0</v>
      </c>
      <c r="I3555" s="132">
        <v>4.6300000000000001E-5</v>
      </c>
      <c r="J3555" s="132">
        <v>4.6300000000000001E-5</v>
      </c>
      <c r="K3555" s="132">
        <v>0</v>
      </c>
      <c r="L3555" s="133">
        <v>0</v>
      </c>
      <c r="M3555" s="132">
        <v>0</v>
      </c>
      <c r="N3555" s="132">
        <v>0</v>
      </c>
      <c r="O3555" s="132">
        <v>4.6300000000000001E-5</v>
      </c>
      <c r="P3555" s="132">
        <v>0</v>
      </c>
      <c r="Q3555" s="140">
        <v>0</v>
      </c>
      <c r="R3555" s="134">
        <v>1</v>
      </c>
      <c r="S3555" s="122">
        <f t="shared" si="110"/>
        <v>100</v>
      </c>
      <c r="T3555" s="122">
        <f t="shared" si="111"/>
        <v>0</v>
      </c>
    </row>
    <row r="3556" spans="1:20" x14ac:dyDescent="0.25">
      <c r="A3556" s="3">
        <v>2013</v>
      </c>
      <c r="B3556" s="2" t="s">
        <v>6</v>
      </c>
      <c r="C3556" s="1">
        <v>3500501</v>
      </c>
      <c r="D3556" s="4">
        <v>9</v>
      </c>
      <c r="E3556" s="6">
        <v>9</v>
      </c>
      <c r="F3556" s="39">
        <v>35005019</v>
      </c>
      <c r="G3556" s="39">
        <v>10</v>
      </c>
      <c r="H3556" s="39">
        <v>6</v>
      </c>
      <c r="I3556" s="132">
        <v>9.1692999999999983E-3</v>
      </c>
      <c r="J3556" s="132">
        <v>5.6749999999999986E-3</v>
      </c>
      <c r="K3556" s="132">
        <v>3.4942999999999997E-3</v>
      </c>
      <c r="L3556" s="133">
        <v>0</v>
      </c>
      <c r="M3556" s="132">
        <v>0</v>
      </c>
      <c r="N3556" s="132">
        <v>2.8500000000000001E-3</v>
      </c>
      <c r="O3556" s="132">
        <v>2.3806000000000001E-3</v>
      </c>
      <c r="P3556" s="132">
        <v>3.9386999999999998E-3</v>
      </c>
      <c r="Q3556" s="140">
        <v>12</v>
      </c>
      <c r="R3556" s="134">
        <v>7</v>
      </c>
      <c r="S3556" s="122">
        <f t="shared" si="110"/>
        <v>62.5</v>
      </c>
      <c r="T3556" s="122">
        <f t="shared" si="111"/>
        <v>37.5</v>
      </c>
    </row>
    <row r="3557" spans="1:20" x14ac:dyDescent="0.25">
      <c r="A3557" s="3">
        <v>2013</v>
      </c>
      <c r="B3557" s="2" t="s">
        <v>7</v>
      </c>
      <c r="C3557" s="1">
        <v>3500550</v>
      </c>
      <c r="D3557" s="4">
        <v>17</v>
      </c>
      <c r="E3557" s="6">
        <v>17</v>
      </c>
      <c r="F3557" s="39">
        <v>350055017</v>
      </c>
      <c r="G3557" s="39">
        <v>8</v>
      </c>
      <c r="H3557" s="39">
        <v>7</v>
      </c>
      <c r="I3557" s="132">
        <v>0.2265317</v>
      </c>
      <c r="J3557" s="132">
        <v>0.19250920000000002</v>
      </c>
      <c r="K3557" s="132">
        <v>3.402249999999999E-2</v>
      </c>
      <c r="L3557" s="133">
        <v>0</v>
      </c>
      <c r="M3557" s="132">
        <v>2.8067599999999998E-2</v>
      </c>
      <c r="N3557" s="132">
        <v>0.1197778</v>
      </c>
      <c r="O3557" s="132">
        <v>7.2731400000000002E-2</v>
      </c>
      <c r="P3557" s="132">
        <v>5.9549E-3</v>
      </c>
      <c r="Q3557" s="140">
        <v>6</v>
      </c>
      <c r="R3557" s="134">
        <v>2</v>
      </c>
      <c r="S3557" s="122">
        <f t="shared" si="110"/>
        <v>53.333333333333336</v>
      </c>
      <c r="T3557" s="122">
        <f t="shared" si="111"/>
        <v>46.666666666666664</v>
      </c>
    </row>
    <row r="3558" spans="1:20" x14ac:dyDescent="0.25">
      <c r="A3558" s="3">
        <v>2013</v>
      </c>
      <c r="B3558" s="2" t="s">
        <v>8</v>
      </c>
      <c r="C3558" s="1">
        <v>3500600</v>
      </c>
      <c r="D3558" s="4">
        <v>5</v>
      </c>
      <c r="E3558" s="6">
        <v>5</v>
      </c>
      <c r="F3558" s="39">
        <v>35006005</v>
      </c>
      <c r="G3558" s="39">
        <v>0</v>
      </c>
      <c r="H3558" s="39">
        <v>4</v>
      </c>
      <c r="I3558" s="132">
        <v>1.9201000000000001E-3</v>
      </c>
      <c r="J3558" s="132">
        <v>0</v>
      </c>
      <c r="K3558" s="132">
        <v>1.9201000000000001E-3</v>
      </c>
      <c r="L3558" s="133">
        <v>0</v>
      </c>
      <c r="M3558" s="132">
        <v>0</v>
      </c>
      <c r="N3558" s="132">
        <v>0</v>
      </c>
      <c r="O3558" s="132">
        <v>0</v>
      </c>
      <c r="P3558" s="132">
        <v>1.9201000000000001E-3</v>
      </c>
      <c r="Q3558" s="140">
        <v>0</v>
      </c>
      <c r="R3558" s="134">
        <v>2</v>
      </c>
      <c r="S3558" s="122">
        <f t="shared" si="110"/>
        <v>0</v>
      </c>
      <c r="T3558" s="122">
        <f t="shared" si="111"/>
        <v>100</v>
      </c>
    </row>
    <row r="3559" spans="1:20" x14ac:dyDescent="0.25">
      <c r="A3559" s="3">
        <v>2013</v>
      </c>
      <c r="B3559" s="2" t="s">
        <v>9</v>
      </c>
      <c r="C3559" s="1">
        <v>3500709</v>
      </c>
      <c r="D3559" s="4">
        <v>13</v>
      </c>
      <c r="E3559" s="6">
        <v>13</v>
      </c>
      <c r="F3559" s="39">
        <v>350070913</v>
      </c>
      <c r="G3559" s="39">
        <v>1</v>
      </c>
      <c r="H3559" s="39">
        <v>32</v>
      </c>
      <c r="I3559" s="132">
        <v>0.32784430000000003</v>
      </c>
      <c r="J3559" s="132">
        <v>7.7159999999999998E-3</v>
      </c>
      <c r="K3559" s="132">
        <v>0.32012830000000003</v>
      </c>
      <c r="L3559" s="133">
        <v>0</v>
      </c>
      <c r="M3559" s="132">
        <v>0</v>
      </c>
      <c r="N3559" s="132">
        <v>0.31819420000000004</v>
      </c>
      <c r="O3559" s="132">
        <v>8.4566999999999993E-3</v>
      </c>
      <c r="P3559" s="132">
        <v>1.1934000000000003E-3</v>
      </c>
      <c r="Q3559" s="140">
        <v>2</v>
      </c>
      <c r="R3559" s="134">
        <v>1</v>
      </c>
      <c r="S3559" s="122">
        <f t="shared" si="110"/>
        <v>3.0303030303030303</v>
      </c>
      <c r="T3559" s="122">
        <f t="shared" si="111"/>
        <v>96.969696969696969</v>
      </c>
    </row>
    <row r="3560" spans="1:20" x14ac:dyDescent="0.25">
      <c r="A3560" s="3">
        <v>2013</v>
      </c>
      <c r="B3560" s="2" t="s">
        <v>9</v>
      </c>
      <c r="C3560" s="1">
        <v>3500709</v>
      </c>
      <c r="D3560" s="4">
        <v>13</v>
      </c>
      <c r="E3560" s="6">
        <v>16</v>
      </c>
      <c r="F3560" s="39">
        <v>350070916</v>
      </c>
      <c r="G3560" s="39">
        <v>0</v>
      </c>
      <c r="H3560" s="39">
        <v>0</v>
      </c>
      <c r="I3560" s="132">
        <v>0</v>
      </c>
      <c r="J3560" s="132">
        <v>0</v>
      </c>
      <c r="K3560" s="132">
        <v>0</v>
      </c>
      <c r="L3560" s="133">
        <v>0</v>
      </c>
      <c r="M3560" s="132">
        <v>0</v>
      </c>
      <c r="N3560" s="132">
        <v>0</v>
      </c>
      <c r="O3560" s="132">
        <v>0</v>
      </c>
      <c r="P3560" s="132">
        <v>0</v>
      </c>
      <c r="Q3560" s="140">
        <v>0</v>
      </c>
      <c r="R3560" s="134">
        <v>0</v>
      </c>
      <c r="S3560" s="122">
        <f t="shared" si="110"/>
        <v>0</v>
      </c>
      <c r="T3560" s="122">
        <f t="shared" si="111"/>
        <v>0</v>
      </c>
    </row>
    <row r="3561" spans="1:20" x14ac:dyDescent="0.25">
      <c r="A3561" s="3">
        <v>2013</v>
      </c>
      <c r="B3561" s="2" t="s">
        <v>9</v>
      </c>
      <c r="C3561" s="1">
        <v>3500709</v>
      </c>
      <c r="D3561" s="4">
        <v>13</v>
      </c>
      <c r="E3561" s="6">
        <v>17</v>
      </c>
      <c r="F3561" s="39">
        <v>350070917</v>
      </c>
      <c r="G3561" s="39">
        <v>4</v>
      </c>
      <c r="H3561" s="39">
        <v>0</v>
      </c>
      <c r="I3561" s="132">
        <v>4.2820000000000005E-4</v>
      </c>
      <c r="J3561" s="132">
        <v>4.2820000000000005E-4</v>
      </c>
      <c r="K3561" s="132">
        <v>0</v>
      </c>
      <c r="L3561" s="133">
        <v>0</v>
      </c>
      <c r="M3561" s="132">
        <v>0</v>
      </c>
      <c r="N3561" s="132">
        <v>0</v>
      </c>
      <c r="O3561" s="132">
        <v>3.704E-4</v>
      </c>
      <c r="P3561" s="132">
        <v>5.7799999999999995E-5</v>
      </c>
      <c r="Q3561" s="140">
        <v>0</v>
      </c>
      <c r="R3561" s="134">
        <v>1</v>
      </c>
      <c r="S3561" s="122">
        <f t="shared" si="110"/>
        <v>100</v>
      </c>
      <c r="T3561" s="122">
        <f t="shared" si="111"/>
        <v>0</v>
      </c>
    </row>
    <row r="3562" spans="1:20" x14ac:dyDescent="0.25">
      <c r="A3562" s="3">
        <v>2013</v>
      </c>
      <c r="B3562" s="2" t="s">
        <v>10</v>
      </c>
      <c r="C3562" s="1">
        <v>3500758</v>
      </c>
      <c r="D3562" s="4">
        <v>10</v>
      </c>
      <c r="E3562" s="6">
        <v>10</v>
      </c>
      <c r="F3562" s="39">
        <v>350075810</v>
      </c>
      <c r="G3562" s="39">
        <v>1</v>
      </c>
      <c r="H3562" s="39">
        <v>10</v>
      </c>
      <c r="I3562" s="132">
        <v>1.0738999999999999E-2</v>
      </c>
      <c r="J3562" s="132">
        <v>1.7359999999999999E-4</v>
      </c>
      <c r="K3562" s="132">
        <v>1.0565399999999999E-2</v>
      </c>
      <c r="L3562" s="133">
        <v>0</v>
      </c>
      <c r="M3562" s="132">
        <v>0</v>
      </c>
      <c r="N3562" s="132">
        <v>9.2600000000000001E-5</v>
      </c>
      <c r="O3562" s="132">
        <v>5.5672000000000004E-3</v>
      </c>
      <c r="P3562" s="132">
        <v>5.0791999999999999E-3</v>
      </c>
      <c r="Q3562" s="140">
        <v>7</v>
      </c>
      <c r="R3562" s="134">
        <v>14</v>
      </c>
      <c r="S3562" s="122">
        <f t="shared" si="110"/>
        <v>9.0909090909090917</v>
      </c>
      <c r="T3562" s="122">
        <f t="shared" si="111"/>
        <v>90.909090909090907</v>
      </c>
    </row>
    <row r="3563" spans="1:20" x14ac:dyDescent="0.25">
      <c r="A3563" s="3">
        <v>2013</v>
      </c>
      <c r="B3563" s="2" t="s">
        <v>11</v>
      </c>
      <c r="C3563" s="1">
        <v>3500808</v>
      </c>
      <c r="D3563" s="4">
        <v>21</v>
      </c>
      <c r="E3563" s="6">
        <v>21</v>
      </c>
      <c r="F3563" s="39">
        <v>350080821</v>
      </c>
      <c r="G3563" s="39">
        <v>0</v>
      </c>
      <c r="H3563" s="39">
        <v>5</v>
      </c>
      <c r="I3563" s="132">
        <v>6.8775999999999993E-3</v>
      </c>
      <c r="J3563" s="132">
        <v>0</v>
      </c>
      <c r="K3563" s="132">
        <v>6.8775999999999993E-3</v>
      </c>
      <c r="L3563" s="133">
        <v>0</v>
      </c>
      <c r="M3563" s="132">
        <v>6.6233999999999998E-3</v>
      </c>
      <c r="N3563" s="132">
        <v>0</v>
      </c>
      <c r="O3563" s="132">
        <v>0</v>
      </c>
      <c r="P3563" s="132">
        <v>2.542E-4</v>
      </c>
      <c r="Q3563" s="140">
        <v>0</v>
      </c>
      <c r="R3563" s="134">
        <v>0</v>
      </c>
      <c r="S3563" s="122">
        <f t="shared" si="110"/>
        <v>0</v>
      </c>
      <c r="T3563" s="122">
        <f t="shared" si="111"/>
        <v>100</v>
      </c>
    </row>
    <row r="3564" spans="1:20" x14ac:dyDescent="0.25">
      <c r="A3564" s="3">
        <v>2013</v>
      </c>
      <c r="B3564" s="2" t="s">
        <v>12</v>
      </c>
      <c r="C3564" s="1">
        <v>3500907</v>
      </c>
      <c r="D3564" s="4">
        <v>12</v>
      </c>
      <c r="E3564" s="6">
        <v>12</v>
      </c>
      <c r="F3564" s="39">
        <v>350090712</v>
      </c>
      <c r="G3564" s="39">
        <v>2</v>
      </c>
      <c r="H3564" s="39">
        <v>1</v>
      </c>
      <c r="I3564" s="132">
        <v>3.0347200000000001E-2</v>
      </c>
      <c r="J3564" s="132">
        <v>2.96528E-2</v>
      </c>
      <c r="K3564" s="132">
        <v>6.9439999999999997E-4</v>
      </c>
      <c r="L3564" s="133">
        <v>0</v>
      </c>
      <c r="M3564" s="132">
        <v>0</v>
      </c>
      <c r="N3564" s="132">
        <v>0</v>
      </c>
      <c r="O3564" s="132">
        <v>3.0347200000000001E-2</v>
      </c>
      <c r="P3564" s="132">
        <v>0</v>
      </c>
      <c r="Q3564" s="140">
        <v>0</v>
      </c>
      <c r="R3564" s="134">
        <v>0</v>
      </c>
      <c r="S3564" s="122">
        <f t="shared" si="110"/>
        <v>66.666666666666657</v>
      </c>
      <c r="T3564" s="122">
        <f t="shared" si="111"/>
        <v>33.333333333333329</v>
      </c>
    </row>
    <row r="3565" spans="1:20" x14ac:dyDescent="0.25">
      <c r="A3565" s="3">
        <v>2013</v>
      </c>
      <c r="B3565" s="2" t="s">
        <v>12</v>
      </c>
      <c r="C3565" s="1">
        <v>3500907</v>
      </c>
      <c r="D3565" s="4">
        <v>12</v>
      </c>
      <c r="E3565" s="6">
        <v>15</v>
      </c>
      <c r="F3565" s="39">
        <v>350090715</v>
      </c>
      <c r="G3565" s="39">
        <v>27</v>
      </c>
      <c r="H3565" s="39">
        <v>4</v>
      </c>
      <c r="I3565" s="132">
        <v>0.35819139999999988</v>
      </c>
      <c r="J3565" s="132">
        <v>0.34360809999999986</v>
      </c>
      <c r="K3565" s="132">
        <v>1.45833E-2</v>
      </c>
      <c r="L3565" s="133">
        <v>0</v>
      </c>
      <c r="M3565" s="132">
        <v>0</v>
      </c>
      <c r="N3565" s="132">
        <v>0</v>
      </c>
      <c r="O3565" s="132">
        <v>0.35627659999999983</v>
      </c>
      <c r="P3565" s="132">
        <v>1.9147999999999999E-3</v>
      </c>
      <c r="Q3565" s="140">
        <v>20</v>
      </c>
      <c r="R3565" s="134">
        <v>0</v>
      </c>
      <c r="S3565" s="122">
        <f t="shared" si="110"/>
        <v>87.096774193548384</v>
      </c>
      <c r="T3565" s="122">
        <f t="shared" si="111"/>
        <v>12.903225806451612</v>
      </c>
    </row>
    <row r="3566" spans="1:20" x14ac:dyDescent="0.25">
      <c r="A3566" s="3">
        <v>2013</v>
      </c>
      <c r="B3566" s="2" t="s">
        <v>13</v>
      </c>
      <c r="C3566" s="1">
        <v>3501004</v>
      </c>
      <c r="D3566" s="4">
        <v>4</v>
      </c>
      <c r="E3566" s="6">
        <v>4</v>
      </c>
      <c r="F3566" s="39">
        <v>35010044</v>
      </c>
      <c r="G3566" s="39">
        <v>19</v>
      </c>
      <c r="H3566" s="39">
        <v>9</v>
      </c>
      <c r="I3566" s="132">
        <v>9.9227399999999993E-2</v>
      </c>
      <c r="J3566" s="132">
        <v>6.7055900000000002E-2</v>
      </c>
      <c r="K3566" s="132">
        <v>3.2171499999999999E-2</v>
      </c>
      <c r="L3566" s="133">
        <v>1.7107432775240994E-3</v>
      </c>
      <c r="M3566" s="132">
        <v>4.5289400000000007E-2</v>
      </c>
      <c r="N3566" s="132">
        <v>3.6070000000000004E-4</v>
      </c>
      <c r="O3566" s="132">
        <v>5.2218000000000001E-2</v>
      </c>
      <c r="P3566" s="132">
        <v>1.3592999999999999E-3</v>
      </c>
      <c r="Q3566" s="140">
        <v>3</v>
      </c>
      <c r="R3566" s="134">
        <v>1</v>
      </c>
      <c r="S3566" s="122">
        <f t="shared" si="110"/>
        <v>67.857142857142861</v>
      </c>
      <c r="T3566" s="122">
        <f t="shared" si="111"/>
        <v>32.142857142857146</v>
      </c>
    </row>
    <row r="3567" spans="1:20" x14ac:dyDescent="0.25">
      <c r="A3567" s="3">
        <v>2013</v>
      </c>
      <c r="B3567" s="2" t="s">
        <v>13</v>
      </c>
      <c r="C3567" s="1">
        <v>3501004</v>
      </c>
      <c r="D3567" s="4">
        <v>4</v>
      </c>
      <c r="E3567" s="6">
        <v>8</v>
      </c>
      <c r="F3567" s="39">
        <v>35010048</v>
      </c>
      <c r="G3567" s="39">
        <v>35</v>
      </c>
      <c r="H3567" s="39">
        <v>2</v>
      </c>
      <c r="I3567" s="132">
        <v>0.15219629999999992</v>
      </c>
      <c r="J3567" s="132">
        <v>0.15206899999999993</v>
      </c>
      <c r="K3567" s="132">
        <v>1.273E-4</v>
      </c>
      <c r="L3567" s="133">
        <v>0</v>
      </c>
      <c r="M3567" s="132">
        <v>0</v>
      </c>
      <c r="N3567" s="132">
        <v>0</v>
      </c>
      <c r="O3567" s="132">
        <v>0.14947719999999998</v>
      </c>
      <c r="P3567" s="132">
        <v>2.7190999999999999E-3</v>
      </c>
      <c r="Q3567" s="140">
        <v>9</v>
      </c>
      <c r="R3567" s="134">
        <v>0</v>
      </c>
      <c r="S3567" s="122">
        <f t="shared" si="110"/>
        <v>94.594594594594597</v>
      </c>
      <c r="T3567" s="122">
        <f t="shared" si="111"/>
        <v>5.4054054054054053</v>
      </c>
    </row>
    <row r="3568" spans="1:20" x14ac:dyDescent="0.25">
      <c r="A3568" s="3">
        <v>2013</v>
      </c>
      <c r="B3568" s="2" t="s">
        <v>14</v>
      </c>
      <c r="C3568" s="1">
        <v>3501103</v>
      </c>
      <c r="D3568" s="4">
        <v>19</v>
      </c>
      <c r="E3568" s="6">
        <v>19</v>
      </c>
      <c r="F3568" s="39">
        <v>350110319</v>
      </c>
      <c r="G3568" s="39">
        <v>0</v>
      </c>
      <c r="H3568" s="39">
        <v>0</v>
      </c>
      <c r="I3568" s="132">
        <v>0</v>
      </c>
      <c r="J3568" s="132">
        <v>0</v>
      </c>
      <c r="K3568" s="132">
        <v>0</v>
      </c>
      <c r="L3568" s="133">
        <v>0</v>
      </c>
      <c r="M3568" s="132">
        <v>0</v>
      </c>
      <c r="N3568" s="132">
        <v>0</v>
      </c>
      <c r="O3568" s="132">
        <v>0</v>
      </c>
      <c r="P3568" s="132">
        <v>0</v>
      </c>
      <c r="Q3568" s="140">
        <v>0</v>
      </c>
      <c r="R3568" s="134">
        <v>1</v>
      </c>
      <c r="S3568" s="122">
        <f t="shared" si="110"/>
        <v>0</v>
      </c>
      <c r="T3568" s="122">
        <f t="shared" si="111"/>
        <v>0</v>
      </c>
    </row>
    <row r="3569" spans="1:20" x14ac:dyDescent="0.25">
      <c r="A3569" s="3">
        <v>2013</v>
      </c>
      <c r="B3569" s="2" t="s">
        <v>14</v>
      </c>
      <c r="C3569" s="1">
        <v>3501103</v>
      </c>
      <c r="D3569" s="4">
        <v>19</v>
      </c>
      <c r="E3569" s="6">
        <v>20</v>
      </c>
      <c r="F3569" s="39">
        <v>350110320</v>
      </c>
      <c r="G3569" s="39">
        <v>3</v>
      </c>
      <c r="H3569" s="39">
        <v>0</v>
      </c>
      <c r="I3569" s="132">
        <v>1.6666599999999997E-2</v>
      </c>
      <c r="J3569" s="132">
        <v>1.6666599999999997E-2</v>
      </c>
      <c r="K3569" s="132">
        <v>0</v>
      </c>
      <c r="L3569" s="133">
        <v>0</v>
      </c>
      <c r="M3569" s="132">
        <v>0</v>
      </c>
      <c r="N3569" s="132">
        <v>1.3888899999999999E-2</v>
      </c>
      <c r="O3569" s="132">
        <v>2.7777000000000001E-3</v>
      </c>
      <c r="P3569" s="132">
        <v>0</v>
      </c>
      <c r="Q3569" s="140">
        <v>2</v>
      </c>
      <c r="R3569" s="134">
        <v>0</v>
      </c>
      <c r="S3569" s="122">
        <f t="shared" si="110"/>
        <v>100</v>
      </c>
      <c r="T3569" s="122">
        <f t="shared" si="111"/>
        <v>0</v>
      </c>
    </row>
    <row r="3570" spans="1:20" x14ac:dyDescent="0.25">
      <c r="A3570" s="3">
        <v>2013</v>
      </c>
      <c r="B3570" s="2" t="s">
        <v>15</v>
      </c>
      <c r="C3570" s="1">
        <v>3501152</v>
      </c>
      <c r="D3570" s="4">
        <v>10</v>
      </c>
      <c r="E3570" s="6">
        <v>10</v>
      </c>
      <c r="F3570" s="39">
        <v>350115210</v>
      </c>
      <c r="G3570" s="39">
        <v>6</v>
      </c>
      <c r="H3570" s="39">
        <v>9</v>
      </c>
      <c r="I3570" s="132">
        <v>0.1168406</v>
      </c>
      <c r="J3570" s="132">
        <v>0.1096134</v>
      </c>
      <c r="K3570" s="132">
        <v>7.2271999999999996E-3</v>
      </c>
      <c r="L3570" s="133">
        <v>0</v>
      </c>
      <c r="M3570" s="132">
        <v>1.2E-2</v>
      </c>
      <c r="N3570" s="132">
        <v>0.1046844</v>
      </c>
      <c r="O3570" s="132">
        <v>0</v>
      </c>
      <c r="P3570" s="132">
        <v>1.562E-4</v>
      </c>
      <c r="Q3570" s="140">
        <v>8</v>
      </c>
      <c r="R3570" s="134">
        <v>37</v>
      </c>
      <c r="S3570" s="122">
        <f t="shared" si="110"/>
        <v>40</v>
      </c>
      <c r="T3570" s="122">
        <f t="shared" si="111"/>
        <v>60</v>
      </c>
    </row>
    <row r="3571" spans="1:20" x14ac:dyDescent="0.25">
      <c r="A3571" s="3">
        <v>2013</v>
      </c>
      <c r="B3571" s="2" t="s">
        <v>16</v>
      </c>
      <c r="C3571" s="1">
        <v>3501202</v>
      </c>
      <c r="D3571" s="4">
        <v>15</v>
      </c>
      <c r="E3571" s="6">
        <v>15</v>
      </c>
      <c r="F3571" s="39">
        <v>350120215</v>
      </c>
      <c r="G3571" s="39">
        <v>15</v>
      </c>
      <c r="H3571" s="39">
        <v>15</v>
      </c>
      <c r="I3571" s="132">
        <v>0.18227750000000004</v>
      </c>
      <c r="J3571" s="132">
        <v>0.14645230000000004</v>
      </c>
      <c r="K3571" s="132">
        <v>3.5825200000000001E-2</v>
      </c>
      <c r="L3571" s="133">
        <v>0</v>
      </c>
      <c r="M3571" s="132">
        <v>6.4732999999999995E-3</v>
      </c>
      <c r="N3571" s="132">
        <v>3.4700000000000003E-5</v>
      </c>
      <c r="O3571" s="132">
        <v>0.17480880000000001</v>
      </c>
      <c r="P3571" s="132">
        <v>9.6069999999999999E-4</v>
      </c>
      <c r="Q3571" s="140">
        <v>10</v>
      </c>
      <c r="R3571" s="134">
        <v>8</v>
      </c>
      <c r="S3571" s="122">
        <f t="shared" si="110"/>
        <v>50</v>
      </c>
      <c r="T3571" s="122">
        <f t="shared" si="111"/>
        <v>50</v>
      </c>
    </row>
    <row r="3572" spans="1:20" x14ac:dyDescent="0.25">
      <c r="A3572" s="3">
        <v>2013</v>
      </c>
      <c r="B3572" s="2" t="s">
        <v>17</v>
      </c>
      <c r="C3572" s="1">
        <v>3501301</v>
      </c>
      <c r="D3572" s="4">
        <v>21</v>
      </c>
      <c r="E3572" s="6">
        <v>21</v>
      </c>
      <c r="F3572" s="39">
        <v>350130121</v>
      </c>
      <c r="G3572" s="39">
        <v>1</v>
      </c>
      <c r="H3572" s="39">
        <v>8</v>
      </c>
      <c r="I3572" s="132">
        <v>9.5359999999999998E-4</v>
      </c>
      <c r="J3572" s="132">
        <v>6.9439999999999997E-4</v>
      </c>
      <c r="K3572" s="132">
        <v>2.5920000000000001E-4</v>
      </c>
      <c r="L3572" s="133">
        <v>0</v>
      </c>
      <c r="M3572" s="132">
        <v>4.6300000000000001E-5</v>
      </c>
      <c r="N3572" s="132">
        <v>0</v>
      </c>
      <c r="O3572" s="132">
        <v>7.5580000000000005E-4</v>
      </c>
      <c r="P3572" s="132">
        <v>1.515E-4</v>
      </c>
      <c r="Q3572" s="140">
        <v>3</v>
      </c>
      <c r="R3572" s="134">
        <v>1</v>
      </c>
      <c r="S3572" s="122">
        <f t="shared" si="110"/>
        <v>11.111111111111111</v>
      </c>
      <c r="T3572" s="122">
        <f t="shared" si="111"/>
        <v>88.888888888888886</v>
      </c>
    </row>
    <row r="3573" spans="1:20" x14ac:dyDescent="0.25">
      <c r="A3573" s="3">
        <v>2013</v>
      </c>
      <c r="B3573" s="2" t="s">
        <v>17</v>
      </c>
      <c r="C3573" s="1">
        <v>3501301</v>
      </c>
      <c r="D3573" s="4">
        <v>21</v>
      </c>
      <c r="E3573" s="6">
        <v>22</v>
      </c>
      <c r="F3573" s="39">
        <v>350130122</v>
      </c>
      <c r="G3573" s="39">
        <v>2</v>
      </c>
      <c r="H3573" s="39">
        <v>9</v>
      </c>
      <c r="I3573" s="132">
        <v>4.6063999999999992E-3</v>
      </c>
      <c r="J3573" s="132">
        <v>9.923E-4</v>
      </c>
      <c r="K3573" s="132">
        <v>3.6140999999999994E-3</v>
      </c>
      <c r="L3573" s="133">
        <v>0</v>
      </c>
      <c r="M3573" s="132">
        <v>0</v>
      </c>
      <c r="N3573" s="132">
        <v>2.3137000000000001E-3</v>
      </c>
      <c r="O3573" s="132">
        <v>0</v>
      </c>
      <c r="P3573" s="132">
        <v>2.2926999999999999E-3</v>
      </c>
      <c r="Q3573" s="140">
        <v>2</v>
      </c>
      <c r="R3573" s="134">
        <v>12</v>
      </c>
      <c r="S3573" s="122">
        <f t="shared" si="110"/>
        <v>18.181818181818183</v>
      </c>
      <c r="T3573" s="122">
        <f t="shared" si="111"/>
        <v>81.818181818181827</v>
      </c>
    </row>
    <row r="3574" spans="1:20" x14ac:dyDescent="0.25">
      <c r="A3574" s="3">
        <v>2013</v>
      </c>
      <c r="B3574" s="2" t="s">
        <v>18</v>
      </c>
      <c r="C3574" s="1">
        <v>3501400</v>
      </c>
      <c r="D3574" s="4">
        <v>20</v>
      </c>
      <c r="E3574" s="6">
        <v>20</v>
      </c>
      <c r="F3574" s="39">
        <v>350140020</v>
      </c>
      <c r="G3574" s="39">
        <v>4</v>
      </c>
      <c r="H3574" s="39">
        <v>4</v>
      </c>
      <c r="I3574" s="132">
        <v>2.2879100000000003E-2</v>
      </c>
      <c r="J3574" s="132">
        <v>1.1749900000000001E-2</v>
      </c>
      <c r="K3574" s="132">
        <v>1.1129200000000002E-2</v>
      </c>
      <c r="L3574" s="133">
        <v>0</v>
      </c>
      <c r="M3574" s="132">
        <v>5.9903000000000005E-3</v>
      </c>
      <c r="N3574" s="132">
        <v>0</v>
      </c>
      <c r="O3574" s="132">
        <v>1.64721E-2</v>
      </c>
      <c r="P3574" s="132">
        <v>4.1669999999999999E-4</v>
      </c>
      <c r="Q3574" s="140">
        <v>6</v>
      </c>
      <c r="R3574" s="134">
        <v>0</v>
      </c>
      <c r="S3574" s="122">
        <f t="shared" si="110"/>
        <v>50</v>
      </c>
      <c r="T3574" s="122">
        <f t="shared" si="111"/>
        <v>50</v>
      </c>
    </row>
    <row r="3575" spans="1:20" x14ac:dyDescent="0.25">
      <c r="A3575" s="3">
        <v>2013</v>
      </c>
      <c r="B3575" s="2" t="s">
        <v>19</v>
      </c>
      <c r="C3575" s="1">
        <v>3501509</v>
      </c>
      <c r="D3575" s="4">
        <v>17</v>
      </c>
      <c r="E3575" s="6">
        <v>17</v>
      </c>
      <c r="F3575" s="39">
        <v>350150917</v>
      </c>
      <c r="G3575" s="39">
        <v>7</v>
      </c>
      <c r="H3575" s="39">
        <v>1</v>
      </c>
      <c r="I3575" s="132">
        <v>8.0660399999999993E-2</v>
      </c>
      <c r="J3575" s="132">
        <v>7.9202099999999998E-2</v>
      </c>
      <c r="K3575" s="132">
        <v>1.4583E-3</v>
      </c>
      <c r="L3575" s="133">
        <v>0</v>
      </c>
      <c r="M3575" s="132">
        <v>0</v>
      </c>
      <c r="N3575" s="132">
        <v>0</v>
      </c>
      <c r="O3575" s="132">
        <v>8.0660399999999993E-2</v>
      </c>
      <c r="P3575" s="132">
        <v>0</v>
      </c>
      <c r="Q3575" s="140">
        <v>5</v>
      </c>
      <c r="R3575" s="134">
        <v>9</v>
      </c>
      <c r="S3575" s="122">
        <f t="shared" si="110"/>
        <v>87.5</v>
      </c>
      <c r="T3575" s="122">
        <f t="shared" si="111"/>
        <v>12.5</v>
      </c>
    </row>
    <row r="3576" spans="1:20" x14ac:dyDescent="0.25">
      <c r="A3576" s="3">
        <v>2013</v>
      </c>
      <c r="B3576" s="2" t="s">
        <v>20</v>
      </c>
      <c r="C3576" s="1">
        <v>3501608</v>
      </c>
      <c r="D3576" s="4">
        <v>5</v>
      </c>
      <c r="E3576" s="6">
        <v>5</v>
      </c>
      <c r="F3576" s="39">
        <v>35016085</v>
      </c>
      <c r="G3576" s="39">
        <v>38</v>
      </c>
      <c r="H3576" s="39">
        <v>200</v>
      </c>
      <c r="I3576" s="132">
        <v>2.5279210999999995</v>
      </c>
      <c r="J3576" s="132">
        <v>2.3910139999999993</v>
      </c>
      <c r="K3576" s="132">
        <v>0.13690709999999995</v>
      </c>
      <c r="L3576" s="133">
        <v>0</v>
      </c>
      <c r="M3576" s="132">
        <v>1.0703426</v>
      </c>
      <c r="N3576" s="132">
        <v>1.416073800000001</v>
      </c>
      <c r="O3576" s="132">
        <v>4.9160999999999996E-3</v>
      </c>
      <c r="P3576" s="132">
        <v>3.658860000000002E-2</v>
      </c>
      <c r="Q3576" s="140">
        <v>11</v>
      </c>
      <c r="R3576" s="134">
        <v>52</v>
      </c>
      <c r="S3576" s="122">
        <f t="shared" si="110"/>
        <v>15.966386554621847</v>
      </c>
      <c r="T3576" s="122">
        <f t="shared" si="111"/>
        <v>84.033613445378151</v>
      </c>
    </row>
    <row r="3577" spans="1:20" x14ac:dyDescent="0.25">
      <c r="A3577" s="3">
        <v>2013</v>
      </c>
      <c r="B3577" s="2" t="s">
        <v>21</v>
      </c>
      <c r="C3577" s="1">
        <v>3501707</v>
      </c>
      <c r="D3577" s="4">
        <v>9</v>
      </c>
      <c r="E3577" s="6">
        <v>9</v>
      </c>
      <c r="F3577" s="39">
        <v>35017079</v>
      </c>
      <c r="G3577" s="39">
        <v>8</v>
      </c>
      <c r="H3577" s="39">
        <v>19</v>
      </c>
      <c r="I3577" s="132">
        <v>0.2325141</v>
      </c>
      <c r="J3577" s="132">
        <v>9.5446199999999995E-2</v>
      </c>
      <c r="K3577" s="132">
        <v>0.13706790000000002</v>
      </c>
      <c r="L3577" s="133">
        <v>0</v>
      </c>
      <c r="M3577" s="132">
        <v>9.4131799999999974E-2</v>
      </c>
      <c r="N3577" s="132">
        <v>0.12865219999999999</v>
      </c>
      <c r="O3577" s="132">
        <v>6.1111000000000004E-3</v>
      </c>
      <c r="P3577" s="132">
        <v>3.6189999999999994E-3</v>
      </c>
      <c r="Q3577" s="140">
        <v>5</v>
      </c>
      <c r="R3577" s="134">
        <v>9</v>
      </c>
      <c r="S3577" s="122">
        <f t="shared" si="110"/>
        <v>29.629629629629626</v>
      </c>
      <c r="T3577" s="122">
        <f t="shared" si="111"/>
        <v>70.370370370370367</v>
      </c>
    </row>
    <row r="3578" spans="1:20" x14ac:dyDescent="0.25">
      <c r="A3578" s="3">
        <v>2013</v>
      </c>
      <c r="B3578" s="2" t="s">
        <v>22</v>
      </c>
      <c r="C3578" s="1">
        <v>3501806</v>
      </c>
      <c r="D3578" s="4">
        <v>15</v>
      </c>
      <c r="E3578" s="6">
        <v>15</v>
      </c>
      <c r="F3578" s="39">
        <v>350180615</v>
      </c>
      <c r="G3578" s="39">
        <v>6</v>
      </c>
      <c r="H3578" s="39">
        <v>5</v>
      </c>
      <c r="I3578" s="132">
        <v>2.2294499999999998E-2</v>
      </c>
      <c r="J3578" s="132">
        <v>2.1546699999999998E-2</v>
      </c>
      <c r="K3578" s="132">
        <v>7.4779999999999996E-4</v>
      </c>
      <c r="L3578" s="133">
        <v>0</v>
      </c>
      <c r="M3578" s="132">
        <v>0</v>
      </c>
      <c r="N3578" s="132">
        <v>0</v>
      </c>
      <c r="O3578" s="132">
        <v>2.1546699999999998E-2</v>
      </c>
      <c r="P3578" s="132">
        <v>7.4779999999999996E-4</v>
      </c>
      <c r="Q3578" s="140">
        <v>2</v>
      </c>
      <c r="R3578" s="134">
        <v>3</v>
      </c>
      <c r="S3578" s="122">
        <f t="shared" si="110"/>
        <v>54.54545454545454</v>
      </c>
      <c r="T3578" s="122">
        <f t="shared" si="111"/>
        <v>45.454545454545453</v>
      </c>
    </row>
    <row r="3579" spans="1:20" x14ac:dyDescent="0.25">
      <c r="A3579" s="3">
        <v>2013</v>
      </c>
      <c r="B3579" s="2" t="s">
        <v>23</v>
      </c>
      <c r="C3579" s="1">
        <v>3501905</v>
      </c>
      <c r="D3579" s="4">
        <v>5</v>
      </c>
      <c r="E3579" s="6">
        <v>5</v>
      </c>
      <c r="F3579" s="39">
        <v>35019055</v>
      </c>
      <c r="G3579" s="39">
        <v>99</v>
      </c>
      <c r="H3579" s="39">
        <v>115</v>
      </c>
      <c r="I3579" s="132">
        <v>0.54894359999999986</v>
      </c>
      <c r="J3579" s="132">
        <v>0.48081669999999982</v>
      </c>
      <c r="K3579" s="132">
        <v>6.8126900000000032E-2</v>
      </c>
      <c r="L3579" s="133">
        <v>0</v>
      </c>
      <c r="M3579" s="132">
        <v>0.20811879999999999</v>
      </c>
      <c r="N3579" s="132">
        <v>0.22002249999999995</v>
      </c>
      <c r="O3579" s="132">
        <v>5.7207700000000014E-2</v>
      </c>
      <c r="P3579" s="132">
        <v>6.3594600000000015E-2</v>
      </c>
      <c r="Q3579" s="140">
        <v>119</v>
      </c>
      <c r="R3579" s="134">
        <v>163</v>
      </c>
      <c r="S3579" s="122">
        <f t="shared" si="110"/>
        <v>46.261682242990652</v>
      </c>
      <c r="T3579" s="122">
        <f t="shared" si="111"/>
        <v>53.738317757009348</v>
      </c>
    </row>
    <row r="3580" spans="1:20" x14ac:dyDescent="0.25">
      <c r="A3580" s="3">
        <v>2013</v>
      </c>
      <c r="B3580" s="2" t="s">
        <v>23</v>
      </c>
      <c r="C3580" s="1">
        <v>3501905</v>
      </c>
      <c r="D3580" s="4">
        <v>5</v>
      </c>
      <c r="E3580" s="6">
        <v>9</v>
      </c>
      <c r="F3580" s="39">
        <v>35019059</v>
      </c>
      <c r="G3580" s="39">
        <v>3</v>
      </c>
      <c r="H3580" s="39">
        <v>1</v>
      </c>
      <c r="I3580" s="132">
        <v>9.9339999999999997E-4</v>
      </c>
      <c r="J3580" s="132">
        <v>9.703E-4</v>
      </c>
      <c r="K3580" s="132">
        <v>2.3099999999999999E-5</v>
      </c>
      <c r="L3580" s="133">
        <v>0</v>
      </c>
      <c r="M3580" s="132">
        <v>0</v>
      </c>
      <c r="N3580" s="132">
        <v>0</v>
      </c>
      <c r="O3580" s="132">
        <v>9.4720000000000004E-4</v>
      </c>
      <c r="P3580" s="132">
        <v>4.6199999999999998E-5</v>
      </c>
      <c r="Q3580" s="140">
        <v>13</v>
      </c>
      <c r="R3580" s="134">
        <v>2</v>
      </c>
      <c r="S3580" s="122">
        <f t="shared" si="110"/>
        <v>75</v>
      </c>
      <c r="T3580" s="122">
        <f t="shared" si="111"/>
        <v>25</v>
      </c>
    </row>
    <row r="3581" spans="1:20" x14ac:dyDescent="0.25">
      <c r="A3581" s="3">
        <v>2013</v>
      </c>
      <c r="B3581" s="2" t="s">
        <v>24</v>
      </c>
      <c r="C3581" s="1">
        <v>3502002</v>
      </c>
      <c r="D3581" s="4">
        <v>5</v>
      </c>
      <c r="E3581" s="6">
        <v>5</v>
      </c>
      <c r="F3581" s="39">
        <v>35020025</v>
      </c>
      <c r="G3581" s="39">
        <v>12</v>
      </c>
      <c r="H3581" s="39">
        <v>4</v>
      </c>
      <c r="I3581" s="132">
        <v>0.15760960000000004</v>
      </c>
      <c r="J3581" s="132">
        <v>0.15319990000000006</v>
      </c>
      <c r="K3581" s="132">
        <v>4.4097000000000008E-3</v>
      </c>
      <c r="L3581" s="133">
        <v>0</v>
      </c>
      <c r="M3581" s="132">
        <v>0</v>
      </c>
      <c r="N3581" s="132">
        <v>0.12725690000000001</v>
      </c>
      <c r="O3581" s="132">
        <v>2.8454599999999997E-2</v>
      </c>
      <c r="P3581" s="132">
        <v>1.8981E-3</v>
      </c>
      <c r="Q3581" s="140">
        <v>13</v>
      </c>
      <c r="R3581" s="134">
        <v>3</v>
      </c>
      <c r="S3581" s="122">
        <f t="shared" si="110"/>
        <v>75</v>
      </c>
      <c r="T3581" s="122">
        <f t="shared" si="111"/>
        <v>25</v>
      </c>
    </row>
    <row r="3582" spans="1:20" x14ac:dyDescent="0.25">
      <c r="A3582" s="3">
        <v>2013</v>
      </c>
      <c r="B3582" s="2" t="s">
        <v>24</v>
      </c>
      <c r="C3582" s="1">
        <v>3502002</v>
      </c>
      <c r="D3582" s="4">
        <v>5</v>
      </c>
      <c r="E3582" s="6">
        <v>9</v>
      </c>
      <c r="F3582" s="39">
        <v>35020029</v>
      </c>
      <c r="G3582" s="39">
        <v>1</v>
      </c>
      <c r="H3582" s="39">
        <v>2</v>
      </c>
      <c r="I3582" s="132">
        <v>1.05904E-2</v>
      </c>
      <c r="J3582" s="132">
        <v>2.0255E-3</v>
      </c>
      <c r="K3582" s="132">
        <v>8.5649000000000003E-3</v>
      </c>
      <c r="L3582" s="133">
        <v>0</v>
      </c>
      <c r="M3582" s="132">
        <v>0</v>
      </c>
      <c r="N3582" s="132">
        <v>8.5649000000000003E-3</v>
      </c>
      <c r="O3582" s="132">
        <v>0</v>
      </c>
      <c r="P3582" s="132">
        <v>2.0255E-3</v>
      </c>
      <c r="Q3582" s="140">
        <v>4</v>
      </c>
      <c r="R3582" s="134">
        <v>1</v>
      </c>
      <c r="S3582" s="122">
        <f t="shared" si="110"/>
        <v>33.333333333333329</v>
      </c>
      <c r="T3582" s="122">
        <f t="shared" si="111"/>
        <v>66.666666666666657</v>
      </c>
    </row>
    <row r="3583" spans="1:20" x14ac:dyDescent="0.25">
      <c r="A3583" s="3">
        <v>2013</v>
      </c>
      <c r="B3583" s="2" t="s">
        <v>24</v>
      </c>
      <c r="C3583" s="1">
        <v>3502002</v>
      </c>
      <c r="D3583" s="4">
        <v>5</v>
      </c>
      <c r="E3583" s="6">
        <v>13</v>
      </c>
      <c r="F3583" s="39">
        <v>350200213</v>
      </c>
      <c r="G3583" s="39">
        <v>1</v>
      </c>
      <c r="H3583" s="39">
        <v>2</v>
      </c>
      <c r="I3583" s="132">
        <v>2.8357E-3</v>
      </c>
      <c r="J3583" s="132">
        <v>2.7778E-3</v>
      </c>
      <c r="K3583" s="132">
        <v>5.7899999999999998E-5</v>
      </c>
      <c r="L3583" s="133">
        <v>0</v>
      </c>
      <c r="M3583" s="132">
        <v>0</v>
      </c>
      <c r="N3583" s="132">
        <v>0</v>
      </c>
      <c r="O3583" s="132">
        <v>2.7778E-3</v>
      </c>
      <c r="P3583" s="132">
        <v>5.7899999999999998E-5</v>
      </c>
      <c r="Q3583" s="140">
        <v>0</v>
      </c>
      <c r="R3583" s="134">
        <v>0</v>
      </c>
      <c r="S3583" s="122">
        <f t="shared" si="110"/>
        <v>33.333333333333329</v>
      </c>
      <c r="T3583" s="122">
        <f t="shared" si="111"/>
        <v>66.666666666666657</v>
      </c>
    </row>
    <row r="3584" spans="1:20" x14ac:dyDescent="0.25">
      <c r="A3584" s="3">
        <v>2013</v>
      </c>
      <c r="B3584" s="2" t="s">
        <v>25</v>
      </c>
      <c r="C3584" s="1">
        <v>3502101</v>
      </c>
      <c r="D3584" s="4">
        <v>19</v>
      </c>
      <c r="E3584" s="6">
        <v>19</v>
      </c>
      <c r="F3584" s="39">
        <v>350210119</v>
      </c>
      <c r="G3584" s="39">
        <v>6</v>
      </c>
      <c r="H3584" s="39">
        <v>50</v>
      </c>
      <c r="I3584" s="132">
        <v>2.2449276999999999</v>
      </c>
      <c r="J3584" s="132">
        <v>2.1076504999999996</v>
      </c>
      <c r="K3584" s="132">
        <v>0.13727720000000002</v>
      </c>
      <c r="L3584" s="133">
        <v>0</v>
      </c>
      <c r="M3584" s="132">
        <v>2.1005999999999998E-3</v>
      </c>
      <c r="N3584" s="132">
        <v>0.23551149999999998</v>
      </c>
      <c r="O3584" s="132">
        <v>1.9965393999999999</v>
      </c>
      <c r="P3584" s="132">
        <v>1.0776200000000005E-2</v>
      </c>
      <c r="Q3584" s="140">
        <v>1</v>
      </c>
      <c r="R3584" s="134">
        <v>16</v>
      </c>
      <c r="S3584" s="122">
        <f t="shared" si="110"/>
        <v>10.714285714285714</v>
      </c>
      <c r="T3584" s="122">
        <f t="shared" si="111"/>
        <v>89.285714285714292</v>
      </c>
    </row>
    <row r="3585" spans="1:20" x14ac:dyDescent="0.25">
      <c r="A3585" s="3">
        <v>2013</v>
      </c>
      <c r="B3585" s="2" t="s">
        <v>26</v>
      </c>
      <c r="C3585" s="1">
        <v>3502200</v>
      </c>
      <c r="D3585" s="4">
        <v>14</v>
      </c>
      <c r="E3585" s="6">
        <v>14</v>
      </c>
      <c r="F3585" s="39">
        <v>350220014</v>
      </c>
      <c r="G3585" s="39">
        <v>48</v>
      </c>
      <c r="H3585" s="39">
        <v>10</v>
      </c>
      <c r="I3585" s="132">
        <v>0.42300430000000011</v>
      </c>
      <c r="J3585" s="132">
        <v>0.41946850000000013</v>
      </c>
      <c r="K3585" s="132">
        <v>3.5357999999999991E-3</v>
      </c>
      <c r="L3585" s="133">
        <v>9.702755580923389E-2</v>
      </c>
      <c r="M3585" s="132">
        <v>0</v>
      </c>
      <c r="N3585" s="132">
        <v>9.1678300000000004E-2</v>
      </c>
      <c r="O3585" s="132">
        <v>0.33125089999999996</v>
      </c>
      <c r="P3585" s="132">
        <v>7.5100000000000023E-5</v>
      </c>
      <c r="Q3585" s="140">
        <v>37</v>
      </c>
      <c r="R3585" s="134">
        <v>4</v>
      </c>
      <c r="S3585" s="122">
        <f t="shared" si="110"/>
        <v>82.758620689655174</v>
      </c>
      <c r="T3585" s="122">
        <f t="shared" si="111"/>
        <v>17.241379310344829</v>
      </c>
    </row>
    <row r="3586" spans="1:20" x14ac:dyDescent="0.25">
      <c r="A3586" s="3">
        <v>2013</v>
      </c>
      <c r="B3586" s="2" t="s">
        <v>27</v>
      </c>
      <c r="C3586" s="1">
        <v>3502309</v>
      </c>
      <c r="D3586" s="4">
        <v>10</v>
      </c>
      <c r="E3586" s="6">
        <v>10</v>
      </c>
      <c r="F3586" s="39">
        <v>350230910</v>
      </c>
      <c r="G3586" s="39">
        <v>7</v>
      </c>
      <c r="H3586" s="39">
        <v>3</v>
      </c>
      <c r="I3586" s="132">
        <v>0.13229519999999997</v>
      </c>
      <c r="J3586" s="132">
        <v>0.13124889999999997</v>
      </c>
      <c r="K3586" s="132">
        <v>1.0463E-3</v>
      </c>
      <c r="L3586" s="133">
        <v>0</v>
      </c>
      <c r="M3586" s="132">
        <v>0</v>
      </c>
      <c r="N3586" s="132">
        <v>0</v>
      </c>
      <c r="O3586" s="132">
        <v>0.11534259999999999</v>
      </c>
      <c r="P3586" s="132">
        <v>1.6952599999999998E-2</v>
      </c>
      <c r="Q3586" s="140">
        <v>5</v>
      </c>
      <c r="R3586" s="134">
        <v>17</v>
      </c>
      <c r="S3586" s="122">
        <f t="shared" si="110"/>
        <v>70</v>
      </c>
      <c r="T3586" s="122">
        <f t="shared" si="111"/>
        <v>30</v>
      </c>
    </row>
    <row r="3587" spans="1:20" x14ac:dyDescent="0.25">
      <c r="A3587" s="3">
        <v>2013</v>
      </c>
      <c r="B3587" s="2" t="s">
        <v>27</v>
      </c>
      <c r="C3587" s="1">
        <v>3502309</v>
      </c>
      <c r="D3587" s="4">
        <v>10</v>
      </c>
      <c r="E3587" s="6">
        <v>5</v>
      </c>
      <c r="F3587" s="39">
        <v>35023095</v>
      </c>
      <c r="G3587" s="39">
        <v>10</v>
      </c>
      <c r="H3587" s="39">
        <v>1</v>
      </c>
      <c r="I3587" s="132">
        <v>3.0108000000000005E-3</v>
      </c>
      <c r="J3587" s="132">
        <v>2.9066000000000005E-3</v>
      </c>
      <c r="K3587" s="132">
        <v>1.042E-4</v>
      </c>
      <c r="L3587" s="133">
        <v>0</v>
      </c>
      <c r="M3587" s="132">
        <v>0</v>
      </c>
      <c r="N3587" s="132">
        <v>0</v>
      </c>
      <c r="O3587" s="132">
        <v>2.9066000000000005E-3</v>
      </c>
      <c r="P3587" s="132">
        <v>1.042E-4</v>
      </c>
      <c r="Q3587" s="140">
        <v>0</v>
      </c>
      <c r="R3587" s="134">
        <v>0</v>
      </c>
      <c r="S3587" s="122">
        <f t="shared" ref="S3587:S3650" si="112">IFERROR(((G3587)/(SUM($G3587:$H3587)))*100,0)</f>
        <v>90.909090909090907</v>
      </c>
      <c r="T3587" s="122">
        <f t="shared" ref="T3587:T3650" si="113">IFERROR(((H3587)/(SUM($G3587:$H3587)))*100,0)</f>
        <v>9.0909090909090917</v>
      </c>
    </row>
    <row r="3588" spans="1:20" x14ac:dyDescent="0.25">
      <c r="A3588" s="3">
        <v>2013</v>
      </c>
      <c r="B3588" s="2" t="s">
        <v>28</v>
      </c>
      <c r="C3588" s="1">
        <v>3502408</v>
      </c>
      <c r="D3588" s="4">
        <v>22</v>
      </c>
      <c r="E3588" s="6">
        <v>22</v>
      </c>
      <c r="F3588" s="39">
        <v>350240822</v>
      </c>
      <c r="G3588" s="39">
        <v>3</v>
      </c>
      <c r="H3588" s="39">
        <v>10</v>
      </c>
      <c r="I3588" s="132">
        <v>0.28964440000000008</v>
      </c>
      <c r="J3588" s="132">
        <v>0.28096880000000007</v>
      </c>
      <c r="K3588" s="132">
        <v>8.6756000000000003E-3</v>
      </c>
      <c r="L3588" s="133">
        <v>0</v>
      </c>
      <c r="M3588" s="132">
        <v>7.4467999999999999E-3</v>
      </c>
      <c r="N3588" s="132">
        <v>0.28167620000000004</v>
      </c>
      <c r="O3588" s="132">
        <v>1.6370000000000002E-4</v>
      </c>
      <c r="P3588" s="132">
        <v>3.5770000000000002E-4</v>
      </c>
      <c r="Q3588" s="140">
        <v>0</v>
      </c>
      <c r="R3588" s="134">
        <v>1</v>
      </c>
      <c r="S3588" s="122">
        <f t="shared" si="112"/>
        <v>23.076923076923077</v>
      </c>
      <c r="T3588" s="122">
        <f t="shared" si="113"/>
        <v>76.923076923076934</v>
      </c>
    </row>
    <row r="3589" spans="1:20" x14ac:dyDescent="0.25">
      <c r="A3589" s="3">
        <v>2013</v>
      </c>
      <c r="B3589" s="2" t="s">
        <v>29</v>
      </c>
      <c r="C3589" s="1">
        <v>3502507</v>
      </c>
      <c r="D3589" s="4">
        <v>2</v>
      </c>
      <c r="E3589" s="6">
        <v>2</v>
      </c>
      <c r="F3589" s="39">
        <v>35025072</v>
      </c>
      <c r="G3589" s="39">
        <v>6</v>
      </c>
      <c r="H3589" s="39">
        <v>6</v>
      </c>
      <c r="I3589" s="132">
        <v>9.0488999999999986E-3</v>
      </c>
      <c r="J3589" s="132">
        <v>5.3206E-3</v>
      </c>
      <c r="K3589" s="132">
        <v>3.7282999999999995E-3</v>
      </c>
      <c r="L3589" s="133">
        <v>8.1439878234398785E-2</v>
      </c>
      <c r="M3589" s="132">
        <v>0</v>
      </c>
      <c r="N3589" s="132">
        <v>0</v>
      </c>
      <c r="O3589" s="132">
        <v>5.8107999999999996E-3</v>
      </c>
      <c r="P3589" s="132">
        <v>3.2380999999999998E-3</v>
      </c>
      <c r="Q3589" s="140">
        <v>8</v>
      </c>
      <c r="R3589" s="134">
        <v>24</v>
      </c>
      <c r="S3589" s="122">
        <f t="shared" si="112"/>
        <v>50</v>
      </c>
      <c r="T3589" s="122">
        <f t="shared" si="113"/>
        <v>50</v>
      </c>
    </row>
    <row r="3590" spans="1:20" x14ac:dyDescent="0.25">
      <c r="A3590" s="3">
        <v>2013</v>
      </c>
      <c r="B3590" s="2" t="s">
        <v>30</v>
      </c>
      <c r="C3590" s="1">
        <v>3502606</v>
      </c>
      <c r="D3590" s="4">
        <v>18</v>
      </c>
      <c r="E3590" s="6">
        <v>18</v>
      </c>
      <c r="F3590" s="39">
        <v>350260618</v>
      </c>
      <c r="G3590" s="39">
        <v>10</v>
      </c>
      <c r="H3590" s="39">
        <v>12</v>
      </c>
      <c r="I3590" s="132">
        <v>1.8462900000000001E-2</v>
      </c>
      <c r="J3590" s="132">
        <v>3.7675E-3</v>
      </c>
      <c r="K3590" s="132">
        <v>1.4695400000000001E-2</v>
      </c>
      <c r="L3590" s="133">
        <v>0</v>
      </c>
      <c r="M3590" s="132">
        <v>1.3430000000000001E-4</v>
      </c>
      <c r="N3590" s="132">
        <v>0</v>
      </c>
      <c r="O3590" s="132">
        <v>9.5509000000000028E-3</v>
      </c>
      <c r="P3590" s="132">
        <v>8.7777000000000011E-3</v>
      </c>
      <c r="Q3590" s="140">
        <v>0</v>
      </c>
      <c r="R3590" s="134">
        <v>0</v>
      </c>
      <c r="S3590" s="122">
        <f t="shared" si="112"/>
        <v>45.454545454545453</v>
      </c>
      <c r="T3590" s="122">
        <f t="shared" si="113"/>
        <v>54.54545454545454</v>
      </c>
    </row>
    <row r="3591" spans="1:20" x14ac:dyDescent="0.25">
      <c r="A3591" s="3">
        <v>2013</v>
      </c>
      <c r="B3591" s="2" t="s">
        <v>31</v>
      </c>
      <c r="C3591" s="1">
        <v>3502705</v>
      </c>
      <c r="D3591" s="4">
        <v>11</v>
      </c>
      <c r="E3591" s="6">
        <v>11</v>
      </c>
      <c r="F3591" s="39">
        <v>350270511</v>
      </c>
      <c r="G3591" s="39">
        <v>26</v>
      </c>
      <c r="H3591" s="39">
        <v>0</v>
      </c>
      <c r="I3591" s="132">
        <v>2.5789099999999995E-2</v>
      </c>
      <c r="J3591" s="132">
        <v>2.5789099999999995E-2</v>
      </c>
      <c r="K3591" s="132">
        <v>0</v>
      </c>
      <c r="L3591" s="133">
        <v>0</v>
      </c>
      <c r="M3591" s="132">
        <v>0</v>
      </c>
      <c r="N3591" s="132">
        <v>2.5000000000000001E-2</v>
      </c>
      <c r="O3591" s="132">
        <v>7.1969999999999977E-4</v>
      </c>
      <c r="P3591" s="132">
        <v>6.9400000000000006E-5</v>
      </c>
      <c r="Q3591" s="140">
        <v>4</v>
      </c>
      <c r="R3591" s="134">
        <v>9</v>
      </c>
      <c r="S3591" s="122">
        <f t="shared" si="112"/>
        <v>100</v>
      </c>
      <c r="T3591" s="122">
        <f t="shared" si="113"/>
        <v>0</v>
      </c>
    </row>
    <row r="3592" spans="1:20" x14ac:dyDescent="0.25">
      <c r="A3592" s="3">
        <v>2013</v>
      </c>
      <c r="B3592" s="2" t="s">
        <v>31</v>
      </c>
      <c r="C3592" s="1">
        <v>3502705</v>
      </c>
      <c r="D3592" s="4">
        <v>11</v>
      </c>
      <c r="E3592" s="6">
        <v>14</v>
      </c>
      <c r="F3592" s="39">
        <v>350270514</v>
      </c>
      <c r="G3592" s="39">
        <v>31</v>
      </c>
      <c r="H3592" s="39">
        <v>0</v>
      </c>
      <c r="I3592" s="132">
        <v>5.5657999999999992E-3</v>
      </c>
      <c r="J3592" s="132">
        <v>5.5657999999999992E-3</v>
      </c>
      <c r="K3592" s="132">
        <v>0</v>
      </c>
      <c r="L3592" s="133">
        <v>0</v>
      </c>
      <c r="M3592" s="132">
        <v>0</v>
      </c>
      <c r="N3592" s="132">
        <v>0</v>
      </c>
      <c r="O3592" s="132">
        <v>5.5657999999999992E-3</v>
      </c>
      <c r="P3592" s="132">
        <v>0</v>
      </c>
      <c r="Q3592" s="140">
        <v>3</v>
      </c>
      <c r="R3592" s="134">
        <v>0</v>
      </c>
      <c r="S3592" s="122">
        <f t="shared" si="112"/>
        <v>100</v>
      </c>
      <c r="T3592" s="122">
        <f t="shared" si="113"/>
        <v>0</v>
      </c>
    </row>
    <row r="3593" spans="1:20" x14ac:dyDescent="0.25">
      <c r="A3593" s="3">
        <v>2013</v>
      </c>
      <c r="B3593" s="2" t="s">
        <v>32</v>
      </c>
      <c r="C3593" s="1">
        <v>3502754</v>
      </c>
      <c r="D3593" s="4">
        <v>10</v>
      </c>
      <c r="E3593" s="6">
        <v>10</v>
      </c>
      <c r="F3593" s="39">
        <v>350275410</v>
      </c>
      <c r="G3593" s="39">
        <v>18</v>
      </c>
      <c r="H3593" s="39">
        <v>42</v>
      </c>
      <c r="I3593" s="132">
        <v>0.28597710000000004</v>
      </c>
      <c r="J3593" s="132">
        <v>0.27255660000000004</v>
      </c>
      <c r="K3593" s="132">
        <v>1.3420500000000005E-2</v>
      </c>
      <c r="L3593" s="133">
        <v>0</v>
      </c>
      <c r="M3593" s="132">
        <v>5.9063900000000003E-2</v>
      </c>
      <c r="N3593" s="132">
        <v>0.17176569999999997</v>
      </c>
      <c r="O3593" s="132">
        <v>5.5323999999999998E-3</v>
      </c>
      <c r="P3593" s="132">
        <v>4.9615099999999988E-2</v>
      </c>
      <c r="Q3593" s="140">
        <v>41</v>
      </c>
      <c r="R3593" s="134">
        <v>59</v>
      </c>
      <c r="S3593" s="122">
        <f t="shared" si="112"/>
        <v>30</v>
      </c>
      <c r="T3593" s="122">
        <f t="shared" si="113"/>
        <v>70</v>
      </c>
    </row>
    <row r="3594" spans="1:20" x14ac:dyDescent="0.25">
      <c r="A3594" s="3">
        <v>2013</v>
      </c>
      <c r="B3594" s="2" t="s">
        <v>33</v>
      </c>
      <c r="C3594" s="1">
        <v>3502804</v>
      </c>
      <c r="D3594" s="4">
        <v>19</v>
      </c>
      <c r="E3594" s="6">
        <v>19</v>
      </c>
      <c r="F3594" s="39">
        <v>350280419</v>
      </c>
      <c r="G3594" s="39">
        <v>34</v>
      </c>
      <c r="H3594" s="39">
        <v>117</v>
      </c>
      <c r="I3594" s="132">
        <v>1.4398640000000009</v>
      </c>
      <c r="J3594" s="132">
        <v>0.93317569999999994</v>
      </c>
      <c r="K3594" s="132">
        <v>0.50668830000000087</v>
      </c>
      <c r="L3594" s="133">
        <v>0</v>
      </c>
      <c r="M3594" s="132">
        <v>0.25041089999999999</v>
      </c>
      <c r="N3594" s="132">
        <v>1.0958724000000009</v>
      </c>
      <c r="O3594" s="132">
        <v>4.19951E-2</v>
      </c>
      <c r="P3594" s="132">
        <v>5.1585600000000023E-2</v>
      </c>
      <c r="Q3594" s="140">
        <v>6</v>
      </c>
      <c r="R3594" s="134">
        <v>18</v>
      </c>
      <c r="S3594" s="122">
        <f t="shared" si="112"/>
        <v>22.516556291390728</v>
      </c>
      <c r="T3594" s="122">
        <f t="shared" si="113"/>
        <v>77.483443708609272</v>
      </c>
    </row>
    <row r="3595" spans="1:20" x14ac:dyDescent="0.25">
      <c r="A3595" s="3">
        <v>2013</v>
      </c>
      <c r="B3595" s="2" t="s">
        <v>33</v>
      </c>
      <c r="C3595" s="1">
        <v>3502804</v>
      </c>
      <c r="D3595" s="4">
        <v>19</v>
      </c>
      <c r="E3595" s="6">
        <v>20</v>
      </c>
      <c r="F3595" s="39">
        <v>350280420</v>
      </c>
      <c r="G3595" s="39">
        <v>0</v>
      </c>
      <c r="H3595" s="39">
        <v>0</v>
      </c>
      <c r="I3595" s="132">
        <v>0</v>
      </c>
      <c r="J3595" s="132">
        <v>0</v>
      </c>
      <c r="K3595" s="132">
        <v>0</v>
      </c>
      <c r="L3595" s="133">
        <v>0</v>
      </c>
      <c r="M3595" s="132">
        <v>0</v>
      </c>
      <c r="N3595" s="132">
        <v>0</v>
      </c>
      <c r="O3595" s="132">
        <v>0</v>
      </c>
      <c r="P3595" s="132">
        <v>0</v>
      </c>
      <c r="Q3595" s="140">
        <v>0</v>
      </c>
      <c r="R3595" s="134">
        <v>0</v>
      </c>
      <c r="S3595" s="122">
        <f t="shared" si="112"/>
        <v>0</v>
      </c>
      <c r="T3595" s="122">
        <f t="shared" si="113"/>
        <v>0</v>
      </c>
    </row>
    <row r="3596" spans="1:20" x14ac:dyDescent="0.25">
      <c r="A3596" s="3">
        <v>2013</v>
      </c>
      <c r="B3596" s="2" t="s">
        <v>34</v>
      </c>
      <c r="C3596" s="1">
        <v>3502903</v>
      </c>
      <c r="D3596" s="4">
        <v>10</v>
      </c>
      <c r="E3596" s="6">
        <v>10</v>
      </c>
      <c r="F3596" s="39">
        <v>350290310</v>
      </c>
      <c r="G3596" s="39">
        <v>14</v>
      </c>
      <c r="H3596" s="39">
        <v>28</v>
      </c>
      <c r="I3596" s="132">
        <v>1.6472600000000004E-2</v>
      </c>
      <c r="J3596" s="132">
        <v>6.2252000000000002E-3</v>
      </c>
      <c r="K3596" s="132">
        <v>1.0247400000000004E-2</v>
      </c>
      <c r="L3596" s="133">
        <v>0</v>
      </c>
      <c r="M3596" s="132">
        <v>1.7E-6</v>
      </c>
      <c r="N3596" s="132">
        <v>1.3379000000000002E-3</v>
      </c>
      <c r="O3596" s="132">
        <v>4.8478999999999987E-3</v>
      </c>
      <c r="P3596" s="132">
        <v>1.0285100000000004E-2</v>
      </c>
      <c r="Q3596" s="140">
        <v>34</v>
      </c>
      <c r="R3596" s="134">
        <v>27</v>
      </c>
      <c r="S3596" s="122">
        <f t="shared" si="112"/>
        <v>33.333333333333329</v>
      </c>
      <c r="T3596" s="122">
        <f t="shared" si="113"/>
        <v>66.666666666666657</v>
      </c>
    </row>
    <row r="3597" spans="1:20" x14ac:dyDescent="0.25">
      <c r="A3597" s="3">
        <v>2013</v>
      </c>
      <c r="B3597" s="2" t="s">
        <v>35</v>
      </c>
      <c r="C3597" s="1">
        <v>3503000</v>
      </c>
      <c r="D3597" s="4">
        <v>8</v>
      </c>
      <c r="E3597" s="6">
        <v>8</v>
      </c>
      <c r="F3597" s="39">
        <v>35030008</v>
      </c>
      <c r="G3597" s="39">
        <v>6</v>
      </c>
      <c r="H3597" s="39">
        <v>3</v>
      </c>
      <c r="I3597" s="132">
        <v>5.1421799999999997E-2</v>
      </c>
      <c r="J3597" s="132">
        <v>4.3065299999999994E-2</v>
      </c>
      <c r="K3597" s="132">
        <v>8.3565000000000011E-3</v>
      </c>
      <c r="L3597" s="133">
        <v>2.3782343987823439E-3</v>
      </c>
      <c r="M3597" s="132">
        <v>0</v>
      </c>
      <c r="N3597" s="132">
        <v>1.2349999999999999E-4</v>
      </c>
      <c r="O3597" s="132">
        <v>3.85E-2</v>
      </c>
      <c r="P3597" s="132">
        <v>1.2798300000000002E-2</v>
      </c>
      <c r="Q3597" s="140">
        <v>2</v>
      </c>
      <c r="R3597" s="134">
        <v>6</v>
      </c>
      <c r="S3597" s="122">
        <f t="shared" si="112"/>
        <v>66.666666666666657</v>
      </c>
      <c r="T3597" s="122">
        <f t="shared" si="113"/>
        <v>33.333333333333329</v>
      </c>
    </row>
    <row r="3598" spans="1:20" x14ac:dyDescent="0.25">
      <c r="A3598" s="3">
        <v>2013</v>
      </c>
      <c r="B3598" s="2" t="s">
        <v>36</v>
      </c>
      <c r="C3598" s="1">
        <v>3503109</v>
      </c>
      <c r="D3598" s="4">
        <v>14</v>
      </c>
      <c r="E3598" s="6">
        <v>14</v>
      </c>
      <c r="F3598" s="39">
        <v>350310914</v>
      </c>
      <c r="G3598" s="39">
        <v>2</v>
      </c>
      <c r="H3598" s="39">
        <v>6</v>
      </c>
      <c r="I3598" s="132">
        <v>2.5041599999999997E-2</v>
      </c>
      <c r="J3598" s="132">
        <v>2.3205999999999999E-3</v>
      </c>
      <c r="K3598" s="132">
        <v>2.2720999999999998E-2</v>
      </c>
      <c r="L3598" s="133">
        <v>5.1311010908168447E-2</v>
      </c>
      <c r="M3598" s="132">
        <v>1.7281299999999999E-2</v>
      </c>
      <c r="N3598" s="132">
        <v>0</v>
      </c>
      <c r="O3598" s="132">
        <v>2.3148000000000001E-3</v>
      </c>
      <c r="P3598" s="132">
        <v>5.445499999999999E-3</v>
      </c>
      <c r="Q3598" s="140">
        <v>1</v>
      </c>
      <c r="R3598" s="134">
        <v>0</v>
      </c>
      <c r="S3598" s="122">
        <f t="shared" si="112"/>
        <v>25</v>
      </c>
      <c r="T3598" s="122">
        <f t="shared" si="113"/>
        <v>75</v>
      </c>
    </row>
    <row r="3599" spans="1:20" x14ac:dyDescent="0.25">
      <c r="A3599" s="3">
        <v>2013</v>
      </c>
      <c r="B3599" s="2" t="s">
        <v>37</v>
      </c>
      <c r="C3599" s="1">
        <v>3503158</v>
      </c>
      <c r="D3599" s="4">
        <v>2</v>
      </c>
      <c r="E3599" s="6">
        <v>2</v>
      </c>
      <c r="F3599" s="39">
        <v>35031582</v>
      </c>
      <c r="G3599" s="39">
        <v>2</v>
      </c>
      <c r="H3599" s="39">
        <v>1</v>
      </c>
      <c r="I3599" s="132">
        <v>7.8276999999999999E-3</v>
      </c>
      <c r="J3599" s="132">
        <v>7.1342000000000003E-3</v>
      </c>
      <c r="K3599" s="132">
        <v>6.935E-4</v>
      </c>
      <c r="L3599" s="133">
        <v>8.6567732115677319E-4</v>
      </c>
      <c r="M3599" s="132">
        <v>7.1111000000000004E-3</v>
      </c>
      <c r="N3599" s="132">
        <v>0</v>
      </c>
      <c r="O3599" s="132">
        <v>2.3099999999999999E-5</v>
      </c>
      <c r="P3599" s="132">
        <v>6.935E-4</v>
      </c>
      <c r="Q3599" s="140">
        <v>3</v>
      </c>
      <c r="R3599" s="134">
        <v>17</v>
      </c>
      <c r="S3599" s="122">
        <f t="shared" si="112"/>
        <v>66.666666666666657</v>
      </c>
      <c r="T3599" s="122">
        <f t="shared" si="113"/>
        <v>33.333333333333329</v>
      </c>
    </row>
    <row r="3600" spans="1:20" x14ac:dyDescent="0.25">
      <c r="A3600" s="3">
        <v>2013</v>
      </c>
      <c r="B3600" s="2" t="s">
        <v>38</v>
      </c>
      <c r="C3600" s="1">
        <v>3503208</v>
      </c>
      <c r="D3600" s="4">
        <v>13</v>
      </c>
      <c r="E3600" s="6">
        <v>13</v>
      </c>
      <c r="F3600" s="39">
        <v>350320813</v>
      </c>
      <c r="G3600" s="39">
        <v>48</v>
      </c>
      <c r="H3600" s="39">
        <v>355</v>
      </c>
      <c r="I3600" s="132">
        <v>3.6464934000000007</v>
      </c>
      <c r="J3600" s="132">
        <v>2.1085015999999999</v>
      </c>
      <c r="K3600" s="132">
        <v>1.537991800000001</v>
      </c>
      <c r="L3600" s="133">
        <v>0</v>
      </c>
      <c r="M3600" s="132">
        <v>1.2564881999999999</v>
      </c>
      <c r="N3600" s="132">
        <v>1.7871796000000002</v>
      </c>
      <c r="O3600" s="132">
        <v>0.53673249999999983</v>
      </c>
      <c r="P3600" s="132">
        <v>6.6093100000000002E-2</v>
      </c>
      <c r="Q3600" s="140">
        <v>23</v>
      </c>
      <c r="R3600" s="134">
        <v>34</v>
      </c>
      <c r="S3600" s="122">
        <f t="shared" si="112"/>
        <v>11.910669975186105</v>
      </c>
      <c r="T3600" s="122">
        <f t="shared" si="113"/>
        <v>88.08933002481389</v>
      </c>
    </row>
    <row r="3601" spans="1:20" x14ac:dyDescent="0.25">
      <c r="A3601" s="3">
        <v>2013</v>
      </c>
      <c r="B3601" s="2" t="s">
        <v>38</v>
      </c>
      <c r="C3601" s="1">
        <v>3503208</v>
      </c>
      <c r="D3601" s="4">
        <v>13</v>
      </c>
      <c r="E3601" s="6">
        <v>9</v>
      </c>
      <c r="F3601" s="39">
        <v>35032089</v>
      </c>
      <c r="G3601" s="39">
        <v>15</v>
      </c>
      <c r="H3601" s="39">
        <v>7</v>
      </c>
      <c r="I3601" s="132">
        <v>0.62487550000000003</v>
      </c>
      <c r="J3601" s="132">
        <v>0.57827040000000007</v>
      </c>
      <c r="K3601" s="132">
        <v>4.6605100000000003E-2</v>
      </c>
      <c r="L3601" s="133">
        <v>0</v>
      </c>
      <c r="M3601" s="132">
        <v>0.17518519999999999</v>
      </c>
      <c r="N3601" s="132">
        <v>0.15827540000000001</v>
      </c>
      <c r="O3601" s="132">
        <v>0.29134789999999994</v>
      </c>
      <c r="P3601" s="132">
        <v>6.7000000000000002E-5</v>
      </c>
      <c r="Q3601" s="140">
        <v>10</v>
      </c>
      <c r="R3601" s="134">
        <v>1</v>
      </c>
      <c r="S3601" s="122">
        <f t="shared" si="112"/>
        <v>68.181818181818173</v>
      </c>
      <c r="T3601" s="122">
        <f t="shared" si="113"/>
        <v>31.818181818181817</v>
      </c>
    </row>
    <row r="3602" spans="1:20" x14ac:dyDescent="0.25">
      <c r="A3602" s="3">
        <v>2013</v>
      </c>
      <c r="B3602" s="2" t="s">
        <v>39</v>
      </c>
      <c r="C3602" s="1">
        <v>3503307</v>
      </c>
      <c r="D3602" s="4">
        <v>9</v>
      </c>
      <c r="E3602" s="6">
        <v>9</v>
      </c>
      <c r="F3602" s="39">
        <v>35033079</v>
      </c>
      <c r="G3602" s="39">
        <v>51</v>
      </c>
      <c r="H3602" s="39">
        <v>94</v>
      </c>
      <c r="I3602" s="132">
        <v>0.68113670000000015</v>
      </c>
      <c r="J3602" s="132">
        <v>0.57673910000000017</v>
      </c>
      <c r="K3602" s="132">
        <v>0.10439759999999992</v>
      </c>
      <c r="L3602" s="133">
        <v>4.2808219178082189E-3</v>
      </c>
      <c r="M3602" s="132">
        <v>4.1297999999999994E-3</v>
      </c>
      <c r="N3602" s="132">
        <v>0.38490970000000008</v>
      </c>
      <c r="O3602" s="132">
        <v>0.26188079999999997</v>
      </c>
      <c r="P3602" s="132">
        <v>3.0216400000000001E-2</v>
      </c>
      <c r="Q3602" s="140">
        <v>25</v>
      </c>
      <c r="R3602" s="134">
        <v>68</v>
      </c>
      <c r="S3602" s="122">
        <f t="shared" si="112"/>
        <v>35.172413793103445</v>
      </c>
      <c r="T3602" s="122">
        <f t="shared" si="113"/>
        <v>64.827586206896541</v>
      </c>
    </row>
    <row r="3603" spans="1:20" x14ac:dyDescent="0.25">
      <c r="A3603" s="3">
        <v>2013</v>
      </c>
      <c r="B3603" s="2" t="s">
        <v>40</v>
      </c>
      <c r="C3603" s="1">
        <v>3503356</v>
      </c>
      <c r="D3603" s="4">
        <v>20</v>
      </c>
      <c r="E3603" s="6">
        <v>20</v>
      </c>
      <c r="F3603" s="39">
        <v>350335620</v>
      </c>
      <c r="G3603" s="39">
        <v>13</v>
      </c>
      <c r="H3603" s="39">
        <v>5</v>
      </c>
      <c r="I3603" s="132">
        <v>2.3463799999999996E-2</v>
      </c>
      <c r="J3603" s="132">
        <v>2.0419599999999996E-2</v>
      </c>
      <c r="K3603" s="132">
        <v>3.0441999999999995E-3</v>
      </c>
      <c r="L3603" s="133">
        <v>0</v>
      </c>
      <c r="M3603" s="132">
        <v>2.9804999999999996E-3</v>
      </c>
      <c r="N3603" s="132">
        <v>0</v>
      </c>
      <c r="O3603" s="132">
        <v>2.0419599999999996E-2</v>
      </c>
      <c r="P3603" s="132">
        <v>6.3700000000000003E-5</v>
      </c>
      <c r="Q3603" s="140">
        <v>8</v>
      </c>
      <c r="R3603" s="134">
        <v>1</v>
      </c>
      <c r="S3603" s="122">
        <f t="shared" si="112"/>
        <v>72.222222222222214</v>
      </c>
      <c r="T3603" s="122">
        <f t="shared" si="113"/>
        <v>27.777777777777779</v>
      </c>
    </row>
    <row r="3604" spans="1:20" x14ac:dyDescent="0.25">
      <c r="A3604" s="3">
        <v>2013</v>
      </c>
      <c r="B3604" s="2" t="s">
        <v>41</v>
      </c>
      <c r="C3604" s="1">
        <v>3503406</v>
      </c>
      <c r="D3604" s="4">
        <v>13</v>
      </c>
      <c r="E3604" s="6">
        <v>13</v>
      </c>
      <c r="F3604" s="39">
        <v>350340613</v>
      </c>
      <c r="G3604" s="39">
        <v>25</v>
      </c>
      <c r="H3604" s="39">
        <v>11</v>
      </c>
      <c r="I3604" s="132">
        <v>0.10566290000000003</v>
      </c>
      <c r="J3604" s="132">
        <v>8.9564200000000024E-2</v>
      </c>
      <c r="K3604" s="132">
        <v>1.6098700000000004E-2</v>
      </c>
      <c r="L3604" s="133">
        <v>0</v>
      </c>
      <c r="M3604" s="132">
        <v>1.49216E-2</v>
      </c>
      <c r="N3604" s="132">
        <v>9.7999999999999997E-3</v>
      </c>
      <c r="O3604" s="132">
        <v>7.9764200000000021E-2</v>
      </c>
      <c r="P3604" s="132">
        <v>1.1771000000000004E-3</v>
      </c>
      <c r="Q3604" s="140">
        <v>3</v>
      </c>
      <c r="R3604" s="134">
        <v>8</v>
      </c>
      <c r="S3604" s="122">
        <f t="shared" si="112"/>
        <v>69.444444444444443</v>
      </c>
      <c r="T3604" s="122">
        <f t="shared" si="113"/>
        <v>30.555555555555557</v>
      </c>
    </row>
    <row r="3605" spans="1:20" x14ac:dyDescent="0.25">
      <c r="A3605" s="3">
        <v>2013</v>
      </c>
      <c r="B3605" s="2" t="s">
        <v>42</v>
      </c>
      <c r="C3605" s="1">
        <v>3503505</v>
      </c>
      <c r="D3605" s="4">
        <v>2</v>
      </c>
      <c r="E3605" s="6">
        <v>2</v>
      </c>
      <c r="F3605" s="39">
        <v>35035052</v>
      </c>
      <c r="G3605" s="39">
        <v>5</v>
      </c>
      <c r="H3605" s="39">
        <v>0</v>
      </c>
      <c r="I3605" s="132">
        <v>9.7797000000000005E-3</v>
      </c>
      <c r="J3605" s="132">
        <v>9.7797000000000005E-3</v>
      </c>
      <c r="K3605" s="132">
        <v>0</v>
      </c>
      <c r="L3605" s="133">
        <v>6.5972222222222222E-3</v>
      </c>
      <c r="M3605" s="132">
        <v>9.7222000000000003E-3</v>
      </c>
      <c r="N3605" s="132">
        <v>1.1600000000000001E-5</v>
      </c>
      <c r="O3605" s="132">
        <v>0</v>
      </c>
      <c r="P3605" s="132">
        <v>4.5899999999999998E-5</v>
      </c>
      <c r="Q3605" s="140">
        <v>5</v>
      </c>
      <c r="R3605" s="134">
        <v>25</v>
      </c>
      <c r="S3605" s="122">
        <f t="shared" si="112"/>
        <v>100</v>
      </c>
      <c r="T3605" s="122">
        <f t="shared" si="113"/>
        <v>0</v>
      </c>
    </row>
    <row r="3606" spans="1:20" x14ac:dyDescent="0.25">
      <c r="A3606" s="3">
        <v>2013</v>
      </c>
      <c r="B3606" s="2" t="s">
        <v>43</v>
      </c>
      <c r="C3606" s="1">
        <v>3503604</v>
      </c>
      <c r="D3606" s="4">
        <v>13</v>
      </c>
      <c r="E3606" s="6">
        <v>13</v>
      </c>
      <c r="F3606" s="39">
        <v>350360413</v>
      </c>
      <c r="G3606" s="39">
        <v>0</v>
      </c>
      <c r="H3606" s="39">
        <v>3</v>
      </c>
      <c r="I3606" s="132">
        <v>2.84814E-2</v>
      </c>
      <c r="J3606" s="132">
        <v>0</v>
      </c>
      <c r="K3606" s="132">
        <v>2.84814E-2</v>
      </c>
      <c r="L3606" s="133">
        <v>0</v>
      </c>
      <c r="M3606" s="132">
        <v>2.6851800000000002E-2</v>
      </c>
      <c r="N3606" s="132">
        <v>1.6295999999999999E-3</v>
      </c>
      <c r="O3606" s="132">
        <v>0</v>
      </c>
      <c r="P3606" s="132">
        <v>0</v>
      </c>
      <c r="Q3606" s="140">
        <v>2</v>
      </c>
      <c r="R3606" s="134">
        <v>0</v>
      </c>
      <c r="S3606" s="122">
        <f t="shared" si="112"/>
        <v>0</v>
      </c>
      <c r="T3606" s="122">
        <f t="shared" si="113"/>
        <v>100</v>
      </c>
    </row>
    <row r="3607" spans="1:20" x14ac:dyDescent="0.25">
      <c r="A3607" s="3">
        <v>2013</v>
      </c>
      <c r="B3607" s="2" t="s">
        <v>44</v>
      </c>
      <c r="C3607" s="1">
        <v>3503703</v>
      </c>
      <c r="D3607" s="4">
        <v>15</v>
      </c>
      <c r="E3607" s="6">
        <v>15</v>
      </c>
      <c r="F3607" s="39">
        <v>350370315</v>
      </c>
      <c r="G3607" s="39">
        <v>5</v>
      </c>
      <c r="H3607" s="39">
        <v>27</v>
      </c>
      <c r="I3607" s="132">
        <v>1.3855780999999998</v>
      </c>
      <c r="J3607" s="132">
        <v>1.1494822999999998</v>
      </c>
      <c r="K3607" s="132">
        <v>0.23609579999999997</v>
      </c>
      <c r="L3607" s="133">
        <v>0</v>
      </c>
      <c r="M3607" s="132">
        <v>4.6620599999999998E-2</v>
      </c>
      <c r="N3607" s="132">
        <v>1.3362261</v>
      </c>
      <c r="O3607" s="132">
        <v>0</v>
      </c>
      <c r="P3607" s="132">
        <v>2.7314000000000001E-3</v>
      </c>
      <c r="Q3607" s="140">
        <v>1</v>
      </c>
      <c r="R3607" s="134">
        <v>0</v>
      </c>
      <c r="S3607" s="122">
        <f t="shared" si="112"/>
        <v>15.625</v>
      </c>
      <c r="T3607" s="122">
        <f t="shared" si="113"/>
        <v>84.375</v>
      </c>
    </row>
    <row r="3608" spans="1:20" x14ac:dyDescent="0.25">
      <c r="A3608" s="3">
        <v>2013</v>
      </c>
      <c r="B3608" s="2" t="s">
        <v>45</v>
      </c>
      <c r="C3608" s="1">
        <v>3503802</v>
      </c>
      <c r="D3608" s="4">
        <v>5</v>
      </c>
      <c r="E3608" s="6">
        <v>5</v>
      </c>
      <c r="F3608" s="39">
        <v>35038025</v>
      </c>
      <c r="G3608" s="39">
        <v>35</v>
      </c>
      <c r="H3608" s="39">
        <v>42</v>
      </c>
      <c r="I3608" s="132">
        <v>0.24302200000000002</v>
      </c>
      <c r="J3608" s="132">
        <v>0.22067590000000004</v>
      </c>
      <c r="K3608" s="132">
        <v>2.234609999999999E-2</v>
      </c>
      <c r="L3608" s="133">
        <v>0</v>
      </c>
      <c r="M3608" s="132">
        <v>0.13194440000000002</v>
      </c>
      <c r="N3608" s="132">
        <v>2.9278599999999998E-2</v>
      </c>
      <c r="O3608" s="132">
        <v>7.3917900000000022E-2</v>
      </c>
      <c r="P3608" s="132">
        <v>7.8810999999999985E-3</v>
      </c>
      <c r="Q3608" s="140">
        <v>23</v>
      </c>
      <c r="R3608" s="134">
        <v>19</v>
      </c>
      <c r="S3608" s="122">
        <f t="shared" si="112"/>
        <v>45.454545454545453</v>
      </c>
      <c r="T3608" s="122">
        <f t="shared" si="113"/>
        <v>54.54545454545454</v>
      </c>
    </row>
    <row r="3609" spans="1:20" x14ac:dyDescent="0.25">
      <c r="A3609" s="3">
        <v>2013</v>
      </c>
      <c r="B3609" s="2" t="s">
        <v>46</v>
      </c>
      <c r="C3609" s="1">
        <v>3503901</v>
      </c>
      <c r="D3609" s="4">
        <v>6</v>
      </c>
      <c r="E3609" s="6">
        <v>6</v>
      </c>
      <c r="F3609" s="39">
        <v>35039016</v>
      </c>
      <c r="G3609" s="39">
        <v>7</v>
      </c>
      <c r="H3609" s="39">
        <v>14</v>
      </c>
      <c r="I3609" s="132">
        <v>1.7399900000000003E-2</v>
      </c>
      <c r="J3609" s="132">
        <v>5.7923000000000002E-3</v>
      </c>
      <c r="K3609" s="132">
        <v>1.1607600000000001E-2</v>
      </c>
      <c r="L3609" s="133">
        <v>0</v>
      </c>
      <c r="M3609" s="132">
        <v>0</v>
      </c>
      <c r="N3609" s="132">
        <v>1.4452399999999997E-2</v>
      </c>
      <c r="O3609" s="132">
        <v>7.5199999999999998E-5</v>
      </c>
      <c r="P3609" s="132">
        <v>2.8722999999999999E-3</v>
      </c>
      <c r="Q3609" s="140">
        <v>6</v>
      </c>
      <c r="R3609" s="134">
        <v>23</v>
      </c>
      <c r="S3609" s="122">
        <f t="shared" si="112"/>
        <v>33.333333333333329</v>
      </c>
      <c r="T3609" s="122">
        <f t="shared" si="113"/>
        <v>66.666666666666657</v>
      </c>
    </row>
    <row r="3610" spans="1:20" x14ac:dyDescent="0.25">
      <c r="A3610" s="3">
        <v>2013</v>
      </c>
      <c r="B3610" s="2" t="s">
        <v>46</v>
      </c>
      <c r="C3610" s="1">
        <v>3503901</v>
      </c>
      <c r="D3610" s="4">
        <v>6</v>
      </c>
      <c r="E3610" s="6">
        <v>2</v>
      </c>
      <c r="F3610" s="39">
        <v>35039012</v>
      </c>
      <c r="G3610" s="39">
        <v>1</v>
      </c>
      <c r="H3610" s="39">
        <v>2</v>
      </c>
      <c r="I3610" s="132">
        <v>1.0222999999999999E-3</v>
      </c>
      <c r="J3610" s="132">
        <v>6.9439999999999997E-4</v>
      </c>
      <c r="K3610" s="132">
        <v>3.279E-4</v>
      </c>
      <c r="L3610" s="133">
        <v>0</v>
      </c>
      <c r="M3610" s="132">
        <v>0</v>
      </c>
      <c r="N3610" s="132">
        <v>1.0222999999999999E-3</v>
      </c>
      <c r="O3610" s="132">
        <v>0</v>
      </c>
      <c r="P3610" s="132">
        <v>0</v>
      </c>
      <c r="Q3610" s="140">
        <v>2</v>
      </c>
      <c r="R3610" s="134">
        <v>3</v>
      </c>
      <c r="S3610" s="122">
        <f t="shared" si="112"/>
        <v>33.333333333333329</v>
      </c>
      <c r="T3610" s="122">
        <f t="shared" si="113"/>
        <v>66.666666666666657</v>
      </c>
    </row>
    <row r="3611" spans="1:20" x14ac:dyDescent="0.25">
      <c r="A3611" s="3">
        <v>2013</v>
      </c>
      <c r="B3611" s="2" t="s">
        <v>47</v>
      </c>
      <c r="C3611" s="1">
        <v>3503950</v>
      </c>
      <c r="D3611" s="4">
        <v>15</v>
      </c>
      <c r="E3611" s="6">
        <v>15</v>
      </c>
      <c r="F3611" s="39">
        <v>350395015</v>
      </c>
      <c r="G3611" s="39">
        <v>28</v>
      </c>
      <c r="H3611" s="39">
        <v>5</v>
      </c>
      <c r="I3611" s="132">
        <v>1.6233800000000003E-2</v>
      </c>
      <c r="J3611" s="132">
        <v>1.4216500000000002E-2</v>
      </c>
      <c r="K3611" s="132">
        <v>2.0173000000000001E-3</v>
      </c>
      <c r="L3611" s="133">
        <v>0</v>
      </c>
      <c r="M3611" s="132">
        <v>0</v>
      </c>
      <c r="N3611" s="132">
        <v>0</v>
      </c>
      <c r="O3611" s="132">
        <v>1.51573E-2</v>
      </c>
      <c r="P3611" s="132">
        <v>1.0765E-3</v>
      </c>
      <c r="Q3611" s="140">
        <v>1</v>
      </c>
      <c r="R3611" s="134">
        <v>3</v>
      </c>
      <c r="S3611" s="122">
        <f t="shared" si="112"/>
        <v>84.848484848484844</v>
      </c>
      <c r="T3611" s="122">
        <f t="shared" si="113"/>
        <v>15.151515151515152</v>
      </c>
    </row>
    <row r="3612" spans="1:20" x14ac:dyDescent="0.25">
      <c r="A3612" s="3">
        <v>2013</v>
      </c>
      <c r="B3612" s="2" t="s">
        <v>48</v>
      </c>
      <c r="C3612" s="1">
        <v>3504008</v>
      </c>
      <c r="D3612" s="4">
        <v>17</v>
      </c>
      <c r="E3612" s="6">
        <v>17</v>
      </c>
      <c r="F3612" s="39">
        <v>350400817</v>
      </c>
      <c r="G3612" s="39">
        <v>8</v>
      </c>
      <c r="H3612" s="39">
        <v>69</v>
      </c>
      <c r="I3612" s="132">
        <v>5.6966599999999985E-2</v>
      </c>
      <c r="J3612" s="132">
        <v>9.9281000000000005E-3</v>
      </c>
      <c r="K3612" s="132">
        <v>4.7038499999999983E-2</v>
      </c>
      <c r="L3612" s="133">
        <v>0</v>
      </c>
      <c r="M3612" s="132">
        <v>2.9457900000000002E-2</v>
      </c>
      <c r="N3612" s="132">
        <v>1.1219100000000001E-2</v>
      </c>
      <c r="O3612" s="132">
        <v>1.0080800000000001E-2</v>
      </c>
      <c r="P3612" s="132">
        <v>6.2088000000000004E-3</v>
      </c>
      <c r="Q3612" s="140">
        <v>7</v>
      </c>
      <c r="R3612" s="134">
        <v>8</v>
      </c>
      <c r="S3612" s="122">
        <f t="shared" si="112"/>
        <v>10.38961038961039</v>
      </c>
      <c r="T3612" s="122">
        <f t="shared" si="113"/>
        <v>89.610389610389603</v>
      </c>
    </row>
    <row r="3613" spans="1:20" x14ac:dyDescent="0.25">
      <c r="A3613" s="3">
        <v>2013</v>
      </c>
      <c r="B3613" s="2" t="s">
        <v>49</v>
      </c>
      <c r="C3613" s="1">
        <v>3504107</v>
      </c>
      <c r="D3613" s="4">
        <v>5</v>
      </c>
      <c r="E3613" s="6">
        <v>5</v>
      </c>
      <c r="F3613" s="39">
        <v>35041075</v>
      </c>
      <c r="G3613" s="39">
        <v>105</v>
      </c>
      <c r="H3613" s="39">
        <v>402</v>
      </c>
      <c r="I3613" s="132">
        <v>0.60183629999999955</v>
      </c>
      <c r="J3613" s="132">
        <v>0.4850836999999999</v>
      </c>
      <c r="K3613" s="132">
        <v>0.11675259999999968</v>
      </c>
      <c r="L3613" s="133">
        <v>0</v>
      </c>
      <c r="M3613" s="132">
        <v>0.2881953000000001</v>
      </c>
      <c r="N3613" s="132">
        <v>0.11600419999999999</v>
      </c>
      <c r="O3613" s="132">
        <v>0.12083799999999993</v>
      </c>
      <c r="P3613" s="132">
        <v>7.6798799999999889E-2</v>
      </c>
      <c r="Q3613" s="140">
        <v>89</v>
      </c>
      <c r="R3613" s="134">
        <v>78</v>
      </c>
      <c r="S3613" s="122">
        <f t="shared" si="112"/>
        <v>20.710059171597635</v>
      </c>
      <c r="T3613" s="122">
        <f t="shared" si="113"/>
        <v>79.289940828402365</v>
      </c>
    </row>
    <row r="3614" spans="1:20" x14ac:dyDescent="0.25">
      <c r="A3614" s="3">
        <v>2013</v>
      </c>
      <c r="B3614" s="2" t="s">
        <v>50</v>
      </c>
      <c r="C3614" s="1">
        <v>3504206</v>
      </c>
      <c r="D3614" s="4">
        <v>18</v>
      </c>
      <c r="E3614" s="6">
        <v>18</v>
      </c>
      <c r="F3614" s="39">
        <v>350420618</v>
      </c>
      <c r="G3614" s="39">
        <v>2</v>
      </c>
      <c r="H3614" s="39">
        <v>3</v>
      </c>
      <c r="I3614" s="132">
        <v>5.1891999999999997E-3</v>
      </c>
      <c r="J3614" s="132">
        <v>4.9884999999999999E-3</v>
      </c>
      <c r="K3614" s="132">
        <v>2.007E-4</v>
      </c>
      <c r="L3614" s="133">
        <v>0</v>
      </c>
      <c r="M3614" s="132">
        <v>0</v>
      </c>
      <c r="N3614" s="132">
        <v>8.4900000000000004E-5</v>
      </c>
      <c r="O3614" s="132">
        <v>4.9884999999999999E-3</v>
      </c>
      <c r="P3614" s="132">
        <v>1.158E-4</v>
      </c>
      <c r="Q3614" s="140">
        <v>8</v>
      </c>
      <c r="R3614" s="134">
        <v>1</v>
      </c>
      <c r="S3614" s="122">
        <f t="shared" si="112"/>
        <v>40</v>
      </c>
      <c r="T3614" s="122">
        <f t="shared" si="113"/>
        <v>60</v>
      </c>
    </row>
    <row r="3615" spans="1:20" x14ac:dyDescent="0.25">
      <c r="A3615" s="3">
        <v>2013</v>
      </c>
      <c r="B3615" s="2" t="s">
        <v>50</v>
      </c>
      <c r="C3615" s="1">
        <v>3504206</v>
      </c>
      <c r="D3615" s="4">
        <v>18</v>
      </c>
      <c r="E3615" s="6">
        <v>19</v>
      </c>
      <c r="F3615" s="39">
        <v>350420619</v>
      </c>
      <c r="G3615" s="39">
        <v>1</v>
      </c>
      <c r="H3615" s="39">
        <v>3</v>
      </c>
      <c r="I3615" s="132">
        <v>2.5690000000000001E-4</v>
      </c>
      <c r="J3615" s="132">
        <v>1.3889999999999999E-4</v>
      </c>
      <c r="K3615" s="132">
        <v>1.1800000000000001E-4</v>
      </c>
      <c r="L3615" s="133">
        <v>0</v>
      </c>
      <c r="M3615" s="132">
        <v>0</v>
      </c>
      <c r="N3615" s="132">
        <v>0</v>
      </c>
      <c r="O3615" s="132">
        <v>1.3889999999999999E-4</v>
      </c>
      <c r="P3615" s="132">
        <v>1.1800000000000001E-4</v>
      </c>
      <c r="Q3615" s="140">
        <v>0</v>
      </c>
      <c r="R3615" s="134">
        <v>1</v>
      </c>
      <c r="S3615" s="122">
        <f t="shared" si="112"/>
        <v>25</v>
      </c>
      <c r="T3615" s="122">
        <f t="shared" si="113"/>
        <v>75</v>
      </c>
    </row>
    <row r="3616" spans="1:20" x14ac:dyDescent="0.25">
      <c r="A3616" s="3">
        <v>2013</v>
      </c>
      <c r="B3616" s="2" t="s">
        <v>51</v>
      </c>
      <c r="C3616" s="1">
        <v>3504305</v>
      </c>
      <c r="D3616" s="4">
        <v>16</v>
      </c>
      <c r="E3616" s="6">
        <v>16</v>
      </c>
      <c r="F3616" s="39">
        <v>350430516</v>
      </c>
      <c r="G3616" s="39">
        <v>4</v>
      </c>
      <c r="H3616" s="39">
        <v>10</v>
      </c>
      <c r="I3616" s="132">
        <v>0.19879990000000003</v>
      </c>
      <c r="J3616" s="132">
        <v>0.18836810000000004</v>
      </c>
      <c r="K3616" s="132">
        <v>1.0431800000000001E-2</v>
      </c>
      <c r="L3616" s="133">
        <v>0</v>
      </c>
      <c r="M3616" s="132">
        <v>9.8333999999999991E-3</v>
      </c>
      <c r="N3616" s="132">
        <v>3.01E-5</v>
      </c>
      <c r="O3616" s="132">
        <v>0.18836810000000004</v>
      </c>
      <c r="P3616" s="132">
        <v>5.683000000000001E-4</v>
      </c>
      <c r="Q3616" s="140">
        <v>6</v>
      </c>
      <c r="R3616" s="134">
        <v>0</v>
      </c>
      <c r="S3616" s="122">
        <f t="shared" si="112"/>
        <v>28.571428571428569</v>
      </c>
      <c r="T3616" s="122">
        <f t="shared" si="113"/>
        <v>71.428571428571431</v>
      </c>
    </row>
    <row r="3617" spans="1:20" x14ac:dyDescent="0.25">
      <c r="A3617" s="3">
        <v>2013</v>
      </c>
      <c r="B3617" s="2" t="s">
        <v>52</v>
      </c>
      <c r="C3617" s="1">
        <v>3504404</v>
      </c>
      <c r="D3617" s="4">
        <v>19</v>
      </c>
      <c r="E3617" s="6">
        <v>19</v>
      </c>
      <c r="F3617" s="39">
        <v>350440419</v>
      </c>
      <c r="G3617" s="39">
        <v>0</v>
      </c>
      <c r="H3617" s="39">
        <v>13</v>
      </c>
      <c r="I3617" s="132">
        <v>9.8610000000000017E-4</v>
      </c>
      <c r="J3617" s="132">
        <v>0</v>
      </c>
      <c r="K3617" s="132">
        <v>9.8610000000000017E-4</v>
      </c>
      <c r="L3617" s="133">
        <v>0</v>
      </c>
      <c r="M3617" s="132">
        <v>0</v>
      </c>
      <c r="N3617" s="132">
        <v>2.2220000000000001E-4</v>
      </c>
      <c r="O3617" s="132">
        <v>0</v>
      </c>
      <c r="P3617" s="132">
        <v>7.6390000000000019E-4</v>
      </c>
      <c r="Q3617" s="140">
        <v>2</v>
      </c>
      <c r="R3617" s="134">
        <v>1</v>
      </c>
      <c r="S3617" s="122">
        <f t="shared" si="112"/>
        <v>0</v>
      </c>
      <c r="T3617" s="122">
        <f t="shared" si="113"/>
        <v>100</v>
      </c>
    </row>
    <row r="3618" spans="1:20" x14ac:dyDescent="0.25">
      <c r="A3618" s="3">
        <v>2013</v>
      </c>
      <c r="B3618" s="2" t="s">
        <v>53</v>
      </c>
      <c r="C3618" s="1">
        <v>3504503</v>
      </c>
      <c r="D3618" s="4">
        <v>17</v>
      </c>
      <c r="E3618" s="6">
        <v>17</v>
      </c>
      <c r="F3618" s="39">
        <v>350450317</v>
      </c>
      <c r="G3618" s="39">
        <v>15</v>
      </c>
      <c r="H3618" s="39">
        <v>26</v>
      </c>
      <c r="I3618" s="132">
        <v>0.45467409999999997</v>
      </c>
      <c r="J3618" s="132">
        <v>0.3313741</v>
      </c>
      <c r="K3618" s="132">
        <v>0.12329999999999995</v>
      </c>
      <c r="L3618" s="133">
        <v>0</v>
      </c>
      <c r="M3618" s="132">
        <v>0.22568520000000003</v>
      </c>
      <c r="N3618" s="132">
        <v>9.9034799999999992E-2</v>
      </c>
      <c r="O3618" s="132">
        <v>0.10990190000000001</v>
      </c>
      <c r="P3618" s="132">
        <v>2.0052200000000003E-2</v>
      </c>
      <c r="Q3618" s="140">
        <v>18</v>
      </c>
      <c r="R3618" s="134">
        <v>11</v>
      </c>
      <c r="S3618" s="122">
        <f t="shared" si="112"/>
        <v>36.585365853658537</v>
      </c>
      <c r="T3618" s="122">
        <f t="shared" si="113"/>
        <v>63.414634146341463</v>
      </c>
    </row>
    <row r="3619" spans="1:20" x14ac:dyDescent="0.25">
      <c r="A3619" s="3">
        <v>2013</v>
      </c>
      <c r="B3619" s="2" t="s">
        <v>53</v>
      </c>
      <c r="C3619" s="1">
        <v>3504503</v>
      </c>
      <c r="D3619" s="4">
        <v>17</v>
      </c>
      <c r="E3619" s="6">
        <v>14</v>
      </c>
      <c r="F3619" s="39">
        <v>350450314</v>
      </c>
      <c r="G3619" s="39">
        <v>8</v>
      </c>
      <c r="H3619" s="39">
        <v>6</v>
      </c>
      <c r="I3619" s="132">
        <v>8.6217599999999991E-2</v>
      </c>
      <c r="J3619" s="132">
        <v>8.389039999999999E-2</v>
      </c>
      <c r="K3619" s="132">
        <v>2.3272000000000002E-3</v>
      </c>
      <c r="L3619" s="133">
        <v>7.2648420852359202E-2</v>
      </c>
      <c r="M3619" s="132">
        <v>0</v>
      </c>
      <c r="N3619" s="132">
        <v>0</v>
      </c>
      <c r="O3619" s="132">
        <v>8.3876499999999993E-2</v>
      </c>
      <c r="P3619" s="132">
        <v>2.3411E-3</v>
      </c>
      <c r="Q3619" s="140">
        <v>5</v>
      </c>
      <c r="R3619" s="134">
        <v>2</v>
      </c>
      <c r="S3619" s="122">
        <f t="shared" si="112"/>
        <v>57.142857142857139</v>
      </c>
      <c r="T3619" s="122">
        <f t="shared" si="113"/>
        <v>42.857142857142854</v>
      </c>
    </row>
    <row r="3620" spans="1:20" x14ac:dyDescent="0.25">
      <c r="A3620" s="3">
        <v>2013</v>
      </c>
      <c r="B3620" s="2" t="s">
        <v>54</v>
      </c>
      <c r="C3620" s="1">
        <v>3504602</v>
      </c>
      <c r="D3620" s="4">
        <v>16</v>
      </c>
      <c r="E3620" s="6">
        <v>16</v>
      </c>
      <c r="F3620" s="39">
        <v>350460216</v>
      </c>
      <c r="G3620" s="39">
        <v>4</v>
      </c>
      <c r="H3620" s="39">
        <v>20</v>
      </c>
      <c r="I3620" s="132">
        <v>0.18780240000000001</v>
      </c>
      <c r="J3620" s="132">
        <v>0.1764444</v>
      </c>
      <c r="K3620" s="132">
        <v>1.1358000000000002E-2</v>
      </c>
      <c r="L3620" s="133">
        <v>0</v>
      </c>
      <c r="M3620" s="132">
        <v>6.3333E-3</v>
      </c>
      <c r="N3620" s="132">
        <v>2.9258999999999999E-3</v>
      </c>
      <c r="O3620" s="132">
        <v>0.1764444</v>
      </c>
      <c r="P3620" s="132">
        <v>2.0988000000000005E-3</v>
      </c>
      <c r="Q3620" s="140">
        <v>0</v>
      </c>
      <c r="R3620" s="134">
        <v>4</v>
      </c>
      <c r="S3620" s="122">
        <f t="shared" si="112"/>
        <v>16.666666666666664</v>
      </c>
      <c r="T3620" s="122">
        <f t="shared" si="113"/>
        <v>83.333333333333343</v>
      </c>
    </row>
    <row r="3621" spans="1:20" x14ac:dyDescent="0.25">
      <c r="A3621" s="3">
        <v>2013</v>
      </c>
      <c r="B3621" s="2" t="s">
        <v>55</v>
      </c>
      <c r="C3621" s="1">
        <v>3504701</v>
      </c>
      <c r="D3621" s="4">
        <v>16</v>
      </c>
      <c r="E3621" s="6">
        <v>16</v>
      </c>
      <c r="F3621" s="39">
        <v>350470116</v>
      </c>
      <c r="G3621" s="39">
        <v>0</v>
      </c>
      <c r="H3621" s="39">
        <v>8</v>
      </c>
      <c r="I3621" s="132">
        <v>1.34585E-2</v>
      </c>
      <c r="J3621" s="132">
        <v>0</v>
      </c>
      <c r="K3621" s="132">
        <v>1.34585E-2</v>
      </c>
      <c r="L3621" s="133">
        <v>0</v>
      </c>
      <c r="M3621" s="132">
        <v>1.34354E-2</v>
      </c>
      <c r="N3621" s="132">
        <v>2.3099999999999999E-5</v>
      </c>
      <c r="O3621" s="132">
        <v>0</v>
      </c>
      <c r="P3621" s="132">
        <v>0</v>
      </c>
      <c r="Q3621" s="140">
        <v>0</v>
      </c>
      <c r="R3621" s="134">
        <v>0</v>
      </c>
      <c r="S3621" s="122">
        <f t="shared" si="112"/>
        <v>0</v>
      </c>
      <c r="T3621" s="122">
        <f t="shared" si="113"/>
        <v>100</v>
      </c>
    </row>
    <row r="3622" spans="1:20" x14ac:dyDescent="0.25">
      <c r="A3622" s="3">
        <v>2013</v>
      </c>
      <c r="B3622" s="2" t="s">
        <v>56</v>
      </c>
      <c r="C3622" s="1">
        <v>3504800</v>
      </c>
      <c r="D3622" s="4">
        <v>15</v>
      </c>
      <c r="E3622" s="6">
        <v>15</v>
      </c>
      <c r="F3622" s="39">
        <v>350480015</v>
      </c>
      <c r="G3622" s="39">
        <v>1</v>
      </c>
      <c r="H3622" s="39">
        <v>8</v>
      </c>
      <c r="I3622" s="132">
        <v>1.6655E-2</v>
      </c>
      <c r="J3622" s="132">
        <v>2.1875000000000002E-3</v>
      </c>
      <c r="K3622" s="132">
        <v>1.4467499999999999E-2</v>
      </c>
      <c r="L3622" s="133">
        <v>0</v>
      </c>
      <c r="M3622" s="132">
        <v>1.1993E-2</v>
      </c>
      <c r="N3622" s="132">
        <v>1.2499000000000002E-3</v>
      </c>
      <c r="O3622" s="132">
        <v>2.1875000000000002E-3</v>
      </c>
      <c r="P3622" s="132">
        <v>1.2246000000000002E-3</v>
      </c>
      <c r="Q3622" s="140">
        <v>1</v>
      </c>
      <c r="R3622" s="134">
        <v>5</v>
      </c>
      <c r="S3622" s="122">
        <f t="shared" si="112"/>
        <v>11.111111111111111</v>
      </c>
      <c r="T3622" s="122">
        <f t="shared" si="113"/>
        <v>88.888888888888886</v>
      </c>
    </row>
    <row r="3623" spans="1:20" x14ac:dyDescent="0.25">
      <c r="A3623" s="3">
        <v>2013</v>
      </c>
      <c r="B3623" s="2" t="s">
        <v>56</v>
      </c>
      <c r="C3623" s="1">
        <v>3504800</v>
      </c>
      <c r="D3623" s="4">
        <v>15</v>
      </c>
      <c r="E3623" s="6">
        <v>18</v>
      </c>
      <c r="F3623" s="39">
        <v>350480018</v>
      </c>
      <c r="G3623" s="39">
        <v>2</v>
      </c>
      <c r="H3623" s="39">
        <v>0</v>
      </c>
      <c r="I3623" s="132">
        <v>2.3841999999999999E-3</v>
      </c>
      <c r="J3623" s="132">
        <v>2.3841999999999999E-3</v>
      </c>
      <c r="K3623" s="132">
        <v>0</v>
      </c>
      <c r="L3623" s="133">
        <v>0</v>
      </c>
      <c r="M3623" s="132">
        <v>0</v>
      </c>
      <c r="N3623" s="132">
        <v>0</v>
      </c>
      <c r="O3623" s="132">
        <v>2.3841999999999999E-3</v>
      </c>
      <c r="P3623" s="132">
        <v>0</v>
      </c>
      <c r="Q3623" s="140">
        <v>1</v>
      </c>
      <c r="R3623" s="134">
        <v>0</v>
      </c>
      <c r="S3623" s="122">
        <f t="shared" si="112"/>
        <v>100</v>
      </c>
      <c r="T3623" s="122">
        <f t="shared" si="113"/>
        <v>0</v>
      </c>
    </row>
    <row r="3624" spans="1:20" x14ac:dyDescent="0.25">
      <c r="A3624" s="3">
        <v>2013</v>
      </c>
      <c r="B3624" s="2" t="s">
        <v>57</v>
      </c>
      <c r="C3624" s="1">
        <v>3504909</v>
      </c>
      <c r="D3624" s="4">
        <v>2</v>
      </c>
      <c r="E3624" s="6">
        <v>2</v>
      </c>
      <c r="F3624" s="39">
        <v>35049092</v>
      </c>
      <c r="G3624" s="39">
        <v>4</v>
      </c>
      <c r="H3624" s="39">
        <v>4</v>
      </c>
      <c r="I3624" s="132">
        <v>2.5715999999999998E-3</v>
      </c>
      <c r="J3624" s="132">
        <v>8.2629999999999997E-4</v>
      </c>
      <c r="K3624" s="132">
        <v>1.7453E-3</v>
      </c>
      <c r="L3624" s="133">
        <v>0</v>
      </c>
      <c r="M3624" s="132">
        <v>8.3330000000000003E-4</v>
      </c>
      <c r="N3624" s="132">
        <v>8.7730000000000002E-4</v>
      </c>
      <c r="O3624" s="132">
        <v>8.4499999999999994E-5</v>
      </c>
      <c r="P3624" s="132">
        <v>7.7649999999999996E-4</v>
      </c>
      <c r="Q3624" s="140">
        <v>7</v>
      </c>
      <c r="R3624" s="134">
        <v>31</v>
      </c>
      <c r="S3624" s="122">
        <f t="shared" si="112"/>
        <v>50</v>
      </c>
      <c r="T3624" s="122">
        <f t="shared" si="113"/>
        <v>50</v>
      </c>
    </row>
    <row r="3625" spans="1:20" x14ac:dyDescent="0.25">
      <c r="A3625" s="3">
        <v>2013</v>
      </c>
      <c r="B3625" s="2" t="s">
        <v>58</v>
      </c>
      <c r="C3625" s="1">
        <v>3505005</v>
      </c>
      <c r="D3625" s="4">
        <v>14</v>
      </c>
      <c r="E3625" s="6">
        <v>14</v>
      </c>
      <c r="F3625" s="39">
        <v>350500514</v>
      </c>
      <c r="G3625" s="39">
        <v>0</v>
      </c>
      <c r="H3625" s="39">
        <v>3</v>
      </c>
      <c r="I3625" s="132">
        <v>4.0231999999999993E-3</v>
      </c>
      <c r="J3625" s="132">
        <v>0</v>
      </c>
      <c r="K3625" s="132">
        <v>4.0231999999999993E-3</v>
      </c>
      <c r="L3625" s="133">
        <v>0</v>
      </c>
      <c r="M3625" s="132">
        <v>3.9537000000000001E-3</v>
      </c>
      <c r="N3625" s="132">
        <v>0</v>
      </c>
      <c r="O3625" s="132">
        <v>0</v>
      </c>
      <c r="P3625" s="132">
        <v>6.9499999999999995E-5</v>
      </c>
      <c r="Q3625" s="140">
        <v>0</v>
      </c>
      <c r="R3625" s="134">
        <v>13</v>
      </c>
      <c r="S3625" s="122">
        <f t="shared" si="112"/>
        <v>0</v>
      </c>
      <c r="T3625" s="122">
        <f t="shared" si="113"/>
        <v>100</v>
      </c>
    </row>
    <row r="3626" spans="1:20" x14ac:dyDescent="0.25">
      <c r="A3626" s="3">
        <v>2013</v>
      </c>
      <c r="B3626" s="2" t="s">
        <v>59</v>
      </c>
      <c r="C3626" s="1">
        <v>3505104</v>
      </c>
      <c r="D3626" s="4">
        <v>19</v>
      </c>
      <c r="E3626" s="6">
        <v>19</v>
      </c>
      <c r="F3626" s="39">
        <v>350510419</v>
      </c>
      <c r="G3626" s="39">
        <v>0</v>
      </c>
      <c r="H3626" s="39">
        <v>22</v>
      </c>
      <c r="I3626" s="132">
        <v>1.8071000000000003E-3</v>
      </c>
      <c r="J3626" s="132">
        <v>0</v>
      </c>
      <c r="K3626" s="132">
        <v>1.8071000000000003E-3</v>
      </c>
      <c r="L3626" s="133">
        <v>0</v>
      </c>
      <c r="M3626" s="132">
        <v>0</v>
      </c>
      <c r="N3626" s="132">
        <v>6.1030000000000004E-4</v>
      </c>
      <c r="O3626" s="132">
        <v>0</v>
      </c>
      <c r="P3626" s="132">
        <v>1.1968000000000003E-3</v>
      </c>
      <c r="Q3626" s="140">
        <v>1</v>
      </c>
      <c r="R3626" s="134">
        <v>0</v>
      </c>
      <c r="S3626" s="122">
        <f t="shared" si="112"/>
        <v>0</v>
      </c>
      <c r="T3626" s="122">
        <f t="shared" si="113"/>
        <v>100</v>
      </c>
    </row>
    <row r="3627" spans="1:20" x14ac:dyDescent="0.25">
      <c r="A3627" s="3">
        <v>2013</v>
      </c>
      <c r="B3627" s="2" t="s">
        <v>60</v>
      </c>
      <c r="C3627" s="1">
        <v>3505203</v>
      </c>
      <c r="D3627" s="4">
        <v>13</v>
      </c>
      <c r="E3627" s="6">
        <v>13</v>
      </c>
      <c r="F3627" s="39">
        <v>350520313</v>
      </c>
      <c r="G3627" s="39">
        <v>22</v>
      </c>
      <c r="H3627" s="39">
        <v>26</v>
      </c>
      <c r="I3627" s="132">
        <v>0.49027419999999988</v>
      </c>
      <c r="J3627" s="132">
        <v>0.26871939999999994</v>
      </c>
      <c r="K3627" s="132">
        <v>0.22155479999999994</v>
      </c>
      <c r="L3627" s="133">
        <v>0</v>
      </c>
      <c r="M3627" s="132">
        <v>6.3657000000000002E-3</v>
      </c>
      <c r="N3627" s="132">
        <v>0.1396683</v>
      </c>
      <c r="O3627" s="132">
        <v>0.31756069999999997</v>
      </c>
      <c r="P3627" s="132">
        <v>2.6679499999999991E-2</v>
      </c>
      <c r="Q3627" s="140">
        <v>4</v>
      </c>
      <c r="R3627" s="134">
        <v>0</v>
      </c>
      <c r="S3627" s="122">
        <f t="shared" si="112"/>
        <v>45.833333333333329</v>
      </c>
      <c r="T3627" s="122">
        <f t="shared" si="113"/>
        <v>54.166666666666664</v>
      </c>
    </row>
    <row r="3628" spans="1:20" x14ac:dyDescent="0.25">
      <c r="A3628" s="3">
        <v>2013</v>
      </c>
      <c r="B3628" s="2" t="s">
        <v>61</v>
      </c>
      <c r="C3628" s="1">
        <v>3505302</v>
      </c>
      <c r="D3628" s="4">
        <v>13</v>
      </c>
      <c r="E3628" s="6">
        <v>13</v>
      </c>
      <c r="F3628" s="39">
        <v>350530213</v>
      </c>
      <c r="G3628" s="39">
        <v>3</v>
      </c>
      <c r="H3628" s="39">
        <v>9</v>
      </c>
      <c r="I3628" s="132">
        <v>0.37383640000000001</v>
      </c>
      <c r="J3628" s="132">
        <v>0.36631950000000002</v>
      </c>
      <c r="K3628" s="132">
        <v>7.5169000000000008E-3</v>
      </c>
      <c r="L3628" s="133">
        <v>0</v>
      </c>
      <c r="M3628" s="132">
        <v>0</v>
      </c>
      <c r="N3628" s="132">
        <v>0.37243589999999999</v>
      </c>
      <c r="O3628" s="132">
        <v>0</v>
      </c>
      <c r="P3628" s="132">
        <v>1.4005000000000001E-3</v>
      </c>
      <c r="Q3628" s="140">
        <v>4</v>
      </c>
      <c r="R3628" s="134">
        <v>3</v>
      </c>
      <c r="S3628" s="122">
        <f t="shared" si="112"/>
        <v>25</v>
      </c>
      <c r="T3628" s="122">
        <f t="shared" si="113"/>
        <v>75</v>
      </c>
    </row>
    <row r="3629" spans="1:20" x14ac:dyDescent="0.25">
      <c r="A3629" s="3">
        <v>2013</v>
      </c>
      <c r="B3629" s="2" t="s">
        <v>61</v>
      </c>
      <c r="C3629" s="1">
        <v>3505302</v>
      </c>
      <c r="D3629" s="4">
        <v>13</v>
      </c>
      <c r="E3629" s="6">
        <v>10</v>
      </c>
      <c r="F3629" s="39">
        <v>350530210</v>
      </c>
      <c r="G3629" s="39">
        <v>0</v>
      </c>
      <c r="H3629" s="39">
        <v>0</v>
      </c>
      <c r="I3629" s="132">
        <v>0</v>
      </c>
      <c r="J3629" s="132">
        <v>0</v>
      </c>
      <c r="K3629" s="132">
        <v>0</v>
      </c>
      <c r="L3629" s="133">
        <v>0</v>
      </c>
      <c r="M3629" s="132">
        <v>0</v>
      </c>
      <c r="N3629" s="132">
        <v>0</v>
      </c>
      <c r="O3629" s="132">
        <v>0</v>
      </c>
      <c r="P3629" s="132">
        <v>0</v>
      </c>
      <c r="Q3629" s="140">
        <v>0</v>
      </c>
      <c r="R3629" s="134">
        <v>0</v>
      </c>
      <c r="S3629" s="122">
        <f t="shared" si="112"/>
        <v>0</v>
      </c>
      <c r="T3629" s="122">
        <f t="shared" si="113"/>
        <v>0</v>
      </c>
    </row>
    <row r="3630" spans="1:20" x14ac:dyDescent="0.25">
      <c r="A3630" s="3">
        <v>2013</v>
      </c>
      <c r="B3630" s="2" t="s">
        <v>62</v>
      </c>
      <c r="C3630" s="1">
        <v>3505351</v>
      </c>
      <c r="D3630" s="4">
        <v>11</v>
      </c>
      <c r="E3630" s="6">
        <v>11</v>
      </c>
      <c r="F3630" s="39">
        <v>350535111</v>
      </c>
      <c r="G3630" s="39">
        <v>14</v>
      </c>
      <c r="H3630" s="39">
        <v>0</v>
      </c>
      <c r="I3630" s="132">
        <v>9.6469999999999998E-4</v>
      </c>
      <c r="J3630" s="132">
        <v>9.6469999999999998E-4</v>
      </c>
      <c r="K3630" s="132">
        <v>0</v>
      </c>
      <c r="L3630" s="133">
        <v>0</v>
      </c>
      <c r="M3630" s="132">
        <v>0</v>
      </c>
      <c r="N3630" s="132">
        <v>0</v>
      </c>
      <c r="O3630" s="132">
        <v>9.1259999999999996E-4</v>
      </c>
      <c r="P3630" s="132">
        <v>5.2099999999999999E-5</v>
      </c>
      <c r="Q3630" s="140">
        <v>6</v>
      </c>
      <c r="R3630" s="134">
        <v>1</v>
      </c>
      <c r="S3630" s="122">
        <f t="shared" si="112"/>
        <v>100</v>
      </c>
      <c r="T3630" s="122">
        <f t="shared" si="113"/>
        <v>0</v>
      </c>
    </row>
    <row r="3631" spans="1:20" x14ac:dyDescent="0.25">
      <c r="A3631" s="3">
        <v>2013</v>
      </c>
      <c r="B3631" s="2" t="s">
        <v>63</v>
      </c>
      <c r="C3631" s="1">
        <v>3505401</v>
      </c>
      <c r="D3631" s="4">
        <v>11</v>
      </c>
      <c r="E3631" s="6">
        <v>11</v>
      </c>
      <c r="F3631" s="39">
        <v>350540111</v>
      </c>
      <c r="G3631" s="39">
        <v>0</v>
      </c>
      <c r="H3631" s="39">
        <v>2</v>
      </c>
      <c r="I3631" s="132">
        <v>1.4809999999999999E-4</v>
      </c>
      <c r="J3631" s="132">
        <v>0</v>
      </c>
      <c r="K3631" s="132">
        <v>1.4809999999999999E-4</v>
      </c>
      <c r="L3631" s="133">
        <v>1.3130555555555557E-2</v>
      </c>
      <c r="M3631" s="132">
        <v>0</v>
      </c>
      <c r="N3631" s="132">
        <v>0</v>
      </c>
      <c r="O3631" s="132">
        <v>0</v>
      </c>
      <c r="P3631" s="132">
        <v>1.4809999999999999E-4</v>
      </c>
      <c r="Q3631" s="140">
        <v>2</v>
      </c>
      <c r="R3631" s="134">
        <v>8</v>
      </c>
      <c r="S3631" s="122">
        <f t="shared" si="112"/>
        <v>0</v>
      </c>
      <c r="T3631" s="122">
        <f t="shared" si="113"/>
        <v>100</v>
      </c>
    </row>
    <row r="3632" spans="1:20" x14ac:dyDescent="0.25">
      <c r="A3632" s="3">
        <v>2013</v>
      </c>
      <c r="B3632" s="2" t="s">
        <v>64</v>
      </c>
      <c r="C3632" s="1">
        <v>3505500</v>
      </c>
      <c r="D3632" s="4">
        <v>12</v>
      </c>
      <c r="E3632" s="6">
        <v>12</v>
      </c>
      <c r="F3632" s="39">
        <v>350550012</v>
      </c>
      <c r="G3632" s="39">
        <v>145</v>
      </c>
      <c r="H3632" s="39">
        <v>114</v>
      </c>
      <c r="I3632" s="132">
        <v>2.9333563999999996</v>
      </c>
      <c r="J3632" s="132">
        <v>2.4510114999999999</v>
      </c>
      <c r="K3632" s="132">
        <v>0.48234489999999963</v>
      </c>
      <c r="L3632" s="133">
        <v>1.2114709855403349</v>
      </c>
      <c r="M3632" s="132">
        <v>0.65210650000000003</v>
      </c>
      <c r="N3632" s="132">
        <v>9.3723200000000034E-2</v>
      </c>
      <c r="O3632" s="132">
        <v>2.1655480000000003</v>
      </c>
      <c r="P3632" s="132">
        <v>2.19787E-2</v>
      </c>
      <c r="Q3632" s="140">
        <v>90</v>
      </c>
      <c r="R3632" s="134">
        <v>44</v>
      </c>
      <c r="S3632" s="122">
        <f t="shared" si="112"/>
        <v>55.984555984555982</v>
      </c>
      <c r="T3632" s="122">
        <f t="shared" si="113"/>
        <v>44.015444015444018</v>
      </c>
    </row>
    <row r="3633" spans="1:20" x14ac:dyDescent="0.25">
      <c r="A3633" s="3">
        <v>2013</v>
      </c>
      <c r="B3633" s="2" t="s">
        <v>64</v>
      </c>
      <c r="C3633" s="1">
        <v>3505500</v>
      </c>
      <c r="D3633" s="4">
        <v>12</v>
      </c>
      <c r="E3633" s="6">
        <v>15</v>
      </c>
      <c r="F3633" s="39">
        <v>350550015</v>
      </c>
      <c r="G3633" s="39">
        <v>10</v>
      </c>
      <c r="H3633" s="39">
        <v>1</v>
      </c>
      <c r="I3633" s="132">
        <v>5.329840000000001E-2</v>
      </c>
      <c r="J3633" s="132">
        <v>5.2951200000000011E-2</v>
      </c>
      <c r="K3633" s="132">
        <v>3.4719999999999998E-4</v>
      </c>
      <c r="L3633" s="133">
        <v>0</v>
      </c>
      <c r="M3633" s="132">
        <v>0</v>
      </c>
      <c r="N3633" s="132">
        <v>3.4719999999999998E-4</v>
      </c>
      <c r="O3633" s="132">
        <v>5.2951200000000011E-2</v>
      </c>
      <c r="P3633" s="132">
        <v>0</v>
      </c>
      <c r="Q3633" s="140">
        <v>2</v>
      </c>
      <c r="R3633" s="134">
        <v>1</v>
      </c>
      <c r="S3633" s="122">
        <f t="shared" si="112"/>
        <v>90.909090909090907</v>
      </c>
      <c r="T3633" s="122">
        <f t="shared" si="113"/>
        <v>9.0909090909090917</v>
      </c>
    </row>
    <row r="3634" spans="1:20" x14ac:dyDescent="0.25">
      <c r="A3634" s="3">
        <v>2013</v>
      </c>
      <c r="B3634" s="2" t="s">
        <v>65</v>
      </c>
      <c r="C3634" s="1">
        <v>3505609</v>
      </c>
      <c r="D3634" s="4">
        <v>9</v>
      </c>
      <c r="E3634" s="6">
        <v>9</v>
      </c>
      <c r="F3634" s="39">
        <v>35056099</v>
      </c>
      <c r="G3634" s="39">
        <v>4</v>
      </c>
      <c r="H3634" s="39">
        <v>17</v>
      </c>
      <c r="I3634" s="132">
        <v>0.10430699999999998</v>
      </c>
      <c r="J3634" s="132">
        <v>3.4166600000000005E-2</v>
      </c>
      <c r="K3634" s="132">
        <v>7.0140399999999978E-2</v>
      </c>
      <c r="L3634" s="133">
        <v>0</v>
      </c>
      <c r="M3634" s="132">
        <v>0</v>
      </c>
      <c r="N3634" s="132">
        <v>7.0042399999999977E-2</v>
      </c>
      <c r="O3634" s="132">
        <v>3.33356E-2</v>
      </c>
      <c r="P3634" s="132">
        <v>9.2900000000000003E-4</v>
      </c>
      <c r="Q3634" s="140">
        <v>1</v>
      </c>
      <c r="R3634" s="134">
        <v>6</v>
      </c>
      <c r="S3634" s="122">
        <f t="shared" si="112"/>
        <v>19.047619047619047</v>
      </c>
      <c r="T3634" s="122">
        <f t="shared" si="113"/>
        <v>80.952380952380949</v>
      </c>
    </row>
    <row r="3635" spans="1:20" x14ac:dyDescent="0.25">
      <c r="A3635" s="3">
        <v>2013</v>
      </c>
      <c r="B3635" s="2" t="s">
        <v>66</v>
      </c>
      <c r="C3635" s="1">
        <v>3505708</v>
      </c>
      <c r="D3635" s="4">
        <v>6</v>
      </c>
      <c r="E3635" s="6">
        <v>6</v>
      </c>
      <c r="F3635" s="39">
        <v>35057086</v>
      </c>
      <c r="G3635" s="39">
        <v>13</v>
      </c>
      <c r="H3635" s="39">
        <v>91</v>
      </c>
      <c r="I3635" s="132">
        <v>0.10865059999999999</v>
      </c>
      <c r="J3635" s="132">
        <v>6.2355100000000004E-2</v>
      </c>
      <c r="K3635" s="132">
        <v>4.6295499999999989E-2</v>
      </c>
      <c r="L3635" s="133">
        <v>0</v>
      </c>
      <c r="M3635" s="132">
        <v>4.1666700000000001E-2</v>
      </c>
      <c r="N3635" s="132">
        <v>2.7651600000000005E-2</v>
      </c>
      <c r="O3635" s="132">
        <v>0</v>
      </c>
      <c r="P3635" s="132">
        <v>3.9332300000000014E-2</v>
      </c>
      <c r="Q3635" s="140">
        <v>6</v>
      </c>
      <c r="R3635" s="134">
        <v>97</v>
      </c>
      <c r="S3635" s="122">
        <f t="shared" si="112"/>
        <v>12.5</v>
      </c>
      <c r="T3635" s="122">
        <f t="shared" si="113"/>
        <v>87.5</v>
      </c>
    </row>
    <row r="3636" spans="1:20" x14ac:dyDescent="0.25">
      <c r="A3636" s="3">
        <v>2013</v>
      </c>
      <c r="B3636" s="2" t="s">
        <v>67</v>
      </c>
      <c r="C3636" s="1">
        <v>3505807</v>
      </c>
      <c r="D3636" s="4">
        <v>21</v>
      </c>
      <c r="E3636" s="6">
        <v>21</v>
      </c>
      <c r="F3636" s="39">
        <v>350580721</v>
      </c>
      <c r="G3636" s="39">
        <v>7</v>
      </c>
      <c r="H3636" s="39">
        <v>125</v>
      </c>
      <c r="I3636" s="132">
        <v>0.11827489999999999</v>
      </c>
      <c r="J3636" s="132">
        <v>4.2073900000000004E-2</v>
      </c>
      <c r="K3636" s="132">
        <v>7.6200999999999991E-2</v>
      </c>
      <c r="L3636" s="133">
        <v>0</v>
      </c>
      <c r="M3636" s="132">
        <v>3.9903000000000008E-2</v>
      </c>
      <c r="N3636" s="132">
        <v>3.6650400000000014E-2</v>
      </c>
      <c r="O3636" s="132">
        <v>2.6101699999999999E-2</v>
      </c>
      <c r="P3636" s="132">
        <v>1.561980000000001E-2</v>
      </c>
      <c r="Q3636" s="140">
        <v>6</v>
      </c>
      <c r="R3636" s="134">
        <v>5</v>
      </c>
      <c r="S3636" s="122">
        <f t="shared" si="112"/>
        <v>5.3030303030303028</v>
      </c>
      <c r="T3636" s="122">
        <f t="shared" si="113"/>
        <v>94.696969696969703</v>
      </c>
    </row>
    <row r="3637" spans="1:20" x14ac:dyDescent="0.25">
      <c r="A3637" s="3">
        <v>2013</v>
      </c>
      <c r="B3637" s="2" t="s">
        <v>68</v>
      </c>
      <c r="C3637" s="1">
        <v>3505906</v>
      </c>
      <c r="D3637" s="4">
        <v>8</v>
      </c>
      <c r="E3637" s="6">
        <v>8</v>
      </c>
      <c r="F3637" s="39">
        <v>35059068</v>
      </c>
      <c r="G3637" s="39">
        <v>90</v>
      </c>
      <c r="H3637" s="39">
        <v>114</v>
      </c>
      <c r="I3637" s="132">
        <v>0.60780599999999962</v>
      </c>
      <c r="J3637" s="132">
        <v>0.42375239999999975</v>
      </c>
      <c r="K3637" s="132">
        <v>0.18405359999999982</v>
      </c>
      <c r="L3637" s="133">
        <v>7.3059360730593603E-2</v>
      </c>
      <c r="M3637" s="132">
        <v>0.22303520000000002</v>
      </c>
      <c r="N3637" s="132">
        <v>3.5786200000000011E-2</v>
      </c>
      <c r="O3637" s="132">
        <v>0.33290869999999972</v>
      </c>
      <c r="P3637" s="132">
        <v>1.6075900000000018E-2</v>
      </c>
      <c r="Q3637" s="140">
        <v>48</v>
      </c>
      <c r="R3637" s="134">
        <v>18</v>
      </c>
      <c r="S3637" s="122">
        <f t="shared" si="112"/>
        <v>44.117647058823529</v>
      </c>
      <c r="T3637" s="122">
        <f t="shared" si="113"/>
        <v>55.882352941176471</v>
      </c>
    </row>
    <row r="3638" spans="1:20" x14ac:dyDescent="0.25">
      <c r="A3638" s="3">
        <v>2013</v>
      </c>
      <c r="B3638" s="2" t="s">
        <v>68</v>
      </c>
      <c r="C3638" s="1">
        <v>3505906</v>
      </c>
      <c r="D3638" s="4">
        <v>8</v>
      </c>
      <c r="E3638" s="6">
        <v>4</v>
      </c>
      <c r="F3638" s="39">
        <v>35059064</v>
      </c>
      <c r="G3638" s="39">
        <v>14</v>
      </c>
      <c r="H3638" s="39">
        <v>4</v>
      </c>
      <c r="I3638" s="132">
        <v>3.6360999999999997E-2</v>
      </c>
      <c r="J3638" s="132">
        <v>3.4733599999999996E-2</v>
      </c>
      <c r="K3638" s="132">
        <v>1.6274E-3</v>
      </c>
      <c r="L3638" s="133">
        <v>0</v>
      </c>
      <c r="M3638" s="132">
        <v>0</v>
      </c>
      <c r="N3638" s="132">
        <v>0</v>
      </c>
      <c r="O3638" s="132">
        <v>3.4043000000000004E-2</v>
      </c>
      <c r="P3638" s="132">
        <v>2.3180000000000002E-3</v>
      </c>
      <c r="Q3638" s="140">
        <v>7</v>
      </c>
      <c r="R3638" s="134">
        <v>1</v>
      </c>
      <c r="S3638" s="122">
        <f t="shared" si="112"/>
        <v>77.777777777777786</v>
      </c>
      <c r="T3638" s="122">
        <f t="shared" si="113"/>
        <v>22.222222222222221</v>
      </c>
    </row>
    <row r="3639" spans="1:20" x14ac:dyDescent="0.25">
      <c r="A3639" s="3">
        <v>2013</v>
      </c>
      <c r="B3639" s="2" t="s">
        <v>69</v>
      </c>
      <c r="C3639" s="1">
        <v>3506003</v>
      </c>
      <c r="D3639" s="4">
        <v>13</v>
      </c>
      <c r="E3639" s="6">
        <v>13</v>
      </c>
      <c r="F3639" s="39">
        <v>350600313</v>
      </c>
      <c r="G3639" s="39">
        <v>5</v>
      </c>
      <c r="H3639" s="39">
        <v>335</v>
      </c>
      <c r="I3639" s="132">
        <v>0.19954999999999939</v>
      </c>
      <c r="J3639" s="132">
        <v>1.69166E-2</v>
      </c>
      <c r="K3639" s="132">
        <v>0.18263339999999939</v>
      </c>
      <c r="L3639" s="133">
        <v>0</v>
      </c>
      <c r="M3639" s="132">
        <v>2.3402300000000001E-2</v>
      </c>
      <c r="N3639" s="132">
        <v>7.7563999999999994E-2</v>
      </c>
      <c r="O3639" s="132">
        <v>7.9398000000000003E-3</v>
      </c>
      <c r="P3639" s="132">
        <v>9.0643899999999805E-2</v>
      </c>
      <c r="Q3639" s="140">
        <v>3</v>
      </c>
      <c r="R3639" s="134">
        <v>18</v>
      </c>
      <c r="S3639" s="122">
        <f t="shared" si="112"/>
        <v>1.4705882352941175</v>
      </c>
      <c r="T3639" s="122">
        <f t="shared" si="113"/>
        <v>98.529411764705884</v>
      </c>
    </row>
    <row r="3640" spans="1:20" x14ac:dyDescent="0.25">
      <c r="A3640" s="3">
        <v>2013</v>
      </c>
      <c r="B3640" s="2" t="s">
        <v>69</v>
      </c>
      <c r="C3640" s="1">
        <v>3506003</v>
      </c>
      <c r="D3640" s="4">
        <v>13</v>
      </c>
      <c r="E3640" s="6">
        <v>16</v>
      </c>
      <c r="F3640" s="39">
        <v>350600316</v>
      </c>
      <c r="G3640" s="39">
        <v>7</v>
      </c>
      <c r="H3640" s="39">
        <v>14</v>
      </c>
      <c r="I3640" s="132">
        <v>0.42898790000000003</v>
      </c>
      <c r="J3640" s="132">
        <v>0.40213740000000003</v>
      </c>
      <c r="K3640" s="132">
        <v>2.6850499999999996E-2</v>
      </c>
      <c r="L3640" s="133">
        <v>0</v>
      </c>
      <c r="M3640" s="132">
        <v>0.34722219999999998</v>
      </c>
      <c r="N3640" s="132">
        <v>0</v>
      </c>
      <c r="O3640" s="132">
        <v>7.9243899999999992E-2</v>
      </c>
      <c r="P3640" s="132">
        <v>2.5218000000000003E-3</v>
      </c>
      <c r="Q3640" s="140">
        <v>2</v>
      </c>
      <c r="R3640" s="134">
        <v>6</v>
      </c>
      <c r="S3640" s="122">
        <f t="shared" si="112"/>
        <v>33.333333333333329</v>
      </c>
      <c r="T3640" s="122">
        <f t="shared" si="113"/>
        <v>66.666666666666657</v>
      </c>
    </row>
    <row r="3641" spans="1:20" x14ac:dyDescent="0.25">
      <c r="A3641" s="3">
        <v>2013</v>
      </c>
      <c r="B3641" s="2" t="s">
        <v>70</v>
      </c>
      <c r="C3641" s="1">
        <v>3506102</v>
      </c>
      <c r="D3641" s="4">
        <v>12</v>
      </c>
      <c r="E3641" s="6">
        <v>12</v>
      </c>
      <c r="F3641" s="39">
        <v>350610212</v>
      </c>
      <c r="G3641" s="39">
        <v>47</v>
      </c>
      <c r="H3641" s="39">
        <v>77</v>
      </c>
      <c r="I3641" s="132">
        <v>1.0757617999999995</v>
      </c>
      <c r="J3641" s="132">
        <v>0.80436399999999986</v>
      </c>
      <c r="K3641" s="132">
        <v>0.2713977999999998</v>
      </c>
      <c r="L3641" s="133">
        <v>0</v>
      </c>
      <c r="M3641" s="132">
        <v>3.704E-4</v>
      </c>
      <c r="N3641" s="132">
        <v>9.5606999999999984E-2</v>
      </c>
      <c r="O3641" s="132">
        <v>0.96380620000000006</v>
      </c>
      <c r="P3641" s="132">
        <v>1.5978200000000005E-2</v>
      </c>
      <c r="Q3641" s="140">
        <v>42</v>
      </c>
      <c r="R3641" s="134">
        <v>9</v>
      </c>
      <c r="S3641" s="122">
        <f t="shared" si="112"/>
        <v>37.903225806451616</v>
      </c>
      <c r="T3641" s="122">
        <f t="shared" si="113"/>
        <v>62.096774193548384</v>
      </c>
    </row>
    <row r="3642" spans="1:20" x14ac:dyDescent="0.25">
      <c r="A3642" s="3">
        <v>2013</v>
      </c>
      <c r="B3642" s="2" t="s">
        <v>70</v>
      </c>
      <c r="C3642" s="1">
        <v>3506102</v>
      </c>
      <c r="D3642" s="4">
        <v>12</v>
      </c>
      <c r="E3642" s="6">
        <v>15</v>
      </c>
      <c r="F3642" s="39">
        <v>350610215</v>
      </c>
      <c r="G3642" s="39">
        <v>15</v>
      </c>
      <c r="H3642" s="39">
        <v>6</v>
      </c>
      <c r="I3642" s="132">
        <v>0.13363119999999995</v>
      </c>
      <c r="J3642" s="132">
        <v>0.11409409999999995</v>
      </c>
      <c r="K3642" s="132">
        <v>1.9537100000000002E-2</v>
      </c>
      <c r="L3642" s="133">
        <v>0</v>
      </c>
      <c r="M3642" s="132">
        <v>0</v>
      </c>
      <c r="N3642" s="132">
        <v>7.8703999999999996E-3</v>
      </c>
      <c r="O3642" s="132">
        <v>0.12520519999999996</v>
      </c>
      <c r="P3642" s="132">
        <v>5.5559999999999995E-4</v>
      </c>
      <c r="Q3642" s="140">
        <v>3</v>
      </c>
      <c r="R3642" s="134">
        <v>1</v>
      </c>
      <c r="S3642" s="122">
        <f t="shared" si="112"/>
        <v>71.428571428571431</v>
      </c>
      <c r="T3642" s="122">
        <f t="shared" si="113"/>
        <v>28.571428571428569</v>
      </c>
    </row>
    <row r="3643" spans="1:20" x14ac:dyDescent="0.25">
      <c r="A3643" s="3">
        <v>2013</v>
      </c>
      <c r="B3643" s="2" t="s">
        <v>71</v>
      </c>
      <c r="C3643" s="1">
        <v>3506201</v>
      </c>
      <c r="D3643" s="4">
        <v>19</v>
      </c>
      <c r="E3643" s="6">
        <v>19</v>
      </c>
      <c r="F3643" s="39">
        <v>350620119</v>
      </c>
      <c r="G3643" s="39">
        <v>0</v>
      </c>
      <c r="H3643" s="39">
        <v>5</v>
      </c>
      <c r="I3643" s="132">
        <v>6.3169000000000003E-3</v>
      </c>
      <c r="J3643" s="132">
        <v>0</v>
      </c>
      <c r="K3643" s="132">
        <v>6.3169000000000003E-3</v>
      </c>
      <c r="L3643" s="133">
        <v>0</v>
      </c>
      <c r="M3643" s="132">
        <v>0</v>
      </c>
      <c r="N3643" s="132">
        <v>4.9074000000000001E-3</v>
      </c>
      <c r="O3643" s="132">
        <v>0</v>
      </c>
      <c r="P3643" s="132">
        <v>1.4095000000000002E-3</v>
      </c>
      <c r="Q3643" s="140">
        <v>0</v>
      </c>
      <c r="R3643" s="134">
        <v>0</v>
      </c>
      <c r="S3643" s="122">
        <f t="shared" si="112"/>
        <v>0</v>
      </c>
      <c r="T3643" s="122">
        <f t="shared" si="113"/>
        <v>100</v>
      </c>
    </row>
    <row r="3644" spans="1:20" x14ac:dyDescent="0.25">
      <c r="A3644" s="3">
        <v>2013</v>
      </c>
      <c r="B3644" s="2" t="s">
        <v>71</v>
      </c>
      <c r="C3644" s="1">
        <v>3506201</v>
      </c>
      <c r="D3644" s="4">
        <v>19</v>
      </c>
      <c r="E3644" s="6">
        <v>20</v>
      </c>
      <c r="F3644" s="39">
        <v>350620120</v>
      </c>
      <c r="G3644" s="39">
        <v>2</v>
      </c>
      <c r="H3644" s="39">
        <v>1</v>
      </c>
      <c r="I3644" s="132">
        <v>0.16509989999999999</v>
      </c>
      <c r="J3644" s="132">
        <v>0.16485339999999998</v>
      </c>
      <c r="K3644" s="132">
        <v>2.4649999999999997E-4</v>
      </c>
      <c r="L3644" s="133">
        <v>0</v>
      </c>
      <c r="M3644" s="132">
        <v>0</v>
      </c>
      <c r="N3644" s="132">
        <v>0.16485339999999998</v>
      </c>
      <c r="O3644" s="132">
        <v>0</v>
      </c>
      <c r="P3644" s="132">
        <v>2.4649999999999997E-4</v>
      </c>
      <c r="Q3644" s="140">
        <v>1</v>
      </c>
      <c r="R3644" s="134">
        <v>2</v>
      </c>
      <c r="S3644" s="122">
        <f t="shared" si="112"/>
        <v>66.666666666666657</v>
      </c>
      <c r="T3644" s="122">
        <f t="shared" si="113"/>
        <v>33.333333333333329</v>
      </c>
    </row>
    <row r="3645" spans="1:20" x14ac:dyDescent="0.25">
      <c r="A3645" s="3">
        <v>2013</v>
      </c>
      <c r="B3645" s="2" t="s">
        <v>72</v>
      </c>
      <c r="C3645" s="1">
        <v>3506300</v>
      </c>
      <c r="D3645" s="4">
        <v>14</v>
      </c>
      <c r="E3645" s="6">
        <v>14</v>
      </c>
      <c r="F3645" s="39">
        <v>350630014</v>
      </c>
      <c r="G3645" s="39">
        <v>27</v>
      </c>
      <c r="H3645" s="39">
        <v>10</v>
      </c>
      <c r="I3645" s="132">
        <v>0.29737819999999998</v>
      </c>
      <c r="J3645" s="132">
        <v>0.26542689999999997</v>
      </c>
      <c r="K3645" s="132">
        <v>3.1951300000000002E-2</v>
      </c>
      <c r="L3645" s="133">
        <v>0</v>
      </c>
      <c r="M3645" s="132">
        <v>2.5787000000000001E-2</v>
      </c>
      <c r="N3645" s="132">
        <v>1.7130000000000001E-3</v>
      </c>
      <c r="O3645" s="132">
        <v>0.26966289999999998</v>
      </c>
      <c r="P3645" s="132">
        <v>2.1529999999999997E-4</v>
      </c>
      <c r="Q3645" s="140">
        <v>15</v>
      </c>
      <c r="R3645" s="134">
        <v>0</v>
      </c>
      <c r="S3645" s="122">
        <f t="shared" si="112"/>
        <v>72.972972972972968</v>
      </c>
      <c r="T3645" s="122">
        <f t="shared" si="113"/>
        <v>27.027027027027028</v>
      </c>
    </row>
    <row r="3646" spans="1:20" x14ac:dyDescent="0.25">
      <c r="A3646" s="3">
        <v>2013</v>
      </c>
      <c r="B3646" s="2" t="s">
        <v>72</v>
      </c>
      <c r="C3646" s="1">
        <v>3506300</v>
      </c>
      <c r="D3646" s="4">
        <v>14</v>
      </c>
      <c r="E3646" s="6">
        <v>17</v>
      </c>
      <c r="F3646" s="39">
        <v>350630017</v>
      </c>
      <c r="G3646" s="39">
        <v>0</v>
      </c>
      <c r="H3646" s="39">
        <v>0</v>
      </c>
      <c r="I3646" s="132">
        <v>0</v>
      </c>
      <c r="J3646" s="132">
        <v>0</v>
      </c>
      <c r="K3646" s="132">
        <v>0</v>
      </c>
      <c r="L3646" s="133">
        <v>0</v>
      </c>
      <c r="M3646" s="132">
        <v>0</v>
      </c>
      <c r="N3646" s="132">
        <v>0</v>
      </c>
      <c r="O3646" s="132">
        <v>0</v>
      </c>
      <c r="P3646" s="132">
        <v>0</v>
      </c>
      <c r="Q3646" s="140">
        <v>0</v>
      </c>
      <c r="R3646" s="134">
        <v>0</v>
      </c>
      <c r="S3646" s="122">
        <f t="shared" si="112"/>
        <v>0</v>
      </c>
      <c r="T3646" s="122">
        <f t="shared" si="113"/>
        <v>0</v>
      </c>
    </row>
    <row r="3647" spans="1:20" x14ac:dyDescent="0.25">
      <c r="A3647" s="3">
        <v>2013</v>
      </c>
      <c r="B3647" s="2" t="s">
        <v>73</v>
      </c>
      <c r="C3647" s="1">
        <v>3506359</v>
      </c>
      <c r="D3647" s="4">
        <v>7</v>
      </c>
      <c r="E3647" s="6">
        <v>7</v>
      </c>
      <c r="F3647" s="39">
        <v>35063597</v>
      </c>
      <c r="G3647" s="39">
        <v>16</v>
      </c>
      <c r="H3647" s="39">
        <v>0</v>
      </c>
      <c r="I3647" s="132">
        <v>1.8234653999999999</v>
      </c>
      <c r="J3647" s="132">
        <v>1.8234653999999999</v>
      </c>
      <c r="K3647" s="132">
        <v>0</v>
      </c>
      <c r="L3647" s="133">
        <v>0</v>
      </c>
      <c r="M3647" s="132">
        <v>0.67527780000000004</v>
      </c>
      <c r="N3647" s="132">
        <v>5.5600000000000003E-5</v>
      </c>
      <c r="O3647" s="132">
        <v>0</v>
      </c>
      <c r="P3647" s="132">
        <v>1.1481319999999999</v>
      </c>
      <c r="Q3647" s="140">
        <v>10</v>
      </c>
      <c r="R3647" s="134">
        <v>25</v>
      </c>
      <c r="S3647" s="122">
        <f t="shared" si="112"/>
        <v>100</v>
      </c>
      <c r="T3647" s="122">
        <f t="shared" si="113"/>
        <v>0</v>
      </c>
    </row>
    <row r="3648" spans="1:20" x14ac:dyDescent="0.25">
      <c r="A3648" s="3">
        <v>2013</v>
      </c>
      <c r="B3648" s="2" t="s">
        <v>73</v>
      </c>
      <c r="C3648" s="1">
        <v>3506359</v>
      </c>
      <c r="D3648" s="4">
        <v>7</v>
      </c>
      <c r="E3648" s="6">
        <v>6</v>
      </c>
      <c r="F3648" s="39">
        <v>35063596</v>
      </c>
      <c r="G3648" s="39">
        <v>0</v>
      </c>
      <c r="H3648" s="39">
        <v>0</v>
      </c>
      <c r="I3648" s="132">
        <v>0</v>
      </c>
      <c r="J3648" s="132">
        <v>0</v>
      </c>
      <c r="K3648" s="132">
        <v>0</v>
      </c>
      <c r="L3648" s="133">
        <v>0</v>
      </c>
      <c r="M3648" s="132">
        <v>0</v>
      </c>
      <c r="N3648" s="132">
        <v>0</v>
      </c>
      <c r="O3648" s="132">
        <v>0</v>
      </c>
      <c r="P3648" s="132">
        <v>0</v>
      </c>
      <c r="Q3648" s="140">
        <v>0</v>
      </c>
      <c r="R3648" s="134">
        <v>0</v>
      </c>
      <c r="S3648" s="122">
        <f t="shared" si="112"/>
        <v>0</v>
      </c>
      <c r="T3648" s="122">
        <f t="shared" si="113"/>
        <v>0</v>
      </c>
    </row>
    <row r="3649" spans="1:20" x14ac:dyDescent="0.25">
      <c r="A3649" s="3">
        <v>2013</v>
      </c>
      <c r="B3649" s="2" t="s">
        <v>74</v>
      </c>
      <c r="C3649" s="1">
        <v>3506409</v>
      </c>
      <c r="D3649" s="4">
        <v>19</v>
      </c>
      <c r="E3649" s="6">
        <v>19</v>
      </c>
      <c r="F3649" s="39">
        <v>350640919</v>
      </c>
      <c r="G3649" s="39">
        <v>1</v>
      </c>
      <c r="H3649" s="39">
        <v>11</v>
      </c>
      <c r="I3649" s="132">
        <v>5.4333999999999997E-3</v>
      </c>
      <c r="J3649" s="132">
        <v>4.6110999999999999E-3</v>
      </c>
      <c r="K3649" s="132">
        <v>8.2229999999999998E-4</v>
      </c>
      <c r="L3649" s="133">
        <v>0</v>
      </c>
      <c r="M3649" s="132">
        <v>0</v>
      </c>
      <c r="N3649" s="132">
        <v>4.5669999999999999E-4</v>
      </c>
      <c r="O3649" s="132">
        <v>4.6515999999999997E-3</v>
      </c>
      <c r="P3649" s="132">
        <v>3.2510000000000004E-4</v>
      </c>
      <c r="Q3649" s="140">
        <v>0</v>
      </c>
      <c r="R3649" s="134">
        <v>8</v>
      </c>
      <c r="S3649" s="122">
        <f t="shared" si="112"/>
        <v>8.3333333333333321</v>
      </c>
      <c r="T3649" s="122">
        <f t="shared" si="113"/>
        <v>91.666666666666657</v>
      </c>
    </row>
    <row r="3650" spans="1:20" x14ac:dyDescent="0.25">
      <c r="A3650" s="3">
        <v>2013</v>
      </c>
      <c r="B3650" s="2" t="s">
        <v>74</v>
      </c>
      <c r="C3650" s="1">
        <v>3506409</v>
      </c>
      <c r="D3650" s="4">
        <v>19</v>
      </c>
      <c r="E3650" s="6">
        <v>20</v>
      </c>
      <c r="F3650" s="39">
        <v>350640920</v>
      </c>
      <c r="G3650" s="39">
        <v>0</v>
      </c>
      <c r="H3650" s="39">
        <v>0</v>
      </c>
      <c r="I3650" s="132">
        <v>0</v>
      </c>
      <c r="J3650" s="132">
        <v>0</v>
      </c>
      <c r="K3650" s="132">
        <v>0</v>
      </c>
      <c r="L3650" s="133">
        <v>0</v>
      </c>
      <c r="M3650" s="132">
        <v>0</v>
      </c>
      <c r="N3650" s="132">
        <v>0</v>
      </c>
      <c r="O3650" s="132">
        <v>0</v>
      </c>
      <c r="P3650" s="132">
        <v>0</v>
      </c>
      <c r="Q3650" s="140">
        <v>0</v>
      </c>
      <c r="R3650" s="134">
        <v>0</v>
      </c>
      <c r="S3650" s="122">
        <f t="shared" si="112"/>
        <v>0</v>
      </c>
      <c r="T3650" s="122">
        <f t="shared" si="113"/>
        <v>0</v>
      </c>
    </row>
    <row r="3651" spans="1:20" x14ac:dyDescent="0.25">
      <c r="A3651" s="3">
        <v>2013</v>
      </c>
      <c r="B3651" s="2" t="s">
        <v>75</v>
      </c>
      <c r="C3651" s="1">
        <v>3506508</v>
      </c>
      <c r="D3651" s="4">
        <v>19</v>
      </c>
      <c r="E3651" s="6">
        <v>19</v>
      </c>
      <c r="F3651" s="39">
        <v>350650819</v>
      </c>
      <c r="G3651" s="39">
        <v>23</v>
      </c>
      <c r="H3651" s="39">
        <v>57</v>
      </c>
      <c r="I3651" s="132">
        <v>0.14209079999999996</v>
      </c>
      <c r="J3651" s="132">
        <v>3.5156099999999982E-2</v>
      </c>
      <c r="K3651" s="132">
        <v>0.10693469999999999</v>
      </c>
      <c r="L3651" s="133">
        <v>0</v>
      </c>
      <c r="M3651" s="132">
        <v>8.7963E-2</v>
      </c>
      <c r="N3651" s="132">
        <v>1.1089200000000002E-2</v>
      </c>
      <c r="O3651" s="132">
        <v>3.5156099999999982E-2</v>
      </c>
      <c r="P3651" s="132">
        <v>7.8825000000000006E-3</v>
      </c>
      <c r="Q3651" s="140">
        <v>18</v>
      </c>
      <c r="R3651" s="134">
        <v>11</v>
      </c>
      <c r="S3651" s="122">
        <f t="shared" ref="S3651:S3714" si="114">IFERROR(((G3651)/(SUM($G3651:$H3651)))*100,0)</f>
        <v>28.749999999999996</v>
      </c>
      <c r="T3651" s="122">
        <f t="shared" ref="T3651:T3714" si="115">IFERROR(((H3651)/(SUM($G3651:$H3651)))*100,0)</f>
        <v>71.25</v>
      </c>
    </row>
    <row r="3652" spans="1:20" x14ac:dyDescent="0.25">
      <c r="A3652" s="3">
        <v>2013</v>
      </c>
      <c r="B3652" s="2" t="s">
        <v>76</v>
      </c>
      <c r="C3652" s="1">
        <v>3506607</v>
      </c>
      <c r="D3652" s="4">
        <v>6</v>
      </c>
      <c r="E3652" s="6">
        <v>6</v>
      </c>
      <c r="F3652" s="39">
        <v>35066076</v>
      </c>
      <c r="G3652" s="39">
        <v>111</v>
      </c>
      <c r="H3652" s="39">
        <v>25</v>
      </c>
      <c r="I3652" s="132">
        <v>0.73651080000000102</v>
      </c>
      <c r="J3652" s="132">
        <v>0.726684000000001</v>
      </c>
      <c r="K3652" s="132">
        <v>9.8268000000000001E-3</v>
      </c>
      <c r="L3652" s="133">
        <v>0</v>
      </c>
      <c r="M3652" s="132">
        <v>0.10972229999999999</v>
      </c>
      <c r="N3652" s="132">
        <v>1.003E-4</v>
      </c>
      <c r="O3652" s="132">
        <v>0.62477350000000142</v>
      </c>
      <c r="P3652" s="132">
        <v>1.9147000000000001E-3</v>
      </c>
      <c r="Q3652" s="140">
        <v>15</v>
      </c>
      <c r="R3652" s="134">
        <v>11</v>
      </c>
      <c r="S3652" s="122">
        <f t="shared" si="114"/>
        <v>81.617647058823522</v>
      </c>
      <c r="T3652" s="122">
        <f t="shared" si="115"/>
        <v>18.382352941176471</v>
      </c>
    </row>
    <row r="3653" spans="1:20" x14ac:dyDescent="0.25">
      <c r="A3653" s="3">
        <v>2013</v>
      </c>
      <c r="B3653" s="2" t="s">
        <v>76</v>
      </c>
      <c r="C3653" s="1">
        <v>3506607</v>
      </c>
      <c r="D3653" s="4">
        <v>6</v>
      </c>
      <c r="E3653" s="6">
        <v>7</v>
      </c>
      <c r="F3653" s="39">
        <v>35066077</v>
      </c>
      <c r="G3653" s="39">
        <v>0</v>
      </c>
      <c r="H3653" s="39">
        <v>0</v>
      </c>
      <c r="I3653" s="132">
        <v>0</v>
      </c>
      <c r="J3653" s="132">
        <v>0</v>
      </c>
      <c r="K3653" s="132">
        <v>0</v>
      </c>
      <c r="L3653" s="133">
        <v>0</v>
      </c>
      <c r="M3653" s="132">
        <v>0</v>
      </c>
      <c r="N3653" s="132">
        <v>0</v>
      </c>
      <c r="O3653" s="132">
        <v>0</v>
      </c>
      <c r="P3653" s="132">
        <v>0</v>
      </c>
      <c r="Q3653" s="140">
        <v>0</v>
      </c>
      <c r="R3653" s="134">
        <v>0</v>
      </c>
      <c r="S3653" s="122">
        <f t="shared" si="114"/>
        <v>0</v>
      </c>
      <c r="T3653" s="122">
        <f t="shared" si="115"/>
        <v>0</v>
      </c>
    </row>
    <row r="3654" spans="1:20" x14ac:dyDescent="0.25">
      <c r="A3654" s="3">
        <v>2013</v>
      </c>
      <c r="B3654" s="2" t="s">
        <v>77</v>
      </c>
      <c r="C3654" s="1">
        <v>3506706</v>
      </c>
      <c r="D3654" s="4">
        <v>13</v>
      </c>
      <c r="E3654" s="6">
        <v>13</v>
      </c>
      <c r="F3654" s="39">
        <v>350670613</v>
      </c>
      <c r="G3654" s="39">
        <v>35</v>
      </c>
      <c r="H3654" s="39">
        <v>21</v>
      </c>
      <c r="I3654" s="132">
        <v>1.2939915000000002</v>
      </c>
      <c r="J3654" s="132">
        <v>1.1843008000000002</v>
      </c>
      <c r="K3654" s="132">
        <v>0.10969069999999999</v>
      </c>
      <c r="L3654" s="133">
        <v>0</v>
      </c>
      <c r="M3654" s="132">
        <v>0</v>
      </c>
      <c r="N3654" s="132">
        <v>0</v>
      </c>
      <c r="O3654" s="132">
        <v>1.2885753000000002</v>
      </c>
      <c r="P3654" s="132">
        <v>5.4162000000000004E-3</v>
      </c>
      <c r="Q3654" s="140">
        <v>18</v>
      </c>
      <c r="R3654" s="134">
        <v>4</v>
      </c>
      <c r="S3654" s="122">
        <f t="shared" si="114"/>
        <v>62.5</v>
      </c>
      <c r="T3654" s="122">
        <f t="shared" si="115"/>
        <v>37.5</v>
      </c>
    </row>
    <row r="3655" spans="1:20" x14ac:dyDescent="0.25">
      <c r="A3655" s="3">
        <v>2013</v>
      </c>
      <c r="B3655" s="2" t="s">
        <v>78</v>
      </c>
      <c r="C3655" s="1">
        <v>3506805</v>
      </c>
      <c r="D3655" s="4">
        <v>13</v>
      </c>
      <c r="E3655" s="6">
        <v>13</v>
      </c>
      <c r="F3655" s="39">
        <v>350680513</v>
      </c>
      <c r="G3655" s="39">
        <v>22</v>
      </c>
      <c r="H3655" s="39">
        <v>14</v>
      </c>
      <c r="I3655" s="132">
        <v>1.6985947000000003</v>
      </c>
      <c r="J3655" s="132">
        <v>1.6544269000000003</v>
      </c>
      <c r="K3655" s="132">
        <v>4.41678E-2</v>
      </c>
      <c r="L3655" s="133">
        <v>0</v>
      </c>
      <c r="M3655" s="132">
        <v>3.2954799999999999E-2</v>
      </c>
      <c r="N3655" s="132">
        <v>0.23981489999999994</v>
      </c>
      <c r="O3655" s="132">
        <v>1.4235321000000001</v>
      </c>
      <c r="P3655" s="132">
        <v>2.2928999999999996E-3</v>
      </c>
      <c r="Q3655" s="140">
        <v>1</v>
      </c>
      <c r="R3655" s="134">
        <v>7</v>
      </c>
      <c r="S3655" s="122">
        <f t="shared" si="114"/>
        <v>61.111111111111114</v>
      </c>
      <c r="T3655" s="122">
        <f t="shared" si="115"/>
        <v>38.888888888888893</v>
      </c>
    </row>
    <row r="3656" spans="1:20" x14ac:dyDescent="0.25">
      <c r="A3656" s="3">
        <v>2013</v>
      </c>
      <c r="B3656" s="2" t="s">
        <v>79</v>
      </c>
      <c r="C3656" s="1">
        <v>3506904</v>
      </c>
      <c r="D3656" s="4">
        <v>10</v>
      </c>
      <c r="E3656" s="6">
        <v>10</v>
      </c>
      <c r="F3656" s="39">
        <v>350690410</v>
      </c>
      <c r="G3656" s="39">
        <v>11</v>
      </c>
      <c r="H3656" s="39">
        <v>4</v>
      </c>
      <c r="I3656" s="132">
        <v>2.8880699999999995E-2</v>
      </c>
      <c r="J3656" s="132">
        <v>2.7968599999999996E-2</v>
      </c>
      <c r="K3656" s="132">
        <v>9.121E-4</v>
      </c>
      <c r="L3656" s="133">
        <v>0</v>
      </c>
      <c r="M3656" s="132">
        <v>1.7224099999999999E-2</v>
      </c>
      <c r="N3656" s="132">
        <v>0</v>
      </c>
      <c r="O3656" s="132">
        <v>8.1596999999999989E-3</v>
      </c>
      <c r="P3656" s="132">
        <v>3.4968999999999998E-3</v>
      </c>
      <c r="Q3656" s="140">
        <v>15</v>
      </c>
      <c r="R3656" s="134">
        <v>8</v>
      </c>
      <c r="S3656" s="122">
        <f t="shared" si="114"/>
        <v>73.333333333333329</v>
      </c>
      <c r="T3656" s="122">
        <f t="shared" si="115"/>
        <v>26.666666666666668</v>
      </c>
    </row>
    <row r="3657" spans="1:20" x14ac:dyDescent="0.25">
      <c r="A3657" s="3">
        <v>2013</v>
      </c>
      <c r="B3657" s="2" t="s">
        <v>79</v>
      </c>
      <c r="C3657" s="1">
        <v>3506904</v>
      </c>
      <c r="D3657" s="4">
        <v>10</v>
      </c>
      <c r="E3657" s="6">
        <v>14</v>
      </c>
      <c r="F3657" s="39">
        <v>350690414</v>
      </c>
      <c r="G3657" s="39">
        <v>3</v>
      </c>
      <c r="H3657" s="39">
        <v>2</v>
      </c>
      <c r="I3657" s="132">
        <v>5.9386999999999999E-3</v>
      </c>
      <c r="J3657" s="132">
        <v>5.8912999999999995E-3</v>
      </c>
      <c r="K3657" s="132">
        <v>4.74E-5</v>
      </c>
      <c r="L3657" s="133">
        <v>0</v>
      </c>
      <c r="M3657" s="132">
        <v>0</v>
      </c>
      <c r="N3657" s="132">
        <v>0</v>
      </c>
      <c r="O3657" s="132">
        <v>0</v>
      </c>
      <c r="P3657" s="132">
        <v>5.9386999999999999E-3</v>
      </c>
      <c r="Q3657" s="140">
        <v>1</v>
      </c>
      <c r="R3657" s="134">
        <v>0</v>
      </c>
      <c r="S3657" s="122">
        <f t="shared" si="114"/>
        <v>60</v>
      </c>
      <c r="T3657" s="122">
        <f t="shared" si="115"/>
        <v>40</v>
      </c>
    </row>
    <row r="3658" spans="1:20" x14ac:dyDescent="0.25">
      <c r="A3658" s="3">
        <v>2013</v>
      </c>
      <c r="B3658" s="2" t="s">
        <v>80</v>
      </c>
      <c r="C3658" s="1">
        <v>3507001</v>
      </c>
      <c r="D3658" s="4">
        <v>10</v>
      </c>
      <c r="E3658" s="6">
        <v>10</v>
      </c>
      <c r="F3658" s="39">
        <v>350700110</v>
      </c>
      <c r="G3658" s="39">
        <v>10</v>
      </c>
      <c r="H3658" s="39">
        <v>82</v>
      </c>
      <c r="I3658" s="132">
        <v>0.48419989999999979</v>
      </c>
      <c r="J3658" s="132">
        <v>0.12918339999999998</v>
      </c>
      <c r="K3658" s="132">
        <v>0.35501649999999979</v>
      </c>
      <c r="L3658" s="133">
        <v>0</v>
      </c>
      <c r="M3658" s="132">
        <v>0</v>
      </c>
      <c r="N3658" s="132">
        <v>0.45861399999999991</v>
      </c>
      <c r="O3658" s="132">
        <v>6.1344999999999993E-3</v>
      </c>
      <c r="P3658" s="132">
        <v>1.9451400000000008E-2</v>
      </c>
      <c r="Q3658" s="140">
        <v>18</v>
      </c>
      <c r="R3658" s="134">
        <v>32</v>
      </c>
      <c r="S3658" s="122">
        <f t="shared" si="114"/>
        <v>10.869565217391305</v>
      </c>
      <c r="T3658" s="122">
        <f t="shared" si="115"/>
        <v>89.130434782608688</v>
      </c>
    </row>
    <row r="3659" spans="1:20" x14ac:dyDescent="0.25">
      <c r="A3659" s="3">
        <v>2013</v>
      </c>
      <c r="B3659" s="2" t="s">
        <v>81</v>
      </c>
      <c r="C3659" s="1">
        <v>3507100</v>
      </c>
      <c r="D3659" s="4">
        <v>5</v>
      </c>
      <c r="E3659" s="6">
        <v>5</v>
      </c>
      <c r="F3659" s="39">
        <v>35071005</v>
      </c>
      <c r="G3659" s="39">
        <v>22</v>
      </c>
      <c r="H3659" s="39">
        <v>45</v>
      </c>
      <c r="I3659" s="132">
        <v>0.15909479999999995</v>
      </c>
      <c r="J3659" s="132">
        <v>0.11909449999999998</v>
      </c>
      <c r="K3659" s="132">
        <v>4.0000299999999982E-2</v>
      </c>
      <c r="L3659" s="133">
        <v>0</v>
      </c>
      <c r="M3659" s="132">
        <v>5.8876199999999997E-2</v>
      </c>
      <c r="N3659" s="132">
        <v>5.926060000000001E-2</v>
      </c>
      <c r="O3659" s="132">
        <v>1.4487000000000002E-3</v>
      </c>
      <c r="P3659" s="132">
        <v>3.9509300000000004E-2</v>
      </c>
      <c r="Q3659" s="140">
        <v>7</v>
      </c>
      <c r="R3659" s="134">
        <v>12</v>
      </c>
      <c r="S3659" s="122">
        <f t="shared" si="114"/>
        <v>32.835820895522389</v>
      </c>
      <c r="T3659" s="122">
        <f t="shared" si="115"/>
        <v>67.164179104477611</v>
      </c>
    </row>
    <row r="3660" spans="1:20" x14ac:dyDescent="0.25">
      <c r="A3660" s="3">
        <v>2013</v>
      </c>
      <c r="B3660" s="2" t="s">
        <v>82</v>
      </c>
      <c r="C3660" s="1">
        <v>3507159</v>
      </c>
      <c r="D3660" s="4">
        <v>14</v>
      </c>
      <c r="E3660" s="6">
        <v>14</v>
      </c>
      <c r="F3660" s="39">
        <v>350715914</v>
      </c>
      <c r="G3660" s="39">
        <v>4</v>
      </c>
      <c r="H3660" s="39">
        <v>0</v>
      </c>
      <c r="I3660" s="132">
        <v>8.9180000000000006E-3</v>
      </c>
      <c r="J3660" s="132">
        <v>8.9180000000000006E-3</v>
      </c>
      <c r="K3660" s="132">
        <v>0</v>
      </c>
      <c r="L3660" s="133">
        <v>0</v>
      </c>
      <c r="M3660" s="132">
        <v>0</v>
      </c>
      <c r="N3660" s="132">
        <v>0</v>
      </c>
      <c r="O3660" s="132">
        <v>8.6689000000000002E-3</v>
      </c>
      <c r="P3660" s="132">
        <v>2.4910000000000004E-4</v>
      </c>
      <c r="Q3660" s="140">
        <v>2</v>
      </c>
      <c r="R3660" s="134">
        <v>0</v>
      </c>
      <c r="S3660" s="122">
        <f t="shared" si="114"/>
        <v>100</v>
      </c>
      <c r="T3660" s="122">
        <f t="shared" si="115"/>
        <v>0</v>
      </c>
    </row>
    <row r="3661" spans="1:20" x14ac:dyDescent="0.25">
      <c r="A3661" s="3">
        <v>2013</v>
      </c>
      <c r="B3661" s="2" t="s">
        <v>83</v>
      </c>
      <c r="C3661" s="1">
        <v>3507209</v>
      </c>
      <c r="D3661" s="4">
        <v>21</v>
      </c>
      <c r="E3661" s="6">
        <v>21</v>
      </c>
      <c r="F3661" s="39">
        <v>350720921</v>
      </c>
      <c r="G3661" s="39">
        <v>1</v>
      </c>
      <c r="H3661" s="39">
        <v>5</v>
      </c>
      <c r="I3661" s="132">
        <v>5.2857000000000008E-2</v>
      </c>
      <c r="J3661" s="132">
        <v>1.5306E-3</v>
      </c>
      <c r="K3661" s="132">
        <v>5.1326400000000008E-2</v>
      </c>
      <c r="L3661" s="133">
        <v>0</v>
      </c>
      <c r="M3661" s="132">
        <v>1.5306E-3</v>
      </c>
      <c r="N3661" s="132">
        <v>5.1215300000000005E-2</v>
      </c>
      <c r="O3661" s="132">
        <v>1.111E-4</v>
      </c>
      <c r="P3661" s="132">
        <v>0</v>
      </c>
      <c r="Q3661" s="140">
        <v>0</v>
      </c>
      <c r="R3661" s="134">
        <v>0</v>
      </c>
      <c r="S3661" s="122">
        <f t="shared" si="114"/>
        <v>16.666666666666664</v>
      </c>
      <c r="T3661" s="122">
        <f t="shared" si="115"/>
        <v>83.333333333333343</v>
      </c>
    </row>
    <row r="3662" spans="1:20" x14ac:dyDescent="0.25">
      <c r="A3662" s="3">
        <v>2013</v>
      </c>
      <c r="B3662" s="2" t="s">
        <v>84</v>
      </c>
      <c r="C3662" s="1">
        <v>3507308</v>
      </c>
      <c r="D3662" s="4">
        <v>13</v>
      </c>
      <c r="E3662" s="6">
        <v>13</v>
      </c>
      <c r="F3662" s="39">
        <v>350730813</v>
      </c>
      <c r="G3662" s="39">
        <v>2</v>
      </c>
      <c r="H3662" s="39">
        <v>4</v>
      </c>
      <c r="I3662" s="132">
        <v>9.9097000000000005E-3</v>
      </c>
      <c r="J3662" s="132">
        <v>2.5700000000000001E-4</v>
      </c>
      <c r="K3662" s="132">
        <v>9.6527000000000002E-3</v>
      </c>
      <c r="L3662" s="133">
        <v>0</v>
      </c>
      <c r="M3662" s="132">
        <v>9.4906999999999995E-3</v>
      </c>
      <c r="N3662" s="132">
        <v>0</v>
      </c>
      <c r="O3662" s="132">
        <v>2.3149999999999999E-4</v>
      </c>
      <c r="P3662" s="132">
        <v>1.875E-4</v>
      </c>
      <c r="Q3662" s="140">
        <v>0</v>
      </c>
      <c r="R3662" s="134">
        <v>1</v>
      </c>
      <c r="S3662" s="122">
        <f t="shared" si="114"/>
        <v>33.333333333333329</v>
      </c>
      <c r="T3662" s="122">
        <f t="shared" si="115"/>
        <v>66.666666666666657</v>
      </c>
    </row>
    <row r="3663" spans="1:20" x14ac:dyDescent="0.25">
      <c r="A3663" s="3">
        <v>2013</v>
      </c>
      <c r="B3663" s="2" t="s">
        <v>85</v>
      </c>
      <c r="C3663" s="1">
        <v>3507407</v>
      </c>
      <c r="D3663" s="4">
        <v>16</v>
      </c>
      <c r="E3663" s="6">
        <v>16</v>
      </c>
      <c r="F3663" s="39">
        <v>350740716</v>
      </c>
      <c r="G3663" s="39">
        <v>34</v>
      </c>
      <c r="H3663" s="39">
        <v>20</v>
      </c>
      <c r="I3663" s="132">
        <v>0.52038580000000001</v>
      </c>
      <c r="J3663" s="132">
        <v>0.45379230000000004</v>
      </c>
      <c r="K3663" s="132">
        <v>6.6593499999999986E-2</v>
      </c>
      <c r="L3663" s="133">
        <v>0</v>
      </c>
      <c r="M3663" s="132">
        <v>4.7622600000000008E-2</v>
      </c>
      <c r="N3663" s="132">
        <v>4.5833000000000002E-3</v>
      </c>
      <c r="O3663" s="132">
        <v>0.46761170000000002</v>
      </c>
      <c r="P3663" s="132">
        <v>5.6819999999999993E-4</v>
      </c>
      <c r="Q3663" s="140">
        <v>6</v>
      </c>
      <c r="R3663" s="134">
        <v>4</v>
      </c>
      <c r="S3663" s="122">
        <f t="shared" si="114"/>
        <v>62.962962962962962</v>
      </c>
      <c r="T3663" s="122">
        <f t="shared" si="115"/>
        <v>37.037037037037038</v>
      </c>
    </row>
    <row r="3664" spans="1:20" x14ac:dyDescent="0.25">
      <c r="A3664" s="3">
        <v>2013</v>
      </c>
      <c r="B3664" s="2" t="s">
        <v>86</v>
      </c>
      <c r="C3664" s="1">
        <v>3507456</v>
      </c>
      <c r="D3664" s="4">
        <v>13</v>
      </c>
      <c r="E3664" s="6">
        <v>13</v>
      </c>
      <c r="F3664" s="39">
        <v>350745613</v>
      </c>
      <c r="G3664" s="39">
        <v>3</v>
      </c>
      <c r="H3664" s="39">
        <v>4</v>
      </c>
      <c r="I3664" s="132">
        <v>7.4536000000000003E-3</v>
      </c>
      <c r="J3664" s="132">
        <v>6.4814E-3</v>
      </c>
      <c r="K3664" s="132">
        <v>9.722000000000001E-4</v>
      </c>
      <c r="L3664" s="133">
        <v>0</v>
      </c>
      <c r="M3664" s="132">
        <v>0</v>
      </c>
      <c r="N3664" s="132">
        <v>0</v>
      </c>
      <c r="O3664" s="132">
        <v>7.3379000000000005E-3</v>
      </c>
      <c r="P3664" s="132">
        <v>1.1569999999999999E-4</v>
      </c>
      <c r="Q3664" s="140">
        <v>9</v>
      </c>
      <c r="R3664" s="134">
        <v>2</v>
      </c>
      <c r="S3664" s="122">
        <f t="shared" si="114"/>
        <v>42.857142857142854</v>
      </c>
      <c r="T3664" s="122">
        <f t="shared" si="115"/>
        <v>57.142857142857139</v>
      </c>
    </row>
    <row r="3665" spans="1:20" x14ac:dyDescent="0.25">
      <c r="A3665" s="3">
        <v>2013</v>
      </c>
      <c r="B3665" s="2" t="s">
        <v>86</v>
      </c>
      <c r="C3665" s="1">
        <v>3507456</v>
      </c>
      <c r="D3665" s="4">
        <v>13</v>
      </c>
      <c r="E3665" s="6">
        <v>17</v>
      </c>
      <c r="F3665" s="39">
        <v>350745617</v>
      </c>
      <c r="G3665" s="39">
        <v>0</v>
      </c>
      <c r="H3665" s="39">
        <v>3</v>
      </c>
      <c r="I3665" s="132">
        <v>5.6719999999999991E-4</v>
      </c>
      <c r="J3665" s="132">
        <v>0</v>
      </c>
      <c r="K3665" s="132">
        <v>5.6719999999999991E-4</v>
      </c>
      <c r="L3665" s="133">
        <v>0</v>
      </c>
      <c r="M3665" s="132">
        <v>5.5559999999999995E-4</v>
      </c>
      <c r="N3665" s="132">
        <v>0</v>
      </c>
      <c r="O3665" s="132">
        <v>0</v>
      </c>
      <c r="P3665" s="132">
        <v>1.1600000000000001E-5</v>
      </c>
      <c r="Q3665" s="140">
        <v>0</v>
      </c>
      <c r="R3665" s="134">
        <v>0</v>
      </c>
      <c r="S3665" s="122">
        <f t="shared" si="114"/>
        <v>0</v>
      </c>
      <c r="T3665" s="122">
        <f t="shared" si="115"/>
        <v>100</v>
      </c>
    </row>
    <row r="3666" spans="1:20" x14ac:dyDescent="0.25">
      <c r="A3666" s="3">
        <v>2013</v>
      </c>
      <c r="B3666" s="2" t="s">
        <v>87</v>
      </c>
      <c r="C3666" s="1">
        <v>3507506</v>
      </c>
      <c r="D3666" s="4">
        <v>10</v>
      </c>
      <c r="E3666" s="6">
        <v>10</v>
      </c>
      <c r="F3666" s="39">
        <v>350750610</v>
      </c>
      <c r="G3666" s="39">
        <v>9</v>
      </c>
      <c r="H3666" s="39">
        <v>6</v>
      </c>
      <c r="I3666" s="132">
        <v>1.0667299999999998E-2</v>
      </c>
      <c r="J3666" s="132">
        <v>6.9869999999999984E-3</v>
      </c>
      <c r="K3666" s="132">
        <v>3.6802999999999996E-3</v>
      </c>
      <c r="L3666" s="133">
        <v>0</v>
      </c>
      <c r="M3666" s="132">
        <v>0</v>
      </c>
      <c r="N3666" s="132">
        <v>2.5138999999999999E-3</v>
      </c>
      <c r="O3666" s="132">
        <v>4.4703999999999994E-3</v>
      </c>
      <c r="P3666" s="132">
        <v>3.6829999999999996E-3</v>
      </c>
      <c r="Q3666" s="140">
        <v>11</v>
      </c>
      <c r="R3666" s="134">
        <v>22</v>
      </c>
      <c r="S3666" s="122">
        <f t="shared" si="114"/>
        <v>60</v>
      </c>
      <c r="T3666" s="122">
        <f t="shared" si="115"/>
        <v>40</v>
      </c>
    </row>
    <row r="3667" spans="1:20" x14ac:dyDescent="0.25">
      <c r="A3667" s="3">
        <v>2013</v>
      </c>
      <c r="B3667" s="2" t="s">
        <v>87</v>
      </c>
      <c r="C3667" s="1">
        <v>3507506</v>
      </c>
      <c r="D3667" s="4">
        <v>10</v>
      </c>
      <c r="E3667" s="6">
        <v>5</v>
      </c>
      <c r="F3667" s="39">
        <v>35075065</v>
      </c>
      <c r="G3667" s="39">
        <v>0</v>
      </c>
      <c r="H3667" s="39">
        <v>0</v>
      </c>
      <c r="I3667" s="132">
        <v>0</v>
      </c>
      <c r="J3667" s="132">
        <v>0</v>
      </c>
      <c r="K3667" s="132">
        <v>0</v>
      </c>
      <c r="L3667" s="133">
        <v>0</v>
      </c>
      <c r="M3667" s="132">
        <v>0</v>
      </c>
      <c r="N3667" s="132">
        <v>0</v>
      </c>
      <c r="O3667" s="132">
        <v>0</v>
      </c>
      <c r="P3667" s="132">
        <v>0</v>
      </c>
      <c r="Q3667" s="140">
        <v>0</v>
      </c>
      <c r="R3667" s="134">
        <v>0</v>
      </c>
      <c r="S3667" s="122">
        <f t="shared" si="114"/>
        <v>0</v>
      </c>
      <c r="T3667" s="122">
        <f t="shared" si="115"/>
        <v>0</v>
      </c>
    </row>
    <row r="3668" spans="1:20" x14ac:dyDescent="0.25">
      <c r="A3668" s="3">
        <v>2013</v>
      </c>
      <c r="B3668" s="2" t="s">
        <v>87</v>
      </c>
      <c r="C3668" s="1">
        <v>3507506</v>
      </c>
      <c r="D3668" s="4">
        <v>10</v>
      </c>
      <c r="E3668" s="6">
        <v>17</v>
      </c>
      <c r="F3668" s="39">
        <v>350750617</v>
      </c>
      <c r="G3668" s="39">
        <v>10</v>
      </c>
      <c r="H3668" s="39">
        <v>8</v>
      </c>
      <c r="I3668" s="132">
        <v>0.58183070000000003</v>
      </c>
      <c r="J3668" s="132">
        <v>0.56686140000000007</v>
      </c>
      <c r="K3668" s="132">
        <v>1.49693E-2</v>
      </c>
      <c r="L3668" s="133">
        <v>0</v>
      </c>
      <c r="M3668" s="132">
        <v>0.41108060000000002</v>
      </c>
      <c r="N3668" s="132">
        <v>0.1100695</v>
      </c>
      <c r="O3668" s="132">
        <v>6.0504200000000001E-2</v>
      </c>
      <c r="P3668" s="132">
        <v>1.7639999999999998E-4</v>
      </c>
      <c r="Q3668" s="140">
        <v>6</v>
      </c>
      <c r="R3668" s="134">
        <v>0</v>
      </c>
      <c r="S3668" s="122">
        <f t="shared" si="114"/>
        <v>55.555555555555557</v>
      </c>
      <c r="T3668" s="122">
        <f t="shared" si="115"/>
        <v>44.444444444444443</v>
      </c>
    </row>
    <row r="3669" spans="1:20" x14ac:dyDescent="0.25">
      <c r="A3669" s="3">
        <v>2013</v>
      </c>
      <c r="B3669" s="2" t="s">
        <v>88</v>
      </c>
      <c r="C3669" s="1">
        <v>3507605</v>
      </c>
      <c r="D3669" s="4">
        <v>5</v>
      </c>
      <c r="E3669" s="6">
        <v>5</v>
      </c>
      <c r="F3669" s="39">
        <v>35076055</v>
      </c>
      <c r="G3669" s="39">
        <v>114</v>
      </c>
      <c r="H3669" s="39">
        <v>351</v>
      </c>
      <c r="I3669" s="132">
        <v>0.84407070000000028</v>
      </c>
      <c r="J3669" s="132">
        <v>0.80415120000000029</v>
      </c>
      <c r="K3669" s="132">
        <v>3.9919499999999962E-2</v>
      </c>
      <c r="L3669" s="133">
        <v>0</v>
      </c>
      <c r="M3669" s="132">
        <v>0.58639930000000007</v>
      </c>
      <c r="N3669" s="132">
        <v>8.7042599999999984E-2</v>
      </c>
      <c r="O3669" s="132">
        <v>9.0838199999999994E-2</v>
      </c>
      <c r="P3669" s="132">
        <v>7.9790599999999809E-2</v>
      </c>
      <c r="Q3669" s="140">
        <v>114</v>
      </c>
      <c r="R3669" s="134">
        <v>152</v>
      </c>
      <c r="S3669" s="122">
        <f t="shared" si="114"/>
        <v>24.516129032258064</v>
      </c>
      <c r="T3669" s="122">
        <f t="shared" si="115"/>
        <v>75.483870967741936</v>
      </c>
    </row>
    <row r="3670" spans="1:20" x14ac:dyDescent="0.25">
      <c r="A3670" s="3">
        <v>2013</v>
      </c>
      <c r="B3670" s="2" t="s">
        <v>89</v>
      </c>
      <c r="C3670" s="1">
        <v>3507704</v>
      </c>
      <c r="D3670" s="4">
        <v>19</v>
      </c>
      <c r="E3670" s="6">
        <v>19</v>
      </c>
      <c r="F3670" s="39">
        <v>350770419</v>
      </c>
      <c r="G3670" s="39">
        <v>0</v>
      </c>
      <c r="H3670" s="39">
        <v>2</v>
      </c>
      <c r="I3670" s="132">
        <v>1.0999999999999999E-4</v>
      </c>
      <c r="J3670" s="132">
        <v>0</v>
      </c>
      <c r="K3670" s="132">
        <v>1.0999999999999999E-4</v>
      </c>
      <c r="L3670" s="133">
        <v>0</v>
      </c>
      <c r="M3670" s="132">
        <v>0</v>
      </c>
      <c r="N3670" s="132">
        <v>0</v>
      </c>
      <c r="O3670" s="132">
        <v>0</v>
      </c>
      <c r="P3670" s="132">
        <v>1.0999999999999999E-4</v>
      </c>
      <c r="Q3670" s="140">
        <v>0</v>
      </c>
      <c r="R3670" s="134">
        <v>0</v>
      </c>
      <c r="S3670" s="122">
        <f t="shared" si="114"/>
        <v>0</v>
      </c>
      <c r="T3670" s="122">
        <f t="shared" si="115"/>
        <v>100</v>
      </c>
    </row>
    <row r="3671" spans="1:20" x14ac:dyDescent="0.25">
      <c r="A3671" s="3">
        <v>2013</v>
      </c>
      <c r="B3671" s="2" t="s">
        <v>89</v>
      </c>
      <c r="C3671" s="1">
        <v>3507704</v>
      </c>
      <c r="D3671" s="4">
        <v>19</v>
      </c>
      <c r="E3671" s="6">
        <v>20</v>
      </c>
      <c r="F3671" s="39">
        <v>350770420</v>
      </c>
      <c r="G3671" s="39">
        <v>1</v>
      </c>
      <c r="H3671" s="39">
        <v>1</v>
      </c>
      <c r="I3671" s="132">
        <v>9.1814800000000002E-2</v>
      </c>
      <c r="J3671" s="132">
        <v>9.0833300000000006E-2</v>
      </c>
      <c r="K3671" s="132">
        <v>9.8149999999999995E-4</v>
      </c>
      <c r="L3671" s="133">
        <v>0</v>
      </c>
      <c r="M3671" s="132">
        <v>0</v>
      </c>
      <c r="N3671" s="132">
        <v>9.0833300000000006E-2</v>
      </c>
      <c r="O3671" s="132">
        <v>9.8149999999999995E-4</v>
      </c>
      <c r="P3671" s="132">
        <v>0</v>
      </c>
      <c r="Q3671" s="140">
        <v>3</v>
      </c>
      <c r="R3671" s="134">
        <v>0</v>
      </c>
      <c r="S3671" s="122">
        <f t="shared" si="114"/>
        <v>50</v>
      </c>
      <c r="T3671" s="122">
        <f t="shared" si="115"/>
        <v>50</v>
      </c>
    </row>
    <row r="3672" spans="1:20" x14ac:dyDescent="0.25">
      <c r="A3672" s="3">
        <v>2013</v>
      </c>
      <c r="B3672" s="2" t="s">
        <v>90</v>
      </c>
      <c r="C3672" s="1">
        <v>3507753</v>
      </c>
      <c r="D3672" s="4">
        <v>19</v>
      </c>
      <c r="E3672" s="6">
        <v>19</v>
      </c>
      <c r="F3672" s="39">
        <v>350775319</v>
      </c>
      <c r="G3672" s="39">
        <v>0</v>
      </c>
      <c r="H3672" s="39">
        <v>8</v>
      </c>
      <c r="I3672" s="132">
        <v>9.2066000000000005E-3</v>
      </c>
      <c r="J3672" s="132">
        <v>0</v>
      </c>
      <c r="K3672" s="132">
        <v>9.2066000000000005E-3</v>
      </c>
      <c r="L3672" s="133">
        <v>0</v>
      </c>
      <c r="M3672" s="132">
        <v>4.3292000000000001E-3</v>
      </c>
      <c r="N3672" s="132">
        <v>3.7038000000000001E-3</v>
      </c>
      <c r="O3672" s="132">
        <v>5.2079999999999997E-4</v>
      </c>
      <c r="P3672" s="132">
        <v>6.5279999999999993E-4</v>
      </c>
      <c r="Q3672" s="140">
        <v>1</v>
      </c>
      <c r="R3672" s="134">
        <v>0</v>
      </c>
      <c r="S3672" s="122">
        <f t="shared" si="114"/>
        <v>0</v>
      </c>
      <c r="T3672" s="122">
        <f t="shared" si="115"/>
        <v>100</v>
      </c>
    </row>
    <row r="3673" spans="1:20" x14ac:dyDescent="0.25">
      <c r="A3673" s="3">
        <v>2013</v>
      </c>
      <c r="B3673" s="2" t="s">
        <v>91</v>
      </c>
      <c r="C3673" s="1">
        <v>3507803</v>
      </c>
      <c r="D3673" s="4">
        <v>4</v>
      </c>
      <c r="E3673" s="6">
        <v>4</v>
      </c>
      <c r="F3673" s="39">
        <v>35078034</v>
      </c>
      <c r="G3673" s="39">
        <v>11</v>
      </c>
      <c r="H3673" s="39">
        <v>9</v>
      </c>
      <c r="I3673" s="132">
        <v>3.1292599999999997E-2</v>
      </c>
      <c r="J3673" s="132">
        <v>2.9442999999999993E-2</v>
      </c>
      <c r="K3673" s="132">
        <v>1.8496000000000001E-3</v>
      </c>
      <c r="L3673" s="133">
        <v>0</v>
      </c>
      <c r="M3673" s="132">
        <v>0</v>
      </c>
      <c r="N3673" s="132">
        <v>1.7593000000000001E-3</v>
      </c>
      <c r="O3673" s="132">
        <v>2.8841099999999995E-2</v>
      </c>
      <c r="P3673" s="132">
        <v>6.9220000000000002E-4</v>
      </c>
      <c r="Q3673" s="140">
        <v>2</v>
      </c>
      <c r="R3673" s="134">
        <v>2</v>
      </c>
      <c r="S3673" s="122">
        <f t="shared" si="114"/>
        <v>55.000000000000007</v>
      </c>
      <c r="T3673" s="122">
        <f t="shared" si="115"/>
        <v>45</v>
      </c>
    </row>
    <row r="3674" spans="1:20" x14ac:dyDescent="0.25">
      <c r="A3674" s="3">
        <v>2013</v>
      </c>
      <c r="B3674" s="2" t="s">
        <v>92</v>
      </c>
      <c r="C3674" s="1">
        <v>3507902</v>
      </c>
      <c r="D3674" s="4">
        <v>13</v>
      </c>
      <c r="E3674" s="6">
        <v>13</v>
      </c>
      <c r="F3674" s="39">
        <v>350790213</v>
      </c>
      <c r="G3674" s="39">
        <v>65</v>
      </c>
      <c r="H3674" s="39">
        <v>48</v>
      </c>
      <c r="I3674" s="132">
        <v>0.28320619999999996</v>
      </c>
      <c r="J3674" s="132">
        <v>0.24181699999999998</v>
      </c>
      <c r="K3674" s="132">
        <v>4.1389199999999994E-2</v>
      </c>
      <c r="L3674" s="133">
        <v>0</v>
      </c>
      <c r="M3674" s="132">
        <v>5.7869999999999996E-3</v>
      </c>
      <c r="N3674" s="132">
        <v>0.1100435</v>
      </c>
      <c r="O3674" s="132">
        <v>0.10655519999999997</v>
      </c>
      <c r="P3674" s="132">
        <v>6.0820499999999979E-2</v>
      </c>
      <c r="Q3674" s="140">
        <v>38</v>
      </c>
      <c r="R3674" s="134">
        <v>31</v>
      </c>
      <c r="S3674" s="122">
        <f t="shared" si="114"/>
        <v>57.522123893805308</v>
      </c>
      <c r="T3674" s="122">
        <f t="shared" si="115"/>
        <v>42.477876106194692</v>
      </c>
    </row>
    <row r="3675" spans="1:20" x14ac:dyDescent="0.25">
      <c r="A3675" s="3">
        <v>2013</v>
      </c>
      <c r="B3675" s="2" t="s">
        <v>93</v>
      </c>
      <c r="C3675" s="1">
        <v>3508009</v>
      </c>
      <c r="D3675" s="4">
        <v>14</v>
      </c>
      <c r="E3675" s="6">
        <v>14</v>
      </c>
      <c r="F3675" s="39">
        <v>350800914</v>
      </c>
      <c r="G3675" s="39">
        <v>59</v>
      </c>
      <c r="H3675" s="39">
        <v>3</v>
      </c>
      <c r="I3675" s="132">
        <v>0.83795769999999992</v>
      </c>
      <c r="J3675" s="132">
        <v>0.83528399999999992</v>
      </c>
      <c r="K3675" s="132">
        <v>2.6736999999999998E-3</v>
      </c>
      <c r="L3675" s="133">
        <v>9.3681475139523088E-2</v>
      </c>
      <c r="M3675" s="132">
        <v>4.4083400000000002E-2</v>
      </c>
      <c r="N3675" s="132">
        <v>8.1000000000000004E-5</v>
      </c>
      <c r="O3675" s="132">
        <v>0.77829510000000002</v>
      </c>
      <c r="P3675" s="132">
        <v>1.54982E-2</v>
      </c>
      <c r="Q3675" s="140">
        <v>28</v>
      </c>
      <c r="R3675" s="134">
        <v>4</v>
      </c>
      <c r="S3675" s="122">
        <f t="shared" si="114"/>
        <v>95.161290322580655</v>
      </c>
      <c r="T3675" s="122">
        <f t="shared" si="115"/>
        <v>4.838709677419355</v>
      </c>
    </row>
    <row r="3676" spans="1:20" x14ac:dyDescent="0.25">
      <c r="A3676" s="3">
        <v>2013</v>
      </c>
      <c r="B3676" s="2" t="s">
        <v>94</v>
      </c>
      <c r="C3676" s="1">
        <v>3508108</v>
      </c>
      <c r="D3676" s="4">
        <v>19</v>
      </c>
      <c r="E3676" s="6">
        <v>19</v>
      </c>
      <c r="F3676" s="39">
        <v>350810819</v>
      </c>
      <c r="G3676" s="39">
        <v>8</v>
      </c>
      <c r="H3676" s="39">
        <v>41</v>
      </c>
      <c r="I3676" s="132">
        <v>0.25915689999999997</v>
      </c>
      <c r="J3676" s="132">
        <v>0.13767659999999998</v>
      </c>
      <c r="K3676" s="132">
        <v>0.12148029999999997</v>
      </c>
      <c r="L3676" s="133">
        <v>0</v>
      </c>
      <c r="M3676" s="132">
        <v>0</v>
      </c>
      <c r="N3676" s="132">
        <v>9.7838800000000017E-2</v>
      </c>
      <c r="O3676" s="132">
        <v>0.13500359999999997</v>
      </c>
      <c r="P3676" s="132">
        <v>2.6314500000000005E-2</v>
      </c>
      <c r="Q3676" s="140">
        <v>4</v>
      </c>
      <c r="R3676" s="134">
        <v>2</v>
      </c>
      <c r="S3676" s="122">
        <f t="shared" si="114"/>
        <v>16.326530612244898</v>
      </c>
      <c r="T3676" s="122">
        <f t="shared" si="115"/>
        <v>83.673469387755105</v>
      </c>
    </row>
    <row r="3677" spans="1:20" x14ac:dyDescent="0.25">
      <c r="A3677" s="3">
        <v>2013</v>
      </c>
      <c r="B3677" s="2" t="s">
        <v>95</v>
      </c>
      <c r="C3677" s="1">
        <v>3508207</v>
      </c>
      <c r="D3677" s="4">
        <v>8</v>
      </c>
      <c r="E3677" s="6">
        <v>8</v>
      </c>
      <c r="F3677" s="39">
        <v>35082078</v>
      </c>
      <c r="G3677" s="39">
        <v>2</v>
      </c>
      <c r="H3677" s="39">
        <v>3</v>
      </c>
      <c r="I3677" s="132">
        <v>0.15520830000000002</v>
      </c>
      <c r="J3677" s="132">
        <v>0.12962960000000001</v>
      </c>
      <c r="K3677" s="132">
        <v>2.5578699999999996E-2</v>
      </c>
      <c r="L3677" s="133">
        <v>0</v>
      </c>
      <c r="M3677" s="132">
        <v>2.0370399999999997E-2</v>
      </c>
      <c r="N3677" s="132">
        <v>0.13483790000000001</v>
      </c>
      <c r="O3677" s="132">
        <v>0</v>
      </c>
      <c r="P3677" s="132">
        <v>0</v>
      </c>
      <c r="Q3677" s="140">
        <v>2</v>
      </c>
      <c r="R3677" s="134">
        <v>1</v>
      </c>
      <c r="S3677" s="122">
        <f t="shared" si="114"/>
        <v>40</v>
      </c>
      <c r="T3677" s="122">
        <f t="shared" si="115"/>
        <v>60</v>
      </c>
    </row>
    <row r="3678" spans="1:20" x14ac:dyDescent="0.25">
      <c r="A3678" s="3">
        <v>2013</v>
      </c>
      <c r="B3678" s="2" t="s">
        <v>96</v>
      </c>
      <c r="C3678" s="1">
        <v>3508306</v>
      </c>
      <c r="D3678" s="4">
        <v>17</v>
      </c>
      <c r="E3678" s="6">
        <v>17</v>
      </c>
      <c r="F3678" s="39">
        <v>350830617</v>
      </c>
      <c r="G3678" s="39">
        <v>4</v>
      </c>
      <c r="H3678" s="39">
        <v>1</v>
      </c>
      <c r="I3678" s="132">
        <v>0.26283770000000001</v>
      </c>
      <c r="J3678" s="132">
        <v>0.26282610000000001</v>
      </c>
      <c r="K3678" s="132">
        <v>1.1600000000000001E-5</v>
      </c>
      <c r="L3678" s="133">
        <v>0</v>
      </c>
      <c r="M3678" s="132">
        <v>8.7963E-3</v>
      </c>
      <c r="N3678" s="132">
        <v>0</v>
      </c>
      <c r="O3678" s="132">
        <v>0.25402980000000003</v>
      </c>
      <c r="P3678" s="132">
        <v>1.1600000000000001E-5</v>
      </c>
      <c r="Q3678" s="140">
        <v>1</v>
      </c>
      <c r="R3678" s="134">
        <v>1</v>
      </c>
      <c r="S3678" s="122">
        <f t="shared" si="114"/>
        <v>80</v>
      </c>
      <c r="T3678" s="122">
        <f t="shared" si="115"/>
        <v>20</v>
      </c>
    </row>
    <row r="3679" spans="1:20" x14ac:dyDescent="0.25">
      <c r="A3679" s="3">
        <v>2013</v>
      </c>
      <c r="B3679" s="2" t="s">
        <v>97</v>
      </c>
      <c r="C3679" s="1">
        <v>3508405</v>
      </c>
      <c r="D3679" s="4">
        <v>10</v>
      </c>
      <c r="E3679" s="6">
        <v>10</v>
      </c>
      <c r="F3679" s="39">
        <v>350840510</v>
      </c>
      <c r="G3679" s="39">
        <v>1</v>
      </c>
      <c r="H3679" s="39">
        <v>6</v>
      </c>
      <c r="I3679" s="132">
        <v>2.3099500000000002E-2</v>
      </c>
      <c r="J3679" s="132">
        <v>0.02</v>
      </c>
      <c r="K3679" s="132">
        <v>3.0994999999999998E-3</v>
      </c>
      <c r="L3679" s="133">
        <v>0</v>
      </c>
      <c r="M3679" s="132">
        <v>2.14074E-2</v>
      </c>
      <c r="N3679" s="132">
        <v>1.042E-4</v>
      </c>
      <c r="O3679" s="132">
        <v>0</v>
      </c>
      <c r="P3679" s="132">
        <v>1.5879000000000002E-3</v>
      </c>
      <c r="Q3679" s="140">
        <v>5</v>
      </c>
      <c r="R3679" s="134">
        <v>2</v>
      </c>
      <c r="S3679" s="122">
        <f t="shared" si="114"/>
        <v>14.285714285714285</v>
      </c>
      <c r="T3679" s="122">
        <f t="shared" si="115"/>
        <v>85.714285714285708</v>
      </c>
    </row>
    <row r="3680" spans="1:20" x14ac:dyDescent="0.25">
      <c r="A3680" s="3">
        <v>2013</v>
      </c>
      <c r="B3680" s="2" t="s">
        <v>97</v>
      </c>
      <c r="C3680" s="1">
        <v>3508405</v>
      </c>
      <c r="D3680" s="4">
        <v>10</v>
      </c>
      <c r="E3680" s="6">
        <v>5</v>
      </c>
      <c r="F3680" s="39">
        <v>35084055</v>
      </c>
      <c r="G3680" s="39">
        <v>10</v>
      </c>
      <c r="H3680" s="39">
        <v>39</v>
      </c>
      <c r="I3680" s="132">
        <v>0.11681030000000001</v>
      </c>
      <c r="J3680" s="132">
        <v>0.1004428</v>
      </c>
      <c r="K3680" s="132">
        <v>1.6367500000000007E-2</v>
      </c>
      <c r="L3680" s="133">
        <v>0</v>
      </c>
      <c r="M3680" s="132">
        <v>8.6027800000000001E-2</v>
      </c>
      <c r="N3680" s="132">
        <v>2.3973000000000005E-2</v>
      </c>
      <c r="O3680" s="132">
        <v>2.3966E-3</v>
      </c>
      <c r="P3680" s="132">
        <v>4.4128999999999991E-3</v>
      </c>
      <c r="Q3680" s="140">
        <v>22</v>
      </c>
      <c r="R3680" s="134">
        <v>45</v>
      </c>
      <c r="S3680" s="122">
        <f t="shared" si="114"/>
        <v>20.408163265306122</v>
      </c>
      <c r="T3680" s="122">
        <f t="shared" si="115"/>
        <v>79.591836734693871</v>
      </c>
    </row>
    <row r="3681" spans="1:20" x14ac:dyDescent="0.25">
      <c r="A3681" s="3">
        <v>2013</v>
      </c>
      <c r="B3681" s="2" t="s">
        <v>98</v>
      </c>
      <c r="C3681" s="1">
        <v>3508504</v>
      </c>
      <c r="D3681" s="4">
        <v>2</v>
      </c>
      <c r="E3681" s="6">
        <v>2</v>
      </c>
      <c r="F3681" s="39">
        <v>35085042</v>
      </c>
      <c r="G3681" s="39">
        <v>21</v>
      </c>
      <c r="H3681" s="39">
        <v>51</v>
      </c>
      <c r="I3681" s="132">
        <v>0.38928499999999999</v>
      </c>
      <c r="J3681" s="132">
        <v>0.20786460000000001</v>
      </c>
      <c r="K3681" s="132">
        <v>0.18142039999999995</v>
      </c>
      <c r="L3681" s="133">
        <v>4.4590563165905629E-2</v>
      </c>
      <c r="M3681" s="132">
        <v>1.6157400000000002E-2</v>
      </c>
      <c r="N3681" s="132">
        <v>0.16904169999999999</v>
      </c>
      <c r="O3681" s="132">
        <v>0.18226459999999997</v>
      </c>
      <c r="P3681" s="132">
        <v>2.1821299999999988E-2</v>
      </c>
      <c r="Q3681" s="140">
        <v>34</v>
      </c>
      <c r="R3681" s="134">
        <v>81</v>
      </c>
      <c r="S3681" s="122">
        <f t="shared" si="114"/>
        <v>29.166666666666668</v>
      </c>
      <c r="T3681" s="122">
        <f t="shared" si="115"/>
        <v>70.833333333333343</v>
      </c>
    </row>
    <row r="3682" spans="1:20" x14ac:dyDescent="0.25">
      <c r="A3682" s="3">
        <v>2013</v>
      </c>
      <c r="B3682" s="2" t="s">
        <v>99</v>
      </c>
      <c r="C3682" s="1">
        <v>3508603</v>
      </c>
      <c r="D3682" s="4">
        <v>2</v>
      </c>
      <c r="E3682" s="6">
        <v>2</v>
      </c>
      <c r="F3682" s="39">
        <v>35086032</v>
      </c>
      <c r="G3682" s="39">
        <v>10</v>
      </c>
      <c r="H3682" s="39">
        <v>10</v>
      </c>
      <c r="I3682" s="132">
        <v>0.149951</v>
      </c>
      <c r="J3682" s="132">
        <v>0.1409456</v>
      </c>
      <c r="K3682" s="132">
        <v>9.0054000000000002E-3</v>
      </c>
      <c r="L3682" s="133">
        <v>0</v>
      </c>
      <c r="M3682" s="132">
        <v>9.904170000000001E-2</v>
      </c>
      <c r="N3682" s="132">
        <v>1.7177900000000003E-2</v>
      </c>
      <c r="O3682" s="132">
        <v>2.5000000000000001E-2</v>
      </c>
      <c r="P3682" s="132">
        <v>8.731400000000002E-3</v>
      </c>
      <c r="Q3682" s="140">
        <v>10</v>
      </c>
      <c r="R3682" s="134">
        <v>48</v>
      </c>
      <c r="S3682" s="122">
        <f t="shared" si="114"/>
        <v>50</v>
      </c>
      <c r="T3682" s="122">
        <f t="shared" si="115"/>
        <v>50</v>
      </c>
    </row>
    <row r="3683" spans="1:20" x14ac:dyDescent="0.25">
      <c r="A3683" s="3">
        <v>2013</v>
      </c>
      <c r="B3683" s="2" t="s">
        <v>100</v>
      </c>
      <c r="C3683" s="1">
        <v>3508702</v>
      </c>
      <c r="D3683" s="4">
        <v>4</v>
      </c>
      <c r="E3683" s="6">
        <v>4</v>
      </c>
      <c r="F3683" s="39">
        <v>35087024</v>
      </c>
      <c r="G3683" s="39">
        <v>19</v>
      </c>
      <c r="H3683" s="39">
        <v>2</v>
      </c>
      <c r="I3683" s="132">
        <v>3.9181599999999997E-2</v>
      </c>
      <c r="J3683" s="132">
        <v>3.8325099999999994E-2</v>
      </c>
      <c r="K3683" s="132">
        <v>8.5650000000000006E-4</v>
      </c>
      <c r="L3683" s="133">
        <v>3.7397260273972603E-3</v>
      </c>
      <c r="M3683" s="132">
        <v>0</v>
      </c>
      <c r="N3683" s="132">
        <v>0</v>
      </c>
      <c r="O3683" s="132">
        <v>3.8065599999999998E-2</v>
      </c>
      <c r="P3683" s="132">
        <v>1.116E-3</v>
      </c>
      <c r="Q3683" s="140">
        <v>8</v>
      </c>
      <c r="R3683" s="134">
        <v>2</v>
      </c>
      <c r="S3683" s="122">
        <f t="shared" si="114"/>
        <v>90.476190476190482</v>
      </c>
      <c r="T3683" s="122">
        <f t="shared" si="115"/>
        <v>9.5238095238095237</v>
      </c>
    </row>
    <row r="3684" spans="1:20" x14ac:dyDescent="0.25">
      <c r="A3684" s="3">
        <v>2013</v>
      </c>
      <c r="B3684" s="2" t="s">
        <v>101</v>
      </c>
      <c r="C3684" s="1">
        <v>3508801</v>
      </c>
      <c r="D3684" s="4">
        <v>16</v>
      </c>
      <c r="E3684" s="6">
        <v>16</v>
      </c>
      <c r="F3684" s="39">
        <v>350880116</v>
      </c>
      <c r="G3684" s="39">
        <v>12</v>
      </c>
      <c r="H3684" s="39">
        <v>4</v>
      </c>
      <c r="I3684" s="132">
        <v>0.43021659999999989</v>
      </c>
      <c r="J3684" s="132">
        <v>0.42737869999999989</v>
      </c>
      <c r="K3684" s="132">
        <v>2.8379E-3</v>
      </c>
      <c r="L3684" s="133">
        <v>0</v>
      </c>
      <c r="M3684" s="132">
        <v>2.7222000000000001E-3</v>
      </c>
      <c r="N3684" s="132">
        <v>4.6300000000000001E-5</v>
      </c>
      <c r="O3684" s="132">
        <v>0.42737869999999989</v>
      </c>
      <c r="P3684" s="132">
        <v>6.9400000000000006E-5</v>
      </c>
      <c r="Q3684" s="140">
        <v>10</v>
      </c>
      <c r="R3684" s="134">
        <v>1</v>
      </c>
      <c r="S3684" s="122">
        <f t="shared" si="114"/>
        <v>75</v>
      </c>
      <c r="T3684" s="122">
        <f t="shared" si="115"/>
        <v>25</v>
      </c>
    </row>
    <row r="3685" spans="1:20" x14ac:dyDescent="0.25">
      <c r="A3685" s="3">
        <v>2013</v>
      </c>
      <c r="B3685" s="2" t="s">
        <v>101</v>
      </c>
      <c r="C3685" s="1">
        <v>3508801</v>
      </c>
      <c r="D3685" s="4">
        <v>16</v>
      </c>
      <c r="E3685" s="6">
        <v>20</v>
      </c>
      <c r="F3685" s="39">
        <v>350880120</v>
      </c>
      <c r="G3685" s="39">
        <v>0</v>
      </c>
      <c r="H3685" s="39">
        <v>0</v>
      </c>
      <c r="I3685" s="132">
        <v>0</v>
      </c>
      <c r="J3685" s="132">
        <v>0</v>
      </c>
      <c r="K3685" s="132">
        <v>0</v>
      </c>
      <c r="L3685" s="133">
        <v>0</v>
      </c>
      <c r="M3685" s="132">
        <v>0</v>
      </c>
      <c r="N3685" s="132">
        <v>0</v>
      </c>
      <c r="O3685" s="132">
        <v>0</v>
      </c>
      <c r="P3685" s="132">
        <v>0</v>
      </c>
      <c r="Q3685" s="140">
        <v>0</v>
      </c>
      <c r="R3685" s="134">
        <v>0</v>
      </c>
      <c r="S3685" s="122">
        <f t="shared" si="114"/>
        <v>0</v>
      </c>
      <c r="T3685" s="122">
        <f t="shared" si="115"/>
        <v>0</v>
      </c>
    </row>
    <row r="3686" spans="1:20" x14ac:dyDescent="0.25">
      <c r="A3686" s="3">
        <v>2013</v>
      </c>
      <c r="B3686" s="2" t="s">
        <v>102</v>
      </c>
      <c r="C3686" s="1">
        <v>3508900</v>
      </c>
      <c r="D3686" s="4">
        <v>21</v>
      </c>
      <c r="E3686" s="6">
        <v>21</v>
      </c>
      <c r="F3686" s="39">
        <v>350890021</v>
      </c>
      <c r="G3686" s="39">
        <v>5</v>
      </c>
      <c r="H3686" s="39">
        <v>1</v>
      </c>
      <c r="I3686" s="132">
        <v>0.50443299999999991</v>
      </c>
      <c r="J3686" s="132">
        <v>0.50442139999999991</v>
      </c>
      <c r="K3686" s="132">
        <v>1.1600000000000001E-5</v>
      </c>
      <c r="L3686" s="133">
        <v>0</v>
      </c>
      <c r="M3686" s="132">
        <v>0.49082179999999997</v>
      </c>
      <c r="N3686" s="132">
        <v>0</v>
      </c>
      <c r="O3686" s="132">
        <v>0</v>
      </c>
      <c r="P3686" s="132">
        <v>1.36112E-2</v>
      </c>
      <c r="Q3686" s="140">
        <v>0</v>
      </c>
      <c r="R3686" s="134">
        <v>2</v>
      </c>
      <c r="S3686" s="122">
        <f t="shared" si="114"/>
        <v>83.333333333333343</v>
      </c>
      <c r="T3686" s="122">
        <f t="shared" si="115"/>
        <v>16.666666666666664</v>
      </c>
    </row>
    <row r="3687" spans="1:20" x14ac:dyDescent="0.25">
      <c r="A3687" s="3">
        <v>2013</v>
      </c>
      <c r="B3687" s="2" t="s">
        <v>103</v>
      </c>
      <c r="C3687" s="1">
        <v>3509007</v>
      </c>
      <c r="D3687" s="4">
        <v>6</v>
      </c>
      <c r="E3687" s="6">
        <v>6</v>
      </c>
      <c r="F3687" s="39">
        <v>35090076</v>
      </c>
      <c r="G3687" s="39">
        <v>6</v>
      </c>
      <c r="H3687" s="39">
        <v>30</v>
      </c>
      <c r="I3687" s="132">
        <v>0.22482640000000001</v>
      </c>
      <c r="J3687" s="132">
        <v>0.20092989999999999</v>
      </c>
      <c r="K3687" s="132">
        <v>2.3896500000000005E-2</v>
      </c>
      <c r="L3687" s="133">
        <v>0</v>
      </c>
      <c r="M3687" s="132">
        <v>0</v>
      </c>
      <c r="N3687" s="132">
        <v>0.15161720000000001</v>
      </c>
      <c r="O3687" s="132">
        <v>1.3406999999999998E-3</v>
      </c>
      <c r="P3687" s="132">
        <v>7.1868500000000002E-2</v>
      </c>
      <c r="Q3687" s="140">
        <v>6</v>
      </c>
      <c r="R3687" s="134">
        <v>34</v>
      </c>
      <c r="S3687" s="122">
        <f t="shared" si="114"/>
        <v>16.666666666666664</v>
      </c>
      <c r="T3687" s="122">
        <f t="shared" si="115"/>
        <v>83.333333333333343</v>
      </c>
    </row>
    <row r="3688" spans="1:20" x14ac:dyDescent="0.25">
      <c r="A3688" s="3">
        <v>2013</v>
      </c>
      <c r="B3688" s="2" t="s">
        <v>104</v>
      </c>
      <c r="C3688" s="1">
        <v>3509106</v>
      </c>
      <c r="D3688" s="4">
        <v>22</v>
      </c>
      <c r="E3688" s="6">
        <v>22</v>
      </c>
      <c r="F3688" s="39">
        <v>350910622</v>
      </c>
      <c r="G3688" s="39">
        <v>0</v>
      </c>
      <c r="H3688" s="39">
        <v>2</v>
      </c>
      <c r="I3688" s="132">
        <v>7.8589999999999997E-4</v>
      </c>
      <c r="J3688" s="132">
        <v>0</v>
      </c>
      <c r="K3688" s="132">
        <v>7.8589999999999997E-4</v>
      </c>
      <c r="L3688" s="133">
        <v>0</v>
      </c>
      <c r="M3688" s="132">
        <v>7.3379999999999995E-4</v>
      </c>
      <c r="N3688" s="132">
        <v>0</v>
      </c>
      <c r="O3688" s="132">
        <v>0</v>
      </c>
      <c r="P3688" s="132">
        <v>5.2099999999999999E-5</v>
      </c>
      <c r="Q3688" s="140">
        <v>0</v>
      </c>
      <c r="R3688" s="134">
        <v>0</v>
      </c>
      <c r="S3688" s="122">
        <f t="shared" si="114"/>
        <v>0</v>
      </c>
      <c r="T3688" s="122">
        <f t="shared" si="115"/>
        <v>100</v>
      </c>
    </row>
    <row r="3689" spans="1:20" x14ac:dyDescent="0.25">
      <c r="A3689" s="3">
        <v>2013</v>
      </c>
      <c r="B3689" s="2" t="s">
        <v>104</v>
      </c>
      <c r="C3689" s="1">
        <v>3509106</v>
      </c>
      <c r="D3689" s="4">
        <v>22</v>
      </c>
      <c r="E3689" s="6">
        <v>21</v>
      </c>
      <c r="F3689" s="39">
        <v>350910621</v>
      </c>
      <c r="G3689" s="39">
        <v>0</v>
      </c>
      <c r="H3689" s="39">
        <v>1</v>
      </c>
      <c r="I3689" s="132">
        <v>2.3099999999999999E-5</v>
      </c>
      <c r="J3689" s="132">
        <v>0</v>
      </c>
      <c r="K3689" s="132">
        <v>2.3099999999999999E-5</v>
      </c>
      <c r="L3689" s="133">
        <v>0</v>
      </c>
      <c r="M3689" s="132">
        <v>0</v>
      </c>
      <c r="N3689" s="132">
        <v>0</v>
      </c>
      <c r="O3689" s="132">
        <v>0</v>
      </c>
      <c r="P3689" s="132">
        <v>2.3099999999999999E-5</v>
      </c>
      <c r="Q3689" s="140">
        <v>0</v>
      </c>
      <c r="R3689" s="134">
        <v>0</v>
      </c>
      <c r="S3689" s="122">
        <f t="shared" si="114"/>
        <v>0</v>
      </c>
      <c r="T3689" s="122">
        <f t="shared" si="115"/>
        <v>100</v>
      </c>
    </row>
    <row r="3690" spans="1:20" x14ac:dyDescent="0.25">
      <c r="A3690" s="3">
        <v>2013</v>
      </c>
      <c r="B3690" s="2" t="s">
        <v>105</v>
      </c>
      <c r="C3690" s="1">
        <v>3509205</v>
      </c>
      <c r="D3690" s="4">
        <v>6</v>
      </c>
      <c r="E3690" s="6">
        <v>6</v>
      </c>
      <c r="F3690" s="39">
        <v>35092056</v>
      </c>
      <c r="G3690" s="39">
        <v>3</v>
      </c>
      <c r="H3690" s="39">
        <v>71</v>
      </c>
      <c r="I3690" s="132">
        <v>0.24332750000000003</v>
      </c>
      <c r="J3690" s="132">
        <v>0.1026347</v>
      </c>
      <c r="K3690" s="132">
        <v>0.14069280000000003</v>
      </c>
      <c r="L3690" s="133">
        <v>0</v>
      </c>
      <c r="M3690" s="132">
        <v>0.14445169999999999</v>
      </c>
      <c r="N3690" s="132">
        <v>5.59628E-2</v>
      </c>
      <c r="O3690" s="132">
        <v>3.4700000000000003E-5</v>
      </c>
      <c r="P3690" s="132">
        <v>4.2878300000000001E-2</v>
      </c>
      <c r="Q3690" s="140">
        <v>6</v>
      </c>
      <c r="R3690" s="134">
        <v>67</v>
      </c>
      <c r="S3690" s="122">
        <f t="shared" si="114"/>
        <v>4.0540540540540544</v>
      </c>
      <c r="T3690" s="122">
        <f t="shared" si="115"/>
        <v>95.945945945945937</v>
      </c>
    </row>
    <row r="3691" spans="1:20" x14ac:dyDescent="0.25">
      <c r="A3691" s="3">
        <v>2013</v>
      </c>
      <c r="B3691" s="2" t="s">
        <v>105</v>
      </c>
      <c r="C3691" s="1">
        <v>3509205</v>
      </c>
      <c r="D3691" s="4">
        <v>6</v>
      </c>
      <c r="E3691" s="6">
        <v>10</v>
      </c>
      <c r="F3691" s="39">
        <v>350920510</v>
      </c>
      <c r="G3691" s="39">
        <v>0</v>
      </c>
      <c r="H3691" s="39">
        <v>0</v>
      </c>
      <c r="I3691" s="132">
        <v>0</v>
      </c>
      <c r="J3691" s="132">
        <v>0</v>
      </c>
      <c r="K3691" s="132">
        <v>0</v>
      </c>
      <c r="L3691" s="133">
        <v>0</v>
      </c>
      <c r="M3691" s="132">
        <v>0</v>
      </c>
      <c r="N3691" s="132">
        <v>0</v>
      </c>
      <c r="O3691" s="132">
        <v>0</v>
      </c>
      <c r="P3691" s="132">
        <v>0</v>
      </c>
      <c r="Q3691" s="140">
        <v>0</v>
      </c>
      <c r="R3691" s="134">
        <v>0</v>
      </c>
      <c r="S3691" s="122">
        <f t="shared" si="114"/>
        <v>0</v>
      </c>
      <c r="T3691" s="122">
        <f t="shared" si="115"/>
        <v>0</v>
      </c>
    </row>
    <row r="3692" spans="1:20" x14ac:dyDescent="0.25">
      <c r="A3692" s="3">
        <v>2013</v>
      </c>
      <c r="B3692" s="2" t="s">
        <v>106</v>
      </c>
      <c r="C3692" s="1">
        <v>3509254</v>
      </c>
      <c r="D3692" s="4">
        <v>11</v>
      </c>
      <c r="E3692" s="6">
        <v>11</v>
      </c>
      <c r="F3692" s="39">
        <v>350925411</v>
      </c>
      <c r="G3692" s="39">
        <v>7</v>
      </c>
      <c r="H3692" s="39">
        <v>5</v>
      </c>
      <c r="I3692" s="132">
        <v>1.2664163000000002</v>
      </c>
      <c r="J3692" s="132">
        <v>1.2636084000000001</v>
      </c>
      <c r="K3692" s="132">
        <v>2.8078999999999999E-3</v>
      </c>
      <c r="L3692" s="133">
        <v>0</v>
      </c>
      <c r="M3692" s="132">
        <v>9.5886099999999988E-2</v>
      </c>
      <c r="N3692" s="132">
        <v>1.1688159999999999</v>
      </c>
      <c r="O3692" s="132">
        <v>1.0556000000000001E-3</v>
      </c>
      <c r="P3692" s="132">
        <v>6.5860000000000007E-4</v>
      </c>
      <c r="Q3692" s="140">
        <v>7</v>
      </c>
      <c r="R3692" s="134">
        <v>11</v>
      </c>
      <c r="S3692" s="122">
        <f t="shared" si="114"/>
        <v>58.333333333333336</v>
      </c>
      <c r="T3692" s="122">
        <f t="shared" si="115"/>
        <v>41.666666666666671</v>
      </c>
    </row>
    <row r="3693" spans="1:20" x14ac:dyDescent="0.25">
      <c r="A3693" s="3">
        <v>2013</v>
      </c>
      <c r="B3693" s="2" t="s">
        <v>107</v>
      </c>
      <c r="C3693" s="1">
        <v>3509304</v>
      </c>
      <c r="D3693" s="4">
        <v>15</v>
      </c>
      <c r="E3693" s="6">
        <v>15</v>
      </c>
      <c r="F3693" s="39">
        <v>350930415</v>
      </c>
      <c r="G3693" s="39">
        <v>26</v>
      </c>
      <c r="H3693" s="39">
        <v>13</v>
      </c>
      <c r="I3693" s="132">
        <v>0.42457739999999999</v>
      </c>
      <c r="J3693" s="132">
        <v>0.31810129999999998</v>
      </c>
      <c r="K3693" s="132">
        <v>0.10647609999999999</v>
      </c>
      <c r="L3693" s="133">
        <v>0</v>
      </c>
      <c r="M3693" s="132">
        <v>0</v>
      </c>
      <c r="N3693" s="132">
        <v>6.3699999999999998E-4</v>
      </c>
      <c r="O3693" s="132">
        <v>0.42307229999999996</v>
      </c>
      <c r="P3693" s="132">
        <v>8.680999999999999E-4</v>
      </c>
      <c r="Q3693" s="140">
        <v>8</v>
      </c>
      <c r="R3693" s="134">
        <v>12</v>
      </c>
      <c r="S3693" s="122">
        <f t="shared" si="114"/>
        <v>66.666666666666657</v>
      </c>
      <c r="T3693" s="122">
        <f t="shared" si="115"/>
        <v>33.333333333333329</v>
      </c>
    </row>
    <row r="3694" spans="1:20" x14ac:dyDescent="0.25">
      <c r="A3694" s="3">
        <v>2013</v>
      </c>
      <c r="B3694" s="2" t="s">
        <v>108</v>
      </c>
      <c r="C3694" s="1">
        <v>3509403</v>
      </c>
      <c r="D3694" s="4">
        <v>4</v>
      </c>
      <c r="E3694" s="6">
        <v>4</v>
      </c>
      <c r="F3694" s="39">
        <v>35094034</v>
      </c>
      <c r="G3694" s="39">
        <v>28</v>
      </c>
      <c r="H3694" s="39">
        <v>21</v>
      </c>
      <c r="I3694" s="132">
        <v>0.13750379999999998</v>
      </c>
      <c r="J3694" s="132">
        <v>0.13086989999999998</v>
      </c>
      <c r="K3694" s="132">
        <v>6.633899999999999E-3</v>
      </c>
      <c r="L3694" s="133">
        <v>3.4246499238964989E-3</v>
      </c>
      <c r="M3694" s="132">
        <v>0</v>
      </c>
      <c r="N3694" s="132">
        <v>4.0271999999999995E-2</v>
      </c>
      <c r="O3694" s="132">
        <v>9.1545799999999969E-2</v>
      </c>
      <c r="P3694" s="132">
        <v>5.6859999999999992E-3</v>
      </c>
      <c r="Q3694" s="140">
        <v>16</v>
      </c>
      <c r="R3694" s="134">
        <v>6</v>
      </c>
      <c r="S3694" s="122">
        <f t="shared" si="114"/>
        <v>57.142857142857139</v>
      </c>
      <c r="T3694" s="122">
        <f t="shared" si="115"/>
        <v>42.857142857142854</v>
      </c>
    </row>
    <row r="3695" spans="1:20" x14ac:dyDescent="0.25">
      <c r="A3695" s="3">
        <v>2013</v>
      </c>
      <c r="B3695" s="2" t="s">
        <v>109</v>
      </c>
      <c r="C3695" s="1">
        <v>3509452</v>
      </c>
      <c r="D3695" s="4">
        <v>14</v>
      </c>
      <c r="E3695" s="6">
        <v>14</v>
      </c>
      <c r="F3695" s="39">
        <v>350945214</v>
      </c>
      <c r="G3695" s="39">
        <v>12</v>
      </c>
      <c r="H3695" s="39">
        <v>6</v>
      </c>
      <c r="I3695" s="132">
        <v>0.10097150000000001</v>
      </c>
      <c r="J3695" s="132">
        <v>8.3522400000000011E-2</v>
      </c>
      <c r="K3695" s="132">
        <v>1.7449099999999999E-2</v>
      </c>
      <c r="L3695" s="133">
        <v>2.5529261796042615E-2</v>
      </c>
      <c r="M3695" s="132">
        <v>1.4856499999999998E-2</v>
      </c>
      <c r="N3695" s="132">
        <v>6.2500000000000001E-4</v>
      </c>
      <c r="O3695" s="132">
        <v>7.7740000000000004E-2</v>
      </c>
      <c r="P3695" s="132">
        <v>7.7499999999999999E-3</v>
      </c>
      <c r="Q3695" s="140">
        <v>7</v>
      </c>
      <c r="R3695" s="134">
        <v>1</v>
      </c>
      <c r="S3695" s="122">
        <f t="shared" si="114"/>
        <v>66.666666666666657</v>
      </c>
      <c r="T3695" s="122">
        <f t="shared" si="115"/>
        <v>33.333333333333329</v>
      </c>
    </row>
    <row r="3696" spans="1:20" x14ac:dyDescent="0.25">
      <c r="A3696" s="3">
        <v>2013</v>
      </c>
      <c r="B3696" s="2" t="s">
        <v>110</v>
      </c>
      <c r="C3696" s="1">
        <v>3509502</v>
      </c>
      <c r="D3696" s="4">
        <v>5</v>
      </c>
      <c r="E3696" s="6">
        <v>5</v>
      </c>
      <c r="F3696" s="39">
        <v>35095025</v>
      </c>
      <c r="G3696" s="39">
        <v>112</v>
      </c>
      <c r="H3696" s="39">
        <v>424</v>
      </c>
      <c r="I3696" s="132">
        <v>4.9120948999999978</v>
      </c>
      <c r="J3696" s="132">
        <v>4.6550243999999976</v>
      </c>
      <c r="K3696" s="132">
        <v>0.25707050000000009</v>
      </c>
      <c r="L3696" s="133">
        <v>0</v>
      </c>
      <c r="M3696" s="132">
        <v>4.4845556000000011</v>
      </c>
      <c r="N3696" s="132">
        <v>9.6292299999999983E-2</v>
      </c>
      <c r="O3696" s="132">
        <v>7.288260000000002E-2</v>
      </c>
      <c r="P3696" s="132">
        <v>0.25836439999999977</v>
      </c>
      <c r="Q3696" s="140">
        <v>252</v>
      </c>
      <c r="R3696" s="134">
        <v>586</v>
      </c>
      <c r="S3696" s="122">
        <f t="shared" si="114"/>
        <v>20.8955223880597</v>
      </c>
      <c r="T3696" s="122">
        <f t="shared" si="115"/>
        <v>79.104477611940297</v>
      </c>
    </row>
    <row r="3697" spans="1:20" x14ac:dyDescent="0.25">
      <c r="A3697" s="3">
        <v>2013</v>
      </c>
      <c r="B3697" s="2" t="s">
        <v>111</v>
      </c>
      <c r="C3697" s="1">
        <v>3509601</v>
      </c>
      <c r="D3697" s="4">
        <v>5</v>
      </c>
      <c r="E3697" s="6">
        <v>5</v>
      </c>
      <c r="F3697" s="39">
        <v>35096015</v>
      </c>
      <c r="G3697" s="39">
        <v>8</v>
      </c>
      <c r="H3697" s="39">
        <v>21</v>
      </c>
      <c r="I3697" s="132">
        <v>0.54412609999999995</v>
      </c>
      <c r="J3697" s="132">
        <v>0.52543329999999999</v>
      </c>
      <c r="K3697" s="132">
        <v>1.8692800000000002E-2</v>
      </c>
      <c r="L3697" s="133">
        <v>0</v>
      </c>
      <c r="M3697" s="132">
        <v>0.35611110000000001</v>
      </c>
      <c r="N3697" s="132">
        <v>0.17375299999999999</v>
      </c>
      <c r="O3697" s="132">
        <v>1.6945E-3</v>
      </c>
      <c r="P3697" s="132">
        <v>1.2567500000000002E-2</v>
      </c>
      <c r="Q3697" s="140">
        <v>6</v>
      </c>
      <c r="R3697" s="134">
        <v>68</v>
      </c>
      <c r="S3697" s="122">
        <f t="shared" si="114"/>
        <v>27.586206896551722</v>
      </c>
      <c r="T3697" s="122">
        <f t="shared" si="115"/>
        <v>72.41379310344827</v>
      </c>
    </row>
    <row r="3698" spans="1:20" x14ac:dyDescent="0.25">
      <c r="A3698" s="3">
        <v>2013</v>
      </c>
      <c r="B3698" s="2" t="s">
        <v>112</v>
      </c>
      <c r="C3698" s="1">
        <v>3509700</v>
      </c>
      <c r="D3698" s="4">
        <v>1</v>
      </c>
      <c r="E3698" s="6">
        <v>1</v>
      </c>
      <c r="F3698" s="39">
        <v>35097001</v>
      </c>
      <c r="G3698" s="39">
        <v>21</v>
      </c>
      <c r="H3698" s="39">
        <v>16</v>
      </c>
      <c r="I3698" s="132">
        <v>0.61313070000000003</v>
      </c>
      <c r="J3698" s="132">
        <v>0.61034730000000004</v>
      </c>
      <c r="K3698" s="132">
        <v>2.7833999999999984E-3</v>
      </c>
      <c r="L3698" s="133">
        <v>0</v>
      </c>
      <c r="M3698" s="132">
        <v>0</v>
      </c>
      <c r="N3698" s="132">
        <v>4.5879999999999998E-4</v>
      </c>
      <c r="O3698" s="132">
        <v>0.59949070000000004</v>
      </c>
      <c r="P3698" s="132">
        <v>1.3181200000000002E-2</v>
      </c>
      <c r="Q3698" s="140">
        <v>15</v>
      </c>
      <c r="R3698" s="134">
        <v>47</v>
      </c>
      <c r="S3698" s="122">
        <f t="shared" si="114"/>
        <v>56.756756756756758</v>
      </c>
      <c r="T3698" s="122">
        <f t="shared" si="115"/>
        <v>43.243243243243242</v>
      </c>
    </row>
    <row r="3699" spans="1:20" x14ac:dyDescent="0.25">
      <c r="A3699" s="3">
        <v>2013</v>
      </c>
      <c r="B3699" s="2" t="s">
        <v>113</v>
      </c>
      <c r="C3699" s="1">
        <v>3509809</v>
      </c>
      <c r="D3699" s="4">
        <v>17</v>
      </c>
      <c r="E3699" s="6">
        <v>17</v>
      </c>
      <c r="F3699" s="39">
        <v>350980917</v>
      </c>
      <c r="G3699" s="39">
        <v>8</v>
      </c>
      <c r="H3699" s="39">
        <v>6</v>
      </c>
      <c r="I3699" s="132">
        <v>0.18166570000000004</v>
      </c>
      <c r="J3699" s="132">
        <v>0.18142020000000003</v>
      </c>
      <c r="K3699" s="132">
        <v>2.455E-4</v>
      </c>
      <c r="L3699" s="133">
        <v>0</v>
      </c>
      <c r="M3699" s="132">
        <v>0</v>
      </c>
      <c r="N3699" s="132">
        <v>0</v>
      </c>
      <c r="O3699" s="132">
        <v>0.17640280000000003</v>
      </c>
      <c r="P3699" s="132">
        <v>5.2629E-3</v>
      </c>
      <c r="Q3699" s="140">
        <v>9</v>
      </c>
      <c r="R3699" s="134">
        <v>2</v>
      </c>
      <c r="S3699" s="122">
        <f t="shared" si="114"/>
        <v>57.142857142857139</v>
      </c>
      <c r="T3699" s="122">
        <f t="shared" si="115"/>
        <v>42.857142857142854</v>
      </c>
    </row>
    <row r="3700" spans="1:20" x14ac:dyDescent="0.25">
      <c r="A3700" s="3">
        <v>2013</v>
      </c>
      <c r="B3700" s="2" t="s">
        <v>114</v>
      </c>
      <c r="C3700" s="1">
        <v>3509908</v>
      </c>
      <c r="D3700" s="4">
        <v>11</v>
      </c>
      <c r="E3700" s="6">
        <v>11</v>
      </c>
      <c r="F3700" s="39">
        <v>350990811</v>
      </c>
      <c r="G3700" s="39">
        <v>11</v>
      </c>
      <c r="H3700" s="39">
        <v>2</v>
      </c>
      <c r="I3700" s="132">
        <v>0.19920459999999998</v>
      </c>
      <c r="J3700" s="132">
        <v>0.19853329999999997</v>
      </c>
      <c r="K3700" s="132">
        <v>6.7129999999999989E-4</v>
      </c>
      <c r="L3700" s="133">
        <v>0</v>
      </c>
      <c r="M3700" s="132">
        <v>3.5855599999999994E-2</v>
      </c>
      <c r="N3700" s="132">
        <v>1.1569999999999999E-4</v>
      </c>
      <c r="O3700" s="132">
        <v>0.1624138</v>
      </c>
      <c r="P3700" s="132">
        <v>8.1949999999999992E-4</v>
      </c>
      <c r="Q3700" s="140">
        <v>3</v>
      </c>
      <c r="R3700" s="134">
        <v>23</v>
      </c>
      <c r="S3700" s="122">
        <f t="shared" si="114"/>
        <v>84.615384615384613</v>
      </c>
      <c r="T3700" s="122">
        <f t="shared" si="115"/>
        <v>15.384615384615385</v>
      </c>
    </row>
    <row r="3701" spans="1:20" x14ac:dyDescent="0.25">
      <c r="A3701" s="3">
        <v>2013</v>
      </c>
      <c r="B3701" s="2" t="s">
        <v>115</v>
      </c>
      <c r="C3701" s="1">
        <v>3509957</v>
      </c>
      <c r="D3701" s="4">
        <v>2</v>
      </c>
      <c r="E3701" s="6">
        <v>2</v>
      </c>
      <c r="F3701" s="39">
        <v>35099572</v>
      </c>
      <c r="G3701" s="39">
        <v>6</v>
      </c>
      <c r="H3701" s="39">
        <v>1</v>
      </c>
      <c r="I3701" s="132">
        <v>1.6324999999999996E-2</v>
      </c>
      <c r="J3701" s="132">
        <v>1.6144399999999996E-2</v>
      </c>
      <c r="K3701" s="132">
        <v>1.806E-4</v>
      </c>
      <c r="L3701" s="133">
        <v>0.1388888888888889</v>
      </c>
      <c r="M3701" s="132">
        <v>0</v>
      </c>
      <c r="N3701" s="132">
        <v>1.806E-4</v>
      </c>
      <c r="O3701" s="132">
        <v>1.6031899999999998E-2</v>
      </c>
      <c r="P3701" s="132">
        <v>1.125E-4</v>
      </c>
      <c r="Q3701" s="140">
        <v>0</v>
      </c>
      <c r="R3701" s="134">
        <v>9</v>
      </c>
      <c r="S3701" s="122">
        <f t="shared" si="114"/>
        <v>85.714285714285708</v>
      </c>
      <c r="T3701" s="122">
        <f t="shared" si="115"/>
        <v>14.285714285714285</v>
      </c>
    </row>
    <row r="3702" spans="1:20" x14ac:dyDescent="0.25">
      <c r="A3702" s="3">
        <v>2013</v>
      </c>
      <c r="B3702" s="2" t="s">
        <v>116</v>
      </c>
      <c r="C3702" s="1">
        <v>3510005</v>
      </c>
      <c r="D3702" s="4">
        <v>17</v>
      </c>
      <c r="E3702" s="6">
        <v>17</v>
      </c>
      <c r="F3702" s="39">
        <v>351000517</v>
      </c>
      <c r="G3702" s="39">
        <v>10</v>
      </c>
      <c r="H3702" s="39">
        <v>27</v>
      </c>
      <c r="I3702" s="132">
        <v>0.1737919</v>
      </c>
      <c r="J3702" s="132">
        <v>0.1244352</v>
      </c>
      <c r="K3702" s="132">
        <v>4.9356699999999989E-2</v>
      </c>
      <c r="L3702" s="133">
        <v>0</v>
      </c>
      <c r="M3702" s="132">
        <v>0</v>
      </c>
      <c r="N3702" s="132">
        <v>6.0593999999999995E-3</v>
      </c>
      <c r="O3702" s="132">
        <v>0.1244352</v>
      </c>
      <c r="P3702" s="132">
        <v>4.329729999999999E-2</v>
      </c>
      <c r="Q3702" s="140">
        <v>16</v>
      </c>
      <c r="R3702" s="134">
        <v>2</v>
      </c>
      <c r="S3702" s="122">
        <f t="shared" si="114"/>
        <v>27.027027027027028</v>
      </c>
      <c r="T3702" s="122">
        <f t="shared" si="115"/>
        <v>72.972972972972968</v>
      </c>
    </row>
    <row r="3703" spans="1:20" x14ac:dyDescent="0.25">
      <c r="A3703" s="3">
        <v>2013</v>
      </c>
      <c r="B3703" s="2" t="s">
        <v>117</v>
      </c>
      <c r="C3703" s="1">
        <v>3510104</v>
      </c>
      <c r="D3703" s="4">
        <v>15</v>
      </c>
      <c r="E3703" s="6">
        <v>15</v>
      </c>
      <c r="F3703" s="39">
        <v>351010415</v>
      </c>
      <c r="G3703" s="39">
        <v>0</v>
      </c>
      <c r="H3703" s="39">
        <v>5</v>
      </c>
      <c r="I3703" s="132">
        <v>1.8910999999999999E-3</v>
      </c>
      <c r="J3703" s="132">
        <v>0</v>
      </c>
      <c r="K3703" s="132">
        <v>1.8910999999999999E-3</v>
      </c>
      <c r="L3703" s="133">
        <v>0</v>
      </c>
      <c r="M3703" s="132">
        <v>0</v>
      </c>
      <c r="N3703" s="132">
        <v>7.2219999999999999E-4</v>
      </c>
      <c r="O3703" s="132">
        <v>9.722E-4</v>
      </c>
      <c r="P3703" s="132">
        <v>1.9670000000000001E-4</v>
      </c>
      <c r="Q3703" s="140">
        <v>0</v>
      </c>
      <c r="R3703" s="134">
        <v>1</v>
      </c>
      <c r="S3703" s="122">
        <f t="shared" si="114"/>
        <v>0</v>
      </c>
      <c r="T3703" s="122">
        <f t="shared" si="115"/>
        <v>100</v>
      </c>
    </row>
    <row r="3704" spans="1:20" x14ac:dyDescent="0.25">
      <c r="A3704" s="3">
        <v>2013</v>
      </c>
      <c r="B3704" s="2" t="s">
        <v>117</v>
      </c>
      <c r="C3704" s="1">
        <v>3510104</v>
      </c>
      <c r="D3704" s="4">
        <v>15</v>
      </c>
      <c r="E3704" s="6">
        <v>16</v>
      </c>
      <c r="F3704" s="39">
        <v>351010416</v>
      </c>
      <c r="G3704" s="39">
        <v>1</v>
      </c>
      <c r="H3704" s="39">
        <v>3</v>
      </c>
      <c r="I3704" s="132">
        <v>5.8008000000000001E-3</v>
      </c>
      <c r="J3704" s="132">
        <v>3.4721999999999999E-3</v>
      </c>
      <c r="K3704" s="132">
        <v>2.3286000000000001E-3</v>
      </c>
      <c r="L3704" s="133">
        <v>0</v>
      </c>
      <c r="M3704" s="132">
        <v>0</v>
      </c>
      <c r="N3704" s="132">
        <v>0</v>
      </c>
      <c r="O3704" s="132">
        <v>5.8007999999999992E-3</v>
      </c>
      <c r="P3704" s="132">
        <v>0</v>
      </c>
      <c r="Q3704" s="140">
        <v>0</v>
      </c>
      <c r="R3704" s="134">
        <v>0</v>
      </c>
      <c r="S3704" s="122">
        <f t="shared" si="114"/>
        <v>25</v>
      </c>
      <c r="T3704" s="122">
        <f t="shared" si="115"/>
        <v>75</v>
      </c>
    </row>
    <row r="3705" spans="1:20" x14ac:dyDescent="0.25">
      <c r="A3705" s="3">
        <v>2013</v>
      </c>
      <c r="B3705" s="2" t="s">
        <v>118</v>
      </c>
      <c r="C3705" s="1">
        <v>3510153</v>
      </c>
      <c r="D3705" s="4">
        <v>17</v>
      </c>
      <c r="E3705" s="6">
        <v>17</v>
      </c>
      <c r="F3705" s="39">
        <v>351015317</v>
      </c>
      <c r="G3705" s="39">
        <v>1</v>
      </c>
      <c r="H3705" s="39">
        <v>2</v>
      </c>
      <c r="I3705" s="132">
        <v>1.55867E-2</v>
      </c>
      <c r="J3705" s="132">
        <v>1.4999999999999999E-2</v>
      </c>
      <c r="K3705" s="132">
        <v>5.867E-4</v>
      </c>
      <c r="L3705" s="133">
        <v>0</v>
      </c>
      <c r="M3705" s="132">
        <v>0</v>
      </c>
      <c r="N3705" s="132">
        <v>1.042E-4</v>
      </c>
      <c r="O3705" s="132">
        <v>1.4999999999999999E-2</v>
      </c>
      <c r="P3705" s="132">
        <v>4.8250000000000002E-4</v>
      </c>
      <c r="Q3705" s="140">
        <v>2</v>
      </c>
      <c r="R3705" s="134">
        <v>0</v>
      </c>
      <c r="S3705" s="122">
        <f t="shared" si="114"/>
        <v>33.333333333333329</v>
      </c>
      <c r="T3705" s="122">
        <f t="shared" si="115"/>
        <v>66.666666666666657</v>
      </c>
    </row>
    <row r="3706" spans="1:20" x14ac:dyDescent="0.25">
      <c r="A3706" s="3">
        <v>2013</v>
      </c>
      <c r="B3706" s="2" t="s">
        <v>119</v>
      </c>
      <c r="C3706" s="1">
        <v>3510203</v>
      </c>
      <c r="D3706" s="4">
        <v>14</v>
      </c>
      <c r="E3706" s="6">
        <v>14</v>
      </c>
      <c r="F3706" s="39">
        <v>351020314</v>
      </c>
      <c r="G3706" s="39">
        <v>55</v>
      </c>
      <c r="H3706" s="39">
        <v>10</v>
      </c>
      <c r="I3706" s="132">
        <v>0.24747319999999995</v>
      </c>
      <c r="J3706" s="132">
        <v>0.24573899999999996</v>
      </c>
      <c r="K3706" s="132">
        <v>1.7342000000000002E-3</v>
      </c>
      <c r="L3706" s="133">
        <v>0</v>
      </c>
      <c r="M3706" s="132">
        <v>8.9566599999999996E-2</v>
      </c>
      <c r="N3706" s="132">
        <v>6.9400000000000006E-5</v>
      </c>
      <c r="O3706" s="132">
        <v>0.15681469999999997</v>
      </c>
      <c r="P3706" s="132">
        <v>1.0225000000000002E-3</v>
      </c>
      <c r="Q3706" s="140">
        <v>38</v>
      </c>
      <c r="R3706" s="134">
        <v>9</v>
      </c>
      <c r="S3706" s="122">
        <f t="shared" si="114"/>
        <v>84.615384615384613</v>
      </c>
      <c r="T3706" s="122">
        <f t="shared" si="115"/>
        <v>15.384615384615385</v>
      </c>
    </row>
    <row r="3707" spans="1:20" x14ac:dyDescent="0.25">
      <c r="A3707" s="3">
        <v>2013</v>
      </c>
      <c r="B3707" s="2" t="s">
        <v>120</v>
      </c>
      <c r="C3707" s="1">
        <v>3510302</v>
      </c>
      <c r="D3707" s="4">
        <v>10</v>
      </c>
      <c r="E3707" s="6">
        <v>10</v>
      </c>
      <c r="F3707" s="39">
        <v>351030210</v>
      </c>
      <c r="G3707" s="39">
        <v>7</v>
      </c>
      <c r="H3707" s="39">
        <v>14</v>
      </c>
      <c r="I3707" s="132">
        <v>0.4167824</v>
      </c>
      <c r="J3707" s="132">
        <v>0.4</v>
      </c>
      <c r="K3707" s="132">
        <v>1.6782399999999996E-2</v>
      </c>
      <c r="L3707" s="133">
        <v>0</v>
      </c>
      <c r="M3707" s="132">
        <v>0.25111119999999998</v>
      </c>
      <c r="N3707" s="132">
        <v>3.4700000000000003E-5</v>
      </c>
      <c r="O3707" s="132">
        <v>0.16460649999999999</v>
      </c>
      <c r="P3707" s="132">
        <v>1.0299999999999999E-3</v>
      </c>
      <c r="Q3707" s="140">
        <v>10</v>
      </c>
      <c r="R3707" s="134">
        <v>12</v>
      </c>
      <c r="S3707" s="122">
        <f t="shared" si="114"/>
        <v>33.333333333333329</v>
      </c>
      <c r="T3707" s="122">
        <f t="shared" si="115"/>
        <v>66.666666666666657</v>
      </c>
    </row>
    <row r="3708" spans="1:20" x14ac:dyDescent="0.25">
      <c r="A3708" s="3">
        <v>2013</v>
      </c>
      <c r="B3708" s="2" t="s">
        <v>121</v>
      </c>
      <c r="C3708" s="1">
        <v>3510401</v>
      </c>
      <c r="D3708" s="4">
        <v>5</v>
      </c>
      <c r="E3708" s="6">
        <v>5</v>
      </c>
      <c r="F3708" s="39">
        <v>35104015</v>
      </c>
      <c r="G3708" s="39">
        <v>16</v>
      </c>
      <c r="H3708" s="39">
        <v>108</v>
      </c>
      <c r="I3708" s="132">
        <v>0.31750079999999986</v>
      </c>
      <c r="J3708" s="132">
        <v>0.13744460000000003</v>
      </c>
      <c r="K3708" s="132">
        <v>0.18005619999999983</v>
      </c>
      <c r="L3708" s="133">
        <v>0</v>
      </c>
      <c r="M3708" s="132">
        <v>0.21849750000000004</v>
      </c>
      <c r="N3708" s="132">
        <v>7.4501800000000007E-2</v>
      </c>
      <c r="O3708" s="132">
        <v>1.2383700000000001E-2</v>
      </c>
      <c r="P3708" s="132">
        <v>1.2117800000000003E-2</v>
      </c>
      <c r="Q3708" s="140">
        <v>22</v>
      </c>
      <c r="R3708" s="134">
        <v>32</v>
      </c>
      <c r="S3708" s="122">
        <f t="shared" si="114"/>
        <v>12.903225806451612</v>
      </c>
      <c r="T3708" s="122">
        <f t="shared" si="115"/>
        <v>87.096774193548384</v>
      </c>
    </row>
    <row r="3709" spans="1:20" x14ac:dyDescent="0.25">
      <c r="A3709" s="3">
        <v>2013</v>
      </c>
      <c r="B3709" s="2" t="s">
        <v>122</v>
      </c>
      <c r="C3709" s="1">
        <v>3510500</v>
      </c>
      <c r="D3709" s="4">
        <v>3</v>
      </c>
      <c r="E3709" s="6">
        <v>3</v>
      </c>
      <c r="F3709" s="39">
        <v>35105003</v>
      </c>
      <c r="G3709" s="39">
        <v>28</v>
      </c>
      <c r="H3709" s="39">
        <v>8</v>
      </c>
      <c r="I3709" s="132">
        <v>0.82057219999999975</v>
      </c>
      <c r="J3709" s="132">
        <v>0.81035119999999972</v>
      </c>
      <c r="K3709" s="132">
        <v>1.0221000000000003E-2</v>
      </c>
      <c r="L3709" s="133">
        <v>0</v>
      </c>
      <c r="M3709" s="132">
        <v>0.70363880000000001</v>
      </c>
      <c r="N3709" s="132">
        <v>4.040199999999999E-3</v>
      </c>
      <c r="O3709" s="132">
        <v>1.9931000000000003E-3</v>
      </c>
      <c r="P3709" s="132">
        <v>0.1109001</v>
      </c>
      <c r="Q3709" s="140">
        <v>13</v>
      </c>
      <c r="R3709" s="134">
        <v>94</v>
      </c>
      <c r="S3709" s="122">
        <f t="shared" si="114"/>
        <v>77.777777777777786</v>
      </c>
      <c r="T3709" s="122">
        <f t="shared" si="115"/>
        <v>22.222222222222221</v>
      </c>
    </row>
    <row r="3710" spans="1:20" x14ac:dyDescent="0.25">
      <c r="A3710" s="3">
        <v>2013</v>
      </c>
      <c r="B3710" s="2" t="s">
        <v>123</v>
      </c>
      <c r="C3710" s="1">
        <v>3510609</v>
      </c>
      <c r="D3710" s="4">
        <v>6</v>
      </c>
      <c r="E3710" s="6">
        <v>6</v>
      </c>
      <c r="F3710" s="39">
        <v>35106096</v>
      </c>
      <c r="G3710" s="39">
        <v>1</v>
      </c>
      <c r="H3710" s="39">
        <v>17</v>
      </c>
      <c r="I3710" s="132">
        <v>1.0733939000000001</v>
      </c>
      <c r="J3710" s="132">
        <v>1.05</v>
      </c>
      <c r="K3710" s="132">
        <v>2.3393900000000002E-2</v>
      </c>
      <c r="L3710" s="133">
        <v>0</v>
      </c>
      <c r="M3710" s="132">
        <v>1.05</v>
      </c>
      <c r="N3710" s="132">
        <v>3.7413999999999998E-3</v>
      </c>
      <c r="O3710" s="132">
        <v>0</v>
      </c>
      <c r="P3710" s="132">
        <v>1.9652500000000003E-2</v>
      </c>
      <c r="Q3710" s="140">
        <v>8</v>
      </c>
      <c r="R3710" s="134">
        <v>51</v>
      </c>
      <c r="S3710" s="122">
        <f t="shared" si="114"/>
        <v>5.5555555555555554</v>
      </c>
      <c r="T3710" s="122">
        <f t="shared" si="115"/>
        <v>94.444444444444443</v>
      </c>
    </row>
    <row r="3711" spans="1:20" x14ac:dyDescent="0.25">
      <c r="A3711" s="3">
        <v>2013</v>
      </c>
      <c r="B3711" s="2" t="s">
        <v>124</v>
      </c>
      <c r="C3711" s="1">
        <v>3510708</v>
      </c>
      <c r="D3711" s="4">
        <v>15</v>
      </c>
      <c r="E3711" s="6">
        <v>15</v>
      </c>
      <c r="F3711" s="39">
        <v>351070815</v>
      </c>
      <c r="G3711" s="39">
        <v>11</v>
      </c>
      <c r="H3711" s="39">
        <v>8</v>
      </c>
      <c r="I3711" s="132">
        <v>0.10449299999999999</v>
      </c>
      <c r="J3711" s="132">
        <v>0.10104569999999999</v>
      </c>
      <c r="K3711" s="132">
        <v>3.4472999999999995E-3</v>
      </c>
      <c r="L3711" s="133">
        <v>0.22634145104008119</v>
      </c>
      <c r="M3711" s="132">
        <v>0</v>
      </c>
      <c r="N3711" s="132">
        <v>2.8939999999999999E-4</v>
      </c>
      <c r="O3711" s="132">
        <v>0.10396239999999998</v>
      </c>
      <c r="P3711" s="132">
        <v>2.4119999999999998E-4</v>
      </c>
      <c r="Q3711" s="140">
        <v>0</v>
      </c>
      <c r="R3711" s="134">
        <v>1</v>
      </c>
      <c r="S3711" s="122">
        <f t="shared" si="114"/>
        <v>57.894736842105267</v>
      </c>
      <c r="T3711" s="122">
        <f t="shared" si="115"/>
        <v>42.105263157894733</v>
      </c>
    </row>
    <row r="3712" spans="1:20" x14ac:dyDescent="0.25">
      <c r="A3712" s="3">
        <v>2013</v>
      </c>
      <c r="B3712" s="2" t="s">
        <v>125</v>
      </c>
      <c r="C3712" s="1">
        <v>3510807</v>
      </c>
      <c r="D3712" s="4">
        <v>4</v>
      </c>
      <c r="E3712" s="6">
        <v>4</v>
      </c>
      <c r="F3712" s="39">
        <v>35108074</v>
      </c>
      <c r="G3712" s="39">
        <v>119</v>
      </c>
      <c r="H3712" s="39">
        <v>16</v>
      </c>
      <c r="I3712" s="132">
        <v>1.0389264999999983</v>
      </c>
      <c r="J3712" s="132">
        <v>1.0219927999999983</v>
      </c>
      <c r="K3712" s="132">
        <v>1.6933699999999996E-2</v>
      </c>
      <c r="L3712" s="133">
        <v>4.8944063926940638E-2</v>
      </c>
      <c r="M3712" s="132">
        <v>6.0463000000000001E-3</v>
      </c>
      <c r="N3712" s="132">
        <v>6.6699999999999995E-5</v>
      </c>
      <c r="O3712" s="132">
        <v>1.0274419999999982</v>
      </c>
      <c r="P3712" s="132">
        <v>5.3714999999999995E-3</v>
      </c>
      <c r="Q3712" s="140">
        <v>51</v>
      </c>
      <c r="R3712" s="134">
        <v>7</v>
      </c>
      <c r="S3712" s="122">
        <f t="shared" si="114"/>
        <v>88.148148148148152</v>
      </c>
      <c r="T3712" s="122">
        <f t="shared" si="115"/>
        <v>11.851851851851853</v>
      </c>
    </row>
    <row r="3713" spans="1:20" x14ac:dyDescent="0.25">
      <c r="A3713" s="3">
        <v>2013</v>
      </c>
      <c r="B3713" s="2" t="s">
        <v>125</v>
      </c>
      <c r="C3713" s="1">
        <v>3510807</v>
      </c>
      <c r="D3713" s="4">
        <v>4</v>
      </c>
      <c r="E3713" s="6">
        <v>9</v>
      </c>
      <c r="F3713" s="39">
        <v>35108079</v>
      </c>
      <c r="G3713" s="39">
        <v>80</v>
      </c>
      <c r="H3713" s="39">
        <v>9</v>
      </c>
      <c r="I3713" s="132">
        <v>0.93565070000000017</v>
      </c>
      <c r="J3713" s="132">
        <v>0.93425760000000013</v>
      </c>
      <c r="K3713" s="132">
        <v>1.3930999999999998E-3</v>
      </c>
      <c r="L3713" s="133">
        <v>1.3880304414003043E-2</v>
      </c>
      <c r="M3713" s="132">
        <v>0</v>
      </c>
      <c r="N3713" s="132">
        <v>8.4209999999999992E-4</v>
      </c>
      <c r="O3713" s="132">
        <v>0.93445210000000001</v>
      </c>
      <c r="P3713" s="132">
        <v>3.5650000000000005E-4</v>
      </c>
      <c r="Q3713" s="140">
        <v>39</v>
      </c>
      <c r="R3713" s="134">
        <v>2</v>
      </c>
      <c r="S3713" s="122">
        <f t="shared" si="114"/>
        <v>89.887640449438194</v>
      </c>
      <c r="T3713" s="122">
        <f t="shared" si="115"/>
        <v>10.112359550561797</v>
      </c>
    </row>
    <row r="3714" spans="1:20" x14ac:dyDescent="0.25">
      <c r="A3714" s="3">
        <v>2013</v>
      </c>
      <c r="B3714" s="2" t="s">
        <v>126</v>
      </c>
      <c r="C3714" s="1">
        <v>3510906</v>
      </c>
      <c r="D3714" s="4">
        <v>4</v>
      </c>
      <c r="E3714" s="6">
        <v>4</v>
      </c>
      <c r="F3714" s="39">
        <v>35109064</v>
      </c>
      <c r="G3714" s="39">
        <v>8</v>
      </c>
      <c r="H3714" s="39">
        <v>4</v>
      </c>
      <c r="I3714" s="132">
        <v>4.2713499999999995E-2</v>
      </c>
      <c r="J3714" s="132">
        <v>4.1650399999999997E-2</v>
      </c>
      <c r="K3714" s="132">
        <v>1.0630999999999998E-3</v>
      </c>
      <c r="L3714" s="133">
        <v>0</v>
      </c>
      <c r="M3714" s="132">
        <v>0</v>
      </c>
      <c r="N3714" s="132">
        <v>0</v>
      </c>
      <c r="O3714" s="132">
        <v>4.1599499999999998E-2</v>
      </c>
      <c r="P3714" s="132">
        <v>1.1139999999999998E-3</v>
      </c>
      <c r="Q3714" s="140">
        <v>5</v>
      </c>
      <c r="R3714" s="134">
        <v>4</v>
      </c>
      <c r="S3714" s="122">
        <f t="shared" si="114"/>
        <v>66.666666666666657</v>
      </c>
      <c r="T3714" s="122">
        <f t="shared" si="115"/>
        <v>33.333333333333329</v>
      </c>
    </row>
    <row r="3715" spans="1:20" x14ac:dyDescent="0.25">
      <c r="A3715" s="3">
        <v>2013</v>
      </c>
      <c r="B3715" s="2" t="s">
        <v>126</v>
      </c>
      <c r="C3715" s="1">
        <v>3510906</v>
      </c>
      <c r="D3715" s="4">
        <v>4</v>
      </c>
      <c r="E3715" s="6">
        <v>8</v>
      </c>
      <c r="F3715" s="39">
        <v>35109068</v>
      </c>
      <c r="G3715" s="39">
        <v>2</v>
      </c>
      <c r="H3715" s="39">
        <v>0</v>
      </c>
      <c r="I3715" s="132">
        <v>4.0230999999999999E-3</v>
      </c>
      <c r="J3715" s="132">
        <v>4.0230999999999999E-3</v>
      </c>
      <c r="K3715" s="132">
        <v>0</v>
      </c>
      <c r="L3715" s="133">
        <v>0</v>
      </c>
      <c r="M3715" s="132">
        <v>0</v>
      </c>
      <c r="N3715" s="132">
        <v>0</v>
      </c>
      <c r="O3715" s="132">
        <v>4.0230999999999999E-3</v>
      </c>
      <c r="P3715" s="132">
        <v>0</v>
      </c>
      <c r="Q3715" s="140">
        <v>1</v>
      </c>
      <c r="R3715" s="134">
        <v>0</v>
      </c>
      <c r="S3715" s="122">
        <f t="shared" ref="S3715:S3778" si="116">IFERROR(((G3715)/(SUM($G3715:$H3715)))*100,0)</f>
        <v>100</v>
      </c>
      <c r="T3715" s="122">
        <f t="shared" ref="T3715:T3778" si="117">IFERROR(((H3715)/(SUM($G3715:$H3715)))*100,0)</f>
        <v>0</v>
      </c>
    </row>
    <row r="3716" spans="1:20" x14ac:dyDescent="0.25">
      <c r="A3716" s="3">
        <v>2013</v>
      </c>
      <c r="B3716" s="2" t="s">
        <v>127</v>
      </c>
      <c r="C3716" s="1">
        <v>3511003</v>
      </c>
      <c r="D3716" s="4">
        <v>19</v>
      </c>
      <c r="E3716" s="6">
        <v>19</v>
      </c>
      <c r="F3716" s="39">
        <v>351100319</v>
      </c>
      <c r="G3716" s="39">
        <v>4</v>
      </c>
      <c r="H3716" s="39">
        <v>25</v>
      </c>
      <c r="I3716" s="132">
        <v>4.1529800000000006E-2</v>
      </c>
      <c r="J3716" s="132">
        <v>1.5594E-2</v>
      </c>
      <c r="K3716" s="132">
        <v>2.5935800000000005E-2</v>
      </c>
      <c r="L3716" s="133">
        <v>0.28416258604769151</v>
      </c>
      <c r="M3716" s="132">
        <v>9.6021000000000006E-3</v>
      </c>
      <c r="N3716" s="132">
        <v>1.4820399999999999E-2</v>
      </c>
      <c r="O3716" s="132">
        <v>1.5594E-2</v>
      </c>
      <c r="P3716" s="132">
        <v>1.5133E-3</v>
      </c>
      <c r="Q3716" s="140">
        <v>1</v>
      </c>
      <c r="R3716" s="134">
        <v>8</v>
      </c>
      <c r="S3716" s="122">
        <f t="shared" si="116"/>
        <v>13.793103448275861</v>
      </c>
      <c r="T3716" s="122">
        <f t="shared" si="117"/>
        <v>86.206896551724128</v>
      </c>
    </row>
    <row r="3717" spans="1:20" x14ac:dyDescent="0.25">
      <c r="A3717" s="3">
        <v>2013</v>
      </c>
      <c r="B3717" s="2" t="s">
        <v>127</v>
      </c>
      <c r="C3717" s="1">
        <v>3511003</v>
      </c>
      <c r="D3717" s="4">
        <v>19</v>
      </c>
      <c r="E3717" s="6">
        <v>20</v>
      </c>
      <c r="F3717" s="39">
        <v>351100320</v>
      </c>
      <c r="G3717" s="39">
        <v>0</v>
      </c>
      <c r="H3717" s="39">
        <v>0</v>
      </c>
      <c r="I3717" s="132">
        <v>0</v>
      </c>
      <c r="J3717" s="132">
        <v>0</v>
      </c>
      <c r="K3717" s="132">
        <v>0</v>
      </c>
      <c r="L3717" s="133">
        <v>0</v>
      </c>
      <c r="M3717" s="132">
        <v>0</v>
      </c>
      <c r="N3717" s="132">
        <v>0</v>
      </c>
      <c r="O3717" s="132">
        <v>0</v>
      </c>
      <c r="P3717" s="132">
        <v>0</v>
      </c>
      <c r="Q3717" s="140">
        <v>0</v>
      </c>
      <c r="R3717" s="134">
        <v>0</v>
      </c>
      <c r="S3717" s="122">
        <f t="shared" si="116"/>
        <v>0</v>
      </c>
      <c r="T3717" s="122">
        <f t="shared" si="117"/>
        <v>0</v>
      </c>
    </row>
    <row r="3718" spans="1:20" x14ac:dyDescent="0.25">
      <c r="A3718" s="3">
        <v>2013</v>
      </c>
      <c r="B3718" s="2" t="s">
        <v>128</v>
      </c>
      <c r="C3718" s="1">
        <v>3511102</v>
      </c>
      <c r="D3718" s="4">
        <v>15</v>
      </c>
      <c r="E3718" s="6">
        <v>15</v>
      </c>
      <c r="F3718" s="39">
        <v>351110215</v>
      </c>
      <c r="G3718" s="39">
        <v>10</v>
      </c>
      <c r="H3718" s="39">
        <v>303</v>
      </c>
      <c r="I3718" s="132">
        <v>1.0476702000000049</v>
      </c>
      <c r="J3718" s="132">
        <v>0.33277139999999999</v>
      </c>
      <c r="K3718" s="132">
        <v>0.71489880000000483</v>
      </c>
      <c r="L3718" s="133">
        <v>0</v>
      </c>
      <c r="M3718" s="132">
        <v>0.47244200000000003</v>
      </c>
      <c r="N3718" s="132">
        <v>0.31857009999999958</v>
      </c>
      <c r="O3718" s="132">
        <v>0.19621469999999999</v>
      </c>
      <c r="P3718" s="132">
        <v>6.0443399999999904E-2</v>
      </c>
      <c r="Q3718" s="140">
        <v>8</v>
      </c>
      <c r="R3718" s="134">
        <v>58</v>
      </c>
      <c r="S3718" s="122">
        <f t="shared" si="116"/>
        <v>3.1948881789137378</v>
      </c>
      <c r="T3718" s="122">
        <f t="shared" si="117"/>
        <v>96.805111821086271</v>
      </c>
    </row>
    <row r="3719" spans="1:20" x14ac:dyDescent="0.25">
      <c r="A3719" s="3">
        <v>2013</v>
      </c>
      <c r="B3719" s="2" t="s">
        <v>128</v>
      </c>
      <c r="C3719" s="1">
        <v>3511102</v>
      </c>
      <c r="D3719" s="4">
        <v>15</v>
      </c>
      <c r="E3719" s="6">
        <v>16</v>
      </c>
      <c r="F3719" s="39">
        <v>351110216</v>
      </c>
      <c r="G3719" s="39">
        <v>1</v>
      </c>
      <c r="H3719" s="39">
        <v>0</v>
      </c>
      <c r="I3719" s="132">
        <v>2.9166999999999999E-3</v>
      </c>
      <c r="J3719" s="132">
        <v>2.9166999999999999E-3</v>
      </c>
      <c r="K3719" s="132">
        <v>0</v>
      </c>
      <c r="L3719" s="133">
        <v>0</v>
      </c>
      <c r="M3719" s="132">
        <v>0</v>
      </c>
      <c r="N3719" s="132">
        <v>0</v>
      </c>
      <c r="O3719" s="132">
        <v>2.9166999999999999E-3</v>
      </c>
      <c r="P3719" s="132">
        <v>0</v>
      </c>
      <c r="Q3719" s="140">
        <v>2</v>
      </c>
      <c r="R3719" s="134">
        <v>1</v>
      </c>
      <c r="S3719" s="122">
        <f t="shared" si="116"/>
        <v>100</v>
      </c>
      <c r="T3719" s="122">
        <f t="shared" si="117"/>
        <v>0</v>
      </c>
    </row>
    <row r="3720" spans="1:20" x14ac:dyDescent="0.25">
      <c r="A3720" s="3">
        <v>2013</v>
      </c>
      <c r="B3720" s="2" t="s">
        <v>129</v>
      </c>
      <c r="C3720" s="1">
        <v>3511201</v>
      </c>
      <c r="D3720" s="4">
        <v>15</v>
      </c>
      <c r="E3720" s="6">
        <v>15</v>
      </c>
      <c r="F3720" s="39">
        <v>351120115</v>
      </c>
      <c r="G3720" s="39">
        <v>2</v>
      </c>
      <c r="H3720" s="39">
        <v>16</v>
      </c>
      <c r="I3720" s="132">
        <v>0.11673109999999999</v>
      </c>
      <c r="J3720" s="132">
        <v>8.3385399999999998E-2</v>
      </c>
      <c r="K3720" s="132">
        <v>3.3345699999999992E-2</v>
      </c>
      <c r="L3720" s="133">
        <v>0</v>
      </c>
      <c r="M3720" s="132">
        <v>2.7777700000000002E-2</v>
      </c>
      <c r="N3720" s="132">
        <v>2.1064999999999999E-3</v>
      </c>
      <c r="O3720" s="132">
        <v>8.5410199999999992E-2</v>
      </c>
      <c r="P3720" s="132">
        <v>1.4367000000000002E-3</v>
      </c>
      <c r="Q3720" s="140">
        <v>1</v>
      </c>
      <c r="R3720" s="134">
        <v>7</v>
      </c>
      <c r="S3720" s="122">
        <f t="shared" si="116"/>
        <v>11.111111111111111</v>
      </c>
      <c r="T3720" s="122">
        <f t="shared" si="117"/>
        <v>88.888888888888886</v>
      </c>
    </row>
    <row r="3721" spans="1:20" x14ac:dyDescent="0.25">
      <c r="A3721" s="3">
        <v>2013</v>
      </c>
      <c r="B3721" s="2" t="s">
        <v>130</v>
      </c>
      <c r="C3721" s="1">
        <v>3511300</v>
      </c>
      <c r="D3721" s="4">
        <v>15</v>
      </c>
      <c r="E3721" s="6">
        <v>15</v>
      </c>
      <c r="F3721" s="39">
        <v>351130015</v>
      </c>
      <c r="G3721" s="39">
        <v>5</v>
      </c>
      <c r="H3721" s="39">
        <v>21</v>
      </c>
      <c r="I3721" s="132">
        <v>3.0875E-2</v>
      </c>
      <c r="J3721" s="132">
        <v>1.7661099999999999E-2</v>
      </c>
      <c r="K3721" s="132">
        <v>1.3213899999999999E-2</v>
      </c>
      <c r="L3721" s="133">
        <v>0</v>
      </c>
      <c r="M3721" s="132">
        <v>0</v>
      </c>
      <c r="N3721" s="132">
        <v>3.3279999999999998E-3</v>
      </c>
      <c r="O3721" s="132">
        <v>1.7790199999999999E-2</v>
      </c>
      <c r="P3721" s="132">
        <v>9.7567999999999995E-3</v>
      </c>
      <c r="Q3721" s="140">
        <v>8</v>
      </c>
      <c r="R3721" s="134">
        <v>0</v>
      </c>
      <c r="S3721" s="122">
        <f t="shared" si="116"/>
        <v>19.230769230769234</v>
      </c>
      <c r="T3721" s="122">
        <f t="shared" si="117"/>
        <v>80.769230769230774</v>
      </c>
    </row>
    <row r="3722" spans="1:20" x14ac:dyDescent="0.25">
      <c r="A3722" s="3">
        <v>2013</v>
      </c>
      <c r="B3722" s="2" t="s">
        <v>130</v>
      </c>
      <c r="C3722" s="1">
        <v>3511300</v>
      </c>
      <c r="D3722" s="4">
        <v>15</v>
      </c>
      <c r="E3722" s="6">
        <v>16</v>
      </c>
      <c r="F3722" s="39">
        <v>351130016</v>
      </c>
      <c r="G3722" s="39">
        <v>1</v>
      </c>
      <c r="H3722" s="39">
        <v>0</v>
      </c>
      <c r="I3722" s="132">
        <v>5.0000000000000001E-3</v>
      </c>
      <c r="J3722" s="132">
        <v>5.0000000000000001E-3</v>
      </c>
      <c r="K3722" s="132">
        <v>0</v>
      </c>
      <c r="L3722" s="133">
        <v>0</v>
      </c>
      <c r="M3722" s="132">
        <v>0</v>
      </c>
      <c r="N3722" s="132">
        <v>0</v>
      </c>
      <c r="O3722" s="132">
        <v>5.0000000000000001E-3</v>
      </c>
      <c r="P3722" s="132">
        <v>0</v>
      </c>
      <c r="Q3722" s="140">
        <v>7</v>
      </c>
      <c r="R3722" s="134">
        <v>0</v>
      </c>
      <c r="S3722" s="122">
        <f t="shared" si="116"/>
        <v>100</v>
      </c>
      <c r="T3722" s="122">
        <f t="shared" si="117"/>
        <v>0</v>
      </c>
    </row>
    <row r="3723" spans="1:20" x14ac:dyDescent="0.25">
      <c r="A3723" s="3">
        <v>2013</v>
      </c>
      <c r="B3723" s="2" t="s">
        <v>131</v>
      </c>
      <c r="C3723" s="1">
        <v>3511409</v>
      </c>
      <c r="D3723" s="4">
        <v>17</v>
      </c>
      <c r="E3723" s="6">
        <v>17</v>
      </c>
      <c r="F3723" s="39">
        <v>351140917</v>
      </c>
      <c r="G3723" s="39">
        <v>9</v>
      </c>
      <c r="H3723" s="39">
        <v>5</v>
      </c>
      <c r="I3723" s="132">
        <v>0.1367932</v>
      </c>
      <c r="J3723" s="132">
        <v>6.7699700000000002E-2</v>
      </c>
      <c r="K3723" s="132">
        <v>6.9093499999999988E-2</v>
      </c>
      <c r="L3723" s="133">
        <v>0</v>
      </c>
      <c r="M3723" s="132">
        <v>1.85185E-2</v>
      </c>
      <c r="N3723" s="132">
        <v>5.6976199999999998E-2</v>
      </c>
      <c r="O3723" s="132">
        <v>4.9125600000000005E-2</v>
      </c>
      <c r="P3723" s="132">
        <v>1.21729E-2</v>
      </c>
      <c r="Q3723" s="140">
        <v>2</v>
      </c>
      <c r="R3723" s="134">
        <v>2</v>
      </c>
      <c r="S3723" s="122">
        <f t="shared" si="116"/>
        <v>64.285714285714292</v>
      </c>
      <c r="T3723" s="122">
        <f t="shared" si="117"/>
        <v>35.714285714285715</v>
      </c>
    </row>
    <row r="3724" spans="1:20" x14ac:dyDescent="0.25">
      <c r="A3724" s="3">
        <v>2013</v>
      </c>
      <c r="B3724" s="2" t="s">
        <v>131</v>
      </c>
      <c r="C3724" s="1">
        <v>3511409</v>
      </c>
      <c r="D3724" s="4">
        <v>17</v>
      </c>
      <c r="E3724" s="6">
        <v>14</v>
      </c>
      <c r="F3724" s="39">
        <v>351140914</v>
      </c>
      <c r="G3724" s="39">
        <v>4</v>
      </c>
      <c r="H3724" s="39">
        <v>2</v>
      </c>
      <c r="I3724" s="132">
        <v>4.4194400000000002E-2</v>
      </c>
      <c r="J3724" s="132">
        <v>4.3083300000000005E-2</v>
      </c>
      <c r="K3724" s="132">
        <v>1.1111000000000001E-3</v>
      </c>
      <c r="L3724" s="133">
        <v>0</v>
      </c>
      <c r="M3724" s="132">
        <v>0</v>
      </c>
      <c r="N3724" s="132">
        <v>1.0092500000000001E-2</v>
      </c>
      <c r="O3724" s="132">
        <v>3.3824100000000003E-2</v>
      </c>
      <c r="P3724" s="132">
        <v>2.7779999999999998E-4</v>
      </c>
      <c r="Q3724" s="140">
        <v>1</v>
      </c>
      <c r="R3724" s="134">
        <v>1</v>
      </c>
      <c r="S3724" s="122">
        <f t="shared" si="116"/>
        <v>66.666666666666657</v>
      </c>
      <c r="T3724" s="122">
        <f t="shared" si="117"/>
        <v>33.333333333333329</v>
      </c>
    </row>
    <row r="3725" spans="1:20" x14ac:dyDescent="0.25">
      <c r="A3725" s="3">
        <v>2013</v>
      </c>
      <c r="B3725" s="2" t="s">
        <v>132</v>
      </c>
      <c r="C3725" s="1">
        <v>3511508</v>
      </c>
      <c r="D3725" s="4">
        <v>10</v>
      </c>
      <c r="E3725" s="6">
        <v>10</v>
      </c>
      <c r="F3725" s="39">
        <v>351150810</v>
      </c>
      <c r="G3725" s="39">
        <v>13</v>
      </c>
      <c r="H3725" s="39">
        <v>12</v>
      </c>
      <c r="I3725" s="132">
        <v>0.41530040000000007</v>
      </c>
      <c r="J3725" s="132">
        <v>0.40951640000000006</v>
      </c>
      <c r="K3725" s="132">
        <v>5.7839999999999992E-3</v>
      </c>
      <c r="L3725" s="133">
        <v>0</v>
      </c>
      <c r="M3725" s="132">
        <v>0.1666667</v>
      </c>
      <c r="N3725" s="132">
        <v>0.24680509999999994</v>
      </c>
      <c r="O3725" s="132">
        <v>1.5971000000000002E-3</v>
      </c>
      <c r="P3725" s="132">
        <v>2.3149999999999999E-4</v>
      </c>
      <c r="Q3725" s="140">
        <v>9</v>
      </c>
      <c r="R3725" s="134">
        <v>35</v>
      </c>
      <c r="S3725" s="122">
        <f t="shared" si="116"/>
        <v>52</v>
      </c>
      <c r="T3725" s="122">
        <f t="shared" si="117"/>
        <v>48</v>
      </c>
    </row>
    <row r="3726" spans="1:20" x14ac:dyDescent="0.25">
      <c r="A3726" s="3">
        <v>2013</v>
      </c>
      <c r="B3726" s="2" t="s">
        <v>133</v>
      </c>
      <c r="C3726" s="1">
        <v>3511607</v>
      </c>
      <c r="D3726" s="4">
        <v>10</v>
      </c>
      <c r="E3726" s="6">
        <v>10</v>
      </c>
      <c r="F3726" s="39">
        <v>351160710</v>
      </c>
      <c r="G3726" s="39">
        <v>17</v>
      </c>
      <c r="H3726" s="39">
        <v>13</v>
      </c>
      <c r="I3726" s="132">
        <v>4.7866499999999992E-2</v>
      </c>
      <c r="J3726" s="132">
        <v>2.9010099999999994E-2</v>
      </c>
      <c r="K3726" s="132">
        <v>1.8856399999999995E-2</v>
      </c>
      <c r="L3726" s="133">
        <v>0</v>
      </c>
      <c r="M3726" s="132">
        <v>0</v>
      </c>
      <c r="N3726" s="132">
        <v>1.4658600000000001E-2</v>
      </c>
      <c r="O3726" s="132">
        <v>2.0469399999999992E-2</v>
      </c>
      <c r="P3726" s="132">
        <v>1.27385E-2</v>
      </c>
      <c r="Q3726" s="140">
        <v>8</v>
      </c>
      <c r="R3726" s="134">
        <v>10</v>
      </c>
      <c r="S3726" s="122">
        <f t="shared" si="116"/>
        <v>56.666666666666664</v>
      </c>
      <c r="T3726" s="122">
        <f t="shared" si="117"/>
        <v>43.333333333333336</v>
      </c>
    </row>
    <row r="3727" spans="1:20" x14ac:dyDescent="0.25">
      <c r="A3727" s="3">
        <v>2013</v>
      </c>
      <c r="B3727" s="2" t="s">
        <v>134</v>
      </c>
      <c r="C3727" s="1">
        <v>3511706</v>
      </c>
      <c r="D3727" s="4">
        <v>5</v>
      </c>
      <c r="E3727" s="6">
        <v>5</v>
      </c>
      <c r="F3727" s="39">
        <v>35117065</v>
      </c>
      <c r="G3727" s="39">
        <v>15</v>
      </c>
      <c r="H3727" s="39">
        <v>7</v>
      </c>
      <c r="I3727" s="132">
        <v>2.3663799999999999E-2</v>
      </c>
      <c r="J3727" s="132">
        <v>1.9325799999999997E-2</v>
      </c>
      <c r="K3727" s="132">
        <v>4.3380000000000007E-3</v>
      </c>
      <c r="L3727" s="133">
        <v>0</v>
      </c>
      <c r="M3727" s="132">
        <v>0</v>
      </c>
      <c r="N3727" s="132">
        <v>4.549000000000001E-3</v>
      </c>
      <c r="O3727" s="132">
        <v>4.5124999999999992E-3</v>
      </c>
      <c r="P3727" s="132">
        <v>1.46023E-2</v>
      </c>
      <c r="Q3727" s="140">
        <v>9</v>
      </c>
      <c r="R3727" s="134">
        <v>11</v>
      </c>
      <c r="S3727" s="122">
        <f t="shared" si="116"/>
        <v>68.181818181818173</v>
      </c>
      <c r="T3727" s="122">
        <f t="shared" si="117"/>
        <v>31.818181818181817</v>
      </c>
    </row>
    <row r="3728" spans="1:20" x14ac:dyDescent="0.25">
      <c r="A3728" s="3">
        <v>2013</v>
      </c>
      <c r="B3728" s="2" t="s">
        <v>135</v>
      </c>
      <c r="C3728" s="1">
        <v>3557204</v>
      </c>
      <c r="D3728" s="4">
        <v>17</v>
      </c>
      <c r="E3728" s="6">
        <v>17</v>
      </c>
      <c r="F3728" s="39">
        <v>355720417</v>
      </c>
      <c r="G3728" s="39">
        <v>3</v>
      </c>
      <c r="H3728" s="39">
        <v>2</v>
      </c>
      <c r="I3728" s="132">
        <v>0.20314379999999999</v>
      </c>
      <c r="J3728" s="132">
        <v>0.20231489999999999</v>
      </c>
      <c r="K3728" s="132">
        <v>8.2890000000000004E-4</v>
      </c>
      <c r="L3728" s="133">
        <v>0</v>
      </c>
      <c r="M3728" s="132">
        <v>0</v>
      </c>
      <c r="N3728" s="132">
        <v>0</v>
      </c>
      <c r="O3728" s="132">
        <v>0.2018519</v>
      </c>
      <c r="P3728" s="132">
        <v>1.2918999999999999E-3</v>
      </c>
      <c r="Q3728" s="140">
        <v>0</v>
      </c>
      <c r="R3728" s="134">
        <v>3</v>
      </c>
      <c r="S3728" s="122">
        <f t="shared" si="116"/>
        <v>60</v>
      </c>
      <c r="T3728" s="122">
        <f t="shared" si="117"/>
        <v>40</v>
      </c>
    </row>
    <row r="3729" spans="1:20" x14ac:dyDescent="0.25">
      <c r="A3729" s="3">
        <v>2013</v>
      </c>
      <c r="B3729" s="2" t="s">
        <v>135</v>
      </c>
      <c r="C3729" s="1">
        <v>3557204</v>
      </c>
      <c r="D3729" s="4">
        <v>17</v>
      </c>
      <c r="E3729" s="6">
        <v>14</v>
      </c>
      <c r="F3729" s="39">
        <v>355720414</v>
      </c>
      <c r="G3729" s="39">
        <v>0</v>
      </c>
      <c r="H3729" s="39">
        <v>0</v>
      </c>
      <c r="I3729" s="132">
        <v>0</v>
      </c>
      <c r="J3729" s="132">
        <v>0</v>
      </c>
      <c r="K3729" s="132">
        <v>0</v>
      </c>
      <c r="L3729" s="133">
        <v>0</v>
      </c>
      <c r="M3729" s="132">
        <v>0</v>
      </c>
      <c r="N3729" s="132">
        <v>0</v>
      </c>
      <c r="O3729" s="132">
        <v>0</v>
      </c>
      <c r="P3729" s="132">
        <v>0</v>
      </c>
      <c r="Q3729" s="140">
        <v>0</v>
      </c>
      <c r="R3729" s="134">
        <v>0</v>
      </c>
      <c r="S3729" s="122">
        <f t="shared" si="116"/>
        <v>0</v>
      </c>
      <c r="T3729" s="122">
        <f t="shared" si="117"/>
        <v>0</v>
      </c>
    </row>
    <row r="3730" spans="1:20" x14ac:dyDescent="0.25">
      <c r="A3730" s="3">
        <v>2013</v>
      </c>
      <c r="B3730" s="2" t="s">
        <v>136</v>
      </c>
      <c r="C3730" s="1">
        <v>3511904</v>
      </c>
      <c r="D3730" s="4">
        <v>20</v>
      </c>
      <c r="E3730" s="6">
        <v>20</v>
      </c>
      <c r="F3730" s="39">
        <v>351190420</v>
      </c>
      <c r="G3730" s="39">
        <v>5</v>
      </c>
      <c r="H3730" s="39">
        <v>21</v>
      </c>
      <c r="I3730" s="132">
        <v>4.4441299999999996E-2</v>
      </c>
      <c r="J3730" s="132">
        <v>1.3431999999999998E-2</v>
      </c>
      <c r="K3730" s="132">
        <v>3.1009299999999997E-2</v>
      </c>
      <c r="L3730" s="133">
        <v>0</v>
      </c>
      <c r="M3730" s="132">
        <v>2.8145899999999998E-2</v>
      </c>
      <c r="N3730" s="132">
        <v>0</v>
      </c>
      <c r="O3730" s="132">
        <v>1.3431999999999998E-2</v>
      </c>
      <c r="P3730" s="132">
        <v>2.8633999999999999E-3</v>
      </c>
      <c r="Q3730" s="140">
        <v>4</v>
      </c>
      <c r="R3730" s="134">
        <v>10</v>
      </c>
      <c r="S3730" s="122">
        <f t="shared" si="116"/>
        <v>19.230769230769234</v>
      </c>
      <c r="T3730" s="122">
        <f t="shared" si="117"/>
        <v>80.769230769230774</v>
      </c>
    </row>
    <row r="3731" spans="1:20" x14ac:dyDescent="0.25">
      <c r="A3731" s="3">
        <v>2013</v>
      </c>
      <c r="B3731" s="2" t="s">
        <v>137</v>
      </c>
      <c r="C3731" s="1">
        <v>3512001</v>
      </c>
      <c r="D3731" s="4">
        <v>12</v>
      </c>
      <c r="E3731" s="6">
        <v>12</v>
      </c>
      <c r="F3731" s="39">
        <v>351200112</v>
      </c>
      <c r="G3731" s="39">
        <v>22</v>
      </c>
      <c r="H3731" s="39">
        <v>40</v>
      </c>
      <c r="I3731" s="132">
        <v>0.71353569999999999</v>
      </c>
      <c r="J3731" s="132">
        <v>0.54940820000000001</v>
      </c>
      <c r="K3731" s="132">
        <v>0.16412749999999995</v>
      </c>
      <c r="L3731" s="133">
        <v>0</v>
      </c>
      <c r="M3731" s="132">
        <v>4.2337899999999991E-2</v>
      </c>
      <c r="N3731" s="132">
        <v>0.37131979999999998</v>
      </c>
      <c r="O3731" s="132">
        <v>0.29114180000000006</v>
      </c>
      <c r="P3731" s="132">
        <v>8.7361999999999995E-3</v>
      </c>
      <c r="Q3731" s="140">
        <v>20</v>
      </c>
      <c r="R3731" s="134">
        <v>5</v>
      </c>
      <c r="S3731" s="122">
        <f t="shared" si="116"/>
        <v>35.483870967741936</v>
      </c>
      <c r="T3731" s="122">
        <f t="shared" si="117"/>
        <v>64.516129032258064</v>
      </c>
    </row>
    <row r="3732" spans="1:20" x14ac:dyDescent="0.25">
      <c r="A3732" s="3">
        <v>2013</v>
      </c>
      <c r="B3732" s="2" t="s">
        <v>137</v>
      </c>
      <c r="C3732" s="1">
        <v>3512001</v>
      </c>
      <c r="D3732" s="4">
        <v>12</v>
      </c>
      <c r="E3732" s="6">
        <v>15</v>
      </c>
      <c r="F3732" s="39">
        <v>351200115</v>
      </c>
      <c r="G3732" s="39">
        <v>9</v>
      </c>
      <c r="H3732" s="39">
        <v>5</v>
      </c>
      <c r="I3732" s="132">
        <v>6.2299600000000004E-2</v>
      </c>
      <c r="J3732" s="132">
        <v>4.9953800000000007E-2</v>
      </c>
      <c r="K3732" s="132">
        <v>1.2345799999999999E-2</v>
      </c>
      <c r="L3732" s="133">
        <v>0</v>
      </c>
      <c r="M3732" s="132">
        <v>0</v>
      </c>
      <c r="N3732" s="132">
        <v>5.401999999999999E-4</v>
      </c>
      <c r="O3732" s="132">
        <v>6.1759400000000013E-2</v>
      </c>
      <c r="P3732" s="132">
        <v>0</v>
      </c>
      <c r="Q3732" s="140">
        <v>2</v>
      </c>
      <c r="R3732" s="134">
        <v>0</v>
      </c>
      <c r="S3732" s="122">
        <f t="shared" si="116"/>
        <v>64.285714285714292</v>
      </c>
      <c r="T3732" s="122">
        <f t="shared" si="117"/>
        <v>35.714285714285715</v>
      </c>
    </row>
    <row r="3733" spans="1:20" x14ac:dyDescent="0.25">
      <c r="A3733" s="3">
        <v>2013</v>
      </c>
      <c r="B3733" s="2" t="s">
        <v>138</v>
      </c>
      <c r="C3733" s="1">
        <v>3512100</v>
      </c>
      <c r="D3733" s="4">
        <v>12</v>
      </c>
      <c r="E3733" s="6">
        <v>12</v>
      </c>
      <c r="F3733" s="39">
        <v>351210012</v>
      </c>
      <c r="G3733" s="39">
        <v>90</v>
      </c>
      <c r="H3733" s="39">
        <v>11</v>
      </c>
      <c r="I3733" s="132">
        <v>3.5359977000000002</v>
      </c>
      <c r="J3733" s="132">
        <v>3.4278947000000004</v>
      </c>
      <c r="K3733" s="132">
        <v>0.10810299999999999</v>
      </c>
      <c r="L3733" s="133">
        <v>1.2903490613901571</v>
      </c>
      <c r="M3733" s="132">
        <v>1.83333E-2</v>
      </c>
      <c r="N3733" s="132">
        <v>0.1900926</v>
      </c>
      <c r="O3733" s="132">
        <v>3.2780800000000005</v>
      </c>
      <c r="P3733" s="132">
        <v>4.9491799999999996E-2</v>
      </c>
      <c r="Q3733" s="140">
        <v>56</v>
      </c>
      <c r="R3733" s="134">
        <v>11</v>
      </c>
      <c r="S3733" s="122">
        <f t="shared" si="116"/>
        <v>89.10891089108911</v>
      </c>
      <c r="T3733" s="122">
        <f t="shared" si="117"/>
        <v>10.891089108910892</v>
      </c>
    </row>
    <row r="3734" spans="1:20" x14ac:dyDescent="0.25">
      <c r="A3734" s="3">
        <v>2013</v>
      </c>
      <c r="B3734" s="2" t="s">
        <v>139</v>
      </c>
      <c r="C3734" s="1">
        <v>3512209</v>
      </c>
      <c r="D3734" s="4">
        <v>9</v>
      </c>
      <c r="E3734" s="6">
        <v>9</v>
      </c>
      <c r="F3734" s="39">
        <v>35122099</v>
      </c>
      <c r="G3734" s="39">
        <v>36</v>
      </c>
      <c r="H3734" s="39">
        <v>19</v>
      </c>
      <c r="I3734" s="132">
        <v>0.30650729999999998</v>
      </c>
      <c r="J3734" s="132">
        <v>0.29359659999999999</v>
      </c>
      <c r="K3734" s="132">
        <v>1.2910700000000004E-2</v>
      </c>
      <c r="L3734" s="133">
        <v>4.2332572298325721E-3</v>
      </c>
      <c r="M3734" s="132">
        <v>6.8286900000000011E-2</v>
      </c>
      <c r="N3734" s="132">
        <v>3.2679400000000004E-2</v>
      </c>
      <c r="O3734" s="132">
        <v>0.20043459999999999</v>
      </c>
      <c r="P3734" s="132">
        <v>5.1063999999999997E-3</v>
      </c>
      <c r="Q3734" s="140">
        <v>3</v>
      </c>
      <c r="R3734" s="134">
        <v>7</v>
      </c>
      <c r="S3734" s="122">
        <f t="shared" si="116"/>
        <v>65.454545454545453</v>
      </c>
      <c r="T3734" s="122">
        <f t="shared" si="117"/>
        <v>34.545454545454547</v>
      </c>
    </row>
    <row r="3735" spans="1:20" x14ac:dyDescent="0.25">
      <c r="A3735" s="3">
        <v>2013</v>
      </c>
      <c r="B3735" s="2" t="s">
        <v>140</v>
      </c>
      <c r="C3735" s="1">
        <v>3512308</v>
      </c>
      <c r="D3735" s="4">
        <v>10</v>
      </c>
      <c r="E3735" s="6">
        <v>10</v>
      </c>
      <c r="F3735" s="39">
        <v>351230810</v>
      </c>
      <c r="G3735" s="39">
        <v>4</v>
      </c>
      <c r="H3735" s="39">
        <v>1</v>
      </c>
      <c r="I3735" s="132">
        <v>3.92418E-2</v>
      </c>
      <c r="J3735" s="132">
        <v>3.9220999999999999E-2</v>
      </c>
      <c r="K3735" s="132">
        <v>2.0800000000000001E-5</v>
      </c>
      <c r="L3735" s="133">
        <v>0</v>
      </c>
      <c r="M3735" s="132">
        <v>3.6788899999999999E-2</v>
      </c>
      <c r="N3735" s="132">
        <v>2.0800000000000001E-5</v>
      </c>
      <c r="O3735" s="132">
        <v>8.8889999999999998E-4</v>
      </c>
      <c r="P3735" s="132">
        <v>1.5432E-3</v>
      </c>
      <c r="Q3735" s="140">
        <v>18</v>
      </c>
      <c r="R3735" s="134">
        <v>29</v>
      </c>
      <c r="S3735" s="122">
        <f t="shared" si="116"/>
        <v>80</v>
      </c>
      <c r="T3735" s="122">
        <f t="shared" si="117"/>
        <v>20</v>
      </c>
    </row>
    <row r="3736" spans="1:20" x14ac:dyDescent="0.25">
      <c r="A3736" s="3">
        <v>2013</v>
      </c>
      <c r="B3736" s="2" t="s">
        <v>141</v>
      </c>
      <c r="C3736" s="1">
        <v>3512407</v>
      </c>
      <c r="D3736" s="4">
        <v>5</v>
      </c>
      <c r="E3736" s="6">
        <v>5</v>
      </c>
      <c r="F3736" s="39">
        <v>35124075</v>
      </c>
      <c r="G3736" s="39">
        <v>11</v>
      </c>
      <c r="H3736" s="39">
        <v>51</v>
      </c>
      <c r="I3736" s="132">
        <v>0.13794000000000001</v>
      </c>
      <c r="J3736" s="132">
        <v>9.9078500000000028E-2</v>
      </c>
      <c r="K3736" s="132">
        <v>3.8861499999999993E-2</v>
      </c>
      <c r="L3736" s="133">
        <v>0</v>
      </c>
      <c r="M3736" s="132">
        <v>6.1077099999999995E-2</v>
      </c>
      <c r="N3736" s="132">
        <v>5.8064699999999997E-2</v>
      </c>
      <c r="O3736" s="132">
        <v>8.106300000000002E-3</v>
      </c>
      <c r="P3736" s="132">
        <v>1.0691900000000001E-2</v>
      </c>
      <c r="Q3736" s="140">
        <v>6</v>
      </c>
      <c r="R3736" s="134">
        <v>36</v>
      </c>
      <c r="S3736" s="122">
        <f t="shared" si="116"/>
        <v>17.741935483870968</v>
      </c>
      <c r="T3736" s="122">
        <f t="shared" si="117"/>
        <v>82.258064516129039</v>
      </c>
    </row>
    <row r="3737" spans="1:20" x14ac:dyDescent="0.25">
      <c r="A3737" s="3">
        <v>2013</v>
      </c>
      <c r="B3737" s="2" t="s">
        <v>142</v>
      </c>
      <c r="C3737" s="1">
        <v>3512506</v>
      </c>
      <c r="D3737" s="4">
        <v>19</v>
      </c>
      <c r="E3737" s="6">
        <v>19</v>
      </c>
      <c r="F3737" s="39">
        <v>351250619</v>
      </c>
      <c r="G3737" s="39">
        <v>4</v>
      </c>
      <c r="H3737" s="39">
        <v>13</v>
      </c>
      <c r="I3737" s="132">
        <v>1.6590500000000001E-2</v>
      </c>
      <c r="J3737" s="132">
        <v>2.9711999999999998E-3</v>
      </c>
      <c r="K3737" s="132">
        <v>1.3619300000000003E-2</v>
      </c>
      <c r="L3737" s="133">
        <v>0</v>
      </c>
      <c r="M3737" s="132">
        <v>1.21204E-2</v>
      </c>
      <c r="N3737" s="132">
        <v>1.2258E-3</v>
      </c>
      <c r="O3737" s="132">
        <v>2.9711999999999998E-3</v>
      </c>
      <c r="P3737" s="132">
        <v>2.7310000000000002E-4</v>
      </c>
      <c r="Q3737" s="140">
        <v>3</v>
      </c>
      <c r="R3737" s="134">
        <v>5</v>
      </c>
      <c r="S3737" s="122">
        <f t="shared" si="116"/>
        <v>23.52941176470588</v>
      </c>
      <c r="T3737" s="122">
        <f t="shared" si="117"/>
        <v>76.470588235294116</v>
      </c>
    </row>
    <row r="3738" spans="1:20" x14ac:dyDescent="0.25">
      <c r="A3738" s="3">
        <v>2013</v>
      </c>
      <c r="B3738" s="2" t="s">
        <v>143</v>
      </c>
      <c r="C3738" s="1">
        <v>3512605</v>
      </c>
      <c r="D3738" s="4">
        <v>14</v>
      </c>
      <c r="E3738" s="6">
        <v>14</v>
      </c>
      <c r="F3738" s="39">
        <v>351260514</v>
      </c>
      <c r="G3738" s="39">
        <v>36</v>
      </c>
      <c r="H3738" s="39">
        <v>2</v>
      </c>
      <c r="I3738" s="132">
        <v>0.15564740000000002</v>
      </c>
      <c r="J3738" s="132">
        <v>0.15503170000000002</v>
      </c>
      <c r="K3738" s="132">
        <v>6.1570000000000006E-4</v>
      </c>
      <c r="L3738" s="133">
        <v>0</v>
      </c>
      <c r="M3738" s="132">
        <v>1.1670399999999999E-2</v>
      </c>
      <c r="N3738" s="132">
        <v>0</v>
      </c>
      <c r="O3738" s="132">
        <v>0.14380670000000004</v>
      </c>
      <c r="P3738" s="132">
        <v>1.7029999999999999E-4</v>
      </c>
      <c r="Q3738" s="140">
        <v>12</v>
      </c>
      <c r="R3738" s="134">
        <v>0</v>
      </c>
      <c r="S3738" s="122">
        <f t="shared" si="116"/>
        <v>94.73684210526315</v>
      </c>
      <c r="T3738" s="122">
        <f t="shared" si="117"/>
        <v>5.2631578947368416</v>
      </c>
    </row>
    <row r="3739" spans="1:20" x14ac:dyDescent="0.25">
      <c r="A3739" s="3">
        <v>2013</v>
      </c>
      <c r="B3739" s="2" t="s">
        <v>144</v>
      </c>
      <c r="C3739" s="1">
        <v>3512704</v>
      </c>
      <c r="D3739" s="4">
        <v>5</v>
      </c>
      <c r="E3739" s="6">
        <v>5</v>
      </c>
      <c r="F3739" s="39">
        <v>35127045</v>
      </c>
      <c r="G3739" s="39">
        <v>27</v>
      </c>
      <c r="H3739" s="39">
        <v>8</v>
      </c>
      <c r="I3739" s="132">
        <v>8.765579999999995E-2</v>
      </c>
      <c r="J3739" s="132">
        <v>8.4275699999999953E-2</v>
      </c>
      <c r="K3739" s="132">
        <v>3.3800999999999996E-3</v>
      </c>
      <c r="L3739" s="133">
        <v>0</v>
      </c>
      <c r="M3739" s="132">
        <v>0</v>
      </c>
      <c r="N3739" s="132">
        <v>3.3333000000000004E-3</v>
      </c>
      <c r="O3739" s="132">
        <v>8.2210399999999961E-2</v>
      </c>
      <c r="P3739" s="132">
        <v>2.1121E-3</v>
      </c>
      <c r="Q3739" s="140">
        <v>15</v>
      </c>
      <c r="R3739" s="134">
        <v>7</v>
      </c>
      <c r="S3739" s="122">
        <f t="shared" si="116"/>
        <v>77.142857142857153</v>
      </c>
      <c r="T3739" s="122">
        <f t="shared" si="117"/>
        <v>22.857142857142858</v>
      </c>
    </row>
    <row r="3740" spans="1:20" x14ac:dyDescent="0.25">
      <c r="A3740" s="3">
        <v>2013</v>
      </c>
      <c r="B3740" s="2" t="s">
        <v>144</v>
      </c>
      <c r="C3740" s="1">
        <v>3512704</v>
      </c>
      <c r="D3740" s="4">
        <v>5</v>
      </c>
      <c r="E3740" s="6">
        <v>9</v>
      </c>
      <c r="F3740" s="39">
        <v>35127049</v>
      </c>
      <c r="G3740" s="39">
        <v>0</v>
      </c>
      <c r="H3740" s="39">
        <v>0</v>
      </c>
      <c r="I3740" s="132">
        <v>0</v>
      </c>
      <c r="J3740" s="132">
        <v>0</v>
      </c>
      <c r="K3740" s="132">
        <v>0</v>
      </c>
      <c r="L3740" s="133">
        <v>0</v>
      </c>
      <c r="M3740" s="132">
        <v>0</v>
      </c>
      <c r="N3740" s="132">
        <v>0</v>
      </c>
      <c r="O3740" s="132">
        <v>0</v>
      </c>
      <c r="P3740" s="132">
        <v>0</v>
      </c>
      <c r="Q3740" s="140">
        <v>0</v>
      </c>
      <c r="R3740" s="134">
        <v>0</v>
      </c>
      <c r="S3740" s="122">
        <f t="shared" si="116"/>
        <v>0</v>
      </c>
      <c r="T3740" s="122">
        <f t="shared" si="117"/>
        <v>0</v>
      </c>
    </row>
    <row r="3741" spans="1:20" x14ac:dyDescent="0.25">
      <c r="A3741" s="3">
        <v>2013</v>
      </c>
      <c r="B3741" s="2" t="s">
        <v>145</v>
      </c>
      <c r="C3741" s="1">
        <v>3512803</v>
      </c>
      <c r="D3741" s="4">
        <v>5</v>
      </c>
      <c r="E3741" s="6">
        <v>5</v>
      </c>
      <c r="F3741" s="39">
        <v>35128035</v>
      </c>
      <c r="G3741" s="39">
        <v>19</v>
      </c>
      <c r="H3741" s="39">
        <v>38</v>
      </c>
      <c r="I3741" s="132">
        <v>2.9761577999999997</v>
      </c>
      <c r="J3741" s="132">
        <v>2.9684879999999998</v>
      </c>
      <c r="K3741" s="132">
        <v>7.6697999999999966E-3</v>
      </c>
      <c r="L3741" s="133">
        <v>0</v>
      </c>
      <c r="M3741" s="132">
        <v>2.5925833000000003</v>
      </c>
      <c r="N3741" s="132">
        <v>0.32848199999999994</v>
      </c>
      <c r="O3741" s="132">
        <v>1.0866300000000001E-2</v>
      </c>
      <c r="P3741" s="132">
        <v>4.4226200000000007E-2</v>
      </c>
      <c r="Q3741" s="140">
        <v>11</v>
      </c>
      <c r="R3741" s="134">
        <v>21</v>
      </c>
      <c r="S3741" s="122">
        <f t="shared" si="116"/>
        <v>33.333333333333329</v>
      </c>
      <c r="T3741" s="122">
        <f t="shared" si="117"/>
        <v>66.666666666666657</v>
      </c>
    </row>
    <row r="3742" spans="1:20" x14ac:dyDescent="0.25">
      <c r="A3742" s="3">
        <v>2013</v>
      </c>
      <c r="B3742" s="2" t="s">
        <v>146</v>
      </c>
      <c r="C3742" s="1">
        <v>3512902</v>
      </c>
      <c r="D3742" s="4">
        <v>15</v>
      </c>
      <c r="E3742" s="6">
        <v>15</v>
      </c>
      <c r="F3742" s="39">
        <v>351290215</v>
      </c>
      <c r="G3742" s="39">
        <v>11</v>
      </c>
      <c r="H3742" s="39">
        <v>10</v>
      </c>
      <c r="I3742" s="132">
        <v>0.14359330000000001</v>
      </c>
      <c r="J3742" s="132">
        <v>0.1390875</v>
      </c>
      <c r="K3742" s="132">
        <v>4.5057999999999999E-3</v>
      </c>
      <c r="L3742" s="133">
        <v>0</v>
      </c>
      <c r="M3742" s="132">
        <v>5.2099999999999999E-5</v>
      </c>
      <c r="N3742" s="132">
        <v>6.667E-4</v>
      </c>
      <c r="O3742" s="132">
        <v>0.1395335</v>
      </c>
      <c r="P3742" s="132">
        <v>3.3410000000000002E-3</v>
      </c>
      <c r="Q3742" s="140">
        <v>7</v>
      </c>
      <c r="R3742" s="134">
        <v>6</v>
      </c>
      <c r="S3742" s="122">
        <f t="shared" si="116"/>
        <v>52.380952380952387</v>
      </c>
      <c r="T3742" s="122">
        <f t="shared" si="117"/>
        <v>47.619047619047613</v>
      </c>
    </row>
    <row r="3743" spans="1:20" x14ac:dyDescent="0.25">
      <c r="A3743" s="3">
        <v>2013</v>
      </c>
      <c r="B3743" s="2" t="s">
        <v>146</v>
      </c>
      <c r="C3743" s="1">
        <v>3512902</v>
      </c>
      <c r="D3743" s="4">
        <v>15</v>
      </c>
      <c r="E3743" s="6">
        <v>18</v>
      </c>
      <c r="F3743" s="39">
        <v>351290218</v>
      </c>
      <c r="G3743" s="39">
        <v>5</v>
      </c>
      <c r="H3743" s="39">
        <v>0</v>
      </c>
      <c r="I3743" s="132">
        <v>2.1560199999999998E-2</v>
      </c>
      <c r="J3743" s="132">
        <v>2.1560199999999998E-2</v>
      </c>
      <c r="K3743" s="132">
        <v>0</v>
      </c>
      <c r="L3743" s="133">
        <v>0</v>
      </c>
      <c r="M3743" s="132">
        <v>0</v>
      </c>
      <c r="N3743" s="132">
        <v>1.3888899999999999E-2</v>
      </c>
      <c r="O3743" s="132">
        <v>7.6713000000000007E-3</v>
      </c>
      <c r="P3743" s="132">
        <v>0</v>
      </c>
      <c r="Q3743" s="140">
        <v>2</v>
      </c>
      <c r="R3743" s="134">
        <v>0</v>
      </c>
      <c r="S3743" s="122">
        <f t="shared" si="116"/>
        <v>100</v>
      </c>
      <c r="T3743" s="122">
        <f t="shared" si="117"/>
        <v>0</v>
      </c>
    </row>
    <row r="3744" spans="1:20" x14ac:dyDescent="0.25">
      <c r="A3744" s="3">
        <v>2013</v>
      </c>
      <c r="B3744" s="2" t="s">
        <v>147</v>
      </c>
      <c r="C3744" s="1">
        <v>3513009</v>
      </c>
      <c r="D3744" s="4">
        <v>6</v>
      </c>
      <c r="E3744" s="6">
        <v>6</v>
      </c>
      <c r="F3744" s="39">
        <v>35130096</v>
      </c>
      <c r="G3744" s="39">
        <v>4</v>
      </c>
      <c r="H3744" s="39">
        <v>75</v>
      </c>
      <c r="I3744" s="132">
        <v>1.2991676000000001</v>
      </c>
      <c r="J3744" s="132">
        <v>1.2548611000000001</v>
      </c>
      <c r="K3744" s="132">
        <v>4.4306500000000013E-2</v>
      </c>
      <c r="L3744" s="133">
        <v>0</v>
      </c>
      <c r="M3744" s="132">
        <v>1.25</v>
      </c>
      <c r="N3744" s="132">
        <v>2.8114200000000002E-2</v>
      </c>
      <c r="O3744" s="132">
        <v>4.3888999999999994E-3</v>
      </c>
      <c r="P3744" s="132">
        <v>1.6664499999999999E-2</v>
      </c>
      <c r="Q3744" s="140">
        <v>6</v>
      </c>
      <c r="R3744" s="134">
        <v>87</v>
      </c>
      <c r="S3744" s="122">
        <f t="shared" si="116"/>
        <v>5.0632911392405067</v>
      </c>
      <c r="T3744" s="122">
        <f t="shared" si="117"/>
        <v>94.936708860759495</v>
      </c>
    </row>
    <row r="3745" spans="1:20" x14ac:dyDescent="0.25">
      <c r="A3745" s="3">
        <v>2013</v>
      </c>
      <c r="B3745" s="2" t="s">
        <v>147</v>
      </c>
      <c r="C3745" s="1">
        <v>3513009</v>
      </c>
      <c r="D3745" s="4">
        <v>6</v>
      </c>
      <c r="E3745" s="6">
        <v>10</v>
      </c>
      <c r="F3745" s="39">
        <v>351300910</v>
      </c>
      <c r="G3745" s="39">
        <v>1</v>
      </c>
      <c r="H3745" s="39">
        <v>5</v>
      </c>
      <c r="I3745" s="132">
        <v>8.9899999999999995E-4</v>
      </c>
      <c r="J3745" s="132">
        <v>7.7200000000000006E-5</v>
      </c>
      <c r="K3745" s="132">
        <v>8.2179999999999992E-4</v>
      </c>
      <c r="L3745" s="133">
        <v>0</v>
      </c>
      <c r="M3745" s="132">
        <v>0</v>
      </c>
      <c r="N3745" s="132">
        <v>5.2089999999999992E-4</v>
      </c>
      <c r="O3745" s="132">
        <v>7.7200000000000006E-5</v>
      </c>
      <c r="P3745" s="132">
        <v>3.009E-4</v>
      </c>
      <c r="Q3745" s="140">
        <v>3</v>
      </c>
      <c r="R3745" s="134">
        <v>1</v>
      </c>
      <c r="S3745" s="122">
        <f t="shared" si="116"/>
        <v>16.666666666666664</v>
      </c>
      <c r="T3745" s="122">
        <f t="shared" si="117"/>
        <v>83.333333333333343</v>
      </c>
    </row>
    <row r="3746" spans="1:20" x14ac:dyDescent="0.25">
      <c r="A3746" s="3">
        <v>2013</v>
      </c>
      <c r="B3746" s="2" t="s">
        <v>148</v>
      </c>
      <c r="C3746" s="1">
        <v>3513108</v>
      </c>
      <c r="D3746" s="4">
        <v>4</v>
      </c>
      <c r="E3746" s="6">
        <v>4</v>
      </c>
      <c r="F3746" s="39">
        <v>35131084</v>
      </c>
      <c r="G3746" s="39">
        <v>7</v>
      </c>
      <c r="H3746" s="39">
        <v>25</v>
      </c>
      <c r="I3746" s="132">
        <v>2.2380000000000004E-2</v>
      </c>
      <c r="J3746" s="132">
        <v>1.2976799999999998E-2</v>
      </c>
      <c r="K3746" s="132">
        <v>9.4032000000000039E-3</v>
      </c>
      <c r="L3746" s="133">
        <v>0</v>
      </c>
      <c r="M3746" s="132">
        <v>0</v>
      </c>
      <c r="N3746" s="132">
        <v>2.483E-3</v>
      </c>
      <c r="O3746" s="132">
        <v>1.23672E-2</v>
      </c>
      <c r="P3746" s="132">
        <v>7.5297999999999997E-3</v>
      </c>
      <c r="Q3746" s="140">
        <v>7</v>
      </c>
      <c r="R3746" s="134">
        <v>6</v>
      </c>
      <c r="S3746" s="122">
        <f t="shared" si="116"/>
        <v>21.875</v>
      </c>
      <c r="T3746" s="122">
        <f t="shared" si="117"/>
        <v>78.125</v>
      </c>
    </row>
    <row r="3747" spans="1:20" x14ac:dyDescent="0.25">
      <c r="A3747" s="3">
        <v>2013</v>
      </c>
      <c r="B3747" s="2" t="s">
        <v>148</v>
      </c>
      <c r="C3747" s="1">
        <v>3513108</v>
      </c>
      <c r="D3747" s="4">
        <v>4</v>
      </c>
      <c r="E3747" s="6">
        <v>9</v>
      </c>
      <c r="F3747" s="39">
        <v>35131089</v>
      </c>
      <c r="G3747" s="39">
        <v>2</v>
      </c>
      <c r="H3747" s="39">
        <v>0</v>
      </c>
      <c r="I3747" s="132">
        <v>3.7407E-3</v>
      </c>
      <c r="J3747" s="132">
        <v>3.7407E-3</v>
      </c>
      <c r="K3747" s="132">
        <v>0</v>
      </c>
      <c r="L3747" s="133">
        <v>0</v>
      </c>
      <c r="M3747" s="132">
        <v>0</v>
      </c>
      <c r="N3747" s="132">
        <v>0</v>
      </c>
      <c r="O3747" s="132">
        <v>3.3333E-3</v>
      </c>
      <c r="P3747" s="132">
        <v>4.0739999999999998E-4</v>
      </c>
      <c r="Q3747" s="140">
        <v>1</v>
      </c>
      <c r="R3747" s="134">
        <v>6</v>
      </c>
      <c r="S3747" s="122">
        <f t="shared" si="116"/>
        <v>100</v>
      </c>
      <c r="T3747" s="122">
        <f t="shared" si="117"/>
        <v>0</v>
      </c>
    </row>
    <row r="3748" spans="1:20" x14ac:dyDescent="0.25">
      <c r="A3748" s="3">
        <v>2013</v>
      </c>
      <c r="B3748" s="2" t="s">
        <v>149</v>
      </c>
      <c r="C3748" s="1">
        <v>3513207</v>
      </c>
      <c r="D3748" s="4">
        <v>8</v>
      </c>
      <c r="E3748" s="6">
        <v>8</v>
      </c>
      <c r="F3748" s="39">
        <v>35132078</v>
      </c>
      <c r="G3748" s="39">
        <v>46</v>
      </c>
      <c r="H3748" s="39">
        <v>13</v>
      </c>
      <c r="I3748" s="132">
        <v>0.34469020000000006</v>
      </c>
      <c r="J3748" s="132">
        <v>0.33167680000000005</v>
      </c>
      <c r="K3748" s="132">
        <v>1.30134E-2</v>
      </c>
      <c r="L3748" s="133">
        <v>0</v>
      </c>
      <c r="M3748" s="132">
        <v>0</v>
      </c>
      <c r="N3748" s="132">
        <v>1.1459E-3</v>
      </c>
      <c r="O3748" s="132">
        <v>0.33683919999999995</v>
      </c>
      <c r="P3748" s="132">
        <v>6.7050999999999986E-3</v>
      </c>
      <c r="Q3748" s="140">
        <v>23</v>
      </c>
      <c r="R3748" s="134">
        <v>0</v>
      </c>
      <c r="S3748" s="122">
        <f t="shared" si="116"/>
        <v>77.966101694915253</v>
      </c>
      <c r="T3748" s="122">
        <f t="shared" si="117"/>
        <v>22.033898305084744</v>
      </c>
    </row>
    <row r="3749" spans="1:20" x14ac:dyDescent="0.25">
      <c r="A3749" s="3">
        <v>2013</v>
      </c>
      <c r="B3749" s="2" t="s">
        <v>150</v>
      </c>
      <c r="C3749" s="1">
        <v>3513306</v>
      </c>
      <c r="D3749" s="4">
        <v>17</v>
      </c>
      <c r="E3749" s="6">
        <v>17</v>
      </c>
      <c r="F3749" s="39">
        <v>351330617</v>
      </c>
      <c r="G3749" s="39">
        <v>3</v>
      </c>
      <c r="H3749" s="39">
        <v>2</v>
      </c>
      <c r="I3749" s="132">
        <v>2.4849200000000002E-2</v>
      </c>
      <c r="J3749" s="132">
        <v>1.95964E-2</v>
      </c>
      <c r="K3749" s="132">
        <v>5.2528000000000002E-3</v>
      </c>
      <c r="L3749" s="133">
        <v>6.6354737442922376E-2</v>
      </c>
      <c r="M3749" s="132">
        <v>5.2528000000000002E-3</v>
      </c>
      <c r="N3749" s="132">
        <v>0</v>
      </c>
      <c r="O3749" s="132">
        <v>1.95964E-2</v>
      </c>
      <c r="P3749" s="132">
        <v>0</v>
      </c>
      <c r="Q3749" s="140">
        <v>1</v>
      </c>
      <c r="R3749" s="134">
        <v>0</v>
      </c>
      <c r="S3749" s="122">
        <f t="shared" si="116"/>
        <v>60</v>
      </c>
      <c r="T3749" s="122">
        <f t="shared" si="117"/>
        <v>40</v>
      </c>
    </row>
    <row r="3750" spans="1:20" x14ac:dyDescent="0.25">
      <c r="A3750" s="3">
        <v>2013</v>
      </c>
      <c r="B3750" s="2" t="s">
        <v>151</v>
      </c>
      <c r="C3750" s="1">
        <v>3513405</v>
      </c>
      <c r="D3750" s="4">
        <v>2</v>
      </c>
      <c r="E3750" s="6">
        <v>2</v>
      </c>
      <c r="F3750" s="39">
        <v>35134052</v>
      </c>
      <c r="G3750" s="39">
        <v>11</v>
      </c>
      <c r="H3750" s="39">
        <v>8</v>
      </c>
      <c r="I3750" s="132">
        <v>1.45583E-2</v>
      </c>
      <c r="J3750" s="132">
        <v>7.3152E-3</v>
      </c>
      <c r="K3750" s="132">
        <v>7.2430999999999997E-3</v>
      </c>
      <c r="L3750" s="133">
        <v>2.9976884830035515E-2</v>
      </c>
      <c r="M3750" s="132">
        <v>0</v>
      </c>
      <c r="N3750" s="132">
        <v>4.3958999999999995E-3</v>
      </c>
      <c r="O3750" s="132">
        <v>6.7412000000000001E-3</v>
      </c>
      <c r="P3750" s="132">
        <v>3.4212000000000001E-3</v>
      </c>
      <c r="Q3750" s="140">
        <v>9</v>
      </c>
      <c r="R3750" s="134">
        <v>15</v>
      </c>
      <c r="S3750" s="122">
        <f t="shared" si="116"/>
        <v>57.894736842105267</v>
      </c>
      <c r="T3750" s="122">
        <f t="shared" si="117"/>
        <v>42.105263157894733</v>
      </c>
    </row>
    <row r="3751" spans="1:20" x14ac:dyDescent="0.25">
      <c r="A3751" s="3">
        <v>2013</v>
      </c>
      <c r="B3751" s="2" t="s">
        <v>152</v>
      </c>
      <c r="C3751" s="1">
        <v>3513504</v>
      </c>
      <c r="D3751" s="4">
        <v>7</v>
      </c>
      <c r="E3751" s="6">
        <v>7</v>
      </c>
      <c r="F3751" s="39">
        <v>35135047</v>
      </c>
      <c r="G3751" s="39">
        <v>36</v>
      </c>
      <c r="H3751" s="39">
        <v>30</v>
      </c>
      <c r="I3751" s="132">
        <v>10.655537899999999</v>
      </c>
      <c r="J3751" s="132">
        <v>10.631719699999998</v>
      </c>
      <c r="K3751" s="132">
        <v>2.3818200000000022E-2</v>
      </c>
      <c r="L3751" s="133">
        <v>0</v>
      </c>
      <c r="M3751" s="132">
        <v>4.5833332999999996</v>
      </c>
      <c r="N3751" s="132">
        <v>6.0574305000000015</v>
      </c>
      <c r="O3751" s="132">
        <v>0</v>
      </c>
      <c r="P3751" s="132">
        <v>1.4774099999999995E-2</v>
      </c>
      <c r="Q3751" s="140">
        <v>33</v>
      </c>
      <c r="R3751" s="134">
        <v>88</v>
      </c>
      <c r="S3751" s="122">
        <f t="shared" si="116"/>
        <v>54.54545454545454</v>
      </c>
      <c r="T3751" s="122">
        <f t="shared" si="117"/>
        <v>45.454545454545453</v>
      </c>
    </row>
    <row r="3752" spans="1:20" x14ac:dyDescent="0.25">
      <c r="A3752" s="3">
        <v>2013</v>
      </c>
      <c r="B3752" s="2" t="s">
        <v>153</v>
      </c>
      <c r="C3752" s="1">
        <v>3513603</v>
      </c>
      <c r="D3752" s="4">
        <v>2</v>
      </c>
      <c r="E3752" s="6">
        <v>2</v>
      </c>
      <c r="F3752" s="39">
        <v>35136032</v>
      </c>
      <c r="G3752" s="39">
        <v>24</v>
      </c>
      <c r="H3752" s="39">
        <v>4</v>
      </c>
      <c r="I3752" s="132">
        <v>0.13938490000000001</v>
      </c>
      <c r="J3752" s="132">
        <v>0.1380479</v>
      </c>
      <c r="K3752" s="132">
        <v>1.3370000000000001E-3</v>
      </c>
      <c r="L3752" s="133">
        <v>0</v>
      </c>
      <c r="M3752" s="132">
        <v>8.6806000000000001E-3</v>
      </c>
      <c r="N3752" s="132">
        <v>4.07E-5</v>
      </c>
      <c r="O3752" s="132">
        <v>0.1237393</v>
      </c>
      <c r="P3752" s="132">
        <v>6.9243000000000004E-3</v>
      </c>
      <c r="Q3752" s="140">
        <v>29</v>
      </c>
      <c r="R3752" s="134">
        <v>7</v>
      </c>
      <c r="S3752" s="122">
        <f t="shared" si="116"/>
        <v>85.714285714285708</v>
      </c>
      <c r="T3752" s="122">
        <f t="shared" si="117"/>
        <v>14.285714285714285</v>
      </c>
    </row>
    <row r="3753" spans="1:20" x14ac:dyDescent="0.25">
      <c r="A3753" s="3">
        <v>2013</v>
      </c>
      <c r="B3753" s="2" t="s">
        <v>154</v>
      </c>
      <c r="C3753" s="1">
        <v>3513702</v>
      </c>
      <c r="D3753" s="4">
        <v>9</v>
      </c>
      <c r="E3753" s="6">
        <v>9</v>
      </c>
      <c r="F3753" s="39">
        <v>35137029</v>
      </c>
      <c r="G3753" s="39">
        <v>54</v>
      </c>
      <c r="H3753" s="39">
        <v>38</v>
      </c>
      <c r="I3753" s="132">
        <v>0.95247979999999999</v>
      </c>
      <c r="J3753" s="132">
        <v>0.56758070000000005</v>
      </c>
      <c r="K3753" s="132">
        <v>0.38489909999999994</v>
      </c>
      <c r="L3753" s="133">
        <v>5.7077625570776253E-2</v>
      </c>
      <c r="M3753" s="132">
        <v>3.4719999999999998E-4</v>
      </c>
      <c r="N3753" s="132">
        <v>0.10027889999999999</v>
      </c>
      <c r="O3753" s="132">
        <v>0.8210259999999997</v>
      </c>
      <c r="P3753" s="132">
        <v>3.08277E-2</v>
      </c>
      <c r="Q3753" s="140">
        <v>26</v>
      </c>
      <c r="R3753" s="134">
        <v>17</v>
      </c>
      <c r="S3753" s="122">
        <f t="shared" si="116"/>
        <v>58.695652173913047</v>
      </c>
      <c r="T3753" s="122">
        <f t="shared" si="117"/>
        <v>41.304347826086953</v>
      </c>
    </row>
    <row r="3754" spans="1:20" x14ac:dyDescent="0.25">
      <c r="A3754" s="3">
        <v>2013</v>
      </c>
      <c r="B3754" s="2" t="s">
        <v>155</v>
      </c>
      <c r="C3754" s="1">
        <v>3513801</v>
      </c>
      <c r="D3754" s="4">
        <v>6</v>
      </c>
      <c r="E3754" s="6">
        <v>6</v>
      </c>
      <c r="F3754" s="39">
        <v>35138016</v>
      </c>
      <c r="G3754" s="39">
        <v>1</v>
      </c>
      <c r="H3754" s="39">
        <v>64</v>
      </c>
      <c r="I3754" s="132">
        <v>0.10988259999999993</v>
      </c>
      <c r="J3754" s="132">
        <v>4.6300000000000001E-5</v>
      </c>
      <c r="K3754" s="132">
        <v>0.10983629999999993</v>
      </c>
      <c r="L3754" s="133">
        <v>0</v>
      </c>
      <c r="M3754" s="132">
        <v>0</v>
      </c>
      <c r="N3754" s="132">
        <v>2.6106500000000008E-2</v>
      </c>
      <c r="O3754" s="132">
        <v>0</v>
      </c>
      <c r="P3754" s="132">
        <v>8.3776099999999978E-2</v>
      </c>
      <c r="Q3754" s="140">
        <v>0</v>
      </c>
      <c r="R3754" s="134">
        <v>87</v>
      </c>
      <c r="S3754" s="122">
        <f t="shared" si="116"/>
        <v>1.5384615384615385</v>
      </c>
      <c r="T3754" s="122">
        <f t="shared" si="117"/>
        <v>98.461538461538467</v>
      </c>
    </row>
    <row r="3755" spans="1:20" x14ac:dyDescent="0.25">
      <c r="A3755" s="3">
        <v>2013</v>
      </c>
      <c r="B3755" s="2" t="s">
        <v>156</v>
      </c>
      <c r="C3755" s="1">
        <v>3513850</v>
      </c>
      <c r="D3755" s="4">
        <v>18</v>
      </c>
      <c r="E3755" s="6">
        <v>18</v>
      </c>
      <c r="F3755" s="39">
        <v>351385018</v>
      </c>
      <c r="G3755" s="39">
        <v>7</v>
      </c>
      <c r="H3755" s="39">
        <v>1</v>
      </c>
      <c r="I3755" s="132">
        <v>9.1119999999999986E-3</v>
      </c>
      <c r="J3755" s="132">
        <v>8.1489999999999983E-3</v>
      </c>
      <c r="K3755" s="132">
        <v>9.6299999999999999E-4</v>
      </c>
      <c r="L3755" s="133">
        <v>0</v>
      </c>
      <c r="M3755" s="132">
        <v>0</v>
      </c>
      <c r="N3755" s="132">
        <v>9.6299999999999999E-4</v>
      </c>
      <c r="O3755" s="132">
        <v>8.1489999999999983E-3</v>
      </c>
      <c r="P3755" s="132">
        <v>0</v>
      </c>
      <c r="Q3755" s="140">
        <v>1</v>
      </c>
      <c r="R3755" s="134">
        <v>0</v>
      </c>
      <c r="S3755" s="122">
        <f t="shared" si="116"/>
        <v>87.5</v>
      </c>
      <c r="T3755" s="122">
        <f t="shared" si="117"/>
        <v>12.5</v>
      </c>
    </row>
    <row r="3756" spans="1:20" x14ac:dyDescent="0.25">
      <c r="A3756" s="3">
        <v>2013</v>
      </c>
      <c r="B3756" s="2" t="s">
        <v>157</v>
      </c>
      <c r="C3756" s="1">
        <v>3513900</v>
      </c>
      <c r="D3756" s="4">
        <v>4</v>
      </c>
      <c r="E3756" s="6">
        <v>4</v>
      </c>
      <c r="F3756" s="39">
        <v>35139004</v>
      </c>
      <c r="G3756" s="39">
        <v>46</v>
      </c>
      <c r="H3756" s="39">
        <v>3</v>
      </c>
      <c r="I3756" s="132">
        <v>8.3201499999999984E-2</v>
      </c>
      <c r="J3756" s="132">
        <v>8.2224699999999984E-2</v>
      </c>
      <c r="K3756" s="132">
        <v>9.7679999999999989E-4</v>
      </c>
      <c r="L3756" s="133">
        <v>0</v>
      </c>
      <c r="M3756" s="132">
        <v>0</v>
      </c>
      <c r="N3756" s="132">
        <v>0</v>
      </c>
      <c r="O3756" s="132">
        <v>8.2218599999999961E-2</v>
      </c>
      <c r="P3756" s="132">
        <v>9.8289999999999988E-4</v>
      </c>
      <c r="Q3756" s="140">
        <v>24</v>
      </c>
      <c r="R3756" s="134">
        <v>6</v>
      </c>
      <c r="S3756" s="122">
        <f t="shared" si="116"/>
        <v>93.877551020408163</v>
      </c>
      <c r="T3756" s="122">
        <f t="shared" si="117"/>
        <v>6.1224489795918364</v>
      </c>
    </row>
    <row r="3757" spans="1:20" x14ac:dyDescent="0.25">
      <c r="A3757" s="3">
        <v>2013</v>
      </c>
      <c r="B3757" s="2" t="s">
        <v>158</v>
      </c>
      <c r="C3757" s="1">
        <v>3514007</v>
      </c>
      <c r="D3757" s="4">
        <v>16</v>
      </c>
      <c r="E3757" s="6">
        <v>16</v>
      </c>
      <c r="F3757" s="39">
        <v>351400716</v>
      </c>
      <c r="G3757" s="39">
        <v>0</v>
      </c>
      <c r="H3757" s="39">
        <v>2</v>
      </c>
      <c r="I3757" s="132">
        <v>7.1295999999999998E-3</v>
      </c>
      <c r="J3757" s="132">
        <v>0</v>
      </c>
      <c r="K3757" s="132">
        <v>7.1295999999999998E-3</v>
      </c>
      <c r="L3757" s="133">
        <v>0</v>
      </c>
      <c r="M3757" s="132">
        <v>5.7869999999999996E-3</v>
      </c>
      <c r="N3757" s="132">
        <v>1.3426E-3</v>
      </c>
      <c r="O3757" s="132">
        <v>0</v>
      </c>
      <c r="P3757" s="132">
        <v>0</v>
      </c>
      <c r="Q3757" s="140">
        <v>3</v>
      </c>
      <c r="R3757" s="134">
        <v>2</v>
      </c>
      <c r="S3757" s="122">
        <f t="shared" si="116"/>
        <v>0</v>
      </c>
      <c r="T3757" s="122">
        <f t="shared" si="117"/>
        <v>100</v>
      </c>
    </row>
    <row r="3758" spans="1:20" x14ac:dyDescent="0.25">
      <c r="A3758" s="3">
        <v>2013</v>
      </c>
      <c r="B3758" s="2" t="s">
        <v>158</v>
      </c>
      <c r="C3758" s="1">
        <v>3514007</v>
      </c>
      <c r="D3758" s="4">
        <v>16</v>
      </c>
      <c r="E3758" s="6">
        <v>9</v>
      </c>
      <c r="F3758" s="39">
        <v>35140079</v>
      </c>
      <c r="G3758" s="39">
        <v>1</v>
      </c>
      <c r="H3758" s="39">
        <v>0</v>
      </c>
      <c r="I3758" s="132">
        <v>2.7778E-3</v>
      </c>
      <c r="J3758" s="132">
        <v>2.7778E-3</v>
      </c>
      <c r="K3758" s="132">
        <v>0</v>
      </c>
      <c r="L3758" s="133">
        <v>0</v>
      </c>
      <c r="M3758" s="132">
        <v>0</v>
      </c>
      <c r="N3758" s="132">
        <v>2.7778E-3</v>
      </c>
      <c r="O3758" s="132">
        <v>0</v>
      </c>
      <c r="P3758" s="132">
        <v>0</v>
      </c>
      <c r="Q3758" s="140">
        <v>0</v>
      </c>
      <c r="R3758" s="134">
        <v>0</v>
      </c>
      <c r="S3758" s="122">
        <f t="shared" si="116"/>
        <v>100</v>
      </c>
      <c r="T3758" s="122">
        <f t="shared" si="117"/>
        <v>0</v>
      </c>
    </row>
    <row r="3759" spans="1:20" x14ac:dyDescent="0.25">
      <c r="A3759" s="3">
        <v>2013</v>
      </c>
      <c r="B3759" s="2" t="s">
        <v>159</v>
      </c>
      <c r="C3759" s="1">
        <v>3514106</v>
      </c>
      <c r="D3759" s="4">
        <v>13</v>
      </c>
      <c r="E3759" s="6">
        <v>13</v>
      </c>
      <c r="F3759" s="39">
        <v>351410613</v>
      </c>
      <c r="G3759" s="39">
        <v>13</v>
      </c>
      <c r="H3759" s="39">
        <v>10</v>
      </c>
      <c r="I3759" s="132">
        <v>0.75235619999999992</v>
      </c>
      <c r="J3759" s="132">
        <v>0.74566489999999996</v>
      </c>
      <c r="K3759" s="132">
        <v>6.6913000000000007E-3</v>
      </c>
      <c r="L3759" s="133">
        <v>0</v>
      </c>
      <c r="M3759" s="132">
        <v>2.3099999999999999E-5</v>
      </c>
      <c r="N3759" s="132">
        <v>0.25011670000000003</v>
      </c>
      <c r="O3759" s="132">
        <v>3.5502900000000004E-2</v>
      </c>
      <c r="P3759" s="132">
        <v>0.46671349999999995</v>
      </c>
      <c r="Q3759" s="140">
        <v>3</v>
      </c>
      <c r="R3759" s="134">
        <v>14</v>
      </c>
      <c r="S3759" s="122">
        <f t="shared" si="116"/>
        <v>56.521739130434781</v>
      </c>
      <c r="T3759" s="122">
        <f t="shared" si="117"/>
        <v>43.478260869565219</v>
      </c>
    </row>
    <row r="3760" spans="1:20" x14ac:dyDescent="0.25">
      <c r="A3760" s="3">
        <v>2013</v>
      </c>
      <c r="B3760" s="2" t="s">
        <v>159</v>
      </c>
      <c r="C3760" s="1">
        <v>3514106</v>
      </c>
      <c r="D3760" s="4">
        <v>13</v>
      </c>
      <c r="E3760" s="6">
        <v>5</v>
      </c>
      <c r="F3760" s="39">
        <v>35141065</v>
      </c>
      <c r="G3760" s="39">
        <v>0</v>
      </c>
      <c r="H3760" s="39">
        <v>2</v>
      </c>
      <c r="I3760" s="132">
        <v>3.3796E-3</v>
      </c>
      <c r="J3760" s="132">
        <v>0</v>
      </c>
      <c r="K3760" s="132">
        <v>3.3796E-3</v>
      </c>
      <c r="L3760" s="133">
        <v>0</v>
      </c>
      <c r="M3760" s="132">
        <v>0</v>
      </c>
      <c r="N3760" s="132">
        <v>0</v>
      </c>
      <c r="O3760" s="132">
        <v>0</v>
      </c>
      <c r="P3760" s="132">
        <v>3.3796E-3</v>
      </c>
      <c r="Q3760" s="140">
        <v>0</v>
      </c>
      <c r="R3760" s="134">
        <v>0</v>
      </c>
      <c r="S3760" s="122">
        <f t="shared" si="116"/>
        <v>0</v>
      </c>
      <c r="T3760" s="122">
        <f t="shared" si="117"/>
        <v>100</v>
      </c>
    </row>
    <row r="3761" spans="1:20" x14ac:dyDescent="0.25">
      <c r="A3761" s="3">
        <v>2013</v>
      </c>
      <c r="B3761" s="2" t="s">
        <v>159</v>
      </c>
      <c r="C3761" s="1">
        <v>3514106</v>
      </c>
      <c r="D3761" s="4">
        <v>13</v>
      </c>
      <c r="E3761" s="6">
        <v>10</v>
      </c>
      <c r="F3761" s="39">
        <v>351410610</v>
      </c>
      <c r="G3761" s="39">
        <v>0</v>
      </c>
      <c r="H3761" s="39">
        <v>0</v>
      </c>
      <c r="I3761" s="132">
        <v>0</v>
      </c>
      <c r="J3761" s="132">
        <v>0</v>
      </c>
      <c r="K3761" s="132">
        <v>0</v>
      </c>
      <c r="L3761" s="133">
        <v>0</v>
      </c>
      <c r="M3761" s="132">
        <v>0</v>
      </c>
      <c r="N3761" s="132">
        <v>0</v>
      </c>
      <c r="O3761" s="132">
        <v>0</v>
      </c>
      <c r="P3761" s="132">
        <v>0</v>
      </c>
      <c r="Q3761" s="140">
        <v>0</v>
      </c>
      <c r="R3761" s="134">
        <v>0</v>
      </c>
      <c r="S3761" s="122">
        <f t="shared" si="116"/>
        <v>0</v>
      </c>
      <c r="T3761" s="122">
        <f t="shared" si="117"/>
        <v>0</v>
      </c>
    </row>
    <row r="3762" spans="1:20" x14ac:dyDescent="0.25">
      <c r="A3762" s="3">
        <v>2013</v>
      </c>
      <c r="B3762" s="2" t="s">
        <v>160</v>
      </c>
      <c r="C3762" s="1">
        <v>3514205</v>
      </c>
      <c r="D3762" s="4">
        <v>15</v>
      </c>
      <c r="E3762" s="6">
        <v>15</v>
      </c>
      <c r="F3762" s="39">
        <v>351420515</v>
      </c>
      <c r="G3762" s="39">
        <v>8</v>
      </c>
      <c r="H3762" s="39">
        <v>0</v>
      </c>
      <c r="I3762" s="132">
        <v>1.2151199999999999E-2</v>
      </c>
      <c r="J3762" s="132">
        <v>1.2151199999999999E-2</v>
      </c>
      <c r="K3762" s="132">
        <v>0</v>
      </c>
      <c r="L3762" s="133">
        <v>0</v>
      </c>
      <c r="M3762" s="132">
        <v>0</v>
      </c>
      <c r="N3762" s="132">
        <v>0</v>
      </c>
      <c r="O3762" s="132">
        <v>1.2151199999999999E-2</v>
      </c>
      <c r="P3762" s="132">
        <v>0</v>
      </c>
      <c r="Q3762" s="140">
        <v>4</v>
      </c>
      <c r="R3762" s="134">
        <v>0</v>
      </c>
      <c r="S3762" s="122">
        <f t="shared" si="116"/>
        <v>100</v>
      </c>
      <c r="T3762" s="122">
        <f t="shared" si="117"/>
        <v>0</v>
      </c>
    </row>
    <row r="3763" spans="1:20" x14ac:dyDescent="0.25">
      <c r="A3763" s="3">
        <v>2013</v>
      </c>
      <c r="B3763" s="2" t="s">
        <v>161</v>
      </c>
      <c r="C3763" s="1">
        <v>3514304</v>
      </c>
      <c r="D3763" s="4">
        <v>13</v>
      </c>
      <c r="E3763" s="6">
        <v>13</v>
      </c>
      <c r="F3763" s="39">
        <v>351430413</v>
      </c>
      <c r="G3763" s="39">
        <v>30</v>
      </c>
      <c r="H3763" s="39">
        <v>22</v>
      </c>
      <c r="I3763" s="132">
        <v>6.0216800000000001E-2</v>
      </c>
      <c r="J3763" s="132">
        <v>2.88192E-2</v>
      </c>
      <c r="K3763" s="132">
        <v>3.1397599999999998E-2</v>
      </c>
      <c r="L3763" s="133">
        <v>0</v>
      </c>
      <c r="M3763" s="132">
        <v>2.9882199999999998E-2</v>
      </c>
      <c r="N3763" s="132">
        <v>8.8469999999999998E-4</v>
      </c>
      <c r="O3763" s="132">
        <v>2.4353300000000001E-2</v>
      </c>
      <c r="P3763" s="132">
        <v>5.0965999999999997E-3</v>
      </c>
      <c r="Q3763" s="140">
        <v>12</v>
      </c>
      <c r="R3763" s="134">
        <v>5</v>
      </c>
      <c r="S3763" s="122">
        <f t="shared" si="116"/>
        <v>57.692307692307686</v>
      </c>
      <c r="T3763" s="122">
        <f t="shared" si="117"/>
        <v>42.307692307692307</v>
      </c>
    </row>
    <row r="3764" spans="1:20" x14ac:dyDescent="0.25">
      <c r="A3764" s="3">
        <v>2013</v>
      </c>
      <c r="B3764" s="2" t="s">
        <v>162</v>
      </c>
      <c r="C3764" s="1">
        <v>3514403</v>
      </c>
      <c r="D3764" s="4">
        <v>20</v>
      </c>
      <c r="E3764" s="6">
        <v>20</v>
      </c>
      <c r="F3764" s="39">
        <v>351440320</v>
      </c>
      <c r="G3764" s="39">
        <v>2</v>
      </c>
      <c r="H3764" s="39">
        <v>44</v>
      </c>
      <c r="I3764" s="132">
        <v>8.0567499999999959E-2</v>
      </c>
      <c r="J3764" s="132">
        <v>1.1389E-3</v>
      </c>
      <c r="K3764" s="132">
        <v>7.942859999999996E-2</v>
      </c>
      <c r="L3764" s="133">
        <v>0</v>
      </c>
      <c r="M3764" s="132">
        <v>4.2050900000000002E-2</v>
      </c>
      <c r="N3764" s="132">
        <v>5.1716000000000002E-3</v>
      </c>
      <c r="O3764" s="132">
        <v>2.4564900000000004E-2</v>
      </c>
      <c r="P3764" s="132">
        <v>8.780099999999999E-3</v>
      </c>
      <c r="Q3764" s="140">
        <v>0</v>
      </c>
      <c r="R3764" s="134">
        <v>8</v>
      </c>
      <c r="S3764" s="122">
        <f t="shared" si="116"/>
        <v>4.3478260869565215</v>
      </c>
      <c r="T3764" s="122">
        <f t="shared" si="117"/>
        <v>95.652173913043484</v>
      </c>
    </row>
    <row r="3765" spans="1:20" x14ac:dyDescent="0.25">
      <c r="A3765" s="3">
        <v>2013</v>
      </c>
      <c r="B3765" s="2" t="s">
        <v>162</v>
      </c>
      <c r="C3765" s="1">
        <v>3514403</v>
      </c>
      <c r="D3765" s="4">
        <v>20</v>
      </c>
      <c r="E3765" s="6">
        <v>21</v>
      </c>
      <c r="F3765" s="39">
        <v>351440321</v>
      </c>
      <c r="G3765" s="39">
        <v>1</v>
      </c>
      <c r="H3765" s="39">
        <v>14</v>
      </c>
      <c r="I3765" s="132">
        <v>9.1925900000000005E-2</v>
      </c>
      <c r="J3765" s="132">
        <v>5.66667E-2</v>
      </c>
      <c r="K3765" s="132">
        <v>3.5259200000000004E-2</v>
      </c>
      <c r="L3765" s="133">
        <v>0</v>
      </c>
      <c r="M3765" s="132">
        <v>4.4154999999999993E-3</v>
      </c>
      <c r="N3765" s="132">
        <v>8.1574099999999983E-2</v>
      </c>
      <c r="O3765" s="132">
        <v>5.6480999999999996E-3</v>
      </c>
      <c r="P3765" s="132">
        <v>2.8820000000000001E-4</v>
      </c>
      <c r="Q3765" s="140">
        <v>0</v>
      </c>
      <c r="R3765" s="134">
        <v>4</v>
      </c>
      <c r="S3765" s="122">
        <f t="shared" si="116"/>
        <v>6.666666666666667</v>
      </c>
      <c r="T3765" s="122">
        <f t="shared" si="117"/>
        <v>93.333333333333329</v>
      </c>
    </row>
    <row r="3766" spans="1:20" x14ac:dyDescent="0.25">
      <c r="A3766" s="3">
        <v>2013</v>
      </c>
      <c r="B3766" s="2" t="s">
        <v>163</v>
      </c>
      <c r="C3766" s="1">
        <v>3514502</v>
      </c>
      <c r="D3766" s="4">
        <v>17</v>
      </c>
      <c r="E3766" s="6">
        <v>17</v>
      </c>
      <c r="F3766" s="39">
        <v>351450217</v>
      </c>
      <c r="G3766" s="39">
        <v>5</v>
      </c>
      <c r="H3766" s="39">
        <v>12</v>
      </c>
      <c r="I3766" s="132">
        <v>6.3207299999999994E-2</v>
      </c>
      <c r="J3766" s="132">
        <v>5.5718899999999995E-2</v>
      </c>
      <c r="K3766" s="132">
        <v>7.4883999999999992E-3</v>
      </c>
      <c r="L3766" s="133">
        <v>0</v>
      </c>
      <c r="M3766" s="132">
        <v>0.02</v>
      </c>
      <c r="N3766" s="132">
        <v>7.0833999999999992E-3</v>
      </c>
      <c r="O3766" s="132">
        <v>3.6024399999999998E-2</v>
      </c>
      <c r="P3766" s="132">
        <v>9.9500000000000006E-5</v>
      </c>
      <c r="Q3766" s="140">
        <v>2</v>
      </c>
      <c r="R3766" s="134">
        <v>2</v>
      </c>
      <c r="S3766" s="122">
        <f t="shared" si="116"/>
        <v>29.411764705882355</v>
      </c>
      <c r="T3766" s="122">
        <f t="shared" si="117"/>
        <v>70.588235294117652</v>
      </c>
    </row>
    <row r="3767" spans="1:20" x14ac:dyDescent="0.25">
      <c r="A3767" s="3">
        <v>2013</v>
      </c>
      <c r="B3767" s="2" t="s">
        <v>163</v>
      </c>
      <c r="C3767" s="1">
        <v>3514502</v>
      </c>
      <c r="D3767" s="4">
        <v>17</v>
      </c>
      <c r="E3767" s="6">
        <v>16</v>
      </c>
      <c r="F3767" s="39">
        <v>351450216</v>
      </c>
      <c r="G3767" s="39">
        <v>0</v>
      </c>
      <c r="H3767" s="39">
        <v>0</v>
      </c>
      <c r="I3767" s="132">
        <v>0</v>
      </c>
      <c r="J3767" s="132">
        <v>0</v>
      </c>
      <c r="K3767" s="132">
        <v>0</v>
      </c>
      <c r="L3767" s="133">
        <v>0</v>
      </c>
      <c r="M3767" s="132">
        <v>0</v>
      </c>
      <c r="N3767" s="132">
        <v>0</v>
      </c>
      <c r="O3767" s="132">
        <v>0</v>
      </c>
      <c r="P3767" s="132">
        <v>0</v>
      </c>
      <c r="Q3767" s="140">
        <v>0</v>
      </c>
      <c r="R3767" s="134">
        <v>0</v>
      </c>
      <c r="S3767" s="122">
        <f t="shared" si="116"/>
        <v>0</v>
      </c>
      <c r="T3767" s="122">
        <f t="shared" si="117"/>
        <v>0</v>
      </c>
    </row>
    <row r="3768" spans="1:20" x14ac:dyDescent="0.25">
      <c r="A3768" s="3">
        <v>2013</v>
      </c>
      <c r="B3768" s="2" t="s">
        <v>164</v>
      </c>
      <c r="C3768" s="1">
        <v>3514601</v>
      </c>
      <c r="D3768" s="4">
        <v>9</v>
      </c>
      <c r="E3768" s="6">
        <v>9</v>
      </c>
      <c r="F3768" s="39">
        <v>35146019</v>
      </c>
      <c r="G3768" s="39">
        <v>0</v>
      </c>
      <c r="H3768" s="39">
        <v>1</v>
      </c>
      <c r="I3768" s="132">
        <v>1.2219999999999999E-4</v>
      </c>
      <c r="J3768" s="132">
        <v>0</v>
      </c>
      <c r="K3768" s="132">
        <v>1.2219999999999999E-4</v>
      </c>
      <c r="L3768" s="133">
        <v>0</v>
      </c>
      <c r="M3768" s="132">
        <v>0</v>
      </c>
      <c r="N3768" s="132">
        <v>1.2219999999999999E-4</v>
      </c>
      <c r="O3768" s="132">
        <v>0</v>
      </c>
      <c r="P3768" s="132">
        <v>0</v>
      </c>
      <c r="Q3768" s="140">
        <v>2</v>
      </c>
      <c r="R3768" s="134">
        <v>1</v>
      </c>
      <c r="S3768" s="122">
        <f t="shared" si="116"/>
        <v>0</v>
      </c>
      <c r="T3768" s="122">
        <f t="shared" si="117"/>
        <v>100</v>
      </c>
    </row>
    <row r="3769" spans="1:20" x14ac:dyDescent="0.25">
      <c r="A3769" s="3">
        <v>2013</v>
      </c>
      <c r="B3769" s="2" t="s">
        <v>165</v>
      </c>
      <c r="C3769" s="1">
        <v>3514700</v>
      </c>
      <c r="D3769" s="4">
        <v>17</v>
      </c>
      <c r="E3769" s="6">
        <v>17</v>
      </c>
      <c r="F3769" s="39">
        <v>351470017</v>
      </c>
      <c r="G3769" s="39">
        <v>3</v>
      </c>
      <c r="H3769" s="39">
        <v>2</v>
      </c>
      <c r="I3769" s="132">
        <v>1.76791E-2</v>
      </c>
      <c r="J3769" s="132">
        <v>1.2985099999999999E-2</v>
      </c>
      <c r="K3769" s="132">
        <v>4.6940000000000003E-3</v>
      </c>
      <c r="L3769" s="133">
        <v>0</v>
      </c>
      <c r="M3769" s="132">
        <v>1.25865E-2</v>
      </c>
      <c r="N3769" s="132">
        <v>0</v>
      </c>
      <c r="O3769" s="132">
        <v>3.2407E-3</v>
      </c>
      <c r="P3769" s="132">
        <v>1.8519000000000001E-3</v>
      </c>
      <c r="Q3769" s="140">
        <v>2</v>
      </c>
      <c r="R3769" s="134">
        <v>1</v>
      </c>
      <c r="S3769" s="122">
        <f t="shared" si="116"/>
        <v>60</v>
      </c>
      <c r="T3769" s="122">
        <f t="shared" si="117"/>
        <v>40</v>
      </c>
    </row>
    <row r="3770" spans="1:20" x14ac:dyDescent="0.25">
      <c r="A3770" s="3">
        <v>2013</v>
      </c>
      <c r="B3770" s="2" t="s">
        <v>165</v>
      </c>
      <c r="C3770" s="1">
        <v>3514700</v>
      </c>
      <c r="D3770" s="4">
        <v>17</v>
      </c>
      <c r="E3770" s="6">
        <v>21</v>
      </c>
      <c r="F3770" s="39">
        <v>351470021</v>
      </c>
      <c r="G3770" s="39">
        <v>0</v>
      </c>
      <c r="H3770" s="39">
        <v>0</v>
      </c>
      <c r="I3770" s="132">
        <v>0</v>
      </c>
      <c r="J3770" s="132">
        <v>0</v>
      </c>
      <c r="K3770" s="132">
        <v>0</v>
      </c>
      <c r="L3770" s="133">
        <v>0</v>
      </c>
      <c r="M3770" s="132">
        <v>0</v>
      </c>
      <c r="N3770" s="132">
        <v>0</v>
      </c>
      <c r="O3770" s="132">
        <v>0</v>
      </c>
      <c r="P3770" s="132">
        <v>0</v>
      </c>
      <c r="Q3770" s="140">
        <v>1</v>
      </c>
      <c r="R3770" s="134">
        <v>0</v>
      </c>
      <c r="S3770" s="122">
        <f t="shared" si="116"/>
        <v>0</v>
      </c>
      <c r="T3770" s="122">
        <f t="shared" si="117"/>
        <v>0</v>
      </c>
    </row>
    <row r="3771" spans="1:20" x14ac:dyDescent="0.25">
      <c r="A3771" s="3">
        <v>2013</v>
      </c>
      <c r="B3771" s="2" t="s">
        <v>166</v>
      </c>
      <c r="C3771" s="1">
        <v>3514809</v>
      </c>
      <c r="D3771" s="4">
        <v>11</v>
      </c>
      <c r="E3771" s="6">
        <v>11</v>
      </c>
      <c r="F3771" s="39">
        <v>351480911</v>
      </c>
      <c r="G3771" s="39">
        <v>10</v>
      </c>
      <c r="H3771" s="39">
        <v>5</v>
      </c>
      <c r="I3771" s="132">
        <v>6.9517799999999991E-2</v>
      </c>
      <c r="J3771" s="132">
        <v>6.5965699999999988E-2</v>
      </c>
      <c r="K3771" s="132">
        <v>3.5520999999999999E-3</v>
      </c>
      <c r="L3771" s="133">
        <v>2.0508713850837138E-2</v>
      </c>
      <c r="M3771" s="132">
        <v>3.4559999999999999E-3</v>
      </c>
      <c r="N3771" s="132">
        <v>9.6100000000000005E-5</v>
      </c>
      <c r="O3771" s="132">
        <v>6.4376799999999984E-2</v>
      </c>
      <c r="P3771" s="132">
        <v>1.5889000000000001E-3</v>
      </c>
      <c r="Q3771" s="140">
        <v>36</v>
      </c>
      <c r="R3771" s="134">
        <v>16</v>
      </c>
      <c r="S3771" s="122">
        <f t="shared" si="116"/>
        <v>66.666666666666657</v>
      </c>
      <c r="T3771" s="122">
        <f t="shared" si="117"/>
        <v>33.333333333333329</v>
      </c>
    </row>
    <row r="3772" spans="1:20" x14ac:dyDescent="0.25">
      <c r="A3772" s="3">
        <v>2013</v>
      </c>
      <c r="B3772" s="2" t="s">
        <v>167</v>
      </c>
      <c r="C3772" s="1">
        <v>3514908</v>
      </c>
      <c r="D3772" s="4">
        <v>5</v>
      </c>
      <c r="E3772" s="6">
        <v>5</v>
      </c>
      <c r="F3772" s="39">
        <v>35149085</v>
      </c>
      <c r="G3772" s="39">
        <v>12</v>
      </c>
      <c r="H3772" s="39">
        <v>34</v>
      </c>
      <c r="I3772" s="132">
        <v>0.18134450000000002</v>
      </c>
      <c r="J3772" s="132">
        <v>0.14923360000000002</v>
      </c>
      <c r="K3772" s="132">
        <v>3.2110899999999991E-2</v>
      </c>
      <c r="L3772" s="133">
        <v>0</v>
      </c>
      <c r="M3772" s="132">
        <v>1.85185E-2</v>
      </c>
      <c r="N3772" s="132">
        <v>0.12803429999999999</v>
      </c>
      <c r="O3772" s="132">
        <v>2.7576200000000006E-2</v>
      </c>
      <c r="P3772" s="132">
        <v>7.2154999999999988E-3</v>
      </c>
      <c r="Q3772" s="140">
        <v>20</v>
      </c>
      <c r="R3772" s="134">
        <v>4</v>
      </c>
      <c r="S3772" s="122">
        <f t="shared" si="116"/>
        <v>26.086956521739129</v>
      </c>
      <c r="T3772" s="122">
        <f t="shared" si="117"/>
        <v>73.91304347826086</v>
      </c>
    </row>
    <row r="3773" spans="1:20" x14ac:dyDescent="0.25">
      <c r="A3773" s="3">
        <v>2013</v>
      </c>
      <c r="B3773" s="2" t="s">
        <v>167</v>
      </c>
      <c r="C3773" s="1">
        <v>3514908</v>
      </c>
      <c r="D3773" s="4">
        <v>5</v>
      </c>
      <c r="E3773" s="6">
        <v>10</v>
      </c>
      <c r="F3773" s="39">
        <v>351490810</v>
      </c>
      <c r="G3773" s="39">
        <v>1</v>
      </c>
      <c r="H3773" s="39">
        <v>0</v>
      </c>
      <c r="I3773" s="132">
        <v>1.019E-4</v>
      </c>
      <c r="J3773" s="132">
        <v>1.019E-4</v>
      </c>
      <c r="K3773" s="132">
        <v>0</v>
      </c>
      <c r="L3773" s="133">
        <v>0</v>
      </c>
      <c r="M3773" s="132">
        <v>0</v>
      </c>
      <c r="N3773" s="132">
        <v>0</v>
      </c>
      <c r="O3773" s="132">
        <v>0</v>
      </c>
      <c r="P3773" s="132">
        <v>1.019E-4</v>
      </c>
      <c r="Q3773" s="140">
        <v>0</v>
      </c>
      <c r="R3773" s="134">
        <v>0</v>
      </c>
      <c r="S3773" s="122">
        <f t="shared" si="116"/>
        <v>100</v>
      </c>
      <c r="T3773" s="122">
        <f t="shared" si="117"/>
        <v>0</v>
      </c>
    </row>
    <row r="3774" spans="1:20" x14ac:dyDescent="0.25">
      <c r="A3774" s="3">
        <v>2013</v>
      </c>
      <c r="B3774" s="2" t="s">
        <v>168</v>
      </c>
      <c r="C3774" s="1">
        <v>3514924</v>
      </c>
      <c r="D3774" s="4">
        <v>16</v>
      </c>
      <c r="E3774" s="6">
        <v>16</v>
      </c>
      <c r="F3774" s="39">
        <v>351492416</v>
      </c>
      <c r="G3774" s="39">
        <v>5</v>
      </c>
      <c r="H3774" s="39">
        <v>4</v>
      </c>
      <c r="I3774" s="132">
        <v>0.27637269999999997</v>
      </c>
      <c r="J3774" s="132">
        <v>0.27111099999999999</v>
      </c>
      <c r="K3774" s="132">
        <v>5.2617000000000002E-3</v>
      </c>
      <c r="L3774" s="133">
        <v>0</v>
      </c>
      <c r="M3774" s="132">
        <v>0</v>
      </c>
      <c r="N3774" s="132">
        <v>0</v>
      </c>
      <c r="O3774" s="132">
        <v>0.27635419999999999</v>
      </c>
      <c r="P3774" s="132">
        <v>1.8499999999999999E-5</v>
      </c>
      <c r="Q3774" s="140">
        <v>0</v>
      </c>
      <c r="R3774" s="134">
        <v>0</v>
      </c>
      <c r="S3774" s="122">
        <f t="shared" si="116"/>
        <v>55.555555555555557</v>
      </c>
      <c r="T3774" s="122">
        <f t="shared" si="117"/>
        <v>44.444444444444443</v>
      </c>
    </row>
    <row r="3775" spans="1:20" x14ac:dyDescent="0.25">
      <c r="A3775" s="3">
        <v>2013</v>
      </c>
      <c r="B3775" s="2" t="s">
        <v>169</v>
      </c>
      <c r="C3775" s="1">
        <v>3514957</v>
      </c>
      <c r="D3775" s="4">
        <v>15</v>
      </c>
      <c r="E3775" s="6">
        <v>15</v>
      </c>
      <c r="F3775" s="39">
        <v>351495715</v>
      </c>
      <c r="G3775" s="39">
        <v>15</v>
      </c>
      <c r="H3775" s="39">
        <v>9</v>
      </c>
      <c r="I3775" s="132">
        <v>0.20014190000000001</v>
      </c>
      <c r="J3775" s="132">
        <v>0.18120090000000003</v>
      </c>
      <c r="K3775" s="132">
        <v>1.8940999999999996E-2</v>
      </c>
      <c r="L3775" s="133">
        <v>0</v>
      </c>
      <c r="M3775" s="132">
        <v>0</v>
      </c>
      <c r="N3775" s="132">
        <v>4.0509999999999998E-4</v>
      </c>
      <c r="O3775" s="132">
        <v>0.1939961</v>
      </c>
      <c r="P3775" s="132">
        <v>5.7407000000000005E-3</v>
      </c>
      <c r="Q3775" s="140">
        <v>0</v>
      </c>
      <c r="R3775" s="134">
        <v>0</v>
      </c>
      <c r="S3775" s="122">
        <f t="shared" si="116"/>
        <v>62.5</v>
      </c>
      <c r="T3775" s="122">
        <f t="shared" si="117"/>
        <v>37.5</v>
      </c>
    </row>
    <row r="3776" spans="1:20" x14ac:dyDescent="0.25">
      <c r="A3776" s="3">
        <v>2013</v>
      </c>
      <c r="B3776" s="2" t="s">
        <v>170</v>
      </c>
      <c r="C3776" s="1">
        <v>3515004</v>
      </c>
      <c r="D3776" s="4">
        <v>6</v>
      </c>
      <c r="E3776" s="6">
        <v>6</v>
      </c>
      <c r="F3776" s="39">
        <v>35150046</v>
      </c>
      <c r="G3776" s="39">
        <v>6</v>
      </c>
      <c r="H3776" s="39">
        <v>64</v>
      </c>
      <c r="I3776" s="132">
        <v>0.19113999999999995</v>
      </c>
      <c r="J3776" s="132">
        <v>0.13835959999999997</v>
      </c>
      <c r="K3776" s="132">
        <v>5.2780399999999984E-2</v>
      </c>
      <c r="L3776" s="133">
        <v>0</v>
      </c>
      <c r="M3776" s="132">
        <v>0</v>
      </c>
      <c r="N3776" s="132">
        <v>0.16624600000000006</v>
      </c>
      <c r="O3776" s="132">
        <v>1.5258600000000001E-2</v>
      </c>
      <c r="P3776" s="132">
        <v>9.6354000000000023E-3</v>
      </c>
      <c r="Q3776" s="140">
        <v>10</v>
      </c>
      <c r="R3776" s="134">
        <v>84</v>
      </c>
      <c r="S3776" s="122">
        <f t="shared" si="116"/>
        <v>8.5714285714285712</v>
      </c>
      <c r="T3776" s="122">
        <f t="shared" si="117"/>
        <v>91.428571428571431</v>
      </c>
    </row>
    <row r="3777" spans="1:20" x14ac:dyDescent="0.25">
      <c r="A3777" s="3">
        <v>2013</v>
      </c>
      <c r="B3777" s="2" t="s">
        <v>171</v>
      </c>
      <c r="C3777" s="1">
        <v>3515103</v>
      </c>
      <c r="D3777" s="4">
        <v>6</v>
      </c>
      <c r="E3777" s="6">
        <v>6</v>
      </c>
      <c r="F3777" s="39">
        <v>35151036</v>
      </c>
      <c r="G3777" s="39">
        <v>2</v>
      </c>
      <c r="H3777" s="39">
        <v>22</v>
      </c>
      <c r="I3777" s="132">
        <v>8.9690599999999995E-2</v>
      </c>
      <c r="J3777" s="132">
        <v>4.6299999999999998E-4</v>
      </c>
      <c r="K3777" s="132">
        <v>8.922759999999999E-2</v>
      </c>
      <c r="L3777" s="133">
        <v>0</v>
      </c>
      <c r="M3777" s="132">
        <v>7.2037000000000004E-2</v>
      </c>
      <c r="N3777" s="132">
        <v>1.4613000000000002E-3</v>
      </c>
      <c r="O3777" s="132">
        <v>4.1669999999999999E-4</v>
      </c>
      <c r="P3777" s="132">
        <v>1.5775599999999997E-2</v>
      </c>
      <c r="Q3777" s="140">
        <v>1</v>
      </c>
      <c r="R3777" s="134">
        <v>1</v>
      </c>
      <c r="S3777" s="122">
        <f t="shared" si="116"/>
        <v>8.3333333333333321</v>
      </c>
      <c r="T3777" s="122">
        <f t="shared" si="117"/>
        <v>91.666666666666657</v>
      </c>
    </row>
    <row r="3778" spans="1:20" x14ac:dyDescent="0.25">
      <c r="A3778" s="3">
        <v>2013</v>
      </c>
      <c r="B3778" s="2" t="s">
        <v>172</v>
      </c>
      <c r="C3778" s="1">
        <v>3515129</v>
      </c>
      <c r="D3778" s="4">
        <v>21</v>
      </c>
      <c r="E3778" s="6">
        <v>21</v>
      </c>
      <c r="F3778" s="39">
        <v>351512921</v>
      </c>
      <c r="G3778" s="39">
        <v>0</v>
      </c>
      <c r="H3778" s="39">
        <v>2</v>
      </c>
      <c r="I3778" s="132">
        <v>2.3149999999999999E-4</v>
      </c>
      <c r="J3778" s="132">
        <v>0</v>
      </c>
      <c r="K3778" s="132">
        <v>2.3149999999999999E-4</v>
      </c>
      <c r="L3778" s="133">
        <v>0</v>
      </c>
      <c r="M3778" s="132">
        <v>0</v>
      </c>
      <c r="N3778" s="132">
        <v>1.852E-4</v>
      </c>
      <c r="O3778" s="132">
        <v>4.6300000000000001E-5</v>
      </c>
      <c r="P3778" s="132">
        <v>0</v>
      </c>
      <c r="Q3778" s="140">
        <v>0</v>
      </c>
      <c r="R3778" s="134">
        <v>1</v>
      </c>
      <c r="S3778" s="122">
        <f t="shared" si="116"/>
        <v>0</v>
      </c>
      <c r="T3778" s="122">
        <f t="shared" si="117"/>
        <v>100</v>
      </c>
    </row>
    <row r="3779" spans="1:20" x14ac:dyDescent="0.25">
      <c r="A3779" s="3">
        <v>2013</v>
      </c>
      <c r="B3779" s="2" t="s">
        <v>173</v>
      </c>
      <c r="C3779" s="1">
        <v>3515152</v>
      </c>
      <c r="D3779" s="4">
        <v>9</v>
      </c>
      <c r="E3779" s="6">
        <v>9</v>
      </c>
      <c r="F3779" s="39">
        <v>35151529</v>
      </c>
      <c r="G3779" s="39">
        <v>17</v>
      </c>
      <c r="H3779" s="39">
        <v>25</v>
      </c>
      <c r="I3779" s="132">
        <v>0.1733942</v>
      </c>
      <c r="J3779" s="132">
        <v>0.14913569999999998</v>
      </c>
      <c r="K3779" s="132">
        <v>2.4258500000000002E-2</v>
      </c>
      <c r="L3779" s="133">
        <v>0</v>
      </c>
      <c r="M3779" s="132">
        <v>4.4050899999999997E-2</v>
      </c>
      <c r="N3779" s="132">
        <v>3.8084499999999993E-2</v>
      </c>
      <c r="O3779" s="132">
        <v>8.1481799999999993E-2</v>
      </c>
      <c r="P3779" s="132">
        <v>9.7769999999999992E-3</v>
      </c>
      <c r="Q3779" s="140">
        <v>10</v>
      </c>
      <c r="R3779" s="134">
        <v>10</v>
      </c>
      <c r="S3779" s="122">
        <f t="shared" ref="S3779:S3842" si="118">IFERROR(((G3779)/(SUM($G3779:$H3779)))*100,0)</f>
        <v>40.476190476190474</v>
      </c>
      <c r="T3779" s="122">
        <f t="shared" ref="T3779:T3842" si="119">IFERROR(((H3779)/(SUM($G3779:$H3779)))*100,0)</f>
        <v>59.523809523809526</v>
      </c>
    </row>
    <row r="3780" spans="1:20" x14ac:dyDescent="0.25">
      <c r="A3780" s="3">
        <v>2013</v>
      </c>
      <c r="B3780" s="2" t="s">
        <v>173</v>
      </c>
      <c r="C3780" s="1">
        <v>3515152</v>
      </c>
      <c r="D3780" s="4">
        <v>9</v>
      </c>
      <c r="E3780" s="6">
        <v>5</v>
      </c>
      <c r="F3780" s="39">
        <v>35151525</v>
      </c>
      <c r="G3780" s="39">
        <v>2</v>
      </c>
      <c r="H3780" s="39">
        <v>1</v>
      </c>
      <c r="I3780" s="132">
        <v>7.5508999999999993E-3</v>
      </c>
      <c r="J3780" s="132">
        <v>5.2360999999999996E-3</v>
      </c>
      <c r="K3780" s="132">
        <v>2.3148000000000001E-3</v>
      </c>
      <c r="L3780" s="133">
        <v>0</v>
      </c>
      <c r="M3780" s="132">
        <v>0</v>
      </c>
      <c r="N3780" s="132">
        <v>0</v>
      </c>
      <c r="O3780" s="132">
        <v>5.2360999999999996E-3</v>
      </c>
      <c r="P3780" s="132">
        <v>2.3148000000000001E-3</v>
      </c>
      <c r="Q3780" s="140">
        <v>0</v>
      </c>
      <c r="R3780" s="134">
        <v>1</v>
      </c>
      <c r="S3780" s="122">
        <f t="shared" si="118"/>
        <v>66.666666666666657</v>
      </c>
      <c r="T3780" s="122">
        <f t="shared" si="119"/>
        <v>33.333333333333329</v>
      </c>
    </row>
    <row r="3781" spans="1:20" x14ac:dyDescent="0.25">
      <c r="A3781" s="3">
        <v>2013</v>
      </c>
      <c r="B3781" s="2" t="s">
        <v>174</v>
      </c>
      <c r="C3781" s="1">
        <v>3515186</v>
      </c>
      <c r="D3781" s="4">
        <v>9</v>
      </c>
      <c r="E3781" s="6">
        <v>9</v>
      </c>
      <c r="F3781" s="39">
        <v>35151869</v>
      </c>
      <c r="G3781" s="39">
        <v>31</v>
      </c>
      <c r="H3781" s="39">
        <v>13</v>
      </c>
      <c r="I3781" s="132">
        <v>6.811639999999998E-2</v>
      </c>
      <c r="J3781" s="132">
        <v>6.5902299999999983E-2</v>
      </c>
      <c r="K3781" s="132">
        <v>2.2140999999999997E-3</v>
      </c>
      <c r="L3781" s="133">
        <v>0.14500117960426182</v>
      </c>
      <c r="M3781" s="132">
        <v>0</v>
      </c>
      <c r="N3781" s="132">
        <v>2.9153999999999994E-3</v>
      </c>
      <c r="O3781" s="132">
        <v>6.2624000000000013E-2</v>
      </c>
      <c r="P3781" s="132">
        <v>2.5770000000000003E-3</v>
      </c>
      <c r="Q3781" s="140">
        <v>34</v>
      </c>
      <c r="R3781" s="134">
        <v>18</v>
      </c>
      <c r="S3781" s="122">
        <f t="shared" si="118"/>
        <v>70.454545454545453</v>
      </c>
      <c r="T3781" s="122">
        <f t="shared" si="119"/>
        <v>29.545454545454547</v>
      </c>
    </row>
    <row r="3782" spans="1:20" x14ac:dyDescent="0.25">
      <c r="A3782" s="3">
        <v>2013</v>
      </c>
      <c r="B3782" s="2" t="s">
        <v>175</v>
      </c>
      <c r="C3782" s="1">
        <v>3515194</v>
      </c>
      <c r="D3782" s="4">
        <v>17</v>
      </c>
      <c r="E3782" s="6">
        <v>17</v>
      </c>
      <c r="F3782" s="39">
        <v>351519417</v>
      </c>
      <c r="G3782" s="39">
        <v>2</v>
      </c>
      <c r="H3782" s="39">
        <v>4</v>
      </c>
      <c r="I3782" s="132">
        <v>0.25156830000000002</v>
      </c>
      <c r="J3782" s="132">
        <v>0.19212960000000001</v>
      </c>
      <c r="K3782" s="132">
        <v>5.9438700000000004E-2</v>
      </c>
      <c r="L3782" s="133">
        <v>0</v>
      </c>
      <c r="M3782" s="132">
        <v>1.26389E-2</v>
      </c>
      <c r="N3782" s="132">
        <v>4.861E-4</v>
      </c>
      <c r="O3782" s="132">
        <v>9.9537E-2</v>
      </c>
      <c r="P3782" s="132">
        <v>0.13890630000000001</v>
      </c>
      <c r="Q3782" s="140">
        <v>2</v>
      </c>
      <c r="R3782" s="134">
        <v>2</v>
      </c>
      <c r="S3782" s="122">
        <f t="shared" si="118"/>
        <v>33.333333333333329</v>
      </c>
      <c r="T3782" s="122">
        <f t="shared" si="119"/>
        <v>66.666666666666657</v>
      </c>
    </row>
    <row r="3783" spans="1:20" x14ac:dyDescent="0.25">
      <c r="A3783" s="3">
        <v>2013</v>
      </c>
      <c r="B3783" s="2" t="s">
        <v>176</v>
      </c>
      <c r="C3783" s="1">
        <v>3557303</v>
      </c>
      <c r="D3783" s="4">
        <v>9</v>
      </c>
      <c r="E3783" s="6">
        <v>9</v>
      </c>
      <c r="F3783" s="39">
        <v>35573039</v>
      </c>
      <c r="G3783" s="39">
        <v>12</v>
      </c>
      <c r="H3783" s="39">
        <v>15</v>
      </c>
      <c r="I3783" s="132">
        <v>7.2494900000000001E-2</v>
      </c>
      <c r="J3783" s="132">
        <v>6.4763899999999999E-2</v>
      </c>
      <c r="K3783" s="132">
        <v>7.731E-3</v>
      </c>
      <c r="L3783" s="133">
        <v>0</v>
      </c>
      <c r="M3783" s="132">
        <v>2.7777799999999998E-2</v>
      </c>
      <c r="N3783" s="132">
        <v>5.7172000000000004E-3</v>
      </c>
      <c r="O3783" s="132">
        <v>3.6150400000000006E-2</v>
      </c>
      <c r="P3783" s="132">
        <v>2.8495E-3</v>
      </c>
      <c r="Q3783" s="140">
        <v>5</v>
      </c>
      <c r="R3783" s="134">
        <v>4</v>
      </c>
      <c r="S3783" s="122">
        <f t="shared" si="118"/>
        <v>44.444444444444443</v>
      </c>
      <c r="T3783" s="122">
        <f t="shared" si="119"/>
        <v>55.555555555555557</v>
      </c>
    </row>
    <row r="3784" spans="1:20" x14ac:dyDescent="0.25">
      <c r="A3784" s="3">
        <v>2013</v>
      </c>
      <c r="B3784" s="2" t="s">
        <v>177</v>
      </c>
      <c r="C3784" s="1">
        <v>3515301</v>
      </c>
      <c r="D3784" s="4">
        <v>22</v>
      </c>
      <c r="E3784" s="6">
        <v>22</v>
      </c>
      <c r="F3784" s="39">
        <v>351530122</v>
      </c>
      <c r="G3784" s="39">
        <v>1</v>
      </c>
      <c r="H3784" s="39">
        <v>2</v>
      </c>
      <c r="I3784" s="132">
        <v>4.3966000000000005E-3</v>
      </c>
      <c r="J3784" s="132">
        <v>4.0099999999999999E-5</v>
      </c>
      <c r="K3784" s="132">
        <v>4.3565000000000001E-3</v>
      </c>
      <c r="L3784" s="133">
        <v>0</v>
      </c>
      <c r="M3784" s="132">
        <v>4.3565000000000001E-3</v>
      </c>
      <c r="N3784" s="132">
        <v>0</v>
      </c>
      <c r="O3784" s="132">
        <v>0</v>
      </c>
      <c r="P3784" s="132">
        <v>4.0099999999999999E-5</v>
      </c>
      <c r="Q3784" s="140">
        <v>0</v>
      </c>
      <c r="R3784" s="134">
        <v>0</v>
      </c>
      <c r="S3784" s="122">
        <f t="shared" si="118"/>
        <v>33.333333333333329</v>
      </c>
      <c r="T3784" s="122">
        <f t="shared" si="119"/>
        <v>66.666666666666657</v>
      </c>
    </row>
    <row r="3785" spans="1:20" x14ac:dyDescent="0.25">
      <c r="A3785" s="3">
        <v>2013</v>
      </c>
      <c r="B3785" s="2" t="s">
        <v>178</v>
      </c>
      <c r="C3785" s="1">
        <v>3515202</v>
      </c>
      <c r="D3785" s="4">
        <v>15</v>
      </c>
      <c r="E3785" s="6">
        <v>15</v>
      </c>
      <c r="F3785" s="39">
        <v>351520215</v>
      </c>
      <c r="G3785" s="39">
        <v>6</v>
      </c>
      <c r="H3785" s="39">
        <v>6</v>
      </c>
      <c r="I3785" s="132">
        <v>3.7405399999999998E-2</v>
      </c>
      <c r="J3785" s="132">
        <v>3.5306699999999996E-2</v>
      </c>
      <c r="K3785" s="132">
        <v>2.0987000000000002E-3</v>
      </c>
      <c r="L3785" s="133">
        <v>0</v>
      </c>
      <c r="M3785" s="132">
        <v>0</v>
      </c>
      <c r="N3785" s="132">
        <v>7.3689999999999997E-4</v>
      </c>
      <c r="O3785" s="132">
        <v>3.5268000000000001E-2</v>
      </c>
      <c r="P3785" s="132">
        <v>1.4005000000000001E-3</v>
      </c>
      <c r="Q3785" s="140">
        <v>1</v>
      </c>
      <c r="R3785" s="134">
        <v>13</v>
      </c>
      <c r="S3785" s="122">
        <f t="shared" si="118"/>
        <v>50</v>
      </c>
      <c r="T3785" s="122">
        <f t="shared" si="119"/>
        <v>50</v>
      </c>
    </row>
    <row r="3786" spans="1:20" x14ac:dyDescent="0.25">
      <c r="A3786" s="3">
        <v>2013</v>
      </c>
      <c r="B3786" s="2" t="s">
        <v>178</v>
      </c>
      <c r="C3786" s="1">
        <v>3515202</v>
      </c>
      <c r="D3786" s="4">
        <v>15</v>
      </c>
      <c r="E3786" s="6">
        <v>18</v>
      </c>
      <c r="F3786" s="39">
        <v>351520218</v>
      </c>
      <c r="G3786" s="39">
        <v>7</v>
      </c>
      <c r="H3786" s="39">
        <v>2</v>
      </c>
      <c r="I3786" s="132">
        <v>4.05248E-2</v>
      </c>
      <c r="J3786" s="132">
        <v>2.01081E-2</v>
      </c>
      <c r="K3786" s="132">
        <v>2.0416699999999999E-2</v>
      </c>
      <c r="L3786" s="133">
        <v>0</v>
      </c>
      <c r="M3786" s="132">
        <v>0</v>
      </c>
      <c r="N3786" s="132">
        <v>2.03704E-2</v>
      </c>
      <c r="O3786" s="132">
        <v>2.01081E-2</v>
      </c>
      <c r="P3786" s="132">
        <v>4.6300000000000001E-5</v>
      </c>
      <c r="Q3786" s="140">
        <v>2</v>
      </c>
      <c r="R3786" s="134">
        <v>0</v>
      </c>
      <c r="S3786" s="122">
        <f t="shared" si="118"/>
        <v>77.777777777777786</v>
      </c>
      <c r="T3786" s="122">
        <f t="shared" si="119"/>
        <v>22.222222222222221</v>
      </c>
    </row>
    <row r="3787" spans="1:20" x14ac:dyDescent="0.25">
      <c r="A3787" s="3">
        <v>2013</v>
      </c>
      <c r="B3787" s="2" t="s">
        <v>179</v>
      </c>
      <c r="C3787" s="1">
        <v>3515350</v>
      </c>
      <c r="D3787" s="4">
        <v>22</v>
      </c>
      <c r="E3787" s="6">
        <v>22</v>
      </c>
      <c r="F3787" s="39">
        <v>351535022</v>
      </c>
      <c r="G3787" s="39">
        <v>2</v>
      </c>
      <c r="H3787" s="39">
        <v>196</v>
      </c>
      <c r="I3787" s="132">
        <v>0.10283970000000017</v>
      </c>
      <c r="J3787" s="132">
        <v>4.2014000000000001E-3</v>
      </c>
      <c r="K3787" s="132">
        <v>9.8638300000000179E-2</v>
      </c>
      <c r="L3787" s="133">
        <v>3.428462709284627E-2</v>
      </c>
      <c r="M3787" s="132">
        <v>8.7497100000000175E-2</v>
      </c>
      <c r="N3787" s="132">
        <v>0</v>
      </c>
      <c r="O3787" s="132">
        <v>4.8263999999999998E-3</v>
      </c>
      <c r="P3787" s="132">
        <v>1.0516200000000002E-2</v>
      </c>
      <c r="Q3787" s="140">
        <v>0</v>
      </c>
      <c r="R3787" s="134">
        <v>0</v>
      </c>
      <c r="S3787" s="122">
        <f t="shared" si="118"/>
        <v>1.0101010101010102</v>
      </c>
      <c r="T3787" s="122">
        <f t="shared" si="119"/>
        <v>98.98989898989899</v>
      </c>
    </row>
    <row r="3788" spans="1:20" x14ac:dyDescent="0.25">
      <c r="A3788" s="3">
        <v>2013</v>
      </c>
      <c r="B3788" s="2" t="s">
        <v>180</v>
      </c>
      <c r="C3788" s="1">
        <v>3515400</v>
      </c>
      <c r="D3788" s="4">
        <v>14</v>
      </c>
      <c r="E3788" s="6">
        <v>14</v>
      </c>
      <c r="F3788" s="39">
        <v>351540014</v>
      </c>
      <c r="G3788" s="39">
        <v>1</v>
      </c>
      <c r="H3788" s="39">
        <v>3</v>
      </c>
      <c r="I3788" s="132">
        <v>2.33546E-2</v>
      </c>
      <c r="J3788" s="132">
        <v>2.3148100000000001E-2</v>
      </c>
      <c r="K3788" s="132">
        <v>2.065E-4</v>
      </c>
      <c r="L3788" s="133">
        <v>6.3193810248604765E-2</v>
      </c>
      <c r="M3788" s="132">
        <v>0</v>
      </c>
      <c r="N3788" s="132">
        <v>0</v>
      </c>
      <c r="O3788" s="132">
        <v>2.3148100000000001E-2</v>
      </c>
      <c r="P3788" s="132">
        <v>2.065E-4</v>
      </c>
      <c r="Q3788" s="140">
        <v>0</v>
      </c>
      <c r="R3788" s="134">
        <v>0</v>
      </c>
      <c r="S3788" s="122">
        <f t="shared" si="118"/>
        <v>25</v>
      </c>
      <c r="T3788" s="122">
        <f t="shared" si="119"/>
        <v>75</v>
      </c>
    </row>
    <row r="3789" spans="1:20" x14ac:dyDescent="0.25">
      <c r="A3789" s="3">
        <v>2013</v>
      </c>
      <c r="B3789" s="2" t="s">
        <v>181</v>
      </c>
      <c r="C3789" s="1">
        <v>3515608</v>
      </c>
      <c r="D3789" s="4">
        <v>15</v>
      </c>
      <c r="E3789" s="6">
        <v>15</v>
      </c>
      <c r="F3789" s="39">
        <v>351560815</v>
      </c>
      <c r="G3789" s="39">
        <v>4</v>
      </c>
      <c r="H3789" s="39">
        <v>10</v>
      </c>
      <c r="I3789" s="132">
        <v>4.2240100000000003E-2</v>
      </c>
      <c r="J3789" s="132">
        <v>7.6451000000000002E-3</v>
      </c>
      <c r="K3789" s="132">
        <v>3.4595000000000001E-2</v>
      </c>
      <c r="L3789" s="133">
        <v>0</v>
      </c>
      <c r="M3789" s="132">
        <v>1.9907399999999999E-2</v>
      </c>
      <c r="N3789" s="132">
        <v>2.3842999999999998E-3</v>
      </c>
      <c r="O3789" s="132">
        <v>7.5293999999999995E-3</v>
      </c>
      <c r="P3789" s="132">
        <v>1.2418999999999999E-2</v>
      </c>
      <c r="Q3789" s="140">
        <v>2</v>
      </c>
      <c r="R3789" s="134">
        <v>9</v>
      </c>
      <c r="S3789" s="122">
        <f t="shared" si="118"/>
        <v>28.571428571428569</v>
      </c>
      <c r="T3789" s="122">
        <f t="shared" si="119"/>
        <v>71.428571428571431</v>
      </c>
    </row>
    <row r="3790" spans="1:20" x14ac:dyDescent="0.25">
      <c r="A3790" s="3">
        <v>2013</v>
      </c>
      <c r="B3790" s="2" t="s">
        <v>181</v>
      </c>
      <c r="C3790" s="1">
        <v>3515608</v>
      </c>
      <c r="D3790" s="4">
        <v>15</v>
      </c>
      <c r="E3790" s="6">
        <v>16</v>
      </c>
      <c r="F3790" s="39">
        <v>351560816</v>
      </c>
      <c r="G3790" s="39">
        <v>2</v>
      </c>
      <c r="H3790" s="39">
        <v>4</v>
      </c>
      <c r="I3790" s="132">
        <v>4.8297999999999987E-3</v>
      </c>
      <c r="J3790" s="132">
        <v>3.5519999999999996E-4</v>
      </c>
      <c r="K3790" s="132">
        <v>4.4745999999999987E-3</v>
      </c>
      <c r="L3790" s="133">
        <v>0</v>
      </c>
      <c r="M3790" s="132">
        <v>4.1666999999999997E-3</v>
      </c>
      <c r="N3790" s="132">
        <v>0</v>
      </c>
      <c r="O3790" s="132">
        <v>3.5519999999999996E-4</v>
      </c>
      <c r="P3790" s="132">
        <v>3.079E-4</v>
      </c>
      <c r="Q3790" s="140">
        <v>0</v>
      </c>
      <c r="R3790" s="134">
        <v>0</v>
      </c>
      <c r="S3790" s="122">
        <f t="shared" si="118"/>
        <v>33.333333333333329</v>
      </c>
      <c r="T3790" s="122">
        <f t="shared" si="119"/>
        <v>66.666666666666657</v>
      </c>
    </row>
    <row r="3791" spans="1:20" x14ac:dyDescent="0.25">
      <c r="A3791" s="3">
        <v>2013</v>
      </c>
      <c r="B3791" s="2" t="s">
        <v>182</v>
      </c>
      <c r="C3791" s="1">
        <v>3515509</v>
      </c>
      <c r="D3791" s="4">
        <v>15</v>
      </c>
      <c r="E3791" s="6">
        <v>15</v>
      </c>
      <c r="F3791" s="39">
        <v>351550915</v>
      </c>
      <c r="G3791" s="39">
        <v>16</v>
      </c>
      <c r="H3791" s="39">
        <v>34</v>
      </c>
      <c r="I3791" s="132">
        <v>0.24489500000000003</v>
      </c>
      <c r="J3791" s="132">
        <v>0.22973830000000003</v>
      </c>
      <c r="K3791" s="132">
        <v>1.5156699999999999E-2</v>
      </c>
      <c r="L3791" s="133">
        <v>0</v>
      </c>
      <c r="M3791" s="132">
        <v>0</v>
      </c>
      <c r="N3791" s="132">
        <v>0.16878809999999997</v>
      </c>
      <c r="O3791" s="132">
        <v>7.4067099999999997E-2</v>
      </c>
      <c r="P3791" s="132">
        <v>2.0398E-3</v>
      </c>
      <c r="Q3791" s="140">
        <v>6</v>
      </c>
      <c r="R3791" s="134">
        <v>45</v>
      </c>
      <c r="S3791" s="122">
        <f t="shared" si="118"/>
        <v>32</v>
      </c>
      <c r="T3791" s="122">
        <f t="shared" si="119"/>
        <v>68</v>
      </c>
    </row>
    <row r="3792" spans="1:20" x14ac:dyDescent="0.25">
      <c r="A3792" s="3">
        <v>2013</v>
      </c>
      <c r="B3792" s="2" t="s">
        <v>182</v>
      </c>
      <c r="C3792" s="1">
        <v>3515509</v>
      </c>
      <c r="D3792" s="4">
        <v>15</v>
      </c>
      <c r="E3792" s="6">
        <v>18</v>
      </c>
      <c r="F3792" s="39">
        <v>351550918</v>
      </c>
      <c r="G3792" s="39">
        <v>10</v>
      </c>
      <c r="H3792" s="39">
        <v>0</v>
      </c>
      <c r="I3792" s="132">
        <v>9.8803200000000008E-2</v>
      </c>
      <c r="J3792" s="132">
        <v>9.8803200000000008E-2</v>
      </c>
      <c r="K3792" s="132">
        <v>0</v>
      </c>
      <c r="L3792" s="133">
        <v>0</v>
      </c>
      <c r="M3792" s="132">
        <v>0</v>
      </c>
      <c r="N3792" s="132">
        <v>0</v>
      </c>
      <c r="O3792" s="132">
        <v>9.8803200000000008E-2</v>
      </c>
      <c r="P3792" s="132">
        <v>0</v>
      </c>
      <c r="Q3792" s="140">
        <v>2</v>
      </c>
      <c r="R3792" s="134">
        <v>1</v>
      </c>
      <c r="S3792" s="122">
        <f t="shared" si="118"/>
        <v>100</v>
      </c>
      <c r="T3792" s="122">
        <f t="shared" si="119"/>
        <v>0</v>
      </c>
    </row>
    <row r="3793" spans="1:20" x14ac:dyDescent="0.25">
      <c r="A3793" s="3">
        <v>2013</v>
      </c>
      <c r="B3793" s="2" t="s">
        <v>183</v>
      </c>
      <c r="C3793" s="1">
        <v>3515657</v>
      </c>
      <c r="D3793" s="4">
        <v>17</v>
      </c>
      <c r="E3793" s="6">
        <v>17</v>
      </c>
      <c r="F3793" s="39">
        <v>351565717</v>
      </c>
      <c r="G3793" s="39">
        <v>8</v>
      </c>
      <c r="H3793" s="39">
        <v>3</v>
      </c>
      <c r="I3793" s="132">
        <v>9.1081200000000001E-2</v>
      </c>
      <c r="J3793" s="132">
        <v>9.0979299999999999E-2</v>
      </c>
      <c r="K3793" s="132">
        <v>1.0190000000000001E-4</v>
      </c>
      <c r="L3793" s="133">
        <v>0</v>
      </c>
      <c r="M3793" s="132">
        <v>0</v>
      </c>
      <c r="N3793" s="132">
        <v>0</v>
      </c>
      <c r="O3793" s="132">
        <v>8.9268200000000006E-2</v>
      </c>
      <c r="P3793" s="132">
        <v>1.8129999999999999E-3</v>
      </c>
      <c r="Q3793" s="140">
        <v>0</v>
      </c>
      <c r="R3793" s="134">
        <v>2</v>
      </c>
      <c r="S3793" s="122">
        <f t="shared" si="118"/>
        <v>72.727272727272734</v>
      </c>
      <c r="T3793" s="122">
        <f t="shared" si="119"/>
        <v>27.27272727272727</v>
      </c>
    </row>
    <row r="3794" spans="1:20" x14ac:dyDescent="0.25">
      <c r="A3794" s="3">
        <v>2013</v>
      </c>
      <c r="B3794" s="2" t="s">
        <v>184</v>
      </c>
      <c r="C3794" s="1">
        <v>3515707</v>
      </c>
      <c r="D3794" s="4">
        <v>6</v>
      </c>
      <c r="E3794" s="6">
        <v>6</v>
      </c>
      <c r="F3794" s="39">
        <v>35157076</v>
      </c>
      <c r="G3794" s="39">
        <v>1</v>
      </c>
      <c r="H3794" s="39">
        <v>7</v>
      </c>
      <c r="I3794" s="132">
        <v>2.4285999999999995E-3</v>
      </c>
      <c r="J3794" s="132">
        <v>5.2099999999999999E-5</v>
      </c>
      <c r="K3794" s="132">
        <v>2.3764999999999997E-3</v>
      </c>
      <c r="L3794" s="133">
        <v>0</v>
      </c>
      <c r="M3794" s="132">
        <v>0</v>
      </c>
      <c r="N3794" s="132">
        <v>1.7978000000000002E-3</v>
      </c>
      <c r="O3794" s="132">
        <v>5.2099999999999999E-5</v>
      </c>
      <c r="P3794" s="132">
        <v>5.7870000000000003E-4</v>
      </c>
      <c r="Q3794" s="140">
        <v>1</v>
      </c>
      <c r="R3794" s="134">
        <v>57</v>
      </c>
      <c r="S3794" s="122">
        <f t="shared" si="118"/>
        <v>12.5</v>
      </c>
      <c r="T3794" s="122">
        <f t="shared" si="119"/>
        <v>87.5</v>
      </c>
    </row>
    <row r="3795" spans="1:20" x14ac:dyDescent="0.25">
      <c r="A3795" s="3">
        <v>2013</v>
      </c>
      <c r="B3795" s="2" t="s">
        <v>185</v>
      </c>
      <c r="C3795" s="1">
        <v>3515806</v>
      </c>
      <c r="D3795" s="4">
        <v>21</v>
      </c>
      <c r="E3795" s="6">
        <v>21</v>
      </c>
      <c r="F3795" s="39">
        <v>351580621</v>
      </c>
      <c r="G3795" s="39">
        <v>0</v>
      </c>
      <c r="H3795" s="39">
        <v>5</v>
      </c>
      <c r="I3795" s="132">
        <v>5.6343499999999998E-2</v>
      </c>
      <c r="J3795" s="132">
        <v>0</v>
      </c>
      <c r="K3795" s="132">
        <v>5.6343499999999998E-2</v>
      </c>
      <c r="L3795" s="133">
        <v>0</v>
      </c>
      <c r="M3795" s="132">
        <v>6.0301E-3</v>
      </c>
      <c r="N3795" s="132">
        <v>0</v>
      </c>
      <c r="O3795" s="132">
        <v>0.05</v>
      </c>
      <c r="P3795" s="132">
        <v>3.1340000000000003E-4</v>
      </c>
      <c r="Q3795" s="140">
        <v>0</v>
      </c>
      <c r="R3795" s="134">
        <v>0</v>
      </c>
      <c r="S3795" s="122">
        <f t="shared" si="118"/>
        <v>0</v>
      </c>
      <c r="T3795" s="122">
        <f t="shared" si="119"/>
        <v>100</v>
      </c>
    </row>
    <row r="3796" spans="1:20" x14ac:dyDescent="0.25">
      <c r="A3796" s="3">
        <v>2013</v>
      </c>
      <c r="B3796" s="2" t="s">
        <v>186</v>
      </c>
      <c r="C3796" s="1">
        <v>3515905</v>
      </c>
      <c r="D3796" s="4">
        <v>18</v>
      </c>
      <c r="E3796" s="6">
        <v>18</v>
      </c>
      <c r="F3796" s="39">
        <v>351590518</v>
      </c>
      <c r="G3796" s="39">
        <v>4</v>
      </c>
      <c r="H3796" s="39">
        <v>6</v>
      </c>
      <c r="I3796" s="132">
        <v>9.7151000000000008E-3</v>
      </c>
      <c r="J3796" s="132">
        <v>8.6806000000000001E-3</v>
      </c>
      <c r="K3796" s="132">
        <v>1.0345000000000003E-3</v>
      </c>
      <c r="L3796" s="133">
        <v>0</v>
      </c>
      <c r="M3796" s="132">
        <v>0</v>
      </c>
      <c r="N3796" s="132">
        <v>0</v>
      </c>
      <c r="O3796" s="132">
        <v>8.6806000000000001E-3</v>
      </c>
      <c r="P3796" s="132">
        <v>1.0345000000000003E-3</v>
      </c>
      <c r="Q3796" s="140">
        <v>0</v>
      </c>
      <c r="R3796" s="134">
        <v>1</v>
      </c>
      <c r="S3796" s="122">
        <f t="shared" si="118"/>
        <v>40</v>
      </c>
      <c r="T3796" s="122">
        <f t="shared" si="119"/>
        <v>60</v>
      </c>
    </row>
    <row r="3797" spans="1:20" x14ac:dyDescent="0.25">
      <c r="A3797" s="3">
        <v>2013</v>
      </c>
      <c r="B3797" s="2" t="s">
        <v>186</v>
      </c>
      <c r="C3797" s="1">
        <v>3515905</v>
      </c>
      <c r="D3797" s="4">
        <v>18</v>
      </c>
      <c r="E3797" s="6">
        <v>19</v>
      </c>
      <c r="F3797" s="39">
        <v>351590519</v>
      </c>
      <c r="G3797" s="39">
        <v>3</v>
      </c>
      <c r="H3797" s="39">
        <v>3</v>
      </c>
      <c r="I3797" s="132">
        <v>3.1145900000000004E-2</v>
      </c>
      <c r="J3797" s="132">
        <v>3.1018600000000004E-2</v>
      </c>
      <c r="K3797" s="132">
        <v>1.273E-4</v>
      </c>
      <c r="L3797" s="133">
        <v>0</v>
      </c>
      <c r="M3797" s="132">
        <v>0</v>
      </c>
      <c r="N3797" s="132">
        <v>0</v>
      </c>
      <c r="O3797" s="132">
        <v>3.1018600000000004E-2</v>
      </c>
      <c r="P3797" s="132">
        <v>1.273E-4</v>
      </c>
      <c r="Q3797" s="140">
        <v>2</v>
      </c>
      <c r="R3797" s="134">
        <v>1</v>
      </c>
      <c r="S3797" s="122">
        <f t="shared" si="118"/>
        <v>50</v>
      </c>
      <c r="T3797" s="122">
        <f t="shared" si="119"/>
        <v>50</v>
      </c>
    </row>
    <row r="3798" spans="1:20" x14ac:dyDescent="0.25">
      <c r="A3798" s="3">
        <v>2013</v>
      </c>
      <c r="B3798" s="2" t="s">
        <v>187</v>
      </c>
      <c r="C3798" s="1">
        <v>3516002</v>
      </c>
      <c r="D3798" s="4">
        <v>21</v>
      </c>
      <c r="E3798" s="6">
        <v>21</v>
      </c>
      <c r="F3798" s="39">
        <v>351600221</v>
      </c>
      <c r="G3798" s="39">
        <v>0</v>
      </c>
      <c r="H3798" s="39">
        <v>4</v>
      </c>
      <c r="I3798" s="132">
        <v>8.9248999999999995E-3</v>
      </c>
      <c r="J3798" s="132">
        <v>0</v>
      </c>
      <c r="K3798" s="132">
        <v>8.9248999999999995E-3</v>
      </c>
      <c r="L3798" s="133">
        <v>0</v>
      </c>
      <c r="M3798" s="132">
        <v>8.7962000000000005E-3</v>
      </c>
      <c r="N3798" s="132">
        <v>8.0099999999999995E-5</v>
      </c>
      <c r="O3798" s="132">
        <v>0</v>
      </c>
      <c r="P3798" s="132">
        <v>4.8600000000000002E-5</v>
      </c>
      <c r="Q3798" s="140">
        <v>1</v>
      </c>
      <c r="R3798" s="134">
        <v>1</v>
      </c>
      <c r="S3798" s="122">
        <f t="shared" si="118"/>
        <v>0</v>
      </c>
      <c r="T3798" s="122">
        <f t="shared" si="119"/>
        <v>100</v>
      </c>
    </row>
    <row r="3799" spans="1:20" x14ac:dyDescent="0.25">
      <c r="A3799" s="3">
        <v>2013</v>
      </c>
      <c r="B3799" s="2" t="s">
        <v>187</v>
      </c>
      <c r="C3799" s="1">
        <v>3516002</v>
      </c>
      <c r="D3799" s="4">
        <v>21</v>
      </c>
      <c r="E3799" s="6">
        <v>20</v>
      </c>
      <c r="F3799" s="39">
        <v>351600220</v>
      </c>
      <c r="G3799" s="39">
        <v>1</v>
      </c>
      <c r="H3799" s="39">
        <v>2</v>
      </c>
      <c r="I3799" s="132">
        <v>5.72685E-2</v>
      </c>
      <c r="J3799" s="132">
        <v>5.2083299999999999E-2</v>
      </c>
      <c r="K3799" s="132">
        <v>5.1852000000000001E-3</v>
      </c>
      <c r="L3799" s="133">
        <v>0</v>
      </c>
      <c r="M3799" s="132">
        <v>0</v>
      </c>
      <c r="N3799" s="132">
        <v>5.6712899999999997E-2</v>
      </c>
      <c r="O3799" s="132">
        <v>5.5559999999999995E-4</v>
      </c>
      <c r="P3799" s="132">
        <v>0</v>
      </c>
      <c r="Q3799" s="140">
        <v>1</v>
      </c>
      <c r="R3799" s="134">
        <v>0</v>
      </c>
      <c r="S3799" s="122">
        <f t="shared" si="118"/>
        <v>33.333333333333329</v>
      </c>
      <c r="T3799" s="122">
        <f t="shared" si="119"/>
        <v>66.666666666666657</v>
      </c>
    </row>
    <row r="3800" spans="1:20" x14ac:dyDescent="0.25">
      <c r="A3800" s="3">
        <v>2013</v>
      </c>
      <c r="B3800" s="2" t="s">
        <v>188</v>
      </c>
      <c r="C3800" s="1">
        <v>3516101</v>
      </c>
      <c r="D3800" s="4">
        <v>17</v>
      </c>
      <c r="E3800" s="6">
        <v>17</v>
      </c>
      <c r="F3800" s="39">
        <v>351610117</v>
      </c>
      <c r="G3800" s="39">
        <v>12</v>
      </c>
      <c r="H3800" s="39">
        <v>3</v>
      </c>
      <c r="I3800" s="132">
        <v>0.12818099999999996</v>
      </c>
      <c r="J3800" s="132">
        <v>0.12763209999999997</v>
      </c>
      <c r="K3800" s="132">
        <v>5.4889999999999995E-4</v>
      </c>
      <c r="L3800" s="133">
        <v>0</v>
      </c>
      <c r="M3800" s="132">
        <v>9.3308999999999996E-3</v>
      </c>
      <c r="N3800" s="132">
        <v>2.407E-4</v>
      </c>
      <c r="O3800" s="132">
        <v>0.11580849999999998</v>
      </c>
      <c r="P3800" s="132">
        <v>2.8008999999999998E-3</v>
      </c>
      <c r="Q3800" s="140">
        <v>4</v>
      </c>
      <c r="R3800" s="134">
        <v>0</v>
      </c>
      <c r="S3800" s="122">
        <f t="shared" si="118"/>
        <v>80</v>
      </c>
      <c r="T3800" s="122">
        <f t="shared" si="119"/>
        <v>20</v>
      </c>
    </row>
    <row r="3801" spans="1:20" x14ac:dyDescent="0.25">
      <c r="A3801" s="3">
        <v>2013</v>
      </c>
      <c r="B3801" s="2" t="s">
        <v>189</v>
      </c>
      <c r="C3801" s="1">
        <v>3516200</v>
      </c>
      <c r="D3801" s="4">
        <v>8</v>
      </c>
      <c r="E3801" s="6">
        <v>8</v>
      </c>
      <c r="F3801" s="39">
        <v>35162008</v>
      </c>
      <c r="G3801" s="39">
        <v>31</v>
      </c>
      <c r="H3801" s="39">
        <v>36</v>
      </c>
      <c r="I3801" s="132">
        <v>0.1641049</v>
      </c>
      <c r="J3801" s="132">
        <v>0.1504781</v>
      </c>
      <c r="K3801" s="132">
        <v>1.36268E-2</v>
      </c>
      <c r="L3801" s="133">
        <v>0.67620091324200915</v>
      </c>
      <c r="M3801" s="132">
        <v>0</v>
      </c>
      <c r="N3801" s="132">
        <v>9.475599999999999E-3</v>
      </c>
      <c r="O3801" s="132">
        <v>0.14711360000000001</v>
      </c>
      <c r="P3801" s="132">
        <v>7.5157000000000002E-3</v>
      </c>
      <c r="Q3801" s="140">
        <v>21</v>
      </c>
      <c r="R3801" s="134">
        <v>28</v>
      </c>
      <c r="S3801" s="122">
        <f t="shared" si="118"/>
        <v>46.268656716417908</v>
      </c>
      <c r="T3801" s="122">
        <f t="shared" si="119"/>
        <v>53.731343283582092</v>
      </c>
    </row>
    <row r="3802" spans="1:20" x14ac:dyDescent="0.25">
      <c r="A3802" s="3">
        <v>2013</v>
      </c>
      <c r="B3802" s="2" t="s">
        <v>190</v>
      </c>
      <c r="C3802" s="1">
        <v>3516309</v>
      </c>
      <c r="D3802" s="4">
        <v>6</v>
      </c>
      <c r="E3802" s="6">
        <v>6</v>
      </c>
      <c r="F3802" s="39">
        <v>35163096</v>
      </c>
      <c r="G3802" s="39">
        <v>3</v>
      </c>
      <c r="H3802" s="39">
        <v>3</v>
      </c>
      <c r="I3802" s="132">
        <v>1.3528100000000001E-2</v>
      </c>
      <c r="J3802" s="132">
        <v>1.2635800000000001E-2</v>
      </c>
      <c r="K3802" s="132">
        <v>8.9229999999999995E-4</v>
      </c>
      <c r="L3802" s="133">
        <v>0</v>
      </c>
      <c r="M3802" s="132">
        <v>0</v>
      </c>
      <c r="N3802" s="132">
        <v>7.5000000000000002E-4</v>
      </c>
      <c r="O3802" s="132">
        <v>8.7778000000000005E-3</v>
      </c>
      <c r="P3802" s="132">
        <v>4.0003E-3</v>
      </c>
      <c r="Q3802" s="140">
        <v>2</v>
      </c>
      <c r="R3802" s="134">
        <v>13</v>
      </c>
      <c r="S3802" s="122">
        <f t="shared" si="118"/>
        <v>50</v>
      </c>
      <c r="T3802" s="122">
        <f t="shared" si="119"/>
        <v>50</v>
      </c>
    </row>
    <row r="3803" spans="1:20" x14ac:dyDescent="0.25">
      <c r="A3803" s="3">
        <v>2013</v>
      </c>
      <c r="B3803" s="2" t="s">
        <v>191</v>
      </c>
      <c r="C3803" s="1">
        <v>3516408</v>
      </c>
      <c r="D3803" s="4">
        <v>6</v>
      </c>
      <c r="E3803" s="6">
        <v>6</v>
      </c>
      <c r="F3803" s="39">
        <v>35164086</v>
      </c>
      <c r="G3803" s="39">
        <v>10</v>
      </c>
      <c r="H3803" s="39">
        <v>36</v>
      </c>
      <c r="I3803" s="132">
        <v>9.2351099999999992E-2</v>
      </c>
      <c r="J3803" s="132">
        <v>7.8123299999999993E-2</v>
      </c>
      <c r="K3803" s="132">
        <v>1.4227800000000001E-2</v>
      </c>
      <c r="L3803" s="133">
        <v>0</v>
      </c>
      <c r="M3803" s="132">
        <v>4.7599099999999998E-2</v>
      </c>
      <c r="N3803" s="132">
        <v>2.9982500000000006E-2</v>
      </c>
      <c r="O3803" s="132">
        <v>1.19428E-2</v>
      </c>
      <c r="P3803" s="132">
        <v>2.8266999999999988E-3</v>
      </c>
      <c r="Q3803" s="140">
        <v>6</v>
      </c>
      <c r="R3803" s="134">
        <v>53</v>
      </c>
      <c r="S3803" s="122">
        <f t="shared" si="118"/>
        <v>21.739130434782609</v>
      </c>
      <c r="T3803" s="122">
        <f t="shared" si="119"/>
        <v>78.260869565217391</v>
      </c>
    </row>
    <row r="3804" spans="1:20" x14ac:dyDescent="0.25">
      <c r="A3804" s="3">
        <v>2013</v>
      </c>
      <c r="B3804" s="2" t="s">
        <v>192</v>
      </c>
      <c r="C3804" s="1">
        <v>3516507</v>
      </c>
      <c r="D3804" s="4">
        <v>20</v>
      </c>
      <c r="E3804" s="6">
        <v>20</v>
      </c>
      <c r="F3804" s="39">
        <v>351650720</v>
      </c>
      <c r="G3804" s="39">
        <v>3</v>
      </c>
      <c r="H3804" s="39">
        <v>8</v>
      </c>
      <c r="I3804" s="132">
        <v>2.7131999999999998E-3</v>
      </c>
      <c r="J3804" s="132">
        <v>1.0499999999999999E-3</v>
      </c>
      <c r="K3804" s="132">
        <v>1.6631999999999999E-3</v>
      </c>
      <c r="L3804" s="133">
        <v>0</v>
      </c>
      <c r="M3804" s="132">
        <v>1.4097000000000001E-3</v>
      </c>
      <c r="N3804" s="132">
        <v>0</v>
      </c>
      <c r="O3804" s="132">
        <v>1.1298999999999999E-3</v>
      </c>
      <c r="P3804" s="132">
        <v>1.7360000000000002E-4</v>
      </c>
      <c r="Q3804" s="140">
        <v>2</v>
      </c>
      <c r="R3804" s="134">
        <v>4</v>
      </c>
      <c r="S3804" s="122">
        <f t="shared" si="118"/>
        <v>27.27272727272727</v>
      </c>
      <c r="T3804" s="122">
        <f t="shared" si="119"/>
        <v>72.727272727272734</v>
      </c>
    </row>
    <row r="3805" spans="1:20" x14ac:dyDescent="0.25">
      <c r="A3805" s="3">
        <v>2013</v>
      </c>
      <c r="B3805" s="2" t="s">
        <v>193</v>
      </c>
      <c r="C3805" s="1">
        <v>3516606</v>
      </c>
      <c r="D3805" s="4">
        <v>17</v>
      </c>
      <c r="E3805" s="6">
        <v>17</v>
      </c>
      <c r="F3805" s="39">
        <v>351660617</v>
      </c>
      <c r="G3805" s="39">
        <v>16</v>
      </c>
      <c r="H3805" s="39">
        <v>9</v>
      </c>
      <c r="I3805" s="132">
        <v>0.15787689999999999</v>
      </c>
      <c r="J3805" s="132">
        <v>0.1196397</v>
      </c>
      <c r="K3805" s="132">
        <v>3.8237199999999992E-2</v>
      </c>
      <c r="L3805" s="133">
        <v>0</v>
      </c>
      <c r="M3805" s="132">
        <v>7.0599999999999992E-4</v>
      </c>
      <c r="N3805" s="132">
        <v>1.449E-3</v>
      </c>
      <c r="O3805" s="132">
        <v>0.15497069999999999</v>
      </c>
      <c r="P3805" s="132">
        <v>7.5119999999999994E-4</v>
      </c>
      <c r="Q3805" s="140">
        <v>22</v>
      </c>
      <c r="R3805" s="134">
        <v>2</v>
      </c>
      <c r="S3805" s="122">
        <f t="shared" si="118"/>
        <v>64</v>
      </c>
      <c r="T3805" s="122">
        <f t="shared" si="119"/>
        <v>36</v>
      </c>
    </row>
    <row r="3806" spans="1:20" x14ac:dyDescent="0.25">
      <c r="A3806" s="3">
        <v>2013</v>
      </c>
      <c r="B3806" s="2" t="s">
        <v>193</v>
      </c>
      <c r="C3806" s="1">
        <v>3516606</v>
      </c>
      <c r="D3806" s="4">
        <v>17</v>
      </c>
      <c r="E3806" s="6">
        <v>16</v>
      </c>
      <c r="F3806" s="39">
        <v>351660616</v>
      </c>
      <c r="G3806" s="39">
        <v>1</v>
      </c>
      <c r="H3806" s="39">
        <v>1</v>
      </c>
      <c r="I3806" s="132">
        <v>2.3297999999999999E-3</v>
      </c>
      <c r="J3806" s="132">
        <v>6.9439999999999997E-4</v>
      </c>
      <c r="K3806" s="132">
        <v>1.6354E-3</v>
      </c>
      <c r="L3806" s="133">
        <v>0</v>
      </c>
      <c r="M3806" s="132">
        <v>0</v>
      </c>
      <c r="N3806" s="132">
        <v>0</v>
      </c>
      <c r="O3806" s="132">
        <v>2.3297999999999999E-3</v>
      </c>
      <c r="P3806" s="132">
        <v>0</v>
      </c>
      <c r="Q3806" s="140">
        <v>1</v>
      </c>
      <c r="R3806" s="134">
        <v>0</v>
      </c>
      <c r="S3806" s="122">
        <f t="shared" si="118"/>
        <v>50</v>
      </c>
      <c r="T3806" s="122">
        <f t="shared" si="119"/>
        <v>50</v>
      </c>
    </row>
    <row r="3807" spans="1:20" x14ac:dyDescent="0.25">
      <c r="A3807" s="3">
        <v>2013</v>
      </c>
      <c r="B3807" s="2" t="s">
        <v>193</v>
      </c>
      <c r="C3807" s="1">
        <v>3516606</v>
      </c>
      <c r="D3807" s="4">
        <v>17</v>
      </c>
      <c r="E3807" s="6">
        <v>20</v>
      </c>
      <c r="F3807" s="39">
        <v>351660620</v>
      </c>
      <c r="G3807" s="39">
        <v>0</v>
      </c>
      <c r="H3807" s="39">
        <v>0</v>
      </c>
      <c r="I3807" s="132">
        <v>0</v>
      </c>
      <c r="J3807" s="132">
        <v>0</v>
      </c>
      <c r="K3807" s="132">
        <v>0</v>
      </c>
      <c r="L3807" s="133">
        <v>0</v>
      </c>
      <c r="M3807" s="132">
        <v>0</v>
      </c>
      <c r="N3807" s="132">
        <v>0</v>
      </c>
      <c r="O3807" s="132">
        <v>0</v>
      </c>
      <c r="P3807" s="132">
        <v>0</v>
      </c>
      <c r="Q3807" s="140">
        <v>0</v>
      </c>
      <c r="R3807" s="134">
        <v>0</v>
      </c>
      <c r="S3807" s="122">
        <f t="shared" si="118"/>
        <v>0</v>
      </c>
      <c r="T3807" s="122">
        <f t="shared" si="119"/>
        <v>0</v>
      </c>
    </row>
    <row r="3808" spans="1:20" x14ac:dyDescent="0.25">
      <c r="A3808" s="3">
        <v>2013</v>
      </c>
      <c r="B3808" s="2" t="s">
        <v>194</v>
      </c>
      <c r="C3808" s="1">
        <v>3516705</v>
      </c>
      <c r="D3808" s="4">
        <v>20</v>
      </c>
      <c r="E3808" s="6">
        <v>20</v>
      </c>
      <c r="F3808" s="39">
        <v>351670520</v>
      </c>
      <c r="G3808" s="39">
        <v>22</v>
      </c>
      <c r="H3808" s="39">
        <v>9</v>
      </c>
      <c r="I3808" s="132">
        <v>0.11041349999999998</v>
      </c>
      <c r="J3808" s="132">
        <v>0.10620459999999998</v>
      </c>
      <c r="K3808" s="132">
        <v>4.2088999999999998E-3</v>
      </c>
      <c r="L3808" s="133">
        <v>0</v>
      </c>
      <c r="M3808" s="132">
        <v>4.6180600000000002E-2</v>
      </c>
      <c r="N3808" s="132">
        <v>0</v>
      </c>
      <c r="O3808" s="132">
        <v>6.0538899999999986E-2</v>
      </c>
      <c r="P3808" s="132">
        <v>3.6940000000000002E-3</v>
      </c>
      <c r="Q3808" s="140">
        <v>17</v>
      </c>
      <c r="R3808" s="134">
        <v>1</v>
      </c>
      <c r="S3808" s="122">
        <f t="shared" si="118"/>
        <v>70.967741935483872</v>
      </c>
      <c r="T3808" s="122">
        <f t="shared" si="119"/>
        <v>29.032258064516132</v>
      </c>
    </row>
    <row r="3809" spans="1:20" x14ac:dyDescent="0.25">
      <c r="A3809" s="3">
        <v>2013</v>
      </c>
      <c r="B3809" s="2" t="s">
        <v>194</v>
      </c>
      <c r="C3809" s="1">
        <v>3516705</v>
      </c>
      <c r="D3809" s="4">
        <v>20</v>
      </c>
      <c r="E3809" s="6">
        <v>17</v>
      </c>
      <c r="F3809" s="39">
        <v>351670517</v>
      </c>
      <c r="G3809" s="39">
        <v>0</v>
      </c>
      <c r="H3809" s="39">
        <v>4</v>
      </c>
      <c r="I3809" s="132">
        <v>1.31088E-2</v>
      </c>
      <c r="J3809" s="132">
        <v>0</v>
      </c>
      <c r="K3809" s="132">
        <v>1.31088E-2</v>
      </c>
      <c r="L3809" s="133">
        <v>0</v>
      </c>
      <c r="M3809" s="132">
        <v>0</v>
      </c>
      <c r="N3809" s="132">
        <v>0</v>
      </c>
      <c r="O3809" s="132">
        <v>1.31088E-2</v>
      </c>
      <c r="P3809" s="132">
        <v>0</v>
      </c>
      <c r="Q3809" s="140">
        <v>3</v>
      </c>
      <c r="R3809" s="134">
        <v>1</v>
      </c>
      <c r="S3809" s="122">
        <f t="shared" si="118"/>
        <v>0</v>
      </c>
      <c r="T3809" s="122">
        <f t="shared" si="119"/>
        <v>100</v>
      </c>
    </row>
    <row r="3810" spans="1:20" x14ac:dyDescent="0.25">
      <c r="A3810" s="3">
        <v>2013</v>
      </c>
      <c r="B3810" s="2" t="s">
        <v>194</v>
      </c>
      <c r="C3810" s="1">
        <v>3516705</v>
      </c>
      <c r="D3810" s="4">
        <v>20</v>
      </c>
      <c r="E3810" s="6">
        <v>21</v>
      </c>
      <c r="F3810" s="39">
        <v>351670521</v>
      </c>
      <c r="G3810" s="39">
        <v>18</v>
      </c>
      <c r="H3810" s="39">
        <v>11</v>
      </c>
      <c r="I3810" s="132">
        <v>7.3838699999999993E-2</v>
      </c>
      <c r="J3810" s="132">
        <v>6.7417199999999997E-2</v>
      </c>
      <c r="K3810" s="132">
        <v>6.4214999999999975E-3</v>
      </c>
      <c r="L3810" s="133">
        <v>0</v>
      </c>
      <c r="M3810" s="132">
        <v>0</v>
      </c>
      <c r="N3810" s="132">
        <v>1.9924999999999999E-3</v>
      </c>
      <c r="O3810" s="132">
        <v>7.0815500000000003E-2</v>
      </c>
      <c r="P3810" s="132">
        <v>1.0307000000000001E-3</v>
      </c>
      <c r="Q3810" s="140">
        <v>15</v>
      </c>
      <c r="R3810" s="134">
        <v>8</v>
      </c>
      <c r="S3810" s="122">
        <f t="shared" si="118"/>
        <v>62.068965517241381</v>
      </c>
      <c r="T3810" s="122">
        <f t="shared" si="119"/>
        <v>37.931034482758619</v>
      </c>
    </row>
    <row r="3811" spans="1:20" x14ac:dyDescent="0.25">
      <c r="A3811" s="3">
        <v>2013</v>
      </c>
      <c r="B3811" s="2" t="s">
        <v>195</v>
      </c>
      <c r="C3811" s="1">
        <v>3516804</v>
      </c>
      <c r="D3811" s="4">
        <v>19</v>
      </c>
      <c r="E3811" s="6">
        <v>19</v>
      </c>
      <c r="F3811" s="39">
        <v>351680419</v>
      </c>
      <c r="G3811" s="39">
        <v>3</v>
      </c>
      <c r="H3811" s="39">
        <v>6</v>
      </c>
      <c r="I3811" s="132">
        <v>6.2897300000000003E-2</v>
      </c>
      <c r="J3811" s="132">
        <v>5.4043200000000007E-2</v>
      </c>
      <c r="K3811" s="132">
        <v>8.8540999999999984E-3</v>
      </c>
      <c r="L3811" s="133">
        <v>0</v>
      </c>
      <c r="M3811" s="132">
        <v>8.7452999999999993E-3</v>
      </c>
      <c r="N3811" s="132">
        <v>0</v>
      </c>
      <c r="O3811" s="132">
        <v>5.0571000000000005E-2</v>
      </c>
      <c r="P3811" s="132">
        <v>3.581E-3</v>
      </c>
      <c r="Q3811" s="140">
        <v>0</v>
      </c>
      <c r="R3811" s="134">
        <v>4</v>
      </c>
      <c r="S3811" s="122">
        <f t="shared" si="118"/>
        <v>33.333333333333329</v>
      </c>
      <c r="T3811" s="122">
        <f t="shared" si="119"/>
        <v>66.666666666666657</v>
      </c>
    </row>
    <row r="3812" spans="1:20" x14ac:dyDescent="0.25">
      <c r="A3812" s="3">
        <v>2013</v>
      </c>
      <c r="B3812" s="2" t="s">
        <v>196</v>
      </c>
      <c r="C3812" s="1">
        <v>3516853</v>
      </c>
      <c r="D3812" s="4">
        <v>13</v>
      </c>
      <c r="E3812" s="6">
        <v>13</v>
      </c>
      <c r="F3812" s="39">
        <v>351685313</v>
      </c>
      <c r="G3812" s="39">
        <v>38</v>
      </c>
      <c r="H3812" s="39">
        <v>15</v>
      </c>
      <c r="I3812" s="132">
        <v>0.61614000000000013</v>
      </c>
      <c r="J3812" s="132">
        <v>0.39968810000000021</v>
      </c>
      <c r="K3812" s="132">
        <v>0.21645189999999997</v>
      </c>
      <c r="L3812" s="133">
        <v>0</v>
      </c>
      <c r="M3812" s="132">
        <v>1.25001E-2</v>
      </c>
      <c r="N3812" s="132">
        <v>1.2604300000000001E-2</v>
      </c>
      <c r="O3812" s="132">
        <v>0.58693059999999975</v>
      </c>
      <c r="P3812" s="132">
        <v>4.1050000000000001E-3</v>
      </c>
      <c r="Q3812" s="140">
        <v>43</v>
      </c>
      <c r="R3812" s="134">
        <v>1</v>
      </c>
      <c r="S3812" s="122">
        <f t="shared" si="118"/>
        <v>71.698113207547166</v>
      </c>
      <c r="T3812" s="122">
        <f t="shared" si="119"/>
        <v>28.30188679245283</v>
      </c>
    </row>
    <row r="3813" spans="1:20" x14ac:dyDescent="0.25">
      <c r="A3813" s="3">
        <v>2013</v>
      </c>
      <c r="B3813" s="2" t="s">
        <v>197</v>
      </c>
      <c r="C3813" s="1">
        <v>3516903</v>
      </c>
      <c r="D3813" s="4">
        <v>18</v>
      </c>
      <c r="E3813" s="6">
        <v>18</v>
      </c>
      <c r="F3813" s="39">
        <v>351690318</v>
      </c>
      <c r="G3813" s="39">
        <v>4</v>
      </c>
      <c r="H3813" s="39">
        <v>5</v>
      </c>
      <c r="I3813" s="132">
        <v>0.12071179999999999</v>
      </c>
      <c r="J3813" s="132">
        <v>0.12018519999999999</v>
      </c>
      <c r="K3813" s="132">
        <v>5.265999999999999E-4</v>
      </c>
      <c r="L3813" s="133">
        <v>0</v>
      </c>
      <c r="M3813" s="132">
        <v>0</v>
      </c>
      <c r="N3813" s="132">
        <v>0.1113889</v>
      </c>
      <c r="O3813" s="132">
        <v>9.1319999999999995E-3</v>
      </c>
      <c r="P3813" s="132">
        <v>1.9089999999999998E-4</v>
      </c>
      <c r="Q3813" s="140">
        <v>1</v>
      </c>
      <c r="R3813" s="134">
        <v>6</v>
      </c>
      <c r="S3813" s="122">
        <f t="shared" si="118"/>
        <v>44.444444444444443</v>
      </c>
      <c r="T3813" s="122">
        <f t="shared" si="119"/>
        <v>55.555555555555557</v>
      </c>
    </row>
    <row r="3814" spans="1:20" x14ac:dyDescent="0.25">
      <c r="A3814" s="3">
        <v>2013</v>
      </c>
      <c r="B3814" s="2" t="s">
        <v>197</v>
      </c>
      <c r="C3814" s="1">
        <v>3516903</v>
      </c>
      <c r="D3814" s="4">
        <v>18</v>
      </c>
      <c r="E3814" s="6">
        <v>19</v>
      </c>
      <c r="F3814" s="39">
        <v>351690319</v>
      </c>
      <c r="G3814" s="39">
        <v>1</v>
      </c>
      <c r="H3814" s="39">
        <v>0</v>
      </c>
      <c r="I3814" s="132">
        <v>1.6999999999999999E-3</v>
      </c>
      <c r="J3814" s="132">
        <v>1.6999999999999999E-3</v>
      </c>
      <c r="K3814" s="132">
        <v>0</v>
      </c>
      <c r="L3814" s="133">
        <v>0</v>
      </c>
      <c r="M3814" s="132">
        <v>0</v>
      </c>
      <c r="N3814" s="132">
        <v>0</v>
      </c>
      <c r="O3814" s="132">
        <v>1.6999999999999999E-3</v>
      </c>
      <c r="P3814" s="132">
        <v>0</v>
      </c>
      <c r="Q3814" s="140">
        <v>0</v>
      </c>
      <c r="R3814" s="134">
        <v>2</v>
      </c>
      <c r="S3814" s="122">
        <f t="shared" si="118"/>
        <v>100</v>
      </c>
      <c r="T3814" s="122">
        <f t="shared" si="119"/>
        <v>0</v>
      </c>
    </row>
    <row r="3815" spans="1:20" x14ac:dyDescent="0.25">
      <c r="A3815" s="3">
        <v>2013</v>
      </c>
      <c r="B3815" s="2" t="s">
        <v>198</v>
      </c>
      <c r="C3815" s="1">
        <v>3517000</v>
      </c>
      <c r="D3815" s="4">
        <v>20</v>
      </c>
      <c r="E3815" s="6">
        <v>20</v>
      </c>
      <c r="F3815" s="39">
        <v>351700020</v>
      </c>
      <c r="G3815" s="39">
        <v>3</v>
      </c>
      <c r="H3815" s="39">
        <v>3</v>
      </c>
      <c r="I3815" s="132">
        <v>0.1876331</v>
      </c>
      <c r="J3815" s="132">
        <v>0.1875</v>
      </c>
      <c r="K3815" s="132">
        <v>1.3310000000000001E-4</v>
      </c>
      <c r="L3815" s="133">
        <v>0</v>
      </c>
      <c r="M3815" s="132">
        <v>0</v>
      </c>
      <c r="N3815" s="132">
        <v>0</v>
      </c>
      <c r="O3815" s="132">
        <v>0.1875</v>
      </c>
      <c r="P3815" s="132">
        <v>1.3310000000000001E-4</v>
      </c>
      <c r="Q3815" s="140">
        <v>5</v>
      </c>
      <c r="R3815" s="134">
        <v>5</v>
      </c>
      <c r="S3815" s="122">
        <f t="shared" si="118"/>
        <v>50</v>
      </c>
      <c r="T3815" s="122">
        <f t="shared" si="119"/>
        <v>50</v>
      </c>
    </row>
    <row r="3816" spans="1:20" x14ac:dyDescent="0.25">
      <c r="A3816" s="3">
        <v>2013</v>
      </c>
      <c r="B3816" s="2" t="s">
        <v>199</v>
      </c>
      <c r="C3816" s="1">
        <v>3517109</v>
      </c>
      <c r="D3816" s="4">
        <v>19</v>
      </c>
      <c r="E3816" s="6">
        <v>19</v>
      </c>
      <c r="F3816" s="39">
        <v>351710919</v>
      </c>
      <c r="G3816" s="39">
        <v>9</v>
      </c>
      <c r="H3816" s="39">
        <v>17</v>
      </c>
      <c r="I3816" s="132">
        <v>0.2785299</v>
      </c>
      <c r="J3816" s="132">
        <v>0.27177230000000002</v>
      </c>
      <c r="K3816" s="132">
        <v>6.7575999999999999E-3</v>
      </c>
      <c r="L3816" s="133">
        <v>0</v>
      </c>
      <c r="M3816" s="132">
        <v>1.7361E-3</v>
      </c>
      <c r="N3816" s="132">
        <v>0.25865890000000002</v>
      </c>
      <c r="O3816" s="132">
        <v>6.7419999999999997E-3</v>
      </c>
      <c r="P3816" s="132">
        <v>1.1392900000000001E-2</v>
      </c>
      <c r="Q3816" s="140">
        <v>3</v>
      </c>
      <c r="R3816" s="134">
        <v>6</v>
      </c>
      <c r="S3816" s="122">
        <f t="shared" si="118"/>
        <v>34.615384615384613</v>
      </c>
      <c r="T3816" s="122">
        <f t="shared" si="119"/>
        <v>65.384615384615387</v>
      </c>
    </row>
    <row r="3817" spans="1:20" x14ac:dyDescent="0.25">
      <c r="A3817" s="3">
        <v>2013</v>
      </c>
      <c r="B3817" s="2" t="s">
        <v>200</v>
      </c>
      <c r="C3817" s="1">
        <v>3517208</v>
      </c>
      <c r="D3817" s="4">
        <v>16</v>
      </c>
      <c r="E3817" s="6">
        <v>16</v>
      </c>
      <c r="F3817" s="39">
        <v>351720816</v>
      </c>
      <c r="G3817" s="39">
        <v>2</v>
      </c>
      <c r="H3817" s="39">
        <v>12</v>
      </c>
      <c r="I3817" s="132">
        <v>7.8155199999999994E-2</v>
      </c>
      <c r="J3817" s="132">
        <v>4.4513899999999995E-2</v>
      </c>
      <c r="K3817" s="132">
        <v>3.3641299999999999E-2</v>
      </c>
      <c r="L3817" s="133">
        <v>0</v>
      </c>
      <c r="M3817" s="132">
        <v>1.27546E-2</v>
      </c>
      <c r="N3817" s="132">
        <v>2.0437599999999997E-2</v>
      </c>
      <c r="O3817" s="132">
        <v>4.4444499999999998E-2</v>
      </c>
      <c r="P3817" s="132">
        <v>5.1849999999999997E-4</v>
      </c>
      <c r="Q3817" s="140">
        <v>1</v>
      </c>
      <c r="R3817" s="134">
        <v>4</v>
      </c>
      <c r="S3817" s="122">
        <f t="shared" si="118"/>
        <v>14.285714285714285</v>
      </c>
      <c r="T3817" s="122">
        <f t="shared" si="119"/>
        <v>85.714285714285708</v>
      </c>
    </row>
    <row r="3818" spans="1:20" x14ac:dyDescent="0.25">
      <c r="A3818" s="3">
        <v>2013</v>
      </c>
      <c r="B3818" s="2" t="s">
        <v>200</v>
      </c>
      <c r="C3818" s="1">
        <v>3517208</v>
      </c>
      <c r="D3818" s="4">
        <v>16</v>
      </c>
      <c r="E3818" s="6">
        <v>20</v>
      </c>
      <c r="F3818" s="39">
        <v>351720820</v>
      </c>
      <c r="G3818" s="39">
        <v>4</v>
      </c>
      <c r="H3818" s="39">
        <v>0</v>
      </c>
      <c r="I3818" s="132">
        <v>1.4999999999999999E-2</v>
      </c>
      <c r="J3818" s="132">
        <v>1.4999999999999999E-2</v>
      </c>
      <c r="K3818" s="132">
        <v>0</v>
      </c>
      <c r="L3818" s="133">
        <v>0</v>
      </c>
      <c r="M3818" s="132">
        <v>0</v>
      </c>
      <c r="N3818" s="132">
        <v>0</v>
      </c>
      <c r="O3818" s="132">
        <v>1.4999999999999999E-2</v>
      </c>
      <c r="P3818" s="132">
        <v>0</v>
      </c>
      <c r="Q3818" s="140">
        <v>3</v>
      </c>
      <c r="R3818" s="134">
        <v>0</v>
      </c>
      <c r="S3818" s="122">
        <f t="shared" si="118"/>
        <v>100</v>
      </c>
      <c r="T3818" s="122">
        <f t="shared" si="119"/>
        <v>0</v>
      </c>
    </row>
    <row r="3819" spans="1:20" x14ac:dyDescent="0.25">
      <c r="A3819" s="3">
        <v>2013</v>
      </c>
      <c r="B3819" s="2" t="s">
        <v>201</v>
      </c>
      <c r="C3819" s="1">
        <v>3517307</v>
      </c>
      <c r="D3819" s="4">
        <v>20</v>
      </c>
      <c r="E3819" s="6">
        <v>20</v>
      </c>
      <c r="F3819" s="39">
        <v>351730720</v>
      </c>
      <c r="G3819" s="39">
        <v>2</v>
      </c>
      <c r="H3819" s="39">
        <v>3</v>
      </c>
      <c r="I3819" s="132">
        <v>0.1860436</v>
      </c>
      <c r="J3819" s="132">
        <v>0.18595680000000001</v>
      </c>
      <c r="K3819" s="132">
        <v>8.6800000000000009E-5</v>
      </c>
      <c r="L3819" s="133">
        <v>0</v>
      </c>
      <c r="M3819" s="132">
        <v>0</v>
      </c>
      <c r="N3819" s="132">
        <v>0</v>
      </c>
      <c r="O3819" s="132">
        <v>0.18518519999999999</v>
      </c>
      <c r="P3819" s="132">
        <v>8.5840000000000005E-4</v>
      </c>
      <c r="Q3819" s="140">
        <v>3</v>
      </c>
      <c r="R3819" s="134">
        <v>5</v>
      </c>
      <c r="S3819" s="122">
        <f t="shared" si="118"/>
        <v>40</v>
      </c>
      <c r="T3819" s="122">
        <f t="shared" si="119"/>
        <v>60</v>
      </c>
    </row>
    <row r="3820" spans="1:20" x14ac:dyDescent="0.25">
      <c r="A3820" s="3">
        <v>2013</v>
      </c>
      <c r="B3820" s="2" t="s">
        <v>202</v>
      </c>
      <c r="C3820" s="1">
        <v>3517406</v>
      </c>
      <c r="D3820" s="4">
        <v>8</v>
      </c>
      <c r="E3820" s="6">
        <v>8</v>
      </c>
      <c r="F3820" s="39">
        <v>35174068</v>
      </c>
      <c r="G3820" s="39">
        <v>24</v>
      </c>
      <c r="H3820" s="39">
        <v>39</v>
      </c>
      <c r="I3820" s="132">
        <v>0.53977369999999991</v>
      </c>
      <c r="J3820" s="132">
        <v>0.33147100000000002</v>
      </c>
      <c r="K3820" s="132">
        <v>0.2083026999999999</v>
      </c>
      <c r="L3820" s="133">
        <v>0.73639299530695079</v>
      </c>
      <c r="M3820" s="132">
        <v>0.17488419999999999</v>
      </c>
      <c r="N3820" s="132">
        <v>0.12599759999999996</v>
      </c>
      <c r="O3820" s="132">
        <v>0.23350799999999999</v>
      </c>
      <c r="P3820" s="132">
        <v>5.3838999999999988E-3</v>
      </c>
      <c r="Q3820" s="140">
        <v>18</v>
      </c>
      <c r="R3820" s="134">
        <v>6</v>
      </c>
      <c r="S3820" s="122">
        <f t="shared" si="118"/>
        <v>38.095238095238095</v>
      </c>
      <c r="T3820" s="122">
        <f t="shared" si="119"/>
        <v>61.904761904761905</v>
      </c>
    </row>
    <row r="3821" spans="1:20" x14ac:dyDescent="0.25">
      <c r="A3821" s="3">
        <v>2013</v>
      </c>
      <c r="B3821" s="2" t="s">
        <v>202</v>
      </c>
      <c r="C3821" s="1">
        <v>3517406</v>
      </c>
      <c r="D3821" s="4">
        <v>8</v>
      </c>
      <c r="E3821" s="6">
        <v>12</v>
      </c>
      <c r="F3821" s="39">
        <v>351740612</v>
      </c>
      <c r="G3821" s="39">
        <v>38</v>
      </c>
      <c r="H3821" s="39">
        <v>12</v>
      </c>
      <c r="I3821" s="132">
        <v>0.70864439999999984</v>
      </c>
      <c r="J3821" s="132">
        <v>0.61717039999999979</v>
      </c>
      <c r="K3821" s="132">
        <v>9.1474E-2</v>
      </c>
      <c r="L3821" s="133">
        <v>0.33195091324200915</v>
      </c>
      <c r="M3821" s="132">
        <v>0</v>
      </c>
      <c r="N3821" s="132">
        <v>0</v>
      </c>
      <c r="O3821" s="132">
        <v>0.70842039999999984</v>
      </c>
      <c r="P3821" s="132">
        <v>2.2400000000000002E-4</v>
      </c>
      <c r="Q3821" s="140">
        <v>18</v>
      </c>
      <c r="R3821" s="134">
        <v>0</v>
      </c>
      <c r="S3821" s="122">
        <f t="shared" si="118"/>
        <v>76</v>
      </c>
      <c r="T3821" s="122">
        <f t="shared" si="119"/>
        <v>24</v>
      </c>
    </row>
    <row r="3822" spans="1:20" x14ac:dyDescent="0.25">
      <c r="A3822" s="3">
        <v>2013</v>
      </c>
      <c r="B3822" s="2" t="s">
        <v>203</v>
      </c>
      <c r="C3822" s="1">
        <v>3517505</v>
      </c>
      <c r="D3822" s="4">
        <v>15</v>
      </c>
      <c r="E3822" s="6">
        <v>15</v>
      </c>
      <c r="F3822" s="39">
        <v>351750515</v>
      </c>
      <c r="G3822" s="39">
        <v>12</v>
      </c>
      <c r="H3822" s="39">
        <v>51</v>
      </c>
      <c r="I3822" s="132">
        <v>0.19937519999999997</v>
      </c>
      <c r="J3822" s="132">
        <v>6.05131E-2</v>
      </c>
      <c r="K3822" s="132">
        <v>0.13886209999999996</v>
      </c>
      <c r="L3822" s="133">
        <v>0</v>
      </c>
      <c r="M3822" s="132">
        <v>5.4356800000000004E-2</v>
      </c>
      <c r="N3822" s="132">
        <v>4.1043099999999999E-2</v>
      </c>
      <c r="O3822" s="132">
        <v>8.6783199999999991E-2</v>
      </c>
      <c r="P3822" s="132">
        <v>1.7192100000000002E-2</v>
      </c>
      <c r="Q3822" s="140">
        <v>4</v>
      </c>
      <c r="R3822" s="134">
        <v>17</v>
      </c>
      <c r="S3822" s="122">
        <f t="shared" si="118"/>
        <v>19.047619047619047</v>
      </c>
      <c r="T3822" s="122">
        <f t="shared" si="119"/>
        <v>80.952380952380949</v>
      </c>
    </row>
    <row r="3823" spans="1:20" x14ac:dyDescent="0.25">
      <c r="A3823" s="3">
        <v>2013</v>
      </c>
      <c r="B3823" s="2" t="s">
        <v>204</v>
      </c>
      <c r="C3823" s="1">
        <v>3517604</v>
      </c>
      <c r="D3823" s="4">
        <v>14</v>
      </c>
      <c r="E3823" s="6">
        <v>14</v>
      </c>
      <c r="F3823" s="39">
        <v>351760414</v>
      </c>
      <c r="G3823" s="39">
        <v>215</v>
      </c>
      <c r="H3823" s="39">
        <v>1</v>
      </c>
      <c r="I3823" s="132">
        <v>1.820040000000011E-2</v>
      </c>
      <c r="J3823" s="132">
        <v>1.8188800000000109E-2</v>
      </c>
      <c r="K3823" s="132">
        <v>1.1600000000000001E-5</v>
      </c>
      <c r="L3823" s="133">
        <v>0</v>
      </c>
      <c r="M3823" s="132">
        <v>0</v>
      </c>
      <c r="N3823" s="132">
        <v>0</v>
      </c>
      <c r="O3823" s="132">
        <v>1.7725800000000128E-2</v>
      </c>
      <c r="P3823" s="132">
        <v>4.7459999999999999E-4</v>
      </c>
      <c r="Q3823" s="140">
        <v>12</v>
      </c>
      <c r="R3823" s="134">
        <v>0</v>
      </c>
      <c r="S3823" s="122">
        <f t="shared" si="118"/>
        <v>99.537037037037038</v>
      </c>
      <c r="T3823" s="122">
        <f t="shared" si="119"/>
        <v>0.46296296296296291</v>
      </c>
    </row>
    <row r="3824" spans="1:20" x14ac:dyDescent="0.25">
      <c r="A3824" s="3">
        <v>2013</v>
      </c>
      <c r="B3824" s="2" t="s">
        <v>205</v>
      </c>
      <c r="C3824" s="1">
        <v>3517703</v>
      </c>
      <c r="D3824" s="4">
        <v>8</v>
      </c>
      <c r="E3824" s="6">
        <v>8</v>
      </c>
      <c r="F3824" s="39">
        <v>35177038</v>
      </c>
      <c r="G3824" s="39">
        <v>9</v>
      </c>
      <c r="H3824" s="39">
        <v>23</v>
      </c>
      <c r="I3824" s="132">
        <v>0.13669939999999997</v>
      </c>
      <c r="J3824" s="132">
        <v>3.3424099999999998E-2</v>
      </c>
      <c r="K3824" s="132">
        <v>0.10327529999999999</v>
      </c>
      <c r="L3824" s="133">
        <v>2.4055555555555557E-3</v>
      </c>
      <c r="M3824" s="132">
        <v>8.7962899999999997E-2</v>
      </c>
      <c r="N3824" s="132">
        <v>1.34357E-2</v>
      </c>
      <c r="O3824" s="132">
        <v>3.1064800000000004E-2</v>
      </c>
      <c r="P3824" s="132">
        <v>4.2360000000000002E-3</v>
      </c>
      <c r="Q3824" s="140">
        <v>1</v>
      </c>
      <c r="R3824" s="134">
        <v>6</v>
      </c>
      <c r="S3824" s="122">
        <f t="shared" si="118"/>
        <v>28.125</v>
      </c>
      <c r="T3824" s="122">
        <f t="shared" si="119"/>
        <v>71.875</v>
      </c>
    </row>
    <row r="3825" spans="1:20" x14ac:dyDescent="0.25">
      <c r="A3825" s="3">
        <v>2013</v>
      </c>
      <c r="B3825" s="2" t="s">
        <v>206</v>
      </c>
      <c r="C3825" s="1">
        <v>3517802</v>
      </c>
      <c r="D3825" s="4">
        <v>19</v>
      </c>
      <c r="E3825" s="6">
        <v>19</v>
      </c>
      <c r="F3825" s="39">
        <v>351780219</v>
      </c>
      <c r="G3825" s="39">
        <v>0</v>
      </c>
      <c r="H3825" s="39">
        <v>13</v>
      </c>
      <c r="I3825" s="132">
        <v>2.194999999999999E-3</v>
      </c>
      <c r="J3825" s="132">
        <v>0</v>
      </c>
      <c r="K3825" s="132">
        <v>2.194999999999999E-3</v>
      </c>
      <c r="L3825" s="133">
        <v>0</v>
      </c>
      <c r="M3825" s="132">
        <v>0</v>
      </c>
      <c r="N3825" s="132">
        <v>6.8869999999999999E-4</v>
      </c>
      <c r="O3825" s="132">
        <v>3.4700000000000003E-5</v>
      </c>
      <c r="P3825" s="132">
        <v>1.4716000000000004E-3</v>
      </c>
      <c r="Q3825" s="140">
        <v>0</v>
      </c>
      <c r="R3825" s="134">
        <v>2</v>
      </c>
      <c r="S3825" s="122">
        <f t="shared" si="118"/>
        <v>0</v>
      </c>
      <c r="T3825" s="122">
        <f t="shared" si="119"/>
        <v>100</v>
      </c>
    </row>
    <row r="3826" spans="1:20" x14ac:dyDescent="0.25">
      <c r="A3826" s="3">
        <v>2013</v>
      </c>
      <c r="B3826" s="2" t="s">
        <v>206</v>
      </c>
      <c r="C3826" s="1">
        <v>3517802</v>
      </c>
      <c r="D3826" s="4">
        <v>19</v>
      </c>
      <c r="E3826" s="6">
        <v>20</v>
      </c>
      <c r="F3826" s="39">
        <v>351780220</v>
      </c>
      <c r="G3826" s="39">
        <v>0</v>
      </c>
      <c r="H3826" s="39">
        <v>1</v>
      </c>
      <c r="I3826" s="132">
        <v>1.852E-4</v>
      </c>
      <c r="J3826" s="132">
        <v>0</v>
      </c>
      <c r="K3826" s="132">
        <v>1.852E-4</v>
      </c>
      <c r="L3826" s="133">
        <v>0</v>
      </c>
      <c r="M3826" s="132">
        <v>0</v>
      </c>
      <c r="N3826" s="132">
        <v>0</v>
      </c>
      <c r="O3826" s="132">
        <v>1.852E-4</v>
      </c>
      <c r="P3826" s="132">
        <v>0</v>
      </c>
      <c r="Q3826" s="140">
        <v>2</v>
      </c>
      <c r="R3826" s="134">
        <v>3</v>
      </c>
      <c r="S3826" s="122">
        <f t="shared" si="118"/>
        <v>0</v>
      </c>
      <c r="T3826" s="122">
        <f t="shared" si="119"/>
        <v>100</v>
      </c>
    </row>
    <row r="3827" spans="1:20" x14ac:dyDescent="0.25">
      <c r="A3827" s="3">
        <v>2013</v>
      </c>
      <c r="B3827" s="2" t="s">
        <v>207</v>
      </c>
      <c r="C3827" s="1">
        <v>3517901</v>
      </c>
      <c r="D3827" s="4">
        <v>12</v>
      </c>
      <c r="E3827" s="6">
        <v>12</v>
      </c>
      <c r="F3827" s="39">
        <v>351790112</v>
      </c>
      <c r="G3827" s="39">
        <v>10</v>
      </c>
      <c r="H3827" s="39">
        <v>10</v>
      </c>
      <c r="I3827" s="132">
        <v>0.19707750000000002</v>
      </c>
      <c r="J3827" s="132">
        <v>0.16954660000000002</v>
      </c>
      <c r="K3827" s="132">
        <v>2.7530900000000001E-2</v>
      </c>
      <c r="L3827" s="133">
        <v>0.271216894977169</v>
      </c>
      <c r="M3827" s="132">
        <v>0</v>
      </c>
      <c r="N3827" s="132">
        <v>0</v>
      </c>
      <c r="O3827" s="132">
        <v>0.18824650000000001</v>
      </c>
      <c r="P3827" s="132">
        <v>8.8310000000000003E-3</v>
      </c>
      <c r="Q3827" s="140">
        <v>2</v>
      </c>
      <c r="R3827" s="134">
        <v>0</v>
      </c>
      <c r="S3827" s="122">
        <f t="shared" si="118"/>
        <v>50</v>
      </c>
      <c r="T3827" s="122">
        <f t="shared" si="119"/>
        <v>50</v>
      </c>
    </row>
    <row r="3828" spans="1:20" x14ac:dyDescent="0.25">
      <c r="A3828" s="3">
        <v>2013</v>
      </c>
      <c r="B3828" s="2" t="s">
        <v>208</v>
      </c>
      <c r="C3828" s="1">
        <v>3518008</v>
      </c>
      <c r="D3828" s="4">
        <v>15</v>
      </c>
      <c r="E3828" s="6">
        <v>15</v>
      </c>
      <c r="F3828" s="39">
        <v>351800815</v>
      </c>
      <c r="G3828" s="39">
        <v>5</v>
      </c>
      <c r="H3828" s="39">
        <v>3</v>
      </c>
      <c r="I3828" s="132">
        <v>2.6451800000000001E-2</v>
      </c>
      <c r="J3828" s="132">
        <v>2.59098E-2</v>
      </c>
      <c r="K3828" s="132">
        <v>5.4200000000000006E-4</v>
      </c>
      <c r="L3828" s="133">
        <v>0</v>
      </c>
      <c r="M3828" s="132">
        <v>0</v>
      </c>
      <c r="N3828" s="132">
        <v>0</v>
      </c>
      <c r="O3828" s="132">
        <v>2.6295599999999999E-2</v>
      </c>
      <c r="P3828" s="132">
        <v>1.562E-4</v>
      </c>
      <c r="Q3828" s="140">
        <v>1</v>
      </c>
      <c r="R3828" s="134">
        <v>1</v>
      </c>
      <c r="S3828" s="122">
        <f t="shared" si="118"/>
        <v>62.5</v>
      </c>
      <c r="T3828" s="122">
        <f t="shared" si="119"/>
        <v>37.5</v>
      </c>
    </row>
    <row r="3829" spans="1:20" x14ac:dyDescent="0.25">
      <c r="A3829" s="3">
        <v>2013</v>
      </c>
      <c r="B3829" s="2" t="s">
        <v>209</v>
      </c>
      <c r="C3829" s="1">
        <v>3518107</v>
      </c>
      <c r="D3829" s="4">
        <v>16</v>
      </c>
      <c r="E3829" s="6">
        <v>16</v>
      </c>
      <c r="F3829" s="39">
        <v>351810716</v>
      </c>
      <c r="G3829" s="39">
        <v>4</v>
      </c>
      <c r="H3829" s="39">
        <v>13</v>
      </c>
      <c r="I3829" s="132">
        <v>5.6026499999999993E-2</v>
      </c>
      <c r="J3829" s="132">
        <v>2.1107600000000001E-2</v>
      </c>
      <c r="K3829" s="132">
        <v>3.4918899999999996E-2</v>
      </c>
      <c r="L3829" s="133">
        <v>0</v>
      </c>
      <c r="M3829" s="132">
        <v>2.6805499999999999E-2</v>
      </c>
      <c r="N3829" s="132">
        <v>8.1134000000000015E-3</v>
      </c>
      <c r="O3829" s="132">
        <v>2.1107600000000001E-2</v>
      </c>
      <c r="P3829" s="132">
        <v>0</v>
      </c>
      <c r="Q3829" s="140">
        <v>1</v>
      </c>
      <c r="R3829" s="134">
        <v>5</v>
      </c>
      <c r="S3829" s="122">
        <f t="shared" si="118"/>
        <v>23.52941176470588</v>
      </c>
      <c r="T3829" s="122">
        <f t="shared" si="119"/>
        <v>76.470588235294116</v>
      </c>
    </row>
    <row r="3830" spans="1:20" x14ac:dyDescent="0.25">
      <c r="A3830" s="3">
        <v>2013</v>
      </c>
      <c r="B3830" s="2" t="s">
        <v>209</v>
      </c>
      <c r="C3830" s="1">
        <v>3518107</v>
      </c>
      <c r="D3830" s="4">
        <v>16</v>
      </c>
      <c r="E3830" s="6">
        <v>20</v>
      </c>
      <c r="F3830" s="39">
        <v>351810720</v>
      </c>
      <c r="G3830" s="39">
        <v>0</v>
      </c>
      <c r="H3830" s="39">
        <v>0</v>
      </c>
      <c r="I3830" s="132">
        <v>0</v>
      </c>
      <c r="J3830" s="132">
        <v>0</v>
      </c>
      <c r="K3830" s="132">
        <v>0</v>
      </c>
      <c r="L3830" s="133">
        <v>0</v>
      </c>
      <c r="M3830" s="132">
        <v>0</v>
      </c>
      <c r="N3830" s="132">
        <v>0</v>
      </c>
      <c r="O3830" s="132">
        <v>0</v>
      </c>
      <c r="P3830" s="132">
        <v>0</v>
      </c>
      <c r="Q3830" s="140">
        <v>0</v>
      </c>
      <c r="R3830" s="134">
        <v>0</v>
      </c>
      <c r="S3830" s="122">
        <f t="shared" si="118"/>
        <v>0</v>
      </c>
      <c r="T3830" s="122">
        <f t="shared" si="119"/>
        <v>0</v>
      </c>
    </row>
    <row r="3831" spans="1:20" x14ac:dyDescent="0.25">
      <c r="A3831" s="3">
        <v>2013</v>
      </c>
      <c r="B3831" s="2" t="s">
        <v>210</v>
      </c>
      <c r="C3831" s="1">
        <v>3518206</v>
      </c>
      <c r="D3831" s="4">
        <v>19</v>
      </c>
      <c r="E3831" s="6">
        <v>19</v>
      </c>
      <c r="F3831" s="39">
        <v>351820619</v>
      </c>
      <c r="G3831" s="39">
        <v>4</v>
      </c>
      <c r="H3831" s="39">
        <v>13</v>
      </c>
      <c r="I3831" s="132">
        <v>0.1204363</v>
      </c>
      <c r="J3831" s="132">
        <v>0.1086686</v>
      </c>
      <c r="K3831" s="132">
        <v>1.1767699999999999E-2</v>
      </c>
      <c r="L3831" s="133">
        <v>0</v>
      </c>
      <c r="M3831" s="132">
        <v>0</v>
      </c>
      <c r="N3831" s="132">
        <v>3.6158200000000001E-2</v>
      </c>
      <c r="O3831" s="132">
        <v>8.3721400000000001E-2</v>
      </c>
      <c r="P3831" s="132">
        <v>5.5670000000000003E-4</v>
      </c>
      <c r="Q3831" s="140">
        <v>5</v>
      </c>
      <c r="R3831" s="134">
        <v>4</v>
      </c>
      <c r="S3831" s="122">
        <f t="shared" si="118"/>
        <v>23.52941176470588</v>
      </c>
      <c r="T3831" s="122">
        <f t="shared" si="119"/>
        <v>76.470588235294116</v>
      </c>
    </row>
    <row r="3832" spans="1:20" x14ac:dyDescent="0.25">
      <c r="A3832" s="3">
        <v>2013</v>
      </c>
      <c r="B3832" s="2" t="s">
        <v>210</v>
      </c>
      <c r="C3832" s="1">
        <v>3518206</v>
      </c>
      <c r="D3832" s="4">
        <v>19</v>
      </c>
      <c r="E3832" s="6">
        <v>20</v>
      </c>
      <c r="F3832" s="39">
        <v>351820620</v>
      </c>
      <c r="G3832" s="39">
        <v>3</v>
      </c>
      <c r="H3832" s="39">
        <v>2</v>
      </c>
      <c r="I3832" s="132">
        <v>8.3045200000000013E-2</v>
      </c>
      <c r="J3832" s="132">
        <v>8.1378600000000009E-2</v>
      </c>
      <c r="K3832" s="132">
        <v>1.6666000000000001E-3</v>
      </c>
      <c r="L3832" s="133">
        <v>0</v>
      </c>
      <c r="M3832" s="132">
        <v>0</v>
      </c>
      <c r="N3832" s="132">
        <v>8.1378600000000009E-2</v>
      </c>
      <c r="O3832" s="132">
        <v>0</v>
      </c>
      <c r="P3832" s="132">
        <v>1.6666000000000001E-3</v>
      </c>
      <c r="Q3832" s="140">
        <v>5</v>
      </c>
      <c r="R3832" s="134">
        <v>2</v>
      </c>
      <c r="S3832" s="122">
        <f t="shared" si="118"/>
        <v>60</v>
      </c>
      <c r="T3832" s="122">
        <f t="shared" si="119"/>
        <v>40</v>
      </c>
    </row>
    <row r="3833" spans="1:20" x14ac:dyDescent="0.25">
      <c r="A3833" s="3">
        <v>2013</v>
      </c>
      <c r="B3833" s="2" t="s">
        <v>211</v>
      </c>
      <c r="C3833" s="1">
        <v>3518305</v>
      </c>
      <c r="D3833" s="4">
        <v>2</v>
      </c>
      <c r="E3833" s="6">
        <v>2</v>
      </c>
      <c r="F3833" s="39">
        <v>35183052</v>
      </c>
      <c r="G3833" s="39">
        <v>24</v>
      </c>
      <c r="H3833" s="39">
        <v>34</v>
      </c>
      <c r="I3833" s="132">
        <v>5.1865599999999998E-2</v>
      </c>
      <c r="J3833" s="132">
        <v>4.1639199999999994E-2</v>
      </c>
      <c r="K3833" s="132">
        <v>1.0226400000000005E-2</v>
      </c>
      <c r="L3833" s="133">
        <v>0.15389278538812784</v>
      </c>
      <c r="M3833" s="132">
        <v>0</v>
      </c>
      <c r="N3833" s="132">
        <v>2.0435400000000003E-2</v>
      </c>
      <c r="O3833" s="132">
        <v>2.2899199999999991E-2</v>
      </c>
      <c r="P3833" s="132">
        <v>8.5310000000000039E-3</v>
      </c>
      <c r="Q3833" s="140">
        <v>17</v>
      </c>
      <c r="R3833" s="134">
        <v>115</v>
      </c>
      <c r="S3833" s="122">
        <f t="shared" si="118"/>
        <v>41.379310344827587</v>
      </c>
      <c r="T3833" s="122">
        <f t="shared" si="119"/>
        <v>58.620689655172406</v>
      </c>
    </row>
    <row r="3834" spans="1:20" x14ac:dyDescent="0.25">
      <c r="A3834" s="3">
        <v>2013</v>
      </c>
      <c r="B3834" s="2" t="s">
        <v>212</v>
      </c>
      <c r="C3834" s="1">
        <v>3518404</v>
      </c>
      <c r="D3834" s="4">
        <v>2</v>
      </c>
      <c r="E3834" s="6">
        <v>2</v>
      </c>
      <c r="F3834" s="39">
        <v>35184042</v>
      </c>
      <c r="G3834" s="39">
        <v>43</v>
      </c>
      <c r="H3834" s="39">
        <v>28</v>
      </c>
      <c r="I3834" s="132">
        <v>1.094092000000001</v>
      </c>
      <c r="J3834" s="132">
        <v>1.050644300000001</v>
      </c>
      <c r="K3834" s="132">
        <v>4.3447699999999992E-2</v>
      </c>
      <c r="L3834" s="133">
        <v>0.17261035007610348</v>
      </c>
      <c r="M3834" s="132">
        <v>0.68002790000000013</v>
      </c>
      <c r="N3834" s="132">
        <v>2.6292100000000006E-2</v>
      </c>
      <c r="O3834" s="132">
        <v>0.38275769999999992</v>
      </c>
      <c r="P3834" s="132">
        <v>5.014300000000001E-3</v>
      </c>
      <c r="Q3834" s="140">
        <v>15</v>
      </c>
      <c r="R3834" s="134">
        <v>59</v>
      </c>
      <c r="S3834" s="122">
        <f t="shared" si="118"/>
        <v>60.563380281690137</v>
      </c>
      <c r="T3834" s="122">
        <f t="shared" si="119"/>
        <v>39.436619718309856</v>
      </c>
    </row>
    <row r="3835" spans="1:20" x14ac:dyDescent="0.25">
      <c r="A3835" s="3">
        <v>2013</v>
      </c>
      <c r="B3835" s="2" t="s">
        <v>213</v>
      </c>
      <c r="C3835" s="1">
        <v>3518503</v>
      </c>
      <c r="D3835" s="4">
        <v>14</v>
      </c>
      <c r="E3835" s="6">
        <v>14</v>
      </c>
      <c r="F3835" s="39">
        <v>351850314</v>
      </c>
      <c r="G3835" s="39">
        <v>4</v>
      </c>
      <c r="H3835" s="39">
        <v>6</v>
      </c>
      <c r="I3835" s="132">
        <v>5.8648499999999999E-2</v>
      </c>
      <c r="J3835" s="132">
        <v>5.1938999999999999E-2</v>
      </c>
      <c r="K3835" s="132">
        <v>6.7094999999999985E-3</v>
      </c>
      <c r="L3835" s="133">
        <v>0</v>
      </c>
      <c r="M3835" s="132">
        <v>5.3626499999999994E-2</v>
      </c>
      <c r="N3835" s="132">
        <v>3.6677999999999997E-3</v>
      </c>
      <c r="O3835" s="132">
        <v>7.4069999999999995E-4</v>
      </c>
      <c r="P3835" s="132">
        <v>6.134999999999999E-4</v>
      </c>
      <c r="Q3835" s="140">
        <v>2</v>
      </c>
      <c r="R3835" s="134">
        <v>7</v>
      </c>
      <c r="S3835" s="122">
        <f t="shared" si="118"/>
        <v>40</v>
      </c>
      <c r="T3835" s="122">
        <f t="shared" si="119"/>
        <v>60</v>
      </c>
    </row>
    <row r="3836" spans="1:20" x14ac:dyDescent="0.25">
      <c r="A3836" s="3">
        <v>2013</v>
      </c>
      <c r="B3836" s="2" t="s">
        <v>213</v>
      </c>
      <c r="C3836" s="1">
        <v>3518503</v>
      </c>
      <c r="D3836" s="4">
        <v>14</v>
      </c>
      <c r="E3836" s="6">
        <v>10</v>
      </c>
      <c r="F3836" s="39">
        <v>351850310</v>
      </c>
      <c r="G3836" s="39">
        <v>0</v>
      </c>
      <c r="H3836" s="39">
        <v>0</v>
      </c>
      <c r="I3836" s="132">
        <v>0</v>
      </c>
      <c r="J3836" s="132">
        <v>0</v>
      </c>
      <c r="K3836" s="132">
        <v>0</v>
      </c>
      <c r="L3836" s="133">
        <v>0</v>
      </c>
      <c r="M3836" s="132">
        <v>0</v>
      </c>
      <c r="N3836" s="132">
        <v>0</v>
      </c>
      <c r="O3836" s="132">
        <v>0</v>
      </c>
      <c r="P3836" s="132">
        <v>0</v>
      </c>
      <c r="Q3836" s="140">
        <v>0</v>
      </c>
      <c r="R3836" s="134">
        <v>0</v>
      </c>
      <c r="S3836" s="122">
        <f t="shared" si="118"/>
        <v>0</v>
      </c>
      <c r="T3836" s="122">
        <f t="shared" si="119"/>
        <v>0</v>
      </c>
    </row>
    <row r="3837" spans="1:20" x14ac:dyDescent="0.25">
      <c r="A3837" s="3">
        <v>2013</v>
      </c>
      <c r="B3837" s="2" t="s">
        <v>214</v>
      </c>
      <c r="C3837" s="1">
        <v>3518602</v>
      </c>
      <c r="D3837" s="4">
        <v>9</v>
      </c>
      <c r="E3837" s="6">
        <v>9</v>
      </c>
      <c r="F3837" s="39">
        <v>35186029</v>
      </c>
      <c r="G3837" s="39">
        <v>8</v>
      </c>
      <c r="H3837" s="39">
        <v>9</v>
      </c>
      <c r="I3837" s="132">
        <v>0.43635799999999997</v>
      </c>
      <c r="J3837" s="132">
        <v>0.30191329999999994</v>
      </c>
      <c r="K3837" s="132">
        <v>0.13444470000000003</v>
      </c>
      <c r="L3837" s="133">
        <v>9.5890258751902581E-3</v>
      </c>
      <c r="M3837" s="132">
        <v>0.1120139</v>
      </c>
      <c r="N3837" s="132">
        <v>0.29797809999999997</v>
      </c>
      <c r="O3837" s="132">
        <v>3.9351999999999998E-3</v>
      </c>
      <c r="P3837" s="132">
        <v>2.2430800000000001E-2</v>
      </c>
      <c r="Q3837" s="140">
        <v>3</v>
      </c>
      <c r="R3837" s="134">
        <v>4</v>
      </c>
      <c r="S3837" s="122">
        <f t="shared" si="118"/>
        <v>47.058823529411761</v>
      </c>
      <c r="T3837" s="122">
        <f t="shared" si="119"/>
        <v>52.941176470588239</v>
      </c>
    </row>
    <row r="3838" spans="1:20" x14ac:dyDescent="0.25">
      <c r="A3838" s="3">
        <v>2013</v>
      </c>
      <c r="B3838" s="2" t="s">
        <v>215</v>
      </c>
      <c r="C3838" s="1">
        <v>3518701</v>
      </c>
      <c r="D3838" s="4">
        <v>7</v>
      </c>
      <c r="E3838" s="6">
        <v>7</v>
      </c>
      <c r="F3838" s="39">
        <v>35187017</v>
      </c>
      <c r="G3838" s="39">
        <v>21</v>
      </c>
      <c r="H3838" s="39">
        <v>14</v>
      </c>
      <c r="I3838" s="132">
        <v>2.1971600000000008E-2</v>
      </c>
      <c r="J3838" s="132">
        <v>2.0452800000000011E-2</v>
      </c>
      <c r="K3838" s="132">
        <v>1.518799999999999E-3</v>
      </c>
      <c r="L3838" s="133">
        <v>0</v>
      </c>
      <c r="M3838" s="132">
        <v>0</v>
      </c>
      <c r="N3838" s="132">
        <v>0</v>
      </c>
      <c r="O3838" s="132">
        <v>4.1669999999999999E-4</v>
      </c>
      <c r="P3838" s="132">
        <v>2.1554900000000012E-2</v>
      </c>
      <c r="Q3838" s="140">
        <v>6</v>
      </c>
      <c r="R3838" s="134">
        <v>20</v>
      </c>
      <c r="S3838" s="122">
        <f t="shared" si="118"/>
        <v>60</v>
      </c>
      <c r="T3838" s="122">
        <f t="shared" si="119"/>
        <v>40</v>
      </c>
    </row>
    <row r="3839" spans="1:20" x14ac:dyDescent="0.25">
      <c r="A3839" s="3">
        <v>2013</v>
      </c>
      <c r="B3839" s="2" t="s">
        <v>216</v>
      </c>
      <c r="C3839" s="1">
        <v>3518800</v>
      </c>
      <c r="D3839" s="4">
        <v>6</v>
      </c>
      <c r="E3839" s="6">
        <v>6</v>
      </c>
      <c r="F3839" s="39">
        <v>35188006</v>
      </c>
      <c r="G3839" s="39">
        <v>23</v>
      </c>
      <c r="H3839" s="39">
        <v>221</v>
      </c>
      <c r="I3839" s="132">
        <v>0.54404109999999939</v>
      </c>
      <c r="J3839" s="132">
        <v>9.1450199999999995E-2</v>
      </c>
      <c r="K3839" s="132">
        <v>0.45259089999999935</v>
      </c>
      <c r="L3839" s="133">
        <v>0</v>
      </c>
      <c r="M3839" s="132">
        <v>0.16429400000000002</v>
      </c>
      <c r="N3839" s="132">
        <v>0.27171769999999984</v>
      </c>
      <c r="O3839" s="132">
        <v>2.7320000000000003E-4</v>
      </c>
      <c r="P3839" s="132">
        <v>0.10775620000000004</v>
      </c>
      <c r="Q3839" s="140">
        <v>13</v>
      </c>
      <c r="R3839" s="134">
        <v>353</v>
      </c>
      <c r="S3839" s="122">
        <f t="shared" si="118"/>
        <v>9.4262295081967213</v>
      </c>
      <c r="T3839" s="122">
        <f t="shared" si="119"/>
        <v>90.573770491803273</v>
      </c>
    </row>
    <row r="3840" spans="1:20" x14ac:dyDescent="0.25">
      <c r="A3840" s="3">
        <v>2013</v>
      </c>
      <c r="B3840" s="2" t="s">
        <v>216</v>
      </c>
      <c r="C3840" s="1">
        <v>3518800</v>
      </c>
      <c r="D3840" s="4">
        <v>6</v>
      </c>
      <c r="E3840" s="6">
        <v>2</v>
      </c>
      <c r="F3840" s="39">
        <v>35188002</v>
      </c>
      <c r="G3840" s="39">
        <v>2</v>
      </c>
      <c r="H3840" s="39">
        <v>0</v>
      </c>
      <c r="I3840" s="132">
        <v>7.9166600000000004E-2</v>
      </c>
      <c r="J3840" s="132">
        <v>7.9166600000000004E-2</v>
      </c>
      <c r="K3840" s="132">
        <v>0</v>
      </c>
      <c r="L3840" s="133">
        <v>0</v>
      </c>
      <c r="M3840" s="132">
        <v>0</v>
      </c>
      <c r="N3840" s="132">
        <v>7.9166600000000004E-2</v>
      </c>
      <c r="O3840" s="132">
        <v>0</v>
      </c>
      <c r="P3840" s="132">
        <v>0</v>
      </c>
      <c r="Q3840" s="140">
        <v>0</v>
      </c>
      <c r="R3840" s="134">
        <v>0</v>
      </c>
      <c r="S3840" s="122">
        <f t="shared" si="118"/>
        <v>100</v>
      </c>
      <c r="T3840" s="122">
        <f t="shared" si="119"/>
        <v>0</v>
      </c>
    </row>
    <row r="3841" spans="1:20" x14ac:dyDescent="0.25">
      <c r="A3841" s="3">
        <v>2013</v>
      </c>
      <c r="B3841" s="2" t="s">
        <v>217</v>
      </c>
      <c r="C3841" s="1">
        <v>3518859</v>
      </c>
      <c r="D3841" s="4">
        <v>9</v>
      </c>
      <c r="E3841" s="6">
        <v>9</v>
      </c>
      <c r="F3841" s="39">
        <v>35188599</v>
      </c>
      <c r="G3841" s="39">
        <v>9</v>
      </c>
      <c r="H3841" s="39">
        <v>9</v>
      </c>
      <c r="I3841" s="132">
        <v>8.9841399999999988E-2</v>
      </c>
      <c r="J3841" s="132">
        <v>8.8897599999999993E-2</v>
      </c>
      <c r="K3841" s="132">
        <v>9.4379999999999996E-4</v>
      </c>
      <c r="L3841" s="133">
        <v>1.9407978183663115E-2</v>
      </c>
      <c r="M3841" s="132">
        <v>0</v>
      </c>
      <c r="N3841" s="132">
        <v>0</v>
      </c>
      <c r="O3841" s="132">
        <v>8.9045200000000005E-2</v>
      </c>
      <c r="P3841" s="132">
        <v>7.9619999999999995E-4</v>
      </c>
      <c r="Q3841" s="140">
        <v>1</v>
      </c>
      <c r="R3841" s="134">
        <v>1</v>
      </c>
      <c r="S3841" s="122">
        <f t="shared" si="118"/>
        <v>50</v>
      </c>
      <c r="T3841" s="122">
        <f t="shared" si="119"/>
        <v>50</v>
      </c>
    </row>
    <row r="3842" spans="1:20" x14ac:dyDescent="0.25">
      <c r="A3842" s="3">
        <v>2013</v>
      </c>
      <c r="B3842" s="2" t="s">
        <v>218</v>
      </c>
      <c r="C3842" s="1">
        <v>3518909</v>
      </c>
      <c r="D3842" s="4">
        <v>18</v>
      </c>
      <c r="E3842" s="6">
        <v>18</v>
      </c>
      <c r="F3842" s="39">
        <v>351890918</v>
      </c>
      <c r="G3842" s="39">
        <v>0</v>
      </c>
      <c r="H3842" s="39">
        <v>1</v>
      </c>
      <c r="I3842" s="132">
        <v>1.3889999999999999E-4</v>
      </c>
      <c r="J3842" s="132">
        <v>0</v>
      </c>
      <c r="K3842" s="132">
        <v>1.3889999999999999E-4</v>
      </c>
      <c r="L3842" s="133">
        <v>0</v>
      </c>
      <c r="M3842" s="132">
        <v>0</v>
      </c>
      <c r="N3842" s="132">
        <v>1.3889999999999999E-4</v>
      </c>
      <c r="O3842" s="132">
        <v>0</v>
      </c>
      <c r="P3842" s="132">
        <v>0</v>
      </c>
      <c r="Q3842" s="140">
        <v>0</v>
      </c>
      <c r="R3842" s="134">
        <v>0</v>
      </c>
      <c r="S3842" s="122">
        <f t="shared" si="118"/>
        <v>0</v>
      </c>
      <c r="T3842" s="122">
        <f t="shared" si="119"/>
        <v>100</v>
      </c>
    </row>
    <row r="3843" spans="1:20" x14ac:dyDescent="0.25">
      <c r="A3843" s="3">
        <v>2013</v>
      </c>
      <c r="B3843" s="2" t="s">
        <v>218</v>
      </c>
      <c r="C3843" s="1">
        <v>3518909</v>
      </c>
      <c r="D3843" s="4">
        <v>18</v>
      </c>
      <c r="E3843" s="6">
        <v>19</v>
      </c>
      <c r="F3843" s="39">
        <v>351890919</v>
      </c>
      <c r="G3843" s="39">
        <v>0</v>
      </c>
      <c r="H3843" s="39">
        <v>0</v>
      </c>
      <c r="I3843" s="132">
        <v>0</v>
      </c>
      <c r="J3843" s="132">
        <v>0</v>
      </c>
      <c r="K3843" s="132">
        <v>0</v>
      </c>
      <c r="L3843" s="133">
        <v>0</v>
      </c>
      <c r="M3843" s="132">
        <v>0</v>
      </c>
      <c r="N3843" s="132">
        <v>0</v>
      </c>
      <c r="O3843" s="132">
        <v>0</v>
      </c>
      <c r="P3843" s="132">
        <v>0</v>
      </c>
      <c r="Q3843" s="140">
        <v>0</v>
      </c>
      <c r="R3843" s="134">
        <v>1</v>
      </c>
      <c r="S3843" s="122">
        <f t="shared" ref="S3843:S3906" si="120">IFERROR(((G3843)/(SUM($G3843:$H3843)))*100,0)</f>
        <v>0</v>
      </c>
      <c r="T3843" s="122">
        <f t="shared" ref="T3843:T3906" si="121">IFERROR(((H3843)/(SUM($G3843:$H3843)))*100,0)</f>
        <v>0</v>
      </c>
    </row>
    <row r="3844" spans="1:20" x14ac:dyDescent="0.25">
      <c r="A3844" s="3">
        <v>2013</v>
      </c>
      <c r="B3844" s="2" t="s">
        <v>219</v>
      </c>
      <c r="C3844" s="1">
        <v>3519006</v>
      </c>
      <c r="D3844" s="4">
        <v>20</v>
      </c>
      <c r="E3844" s="6">
        <v>20</v>
      </c>
      <c r="F3844" s="39">
        <v>351900620</v>
      </c>
      <c r="G3844" s="39">
        <v>2</v>
      </c>
      <c r="H3844" s="39">
        <v>3</v>
      </c>
      <c r="I3844" s="132">
        <v>4.3438000000000001E-3</v>
      </c>
      <c r="J3844" s="132">
        <v>3.8540000000000004E-4</v>
      </c>
      <c r="K3844" s="132">
        <v>3.9583999999999999E-3</v>
      </c>
      <c r="L3844" s="133">
        <v>0</v>
      </c>
      <c r="M3844" s="132">
        <v>0</v>
      </c>
      <c r="N3844" s="132">
        <v>3.9525999999999997E-3</v>
      </c>
      <c r="O3844" s="132">
        <v>3.3330000000000002E-4</v>
      </c>
      <c r="P3844" s="132">
        <v>5.7899999999999998E-5</v>
      </c>
      <c r="Q3844" s="140">
        <v>0</v>
      </c>
      <c r="R3844" s="134">
        <v>0</v>
      </c>
      <c r="S3844" s="122">
        <f t="shared" si="120"/>
        <v>40</v>
      </c>
      <c r="T3844" s="122">
        <f t="shared" si="121"/>
        <v>60</v>
      </c>
    </row>
    <row r="3845" spans="1:20" x14ac:dyDescent="0.25">
      <c r="A3845" s="3">
        <v>2013</v>
      </c>
      <c r="B3845" s="2" t="s">
        <v>219</v>
      </c>
      <c r="C3845" s="1">
        <v>3519006</v>
      </c>
      <c r="D3845" s="4">
        <v>20</v>
      </c>
      <c r="E3845" s="6">
        <v>21</v>
      </c>
      <c r="F3845" s="39">
        <v>351900621</v>
      </c>
      <c r="G3845" s="39">
        <v>0</v>
      </c>
      <c r="H3845" s="39">
        <v>1</v>
      </c>
      <c r="I3845" s="132">
        <v>1.01852E-2</v>
      </c>
      <c r="J3845" s="132">
        <v>0</v>
      </c>
      <c r="K3845" s="132">
        <v>1.01852E-2</v>
      </c>
      <c r="L3845" s="133">
        <v>0</v>
      </c>
      <c r="M3845" s="132">
        <v>0</v>
      </c>
      <c r="N3845" s="132">
        <v>0</v>
      </c>
      <c r="O3845" s="132">
        <v>1.01852E-2</v>
      </c>
      <c r="P3845" s="132">
        <v>0</v>
      </c>
      <c r="Q3845" s="140">
        <v>0</v>
      </c>
      <c r="R3845" s="134">
        <v>0</v>
      </c>
      <c r="S3845" s="122">
        <f t="shared" si="120"/>
        <v>0</v>
      </c>
      <c r="T3845" s="122">
        <f t="shared" si="121"/>
        <v>100</v>
      </c>
    </row>
    <row r="3846" spans="1:20" x14ac:dyDescent="0.25">
      <c r="A3846" s="3">
        <v>2013</v>
      </c>
      <c r="B3846" s="2" t="s">
        <v>220</v>
      </c>
      <c r="C3846" s="1">
        <v>3519055</v>
      </c>
      <c r="D3846" s="4">
        <v>5</v>
      </c>
      <c r="E3846" s="6">
        <v>5</v>
      </c>
      <c r="F3846" s="39">
        <v>35190555</v>
      </c>
      <c r="G3846" s="39">
        <v>32</v>
      </c>
      <c r="H3846" s="39">
        <v>94</v>
      </c>
      <c r="I3846" s="132">
        <v>6.679580000000003E-2</v>
      </c>
      <c r="J3846" s="132">
        <v>3.8832000000000005E-2</v>
      </c>
      <c r="K3846" s="132">
        <v>2.7963800000000028E-2</v>
      </c>
      <c r="L3846" s="133">
        <v>0</v>
      </c>
      <c r="M3846" s="132">
        <v>0</v>
      </c>
      <c r="N3846" s="132">
        <v>3.6573999999999999E-3</v>
      </c>
      <c r="O3846" s="132">
        <v>5.219399999999999E-2</v>
      </c>
      <c r="P3846" s="132">
        <v>1.0944399999999996E-2</v>
      </c>
      <c r="Q3846" s="140">
        <v>14</v>
      </c>
      <c r="R3846" s="134">
        <v>5</v>
      </c>
      <c r="S3846" s="122">
        <f t="shared" si="120"/>
        <v>25.396825396825395</v>
      </c>
      <c r="T3846" s="122">
        <f t="shared" si="121"/>
        <v>74.603174603174608</v>
      </c>
    </row>
    <row r="3847" spans="1:20" x14ac:dyDescent="0.25">
      <c r="A3847" s="3">
        <v>2013</v>
      </c>
      <c r="B3847" s="2" t="s">
        <v>221</v>
      </c>
      <c r="C3847" s="1">
        <v>3519071</v>
      </c>
      <c r="D3847" s="4">
        <v>5</v>
      </c>
      <c r="E3847" s="6">
        <v>5</v>
      </c>
      <c r="F3847" s="39">
        <v>35190715</v>
      </c>
      <c r="G3847" s="39">
        <v>11</v>
      </c>
      <c r="H3847" s="39">
        <v>54</v>
      </c>
      <c r="I3847" s="132">
        <v>9.3407500000000004E-2</v>
      </c>
      <c r="J3847" s="132">
        <v>3.8626200000000013E-2</v>
      </c>
      <c r="K3847" s="132">
        <v>5.4781299999999991E-2</v>
      </c>
      <c r="L3847" s="133">
        <v>0</v>
      </c>
      <c r="M3847" s="132">
        <v>6.4809999999999998E-4</v>
      </c>
      <c r="N3847" s="132">
        <v>4.7788999999999998E-2</v>
      </c>
      <c r="O3847" s="132">
        <v>2.3996600000000003E-2</v>
      </c>
      <c r="P3847" s="132">
        <v>2.0973800000000001E-2</v>
      </c>
      <c r="Q3847" s="140">
        <v>13</v>
      </c>
      <c r="R3847" s="134">
        <v>74</v>
      </c>
      <c r="S3847" s="122">
        <f t="shared" si="120"/>
        <v>16.923076923076923</v>
      </c>
      <c r="T3847" s="122">
        <f t="shared" si="121"/>
        <v>83.07692307692308</v>
      </c>
    </row>
    <row r="3848" spans="1:20" x14ac:dyDescent="0.25">
      <c r="A3848" s="3">
        <v>2013</v>
      </c>
      <c r="B3848" s="2" t="s">
        <v>222</v>
      </c>
      <c r="C3848" s="1">
        <v>3519105</v>
      </c>
      <c r="D3848" s="4">
        <v>13</v>
      </c>
      <c r="E3848" s="6">
        <v>13</v>
      </c>
      <c r="F3848" s="39">
        <v>351910513</v>
      </c>
      <c r="G3848" s="39">
        <v>10</v>
      </c>
      <c r="H3848" s="39">
        <v>10</v>
      </c>
      <c r="I3848" s="132">
        <v>0.21815089999999998</v>
      </c>
      <c r="J3848" s="132">
        <v>0.16592679999999999</v>
      </c>
      <c r="K3848" s="132">
        <v>5.2224100000000009E-2</v>
      </c>
      <c r="L3848" s="133">
        <v>0</v>
      </c>
      <c r="M3848" s="132">
        <v>0</v>
      </c>
      <c r="N3848" s="132">
        <v>0.12777769999999999</v>
      </c>
      <c r="O3848" s="132">
        <v>5.2555000000000004E-2</v>
      </c>
      <c r="P3848" s="132">
        <v>3.7818200000000003E-2</v>
      </c>
      <c r="Q3848" s="140">
        <v>3</v>
      </c>
      <c r="R3848" s="134">
        <v>18</v>
      </c>
      <c r="S3848" s="122">
        <f t="shared" si="120"/>
        <v>50</v>
      </c>
      <c r="T3848" s="122">
        <f t="shared" si="121"/>
        <v>50</v>
      </c>
    </row>
    <row r="3849" spans="1:20" x14ac:dyDescent="0.25">
      <c r="A3849" s="3">
        <v>2013</v>
      </c>
      <c r="B3849" s="2" t="s">
        <v>222</v>
      </c>
      <c r="C3849" s="1">
        <v>3519105</v>
      </c>
      <c r="D3849" s="4">
        <v>13</v>
      </c>
      <c r="E3849" s="6">
        <v>16</v>
      </c>
      <c r="F3849" s="39">
        <v>351910516</v>
      </c>
      <c r="G3849" s="39">
        <v>14</v>
      </c>
      <c r="H3849" s="39">
        <v>0</v>
      </c>
      <c r="I3849" s="132">
        <v>0.31875940000000014</v>
      </c>
      <c r="J3849" s="132">
        <v>0.31875940000000014</v>
      </c>
      <c r="K3849" s="132">
        <v>0</v>
      </c>
      <c r="L3849" s="133">
        <v>0</v>
      </c>
      <c r="M3849" s="132">
        <v>0</v>
      </c>
      <c r="N3849" s="132">
        <v>0</v>
      </c>
      <c r="O3849" s="132">
        <v>0.31875940000000014</v>
      </c>
      <c r="P3849" s="132">
        <v>0</v>
      </c>
      <c r="Q3849" s="140">
        <v>3</v>
      </c>
      <c r="R3849" s="134">
        <v>0</v>
      </c>
      <c r="S3849" s="122">
        <f t="shared" si="120"/>
        <v>100</v>
      </c>
      <c r="T3849" s="122">
        <f t="shared" si="121"/>
        <v>0</v>
      </c>
    </row>
    <row r="3850" spans="1:20" x14ac:dyDescent="0.25">
      <c r="A3850" s="3">
        <v>2013</v>
      </c>
      <c r="B3850" s="2" t="s">
        <v>223</v>
      </c>
      <c r="C3850" s="1">
        <v>3519204</v>
      </c>
      <c r="D3850" s="4">
        <v>20</v>
      </c>
      <c r="E3850" s="6">
        <v>20</v>
      </c>
      <c r="F3850" s="39">
        <v>351920420</v>
      </c>
      <c r="G3850" s="39">
        <v>1</v>
      </c>
      <c r="H3850" s="39">
        <v>3</v>
      </c>
      <c r="I3850" s="132">
        <v>1.235E-3</v>
      </c>
      <c r="J3850" s="132">
        <v>1.1111000000000001E-3</v>
      </c>
      <c r="K3850" s="132">
        <v>1.239E-4</v>
      </c>
      <c r="L3850" s="133">
        <v>0</v>
      </c>
      <c r="M3850" s="132">
        <v>0</v>
      </c>
      <c r="N3850" s="132">
        <v>0</v>
      </c>
      <c r="O3850" s="132">
        <v>1.1458E-3</v>
      </c>
      <c r="P3850" s="132">
        <v>8.92E-5</v>
      </c>
      <c r="Q3850" s="140">
        <v>2</v>
      </c>
      <c r="R3850" s="134">
        <v>0</v>
      </c>
      <c r="S3850" s="122">
        <f t="shared" si="120"/>
        <v>25</v>
      </c>
      <c r="T3850" s="122">
        <f t="shared" si="121"/>
        <v>75</v>
      </c>
    </row>
    <row r="3851" spans="1:20" x14ac:dyDescent="0.25">
      <c r="A3851" s="3">
        <v>2013</v>
      </c>
      <c r="B3851" s="2" t="s">
        <v>223</v>
      </c>
      <c r="C3851" s="1">
        <v>3519204</v>
      </c>
      <c r="D3851" s="4">
        <v>20</v>
      </c>
      <c r="E3851" s="6">
        <v>21</v>
      </c>
      <c r="F3851" s="39">
        <v>351920421</v>
      </c>
      <c r="G3851" s="39">
        <v>2</v>
      </c>
      <c r="H3851" s="39">
        <v>3</v>
      </c>
      <c r="I3851" s="132">
        <v>5.6503000000000005E-3</v>
      </c>
      <c r="J3851" s="132">
        <v>5.0000000000000001E-3</v>
      </c>
      <c r="K3851" s="132">
        <v>6.5030000000000003E-4</v>
      </c>
      <c r="L3851" s="133">
        <v>0</v>
      </c>
      <c r="M3851" s="132">
        <v>0</v>
      </c>
      <c r="N3851" s="132">
        <v>1.019E-4</v>
      </c>
      <c r="O3851" s="132">
        <v>5.0000000000000001E-3</v>
      </c>
      <c r="P3851" s="132">
        <v>5.4839999999999999E-4</v>
      </c>
      <c r="Q3851" s="140">
        <v>4</v>
      </c>
      <c r="R3851" s="134">
        <v>0</v>
      </c>
      <c r="S3851" s="122">
        <f t="shared" si="120"/>
        <v>40</v>
      </c>
      <c r="T3851" s="122">
        <f t="shared" si="121"/>
        <v>60</v>
      </c>
    </row>
    <row r="3852" spans="1:20" x14ac:dyDescent="0.25">
      <c r="A3852" s="3">
        <v>2013</v>
      </c>
      <c r="B3852" s="2" t="s">
        <v>224</v>
      </c>
      <c r="C3852" s="1">
        <v>3519253</v>
      </c>
      <c r="D3852" s="4">
        <v>17</v>
      </c>
      <c r="E3852" s="6">
        <v>17</v>
      </c>
      <c r="F3852" s="39">
        <v>351925317</v>
      </c>
      <c r="G3852" s="39">
        <v>9</v>
      </c>
      <c r="H3852" s="39">
        <v>13</v>
      </c>
      <c r="I3852" s="132">
        <v>0.12747269999999999</v>
      </c>
      <c r="J3852" s="132">
        <v>0.11165589999999999</v>
      </c>
      <c r="K3852" s="132">
        <v>1.5816800000000002E-2</v>
      </c>
      <c r="L3852" s="133">
        <v>0</v>
      </c>
      <c r="M3852" s="132">
        <v>5.7241000000000002E-3</v>
      </c>
      <c r="N3852" s="132">
        <v>0</v>
      </c>
      <c r="O3852" s="132">
        <v>0.12056559999999999</v>
      </c>
      <c r="P3852" s="132">
        <v>1.183E-3</v>
      </c>
      <c r="Q3852" s="140">
        <v>9</v>
      </c>
      <c r="R3852" s="134">
        <v>6</v>
      </c>
      <c r="S3852" s="122">
        <f t="shared" si="120"/>
        <v>40.909090909090914</v>
      </c>
      <c r="T3852" s="122">
        <f t="shared" si="121"/>
        <v>59.090909090909093</v>
      </c>
    </row>
    <row r="3853" spans="1:20" x14ac:dyDescent="0.25">
      <c r="A3853" s="3">
        <v>2013</v>
      </c>
      <c r="B3853" s="2" t="s">
        <v>225</v>
      </c>
      <c r="C3853" s="1">
        <v>3519303</v>
      </c>
      <c r="D3853" s="4">
        <v>13</v>
      </c>
      <c r="E3853" s="6">
        <v>13</v>
      </c>
      <c r="F3853" s="39">
        <v>351930313</v>
      </c>
      <c r="G3853" s="39">
        <v>12</v>
      </c>
      <c r="H3853" s="39">
        <v>7</v>
      </c>
      <c r="I3853" s="132">
        <v>0.12908260000000002</v>
      </c>
      <c r="J3853" s="132">
        <v>0.12746000000000002</v>
      </c>
      <c r="K3853" s="132">
        <v>1.6225999999999999E-3</v>
      </c>
      <c r="L3853" s="133">
        <v>0</v>
      </c>
      <c r="M3853" s="132">
        <v>0</v>
      </c>
      <c r="N3853" s="132">
        <v>7.6220699999999988E-2</v>
      </c>
      <c r="O3853" s="132">
        <v>5.2577500000000006E-2</v>
      </c>
      <c r="P3853" s="132">
        <v>2.8440000000000003E-4</v>
      </c>
      <c r="Q3853" s="140">
        <v>6</v>
      </c>
      <c r="R3853" s="134">
        <v>6</v>
      </c>
      <c r="S3853" s="122">
        <f t="shared" si="120"/>
        <v>63.157894736842103</v>
      </c>
      <c r="T3853" s="122">
        <f t="shared" si="121"/>
        <v>36.84210526315789</v>
      </c>
    </row>
    <row r="3854" spans="1:20" x14ac:dyDescent="0.25">
      <c r="A3854" s="3">
        <v>2013</v>
      </c>
      <c r="B3854" s="2" t="s">
        <v>225</v>
      </c>
      <c r="C3854" s="1">
        <v>3519303</v>
      </c>
      <c r="D3854" s="4">
        <v>13</v>
      </c>
      <c r="E3854" s="6">
        <v>9</v>
      </c>
      <c r="F3854" s="39">
        <v>35193039</v>
      </c>
      <c r="G3854" s="39">
        <v>0</v>
      </c>
      <c r="H3854" s="39">
        <v>0</v>
      </c>
      <c r="I3854" s="132">
        <v>0</v>
      </c>
      <c r="J3854" s="132">
        <v>0</v>
      </c>
      <c r="K3854" s="132">
        <v>0</v>
      </c>
      <c r="L3854" s="133">
        <v>0</v>
      </c>
      <c r="M3854" s="132">
        <v>0</v>
      </c>
      <c r="N3854" s="132">
        <v>0</v>
      </c>
      <c r="O3854" s="132">
        <v>0</v>
      </c>
      <c r="P3854" s="132">
        <v>0</v>
      </c>
      <c r="Q3854" s="140">
        <v>2</v>
      </c>
      <c r="R3854" s="134">
        <v>0</v>
      </c>
      <c r="S3854" s="122">
        <f t="shared" si="120"/>
        <v>0</v>
      </c>
      <c r="T3854" s="122">
        <f t="shared" si="121"/>
        <v>0</v>
      </c>
    </row>
    <row r="3855" spans="1:20" x14ac:dyDescent="0.25">
      <c r="A3855" s="3">
        <v>2013</v>
      </c>
      <c r="B3855" s="2" t="s">
        <v>226</v>
      </c>
      <c r="C3855" s="1">
        <v>3519402</v>
      </c>
      <c r="D3855" s="4">
        <v>16</v>
      </c>
      <c r="E3855" s="6">
        <v>16</v>
      </c>
      <c r="F3855" s="39">
        <v>351940216</v>
      </c>
      <c r="G3855" s="39">
        <v>5</v>
      </c>
      <c r="H3855" s="39">
        <v>26</v>
      </c>
      <c r="I3855" s="132">
        <v>5.5471799999999995E-2</v>
      </c>
      <c r="J3855" s="132">
        <v>4.2684599999999996E-2</v>
      </c>
      <c r="K3855" s="132">
        <v>1.2787199999999997E-2</v>
      </c>
      <c r="L3855" s="133">
        <v>0</v>
      </c>
      <c r="M3855" s="132">
        <v>0</v>
      </c>
      <c r="N3855" s="132">
        <v>1.474E-4</v>
      </c>
      <c r="O3855" s="132">
        <v>5.0040999999999995E-2</v>
      </c>
      <c r="P3855" s="132">
        <v>5.283399999999998E-3</v>
      </c>
      <c r="Q3855" s="140">
        <v>2</v>
      </c>
      <c r="R3855" s="134">
        <v>2</v>
      </c>
      <c r="S3855" s="122">
        <f t="shared" si="120"/>
        <v>16.129032258064516</v>
      </c>
      <c r="T3855" s="122">
        <f t="shared" si="121"/>
        <v>83.870967741935488</v>
      </c>
    </row>
    <row r="3856" spans="1:20" x14ac:dyDescent="0.25">
      <c r="A3856" s="3">
        <v>2013</v>
      </c>
      <c r="B3856" s="2" t="s">
        <v>227</v>
      </c>
      <c r="C3856" s="1">
        <v>3519501</v>
      </c>
      <c r="D3856" s="4">
        <v>17</v>
      </c>
      <c r="E3856" s="6">
        <v>17</v>
      </c>
      <c r="F3856" s="39">
        <v>351950117</v>
      </c>
      <c r="G3856" s="39">
        <v>2</v>
      </c>
      <c r="H3856" s="39">
        <v>2</v>
      </c>
      <c r="I3856" s="132">
        <v>0.17465310000000001</v>
      </c>
      <c r="J3856" s="132">
        <v>0.1744792</v>
      </c>
      <c r="K3856" s="132">
        <v>1.739E-4</v>
      </c>
      <c r="L3856" s="133">
        <v>0</v>
      </c>
      <c r="M3856" s="132">
        <v>0</v>
      </c>
      <c r="N3856" s="132">
        <v>0.1744792</v>
      </c>
      <c r="O3856" s="132">
        <v>0</v>
      </c>
      <c r="P3856" s="132">
        <v>1.739E-4</v>
      </c>
      <c r="Q3856" s="140">
        <v>1</v>
      </c>
      <c r="R3856" s="134">
        <v>0</v>
      </c>
      <c r="S3856" s="122">
        <f t="shared" si="120"/>
        <v>50</v>
      </c>
      <c r="T3856" s="122">
        <f t="shared" si="121"/>
        <v>50</v>
      </c>
    </row>
    <row r="3857" spans="1:20" x14ac:dyDescent="0.25">
      <c r="A3857" s="3">
        <v>2013</v>
      </c>
      <c r="B3857" s="2" t="s">
        <v>228</v>
      </c>
      <c r="C3857" s="1">
        <v>3519600</v>
      </c>
      <c r="D3857" s="4">
        <v>13</v>
      </c>
      <c r="E3857" s="6">
        <v>13</v>
      </c>
      <c r="F3857" s="39">
        <v>351960013</v>
      </c>
      <c r="G3857" s="39">
        <v>15</v>
      </c>
      <c r="H3857" s="39">
        <v>63</v>
      </c>
      <c r="I3857" s="132">
        <v>0.39463079999999995</v>
      </c>
      <c r="J3857" s="132">
        <v>0.14469370000000001</v>
      </c>
      <c r="K3857" s="132">
        <v>0.24993709999999997</v>
      </c>
      <c r="L3857" s="133">
        <v>0</v>
      </c>
      <c r="M3857" s="132">
        <v>0.1978009</v>
      </c>
      <c r="N3857" s="132">
        <v>6.9318000000000001E-3</v>
      </c>
      <c r="O3857" s="132">
        <v>0.14635809999999999</v>
      </c>
      <c r="P3857" s="132">
        <v>4.3539999999999981E-2</v>
      </c>
      <c r="Q3857" s="140">
        <v>8</v>
      </c>
      <c r="R3857" s="134">
        <v>8</v>
      </c>
      <c r="S3857" s="122">
        <f t="shared" si="120"/>
        <v>19.230769230769234</v>
      </c>
      <c r="T3857" s="122">
        <f t="shared" si="121"/>
        <v>80.769230769230774</v>
      </c>
    </row>
    <row r="3858" spans="1:20" x14ac:dyDescent="0.25">
      <c r="A3858" s="3">
        <v>2013</v>
      </c>
      <c r="B3858" s="2" t="s">
        <v>228</v>
      </c>
      <c r="C3858" s="1">
        <v>3519600</v>
      </c>
      <c r="D3858" s="4">
        <v>13</v>
      </c>
      <c r="E3858" s="6">
        <v>16</v>
      </c>
      <c r="F3858" s="39">
        <v>351960016</v>
      </c>
      <c r="G3858" s="39">
        <v>9</v>
      </c>
      <c r="H3858" s="39">
        <v>1</v>
      </c>
      <c r="I3858" s="132">
        <v>0.11712809999999999</v>
      </c>
      <c r="J3858" s="132">
        <v>0.11691979999999999</v>
      </c>
      <c r="K3858" s="132">
        <v>2.0829999999999999E-4</v>
      </c>
      <c r="L3858" s="133">
        <v>0</v>
      </c>
      <c r="M3858" s="132">
        <v>0</v>
      </c>
      <c r="N3858" s="132">
        <v>2.0829999999999999E-4</v>
      </c>
      <c r="O3858" s="132">
        <v>0.11691979999999999</v>
      </c>
      <c r="P3858" s="132">
        <v>0</v>
      </c>
      <c r="Q3858" s="140">
        <v>5</v>
      </c>
      <c r="R3858" s="134">
        <v>0</v>
      </c>
      <c r="S3858" s="122">
        <f t="shared" si="120"/>
        <v>90</v>
      </c>
      <c r="T3858" s="122">
        <f t="shared" si="121"/>
        <v>10</v>
      </c>
    </row>
    <row r="3859" spans="1:20" x14ac:dyDescent="0.25">
      <c r="A3859" s="3">
        <v>2013</v>
      </c>
      <c r="B3859" s="2" t="s">
        <v>229</v>
      </c>
      <c r="C3859" s="1">
        <v>3519709</v>
      </c>
      <c r="D3859" s="4">
        <v>10</v>
      </c>
      <c r="E3859" s="6">
        <v>10</v>
      </c>
      <c r="F3859" s="39">
        <v>351970910</v>
      </c>
      <c r="G3859" s="39">
        <v>63</v>
      </c>
      <c r="H3859" s="39">
        <v>54</v>
      </c>
      <c r="I3859" s="132">
        <v>9.7994899999999982E-2</v>
      </c>
      <c r="J3859" s="132">
        <v>6.2700999999999979E-2</v>
      </c>
      <c r="K3859" s="132">
        <v>3.5293900000000003E-2</v>
      </c>
      <c r="L3859" s="133">
        <v>0</v>
      </c>
      <c r="M3859" s="132">
        <v>0</v>
      </c>
      <c r="N3859" s="132">
        <v>3.8761699999999989E-2</v>
      </c>
      <c r="O3859" s="132">
        <v>3.8291599999999995E-2</v>
      </c>
      <c r="P3859" s="132">
        <v>2.0941599999999991E-2</v>
      </c>
      <c r="Q3859" s="140">
        <v>53</v>
      </c>
      <c r="R3859" s="134">
        <v>11</v>
      </c>
      <c r="S3859" s="122">
        <f t="shared" si="120"/>
        <v>53.846153846153847</v>
      </c>
      <c r="T3859" s="122">
        <f t="shared" si="121"/>
        <v>46.153846153846153</v>
      </c>
    </row>
    <row r="3860" spans="1:20" x14ac:dyDescent="0.25">
      <c r="A3860" s="3">
        <v>2013</v>
      </c>
      <c r="B3860" s="2" t="s">
        <v>229</v>
      </c>
      <c r="C3860" s="1">
        <v>3519709</v>
      </c>
      <c r="D3860" s="4">
        <v>10</v>
      </c>
      <c r="E3860" s="6">
        <v>6</v>
      </c>
      <c r="F3860" s="39">
        <v>35197096</v>
      </c>
      <c r="G3860" s="39">
        <v>0</v>
      </c>
      <c r="H3860" s="39">
        <v>0</v>
      </c>
      <c r="I3860" s="132">
        <v>0</v>
      </c>
      <c r="J3860" s="132">
        <v>0</v>
      </c>
      <c r="K3860" s="132">
        <v>0</v>
      </c>
      <c r="L3860" s="133">
        <v>0</v>
      </c>
      <c r="M3860" s="132">
        <v>0</v>
      </c>
      <c r="N3860" s="132">
        <v>0</v>
      </c>
      <c r="O3860" s="132">
        <v>0</v>
      </c>
      <c r="P3860" s="132">
        <v>0</v>
      </c>
      <c r="Q3860" s="140">
        <v>0</v>
      </c>
      <c r="R3860" s="134">
        <v>0</v>
      </c>
      <c r="S3860" s="122">
        <f t="shared" si="120"/>
        <v>0</v>
      </c>
      <c r="T3860" s="122">
        <f t="shared" si="121"/>
        <v>0</v>
      </c>
    </row>
    <row r="3861" spans="1:20" x14ac:dyDescent="0.25">
      <c r="A3861" s="3">
        <v>2013</v>
      </c>
      <c r="B3861" s="2" t="s">
        <v>229</v>
      </c>
      <c r="C3861" s="1">
        <v>3519709</v>
      </c>
      <c r="D3861" s="4">
        <v>10</v>
      </c>
      <c r="E3861" s="6">
        <v>11</v>
      </c>
      <c r="F3861" s="39">
        <v>351970911</v>
      </c>
      <c r="G3861" s="39">
        <v>0</v>
      </c>
      <c r="H3861" s="39">
        <v>0</v>
      </c>
      <c r="I3861" s="132">
        <v>0</v>
      </c>
      <c r="J3861" s="132">
        <v>0</v>
      </c>
      <c r="K3861" s="132">
        <v>0</v>
      </c>
      <c r="L3861" s="133">
        <v>0</v>
      </c>
      <c r="M3861" s="132">
        <v>0</v>
      </c>
      <c r="N3861" s="132">
        <v>0</v>
      </c>
      <c r="O3861" s="132">
        <v>0</v>
      </c>
      <c r="P3861" s="132">
        <v>0</v>
      </c>
      <c r="Q3861" s="140">
        <v>0</v>
      </c>
      <c r="R3861" s="134">
        <v>0</v>
      </c>
      <c r="S3861" s="122">
        <f t="shared" si="120"/>
        <v>0</v>
      </c>
      <c r="T3861" s="122">
        <f t="shared" si="121"/>
        <v>0</v>
      </c>
    </row>
    <row r="3862" spans="1:20" x14ac:dyDescent="0.25">
      <c r="A3862" s="3">
        <v>2013</v>
      </c>
      <c r="B3862" s="2" t="s">
        <v>230</v>
      </c>
      <c r="C3862" s="1">
        <v>3519808</v>
      </c>
      <c r="D3862" s="4">
        <v>12</v>
      </c>
      <c r="E3862" s="6">
        <v>12</v>
      </c>
      <c r="F3862" s="39">
        <v>351980812</v>
      </c>
      <c r="G3862" s="39">
        <v>2</v>
      </c>
      <c r="H3862" s="39">
        <v>6</v>
      </c>
      <c r="I3862" s="132">
        <v>1.7750800000000001E-2</v>
      </c>
      <c r="J3862" s="132">
        <v>1.64931E-2</v>
      </c>
      <c r="K3862" s="132">
        <v>1.2576999999999998E-3</v>
      </c>
      <c r="L3862" s="133">
        <v>2.1713061263318113E-2</v>
      </c>
      <c r="M3862" s="132">
        <v>3.4449999999999997E-4</v>
      </c>
      <c r="N3862" s="132">
        <v>1.4468E-3</v>
      </c>
      <c r="O3862" s="132">
        <v>1.5584499999999999E-2</v>
      </c>
      <c r="P3862" s="132">
        <v>3.7500000000000001E-4</v>
      </c>
      <c r="Q3862" s="140">
        <v>1</v>
      </c>
      <c r="R3862" s="134">
        <v>0</v>
      </c>
      <c r="S3862" s="122">
        <f t="shared" si="120"/>
        <v>25</v>
      </c>
      <c r="T3862" s="122">
        <f t="shared" si="121"/>
        <v>75</v>
      </c>
    </row>
    <row r="3863" spans="1:20" x14ac:dyDescent="0.25">
      <c r="A3863" s="3">
        <v>2013</v>
      </c>
      <c r="B3863" s="2" t="s">
        <v>230</v>
      </c>
      <c r="C3863" s="1">
        <v>3519808</v>
      </c>
      <c r="D3863" s="4">
        <v>12</v>
      </c>
      <c r="E3863" s="6">
        <v>15</v>
      </c>
      <c r="F3863" s="39">
        <v>351980815</v>
      </c>
      <c r="G3863" s="39">
        <v>6</v>
      </c>
      <c r="H3863" s="39">
        <v>5</v>
      </c>
      <c r="I3863" s="132">
        <v>0.1212332</v>
      </c>
      <c r="J3863" s="132">
        <v>0.1204286</v>
      </c>
      <c r="K3863" s="132">
        <v>8.0460000000000004E-4</v>
      </c>
      <c r="L3863" s="133">
        <v>0</v>
      </c>
      <c r="M3863" s="132">
        <v>0</v>
      </c>
      <c r="N3863" s="132">
        <v>0.11506040000000001</v>
      </c>
      <c r="O3863" s="132">
        <v>0</v>
      </c>
      <c r="P3863" s="132">
        <v>6.1728E-3</v>
      </c>
      <c r="Q3863" s="140">
        <v>2</v>
      </c>
      <c r="R3863" s="134">
        <v>4</v>
      </c>
      <c r="S3863" s="122">
        <f t="shared" si="120"/>
        <v>54.54545454545454</v>
      </c>
      <c r="T3863" s="122">
        <f t="shared" si="121"/>
        <v>45.454545454545453</v>
      </c>
    </row>
    <row r="3864" spans="1:20" x14ac:dyDescent="0.25">
      <c r="A3864" s="3">
        <v>2013</v>
      </c>
      <c r="B3864" s="2" t="s">
        <v>231</v>
      </c>
      <c r="C3864" s="1">
        <v>3519907</v>
      </c>
      <c r="D3864" s="4">
        <v>22</v>
      </c>
      <c r="E3864" s="6">
        <v>22</v>
      </c>
      <c r="F3864" s="39">
        <v>351990722</v>
      </c>
      <c r="G3864" s="39">
        <v>0</v>
      </c>
      <c r="H3864" s="39">
        <v>6</v>
      </c>
      <c r="I3864" s="132">
        <v>3.6704999999999997E-3</v>
      </c>
      <c r="J3864" s="132">
        <v>0</v>
      </c>
      <c r="K3864" s="132">
        <v>3.6704999999999997E-3</v>
      </c>
      <c r="L3864" s="133">
        <v>0.13714393074581432</v>
      </c>
      <c r="M3864" s="132">
        <v>1.8110999999999999E-3</v>
      </c>
      <c r="N3864" s="132">
        <v>9.5830000000000004E-4</v>
      </c>
      <c r="O3864" s="132">
        <v>8.3339999999999998E-4</v>
      </c>
      <c r="P3864" s="132">
        <v>6.7699999999999992E-5</v>
      </c>
      <c r="Q3864" s="140">
        <v>2</v>
      </c>
      <c r="R3864" s="134">
        <v>0</v>
      </c>
      <c r="S3864" s="122">
        <f t="shared" si="120"/>
        <v>0</v>
      </c>
      <c r="T3864" s="122">
        <f t="shared" si="121"/>
        <v>100</v>
      </c>
    </row>
    <row r="3865" spans="1:20" x14ac:dyDescent="0.25">
      <c r="A3865" s="3">
        <v>2013</v>
      </c>
      <c r="B3865" s="2" t="s">
        <v>231</v>
      </c>
      <c r="C3865" s="1">
        <v>3519907</v>
      </c>
      <c r="D3865" s="4">
        <v>22</v>
      </c>
      <c r="E3865" s="6">
        <v>17</v>
      </c>
      <c r="F3865" s="39">
        <v>351990717</v>
      </c>
      <c r="G3865" s="39">
        <v>0</v>
      </c>
      <c r="H3865" s="39">
        <v>0</v>
      </c>
      <c r="I3865" s="132">
        <v>0</v>
      </c>
      <c r="J3865" s="132">
        <v>0</v>
      </c>
      <c r="K3865" s="132">
        <v>0</v>
      </c>
      <c r="L3865" s="133">
        <v>0</v>
      </c>
      <c r="M3865" s="132">
        <v>0</v>
      </c>
      <c r="N3865" s="132">
        <v>0</v>
      </c>
      <c r="O3865" s="132">
        <v>0</v>
      </c>
      <c r="P3865" s="132">
        <v>0</v>
      </c>
      <c r="Q3865" s="140">
        <v>0</v>
      </c>
      <c r="R3865" s="134">
        <v>0</v>
      </c>
      <c r="S3865" s="122">
        <f t="shared" si="120"/>
        <v>0</v>
      </c>
      <c r="T3865" s="122">
        <f t="shared" si="121"/>
        <v>0</v>
      </c>
    </row>
    <row r="3866" spans="1:20" x14ac:dyDescent="0.25">
      <c r="A3866" s="3">
        <v>2013</v>
      </c>
      <c r="B3866" s="2" t="s">
        <v>232</v>
      </c>
      <c r="C3866" s="1">
        <v>3520004</v>
      </c>
      <c r="D3866" s="4">
        <v>13</v>
      </c>
      <c r="E3866" s="6">
        <v>13</v>
      </c>
      <c r="F3866" s="39">
        <v>352000413</v>
      </c>
      <c r="G3866" s="39">
        <v>12</v>
      </c>
      <c r="H3866" s="39">
        <v>2</v>
      </c>
      <c r="I3866" s="132">
        <v>0.19437970000000004</v>
      </c>
      <c r="J3866" s="132">
        <v>0.19405560000000005</v>
      </c>
      <c r="K3866" s="132">
        <v>3.2409999999999996E-4</v>
      </c>
      <c r="L3866" s="133">
        <v>0</v>
      </c>
      <c r="M3866" s="132">
        <v>0</v>
      </c>
      <c r="N3866" s="132">
        <v>0</v>
      </c>
      <c r="O3866" s="132">
        <v>0.19350000000000006</v>
      </c>
      <c r="P3866" s="132">
        <v>8.7969999999999997E-4</v>
      </c>
      <c r="Q3866" s="140">
        <v>12</v>
      </c>
      <c r="R3866" s="134">
        <v>2</v>
      </c>
      <c r="S3866" s="122">
        <f t="shared" si="120"/>
        <v>85.714285714285708</v>
      </c>
      <c r="T3866" s="122">
        <f t="shared" si="121"/>
        <v>14.285714285714285</v>
      </c>
    </row>
    <row r="3867" spans="1:20" x14ac:dyDescent="0.25">
      <c r="A3867" s="3">
        <v>2013</v>
      </c>
      <c r="B3867" s="2" t="s">
        <v>232</v>
      </c>
      <c r="C3867" s="1">
        <v>3520004</v>
      </c>
      <c r="D3867" s="4">
        <v>13</v>
      </c>
      <c r="E3867" s="6">
        <v>10</v>
      </c>
      <c r="F3867" s="39">
        <v>352000410</v>
      </c>
      <c r="G3867" s="39">
        <v>0</v>
      </c>
      <c r="H3867" s="39">
        <v>0</v>
      </c>
      <c r="I3867" s="132">
        <v>0</v>
      </c>
      <c r="J3867" s="132">
        <v>0</v>
      </c>
      <c r="K3867" s="132">
        <v>0</v>
      </c>
      <c r="L3867" s="133">
        <v>0</v>
      </c>
      <c r="M3867" s="132">
        <v>0</v>
      </c>
      <c r="N3867" s="132">
        <v>0</v>
      </c>
      <c r="O3867" s="132">
        <v>0</v>
      </c>
      <c r="P3867" s="132">
        <v>0</v>
      </c>
      <c r="Q3867" s="140">
        <v>0</v>
      </c>
      <c r="R3867" s="134">
        <v>0</v>
      </c>
      <c r="S3867" s="122">
        <f t="shared" si="120"/>
        <v>0</v>
      </c>
      <c r="T3867" s="122">
        <f t="shared" si="121"/>
        <v>0</v>
      </c>
    </row>
    <row r="3868" spans="1:20" x14ac:dyDescent="0.25">
      <c r="A3868" s="3">
        <v>2013</v>
      </c>
      <c r="B3868" s="2" t="s">
        <v>233</v>
      </c>
      <c r="C3868" s="1">
        <v>3520103</v>
      </c>
      <c r="D3868" s="4">
        <v>8</v>
      </c>
      <c r="E3868" s="6">
        <v>8</v>
      </c>
      <c r="F3868" s="39">
        <v>35201038</v>
      </c>
      <c r="G3868" s="39">
        <v>4</v>
      </c>
      <c r="H3868" s="39">
        <v>29</v>
      </c>
      <c r="I3868" s="132">
        <v>0.12967779999999995</v>
      </c>
      <c r="J3868" s="132">
        <v>3.1164999999999999E-3</v>
      </c>
      <c r="K3868" s="132">
        <v>0.12656129999999996</v>
      </c>
      <c r="L3868" s="133">
        <v>0.63020231354642309</v>
      </c>
      <c r="M3868" s="132">
        <v>8.8368100000000005E-2</v>
      </c>
      <c r="N3868" s="132">
        <v>3.1200699999999994E-2</v>
      </c>
      <c r="O3868" s="132">
        <v>1.3889E-3</v>
      </c>
      <c r="P3868" s="132">
        <v>8.720099999999998E-3</v>
      </c>
      <c r="Q3868" s="140">
        <v>2</v>
      </c>
      <c r="R3868" s="134">
        <v>2</v>
      </c>
      <c r="S3868" s="122">
        <f t="shared" si="120"/>
        <v>12.121212121212121</v>
      </c>
      <c r="T3868" s="122">
        <f t="shared" si="121"/>
        <v>87.878787878787875</v>
      </c>
    </row>
    <row r="3869" spans="1:20" x14ac:dyDescent="0.25">
      <c r="A3869" s="3">
        <v>2013</v>
      </c>
      <c r="B3869" s="2" t="s">
        <v>234</v>
      </c>
      <c r="C3869" s="1">
        <v>3520202</v>
      </c>
      <c r="D3869" s="4">
        <v>2</v>
      </c>
      <c r="E3869" s="6">
        <v>2</v>
      </c>
      <c r="F3869" s="39">
        <v>35202022</v>
      </c>
      <c r="G3869" s="39">
        <v>21</v>
      </c>
      <c r="H3869" s="39">
        <v>8</v>
      </c>
      <c r="I3869" s="132">
        <v>0.18037880000000009</v>
      </c>
      <c r="J3869" s="132">
        <v>0.17591370000000009</v>
      </c>
      <c r="K3869" s="132">
        <v>4.4650999999999996E-3</v>
      </c>
      <c r="L3869" s="133">
        <v>0</v>
      </c>
      <c r="M3869" s="132">
        <v>2.5625000000000002E-2</v>
      </c>
      <c r="N3869" s="132">
        <v>1.4815E-3</v>
      </c>
      <c r="O3869" s="132">
        <v>0.14936660000000002</v>
      </c>
      <c r="P3869" s="132">
        <v>3.9056999999999998E-3</v>
      </c>
      <c r="Q3869" s="140">
        <v>28</v>
      </c>
      <c r="R3869" s="134">
        <v>25</v>
      </c>
      <c r="S3869" s="122">
        <f t="shared" si="120"/>
        <v>72.41379310344827</v>
      </c>
      <c r="T3869" s="122">
        <f t="shared" si="121"/>
        <v>27.586206896551722</v>
      </c>
    </row>
    <row r="3870" spans="1:20" x14ac:dyDescent="0.25">
      <c r="A3870" s="3">
        <v>2013</v>
      </c>
      <c r="B3870" s="2" t="s">
        <v>235</v>
      </c>
      <c r="C3870" s="1">
        <v>3520301</v>
      </c>
      <c r="D3870" s="4">
        <v>11</v>
      </c>
      <c r="E3870" s="6">
        <v>11</v>
      </c>
      <c r="F3870" s="39">
        <v>352030111</v>
      </c>
      <c r="G3870" s="39">
        <v>22</v>
      </c>
      <c r="H3870" s="39">
        <v>2</v>
      </c>
      <c r="I3870" s="132">
        <v>4.0558999999999991E-2</v>
      </c>
      <c r="J3870" s="132">
        <v>4.0084399999999992E-2</v>
      </c>
      <c r="K3870" s="132">
        <v>4.7459999999999999E-4</v>
      </c>
      <c r="L3870" s="133">
        <v>0.17827723744292237</v>
      </c>
      <c r="M3870" s="132">
        <v>0</v>
      </c>
      <c r="N3870" s="132">
        <v>2.3099999999999999E-5</v>
      </c>
      <c r="O3870" s="132">
        <v>3.9514099999999996E-2</v>
      </c>
      <c r="P3870" s="132">
        <v>1.0218E-3</v>
      </c>
      <c r="Q3870" s="140">
        <v>37</v>
      </c>
      <c r="R3870" s="134">
        <v>2</v>
      </c>
      <c r="S3870" s="122">
        <f t="shared" si="120"/>
        <v>91.666666666666657</v>
      </c>
      <c r="T3870" s="122">
        <f t="shared" si="121"/>
        <v>8.3333333333333321</v>
      </c>
    </row>
    <row r="3871" spans="1:20" x14ac:dyDescent="0.25">
      <c r="A3871" s="3">
        <v>2013</v>
      </c>
      <c r="B3871" s="2" t="s">
        <v>236</v>
      </c>
      <c r="C3871" s="1">
        <v>3520426</v>
      </c>
      <c r="D3871" s="4">
        <v>11</v>
      </c>
      <c r="E3871" s="6">
        <v>11</v>
      </c>
      <c r="F3871" s="39">
        <v>352042611</v>
      </c>
      <c r="G3871" s="39">
        <v>0</v>
      </c>
      <c r="H3871" s="39">
        <v>0</v>
      </c>
      <c r="I3871" s="132">
        <v>0</v>
      </c>
      <c r="J3871" s="132">
        <v>0</v>
      </c>
      <c r="K3871" s="132">
        <v>0</v>
      </c>
      <c r="L3871" s="133">
        <v>0</v>
      </c>
      <c r="M3871" s="132">
        <v>0</v>
      </c>
      <c r="N3871" s="132">
        <v>0</v>
      </c>
      <c r="O3871" s="132">
        <v>0</v>
      </c>
      <c r="P3871" s="132">
        <v>0</v>
      </c>
      <c r="Q3871" s="140">
        <v>0</v>
      </c>
      <c r="R3871" s="134">
        <v>11</v>
      </c>
      <c r="S3871" s="122">
        <f t="shared" si="120"/>
        <v>0</v>
      </c>
      <c r="T3871" s="122">
        <f t="shared" si="121"/>
        <v>0</v>
      </c>
    </row>
    <row r="3872" spans="1:20" x14ac:dyDescent="0.25">
      <c r="A3872" s="3">
        <v>2013</v>
      </c>
      <c r="B3872" s="2" t="s">
        <v>237</v>
      </c>
      <c r="C3872" s="1">
        <v>3520442</v>
      </c>
      <c r="D3872" s="4">
        <v>18</v>
      </c>
      <c r="E3872" s="6">
        <v>18</v>
      </c>
      <c r="F3872" s="39">
        <v>352044218</v>
      </c>
      <c r="G3872" s="39">
        <v>2</v>
      </c>
      <c r="H3872" s="39">
        <v>25</v>
      </c>
      <c r="I3872" s="132">
        <v>0.13333099999999998</v>
      </c>
      <c r="J3872" s="132">
        <v>1.7673600000000001E-2</v>
      </c>
      <c r="K3872" s="132">
        <v>0.11565739999999998</v>
      </c>
      <c r="L3872" s="133">
        <v>0.21582141045154743</v>
      </c>
      <c r="M3872" s="132">
        <v>0.11167819999999999</v>
      </c>
      <c r="N3872" s="132">
        <v>5.5600000000000003E-5</v>
      </c>
      <c r="O3872" s="132">
        <v>2.1319400000000002E-2</v>
      </c>
      <c r="P3872" s="132">
        <v>2.7779999999999998E-4</v>
      </c>
      <c r="Q3872" s="140">
        <v>5</v>
      </c>
      <c r="R3872" s="134">
        <v>0</v>
      </c>
      <c r="S3872" s="122">
        <f t="shared" si="120"/>
        <v>7.4074074074074066</v>
      </c>
      <c r="T3872" s="122">
        <f t="shared" si="121"/>
        <v>92.592592592592595</v>
      </c>
    </row>
    <row r="3873" spans="1:20" x14ac:dyDescent="0.25">
      <c r="A3873" s="3">
        <v>2013</v>
      </c>
      <c r="B3873" s="2" t="s">
        <v>237</v>
      </c>
      <c r="C3873" s="1">
        <v>3520442</v>
      </c>
      <c r="D3873" s="4">
        <v>18</v>
      </c>
      <c r="E3873" s="6">
        <v>19</v>
      </c>
      <c r="F3873" s="39">
        <v>352044219</v>
      </c>
      <c r="G3873" s="39">
        <v>0</v>
      </c>
      <c r="H3873" s="39">
        <v>1</v>
      </c>
      <c r="I3873" s="132">
        <v>8.3330000000000003E-4</v>
      </c>
      <c r="J3873" s="132">
        <v>0</v>
      </c>
      <c r="K3873" s="132">
        <v>8.3330000000000003E-4</v>
      </c>
      <c r="L3873" s="133">
        <v>0</v>
      </c>
      <c r="M3873" s="132">
        <v>8.3330000000000003E-4</v>
      </c>
      <c r="N3873" s="132">
        <v>0</v>
      </c>
      <c r="O3873" s="132">
        <v>0</v>
      </c>
      <c r="P3873" s="132">
        <v>0</v>
      </c>
      <c r="Q3873" s="140">
        <v>0</v>
      </c>
      <c r="R3873" s="134">
        <v>1</v>
      </c>
      <c r="S3873" s="122">
        <f t="shared" si="120"/>
        <v>0</v>
      </c>
      <c r="T3873" s="122">
        <f t="shared" si="121"/>
        <v>100</v>
      </c>
    </row>
    <row r="3874" spans="1:20" x14ac:dyDescent="0.25">
      <c r="A3874" s="3">
        <v>2013</v>
      </c>
      <c r="B3874" s="2" t="s">
        <v>238</v>
      </c>
      <c r="C3874" s="1">
        <v>3520400</v>
      </c>
      <c r="D3874" s="4">
        <v>3</v>
      </c>
      <c r="E3874" s="6">
        <v>3</v>
      </c>
      <c r="F3874" s="39">
        <v>35204003</v>
      </c>
      <c r="G3874" s="39">
        <v>25</v>
      </c>
      <c r="H3874" s="39">
        <v>3</v>
      </c>
      <c r="I3874" s="132">
        <v>0.1041604</v>
      </c>
      <c r="J3874" s="132">
        <v>0.1039916</v>
      </c>
      <c r="K3874" s="132">
        <v>1.6880000000000001E-4</v>
      </c>
      <c r="L3874" s="133">
        <v>0</v>
      </c>
      <c r="M3874" s="132">
        <v>9.7201300000000004E-2</v>
      </c>
      <c r="N3874" s="132">
        <v>4.6300000000000001E-5</v>
      </c>
      <c r="O3874" s="132">
        <v>6.9439999999999997E-4</v>
      </c>
      <c r="P3874" s="132">
        <v>6.2184000000000007E-3</v>
      </c>
      <c r="Q3874" s="140">
        <v>13</v>
      </c>
      <c r="R3874" s="134">
        <v>32</v>
      </c>
      <c r="S3874" s="122">
        <f t="shared" si="120"/>
        <v>89.285714285714292</v>
      </c>
      <c r="T3874" s="122">
        <f t="shared" si="121"/>
        <v>10.714285714285714</v>
      </c>
    </row>
    <row r="3875" spans="1:20" x14ac:dyDescent="0.25">
      <c r="A3875" s="3">
        <v>2013</v>
      </c>
      <c r="B3875" s="2" t="s">
        <v>239</v>
      </c>
      <c r="C3875" s="1">
        <v>3520509</v>
      </c>
      <c r="D3875" s="4">
        <v>5</v>
      </c>
      <c r="E3875" s="6">
        <v>5</v>
      </c>
      <c r="F3875" s="39">
        <v>35205095</v>
      </c>
      <c r="G3875" s="39">
        <v>25</v>
      </c>
      <c r="H3875" s="39">
        <v>329</v>
      </c>
      <c r="I3875" s="132">
        <v>0.59834520000000013</v>
      </c>
      <c r="J3875" s="132">
        <v>0.53033290000000022</v>
      </c>
      <c r="K3875" s="132">
        <v>6.8012299999999887E-2</v>
      </c>
      <c r="L3875" s="133">
        <v>0</v>
      </c>
      <c r="M3875" s="132">
        <v>0.49006260000000001</v>
      </c>
      <c r="N3875" s="132">
        <v>3.9570599999999991E-2</v>
      </c>
      <c r="O3875" s="132">
        <v>1.8488000000000001E-2</v>
      </c>
      <c r="P3875" s="132">
        <v>5.0223999999999894E-2</v>
      </c>
      <c r="Q3875" s="140">
        <v>68</v>
      </c>
      <c r="R3875" s="134">
        <v>84</v>
      </c>
      <c r="S3875" s="122">
        <f t="shared" si="120"/>
        <v>7.0621468926553677</v>
      </c>
      <c r="T3875" s="122">
        <f t="shared" si="121"/>
        <v>92.937853107344637</v>
      </c>
    </row>
    <row r="3876" spans="1:20" x14ac:dyDescent="0.25">
      <c r="A3876" s="3">
        <v>2013</v>
      </c>
      <c r="B3876" s="2" t="s">
        <v>239</v>
      </c>
      <c r="C3876" s="1">
        <v>3520509</v>
      </c>
      <c r="D3876" s="4">
        <v>5</v>
      </c>
      <c r="E3876" s="6">
        <v>10</v>
      </c>
      <c r="F3876" s="39">
        <v>352050910</v>
      </c>
      <c r="G3876" s="39">
        <v>0</v>
      </c>
      <c r="H3876" s="39">
        <v>0</v>
      </c>
      <c r="I3876" s="132">
        <v>0</v>
      </c>
      <c r="J3876" s="132">
        <v>0</v>
      </c>
      <c r="K3876" s="132">
        <v>0</v>
      </c>
      <c r="L3876" s="133">
        <v>0</v>
      </c>
      <c r="M3876" s="132">
        <v>0</v>
      </c>
      <c r="N3876" s="132">
        <v>0</v>
      </c>
      <c r="O3876" s="132">
        <v>0</v>
      </c>
      <c r="P3876" s="132">
        <v>0</v>
      </c>
      <c r="Q3876" s="140">
        <v>0</v>
      </c>
      <c r="R3876" s="134">
        <v>0</v>
      </c>
      <c r="S3876" s="122">
        <f t="shared" si="120"/>
        <v>0</v>
      </c>
      <c r="T3876" s="122">
        <f t="shared" si="121"/>
        <v>0</v>
      </c>
    </row>
    <row r="3877" spans="1:20" x14ac:dyDescent="0.25">
      <c r="A3877" s="3">
        <v>2013</v>
      </c>
      <c r="B3877" s="2" t="s">
        <v>240</v>
      </c>
      <c r="C3877" s="1">
        <v>3520608</v>
      </c>
      <c r="D3877" s="4">
        <v>21</v>
      </c>
      <c r="E3877" s="6">
        <v>21</v>
      </c>
      <c r="F3877" s="39">
        <v>352060821</v>
      </c>
      <c r="G3877" s="39">
        <v>2</v>
      </c>
      <c r="H3877" s="39">
        <v>1</v>
      </c>
      <c r="I3877" s="132">
        <v>6.1945999999999998E-3</v>
      </c>
      <c r="J3877" s="132">
        <v>6.1482999999999998E-3</v>
      </c>
      <c r="K3877" s="132">
        <v>4.6300000000000001E-5</v>
      </c>
      <c r="L3877" s="133">
        <v>0</v>
      </c>
      <c r="M3877" s="132">
        <v>0</v>
      </c>
      <c r="N3877" s="132">
        <v>0</v>
      </c>
      <c r="O3877" s="132">
        <v>6.1945999999999998E-3</v>
      </c>
      <c r="P3877" s="132">
        <v>0</v>
      </c>
      <c r="Q3877" s="140">
        <v>0</v>
      </c>
      <c r="R3877" s="134">
        <v>9</v>
      </c>
      <c r="S3877" s="122">
        <f t="shared" si="120"/>
        <v>66.666666666666657</v>
      </c>
      <c r="T3877" s="122">
        <f t="shared" si="121"/>
        <v>33.333333333333329</v>
      </c>
    </row>
    <row r="3878" spans="1:20" x14ac:dyDescent="0.25">
      <c r="A3878" s="3">
        <v>2013</v>
      </c>
      <c r="B3878" s="2" t="s">
        <v>240</v>
      </c>
      <c r="C3878" s="1">
        <v>3520608</v>
      </c>
      <c r="D3878" s="4">
        <v>21</v>
      </c>
      <c r="E3878" s="6">
        <v>22</v>
      </c>
      <c r="F3878" s="39">
        <v>352060822</v>
      </c>
      <c r="G3878" s="39">
        <v>0</v>
      </c>
      <c r="H3878" s="39">
        <v>0</v>
      </c>
      <c r="I3878" s="132">
        <v>0</v>
      </c>
      <c r="J3878" s="132">
        <v>0</v>
      </c>
      <c r="K3878" s="132">
        <v>0</v>
      </c>
      <c r="L3878" s="133">
        <v>0</v>
      </c>
      <c r="M3878" s="132">
        <v>0</v>
      </c>
      <c r="N3878" s="132">
        <v>0</v>
      </c>
      <c r="O3878" s="132">
        <v>0</v>
      </c>
      <c r="P3878" s="132">
        <v>0</v>
      </c>
      <c r="Q3878" s="140">
        <v>0</v>
      </c>
      <c r="R3878" s="134">
        <v>0</v>
      </c>
      <c r="S3878" s="122">
        <f t="shared" si="120"/>
        <v>0</v>
      </c>
      <c r="T3878" s="122">
        <f t="shared" si="121"/>
        <v>0</v>
      </c>
    </row>
    <row r="3879" spans="1:20" x14ac:dyDescent="0.25">
      <c r="A3879" s="3">
        <v>2013</v>
      </c>
      <c r="B3879" s="2" t="s">
        <v>241</v>
      </c>
      <c r="C3879" s="1">
        <v>3520707</v>
      </c>
      <c r="D3879" s="4">
        <v>15</v>
      </c>
      <c r="E3879" s="6">
        <v>15</v>
      </c>
      <c r="F3879" s="39">
        <v>352070715</v>
      </c>
      <c r="G3879" s="39">
        <v>1</v>
      </c>
      <c r="H3879" s="39">
        <v>2</v>
      </c>
      <c r="I3879" s="132">
        <v>3.2846000000000004E-3</v>
      </c>
      <c r="J3879" s="132">
        <v>2.9282000000000002E-3</v>
      </c>
      <c r="K3879" s="132">
        <v>3.5640000000000004E-4</v>
      </c>
      <c r="L3879" s="133">
        <v>0</v>
      </c>
      <c r="M3879" s="132">
        <v>0</v>
      </c>
      <c r="N3879" s="132">
        <v>0</v>
      </c>
      <c r="O3879" s="132">
        <v>2.9282000000000002E-3</v>
      </c>
      <c r="P3879" s="132">
        <v>3.5640000000000004E-4</v>
      </c>
      <c r="Q3879" s="140">
        <v>1</v>
      </c>
      <c r="R3879" s="134">
        <v>0</v>
      </c>
      <c r="S3879" s="122">
        <f t="shared" si="120"/>
        <v>33.333333333333329</v>
      </c>
      <c r="T3879" s="122">
        <f t="shared" si="121"/>
        <v>66.666666666666657</v>
      </c>
    </row>
    <row r="3880" spans="1:20" x14ac:dyDescent="0.25">
      <c r="A3880" s="3">
        <v>2013</v>
      </c>
      <c r="B3880" s="2" t="s">
        <v>242</v>
      </c>
      <c r="C3880" s="1">
        <v>3520806</v>
      </c>
      <c r="D3880" s="4">
        <v>21</v>
      </c>
      <c r="E3880" s="6">
        <v>21</v>
      </c>
      <c r="F3880" s="39">
        <v>352080621</v>
      </c>
      <c r="G3880" s="39">
        <v>2</v>
      </c>
      <c r="H3880" s="39">
        <v>2</v>
      </c>
      <c r="I3880" s="132">
        <v>7.043999999999999E-3</v>
      </c>
      <c r="J3880" s="132">
        <v>7.5000000000000002E-4</v>
      </c>
      <c r="K3880" s="132">
        <v>6.2939999999999992E-3</v>
      </c>
      <c r="L3880" s="133">
        <v>0</v>
      </c>
      <c r="M3880" s="132">
        <v>6.2939999999999992E-3</v>
      </c>
      <c r="N3880" s="132">
        <v>0</v>
      </c>
      <c r="O3880" s="132">
        <v>7.5000000000000002E-4</v>
      </c>
      <c r="P3880" s="132">
        <v>0</v>
      </c>
      <c r="Q3880" s="140">
        <v>0</v>
      </c>
      <c r="R3880" s="134">
        <v>0</v>
      </c>
      <c r="S3880" s="122">
        <f t="shared" si="120"/>
        <v>50</v>
      </c>
      <c r="T3880" s="122">
        <f t="shared" si="121"/>
        <v>50</v>
      </c>
    </row>
    <row r="3881" spans="1:20" x14ac:dyDescent="0.25">
      <c r="A3881" s="3">
        <v>2013</v>
      </c>
      <c r="B3881" s="2" t="s">
        <v>242</v>
      </c>
      <c r="C3881" s="1">
        <v>3520806</v>
      </c>
      <c r="D3881" s="4">
        <v>21</v>
      </c>
      <c r="E3881" s="6">
        <v>20</v>
      </c>
      <c r="F3881" s="39">
        <v>352080620</v>
      </c>
      <c r="G3881" s="39">
        <v>0</v>
      </c>
      <c r="H3881" s="39">
        <v>0</v>
      </c>
      <c r="I3881" s="132">
        <v>0</v>
      </c>
      <c r="J3881" s="132">
        <v>0</v>
      </c>
      <c r="K3881" s="132">
        <v>0</v>
      </c>
      <c r="L3881" s="133">
        <v>0</v>
      </c>
      <c r="M3881" s="132">
        <v>0</v>
      </c>
      <c r="N3881" s="132">
        <v>0</v>
      </c>
      <c r="O3881" s="132">
        <v>0</v>
      </c>
      <c r="P3881" s="132">
        <v>0</v>
      </c>
      <c r="Q3881" s="140">
        <v>0</v>
      </c>
      <c r="R3881" s="134">
        <v>0</v>
      </c>
      <c r="S3881" s="122">
        <f t="shared" si="120"/>
        <v>0</v>
      </c>
      <c r="T3881" s="122">
        <f t="shared" si="121"/>
        <v>0</v>
      </c>
    </row>
    <row r="3882" spans="1:20" x14ac:dyDescent="0.25">
      <c r="A3882" s="3">
        <v>2013</v>
      </c>
      <c r="B3882" s="2" t="s">
        <v>243</v>
      </c>
      <c r="C3882" s="1">
        <v>3520905</v>
      </c>
      <c r="D3882" s="4">
        <v>14</v>
      </c>
      <c r="E3882" s="6">
        <v>14</v>
      </c>
      <c r="F3882" s="39">
        <v>352090514</v>
      </c>
      <c r="G3882" s="39">
        <v>3</v>
      </c>
      <c r="H3882" s="39">
        <v>4</v>
      </c>
      <c r="I3882" s="132">
        <v>0.25147039999999998</v>
      </c>
      <c r="J3882" s="132">
        <v>0.2417483</v>
      </c>
      <c r="K3882" s="132">
        <v>9.7220999999999991E-3</v>
      </c>
      <c r="L3882" s="133">
        <v>0</v>
      </c>
      <c r="M3882" s="132">
        <v>3.2407E-3</v>
      </c>
      <c r="N3882" s="132">
        <v>3.4721999999999999E-3</v>
      </c>
      <c r="O3882" s="132">
        <v>9.6250000000000003E-4</v>
      </c>
      <c r="P3882" s="132">
        <v>0.24379500000000001</v>
      </c>
      <c r="Q3882" s="140">
        <v>3</v>
      </c>
      <c r="R3882" s="134">
        <v>1</v>
      </c>
      <c r="S3882" s="122">
        <f t="shared" si="120"/>
        <v>42.857142857142854</v>
      </c>
      <c r="T3882" s="122">
        <f t="shared" si="121"/>
        <v>57.142857142857139</v>
      </c>
    </row>
    <row r="3883" spans="1:20" x14ac:dyDescent="0.25">
      <c r="A3883" s="3">
        <v>2013</v>
      </c>
      <c r="B3883" s="2" t="s">
        <v>243</v>
      </c>
      <c r="C3883" s="1">
        <v>3520905</v>
      </c>
      <c r="D3883" s="4">
        <v>14</v>
      </c>
      <c r="E3883" s="6">
        <v>17</v>
      </c>
      <c r="F3883" s="39">
        <v>352090517</v>
      </c>
      <c r="G3883" s="39">
        <v>0</v>
      </c>
      <c r="H3883" s="39">
        <v>0</v>
      </c>
      <c r="I3883" s="132">
        <v>0</v>
      </c>
      <c r="J3883" s="132">
        <v>0</v>
      </c>
      <c r="K3883" s="132">
        <v>0</v>
      </c>
      <c r="L3883" s="133">
        <v>0</v>
      </c>
      <c r="M3883" s="132">
        <v>0</v>
      </c>
      <c r="N3883" s="132">
        <v>0</v>
      </c>
      <c r="O3883" s="132">
        <v>0</v>
      </c>
      <c r="P3883" s="132">
        <v>0</v>
      </c>
      <c r="Q3883" s="140">
        <v>0</v>
      </c>
      <c r="R3883" s="134">
        <v>0</v>
      </c>
      <c r="S3883" s="122">
        <f t="shared" si="120"/>
        <v>0</v>
      </c>
      <c r="T3883" s="122">
        <f t="shared" si="121"/>
        <v>0</v>
      </c>
    </row>
    <row r="3884" spans="1:20" x14ac:dyDescent="0.25">
      <c r="A3884" s="3">
        <v>2013</v>
      </c>
      <c r="B3884" s="2" t="s">
        <v>244</v>
      </c>
      <c r="C3884" s="1">
        <v>3521002</v>
      </c>
      <c r="D3884" s="4">
        <v>10</v>
      </c>
      <c r="E3884" s="6">
        <v>10</v>
      </c>
      <c r="F3884" s="39">
        <v>352100210</v>
      </c>
      <c r="G3884" s="39">
        <v>17</v>
      </c>
      <c r="H3884" s="39">
        <v>14</v>
      </c>
      <c r="I3884" s="132">
        <v>8.890590000000001E-2</v>
      </c>
      <c r="J3884" s="132">
        <v>6.948310000000002E-2</v>
      </c>
      <c r="K3884" s="132">
        <v>1.9422799999999997E-2</v>
      </c>
      <c r="L3884" s="133">
        <v>0</v>
      </c>
      <c r="M3884" s="132">
        <v>1.5594799999999999E-2</v>
      </c>
      <c r="N3884" s="132">
        <v>6.5477300000000002E-2</v>
      </c>
      <c r="O3884" s="132">
        <v>7.7295999999999988E-3</v>
      </c>
      <c r="P3884" s="132">
        <v>1.042E-4</v>
      </c>
      <c r="Q3884" s="140">
        <v>12</v>
      </c>
      <c r="R3884" s="134">
        <v>10</v>
      </c>
      <c r="S3884" s="122">
        <f t="shared" si="120"/>
        <v>54.838709677419352</v>
      </c>
      <c r="T3884" s="122">
        <f t="shared" si="121"/>
        <v>45.161290322580641</v>
      </c>
    </row>
    <row r="3885" spans="1:20" x14ac:dyDescent="0.25">
      <c r="A3885" s="3">
        <v>2013</v>
      </c>
      <c r="B3885" s="2" t="s">
        <v>245</v>
      </c>
      <c r="C3885" s="1">
        <v>3521101</v>
      </c>
      <c r="D3885" s="4">
        <v>5</v>
      </c>
      <c r="E3885" s="6">
        <v>5</v>
      </c>
      <c r="F3885" s="39">
        <v>35211015</v>
      </c>
      <c r="G3885" s="39">
        <v>9</v>
      </c>
      <c r="H3885" s="39">
        <v>14</v>
      </c>
      <c r="I3885" s="132">
        <v>3.06535E-2</v>
      </c>
      <c r="J3885" s="132">
        <v>1.41487E-2</v>
      </c>
      <c r="K3885" s="132">
        <v>1.65048E-2</v>
      </c>
      <c r="L3885" s="133">
        <v>0</v>
      </c>
      <c r="M3885" s="132">
        <v>1.7333399999999999E-2</v>
      </c>
      <c r="N3885" s="132">
        <v>5.1041000000000003E-3</v>
      </c>
      <c r="O3885" s="132">
        <v>4.4158000000000001E-3</v>
      </c>
      <c r="P3885" s="132">
        <v>3.8002000000000001E-3</v>
      </c>
      <c r="Q3885" s="140">
        <v>8</v>
      </c>
      <c r="R3885" s="134">
        <v>2</v>
      </c>
      <c r="S3885" s="122">
        <f t="shared" si="120"/>
        <v>39.130434782608695</v>
      </c>
      <c r="T3885" s="122">
        <f t="shared" si="121"/>
        <v>60.869565217391312</v>
      </c>
    </row>
    <row r="3886" spans="1:20" x14ac:dyDescent="0.25">
      <c r="A3886" s="3">
        <v>2013</v>
      </c>
      <c r="B3886" s="2" t="s">
        <v>246</v>
      </c>
      <c r="C3886" s="1">
        <v>3521150</v>
      </c>
      <c r="D3886" s="4">
        <v>15</v>
      </c>
      <c r="E3886" s="6">
        <v>15</v>
      </c>
      <c r="F3886" s="39">
        <v>352115015</v>
      </c>
      <c r="G3886" s="39">
        <v>5</v>
      </c>
      <c r="H3886" s="39">
        <v>14</v>
      </c>
      <c r="I3886" s="132">
        <v>3.4183699999999997E-2</v>
      </c>
      <c r="J3886" s="132">
        <v>7.9089E-3</v>
      </c>
      <c r="K3886" s="132">
        <v>2.6274799999999997E-2</v>
      </c>
      <c r="L3886" s="133">
        <v>0</v>
      </c>
      <c r="M3886" s="132">
        <v>2.3223299999999999E-2</v>
      </c>
      <c r="N3886" s="132">
        <v>1.672E-4</v>
      </c>
      <c r="O3886" s="132">
        <v>7.9089E-3</v>
      </c>
      <c r="P3886" s="132">
        <v>2.8842999999999998E-3</v>
      </c>
      <c r="Q3886" s="140">
        <v>6</v>
      </c>
      <c r="R3886" s="134">
        <v>0</v>
      </c>
      <c r="S3886" s="122">
        <f t="shared" si="120"/>
        <v>26.315789473684209</v>
      </c>
      <c r="T3886" s="122">
        <f t="shared" si="121"/>
        <v>73.68421052631578</v>
      </c>
    </row>
    <row r="3887" spans="1:20" x14ac:dyDescent="0.25">
      <c r="A3887" s="3">
        <v>2013</v>
      </c>
      <c r="B3887" s="2" t="s">
        <v>247</v>
      </c>
      <c r="C3887" s="1">
        <v>3521200</v>
      </c>
      <c r="D3887" s="4">
        <v>11</v>
      </c>
      <c r="E3887" s="6">
        <v>11</v>
      </c>
      <c r="F3887" s="39">
        <v>352120011</v>
      </c>
      <c r="G3887" s="39">
        <v>16</v>
      </c>
      <c r="H3887" s="39">
        <v>0</v>
      </c>
      <c r="I3887" s="132">
        <v>5.1902900000000002E-2</v>
      </c>
      <c r="J3887" s="132">
        <v>5.1902900000000002E-2</v>
      </c>
      <c r="K3887" s="132">
        <v>0</v>
      </c>
      <c r="L3887" s="133">
        <v>0</v>
      </c>
      <c r="M3887" s="132">
        <v>1.11454E-2</v>
      </c>
      <c r="N3887" s="132">
        <v>0</v>
      </c>
      <c r="O3887" s="132">
        <v>4.0524100000000007E-2</v>
      </c>
      <c r="P3887" s="132">
        <v>2.3339999999999998E-4</v>
      </c>
      <c r="Q3887" s="140">
        <v>8</v>
      </c>
      <c r="R3887" s="134">
        <v>12</v>
      </c>
      <c r="S3887" s="122">
        <f t="shared" si="120"/>
        <v>100</v>
      </c>
      <c r="T3887" s="122">
        <f t="shared" si="121"/>
        <v>0</v>
      </c>
    </row>
    <row r="3888" spans="1:20" x14ac:dyDescent="0.25">
      <c r="A3888" s="3">
        <v>2013</v>
      </c>
      <c r="B3888" s="2" t="s">
        <v>248</v>
      </c>
      <c r="C3888" s="1">
        <v>3521309</v>
      </c>
      <c r="D3888" s="4">
        <v>8</v>
      </c>
      <c r="E3888" s="6">
        <v>8</v>
      </c>
      <c r="F3888" s="39">
        <v>35213098</v>
      </c>
      <c r="G3888" s="39">
        <v>12</v>
      </c>
      <c r="H3888" s="39">
        <v>10</v>
      </c>
      <c r="I3888" s="132">
        <v>0.27088729999999994</v>
      </c>
      <c r="J3888" s="132">
        <v>0.23870719999999995</v>
      </c>
      <c r="K3888" s="132">
        <v>3.2180100000000003E-2</v>
      </c>
      <c r="L3888" s="133">
        <v>7.3059360730593605E-3</v>
      </c>
      <c r="M3888" s="132">
        <v>4.3657400000000006E-2</v>
      </c>
      <c r="N3888" s="132">
        <v>7.0794000000000004E-3</v>
      </c>
      <c r="O3888" s="132">
        <v>0.21995719999999996</v>
      </c>
      <c r="P3888" s="132">
        <v>1.9329999999999998E-4</v>
      </c>
      <c r="Q3888" s="140">
        <v>12</v>
      </c>
      <c r="R3888" s="134">
        <v>1</v>
      </c>
      <c r="S3888" s="122">
        <f t="shared" si="120"/>
        <v>54.54545454545454</v>
      </c>
      <c r="T3888" s="122">
        <f t="shared" si="121"/>
        <v>45.454545454545453</v>
      </c>
    </row>
    <row r="3889" spans="1:20" x14ac:dyDescent="0.25">
      <c r="A3889" s="3">
        <v>2013</v>
      </c>
      <c r="B3889" s="2" t="s">
        <v>248</v>
      </c>
      <c r="C3889" s="1">
        <v>3521309</v>
      </c>
      <c r="D3889" s="4">
        <v>8</v>
      </c>
      <c r="E3889" s="6">
        <v>12</v>
      </c>
      <c r="F3889" s="39">
        <v>352130912</v>
      </c>
      <c r="G3889" s="39">
        <v>0</v>
      </c>
      <c r="H3889" s="39">
        <v>0</v>
      </c>
      <c r="I3889" s="132">
        <v>0</v>
      </c>
      <c r="J3889" s="132">
        <v>0</v>
      </c>
      <c r="K3889" s="132">
        <v>0</v>
      </c>
      <c r="L3889" s="133">
        <v>0</v>
      </c>
      <c r="M3889" s="132">
        <v>0</v>
      </c>
      <c r="N3889" s="132">
        <v>0</v>
      </c>
      <c r="O3889" s="132">
        <v>0</v>
      </c>
      <c r="P3889" s="132">
        <v>0</v>
      </c>
      <c r="Q3889" s="140">
        <v>0</v>
      </c>
      <c r="R3889" s="134">
        <v>0</v>
      </c>
      <c r="S3889" s="122">
        <f t="shared" si="120"/>
        <v>0</v>
      </c>
      <c r="T3889" s="122">
        <f t="shared" si="121"/>
        <v>0</v>
      </c>
    </row>
    <row r="3890" spans="1:20" x14ac:dyDescent="0.25">
      <c r="A3890" s="3">
        <v>2013</v>
      </c>
      <c r="B3890" s="2" t="s">
        <v>249</v>
      </c>
      <c r="C3890" s="1">
        <v>3521408</v>
      </c>
      <c r="D3890" s="4">
        <v>5</v>
      </c>
      <c r="E3890" s="6">
        <v>5</v>
      </c>
      <c r="F3890" s="39">
        <v>35214085</v>
      </c>
      <c r="G3890" s="39">
        <v>12</v>
      </c>
      <c r="H3890" s="39">
        <v>6</v>
      </c>
      <c r="I3890" s="132">
        <v>0.38558219999999999</v>
      </c>
      <c r="J3890" s="132">
        <v>0.3824514</v>
      </c>
      <c r="K3890" s="132">
        <v>3.1308000000000004E-3</v>
      </c>
      <c r="L3890" s="133">
        <v>0</v>
      </c>
      <c r="M3890" s="132">
        <v>9.9638900000000002E-2</v>
      </c>
      <c r="N3890" s="132">
        <v>0.22789809999999999</v>
      </c>
      <c r="O3890" s="132">
        <v>5.5555599999999997E-2</v>
      </c>
      <c r="P3890" s="132">
        <v>2.4896000000000002E-3</v>
      </c>
      <c r="Q3890" s="140">
        <v>9</v>
      </c>
      <c r="R3890" s="134">
        <v>4</v>
      </c>
      <c r="S3890" s="122">
        <f t="shared" si="120"/>
        <v>66.666666666666657</v>
      </c>
      <c r="T3890" s="122">
        <f t="shared" si="121"/>
        <v>33.333333333333329</v>
      </c>
    </row>
    <row r="3891" spans="1:20" x14ac:dyDescent="0.25">
      <c r="A3891" s="3">
        <v>2013</v>
      </c>
      <c r="B3891" s="2" t="s">
        <v>250</v>
      </c>
      <c r="C3891" s="1">
        <v>3521507</v>
      </c>
      <c r="D3891" s="4">
        <v>16</v>
      </c>
      <c r="E3891" s="6">
        <v>16</v>
      </c>
      <c r="F3891" s="39">
        <v>352150716</v>
      </c>
      <c r="G3891" s="39">
        <v>10</v>
      </c>
      <c r="H3891" s="39">
        <v>26</v>
      </c>
      <c r="I3891" s="132">
        <v>0.20730259999999998</v>
      </c>
      <c r="J3891" s="132">
        <v>0.10182479999999998</v>
      </c>
      <c r="K3891" s="132">
        <v>0.1054778</v>
      </c>
      <c r="L3891" s="133">
        <v>0</v>
      </c>
      <c r="M3891" s="132">
        <v>1.5043999999999998E-2</v>
      </c>
      <c r="N3891" s="132">
        <v>0</v>
      </c>
      <c r="O3891" s="132">
        <v>0.19059799999999996</v>
      </c>
      <c r="P3891" s="132">
        <v>1.6605999999999997E-3</v>
      </c>
      <c r="Q3891" s="140">
        <v>4</v>
      </c>
      <c r="R3891" s="134">
        <v>0</v>
      </c>
      <c r="S3891" s="122">
        <f t="shared" si="120"/>
        <v>27.777777777777779</v>
      </c>
      <c r="T3891" s="122">
        <f t="shared" si="121"/>
        <v>72.222222222222214</v>
      </c>
    </row>
    <row r="3892" spans="1:20" x14ac:dyDescent="0.25">
      <c r="A3892" s="3">
        <v>2013</v>
      </c>
      <c r="B3892" s="2" t="s">
        <v>251</v>
      </c>
      <c r="C3892" s="1">
        <v>3521606</v>
      </c>
      <c r="D3892" s="4">
        <v>21</v>
      </c>
      <c r="E3892" s="6">
        <v>21</v>
      </c>
      <c r="F3892" s="39">
        <v>352160621</v>
      </c>
      <c r="G3892" s="39">
        <v>0</v>
      </c>
      <c r="H3892" s="39">
        <v>8</v>
      </c>
      <c r="I3892" s="132">
        <v>3.2177E-3</v>
      </c>
      <c r="J3892" s="132">
        <v>0</v>
      </c>
      <c r="K3892" s="132">
        <v>3.2177E-3</v>
      </c>
      <c r="L3892" s="133">
        <v>0</v>
      </c>
      <c r="M3892" s="132">
        <v>0</v>
      </c>
      <c r="N3892" s="132">
        <v>0</v>
      </c>
      <c r="O3892" s="132">
        <v>2.3148000000000001E-3</v>
      </c>
      <c r="P3892" s="132">
        <v>9.029000000000001E-4</v>
      </c>
      <c r="Q3892" s="140">
        <v>0</v>
      </c>
      <c r="R3892" s="134">
        <v>1</v>
      </c>
      <c r="S3892" s="122">
        <f t="shared" si="120"/>
        <v>0</v>
      </c>
      <c r="T3892" s="122">
        <f t="shared" si="121"/>
        <v>100</v>
      </c>
    </row>
    <row r="3893" spans="1:20" x14ac:dyDescent="0.25">
      <c r="A3893" s="3">
        <v>2013</v>
      </c>
      <c r="B3893" s="2" t="s">
        <v>251</v>
      </c>
      <c r="C3893" s="1">
        <v>3521606</v>
      </c>
      <c r="D3893" s="4">
        <v>21</v>
      </c>
      <c r="E3893" s="6">
        <v>20</v>
      </c>
      <c r="F3893" s="39">
        <v>352160620</v>
      </c>
      <c r="G3893" s="39">
        <v>1</v>
      </c>
      <c r="H3893" s="39">
        <v>5</v>
      </c>
      <c r="I3893" s="132">
        <v>1.3858800000000001E-2</v>
      </c>
      <c r="J3893" s="132">
        <v>1.1944400000000001E-2</v>
      </c>
      <c r="K3893" s="132">
        <v>1.9143999999999999E-3</v>
      </c>
      <c r="L3893" s="133">
        <v>0</v>
      </c>
      <c r="M3893" s="132">
        <v>0</v>
      </c>
      <c r="N3893" s="132">
        <v>0</v>
      </c>
      <c r="O3893" s="132">
        <v>1.3518500000000003E-2</v>
      </c>
      <c r="P3893" s="132">
        <v>3.4029999999999998E-4</v>
      </c>
      <c r="Q3893" s="140">
        <v>0</v>
      </c>
      <c r="R3893" s="134">
        <v>0</v>
      </c>
      <c r="S3893" s="122">
        <f t="shared" si="120"/>
        <v>16.666666666666664</v>
      </c>
      <c r="T3893" s="122">
        <f t="shared" si="121"/>
        <v>83.333333333333343</v>
      </c>
    </row>
    <row r="3894" spans="1:20" x14ac:dyDescent="0.25">
      <c r="A3894" s="3">
        <v>2013</v>
      </c>
      <c r="B3894" s="2" t="s">
        <v>252</v>
      </c>
      <c r="C3894" s="1">
        <v>3521705</v>
      </c>
      <c r="D3894" s="4">
        <v>14</v>
      </c>
      <c r="E3894" s="6">
        <v>14</v>
      </c>
      <c r="F3894" s="39">
        <v>352170514</v>
      </c>
      <c r="G3894" s="39">
        <v>53</v>
      </c>
      <c r="H3894" s="39">
        <v>9</v>
      </c>
      <c r="I3894" s="132">
        <v>0.44027659999999991</v>
      </c>
      <c r="J3894" s="132">
        <v>0.43646139999999989</v>
      </c>
      <c r="K3894" s="132">
        <v>3.8151999999999999E-3</v>
      </c>
      <c r="L3894" s="133">
        <v>0</v>
      </c>
      <c r="M3894" s="132">
        <v>3.3546299999999994E-2</v>
      </c>
      <c r="N3894" s="132">
        <v>2.8614000000000001E-3</v>
      </c>
      <c r="O3894" s="132">
        <v>0.39730219999999994</v>
      </c>
      <c r="P3894" s="132">
        <v>6.5666999999999991E-3</v>
      </c>
      <c r="Q3894" s="140">
        <v>25</v>
      </c>
      <c r="R3894" s="134">
        <v>6</v>
      </c>
      <c r="S3894" s="122">
        <f t="shared" si="120"/>
        <v>85.483870967741936</v>
      </c>
      <c r="T3894" s="122">
        <f t="shared" si="121"/>
        <v>14.516129032258066</v>
      </c>
    </row>
    <row r="3895" spans="1:20" x14ac:dyDescent="0.25">
      <c r="A3895" s="3">
        <v>2013</v>
      </c>
      <c r="B3895" s="2" t="s">
        <v>253</v>
      </c>
      <c r="C3895" s="1">
        <v>3521804</v>
      </c>
      <c r="D3895" s="4">
        <v>14</v>
      </c>
      <c r="E3895" s="6">
        <v>14</v>
      </c>
      <c r="F3895" s="39">
        <v>352180414</v>
      </c>
      <c r="G3895" s="39">
        <v>144</v>
      </c>
      <c r="H3895" s="39">
        <v>21</v>
      </c>
      <c r="I3895" s="132">
        <v>1.4679551999999998</v>
      </c>
      <c r="J3895" s="132">
        <v>1.4610025999999998</v>
      </c>
      <c r="K3895" s="132">
        <v>6.9525999999999989E-3</v>
      </c>
      <c r="L3895" s="133">
        <v>0.20780078640284119</v>
      </c>
      <c r="M3895" s="132">
        <v>0</v>
      </c>
      <c r="N3895" s="132">
        <v>0.34114389999999994</v>
      </c>
      <c r="O3895" s="132">
        <v>1.1210929999999999</v>
      </c>
      <c r="P3895" s="132">
        <v>5.7182999999999991E-3</v>
      </c>
      <c r="Q3895" s="140">
        <v>83</v>
      </c>
      <c r="R3895" s="134">
        <v>5</v>
      </c>
      <c r="S3895" s="122">
        <f t="shared" si="120"/>
        <v>87.272727272727266</v>
      </c>
      <c r="T3895" s="122">
        <f t="shared" si="121"/>
        <v>12.727272727272727</v>
      </c>
    </row>
    <row r="3896" spans="1:20" x14ac:dyDescent="0.25">
      <c r="A3896" s="3">
        <v>2013</v>
      </c>
      <c r="B3896" s="2" t="s">
        <v>254</v>
      </c>
      <c r="C3896" s="1">
        <v>3521903</v>
      </c>
      <c r="D3896" s="4">
        <v>16</v>
      </c>
      <c r="E3896" s="6">
        <v>16</v>
      </c>
      <c r="F3896" s="39">
        <v>352190316</v>
      </c>
      <c r="G3896" s="39">
        <v>23</v>
      </c>
      <c r="H3896" s="39">
        <v>56</v>
      </c>
      <c r="I3896" s="132">
        <v>0.83722279999999971</v>
      </c>
      <c r="J3896" s="132">
        <v>0.74335269999999976</v>
      </c>
      <c r="K3896" s="132">
        <v>9.387009999999997E-2</v>
      </c>
      <c r="L3896" s="133">
        <v>0</v>
      </c>
      <c r="M3896" s="132">
        <v>0</v>
      </c>
      <c r="N3896" s="132">
        <v>5.7082999999999995E-3</v>
      </c>
      <c r="O3896" s="132">
        <v>0.82112789999999969</v>
      </c>
      <c r="P3896" s="132">
        <v>1.0386600000000011E-2</v>
      </c>
      <c r="Q3896" s="140">
        <v>9</v>
      </c>
      <c r="R3896" s="134">
        <v>1</v>
      </c>
      <c r="S3896" s="122">
        <f t="shared" si="120"/>
        <v>29.11392405063291</v>
      </c>
      <c r="T3896" s="122">
        <f t="shared" si="121"/>
        <v>70.886075949367083</v>
      </c>
    </row>
    <row r="3897" spans="1:20" x14ac:dyDescent="0.25">
      <c r="A3897" s="3">
        <v>2013</v>
      </c>
      <c r="B3897" s="2" t="s">
        <v>255</v>
      </c>
      <c r="C3897" s="1">
        <v>3522000</v>
      </c>
      <c r="D3897" s="4">
        <v>13</v>
      </c>
      <c r="E3897" s="6">
        <v>13</v>
      </c>
      <c r="F3897" s="39">
        <v>352200013</v>
      </c>
      <c r="G3897" s="39">
        <v>9</v>
      </c>
      <c r="H3897" s="39">
        <v>15</v>
      </c>
      <c r="I3897" s="132">
        <v>0.20219419999999999</v>
      </c>
      <c r="J3897" s="132">
        <v>8.9937900000000001E-2</v>
      </c>
      <c r="K3897" s="132">
        <v>0.1122563</v>
      </c>
      <c r="L3897" s="133">
        <v>0</v>
      </c>
      <c r="M3897" s="132">
        <v>0</v>
      </c>
      <c r="N3897" s="132">
        <v>2.7930000000000001E-4</v>
      </c>
      <c r="O3897" s="132">
        <v>0.19445179999999998</v>
      </c>
      <c r="P3897" s="132">
        <v>7.4630999999999994E-3</v>
      </c>
      <c r="Q3897" s="140">
        <v>4</v>
      </c>
      <c r="R3897" s="134">
        <v>1</v>
      </c>
      <c r="S3897" s="122">
        <f t="shared" si="120"/>
        <v>37.5</v>
      </c>
      <c r="T3897" s="122">
        <f t="shared" si="121"/>
        <v>62.5</v>
      </c>
    </row>
    <row r="3898" spans="1:20" x14ac:dyDescent="0.25">
      <c r="A3898" s="3">
        <v>2013</v>
      </c>
      <c r="B3898" s="2" t="s">
        <v>256</v>
      </c>
      <c r="C3898" s="1">
        <v>3522109</v>
      </c>
      <c r="D3898" s="4">
        <v>7</v>
      </c>
      <c r="E3898" s="6">
        <v>7</v>
      </c>
      <c r="F3898" s="39">
        <v>35221097</v>
      </c>
      <c r="G3898" s="39">
        <v>11</v>
      </c>
      <c r="H3898" s="39">
        <v>5</v>
      </c>
      <c r="I3898" s="132">
        <v>1.6639485000000003</v>
      </c>
      <c r="J3898" s="132">
        <v>1.6628605000000003</v>
      </c>
      <c r="K3898" s="132">
        <v>1.088E-3</v>
      </c>
      <c r="L3898" s="133">
        <v>0</v>
      </c>
      <c r="M3898" s="132">
        <v>1.6599999000000003</v>
      </c>
      <c r="N3898" s="132">
        <v>0</v>
      </c>
      <c r="O3898" s="132">
        <v>2.8259000000000001E-3</v>
      </c>
      <c r="P3898" s="132">
        <v>1.1226999999999999E-3</v>
      </c>
      <c r="Q3898" s="140">
        <v>8</v>
      </c>
      <c r="R3898" s="134">
        <v>22</v>
      </c>
      <c r="S3898" s="122">
        <f t="shared" si="120"/>
        <v>68.75</v>
      </c>
      <c r="T3898" s="122">
        <f t="shared" si="121"/>
        <v>31.25</v>
      </c>
    </row>
    <row r="3899" spans="1:20" x14ac:dyDescent="0.25">
      <c r="A3899" s="3">
        <v>2013</v>
      </c>
      <c r="B3899" s="2" t="s">
        <v>257</v>
      </c>
      <c r="C3899" s="1">
        <v>3522158</v>
      </c>
      <c r="D3899" s="4">
        <v>11</v>
      </c>
      <c r="E3899" s="6">
        <v>11</v>
      </c>
      <c r="F3899" s="39">
        <v>352215811</v>
      </c>
      <c r="G3899" s="39">
        <v>5</v>
      </c>
      <c r="H3899" s="39">
        <v>0</v>
      </c>
      <c r="I3899" s="132">
        <v>1.0474500000000001E-2</v>
      </c>
      <c r="J3899" s="132">
        <v>1.0474500000000001E-2</v>
      </c>
      <c r="K3899" s="132">
        <v>0</v>
      </c>
      <c r="L3899" s="133">
        <v>0</v>
      </c>
      <c r="M3899" s="132">
        <v>3.8888999999999998E-3</v>
      </c>
      <c r="N3899" s="132">
        <v>6.4815000000000003E-3</v>
      </c>
      <c r="O3899" s="132">
        <v>1.0410000000000001E-4</v>
      </c>
      <c r="P3899" s="132">
        <v>0</v>
      </c>
      <c r="Q3899" s="140">
        <v>1</v>
      </c>
      <c r="R3899" s="134">
        <v>5</v>
      </c>
      <c r="S3899" s="122">
        <f t="shared" si="120"/>
        <v>100</v>
      </c>
      <c r="T3899" s="122">
        <f t="shared" si="121"/>
        <v>0</v>
      </c>
    </row>
    <row r="3900" spans="1:20" x14ac:dyDescent="0.25">
      <c r="A3900" s="3">
        <v>2013</v>
      </c>
      <c r="B3900" s="2" t="s">
        <v>258</v>
      </c>
      <c r="C3900" s="1">
        <v>3522208</v>
      </c>
      <c r="D3900" s="4">
        <v>6</v>
      </c>
      <c r="E3900" s="6">
        <v>6</v>
      </c>
      <c r="F3900" s="39">
        <v>35222086</v>
      </c>
      <c r="G3900" s="39">
        <v>6</v>
      </c>
      <c r="H3900" s="39">
        <v>48</v>
      </c>
      <c r="I3900" s="132">
        <v>5.3842600000000004E-2</v>
      </c>
      <c r="J3900" s="132">
        <v>1.1124199999999999E-2</v>
      </c>
      <c r="K3900" s="132">
        <v>4.2718400000000004E-2</v>
      </c>
      <c r="L3900" s="133">
        <v>0</v>
      </c>
      <c r="M3900" s="132">
        <v>1.9057899999999999E-2</v>
      </c>
      <c r="N3900" s="132">
        <v>1.6312699999999996E-2</v>
      </c>
      <c r="O3900" s="132">
        <v>1.4433E-3</v>
      </c>
      <c r="P3900" s="132">
        <v>1.7028700000000001E-2</v>
      </c>
      <c r="Q3900" s="140">
        <v>9</v>
      </c>
      <c r="R3900" s="134">
        <v>41</v>
      </c>
      <c r="S3900" s="122">
        <f t="shared" si="120"/>
        <v>11.111111111111111</v>
      </c>
      <c r="T3900" s="122">
        <f t="shared" si="121"/>
        <v>88.888888888888886</v>
      </c>
    </row>
    <row r="3901" spans="1:20" x14ac:dyDescent="0.25">
      <c r="A3901" s="3">
        <v>2013</v>
      </c>
      <c r="B3901" s="2" t="s">
        <v>258</v>
      </c>
      <c r="C3901" s="1">
        <v>3522208</v>
      </c>
      <c r="D3901" s="4">
        <v>6</v>
      </c>
      <c r="E3901" s="6">
        <v>11</v>
      </c>
      <c r="F3901" s="39">
        <v>352220811</v>
      </c>
      <c r="G3901" s="39">
        <v>0</v>
      </c>
      <c r="H3901" s="39">
        <v>0</v>
      </c>
      <c r="I3901" s="132">
        <v>0</v>
      </c>
      <c r="J3901" s="132">
        <v>0</v>
      </c>
      <c r="K3901" s="132">
        <v>0</v>
      </c>
      <c r="L3901" s="133">
        <v>0</v>
      </c>
      <c r="M3901" s="132">
        <v>0</v>
      </c>
      <c r="N3901" s="132">
        <v>0</v>
      </c>
      <c r="O3901" s="132">
        <v>0</v>
      </c>
      <c r="P3901" s="132">
        <v>0</v>
      </c>
      <c r="Q3901" s="140">
        <v>0</v>
      </c>
      <c r="R3901" s="134">
        <v>0</v>
      </c>
      <c r="S3901" s="122">
        <f t="shared" si="120"/>
        <v>0</v>
      </c>
      <c r="T3901" s="122">
        <f t="shared" si="121"/>
        <v>0</v>
      </c>
    </row>
    <row r="3902" spans="1:20" x14ac:dyDescent="0.25">
      <c r="A3902" s="3">
        <v>2013</v>
      </c>
      <c r="B3902" s="2" t="s">
        <v>259</v>
      </c>
      <c r="C3902" s="1">
        <v>3522307</v>
      </c>
      <c r="D3902" s="4">
        <v>14</v>
      </c>
      <c r="E3902" s="6">
        <v>14</v>
      </c>
      <c r="F3902" s="39">
        <v>352230714</v>
      </c>
      <c r="G3902" s="39">
        <v>71</v>
      </c>
      <c r="H3902" s="39">
        <v>68</v>
      </c>
      <c r="I3902" s="132">
        <v>1.0933350000000002</v>
      </c>
      <c r="J3902" s="132">
        <v>0.99771160000000025</v>
      </c>
      <c r="K3902" s="132">
        <v>9.5623399999999997E-2</v>
      </c>
      <c r="L3902" s="133">
        <v>0</v>
      </c>
      <c r="M3902" s="132">
        <v>3.5567000000000003E-3</v>
      </c>
      <c r="N3902" s="132">
        <v>0.13746659999999997</v>
      </c>
      <c r="O3902" s="132">
        <v>0.93278790000000011</v>
      </c>
      <c r="P3902" s="132">
        <v>1.9523800000000001E-2</v>
      </c>
      <c r="Q3902" s="140">
        <v>79</v>
      </c>
      <c r="R3902" s="134">
        <v>38</v>
      </c>
      <c r="S3902" s="122">
        <f t="shared" si="120"/>
        <v>51.079136690647488</v>
      </c>
      <c r="T3902" s="122">
        <f t="shared" si="121"/>
        <v>48.920863309352519</v>
      </c>
    </row>
    <row r="3903" spans="1:20" x14ac:dyDescent="0.25">
      <c r="A3903" s="3">
        <v>2013</v>
      </c>
      <c r="B3903" s="2" t="s">
        <v>259</v>
      </c>
      <c r="C3903" s="1">
        <v>3522307</v>
      </c>
      <c r="D3903" s="4">
        <v>14</v>
      </c>
      <c r="E3903" s="6">
        <v>10</v>
      </c>
      <c r="F3903" s="39">
        <v>352230710</v>
      </c>
      <c r="G3903" s="39">
        <v>1</v>
      </c>
      <c r="H3903" s="39">
        <v>3</v>
      </c>
      <c r="I3903" s="132">
        <v>4.5195999999999995E-3</v>
      </c>
      <c r="J3903" s="132">
        <v>4.1666999999999997E-3</v>
      </c>
      <c r="K3903" s="132">
        <v>3.5289999999999996E-4</v>
      </c>
      <c r="L3903" s="133">
        <v>0</v>
      </c>
      <c r="M3903" s="132">
        <v>0</v>
      </c>
      <c r="N3903" s="132">
        <v>0</v>
      </c>
      <c r="O3903" s="132">
        <v>4.1666999999999997E-3</v>
      </c>
      <c r="P3903" s="132">
        <v>3.5289999999999996E-4</v>
      </c>
      <c r="Q3903" s="140">
        <v>1</v>
      </c>
      <c r="R3903" s="134">
        <v>0</v>
      </c>
      <c r="S3903" s="122">
        <f t="shared" si="120"/>
        <v>25</v>
      </c>
      <c r="T3903" s="122">
        <f t="shared" si="121"/>
        <v>75</v>
      </c>
    </row>
    <row r="3904" spans="1:20" x14ac:dyDescent="0.25">
      <c r="A3904" s="3">
        <v>2013</v>
      </c>
      <c r="B3904" s="2" t="s">
        <v>260</v>
      </c>
      <c r="C3904" s="1">
        <v>3522406</v>
      </c>
      <c r="D3904" s="4">
        <v>14</v>
      </c>
      <c r="E3904" s="6">
        <v>14</v>
      </c>
      <c r="F3904" s="39">
        <v>352240614</v>
      </c>
      <c r="G3904" s="39">
        <v>106</v>
      </c>
      <c r="H3904" s="39">
        <v>24</v>
      </c>
      <c r="I3904" s="132">
        <v>1.3784523000000004</v>
      </c>
      <c r="J3904" s="132">
        <v>1.3577951000000004</v>
      </c>
      <c r="K3904" s="132">
        <v>2.0657199999999997E-2</v>
      </c>
      <c r="L3904" s="133">
        <v>0</v>
      </c>
      <c r="M3904" s="132">
        <v>0.42705100000000001</v>
      </c>
      <c r="N3904" s="132">
        <v>0.19451479999999996</v>
      </c>
      <c r="O3904" s="132">
        <v>0.74963890000000022</v>
      </c>
      <c r="P3904" s="132">
        <v>7.2475999999999999E-3</v>
      </c>
      <c r="Q3904" s="140">
        <v>53</v>
      </c>
      <c r="R3904" s="134">
        <v>2</v>
      </c>
      <c r="S3904" s="122">
        <f t="shared" si="120"/>
        <v>81.538461538461533</v>
      </c>
      <c r="T3904" s="122">
        <f t="shared" si="121"/>
        <v>18.461538461538463</v>
      </c>
    </row>
    <row r="3905" spans="1:20" x14ac:dyDescent="0.25">
      <c r="A3905" s="3">
        <v>2013</v>
      </c>
      <c r="B3905" s="2" t="s">
        <v>261</v>
      </c>
      <c r="C3905" s="1">
        <v>3522505</v>
      </c>
      <c r="D3905" s="4">
        <v>6</v>
      </c>
      <c r="E3905" s="6">
        <v>6</v>
      </c>
      <c r="F3905" s="39">
        <v>35225056</v>
      </c>
      <c r="G3905" s="39">
        <v>6</v>
      </c>
      <c r="H3905" s="39">
        <v>61</v>
      </c>
      <c r="I3905" s="132">
        <v>9.2671500000000018E-2</v>
      </c>
      <c r="J3905" s="132">
        <v>6.2231000000000002E-2</v>
      </c>
      <c r="K3905" s="132">
        <v>3.0440500000000016E-2</v>
      </c>
      <c r="L3905" s="133">
        <v>0</v>
      </c>
      <c r="M3905" s="132">
        <v>1.11111E-2</v>
      </c>
      <c r="N3905" s="132">
        <v>5.501260000000003E-2</v>
      </c>
      <c r="O3905" s="132">
        <v>5.7870000000000003E-4</v>
      </c>
      <c r="P3905" s="132">
        <v>2.5969100000000012E-2</v>
      </c>
      <c r="Q3905" s="140">
        <v>10</v>
      </c>
      <c r="R3905" s="134">
        <v>63</v>
      </c>
      <c r="S3905" s="122">
        <f t="shared" si="120"/>
        <v>8.9552238805970141</v>
      </c>
      <c r="T3905" s="122">
        <f t="shared" si="121"/>
        <v>91.044776119402982</v>
      </c>
    </row>
    <row r="3906" spans="1:20" x14ac:dyDescent="0.25">
      <c r="A3906" s="3">
        <v>2013</v>
      </c>
      <c r="B3906" s="2" t="s">
        <v>261</v>
      </c>
      <c r="C3906" s="1">
        <v>3522505</v>
      </c>
      <c r="D3906" s="4">
        <v>6</v>
      </c>
      <c r="E3906" s="6">
        <v>10</v>
      </c>
      <c r="F3906" s="39">
        <v>352250510</v>
      </c>
      <c r="G3906" s="39">
        <v>0</v>
      </c>
      <c r="H3906" s="39">
        <v>0</v>
      </c>
      <c r="I3906" s="132">
        <v>0</v>
      </c>
      <c r="J3906" s="132">
        <v>0</v>
      </c>
      <c r="K3906" s="132">
        <v>0</v>
      </c>
      <c r="L3906" s="133">
        <v>0</v>
      </c>
      <c r="M3906" s="132">
        <v>0</v>
      </c>
      <c r="N3906" s="132">
        <v>0</v>
      </c>
      <c r="O3906" s="132">
        <v>0</v>
      </c>
      <c r="P3906" s="132">
        <v>0</v>
      </c>
      <c r="Q3906" s="140">
        <v>0</v>
      </c>
      <c r="R3906" s="134">
        <v>0</v>
      </c>
      <c r="S3906" s="122">
        <f t="shared" si="120"/>
        <v>0</v>
      </c>
      <c r="T3906" s="122">
        <f t="shared" si="121"/>
        <v>0</v>
      </c>
    </row>
    <row r="3907" spans="1:20" x14ac:dyDescent="0.25">
      <c r="A3907" s="3">
        <v>2013</v>
      </c>
      <c r="B3907" s="2" t="s">
        <v>262</v>
      </c>
      <c r="C3907" s="1">
        <v>3522604</v>
      </c>
      <c r="D3907" s="4">
        <v>9</v>
      </c>
      <c r="E3907" s="6">
        <v>9</v>
      </c>
      <c r="F3907" s="39">
        <v>35226049</v>
      </c>
      <c r="G3907" s="39">
        <v>35</v>
      </c>
      <c r="H3907" s="39">
        <v>58</v>
      </c>
      <c r="I3907" s="132">
        <v>0.19598759999999998</v>
      </c>
      <c r="J3907" s="132">
        <v>0.15135509999999999</v>
      </c>
      <c r="K3907" s="132">
        <v>4.4632499999999999E-2</v>
      </c>
      <c r="L3907" s="133">
        <v>0.24018236301369861</v>
      </c>
      <c r="M3907" s="132">
        <v>5.5916699999999993E-2</v>
      </c>
      <c r="N3907" s="132">
        <v>1.8044600000000001E-2</v>
      </c>
      <c r="O3907" s="132">
        <v>9.4118999999999994E-2</v>
      </c>
      <c r="P3907" s="132">
        <v>2.7907299999999989E-2</v>
      </c>
      <c r="Q3907" s="140">
        <v>36</v>
      </c>
      <c r="R3907" s="134">
        <v>63</v>
      </c>
      <c r="S3907" s="122">
        <f t="shared" ref="S3907:S3970" si="122">IFERROR(((G3907)/(SUM($G3907:$H3907)))*100,0)</f>
        <v>37.634408602150536</v>
      </c>
      <c r="T3907" s="122">
        <f t="shared" ref="T3907:T3970" si="123">IFERROR(((H3907)/(SUM($G3907:$H3907)))*100,0)</f>
        <v>62.365591397849464</v>
      </c>
    </row>
    <row r="3908" spans="1:20" x14ac:dyDescent="0.25">
      <c r="A3908" s="3">
        <v>2013</v>
      </c>
      <c r="B3908" s="2" t="s">
        <v>263</v>
      </c>
      <c r="C3908" s="1">
        <v>3522653</v>
      </c>
      <c r="D3908" s="4">
        <v>11</v>
      </c>
      <c r="E3908" s="6">
        <v>11</v>
      </c>
      <c r="F3908" s="39">
        <v>352265311</v>
      </c>
      <c r="G3908" s="39">
        <v>0</v>
      </c>
      <c r="H3908" s="39">
        <v>0</v>
      </c>
      <c r="I3908" s="132">
        <v>0</v>
      </c>
      <c r="J3908" s="132">
        <v>0</v>
      </c>
      <c r="K3908" s="132">
        <v>0</v>
      </c>
      <c r="L3908" s="133">
        <v>0</v>
      </c>
      <c r="M3908" s="132">
        <v>0</v>
      </c>
      <c r="N3908" s="132">
        <v>0</v>
      </c>
      <c r="O3908" s="132">
        <v>0</v>
      </c>
      <c r="P3908" s="132">
        <v>0</v>
      </c>
      <c r="Q3908" s="140">
        <v>0</v>
      </c>
      <c r="R3908" s="134">
        <v>8</v>
      </c>
      <c r="S3908" s="122">
        <f t="shared" si="122"/>
        <v>0</v>
      </c>
      <c r="T3908" s="122">
        <f t="shared" si="123"/>
        <v>0</v>
      </c>
    </row>
    <row r="3909" spans="1:20" x14ac:dyDescent="0.25">
      <c r="A3909" s="3">
        <v>2013</v>
      </c>
      <c r="B3909" s="2" t="s">
        <v>264</v>
      </c>
      <c r="C3909" s="1">
        <v>3522703</v>
      </c>
      <c r="D3909" s="4">
        <v>16</v>
      </c>
      <c r="E3909" s="6">
        <v>16</v>
      </c>
      <c r="F3909" s="39">
        <v>352270316</v>
      </c>
      <c r="G3909" s="39">
        <v>39</v>
      </c>
      <c r="H3909" s="39">
        <v>64</v>
      </c>
      <c r="I3909" s="132">
        <v>0.71563200000000005</v>
      </c>
      <c r="J3909" s="132">
        <v>0.42111250000000017</v>
      </c>
      <c r="K3909" s="132">
        <v>0.29451949999999982</v>
      </c>
      <c r="L3909" s="133">
        <v>0</v>
      </c>
      <c r="M3909" s="132">
        <v>0.1214474</v>
      </c>
      <c r="N3909" s="132">
        <v>0.13859469999999993</v>
      </c>
      <c r="O3909" s="132">
        <v>0.44448930000000003</v>
      </c>
      <c r="P3909" s="132">
        <v>1.1100600000000004E-2</v>
      </c>
      <c r="Q3909" s="140">
        <v>10</v>
      </c>
      <c r="R3909" s="134">
        <v>6</v>
      </c>
      <c r="S3909" s="122">
        <f t="shared" si="122"/>
        <v>37.864077669902912</v>
      </c>
      <c r="T3909" s="122">
        <f t="shared" si="123"/>
        <v>62.135922330097081</v>
      </c>
    </row>
    <row r="3910" spans="1:20" x14ac:dyDescent="0.25">
      <c r="A3910" s="3">
        <v>2013</v>
      </c>
      <c r="B3910" s="2" t="s">
        <v>265</v>
      </c>
      <c r="C3910" s="1">
        <v>3522802</v>
      </c>
      <c r="D3910" s="4">
        <v>14</v>
      </c>
      <c r="E3910" s="6">
        <v>14</v>
      </c>
      <c r="F3910" s="39">
        <v>352280214</v>
      </c>
      <c r="G3910" s="39">
        <v>24</v>
      </c>
      <c r="H3910" s="39">
        <v>5</v>
      </c>
      <c r="I3910" s="132">
        <v>0.18508700000000006</v>
      </c>
      <c r="J3910" s="132">
        <v>0.18285720000000005</v>
      </c>
      <c r="K3910" s="132">
        <v>2.2298000000000001E-3</v>
      </c>
      <c r="L3910" s="133">
        <v>3.4155251141552512E-3</v>
      </c>
      <c r="M3910" s="132">
        <v>2.4431399999999999E-2</v>
      </c>
      <c r="N3910" s="132">
        <v>0</v>
      </c>
      <c r="O3910" s="132">
        <v>0.15673690000000004</v>
      </c>
      <c r="P3910" s="132">
        <v>3.9186999999999998E-3</v>
      </c>
      <c r="Q3910" s="140">
        <v>11</v>
      </c>
      <c r="R3910" s="134">
        <v>1</v>
      </c>
      <c r="S3910" s="122">
        <f t="shared" si="122"/>
        <v>82.758620689655174</v>
      </c>
      <c r="T3910" s="122">
        <f t="shared" si="123"/>
        <v>17.241379310344829</v>
      </c>
    </row>
    <row r="3911" spans="1:20" x14ac:dyDescent="0.25">
      <c r="A3911" s="3">
        <v>2013</v>
      </c>
      <c r="B3911" s="2" t="s">
        <v>266</v>
      </c>
      <c r="C3911" s="1">
        <v>3522901</v>
      </c>
      <c r="D3911" s="4">
        <v>13</v>
      </c>
      <c r="E3911" s="6">
        <v>13</v>
      </c>
      <c r="F3911" s="39">
        <v>352290113</v>
      </c>
      <c r="G3911" s="39">
        <v>0</v>
      </c>
      <c r="H3911" s="39">
        <v>5</v>
      </c>
      <c r="I3911" s="132">
        <v>4.9305E-3</v>
      </c>
      <c r="J3911" s="132">
        <v>0</v>
      </c>
      <c r="K3911" s="132">
        <v>4.9305E-3</v>
      </c>
      <c r="L3911" s="133">
        <v>0</v>
      </c>
      <c r="M3911" s="132">
        <v>0</v>
      </c>
      <c r="N3911" s="132">
        <v>4.8842E-3</v>
      </c>
      <c r="O3911" s="132">
        <v>0</v>
      </c>
      <c r="P3911" s="132">
        <v>4.6300000000000001E-5</v>
      </c>
      <c r="Q3911" s="140">
        <v>0</v>
      </c>
      <c r="R3911" s="134">
        <v>0</v>
      </c>
      <c r="S3911" s="122">
        <f t="shared" si="122"/>
        <v>0</v>
      </c>
      <c r="T3911" s="122">
        <f t="shared" si="123"/>
        <v>100</v>
      </c>
    </row>
    <row r="3912" spans="1:20" x14ac:dyDescent="0.25">
      <c r="A3912" s="3">
        <v>2013</v>
      </c>
      <c r="B3912" s="2" t="s">
        <v>267</v>
      </c>
      <c r="C3912" s="1">
        <v>3523008</v>
      </c>
      <c r="D3912" s="4">
        <v>19</v>
      </c>
      <c r="E3912" s="6">
        <v>19</v>
      </c>
      <c r="F3912" s="39">
        <v>352300819</v>
      </c>
      <c r="G3912" s="39">
        <v>4</v>
      </c>
      <c r="H3912" s="39">
        <v>2</v>
      </c>
      <c r="I3912" s="132">
        <v>7.1378500000000011E-2</v>
      </c>
      <c r="J3912" s="132">
        <v>7.0255800000000007E-2</v>
      </c>
      <c r="K3912" s="132">
        <v>1.1226999999999999E-3</v>
      </c>
      <c r="L3912" s="133">
        <v>0.4058279426686961</v>
      </c>
      <c r="M3912" s="132">
        <v>8.3330000000000003E-4</v>
      </c>
      <c r="N3912" s="132">
        <v>2.8939999999999999E-4</v>
      </c>
      <c r="O3912" s="132">
        <v>7.0255800000000007E-2</v>
      </c>
      <c r="P3912" s="132">
        <v>0</v>
      </c>
      <c r="Q3912" s="140">
        <v>0</v>
      </c>
      <c r="R3912" s="134">
        <v>1</v>
      </c>
      <c r="S3912" s="122">
        <f t="shared" si="122"/>
        <v>66.666666666666657</v>
      </c>
      <c r="T3912" s="122">
        <f t="shared" si="123"/>
        <v>33.333333333333329</v>
      </c>
    </row>
    <row r="3913" spans="1:20" x14ac:dyDescent="0.25">
      <c r="A3913" s="3">
        <v>2013</v>
      </c>
      <c r="B3913" s="2" t="s">
        <v>267</v>
      </c>
      <c r="C3913" s="1">
        <v>3523008</v>
      </c>
      <c r="D3913" s="4">
        <v>19</v>
      </c>
      <c r="E3913" s="6">
        <v>18</v>
      </c>
      <c r="F3913" s="39">
        <v>352300818</v>
      </c>
      <c r="G3913" s="39">
        <v>0</v>
      </c>
      <c r="H3913" s="39">
        <v>0</v>
      </c>
      <c r="I3913" s="132">
        <v>0</v>
      </c>
      <c r="J3913" s="132">
        <v>0</v>
      </c>
      <c r="K3913" s="132">
        <v>0</v>
      </c>
      <c r="L3913" s="133">
        <v>0</v>
      </c>
      <c r="M3913" s="132">
        <v>0</v>
      </c>
      <c r="N3913" s="132">
        <v>0</v>
      </c>
      <c r="O3913" s="132">
        <v>0</v>
      </c>
      <c r="P3913" s="132">
        <v>0</v>
      </c>
      <c r="Q3913" s="140">
        <v>0</v>
      </c>
      <c r="R3913" s="134">
        <v>0</v>
      </c>
      <c r="S3913" s="122">
        <f t="shared" si="122"/>
        <v>0</v>
      </c>
      <c r="T3913" s="122">
        <f t="shared" si="123"/>
        <v>0</v>
      </c>
    </row>
    <row r="3914" spans="1:20" x14ac:dyDescent="0.25">
      <c r="A3914" s="3">
        <v>2013</v>
      </c>
      <c r="B3914" s="2" t="s">
        <v>268</v>
      </c>
      <c r="C3914" s="1">
        <v>3523107</v>
      </c>
      <c r="D3914" s="4">
        <v>6</v>
      </c>
      <c r="E3914" s="6">
        <v>6</v>
      </c>
      <c r="F3914" s="39">
        <v>35231076</v>
      </c>
      <c r="G3914" s="39">
        <v>9</v>
      </c>
      <c r="H3914" s="39">
        <v>24</v>
      </c>
      <c r="I3914" s="132">
        <v>4.0944799999999996E-2</v>
      </c>
      <c r="J3914" s="132">
        <v>1.6540099999999999E-2</v>
      </c>
      <c r="K3914" s="132">
        <v>2.4404699999999998E-2</v>
      </c>
      <c r="L3914" s="133">
        <v>0</v>
      </c>
      <c r="M3914" s="132">
        <v>0</v>
      </c>
      <c r="N3914" s="132">
        <v>2.2844399999999997E-2</v>
      </c>
      <c r="O3914" s="132">
        <v>4.0500000000000002E-5</v>
      </c>
      <c r="P3914" s="132">
        <v>1.8059900000000004E-2</v>
      </c>
      <c r="Q3914" s="140">
        <v>2</v>
      </c>
      <c r="R3914" s="134">
        <v>139</v>
      </c>
      <c r="S3914" s="122">
        <f t="shared" si="122"/>
        <v>27.27272727272727</v>
      </c>
      <c r="T3914" s="122">
        <f t="shared" si="123"/>
        <v>72.727272727272734</v>
      </c>
    </row>
    <row r="3915" spans="1:20" x14ac:dyDescent="0.25">
      <c r="A3915" s="3">
        <v>2013</v>
      </c>
      <c r="B3915" s="2" t="s">
        <v>268</v>
      </c>
      <c r="C3915" s="1">
        <v>3523107</v>
      </c>
      <c r="D3915" s="4">
        <v>6</v>
      </c>
      <c r="E3915" s="6">
        <v>2</v>
      </c>
      <c r="F3915" s="39">
        <v>35231072</v>
      </c>
      <c r="G3915" s="39">
        <v>0</v>
      </c>
      <c r="H3915" s="39">
        <v>0</v>
      </c>
      <c r="I3915" s="132">
        <v>0</v>
      </c>
      <c r="J3915" s="132">
        <v>0</v>
      </c>
      <c r="K3915" s="132">
        <v>0</v>
      </c>
      <c r="L3915" s="133">
        <v>0</v>
      </c>
      <c r="M3915" s="132">
        <v>0</v>
      </c>
      <c r="N3915" s="132">
        <v>0</v>
      </c>
      <c r="O3915" s="132">
        <v>0</v>
      </c>
      <c r="P3915" s="132">
        <v>0</v>
      </c>
      <c r="Q3915" s="140">
        <v>0</v>
      </c>
      <c r="R3915" s="134">
        <v>3</v>
      </c>
      <c r="S3915" s="122">
        <f t="shared" si="122"/>
        <v>0</v>
      </c>
      <c r="T3915" s="122">
        <f t="shared" si="123"/>
        <v>0</v>
      </c>
    </row>
    <row r="3916" spans="1:20" x14ac:dyDescent="0.25">
      <c r="A3916" s="3">
        <v>2013</v>
      </c>
      <c r="B3916" s="2" t="s">
        <v>269</v>
      </c>
      <c r="C3916" s="1">
        <v>3523206</v>
      </c>
      <c r="D3916" s="4">
        <v>14</v>
      </c>
      <c r="E3916" s="6">
        <v>14</v>
      </c>
      <c r="F3916" s="39">
        <v>352320614</v>
      </c>
      <c r="G3916" s="39">
        <v>13</v>
      </c>
      <c r="H3916" s="39">
        <v>13</v>
      </c>
      <c r="I3916" s="132">
        <v>4.90009E-2</v>
      </c>
      <c r="J3916" s="132">
        <v>4.1961600000000002E-2</v>
      </c>
      <c r="K3916" s="132">
        <v>7.0392999999999992E-3</v>
      </c>
      <c r="L3916" s="133">
        <v>9.4169444444444445E-2</v>
      </c>
      <c r="M3916" s="132">
        <v>4.3619999999999996E-3</v>
      </c>
      <c r="N3916" s="132">
        <v>3.7361E-3</v>
      </c>
      <c r="O3916" s="132">
        <v>3.8900500000000005E-2</v>
      </c>
      <c r="P3916" s="132">
        <v>2.0022999999999998E-3</v>
      </c>
      <c r="Q3916" s="140">
        <v>5</v>
      </c>
      <c r="R3916" s="134">
        <v>14</v>
      </c>
      <c r="S3916" s="122">
        <f t="shared" si="122"/>
        <v>50</v>
      </c>
      <c r="T3916" s="122">
        <f t="shared" si="123"/>
        <v>50</v>
      </c>
    </row>
    <row r="3917" spans="1:20" x14ac:dyDescent="0.25">
      <c r="A3917" s="3">
        <v>2013</v>
      </c>
      <c r="B3917" s="2" t="s">
        <v>270</v>
      </c>
      <c r="C3917" s="1">
        <v>3523305</v>
      </c>
      <c r="D3917" s="4">
        <v>11</v>
      </c>
      <c r="E3917" s="6">
        <v>11</v>
      </c>
      <c r="F3917" s="39">
        <v>352330511</v>
      </c>
      <c r="G3917" s="39">
        <v>6</v>
      </c>
      <c r="H3917" s="39">
        <v>1</v>
      </c>
      <c r="I3917" s="132">
        <v>4.04652E-2</v>
      </c>
      <c r="J3917" s="132">
        <v>4.0148099999999999E-2</v>
      </c>
      <c r="K3917" s="132">
        <v>3.1710000000000001E-4</v>
      </c>
      <c r="L3917" s="133">
        <v>0</v>
      </c>
      <c r="M3917" s="132">
        <v>2.3311499999999999E-2</v>
      </c>
      <c r="N3917" s="132">
        <v>0</v>
      </c>
      <c r="O3917" s="132">
        <v>1.7153700000000001E-2</v>
      </c>
      <c r="P3917" s="132">
        <v>0</v>
      </c>
      <c r="Q3917" s="140">
        <v>18</v>
      </c>
      <c r="R3917" s="134">
        <v>2</v>
      </c>
      <c r="S3917" s="122">
        <f t="shared" si="122"/>
        <v>85.714285714285708</v>
      </c>
      <c r="T3917" s="122">
        <f t="shared" si="123"/>
        <v>14.285714285714285</v>
      </c>
    </row>
    <row r="3918" spans="1:20" x14ac:dyDescent="0.25">
      <c r="A3918" s="3">
        <v>2013</v>
      </c>
      <c r="B3918" s="2" t="s">
        <v>270</v>
      </c>
      <c r="C3918" s="1">
        <v>3523305</v>
      </c>
      <c r="D3918" s="4">
        <v>11</v>
      </c>
      <c r="E3918" s="6">
        <v>7</v>
      </c>
      <c r="F3918" s="39">
        <v>35233057</v>
      </c>
      <c r="G3918" s="39">
        <v>1</v>
      </c>
      <c r="H3918" s="39">
        <v>0</v>
      </c>
      <c r="I3918" s="132">
        <v>0.22411110000000001</v>
      </c>
      <c r="J3918" s="132">
        <v>0.22411110000000001</v>
      </c>
      <c r="K3918" s="132">
        <v>0</v>
      </c>
      <c r="L3918" s="133">
        <v>0</v>
      </c>
      <c r="M3918" s="132">
        <v>0.22411110000000001</v>
      </c>
      <c r="N3918" s="132">
        <v>0</v>
      </c>
      <c r="O3918" s="132">
        <v>0</v>
      </c>
      <c r="P3918" s="132">
        <v>0</v>
      </c>
      <c r="Q3918" s="140">
        <v>1</v>
      </c>
      <c r="R3918" s="134">
        <v>1</v>
      </c>
      <c r="S3918" s="122">
        <f t="shared" si="122"/>
        <v>100</v>
      </c>
      <c r="T3918" s="122">
        <f t="shared" si="123"/>
        <v>0</v>
      </c>
    </row>
    <row r="3919" spans="1:20" x14ac:dyDescent="0.25">
      <c r="A3919" s="3">
        <v>2013</v>
      </c>
      <c r="B3919" s="2" t="s">
        <v>271</v>
      </c>
      <c r="C3919" s="1">
        <v>3523404</v>
      </c>
      <c r="D3919" s="4">
        <v>5</v>
      </c>
      <c r="E3919" s="6">
        <v>5</v>
      </c>
      <c r="F3919" s="39">
        <v>35234045</v>
      </c>
      <c r="G3919" s="39">
        <v>48</v>
      </c>
      <c r="H3919" s="39">
        <v>114</v>
      </c>
      <c r="I3919" s="132">
        <v>1.7894330000000009</v>
      </c>
      <c r="J3919" s="132">
        <v>1.7438221000000009</v>
      </c>
      <c r="K3919" s="132">
        <v>4.5610899999999996E-2</v>
      </c>
      <c r="L3919" s="133">
        <v>0</v>
      </c>
      <c r="M3919" s="132">
        <v>1.5307917</v>
      </c>
      <c r="N3919" s="132">
        <v>0.13793959999999997</v>
      </c>
      <c r="O3919" s="132">
        <v>2.6649699999999998E-2</v>
      </c>
      <c r="P3919" s="132">
        <v>9.4051999999999941E-2</v>
      </c>
      <c r="Q3919" s="140">
        <v>95</v>
      </c>
      <c r="R3919" s="134">
        <v>104</v>
      </c>
      <c r="S3919" s="122">
        <f t="shared" si="122"/>
        <v>29.629629629629626</v>
      </c>
      <c r="T3919" s="122">
        <f t="shared" si="123"/>
        <v>70.370370370370367</v>
      </c>
    </row>
    <row r="3920" spans="1:20" x14ac:dyDescent="0.25">
      <c r="A3920" s="3">
        <v>2013</v>
      </c>
      <c r="B3920" s="2" t="s">
        <v>272</v>
      </c>
      <c r="C3920" s="1">
        <v>3523503</v>
      </c>
      <c r="D3920" s="4">
        <v>17</v>
      </c>
      <c r="E3920" s="6">
        <v>17</v>
      </c>
      <c r="F3920" s="39">
        <v>352350317</v>
      </c>
      <c r="G3920" s="39">
        <v>10</v>
      </c>
      <c r="H3920" s="39">
        <v>8</v>
      </c>
      <c r="I3920" s="132">
        <v>0.15899560000000001</v>
      </c>
      <c r="J3920" s="132">
        <v>0.15341150000000001</v>
      </c>
      <c r="K3920" s="132">
        <v>5.5840999999999998E-3</v>
      </c>
      <c r="L3920" s="133">
        <v>0</v>
      </c>
      <c r="M3920" s="132">
        <v>0</v>
      </c>
      <c r="N3920" s="132">
        <v>4.2245E-3</v>
      </c>
      <c r="O3920" s="132">
        <v>0.15425420000000001</v>
      </c>
      <c r="P3920" s="132">
        <v>5.1690000000000004E-4</v>
      </c>
      <c r="Q3920" s="140">
        <v>3</v>
      </c>
      <c r="R3920" s="134">
        <v>5</v>
      </c>
      <c r="S3920" s="122">
        <f t="shared" si="122"/>
        <v>55.555555555555557</v>
      </c>
      <c r="T3920" s="122">
        <f t="shared" si="123"/>
        <v>44.444444444444443</v>
      </c>
    </row>
    <row r="3921" spans="1:20" x14ac:dyDescent="0.25">
      <c r="A3921" s="3">
        <v>2013</v>
      </c>
      <c r="B3921" s="2" t="s">
        <v>272</v>
      </c>
      <c r="C3921" s="1">
        <v>3523503</v>
      </c>
      <c r="D3921" s="4">
        <v>17</v>
      </c>
      <c r="E3921" s="6">
        <v>14</v>
      </c>
      <c r="F3921" s="39">
        <v>352350314</v>
      </c>
      <c r="G3921" s="39">
        <v>0</v>
      </c>
      <c r="H3921" s="39">
        <v>0</v>
      </c>
      <c r="I3921" s="132">
        <v>0</v>
      </c>
      <c r="J3921" s="132">
        <v>0</v>
      </c>
      <c r="K3921" s="132">
        <v>0</v>
      </c>
      <c r="L3921" s="133">
        <v>0</v>
      </c>
      <c r="M3921" s="132">
        <v>0</v>
      </c>
      <c r="N3921" s="132">
        <v>0</v>
      </c>
      <c r="O3921" s="132">
        <v>0</v>
      </c>
      <c r="P3921" s="132">
        <v>0</v>
      </c>
      <c r="Q3921" s="140">
        <v>2</v>
      </c>
      <c r="R3921" s="134">
        <v>0</v>
      </c>
      <c r="S3921" s="122">
        <f t="shared" si="122"/>
        <v>0</v>
      </c>
      <c r="T3921" s="122">
        <f t="shared" si="123"/>
        <v>0</v>
      </c>
    </row>
    <row r="3922" spans="1:20" x14ac:dyDescent="0.25">
      <c r="A3922" s="3">
        <v>2013</v>
      </c>
      <c r="B3922" s="2" t="s">
        <v>273</v>
      </c>
      <c r="C3922" s="1">
        <v>3523602</v>
      </c>
      <c r="D3922" s="4">
        <v>13</v>
      </c>
      <c r="E3922" s="6">
        <v>13</v>
      </c>
      <c r="F3922" s="39">
        <v>352360213</v>
      </c>
      <c r="G3922" s="39">
        <v>12</v>
      </c>
      <c r="H3922" s="39">
        <v>31</v>
      </c>
      <c r="I3922" s="132">
        <v>0.30272180000000004</v>
      </c>
      <c r="J3922" s="132">
        <v>0.12391029999999997</v>
      </c>
      <c r="K3922" s="132">
        <v>0.17881150000000004</v>
      </c>
      <c r="L3922" s="133">
        <v>0</v>
      </c>
      <c r="M3922" s="132">
        <v>0.1079976</v>
      </c>
      <c r="N3922" s="132">
        <v>0</v>
      </c>
      <c r="O3922" s="132">
        <v>0.19081440000000005</v>
      </c>
      <c r="P3922" s="132">
        <v>3.9097999999999989E-3</v>
      </c>
      <c r="Q3922" s="140">
        <v>3</v>
      </c>
      <c r="R3922" s="134">
        <v>5</v>
      </c>
      <c r="S3922" s="122">
        <f t="shared" si="122"/>
        <v>27.906976744186046</v>
      </c>
      <c r="T3922" s="122">
        <f t="shared" si="123"/>
        <v>72.093023255813947</v>
      </c>
    </row>
    <row r="3923" spans="1:20" x14ac:dyDescent="0.25">
      <c r="A3923" s="3">
        <v>2013</v>
      </c>
      <c r="B3923" s="2" t="s">
        <v>273</v>
      </c>
      <c r="C3923" s="1">
        <v>3523602</v>
      </c>
      <c r="D3923" s="4">
        <v>13</v>
      </c>
      <c r="E3923" s="6">
        <v>5</v>
      </c>
      <c r="F3923" s="39">
        <v>35236025</v>
      </c>
      <c r="G3923" s="39">
        <v>3</v>
      </c>
      <c r="H3923" s="39">
        <v>8</v>
      </c>
      <c r="I3923" s="132">
        <v>1.8136700000000002E-2</v>
      </c>
      <c r="J3923" s="132">
        <v>9.8611000000000011E-3</v>
      </c>
      <c r="K3923" s="132">
        <v>8.275600000000001E-3</v>
      </c>
      <c r="L3923" s="133">
        <v>0</v>
      </c>
      <c r="M3923" s="132">
        <v>3.9351999999999998E-3</v>
      </c>
      <c r="N3923" s="132">
        <v>1.6668E-3</v>
      </c>
      <c r="O3923" s="132">
        <v>1.2083300000000002E-2</v>
      </c>
      <c r="P3923" s="132">
        <v>4.5139999999999997E-4</v>
      </c>
      <c r="Q3923" s="140">
        <v>8</v>
      </c>
      <c r="R3923" s="134">
        <v>0</v>
      </c>
      <c r="S3923" s="122">
        <f t="shared" si="122"/>
        <v>27.27272727272727</v>
      </c>
      <c r="T3923" s="122">
        <f t="shared" si="123"/>
        <v>72.727272727272734</v>
      </c>
    </row>
    <row r="3924" spans="1:20" x14ac:dyDescent="0.25">
      <c r="A3924" s="3">
        <v>2013</v>
      </c>
      <c r="B3924" s="2" t="s">
        <v>274</v>
      </c>
      <c r="C3924" s="1">
        <v>3523701</v>
      </c>
      <c r="D3924" s="4">
        <v>8</v>
      </c>
      <c r="E3924" s="6">
        <v>8</v>
      </c>
      <c r="F3924" s="39">
        <v>35237018</v>
      </c>
      <c r="G3924" s="39">
        <v>4</v>
      </c>
      <c r="H3924" s="39">
        <v>1</v>
      </c>
      <c r="I3924" s="132">
        <v>7.1439900000000001E-2</v>
      </c>
      <c r="J3924" s="132">
        <v>7.1023199999999995E-2</v>
      </c>
      <c r="K3924" s="132">
        <v>4.1669999999999999E-4</v>
      </c>
      <c r="L3924" s="133">
        <v>0</v>
      </c>
      <c r="M3924" s="132">
        <v>0</v>
      </c>
      <c r="N3924" s="132">
        <v>0</v>
      </c>
      <c r="O3924" s="132">
        <v>7.1023199999999995E-2</v>
      </c>
      <c r="P3924" s="132">
        <v>4.1669999999999999E-4</v>
      </c>
      <c r="Q3924" s="140">
        <v>1</v>
      </c>
      <c r="R3924" s="134">
        <v>0</v>
      </c>
      <c r="S3924" s="122">
        <f t="shared" si="122"/>
        <v>80</v>
      </c>
      <c r="T3924" s="122">
        <f t="shared" si="123"/>
        <v>20</v>
      </c>
    </row>
    <row r="3925" spans="1:20" x14ac:dyDescent="0.25">
      <c r="A3925" s="3">
        <v>2013</v>
      </c>
      <c r="B3925" s="2" t="s">
        <v>275</v>
      </c>
      <c r="C3925" s="1">
        <v>3523800</v>
      </c>
      <c r="D3925" s="4">
        <v>4</v>
      </c>
      <c r="E3925" s="6">
        <v>4</v>
      </c>
      <c r="F3925" s="39">
        <v>35238004</v>
      </c>
      <c r="G3925" s="39">
        <v>62</v>
      </c>
      <c r="H3925" s="39">
        <v>3</v>
      </c>
      <c r="I3925" s="132">
        <v>0.5534346</v>
      </c>
      <c r="J3925" s="132">
        <v>0.55298559999999997</v>
      </c>
      <c r="K3925" s="132">
        <v>4.4900000000000002E-4</v>
      </c>
      <c r="L3925" s="133">
        <v>0</v>
      </c>
      <c r="M3925" s="132">
        <v>4.3627799999999994E-2</v>
      </c>
      <c r="N3925" s="132">
        <v>3.3330000000000002E-4</v>
      </c>
      <c r="O3925" s="132">
        <v>0.49738599999999983</v>
      </c>
      <c r="P3925" s="132">
        <v>1.2087500000000001E-2</v>
      </c>
      <c r="Q3925" s="140">
        <v>16</v>
      </c>
      <c r="R3925" s="134">
        <v>1</v>
      </c>
      <c r="S3925" s="122">
        <f t="shared" si="122"/>
        <v>95.384615384615387</v>
      </c>
      <c r="T3925" s="122">
        <f t="shared" si="123"/>
        <v>4.6153846153846159</v>
      </c>
    </row>
    <row r="3926" spans="1:20" x14ac:dyDescent="0.25">
      <c r="A3926" s="3">
        <v>2013</v>
      </c>
      <c r="B3926" s="2" t="s">
        <v>276</v>
      </c>
      <c r="C3926" s="1">
        <v>3523909</v>
      </c>
      <c r="D3926" s="4">
        <v>10</v>
      </c>
      <c r="E3926" s="6">
        <v>10</v>
      </c>
      <c r="F3926" s="39">
        <v>352390910</v>
      </c>
      <c r="G3926" s="39">
        <v>71</v>
      </c>
      <c r="H3926" s="39">
        <v>313</v>
      </c>
      <c r="I3926" s="132">
        <v>1.5620721000000009</v>
      </c>
      <c r="J3926" s="132">
        <v>1.2985259000000009</v>
      </c>
      <c r="K3926" s="132">
        <v>0.26354619999999984</v>
      </c>
      <c r="L3926" s="133">
        <v>0</v>
      </c>
      <c r="M3926" s="132">
        <v>1.0513310999999996</v>
      </c>
      <c r="N3926" s="132">
        <v>0.19644499999999993</v>
      </c>
      <c r="O3926" s="132">
        <v>4.3117099999999998E-2</v>
      </c>
      <c r="P3926" s="132">
        <v>0.27117889999999972</v>
      </c>
      <c r="Q3926" s="140">
        <v>192</v>
      </c>
      <c r="R3926" s="134">
        <v>137</v>
      </c>
      <c r="S3926" s="122">
        <f t="shared" si="122"/>
        <v>18.489583333333336</v>
      </c>
      <c r="T3926" s="122">
        <f t="shared" si="123"/>
        <v>81.510416666666657</v>
      </c>
    </row>
    <row r="3927" spans="1:20" x14ac:dyDescent="0.25">
      <c r="A3927" s="3">
        <v>2013</v>
      </c>
      <c r="B3927" s="2" t="s">
        <v>276</v>
      </c>
      <c r="C3927" s="1">
        <v>3523909</v>
      </c>
      <c r="D3927" s="4">
        <v>10</v>
      </c>
      <c r="E3927" s="6">
        <v>5</v>
      </c>
      <c r="F3927" s="39">
        <v>35239095</v>
      </c>
      <c r="G3927" s="39">
        <v>0</v>
      </c>
      <c r="H3927" s="39">
        <v>3</v>
      </c>
      <c r="I3927" s="132">
        <v>2.8469999999999998E-4</v>
      </c>
      <c r="J3927" s="132">
        <v>0</v>
      </c>
      <c r="K3927" s="132">
        <v>2.8469999999999998E-4</v>
      </c>
      <c r="L3927" s="133">
        <v>0</v>
      </c>
      <c r="M3927" s="132">
        <v>0</v>
      </c>
      <c r="N3927" s="132">
        <v>0</v>
      </c>
      <c r="O3927" s="132">
        <v>0</v>
      </c>
      <c r="P3927" s="132">
        <v>2.8469999999999998E-4</v>
      </c>
      <c r="Q3927" s="140">
        <v>8</v>
      </c>
      <c r="R3927" s="134">
        <v>0</v>
      </c>
      <c r="S3927" s="122">
        <f t="shared" si="122"/>
        <v>0</v>
      </c>
      <c r="T3927" s="122">
        <f t="shared" si="123"/>
        <v>100</v>
      </c>
    </row>
    <row r="3928" spans="1:20" x14ac:dyDescent="0.25">
      <c r="A3928" s="3">
        <v>2013</v>
      </c>
      <c r="B3928" s="2" t="s">
        <v>277</v>
      </c>
      <c r="C3928" s="1">
        <v>3524006</v>
      </c>
      <c r="D3928" s="4">
        <v>5</v>
      </c>
      <c r="E3928" s="6">
        <v>5</v>
      </c>
      <c r="F3928" s="39">
        <v>35240065</v>
      </c>
      <c r="G3928" s="39">
        <v>20</v>
      </c>
      <c r="H3928" s="39">
        <v>93</v>
      </c>
      <c r="I3928" s="132">
        <v>0.18554429999999994</v>
      </c>
      <c r="J3928" s="132">
        <v>0.13541499999999995</v>
      </c>
      <c r="K3928" s="132">
        <v>5.0129299999999974E-2</v>
      </c>
      <c r="L3928" s="133">
        <v>0</v>
      </c>
      <c r="M3928" s="132">
        <v>7.3833300000000004E-2</v>
      </c>
      <c r="N3928" s="132">
        <v>2.2925800000000003E-2</v>
      </c>
      <c r="O3928" s="132">
        <v>3.0580599999999999E-2</v>
      </c>
      <c r="P3928" s="132">
        <v>5.8204599999999995E-2</v>
      </c>
      <c r="Q3928" s="140">
        <v>40</v>
      </c>
      <c r="R3928" s="134">
        <v>105</v>
      </c>
      <c r="S3928" s="122">
        <f t="shared" si="122"/>
        <v>17.699115044247787</v>
      </c>
      <c r="T3928" s="122">
        <f t="shared" si="123"/>
        <v>82.30088495575221</v>
      </c>
    </row>
    <row r="3929" spans="1:20" x14ac:dyDescent="0.25">
      <c r="A3929" s="3">
        <v>2013</v>
      </c>
      <c r="B3929" s="2" t="s">
        <v>278</v>
      </c>
      <c r="C3929" s="1">
        <v>3524105</v>
      </c>
      <c r="D3929" s="4">
        <v>8</v>
      </c>
      <c r="E3929" s="6">
        <v>8</v>
      </c>
      <c r="F3929" s="39">
        <v>35241058</v>
      </c>
      <c r="G3929" s="39">
        <v>13</v>
      </c>
      <c r="H3929" s="39">
        <v>26</v>
      </c>
      <c r="I3929" s="132">
        <v>4.1736700000000002E-2</v>
      </c>
      <c r="J3929" s="132">
        <v>3.5657800000000003E-2</v>
      </c>
      <c r="K3929" s="132">
        <v>6.0788999999999991E-3</v>
      </c>
      <c r="L3929" s="133">
        <v>0</v>
      </c>
      <c r="M3929" s="132">
        <v>0</v>
      </c>
      <c r="N3929" s="132">
        <v>6.2149999999999998E-4</v>
      </c>
      <c r="O3929" s="132">
        <v>3.4159399999999999E-2</v>
      </c>
      <c r="P3929" s="132">
        <v>6.955799999999999E-3</v>
      </c>
      <c r="Q3929" s="140">
        <v>2</v>
      </c>
      <c r="R3929" s="134">
        <v>9</v>
      </c>
      <c r="S3929" s="122">
        <f t="shared" si="122"/>
        <v>33.333333333333329</v>
      </c>
      <c r="T3929" s="122">
        <f t="shared" si="123"/>
        <v>66.666666666666657</v>
      </c>
    </row>
    <row r="3930" spans="1:20" x14ac:dyDescent="0.25">
      <c r="A3930" s="3">
        <v>2013</v>
      </c>
      <c r="B3930" s="2" t="s">
        <v>279</v>
      </c>
      <c r="C3930" s="1">
        <v>3524204</v>
      </c>
      <c r="D3930" s="4">
        <v>12</v>
      </c>
      <c r="E3930" s="6">
        <v>12</v>
      </c>
      <c r="F3930" s="39">
        <v>352420412</v>
      </c>
      <c r="G3930" s="39">
        <v>18</v>
      </c>
      <c r="H3930" s="39">
        <v>7</v>
      </c>
      <c r="I3930" s="132">
        <v>0.32465770000000005</v>
      </c>
      <c r="J3930" s="132">
        <v>0.30787180000000003</v>
      </c>
      <c r="K3930" s="132">
        <v>1.6785899999999996E-2</v>
      </c>
      <c r="L3930" s="133">
        <v>3.6832001522070015E-2</v>
      </c>
      <c r="M3930" s="132">
        <v>1.65509E-2</v>
      </c>
      <c r="N3930" s="132">
        <v>5.5555599999999997E-2</v>
      </c>
      <c r="O3930" s="132">
        <v>0.25231619999999993</v>
      </c>
      <c r="P3930" s="132">
        <v>2.3499999999999997E-4</v>
      </c>
      <c r="Q3930" s="140">
        <v>7</v>
      </c>
      <c r="R3930" s="134">
        <v>0</v>
      </c>
      <c r="S3930" s="122">
        <f t="shared" si="122"/>
        <v>72</v>
      </c>
      <c r="T3930" s="122">
        <f t="shared" si="123"/>
        <v>28.000000000000004</v>
      </c>
    </row>
    <row r="3931" spans="1:20" x14ac:dyDescent="0.25">
      <c r="A3931" s="3">
        <v>2013</v>
      </c>
      <c r="B3931" s="2" t="s">
        <v>280</v>
      </c>
      <c r="C3931" s="1">
        <v>3524303</v>
      </c>
      <c r="D3931" s="4">
        <v>9</v>
      </c>
      <c r="E3931" s="6">
        <v>9</v>
      </c>
      <c r="F3931" s="39">
        <v>35243039</v>
      </c>
      <c r="G3931" s="39">
        <v>45</v>
      </c>
      <c r="H3931" s="39">
        <v>52</v>
      </c>
      <c r="I3931" s="132">
        <v>1.6747232000000007</v>
      </c>
      <c r="J3931" s="132">
        <v>1.5602267000000007</v>
      </c>
      <c r="K3931" s="132">
        <v>0.11449650000000001</v>
      </c>
      <c r="L3931" s="133">
        <v>5.5136986301369866E-2</v>
      </c>
      <c r="M3931" s="132">
        <v>0.38701019999999997</v>
      </c>
      <c r="N3931" s="132">
        <v>0.79413450000000041</v>
      </c>
      <c r="O3931" s="132">
        <v>0.47092149999999999</v>
      </c>
      <c r="P3931" s="132">
        <v>2.2657E-2</v>
      </c>
      <c r="Q3931" s="140">
        <v>10</v>
      </c>
      <c r="R3931" s="134">
        <v>27</v>
      </c>
      <c r="S3931" s="122">
        <f t="shared" si="122"/>
        <v>46.391752577319586</v>
      </c>
      <c r="T3931" s="122">
        <f t="shared" si="123"/>
        <v>53.608247422680414</v>
      </c>
    </row>
    <row r="3932" spans="1:20" x14ac:dyDescent="0.25">
      <c r="A3932" s="3">
        <v>2013</v>
      </c>
      <c r="B3932" s="2" t="s">
        <v>281</v>
      </c>
      <c r="C3932" s="1">
        <v>3524402</v>
      </c>
      <c r="D3932" s="4">
        <v>2</v>
      </c>
      <c r="E3932" s="6">
        <v>2</v>
      </c>
      <c r="F3932" s="39">
        <v>35244022</v>
      </c>
      <c r="G3932" s="39">
        <v>16</v>
      </c>
      <c r="H3932" s="39">
        <v>108</v>
      </c>
      <c r="I3932" s="132">
        <v>1.6928090999999996</v>
      </c>
      <c r="J3932" s="132">
        <v>1.4186927</v>
      </c>
      <c r="K3932" s="132">
        <v>0.27411639999999965</v>
      </c>
      <c r="L3932" s="133">
        <v>2.245675799086758</v>
      </c>
      <c r="M3932" s="132">
        <v>0.02</v>
      </c>
      <c r="N3932" s="132">
        <v>1.6222913000000001</v>
      </c>
      <c r="O3932" s="132">
        <v>2.6432499999999998E-2</v>
      </c>
      <c r="P3932" s="132">
        <v>2.4085300000000004E-2</v>
      </c>
      <c r="Q3932" s="140">
        <v>77</v>
      </c>
      <c r="R3932" s="134">
        <v>112</v>
      </c>
      <c r="S3932" s="122">
        <f t="shared" si="122"/>
        <v>12.903225806451612</v>
      </c>
      <c r="T3932" s="122">
        <f t="shared" si="123"/>
        <v>87.096774193548384</v>
      </c>
    </row>
    <row r="3933" spans="1:20" x14ac:dyDescent="0.25">
      <c r="A3933" s="3">
        <v>2013</v>
      </c>
      <c r="B3933" s="2" t="s">
        <v>282</v>
      </c>
      <c r="C3933" s="1">
        <v>3524501</v>
      </c>
      <c r="D3933" s="4">
        <v>16</v>
      </c>
      <c r="E3933" s="6">
        <v>16</v>
      </c>
      <c r="F3933" s="39">
        <v>352450116</v>
      </c>
      <c r="G3933" s="39">
        <v>2</v>
      </c>
      <c r="H3933" s="39">
        <v>7</v>
      </c>
      <c r="I3933" s="132">
        <v>2.7545799999999999E-2</v>
      </c>
      <c r="J3933" s="132">
        <v>1.6949599999999999E-2</v>
      </c>
      <c r="K3933" s="132">
        <v>1.05962E-2</v>
      </c>
      <c r="L3933" s="133">
        <v>0</v>
      </c>
      <c r="M3933" s="132">
        <v>9.5486000000000008E-3</v>
      </c>
      <c r="N3933" s="132">
        <v>5.2099999999999999E-5</v>
      </c>
      <c r="O3933" s="132">
        <v>1.7394E-2</v>
      </c>
      <c r="P3933" s="132">
        <v>5.5110000000000001E-4</v>
      </c>
      <c r="Q3933" s="140">
        <v>0</v>
      </c>
      <c r="R3933" s="134">
        <v>1</v>
      </c>
      <c r="S3933" s="122">
        <f t="shared" si="122"/>
        <v>22.222222222222221</v>
      </c>
      <c r="T3933" s="122">
        <f t="shared" si="123"/>
        <v>77.777777777777786</v>
      </c>
    </row>
    <row r="3934" spans="1:20" x14ac:dyDescent="0.25">
      <c r="A3934" s="3">
        <v>2013</v>
      </c>
      <c r="B3934" s="2" t="s">
        <v>283</v>
      </c>
      <c r="C3934" s="1">
        <v>3524600</v>
      </c>
      <c r="D3934" s="4">
        <v>11</v>
      </c>
      <c r="E3934" s="6">
        <v>11</v>
      </c>
      <c r="F3934" s="39">
        <v>352460011</v>
      </c>
      <c r="G3934" s="39">
        <v>14</v>
      </c>
      <c r="H3934" s="39">
        <v>5</v>
      </c>
      <c r="I3934" s="132">
        <v>8.176429999999997E-2</v>
      </c>
      <c r="J3934" s="132">
        <v>7.9479199999999972E-2</v>
      </c>
      <c r="K3934" s="132">
        <v>2.2851E-3</v>
      </c>
      <c r="L3934" s="133">
        <v>0</v>
      </c>
      <c r="M3934" s="132">
        <v>0</v>
      </c>
      <c r="N3934" s="132">
        <v>1.8580000000000001E-3</v>
      </c>
      <c r="O3934" s="132">
        <v>6.8732000000000001E-2</v>
      </c>
      <c r="P3934" s="132">
        <v>1.1174300000000002E-2</v>
      </c>
      <c r="Q3934" s="140">
        <v>28</v>
      </c>
      <c r="R3934" s="134">
        <v>17</v>
      </c>
      <c r="S3934" s="122">
        <f t="shared" si="122"/>
        <v>73.68421052631578</v>
      </c>
      <c r="T3934" s="122">
        <f t="shared" si="123"/>
        <v>26.315789473684209</v>
      </c>
    </row>
    <row r="3935" spans="1:20" x14ac:dyDescent="0.25">
      <c r="A3935" s="3">
        <v>2013</v>
      </c>
      <c r="B3935" s="2" t="s">
        <v>284</v>
      </c>
      <c r="C3935" s="1">
        <v>3524709</v>
      </c>
      <c r="D3935" s="4">
        <v>5</v>
      </c>
      <c r="E3935" s="6">
        <v>5</v>
      </c>
      <c r="F3935" s="39">
        <v>35247095</v>
      </c>
      <c r="G3935" s="39">
        <v>17</v>
      </c>
      <c r="H3935" s="39">
        <v>65</v>
      </c>
      <c r="I3935" s="132">
        <v>3.0036168999999995</v>
      </c>
      <c r="J3935" s="132">
        <v>2.9610677999999995</v>
      </c>
      <c r="K3935" s="132">
        <v>4.2549099999999999E-2</v>
      </c>
      <c r="L3935" s="133">
        <v>0</v>
      </c>
      <c r="M3935" s="132">
        <v>0.1534722</v>
      </c>
      <c r="N3935" s="132">
        <v>2.8028649999999993</v>
      </c>
      <c r="O3935" s="132">
        <v>3.2570000000000002E-2</v>
      </c>
      <c r="P3935" s="132">
        <v>1.4709700000000003E-2</v>
      </c>
      <c r="Q3935" s="140">
        <v>21</v>
      </c>
      <c r="R3935" s="134">
        <v>36</v>
      </c>
      <c r="S3935" s="122">
        <f t="shared" si="122"/>
        <v>20.73170731707317</v>
      </c>
      <c r="T3935" s="122">
        <f t="shared" si="123"/>
        <v>79.268292682926827</v>
      </c>
    </row>
    <row r="3936" spans="1:20" x14ac:dyDescent="0.25">
      <c r="A3936" s="3">
        <v>2013</v>
      </c>
      <c r="B3936" s="2" t="s">
        <v>285</v>
      </c>
      <c r="C3936" s="1">
        <v>3524808</v>
      </c>
      <c r="D3936" s="4">
        <v>18</v>
      </c>
      <c r="E3936" s="6">
        <v>18</v>
      </c>
      <c r="F3936" s="39">
        <v>352480818</v>
      </c>
      <c r="G3936" s="39">
        <v>41</v>
      </c>
      <c r="H3936" s="39">
        <v>47</v>
      </c>
      <c r="I3936" s="132">
        <v>3.02248E-2</v>
      </c>
      <c r="J3936" s="132">
        <v>9.0483000000000022E-3</v>
      </c>
      <c r="K3936" s="132">
        <v>2.1176499999999997E-2</v>
      </c>
      <c r="L3936" s="133">
        <v>0</v>
      </c>
      <c r="M3936" s="132">
        <v>1.019E-4</v>
      </c>
      <c r="N3936" s="132">
        <v>8.998599999999999E-3</v>
      </c>
      <c r="O3936" s="132">
        <v>1.7700499999999994E-2</v>
      </c>
      <c r="P3936" s="132">
        <v>3.4237999999999998E-3</v>
      </c>
      <c r="Q3936" s="140">
        <v>4</v>
      </c>
      <c r="R3936" s="134">
        <v>3</v>
      </c>
      <c r="S3936" s="122">
        <f t="shared" si="122"/>
        <v>46.590909090909086</v>
      </c>
      <c r="T3936" s="122">
        <f t="shared" si="123"/>
        <v>53.409090909090907</v>
      </c>
    </row>
    <row r="3937" spans="1:20" x14ac:dyDescent="0.25">
      <c r="A3937" s="3">
        <v>2013</v>
      </c>
      <c r="B3937" s="2" t="s">
        <v>285</v>
      </c>
      <c r="C3937" s="1">
        <v>3524808</v>
      </c>
      <c r="D3937" s="4">
        <v>18</v>
      </c>
      <c r="E3937" s="6">
        <v>15</v>
      </c>
      <c r="F3937" s="39">
        <v>352480815</v>
      </c>
      <c r="G3937" s="39">
        <v>36</v>
      </c>
      <c r="H3937" s="39">
        <v>7</v>
      </c>
      <c r="I3937" s="132">
        <v>4.3288500000000001E-2</v>
      </c>
      <c r="J3937" s="132">
        <v>3.6183E-2</v>
      </c>
      <c r="K3937" s="132">
        <v>7.1054999999999998E-3</v>
      </c>
      <c r="L3937" s="133">
        <v>0</v>
      </c>
      <c r="M3937" s="132">
        <v>0</v>
      </c>
      <c r="N3937" s="132">
        <v>2.8587999999999999E-3</v>
      </c>
      <c r="O3937" s="132">
        <v>3.6202699999999997E-2</v>
      </c>
      <c r="P3937" s="132">
        <v>4.2269999999999999E-3</v>
      </c>
      <c r="Q3937" s="140">
        <v>4</v>
      </c>
      <c r="R3937" s="134">
        <v>7</v>
      </c>
      <c r="S3937" s="122">
        <f t="shared" si="122"/>
        <v>83.720930232558146</v>
      </c>
      <c r="T3937" s="122">
        <f t="shared" si="123"/>
        <v>16.279069767441861</v>
      </c>
    </row>
    <row r="3938" spans="1:20" x14ac:dyDescent="0.25">
      <c r="A3938" s="3">
        <v>2013</v>
      </c>
      <c r="B3938" s="2" t="s">
        <v>286</v>
      </c>
      <c r="C3938" s="1">
        <v>3524907</v>
      </c>
      <c r="D3938" s="4">
        <v>2</v>
      </c>
      <c r="E3938" s="6">
        <v>2</v>
      </c>
      <c r="F3938" s="39">
        <v>35249072</v>
      </c>
      <c r="G3938" s="39">
        <v>29</v>
      </c>
      <c r="H3938" s="39">
        <v>11</v>
      </c>
      <c r="I3938" s="132">
        <v>3.9805499999999994E-2</v>
      </c>
      <c r="J3938" s="132">
        <v>2.8299799999999996E-2</v>
      </c>
      <c r="K3938" s="132">
        <v>1.1505699999999999E-2</v>
      </c>
      <c r="L3938" s="133">
        <v>0</v>
      </c>
      <c r="M3938" s="132">
        <v>0</v>
      </c>
      <c r="N3938" s="132">
        <v>7.9000000000000009E-5</v>
      </c>
      <c r="O3938" s="132">
        <v>2.2750900000000001E-2</v>
      </c>
      <c r="P3938" s="132">
        <v>1.69756E-2</v>
      </c>
      <c r="Q3938" s="140">
        <v>47</v>
      </c>
      <c r="R3938" s="134">
        <v>56</v>
      </c>
      <c r="S3938" s="122">
        <f t="shared" si="122"/>
        <v>72.5</v>
      </c>
      <c r="T3938" s="122">
        <f t="shared" si="123"/>
        <v>27.500000000000004</v>
      </c>
    </row>
    <row r="3939" spans="1:20" x14ac:dyDescent="0.25">
      <c r="A3939" s="3">
        <v>2013</v>
      </c>
      <c r="B3939" s="2" t="s">
        <v>287</v>
      </c>
      <c r="C3939" s="1">
        <v>3525003</v>
      </c>
      <c r="D3939" s="4">
        <v>6</v>
      </c>
      <c r="E3939" s="6">
        <v>6</v>
      </c>
      <c r="F3939" s="39">
        <v>35250036</v>
      </c>
      <c r="G3939" s="39">
        <v>1</v>
      </c>
      <c r="H3939" s="39">
        <v>22</v>
      </c>
      <c r="I3939" s="132">
        <v>1.1170599999999998E-2</v>
      </c>
      <c r="J3939" s="132">
        <v>1.6203999999999999E-3</v>
      </c>
      <c r="K3939" s="132">
        <v>9.5501999999999983E-3</v>
      </c>
      <c r="L3939" s="133">
        <v>0</v>
      </c>
      <c r="M3939" s="132">
        <v>0</v>
      </c>
      <c r="N3939" s="132">
        <v>7.1561000000000003E-3</v>
      </c>
      <c r="O3939" s="132">
        <v>0</v>
      </c>
      <c r="P3939" s="132">
        <v>4.0144999999999998E-3</v>
      </c>
      <c r="Q3939" s="140">
        <v>1</v>
      </c>
      <c r="R3939" s="134">
        <v>56</v>
      </c>
      <c r="S3939" s="122">
        <f t="shared" si="122"/>
        <v>4.3478260869565215</v>
      </c>
      <c r="T3939" s="122">
        <f t="shared" si="123"/>
        <v>95.652173913043484</v>
      </c>
    </row>
    <row r="3940" spans="1:20" x14ac:dyDescent="0.25">
      <c r="A3940" s="3">
        <v>2013</v>
      </c>
      <c r="B3940" s="2" t="s">
        <v>288</v>
      </c>
      <c r="C3940" s="1">
        <v>3525102</v>
      </c>
      <c r="D3940" s="4">
        <v>4</v>
      </c>
      <c r="E3940" s="6">
        <v>4</v>
      </c>
      <c r="F3940" s="39">
        <v>35251024</v>
      </c>
      <c r="G3940" s="39">
        <v>25</v>
      </c>
      <c r="H3940" s="39">
        <v>36</v>
      </c>
      <c r="I3940" s="132">
        <v>0.60979349999999999</v>
      </c>
      <c r="J3940" s="132">
        <v>0.51617020000000002</v>
      </c>
      <c r="K3940" s="132">
        <v>9.3623299999999979E-2</v>
      </c>
      <c r="L3940" s="133">
        <v>2.4326534753932014E-2</v>
      </c>
      <c r="M3940" s="132">
        <v>4.5588000000000004E-2</v>
      </c>
      <c r="N3940" s="132">
        <v>0.4502408</v>
      </c>
      <c r="O3940" s="132">
        <v>0.10173270000000001</v>
      </c>
      <c r="P3940" s="132">
        <v>1.2232000000000003E-2</v>
      </c>
      <c r="Q3940" s="140">
        <v>3</v>
      </c>
      <c r="R3940" s="134">
        <v>6</v>
      </c>
      <c r="S3940" s="122">
        <f t="shared" si="122"/>
        <v>40.983606557377051</v>
      </c>
      <c r="T3940" s="122">
        <f t="shared" si="123"/>
        <v>59.016393442622949</v>
      </c>
    </row>
    <row r="3941" spans="1:20" x14ac:dyDescent="0.25">
      <c r="A3941" s="3">
        <v>2013</v>
      </c>
      <c r="B3941" s="2" t="s">
        <v>289</v>
      </c>
      <c r="C3941" s="1">
        <v>3525201</v>
      </c>
      <c r="D3941" s="4">
        <v>5</v>
      </c>
      <c r="E3941" s="6">
        <v>5</v>
      </c>
      <c r="F3941" s="39">
        <v>35252015</v>
      </c>
      <c r="G3941" s="39">
        <v>29</v>
      </c>
      <c r="H3941" s="39">
        <v>62</v>
      </c>
      <c r="I3941" s="132">
        <v>0.12255569999999993</v>
      </c>
      <c r="J3941" s="132">
        <v>0.11022719999999993</v>
      </c>
      <c r="K3941" s="132">
        <v>1.2328500000000006E-2</v>
      </c>
      <c r="L3941" s="133">
        <v>0</v>
      </c>
      <c r="M3941" s="132">
        <v>2.72465E-2</v>
      </c>
      <c r="N3941" s="132">
        <v>2.1234000000000001E-3</v>
      </c>
      <c r="O3941" s="132">
        <v>5.4108499999999997E-2</v>
      </c>
      <c r="P3941" s="132">
        <v>3.9077300000000002E-2</v>
      </c>
      <c r="Q3941" s="140">
        <v>23</v>
      </c>
      <c r="R3941" s="134">
        <v>17</v>
      </c>
      <c r="S3941" s="122">
        <f t="shared" si="122"/>
        <v>31.868131868131865</v>
      </c>
      <c r="T3941" s="122">
        <f t="shared" si="123"/>
        <v>68.131868131868131</v>
      </c>
    </row>
    <row r="3942" spans="1:20" x14ac:dyDescent="0.25">
      <c r="A3942" s="3">
        <v>2013</v>
      </c>
      <c r="B3942" s="2" t="s">
        <v>290</v>
      </c>
      <c r="C3942" s="1">
        <v>3525300</v>
      </c>
      <c r="D3942" s="4">
        <v>13</v>
      </c>
      <c r="E3942" s="6">
        <v>13</v>
      </c>
      <c r="F3942" s="39">
        <v>352530013</v>
      </c>
      <c r="G3942" s="39">
        <v>41</v>
      </c>
      <c r="H3942" s="39">
        <v>84</v>
      </c>
      <c r="I3942" s="132">
        <v>1.0850695000000001</v>
      </c>
      <c r="J3942" s="132">
        <v>0.93157100000000015</v>
      </c>
      <c r="K3942" s="132">
        <v>0.15349849999999995</v>
      </c>
      <c r="L3942" s="133">
        <v>0</v>
      </c>
      <c r="M3942" s="132">
        <v>0.22413260000000002</v>
      </c>
      <c r="N3942" s="132">
        <v>0.73895710000000014</v>
      </c>
      <c r="O3942" s="132">
        <v>9.7249800000000011E-2</v>
      </c>
      <c r="P3942" s="132">
        <v>2.4729999999999995E-2</v>
      </c>
      <c r="Q3942" s="140">
        <v>7</v>
      </c>
      <c r="R3942" s="134">
        <v>8</v>
      </c>
      <c r="S3942" s="122">
        <f t="shared" si="122"/>
        <v>32.800000000000004</v>
      </c>
      <c r="T3942" s="122">
        <f t="shared" si="123"/>
        <v>67.2</v>
      </c>
    </row>
    <row r="3943" spans="1:20" x14ac:dyDescent="0.25">
      <c r="A3943" s="3">
        <v>2013</v>
      </c>
      <c r="B3943" s="2" t="s">
        <v>291</v>
      </c>
      <c r="C3943" s="1">
        <v>3525409</v>
      </c>
      <c r="D3943" s="4">
        <v>8</v>
      </c>
      <c r="E3943" s="6">
        <v>8</v>
      </c>
      <c r="F3943" s="39">
        <v>35254098</v>
      </c>
      <c r="G3943" s="39">
        <v>16</v>
      </c>
      <c r="H3943" s="39">
        <v>7</v>
      </c>
      <c r="I3943" s="132">
        <v>0.12730239999999998</v>
      </c>
      <c r="J3943" s="132">
        <v>0.1064116</v>
      </c>
      <c r="K3943" s="132">
        <v>2.0890800000000001E-2</v>
      </c>
      <c r="L3943" s="133">
        <v>0</v>
      </c>
      <c r="M3943" s="132">
        <v>8.1574000000000004E-3</v>
      </c>
      <c r="N3943" s="132">
        <v>7.716E-4</v>
      </c>
      <c r="O3943" s="132">
        <v>0.11735119999999999</v>
      </c>
      <c r="P3943" s="132">
        <v>1.0222E-3</v>
      </c>
      <c r="Q3943" s="140">
        <v>10</v>
      </c>
      <c r="R3943" s="134">
        <v>2</v>
      </c>
      <c r="S3943" s="122">
        <f t="shared" si="122"/>
        <v>69.565217391304344</v>
      </c>
      <c r="T3943" s="122">
        <f t="shared" si="123"/>
        <v>30.434782608695656</v>
      </c>
    </row>
    <row r="3944" spans="1:20" x14ac:dyDescent="0.25">
      <c r="A3944" s="3">
        <v>2013</v>
      </c>
      <c r="B3944" s="2" t="s">
        <v>292</v>
      </c>
      <c r="C3944" s="1">
        <v>3525508</v>
      </c>
      <c r="D3944" s="4">
        <v>5</v>
      </c>
      <c r="E3944" s="6">
        <v>5</v>
      </c>
      <c r="F3944" s="39">
        <v>35255085</v>
      </c>
      <c r="G3944" s="39">
        <v>38</v>
      </c>
      <c r="H3944" s="39">
        <v>27</v>
      </c>
      <c r="I3944" s="132">
        <v>0.15736530000000001</v>
      </c>
      <c r="J3944" s="132">
        <v>0.15169580000000002</v>
      </c>
      <c r="K3944" s="132">
        <v>5.6694999999999992E-3</v>
      </c>
      <c r="L3944" s="133">
        <v>0</v>
      </c>
      <c r="M3944" s="132">
        <v>6.50834E-2</v>
      </c>
      <c r="N3944" s="132">
        <v>6.3449999999999997E-4</v>
      </c>
      <c r="O3944" s="132">
        <v>8.3774299999999968E-2</v>
      </c>
      <c r="P3944" s="132">
        <v>7.8731000000000009E-3</v>
      </c>
      <c r="Q3944" s="140">
        <v>49</v>
      </c>
      <c r="R3944" s="134">
        <v>32</v>
      </c>
      <c r="S3944" s="122">
        <f t="shared" si="122"/>
        <v>58.461538461538467</v>
      </c>
      <c r="T3944" s="122">
        <f t="shared" si="123"/>
        <v>41.53846153846154</v>
      </c>
    </row>
    <row r="3945" spans="1:20" x14ac:dyDescent="0.25">
      <c r="A3945" s="3">
        <v>2013</v>
      </c>
      <c r="B3945" s="2" t="s">
        <v>293</v>
      </c>
      <c r="C3945" s="1">
        <v>3525607</v>
      </c>
      <c r="D3945" s="4">
        <v>17</v>
      </c>
      <c r="E3945" s="6">
        <v>17</v>
      </c>
      <c r="F3945" s="39">
        <v>352560717</v>
      </c>
      <c r="G3945" s="39">
        <v>1</v>
      </c>
      <c r="H3945" s="39">
        <v>1</v>
      </c>
      <c r="I3945" s="132">
        <v>3.4869999999999996E-4</v>
      </c>
      <c r="J3945" s="132">
        <v>2.0829999999999999E-4</v>
      </c>
      <c r="K3945" s="132">
        <v>1.404E-4</v>
      </c>
      <c r="L3945" s="133">
        <v>0</v>
      </c>
      <c r="M3945" s="132">
        <v>0</v>
      </c>
      <c r="N3945" s="132">
        <v>1.404E-4</v>
      </c>
      <c r="O3945" s="132">
        <v>2.0829999999999999E-4</v>
      </c>
      <c r="P3945" s="132">
        <v>0</v>
      </c>
      <c r="Q3945" s="140">
        <v>0</v>
      </c>
      <c r="R3945" s="134">
        <v>3</v>
      </c>
      <c r="S3945" s="122">
        <f t="shared" si="122"/>
        <v>50</v>
      </c>
      <c r="T3945" s="122">
        <f t="shared" si="123"/>
        <v>50</v>
      </c>
    </row>
    <row r="3946" spans="1:20" x14ac:dyDescent="0.25">
      <c r="A3946" s="3">
        <v>2013</v>
      </c>
      <c r="B3946" s="2" t="s">
        <v>293</v>
      </c>
      <c r="C3946" s="1">
        <v>3525607</v>
      </c>
      <c r="D3946" s="4">
        <v>17</v>
      </c>
      <c r="E3946" s="6">
        <v>21</v>
      </c>
      <c r="F3946" s="39">
        <v>352560721</v>
      </c>
      <c r="G3946" s="39">
        <v>1</v>
      </c>
      <c r="H3946" s="39">
        <v>0</v>
      </c>
      <c r="I3946" s="132">
        <v>6.9444400000000003E-2</v>
      </c>
      <c r="J3946" s="132">
        <v>6.9444400000000003E-2</v>
      </c>
      <c r="K3946" s="132">
        <v>0</v>
      </c>
      <c r="L3946" s="133">
        <v>0</v>
      </c>
      <c r="M3946" s="132">
        <v>0</v>
      </c>
      <c r="N3946" s="132">
        <v>0</v>
      </c>
      <c r="O3946" s="132">
        <v>6.9444400000000003E-2</v>
      </c>
      <c r="P3946" s="132">
        <v>0</v>
      </c>
      <c r="Q3946" s="140">
        <v>0</v>
      </c>
      <c r="R3946" s="134">
        <v>1</v>
      </c>
      <c r="S3946" s="122">
        <f t="shared" si="122"/>
        <v>100</v>
      </c>
      <c r="T3946" s="122">
        <f t="shared" si="123"/>
        <v>0</v>
      </c>
    </row>
    <row r="3947" spans="1:20" x14ac:dyDescent="0.25">
      <c r="A3947" s="3">
        <v>2013</v>
      </c>
      <c r="B3947" s="2" t="s">
        <v>294</v>
      </c>
      <c r="C3947" s="1">
        <v>3525706</v>
      </c>
      <c r="D3947" s="4">
        <v>19</v>
      </c>
      <c r="E3947" s="6">
        <v>19</v>
      </c>
      <c r="F3947" s="39">
        <v>352570619</v>
      </c>
      <c r="G3947" s="39">
        <v>12</v>
      </c>
      <c r="H3947" s="39">
        <v>41</v>
      </c>
      <c r="I3947" s="132">
        <v>0.22841559999999997</v>
      </c>
      <c r="J3947" s="132">
        <v>0.18424019999999997</v>
      </c>
      <c r="K3947" s="132">
        <v>4.4175399999999997E-2</v>
      </c>
      <c r="L3947" s="133">
        <v>0</v>
      </c>
      <c r="M3947" s="132">
        <v>0</v>
      </c>
      <c r="N3947" s="132">
        <v>0.13651939999999996</v>
      </c>
      <c r="O3947" s="132">
        <v>8.5622599999999993E-2</v>
      </c>
      <c r="P3947" s="132">
        <v>6.2735999999999972E-3</v>
      </c>
      <c r="Q3947" s="140">
        <v>7</v>
      </c>
      <c r="R3947" s="134">
        <v>12</v>
      </c>
      <c r="S3947" s="122">
        <f t="shared" si="122"/>
        <v>22.641509433962266</v>
      </c>
      <c r="T3947" s="122">
        <f t="shared" si="123"/>
        <v>77.358490566037744</v>
      </c>
    </row>
    <row r="3948" spans="1:20" x14ac:dyDescent="0.25">
      <c r="A3948" s="3">
        <v>2013</v>
      </c>
      <c r="B3948" s="2" t="s">
        <v>294</v>
      </c>
      <c r="C3948" s="1">
        <v>3525706</v>
      </c>
      <c r="D3948" s="4">
        <v>19</v>
      </c>
      <c r="E3948" s="6">
        <v>16</v>
      </c>
      <c r="F3948" s="39">
        <v>352570616</v>
      </c>
      <c r="G3948" s="39">
        <v>0</v>
      </c>
      <c r="H3948" s="39">
        <v>1</v>
      </c>
      <c r="I3948" s="132">
        <v>5.5600000000000003E-5</v>
      </c>
      <c r="J3948" s="132">
        <v>0</v>
      </c>
      <c r="K3948" s="132">
        <v>5.5600000000000003E-5</v>
      </c>
      <c r="L3948" s="133">
        <v>0</v>
      </c>
      <c r="M3948" s="132">
        <v>0</v>
      </c>
      <c r="N3948" s="132">
        <v>0</v>
      </c>
      <c r="O3948" s="132">
        <v>0</v>
      </c>
      <c r="P3948" s="132">
        <v>5.5600000000000003E-5</v>
      </c>
      <c r="Q3948" s="140">
        <v>0</v>
      </c>
      <c r="R3948" s="134">
        <v>0</v>
      </c>
      <c r="S3948" s="122">
        <f t="shared" si="122"/>
        <v>0</v>
      </c>
      <c r="T3948" s="122">
        <f t="shared" si="123"/>
        <v>100</v>
      </c>
    </row>
    <row r="3949" spans="1:20" x14ac:dyDescent="0.25">
      <c r="A3949" s="3">
        <v>2013</v>
      </c>
      <c r="B3949" s="2" t="s">
        <v>295</v>
      </c>
      <c r="C3949" s="1">
        <v>3525805</v>
      </c>
      <c r="D3949" s="4">
        <v>20</v>
      </c>
      <c r="E3949" s="6">
        <v>20</v>
      </c>
      <c r="F3949" s="39">
        <v>352580520</v>
      </c>
      <c r="G3949" s="39">
        <v>0</v>
      </c>
      <c r="H3949" s="39">
        <v>2</v>
      </c>
      <c r="I3949" s="132">
        <v>4.1669999999999999E-4</v>
      </c>
      <c r="J3949" s="132">
        <v>0</v>
      </c>
      <c r="K3949" s="132">
        <v>4.1669999999999999E-4</v>
      </c>
      <c r="L3949" s="133">
        <v>0</v>
      </c>
      <c r="M3949" s="132">
        <v>0</v>
      </c>
      <c r="N3949" s="132">
        <v>0</v>
      </c>
      <c r="O3949" s="132">
        <v>3.704E-4</v>
      </c>
      <c r="P3949" s="132">
        <v>4.6300000000000001E-5</v>
      </c>
      <c r="Q3949" s="140">
        <v>0</v>
      </c>
      <c r="R3949" s="134">
        <v>1</v>
      </c>
      <c r="S3949" s="122">
        <f t="shared" si="122"/>
        <v>0</v>
      </c>
      <c r="T3949" s="122">
        <f t="shared" si="123"/>
        <v>100</v>
      </c>
    </row>
    <row r="3950" spans="1:20" x14ac:dyDescent="0.25">
      <c r="A3950" s="3">
        <v>2013</v>
      </c>
      <c r="B3950" s="2" t="s">
        <v>296</v>
      </c>
      <c r="C3950" s="1">
        <v>3525854</v>
      </c>
      <c r="D3950" s="4">
        <v>10</v>
      </c>
      <c r="E3950" s="6">
        <v>10</v>
      </c>
      <c r="F3950" s="39">
        <v>352585410</v>
      </c>
      <c r="G3950" s="39">
        <v>2</v>
      </c>
      <c r="H3950" s="39">
        <v>8</v>
      </c>
      <c r="I3950" s="132">
        <v>1.3056700000000001E-2</v>
      </c>
      <c r="J3950" s="132">
        <v>5.8333999999999999E-3</v>
      </c>
      <c r="K3950" s="132">
        <v>7.2233000000000002E-3</v>
      </c>
      <c r="L3950" s="133">
        <v>0</v>
      </c>
      <c r="M3950" s="132">
        <v>4.45E-3</v>
      </c>
      <c r="N3950" s="132">
        <v>7.9122000000000012E-3</v>
      </c>
      <c r="O3950" s="132">
        <v>2.7779999999999998E-4</v>
      </c>
      <c r="P3950" s="132">
        <v>4.1669999999999999E-4</v>
      </c>
      <c r="Q3950" s="140">
        <v>3</v>
      </c>
      <c r="R3950" s="134">
        <v>7</v>
      </c>
      <c r="S3950" s="122">
        <f t="shared" si="122"/>
        <v>20</v>
      </c>
      <c r="T3950" s="122">
        <f t="shared" si="123"/>
        <v>80</v>
      </c>
    </row>
    <row r="3951" spans="1:20" x14ac:dyDescent="0.25">
      <c r="A3951" s="3">
        <v>2013</v>
      </c>
      <c r="B3951" s="2" t="s">
        <v>297</v>
      </c>
      <c r="C3951" s="1">
        <v>3525904</v>
      </c>
      <c r="D3951" s="4">
        <v>5</v>
      </c>
      <c r="E3951" s="6">
        <v>5</v>
      </c>
      <c r="F3951" s="39">
        <v>35259045</v>
      </c>
      <c r="G3951" s="39">
        <v>41</v>
      </c>
      <c r="H3951" s="39">
        <v>248</v>
      </c>
      <c r="I3951" s="132">
        <v>2.3815085000000007</v>
      </c>
      <c r="J3951" s="132">
        <v>2.1468877000000006</v>
      </c>
      <c r="K3951" s="132">
        <v>0.23462079999999993</v>
      </c>
      <c r="L3951" s="133">
        <v>0</v>
      </c>
      <c r="M3951" s="132">
        <v>2.0083888999999999</v>
      </c>
      <c r="N3951" s="132">
        <v>0.27891249999999945</v>
      </c>
      <c r="O3951" s="132">
        <v>2.68959E-2</v>
      </c>
      <c r="P3951" s="132">
        <v>6.731119999999996E-2</v>
      </c>
      <c r="Q3951" s="140">
        <v>67</v>
      </c>
      <c r="R3951" s="134">
        <v>383</v>
      </c>
      <c r="S3951" s="122">
        <f t="shared" si="122"/>
        <v>14.186851211072666</v>
      </c>
      <c r="T3951" s="122">
        <f t="shared" si="123"/>
        <v>85.813148788927336</v>
      </c>
    </row>
    <row r="3952" spans="1:20" x14ac:dyDescent="0.25">
      <c r="A3952" s="3">
        <v>2013</v>
      </c>
      <c r="B3952" s="2" t="s">
        <v>297</v>
      </c>
      <c r="C3952" s="1">
        <v>3525904</v>
      </c>
      <c r="D3952" s="4">
        <v>5</v>
      </c>
      <c r="E3952" s="6">
        <v>10</v>
      </c>
      <c r="F3952" s="39">
        <v>352590410</v>
      </c>
      <c r="G3952" s="39">
        <v>0</v>
      </c>
      <c r="H3952" s="39">
        <v>0</v>
      </c>
      <c r="I3952" s="132">
        <v>0</v>
      </c>
      <c r="J3952" s="132">
        <v>0</v>
      </c>
      <c r="K3952" s="132">
        <v>0</v>
      </c>
      <c r="L3952" s="133">
        <v>0</v>
      </c>
      <c r="M3952" s="132">
        <v>0</v>
      </c>
      <c r="N3952" s="132">
        <v>0</v>
      </c>
      <c r="O3952" s="132">
        <v>0</v>
      </c>
      <c r="P3952" s="132">
        <v>0</v>
      </c>
      <c r="Q3952" s="140">
        <v>0</v>
      </c>
      <c r="R3952" s="134">
        <v>0</v>
      </c>
      <c r="S3952" s="122">
        <f t="shared" si="122"/>
        <v>0</v>
      </c>
      <c r="T3952" s="122">
        <f t="shared" si="123"/>
        <v>0</v>
      </c>
    </row>
    <row r="3953" spans="1:20" x14ac:dyDescent="0.25">
      <c r="A3953" s="3">
        <v>2013</v>
      </c>
      <c r="B3953" s="2" t="s">
        <v>298</v>
      </c>
      <c r="C3953" s="1">
        <v>3526001</v>
      </c>
      <c r="D3953" s="4">
        <v>21</v>
      </c>
      <c r="E3953" s="6">
        <v>21</v>
      </c>
      <c r="F3953" s="39">
        <v>352600121</v>
      </c>
      <c r="G3953" s="39">
        <v>4</v>
      </c>
      <c r="H3953" s="39">
        <v>8</v>
      </c>
      <c r="I3953" s="132">
        <v>0.10188639999999999</v>
      </c>
      <c r="J3953" s="132">
        <v>7.0740599999999987E-2</v>
      </c>
      <c r="K3953" s="132">
        <v>3.1145800000000008E-2</v>
      </c>
      <c r="L3953" s="133">
        <v>0</v>
      </c>
      <c r="M3953" s="132">
        <v>0</v>
      </c>
      <c r="N3953" s="132">
        <v>6.4536999999999997E-2</v>
      </c>
      <c r="O3953" s="132">
        <v>3.6770700000000003E-2</v>
      </c>
      <c r="P3953" s="132">
        <v>5.7870000000000003E-4</v>
      </c>
      <c r="Q3953" s="140">
        <v>2</v>
      </c>
      <c r="R3953" s="134">
        <v>0</v>
      </c>
      <c r="S3953" s="122">
        <f t="shared" si="122"/>
        <v>33.333333333333329</v>
      </c>
      <c r="T3953" s="122">
        <f t="shared" si="123"/>
        <v>66.666666666666657</v>
      </c>
    </row>
    <row r="3954" spans="1:20" x14ac:dyDescent="0.25">
      <c r="A3954" s="3">
        <v>2013</v>
      </c>
      <c r="B3954" s="2" t="s">
        <v>298</v>
      </c>
      <c r="C3954" s="1">
        <v>3526001</v>
      </c>
      <c r="D3954" s="4">
        <v>21</v>
      </c>
      <c r="E3954" s="6">
        <v>20</v>
      </c>
      <c r="F3954" s="39">
        <v>352600120</v>
      </c>
      <c r="G3954" s="39">
        <v>3</v>
      </c>
      <c r="H3954" s="39">
        <v>29</v>
      </c>
      <c r="I3954" s="132">
        <v>0.1081222</v>
      </c>
      <c r="J3954" s="132">
        <v>9.4989699999999996E-2</v>
      </c>
      <c r="K3954" s="132">
        <v>1.3132500000000002E-2</v>
      </c>
      <c r="L3954" s="133">
        <v>0</v>
      </c>
      <c r="M3954" s="132">
        <v>0</v>
      </c>
      <c r="N3954" s="132">
        <v>9.7524399999999997E-2</v>
      </c>
      <c r="O3954" s="132">
        <v>7.9299999999999978E-3</v>
      </c>
      <c r="P3954" s="132">
        <v>2.6677999999999997E-3</v>
      </c>
      <c r="Q3954" s="140">
        <v>0</v>
      </c>
      <c r="R3954" s="134">
        <v>1</v>
      </c>
      <c r="S3954" s="122">
        <f t="shared" si="122"/>
        <v>9.375</v>
      </c>
      <c r="T3954" s="122">
        <f t="shared" si="123"/>
        <v>90.625</v>
      </c>
    </row>
    <row r="3955" spans="1:20" x14ac:dyDescent="0.25">
      <c r="A3955" s="3">
        <v>2013</v>
      </c>
      <c r="B3955" s="2" t="s">
        <v>299</v>
      </c>
      <c r="C3955" s="1">
        <v>3526100</v>
      </c>
      <c r="D3955" s="4">
        <v>11</v>
      </c>
      <c r="E3955" s="6">
        <v>11</v>
      </c>
      <c r="F3955" s="39">
        <v>352610011</v>
      </c>
      <c r="G3955" s="39">
        <v>63</v>
      </c>
      <c r="H3955" s="39">
        <v>6</v>
      </c>
      <c r="I3955" s="132">
        <v>0.14163529999999991</v>
      </c>
      <c r="J3955" s="132">
        <v>0.14012489999999991</v>
      </c>
      <c r="K3955" s="132">
        <v>1.5104000000000001E-3</v>
      </c>
      <c r="L3955" s="133">
        <v>0</v>
      </c>
      <c r="M3955" s="132">
        <v>4.8609999999999994E-4</v>
      </c>
      <c r="N3955" s="132">
        <v>9.0280000000000004E-4</v>
      </c>
      <c r="O3955" s="132">
        <v>0.11297779999999998</v>
      </c>
      <c r="P3955" s="132">
        <v>2.7268600000000004E-2</v>
      </c>
      <c r="Q3955" s="140">
        <v>83</v>
      </c>
      <c r="R3955" s="134">
        <v>10</v>
      </c>
      <c r="S3955" s="122">
        <f t="shared" si="122"/>
        <v>91.304347826086953</v>
      </c>
      <c r="T3955" s="122">
        <f t="shared" si="123"/>
        <v>8.695652173913043</v>
      </c>
    </row>
    <row r="3956" spans="1:20" x14ac:dyDescent="0.25">
      <c r="A3956" s="3">
        <v>2013</v>
      </c>
      <c r="B3956" s="2" t="s">
        <v>300</v>
      </c>
      <c r="C3956" s="1">
        <v>3526209</v>
      </c>
      <c r="D3956" s="4">
        <v>11</v>
      </c>
      <c r="E3956" s="6">
        <v>11</v>
      </c>
      <c r="F3956" s="39">
        <v>352620911</v>
      </c>
      <c r="G3956" s="39">
        <v>1</v>
      </c>
      <c r="H3956" s="39">
        <v>10</v>
      </c>
      <c r="I3956" s="132">
        <v>2.6984000000000001E-3</v>
      </c>
      <c r="J3956" s="132">
        <v>1.9444E-3</v>
      </c>
      <c r="K3956" s="132">
        <v>7.54E-4</v>
      </c>
      <c r="L3956" s="133">
        <v>0</v>
      </c>
      <c r="M3956" s="132">
        <v>1.45E-5</v>
      </c>
      <c r="N3956" s="132">
        <v>2.3260000000000002E-4</v>
      </c>
      <c r="O3956" s="132">
        <v>1.9444E-3</v>
      </c>
      <c r="P3956" s="132">
        <v>5.0690000000000002E-4</v>
      </c>
      <c r="Q3956" s="140">
        <v>15</v>
      </c>
      <c r="R3956" s="134">
        <v>13</v>
      </c>
      <c r="S3956" s="122">
        <f t="shared" si="122"/>
        <v>9.0909090909090917</v>
      </c>
      <c r="T3956" s="122">
        <f t="shared" si="123"/>
        <v>90.909090909090907</v>
      </c>
    </row>
    <row r="3957" spans="1:20" x14ac:dyDescent="0.25">
      <c r="A3957" s="3">
        <v>2013</v>
      </c>
      <c r="B3957" s="2" t="s">
        <v>300</v>
      </c>
      <c r="C3957" s="1">
        <v>3526209</v>
      </c>
      <c r="D3957" s="4">
        <v>11</v>
      </c>
      <c r="E3957" s="6">
        <v>6</v>
      </c>
      <c r="F3957" s="39">
        <v>35262096</v>
      </c>
      <c r="G3957" s="39">
        <v>0</v>
      </c>
      <c r="H3957" s="39">
        <v>1</v>
      </c>
      <c r="I3957" s="132">
        <v>3.4700000000000003E-5</v>
      </c>
      <c r="J3957" s="132">
        <v>0</v>
      </c>
      <c r="K3957" s="132">
        <v>3.4700000000000003E-5</v>
      </c>
      <c r="L3957" s="133">
        <v>0</v>
      </c>
      <c r="M3957" s="132">
        <v>0</v>
      </c>
      <c r="N3957" s="132">
        <v>0</v>
      </c>
      <c r="O3957" s="132">
        <v>0</v>
      </c>
      <c r="P3957" s="132">
        <v>3.4700000000000003E-5</v>
      </c>
      <c r="Q3957" s="140">
        <v>0</v>
      </c>
      <c r="R3957" s="134">
        <v>0</v>
      </c>
      <c r="S3957" s="122">
        <f t="shared" si="122"/>
        <v>0</v>
      </c>
      <c r="T3957" s="122">
        <f t="shared" si="123"/>
        <v>100</v>
      </c>
    </row>
    <row r="3958" spans="1:20" x14ac:dyDescent="0.25">
      <c r="A3958" s="3">
        <v>2013</v>
      </c>
      <c r="B3958" s="2" t="s">
        <v>301</v>
      </c>
      <c r="C3958" s="1">
        <v>3526308</v>
      </c>
      <c r="D3958" s="4">
        <v>2</v>
      </c>
      <c r="E3958" s="6">
        <v>2</v>
      </c>
      <c r="F3958" s="39">
        <v>35263082</v>
      </c>
      <c r="G3958" s="39">
        <v>5</v>
      </c>
      <c r="H3958" s="39">
        <v>0</v>
      </c>
      <c r="I3958" s="132">
        <v>2.7027800000000001E-2</v>
      </c>
      <c r="J3958" s="132">
        <v>2.7027800000000001E-2</v>
      </c>
      <c r="K3958" s="132">
        <v>0</v>
      </c>
      <c r="L3958" s="133">
        <v>9.3302891933028931E-3</v>
      </c>
      <c r="M3958" s="132">
        <v>0</v>
      </c>
      <c r="N3958" s="132">
        <v>0</v>
      </c>
      <c r="O3958" s="132">
        <v>2.6749999999999999E-2</v>
      </c>
      <c r="P3958" s="132">
        <v>2.7779999999999998E-4</v>
      </c>
      <c r="Q3958" s="140">
        <v>7</v>
      </c>
      <c r="R3958" s="134">
        <v>1</v>
      </c>
      <c r="S3958" s="122">
        <f t="shared" si="122"/>
        <v>100</v>
      </c>
      <c r="T3958" s="122">
        <f t="shared" si="123"/>
        <v>0</v>
      </c>
    </row>
    <row r="3959" spans="1:20" x14ac:dyDescent="0.25">
      <c r="A3959" s="3">
        <v>2013</v>
      </c>
      <c r="B3959" s="2" t="s">
        <v>302</v>
      </c>
      <c r="C3959" s="1">
        <v>3526407</v>
      </c>
      <c r="D3959" s="4">
        <v>10</v>
      </c>
      <c r="E3959" s="6">
        <v>10</v>
      </c>
      <c r="F3959" s="39">
        <v>352640710</v>
      </c>
      <c r="G3959" s="39">
        <v>10</v>
      </c>
      <c r="H3959" s="39">
        <v>17</v>
      </c>
      <c r="I3959" s="132">
        <v>0.30541429999999997</v>
      </c>
      <c r="J3959" s="132">
        <v>0.29768519999999998</v>
      </c>
      <c r="K3959" s="132">
        <v>7.7291E-3</v>
      </c>
      <c r="L3959" s="133">
        <v>0</v>
      </c>
      <c r="M3959" s="132">
        <v>0.1100139</v>
      </c>
      <c r="N3959" s="132">
        <v>0.18477379999999999</v>
      </c>
      <c r="O3959" s="132">
        <v>5.8568999999999991E-3</v>
      </c>
      <c r="P3959" s="132">
        <v>4.7697E-3</v>
      </c>
      <c r="Q3959" s="140">
        <v>8</v>
      </c>
      <c r="R3959" s="134">
        <v>19</v>
      </c>
      <c r="S3959" s="122">
        <f t="shared" si="122"/>
        <v>37.037037037037038</v>
      </c>
      <c r="T3959" s="122">
        <f t="shared" si="123"/>
        <v>62.962962962962962</v>
      </c>
    </row>
    <row r="3960" spans="1:20" x14ac:dyDescent="0.25">
      <c r="A3960" s="3">
        <v>2013</v>
      </c>
      <c r="B3960" s="2" t="s">
        <v>303</v>
      </c>
      <c r="C3960" s="1">
        <v>3526506</v>
      </c>
      <c r="D3960" s="4">
        <v>19</v>
      </c>
      <c r="E3960" s="6">
        <v>19</v>
      </c>
      <c r="F3960" s="39">
        <v>352650619</v>
      </c>
      <c r="G3960" s="39">
        <v>0</v>
      </c>
      <c r="H3960" s="39">
        <v>1</v>
      </c>
      <c r="I3960" s="132">
        <v>5.2099999999999999E-5</v>
      </c>
      <c r="J3960" s="132">
        <v>0</v>
      </c>
      <c r="K3960" s="132">
        <v>5.2099999999999999E-5</v>
      </c>
      <c r="L3960" s="133">
        <v>0</v>
      </c>
      <c r="M3960" s="132">
        <v>0</v>
      </c>
      <c r="N3960" s="132">
        <v>0</v>
      </c>
      <c r="O3960" s="132">
        <v>0</v>
      </c>
      <c r="P3960" s="132">
        <v>5.2099999999999999E-5</v>
      </c>
      <c r="Q3960" s="140">
        <v>0</v>
      </c>
      <c r="R3960" s="134">
        <v>1</v>
      </c>
      <c r="S3960" s="122">
        <f t="shared" si="122"/>
        <v>0</v>
      </c>
      <c r="T3960" s="122">
        <f t="shared" si="123"/>
        <v>100</v>
      </c>
    </row>
    <row r="3961" spans="1:20" x14ac:dyDescent="0.25">
      <c r="A3961" s="3">
        <v>2013</v>
      </c>
      <c r="B3961" s="2" t="s">
        <v>303</v>
      </c>
      <c r="C3961" s="1">
        <v>3526506</v>
      </c>
      <c r="D3961" s="4">
        <v>19</v>
      </c>
      <c r="E3961" s="6">
        <v>20</v>
      </c>
      <c r="F3961" s="39">
        <v>352650620</v>
      </c>
      <c r="G3961" s="39">
        <v>0</v>
      </c>
      <c r="H3961" s="39">
        <v>1</v>
      </c>
      <c r="I3961" s="132">
        <v>1.0629999999999999E-3</v>
      </c>
      <c r="J3961" s="132">
        <v>0</v>
      </c>
      <c r="K3961" s="132">
        <v>1.0629999999999999E-3</v>
      </c>
      <c r="L3961" s="133">
        <v>0</v>
      </c>
      <c r="M3961" s="132">
        <v>0</v>
      </c>
      <c r="N3961" s="132">
        <v>1.0629999999999999E-3</v>
      </c>
      <c r="O3961" s="132">
        <v>0</v>
      </c>
      <c r="P3961" s="132">
        <v>0</v>
      </c>
      <c r="Q3961" s="140">
        <v>0</v>
      </c>
      <c r="R3961" s="134">
        <v>0</v>
      </c>
      <c r="S3961" s="122">
        <f t="shared" si="122"/>
        <v>0</v>
      </c>
      <c r="T3961" s="122">
        <f t="shared" si="123"/>
        <v>100</v>
      </c>
    </row>
    <row r="3962" spans="1:20" x14ac:dyDescent="0.25">
      <c r="A3962" s="3">
        <v>2013</v>
      </c>
      <c r="B3962" s="2" t="s">
        <v>304</v>
      </c>
      <c r="C3962" s="1">
        <v>3526605</v>
      </c>
      <c r="D3962" s="4">
        <v>2</v>
      </c>
      <c r="E3962" s="6">
        <v>2</v>
      </c>
      <c r="F3962" s="39">
        <v>35266052</v>
      </c>
      <c r="G3962" s="39">
        <v>10</v>
      </c>
      <c r="H3962" s="39">
        <v>2</v>
      </c>
      <c r="I3962" s="132">
        <v>0.10114169999999999</v>
      </c>
      <c r="J3962" s="132">
        <v>0.10071119999999999</v>
      </c>
      <c r="K3962" s="132">
        <v>4.305E-4</v>
      </c>
      <c r="L3962" s="133">
        <v>0</v>
      </c>
      <c r="M3962" s="132">
        <v>1.8749999999999999E-2</v>
      </c>
      <c r="N3962" s="132">
        <v>6.6666699999999995E-2</v>
      </c>
      <c r="O3962" s="132">
        <v>1.20722E-2</v>
      </c>
      <c r="P3962" s="132">
        <v>3.6527999999999999E-3</v>
      </c>
      <c r="Q3962" s="140">
        <v>16</v>
      </c>
      <c r="R3962" s="134">
        <v>20</v>
      </c>
      <c r="S3962" s="122">
        <f t="shared" si="122"/>
        <v>83.333333333333343</v>
      </c>
      <c r="T3962" s="122">
        <f t="shared" si="123"/>
        <v>16.666666666666664</v>
      </c>
    </row>
    <row r="3963" spans="1:20" x14ac:dyDescent="0.25">
      <c r="A3963" s="3">
        <v>2013</v>
      </c>
      <c r="B3963" s="2" t="s">
        <v>305</v>
      </c>
      <c r="C3963" s="1">
        <v>3526704</v>
      </c>
      <c r="D3963" s="4">
        <v>9</v>
      </c>
      <c r="E3963" s="6">
        <v>9</v>
      </c>
      <c r="F3963" s="39">
        <v>35267049</v>
      </c>
      <c r="G3963" s="39">
        <v>41</v>
      </c>
      <c r="H3963" s="39">
        <v>33</v>
      </c>
      <c r="I3963" s="132">
        <v>0.11420710000000006</v>
      </c>
      <c r="J3963" s="132">
        <v>0.10047260000000005</v>
      </c>
      <c r="K3963" s="132">
        <v>1.3734500000000005E-2</v>
      </c>
      <c r="L3963" s="133">
        <v>0.38897387113140536</v>
      </c>
      <c r="M3963" s="132">
        <v>0</v>
      </c>
      <c r="N3963" s="132">
        <v>4.57551E-2</v>
      </c>
      <c r="O3963" s="132">
        <v>6.2445899999999999E-2</v>
      </c>
      <c r="P3963" s="132">
        <v>6.0060999999999995E-3</v>
      </c>
      <c r="Q3963" s="140">
        <v>18</v>
      </c>
      <c r="R3963" s="134">
        <v>31</v>
      </c>
      <c r="S3963" s="122">
        <f t="shared" si="122"/>
        <v>55.405405405405403</v>
      </c>
      <c r="T3963" s="122">
        <f t="shared" si="123"/>
        <v>44.594594594594597</v>
      </c>
    </row>
    <row r="3964" spans="1:20" x14ac:dyDescent="0.25">
      <c r="A3964" s="3">
        <v>2013</v>
      </c>
      <c r="B3964" s="2" t="s">
        <v>306</v>
      </c>
      <c r="C3964" s="1">
        <v>3526803</v>
      </c>
      <c r="D3964" s="4">
        <v>13</v>
      </c>
      <c r="E3964" s="6">
        <v>13</v>
      </c>
      <c r="F3964" s="39">
        <v>352680313</v>
      </c>
      <c r="G3964" s="39">
        <v>4</v>
      </c>
      <c r="H3964" s="39">
        <v>48</v>
      </c>
      <c r="I3964" s="132">
        <v>0.47865760000000002</v>
      </c>
      <c r="J3964" s="132">
        <v>0.2098612</v>
      </c>
      <c r="K3964" s="132">
        <v>0.26879639999999999</v>
      </c>
      <c r="L3964" s="133">
        <v>0</v>
      </c>
      <c r="M3964" s="132">
        <v>0</v>
      </c>
      <c r="N3964" s="132">
        <v>0.45847920000000009</v>
      </c>
      <c r="O3964" s="132">
        <v>7.9492E-3</v>
      </c>
      <c r="P3964" s="132">
        <v>1.2229200000000003E-2</v>
      </c>
      <c r="Q3964" s="140">
        <v>12</v>
      </c>
      <c r="R3964" s="134">
        <v>9</v>
      </c>
      <c r="S3964" s="122">
        <f t="shared" si="122"/>
        <v>7.6923076923076925</v>
      </c>
      <c r="T3964" s="122">
        <f t="shared" si="123"/>
        <v>92.307692307692307</v>
      </c>
    </row>
    <row r="3965" spans="1:20" x14ac:dyDescent="0.25">
      <c r="A3965" s="3">
        <v>2013</v>
      </c>
      <c r="B3965" s="2" t="s">
        <v>306</v>
      </c>
      <c r="C3965" s="1">
        <v>3526803</v>
      </c>
      <c r="D3965" s="4">
        <v>13</v>
      </c>
      <c r="E3965" s="6">
        <v>17</v>
      </c>
      <c r="F3965" s="39">
        <v>352680317</v>
      </c>
      <c r="G3965" s="39">
        <v>2</v>
      </c>
      <c r="H3965" s="39">
        <v>1</v>
      </c>
      <c r="I3965" s="132">
        <v>0.5105092</v>
      </c>
      <c r="J3965" s="132">
        <v>0.50925920000000002</v>
      </c>
      <c r="K3965" s="132">
        <v>1.25E-3</v>
      </c>
      <c r="L3965" s="133">
        <v>0</v>
      </c>
      <c r="M3965" s="132">
        <v>0</v>
      </c>
      <c r="N3965" s="132">
        <v>0</v>
      </c>
      <c r="O3965" s="132">
        <v>0.50925920000000002</v>
      </c>
      <c r="P3965" s="132">
        <v>1.25E-3</v>
      </c>
      <c r="Q3965" s="140">
        <v>0</v>
      </c>
      <c r="R3965" s="134">
        <v>0</v>
      </c>
      <c r="S3965" s="122">
        <f t="shared" si="122"/>
        <v>66.666666666666657</v>
      </c>
      <c r="T3965" s="122">
        <f t="shared" si="123"/>
        <v>33.333333333333329</v>
      </c>
    </row>
    <row r="3966" spans="1:20" x14ac:dyDescent="0.25">
      <c r="A3966" s="3">
        <v>2013</v>
      </c>
      <c r="B3966" s="2" t="s">
        <v>307</v>
      </c>
      <c r="C3966" s="1">
        <v>3526902</v>
      </c>
      <c r="D3966" s="4">
        <v>5</v>
      </c>
      <c r="E3966" s="6">
        <v>5</v>
      </c>
      <c r="F3966" s="39">
        <v>35269025</v>
      </c>
      <c r="G3966" s="39">
        <v>57</v>
      </c>
      <c r="H3966" s="39">
        <v>199</v>
      </c>
      <c r="I3966" s="132">
        <v>2.5622996000000007</v>
      </c>
      <c r="J3966" s="132">
        <v>2.3746867000000007</v>
      </c>
      <c r="K3966" s="132">
        <v>0.18761289999999983</v>
      </c>
      <c r="L3966" s="133">
        <v>0</v>
      </c>
      <c r="M3966" s="132">
        <v>1.9212999999999999E-3</v>
      </c>
      <c r="N3966" s="132">
        <v>2.3910271999999995</v>
      </c>
      <c r="O3966" s="132">
        <v>0.13739619999999989</v>
      </c>
      <c r="P3966" s="132">
        <v>3.1954899999999994E-2</v>
      </c>
      <c r="Q3966" s="140">
        <v>32</v>
      </c>
      <c r="R3966" s="134">
        <v>232</v>
      </c>
      <c r="S3966" s="122">
        <f t="shared" si="122"/>
        <v>22.265625</v>
      </c>
      <c r="T3966" s="122">
        <f t="shared" si="123"/>
        <v>77.734375</v>
      </c>
    </row>
    <row r="3967" spans="1:20" x14ac:dyDescent="0.25">
      <c r="A3967" s="3">
        <v>2013</v>
      </c>
      <c r="B3967" s="2" t="s">
        <v>308</v>
      </c>
      <c r="C3967" s="1">
        <v>3527009</v>
      </c>
      <c r="D3967" s="4">
        <v>9</v>
      </c>
      <c r="E3967" s="6">
        <v>9</v>
      </c>
      <c r="F3967" s="39">
        <v>35270099</v>
      </c>
      <c r="G3967" s="39">
        <v>7</v>
      </c>
      <c r="H3967" s="39">
        <v>9</v>
      </c>
      <c r="I3967" s="132">
        <v>4.9102999999999994E-3</v>
      </c>
      <c r="J3967" s="132">
        <v>2.1934999999999997E-3</v>
      </c>
      <c r="K3967" s="132">
        <v>2.7167999999999997E-3</v>
      </c>
      <c r="L3967" s="133">
        <v>0</v>
      </c>
      <c r="M3967" s="132">
        <v>0</v>
      </c>
      <c r="N3967" s="132">
        <v>4.7219999999999999E-4</v>
      </c>
      <c r="O3967" s="132">
        <v>1.6056000000000002E-3</v>
      </c>
      <c r="P3967" s="132">
        <v>2.8324999999999995E-3</v>
      </c>
      <c r="Q3967" s="140">
        <v>9</v>
      </c>
      <c r="R3967" s="134">
        <v>10</v>
      </c>
      <c r="S3967" s="122">
        <f t="shared" si="122"/>
        <v>43.75</v>
      </c>
      <c r="T3967" s="122">
        <f t="shared" si="123"/>
        <v>56.25</v>
      </c>
    </row>
    <row r="3968" spans="1:20" x14ac:dyDescent="0.25">
      <c r="A3968" s="3">
        <v>2013</v>
      </c>
      <c r="B3968" s="2" t="s">
        <v>309</v>
      </c>
      <c r="C3968" s="1">
        <v>3527108</v>
      </c>
      <c r="D3968" s="4">
        <v>16</v>
      </c>
      <c r="E3968" s="6">
        <v>16</v>
      </c>
      <c r="F3968" s="39">
        <v>352710816</v>
      </c>
      <c r="G3968" s="39">
        <v>4</v>
      </c>
      <c r="H3968" s="39">
        <v>49</v>
      </c>
      <c r="I3968" s="132">
        <v>0.22628159999999992</v>
      </c>
      <c r="J3968" s="132">
        <v>7.5192700000000001E-2</v>
      </c>
      <c r="K3968" s="132">
        <v>0.15108889999999991</v>
      </c>
      <c r="L3968" s="133">
        <v>0</v>
      </c>
      <c r="M3968" s="132">
        <v>0</v>
      </c>
      <c r="N3968" s="132">
        <v>0.2048260999999999</v>
      </c>
      <c r="O3968" s="132">
        <v>6.3270000000000002E-3</v>
      </c>
      <c r="P3968" s="132">
        <v>1.5128500000000008E-2</v>
      </c>
      <c r="Q3968" s="140">
        <v>0</v>
      </c>
      <c r="R3968" s="134">
        <v>4</v>
      </c>
      <c r="S3968" s="122">
        <f t="shared" si="122"/>
        <v>7.5471698113207548</v>
      </c>
      <c r="T3968" s="122">
        <f t="shared" si="123"/>
        <v>92.452830188679243</v>
      </c>
    </row>
    <row r="3969" spans="1:20" x14ac:dyDescent="0.25">
      <c r="A3969" s="3">
        <v>2013</v>
      </c>
      <c r="B3969" s="2" t="s">
        <v>309</v>
      </c>
      <c r="C3969" s="1">
        <v>3527108</v>
      </c>
      <c r="D3969" s="4">
        <v>16</v>
      </c>
      <c r="E3969" s="6">
        <v>20</v>
      </c>
      <c r="F3969" s="39">
        <v>352710820</v>
      </c>
      <c r="G3969" s="39">
        <v>2</v>
      </c>
      <c r="H3969" s="39">
        <v>1</v>
      </c>
      <c r="I3969" s="132">
        <v>0.25466430000000001</v>
      </c>
      <c r="J3969" s="132">
        <v>0.25462960000000001</v>
      </c>
      <c r="K3969" s="132">
        <v>3.4700000000000003E-5</v>
      </c>
      <c r="L3969" s="133">
        <v>0</v>
      </c>
      <c r="M3969" s="132">
        <v>0</v>
      </c>
      <c r="N3969" s="132">
        <v>0</v>
      </c>
      <c r="O3969" s="132">
        <v>0.25462960000000001</v>
      </c>
      <c r="P3969" s="132">
        <v>3.4700000000000003E-5</v>
      </c>
      <c r="Q3969" s="140">
        <v>0</v>
      </c>
      <c r="R3969" s="134">
        <v>5</v>
      </c>
      <c r="S3969" s="122">
        <f t="shared" si="122"/>
        <v>66.666666666666657</v>
      </c>
      <c r="T3969" s="122">
        <f t="shared" si="123"/>
        <v>33.333333333333329</v>
      </c>
    </row>
    <row r="3970" spans="1:20" x14ac:dyDescent="0.25">
      <c r="A3970" s="3">
        <v>2013</v>
      </c>
      <c r="B3970" s="2" t="s">
        <v>310</v>
      </c>
      <c r="C3970" s="1">
        <v>3527207</v>
      </c>
      <c r="D3970" s="4">
        <v>2</v>
      </c>
      <c r="E3970" s="6">
        <v>2</v>
      </c>
      <c r="F3970" s="39">
        <v>35272072</v>
      </c>
      <c r="G3970" s="39">
        <v>17</v>
      </c>
      <c r="H3970" s="39">
        <v>40</v>
      </c>
      <c r="I3970" s="132">
        <v>0.11235669999999998</v>
      </c>
      <c r="J3970" s="132">
        <v>3.6384E-3</v>
      </c>
      <c r="K3970" s="132">
        <v>0.10871829999999998</v>
      </c>
      <c r="L3970" s="133">
        <v>8.1516996448503298E-2</v>
      </c>
      <c r="M3970" s="132">
        <v>0</v>
      </c>
      <c r="N3970" s="132">
        <v>0.10715009999999997</v>
      </c>
      <c r="O3970" s="132">
        <v>2.0833000000000002E-3</v>
      </c>
      <c r="P3970" s="132">
        <v>3.1233000000000007E-3</v>
      </c>
      <c r="Q3970" s="140">
        <v>13</v>
      </c>
      <c r="R3970" s="134">
        <v>42</v>
      </c>
      <c r="S3970" s="122">
        <f t="shared" si="122"/>
        <v>29.82456140350877</v>
      </c>
      <c r="T3970" s="122">
        <f t="shared" si="123"/>
        <v>70.175438596491219</v>
      </c>
    </row>
    <row r="3971" spans="1:20" x14ac:dyDescent="0.25">
      <c r="A3971" s="3">
        <v>2013</v>
      </c>
      <c r="B3971" s="2" t="s">
        <v>311</v>
      </c>
      <c r="C3971" s="1">
        <v>3527256</v>
      </c>
      <c r="D3971" s="4">
        <v>19</v>
      </c>
      <c r="E3971" s="6">
        <v>19</v>
      </c>
      <c r="F3971" s="39">
        <v>352725619</v>
      </c>
      <c r="G3971" s="39">
        <v>1</v>
      </c>
      <c r="H3971" s="39">
        <v>7</v>
      </c>
      <c r="I3971" s="132">
        <v>1.8621999999999998E-3</v>
      </c>
      <c r="J3971" s="132">
        <v>1.6666999999999999E-3</v>
      </c>
      <c r="K3971" s="132">
        <v>1.9550000000000001E-4</v>
      </c>
      <c r="L3971" s="133">
        <v>0</v>
      </c>
      <c r="M3971" s="132">
        <v>0</v>
      </c>
      <c r="N3971" s="132">
        <v>0</v>
      </c>
      <c r="O3971" s="132">
        <v>1.6666999999999999E-3</v>
      </c>
      <c r="P3971" s="132">
        <v>1.9550000000000001E-4</v>
      </c>
      <c r="Q3971" s="140">
        <v>3</v>
      </c>
      <c r="R3971" s="134">
        <v>0</v>
      </c>
      <c r="S3971" s="122">
        <f t="shared" ref="S3971:S4034" si="124">IFERROR(((G3971)/(SUM($G3971:$H3971)))*100,0)</f>
        <v>12.5</v>
      </c>
      <c r="T3971" s="122">
        <f t="shared" ref="T3971:T4034" si="125">IFERROR(((H3971)/(SUM($G3971:$H3971)))*100,0)</f>
        <v>87.5</v>
      </c>
    </row>
    <row r="3972" spans="1:20" x14ac:dyDescent="0.25">
      <c r="A3972" s="3">
        <v>2013</v>
      </c>
      <c r="B3972" s="2" t="s">
        <v>312</v>
      </c>
      <c r="C3972" s="1">
        <v>3527306</v>
      </c>
      <c r="D3972" s="4">
        <v>5</v>
      </c>
      <c r="E3972" s="6">
        <v>5</v>
      </c>
      <c r="F3972" s="39">
        <v>35273065</v>
      </c>
      <c r="G3972" s="39">
        <v>15</v>
      </c>
      <c r="H3972" s="39">
        <v>40</v>
      </c>
      <c r="I3972" s="132">
        <v>0.30442519999999995</v>
      </c>
      <c r="J3972" s="132">
        <v>0.26911159999999995</v>
      </c>
      <c r="K3972" s="132">
        <v>3.5313600000000001E-2</v>
      </c>
      <c r="L3972" s="133">
        <v>0</v>
      </c>
      <c r="M3972" s="132">
        <v>0.22222220000000001</v>
      </c>
      <c r="N3972" s="132">
        <v>7.216659999999997E-2</v>
      </c>
      <c r="O3972" s="132">
        <v>7.0723000000000001E-3</v>
      </c>
      <c r="P3972" s="132">
        <v>2.9641000000000003E-3</v>
      </c>
      <c r="Q3972" s="140">
        <v>28</v>
      </c>
      <c r="R3972" s="134">
        <v>45</v>
      </c>
      <c r="S3972" s="122">
        <f t="shared" si="124"/>
        <v>27.27272727272727</v>
      </c>
      <c r="T3972" s="122">
        <f t="shared" si="125"/>
        <v>72.727272727272734</v>
      </c>
    </row>
    <row r="3973" spans="1:20" x14ac:dyDescent="0.25">
      <c r="A3973" s="3">
        <v>2013</v>
      </c>
      <c r="B3973" s="2" t="s">
        <v>313</v>
      </c>
      <c r="C3973" s="1">
        <v>3527405</v>
      </c>
      <c r="D3973" s="4">
        <v>20</v>
      </c>
      <c r="E3973" s="6">
        <v>20</v>
      </c>
      <c r="F3973" s="39">
        <v>352740520</v>
      </c>
      <c r="G3973" s="39">
        <v>3</v>
      </c>
      <c r="H3973" s="39">
        <v>9</v>
      </c>
      <c r="I3973" s="132">
        <v>5.5378799999999999E-2</v>
      </c>
      <c r="J3973" s="132">
        <v>5.2874400000000002E-2</v>
      </c>
      <c r="K3973" s="132">
        <v>2.5043999999999999E-3</v>
      </c>
      <c r="L3973" s="133">
        <v>0</v>
      </c>
      <c r="M3973" s="132">
        <v>2.37E-5</v>
      </c>
      <c r="N3973" s="132">
        <v>5.4839500000000006E-2</v>
      </c>
      <c r="O3973" s="132">
        <v>0</v>
      </c>
      <c r="P3973" s="132">
        <v>5.1559999999999996E-4</v>
      </c>
      <c r="Q3973" s="140">
        <v>6</v>
      </c>
      <c r="R3973" s="134">
        <v>7</v>
      </c>
      <c r="S3973" s="122">
        <f t="shared" si="124"/>
        <v>25</v>
      </c>
      <c r="T3973" s="122">
        <f t="shared" si="125"/>
        <v>75</v>
      </c>
    </row>
    <row r="3974" spans="1:20" x14ac:dyDescent="0.25">
      <c r="A3974" s="3">
        <v>2013</v>
      </c>
      <c r="B3974" s="2" t="s">
        <v>313</v>
      </c>
      <c r="C3974" s="1">
        <v>3527405</v>
      </c>
      <c r="D3974" s="4">
        <v>20</v>
      </c>
      <c r="E3974" s="6">
        <v>21</v>
      </c>
      <c r="F3974" s="39">
        <v>352740521</v>
      </c>
      <c r="G3974" s="39">
        <v>0</v>
      </c>
      <c r="H3974" s="39">
        <v>4</v>
      </c>
      <c r="I3974" s="132">
        <v>3.8343999999999995E-3</v>
      </c>
      <c r="J3974" s="132">
        <v>0</v>
      </c>
      <c r="K3974" s="132">
        <v>3.8343999999999995E-3</v>
      </c>
      <c r="L3974" s="133">
        <v>0</v>
      </c>
      <c r="M3974" s="132">
        <v>3.7036999999999999E-3</v>
      </c>
      <c r="N3974" s="132">
        <v>0</v>
      </c>
      <c r="O3974" s="132">
        <v>0</v>
      </c>
      <c r="P3974" s="132">
        <v>1.3070000000000001E-4</v>
      </c>
      <c r="Q3974" s="140">
        <v>1</v>
      </c>
      <c r="R3974" s="134">
        <v>0</v>
      </c>
      <c r="S3974" s="122">
        <f t="shared" si="124"/>
        <v>0</v>
      </c>
      <c r="T3974" s="122">
        <f t="shared" si="125"/>
        <v>100</v>
      </c>
    </row>
    <row r="3975" spans="1:20" x14ac:dyDescent="0.25">
      <c r="A3975" s="3">
        <v>2013</v>
      </c>
      <c r="B3975" s="2" t="s">
        <v>314</v>
      </c>
      <c r="C3975" s="1">
        <v>3527504</v>
      </c>
      <c r="D3975" s="4">
        <v>17</v>
      </c>
      <c r="E3975" s="6">
        <v>17</v>
      </c>
      <c r="F3975" s="39">
        <v>352750417</v>
      </c>
      <c r="G3975" s="39">
        <v>12</v>
      </c>
      <c r="H3975" s="39">
        <v>3</v>
      </c>
      <c r="I3975" s="132">
        <v>0.49869529999999995</v>
      </c>
      <c r="J3975" s="132">
        <v>0.49477249999999995</v>
      </c>
      <c r="K3975" s="132">
        <v>3.9227999999999997E-3</v>
      </c>
      <c r="L3975" s="133">
        <v>0</v>
      </c>
      <c r="M3975" s="132">
        <v>3.7916999999999998E-3</v>
      </c>
      <c r="N3975" s="132">
        <v>6.1699999999999995E-5</v>
      </c>
      <c r="O3975" s="132">
        <v>0.49484189999999995</v>
      </c>
      <c r="P3975" s="132">
        <v>0</v>
      </c>
      <c r="Q3975" s="140">
        <v>4</v>
      </c>
      <c r="R3975" s="134">
        <v>1</v>
      </c>
      <c r="S3975" s="122">
        <f t="shared" si="124"/>
        <v>80</v>
      </c>
      <c r="T3975" s="122">
        <f t="shared" si="125"/>
        <v>20</v>
      </c>
    </row>
    <row r="3976" spans="1:20" x14ac:dyDescent="0.25">
      <c r="A3976" s="3">
        <v>2013</v>
      </c>
      <c r="B3976" s="2" t="s">
        <v>315</v>
      </c>
      <c r="C3976" s="1">
        <v>3527603</v>
      </c>
      <c r="D3976" s="4">
        <v>9</v>
      </c>
      <c r="E3976" s="6">
        <v>9</v>
      </c>
      <c r="F3976" s="39">
        <v>35276039</v>
      </c>
      <c r="G3976" s="39">
        <v>10</v>
      </c>
      <c r="H3976" s="39">
        <v>12</v>
      </c>
      <c r="I3976" s="132">
        <v>0.69866770000000011</v>
      </c>
      <c r="J3976" s="132">
        <v>0.51580900000000007</v>
      </c>
      <c r="K3976" s="132">
        <v>0.18285869999999999</v>
      </c>
      <c r="L3976" s="133">
        <v>0.87357245053272448</v>
      </c>
      <c r="M3976" s="132">
        <v>0</v>
      </c>
      <c r="N3976" s="132">
        <v>0.14506940000000002</v>
      </c>
      <c r="O3976" s="132">
        <v>0.47893399999999997</v>
      </c>
      <c r="P3976" s="132">
        <v>7.4664300000000003E-2</v>
      </c>
      <c r="Q3976" s="140">
        <v>7</v>
      </c>
      <c r="R3976" s="134">
        <v>4</v>
      </c>
      <c r="S3976" s="122">
        <f t="shared" si="124"/>
        <v>45.454545454545453</v>
      </c>
      <c r="T3976" s="122">
        <f t="shared" si="125"/>
        <v>54.54545454545454</v>
      </c>
    </row>
    <row r="3977" spans="1:20" x14ac:dyDescent="0.25">
      <c r="A3977" s="3">
        <v>2013</v>
      </c>
      <c r="B3977" s="2" t="s">
        <v>315</v>
      </c>
      <c r="C3977" s="1">
        <v>3527603</v>
      </c>
      <c r="D3977" s="4">
        <v>9</v>
      </c>
      <c r="E3977" s="6">
        <v>4</v>
      </c>
      <c r="F3977" s="39">
        <v>35276034</v>
      </c>
      <c r="G3977" s="39">
        <v>0</v>
      </c>
      <c r="H3977" s="39">
        <v>0</v>
      </c>
      <c r="I3977" s="132">
        <v>0</v>
      </c>
      <c r="J3977" s="132">
        <v>0</v>
      </c>
      <c r="K3977" s="132">
        <v>0</v>
      </c>
      <c r="L3977" s="133">
        <v>0</v>
      </c>
      <c r="M3977" s="132">
        <v>0</v>
      </c>
      <c r="N3977" s="132">
        <v>0</v>
      </c>
      <c r="O3977" s="132">
        <v>0</v>
      </c>
      <c r="P3977" s="132">
        <v>0</v>
      </c>
      <c r="Q3977" s="140">
        <v>0</v>
      </c>
      <c r="R3977" s="134">
        <v>0</v>
      </c>
      <c r="S3977" s="122">
        <f t="shared" si="124"/>
        <v>0</v>
      </c>
      <c r="T3977" s="122">
        <f t="shared" si="125"/>
        <v>0</v>
      </c>
    </row>
    <row r="3978" spans="1:20" x14ac:dyDescent="0.25">
      <c r="A3978" s="3">
        <v>2013</v>
      </c>
      <c r="B3978" s="2" t="s">
        <v>316</v>
      </c>
      <c r="C3978" s="1">
        <v>3527702</v>
      </c>
      <c r="D3978" s="4">
        <v>20</v>
      </c>
      <c r="E3978" s="6">
        <v>20</v>
      </c>
      <c r="F3978" s="39">
        <v>352770220</v>
      </c>
      <c r="G3978" s="39">
        <v>2</v>
      </c>
      <c r="H3978" s="39">
        <v>1</v>
      </c>
      <c r="I3978" s="132">
        <v>1.3906000000000001E-3</v>
      </c>
      <c r="J3978" s="132">
        <v>1.3611000000000001E-3</v>
      </c>
      <c r="K3978" s="132">
        <v>2.9499999999999999E-5</v>
      </c>
      <c r="L3978" s="133">
        <v>0</v>
      </c>
      <c r="M3978" s="132">
        <v>0</v>
      </c>
      <c r="N3978" s="132">
        <v>0</v>
      </c>
      <c r="O3978" s="132">
        <v>1.3611000000000001E-3</v>
      </c>
      <c r="P3978" s="132">
        <v>2.9499999999999999E-5</v>
      </c>
      <c r="Q3978" s="140">
        <v>2</v>
      </c>
      <c r="R3978" s="134">
        <v>1</v>
      </c>
      <c r="S3978" s="122">
        <f t="shared" si="124"/>
        <v>66.666666666666657</v>
      </c>
      <c r="T3978" s="122">
        <f t="shared" si="125"/>
        <v>33.333333333333329</v>
      </c>
    </row>
    <row r="3979" spans="1:20" x14ac:dyDescent="0.25">
      <c r="A3979" s="3">
        <v>2013</v>
      </c>
      <c r="B3979" s="2" t="s">
        <v>317</v>
      </c>
      <c r="C3979" s="1">
        <v>3527801</v>
      </c>
      <c r="D3979" s="4">
        <v>17</v>
      </c>
      <c r="E3979" s="6">
        <v>17</v>
      </c>
      <c r="F3979" s="39">
        <v>352780117</v>
      </c>
      <c r="G3979" s="39">
        <v>6</v>
      </c>
      <c r="H3979" s="39">
        <v>4</v>
      </c>
      <c r="I3979" s="132">
        <v>2.4983000000000002E-3</v>
      </c>
      <c r="J3979" s="132">
        <v>1.7094E-3</v>
      </c>
      <c r="K3979" s="132">
        <v>7.8890000000000004E-4</v>
      </c>
      <c r="L3979" s="133">
        <v>0</v>
      </c>
      <c r="M3979" s="132">
        <v>0</v>
      </c>
      <c r="N3979" s="132">
        <v>7.0220000000000005E-4</v>
      </c>
      <c r="O3979" s="132">
        <v>1.6423000000000002E-3</v>
      </c>
      <c r="P3979" s="132">
        <v>1.538E-4</v>
      </c>
      <c r="Q3979" s="140">
        <v>1</v>
      </c>
      <c r="R3979" s="134">
        <v>0</v>
      </c>
      <c r="S3979" s="122">
        <f t="shared" si="124"/>
        <v>60</v>
      </c>
      <c r="T3979" s="122">
        <f t="shared" si="125"/>
        <v>40</v>
      </c>
    </row>
    <row r="3980" spans="1:20" x14ac:dyDescent="0.25">
      <c r="A3980" s="3">
        <v>2013</v>
      </c>
      <c r="B3980" s="2" t="s">
        <v>317</v>
      </c>
      <c r="C3980" s="1">
        <v>3527801</v>
      </c>
      <c r="D3980" s="4">
        <v>17</v>
      </c>
      <c r="E3980" s="6">
        <v>21</v>
      </c>
      <c r="F3980" s="39">
        <v>352780121</v>
      </c>
      <c r="G3980" s="39">
        <v>1</v>
      </c>
      <c r="H3980" s="39">
        <v>0</v>
      </c>
      <c r="I3980" s="132">
        <v>1.9288E-3</v>
      </c>
      <c r="J3980" s="132">
        <v>1.9288E-3</v>
      </c>
      <c r="K3980" s="132">
        <v>0</v>
      </c>
      <c r="L3980" s="133">
        <v>0</v>
      </c>
      <c r="M3980" s="132">
        <v>1.9288E-3</v>
      </c>
      <c r="N3980" s="132">
        <v>0</v>
      </c>
      <c r="O3980" s="132">
        <v>0</v>
      </c>
      <c r="P3980" s="132">
        <v>0</v>
      </c>
      <c r="Q3980" s="140">
        <v>0</v>
      </c>
      <c r="R3980" s="134">
        <v>0</v>
      </c>
      <c r="S3980" s="122">
        <f t="shared" si="124"/>
        <v>100</v>
      </c>
      <c r="T3980" s="122">
        <f t="shared" si="125"/>
        <v>0</v>
      </c>
    </row>
    <row r="3981" spans="1:20" x14ac:dyDescent="0.25">
      <c r="A3981" s="3">
        <v>2013</v>
      </c>
      <c r="B3981" s="2" t="s">
        <v>318</v>
      </c>
      <c r="C3981" s="1">
        <v>3527900</v>
      </c>
      <c r="D3981" s="4">
        <v>21</v>
      </c>
      <c r="E3981" s="6">
        <v>21</v>
      </c>
      <c r="F3981" s="39">
        <v>352790021</v>
      </c>
      <c r="G3981" s="39">
        <v>0</v>
      </c>
      <c r="H3981" s="39">
        <v>0</v>
      </c>
      <c r="I3981" s="132">
        <v>0</v>
      </c>
      <c r="J3981" s="132">
        <v>0</v>
      </c>
      <c r="K3981" s="132">
        <v>0</v>
      </c>
      <c r="L3981" s="133">
        <v>0</v>
      </c>
      <c r="M3981" s="132">
        <v>0</v>
      </c>
      <c r="N3981" s="132">
        <v>0</v>
      </c>
      <c r="O3981" s="132">
        <v>0</v>
      </c>
      <c r="P3981" s="132">
        <v>0</v>
      </c>
      <c r="Q3981" s="140">
        <v>0</v>
      </c>
      <c r="R3981" s="134">
        <v>2</v>
      </c>
      <c r="S3981" s="122">
        <f t="shared" si="124"/>
        <v>0</v>
      </c>
      <c r="T3981" s="122">
        <f t="shared" si="125"/>
        <v>0</v>
      </c>
    </row>
    <row r="3982" spans="1:20" x14ac:dyDescent="0.25">
      <c r="A3982" s="3">
        <v>2013</v>
      </c>
      <c r="B3982" s="2" t="s">
        <v>318</v>
      </c>
      <c r="C3982" s="1">
        <v>3527900</v>
      </c>
      <c r="D3982" s="4">
        <v>21</v>
      </c>
      <c r="E3982" s="6">
        <v>17</v>
      </c>
      <c r="F3982" s="39">
        <v>352790017</v>
      </c>
      <c r="G3982" s="39">
        <v>0</v>
      </c>
      <c r="H3982" s="39">
        <v>0</v>
      </c>
      <c r="I3982" s="132">
        <v>0</v>
      </c>
      <c r="J3982" s="132">
        <v>0</v>
      </c>
      <c r="K3982" s="132">
        <v>0</v>
      </c>
      <c r="L3982" s="133">
        <v>0</v>
      </c>
      <c r="M3982" s="132">
        <v>0</v>
      </c>
      <c r="N3982" s="132">
        <v>0</v>
      </c>
      <c r="O3982" s="132">
        <v>0</v>
      </c>
      <c r="P3982" s="132">
        <v>0</v>
      </c>
      <c r="Q3982" s="140">
        <v>0</v>
      </c>
      <c r="R3982" s="134">
        <v>2</v>
      </c>
      <c r="S3982" s="122">
        <f t="shared" si="124"/>
        <v>0</v>
      </c>
      <c r="T3982" s="122">
        <f t="shared" si="125"/>
        <v>0</v>
      </c>
    </row>
    <row r="3983" spans="1:20" x14ac:dyDescent="0.25">
      <c r="A3983" s="3">
        <v>2013</v>
      </c>
      <c r="B3983" s="2" t="s">
        <v>319</v>
      </c>
      <c r="C3983" s="1">
        <v>3528007</v>
      </c>
      <c r="D3983" s="4">
        <v>13</v>
      </c>
      <c r="E3983" s="6">
        <v>13</v>
      </c>
      <c r="F3983" s="39">
        <v>352800713</v>
      </c>
      <c r="G3983" s="39">
        <v>13</v>
      </c>
      <c r="H3983" s="39">
        <v>27</v>
      </c>
      <c r="I3983" s="132">
        <v>0.68020000000000003</v>
      </c>
      <c r="J3983" s="132">
        <v>0.53223540000000003</v>
      </c>
      <c r="K3983" s="132">
        <v>0.14796460000000003</v>
      </c>
      <c r="L3983" s="133">
        <v>0</v>
      </c>
      <c r="M3983" s="132">
        <v>4.9409800000000004E-2</v>
      </c>
      <c r="N3983" s="132">
        <v>0.57149819999999996</v>
      </c>
      <c r="O3983" s="132">
        <v>5.8507399999999994E-2</v>
      </c>
      <c r="P3983" s="132">
        <v>7.8459999999999977E-4</v>
      </c>
      <c r="Q3983" s="140">
        <v>6</v>
      </c>
      <c r="R3983" s="134">
        <v>0</v>
      </c>
      <c r="S3983" s="122">
        <f t="shared" si="124"/>
        <v>32.5</v>
      </c>
      <c r="T3983" s="122">
        <f t="shared" si="125"/>
        <v>67.5</v>
      </c>
    </row>
    <row r="3984" spans="1:20" x14ac:dyDescent="0.25">
      <c r="A3984" s="3">
        <v>2013</v>
      </c>
      <c r="B3984" s="2" t="s">
        <v>320</v>
      </c>
      <c r="C3984" s="1">
        <v>3528106</v>
      </c>
      <c r="D3984" s="4">
        <v>19</v>
      </c>
      <c r="E3984" s="6">
        <v>19</v>
      </c>
      <c r="F3984" s="39">
        <v>352810619</v>
      </c>
      <c r="G3984" s="39">
        <v>4</v>
      </c>
      <c r="H3984" s="39">
        <v>37</v>
      </c>
      <c r="I3984" s="132">
        <v>6.1420999999999993E-3</v>
      </c>
      <c r="J3984" s="132">
        <v>3.8286999999999996E-3</v>
      </c>
      <c r="K3984" s="132">
        <v>2.3133999999999993E-3</v>
      </c>
      <c r="L3984" s="133">
        <v>0</v>
      </c>
      <c r="M3984" s="132">
        <v>0</v>
      </c>
      <c r="N3984" s="132">
        <v>6.2389999999999993E-4</v>
      </c>
      <c r="O3984" s="132">
        <v>3.8286999999999996E-3</v>
      </c>
      <c r="P3984" s="132">
        <v>1.6895000000000007E-3</v>
      </c>
      <c r="Q3984" s="140">
        <v>1</v>
      </c>
      <c r="R3984" s="134">
        <v>0</v>
      </c>
      <c r="S3984" s="122">
        <f t="shared" si="124"/>
        <v>9.7560975609756095</v>
      </c>
      <c r="T3984" s="122">
        <f t="shared" si="125"/>
        <v>90.243902439024396</v>
      </c>
    </row>
    <row r="3985" spans="1:20" x14ac:dyDescent="0.25">
      <c r="A3985" s="3">
        <v>2013</v>
      </c>
      <c r="B3985" s="2" t="s">
        <v>321</v>
      </c>
      <c r="C3985" s="1">
        <v>3528205</v>
      </c>
      <c r="D3985" s="4">
        <v>15</v>
      </c>
      <c r="E3985" s="6">
        <v>15</v>
      </c>
      <c r="F3985" s="39">
        <v>352820515</v>
      </c>
      <c r="G3985" s="39">
        <v>6</v>
      </c>
      <c r="H3985" s="39">
        <v>4</v>
      </c>
      <c r="I3985" s="132">
        <v>4.9985100000000005E-2</v>
      </c>
      <c r="J3985" s="132">
        <v>4.5367100000000007E-2</v>
      </c>
      <c r="K3985" s="132">
        <v>4.6179999999999997E-3</v>
      </c>
      <c r="L3985" s="133">
        <v>0</v>
      </c>
      <c r="M3985" s="132">
        <v>4.5658999999999995E-3</v>
      </c>
      <c r="N3985" s="132">
        <v>0</v>
      </c>
      <c r="O3985" s="132">
        <v>4.5367100000000007E-2</v>
      </c>
      <c r="P3985" s="132">
        <v>5.2099999999999999E-5</v>
      </c>
      <c r="Q3985" s="140">
        <v>1</v>
      </c>
      <c r="R3985" s="134">
        <v>3</v>
      </c>
      <c r="S3985" s="122">
        <f t="shared" si="124"/>
        <v>60</v>
      </c>
      <c r="T3985" s="122">
        <f t="shared" si="125"/>
        <v>40</v>
      </c>
    </row>
    <row r="3986" spans="1:20" x14ac:dyDescent="0.25">
      <c r="A3986" s="3">
        <v>2013</v>
      </c>
      <c r="B3986" s="2" t="s">
        <v>322</v>
      </c>
      <c r="C3986" s="1">
        <v>3528304</v>
      </c>
      <c r="D3986" s="4">
        <v>19</v>
      </c>
      <c r="E3986" s="6">
        <v>19</v>
      </c>
      <c r="F3986" s="39">
        <v>352830419</v>
      </c>
      <c r="G3986" s="39">
        <v>0</v>
      </c>
      <c r="H3986" s="39">
        <v>5</v>
      </c>
      <c r="I3986" s="132">
        <v>1.2089999999999998E-4</v>
      </c>
      <c r="J3986" s="132">
        <v>0</v>
      </c>
      <c r="K3986" s="132">
        <v>1.2089999999999998E-4</v>
      </c>
      <c r="L3986" s="133">
        <v>0</v>
      </c>
      <c r="M3986" s="132">
        <v>0</v>
      </c>
      <c r="N3986" s="132">
        <v>0</v>
      </c>
      <c r="O3986" s="132">
        <v>0</v>
      </c>
      <c r="P3986" s="132">
        <v>1.2089999999999998E-4</v>
      </c>
      <c r="Q3986" s="140">
        <v>0</v>
      </c>
      <c r="R3986" s="134">
        <v>3</v>
      </c>
      <c r="S3986" s="122">
        <f t="shared" si="124"/>
        <v>0</v>
      </c>
      <c r="T3986" s="122">
        <f t="shared" si="125"/>
        <v>100</v>
      </c>
    </row>
    <row r="3987" spans="1:20" x14ac:dyDescent="0.25">
      <c r="A3987" s="3">
        <v>2013</v>
      </c>
      <c r="B3987" s="2" t="s">
        <v>322</v>
      </c>
      <c r="C3987" s="1">
        <v>3528304</v>
      </c>
      <c r="D3987" s="4">
        <v>19</v>
      </c>
      <c r="E3987" s="6">
        <v>18</v>
      </c>
      <c r="F3987" s="39">
        <v>352830418</v>
      </c>
      <c r="G3987" s="39">
        <v>7</v>
      </c>
      <c r="H3987" s="39">
        <v>3</v>
      </c>
      <c r="I3987" s="132">
        <v>7.5097200000000003E-2</v>
      </c>
      <c r="J3987" s="132">
        <v>6.7574099999999998E-2</v>
      </c>
      <c r="K3987" s="132">
        <v>7.5230999999999996E-3</v>
      </c>
      <c r="L3987" s="133">
        <v>0</v>
      </c>
      <c r="M3987" s="132">
        <v>0</v>
      </c>
      <c r="N3987" s="132">
        <v>1.1569999999999999E-4</v>
      </c>
      <c r="O3987" s="132">
        <v>7.4981500000000006E-2</v>
      </c>
      <c r="P3987" s="132">
        <v>0</v>
      </c>
      <c r="Q3987" s="140">
        <v>2</v>
      </c>
      <c r="R3987" s="134">
        <v>1</v>
      </c>
      <c r="S3987" s="122">
        <f t="shared" si="124"/>
        <v>70</v>
      </c>
      <c r="T3987" s="122">
        <f t="shared" si="125"/>
        <v>30</v>
      </c>
    </row>
    <row r="3988" spans="1:20" x14ac:dyDescent="0.25">
      <c r="A3988" s="3">
        <v>2013</v>
      </c>
      <c r="B3988" s="2" t="s">
        <v>323</v>
      </c>
      <c r="C3988" s="1">
        <v>3528403</v>
      </c>
      <c r="D3988" s="4">
        <v>10</v>
      </c>
      <c r="E3988" s="6">
        <v>10</v>
      </c>
      <c r="F3988" s="39">
        <v>352840310</v>
      </c>
      <c r="G3988" s="39">
        <v>20</v>
      </c>
      <c r="H3988" s="39">
        <v>62</v>
      </c>
      <c r="I3988" s="132">
        <v>0.27488089999999998</v>
      </c>
      <c r="J3988" s="132">
        <v>0.17016350000000002</v>
      </c>
      <c r="K3988" s="132">
        <v>0.10471739999999997</v>
      </c>
      <c r="L3988" s="133">
        <v>0</v>
      </c>
      <c r="M3988" s="132">
        <v>0.16490730000000003</v>
      </c>
      <c r="N3988" s="132">
        <v>6.1869999999999998E-3</v>
      </c>
      <c r="O3988" s="132">
        <v>3.6716600000000009E-2</v>
      </c>
      <c r="P3988" s="132">
        <v>6.7070000000000018E-2</v>
      </c>
      <c r="Q3988" s="140">
        <v>46</v>
      </c>
      <c r="R3988" s="134">
        <v>21</v>
      </c>
      <c r="S3988" s="122">
        <f t="shared" si="124"/>
        <v>24.390243902439025</v>
      </c>
      <c r="T3988" s="122">
        <f t="shared" si="125"/>
        <v>75.609756097560975</v>
      </c>
    </row>
    <row r="3989" spans="1:20" x14ac:dyDescent="0.25">
      <c r="A3989" s="3">
        <v>2013</v>
      </c>
      <c r="B3989" s="2" t="s">
        <v>324</v>
      </c>
      <c r="C3989" s="1">
        <v>3528502</v>
      </c>
      <c r="D3989" s="4">
        <v>6</v>
      </c>
      <c r="E3989" s="6">
        <v>6</v>
      </c>
      <c r="F3989" s="39">
        <v>35285026</v>
      </c>
      <c r="G3989" s="39">
        <v>12</v>
      </c>
      <c r="H3989" s="39">
        <v>45</v>
      </c>
      <c r="I3989" s="132">
        <v>2.2037487000000002</v>
      </c>
      <c r="J3989" s="132">
        <v>2.1782849000000004</v>
      </c>
      <c r="K3989" s="132">
        <v>2.5463800000000005E-2</v>
      </c>
      <c r="L3989" s="133">
        <v>0</v>
      </c>
      <c r="M3989" s="132">
        <v>2.1683333999999999</v>
      </c>
      <c r="N3989" s="132">
        <v>2.4545000000000001E-3</v>
      </c>
      <c r="O3989" s="132">
        <v>1.8584000000000001E-3</v>
      </c>
      <c r="P3989" s="132">
        <v>3.1102400000000002E-2</v>
      </c>
      <c r="Q3989" s="140">
        <v>21</v>
      </c>
      <c r="R3989" s="134">
        <v>23</v>
      </c>
      <c r="S3989" s="122">
        <f t="shared" si="124"/>
        <v>21.052631578947366</v>
      </c>
      <c r="T3989" s="122">
        <f t="shared" si="125"/>
        <v>78.94736842105263</v>
      </c>
    </row>
    <row r="3990" spans="1:20" x14ac:dyDescent="0.25">
      <c r="A3990" s="3">
        <v>2013</v>
      </c>
      <c r="B3990" s="2" t="s">
        <v>324</v>
      </c>
      <c r="C3990" s="1">
        <v>3528502</v>
      </c>
      <c r="D3990" s="4">
        <v>6</v>
      </c>
      <c r="E3990" s="6">
        <v>5</v>
      </c>
      <c r="F3990" s="39">
        <v>35285025</v>
      </c>
      <c r="G3990" s="39">
        <v>0</v>
      </c>
      <c r="H3990" s="39">
        <v>4</v>
      </c>
      <c r="I3990" s="132">
        <v>2.7083999999999997E-3</v>
      </c>
      <c r="J3990" s="132">
        <v>0</v>
      </c>
      <c r="K3990" s="132">
        <v>2.7083999999999997E-3</v>
      </c>
      <c r="L3990" s="133">
        <v>0</v>
      </c>
      <c r="M3990" s="132">
        <v>0</v>
      </c>
      <c r="N3990" s="132">
        <v>2.7083999999999997E-3</v>
      </c>
      <c r="O3990" s="132">
        <v>0</v>
      </c>
      <c r="P3990" s="132">
        <v>0</v>
      </c>
      <c r="Q3990" s="140">
        <v>1</v>
      </c>
      <c r="R3990" s="134">
        <v>6</v>
      </c>
      <c r="S3990" s="122">
        <f t="shared" si="124"/>
        <v>0</v>
      </c>
      <c r="T3990" s="122">
        <f t="shared" si="125"/>
        <v>100</v>
      </c>
    </row>
    <row r="3991" spans="1:20" x14ac:dyDescent="0.25">
      <c r="A3991" s="3">
        <v>2013</v>
      </c>
      <c r="B3991" s="2" t="s">
        <v>325</v>
      </c>
      <c r="C3991" s="1">
        <v>3528601</v>
      </c>
      <c r="D3991" s="4">
        <v>14</v>
      </c>
      <c r="E3991" s="6">
        <v>14</v>
      </c>
      <c r="F3991" s="39">
        <v>352860114</v>
      </c>
      <c r="G3991" s="39">
        <v>10</v>
      </c>
      <c r="H3991" s="39">
        <v>3</v>
      </c>
      <c r="I3991" s="132">
        <v>0.15066869999999999</v>
      </c>
      <c r="J3991" s="132">
        <v>0.14133769999999998</v>
      </c>
      <c r="K3991" s="132">
        <v>9.330999999999999E-3</v>
      </c>
      <c r="L3991" s="133">
        <v>0</v>
      </c>
      <c r="M3991" s="132">
        <v>9.2592999999999998E-3</v>
      </c>
      <c r="N3991" s="132">
        <v>1.67361E-2</v>
      </c>
      <c r="O3991" s="132">
        <v>0.12460159999999999</v>
      </c>
      <c r="P3991" s="132">
        <v>7.1700000000000008E-5</v>
      </c>
      <c r="Q3991" s="140">
        <v>6</v>
      </c>
      <c r="R3991" s="134">
        <v>0</v>
      </c>
      <c r="S3991" s="122">
        <f t="shared" si="124"/>
        <v>76.923076923076934</v>
      </c>
      <c r="T3991" s="122">
        <f t="shared" si="125"/>
        <v>23.076923076923077</v>
      </c>
    </row>
    <row r="3992" spans="1:20" x14ac:dyDescent="0.25">
      <c r="A3992" s="3">
        <v>2013</v>
      </c>
      <c r="B3992" s="2" t="s">
        <v>325</v>
      </c>
      <c r="C3992" s="1">
        <v>3528601</v>
      </c>
      <c r="D3992" s="4">
        <v>14</v>
      </c>
      <c r="E3992" s="6">
        <v>17</v>
      </c>
      <c r="F3992" s="39">
        <v>352860117</v>
      </c>
      <c r="G3992" s="39">
        <v>1</v>
      </c>
      <c r="H3992" s="39">
        <v>0</v>
      </c>
      <c r="I3992" s="132">
        <v>1.14734E-2</v>
      </c>
      <c r="J3992" s="132">
        <v>1.14734E-2</v>
      </c>
      <c r="K3992" s="132">
        <v>0</v>
      </c>
      <c r="L3992" s="133">
        <v>0</v>
      </c>
      <c r="M3992" s="132">
        <v>0</v>
      </c>
      <c r="N3992" s="132">
        <v>0</v>
      </c>
      <c r="O3992" s="132">
        <v>1.14734E-2</v>
      </c>
      <c r="P3992" s="132">
        <v>0</v>
      </c>
      <c r="Q3992" s="140">
        <v>0</v>
      </c>
      <c r="R3992" s="134">
        <v>0</v>
      </c>
      <c r="S3992" s="122">
        <f t="shared" si="124"/>
        <v>100</v>
      </c>
      <c r="T3992" s="122">
        <f t="shared" si="125"/>
        <v>0</v>
      </c>
    </row>
    <row r="3993" spans="1:20" x14ac:dyDescent="0.25">
      <c r="A3993" s="3">
        <v>2013</v>
      </c>
      <c r="B3993" s="2" t="s">
        <v>326</v>
      </c>
      <c r="C3993" s="1">
        <v>3528700</v>
      </c>
      <c r="D3993" s="4">
        <v>22</v>
      </c>
      <c r="E3993" s="6">
        <v>22</v>
      </c>
      <c r="F3993" s="39">
        <v>352870022</v>
      </c>
      <c r="G3993" s="39">
        <v>4</v>
      </c>
      <c r="H3993" s="39">
        <v>6</v>
      </c>
      <c r="I3993" s="132">
        <v>0.13653309999999999</v>
      </c>
      <c r="J3993" s="132">
        <v>0.12609409999999999</v>
      </c>
      <c r="K3993" s="132">
        <v>1.0439E-2</v>
      </c>
      <c r="L3993" s="133">
        <v>0</v>
      </c>
      <c r="M3993" s="132">
        <v>6.4841000000000005E-3</v>
      </c>
      <c r="N3993" s="132">
        <v>8.3333299999999999E-2</v>
      </c>
      <c r="O3993" s="132">
        <v>4.0174799999999997E-2</v>
      </c>
      <c r="P3993" s="132">
        <v>6.5409000000000005E-3</v>
      </c>
      <c r="Q3993" s="140">
        <v>1</v>
      </c>
      <c r="R3993" s="134">
        <v>0</v>
      </c>
      <c r="S3993" s="122">
        <f t="shared" si="124"/>
        <v>40</v>
      </c>
      <c r="T3993" s="122">
        <f t="shared" si="125"/>
        <v>60</v>
      </c>
    </row>
    <row r="3994" spans="1:20" x14ac:dyDescent="0.25">
      <c r="A3994" s="3">
        <v>2013</v>
      </c>
      <c r="B3994" s="2" t="s">
        <v>327</v>
      </c>
      <c r="C3994" s="1">
        <v>3528809</v>
      </c>
      <c r="D3994" s="4">
        <v>17</v>
      </c>
      <c r="E3994" s="6">
        <v>17</v>
      </c>
      <c r="F3994" s="39">
        <v>352880917</v>
      </c>
      <c r="G3994" s="39">
        <v>9</v>
      </c>
      <c r="H3994" s="39">
        <v>20</v>
      </c>
      <c r="I3994" s="132">
        <v>0.2221669</v>
      </c>
      <c r="J3994" s="132">
        <v>0.14649530000000002</v>
      </c>
      <c r="K3994" s="132">
        <v>7.5671599999999964E-2</v>
      </c>
      <c r="L3994" s="133">
        <v>0.16755847285641806</v>
      </c>
      <c r="M3994" s="132">
        <v>3.0119E-2</v>
      </c>
      <c r="N3994" s="132">
        <v>0.12583329999999998</v>
      </c>
      <c r="O3994" s="132">
        <v>6.04583E-2</v>
      </c>
      <c r="P3994" s="132">
        <v>5.7562999999999998E-3</v>
      </c>
      <c r="Q3994" s="140">
        <v>2</v>
      </c>
      <c r="R3994" s="134">
        <v>9</v>
      </c>
      <c r="S3994" s="122">
        <f t="shared" si="124"/>
        <v>31.03448275862069</v>
      </c>
      <c r="T3994" s="122">
        <f t="shared" si="125"/>
        <v>68.965517241379317</v>
      </c>
    </row>
    <row r="3995" spans="1:20" x14ac:dyDescent="0.25">
      <c r="A3995" s="3">
        <v>2013</v>
      </c>
      <c r="B3995" s="2" t="s">
        <v>328</v>
      </c>
      <c r="C3995" s="1">
        <v>3528858</v>
      </c>
      <c r="D3995" s="4">
        <v>16</v>
      </c>
      <c r="E3995" s="6">
        <v>16</v>
      </c>
      <c r="F3995" s="39">
        <v>352885816</v>
      </c>
      <c r="G3995" s="39">
        <v>4</v>
      </c>
      <c r="H3995" s="39">
        <v>18</v>
      </c>
      <c r="I3995" s="132">
        <v>0.16248279999999998</v>
      </c>
      <c r="J3995" s="132">
        <v>0.11766689999999999</v>
      </c>
      <c r="K3995" s="132">
        <v>4.4815899999999992E-2</v>
      </c>
      <c r="L3995" s="133">
        <v>0</v>
      </c>
      <c r="M3995" s="132">
        <v>0</v>
      </c>
      <c r="N3995" s="132">
        <v>0.1107291</v>
      </c>
      <c r="O3995" s="132">
        <v>2.9240999999999996E-2</v>
      </c>
      <c r="P3995" s="132">
        <v>2.25127E-2</v>
      </c>
      <c r="Q3995" s="140">
        <v>1</v>
      </c>
      <c r="R3995" s="134">
        <v>0</v>
      </c>
      <c r="S3995" s="122">
        <f t="shared" si="124"/>
        <v>18.181818181818183</v>
      </c>
      <c r="T3995" s="122">
        <f t="shared" si="125"/>
        <v>81.818181818181827</v>
      </c>
    </row>
    <row r="3996" spans="1:20" x14ac:dyDescent="0.25">
      <c r="A3996" s="3">
        <v>2013</v>
      </c>
      <c r="B3996" s="2" t="s">
        <v>329</v>
      </c>
      <c r="C3996" s="1">
        <v>3528908</v>
      </c>
      <c r="D3996" s="4">
        <v>21</v>
      </c>
      <c r="E3996" s="6">
        <v>21</v>
      </c>
      <c r="F3996" s="39">
        <v>352890821</v>
      </c>
      <c r="G3996" s="39">
        <v>0</v>
      </c>
      <c r="H3996" s="39">
        <v>10</v>
      </c>
      <c r="I3996" s="132">
        <v>1.3606599999999998E-2</v>
      </c>
      <c r="J3996" s="132">
        <v>0</v>
      </c>
      <c r="K3996" s="132">
        <v>1.3606599999999998E-2</v>
      </c>
      <c r="L3996" s="133">
        <v>0</v>
      </c>
      <c r="M3996" s="132">
        <v>1.3398199999999999E-2</v>
      </c>
      <c r="N3996" s="132">
        <v>0</v>
      </c>
      <c r="O3996" s="132">
        <v>9.2600000000000001E-5</v>
      </c>
      <c r="P3996" s="132">
        <v>1.158E-4</v>
      </c>
      <c r="Q3996" s="140">
        <v>0</v>
      </c>
      <c r="R3996" s="134">
        <v>2</v>
      </c>
      <c r="S3996" s="122">
        <f t="shared" si="124"/>
        <v>0</v>
      </c>
      <c r="T3996" s="122">
        <f t="shared" si="125"/>
        <v>100</v>
      </c>
    </row>
    <row r="3997" spans="1:20" x14ac:dyDescent="0.25">
      <c r="A3997" s="3">
        <v>2013</v>
      </c>
      <c r="B3997" s="2" t="s">
        <v>330</v>
      </c>
      <c r="C3997" s="1">
        <v>3529005</v>
      </c>
      <c r="D3997" s="4">
        <v>21</v>
      </c>
      <c r="E3997" s="6">
        <v>21</v>
      </c>
      <c r="F3997" s="39">
        <v>352900521</v>
      </c>
      <c r="G3997" s="39">
        <v>16</v>
      </c>
      <c r="H3997" s="39">
        <v>56</v>
      </c>
      <c r="I3997" s="132">
        <v>0.22575929999999994</v>
      </c>
      <c r="J3997" s="132">
        <v>0.18162169999999997</v>
      </c>
      <c r="K3997" s="132">
        <v>4.4137599999999985E-2</v>
      </c>
      <c r="L3997" s="133">
        <v>0</v>
      </c>
      <c r="M3997" s="132">
        <v>0.16444439999999999</v>
      </c>
      <c r="N3997" s="132">
        <v>2.7081499999999998E-2</v>
      </c>
      <c r="O3997" s="132">
        <v>8.5666000000000006E-3</v>
      </c>
      <c r="P3997" s="132">
        <v>2.5666800000000004E-2</v>
      </c>
      <c r="Q3997" s="140">
        <v>13</v>
      </c>
      <c r="R3997" s="134">
        <v>6</v>
      </c>
      <c r="S3997" s="122">
        <f t="shared" si="124"/>
        <v>22.222222222222221</v>
      </c>
      <c r="T3997" s="122">
        <f t="shared" si="125"/>
        <v>77.777777777777786</v>
      </c>
    </row>
    <row r="3998" spans="1:20" x14ac:dyDescent="0.25">
      <c r="A3998" s="3">
        <v>2013</v>
      </c>
      <c r="B3998" s="2" t="s">
        <v>330</v>
      </c>
      <c r="C3998" s="1">
        <v>3529005</v>
      </c>
      <c r="D3998" s="4">
        <v>21</v>
      </c>
      <c r="E3998" s="6">
        <v>17</v>
      </c>
      <c r="F3998" s="39">
        <v>352900517</v>
      </c>
      <c r="G3998" s="39">
        <v>0</v>
      </c>
      <c r="H3998" s="39">
        <v>0</v>
      </c>
      <c r="I3998" s="132">
        <v>0</v>
      </c>
      <c r="J3998" s="132">
        <v>0</v>
      </c>
      <c r="K3998" s="132">
        <v>0</v>
      </c>
      <c r="L3998" s="133">
        <v>0</v>
      </c>
      <c r="M3998" s="132">
        <v>0</v>
      </c>
      <c r="N3998" s="132">
        <v>0</v>
      </c>
      <c r="O3998" s="132">
        <v>0</v>
      </c>
      <c r="P3998" s="132">
        <v>0</v>
      </c>
      <c r="Q3998" s="140">
        <v>1</v>
      </c>
      <c r="R3998" s="134">
        <v>0</v>
      </c>
      <c r="S3998" s="122">
        <f t="shared" si="124"/>
        <v>0</v>
      </c>
      <c r="T3998" s="122">
        <f t="shared" si="125"/>
        <v>0</v>
      </c>
    </row>
    <row r="3999" spans="1:20" x14ac:dyDescent="0.25">
      <c r="A3999" s="3">
        <v>2013</v>
      </c>
      <c r="B3999" s="2" t="s">
        <v>330</v>
      </c>
      <c r="C3999" s="1">
        <v>3529005</v>
      </c>
      <c r="D3999" s="4">
        <v>21</v>
      </c>
      <c r="E3999" s="6">
        <v>20</v>
      </c>
      <c r="F3999" s="39">
        <v>352900520</v>
      </c>
      <c r="G3999" s="39">
        <v>20</v>
      </c>
      <c r="H3999" s="39">
        <v>37</v>
      </c>
      <c r="I3999" s="132">
        <v>0.12068660000000005</v>
      </c>
      <c r="J3999" s="132">
        <v>8.9113400000000051E-2</v>
      </c>
      <c r="K3999" s="132">
        <v>3.1573199999999996E-2</v>
      </c>
      <c r="L3999" s="133">
        <v>0</v>
      </c>
      <c r="M3999" s="132">
        <v>7.2916599999999998E-2</v>
      </c>
      <c r="N3999" s="132">
        <v>4.9090000000000002E-3</v>
      </c>
      <c r="O3999" s="132">
        <v>2.9044100000000003E-2</v>
      </c>
      <c r="P3999" s="132">
        <v>1.3816900000000005E-2</v>
      </c>
      <c r="Q3999" s="140">
        <v>16</v>
      </c>
      <c r="R3999" s="134">
        <v>13</v>
      </c>
      <c r="S3999" s="122">
        <f t="shared" si="124"/>
        <v>35.087719298245609</v>
      </c>
      <c r="T3999" s="122">
        <f t="shared" si="125"/>
        <v>64.912280701754383</v>
      </c>
    </row>
    <row r="4000" spans="1:20" x14ac:dyDescent="0.25">
      <c r="A4000" s="3">
        <v>2013</v>
      </c>
      <c r="B4000" s="2" t="s">
        <v>331</v>
      </c>
      <c r="C4000" s="1">
        <v>3529104</v>
      </c>
      <c r="D4000" s="4">
        <v>18</v>
      </c>
      <c r="E4000" s="6">
        <v>18</v>
      </c>
      <c r="F4000" s="39">
        <v>352910418</v>
      </c>
      <c r="G4000" s="39">
        <v>11</v>
      </c>
      <c r="H4000" s="39">
        <v>10</v>
      </c>
      <c r="I4000" s="132">
        <v>7.2370000000000004E-3</v>
      </c>
      <c r="J4000" s="132">
        <v>2.6368999999999997E-3</v>
      </c>
      <c r="K4000" s="132">
        <v>4.6001000000000002E-3</v>
      </c>
      <c r="L4000" s="133">
        <v>0</v>
      </c>
      <c r="M4000" s="132">
        <v>0</v>
      </c>
      <c r="N4000" s="132">
        <v>1.003E-4</v>
      </c>
      <c r="O4000" s="132">
        <v>6.9002000000000004E-3</v>
      </c>
      <c r="P4000" s="132">
        <v>2.3649999999999998E-4</v>
      </c>
      <c r="Q4000" s="140">
        <v>5</v>
      </c>
      <c r="R4000" s="134">
        <v>6</v>
      </c>
      <c r="S4000" s="122">
        <f t="shared" si="124"/>
        <v>52.380952380952387</v>
      </c>
      <c r="T4000" s="122">
        <f t="shared" si="125"/>
        <v>47.619047619047613</v>
      </c>
    </row>
    <row r="4001" spans="1:20" x14ac:dyDescent="0.25">
      <c r="A4001" s="3">
        <v>2013</v>
      </c>
      <c r="B4001" s="2" t="s">
        <v>332</v>
      </c>
      <c r="C4001" s="1">
        <v>3529203</v>
      </c>
      <c r="D4001" s="4">
        <v>21</v>
      </c>
      <c r="E4001" s="6">
        <v>21</v>
      </c>
      <c r="F4001" s="39">
        <v>352920321</v>
      </c>
      <c r="G4001" s="39">
        <v>3</v>
      </c>
      <c r="H4001" s="39">
        <v>5</v>
      </c>
      <c r="I4001" s="132">
        <v>9.8011999999999995E-3</v>
      </c>
      <c r="J4001" s="132">
        <v>6.5304999999999998E-3</v>
      </c>
      <c r="K4001" s="132">
        <v>3.2707000000000005E-3</v>
      </c>
      <c r="L4001" s="133">
        <v>0</v>
      </c>
      <c r="M4001" s="132">
        <v>0</v>
      </c>
      <c r="N4001" s="132">
        <v>3.2898000000000003E-3</v>
      </c>
      <c r="O4001" s="132">
        <v>1.3032E-3</v>
      </c>
      <c r="P4001" s="132">
        <v>5.2081999999999996E-3</v>
      </c>
      <c r="Q4001" s="140">
        <v>0</v>
      </c>
      <c r="R4001" s="134">
        <v>30</v>
      </c>
      <c r="S4001" s="122">
        <f t="shared" si="124"/>
        <v>37.5</v>
      </c>
      <c r="T4001" s="122">
        <f t="shared" si="125"/>
        <v>62.5</v>
      </c>
    </row>
    <row r="4002" spans="1:20" x14ac:dyDescent="0.25">
      <c r="A4002" s="3">
        <v>2013</v>
      </c>
      <c r="B4002" s="2" t="s">
        <v>332</v>
      </c>
      <c r="C4002" s="1">
        <v>3529203</v>
      </c>
      <c r="D4002" s="4">
        <v>21</v>
      </c>
      <c r="E4002" s="6">
        <v>22</v>
      </c>
      <c r="F4002" s="39">
        <v>352920322</v>
      </c>
      <c r="G4002" s="39">
        <v>3</v>
      </c>
      <c r="H4002" s="39">
        <v>1</v>
      </c>
      <c r="I4002" s="132">
        <v>0.1079352</v>
      </c>
      <c r="J4002" s="132">
        <v>0.1078056</v>
      </c>
      <c r="K4002" s="132">
        <v>1.2960000000000001E-4</v>
      </c>
      <c r="L4002" s="133">
        <v>0</v>
      </c>
      <c r="M4002" s="132">
        <v>0</v>
      </c>
      <c r="N4002" s="132">
        <v>8.3333299999999999E-2</v>
      </c>
      <c r="O4002" s="132">
        <v>2.43056E-2</v>
      </c>
      <c r="P4002" s="132">
        <v>2.9629999999999999E-4</v>
      </c>
      <c r="Q4002" s="140">
        <v>2</v>
      </c>
      <c r="R4002" s="134">
        <v>16</v>
      </c>
      <c r="S4002" s="122">
        <f t="shared" si="124"/>
        <v>75</v>
      </c>
      <c r="T4002" s="122">
        <f t="shared" si="125"/>
        <v>25</v>
      </c>
    </row>
    <row r="4003" spans="1:20" x14ac:dyDescent="0.25">
      <c r="A4003" s="3">
        <v>2013</v>
      </c>
      <c r="B4003" s="2" t="s">
        <v>333</v>
      </c>
      <c r="C4003" s="1">
        <v>3529302</v>
      </c>
      <c r="D4003" s="4">
        <v>16</v>
      </c>
      <c r="E4003" s="6">
        <v>16</v>
      </c>
      <c r="F4003" s="39">
        <v>352930216</v>
      </c>
      <c r="G4003" s="39">
        <v>23</v>
      </c>
      <c r="H4003" s="39">
        <v>98</v>
      </c>
      <c r="I4003" s="132">
        <v>0.85901670000000097</v>
      </c>
      <c r="J4003" s="132">
        <v>0.11729149999999997</v>
      </c>
      <c r="K4003" s="132">
        <v>0.74172520000000097</v>
      </c>
      <c r="L4003" s="133">
        <v>0</v>
      </c>
      <c r="M4003" s="132">
        <v>0</v>
      </c>
      <c r="N4003" s="132">
        <v>0.26780449999999983</v>
      </c>
      <c r="O4003" s="132">
        <v>0.57756169999999996</v>
      </c>
      <c r="P4003" s="132">
        <v>1.3650500000000006E-2</v>
      </c>
      <c r="Q4003" s="140">
        <v>28</v>
      </c>
      <c r="R4003" s="134">
        <v>30</v>
      </c>
      <c r="S4003" s="122">
        <f t="shared" si="124"/>
        <v>19.008264462809919</v>
      </c>
      <c r="T4003" s="122">
        <f t="shared" si="125"/>
        <v>80.991735537190081</v>
      </c>
    </row>
    <row r="4004" spans="1:20" x14ac:dyDescent="0.25">
      <c r="A4004" s="3">
        <v>2013</v>
      </c>
      <c r="B4004" s="2" t="s">
        <v>333</v>
      </c>
      <c r="C4004" s="1">
        <v>3529302</v>
      </c>
      <c r="D4004" s="4">
        <v>16</v>
      </c>
      <c r="E4004" s="6">
        <v>9</v>
      </c>
      <c r="F4004" s="39">
        <v>35293029</v>
      </c>
      <c r="G4004" s="39">
        <v>0</v>
      </c>
      <c r="H4004" s="39">
        <v>0</v>
      </c>
      <c r="I4004" s="132">
        <v>0</v>
      </c>
      <c r="J4004" s="132">
        <v>0</v>
      </c>
      <c r="K4004" s="132">
        <v>0</v>
      </c>
      <c r="L4004" s="133">
        <v>0</v>
      </c>
      <c r="M4004" s="132">
        <v>0</v>
      </c>
      <c r="N4004" s="132">
        <v>0</v>
      </c>
      <c r="O4004" s="132">
        <v>0</v>
      </c>
      <c r="P4004" s="132">
        <v>0</v>
      </c>
      <c r="Q4004" s="140">
        <v>0</v>
      </c>
      <c r="R4004" s="134">
        <v>0</v>
      </c>
      <c r="S4004" s="122">
        <f t="shared" si="124"/>
        <v>0</v>
      </c>
      <c r="T4004" s="122">
        <f t="shared" si="125"/>
        <v>0</v>
      </c>
    </row>
    <row r="4005" spans="1:20" x14ac:dyDescent="0.25">
      <c r="A4005" s="3">
        <v>2013</v>
      </c>
      <c r="B4005" s="2" t="s">
        <v>333</v>
      </c>
      <c r="C4005" s="1">
        <v>3529302</v>
      </c>
      <c r="D4005" s="4">
        <v>16</v>
      </c>
      <c r="E4005" s="6">
        <v>13</v>
      </c>
      <c r="F4005" s="39">
        <v>352930213</v>
      </c>
      <c r="G4005" s="39">
        <v>8</v>
      </c>
      <c r="H4005" s="39">
        <v>3</v>
      </c>
      <c r="I4005" s="132">
        <v>3.9640700000000001E-2</v>
      </c>
      <c r="J4005" s="132">
        <v>3.8709E-2</v>
      </c>
      <c r="K4005" s="132">
        <v>9.3169999999999993E-4</v>
      </c>
      <c r="L4005" s="133">
        <v>0</v>
      </c>
      <c r="M4005" s="132">
        <v>0</v>
      </c>
      <c r="N4005" s="132">
        <v>0</v>
      </c>
      <c r="O4005" s="132">
        <v>3.8709E-2</v>
      </c>
      <c r="P4005" s="132">
        <v>9.3169999999999993E-4</v>
      </c>
      <c r="Q4005" s="140">
        <v>17</v>
      </c>
      <c r="R4005" s="134">
        <v>6</v>
      </c>
      <c r="S4005" s="122">
        <f t="shared" si="124"/>
        <v>72.727272727272734</v>
      </c>
      <c r="T4005" s="122">
        <f t="shared" si="125"/>
        <v>27.27272727272727</v>
      </c>
    </row>
    <row r="4006" spans="1:20" x14ac:dyDescent="0.25">
      <c r="A4006" s="3">
        <v>2013</v>
      </c>
      <c r="B4006" s="2" t="s">
        <v>334</v>
      </c>
      <c r="C4006" s="1">
        <v>3529401</v>
      </c>
      <c r="D4006" s="4">
        <v>6</v>
      </c>
      <c r="E4006" s="6">
        <v>6</v>
      </c>
      <c r="F4006" s="39">
        <v>35294016</v>
      </c>
      <c r="G4006" s="39">
        <v>6</v>
      </c>
      <c r="H4006" s="39">
        <v>56</v>
      </c>
      <c r="I4006" s="132">
        <v>9.8401799999999928E-2</v>
      </c>
      <c r="J4006" s="132">
        <v>8.619400000000001E-3</v>
      </c>
      <c r="K4006" s="132">
        <v>8.9782399999999929E-2</v>
      </c>
      <c r="L4006" s="133">
        <v>0</v>
      </c>
      <c r="M4006" s="132">
        <v>0</v>
      </c>
      <c r="N4006" s="132">
        <v>8.3708699999999955E-2</v>
      </c>
      <c r="O4006" s="132">
        <v>9.2600000000000001E-5</v>
      </c>
      <c r="P4006" s="132">
        <v>1.4600499999999999E-2</v>
      </c>
      <c r="Q4006" s="140">
        <v>5</v>
      </c>
      <c r="R4006" s="134">
        <v>104</v>
      </c>
      <c r="S4006" s="122">
        <f t="shared" si="124"/>
        <v>9.67741935483871</v>
      </c>
      <c r="T4006" s="122">
        <f t="shared" si="125"/>
        <v>90.322580645161281</v>
      </c>
    </row>
    <row r="4007" spans="1:20" x14ac:dyDescent="0.25">
      <c r="A4007" s="3">
        <v>2013</v>
      </c>
      <c r="B4007" s="2" t="s">
        <v>335</v>
      </c>
      <c r="C4007" s="1">
        <v>3529500</v>
      </c>
      <c r="D4007" s="4">
        <v>16</v>
      </c>
      <c r="E4007" s="6">
        <v>16</v>
      </c>
      <c r="F4007" s="39">
        <v>352950016</v>
      </c>
      <c r="G4007" s="39">
        <v>10</v>
      </c>
      <c r="H4007" s="39">
        <v>20</v>
      </c>
      <c r="I4007" s="132">
        <v>0.10139879999999998</v>
      </c>
      <c r="J4007" s="132">
        <v>5.6608699999999984E-2</v>
      </c>
      <c r="K4007" s="132">
        <v>4.4790099999999999E-2</v>
      </c>
      <c r="L4007" s="133">
        <v>0</v>
      </c>
      <c r="M4007" s="132">
        <v>1.6099500000000003E-2</v>
      </c>
      <c r="N4007" s="132">
        <v>5.5254600000000001E-2</v>
      </c>
      <c r="O4007" s="132">
        <v>2.7583200000000002E-2</v>
      </c>
      <c r="P4007" s="132">
        <v>2.4614999999999997E-3</v>
      </c>
      <c r="Q4007" s="140">
        <v>5</v>
      </c>
      <c r="R4007" s="134">
        <v>0</v>
      </c>
      <c r="S4007" s="122">
        <f t="shared" si="124"/>
        <v>33.333333333333329</v>
      </c>
      <c r="T4007" s="122">
        <f t="shared" si="125"/>
        <v>66.666666666666657</v>
      </c>
    </row>
    <row r="4008" spans="1:20" x14ac:dyDescent="0.25">
      <c r="A4008" s="3">
        <v>2013</v>
      </c>
      <c r="B4008" s="2" t="s">
        <v>336</v>
      </c>
      <c r="C4008" s="1">
        <v>3529609</v>
      </c>
      <c r="D4008" s="4">
        <v>15</v>
      </c>
      <c r="E4008" s="6">
        <v>15</v>
      </c>
      <c r="F4008" s="39">
        <v>352960915</v>
      </c>
      <c r="G4008" s="39">
        <v>10</v>
      </c>
      <c r="H4008" s="39">
        <v>3</v>
      </c>
      <c r="I4008" s="132">
        <v>7.8194299999999994E-2</v>
      </c>
      <c r="J4008" s="132">
        <v>7.7826300000000001E-2</v>
      </c>
      <c r="K4008" s="132">
        <v>3.68E-4</v>
      </c>
      <c r="L4008" s="133">
        <v>0</v>
      </c>
      <c r="M4008" s="132">
        <v>0</v>
      </c>
      <c r="N4008" s="132">
        <v>0</v>
      </c>
      <c r="O4008" s="132">
        <v>7.6437400000000003E-2</v>
      </c>
      <c r="P4008" s="132">
        <v>1.7569E-3</v>
      </c>
      <c r="Q4008" s="140">
        <v>0</v>
      </c>
      <c r="R4008" s="134">
        <v>2</v>
      </c>
      <c r="S4008" s="122">
        <f t="shared" si="124"/>
        <v>76.923076923076934</v>
      </c>
      <c r="T4008" s="122">
        <f t="shared" si="125"/>
        <v>23.076923076923077</v>
      </c>
    </row>
    <row r="4009" spans="1:20" x14ac:dyDescent="0.25">
      <c r="A4009" s="3">
        <v>2013</v>
      </c>
      <c r="B4009" s="2" t="s">
        <v>336</v>
      </c>
      <c r="C4009" s="1">
        <v>3529609</v>
      </c>
      <c r="D4009" s="4">
        <v>15</v>
      </c>
      <c r="E4009" s="6">
        <v>18</v>
      </c>
      <c r="F4009" s="39">
        <v>352960918</v>
      </c>
      <c r="G4009" s="39">
        <v>4</v>
      </c>
      <c r="H4009" s="39">
        <v>3</v>
      </c>
      <c r="I4009" s="132">
        <v>0.19595410000000002</v>
      </c>
      <c r="J4009" s="132">
        <v>7.8592900000000007E-2</v>
      </c>
      <c r="K4009" s="132">
        <v>0.1173612</v>
      </c>
      <c r="L4009" s="133">
        <v>0</v>
      </c>
      <c r="M4009" s="132">
        <v>0</v>
      </c>
      <c r="N4009" s="132">
        <v>0.18323050000000002</v>
      </c>
      <c r="O4009" s="132">
        <v>1.01852E-2</v>
      </c>
      <c r="P4009" s="132">
        <v>2.5383999999999997E-3</v>
      </c>
      <c r="Q4009" s="140">
        <v>1</v>
      </c>
      <c r="R4009" s="134">
        <v>1</v>
      </c>
      <c r="S4009" s="122">
        <f t="shared" si="124"/>
        <v>57.142857142857139</v>
      </c>
      <c r="T4009" s="122">
        <f t="shared" si="125"/>
        <v>42.857142857142854</v>
      </c>
    </row>
    <row r="4010" spans="1:20" x14ac:dyDescent="0.25">
      <c r="A4010" s="3">
        <v>2013</v>
      </c>
      <c r="B4010" s="2" t="s">
        <v>337</v>
      </c>
      <c r="C4010" s="1">
        <v>3529658</v>
      </c>
      <c r="D4010" s="4">
        <v>15</v>
      </c>
      <c r="E4010" s="6">
        <v>15</v>
      </c>
      <c r="F4010" s="39">
        <v>352965815</v>
      </c>
      <c r="G4010" s="39">
        <v>16</v>
      </c>
      <c r="H4010" s="39">
        <v>2</v>
      </c>
      <c r="I4010" s="132">
        <v>6.3625199999999993E-2</v>
      </c>
      <c r="J4010" s="132">
        <v>6.2814999999999996E-2</v>
      </c>
      <c r="K4010" s="132">
        <v>8.1019999999999996E-4</v>
      </c>
      <c r="L4010" s="133">
        <v>1.1484018264840183E-2</v>
      </c>
      <c r="M4010" s="132">
        <v>0</v>
      </c>
      <c r="N4010" s="132">
        <v>0</v>
      </c>
      <c r="O4010" s="132">
        <v>6.3451599999999983E-2</v>
      </c>
      <c r="P4010" s="132">
        <v>1.7359999999999999E-4</v>
      </c>
      <c r="Q4010" s="140">
        <v>4</v>
      </c>
      <c r="R4010" s="134">
        <v>8</v>
      </c>
      <c r="S4010" s="122">
        <f t="shared" si="124"/>
        <v>88.888888888888886</v>
      </c>
      <c r="T4010" s="122">
        <f t="shared" si="125"/>
        <v>11.111111111111111</v>
      </c>
    </row>
    <row r="4011" spans="1:20" x14ac:dyDescent="0.25">
      <c r="A4011" s="3">
        <v>2013</v>
      </c>
      <c r="B4011" s="2" t="s">
        <v>338</v>
      </c>
      <c r="C4011" s="1">
        <v>3529708</v>
      </c>
      <c r="D4011" s="4">
        <v>8</v>
      </c>
      <c r="E4011" s="6">
        <v>8</v>
      </c>
      <c r="F4011" s="39">
        <v>35297088</v>
      </c>
      <c r="G4011" s="39">
        <v>18</v>
      </c>
      <c r="H4011" s="39">
        <v>4</v>
      </c>
      <c r="I4011" s="132">
        <v>0.35037400000000007</v>
      </c>
      <c r="J4011" s="132">
        <v>0.35011260000000005</v>
      </c>
      <c r="K4011" s="132">
        <v>2.6140000000000001E-4</v>
      </c>
      <c r="L4011" s="133">
        <v>0.86203095985540312</v>
      </c>
      <c r="M4011" s="132">
        <v>0</v>
      </c>
      <c r="N4011" s="132">
        <v>0</v>
      </c>
      <c r="O4011" s="132">
        <v>0.35011260000000005</v>
      </c>
      <c r="P4011" s="132">
        <v>2.6140000000000001E-4</v>
      </c>
      <c r="Q4011" s="140">
        <v>4</v>
      </c>
      <c r="R4011" s="134">
        <v>0</v>
      </c>
      <c r="S4011" s="122">
        <f t="shared" si="124"/>
        <v>81.818181818181827</v>
      </c>
      <c r="T4011" s="122">
        <f t="shared" si="125"/>
        <v>18.181818181818183</v>
      </c>
    </row>
    <row r="4012" spans="1:20" x14ac:dyDescent="0.25">
      <c r="A4012" s="3">
        <v>2013</v>
      </c>
      <c r="B4012" s="2" t="s">
        <v>339</v>
      </c>
      <c r="C4012" s="1">
        <v>3529807</v>
      </c>
      <c r="D4012" s="4">
        <v>13</v>
      </c>
      <c r="E4012" s="6">
        <v>13</v>
      </c>
      <c r="F4012" s="39">
        <v>352980713</v>
      </c>
      <c r="G4012" s="39">
        <v>0</v>
      </c>
      <c r="H4012" s="39">
        <v>1</v>
      </c>
      <c r="I4012" s="132">
        <v>4.0508999999999996E-3</v>
      </c>
      <c r="J4012" s="132">
        <v>0</v>
      </c>
      <c r="K4012" s="132">
        <v>4.0508999999999996E-3</v>
      </c>
      <c r="L4012" s="133">
        <v>0</v>
      </c>
      <c r="M4012" s="132">
        <v>0</v>
      </c>
      <c r="N4012" s="132">
        <v>4.0508999999999996E-3</v>
      </c>
      <c r="O4012" s="132">
        <v>0</v>
      </c>
      <c r="P4012" s="132">
        <v>0</v>
      </c>
      <c r="Q4012" s="140">
        <v>0</v>
      </c>
      <c r="R4012" s="134">
        <v>0</v>
      </c>
      <c r="S4012" s="122">
        <f t="shared" si="124"/>
        <v>0</v>
      </c>
      <c r="T4012" s="122">
        <f t="shared" si="125"/>
        <v>100</v>
      </c>
    </row>
    <row r="4013" spans="1:20" x14ac:dyDescent="0.25">
      <c r="A4013" s="3">
        <v>2013</v>
      </c>
      <c r="B4013" s="2" t="s">
        <v>339</v>
      </c>
      <c r="C4013" s="1">
        <v>3529807</v>
      </c>
      <c r="D4013" s="4">
        <v>13</v>
      </c>
      <c r="E4013" s="6">
        <v>10</v>
      </c>
      <c r="F4013" s="39">
        <v>352980710</v>
      </c>
      <c r="G4013" s="39">
        <v>0</v>
      </c>
      <c r="H4013" s="39">
        <v>0</v>
      </c>
      <c r="I4013" s="132">
        <v>0</v>
      </c>
      <c r="J4013" s="132">
        <v>0</v>
      </c>
      <c r="K4013" s="132">
        <v>0</v>
      </c>
      <c r="L4013" s="133">
        <v>0</v>
      </c>
      <c r="M4013" s="132">
        <v>0</v>
      </c>
      <c r="N4013" s="132">
        <v>0</v>
      </c>
      <c r="O4013" s="132">
        <v>0</v>
      </c>
      <c r="P4013" s="132">
        <v>0</v>
      </c>
      <c r="Q4013" s="140">
        <v>0</v>
      </c>
      <c r="R4013" s="134">
        <v>0</v>
      </c>
      <c r="S4013" s="122">
        <f t="shared" si="124"/>
        <v>0</v>
      </c>
      <c r="T4013" s="122">
        <f t="shared" si="125"/>
        <v>0</v>
      </c>
    </row>
    <row r="4014" spans="1:20" x14ac:dyDescent="0.25">
      <c r="A4014" s="3">
        <v>2013</v>
      </c>
      <c r="B4014" s="2" t="s">
        <v>340</v>
      </c>
      <c r="C4014" s="1">
        <v>3530003</v>
      </c>
      <c r="D4014" s="4">
        <v>15</v>
      </c>
      <c r="E4014" s="6">
        <v>15</v>
      </c>
      <c r="F4014" s="39">
        <v>353000315</v>
      </c>
      <c r="G4014" s="39">
        <v>0</v>
      </c>
      <c r="H4014" s="39">
        <v>4</v>
      </c>
      <c r="I4014" s="132">
        <v>6.5010000000000003E-4</v>
      </c>
      <c r="J4014" s="132">
        <v>0</v>
      </c>
      <c r="K4014" s="132">
        <v>6.5010000000000003E-4</v>
      </c>
      <c r="L4014" s="133">
        <v>3.005629249112126E-2</v>
      </c>
      <c r="M4014" s="132">
        <v>4.1669999999999999E-4</v>
      </c>
      <c r="N4014" s="132">
        <v>4.0099999999999999E-5</v>
      </c>
      <c r="O4014" s="132">
        <v>0</v>
      </c>
      <c r="P4014" s="132">
        <v>1.9329999999999998E-4</v>
      </c>
      <c r="Q4014" s="140">
        <v>0</v>
      </c>
      <c r="R4014" s="134">
        <v>1</v>
      </c>
      <c r="S4014" s="122">
        <f t="shared" si="124"/>
        <v>0</v>
      </c>
      <c r="T4014" s="122">
        <f t="shared" si="125"/>
        <v>100</v>
      </c>
    </row>
    <row r="4015" spans="1:20" x14ac:dyDescent="0.25">
      <c r="A4015" s="3">
        <v>2013</v>
      </c>
      <c r="B4015" s="2" t="s">
        <v>341</v>
      </c>
      <c r="C4015" s="1">
        <v>3529906</v>
      </c>
      <c r="D4015" s="4">
        <v>11</v>
      </c>
      <c r="E4015" s="6">
        <v>11</v>
      </c>
      <c r="F4015" s="39">
        <v>352990611</v>
      </c>
      <c r="G4015" s="39">
        <v>23</v>
      </c>
      <c r="H4015" s="39">
        <v>4</v>
      </c>
      <c r="I4015" s="132">
        <v>7.4076599999999992E-2</v>
      </c>
      <c r="J4015" s="132">
        <v>7.3118199999999994E-2</v>
      </c>
      <c r="K4015" s="132">
        <v>9.5839999999999988E-4</v>
      </c>
      <c r="L4015" s="133">
        <v>0</v>
      </c>
      <c r="M4015" s="132">
        <v>0</v>
      </c>
      <c r="N4015" s="132">
        <v>2.2000000000000001E-3</v>
      </c>
      <c r="O4015" s="132">
        <v>5.0894500000000002E-2</v>
      </c>
      <c r="P4015" s="132">
        <v>2.0982100000000004E-2</v>
      </c>
      <c r="Q4015" s="140">
        <v>80</v>
      </c>
      <c r="R4015" s="134">
        <v>62</v>
      </c>
      <c r="S4015" s="122">
        <f t="shared" si="124"/>
        <v>85.18518518518519</v>
      </c>
      <c r="T4015" s="122">
        <f t="shared" si="125"/>
        <v>14.814814814814813</v>
      </c>
    </row>
    <row r="4016" spans="1:20" x14ac:dyDescent="0.25">
      <c r="A4016" s="3">
        <v>2013</v>
      </c>
      <c r="B4016" s="2" t="s">
        <v>342</v>
      </c>
      <c r="C4016" s="1">
        <v>3530102</v>
      </c>
      <c r="D4016" s="4">
        <v>19</v>
      </c>
      <c r="E4016" s="6">
        <v>19</v>
      </c>
      <c r="F4016" s="39">
        <v>353010219</v>
      </c>
      <c r="G4016" s="39">
        <v>0</v>
      </c>
      <c r="H4016" s="39">
        <v>13</v>
      </c>
      <c r="I4016" s="132">
        <v>1.0996000000000001E-3</v>
      </c>
      <c r="J4016" s="132">
        <v>0</v>
      </c>
      <c r="K4016" s="132">
        <v>1.0996000000000001E-3</v>
      </c>
      <c r="L4016" s="133">
        <v>0</v>
      </c>
      <c r="M4016" s="132">
        <v>0</v>
      </c>
      <c r="N4016" s="132">
        <v>5.8449999999999995E-4</v>
      </c>
      <c r="O4016" s="132">
        <v>0</v>
      </c>
      <c r="P4016" s="132">
        <v>5.1509999999999989E-4</v>
      </c>
      <c r="Q4016" s="140">
        <v>0</v>
      </c>
      <c r="R4016" s="134">
        <v>2</v>
      </c>
      <c r="S4016" s="122">
        <f t="shared" si="124"/>
        <v>0</v>
      </c>
      <c r="T4016" s="122">
        <f t="shared" si="125"/>
        <v>100</v>
      </c>
    </row>
    <row r="4017" spans="1:20" x14ac:dyDescent="0.25">
      <c r="A4017" s="3">
        <v>2013</v>
      </c>
      <c r="B4017" s="2" t="s">
        <v>342</v>
      </c>
      <c r="C4017" s="1">
        <v>3530102</v>
      </c>
      <c r="D4017" s="4">
        <v>19</v>
      </c>
      <c r="E4017" s="6">
        <v>20</v>
      </c>
      <c r="F4017" s="39">
        <v>353010220</v>
      </c>
      <c r="G4017" s="39">
        <v>2</v>
      </c>
      <c r="H4017" s="39">
        <v>4</v>
      </c>
      <c r="I4017" s="132">
        <v>0.15146310000000002</v>
      </c>
      <c r="J4017" s="132">
        <v>9.2499999999999999E-2</v>
      </c>
      <c r="K4017" s="132">
        <v>5.8963100000000004E-2</v>
      </c>
      <c r="L4017" s="133">
        <v>0</v>
      </c>
      <c r="M4017" s="132">
        <v>0</v>
      </c>
      <c r="N4017" s="132">
        <v>0.15146309999999999</v>
      </c>
      <c r="O4017" s="132">
        <v>0</v>
      </c>
      <c r="P4017" s="132">
        <v>0</v>
      </c>
      <c r="Q4017" s="140">
        <v>3</v>
      </c>
      <c r="R4017" s="134">
        <v>5</v>
      </c>
      <c r="S4017" s="122">
        <f t="shared" si="124"/>
        <v>33.333333333333329</v>
      </c>
      <c r="T4017" s="122">
        <f t="shared" si="125"/>
        <v>66.666666666666657</v>
      </c>
    </row>
    <row r="4018" spans="1:20" x14ac:dyDescent="0.25">
      <c r="A4018" s="3">
        <v>2013</v>
      </c>
      <c r="B4018" s="2" t="s">
        <v>343</v>
      </c>
      <c r="C4018" s="1">
        <v>3530201</v>
      </c>
      <c r="D4018" s="4">
        <v>22</v>
      </c>
      <c r="E4018" s="6">
        <v>22</v>
      </c>
      <c r="F4018" s="39">
        <v>353020122</v>
      </c>
      <c r="G4018" s="39">
        <v>5</v>
      </c>
      <c r="H4018" s="39">
        <v>25</v>
      </c>
      <c r="I4018" s="132">
        <v>0.23635619999999999</v>
      </c>
      <c r="J4018" s="132">
        <v>0.22661109999999998</v>
      </c>
      <c r="K4018" s="132">
        <v>9.7451000000000013E-3</v>
      </c>
      <c r="L4018" s="133">
        <v>0</v>
      </c>
      <c r="M4018" s="132">
        <v>9.0053999999999985E-3</v>
      </c>
      <c r="N4018" s="132">
        <v>5.463E-4</v>
      </c>
      <c r="O4018" s="132">
        <v>0.22665739999999998</v>
      </c>
      <c r="P4018" s="132">
        <v>1.4710000000000002E-4</v>
      </c>
      <c r="Q4018" s="140">
        <v>0</v>
      </c>
      <c r="R4018" s="134">
        <v>3</v>
      </c>
      <c r="S4018" s="122">
        <f t="shared" si="124"/>
        <v>16.666666666666664</v>
      </c>
      <c r="T4018" s="122">
        <f t="shared" si="125"/>
        <v>83.333333333333343</v>
      </c>
    </row>
    <row r="4019" spans="1:20" x14ac:dyDescent="0.25">
      <c r="A4019" s="3">
        <v>2013</v>
      </c>
      <c r="B4019" s="2" t="s">
        <v>344</v>
      </c>
      <c r="C4019" s="1">
        <v>3530300</v>
      </c>
      <c r="D4019" s="4">
        <v>15</v>
      </c>
      <c r="E4019" s="6">
        <v>15</v>
      </c>
      <c r="F4019" s="39">
        <v>353030015</v>
      </c>
      <c r="G4019" s="39">
        <v>5</v>
      </c>
      <c r="H4019" s="39">
        <v>104</v>
      </c>
      <c r="I4019" s="132">
        <v>0.20060439999999991</v>
      </c>
      <c r="J4019" s="132">
        <v>3.7990699999999995E-2</v>
      </c>
      <c r="K4019" s="132">
        <v>0.16261369999999992</v>
      </c>
      <c r="L4019" s="133">
        <v>0</v>
      </c>
      <c r="M4019" s="132">
        <v>9.6218399999999968E-2</v>
      </c>
      <c r="N4019" s="132">
        <v>4.5569E-3</v>
      </c>
      <c r="O4019" s="132">
        <v>5.1491500000000003E-2</v>
      </c>
      <c r="P4019" s="132">
        <v>4.8337599999999988E-2</v>
      </c>
      <c r="Q4019" s="140">
        <v>7</v>
      </c>
      <c r="R4019" s="134">
        <v>7</v>
      </c>
      <c r="S4019" s="122">
        <f t="shared" si="124"/>
        <v>4.5871559633027523</v>
      </c>
      <c r="T4019" s="122">
        <f t="shared" si="125"/>
        <v>95.412844036697251</v>
      </c>
    </row>
    <row r="4020" spans="1:20" x14ac:dyDescent="0.25">
      <c r="A4020" s="3">
        <v>2013</v>
      </c>
      <c r="B4020" s="2" t="s">
        <v>344</v>
      </c>
      <c r="C4020" s="1">
        <v>3530300</v>
      </c>
      <c r="D4020" s="4">
        <v>15</v>
      </c>
      <c r="E4020" s="6">
        <v>16</v>
      </c>
      <c r="F4020" s="39">
        <v>353030016</v>
      </c>
      <c r="G4020" s="39">
        <v>5</v>
      </c>
      <c r="H4020" s="39">
        <v>5</v>
      </c>
      <c r="I4020" s="132">
        <v>1.16077E-2</v>
      </c>
      <c r="J4020" s="132">
        <v>8.3296000000000012E-3</v>
      </c>
      <c r="K4020" s="132">
        <v>3.2780999999999995E-3</v>
      </c>
      <c r="L4020" s="133">
        <v>0</v>
      </c>
      <c r="M4020" s="132">
        <v>0</v>
      </c>
      <c r="N4020" s="132">
        <v>3.1989999999999996E-3</v>
      </c>
      <c r="O4020" s="132">
        <v>8.3296000000000012E-3</v>
      </c>
      <c r="P4020" s="132">
        <v>7.9099999999999998E-5</v>
      </c>
      <c r="Q4020" s="140">
        <v>1</v>
      </c>
      <c r="R4020" s="134">
        <v>0</v>
      </c>
      <c r="S4020" s="122">
        <f t="shared" si="124"/>
        <v>50</v>
      </c>
      <c r="T4020" s="122">
        <f t="shared" si="125"/>
        <v>50</v>
      </c>
    </row>
    <row r="4021" spans="1:20" x14ac:dyDescent="0.25">
      <c r="A4021" s="3">
        <v>2013</v>
      </c>
      <c r="B4021" s="2" t="s">
        <v>344</v>
      </c>
      <c r="C4021" s="1">
        <v>3530300</v>
      </c>
      <c r="D4021" s="4">
        <v>15</v>
      </c>
      <c r="E4021" s="6">
        <v>18</v>
      </c>
      <c r="F4021" s="39">
        <v>353030018</v>
      </c>
      <c r="G4021" s="39">
        <v>4</v>
      </c>
      <c r="H4021" s="39">
        <v>2</v>
      </c>
      <c r="I4021" s="132">
        <v>5.89499E-2</v>
      </c>
      <c r="J4021" s="132">
        <v>5.6615699999999998E-2</v>
      </c>
      <c r="K4021" s="132">
        <v>2.3342000000000003E-3</v>
      </c>
      <c r="L4021" s="133">
        <v>0</v>
      </c>
      <c r="M4021" s="132">
        <v>5.16157E-2</v>
      </c>
      <c r="N4021" s="132">
        <v>2.3342000000000003E-3</v>
      </c>
      <c r="O4021" s="132">
        <v>5.0000000000000001E-3</v>
      </c>
      <c r="P4021" s="132">
        <v>0</v>
      </c>
      <c r="Q4021" s="140">
        <v>2</v>
      </c>
      <c r="R4021" s="134">
        <v>0</v>
      </c>
      <c r="S4021" s="122">
        <f t="shared" si="124"/>
        <v>66.666666666666657</v>
      </c>
      <c r="T4021" s="122">
        <f t="shared" si="125"/>
        <v>33.333333333333329</v>
      </c>
    </row>
    <row r="4022" spans="1:20" x14ac:dyDescent="0.25">
      <c r="A4022" s="3">
        <v>2013</v>
      </c>
      <c r="B4022" s="2" t="s">
        <v>345</v>
      </c>
      <c r="C4022" s="1">
        <v>3530409</v>
      </c>
      <c r="D4022" s="4">
        <v>15</v>
      </c>
      <c r="E4022" s="6">
        <v>15</v>
      </c>
      <c r="F4022" s="39">
        <v>353040915</v>
      </c>
      <c r="G4022" s="39">
        <v>4</v>
      </c>
      <c r="H4022" s="39">
        <v>16</v>
      </c>
      <c r="I4022" s="132">
        <v>6.0312200000000003E-2</v>
      </c>
      <c r="J4022" s="132">
        <v>2.66944E-2</v>
      </c>
      <c r="K4022" s="132">
        <v>3.3617800000000003E-2</v>
      </c>
      <c r="L4022" s="133">
        <v>0</v>
      </c>
      <c r="M4022" s="132">
        <v>1.81978E-2</v>
      </c>
      <c r="N4022" s="132">
        <v>2.263E-4</v>
      </c>
      <c r="O4022" s="132">
        <v>4.1796300000000002E-2</v>
      </c>
      <c r="P4022" s="132">
        <v>9.1800000000000009E-5</v>
      </c>
      <c r="Q4022" s="140">
        <v>2</v>
      </c>
      <c r="R4022" s="134">
        <v>1</v>
      </c>
      <c r="S4022" s="122">
        <f t="shared" si="124"/>
        <v>20</v>
      </c>
      <c r="T4022" s="122">
        <f t="shared" si="125"/>
        <v>80</v>
      </c>
    </row>
    <row r="4023" spans="1:20" x14ac:dyDescent="0.25">
      <c r="A4023" s="3">
        <v>2013</v>
      </c>
      <c r="B4023" s="2" t="s">
        <v>346</v>
      </c>
      <c r="C4023" s="1">
        <v>3530508</v>
      </c>
      <c r="D4023" s="4">
        <v>4</v>
      </c>
      <c r="E4023" s="6">
        <v>4</v>
      </c>
      <c r="F4023" s="39">
        <v>35305084</v>
      </c>
      <c r="G4023" s="39">
        <v>93</v>
      </c>
      <c r="H4023" s="39">
        <v>54</v>
      </c>
      <c r="I4023" s="132">
        <v>1.3498032000000002</v>
      </c>
      <c r="J4023" s="132">
        <v>1.2823682000000001</v>
      </c>
      <c r="K4023" s="132">
        <v>6.7435000000000023E-2</v>
      </c>
      <c r="L4023" s="133">
        <v>0.53471975520040593</v>
      </c>
      <c r="M4023" s="132">
        <v>9.9890000000000005E-4</v>
      </c>
      <c r="N4023" s="132">
        <v>0.86977060000000017</v>
      </c>
      <c r="O4023" s="132">
        <v>0.44855390000000023</v>
      </c>
      <c r="P4023" s="132">
        <v>3.0479800000000001E-2</v>
      </c>
      <c r="Q4023" s="140">
        <v>78</v>
      </c>
      <c r="R4023" s="134">
        <v>25</v>
      </c>
      <c r="S4023" s="122">
        <f t="shared" si="124"/>
        <v>63.265306122448983</v>
      </c>
      <c r="T4023" s="122">
        <f t="shared" si="125"/>
        <v>36.734693877551024</v>
      </c>
    </row>
    <row r="4024" spans="1:20" x14ac:dyDescent="0.25">
      <c r="A4024" s="3">
        <v>2013</v>
      </c>
      <c r="B4024" s="2" t="s">
        <v>347</v>
      </c>
      <c r="C4024" s="1">
        <v>3530607</v>
      </c>
      <c r="D4024" s="4">
        <v>6</v>
      </c>
      <c r="E4024" s="6">
        <v>6</v>
      </c>
      <c r="F4024" s="39">
        <v>35306076</v>
      </c>
      <c r="G4024" s="39">
        <v>91</v>
      </c>
      <c r="H4024" s="39">
        <v>106</v>
      </c>
      <c r="I4024" s="132">
        <v>1.4621439000000009</v>
      </c>
      <c r="J4024" s="132">
        <v>1.357090700000001</v>
      </c>
      <c r="K4024" s="132">
        <v>0.10505319999999997</v>
      </c>
      <c r="L4024" s="133">
        <v>0</v>
      </c>
      <c r="M4024" s="132">
        <v>1.1148842999999999</v>
      </c>
      <c r="N4024" s="132">
        <v>0.22582650000000001</v>
      </c>
      <c r="O4024" s="132">
        <v>8.0396700000000029E-2</v>
      </c>
      <c r="P4024" s="132">
        <v>4.1036399999999987E-2</v>
      </c>
      <c r="Q4024" s="140">
        <v>66</v>
      </c>
      <c r="R4024" s="134">
        <v>145</v>
      </c>
      <c r="S4024" s="122">
        <f t="shared" si="124"/>
        <v>46.192893401015226</v>
      </c>
      <c r="T4024" s="122">
        <f t="shared" si="125"/>
        <v>53.807106598984767</v>
      </c>
    </row>
    <row r="4025" spans="1:20" x14ac:dyDescent="0.25">
      <c r="A4025" s="3">
        <v>2013</v>
      </c>
      <c r="B4025" s="2" t="s">
        <v>347</v>
      </c>
      <c r="C4025" s="1">
        <v>3530607</v>
      </c>
      <c r="D4025" s="4">
        <v>6</v>
      </c>
      <c r="E4025" s="6">
        <v>2</v>
      </c>
      <c r="F4025" s="39">
        <v>35306072</v>
      </c>
      <c r="G4025" s="39">
        <v>16</v>
      </c>
      <c r="H4025" s="39">
        <v>37</v>
      </c>
      <c r="I4025" s="132">
        <v>7.9314500000000024E-2</v>
      </c>
      <c r="J4025" s="132">
        <v>5.2553900000000021E-2</v>
      </c>
      <c r="K4025" s="132">
        <v>2.6760600000000006E-2</v>
      </c>
      <c r="L4025" s="133">
        <v>0</v>
      </c>
      <c r="M4025" s="132">
        <v>0</v>
      </c>
      <c r="N4025" s="132">
        <v>2.6867900000000004E-2</v>
      </c>
      <c r="O4025" s="132">
        <v>1.9276000000000005E-3</v>
      </c>
      <c r="P4025" s="132">
        <v>5.0519000000000001E-2</v>
      </c>
      <c r="Q4025" s="140">
        <v>16</v>
      </c>
      <c r="R4025" s="134">
        <v>50</v>
      </c>
      <c r="S4025" s="122">
        <f t="shared" si="124"/>
        <v>30.188679245283019</v>
      </c>
      <c r="T4025" s="122">
        <f t="shared" si="125"/>
        <v>69.811320754716974</v>
      </c>
    </row>
    <row r="4026" spans="1:20" x14ac:dyDescent="0.25">
      <c r="A4026" s="3">
        <v>2013</v>
      </c>
      <c r="B4026" s="2" t="s">
        <v>347</v>
      </c>
      <c r="C4026" s="1">
        <v>3530607</v>
      </c>
      <c r="D4026" s="4">
        <v>6</v>
      </c>
      <c r="E4026" s="6">
        <v>7</v>
      </c>
      <c r="F4026" s="39">
        <v>35306077</v>
      </c>
      <c r="G4026" s="39">
        <v>0</v>
      </c>
      <c r="H4026" s="39">
        <v>0</v>
      </c>
      <c r="I4026" s="132">
        <v>0</v>
      </c>
      <c r="J4026" s="132">
        <v>0</v>
      </c>
      <c r="K4026" s="132">
        <v>0</v>
      </c>
      <c r="L4026" s="133">
        <v>0</v>
      </c>
      <c r="M4026" s="132">
        <v>0</v>
      </c>
      <c r="N4026" s="132">
        <v>0</v>
      </c>
      <c r="O4026" s="132">
        <v>0</v>
      </c>
      <c r="P4026" s="132">
        <v>0</v>
      </c>
      <c r="Q4026" s="140">
        <v>0</v>
      </c>
      <c r="R4026" s="134">
        <v>0</v>
      </c>
      <c r="S4026" s="122">
        <f t="shared" si="124"/>
        <v>0</v>
      </c>
      <c r="T4026" s="122">
        <f t="shared" si="125"/>
        <v>0</v>
      </c>
    </row>
    <row r="4027" spans="1:20" x14ac:dyDescent="0.25">
      <c r="A4027" s="3">
        <v>2013</v>
      </c>
      <c r="B4027" s="2" t="s">
        <v>348</v>
      </c>
      <c r="C4027" s="1">
        <v>3530706</v>
      </c>
      <c r="D4027" s="4">
        <v>9</v>
      </c>
      <c r="E4027" s="6">
        <v>9</v>
      </c>
      <c r="F4027" s="39">
        <v>35307069</v>
      </c>
      <c r="G4027" s="39">
        <v>130</v>
      </c>
      <c r="H4027" s="39">
        <v>77</v>
      </c>
      <c r="I4027" s="132">
        <v>2.1765575000000004</v>
      </c>
      <c r="J4027" s="132">
        <v>2.1083381000000005</v>
      </c>
      <c r="K4027" s="132">
        <v>6.8219399999999986E-2</v>
      </c>
      <c r="L4027" s="133">
        <v>1.8294484652460681</v>
      </c>
      <c r="M4027" s="132">
        <v>6.8287E-3</v>
      </c>
      <c r="N4027" s="132">
        <v>8.8351200000000032E-2</v>
      </c>
      <c r="O4027" s="132">
        <v>0.93484810000000007</v>
      </c>
      <c r="P4027" s="132">
        <v>1.1465295000000004</v>
      </c>
      <c r="Q4027" s="140">
        <v>106</v>
      </c>
      <c r="R4027" s="134">
        <v>22</v>
      </c>
      <c r="S4027" s="122">
        <f t="shared" si="124"/>
        <v>62.80193236714976</v>
      </c>
      <c r="T4027" s="122">
        <f t="shared" si="125"/>
        <v>37.19806763285024</v>
      </c>
    </row>
    <row r="4028" spans="1:20" x14ac:dyDescent="0.25">
      <c r="A4028" s="3">
        <v>2013</v>
      </c>
      <c r="B4028" s="2" t="s">
        <v>349</v>
      </c>
      <c r="C4028" s="1">
        <v>3530805</v>
      </c>
      <c r="D4028" s="4">
        <v>9</v>
      </c>
      <c r="E4028" s="6">
        <v>9</v>
      </c>
      <c r="F4028" s="39">
        <v>35308059</v>
      </c>
      <c r="G4028" s="39">
        <v>59</v>
      </c>
      <c r="H4028" s="39">
        <v>56</v>
      </c>
      <c r="I4028" s="132">
        <v>0.27470169999999994</v>
      </c>
      <c r="J4028" s="132">
        <v>0.21329889999999996</v>
      </c>
      <c r="K4028" s="132">
        <v>6.1402799999999993E-2</v>
      </c>
      <c r="L4028" s="133">
        <v>0.47608447488584477</v>
      </c>
      <c r="M4028" s="132">
        <v>0</v>
      </c>
      <c r="N4028" s="132">
        <v>5.5514199999999993E-2</v>
      </c>
      <c r="O4028" s="132">
        <v>0.21154219999999999</v>
      </c>
      <c r="P4028" s="132">
        <v>7.645299999999999E-3</v>
      </c>
      <c r="Q4028" s="140">
        <v>23</v>
      </c>
      <c r="R4028" s="134">
        <v>43</v>
      </c>
      <c r="S4028" s="122">
        <f t="shared" si="124"/>
        <v>51.304347826086961</v>
      </c>
      <c r="T4028" s="122">
        <f t="shared" si="125"/>
        <v>48.695652173913047</v>
      </c>
    </row>
    <row r="4029" spans="1:20" x14ac:dyDescent="0.25">
      <c r="A4029" s="3">
        <v>2013</v>
      </c>
      <c r="B4029" s="2" t="s">
        <v>349</v>
      </c>
      <c r="C4029" s="1">
        <v>3530805</v>
      </c>
      <c r="D4029" s="4">
        <v>9</v>
      </c>
      <c r="E4029" s="6">
        <v>5</v>
      </c>
      <c r="F4029" s="39">
        <v>35308055</v>
      </c>
      <c r="G4029" s="39">
        <v>15</v>
      </c>
      <c r="H4029" s="39">
        <v>3</v>
      </c>
      <c r="I4029" s="132">
        <v>5.3206400000000001E-2</v>
      </c>
      <c r="J4029" s="132">
        <v>5.2785100000000001E-2</v>
      </c>
      <c r="K4029" s="132">
        <v>4.2130000000000005E-4</v>
      </c>
      <c r="L4029" s="133">
        <v>0</v>
      </c>
      <c r="M4029" s="132">
        <v>0</v>
      </c>
      <c r="N4029" s="132">
        <v>0</v>
      </c>
      <c r="O4029" s="132">
        <v>5.0054600000000005E-2</v>
      </c>
      <c r="P4029" s="132">
        <v>3.1517999999999997E-3</v>
      </c>
      <c r="Q4029" s="140">
        <v>11</v>
      </c>
      <c r="R4029" s="134">
        <v>10</v>
      </c>
      <c r="S4029" s="122">
        <f t="shared" si="124"/>
        <v>83.333333333333343</v>
      </c>
      <c r="T4029" s="122">
        <f t="shared" si="125"/>
        <v>16.666666666666664</v>
      </c>
    </row>
    <row r="4030" spans="1:20" x14ac:dyDescent="0.25">
      <c r="A4030" s="3">
        <v>2013</v>
      </c>
      <c r="B4030" s="2" t="s">
        <v>350</v>
      </c>
      <c r="C4030" s="1">
        <v>3530904</v>
      </c>
      <c r="D4030" s="4">
        <v>5</v>
      </c>
      <c r="E4030" s="6">
        <v>5</v>
      </c>
      <c r="F4030" s="39">
        <v>35309045</v>
      </c>
      <c r="G4030" s="39">
        <v>5</v>
      </c>
      <c r="H4030" s="39">
        <v>16</v>
      </c>
      <c r="I4030" s="132">
        <v>7.7781000000000005E-3</v>
      </c>
      <c r="J4030" s="132">
        <v>5.6599000000000007E-3</v>
      </c>
      <c r="K4030" s="132">
        <v>2.1181999999999998E-3</v>
      </c>
      <c r="L4030" s="133">
        <v>0</v>
      </c>
      <c r="M4030" s="132">
        <v>0</v>
      </c>
      <c r="N4030" s="132">
        <v>5.8449999999999995E-4</v>
      </c>
      <c r="O4030" s="132">
        <v>4.2980000000000006E-3</v>
      </c>
      <c r="P4030" s="132">
        <v>2.8955999999999999E-3</v>
      </c>
      <c r="Q4030" s="140">
        <v>3</v>
      </c>
      <c r="R4030" s="134">
        <v>1</v>
      </c>
      <c r="S4030" s="122">
        <f t="shared" si="124"/>
        <v>23.809523809523807</v>
      </c>
      <c r="T4030" s="122">
        <f t="shared" si="125"/>
        <v>76.19047619047619</v>
      </c>
    </row>
    <row r="4031" spans="1:20" x14ac:dyDescent="0.25">
      <c r="A4031" s="3">
        <v>2013</v>
      </c>
      <c r="B4031" s="2" t="s">
        <v>350</v>
      </c>
      <c r="C4031" s="1">
        <v>3530904</v>
      </c>
      <c r="D4031" s="4">
        <v>5</v>
      </c>
      <c r="E4031" s="6">
        <v>10</v>
      </c>
      <c r="F4031" s="39">
        <v>353090410</v>
      </c>
      <c r="G4031" s="39">
        <v>0</v>
      </c>
      <c r="H4031" s="39">
        <v>0</v>
      </c>
      <c r="I4031" s="132">
        <v>0</v>
      </c>
      <c r="J4031" s="132">
        <v>0</v>
      </c>
      <c r="K4031" s="132">
        <v>0</v>
      </c>
      <c r="L4031" s="133">
        <v>0</v>
      </c>
      <c r="M4031" s="132">
        <v>0</v>
      </c>
      <c r="N4031" s="132">
        <v>0</v>
      </c>
      <c r="O4031" s="132">
        <v>0</v>
      </c>
      <c r="P4031" s="132">
        <v>0</v>
      </c>
      <c r="Q4031" s="140">
        <v>0</v>
      </c>
      <c r="R4031" s="134">
        <v>0</v>
      </c>
      <c r="S4031" s="122">
        <f t="shared" si="124"/>
        <v>0</v>
      </c>
      <c r="T4031" s="122">
        <f t="shared" si="125"/>
        <v>0</v>
      </c>
    </row>
    <row r="4032" spans="1:20" x14ac:dyDescent="0.25">
      <c r="A4032" s="3">
        <v>2013</v>
      </c>
      <c r="B4032" s="2" t="s">
        <v>351</v>
      </c>
      <c r="C4032" s="1">
        <v>3531001</v>
      </c>
      <c r="D4032" s="4">
        <v>19</v>
      </c>
      <c r="E4032" s="6">
        <v>19</v>
      </c>
      <c r="F4032" s="39">
        <v>353100119</v>
      </c>
      <c r="G4032" s="39">
        <v>5</v>
      </c>
      <c r="H4032" s="39">
        <v>10</v>
      </c>
      <c r="I4032" s="132">
        <v>0.1209302</v>
      </c>
      <c r="J4032" s="132">
        <v>0.1033719</v>
      </c>
      <c r="K4032" s="132">
        <v>1.7558299999999999E-2</v>
      </c>
      <c r="L4032" s="133">
        <v>0</v>
      </c>
      <c r="M4032" s="132">
        <v>4.7546000000000003E-3</v>
      </c>
      <c r="N4032" s="132">
        <v>0.106115</v>
      </c>
      <c r="O4032" s="132">
        <v>9.5408999999999997E-3</v>
      </c>
      <c r="P4032" s="132">
        <v>5.197E-4</v>
      </c>
      <c r="Q4032" s="140">
        <v>0</v>
      </c>
      <c r="R4032" s="134">
        <v>1</v>
      </c>
      <c r="S4032" s="122">
        <f t="shared" si="124"/>
        <v>33.333333333333329</v>
      </c>
      <c r="T4032" s="122">
        <f t="shared" si="125"/>
        <v>66.666666666666657</v>
      </c>
    </row>
    <row r="4033" spans="1:20" x14ac:dyDescent="0.25">
      <c r="A4033" s="3">
        <v>2013</v>
      </c>
      <c r="B4033" s="2" t="s">
        <v>352</v>
      </c>
      <c r="C4033" s="1">
        <v>3531100</v>
      </c>
      <c r="D4033" s="4">
        <v>7</v>
      </c>
      <c r="E4033" s="6">
        <v>7</v>
      </c>
      <c r="F4033" s="39">
        <v>35311007</v>
      </c>
      <c r="G4033" s="39">
        <v>3</v>
      </c>
      <c r="H4033" s="39">
        <v>0</v>
      </c>
      <c r="I4033" s="132">
        <v>9.2453199999999999E-2</v>
      </c>
      <c r="J4033" s="132">
        <v>9.2453199999999999E-2</v>
      </c>
      <c r="K4033" s="132">
        <v>0</v>
      </c>
      <c r="L4033" s="133">
        <v>0</v>
      </c>
      <c r="M4033" s="132">
        <v>9.1666700000000004E-2</v>
      </c>
      <c r="N4033" s="132">
        <v>0</v>
      </c>
      <c r="O4033" s="132">
        <v>7.8650000000000009E-4</v>
      </c>
      <c r="P4033" s="132">
        <v>0</v>
      </c>
      <c r="Q4033" s="140">
        <v>1</v>
      </c>
      <c r="R4033" s="134">
        <v>4</v>
      </c>
      <c r="S4033" s="122">
        <f t="shared" si="124"/>
        <v>100</v>
      </c>
      <c r="T4033" s="122">
        <f t="shared" si="125"/>
        <v>0</v>
      </c>
    </row>
    <row r="4034" spans="1:20" x14ac:dyDescent="0.25">
      <c r="A4034" s="3">
        <v>2013</v>
      </c>
      <c r="B4034" s="2" t="s">
        <v>353</v>
      </c>
      <c r="C4034" s="1">
        <v>3531209</v>
      </c>
      <c r="D4034" s="4">
        <v>5</v>
      </c>
      <c r="E4034" s="6">
        <v>5</v>
      </c>
      <c r="F4034" s="39">
        <v>35312095</v>
      </c>
      <c r="G4034" s="39">
        <v>42</v>
      </c>
      <c r="H4034" s="39">
        <v>15</v>
      </c>
      <c r="I4034" s="132">
        <v>0.12266109999999994</v>
      </c>
      <c r="J4034" s="132">
        <v>0.11291929999999994</v>
      </c>
      <c r="K4034" s="132">
        <v>9.7418000000000018E-3</v>
      </c>
      <c r="L4034" s="133">
        <v>0</v>
      </c>
      <c r="M4034" s="132">
        <v>1.00667E-2</v>
      </c>
      <c r="N4034" s="132">
        <v>3.6704000000000001E-2</v>
      </c>
      <c r="O4034" s="132">
        <v>6.3638599999999976E-2</v>
      </c>
      <c r="P4034" s="132">
        <v>1.22518E-2</v>
      </c>
      <c r="Q4034" s="140">
        <v>20</v>
      </c>
      <c r="R4034" s="134">
        <v>24</v>
      </c>
      <c r="S4034" s="122">
        <f t="shared" si="124"/>
        <v>73.68421052631578</v>
      </c>
      <c r="T4034" s="122">
        <f t="shared" si="125"/>
        <v>26.315789473684209</v>
      </c>
    </row>
    <row r="4035" spans="1:20" x14ac:dyDescent="0.25">
      <c r="A4035" s="3">
        <v>2013</v>
      </c>
      <c r="B4035" s="2" t="s">
        <v>354</v>
      </c>
      <c r="C4035" s="1">
        <v>3531308</v>
      </c>
      <c r="D4035" s="4">
        <v>15</v>
      </c>
      <c r="E4035" s="6">
        <v>15</v>
      </c>
      <c r="F4035" s="39">
        <v>353130815</v>
      </c>
      <c r="G4035" s="39">
        <v>17</v>
      </c>
      <c r="H4035" s="39">
        <v>89</v>
      </c>
      <c r="I4035" s="132">
        <v>0.24681759999999994</v>
      </c>
      <c r="J4035" s="132">
        <v>2.6229800000000001E-2</v>
      </c>
      <c r="K4035" s="132">
        <v>0.22058779999999995</v>
      </c>
      <c r="L4035" s="133">
        <v>0</v>
      </c>
      <c r="M4035" s="132">
        <v>4.9259200000000003E-2</v>
      </c>
      <c r="N4035" s="132">
        <v>5.4312999999999991E-3</v>
      </c>
      <c r="O4035" s="132">
        <v>0.17526369999999991</v>
      </c>
      <c r="P4035" s="132">
        <v>1.6863399999999997E-2</v>
      </c>
      <c r="Q4035" s="140">
        <v>25</v>
      </c>
      <c r="R4035" s="134">
        <v>0</v>
      </c>
      <c r="S4035" s="122">
        <f t="shared" ref="S4035:S4098" si="126">IFERROR(((G4035)/(SUM($G4035:$H4035)))*100,0)</f>
        <v>16.037735849056602</v>
      </c>
      <c r="T4035" s="122">
        <f t="shared" ref="T4035:T4098" si="127">IFERROR(((H4035)/(SUM($G4035:$H4035)))*100,0)</f>
        <v>83.962264150943398</v>
      </c>
    </row>
    <row r="4036" spans="1:20" x14ac:dyDescent="0.25">
      <c r="A4036" s="3">
        <v>2013</v>
      </c>
      <c r="B4036" s="2" t="s">
        <v>354</v>
      </c>
      <c r="C4036" s="1">
        <v>3531308</v>
      </c>
      <c r="D4036" s="4">
        <v>15</v>
      </c>
      <c r="E4036" s="6">
        <v>9</v>
      </c>
      <c r="F4036" s="39">
        <v>35313089</v>
      </c>
      <c r="G4036" s="39">
        <v>15</v>
      </c>
      <c r="H4036" s="39">
        <v>30</v>
      </c>
      <c r="I4036" s="132">
        <v>7.6142799999999983E-2</v>
      </c>
      <c r="J4036" s="132">
        <v>3.79665E-2</v>
      </c>
      <c r="K4036" s="132">
        <v>3.8176299999999982E-2</v>
      </c>
      <c r="L4036" s="133">
        <v>0</v>
      </c>
      <c r="M4036" s="132">
        <v>9.6550999999999998E-3</v>
      </c>
      <c r="N4036" s="132">
        <v>1.894E-4</v>
      </c>
      <c r="O4036" s="132">
        <v>6.1511699999999996E-2</v>
      </c>
      <c r="P4036" s="132">
        <v>4.7866000000000002E-3</v>
      </c>
      <c r="Q4036" s="140">
        <v>9</v>
      </c>
      <c r="R4036" s="134">
        <v>5</v>
      </c>
      <c r="S4036" s="122">
        <f t="shared" si="126"/>
        <v>33.333333333333329</v>
      </c>
      <c r="T4036" s="122">
        <f t="shared" si="127"/>
        <v>66.666666666666657</v>
      </c>
    </row>
    <row r="4037" spans="1:20" x14ac:dyDescent="0.25">
      <c r="A4037" s="3">
        <v>2013</v>
      </c>
      <c r="B4037" s="2" t="s">
        <v>355</v>
      </c>
      <c r="C4037" s="1">
        <v>3531407</v>
      </c>
      <c r="D4037" s="4">
        <v>18</v>
      </c>
      <c r="E4037" s="6">
        <v>18</v>
      </c>
      <c r="F4037" s="39">
        <v>353140718</v>
      </c>
      <c r="G4037" s="39">
        <v>8</v>
      </c>
      <c r="H4037" s="39">
        <v>49</v>
      </c>
      <c r="I4037" s="132">
        <v>8.2896000000000011E-2</v>
      </c>
      <c r="J4037" s="132">
        <v>6.7959100000000008E-2</v>
      </c>
      <c r="K4037" s="132">
        <v>1.4936900000000008E-2</v>
      </c>
      <c r="L4037" s="133">
        <v>0</v>
      </c>
      <c r="M4037" s="132">
        <v>0</v>
      </c>
      <c r="N4037" s="132">
        <v>5.3581599999999993E-2</v>
      </c>
      <c r="O4037" s="132">
        <v>2.46643E-2</v>
      </c>
      <c r="P4037" s="132">
        <v>4.650099999999999E-3</v>
      </c>
      <c r="Q4037" s="140">
        <v>7</v>
      </c>
      <c r="R4037" s="134">
        <v>8</v>
      </c>
      <c r="S4037" s="122">
        <f t="shared" si="126"/>
        <v>14.035087719298245</v>
      </c>
      <c r="T4037" s="122">
        <f t="shared" si="127"/>
        <v>85.964912280701753</v>
      </c>
    </row>
    <row r="4038" spans="1:20" x14ac:dyDescent="0.25">
      <c r="A4038" s="3">
        <v>2013</v>
      </c>
      <c r="B4038" s="2" t="s">
        <v>355</v>
      </c>
      <c r="C4038" s="1">
        <v>3531407</v>
      </c>
      <c r="D4038" s="4">
        <v>18</v>
      </c>
      <c r="E4038" s="6">
        <v>15</v>
      </c>
      <c r="F4038" s="39">
        <v>353140715</v>
      </c>
      <c r="G4038" s="39">
        <v>0</v>
      </c>
      <c r="H4038" s="39">
        <v>0</v>
      </c>
      <c r="I4038" s="132">
        <v>0</v>
      </c>
      <c r="J4038" s="132">
        <v>0</v>
      </c>
      <c r="K4038" s="132">
        <v>0</v>
      </c>
      <c r="L4038" s="133">
        <v>0</v>
      </c>
      <c r="M4038" s="132">
        <v>0</v>
      </c>
      <c r="N4038" s="132">
        <v>0</v>
      </c>
      <c r="O4038" s="132">
        <v>0</v>
      </c>
      <c r="P4038" s="132">
        <v>0</v>
      </c>
      <c r="Q4038" s="140">
        <v>0</v>
      </c>
      <c r="R4038" s="134">
        <v>0</v>
      </c>
      <c r="S4038" s="122">
        <f t="shared" si="126"/>
        <v>0</v>
      </c>
      <c r="T4038" s="122">
        <f t="shared" si="127"/>
        <v>0</v>
      </c>
    </row>
    <row r="4039" spans="1:20" x14ac:dyDescent="0.25">
      <c r="A4039" s="3">
        <v>2013</v>
      </c>
      <c r="B4039" s="2" t="s">
        <v>355</v>
      </c>
      <c r="C4039" s="1">
        <v>3531407</v>
      </c>
      <c r="D4039" s="4">
        <v>18</v>
      </c>
      <c r="E4039" s="6">
        <v>19</v>
      </c>
      <c r="F4039" s="39">
        <v>353140719</v>
      </c>
      <c r="G4039" s="39">
        <v>5</v>
      </c>
      <c r="H4039" s="39">
        <v>6</v>
      </c>
      <c r="I4039" s="132">
        <v>4.9731600000000001E-2</v>
      </c>
      <c r="J4039" s="132">
        <v>4.5750100000000002E-2</v>
      </c>
      <c r="K4039" s="132">
        <v>3.9814999999999998E-3</v>
      </c>
      <c r="L4039" s="133">
        <v>0</v>
      </c>
      <c r="M4039" s="132">
        <v>1.7014E-3</v>
      </c>
      <c r="N4039" s="132">
        <v>4.2222200000000001E-2</v>
      </c>
      <c r="O4039" s="132">
        <v>5.7501000000000002E-3</v>
      </c>
      <c r="P4039" s="132">
        <v>5.7899999999999998E-5</v>
      </c>
      <c r="Q4039" s="140">
        <v>3</v>
      </c>
      <c r="R4039" s="134">
        <v>0</v>
      </c>
      <c r="S4039" s="122">
        <f t="shared" si="126"/>
        <v>45.454545454545453</v>
      </c>
      <c r="T4039" s="122">
        <f t="shared" si="127"/>
        <v>54.54545454545454</v>
      </c>
    </row>
    <row r="4040" spans="1:20" x14ac:dyDescent="0.25">
      <c r="A4040" s="3">
        <v>2013</v>
      </c>
      <c r="B4040" s="2" t="s">
        <v>356</v>
      </c>
      <c r="C4040" s="1">
        <v>3531506</v>
      </c>
      <c r="D4040" s="4">
        <v>15</v>
      </c>
      <c r="E4040" s="6">
        <v>15</v>
      </c>
      <c r="F4040" s="39">
        <v>353150615</v>
      </c>
      <c r="G4040" s="39">
        <v>22</v>
      </c>
      <c r="H4040" s="39">
        <v>59</v>
      </c>
      <c r="I4040" s="132">
        <v>0.61364129999999995</v>
      </c>
      <c r="J4040" s="132">
        <v>0.42689539999999992</v>
      </c>
      <c r="K4040" s="132">
        <v>0.18674589999999999</v>
      </c>
      <c r="L4040" s="133">
        <v>0</v>
      </c>
      <c r="M4040" s="132">
        <v>6.3969800000000007E-2</v>
      </c>
      <c r="N4040" s="132">
        <v>1.1569999999999999E-4</v>
      </c>
      <c r="O4040" s="132">
        <v>0.53228979999999992</v>
      </c>
      <c r="P4040" s="132">
        <v>1.7266E-2</v>
      </c>
      <c r="Q4040" s="140">
        <v>5</v>
      </c>
      <c r="R4040" s="134">
        <v>3</v>
      </c>
      <c r="S4040" s="122">
        <f t="shared" si="126"/>
        <v>27.160493827160494</v>
      </c>
      <c r="T4040" s="122">
        <f t="shared" si="127"/>
        <v>72.839506172839506</v>
      </c>
    </row>
    <row r="4041" spans="1:20" x14ac:dyDescent="0.25">
      <c r="A4041" s="3">
        <v>2013</v>
      </c>
      <c r="B4041" s="2" t="s">
        <v>356</v>
      </c>
      <c r="C4041" s="1">
        <v>3531506</v>
      </c>
      <c r="D4041" s="4">
        <v>15</v>
      </c>
      <c r="E4041" s="6">
        <v>12</v>
      </c>
      <c r="F4041" s="39">
        <v>353150612</v>
      </c>
      <c r="G4041" s="39">
        <v>2</v>
      </c>
      <c r="H4041" s="39">
        <v>0</v>
      </c>
      <c r="I4041" s="132">
        <v>1.1921299999999999E-2</v>
      </c>
      <c r="J4041" s="132">
        <v>1.1921299999999999E-2</v>
      </c>
      <c r="K4041" s="132">
        <v>0</v>
      </c>
      <c r="L4041" s="133">
        <v>0</v>
      </c>
      <c r="M4041" s="132">
        <v>0</v>
      </c>
      <c r="N4041" s="132">
        <v>0</v>
      </c>
      <c r="O4041" s="132">
        <v>1.1921299999999999E-2</v>
      </c>
      <c r="P4041" s="132">
        <v>0</v>
      </c>
      <c r="Q4041" s="140">
        <v>1</v>
      </c>
      <c r="R4041" s="134">
        <v>0</v>
      </c>
      <c r="S4041" s="122">
        <f t="shared" si="126"/>
        <v>100</v>
      </c>
      <c r="T4041" s="122">
        <f t="shared" si="127"/>
        <v>0</v>
      </c>
    </row>
    <row r="4042" spans="1:20" x14ac:dyDescent="0.25">
      <c r="A4042" s="3">
        <v>2013</v>
      </c>
      <c r="B4042" s="2" t="s">
        <v>357</v>
      </c>
      <c r="C4042" s="1">
        <v>3531605</v>
      </c>
      <c r="D4042" s="4">
        <v>20</v>
      </c>
      <c r="E4042" s="6">
        <v>20</v>
      </c>
      <c r="F4042" s="39">
        <v>353160520</v>
      </c>
      <c r="G4042" s="39">
        <v>4</v>
      </c>
      <c r="H4042" s="39">
        <v>31</v>
      </c>
      <c r="I4042" s="132">
        <v>0.17612950000000002</v>
      </c>
      <c r="J4042" s="132">
        <v>1.2500000000000001E-2</v>
      </c>
      <c r="K4042" s="132">
        <v>0.16362950000000001</v>
      </c>
      <c r="L4042" s="133">
        <v>0</v>
      </c>
      <c r="M4042" s="132">
        <v>1.7222100000000001E-2</v>
      </c>
      <c r="N4042" s="132">
        <v>2.8170999999999999E-3</v>
      </c>
      <c r="O4042" s="132">
        <v>0.14068520000000001</v>
      </c>
      <c r="P4042" s="132">
        <v>1.54051E-2</v>
      </c>
      <c r="Q4042" s="140">
        <v>0</v>
      </c>
      <c r="R4042" s="134">
        <v>0</v>
      </c>
      <c r="S4042" s="122">
        <f t="shared" si="126"/>
        <v>11.428571428571429</v>
      </c>
      <c r="T4042" s="122">
        <f t="shared" si="127"/>
        <v>88.571428571428569</v>
      </c>
    </row>
    <row r="4043" spans="1:20" x14ac:dyDescent="0.25">
      <c r="A4043" s="3">
        <v>2013</v>
      </c>
      <c r="B4043" s="2" t="s">
        <v>358</v>
      </c>
      <c r="C4043" s="1">
        <v>3531803</v>
      </c>
      <c r="D4043" s="4">
        <v>5</v>
      </c>
      <c r="E4043" s="6">
        <v>5</v>
      </c>
      <c r="F4043" s="39">
        <v>35318035</v>
      </c>
      <c r="G4043" s="39">
        <v>21</v>
      </c>
      <c r="H4043" s="39">
        <v>48</v>
      </c>
      <c r="I4043" s="132">
        <v>7.6878600000000033E-2</v>
      </c>
      <c r="J4043" s="132">
        <v>3.1813699999999993E-2</v>
      </c>
      <c r="K4043" s="132">
        <v>4.506490000000004E-2</v>
      </c>
      <c r="L4043" s="133">
        <v>0</v>
      </c>
      <c r="M4043" s="132">
        <v>0</v>
      </c>
      <c r="N4043" s="132">
        <v>1.4004600000000002E-2</v>
      </c>
      <c r="O4043" s="132">
        <v>3.2534599999999997E-2</v>
      </c>
      <c r="P4043" s="132">
        <v>3.0339400000000002E-2</v>
      </c>
      <c r="Q4043" s="140">
        <v>17</v>
      </c>
      <c r="R4043" s="134">
        <v>25</v>
      </c>
      <c r="S4043" s="122">
        <f t="shared" si="126"/>
        <v>30.434782608695656</v>
      </c>
      <c r="T4043" s="122">
        <f t="shared" si="127"/>
        <v>69.565217391304344</v>
      </c>
    </row>
    <row r="4044" spans="1:20" x14ac:dyDescent="0.25">
      <c r="A4044" s="3">
        <v>2013</v>
      </c>
      <c r="B4044" s="2" t="s">
        <v>359</v>
      </c>
      <c r="C4044" s="1">
        <v>3531704</v>
      </c>
      <c r="D4044" s="4">
        <v>2</v>
      </c>
      <c r="E4044" s="6">
        <v>2</v>
      </c>
      <c r="F4044" s="39">
        <v>35317042</v>
      </c>
      <c r="G4044" s="39">
        <v>14</v>
      </c>
      <c r="H4044" s="39">
        <v>0</v>
      </c>
      <c r="I4044" s="132">
        <v>4.0202299999999996E-2</v>
      </c>
      <c r="J4044" s="132">
        <v>4.0202299999999996E-2</v>
      </c>
      <c r="K4044" s="132">
        <v>0</v>
      </c>
      <c r="L4044" s="133">
        <v>0</v>
      </c>
      <c r="M4044" s="132">
        <v>4.1412000000000003E-3</v>
      </c>
      <c r="N4044" s="132">
        <v>0</v>
      </c>
      <c r="O4044" s="132">
        <v>3.3972200000000001E-2</v>
      </c>
      <c r="P4044" s="132">
        <v>2.0888999999999999E-3</v>
      </c>
      <c r="Q4044" s="140">
        <v>20</v>
      </c>
      <c r="R4044" s="134">
        <v>10</v>
      </c>
      <c r="S4044" s="122">
        <f t="shared" si="126"/>
        <v>100</v>
      </c>
      <c r="T4044" s="122">
        <f t="shared" si="127"/>
        <v>0</v>
      </c>
    </row>
    <row r="4045" spans="1:20" x14ac:dyDescent="0.25">
      <c r="A4045" s="3">
        <v>2013</v>
      </c>
      <c r="B4045" s="2" t="s">
        <v>360</v>
      </c>
      <c r="C4045" s="1">
        <v>3531902</v>
      </c>
      <c r="D4045" s="4">
        <v>12</v>
      </c>
      <c r="E4045" s="6">
        <v>12</v>
      </c>
      <c r="F4045" s="39">
        <v>353190212</v>
      </c>
      <c r="G4045" s="39">
        <v>27</v>
      </c>
      <c r="H4045" s="39">
        <v>14</v>
      </c>
      <c r="I4045" s="132">
        <v>1.2754651999999997</v>
      </c>
      <c r="J4045" s="132">
        <v>1.2226814999999998</v>
      </c>
      <c r="K4045" s="132">
        <v>5.2783699999999996E-2</v>
      </c>
      <c r="L4045" s="133">
        <v>0</v>
      </c>
      <c r="M4045" s="132">
        <v>0</v>
      </c>
      <c r="N4045" s="132">
        <v>0.29093139999999995</v>
      </c>
      <c r="O4045" s="132">
        <v>0.9811692000000003</v>
      </c>
      <c r="P4045" s="132">
        <v>3.3646000000000001E-3</v>
      </c>
      <c r="Q4045" s="140">
        <v>15</v>
      </c>
      <c r="R4045" s="134">
        <v>8</v>
      </c>
      <c r="S4045" s="122">
        <f t="shared" si="126"/>
        <v>65.853658536585371</v>
      </c>
      <c r="T4045" s="122">
        <f t="shared" si="127"/>
        <v>34.146341463414636</v>
      </c>
    </row>
    <row r="4046" spans="1:20" x14ac:dyDescent="0.25">
      <c r="A4046" s="3">
        <v>2013</v>
      </c>
      <c r="B4046" s="2" t="s">
        <v>360</v>
      </c>
      <c r="C4046" s="1">
        <v>3531902</v>
      </c>
      <c r="D4046" s="4">
        <v>12</v>
      </c>
      <c r="E4046" s="6">
        <v>4</v>
      </c>
      <c r="F4046" s="39">
        <v>35319024</v>
      </c>
      <c r="G4046" s="39">
        <v>2</v>
      </c>
      <c r="H4046" s="39">
        <v>0</v>
      </c>
      <c r="I4046" s="132">
        <v>4.9277999999999995E-3</v>
      </c>
      <c r="J4046" s="132">
        <v>4.9277999999999995E-3</v>
      </c>
      <c r="K4046" s="132">
        <v>0</v>
      </c>
      <c r="L4046" s="133">
        <v>0</v>
      </c>
      <c r="M4046" s="132">
        <v>0</v>
      </c>
      <c r="N4046" s="132">
        <v>0</v>
      </c>
      <c r="O4046" s="132">
        <v>4.9277999999999995E-3</v>
      </c>
      <c r="P4046" s="132">
        <v>0</v>
      </c>
      <c r="Q4046" s="140">
        <v>1</v>
      </c>
      <c r="R4046" s="134">
        <v>0</v>
      </c>
      <c r="S4046" s="122">
        <f t="shared" si="126"/>
        <v>100</v>
      </c>
      <c r="T4046" s="122">
        <f t="shared" si="127"/>
        <v>0</v>
      </c>
    </row>
    <row r="4047" spans="1:20" x14ac:dyDescent="0.25">
      <c r="A4047" s="3">
        <v>2013</v>
      </c>
      <c r="B4047" s="2" t="s">
        <v>361</v>
      </c>
      <c r="C4047" s="1">
        <v>3532009</v>
      </c>
      <c r="D4047" s="4">
        <v>5</v>
      </c>
      <c r="E4047" s="6">
        <v>5</v>
      </c>
      <c r="F4047" s="39">
        <v>35320095</v>
      </c>
      <c r="G4047" s="39">
        <v>23</v>
      </c>
      <c r="H4047" s="39">
        <v>11</v>
      </c>
      <c r="I4047" s="132">
        <v>5.8148700000000005E-2</v>
      </c>
      <c r="J4047" s="132">
        <v>5.5269000000000006E-2</v>
      </c>
      <c r="K4047" s="132">
        <v>2.8796999999999998E-3</v>
      </c>
      <c r="L4047" s="133">
        <v>0</v>
      </c>
      <c r="M4047" s="132">
        <v>3.3000000000000002E-2</v>
      </c>
      <c r="N4047" s="132">
        <v>1.0084600000000003E-2</v>
      </c>
      <c r="O4047" s="132">
        <v>1.10236E-2</v>
      </c>
      <c r="P4047" s="132">
        <v>4.0404999999999998E-3</v>
      </c>
      <c r="Q4047" s="140">
        <v>23</v>
      </c>
      <c r="R4047" s="134">
        <v>30</v>
      </c>
      <c r="S4047" s="122">
        <f t="shared" si="126"/>
        <v>67.64705882352942</v>
      </c>
      <c r="T4047" s="122">
        <f t="shared" si="127"/>
        <v>32.352941176470587</v>
      </c>
    </row>
    <row r="4048" spans="1:20" x14ac:dyDescent="0.25">
      <c r="A4048" s="3">
        <v>2013</v>
      </c>
      <c r="B4048" s="2" t="s">
        <v>362</v>
      </c>
      <c r="C4048" s="1">
        <v>3532058</v>
      </c>
      <c r="D4048" s="4">
        <v>9</v>
      </c>
      <c r="E4048" s="6">
        <v>9</v>
      </c>
      <c r="F4048" s="39">
        <v>35320589</v>
      </c>
      <c r="G4048" s="39">
        <v>13</v>
      </c>
      <c r="H4048" s="39">
        <v>3</v>
      </c>
      <c r="I4048" s="132">
        <v>0.57496469999999988</v>
      </c>
      <c r="J4048" s="132">
        <v>0.57274249999999993</v>
      </c>
      <c r="K4048" s="132">
        <v>2.2222000000000001E-3</v>
      </c>
      <c r="L4048" s="133">
        <v>0</v>
      </c>
      <c r="M4048" s="132">
        <v>0</v>
      </c>
      <c r="N4048" s="132">
        <v>0.46805560000000002</v>
      </c>
      <c r="O4048" s="132">
        <v>0.10468689999999997</v>
      </c>
      <c r="P4048" s="132">
        <v>2.2222000000000001E-3</v>
      </c>
      <c r="Q4048" s="140">
        <v>9</v>
      </c>
      <c r="R4048" s="134">
        <v>0</v>
      </c>
      <c r="S4048" s="122">
        <f t="shared" si="126"/>
        <v>81.25</v>
      </c>
      <c r="T4048" s="122">
        <f t="shared" si="127"/>
        <v>18.75</v>
      </c>
    </row>
    <row r="4049" spans="1:20" x14ac:dyDescent="0.25">
      <c r="A4049" s="3">
        <v>2013</v>
      </c>
      <c r="B4049" s="2" t="s">
        <v>363</v>
      </c>
      <c r="C4049" s="1">
        <v>3532108</v>
      </c>
      <c r="D4049" s="4">
        <v>19</v>
      </c>
      <c r="E4049" s="6">
        <v>19</v>
      </c>
      <c r="F4049" s="39">
        <v>353210819</v>
      </c>
      <c r="G4049" s="39">
        <v>0</v>
      </c>
      <c r="H4049" s="39">
        <v>2</v>
      </c>
      <c r="I4049" s="132">
        <v>6.0189999999999994E-4</v>
      </c>
      <c r="J4049" s="132">
        <v>0</v>
      </c>
      <c r="K4049" s="132">
        <v>6.0189999999999994E-4</v>
      </c>
      <c r="L4049" s="133">
        <v>0</v>
      </c>
      <c r="M4049" s="132">
        <v>5.5559999999999995E-4</v>
      </c>
      <c r="N4049" s="132">
        <v>0</v>
      </c>
      <c r="O4049" s="132">
        <v>0</v>
      </c>
      <c r="P4049" s="132">
        <v>4.6300000000000001E-5</v>
      </c>
      <c r="Q4049" s="140">
        <v>0</v>
      </c>
      <c r="R4049" s="134">
        <v>2</v>
      </c>
      <c r="S4049" s="122">
        <f t="shared" si="126"/>
        <v>0</v>
      </c>
      <c r="T4049" s="122">
        <f t="shared" si="127"/>
        <v>100</v>
      </c>
    </row>
    <row r="4050" spans="1:20" x14ac:dyDescent="0.25">
      <c r="A4050" s="3">
        <v>2013</v>
      </c>
      <c r="B4050" s="2" t="s">
        <v>363</v>
      </c>
      <c r="C4050" s="1">
        <v>3532108</v>
      </c>
      <c r="D4050" s="4">
        <v>19</v>
      </c>
      <c r="E4050" s="6">
        <v>20</v>
      </c>
      <c r="F4050" s="39">
        <v>353210820</v>
      </c>
      <c r="G4050" s="39">
        <v>0</v>
      </c>
      <c r="H4050" s="39">
        <v>0</v>
      </c>
      <c r="I4050" s="132">
        <v>0</v>
      </c>
      <c r="J4050" s="132">
        <v>0</v>
      </c>
      <c r="K4050" s="132">
        <v>0</v>
      </c>
      <c r="L4050" s="133">
        <v>0</v>
      </c>
      <c r="M4050" s="132">
        <v>0</v>
      </c>
      <c r="N4050" s="132">
        <v>0</v>
      </c>
      <c r="O4050" s="132">
        <v>0</v>
      </c>
      <c r="P4050" s="132">
        <v>0</v>
      </c>
      <c r="Q4050" s="140">
        <v>0</v>
      </c>
      <c r="R4050" s="134">
        <v>0</v>
      </c>
      <c r="S4050" s="122">
        <f t="shared" si="126"/>
        <v>0</v>
      </c>
      <c r="T4050" s="122">
        <f t="shared" si="127"/>
        <v>0</v>
      </c>
    </row>
    <row r="4051" spans="1:20" x14ac:dyDescent="0.25">
      <c r="A4051" s="3">
        <v>2013</v>
      </c>
      <c r="B4051" s="2" t="s">
        <v>364</v>
      </c>
      <c r="C4051" s="1">
        <v>3532157</v>
      </c>
      <c r="D4051" s="4">
        <v>22</v>
      </c>
      <c r="E4051" s="6">
        <v>22</v>
      </c>
      <c r="F4051" s="39">
        <v>353215722</v>
      </c>
      <c r="G4051" s="39">
        <v>0</v>
      </c>
      <c r="H4051" s="39">
        <v>3</v>
      </c>
      <c r="I4051" s="132">
        <v>6.7610000000000005E-3</v>
      </c>
      <c r="J4051" s="132">
        <v>0</v>
      </c>
      <c r="K4051" s="132">
        <v>6.7610000000000005E-3</v>
      </c>
      <c r="L4051" s="133">
        <v>0</v>
      </c>
      <c r="M4051" s="132">
        <v>6.5972000000000001E-3</v>
      </c>
      <c r="N4051" s="132">
        <v>0</v>
      </c>
      <c r="O4051" s="132">
        <v>0</v>
      </c>
      <c r="P4051" s="132">
        <v>1.638E-4</v>
      </c>
      <c r="Q4051" s="140">
        <v>0</v>
      </c>
      <c r="R4051" s="134">
        <v>1</v>
      </c>
      <c r="S4051" s="122">
        <f t="shared" si="126"/>
        <v>0</v>
      </c>
      <c r="T4051" s="122">
        <f t="shared" si="127"/>
        <v>100</v>
      </c>
    </row>
    <row r="4052" spans="1:20" x14ac:dyDescent="0.25">
      <c r="A4052" s="3">
        <v>2013</v>
      </c>
      <c r="B4052" s="2" t="s">
        <v>365</v>
      </c>
      <c r="C4052" s="1">
        <v>3532207</v>
      </c>
      <c r="D4052" s="4">
        <v>22</v>
      </c>
      <c r="E4052" s="6">
        <v>22</v>
      </c>
      <c r="F4052" s="39">
        <v>353220722</v>
      </c>
      <c r="G4052" s="39">
        <v>1</v>
      </c>
      <c r="H4052" s="39">
        <v>11</v>
      </c>
      <c r="I4052" s="132">
        <v>8.07118E-2</v>
      </c>
      <c r="J4052" s="132">
        <v>2.2777800000000001E-2</v>
      </c>
      <c r="K4052" s="132">
        <v>5.7933999999999999E-2</v>
      </c>
      <c r="L4052" s="133">
        <v>4.6806823947234906E-2</v>
      </c>
      <c r="M4052" s="132">
        <v>6.3003E-3</v>
      </c>
      <c r="N4052" s="132">
        <v>7.40788E-2</v>
      </c>
      <c r="O4052" s="132">
        <v>0</v>
      </c>
      <c r="P4052" s="132">
        <v>3.3270000000000001E-4</v>
      </c>
      <c r="Q4052" s="140">
        <v>0</v>
      </c>
      <c r="R4052" s="134">
        <v>1</v>
      </c>
      <c r="S4052" s="122">
        <f t="shared" si="126"/>
        <v>8.3333333333333321</v>
      </c>
      <c r="T4052" s="122">
        <f t="shared" si="127"/>
        <v>91.666666666666657</v>
      </c>
    </row>
    <row r="4053" spans="1:20" x14ac:dyDescent="0.25">
      <c r="A4053" s="3">
        <v>2013</v>
      </c>
      <c r="B4053" s="2" t="s">
        <v>366</v>
      </c>
      <c r="C4053" s="1">
        <v>3532306</v>
      </c>
      <c r="D4053" s="4">
        <v>2</v>
      </c>
      <c r="E4053" s="6">
        <v>2</v>
      </c>
      <c r="F4053" s="39">
        <v>35323062</v>
      </c>
      <c r="G4053" s="39">
        <v>11</v>
      </c>
      <c r="H4053" s="39">
        <v>2</v>
      </c>
      <c r="I4053" s="132">
        <v>1.5302800000000002E-2</v>
      </c>
      <c r="J4053" s="132">
        <v>1.4706800000000003E-2</v>
      </c>
      <c r="K4053" s="132">
        <v>5.9599999999999996E-4</v>
      </c>
      <c r="L4053" s="133">
        <v>1.3156164383561644E-2</v>
      </c>
      <c r="M4053" s="132">
        <v>0</v>
      </c>
      <c r="N4053" s="132">
        <v>0</v>
      </c>
      <c r="O4053" s="132">
        <v>1.4560100000000001E-2</v>
      </c>
      <c r="P4053" s="132">
        <v>7.427E-4</v>
      </c>
      <c r="Q4053" s="140">
        <v>44</v>
      </c>
      <c r="R4053" s="134">
        <v>3</v>
      </c>
      <c r="S4053" s="122">
        <f t="shared" si="126"/>
        <v>84.615384615384613</v>
      </c>
      <c r="T4053" s="122">
        <f t="shared" si="127"/>
        <v>15.384615384615385</v>
      </c>
    </row>
    <row r="4054" spans="1:20" x14ac:dyDescent="0.25">
      <c r="A4054" s="3">
        <v>2013</v>
      </c>
      <c r="B4054" s="2" t="s">
        <v>367</v>
      </c>
      <c r="C4054" s="1">
        <v>3532405</v>
      </c>
      <c r="D4054" s="4">
        <v>5</v>
      </c>
      <c r="E4054" s="6">
        <v>5</v>
      </c>
      <c r="F4054" s="39">
        <v>35324055</v>
      </c>
      <c r="G4054" s="39">
        <v>21</v>
      </c>
      <c r="H4054" s="39">
        <v>43</v>
      </c>
      <c r="I4054" s="132">
        <v>31.040969700000002</v>
      </c>
      <c r="J4054" s="132">
        <v>31.0325314</v>
      </c>
      <c r="K4054" s="132">
        <v>8.4383000000000045E-3</v>
      </c>
      <c r="L4054" s="133">
        <v>0</v>
      </c>
      <c r="M4054" s="132">
        <v>31.026168999999996</v>
      </c>
      <c r="N4054" s="132">
        <v>2.1990999999999998E-3</v>
      </c>
      <c r="O4054" s="132">
        <v>2.4628999999999996E-3</v>
      </c>
      <c r="P4054" s="132">
        <v>1.01387E-2</v>
      </c>
      <c r="Q4054" s="140">
        <v>24</v>
      </c>
      <c r="R4054" s="134">
        <v>8</v>
      </c>
      <c r="S4054" s="122">
        <f t="shared" si="126"/>
        <v>32.8125</v>
      </c>
      <c r="T4054" s="122">
        <f t="shared" si="127"/>
        <v>67.1875</v>
      </c>
    </row>
    <row r="4055" spans="1:20" x14ac:dyDescent="0.25">
      <c r="A4055" s="3">
        <v>2013</v>
      </c>
      <c r="B4055" s="2" t="s">
        <v>367</v>
      </c>
      <c r="C4055" s="1">
        <v>3532405</v>
      </c>
      <c r="D4055" s="4">
        <v>5</v>
      </c>
      <c r="E4055" s="6">
        <v>6</v>
      </c>
      <c r="F4055" s="39">
        <v>35324056</v>
      </c>
      <c r="G4055" s="39">
        <v>1</v>
      </c>
      <c r="H4055" s="39">
        <v>0</v>
      </c>
      <c r="I4055" s="132">
        <v>2.3099999999999999E-5</v>
      </c>
      <c r="J4055" s="132">
        <v>2.3099999999999999E-5</v>
      </c>
      <c r="K4055" s="132">
        <v>0</v>
      </c>
      <c r="L4055" s="133">
        <v>0</v>
      </c>
      <c r="M4055" s="132">
        <v>0</v>
      </c>
      <c r="N4055" s="132">
        <v>0</v>
      </c>
      <c r="O4055" s="132">
        <v>0</v>
      </c>
      <c r="P4055" s="132">
        <v>2.3099999999999999E-5</v>
      </c>
      <c r="Q4055" s="140">
        <v>0</v>
      </c>
      <c r="R4055" s="134">
        <v>0</v>
      </c>
      <c r="S4055" s="122">
        <f t="shared" si="126"/>
        <v>100</v>
      </c>
      <c r="T4055" s="122">
        <f t="shared" si="127"/>
        <v>0</v>
      </c>
    </row>
    <row r="4056" spans="1:20" x14ac:dyDescent="0.25">
      <c r="A4056" s="3">
        <v>2013</v>
      </c>
      <c r="B4056" s="2" t="s">
        <v>368</v>
      </c>
      <c r="C4056" s="1">
        <v>3532504</v>
      </c>
      <c r="D4056" s="4">
        <v>18</v>
      </c>
      <c r="E4056" s="6">
        <v>18</v>
      </c>
      <c r="F4056" s="39">
        <v>353250418</v>
      </c>
      <c r="G4056" s="39">
        <v>1</v>
      </c>
      <c r="H4056" s="39">
        <v>4</v>
      </c>
      <c r="I4056" s="132">
        <v>8.8778000000000017E-3</v>
      </c>
      <c r="J4056" s="132">
        <v>2.5460000000000001E-4</v>
      </c>
      <c r="K4056" s="132">
        <v>8.623200000000001E-3</v>
      </c>
      <c r="L4056" s="133">
        <v>0</v>
      </c>
      <c r="M4056" s="132">
        <v>1.8056000000000001E-3</v>
      </c>
      <c r="N4056" s="132">
        <v>1.2331E-3</v>
      </c>
      <c r="O4056" s="132">
        <v>5.5845000000000001E-3</v>
      </c>
      <c r="P4056" s="132">
        <v>2.5460000000000001E-4</v>
      </c>
      <c r="Q4056" s="140">
        <v>0</v>
      </c>
      <c r="R4056" s="134">
        <v>1</v>
      </c>
      <c r="S4056" s="122">
        <f t="shared" si="126"/>
        <v>20</v>
      </c>
      <c r="T4056" s="122">
        <f t="shared" si="127"/>
        <v>80</v>
      </c>
    </row>
    <row r="4057" spans="1:20" x14ac:dyDescent="0.25">
      <c r="A4057" s="3">
        <v>2013</v>
      </c>
      <c r="B4057" s="2" t="s">
        <v>368</v>
      </c>
      <c r="C4057" s="1">
        <v>3532504</v>
      </c>
      <c r="D4057" s="4">
        <v>18</v>
      </c>
      <c r="E4057" s="6">
        <v>16</v>
      </c>
      <c r="F4057" s="39">
        <v>353250416</v>
      </c>
      <c r="G4057" s="39">
        <v>0</v>
      </c>
      <c r="H4057" s="39">
        <v>0</v>
      </c>
      <c r="I4057" s="132">
        <v>0</v>
      </c>
      <c r="J4057" s="132">
        <v>0</v>
      </c>
      <c r="K4057" s="132">
        <v>0</v>
      </c>
      <c r="L4057" s="133">
        <v>0</v>
      </c>
      <c r="M4057" s="132">
        <v>0</v>
      </c>
      <c r="N4057" s="132">
        <v>0</v>
      </c>
      <c r="O4057" s="132">
        <v>0</v>
      </c>
      <c r="P4057" s="132">
        <v>0</v>
      </c>
      <c r="Q4057" s="140">
        <v>0</v>
      </c>
      <c r="R4057" s="134">
        <v>0</v>
      </c>
      <c r="S4057" s="122">
        <f t="shared" si="126"/>
        <v>0</v>
      </c>
      <c r="T4057" s="122">
        <f t="shared" si="127"/>
        <v>0</v>
      </c>
    </row>
    <row r="4058" spans="1:20" x14ac:dyDescent="0.25">
      <c r="A4058" s="3">
        <v>2013</v>
      </c>
      <c r="B4058" s="2" t="s">
        <v>368</v>
      </c>
      <c r="C4058" s="1">
        <v>3532504</v>
      </c>
      <c r="D4058" s="4">
        <v>18</v>
      </c>
      <c r="E4058" s="6">
        <v>19</v>
      </c>
      <c r="F4058" s="39">
        <v>353250419</v>
      </c>
      <c r="G4058" s="39">
        <v>1</v>
      </c>
      <c r="H4058" s="39">
        <v>0</v>
      </c>
      <c r="I4058" s="132">
        <v>2.2222000000000001E-3</v>
      </c>
      <c r="J4058" s="132">
        <v>2.2222000000000001E-3</v>
      </c>
      <c r="K4058" s="132">
        <v>0</v>
      </c>
      <c r="L4058" s="133">
        <v>0</v>
      </c>
      <c r="M4058" s="132">
        <v>0</v>
      </c>
      <c r="N4058" s="132">
        <v>0</v>
      </c>
      <c r="O4058" s="132">
        <v>2.2222000000000001E-3</v>
      </c>
      <c r="P4058" s="132">
        <v>0</v>
      </c>
      <c r="Q4058" s="140">
        <v>0</v>
      </c>
      <c r="R4058" s="134">
        <v>0</v>
      </c>
      <c r="S4058" s="122">
        <f t="shared" si="126"/>
        <v>100</v>
      </c>
      <c r="T4058" s="122">
        <f t="shared" si="127"/>
        <v>0</v>
      </c>
    </row>
    <row r="4059" spans="1:20" x14ac:dyDescent="0.25">
      <c r="A4059" s="3">
        <v>2013</v>
      </c>
      <c r="B4059" s="2" t="s">
        <v>369</v>
      </c>
      <c r="C4059" s="1">
        <v>3532603</v>
      </c>
      <c r="D4059" s="4">
        <v>18</v>
      </c>
      <c r="E4059" s="6">
        <v>18</v>
      </c>
      <c r="F4059" s="39">
        <v>353260318</v>
      </c>
      <c r="G4059" s="39">
        <v>7</v>
      </c>
      <c r="H4059" s="39">
        <v>17</v>
      </c>
      <c r="I4059" s="132">
        <v>6.0583100000000008E-2</v>
      </c>
      <c r="J4059" s="132">
        <v>4.5729300000000007E-2</v>
      </c>
      <c r="K4059" s="132">
        <v>1.48538E-2</v>
      </c>
      <c r="L4059" s="133">
        <v>0</v>
      </c>
      <c r="M4059" s="132">
        <v>0</v>
      </c>
      <c r="N4059" s="132">
        <v>1.2750999999999999E-3</v>
      </c>
      <c r="O4059" s="132">
        <v>5.8738600000000002E-2</v>
      </c>
      <c r="P4059" s="132">
        <v>5.6940000000000007E-4</v>
      </c>
      <c r="Q4059" s="140">
        <v>2</v>
      </c>
      <c r="R4059" s="134">
        <v>0</v>
      </c>
      <c r="S4059" s="122">
        <f t="shared" si="126"/>
        <v>29.166666666666668</v>
      </c>
      <c r="T4059" s="122">
        <f t="shared" si="127"/>
        <v>70.833333333333343</v>
      </c>
    </row>
    <row r="4060" spans="1:20" x14ac:dyDescent="0.25">
      <c r="A4060" s="3">
        <v>2013</v>
      </c>
      <c r="B4060" s="2" t="s">
        <v>369</v>
      </c>
      <c r="C4060" s="1">
        <v>3532603</v>
      </c>
      <c r="D4060" s="4">
        <v>18</v>
      </c>
      <c r="E4060" s="6">
        <v>19</v>
      </c>
      <c r="F4060" s="39">
        <v>353260319</v>
      </c>
      <c r="G4060" s="39">
        <v>3</v>
      </c>
      <c r="H4060" s="39">
        <v>4</v>
      </c>
      <c r="I4060" s="132">
        <v>6.5621000000000013E-3</v>
      </c>
      <c r="J4060" s="132">
        <v>4.6628000000000008E-3</v>
      </c>
      <c r="K4060" s="132">
        <v>1.8993E-3</v>
      </c>
      <c r="L4060" s="133">
        <v>0</v>
      </c>
      <c r="M4060" s="132">
        <v>0</v>
      </c>
      <c r="N4060" s="132">
        <v>0</v>
      </c>
      <c r="O4060" s="132">
        <v>6.4336000000000011E-3</v>
      </c>
      <c r="P4060" s="132">
        <v>1.2850000000000001E-4</v>
      </c>
      <c r="Q4060" s="140">
        <v>0</v>
      </c>
      <c r="R4060" s="134">
        <v>2</v>
      </c>
      <c r="S4060" s="122">
        <f t="shared" si="126"/>
        <v>42.857142857142854</v>
      </c>
      <c r="T4060" s="122">
        <f t="shared" si="127"/>
        <v>57.142857142857139</v>
      </c>
    </row>
    <row r="4061" spans="1:20" x14ac:dyDescent="0.25">
      <c r="A4061" s="3">
        <v>2013</v>
      </c>
      <c r="B4061" s="2" t="s">
        <v>370</v>
      </c>
      <c r="C4061" s="1">
        <v>3532702</v>
      </c>
      <c r="D4061" s="4">
        <v>19</v>
      </c>
      <c r="E4061" s="6">
        <v>19</v>
      </c>
      <c r="F4061" s="39">
        <v>353270219</v>
      </c>
      <c r="G4061" s="39">
        <v>1</v>
      </c>
      <c r="H4061" s="39">
        <v>23</v>
      </c>
      <c r="I4061" s="132">
        <v>1.0762800000000003E-2</v>
      </c>
      <c r="J4061" s="132">
        <v>8.4880000000000003E-4</v>
      </c>
      <c r="K4061" s="132">
        <v>9.9140000000000027E-3</v>
      </c>
      <c r="L4061" s="133">
        <v>0</v>
      </c>
      <c r="M4061" s="132">
        <v>9.2592999999999998E-3</v>
      </c>
      <c r="N4061" s="132">
        <v>9.6100000000000005E-5</v>
      </c>
      <c r="O4061" s="132">
        <v>0</v>
      </c>
      <c r="P4061" s="132">
        <v>1.4074000000000001E-3</v>
      </c>
      <c r="Q4061" s="140">
        <v>0</v>
      </c>
      <c r="R4061" s="134">
        <v>0</v>
      </c>
      <c r="S4061" s="122">
        <f t="shared" si="126"/>
        <v>4.1666666666666661</v>
      </c>
      <c r="T4061" s="122">
        <f t="shared" si="127"/>
        <v>95.833333333333343</v>
      </c>
    </row>
    <row r="4062" spans="1:20" x14ac:dyDescent="0.25">
      <c r="A4062" s="3">
        <v>2013</v>
      </c>
      <c r="B4062" s="2" t="s">
        <v>371</v>
      </c>
      <c r="C4062" s="1">
        <v>3532801</v>
      </c>
      <c r="D4062" s="4">
        <v>16</v>
      </c>
      <c r="E4062" s="6">
        <v>16</v>
      </c>
      <c r="F4062" s="39">
        <v>353280116</v>
      </c>
      <c r="G4062" s="39">
        <v>6</v>
      </c>
      <c r="H4062" s="39">
        <v>11</v>
      </c>
      <c r="I4062" s="132">
        <v>8.2490099999999997E-2</v>
      </c>
      <c r="J4062" s="132">
        <v>6.7171700000000001E-2</v>
      </c>
      <c r="K4062" s="132">
        <v>1.5318399999999996E-2</v>
      </c>
      <c r="L4062" s="133">
        <v>0</v>
      </c>
      <c r="M4062" s="132">
        <v>0</v>
      </c>
      <c r="N4062" s="132">
        <v>3.2580999999999999E-3</v>
      </c>
      <c r="O4062" s="132">
        <v>7.8722700000000007E-2</v>
      </c>
      <c r="P4062" s="132">
        <v>5.0929999999999997E-4</v>
      </c>
      <c r="Q4062" s="140">
        <v>0</v>
      </c>
      <c r="R4062" s="134">
        <v>0</v>
      </c>
      <c r="S4062" s="122">
        <f t="shared" si="126"/>
        <v>35.294117647058826</v>
      </c>
      <c r="T4062" s="122">
        <f t="shared" si="127"/>
        <v>64.705882352941174</v>
      </c>
    </row>
    <row r="4063" spans="1:20" x14ac:dyDescent="0.25">
      <c r="A4063" s="3">
        <v>2013</v>
      </c>
      <c r="B4063" s="2" t="s">
        <v>372</v>
      </c>
      <c r="C4063" s="1">
        <v>3532827</v>
      </c>
      <c r="D4063" s="4">
        <v>14</v>
      </c>
      <c r="E4063" s="6">
        <v>14</v>
      </c>
      <c r="F4063" s="39">
        <v>353282714</v>
      </c>
      <c r="G4063" s="39">
        <v>12</v>
      </c>
      <c r="H4063" s="39">
        <v>2</v>
      </c>
      <c r="I4063" s="132">
        <v>0.96152810000000011</v>
      </c>
      <c r="J4063" s="132">
        <v>0.96145520000000007</v>
      </c>
      <c r="K4063" s="132">
        <v>7.290000000000001E-5</v>
      </c>
      <c r="L4063" s="133">
        <v>0</v>
      </c>
      <c r="M4063" s="132">
        <v>1.3944400000000001E-2</v>
      </c>
      <c r="N4063" s="132">
        <v>0.94728699999999999</v>
      </c>
      <c r="O4063" s="132">
        <v>2.8220000000000003E-4</v>
      </c>
      <c r="P4063" s="132">
        <v>1.45E-5</v>
      </c>
      <c r="Q4063" s="140">
        <v>2</v>
      </c>
      <c r="R4063" s="134">
        <v>2</v>
      </c>
      <c r="S4063" s="122">
        <f t="shared" si="126"/>
        <v>85.714285714285708</v>
      </c>
      <c r="T4063" s="122">
        <f t="shared" si="127"/>
        <v>14.285714285714285</v>
      </c>
    </row>
    <row r="4064" spans="1:20" x14ac:dyDescent="0.25">
      <c r="A4064" s="3">
        <v>2013</v>
      </c>
      <c r="B4064" s="2" t="s">
        <v>373</v>
      </c>
      <c r="C4064" s="1">
        <v>3532843</v>
      </c>
      <c r="D4064" s="4">
        <v>18</v>
      </c>
      <c r="E4064" s="6">
        <v>18</v>
      </c>
      <c r="F4064" s="39">
        <v>353284318</v>
      </c>
      <c r="G4064" s="39">
        <v>5</v>
      </c>
      <c r="H4064" s="39">
        <v>6</v>
      </c>
      <c r="I4064" s="132">
        <v>1.2409100000000001E-2</v>
      </c>
      <c r="J4064" s="132">
        <v>2.8503000000000001E-3</v>
      </c>
      <c r="K4064" s="132">
        <v>9.558800000000001E-3</v>
      </c>
      <c r="L4064" s="133">
        <v>0</v>
      </c>
      <c r="M4064" s="132">
        <v>0</v>
      </c>
      <c r="N4064" s="132">
        <v>0</v>
      </c>
      <c r="O4064" s="132">
        <v>6.1589999999999995E-3</v>
      </c>
      <c r="P4064" s="132">
        <v>6.2500999999999998E-3</v>
      </c>
      <c r="Q4064" s="140">
        <v>1</v>
      </c>
      <c r="R4064" s="134">
        <v>0</v>
      </c>
      <c r="S4064" s="122">
        <f t="shared" si="126"/>
        <v>45.454545454545453</v>
      </c>
      <c r="T4064" s="122">
        <f t="shared" si="127"/>
        <v>54.54545454545454</v>
      </c>
    </row>
    <row r="4065" spans="1:20" x14ac:dyDescent="0.25">
      <c r="A4065" s="3">
        <v>2013</v>
      </c>
      <c r="B4065" s="2" t="s">
        <v>374</v>
      </c>
      <c r="C4065" s="1">
        <v>3532868</v>
      </c>
      <c r="D4065" s="4">
        <v>19</v>
      </c>
      <c r="E4065" s="6">
        <v>19</v>
      </c>
      <c r="F4065" s="39">
        <v>353286819</v>
      </c>
      <c r="G4065" s="39">
        <v>2</v>
      </c>
      <c r="H4065" s="39">
        <v>4</v>
      </c>
      <c r="I4065" s="132">
        <v>2.5116000000000001E-3</v>
      </c>
      <c r="J4065" s="132">
        <v>2.3148000000000001E-3</v>
      </c>
      <c r="K4065" s="132">
        <v>1.9680000000000001E-4</v>
      </c>
      <c r="L4065" s="133">
        <v>0</v>
      </c>
      <c r="M4065" s="132">
        <v>0</v>
      </c>
      <c r="N4065" s="132">
        <v>0</v>
      </c>
      <c r="O4065" s="132">
        <v>2.3148000000000001E-3</v>
      </c>
      <c r="P4065" s="132">
        <v>1.9680000000000001E-4</v>
      </c>
      <c r="Q4065" s="140">
        <v>2</v>
      </c>
      <c r="R4065" s="134">
        <v>0</v>
      </c>
      <c r="S4065" s="122">
        <f t="shared" si="126"/>
        <v>33.333333333333329</v>
      </c>
      <c r="T4065" s="122">
        <f t="shared" si="127"/>
        <v>66.666666666666657</v>
      </c>
    </row>
    <row r="4066" spans="1:20" x14ac:dyDescent="0.25">
      <c r="A4066" s="3">
        <v>2013</v>
      </c>
      <c r="B4066" s="2" t="s">
        <v>375</v>
      </c>
      <c r="C4066" s="1">
        <v>3532900</v>
      </c>
      <c r="D4066" s="4">
        <v>13</v>
      </c>
      <c r="E4066" s="6">
        <v>13</v>
      </c>
      <c r="F4066" s="39">
        <v>353290013</v>
      </c>
      <c r="G4066" s="39">
        <v>5</v>
      </c>
      <c r="H4066" s="39">
        <v>7</v>
      </c>
      <c r="I4066" s="132">
        <v>4.3461806000000003</v>
      </c>
      <c r="J4066" s="132">
        <v>4.3317477000000002</v>
      </c>
      <c r="K4066" s="132">
        <v>1.4432899999999999E-2</v>
      </c>
      <c r="L4066" s="133">
        <v>0</v>
      </c>
      <c r="M4066" s="132">
        <v>0</v>
      </c>
      <c r="N4066" s="132">
        <v>9.5832999999999995E-3</v>
      </c>
      <c r="O4066" s="132">
        <v>0.73322920000000003</v>
      </c>
      <c r="P4066" s="132">
        <v>3.6033681</v>
      </c>
      <c r="Q4066" s="140">
        <v>13</v>
      </c>
      <c r="R4066" s="134">
        <v>5</v>
      </c>
      <c r="S4066" s="122">
        <f t="shared" si="126"/>
        <v>41.666666666666671</v>
      </c>
      <c r="T4066" s="122">
        <f t="shared" si="127"/>
        <v>58.333333333333336</v>
      </c>
    </row>
    <row r="4067" spans="1:20" x14ac:dyDescent="0.25">
      <c r="A4067" s="3">
        <v>2013</v>
      </c>
      <c r="B4067" s="2" t="s">
        <v>376</v>
      </c>
      <c r="C4067" s="1">
        <v>3533007</v>
      </c>
      <c r="D4067" s="4">
        <v>15</v>
      </c>
      <c r="E4067" s="6">
        <v>15</v>
      </c>
      <c r="F4067" s="39">
        <v>353300715</v>
      </c>
      <c r="G4067" s="39">
        <v>13</v>
      </c>
      <c r="H4067" s="39">
        <v>24</v>
      </c>
      <c r="I4067" s="132">
        <v>0.17508649999999998</v>
      </c>
      <c r="J4067" s="132">
        <v>0.14428709999999997</v>
      </c>
      <c r="K4067" s="132">
        <v>3.0799399999999994E-2</v>
      </c>
      <c r="L4067" s="133">
        <v>0</v>
      </c>
      <c r="M4067" s="132">
        <v>6.0000000000000001E-3</v>
      </c>
      <c r="N4067" s="132">
        <v>3.3350000000000003E-4</v>
      </c>
      <c r="O4067" s="132">
        <v>0.16583569999999995</v>
      </c>
      <c r="P4067" s="132">
        <v>2.9173000000000003E-3</v>
      </c>
      <c r="Q4067" s="140">
        <v>30</v>
      </c>
      <c r="R4067" s="134">
        <v>8</v>
      </c>
      <c r="S4067" s="122">
        <f t="shared" si="126"/>
        <v>35.135135135135137</v>
      </c>
      <c r="T4067" s="122">
        <f t="shared" si="127"/>
        <v>64.86486486486487</v>
      </c>
    </row>
    <row r="4068" spans="1:20" x14ac:dyDescent="0.25">
      <c r="A4068" s="3">
        <v>2013</v>
      </c>
      <c r="B4068" s="2" t="s">
        <v>377</v>
      </c>
      <c r="C4068" s="1">
        <v>3533106</v>
      </c>
      <c r="D4068" s="4">
        <v>20</v>
      </c>
      <c r="E4068" s="6">
        <v>20</v>
      </c>
      <c r="F4068" s="39">
        <v>353310620</v>
      </c>
      <c r="G4068" s="39">
        <v>0</v>
      </c>
      <c r="H4068" s="39">
        <v>5</v>
      </c>
      <c r="I4068" s="132">
        <v>4.1714999999999999E-3</v>
      </c>
      <c r="J4068" s="132">
        <v>0</v>
      </c>
      <c r="K4068" s="132">
        <v>4.1714999999999999E-3</v>
      </c>
      <c r="L4068" s="133">
        <v>0</v>
      </c>
      <c r="M4068" s="132">
        <v>4.0210000000000003E-3</v>
      </c>
      <c r="N4068" s="132">
        <v>0</v>
      </c>
      <c r="O4068" s="132">
        <v>0</v>
      </c>
      <c r="P4068" s="132">
        <v>1.505E-4</v>
      </c>
      <c r="Q4068" s="140">
        <v>0</v>
      </c>
      <c r="R4068" s="134">
        <v>0</v>
      </c>
      <c r="S4068" s="122">
        <f t="shared" si="126"/>
        <v>0</v>
      </c>
      <c r="T4068" s="122">
        <f t="shared" si="127"/>
        <v>100</v>
      </c>
    </row>
    <row r="4069" spans="1:20" x14ac:dyDescent="0.25">
      <c r="A4069" s="3">
        <v>2013</v>
      </c>
      <c r="B4069" s="2" t="s">
        <v>378</v>
      </c>
      <c r="C4069" s="1">
        <v>3533205</v>
      </c>
      <c r="D4069" s="4">
        <v>20</v>
      </c>
      <c r="E4069" s="6">
        <v>20</v>
      </c>
      <c r="F4069" s="39">
        <v>353320520</v>
      </c>
      <c r="G4069" s="39">
        <v>5</v>
      </c>
      <c r="H4069" s="39">
        <v>6</v>
      </c>
      <c r="I4069" s="132">
        <v>0.50939440000000002</v>
      </c>
      <c r="J4069" s="132">
        <v>0.49169550000000001</v>
      </c>
      <c r="K4069" s="132">
        <v>1.76989E-2</v>
      </c>
      <c r="L4069" s="133">
        <v>0</v>
      </c>
      <c r="M4069" s="132">
        <v>1.0059999999999999E-2</v>
      </c>
      <c r="N4069" s="132">
        <v>0.49169550000000001</v>
      </c>
      <c r="O4069" s="132">
        <v>1.3889E-3</v>
      </c>
      <c r="P4069" s="132">
        <v>6.2500000000000003E-3</v>
      </c>
      <c r="Q4069" s="140">
        <v>2</v>
      </c>
      <c r="R4069" s="134">
        <v>1</v>
      </c>
      <c r="S4069" s="122">
        <f t="shared" si="126"/>
        <v>45.454545454545453</v>
      </c>
      <c r="T4069" s="122">
        <f t="shared" si="127"/>
        <v>54.54545454545454</v>
      </c>
    </row>
    <row r="4070" spans="1:20" x14ac:dyDescent="0.25">
      <c r="A4070" s="3">
        <v>2013</v>
      </c>
      <c r="B4070" s="2" t="s">
        <v>379</v>
      </c>
      <c r="C4070" s="1">
        <v>3533304</v>
      </c>
      <c r="D4070" s="4">
        <v>19</v>
      </c>
      <c r="E4070" s="6">
        <v>19</v>
      </c>
      <c r="F4070" s="39">
        <v>353330419</v>
      </c>
      <c r="G4070" s="39">
        <v>0</v>
      </c>
      <c r="H4070" s="39">
        <v>15</v>
      </c>
      <c r="I4070" s="132">
        <v>9.0983999999999995E-3</v>
      </c>
      <c r="J4070" s="132">
        <v>0</v>
      </c>
      <c r="K4070" s="132">
        <v>9.0983999999999995E-3</v>
      </c>
      <c r="L4070" s="133">
        <v>0</v>
      </c>
      <c r="M4070" s="132">
        <v>8.6111E-3</v>
      </c>
      <c r="N4070" s="132">
        <v>0</v>
      </c>
      <c r="O4070" s="132">
        <v>0</v>
      </c>
      <c r="P4070" s="132">
        <v>4.8730000000000014E-4</v>
      </c>
      <c r="Q4070" s="140">
        <v>0</v>
      </c>
      <c r="R4070" s="134">
        <v>0</v>
      </c>
      <c r="S4070" s="122">
        <f t="shared" si="126"/>
        <v>0</v>
      </c>
      <c r="T4070" s="122">
        <f t="shared" si="127"/>
        <v>100</v>
      </c>
    </row>
    <row r="4071" spans="1:20" x14ac:dyDescent="0.25">
      <c r="A4071" s="3">
        <v>2013</v>
      </c>
      <c r="B4071" s="2" t="s">
        <v>380</v>
      </c>
      <c r="C4071" s="1">
        <v>3533403</v>
      </c>
      <c r="D4071" s="4">
        <v>5</v>
      </c>
      <c r="E4071" s="6">
        <v>5</v>
      </c>
      <c r="F4071" s="39">
        <v>35334035</v>
      </c>
      <c r="G4071" s="39">
        <v>11</v>
      </c>
      <c r="H4071" s="39">
        <v>93</v>
      </c>
      <c r="I4071" s="132">
        <v>0.31065039999999999</v>
      </c>
      <c r="J4071" s="132">
        <v>0.20474780000000004</v>
      </c>
      <c r="K4071" s="132">
        <v>0.10590259999999997</v>
      </c>
      <c r="L4071" s="133">
        <v>0</v>
      </c>
      <c r="M4071" s="132">
        <v>0.1680556</v>
      </c>
      <c r="N4071" s="132">
        <v>0.13241759999999986</v>
      </c>
      <c r="O4071" s="132">
        <v>3.2908999999999998E-3</v>
      </c>
      <c r="P4071" s="132">
        <v>6.8863000000000006E-3</v>
      </c>
      <c r="Q4071" s="140">
        <v>14</v>
      </c>
      <c r="R4071" s="134">
        <v>23</v>
      </c>
      <c r="S4071" s="122">
        <f t="shared" si="126"/>
        <v>10.576923076923077</v>
      </c>
      <c r="T4071" s="122">
        <f t="shared" si="127"/>
        <v>89.423076923076934</v>
      </c>
    </row>
    <row r="4072" spans="1:20" x14ac:dyDescent="0.25">
      <c r="A4072" s="3">
        <v>2013</v>
      </c>
      <c r="B4072" s="2" t="s">
        <v>381</v>
      </c>
      <c r="C4072" s="1">
        <v>3533254</v>
      </c>
      <c r="D4072" s="4">
        <v>15</v>
      </c>
      <c r="E4072" s="6">
        <v>15</v>
      </c>
      <c r="F4072" s="39">
        <v>353325415</v>
      </c>
      <c r="G4072" s="39">
        <v>8</v>
      </c>
      <c r="H4072" s="39">
        <v>4</v>
      </c>
      <c r="I4072" s="132">
        <v>0.12545699999999999</v>
      </c>
      <c r="J4072" s="132">
        <v>0.11727989999999999</v>
      </c>
      <c r="K4072" s="132">
        <v>8.1770999999999996E-3</v>
      </c>
      <c r="L4072" s="133">
        <v>0</v>
      </c>
      <c r="M4072" s="132">
        <v>4.6296000000000002E-3</v>
      </c>
      <c r="N4072" s="132">
        <v>3.4318E-3</v>
      </c>
      <c r="O4072" s="132">
        <v>0.11727989999999999</v>
      </c>
      <c r="P4072" s="132">
        <v>1.1569999999999999E-4</v>
      </c>
      <c r="Q4072" s="140">
        <v>0</v>
      </c>
      <c r="R4072" s="134">
        <v>1</v>
      </c>
      <c r="S4072" s="122">
        <f t="shared" si="126"/>
        <v>66.666666666666657</v>
      </c>
      <c r="T4072" s="122">
        <f t="shared" si="127"/>
        <v>33.333333333333329</v>
      </c>
    </row>
    <row r="4073" spans="1:20" x14ac:dyDescent="0.25">
      <c r="A4073" s="3">
        <v>2013</v>
      </c>
      <c r="B4073" s="2" t="s">
        <v>382</v>
      </c>
      <c r="C4073" s="1">
        <v>3533502</v>
      </c>
      <c r="D4073" s="4">
        <v>16</v>
      </c>
      <c r="E4073" s="6">
        <v>16</v>
      </c>
      <c r="F4073" s="39">
        <v>353350216</v>
      </c>
      <c r="G4073" s="39">
        <v>17</v>
      </c>
      <c r="H4073" s="39">
        <v>84</v>
      </c>
      <c r="I4073" s="132">
        <v>0.49917279999999997</v>
      </c>
      <c r="J4073" s="132">
        <v>0.37238009999999994</v>
      </c>
      <c r="K4073" s="132">
        <v>0.12679270000000001</v>
      </c>
      <c r="L4073" s="133">
        <v>0</v>
      </c>
      <c r="M4073" s="132">
        <v>0</v>
      </c>
      <c r="N4073" s="132">
        <v>0.25176689999999996</v>
      </c>
      <c r="O4073" s="132">
        <v>0.21920729999999999</v>
      </c>
      <c r="P4073" s="132">
        <v>2.8198600000000022E-2</v>
      </c>
      <c r="Q4073" s="140">
        <v>11</v>
      </c>
      <c r="R4073" s="134">
        <v>6</v>
      </c>
      <c r="S4073" s="122">
        <f t="shared" si="126"/>
        <v>16.831683168316832</v>
      </c>
      <c r="T4073" s="122">
        <f t="shared" si="127"/>
        <v>83.168316831683171</v>
      </c>
    </row>
    <row r="4074" spans="1:20" x14ac:dyDescent="0.25">
      <c r="A4074" s="3">
        <v>2013</v>
      </c>
      <c r="B4074" s="2" t="s">
        <v>383</v>
      </c>
      <c r="C4074" s="1">
        <v>3533601</v>
      </c>
      <c r="D4074" s="4">
        <v>8</v>
      </c>
      <c r="E4074" s="6">
        <v>8</v>
      </c>
      <c r="F4074" s="39">
        <v>35336018</v>
      </c>
      <c r="G4074" s="39">
        <v>6</v>
      </c>
      <c r="H4074" s="39">
        <v>7</v>
      </c>
      <c r="I4074" s="132">
        <v>4.6289299999999999E-2</v>
      </c>
      <c r="J4074" s="132">
        <v>3.3444399999999999E-2</v>
      </c>
      <c r="K4074" s="132">
        <v>1.2844899999999999E-2</v>
      </c>
      <c r="L4074" s="133">
        <v>8.9783105022831055E-3</v>
      </c>
      <c r="M4074" s="132">
        <v>9.2592000000000004E-3</v>
      </c>
      <c r="N4074" s="132">
        <v>1.4664999999999999E-3</v>
      </c>
      <c r="O4074" s="132">
        <v>3.46944E-2</v>
      </c>
      <c r="P4074" s="132">
        <v>8.6919999999999999E-4</v>
      </c>
      <c r="Q4074" s="140">
        <v>1</v>
      </c>
      <c r="R4074" s="134">
        <v>0</v>
      </c>
      <c r="S4074" s="122">
        <f t="shared" si="126"/>
        <v>46.153846153846153</v>
      </c>
      <c r="T4074" s="122">
        <f t="shared" si="127"/>
        <v>53.846153846153847</v>
      </c>
    </row>
    <row r="4075" spans="1:20" x14ac:dyDescent="0.25">
      <c r="A4075" s="3">
        <v>2013</v>
      </c>
      <c r="B4075" s="2" t="s">
        <v>383</v>
      </c>
      <c r="C4075" s="1">
        <v>3533601</v>
      </c>
      <c r="D4075" s="4">
        <v>8</v>
      </c>
      <c r="E4075" s="6">
        <v>12</v>
      </c>
      <c r="F4075" s="39">
        <v>353360112</v>
      </c>
      <c r="G4075" s="39">
        <v>3</v>
      </c>
      <c r="H4075" s="39">
        <v>9</v>
      </c>
      <c r="I4075" s="132">
        <v>0.1669677</v>
      </c>
      <c r="J4075" s="132">
        <v>0.10277789999999999</v>
      </c>
      <c r="K4075" s="132">
        <v>6.4189800000000005E-2</v>
      </c>
      <c r="L4075" s="133">
        <v>0</v>
      </c>
      <c r="M4075" s="132">
        <v>0</v>
      </c>
      <c r="N4075" s="132">
        <v>6.4189800000000005E-2</v>
      </c>
      <c r="O4075" s="132">
        <v>0.10277789999999999</v>
      </c>
      <c r="P4075" s="132">
        <v>0</v>
      </c>
      <c r="Q4075" s="140">
        <v>3</v>
      </c>
      <c r="R4075" s="134">
        <v>0</v>
      </c>
      <c r="S4075" s="122">
        <f t="shared" si="126"/>
        <v>25</v>
      </c>
      <c r="T4075" s="122">
        <f t="shared" si="127"/>
        <v>75</v>
      </c>
    </row>
    <row r="4076" spans="1:20" x14ac:dyDescent="0.25">
      <c r="A4076" s="3">
        <v>2013</v>
      </c>
      <c r="B4076" s="2" t="s">
        <v>384</v>
      </c>
      <c r="C4076" s="1">
        <v>3533700</v>
      </c>
      <c r="D4076" s="4">
        <v>17</v>
      </c>
      <c r="E4076" s="6">
        <v>17</v>
      </c>
      <c r="F4076" s="39">
        <v>353370017</v>
      </c>
      <c r="G4076" s="39">
        <v>9</v>
      </c>
      <c r="H4076" s="39">
        <v>6</v>
      </c>
      <c r="I4076" s="132">
        <v>3.85917E-2</v>
      </c>
      <c r="J4076" s="132">
        <v>3.8429699999999997E-2</v>
      </c>
      <c r="K4076" s="132">
        <v>1.6200000000000001E-4</v>
      </c>
      <c r="L4076" s="133">
        <v>0</v>
      </c>
      <c r="M4076" s="132">
        <v>0</v>
      </c>
      <c r="N4076" s="132">
        <v>6.8669999999999994E-4</v>
      </c>
      <c r="O4076" s="132">
        <v>3.7251100000000002E-2</v>
      </c>
      <c r="P4076" s="132">
        <v>6.538999999999999E-4</v>
      </c>
      <c r="Q4076" s="140">
        <v>6</v>
      </c>
      <c r="R4076" s="134">
        <v>1</v>
      </c>
      <c r="S4076" s="122">
        <f t="shared" si="126"/>
        <v>60</v>
      </c>
      <c r="T4076" s="122">
        <f t="shared" si="127"/>
        <v>40</v>
      </c>
    </row>
    <row r="4077" spans="1:20" x14ac:dyDescent="0.25">
      <c r="A4077" s="3">
        <v>2013</v>
      </c>
      <c r="B4077" s="2" t="s">
        <v>384</v>
      </c>
      <c r="C4077" s="1">
        <v>3533700</v>
      </c>
      <c r="D4077" s="4">
        <v>17</v>
      </c>
      <c r="E4077" s="6">
        <v>21</v>
      </c>
      <c r="F4077" s="39">
        <v>353370021</v>
      </c>
      <c r="G4077" s="39">
        <v>0</v>
      </c>
      <c r="H4077" s="39">
        <v>0</v>
      </c>
      <c r="I4077" s="132">
        <v>0</v>
      </c>
      <c r="J4077" s="132">
        <v>0</v>
      </c>
      <c r="K4077" s="132">
        <v>0</v>
      </c>
      <c r="L4077" s="133">
        <v>0</v>
      </c>
      <c r="M4077" s="132">
        <v>0</v>
      </c>
      <c r="N4077" s="132">
        <v>0</v>
      </c>
      <c r="O4077" s="132">
        <v>0</v>
      </c>
      <c r="P4077" s="132">
        <v>0</v>
      </c>
      <c r="Q4077" s="140">
        <v>1</v>
      </c>
      <c r="R4077" s="134">
        <v>0</v>
      </c>
      <c r="S4077" s="122">
        <f t="shared" si="126"/>
        <v>0</v>
      </c>
      <c r="T4077" s="122">
        <f t="shared" si="127"/>
        <v>0</v>
      </c>
    </row>
    <row r="4078" spans="1:20" x14ac:dyDescent="0.25">
      <c r="A4078" s="3">
        <v>2013</v>
      </c>
      <c r="B4078" s="2" t="s">
        <v>385</v>
      </c>
      <c r="C4078" s="1">
        <v>3533809</v>
      </c>
      <c r="D4078" s="4">
        <v>17</v>
      </c>
      <c r="E4078" s="6">
        <v>17</v>
      </c>
      <c r="F4078" s="39">
        <v>353380917</v>
      </c>
      <c r="G4078" s="39">
        <v>4</v>
      </c>
      <c r="H4078" s="39">
        <v>2</v>
      </c>
      <c r="I4078" s="132">
        <v>2.3045700000000002E-2</v>
      </c>
      <c r="J4078" s="132">
        <v>1.6624400000000001E-2</v>
      </c>
      <c r="K4078" s="132">
        <v>6.4212999999999996E-3</v>
      </c>
      <c r="L4078" s="133">
        <v>0</v>
      </c>
      <c r="M4078" s="132">
        <v>7.2406999999999992E-3</v>
      </c>
      <c r="N4078" s="132">
        <v>0</v>
      </c>
      <c r="O4078" s="132">
        <v>1.5805E-2</v>
      </c>
      <c r="P4078" s="132">
        <v>0</v>
      </c>
      <c r="Q4078" s="140">
        <v>0</v>
      </c>
      <c r="R4078" s="134">
        <v>0</v>
      </c>
      <c r="S4078" s="122">
        <f t="shared" si="126"/>
        <v>66.666666666666657</v>
      </c>
      <c r="T4078" s="122">
        <f t="shared" si="127"/>
        <v>33.333333333333329</v>
      </c>
    </row>
    <row r="4079" spans="1:20" x14ac:dyDescent="0.25">
      <c r="A4079" s="3">
        <v>2013</v>
      </c>
      <c r="B4079" s="2" t="s">
        <v>385</v>
      </c>
      <c r="C4079" s="1">
        <v>3533809</v>
      </c>
      <c r="D4079" s="4">
        <v>17</v>
      </c>
      <c r="E4079" s="6">
        <v>14</v>
      </c>
      <c r="F4079" s="39">
        <v>353380914</v>
      </c>
      <c r="G4079" s="39">
        <v>3</v>
      </c>
      <c r="H4079" s="39">
        <v>0</v>
      </c>
      <c r="I4079" s="132">
        <v>3.76265E-2</v>
      </c>
      <c r="J4079" s="132">
        <v>3.76265E-2</v>
      </c>
      <c r="K4079" s="132">
        <v>0</v>
      </c>
      <c r="L4079" s="133">
        <v>0</v>
      </c>
      <c r="M4079" s="132">
        <v>0</v>
      </c>
      <c r="N4079" s="132">
        <v>0</v>
      </c>
      <c r="O4079" s="132">
        <v>3.76265E-2</v>
      </c>
      <c r="P4079" s="132">
        <v>0</v>
      </c>
      <c r="Q4079" s="140">
        <v>4</v>
      </c>
      <c r="R4079" s="134">
        <v>0</v>
      </c>
      <c r="S4079" s="122">
        <f t="shared" si="126"/>
        <v>100</v>
      </c>
      <c r="T4079" s="122">
        <f t="shared" si="127"/>
        <v>0</v>
      </c>
    </row>
    <row r="4080" spans="1:20" x14ac:dyDescent="0.25">
      <c r="A4080" s="3">
        <v>2013</v>
      </c>
      <c r="B4080" s="2" t="s">
        <v>386</v>
      </c>
      <c r="C4080" s="1">
        <v>3533908</v>
      </c>
      <c r="D4080" s="4">
        <v>15</v>
      </c>
      <c r="E4080" s="6">
        <v>15</v>
      </c>
      <c r="F4080" s="39">
        <v>353390815</v>
      </c>
      <c r="G4080" s="39">
        <v>58</v>
      </c>
      <c r="H4080" s="39">
        <v>70</v>
      </c>
      <c r="I4080" s="132">
        <v>0.71506019999999981</v>
      </c>
      <c r="J4080" s="132">
        <v>0.6164238999999998</v>
      </c>
      <c r="K4080" s="132">
        <v>9.8636299999999996E-2</v>
      </c>
      <c r="L4080" s="133">
        <v>0</v>
      </c>
      <c r="M4080" s="132">
        <v>3.1667000000000002E-3</v>
      </c>
      <c r="N4080" s="132">
        <v>0.15776609999999999</v>
      </c>
      <c r="O4080" s="132">
        <v>0.53549439999999981</v>
      </c>
      <c r="P4080" s="132">
        <v>1.8633000000000004E-2</v>
      </c>
      <c r="Q4080" s="140">
        <v>16</v>
      </c>
      <c r="R4080" s="134">
        <v>13</v>
      </c>
      <c r="S4080" s="122">
        <f t="shared" si="126"/>
        <v>45.3125</v>
      </c>
      <c r="T4080" s="122">
        <f t="shared" si="127"/>
        <v>54.6875</v>
      </c>
    </row>
    <row r="4081" spans="1:20" x14ac:dyDescent="0.25">
      <c r="A4081" s="3">
        <v>2013</v>
      </c>
      <c r="B4081" s="2" t="s">
        <v>386</v>
      </c>
      <c r="C4081" s="1">
        <v>3533908</v>
      </c>
      <c r="D4081" s="4">
        <v>15</v>
      </c>
      <c r="E4081" s="6">
        <v>12</v>
      </c>
      <c r="F4081" s="39">
        <v>353390812</v>
      </c>
      <c r="G4081" s="39">
        <v>6</v>
      </c>
      <c r="H4081" s="39">
        <v>3</v>
      </c>
      <c r="I4081" s="132">
        <v>9.5863400000000001E-2</v>
      </c>
      <c r="J4081" s="132">
        <v>7.9974500000000004E-2</v>
      </c>
      <c r="K4081" s="132">
        <v>1.5888899999999997E-2</v>
      </c>
      <c r="L4081" s="133">
        <v>0</v>
      </c>
      <c r="M4081" s="132">
        <v>0</v>
      </c>
      <c r="N4081" s="132">
        <v>5.4169999999999999E-4</v>
      </c>
      <c r="O4081" s="132">
        <v>9.5321700000000009E-2</v>
      </c>
      <c r="P4081" s="132">
        <v>0</v>
      </c>
      <c r="Q4081" s="140">
        <v>1</v>
      </c>
      <c r="R4081" s="134">
        <v>0</v>
      </c>
      <c r="S4081" s="122">
        <f t="shared" si="126"/>
        <v>66.666666666666657</v>
      </c>
      <c r="T4081" s="122">
        <f t="shared" si="127"/>
        <v>33.333333333333329</v>
      </c>
    </row>
    <row r="4082" spans="1:20" x14ac:dyDescent="0.25">
      <c r="A4082" s="3">
        <v>2013</v>
      </c>
      <c r="B4082" s="2" t="s">
        <v>387</v>
      </c>
      <c r="C4082" s="1">
        <v>3534005</v>
      </c>
      <c r="D4082" s="4">
        <v>15</v>
      </c>
      <c r="E4082" s="6">
        <v>15</v>
      </c>
      <c r="F4082" s="39">
        <v>353400515</v>
      </c>
      <c r="G4082" s="39">
        <v>11</v>
      </c>
      <c r="H4082" s="39">
        <v>8</v>
      </c>
      <c r="I4082" s="132">
        <v>7.8688699999999973E-2</v>
      </c>
      <c r="J4082" s="132">
        <v>6.9011599999999979E-2</v>
      </c>
      <c r="K4082" s="132">
        <v>9.677100000000001E-3</v>
      </c>
      <c r="L4082" s="133">
        <v>0</v>
      </c>
      <c r="M4082" s="132">
        <v>0</v>
      </c>
      <c r="N4082" s="132">
        <v>3.5208199999999995E-2</v>
      </c>
      <c r="O4082" s="132">
        <v>4.2599599999999994E-2</v>
      </c>
      <c r="P4082" s="132">
        <v>8.809E-4</v>
      </c>
      <c r="Q4082" s="140">
        <v>15</v>
      </c>
      <c r="R4082" s="134">
        <v>7</v>
      </c>
      <c r="S4082" s="122">
        <f t="shared" si="126"/>
        <v>57.894736842105267</v>
      </c>
      <c r="T4082" s="122">
        <f t="shared" si="127"/>
        <v>42.105263157894733</v>
      </c>
    </row>
    <row r="4083" spans="1:20" x14ac:dyDescent="0.25">
      <c r="A4083" s="3">
        <v>2013</v>
      </c>
      <c r="B4083" s="2" t="s">
        <v>388</v>
      </c>
      <c r="C4083" s="1">
        <v>3534104</v>
      </c>
      <c r="D4083" s="4">
        <v>21</v>
      </c>
      <c r="E4083" s="6">
        <v>21</v>
      </c>
      <c r="F4083" s="39">
        <v>353410421</v>
      </c>
      <c r="G4083" s="39">
        <v>0</v>
      </c>
      <c r="H4083" s="39">
        <v>4</v>
      </c>
      <c r="I4083" s="132">
        <v>4.1200000000000004E-4</v>
      </c>
      <c r="J4083" s="132">
        <v>0</v>
      </c>
      <c r="K4083" s="132">
        <v>4.1200000000000004E-4</v>
      </c>
      <c r="L4083" s="133">
        <v>0</v>
      </c>
      <c r="M4083" s="132">
        <v>0</v>
      </c>
      <c r="N4083" s="132">
        <v>5.2099999999999999E-5</v>
      </c>
      <c r="O4083" s="132">
        <v>2.9629999999999999E-4</v>
      </c>
      <c r="P4083" s="132">
        <v>6.3600000000000001E-5</v>
      </c>
      <c r="Q4083" s="140">
        <v>0</v>
      </c>
      <c r="R4083" s="134">
        <v>0</v>
      </c>
      <c r="S4083" s="122">
        <f t="shared" si="126"/>
        <v>0</v>
      </c>
      <c r="T4083" s="122">
        <f t="shared" si="127"/>
        <v>100</v>
      </c>
    </row>
    <row r="4084" spans="1:20" x14ac:dyDescent="0.25">
      <c r="A4084" s="3">
        <v>2013</v>
      </c>
      <c r="B4084" s="2" t="s">
        <v>388</v>
      </c>
      <c r="C4084" s="1">
        <v>3534104</v>
      </c>
      <c r="D4084" s="4">
        <v>21</v>
      </c>
      <c r="E4084" s="6">
        <v>20</v>
      </c>
      <c r="F4084" s="39">
        <v>353410420</v>
      </c>
      <c r="G4084" s="39">
        <v>1</v>
      </c>
      <c r="H4084" s="39">
        <v>0</v>
      </c>
      <c r="I4084" s="132">
        <v>4.4499999999999998E-2</v>
      </c>
      <c r="J4084" s="132">
        <v>4.4499999999999998E-2</v>
      </c>
      <c r="K4084" s="132">
        <v>0</v>
      </c>
      <c r="L4084" s="133">
        <v>0</v>
      </c>
      <c r="M4084" s="132">
        <v>0</v>
      </c>
      <c r="N4084" s="132">
        <v>0</v>
      </c>
      <c r="O4084" s="132">
        <v>4.4499999999999998E-2</v>
      </c>
      <c r="P4084" s="132">
        <v>0</v>
      </c>
      <c r="Q4084" s="140">
        <v>0</v>
      </c>
      <c r="R4084" s="134">
        <v>0</v>
      </c>
      <c r="S4084" s="122">
        <f t="shared" si="126"/>
        <v>100</v>
      </c>
      <c r="T4084" s="122">
        <f t="shared" si="127"/>
        <v>0</v>
      </c>
    </row>
    <row r="4085" spans="1:20" x14ac:dyDescent="0.25">
      <c r="A4085" s="3">
        <v>2013</v>
      </c>
      <c r="B4085" s="2" t="s">
        <v>389</v>
      </c>
      <c r="C4085" s="1">
        <v>3534203</v>
      </c>
      <c r="D4085" s="4">
        <v>15</v>
      </c>
      <c r="E4085" s="6">
        <v>15</v>
      </c>
      <c r="F4085" s="39">
        <v>353420315</v>
      </c>
      <c r="G4085" s="39">
        <v>16</v>
      </c>
      <c r="H4085" s="39">
        <v>3</v>
      </c>
      <c r="I4085" s="132">
        <v>0.52362970000000009</v>
      </c>
      <c r="J4085" s="132">
        <v>0.47342950000000006</v>
      </c>
      <c r="K4085" s="132">
        <v>5.0200200000000007E-2</v>
      </c>
      <c r="L4085" s="133">
        <v>8.0803196347031966E-2</v>
      </c>
      <c r="M4085" s="132">
        <v>0</v>
      </c>
      <c r="N4085" s="132">
        <v>0.3177469</v>
      </c>
      <c r="O4085" s="132">
        <v>0.20203679999999999</v>
      </c>
      <c r="P4085" s="132">
        <v>3.8459999999999996E-3</v>
      </c>
      <c r="Q4085" s="140">
        <v>6</v>
      </c>
      <c r="R4085" s="134">
        <v>1</v>
      </c>
      <c r="S4085" s="122">
        <f t="shared" si="126"/>
        <v>84.210526315789465</v>
      </c>
      <c r="T4085" s="122">
        <f t="shared" si="127"/>
        <v>15.789473684210526</v>
      </c>
    </row>
    <row r="4086" spans="1:20" x14ac:dyDescent="0.25">
      <c r="A4086" s="3">
        <v>2013</v>
      </c>
      <c r="B4086" s="2" t="s">
        <v>390</v>
      </c>
      <c r="C4086" s="1">
        <v>3534302</v>
      </c>
      <c r="D4086" s="4">
        <v>12</v>
      </c>
      <c r="E4086" s="6">
        <v>12</v>
      </c>
      <c r="F4086" s="39">
        <v>353430212</v>
      </c>
      <c r="G4086" s="39">
        <v>5</v>
      </c>
      <c r="H4086" s="39">
        <v>14</v>
      </c>
      <c r="I4086" s="132">
        <v>6.766019999999999E-2</v>
      </c>
      <c r="J4086" s="132">
        <v>3.4625199999999995E-2</v>
      </c>
      <c r="K4086" s="132">
        <v>3.3034999999999995E-2</v>
      </c>
      <c r="L4086" s="133">
        <v>0</v>
      </c>
      <c r="M4086" s="132">
        <v>0</v>
      </c>
      <c r="N4086" s="132">
        <v>2.8060699999999997E-2</v>
      </c>
      <c r="O4086" s="132">
        <v>2.7777799999999998E-2</v>
      </c>
      <c r="P4086" s="132">
        <v>1.1821700000000001E-2</v>
      </c>
      <c r="Q4086" s="140">
        <v>1</v>
      </c>
      <c r="R4086" s="134">
        <v>7</v>
      </c>
      <c r="S4086" s="122">
        <f t="shared" si="126"/>
        <v>26.315789473684209</v>
      </c>
      <c r="T4086" s="122">
        <f t="shared" si="127"/>
        <v>73.68421052631578</v>
      </c>
    </row>
    <row r="4087" spans="1:20" x14ac:dyDescent="0.25">
      <c r="A4087" s="3">
        <v>2013</v>
      </c>
      <c r="B4087" s="2" t="s">
        <v>390</v>
      </c>
      <c r="C4087" s="1">
        <v>3534302</v>
      </c>
      <c r="D4087" s="4">
        <v>12</v>
      </c>
      <c r="E4087" s="6">
        <v>4</v>
      </c>
      <c r="F4087" s="39">
        <v>35343024</v>
      </c>
      <c r="G4087" s="39">
        <v>0</v>
      </c>
      <c r="H4087" s="39">
        <v>0</v>
      </c>
      <c r="I4087" s="132">
        <v>0</v>
      </c>
      <c r="J4087" s="132">
        <v>0</v>
      </c>
      <c r="K4087" s="132">
        <v>0</v>
      </c>
      <c r="L4087" s="133">
        <v>0</v>
      </c>
      <c r="M4087" s="132">
        <v>0</v>
      </c>
      <c r="N4087" s="132">
        <v>0</v>
      </c>
      <c r="O4087" s="132">
        <v>0</v>
      </c>
      <c r="P4087" s="132">
        <v>0</v>
      </c>
      <c r="Q4087" s="140">
        <v>0</v>
      </c>
      <c r="R4087" s="134">
        <v>0</v>
      </c>
      <c r="S4087" s="122">
        <f t="shared" si="126"/>
        <v>0</v>
      </c>
      <c r="T4087" s="122">
        <f t="shared" si="127"/>
        <v>0</v>
      </c>
    </row>
    <row r="4088" spans="1:20" x14ac:dyDescent="0.25">
      <c r="A4088" s="3">
        <v>2013</v>
      </c>
      <c r="B4088" s="2" t="s">
        <v>390</v>
      </c>
      <c r="C4088" s="1">
        <v>3534302</v>
      </c>
      <c r="D4088" s="4">
        <v>12</v>
      </c>
      <c r="E4088" s="6">
        <v>8</v>
      </c>
      <c r="F4088" s="39">
        <v>35343028</v>
      </c>
      <c r="G4088" s="39">
        <v>0</v>
      </c>
      <c r="H4088" s="39">
        <v>0</v>
      </c>
      <c r="I4088" s="132">
        <v>0</v>
      </c>
      <c r="J4088" s="132">
        <v>0</v>
      </c>
      <c r="K4088" s="132">
        <v>0</v>
      </c>
      <c r="L4088" s="133">
        <v>0</v>
      </c>
      <c r="M4088" s="132">
        <v>0</v>
      </c>
      <c r="N4088" s="132">
        <v>0</v>
      </c>
      <c r="O4088" s="132">
        <v>0</v>
      </c>
      <c r="P4088" s="132">
        <v>0</v>
      </c>
      <c r="Q4088" s="140">
        <v>0</v>
      </c>
      <c r="R4088" s="134">
        <v>0</v>
      </c>
      <c r="S4088" s="122">
        <f t="shared" si="126"/>
        <v>0</v>
      </c>
      <c r="T4088" s="122">
        <f t="shared" si="127"/>
        <v>0</v>
      </c>
    </row>
    <row r="4089" spans="1:20" x14ac:dyDescent="0.25">
      <c r="A4089" s="3">
        <v>2013</v>
      </c>
      <c r="B4089" s="2" t="s">
        <v>391</v>
      </c>
      <c r="C4089" s="1">
        <v>3534401</v>
      </c>
      <c r="D4089" s="4">
        <v>6</v>
      </c>
      <c r="E4089" s="6">
        <v>6</v>
      </c>
      <c r="F4089" s="39">
        <v>35344016</v>
      </c>
      <c r="G4089" s="39">
        <v>2</v>
      </c>
      <c r="H4089" s="39">
        <v>109</v>
      </c>
      <c r="I4089" s="132">
        <v>0.13271949999999993</v>
      </c>
      <c r="J4089" s="132">
        <v>3.1296299999999999E-2</v>
      </c>
      <c r="K4089" s="132">
        <v>0.10142319999999995</v>
      </c>
      <c r="L4089" s="133">
        <v>0</v>
      </c>
      <c r="M4089" s="132">
        <v>0</v>
      </c>
      <c r="N4089" s="132">
        <v>8.998009999999998E-2</v>
      </c>
      <c r="O4089" s="132">
        <v>0</v>
      </c>
      <c r="P4089" s="132">
        <v>4.2739400000000004E-2</v>
      </c>
      <c r="Q4089" s="140">
        <v>5</v>
      </c>
      <c r="R4089" s="134">
        <v>257</v>
      </c>
      <c r="S4089" s="122">
        <f t="shared" si="126"/>
        <v>1.8018018018018018</v>
      </c>
      <c r="T4089" s="122">
        <f t="shared" si="127"/>
        <v>98.198198198198199</v>
      </c>
    </row>
    <row r="4090" spans="1:20" x14ac:dyDescent="0.25">
      <c r="A4090" s="3">
        <v>2013</v>
      </c>
      <c r="B4090" s="2" t="s">
        <v>392</v>
      </c>
      <c r="C4090" s="1">
        <v>3534500</v>
      </c>
      <c r="D4090" s="4">
        <v>21</v>
      </c>
      <c r="E4090" s="6">
        <v>21</v>
      </c>
      <c r="F4090" s="39">
        <v>353450021</v>
      </c>
      <c r="G4090" s="39">
        <v>3</v>
      </c>
      <c r="H4090" s="39">
        <v>7</v>
      </c>
      <c r="I4090" s="132">
        <v>7.3020000000000003E-3</v>
      </c>
      <c r="J4090" s="132">
        <v>5.3125000000000004E-3</v>
      </c>
      <c r="K4090" s="132">
        <v>1.9894999999999999E-3</v>
      </c>
      <c r="L4090" s="133">
        <v>0</v>
      </c>
      <c r="M4090" s="132">
        <v>0</v>
      </c>
      <c r="N4090" s="132">
        <v>4.0509999999999998E-4</v>
      </c>
      <c r="O4090" s="132">
        <v>5.6366000000000003E-3</v>
      </c>
      <c r="P4090" s="132">
        <v>1.2603000000000002E-3</v>
      </c>
      <c r="Q4090" s="140">
        <v>1</v>
      </c>
      <c r="R4090" s="134">
        <v>0</v>
      </c>
      <c r="S4090" s="122">
        <f t="shared" si="126"/>
        <v>30</v>
      </c>
      <c r="T4090" s="122">
        <f t="shared" si="127"/>
        <v>70</v>
      </c>
    </row>
    <row r="4091" spans="1:20" x14ac:dyDescent="0.25">
      <c r="A4091" s="3">
        <v>2013</v>
      </c>
      <c r="B4091" s="2" t="s">
        <v>393</v>
      </c>
      <c r="C4091" s="1">
        <v>3534609</v>
      </c>
      <c r="D4091" s="4">
        <v>21</v>
      </c>
      <c r="E4091" s="6">
        <v>21</v>
      </c>
      <c r="F4091" s="39">
        <v>353460921</v>
      </c>
      <c r="G4091" s="39">
        <v>0</v>
      </c>
      <c r="H4091" s="39">
        <v>11</v>
      </c>
      <c r="I4091" s="132">
        <v>1.7129000000000001E-3</v>
      </c>
      <c r="J4091" s="132">
        <v>0</v>
      </c>
      <c r="K4091" s="132">
        <v>1.7129000000000001E-3</v>
      </c>
      <c r="L4091" s="133">
        <v>0</v>
      </c>
      <c r="M4091" s="132">
        <v>0</v>
      </c>
      <c r="N4091" s="132">
        <v>0</v>
      </c>
      <c r="O4091" s="132">
        <v>1.3484E-3</v>
      </c>
      <c r="P4091" s="132">
        <v>3.6450000000000002E-4</v>
      </c>
      <c r="Q4091" s="140">
        <v>0</v>
      </c>
      <c r="R4091" s="134">
        <v>5</v>
      </c>
      <c r="S4091" s="122">
        <f t="shared" si="126"/>
        <v>0</v>
      </c>
      <c r="T4091" s="122">
        <f t="shared" si="127"/>
        <v>100</v>
      </c>
    </row>
    <row r="4092" spans="1:20" x14ac:dyDescent="0.25">
      <c r="A4092" s="3">
        <v>2013</v>
      </c>
      <c r="B4092" s="2" t="s">
        <v>393</v>
      </c>
      <c r="C4092" s="1">
        <v>3534609</v>
      </c>
      <c r="D4092" s="4">
        <v>21</v>
      </c>
      <c r="E4092" s="6">
        <v>20</v>
      </c>
      <c r="F4092" s="39">
        <v>353460920</v>
      </c>
      <c r="G4092" s="39">
        <v>2</v>
      </c>
      <c r="H4092" s="39">
        <v>1</v>
      </c>
      <c r="I4092" s="132">
        <v>5.9580000000000006E-4</v>
      </c>
      <c r="J4092" s="132">
        <v>5.4020000000000001E-4</v>
      </c>
      <c r="K4092" s="132">
        <v>5.5600000000000003E-5</v>
      </c>
      <c r="L4092" s="133">
        <v>0</v>
      </c>
      <c r="M4092" s="132">
        <v>0</v>
      </c>
      <c r="N4092" s="132">
        <v>0</v>
      </c>
      <c r="O4092" s="132">
        <v>5.4020000000000001E-4</v>
      </c>
      <c r="P4092" s="132">
        <v>5.5600000000000003E-5</v>
      </c>
      <c r="Q4092" s="140">
        <v>0</v>
      </c>
      <c r="R4092" s="134">
        <v>1</v>
      </c>
      <c r="S4092" s="122">
        <f t="shared" si="126"/>
        <v>66.666666666666657</v>
      </c>
      <c r="T4092" s="122">
        <f t="shared" si="127"/>
        <v>33.333333333333329</v>
      </c>
    </row>
    <row r="4093" spans="1:20" x14ac:dyDescent="0.25">
      <c r="A4093" s="3">
        <v>2013</v>
      </c>
      <c r="B4093" s="2" t="s">
        <v>394</v>
      </c>
      <c r="C4093" s="1">
        <v>3534708</v>
      </c>
      <c r="D4093" s="4">
        <v>17</v>
      </c>
      <c r="E4093" s="6">
        <v>17</v>
      </c>
      <c r="F4093" s="39">
        <v>353470817</v>
      </c>
      <c r="G4093" s="39">
        <v>6</v>
      </c>
      <c r="H4093" s="39">
        <v>33</v>
      </c>
      <c r="I4093" s="132">
        <v>0.83721000000000001</v>
      </c>
      <c r="J4093" s="132">
        <v>0.79192360000000006</v>
      </c>
      <c r="K4093" s="132">
        <v>4.5286399999999984E-2</v>
      </c>
      <c r="L4093" s="133">
        <v>1.4916666666666667E-2</v>
      </c>
      <c r="M4093" s="132">
        <v>0.60799999999999998</v>
      </c>
      <c r="N4093" s="132">
        <v>0.2112704</v>
      </c>
      <c r="O4093" s="132">
        <v>1.2194399999999999E-2</v>
      </c>
      <c r="P4093" s="132">
        <v>5.7451999999999989E-3</v>
      </c>
      <c r="Q4093" s="140">
        <v>7</v>
      </c>
      <c r="R4093" s="134">
        <v>21</v>
      </c>
      <c r="S4093" s="122">
        <f t="shared" si="126"/>
        <v>15.384615384615385</v>
      </c>
      <c r="T4093" s="122">
        <f t="shared" si="127"/>
        <v>84.615384615384613</v>
      </c>
    </row>
    <row r="4094" spans="1:20" x14ac:dyDescent="0.25">
      <c r="A4094" s="3">
        <v>2013</v>
      </c>
      <c r="B4094" s="2" t="s">
        <v>395</v>
      </c>
      <c r="C4094" s="1">
        <v>3534807</v>
      </c>
      <c r="D4094" s="4">
        <v>21</v>
      </c>
      <c r="E4094" s="6">
        <v>21</v>
      </c>
      <c r="F4094" s="39">
        <v>353480721</v>
      </c>
      <c r="G4094" s="39">
        <v>1</v>
      </c>
      <c r="H4094" s="39">
        <v>5</v>
      </c>
      <c r="I4094" s="132">
        <v>1.8728100000000004E-2</v>
      </c>
      <c r="J4094" s="132">
        <v>8.6806000000000001E-3</v>
      </c>
      <c r="K4094" s="132">
        <v>1.0047500000000003E-2</v>
      </c>
      <c r="L4094" s="133">
        <v>0</v>
      </c>
      <c r="M4094" s="132">
        <v>8.3333000000000001E-3</v>
      </c>
      <c r="N4094" s="132">
        <v>1.1180999999999999E-3</v>
      </c>
      <c r="O4094" s="132">
        <v>8.8137000000000007E-3</v>
      </c>
      <c r="P4094" s="132">
        <v>4.6299999999999998E-4</v>
      </c>
      <c r="Q4094" s="140">
        <v>0</v>
      </c>
      <c r="R4094" s="134">
        <v>0</v>
      </c>
      <c r="S4094" s="122">
        <f t="shared" si="126"/>
        <v>16.666666666666664</v>
      </c>
      <c r="T4094" s="122">
        <f t="shared" si="127"/>
        <v>83.333333333333343</v>
      </c>
    </row>
    <row r="4095" spans="1:20" x14ac:dyDescent="0.25">
      <c r="A4095" s="3">
        <v>2013</v>
      </c>
      <c r="B4095" s="2" t="s">
        <v>395</v>
      </c>
      <c r="C4095" s="1">
        <v>3534807</v>
      </c>
      <c r="D4095" s="4">
        <v>21</v>
      </c>
      <c r="E4095" s="6">
        <v>20</v>
      </c>
      <c r="F4095" s="39">
        <v>353480720</v>
      </c>
      <c r="G4095" s="39">
        <v>0</v>
      </c>
      <c r="H4095" s="39">
        <v>0</v>
      </c>
      <c r="I4095" s="132">
        <v>0</v>
      </c>
      <c r="J4095" s="132">
        <v>0</v>
      </c>
      <c r="K4095" s="132">
        <v>0</v>
      </c>
      <c r="L4095" s="133">
        <v>0</v>
      </c>
      <c r="M4095" s="132">
        <v>0</v>
      </c>
      <c r="N4095" s="132">
        <v>0</v>
      </c>
      <c r="O4095" s="132">
        <v>0</v>
      </c>
      <c r="P4095" s="132">
        <v>0</v>
      </c>
      <c r="Q4095" s="140">
        <v>0</v>
      </c>
      <c r="R4095" s="134">
        <v>0</v>
      </c>
      <c r="S4095" s="122">
        <f t="shared" si="126"/>
        <v>0</v>
      </c>
      <c r="T4095" s="122">
        <f t="shared" si="127"/>
        <v>0</v>
      </c>
    </row>
    <row r="4096" spans="1:20" x14ac:dyDescent="0.25">
      <c r="A4096" s="3">
        <v>2013</v>
      </c>
      <c r="B4096" s="2" t="s">
        <v>396</v>
      </c>
      <c r="C4096" s="1">
        <v>3534757</v>
      </c>
      <c r="D4096" s="4">
        <v>15</v>
      </c>
      <c r="E4096" s="6">
        <v>15</v>
      </c>
      <c r="F4096" s="39">
        <v>353475715</v>
      </c>
      <c r="G4096" s="39">
        <v>5</v>
      </c>
      <c r="H4096" s="39">
        <v>5</v>
      </c>
      <c r="I4096" s="132">
        <v>0.14331210000000003</v>
      </c>
      <c r="J4096" s="132">
        <v>0.13933600000000002</v>
      </c>
      <c r="K4096" s="132">
        <v>3.9760999999999998E-3</v>
      </c>
      <c r="L4096" s="133">
        <v>4.9572171486555044E-2</v>
      </c>
      <c r="M4096" s="132">
        <v>0</v>
      </c>
      <c r="N4096" s="132">
        <v>0.12532180000000001</v>
      </c>
      <c r="O4096" s="132">
        <v>1.4393900000000001E-2</v>
      </c>
      <c r="P4096" s="132">
        <v>3.5964E-3</v>
      </c>
      <c r="Q4096" s="140">
        <v>4</v>
      </c>
      <c r="R4096" s="134">
        <v>6</v>
      </c>
      <c r="S4096" s="122">
        <f t="shared" si="126"/>
        <v>50</v>
      </c>
      <c r="T4096" s="122">
        <f t="shared" si="127"/>
        <v>50</v>
      </c>
    </row>
    <row r="4097" spans="1:20" x14ac:dyDescent="0.25">
      <c r="A4097" s="3">
        <v>2013</v>
      </c>
      <c r="B4097" s="2" t="s">
        <v>397</v>
      </c>
      <c r="C4097" s="1">
        <v>3534906</v>
      </c>
      <c r="D4097" s="4">
        <v>20</v>
      </c>
      <c r="E4097" s="6">
        <v>20</v>
      </c>
      <c r="F4097" s="39">
        <v>353490620</v>
      </c>
      <c r="G4097" s="39">
        <v>2</v>
      </c>
      <c r="H4097" s="39">
        <v>6</v>
      </c>
      <c r="I4097" s="132">
        <v>4.5939599999999997E-2</v>
      </c>
      <c r="J4097" s="132">
        <v>4.1833299999999997E-2</v>
      </c>
      <c r="K4097" s="132">
        <v>4.1062999999999994E-3</v>
      </c>
      <c r="L4097" s="133">
        <v>0</v>
      </c>
      <c r="M4097" s="132">
        <v>0</v>
      </c>
      <c r="N4097" s="132">
        <v>0</v>
      </c>
      <c r="O4097" s="132">
        <v>4.5651400000000002E-2</v>
      </c>
      <c r="P4097" s="132">
        <v>2.8820000000000001E-4</v>
      </c>
      <c r="Q4097" s="140">
        <v>0</v>
      </c>
      <c r="R4097" s="134">
        <v>7</v>
      </c>
      <c r="S4097" s="122">
        <f t="shared" si="126"/>
        <v>25</v>
      </c>
      <c r="T4097" s="122">
        <f t="shared" si="127"/>
        <v>75</v>
      </c>
    </row>
    <row r="4098" spans="1:20" x14ac:dyDescent="0.25">
      <c r="A4098" s="3">
        <v>2013</v>
      </c>
      <c r="B4098" s="2" t="s">
        <v>397</v>
      </c>
      <c r="C4098" s="1">
        <v>3534906</v>
      </c>
      <c r="D4098" s="4">
        <v>20</v>
      </c>
      <c r="E4098" s="6">
        <v>21</v>
      </c>
      <c r="F4098" s="39">
        <v>353490621</v>
      </c>
      <c r="G4098" s="39">
        <v>0</v>
      </c>
      <c r="H4098" s="39">
        <v>3</v>
      </c>
      <c r="I4098" s="132">
        <v>2.0520999999999998E-3</v>
      </c>
      <c r="J4098" s="132">
        <v>0</v>
      </c>
      <c r="K4098" s="132">
        <v>2.0520999999999998E-3</v>
      </c>
      <c r="L4098" s="133">
        <v>0</v>
      </c>
      <c r="M4098" s="132">
        <v>0</v>
      </c>
      <c r="N4098" s="132">
        <v>0</v>
      </c>
      <c r="O4098" s="132">
        <v>1.9965E-3</v>
      </c>
      <c r="P4098" s="132">
        <v>5.5600000000000003E-5</v>
      </c>
      <c r="Q4098" s="140">
        <v>0</v>
      </c>
      <c r="R4098" s="134">
        <v>2</v>
      </c>
      <c r="S4098" s="122">
        <f t="shared" si="126"/>
        <v>0</v>
      </c>
      <c r="T4098" s="122">
        <f t="shared" si="127"/>
        <v>100</v>
      </c>
    </row>
    <row r="4099" spans="1:20" x14ac:dyDescent="0.25">
      <c r="A4099" s="3">
        <v>2013</v>
      </c>
      <c r="B4099" s="2" t="s">
        <v>398</v>
      </c>
      <c r="C4099" s="1">
        <v>3535002</v>
      </c>
      <c r="D4099" s="4">
        <v>15</v>
      </c>
      <c r="E4099" s="6">
        <v>15</v>
      </c>
      <c r="F4099" s="39">
        <v>353500215</v>
      </c>
      <c r="G4099" s="39">
        <v>34</v>
      </c>
      <c r="H4099" s="39">
        <v>40</v>
      </c>
      <c r="I4099" s="132">
        <v>0.58644329999999989</v>
      </c>
      <c r="J4099" s="132">
        <v>0.51618509999999995</v>
      </c>
      <c r="K4099" s="132">
        <v>7.0258199999999979E-2</v>
      </c>
      <c r="L4099" s="133">
        <v>0</v>
      </c>
      <c r="M4099" s="132">
        <v>2.8002300000000004E-2</v>
      </c>
      <c r="N4099" s="132">
        <v>1.45995E-2</v>
      </c>
      <c r="O4099" s="132">
        <v>0.54193650000000004</v>
      </c>
      <c r="P4099" s="132">
        <v>1.905E-3</v>
      </c>
      <c r="Q4099" s="140">
        <v>27</v>
      </c>
      <c r="R4099" s="134">
        <v>1</v>
      </c>
      <c r="S4099" s="122">
        <f t="shared" ref="S4099:S4162" si="128">IFERROR(((G4099)/(SUM($G4099:$H4099)))*100,0)</f>
        <v>45.945945945945951</v>
      </c>
      <c r="T4099" s="122">
        <f t="shared" ref="T4099:T4162" si="129">IFERROR(((H4099)/(SUM($G4099:$H4099)))*100,0)</f>
        <v>54.054054054054056</v>
      </c>
    </row>
    <row r="4100" spans="1:20" x14ac:dyDescent="0.25">
      <c r="A4100" s="3">
        <v>2013</v>
      </c>
      <c r="B4100" s="2" t="s">
        <v>399</v>
      </c>
      <c r="C4100" s="1">
        <v>3535101</v>
      </c>
      <c r="D4100" s="4">
        <v>15</v>
      </c>
      <c r="E4100" s="6">
        <v>15</v>
      </c>
      <c r="F4100" s="39">
        <v>353510115</v>
      </c>
      <c r="G4100" s="39">
        <v>2</v>
      </c>
      <c r="H4100" s="39">
        <v>5</v>
      </c>
      <c r="I4100" s="132">
        <v>2.6867200000000001E-2</v>
      </c>
      <c r="J4100" s="132">
        <v>1.7237599999999999E-2</v>
      </c>
      <c r="K4100" s="132">
        <v>9.6296000000000003E-3</v>
      </c>
      <c r="L4100" s="133">
        <v>0</v>
      </c>
      <c r="M4100" s="132">
        <v>0</v>
      </c>
      <c r="N4100" s="132">
        <v>2.6404199999999996E-2</v>
      </c>
      <c r="O4100" s="132">
        <v>1.852E-4</v>
      </c>
      <c r="P4100" s="132">
        <v>2.7779999999999998E-4</v>
      </c>
      <c r="Q4100" s="140">
        <v>5</v>
      </c>
      <c r="R4100" s="134">
        <v>3</v>
      </c>
      <c r="S4100" s="122">
        <f t="shared" si="128"/>
        <v>28.571428571428569</v>
      </c>
      <c r="T4100" s="122">
        <f t="shared" si="129"/>
        <v>71.428571428571431</v>
      </c>
    </row>
    <row r="4101" spans="1:20" x14ac:dyDescent="0.25">
      <c r="A4101" s="3">
        <v>2013</v>
      </c>
      <c r="B4101" s="2" t="s">
        <v>400</v>
      </c>
      <c r="C4101" s="1">
        <v>3535200</v>
      </c>
      <c r="D4101" s="4">
        <v>18</v>
      </c>
      <c r="E4101" s="6">
        <v>18</v>
      </c>
      <c r="F4101" s="39">
        <v>353520018</v>
      </c>
      <c r="G4101" s="39">
        <v>101</v>
      </c>
      <c r="H4101" s="39">
        <v>28</v>
      </c>
      <c r="I4101" s="132">
        <v>3.7410200000000005E-2</v>
      </c>
      <c r="J4101" s="132">
        <v>3.4656800000000001E-2</v>
      </c>
      <c r="K4101" s="132">
        <v>2.7534E-3</v>
      </c>
      <c r="L4101" s="133">
        <v>2.1797945205479452E-2</v>
      </c>
      <c r="M4101" s="132">
        <v>1.6493500000000001E-2</v>
      </c>
      <c r="N4101" s="132">
        <v>0</v>
      </c>
      <c r="O4101" s="132">
        <v>2.0300500000000006E-2</v>
      </c>
      <c r="P4101" s="132">
        <v>6.1619999999999991E-4</v>
      </c>
      <c r="Q4101" s="140">
        <v>2</v>
      </c>
      <c r="R4101" s="134">
        <v>1</v>
      </c>
      <c r="S4101" s="122">
        <f t="shared" si="128"/>
        <v>78.294573643410843</v>
      </c>
      <c r="T4101" s="122">
        <f t="shared" si="129"/>
        <v>21.705426356589147</v>
      </c>
    </row>
    <row r="4102" spans="1:20" x14ac:dyDescent="0.25">
      <c r="A4102" s="3">
        <v>2013</v>
      </c>
      <c r="B4102" s="2" t="s">
        <v>401</v>
      </c>
      <c r="C4102" s="1">
        <v>3535309</v>
      </c>
      <c r="D4102" s="4">
        <v>17</v>
      </c>
      <c r="E4102" s="6">
        <v>17</v>
      </c>
      <c r="F4102" s="39">
        <v>353530917</v>
      </c>
      <c r="G4102" s="39">
        <v>21</v>
      </c>
      <c r="H4102" s="39">
        <v>19</v>
      </c>
      <c r="I4102" s="132">
        <v>0.77667050000000004</v>
      </c>
      <c r="J4102" s="132">
        <v>0.66835169999999999</v>
      </c>
      <c r="K4102" s="132">
        <v>0.10831879999999999</v>
      </c>
      <c r="L4102" s="133">
        <v>1.2152777777777777E-4</v>
      </c>
      <c r="M4102" s="132">
        <v>5.4167E-3</v>
      </c>
      <c r="N4102" s="132">
        <v>0.42922820000000006</v>
      </c>
      <c r="O4102" s="132">
        <v>0.34041660000000001</v>
      </c>
      <c r="P4102" s="132">
        <v>1.609E-3</v>
      </c>
      <c r="Q4102" s="140">
        <v>8</v>
      </c>
      <c r="R4102" s="134">
        <v>1</v>
      </c>
      <c r="S4102" s="122">
        <f t="shared" si="128"/>
        <v>52.5</v>
      </c>
      <c r="T4102" s="122">
        <f t="shared" si="129"/>
        <v>47.5</v>
      </c>
    </row>
    <row r="4103" spans="1:20" x14ac:dyDescent="0.25">
      <c r="A4103" s="3">
        <v>2013</v>
      </c>
      <c r="B4103" s="2" t="s">
        <v>402</v>
      </c>
      <c r="C4103" s="1">
        <v>3535408</v>
      </c>
      <c r="D4103" s="4">
        <v>20</v>
      </c>
      <c r="E4103" s="6">
        <v>20</v>
      </c>
      <c r="F4103" s="39">
        <v>353540820</v>
      </c>
      <c r="G4103" s="39">
        <v>0</v>
      </c>
      <c r="H4103" s="39">
        <v>14</v>
      </c>
      <c r="I4103" s="132">
        <v>6.0830999999999993E-3</v>
      </c>
      <c r="J4103" s="132">
        <v>0</v>
      </c>
      <c r="K4103" s="132">
        <v>6.0830999999999993E-3</v>
      </c>
      <c r="L4103" s="133">
        <v>1.0606925418569254E-2</v>
      </c>
      <c r="M4103" s="132">
        <v>1.4385999999999999E-3</v>
      </c>
      <c r="N4103" s="132">
        <v>4.2441000000000006E-3</v>
      </c>
      <c r="O4103" s="132">
        <v>0</v>
      </c>
      <c r="P4103" s="132">
        <v>4.0039999999999997E-4</v>
      </c>
      <c r="Q4103" s="140">
        <v>0</v>
      </c>
      <c r="R4103" s="134">
        <v>0</v>
      </c>
      <c r="S4103" s="122">
        <f t="shared" si="128"/>
        <v>0</v>
      </c>
      <c r="T4103" s="122">
        <f t="shared" si="129"/>
        <v>100</v>
      </c>
    </row>
    <row r="4104" spans="1:20" x14ac:dyDescent="0.25">
      <c r="A4104" s="3">
        <v>2013</v>
      </c>
      <c r="B4104" s="2" t="s">
        <v>402</v>
      </c>
      <c r="C4104" s="1">
        <v>3535408</v>
      </c>
      <c r="D4104" s="4">
        <v>20</v>
      </c>
      <c r="E4104" s="6">
        <v>21</v>
      </c>
      <c r="F4104" s="39">
        <v>353540821</v>
      </c>
      <c r="G4104" s="39">
        <v>0</v>
      </c>
      <c r="H4104" s="39">
        <v>0</v>
      </c>
      <c r="I4104" s="132">
        <v>0</v>
      </c>
      <c r="J4104" s="132">
        <v>0</v>
      </c>
      <c r="K4104" s="132">
        <v>0</v>
      </c>
      <c r="L4104" s="133">
        <v>0</v>
      </c>
      <c r="M4104" s="132">
        <v>0</v>
      </c>
      <c r="N4104" s="132">
        <v>0</v>
      </c>
      <c r="O4104" s="132">
        <v>0</v>
      </c>
      <c r="P4104" s="132">
        <v>0</v>
      </c>
      <c r="Q4104" s="140">
        <v>0</v>
      </c>
      <c r="R4104" s="134">
        <v>0</v>
      </c>
      <c r="S4104" s="122">
        <f t="shared" si="128"/>
        <v>0</v>
      </c>
      <c r="T4104" s="122">
        <f t="shared" si="129"/>
        <v>0</v>
      </c>
    </row>
    <row r="4105" spans="1:20" x14ac:dyDescent="0.25">
      <c r="A4105" s="3">
        <v>2013</v>
      </c>
      <c r="B4105" s="2" t="s">
        <v>403</v>
      </c>
      <c r="C4105" s="1">
        <v>3535507</v>
      </c>
      <c r="D4105" s="4">
        <v>17</v>
      </c>
      <c r="E4105" s="6">
        <v>17</v>
      </c>
      <c r="F4105" s="39">
        <v>353550717</v>
      </c>
      <c r="G4105" s="39">
        <v>39</v>
      </c>
      <c r="H4105" s="39">
        <v>37</v>
      </c>
      <c r="I4105" s="132">
        <v>0.44613009999999997</v>
      </c>
      <c r="J4105" s="132">
        <v>0.42492229999999998</v>
      </c>
      <c r="K4105" s="132">
        <v>2.1207799999999999E-2</v>
      </c>
      <c r="L4105" s="133">
        <v>0</v>
      </c>
      <c r="M4105" s="132">
        <v>0.11419899999999998</v>
      </c>
      <c r="N4105" s="132">
        <v>0.30052059999999986</v>
      </c>
      <c r="O4105" s="132">
        <v>2.2867100000000001E-2</v>
      </c>
      <c r="P4105" s="132">
        <v>8.5433999999999961E-3</v>
      </c>
      <c r="Q4105" s="140">
        <v>27</v>
      </c>
      <c r="R4105" s="134">
        <v>8</v>
      </c>
      <c r="S4105" s="122">
        <f t="shared" si="128"/>
        <v>51.315789473684212</v>
      </c>
      <c r="T4105" s="122">
        <f t="shared" si="129"/>
        <v>48.684210526315788</v>
      </c>
    </row>
    <row r="4106" spans="1:20" x14ac:dyDescent="0.25">
      <c r="A4106" s="3">
        <v>2013</v>
      </c>
      <c r="B4106" s="2" t="s">
        <v>404</v>
      </c>
      <c r="C4106" s="1">
        <v>3535606</v>
      </c>
      <c r="D4106" s="4">
        <v>2</v>
      </c>
      <c r="E4106" s="6">
        <v>2</v>
      </c>
      <c r="F4106" s="39">
        <v>35356062</v>
      </c>
      <c r="G4106" s="39">
        <v>41</v>
      </c>
      <c r="H4106" s="39">
        <v>8</v>
      </c>
      <c r="I4106" s="132">
        <v>2.4665400000000007E-2</v>
      </c>
      <c r="J4106" s="132">
        <v>2.1032300000000007E-2</v>
      </c>
      <c r="K4106" s="132">
        <v>3.6330999999999994E-3</v>
      </c>
      <c r="L4106" s="133">
        <v>0</v>
      </c>
      <c r="M4106" s="132">
        <v>9.3000000000000007E-6</v>
      </c>
      <c r="N4106" s="132">
        <v>8.7194000000000004E-3</v>
      </c>
      <c r="O4106" s="132">
        <v>1.0603500000000004E-2</v>
      </c>
      <c r="P4106" s="132">
        <v>5.3331999999999997E-3</v>
      </c>
      <c r="Q4106" s="140">
        <v>41</v>
      </c>
      <c r="R4106" s="134">
        <v>231</v>
      </c>
      <c r="S4106" s="122">
        <f t="shared" si="128"/>
        <v>83.673469387755105</v>
      </c>
      <c r="T4106" s="122">
        <f t="shared" si="129"/>
        <v>16.326530612244898</v>
      </c>
    </row>
    <row r="4107" spans="1:20" x14ac:dyDescent="0.25">
      <c r="A4107" s="3">
        <v>2013</v>
      </c>
      <c r="B4107" s="2" t="s">
        <v>404</v>
      </c>
      <c r="C4107" s="1">
        <v>3535606</v>
      </c>
      <c r="D4107" s="4">
        <v>2</v>
      </c>
      <c r="E4107" s="6">
        <v>6</v>
      </c>
      <c r="F4107" s="39">
        <v>35356066</v>
      </c>
      <c r="G4107" s="39">
        <v>0</v>
      </c>
      <c r="H4107" s="39">
        <v>0</v>
      </c>
      <c r="I4107" s="132">
        <v>0</v>
      </c>
      <c r="J4107" s="132">
        <v>0</v>
      </c>
      <c r="K4107" s="132">
        <v>0</v>
      </c>
      <c r="L4107" s="133">
        <v>0</v>
      </c>
      <c r="M4107" s="132">
        <v>0</v>
      </c>
      <c r="N4107" s="132">
        <v>0</v>
      </c>
      <c r="O4107" s="132">
        <v>0</v>
      </c>
      <c r="P4107" s="132">
        <v>0</v>
      </c>
      <c r="Q4107" s="140">
        <v>0</v>
      </c>
      <c r="R4107" s="134">
        <v>2</v>
      </c>
      <c r="S4107" s="122">
        <f t="shared" si="128"/>
        <v>0</v>
      </c>
      <c r="T4107" s="122">
        <f t="shared" si="129"/>
        <v>0</v>
      </c>
    </row>
    <row r="4108" spans="1:20" x14ac:dyDescent="0.25">
      <c r="A4108" s="3">
        <v>2013</v>
      </c>
      <c r="B4108" s="2" t="s">
        <v>405</v>
      </c>
      <c r="C4108" s="1">
        <v>3535705</v>
      </c>
      <c r="D4108" s="4">
        <v>15</v>
      </c>
      <c r="E4108" s="6">
        <v>15</v>
      </c>
      <c r="F4108" s="39">
        <v>353570515</v>
      </c>
      <c r="G4108" s="39">
        <v>20</v>
      </c>
      <c r="H4108" s="39">
        <v>28</v>
      </c>
      <c r="I4108" s="132">
        <v>0.37535569999999996</v>
      </c>
      <c r="J4108" s="132">
        <v>0.26709779999999994</v>
      </c>
      <c r="K4108" s="132">
        <v>0.10825789999999999</v>
      </c>
      <c r="L4108" s="133">
        <v>0</v>
      </c>
      <c r="M4108" s="132">
        <v>2.3729799999999999E-2</v>
      </c>
      <c r="N4108" s="132">
        <v>6.6210999999999992E-2</v>
      </c>
      <c r="O4108" s="132">
        <v>0.28023199999999998</v>
      </c>
      <c r="P4108" s="132">
        <v>5.1828999999999998E-3</v>
      </c>
      <c r="Q4108" s="140">
        <v>2</v>
      </c>
      <c r="R4108" s="134">
        <v>5</v>
      </c>
      <c r="S4108" s="122">
        <f t="shared" si="128"/>
        <v>41.666666666666671</v>
      </c>
      <c r="T4108" s="122">
        <f t="shared" si="129"/>
        <v>58.333333333333336</v>
      </c>
    </row>
    <row r="4109" spans="1:20" x14ac:dyDescent="0.25">
      <c r="A4109" s="3">
        <v>2013</v>
      </c>
      <c r="B4109" s="2" t="s">
        <v>406</v>
      </c>
      <c r="C4109" s="1">
        <v>3535804</v>
      </c>
      <c r="D4109" s="4">
        <v>14</v>
      </c>
      <c r="E4109" s="6">
        <v>14</v>
      </c>
      <c r="F4109" s="39">
        <v>353580414</v>
      </c>
      <c r="G4109" s="39">
        <v>130</v>
      </c>
      <c r="H4109" s="39">
        <v>19</v>
      </c>
      <c r="I4109" s="132">
        <v>0.77922249999999993</v>
      </c>
      <c r="J4109" s="132">
        <v>0.7640617999999999</v>
      </c>
      <c r="K4109" s="132">
        <v>1.5160700000000001E-2</v>
      </c>
      <c r="L4109" s="133">
        <v>0.31031139332825974</v>
      </c>
      <c r="M4109" s="132">
        <v>0</v>
      </c>
      <c r="N4109" s="132">
        <v>2.5232000000000002E-3</v>
      </c>
      <c r="O4109" s="132">
        <v>0.76443669999999986</v>
      </c>
      <c r="P4109" s="132">
        <v>1.2262600000000002E-2</v>
      </c>
      <c r="Q4109" s="140">
        <v>76</v>
      </c>
      <c r="R4109" s="134">
        <v>2</v>
      </c>
      <c r="S4109" s="122">
        <f t="shared" si="128"/>
        <v>87.24832214765101</v>
      </c>
      <c r="T4109" s="122">
        <f t="shared" si="129"/>
        <v>12.751677852348994</v>
      </c>
    </row>
    <row r="4110" spans="1:20" x14ac:dyDescent="0.25">
      <c r="A4110" s="3">
        <v>2013</v>
      </c>
      <c r="B4110" s="2" t="s">
        <v>407</v>
      </c>
      <c r="C4110" s="1">
        <v>3535903</v>
      </c>
      <c r="D4110" s="4">
        <v>15</v>
      </c>
      <c r="E4110" s="6">
        <v>15</v>
      </c>
      <c r="F4110" s="39">
        <v>353590315</v>
      </c>
      <c r="G4110" s="39">
        <v>32</v>
      </c>
      <c r="H4110" s="39">
        <v>5</v>
      </c>
      <c r="I4110" s="132">
        <v>0.21702340000000003</v>
      </c>
      <c r="J4110" s="132">
        <v>0.19695930000000003</v>
      </c>
      <c r="K4110" s="132">
        <v>2.0064100000000001E-2</v>
      </c>
      <c r="L4110" s="133">
        <v>0</v>
      </c>
      <c r="M4110" s="132">
        <v>0</v>
      </c>
      <c r="N4110" s="132">
        <v>9.7222199999999995E-2</v>
      </c>
      <c r="O4110" s="132">
        <v>0.11654259999999995</v>
      </c>
      <c r="P4110" s="132">
        <v>3.2586E-3</v>
      </c>
      <c r="Q4110" s="140">
        <v>4</v>
      </c>
      <c r="R4110" s="134">
        <v>0</v>
      </c>
      <c r="S4110" s="122">
        <f t="shared" si="128"/>
        <v>86.486486486486484</v>
      </c>
      <c r="T4110" s="122">
        <f t="shared" si="129"/>
        <v>13.513513513513514</v>
      </c>
    </row>
    <row r="4111" spans="1:20" x14ac:dyDescent="0.25">
      <c r="A4111" s="3">
        <v>2013</v>
      </c>
      <c r="B4111" s="2" t="s">
        <v>408</v>
      </c>
      <c r="C4111" s="1">
        <v>3536000</v>
      </c>
      <c r="D4111" s="4">
        <v>20</v>
      </c>
      <c r="E4111" s="6">
        <v>20</v>
      </c>
      <c r="F4111" s="39">
        <v>353600020</v>
      </c>
      <c r="G4111" s="39">
        <v>0</v>
      </c>
      <c r="H4111" s="39">
        <v>6</v>
      </c>
      <c r="I4111" s="132">
        <v>1.4170999999999999E-3</v>
      </c>
      <c r="J4111" s="132">
        <v>0</v>
      </c>
      <c r="K4111" s="132">
        <v>1.4170999999999999E-3</v>
      </c>
      <c r="L4111" s="133">
        <v>0</v>
      </c>
      <c r="M4111" s="132">
        <v>0</v>
      </c>
      <c r="N4111" s="132">
        <v>5.7899999999999998E-5</v>
      </c>
      <c r="O4111" s="132">
        <v>3.8190000000000001E-4</v>
      </c>
      <c r="P4111" s="132">
        <v>9.7729999999999996E-4</v>
      </c>
      <c r="Q4111" s="140">
        <v>1</v>
      </c>
      <c r="R4111" s="134">
        <v>8</v>
      </c>
      <c r="S4111" s="122">
        <f t="shared" si="128"/>
        <v>0</v>
      </c>
      <c r="T4111" s="122">
        <f t="shared" si="129"/>
        <v>100</v>
      </c>
    </row>
    <row r="4112" spans="1:20" x14ac:dyDescent="0.25">
      <c r="A4112" s="3">
        <v>2013</v>
      </c>
      <c r="B4112" s="2" t="s">
        <v>408</v>
      </c>
      <c r="C4112" s="1">
        <v>3536000</v>
      </c>
      <c r="D4112" s="4">
        <v>20</v>
      </c>
      <c r="E4112" s="6">
        <v>21</v>
      </c>
      <c r="F4112" s="39">
        <v>353600021</v>
      </c>
      <c r="G4112" s="39">
        <v>3</v>
      </c>
      <c r="H4112" s="39">
        <v>5</v>
      </c>
      <c r="I4112" s="132">
        <v>0.12763940000000001</v>
      </c>
      <c r="J4112" s="132">
        <v>0.1261111</v>
      </c>
      <c r="K4112" s="132">
        <v>1.5282999999999998E-3</v>
      </c>
      <c r="L4112" s="133">
        <v>0</v>
      </c>
      <c r="M4112" s="132">
        <v>0</v>
      </c>
      <c r="N4112" s="132">
        <v>0.11225690000000001</v>
      </c>
      <c r="O4112" s="132">
        <v>1.4999999999999999E-2</v>
      </c>
      <c r="P4112" s="132">
        <v>3.8250000000000003E-4</v>
      </c>
      <c r="Q4112" s="140">
        <v>4</v>
      </c>
      <c r="R4112" s="134">
        <v>5</v>
      </c>
      <c r="S4112" s="122">
        <f t="shared" si="128"/>
        <v>37.5</v>
      </c>
      <c r="T4112" s="122">
        <f t="shared" si="129"/>
        <v>62.5</v>
      </c>
    </row>
    <row r="4113" spans="1:20" x14ac:dyDescent="0.25">
      <c r="A4113" s="3">
        <v>2013</v>
      </c>
      <c r="B4113" s="2" t="s">
        <v>409</v>
      </c>
      <c r="C4113" s="1">
        <v>3536109</v>
      </c>
      <c r="D4113" s="4">
        <v>17</v>
      </c>
      <c r="E4113" s="6">
        <v>17</v>
      </c>
      <c r="F4113" s="39">
        <v>353610917</v>
      </c>
      <c r="G4113" s="39">
        <v>0</v>
      </c>
      <c r="H4113" s="39">
        <v>2</v>
      </c>
      <c r="I4113" s="132">
        <v>1.1610000000000001E-3</v>
      </c>
      <c r="J4113" s="132">
        <v>0</v>
      </c>
      <c r="K4113" s="132">
        <v>1.1610000000000001E-3</v>
      </c>
      <c r="L4113" s="133">
        <v>0</v>
      </c>
      <c r="M4113" s="132">
        <v>0</v>
      </c>
      <c r="N4113" s="132">
        <v>1.1176000000000001E-3</v>
      </c>
      <c r="O4113" s="132">
        <v>0</v>
      </c>
      <c r="P4113" s="132">
        <v>4.3399999999999998E-5</v>
      </c>
      <c r="Q4113" s="140">
        <v>0</v>
      </c>
      <c r="R4113" s="134">
        <v>2</v>
      </c>
      <c r="S4113" s="122">
        <f t="shared" si="128"/>
        <v>0</v>
      </c>
      <c r="T4113" s="122">
        <f t="shared" si="129"/>
        <v>100</v>
      </c>
    </row>
    <row r="4114" spans="1:20" x14ac:dyDescent="0.25">
      <c r="A4114" s="3">
        <v>2013</v>
      </c>
      <c r="B4114" s="2" t="s">
        <v>409</v>
      </c>
      <c r="C4114" s="1">
        <v>3536109</v>
      </c>
      <c r="D4114" s="4">
        <v>17</v>
      </c>
      <c r="E4114" s="6">
        <v>14</v>
      </c>
      <c r="F4114" s="39">
        <v>353610914</v>
      </c>
      <c r="G4114" s="39">
        <v>0</v>
      </c>
      <c r="H4114" s="39">
        <v>1</v>
      </c>
      <c r="I4114" s="132">
        <v>1.0417E-3</v>
      </c>
      <c r="J4114" s="132">
        <v>0</v>
      </c>
      <c r="K4114" s="132">
        <v>1.0417E-3</v>
      </c>
      <c r="L4114" s="133">
        <v>0</v>
      </c>
      <c r="M4114" s="132">
        <v>0</v>
      </c>
      <c r="N4114" s="132">
        <v>0</v>
      </c>
      <c r="O4114" s="132">
        <v>0</v>
      </c>
      <c r="P4114" s="132">
        <v>1.0417E-3</v>
      </c>
      <c r="Q4114" s="140">
        <v>0</v>
      </c>
      <c r="R4114" s="134">
        <v>0</v>
      </c>
      <c r="S4114" s="122">
        <f t="shared" si="128"/>
        <v>0</v>
      </c>
      <c r="T4114" s="122">
        <f t="shared" si="129"/>
        <v>100</v>
      </c>
    </row>
    <row r="4115" spans="1:20" x14ac:dyDescent="0.25">
      <c r="A4115" s="3">
        <v>2013</v>
      </c>
      <c r="B4115" s="2" t="s">
        <v>410</v>
      </c>
      <c r="C4115" s="1">
        <v>3536208</v>
      </c>
      <c r="D4115" s="4">
        <v>11</v>
      </c>
      <c r="E4115" s="6">
        <v>11</v>
      </c>
      <c r="F4115" s="39">
        <v>353620811</v>
      </c>
      <c r="G4115" s="39">
        <v>10</v>
      </c>
      <c r="H4115" s="39">
        <v>4</v>
      </c>
      <c r="I4115" s="132">
        <v>3.44509E-2</v>
      </c>
      <c r="J4115" s="132">
        <v>3.2213800000000001E-2</v>
      </c>
      <c r="K4115" s="132">
        <v>2.2371000000000001E-3</v>
      </c>
      <c r="L4115" s="133">
        <v>0</v>
      </c>
      <c r="M4115" s="132">
        <v>0</v>
      </c>
      <c r="N4115" s="132">
        <v>0</v>
      </c>
      <c r="O4115" s="132">
        <v>2.8741600000000003E-2</v>
      </c>
      <c r="P4115" s="132">
        <v>5.7093000000000005E-3</v>
      </c>
      <c r="Q4115" s="140">
        <v>18</v>
      </c>
      <c r="R4115" s="134">
        <v>5</v>
      </c>
      <c r="S4115" s="122">
        <f t="shared" si="128"/>
        <v>71.428571428571431</v>
      </c>
      <c r="T4115" s="122">
        <f t="shared" si="129"/>
        <v>28.571428571428569</v>
      </c>
    </row>
    <row r="4116" spans="1:20" x14ac:dyDescent="0.25">
      <c r="A4116" s="3">
        <v>2013</v>
      </c>
      <c r="B4116" s="2" t="s">
        <v>411</v>
      </c>
      <c r="C4116" s="1">
        <v>3536257</v>
      </c>
      <c r="D4116" s="4">
        <v>15</v>
      </c>
      <c r="E4116" s="6">
        <v>15</v>
      </c>
      <c r="F4116" s="39">
        <v>353625715</v>
      </c>
      <c r="G4116" s="39">
        <v>3</v>
      </c>
      <c r="H4116" s="39">
        <v>5</v>
      </c>
      <c r="I4116" s="132">
        <v>2.3767199999999999E-2</v>
      </c>
      <c r="J4116" s="132">
        <v>1.5410799999999999E-2</v>
      </c>
      <c r="K4116" s="132">
        <v>8.3563999999999999E-3</v>
      </c>
      <c r="L4116" s="133">
        <v>0</v>
      </c>
      <c r="M4116" s="132">
        <v>1.2731000000000001E-3</v>
      </c>
      <c r="N4116" s="132">
        <v>2.5460000000000001E-4</v>
      </c>
      <c r="O4116" s="132">
        <v>1.7725600000000001E-2</v>
      </c>
      <c r="P4116" s="132">
        <v>4.5138999999999995E-3</v>
      </c>
      <c r="Q4116" s="140">
        <v>1</v>
      </c>
      <c r="R4116" s="134">
        <v>0</v>
      </c>
      <c r="S4116" s="122">
        <f t="shared" si="128"/>
        <v>37.5</v>
      </c>
      <c r="T4116" s="122">
        <f t="shared" si="129"/>
        <v>62.5</v>
      </c>
    </row>
    <row r="4117" spans="1:20" x14ac:dyDescent="0.25">
      <c r="A4117" s="3">
        <v>2013</v>
      </c>
      <c r="B4117" s="2" t="s">
        <v>412</v>
      </c>
      <c r="C4117" s="1">
        <v>3536307</v>
      </c>
      <c r="D4117" s="4">
        <v>8</v>
      </c>
      <c r="E4117" s="6">
        <v>8</v>
      </c>
      <c r="F4117" s="39">
        <v>35363078</v>
      </c>
      <c r="G4117" s="39">
        <v>28</v>
      </c>
      <c r="H4117" s="39">
        <v>10</v>
      </c>
      <c r="I4117" s="132">
        <v>0.22142550000000005</v>
      </c>
      <c r="J4117" s="132">
        <v>0.19827420000000004</v>
      </c>
      <c r="K4117" s="132">
        <v>2.3151300000000003E-2</v>
      </c>
      <c r="L4117" s="133">
        <v>0.80805555555555564</v>
      </c>
      <c r="M4117" s="132">
        <v>1.45833E-2</v>
      </c>
      <c r="N4117" s="132">
        <v>2.2182000000000004E-2</v>
      </c>
      <c r="O4117" s="132">
        <v>0.18355320000000003</v>
      </c>
      <c r="P4117" s="132">
        <v>1.1069999999999999E-3</v>
      </c>
      <c r="Q4117" s="140">
        <v>6</v>
      </c>
      <c r="R4117" s="134">
        <v>5</v>
      </c>
      <c r="S4117" s="122">
        <f t="shared" si="128"/>
        <v>73.68421052631578</v>
      </c>
      <c r="T4117" s="122">
        <f t="shared" si="129"/>
        <v>26.315789473684209</v>
      </c>
    </row>
    <row r="4118" spans="1:20" x14ac:dyDescent="0.25">
      <c r="A4118" s="3">
        <v>2013</v>
      </c>
      <c r="B4118" s="2" t="s">
        <v>413</v>
      </c>
      <c r="C4118" s="1">
        <v>3536406</v>
      </c>
      <c r="D4118" s="4">
        <v>20</v>
      </c>
      <c r="E4118" s="6">
        <v>20</v>
      </c>
      <c r="F4118" s="39">
        <v>353640620</v>
      </c>
      <c r="G4118" s="39">
        <v>0</v>
      </c>
      <c r="H4118" s="39">
        <v>16</v>
      </c>
      <c r="I4118" s="132">
        <v>9.3811199999999997E-2</v>
      </c>
      <c r="J4118" s="132">
        <v>0</v>
      </c>
      <c r="K4118" s="132">
        <v>9.3811199999999997E-2</v>
      </c>
      <c r="L4118" s="133">
        <v>1.8797171486555048E-2</v>
      </c>
      <c r="M4118" s="132">
        <v>8.9119999999999998E-4</v>
      </c>
      <c r="N4118" s="132">
        <v>9.0884100000000009E-2</v>
      </c>
      <c r="O4118" s="132">
        <v>5.5559999999999995E-4</v>
      </c>
      <c r="P4118" s="132">
        <v>1.4802999999999997E-3</v>
      </c>
      <c r="Q4118" s="140">
        <v>0</v>
      </c>
      <c r="R4118" s="134">
        <v>1</v>
      </c>
      <c r="S4118" s="122">
        <f t="shared" si="128"/>
        <v>0</v>
      </c>
      <c r="T4118" s="122">
        <f t="shared" si="129"/>
        <v>100</v>
      </c>
    </row>
    <row r="4119" spans="1:20" x14ac:dyDescent="0.25">
      <c r="A4119" s="3">
        <v>2013</v>
      </c>
      <c r="B4119" s="2" t="s">
        <v>414</v>
      </c>
      <c r="C4119" s="1">
        <v>3536505</v>
      </c>
      <c r="D4119" s="4">
        <v>5</v>
      </c>
      <c r="E4119" s="6">
        <v>5</v>
      </c>
      <c r="F4119" s="39">
        <v>35365055</v>
      </c>
      <c r="G4119" s="39">
        <v>37</v>
      </c>
      <c r="H4119" s="39">
        <v>150</v>
      </c>
      <c r="I4119" s="132">
        <v>3.3598652000000007</v>
      </c>
      <c r="J4119" s="132">
        <v>3.2751028000000009</v>
      </c>
      <c r="K4119" s="132">
        <v>8.4762399999999946E-2</v>
      </c>
      <c r="L4119" s="133">
        <v>0</v>
      </c>
      <c r="M4119" s="132">
        <v>2.2409723000000001</v>
      </c>
      <c r="N4119" s="132">
        <v>0.99881849999999972</v>
      </c>
      <c r="O4119" s="132">
        <v>1.8008699999999999E-2</v>
      </c>
      <c r="P4119" s="132">
        <v>0.10206569999999995</v>
      </c>
      <c r="Q4119" s="140">
        <v>22</v>
      </c>
      <c r="R4119" s="134">
        <v>45</v>
      </c>
      <c r="S4119" s="122">
        <f t="shared" si="128"/>
        <v>19.786096256684495</v>
      </c>
      <c r="T4119" s="122">
        <f t="shared" si="129"/>
        <v>80.213903743315512</v>
      </c>
    </row>
    <row r="4120" spans="1:20" x14ac:dyDescent="0.25">
      <c r="A4120" s="3">
        <v>2013</v>
      </c>
      <c r="B4120" s="2" t="s">
        <v>415</v>
      </c>
      <c r="C4120" s="1">
        <v>3536570</v>
      </c>
      <c r="D4120" s="4">
        <v>17</v>
      </c>
      <c r="E4120" s="6">
        <v>17</v>
      </c>
      <c r="F4120" s="39">
        <v>353657017</v>
      </c>
      <c r="G4120" s="39">
        <v>8</v>
      </c>
      <c r="H4120" s="39">
        <v>10</v>
      </c>
      <c r="I4120" s="132">
        <v>0.18980849999999999</v>
      </c>
      <c r="J4120" s="132">
        <v>9.4161899999999993E-2</v>
      </c>
      <c r="K4120" s="132">
        <v>9.5646599999999998E-2</v>
      </c>
      <c r="L4120" s="133">
        <v>0</v>
      </c>
      <c r="M4120" s="132">
        <v>2.5041999999999998E-3</v>
      </c>
      <c r="N4120" s="132">
        <v>0</v>
      </c>
      <c r="O4120" s="132">
        <v>0.18675450000000005</v>
      </c>
      <c r="P4120" s="132">
        <v>5.4979999999999981E-4</v>
      </c>
      <c r="Q4120" s="140">
        <v>5</v>
      </c>
      <c r="R4120" s="134">
        <v>7</v>
      </c>
      <c r="S4120" s="122">
        <f t="shared" si="128"/>
        <v>44.444444444444443</v>
      </c>
      <c r="T4120" s="122">
        <f t="shared" si="129"/>
        <v>55.555555555555557</v>
      </c>
    </row>
    <row r="4121" spans="1:20" x14ac:dyDescent="0.25">
      <c r="A4121" s="3">
        <v>2013</v>
      </c>
      <c r="B4121" s="2" t="s">
        <v>416</v>
      </c>
      <c r="C4121" s="1">
        <v>3536604</v>
      </c>
      <c r="D4121" s="4">
        <v>15</v>
      </c>
      <c r="E4121" s="6">
        <v>15</v>
      </c>
      <c r="F4121" s="39">
        <v>353660415</v>
      </c>
      <c r="G4121" s="39">
        <v>13</v>
      </c>
      <c r="H4121" s="39">
        <v>8</v>
      </c>
      <c r="I4121" s="132">
        <v>0.36609689999999995</v>
      </c>
      <c r="J4121" s="132">
        <v>0.35151939999999993</v>
      </c>
      <c r="K4121" s="132">
        <v>1.4577500000000002E-2</v>
      </c>
      <c r="L4121" s="133">
        <v>0.14524200913242011</v>
      </c>
      <c r="M4121" s="132">
        <v>2.5305600000000001E-2</v>
      </c>
      <c r="N4121" s="132">
        <v>2.0486000000000002E-3</v>
      </c>
      <c r="O4121" s="132">
        <v>0.33697759999999993</v>
      </c>
      <c r="P4121" s="132">
        <v>1.7650999999999999E-3</v>
      </c>
      <c r="Q4121" s="140">
        <v>8</v>
      </c>
      <c r="R4121" s="134">
        <v>3</v>
      </c>
      <c r="S4121" s="122">
        <f t="shared" si="128"/>
        <v>61.904761904761905</v>
      </c>
      <c r="T4121" s="122">
        <f t="shared" si="129"/>
        <v>38.095238095238095</v>
      </c>
    </row>
    <row r="4122" spans="1:20" x14ac:dyDescent="0.25">
      <c r="A4122" s="3">
        <v>2013</v>
      </c>
      <c r="B4122" s="2" t="s">
        <v>417</v>
      </c>
      <c r="C4122" s="1">
        <v>3536703</v>
      </c>
      <c r="D4122" s="4">
        <v>13</v>
      </c>
      <c r="E4122" s="6">
        <v>13</v>
      </c>
      <c r="F4122" s="39">
        <v>353670313</v>
      </c>
      <c r="G4122" s="39">
        <v>10</v>
      </c>
      <c r="H4122" s="39">
        <v>46</v>
      </c>
      <c r="I4122" s="132">
        <v>0.67721810000000027</v>
      </c>
      <c r="J4122" s="132">
        <v>9.1059700000000007E-2</v>
      </c>
      <c r="K4122" s="132">
        <v>0.5861584000000003</v>
      </c>
      <c r="L4122" s="133">
        <v>0</v>
      </c>
      <c r="M4122" s="132">
        <v>0.20421290000000003</v>
      </c>
      <c r="N4122" s="132">
        <v>0.37119129999999989</v>
      </c>
      <c r="O4122" s="132">
        <v>9.1522699999999998E-2</v>
      </c>
      <c r="P4122" s="132">
        <v>1.02912E-2</v>
      </c>
      <c r="Q4122" s="140">
        <v>3</v>
      </c>
      <c r="R4122" s="134">
        <v>13</v>
      </c>
      <c r="S4122" s="122">
        <f t="shared" si="128"/>
        <v>17.857142857142858</v>
      </c>
      <c r="T4122" s="122">
        <f t="shared" si="129"/>
        <v>82.142857142857139</v>
      </c>
    </row>
    <row r="4123" spans="1:20" x14ac:dyDescent="0.25">
      <c r="A4123" s="3">
        <v>2013</v>
      </c>
      <c r="B4123" s="2" t="s">
        <v>418</v>
      </c>
      <c r="C4123" s="1">
        <v>3536802</v>
      </c>
      <c r="D4123" s="4">
        <v>5</v>
      </c>
      <c r="E4123" s="6">
        <v>5</v>
      </c>
      <c r="F4123" s="39">
        <v>35368025</v>
      </c>
      <c r="G4123" s="39">
        <v>23</v>
      </c>
      <c r="H4123" s="39">
        <v>59</v>
      </c>
      <c r="I4123" s="132">
        <v>2.0810100000000008E-2</v>
      </c>
      <c r="J4123" s="132">
        <v>1.8898900000000007E-2</v>
      </c>
      <c r="K4123" s="132">
        <v>1.9112000000000018E-3</v>
      </c>
      <c r="L4123" s="133">
        <v>0</v>
      </c>
      <c r="M4123" s="132">
        <v>0</v>
      </c>
      <c r="N4123" s="132">
        <v>2.8513000000000002E-3</v>
      </c>
      <c r="O4123" s="132">
        <v>1.5570800000000001E-2</v>
      </c>
      <c r="P4123" s="132">
        <v>2.3880000000000021E-3</v>
      </c>
      <c r="Q4123" s="140">
        <v>5</v>
      </c>
      <c r="R4123" s="134">
        <v>7</v>
      </c>
      <c r="S4123" s="122">
        <f t="shared" si="128"/>
        <v>28.04878048780488</v>
      </c>
      <c r="T4123" s="122">
        <f t="shared" si="129"/>
        <v>71.951219512195124</v>
      </c>
    </row>
    <row r="4124" spans="1:20" x14ac:dyDescent="0.25">
      <c r="A4124" s="3">
        <v>2013</v>
      </c>
      <c r="B4124" s="2" t="s">
        <v>419</v>
      </c>
      <c r="C4124" s="1">
        <v>3536901</v>
      </c>
      <c r="D4124" s="4">
        <v>15</v>
      </c>
      <c r="E4124" s="6">
        <v>15</v>
      </c>
      <c r="F4124" s="39">
        <v>353690115</v>
      </c>
      <c r="G4124" s="39">
        <v>4</v>
      </c>
      <c r="H4124" s="39">
        <v>3</v>
      </c>
      <c r="I4124" s="132">
        <v>2.9492999999999998E-2</v>
      </c>
      <c r="J4124" s="132">
        <v>2.69965E-2</v>
      </c>
      <c r="K4124" s="132">
        <v>2.4965000000000005E-3</v>
      </c>
      <c r="L4124" s="133">
        <v>8.6047691527143585E-3</v>
      </c>
      <c r="M4124" s="132">
        <v>0</v>
      </c>
      <c r="N4124" s="132">
        <v>0</v>
      </c>
      <c r="O4124" s="132">
        <v>2.94525E-2</v>
      </c>
      <c r="P4124" s="132">
        <v>4.0500000000000002E-5</v>
      </c>
      <c r="Q4124" s="140">
        <v>1</v>
      </c>
      <c r="R4124" s="134">
        <v>1</v>
      </c>
      <c r="S4124" s="122">
        <f t="shared" si="128"/>
        <v>57.142857142857139</v>
      </c>
      <c r="T4124" s="122">
        <f t="shared" si="129"/>
        <v>42.857142857142854</v>
      </c>
    </row>
    <row r="4125" spans="1:20" x14ac:dyDescent="0.25">
      <c r="A4125" s="3">
        <v>2013</v>
      </c>
      <c r="B4125" s="2" t="s">
        <v>420</v>
      </c>
      <c r="C4125" s="1">
        <v>3537008</v>
      </c>
      <c r="D4125" s="4">
        <v>8</v>
      </c>
      <c r="E4125" s="6">
        <v>8</v>
      </c>
      <c r="F4125" s="39">
        <v>35370088</v>
      </c>
      <c r="G4125" s="39">
        <v>29</v>
      </c>
      <c r="H4125" s="39">
        <v>12</v>
      </c>
      <c r="I4125" s="132">
        <v>0.27805600000000003</v>
      </c>
      <c r="J4125" s="132">
        <v>0.27421920000000005</v>
      </c>
      <c r="K4125" s="132">
        <v>3.8367999999999996E-3</v>
      </c>
      <c r="L4125" s="133">
        <v>6.392694063926941E-3</v>
      </c>
      <c r="M4125" s="132">
        <v>0</v>
      </c>
      <c r="N4125" s="132">
        <v>1.4813999999999999E-3</v>
      </c>
      <c r="O4125" s="132">
        <v>0.27418450000000005</v>
      </c>
      <c r="P4125" s="132">
        <v>2.3901000000000005E-3</v>
      </c>
      <c r="Q4125" s="140">
        <v>12</v>
      </c>
      <c r="R4125" s="134">
        <v>5</v>
      </c>
      <c r="S4125" s="122">
        <f t="shared" si="128"/>
        <v>70.731707317073173</v>
      </c>
      <c r="T4125" s="122">
        <f t="shared" si="129"/>
        <v>29.268292682926827</v>
      </c>
    </row>
    <row r="4126" spans="1:20" x14ac:dyDescent="0.25">
      <c r="A4126" s="3">
        <v>2013</v>
      </c>
      <c r="B4126" s="2" t="s">
        <v>421</v>
      </c>
      <c r="C4126" s="1">
        <v>3537107</v>
      </c>
      <c r="D4126" s="4">
        <v>5</v>
      </c>
      <c r="E4126" s="6">
        <v>5</v>
      </c>
      <c r="F4126" s="39">
        <v>35371075</v>
      </c>
      <c r="G4126" s="39">
        <v>15</v>
      </c>
      <c r="H4126" s="39">
        <v>25</v>
      </c>
      <c r="I4126" s="132">
        <v>0.27636539999999993</v>
      </c>
      <c r="J4126" s="132">
        <v>0.26047789999999993</v>
      </c>
      <c r="K4126" s="132">
        <v>1.5887500000000006E-2</v>
      </c>
      <c r="L4126" s="133">
        <v>0</v>
      </c>
      <c r="M4126" s="132">
        <v>0.15856479999999998</v>
      </c>
      <c r="N4126" s="132">
        <v>0.1126419</v>
      </c>
      <c r="O4126" s="132">
        <v>9.2599999999999996E-4</v>
      </c>
      <c r="P4126" s="132">
        <v>4.2326999999999998E-3</v>
      </c>
      <c r="Q4126" s="140">
        <v>24</v>
      </c>
      <c r="R4126" s="134">
        <v>57</v>
      </c>
      <c r="S4126" s="122">
        <f t="shared" si="128"/>
        <v>37.5</v>
      </c>
      <c r="T4126" s="122">
        <f t="shared" si="129"/>
        <v>62.5</v>
      </c>
    </row>
    <row r="4127" spans="1:20" x14ac:dyDescent="0.25">
      <c r="A4127" s="3">
        <v>2013</v>
      </c>
      <c r="B4127" s="2" t="s">
        <v>422</v>
      </c>
      <c r="C4127" s="1">
        <v>3537156</v>
      </c>
      <c r="D4127" s="4">
        <v>17</v>
      </c>
      <c r="E4127" s="6">
        <v>17</v>
      </c>
      <c r="F4127" s="39">
        <v>353715617</v>
      </c>
      <c r="G4127" s="39">
        <v>5</v>
      </c>
      <c r="H4127" s="39">
        <v>9</v>
      </c>
      <c r="I4127" s="132">
        <v>4.6982200000000002E-2</v>
      </c>
      <c r="J4127" s="132">
        <v>3.8878099999999999E-2</v>
      </c>
      <c r="K4127" s="132">
        <v>8.104100000000003E-3</v>
      </c>
      <c r="L4127" s="133">
        <v>4.0184373414510401E-2</v>
      </c>
      <c r="M4127" s="132">
        <v>6.2059999999999997E-3</v>
      </c>
      <c r="N4127" s="132">
        <v>0</v>
      </c>
      <c r="O4127" s="132">
        <v>4.0099099999999992E-2</v>
      </c>
      <c r="P4127" s="132">
        <v>6.7709999999999992E-4</v>
      </c>
      <c r="Q4127" s="140">
        <v>0</v>
      </c>
      <c r="R4127" s="134">
        <v>0</v>
      </c>
      <c r="S4127" s="122">
        <f t="shared" si="128"/>
        <v>35.714285714285715</v>
      </c>
      <c r="T4127" s="122">
        <f t="shared" si="129"/>
        <v>64.285714285714292</v>
      </c>
    </row>
    <row r="4128" spans="1:20" x14ac:dyDescent="0.25">
      <c r="A4128" s="3">
        <v>2013</v>
      </c>
      <c r="B4128" s="2" t="s">
        <v>423</v>
      </c>
      <c r="C4128" s="1">
        <v>3537206</v>
      </c>
      <c r="D4128" s="4">
        <v>11</v>
      </c>
      <c r="E4128" s="6">
        <v>11</v>
      </c>
      <c r="F4128" s="39">
        <v>353720611</v>
      </c>
      <c r="G4128" s="39">
        <v>5</v>
      </c>
      <c r="H4128" s="39">
        <v>1</v>
      </c>
      <c r="I4128" s="132">
        <v>5.7029999999999997E-3</v>
      </c>
      <c r="J4128" s="132">
        <v>5.6451000000000001E-3</v>
      </c>
      <c r="K4128" s="132">
        <v>5.7899999999999998E-5</v>
      </c>
      <c r="L4128" s="133">
        <v>0</v>
      </c>
      <c r="M4128" s="132">
        <v>0</v>
      </c>
      <c r="N4128" s="132">
        <v>0</v>
      </c>
      <c r="O4128" s="132">
        <v>5.0667000000000004E-3</v>
      </c>
      <c r="P4128" s="132">
        <v>6.3630000000000002E-4</v>
      </c>
      <c r="Q4128" s="140">
        <v>9</v>
      </c>
      <c r="R4128" s="134">
        <v>14</v>
      </c>
      <c r="S4128" s="122">
        <f t="shared" si="128"/>
        <v>83.333333333333343</v>
      </c>
      <c r="T4128" s="122">
        <f t="shared" si="129"/>
        <v>16.666666666666664</v>
      </c>
    </row>
    <row r="4129" spans="1:20" x14ac:dyDescent="0.25">
      <c r="A4129" s="3">
        <v>2013</v>
      </c>
      <c r="B4129" s="2" t="s">
        <v>424</v>
      </c>
      <c r="C4129" s="1">
        <v>3537305</v>
      </c>
      <c r="D4129" s="4">
        <v>19</v>
      </c>
      <c r="E4129" s="6">
        <v>19</v>
      </c>
      <c r="F4129" s="39">
        <v>353730519</v>
      </c>
      <c r="G4129" s="39">
        <v>12</v>
      </c>
      <c r="H4129" s="39">
        <v>49</v>
      </c>
      <c r="I4129" s="132">
        <v>0.89095990000000014</v>
      </c>
      <c r="J4129" s="132">
        <v>0.86831720000000012</v>
      </c>
      <c r="K4129" s="132">
        <v>2.2642699999999998E-2</v>
      </c>
      <c r="L4129" s="133">
        <v>0</v>
      </c>
      <c r="M4129" s="132">
        <v>0.19342590000000001</v>
      </c>
      <c r="N4129" s="132">
        <v>0.6796498000000003</v>
      </c>
      <c r="O4129" s="132">
        <v>1.33519E-2</v>
      </c>
      <c r="P4129" s="132">
        <v>4.5322999999999978E-3</v>
      </c>
      <c r="Q4129" s="140">
        <v>16</v>
      </c>
      <c r="R4129" s="134">
        <v>11</v>
      </c>
      <c r="S4129" s="122">
        <f t="shared" si="128"/>
        <v>19.672131147540984</v>
      </c>
      <c r="T4129" s="122">
        <f t="shared" si="129"/>
        <v>80.327868852459019</v>
      </c>
    </row>
    <row r="4130" spans="1:20" x14ac:dyDescent="0.25">
      <c r="A4130" s="3">
        <v>2013</v>
      </c>
      <c r="B4130" s="2" t="s">
        <v>425</v>
      </c>
      <c r="C4130" s="1">
        <v>3537404</v>
      </c>
      <c r="D4130" s="4">
        <v>19</v>
      </c>
      <c r="E4130" s="6">
        <v>19</v>
      </c>
      <c r="F4130" s="39">
        <v>353740419</v>
      </c>
      <c r="G4130" s="39">
        <v>9</v>
      </c>
      <c r="H4130" s="39">
        <v>33</v>
      </c>
      <c r="I4130" s="132">
        <v>0.65855090000000005</v>
      </c>
      <c r="J4130" s="132">
        <v>0.6453812000000001</v>
      </c>
      <c r="K4130" s="132">
        <v>1.3169700000000005E-2</v>
      </c>
      <c r="L4130" s="133">
        <v>0</v>
      </c>
      <c r="M4130" s="132">
        <v>1.3425000000000002E-3</v>
      </c>
      <c r="N4130" s="132">
        <v>3.6488999999999996E-3</v>
      </c>
      <c r="O4130" s="132">
        <v>0.64489900000000011</v>
      </c>
      <c r="P4130" s="132">
        <v>8.6604999999999998E-3</v>
      </c>
      <c r="Q4130" s="140">
        <v>5</v>
      </c>
      <c r="R4130" s="134">
        <v>7</v>
      </c>
      <c r="S4130" s="122">
        <f t="shared" si="128"/>
        <v>21.428571428571427</v>
      </c>
      <c r="T4130" s="122">
        <f t="shared" si="129"/>
        <v>78.571428571428569</v>
      </c>
    </row>
    <row r="4131" spans="1:20" x14ac:dyDescent="0.25">
      <c r="A4131" s="3">
        <v>2013</v>
      </c>
      <c r="B4131" s="2" t="s">
        <v>425</v>
      </c>
      <c r="C4131" s="1">
        <v>3537404</v>
      </c>
      <c r="D4131" s="4">
        <v>19</v>
      </c>
      <c r="E4131" s="6">
        <v>18</v>
      </c>
      <c r="F4131" s="39">
        <v>353740418</v>
      </c>
      <c r="G4131" s="39">
        <v>0</v>
      </c>
      <c r="H4131" s="39">
        <v>0</v>
      </c>
      <c r="I4131" s="132">
        <v>0</v>
      </c>
      <c r="J4131" s="132">
        <v>0</v>
      </c>
      <c r="K4131" s="132">
        <v>0</v>
      </c>
      <c r="L4131" s="133">
        <v>0.10671930492135971</v>
      </c>
      <c r="M4131" s="132">
        <v>0</v>
      </c>
      <c r="N4131" s="132">
        <v>0</v>
      </c>
      <c r="O4131" s="132">
        <v>0</v>
      </c>
      <c r="P4131" s="132">
        <v>0</v>
      </c>
      <c r="Q4131" s="140">
        <v>0</v>
      </c>
      <c r="R4131" s="134">
        <v>0</v>
      </c>
      <c r="S4131" s="122">
        <f t="shared" si="128"/>
        <v>0</v>
      </c>
      <c r="T4131" s="122">
        <f t="shared" si="129"/>
        <v>0</v>
      </c>
    </row>
    <row r="4132" spans="1:20" x14ac:dyDescent="0.25">
      <c r="A4132" s="3">
        <v>2013</v>
      </c>
      <c r="B4132" s="2" t="s">
        <v>426</v>
      </c>
      <c r="C4132" s="1">
        <v>3537503</v>
      </c>
      <c r="D4132" s="4">
        <v>10</v>
      </c>
      <c r="E4132" s="6">
        <v>10</v>
      </c>
      <c r="F4132" s="39">
        <v>353750310</v>
      </c>
      <c r="G4132" s="39">
        <v>3</v>
      </c>
      <c r="H4132" s="39">
        <v>6</v>
      </c>
      <c r="I4132" s="132">
        <v>3.9363999999999996E-2</v>
      </c>
      <c r="J4132" s="132">
        <v>2.8361999999999998E-2</v>
      </c>
      <c r="K4132" s="132">
        <v>1.1002000000000001E-2</v>
      </c>
      <c r="L4132" s="133">
        <v>0</v>
      </c>
      <c r="M4132" s="132">
        <v>2.83564E-2</v>
      </c>
      <c r="N4132" s="132">
        <v>1.08643E-2</v>
      </c>
      <c r="O4132" s="132">
        <v>0</v>
      </c>
      <c r="P4132" s="132">
        <v>1.4330000000000001E-4</v>
      </c>
      <c r="Q4132" s="140">
        <v>8</v>
      </c>
      <c r="R4132" s="134">
        <v>15</v>
      </c>
      <c r="S4132" s="122">
        <f t="shared" si="128"/>
        <v>33.333333333333329</v>
      </c>
      <c r="T4132" s="122">
        <f t="shared" si="129"/>
        <v>66.666666666666657</v>
      </c>
    </row>
    <row r="4133" spans="1:20" x14ac:dyDescent="0.25">
      <c r="A4133" s="3">
        <v>2013</v>
      </c>
      <c r="B4133" s="2" t="s">
        <v>427</v>
      </c>
      <c r="C4133" s="1">
        <v>3537602</v>
      </c>
      <c r="D4133" s="4">
        <v>7</v>
      </c>
      <c r="E4133" s="6">
        <v>7</v>
      </c>
      <c r="F4133" s="39">
        <v>35376027</v>
      </c>
      <c r="G4133" s="39">
        <v>8</v>
      </c>
      <c r="H4133" s="39">
        <v>0</v>
      </c>
      <c r="I4133" s="132">
        <v>0.14930450000000001</v>
      </c>
      <c r="J4133" s="132">
        <v>0.14930450000000001</v>
      </c>
      <c r="K4133" s="132">
        <v>0</v>
      </c>
      <c r="L4133" s="133">
        <v>0</v>
      </c>
      <c r="M4133" s="132">
        <v>0.14905560000000001</v>
      </c>
      <c r="N4133" s="132">
        <v>0</v>
      </c>
      <c r="O4133" s="132">
        <v>2.0829999999999999E-4</v>
      </c>
      <c r="P4133" s="132">
        <v>4.0599999999999998E-5</v>
      </c>
      <c r="Q4133" s="140">
        <v>4</v>
      </c>
      <c r="R4133" s="134">
        <v>14</v>
      </c>
      <c r="S4133" s="122">
        <f t="shared" si="128"/>
        <v>100</v>
      </c>
      <c r="T4133" s="122">
        <f t="shared" si="129"/>
        <v>0</v>
      </c>
    </row>
    <row r="4134" spans="1:20" x14ac:dyDescent="0.25">
      <c r="A4134" s="3">
        <v>2013</v>
      </c>
      <c r="B4134" s="2" t="s">
        <v>427</v>
      </c>
      <c r="C4134" s="1">
        <v>3537602</v>
      </c>
      <c r="D4134" s="4">
        <v>7</v>
      </c>
      <c r="E4134" s="6">
        <v>11</v>
      </c>
      <c r="F4134" s="39">
        <v>353760211</v>
      </c>
      <c r="G4134" s="39">
        <v>0</v>
      </c>
      <c r="H4134" s="39">
        <v>0</v>
      </c>
      <c r="I4134" s="132">
        <v>0</v>
      </c>
      <c r="J4134" s="132">
        <v>0</v>
      </c>
      <c r="K4134" s="132">
        <v>0</v>
      </c>
      <c r="L4134" s="133">
        <v>0</v>
      </c>
      <c r="M4134" s="132">
        <v>0</v>
      </c>
      <c r="N4134" s="132">
        <v>0</v>
      </c>
      <c r="O4134" s="132">
        <v>0</v>
      </c>
      <c r="P4134" s="132">
        <v>0</v>
      </c>
      <c r="Q4134" s="140">
        <v>0</v>
      </c>
      <c r="R4134" s="134">
        <v>0</v>
      </c>
      <c r="S4134" s="122">
        <f t="shared" si="128"/>
        <v>0</v>
      </c>
      <c r="T4134" s="122">
        <f t="shared" si="129"/>
        <v>0</v>
      </c>
    </row>
    <row r="4135" spans="1:20" x14ac:dyDescent="0.25">
      <c r="A4135" s="3">
        <v>2013</v>
      </c>
      <c r="B4135" s="2" t="s">
        <v>428</v>
      </c>
      <c r="C4135" s="1">
        <v>3537701</v>
      </c>
      <c r="D4135" s="4">
        <v>20</v>
      </c>
      <c r="E4135" s="6">
        <v>20</v>
      </c>
      <c r="F4135" s="39">
        <v>353770120</v>
      </c>
      <c r="G4135" s="39">
        <v>7</v>
      </c>
      <c r="H4135" s="39">
        <v>6</v>
      </c>
      <c r="I4135" s="132">
        <v>2.8142899999999998E-2</v>
      </c>
      <c r="J4135" s="132">
        <v>1.5572300000000001E-2</v>
      </c>
      <c r="K4135" s="132">
        <v>1.2570599999999999E-2</v>
      </c>
      <c r="L4135" s="133">
        <v>0</v>
      </c>
      <c r="M4135" s="132">
        <v>1.25139E-2</v>
      </c>
      <c r="N4135" s="132">
        <v>0</v>
      </c>
      <c r="O4135" s="132">
        <v>1.5629000000000001E-2</v>
      </c>
      <c r="P4135" s="132">
        <v>0</v>
      </c>
      <c r="Q4135" s="140">
        <v>9</v>
      </c>
      <c r="R4135" s="134">
        <v>2</v>
      </c>
      <c r="S4135" s="122">
        <f t="shared" si="128"/>
        <v>53.846153846153847</v>
      </c>
      <c r="T4135" s="122">
        <f t="shared" si="129"/>
        <v>46.153846153846153</v>
      </c>
    </row>
    <row r="4136" spans="1:20" x14ac:dyDescent="0.25">
      <c r="A4136" s="3">
        <v>2013</v>
      </c>
      <c r="B4136" s="2" t="s">
        <v>429</v>
      </c>
      <c r="C4136" s="1">
        <v>3537800</v>
      </c>
      <c r="D4136" s="4">
        <v>10</v>
      </c>
      <c r="E4136" s="6">
        <v>10</v>
      </c>
      <c r="F4136" s="39">
        <v>353780010</v>
      </c>
      <c r="G4136" s="39">
        <v>124</v>
      </c>
      <c r="H4136" s="39">
        <v>17</v>
      </c>
      <c r="I4136" s="132">
        <v>0.25333390000000006</v>
      </c>
      <c r="J4136" s="132">
        <v>0.25173940000000006</v>
      </c>
      <c r="K4136" s="132">
        <v>1.5945E-3</v>
      </c>
      <c r="L4136" s="133">
        <v>0</v>
      </c>
      <c r="M4136" s="132">
        <v>8.3088899999999993E-2</v>
      </c>
      <c r="N4136" s="132">
        <v>9.0570000000000006E-4</v>
      </c>
      <c r="O4136" s="132">
        <v>0.16720610000000005</v>
      </c>
      <c r="P4136" s="132">
        <v>2.1332E-3</v>
      </c>
      <c r="Q4136" s="140">
        <v>131</v>
      </c>
      <c r="R4136" s="134">
        <v>10</v>
      </c>
      <c r="S4136" s="122">
        <f t="shared" si="128"/>
        <v>87.943262411347519</v>
      </c>
      <c r="T4136" s="122">
        <f t="shared" si="129"/>
        <v>12.056737588652481</v>
      </c>
    </row>
    <row r="4137" spans="1:20" x14ac:dyDescent="0.25">
      <c r="A4137" s="3">
        <v>2013</v>
      </c>
      <c r="B4137" s="2" t="s">
        <v>429</v>
      </c>
      <c r="C4137" s="1">
        <v>3537800</v>
      </c>
      <c r="D4137" s="4">
        <v>10</v>
      </c>
      <c r="E4137" s="6">
        <v>11</v>
      </c>
      <c r="F4137" s="39">
        <v>353780011</v>
      </c>
      <c r="G4137" s="39">
        <v>4</v>
      </c>
      <c r="H4137" s="39">
        <v>0</v>
      </c>
      <c r="I4137" s="132">
        <v>3.4859699999999993E-2</v>
      </c>
      <c r="J4137" s="132">
        <v>3.4859699999999993E-2</v>
      </c>
      <c r="K4137" s="132">
        <v>0</v>
      </c>
      <c r="L4137" s="133">
        <v>0</v>
      </c>
      <c r="M4137" s="132">
        <v>0</v>
      </c>
      <c r="N4137" s="132">
        <v>0</v>
      </c>
      <c r="O4137" s="132">
        <v>3.4824999999999995E-2</v>
      </c>
      <c r="P4137" s="132">
        <v>3.4700000000000003E-5</v>
      </c>
      <c r="Q4137" s="140">
        <v>6</v>
      </c>
      <c r="R4137" s="134">
        <v>0</v>
      </c>
      <c r="S4137" s="122">
        <f t="shared" si="128"/>
        <v>100</v>
      </c>
      <c r="T4137" s="122">
        <f t="shared" si="129"/>
        <v>0</v>
      </c>
    </row>
    <row r="4138" spans="1:20" x14ac:dyDescent="0.25">
      <c r="A4138" s="3">
        <v>2013</v>
      </c>
      <c r="B4138" s="2" t="s">
        <v>429</v>
      </c>
      <c r="C4138" s="1">
        <v>3537800</v>
      </c>
      <c r="D4138" s="4">
        <v>10</v>
      </c>
      <c r="E4138" s="6">
        <v>14</v>
      </c>
      <c r="F4138" s="39">
        <v>353780014</v>
      </c>
      <c r="G4138" s="39">
        <v>8</v>
      </c>
      <c r="H4138" s="39">
        <v>1</v>
      </c>
      <c r="I4138" s="132">
        <v>1.3818799999999999E-2</v>
      </c>
      <c r="J4138" s="132">
        <v>1.27701E-2</v>
      </c>
      <c r="K4138" s="132">
        <v>1.0487000000000001E-3</v>
      </c>
      <c r="L4138" s="133">
        <v>0</v>
      </c>
      <c r="M4138" s="132">
        <v>1.0487000000000001E-3</v>
      </c>
      <c r="N4138" s="132">
        <v>0</v>
      </c>
      <c r="O4138" s="132">
        <v>1.27701E-2</v>
      </c>
      <c r="P4138" s="132">
        <v>0</v>
      </c>
      <c r="Q4138" s="140">
        <v>8</v>
      </c>
      <c r="R4138" s="134">
        <v>0</v>
      </c>
      <c r="S4138" s="122">
        <f t="shared" si="128"/>
        <v>88.888888888888886</v>
      </c>
      <c r="T4138" s="122">
        <f t="shared" si="129"/>
        <v>11.111111111111111</v>
      </c>
    </row>
    <row r="4139" spans="1:20" x14ac:dyDescent="0.25">
      <c r="A4139" s="3">
        <v>2013</v>
      </c>
      <c r="B4139" s="2" t="s">
        <v>430</v>
      </c>
      <c r="C4139" s="1">
        <v>3537909</v>
      </c>
      <c r="D4139" s="4">
        <v>14</v>
      </c>
      <c r="E4139" s="6">
        <v>14</v>
      </c>
      <c r="F4139" s="39">
        <v>353790914</v>
      </c>
      <c r="G4139" s="39">
        <v>13</v>
      </c>
      <c r="H4139" s="39">
        <v>14</v>
      </c>
      <c r="I4139" s="132">
        <v>5.0150700000000013E-2</v>
      </c>
      <c r="J4139" s="132">
        <v>4.8199500000000013E-2</v>
      </c>
      <c r="K4139" s="132">
        <v>1.9511999999999999E-3</v>
      </c>
      <c r="L4139" s="133">
        <v>0</v>
      </c>
      <c r="M4139" s="132">
        <v>3.0715099999999999E-2</v>
      </c>
      <c r="N4139" s="132">
        <v>8.9800000000000001E-5</v>
      </c>
      <c r="O4139" s="132">
        <v>1.8671399999999998E-2</v>
      </c>
      <c r="P4139" s="132">
        <v>6.7440000000000002E-4</v>
      </c>
      <c r="Q4139" s="140">
        <v>18</v>
      </c>
      <c r="R4139" s="134">
        <v>13</v>
      </c>
      <c r="S4139" s="122">
        <f t="shared" si="128"/>
        <v>48.148148148148145</v>
      </c>
      <c r="T4139" s="122">
        <f t="shared" si="129"/>
        <v>51.851851851851848</v>
      </c>
    </row>
    <row r="4140" spans="1:20" x14ac:dyDescent="0.25">
      <c r="A4140" s="3">
        <v>2013</v>
      </c>
      <c r="B4140" s="2" t="s">
        <v>430</v>
      </c>
      <c r="C4140" s="1">
        <v>3537909</v>
      </c>
      <c r="D4140" s="4">
        <v>14</v>
      </c>
      <c r="E4140" s="6">
        <v>10</v>
      </c>
      <c r="F4140" s="39">
        <v>353790910</v>
      </c>
      <c r="G4140" s="39">
        <v>0</v>
      </c>
      <c r="H4140" s="39">
        <v>0</v>
      </c>
      <c r="I4140" s="132">
        <v>0</v>
      </c>
      <c r="J4140" s="132">
        <v>0</v>
      </c>
      <c r="K4140" s="132">
        <v>0</v>
      </c>
      <c r="L4140" s="133">
        <v>0</v>
      </c>
      <c r="M4140" s="132">
        <v>0</v>
      </c>
      <c r="N4140" s="132">
        <v>0</v>
      </c>
      <c r="O4140" s="132">
        <v>0</v>
      </c>
      <c r="P4140" s="132">
        <v>0</v>
      </c>
      <c r="Q4140" s="140">
        <v>0</v>
      </c>
      <c r="R4140" s="134">
        <v>4</v>
      </c>
      <c r="S4140" s="122">
        <f t="shared" si="128"/>
        <v>0</v>
      </c>
      <c r="T4140" s="122">
        <f t="shared" si="129"/>
        <v>0</v>
      </c>
    </row>
    <row r="4141" spans="1:20" x14ac:dyDescent="0.25">
      <c r="A4141" s="3">
        <v>2013</v>
      </c>
      <c r="B4141" s="2" t="s">
        <v>431</v>
      </c>
      <c r="C4141" s="1">
        <v>3538006</v>
      </c>
      <c r="D4141" s="4">
        <v>2</v>
      </c>
      <c r="E4141" s="6">
        <v>2</v>
      </c>
      <c r="F4141" s="39">
        <v>35380062</v>
      </c>
      <c r="G4141" s="39">
        <v>70</v>
      </c>
      <c r="H4141" s="39">
        <v>38</v>
      </c>
      <c r="I4141" s="132">
        <v>2.0696982999999989</v>
      </c>
      <c r="J4141" s="132">
        <v>2.0131929999999989</v>
      </c>
      <c r="K4141" s="132">
        <v>5.6505299999999994E-2</v>
      </c>
      <c r="L4141" s="133">
        <v>0.83777842782851342</v>
      </c>
      <c r="M4141" s="132">
        <v>9.3000000000000007E-6</v>
      </c>
      <c r="N4141" s="132">
        <v>0.13383600000000004</v>
      </c>
      <c r="O4141" s="132">
        <v>1.8816855000000003</v>
      </c>
      <c r="P4141" s="132">
        <v>5.4167500000000007E-2</v>
      </c>
      <c r="Q4141" s="140">
        <v>91</v>
      </c>
      <c r="R4141" s="134">
        <v>107</v>
      </c>
      <c r="S4141" s="122">
        <f t="shared" si="128"/>
        <v>64.81481481481481</v>
      </c>
      <c r="T4141" s="122">
        <f t="shared" si="129"/>
        <v>35.185185185185183</v>
      </c>
    </row>
    <row r="4142" spans="1:20" x14ac:dyDescent="0.25">
      <c r="A4142" s="3">
        <v>2013</v>
      </c>
      <c r="B4142" s="2" t="s">
        <v>432</v>
      </c>
      <c r="C4142" s="1">
        <v>3538105</v>
      </c>
      <c r="D4142" s="4">
        <v>15</v>
      </c>
      <c r="E4142" s="6">
        <v>15</v>
      </c>
      <c r="F4142" s="39">
        <v>353810515</v>
      </c>
      <c r="G4142" s="39">
        <v>6</v>
      </c>
      <c r="H4142" s="39">
        <v>10</v>
      </c>
      <c r="I4142" s="132">
        <v>1.6380800000000001E-2</v>
      </c>
      <c r="J4142" s="132">
        <v>8.9873000000000001E-3</v>
      </c>
      <c r="K4142" s="132">
        <v>7.3935000000000008E-3</v>
      </c>
      <c r="L4142" s="133">
        <v>0</v>
      </c>
      <c r="M4142" s="132">
        <v>0</v>
      </c>
      <c r="N4142" s="132">
        <v>0</v>
      </c>
      <c r="O4142" s="132">
        <v>9.4040000000000009E-3</v>
      </c>
      <c r="P4142" s="132">
        <v>6.9768000000000009E-3</v>
      </c>
      <c r="Q4142" s="140">
        <v>1</v>
      </c>
      <c r="R4142" s="134">
        <v>4</v>
      </c>
      <c r="S4142" s="122">
        <f t="shared" si="128"/>
        <v>37.5</v>
      </c>
      <c r="T4142" s="122">
        <f t="shared" si="129"/>
        <v>62.5</v>
      </c>
    </row>
    <row r="4143" spans="1:20" x14ac:dyDescent="0.25">
      <c r="A4143" s="3">
        <v>2013</v>
      </c>
      <c r="B4143" s="2" t="s">
        <v>432</v>
      </c>
      <c r="C4143" s="1">
        <v>3538105</v>
      </c>
      <c r="D4143" s="4">
        <v>15</v>
      </c>
      <c r="E4143" s="6">
        <v>16</v>
      </c>
      <c r="F4143" s="39">
        <v>353810516</v>
      </c>
      <c r="G4143" s="39">
        <v>2</v>
      </c>
      <c r="H4143" s="39">
        <v>0</v>
      </c>
      <c r="I4143" s="132">
        <v>6.5839000000000002E-3</v>
      </c>
      <c r="J4143" s="132">
        <v>6.5839000000000002E-3</v>
      </c>
      <c r="K4143" s="132">
        <v>0</v>
      </c>
      <c r="L4143" s="133">
        <v>0</v>
      </c>
      <c r="M4143" s="132">
        <v>0</v>
      </c>
      <c r="N4143" s="132">
        <v>0</v>
      </c>
      <c r="O4143" s="132">
        <v>6.5839000000000002E-3</v>
      </c>
      <c r="P4143" s="132">
        <v>0</v>
      </c>
      <c r="Q4143" s="140">
        <v>0</v>
      </c>
      <c r="R4143" s="134">
        <v>3</v>
      </c>
      <c r="S4143" s="122">
        <f t="shared" si="128"/>
        <v>100</v>
      </c>
      <c r="T4143" s="122">
        <f t="shared" si="129"/>
        <v>0</v>
      </c>
    </row>
    <row r="4144" spans="1:20" x14ac:dyDescent="0.25">
      <c r="A4144" s="3">
        <v>2013</v>
      </c>
      <c r="B4144" s="2" t="s">
        <v>433</v>
      </c>
      <c r="C4144" s="1">
        <v>3538204</v>
      </c>
      <c r="D4144" s="4">
        <v>5</v>
      </c>
      <c r="E4144" s="6">
        <v>5</v>
      </c>
      <c r="F4144" s="39">
        <v>35382045</v>
      </c>
      <c r="G4144" s="39">
        <v>29</v>
      </c>
      <c r="H4144" s="39">
        <v>41</v>
      </c>
      <c r="I4144" s="132">
        <v>4.8159800000000016E-2</v>
      </c>
      <c r="J4144" s="132">
        <v>3.8407600000000007E-2</v>
      </c>
      <c r="K4144" s="132">
        <v>9.7522000000000077E-3</v>
      </c>
      <c r="L4144" s="133">
        <v>0</v>
      </c>
      <c r="M4144" s="132">
        <v>2.1511400000000003E-2</v>
      </c>
      <c r="N4144" s="132">
        <v>5.0900000000000004E-5</v>
      </c>
      <c r="O4144" s="132">
        <v>1.2973999999999999E-2</v>
      </c>
      <c r="P4144" s="132">
        <v>1.3623500000000004E-2</v>
      </c>
      <c r="Q4144" s="140">
        <v>18</v>
      </c>
      <c r="R4144" s="134">
        <v>1</v>
      </c>
      <c r="S4144" s="122">
        <f t="shared" si="128"/>
        <v>41.428571428571431</v>
      </c>
      <c r="T4144" s="122">
        <f t="shared" si="129"/>
        <v>58.571428571428577</v>
      </c>
    </row>
    <row r="4145" spans="1:20" x14ac:dyDescent="0.25">
      <c r="A4145" s="3">
        <v>2013</v>
      </c>
      <c r="B4145" s="2" t="s">
        <v>434</v>
      </c>
      <c r="C4145" s="1">
        <v>3538303</v>
      </c>
      <c r="D4145" s="4">
        <v>21</v>
      </c>
      <c r="E4145" s="6">
        <v>21</v>
      </c>
      <c r="F4145" s="39">
        <v>353830321</v>
      </c>
      <c r="G4145" s="39">
        <v>0</v>
      </c>
      <c r="H4145" s="39">
        <v>3</v>
      </c>
      <c r="I4145" s="132">
        <v>8.1063999999999997E-3</v>
      </c>
      <c r="J4145" s="132">
        <v>0</v>
      </c>
      <c r="K4145" s="132">
        <v>8.1063999999999997E-3</v>
      </c>
      <c r="L4145" s="133">
        <v>0</v>
      </c>
      <c r="M4145" s="132">
        <v>5.6898000000000001E-3</v>
      </c>
      <c r="N4145" s="132">
        <v>0</v>
      </c>
      <c r="O4145" s="132">
        <v>0</v>
      </c>
      <c r="P4145" s="132">
        <v>2.4166000000000001E-3</v>
      </c>
      <c r="Q4145" s="140">
        <v>0</v>
      </c>
      <c r="R4145" s="134">
        <v>1</v>
      </c>
      <c r="S4145" s="122">
        <f t="shared" si="128"/>
        <v>0</v>
      </c>
      <c r="T4145" s="122">
        <f t="shared" si="129"/>
        <v>100</v>
      </c>
    </row>
    <row r="4146" spans="1:20" x14ac:dyDescent="0.25">
      <c r="A4146" s="3">
        <v>2013</v>
      </c>
      <c r="B4146" s="2" t="s">
        <v>434</v>
      </c>
      <c r="C4146" s="1">
        <v>3538303</v>
      </c>
      <c r="D4146" s="4">
        <v>21</v>
      </c>
      <c r="E4146" s="6">
        <v>22</v>
      </c>
      <c r="F4146" s="39">
        <v>353830322</v>
      </c>
      <c r="G4146" s="39">
        <v>0</v>
      </c>
      <c r="H4146" s="39">
        <v>0</v>
      </c>
      <c r="I4146" s="132">
        <v>0</v>
      </c>
      <c r="J4146" s="132">
        <v>0</v>
      </c>
      <c r="K4146" s="132">
        <v>0</v>
      </c>
      <c r="L4146" s="133">
        <v>0</v>
      </c>
      <c r="M4146" s="132">
        <v>0</v>
      </c>
      <c r="N4146" s="132">
        <v>0</v>
      </c>
      <c r="O4146" s="132">
        <v>0</v>
      </c>
      <c r="P4146" s="132">
        <v>0</v>
      </c>
      <c r="Q4146" s="140">
        <v>0</v>
      </c>
      <c r="R4146" s="134">
        <v>0</v>
      </c>
      <c r="S4146" s="122">
        <f t="shared" si="128"/>
        <v>0</v>
      </c>
      <c r="T4146" s="122">
        <f t="shared" si="129"/>
        <v>0</v>
      </c>
    </row>
    <row r="4147" spans="1:20" x14ac:dyDescent="0.25">
      <c r="A4147" s="3">
        <v>2013</v>
      </c>
      <c r="B4147" s="2" t="s">
        <v>435</v>
      </c>
      <c r="C4147" s="1">
        <v>3538501</v>
      </c>
      <c r="D4147" s="4">
        <v>2</v>
      </c>
      <c r="E4147" s="6">
        <v>2</v>
      </c>
      <c r="F4147" s="39">
        <v>35385012</v>
      </c>
      <c r="G4147" s="39">
        <v>7</v>
      </c>
      <c r="H4147" s="39">
        <v>2</v>
      </c>
      <c r="I4147" s="132">
        <v>0.11508329999999999</v>
      </c>
      <c r="J4147" s="132">
        <v>0.10744439999999998</v>
      </c>
      <c r="K4147" s="132">
        <v>7.6389000000000006E-3</v>
      </c>
      <c r="L4147" s="133">
        <v>0</v>
      </c>
      <c r="M4147" s="132">
        <v>8.1416699999999981E-2</v>
      </c>
      <c r="N4147" s="132">
        <v>2.8944399999999999E-2</v>
      </c>
      <c r="O4147" s="132">
        <v>4.7222000000000002E-3</v>
      </c>
      <c r="P4147" s="132">
        <v>0</v>
      </c>
      <c r="Q4147" s="140">
        <v>17</v>
      </c>
      <c r="R4147" s="134">
        <v>2</v>
      </c>
      <c r="S4147" s="122">
        <f t="shared" si="128"/>
        <v>77.777777777777786</v>
      </c>
      <c r="T4147" s="122">
        <f t="shared" si="129"/>
        <v>22.222222222222221</v>
      </c>
    </row>
    <row r="4148" spans="1:20" x14ac:dyDescent="0.25">
      <c r="A4148" s="3">
        <v>2013</v>
      </c>
      <c r="B4148" s="2" t="s">
        <v>436</v>
      </c>
      <c r="C4148" s="1">
        <v>3538600</v>
      </c>
      <c r="D4148" s="4">
        <v>5</v>
      </c>
      <c r="E4148" s="6">
        <v>5</v>
      </c>
      <c r="F4148" s="39">
        <v>35386005</v>
      </c>
      <c r="G4148" s="39">
        <v>42</v>
      </c>
      <c r="H4148" s="39">
        <v>60</v>
      </c>
      <c r="I4148" s="132">
        <v>0.16078589999999993</v>
      </c>
      <c r="J4148" s="132">
        <v>0.15461379999999994</v>
      </c>
      <c r="K4148" s="132">
        <v>6.1720999999999981E-3</v>
      </c>
      <c r="L4148" s="133">
        <v>0</v>
      </c>
      <c r="M4148" s="132">
        <v>0.1027778</v>
      </c>
      <c r="N4148" s="132">
        <v>1.6807699999999995E-2</v>
      </c>
      <c r="O4148" s="132">
        <v>1.8025800000000002E-2</v>
      </c>
      <c r="P4148" s="132">
        <v>2.317460000000001E-2</v>
      </c>
      <c r="Q4148" s="140">
        <v>40</v>
      </c>
      <c r="R4148" s="134">
        <v>55</v>
      </c>
      <c r="S4148" s="122">
        <f t="shared" si="128"/>
        <v>41.17647058823529</v>
      </c>
      <c r="T4148" s="122">
        <f t="shared" si="129"/>
        <v>58.82352941176471</v>
      </c>
    </row>
    <row r="4149" spans="1:20" x14ac:dyDescent="0.25">
      <c r="A4149" s="3">
        <v>2013</v>
      </c>
      <c r="B4149" s="2" t="s">
        <v>437</v>
      </c>
      <c r="C4149" s="1">
        <v>3538709</v>
      </c>
      <c r="D4149" s="4">
        <v>5</v>
      </c>
      <c r="E4149" s="6">
        <v>5</v>
      </c>
      <c r="F4149" s="39">
        <v>35387095</v>
      </c>
      <c r="G4149" s="39">
        <v>97</v>
      </c>
      <c r="H4149" s="39">
        <v>129</v>
      </c>
      <c r="I4149" s="132">
        <v>3.5935145000000004</v>
      </c>
      <c r="J4149" s="132">
        <v>3.5265067000000005</v>
      </c>
      <c r="K4149" s="132">
        <v>6.7007800000000006E-2</v>
      </c>
      <c r="L4149" s="133">
        <v>0</v>
      </c>
      <c r="M4149" s="132">
        <v>2.4550117</v>
      </c>
      <c r="N4149" s="132">
        <v>0.96017179999999969</v>
      </c>
      <c r="O4149" s="132">
        <v>0.13918159999999991</v>
      </c>
      <c r="P4149" s="132">
        <v>3.9149400000000001E-2</v>
      </c>
      <c r="Q4149" s="140">
        <v>62</v>
      </c>
      <c r="R4149" s="134">
        <v>220</v>
      </c>
      <c r="S4149" s="122">
        <f t="shared" si="128"/>
        <v>42.920353982300888</v>
      </c>
      <c r="T4149" s="122">
        <f t="shared" si="129"/>
        <v>57.079646017699112</v>
      </c>
    </row>
    <row r="4150" spans="1:20" x14ac:dyDescent="0.25">
      <c r="A4150" s="3">
        <v>2013</v>
      </c>
      <c r="B4150" s="2" t="s">
        <v>437</v>
      </c>
      <c r="C4150" s="1">
        <v>3538709</v>
      </c>
      <c r="D4150" s="4">
        <v>5</v>
      </c>
      <c r="E4150" s="6">
        <v>10</v>
      </c>
      <c r="F4150" s="39">
        <v>353870910</v>
      </c>
      <c r="G4150" s="39">
        <v>6</v>
      </c>
      <c r="H4150" s="39">
        <v>0</v>
      </c>
      <c r="I4150" s="132">
        <v>3.2388E-3</v>
      </c>
      <c r="J4150" s="132">
        <v>3.2388E-3</v>
      </c>
      <c r="K4150" s="132">
        <v>0</v>
      </c>
      <c r="L4150" s="133">
        <v>0</v>
      </c>
      <c r="M4150" s="132">
        <v>0</v>
      </c>
      <c r="N4150" s="132">
        <v>0</v>
      </c>
      <c r="O4150" s="132">
        <v>8.0829999999999997E-4</v>
      </c>
      <c r="P4150" s="132">
        <v>2.4304999999999999E-3</v>
      </c>
      <c r="Q4150" s="140">
        <v>7</v>
      </c>
      <c r="R4150" s="134">
        <v>2</v>
      </c>
      <c r="S4150" s="122">
        <f t="shared" si="128"/>
        <v>100</v>
      </c>
      <c r="T4150" s="122">
        <f t="shared" si="129"/>
        <v>0</v>
      </c>
    </row>
    <row r="4151" spans="1:20" x14ac:dyDescent="0.25">
      <c r="A4151" s="3">
        <v>2013</v>
      </c>
      <c r="B4151" s="2" t="s">
        <v>438</v>
      </c>
      <c r="C4151" s="1">
        <v>3538808</v>
      </c>
      <c r="D4151" s="4">
        <v>14</v>
      </c>
      <c r="E4151" s="6">
        <v>14</v>
      </c>
      <c r="F4151" s="39">
        <v>353880814</v>
      </c>
      <c r="G4151" s="39">
        <v>19</v>
      </c>
      <c r="H4151" s="39">
        <v>9</v>
      </c>
      <c r="I4151" s="132">
        <v>0.11082789999999997</v>
      </c>
      <c r="J4151" s="132">
        <v>0.10920109999999997</v>
      </c>
      <c r="K4151" s="132">
        <v>1.6267999999999999E-3</v>
      </c>
      <c r="L4151" s="133">
        <v>8.4178163368848299E-2</v>
      </c>
      <c r="M4151" s="132">
        <v>0</v>
      </c>
      <c r="N4151" s="132">
        <v>3.8889999999999997E-4</v>
      </c>
      <c r="O4151" s="132">
        <v>0.10958899999999998</v>
      </c>
      <c r="P4151" s="132">
        <v>8.5000000000000006E-4</v>
      </c>
      <c r="Q4151" s="140">
        <v>8</v>
      </c>
      <c r="R4151" s="134">
        <v>7</v>
      </c>
      <c r="S4151" s="122">
        <f t="shared" si="128"/>
        <v>67.857142857142861</v>
      </c>
      <c r="T4151" s="122">
        <f t="shared" si="129"/>
        <v>32.142857142857146</v>
      </c>
    </row>
    <row r="4152" spans="1:20" x14ac:dyDescent="0.25">
      <c r="A4152" s="3">
        <v>2013</v>
      </c>
      <c r="B4152" s="2" t="s">
        <v>439</v>
      </c>
      <c r="C4152" s="1">
        <v>3538907</v>
      </c>
      <c r="D4152" s="4">
        <v>16</v>
      </c>
      <c r="E4152" s="6">
        <v>16</v>
      </c>
      <c r="F4152" s="39">
        <v>353890716</v>
      </c>
      <c r="G4152" s="39">
        <v>7</v>
      </c>
      <c r="H4152" s="39">
        <v>8</v>
      </c>
      <c r="I4152" s="132">
        <v>0.27867599999999998</v>
      </c>
      <c r="J4152" s="132">
        <v>0.2740996</v>
      </c>
      <c r="K4152" s="132">
        <v>4.5764000000000013E-3</v>
      </c>
      <c r="L4152" s="133">
        <v>0</v>
      </c>
      <c r="M4152" s="132">
        <v>2.5000000000000001E-3</v>
      </c>
      <c r="N4152" s="132">
        <v>0</v>
      </c>
      <c r="O4152" s="132">
        <v>0.13900580000000001</v>
      </c>
      <c r="P4152" s="132">
        <v>0.13717019999999999</v>
      </c>
      <c r="Q4152" s="140">
        <v>2</v>
      </c>
      <c r="R4152" s="134">
        <v>1</v>
      </c>
      <c r="S4152" s="122">
        <f t="shared" si="128"/>
        <v>46.666666666666664</v>
      </c>
      <c r="T4152" s="122">
        <f t="shared" si="129"/>
        <v>53.333333333333336</v>
      </c>
    </row>
    <row r="4153" spans="1:20" x14ac:dyDescent="0.25">
      <c r="A4153" s="3">
        <v>2013</v>
      </c>
      <c r="B4153" s="2" t="s">
        <v>439</v>
      </c>
      <c r="C4153" s="1">
        <v>3538907</v>
      </c>
      <c r="D4153" s="4">
        <v>16</v>
      </c>
      <c r="E4153" s="6">
        <v>20</v>
      </c>
      <c r="F4153" s="39">
        <v>353890720</v>
      </c>
      <c r="G4153" s="39">
        <v>0</v>
      </c>
      <c r="H4153" s="39">
        <v>0</v>
      </c>
      <c r="I4153" s="132">
        <v>0</v>
      </c>
      <c r="J4153" s="132">
        <v>0</v>
      </c>
      <c r="K4153" s="132">
        <v>0</v>
      </c>
      <c r="L4153" s="133">
        <v>0</v>
      </c>
      <c r="M4153" s="132">
        <v>0</v>
      </c>
      <c r="N4153" s="132">
        <v>0</v>
      </c>
      <c r="O4153" s="132">
        <v>0</v>
      </c>
      <c r="P4153" s="132">
        <v>0</v>
      </c>
      <c r="Q4153" s="140">
        <v>0</v>
      </c>
      <c r="R4153" s="134">
        <v>0</v>
      </c>
      <c r="S4153" s="122">
        <f t="shared" si="128"/>
        <v>0</v>
      </c>
      <c r="T4153" s="122">
        <f t="shared" si="129"/>
        <v>0</v>
      </c>
    </row>
    <row r="4154" spans="1:20" x14ac:dyDescent="0.25">
      <c r="A4154" s="3">
        <v>2013</v>
      </c>
      <c r="B4154" s="2" t="s">
        <v>440</v>
      </c>
      <c r="C4154" s="1">
        <v>3539004</v>
      </c>
      <c r="D4154" s="4">
        <v>15</v>
      </c>
      <c r="E4154" s="6">
        <v>15</v>
      </c>
      <c r="F4154" s="39">
        <v>353900415</v>
      </c>
      <c r="G4154" s="39">
        <v>34</v>
      </c>
      <c r="H4154" s="39">
        <v>49</v>
      </c>
      <c r="I4154" s="132">
        <v>0.46188439999999986</v>
      </c>
      <c r="J4154" s="132">
        <v>0.30060609999999999</v>
      </c>
      <c r="K4154" s="132">
        <v>0.1612782999999999</v>
      </c>
      <c r="L4154" s="133">
        <v>0</v>
      </c>
      <c r="M4154" s="132">
        <v>0</v>
      </c>
      <c r="N4154" s="132">
        <v>0.1123429</v>
      </c>
      <c r="O4154" s="132">
        <v>0.32380069999999994</v>
      </c>
      <c r="P4154" s="132">
        <v>2.5740800000000001E-2</v>
      </c>
      <c r="Q4154" s="140">
        <v>3</v>
      </c>
      <c r="R4154" s="134">
        <v>3</v>
      </c>
      <c r="S4154" s="122">
        <f t="shared" si="128"/>
        <v>40.963855421686745</v>
      </c>
      <c r="T4154" s="122">
        <f t="shared" si="129"/>
        <v>59.036144578313255</v>
      </c>
    </row>
    <row r="4155" spans="1:20" x14ac:dyDescent="0.25">
      <c r="A4155" s="3">
        <v>2013</v>
      </c>
      <c r="B4155" s="2" t="s">
        <v>441</v>
      </c>
      <c r="C4155" s="1">
        <v>3539103</v>
      </c>
      <c r="D4155" s="4">
        <v>6</v>
      </c>
      <c r="E4155" s="6">
        <v>6</v>
      </c>
      <c r="F4155" s="39">
        <v>35391036</v>
      </c>
      <c r="G4155" s="39">
        <v>4</v>
      </c>
      <c r="H4155" s="39">
        <v>12</v>
      </c>
      <c r="I4155" s="132">
        <v>6.4494400000000007E-2</v>
      </c>
      <c r="J4155" s="132">
        <v>1.5705799999999999E-2</v>
      </c>
      <c r="K4155" s="132">
        <v>4.8788600000000008E-2</v>
      </c>
      <c r="L4155" s="133">
        <v>0</v>
      </c>
      <c r="M4155" s="132">
        <v>6.0673600000000008E-2</v>
      </c>
      <c r="N4155" s="132">
        <v>3.2098999999999999E-3</v>
      </c>
      <c r="O4155" s="132">
        <v>0</v>
      </c>
      <c r="P4155" s="132">
        <v>6.1089999999999994E-4</v>
      </c>
      <c r="Q4155" s="140">
        <v>1</v>
      </c>
      <c r="R4155" s="134">
        <v>7</v>
      </c>
      <c r="S4155" s="122">
        <f t="shared" si="128"/>
        <v>25</v>
      </c>
      <c r="T4155" s="122">
        <f t="shared" si="129"/>
        <v>75</v>
      </c>
    </row>
    <row r="4156" spans="1:20" x14ac:dyDescent="0.25">
      <c r="A4156" s="3">
        <v>2013</v>
      </c>
      <c r="B4156" s="2" t="s">
        <v>441</v>
      </c>
      <c r="C4156" s="1">
        <v>3539103</v>
      </c>
      <c r="D4156" s="4">
        <v>6</v>
      </c>
      <c r="E4156" s="6">
        <v>10</v>
      </c>
      <c r="F4156" s="39">
        <v>353910310</v>
      </c>
      <c r="G4156" s="39">
        <v>0</v>
      </c>
      <c r="H4156" s="39">
        <v>0</v>
      </c>
      <c r="I4156" s="132">
        <v>0</v>
      </c>
      <c r="J4156" s="132">
        <v>0</v>
      </c>
      <c r="K4156" s="132">
        <v>0</v>
      </c>
      <c r="L4156" s="133">
        <v>0</v>
      </c>
      <c r="M4156" s="132">
        <v>0</v>
      </c>
      <c r="N4156" s="132">
        <v>0</v>
      </c>
      <c r="O4156" s="132">
        <v>0</v>
      </c>
      <c r="P4156" s="132">
        <v>0</v>
      </c>
      <c r="Q4156" s="140">
        <v>0</v>
      </c>
      <c r="R4156" s="134">
        <v>0</v>
      </c>
      <c r="S4156" s="122">
        <f t="shared" si="128"/>
        <v>0</v>
      </c>
      <c r="T4156" s="122">
        <f t="shared" si="129"/>
        <v>0</v>
      </c>
    </row>
    <row r="4157" spans="1:20" x14ac:dyDescent="0.25">
      <c r="A4157" s="3">
        <v>2013</v>
      </c>
      <c r="B4157" s="2" t="s">
        <v>442</v>
      </c>
      <c r="C4157" s="1">
        <v>3539202</v>
      </c>
      <c r="D4157" s="4">
        <v>22</v>
      </c>
      <c r="E4157" s="6">
        <v>22</v>
      </c>
      <c r="F4157" s="39">
        <v>353920222</v>
      </c>
      <c r="G4157" s="39">
        <v>2</v>
      </c>
      <c r="H4157" s="39">
        <v>20</v>
      </c>
      <c r="I4157" s="132">
        <v>2.0544400000000004E-2</v>
      </c>
      <c r="J4157" s="132">
        <v>1.1666000000000001E-3</v>
      </c>
      <c r="K4157" s="132">
        <v>1.9377800000000004E-2</v>
      </c>
      <c r="L4157" s="133">
        <v>0</v>
      </c>
      <c r="M4157" s="132">
        <v>0</v>
      </c>
      <c r="N4157" s="132">
        <v>1.8750300000000001E-2</v>
      </c>
      <c r="O4157" s="132">
        <v>1.1666000000000001E-3</v>
      </c>
      <c r="P4157" s="132">
        <v>6.2750000000000002E-4</v>
      </c>
      <c r="Q4157" s="140">
        <v>0</v>
      </c>
      <c r="R4157" s="134">
        <v>5</v>
      </c>
      <c r="S4157" s="122">
        <f t="shared" si="128"/>
        <v>9.0909090909090917</v>
      </c>
      <c r="T4157" s="122">
        <f t="shared" si="129"/>
        <v>90.909090909090907</v>
      </c>
    </row>
    <row r="4158" spans="1:20" x14ac:dyDescent="0.25">
      <c r="A4158" s="3">
        <v>2013</v>
      </c>
      <c r="B4158" s="2" t="s">
        <v>443</v>
      </c>
      <c r="C4158" s="1">
        <v>3539301</v>
      </c>
      <c r="D4158" s="4">
        <v>9</v>
      </c>
      <c r="E4158" s="6">
        <v>9</v>
      </c>
      <c r="F4158" s="39">
        <v>35393019</v>
      </c>
      <c r="G4158" s="39">
        <v>107</v>
      </c>
      <c r="H4158" s="39">
        <v>33</v>
      </c>
      <c r="I4158" s="132">
        <v>1.6671690000000006</v>
      </c>
      <c r="J4158" s="132">
        <v>1.6322346000000005</v>
      </c>
      <c r="K4158" s="132">
        <v>3.4934400000000011E-2</v>
      </c>
      <c r="L4158" s="133">
        <v>0.20553589548452561</v>
      </c>
      <c r="M4158" s="132">
        <v>0.49996299999999988</v>
      </c>
      <c r="N4158" s="132">
        <v>0.40898229999999991</v>
      </c>
      <c r="O4158" s="132">
        <v>0.74503980000000036</v>
      </c>
      <c r="P4158" s="132">
        <v>1.3183900000000005E-2</v>
      </c>
      <c r="Q4158" s="140">
        <v>39</v>
      </c>
      <c r="R4158" s="134">
        <v>35</v>
      </c>
      <c r="S4158" s="122">
        <f t="shared" si="128"/>
        <v>76.428571428571416</v>
      </c>
      <c r="T4158" s="122">
        <f t="shared" si="129"/>
        <v>23.571428571428569</v>
      </c>
    </row>
    <row r="4159" spans="1:20" x14ac:dyDescent="0.25">
      <c r="A4159" s="3">
        <v>2013</v>
      </c>
      <c r="B4159" s="2" t="s">
        <v>444</v>
      </c>
      <c r="C4159" s="1">
        <v>3539400</v>
      </c>
      <c r="D4159" s="4">
        <v>16</v>
      </c>
      <c r="E4159" s="6">
        <v>16</v>
      </c>
      <c r="F4159" s="39">
        <v>353940016</v>
      </c>
      <c r="G4159" s="39">
        <v>10</v>
      </c>
      <c r="H4159" s="39">
        <v>11</v>
      </c>
      <c r="I4159" s="132">
        <v>3.6276900000000008E-2</v>
      </c>
      <c r="J4159" s="132">
        <v>3.4432000000000004E-2</v>
      </c>
      <c r="K4159" s="132">
        <v>1.8449000000000002E-3</v>
      </c>
      <c r="L4159" s="133">
        <v>0</v>
      </c>
      <c r="M4159" s="132">
        <v>4.6299999999999998E-4</v>
      </c>
      <c r="N4159" s="132">
        <v>3.4719999999999998E-4</v>
      </c>
      <c r="O4159" s="132">
        <v>3.4432000000000004E-2</v>
      </c>
      <c r="P4159" s="132">
        <v>1.0347000000000002E-3</v>
      </c>
      <c r="Q4159" s="140">
        <v>0</v>
      </c>
      <c r="R4159" s="134">
        <v>5</v>
      </c>
      <c r="S4159" s="122">
        <f t="shared" si="128"/>
        <v>47.619047619047613</v>
      </c>
      <c r="T4159" s="122">
        <f t="shared" si="129"/>
        <v>52.380952380952387</v>
      </c>
    </row>
    <row r="4160" spans="1:20" x14ac:dyDescent="0.25">
      <c r="A4160" s="3">
        <v>2013</v>
      </c>
      <c r="B4160" s="2" t="s">
        <v>444</v>
      </c>
      <c r="C4160" s="1">
        <v>3539400</v>
      </c>
      <c r="D4160" s="4">
        <v>16</v>
      </c>
      <c r="E4160" s="6">
        <v>17</v>
      </c>
      <c r="F4160" s="39">
        <v>353940017</v>
      </c>
      <c r="G4160" s="39">
        <v>1</v>
      </c>
      <c r="H4160" s="39">
        <v>1</v>
      </c>
      <c r="I4160" s="132">
        <v>2.0289000000000001E-3</v>
      </c>
      <c r="J4160" s="132">
        <v>2E-3</v>
      </c>
      <c r="K4160" s="132">
        <v>2.8900000000000001E-5</v>
      </c>
      <c r="L4160" s="133">
        <v>0</v>
      </c>
      <c r="M4160" s="132">
        <v>0</v>
      </c>
      <c r="N4160" s="132">
        <v>0</v>
      </c>
      <c r="O4160" s="132">
        <v>2E-3</v>
      </c>
      <c r="P4160" s="132">
        <v>2.8900000000000001E-5</v>
      </c>
      <c r="Q4160" s="140">
        <v>0</v>
      </c>
      <c r="R4160" s="134">
        <v>3</v>
      </c>
      <c r="S4160" s="122">
        <f t="shared" si="128"/>
        <v>50</v>
      </c>
      <c r="T4160" s="122">
        <f t="shared" si="129"/>
        <v>50</v>
      </c>
    </row>
    <row r="4161" spans="1:20" x14ac:dyDescent="0.25">
      <c r="A4161" s="3">
        <v>2013</v>
      </c>
      <c r="B4161" s="2" t="s">
        <v>445</v>
      </c>
      <c r="C4161" s="1">
        <v>3539509</v>
      </c>
      <c r="D4161" s="4">
        <v>9</v>
      </c>
      <c r="E4161" s="6">
        <v>9</v>
      </c>
      <c r="F4161" s="39">
        <v>35395099</v>
      </c>
      <c r="G4161" s="39">
        <v>22</v>
      </c>
      <c r="H4161" s="39">
        <v>14</v>
      </c>
      <c r="I4161" s="132">
        <v>0.34036460000000002</v>
      </c>
      <c r="J4161" s="132">
        <v>0.23929840000000002</v>
      </c>
      <c r="K4161" s="132">
        <v>0.10106620000000001</v>
      </c>
      <c r="L4161" s="133">
        <v>1.264269406392694E-2</v>
      </c>
      <c r="M4161" s="132">
        <v>7.4768399999999999E-2</v>
      </c>
      <c r="N4161" s="132">
        <v>0.20274739999999999</v>
      </c>
      <c r="O4161" s="132">
        <v>5.3441699999999988E-2</v>
      </c>
      <c r="P4161" s="132">
        <v>9.4071000000000016E-3</v>
      </c>
      <c r="Q4161" s="140">
        <v>7</v>
      </c>
      <c r="R4161" s="134">
        <v>8</v>
      </c>
      <c r="S4161" s="122">
        <f t="shared" si="128"/>
        <v>61.111111111111114</v>
      </c>
      <c r="T4161" s="122">
        <f t="shared" si="129"/>
        <v>38.888888888888893</v>
      </c>
    </row>
    <row r="4162" spans="1:20" x14ac:dyDescent="0.25">
      <c r="A4162" s="3">
        <v>2013</v>
      </c>
      <c r="B4162" s="2" t="s">
        <v>445</v>
      </c>
      <c r="C4162" s="1">
        <v>3539509</v>
      </c>
      <c r="D4162" s="4">
        <v>9</v>
      </c>
      <c r="E4162" s="6">
        <v>12</v>
      </c>
      <c r="F4162" s="39">
        <v>353950912</v>
      </c>
      <c r="G4162" s="39">
        <v>10</v>
      </c>
      <c r="H4162" s="39">
        <v>1</v>
      </c>
      <c r="I4162" s="132">
        <v>0.17171689999999998</v>
      </c>
      <c r="J4162" s="132">
        <v>0.17055949999999998</v>
      </c>
      <c r="K4162" s="132">
        <v>1.1574000000000001E-3</v>
      </c>
      <c r="L4162" s="133">
        <v>0</v>
      </c>
      <c r="M4162" s="132">
        <v>0</v>
      </c>
      <c r="N4162" s="132">
        <v>0.13888890000000001</v>
      </c>
      <c r="O4162" s="132">
        <v>2.9309500000000002E-2</v>
      </c>
      <c r="P4162" s="132">
        <v>3.5184999999999999E-3</v>
      </c>
      <c r="Q4162" s="140">
        <v>1</v>
      </c>
      <c r="R4162" s="134">
        <v>2</v>
      </c>
      <c r="S4162" s="122">
        <f t="shared" si="128"/>
        <v>90.909090909090907</v>
      </c>
      <c r="T4162" s="122">
        <f t="shared" si="129"/>
        <v>9.0909090909090917</v>
      </c>
    </row>
    <row r="4163" spans="1:20" x14ac:dyDescent="0.25">
      <c r="A4163" s="3">
        <v>2013</v>
      </c>
      <c r="B4163" s="2" t="s">
        <v>446</v>
      </c>
      <c r="C4163" s="1">
        <v>3539608</v>
      </c>
      <c r="D4163" s="4">
        <v>19</v>
      </c>
      <c r="E4163" s="6">
        <v>19</v>
      </c>
      <c r="F4163" s="39">
        <v>353960819</v>
      </c>
      <c r="G4163" s="39">
        <v>7</v>
      </c>
      <c r="H4163" s="39">
        <v>38</v>
      </c>
      <c r="I4163" s="132">
        <v>0.28176280000000004</v>
      </c>
      <c r="J4163" s="132">
        <v>0.25965280000000002</v>
      </c>
      <c r="K4163" s="132">
        <v>2.2110000000000008E-2</v>
      </c>
      <c r="L4163" s="133">
        <v>0</v>
      </c>
      <c r="M4163" s="132">
        <v>1.3958400000000001E-2</v>
      </c>
      <c r="N4163" s="132">
        <v>8.4664299999999998E-2</v>
      </c>
      <c r="O4163" s="132">
        <v>0.15172450000000001</v>
      </c>
      <c r="P4163" s="132">
        <v>3.1415600000000002E-2</v>
      </c>
      <c r="Q4163" s="140">
        <v>2</v>
      </c>
      <c r="R4163" s="134">
        <v>6</v>
      </c>
      <c r="S4163" s="122">
        <f t="shared" ref="S4163:S4226" si="130">IFERROR(((G4163)/(SUM($G4163:$H4163)))*100,0)</f>
        <v>15.555555555555555</v>
      </c>
      <c r="T4163" s="122">
        <f t="shared" ref="T4163:T4226" si="131">IFERROR(((H4163)/(SUM($G4163:$H4163)))*100,0)</f>
        <v>84.444444444444443</v>
      </c>
    </row>
    <row r="4164" spans="1:20" x14ac:dyDescent="0.25">
      <c r="A4164" s="3">
        <v>2013</v>
      </c>
      <c r="B4164" s="2" t="s">
        <v>447</v>
      </c>
      <c r="C4164" s="1">
        <v>3539707</v>
      </c>
      <c r="D4164" s="4">
        <v>17</v>
      </c>
      <c r="E4164" s="6">
        <v>17</v>
      </c>
      <c r="F4164" s="39">
        <v>353970717</v>
      </c>
      <c r="G4164" s="39">
        <v>4</v>
      </c>
      <c r="H4164" s="39">
        <v>5</v>
      </c>
      <c r="I4164" s="132">
        <v>4.6980300000000003E-2</v>
      </c>
      <c r="J4164" s="132">
        <v>4.1388899999999999E-2</v>
      </c>
      <c r="K4164" s="132">
        <v>5.5913999999999998E-3</v>
      </c>
      <c r="L4164" s="133">
        <v>0</v>
      </c>
      <c r="M4164" s="132">
        <v>5.3588000000000004E-3</v>
      </c>
      <c r="N4164" s="132">
        <v>2.2222200000000001E-2</v>
      </c>
      <c r="O4164" s="132">
        <v>1.9166699999999998E-2</v>
      </c>
      <c r="P4164" s="132">
        <v>2.3259999999999999E-4</v>
      </c>
      <c r="Q4164" s="140">
        <v>3</v>
      </c>
      <c r="R4164" s="134">
        <v>0</v>
      </c>
      <c r="S4164" s="122">
        <f t="shared" si="130"/>
        <v>44.444444444444443</v>
      </c>
      <c r="T4164" s="122">
        <f t="shared" si="131"/>
        <v>55.555555555555557</v>
      </c>
    </row>
    <row r="4165" spans="1:20" x14ac:dyDescent="0.25">
      <c r="A4165" s="3">
        <v>2013</v>
      </c>
      <c r="B4165" s="2" t="s">
        <v>448</v>
      </c>
      <c r="C4165" s="1">
        <v>3539806</v>
      </c>
      <c r="D4165" s="4">
        <v>6</v>
      </c>
      <c r="E4165" s="6">
        <v>6</v>
      </c>
      <c r="F4165" s="39">
        <v>35398066</v>
      </c>
      <c r="G4165" s="39">
        <v>3</v>
      </c>
      <c r="H4165" s="39">
        <v>4</v>
      </c>
      <c r="I4165" s="132">
        <v>1.6711599999999997E-2</v>
      </c>
      <c r="J4165" s="132">
        <v>1.5056599999999998E-2</v>
      </c>
      <c r="K4165" s="132">
        <v>1.655E-3</v>
      </c>
      <c r="L4165" s="133">
        <v>0</v>
      </c>
      <c r="M4165" s="132">
        <v>0</v>
      </c>
      <c r="N4165" s="132">
        <v>1.655E-3</v>
      </c>
      <c r="O4165" s="132">
        <v>2.8900000000000001E-5</v>
      </c>
      <c r="P4165" s="132">
        <v>1.5027699999999998E-2</v>
      </c>
      <c r="Q4165" s="140">
        <v>0</v>
      </c>
      <c r="R4165" s="134">
        <v>24</v>
      </c>
      <c r="S4165" s="122">
        <f t="shared" si="130"/>
        <v>42.857142857142854</v>
      </c>
      <c r="T4165" s="122">
        <f t="shared" si="131"/>
        <v>57.142857142857139</v>
      </c>
    </row>
    <row r="4166" spans="1:20" x14ac:dyDescent="0.25">
      <c r="A4166" s="3">
        <v>2013</v>
      </c>
      <c r="B4166" s="2" t="s">
        <v>449</v>
      </c>
      <c r="C4166" s="1">
        <v>3539905</v>
      </c>
      <c r="D4166" s="4">
        <v>19</v>
      </c>
      <c r="E4166" s="6">
        <v>19</v>
      </c>
      <c r="F4166" s="39">
        <v>353990519</v>
      </c>
      <c r="G4166" s="39">
        <v>0</v>
      </c>
      <c r="H4166" s="39">
        <v>23</v>
      </c>
      <c r="I4166" s="132">
        <v>1.6905399999999998E-2</v>
      </c>
      <c r="J4166" s="132">
        <v>0</v>
      </c>
      <c r="K4166" s="132">
        <v>1.6905399999999998E-2</v>
      </c>
      <c r="L4166" s="133">
        <v>0</v>
      </c>
      <c r="M4166" s="132">
        <v>9.1295999999999999E-3</v>
      </c>
      <c r="N4166" s="132">
        <v>7.5231999999999999E-3</v>
      </c>
      <c r="O4166" s="132">
        <v>0</v>
      </c>
      <c r="P4166" s="132">
        <v>2.5260000000000007E-4</v>
      </c>
      <c r="Q4166" s="140">
        <v>0</v>
      </c>
      <c r="R4166" s="134">
        <v>2</v>
      </c>
      <c r="S4166" s="122">
        <f t="shared" si="130"/>
        <v>0</v>
      </c>
      <c r="T4166" s="122">
        <f t="shared" si="131"/>
        <v>100</v>
      </c>
    </row>
    <row r="4167" spans="1:20" x14ac:dyDescent="0.25">
      <c r="A4167" s="3">
        <v>2013</v>
      </c>
      <c r="B4167" s="2" t="s">
        <v>449</v>
      </c>
      <c r="C4167" s="1">
        <v>3539905</v>
      </c>
      <c r="D4167" s="4">
        <v>19</v>
      </c>
      <c r="E4167" s="6">
        <v>18</v>
      </c>
      <c r="F4167" s="39">
        <v>353990518</v>
      </c>
      <c r="G4167" s="39">
        <v>2</v>
      </c>
      <c r="H4167" s="39">
        <v>2</v>
      </c>
      <c r="I4167" s="132">
        <v>4.2485999999999999E-3</v>
      </c>
      <c r="J4167" s="132">
        <v>4.1444000000000003E-3</v>
      </c>
      <c r="K4167" s="132">
        <v>1.042E-4</v>
      </c>
      <c r="L4167" s="133">
        <v>0</v>
      </c>
      <c r="M4167" s="132">
        <v>0</v>
      </c>
      <c r="N4167" s="132">
        <v>5.7899999999999998E-5</v>
      </c>
      <c r="O4167" s="132">
        <v>4.1444000000000003E-3</v>
      </c>
      <c r="P4167" s="132">
        <v>4.6300000000000001E-5</v>
      </c>
      <c r="Q4167" s="140">
        <v>1</v>
      </c>
      <c r="R4167" s="134">
        <v>0</v>
      </c>
      <c r="S4167" s="122">
        <f t="shared" si="130"/>
        <v>50</v>
      </c>
      <c r="T4167" s="122">
        <f t="shared" si="131"/>
        <v>50</v>
      </c>
    </row>
    <row r="4168" spans="1:20" x14ac:dyDescent="0.25">
      <c r="A4168" s="3">
        <v>2013</v>
      </c>
      <c r="B4168" s="2" t="s">
        <v>450</v>
      </c>
      <c r="C4168" s="1">
        <v>3540002</v>
      </c>
      <c r="D4168" s="4">
        <v>20</v>
      </c>
      <c r="E4168" s="6">
        <v>20</v>
      </c>
      <c r="F4168" s="39">
        <v>354000220</v>
      </c>
      <c r="G4168" s="39">
        <v>0</v>
      </c>
      <c r="H4168" s="39">
        <v>2</v>
      </c>
      <c r="I4168" s="132">
        <v>1.8692000000000001E-3</v>
      </c>
      <c r="J4168" s="132">
        <v>0</v>
      </c>
      <c r="K4168" s="132">
        <v>1.8692000000000001E-3</v>
      </c>
      <c r="L4168" s="133">
        <v>0</v>
      </c>
      <c r="M4168" s="132">
        <v>0</v>
      </c>
      <c r="N4168" s="132">
        <v>3.704E-4</v>
      </c>
      <c r="O4168" s="132">
        <v>0</v>
      </c>
      <c r="P4168" s="132">
        <v>1.4988E-3</v>
      </c>
      <c r="Q4168" s="140">
        <v>3</v>
      </c>
      <c r="R4168" s="134">
        <v>6</v>
      </c>
      <c r="S4168" s="122">
        <f t="shared" si="130"/>
        <v>0</v>
      </c>
      <c r="T4168" s="122">
        <f t="shared" si="131"/>
        <v>100</v>
      </c>
    </row>
    <row r="4169" spans="1:20" x14ac:dyDescent="0.25">
      <c r="A4169" s="3">
        <v>2013</v>
      </c>
      <c r="B4169" s="2" t="s">
        <v>450</v>
      </c>
      <c r="C4169" s="1">
        <v>3540002</v>
      </c>
      <c r="D4169" s="4">
        <v>20</v>
      </c>
      <c r="E4169" s="6">
        <v>21</v>
      </c>
      <c r="F4169" s="39">
        <v>354000221</v>
      </c>
      <c r="G4169" s="39">
        <v>0</v>
      </c>
      <c r="H4169" s="39">
        <v>0</v>
      </c>
      <c r="I4169" s="132">
        <v>0</v>
      </c>
      <c r="J4169" s="132">
        <v>0</v>
      </c>
      <c r="K4169" s="132">
        <v>0</v>
      </c>
      <c r="L4169" s="133">
        <v>0</v>
      </c>
      <c r="M4169" s="132">
        <v>0</v>
      </c>
      <c r="N4169" s="132">
        <v>0</v>
      </c>
      <c r="O4169" s="132">
        <v>0</v>
      </c>
      <c r="P4169" s="132">
        <v>0</v>
      </c>
      <c r="Q4169" s="140">
        <v>0</v>
      </c>
      <c r="R4169" s="134">
        <v>0</v>
      </c>
      <c r="S4169" s="122">
        <f t="shared" si="130"/>
        <v>0</v>
      </c>
      <c r="T4169" s="122">
        <f t="shared" si="131"/>
        <v>0</v>
      </c>
    </row>
    <row r="4170" spans="1:20" x14ac:dyDescent="0.25">
      <c r="A4170" s="3">
        <v>2013</v>
      </c>
      <c r="B4170" s="2" t="s">
        <v>451</v>
      </c>
      <c r="C4170" s="1">
        <v>3540101</v>
      </c>
      <c r="D4170" s="4">
        <v>16</v>
      </c>
      <c r="E4170" s="6">
        <v>16</v>
      </c>
      <c r="F4170" s="39">
        <v>354010116</v>
      </c>
      <c r="G4170" s="39">
        <v>3</v>
      </c>
      <c r="H4170" s="39">
        <v>5</v>
      </c>
      <c r="I4170" s="132">
        <v>2.9953299999999999E-2</v>
      </c>
      <c r="J4170" s="132">
        <v>2.0086399999999997E-2</v>
      </c>
      <c r="K4170" s="132">
        <v>9.8669000000000014E-3</v>
      </c>
      <c r="L4170" s="133">
        <v>0</v>
      </c>
      <c r="M4170" s="132">
        <v>9.7222000000000003E-3</v>
      </c>
      <c r="N4170" s="132">
        <v>0</v>
      </c>
      <c r="O4170" s="132">
        <v>1.0030799999999999E-2</v>
      </c>
      <c r="P4170" s="132">
        <v>1.0200299999999999E-2</v>
      </c>
      <c r="Q4170" s="140">
        <v>1</v>
      </c>
      <c r="R4170" s="134">
        <v>2</v>
      </c>
      <c r="S4170" s="122">
        <f t="shared" si="130"/>
        <v>37.5</v>
      </c>
      <c r="T4170" s="122">
        <f t="shared" si="131"/>
        <v>62.5</v>
      </c>
    </row>
    <row r="4171" spans="1:20" x14ac:dyDescent="0.25">
      <c r="A4171" s="3">
        <v>2013</v>
      </c>
      <c r="B4171" s="2" t="s">
        <v>452</v>
      </c>
      <c r="C4171" s="1">
        <v>3540200</v>
      </c>
      <c r="D4171" s="4">
        <v>9</v>
      </c>
      <c r="E4171" s="6">
        <v>9</v>
      </c>
      <c r="F4171" s="39">
        <v>35402009</v>
      </c>
      <c r="G4171" s="39">
        <v>2</v>
      </c>
      <c r="H4171" s="39">
        <v>3</v>
      </c>
      <c r="I4171" s="132">
        <v>2.46181E-2</v>
      </c>
      <c r="J4171" s="132">
        <v>1.8229200000000001E-2</v>
      </c>
      <c r="K4171" s="132">
        <v>6.3889000000000003E-3</v>
      </c>
      <c r="L4171" s="133">
        <v>0</v>
      </c>
      <c r="M4171" s="132">
        <v>5.5555999999999999E-3</v>
      </c>
      <c r="N4171" s="132">
        <v>1.6203700000000001E-2</v>
      </c>
      <c r="O4171" s="132">
        <v>2.0255E-3</v>
      </c>
      <c r="P4171" s="132">
        <v>8.3330000000000003E-4</v>
      </c>
      <c r="Q4171" s="140">
        <v>0</v>
      </c>
      <c r="R4171" s="134">
        <v>2</v>
      </c>
      <c r="S4171" s="122">
        <f t="shared" si="130"/>
        <v>40</v>
      </c>
      <c r="T4171" s="122">
        <f t="shared" si="131"/>
        <v>60</v>
      </c>
    </row>
    <row r="4172" spans="1:20" x14ac:dyDescent="0.25">
      <c r="A4172" s="3">
        <v>2013</v>
      </c>
      <c r="B4172" s="2" t="s">
        <v>452</v>
      </c>
      <c r="C4172" s="1">
        <v>3540200</v>
      </c>
      <c r="D4172" s="4">
        <v>9</v>
      </c>
      <c r="E4172" s="6">
        <v>4</v>
      </c>
      <c r="F4172" s="39">
        <v>35402004</v>
      </c>
      <c r="G4172" s="39">
        <v>1</v>
      </c>
      <c r="H4172" s="39">
        <v>2</v>
      </c>
      <c r="I4172" s="132">
        <v>0.55856479999999997</v>
      </c>
      <c r="J4172" s="132">
        <v>0.48611110000000002</v>
      </c>
      <c r="K4172" s="132">
        <v>7.2453699999999996E-2</v>
      </c>
      <c r="L4172" s="133">
        <v>0.28576864535768642</v>
      </c>
      <c r="M4172" s="132">
        <v>0</v>
      </c>
      <c r="N4172" s="132">
        <v>0.55856479999999997</v>
      </c>
      <c r="O4172" s="132">
        <v>0</v>
      </c>
      <c r="P4172" s="132">
        <v>0</v>
      </c>
      <c r="Q4172" s="140">
        <v>2</v>
      </c>
      <c r="R4172" s="134">
        <v>3</v>
      </c>
      <c r="S4172" s="122">
        <f t="shared" si="130"/>
        <v>33.333333333333329</v>
      </c>
      <c r="T4172" s="122">
        <f t="shared" si="131"/>
        <v>66.666666666666657</v>
      </c>
    </row>
    <row r="4173" spans="1:20" x14ac:dyDescent="0.25">
      <c r="A4173" s="3">
        <v>2013</v>
      </c>
      <c r="B4173" s="2" t="s">
        <v>453</v>
      </c>
      <c r="C4173" s="1">
        <v>3540259</v>
      </c>
      <c r="D4173" s="4">
        <v>18</v>
      </c>
      <c r="E4173" s="6">
        <v>18</v>
      </c>
      <c r="F4173" s="39">
        <v>354025918</v>
      </c>
      <c r="G4173" s="39">
        <v>20</v>
      </c>
      <c r="H4173" s="39">
        <v>4</v>
      </c>
      <c r="I4173" s="132">
        <v>0.28966149999999991</v>
      </c>
      <c r="J4173" s="132">
        <v>0.28902719999999993</v>
      </c>
      <c r="K4173" s="132">
        <v>6.3429999999999997E-4</v>
      </c>
      <c r="L4173" s="133">
        <v>0</v>
      </c>
      <c r="M4173" s="132">
        <v>0</v>
      </c>
      <c r="N4173" s="132">
        <v>0</v>
      </c>
      <c r="O4173" s="132">
        <v>0.28868929999999993</v>
      </c>
      <c r="P4173" s="132">
        <v>9.7219999999999989E-4</v>
      </c>
      <c r="Q4173" s="140">
        <v>5</v>
      </c>
      <c r="R4173" s="134">
        <v>1</v>
      </c>
      <c r="S4173" s="122">
        <f t="shared" si="130"/>
        <v>83.333333333333343</v>
      </c>
      <c r="T4173" s="122">
        <f t="shared" si="131"/>
        <v>16.666666666666664</v>
      </c>
    </row>
    <row r="4174" spans="1:20" x14ac:dyDescent="0.25">
      <c r="A4174" s="3">
        <v>2013</v>
      </c>
      <c r="B4174" s="2" t="s">
        <v>454</v>
      </c>
      <c r="C4174" s="1">
        <v>3540309</v>
      </c>
      <c r="D4174" s="4">
        <v>15</v>
      </c>
      <c r="E4174" s="6">
        <v>15</v>
      </c>
      <c r="F4174" s="39">
        <v>354030915</v>
      </c>
      <c r="G4174" s="39">
        <v>4</v>
      </c>
      <c r="H4174" s="39">
        <v>5</v>
      </c>
      <c r="I4174" s="132">
        <v>0.15461409999999998</v>
      </c>
      <c r="J4174" s="132">
        <v>5.94475E-2</v>
      </c>
      <c r="K4174" s="132">
        <v>9.516659999999999E-2</v>
      </c>
      <c r="L4174" s="133">
        <v>0.30268899036022323</v>
      </c>
      <c r="M4174" s="132">
        <v>1.25E-3</v>
      </c>
      <c r="N4174" s="132">
        <v>9.3055499999999985E-2</v>
      </c>
      <c r="O4174" s="132">
        <v>5.94475E-2</v>
      </c>
      <c r="P4174" s="132">
        <v>8.6109999999999995E-4</v>
      </c>
      <c r="Q4174" s="140">
        <v>2</v>
      </c>
      <c r="R4174" s="134">
        <v>1</v>
      </c>
      <c r="S4174" s="122">
        <f t="shared" si="130"/>
        <v>44.444444444444443</v>
      </c>
      <c r="T4174" s="122">
        <f t="shared" si="131"/>
        <v>55.555555555555557</v>
      </c>
    </row>
    <row r="4175" spans="1:20" x14ac:dyDescent="0.25">
      <c r="A4175" s="3">
        <v>2013</v>
      </c>
      <c r="B4175" s="2" t="s">
        <v>455</v>
      </c>
      <c r="C4175" s="1">
        <v>3540408</v>
      </c>
      <c r="D4175" s="4">
        <v>15</v>
      </c>
      <c r="E4175" s="6">
        <v>15</v>
      </c>
      <c r="F4175" s="39">
        <v>354040815</v>
      </c>
      <c r="G4175" s="39">
        <v>5</v>
      </c>
      <c r="H4175" s="39">
        <v>6</v>
      </c>
      <c r="I4175" s="132">
        <v>5.0747599999999997E-2</v>
      </c>
      <c r="J4175" s="132">
        <v>4.4675099999999995E-2</v>
      </c>
      <c r="K4175" s="132">
        <v>6.0724999999999998E-3</v>
      </c>
      <c r="L4175" s="133">
        <v>1.7102739726027397E-3</v>
      </c>
      <c r="M4175" s="132">
        <v>0</v>
      </c>
      <c r="N4175" s="132">
        <v>0</v>
      </c>
      <c r="O4175" s="132">
        <v>5.0747600000000004E-2</v>
      </c>
      <c r="P4175" s="132">
        <v>0</v>
      </c>
      <c r="Q4175" s="140">
        <v>2</v>
      </c>
      <c r="R4175" s="134">
        <v>0</v>
      </c>
      <c r="S4175" s="122">
        <f t="shared" si="130"/>
        <v>45.454545454545453</v>
      </c>
      <c r="T4175" s="122">
        <f t="shared" si="131"/>
        <v>54.54545454545454</v>
      </c>
    </row>
    <row r="4176" spans="1:20" x14ac:dyDescent="0.25">
      <c r="A4176" s="3">
        <v>2013</v>
      </c>
      <c r="B4176" s="2" t="s">
        <v>456</v>
      </c>
      <c r="C4176" s="1">
        <v>3540507</v>
      </c>
      <c r="D4176" s="4">
        <v>10</v>
      </c>
      <c r="E4176" s="6">
        <v>10</v>
      </c>
      <c r="F4176" s="39">
        <v>354050710</v>
      </c>
      <c r="G4176" s="39">
        <v>1</v>
      </c>
      <c r="H4176" s="39">
        <v>2</v>
      </c>
      <c r="I4176" s="132">
        <v>3.5352000000000001E-2</v>
      </c>
      <c r="J4176" s="132">
        <v>3.1758300000000003E-2</v>
      </c>
      <c r="K4176" s="132">
        <v>3.5937E-3</v>
      </c>
      <c r="L4176" s="133">
        <v>0</v>
      </c>
      <c r="M4176" s="132">
        <v>3.1758300000000003E-2</v>
      </c>
      <c r="N4176" s="132">
        <v>0</v>
      </c>
      <c r="O4176" s="132">
        <v>0</v>
      </c>
      <c r="P4176" s="132">
        <v>3.5937E-3</v>
      </c>
      <c r="Q4176" s="140">
        <v>2</v>
      </c>
      <c r="R4176" s="134">
        <v>7</v>
      </c>
      <c r="S4176" s="122">
        <f t="shared" si="130"/>
        <v>33.333333333333329</v>
      </c>
      <c r="T4176" s="122">
        <f t="shared" si="131"/>
        <v>66.666666666666657</v>
      </c>
    </row>
    <row r="4177" spans="1:20" x14ac:dyDescent="0.25">
      <c r="A4177" s="3">
        <v>2013</v>
      </c>
      <c r="B4177" s="2" t="s">
        <v>457</v>
      </c>
      <c r="C4177" s="1">
        <v>3540606</v>
      </c>
      <c r="D4177" s="4">
        <v>10</v>
      </c>
      <c r="E4177" s="6">
        <v>10</v>
      </c>
      <c r="F4177" s="39">
        <v>354060610</v>
      </c>
      <c r="G4177" s="39">
        <v>25</v>
      </c>
      <c r="H4177" s="39">
        <v>83</v>
      </c>
      <c r="I4177" s="132">
        <v>0.38108120000000001</v>
      </c>
      <c r="J4177" s="132">
        <v>0.28133390000000003</v>
      </c>
      <c r="K4177" s="132">
        <v>9.9747299999999997E-2</v>
      </c>
      <c r="L4177" s="133">
        <v>0</v>
      </c>
      <c r="M4177" s="132">
        <v>0.15101859999999995</v>
      </c>
      <c r="N4177" s="132">
        <v>6.5201599999999985E-2</v>
      </c>
      <c r="O4177" s="132">
        <v>6.6191000000000014E-2</v>
      </c>
      <c r="P4177" s="132">
        <v>9.866999999999998E-2</v>
      </c>
      <c r="Q4177" s="140">
        <v>71</v>
      </c>
      <c r="R4177" s="134">
        <v>73</v>
      </c>
      <c r="S4177" s="122">
        <f t="shared" si="130"/>
        <v>23.148148148148149</v>
      </c>
      <c r="T4177" s="122">
        <f t="shared" si="131"/>
        <v>76.851851851851848</v>
      </c>
    </row>
    <row r="4178" spans="1:20" x14ac:dyDescent="0.25">
      <c r="A4178" s="3">
        <v>2013</v>
      </c>
      <c r="B4178" s="2" t="s">
        <v>458</v>
      </c>
      <c r="C4178" s="1">
        <v>3540705</v>
      </c>
      <c r="D4178" s="4">
        <v>9</v>
      </c>
      <c r="E4178" s="6">
        <v>9</v>
      </c>
      <c r="F4178" s="39">
        <v>35407059</v>
      </c>
      <c r="G4178" s="39">
        <v>32</v>
      </c>
      <c r="H4178" s="39">
        <v>20</v>
      </c>
      <c r="I4178" s="132">
        <v>0.45654889999999992</v>
      </c>
      <c r="J4178" s="132">
        <v>0.44198339999999992</v>
      </c>
      <c r="K4178" s="132">
        <v>1.4565500000000004E-2</v>
      </c>
      <c r="L4178" s="133">
        <v>7.3894913749365798E-2</v>
      </c>
      <c r="M4178" s="132">
        <v>0</v>
      </c>
      <c r="N4178" s="132">
        <v>0.15914519999999996</v>
      </c>
      <c r="O4178" s="132">
        <v>0.29553779999999996</v>
      </c>
      <c r="P4178" s="132">
        <v>1.8659000000000002E-3</v>
      </c>
      <c r="Q4178" s="140">
        <v>24</v>
      </c>
      <c r="R4178" s="134">
        <v>18</v>
      </c>
      <c r="S4178" s="122">
        <f t="shared" si="130"/>
        <v>61.53846153846154</v>
      </c>
      <c r="T4178" s="122">
        <f t="shared" si="131"/>
        <v>38.461538461538467</v>
      </c>
    </row>
    <row r="4179" spans="1:20" x14ac:dyDescent="0.25">
      <c r="A4179" s="3">
        <v>2013</v>
      </c>
      <c r="B4179" s="2" t="s">
        <v>459</v>
      </c>
      <c r="C4179" s="1">
        <v>3540754</v>
      </c>
      <c r="D4179" s="4">
        <v>2</v>
      </c>
      <c r="E4179" s="6">
        <v>2</v>
      </c>
      <c r="F4179" s="39">
        <v>35407542</v>
      </c>
      <c r="G4179" s="39">
        <v>1</v>
      </c>
      <c r="H4179" s="39">
        <v>6</v>
      </c>
      <c r="I4179" s="132">
        <v>9.7498799999999997E-2</v>
      </c>
      <c r="J4179" s="132">
        <v>5.5555599999999997E-2</v>
      </c>
      <c r="K4179" s="132">
        <v>4.1943200000000007E-2</v>
      </c>
      <c r="L4179" s="133">
        <v>4.0334855403348557E-3</v>
      </c>
      <c r="M4179" s="132">
        <v>2.30092E-2</v>
      </c>
      <c r="N4179" s="132">
        <v>1.86921E-2</v>
      </c>
      <c r="O4179" s="132">
        <v>5.5555599999999997E-2</v>
      </c>
      <c r="P4179" s="132">
        <v>2.419E-4</v>
      </c>
      <c r="Q4179" s="140">
        <v>1</v>
      </c>
      <c r="R4179" s="134">
        <v>1</v>
      </c>
      <c r="S4179" s="122">
        <f t="shared" si="130"/>
        <v>14.285714285714285</v>
      </c>
      <c r="T4179" s="122">
        <f t="shared" si="131"/>
        <v>85.714285714285708</v>
      </c>
    </row>
    <row r="4180" spans="1:20" x14ac:dyDescent="0.25">
      <c r="A4180" s="3">
        <v>2013</v>
      </c>
      <c r="B4180" s="2" t="s">
        <v>460</v>
      </c>
      <c r="C4180" s="1">
        <v>3540804</v>
      </c>
      <c r="D4180" s="4">
        <v>16</v>
      </c>
      <c r="E4180" s="6">
        <v>16</v>
      </c>
      <c r="F4180" s="39">
        <v>354080416</v>
      </c>
      <c r="G4180" s="39">
        <v>10</v>
      </c>
      <c r="H4180" s="39">
        <v>59</v>
      </c>
      <c r="I4180" s="132">
        <v>0.31899060000000001</v>
      </c>
      <c r="J4180" s="132">
        <v>0.22833290000000003</v>
      </c>
      <c r="K4180" s="132">
        <v>9.065769999999998E-2</v>
      </c>
      <c r="L4180" s="133">
        <v>0</v>
      </c>
      <c r="M4180" s="132">
        <v>5.390049999999999E-2</v>
      </c>
      <c r="N4180" s="132">
        <v>0.1379783</v>
      </c>
      <c r="O4180" s="132">
        <v>0.120168</v>
      </c>
      <c r="P4180" s="132">
        <v>6.9437999999999991E-3</v>
      </c>
      <c r="Q4180" s="140">
        <v>3</v>
      </c>
      <c r="R4180" s="134">
        <v>11</v>
      </c>
      <c r="S4180" s="122">
        <f t="shared" si="130"/>
        <v>14.492753623188406</v>
      </c>
      <c r="T4180" s="122">
        <f t="shared" si="131"/>
        <v>85.507246376811594</v>
      </c>
    </row>
    <row r="4181" spans="1:20" x14ac:dyDescent="0.25">
      <c r="A4181" s="3">
        <v>2013</v>
      </c>
      <c r="B4181" s="2" t="s">
        <v>461</v>
      </c>
      <c r="C4181" s="1">
        <v>3540853</v>
      </c>
      <c r="D4181" s="4">
        <v>21</v>
      </c>
      <c r="E4181" s="6">
        <v>21</v>
      </c>
      <c r="F4181" s="39">
        <v>354085321</v>
      </c>
      <c r="G4181" s="39">
        <v>0</v>
      </c>
      <c r="H4181" s="39">
        <v>0</v>
      </c>
      <c r="I4181" s="132">
        <v>0</v>
      </c>
      <c r="J4181" s="132">
        <v>0</v>
      </c>
      <c r="K4181" s="132">
        <v>0</v>
      </c>
      <c r="L4181" s="133">
        <v>0</v>
      </c>
      <c r="M4181" s="132">
        <v>0</v>
      </c>
      <c r="N4181" s="132">
        <v>0</v>
      </c>
      <c r="O4181" s="132">
        <v>0</v>
      </c>
      <c r="P4181" s="132">
        <v>0</v>
      </c>
      <c r="Q4181" s="140">
        <v>0</v>
      </c>
      <c r="R4181" s="134">
        <v>0</v>
      </c>
      <c r="S4181" s="122">
        <f t="shared" si="130"/>
        <v>0</v>
      </c>
      <c r="T4181" s="122">
        <f t="shared" si="131"/>
        <v>0</v>
      </c>
    </row>
    <row r="4182" spans="1:20" x14ac:dyDescent="0.25">
      <c r="A4182" s="3">
        <v>2013</v>
      </c>
      <c r="B4182" s="2" t="s">
        <v>462</v>
      </c>
      <c r="C4182" s="1">
        <v>3540903</v>
      </c>
      <c r="D4182" s="4">
        <v>9</v>
      </c>
      <c r="E4182" s="6">
        <v>9</v>
      </c>
      <c r="F4182" s="39">
        <v>35409039</v>
      </c>
      <c r="G4182" s="39">
        <v>5</v>
      </c>
      <c r="H4182" s="39">
        <v>12</v>
      </c>
      <c r="I4182" s="132">
        <v>0.17667219999999995</v>
      </c>
      <c r="J4182" s="132">
        <v>1.61625E-2</v>
      </c>
      <c r="K4182" s="132">
        <v>0.16050969999999995</v>
      </c>
      <c r="L4182" s="133">
        <v>1.3603500761035008</v>
      </c>
      <c r="M4182" s="132">
        <v>0.12452299999999999</v>
      </c>
      <c r="N4182" s="132">
        <v>4.6590800000000009E-2</v>
      </c>
      <c r="O4182" s="132">
        <v>5.2777000000000006E-3</v>
      </c>
      <c r="P4182" s="132">
        <v>2.8069999999999999E-4</v>
      </c>
      <c r="Q4182" s="140">
        <v>4</v>
      </c>
      <c r="R4182" s="134">
        <v>1</v>
      </c>
      <c r="S4182" s="122">
        <f t="shared" si="130"/>
        <v>29.411764705882355</v>
      </c>
      <c r="T4182" s="122">
        <f t="shared" si="131"/>
        <v>70.588235294117652</v>
      </c>
    </row>
    <row r="4183" spans="1:20" x14ac:dyDescent="0.25">
      <c r="A4183" s="3">
        <v>2013</v>
      </c>
      <c r="B4183" s="2" t="s">
        <v>463</v>
      </c>
      <c r="C4183" s="1">
        <v>3541000</v>
      </c>
      <c r="D4183" s="4">
        <v>7</v>
      </c>
      <c r="E4183" s="6">
        <v>7</v>
      </c>
      <c r="F4183" s="39">
        <v>35410007</v>
      </c>
      <c r="G4183" s="39">
        <v>5</v>
      </c>
      <c r="H4183" s="39">
        <v>7</v>
      </c>
      <c r="I4183" s="132">
        <v>1.1535008</v>
      </c>
      <c r="J4183" s="132">
        <v>1.1483056</v>
      </c>
      <c r="K4183" s="132">
        <v>5.1951999999999996E-3</v>
      </c>
      <c r="L4183" s="133">
        <v>0</v>
      </c>
      <c r="M4183" s="132">
        <v>1.1483056</v>
      </c>
      <c r="N4183" s="132">
        <v>6.1190000000000007E-4</v>
      </c>
      <c r="O4183" s="132">
        <v>0</v>
      </c>
      <c r="P4183" s="132">
        <v>4.5833000000000002E-3</v>
      </c>
      <c r="Q4183" s="140">
        <v>5</v>
      </c>
      <c r="R4183" s="134">
        <v>9</v>
      </c>
      <c r="S4183" s="122">
        <f t="shared" si="130"/>
        <v>41.666666666666671</v>
      </c>
      <c r="T4183" s="122">
        <f t="shared" si="131"/>
        <v>58.333333333333336</v>
      </c>
    </row>
    <row r="4184" spans="1:20" x14ac:dyDescent="0.25">
      <c r="A4184" s="3">
        <v>2013</v>
      </c>
      <c r="B4184" s="2" t="s">
        <v>464</v>
      </c>
      <c r="C4184" s="1">
        <v>3541059</v>
      </c>
      <c r="D4184" s="4">
        <v>17</v>
      </c>
      <c r="E4184" s="6">
        <v>17</v>
      </c>
      <c r="F4184" s="39">
        <v>354105917</v>
      </c>
      <c r="G4184" s="39">
        <v>0</v>
      </c>
      <c r="H4184" s="39">
        <v>5</v>
      </c>
      <c r="I4184" s="132">
        <v>1.0911500000000001E-2</v>
      </c>
      <c r="J4184" s="132">
        <v>0</v>
      </c>
      <c r="K4184" s="132">
        <v>1.0911500000000001E-2</v>
      </c>
      <c r="L4184" s="133">
        <v>0</v>
      </c>
      <c r="M4184" s="132">
        <v>1.0648100000000001E-2</v>
      </c>
      <c r="N4184" s="132">
        <v>2.0550000000000001E-4</v>
      </c>
      <c r="O4184" s="132">
        <v>0</v>
      </c>
      <c r="P4184" s="132">
        <v>5.7899999999999998E-5</v>
      </c>
      <c r="Q4184" s="140">
        <v>3</v>
      </c>
      <c r="R4184" s="134">
        <v>1</v>
      </c>
      <c r="S4184" s="122">
        <f t="shared" si="130"/>
        <v>0</v>
      </c>
      <c r="T4184" s="122">
        <f t="shared" si="131"/>
        <v>100</v>
      </c>
    </row>
    <row r="4185" spans="1:20" x14ac:dyDescent="0.25">
      <c r="A4185" s="3">
        <v>2013</v>
      </c>
      <c r="B4185" s="2" t="s">
        <v>465</v>
      </c>
      <c r="C4185" s="1">
        <v>3541109</v>
      </c>
      <c r="D4185" s="4">
        <v>16</v>
      </c>
      <c r="E4185" s="6">
        <v>16</v>
      </c>
      <c r="F4185" s="39">
        <v>354110916</v>
      </c>
      <c r="G4185" s="39">
        <v>0</v>
      </c>
      <c r="H4185" s="39">
        <v>3</v>
      </c>
      <c r="I4185" s="132">
        <v>9.7209999999999994E-4</v>
      </c>
      <c r="J4185" s="132">
        <v>0</v>
      </c>
      <c r="K4185" s="132">
        <v>9.7209999999999994E-4</v>
      </c>
      <c r="L4185" s="133">
        <v>0</v>
      </c>
      <c r="M4185" s="132">
        <v>0</v>
      </c>
      <c r="N4185" s="132">
        <v>0</v>
      </c>
      <c r="O4185" s="132">
        <v>2.5460000000000001E-4</v>
      </c>
      <c r="P4185" s="132">
        <v>7.1749999999999993E-4</v>
      </c>
      <c r="Q4185" s="140">
        <v>0</v>
      </c>
      <c r="R4185" s="134">
        <v>0</v>
      </c>
      <c r="S4185" s="122">
        <f t="shared" si="130"/>
        <v>0</v>
      </c>
      <c r="T4185" s="122">
        <f t="shared" si="131"/>
        <v>100</v>
      </c>
    </row>
    <row r="4186" spans="1:20" x14ac:dyDescent="0.25">
      <c r="A4186" s="3">
        <v>2013</v>
      </c>
      <c r="B4186" s="2" t="s">
        <v>465</v>
      </c>
      <c r="C4186" s="1">
        <v>3541109</v>
      </c>
      <c r="D4186" s="4">
        <v>16</v>
      </c>
      <c r="E4186" s="6">
        <v>20</v>
      </c>
      <c r="F4186" s="39">
        <v>354110920</v>
      </c>
      <c r="G4186" s="39">
        <v>0</v>
      </c>
      <c r="H4186" s="39">
        <v>0</v>
      </c>
      <c r="I4186" s="132">
        <v>0</v>
      </c>
      <c r="J4186" s="132">
        <v>0</v>
      </c>
      <c r="K4186" s="132">
        <v>0</v>
      </c>
      <c r="L4186" s="133">
        <v>0</v>
      </c>
      <c r="M4186" s="132">
        <v>0</v>
      </c>
      <c r="N4186" s="132">
        <v>0</v>
      </c>
      <c r="O4186" s="132">
        <v>0</v>
      </c>
      <c r="P4186" s="132">
        <v>0</v>
      </c>
      <c r="Q4186" s="140">
        <v>0</v>
      </c>
      <c r="R4186" s="134">
        <v>0</v>
      </c>
      <c r="S4186" s="122">
        <f t="shared" si="130"/>
        <v>0</v>
      </c>
      <c r="T4186" s="122">
        <f t="shared" si="131"/>
        <v>0</v>
      </c>
    </row>
    <row r="4187" spans="1:20" x14ac:dyDescent="0.25">
      <c r="A4187" s="3">
        <v>2013</v>
      </c>
      <c r="B4187" s="2" t="s">
        <v>466</v>
      </c>
      <c r="C4187" s="1">
        <v>3541208</v>
      </c>
      <c r="D4187" s="4">
        <v>22</v>
      </c>
      <c r="E4187" s="6">
        <v>22</v>
      </c>
      <c r="F4187" s="39">
        <v>354120822</v>
      </c>
      <c r="G4187" s="39">
        <v>3</v>
      </c>
      <c r="H4187" s="39">
        <v>10</v>
      </c>
      <c r="I4187" s="132">
        <v>1.3507100000000001E-2</v>
      </c>
      <c r="J4187" s="132">
        <v>1.2777800000000001E-2</v>
      </c>
      <c r="K4187" s="132">
        <v>7.293E-4</v>
      </c>
      <c r="L4187" s="133">
        <v>0</v>
      </c>
      <c r="M4187" s="132">
        <v>9.2600000000000001E-5</v>
      </c>
      <c r="N4187" s="132">
        <v>4.6300000000000001E-5</v>
      </c>
      <c r="O4187" s="132">
        <v>1.2777800000000001E-2</v>
      </c>
      <c r="P4187" s="132">
        <v>5.9040000000000004E-4</v>
      </c>
      <c r="Q4187" s="140">
        <v>1</v>
      </c>
      <c r="R4187" s="134">
        <v>5</v>
      </c>
      <c r="S4187" s="122">
        <f t="shared" si="130"/>
        <v>23.076923076923077</v>
      </c>
      <c r="T4187" s="122">
        <f t="shared" si="131"/>
        <v>76.923076923076934</v>
      </c>
    </row>
    <row r="4188" spans="1:20" x14ac:dyDescent="0.25">
      <c r="A4188" s="3">
        <v>2013</v>
      </c>
      <c r="B4188" s="2" t="s">
        <v>466</v>
      </c>
      <c r="C4188" s="1">
        <v>3541208</v>
      </c>
      <c r="D4188" s="4">
        <v>22</v>
      </c>
      <c r="E4188" s="6">
        <v>21</v>
      </c>
      <c r="F4188" s="39">
        <v>354120821</v>
      </c>
      <c r="G4188" s="39">
        <v>0</v>
      </c>
      <c r="H4188" s="39">
        <v>1</v>
      </c>
      <c r="I4188" s="132">
        <v>5.7599999999999997E-5</v>
      </c>
      <c r="J4188" s="132">
        <v>0</v>
      </c>
      <c r="K4188" s="132">
        <v>5.7599999999999997E-5</v>
      </c>
      <c r="L4188" s="133">
        <v>0</v>
      </c>
      <c r="M4188" s="132">
        <v>0</v>
      </c>
      <c r="N4188" s="132">
        <v>0</v>
      </c>
      <c r="O4188" s="132">
        <v>0</v>
      </c>
      <c r="P4188" s="132">
        <v>5.7599999999999997E-5</v>
      </c>
      <c r="Q4188" s="140">
        <v>0</v>
      </c>
      <c r="R4188" s="134">
        <v>1</v>
      </c>
      <c r="S4188" s="122">
        <f t="shared" si="130"/>
        <v>0</v>
      </c>
      <c r="T4188" s="122">
        <f t="shared" si="131"/>
        <v>100</v>
      </c>
    </row>
    <row r="4189" spans="1:20" x14ac:dyDescent="0.25">
      <c r="A4189" s="3">
        <v>2013</v>
      </c>
      <c r="B4189" s="2" t="s">
        <v>467</v>
      </c>
      <c r="C4189" s="1">
        <v>3541307</v>
      </c>
      <c r="D4189" s="4">
        <v>22</v>
      </c>
      <c r="E4189" s="6">
        <v>22</v>
      </c>
      <c r="F4189" s="39">
        <v>354130722</v>
      </c>
      <c r="G4189" s="39">
        <v>0</v>
      </c>
      <c r="H4189" s="39">
        <v>22</v>
      </c>
      <c r="I4189" s="132">
        <v>0.11195629999999998</v>
      </c>
      <c r="J4189" s="132">
        <v>0</v>
      </c>
      <c r="K4189" s="132">
        <v>0.11195629999999998</v>
      </c>
      <c r="L4189" s="133">
        <v>0.15454006088280062</v>
      </c>
      <c r="M4189" s="132">
        <v>6.6111E-3</v>
      </c>
      <c r="N4189" s="132">
        <v>9.7576499999999997E-2</v>
      </c>
      <c r="O4189" s="132">
        <v>7.3241000000000001E-3</v>
      </c>
      <c r="P4189" s="132">
        <v>4.4460000000000002E-4</v>
      </c>
      <c r="Q4189" s="140">
        <v>0</v>
      </c>
      <c r="R4189" s="134">
        <v>0</v>
      </c>
      <c r="S4189" s="122">
        <f t="shared" si="130"/>
        <v>0</v>
      </c>
      <c r="T4189" s="122">
        <f t="shared" si="131"/>
        <v>100</v>
      </c>
    </row>
    <row r="4190" spans="1:20" x14ac:dyDescent="0.25">
      <c r="A4190" s="3">
        <v>2013</v>
      </c>
      <c r="B4190" s="2" t="s">
        <v>467</v>
      </c>
      <c r="C4190" s="1">
        <v>3541307</v>
      </c>
      <c r="D4190" s="4">
        <v>22</v>
      </c>
      <c r="E4190" s="6">
        <v>21</v>
      </c>
      <c r="F4190" s="39">
        <v>354130721</v>
      </c>
      <c r="G4190" s="39">
        <v>0</v>
      </c>
      <c r="H4190" s="39">
        <v>0</v>
      </c>
      <c r="I4190" s="132">
        <v>0</v>
      </c>
      <c r="J4190" s="132">
        <v>0</v>
      </c>
      <c r="K4190" s="132">
        <v>0</v>
      </c>
      <c r="L4190" s="133">
        <v>8.088595890410959E-3</v>
      </c>
      <c r="M4190" s="132">
        <v>0</v>
      </c>
      <c r="N4190" s="132">
        <v>0</v>
      </c>
      <c r="O4190" s="132">
        <v>0</v>
      </c>
      <c r="P4190" s="132">
        <v>0</v>
      </c>
      <c r="Q4190" s="140">
        <v>0</v>
      </c>
      <c r="R4190" s="134">
        <v>0</v>
      </c>
      <c r="S4190" s="122">
        <f t="shared" si="130"/>
        <v>0</v>
      </c>
      <c r="T4190" s="122">
        <f t="shared" si="131"/>
        <v>0</v>
      </c>
    </row>
    <row r="4191" spans="1:20" x14ac:dyDescent="0.25">
      <c r="A4191" s="3">
        <v>2013</v>
      </c>
      <c r="B4191" s="2" t="s">
        <v>468</v>
      </c>
      <c r="C4191" s="1">
        <v>3541406</v>
      </c>
      <c r="D4191" s="4">
        <v>22</v>
      </c>
      <c r="E4191" s="6">
        <v>22</v>
      </c>
      <c r="F4191" s="39">
        <v>354140622</v>
      </c>
      <c r="G4191" s="39">
        <v>2</v>
      </c>
      <c r="H4191" s="39">
        <v>213</v>
      </c>
      <c r="I4191" s="132">
        <v>0.11407019999999998</v>
      </c>
      <c r="J4191" s="132">
        <v>1.6681999999999999E-3</v>
      </c>
      <c r="K4191" s="132">
        <v>0.11240199999999999</v>
      </c>
      <c r="L4191" s="133">
        <v>0</v>
      </c>
      <c r="M4191" s="132">
        <v>3.5530000000000002E-4</v>
      </c>
      <c r="N4191" s="132">
        <v>7.1856100000000006E-2</v>
      </c>
      <c r="O4191" s="132">
        <v>5.7382999999999983E-3</v>
      </c>
      <c r="P4191" s="132">
        <v>3.6120499999999972E-2</v>
      </c>
      <c r="Q4191" s="140">
        <v>0</v>
      </c>
      <c r="R4191" s="134">
        <v>53</v>
      </c>
      <c r="S4191" s="122">
        <f t="shared" si="130"/>
        <v>0.93023255813953487</v>
      </c>
      <c r="T4191" s="122">
        <f t="shared" si="131"/>
        <v>99.069767441860463</v>
      </c>
    </row>
    <row r="4192" spans="1:20" x14ac:dyDescent="0.25">
      <c r="A4192" s="3">
        <v>2013</v>
      </c>
      <c r="B4192" s="2" t="s">
        <v>468</v>
      </c>
      <c r="C4192" s="1">
        <v>3541406</v>
      </c>
      <c r="D4192" s="4">
        <v>22</v>
      </c>
      <c r="E4192" s="6">
        <v>21</v>
      </c>
      <c r="F4192" s="39">
        <v>354140621</v>
      </c>
      <c r="G4192" s="39">
        <v>4</v>
      </c>
      <c r="H4192" s="39">
        <v>11</v>
      </c>
      <c r="I4192" s="132">
        <v>5.8060000000000004E-3</v>
      </c>
      <c r="J4192" s="132">
        <v>3.1589999999999999E-3</v>
      </c>
      <c r="K4192" s="132">
        <v>2.647E-3</v>
      </c>
      <c r="L4192" s="133">
        <v>0</v>
      </c>
      <c r="M4192" s="132">
        <v>0</v>
      </c>
      <c r="N4192" s="132">
        <v>2.3206000000000004E-3</v>
      </c>
      <c r="O4192" s="132">
        <v>1.1528E-3</v>
      </c>
      <c r="P4192" s="132">
        <v>2.3326000000000002E-3</v>
      </c>
      <c r="Q4192" s="140">
        <v>1</v>
      </c>
      <c r="R4192" s="134">
        <v>11</v>
      </c>
      <c r="S4192" s="122">
        <f t="shared" si="130"/>
        <v>26.666666666666668</v>
      </c>
      <c r="T4192" s="122">
        <f t="shared" si="131"/>
        <v>73.333333333333329</v>
      </c>
    </row>
    <row r="4193" spans="1:20" x14ac:dyDescent="0.25">
      <c r="A4193" s="3">
        <v>2013</v>
      </c>
      <c r="B4193" s="2" t="s">
        <v>469</v>
      </c>
      <c r="C4193" s="1">
        <v>3541505</v>
      </c>
      <c r="D4193" s="4">
        <v>22</v>
      </c>
      <c r="E4193" s="6">
        <v>22</v>
      </c>
      <c r="F4193" s="39">
        <v>354150522</v>
      </c>
      <c r="G4193" s="39">
        <v>0</v>
      </c>
      <c r="H4193" s="39">
        <v>11</v>
      </c>
      <c r="I4193" s="132">
        <v>2.5580800000000001E-2</v>
      </c>
      <c r="J4193" s="132">
        <v>0</v>
      </c>
      <c r="K4193" s="132">
        <v>2.5580800000000001E-2</v>
      </c>
      <c r="L4193" s="133">
        <v>0</v>
      </c>
      <c r="M4193" s="132">
        <v>4.3172000000000002E-3</v>
      </c>
      <c r="N4193" s="132">
        <v>2.09576E-2</v>
      </c>
      <c r="O4193" s="132">
        <v>0</v>
      </c>
      <c r="P4193" s="132">
        <v>3.0600000000000007E-4</v>
      </c>
      <c r="Q4193" s="140">
        <v>0</v>
      </c>
      <c r="R4193" s="134">
        <v>3</v>
      </c>
      <c r="S4193" s="122">
        <f t="shared" si="130"/>
        <v>0</v>
      </c>
      <c r="T4193" s="122">
        <f t="shared" si="131"/>
        <v>100</v>
      </c>
    </row>
    <row r="4194" spans="1:20" x14ac:dyDescent="0.25">
      <c r="A4194" s="3">
        <v>2013</v>
      </c>
      <c r="B4194" s="2" t="s">
        <v>469</v>
      </c>
      <c r="C4194" s="1">
        <v>3541505</v>
      </c>
      <c r="D4194" s="4">
        <v>22</v>
      </c>
      <c r="E4194" s="6">
        <v>21</v>
      </c>
      <c r="F4194" s="39">
        <v>354150521</v>
      </c>
      <c r="G4194" s="39">
        <v>0</v>
      </c>
      <c r="H4194" s="39">
        <v>1</v>
      </c>
      <c r="I4194" s="132">
        <v>4.6589999999999999E-4</v>
      </c>
      <c r="J4194" s="132">
        <v>0</v>
      </c>
      <c r="K4194" s="132">
        <v>4.6589999999999999E-4</v>
      </c>
      <c r="L4194" s="133">
        <v>0</v>
      </c>
      <c r="M4194" s="132">
        <v>4.6589999999999999E-4</v>
      </c>
      <c r="N4194" s="132">
        <v>0</v>
      </c>
      <c r="O4194" s="132">
        <v>0</v>
      </c>
      <c r="P4194" s="132">
        <v>0</v>
      </c>
      <c r="Q4194" s="140">
        <v>0</v>
      </c>
      <c r="R4194" s="134">
        <v>0</v>
      </c>
      <c r="S4194" s="122">
        <f t="shared" si="130"/>
        <v>0</v>
      </c>
      <c r="T4194" s="122">
        <f t="shared" si="131"/>
        <v>100</v>
      </c>
    </row>
    <row r="4195" spans="1:20" x14ac:dyDescent="0.25">
      <c r="A4195" s="3">
        <v>2013</v>
      </c>
      <c r="B4195" s="2" t="s">
        <v>470</v>
      </c>
      <c r="C4195" s="1">
        <v>3541604</v>
      </c>
      <c r="D4195" s="4">
        <v>19</v>
      </c>
      <c r="E4195" s="6">
        <v>19</v>
      </c>
      <c r="F4195" s="39">
        <v>354160419</v>
      </c>
      <c r="G4195" s="39">
        <v>6</v>
      </c>
      <c r="H4195" s="39">
        <v>41</v>
      </c>
      <c r="I4195" s="132">
        <v>0.22375529999999996</v>
      </c>
      <c r="J4195" s="132">
        <v>0.11029159999999999</v>
      </c>
      <c r="K4195" s="132">
        <v>0.11346369999999997</v>
      </c>
      <c r="L4195" s="133">
        <v>0</v>
      </c>
      <c r="M4195" s="132">
        <v>3.4861100000000006E-2</v>
      </c>
      <c r="N4195" s="132">
        <v>0.17699029999999999</v>
      </c>
      <c r="O4195" s="132">
        <v>6.667E-4</v>
      </c>
      <c r="P4195" s="132">
        <v>1.1237200000000003E-2</v>
      </c>
      <c r="Q4195" s="140">
        <v>3</v>
      </c>
      <c r="R4195" s="134">
        <v>1</v>
      </c>
      <c r="S4195" s="122">
        <f t="shared" si="130"/>
        <v>12.76595744680851</v>
      </c>
      <c r="T4195" s="122">
        <f t="shared" si="131"/>
        <v>87.2340425531915</v>
      </c>
    </row>
    <row r="4196" spans="1:20" x14ac:dyDescent="0.25">
      <c r="A4196" s="3">
        <v>2013</v>
      </c>
      <c r="B4196" s="2" t="s">
        <v>470</v>
      </c>
      <c r="C4196" s="1">
        <v>3541604</v>
      </c>
      <c r="D4196" s="4">
        <v>19</v>
      </c>
      <c r="E4196" s="6">
        <v>16</v>
      </c>
      <c r="F4196" s="39">
        <v>354160416</v>
      </c>
      <c r="G4196" s="39">
        <v>1</v>
      </c>
      <c r="H4196" s="39">
        <v>1</v>
      </c>
      <c r="I4196" s="132">
        <v>6.4351999999999994E-3</v>
      </c>
      <c r="J4196" s="132">
        <v>6.4235999999999998E-3</v>
      </c>
      <c r="K4196" s="132">
        <v>1.1600000000000001E-5</v>
      </c>
      <c r="L4196" s="133">
        <v>0</v>
      </c>
      <c r="M4196" s="132">
        <v>0</v>
      </c>
      <c r="N4196" s="132">
        <v>0</v>
      </c>
      <c r="O4196" s="132">
        <v>0</v>
      </c>
      <c r="P4196" s="132">
        <v>6.4351999999999994E-3</v>
      </c>
      <c r="Q4196" s="140">
        <v>0</v>
      </c>
      <c r="R4196" s="134">
        <v>0</v>
      </c>
      <c r="S4196" s="122">
        <f t="shared" si="130"/>
        <v>50</v>
      </c>
      <c r="T4196" s="122">
        <f t="shared" si="131"/>
        <v>50</v>
      </c>
    </row>
    <row r="4197" spans="1:20" x14ac:dyDescent="0.25">
      <c r="A4197" s="3">
        <v>2013</v>
      </c>
      <c r="B4197" s="2" t="s">
        <v>470</v>
      </c>
      <c r="C4197" s="1">
        <v>3541604</v>
      </c>
      <c r="D4197" s="4">
        <v>19</v>
      </c>
      <c r="E4197" s="6">
        <v>20</v>
      </c>
      <c r="F4197" s="39">
        <v>354160420</v>
      </c>
      <c r="G4197" s="39">
        <v>0</v>
      </c>
      <c r="H4197" s="39">
        <v>1</v>
      </c>
      <c r="I4197" s="132">
        <v>3.4700000000000003E-5</v>
      </c>
      <c r="J4197" s="132">
        <v>0</v>
      </c>
      <c r="K4197" s="132">
        <v>3.4700000000000003E-5</v>
      </c>
      <c r="L4197" s="133">
        <v>0</v>
      </c>
      <c r="M4197" s="132">
        <v>0</v>
      </c>
      <c r="N4197" s="132">
        <v>0</v>
      </c>
      <c r="O4197" s="132">
        <v>0</v>
      </c>
      <c r="P4197" s="132">
        <v>3.4700000000000003E-5</v>
      </c>
      <c r="Q4197" s="140">
        <v>0</v>
      </c>
      <c r="R4197" s="134">
        <v>0</v>
      </c>
      <c r="S4197" s="122">
        <f t="shared" si="130"/>
        <v>0</v>
      </c>
      <c r="T4197" s="122">
        <f t="shared" si="131"/>
        <v>100</v>
      </c>
    </row>
    <row r="4198" spans="1:20" x14ac:dyDescent="0.25">
      <c r="A4198" s="3">
        <v>2013</v>
      </c>
      <c r="B4198" s="2" t="s">
        <v>471</v>
      </c>
      <c r="C4198" s="1">
        <v>3541653</v>
      </c>
      <c r="D4198" s="4">
        <v>10</v>
      </c>
      <c r="E4198" s="6">
        <v>10</v>
      </c>
      <c r="F4198" s="39">
        <v>354165310</v>
      </c>
      <c r="G4198" s="39">
        <v>17</v>
      </c>
      <c r="H4198" s="39">
        <v>6</v>
      </c>
      <c r="I4198" s="132">
        <v>0.23338149999999996</v>
      </c>
      <c r="J4198" s="132">
        <v>0.23269279999999998</v>
      </c>
      <c r="K4198" s="132">
        <v>6.8869999999999999E-4</v>
      </c>
      <c r="L4198" s="133">
        <v>0</v>
      </c>
      <c r="M4198" s="132">
        <v>2.3839999999999999E-4</v>
      </c>
      <c r="N4198" s="132">
        <v>0</v>
      </c>
      <c r="O4198" s="132">
        <v>0.23269279999999998</v>
      </c>
      <c r="P4198" s="132">
        <v>4.5029999999999994E-4</v>
      </c>
      <c r="Q4198" s="140">
        <v>24</v>
      </c>
      <c r="R4198" s="134">
        <v>5</v>
      </c>
      <c r="S4198" s="122">
        <f t="shared" si="130"/>
        <v>73.91304347826086</v>
      </c>
      <c r="T4198" s="122">
        <f t="shared" si="131"/>
        <v>26.086956521739129</v>
      </c>
    </row>
    <row r="4199" spans="1:20" x14ac:dyDescent="0.25">
      <c r="A4199" s="3">
        <v>2013</v>
      </c>
      <c r="B4199" s="2" t="s">
        <v>472</v>
      </c>
      <c r="C4199" s="1">
        <v>3541703</v>
      </c>
      <c r="D4199" s="4">
        <v>17</v>
      </c>
      <c r="E4199" s="6">
        <v>17</v>
      </c>
      <c r="F4199" s="39">
        <v>354170317</v>
      </c>
      <c r="G4199" s="39">
        <v>6</v>
      </c>
      <c r="H4199" s="39">
        <v>1</v>
      </c>
      <c r="I4199" s="132">
        <v>8.3678400000000014E-2</v>
      </c>
      <c r="J4199" s="132">
        <v>8.3649500000000016E-2</v>
      </c>
      <c r="K4199" s="132">
        <v>2.8900000000000001E-5</v>
      </c>
      <c r="L4199" s="133">
        <v>0</v>
      </c>
      <c r="M4199" s="132">
        <v>0</v>
      </c>
      <c r="N4199" s="132">
        <v>2.0833299999999999E-2</v>
      </c>
      <c r="O4199" s="132">
        <v>6.2845100000000001E-2</v>
      </c>
      <c r="P4199" s="132">
        <v>0</v>
      </c>
      <c r="Q4199" s="140">
        <v>2</v>
      </c>
      <c r="R4199" s="134">
        <v>0</v>
      </c>
      <c r="S4199" s="122">
        <f t="shared" si="130"/>
        <v>85.714285714285708</v>
      </c>
      <c r="T4199" s="122">
        <f t="shared" si="131"/>
        <v>14.285714285714285</v>
      </c>
    </row>
    <row r="4200" spans="1:20" x14ac:dyDescent="0.25">
      <c r="A4200" s="3">
        <v>2013</v>
      </c>
      <c r="B4200" s="2" t="s">
        <v>472</v>
      </c>
      <c r="C4200" s="1">
        <v>3541703</v>
      </c>
      <c r="D4200" s="4">
        <v>17</v>
      </c>
      <c r="E4200" s="6">
        <v>21</v>
      </c>
      <c r="F4200" s="39">
        <v>354170321</v>
      </c>
      <c r="G4200" s="39">
        <v>9</v>
      </c>
      <c r="H4200" s="39">
        <v>16</v>
      </c>
      <c r="I4200" s="132">
        <v>0.39255330000000005</v>
      </c>
      <c r="J4200" s="132">
        <v>0.27324050000000005</v>
      </c>
      <c r="K4200" s="132">
        <v>0.1193128</v>
      </c>
      <c r="L4200" s="133">
        <v>0</v>
      </c>
      <c r="M4200" s="132">
        <v>0</v>
      </c>
      <c r="N4200" s="132">
        <v>0.24702180000000001</v>
      </c>
      <c r="O4200" s="132">
        <v>0.1413789</v>
      </c>
      <c r="P4200" s="132">
        <v>4.1526000000000002E-3</v>
      </c>
      <c r="Q4200" s="140">
        <v>0</v>
      </c>
      <c r="R4200" s="134">
        <v>1</v>
      </c>
      <c r="S4200" s="122">
        <f t="shared" si="130"/>
        <v>36</v>
      </c>
      <c r="T4200" s="122">
        <f t="shared" si="131"/>
        <v>64</v>
      </c>
    </row>
    <row r="4201" spans="1:20" x14ac:dyDescent="0.25">
      <c r="A4201" s="3">
        <v>2013</v>
      </c>
      <c r="B4201" s="2" t="s">
        <v>473</v>
      </c>
      <c r="C4201" s="1">
        <v>3541802</v>
      </c>
      <c r="D4201" s="4">
        <v>20</v>
      </c>
      <c r="E4201" s="6">
        <v>20</v>
      </c>
      <c r="F4201" s="39">
        <v>354180220</v>
      </c>
      <c r="G4201" s="39">
        <v>0</v>
      </c>
      <c r="H4201" s="39">
        <v>4</v>
      </c>
      <c r="I4201" s="132">
        <v>7.1722000000000001E-3</v>
      </c>
      <c r="J4201" s="132">
        <v>0</v>
      </c>
      <c r="K4201" s="132">
        <v>7.1722000000000001E-3</v>
      </c>
      <c r="L4201" s="133">
        <v>0</v>
      </c>
      <c r="M4201" s="132">
        <v>7.1722000000000001E-3</v>
      </c>
      <c r="N4201" s="132">
        <v>0</v>
      </c>
      <c r="O4201" s="132">
        <v>0</v>
      </c>
      <c r="P4201" s="132">
        <v>0</v>
      </c>
      <c r="Q4201" s="140">
        <v>3</v>
      </c>
      <c r="R4201" s="134">
        <v>0</v>
      </c>
      <c r="S4201" s="122">
        <f t="shared" si="130"/>
        <v>0</v>
      </c>
      <c r="T4201" s="122">
        <f t="shared" si="131"/>
        <v>100</v>
      </c>
    </row>
    <row r="4202" spans="1:20" x14ac:dyDescent="0.25">
      <c r="A4202" s="3">
        <v>2013</v>
      </c>
      <c r="B4202" s="2" t="s">
        <v>474</v>
      </c>
      <c r="C4202" s="1">
        <v>3541901</v>
      </c>
      <c r="D4202" s="4">
        <v>2</v>
      </c>
      <c r="E4202" s="6">
        <v>2</v>
      </c>
      <c r="F4202" s="39">
        <v>35419012</v>
      </c>
      <c r="G4202" s="39">
        <v>5</v>
      </c>
      <c r="H4202" s="39">
        <v>3</v>
      </c>
      <c r="I4202" s="132">
        <v>1.0073E-3</v>
      </c>
      <c r="J4202" s="132">
        <v>3.2450000000000008E-4</v>
      </c>
      <c r="K4202" s="132">
        <v>6.8280000000000001E-4</v>
      </c>
      <c r="L4202" s="133">
        <v>2.1308980213089802E-3</v>
      </c>
      <c r="M4202" s="132">
        <v>0</v>
      </c>
      <c r="N4202" s="132">
        <v>5.0920000000000002E-4</v>
      </c>
      <c r="O4202" s="132">
        <v>0</v>
      </c>
      <c r="P4202" s="132">
        <v>4.9810000000000002E-4</v>
      </c>
      <c r="Q4202" s="140">
        <v>2</v>
      </c>
      <c r="R4202" s="134">
        <v>8</v>
      </c>
      <c r="S4202" s="122">
        <f t="shared" si="130"/>
        <v>62.5</v>
      </c>
      <c r="T4202" s="122">
        <f t="shared" si="131"/>
        <v>37.5</v>
      </c>
    </row>
    <row r="4203" spans="1:20" x14ac:dyDescent="0.25">
      <c r="A4203" s="3">
        <v>2013</v>
      </c>
      <c r="B4203" s="2" t="s">
        <v>475</v>
      </c>
      <c r="C4203" s="1">
        <v>3542008</v>
      </c>
      <c r="D4203" s="4">
        <v>20</v>
      </c>
      <c r="E4203" s="6">
        <v>20</v>
      </c>
      <c r="F4203" s="39">
        <v>354200820</v>
      </c>
      <c r="G4203" s="39">
        <v>0</v>
      </c>
      <c r="H4203" s="39">
        <v>5</v>
      </c>
      <c r="I4203" s="132">
        <v>1.22927E-2</v>
      </c>
      <c r="J4203" s="132">
        <v>0</v>
      </c>
      <c r="K4203" s="132">
        <v>1.22927E-2</v>
      </c>
      <c r="L4203" s="133">
        <v>0</v>
      </c>
      <c r="M4203" s="132">
        <v>1.1657300000000001E-2</v>
      </c>
      <c r="N4203" s="132">
        <v>6.3539999999999994E-4</v>
      </c>
      <c r="O4203" s="132">
        <v>0</v>
      </c>
      <c r="P4203" s="132">
        <v>0</v>
      </c>
      <c r="Q4203" s="140">
        <v>0</v>
      </c>
      <c r="R4203" s="134">
        <v>0</v>
      </c>
      <c r="S4203" s="122">
        <f t="shared" si="130"/>
        <v>0</v>
      </c>
      <c r="T4203" s="122">
        <f t="shared" si="131"/>
        <v>100</v>
      </c>
    </row>
    <row r="4204" spans="1:20" x14ac:dyDescent="0.25">
      <c r="A4204" s="3">
        <v>2013</v>
      </c>
      <c r="B4204" s="2" t="s">
        <v>475</v>
      </c>
      <c r="C4204" s="1">
        <v>3542008</v>
      </c>
      <c r="D4204" s="4">
        <v>20</v>
      </c>
      <c r="E4204" s="6">
        <v>21</v>
      </c>
      <c r="F4204" s="39">
        <v>354200821</v>
      </c>
      <c r="G4204" s="39">
        <v>2</v>
      </c>
      <c r="H4204" s="39">
        <v>0</v>
      </c>
      <c r="I4204" s="132">
        <v>2.8700000000000002E-3</v>
      </c>
      <c r="J4204" s="132">
        <v>2.8700000000000002E-3</v>
      </c>
      <c r="K4204" s="132">
        <v>0</v>
      </c>
      <c r="L4204" s="133">
        <v>0</v>
      </c>
      <c r="M4204" s="132">
        <v>0</v>
      </c>
      <c r="N4204" s="132">
        <v>3.8190000000000001E-4</v>
      </c>
      <c r="O4204" s="132">
        <v>0</v>
      </c>
      <c r="P4204" s="132">
        <v>2.4881E-3</v>
      </c>
      <c r="Q4204" s="140">
        <v>3</v>
      </c>
      <c r="R4204" s="134">
        <v>5</v>
      </c>
      <c r="S4204" s="122">
        <f t="shared" si="130"/>
        <v>100</v>
      </c>
      <c r="T4204" s="122">
        <f t="shared" si="131"/>
        <v>0</v>
      </c>
    </row>
    <row r="4205" spans="1:20" x14ac:dyDescent="0.25">
      <c r="A4205" s="3">
        <v>2013</v>
      </c>
      <c r="B4205" s="2" t="s">
        <v>476</v>
      </c>
      <c r="C4205" s="1">
        <v>3542107</v>
      </c>
      <c r="D4205" s="4">
        <v>5</v>
      </c>
      <c r="E4205" s="6">
        <v>5</v>
      </c>
      <c r="F4205" s="39">
        <v>35421075</v>
      </c>
      <c r="G4205" s="39">
        <v>5</v>
      </c>
      <c r="H4205" s="39">
        <v>19</v>
      </c>
      <c r="I4205" s="132">
        <v>0.59667200000000009</v>
      </c>
      <c r="J4205" s="132">
        <v>0.56407850000000004</v>
      </c>
      <c r="K4205" s="132">
        <v>3.2593499999999997E-2</v>
      </c>
      <c r="L4205" s="133">
        <v>0</v>
      </c>
      <c r="M4205" s="132">
        <v>4.8784599999999997E-2</v>
      </c>
      <c r="N4205" s="132">
        <v>0.54272670000000001</v>
      </c>
      <c r="O4205" s="132">
        <v>2.4118E-3</v>
      </c>
      <c r="P4205" s="132">
        <v>2.7489000000000003E-3</v>
      </c>
      <c r="Q4205" s="140">
        <v>6</v>
      </c>
      <c r="R4205" s="134">
        <v>1</v>
      </c>
      <c r="S4205" s="122">
        <f t="shared" si="130"/>
        <v>20.833333333333336</v>
      </c>
      <c r="T4205" s="122">
        <f t="shared" si="131"/>
        <v>79.166666666666657</v>
      </c>
    </row>
    <row r="4206" spans="1:20" x14ac:dyDescent="0.25">
      <c r="A4206" s="3">
        <v>2013</v>
      </c>
      <c r="B4206" s="2" t="s">
        <v>476</v>
      </c>
      <c r="C4206" s="1">
        <v>3542107</v>
      </c>
      <c r="D4206" s="4">
        <v>5</v>
      </c>
      <c r="E4206" s="6">
        <v>10</v>
      </c>
      <c r="F4206" s="39">
        <v>354210710</v>
      </c>
      <c r="G4206" s="39">
        <v>3</v>
      </c>
      <c r="H4206" s="39">
        <v>0</v>
      </c>
      <c r="I4206" s="132">
        <v>3.4918400000000002E-2</v>
      </c>
      <c r="J4206" s="132">
        <v>3.4918400000000002E-2</v>
      </c>
      <c r="K4206" s="132">
        <v>0</v>
      </c>
      <c r="L4206" s="133">
        <v>0</v>
      </c>
      <c r="M4206" s="132">
        <v>0</v>
      </c>
      <c r="N4206" s="132">
        <v>0</v>
      </c>
      <c r="O4206" s="132">
        <v>3.0288800000000001E-2</v>
      </c>
      <c r="P4206" s="132">
        <v>4.6296000000000002E-3</v>
      </c>
      <c r="Q4206" s="140">
        <v>4</v>
      </c>
      <c r="R4206" s="134">
        <v>0</v>
      </c>
      <c r="S4206" s="122">
        <f t="shared" si="130"/>
        <v>100</v>
      </c>
      <c r="T4206" s="122">
        <f t="shared" si="131"/>
        <v>0</v>
      </c>
    </row>
    <row r="4207" spans="1:20" x14ac:dyDescent="0.25">
      <c r="A4207" s="3">
        <v>2013</v>
      </c>
      <c r="B4207" s="2" t="s">
        <v>477</v>
      </c>
      <c r="C4207" s="1">
        <v>3542206</v>
      </c>
      <c r="D4207" s="4">
        <v>17</v>
      </c>
      <c r="E4207" s="6">
        <v>17</v>
      </c>
      <c r="F4207" s="39">
        <v>354220617</v>
      </c>
      <c r="G4207" s="39">
        <v>5</v>
      </c>
      <c r="H4207" s="39">
        <v>15</v>
      </c>
      <c r="I4207" s="132">
        <v>3.7078100000000003E-2</v>
      </c>
      <c r="J4207" s="132">
        <v>2.77612E-2</v>
      </c>
      <c r="K4207" s="132">
        <v>9.3168999999999995E-3</v>
      </c>
      <c r="L4207" s="133">
        <v>0</v>
      </c>
      <c r="M4207" s="132">
        <v>0</v>
      </c>
      <c r="N4207" s="132">
        <v>8.1790999999999982E-3</v>
      </c>
      <c r="O4207" s="132">
        <v>2.69603E-2</v>
      </c>
      <c r="P4207" s="132">
        <v>1.9387000000000002E-3</v>
      </c>
      <c r="Q4207" s="140">
        <v>1</v>
      </c>
      <c r="R4207" s="134">
        <v>6</v>
      </c>
      <c r="S4207" s="122">
        <f t="shared" si="130"/>
        <v>25</v>
      </c>
      <c r="T4207" s="122">
        <f t="shared" si="131"/>
        <v>75</v>
      </c>
    </row>
    <row r="4208" spans="1:20" x14ac:dyDescent="0.25">
      <c r="A4208" s="3">
        <v>2013</v>
      </c>
      <c r="B4208" s="2" t="s">
        <v>477</v>
      </c>
      <c r="C4208" s="1">
        <v>3542206</v>
      </c>
      <c r="D4208" s="4">
        <v>17</v>
      </c>
      <c r="E4208" s="6">
        <v>21</v>
      </c>
      <c r="F4208" s="39">
        <v>354220621</v>
      </c>
      <c r="G4208" s="39">
        <v>3</v>
      </c>
      <c r="H4208" s="39">
        <v>2</v>
      </c>
      <c r="I4208" s="132">
        <v>0.10205209999999999</v>
      </c>
      <c r="J4208" s="132">
        <v>0.10194439999999999</v>
      </c>
      <c r="K4208" s="132">
        <v>1.077E-4</v>
      </c>
      <c r="L4208" s="133">
        <v>0</v>
      </c>
      <c r="M4208" s="132">
        <v>0</v>
      </c>
      <c r="N4208" s="132">
        <v>0</v>
      </c>
      <c r="O4208" s="132">
        <v>0.10199999999999999</v>
      </c>
      <c r="P4208" s="132">
        <v>5.2099999999999999E-5</v>
      </c>
      <c r="Q4208" s="140">
        <v>6</v>
      </c>
      <c r="R4208" s="134">
        <v>1</v>
      </c>
      <c r="S4208" s="122">
        <f t="shared" si="130"/>
        <v>60</v>
      </c>
      <c r="T4208" s="122">
        <f t="shared" si="131"/>
        <v>40</v>
      </c>
    </row>
    <row r="4209" spans="1:20" x14ac:dyDescent="0.25">
      <c r="A4209" s="3">
        <v>2013</v>
      </c>
      <c r="B4209" s="2" t="s">
        <v>477</v>
      </c>
      <c r="C4209" s="1">
        <v>3542206</v>
      </c>
      <c r="D4209" s="4">
        <v>17</v>
      </c>
      <c r="E4209" s="6">
        <v>22</v>
      </c>
      <c r="F4209" s="39">
        <v>354220622</v>
      </c>
      <c r="G4209" s="39">
        <v>0</v>
      </c>
      <c r="H4209" s="39">
        <v>0</v>
      </c>
      <c r="I4209" s="132">
        <v>0</v>
      </c>
      <c r="J4209" s="132">
        <v>0</v>
      </c>
      <c r="K4209" s="132">
        <v>0</v>
      </c>
      <c r="L4209" s="133">
        <v>0</v>
      </c>
      <c r="M4209" s="132">
        <v>0</v>
      </c>
      <c r="N4209" s="132">
        <v>0</v>
      </c>
      <c r="O4209" s="132">
        <v>0</v>
      </c>
      <c r="P4209" s="132">
        <v>0</v>
      </c>
      <c r="Q4209" s="140">
        <v>0</v>
      </c>
      <c r="R4209" s="134">
        <v>3</v>
      </c>
      <c r="S4209" s="122">
        <f t="shared" si="130"/>
        <v>0</v>
      </c>
      <c r="T4209" s="122">
        <f t="shared" si="131"/>
        <v>0</v>
      </c>
    </row>
    <row r="4210" spans="1:20" x14ac:dyDescent="0.25">
      <c r="A4210" s="3">
        <v>2013</v>
      </c>
      <c r="B4210" s="2" t="s">
        <v>478</v>
      </c>
      <c r="C4210" s="1">
        <v>3542305</v>
      </c>
      <c r="D4210" s="4">
        <v>2</v>
      </c>
      <c r="E4210" s="6">
        <v>2</v>
      </c>
      <c r="F4210" s="39">
        <v>35423052</v>
      </c>
      <c r="G4210" s="39">
        <v>8</v>
      </c>
      <c r="H4210" s="39">
        <v>3</v>
      </c>
      <c r="I4210" s="132">
        <v>6.7830999999999994E-3</v>
      </c>
      <c r="J4210" s="132">
        <v>5.8721999999999993E-3</v>
      </c>
      <c r="K4210" s="132">
        <v>9.1089999999999997E-4</v>
      </c>
      <c r="L4210" s="133">
        <v>2.0972222222222221E-3</v>
      </c>
      <c r="M4210" s="132">
        <v>5.0000000000000001E-3</v>
      </c>
      <c r="N4210" s="132">
        <v>0</v>
      </c>
      <c r="O4210" s="132">
        <v>1.4482E-3</v>
      </c>
      <c r="P4210" s="132">
        <v>3.3490000000000001E-4</v>
      </c>
      <c r="Q4210" s="140">
        <v>16</v>
      </c>
      <c r="R4210" s="134">
        <v>1</v>
      </c>
      <c r="S4210" s="122">
        <f t="shared" si="130"/>
        <v>72.727272727272734</v>
      </c>
      <c r="T4210" s="122">
        <f t="shared" si="131"/>
        <v>27.27272727272727</v>
      </c>
    </row>
    <row r="4211" spans="1:20" x14ac:dyDescent="0.25">
      <c r="A4211" s="3">
        <v>2013</v>
      </c>
      <c r="B4211" s="2" t="s">
        <v>479</v>
      </c>
      <c r="C4211" s="1">
        <v>3542404</v>
      </c>
      <c r="D4211" s="4">
        <v>22</v>
      </c>
      <c r="E4211" s="6">
        <v>22</v>
      </c>
      <c r="F4211" s="39">
        <v>354240422</v>
      </c>
      <c r="G4211" s="39">
        <v>1</v>
      </c>
      <c r="H4211" s="39">
        <v>37</v>
      </c>
      <c r="I4211" s="132">
        <v>3.6564999999999993E-2</v>
      </c>
      <c r="J4211" s="132">
        <v>4.8230000000000001E-4</v>
      </c>
      <c r="K4211" s="132">
        <v>3.6082699999999995E-2</v>
      </c>
      <c r="L4211" s="133">
        <v>0</v>
      </c>
      <c r="M4211" s="132">
        <v>3.0729099999999992E-2</v>
      </c>
      <c r="N4211" s="132">
        <v>3.9798000000000004E-3</v>
      </c>
      <c r="O4211" s="132">
        <v>1.0060000000000001E-4</v>
      </c>
      <c r="P4211" s="132">
        <v>1.7555000000000003E-3</v>
      </c>
      <c r="Q4211" s="140">
        <v>1</v>
      </c>
      <c r="R4211" s="134">
        <v>10</v>
      </c>
      <c r="S4211" s="122">
        <f t="shared" si="130"/>
        <v>2.6315789473684208</v>
      </c>
      <c r="T4211" s="122">
        <f t="shared" si="131"/>
        <v>97.368421052631575</v>
      </c>
    </row>
    <row r="4212" spans="1:20" x14ac:dyDescent="0.25">
      <c r="A4212" s="3">
        <v>2013</v>
      </c>
      <c r="B4212" s="2" t="s">
        <v>479</v>
      </c>
      <c r="C4212" s="1">
        <v>3542404</v>
      </c>
      <c r="D4212" s="4">
        <v>22</v>
      </c>
      <c r="E4212" s="6">
        <v>21</v>
      </c>
      <c r="F4212" s="39">
        <v>354240421</v>
      </c>
      <c r="G4212" s="39">
        <v>0</v>
      </c>
      <c r="H4212" s="39">
        <v>2</v>
      </c>
      <c r="I4212" s="132">
        <v>1.0989999999999999E-4</v>
      </c>
      <c r="J4212" s="132">
        <v>0</v>
      </c>
      <c r="K4212" s="132">
        <v>1.0989999999999999E-4</v>
      </c>
      <c r="L4212" s="133">
        <v>0</v>
      </c>
      <c r="M4212" s="132">
        <v>0</v>
      </c>
      <c r="N4212" s="132">
        <v>0</v>
      </c>
      <c r="O4212" s="132">
        <v>0</v>
      </c>
      <c r="P4212" s="132">
        <v>1.0989999999999999E-4</v>
      </c>
      <c r="Q4212" s="140">
        <v>0</v>
      </c>
      <c r="R4212" s="134">
        <v>8</v>
      </c>
      <c r="S4212" s="122">
        <f t="shared" si="130"/>
        <v>0</v>
      </c>
      <c r="T4212" s="122">
        <f t="shared" si="131"/>
        <v>100</v>
      </c>
    </row>
    <row r="4213" spans="1:20" x14ac:dyDescent="0.25">
      <c r="A4213" s="3">
        <v>2013</v>
      </c>
      <c r="B4213" s="2" t="s">
        <v>480</v>
      </c>
      <c r="C4213" s="1">
        <v>3542503</v>
      </c>
      <c r="D4213" s="4">
        <v>16</v>
      </c>
      <c r="E4213" s="6">
        <v>16</v>
      </c>
      <c r="F4213" s="39">
        <v>354250316</v>
      </c>
      <c r="G4213" s="39">
        <v>6</v>
      </c>
      <c r="H4213" s="39">
        <v>11</v>
      </c>
      <c r="I4213" s="132">
        <v>0.18708330000000001</v>
      </c>
      <c r="J4213" s="132">
        <v>0.14373240000000001</v>
      </c>
      <c r="K4213" s="132">
        <v>4.3350899999999998E-2</v>
      </c>
      <c r="L4213" s="133">
        <v>0</v>
      </c>
      <c r="M4213" s="132">
        <v>9.2592000000000004E-3</v>
      </c>
      <c r="N4213" s="132">
        <v>4.07E-5</v>
      </c>
      <c r="O4213" s="132">
        <v>0.1766491</v>
      </c>
      <c r="P4213" s="132">
        <v>1.1343E-3</v>
      </c>
      <c r="Q4213" s="140">
        <v>2</v>
      </c>
      <c r="R4213" s="134">
        <v>1</v>
      </c>
      <c r="S4213" s="122">
        <f t="shared" si="130"/>
        <v>35.294117647058826</v>
      </c>
      <c r="T4213" s="122">
        <f t="shared" si="131"/>
        <v>64.705882352941174</v>
      </c>
    </row>
    <row r="4214" spans="1:20" x14ac:dyDescent="0.25">
      <c r="A4214" s="3">
        <v>2013</v>
      </c>
      <c r="B4214" s="2" t="s">
        <v>481</v>
      </c>
      <c r="C4214" s="1">
        <v>3542602</v>
      </c>
      <c r="D4214" s="4">
        <v>11</v>
      </c>
      <c r="E4214" s="6">
        <v>11</v>
      </c>
      <c r="F4214" s="39">
        <v>354260211</v>
      </c>
      <c r="G4214" s="39">
        <v>55</v>
      </c>
      <c r="H4214" s="39">
        <v>9</v>
      </c>
      <c r="I4214" s="132">
        <v>9.1460400000000025E-2</v>
      </c>
      <c r="J4214" s="132">
        <v>8.3136300000000024E-2</v>
      </c>
      <c r="K4214" s="132">
        <v>8.3240999999999992E-3</v>
      </c>
      <c r="L4214" s="133">
        <v>0.2287591009639777</v>
      </c>
      <c r="M4214" s="132">
        <v>2.5347E-3</v>
      </c>
      <c r="N4214" s="132">
        <v>5.5229999999999993E-4</v>
      </c>
      <c r="O4214" s="132">
        <v>7.8518400000000016E-2</v>
      </c>
      <c r="P4214" s="132">
        <v>9.8549999999999992E-3</v>
      </c>
      <c r="Q4214" s="140">
        <v>125</v>
      </c>
      <c r="R4214" s="134">
        <v>40</v>
      </c>
      <c r="S4214" s="122">
        <f t="shared" si="130"/>
        <v>85.9375</v>
      </c>
      <c r="T4214" s="122">
        <f t="shared" si="131"/>
        <v>14.0625</v>
      </c>
    </row>
    <row r="4215" spans="1:20" x14ac:dyDescent="0.25">
      <c r="A4215" s="3">
        <v>2013</v>
      </c>
      <c r="B4215" s="2" t="s">
        <v>482</v>
      </c>
      <c r="C4215" s="1">
        <v>3542701</v>
      </c>
      <c r="D4215" s="4">
        <v>8</v>
      </c>
      <c r="E4215" s="6">
        <v>8</v>
      </c>
      <c r="F4215" s="39">
        <v>35427018</v>
      </c>
      <c r="G4215" s="39">
        <v>5</v>
      </c>
      <c r="H4215" s="39">
        <v>5</v>
      </c>
      <c r="I4215" s="132">
        <v>1.59854E-2</v>
      </c>
      <c r="J4215" s="132">
        <v>1.2709900000000001E-2</v>
      </c>
      <c r="K4215" s="132">
        <v>3.2754999999999998E-3</v>
      </c>
      <c r="L4215" s="133">
        <v>0</v>
      </c>
      <c r="M4215" s="132">
        <v>2.3148000000000001E-3</v>
      </c>
      <c r="N4215" s="132">
        <v>2.3149999999999999E-4</v>
      </c>
      <c r="O4215" s="132">
        <v>1.16092E-2</v>
      </c>
      <c r="P4215" s="132">
        <v>1.8299000000000002E-3</v>
      </c>
      <c r="Q4215" s="140">
        <v>2</v>
      </c>
      <c r="R4215" s="134">
        <v>7</v>
      </c>
      <c r="S4215" s="122">
        <f t="shared" si="130"/>
        <v>50</v>
      </c>
      <c r="T4215" s="122">
        <f t="shared" si="131"/>
        <v>50</v>
      </c>
    </row>
    <row r="4216" spans="1:20" x14ac:dyDescent="0.25">
      <c r="A4216" s="3">
        <v>2013</v>
      </c>
      <c r="B4216" s="2" t="s">
        <v>483</v>
      </c>
      <c r="C4216" s="1">
        <v>3542800</v>
      </c>
      <c r="D4216" s="4">
        <v>11</v>
      </c>
      <c r="E4216" s="6">
        <v>11</v>
      </c>
      <c r="F4216" s="39">
        <v>354280011</v>
      </c>
      <c r="G4216" s="39">
        <v>0</v>
      </c>
      <c r="H4216" s="39">
        <v>0</v>
      </c>
      <c r="I4216" s="132">
        <v>0</v>
      </c>
      <c r="J4216" s="132">
        <v>0</v>
      </c>
      <c r="K4216" s="132">
        <v>0</v>
      </c>
      <c r="L4216" s="133">
        <v>3.8833333333333333E-3</v>
      </c>
      <c r="M4216" s="132">
        <v>0</v>
      </c>
      <c r="N4216" s="132">
        <v>0</v>
      </c>
      <c r="O4216" s="132">
        <v>0</v>
      </c>
      <c r="P4216" s="132">
        <v>0</v>
      </c>
      <c r="Q4216" s="140">
        <v>2</v>
      </c>
      <c r="R4216" s="134">
        <v>1</v>
      </c>
      <c r="S4216" s="122">
        <f t="shared" si="130"/>
        <v>0</v>
      </c>
      <c r="T4216" s="122">
        <f t="shared" si="131"/>
        <v>0</v>
      </c>
    </row>
    <row r="4217" spans="1:20" x14ac:dyDescent="0.25">
      <c r="A4217" s="3">
        <v>2013</v>
      </c>
      <c r="B4217" s="2" t="s">
        <v>484</v>
      </c>
      <c r="C4217" s="1">
        <v>3542909</v>
      </c>
      <c r="D4217" s="4">
        <v>13</v>
      </c>
      <c r="E4217" s="6">
        <v>13</v>
      </c>
      <c r="F4217" s="39">
        <v>354290913</v>
      </c>
      <c r="G4217" s="39">
        <v>35</v>
      </c>
      <c r="H4217" s="39">
        <v>35</v>
      </c>
      <c r="I4217" s="132">
        <v>0.21675289999999994</v>
      </c>
      <c r="J4217" s="132">
        <v>0.11264059999999995</v>
      </c>
      <c r="K4217" s="132">
        <v>0.10411229999999999</v>
      </c>
      <c r="L4217" s="133">
        <v>0</v>
      </c>
      <c r="M4217" s="132">
        <v>3.7851999999999997E-2</v>
      </c>
      <c r="N4217" s="132">
        <v>1.8869999999999998E-4</v>
      </c>
      <c r="O4217" s="132">
        <v>0.15618079999999998</v>
      </c>
      <c r="P4217" s="132">
        <v>2.2531399999999993E-2</v>
      </c>
      <c r="Q4217" s="140">
        <v>23</v>
      </c>
      <c r="R4217" s="134">
        <v>4</v>
      </c>
      <c r="S4217" s="122">
        <f t="shared" si="130"/>
        <v>50</v>
      </c>
      <c r="T4217" s="122">
        <f t="shared" si="131"/>
        <v>50</v>
      </c>
    </row>
    <row r="4218" spans="1:20" x14ac:dyDescent="0.25">
      <c r="A4218" s="3">
        <v>2013</v>
      </c>
      <c r="B4218" s="2" t="s">
        <v>485</v>
      </c>
      <c r="C4218" s="1">
        <v>3543006</v>
      </c>
      <c r="D4218" s="4">
        <v>14</v>
      </c>
      <c r="E4218" s="6">
        <v>14</v>
      </c>
      <c r="F4218" s="39">
        <v>354300614</v>
      </c>
      <c r="G4218" s="39">
        <v>87</v>
      </c>
      <c r="H4218" s="39">
        <v>0</v>
      </c>
      <c r="I4218" s="132">
        <v>0.1930584999999998</v>
      </c>
      <c r="J4218" s="132">
        <v>0.1930584999999998</v>
      </c>
      <c r="K4218" s="132">
        <v>0</v>
      </c>
      <c r="L4218" s="133">
        <v>0</v>
      </c>
      <c r="M4218" s="132">
        <v>0</v>
      </c>
      <c r="N4218" s="132">
        <v>4.1666700000000001E-2</v>
      </c>
      <c r="O4218" s="132">
        <v>0.1513859999999998</v>
      </c>
      <c r="P4218" s="132">
        <v>5.8000000000000004E-6</v>
      </c>
      <c r="Q4218" s="140">
        <v>14</v>
      </c>
      <c r="R4218" s="134">
        <v>3</v>
      </c>
      <c r="S4218" s="122">
        <f t="shared" si="130"/>
        <v>100</v>
      </c>
      <c r="T4218" s="122">
        <f t="shared" si="131"/>
        <v>0</v>
      </c>
    </row>
    <row r="4219" spans="1:20" x14ac:dyDescent="0.25">
      <c r="A4219" s="3">
        <v>2013</v>
      </c>
      <c r="B4219" s="2" t="s">
        <v>486</v>
      </c>
      <c r="C4219" s="1">
        <v>3543105</v>
      </c>
      <c r="D4219" s="4">
        <v>8</v>
      </c>
      <c r="E4219" s="6">
        <v>8</v>
      </c>
      <c r="F4219" s="39">
        <v>35431058</v>
      </c>
      <c r="G4219" s="39">
        <v>21</v>
      </c>
      <c r="H4219" s="39">
        <v>4</v>
      </c>
      <c r="I4219" s="132">
        <v>9.2673500000000006E-2</v>
      </c>
      <c r="J4219" s="132">
        <v>8.8909600000000005E-2</v>
      </c>
      <c r="K4219" s="132">
        <v>3.7639000000000001E-3</v>
      </c>
      <c r="L4219" s="133">
        <v>0</v>
      </c>
      <c r="M4219" s="132">
        <v>0</v>
      </c>
      <c r="N4219" s="132">
        <v>2.7779999999999998E-4</v>
      </c>
      <c r="O4219" s="132">
        <v>9.0967500000000007E-2</v>
      </c>
      <c r="P4219" s="132">
        <v>1.4281999999999999E-3</v>
      </c>
      <c r="Q4219" s="140">
        <v>9</v>
      </c>
      <c r="R4219" s="134">
        <v>2</v>
      </c>
      <c r="S4219" s="122">
        <f t="shared" si="130"/>
        <v>84</v>
      </c>
      <c r="T4219" s="122">
        <f t="shared" si="131"/>
        <v>16</v>
      </c>
    </row>
    <row r="4220" spans="1:20" x14ac:dyDescent="0.25">
      <c r="A4220" s="3">
        <v>2013</v>
      </c>
      <c r="B4220" s="2" t="s">
        <v>487</v>
      </c>
      <c r="C4220" s="1">
        <v>3543204</v>
      </c>
      <c r="D4220" s="4">
        <v>17</v>
      </c>
      <c r="E4220" s="6">
        <v>17</v>
      </c>
      <c r="F4220" s="39">
        <v>354320417</v>
      </c>
      <c r="G4220" s="39">
        <v>6</v>
      </c>
      <c r="H4220" s="39">
        <v>10</v>
      </c>
      <c r="I4220" s="132">
        <v>6.0213900000000008E-2</v>
      </c>
      <c r="J4220" s="132">
        <v>4.7894200000000005E-2</v>
      </c>
      <c r="K4220" s="132">
        <v>1.2319700000000001E-2</v>
      </c>
      <c r="L4220" s="133">
        <v>0</v>
      </c>
      <c r="M4220" s="132">
        <v>8.3333000000000001E-3</v>
      </c>
      <c r="N4220" s="132">
        <v>2.3103300000000004E-2</v>
      </c>
      <c r="O4220" s="132">
        <v>2.8343200000000002E-2</v>
      </c>
      <c r="P4220" s="132">
        <v>4.3409999999999998E-4</v>
      </c>
      <c r="Q4220" s="140">
        <v>3</v>
      </c>
      <c r="R4220" s="134">
        <v>0</v>
      </c>
      <c r="S4220" s="122">
        <f t="shared" si="130"/>
        <v>37.5</v>
      </c>
      <c r="T4220" s="122">
        <f t="shared" si="131"/>
        <v>62.5</v>
      </c>
    </row>
    <row r="4221" spans="1:20" x14ac:dyDescent="0.25">
      <c r="A4221" s="3">
        <v>2013</v>
      </c>
      <c r="B4221" s="2" t="s">
        <v>488</v>
      </c>
      <c r="C4221" s="1">
        <v>3543238</v>
      </c>
      <c r="D4221" s="4">
        <v>21</v>
      </c>
      <c r="E4221" s="6">
        <v>21</v>
      </c>
      <c r="F4221" s="39">
        <v>354323821</v>
      </c>
      <c r="G4221" s="39">
        <v>0</v>
      </c>
      <c r="H4221" s="39">
        <v>1</v>
      </c>
      <c r="I4221" s="132">
        <v>5.2099999999999999E-5</v>
      </c>
      <c r="J4221" s="132">
        <v>0</v>
      </c>
      <c r="K4221" s="132">
        <v>5.2099999999999999E-5</v>
      </c>
      <c r="L4221" s="133">
        <v>0</v>
      </c>
      <c r="M4221" s="132">
        <v>0</v>
      </c>
      <c r="N4221" s="132">
        <v>0</v>
      </c>
      <c r="O4221" s="132">
        <v>0</v>
      </c>
      <c r="P4221" s="132">
        <v>5.2099999999999999E-5</v>
      </c>
      <c r="Q4221" s="140">
        <v>0</v>
      </c>
      <c r="R4221" s="134">
        <v>1</v>
      </c>
      <c r="S4221" s="122">
        <f t="shared" si="130"/>
        <v>0</v>
      </c>
      <c r="T4221" s="122">
        <f t="shared" si="131"/>
        <v>100</v>
      </c>
    </row>
    <row r="4222" spans="1:20" x14ac:dyDescent="0.25">
      <c r="A4222" s="3">
        <v>2013</v>
      </c>
      <c r="B4222" s="2" t="s">
        <v>489</v>
      </c>
      <c r="C4222" s="1">
        <v>3543253</v>
      </c>
      <c r="D4222" s="4">
        <v>14</v>
      </c>
      <c r="E4222" s="6">
        <v>14</v>
      </c>
      <c r="F4222" s="39">
        <v>354325314</v>
      </c>
      <c r="G4222" s="39">
        <v>6</v>
      </c>
      <c r="H4222" s="39">
        <v>2</v>
      </c>
      <c r="I4222" s="132">
        <v>0.13905600000000004</v>
      </c>
      <c r="J4222" s="132">
        <v>0.13882980000000003</v>
      </c>
      <c r="K4222" s="132">
        <v>2.2620000000000002E-4</v>
      </c>
      <c r="L4222" s="133">
        <v>0</v>
      </c>
      <c r="M4222" s="132">
        <v>0</v>
      </c>
      <c r="N4222" s="132">
        <v>0.13703700000000002</v>
      </c>
      <c r="O4222" s="132">
        <v>1.1217999999999998E-3</v>
      </c>
      <c r="P4222" s="132">
        <v>8.9719999999999991E-4</v>
      </c>
      <c r="Q4222" s="140">
        <v>4</v>
      </c>
      <c r="R4222" s="134">
        <v>22</v>
      </c>
      <c r="S4222" s="122">
        <f t="shared" si="130"/>
        <v>75</v>
      </c>
      <c r="T4222" s="122">
        <f t="shared" si="131"/>
        <v>25</v>
      </c>
    </row>
    <row r="4223" spans="1:20" x14ac:dyDescent="0.25">
      <c r="A4223" s="3">
        <v>2013</v>
      </c>
      <c r="B4223" s="2" t="s">
        <v>490</v>
      </c>
      <c r="C4223" s="1">
        <v>3543303</v>
      </c>
      <c r="D4223" s="4">
        <v>6</v>
      </c>
      <c r="E4223" s="6">
        <v>6</v>
      </c>
      <c r="F4223" s="39">
        <v>35433036</v>
      </c>
      <c r="G4223" s="39">
        <v>7</v>
      </c>
      <c r="H4223" s="39">
        <v>23</v>
      </c>
      <c r="I4223" s="132">
        <v>1.2531300000000002E-2</v>
      </c>
      <c r="J4223" s="132">
        <v>1.5765E-3</v>
      </c>
      <c r="K4223" s="132">
        <v>1.0954800000000002E-2</v>
      </c>
      <c r="L4223" s="133">
        <v>0</v>
      </c>
      <c r="M4223" s="132">
        <v>0</v>
      </c>
      <c r="N4223" s="132">
        <v>3.5720999999999999E-3</v>
      </c>
      <c r="O4223" s="132">
        <v>0</v>
      </c>
      <c r="P4223" s="132">
        <v>8.9592000000000005E-3</v>
      </c>
      <c r="Q4223" s="140">
        <v>6</v>
      </c>
      <c r="R4223" s="134">
        <v>98</v>
      </c>
      <c r="S4223" s="122">
        <f t="shared" si="130"/>
        <v>23.333333333333332</v>
      </c>
      <c r="T4223" s="122">
        <f t="shared" si="131"/>
        <v>76.666666666666671</v>
      </c>
    </row>
    <row r="4224" spans="1:20" x14ac:dyDescent="0.25">
      <c r="A4224" s="3">
        <v>2013</v>
      </c>
      <c r="B4224" s="2" t="s">
        <v>491</v>
      </c>
      <c r="C4224" s="1">
        <v>3543402</v>
      </c>
      <c r="D4224" s="4">
        <v>4</v>
      </c>
      <c r="E4224" s="6">
        <v>4</v>
      </c>
      <c r="F4224" s="39">
        <v>35434024</v>
      </c>
      <c r="G4224" s="39">
        <v>56</v>
      </c>
      <c r="H4224" s="39">
        <v>433</v>
      </c>
      <c r="I4224" s="132">
        <v>3.7617228000000043</v>
      </c>
      <c r="J4224" s="132">
        <v>0.15363959999999988</v>
      </c>
      <c r="K4224" s="132">
        <v>3.6080832000000043</v>
      </c>
      <c r="L4224" s="133">
        <v>2.625</v>
      </c>
      <c r="M4224" s="132">
        <v>3.0129949999999988</v>
      </c>
      <c r="N4224" s="132">
        <v>0.34626529999999994</v>
      </c>
      <c r="O4224" s="132">
        <v>9.5703599999999958E-2</v>
      </c>
      <c r="P4224" s="132">
        <v>0.30675889999999928</v>
      </c>
      <c r="Q4224" s="140">
        <v>54</v>
      </c>
      <c r="R4224" s="134">
        <v>111</v>
      </c>
      <c r="S4224" s="122">
        <f t="shared" si="130"/>
        <v>11.451942740286299</v>
      </c>
      <c r="T4224" s="122">
        <f t="shared" si="131"/>
        <v>88.548057259713701</v>
      </c>
    </row>
    <row r="4225" spans="1:20" x14ac:dyDescent="0.25">
      <c r="A4225" s="3">
        <v>2013</v>
      </c>
      <c r="B4225" s="2" t="s">
        <v>491</v>
      </c>
      <c r="C4225" s="1">
        <v>3543402</v>
      </c>
      <c r="D4225" s="4">
        <v>4</v>
      </c>
      <c r="E4225" s="6">
        <v>9</v>
      </c>
      <c r="F4225" s="39">
        <v>35434029</v>
      </c>
      <c r="G4225" s="39">
        <v>0</v>
      </c>
      <c r="H4225" s="39">
        <v>1</v>
      </c>
      <c r="I4225" s="132">
        <v>2.3149999999999999E-4</v>
      </c>
      <c r="J4225" s="132">
        <v>0</v>
      </c>
      <c r="K4225" s="132">
        <v>2.3149999999999999E-4</v>
      </c>
      <c r="L4225" s="133">
        <v>0</v>
      </c>
      <c r="M4225" s="132">
        <v>0</v>
      </c>
      <c r="N4225" s="132">
        <v>0</v>
      </c>
      <c r="O4225" s="132">
        <v>0</v>
      </c>
      <c r="P4225" s="132">
        <v>2.3149999999999999E-4</v>
      </c>
      <c r="Q4225" s="140">
        <v>1</v>
      </c>
      <c r="R4225" s="134">
        <v>2</v>
      </c>
      <c r="S4225" s="122">
        <f t="shared" si="130"/>
        <v>0</v>
      </c>
      <c r="T4225" s="122">
        <f t="shared" si="131"/>
        <v>100</v>
      </c>
    </row>
    <row r="4226" spans="1:20" x14ac:dyDescent="0.25">
      <c r="A4226" s="3">
        <v>2013</v>
      </c>
      <c r="B4226" s="2" t="s">
        <v>492</v>
      </c>
      <c r="C4226" s="1">
        <v>3543600</v>
      </c>
      <c r="D4226" s="4">
        <v>8</v>
      </c>
      <c r="E4226" s="6">
        <v>8</v>
      </c>
      <c r="F4226" s="39">
        <v>35436008</v>
      </c>
      <c r="G4226" s="39">
        <v>3</v>
      </c>
      <c r="H4226" s="39">
        <v>5</v>
      </c>
      <c r="I4226" s="132">
        <v>1.9764900000000002E-2</v>
      </c>
      <c r="J4226" s="132">
        <v>7.8388999999999993E-3</v>
      </c>
      <c r="K4226" s="132">
        <v>1.1926000000000001E-2</v>
      </c>
      <c r="L4226" s="133">
        <v>0</v>
      </c>
      <c r="M4226" s="132">
        <v>1.1801000000000001E-2</v>
      </c>
      <c r="N4226" s="132">
        <v>0</v>
      </c>
      <c r="O4226" s="132">
        <v>7.8388999999999993E-3</v>
      </c>
      <c r="P4226" s="132">
        <v>1.25E-4</v>
      </c>
      <c r="Q4226" s="140">
        <v>0</v>
      </c>
      <c r="R4226" s="134">
        <v>1</v>
      </c>
      <c r="S4226" s="122">
        <f t="shared" si="130"/>
        <v>37.5</v>
      </c>
      <c r="T4226" s="122">
        <f t="shared" si="131"/>
        <v>62.5</v>
      </c>
    </row>
    <row r="4227" spans="1:20" x14ac:dyDescent="0.25">
      <c r="A4227" s="3">
        <v>2013</v>
      </c>
      <c r="B4227" s="2" t="s">
        <v>493</v>
      </c>
      <c r="C4227" s="1">
        <v>3543709</v>
      </c>
      <c r="D4227" s="4">
        <v>9</v>
      </c>
      <c r="E4227" s="6">
        <v>9</v>
      </c>
      <c r="F4227" s="39">
        <v>35437099</v>
      </c>
      <c r="G4227" s="39">
        <v>15</v>
      </c>
      <c r="H4227" s="39">
        <v>15</v>
      </c>
      <c r="I4227" s="132">
        <v>0.27892579999999995</v>
      </c>
      <c r="J4227" s="132">
        <v>0.10443509999999999</v>
      </c>
      <c r="K4227" s="132">
        <v>0.17449069999999997</v>
      </c>
      <c r="L4227" s="133">
        <v>2.8964861872146117E-2</v>
      </c>
      <c r="M4227" s="132">
        <v>0</v>
      </c>
      <c r="N4227" s="132">
        <v>4.3749999999999995E-3</v>
      </c>
      <c r="O4227" s="132">
        <v>0.27266199999999996</v>
      </c>
      <c r="P4227" s="132">
        <v>1.8887999999999999E-3</v>
      </c>
      <c r="Q4227" s="140">
        <v>5</v>
      </c>
      <c r="R4227" s="134">
        <v>1</v>
      </c>
      <c r="S4227" s="122">
        <f t="shared" ref="S4227:S4290" si="132">IFERROR(((G4227)/(SUM($G4227:$H4227)))*100,0)</f>
        <v>50</v>
      </c>
      <c r="T4227" s="122">
        <f t="shared" ref="T4227:T4290" si="133">IFERROR(((H4227)/(SUM($G4227:$H4227)))*100,0)</f>
        <v>50</v>
      </c>
    </row>
    <row r="4228" spans="1:20" x14ac:dyDescent="0.25">
      <c r="A4228" s="3">
        <v>2013</v>
      </c>
      <c r="B4228" s="2" t="s">
        <v>494</v>
      </c>
      <c r="C4228" s="1">
        <v>3543808</v>
      </c>
      <c r="D4228" s="4">
        <v>20</v>
      </c>
      <c r="E4228" s="6">
        <v>20</v>
      </c>
      <c r="F4228" s="39">
        <v>354380820</v>
      </c>
      <c r="G4228" s="39">
        <v>13</v>
      </c>
      <c r="H4228" s="39">
        <v>13</v>
      </c>
      <c r="I4228" s="132">
        <v>1.0118800000000002E-2</v>
      </c>
      <c r="J4228" s="132">
        <v>9.0667000000000022E-3</v>
      </c>
      <c r="K4228" s="132">
        <v>1.0521E-3</v>
      </c>
      <c r="L4228" s="133">
        <v>0</v>
      </c>
      <c r="M4228" s="132">
        <v>0</v>
      </c>
      <c r="N4228" s="132">
        <v>1.4580000000000002E-4</v>
      </c>
      <c r="O4228" s="132">
        <v>8.6223000000000011E-3</v>
      </c>
      <c r="P4228" s="132">
        <v>1.3506999999999998E-3</v>
      </c>
      <c r="Q4228" s="140">
        <v>4</v>
      </c>
      <c r="R4228" s="134">
        <v>2</v>
      </c>
      <c r="S4228" s="122">
        <f t="shared" si="132"/>
        <v>50</v>
      </c>
      <c r="T4228" s="122">
        <f t="shared" si="133"/>
        <v>50</v>
      </c>
    </row>
    <row r="4229" spans="1:20" x14ac:dyDescent="0.25">
      <c r="A4229" s="3">
        <v>2013</v>
      </c>
      <c r="B4229" s="2" t="s">
        <v>495</v>
      </c>
      <c r="C4229" s="1">
        <v>3543907</v>
      </c>
      <c r="D4229" s="4">
        <v>5</v>
      </c>
      <c r="E4229" s="6">
        <v>5</v>
      </c>
      <c r="F4229" s="39">
        <v>35439075</v>
      </c>
      <c r="G4229" s="39">
        <v>52</v>
      </c>
      <c r="H4229" s="39">
        <v>99</v>
      </c>
      <c r="I4229" s="132">
        <v>1.1407836999999996</v>
      </c>
      <c r="J4229" s="132">
        <v>1.0461745999999996</v>
      </c>
      <c r="K4229" s="132">
        <v>9.4609099999999918E-2</v>
      </c>
      <c r="L4229" s="133">
        <v>0</v>
      </c>
      <c r="M4229" s="132">
        <v>0.94117600000000001</v>
      </c>
      <c r="N4229" s="132">
        <v>9.2926399999999992E-2</v>
      </c>
      <c r="O4229" s="132">
        <v>8.9805599999999985E-2</v>
      </c>
      <c r="P4229" s="132">
        <v>1.6875700000000004E-2</v>
      </c>
      <c r="Q4229" s="140">
        <v>25</v>
      </c>
      <c r="R4229" s="134">
        <v>81</v>
      </c>
      <c r="S4229" s="122">
        <f t="shared" si="132"/>
        <v>34.437086092715234</v>
      </c>
      <c r="T4229" s="122">
        <f t="shared" si="133"/>
        <v>65.562913907284766</v>
      </c>
    </row>
    <row r="4230" spans="1:20" x14ac:dyDescent="0.25">
      <c r="A4230" s="3">
        <v>2013</v>
      </c>
      <c r="B4230" s="2" t="s">
        <v>495</v>
      </c>
      <c r="C4230" s="1">
        <v>3543907</v>
      </c>
      <c r="D4230" s="4">
        <v>5</v>
      </c>
      <c r="E4230" s="6">
        <v>9</v>
      </c>
      <c r="F4230" s="39">
        <v>35439079</v>
      </c>
      <c r="G4230" s="39">
        <v>1</v>
      </c>
      <c r="H4230" s="39">
        <v>0</v>
      </c>
      <c r="I4230" s="132">
        <v>1.5430000000000001E-4</v>
      </c>
      <c r="J4230" s="132">
        <v>1.5430000000000001E-4</v>
      </c>
      <c r="K4230" s="132">
        <v>0</v>
      </c>
      <c r="L4230" s="133">
        <v>0</v>
      </c>
      <c r="M4230" s="132">
        <v>0</v>
      </c>
      <c r="N4230" s="132">
        <v>0</v>
      </c>
      <c r="O4230" s="132">
        <v>1.5430000000000001E-4</v>
      </c>
      <c r="P4230" s="132">
        <v>0</v>
      </c>
      <c r="Q4230" s="140">
        <v>1</v>
      </c>
      <c r="R4230" s="134">
        <v>0</v>
      </c>
      <c r="S4230" s="122">
        <f t="shared" si="132"/>
        <v>100</v>
      </c>
      <c r="T4230" s="122">
        <f t="shared" si="133"/>
        <v>0</v>
      </c>
    </row>
    <row r="4231" spans="1:20" x14ac:dyDescent="0.25">
      <c r="A4231" s="3">
        <v>2013</v>
      </c>
      <c r="B4231" s="2" t="s">
        <v>496</v>
      </c>
      <c r="C4231" s="1">
        <v>3544004</v>
      </c>
      <c r="D4231" s="4">
        <v>5</v>
      </c>
      <c r="E4231" s="6">
        <v>5</v>
      </c>
      <c r="F4231" s="39">
        <v>35440045</v>
      </c>
      <c r="G4231" s="39">
        <v>14</v>
      </c>
      <c r="H4231" s="39">
        <v>15</v>
      </c>
      <c r="I4231" s="132">
        <v>0.20792289999999997</v>
      </c>
      <c r="J4231" s="132">
        <v>0.19380009999999998</v>
      </c>
      <c r="K4231" s="132">
        <v>1.41228E-2</v>
      </c>
      <c r="L4231" s="133">
        <v>0</v>
      </c>
      <c r="M4231" s="132">
        <v>6.5549999999999997E-2</v>
      </c>
      <c r="N4231" s="132">
        <v>0.13214939999999994</v>
      </c>
      <c r="O4231" s="132">
        <v>7.0695000000000003E-3</v>
      </c>
      <c r="P4231" s="132">
        <v>3.1539999999999997E-3</v>
      </c>
      <c r="Q4231" s="140">
        <v>15</v>
      </c>
      <c r="R4231" s="134">
        <v>5</v>
      </c>
      <c r="S4231" s="122">
        <f t="shared" si="132"/>
        <v>48.275862068965516</v>
      </c>
      <c r="T4231" s="122">
        <f t="shared" si="133"/>
        <v>51.724137931034484</v>
      </c>
    </row>
    <row r="4232" spans="1:20" x14ac:dyDescent="0.25">
      <c r="A4232" s="3">
        <v>2013</v>
      </c>
      <c r="B4232" s="2" t="s">
        <v>496</v>
      </c>
      <c r="C4232" s="1">
        <v>3544004</v>
      </c>
      <c r="D4232" s="4">
        <v>5</v>
      </c>
      <c r="E4232" s="6">
        <v>10</v>
      </c>
      <c r="F4232" s="39">
        <v>354400410</v>
      </c>
      <c r="G4232" s="39">
        <v>0</v>
      </c>
      <c r="H4232" s="39">
        <v>0</v>
      </c>
      <c r="I4232" s="132">
        <v>0</v>
      </c>
      <c r="J4232" s="132">
        <v>0</v>
      </c>
      <c r="K4232" s="132">
        <v>0</v>
      </c>
      <c r="L4232" s="133">
        <v>0</v>
      </c>
      <c r="M4232" s="132">
        <v>0</v>
      </c>
      <c r="N4232" s="132">
        <v>0</v>
      </c>
      <c r="O4232" s="132">
        <v>0</v>
      </c>
      <c r="P4232" s="132">
        <v>0</v>
      </c>
      <c r="Q4232" s="140">
        <v>0</v>
      </c>
      <c r="R4232" s="134">
        <v>0</v>
      </c>
      <c r="S4232" s="122">
        <f t="shared" si="132"/>
        <v>0</v>
      </c>
      <c r="T4232" s="122">
        <f t="shared" si="133"/>
        <v>0</v>
      </c>
    </row>
    <row r="4233" spans="1:20" x14ac:dyDescent="0.25">
      <c r="A4233" s="3">
        <v>2013</v>
      </c>
      <c r="B4233" s="2" t="s">
        <v>497</v>
      </c>
      <c r="C4233" s="1">
        <v>3544103</v>
      </c>
      <c r="D4233" s="4">
        <v>6</v>
      </c>
      <c r="E4233" s="6">
        <v>6</v>
      </c>
      <c r="F4233" s="39">
        <v>35441036</v>
      </c>
      <c r="G4233" s="39">
        <v>2</v>
      </c>
      <c r="H4233" s="39">
        <v>2</v>
      </c>
      <c r="I4233" s="132">
        <v>0.1021586</v>
      </c>
      <c r="J4233" s="132">
        <v>0.1000521</v>
      </c>
      <c r="K4233" s="132">
        <v>2.1064999999999999E-3</v>
      </c>
      <c r="L4233" s="133">
        <v>0</v>
      </c>
      <c r="M4233" s="132">
        <v>0.1</v>
      </c>
      <c r="N4233" s="132">
        <v>1.5799E-3</v>
      </c>
      <c r="O4233" s="132">
        <v>0</v>
      </c>
      <c r="P4233" s="132">
        <v>5.7870000000000003E-4</v>
      </c>
      <c r="Q4233" s="140">
        <v>2</v>
      </c>
      <c r="R4233" s="134">
        <v>46</v>
      </c>
      <c r="S4233" s="122">
        <f t="shared" si="132"/>
        <v>50</v>
      </c>
      <c r="T4233" s="122">
        <f t="shared" si="133"/>
        <v>50</v>
      </c>
    </row>
    <row r="4234" spans="1:20" x14ac:dyDescent="0.25">
      <c r="A4234" s="3">
        <v>2013</v>
      </c>
      <c r="B4234" s="2" t="s">
        <v>498</v>
      </c>
      <c r="C4234" s="1">
        <v>3544202</v>
      </c>
      <c r="D4234" s="4">
        <v>15</v>
      </c>
      <c r="E4234" s="6">
        <v>15</v>
      </c>
      <c r="F4234" s="39">
        <v>354420215</v>
      </c>
      <c r="G4234" s="39">
        <v>16</v>
      </c>
      <c r="H4234" s="39">
        <v>6</v>
      </c>
      <c r="I4234" s="132">
        <v>0.12541680000000002</v>
      </c>
      <c r="J4234" s="132">
        <v>0.12466640000000002</v>
      </c>
      <c r="K4234" s="132">
        <v>7.5040000000000003E-4</v>
      </c>
      <c r="L4234" s="133">
        <v>8.4931189751395228E-2</v>
      </c>
      <c r="M4234" s="132">
        <v>3.009E-4</v>
      </c>
      <c r="N4234" s="132">
        <v>1.6880000000000001E-4</v>
      </c>
      <c r="O4234" s="132">
        <v>0.12102060000000002</v>
      </c>
      <c r="P4234" s="132">
        <v>3.9264999999999994E-3</v>
      </c>
      <c r="Q4234" s="140">
        <v>8</v>
      </c>
      <c r="R4234" s="134">
        <v>2</v>
      </c>
      <c r="S4234" s="122">
        <f t="shared" si="132"/>
        <v>72.727272727272734</v>
      </c>
      <c r="T4234" s="122">
        <f t="shared" si="133"/>
        <v>27.27272727272727</v>
      </c>
    </row>
    <row r="4235" spans="1:20" x14ac:dyDescent="0.25">
      <c r="A4235" s="3">
        <v>2013</v>
      </c>
      <c r="B4235" s="2" t="s">
        <v>499</v>
      </c>
      <c r="C4235" s="1">
        <v>3543501</v>
      </c>
      <c r="D4235" s="4">
        <v>14</v>
      </c>
      <c r="E4235" s="6">
        <v>14</v>
      </c>
      <c r="F4235" s="39">
        <v>354350114</v>
      </c>
      <c r="G4235" s="39">
        <v>1</v>
      </c>
      <c r="H4235" s="39">
        <v>5</v>
      </c>
      <c r="I4235" s="132">
        <v>9.3077999999999998E-3</v>
      </c>
      <c r="J4235" s="132">
        <v>8.3333000000000001E-3</v>
      </c>
      <c r="K4235" s="132">
        <v>9.7449999999999989E-4</v>
      </c>
      <c r="L4235" s="133">
        <v>0</v>
      </c>
      <c r="M4235" s="132">
        <v>0</v>
      </c>
      <c r="N4235" s="132">
        <v>9.2500000000000013E-3</v>
      </c>
      <c r="O4235" s="132">
        <v>0</v>
      </c>
      <c r="P4235" s="132">
        <v>5.7800000000000002E-5</v>
      </c>
      <c r="Q4235" s="140">
        <v>1</v>
      </c>
      <c r="R4235" s="134">
        <v>2</v>
      </c>
      <c r="S4235" s="122">
        <f t="shared" si="132"/>
        <v>16.666666666666664</v>
      </c>
      <c r="T4235" s="122">
        <f t="shared" si="133"/>
        <v>83.333333333333343</v>
      </c>
    </row>
    <row r="4236" spans="1:20" x14ac:dyDescent="0.25">
      <c r="A4236" s="3">
        <v>2013</v>
      </c>
      <c r="B4236" s="2" t="s">
        <v>500</v>
      </c>
      <c r="C4236" s="1">
        <v>3544251</v>
      </c>
      <c r="D4236" s="4">
        <v>22</v>
      </c>
      <c r="E4236" s="6">
        <v>22</v>
      </c>
      <c r="F4236" s="39">
        <v>354425122</v>
      </c>
      <c r="G4236" s="39">
        <v>1</v>
      </c>
      <c r="H4236" s="39">
        <v>119</v>
      </c>
      <c r="I4236" s="132">
        <v>6.2185599999999931E-2</v>
      </c>
      <c r="J4236" s="132">
        <v>1.2519E-3</v>
      </c>
      <c r="K4236" s="132">
        <v>6.0933699999999931E-2</v>
      </c>
      <c r="L4236" s="133">
        <v>4.1669776763064437E-2</v>
      </c>
      <c r="M4236" s="132">
        <v>1.3796000000000001E-3</v>
      </c>
      <c r="N4236" s="132">
        <v>0</v>
      </c>
      <c r="O4236" s="132">
        <v>5.0238399999999926E-2</v>
      </c>
      <c r="P4236" s="132">
        <v>1.0567600000000002E-2</v>
      </c>
      <c r="Q4236" s="140">
        <v>1</v>
      </c>
      <c r="R4236" s="134">
        <v>0</v>
      </c>
      <c r="S4236" s="122">
        <f t="shared" si="132"/>
        <v>0.83333333333333337</v>
      </c>
      <c r="T4236" s="122">
        <f t="shared" si="133"/>
        <v>99.166666666666671</v>
      </c>
    </row>
    <row r="4237" spans="1:20" x14ac:dyDescent="0.25">
      <c r="A4237" s="3">
        <v>2013</v>
      </c>
      <c r="B4237" s="2" t="s">
        <v>501</v>
      </c>
      <c r="C4237" s="1">
        <v>3544301</v>
      </c>
      <c r="D4237" s="4">
        <v>2</v>
      </c>
      <c r="E4237" s="6">
        <v>2</v>
      </c>
      <c r="F4237" s="39">
        <v>35443012</v>
      </c>
      <c r="G4237" s="39">
        <v>21</v>
      </c>
      <c r="H4237" s="39">
        <v>9</v>
      </c>
      <c r="I4237" s="132">
        <v>0.50675040000000005</v>
      </c>
      <c r="J4237" s="132">
        <v>0.4786937</v>
      </c>
      <c r="K4237" s="132">
        <v>2.8056700000000004E-2</v>
      </c>
      <c r="L4237" s="133">
        <v>0.23589041095890415</v>
      </c>
      <c r="M4237" s="132">
        <v>2.7141200000000004E-2</v>
      </c>
      <c r="N4237" s="132">
        <v>9.1549999999999997E-4</v>
      </c>
      <c r="O4237" s="132">
        <v>0.47564299999999998</v>
      </c>
      <c r="P4237" s="132">
        <v>3.0506999999999999E-3</v>
      </c>
      <c r="Q4237" s="140">
        <v>1</v>
      </c>
      <c r="R4237" s="134">
        <v>15</v>
      </c>
      <c r="S4237" s="122">
        <f t="shared" si="132"/>
        <v>70</v>
      </c>
      <c r="T4237" s="122">
        <f t="shared" si="133"/>
        <v>30</v>
      </c>
    </row>
    <row r="4238" spans="1:20" x14ac:dyDescent="0.25">
      <c r="A4238" s="3">
        <v>2013</v>
      </c>
      <c r="B4238" s="2" t="s">
        <v>502</v>
      </c>
      <c r="C4238" s="1">
        <v>3544400</v>
      </c>
      <c r="D4238" s="4">
        <v>19</v>
      </c>
      <c r="E4238" s="6">
        <v>19</v>
      </c>
      <c r="F4238" s="39">
        <v>354440019</v>
      </c>
      <c r="G4238" s="39">
        <v>2</v>
      </c>
      <c r="H4238" s="39">
        <v>4</v>
      </c>
      <c r="I4238" s="132">
        <v>2.81017E-2</v>
      </c>
      <c r="J4238" s="132">
        <v>2.8016900000000001E-2</v>
      </c>
      <c r="K4238" s="132">
        <v>8.4800000000000001E-5</v>
      </c>
      <c r="L4238" s="133">
        <v>0</v>
      </c>
      <c r="M4238" s="132">
        <v>0</v>
      </c>
      <c r="N4238" s="132">
        <v>2.8016900000000001E-2</v>
      </c>
      <c r="O4238" s="132">
        <v>5.8199999999999998E-5</v>
      </c>
      <c r="P4238" s="132">
        <v>2.6599999999999999E-5</v>
      </c>
      <c r="Q4238" s="140">
        <v>1</v>
      </c>
      <c r="R4238" s="134">
        <v>3</v>
      </c>
      <c r="S4238" s="122">
        <f t="shared" si="132"/>
        <v>33.333333333333329</v>
      </c>
      <c r="T4238" s="122">
        <f t="shared" si="133"/>
        <v>66.666666666666657</v>
      </c>
    </row>
    <row r="4239" spans="1:20" x14ac:dyDescent="0.25">
      <c r="A4239" s="3">
        <v>2013</v>
      </c>
      <c r="B4239" s="2" t="s">
        <v>502</v>
      </c>
      <c r="C4239" s="1">
        <v>3544400</v>
      </c>
      <c r="D4239" s="4">
        <v>19</v>
      </c>
      <c r="E4239" s="6">
        <v>20</v>
      </c>
      <c r="F4239" s="39">
        <v>354440020</v>
      </c>
      <c r="G4239" s="39">
        <v>1</v>
      </c>
      <c r="H4239" s="39">
        <v>0</v>
      </c>
      <c r="I4239" s="132">
        <v>2.5000000000000001E-3</v>
      </c>
      <c r="J4239" s="132">
        <v>2.5000000000000001E-3</v>
      </c>
      <c r="K4239" s="132">
        <v>0</v>
      </c>
      <c r="L4239" s="133">
        <v>0</v>
      </c>
      <c r="M4239" s="132">
        <v>0</v>
      </c>
      <c r="N4239" s="132">
        <v>0</v>
      </c>
      <c r="O4239" s="132">
        <v>2.5000000000000001E-3</v>
      </c>
      <c r="P4239" s="132">
        <v>0</v>
      </c>
      <c r="Q4239" s="140">
        <v>2</v>
      </c>
      <c r="R4239" s="134">
        <v>0</v>
      </c>
      <c r="S4239" s="122">
        <f t="shared" si="132"/>
        <v>100</v>
      </c>
      <c r="T4239" s="122">
        <f t="shared" si="133"/>
        <v>0</v>
      </c>
    </row>
    <row r="4240" spans="1:20" x14ac:dyDescent="0.25">
      <c r="A4240" s="3">
        <v>2013</v>
      </c>
      <c r="B4240" s="2" t="s">
        <v>503</v>
      </c>
      <c r="C4240" s="1">
        <v>3544509</v>
      </c>
      <c r="D4240" s="4">
        <v>18</v>
      </c>
      <c r="E4240" s="6">
        <v>18</v>
      </c>
      <c r="F4240" s="39">
        <v>354450918</v>
      </c>
      <c r="G4240" s="39">
        <v>0</v>
      </c>
      <c r="H4240" s="39">
        <v>2</v>
      </c>
      <c r="I4240" s="132">
        <v>9.6029999999999998E-4</v>
      </c>
      <c r="J4240" s="132">
        <v>0</v>
      </c>
      <c r="K4240" s="132">
        <v>9.6029999999999998E-4</v>
      </c>
      <c r="L4240" s="133">
        <v>4.2848420852359209E-2</v>
      </c>
      <c r="M4240" s="132">
        <v>0</v>
      </c>
      <c r="N4240" s="132">
        <v>0</v>
      </c>
      <c r="O4240" s="132">
        <v>3.4700000000000003E-5</v>
      </c>
      <c r="P4240" s="132">
        <v>9.2559999999999995E-4</v>
      </c>
      <c r="Q4240" s="140">
        <v>2</v>
      </c>
      <c r="R4240" s="134">
        <v>3</v>
      </c>
      <c r="S4240" s="122">
        <f t="shared" si="132"/>
        <v>0</v>
      </c>
      <c r="T4240" s="122">
        <f t="shared" si="133"/>
        <v>100</v>
      </c>
    </row>
    <row r="4241" spans="1:20" x14ac:dyDescent="0.25">
      <c r="A4241" s="3">
        <v>2013</v>
      </c>
      <c r="B4241" s="2" t="s">
        <v>504</v>
      </c>
      <c r="C4241" s="1">
        <v>3544608</v>
      </c>
      <c r="D4241" s="4">
        <v>16</v>
      </c>
      <c r="E4241" s="6">
        <v>16</v>
      </c>
      <c r="F4241" s="39">
        <v>354460816</v>
      </c>
      <c r="G4241" s="39">
        <v>2</v>
      </c>
      <c r="H4241" s="39">
        <v>10</v>
      </c>
      <c r="I4241" s="132">
        <v>1.63611E-2</v>
      </c>
      <c r="J4241" s="132">
        <v>1.0670600000000001E-2</v>
      </c>
      <c r="K4241" s="132">
        <v>5.6905000000000002E-3</v>
      </c>
      <c r="L4241" s="133">
        <v>0</v>
      </c>
      <c r="M4241" s="132">
        <v>0</v>
      </c>
      <c r="N4241" s="132">
        <v>1.5740999999999999E-3</v>
      </c>
      <c r="O4241" s="132">
        <v>7.3467000000000003E-3</v>
      </c>
      <c r="P4241" s="132">
        <v>7.4403000000000004E-3</v>
      </c>
      <c r="Q4241" s="140">
        <v>1</v>
      </c>
      <c r="R4241" s="134">
        <v>0</v>
      </c>
      <c r="S4241" s="122">
        <f t="shared" si="132"/>
        <v>16.666666666666664</v>
      </c>
      <c r="T4241" s="122">
        <f t="shared" si="133"/>
        <v>83.333333333333343</v>
      </c>
    </row>
    <row r="4242" spans="1:20" x14ac:dyDescent="0.25">
      <c r="A4242" s="3">
        <v>2013</v>
      </c>
      <c r="B4242" s="2" t="s">
        <v>505</v>
      </c>
      <c r="C4242" s="1">
        <v>3544707</v>
      </c>
      <c r="D4242" s="4">
        <v>21</v>
      </c>
      <c r="E4242" s="6">
        <v>21</v>
      </c>
      <c r="F4242" s="39">
        <v>354470721</v>
      </c>
      <c r="G4242" s="39">
        <v>0</v>
      </c>
      <c r="H4242" s="39">
        <v>7</v>
      </c>
      <c r="I4242" s="132">
        <v>5.5034000000000003E-3</v>
      </c>
      <c r="J4242" s="132">
        <v>0</v>
      </c>
      <c r="K4242" s="132">
        <v>5.5034000000000003E-3</v>
      </c>
      <c r="L4242" s="133">
        <v>0</v>
      </c>
      <c r="M4242" s="132">
        <v>5.3333E-3</v>
      </c>
      <c r="N4242" s="132">
        <v>0</v>
      </c>
      <c r="O4242" s="132">
        <v>9.2600000000000001E-5</v>
      </c>
      <c r="P4242" s="132">
        <v>7.75E-5</v>
      </c>
      <c r="Q4242" s="140">
        <v>0</v>
      </c>
      <c r="R4242" s="134">
        <v>0</v>
      </c>
      <c r="S4242" s="122">
        <f t="shared" si="132"/>
        <v>0</v>
      </c>
      <c r="T4242" s="122">
        <f t="shared" si="133"/>
        <v>100</v>
      </c>
    </row>
    <row r="4243" spans="1:20" x14ac:dyDescent="0.25">
      <c r="A4243" s="3">
        <v>2013</v>
      </c>
      <c r="B4243" s="2" t="s">
        <v>506</v>
      </c>
      <c r="C4243" s="1">
        <v>3544806</v>
      </c>
      <c r="D4243" s="4">
        <v>16</v>
      </c>
      <c r="E4243" s="6">
        <v>16</v>
      </c>
      <c r="F4243" s="39">
        <v>354480616</v>
      </c>
      <c r="G4243" s="39">
        <v>6</v>
      </c>
      <c r="H4243" s="39">
        <v>39</v>
      </c>
      <c r="I4243" s="132">
        <v>4.6017599999999992E-2</v>
      </c>
      <c r="J4243" s="132">
        <v>2.6573699999999999E-2</v>
      </c>
      <c r="K4243" s="132">
        <v>1.9443899999999997E-2</v>
      </c>
      <c r="L4243" s="133">
        <v>0</v>
      </c>
      <c r="M4243" s="132">
        <v>0</v>
      </c>
      <c r="N4243" s="132">
        <v>4.6289999999999998E-4</v>
      </c>
      <c r="O4243" s="132">
        <v>2.5512199999999995E-2</v>
      </c>
      <c r="P4243" s="132">
        <v>2.0042500000000005E-2</v>
      </c>
      <c r="Q4243" s="140">
        <v>1</v>
      </c>
      <c r="R4243" s="134">
        <v>0</v>
      </c>
      <c r="S4243" s="122">
        <f t="shared" si="132"/>
        <v>13.333333333333334</v>
      </c>
      <c r="T4243" s="122">
        <f t="shared" si="133"/>
        <v>86.666666666666671</v>
      </c>
    </row>
    <row r="4244" spans="1:20" x14ac:dyDescent="0.25">
      <c r="A4244" s="3">
        <v>2013</v>
      </c>
      <c r="B4244" s="2" t="s">
        <v>507</v>
      </c>
      <c r="C4244" s="1">
        <v>3544905</v>
      </c>
      <c r="D4244" s="4">
        <v>4</v>
      </c>
      <c r="E4244" s="6">
        <v>4</v>
      </c>
      <c r="F4244" s="39">
        <v>35449054</v>
      </c>
      <c r="G4244" s="39">
        <v>5</v>
      </c>
      <c r="H4244" s="39">
        <v>17</v>
      </c>
      <c r="I4244" s="132">
        <v>3.5389799999999999E-2</v>
      </c>
      <c r="J4244" s="132">
        <v>2.50686E-2</v>
      </c>
      <c r="K4244" s="132">
        <v>1.0321200000000001E-2</v>
      </c>
      <c r="L4244" s="133">
        <v>0</v>
      </c>
      <c r="M4244" s="132">
        <v>0</v>
      </c>
      <c r="N4244" s="132">
        <v>5.9609999999999991E-4</v>
      </c>
      <c r="O4244" s="132">
        <v>2.9245500000000001E-2</v>
      </c>
      <c r="P4244" s="132">
        <v>5.5482000000000005E-3</v>
      </c>
      <c r="Q4244" s="140">
        <v>0</v>
      </c>
      <c r="R4244" s="134">
        <v>6</v>
      </c>
      <c r="S4244" s="122">
        <f t="shared" si="132"/>
        <v>22.727272727272727</v>
      </c>
      <c r="T4244" s="122">
        <f t="shared" si="133"/>
        <v>77.272727272727266</v>
      </c>
    </row>
    <row r="4245" spans="1:20" x14ac:dyDescent="0.25">
      <c r="A4245" s="3">
        <v>2013</v>
      </c>
      <c r="B4245" s="2" t="s">
        <v>507</v>
      </c>
      <c r="C4245" s="1">
        <v>3544905</v>
      </c>
      <c r="D4245" s="4">
        <v>4</v>
      </c>
      <c r="E4245" s="6">
        <v>12</v>
      </c>
      <c r="F4245" s="39">
        <v>354490512</v>
      </c>
      <c r="G4245" s="39">
        <v>0</v>
      </c>
      <c r="H4245" s="39">
        <v>0</v>
      </c>
      <c r="I4245" s="132">
        <v>0</v>
      </c>
      <c r="J4245" s="132">
        <v>0</v>
      </c>
      <c r="K4245" s="132">
        <v>0</v>
      </c>
      <c r="L4245" s="133">
        <v>0</v>
      </c>
      <c r="M4245" s="132">
        <v>0</v>
      </c>
      <c r="N4245" s="132">
        <v>0</v>
      </c>
      <c r="O4245" s="132">
        <v>0</v>
      </c>
      <c r="P4245" s="132">
        <v>0</v>
      </c>
      <c r="Q4245" s="140">
        <v>0</v>
      </c>
      <c r="R4245" s="134">
        <v>0</v>
      </c>
      <c r="S4245" s="122">
        <f t="shared" si="132"/>
        <v>0</v>
      </c>
      <c r="T4245" s="122">
        <f t="shared" si="133"/>
        <v>0</v>
      </c>
    </row>
    <row r="4246" spans="1:20" x14ac:dyDescent="0.25">
      <c r="A4246" s="3">
        <v>2013</v>
      </c>
      <c r="B4246" s="2" t="s">
        <v>508</v>
      </c>
      <c r="C4246" s="1">
        <v>3545001</v>
      </c>
      <c r="D4246" s="4">
        <v>6</v>
      </c>
      <c r="E4246" s="6">
        <v>6</v>
      </c>
      <c r="F4246" s="39">
        <v>35450016</v>
      </c>
      <c r="G4246" s="39">
        <v>19</v>
      </c>
      <c r="H4246" s="39">
        <v>4</v>
      </c>
      <c r="I4246" s="132">
        <v>5.0521704000000005</v>
      </c>
      <c r="J4246" s="132">
        <v>5.0457815000000004</v>
      </c>
      <c r="K4246" s="132">
        <v>6.3889000000000012E-3</v>
      </c>
      <c r="L4246" s="133">
        <v>0</v>
      </c>
      <c r="M4246" s="132">
        <v>4.0462499999999997</v>
      </c>
      <c r="N4246" s="132">
        <v>0</v>
      </c>
      <c r="O4246" s="132">
        <v>5.8279000000000013E-3</v>
      </c>
      <c r="P4246" s="132">
        <v>1.0000925000000001</v>
      </c>
      <c r="Q4246" s="140">
        <v>15</v>
      </c>
      <c r="R4246" s="134">
        <v>30</v>
      </c>
      <c r="S4246" s="122">
        <f t="shared" si="132"/>
        <v>82.608695652173907</v>
      </c>
      <c r="T4246" s="122">
        <f t="shared" si="133"/>
        <v>17.391304347826086</v>
      </c>
    </row>
    <row r="4247" spans="1:20" x14ac:dyDescent="0.25">
      <c r="A4247" s="3">
        <v>2013</v>
      </c>
      <c r="B4247" s="2" t="s">
        <v>508</v>
      </c>
      <c r="C4247" s="1">
        <v>3545001</v>
      </c>
      <c r="D4247" s="4">
        <v>6</v>
      </c>
      <c r="E4247" s="6">
        <v>2</v>
      </c>
      <c r="F4247" s="39">
        <v>35450012</v>
      </c>
      <c r="G4247" s="39">
        <v>0</v>
      </c>
      <c r="H4247" s="39">
        <v>1</v>
      </c>
      <c r="I4247" s="132">
        <v>2.8900000000000001E-5</v>
      </c>
      <c r="J4247" s="132">
        <v>0</v>
      </c>
      <c r="K4247" s="132">
        <v>2.8900000000000001E-5</v>
      </c>
      <c r="L4247" s="133">
        <v>0</v>
      </c>
      <c r="M4247" s="132">
        <v>0</v>
      </c>
      <c r="N4247" s="132">
        <v>2.8900000000000001E-5</v>
      </c>
      <c r="O4247" s="132">
        <v>0</v>
      </c>
      <c r="P4247" s="132">
        <v>0</v>
      </c>
      <c r="Q4247" s="140">
        <v>0</v>
      </c>
      <c r="R4247" s="134">
        <v>0</v>
      </c>
      <c r="S4247" s="122">
        <f t="shared" si="132"/>
        <v>0</v>
      </c>
      <c r="T4247" s="122">
        <f t="shared" si="133"/>
        <v>100</v>
      </c>
    </row>
    <row r="4248" spans="1:20" x14ac:dyDescent="0.25">
      <c r="A4248" s="3">
        <v>2013</v>
      </c>
      <c r="B4248" s="2" t="s">
        <v>508</v>
      </c>
      <c r="C4248" s="1">
        <v>3545001</v>
      </c>
      <c r="D4248" s="4">
        <v>6</v>
      </c>
      <c r="E4248" s="6">
        <v>7</v>
      </c>
      <c r="F4248" s="39">
        <v>35450017</v>
      </c>
      <c r="G4248" s="39">
        <v>0</v>
      </c>
      <c r="H4248" s="39">
        <v>0</v>
      </c>
      <c r="I4248" s="132">
        <v>0</v>
      </c>
      <c r="J4248" s="132">
        <v>0</v>
      </c>
      <c r="K4248" s="132">
        <v>0</v>
      </c>
      <c r="L4248" s="133">
        <v>0</v>
      </c>
      <c r="M4248" s="132">
        <v>0</v>
      </c>
      <c r="N4248" s="132">
        <v>0</v>
      </c>
      <c r="O4248" s="132">
        <v>0</v>
      </c>
      <c r="P4248" s="132">
        <v>0</v>
      </c>
      <c r="Q4248" s="140">
        <v>0</v>
      </c>
      <c r="R4248" s="134">
        <v>0</v>
      </c>
      <c r="S4248" s="122">
        <f t="shared" si="132"/>
        <v>0</v>
      </c>
      <c r="T4248" s="122">
        <f t="shared" si="133"/>
        <v>0</v>
      </c>
    </row>
    <row r="4249" spans="1:20" x14ac:dyDescent="0.25">
      <c r="A4249" s="3">
        <v>2013</v>
      </c>
      <c r="B4249" s="2" t="s">
        <v>509</v>
      </c>
      <c r="C4249" s="1">
        <v>3545100</v>
      </c>
      <c r="D4249" s="4">
        <v>20</v>
      </c>
      <c r="E4249" s="6">
        <v>20</v>
      </c>
      <c r="F4249" s="39">
        <v>354510020</v>
      </c>
      <c r="G4249" s="39">
        <v>1</v>
      </c>
      <c r="H4249" s="39">
        <v>0</v>
      </c>
      <c r="I4249" s="132">
        <v>5.2099999999999999E-5</v>
      </c>
      <c r="J4249" s="132">
        <v>5.2099999999999999E-5</v>
      </c>
      <c r="K4249" s="132">
        <v>0</v>
      </c>
      <c r="L4249" s="133">
        <v>0</v>
      </c>
      <c r="M4249" s="132">
        <v>0</v>
      </c>
      <c r="N4249" s="132">
        <v>0</v>
      </c>
      <c r="O4249" s="132">
        <v>5.2099999999999999E-5</v>
      </c>
      <c r="P4249" s="132">
        <v>0</v>
      </c>
      <c r="Q4249" s="140">
        <v>1</v>
      </c>
      <c r="R4249" s="134">
        <v>1</v>
      </c>
      <c r="S4249" s="122">
        <f t="shared" si="132"/>
        <v>100</v>
      </c>
      <c r="T4249" s="122">
        <f t="shared" si="133"/>
        <v>0</v>
      </c>
    </row>
    <row r="4250" spans="1:20" x14ac:dyDescent="0.25">
      <c r="A4250" s="3">
        <v>2013</v>
      </c>
      <c r="B4250" s="2" t="s">
        <v>510</v>
      </c>
      <c r="C4250" s="1">
        <v>3545159</v>
      </c>
      <c r="D4250" s="4">
        <v>5</v>
      </c>
      <c r="E4250" s="6">
        <v>5</v>
      </c>
      <c r="F4250" s="39">
        <v>35451595</v>
      </c>
      <c r="G4250" s="39">
        <v>5</v>
      </c>
      <c r="H4250" s="39">
        <v>4</v>
      </c>
      <c r="I4250" s="132">
        <v>1.3934999999999998E-2</v>
      </c>
      <c r="J4250" s="132">
        <v>1.3761399999999998E-2</v>
      </c>
      <c r="K4250" s="132">
        <v>1.7359999999999999E-4</v>
      </c>
      <c r="L4250" s="133">
        <v>0</v>
      </c>
      <c r="M4250" s="132">
        <v>1.3618499999999999E-2</v>
      </c>
      <c r="N4250" s="132">
        <v>9.2600000000000001E-5</v>
      </c>
      <c r="O4250" s="132">
        <v>1.2349999999999999E-4</v>
      </c>
      <c r="P4250" s="132">
        <v>1.004E-4</v>
      </c>
      <c r="Q4250" s="140">
        <v>5</v>
      </c>
      <c r="R4250" s="134">
        <v>2</v>
      </c>
      <c r="S4250" s="122">
        <f t="shared" si="132"/>
        <v>55.555555555555557</v>
      </c>
      <c r="T4250" s="122">
        <f t="shared" si="133"/>
        <v>44.444444444444443</v>
      </c>
    </row>
    <row r="4251" spans="1:20" x14ac:dyDescent="0.25">
      <c r="A4251" s="3">
        <v>2013</v>
      </c>
      <c r="B4251" s="2" t="s">
        <v>510</v>
      </c>
      <c r="C4251" s="1">
        <v>3545159</v>
      </c>
      <c r="D4251" s="4">
        <v>5</v>
      </c>
      <c r="E4251" s="6">
        <v>10</v>
      </c>
      <c r="F4251" s="39">
        <v>354515910</v>
      </c>
      <c r="G4251" s="39">
        <v>0</v>
      </c>
      <c r="H4251" s="39">
        <v>0</v>
      </c>
      <c r="I4251" s="132">
        <v>0</v>
      </c>
      <c r="J4251" s="132">
        <v>0</v>
      </c>
      <c r="K4251" s="132">
        <v>0</v>
      </c>
      <c r="L4251" s="133">
        <v>0</v>
      </c>
      <c r="M4251" s="132">
        <v>0</v>
      </c>
      <c r="N4251" s="132">
        <v>0</v>
      </c>
      <c r="O4251" s="132">
        <v>0</v>
      </c>
      <c r="P4251" s="132">
        <v>0</v>
      </c>
      <c r="Q4251" s="140">
        <v>0</v>
      </c>
      <c r="R4251" s="134">
        <v>0</v>
      </c>
      <c r="S4251" s="122">
        <f t="shared" si="132"/>
        <v>0</v>
      </c>
      <c r="T4251" s="122">
        <f t="shared" si="133"/>
        <v>0</v>
      </c>
    </row>
    <row r="4252" spans="1:20" x14ac:dyDescent="0.25">
      <c r="A4252" s="3">
        <v>2013</v>
      </c>
      <c r="B4252" s="2" t="s">
        <v>511</v>
      </c>
      <c r="C4252" s="1">
        <v>3545209</v>
      </c>
      <c r="D4252" s="4">
        <v>5</v>
      </c>
      <c r="E4252" s="6">
        <v>5</v>
      </c>
      <c r="F4252" s="39">
        <v>35452095</v>
      </c>
      <c r="G4252" s="39">
        <v>9</v>
      </c>
      <c r="H4252" s="39">
        <v>23</v>
      </c>
      <c r="I4252" s="132">
        <v>0.40947809999999996</v>
      </c>
      <c r="J4252" s="132">
        <v>0.39152829999999994</v>
      </c>
      <c r="K4252" s="132">
        <v>1.7949799999999995E-2</v>
      </c>
      <c r="L4252" s="133">
        <v>0</v>
      </c>
      <c r="M4252" s="132">
        <v>0.300037</v>
      </c>
      <c r="N4252" s="132">
        <v>0.10405639999999999</v>
      </c>
      <c r="O4252" s="132">
        <v>2.1110000000000001E-4</v>
      </c>
      <c r="P4252" s="132">
        <v>5.1736000000000004E-3</v>
      </c>
      <c r="Q4252" s="140">
        <v>6</v>
      </c>
      <c r="R4252" s="134">
        <v>16</v>
      </c>
      <c r="S4252" s="122">
        <f t="shared" si="132"/>
        <v>28.125</v>
      </c>
      <c r="T4252" s="122">
        <f t="shared" si="133"/>
        <v>71.875</v>
      </c>
    </row>
    <row r="4253" spans="1:20" x14ac:dyDescent="0.25">
      <c r="A4253" s="3">
        <v>2013</v>
      </c>
      <c r="B4253" s="2" t="s">
        <v>511</v>
      </c>
      <c r="C4253" s="1">
        <v>3545209</v>
      </c>
      <c r="D4253" s="4">
        <v>5</v>
      </c>
      <c r="E4253" s="6">
        <v>10</v>
      </c>
      <c r="F4253" s="39">
        <v>354520910</v>
      </c>
      <c r="G4253" s="39">
        <v>1</v>
      </c>
      <c r="H4253" s="39">
        <v>8</v>
      </c>
      <c r="I4253" s="132">
        <v>2.2985999999999996E-3</v>
      </c>
      <c r="J4253" s="132">
        <v>4.6300000000000001E-5</v>
      </c>
      <c r="K4253" s="132">
        <v>2.2522999999999996E-3</v>
      </c>
      <c r="L4253" s="133">
        <v>0</v>
      </c>
      <c r="M4253" s="132">
        <v>0</v>
      </c>
      <c r="N4253" s="132">
        <v>1.0878999999999999E-3</v>
      </c>
      <c r="O4253" s="132">
        <v>4.6300000000000001E-5</v>
      </c>
      <c r="P4253" s="132">
        <v>1.1644000000000001E-3</v>
      </c>
      <c r="Q4253" s="140">
        <v>10</v>
      </c>
      <c r="R4253" s="134">
        <v>7</v>
      </c>
      <c r="S4253" s="122">
        <f t="shared" si="132"/>
        <v>11.111111111111111</v>
      </c>
      <c r="T4253" s="122">
        <f t="shared" si="133"/>
        <v>88.888888888888886</v>
      </c>
    </row>
    <row r="4254" spans="1:20" x14ac:dyDescent="0.25">
      <c r="A4254" s="3">
        <v>2013</v>
      </c>
      <c r="B4254" s="2" t="s">
        <v>512</v>
      </c>
      <c r="C4254" s="1">
        <v>3545308</v>
      </c>
      <c r="D4254" s="4">
        <v>10</v>
      </c>
      <c r="E4254" s="6">
        <v>10</v>
      </c>
      <c r="F4254" s="39">
        <v>354530810</v>
      </c>
      <c r="G4254" s="39">
        <v>20</v>
      </c>
      <c r="H4254" s="39">
        <v>13</v>
      </c>
      <c r="I4254" s="132">
        <v>0.31130959999999991</v>
      </c>
      <c r="J4254" s="132">
        <v>0.30334859999999991</v>
      </c>
      <c r="K4254" s="132">
        <v>7.9610000000000011E-3</v>
      </c>
      <c r="L4254" s="133">
        <v>0</v>
      </c>
      <c r="M4254" s="132">
        <v>0.1521111</v>
      </c>
      <c r="N4254" s="132">
        <v>2.6596100000000001E-2</v>
      </c>
      <c r="O4254" s="132">
        <v>0.1173685</v>
      </c>
      <c r="P4254" s="132">
        <v>1.52339E-2</v>
      </c>
      <c r="Q4254" s="140">
        <v>22</v>
      </c>
      <c r="R4254" s="134">
        <v>5</v>
      </c>
      <c r="S4254" s="122">
        <f t="shared" si="132"/>
        <v>60.606060606060609</v>
      </c>
      <c r="T4254" s="122">
        <f t="shared" si="133"/>
        <v>39.393939393939391</v>
      </c>
    </row>
    <row r="4255" spans="1:20" x14ac:dyDescent="0.25">
      <c r="A4255" s="3">
        <v>2013</v>
      </c>
      <c r="B4255" s="2" t="s">
        <v>513</v>
      </c>
      <c r="C4255" s="1">
        <v>3545407</v>
      </c>
      <c r="D4255" s="4">
        <v>17</v>
      </c>
      <c r="E4255" s="6">
        <v>17</v>
      </c>
      <c r="F4255" s="39">
        <v>354540717</v>
      </c>
      <c r="G4255" s="39">
        <v>10</v>
      </c>
      <c r="H4255" s="39">
        <v>7</v>
      </c>
      <c r="I4255" s="132">
        <v>6.1369699999999992E-2</v>
      </c>
      <c r="J4255" s="132">
        <v>5.7620399999999995E-2</v>
      </c>
      <c r="K4255" s="132">
        <v>3.7492999999999997E-3</v>
      </c>
      <c r="L4255" s="133">
        <v>1.2188736681887366E-2</v>
      </c>
      <c r="M4255" s="132">
        <v>0</v>
      </c>
      <c r="N4255" s="132">
        <v>3.4952999999999998E-3</v>
      </c>
      <c r="O4255" s="132">
        <v>5.4706799999999993E-2</v>
      </c>
      <c r="P4255" s="132">
        <v>3.1676000000000005E-3</v>
      </c>
      <c r="Q4255" s="140">
        <v>0</v>
      </c>
      <c r="R4255" s="134">
        <v>0</v>
      </c>
      <c r="S4255" s="122">
        <f t="shared" si="132"/>
        <v>58.82352941176471</v>
      </c>
      <c r="T4255" s="122">
        <f t="shared" si="133"/>
        <v>41.17647058823529</v>
      </c>
    </row>
    <row r="4256" spans="1:20" x14ac:dyDescent="0.25">
      <c r="A4256" s="3">
        <v>2013</v>
      </c>
      <c r="B4256" s="2" t="s">
        <v>514</v>
      </c>
      <c r="C4256" s="1">
        <v>3545506</v>
      </c>
      <c r="D4256" s="4">
        <v>22</v>
      </c>
      <c r="E4256" s="6">
        <v>22</v>
      </c>
      <c r="F4256" s="39">
        <v>354550622</v>
      </c>
      <c r="G4256" s="39">
        <v>2</v>
      </c>
      <c r="H4256" s="39">
        <v>9</v>
      </c>
      <c r="I4256" s="132">
        <v>2.0358899999999999E-2</v>
      </c>
      <c r="J4256" s="132">
        <v>2.7222000000000001E-3</v>
      </c>
      <c r="K4256" s="132">
        <v>1.7636699999999998E-2</v>
      </c>
      <c r="L4256" s="133">
        <v>0</v>
      </c>
      <c r="M4256" s="132">
        <v>1.1749900000000001E-2</v>
      </c>
      <c r="N4256" s="132">
        <v>5.7869999999999996E-3</v>
      </c>
      <c r="O4256" s="132">
        <v>9.98E-5</v>
      </c>
      <c r="P4256" s="132">
        <v>2.7222000000000001E-3</v>
      </c>
      <c r="Q4256" s="140">
        <v>1</v>
      </c>
      <c r="R4256" s="134">
        <v>1</v>
      </c>
      <c r="S4256" s="122">
        <f t="shared" si="132"/>
        <v>18.181818181818183</v>
      </c>
      <c r="T4256" s="122">
        <f t="shared" si="133"/>
        <v>81.818181818181827</v>
      </c>
    </row>
    <row r="4257" spans="1:20" x14ac:dyDescent="0.25">
      <c r="A4257" s="3">
        <v>2013</v>
      </c>
      <c r="B4257" s="2" t="s">
        <v>515</v>
      </c>
      <c r="C4257" s="1">
        <v>3545605</v>
      </c>
      <c r="D4257" s="4">
        <v>15</v>
      </c>
      <c r="E4257" s="6">
        <v>15</v>
      </c>
      <c r="F4257" s="39">
        <v>354560515</v>
      </c>
      <c r="G4257" s="39">
        <v>4</v>
      </c>
      <c r="H4257" s="39">
        <v>27</v>
      </c>
      <c r="I4257" s="132">
        <v>0.29731300000000005</v>
      </c>
      <c r="J4257" s="132">
        <v>0.2149538</v>
      </c>
      <c r="K4257" s="132">
        <v>8.2359200000000021E-2</v>
      </c>
      <c r="L4257" s="133">
        <v>0</v>
      </c>
      <c r="M4257" s="132">
        <v>4.6988699999999994E-2</v>
      </c>
      <c r="N4257" s="132">
        <v>0.19403929999999997</v>
      </c>
      <c r="O4257" s="132">
        <v>5.2928299999999998E-2</v>
      </c>
      <c r="P4257" s="132">
        <v>3.3566999999999998E-3</v>
      </c>
      <c r="Q4257" s="140">
        <v>2</v>
      </c>
      <c r="R4257" s="134">
        <v>9</v>
      </c>
      <c r="S4257" s="122">
        <f t="shared" si="132"/>
        <v>12.903225806451612</v>
      </c>
      <c r="T4257" s="122">
        <f t="shared" si="133"/>
        <v>87.096774193548384</v>
      </c>
    </row>
    <row r="4258" spans="1:20" x14ac:dyDescent="0.25">
      <c r="A4258" s="3">
        <v>2013</v>
      </c>
      <c r="B4258" s="2" t="s">
        <v>515</v>
      </c>
      <c r="C4258" s="1">
        <v>3545605</v>
      </c>
      <c r="D4258" s="4">
        <v>15</v>
      </c>
      <c r="E4258" s="6">
        <v>16</v>
      </c>
      <c r="F4258" s="39">
        <v>354560516</v>
      </c>
      <c r="G4258" s="39">
        <v>14</v>
      </c>
      <c r="H4258" s="39">
        <v>4</v>
      </c>
      <c r="I4258" s="132">
        <v>0.47212639999999995</v>
      </c>
      <c r="J4258" s="132">
        <v>0.46900709999999995</v>
      </c>
      <c r="K4258" s="132">
        <v>3.1192999999999998E-3</v>
      </c>
      <c r="L4258" s="133">
        <v>0</v>
      </c>
      <c r="M4258" s="132">
        <v>0</v>
      </c>
      <c r="N4258" s="132">
        <v>1.00077E-2</v>
      </c>
      <c r="O4258" s="132">
        <v>0.40390679999999995</v>
      </c>
      <c r="P4258" s="132">
        <v>5.8211900000000004E-2</v>
      </c>
      <c r="Q4258" s="140">
        <v>2</v>
      </c>
      <c r="R4258" s="134">
        <v>2</v>
      </c>
      <c r="S4258" s="122">
        <f t="shared" si="132"/>
        <v>77.777777777777786</v>
      </c>
      <c r="T4258" s="122">
        <f t="shared" si="133"/>
        <v>22.222222222222221</v>
      </c>
    </row>
    <row r="4259" spans="1:20" x14ac:dyDescent="0.25">
      <c r="A4259" s="3">
        <v>2013</v>
      </c>
      <c r="B4259" s="2" t="s">
        <v>516</v>
      </c>
      <c r="C4259" s="1">
        <v>3545704</v>
      </c>
      <c r="D4259" s="4">
        <v>15</v>
      </c>
      <c r="E4259" s="6">
        <v>15</v>
      </c>
      <c r="F4259" s="39">
        <v>354570415</v>
      </c>
      <c r="G4259" s="39">
        <v>9</v>
      </c>
      <c r="H4259" s="39">
        <v>6</v>
      </c>
      <c r="I4259" s="132">
        <v>7.1735599999999983E-2</v>
      </c>
      <c r="J4259" s="132">
        <v>8.6930999999999987E-3</v>
      </c>
      <c r="K4259" s="132">
        <v>6.3042499999999987E-2</v>
      </c>
      <c r="L4259" s="133">
        <v>2.5333333333333336E-3</v>
      </c>
      <c r="M4259" s="132">
        <v>6.7899999999999997E-5</v>
      </c>
      <c r="N4259" s="132">
        <v>6.2222299999999994E-2</v>
      </c>
      <c r="O4259" s="132">
        <v>9.2138999999999988E-3</v>
      </c>
      <c r="P4259" s="132">
        <v>2.3149999999999999E-4</v>
      </c>
      <c r="Q4259" s="140">
        <v>10</v>
      </c>
      <c r="R4259" s="134">
        <v>0</v>
      </c>
      <c r="S4259" s="122">
        <f t="shared" si="132"/>
        <v>60</v>
      </c>
      <c r="T4259" s="122">
        <f t="shared" si="133"/>
        <v>40</v>
      </c>
    </row>
    <row r="4260" spans="1:20" x14ac:dyDescent="0.25">
      <c r="A4260" s="3">
        <v>2013</v>
      </c>
      <c r="B4260" s="2" t="s">
        <v>517</v>
      </c>
      <c r="C4260" s="1">
        <v>3545803</v>
      </c>
      <c r="D4260" s="4">
        <v>5</v>
      </c>
      <c r="E4260" s="6">
        <v>5</v>
      </c>
      <c r="F4260" s="39">
        <v>35458035</v>
      </c>
      <c r="G4260" s="39">
        <v>13</v>
      </c>
      <c r="H4260" s="39">
        <v>76</v>
      </c>
      <c r="I4260" s="132">
        <v>1.0406795000000002</v>
      </c>
      <c r="J4260" s="132">
        <v>0.98736060000000014</v>
      </c>
      <c r="K4260" s="132">
        <v>5.3318899999999995E-2</v>
      </c>
      <c r="L4260" s="133">
        <v>0</v>
      </c>
      <c r="M4260" s="132">
        <v>0.95601170000000002</v>
      </c>
      <c r="N4260" s="132">
        <v>7.7002399999999971E-2</v>
      </c>
      <c r="O4260" s="132">
        <v>1.6073999999999997E-3</v>
      </c>
      <c r="P4260" s="132">
        <v>6.0580000000000009E-3</v>
      </c>
      <c r="Q4260" s="140">
        <v>15</v>
      </c>
      <c r="R4260" s="134">
        <v>55</v>
      </c>
      <c r="S4260" s="122">
        <f t="shared" si="132"/>
        <v>14.606741573033707</v>
      </c>
      <c r="T4260" s="122">
        <f t="shared" si="133"/>
        <v>85.393258426966284</v>
      </c>
    </row>
    <row r="4261" spans="1:20" x14ac:dyDescent="0.25">
      <c r="A4261" s="3">
        <v>2013</v>
      </c>
      <c r="B4261" s="2" t="s">
        <v>518</v>
      </c>
      <c r="C4261" s="1">
        <v>3546009</v>
      </c>
      <c r="D4261" s="4">
        <v>2</v>
      </c>
      <c r="E4261" s="6">
        <v>2</v>
      </c>
      <c r="F4261" s="39">
        <v>35460092</v>
      </c>
      <c r="G4261" s="39">
        <v>10</v>
      </c>
      <c r="H4261" s="39">
        <v>5</v>
      </c>
      <c r="I4261" s="132">
        <v>3.4165000000000003E-3</v>
      </c>
      <c r="J4261" s="132">
        <v>2.8917000000000001E-3</v>
      </c>
      <c r="K4261" s="132">
        <v>5.2479999999999996E-4</v>
      </c>
      <c r="L4261" s="133">
        <v>6.1998842592592592E-2</v>
      </c>
      <c r="M4261" s="132">
        <v>0</v>
      </c>
      <c r="N4261" s="132">
        <v>5.2200000000000002E-5</v>
      </c>
      <c r="O4261" s="132">
        <v>2.7913E-3</v>
      </c>
      <c r="P4261" s="132">
        <v>5.7299999999999994E-4</v>
      </c>
      <c r="Q4261" s="140">
        <v>12</v>
      </c>
      <c r="R4261" s="134">
        <v>10</v>
      </c>
      <c r="S4261" s="122">
        <f t="shared" si="132"/>
        <v>66.666666666666657</v>
      </c>
      <c r="T4261" s="122">
        <f t="shared" si="133"/>
        <v>33.333333333333329</v>
      </c>
    </row>
    <row r="4262" spans="1:20" x14ac:dyDescent="0.25">
      <c r="A4262" s="3">
        <v>2013</v>
      </c>
      <c r="B4262" s="2" t="s">
        <v>519</v>
      </c>
      <c r="C4262" s="1">
        <v>3546108</v>
      </c>
      <c r="D4262" s="4">
        <v>15</v>
      </c>
      <c r="E4262" s="6">
        <v>15</v>
      </c>
      <c r="F4262" s="39">
        <v>354610815</v>
      </c>
      <c r="G4262" s="39">
        <v>2</v>
      </c>
      <c r="H4262" s="39">
        <v>2</v>
      </c>
      <c r="I4262" s="132">
        <v>1.2909E-3</v>
      </c>
      <c r="J4262" s="132">
        <v>6.9400000000000006E-5</v>
      </c>
      <c r="K4262" s="132">
        <v>1.2214999999999999E-3</v>
      </c>
      <c r="L4262" s="133">
        <v>2.9186770674784372E-2</v>
      </c>
      <c r="M4262" s="132">
        <v>0</v>
      </c>
      <c r="N4262" s="132">
        <v>9.4370000000000001E-4</v>
      </c>
      <c r="O4262" s="132">
        <v>3.4719999999999998E-4</v>
      </c>
      <c r="P4262" s="132">
        <v>0</v>
      </c>
      <c r="Q4262" s="140">
        <v>0</v>
      </c>
      <c r="R4262" s="134">
        <v>0</v>
      </c>
      <c r="S4262" s="122">
        <f t="shared" si="132"/>
        <v>50</v>
      </c>
      <c r="T4262" s="122">
        <f t="shared" si="133"/>
        <v>50</v>
      </c>
    </row>
    <row r="4263" spans="1:20" x14ac:dyDescent="0.25">
      <c r="A4263" s="3">
        <v>2013</v>
      </c>
      <c r="B4263" s="2" t="s">
        <v>519</v>
      </c>
      <c r="C4263" s="1">
        <v>3546108</v>
      </c>
      <c r="D4263" s="4">
        <v>15</v>
      </c>
      <c r="E4263" s="6">
        <v>18</v>
      </c>
      <c r="F4263" s="39">
        <v>354610818</v>
      </c>
      <c r="G4263" s="39">
        <v>0</v>
      </c>
      <c r="H4263" s="39">
        <v>0</v>
      </c>
      <c r="I4263" s="132">
        <v>0</v>
      </c>
      <c r="J4263" s="132">
        <v>0</v>
      </c>
      <c r="K4263" s="132">
        <v>0</v>
      </c>
      <c r="L4263" s="133">
        <v>0</v>
      </c>
      <c r="M4263" s="132">
        <v>0</v>
      </c>
      <c r="N4263" s="132">
        <v>0</v>
      </c>
      <c r="O4263" s="132">
        <v>0</v>
      </c>
      <c r="P4263" s="132">
        <v>0</v>
      </c>
      <c r="Q4263" s="140">
        <v>0</v>
      </c>
      <c r="R4263" s="134">
        <v>0</v>
      </c>
      <c r="S4263" s="122">
        <f t="shared" si="132"/>
        <v>0</v>
      </c>
      <c r="T4263" s="122">
        <f t="shared" si="133"/>
        <v>0</v>
      </c>
    </row>
    <row r="4264" spans="1:20" x14ac:dyDescent="0.25">
      <c r="A4264" s="3">
        <v>2013</v>
      </c>
      <c r="B4264" s="2" t="s">
        <v>520</v>
      </c>
      <c r="C4264" s="1">
        <v>3546207</v>
      </c>
      <c r="D4264" s="4">
        <v>9</v>
      </c>
      <c r="E4264" s="6">
        <v>9</v>
      </c>
      <c r="F4264" s="39">
        <v>35462079</v>
      </c>
      <c r="G4264" s="39">
        <v>9</v>
      </c>
      <c r="H4264" s="39">
        <v>9</v>
      </c>
      <c r="I4264" s="132">
        <v>0.43732270000000006</v>
      </c>
      <c r="J4264" s="132">
        <v>0.42961540000000004</v>
      </c>
      <c r="K4264" s="132">
        <v>7.7073000000000003E-3</v>
      </c>
      <c r="L4264" s="133">
        <v>0</v>
      </c>
      <c r="M4264" s="132">
        <v>0.39</v>
      </c>
      <c r="N4264" s="132">
        <v>8.7499999999999991E-4</v>
      </c>
      <c r="O4264" s="132">
        <v>4.4539000000000002E-2</v>
      </c>
      <c r="P4264" s="132">
        <v>1.9086999999999999E-3</v>
      </c>
      <c r="Q4264" s="140">
        <v>5</v>
      </c>
      <c r="R4264" s="134">
        <v>1</v>
      </c>
      <c r="S4264" s="122">
        <f t="shared" si="132"/>
        <v>50</v>
      </c>
      <c r="T4264" s="122">
        <f t="shared" si="133"/>
        <v>50</v>
      </c>
    </row>
    <row r="4265" spans="1:20" x14ac:dyDescent="0.25">
      <c r="A4265" s="3">
        <v>2013</v>
      </c>
      <c r="B4265" s="2" t="s">
        <v>521</v>
      </c>
      <c r="C4265" s="1">
        <v>3546256</v>
      </c>
      <c r="D4265" s="4">
        <v>4</v>
      </c>
      <c r="E4265" s="6">
        <v>4</v>
      </c>
      <c r="F4265" s="39">
        <v>35462564</v>
      </c>
      <c r="G4265" s="39">
        <v>2</v>
      </c>
      <c r="H4265" s="39">
        <v>2</v>
      </c>
      <c r="I4265" s="132">
        <v>2.0328700000000002E-2</v>
      </c>
      <c r="J4265" s="132">
        <v>2.0013900000000001E-2</v>
      </c>
      <c r="K4265" s="132">
        <v>3.1480000000000001E-4</v>
      </c>
      <c r="L4265" s="133">
        <v>0</v>
      </c>
      <c r="M4265" s="132">
        <v>0</v>
      </c>
      <c r="N4265" s="132">
        <v>0</v>
      </c>
      <c r="O4265" s="132">
        <v>0.02</v>
      </c>
      <c r="P4265" s="132">
        <v>3.2870000000000002E-4</v>
      </c>
      <c r="Q4265" s="140">
        <v>1</v>
      </c>
      <c r="R4265" s="134">
        <v>2</v>
      </c>
      <c r="S4265" s="122">
        <f t="shared" si="132"/>
        <v>50</v>
      </c>
      <c r="T4265" s="122">
        <f t="shared" si="133"/>
        <v>50</v>
      </c>
    </row>
    <row r="4266" spans="1:20" x14ac:dyDescent="0.25">
      <c r="A4266" s="3">
        <v>2013</v>
      </c>
      <c r="B4266" s="2" t="s">
        <v>522</v>
      </c>
      <c r="C4266" s="1">
        <v>3546306</v>
      </c>
      <c r="D4266" s="4">
        <v>9</v>
      </c>
      <c r="E4266" s="6">
        <v>9</v>
      </c>
      <c r="F4266" s="39">
        <v>35463069</v>
      </c>
      <c r="G4266" s="39">
        <v>28</v>
      </c>
      <c r="H4266" s="39">
        <v>9</v>
      </c>
      <c r="I4266" s="132">
        <v>0.26153369999999998</v>
      </c>
      <c r="J4266" s="132">
        <v>0.24835849999999995</v>
      </c>
      <c r="K4266" s="132">
        <v>1.3175200000000003E-2</v>
      </c>
      <c r="L4266" s="133">
        <v>0</v>
      </c>
      <c r="M4266" s="132">
        <v>5.5555999999999999E-3</v>
      </c>
      <c r="N4266" s="132">
        <v>0</v>
      </c>
      <c r="O4266" s="132">
        <v>0.24833719999999995</v>
      </c>
      <c r="P4266" s="132">
        <v>7.6408999999999991E-3</v>
      </c>
      <c r="Q4266" s="140">
        <v>16</v>
      </c>
      <c r="R4266" s="134">
        <v>3</v>
      </c>
      <c r="S4266" s="122">
        <f t="shared" si="132"/>
        <v>75.675675675675677</v>
      </c>
      <c r="T4266" s="122">
        <f t="shared" si="133"/>
        <v>24.324324324324326</v>
      </c>
    </row>
    <row r="4267" spans="1:20" x14ac:dyDescent="0.25">
      <c r="A4267" s="3">
        <v>2013</v>
      </c>
      <c r="B4267" s="2" t="s">
        <v>523</v>
      </c>
      <c r="C4267" s="1">
        <v>3546405</v>
      </c>
      <c r="D4267" s="4">
        <v>17</v>
      </c>
      <c r="E4267" s="6">
        <v>17</v>
      </c>
      <c r="F4267" s="39">
        <v>354640517</v>
      </c>
      <c r="G4267" s="39">
        <v>19</v>
      </c>
      <c r="H4267" s="39">
        <v>42</v>
      </c>
      <c r="I4267" s="132">
        <v>0.66293380000000002</v>
      </c>
      <c r="J4267" s="132">
        <v>0.56603789999999998</v>
      </c>
      <c r="K4267" s="132">
        <v>9.6895900000000007E-2</v>
      </c>
      <c r="L4267" s="133">
        <v>0</v>
      </c>
      <c r="M4267" s="132">
        <v>0.13944680000000004</v>
      </c>
      <c r="N4267" s="132">
        <v>1.8462999999999997E-2</v>
      </c>
      <c r="O4267" s="132">
        <v>0.50148929999999992</v>
      </c>
      <c r="P4267" s="132">
        <v>3.5347E-3</v>
      </c>
      <c r="Q4267" s="140">
        <v>7</v>
      </c>
      <c r="R4267" s="134">
        <v>9</v>
      </c>
      <c r="S4267" s="122">
        <f t="shared" si="132"/>
        <v>31.147540983606557</v>
      </c>
      <c r="T4267" s="122">
        <f t="shared" si="133"/>
        <v>68.852459016393439</v>
      </c>
    </row>
    <row r="4268" spans="1:20" x14ac:dyDescent="0.25">
      <c r="A4268" s="3">
        <v>2013</v>
      </c>
      <c r="B4268" s="2" t="s">
        <v>524</v>
      </c>
      <c r="C4268" s="1">
        <v>3546504</v>
      </c>
      <c r="D4268" s="4">
        <v>16</v>
      </c>
      <c r="E4268" s="6">
        <v>16</v>
      </c>
      <c r="F4268" s="39">
        <v>354650416</v>
      </c>
      <c r="G4268" s="39">
        <v>1</v>
      </c>
      <c r="H4268" s="39">
        <v>4</v>
      </c>
      <c r="I4268" s="132">
        <v>4.3368E-3</v>
      </c>
      <c r="J4268" s="132">
        <v>4.1666999999999997E-3</v>
      </c>
      <c r="K4268" s="132">
        <v>1.7010000000000001E-4</v>
      </c>
      <c r="L4268" s="133">
        <v>0</v>
      </c>
      <c r="M4268" s="132">
        <v>0</v>
      </c>
      <c r="N4268" s="132">
        <v>0</v>
      </c>
      <c r="O4268" s="132">
        <v>4.1666999999999997E-3</v>
      </c>
      <c r="P4268" s="132">
        <v>1.7010000000000001E-4</v>
      </c>
      <c r="Q4268" s="140">
        <v>1</v>
      </c>
      <c r="R4268" s="134">
        <v>0</v>
      </c>
      <c r="S4268" s="122">
        <f t="shared" si="132"/>
        <v>20</v>
      </c>
      <c r="T4268" s="122">
        <f t="shared" si="133"/>
        <v>80</v>
      </c>
    </row>
    <row r="4269" spans="1:20" x14ac:dyDescent="0.25">
      <c r="A4269" s="3">
        <v>2013</v>
      </c>
      <c r="B4269" s="2" t="s">
        <v>524</v>
      </c>
      <c r="C4269" s="1">
        <v>3546504</v>
      </c>
      <c r="D4269" s="4">
        <v>16</v>
      </c>
      <c r="E4269" s="6">
        <v>9</v>
      </c>
      <c r="F4269" s="39">
        <v>35465049</v>
      </c>
      <c r="G4269" s="39">
        <v>3</v>
      </c>
      <c r="H4269" s="39">
        <v>0</v>
      </c>
      <c r="I4269" s="132">
        <v>6.5555599999999992E-2</v>
      </c>
      <c r="J4269" s="132">
        <v>6.5555599999999992E-2</v>
      </c>
      <c r="K4269" s="132">
        <v>0</v>
      </c>
      <c r="L4269" s="133">
        <v>0</v>
      </c>
      <c r="M4269" s="132">
        <v>0</v>
      </c>
      <c r="N4269" s="132">
        <v>5.5E-2</v>
      </c>
      <c r="O4269" s="132">
        <v>3.8888999999999998E-3</v>
      </c>
      <c r="P4269" s="132">
        <v>6.6667000000000002E-3</v>
      </c>
      <c r="Q4269" s="140">
        <v>5</v>
      </c>
      <c r="R4269" s="134">
        <v>0</v>
      </c>
      <c r="S4269" s="122">
        <f t="shared" si="132"/>
        <v>100</v>
      </c>
      <c r="T4269" s="122">
        <f t="shared" si="133"/>
        <v>0</v>
      </c>
    </row>
    <row r="4270" spans="1:20" x14ac:dyDescent="0.25">
      <c r="A4270" s="3">
        <v>2013</v>
      </c>
      <c r="B4270" s="2" t="s">
        <v>525</v>
      </c>
      <c r="C4270" s="1">
        <v>3546603</v>
      </c>
      <c r="D4270" s="4">
        <v>18</v>
      </c>
      <c r="E4270" s="6">
        <v>18</v>
      </c>
      <c r="F4270" s="39">
        <v>354660318</v>
      </c>
      <c r="G4270" s="39">
        <v>7</v>
      </c>
      <c r="H4270" s="39">
        <v>24</v>
      </c>
      <c r="I4270" s="132">
        <v>5.1487099999999994E-2</v>
      </c>
      <c r="J4270" s="132">
        <v>4.7982999999999993E-3</v>
      </c>
      <c r="K4270" s="132">
        <v>4.6688799999999996E-2</v>
      </c>
      <c r="L4270" s="133">
        <v>3.5430739472349065E-2</v>
      </c>
      <c r="M4270" s="132">
        <v>8.8425999999999991E-3</v>
      </c>
      <c r="N4270" s="132">
        <v>3.4056500000000003E-2</v>
      </c>
      <c r="O4270" s="132">
        <v>4.2727999999999993E-3</v>
      </c>
      <c r="P4270" s="132">
        <v>4.3151999999999999E-3</v>
      </c>
      <c r="Q4270" s="140">
        <v>5</v>
      </c>
      <c r="R4270" s="134">
        <v>10</v>
      </c>
      <c r="S4270" s="122">
        <f t="shared" si="132"/>
        <v>22.58064516129032</v>
      </c>
      <c r="T4270" s="122">
        <f t="shared" si="133"/>
        <v>77.41935483870968</v>
      </c>
    </row>
    <row r="4271" spans="1:20" x14ac:dyDescent="0.25">
      <c r="A4271" s="3">
        <v>2013</v>
      </c>
      <c r="B4271" s="2" t="s">
        <v>525</v>
      </c>
      <c r="C4271" s="1">
        <v>3546603</v>
      </c>
      <c r="D4271" s="4">
        <v>18</v>
      </c>
      <c r="E4271" s="6">
        <v>15</v>
      </c>
      <c r="F4271" s="39">
        <v>354660315</v>
      </c>
      <c r="G4271" s="39">
        <v>0</v>
      </c>
      <c r="H4271" s="39">
        <v>0</v>
      </c>
      <c r="I4271" s="132">
        <v>0</v>
      </c>
      <c r="J4271" s="132">
        <v>0</v>
      </c>
      <c r="K4271" s="132">
        <v>0</v>
      </c>
      <c r="L4271" s="133">
        <v>0</v>
      </c>
      <c r="M4271" s="132">
        <v>0</v>
      </c>
      <c r="N4271" s="132">
        <v>0</v>
      </c>
      <c r="O4271" s="132">
        <v>0</v>
      </c>
      <c r="P4271" s="132">
        <v>0</v>
      </c>
      <c r="Q4271" s="140">
        <v>0</v>
      </c>
      <c r="R4271" s="134">
        <v>0</v>
      </c>
      <c r="S4271" s="122">
        <f t="shared" si="132"/>
        <v>0</v>
      </c>
      <c r="T4271" s="122">
        <f t="shared" si="133"/>
        <v>0</v>
      </c>
    </row>
    <row r="4272" spans="1:20" x14ac:dyDescent="0.25">
      <c r="A4272" s="3">
        <v>2013</v>
      </c>
      <c r="B4272" s="2" t="s">
        <v>526</v>
      </c>
      <c r="C4272" s="1">
        <v>3546702</v>
      </c>
      <c r="D4272" s="4">
        <v>5</v>
      </c>
      <c r="E4272" s="6">
        <v>5</v>
      </c>
      <c r="F4272" s="39">
        <v>35467025</v>
      </c>
      <c r="G4272" s="39">
        <v>4</v>
      </c>
      <c r="H4272" s="39">
        <v>26</v>
      </c>
      <c r="I4272" s="132">
        <v>0.13651419999999997</v>
      </c>
      <c r="J4272" s="132">
        <v>7.7314899999999992E-2</v>
      </c>
      <c r="K4272" s="132">
        <v>5.9199299999999989E-2</v>
      </c>
      <c r="L4272" s="133">
        <v>0</v>
      </c>
      <c r="M4272" s="132">
        <v>9.8796300000000004E-2</v>
      </c>
      <c r="N4272" s="132">
        <v>3.0345100000000007E-2</v>
      </c>
      <c r="O4272" s="132">
        <v>7.3149E-3</v>
      </c>
      <c r="P4272" s="132">
        <v>5.7899999999999998E-5</v>
      </c>
      <c r="Q4272" s="140">
        <v>6</v>
      </c>
      <c r="R4272" s="134">
        <v>15</v>
      </c>
      <c r="S4272" s="122">
        <f t="shared" si="132"/>
        <v>13.333333333333334</v>
      </c>
      <c r="T4272" s="122">
        <f t="shared" si="133"/>
        <v>86.666666666666671</v>
      </c>
    </row>
    <row r="4273" spans="1:20" x14ac:dyDescent="0.25">
      <c r="A4273" s="3">
        <v>2013</v>
      </c>
      <c r="B4273" s="2" t="s">
        <v>527</v>
      </c>
      <c r="C4273" s="1">
        <v>3546801</v>
      </c>
      <c r="D4273" s="4">
        <v>2</v>
      </c>
      <c r="E4273" s="6">
        <v>2</v>
      </c>
      <c r="F4273" s="39">
        <v>35468012</v>
      </c>
      <c r="G4273" s="39">
        <v>28</v>
      </c>
      <c r="H4273" s="39">
        <v>40</v>
      </c>
      <c r="I4273" s="132">
        <v>0.14931319999999995</v>
      </c>
      <c r="J4273" s="132">
        <v>0.12959489999999996</v>
      </c>
      <c r="K4273" s="132">
        <v>1.9718300000000005E-2</v>
      </c>
      <c r="L4273" s="133">
        <v>0</v>
      </c>
      <c r="M4273" s="132">
        <v>7.8703999999999996E-3</v>
      </c>
      <c r="N4273" s="132">
        <v>0.1145544</v>
      </c>
      <c r="O4273" s="132">
        <v>8.9235000000000009E-3</v>
      </c>
      <c r="P4273" s="132">
        <v>1.7964900000000009E-2</v>
      </c>
      <c r="Q4273" s="140">
        <v>28</v>
      </c>
      <c r="R4273" s="134">
        <v>42</v>
      </c>
      <c r="S4273" s="122">
        <f t="shared" si="132"/>
        <v>41.17647058823529</v>
      </c>
      <c r="T4273" s="122">
        <f t="shared" si="133"/>
        <v>58.82352941176471</v>
      </c>
    </row>
    <row r="4274" spans="1:20" x14ac:dyDescent="0.25">
      <c r="A4274" s="3">
        <v>2013</v>
      </c>
      <c r="B4274" s="2" t="s">
        <v>528</v>
      </c>
      <c r="C4274" s="1">
        <v>3546900</v>
      </c>
      <c r="D4274" s="4">
        <v>9</v>
      </c>
      <c r="E4274" s="6">
        <v>9</v>
      </c>
      <c r="F4274" s="39">
        <v>35469009</v>
      </c>
      <c r="G4274" s="39">
        <v>5</v>
      </c>
      <c r="H4274" s="39">
        <v>5</v>
      </c>
      <c r="I4274" s="132">
        <v>3.2269100000000009E-2</v>
      </c>
      <c r="J4274" s="132">
        <v>1.9572300000000004E-2</v>
      </c>
      <c r="K4274" s="132">
        <v>1.2696800000000001E-2</v>
      </c>
      <c r="L4274" s="133">
        <v>0</v>
      </c>
      <c r="M4274" s="132">
        <v>1.15741E-2</v>
      </c>
      <c r="N4274" s="132">
        <v>0</v>
      </c>
      <c r="O4274" s="132">
        <v>1.9111100000000002E-2</v>
      </c>
      <c r="P4274" s="132">
        <v>1.5839000000000001E-3</v>
      </c>
      <c r="Q4274" s="140">
        <v>1</v>
      </c>
      <c r="R4274" s="134">
        <v>0</v>
      </c>
      <c r="S4274" s="122">
        <f t="shared" si="132"/>
        <v>50</v>
      </c>
      <c r="T4274" s="122">
        <f t="shared" si="133"/>
        <v>50</v>
      </c>
    </row>
    <row r="4275" spans="1:20" x14ac:dyDescent="0.25">
      <c r="A4275" s="3">
        <v>2013</v>
      </c>
      <c r="B4275" s="2" t="s">
        <v>529</v>
      </c>
      <c r="C4275" s="1">
        <v>3547007</v>
      </c>
      <c r="D4275" s="4">
        <v>5</v>
      </c>
      <c r="E4275" s="6">
        <v>5</v>
      </c>
      <c r="F4275" s="39">
        <v>35470075</v>
      </c>
      <c r="G4275" s="39">
        <v>5</v>
      </c>
      <c r="H4275" s="39">
        <v>2</v>
      </c>
      <c r="I4275" s="132">
        <v>3.5970700000000001E-2</v>
      </c>
      <c r="J4275" s="132">
        <v>3.5716100000000001E-2</v>
      </c>
      <c r="K4275" s="132">
        <v>2.5460000000000001E-4</v>
      </c>
      <c r="L4275" s="133">
        <v>0</v>
      </c>
      <c r="M4275" s="132">
        <v>0</v>
      </c>
      <c r="N4275" s="132">
        <v>0</v>
      </c>
      <c r="O4275" s="132">
        <v>2.3416999999999999E-3</v>
      </c>
      <c r="P4275" s="132">
        <v>3.3628999999999999E-2</v>
      </c>
      <c r="Q4275" s="140">
        <v>1</v>
      </c>
      <c r="R4275" s="134">
        <v>6</v>
      </c>
      <c r="S4275" s="122">
        <f t="shared" si="132"/>
        <v>71.428571428571431</v>
      </c>
      <c r="T4275" s="122">
        <f t="shared" si="133"/>
        <v>28.571428571428569</v>
      </c>
    </row>
    <row r="4276" spans="1:20" x14ac:dyDescent="0.25">
      <c r="A4276" s="3">
        <v>2013</v>
      </c>
      <c r="B4276" s="2" t="s">
        <v>530</v>
      </c>
      <c r="C4276" s="1">
        <v>3547106</v>
      </c>
      <c r="D4276" s="4">
        <v>20</v>
      </c>
      <c r="E4276" s="6">
        <v>20</v>
      </c>
      <c r="F4276" s="39">
        <v>354710620</v>
      </c>
      <c r="G4276" s="39">
        <v>2</v>
      </c>
      <c r="H4276" s="39">
        <v>10</v>
      </c>
      <c r="I4276" s="132">
        <v>0.15578989999999998</v>
      </c>
      <c r="J4276" s="132">
        <v>7.4219400000000005E-2</v>
      </c>
      <c r="K4276" s="132">
        <v>8.157049999999999E-2</v>
      </c>
      <c r="L4276" s="133">
        <v>0</v>
      </c>
      <c r="M4276" s="132">
        <v>5.9861000000000003E-3</v>
      </c>
      <c r="N4276" s="132">
        <v>7.266199999999999E-2</v>
      </c>
      <c r="O4276" s="132">
        <v>7.6308500000000001E-2</v>
      </c>
      <c r="P4276" s="132">
        <v>8.3329999999999993E-4</v>
      </c>
      <c r="Q4276" s="140">
        <v>0</v>
      </c>
      <c r="R4276" s="134">
        <v>0</v>
      </c>
      <c r="S4276" s="122">
        <f t="shared" si="132"/>
        <v>16.666666666666664</v>
      </c>
      <c r="T4276" s="122">
        <f t="shared" si="133"/>
        <v>83.333333333333343</v>
      </c>
    </row>
    <row r="4277" spans="1:20" x14ac:dyDescent="0.25">
      <c r="A4277" s="3">
        <v>2013</v>
      </c>
      <c r="B4277" s="2" t="s">
        <v>531</v>
      </c>
      <c r="C4277" s="1">
        <v>3547502</v>
      </c>
      <c r="D4277" s="4">
        <v>9</v>
      </c>
      <c r="E4277" s="6">
        <v>9</v>
      </c>
      <c r="F4277" s="39">
        <v>35475029</v>
      </c>
      <c r="G4277" s="39">
        <v>48</v>
      </c>
      <c r="H4277" s="39">
        <v>16</v>
      </c>
      <c r="I4277" s="132">
        <v>0.22043649999999992</v>
      </c>
      <c r="J4277" s="132">
        <v>0.21112179999999992</v>
      </c>
      <c r="K4277" s="132">
        <v>9.3147000000000039E-3</v>
      </c>
      <c r="L4277" s="133">
        <v>6.8310502283105024E-4</v>
      </c>
      <c r="M4277" s="132">
        <v>9.2523099999999997E-2</v>
      </c>
      <c r="N4277" s="132">
        <v>1.5987100000000001E-2</v>
      </c>
      <c r="O4277" s="132">
        <v>0.10746120000000001</v>
      </c>
      <c r="P4277" s="132">
        <v>4.4650999999999996E-3</v>
      </c>
      <c r="Q4277" s="140">
        <v>33</v>
      </c>
      <c r="R4277" s="134">
        <v>45</v>
      </c>
      <c r="S4277" s="122">
        <f t="shared" si="132"/>
        <v>75</v>
      </c>
      <c r="T4277" s="122">
        <f t="shared" si="133"/>
        <v>25</v>
      </c>
    </row>
    <row r="4278" spans="1:20" x14ac:dyDescent="0.25">
      <c r="A4278" s="3">
        <v>2013</v>
      </c>
      <c r="B4278" s="2" t="s">
        <v>531</v>
      </c>
      <c r="C4278" s="1">
        <v>3547502</v>
      </c>
      <c r="D4278" s="4">
        <v>9</v>
      </c>
      <c r="E4278" s="6">
        <v>4</v>
      </c>
      <c r="F4278" s="39">
        <v>35475024</v>
      </c>
      <c r="G4278" s="39">
        <v>0</v>
      </c>
      <c r="H4278" s="39">
        <v>0</v>
      </c>
      <c r="I4278" s="132">
        <v>0</v>
      </c>
      <c r="J4278" s="132">
        <v>0</v>
      </c>
      <c r="K4278" s="132">
        <v>0</v>
      </c>
      <c r="L4278" s="133">
        <v>0</v>
      </c>
      <c r="M4278" s="132">
        <v>0</v>
      </c>
      <c r="N4278" s="132">
        <v>0</v>
      </c>
      <c r="O4278" s="132">
        <v>0</v>
      </c>
      <c r="P4278" s="132">
        <v>0</v>
      </c>
      <c r="Q4278" s="140">
        <v>0</v>
      </c>
      <c r="R4278" s="134">
        <v>0</v>
      </c>
      <c r="S4278" s="122">
        <f t="shared" si="132"/>
        <v>0</v>
      </c>
      <c r="T4278" s="122">
        <f t="shared" si="133"/>
        <v>0</v>
      </c>
    </row>
    <row r="4279" spans="1:20" x14ac:dyDescent="0.25">
      <c r="A4279" s="3">
        <v>2013</v>
      </c>
      <c r="B4279" s="2" t="s">
        <v>532</v>
      </c>
      <c r="C4279" s="1">
        <v>3547403</v>
      </c>
      <c r="D4279" s="4">
        <v>15</v>
      </c>
      <c r="E4279" s="6">
        <v>15</v>
      </c>
      <c r="F4279" s="39">
        <v>354740315</v>
      </c>
      <c r="G4279" s="39">
        <v>4</v>
      </c>
      <c r="H4279" s="39">
        <v>1</v>
      </c>
      <c r="I4279" s="132">
        <v>2.1149999999999997E-3</v>
      </c>
      <c r="J4279" s="132">
        <v>2.0512999999999998E-3</v>
      </c>
      <c r="K4279" s="132">
        <v>6.3700000000000003E-5</v>
      </c>
      <c r="L4279" s="133">
        <v>0</v>
      </c>
      <c r="M4279" s="132">
        <v>0</v>
      </c>
      <c r="N4279" s="132">
        <v>0</v>
      </c>
      <c r="O4279" s="132">
        <v>2.0512999999999998E-3</v>
      </c>
      <c r="P4279" s="132">
        <v>6.3700000000000003E-5</v>
      </c>
      <c r="Q4279" s="140">
        <v>1</v>
      </c>
      <c r="R4279" s="134">
        <v>2</v>
      </c>
      <c r="S4279" s="122">
        <f t="shared" si="132"/>
        <v>80</v>
      </c>
      <c r="T4279" s="122">
        <f t="shared" si="133"/>
        <v>20</v>
      </c>
    </row>
    <row r="4280" spans="1:20" x14ac:dyDescent="0.25">
      <c r="A4280" s="3">
        <v>2013</v>
      </c>
      <c r="B4280" s="2" t="s">
        <v>533</v>
      </c>
      <c r="C4280" s="1">
        <v>3547601</v>
      </c>
      <c r="D4280" s="4">
        <v>4</v>
      </c>
      <c r="E4280" s="6">
        <v>4</v>
      </c>
      <c r="F4280" s="39">
        <v>35476014</v>
      </c>
      <c r="G4280" s="39">
        <v>13</v>
      </c>
      <c r="H4280" s="39">
        <v>8</v>
      </c>
      <c r="I4280" s="132">
        <v>0.11325109999999999</v>
      </c>
      <c r="J4280" s="132">
        <v>0.11275639999999999</v>
      </c>
      <c r="K4280" s="132">
        <v>4.9470000000000004E-4</v>
      </c>
      <c r="L4280" s="133">
        <v>0.21505175038051749</v>
      </c>
      <c r="M4280" s="132">
        <v>0</v>
      </c>
      <c r="N4280" s="132">
        <v>4.28604E-2</v>
      </c>
      <c r="O4280" s="132">
        <v>6.9920800000000005E-2</v>
      </c>
      <c r="P4280" s="132">
        <v>4.6990000000000004E-4</v>
      </c>
      <c r="Q4280" s="140">
        <v>3</v>
      </c>
      <c r="R4280" s="134">
        <v>9</v>
      </c>
      <c r="S4280" s="122">
        <f t="shared" si="132"/>
        <v>61.904761904761905</v>
      </c>
      <c r="T4280" s="122">
        <f t="shared" si="133"/>
        <v>38.095238095238095</v>
      </c>
    </row>
    <row r="4281" spans="1:20" x14ac:dyDescent="0.25">
      <c r="A4281" s="3">
        <v>2013</v>
      </c>
      <c r="B4281" s="2" t="s">
        <v>533</v>
      </c>
      <c r="C4281" s="1">
        <v>3547601</v>
      </c>
      <c r="D4281" s="4">
        <v>4</v>
      </c>
      <c r="E4281" s="6">
        <v>9</v>
      </c>
      <c r="F4281" s="39">
        <v>35476019</v>
      </c>
      <c r="G4281" s="39">
        <v>0</v>
      </c>
      <c r="H4281" s="39">
        <v>0</v>
      </c>
      <c r="I4281" s="132">
        <v>0</v>
      </c>
      <c r="J4281" s="132">
        <v>0</v>
      </c>
      <c r="K4281" s="132">
        <v>0</v>
      </c>
      <c r="L4281" s="133">
        <v>0</v>
      </c>
      <c r="M4281" s="132">
        <v>0</v>
      </c>
      <c r="N4281" s="132">
        <v>0</v>
      </c>
      <c r="O4281" s="132">
        <v>0</v>
      </c>
      <c r="P4281" s="132">
        <v>0</v>
      </c>
      <c r="Q4281" s="140">
        <v>0</v>
      </c>
      <c r="R4281" s="134">
        <v>0</v>
      </c>
      <c r="S4281" s="122">
        <f t="shared" si="132"/>
        <v>0</v>
      </c>
      <c r="T4281" s="122">
        <f t="shared" si="133"/>
        <v>0</v>
      </c>
    </row>
    <row r="4282" spans="1:20" x14ac:dyDescent="0.25">
      <c r="A4282" s="3">
        <v>2013</v>
      </c>
      <c r="B4282" s="2" t="s">
        <v>534</v>
      </c>
      <c r="C4282" s="1">
        <v>3547650</v>
      </c>
      <c r="D4282" s="4">
        <v>18</v>
      </c>
      <c r="E4282" s="6">
        <v>18</v>
      </c>
      <c r="F4282" s="39">
        <v>354765018</v>
      </c>
      <c r="G4282" s="39">
        <v>16</v>
      </c>
      <c r="H4282" s="39">
        <v>2</v>
      </c>
      <c r="I4282" s="132">
        <v>1.0914100000000001E-2</v>
      </c>
      <c r="J4282" s="132">
        <v>8.3154000000000006E-3</v>
      </c>
      <c r="K4282" s="132">
        <v>2.5987000000000002E-3</v>
      </c>
      <c r="L4282" s="133">
        <v>0</v>
      </c>
      <c r="M4282" s="132">
        <v>0</v>
      </c>
      <c r="N4282" s="132">
        <v>0</v>
      </c>
      <c r="O4282" s="132">
        <v>1.0914100000000003E-2</v>
      </c>
      <c r="P4282" s="132">
        <v>0</v>
      </c>
      <c r="Q4282" s="140">
        <v>0</v>
      </c>
      <c r="R4282" s="134">
        <v>0</v>
      </c>
      <c r="S4282" s="122">
        <f t="shared" si="132"/>
        <v>88.888888888888886</v>
      </c>
      <c r="T4282" s="122">
        <f t="shared" si="133"/>
        <v>11.111111111111111</v>
      </c>
    </row>
    <row r="4283" spans="1:20" x14ac:dyDescent="0.25">
      <c r="A4283" s="3">
        <v>2013</v>
      </c>
      <c r="B4283" s="2" t="s">
        <v>534</v>
      </c>
      <c r="C4283" s="1">
        <v>3547650</v>
      </c>
      <c r="D4283" s="4">
        <v>18</v>
      </c>
      <c r="E4283" s="6">
        <v>15</v>
      </c>
      <c r="F4283" s="39">
        <v>354765015</v>
      </c>
      <c r="G4283" s="39">
        <v>7</v>
      </c>
      <c r="H4283" s="39">
        <v>1</v>
      </c>
      <c r="I4283" s="132">
        <v>1.6738999999999999E-3</v>
      </c>
      <c r="J4283" s="132">
        <v>1.6211999999999999E-3</v>
      </c>
      <c r="K4283" s="132">
        <v>5.27E-5</v>
      </c>
      <c r="L4283" s="133">
        <v>0</v>
      </c>
      <c r="M4283" s="132">
        <v>0</v>
      </c>
      <c r="N4283" s="132">
        <v>0</v>
      </c>
      <c r="O4283" s="132">
        <v>1.1531E-3</v>
      </c>
      <c r="P4283" s="132">
        <v>5.2079999999999997E-4</v>
      </c>
      <c r="Q4283" s="140">
        <v>0</v>
      </c>
      <c r="R4283" s="134">
        <v>3</v>
      </c>
      <c r="S4283" s="122">
        <f t="shared" si="132"/>
        <v>87.5</v>
      </c>
      <c r="T4283" s="122">
        <f t="shared" si="133"/>
        <v>12.5</v>
      </c>
    </row>
    <row r="4284" spans="1:20" x14ac:dyDescent="0.25">
      <c r="A4284" s="3">
        <v>2013</v>
      </c>
      <c r="B4284" s="2" t="s">
        <v>535</v>
      </c>
      <c r="C4284" s="1">
        <v>3547205</v>
      </c>
      <c r="D4284" s="4">
        <v>18</v>
      </c>
      <c r="E4284" s="6">
        <v>18</v>
      </c>
      <c r="F4284" s="39">
        <v>354720518</v>
      </c>
      <c r="G4284" s="39">
        <v>3</v>
      </c>
      <c r="H4284" s="39">
        <v>4</v>
      </c>
      <c r="I4284" s="132">
        <v>1.23781E-2</v>
      </c>
      <c r="J4284" s="132">
        <v>8.7425000000000003E-3</v>
      </c>
      <c r="K4284" s="132">
        <v>3.6356000000000001E-3</v>
      </c>
      <c r="L4284" s="133">
        <v>6.3428462709284622E-2</v>
      </c>
      <c r="M4284" s="132">
        <v>3.5647999999999999E-3</v>
      </c>
      <c r="N4284" s="132">
        <v>0</v>
      </c>
      <c r="O4284" s="132">
        <v>8.7425000000000003E-3</v>
      </c>
      <c r="P4284" s="132">
        <v>7.08E-5</v>
      </c>
      <c r="Q4284" s="140">
        <v>0</v>
      </c>
      <c r="R4284" s="134">
        <v>2</v>
      </c>
      <c r="S4284" s="122">
        <f t="shared" si="132"/>
        <v>42.857142857142854</v>
      </c>
      <c r="T4284" s="122">
        <f t="shared" si="133"/>
        <v>57.142857142857139</v>
      </c>
    </row>
    <row r="4285" spans="1:20" x14ac:dyDescent="0.25">
      <c r="A4285" s="3">
        <v>2013</v>
      </c>
      <c r="B4285" s="2" t="s">
        <v>535</v>
      </c>
      <c r="C4285" s="1">
        <v>3547205</v>
      </c>
      <c r="D4285" s="4">
        <v>18</v>
      </c>
      <c r="E4285" s="6">
        <v>15</v>
      </c>
      <c r="F4285" s="39">
        <v>354720515</v>
      </c>
      <c r="G4285" s="39">
        <v>0</v>
      </c>
      <c r="H4285" s="39">
        <v>0</v>
      </c>
      <c r="I4285" s="132">
        <v>0</v>
      </c>
      <c r="J4285" s="132">
        <v>0</v>
      </c>
      <c r="K4285" s="132">
        <v>0</v>
      </c>
      <c r="L4285" s="133">
        <v>0</v>
      </c>
      <c r="M4285" s="132">
        <v>0</v>
      </c>
      <c r="N4285" s="132">
        <v>0</v>
      </c>
      <c r="O4285" s="132">
        <v>0</v>
      </c>
      <c r="P4285" s="132">
        <v>0</v>
      </c>
      <c r="Q4285" s="140">
        <v>0</v>
      </c>
      <c r="R4285" s="134">
        <v>2</v>
      </c>
      <c r="S4285" s="122">
        <f t="shared" si="132"/>
        <v>0</v>
      </c>
      <c r="T4285" s="122">
        <f t="shared" si="133"/>
        <v>0</v>
      </c>
    </row>
    <row r="4286" spans="1:20" x14ac:dyDescent="0.25">
      <c r="A4286" s="3">
        <v>2013</v>
      </c>
      <c r="B4286" s="2" t="s">
        <v>536</v>
      </c>
      <c r="C4286" s="1">
        <v>3547304</v>
      </c>
      <c r="D4286" s="4">
        <v>6</v>
      </c>
      <c r="E4286" s="6">
        <v>6</v>
      </c>
      <c r="F4286" s="39">
        <v>35473046</v>
      </c>
      <c r="G4286" s="39">
        <v>16</v>
      </c>
      <c r="H4286" s="39">
        <v>56</v>
      </c>
      <c r="I4286" s="132">
        <v>0.29438219999999993</v>
      </c>
      <c r="J4286" s="132">
        <v>0.19448779999999999</v>
      </c>
      <c r="K4286" s="132">
        <v>9.9894399999999953E-2</v>
      </c>
      <c r="L4286" s="133">
        <v>0</v>
      </c>
      <c r="M4286" s="132">
        <v>0.13379720000000001</v>
      </c>
      <c r="N4286" s="132">
        <v>2.0000500000000001E-2</v>
      </c>
      <c r="O4286" s="132">
        <v>1.1875E-2</v>
      </c>
      <c r="P4286" s="132">
        <v>0.12870949999999998</v>
      </c>
      <c r="Q4286" s="140">
        <v>15</v>
      </c>
      <c r="R4286" s="134">
        <v>106</v>
      </c>
      <c r="S4286" s="122">
        <f t="shared" si="132"/>
        <v>22.222222222222221</v>
      </c>
      <c r="T4286" s="122">
        <f t="shared" si="133"/>
        <v>77.777777777777786</v>
      </c>
    </row>
    <row r="4287" spans="1:20" x14ac:dyDescent="0.25">
      <c r="A4287" s="3">
        <v>2013</v>
      </c>
      <c r="B4287" s="2" t="s">
        <v>536</v>
      </c>
      <c r="C4287" s="1">
        <v>3547304</v>
      </c>
      <c r="D4287" s="4">
        <v>6</v>
      </c>
      <c r="E4287" s="6">
        <v>10</v>
      </c>
      <c r="F4287" s="39">
        <v>354730410</v>
      </c>
      <c r="G4287" s="39">
        <v>0</v>
      </c>
      <c r="H4287" s="39">
        <v>0</v>
      </c>
      <c r="I4287" s="132">
        <v>0</v>
      </c>
      <c r="J4287" s="132">
        <v>0</v>
      </c>
      <c r="K4287" s="132">
        <v>0</v>
      </c>
      <c r="L4287" s="133">
        <v>0</v>
      </c>
      <c r="M4287" s="132">
        <v>0</v>
      </c>
      <c r="N4287" s="132">
        <v>0</v>
      </c>
      <c r="O4287" s="132">
        <v>0</v>
      </c>
      <c r="P4287" s="132">
        <v>0</v>
      </c>
      <c r="Q4287" s="140">
        <v>0</v>
      </c>
      <c r="R4287" s="134">
        <v>2</v>
      </c>
      <c r="S4287" s="122">
        <f t="shared" si="132"/>
        <v>0</v>
      </c>
      <c r="T4287" s="122">
        <f t="shared" si="133"/>
        <v>0</v>
      </c>
    </row>
    <row r="4288" spans="1:20" x14ac:dyDescent="0.25">
      <c r="A4288" s="3">
        <v>2013</v>
      </c>
      <c r="B4288" s="2" t="s">
        <v>537</v>
      </c>
      <c r="C4288" s="1">
        <v>3547700</v>
      </c>
      <c r="D4288" s="4">
        <v>22</v>
      </c>
      <c r="E4288" s="6">
        <v>22</v>
      </c>
      <c r="F4288" s="39">
        <v>354770022</v>
      </c>
      <c r="G4288" s="39">
        <v>5</v>
      </c>
      <c r="H4288" s="39">
        <v>12</v>
      </c>
      <c r="I4288" s="132">
        <v>6.6726800000000003E-2</v>
      </c>
      <c r="J4288" s="132">
        <v>5.6372200000000004E-2</v>
      </c>
      <c r="K4288" s="132">
        <v>1.0354599999999999E-2</v>
      </c>
      <c r="L4288" s="133">
        <v>0</v>
      </c>
      <c r="M4288" s="132">
        <v>0</v>
      </c>
      <c r="N4288" s="132">
        <v>5.8602500000000002E-2</v>
      </c>
      <c r="O4288" s="132">
        <v>5.3161000000000007E-3</v>
      </c>
      <c r="P4288" s="132">
        <v>2.8082000000000003E-3</v>
      </c>
      <c r="Q4288" s="140">
        <v>2</v>
      </c>
      <c r="R4288" s="134">
        <v>6</v>
      </c>
      <c r="S4288" s="122">
        <f t="shared" si="132"/>
        <v>29.411764705882355</v>
      </c>
      <c r="T4288" s="122">
        <f t="shared" si="133"/>
        <v>70.588235294117652</v>
      </c>
    </row>
    <row r="4289" spans="1:20" x14ac:dyDescent="0.25">
      <c r="A4289" s="3">
        <v>2013</v>
      </c>
      <c r="B4289" s="2" t="s">
        <v>537</v>
      </c>
      <c r="C4289" s="1">
        <v>3547700</v>
      </c>
      <c r="D4289" s="4">
        <v>22</v>
      </c>
      <c r="E4289" s="6">
        <v>21</v>
      </c>
      <c r="F4289" s="39">
        <v>354770021</v>
      </c>
      <c r="G4289" s="39">
        <v>0</v>
      </c>
      <c r="H4289" s="39">
        <v>0</v>
      </c>
      <c r="I4289" s="132">
        <v>0</v>
      </c>
      <c r="J4289" s="132">
        <v>0</v>
      </c>
      <c r="K4289" s="132">
        <v>0</v>
      </c>
      <c r="L4289" s="133">
        <v>0</v>
      </c>
      <c r="M4289" s="132">
        <v>0</v>
      </c>
      <c r="N4289" s="132">
        <v>0</v>
      </c>
      <c r="O4289" s="132">
        <v>0</v>
      </c>
      <c r="P4289" s="132">
        <v>0</v>
      </c>
      <c r="Q4289" s="140">
        <v>0</v>
      </c>
      <c r="R4289" s="134">
        <v>0</v>
      </c>
      <c r="S4289" s="122">
        <f t="shared" si="132"/>
        <v>0</v>
      </c>
      <c r="T4289" s="122">
        <f t="shared" si="133"/>
        <v>0</v>
      </c>
    </row>
    <row r="4290" spans="1:20" x14ac:dyDescent="0.25">
      <c r="A4290" s="3">
        <v>2013</v>
      </c>
      <c r="B4290" s="2" t="s">
        <v>538</v>
      </c>
      <c r="C4290" s="1">
        <v>3547809</v>
      </c>
      <c r="D4290" s="4">
        <v>6</v>
      </c>
      <c r="E4290" s="6">
        <v>6</v>
      </c>
      <c r="F4290" s="39">
        <v>35478096</v>
      </c>
      <c r="G4290" s="39">
        <v>7</v>
      </c>
      <c r="H4290" s="39">
        <v>112</v>
      </c>
      <c r="I4290" s="132">
        <v>0.89427069999999975</v>
      </c>
      <c r="J4290" s="132">
        <v>0.70633320000000011</v>
      </c>
      <c r="K4290" s="132">
        <v>0.18793749999999965</v>
      </c>
      <c r="L4290" s="133">
        <v>0</v>
      </c>
      <c r="M4290" s="132">
        <v>0.15</v>
      </c>
      <c r="N4290" s="132">
        <v>0.66634199999999977</v>
      </c>
      <c r="O4290" s="132">
        <v>0</v>
      </c>
      <c r="P4290" s="132">
        <v>7.7928700000000017E-2</v>
      </c>
      <c r="Q4290" s="140">
        <v>4</v>
      </c>
      <c r="R4290" s="134">
        <v>252</v>
      </c>
      <c r="S4290" s="122">
        <f t="shared" si="132"/>
        <v>5.8823529411764701</v>
      </c>
      <c r="T4290" s="122">
        <f t="shared" si="133"/>
        <v>94.117647058823522</v>
      </c>
    </row>
    <row r="4291" spans="1:20" x14ac:dyDescent="0.25">
      <c r="A4291" s="3">
        <v>2013</v>
      </c>
      <c r="B4291" s="2" t="s">
        <v>538</v>
      </c>
      <c r="C4291" s="1">
        <v>3547809</v>
      </c>
      <c r="D4291" s="4">
        <v>6</v>
      </c>
      <c r="E4291" s="6">
        <v>7</v>
      </c>
      <c r="F4291" s="39">
        <v>35478097</v>
      </c>
      <c r="G4291" s="39">
        <v>0</v>
      </c>
      <c r="H4291" s="39">
        <v>0</v>
      </c>
      <c r="I4291" s="132">
        <v>0</v>
      </c>
      <c r="J4291" s="132">
        <v>0</v>
      </c>
      <c r="K4291" s="132">
        <v>0</v>
      </c>
      <c r="L4291" s="133">
        <v>0</v>
      </c>
      <c r="M4291" s="132">
        <v>0</v>
      </c>
      <c r="N4291" s="132">
        <v>0</v>
      </c>
      <c r="O4291" s="132">
        <v>0</v>
      </c>
      <c r="P4291" s="132">
        <v>0</v>
      </c>
      <c r="Q4291" s="140">
        <v>0</v>
      </c>
      <c r="R4291" s="134">
        <v>0</v>
      </c>
      <c r="S4291" s="122">
        <f t="shared" ref="S4291:S4354" si="134">IFERROR(((G4291)/(SUM($G4291:$H4291)))*100,0)</f>
        <v>0</v>
      </c>
      <c r="T4291" s="122">
        <f t="shared" ref="T4291:T4354" si="135">IFERROR(((H4291)/(SUM($G4291:$H4291)))*100,0)</f>
        <v>0</v>
      </c>
    </row>
    <row r="4292" spans="1:20" x14ac:dyDescent="0.25">
      <c r="A4292" s="3">
        <v>2013</v>
      </c>
      <c r="B4292" s="2" t="s">
        <v>539</v>
      </c>
      <c r="C4292" s="1">
        <v>3547908</v>
      </c>
      <c r="D4292" s="4">
        <v>8</v>
      </c>
      <c r="E4292" s="6">
        <v>8</v>
      </c>
      <c r="F4292" s="39">
        <v>35479088</v>
      </c>
      <c r="G4292" s="39">
        <v>19</v>
      </c>
      <c r="H4292" s="39">
        <v>9</v>
      </c>
      <c r="I4292" s="132">
        <v>6.8583499999999992E-2</v>
      </c>
      <c r="J4292" s="132">
        <v>4.2363499999999998E-2</v>
      </c>
      <c r="K4292" s="132">
        <v>2.622E-2</v>
      </c>
      <c r="L4292" s="133">
        <v>1.1653348554033487E-2</v>
      </c>
      <c r="M4292" s="132">
        <v>2.1990599999999999E-2</v>
      </c>
      <c r="N4292" s="132">
        <v>0</v>
      </c>
      <c r="O4292" s="132">
        <v>4.55903E-2</v>
      </c>
      <c r="P4292" s="132">
        <v>1.0026E-3</v>
      </c>
      <c r="Q4292" s="140">
        <v>2</v>
      </c>
      <c r="R4292" s="134">
        <v>0</v>
      </c>
      <c r="S4292" s="122">
        <f t="shared" si="134"/>
        <v>67.857142857142861</v>
      </c>
      <c r="T4292" s="122">
        <f t="shared" si="135"/>
        <v>32.142857142857146</v>
      </c>
    </row>
    <row r="4293" spans="1:20" x14ac:dyDescent="0.25">
      <c r="A4293" s="3">
        <v>2013</v>
      </c>
      <c r="B4293" s="2" t="s">
        <v>539</v>
      </c>
      <c r="C4293" s="1">
        <v>3547908</v>
      </c>
      <c r="D4293" s="4">
        <v>8</v>
      </c>
      <c r="E4293" s="6">
        <v>4</v>
      </c>
      <c r="F4293" s="39">
        <v>35479084</v>
      </c>
      <c r="G4293" s="39">
        <v>0</v>
      </c>
      <c r="H4293" s="39">
        <v>0</v>
      </c>
      <c r="I4293" s="132">
        <v>0</v>
      </c>
      <c r="J4293" s="132">
        <v>0</v>
      </c>
      <c r="K4293" s="132">
        <v>0</v>
      </c>
      <c r="L4293" s="133">
        <v>0</v>
      </c>
      <c r="M4293" s="132">
        <v>0</v>
      </c>
      <c r="N4293" s="132">
        <v>0</v>
      </c>
      <c r="O4293" s="132">
        <v>0</v>
      </c>
      <c r="P4293" s="132">
        <v>0</v>
      </c>
      <c r="Q4293" s="140">
        <v>0</v>
      </c>
      <c r="R4293" s="134">
        <v>0</v>
      </c>
      <c r="S4293" s="122">
        <f t="shared" si="134"/>
        <v>0</v>
      </c>
      <c r="T4293" s="122">
        <f t="shared" si="135"/>
        <v>0</v>
      </c>
    </row>
    <row r="4294" spans="1:20" x14ac:dyDescent="0.25">
      <c r="A4294" s="3">
        <v>2013</v>
      </c>
      <c r="B4294" s="2" t="s">
        <v>540</v>
      </c>
      <c r="C4294" s="1">
        <v>3548005</v>
      </c>
      <c r="D4294" s="4">
        <v>5</v>
      </c>
      <c r="E4294" s="6">
        <v>5</v>
      </c>
      <c r="F4294" s="39">
        <v>35480055</v>
      </c>
      <c r="G4294" s="39">
        <v>23</v>
      </c>
      <c r="H4294" s="39">
        <v>68</v>
      </c>
      <c r="I4294" s="132">
        <v>0.26716750000000006</v>
      </c>
      <c r="J4294" s="132">
        <v>0.21805569999999999</v>
      </c>
      <c r="K4294" s="132">
        <v>4.911180000000006E-2</v>
      </c>
      <c r="L4294" s="133">
        <v>0</v>
      </c>
      <c r="M4294" s="132">
        <v>6.7350899999999991E-2</v>
      </c>
      <c r="N4294" s="132">
        <v>2.3682899999999996E-2</v>
      </c>
      <c r="O4294" s="132">
        <v>0.15267389999999997</v>
      </c>
      <c r="P4294" s="132">
        <v>2.3459799999999996E-2</v>
      </c>
      <c r="Q4294" s="140">
        <v>19</v>
      </c>
      <c r="R4294" s="134">
        <v>21</v>
      </c>
      <c r="S4294" s="122">
        <f t="shared" si="134"/>
        <v>25.274725274725274</v>
      </c>
      <c r="T4294" s="122">
        <f t="shared" si="135"/>
        <v>74.72527472527473</v>
      </c>
    </row>
    <row r="4295" spans="1:20" x14ac:dyDescent="0.25">
      <c r="A4295" s="3">
        <v>2013</v>
      </c>
      <c r="B4295" s="2" t="s">
        <v>541</v>
      </c>
      <c r="C4295" s="1">
        <v>3548054</v>
      </c>
      <c r="D4295" s="4">
        <v>19</v>
      </c>
      <c r="E4295" s="6">
        <v>19</v>
      </c>
      <c r="F4295" s="39">
        <v>354805419</v>
      </c>
      <c r="G4295" s="39">
        <v>12</v>
      </c>
      <c r="H4295" s="39">
        <v>12</v>
      </c>
      <c r="I4295" s="132">
        <v>0.26503520000000003</v>
      </c>
      <c r="J4295" s="132">
        <v>0.21310700000000002</v>
      </c>
      <c r="K4295" s="132">
        <v>5.1928200000000008E-2</v>
      </c>
      <c r="L4295" s="133">
        <v>0</v>
      </c>
      <c r="M4295" s="132">
        <v>0</v>
      </c>
      <c r="N4295" s="132">
        <v>0.1404321</v>
      </c>
      <c r="O4295" s="132">
        <v>0.12128599999999999</v>
      </c>
      <c r="P4295" s="132">
        <v>3.3170999999999999E-3</v>
      </c>
      <c r="Q4295" s="140">
        <v>1</v>
      </c>
      <c r="R4295" s="134">
        <v>3</v>
      </c>
      <c r="S4295" s="122">
        <f t="shared" si="134"/>
        <v>50</v>
      </c>
      <c r="T4295" s="122">
        <f t="shared" si="135"/>
        <v>50</v>
      </c>
    </row>
    <row r="4296" spans="1:20" x14ac:dyDescent="0.25">
      <c r="A4296" s="3">
        <v>2013</v>
      </c>
      <c r="B4296" s="2" t="s">
        <v>542</v>
      </c>
      <c r="C4296" s="1">
        <v>3548104</v>
      </c>
      <c r="D4296" s="4">
        <v>9</v>
      </c>
      <c r="E4296" s="6">
        <v>9</v>
      </c>
      <c r="F4296" s="39">
        <v>35481049</v>
      </c>
      <c r="G4296" s="39">
        <v>11</v>
      </c>
      <c r="H4296" s="39">
        <v>3</v>
      </c>
      <c r="I4296" s="132">
        <v>1.4938E-2</v>
      </c>
      <c r="J4296" s="132">
        <v>1.4836199999999999E-2</v>
      </c>
      <c r="K4296" s="132">
        <v>1.0180000000000001E-4</v>
      </c>
      <c r="L4296" s="133">
        <v>3.6966007102993401E-2</v>
      </c>
      <c r="M4296" s="132">
        <v>0</v>
      </c>
      <c r="N4296" s="132">
        <v>6.7100000000000005E-5</v>
      </c>
      <c r="O4296" s="132">
        <v>1.4779799999999999E-2</v>
      </c>
      <c r="P4296" s="132">
        <v>9.1100000000000005E-5</v>
      </c>
      <c r="Q4296" s="140">
        <v>5</v>
      </c>
      <c r="R4296" s="134">
        <v>0</v>
      </c>
      <c r="S4296" s="122">
        <f t="shared" si="134"/>
        <v>78.571428571428569</v>
      </c>
      <c r="T4296" s="122">
        <f t="shared" si="135"/>
        <v>21.428571428571427</v>
      </c>
    </row>
    <row r="4297" spans="1:20" x14ac:dyDescent="0.25">
      <c r="A4297" s="3">
        <v>2013</v>
      </c>
      <c r="B4297" s="2" t="s">
        <v>543</v>
      </c>
      <c r="C4297" s="1">
        <v>3548203</v>
      </c>
      <c r="D4297" s="4">
        <v>1</v>
      </c>
      <c r="E4297" s="6">
        <v>1</v>
      </c>
      <c r="F4297" s="39">
        <v>35482031</v>
      </c>
      <c r="G4297" s="39">
        <v>19</v>
      </c>
      <c r="H4297" s="39">
        <v>4</v>
      </c>
      <c r="I4297" s="132">
        <v>2.8859300000000001E-2</v>
      </c>
      <c r="J4297" s="132">
        <v>2.7182000000000001E-2</v>
      </c>
      <c r="K4297" s="132">
        <v>1.6773000000000001E-3</v>
      </c>
      <c r="L4297" s="133">
        <v>1.3202777777777779E-2</v>
      </c>
      <c r="M4297" s="132">
        <v>0</v>
      </c>
      <c r="N4297" s="132">
        <v>8.6799999999999996E-5</v>
      </c>
      <c r="O4297" s="132">
        <v>2.6935000000000004E-2</v>
      </c>
      <c r="P4297" s="132">
        <v>1.8374999999999999E-3</v>
      </c>
      <c r="Q4297" s="140">
        <v>21</v>
      </c>
      <c r="R4297" s="134">
        <v>3</v>
      </c>
      <c r="S4297" s="122">
        <f t="shared" si="134"/>
        <v>82.608695652173907</v>
      </c>
      <c r="T4297" s="122">
        <f t="shared" si="135"/>
        <v>17.391304347826086</v>
      </c>
    </row>
    <row r="4298" spans="1:20" x14ac:dyDescent="0.25">
      <c r="A4298" s="3">
        <v>2013</v>
      </c>
      <c r="B4298" s="2" t="s">
        <v>544</v>
      </c>
      <c r="C4298" s="1">
        <v>3548302</v>
      </c>
      <c r="D4298" s="4">
        <v>21</v>
      </c>
      <c r="E4298" s="6">
        <v>21</v>
      </c>
      <c r="F4298" s="39">
        <v>354830221</v>
      </c>
      <c r="G4298" s="39">
        <v>0</v>
      </c>
      <c r="H4298" s="39">
        <v>2</v>
      </c>
      <c r="I4298" s="132">
        <v>6.2268000000000002E-3</v>
      </c>
      <c r="J4298" s="132">
        <v>0</v>
      </c>
      <c r="K4298" s="132">
        <v>6.2268000000000002E-3</v>
      </c>
      <c r="L4298" s="133">
        <v>0</v>
      </c>
      <c r="M4298" s="132">
        <v>6.2268000000000002E-3</v>
      </c>
      <c r="N4298" s="132">
        <v>0</v>
      </c>
      <c r="O4298" s="132">
        <v>0</v>
      </c>
      <c r="P4298" s="132">
        <v>0</v>
      </c>
      <c r="Q4298" s="140">
        <v>0</v>
      </c>
      <c r="R4298" s="134">
        <v>0</v>
      </c>
      <c r="S4298" s="122">
        <f t="shared" si="134"/>
        <v>0</v>
      </c>
      <c r="T4298" s="122">
        <f t="shared" si="135"/>
        <v>100</v>
      </c>
    </row>
    <row r="4299" spans="1:20" x14ac:dyDescent="0.25">
      <c r="A4299" s="3">
        <v>2013</v>
      </c>
      <c r="B4299" s="2" t="s">
        <v>545</v>
      </c>
      <c r="C4299" s="1">
        <v>3548401</v>
      </c>
      <c r="D4299" s="4">
        <v>20</v>
      </c>
      <c r="E4299" s="6">
        <v>20</v>
      </c>
      <c r="F4299" s="39">
        <v>354840120</v>
      </c>
      <c r="G4299" s="39">
        <v>0</v>
      </c>
      <c r="H4299" s="39">
        <v>1</v>
      </c>
      <c r="I4299" s="132">
        <v>5.0300000000000003E-5</v>
      </c>
      <c r="J4299" s="132">
        <v>0</v>
      </c>
      <c r="K4299" s="132">
        <v>5.0300000000000003E-5</v>
      </c>
      <c r="L4299" s="133">
        <v>0</v>
      </c>
      <c r="M4299" s="132">
        <v>0</v>
      </c>
      <c r="N4299" s="132">
        <v>0</v>
      </c>
      <c r="O4299" s="132">
        <v>0</v>
      </c>
      <c r="P4299" s="132">
        <v>5.0300000000000003E-5</v>
      </c>
      <c r="Q4299" s="140">
        <v>0</v>
      </c>
      <c r="R4299" s="134">
        <v>0</v>
      </c>
      <c r="S4299" s="122">
        <f t="shared" si="134"/>
        <v>0</v>
      </c>
      <c r="T4299" s="122">
        <f t="shared" si="135"/>
        <v>100</v>
      </c>
    </row>
    <row r="4300" spans="1:20" x14ac:dyDescent="0.25">
      <c r="A4300" s="3">
        <v>2013</v>
      </c>
      <c r="B4300" s="2" t="s">
        <v>546</v>
      </c>
      <c r="C4300" s="1">
        <v>3548500</v>
      </c>
      <c r="D4300" s="4">
        <v>7</v>
      </c>
      <c r="E4300" s="6">
        <v>7</v>
      </c>
      <c r="F4300" s="39">
        <v>35485007</v>
      </c>
      <c r="G4300" s="39">
        <v>14</v>
      </c>
      <c r="H4300" s="39">
        <v>3</v>
      </c>
      <c r="I4300" s="132">
        <v>2.9560501999999995</v>
      </c>
      <c r="J4300" s="132">
        <v>2.9552352999999996</v>
      </c>
      <c r="K4300" s="132">
        <v>8.1489999999999991E-4</v>
      </c>
      <c r="L4300" s="133">
        <v>0</v>
      </c>
      <c r="M4300" s="132">
        <v>2</v>
      </c>
      <c r="N4300" s="132">
        <v>0.9507907000000001</v>
      </c>
      <c r="O4300" s="132">
        <v>0</v>
      </c>
      <c r="P4300" s="132">
        <v>5.2595000000000003E-3</v>
      </c>
      <c r="Q4300" s="140">
        <v>9</v>
      </c>
      <c r="R4300" s="134">
        <v>33</v>
      </c>
      <c r="S4300" s="122">
        <f t="shared" si="134"/>
        <v>82.35294117647058</v>
      </c>
      <c r="T4300" s="122">
        <f t="shared" si="135"/>
        <v>17.647058823529413</v>
      </c>
    </row>
    <row r="4301" spans="1:20" x14ac:dyDescent="0.25">
      <c r="A4301" s="3">
        <v>2013</v>
      </c>
      <c r="B4301" s="2" t="s">
        <v>547</v>
      </c>
      <c r="C4301" s="1">
        <v>3548609</v>
      </c>
      <c r="D4301" s="4">
        <v>1</v>
      </c>
      <c r="E4301" s="6">
        <v>1</v>
      </c>
      <c r="F4301" s="39">
        <v>35486091</v>
      </c>
      <c r="G4301" s="39">
        <v>22</v>
      </c>
      <c r="H4301" s="39">
        <v>2</v>
      </c>
      <c r="I4301" s="132">
        <v>9.3795799999999999E-2</v>
      </c>
      <c r="J4301" s="132">
        <v>9.17742E-2</v>
      </c>
      <c r="K4301" s="132">
        <v>2.0216000000000001E-3</v>
      </c>
      <c r="L4301" s="133">
        <v>0</v>
      </c>
      <c r="M4301" s="132">
        <v>6.2222200000000005E-2</v>
      </c>
      <c r="N4301" s="132">
        <v>0</v>
      </c>
      <c r="O4301" s="132">
        <v>1.71088E-2</v>
      </c>
      <c r="P4301" s="132">
        <v>1.44648E-2</v>
      </c>
      <c r="Q4301" s="140">
        <v>1</v>
      </c>
      <c r="R4301" s="134">
        <v>13</v>
      </c>
      <c r="S4301" s="122">
        <f t="shared" si="134"/>
        <v>91.666666666666657</v>
      </c>
      <c r="T4301" s="122">
        <f t="shared" si="135"/>
        <v>8.3333333333333321</v>
      </c>
    </row>
    <row r="4302" spans="1:20" x14ac:dyDescent="0.25">
      <c r="A4302" s="3">
        <v>2013</v>
      </c>
      <c r="B4302" s="2" t="s">
        <v>548</v>
      </c>
      <c r="C4302" s="1">
        <v>3548708</v>
      </c>
      <c r="D4302" s="4">
        <v>6</v>
      </c>
      <c r="E4302" s="6">
        <v>6</v>
      </c>
      <c r="F4302" s="39">
        <v>35487086</v>
      </c>
      <c r="G4302" s="39">
        <v>19</v>
      </c>
      <c r="H4302" s="39">
        <v>341</v>
      </c>
      <c r="I4302" s="132">
        <v>5.8625887999999993</v>
      </c>
      <c r="J4302" s="132">
        <v>5.5081207000000001</v>
      </c>
      <c r="K4302" s="132">
        <v>0.35446809999999934</v>
      </c>
      <c r="L4302" s="133">
        <v>0</v>
      </c>
      <c r="M4302" s="132">
        <v>5.5709491</v>
      </c>
      <c r="N4302" s="132">
        <v>0.18517340000000007</v>
      </c>
      <c r="O4302" s="132">
        <v>0</v>
      </c>
      <c r="P4302" s="132">
        <v>0.10646630000000008</v>
      </c>
      <c r="Q4302" s="140">
        <v>13</v>
      </c>
      <c r="R4302" s="134">
        <v>332</v>
      </c>
      <c r="S4302" s="122">
        <f t="shared" si="134"/>
        <v>5.2777777777777777</v>
      </c>
      <c r="T4302" s="122">
        <f t="shared" si="135"/>
        <v>94.722222222222214</v>
      </c>
    </row>
    <row r="4303" spans="1:20" x14ac:dyDescent="0.25">
      <c r="A4303" s="3">
        <v>2013</v>
      </c>
      <c r="B4303" s="2" t="s">
        <v>548</v>
      </c>
      <c r="C4303" s="1">
        <v>3548708</v>
      </c>
      <c r="D4303" s="4">
        <v>6</v>
      </c>
      <c r="E4303" s="6">
        <v>7</v>
      </c>
      <c r="F4303" s="39">
        <v>35487087</v>
      </c>
      <c r="G4303" s="39">
        <v>5</v>
      </c>
      <c r="H4303" s="39">
        <v>0</v>
      </c>
      <c r="I4303" s="132">
        <v>0.51552779999999998</v>
      </c>
      <c r="J4303" s="132">
        <v>0.51552779999999998</v>
      </c>
      <c r="K4303" s="132">
        <v>0</v>
      </c>
      <c r="L4303" s="133">
        <v>0</v>
      </c>
      <c r="M4303" s="132">
        <v>0.5</v>
      </c>
      <c r="N4303" s="132">
        <v>0</v>
      </c>
      <c r="O4303" s="132">
        <v>1.5527800000000001E-2</v>
      </c>
      <c r="P4303" s="132">
        <v>0</v>
      </c>
      <c r="Q4303" s="140">
        <v>3</v>
      </c>
      <c r="R4303" s="134">
        <v>4</v>
      </c>
      <c r="S4303" s="122">
        <f t="shared" si="134"/>
        <v>100</v>
      </c>
      <c r="T4303" s="122">
        <f t="shared" si="135"/>
        <v>0</v>
      </c>
    </row>
    <row r="4304" spans="1:20" x14ac:dyDescent="0.25">
      <c r="A4304" s="3">
        <v>2013</v>
      </c>
      <c r="B4304" s="2" t="s">
        <v>549</v>
      </c>
      <c r="C4304" s="1">
        <v>3548807</v>
      </c>
      <c r="D4304" s="4">
        <v>6</v>
      </c>
      <c r="E4304" s="6">
        <v>6</v>
      </c>
      <c r="F4304" s="39">
        <v>35488076</v>
      </c>
      <c r="G4304" s="39">
        <v>0</v>
      </c>
      <c r="H4304" s="39">
        <v>62</v>
      </c>
      <c r="I4304" s="132">
        <v>2.2471300000000003E-2</v>
      </c>
      <c r="J4304" s="132">
        <v>0</v>
      </c>
      <c r="K4304" s="132">
        <v>2.2471300000000003E-2</v>
      </c>
      <c r="L4304" s="133">
        <v>0</v>
      </c>
      <c r="M4304" s="132">
        <v>0</v>
      </c>
      <c r="N4304" s="132">
        <v>8.4823999999999993E-3</v>
      </c>
      <c r="O4304" s="132">
        <v>9.2590000000000001E-4</v>
      </c>
      <c r="P4304" s="132">
        <v>1.3063000000000005E-2</v>
      </c>
      <c r="Q4304" s="140">
        <v>0</v>
      </c>
      <c r="R4304" s="134">
        <v>11</v>
      </c>
      <c r="S4304" s="122">
        <f t="shared" si="134"/>
        <v>0</v>
      </c>
      <c r="T4304" s="122">
        <f t="shared" si="135"/>
        <v>100</v>
      </c>
    </row>
    <row r="4305" spans="1:20" x14ac:dyDescent="0.25">
      <c r="A4305" s="3">
        <v>2013</v>
      </c>
      <c r="B4305" s="2" t="s">
        <v>550</v>
      </c>
      <c r="C4305" s="1">
        <v>3548906</v>
      </c>
      <c r="D4305" s="4">
        <v>13</v>
      </c>
      <c r="E4305" s="6">
        <v>13</v>
      </c>
      <c r="F4305" s="39">
        <v>354890613</v>
      </c>
      <c r="G4305" s="39">
        <v>53</v>
      </c>
      <c r="H4305" s="39">
        <v>200</v>
      </c>
      <c r="I4305" s="132">
        <v>0.28336709999999982</v>
      </c>
      <c r="J4305" s="132">
        <v>4.5535999999999993E-2</v>
      </c>
      <c r="K4305" s="132">
        <v>0.23783109999999982</v>
      </c>
      <c r="L4305" s="133">
        <v>0</v>
      </c>
      <c r="M4305" s="132">
        <v>6.538430000000002E-2</v>
      </c>
      <c r="N4305" s="132">
        <v>9.7060400000000033E-2</v>
      </c>
      <c r="O4305" s="132">
        <v>3.0812700000000012E-2</v>
      </c>
      <c r="P4305" s="132">
        <v>9.0109699999999987E-2</v>
      </c>
      <c r="Q4305" s="140">
        <v>40</v>
      </c>
      <c r="R4305" s="134">
        <v>55</v>
      </c>
      <c r="S4305" s="122">
        <f t="shared" si="134"/>
        <v>20.948616600790515</v>
      </c>
      <c r="T4305" s="122">
        <f t="shared" si="135"/>
        <v>79.051383399209485</v>
      </c>
    </row>
    <row r="4306" spans="1:20" x14ac:dyDescent="0.25">
      <c r="A4306" s="3">
        <v>2013</v>
      </c>
      <c r="B4306" s="2" t="s">
        <v>550</v>
      </c>
      <c r="C4306" s="1">
        <v>3548906</v>
      </c>
      <c r="D4306" s="4">
        <v>13</v>
      </c>
      <c r="E4306" s="6">
        <v>9</v>
      </c>
      <c r="F4306" s="39">
        <v>35489069</v>
      </c>
      <c r="G4306" s="39">
        <v>50</v>
      </c>
      <c r="H4306" s="39">
        <v>31</v>
      </c>
      <c r="I4306" s="132">
        <v>0.21910689999999991</v>
      </c>
      <c r="J4306" s="132">
        <v>0.14615759999999992</v>
      </c>
      <c r="K4306" s="132">
        <v>7.2949299999999995E-2</v>
      </c>
      <c r="L4306" s="133">
        <v>2.1955905631659063E-2</v>
      </c>
      <c r="M4306" s="132">
        <v>1.6652200000000002E-2</v>
      </c>
      <c r="N4306" s="132">
        <v>9.2755999999999984E-3</v>
      </c>
      <c r="O4306" s="132">
        <v>0.15588219999999992</v>
      </c>
      <c r="P4306" s="132">
        <v>3.7296900000000001E-2</v>
      </c>
      <c r="Q4306" s="140">
        <v>31</v>
      </c>
      <c r="R4306" s="134">
        <v>26</v>
      </c>
      <c r="S4306" s="122">
        <f t="shared" si="134"/>
        <v>61.728395061728392</v>
      </c>
      <c r="T4306" s="122">
        <f t="shared" si="135"/>
        <v>38.271604938271601</v>
      </c>
    </row>
    <row r="4307" spans="1:20" x14ac:dyDescent="0.25">
      <c r="A4307" s="3">
        <v>2013</v>
      </c>
      <c r="B4307" s="2" t="s">
        <v>551</v>
      </c>
      <c r="C4307" s="1">
        <v>3549003</v>
      </c>
      <c r="D4307" s="4">
        <v>18</v>
      </c>
      <c r="E4307" s="6">
        <v>18</v>
      </c>
      <c r="F4307" s="39">
        <v>354900318</v>
      </c>
      <c r="G4307" s="39">
        <v>47</v>
      </c>
      <c r="H4307" s="39">
        <v>14</v>
      </c>
      <c r="I4307" s="132">
        <v>1.8612300000000005E-2</v>
      </c>
      <c r="J4307" s="132">
        <v>1.0847700000000004E-2</v>
      </c>
      <c r="K4307" s="132">
        <v>7.7646E-3</v>
      </c>
      <c r="L4307" s="133">
        <v>0</v>
      </c>
      <c r="M4307" s="132">
        <v>7.1364999999999996E-3</v>
      </c>
      <c r="N4307" s="132">
        <v>0</v>
      </c>
      <c r="O4307" s="132">
        <v>1.0820300000000003E-2</v>
      </c>
      <c r="P4307" s="132">
        <v>6.5550000000000005E-4</v>
      </c>
      <c r="Q4307" s="140">
        <v>0</v>
      </c>
      <c r="R4307" s="134">
        <v>0</v>
      </c>
      <c r="S4307" s="122">
        <f t="shared" si="134"/>
        <v>77.049180327868854</v>
      </c>
      <c r="T4307" s="122">
        <f t="shared" si="135"/>
        <v>22.950819672131146</v>
      </c>
    </row>
    <row r="4308" spans="1:20" x14ac:dyDescent="0.25">
      <c r="A4308" s="3">
        <v>2013</v>
      </c>
      <c r="B4308" s="2" t="s">
        <v>552</v>
      </c>
      <c r="C4308" s="1">
        <v>3549102</v>
      </c>
      <c r="D4308" s="4">
        <v>9</v>
      </c>
      <c r="E4308" s="6">
        <v>9</v>
      </c>
      <c r="F4308" s="39">
        <v>35491029</v>
      </c>
      <c r="G4308" s="39">
        <v>100</v>
      </c>
      <c r="H4308" s="39">
        <v>39</v>
      </c>
      <c r="I4308" s="132">
        <v>0.91287329999999989</v>
      </c>
      <c r="J4308" s="132">
        <v>0.89871179999999984</v>
      </c>
      <c r="K4308" s="132">
        <v>1.4161500000000004E-2</v>
      </c>
      <c r="L4308" s="133">
        <v>1.1293248224251649</v>
      </c>
      <c r="M4308" s="132">
        <v>0</v>
      </c>
      <c r="N4308" s="132">
        <v>0.11781749999999999</v>
      </c>
      <c r="O4308" s="132">
        <v>0.77971499999999971</v>
      </c>
      <c r="P4308" s="132">
        <v>1.5340800000000002E-2</v>
      </c>
      <c r="Q4308" s="140">
        <v>84</v>
      </c>
      <c r="R4308" s="134">
        <v>58</v>
      </c>
      <c r="S4308" s="122">
        <f t="shared" si="134"/>
        <v>71.942446043165461</v>
      </c>
      <c r="T4308" s="122">
        <f t="shared" si="135"/>
        <v>28.057553956834528</v>
      </c>
    </row>
    <row r="4309" spans="1:20" x14ac:dyDescent="0.25">
      <c r="A4309" s="3">
        <v>2013</v>
      </c>
      <c r="B4309" s="2" t="s">
        <v>552</v>
      </c>
      <c r="C4309" s="1">
        <v>3549102</v>
      </c>
      <c r="D4309" s="4">
        <v>9</v>
      </c>
      <c r="E4309" s="6">
        <v>4</v>
      </c>
      <c r="F4309" s="39">
        <v>35491024</v>
      </c>
      <c r="G4309" s="39">
        <v>0</v>
      </c>
      <c r="H4309" s="39">
        <v>0</v>
      </c>
      <c r="I4309" s="132">
        <v>0</v>
      </c>
      <c r="J4309" s="132">
        <v>0</v>
      </c>
      <c r="K4309" s="132">
        <v>0</v>
      </c>
      <c r="L4309" s="133">
        <v>0</v>
      </c>
      <c r="M4309" s="132">
        <v>0</v>
      </c>
      <c r="N4309" s="132">
        <v>0</v>
      </c>
      <c r="O4309" s="132">
        <v>0</v>
      </c>
      <c r="P4309" s="132">
        <v>0</v>
      </c>
      <c r="Q4309" s="140">
        <v>0</v>
      </c>
      <c r="R4309" s="134">
        <v>0</v>
      </c>
      <c r="S4309" s="122">
        <f t="shared" si="134"/>
        <v>0</v>
      </c>
      <c r="T4309" s="122">
        <f t="shared" si="135"/>
        <v>0</v>
      </c>
    </row>
    <row r="4310" spans="1:20" x14ac:dyDescent="0.25">
      <c r="A4310" s="3">
        <v>2013</v>
      </c>
      <c r="B4310" s="2" t="s">
        <v>553</v>
      </c>
      <c r="C4310" s="1">
        <v>3549201</v>
      </c>
      <c r="D4310" s="4">
        <v>18</v>
      </c>
      <c r="E4310" s="6">
        <v>18</v>
      </c>
      <c r="F4310" s="39">
        <v>354920118</v>
      </c>
      <c r="G4310" s="39">
        <v>2</v>
      </c>
      <c r="H4310" s="39">
        <v>6</v>
      </c>
      <c r="I4310" s="132">
        <v>1.1785E-2</v>
      </c>
      <c r="J4310" s="132">
        <v>1.6735999999999999E-3</v>
      </c>
      <c r="K4310" s="132">
        <v>1.01114E-2</v>
      </c>
      <c r="L4310" s="133">
        <v>0</v>
      </c>
      <c r="M4310" s="132">
        <v>0</v>
      </c>
      <c r="N4310" s="132">
        <v>0</v>
      </c>
      <c r="O4310" s="132">
        <v>9.2026E-3</v>
      </c>
      <c r="P4310" s="132">
        <v>2.5823999999999999E-3</v>
      </c>
      <c r="Q4310" s="140">
        <v>3</v>
      </c>
      <c r="R4310" s="134">
        <v>0</v>
      </c>
      <c r="S4310" s="122">
        <f t="shared" si="134"/>
        <v>25</v>
      </c>
      <c r="T4310" s="122">
        <f t="shared" si="135"/>
        <v>75</v>
      </c>
    </row>
    <row r="4311" spans="1:20" x14ac:dyDescent="0.25">
      <c r="A4311" s="3">
        <v>2013</v>
      </c>
      <c r="B4311" s="2" t="s">
        <v>554</v>
      </c>
      <c r="C4311" s="1">
        <v>3549250</v>
      </c>
      <c r="D4311" s="4">
        <v>18</v>
      </c>
      <c r="E4311" s="6">
        <v>18</v>
      </c>
      <c r="F4311" s="39">
        <v>354925018</v>
      </c>
      <c r="G4311" s="39">
        <v>2</v>
      </c>
      <c r="H4311" s="39">
        <v>1</v>
      </c>
      <c r="I4311" s="132">
        <v>1.41493E-2</v>
      </c>
      <c r="J4311" s="132">
        <v>1.41204E-2</v>
      </c>
      <c r="K4311" s="132">
        <v>2.8900000000000001E-5</v>
      </c>
      <c r="L4311" s="133">
        <v>0</v>
      </c>
      <c r="M4311" s="132">
        <v>0</v>
      </c>
      <c r="N4311" s="132">
        <v>0</v>
      </c>
      <c r="O4311" s="132">
        <v>1.41204E-2</v>
      </c>
      <c r="P4311" s="132">
        <v>2.8900000000000001E-5</v>
      </c>
      <c r="Q4311" s="140">
        <v>0</v>
      </c>
      <c r="R4311" s="134">
        <v>0</v>
      </c>
      <c r="S4311" s="122">
        <f t="shared" si="134"/>
        <v>66.666666666666657</v>
      </c>
      <c r="T4311" s="122">
        <f t="shared" si="135"/>
        <v>33.333333333333329</v>
      </c>
    </row>
    <row r="4312" spans="1:20" x14ac:dyDescent="0.25">
      <c r="A4312" s="3">
        <v>2013</v>
      </c>
      <c r="B4312" s="2" t="s">
        <v>555</v>
      </c>
      <c r="C4312" s="1">
        <v>3549300</v>
      </c>
      <c r="D4312" s="4">
        <v>20</v>
      </c>
      <c r="E4312" s="6">
        <v>20</v>
      </c>
      <c r="F4312" s="39">
        <v>354930020</v>
      </c>
      <c r="G4312" s="39">
        <v>0</v>
      </c>
      <c r="H4312" s="39">
        <v>16</v>
      </c>
      <c r="I4312" s="132">
        <v>4.7039300000000006E-2</v>
      </c>
      <c r="J4312" s="132">
        <v>0</v>
      </c>
      <c r="K4312" s="132">
        <v>4.7039300000000006E-2</v>
      </c>
      <c r="L4312" s="133">
        <v>0</v>
      </c>
      <c r="M4312" s="132">
        <v>0</v>
      </c>
      <c r="N4312" s="132">
        <v>2.3149999999999999E-4</v>
      </c>
      <c r="O4312" s="132">
        <v>4.3358899999999999E-2</v>
      </c>
      <c r="P4312" s="132">
        <v>3.4488999999999995E-3</v>
      </c>
      <c r="Q4312" s="140">
        <v>0</v>
      </c>
      <c r="R4312" s="134">
        <v>0</v>
      </c>
      <c r="S4312" s="122">
        <f t="shared" si="134"/>
        <v>0</v>
      </c>
      <c r="T4312" s="122">
        <f t="shared" si="135"/>
        <v>100</v>
      </c>
    </row>
    <row r="4313" spans="1:20" x14ac:dyDescent="0.25">
      <c r="A4313" s="3">
        <v>2013</v>
      </c>
      <c r="B4313" s="2" t="s">
        <v>556</v>
      </c>
      <c r="C4313" s="1">
        <v>3549409</v>
      </c>
      <c r="D4313" s="4">
        <v>8</v>
      </c>
      <c r="E4313" s="6">
        <v>8</v>
      </c>
      <c r="F4313" s="39">
        <v>35494098</v>
      </c>
      <c r="G4313" s="39">
        <v>7</v>
      </c>
      <c r="H4313" s="39">
        <v>14</v>
      </c>
      <c r="I4313" s="132">
        <v>5.9260300000000002E-2</v>
      </c>
      <c r="J4313" s="132">
        <v>4.2346799999999997E-2</v>
      </c>
      <c r="K4313" s="132">
        <v>1.6913500000000001E-2</v>
      </c>
      <c r="L4313" s="133">
        <v>0.1388888888888889</v>
      </c>
      <c r="M4313" s="132">
        <v>1.7359999999999999E-4</v>
      </c>
      <c r="N4313" s="132">
        <v>8.5131000000000009E-3</v>
      </c>
      <c r="O4313" s="132">
        <v>3.2136100000000001E-2</v>
      </c>
      <c r="P4313" s="132">
        <v>1.8437500000000002E-2</v>
      </c>
      <c r="Q4313" s="140">
        <v>0</v>
      </c>
      <c r="R4313" s="134">
        <v>8</v>
      </c>
      <c r="S4313" s="122">
        <f t="shared" si="134"/>
        <v>33.333333333333329</v>
      </c>
      <c r="T4313" s="122">
        <f t="shared" si="135"/>
        <v>66.666666666666657</v>
      </c>
    </row>
    <row r="4314" spans="1:20" x14ac:dyDescent="0.25">
      <c r="A4314" s="3">
        <v>2013</v>
      </c>
      <c r="B4314" s="2" t="s">
        <v>556</v>
      </c>
      <c r="C4314" s="1">
        <v>3549409</v>
      </c>
      <c r="D4314" s="4">
        <v>8</v>
      </c>
      <c r="E4314" s="6">
        <v>12</v>
      </c>
      <c r="F4314" s="39">
        <v>354940912</v>
      </c>
      <c r="G4314" s="39">
        <v>1</v>
      </c>
      <c r="H4314" s="39">
        <v>0</v>
      </c>
      <c r="I4314" s="132">
        <v>0.30555559999999998</v>
      </c>
      <c r="J4314" s="132">
        <v>0.30555559999999998</v>
      </c>
      <c r="K4314" s="132">
        <v>0</v>
      </c>
      <c r="L4314" s="133">
        <v>0</v>
      </c>
      <c r="M4314" s="132">
        <v>0</v>
      </c>
      <c r="N4314" s="132">
        <v>0.30555559999999998</v>
      </c>
      <c r="O4314" s="132">
        <v>0</v>
      </c>
      <c r="P4314" s="132">
        <v>0</v>
      </c>
      <c r="Q4314" s="140">
        <v>0</v>
      </c>
      <c r="R4314" s="134">
        <v>0</v>
      </c>
      <c r="S4314" s="122">
        <f t="shared" si="134"/>
        <v>100</v>
      </c>
      <c r="T4314" s="122">
        <f t="shared" si="135"/>
        <v>0</v>
      </c>
    </row>
    <row r="4315" spans="1:20" x14ac:dyDescent="0.25">
      <c r="A4315" s="3">
        <v>2013</v>
      </c>
      <c r="B4315" s="2" t="s">
        <v>557</v>
      </c>
      <c r="C4315" s="1">
        <v>3549508</v>
      </c>
      <c r="D4315" s="4">
        <v>8</v>
      </c>
      <c r="E4315" s="6">
        <v>8</v>
      </c>
      <c r="F4315" s="39">
        <v>35495088</v>
      </c>
      <c r="G4315" s="39">
        <v>16</v>
      </c>
      <c r="H4315" s="39">
        <v>10</v>
      </c>
      <c r="I4315" s="132">
        <v>8.6274900000000015E-2</v>
      </c>
      <c r="J4315" s="132">
        <v>7.8881400000000018E-2</v>
      </c>
      <c r="K4315" s="132">
        <v>7.393499999999999E-3</v>
      </c>
      <c r="L4315" s="133">
        <v>0</v>
      </c>
      <c r="M4315" s="132">
        <v>2.3333300000000001E-2</v>
      </c>
      <c r="N4315" s="132">
        <v>1.1569999999999999E-4</v>
      </c>
      <c r="O4315" s="132">
        <v>5.9995000000000007E-2</v>
      </c>
      <c r="P4315" s="132">
        <v>2.8308999999999999E-3</v>
      </c>
      <c r="Q4315" s="140">
        <v>15</v>
      </c>
      <c r="R4315" s="134">
        <v>3</v>
      </c>
      <c r="S4315" s="122">
        <f t="shared" si="134"/>
        <v>61.53846153846154</v>
      </c>
      <c r="T4315" s="122">
        <f t="shared" si="135"/>
        <v>38.461538461538467</v>
      </c>
    </row>
    <row r="4316" spans="1:20" x14ac:dyDescent="0.25">
      <c r="A4316" s="3">
        <v>2013</v>
      </c>
      <c r="B4316" s="2" t="s">
        <v>558</v>
      </c>
      <c r="C4316" s="1">
        <v>3549607</v>
      </c>
      <c r="D4316" s="4">
        <v>2</v>
      </c>
      <c r="E4316" s="6">
        <v>2</v>
      </c>
      <c r="F4316" s="39">
        <v>35496072</v>
      </c>
      <c r="G4316" s="39">
        <v>0</v>
      </c>
      <c r="H4316" s="39">
        <v>1</v>
      </c>
      <c r="I4316" s="132">
        <v>6.9400000000000006E-5</v>
      </c>
      <c r="J4316" s="132">
        <v>0</v>
      </c>
      <c r="K4316" s="132">
        <v>6.9400000000000006E-5</v>
      </c>
      <c r="L4316" s="133">
        <v>0</v>
      </c>
      <c r="M4316" s="132">
        <v>0</v>
      </c>
      <c r="N4316" s="132">
        <v>6.9400000000000006E-5</v>
      </c>
      <c r="O4316" s="132">
        <v>0</v>
      </c>
      <c r="P4316" s="132">
        <v>0</v>
      </c>
      <c r="Q4316" s="140">
        <v>3</v>
      </c>
      <c r="R4316" s="134">
        <v>45</v>
      </c>
      <c r="S4316" s="122">
        <f t="shared" si="134"/>
        <v>0</v>
      </c>
      <c r="T4316" s="122">
        <f t="shared" si="135"/>
        <v>100</v>
      </c>
    </row>
    <row r="4317" spans="1:20" x14ac:dyDescent="0.25">
      <c r="A4317" s="3">
        <v>2013</v>
      </c>
      <c r="B4317" s="2" t="s">
        <v>559</v>
      </c>
      <c r="C4317" s="1">
        <v>3549706</v>
      </c>
      <c r="D4317" s="4">
        <v>4</v>
      </c>
      <c r="E4317" s="6">
        <v>4</v>
      </c>
      <c r="F4317" s="39">
        <v>35497064</v>
      </c>
      <c r="G4317" s="39">
        <v>77</v>
      </c>
      <c r="H4317" s="39">
        <v>17</v>
      </c>
      <c r="I4317" s="132">
        <v>0.31343709999999997</v>
      </c>
      <c r="J4317" s="132">
        <v>0.30426749999999997</v>
      </c>
      <c r="K4317" s="132">
        <v>9.1695999999999982E-3</v>
      </c>
      <c r="L4317" s="133">
        <v>0.40194793252156269</v>
      </c>
      <c r="M4317" s="132">
        <v>5.5555599999999997E-2</v>
      </c>
      <c r="N4317" s="132">
        <v>6.9642000000000003E-3</v>
      </c>
      <c r="O4317" s="132">
        <v>0.24731739999999994</v>
      </c>
      <c r="P4317" s="132">
        <v>3.5999000000000005E-3</v>
      </c>
      <c r="Q4317" s="140">
        <v>40</v>
      </c>
      <c r="R4317" s="134">
        <v>18</v>
      </c>
      <c r="S4317" s="122">
        <f t="shared" si="134"/>
        <v>81.914893617021278</v>
      </c>
      <c r="T4317" s="122">
        <f t="shared" si="135"/>
        <v>18.085106382978726</v>
      </c>
    </row>
    <row r="4318" spans="1:20" x14ac:dyDescent="0.25">
      <c r="A4318" s="3">
        <v>2013</v>
      </c>
      <c r="B4318" s="2" t="s">
        <v>560</v>
      </c>
      <c r="C4318" s="1">
        <v>3549805</v>
      </c>
      <c r="D4318" s="4">
        <v>15</v>
      </c>
      <c r="E4318" s="6">
        <v>15</v>
      </c>
      <c r="F4318" s="39">
        <v>354980515</v>
      </c>
      <c r="G4318" s="39">
        <v>23</v>
      </c>
      <c r="H4318" s="39">
        <v>685</v>
      </c>
      <c r="I4318" s="132">
        <v>1.3893034000000077</v>
      </c>
      <c r="J4318" s="132">
        <v>0.59855090000000011</v>
      </c>
      <c r="K4318" s="132">
        <v>0.79075250000000752</v>
      </c>
      <c r="L4318" s="133">
        <v>0</v>
      </c>
      <c r="M4318" s="132">
        <v>0.94030539999999996</v>
      </c>
      <c r="N4318" s="132">
        <v>4.6904000000000008E-2</v>
      </c>
      <c r="O4318" s="132">
        <v>8.3080699999999993E-2</v>
      </c>
      <c r="P4318" s="132">
        <v>0.31901329999999928</v>
      </c>
      <c r="Q4318" s="140">
        <v>34</v>
      </c>
      <c r="R4318" s="134">
        <v>54</v>
      </c>
      <c r="S4318" s="122">
        <f t="shared" si="134"/>
        <v>3.2485875706214689</v>
      </c>
      <c r="T4318" s="122">
        <f t="shared" si="135"/>
        <v>96.751412429378533</v>
      </c>
    </row>
    <row r="4319" spans="1:20" x14ac:dyDescent="0.25">
      <c r="A4319" s="3">
        <v>2013</v>
      </c>
      <c r="B4319" s="2" t="s">
        <v>561</v>
      </c>
      <c r="C4319" s="1">
        <v>3549904</v>
      </c>
      <c r="D4319" s="4">
        <v>2</v>
      </c>
      <c r="E4319" s="6">
        <v>2</v>
      </c>
      <c r="F4319" s="39">
        <v>35499042</v>
      </c>
      <c r="G4319" s="39">
        <v>83</v>
      </c>
      <c r="H4319" s="39">
        <v>224</v>
      </c>
      <c r="I4319" s="132">
        <v>3.4452718000000009</v>
      </c>
      <c r="J4319" s="132">
        <v>1.9015603000000008</v>
      </c>
      <c r="K4319" s="132">
        <v>1.5437115000000001</v>
      </c>
      <c r="L4319" s="133">
        <v>2.2068456969812278</v>
      </c>
      <c r="M4319" s="132">
        <v>2.8116023000000019</v>
      </c>
      <c r="N4319" s="132">
        <v>0.48104529999999973</v>
      </c>
      <c r="O4319" s="132">
        <v>6.6449299999999989E-2</v>
      </c>
      <c r="P4319" s="132">
        <v>8.6174899999999999E-2</v>
      </c>
      <c r="Q4319" s="140">
        <v>139</v>
      </c>
      <c r="R4319" s="134">
        <v>315</v>
      </c>
      <c r="S4319" s="122">
        <f t="shared" si="134"/>
        <v>27.035830618892508</v>
      </c>
      <c r="T4319" s="122">
        <f t="shared" si="135"/>
        <v>72.964169381107496</v>
      </c>
    </row>
    <row r="4320" spans="1:20" x14ac:dyDescent="0.25">
      <c r="A4320" s="3">
        <v>2013</v>
      </c>
      <c r="B4320" s="2" t="s">
        <v>562</v>
      </c>
      <c r="C4320" s="1">
        <v>3549953</v>
      </c>
      <c r="D4320" s="4">
        <v>11</v>
      </c>
      <c r="E4320" s="6">
        <v>11</v>
      </c>
      <c r="F4320" s="39">
        <v>354995311</v>
      </c>
      <c r="G4320" s="39">
        <v>7</v>
      </c>
      <c r="H4320" s="39">
        <v>7</v>
      </c>
      <c r="I4320" s="132">
        <v>7.5604000000000001E-3</v>
      </c>
      <c r="J4320" s="132">
        <v>6.4840000000000002E-3</v>
      </c>
      <c r="K4320" s="132">
        <v>1.0764000000000001E-3</v>
      </c>
      <c r="L4320" s="133">
        <v>0</v>
      </c>
      <c r="M4320" s="132">
        <v>5.2079999999999997E-4</v>
      </c>
      <c r="N4320" s="132">
        <v>3.3569999999999997E-4</v>
      </c>
      <c r="O4320" s="132">
        <v>6.4828000000000004E-3</v>
      </c>
      <c r="P4320" s="132">
        <v>2.2110000000000003E-4</v>
      </c>
      <c r="Q4320" s="140">
        <v>28</v>
      </c>
      <c r="R4320" s="134">
        <v>6</v>
      </c>
      <c r="S4320" s="122">
        <f t="shared" si="134"/>
        <v>50</v>
      </c>
      <c r="T4320" s="122">
        <f t="shared" si="135"/>
        <v>50</v>
      </c>
    </row>
    <row r="4321" spans="1:20" x14ac:dyDescent="0.25">
      <c r="A4321" s="3">
        <v>2013</v>
      </c>
      <c r="B4321" s="2" t="s">
        <v>562</v>
      </c>
      <c r="C4321" s="1">
        <v>3549953</v>
      </c>
      <c r="D4321" s="4">
        <v>11</v>
      </c>
      <c r="E4321" s="6">
        <v>6</v>
      </c>
      <c r="F4321" s="39">
        <v>35499536</v>
      </c>
      <c r="G4321" s="39">
        <v>0</v>
      </c>
      <c r="H4321" s="39">
        <v>0</v>
      </c>
      <c r="I4321" s="132">
        <v>0</v>
      </c>
      <c r="J4321" s="132">
        <v>0</v>
      </c>
      <c r="K4321" s="132">
        <v>0</v>
      </c>
      <c r="L4321" s="133">
        <v>0</v>
      </c>
      <c r="M4321" s="132">
        <v>0</v>
      </c>
      <c r="N4321" s="132">
        <v>0</v>
      </c>
      <c r="O4321" s="132">
        <v>0</v>
      </c>
      <c r="P4321" s="132">
        <v>0</v>
      </c>
      <c r="Q4321" s="140">
        <v>0</v>
      </c>
      <c r="R4321" s="134">
        <v>0</v>
      </c>
      <c r="S4321" s="122">
        <f t="shared" si="134"/>
        <v>0</v>
      </c>
      <c r="T4321" s="122">
        <f t="shared" si="135"/>
        <v>0</v>
      </c>
    </row>
    <row r="4322" spans="1:20" x14ac:dyDescent="0.25">
      <c r="A4322" s="3">
        <v>2013</v>
      </c>
      <c r="B4322" s="2" t="s">
        <v>563</v>
      </c>
      <c r="C4322" s="1">
        <v>3550001</v>
      </c>
      <c r="D4322" s="4">
        <v>2</v>
      </c>
      <c r="E4322" s="6">
        <v>2</v>
      </c>
      <c r="F4322" s="39">
        <v>35500012</v>
      </c>
      <c r="G4322" s="39">
        <v>17</v>
      </c>
      <c r="H4322" s="39">
        <v>5</v>
      </c>
      <c r="I4322" s="132">
        <v>2.3324000000000005E-3</v>
      </c>
      <c r="J4322" s="132">
        <v>1.8070000000000007E-3</v>
      </c>
      <c r="K4322" s="132">
        <v>5.2539999999999998E-4</v>
      </c>
      <c r="L4322" s="133">
        <v>2.4072666666666669E-2</v>
      </c>
      <c r="M4322" s="132">
        <v>1.1944E-3</v>
      </c>
      <c r="N4322" s="132">
        <v>2.1429999999999998E-4</v>
      </c>
      <c r="O4322" s="132">
        <v>6.424E-4</v>
      </c>
      <c r="P4322" s="132">
        <v>2.8130000000000001E-4</v>
      </c>
      <c r="Q4322" s="140">
        <v>37</v>
      </c>
      <c r="R4322" s="134">
        <v>12</v>
      </c>
      <c r="S4322" s="122">
        <f t="shared" si="134"/>
        <v>77.272727272727266</v>
      </c>
      <c r="T4322" s="122">
        <f t="shared" si="135"/>
        <v>22.727272727272727</v>
      </c>
    </row>
    <row r="4323" spans="1:20" x14ac:dyDescent="0.25">
      <c r="A4323" s="3">
        <v>2013</v>
      </c>
      <c r="B4323" s="2" t="s">
        <v>564</v>
      </c>
      <c r="C4323" s="1">
        <v>3550100</v>
      </c>
      <c r="D4323" s="4">
        <v>13</v>
      </c>
      <c r="E4323" s="6">
        <v>13</v>
      </c>
      <c r="F4323" s="39">
        <v>355010013</v>
      </c>
      <c r="G4323" s="39">
        <v>2</v>
      </c>
      <c r="H4323" s="39">
        <v>31</v>
      </c>
      <c r="I4323" s="132">
        <v>6.4803800000000009E-2</v>
      </c>
      <c r="J4323" s="132">
        <v>5.4729200000000006E-2</v>
      </c>
      <c r="K4323" s="132">
        <v>1.0074600000000008E-2</v>
      </c>
      <c r="L4323" s="133">
        <v>0</v>
      </c>
      <c r="M4323" s="132">
        <v>5.0540000000000003E-3</v>
      </c>
      <c r="N4323" s="132">
        <v>1.4582999999999998E-3</v>
      </c>
      <c r="O4323" s="132">
        <v>5.4729200000000006E-2</v>
      </c>
      <c r="P4323" s="132">
        <v>3.5622999999999991E-3</v>
      </c>
      <c r="Q4323" s="140">
        <v>0</v>
      </c>
      <c r="R4323" s="134">
        <v>3</v>
      </c>
      <c r="S4323" s="122">
        <f t="shared" si="134"/>
        <v>6.0606060606060606</v>
      </c>
      <c r="T4323" s="122">
        <f t="shared" si="135"/>
        <v>93.939393939393938</v>
      </c>
    </row>
    <row r="4324" spans="1:20" x14ac:dyDescent="0.25">
      <c r="A4324" s="3">
        <v>2013</v>
      </c>
      <c r="B4324" s="2" t="s">
        <v>564</v>
      </c>
      <c r="C4324" s="1">
        <v>3550100</v>
      </c>
      <c r="D4324" s="4">
        <v>13</v>
      </c>
      <c r="E4324" s="6">
        <v>10</v>
      </c>
      <c r="F4324" s="39">
        <v>355010010</v>
      </c>
      <c r="G4324" s="39">
        <v>7</v>
      </c>
      <c r="H4324" s="39">
        <v>0</v>
      </c>
      <c r="I4324" s="132">
        <v>5.0732600000000003E-2</v>
      </c>
      <c r="J4324" s="132">
        <v>5.0732600000000003E-2</v>
      </c>
      <c r="K4324" s="132">
        <v>0</v>
      </c>
      <c r="L4324" s="133">
        <v>0</v>
      </c>
      <c r="M4324" s="132">
        <v>0</v>
      </c>
      <c r="N4324" s="132">
        <v>6.7406999999999996E-3</v>
      </c>
      <c r="O4324" s="132">
        <v>0.03</v>
      </c>
      <c r="P4324" s="132">
        <v>1.39919E-2</v>
      </c>
      <c r="Q4324" s="140">
        <v>3</v>
      </c>
      <c r="R4324" s="134">
        <v>3</v>
      </c>
      <c r="S4324" s="122">
        <f t="shared" si="134"/>
        <v>100</v>
      </c>
      <c r="T4324" s="122">
        <f t="shared" si="135"/>
        <v>0</v>
      </c>
    </row>
    <row r="4325" spans="1:20" x14ac:dyDescent="0.25">
      <c r="A4325" s="3">
        <v>2013</v>
      </c>
      <c r="B4325" s="2" t="s">
        <v>564</v>
      </c>
      <c r="C4325" s="1">
        <v>3550100</v>
      </c>
      <c r="D4325" s="4">
        <v>13</v>
      </c>
      <c r="E4325" s="6">
        <v>17</v>
      </c>
      <c r="F4325" s="39">
        <v>355010017</v>
      </c>
      <c r="G4325" s="39">
        <v>0</v>
      </c>
      <c r="H4325" s="39">
        <v>0</v>
      </c>
      <c r="I4325" s="132">
        <v>0</v>
      </c>
      <c r="J4325" s="132">
        <v>0</v>
      </c>
      <c r="K4325" s="132">
        <v>0</v>
      </c>
      <c r="L4325" s="133">
        <v>0</v>
      </c>
      <c r="M4325" s="132">
        <v>0</v>
      </c>
      <c r="N4325" s="132">
        <v>0</v>
      </c>
      <c r="O4325" s="132">
        <v>0</v>
      </c>
      <c r="P4325" s="132">
        <v>0</v>
      </c>
      <c r="Q4325" s="140">
        <v>4</v>
      </c>
      <c r="R4325" s="134">
        <v>0</v>
      </c>
      <c r="S4325" s="122">
        <f t="shared" si="134"/>
        <v>0</v>
      </c>
      <c r="T4325" s="122">
        <f t="shared" si="135"/>
        <v>0</v>
      </c>
    </row>
    <row r="4326" spans="1:20" x14ac:dyDescent="0.25">
      <c r="A4326" s="3">
        <v>2013</v>
      </c>
      <c r="B4326" s="2" t="s">
        <v>565</v>
      </c>
      <c r="C4326" s="1">
        <v>3550209</v>
      </c>
      <c r="D4326" s="4">
        <v>14</v>
      </c>
      <c r="E4326" s="6">
        <v>14</v>
      </c>
      <c r="F4326" s="39">
        <v>355020914</v>
      </c>
      <c r="G4326" s="39">
        <v>23</v>
      </c>
      <c r="H4326" s="39">
        <v>16</v>
      </c>
      <c r="I4326" s="132">
        <v>0.14676869999999997</v>
      </c>
      <c r="J4326" s="132">
        <v>0.13617019999999996</v>
      </c>
      <c r="K4326" s="132">
        <v>1.0598500000000005E-2</v>
      </c>
      <c r="L4326" s="133">
        <v>0</v>
      </c>
      <c r="M4326" s="132">
        <v>5.5005100000000001E-2</v>
      </c>
      <c r="N4326" s="132">
        <v>8.1710000000000007E-4</v>
      </c>
      <c r="O4326" s="132">
        <v>8.6547099999999988E-2</v>
      </c>
      <c r="P4326" s="132">
        <v>4.3994000000000004E-3</v>
      </c>
      <c r="Q4326" s="140">
        <v>35</v>
      </c>
      <c r="R4326" s="134">
        <v>3</v>
      </c>
      <c r="S4326" s="122">
        <f t="shared" si="134"/>
        <v>58.974358974358978</v>
      </c>
      <c r="T4326" s="122">
        <f t="shared" si="135"/>
        <v>41.025641025641022</v>
      </c>
    </row>
    <row r="4327" spans="1:20" x14ac:dyDescent="0.25">
      <c r="A4327" s="3">
        <v>2013</v>
      </c>
      <c r="B4327" s="2" t="s">
        <v>565</v>
      </c>
      <c r="C4327" s="1">
        <v>3550209</v>
      </c>
      <c r="D4327" s="4">
        <v>14</v>
      </c>
      <c r="E4327" s="6">
        <v>11</v>
      </c>
      <c r="F4327" s="39">
        <v>355020911</v>
      </c>
      <c r="G4327" s="39">
        <v>0</v>
      </c>
      <c r="H4327" s="39">
        <v>0</v>
      </c>
      <c r="I4327" s="132">
        <v>0</v>
      </c>
      <c r="J4327" s="132">
        <v>0</v>
      </c>
      <c r="K4327" s="132">
        <v>0</v>
      </c>
      <c r="L4327" s="133">
        <v>0</v>
      </c>
      <c r="M4327" s="132">
        <v>0</v>
      </c>
      <c r="N4327" s="132">
        <v>0</v>
      </c>
      <c r="O4327" s="132">
        <v>0</v>
      </c>
      <c r="P4327" s="132">
        <v>0</v>
      </c>
      <c r="Q4327" s="140">
        <v>0</v>
      </c>
      <c r="R4327" s="134">
        <v>0</v>
      </c>
      <c r="S4327" s="122">
        <f t="shared" si="134"/>
        <v>0</v>
      </c>
      <c r="T4327" s="122">
        <f t="shared" si="135"/>
        <v>0</v>
      </c>
    </row>
    <row r="4328" spans="1:20" x14ac:dyDescent="0.25">
      <c r="A4328" s="3">
        <v>2013</v>
      </c>
      <c r="B4328" s="2" t="s">
        <v>566</v>
      </c>
      <c r="C4328" s="1">
        <v>3550308</v>
      </c>
      <c r="D4328" s="4">
        <v>6</v>
      </c>
      <c r="E4328" s="6">
        <v>6</v>
      </c>
      <c r="F4328" s="39">
        <v>35503086</v>
      </c>
      <c r="G4328" s="39">
        <v>49</v>
      </c>
      <c r="H4328" s="39">
        <v>1519</v>
      </c>
      <c r="I4328" s="132">
        <v>16.9784364</v>
      </c>
      <c r="J4328" s="132">
        <v>15.559737099999996</v>
      </c>
      <c r="K4328" s="132">
        <v>1.4186993000000052</v>
      </c>
      <c r="L4328" s="133">
        <v>0</v>
      </c>
      <c r="M4328" s="132">
        <v>14.039182999999998</v>
      </c>
      <c r="N4328" s="132">
        <v>1.8652731000000018</v>
      </c>
      <c r="O4328" s="132">
        <v>8.6625799999999989E-2</v>
      </c>
      <c r="P4328" s="132">
        <v>0.98735450000000713</v>
      </c>
      <c r="Q4328" s="140">
        <v>38</v>
      </c>
      <c r="R4328" s="134">
        <v>1251</v>
      </c>
      <c r="S4328" s="122">
        <f t="shared" si="134"/>
        <v>3.125</v>
      </c>
      <c r="T4328" s="122">
        <f t="shared" si="135"/>
        <v>96.875</v>
      </c>
    </row>
    <row r="4329" spans="1:20" x14ac:dyDescent="0.25">
      <c r="A4329" s="3">
        <v>2013</v>
      </c>
      <c r="B4329" s="2" t="s">
        <v>566</v>
      </c>
      <c r="C4329" s="1">
        <v>3550308</v>
      </c>
      <c r="D4329" s="4">
        <v>6</v>
      </c>
      <c r="E4329" s="6">
        <v>7</v>
      </c>
      <c r="F4329" s="39">
        <v>35503087</v>
      </c>
      <c r="G4329" s="39">
        <v>0</v>
      </c>
      <c r="H4329" s="39">
        <v>0</v>
      </c>
      <c r="I4329" s="132">
        <v>0</v>
      </c>
      <c r="J4329" s="132">
        <v>0</v>
      </c>
      <c r="K4329" s="132">
        <v>0</v>
      </c>
      <c r="L4329" s="133">
        <v>0</v>
      </c>
      <c r="M4329" s="132">
        <v>0</v>
      </c>
      <c r="N4329" s="132">
        <v>0</v>
      </c>
      <c r="O4329" s="132">
        <v>0</v>
      </c>
      <c r="P4329" s="132">
        <v>0</v>
      </c>
      <c r="Q4329" s="140">
        <v>0</v>
      </c>
      <c r="R4329" s="134">
        <v>0</v>
      </c>
      <c r="S4329" s="122">
        <f t="shared" si="134"/>
        <v>0</v>
      </c>
      <c r="T4329" s="122">
        <f t="shared" si="135"/>
        <v>0</v>
      </c>
    </row>
    <row r="4330" spans="1:20" x14ac:dyDescent="0.25">
      <c r="A4330" s="3">
        <v>2013</v>
      </c>
      <c r="B4330" s="2" t="s">
        <v>567</v>
      </c>
      <c r="C4330" s="1">
        <v>3550407</v>
      </c>
      <c r="D4330" s="4">
        <v>5</v>
      </c>
      <c r="E4330" s="6">
        <v>5</v>
      </c>
      <c r="F4330" s="39">
        <v>35504075</v>
      </c>
      <c r="G4330" s="39">
        <v>41</v>
      </c>
      <c r="H4330" s="39">
        <v>38</v>
      </c>
      <c r="I4330" s="132">
        <v>0.19305900000000001</v>
      </c>
      <c r="J4330" s="132">
        <v>0.18296780000000001</v>
      </c>
      <c r="K4330" s="132">
        <v>1.0091200000000007E-2</v>
      </c>
      <c r="L4330" s="133">
        <v>0</v>
      </c>
      <c r="M4330" s="132">
        <v>5.2310200000000008E-2</v>
      </c>
      <c r="N4330" s="132">
        <v>1.1540900000000002E-2</v>
      </c>
      <c r="O4330" s="132">
        <v>6.4169100000000007E-2</v>
      </c>
      <c r="P4330" s="132">
        <v>6.5038800000000008E-2</v>
      </c>
      <c r="Q4330" s="140">
        <v>34</v>
      </c>
      <c r="R4330" s="134">
        <v>21</v>
      </c>
      <c r="S4330" s="122">
        <f t="shared" si="134"/>
        <v>51.898734177215189</v>
      </c>
      <c r="T4330" s="122">
        <f t="shared" si="135"/>
        <v>48.101265822784811</v>
      </c>
    </row>
    <row r="4331" spans="1:20" x14ac:dyDescent="0.25">
      <c r="A4331" s="3">
        <v>2013</v>
      </c>
      <c r="B4331" s="2" t="s">
        <v>567</v>
      </c>
      <c r="C4331" s="1">
        <v>3550407</v>
      </c>
      <c r="D4331" s="4">
        <v>5</v>
      </c>
      <c r="E4331" s="6">
        <v>13</v>
      </c>
      <c r="F4331" s="39">
        <v>355040713</v>
      </c>
      <c r="G4331" s="39">
        <v>0</v>
      </c>
      <c r="H4331" s="39">
        <v>2</v>
      </c>
      <c r="I4331" s="132">
        <v>4.0500000000000002E-5</v>
      </c>
      <c r="J4331" s="132">
        <v>0</v>
      </c>
      <c r="K4331" s="132">
        <v>4.0500000000000002E-5</v>
      </c>
      <c r="L4331" s="133">
        <v>0</v>
      </c>
      <c r="M4331" s="132">
        <v>0</v>
      </c>
      <c r="N4331" s="132">
        <v>0</v>
      </c>
      <c r="O4331" s="132">
        <v>0</v>
      </c>
      <c r="P4331" s="132">
        <v>4.0500000000000002E-5</v>
      </c>
      <c r="Q4331" s="140">
        <v>0</v>
      </c>
      <c r="R4331" s="134">
        <v>0</v>
      </c>
      <c r="S4331" s="122">
        <f t="shared" si="134"/>
        <v>0</v>
      </c>
      <c r="T4331" s="122">
        <f t="shared" si="135"/>
        <v>100</v>
      </c>
    </row>
    <row r="4332" spans="1:20" x14ac:dyDescent="0.25">
      <c r="A4332" s="3">
        <v>2013</v>
      </c>
      <c r="B4332" s="2" t="s">
        <v>568</v>
      </c>
      <c r="C4332" s="1">
        <v>3550506</v>
      </c>
      <c r="D4332" s="4">
        <v>17</v>
      </c>
      <c r="E4332" s="6">
        <v>17</v>
      </c>
      <c r="F4332" s="39">
        <v>355050617</v>
      </c>
      <c r="G4332" s="39">
        <v>7</v>
      </c>
      <c r="H4332" s="39">
        <v>11</v>
      </c>
      <c r="I4332" s="132">
        <v>0.13571930000000001</v>
      </c>
      <c r="J4332" s="132">
        <v>0.12813630000000001</v>
      </c>
      <c r="K4332" s="132">
        <v>7.5830000000000012E-3</v>
      </c>
      <c r="L4332" s="133">
        <v>0</v>
      </c>
      <c r="M4332" s="132">
        <v>0</v>
      </c>
      <c r="N4332" s="132">
        <v>7.1836999999999995E-3</v>
      </c>
      <c r="O4332" s="132">
        <v>0.1281861</v>
      </c>
      <c r="P4332" s="132">
        <v>3.4949999999999998E-4</v>
      </c>
      <c r="Q4332" s="140">
        <v>1</v>
      </c>
      <c r="R4332" s="134">
        <v>0</v>
      </c>
      <c r="S4332" s="122">
        <f t="shared" si="134"/>
        <v>38.888888888888893</v>
      </c>
      <c r="T4332" s="122">
        <f t="shared" si="135"/>
        <v>61.111111111111114</v>
      </c>
    </row>
    <row r="4333" spans="1:20" x14ac:dyDescent="0.25">
      <c r="A4333" s="3">
        <v>2013</v>
      </c>
      <c r="B4333" s="2" t="s">
        <v>569</v>
      </c>
      <c r="C4333" s="1">
        <v>3550605</v>
      </c>
      <c r="D4333" s="4">
        <v>10</v>
      </c>
      <c r="E4333" s="6">
        <v>10</v>
      </c>
      <c r="F4333" s="39">
        <v>355060510</v>
      </c>
      <c r="G4333" s="39">
        <v>50</v>
      </c>
      <c r="H4333" s="39">
        <v>74</v>
      </c>
      <c r="I4333" s="132">
        <v>0.18007329999999994</v>
      </c>
      <c r="J4333" s="132">
        <v>0.13928109999999994</v>
      </c>
      <c r="K4333" s="132">
        <v>4.0792200000000001E-2</v>
      </c>
      <c r="L4333" s="133">
        <v>0</v>
      </c>
      <c r="M4333" s="132">
        <v>1.639E-4</v>
      </c>
      <c r="N4333" s="132">
        <v>0.12328950000000001</v>
      </c>
      <c r="O4333" s="132">
        <v>2.8505100000000002E-2</v>
      </c>
      <c r="P4333" s="132">
        <v>2.8114799999999995E-2</v>
      </c>
      <c r="Q4333" s="140">
        <v>68</v>
      </c>
      <c r="R4333" s="134">
        <v>86</v>
      </c>
      <c r="S4333" s="122">
        <f t="shared" si="134"/>
        <v>40.322580645161288</v>
      </c>
      <c r="T4333" s="122">
        <f t="shared" si="135"/>
        <v>59.677419354838712</v>
      </c>
    </row>
    <row r="4334" spans="1:20" x14ac:dyDescent="0.25">
      <c r="A4334" s="3">
        <v>2013</v>
      </c>
      <c r="B4334" s="2" t="s">
        <v>569</v>
      </c>
      <c r="C4334" s="1">
        <v>3550605</v>
      </c>
      <c r="D4334" s="4">
        <v>10</v>
      </c>
      <c r="E4334" s="6">
        <v>6</v>
      </c>
      <c r="F4334" s="39">
        <v>35506056</v>
      </c>
      <c r="G4334" s="39">
        <v>1</v>
      </c>
      <c r="H4334" s="39">
        <v>0</v>
      </c>
      <c r="I4334" s="132">
        <v>3.6666700000000003E-2</v>
      </c>
      <c r="J4334" s="132">
        <v>3.6666700000000003E-2</v>
      </c>
      <c r="K4334" s="132">
        <v>0</v>
      </c>
      <c r="L4334" s="133">
        <v>0</v>
      </c>
      <c r="M4334" s="132">
        <v>0</v>
      </c>
      <c r="N4334" s="132">
        <v>0</v>
      </c>
      <c r="O4334" s="132">
        <v>3.6666700000000003E-2</v>
      </c>
      <c r="P4334" s="132">
        <v>0</v>
      </c>
      <c r="Q4334" s="140">
        <v>0</v>
      </c>
      <c r="R4334" s="134">
        <v>0</v>
      </c>
      <c r="S4334" s="122">
        <f t="shared" si="134"/>
        <v>100</v>
      </c>
      <c r="T4334" s="122">
        <f t="shared" si="135"/>
        <v>0</v>
      </c>
    </row>
    <row r="4335" spans="1:20" x14ac:dyDescent="0.25">
      <c r="A4335" s="3">
        <v>2013</v>
      </c>
      <c r="B4335" s="2" t="s">
        <v>570</v>
      </c>
      <c r="C4335" s="1">
        <v>3550704</v>
      </c>
      <c r="D4335" s="4">
        <v>3</v>
      </c>
      <c r="E4335" s="6">
        <v>3</v>
      </c>
      <c r="F4335" s="39">
        <v>35507043</v>
      </c>
      <c r="G4335" s="39">
        <v>39</v>
      </c>
      <c r="H4335" s="39">
        <v>13</v>
      </c>
      <c r="I4335" s="132">
        <v>1.0088614999999999</v>
      </c>
      <c r="J4335" s="132">
        <v>1.0023015</v>
      </c>
      <c r="K4335" s="132">
        <v>6.5599999999999981E-3</v>
      </c>
      <c r="L4335" s="133">
        <v>0</v>
      </c>
      <c r="M4335" s="132">
        <v>0.46809460000000003</v>
      </c>
      <c r="N4335" s="132">
        <v>5.9375000000000001E-3</v>
      </c>
      <c r="O4335" s="132">
        <v>0.50135739999999995</v>
      </c>
      <c r="P4335" s="132">
        <v>3.3472000000000009E-2</v>
      </c>
      <c r="Q4335" s="140">
        <v>12</v>
      </c>
      <c r="R4335" s="134">
        <v>158</v>
      </c>
      <c r="S4335" s="122">
        <f t="shared" si="134"/>
        <v>75</v>
      </c>
      <c r="T4335" s="122">
        <f t="shared" si="135"/>
        <v>25</v>
      </c>
    </row>
    <row r="4336" spans="1:20" x14ac:dyDescent="0.25">
      <c r="A4336" s="3">
        <v>2013</v>
      </c>
      <c r="B4336" s="2" t="s">
        <v>571</v>
      </c>
      <c r="C4336" s="1">
        <v>3550803</v>
      </c>
      <c r="D4336" s="4">
        <v>4</v>
      </c>
      <c r="E4336" s="6">
        <v>4</v>
      </c>
      <c r="F4336" s="39">
        <v>35508034</v>
      </c>
      <c r="G4336" s="39">
        <v>16</v>
      </c>
      <c r="H4336" s="39">
        <v>3</v>
      </c>
      <c r="I4336" s="132">
        <v>7.8581099999999987E-2</v>
      </c>
      <c r="J4336" s="132">
        <v>7.8268599999999994E-2</v>
      </c>
      <c r="K4336" s="132">
        <v>3.1249999999999995E-4</v>
      </c>
      <c r="L4336" s="133">
        <v>0</v>
      </c>
      <c r="M4336" s="132">
        <v>1.8055600000000002E-2</v>
      </c>
      <c r="N4336" s="132">
        <v>0</v>
      </c>
      <c r="O4336" s="132">
        <v>5.8546399999999998E-2</v>
      </c>
      <c r="P4336" s="132">
        <v>1.9790999999999997E-3</v>
      </c>
      <c r="Q4336" s="140">
        <v>13</v>
      </c>
      <c r="R4336" s="134">
        <v>0</v>
      </c>
      <c r="S4336" s="122">
        <f t="shared" si="134"/>
        <v>84.210526315789465</v>
      </c>
      <c r="T4336" s="122">
        <f t="shared" si="135"/>
        <v>15.789473684210526</v>
      </c>
    </row>
    <row r="4337" spans="1:20" x14ac:dyDescent="0.25">
      <c r="A4337" s="3">
        <v>2013</v>
      </c>
      <c r="B4337" s="2" t="s">
        <v>572</v>
      </c>
      <c r="C4337" s="1">
        <v>3550902</v>
      </c>
      <c r="D4337" s="4">
        <v>4</v>
      </c>
      <c r="E4337" s="6">
        <v>4</v>
      </c>
      <c r="F4337" s="39">
        <v>35509024</v>
      </c>
      <c r="G4337" s="39">
        <v>14</v>
      </c>
      <c r="H4337" s="39">
        <v>12</v>
      </c>
      <c r="I4337" s="132">
        <v>0.1381619</v>
      </c>
      <c r="J4337" s="132">
        <v>4.5295600000000005E-2</v>
      </c>
      <c r="K4337" s="132">
        <v>9.2866299999999985E-2</v>
      </c>
      <c r="L4337" s="133">
        <v>0</v>
      </c>
      <c r="M4337" s="132">
        <v>0</v>
      </c>
      <c r="N4337" s="132">
        <v>1.6730100000000001E-2</v>
      </c>
      <c r="O4337" s="132">
        <v>9.5876300000000012E-2</v>
      </c>
      <c r="P4337" s="132">
        <v>2.5555500000000002E-2</v>
      </c>
      <c r="Q4337" s="140">
        <v>3</v>
      </c>
      <c r="R4337" s="134">
        <v>5</v>
      </c>
      <c r="S4337" s="122">
        <f t="shared" si="134"/>
        <v>53.846153846153847</v>
      </c>
      <c r="T4337" s="122">
        <f t="shared" si="135"/>
        <v>46.153846153846153</v>
      </c>
    </row>
    <row r="4338" spans="1:20" x14ac:dyDescent="0.25">
      <c r="A4338" s="3">
        <v>2013</v>
      </c>
      <c r="B4338" s="2" t="s">
        <v>572</v>
      </c>
      <c r="C4338" s="1">
        <v>3550902</v>
      </c>
      <c r="D4338" s="4">
        <v>4</v>
      </c>
      <c r="E4338" s="6">
        <v>9</v>
      </c>
      <c r="F4338" s="39">
        <v>35509029</v>
      </c>
      <c r="G4338" s="39">
        <v>1</v>
      </c>
      <c r="H4338" s="39">
        <v>0</v>
      </c>
      <c r="I4338" s="132">
        <v>7.9000000000000006E-6</v>
      </c>
      <c r="J4338" s="132">
        <v>7.9000000000000006E-6</v>
      </c>
      <c r="K4338" s="132">
        <v>0</v>
      </c>
      <c r="L4338" s="133">
        <v>0</v>
      </c>
      <c r="M4338" s="132">
        <v>0</v>
      </c>
      <c r="N4338" s="132">
        <v>0</v>
      </c>
      <c r="O4338" s="132">
        <v>7.9000000000000006E-6</v>
      </c>
      <c r="P4338" s="132">
        <v>0</v>
      </c>
      <c r="Q4338" s="140">
        <v>0</v>
      </c>
      <c r="R4338" s="134">
        <v>5</v>
      </c>
      <c r="S4338" s="122">
        <f t="shared" si="134"/>
        <v>100</v>
      </c>
      <c r="T4338" s="122">
        <f t="shared" si="135"/>
        <v>0</v>
      </c>
    </row>
    <row r="4339" spans="1:20" x14ac:dyDescent="0.25">
      <c r="A4339" s="3">
        <v>2013</v>
      </c>
      <c r="B4339" s="2" t="s">
        <v>573</v>
      </c>
      <c r="C4339" s="1">
        <v>3551009</v>
      </c>
      <c r="D4339" s="4">
        <v>7</v>
      </c>
      <c r="E4339" s="6">
        <v>7</v>
      </c>
      <c r="F4339" s="39">
        <v>35510097</v>
      </c>
      <c r="G4339" s="39">
        <v>5</v>
      </c>
      <c r="H4339" s="39">
        <v>3</v>
      </c>
      <c r="I4339" s="132">
        <v>0.14422790000000002</v>
      </c>
      <c r="J4339" s="132">
        <v>0.14329240000000001</v>
      </c>
      <c r="K4339" s="132">
        <v>9.3549999999999992E-4</v>
      </c>
      <c r="L4339" s="133">
        <v>0</v>
      </c>
      <c r="M4339" s="132">
        <v>0.14000000000000001</v>
      </c>
      <c r="N4339" s="132">
        <v>1.7499999999999998E-3</v>
      </c>
      <c r="O4339" s="132">
        <v>0</v>
      </c>
      <c r="P4339" s="132">
        <v>2.4778999999999999E-3</v>
      </c>
      <c r="Q4339" s="140">
        <v>2</v>
      </c>
      <c r="R4339" s="134">
        <v>13</v>
      </c>
      <c r="S4339" s="122">
        <f t="shared" si="134"/>
        <v>62.5</v>
      </c>
      <c r="T4339" s="122">
        <f t="shared" si="135"/>
        <v>37.5</v>
      </c>
    </row>
    <row r="4340" spans="1:20" x14ac:dyDescent="0.25">
      <c r="A4340" s="3">
        <v>2013</v>
      </c>
      <c r="B4340" s="2" t="s">
        <v>574</v>
      </c>
      <c r="C4340" s="1">
        <v>3551108</v>
      </c>
      <c r="D4340" s="4">
        <v>10</v>
      </c>
      <c r="E4340" s="6">
        <v>10</v>
      </c>
      <c r="F4340" s="39">
        <v>355110810</v>
      </c>
      <c r="G4340" s="39">
        <v>3</v>
      </c>
      <c r="H4340" s="39">
        <v>8</v>
      </c>
      <c r="I4340" s="132">
        <v>5.9860999999999994E-3</v>
      </c>
      <c r="J4340" s="132">
        <v>2.1990999999999998E-3</v>
      </c>
      <c r="K4340" s="132">
        <v>3.787E-3</v>
      </c>
      <c r="L4340" s="133">
        <v>0</v>
      </c>
      <c r="M4340" s="132">
        <v>0</v>
      </c>
      <c r="N4340" s="132">
        <v>3.6088000000000001E-3</v>
      </c>
      <c r="O4340" s="132">
        <v>2.1990999999999998E-3</v>
      </c>
      <c r="P4340" s="132">
        <v>1.7819999999999999E-4</v>
      </c>
      <c r="Q4340" s="140">
        <v>10</v>
      </c>
      <c r="R4340" s="134">
        <v>6</v>
      </c>
      <c r="S4340" s="122">
        <f t="shared" si="134"/>
        <v>27.27272727272727</v>
      </c>
      <c r="T4340" s="122">
        <f t="shared" si="135"/>
        <v>72.727272727272734</v>
      </c>
    </row>
    <row r="4341" spans="1:20" x14ac:dyDescent="0.25">
      <c r="A4341" s="3">
        <v>2013</v>
      </c>
      <c r="B4341" s="2" t="s">
        <v>574</v>
      </c>
      <c r="C4341" s="1">
        <v>3551108</v>
      </c>
      <c r="D4341" s="4">
        <v>10</v>
      </c>
      <c r="E4341" s="6">
        <v>14</v>
      </c>
      <c r="F4341" s="39">
        <v>355110814</v>
      </c>
      <c r="G4341" s="39">
        <v>0</v>
      </c>
      <c r="H4341" s="39">
        <v>1</v>
      </c>
      <c r="I4341" s="132">
        <v>1.1600000000000001E-5</v>
      </c>
      <c r="J4341" s="132">
        <v>0</v>
      </c>
      <c r="K4341" s="132">
        <v>1.1600000000000001E-5</v>
      </c>
      <c r="L4341" s="133">
        <v>0</v>
      </c>
      <c r="M4341" s="132">
        <v>0</v>
      </c>
      <c r="N4341" s="132">
        <v>0</v>
      </c>
      <c r="O4341" s="132">
        <v>0</v>
      </c>
      <c r="P4341" s="132">
        <v>1.1600000000000001E-5</v>
      </c>
      <c r="Q4341" s="140">
        <v>0</v>
      </c>
      <c r="R4341" s="134">
        <v>0</v>
      </c>
      <c r="S4341" s="122">
        <f t="shared" si="134"/>
        <v>0</v>
      </c>
      <c r="T4341" s="122">
        <f t="shared" si="135"/>
        <v>100</v>
      </c>
    </row>
    <row r="4342" spans="1:20" x14ac:dyDescent="0.25">
      <c r="A4342" s="3">
        <v>2013</v>
      </c>
      <c r="B4342" s="2" t="s">
        <v>575</v>
      </c>
      <c r="C4342" s="1">
        <v>3551207</v>
      </c>
      <c r="D4342" s="4">
        <v>14</v>
      </c>
      <c r="E4342" s="6">
        <v>14</v>
      </c>
      <c r="F4342" s="39">
        <v>355120714</v>
      </c>
      <c r="G4342" s="39">
        <v>7</v>
      </c>
      <c r="H4342" s="39">
        <v>3</v>
      </c>
      <c r="I4342" s="132">
        <v>2.3751099999999997E-2</v>
      </c>
      <c r="J4342" s="132">
        <v>1.5584699999999996E-2</v>
      </c>
      <c r="K4342" s="132">
        <v>8.166399999999999E-3</v>
      </c>
      <c r="L4342" s="133">
        <v>0</v>
      </c>
      <c r="M4342" s="132">
        <v>7.9541999999999998E-3</v>
      </c>
      <c r="N4342" s="132">
        <v>0</v>
      </c>
      <c r="O4342" s="132">
        <v>1.5029099999999997E-2</v>
      </c>
      <c r="P4342" s="132">
        <v>7.6779999999999991E-4</v>
      </c>
      <c r="Q4342" s="140">
        <v>1</v>
      </c>
      <c r="R4342" s="134">
        <v>0</v>
      </c>
      <c r="S4342" s="122">
        <f t="shared" si="134"/>
        <v>70</v>
      </c>
      <c r="T4342" s="122">
        <f t="shared" si="135"/>
        <v>30</v>
      </c>
    </row>
    <row r="4343" spans="1:20" x14ac:dyDescent="0.25">
      <c r="A4343" s="3">
        <v>2013</v>
      </c>
      <c r="B4343" s="2" t="s">
        <v>576</v>
      </c>
      <c r="C4343" s="1">
        <v>3551306</v>
      </c>
      <c r="D4343" s="4">
        <v>18</v>
      </c>
      <c r="E4343" s="6">
        <v>18</v>
      </c>
      <c r="F4343" s="39">
        <v>355130618</v>
      </c>
      <c r="G4343" s="39">
        <v>2</v>
      </c>
      <c r="H4343" s="39">
        <v>5</v>
      </c>
      <c r="I4343" s="132">
        <v>0.10830329999999999</v>
      </c>
      <c r="J4343" s="132">
        <v>1.4194499999999999E-2</v>
      </c>
      <c r="K4343" s="132">
        <v>9.4108799999999992E-2</v>
      </c>
      <c r="L4343" s="133">
        <v>0</v>
      </c>
      <c r="M4343" s="132">
        <v>0</v>
      </c>
      <c r="N4343" s="132">
        <v>0.10665509999999999</v>
      </c>
      <c r="O4343" s="132">
        <v>3.056E-4</v>
      </c>
      <c r="P4343" s="132">
        <v>1.3426E-3</v>
      </c>
      <c r="Q4343" s="140">
        <v>2</v>
      </c>
      <c r="R4343" s="134">
        <v>2</v>
      </c>
      <c r="S4343" s="122">
        <f t="shared" si="134"/>
        <v>28.571428571428569</v>
      </c>
      <c r="T4343" s="122">
        <f t="shared" si="135"/>
        <v>71.428571428571431</v>
      </c>
    </row>
    <row r="4344" spans="1:20" x14ac:dyDescent="0.25">
      <c r="A4344" s="3">
        <v>2013</v>
      </c>
      <c r="B4344" s="2" t="s">
        <v>577</v>
      </c>
      <c r="C4344" s="1">
        <v>3551405</v>
      </c>
      <c r="D4344" s="4">
        <v>4</v>
      </c>
      <c r="E4344" s="6">
        <v>4</v>
      </c>
      <c r="F4344" s="39">
        <v>35514054</v>
      </c>
      <c r="G4344" s="39">
        <v>15</v>
      </c>
      <c r="H4344" s="39">
        <v>19</v>
      </c>
      <c r="I4344" s="132">
        <v>0.23714710000000003</v>
      </c>
      <c r="J4344" s="132">
        <v>0.21924000000000002</v>
      </c>
      <c r="K4344" s="132">
        <v>1.7907099999999999E-2</v>
      </c>
      <c r="L4344" s="133">
        <v>3.6794520547945202E-3</v>
      </c>
      <c r="M4344" s="132">
        <v>1.7411900000000001E-2</v>
      </c>
      <c r="N4344" s="132">
        <v>3.4700000000000003E-5</v>
      </c>
      <c r="O4344" s="132">
        <v>0.21818900000000002</v>
      </c>
      <c r="P4344" s="132">
        <v>1.5115000000000003E-3</v>
      </c>
      <c r="Q4344" s="140">
        <v>2</v>
      </c>
      <c r="R4344" s="134">
        <v>0</v>
      </c>
      <c r="S4344" s="122">
        <f t="shared" si="134"/>
        <v>44.117647058823529</v>
      </c>
      <c r="T4344" s="122">
        <f t="shared" si="135"/>
        <v>55.882352941176471</v>
      </c>
    </row>
    <row r="4345" spans="1:20" x14ac:dyDescent="0.25">
      <c r="A4345" s="3">
        <v>2013</v>
      </c>
      <c r="B4345" s="2" t="s">
        <v>578</v>
      </c>
      <c r="C4345" s="1">
        <v>3551603</v>
      </c>
      <c r="D4345" s="4">
        <v>9</v>
      </c>
      <c r="E4345" s="6">
        <v>9</v>
      </c>
      <c r="F4345" s="39">
        <v>35516039</v>
      </c>
      <c r="G4345" s="39">
        <v>39</v>
      </c>
      <c r="H4345" s="39">
        <v>16</v>
      </c>
      <c r="I4345" s="132">
        <v>0.1464181</v>
      </c>
      <c r="J4345" s="132">
        <v>0.14286940000000001</v>
      </c>
      <c r="K4345" s="132">
        <v>3.5486999999999997E-3</v>
      </c>
      <c r="L4345" s="133">
        <v>0</v>
      </c>
      <c r="M4345" s="132">
        <v>0.08</v>
      </c>
      <c r="N4345" s="132">
        <v>6.0190000000000005E-4</v>
      </c>
      <c r="O4345" s="132">
        <v>5.4483699999999989E-2</v>
      </c>
      <c r="P4345" s="132">
        <v>1.1332499999999999E-2</v>
      </c>
      <c r="Q4345" s="140">
        <v>42</v>
      </c>
      <c r="R4345" s="134">
        <v>18</v>
      </c>
      <c r="S4345" s="122">
        <f t="shared" si="134"/>
        <v>70.909090909090907</v>
      </c>
      <c r="T4345" s="122">
        <f t="shared" si="135"/>
        <v>29.09090909090909</v>
      </c>
    </row>
    <row r="4346" spans="1:20" x14ac:dyDescent="0.25">
      <c r="A4346" s="3">
        <v>2013</v>
      </c>
      <c r="B4346" s="2" t="s">
        <v>578</v>
      </c>
      <c r="C4346" s="1">
        <v>3551603</v>
      </c>
      <c r="D4346" s="4">
        <v>9</v>
      </c>
      <c r="E4346" s="6">
        <v>5</v>
      </c>
      <c r="F4346" s="39">
        <v>35516035</v>
      </c>
      <c r="G4346" s="39">
        <v>1</v>
      </c>
      <c r="H4346" s="39">
        <v>0</v>
      </c>
      <c r="I4346" s="132">
        <v>2.7800000000000001E-5</v>
      </c>
      <c r="J4346" s="132">
        <v>2.7800000000000001E-5</v>
      </c>
      <c r="K4346" s="132">
        <v>0</v>
      </c>
      <c r="L4346" s="133">
        <v>0</v>
      </c>
      <c r="M4346" s="132">
        <v>0</v>
      </c>
      <c r="N4346" s="132">
        <v>0</v>
      </c>
      <c r="O4346" s="132">
        <v>2.7800000000000001E-5</v>
      </c>
      <c r="P4346" s="132">
        <v>0</v>
      </c>
      <c r="Q4346" s="140">
        <v>2</v>
      </c>
      <c r="R4346" s="134">
        <v>1</v>
      </c>
      <c r="S4346" s="122">
        <f t="shared" si="134"/>
        <v>100</v>
      </c>
      <c r="T4346" s="122">
        <f t="shared" si="135"/>
        <v>0</v>
      </c>
    </row>
    <row r="4347" spans="1:20" x14ac:dyDescent="0.25">
      <c r="A4347" s="3">
        <v>2013</v>
      </c>
      <c r="B4347" s="2" t="s">
        <v>579</v>
      </c>
      <c r="C4347" s="1">
        <v>3551504</v>
      </c>
      <c r="D4347" s="4">
        <v>4</v>
      </c>
      <c r="E4347" s="6">
        <v>4</v>
      </c>
      <c r="F4347" s="39">
        <v>35515044</v>
      </c>
      <c r="G4347" s="39">
        <v>0</v>
      </c>
      <c r="H4347" s="39">
        <v>37</v>
      </c>
      <c r="I4347" s="132">
        <v>0.22272620000000007</v>
      </c>
      <c r="J4347" s="132">
        <v>0</v>
      </c>
      <c r="K4347" s="132">
        <v>0.22272620000000007</v>
      </c>
      <c r="L4347" s="133">
        <v>1.5342465753424657</v>
      </c>
      <c r="M4347" s="132">
        <v>6.1342599999999997E-2</v>
      </c>
      <c r="N4347" s="132">
        <v>0.15129239999999999</v>
      </c>
      <c r="O4347" s="132">
        <v>1.4664000000000001E-3</v>
      </c>
      <c r="P4347" s="132">
        <v>8.6248000000000002E-3</v>
      </c>
      <c r="Q4347" s="140">
        <v>0</v>
      </c>
      <c r="R4347" s="134">
        <v>8</v>
      </c>
      <c r="S4347" s="122">
        <f t="shared" si="134"/>
        <v>0</v>
      </c>
      <c r="T4347" s="122">
        <f t="shared" si="135"/>
        <v>100</v>
      </c>
    </row>
    <row r="4348" spans="1:20" x14ac:dyDescent="0.25">
      <c r="A4348" s="3">
        <v>2013</v>
      </c>
      <c r="B4348" s="2" t="s">
        <v>580</v>
      </c>
      <c r="C4348" s="1">
        <v>3551702</v>
      </c>
      <c r="D4348" s="4">
        <v>9</v>
      </c>
      <c r="E4348" s="6">
        <v>9</v>
      </c>
      <c r="F4348" s="39">
        <v>35517029</v>
      </c>
      <c r="G4348" s="39">
        <v>12</v>
      </c>
      <c r="H4348" s="39">
        <v>75</v>
      </c>
      <c r="I4348" s="132">
        <v>3.0421470000000004</v>
      </c>
      <c r="J4348" s="132">
        <v>2.2251362000000001</v>
      </c>
      <c r="K4348" s="132">
        <v>0.81701080000000037</v>
      </c>
      <c r="L4348" s="133">
        <v>4.7602739726027396E-2</v>
      </c>
      <c r="M4348" s="132">
        <v>0.6273148999999999</v>
      </c>
      <c r="N4348" s="132">
        <v>2.3519459</v>
      </c>
      <c r="O4348" s="132">
        <v>5.8469499999999994E-2</v>
      </c>
      <c r="P4348" s="132">
        <v>4.4167E-3</v>
      </c>
      <c r="Q4348" s="140">
        <v>10</v>
      </c>
      <c r="R4348" s="134">
        <v>15</v>
      </c>
      <c r="S4348" s="122">
        <f t="shared" si="134"/>
        <v>13.793103448275861</v>
      </c>
      <c r="T4348" s="122">
        <f t="shared" si="135"/>
        <v>86.206896551724128</v>
      </c>
    </row>
    <row r="4349" spans="1:20" x14ac:dyDescent="0.25">
      <c r="A4349" s="3">
        <v>2013</v>
      </c>
      <c r="B4349" s="2" t="s">
        <v>580</v>
      </c>
      <c r="C4349" s="1">
        <v>3551702</v>
      </c>
      <c r="D4349" s="4">
        <v>9</v>
      </c>
      <c r="E4349" s="6">
        <v>4</v>
      </c>
      <c r="F4349" s="39">
        <v>35517024</v>
      </c>
      <c r="G4349" s="39">
        <v>4</v>
      </c>
      <c r="H4349" s="39">
        <v>3</v>
      </c>
      <c r="I4349" s="132">
        <v>0.27672360000000001</v>
      </c>
      <c r="J4349" s="132">
        <v>0.25356390000000001</v>
      </c>
      <c r="K4349" s="132">
        <v>2.3159699999999998E-2</v>
      </c>
      <c r="L4349" s="133">
        <v>0.31023274987316085</v>
      </c>
      <c r="M4349" s="132">
        <v>0</v>
      </c>
      <c r="N4349" s="132">
        <v>0.27523139999999996</v>
      </c>
      <c r="O4349" s="132">
        <v>0</v>
      </c>
      <c r="P4349" s="132">
        <v>1.4922000000000002E-3</v>
      </c>
      <c r="Q4349" s="140">
        <v>4</v>
      </c>
      <c r="R4349" s="134">
        <v>2</v>
      </c>
      <c r="S4349" s="122">
        <f t="shared" si="134"/>
        <v>57.142857142857139</v>
      </c>
      <c r="T4349" s="122">
        <f t="shared" si="135"/>
        <v>42.857142857142854</v>
      </c>
    </row>
    <row r="4350" spans="1:20" x14ac:dyDescent="0.25">
      <c r="A4350" s="3">
        <v>2013</v>
      </c>
      <c r="B4350" s="2" t="s">
        <v>581</v>
      </c>
      <c r="C4350" s="1">
        <v>3551801</v>
      </c>
      <c r="D4350" s="4">
        <v>11</v>
      </c>
      <c r="E4350" s="6">
        <v>11</v>
      </c>
      <c r="F4350" s="39">
        <v>355180111</v>
      </c>
      <c r="G4350" s="39">
        <v>40</v>
      </c>
      <c r="H4350" s="39">
        <v>7</v>
      </c>
      <c r="I4350" s="132">
        <v>0.15018010000000001</v>
      </c>
      <c r="J4350" s="132">
        <v>0.14787400000000001</v>
      </c>
      <c r="K4350" s="132">
        <v>2.3060999999999997E-3</v>
      </c>
      <c r="L4350" s="133">
        <v>0.14038333333333333</v>
      </c>
      <c r="M4350" s="132">
        <v>5.5904999999999996E-2</v>
      </c>
      <c r="N4350" s="132">
        <v>5.9090000000000011E-4</v>
      </c>
      <c r="O4350" s="132">
        <v>9.3279799999999982E-2</v>
      </c>
      <c r="P4350" s="132">
        <v>4.0440000000000002E-4</v>
      </c>
      <c r="Q4350" s="140">
        <v>141</v>
      </c>
      <c r="R4350" s="134">
        <v>3</v>
      </c>
      <c r="S4350" s="122">
        <f t="shared" si="134"/>
        <v>85.106382978723403</v>
      </c>
      <c r="T4350" s="122">
        <f t="shared" si="135"/>
        <v>14.893617021276595</v>
      </c>
    </row>
    <row r="4351" spans="1:20" x14ac:dyDescent="0.25">
      <c r="A4351" s="3">
        <v>2013</v>
      </c>
      <c r="B4351" s="2" t="s">
        <v>582</v>
      </c>
      <c r="C4351" s="1">
        <v>3551900</v>
      </c>
      <c r="D4351" s="4">
        <v>15</v>
      </c>
      <c r="E4351" s="6">
        <v>15</v>
      </c>
      <c r="F4351" s="39">
        <v>355190015</v>
      </c>
      <c r="G4351" s="39">
        <v>17</v>
      </c>
      <c r="H4351" s="39">
        <v>12</v>
      </c>
      <c r="I4351" s="132">
        <v>1.2566699999999995</v>
      </c>
      <c r="J4351" s="132">
        <v>1.2210930999999996</v>
      </c>
      <c r="K4351" s="132">
        <v>3.5576900000000002E-2</v>
      </c>
      <c r="L4351" s="133">
        <v>0</v>
      </c>
      <c r="M4351" s="132">
        <v>0</v>
      </c>
      <c r="N4351" s="132">
        <v>1.44484E-2</v>
      </c>
      <c r="O4351" s="132">
        <v>0.13505150000000005</v>
      </c>
      <c r="P4351" s="132">
        <v>1.1071701</v>
      </c>
      <c r="Q4351" s="140">
        <v>10</v>
      </c>
      <c r="R4351" s="134">
        <v>7</v>
      </c>
      <c r="S4351" s="122">
        <f t="shared" si="134"/>
        <v>58.620689655172406</v>
      </c>
      <c r="T4351" s="122">
        <f t="shared" si="135"/>
        <v>41.379310344827587</v>
      </c>
    </row>
    <row r="4352" spans="1:20" x14ac:dyDescent="0.25">
      <c r="A4352" s="3">
        <v>2013</v>
      </c>
      <c r="B4352" s="2" t="s">
        <v>583</v>
      </c>
      <c r="C4352" s="1">
        <v>3552007</v>
      </c>
      <c r="D4352" s="4">
        <v>2</v>
      </c>
      <c r="E4352" s="6">
        <v>2</v>
      </c>
      <c r="F4352" s="39">
        <v>35520072</v>
      </c>
      <c r="G4352" s="39">
        <v>2</v>
      </c>
      <c r="H4352" s="39">
        <v>2</v>
      </c>
      <c r="I4352" s="132">
        <v>1.5316E-2</v>
      </c>
      <c r="J4352" s="132">
        <v>1.20521E-2</v>
      </c>
      <c r="K4352" s="132">
        <v>3.2639000000000001E-3</v>
      </c>
      <c r="L4352" s="133">
        <v>0</v>
      </c>
      <c r="M4352" s="132">
        <v>1.52639E-2</v>
      </c>
      <c r="N4352" s="132">
        <v>0</v>
      </c>
      <c r="O4352" s="132">
        <v>0</v>
      </c>
      <c r="P4352" s="132">
        <v>5.2099999999999999E-5</v>
      </c>
      <c r="Q4352" s="140">
        <v>7</v>
      </c>
      <c r="R4352" s="134">
        <v>46</v>
      </c>
      <c r="S4352" s="122">
        <f t="shared" si="134"/>
        <v>50</v>
      </c>
      <c r="T4352" s="122">
        <f t="shared" si="135"/>
        <v>50</v>
      </c>
    </row>
    <row r="4353" spans="1:20" x14ac:dyDescent="0.25">
      <c r="A4353" s="3">
        <v>2013</v>
      </c>
      <c r="B4353" s="2" t="s">
        <v>584</v>
      </c>
      <c r="C4353" s="1">
        <v>3552106</v>
      </c>
      <c r="D4353" s="4">
        <v>9</v>
      </c>
      <c r="E4353" s="6">
        <v>9</v>
      </c>
      <c r="F4353" s="39">
        <v>35521069</v>
      </c>
      <c r="G4353" s="39">
        <v>76</v>
      </c>
      <c r="H4353" s="39">
        <v>36</v>
      </c>
      <c r="I4353" s="132">
        <v>0.13293619999999995</v>
      </c>
      <c r="J4353" s="132">
        <v>0.12074209999999995</v>
      </c>
      <c r="K4353" s="132">
        <v>1.219410000000001E-2</v>
      </c>
      <c r="L4353" s="133">
        <v>7.9656126331811267E-2</v>
      </c>
      <c r="M4353" s="132">
        <v>2.6458300000000001E-2</v>
      </c>
      <c r="N4353" s="132">
        <v>2.7356399999999996E-2</v>
      </c>
      <c r="O4353" s="132">
        <v>6.9618099999999974E-2</v>
      </c>
      <c r="P4353" s="132">
        <v>9.5033999999999987E-3</v>
      </c>
      <c r="Q4353" s="140">
        <v>72</v>
      </c>
      <c r="R4353" s="134">
        <v>49</v>
      </c>
      <c r="S4353" s="122">
        <f t="shared" si="134"/>
        <v>67.857142857142861</v>
      </c>
      <c r="T4353" s="122">
        <f t="shared" si="135"/>
        <v>32.142857142857146</v>
      </c>
    </row>
    <row r="4354" spans="1:20" x14ac:dyDescent="0.25">
      <c r="A4354" s="3">
        <v>2013</v>
      </c>
      <c r="B4354" s="2" t="s">
        <v>584</v>
      </c>
      <c r="C4354" s="1">
        <v>3552106</v>
      </c>
      <c r="D4354" s="4">
        <v>9</v>
      </c>
      <c r="E4354" s="6">
        <v>5</v>
      </c>
      <c r="F4354" s="39">
        <v>35521065</v>
      </c>
      <c r="G4354" s="39">
        <v>7</v>
      </c>
      <c r="H4354" s="39">
        <v>2</v>
      </c>
      <c r="I4354" s="132">
        <v>1.9021000000000001E-3</v>
      </c>
      <c r="J4354" s="132">
        <v>1.8332000000000001E-3</v>
      </c>
      <c r="K4354" s="132">
        <v>6.8900000000000008E-5</v>
      </c>
      <c r="L4354" s="133">
        <v>0</v>
      </c>
      <c r="M4354" s="132">
        <v>0</v>
      </c>
      <c r="N4354" s="132">
        <v>8.0550000000000001E-4</v>
      </c>
      <c r="O4354" s="132">
        <v>7.5000000000000002E-4</v>
      </c>
      <c r="P4354" s="132">
        <v>3.4659999999999997E-4</v>
      </c>
      <c r="Q4354" s="140">
        <v>3</v>
      </c>
      <c r="R4354" s="134">
        <v>1</v>
      </c>
      <c r="S4354" s="122">
        <f t="shared" si="134"/>
        <v>77.777777777777786</v>
      </c>
      <c r="T4354" s="122">
        <f t="shared" si="135"/>
        <v>22.222222222222221</v>
      </c>
    </row>
    <row r="4355" spans="1:20" x14ac:dyDescent="0.25">
      <c r="A4355" s="3">
        <v>2013</v>
      </c>
      <c r="B4355" s="2" t="s">
        <v>585</v>
      </c>
      <c r="C4355" s="1">
        <v>3552205</v>
      </c>
      <c r="D4355" s="4">
        <v>10</v>
      </c>
      <c r="E4355" s="6">
        <v>10</v>
      </c>
      <c r="F4355" s="39">
        <v>355220510</v>
      </c>
      <c r="G4355" s="39">
        <v>37</v>
      </c>
      <c r="H4355" s="39">
        <v>274</v>
      </c>
      <c r="I4355" s="132">
        <v>1.0908763999999989</v>
      </c>
      <c r="J4355" s="132">
        <v>0.7506305000000002</v>
      </c>
      <c r="K4355" s="132">
        <v>0.34024589999999866</v>
      </c>
      <c r="L4355" s="133">
        <v>0</v>
      </c>
      <c r="M4355" s="132">
        <v>0.45006440000000003</v>
      </c>
      <c r="N4355" s="132">
        <v>0.49198999999999959</v>
      </c>
      <c r="O4355" s="132">
        <v>5.4824599999999994E-2</v>
      </c>
      <c r="P4355" s="132">
        <v>9.3997399999999953E-2</v>
      </c>
      <c r="Q4355" s="140">
        <v>106</v>
      </c>
      <c r="R4355" s="134">
        <v>186</v>
      </c>
      <c r="S4355" s="122">
        <f t="shared" ref="S4355:S4418" si="136">IFERROR(((G4355)/(SUM($G4355:$H4355)))*100,0)</f>
        <v>11.89710610932476</v>
      </c>
      <c r="T4355" s="122">
        <f t="shared" ref="T4355:T4418" si="137">IFERROR(((H4355)/(SUM($G4355:$H4355)))*100,0)</f>
        <v>88.102893890675233</v>
      </c>
    </row>
    <row r="4356" spans="1:20" x14ac:dyDescent="0.25">
      <c r="A4356" s="3">
        <v>2013</v>
      </c>
      <c r="B4356" s="2" t="s">
        <v>586</v>
      </c>
      <c r="C4356" s="1">
        <v>3552304</v>
      </c>
      <c r="D4356" s="4">
        <v>19</v>
      </c>
      <c r="E4356" s="6">
        <v>19</v>
      </c>
      <c r="F4356" s="39">
        <v>355230419</v>
      </c>
      <c r="G4356" s="39">
        <v>7</v>
      </c>
      <c r="H4356" s="39">
        <v>21</v>
      </c>
      <c r="I4356" s="132">
        <v>0.3776814</v>
      </c>
      <c r="J4356" s="132">
        <v>0.3756718</v>
      </c>
      <c r="K4356" s="132">
        <v>2.0095999999999998E-3</v>
      </c>
      <c r="L4356" s="133">
        <v>0</v>
      </c>
      <c r="M4356" s="132">
        <v>0</v>
      </c>
      <c r="N4356" s="132">
        <v>0.20855029999999999</v>
      </c>
      <c r="O4356" s="132">
        <v>0.1675208</v>
      </c>
      <c r="P4356" s="132">
        <v>1.6103000000000001E-3</v>
      </c>
      <c r="Q4356" s="140">
        <v>0</v>
      </c>
      <c r="R4356" s="134">
        <v>0</v>
      </c>
      <c r="S4356" s="122">
        <f t="shared" si="136"/>
        <v>25</v>
      </c>
      <c r="T4356" s="122">
        <f t="shared" si="137"/>
        <v>75</v>
      </c>
    </row>
    <row r="4357" spans="1:20" x14ac:dyDescent="0.25">
      <c r="A4357" s="3">
        <v>2013</v>
      </c>
      <c r="B4357" s="2" t="s">
        <v>586</v>
      </c>
      <c r="C4357" s="1">
        <v>3552304</v>
      </c>
      <c r="D4357" s="4">
        <v>19</v>
      </c>
      <c r="E4357" s="6">
        <v>18</v>
      </c>
      <c r="F4357" s="39">
        <v>355230418</v>
      </c>
      <c r="G4357" s="39">
        <v>4</v>
      </c>
      <c r="H4357" s="39">
        <v>1</v>
      </c>
      <c r="I4357" s="132">
        <v>6.9829999999999996E-3</v>
      </c>
      <c r="J4357" s="132">
        <v>6.9443999999999999E-3</v>
      </c>
      <c r="K4357" s="132">
        <v>3.8600000000000003E-5</v>
      </c>
      <c r="L4357" s="133">
        <v>0</v>
      </c>
      <c r="M4357" s="132">
        <v>0</v>
      </c>
      <c r="N4357" s="132">
        <v>0</v>
      </c>
      <c r="O4357" s="132">
        <v>6.9443999999999999E-3</v>
      </c>
      <c r="P4357" s="132">
        <v>3.8600000000000003E-5</v>
      </c>
      <c r="Q4357" s="140">
        <v>4</v>
      </c>
      <c r="R4357" s="134">
        <v>1</v>
      </c>
      <c r="S4357" s="122">
        <f t="shared" si="136"/>
        <v>80</v>
      </c>
      <c r="T4357" s="122">
        <f t="shared" si="137"/>
        <v>20</v>
      </c>
    </row>
    <row r="4358" spans="1:20" x14ac:dyDescent="0.25">
      <c r="A4358" s="3">
        <v>2013</v>
      </c>
      <c r="B4358" s="2" t="s">
        <v>587</v>
      </c>
      <c r="C4358" s="1">
        <v>3552403</v>
      </c>
      <c r="D4358" s="4">
        <v>5</v>
      </c>
      <c r="E4358" s="6">
        <v>5</v>
      </c>
      <c r="F4358" s="39">
        <v>35524035</v>
      </c>
      <c r="G4358" s="39">
        <v>24</v>
      </c>
      <c r="H4358" s="39">
        <v>153</v>
      </c>
      <c r="I4358" s="132">
        <v>0.19223869999999996</v>
      </c>
      <c r="J4358" s="132">
        <v>0.10079399999999999</v>
      </c>
      <c r="K4358" s="132">
        <v>9.1444699999999962E-2</v>
      </c>
      <c r="L4358" s="133">
        <v>0</v>
      </c>
      <c r="M4358" s="132">
        <v>0</v>
      </c>
      <c r="N4358" s="132">
        <v>0.11920969999999997</v>
      </c>
      <c r="O4358" s="132">
        <v>4.4201600000000001E-2</v>
      </c>
      <c r="P4358" s="132">
        <v>2.8827399999999993E-2</v>
      </c>
      <c r="Q4358" s="140">
        <v>20</v>
      </c>
      <c r="R4358" s="134">
        <v>45</v>
      </c>
      <c r="S4358" s="122">
        <f t="shared" si="136"/>
        <v>13.559322033898304</v>
      </c>
      <c r="T4358" s="122">
        <f t="shared" si="137"/>
        <v>86.440677966101703</v>
      </c>
    </row>
    <row r="4359" spans="1:20" x14ac:dyDescent="0.25">
      <c r="A4359" s="3">
        <v>2013</v>
      </c>
      <c r="B4359" s="2" t="s">
        <v>588</v>
      </c>
      <c r="C4359" s="1">
        <v>3552551</v>
      </c>
      <c r="D4359" s="4">
        <v>18</v>
      </c>
      <c r="E4359" s="6">
        <v>18</v>
      </c>
      <c r="F4359" s="39">
        <v>355255118</v>
      </c>
      <c r="G4359" s="39">
        <v>2</v>
      </c>
      <c r="H4359" s="39">
        <v>9</v>
      </c>
      <c r="I4359" s="132">
        <v>0.11090289999999998</v>
      </c>
      <c r="J4359" s="132">
        <v>1.861E-4</v>
      </c>
      <c r="K4359" s="132">
        <v>0.11071679999999999</v>
      </c>
      <c r="L4359" s="133">
        <v>9.1785458840690004E-2</v>
      </c>
      <c r="M4359" s="132">
        <v>0</v>
      </c>
      <c r="N4359" s="132">
        <v>0.11071679999999999</v>
      </c>
      <c r="O4359" s="132">
        <v>1.861E-4</v>
      </c>
      <c r="P4359" s="132">
        <v>0</v>
      </c>
      <c r="Q4359" s="140">
        <v>1</v>
      </c>
      <c r="R4359" s="134">
        <v>1</v>
      </c>
      <c r="S4359" s="122">
        <f t="shared" si="136"/>
        <v>18.181818181818183</v>
      </c>
      <c r="T4359" s="122">
        <f t="shared" si="137"/>
        <v>81.818181818181827</v>
      </c>
    </row>
    <row r="4360" spans="1:20" x14ac:dyDescent="0.25">
      <c r="A4360" s="3">
        <v>2013</v>
      </c>
      <c r="B4360" s="2" t="s">
        <v>589</v>
      </c>
      <c r="C4360" s="1">
        <v>3552502</v>
      </c>
      <c r="D4360" s="4">
        <v>6</v>
      </c>
      <c r="E4360" s="6">
        <v>6</v>
      </c>
      <c r="F4360" s="39">
        <v>35525026</v>
      </c>
      <c r="G4360" s="39">
        <v>46</v>
      </c>
      <c r="H4360" s="39">
        <v>63</v>
      </c>
      <c r="I4360" s="132">
        <v>12.099801400000006</v>
      </c>
      <c r="J4360" s="132">
        <v>12.041617000000006</v>
      </c>
      <c r="K4360" s="132">
        <v>5.8184399999999997E-2</v>
      </c>
      <c r="L4360" s="133">
        <v>0</v>
      </c>
      <c r="M4360" s="132">
        <v>10.0016064</v>
      </c>
      <c r="N4360" s="132">
        <v>2.0557673000000007</v>
      </c>
      <c r="O4360" s="132">
        <v>3.2656000000000004E-2</v>
      </c>
      <c r="P4360" s="132">
        <v>9.7716999999999977E-3</v>
      </c>
      <c r="Q4360" s="140">
        <v>25</v>
      </c>
      <c r="R4360" s="134">
        <v>130</v>
      </c>
      <c r="S4360" s="122">
        <f t="shared" si="136"/>
        <v>42.201834862385326</v>
      </c>
      <c r="T4360" s="122">
        <f t="shared" si="137"/>
        <v>57.798165137614674</v>
      </c>
    </row>
    <row r="4361" spans="1:20" x14ac:dyDescent="0.25">
      <c r="A4361" s="3">
        <v>2013</v>
      </c>
      <c r="B4361" s="2" t="s">
        <v>590</v>
      </c>
      <c r="C4361" s="1">
        <v>3552601</v>
      </c>
      <c r="D4361" s="4">
        <v>15</v>
      </c>
      <c r="E4361" s="6">
        <v>15</v>
      </c>
      <c r="F4361" s="39">
        <v>355260115</v>
      </c>
      <c r="G4361" s="39">
        <v>18</v>
      </c>
      <c r="H4361" s="39">
        <v>28</v>
      </c>
      <c r="I4361" s="132">
        <v>0.38110189999999983</v>
      </c>
      <c r="J4361" s="132">
        <v>0.29746149999999982</v>
      </c>
      <c r="K4361" s="132">
        <v>8.3640400000000018E-2</v>
      </c>
      <c r="L4361" s="133">
        <v>0</v>
      </c>
      <c r="M4361" s="132">
        <v>4.7614499999999997E-2</v>
      </c>
      <c r="N4361" s="132">
        <v>0</v>
      </c>
      <c r="O4361" s="132">
        <v>0.32263359999999985</v>
      </c>
      <c r="P4361" s="132">
        <v>1.08538E-2</v>
      </c>
      <c r="Q4361" s="140">
        <v>7</v>
      </c>
      <c r="R4361" s="134">
        <v>12</v>
      </c>
      <c r="S4361" s="122">
        <f t="shared" si="136"/>
        <v>39.130434782608695</v>
      </c>
      <c r="T4361" s="122">
        <f t="shared" si="137"/>
        <v>60.869565217391312</v>
      </c>
    </row>
    <row r="4362" spans="1:20" x14ac:dyDescent="0.25">
      <c r="A4362" s="3">
        <v>2013</v>
      </c>
      <c r="B4362" s="2" t="s">
        <v>591</v>
      </c>
      <c r="C4362" s="1">
        <v>3552700</v>
      </c>
      <c r="D4362" s="4">
        <v>13</v>
      </c>
      <c r="E4362" s="6">
        <v>13</v>
      </c>
      <c r="F4362" s="39">
        <v>355270013</v>
      </c>
      <c r="G4362" s="39">
        <v>3</v>
      </c>
      <c r="H4362" s="39">
        <v>12</v>
      </c>
      <c r="I4362" s="132">
        <v>1.6632399999999999E-2</v>
      </c>
      <c r="J4362" s="132">
        <v>8.2600000000000002E-5</v>
      </c>
      <c r="K4362" s="132">
        <v>1.65498E-2</v>
      </c>
      <c r="L4362" s="133">
        <v>0</v>
      </c>
      <c r="M4362" s="132">
        <v>5.5671999999999996E-3</v>
      </c>
      <c r="N4362" s="132">
        <v>0</v>
      </c>
      <c r="O4362" s="132">
        <v>1.0353400000000002E-2</v>
      </c>
      <c r="P4362" s="132">
        <v>7.1179999999999985E-4</v>
      </c>
      <c r="Q4362" s="140">
        <v>3</v>
      </c>
      <c r="R4362" s="134">
        <v>5</v>
      </c>
      <c r="S4362" s="122">
        <f t="shared" si="136"/>
        <v>20</v>
      </c>
      <c r="T4362" s="122">
        <f t="shared" si="137"/>
        <v>80</v>
      </c>
    </row>
    <row r="4363" spans="1:20" x14ac:dyDescent="0.25">
      <c r="A4363" s="3">
        <v>2013</v>
      </c>
      <c r="B4363" s="2" t="s">
        <v>591</v>
      </c>
      <c r="C4363" s="1">
        <v>3552700</v>
      </c>
      <c r="D4363" s="4">
        <v>13</v>
      </c>
      <c r="E4363" s="6">
        <v>16</v>
      </c>
      <c r="F4363" s="39">
        <v>355270016</v>
      </c>
      <c r="G4363" s="39">
        <v>8</v>
      </c>
      <c r="H4363" s="39">
        <v>2</v>
      </c>
      <c r="I4363" s="132">
        <v>0.1181865</v>
      </c>
      <c r="J4363" s="132">
        <v>3.7144900000000002E-2</v>
      </c>
      <c r="K4363" s="132">
        <v>8.1041599999999991E-2</v>
      </c>
      <c r="L4363" s="133">
        <v>0</v>
      </c>
      <c r="M4363" s="132">
        <v>0</v>
      </c>
      <c r="N4363" s="132">
        <v>2.3099999999999999E-5</v>
      </c>
      <c r="O4363" s="132">
        <v>0.11816339999999999</v>
      </c>
      <c r="P4363" s="132">
        <v>0</v>
      </c>
      <c r="Q4363" s="140">
        <v>5</v>
      </c>
      <c r="R4363" s="134">
        <v>1</v>
      </c>
      <c r="S4363" s="122">
        <f t="shared" si="136"/>
        <v>80</v>
      </c>
      <c r="T4363" s="122">
        <f t="shared" si="137"/>
        <v>20</v>
      </c>
    </row>
    <row r="4364" spans="1:20" x14ac:dyDescent="0.25">
      <c r="A4364" s="3">
        <v>2013</v>
      </c>
      <c r="B4364" s="2" t="s">
        <v>592</v>
      </c>
      <c r="C4364" s="1">
        <v>3552809</v>
      </c>
      <c r="D4364" s="4">
        <v>6</v>
      </c>
      <c r="E4364" s="6">
        <v>6</v>
      </c>
      <c r="F4364" s="39">
        <v>35528096</v>
      </c>
      <c r="G4364" s="39">
        <v>1</v>
      </c>
      <c r="H4364" s="39">
        <v>50</v>
      </c>
      <c r="I4364" s="132">
        <v>9.7088600000000011E-2</v>
      </c>
      <c r="J4364" s="132">
        <v>2.6939999999999999E-4</v>
      </c>
      <c r="K4364" s="132">
        <v>9.6819200000000008E-2</v>
      </c>
      <c r="L4364" s="133">
        <v>0</v>
      </c>
      <c r="M4364" s="132">
        <v>0</v>
      </c>
      <c r="N4364" s="132">
        <v>3.232330000000002E-2</v>
      </c>
      <c r="O4364" s="132">
        <v>0</v>
      </c>
      <c r="P4364" s="132">
        <v>6.4765300000000012E-2</v>
      </c>
      <c r="Q4364" s="140">
        <v>1</v>
      </c>
      <c r="R4364" s="134">
        <v>74</v>
      </c>
      <c r="S4364" s="122">
        <f t="shared" si="136"/>
        <v>1.9607843137254901</v>
      </c>
      <c r="T4364" s="122">
        <f t="shared" si="137"/>
        <v>98.039215686274503</v>
      </c>
    </row>
    <row r="4365" spans="1:20" x14ac:dyDescent="0.25">
      <c r="A4365" s="3">
        <v>2013</v>
      </c>
      <c r="B4365" s="2" t="s">
        <v>593</v>
      </c>
      <c r="C4365" s="1">
        <v>3552908</v>
      </c>
      <c r="D4365" s="4">
        <v>22</v>
      </c>
      <c r="E4365" s="6">
        <v>22</v>
      </c>
      <c r="F4365" s="39">
        <v>355290822</v>
      </c>
      <c r="G4365" s="39">
        <v>4</v>
      </c>
      <c r="H4365" s="39">
        <v>7</v>
      </c>
      <c r="I4365" s="132">
        <v>3.3346600000000004E-2</v>
      </c>
      <c r="J4365" s="132">
        <v>2.0866700000000002E-2</v>
      </c>
      <c r="K4365" s="132">
        <v>1.24799E-2</v>
      </c>
      <c r="L4365" s="133">
        <v>0</v>
      </c>
      <c r="M4365" s="132">
        <v>1.2E-2</v>
      </c>
      <c r="N4365" s="132">
        <v>4.5830000000000003E-4</v>
      </c>
      <c r="O4365" s="132">
        <v>2.0866700000000002E-2</v>
      </c>
      <c r="P4365" s="132">
        <v>2.16E-5</v>
      </c>
      <c r="Q4365" s="140">
        <v>1</v>
      </c>
      <c r="R4365" s="134">
        <v>0</v>
      </c>
      <c r="S4365" s="122">
        <f t="shared" si="136"/>
        <v>36.363636363636367</v>
      </c>
      <c r="T4365" s="122">
        <f t="shared" si="137"/>
        <v>63.636363636363633</v>
      </c>
    </row>
    <row r="4366" spans="1:20" x14ac:dyDescent="0.25">
      <c r="A4366" s="3">
        <v>2013</v>
      </c>
      <c r="B4366" s="2" t="s">
        <v>594</v>
      </c>
      <c r="C4366" s="1">
        <v>3553005</v>
      </c>
      <c r="D4366" s="4">
        <v>14</v>
      </c>
      <c r="E4366" s="6">
        <v>14</v>
      </c>
      <c r="F4366" s="39">
        <v>355300514</v>
      </c>
      <c r="G4366" s="39">
        <v>5</v>
      </c>
      <c r="H4366" s="39">
        <v>6</v>
      </c>
      <c r="I4366" s="132">
        <v>2.8816999999999999E-2</v>
      </c>
      <c r="J4366" s="132">
        <v>2.1429799999999999E-2</v>
      </c>
      <c r="K4366" s="132">
        <v>7.3872E-3</v>
      </c>
      <c r="L4366" s="133">
        <v>0</v>
      </c>
      <c r="M4366" s="132">
        <v>2.7908399999999996E-2</v>
      </c>
      <c r="N4366" s="132">
        <v>6.3659999999999997E-4</v>
      </c>
      <c r="O4366" s="132">
        <v>2.6039999999999999E-4</v>
      </c>
      <c r="P4366" s="132">
        <v>1.1600000000000001E-5</v>
      </c>
      <c r="Q4366" s="140">
        <v>2</v>
      </c>
      <c r="R4366" s="134">
        <v>1</v>
      </c>
      <c r="S4366" s="122">
        <f t="shared" si="136"/>
        <v>45.454545454545453</v>
      </c>
      <c r="T4366" s="122">
        <f t="shared" si="137"/>
        <v>54.54545454545454</v>
      </c>
    </row>
    <row r="4367" spans="1:20" x14ac:dyDescent="0.25">
      <c r="A4367" s="3">
        <v>2013</v>
      </c>
      <c r="B4367" s="2" t="s">
        <v>595</v>
      </c>
      <c r="C4367" s="1">
        <v>3553104</v>
      </c>
      <c r="D4367" s="4">
        <v>15</v>
      </c>
      <c r="E4367" s="6">
        <v>15</v>
      </c>
      <c r="F4367" s="39">
        <v>355310415</v>
      </c>
      <c r="G4367" s="39">
        <v>13</v>
      </c>
      <c r="H4367" s="39">
        <v>27</v>
      </c>
      <c r="I4367" s="132">
        <v>9.4581399999999968E-2</v>
      </c>
      <c r="J4367" s="132">
        <v>2.8903399999999996E-2</v>
      </c>
      <c r="K4367" s="132">
        <v>6.5677999999999973E-2</v>
      </c>
      <c r="L4367" s="133">
        <v>0</v>
      </c>
      <c r="M4367" s="132">
        <v>2.6142599999999998E-2</v>
      </c>
      <c r="N4367" s="132">
        <v>1.0185000000000001E-3</v>
      </c>
      <c r="O4367" s="132">
        <v>6.6737399999999988E-2</v>
      </c>
      <c r="P4367" s="132">
        <v>6.8289999999999996E-4</v>
      </c>
      <c r="Q4367" s="140">
        <v>3</v>
      </c>
      <c r="R4367" s="134">
        <v>1</v>
      </c>
      <c r="S4367" s="122">
        <f t="shared" si="136"/>
        <v>32.5</v>
      </c>
      <c r="T4367" s="122">
        <f t="shared" si="137"/>
        <v>67.5</v>
      </c>
    </row>
    <row r="4368" spans="1:20" x14ac:dyDescent="0.25">
      <c r="A4368" s="3">
        <v>2013</v>
      </c>
      <c r="B4368" s="2" t="s">
        <v>596</v>
      </c>
      <c r="C4368" s="1">
        <v>3553203</v>
      </c>
      <c r="D4368" s="4">
        <v>15</v>
      </c>
      <c r="E4368" s="6">
        <v>15</v>
      </c>
      <c r="F4368" s="39">
        <v>355320315</v>
      </c>
      <c r="G4368" s="39">
        <v>5</v>
      </c>
      <c r="H4368" s="39">
        <v>6</v>
      </c>
      <c r="I4368" s="132">
        <v>5.3603499999999998E-2</v>
      </c>
      <c r="J4368" s="132">
        <v>2.7983800000000003E-2</v>
      </c>
      <c r="K4368" s="132">
        <v>2.5619699999999995E-2</v>
      </c>
      <c r="L4368" s="133">
        <v>0</v>
      </c>
      <c r="M4368" s="132">
        <v>9.0278000000000008E-3</v>
      </c>
      <c r="N4368" s="132">
        <v>7.4689999999999999E-4</v>
      </c>
      <c r="O4368" s="132">
        <v>4.3724600000000002E-2</v>
      </c>
      <c r="P4368" s="132">
        <v>1.042E-4</v>
      </c>
      <c r="Q4368" s="140">
        <v>0</v>
      </c>
      <c r="R4368" s="134">
        <v>0</v>
      </c>
      <c r="S4368" s="122">
        <f t="shared" si="136"/>
        <v>45.454545454545453</v>
      </c>
      <c r="T4368" s="122">
        <f t="shared" si="137"/>
        <v>54.54545454545454</v>
      </c>
    </row>
    <row r="4369" spans="1:20" x14ac:dyDescent="0.25">
      <c r="A4369" s="3">
        <v>2013</v>
      </c>
      <c r="B4369" s="2" t="s">
        <v>596</v>
      </c>
      <c r="C4369" s="1">
        <v>3553203</v>
      </c>
      <c r="D4369" s="4">
        <v>15</v>
      </c>
      <c r="E4369" s="6">
        <v>9</v>
      </c>
      <c r="F4369" s="39">
        <v>35532039</v>
      </c>
      <c r="G4369" s="39">
        <v>1</v>
      </c>
      <c r="H4369" s="39">
        <v>2</v>
      </c>
      <c r="I4369" s="132">
        <v>7.1855E-3</v>
      </c>
      <c r="J4369" s="132">
        <v>7.0891000000000001E-3</v>
      </c>
      <c r="K4369" s="132">
        <v>9.6400000000000012E-5</v>
      </c>
      <c r="L4369" s="133">
        <v>0</v>
      </c>
      <c r="M4369" s="132">
        <v>0</v>
      </c>
      <c r="N4369" s="132">
        <v>9.6400000000000012E-5</v>
      </c>
      <c r="O4369" s="132">
        <v>7.0891000000000001E-3</v>
      </c>
      <c r="P4369" s="132">
        <v>0</v>
      </c>
      <c r="Q4369" s="140">
        <v>2</v>
      </c>
      <c r="R4369" s="134">
        <v>1</v>
      </c>
      <c r="S4369" s="122">
        <f t="shared" si="136"/>
        <v>33.333333333333329</v>
      </c>
      <c r="T4369" s="122">
        <f t="shared" si="137"/>
        <v>66.666666666666657</v>
      </c>
    </row>
    <row r="4370" spans="1:20" x14ac:dyDescent="0.25">
      <c r="A4370" s="3">
        <v>2013</v>
      </c>
      <c r="B4370" s="2" t="s">
        <v>597</v>
      </c>
      <c r="C4370" s="1">
        <v>3553302</v>
      </c>
      <c r="D4370" s="4">
        <v>4</v>
      </c>
      <c r="E4370" s="6">
        <v>4</v>
      </c>
      <c r="F4370" s="39">
        <v>35533024</v>
      </c>
      <c r="G4370" s="39">
        <v>48</v>
      </c>
      <c r="H4370" s="39">
        <v>25</v>
      </c>
      <c r="I4370" s="132">
        <v>0.52835019999999988</v>
      </c>
      <c r="J4370" s="132">
        <v>0.51759289999999991</v>
      </c>
      <c r="K4370" s="132">
        <v>1.0757300000000001E-2</v>
      </c>
      <c r="L4370" s="133">
        <v>0.25370426179604266</v>
      </c>
      <c r="M4370" s="132">
        <v>6.9314799999999996E-2</v>
      </c>
      <c r="N4370" s="132">
        <v>2.6924099999999999E-2</v>
      </c>
      <c r="O4370" s="132">
        <v>0.42403219999999986</v>
      </c>
      <c r="P4370" s="132">
        <v>8.0790999999999988E-3</v>
      </c>
      <c r="Q4370" s="140">
        <v>28</v>
      </c>
      <c r="R4370" s="134">
        <v>19</v>
      </c>
      <c r="S4370" s="122">
        <f t="shared" si="136"/>
        <v>65.753424657534239</v>
      </c>
      <c r="T4370" s="122">
        <f t="shared" si="137"/>
        <v>34.246575342465754</v>
      </c>
    </row>
    <row r="4371" spans="1:20" x14ac:dyDescent="0.25">
      <c r="A4371" s="3">
        <v>2013</v>
      </c>
      <c r="B4371" s="2" t="s">
        <v>597</v>
      </c>
      <c r="C4371" s="1">
        <v>3553302</v>
      </c>
      <c r="D4371" s="4">
        <v>4</v>
      </c>
      <c r="E4371" s="6">
        <v>9</v>
      </c>
      <c r="F4371" s="39">
        <v>35533029</v>
      </c>
      <c r="G4371" s="39">
        <v>1</v>
      </c>
      <c r="H4371" s="39">
        <v>1</v>
      </c>
      <c r="I4371" s="132">
        <v>8.1700000000000007E-5</v>
      </c>
      <c r="J4371" s="132">
        <v>1.2300000000000001E-5</v>
      </c>
      <c r="K4371" s="132">
        <v>6.9400000000000006E-5</v>
      </c>
      <c r="L4371" s="133">
        <v>0</v>
      </c>
      <c r="M4371" s="132">
        <v>0</v>
      </c>
      <c r="N4371" s="132">
        <v>0</v>
      </c>
      <c r="O4371" s="132">
        <v>1.2300000000000001E-5</v>
      </c>
      <c r="P4371" s="132">
        <v>6.9400000000000006E-5</v>
      </c>
      <c r="Q4371" s="140">
        <v>0</v>
      </c>
      <c r="R4371" s="134">
        <v>0</v>
      </c>
      <c r="S4371" s="122">
        <f t="shared" si="136"/>
        <v>50</v>
      </c>
      <c r="T4371" s="122">
        <f t="shared" si="137"/>
        <v>50</v>
      </c>
    </row>
    <row r="4372" spans="1:20" x14ac:dyDescent="0.25">
      <c r="A4372" s="3">
        <v>2013</v>
      </c>
      <c r="B4372" s="2" t="s">
        <v>598</v>
      </c>
      <c r="C4372" s="1">
        <v>3553401</v>
      </c>
      <c r="D4372" s="4">
        <v>15</v>
      </c>
      <c r="E4372" s="6">
        <v>15</v>
      </c>
      <c r="F4372" s="39">
        <v>355340115</v>
      </c>
      <c r="G4372" s="39">
        <v>23</v>
      </c>
      <c r="H4372" s="39">
        <v>40</v>
      </c>
      <c r="I4372" s="132">
        <v>0.22613320000000001</v>
      </c>
      <c r="J4372" s="132">
        <v>0.12585350000000001</v>
      </c>
      <c r="K4372" s="132">
        <v>0.1002797</v>
      </c>
      <c r="L4372" s="133">
        <v>0</v>
      </c>
      <c r="M4372" s="132">
        <v>2.3099999999999999E-5</v>
      </c>
      <c r="N4372" s="132">
        <v>2.8850700000000003E-2</v>
      </c>
      <c r="O4372" s="132">
        <v>0.14408720000000003</v>
      </c>
      <c r="P4372" s="132">
        <v>5.3172199999999996E-2</v>
      </c>
      <c r="Q4372" s="140">
        <v>7</v>
      </c>
      <c r="R4372" s="134">
        <v>21</v>
      </c>
      <c r="S4372" s="122">
        <f t="shared" si="136"/>
        <v>36.507936507936506</v>
      </c>
      <c r="T4372" s="122">
        <f t="shared" si="137"/>
        <v>63.492063492063487</v>
      </c>
    </row>
    <row r="4373" spans="1:20" x14ac:dyDescent="0.25">
      <c r="A4373" s="3">
        <v>2013</v>
      </c>
      <c r="B4373" s="2" t="s">
        <v>598</v>
      </c>
      <c r="C4373" s="1">
        <v>3553401</v>
      </c>
      <c r="D4373" s="4">
        <v>15</v>
      </c>
      <c r="E4373" s="6">
        <v>18</v>
      </c>
      <c r="F4373" s="39">
        <v>355340118</v>
      </c>
      <c r="G4373" s="39">
        <v>1</v>
      </c>
      <c r="H4373" s="39">
        <v>0</v>
      </c>
      <c r="I4373" s="132">
        <v>3.0382E-3</v>
      </c>
      <c r="J4373" s="132">
        <v>3.0382E-3</v>
      </c>
      <c r="K4373" s="132">
        <v>0</v>
      </c>
      <c r="L4373" s="133">
        <v>0</v>
      </c>
      <c r="M4373" s="132">
        <v>0</v>
      </c>
      <c r="N4373" s="132">
        <v>0</v>
      </c>
      <c r="O4373" s="132">
        <v>3.0382E-3</v>
      </c>
      <c r="P4373" s="132">
        <v>0</v>
      </c>
      <c r="Q4373" s="140">
        <v>1</v>
      </c>
      <c r="R4373" s="134">
        <v>2</v>
      </c>
      <c r="S4373" s="122">
        <f t="shared" si="136"/>
        <v>100</v>
      </c>
      <c r="T4373" s="122">
        <f t="shared" si="137"/>
        <v>0</v>
      </c>
    </row>
    <row r="4374" spans="1:20" x14ac:dyDescent="0.25">
      <c r="A4374" s="3">
        <v>2013</v>
      </c>
      <c r="B4374" s="2" t="s">
        <v>599</v>
      </c>
      <c r="C4374" s="1">
        <v>3553500</v>
      </c>
      <c r="D4374" s="4">
        <v>11</v>
      </c>
      <c r="E4374" s="6">
        <v>11</v>
      </c>
      <c r="F4374" s="39">
        <v>355350011</v>
      </c>
      <c r="G4374" s="39">
        <v>0</v>
      </c>
      <c r="H4374" s="39">
        <v>3</v>
      </c>
      <c r="I4374" s="132">
        <v>1.56E-5</v>
      </c>
      <c r="J4374" s="132">
        <v>0</v>
      </c>
      <c r="K4374" s="132">
        <v>1.56E-5</v>
      </c>
      <c r="L4374" s="133">
        <v>0</v>
      </c>
      <c r="M4374" s="132">
        <v>0</v>
      </c>
      <c r="N4374" s="132">
        <v>0</v>
      </c>
      <c r="O4374" s="132">
        <v>0</v>
      </c>
      <c r="P4374" s="132">
        <v>1.56E-5</v>
      </c>
      <c r="Q4374" s="140">
        <v>4</v>
      </c>
      <c r="R4374" s="134">
        <v>8</v>
      </c>
      <c r="S4374" s="122">
        <f t="shared" si="136"/>
        <v>0</v>
      </c>
      <c r="T4374" s="122">
        <f t="shared" si="137"/>
        <v>100</v>
      </c>
    </row>
    <row r="4375" spans="1:20" x14ac:dyDescent="0.25">
      <c r="A4375" s="3">
        <v>2013</v>
      </c>
      <c r="B4375" s="2" t="s">
        <v>599</v>
      </c>
      <c r="C4375" s="1">
        <v>3553500</v>
      </c>
      <c r="D4375" s="4">
        <v>11</v>
      </c>
      <c r="E4375" s="6">
        <v>14</v>
      </c>
      <c r="F4375" s="39">
        <v>355350014</v>
      </c>
      <c r="G4375" s="39">
        <v>1</v>
      </c>
      <c r="H4375" s="39">
        <v>0</v>
      </c>
      <c r="I4375" s="132">
        <v>2.0829999999999999E-4</v>
      </c>
      <c r="J4375" s="132">
        <v>2.0829999999999999E-4</v>
      </c>
      <c r="K4375" s="132">
        <v>0</v>
      </c>
      <c r="L4375" s="133">
        <v>0</v>
      </c>
      <c r="M4375" s="132">
        <v>0</v>
      </c>
      <c r="N4375" s="132">
        <v>0</v>
      </c>
      <c r="O4375" s="132">
        <v>0</v>
      </c>
      <c r="P4375" s="132">
        <v>2.0829999999999999E-4</v>
      </c>
      <c r="Q4375" s="140">
        <v>12</v>
      </c>
      <c r="R4375" s="134">
        <v>0</v>
      </c>
      <c r="S4375" s="122">
        <f t="shared" si="136"/>
        <v>100</v>
      </c>
      <c r="T4375" s="122">
        <f t="shared" si="137"/>
        <v>0</v>
      </c>
    </row>
    <row r="4376" spans="1:20" x14ac:dyDescent="0.25">
      <c r="A4376" s="3">
        <v>2013</v>
      </c>
      <c r="B4376" s="2" t="s">
        <v>600</v>
      </c>
      <c r="C4376" s="1">
        <v>3553609</v>
      </c>
      <c r="D4376" s="4">
        <v>4</v>
      </c>
      <c r="E4376" s="6">
        <v>4</v>
      </c>
      <c r="F4376" s="39">
        <v>35536094</v>
      </c>
      <c r="G4376" s="39">
        <v>14</v>
      </c>
      <c r="H4376" s="39">
        <v>1</v>
      </c>
      <c r="I4376" s="132">
        <v>5.4349700000000008E-2</v>
      </c>
      <c r="J4376" s="132">
        <v>5.421080000000001E-2</v>
      </c>
      <c r="K4376" s="132">
        <v>1.3889999999999999E-4</v>
      </c>
      <c r="L4376" s="133">
        <v>4.7564687975646877E-4</v>
      </c>
      <c r="M4376" s="132">
        <v>2.3148100000000001E-2</v>
      </c>
      <c r="N4376" s="132">
        <v>0</v>
      </c>
      <c r="O4376" s="132">
        <v>2.9731899999999999E-2</v>
      </c>
      <c r="P4376" s="132">
        <v>1.4697E-3</v>
      </c>
      <c r="Q4376" s="140">
        <v>6</v>
      </c>
      <c r="R4376" s="134">
        <v>7</v>
      </c>
      <c r="S4376" s="122">
        <f t="shared" si="136"/>
        <v>93.333333333333329</v>
      </c>
      <c r="T4376" s="122">
        <f t="shared" si="137"/>
        <v>6.666666666666667</v>
      </c>
    </row>
    <row r="4377" spans="1:20" x14ac:dyDescent="0.25">
      <c r="A4377" s="3">
        <v>2013</v>
      </c>
      <c r="B4377" s="2" t="s">
        <v>601</v>
      </c>
      <c r="C4377" s="1">
        <v>3553658</v>
      </c>
      <c r="D4377" s="4">
        <v>9</v>
      </c>
      <c r="E4377" s="6">
        <v>9</v>
      </c>
      <c r="F4377" s="39">
        <v>35536589</v>
      </c>
      <c r="G4377" s="39">
        <v>1</v>
      </c>
      <c r="H4377" s="39">
        <v>0</v>
      </c>
      <c r="I4377" s="132">
        <v>5.7869999999999996E-3</v>
      </c>
      <c r="J4377" s="132">
        <v>5.7869999999999996E-3</v>
      </c>
      <c r="K4377" s="132">
        <v>0</v>
      </c>
      <c r="L4377" s="133">
        <v>0</v>
      </c>
      <c r="M4377" s="132">
        <v>0</v>
      </c>
      <c r="N4377" s="132">
        <v>0</v>
      </c>
      <c r="O4377" s="132">
        <v>5.7869999999999996E-3</v>
      </c>
      <c r="P4377" s="132">
        <v>0</v>
      </c>
      <c r="Q4377" s="140">
        <v>4</v>
      </c>
      <c r="R4377" s="134">
        <v>0</v>
      </c>
      <c r="S4377" s="122">
        <f t="shared" si="136"/>
        <v>100</v>
      </c>
      <c r="T4377" s="122">
        <f t="shared" si="137"/>
        <v>0</v>
      </c>
    </row>
    <row r="4378" spans="1:20" x14ac:dyDescent="0.25">
      <c r="A4378" s="3">
        <v>2013</v>
      </c>
      <c r="B4378" s="2" t="s">
        <v>601</v>
      </c>
      <c r="C4378" s="1">
        <v>3553658</v>
      </c>
      <c r="D4378" s="4">
        <v>9</v>
      </c>
      <c r="E4378" s="6">
        <v>12</v>
      </c>
      <c r="F4378" s="39">
        <v>355365812</v>
      </c>
      <c r="G4378" s="39">
        <v>0</v>
      </c>
      <c r="H4378" s="39">
        <v>4</v>
      </c>
      <c r="I4378" s="132">
        <v>1.44796E-2</v>
      </c>
      <c r="J4378" s="132">
        <v>0</v>
      </c>
      <c r="K4378" s="132">
        <v>1.44796E-2</v>
      </c>
      <c r="L4378" s="133">
        <v>0</v>
      </c>
      <c r="M4378" s="132">
        <v>0</v>
      </c>
      <c r="N4378" s="132">
        <v>0</v>
      </c>
      <c r="O4378" s="132">
        <v>1.44796E-2</v>
      </c>
      <c r="P4378" s="132">
        <v>0</v>
      </c>
      <c r="Q4378" s="140">
        <v>0</v>
      </c>
      <c r="R4378" s="134">
        <v>0</v>
      </c>
      <c r="S4378" s="122">
        <f t="shared" si="136"/>
        <v>0</v>
      </c>
      <c r="T4378" s="122">
        <f t="shared" si="137"/>
        <v>100</v>
      </c>
    </row>
    <row r="4379" spans="1:20" x14ac:dyDescent="0.25">
      <c r="A4379" s="3">
        <v>2013</v>
      </c>
      <c r="B4379" s="2" t="s">
        <v>602</v>
      </c>
      <c r="C4379" s="1">
        <v>3553708</v>
      </c>
      <c r="D4379" s="4">
        <v>16</v>
      </c>
      <c r="E4379" s="6">
        <v>16</v>
      </c>
      <c r="F4379" s="39">
        <v>355370816</v>
      </c>
      <c r="G4379" s="39">
        <v>46</v>
      </c>
      <c r="H4379" s="39">
        <v>67</v>
      </c>
      <c r="I4379" s="132">
        <v>0.29702110000000004</v>
      </c>
      <c r="J4379" s="132">
        <v>0.16101190000000001</v>
      </c>
      <c r="K4379" s="132">
        <v>0.13600920000000005</v>
      </c>
      <c r="L4379" s="133">
        <v>0</v>
      </c>
      <c r="M4379" s="132">
        <v>5.1157399999999999E-2</v>
      </c>
      <c r="N4379" s="132">
        <v>1.90426E-2</v>
      </c>
      <c r="O4379" s="132">
        <v>0.20361640000000003</v>
      </c>
      <c r="P4379" s="132">
        <v>2.3204699999999998E-2</v>
      </c>
      <c r="Q4379" s="140">
        <v>11</v>
      </c>
      <c r="R4379" s="134">
        <v>1</v>
      </c>
      <c r="S4379" s="122">
        <f t="shared" si="136"/>
        <v>40.707964601769916</v>
      </c>
      <c r="T4379" s="122">
        <f t="shared" si="137"/>
        <v>59.292035398230091</v>
      </c>
    </row>
    <row r="4380" spans="1:20" x14ac:dyDescent="0.25">
      <c r="A4380" s="3">
        <v>2013</v>
      </c>
      <c r="B4380" s="2" t="s">
        <v>602</v>
      </c>
      <c r="C4380" s="1">
        <v>3553708</v>
      </c>
      <c r="D4380" s="4">
        <v>16</v>
      </c>
      <c r="E4380" s="6">
        <v>9</v>
      </c>
      <c r="F4380" s="39">
        <v>35537089</v>
      </c>
      <c r="G4380" s="39">
        <v>4</v>
      </c>
      <c r="H4380" s="39">
        <v>2</v>
      </c>
      <c r="I4380" s="132">
        <v>7.4267999999999999E-3</v>
      </c>
      <c r="J4380" s="132">
        <v>7.3612E-3</v>
      </c>
      <c r="K4380" s="132">
        <v>6.5599999999999995E-5</v>
      </c>
      <c r="L4380" s="133">
        <v>0</v>
      </c>
      <c r="M4380" s="132">
        <v>0</v>
      </c>
      <c r="N4380" s="132">
        <v>0</v>
      </c>
      <c r="O4380" s="132">
        <v>7.3921000000000004E-3</v>
      </c>
      <c r="P4380" s="132">
        <v>3.4700000000000003E-5</v>
      </c>
      <c r="Q4380" s="140">
        <v>4</v>
      </c>
      <c r="R4380" s="134">
        <v>7</v>
      </c>
      <c r="S4380" s="122">
        <f t="shared" si="136"/>
        <v>66.666666666666657</v>
      </c>
      <c r="T4380" s="122">
        <f t="shared" si="137"/>
        <v>33.333333333333329</v>
      </c>
    </row>
    <row r="4381" spans="1:20" x14ac:dyDescent="0.25">
      <c r="A4381" s="3">
        <v>2013</v>
      </c>
      <c r="B4381" s="2" t="s">
        <v>603</v>
      </c>
      <c r="C4381" s="1">
        <v>3553807</v>
      </c>
      <c r="D4381" s="4">
        <v>14</v>
      </c>
      <c r="E4381" s="6">
        <v>14</v>
      </c>
      <c r="F4381" s="39">
        <v>355380714</v>
      </c>
      <c r="G4381" s="39">
        <v>63</v>
      </c>
      <c r="H4381" s="39">
        <v>13</v>
      </c>
      <c r="I4381" s="132">
        <v>0.4194527999999999</v>
      </c>
      <c r="J4381" s="132">
        <v>0.40909049999999991</v>
      </c>
      <c r="K4381" s="132">
        <v>1.0362300000000001E-2</v>
      </c>
      <c r="L4381" s="133">
        <v>0.12519492643328259</v>
      </c>
      <c r="M4381" s="132">
        <v>3.6919999999999998E-4</v>
      </c>
      <c r="N4381" s="132">
        <v>8.1606999999999985E-2</v>
      </c>
      <c r="O4381" s="132">
        <v>0.32784229999999998</v>
      </c>
      <c r="P4381" s="132">
        <v>9.6343000000000019E-3</v>
      </c>
      <c r="Q4381" s="140">
        <v>26</v>
      </c>
      <c r="R4381" s="134">
        <v>6</v>
      </c>
      <c r="S4381" s="122">
        <f t="shared" si="136"/>
        <v>82.89473684210526</v>
      </c>
      <c r="T4381" s="122">
        <f t="shared" si="137"/>
        <v>17.105263157894736</v>
      </c>
    </row>
    <row r="4382" spans="1:20" x14ac:dyDescent="0.25">
      <c r="A4382" s="3">
        <v>2013</v>
      </c>
      <c r="B4382" s="2" t="s">
        <v>604</v>
      </c>
      <c r="C4382" s="1">
        <v>3553856</v>
      </c>
      <c r="D4382" s="4">
        <v>14</v>
      </c>
      <c r="E4382" s="6">
        <v>14</v>
      </c>
      <c r="F4382" s="39">
        <v>355385614</v>
      </c>
      <c r="G4382" s="39">
        <v>13</v>
      </c>
      <c r="H4382" s="39">
        <v>3</v>
      </c>
      <c r="I4382" s="132">
        <v>0.13182969999999997</v>
      </c>
      <c r="J4382" s="132">
        <v>0.12936209999999998</v>
      </c>
      <c r="K4382" s="132">
        <v>2.4675999999999999E-3</v>
      </c>
      <c r="L4382" s="133">
        <v>0</v>
      </c>
      <c r="M4382" s="132">
        <v>1.0237000000000001E-2</v>
      </c>
      <c r="N4382" s="132">
        <v>0</v>
      </c>
      <c r="O4382" s="132">
        <v>0.12145379999999999</v>
      </c>
      <c r="P4382" s="132">
        <v>1.3889999999999999E-4</v>
      </c>
      <c r="Q4382" s="140">
        <v>13</v>
      </c>
      <c r="R4382" s="134">
        <v>0</v>
      </c>
      <c r="S4382" s="122">
        <f t="shared" si="136"/>
        <v>81.25</v>
      </c>
      <c r="T4382" s="122">
        <f t="shared" si="137"/>
        <v>18.75</v>
      </c>
    </row>
    <row r="4383" spans="1:20" x14ac:dyDescent="0.25">
      <c r="A4383" s="3">
        <v>2013</v>
      </c>
      <c r="B4383" s="2" t="s">
        <v>605</v>
      </c>
      <c r="C4383" s="1">
        <v>3553906</v>
      </c>
      <c r="D4383" s="4">
        <v>22</v>
      </c>
      <c r="E4383" s="6">
        <v>22</v>
      </c>
      <c r="F4383" s="39">
        <v>355390622</v>
      </c>
      <c r="G4383" s="39">
        <v>0</v>
      </c>
      <c r="H4383" s="39">
        <v>5</v>
      </c>
      <c r="I4383" s="132">
        <v>1.3718299999999999E-2</v>
      </c>
      <c r="J4383" s="132">
        <v>0</v>
      </c>
      <c r="K4383" s="132">
        <v>1.3718299999999999E-2</v>
      </c>
      <c r="L4383" s="133">
        <v>0</v>
      </c>
      <c r="M4383" s="132">
        <v>1.23727E-2</v>
      </c>
      <c r="N4383" s="132">
        <v>1.2934999999999999E-3</v>
      </c>
      <c r="O4383" s="132">
        <v>5.2099999999999999E-5</v>
      </c>
      <c r="P4383" s="132">
        <v>0</v>
      </c>
      <c r="Q4383" s="140">
        <v>0</v>
      </c>
      <c r="R4383" s="134">
        <v>0</v>
      </c>
      <c r="S4383" s="122">
        <f t="shared" si="136"/>
        <v>0</v>
      </c>
      <c r="T4383" s="122">
        <f t="shared" si="137"/>
        <v>100</v>
      </c>
    </row>
    <row r="4384" spans="1:20" x14ac:dyDescent="0.25">
      <c r="A4384" s="3">
        <v>2013</v>
      </c>
      <c r="B4384" s="2" t="s">
        <v>606</v>
      </c>
      <c r="C4384" s="1">
        <v>3553955</v>
      </c>
      <c r="D4384" s="4">
        <v>17</v>
      </c>
      <c r="E4384" s="6">
        <v>17</v>
      </c>
      <c r="F4384" s="39">
        <v>355395517</v>
      </c>
      <c r="G4384" s="39">
        <v>17</v>
      </c>
      <c r="H4384" s="39">
        <v>12</v>
      </c>
      <c r="I4384" s="132">
        <v>0.55258780000000007</v>
      </c>
      <c r="J4384" s="132">
        <v>0.48467410000000011</v>
      </c>
      <c r="K4384" s="132">
        <v>6.7913699999999994E-2</v>
      </c>
      <c r="L4384" s="133">
        <v>0</v>
      </c>
      <c r="M4384" s="132">
        <v>2.4211500000000004E-2</v>
      </c>
      <c r="N4384" s="132">
        <v>0.16759250000000001</v>
      </c>
      <c r="O4384" s="132">
        <v>0.35564630000000008</v>
      </c>
      <c r="P4384" s="132">
        <v>5.1374999999999997E-3</v>
      </c>
      <c r="Q4384" s="140">
        <v>10</v>
      </c>
      <c r="R4384" s="134">
        <v>1</v>
      </c>
      <c r="S4384" s="122">
        <f t="shared" si="136"/>
        <v>58.620689655172406</v>
      </c>
      <c r="T4384" s="122">
        <f t="shared" si="137"/>
        <v>41.379310344827587</v>
      </c>
    </row>
    <row r="4385" spans="1:20" x14ac:dyDescent="0.25">
      <c r="A4385" s="3">
        <v>2013</v>
      </c>
      <c r="B4385" s="2" t="s">
        <v>607</v>
      </c>
      <c r="C4385" s="1">
        <v>3554003</v>
      </c>
      <c r="D4385" s="4">
        <v>10</v>
      </c>
      <c r="E4385" s="6">
        <v>10</v>
      </c>
      <c r="F4385" s="39">
        <v>355400310</v>
      </c>
      <c r="G4385" s="39">
        <v>39</v>
      </c>
      <c r="H4385" s="39">
        <v>71</v>
      </c>
      <c r="I4385" s="132">
        <v>0.97493750000000001</v>
      </c>
      <c r="J4385" s="132">
        <v>0.7827786000000001</v>
      </c>
      <c r="K4385" s="132">
        <v>0.19215889999999991</v>
      </c>
      <c r="L4385" s="133">
        <v>0</v>
      </c>
      <c r="M4385" s="132">
        <v>0.27041660000000001</v>
      </c>
      <c r="N4385" s="132">
        <v>0.24522569999999999</v>
      </c>
      <c r="O4385" s="132">
        <v>0.4239928</v>
      </c>
      <c r="P4385" s="132">
        <v>3.5302399999999998E-2</v>
      </c>
      <c r="Q4385" s="140">
        <v>85</v>
      </c>
      <c r="R4385" s="134">
        <v>41</v>
      </c>
      <c r="S4385" s="122">
        <f t="shared" si="136"/>
        <v>35.454545454545453</v>
      </c>
      <c r="T4385" s="122">
        <f t="shared" si="137"/>
        <v>64.545454545454547</v>
      </c>
    </row>
    <row r="4386" spans="1:20" x14ac:dyDescent="0.25">
      <c r="A4386" s="3">
        <v>2013</v>
      </c>
      <c r="B4386" s="2" t="s">
        <v>608</v>
      </c>
      <c r="C4386" s="1">
        <v>3554102</v>
      </c>
      <c r="D4386" s="4">
        <v>2</v>
      </c>
      <c r="E4386" s="6">
        <v>2</v>
      </c>
      <c r="F4386" s="39">
        <v>35541022</v>
      </c>
      <c r="G4386" s="39">
        <v>48</v>
      </c>
      <c r="H4386" s="39">
        <v>92</v>
      </c>
      <c r="I4386" s="132">
        <v>0.84835140000000009</v>
      </c>
      <c r="J4386" s="132">
        <v>0.79683579999999998</v>
      </c>
      <c r="K4386" s="132">
        <v>5.151560000000005E-2</v>
      </c>
      <c r="L4386" s="133">
        <v>0.10079497716894976</v>
      </c>
      <c r="M4386" s="132">
        <v>0.50111110000000003</v>
      </c>
      <c r="N4386" s="132">
        <v>4.1875500000000003E-2</v>
      </c>
      <c r="O4386" s="132">
        <v>0.27662719999999985</v>
      </c>
      <c r="P4386" s="132">
        <v>2.8737600000000002E-2</v>
      </c>
      <c r="Q4386" s="140">
        <v>41</v>
      </c>
      <c r="R4386" s="134">
        <v>219</v>
      </c>
      <c r="S4386" s="122">
        <f t="shared" si="136"/>
        <v>34.285714285714285</v>
      </c>
      <c r="T4386" s="122">
        <f t="shared" si="137"/>
        <v>65.714285714285708</v>
      </c>
    </row>
    <row r="4387" spans="1:20" x14ac:dyDescent="0.25">
      <c r="A4387" s="3">
        <v>2013</v>
      </c>
      <c r="B4387" s="2" t="s">
        <v>609</v>
      </c>
      <c r="C4387" s="1">
        <v>3554201</v>
      </c>
      <c r="D4387" s="4">
        <v>14</v>
      </c>
      <c r="E4387" s="6">
        <v>14</v>
      </c>
      <c r="F4387" s="39">
        <v>355420114</v>
      </c>
      <c r="G4387" s="39">
        <v>11</v>
      </c>
      <c r="H4387" s="39">
        <v>1</v>
      </c>
      <c r="I4387" s="132">
        <v>2.2560399999999998E-2</v>
      </c>
      <c r="J4387" s="132">
        <v>2.0477099999999998E-2</v>
      </c>
      <c r="K4387" s="132">
        <v>2.0833000000000002E-3</v>
      </c>
      <c r="L4387" s="133">
        <v>0</v>
      </c>
      <c r="M4387" s="132">
        <v>2.0833000000000002E-3</v>
      </c>
      <c r="N4387" s="132">
        <v>2.0829999999999999E-4</v>
      </c>
      <c r="O4387" s="132">
        <v>2.0268799999999997E-2</v>
      </c>
      <c r="P4387" s="132">
        <v>0</v>
      </c>
      <c r="Q4387" s="140">
        <v>0</v>
      </c>
      <c r="R4387" s="134">
        <v>0</v>
      </c>
      <c r="S4387" s="122">
        <f t="shared" si="136"/>
        <v>91.666666666666657</v>
      </c>
      <c r="T4387" s="122">
        <f t="shared" si="137"/>
        <v>8.3333333333333321</v>
      </c>
    </row>
    <row r="4388" spans="1:20" x14ac:dyDescent="0.25">
      <c r="A4388" s="3">
        <v>2013</v>
      </c>
      <c r="B4388" s="2" t="s">
        <v>610</v>
      </c>
      <c r="C4388" s="1">
        <v>3554300</v>
      </c>
      <c r="D4388" s="4">
        <v>22</v>
      </c>
      <c r="E4388" s="6">
        <v>22</v>
      </c>
      <c r="F4388" s="39">
        <v>355430022</v>
      </c>
      <c r="G4388" s="39">
        <v>3</v>
      </c>
      <c r="H4388" s="39">
        <v>20</v>
      </c>
      <c r="I4388" s="132">
        <v>0.2699858</v>
      </c>
      <c r="J4388" s="132">
        <v>0.1887778</v>
      </c>
      <c r="K4388" s="132">
        <v>8.1208000000000002E-2</v>
      </c>
      <c r="L4388" s="133">
        <v>6.8375875190258748</v>
      </c>
      <c r="M4388" s="132">
        <v>5.517819999999999E-2</v>
      </c>
      <c r="N4388" s="132">
        <v>0.17663469999999998</v>
      </c>
      <c r="O4388" s="132">
        <v>3.7249999999999998E-2</v>
      </c>
      <c r="P4388" s="132">
        <v>9.2290000000000004E-4</v>
      </c>
      <c r="Q4388" s="140">
        <v>0</v>
      </c>
      <c r="R4388" s="134">
        <v>0</v>
      </c>
      <c r="S4388" s="122">
        <f t="shared" si="136"/>
        <v>13.043478260869565</v>
      </c>
      <c r="T4388" s="122">
        <f t="shared" si="137"/>
        <v>86.956521739130437</v>
      </c>
    </row>
    <row r="4389" spans="1:20" x14ac:dyDescent="0.25">
      <c r="A4389" s="3">
        <v>2013</v>
      </c>
      <c r="B4389" s="2" t="s">
        <v>611</v>
      </c>
      <c r="C4389" s="1">
        <v>3554409</v>
      </c>
      <c r="D4389" s="4">
        <v>12</v>
      </c>
      <c r="E4389" s="6">
        <v>12</v>
      </c>
      <c r="F4389" s="39">
        <v>355440912</v>
      </c>
      <c r="G4389" s="39">
        <v>14</v>
      </c>
      <c r="H4389" s="39">
        <v>11</v>
      </c>
      <c r="I4389" s="132">
        <v>0.12438000000000002</v>
      </c>
      <c r="J4389" s="132">
        <v>6.1754400000000008E-2</v>
      </c>
      <c r="K4389" s="132">
        <v>6.2625600000000003E-2</v>
      </c>
      <c r="L4389" s="133">
        <v>0</v>
      </c>
      <c r="M4389" s="132">
        <v>3.0733800000000002E-2</v>
      </c>
      <c r="N4389" s="132">
        <v>1.997E-4</v>
      </c>
      <c r="O4389" s="132">
        <v>8.2916399999999987E-2</v>
      </c>
      <c r="P4389" s="132">
        <v>1.0530100000000001E-2</v>
      </c>
      <c r="Q4389" s="140">
        <v>1</v>
      </c>
      <c r="R4389" s="134">
        <v>3</v>
      </c>
      <c r="S4389" s="122">
        <f t="shared" si="136"/>
        <v>56.000000000000007</v>
      </c>
      <c r="T4389" s="122">
        <f t="shared" si="137"/>
        <v>44</v>
      </c>
    </row>
    <row r="4390" spans="1:20" x14ac:dyDescent="0.25">
      <c r="A4390" s="3">
        <v>2013</v>
      </c>
      <c r="B4390" s="2" t="s">
        <v>612</v>
      </c>
      <c r="C4390" s="1">
        <v>3554508</v>
      </c>
      <c r="D4390" s="4">
        <v>10</v>
      </c>
      <c r="E4390" s="6">
        <v>10</v>
      </c>
      <c r="F4390" s="39">
        <v>355450810</v>
      </c>
      <c r="G4390" s="39">
        <v>6</v>
      </c>
      <c r="H4390" s="39">
        <v>29</v>
      </c>
      <c r="I4390" s="132">
        <v>0.11078870000000002</v>
      </c>
      <c r="J4390" s="132">
        <v>7.5736200000000017E-2</v>
      </c>
      <c r="K4390" s="132">
        <v>3.50525E-2</v>
      </c>
      <c r="L4390" s="133">
        <v>0</v>
      </c>
      <c r="M4390" s="132">
        <v>5.3865000000000007E-3</v>
      </c>
      <c r="N4390" s="132">
        <v>5.3714899999999996E-2</v>
      </c>
      <c r="O4390" s="132">
        <v>4.6953799999999997E-2</v>
      </c>
      <c r="P4390" s="132">
        <v>4.7335000000000016E-3</v>
      </c>
      <c r="Q4390" s="140">
        <v>33</v>
      </c>
      <c r="R4390" s="134">
        <v>31</v>
      </c>
      <c r="S4390" s="122">
        <f t="shared" si="136"/>
        <v>17.142857142857142</v>
      </c>
      <c r="T4390" s="122">
        <f t="shared" si="137"/>
        <v>82.857142857142861</v>
      </c>
    </row>
    <row r="4391" spans="1:20" x14ac:dyDescent="0.25">
      <c r="A4391" s="3">
        <v>2013</v>
      </c>
      <c r="B4391" s="2" t="s">
        <v>612</v>
      </c>
      <c r="C4391" s="1">
        <v>3554508</v>
      </c>
      <c r="D4391" s="4">
        <v>10</v>
      </c>
      <c r="E4391" s="6">
        <v>5</v>
      </c>
      <c r="F4391" s="39">
        <v>35545085</v>
      </c>
      <c r="G4391" s="39">
        <v>0</v>
      </c>
      <c r="H4391" s="39">
        <v>1</v>
      </c>
      <c r="I4391" s="132">
        <v>1.852E-4</v>
      </c>
      <c r="J4391" s="132">
        <v>0</v>
      </c>
      <c r="K4391" s="132">
        <v>1.852E-4</v>
      </c>
      <c r="L4391" s="133">
        <v>0</v>
      </c>
      <c r="M4391" s="132">
        <v>0</v>
      </c>
      <c r="N4391" s="132">
        <v>1.852E-4</v>
      </c>
      <c r="O4391" s="132">
        <v>0</v>
      </c>
      <c r="P4391" s="132">
        <v>0</v>
      </c>
      <c r="Q4391" s="140">
        <v>0</v>
      </c>
      <c r="R4391" s="134">
        <v>0</v>
      </c>
      <c r="S4391" s="122">
        <f t="shared" si="136"/>
        <v>0</v>
      </c>
      <c r="T4391" s="122">
        <f t="shared" si="137"/>
        <v>100</v>
      </c>
    </row>
    <row r="4392" spans="1:20" x14ac:dyDescent="0.25">
      <c r="A4392" s="3">
        <v>2013</v>
      </c>
      <c r="B4392" s="2" t="s">
        <v>613</v>
      </c>
      <c r="C4392" s="1">
        <v>3554607</v>
      </c>
      <c r="D4392" s="4">
        <v>14</v>
      </c>
      <c r="E4392" s="6">
        <v>14</v>
      </c>
      <c r="F4392" s="39">
        <v>355460714</v>
      </c>
      <c r="G4392" s="39">
        <v>13</v>
      </c>
      <c r="H4392" s="39">
        <v>2</v>
      </c>
      <c r="I4392" s="132">
        <v>2.4044700000000006E-2</v>
      </c>
      <c r="J4392" s="132">
        <v>1.1544700000000005E-2</v>
      </c>
      <c r="K4392" s="132">
        <v>1.2500000000000001E-2</v>
      </c>
      <c r="L4392" s="133">
        <v>6.2143264840182649E-2</v>
      </c>
      <c r="M4392" s="132">
        <v>1.2500000000000001E-2</v>
      </c>
      <c r="N4392" s="132">
        <v>0</v>
      </c>
      <c r="O4392" s="132">
        <v>1.1544700000000005E-2</v>
      </c>
      <c r="P4392" s="132">
        <v>0</v>
      </c>
      <c r="Q4392" s="140">
        <v>6</v>
      </c>
      <c r="R4392" s="134">
        <v>0</v>
      </c>
      <c r="S4392" s="122">
        <f t="shared" si="136"/>
        <v>86.666666666666671</v>
      </c>
      <c r="T4392" s="122">
        <f t="shared" si="137"/>
        <v>13.333333333333334</v>
      </c>
    </row>
    <row r="4393" spans="1:20" x14ac:dyDescent="0.25">
      <c r="A4393" s="3">
        <v>2013</v>
      </c>
      <c r="B4393" s="2" t="s">
        <v>614</v>
      </c>
      <c r="C4393" s="1">
        <v>3554656</v>
      </c>
      <c r="D4393" s="4">
        <v>10</v>
      </c>
      <c r="E4393" s="6">
        <v>10</v>
      </c>
      <c r="F4393" s="39">
        <v>355465610</v>
      </c>
      <c r="G4393" s="39">
        <v>1</v>
      </c>
      <c r="H4393" s="39">
        <v>0</v>
      </c>
      <c r="I4393" s="132">
        <v>2.7306000000000001E-3</v>
      </c>
      <c r="J4393" s="132">
        <v>2.7306000000000001E-3</v>
      </c>
      <c r="K4393" s="132">
        <v>0</v>
      </c>
      <c r="L4393" s="133">
        <v>0</v>
      </c>
      <c r="M4393" s="132">
        <v>2.7306000000000001E-3</v>
      </c>
      <c r="N4393" s="132">
        <v>0</v>
      </c>
      <c r="O4393" s="132">
        <v>0</v>
      </c>
      <c r="P4393" s="132">
        <v>0</v>
      </c>
      <c r="Q4393" s="140">
        <v>0</v>
      </c>
      <c r="R4393" s="134">
        <v>5</v>
      </c>
      <c r="S4393" s="122">
        <f t="shared" si="136"/>
        <v>100</v>
      </c>
      <c r="T4393" s="122">
        <f t="shared" si="137"/>
        <v>0</v>
      </c>
    </row>
    <row r="4394" spans="1:20" x14ac:dyDescent="0.25">
      <c r="A4394" s="3">
        <v>2013</v>
      </c>
      <c r="B4394" s="2" t="s">
        <v>615</v>
      </c>
      <c r="C4394" s="1">
        <v>3554706</v>
      </c>
      <c r="D4394" s="4">
        <v>13</v>
      </c>
      <c r="E4394" s="6">
        <v>13</v>
      </c>
      <c r="F4394" s="39">
        <v>355470613</v>
      </c>
      <c r="G4394" s="39">
        <v>13</v>
      </c>
      <c r="H4394" s="39">
        <v>13</v>
      </c>
      <c r="I4394" s="132">
        <v>3.9891000000000003E-2</v>
      </c>
      <c r="J4394" s="132">
        <v>3.7693500000000005E-2</v>
      </c>
      <c r="K4394" s="132">
        <v>2.1974999999999994E-3</v>
      </c>
      <c r="L4394" s="133">
        <v>0</v>
      </c>
      <c r="M4394" s="132">
        <v>2.5000000000000001E-2</v>
      </c>
      <c r="N4394" s="132">
        <v>1.1341200000000001E-2</v>
      </c>
      <c r="O4394" s="132">
        <v>1.2281000000000002E-3</v>
      </c>
      <c r="P4394" s="132">
        <v>2.3216999999999995E-3</v>
      </c>
      <c r="Q4394" s="140">
        <v>7</v>
      </c>
      <c r="R4394" s="134">
        <v>0</v>
      </c>
      <c r="S4394" s="122">
        <f t="shared" si="136"/>
        <v>50</v>
      </c>
      <c r="T4394" s="122">
        <f t="shared" si="137"/>
        <v>50</v>
      </c>
    </row>
    <row r="4395" spans="1:20" x14ac:dyDescent="0.25">
      <c r="A4395" s="3">
        <v>2013</v>
      </c>
      <c r="B4395" s="2" t="s">
        <v>615</v>
      </c>
      <c r="C4395" s="1">
        <v>3554706</v>
      </c>
      <c r="D4395" s="4">
        <v>13</v>
      </c>
      <c r="E4395" s="6">
        <v>5</v>
      </c>
      <c r="F4395" s="39">
        <v>35547065</v>
      </c>
      <c r="G4395" s="39">
        <v>0</v>
      </c>
      <c r="H4395" s="39">
        <v>0</v>
      </c>
      <c r="I4395" s="132">
        <v>0</v>
      </c>
      <c r="J4395" s="132">
        <v>0</v>
      </c>
      <c r="K4395" s="132">
        <v>0</v>
      </c>
      <c r="L4395" s="133">
        <v>0</v>
      </c>
      <c r="M4395" s="132">
        <v>0</v>
      </c>
      <c r="N4395" s="132">
        <v>0</v>
      </c>
      <c r="O4395" s="132">
        <v>0</v>
      </c>
      <c r="P4395" s="132">
        <v>0</v>
      </c>
      <c r="Q4395" s="140">
        <v>3</v>
      </c>
      <c r="R4395" s="134">
        <v>0</v>
      </c>
      <c r="S4395" s="122">
        <f t="shared" si="136"/>
        <v>0</v>
      </c>
      <c r="T4395" s="122">
        <f t="shared" si="137"/>
        <v>0</v>
      </c>
    </row>
    <row r="4396" spans="1:20" x14ac:dyDescent="0.25">
      <c r="A4396" s="3">
        <v>2013</v>
      </c>
      <c r="B4396" s="2" t="s">
        <v>616</v>
      </c>
      <c r="C4396" s="1">
        <v>3554755</v>
      </c>
      <c r="D4396" s="4">
        <v>13</v>
      </c>
      <c r="E4396" s="6">
        <v>13</v>
      </c>
      <c r="F4396" s="39">
        <v>355475513</v>
      </c>
      <c r="G4396" s="39">
        <v>7</v>
      </c>
      <c r="H4396" s="39">
        <v>7</v>
      </c>
      <c r="I4396" s="132">
        <v>7.5666200000000003E-2</v>
      </c>
      <c r="J4396" s="132">
        <v>6.84694E-2</v>
      </c>
      <c r="K4396" s="132">
        <v>7.1967999999999989E-3</v>
      </c>
      <c r="L4396" s="133">
        <v>0</v>
      </c>
      <c r="M4396" s="132">
        <v>7.3703999999999992E-3</v>
      </c>
      <c r="N4396" s="132">
        <v>1.9444E-3</v>
      </c>
      <c r="O4396" s="132">
        <v>6.5557400000000002E-2</v>
      </c>
      <c r="P4396" s="132">
        <v>7.94E-4</v>
      </c>
      <c r="Q4396" s="140">
        <v>0</v>
      </c>
      <c r="R4396" s="134">
        <v>0</v>
      </c>
      <c r="S4396" s="122">
        <f t="shared" si="136"/>
        <v>50</v>
      </c>
      <c r="T4396" s="122">
        <f t="shared" si="137"/>
        <v>50</v>
      </c>
    </row>
    <row r="4397" spans="1:20" x14ac:dyDescent="0.25">
      <c r="A4397" s="3">
        <v>2013</v>
      </c>
      <c r="B4397" s="2" t="s">
        <v>617</v>
      </c>
      <c r="C4397" s="1">
        <v>3554805</v>
      </c>
      <c r="D4397" s="4">
        <v>2</v>
      </c>
      <c r="E4397" s="6">
        <v>2</v>
      </c>
      <c r="F4397" s="39">
        <v>35548052</v>
      </c>
      <c r="G4397" s="39">
        <v>32</v>
      </c>
      <c r="H4397" s="39">
        <v>6</v>
      </c>
      <c r="I4397" s="132">
        <v>0.33093499999999992</v>
      </c>
      <c r="J4397" s="132">
        <v>0.31848209999999993</v>
      </c>
      <c r="K4397" s="132">
        <v>1.2452900000000001E-2</v>
      </c>
      <c r="L4397" s="133">
        <v>1.1691692161339422</v>
      </c>
      <c r="M4397" s="132">
        <v>7.2453999999999999E-3</v>
      </c>
      <c r="N4397" s="132">
        <v>2.7777799999999998E-2</v>
      </c>
      <c r="O4397" s="132">
        <v>0.27915220000000007</v>
      </c>
      <c r="P4397" s="132">
        <v>1.6759599999999999E-2</v>
      </c>
      <c r="Q4397" s="140">
        <v>49</v>
      </c>
      <c r="R4397" s="134">
        <v>25</v>
      </c>
      <c r="S4397" s="122">
        <f t="shared" si="136"/>
        <v>84.210526315789465</v>
      </c>
      <c r="T4397" s="122">
        <f t="shared" si="137"/>
        <v>15.789473684210526</v>
      </c>
    </row>
    <row r="4398" spans="1:20" x14ac:dyDescent="0.25">
      <c r="A4398" s="3">
        <v>2013</v>
      </c>
      <c r="B4398" s="2" t="s">
        <v>618</v>
      </c>
      <c r="C4398" s="1">
        <v>3554904</v>
      </c>
      <c r="D4398" s="4">
        <v>18</v>
      </c>
      <c r="E4398" s="6">
        <v>18</v>
      </c>
      <c r="F4398" s="39">
        <v>355490418</v>
      </c>
      <c r="G4398" s="39">
        <v>8</v>
      </c>
      <c r="H4398" s="39">
        <v>5</v>
      </c>
      <c r="I4398" s="132">
        <v>2.2641000000000005E-2</v>
      </c>
      <c r="J4398" s="132">
        <v>2.1694400000000006E-2</v>
      </c>
      <c r="K4398" s="132">
        <v>9.4659999999999992E-4</v>
      </c>
      <c r="L4398" s="133">
        <v>6.6886098427194313E-2</v>
      </c>
      <c r="M4398" s="132">
        <v>0</v>
      </c>
      <c r="N4398" s="132">
        <v>5.6849999999999999E-4</v>
      </c>
      <c r="O4398" s="132">
        <v>2.1972200000000008E-2</v>
      </c>
      <c r="P4398" s="132">
        <v>1.003E-4</v>
      </c>
      <c r="Q4398" s="140">
        <v>0</v>
      </c>
      <c r="R4398" s="134">
        <v>1</v>
      </c>
      <c r="S4398" s="122">
        <f t="shared" si="136"/>
        <v>61.53846153846154</v>
      </c>
      <c r="T4398" s="122">
        <f t="shared" si="137"/>
        <v>38.461538461538467</v>
      </c>
    </row>
    <row r="4399" spans="1:20" x14ac:dyDescent="0.25">
      <c r="A4399" s="3">
        <v>2013</v>
      </c>
      <c r="B4399" s="2" t="s">
        <v>618</v>
      </c>
      <c r="C4399" s="1">
        <v>3554904</v>
      </c>
      <c r="D4399" s="4">
        <v>18</v>
      </c>
      <c r="E4399" s="6">
        <v>15</v>
      </c>
      <c r="F4399" s="39">
        <v>355490415</v>
      </c>
      <c r="G4399" s="39">
        <v>1</v>
      </c>
      <c r="H4399" s="39">
        <v>1</v>
      </c>
      <c r="I4399" s="132">
        <v>1.4699000000000001E-3</v>
      </c>
      <c r="J4399" s="132">
        <v>1.1600000000000001E-5</v>
      </c>
      <c r="K4399" s="132">
        <v>1.4583E-3</v>
      </c>
      <c r="L4399" s="133">
        <v>0</v>
      </c>
      <c r="M4399" s="132">
        <v>0</v>
      </c>
      <c r="N4399" s="132">
        <v>0</v>
      </c>
      <c r="O4399" s="132">
        <v>1.4699000000000001E-3</v>
      </c>
      <c r="P4399" s="132">
        <v>0</v>
      </c>
      <c r="Q4399" s="140">
        <v>0</v>
      </c>
      <c r="R4399" s="134">
        <v>1</v>
      </c>
      <c r="S4399" s="122">
        <f t="shared" si="136"/>
        <v>50</v>
      </c>
      <c r="T4399" s="122">
        <f t="shared" si="137"/>
        <v>50</v>
      </c>
    </row>
    <row r="4400" spans="1:20" x14ac:dyDescent="0.25">
      <c r="A4400" s="3">
        <v>2013</v>
      </c>
      <c r="B4400" s="2" t="s">
        <v>619</v>
      </c>
      <c r="C4400" s="1">
        <v>3554953</v>
      </c>
      <c r="D4400" s="4">
        <v>5</v>
      </c>
      <c r="E4400" s="6">
        <v>5</v>
      </c>
      <c r="F4400" s="39">
        <v>35549535</v>
      </c>
      <c r="G4400" s="39">
        <v>27</v>
      </c>
      <c r="H4400" s="39">
        <v>30</v>
      </c>
      <c r="I4400" s="132">
        <v>2.77827E-2</v>
      </c>
      <c r="J4400" s="132">
        <v>2.3812200000000002E-2</v>
      </c>
      <c r="K4400" s="132">
        <v>3.9705000000000001E-3</v>
      </c>
      <c r="L4400" s="133">
        <v>0</v>
      </c>
      <c r="M4400" s="132">
        <v>0</v>
      </c>
      <c r="N4400" s="132">
        <v>0</v>
      </c>
      <c r="O4400" s="132">
        <v>1.7619300000000004E-2</v>
      </c>
      <c r="P4400" s="132">
        <v>1.01634E-2</v>
      </c>
      <c r="Q4400" s="140">
        <v>20</v>
      </c>
      <c r="R4400" s="134">
        <v>9</v>
      </c>
      <c r="S4400" s="122">
        <f t="shared" si="136"/>
        <v>47.368421052631575</v>
      </c>
      <c r="T4400" s="122">
        <f t="shared" si="137"/>
        <v>52.631578947368418</v>
      </c>
    </row>
    <row r="4401" spans="1:20" x14ac:dyDescent="0.25">
      <c r="A4401" s="3">
        <v>2013</v>
      </c>
      <c r="B4401" s="2" t="s">
        <v>620</v>
      </c>
      <c r="C4401" s="1">
        <v>3555000</v>
      </c>
      <c r="D4401" s="4">
        <v>20</v>
      </c>
      <c r="E4401" s="6">
        <v>20</v>
      </c>
      <c r="F4401" s="39">
        <v>355500020</v>
      </c>
      <c r="G4401" s="39">
        <v>9</v>
      </c>
      <c r="H4401" s="39">
        <v>41</v>
      </c>
      <c r="I4401" s="132">
        <v>0.22132600000000002</v>
      </c>
      <c r="J4401" s="132">
        <v>1.09861E-2</v>
      </c>
      <c r="K4401" s="132">
        <v>0.21033990000000002</v>
      </c>
      <c r="L4401" s="133">
        <v>0</v>
      </c>
      <c r="M4401" s="132">
        <v>0.20058980000000004</v>
      </c>
      <c r="N4401" s="132">
        <v>6.2589000000000004E-3</v>
      </c>
      <c r="O4401" s="132">
        <v>1.09861E-2</v>
      </c>
      <c r="P4401" s="132">
        <v>3.4912000000000003E-3</v>
      </c>
      <c r="Q4401" s="140">
        <v>3</v>
      </c>
      <c r="R4401" s="134">
        <v>3</v>
      </c>
      <c r="S4401" s="122">
        <f t="shared" si="136"/>
        <v>18</v>
      </c>
      <c r="T4401" s="122">
        <f t="shared" si="137"/>
        <v>82</v>
      </c>
    </row>
    <row r="4402" spans="1:20" x14ac:dyDescent="0.25">
      <c r="A4402" s="3">
        <v>2013</v>
      </c>
      <c r="B4402" s="2" t="s">
        <v>620</v>
      </c>
      <c r="C4402" s="1">
        <v>3555000</v>
      </c>
      <c r="D4402" s="4">
        <v>20</v>
      </c>
      <c r="E4402" s="6">
        <v>21</v>
      </c>
      <c r="F4402" s="39">
        <v>355500021</v>
      </c>
      <c r="G4402" s="39">
        <v>8</v>
      </c>
      <c r="H4402" s="39">
        <v>11</v>
      </c>
      <c r="I4402" s="132">
        <v>2.1434000000000002E-2</v>
      </c>
      <c r="J4402" s="132">
        <v>1.0861100000000002E-2</v>
      </c>
      <c r="K4402" s="132">
        <v>1.0572900000000001E-2</v>
      </c>
      <c r="L4402" s="133">
        <v>0</v>
      </c>
      <c r="M4402" s="132">
        <v>0</v>
      </c>
      <c r="N4402" s="132">
        <v>9.634199999999999E-3</v>
      </c>
      <c r="O4402" s="132">
        <v>1.0890000000000002E-2</v>
      </c>
      <c r="P4402" s="132">
        <v>9.098E-4</v>
      </c>
      <c r="Q4402" s="140">
        <v>6</v>
      </c>
      <c r="R4402" s="134">
        <v>3</v>
      </c>
      <c r="S4402" s="122">
        <f t="shared" si="136"/>
        <v>42.105263157894733</v>
      </c>
      <c r="T4402" s="122">
        <f t="shared" si="137"/>
        <v>57.894736842105267</v>
      </c>
    </row>
    <row r="4403" spans="1:20" x14ac:dyDescent="0.25">
      <c r="A4403" s="3">
        <v>2013</v>
      </c>
      <c r="B4403" s="2" t="s">
        <v>621</v>
      </c>
      <c r="C4403" s="1">
        <v>3555109</v>
      </c>
      <c r="D4403" s="4">
        <v>20</v>
      </c>
      <c r="E4403" s="6">
        <v>20</v>
      </c>
      <c r="F4403" s="39">
        <v>355510920</v>
      </c>
      <c r="G4403" s="39">
        <v>2</v>
      </c>
      <c r="H4403" s="39">
        <v>22</v>
      </c>
      <c r="I4403" s="132">
        <v>9.5195700000000022E-2</v>
      </c>
      <c r="J4403" s="132">
        <v>5.2556E-3</v>
      </c>
      <c r="K4403" s="132">
        <v>8.9940100000000023E-2</v>
      </c>
      <c r="L4403" s="133">
        <v>0</v>
      </c>
      <c r="M4403" s="132">
        <v>4.7222000000000002E-3</v>
      </c>
      <c r="N4403" s="132">
        <v>4.1669999999999999E-4</v>
      </c>
      <c r="O4403" s="132">
        <v>6.801030000000001E-2</v>
      </c>
      <c r="P4403" s="132">
        <v>2.20465E-2</v>
      </c>
      <c r="Q4403" s="140">
        <v>1</v>
      </c>
      <c r="R4403" s="134">
        <v>3</v>
      </c>
      <c r="S4403" s="122">
        <f t="shared" si="136"/>
        <v>8.3333333333333321</v>
      </c>
      <c r="T4403" s="122">
        <f t="shared" si="137"/>
        <v>91.666666666666657</v>
      </c>
    </row>
    <row r="4404" spans="1:20" x14ac:dyDescent="0.25">
      <c r="A4404" s="3">
        <v>2013</v>
      </c>
      <c r="B4404" s="2" t="s">
        <v>622</v>
      </c>
      <c r="C4404" s="1">
        <v>3555208</v>
      </c>
      <c r="D4404" s="4">
        <v>19</v>
      </c>
      <c r="E4404" s="6">
        <v>19</v>
      </c>
      <c r="F4404" s="39">
        <v>355520819</v>
      </c>
      <c r="G4404" s="39">
        <v>5</v>
      </c>
      <c r="H4404" s="39">
        <v>9</v>
      </c>
      <c r="I4404" s="132">
        <v>5.2796199999999995E-2</v>
      </c>
      <c r="J4404" s="132">
        <v>4.7251999999999995E-2</v>
      </c>
      <c r="K4404" s="132">
        <v>5.5441999999999991E-3</v>
      </c>
      <c r="L4404" s="133">
        <v>0</v>
      </c>
      <c r="M4404" s="132">
        <v>5.0926000000000001E-3</v>
      </c>
      <c r="N4404" s="132">
        <v>0</v>
      </c>
      <c r="O4404" s="132">
        <v>4.7251999999999995E-2</v>
      </c>
      <c r="P4404" s="132">
        <v>4.5159999999999997E-4</v>
      </c>
      <c r="Q4404" s="140">
        <v>4</v>
      </c>
      <c r="R4404" s="134">
        <v>0</v>
      </c>
      <c r="S4404" s="122">
        <f t="shared" si="136"/>
        <v>35.714285714285715</v>
      </c>
      <c r="T4404" s="122">
        <f t="shared" si="137"/>
        <v>64.285714285714292</v>
      </c>
    </row>
    <row r="4405" spans="1:20" x14ac:dyDescent="0.25">
      <c r="A4405" s="3">
        <v>2013</v>
      </c>
      <c r="B4405" s="2" t="s">
        <v>623</v>
      </c>
      <c r="C4405" s="1">
        <v>3555307</v>
      </c>
      <c r="D4405" s="4">
        <v>15</v>
      </c>
      <c r="E4405" s="6">
        <v>15</v>
      </c>
      <c r="F4405" s="39">
        <v>355530715</v>
      </c>
      <c r="G4405" s="39">
        <v>47</v>
      </c>
      <c r="H4405" s="39">
        <v>5</v>
      </c>
      <c r="I4405" s="132">
        <v>7.7901100000000029E-2</v>
      </c>
      <c r="J4405" s="132">
        <v>7.2874600000000025E-2</v>
      </c>
      <c r="K4405" s="132">
        <v>5.0265000000000006E-3</v>
      </c>
      <c r="L4405" s="133">
        <v>0</v>
      </c>
      <c r="M4405" s="132">
        <v>0</v>
      </c>
      <c r="N4405" s="132">
        <v>0</v>
      </c>
      <c r="O4405" s="132">
        <v>7.7828300000000031E-2</v>
      </c>
      <c r="P4405" s="132">
        <v>7.2800000000000008E-5</v>
      </c>
      <c r="Q4405" s="140">
        <v>1</v>
      </c>
      <c r="R4405" s="134">
        <v>23</v>
      </c>
      <c r="S4405" s="122">
        <f t="shared" si="136"/>
        <v>90.384615384615387</v>
      </c>
      <c r="T4405" s="122">
        <f t="shared" si="137"/>
        <v>9.6153846153846168</v>
      </c>
    </row>
    <row r="4406" spans="1:20" x14ac:dyDescent="0.25">
      <c r="A4406" s="3">
        <v>2013</v>
      </c>
      <c r="B4406" s="2" t="s">
        <v>624</v>
      </c>
      <c r="C4406" s="1">
        <v>3555356</v>
      </c>
      <c r="D4406" s="4">
        <v>19</v>
      </c>
      <c r="E4406" s="6">
        <v>19</v>
      </c>
      <c r="F4406" s="39">
        <v>355535619</v>
      </c>
      <c r="G4406" s="39">
        <v>1</v>
      </c>
      <c r="H4406" s="39">
        <v>8</v>
      </c>
      <c r="I4406" s="132">
        <v>2.1194000000000001E-2</v>
      </c>
      <c r="J4406" s="132">
        <v>1.21528E-2</v>
      </c>
      <c r="K4406" s="132">
        <v>9.041200000000001E-3</v>
      </c>
      <c r="L4406" s="133">
        <v>0</v>
      </c>
      <c r="M4406" s="132">
        <v>8.8193999999999998E-3</v>
      </c>
      <c r="N4406" s="132">
        <v>1.505E-4</v>
      </c>
      <c r="O4406" s="132">
        <v>1.21528E-2</v>
      </c>
      <c r="P4406" s="132">
        <v>7.1300000000000012E-5</v>
      </c>
      <c r="Q4406" s="140">
        <v>0</v>
      </c>
      <c r="R4406" s="134">
        <v>1</v>
      </c>
      <c r="S4406" s="122">
        <f t="shared" si="136"/>
        <v>11.111111111111111</v>
      </c>
      <c r="T4406" s="122">
        <f t="shared" si="137"/>
        <v>88.888888888888886</v>
      </c>
    </row>
    <row r="4407" spans="1:20" x14ac:dyDescent="0.25">
      <c r="A4407" s="3">
        <v>2013</v>
      </c>
      <c r="B4407" s="2" t="s">
        <v>624</v>
      </c>
      <c r="C4407" s="1">
        <v>3555356</v>
      </c>
      <c r="D4407" s="4">
        <v>19</v>
      </c>
      <c r="E4407" s="6">
        <v>16</v>
      </c>
      <c r="F4407" s="39">
        <v>355535616</v>
      </c>
      <c r="G4407" s="39">
        <v>1</v>
      </c>
      <c r="H4407" s="39">
        <v>0</v>
      </c>
      <c r="I4407" s="132">
        <v>0.12546299999999999</v>
      </c>
      <c r="J4407" s="132">
        <v>0.12546299999999999</v>
      </c>
      <c r="K4407" s="132">
        <v>0</v>
      </c>
      <c r="L4407" s="133">
        <v>0</v>
      </c>
      <c r="M4407" s="132">
        <v>0</v>
      </c>
      <c r="N4407" s="132">
        <v>0</v>
      </c>
      <c r="O4407" s="132">
        <v>0.12546299999999999</v>
      </c>
      <c r="P4407" s="132">
        <v>0</v>
      </c>
      <c r="Q4407" s="140">
        <v>0</v>
      </c>
      <c r="R4407" s="134">
        <v>0</v>
      </c>
      <c r="S4407" s="122">
        <f t="shared" si="136"/>
        <v>100</v>
      </c>
      <c r="T4407" s="122">
        <f t="shared" si="137"/>
        <v>0</v>
      </c>
    </row>
    <row r="4408" spans="1:20" x14ac:dyDescent="0.25">
      <c r="A4408" s="3">
        <v>2013</v>
      </c>
      <c r="B4408" s="2" t="s">
        <v>625</v>
      </c>
      <c r="C4408" s="1">
        <v>3555406</v>
      </c>
      <c r="D4408" s="4">
        <v>3</v>
      </c>
      <c r="E4408" s="6">
        <v>3</v>
      </c>
      <c r="F4408" s="39">
        <v>35554063</v>
      </c>
      <c r="G4408" s="39">
        <v>17</v>
      </c>
      <c r="H4408" s="39">
        <v>14</v>
      </c>
      <c r="I4408" s="132">
        <v>1.2071499999999999E-2</v>
      </c>
      <c r="J4408" s="132">
        <v>7.0726999999999986E-3</v>
      </c>
      <c r="K4408" s="132">
        <v>4.9988000000000003E-3</v>
      </c>
      <c r="L4408" s="133">
        <v>0</v>
      </c>
      <c r="M4408" s="132">
        <v>0</v>
      </c>
      <c r="N4408" s="132">
        <v>2.5199000000000003E-3</v>
      </c>
      <c r="O4408" s="132">
        <v>1.1569999999999999E-4</v>
      </c>
      <c r="P4408" s="132">
        <v>9.4359000000000005E-3</v>
      </c>
      <c r="Q4408" s="140">
        <v>4</v>
      </c>
      <c r="R4408" s="134">
        <v>39</v>
      </c>
      <c r="S4408" s="122">
        <f t="shared" si="136"/>
        <v>54.838709677419352</v>
      </c>
      <c r="T4408" s="122">
        <f t="shared" si="137"/>
        <v>45.161290322580641</v>
      </c>
    </row>
    <row r="4409" spans="1:20" x14ac:dyDescent="0.25">
      <c r="A4409" s="3">
        <v>2013</v>
      </c>
      <c r="B4409" s="2" t="s">
        <v>626</v>
      </c>
      <c r="C4409" s="1">
        <v>3555505</v>
      </c>
      <c r="D4409" s="4">
        <v>17</v>
      </c>
      <c r="E4409" s="6">
        <v>17</v>
      </c>
      <c r="F4409" s="39">
        <v>355550517</v>
      </c>
      <c r="G4409" s="39">
        <v>10</v>
      </c>
      <c r="H4409" s="39">
        <v>2</v>
      </c>
      <c r="I4409" s="132">
        <v>0.28615000000000002</v>
      </c>
      <c r="J4409" s="132">
        <v>0.28607130000000003</v>
      </c>
      <c r="K4409" s="132">
        <v>7.8700000000000002E-5</v>
      </c>
      <c r="L4409" s="133">
        <v>0</v>
      </c>
      <c r="M4409" s="132">
        <v>0</v>
      </c>
      <c r="N4409" s="132">
        <v>4.9351999999999998E-3</v>
      </c>
      <c r="O4409" s="132">
        <v>0.27391379999999999</v>
      </c>
      <c r="P4409" s="132">
        <v>7.3009999999999993E-3</v>
      </c>
      <c r="Q4409" s="140">
        <v>3</v>
      </c>
      <c r="R4409" s="134">
        <v>0</v>
      </c>
      <c r="S4409" s="122">
        <f t="shared" si="136"/>
        <v>83.333333333333343</v>
      </c>
      <c r="T4409" s="122">
        <f t="shared" si="137"/>
        <v>16.666666666666664</v>
      </c>
    </row>
    <row r="4410" spans="1:20" x14ac:dyDescent="0.25">
      <c r="A4410" s="3">
        <v>2013</v>
      </c>
      <c r="B4410" s="2" t="s">
        <v>627</v>
      </c>
      <c r="C4410" s="1">
        <v>3555604</v>
      </c>
      <c r="D4410" s="4">
        <v>15</v>
      </c>
      <c r="E4410" s="6">
        <v>15</v>
      </c>
      <c r="F4410" s="39">
        <v>355560415</v>
      </c>
      <c r="G4410" s="39">
        <v>11</v>
      </c>
      <c r="H4410" s="39">
        <v>16</v>
      </c>
      <c r="I4410" s="132">
        <v>4.8177500000000012E-2</v>
      </c>
      <c r="J4410" s="132">
        <v>9.2527999999999985E-3</v>
      </c>
      <c r="K4410" s="132">
        <v>3.8924700000000013E-2</v>
      </c>
      <c r="L4410" s="133">
        <v>0</v>
      </c>
      <c r="M4410" s="132">
        <v>0</v>
      </c>
      <c r="N4410" s="132">
        <v>2.1245400000000001E-2</v>
      </c>
      <c r="O4410" s="132">
        <v>2.6613900000000003E-2</v>
      </c>
      <c r="P4410" s="132">
        <v>3.1820000000000004E-4</v>
      </c>
      <c r="Q4410" s="140">
        <v>1</v>
      </c>
      <c r="R4410" s="134">
        <v>6</v>
      </c>
      <c r="S4410" s="122">
        <f t="shared" si="136"/>
        <v>40.74074074074074</v>
      </c>
      <c r="T4410" s="122">
        <f t="shared" si="137"/>
        <v>59.259259259259252</v>
      </c>
    </row>
    <row r="4411" spans="1:20" x14ac:dyDescent="0.25">
      <c r="A4411" s="3">
        <v>2013</v>
      </c>
      <c r="B4411" s="2" t="s">
        <v>628</v>
      </c>
      <c r="C4411" s="1">
        <v>3555703</v>
      </c>
      <c r="D4411" s="4">
        <v>19</v>
      </c>
      <c r="E4411" s="6">
        <v>19</v>
      </c>
      <c r="F4411" s="39">
        <v>355570319</v>
      </c>
      <c r="G4411" s="39">
        <v>0</v>
      </c>
      <c r="H4411" s="39">
        <v>5</v>
      </c>
      <c r="I4411" s="132">
        <v>4.1354999999999986E-3</v>
      </c>
      <c r="J4411" s="132">
        <v>0</v>
      </c>
      <c r="K4411" s="132">
        <v>4.1354999999999986E-3</v>
      </c>
      <c r="L4411" s="133">
        <v>0</v>
      </c>
      <c r="M4411" s="132">
        <v>4.0555999999999995E-3</v>
      </c>
      <c r="N4411" s="132">
        <v>0</v>
      </c>
      <c r="O4411" s="132">
        <v>0</v>
      </c>
      <c r="P4411" s="132">
        <v>7.9900000000000004E-5</v>
      </c>
      <c r="Q4411" s="140">
        <v>2</v>
      </c>
      <c r="R4411" s="134">
        <v>0</v>
      </c>
      <c r="S4411" s="122">
        <f t="shared" si="136"/>
        <v>0</v>
      </c>
      <c r="T4411" s="122">
        <f t="shared" si="137"/>
        <v>100</v>
      </c>
    </row>
    <row r="4412" spans="1:20" x14ac:dyDescent="0.25">
      <c r="A4412" s="3">
        <v>2013</v>
      </c>
      <c r="B4412" s="2" t="s">
        <v>629</v>
      </c>
      <c r="C4412" s="1">
        <v>3555802</v>
      </c>
      <c r="D4412" s="4">
        <v>15</v>
      </c>
      <c r="E4412" s="6">
        <v>15</v>
      </c>
      <c r="F4412" s="39">
        <v>355580215</v>
      </c>
      <c r="G4412" s="39">
        <v>54</v>
      </c>
      <c r="H4412" s="39">
        <v>9</v>
      </c>
      <c r="I4412" s="132">
        <v>0.16050939999999986</v>
      </c>
      <c r="J4412" s="132">
        <v>0.15792859999999986</v>
      </c>
      <c r="K4412" s="132">
        <v>2.5807999999999998E-3</v>
      </c>
      <c r="L4412" s="133">
        <v>0</v>
      </c>
      <c r="M4412" s="132">
        <v>0</v>
      </c>
      <c r="N4412" s="132">
        <v>1.4440000000000001E-4</v>
      </c>
      <c r="O4412" s="132">
        <v>0.15964159999999986</v>
      </c>
      <c r="P4412" s="132">
        <v>7.2340000000000002E-4</v>
      </c>
      <c r="Q4412" s="140">
        <v>6</v>
      </c>
      <c r="R4412" s="134">
        <v>5</v>
      </c>
      <c r="S4412" s="122">
        <f t="shared" si="136"/>
        <v>85.714285714285708</v>
      </c>
      <c r="T4412" s="122">
        <f t="shared" si="137"/>
        <v>14.285714285714285</v>
      </c>
    </row>
    <row r="4413" spans="1:20" x14ac:dyDescent="0.25">
      <c r="A4413" s="3">
        <v>2013</v>
      </c>
      <c r="B4413" s="2" t="s">
        <v>629</v>
      </c>
      <c r="C4413" s="1">
        <v>3555802</v>
      </c>
      <c r="D4413" s="4">
        <v>15</v>
      </c>
      <c r="E4413" s="6">
        <v>18</v>
      </c>
      <c r="F4413" s="39">
        <v>355580218</v>
      </c>
      <c r="G4413" s="39">
        <v>8</v>
      </c>
      <c r="H4413" s="39">
        <v>0</v>
      </c>
      <c r="I4413" s="132">
        <v>2.5338900000000001E-2</v>
      </c>
      <c r="J4413" s="132">
        <v>2.5338900000000001E-2</v>
      </c>
      <c r="K4413" s="132">
        <v>0</v>
      </c>
      <c r="L4413" s="133">
        <v>0</v>
      </c>
      <c r="M4413" s="132">
        <v>0</v>
      </c>
      <c r="N4413" s="132">
        <v>0</v>
      </c>
      <c r="O4413" s="132">
        <v>2.5338900000000001E-2</v>
      </c>
      <c r="P4413" s="132">
        <v>0</v>
      </c>
      <c r="Q4413" s="140">
        <v>0</v>
      </c>
      <c r="R4413" s="134">
        <v>0</v>
      </c>
      <c r="S4413" s="122">
        <f t="shared" si="136"/>
        <v>100</v>
      </c>
      <c r="T4413" s="122">
        <f t="shared" si="137"/>
        <v>0</v>
      </c>
    </row>
    <row r="4414" spans="1:20" x14ac:dyDescent="0.25">
      <c r="A4414" s="3">
        <v>2013</v>
      </c>
      <c r="B4414" s="2" t="s">
        <v>630</v>
      </c>
      <c r="C4414" s="1">
        <v>3555901</v>
      </c>
      <c r="D4414" s="4">
        <v>16</v>
      </c>
      <c r="E4414" s="6">
        <v>16</v>
      </c>
      <c r="F4414" s="39">
        <v>355590116</v>
      </c>
      <c r="G4414" s="39">
        <v>2</v>
      </c>
      <c r="H4414" s="39">
        <v>1</v>
      </c>
      <c r="I4414" s="132">
        <v>6.5447999999999999E-3</v>
      </c>
      <c r="J4414" s="132">
        <v>4.8087E-3</v>
      </c>
      <c r="K4414" s="132">
        <v>1.7361E-3</v>
      </c>
      <c r="L4414" s="133">
        <v>0</v>
      </c>
      <c r="M4414" s="132">
        <v>0</v>
      </c>
      <c r="N4414" s="132">
        <v>0</v>
      </c>
      <c r="O4414" s="132">
        <v>4.8087E-3</v>
      </c>
      <c r="P4414" s="132">
        <v>1.7361E-3</v>
      </c>
      <c r="Q4414" s="140">
        <v>0</v>
      </c>
      <c r="R4414" s="134">
        <v>0</v>
      </c>
      <c r="S4414" s="122">
        <f t="shared" si="136"/>
        <v>66.666666666666657</v>
      </c>
      <c r="T4414" s="122">
        <f t="shared" si="137"/>
        <v>33.333333333333329</v>
      </c>
    </row>
    <row r="4415" spans="1:20" x14ac:dyDescent="0.25">
      <c r="A4415" s="3">
        <v>2013</v>
      </c>
      <c r="B4415" s="2" t="s">
        <v>631</v>
      </c>
      <c r="C4415" s="1">
        <v>3556008</v>
      </c>
      <c r="D4415" s="4">
        <v>16</v>
      </c>
      <c r="E4415" s="6">
        <v>16</v>
      </c>
      <c r="F4415" s="39">
        <v>355600816</v>
      </c>
      <c r="G4415" s="39">
        <v>13</v>
      </c>
      <c r="H4415" s="39">
        <v>23</v>
      </c>
      <c r="I4415" s="132">
        <v>4.1422000000000007E-2</v>
      </c>
      <c r="J4415" s="132">
        <v>1.1267600000000001E-2</v>
      </c>
      <c r="K4415" s="132">
        <v>3.0154400000000005E-2</v>
      </c>
      <c r="L4415" s="133">
        <v>0</v>
      </c>
      <c r="M4415" s="132">
        <v>0</v>
      </c>
      <c r="N4415" s="132">
        <v>2.3843999999999996E-3</v>
      </c>
      <c r="O4415" s="132">
        <v>3.6313900000000017E-2</v>
      </c>
      <c r="P4415" s="132">
        <v>2.7236999999999999E-3</v>
      </c>
      <c r="Q4415" s="140">
        <v>6</v>
      </c>
      <c r="R4415" s="134">
        <v>3</v>
      </c>
      <c r="S4415" s="122">
        <f t="shared" si="136"/>
        <v>36.111111111111107</v>
      </c>
      <c r="T4415" s="122">
        <f t="shared" si="137"/>
        <v>63.888888888888886</v>
      </c>
    </row>
    <row r="4416" spans="1:20" x14ac:dyDescent="0.25">
      <c r="A4416" s="3">
        <v>2013</v>
      </c>
      <c r="B4416" s="2" t="s">
        <v>632</v>
      </c>
      <c r="C4416" s="1">
        <v>3556107</v>
      </c>
      <c r="D4416" s="4">
        <v>15</v>
      </c>
      <c r="E4416" s="6">
        <v>15</v>
      </c>
      <c r="F4416" s="39">
        <v>355610715</v>
      </c>
      <c r="G4416" s="39">
        <v>3</v>
      </c>
      <c r="H4416" s="39">
        <v>17</v>
      </c>
      <c r="I4416" s="132">
        <v>3.0131399999999992E-2</v>
      </c>
      <c r="J4416" s="132">
        <v>6.7897999999999995E-3</v>
      </c>
      <c r="K4416" s="132">
        <v>2.3341599999999994E-2</v>
      </c>
      <c r="L4416" s="133">
        <v>0</v>
      </c>
      <c r="M4416" s="132">
        <v>0</v>
      </c>
      <c r="N4416" s="132">
        <v>7.3470000000000002E-4</v>
      </c>
      <c r="O4416" s="132">
        <v>2.6668299999999999E-2</v>
      </c>
      <c r="P4416" s="132">
        <v>2.7284000000000002E-3</v>
      </c>
      <c r="Q4416" s="140">
        <v>2</v>
      </c>
      <c r="R4416" s="134">
        <v>4</v>
      </c>
      <c r="S4416" s="122">
        <f t="shared" si="136"/>
        <v>15</v>
      </c>
      <c r="T4416" s="122">
        <f t="shared" si="137"/>
        <v>85</v>
      </c>
    </row>
    <row r="4417" spans="1:20" x14ac:dyDescent="0.25">
      <c r="A4417" s="3">
        <v>2013</v>
      </c>
      <c r="B4417" s="2" t="s">
        <v>632</v>
      </c>
      <c r="C4417" s="1">
        <v>3556107</v>
      </c>
      <c r="D4417" s="4">
        <v>15</v>
      </c>
      <c r="E4417" s="6">
        <v>18</v>
      </c>
      <c r="F4417" s="39">
        <v>355610718</v>
      </c>
      <c r="G4417" s="39">
        <v>5</v>
      </c>
      <c r="H4417" s="39">
        <v>2</v>
      </c>
      <c r="I4417" s="132">
        <v>6.0512799999999999E-2</v>
      </c>
      <c r="J4417" s="132">
        <v>5.9823000000000001E-2</v>
      </c>
      <c r="K4417" s="132">
        <v>6.8979999999999996E-4</v>
      </c>
      <c r="L4417" s="133">
        <v>0</v>
      </c>
      <c r="M4417" s="132">
        <v>0</v>
      </c>
      <c r="N4417" s="132">
        <v>1.8600000000000001E-3</v>
      </c>
      <c r="O4417" s="132">
        <v>5.8236099999999999E-2</v>
      </c>
      <c r="P4417" s="132">
        <v>4.1669999999999999E-4</v>
      </c>
      <c r="Q4417" s="140">
        <v>1</v>
      </c>
      <c r="R4417" s="134">
        <v>1</v>
      </c>
      <c r="S4417" s="122">
        <f t="shared" si="136"/>
        <v>71.428571428571431</v>
      </c>
      <c r="T4417" s="122">
        <f t="shared" si="137"/>
        <v>28.571428571428569</v>
      </c>
    </row>
    <row r="4418" spans="1:20" x14ac:dyDescent="0.25">
      <c r="A4418" s="3">
        <v>2013</v>
      </c>
      <c r="B4418" s="2" t="s">
        <v>633</v>
      </c>
      <c r="C4418" s="1">
        <v>3556206</v>
      </c>
      <c r="D4418" s="4">
        <v>5</v>
      </c>
      <c r="E4418" s="6">
        <v>5</v>
      </c>
      <c r="F4418" s="39">
        <v>35562065</v>
      </c>
      <c r="G4418" s="39">
        <v>47</v>
      </c>
      <c r="H4418" s="39">
        <v>176</v>
      </c>
      <c r="I4418" s="132">
        <v>0.47711269999999989</v>
      </c>
      <c r="J4418" s="132">
        <v>0.35941739999999989</v>
      </c>
      <c r="K4418" s="132">
        <v>0.11769529999999999</v>
      </c>
      <c r="L4418" s="133">
        <v>0</v>
      </c>
      <c r="M4418" s="132">
        <v>0.24438589999999999</v>
      </c>
      <c r="N4418" s="132">
        <v>0.17350909999999989</v>
      </c>
      <c r="O4418" s="132">
        <v>1.2435799999999999E-2</v>
      </c>
      <c r="P4418" s="132">
        <v>4.6781899999999987E-2</v>
      </c>
      <c r="Q4418" s="140">
        <v>59</v>
      </c>
      <c r="R4418" s="134">
        <v>119</v>
      </c>
      <c r="S4418" s="122">
        <f t="shared" si="136"/>
        <v>21.076233183856502</v>
      </c>
      <c r="T4418" s="122">
        <f t="shared" si="137"/>
        <v>78.923766816143498</v>
      </c>
    </row>
    <row r="4419" spans="1:20" x14ac:dyDescent="0.25">
      <c r="A4419" s="3">
        <v>2013</v>
      </c>
      <c r="B4419" s="2" t="s">
        <v>634</v>
      </c>
      <c r="C4419" s="1">
        <v>3556305</v>
      </c>
      <c r="D4419" s="4">
        <v>19</v>
      </c>
      <c r="E4419" s="6">
        <v>19</v>
      </c>
      <c r="F4419" s="39">
        <v>355630519</v>
      </c>
      <c r="G4419" s="39">
        <v>10</v>
      </c>
      <c r="H4419" s="39">
        <v>6</v>
      </c>
      <c r="I4419" s="132">
        <v>5.2957999999999998E-2</v>
      </c>
      <c r="J4419" s="132">
        <v>5.1861499999999998E-2</v>
      </c>
      <c r="K4419" s="132">
        <v>1.0965E-3</v>
      </c>
      <c r="L4419" s="133">
        <v>0</v>
      </c>
      <c r="M4419" s="132">
        <v>0</v>
      </c>
      <c r="N4419" s="132">
        <v>3.4028000000000001E-3</v>
      </c>
      <c r="O4419" s="132">
        <v>4.8898499999999998E-2</v>
      </c>
      <c r="P4419" s="132">
        <v>6.5670000000000008E-4</v>
      </c>
      <c r="Q4419" s="140">
        <v>5</v>
      </c>
      <c r="R4419" s="134">
        <v>2</v>
      </c>
      <c r="S4419" s="122">
        <f t="shared" ref="S4419:S4436" si="138">IFERROR(((G4419)/(SUM($G4419:$H4419)))*100,0)</f>
        <v>62.5</v>
      </c>
      <c r="T4419" s="122">
        <f t="shared" ref="T4419:T4436" si="139">IFERROR(((H4419)/(SUM($G4419:$H4419)))*100,0)</f>
        <v>37.5</v>
      </c>
    </row>
    <row r="4420" spans="1:20" x14ac:dyDescent="0.25">
      <c r="A4420" s="3">
        <v>2013</v>
      </c>
      <c r="B4420" s="2" t="s">
        <v>634</v>
      </c>
      <c r="C4420" s="1">
        <v>3556305</v>
      </c>
      <c r="D4420" s="4">
        <v>19</v>
      </c>
      <c r="E4420" s="6">
        <v>20</v>
      </c>
      <c r="F4420" s="39">
        <v>355630520</v>
      </c>
      <c r="G4420" s="39">
        <v>0</v>
      </c>
      <c r="H4420" s="39">
        <v>5</v>
      </c>
      <c r="I4420" s="132">
        <v>8.3249999999999991E-2</v>
      </c>
      <c r="J4420" s="132">
        <v>0</v>
      </c>
      <c r="K4420" s="132">
        <v>8.3249999999999991E-2</v>
      </c>
      <c r="L4420" s="133">
        <v>0</v>
      </c>
      <c r="M4420" s="132">
        <v>0</v>
      </c>
      <c r="N4420" s="132">
        <v>8.2407399999999992E-2</v>
      </c>
      <c r="O4420" s="132">
        <v>4.8600000000000002E-5</v>
      </c>
      <c r="P4420" s="132">
        <v>7.94E-4</v>
      </c>
      <c r="Q4420" s="140">
        <v>0</v>
      </c>
      <c r="R4420" s="134">
        <v>8</v>
      </c>
      <c r="S4420" s="122">
        <f t="shared" si="138"/>
        <v>0</v>
      </c>
      <c r="T4420" s="122">
        <f t="shared" si="139"/>
        <v>100</v>
      </c>
    </row>
    <row r="4421" spans="1:20" x14ac:dyDescent="0.25">
      <c r="A4421" s="3">
        <v>2013</v>
      </c>
      <c r="B4421" s="2" t="s">
        <v>635</v>
      </c>
      <c r="C4421" s="1">
        <v>3556354</v>
      </c>
      <c r="D4421" s="4">
        <v>5</v>
      </c>
      <c r="E4421" s="6">
        <v>5</v>
      </c>
      <c r="F4421" s="39">
        <v>35563545</v>
      </c>
      <c r="G4421" s="39">
        <v>35</v>
      </c>
      <c r="H4421" s="39">
        <v>86</v>
      </c>
      <c r="I4421" s="132">
        <v>6.5289199999999978E-2</v>
      </c>
      <c r="J4421" s="132">
        <v>6.3057099999999977E-2</v>
      </c>
      <c r="K4421" s="132">
        <v>2.2320999999999994E-3</v>
      </c>
      <c r="L4421" s="133">
        <v>0</v>
      </c>
      <c r="M4421" s="132">
        <v>1.7905600000000001E-2</v>
      </c>
      <c r="N4421" s="132">
        <v>4.7800000000000007E-4</v>
      </c>
      <c r="O4421" s="132">
        <v>3.0453499999999994E-2</v>
      </c>
      <c r="P4421" s="132">
        <v>1.6452099999999997E-2</v>
      </c>
      <c r="Q4421" s="140">
        <v>20</v>
      </c>
      <c r="R4421" s="134">
        <v>7</v>
      </c>
      <c r="S4421" s="122">
        <f t="shared" si="138"/>
        <v>28.925619834710741</v>
      </c>
      <c r="T4421" s="122">
        <f t="shared" si="139"/>
        <v>71.074380165289256</v>
      </c>
    </row>
    <row r="4422" spans="1:20" x14ac:dyDescent="0.25">
      <c r="A4422" s="3">
        <v>2013</v>
      </c>
      <c r="B4422" s="2" t="s">
        <v>636</v>
      </c>
      <c r="C4422" s="1">
        <v>3556404</v>
      </c>
      <c r="D4422" s="4">
        <v>4</v>
      </c>
      <c r="E4422" s="6">
        <v>4</v>
      </c>
      <c r="F4422" s="39">
        <v>35564044</v>
      </c>
      <c r="G4422" s="39">
        <v>28</v>
      </c>
      <c r="H4422" s="39">
        <v>19</v>
      </c>
      <c r="I4422" s="132">
        <v>0.12795569999999998</v>
      </c>
      <c r="J4422" s="132">
        <v>0.11963159999999998</v>
      </c>
      <c r="K4422" s="132">
        <v>8.3241000000000061E-3</v>
      </c>
      <c r="L4422" s="133">
        <v>0</v>
      </c>
      <c r="M4422" s="132">
        <v>0</v>
      </c>
      <c r="N4422" s="132">
        <v>1.0985000000000001E-3</v>
      </c>
      <c r="O4422" s="132">
        <v>0.12021029999999998</v>
      </c>
      <c r="P4422" s="132">
        <v>6.6469000000000007E-3</v>
      </c>
      <c r="Q4422" s="140">
        <v>20</v>
      </c>
      <c r="R4422" s="134">
        <v>6</v>
      </c>
      <c r="S4422" s="122">
        <f t="shared" si="138"/>
        <v>59.574468085106382</v>
      </c>
      <c r="T4422" s="122">
        <f t="shared" si="139"/>
        <v>40.425531914893611</v>
      </c>
    </row>
    <row r="4423" spans="1:20" x14ac:dyDescent="0.25">
      <c r="A4423" s="3">
        <v>2013</v>
      </c>
      <c r="B4423" s="2" t="s">
        <v>636</v>
      </c>
      <c r="C4423" s="1">
        <v>3556404</v>
      </c>
      <c r="D4423" s="4">
        <v>4</v>
      </c>
      <c r="E4423" s="6">
        <v>9</v>
      </c>
      <c r="F4423" s="39">
        <v>35564049</v>
      </c>
      <c r="G4423" s="39">
        <v>16</v>
      </c>
      <c r="H4423" s="39">
        <v>2</v>
      </c>
      <c r="I4423" s="132">
        <v>0.17255689999999996</v>
      </c>
      <c r="J4423" s="132">
        <v>0.17136479999999996</v>
      </c>
      <c r="K4423" s="132">
        <v>1.1921E-3</v>
      </c>
      <c r="L4423" s="133">
        <v>3.7956621004566209E-3</v>
      </c>
      <c r="M4423" s="132">
        <v>0</v>
      </c>
      <c r="N4423" s="132">
        <v>0</v>
      </c>
      <c r="O4423" s="132">
        <v>0.17080919999999997</v>
      </c>
      <c r="P4423" s="132">
        <v>1.7477E-3</v>
      </c>
      <c r="Q4423" s="140">
        <v>10</v>
      </c>
      <c r="R4423" s="134">
        <v>0</v>
      </c>
      <c r="S4423" s="122">
        <f t="shared" si="138"/>
        <v>88.888888888888886</v>
      </c>
      <c r="T4423" s="122">
        <f t="shared" si="139"/>
        <v>11.111111111111111</v>
      </c>
    </row>
    <row r="4424" spans="1:20" x14ac:dyDescent="0.25">
      <c r="A4424" s="3">
        <v>2013</v>
      </c>
      <c r="B4424" s="2" t="s">
        <v>637</v>
      </c>
      <c r="C4424" s="1">
        <v>3556453</v>
      </c>
      <c r="D4424" s="4">
        <v>10</v>
      </c>
      <c r="E4424" s="6">
        <v>10</v>
      </c>
      <c r="F4424" s="39">
        <v>355645310</v>
      </c>
      <c r="G4424" s="39">
        <v>2</v>
      </c>
      <c r="H4424" s="39">
        <v>12</v>
      </c>
      <c r="I4424" s="132">
        <v>5.6453999999999992E-3</v>
      </c>
      <c r="J4424" s="132">
        <v>5.5000000000000003E-4</v>
      </c>
      <c r="K4424" s="132">
        <v>5.0953999999999991E-3</v>
      </c>
      <c r="L4424" s="133">
        <v>0</v>
      </c>
      <c r="M4424" s="132">
        <v>0</v>
      </c>
      <c r="N4424" s="132">
        <v>2.1250000000000002E-3</v>
      </c>
      <c r="O4424" s="132">
        <v>6.0369999999999998E-4</v>
      </c>
      <c r="P4424" s="132">
        <v>2.9167000000000004E-3</v>
      </c>
      <c r="Q4424" s="140">
        <v>2</v>
      </c>
      <c r="R4424" s="134">
        <v>32</v>
      </c>
      <c r="S4424" s="122">
        <f t="shared" si="138"/>
        <v>14.285714285714285</v>
      </c>
      <c r="T4424" s="122">
        <f t="shared" si="139"/>
        <v>85.714285714285708</v>
      </c>
    </row>
    <row r="4425" spans="1:20" x14ac:dyDescent="0.25">
      <c r="A4425" s="3">
        <v>2013</v>
      </c>
      <c r="B4425" s="2" t="s">
        <v>637</v>
      </c>
      <c r="C4425" s="1">
        <v>3556453</v>
      </c>
      <c r="D4425" s="4">
        <v>10</v>
      </c>
      <c r="E4425" s="6">
        <v>6</v>
      </c>
      <c r="F4425" s="39">
        <v>35564536</v>
      </c>
      <c r="G4425" s="39">
        <v>0</v>
      </c>
      <c r="H4425" s="39">
        <v>0</v>
      </c>
      <c r="I4425" s="132">
        <v>0</v>
      </c>
      <c r="J4425" s="132">
        <v>0</v>
      </c>
      <c r="K4425" s="132">
        <v>0</v>
      </c>
      <c r="L4425" s="133">
        <v>0</v>
      </c>
      <c r="M4425" s="132">
        <v>0</v>
      </c>
      <c r="N4425" s="132">
        <v>0</v>
      </c>
      <c r="O4425" s="132">
        <v>0</v>
      </c>
      <c r="P4425" s="132">
        <v>0</v>
      </c>
      <c r="Q4425" s="140">
        <v>3</v>
      </c>
      <c r="R4425" s="134">
        <v>3</v>
      </c>
      <c r="S4425" s="122">
        <f t="shared" si="138"/>
        <v>0</v>
      </c>
      <c r="T4425" s="122">
        <f t="shared" si="139"/>
        <v>0</v>
      </c>
    </row>
    <row r="4426" spans="1:20" x14ac:dyDescent="0.25">
      <c r="A4426" s="3">
        <v>2013</v>
      </c>
      <c r="B4426" s="2" t="s">
        <v>638</v>
      </c>
      <c r="C4426" s="1">
        <v>3556503</v>
      </c>
      <c r="D4426" s="4">
        <v>5</v>
      </c>
      <c r="E4426" s="6">
        <v>5</v>
      </c>
      <c r="F4426" s="39">
        <v>35565035</v>
      </c>
      <c r="G4426" s="39">
        <v>6</v>
      </c>
      <c r="H4426" s="39">
        <v>35</v>
      </c>
      <c r="I4426" s="132">
        <v>0.17406449999999998</v>
      </c>
      <c r="J4426" s="132">
        <v>0.1427986</v>
      </c>
      <c r="K4426" s="132">
        <v>3.1265899999999992E-2</v>
      </c>
      <c r="L4426" s="133">
        <v>0</v>
      </c>
      <c r="M4426" s="132">
        <v>6.83333E-2</v>
      </c>
      <c r="N4426" s="132">
        <v>9.7795200000000013E-2</v>
      </c>
      <c r="O4426" s="132">
        <v>0</v>
      </c>
      <c r="P4426" s="132">
        <v>7.9359999999999986E-3</v>
      </c>
      <c r="Q4426" s="140">
        <v>2</v>
      </c>
      <c r="R4426" s="134">
        <v>44</v>
      </c>
      <c r="S4426" s="122">
        <f t="shared" si="138"/>
        <v>14.634146341463413</v>
      </c>
      <c r="T4426" s="122">
        <f t="shared" si="139"/>
        <v>85.365853658536579</v>
      </c>
    </row>
    <row r="4427" spans="1:20" x14ac:dyDescent="0.25">
      <c r="A4427" s="3">
        <v>2013</v>
      </c>
      <c r="B4427" s="2" t="s">
        <v>639</v>
      </c>
      <c r="C4427" s="1">
        <v>3556602</v>
      </c>
      <c r="D4427" s="4">
        <v>20</v>
      </c>
      <c r="E4427" s="6">
        <v>20</v>
      </c>
      <c r="F4427" s="39">
        <v>355660220</v>
      </c>
      <c r="G4427" s="39">
        <v>5</v>
      </c>
      <c r="H4427" s="39">
        <v>7</v>
      </c>
      <c r="I4427" s="132">
        <v>2.2177700000000002E-2</v>
      </c>
      <c r="J4427" s="132">
        <v>1.1412E-2</v>
      </c>
      <c r="K4427" s="132">
        <v>1.0765700000000001E-2</v>
      </c>
      <c r="L4427" s="133">
        <v>0</v>
      </c>
      <c r="M4427" s="132">
        <v>0</v>
      </c>
      <c r="N4427" s="132">
        <v>0</v>
      </c>
      <c r="O4427" s="132">
        <v>2.1020399999999998E-2</v>
      </c>
      <c r="P4427" s="132">
        <v>1.1573000000000002E-3</v>
      </c>
      <c r="Q4427" s="140">
        <v>2</v>
      </c>
      <c r="R4427" s="134">
        <v>0</v>
      </c>
      <c r="S4427" s="122">
        <f t="shared" si="138"/>
        <v>41.666666666666671</v>
      </c>
      <c r="T4427" s="122">
        <f t="shared" si="139"/>
        <v>58.333333333333336</v>
      </c>
    </row>
    <row r="4428" spans="1:20" x14ac:dyDescent="0.25">
      <c r="A4428" s="3">
        <v>2013</v>
      </c>
      <c r="B4428" s="2" t="s">
        <v>639</v>
      </c>
      <c r="C4428" s="1">
        <v>3556602</v>
      </c>
      <c r="D4428" s="4">
        <v>20</v>
      </c>
      <c r="E4428" s="6">
        <v>21</v>
      </c>
      <c r="F4428" s="39">
        <v>355660221</v>
      </c>
      <c r="G4428" s="39">
        <v>5</v>
      </c>
      <c r="H4428" s="39">
        <v>13</v>
      </c>
      <c r="I4428" s="132">
        <v>4.6405999999999999E-3</v>
      </c>
      <c r="J4428" s="132">
        <v>2.4257999999999997E-3</v>
      </c>
      <c r="K4428" s="132">
        <v>2.2147999999999998E-3</v>
      </c>
      <c r="L4428" s="133">
        <v>0</v>
      </c>
      <c r="M4428" s="132">
        <v>0</v>
      </c>
      <c r="N4428" s="132">
        <v>0</v>
      </c>
      <c r="O4428" s="132">
        <v>2.8287999999999998E-3</v>
      </c>
      <c r="P4428" s="132">
        <v>1.8118000000000008E-3</v>
      </c>
      <c r="Q4428" s="140">
        <v>4</v>
      </c>
      <c r="R4428" s="134">
        <v>1</v>
      </c>
      <c r="S4428" s="122">
        <f t="shared" si="138"/>
        <v>27.777777777777779</v>
      </c>
      <c r="T4428" s="122">
        <f t="shared" si="139"/>
        <v>72.222222222222214</v>
      </c>
    </row>
    <row r="4429" spans="1:20" x14ac:dyDescent="0.25">
      <c r="A4429" s="3">
        <v>2013</v>
      </c>
      <c r="B4429" s="2" t="s">
        <v>640</v>
      </c>
      <c r="C4429" s="1">
        <v>3556701</v>
      </c>
      <c r="D4429" s="4">
        <v>5</v>
      </c>
      <c r="E4429" s="6">
        <v>5</v>
      </c>
      <c r="F4429" s="39">
        <v>35567015</v>
      </c>
      <c r="G4429" s="39">
        <v>20</v>
      </c>
      <c r="H4429" s="39">
        <v>127</v>
      </c>
      <c r="I4429" s="132">
        <v>0.44326389999999993</v>
      </c>
      <c r="J4429" s="132">
        <v>0.32483379999999995</v>
      </c>
      <c r="K4429" s="132">
        <v>0.11843009999999998</v>
      </c>
      <c r="L4429" s="133">
        <v>0</v>
      </c>
      <c r="M4429" s="132">
        <v>0.32511709999999999</v>
      </c>
      <c r="N4429" s="132">
        <v>8.6832699999999985E-2</v>
      </c>
      <c r="O4429" s="132">
        <v>7.1497000000000002E-3</v>
      </c>
      <c r="P4429" s="132">
        <v>2.4164399999999996E-2</v>
      </c>
      <c r="Q4429" s="140">
        <v>58</v>
      </c>
      <c r="R4429" s="134">
        <v>96</v>
      </c>
      <c r="S4429" s="122">
        <f t="shared" si="138"/>
        <v>13.605442176870749</v>
      </c>
      <c r="T4429" s="122">
        <f t="shared" si="139"/>
        <v>86.394557823129247</v>
      </c>
    </row>
    <row r="4430" spans="1:20" x14ac:dyDescent="0.25">
      <c r="A4430" s="3">
        <v>2013</v>
      </c>
      <c r="B4430" s="2" t="s">
        <v>641</v>
      </c>
      <c r="C4430" s="1">
        <v>3556800</v>
      </c>
      <c r="D4430" s="4">
        <v>12</v>
      </c>
      <c r="E4430" s="6">
        <v>12</v>
      </c>
      <c r="F4430" s="39">
        <v>355680012</v>
      </c>
      <c r="G4430" s="39">
        <v>11</v>
      </c>
      <c r="H4430" s="39">
        <v>15</v>
      </c>
      <c r="I4430" s="132">
        <v>0.23778459999999998</v>
      </c>
      <c r="J4430" s="132">
        <v>0.17187519999999998</v>
      </c>
      <c r="K4430" s="132">
        <v>6.5909400000000007E-2</v>
      </c>
      <c r="L4430" s="133">
        <v>0</v>
      </c>
      <c r="M4430" s="132">
        <v>5.6701800000000004E-2</v>
      </c>
      <c r="N4430" s="132">
        <v>2.9169999999999999E-4</v>
      </c>
      <c r="O4430" s="132">
        <v>0.17862669999999997</v>
      </c>
      <c r="P4430" s="132">
        <v>2.1643999999999999E-3</v>
      </c>
      <c r="Q4430" s="140">
        <v>2</v>
      </c>
      <c r="R4430" s="134">
        <v>5</v>
      </c>
      <c r="S4430" s="122">
        <f t="shared" si="138"/>
        <v>42.307692307692307</v>
      </c>
      <c r="T4430" s="122">
        <f t="shared" si="139"/>
        <v>57.692307692307686</v>
      </c>
    </row>
    <row r="4431" spans="1:20" x14ac:dyDescent="0.25">
      <c r="A4431" s="3">
        <v>2013</v>
      </c>
      <c r="B4431" s="2" t="s">
        <v>642</v>
      </c>
      <c r="C4431" s="1">
        <v>3556909</v>
      </c>
      <c r="D4431" s="4">
        <v>15</v>
      </c>
      <c r="E4431" s="6">
        <v>15</v>
      </c>
      <c r="F4431" s="39">
        <v>355690915</v>
      </c>
      <c r="G4431" s="39">
        <v>9</v>
      </c>
      <c r="H4431" s="39">
        <v>46</v>
      </c>
      <c r="I4431" s="132">
        <v>0.4773040999999999</v>
      </c>
      <c r="J4431" s="132">
        <v>0.28773149999999997</v>
      </c>
      <c r="K4431" s="132">
        <v>0.18957259999999995</v>
      </c>
      <c r="L4431" s="133">
        <v>0</v>
      </c>
      <c r="M4431" s="132">
        <v>0</v>
      </c>
      <c r="N4431" s="132">
        <v>0.24986410000000003</v>
      </c>
      <c r="O4431" s="132">
        <v>0.21436709999999998</v>
      </c>
      <c r="P4431" s="132">
        <v>1.30729E-2</v>
      </c>
      <c r="Q4431" s="140">
        <v>6</v>
      </c>
      <c r="R4431" s="134">
        <v>5</v>
      </c>
      <c r="S4431" s="122">
        <f t="shared" si="138"/>
        <v>16.363636363636363</v>
      </c>
      <c r="T4431" s="122">
        <f t="shared" si="139"/>
        <v>83.636363636363626</v>
      </c>
    </row>
    <row r="4432" spans="1:20" x14ac:dyDescent="0.25">
      <c r="A4432" s="3">
        <v>2013</v>
      </c>
      <c r="B4432" s="2" t="s">
        <v>643</v>
      </c>
      <c r="C4432" s="1">
        <v>3556958</v>
      </c>
      <c r="D4432" s="4">
        <v>15</v>
      </c>
      <c r="E4432" s="6">
        <v>15</v>
      </c>
      <c r="F4432" s="39">
        <v>355695815</v>
      </c>
      <c r="G4432" s="39">
        <v>6</v>
      </c>
      <c r="H4432" s="39">
        <v>3</v>
      </c>
      <c r="I4432" s="132">
        <v>9.9730999999999986E-3</v>
      </c>
      <c r="J4432" s="132">
        <v>4.4522999999999993E-3</v>
      </c>
      <c r="K4432" s="132">
        <v>5.5208000000000002E-3</v>
      </c>
      <c r="L4432" s="133">
        <v>0</v>
      </c>
      <c r="M4432" s="132">
        <v>5.0000000000000001E-3</v>
      </c>
      <c r="N4432" s="132">
        <v>0</v>
      </c>
      <c r="O4432" s="132">
        <v>4.9730999999999994E-3</v>
      </c>
      <c r="P4432" s="132">
        <v>0</v>
      </c>
      <c r="Q4432" s="140">
        <v>1</v>
      </c>
      <c r="R4432" s="134">
        <v>1</v>
      </c>
      <c r="S4432" s="122">
        <f t="shared" si="138"/>
        <v>66.666666666666657</v>
      </c>
      <c r="T4432" s="122">
        <f t="shared" si="139"/>
        <v>33.333333333333329</v>
      </c>
    </row>
    <row r="4433" spans="1:20" x14ac:dyDescent="0.25">
      <c r="A4433" s="3">
        <v>2013</v>
      </c>
      <c r="B4433" s="2" t="s">
        <v>644</v>
      </c>
      <c r="C4433" s="1">
        <v>3557006</v>
      </c>
      <c r="D4433" s="4">
        <v>10</v>
      </c>
      <c r="E4433" s="6">
        <v>10</v>
      </c>
      <c r="F4433" s="39">
        <v>355700610</v>
      </c>
      <c r="G4433" s="39">
        <v>14</v>
      </c>
      <c r="H4433" s="39">
        <v>20</v>
      </c>
      <c r="I4433" s="132">
        <v>2.4091397000000003</v>
      </c>
      <c r="J4433" s="132">
        <v>2.3903527000000002</v>
      </c>
      <c r="K4433" s="132">
        <v>1.8786999999999995E-2</v>
      </c>
      <c r="L4433" s="133">
        <v>0</v>
      </c>
      <c r="M4433" s="132">
        <v>2.3621736000000002</v>
      </c>
      <c r="N4433" s="132">
        <v>2.6963799999999996E-2</v>
      </c>
      <c r="O4433" s="132">
        <v>4.4135999999999993E-3</v>
      </c>
      <c r="P4433" s="132">
        <v>1.5588699999999997E-2</v>
      </c>
      <c r="Q4433" s="140">
        <v>31</v>
      </c>
      <c r="R4433" s="134">
        <v>34</v>
      </c>
      <c r="S4433" s="122">
        <f t="shared" si="138"/>
        <v>41.17647058823529</v>
      </c>
      <c r="T4433" s="122">
        <f t="shared" si="139"/>
        <v>58.82352941176471</v>
      </c>
    </row>
    <row r="4434" spans="1:20" x14ac:dyDescent="0.25">
      <c r="A4434" s="3">
        <v>2013</v>
      </c>
      <c r="B4434" s="2" t="s">
        <v>645</v>
      </c>
      <c r="C4434" s="1">
        <v>3557105</v>
      </c>
      <c r="D4434" s="4">
        <v>15</v>
      </c>
      <c r="E4434" s="6">
        <v>15</v>
      </c>
      <c r="F4434" s="39">
        <v>355710515</v>
      </c>
      <c r="G4434" s="39">
        <v>15</v>
      </c>
      <c r="H4434" s="39">
        <v>61</v>
      </c>
      <c r="I4434" s="132">
        <v>0.20006310000000002</v>
      </c>
      <c r="J4434" s="132">
        <v>3.00465E-2</v>
      </c>
      <c r="K4434" s="132">
        <v>0.17001660000000002</v>
      </c>
      <c r="L4434" s="133">
        <v>0</v>
      </c>
      <c r="M4434" s="132">
        <v>9.4243800000000003E-2</v>
      </c>
      <c r="N4434" s="132">
        <v>7.5249399999999994E-2</v>
      </c>
      <c r="O4434" s="132">
        <v>2.06521E-2</v>
      </c>
      <c r="P4434" s="132">
        <v>9.9177999999999975E-3</v>
      </c>
      <c r="Q4434" s="140">
        <v>6</v>
      </c>
      <c r="R4434" s="134">
        <v>25</v>
      </c>
      <c r="S4434" s="122">
        <f t="shared" si="138"/>
        <v>19.736842105263158</v>
      </c>
      <c r="T4434" s="122">
        <f t="shared" si="139"/>
        <v>80.26315789473685</v>
      </c>
    </row>
    <row r="4435" spans="1:20" x14ac:dyDescent="0.25">
      <c r="A4435" s="3">
        <v>2013</v>
      </c>
      <c r="B4435" s="2" t="s">
        <v>645</v>
      </c>
      <c r="C4435" s="1">
        <v>3557105</v>
      </c>
      <c r="D4435" s="4">
        <v>15</v>
      </c>
      <c r="E4435" s="6">
        <v>18</v>
      </c>
      <c r="F4435" s="39">
        <v>355710518</v>
      </c>
      <c r="G4435" s="39">
        <v>15</v>
      </c>
      <c r="H4435" s="39">
        <v>0</v>
      </c>
      <c r="I4435" s="132">
        <v>0.31302029999999997</v>
      </c>
      <c r="J4435" s="132">
        <v>0.31302029999999997</v>
      </c>
      <c r="K4435" s="132">
        <v>0</v>
      </c>
      <c r="L4435" s="133">
        <v>0</v>
      </c>
      <c r="M4435" s="132">
        <v>0</v>
      </c>
      <c r="N4435" s="132">
        <v>0.1076389</v>
      </c>
      <c r="O4435" s="132">
        <v>0.20538139999999994</v>
      </c>
      <c r="P4435" s="132">
        <v>0</v>
      </c>
      <c r="Q4435" s="140">
        <v>11</v>
      </c>
      <c r="R4435" s="134">
        <v>1</v>
      </c>
      <c r="S4435" s="122">
        <f t="shared" si="138"/>
        <v>100</v>
      </c>
      <c r="T4435" s="122">
        <f t="shared" si="139"/>
        <v>0</v>
      </c>
    </row>
    <row r="4436" spans="1:20" x14ac:dyDescent="0.25">
      <c r="A4436" s="3">
        <v>2013</v>
      </c>
      <c r="B4436" s="2" t="s">
        <v>646</v>
      </c>
      <c r="C4436" s="1">
        <v>3557154</v>
      </c>
      <c r="D4436" s="4">
        <v>19</v>
      </c>
      <c r="E4436" s="6">
        <v>19</v>
      </c>
      <c r="F4436" s="39">
        <v>355715419</v>
      </c>
      <c r="G4436" s="39">
        <v>4</v>
      </c>
      <c r="H4436" s="39">
        <v>14</v>
      </c>
      <c r="I4436" s="132">
        <v>2.3862000000000001E-2</v>
      </c>
      <c r="J4436" s="132">
        <v>1.7100600000000001E-2</v>
      </c>
      <c r="K4436" s="132">
        <v>6.761399999999999E-3</v>
      </c>
      <c r="L4436" s="133">
        <v>0</v>
      </c>
      <c r="M4436" s="132">
        <v>6.4815000000000003E-3</v>
      </c>
      <c r="N4436" s="132">
        <v>0</v>
      </c>
      <c r="O4436" s="132">
        <v>1.7100600000000001E-2</v>
      </c>
      <c r="P4436" s="132">
        <v>2.7989999999999997E-4</v>
      </c>
      <c r="Q4436" s="140">
        <v>1</v>
      </c>
      <c r="R4436" s="134">
        <v>0</v>
      </c>
      <c r="S4436" s="122">
        <f t="shared" si="138"/>
        <v>22.222222222222221</v>
      </c>
      <c r="T4436" s="122">
        <f t="shared" si="139"/>
        <v>77.777777777777786</v>
      </c>
    </row>
  </sheetData>
  <autoFilter ref="A1:T1" xr:uid="{00000000-0009-0000-0000-000001000000}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F133"/>
  <sheetViews>
    <sheetView zoomScale="80" zoomScaleNormal="80" workbookViewId="0">
      <pane xSplit="2" ySplit="1" topLeftCell="Z2" activePane="bottomRight" state="frozen"/>
      <selection pane="topRight" activeCell="C1" sqref="C1"/>
      <selection pane="bottomLeft" activeCell="A2" sqref="A2"/>
      <selection pane="bottomRight" activeCell="AE1" sqref="AE1"/>
    </sheetView>
  </sheetViews>
  <sheetFormatPr defaultRowHeight="15" x14ac:dyDescent="0.25"/>
  <cols>
    <col min="1" max="1" width="13.42578125" style="38" customWidth="1"/>
    <col min="2" max="2" width="12" style="38" customWidth="1"/>
    <col min="3" max="3" width="19.140625" style="38" customWidth="1"/>
    <col min="4" max="4" width="18.85546875" style="38" customWidth="1"/>
    <col min="5" max="5" width="16.140625" style="38" bestFit="1" customWidth="1"/>
    <col min="6" max="6" width="20" style="38" bestFit="1" customWidth="1"/>
    <col min="7" max="7" width="20.85546875" style="38" bestFit="1" customWidth="1"/>
    <col min="8" max="8" width="21" style="38" bestFit="1" customWidth="1"/>
    <col min="9" max="9" width="21.85546875" style="38" bestFit="1" customWidth="1"/>
    <col min="10" max="10" width="18.42578125" style="38" bestFit="1" customWidth="1"/>
    <col min="11" max="11" width="20.85546875" style="38" bestFit="1" customWidth="1"/>
    <col min="12" max="12" width="25.5703125" style="38" bestFit="1" customWidth="1"/>
    <col min="13" max="13" width="23.140625" style="38" bestFit="1" customWidth="1"/>
    <col min="14" max="14" width="23.42578125" style="38" bestFit="1" customWidth="1"/>
    <col min="15" max="15" width="18" style="38" bestFit="1" customWidth="1"/>
    <col min="16" max="16" width="22.140625" style="38" bestFit="1" customWidth="1"/>
    <col min="17" max="17" width="19.7109375" style="38" bestFit="1" customWidth="1"/>
    <col min="18" max="18" width="20.85546875" style="38" bestFit="1" customWidth="1"/>
    <col min="19" max="19" width="24.28515625" style="38" bestFit="1" customWidth="1"/>
    <col min="20" max="27" width="24.28515625" style="38" customWidth="1"/>
    <col min="28" max="37" width="27.7109375" style="38" customWidth="1"/>
    <col min="38" max="38" width="28.42578125" style="38" bestFit="1" customWidth="1"/>
    <col min="39" max="41" width="27.7109375" style="38" customWidth="1"/>
    <col min="42" max="42" width="20.140625" style="38" customWidth="1"/>
    <col min="43" max="56" width="27.7109375" style="38" customWidth="1"/>
    <col min="57" max="57" width="31.140625" style="38" customWidth="1"/>
    <col min="58" max="58" width="38.42578125" style="38" customWidth="1"/>
    <col min="59" max="16384" width="9.140625" style="38"/>
  </cols>
  <sheetData>
    <row r="1" spans="1:58" ht="89.25" customHeight="1" x14ac:dyDescent="0.25">
      <c r="A1" s="26" t="s">
        <v>696</v>
      </c>
      <c r="B1" s="27" t="s">
        <v>701</v>
      </c>
      <c r="C1" s="121" t="s">
        <v>755</v>
      </c>
      <c r="D1" s="121" t="s">
        <v>756</v>
      </c>
      <c r="E1" s="106" t="s">
        <v>690</v>
      </c>
      <c r="F1" s="106" t="s">
        <v>687</v>
      </c>
      <c r="G1" s="106" t="s">
        <v>648</v>
      </c>
      <c r="H1" s="106" t="s">
        <v>649</v>
      </c>
      <c r="I1" s="106" t="s">
        <v>650</v>
      </c>
      <c r="J1" s="106" t="s">
        <v>651</v>
      </c>
      <c r="K1" s="107" t="s">
        <v>654</v>
      </c>
      <c r="L1" s="107" t="s">
        <v>655</v>
      </c>
      <c r="M1" s="107" t="s">
        <v>656</v>
      </c>
      <c r="N1" s="107" t="s">
        <v>657</v>
      </c>
      <c r="O1" s="107" t="s">
        <v>658</v>
      </c>
      <c r="P1" s="108" t="s">
        <v>695</v>
      </c>
      <c r="Q1" s="109" t="s">
        <v>659</v>
      </c>
      <c r="R1" s="109" t="s">
        <v>660</v>
      </c>
      <c r="S1" s="107" t="s">
        <v>661</v>
      </c>
      <c r="T1" s="110" t="s">
        <v>730</v>
      </c>
      <c r="U1" s="110" t="s">
        <v>731</v>
      </c>
      <c r="V1" s="110" t="s">
        <v>732</v>
      </c>
      <c r="W1" s="110" t="s">
        <v>733</v>
      </c>
      <c r="X1" s="111" t="s">
        <v>734</v>
      </c>
      <c r="Y1" s="111" t="s">
        <v>735</v>
      </c>
      <c r="Z1" s="111" t="s">
        <v>736</v>
      </c>
      <c r="AA1" s="110" t="s">
        <v>737</v>
      </c>
      <c r="AB1" s="112" t="s">
        <v>662</v>
      </c>
      <c r="AC1" s="110" t="s">
        <v>753</v>
      </c>
      <c r="AD1" s="110" t="s">
        <v>754</v>
      </c>
      <c r="AE1" s="105" t="s">
        <v>663</v>
      </c>
      <c r="AF1" s="105" t="s">
        <v>749</v>
      </c>
      <c r="AG1" s="105" t="s">
        <v>699</v>
      </c>
      <c r="AH1" s="105" t="s">
        <v>664</v>
      </c>
      <c r="AI1" s="105" t="s">
        <v>665</v>
      </c>
      <c r="AJ1" s="105" t="s">
        <v>745</v>
      </c>
      <c r="AK1" s="113" t="s">
        <v>751</v>
      </c>
      <c r="AL1" s="113" t="s">
        <v>666</v>
      </c>
      <c r="AM1" s="113" t="s">
        <v>667</v>
      </c>
      <c r="AN1" s="113" t="s">
        <v>668</v>
      </c>
      <c r="AO1" s="113" t="s">
        <v>669</v>
      </c>
      <c r="AP1" s="114" t="s">
        <v>670</v>
      </c>
      <c r="AQ1" s="113" t="s">
        <v>740</v>
      </c>
      <c r="AR1" s="113" t="s">
        <v>671</v>
      </c>
      <c r="AS1" s="113" t="s">
        <v>741</v>
      </c>
      <c r="AT1" s="113" t="s">
        <v>672</v>
      </c>
      <c r="AU1" s="114" t="s">
        <v>673</v>
      </c>
      <c r="AV1" s="115" t="s">
        <v>674</v>
      </c>
      <c r="AW1" s="115" t="s">
        <v>675</v>
      </c>
      <c r="AX1" s="115" t="s">
        <v>676</v>
      </c>
      <c r="AY1" s="104" t="s">
        <v>678</v>
      </c>
      <c r="AZ1" s="104" t="s">
        <v>679</v>
      </c>
      <c r="BA1" s="104" t="s">
        <v>680</v>
      </c>
      <c r="BB1" s="104" t="s">
        <v>682</v>
      </c>
      <c r="BC1" s="104" t="s">
        <v>683</v>
      </c>
      <c r="BD1" s="104" t="s">
        <v>752</v>
      </c>
      <c r="BE1" s="104" t="s">
        <v>684</v>
      </c>
      <c r="BF1" s="104" t="s">
        <v>685</v>
      </c>
    </row>
    <row r="2" spans="1:58" x14ac:dyDescent="0.25">
      <c r="A2" s="38">
        <v>2017</v>
      </c>
      <c r="B2" s="38">
        <v>1</v>
      </c>
      <c r="C2" s="123">
        <f>SUMIFS('Banco de Indicadores Mun. (2)'!G:G,'Banco de Indicadores Mun. (2)'!$E:$E,'Banco de Indicadores - UGRHI'!$B2,'Banco de Indicadores Mun. (2)'!$A:$A,'Banco de Indicadores - UGRHI'!$A2)</f>
        <v>103</v>
      </c>
      <c r="D2" s="123">
        <f>SUMIFS('Banco de Indicadores Mun. (2)'!H:H,'Banco de Indicadores Mun. (2)'!$E:$E,'Banco de Indicadores - UGRHI'!$B2,'Banco de Indicadores Mun. (2)'!$A:$A,'Banco de Indicadores - UGRHI'!$A2)</f>
        <v>31</v>
      </c>
      <c r="E2" s="43">
        <v>0.3955552571376586</v>
      </c>
      <c r="F2" s="44">
        <f>SUMIFS('Banco de Indicadores - Mun. (1)'!H:H,'Banco de Indicadores - Mun. (1)'!$C:$C,'Banco de Indicadores - UGRHI'!$B2,'Banco de Indicadores - Mun. (1)'!$A:$A,'Banco de Indicadores - UGRHI'!$A2)</f>
        <v>66523</v>
      </c>
      <c r="G2" s="44">
        <f>SUMIFS('Banco de Indicadores - Mun. (1)'!I:I,'Banco de Indicadores - Mun. (1)'!$C:$C,'Banco de Indicadores - UGRHI'!$B2,'Banco de Indicadores - Mun. (1)'!$A:$A,'Banco de Indicadores - UGRHI'!$A2)</f>
        <v>58848</v>
      </c>
      <c r="H2" s="44">
        <f>SUMIFS('Banco de Indicadores - Mun. (1)'!J:J,'Banco de Indicadores - Mun. (1)'!$C:$C,'Banco de Indicadores - UGRHI'!$B2,'Banco de Indicadores - Mun. (1)'!$A:$A,'Banco de Indicadores - UGRHI'!$A2)</f>
        <v>7675</v>
      </c>
      <c r="I2" s="46">
        <f>(F2)/VLOOKUP(B2,'Dados Base'!$B:$K,6,FALSE)</f>
        <v>98.611028757782407</v>
      </c>
      <c r="J2" s="73">
        <f>G2/F2</f>
        <v>0.88462636982697718</v>
      </c>
      <c r="K2" s="44">
        <f>SUMIFS('Banco de Indicadores - Mun. (1)'!O:O,'Banco de Indicadores - Mun. (1)'!$C:$C,'Banco de Indicadores - UGRHI'!$B2,'Banco de Indicadores - Mun. (1)'!$A:$A,'Banco de Indicadores - UGRHI'!$A2)</f>
        <v>0</v>
      </c>
      <c r="L2" s="44">
        <f>SUMIFS('Banco de Indicadores - Mun. (1)'!P:P,'Banco de Indicadores - Mun. (1)'!$C:$C,'Banco de Indicadores - UGRHI'!$B2,'Banco de Indicadores - Mun. (1)'!$A:$A,'Banco de Indicadores - UGRHI'!$A2)</f>
        <v>0</v>
      </c>
      <c r="M2" s="44">
        <f>SUMIFS('Banco de Indicadores - Mun. (1)'!Q:Q,'Banco de Indicadores - Mun. (1)'!$C:$C,'Banco de Indicadores - UGRHI'!$B2,'Banco de Indicadores - Mun. (1)'!$A:$A,'Banco de Indicadores - UGRHI'!$A2)</f>
        <v>0</v>
      </c>
      <c r="N2" s="44">
        <f>SUMIFS('Banco de Indicadores - Mun. (1)'!R:R,'Banco de Indicadores - Mun. (1)'!$C:$C,'Banco de Indicadores - UGRHI'!$B2,'Banco de Indicadores - Mun. (1)'!$A:$A,'Banco de Indicadores - UGRHI'!$A2)</f>
        <v>0</v>
      </c>
      <c r="O2" s="44">
        <f>SUMIFS('Banco de Indicadores - Mun. (1)'!S:S,'Banco de Indicadores - Mun. (1)'!$C:$C,'Banco de Indicadores - UGRHI'!$B2,'Banco de Indicadores - Mun. (1)'!$A:$A,'Banco de Indicadores - UGRHI'!$A2)</f>
        <v>0</v>
      </c>
      <c r="P2" s="44">
        <f>SUMIFS('Banco de Indicadores - Mun. (1)'!T:T,'Banco de Indicadores - Mun. (1)'!$C:$C,'Banco de Indicadores - UGRHI'!$B2,'Banco de Indicadores - Mun. (1)'!$A:$A,'Banco de Indicadores - UGRHI'!$A2)</f>
        <v>0</v>
      </c>
      <c r="Q2" s="44">
        <f>SUMIFS('Banco de Indicadores - Mun. (1)'!U:U,'Banco de Indicadores - Mun. (1)'!$C:$C,'Banco de Indicadores - UGRHI'!$B2,'Banco de Indicadores - Mun. (1)'!$A:$A,'Banco de Indicadores - UGRHI'!$A2)</f>
        <v>0</v>
      </c>
      <c r="R2" s="44">
        <f>SUMIFS('Banco de Indicadores - Mun. (1)'!V:V,'Banco de Indicadores - Mun. (1)'!$C:$C,'Banco de Indicadores - UGRHI'!$B2,'Banco de Indicadores - Mun. (1)'!$A:$A,'Banco de Indicadores - UGRHI'!$A2)</f>
        <v>0</v>
      </c>
      <c r="S2" s="44">
        <f>SUMIFS('Banco de Indicadores - Mun. (1)'!W:W,'Banco de Indicadores - Mun. (1)'!$C:$C,'Banco de Indicadores - UGRHI'!$B2,'Banco de Indicadores - Mun. (1)'!$A:$A,'Banco de Indicadores - UGRHI'!$A2)</f>
        <v>0</v>
      </c>
      <c r="T2" s="45">
        <f>SUMIFS('Banco de Indicadores Mun. (2)'!I:I,'Banco de Indicadores Mun. (2)'!$E:$E,'Banco de Indicadores - UGRHI'!$B2,'Banco de Indicadores Mun. (2)'!$A:$A,'Banco de Indicadores - UGRHI'!$A2)</f>
        <v>1.1050920000000002</v>
      </c>
      <c r="U2" s="45">
        <f>SUMIFS('Banco de Indicadores Mun. (2)'!J:J,'Banco de Indicadores Mun. (2)'!$E:$E,'Banco de Indicadores - UGRHI'!$B2,'Banco de Indicadores Mun. (2)'!$A:$A,'Banco de Indicadores - UGRHI'!$A2)</f>
        <v>1.0979807000000004</v>
      </c>
      <c r="V2" s="45">
        <f>SUMIFS('Banco de Indicadores Mun. (2)'!K:K,'Banco de Indicadores Mun. (2)'!$E:$E,'Banco de Indicadores - UGRHI'!$B2,'Banco de Indicadores Mun. (2)'!$A:$A,'Banco de Indicadores - UGRHI'!$A2)</f>
        <v>7.1112999999999992E-3</v>
      </c>
      <c r="W2" s="45">
        <f>SUMIFS('Banco de Indicadores Mun. (2)'!L:L,'Banco de Indicadores Mun. (2)'!$E:$E,'Banco de Indicadores - UGRHI'!$B2,'Banco de Indicadores Mun. (2)'!$A:$A,'Banco de Indicadores - UGRHI'!$A2)</f>
        <v>1.3202752409944191E-2</v>
      </c>
      <c r="X2" s="45">
        <f>SUMIFS('Banco de Indicadores Mun. (2)'!M:M,'Banco de Indicadores Mun. (2)'!$E:$E,'Banco de Indicadores - UGRHI'!$B2,'Banco de Indicadores Mun. (2)'!$A:$A,'Banco de Indicadores - UGRHI'!$A2)</f>
        <v>0.33222209999999996</v>
      </c>
      <c r="Y2" s="45">
        <f>SUMIFS('Banco de Indicadores Mun. (2)'!N:N,'Banco de Indicadores Mun. (2)'!$E:$E,'Banco de Indicadores - UGRHI'!$B2,'Banco de Indicadores Mun. (2)'!$A:$A,'Banco de Indicadores - UGRHI'!$A2)</f>
        <v>2.0697000000000003E-3</v>
      </c>
      <c r="Z2" s="45">
        <f>SUMIFS('Banco de Indicadores Mun. (2)'!O:O,'Banco de Indicadores Mun. (2)'!$E:$E,'Banco de Indicadores - UGRHI'!$B2,'Banco de Indicadores Mun. (2)'!$A:$A,'Banco de Indicadores - UGRHI'!$A2)</f>
        <v>0.74174740000000017</v>
      </c>
      <c r="AA2" s="45">
        <f>SUMIFS('Banco de Indicadores Mun. (2)'!P:P,'Banco de Indicadores Mun. (2)'!$E:$E,'Banco de Indicadores - UGRHI'!$B2,'Banco de Indicadores Mun. (2)'!$A:$A,'Banco de Indicadores - UGRHI'!$A2)</f>
        <v>2.9052799999999997E-2</v>
      </c>
      <c r="AB2" s="48">
        <f>SUMIFS('Banco de Indicadores - Mun. (1)'!X:X,'Banco de Indicadores - Mun. (1)'!$C:$C,'Banco de Indicadores - UGRHI'!$B2,'Banco de Indicadores - Mun. (1)'!$A:$A,'Banco de Indicadores - UGRHI'!$A2)</f>
        <v>0</v>
      </c>
      <c r="AC2" s="48">
        <f>IFERROR((($C2)/(SUM($C2:$D2)))*100,0)</f>
        <v>76.865671641791039</v>
      </c>
      <c r="AD2" s="48">
        <f>IFERROR((($D2)/(SUM($C2:$D2)))*100,0)</f>
        <v>23.134328358208954</v>
      </c>
      <c r="AE2" s="44">
        <f>SUMIFS('Banco de Indicadores - Mun. (1)'!Y:Y,'Banco de Indicadores - Mun. (1)'!$C:$C,'Banco de Indicadores - UGRHI'!$B2,'Banco de Indicadores - Mun. (1)'!$A:$A,'Banco de Indicadores - UGRHI'!$A2)</f>
        <v>47.41</v>
      </c>
      <c r="AF2" s="44">
        <f>SUMIFS('Banco de Indicadores - Mun. (1)'!Z:Z,'Banco de Indicadores - Mun. (1)'!$C:$C,'Banco de Indicadores - UGRHI'!$B2,'Banco de Indicadores - Mun. (1)'!$A:$A,'Banco de Indicadores - UGRHI'!$A2)</f>
        <v>1571.1540520859999</v>
      </c>
      <c r="AG2" s="44">
        <f>SUMIFS('Banco de Indicadores - Mun. (1)'!AA:AA,'Banco de Indicadores - Mun. (1)'!$C:$C,'Banco de Indicadores - UGRHI'!$B2,'Banco de Indicadores - Mun. (1)'!$A:$A,'Banco de Indicadores - UGRHI'!$A2)</f>
        <v>1691.5799479139998</v>
      </c>
      <c r="AH2" s="44">
        <f>SUMIFS('Banco de Indicadores - Mun. (1)'!AB:AB,'Banco de Indicadores - Mun. (1)'!$C:$C,'Banco de Indicadores - UGRHI'!$B2,'Banco de Indicadores - Mun. (1)'!$A:$A,'Banco de Indicadores - UGRHI'!$A2)</f>
        <v>13</v>
      </c>
      <c r="AI2" s="44">
        <f>SUMIFS('Banco de Indicadores - Mun. (1)'!AC:AC,'Banco de Indicadores - Mun. (1)'!$C:$C,'Banco de Indicadores - UGRHI'!$B2,'Banco de Indicadores - Mun. (1)'!$A:$A,'Banco de Indicadores - UGRHI'!$A2)</f>
        <v>0</v>
      </c>
      <c r="AJ2" s="44">
        <f>SUMIFS('Banco de Indicadores Mun. (2)'!Q:Q,'Banco de Indicadores Mun. (2)'!$E:$E,'Banco de Indicadores - UGRHI'!$B2,'Banco de Indicadores Mun. (2)'!$A:$A,'Banco de Indicadores - UGRHI'!$A2)</f>
        <v>43</v>
      </c>
      <c r="AK2" s="154">
        <f>VLOOKUP(B2,'Dados Base'!B:K,9,FALSE)*31536000/SUMIFS('Banco de Indicadores - Mun. (1)'!H:H,'Banco de Indicadores - Mun. (1)'!C:C,'Banco de Indicadores - UGRHI'!B2,'Banco de Indicadores - Mun. (1)'!A:A,'Banco de Indicadores - UGRHI'!A2)</f>
        <v>10429.355260586564</v>
      </c>
      <c r="AL2" s="120"/>
      <c r="AM2" s="42" t="s">
        <v>702</v>
      </c>
      <c r="AN2" s="42" t="s">
        <v>702</v>
      </c>
      <c r="AO2" s="42" t="s">
        <v>702</v>
      </c>
      <c r="AP2" s="126"/>
      <c r="AQ2" s="127">
        <f>(SUMIFS(T:T,B:B,B2,A:A,A2)/VLOOKUP(B2,'Dados Base'!B:K,8,FALSE))*100</f>
        <v>11.050920000000001</v>
      </c>
      <c r="AR2" s="127">
        <f>(SUMIFS(T:T,B:B,B2,A:A,A2)/VLOOKUP(B2,'Dados Base'!B:K,9,FALSE))*100</f>
        <v>5.023145454545455</v>
      </c>
      <c r="AS2" s="127">
        <f>(SUMIFS(U:U,B:B,B2,A:A,A2)/VLOOKUP(B2,'Dados Base'!B:K,7,FALSE))*100</f>
        <v>15.685438571428575</v>
      </c>
      <c r="AT2" s="127">
        <f>(SUMIFS(V:V,B:B,B2,A:A,A2)/VLOOKUP(B2,'Dados Base'!B:K,10,FALSE))*100</f>
        <v>0.2370433333333333</v>
      </c>
      <c r="AU2" s="44">
        <f>SUMIFS('Banco de Indicadores - Mun. (1)'!AO:AO,'Banco de Indicadores - Mun. (1)'!$C:$C,'Banco de Indicadores - UGRHI'!$B2,'Banco de Indicadores - Mun. (1)'!$A:$A,'Banco de Indicadores - UGRHI'!$A2)</f>
        <v>0</v>
      </c>
      <c r="AV2" s="44">
        <f>SUMIFS('Banco de Indicadores - Mun. (1)'!AP:AP,'Banco de Indicadores - Mun. (1)'!$C:$C,'Banco de Indicadores - UGRHI'!$B2,'Banco de Indicadores - Mun. (1)'!$A:$A,'Banco de Indicadores - UGRHI'!$A2)</f>
        <v>0</v>
      </c>
      <c r="AW2" s="141">
        <v>0</v>
      </c>
      <c r="AX2" s="44">
        <f>SUMIFS('Banco de Indicadores - Mun. (1)'!AQ:AQ,'Banco de Indicadores - Mun. (1)'!$C:$C,'Banco de Indicadores - UGRHI'!$B2,'Banco de Indicadores - Mun. (1)'!$A:$A,'Banco de Indicadores - UGRHI'!$A2)</f>
        <v>0</v>
      </c>
      <c r="AY2" s="74">
        <v>54.269342612667792</v>
      </c>
      <c r="AZ2" s="74">
        <v>51.765885054865045</v>
      </c>
      <c r="BA2" s="75">
        <f xml:space="preserve">  100 * (  SUMIFS('Banco de Indicadores - Mun. (1)'!Z:Z,'Banco de Indicadores - Mun. (1)'!$C:$C,'Banco de Indicadores - UGRHI'!$B2,'Banco de Indicadores - Mun. (1)'!$A:$A,'Banco de Indicadores - UGRHI'!$A2) /
(SUMIFS('Banco de Indicadores - Mun. (1)'!AA:AA,'Banco de Indicadores - Mun. (1)'!$C:$C,'Banco de Indicadores - UGRHI'!$B2,'Banco de Indicadores - Mun. (1)'!$A:$A,'Banco de Indicadores - UGRHI'!$A2) +  SUMIFS('Banco de Indicadores - Mun. (1)'!Z:Z,'Banco de Indicadores - Mun. (1)'!$C:$C,'Banco de Indicadores - UGRHI'!$B2,'Banco de Indicadores - Mun. (1)'!$A:$A,'Banco de Indicadores - UGRHI'!$A2) ))</f>
        <v>48.154524766223666</v>
      </c>
      <c r="BB2" s="44">
        <f>SUMIFS('Banco de Indicadores - Mun. (1)'!AW:AW,'Banco de Indicadores - Mun. (1)'!$C:$C,'Banco de Indicadores - UGRHI'!$B2,'Banco de Indicadores - Mun. (1)'!$A:$A,'Banco de Indicadores - UGRHI'!$A2)</f>
        <v>0</v>
      </c>
      <c r="BC2" s="44">
        <f>SUMIFS('Banco de Indicadores - Mun. (1)'!AX:AX,'Banco de Indicadores - Mun. (1)'!$C:$C,'Banco de Indicadores - UGRHI'!$B2,'Banco de Indicadores - Mun. (1)'!$A:$A,'Banco de Indicadores - UGRHI'!$A2)</f>
        <v>0</v>
      </c>
      <c r="BD2" s="124">
        <v>0.67109581326755974</v>
      </c>
      <c r="BE2" s="44">
        <f>SUMIFS('Banco de Indicadores Mun. (2)'!R:R,'Banco de Indicadores Mun. (2)'!$E:$E,'Banco de Indicadores - UGRHI'!$B2,'Banco de Indicadores Mun. (2)'!$A:$A,'Banco de Indicadores - UGRHI'!$A2)</f>
        <v>144</v>
      </c>
      <c r="BF2" s="128"/>
    </row>
    <row r="3" spans="1:58" x14ac:dyDescent="0.25">
      <c r="A3" s="38">
        <v>2017</v>
      </c>
      <c r="B3" s="38">
        <v>2</v>
      </c>
      <c r="C3" s="123">
        <f>SUMIFS('Banco de Indicadores Mun. (2)'!G:G,'Banco de Indicadores Mun. (2)'!$E:$E,'Banco de Indicadores - UGRHI'!$B3,'Banco de Indicadores Mun. (2)'!$A:$A,'Banco de Indicadores - UGRHI'!$A3)</f>
        <v>954</v>
      </c>
      <c r="D3" s="123">
        <f>SUMIFS('Banco de Indicadores Mun. (2)'!H:H,'Banco de Indicadores Mun. (2)'!$E:$E,'Banco de Indicadores - UGRHI'!$B3,'Banco de Indicadores Mun. (2)'!$A:$A,'Banco de Indicadores - UGRHI'!$A3)</f>
        <v>1212</v>
      </c>
      <c r="E3" s="43">
        <v>0.98751831914680732</v>
      </c>
      <c r="F3" s="44">
        <f>SUMIFS('Banco de Indicadores - Mun. (1)'!H:H,'Banco de Indicadores - Mun. (1)'!$C:$C,'Banco de Indicadores - UGRHI'!$B3,'Banco de Indicadores - Mun. (1)'!$A:$A,'Banco de Indicadores - UGRHI'!$A3)</f>
        <v>2127893</v>
      </c>
      <c r="G3" s="44">
        <f>SUMIFS('Banco de Indicadores - Mun. (1)'!I:I,'Banco de Indicadores - Mun. (1)'!$C:$C,'Banco de Indicadores - UGRHI'!$B3,'Banco de Indicadores - Mun. (1)'!$A:$A,'Banco de Indicadores - UGRHI'!$A3)</f>
        <v>1996766</v>
      </c>
      <c r="H3" s="44">
        <f>SUMIFS('Banco de Indicadores - Mun. (1)'!J:J,'Banco de Indicadores - Mun. (1)'!$C:$C,'Banco de Indicadores - UGRHI'!$B3,'Banco de Indicadores - Mun. (1)'!$A:$A,'Banco de Indicadores - UGRHI'!$A3)</f>
        <v>131127</v>
      </c>
      <c r="I3" s="46">
        <f>(F3)/VLOOKUP(B3,'Dados Base'!$B:$K,6,FALSE)</f>
        <v>149.96102790486583</v>
      </c>
      <c r="J3" s="73">
        <f t="shared" ref="J3:J66" si="0">G3/F3</f>
        <v>0.93837707065157883</v>
      </c>
      <c r="K3" s="44">
        <f>SUMIFS('Banco de Indicadores - Mun. (1)'!O:O,'Banco de Indicadores - Mun. (1)'!$C:$C,'Banco de Indicadores - UGRHI'!$B3,'Banco de Indicadores - Mun. (1)'!$A:$A,'Banco de Indicadores - UGRHI'!$A3)</f>
        <v>0</v>
      </c>
      <c r="L3" s="44">
        <f>SUMIFS('Banco de Indicadores - Mun. (1)'!P:P,'Banco de Indicadores - Mun. (1)'!$C:$C,'Banco de Indicadores - UGRHI'!$B3,'Banco de Indicadores - Mun. (1)'!$A:$A,'Banco de Indicadores - UGRHI'!$A3)</f>
        <v>0</v>
      </c>
      <c r="M3" s="44">
        <f>SUMIFS('Banco de Indicadores - Mun. (1)'!Q:Q,'Banco de Indicadores - Mun. (1)'!$C:$C,'Banco de Indicadores - UGRHI'!$B3,'Banco de Indicadores - Mun. (1)'!$A:$A,'Banco de Indicadores - UGRHI'!$A3)</f>
        <v>0</v>
      </c>
      <c r="N3" s="44">
        <f>SUMIFS('Banco de Indicadores - Mun. (1)'!R:R,'Banco de Indicadores - Mun. (1)'!$C:$C,'Banco de Indicadores - UGRHI'!$B3,'Banco de Indicadores - Mun. (1)'!$A:$A,'Banco de Indicadores - UGRHI'!$A3)</f>
        <v>0</v>
      </c>
      <c r="O3" s="44">
        <f>SUMIFS('Banco de Indicadores - Mun. (1)'!S:S,'Banco de Indicadores - Mun. (1)'!$C:$C,'Banco de Indicadores - UGRHI'!$B3,'Banco de Indicadores - Mun. (1)'!$A:$A,'Banco de Indicadores - UGRHI'!$A3)</f>
        <v>0</v>
      </c>
      <c r="P3" s="44">
        <f>SUMIFS('Banco de Indicadores - Mun. (1)'!T:T,'Banco de Indicadores - Mun. (1)'!$C:$C,'Banco de Indicadores - UGRHI'!$B3,'Banco de Indicadores - Mun. (1)'!$A:$A,'Banco de Indicadores - UGRHI'!$A3)</f>
        <v>0</v>
      </c>
      <c r="Q3" s="44">
        <f>SUMIFS('Banco de Indicadores - Mun. (1)'!U:U,'Banco de Indicadores - Mun. (1)'!$C:$C,'Banco de Indicadores - UGRHI'!$B3,'Banco de Indicadores - Mun. (1)'!$A:$A,'Banco de Indicadores - UGRHI'!$A3)</f>
        <v>0</v>
      </c>
      <c r="R3" s="44">
        <f>SUMIFS('Banco de Indicadores - Mun. (1)'!V:V,'Banco de Indicadores - Mun. (1)'!$C:$C,'Banco de Indicadores - UGRHI'!$B3,'Banco de Indicadores - Mun. (1)'!$A:$A,'Banco de Indicadores - UGRHI'!$A3)</f>
        <v>0</v>
      </c>
      <c r="S3" s="44">
        <f>SUMIFS('Banco de Indicadores - Mun. (1)'!W:W,'Banco de Indicadores - Mun. (1)'!$C:$C,'Banco de Indicadores - UGRHI'!$B3,'Banco de Indicadores - Mun. (1)'!$A:$A,'Banco de Indicadores - UGRHI'!$A3)</f>
        <v>0</v>
      </c>
      <c r="T3" s="45">
        <f>SUMIFS('Banco de Indicadores Mun. (2)'!I:I,'Banco de Indicadores Mun. (2)'!$E:$E,'Banco de Indicadores - UGRHI'!$B3,'Banco de Indicadores Mun. (2)'!$A:$A,'Banco de Indicadores - UGRHI'!$A3)</f>
        <v>13.656607900000001</v>
      </c>
      <c r="U3" s="45">
        <f>SUMIFS('Banco de Indicadores Mun. (2)'!J:J,'Banco de Indicadores Mun. (2)'!$E:$E,'Banco de Indicadores - UGRHI'!$B3,'Banco de Indicadores Mun. (2)'!$A:$A,'Banco de Indicadores - UGRHI'!$A3)</f>
        <v>10.229041</v>
      </c>
      <c r="V3" s="45">
        <f>SUMIFS('Banco de Indicadores Mun. (2)'!K:K,'Banco de Indicadores Mun. (2)'!$E:$E,'Banco de Indicadores - UGRHI'!$B3,'Banco de Indicadores Mun. (2)'!$A:$A,'Banco de Indicadores - UGRHI'!$A3)</f>
        <v>3.4275669000000017</v>
      </c>
      <c r="W3" s="45">
        <f>SUMIFS('Banco de Indicadores Mun. (2)'!L:L,'Banco de Indicadores Mun. (2)'!$E:$E,'Banco de Indicadores - UGRHI'!$B3,'Banco de Indicadores Mun. (2)'!$A:$A,'Banco de Indicadores - UGRHI'!$A3)</f>
        <v>8.1837271689497726</v>
      </c>
      <c r="X3" s="45">
        <f>SUMIFS('Banco de Indicadores Mun. (2)'!M:M,'Banco de Indicadores Mun. (2)'!$E:$E,'Banco de Indicadores - UGRHI'!$B3,'Banco de Indicadores Mun. (2)'!$A:$A,'Banco de Indicadores - UGRHI'!$A3)</f>
        <v>5.2736350999999999</v>
      </c>
      <c r="Y3" s="45">
        <f>SUMIFS('Banco de Indicadores Mun. (2)'!N:N,'Banco de Indicadores Mun. (2)'!$E:$E,'Banco de Indicadores - UGRHI'!$B3,'Banco de Indicadores Mun. (2)'!$A:$A,'Banco de Indicadores - UGRHI'!$A3)</f>
        <v>3.3001823999999997</v>
      </c>
      <c r="Z3" s="45">
        <f>SUMIFS('Banco de Indicadores Mun. (2)'!O:O,'Banco de Indicadores Mun. (2)'!$E:$E,'Banco de Indicadores - UGRHI'!$B3,'Banco de Indicadores Mun. (2)'!$A:$A,'Banco de Indicadores - UGRHI'!$A3)</f>
        <v>4.435676599999999</v>
      </c>
      <c r="AA3" s="45">
        <f>SUMIFS('Banco de Indicadores Mun. (2)'!P:P,'Banco de Indicadores Mun. (2)'!$E:$E,'Banco de Indicadores - UGRHI'!$B3,'Banco de Indicadores Mun. (2)'!$A:$A,'Banco de Indicadores - UGRHI'!$A3)</f>
        <v>0.64711380000000007</v>
      </c>
      <c r="AB3" s="48">
        <f>SUMIFS('Banco de Indicadores - Mun. (1)'!X:X,'Banco de Indicadores - Mun. (1)'!$C:$C,'Banco de Indicadores - UGRHI'!$B3,'Banco de Indicadores - Mun. (1)'!$A:$A,'Banco de Indicadores - UGRHI'!$A3)</f>
        <v>0</v>
      </c>
      <c r="AC3" s="48">
        <f t="shared" ref="AC3:AC66" si="1">IFERROR((($C3)/(SUM($C3:$D3)))*100,0)</f>
        <v>44.044321329639892</v>
      </c>
      <c r="AD3" s="48">
        <f t="shared" ref="AD3:AD66" si="2">IFERROR((($D3)/(SUM($C3:$D3)))*100,0)</f>
        <v>55.955678670360108</v>
      </c>
      <c r="AE3" s="44">
        <f>SUMIFS('Banco de Indicadores - Mun. (1)'!Y:Y,'Banco de Indicadores - Mun. (1)'!$C:$C,'Banco de Indicadores - UGRHI'!$B3,'Banco de Indicadores - Mun. (1)'!$A:$A,'Banco de Indicadores - UGRHI'!$A3)</f>
        <v>1907.35</v>
      </c>
      <c r="AF3" s="44">
        <f>SUMIFS('Banco de Indicadores - Mun. (1)'!Z:Z,'Banco de Indicadores - Mun. (1)'!$C:$C,'Banco de Indicadores - UGRHI'!$B3,'Banco de Indicadores - Mun. (1)'!$A:$A,'Banco de Indicadores - UGRHI'!$A3)</f>
        <v>73840.973768229596</v>
      </c>
      <c r="AG3" s="44">
        <f>SUMIFS('Banco de Indicadores - Mun. (1)'!AA:AA,'Banco de Indicadores - Mun. (1)'!$C:$C,'Banco de Indicadores - UGRHI'!$B3,'Banco de Indicadores - Mun. (1)'!$A:$A,'Banco de Indicadores - UGRHI'!$A3)</f>
        <v>36661.170231770389</v>
      </c>
      <c r="AH3" s="44">
        <f>SUMIFS('Banco de Indicadores - Mun. (1)'!AB:AB,'Banco de Indicadores - Mun. (1)'!$C:$C,'Banco de Indicadores - UGRHI'!$B3,'Banco de Indicadores - Mun. (1)'!$A:$A,'Banco de Indicadores - UGRHI'!$A3)</f>
        <v>277</v>
      </c>
      <c r="AI3" s="44">
        <f>SUMIFS('Banco de Indicadores - Mun. (1)'!AC:AC,'Banco de Indicadores - Mun. (1)'!$C:$C,'Banco de Indicadores - UGRHI'!$B3,'Banco de Indicadores - Mun. (1)'!$A:$A,'Banco de Indicadores - UGRHI'!$A3)</f>
        <v>2</v>
      </c>
      <c r="AJ3" s="44">
        <f>SUMIFS('Banco de Indicadores Mun. (2)'!Q:Q,'Banco de Indicadores Mun. (2)'!$E:$E,'Banco de Indicadores - UGRHI'!$B3,'Banco de Indicadores Mun. (2)'!$A:$A,'Banco de Indicadores - UGRHI'!$A3)</f>
        <v>1101</v>
      </c>
      <c r="AK3" s="154">
        <f>VLOOKUP(B3,'Dados Base'!B:K,9,FALSE)*31536000/SUMIFS('Banco de Indicadores - Mun. (1)'!H:H,'Banco de Indicadores - Mun. (1)'!C:C,'Banco de Indicadores - UGRHI'!B3,'Banco de Indicadores - Mun. (1)'!A:A,'Banco de Indicadores - UGRHI'!A3)</f>
        <v>3201.1835181562233</v>
      </c>
      <c r="AL3" s="120"/>
      <c r="AM3" s="42" t="s">
        <v>702</v>
      </c>
      <c r="AN3" s="42" t="s">
        <v>702</v>
      </c>
      <c r="AO3" s="42" t="s">
        <v>702</v>
      </c>
      <c r="AP3" s="126"/>
      <c r="AQ3" s="127">
        <f>(SUMIFS(T:T,B:B,B3,A:A,A3)/VLOOKUP(B3,'Dados Base'!B:K,8,FALSE))*100</f>
        <v>14.684524623655914</v>
      </c>
      <c r="AR3" s="127">
        <f>(SUMIFS(T:T,B:B,B3,A:A,A3)/VLOOKUP(B3,'Dados Base'!B:K,9,FALSE))*100</f>
        <v>6.3225036574074078</v>
      </c>
      <c r="AS3" s="127">
        <f>(SUMIFS(U:U,B:B,B3,A:A,A3)/VLOOKUP(B3,'Dados Base'!B:K,7,FALSE))*100</f>
        <v>14.207001388888891</v>
      </c>
      <c r="AT3" s="127">
        <f>(SUMIFS(V:V,B:B,B3,A:A,A3)/VLOOKUP(B3,'Dados Base'!B:K,10,FALSE))*100</f>
        <v>16.321747142857152</v>
      </c>
      <c r="AU3" s="44">
        <f>SUMIFS('Banco de Indicadores - Mun. (1)'!AO:AO,'Banco de Indicadores - Mun. (1)'!$C:$C,'Banco de Indicadores - UGRHI'!$B3,'Banco de Indicadores - Mun. (1)'!$A:$A,'Banco de Indicadores - UGRHI'!$A3)</f>
        <v>2</v>
      </c>
      <c r="AV3" s="44">
        <f>SUMIFS('Banco de Indicadores - Mun. (1)'!AP:AP,'Banco de Indicadores - Mun. (1)'!$C:$C,'Banco de Indicadores - UGRHI'!$B3,'Banco de Indicadores - Mun. (1)'!$A:$A,'Banco de Indicadores - UGRHI'!$A3)</f>
        <v>4.5479436971907754</v>
      </c>
      <c r="AW3" s="141">
        <v>4</v>
      </c>
      <c r="AX3" s="44">
        <f>SUMIFS('Banco de Indicadores - Mun. (1)'!AQ:AQ,'Banco de Indicadores - Mun. (1)'!$C:$C,'Banco de Indicadores - UGRHI'!$B3,'Banco de Indicadores - Mun. (1)'!$A:$A,'Banco de Indicadores - UGRHI'!$A3)</f>
        <v>382</v>
      </c>
      <c r="AY3" s="74">
        <v>93.055717223369001</v>
      </c>
      <c r="AZ3" s="74">
        <v>77.738653385973748</v>
      </c>
      <c r="BA3" s="75">
        <f xml:space="preserve">  100 * (  SUMIFS('Banco de Indicadores - Mun. (1)'!Z:Z,'Banco de Indicadores - Mun. (1)'!$C:$C,'Banco de Indicadores - UGRHI'!$B3,'Banco de Indicadores - Mun. (1)'!$A:$A,'Banco de Indicadores - UGRHI'!$A3) /
(SUMIFS('Banco de Indicadores - Mun. (1)'!AA:AA,'Banco de Indicadores - Mun. (1)'!$C:$C,'Banco de Indicadores - UGRHI'!$B3,'Banco de Indicadores - Mun. (1)'!$A:$A,'Banco de Indicadores - UGRHI'!$A3) +  SUMIFS('Banco de Indicadores - Mun. (1)'!Z:Z,'Banco de Indicadores - Mun. (1)'!$C:$C,'Banco de Indicadores - UGRHI'!$B3,'Banco de Indicadores - Mun. (1)'!$A:$A,'Banco de Indicadores - UGRHI'!$A3) ))</f>
        <v>66.823114100147791</v>
      </c>
      <c r="BB3" s="44">
        <f>SUMIFS('Banco de Indicadores - Mun. (1)'!AW:AW,'Banco de Indicadores - Mun. (1)'!$C:$C,'Banco de Indicadores - UGRHI'!$B3,'Banco de Indicadores - Mun. (1)'!$A:$A,'Banco de Indicadores - UGRHI'!$A3)</f>
        <v>14</v>
      </c>
      <c r="BC3" s="44">
        <f>SUMIFS('Banco de Indicadores - Mun. (1)'!AX:AX,'Banco de Indicadores - Mun. (1)'!$C:$C,'Banco de Indicadores - UGRHI'!$B3,'Banco de Indicadores - Mun. (1)'!$A:$A,'Banco de Indicadores - UGRHI'!$A3)</f>
        <v>2</v>
      </c>
      <c r="BD3" s="124">
        <v>0.48168434107505753</v>
      </c>
      <c r="BE3" s="44">
        <f>SUMIFS('Banco de Indicadores Mun. (2)'!R:R,'Banco de Indicadores Mun. (2)'!$E:$E,'Banco de Indicadores - UGRHI'!$B3,'Banco de Indicadores Mun. (2)'!$A:$A,'Banco de Indicadores - UGRHI'!$A3)</f>
        <v>2511</v>
      </c>
      <c r="BF3" s="128"/>
    </row>
    <row r="4" spans="1:58" x14ac:dyDescent="0.25">
      <c r="A4" s="38">
        <v>2017</v>
      </c>
      <c r="B4" s="38">
        <v>3</v>
      </c>
      <c r="C4" s="123">
        <f>SUMIFS('Banco de Indicadores Mun. (2)'!G:G,'Banco de Indicadores Mun. (2)'!$E:$E,'Banco de Indicadores - UGRHI'!$B4,'Banco de Indicadores Mun. (2)'!$A:$A,'Banco de Indicadores - UGRHI'!$A4)</f>
        <v>156</v>
      </c>
      <c r="D4" s="123">
        <f>SUMIFS('Banco de Indicadores Mun. (2)'!H:H,'Banco de Indicadores Mun. (2)'!$E:$E,'Banco de Indicadores - UGRHI'!$B4,'Banco de Indicadores Mun. (2)'!$A:$A,'Banco de Indicadores - UGRHI'!$A4)</f>
        <v>50</v>
      </c>
      <c r="E4" s="43">
        <v>1.6959485630441584</v>
      </c>
      <c r="F4" s="44">
        <f>SUMIFS('Banco de Indicadores - Mun. (1)'!H:H,'Banco de Indicadores - Mun. (1)'!$C:$C,'Banco de Indicadores - UGRHI'!$B4,'Banco de Indicadores - Mun. (1)'!$A:$A,'Banco de Indicadores - UGRHI'!$A4)</f>
        <v>312955</v>
      </c>
      <c r="G4" s="44">
        <f>SUMIFS('Banco de Indicadores - Mun. (1)'!I:I,'Banco de Indicadores - Mun. (1)'!$C:$C,'Banco de Indicadores - UGRHI'!$B4,'Banco de Indicadores - Mun. (1)'!$A:$A,'Banco de Indicadores - UGRHI'!$A4)</f>
        <v>305494</v>
      </c>
      <c r="H4" s="44">
        <f>SUMIFS('Banco de Indicadores - Mun. (1)'!J:J,'Banco de Indicadores - Mun. (1)'!$C:$C,'Banco de Indicadores - UGRHI'!$B4,'Banco de Indicadores - Mun. (1)'!$A:$A,'Banco de Indicadores - UGRHI'!$A4)</f>
        <v>7461</v>
      </c>
      <c r="I4" s="46">
        <f>(F4)/VLOOKUP(B4,'Dados Base'!$B:$K,6,FALSE)</f>
        <v>160.67843775510727</v>
      </c>
      <c r="J4" s="73">
        <f t="shared" si="0"/>
        <v>0.97615951175089066</v>
      </c>
      <c r="K4" s="44">
        <f>SUMIFS('Banco de Indicadores - Mun. (1)'!O:O,'Banco de Indicadores - Mun. (1)'!$C:$C,'Banco de Indicadores - UGRHI'!$B4,'Banco de Indicadores - Mun. (1)'!$A:$A,'Banco de Indicadores - UGRHI'!$A4)</f>
        <v>0</v>
      </c>
      <c r="L4" s="44">
        <f>SUMIFS('Banco de Indicadores - Mun. (1)'!P:P,'Banco de Indicadores - Mun. (1)'!$C:$C,'Banco de Indicadores - UGRHI'!$B4,'Banco de Indicadores - Mun. (1)'!$A:$A,'Banco de Indicadores - UGRHI'!$A4)</f>
        <v>0</v>
      </c>
      <c r="M4" s="44">
        <f>SUMIFS('Banco de Indicadores - Mun. (1)'!Q:Q,'Banco de Indicadores - Mun. (1)'!$C:$C,'Banco de Indicadores - UGRHI'!$B4,'Banco de Indicadores - Mun. (1)'!$A:$A,'Banco de Indicadores - UGRHI'!$A4)</f>
        <v>0</v>
      </c>
      <c r="N4" s="44">
        <f>SUMIFS('Banco de Indicadores - Mun. (1)'!R:R,'Banco de Indicadores - Mun. (1)'!$C:$C,'Banco de Indicadores - UGRHI'!$B4,'Banco de Indicadores - Mun. (1)'!$A:$A,'Banco de Indicadores - UGRHI'!$A4)</f>
        <v>0</v>
      </c>
      <c r="O4" s="44">
        <f>SUMIFS('Banco de Indicadores - Mun. (1)'!S:S,'Banco de Indicadores - Mun. (1)'!$C:$C,'Banco de Indicadores - UGRHI'!$B4,'Banco de Indicadores - Mun. (1)'!$A:$A,'Banco de Indicadores - UGRHI'!$A4)</f>
        <v>0</v>
      </c>
      <c r="P4" s="44">
        <f>SUMIFS('Banco de Indicadores - Mun. (1)'!T:T,'Banco de Indicadores - Mun. (1)'!$C:$C,'Banco de Indicadores - UGRHI'!$B4,'Banco de Indicadores - Mun. (1)'!$A:$A,'Banco de Indicadores - UGRHI'!$A4)</f>
        <v>0</v>
      </c>
      <c r="Q4" s="44">
        <f>SUMIFS('Banco de Indicadores - Mun. (1)'!U:U,'Banco de Indicadores - Mun. (1)'!$C:$C,'Banco de Indicadores - UGRHI'!$B4,'Banco de Indicadores - Mun. (1)'!$A:$A,'Banco de Indicadores - UGRHI'!$A4)</f>
        <v>0</v>
      </c>
      <c r="R4" s="44">
        <f>SUMIFS('Banco de Indicadores - Mun. (1)'!V:V,'Banco de Indicadores - Mun. (1)'!$C:$C,'Banco de Indicadores - UGRHI'!$B4,'Banco de Indicadores - Mun. (1)'!$A:$A,'Banco de Indicadores - UGRHI'!$A4)</f>
        <v>0</v>
      </c>
      <c r="S4" s="44">
        <f>SUMIFS('Banco de Indicadores - Mun. (1)'!W:W,'Banco de Indicadores - Mun. (1)'!$C:$C,'Banco de Indicadores - UGRHI'!$B4,'Banco de Indicadores - Mun. (1)'!$A:$A,'Banco de Indicadores - UGRHI'!$A4)</f>
        <v>0</v>
      </c>
      <c r="T4" s="45">
        <f>SUMIFS('Banco de Indicadores Mun. (2)'!I:I,'Banco de Indicadores Mun. (2)'!$E:$E,'Banco de Indicadores - UGRHI'!$B4,'Banco de Indicadores Mun. (2)'!$A:$A,'Banco de Indicadores - UGRHI'!$A4)</f>
        <v>3.0023087999999998</v>
      </c>
      <c r="U4" s="45">
        <f>SUMIFS('Banco de Indicadores Mun. (2)'!J:J,'Banco de Indicadores Mun. (2)'!$E:$E,'Banco de Indicadores - UGRHI'!$B4,'Banco de Indicadores Mun. (2)'!$A:$A,'Banco de Indicadores - UGRHI'!$A4)</f>
        <v>2.9732381999999999</v>
      </c>
      <c r="V4" s="45">
        <f>SUMIFS('Banco de Indicadores Mun. (2)'!K:K,'Banco de Indicadores Mun. (2)'!$E:$E,'Banco de Indicadores - UGRHI'!$B4,'Banco de Indicadores Mun. (2)'!$A:$A,'Banco de Indicadores - UGRHI'!$A4)</f>
        <v>2.9070600000000002E-2</v>
      </c>
      <c r="W4" s="45">
        <f>SUMIFS('Banco de Indicadores Mun. (2)'!L:L,'Banco de Indicadores Mun. (2)'!$E:$E,'Banco de Indicadores - UGRHI'!$B4,'Banco de Indicadores Mun. (2)'!$A:$A,'Banco de Indicadores - UGRHI'!$A4)</f>
        <v>0</v>
      </c>
      <c r="X4" s="45">
        <f>SUMIFS('Banco de Indicadores Mun. (2)'!M:M,'Banco de Indicadores Mun. (2)'!$E:$E,'Banco de Indicadores - UGRHI'!$B4,'Banco de Indicadores Mun. (2)'!$A:$A,'Banco de Indicadores - UGRHI'!$A4)</f>
        <v>2.2895012999999995</v>
      </c>
      <c r="Y4" s="45">
        <f>SUMIFS('Banco de Indicadores Mun. (2)'!N:N,'Banco de Indicadores Mun. (2)'!$E:$E,'Banco de Indicadores - UGRHI'!$B4,'Banco de Indicadores Mun. (2)'!$A:$A,'Banco de Indicadores - UGRHI'!$A4)</f>
        <v>2.0972599999999997E-2</v>
      </c>
      <c r="Z4" s="45">
        <f>SUMIFS('Banco de Indicadores Mun. (2)'!O:O,'Banco de Indicadores Mun. (2)'!$E:$E,'Banco de Indicadores - UGRHI'!$B4,'Banco de Indicadores Mun. (2)'!$A:$A,'Banco de Indicadores - UGRHI'!$A4)</f>
        <v>0.50416059999999996</v>
      </c>
      <c r="AA4" s="45">
        <f>SUMIFS('Banco de Indicadores Mun. (2)'!P:P,'Banco de Indicadores Mun. (2)'!$E:$E,'Banco de Indicadores - UGRHI'!$B4,'Banco de Indicadores Mun. (2)'!$A:$A,'Banco de Indicadores - UGRHI'!$A4)</f>
        <v>0.18767430000000002</v>
      </c>
      <c r="AB4" s="48">
        <f>SUMIFS('Banco de Indicadores - Mun. (1)'!X:X,'Banco de Indicadores - Mun. (1)'!$C:$C,'Banco de Indicadores - UGRHI'!$B4,'Banco de Indicadores - Mun. (1)'!$A:$A,'Banco de Indicadores - UGRHI'!$A4)</f>
        <v>0</v>
      </c>
      <c r="AC4" s="48">
        <f t="shared" si="1"/>
        <v>75.728155339805824</v>
      </c>
      <c r="AD4" s="48">
        <f t="shared" si="2"/>
        <v>24.271844660194176</v>
      </c>
      <c r="AE4" s="44">
        <f>SUMIFS('Banco de Indicadores - Mun. (1)'!Y:Y,'Banco de Indicadores - Mun. (1)'!$C:$C,'Banco de Indicadores - UGRHI'!$B4,'Banco de Indicadores - Mun. (1)'!$A:$A,'Banco de Indicadores - UGRHI'!$A4)</f>
        <v>263.87</v>
      </c>
      <c r="AF4" s="44">
        <f>SUMIFS('Banco de Indicadores - Mun. (1)'!Z:Z,'Banco de Indicadores - Mun. (1)'!$C:$C,'Banco de Indicadores - UGRHI'!$B4,'Banco de Indicadores - Mun. (1)'!$A:$A,'Banco de Indicadores - UGRHI'!$A4)</f>
        <v>5914.9125666431992</v>
      </c>
      <c r="AG4" s="44">
        <f>SUMIFS('Banco de Indicadores - Mun. (1)'!AA:AA,'Banco de Indicadores - Mun. (1)'!$C:$C,'Banco de Indicadores - UGRHI'!$B4,'Banco de Indicadores - Mun. (1)'!$A:$A,'Banco de Indicadores - UGRHI'!$A4)</f>
        <v>11140.9334333568</v>
      </c>
      <c r="AH4" s="44">
        <f>SUMIFS('Banco de Indicadores - Mun. (1)'!AB:AB,'Banco de Indicadores - Mun. (1)'!$C:$C,'Banco de Indicadores - UGRHI'!$B4,'Banco de Indicadores - Mun. (1)'!$A:$A,'Banco de Indicadores - UGRHI'!$A4)</f>
        <v>63</v>
      </c>
      <c r="AI4" s="44">
        <f>SUMIFS('Banco de Indicadores - Mun. (1)'!AC:AC,'Banco de Indicadores - Mun. (1)'!$C:$C,'Banco de Indicadores - UGRHI'!$B4,'Banco de Indicadores - Mun. (1)'!$A:$A,'Banco de Indicadores - UGRHI'!$A4)</f>
        <v>9</v>
      </c>
      <c r="AJ4" s="44">
        <f>SUMIFS('Banco de Indicadores Mun. (2)'!Q:Q,'Banco de Indicadores Mun. (2)'!$E:$E,'Banco de Indicadores - UGRHI'!$B4,'Banco de Indicadores Mun. (2)'!$A:$A,'Banco de Indicadores - UGRHI'!$A4)</f>
        <v>54</v>
      </c>
      <c r="AK4" s="154">
        <f>VLOOKUP(B4,'Dados Base'!B:K,9,FALSE)*31536000/SUMIFS('Banco de Indicadores - Mun. (1)'!H:H,'Banco de Indicadores - Mun. (1)'!C:C,'Banco de Indicadores - UGRHI'!B4,'Banco de Indicadores - Mun. (1)'!A:A,'Banco de Indicadores - UGRHI'!A4)</f>
        <v>10782.227476793789</v>
      </c>
      <c r="AL4" s="120"/>
      <c r="AM4" s="42" t="s">
        <v>702</v>
      </c>
      <c r="AN4" s="42" t="s">
        <v>702</v>
      </c>
      <c r="AO4" s="42" t="s">
        <v>702</v>
      </c>
      <c r="AP4" s="126"/>
      <c r="AQ4" s="127">
        <f>(SUMIFS(T:T,B:B,B4,A:A,A4)/VLOOKUP(B4,'Dados Base'!B:K,8,FALSE))*100</f>
        <v>7.6982276923076922</v>
      </c>
      <c r="AR4" s="127">
        <f>(SUMIFS(T:T,B:B,B4,A:A,A4)/VLOOKUP(B4,'Dados Base'!B:K,9,FALSE))*100</f>
        <v>2.8058960747663551</v>
      </c>
      <c r="AS4" s="127">
        <f>(SUMIFS(U:U,B:B,B4,A:A,A4)/VLOOKUP(B4,'Dados Base'!B:K,7,FALSE))*100</f>
        <v>11.011993333333333</v>
      </c>
      <c r="AT4" s="127">
        <f>(SUMIFS(V:V,B:B,B4,A:A,A4)/VLOOKUP(B4,'Dados Base'!B:K,10,FALSE))*100</f>
        <v>0.24225500000000003</v>
      </c>
      <c r="AU4" s="44">
        <f>SUMIFS('Banco de Indicadores - Mun. (1)'!AO:AO,'Banco de Indicadores - Mun. (1)'!$C:$C,'Banco de Indicadores - UGRHI'!$B4,'Banco de Indicadores - Mun. (1)'!$A:$A,'Banco de Indicadores - UGRHI'!$A4)</f>
        <v>2</v>
      </c>
      <c r="AV4" s="44">
        <f>SUMIFS('Banco de Indicadores - Mun. (1)'!AP:AP,'Banco de Indicadores - Mun. (1)'!$C:$C,'Banco de Indicadores - UGRHI'!$B4,'Banco de Indicadores - Mun. (1)'!$A:$A,'Banco de Indicadores - UGRHI'!$A4)</f>
        <v>6.7889312762287783</v>
      </c>
      <c r="AW4" s="141">
        <v>4</v>
      </c>
      <c r="AX4" s="44">
        <f>SUMIFS('Banco de Indicadores - Mun. (1)'!AQ:AQ,'Banco de Indicadores - Mun. (1)'!$C:$C,'Banco de Indicadores - UGRHI'!$B4,'Banco de Indicadores - Mun. (1)'!$A:$A,'Banco de Indicadores - UGRHI'!$A4)</f>
        <v>0</v>
      </c>
      <c r="AY4" s="74">
        <v>51.820665602867201</v>
      </c>
      <c r="AZ4" s="74">
        <v>43.320434100092129</v>
      </c>
      <c r="BA4" s="75">
        <f xml:space="preserve">  100 * (  SUMIFS('Banco de Indicadores - Mun. (1)'!Z:Z,'Banco de Indicadores - Mun. (1)'!$C:$C,'Banco de Indicadores - UGRHI'!$B4,'Banco de Indicadores - Mun. (1)'!$A:$A,'Banco de Indicadores - UGRHI'!$A4) /
(SUMIFS('Banco de Indicadores - Mun. (1)'!AA:AA,'Banco de Indicadores - Mun. (1)'!$C:$C,'Banco de Indicadores - UGRHI'!$B4,'Banco de Indicadores - Mun. (1)'!$A:$A,'Banco de Indicadores - UGRHI'!$A4) +  SUMIFS('Banco de Indicadores - Mun. (1)'!Z:Z,'Banco de Indicadores - Mun. (1)'!$C:$C,'Banco de Indicadores - UGRHI'!$B4,'Banco de Indicadores - Mun. (1)'!$A:$A,'Banco de Indicadores - UGRHI'!$A4) ))</f>
        <v>34.679678549180146</v>
      </c>
      <c r="BB4" s="44">
        <f>SUMIFS('Banco de Indicadores - Mun. (1)'!AW:AW,'Banco de Indicadores - Mun. (1)'!$C:$C,'Banco de Indicadores - UGRHI'!$B4,'Banco de Indicadores - Mun. (1)'!$A:$A,'Banco de Indicadores - UGRHI'!$A4)</f>
        <v>13</v>
      </c>
      <c r="BC4" s="44">
        <f>SUMIFS('Banco de Indicadores - Mun. (1)'!AX:AX,'Banco de Indicadores - Mun. (1)'!$C:$C,'Banco de Indicadores - UGRHI'!$B4,'Banco de Indicadores - Mun. (1)'!$A:$A,'Banco de Indicadores - UGRHI'!$A4)</f>
        <v>9</v>
      </c>
      <c r="BD4" s="124">
        <v>0.8133176604777852</v>
      </c>
      <c r="BE4" s="44">
        <f>SUMIFS('Banco de Indicadores Mun. (2)'!R:R,'Banco de Indicadores Mun. (2)'!$E:$E,'Banco de Indicadores - UGRHI'!$B4,'Banco de Indicadores Mun. (2)'!$A:$A,'Banco de Indicadores - UGRHI'!$A4)</f>
        <v>456</v>
      </c>
      <c r="BF4" s="128"/>
    </row>
    <row r="5" spans="1:58" x14ac:dyDescent="0.25">
      <c r="A5" s="38">
        <v>2017</v>
      </c>
      <c r="B5" s="38">
        <v>4</v>
      </c>
      <c r="C5" s="123">
        <f>SUMIFS('Banco de Indicadores Mun. (2)'!G:G,'Banco de Indicadores Mun. (2)'!$E:$E,'Banco de Indicadores - UGRHI'!$B5,'Banco de Indicadores Mun. (2)'!$A:$A,'Banco de Indicadores - UGRHI'!$A5)</f>
        <v>1074</v>
      </c>
      <c r="D5" s="123">
        <f>SUMIFS('Banco de Indicadores Mun. (2)'!H:H,'Banco de Indicadores Mun. (2)'!$E:$E,'Banco de Indicadores - UGRHI'!$B5,'Banco de Indicadores Mun. (2)'!$A:$A,'Banco de Indicadores - UGRHI'!$A5)</f>
        <v>1159</v>
      </c>
      <c r="E5" s="43">
        <v>1.0531135434429073</v>
      </c>
      <c r="F5" s="44">
        <f>SUMIFS('Banco de Indicadores - Mun. (1)'!H:H,'Banco de Indicadores - Mun. (1)'!$C:$C,'Banco de Indicadores - UGRHI'!$B5,'Banco de Indicadores - Mun. (1)'!$A:$A,'Banco de Indicadores - UGRHI'!$A5)</f>
        <v>1185180</v>
      </c>
      <c r="G5" s="44">
        <f>SUMIFS('Banco de Indicadores - Mun. (1)'!I:I,'Banco de Indicadores - Mun. (1)'!$C:$C,'Banco de Indicadores - UGRHI'!$B5,'Banco de Indicadores - Mun. (1)'!$A:$A,'Banco de Indicadores - UGRHI'!$A5)</f>
        <v>1137835</v>
      </c>
      <c r="H5" s="44">
        <f>SUMIFS('Banco de Indicadores - Mun. (1)'!J:J,'Banco de Indicadores - Mun. (1)'!$C:$C,'Banco de Indicadores - UGRHI'!$B5,'Banco de Indicadores - Mun. (1)'!$A:$A,'Banco de Indicadores - UGRHI'!$A5)</f>
        <v>47345</v>
      </c>
      <c r="I5" s="46">
        <f>(F5)/VLOOKUP(B5,'Dados Base'!$B:$K,6,FALSE)</f>
        <v>123.91382762388194</v>
      </c>
      <c r="J5" s="73">
        <f t="shared" si="0"/>
        <v>0.96005248147960642</v>
      </c>
      <c r="K5" s="44">
        <f>SUMIFS('Banco de Indicadores - Mun. (1)'!O:O,'Banco de Indicadores - Mun. (1)'!$C:$C,'Banco de Indicadores - UGRHI'!$B5,'Banco de Indicadores - Mun. (1)'!$A:$A,'Banco de Indicadores - UGRHI'!$A5)</f>
        <v>0</v>
      </c>
      <c r="L5" s="44">
        <f>SUMIFS('Banco de Indicadores - Mun. (1)'!P:P,'Banco de Indicadores - Mun. (1)'!$C:$C,'Banco de Indicadores - UGRHI'!$B5,'Banco de Indicadores - Mun. (1)'!$A:$A,'Banco de Indicadores - UGRHI'!$A5)</f>
        <v>0</v>
      </c>
      <c r="M5" s="44">
        <f>SUMIFS('Banco de Indicadores - Mun. (1)'!Q:Q,'Banco de Indicadores - Mun. (1)'!$C:$C,'Banco de Indicadores - UGRHI'!$B5,'Banco de Indicadores - Mun. (1)'!$A:$A,'Banco de Indicadores - UGRHI'!$A5)</f>
        <v>0</v>
      </c>
      <c r="N5" s="44">
        <f>SUMIFS('Banco de Indicadores - Mun. (1)'!R:R,'Banco de Indicadores - Mun. (1)'!$C:$C,'Banco de Indicadores - UGRHI'!$B5,'Banco de Indicadores - Mun. (1)'!$A:$A,'Banco de Indicadores - UGRHI'!$A5)</f>
        <v>0</v>
      </c>
      <c r="O5" s="44">
        <f>SUMIFS('Banco de Indicadores - Mun. (1)'!S:S,'Banco de Indicadores - Mun. (1)'!$C:$C,'Banco de Indicadores - UGRHI'!$B5,'Banco de Indicadores - Mun. (1)'!$A:$A,'Banco de Indicadores - UGRHI'!$A5)</f>
        <v>0</v>
      </c>
      <c r="P5" s="44">
        <f>SUMIFS('Banco de Indicadores - Mun. (1)'!T:T,'Banco de Indicadores - Mun. (1)'!$C:$C,'Banco de Indicadores - UGRHI'!$B5,'Banco de Indicadores - Mun. (1)'!$A:$A,'Banco de Indicadores - UGRHI'!$A5)</f>
        <v>0</v>
      </c>
      <c r="Q5" s="44">
        <f>SUMIFS('Banco de Indicadores - Mun. (1)'!U:U,'Banco de Indicadores - Mun. (1)'!$C:$C,'Banco de Indicadores - UGRHI'!$B5,'Banco de Indicadores - Mun. (1)'!$A:$A,'Banco de Indicadores - UGRHI'!$A5)</f>
        <v>0</v>
      </c>
      <c r="R5" s="44">
        <f>SUMIFS('Banco de Indicadores - Mun. (1)'!V:V,'Banco de Indicadores - Mun. (1)'!$C:$C,'Banco de Indicadores - UGRHI'!$B5,'Banco de Indicadores - Mun. (1)'!$A:$A,'Banco de Indicadores - UGRHI'!$A5)</f>
        <v>0</v>
      </c>
      <c r="S5" s="44">
        <f>SUMIFS('Banco de Indicadores - Mun. (1)'!W:W,'Banco de Indicadores - Mun. (1)'!$C:$C,'Banco de Indicadores - UGRHI'!$B5,'Banco de Indicadores - Mun. (1)'!$A:$A,'Banco de Indicadores - UGRHI'!$A5)</f>
        <v>0</v>
      </c>
      <c r="T5" s="45">
        <f>SUMIFS('Banco de Indicadores Mun. (2)'!I:I,'Banco de Indicadores Mun. (2)'!$E:$E,'Banco de Indicadores - UGRHI'!$B5,'Banco de Indicadores Mun. (2)'!$A:$A,'Banco de Indicadores - UGRHI'!$A5)</f>
        <v>14.129656800000008</v>
      </c>
      <c r="U5" s="45">
        <f>SUMIFS('Banco de Indicadores Mun. (2)'!J:J,'Banco de Indicadores Mun. (2)'!$E:$E,'Banco de Indicadores - UGRHI'!$B5,'Banco de Indicadores Mun. (2)'!$A:$A,'Banco de Indicadores - UGRHI'!$A5)</f>
        <v>7.8467214999999992</v>
      </c>
      <c r="V5" s="45">
        <f>SUMIFS('Banco de Indicadores Mun. (2)'!K:K,'Banco de Indicadores Mun. (2)'!$E:$E,'Banco de Indicadores - UGRHI'!$B5,'Banco de Indicadores Mun. (2)'!$A:$A,'Banco de Indicadores - UGRHI'!$A5)</f>
        <v>6.2829353000000081</v>
      </c>
      <c r="W5" s="45">
        <f>SUMIFS('Banco de Indicadores Mun. (2)'!L:L,'Banco de Indicadores Mun. (2)'!$E:$E,'Banco de Indicadores - UGRHI'!$B5,'Banco de Indicadores Mun. (2)'!$A:$A,'Banco de Indicadores - UGRHI'!$A5)</f>
        <v>3.7982804096905123</v>
      </c>
      <c r="X5" s="45">
        <f>SUMIFS('Banco de Indicadores Mun. (2)'!M:M,'Banco de Indicadores Mun. (2)'!$E:$E,'Banco de Indicadores - UGRHI'!$B5,'Banco de Indicadores Mun. (2)'!$A:$A,'Banco de Indicadores - UGRHI'!$A5)</f>
        <v>5.4248393000000021</v>
      </c>
      <c r="Y5" s="45">
        <f>SUMIFS('Banco de Indicadores Mun. (2)'!N:N,'Banco de Indicadores Mun. (2)'!$E:$E,'Banco de Indicadores - UGRHI'!$B5,'Banco de Indicadores Mun. (2)'!$A:$A,'Banco de Indicadores - UGRHI'!$A5)</f>
        <v>2.2242565000000001</v>
      </c>
      <c r="Z5" s="45">
        <f>SUMIFS('Banco de Indicadores Mun. (2)'!O:O,'Banco de Indicadores Mun. (2)'!$E:$E,'Banco de Indicadores - UGRHI'!$B5,'Banco de Indicadores Mun. (2)'!$A:$A,'Banco de Indicadores - UGRHI'!$A5)</f>
        <v>5.0259650999999996</v>
      </c>
      <c r="AA5" s="45">
        <f>SUMIFS('Banco de Indicadores Mun. (2)'!P:P,'Banco de Indicadores Mun. (2)'!$E:$E,'Banco de Indicadores - UGRHI'!$B5,'Banco de Indicadores Mun. (2)'!$A:$A,'Banco de Indicadores - UGRHI'!$A5)</f>
        <v>1.4545958999999986</v>
      </c>
      <c r="AB5" s="48">
        <f>SUMIFS('Banco de Indicadores - Mun. (1)'!X:X,'Banco de Indicadores - Mun. (1)'!$C:$C,'Banco de Indicadores - UGRHI'!$B5,'Banco de Indicadores - Mun. (1)'!$A:$A,'Banco de Indicadores - UGRHI'!$A5)</f>
        <v>0</v>
      </c>
      <c r="AC5" s="48">
        <f t="shared" si="1"/>
        <v>48.096730855351545</v>
      </c>
      <c r="AD5" s="48">
        <f t="shared" si="2"/>
        <v>51.903269144648455</v>
      </c>
      <c r="AE5" s="44">
        <f>SUMIFS('Banco de Indicadores - Mun. (1)'!Y:Y,'Banco de Indicadores - Mun. (1)'!$C:$C,'Banco de Indicadores - UGRHI'!$B5,'Banco de Indicadores - Mun. (1)'!$A:$A,'Banco de Indicadores - UGRHI'!$A5)</f>
        <v>1115.0200000000002</v>
      </c>
      <c r="AF5" s="44">
        <f>SUMIFS('Banco de Indicadores - Mun. (1)'!Z:Z,'Banco de Indicadores - Mun. (1)'!$C:$C,'Banco de Indicadores - UGRHI'!$B5,'Banco de Indicadores - Mun. (1)'!$A:$A,'Banco de Indicadores - UGRHI'!$A5)</f>
        <v>47393.526737159998</v>
      </c>
      <c r="AG5" s="44">
        <f>SUMIFS('Banco de Indicadores - Mun. (1)'!AA:AA,'Banco de Indicadores - Mun. (1)'!$C:$C,'Banco de Indicadores - UGRHI'!$B5,'Banco de Indicadores - Mun. (1)'!$A:$A,'Banco de Indicadores - UGRHI'!$A5)</f>
        <v>15541.36726284</v>
      </c>
      <c r="AH5" s="44">
        <f>SUMIFS('Banco de Indicadores - Mun. (1)'!AB:AB,'Banco de Indicadores - Mun. (1)'!$C:$C,'Banco de Indicadores - UGRHI'!$B5,'Banco de Indicadores - Mun. (1)'!$A:$A,'Banco de Indicadores - UGRHI'!$A5)</f>
        <v>101</v>
      </c>
      <c r="AI5" s="44">
        <f>SUMIFS('Banco de Indicadores - Mun. (1)'!AC:AC,'Banco de Indicadores - Mun. (1)'!$C:$C,'Banco de Indicadores - UGRHI'!$B5,'Banco de Indicadores - Mun. (1)'!$A:$A,'Banco de Indicadores - UGRHI'!$A5)</f>
        <v>2</v>
      </c>
      <c r="AJ5" s="44">
        <f>SUMIFS('Banco de Indicadores Mun. (2)'!Q:Q,'Banco de Indicadores Mun. (2)'!$E:$E,'Banco de Indicadores - UGRHI'!$B5,'Banco de Indicadores Mun. (2)'!$A:$A,'Banco de Indicadores - UGRHI'!$A5)</f>
        <v>549</v>
      </c>
      <c r="AK5" s="154">
        <f>VLOOKUP(B5,'Dados Base'!B:K,9,FALSE)*31536000/SUMIFS('Banco de Indicadores - Mun. (1)'!H:H,'Banco de Indicadores - Mun. (1)'!C:C,'Banco de Indicadores - UGRHI'!B5,'Banco de Indicadores - Mun. (1)'!A:A,'Banco de Indicadores - UGRHI'!A5)</f>
        <v>3698.5976813648558</v>
      </c>
      <c r="AL5" s="120"/>
      <c r="AM5" s="42" t="s">
        <v>702</v>
      </c>
      <c r="AN5" s="42" t="s">
        <v>702</v>
      </c>
      <c r="AO5" s="42" t="s">
        <v>702</v>
      </c>
      <c r="AP5" s="126"/>
      <c r="AQ5" s="127">
        <f>(SUMIFS(T:T,B:B,B5,A:A,A5)/VLOOKUP(B5,'Dados Base'!B:K,8,FALSE))*100</f>
        <v>32.112856363636382</v>
      </c>
      <c r="AR5" s="127">
        <f>(SUMIFS(T:T,B:B,B5,A:A,A5)/VLOOKUP(B5,'Dados Base'!B:K,9,FALSE))*100</f>
        <v>10.165220719424466</v>
      </c>
      <c r="AS5" s="127">
        <f>(SUMIFS(U:U,B:B,B5,A:A,A5)/VLOOKUP(B5,'Dados Base'!B:K,7,FALSE))*100</f>
        <v>26.155738333333328</v>
      </c>
      <c r="AT5" s="127">
        <f>(SUMIFS(V:V,B:B,B5,A:A,A5)/VLOOKUP(B5,'Dados Base'!B:K,10,FALSE))*100</f>
        <v>44.878109285714345</v>
      </c>
      <c r="AU5" s="44">
        <f>SUMIFS('Banco de Indicadores - Mun. (1)'!AO:AO,'Banco de Indicadores - Mun. (1)'!$C:$C,'Banco de Indicadores - UGRHI'!$B5,'Banco de Indicadores - Mun. (1)'!$A:$A,'Banco de Indicadores - UGRHI'!$A5)</f>
        <v>0</v>
      </c>
      <c r="AV5" s="44">
        <f>SUMIFS('Banco de Indicadores - Mun. (1)'!AP:AP,'Banco de Indicadores - Mun. (1)'!$C:$C,'Banco de Indicadores - UGRHI'!$B5,'Banco de Indicadores - Mun. (1)'!$A:$A,'Banco de Indicadores - UGRHI'!$A5)</f>
        <v>0</v>
      </c>
      <c r="AW5" s="141">
        <v>5</v>
      </c>
      <c r="AX5" s="44">
        <f>SUMIFS('Banco de Indicadores - Mun. (1)'!AQ:AQ,'Banco de Indicadores - Mun. (1)'!$C:$C,'Banco de Indicadores - UGRHI'!$B5,'Banco de Indicadores - Mun. (1)'!$A:$A,'Banco de Indicadores - UGRHI'!$A5)</f>
        <v>0</v>
      </c>
      <c r="AY5" s="74">
        <v>97.781362164842932</v>
      </c>
      <c r="AZ5" s="74">
        <v>83.356637634378188</v>
      </c>
      <c r="BA5" s="75">
        <f xml:space="preserve">  100 * (  SUMIFS('Banco de Indicadores - Mun. (1)'!Z:Z,'Banco de Indicadores - Mun. (1)'!$C:$C,'Banco de Indicadores - UGRHI'!$B5,'Banco de Indicadores - Mun. (1)'!$A:$A,'Banco de Indicadores - UGRHI'!$A5) /
(SUMIFS('Banco de Indicadores - Mun. (1)'!AA:AA,'Banco de Indicadores - Mun. (1)'!$C:$C,'Banco de Indicadores - UGRHI'!$B5,'Banco de Indicadores - Mun. (1)'!$A:$A,'Banco de Indicadores - UGRHI'!$A5) +  SUMIFS('Banco de Indicadores - Mun. (1)'!Z:Z,'Banco de Indicadores - Mun. (1)'!$C:$C,'Banco de Indicadores - UGRHI'!$B5,'Banco de Indicadores - Mun. (1)'!$A:$A,'Banco de Indicadores - UGRHI'!$A5) ))</f>
        <v>75.30564322100868</v>
      </c>
      <c r="BB5" s="44">
        <f>SUMIFS('Banco de Indicadores - Mun. (1)'!AW:AW,'Banco de Indicadores - Mun. (1)'!$C:$C,'Banco de Indicadores - UGRHI'!$B5,'Banco de Indicadores - Mun. (1)'!$A:$A,'Banco de Indicadores - UGRHI'!$A5)</f>
        <v>28</v>
      </c>
      <c r="BC5" s="44">
        <f>SUMIFS('Banco de Indicadores - Mun. (1)'!AX:AX,'Banco de Indicadores - Mun. (1)'!$C:$C,'Banco de Indicadores - UGRHI'!$B5,'Banco de Indicadores - Mun. (1)'!$A:$A,'Banco de Indicadores - UGRHI'!$A5)</f>
        <v>2</v>
      </c>
      <c r="BD5" s="124">
        <v>0.50312149879808765</v>
      </c>
      <c r="BE5" s="44">
        <f>SUMIFS('Banco de Indicadores Mun. (2)'!R:R,'Banco de Indicadores Mun. (2)'!$E:$E,'Banco de Indicadores - UGRHI'!$B5,'Banco de Indicadores Mun. (2)'!$A:$A,'Banco de Indicadores - UGRHI'!$A5)</f>
        <v>357</v>
      </c>
      <c r="BF5" s="128"/>
    </row>
    <row r="6" spans="1:58" x14ac:dyDescent="0.25">
      <c r="A6" s="38">
        <v>2017</v>
      </c>
      <c r="B6" s="38">
        <v>5</v>
      </c>
      <c r="C6" s="123">
        <f>SUMIFS('Banco de Indicadores Mun. (2)'!G:G,'Banco de Indicadores Mun. (2)'!$E:$E,'Banco de Indicadores - UGRHI'!$B6,'Banco de Indicadores Mun. (2)'!$A:$A,'Banco de Indicadores - UGRHI'!$A6)</f>
        <v>1883</v>
      </c>
      <c r="D6" s="123">
        <f>SUMIFS('Banco de Indicadores Mun. (2)'!H:H,'Banco de Indicadores Mun. (2)'!$E:$E,'Banco de Indicadores - UGRHI'!$B6,'Banco de Indicadores Mun. (2)'!$A:$A,'Banco de Indicadores - UGRHI'!$A6)</f>
        <v>8361</v>
      </c>
      <c r="E6" s="43">
        <v>1.3239833589276051</v>
      </c>
      <c r="F6" s="44">
        <f>SUMIFS('Banco de Indicadores - Mun. (1)'!H:H,'Banco de Indicadores - Mun. (1)'!$C:$C,'Banco de Indicadores - UGRHI'!$B6,'Banco de Indicadores - Mun. (1)'!$A:$A,'Banco de Indicadores - UGRHI'!$A6)</f>
        <v>5529450</v>
      </c>
      <c r="G6" s="44">
        <f>SUMIFS('Banco de Indicadores - Mun. (1)'!I:I,'Banco de Indicadores - Mun. (1)'!$C:$C,'Banco de Indicadores - UGRHI'!$B6,'Banco de Indicadores - Mun. (1)'!$A:$A,'Banco de Indicadores - UGRHI'!$A6)</f>
        <v>5346270</v>
      </c>
      <c r="H6" s="44">
        <f>SUMIFS('Banco de Indicadores - Mun. (1)'!J:J,'Banco de Indicadores - Mun. (1)'!$C:$C,'Banco de Indicadores - UGRHI'!$B6,'Banco de Indicadores - Mun. (1)'!$A:$A,'Banco de Indicadores - UGRHI'!$A6)</f>
        <v>183180</v>
      </c>
      <c r="I6" s="46">
        <f>(F6)/VLOOKUP(B6,'Dados Base'!$B:$K,6,FALSE)</f>
        <v>397.26741917893253</v>
      </c>
      <c r="J6" s="73">
        <f t="shared" si="0"/>
        <v>0.96687193120473103</v>
      </c>
      <c r="K6" s="44">
        <f>SUMIFS('Banco de Indicadores - Mun. (1)'!O:O,'Banco de Indicadores - Mun. (1)'!$C:$C,'Banco de Indicadores - UGRHI'!$B6,'Banco de Indicadores - Mun. (1)'!$A:$A,'Banco de Indicadores - UGRHI'!$A6)</f>
        <v>0</v>
      </c>
      <c r="L6" s="44">
        <f>SUMIFS('Banco de Indicadores - Mun. (1)'!P:P,'Banco de Indicadores - Mun. (1)'!$C:$C,'Banco de Indicadores - UGRHI'!$B6,'Banco de Indicadores - Mun. (1)'!$A:$A,'Banco de Indicadores - UGRHI'!$A6)</f>
        <v>0</v>
      </c>
      <c r="M6" s="44">
        <f>SUMIFS('Banco de Indicadores - Mun. (1)'!Q:Q,'Banco de Indicadores - Mun. (1)'!$C:$C,'Banco de Indicadores - UGRHI'!$B6,'Banco de Indicadores - Mun. (1)'!$A:$A,'Banco de Indicadores - UGRHI'!$A6)</f>
        <v>0</v>
      </c>
      <c r="N6" s="44">
        <f>SUMIFS('Banco de Indicadores - Mun. (1)'!R:R,'Banco de Indicadores - Mun. (1)'!$C:$C,'Banco de Indicadores - UGRHI'!$B6,'Banco de Indicadores - Mun. (1)'!$A:$A,'Banco de Indicadores - UGRHI'!$A6)</f>
        <v>0</v>
      </c>
      <c r="O6" s="44">
        <f>SUMIFS('Banco de Indicadores - Mun. (1)'!S:S,'Banco de Indicadores - Mun. (1)'!$C:$C,'Banco de Indicadores - UGRHI'!$B6,'Banco de Indicadores - Mun. (1)'!$A:$A,'Banco de Indicadores - UGRHI'!$A6)</f>
        <v>0</v>
      </c>
      <c r="P6" s="44">
        <f>SUMIFS('Banco de Indicadores - Mun. (1)'!T:T,'Banco de Indicadores - Mun. (1)'!$C:$C,'Banco de Indicadores - UGRHI'!$B6,'Banco de Indicadores - Mun. (1)'!$A:$A,'Banco de Indicadores - UGRHI'!$A6)</f>
        <v>0</v>
      </c>
      <c r="Q6" s="44">
        <f>SUMIFS('Banco de Indicadores - Mun. (1)'!U:U,'Banco de Indicadores - Mun. (1)'!$C:$C,'Banco de Indicadores - UGRHI'!$B6,'Banco de Indicadores - Mun. (1)'!$A:$A,'Banco de Indicadores - UGRHI'!$A6)</f>
        <v>0</v>
      </c>
      <c r="R6" s="44">
        <f>SUMIFS('Banco de Indicadores - Mun. (1)'!V:V,'Banco de Indicadores - Mun. (1)'!$C:$C,'Banco de Indicadores - UGRHI'!$B6,'Banco de Indicadores - Mun. (1)'!$A:$A,'Banco de Indicadores - UGRHI'!$A6)</f>
        <v>0</v>
      </c>
      <c r="S6" s="44">
        <f>SUMIFS('Banco de Indicadores - Mun. (1)'!W:W,'Banco de Indicadores - Mun. (1)'!$C:$C,'Banco de Indicadores - UGRHI'!$B6,'Banco de Indicadores - Mun. (1)'!$A:$A,'Banco de Indicadores - UGRHI'!$A6)</f>
        <v>0</v>
      </c>
      <c r="T6" s="45">
        <f>SUMIFS('Banco de Indicadores Mun. (2)'!I:I,'Banco de Indicadores Mun. (2)'!$E:$E,'Banco de Indicadores - UGRHI'!$B6,'Banco de Indicadores Mun. (2)'!$A:$A,'Banco de Indicadores - UGRHI'!$A6)</f>
        <v>77.431498500000018</v>
      </c>
      <c r="U6" s="45">
        <f>SUMIFS('Banco de Indicadores Mun. (2)'!J:J,'Banco de Indicadores Mun. (2)'!$E:$E,'Banco de Indicadores - UGRHI'!$B6,'Banco de Indicadores Mun. (2)'!$A:$A,'Banco de Indicadores - UGRHI'!$A6)</f>
        <v>70.781154000000015</v>
      </c>
      <c r="V6" s="45">
        <f>SUMIFS('Banco de Indicadores Mun. (2)'!K:K,'Banco de Indicadores Mun. (2)'!$E:$E,'Banco de Indicadores - UGRHI'!$B6,'Banco de Indicadores Mun. (2)'!$A:$A,'Banco de Indicadores - UGRHI'!$A6)</f>
        <v>6.6503444999999939</v>
      </c>
      <c r="W6" s="45">
        <f>SUMIFS('Banco de Indicadores Mun. (2)'!L:L,'Banco de Indicadores Mun. (2)'!$E:$E,'Banco de Indicadores - UGRHI'!$B6,'Banco de Indicadores Mun. (2)'!$A:$A,'Banco de Indicadores - UGRHI'!$A6)</f>
        <v>0.17869444444444443</v>
      </c>
      <c r="X6" s="45">
        <f>SUMIFS('Banco de Indicadores Mun. (2)'!M:M,'Banco de Indicadores Mun. (2)'!$E:$E,'Banco de Indicadores - UGRHI'!$B6,'Banco de Indicadores Mun. (2)'!$A:$A,'Banco de Indicadores - UGRHI'!$A6)</f>
        <v>56.43326720000001</v>
      </c>
      <c r="Y6" s="45">
        <f>SUMIFS('Banco de Indicadores Mun. (2)'!N:N,'Banco de Indicadores Mun. (2)'!$E:$E,'Banco de Indicadores - UGRHI'!$B6,'Banco de Indicadores Mun. (2)'!$A:$A,'Banco de Indicadores - UGRHI'!$A6)</f>
        <v>14.619144100000003</v>
      </c>
      <c r="Z6" s="45">
        <f>SUMIFS('Banco de Indicadores Mun. (2)'!O:O,'Banco de Indicadores Mun. (2)'!$E:$E,'Banco de Indicadores - UGRHI'!$B6,'Banco de Indicadores Mun. (2)'!$A:$A,'Banco de Indicadores - UGRHI'!$A6)</f>
        <v>2.7680361999999992</v>
      </c>
      <c r="AA6" s="45">
        <f>SUMIFS('Banco de Indicadores Mun. (2)'!P:P,'Banco de Indicadores Mun. (2)'!$E:$E,'Banco de Indicadores - UGRHI'!$B6,'Banco de Indicadores Mun. (2)'!$A:$A,'Banco de Indicadores - UGRHI'!$A6)</f>
        <v>3.6110509999999967</v>
      </c>
      <c r="AB6" s="48">
        <f>SUMIFS('Banco de Indicadores - Mun. (1)'!X:X,'Banco de Indicadores - Mun. (1)'!$C:$C,'Banco de Indicadores - UGRHI'!$B6,'Banco de Indicadores - Mun. (1)'!$A:$A,'Banco de Indicadores - UGRHI'!$A6)</f>
        <v>0</v>
      </c>
      <c r="AC6" s="48">
        <f t="shared" si="1"/>
        <v>18.381491604841859</v>
      </c>
      <c r="AD6" s="48">
        <f t="shared" si="2"/>
        <v>81.618508395158145</v>
      </c>
      <c r="AE6" s="44">
        <f>SUMIFS('Banco de Indicadores - Mun. (1)'!Y:Y,'Banco de Indicadores - Mun. (1)'!$C:$C,'Banco de Indicadores - UGRHI'!$B6,'Banco de Indicadores - Mun. (1)'!$A:$A,'Banco de Indicadores - UGRHI'!$A6)</f>
        <v>5011.0200000000013</v>
      </c>
      <c r="AF6" s="44">
        <f>SUMIFS('Banco de Indicadores - Mun. (1)'!Z:Z,'Banco de Indicadores - Mun. (1)'!$C:$C,'Banco de Indicadores - UGRHI'!$B6,'Banco de Indicadores - Mun. (1)'!$A:$A,'Banco de Indicadores - UGRHI'!$A6)</f>
        <v>200247.43225556379</v>
      </c>
      <c r="AG6" s="44">
        <f>SUMIFS('Banco de Indicadores - Mun. (1)'!AA:AA,'Banco de Indicadores - Mun. (1)'!$C:$C,'Banco de Indicadores - UGRHI'!$B6,'Banco de Indicadores - Mun. (1)'!$A:$A,'Banco de Indicadores - UGRHI'!$A6)</f>
        <v>94776.815744436273</v>
      </c>
      <c r="AH6" s="44">
        <f>SUMIFS('Banco de Indicadores - Mun. (1)'!AB:AB,'Banco de Indicadores - Mun. (1)'!$C:$C,'Banco de Indicadores - UGRHI'!$B6,'Banco de Indicadores - Mun. (1)'!$A:$A,'Banco de Indicadores - UGRHI'!$A6)</f>
        <v>837</v>
      </c>
      <c r="AI6" s="44">
        <f>SUMIFS('Banco de Indicadores - Mun. (1)'!AC:AC,'Banco de Indicadores - Mun. (1)'!$C:$C,'Banco de Indicadores - UGRHI'!$B6,'Banco de Indicadores - Mun. (1)'!$A:$A,'Banco de Indicadores - UGRHI'!$A6)</f>
        <v>14</v>
      </c>
      <c r="AJ6" s="44">
        <f>SUMIFS('Banco de Indicadores Mun. (2)'!Q:Q,'Banco de Indicadores Mun. (2)'!$E:$E,'Banco de Indicadores - UGRHI'!$B6,'Banco de Indicadores Mun. (2)'!$A:$A,'Banco de Indicadores - UGRHI'!$A6)</f>
        <v>2308</v>
      </c>
      <c r="AK6" s="154">
        <f>VLOOKUP(B6,'Dados Base'!B:K,9,FALSE)*31536000/SUMIFS('Banco de Indicadores - Mun. (1)'!H:H,'Banco de Indicadores - Mun. (1)'!C:C,'Banco de Indicadores - UGRHI'!B6,'Banco de Indicadores - Mun. (1)'!A:A,'Banco de Indicadores - UGRHI'!A6)</f>
        <v>980.96411035455606</v>
      </c>
      <c r="AL6" s="120"/>
      <c r="AM6" s="42" t="s">
        <v>702</v>
      </c>
      <c r="AN6" s="42" t="s">
        <v>702</v>
      </c>
      <c r="AO6" s="42" t="s">
        <v>702</v>
      </c>
      <c r="AP6" s="126"/>
      <c r="AQ6" s="127">
        <f>(SUMIFS(T:T,B:B,B6,A:A,A6)/VLOOKUP(B6,'Dados Base'!B:K,8,FALSE))*100</f>
        <v>119.12538230769233</v>
      </c>
      <c r="AR6" s="127">
        <f>(SUMIFS(T:T,B:B,B6,A:A,A6)/VLOOKUP(B6,'Dados Base'!B:K,9,FALSE))*100</f>
        <v>45.018313081395362</v>
      </c>
      <c r="AS6" s="127">
        <f>(SUMIFS(U:U,B:B,B6,A:A,A6)/VLOOKUP(B6,'Dados Base'!B:K,7,FALSE))*100</f>
        <v>164.60733488372097</v>
      </c>
      <c r="AT6" s="127">
        <f>(SUMIFS(V:V,B:B,B6,A:A,A6)/VLOOKUP(B6,'Dados Base'!B:K,10,FALSE))*100</f>
        <v>30.228838636363609</v>
      </c>
      <c r="AU6" s="44">
        <f>SUMIFS('Banco de Indicadores - Mun. (1)'!AO:AO,'Banco de Indicadores - Mun. (1)'!$C:$C,'Banco de Indicadores - UGRHI'!$B6,'Banco de Indicadores - Mun. (1)'!$A:$A,'Banco de Indicadores - UGRHI'!$A6)</f>
        <v>5</v>
      </c>
      <c r="AV6" s="44">
        <f>SUMIFS('Banco de Indicadores - Mun. (1)'!AP:AP,'Banco de Indicadores - Mun. (1)'!$C:$C,'Banco de Indicadores - UGRHI'!$B6,'Banco de Indicadores - Mun. (1)'!$A:$A,'Banco de Indicadores - UGRHI'!$A6)</f>
        <v>13.687696788466956</v>
      </c>
      <c r="AW6" s="141">
        <v>19</v>
      </c>
      <c r="AX6" s="44">
        <f>SUMIFS('Banco de Indicadores - Mun. (1)'!AQ:AQ,'Banco de Indicadores - Mun. (1)'!$C:$C,'Banco de Indicadores - UGRHI'!$B6,'Banco de Indicadores - Mun. (1)'!$A:$A,'Banco de Indicadores - UGRHI'!$A6)</f>
        <v>88</v>
      </c>
      <c r="AY6" s="74">
        <v>92.150348626462716</v>
      </c>
      <c r="AZ6" s="74">
        <v>76.0521912407565</v>
      </c>
      <c r="BA6" s="75">
        <f xml:space="preserve">  100 * (  SUMIFS('Banco de Indicadores - Mun. (1)'!Z:Z,'Banco de Indicadores - Mun. (1)'!$C:$C,'Banco de Indicadores - UGRHI'!$B6,'Banco de Indicadores - Mun. (1)'!$A:$A,'Banco de Indicadores - UGRHI'!$A6) /
(SUMIFS('Banco de Indicadores - Mun. (1)'!AA:AA,'Banco de Indicadores - Mun. (1)'!$C:$C,'Banco de Indicadores - UGRHI'!$B6,'Banco de Indicadores - Mun. (1)'!$A:$A,'Banco de Indicadores - UGRHI'!$A6) +  SUMIFS('Banco de Indicadores - Mun. (1)'!Z:Z,'Banco de Indicadores - Mun. (1)'!$C:$C,'Banco de Indicadores - UGRHI'!$B6,'Banco de Indicadores - Mun. (1)'!$A:$A,'Banco de Indicadores - UGRHI'!$A6) ))</f>
        <v>67.874906423137034</v>
      </c>
      <c r="BB6" s="44">
        <f>SUMIFS('Banco de Indicadores - Mun. (1)'!AW:AW,'Banco de Indicadores - Mun. (1)'!$C:$C,'Banco de Indicadores - UGRHI'!$B6,'Banco de Indicadores - Mun. (1)'!$A:$A,'Banco de Indicadores - UGRHI'!$A6)</f>
        <v>129</v>
      </c>
      <c r="BC6" s="44">
        <f>SUMIFS('Banco de Indicadores - Mun. (1)'!AX:AX,'Banco de Indicadores - Mun. (1)'!$C:$C,'Banco de Indicadores - UGRHI'!$B6,'Banco de Indicadores - Mun. (1)'!$A:$A,'Banco de Indicadores - UGRHI'!$A6)</f>
        <v>14</v>
      </c>
      <c r="BD6" s="124">
        <v>0.54164607442485169</v>
      </c>
      <c r="BE6" s="44">
        <f>SUMIFS('Banco de Indicadores Mun. (2)'!R:R,'Banco de Indicadores Mun. (2)'!$E:$E,'Banco de Indicadores - UGRHI'!$B6,'Banco de Indicadores Mun. (2)'!$A:$A,'Banco de Indicadores - UGRHI'!$A6)</f>
        <v>4768</v>
      </c>
      <c r="BF6" s="128"/>
    </row>
    <row r="7" spans="1:58" x14ac:dyDescent="0.25">
      <c r="A7" s="38">
        <v>2017</v>
      </c>
      <c r="B7" s="38">
        <v>6</v>
      </c>
      <c r="C7" s="123">
        <f>SUMIFS('Banco de Indicadores Mun. (2)'!G:G,'Banco de Indicadores Mun. (2)'!$E:$E,'Banco de Indicadores - UGRHI'!$B7,'Banco de Indicadores Mun. (2)'!$A:$A,'Banco de Indicadores - UGRHI'!$A7)</f>
        <v>624</v>
      </c>
      <c r="D7" s="123">
        <f>SUMIFS('Banco de Indicadores Mun. (2)'!H:H,'Banco de Indicadores Mun. (2)'!$E:$E,'Banco de Indicadores - UGRHI'!$B7,'Banco de Indicadores Mun. (2)'!$A:$A,'Banco de Indicadores - UGRHI'!$A7)</f>
        <v>4743</v>
      </c>
      <c r="E7" s="43">
        <v>0.77945638550231955</v>
      </c>
      <c r="F7" s="44">
        <f>SUMIFS('Banco de Indicadores - Mun. (1)'!H:H,'Banco de Indicadores - Mun. (1)'!$C:$C,'Banco de Indicadores - UGRHI'!$B7,'Banco de Indicadores - Mun. (1)'!$A:$A,'Banco de Indicadores - UGRHI'!$A7)</f>
        <v>20540641</v>
      </c>
      <c r="G7" s="44">
        <f>SUMIFS('Banco de Indicadores - Mun. (1)'!I:I,'Banco de Indicadores - Mun. (1)'!$C:$C,'Banco de Indicadores - UGRHI'!$B7,'Banco de Indicadores - Mun. (1)'!$A:$A,'Banco de Indicadores - UGRHI'!$A7)</f>
        <v>20332056</v>
      </c>
      <c r="H7" s="44">
        <f>SUMIFS('Banco de Indicadores - Mun. (1)'!J:J,'Banco de Indicadores - Mun. (1)'!$C:$C,'Banco de Indicadores - UGRHI'!$B7,'Banco de Indicadores - Mun. (1)'!$A:$A,'Banco de Indicadores - UGRHI'!$A7)</f>
        <v>208585</v>
      </c>
      <c r="I7" s="46">
        <f>(F7)/VLOOKUP(B7,'Dados Base'!$B:$K,6,FALSE)</f>
        <v>3126.4103414895494</v>
      </c>
      <c r="J7" s="73">
        <f t="shared" si="0"/>
        <v>0.98984525361209519</v>
      </c>
      <c r="K7" s="44">
        <f>SUMIFS('Banco de Indicadores - Mun. (1)'!O:O,'Banco de Indicadores - Mun. (1)'!$C:$C,'Banco de Indicadores - UGRHI'!$B7,'Banco de Indicadores - Mun. (1)'!$A:$A,'Banco de Indicadores - UGRHI'!$A7)</f>
        <v>0</v>
      </c>
      <c r="L7" s="44">
        <f>SUMIFS('Banco de Indicadores - Mun. (1)'!P:P,'Banco de Indicadores - Mun. (1)'!$C:$C,'Banco de Indicadores - UGRHI'!$B7,'Banco de Indicadores - Mun. (1)'!$A:$A,'Banco de Indicadores - UGRHI'!$A7)</f>
        <v>0</v>
      </c>
      <c r="M7" s="44">
        <f>SUMIFS('Banco de Indicadores - Mun. (1)'!Q:Q,'Banco de Indicadores - Mun. (1)'!$C:$C,'Banco de Indicadores - UGRHI'!$B7,'Banco de Indicadores - Mun. (1)'!$A:$A,'Banco de Indicadores - UGRHI'!$A7)</f>
        <v>0</v>
      </c>
      <c r="N7" s="44">
        <f>SUMIFS('Banco de Indicadores - Mun. (1)'!R:R,'Banco de Indicadores - Mun. (1)'!$C:$C,'Banco de Indicadores - UGRHI'!$B7,'Banco de Indicadores - Mun. (1)'!$A:$A,'Banco de Indicadores - UGRHI'!$A7)</f>
        <v>0</v>
      </c>
      <c r="O7" s="44">
        <f>SUMIFS('Banco de Indicadores - Mun. (1)'!S:S,'Banco de Indicadores - Mun. (1)'!$C:$C,'Banco de Indicadores - UGRHI'!$B7,'Banco de Indicadores - Mun. (1)'!$A:$A,'Banco de Indicadores - UGRHI'!$A7)</f>
        <v>0</v>
      </c>
      <c r="P7" s="44">
        <f>SUMIFS('Banco de Indicadores - Mun. (1)'!T:T,'Banco de Indicadores - Mun. (1)'!$C:$C,'Banco de Indicadores - UGRHI'!$B7,'Banco de Indicadores - Mun. (1)'!$A:$A,'Banco de Indicadores - UGRHI'!$A7)</f>
        <v>0</v>
      </c>
      <c r="Q7" s="44">
        <f>SUMIFS('Banco de Indicadores - Mun. (1)'!U:U,'Banco de Indicadores - Mun. (1)'!$C:$C,'Banco de Indicadores - UGRHI'!$B7,'Banco de Indicadores - Mun. (1)'!$A:$A,'Banco de Indicadores - UGRHI'!$A7)</f>
        <v>0</v>
      </c>
      <c r="R7" s="44">
        <f>SUMIFS('Banco de Indicadores - Mun. (1)'!V:V,'Banco de Indicadores - Mun. (1)'!$C:$C,'Banco de Indicadores - UGRHI'!$B7,'Banco de Indicadores - Mun. (1)'!$A:$A,'Banco de Indicadores - UGRHI'!$A7)</f>
        <v>0</v>
      </c>
      <c r="S7" s="44">
        <f>SUMIFS('Banco de Indicadores - Mun. (1)'!W:W,'Banco de Indicadores - Mun. (1)'!$C:$C,'Banco de Indicadores - UGRHI'!$B7,'Banco de Indicadores - Mun. (1)'!$A:$A,'Banco de Indicadores - UGRHI'!$A7)</f>
        <v>0</v>
      </c>
      <c r="T7" s="45">
        <f>SUMIFS('Banco de Indicadores Mun. (2)'!I:I,'Banco de Indicadores Mun. (2)'!$E:$E,'Banco de Indicadores - UGRHI'!$B7,'Banco de Indicadores Mun. (2)'!$A:$A,'Banco de Indicadores - UGRHI'!$A7)</f>
        <v>57.526551000000005</v>
      </c>
      <c r="U7" s="45">
        <f>SUMIFS('Banco de Indicadores Mun. (2)'!J:J,'Banco de Indicadores Mun. (2)'!$E:$E,'Banco de Indicadores - UGRHI'!$B7,'Banco de Indicadores Mun. (2)'!$A:$A,'Banco de Indicadores - UGRHI'!$A7)</f>
        <v>51.155356199999993</v>
      </c>
      <c r="V7" s="45">
        <f>SUMIFS('Banco de Indicadores Mun. (2)'!K:K,'Banco de Indicadores Mun. (2)'!$E:$E,'Banco de Indicadores - UGRHI'!$B7,'Banco de Indicadores Mun. (2)'!$A:$A,'Banco de Indicadores - UGRHI'!$A7)</f>
        <v>6.371194800000012</v>
      </c>
      <c r="W7" s="45">
        <f>SUMIFS('Banco de Indicadores Mun. (2)'!L:L,'Banco de Indicadores Mun. (2)'!$E:$E,'Banco de Indicadores - UGRHI'!$B7,'Banco de Indicadores Mun. (2)'!$A:$A,'Banco de Indicadores - UGRHI'!$A7)</f>
        <v>0</v>
      </c>
      <c r="X7" s="45">
        <f>SUMIFS('Banco de Indicadores Mun. (2)'!M:M,'Banco de Indicadores Mun. (2)'!$E:$E,'Banco de Indicadores - UGRHI'!$B7,'Banco de Indicadores Mun. (2)'!$A:$A,'Banco de Indicadores - UGRHI'!$A7)</f>
        <v>46.318680700000002</v>
      </c>
      <c r="Y7" s="45">
        <f>SUMIFS('Banco de Indicadores Mun. (2)'!N:N,'Banco de Indicadores Mun. (2)'!$E:$E,'Banco de Indicadores - UGRHI'!$B7,'Banco de Indicadores Mun. (2)'!$A:$A,'Banco de Indicadores - UGRHI'!$A7)</f>
        <v>6.8796189000000005</v>
      </c>
      <c r="Z7" s="45">
        <f>SUMIFS('Banco de Indicadores Mun. (2)'!O:O,'Banco de Indicadores Mun. (2)'!$E:$E,'Banco de Indicadores - UGRHI'!$B7,'Banco de Indicadores Mun. (2)'!$A:$A,'Banco de Indicadores - UGRHI'!$A7)</f>
        <v>0.99702160000000162</v>
      </c>
      <c r="AA7" s="45">
        <f>SUMIFS('Banco de Indicadores Mun. (2)'!P:P,'Banco de Indicadores Mun. (2)'!$E:$E,'Banco de Indicadores - UGRHI'!$B7,'Banco de Indicadores Mun. (2)'!$A:$A,'Banco de Indicadores - UGRHI'!$A7)</f>
        <v>3.3312298000000062</v>
      </c>
      <c r="AB7" s="48">
        <f>SUMIFS('Banco de Indicadores - Mun. (1)'!X:X,'Banco de Indicadores - Mun. (1)'!$C:$C,'Banco de Indicadores - UGRHI'!$B7,'Banco de Indicadores - Mun. (1)'!$A:$A,'Banco de Indicadores - UGRHI'!$A7)</f>
        <v>0</v>
      </c>
      <c r="AC7" s="48">
        <f t="shared" si="1"/>
        <v>11.626607043040806</v>
      </c>
      <c r="AD7" s="48">
        <f t="shared" si="2"/>
        <v>88.373392956959194</v>
      </c>
      <c r="AE7" s="44">
        <f>SUMIFS('Banco de Indicadores - Mun. (1)'!Y:Y,'Banco de Indicadores - Mun. (1)'!$C:$C,'Banco de Indicadores - UGRHI'!$B7,'Banco de Indicadores - Mun. (1)'!$A:$A,'Banco de Indicadores - UGRHI'!$A7)</f>
        <v>20564.649999999998</v>
      </c>
      <c r="AF7" s="44">
        <f>SUMIFS('Banco de Indicadores - Mun. (1)'!Z:Z,'Banco de Indicadores - Mun. (1)'!$C:$C,'Banco de Indicadores - UGRHI'!$B7,'Banco de Indicadores - Mun. (1)'!$A:$A,'Banco de Indicadores - UGRHI'!$A7)</f>
        <v>523484.04524056561</v>
      </c>
      <c r="AG7" s="44">
        <f>SUMIFS('Banco de Indicadores - Mun. (1)'!AA:AA,'Banco de Indicadores - Mun. (1)'!$C:$C,'Banco de Indicadores - UGRHI'!$B7,'Banco de Indicadores - Mun. (1)'!$A:$A,'Banco de Indicadores - UGRHI'!$A7)</f>
        <v>609817.73475943436</v>
      </c>
      <c r="AH7" s="44">
        <f>SUMIFS('Banco de Indicadores - Mun. (1)'!AB:AB,'Banco de Indicadores - Mun. (1)'!$C:$C,'Banco de Indicadores - UGRHI'!$B7,'Banco de Indicadores - Mun. (1)'!$A:$A,'Banco de Indicadores - UGRHI'!$A7)</f>
        <v>3119</v>
      </c>
      <c r="AI7" s="44">
        <f>SUMIFS('Banco de Indicadores - Mun. (1)'!AC:AC,'Banco de Indicadores - Mun. (1)'!$C:$C,'Banco de Indicadores - UGRHI'!$B7,'Banco de Indicadores - Mun. (1)'!$A:$A,'Banco de Indicadores - UGRHI'!$A7)</f>
        <v>52</v>
      </c>
      <c r="AJ7" s="44">
        <f>SUMIFS('Banco de Indicadores Mun. (2)'!Q:Q,'Banco de Indicadores Mun. (2)'!$E:$E,'Banco de Indicadores - UGRHI'!$B7,'Banco de Indicadores Mun. (2)'!$A:$A,'Banco de Indicadores - UGRHI'!$A7)</f>
        <v>439</v>
      </c>
      <c r="AK7" s="154">
        <f>VLOOKUP(B7,'Dados Base'!B:K,9,FALSE)*31536000/SUMIFS('Banco de Indicadores - Mun. (1)'!H:H,'Banco de Indicadores - Mun. (1)'!C:C,'Banco de Indicadores - UGRHI'!B7,'Banco de Indicadores - Mun. (1)'!A:A,'Banco de Indicadores - UGRHI'!A7)</f>
        <v>128.9650113645431</v>
      </c>
      <c r="AL7" s="120"/>
      <c r="AM7" s="42" t="s">
        <v>702</v>
      </c>
      <c r="AN7" s="42" t="s">
        <v>702</v>
      </c>
      <c r="AO7" s="42" t="s">
        <v>702</v>
      </c>
      <c r="AP7" s="126"/>
      <c r="AQ7" s="127">
        <f>(SUMIFS(T:T,B:B,B7,A:A,A7)/VLOOKUP(B7,'Dados Base'!B:K,8,FALSE))*100</f>
        <v>185.56951935483872</v>
      </c>
      <c r="AR7" s="127">
        <f>(SUMIFS(T:T,B:B,B7,A:A,A7)/VLOOKUP(B7,'Dados Base'!B:K,9,FALSE))*100</f>
        <v>68.483989285714287</v>
      </c>
      <c r="AS7" s="127">
        <f>(SUMIFS(U:U,B:B,B7,A:A,A7)/VLOOKUP(B7,'Dados Base'!B:K,7,FALSE))*100</f>
        <v>255.77678099999997</v>
      </c>
      <c r="AT7" s="127">
        <f>(SUMIFS(V:V,B:B,B7,A:A,A7)/VLOOKUP(B7,'Dados Base'!B:K,10,FALSE))*100</f>
        <v>57.919952727272836</v>
      </c>
      <c r="AU7" s="44">
        <f>SUMIFS('Banco de Indicadores - Mun. (1)'!AO:AO,'Banco de Indicadores - Mun. (1)'!$C:$C,'Banco de Indicadores - UGRHI'!$B7,'Banco de Indicadores - Mun. (1)'!$A:$A,'Banco de Indicadores - UGRHI'!$A7)</f>
        <v>4</v>
      </c>
      <c r="AV7" s="44">
        <f>SUMIFS('Banco de Indicadores - Mun. (1)'!AP:AP,'Banco de Indicadores - Mun. (1)'!$C:$C,'Banco de Indicadores - UGRHI'!$B7,'Banco de Indicadores - Mun. (1)'!$A:$A,'Banco de Indicadores - UGRHI'!$A7)</f>
        <v>1.2519469514415933</v>
      </c>
      <c r="AW7" s="141">
        <v>7</v>
      </c>
      <c r="AX7" s="44">
        <f>SUMIFS('Banco de Indicadores - Mun. (1)'!AQ:AQ,'Banco de Indicadores - Mun. (1)'!$C:$C,'Banco de Indicadores - UGRHI'!$B7,'Banco de Indicadores - Mun. (1)'!$A:$A,'Banco de Indicadores - UGRHI'!$A7)</f>
        <v>20</v>
      </c>
      <c r="AY7" s="74">
        <v>84.082262055160612</v>
      </c>
      <c r="AZ7" s="74">
        <v>53.121434845056505</v>
      </c>
      <c r="BA7" s="75">
        <f xml:space="preserve">  100 * (  SUMIFS('Banco de Indicadores - Mun. (1)'!Z:Z,'Banco de Indicadores - Mun. (1)'!$C:$C,'Banco de Indicadores - UGRHI'!$B7,'Banco de Indicadores - Mun. (1)'!$A:$A,'Banco de Indicadores - UGRHI'!$A7) /
(SUMIFS('Banco de Indicadores - Mun. (1)'!AA:AA,'Banco de Indicadores - Mun. (1)'!$C:$C,'Banco de Indicadores - UGRHI'!$B7,'Banco de Indicadores - Mun. (1)'!$A:$A,'Banco de Indicadores - UGRHI'!$A7) +  SUMIFS('Banco de Indicadores - Mun. (1)'!Z:Z,'Banco de Indicadores - Mun. (1)'!$C:$C,'Banco de Indicadores - UGRHI'!$B7,'Banco de Indicadores - Mun. (1)'!$A:$A,'Banco de Indicadores - UGRHI'!$A7) ))</f>
        <v>46.191054711002536</v>
      </c>
      <c r="BB7" s="44">
        <f>SUMIFS('Banco de Indicadores - Mun. (1)'!AW:AW,'Banco de Indicadores - Mun. (1)'!$C:$C,'Banco de Indicadores - UGRHI'!$B7,'Banco de Indicadores - Mun. (1)'!$A:$A,'Banco de Indicadores - UGRHI'!$A7)</f>
        <v>755</v>
      </c>
      <c r="BC7" s="44">
        <f>SUMIFS('Banco de Indicadores - Mun. (1)'!AX:AX,'Banco de Indicadores - Mun. (1)'!$C:$C,'Banco de Indicadores - UGRHI'!$B7,'Banco de Indicadores - Mun. (1)'!$A:$A,'Banco de Indicadores - UGRHI'!$A7)</f>
        <v>52</v>
      </c>
      <c r="BD7" s="124">
        <v>0.31657447197003746</v>
      </c>
      <c r="BE7" s="44">
        <f>SUMIFS('Banco de Indicadores Mun. (2)'!R:R,'Banco de Indicadores Mun. (2)'!$E:$E,'Banco de Indicadores - UGRHI'!$B7,'Banco de Indicadores Mun. (2)'!$A:$A,'Banco de Indicadores - UGRHI'!$A7)</f>
        <v>6065</v>
      </c>
      <c r="BF7" s="128"/>
    </row>
    <row r="8" spans="1:58" x14ac:dyDescent="0.25">
      <c r="A8" s="38">
        <v>2017</v>
      </c>
      <c r="B8" s="38">
        <v>7</v>
      </c>
      <c r="C8" s="123">
        <f>SUMIFS('Banco de Indicadores Mun. (2)'!G:G,'Banco de Indicadores Mun. (2)'!$E:$E,'Banco de Indicadores - UGRHI'!$B8,'Banco de Indicadores Mun. (2)'!$A:$A,'Banco de Indicadores - UGRHI'!$A8)</f>
        <v>133</v>
      </c>
      <c r="D8" s="123">
        <f>SUMIFS('Banco de Indicadores Mun. (2)'!H:H,'Banco de Indicadores Mun. (2)'!$E:$E,'Banco de Indicadores - UGRHI'!$B8,'Banco de Indicadores Mun. (2)'!$A:$A,'Banco de Indicadores - UGRHI'!$A8)</f>
        <v>78</v>
      </c>
      <c r="E8" s="43">
        <v>1.0231299225073265</v>
      </c>
      <c r="F8" s="44">
        <f>SUMIFS('Banco de Indicadores - Mun. (1)'!H:H,'Banco de Indicadores - Mun. (1)'!$C:$C,'Banco de Indicadores - UGRHI'!$B8,'Banco de Indicadores - Mun. (1)'!$A:$A,'Banco de Indicadores - UGRHI'!$A8)</f>
        <v>1781727</v>
      </c>
      <c r="G8" s="44">
        <f>SUMIFS('Banco de Indicadores - Mun. (1)'!I:I,'Banco de Indicadores - Mun. (1)'!$C:$C,'Banco de Indicadores - UGRHI'!$B8,'Banco de Indicadores - Mun. (1)'!$A:$A,'Banco de Indicadores - UGRHI'!$A8)</f>
        <v>1778580</v>
      </c>
      <c r="H8" s="44">
        <f>SUMIFS('Banco de Indicadores - Mun. (1)'!J:J,'Banco de Indicadores - Mun. (1)'!$C:$C,'Banco de Indicadores - UGRHI'!$B8,'Banco de Indicadores - Mun. (1)'!$A:$A,'Banco de Indicadores - UGRHI'!$A8)</f>
        <v>3147</v>
      </c>
      <c r="I8" s="46">
        <f>(F8)/VLOOKUP(B8,'Dados Base'!$B:$K,6,FALSE)</f>
        <v>735.40905657573751</v>
      </c>
      <c r="J8" s="73">
        <f t="shared" si="0"/>
        <v>0.99823373614476296</v>
      </c>
      <c r="K8" s="44">
        <f>SUMIFS('Banco de Indicadores - Mun. (1)'!O:O,'Banco de Indicadores - Mun. (1)'!$C:$C,'Banco de Indicadores - UGRHI'!$B8,'Banco de Indicadores - Mun. (1)'!$A:$A,'Banco de Indicadores - UGRHI'!$A8)</f>
        <v>0</v>
      </c>
      <c r="L8" s="44">
        <f>SUMIFS('Banco de Indicadores - Mun. (1)'!P:P,'Banco de Indicadores - Mun. (1)'!$C:$C,'Banco de Indicadores - UGRHI'!$B8,'Banco de Indicadores - Mun. (1)'!$A:$A,'Banco de Indicadores - UGRHI'!$A8)</f>
        <v>0</v>
      </c>
      <c r="M8" s="44">
        <f>SUMIFS('Banco de Indicadores - Mun. (1)'!Q:Q,'Banco de Indicadores - Mun. (1)'!$C:$C,'Banco de Indicadores - UGRHI'!$B8,'Banco de Indicadores - Mun. (1)'!$A:$A,'Banco de Indicadores - UGRHI'!$A8)</f>
        <v>0</v>
      </c>
      <c r="N8" s="44">
        <f>SUMIFS('Banco de Indicadores - Mun. (1)'!R:R,'Banco de Indicadores - Mun. (1)'!$C:$C,'Banco de Indicadores - UGRHI'!$B8,'Banco de Indicadores - Mun. (1)'!$A:$A,'Banco de Indicadores - UGRHI'!$A8)</f>
        <v>0</v>
      </c>
      <c r="O8" s="44">
        <f>SUMIFS('Banco de Indicadores - Mun. (1)'!S:S,'Banco de Indicadores - Mun. (1)'!$C:$C,'Banco de Indicadores - UGRHI'!$B8,'Banco de Indicadores - Mun. (1)'!$A:$A,'Banco de Indicadores - UGRHI'!$A8)</f>
        <v>0</v>
      </c>
      <c r="P8" s="44">
        <f>SUMIFS('Banco de Indicadores - Mun. (1)'!T:T,'Banco de Indicadores - Mun. (1)'!$C:$C,'Banco de Indicadores - UGRHI'!$B8,'Banco de Indicadores - Mun. (1)'!$A:$A,'Banco de Indicadores - UGRHI'!$A8)</f>
        <v>0</v>
      </c>
      <c r="Q8" s="44">
        <f>SUMIFS('Banco de Indicadores - Mun. (1)'!U:U,'Banco de Indicadores - Mun. (1)'!$C:$C,'Banco de Indicadores - UGRHI'!$B8,'Banco de Indicadores - Mun. (1)'!$A:$A,'Banco de Indicadores - UGRHI'!$A8)</f>
        <v>0</v>
      </c>
      <c r="R8" s="44">
        <f>SUMIFS('Banco de Indicadores - Mun. (1)'!V:V,'Banco de Indicadores - Mun. (1)'!$C:$C,'Banco de Indicadores - UGRHI'!$B8,'Banco de Indicadores - Mun. (1)'!$A:$A,'Banco de Indicadores - UGRHI'!$A8)</f>
        <v>0</v>
      </c>
      <c r="S8" s="44">
        <f>SUMIFS('Banco de Indicadores - Mun. (1)'!W:W,'Banco de Indicadores - Mun. (1)'!$C:$C,'Banco de Indicadores - UGRHI'!$B8,'Banco de Indicadores - Mun. (1)'!$A:$A,'Banco de Indicadores - UGRHI'!$A8)</f>
        <v>0</v>
      </c>
      <c r="T8" s="45">
        <f>SUMIFS('Banco de Indicadores Mun. (2)'!I:I,'Banco de Indicadores Mun. (2)'!$E:$E,'Banco de Indicadores - UGRHI'!$B8,'Banco de Indicadores Mun. (2)'!$A:$A,'Banco de Indicadores - UGRHI'!$A8)</f>
        <v>21.052079599999999</v>
      </c>
      <c r="U8" s="45">
        <f>SUMIFS('Banco de Indicadores Mun. (2)'!J:J,'Banco de Indicadores Mun. (2)'!$E:$E,'Banco de Indicadores - UGRHI'!$B8,'Banco de Indicadores Mun. (2)'!$A:$A,'Banco de Indicadores - UGRHI'!$A8)</f>
        <v>20.829264600000005</v>
      </c>
      <c r="V8" s="45">
        <f>SUMIFS('Banco de Indicadores Mun. (2)'!K:K,'Banco de Indicadores Mun. (2)'!$E:$E,'Banco de Indicadores - UGRHI'!$B8,'Banco de Indicadores Mun. (2)'!$A:$A,'Banco de Indicadores - UGRHI'!$A8)</f>
        <v>0.22281500000000012</v>
      </c>
      <c r="W8" s="45">
        <f>SUMIFS('Banco de Indicadores Mun. (2)'!L:L,'Banco de Indicadores Mun. (2)'!$E:$E,'Banco de Indicadores - UGRHI'!$B8,'Banco de Indicadores Mun. (2)'!$A:$A,'Banco de Indicadores - UGRHI'!$A8)</f>
        <v>0</v>
      </c>
      <c r="X8" s="45">
        <f>SUMIFS('Banco de Indicadores Mun. (2)'!M:M,'Banco de Indicadores Mun. (2)'!$E:$E,'Banco de Indicadores - UGRHI'!$B8,'Banco de Indicadores Mun. (2)'!$A:$A,'Banco de Indicadores - UGRHI'!$A8)</f>
        <v>11.0865115</v>
      </c>
      <c r="Y8" s="45">
        <f>SUMIFS('Banco de Indicadores Mun. (2)'!N:N,'Banco de Indicadores Mun. (2)'!$E:$E,'Banco de Indicadores - UGRHI'!$B8,'Banco de Indicadores Mun. (2)'!$A:$A,'Banco de Indicadores - UGRHI'!$A8)</f>
        <v>8.816921200000003</v>
      </c>
      <c r="Z8" s="45">
        <f>SUMIFS('Banco de Indicadores Mun. (2)'!O:O,'Banco de Indicadores Mun. (2)'!$E:$E,'Banco de Indicadores - UGRHI'!$B8,'Banco de Indicadores Mun. (2)'!$A:$A,'Banco de Indicadores - UGRHI'!$A8)</f>
        <v>2.00725E-2</v>
      </c>
      <c r="AA8" s="45">
        <f>SUMIFS('Banco de Indicadores Mun. (2)'!P:P,'Banco de Indicadores Mun. (2)'!$E:$E,'Banco de Indicadores - UGRHI'!$B8,'Banco de Indicadores Mun. (2)'!$A:$A,'Banco de Indicadores - UGRHI'!$A8)</f>
        <v>1.1285743999999998</v>
      </c>
      <c r="AB8" s="48">
        <f>SUMIFS('Banco de Indicadores - Mun. (1)'!X:X,'Banco de Indicadores - Mun. (1)'!$C:$C,'Banco de Indicadores - UGRHI'!$B8,'Banco de Indicadores - Mun. (1)'!$A:$A,'Banco de Indicadores - UGRHI'!$A8)</f>
        <v>0</v>
      </c>
      <c r="AC8" s="48">
        <f t="shared" si="1"/>
        <v>63.033175355450233</v>
      </c>
      <c r="AD8" s="48">
        <f t="shared" si="2"/>
        <v>36.96682464454976</v>
      </c>
      <c r="AE8" s="44">
        <f>SUMIFS('Banco de Indicadores - Mun. (1)'!Y:Y,'Banco de Indicadores - Mun. (1)'!$C:$C,'Banco de Indicadores - UGRHI'!$B8,'Banco de Indicadores - Mun. (1)'!$A:$A,'Banco de Indicadores - UGRHI'!$A8)</f>
        <v>1614.25</v>
      </c>
      <c r="AF8" s="44">
        <f>SUMIFS('Banco de Indicadores - Mun. (1)'!Z:Z,'Banco de Indicadores - Mun. (1)'!$C:$C,'Banco de Indicadores - UGRHI'!$B8,'Banco de Indicadores - Mun. (1)'!$A:$A,'Banco de Indicadores - UGRHI'!$A8)</f>
        <v>11557.573289351998</v>
      </c>
      <c r="AG8" s="44">
        <f>SUMIFS('Banco de Indicadores - Mun. (1)'!AA:AA,'Banco de Indicadores - Mun. (1)'!$C:$C,'Banco de Indicadores - UGRHI'!$B8,'Banco de Indicadores - Mun. (1)'!$A:$A,'Banco de Indicadores - UGRHI'!$A8)</f>
        <v>86953.168710648009</v>
      </c>
      <c r="AH8" s="44">
        <f>SUMIFS('Banco de Indicadores - Mun. (1)'!AB:AB,'Banco de Indicadores - Mun. (1)'!$C:$C,'Banco de Indicadores - UGRHI'!$B8,'Banco de Indicadores - Mun. (1)'!$A:$A,'Banco de Indicadores - UGRHI'!$A8)</f>
        <v>259</v>
      </c>
      <c r="AI8" s="44">
        <f>SUMIFS('Banco de Indicadores - Mun. (1)'!AC:AC,'Banco de Indicadores - Mun. (1)'!$C:$C,'Banco de Indicadores - UGRHI'!$B8,'Banco de Indicadores - Mun. (1)'!$A:$A,'Banco de Indicadores - UGRHI'!$A8)</f>
        <v>25</v>
      </c>
      <c r="AJ8" s="44">
        <f>SUMIFS('Banco de Indicadores Mun. (2)'!Q:Q,'Banco de Indicadores Mun. (2)'!$E:$E,'Banco de Indicadores - UGRHI'!$B8,'Banco de Indicadores Mun. (2)'!$A:$A,'Banco de Indicadores - UGRHI'!$A8)</f>
        <v>88</v>
      </c>
      <c r="AK8" s="154">
        <f>VLOOKUP(B8,'Dados Base'!B:K,9,FALSE)*31536000/SUMIFS('Banco de Indicadores - Mun. (1)'!H:H,'Banco de Indicadores - Mun. (1)'!C:C,'Banco de Indicadores - UGRHI'!B8,'Banco de Indicadores - Mun. (1)'!A:A,'Banco de Indicadores - UGRHI'!A8)</f>
        <v>2743.4505959667222</v>
      </c>
      <c r="AL8" s="120"/>
      <c r="AM8" s="42" t="s">
        <v>702</v>
      </c>
      <c r="AN8" s="42" t="s">
        <v>702</v>
      </c>
      <c r="AO8" s="42" t="s">
        <v>702</v>
      </c>
      <c r="AP8" s="126"/>
      <c r="AQ8" s="127">
        <f>(SUMIFS(T:T,B:B,B8,A:A,A8)/VLOOKUP(B8,'Dados Base'!B:K,8,FALSE))*100</f>
        <v>36.296688965517241</v>
      </c>
      <c r="AR8" s="127">
        <f>(SUMIFS(T:T,B:B,B8,A:A,A8)/VLOOKUP(B8,'Dados Base'!B:K,9,FALSE))*100</f>
        <v>13.581986838709678</v>
      </c>
      <c r="AS8" s="127">
        <f>(SUMIFS(U:U,B:B,B8,A:A,A8)/VLOOKUP(B8,'Dados Base'!B:K,7,FALSE))*100</f>
        <v>54.813854210526323</v>
      </c>
      <c r="AT8" s="127">
        <f>(SUMIFS(V:V,B:B,B8,A:A,A8)/VLOOKUP(B8,'Dados Base'!B:K,10,FALSE))*100</f>
        <v>1.1140750000000006</v>
      </c>
      <c r="AU8" s="44">
        <f>SUMIFS('Banco de Indicadores - Mun. (1)'!AO:AO,'Banco de Indicadores - Mun. (1)'!$C:$C,'Banco de Indicadores - UGRHI'!$B8,'Banco de Indicadores - Mun. (1)'!$A:$A,'Banco de Indicadores - UGRHI'!$A8)</f>
        <v>0</v>
      </c>
      <c r="AV8" s="44">
        <f>SUMIFS('Banco de Indicadores - Mun. (1)'!AP:AP,'Banco de Indicadores - Mun. (1)'!$C:$C,'Banco de Indicadores - UGRHI'!$B8,'Banco de Indicadores - Mun. (1)'!$A:$A,'Banco de Indicadores - UGRHI'!$A8)</f>
        <v>3.7330005684991425</v>
      </c>
      <c r="AW8" s="141">
        <v>2</v>
      </c>
      <c r="AX8" s="44">
        <f>SUMIFS('Banco de Indicadores - Mun. (1)'!AQ:AQ,'Banco de Indicadores - Mun. (1)'!$C:$C,'Banco de Indicadores - UGRHI'!$B8,'Banco de Indicadores - Mun. (1)'!$A:$A,'Banco de Indicadores - UGRHI'!$A8)</f>
        <v>0</v>
      </c>
      <c r="AY8" s="74">
        <v>73.21357807740398</v>
      </c>
      <c r="AZ8" s="74">
        <v>15.067913354415705</v>
      </c>
      <c r="BA8" s="75">
        <f xml:space="preserve">  100 * (  SUMIFS('Banco de Indicadores - Mun. (1)'!Z:Z,'Banco de Indicadores - Mun. (1)'!$C:$C,'Banco de Indicadores - UGRHI'!$B8,'Banco de Indicadores - Mun. (1)'!$A:$A,'Banco de Indicadores - UGRHI'!$A8) /
(SUMIFS('Banco de Indicadores - Mun. (1)'!AA:AA,'Banco de Indicadores - Mun. (1)'!$C:$C,'Banco de Indicadores - UGRHI'!$B8,'Banco de Indicadores - Mun. (1)'!$A:$A,'Banco de Indicadores - UGRHI'!$A8) +  SUMIFS('Banco de Indicadores - Mun. (1)'!Z:Z,'Banco de Indicadores - Mun. (1)'!$C:$C,'Banco de Indicadores - UGRHI'!$B8,'Banco de Indicadores - Mun. (1)'!$A:$A,'Banco de Indicadores - UGRHI'!$A8) ))</f>
        <v>11.73229746797765</v>
      </c>
      <c r="BB8" s="44">
        <f>SUMIFS('Banco de Indicadores - Mun. (1)'!AW:AW,'Banco de Indicadores - Mun. (1)'!$C:$C,'Banco de Indicadores - UGRHI'!$B8,'Banco de Indicadores - Mun. (1)'!$A:$A,'Banco de Indicadores - UGRHI'!$A8)</f>
        <v>70</v>
      </c>
      <c r="BC8" s="44">
        <f>SUMIFS('Banco de Indicadores - Mun. (1)'!AX:AX,'Banco de Indicadores - Mun. (1)'!$C:$C,'Banco de Indicadores - UGRHI'!$B8,'Banco de Indicadores - Mun. (1)'!$A:$A,'Banco de Indicadores - UGRHI'!$A8)</f>
        <v>25</v>
      </c>
      <c r="BD8" s="124">
        <v>0.453520440261587</v>
      </c>
      <c r="BE8" s="44">
        <f>SUMIFS('Banco de Indicadores Mun. (2)'!R:R,'Banco de Indicadores Mun. (2)'!$E:$E,'Banco de Indicadores - UGRHI'!$B8,'Banco de Indicadores Mun. (2)'!$A:$A,'Banco de Indicadores - UGRHI'!$A8)</f>
        <v>310</v>
      </c>
      <c r="BF8" s="128"/>
    </row>
    <row r="9" spans="1:58" x14ac:dyDescent="0.25">
      <c r="A9" s="38">
        <v>2017</v>
      </c>
      <c r="B9" s="38">
        <v>8</v>
      </c>
      <c r="C9" s="123">
        <f>SUMIFS('Banco de Indicadores Mun. (2)'!G:G,'Banco de Indicadores Mun. (2)'!$E:$E,'Banco de Indicadores - UGRHI'!$B9,'Banco de Indicadores Mun. (2)'!$A:$A,'Banco de Indicadores - UGRHI'!$A9)</f>
        <v>748</v>
      </c>
      <c r="D9" s="123">
        <f>SUMIFS('Banco de Indicadores Mun. (2)'!H:H,'Banco de Indicadores Mun. (2)'!$E:$E,'Banco de Indicadores - UGRHI'!$B9,'Banco de Indicadores Mun. (2)'!$A:$A,'Banco de Indicadores - UGRHI'!$A9)</f>
        <v>691</v>
      </c>
      <c r="E9" s="43">
        <v>0.73579864734631961</v>
      </c>
      <c r="F9" s="44">
        <f>SUMIFS('Banco de Indicadores - Mun. (1)'!H:H,'Banco de Indicadores - Mun. (1)'!$C:$C,'Banco de Indicadores - UGRHI'!$B9,'Banco de Indicadores - Mun. (1)'!$A:$A,'Banco de Indicadores - UGRHI'!$A9)</f>
        <v>703276</v>
      </c>
      <c r="G9" s="44">
        <f>SUMIFS('Banco de Indicadores - Mun. (1)'!I:I,'Banco de Indicadores - Mun. (1)'!$C:$C,'Banco de Indicadores - UGRHI'!$B9,'Banco de Indicadores - Mun. (1)'!$A:$A,'Banco de Indicadores - UGRHI'!$A9)</f>
        <v>666935</v>
      </c>
      <c r="H9" s="44">
        <f>SUMIFS('Banco de Indicadores - Mun. (1)'!J:J,'Banco de Indicadores - Mun. (1)'!$C:$C,'Banco de Indicadores - UGRHI'!$B9,'Banco de Indicadores - Mun. (1)'!$A:$A,'Banco de Indicadores - UGRHI'!$A9)</f>
        <v>36341</v>
      </c>
      <c r="I9" s="46">
        <f>(F9)/VLOOKUP(B9,'Dados Base'!$B:$K,6,FALSE)</f>
        <v>70.986783269440025</v>
      </c>
      <c r="J9" s="73">
        <f t="shared" si="0"/>
        <v>0.948326119475142</v>
      </c>
      <c r="K9" s="44">
        <f>SUMIFS('Banco de Indicadores - Mun. (1)'!O:O,'Banco de Indicadores - Mun. (1)'!$C:$C,'Banco de Indicadores - UGRHI'!$B9,'Banco de Indicadores - Mun. (1)'!$A:$A,'Banco de Indicadores - UGRHI'!$A9)</f>
        <v>0</v>
      </c>
      <c r="L9" s="44">
        <f>SUMIFS('Banco de Indicadores - Mun. (1)'!P:P,'Banco de Indicadores - Mun. (1)'!$C:$C,'Banco de Indicadores - UGRHI'!$B9,'Banco de Indicadores - Mun. (1)'!$A:$A,'Banco de Indicadores - UGRHI'!$A9)</f>
        <v>0</v>
      </c>
      <c r="M9" s="44">
        <f>SUMIFS('Banco de Indicadores - Mun. (1)'!Q:Q,'Banco de Indicadores - Mun. (1)'!$C:$C,'Banco de Indicadores - UGRHI'!$B9,'Banco de Indicadores - Mun. (1)'!$A:$A,'Banco de Indicadores - UGRHI'!$A9)</f>
        <v>0</v>
      </c>
      <c r="N9" s="44">
        <f>SUMIFS('Banco de Indicadores - Mun. (1)'!R:R,'Banco de Indicadores - Mun. (1)'!$C:$C,'Banco de Indicadores - UGRHI'!$B9,'Banco de Indicadores - Mun. (1)'!$A:$A,'Banco de Indicadores - UGRHI'!$A9)</f>
        <v>0</v>
      </c>
      <c r="O9" s="44">
        <f>SUMIFS('Banco de Indicadores - Mun. (1)'!S:S,'Banco de Indicadores - Mun. (1)'!$C:$C,'Banco de Indicadores - UGRHI'!$B9,'Banco de Indicadores - Mun. (1)'!$A:$A,'Banco de Indicadores - UGRHI'!$A9)</f>
        <v>0</v>
      </c>
      <c r="P9" s="44">
        <f>SUMIFS('Banco de Indicadores - Mun. (1)'!T:T,'Banco de Indicadores - Mun. (1)'!$C:$C,'Banco de Indicadores - UGRHI'!$B9,'Banco de Indicadores - Mun. (1)'!$A:$A,'Banco de Indicadores - UGRHI'!$A9)</f>
        <v>0</v>
      </c>
      <c r="Q9" s="44">
        <f>SUMIFS('Banco de Indicadores - Mun. (1)'!U:U,'Banco de Indicadores - Mun. (1)'!$C:$C,'Banco de Indicadores - UGRHI'!$B9,'Banco de Indicadores - Mun. (1)'!$A:$A,'Banco de Indicadores - UGRHI'!$A9)</f>
        <v>0</v>
      </c>
      <c r="R9" s="44">
        <f>SUMIFS('Banco de Indicadores - Mun. (1)'!V:V,'Banco de Indicadores - Mun. (1)'!$C:$C,'Banco de Indicadores - UGRHI'!$B9,'Banco de Indicadores - Mun. (1)'!$A:$A,'Banco de Indicadores - UGRHI'!$A9)</f>
        <v>0</v>
      </c>
      <c r="S9" s="44">
        <f>SUMIFS('Banco de Indicadores - Mun. (1)'!W:W,'Banco de Indicadores - Mun. (1)'!$C:$C,'Banco de Indicadores - UGRHI'!$B9,'Banco de Indicadores - Mun. (1)'!$A:$A,'Banco de Indicadores - UGRHI'!$A9)</f>
        <v>0</v>
      </c>
      <c r="T9" s="45">
        <f>SUMIFS('Banco de Indicadores Mun. (2)'!I:I,'Banco de Indicadores Mun. (2)'!$E:$E,'Banco de Indicadores - UGRHI'!$B9,'Banco de Indicadores Mun. (2)'!$A:$A,'Banco de Indicadores - UGRHI'!$A9)</f>
        <v>7.7060502999999976</v>
      </c>
      <c r="U9" s="45">
        <f>SUMIFS('Banco de Indicadores Mun. (2)'!J:J,'Banco de Indicadores Mun. (2)'!$E:$E,'Banco de Indicadores - UGRHI'!$B9,'Banco de Indicadores Mun. (2)'!$A:$A,'Banco de Indicadores - UGRHI'!$A9)</f>
        <v>6.3680395000000001</v>
      </c>
      <c r="V9" s="45">
        <f>SUMIFS('Banco de Indicadores Mun. (2)'!K:K,'Banco de Indicadores Mun. (2)'!$E:$E,'Banco de Indicadores - UGRHI'!$B9,'Banco de Indicadores Mun. (2)'!$A:$A,'Banco de Indicadores - UGRHI'!$A9)</f>
        <v>1.3380107999999997</v>
      </c>
      <c r="W9" s="45">
        <f>SUMIFS('Banco de Indicadores Mun. (2)'!L:L,'Banco de Indicadores Mun. (2)'!$E:$E,'Banco de Indicadores - UGRHI'!$B9,'Banco de Indicadores Mun. (2)'!$A:$A,'Banco de Indicadores - UGRHI'!$A9)</f>
        <v>4.0664997463216643</v>
      </c>
      <c r="X9" s="45">
        <f>SUMIFS('Banco de Indicadores Mun. (2)'!M:M,'Banco de Indicadores Mun. (2)'!$E:$E,'Banco de Indicadores - UGRHI'!$B9,'Banco de Indicadores Mun. (2)'!$A:$A,'Banco de Indicadores - UGRHI'!$A9)</f>
        <v>1.5942635999999999</v>
      </c>
      <c r="Y9" s="45">
        <f>SUMIFS('Banco de Indicadores Mun. (2)'!N:N,'Banco de Indicadores Mun. (2)'!$E:$E,'Banco de Indicadores - UGRHI'!$B9,'Banco de Indicadores Mun. (2)'!$A:$A,'Banco de Indicadores - UGRHI'!$A9)</f>
        <v>0.64210489999999987</v>
      </c>
      <c r="Z9" s="45">
        <f>SUMIFS('Banco de Indicadores Mun. (2)'!O:O,'Banco de Indicadores Mun. (2)'!$E:$E,'Banco de Indicadores - UGRHI'!$B9,'Banco de Indicadores Mun. (2)'!$A:$A,'Banco de Indicadores - UGRHI'!$A9)</f>
        <v>5.277389799999999</v>
      </c>
      <c r="AA9" s="45">
        <f>SUMIFS('Banco de Indicadores Mun. (2)'!P:P,'Banco de Indicadores Mun. (2)'!$E:$E,'Banco de Indicadores - UGRHI'!$B9,'Banco de Indicadores Mun. (2)'!$A:$A,'Banco de Indicadores - UGRHI'!$A9)</f>
        <v>0.19229200000000002</v>
      </c>
      <c r="AB9" s="48">
        <f>SUMIFS('Banco de Indicadores - Mun. (1)'!X:X,'Banco de Indicadores - Mun. (1)'!$C:$C,'Banco de Indicadores - UGRHI'!$B9,'Banco de Indicadores - Mun. (1)'!$A:$A,'Banco de Indicadores - UGRHI'!$A9)</f>
        <v>0</v>
      </c>
      <c r="AC9" s="48">
        <f t="shared" si="1"/>
        <v>51.980542043085478</v>
      </c>
      <c r="AD9" s="48">
        <f t="shared" si="2"/>
        <v>48.019457956914522</v>
      </c>
      <c r="AE9" s="44">
        <f>SUMIFS('Banco de Indicadores - Mun. (1)'!Y:Y,'Banco de Indicadores - Mun. (1)'!$C:$C,'Banco de Indicadores - UGRHI'!$B9,'Banco de Indicadores - Mun. (1)'!$A:$A,'Banco de Indicadores - UGRHI'!$A9)</f>
        <v>570.29999999999995</v>
      </c>
      <c r="AF9" s="44">
        <f>SUMIFS('Banco de Indicadores - Mun. (1)'!Z:Z,'Banco de Indicadores - Mun. (1)'!$C:$C,'Banco de Indicadores - UGRHI'!$B9,'Banco de Indicadores - Mun. (1)'!$A:$A,'Banco de Indicadores - UGRHI'!$A9)</f>
        <v>29266.951573800005</v>
      </c>
      <c r="AG9" s="44">
        <f>SUMIFS('Banco de Indicadores - Mun. (1)'!AA:AA,'Banco de Indicadores - Mun. (1)'!$C:$C,'Banco de Indicadores - UGRHI'!$B9,'Banco de Indicadores - Mun. (1)'!$A:$A,'Banco de Indicadores - UGRHI'!$A9)</f>
        <v>7839.3644262000007</v>
      </c>
      <c r="AH9" s="44">
        <f>SUMIFS('Banco de Indicadores - Mun. (1)'!AB:AB,'Banco de Indicadores - Mun. (1)'!$C:$C,'Banco de Indicadores - UGRHI'!$B9,'Banco de Indicadores - Mun. (1)'!$A:$A,'Banco de Indicadores - UGRHI'!$A9)</f>
        <v>73</v>
      </c>
      <c r="AI9" s="44">
        <f>SUMIFS('Banco de Indicadores - Mun. (1)'!AC:AC,'Banco de Indicadores - Mun. (1)'!$C:$C,'Banco de Indicadores - UGRHI'!$B9,'Banco de Indicadores - Mun. (1)'!$A:$A,'Banco de Indicadores - UGRHI'!$A9)</f>
        <v>3</v>
      </c>
      <c r="AJ9" s="44">
        <f>SUMIFS('Banco de Indicadores Mun. (2)'!Q:Q,'Banco de Indicadores Mun. (2)'!$E:$E,'Banco de Indicadores - UGRHI'!$B9,'Banco de Indicadores Mun. (2)'!$A:$A,'Banco de Indicadores - UGRHI'!$A9)</f>
        <v>328</v>
      </c>
      <c r="AK9" s="154">
        <f>VLOOKUP(B9,'Dados Base'!B:K,9,FALSE)*31536000/SUMIFS('Banco de Indicadores - Mun. (1)'!H:H,'Banco de Indicadores - Mun. (1)'!C:C,'Banco de Indicadores - UGRHI'!B9,'Banco de Indicadores - Mun. (1)'!A:A,'Banco de Indicadores - UGRHI'!A9)</f>
        <v>6546.8692234627661</v>
      </c>
      <c r="AL9" s="120"/>
      <c r="AM9" s="42" t="s">
        <v>702</v>
      </c>
      <c r="AN9" s="42" t="s">
        <v>702</v>
      </c>
      <c r="AO9" s="42" t="s">
        <v>702</v>
      </c>
      <c r="AP9" s="126"/>
      <c r="AQ9" s="127">
        <f>(SUMIFS(T:T,B:B,B9,A:A,A9)/VLOOKUP(B9,'Dados Base'!B:K,8,FALSE))*100</f>
        <v>16.752283260869561</v>
      </c>
      <c r="AR9" s="127">
        <f>(SUMIFS(T:T,B:B,B9,A:A,A9)/VLOOKUP(B9,'Dados Base'!B:K,9,FALSE))*100</f>
        <v>5.2781166438356149</v>
      </c>
      <c r="AS9" s="127">
        <f>(SUMIFS(U:U,B:B,B9,A:A,A9)/VLOOKUP(B9,'Dados Base'!B:K,7,FALSE))*100</f>
        <v>22.742998214285713</v>
      </c>
      <c r="AT9" s="127">
        <f>(SUMIFS(V:V,B:B,B9,A:A,A9)/VLOOKUP(B9,'Dados Base'!B:K,10,FALSE))*100</f>
        <v>7.4333933333333322</v>
      </c>
      <c r="AU9" s="44">
        <f>SUMIFS('Banco de Indicadores - Mun. (1)'!AO:AO,'Banco de Indicadores - Mun. (1)'!$C:$C,'Banco de Indicadores - UGRHI'!$B9,'Banco de Indicadores - Mun. (1)'!$A:$A,'Banco de Indicadores - UGRHI'!$A9)</f>
        <v>0</v>
      </c>
      <c r="AV9" s="44">
        <f>SUMIFS('Banco de Indicadores - Mun. (1)'!AP:AP,'Banco de Indicadores - Mun. (1)'!$C:$C,'Banco de Indicadores - UGRHI'!$B9,'Banco de Indicadores - Mun. (1)'!$A:$A,'Banco de Indicadores - UGRHI'!$A9)</f>
        <v>0</v>
      </c>
      <c r="AW9" s="141">
        <v>2</v>
      </c>
      <c r="AX9" s="44">
        <f>SUMIFS('Banco de Indicadores - Mun. (1)'!AQ:AQ,'Banco de Indicadores - Mun. (1)'!$C:$C,'Banco de Indicadores - UGRHI'!$B9,'Banco de Indicadores - Mun. (1)'!$A:$A,'Banco de Indicadores - UGRHI'!$A9)</f>
        <v>0</v>
      </c>
      <c r="AY9" s="74">
        <v>98.494501188962047</v>
      </c>
      <c r="AZ9" s="74">
        <v>91.216947685671656</v>
      </c>
      <c r="BA9" s="75">
        <f xml:space="preserve">  100 * (  SUMIFS('Banco de Indicadores - Mun. (1)'!Z:Z,'Banco de Indicadores - Mun. (1)'!$C:$C,'Banco de Indicadores - UGRHI'!$B9,'Banco de Indicadores - Mun. (1)'!$A:$A,'Banco de Indicadores - UGRHI'!$A9) /
(SUMIFS('Banco de Indicadores - Mun. (1)'!AA:AA,'Banco de Indicadores - Mun. (1)'!$C:$C,'Banco de Indicadores - UGRHI'!$B9,'Banco de Indicadores - Mun. (1)'!$A:$A,'Banco de Indicadores - UGRHI'!$A9) +  SUMIFS('Banco de Indicadores - Mun. (1)'!Z:Z,'Banco de Indicadores - Mun. (1)'!$C:$C,'Banco de Indicadores - UGRHI'!$B9,'Banco de Indicadores - Mun. (1)'!$A:$A,'Banco de Indicadores - UGRHI'!$A9) ))</f>
        <v>78.873234340482625</v>
      </c>
      <c r="BB9" s="44">
        <f>SUMIFS('Banco de Indicadores - Mun. (1)'!AW:AW,'Banco de Indicadores - Mun. (1)'!$C:$C,'Banco de Indicadores - UGRHI'!$B9,'Banco de Indicadores - Mun. (1)'!$A:$A,'Banco de Indicadores - UGRHI'!$A9)</f>
        <v>10</v>
      </c>
      <c r="BC9" s="44">
        <f>SUMIFS('Banco de Indicadores - Mun. (1)'!AX:AX,'Banco de Indicadores - Mun. (1)'!$C:$C,'Banco de Indicadores - UGRHI'!$B9,'Banco de Indicadores - Mun. (1)'!$A:$A,'Banco de Indicadores - UGRHI'!$A9)</f>
        <v>3</v>
      </c>
      <c r="BD9" s="124">
        <v>0.5326689096643199</v>
      </c>
      <c r="BE9" s="44">
        <f>SUMIFS('Banco de Indicadores Mun. (2)'!R:R,'Banco de Indicadores Mun. (2)'!$E:$E,'Banco de Indicadores - UGRHI'!$B9,'Banco de Indicadores Mun. (2)'!$A:$A,'Banco de Indicadores - UGRHI'!$A9)</f>
        <v>166</v>
      </c>
      <c r="BF9" s="128"/>
    </row>
    <row r="10" spans="1:58" x14ac:dyDescent="0.25">
      <c r="A10" s="38">
        <v>2017</v>
      </c>
      <c r="B10" s="38">
        <v>9</v>
      </c>
      <c r="C10" s="123">
        <f>SUMIFS('Banco de Indicadores Mun. (2)'!G:G,'Banco de Indicadores Mun. (2)'!$E:$E,'Banco de Indicadores - UGRHI'!$B10,'Banco de Indicadores Mun. (2)'!$A:$A,'Banco de Indicadores - UGRHI'!$A10)</f>
        <v>1797</v>
      </c>
      <c r="D10" s="123">
        <f>SUMIFS('Banco de Indicadores Mun. (2)'!H:H,'Banco de Indicadores Mun. (2)'!$E:$E,'Banco de Indicadores - UGRHI'!$B10,'Banco de Indicadores Mun. (2)'!$A:$A,'Banco de Indicadores - UGRHI'!$A10)</f>
        <v>1612</v>
      </c>
      <c r="E10" s="43">
        <v>0.91682825383405664</v>
      </c>
      <c r="F10" s="44">
        <f>SUMIFS('Banco de Indicadores - Mun. (1)'!H:H,'Banco de Indicadores - Mun. (1)'!$C:$C,'Banco de Indicadores - UGRHI'!$B10,'Banco de Indicadores - Mun. (1)'!$A:$A,'Banco de Indicadores - UGRHI'!$A10)</f>
        <v>1537840</v>
      </c>
      <c r="G10" s="44">
        <f>SUMIFS('Banco de Indicadores - Mun. (1)'!I:I,'Banco de Indicadores - Mun. (1)'!$C:$C,'Banco de Indicadores - UGRHI'!$B10,'Banco de Indicadores - Mun. (1)'!$A:$A,'Banco de Indicadores - UGRHI'!$A10)</f>
        <v>1454913</v>
      </c>
      <c r="H10" s="44">
        <f>SUMIFS('Banco de Indicadores - Mun. (1)'!J:J,'Banco de Indicadores - Mun. (1)'!$C:$C,'Banco de Indicadores - UGRHI'!$B10,'Banco de Indicadores - Mun. (1)'!$A:$A,'Banco de Indicadores - UGRHI'!$A10)</f>
        <v>82927</v>
      </c>
      <c r="I10" s="46">
        <f>(F10)/VLOOKUP(B10,'Dados Base'!$B:$K,6,FALSE)</f>
        <v>118.00681257141191</v>
      </c>
      <c r="J10" s="73">
        <f t="shared" si="0"/>
        <v>0.94607566456848569</v>
      </c>
      <c r="K10" s="44">
        <f>SUMIFS('Banco de Indicadores - Mun. (1)'!O:O,'Banco de Indicadores - Mun. (1)'!$C:$C,'Banco de Indicadores - UGRHI'!$B10,'Banco de Indicadores - Mun. (1)'!$A:$A,'Banco de Indicadores - UGRHI'!$A10)</f>
        <v>0</v>
      </c>
      <c r="L10" s="44">
        <f>SUMIFS('Banco de Indicadores - Mun. (1)'!P:P,'Banco de Indicadores - Mun. (1)'!$C:$C,'Banco de Indicadores - UGRHI'!$B10,'Banco de Indicadores - Mun. (1)'!$A:$A,'Banco de Indicadores - UGRHI'!$A10)</f>
        <v>0</v>
      </c>
      <c r="M10" s="44">
        <f>SUMIFS('Banco de Indicadores - Mun. (1)'!Q:Q,'Banco de Indicadores - Mun. (1)'!$C:$C,'Banco de Indicadores - UGRHI'!$B10,'Banco de Indicadores - Mun. (1)'!$A:$A,'Banco de Indicadores - UGRHI'!$A10)</f>
        <v>0</v>
      </c>
      <c r="N10" s="44">
        <f>SUMIFS('Banco de Indicadores - Mun. (1)'!R:R,'Banco de Indicadores - Mun. (1)'!$C:$C,'Banco de Indicadores - UGRHI'!$B10,'Banco de Indicadores - Mun. (1)'!$A:$A,'Banco de Indicadores - UGRHI'!$A10)</f>
        <v>0</v>
      </c>
      <c r="O10" s="44">
        <f>SUMIFS('Banco de Indicadores - Mun. (1)'!S:S,'Banco de Indicadores - Mun. (1)'!$C:$C,'Banco de Indicadores - UGRHI'!$B10,'Banco de Indicadores - Mun. (1)'!$A:$A,'Banco de Indicadores - UGRHI'!$A10)</f>
        <v>0</v>
      </c>
      <c r="P10" s="44">
        <f>SUMIFS('Banco de Indicadores - Mun. (1)'!T:T,'Banco de Indicadores - Mun. (1)'!$C:$C,'Banco de Indicadores - UGRHI'!$B10,'Banco de Indicadores - Mun. (1)'!$A:$A,'Banco de Indicadores - UGRHI'!$A10)</f>
        <v>0</v>
      </c>
      <c r="Q10" s="44">
        <f>SUMIFS('Banco de Indicadores - Mun. (1)'!U:U,'Banco de Indicadores - Mun. (1)'!$C:$C,'Banco de Indicadores - UGRHI'!$B10,'Banco de Indicadores - Mun. (1)'!$A:$A,'Banco de Indicadores - UGRHI'!$A10)</f>
        <v>0</v>
      </c>
      <c r="R10" s="44">
        <f>SUMIFS('Banco de Indicadores - Mun. (1)'!V:V,'Banco de Indicadores - Mun. (1)'!$C:$C,'Banco de Indicadores - UGRHI'!$B10,'Banco de Indicadores - Mun. (1)'!$A:$A,'Banco de Indicadores - UGRHI'!$A10)</f>
        <v>0</v>
      </c>
      <c r="S10" s="44">
        <f>SUMIFS('Banco de Indicadores - Mun. (1)'!W:W,'Banco de Indicadores - Mun. (1)'!$C:$C,'Banco de Indicadores - UGRHI'!$B10,'Banco de Indicadores - Mun. (1)'!$A:$A,'Banco de Indicadores - UGRHI'!$A10)</f>
        <v>0</v>
      </c>
      <c r="T10" s="45">
        <f>SUMIFS('Banco de Indicadores Mun. (2)'!I:I,'Banco de Indicadores Mun. (2)'!$E:$E,'Banco de Indicadores - UGRHI'!$B10,'Banco de Indicadores Mun. (2)'!$A:$A,'Banco de Indicadores - UGRHI'!$A10)</f>
        <v>26.310417700000002</v>
      </c>
      <c r="U10" s="45">
        <f>SUMIFS('Banco de Indicadores Mun. (2)'!J:J,'Banco de Indicadores Mun. (2)'!$E:$E,'Banco de Indicadores - UGRHI'!$B10,'Banco de Indicadores Mun. (2)'!$A:$A,'Banco de Indicadores - UGRHI'!$A10)</f>
        <v>21.590075400000007</v>
      </c>
      <c r="V10" s="45">
        <f>SUMIFS('Banco de Indicadores Mun. (2)'!K:K,'Banco de Indicadores Mun. (2)'!$E:$E,'Banco de Indicadores - UGRHI'!$B10,'Banco de Indicadores Mun. (2)'!$A:$A,'Banco de Indicadores - UGRHI'!$A10)</f>
        <v>4.7203423000000004</v>
      </c>
      <c r="W10" s="45">
        <f>SUMIFS('Banco de Indicadores Mun. (2)'!L:L,'Banco de Indicadores Mun. (2)'!$E:$E,'Banco de Indicadores - UGRHI'!$B10,'Banco de Indicadores Mun. (2)'!$A:$A,'Banco de Indicadores - UGRHI'!$A10)</f>
        <v>8.5706775748351127</v>
      </c>
      <c r="X10" s="45">
        <f>SUMIFS('Banco de Indicadores Mun. (2)'!M:M,'Banco de Indicadores Mun. (2)'!$E:$E,'Banco de Indicadores - UGRHI'!$B10,'Banco de Indicadores Mun. (2)'!$A:$A,'Banco de Indicadores - UGRHI'!$A10)</f>
        <v>4.1069104999999988</v>
      </c>
      <c r="Y10" s="45">
        <f>SUMIFS('Banco de Indicadores Mun. (2)'!N:N,'Banco de Indicadores Mun. (2)'!$E:$E,'Banco de Indicadores - UGRHI'!$B10,'Banco de Indicadores Mun. (2)'!$A:$A,'Banco de Indicadores - UGRHI'!$A10)</f>
        <v>6.7517232000000016</v>
      </c>
      <c r="Z10" s="45">
        <f>SUMIFS('Banco de Indicadores Mun. (2)'!O:O,'Banco de Indicadores Mun. (2)'!$E:$E,'Banco de Indicadores - UGRHI'!$B10,'Banco de Indicadores Mun. (2)'!$A:$A,'Banco de Indicadores - UGRHI'!$A10)</f>
        <v>13.536330000000005</v>
      </c>
      <c r="AA10" s="45">
        <f>SUMIFS('Banco de Indicadores Mun. (2)'!P:P,'Banco de Indicadores Mun. (2)'!$E:$E,'Banco de Indicadores - UGRHI'!$B10,'Banco de Indicadores Mun. (2)'!$A:$A,'Banco de Indicadores - UGRHI'!$A10)</f>
        <v>1.9154540000000002</v>
      </c>
      <c r="AB10" s="48">
        <f>SUMIFS('Banco de Indicadores - Mun. (1)'!X:X,'Banco de Indicadores - Mun. (1)'!$C:$C,'Banco de Indicadores - UGRHI'!$B10,'Banco de Indicadores - Mun. (1)'!$A:$A,'Banco de Indicadores - UGRHI'!$A10)</f>
        <v>0</v>
      </c>
      <c r="AC10" s="48">
        <f t="shared" si="1"/>
        <v>52.713405690818426</v>
      </c>
      <c r="AD10" s="48">
        <f t="shared" si="2"/>
        <v>47.286594309181581</v>
      </c>
      <c r="AE10" s="44">
        <f>SUMIFS('Banco de Indicadores - Mun. (1)'!Y:Y,'Banco de Indicadores - Mun. (1)'!$C:$C,'Banco de Indicadores - UGRHI'!$B10,'Banco de Indicadores - Mun. (1)'!$A:$A,'Banco de Indicadores - UGRHI'!$A10)</f>
        <v>1195.08</v>
      </c>
      <c r="AF10" s="44">
        <f>SUMIFS('Banco de Indicadores - Mun. (1)'!Z:Z,'Banco de Indicadores - Mun. (1)'!$C:$C,'Banco de Indicadores - UGRHI'!$B10,'Banco de Indicadores - Mun. (1)'!$A:$A,'Banco de Indicadores - UGRHI'!$A10)</f>
        <v>41244.611801840998</v>
      </c>
      <c r="AG10" s="44">
        <f>SUMIFS('Banco de Indicadores - Mun. (1)'!AA:AA,'Banco de Indicadores - Mun. (1)'!$C:$C,'Banco de Indicadores - UGRHI'!$B10,'Banco de Indicadores - Mun. (1)'!$A:$A,'Banco de Indicadores - UGRHI'!$A10)</f>
        <v>39127.422198159009</v>
      </c>
      <c r="AH10" s="44">
        <f>SUMIFS('Banco de Indicadores - Mun. (1)'!AB:AB,'Banco de Indicadores - Mun. (1)'!$C:$C,'Banco de Indicadores - UGRHI'!$B10,'Banco de Indicadores - Mun. (1)'!$A:$A,'Banco de Indicadores - UGRHI'!$A10)</f>
        <v>124</v>
      </c>
      <c r="AI10" s="44">
        <f>SUMIFS('Banco de Indicadores - Mun. (1)'!AC:AC,'Banco de Indicadores - Mun. (1)'!$C:$C,'Banco de Indicadores - UGRHI'!$B10,'Banco de Indicadores - Mun. (1)'!$A:$A,'Banco de Indicadores - UGRHI'!$A10)</f>
        <v>8</v>
      </c>
      <c r="AJ10" s="44">
        <f>SUMIFS('Banco de Indicadores Mun. (2)'!Q:Q,'Banco de Indicadores Mun. (2)'!$E:$E,'Banco de Indicadores - UGRHI'!$B10,'Banco de Indicadores Mun. (2)'!$A:$A,'Banco de Indicadores - UGRHI'!$A10)</f>
        <v>1077</v>
      </c>
      <c r="AK10" s="154">
        <f>VLOOKUP(B10,'Dados Base'!B:K,9,FALSE)*31536000/SUMIFS('Banco de Indicadores - Mun. (1)'!H:H,'Banco de Indicadores - Mun. (1)'!C:C,'Banco de Indicadores - UGRHI'!B10,'Banco de Indicadores - Mun. (1)'!A:A,'Banco de Indicadores - UGRHI'!A10)</f>
        <v>4080.8302554231909</v>
      </c>
      <c r="AL10" s="120"/>
      <c r="AM10" s="42" t="s">
        <v>702</v>
      </c>
      <c r="AN10" s="42" t="s">
        <v>702</v>
      </c>
      <c r="AO10" s="42" t="s">
        <v>702</v>
      </c>
      <c r="AP10" s="126"/>
      <c r="AQ10" s="127">
        <f>(SUMIFS(T:T,B:B,B10,A:A,A10)/VLOOKUP(B10,'Dados Base'!B:K,8,FALSE))*100</f>
        <v>36.542246805555557</v>
      </c>
      <c r="AR10" s="127">
        <f>(SUMIFS(T:T,B:B,B10,A:A,A10)/VLOOKUP(B10,'Dados Base'!B:K,9,FALSE))*100</f>
        <v>13.22131542713568</v>
      </c>
      <c r="AS10" s="127">
        <f>(SUMIFS(U:U,B:B,B10,A:A,A10)/VLOOKUP(B10,'Dados Base'!B:K,7,FALSE))*100</f>
        <v>44.979323750000013</v>
      </c>
      <c r="AT10" s="127">
        <f>(SUMIFS(V:V,B:B,B10,A:A,A10)/VLOOKUP(B10,'Dados Base'!B:K,10,FALSE))*100</f>
        <v>19.668092916666669</v>
      </c>
      <c r="AU10" s="44">
        <f>SUMIFS('Banco de Indicadores - Mun. (1)'!AO:AO,'Banco de Indicadores - Mun. (1)'!$C:$C,'Banco de Indicadores - UGRHI'!$B10,'Banco de Indicadores - Mun. (1)'!$A:$A,'Banco de Indicadores - UGRHI'!$A10)</f>
        <v>0</v>
      </c>
      <c r="AV10" s="44">
        <f>SUMIFS('Banco de Indicadores - Mun. (1)'!AP:AP,'Banco de Indicadores - Mun. (1)'!$C:$C,'Banco de Indicadores - UGRHI'!$B10,'Banco de Indicadores - Mun. (1)'!$A:$A,'Banco de Indicadores - UGRHI'!$A10)</f>
        <v>3.7350560986775765</v>
      </c>
      <c r="AW10" s="141">
        <v>9</v>
      </c>
      <c r="AX10" s="44">
        <f>SUMIFS('Banco de Indicadores - Mun. (1)'!AQ:AQ,'Banco de Indicadores - Mun. (1)'!$C:$C,'Banco de Indicadores - UGRHI'!$B10,'Banco de Indicadores - Mun. (1)'!$A:$A,'Banco de Indicadores - UGRHI'!$A10)</f>
        <v>0</v>
      </c>
      <c r="AY10" s="74">
        <v>98.556970748556637</v>
      </c>
      <c r="AZ10" s="74">
        <v>65.598908971049568</v>
      </c>
      <c r="BA10" s="75">
        <f xml:space="preserve">  100 * (  SUMIFS('Banco de Indicadores - Mun. (1)'!Z:Z,'Banco de Indicadores - Mun. (1)'!$C:$C,'Banco de Indicadores - UGRHI'!$B10,'Banco de Indicadores - Mun. (1)'!$A:$A,'Banco de Indicadores - UGRHI'!$A10) /
(SUMIFS('Banco de Indicadores - Mun. (1)'!AA:AA,'Banco de Indicadores - Mun. (1)'!$C:$C,'Banco de Indicadores - UGRHI'!$B10,'Banco de Indicadores - Mun. (1)'!$A:$A,'Banco de Indicadores - UGRHI'!$A10) +  SUMIFS('Banco de Indicadores - Mun. (1)'!Z:Z,'Banco de Indicadores - Mun. (1)'!$C:$C,'Banco de Indicadores - UGRHI'!$B10,'Banco de Indicadores - Mun. (1)'!$A:$A,'Banco de Indicadores - UGRHI'!$A10) ))</f>
        <v>51.317118342234544</v>
      </c>
      <c r="BB10" s="44">
        <f>SUMIFS('Banco de Indicadores - Mun. (1)'!AW:AW,'Banco de Indicadores - Mun. (1)'!$C:$C,'Banco de Indicadores - UGRHI'!$B10,'Banco de Indicadores - Mun. (1)'!$A:$A,'Banco de Indicadores - UGRHI'!$A10)</f>
        <v>12</v>
      </c>
      <c r="BC10" s="44">
        <f>SUMIFS('Banco de Indicadores - Mun. (1)'!AX:AX,'Banco de Indicadores - Mun. (1)'!$C:$C,'Banco de Indicadores - UGRHI'!$B10,'Banco de Indicadores - Mun. (1)'!$A:$A,'Banco de Indicadores - UGRHI'!$A10)</f>
        <v>8</v>
      </c>
      <c r="BD10" s="124">
        <v>0.54613905394433415</v>
      </c>
      <c r="BE10" s="44">
        <f>SUMIFS('Banco de Indicadores Mun. (2)'!R:R,'Banco de Indicadores Mun. (2)'!$E:$E,'Banco de Indicadores - UGRHI'!$B10,'Banco de Indicadores Mun. (2)'!$A:$A,'Banco de Indicadores - UGRHI'!$A10)</f>
        <v>885</v>
      </c>
      <c r="BF10" s="128"/>
    </row>
    <row r="11" spans="1:58" x14ac:dyDescent="0.25">
      <c r="A11" s="38">
        <v>2017</v>
      </c>
      <c r="B11" s="38">
        <v>10</v>
      </c>
      <c r="C11" s="123">
        <f>SUMIFS('Banco de Indicadores Mun. (2)'!G:G,'Banco de Indicadores Mun. (2)'!$E:$E,'Banco de Indicadores - UGRHI'!$B11,'Banco de Indicadores Mun. (2)'!$A:$A,'Banco de Indicadores - UGRHI'!$A11)</f>
        <v>960</v>
      </c>
      <c r="D11" s="123">
        <f>SUMIFS('Banco de Indicadores Mun. (2)'!H:H,'Banco de Indicadores Mun. (2)'!$E:$E,'Banco de Indicadores - UGRHI'!$B11,'Banco de Indicadores Mun. (2)'!$A:$A,'Banco de Indicadores - UGRHI'!$A11)</f>
        <v>1884</v>
      </c>
      <c r="E11" s="43">
        <v>1.291553285670588</v>
      </c>
      <c r="F11" s="44">
        <f>SUMIFS('Banco de Indicadores - Mun. (1)'!H:H,'Banco de Indicadores - Mun. (1)'!$C:$C,'Banco de Indicadores - UGRHI'!$B11,'Banco de Indicadores - Mun. (1)'!$A:$A,'Banco de Indicadores - UGRHI'!$A11)</f>
        <v>2001262</v>
      </c>
      <c r="G11" s="44">
        <f>SUMIFS('Banco de Indicadores - Mun. (1)'!I:I,'Banco de Indicadores - Mun. (1)'!$C:$C,'Banco de Indicadores - UGRHI'!$B11,'Banco de Indicadores - Mun. (1)'!$A:$A,'Banco de Indicadores - UGRHI'!$A11)</f>
        <v>1794629</v>
      </c>
      <c r="H11" s="44">
        <f>SUMIFS('Banco de Indicadores - Mun. (1)'!J:J,'Banco de Indicadores - Mun. (1)'!$C:$C,'Banco de Indicadores - UGRHI'!$B11,'Banco de Indicadores - Mun. (1)'!$A:$A,'Banco de Indicadores - UGRHI'!$A11)</f>
        <v>206633</v>
      </c>
      <c r="I11" s="46">
        <f>(F11)/VLOOKUP(B11,'Dados Base'!$B:$K,6,FALSE)</f>
        <v>165.40530979887828</v>
      </c>
      <c r="J11" s="73">
        <f t="shared" si="0"/>
        <v>0.89674865160083983</v>
      </c>
      <c r="K11" s="44">
        <f>SUMIFS('Banco de Indicadores - Mun. (1)'!O:O,'Banco de Indicadores - Mun. (1)'!$C:$C,'Banco de Indicadores - UGRHI'!$B11,'Banco de Indicadores - Mun. (1)'!$A:$A,'Banco de Indicadores - UGRHI'!$A11)</f>
        <v>0</v>
      </c>
      <c r="L11" s="44">
        <f>SUMIFS('Banco de Indicadores - Mun. (1)'!P:P,'Banco de Indicadores - Mun. (1)'!$C:$C,'Banco de Indicadores - UGRHI'!$B11,'Banco de Indicadores - Mun. (1)'!$A:$A,'Banco de Indicadores - UGRHI'!$A11)</f>
        <v>0</v>
      </c>
      <c r="M11" s="44">
        <f>SUMIFS('Banco de Indicadores - Mun. (1)'!Q:Q,'Banco de Indicadores - Mun. (1)'!$C:$C,'Banco de Indicadores - UGRHI'!$B11,'Banco de Indicadores - Mun. (1)'!$A:$A,'Banco de Indicadores - UGRHI'!$A11)</f>
        <v>0</v>
      </c>
      <c r="N11" s="44">
        <f>SUMIFS('Banco de Indicadores - Mun. (1)'!R:R,'Banco de Indicadores - Mun. (1)'!$C:$C,'Banco de Indicadores - UGRHI'!$B11,'Banco de Indicadores - Mun. (1)'!$A:$A,'Banco de Indicadores - UGRHI'!$A11)</f>
        <v>0</v>
      </c>
      <c r="O11" s="44">
        <f>SUMIFS('Banco de Indicadores - Mun. (1)'!S:S,'Banco de Indicadores - Mun. (1)'!$C:$C,'Banco de Indicadores - UGRHI'!$B11,'Banco de Indicadores - Mun. (1)'!$A:$A,'Banco de Indicadores - UGRHI'!$A11)</f>
        <v>0</v>
      </c>
      <c r="P11" s="44">
        <f>SUMIFS('Banco de Indicadores - Mun. (1)'!T:T,'Banco de Indicadores - Mun. (1)'!$C:$C,'Banco de Indicadores - UGRHI'!$B11,'Banco de Indicadores - Mun. (1)'!$A:$A,'Banco de Indicadores - UGRHI'!$A11)</f>
        <v>0</v>
      </c>
      <c r="Q11" s="44">
        <f>SUMIFS('Banco de Indicadores - Mun. (1)'!U:U,'Banco de Indicadores - Mun. (1)'!$C:$C,'Banco de Indicadores - UGRHI'!$B11,'Banco de Indicadores - Mun. (1)'!$A:$A,'Banco de Indicadores - UGRHI'!$A11)</f>
        <v>0</v>
      </c>
      <c r="R11" s="44">
        <f>SUMIFS('Banco de Indicadores - Mun. (1)'!V:V,'Banco de Indicadores - Mun. (1)'!$C:$C,'Banco de Indicadores - UGRHI'!$B11,'Banco de Indicadores - Mun. (1)'!$A:$A,'Banco de Indicadores - UGRHI'!$A11)</f>
        <v>0</v>
      </c>
      <c r="S11" s="44">
        <f>SUMIFS('Banco de Indicadores - Mun. (1)'!W:W,'Banco de Indicadores - Mun. (1)'!$C:$C,'Banco de Indicadores - UGRHI'!$B11,'Banco de Indicadores - Mun. (1)'!$A:$A,'Banco de Indicadores - UGRHI'!$A11)</f>
        <v>0</v>
      </c>
      <c r="T11" s="45">
        <f>SUMIFS('Banco de Indicadores Mun. (2)'!I:I,'Banco de Indicadores Mun. (2)'!$E:$E,'Banco de Indicadores - UGRHI'!$B11,'Banco de Indicadores Mun. (2)'!$A:$A,'Banco de Indicadores - UGRHI'!$A11)</f>
        <v>15.975857400000002</v>
      </c>
      <c r="U11" s="45">
        <f>SUMIFS('Banco de Indicadores Mun. (2)'!J:J,'Banco de Indicadores Mun. (2)'!$E:$E,'Banco de Indicadores - UGRHI'!$B11,'Banco de Indicadores Mun. (2)'!$A:$A,'Banco de Indicadores - UGRHI'!$A11)</f>
        <v>13.0082381</v>
      </c>
      <c r="V11" s="45">
        <f>SUMIFS('Banco de Indicadores Mun. (2)'!K:K,'Banco de Indicadores Mun. (2)'!$E:$E,'Banco de Indicadores - UGRHI'!$B11,'Banco de Indicadores Mun. (2)'!$A:$A,'Banco de Indicadores - UGRHI'!$A11)</f>
        <v>2.9676193</v>
      </c>
      <c r="W11" s="45">
        <f>SUMIFS('Banco de Indicadores Mun. (2)'!L:L,'Banco de Indicadores Mun. (2)'!$E:$E,'Banco de Indicadores - UGRHI'!$B11,'Banco de Indicadores Mun. (2)'!$A:$A,'Banco de Indicadores - UGRHI'!$A11)</f>
        <v>0</v>
      </c>
      <c r="X11" s="45">
        <f>SUMIFS('Banco de Indicadores Mun. (2)'!M:M,'Banco de Indicadores Mun. (2)'!$E:$E,'Banco de Indicadores - UGRHI'!$B11,'Banco de Indicadores Mun. (2)'!$A:$A,'Banco de Indicadores - UGRHI'!$A11)</f>
        <v>6.4044635000000003</v>
      </c>
      <c r="Y11" s="45">
        <f>SUMIFS('Banco de Indicadores Mun. (2)'!N:N,'Banco de Indicadores Mun. (2)'!$E:$E,'Banco de Indicadores - UGRHI'!$B11,'Banco de Indicadores Mun. (2)'!$A:$A,'Banco de Indicadores - UGRHI'!$A11)</f>
        <v>2.8607171999999998</v>
      </c>
      <c r="Z11" s="45">
        <f>SUMIFS('Banco de Indicadores Mun. (2)'!O:O,'Banco de Indicadores Mun. (2)'!$E:$E,'Banco de Indicadores - UGRHI'!$B11,'Banco de Indicadores Mun. (2)'!$A:$A,'Banco de Indicadores - UGRHI'!$A11)</f>
        <v>4.1756684999999996</v>
      </c>
      <c r="AA11" s="45">
        <f>SUMIFS('Banco de Indicadores Mun. (2)'!P:P,'Banco de Indicadores Mun. (2)'!$E:$E,'Banco de Indicadores - UGRHI'!$B11,'Banco de Indicadores Mun. (2)'!$A:$A,'Banco de Indicadores - UGRHI'!$A11)</f>
        <v>2.5350081999999996</v>
      </c>
      <c r="AB11" s="48">
        <f>SUMIFS('Banco de Indicadores - Mun. (1)'!X:X,'Banco de Indicadores - Mun. (1)'!$C:$C,'Banco de Indicadores - UGRHI'!$B11,'Banco de Indicadores - Mun. (1)'!$A:$A,'Banco de Indicadores - UGRHI'!$A11)</f>
        <v>0</v>
      </c>
      <c r="AC11" s="48">
        <f t="shared" si="1"/>
        <v>33.755274261603375</v>
      </c>
      <c r="AD11" s="48">
        <f t="shared" si="2"/>
        <v>66.244725738396625</v>
      </c>
      <c r="AE11" s="44">
        <f>SUMIFS('Banco de Indicadores - Mun. (1)'!Y:Y,'Banco de Indicadores - Mun. (1)'!$C:$C,'Banco de Indicadores - UGRHI'!$B11,'Banco de Indicadores - Mun. (1)'!$A:$A,'Banco de Indicadores - UGRHI'!$A11)</f>
        <v>1702.2999999999997</v>
      </c>
      <c r="AF11" s="44">
        <f>SUMIFS('Banco de Indicadores - Mun. (1)'!Z:Z,'Banco de Indicadores - Mun. (1)'!$C:$C,'Banco de Indicadores - UGRHI'!$B11,'Banco de Indicadores - Mun. (1)'!$A:$A,'Banco de Indicadores - UGRHI'!$A11)</f>
        <v>65366.426571624004</v>
      </c>
      <c r="AG11" s="44">
        <f>SUMIFS('Banco de Indicadores - Mun. (1)'!AA:AA,'Banco de Indicadores - Mun. (1)'!$C:$C,'Banco de Indicadores - UGRHI'!$B11,'Banco de Indicadores - Mun. (1)'!$A:$A,'Banco de Indicadores - UGRHI'!$A11)</f>
        <v>34026.351428376001</v>
      </c>
      <c r="AH11" s="44">
        <f>SUMIFS('Banco de Indicadores - Mun. (1)'!AB:AB,'Banco de Indicadores - Mun. (1)'!$C:$C,'Banco de Indicadores - UGRHI'!$B11,'Banco de Indicadores - Mun. (1)'!$A:$A,'Banco de Indicadores - UGRHI'!$A11)</f>
        <v>193</v>
      </c>
      <c r="AI11" s="44">
        <f>SUMIFS('Banco de Indicadores - Mun. (1)'!AC:AC,'Banco de Indicadores - Mun. (1)'!$C:$C,'Banco de Indicadores - UGRHI'!$B11,'Banco de Indicadores - Mun. (1)'!$A:$A,'Banco de Indicadores - UGRHI'!$A11)</f>
        <v>2</v>
      </c>
      <c r="AJ11" s="44">
        <f>SUMIFS('Banco de Indicadores Mun. (2)'!Q:Q,'Banco de Indicadores Mun. (2)'!$E:$E,'Banco de Indicadores - UGRHI'!$B11,'Banco de Indicadores Mun. (2)'!$A:$A,'Banco de Indicadores - UGRHI'!$A11)</f>
        <v>1404</v>
      </c>
      <c r="AK11" s="154">
        <f>VLOOKUP(B11,'Dados Base'!B:K,9,FALSE)*31536000/SUMIFS('Banco de Indicadores - Mun. (1)'!H:H,'Banco de Indicadores - Mun. (1)'!C:C,'Banco de Indicadores - UGRHI'!B11,'Banco de Indicadores - Mun. (1)'!A:A,'Banco de Indicadores - UGRHI'!A11)</f>
        <v>1686.1120632880652</v>
      </c>
      <c r="AL11" s="120"/>
      <c r="AM11" s="42" t="s">
        <v>702</v>
      </c>
      <c r="AN11" s="42" t="s">
        <v>702</v>
      </c>
      <c r="AO11" s="42" t="s">
        <v>702</v>
      </c>
      <c r="AP11" s="126"/>
      <c r="AQ11" s="127">
        <f>(SUMIFS(T:T,B:B,B11,A:A,A11)/VLOOKUP(B11,'Dados Base'!B:K,8,FALSE))*100</f>
        <v>40.963736923076929</v>
      </c>
      <c r="AR11" s="127">
        <f>(SUMIFS(T:T,B:B,B11,A:A,A11)/VLOOKUP(B11,'Dados Base'!B:K,9,FALSE))*100</f>
        <v>14.930707850467293</v>
      </c>
      <c r="AS11" s="127">
        <f>(SUMIFS(U:U,B:B,B11,A:A,A11)/VLOOKUP(B11,'Dados Base'!B:K,7,FALSE))*100</f>
        <v>59.128354999999999</v>
      </c>
      <c r="AT11" s="127">
        <f>(SUMIFS(V:V,B:B,B11,A:A,A11)/VLOOKUP(B11,'Dados Base'!B:K,10,FALSE))*100</f>
        <v>17.456584117647058</v>
      </c>
      <c r="AU11" s="44">
        <f>SUMIFS('Banco de Indicadores - Mun. (1)'!AO:AO,'Banco de Indicadores - Mun. (1)'!$C:$C,'Banco de Indicadores - UGRHI'!$B11,'Banco de Indicadores - Mun. (1)'!$A:$A,'Banco de Indicadores - UGRHI'!$A11)</f>
        <v>0</v>
      </c>
      <c r="AV11" s="44">
        <f>SUMIFS('Banco de Indicadores - Mun. (1)'!AP:AP,'Banco de Indicadores - Mun. (1)'!$C:$C,'Banco de Indicadores - UGRHI'!$B11,'Banco de Indicadores - Mun. (1)'!$A:$A,'Banco de Indicadores - UGRHI'!$A11)</f>
        <v>1.9406920013080162</v>
      </c>
      <c r="AW11" s="141">
        <v>8</v>
      </c>
      <c r="AX11" s="44">
        <f>SUMIFS('Banco de Indicadores - Mun. (1)'!AQ:AQ,'Banco de Indicadores - Mun. (1)'!$C:$C,'Banco de Indicadores - UGRHI'!$B11,'Banco de Indicadores - Mun. (1)'!$A:$A,'Banco de Indicadores - UGRHI'!$A11)</f>
        <v>0</v>
      </c>
      <c r="AY11" s="74">
        <v>87.588441090357691</v>
      </c>
      <c r="AZ11" s="74">
        <v>75.395686909590182</v>
      </c>
      <c r="BA11" s="75">
        <f xml:space="preserve">  100 * (  SUMIFS('Banco de Indicadores - Mun. (1)'!Z:Z,'Banco de Indicadores - Mun. (1)'!$C:$C,'Banco de Indicadores - UGRHI'!$B11,'Banco de Indicadores - Mun. (1)'!$A:$A,'Banco de Indicadores - UGRHI'!$A11) /
(SUMIFS('Banco de Indicadores - Mun. (1)'!AA:AA,'Banco de Indicadores - Mun. (1)'!$C:$C,'Banco de Indicadores - UGRHI'!$B11,'Banco de Indicadores - Mun. (1)'!$A:$A,'Banco de Indicadores - UGRHI'!$A11) +  SUMIFS('Banco de Indicadores - Mun. (1)'!Z:Z,'Banco de Indicadores - Mun. (1)'!$C:$C,'Banco de Indicadores - UGRHI'!$B11,'Banco de Indicadores - Mun. (1)'!$A:$A,'Banco de Indicadores - UGRHI'!$A11) ))</f>
        <v>65.765770800393568</v>
      </c>
      <c r="BB11" s="44">
        <f>SUMIFS('Banco de Indicadores - Mun. (1)'!AW:AW,'Banco de Indicadores - Mun. (1)'!$C:$C,'Banco de Indicadores - UGRHI'!$B11,'Banco de Indicadores - Mun. (1)'!$A:$A,'Banco de Indicadores - UGRHI'!$A11)</f>
        <v>16</v>
      </c>
      <c r="BC11" s="44">
        <f>SUMIFS('Banco de Indicadores - Mun. (1)'!AX:AX,'Banco de Indicadores - Mun. (1)'!$C:$C,'Banco de Indicadores - UGRHI'!$B11,'Banco de Indicadores - Mun. (1)'!$A:$A,'Banco de Indicadores - UGRHI'!$A11)</f>
        <v>2</v>
      </c>
      <c r="BD11" s="124">
        <v>0.45737330472026294</v>
      </c>
      <c r="BE11" s="44">
        <f>SUMIFS('Banco de Indicadores Mun. (2)'!R:R,'Banco de Indicadores Mun. (2)'!$E:$E,'Banco de Indicadores - UGRHI'!$B11,'Banco de Indicadores Mun. (2)'!$A:$A,'Banco de Indicadores - UGRHI'!$A11)</f>
        <v>1569</v>
      </c>
      <c r="BF11" s="128"/>
    </row>
    <row r="12" spans="1:58" x14ac:dyDescent="0.25">
      <c r="A12" s="38">
        <v>2017</v>
      </c>
      <c r="B12" s="38">
        <v>11</v>
      </c>
      <c r="C12" s="123">
        <f>SUMIFS('Banco de Indicadores Mun. (2)'!G:G,'Banco de Indicadores Mun. (2)'!$E:$E,'Banco de Indicadores - UGRHI'!$B12,'Banco de Indicadores Mun. (2)'!$A:$A,'Banco de Indicadores - UGRHI'!$A12)</f>
        <v>495</v>
      </c>
      <c r="D12" s="123">
        <f>SUMIFS('Banco de Indicadores Mun. (2)'!H:H,'Banco de Indicadores Mun. (2)'!$E:$E,'Banco de Indicadores - UGRHI'!$B12,'Banco de Indicadores Mun. (2)'!$A:$A,'Banco de Indicadores - UGRHI'!$A12)</f>
        <v>244</v>
      </c>
      <c r="E12" s="43">
        <v>0.1032224667185222</v>
      </c>
      <c r="F12" s="44">
        <f>SUMIFS('Banco de Indicadores - Mun. (1)'!H:H,'Banco de Indicadores - Mun. (1)'!$C:$C,'Banco de Indicadores - UGRHI'!$B12,'Banco de Indicadores - Mun. (1)'!$A:$A,'Banco de Indicadores - UGRHI'!$A12)</f>
        <v>369743</v>
      </c>
      <c r="G12" s="44">
        <f>SUMIFS('Banco de Indicadores - Mun. (1)'!I:I,'Banco de Indicadores - Mun. (1)'!$C:$C,'Banco de Indicadores - UGRHI'!$B12,'Banco de Indicadores - Mun. (1)'!$A:$A,'Banco de Indicadores - UGRHI'!$A12)</f>
        <v>272966</v>
      </c>
      <c r="H12" s="44">
        <f>SUMIFS('Banco de Indicadores - Mun. (1)'!J:J,'Banco de Indicadores - Mun. (1)'!$C:$C,'Banco de Indicadores - UGRHI'!$B12,'Banco de Indicadores - Mun. (1)'!$A:$A,'Banco de Indicadores - UGRHI'!$A12)</f>
        <v>96777</v>
      </c>
      <c r="I12" s="46">
        <f>(F12)/VLOOKUP(B12,'Dados Base'!$B:$K,6,FALSE)</f>
        <v>21.67770750751772</v>
      </c>
      <c r="J12" s="73">
        <f t="shared" si="0"/>
        <v>0.73825873647371287</v>
      </c>
      <c r="K12" s="44">
        <f>SUMIFS('Banco de Indicadores - Mun. (1)'!O:O,'Banco de Indicadores - Mun. (1)'!$C:$C,'Banco de Indicadores - UGRHI'!$B12,'Banco de Indicadores - Mun. (1)'!$A:$A,'Banco de Indicadores - UGRHI'!$A12)</f>
        <v>0</v>
      </c>
      <c r="L12" s="44">
        <f>SUMIFS('Banco de Indicadores - Mun. (1)'!P:P,'Banco de Indicadores - Mun. (1)'!$C:$C,'Banco de Indicadores - UGRHI'!$B12,'Banco de Indicadores - Mun. (1)'!$A:$A,'Banco de Indicadores - UGRHI'!$A12)</f>
        <v>0</v>
      </c>
      <c r="M12" s="44">
        <f>SUMIFS('Banco de Indicadores - Mun. (1)'!Q:Q,'Banco de Indicadores - Mun. (1)'!$C:$C,'Banco de Indicadores - UGRHI'!$B12,'Banco de Indicadores - Mun. (1)'!$A:$A,'Banco de Indicadores - UGRHI'!$A12)</f>
        <v>0</v>
      </c>
      <c r="N12" s="44">
        <f>SUMIFS('Banco de Indicadores - Mun. (1)'!R:R,'Banco de Indicadores - Mun. (1)'!$C:$C,'Banco de Indicadores - UGRHI'!$B12,'Banco de Indicadores - Mun. (1)'!$A:$A,'Banco de Indicadores - UGRHI'!$A12)</f>
        <v>0</v>
      </c>
      <c r="O12" s="44">
        <f>SUMIFS('Banco de Indicadores - Mun. (1)'!S:S,'Banco de Indicadores - Mun. (1)'!$C:$C,'Banco de Indicadores - UGRHI'!$B12,'Banco de Indicadores - Mun. (1)'!$A:$A,'Banco de Indicadores - UGRHI'!$A12)</f>
        <v>0</v>
      </c>
      <c r="P12" s="44">
        <f>SUMIFS('Banco de Indicadores - Mun. (1)'!T:T,'Banco de Indicadores - Mun. (1)'!$C:$C,'Banco de Indicadores - UGRHI'!$B12,'Banco de Indicadores - Mun. (1)'!$A:$A,'Banco de Indicadores - UGRHI'!$A12)</f>
        <v>0</v>
      </c>
      <c r="Q12" s="44">
        <f>SUMIFS('Banco de Indicadores - Mun. (1)'!U:U,'Banco de Indicadores - Mun. (1)'!$C:$C,'Banco de Indicadores - UGRHI'!$B12,'Banco de Indicadores - Mun. (1)'!$A:$A,'Banco de Indicadores - UGRHI'!$A12)</f>
        <v>0</v>
      </c>
      <c r="R12" s="44">
        <f>SUMIFS('Banco de Indicadores - Mun. (1)'!V:V,'Banco de Indicadores - Mun. (1)'!$C:$C,'Banco de Indicadores - UGRHI'!$B12,'Banco de Indicadores - Mun. (1)'!$A:$A,'Banco de Indicadores - UGRHI'!$A12)</f>
        <v>0</v>
      </c>
      <c r="S12" s="44">
        <f>SUMIFS('Banco de Indicadores - Mun. (1)'!W:W,'Banco de Indicadores - Mun. (1)'!$C:$C,'Banco de Indicadores - UGRHI'!$B12,'Banco de Indicadores - Mun. (1)'!$A:$A,'Banco de Indicadores - UGRHI'!$A12)</f>
        <v>0</v>
      </c>
      <c r="T12" s="45">
        <f>SUMIFS('Banco de Indicadores Mun. (2)'!I:I,'Banco de Indicadores Mun. (2)'!$E:$E,'Banco de Indicadores - UGRHI'!$B12,'Banco de Indicadores Mun. (2)'!$A:$A,'Banco de Indicadores - UGRHI'!$A12)</f>
        <v>2.8202421999999991</v>
      </c>
      <c r="U12" s="45">
        <f>SUMIFS('Banco de Indicadores Mun. (2)'!J:J,'Banco de Indicadores Mun. (2)'!$E:$E,'Banco de Indicadores - UGRHI'!$B12,'Banco de Indicadores Mun. (2)'!$A:$A,'Banco de Indicadores - UGRHI'!$A12)</f>
        <v>2.7189071999999985</v>
      </c>
      <c r="V12" s="45">
        <f>SUMIFS('Banco de Indicadores Mun. (2)'!K:K,'Banco de Indicadores Mun. (2)'!$E:$E,'Banco de Indicadores - UGRHI'!$B12,'Banco de Indicadores Mun. (2)'!$A:$A,'Banco de Indicadores - UGRHI'!$A12)</f>
        <v>0.10133499999999999</v>
      </c>
      <c r="W12" s="45">
        <f>SUMIFS('Banco de Indicadores Mun. (2)'!L:L,'Banco de Indicadores Mun. (2)'!$E:$E,'Banco de Indicadores - UGRHI'!$B12,'Banco de Indicadores Mun. (2)'!$A:$A,'Banco de Indicadores - UGRHI'!$A12)</f>
        <v>0.59261545535261284</v>
      </c>
      <c r="X12" s="45">
        <f>SUMIFS('Banco de Indicadores Mun. (2)'!M:M,'Banco de Indicadores Mun. (2)'!$E:$E,'Banco de Indicadores - UGRHI'!$B12,'Banco de Indicadores Mun. (2)'!$A:$A,'Banco de Indicadores - UGRHI'!$A12)</f>
        <v>0.5234173000000002</v>
      </c>
      <c r="Y12" s="45">
        <f>SUMIFS('Banco de Indicadores Mun. (2)'!N:N,'Banco de Indicadores Mun. (2)'!$E:$E,'Banco de Indicadores - UGRHI'!$B12,'Banco de Indicadores Mun. (2)'!$A:$A,'Banco de Indicadores - UGRHI'!$A12)</f>
        <v>1.2242038000000002</v>
      </c>
      <c r="Z12" s="45">
        <f>SUMIFS('Banco de Indicadores Mun. (2)'!O:O,'Banco de Indicadores Mun. (2)'!$E:$E,'Banco de Indicadores - UGRHI'!$B12,'Banco de Indicadores Mun. (2)'!$A:$A,'Banco de Indicadores - UGRHI'!$A12)</f>
        <v>0.85603879999999999</v>
      </c>
      <c r="AA12" s="45">
        <f>SUMIFS('Banco de Indicadores Mun. (2)'!P:P,'Banco de Indicadores Mun. (2)'!$E:$E,'Banco de Indicadores - UGRHI'!$B12,'Banco de Indicadores Mun. (2)'!$A:$A,'Banco de Indicadores - UGRHI'!$A12)</f>
        <v>0.21658230000000001</v>
      </c>
      <c r="AB12" s="48">
        <f>SUMIFS('Banco de Indicadores - Mun. (1)'!X:X,'Banco de Indicadores - Mun. (1)'!$C:$C,'Banco de Indicadores - UGRHI'!$B12,'Banco de Indicadores - Mun. (1)'!$A:$A,'Banco de Indicadores - UGRHI'!$A12)</f>
        <v>0</v>
      </c>
      <c r="AC12" s="48">
        <f t="shared" si="1"/>
        <v>66.982408660351823</v>
      </c>
      <c r="AD12" s="48">
        <f t="shared" si="2"/>
        <v>33.01759133964817</v>
      </c>
      <c r="AE12" s="44">
        <f>SUMIFS('Banco de Indicadores - Mun. (1)'!Y:Y,'Banco de Indicadores - Mun. (1)'!$C:$C,'Banco de Indicadores - UGRHI'!$B12,'Banco de Indicadores - Mun. (1)'!$A:$A,'Banco de Indicadores - UGRHI'!$A12)</f>
        <v>198.10000000000005</v>
      </c>
      <c r="AF12" s="44">
        <f>SUMIFS('Banco de Indicadores - Mun. (1)'!Z:Z,'Banco de Indicadores - Mun. (1)'!$C:$C,'Banco de Indicadores - UGRHI'!$B12,'Banco de Indicadores - Mun. (1)'!$A:$A,'Banco de Indicadores - UGRHI'!$A12)</f>
        <v>7077.7282140000016</v>
      </c>
      <c r="AG12" s="44">
        <f>SUMIFS('Banco de Indicadores - Mun. (1)'!AA:AA,'Banco de Indicadores - Mun. (1)'!$C:$C,'Banco de Indicadores - UGRHI'!$B12,'Banco de Indicadores - Mun. (1)'!$A:$A,'Banco de Indicadores - UGRHI'!$A12)</f>
        <v>7615.7797859999991</v>
      </c>
      <c r="AH12" s="44">
        <f>SUMIFS('Banco de Indicadores - Mun. (1)'!AB:AB,'Banco de Indicadores - Mun. (1)'!$C:$C,'Banco de Indicadores - UGRHI'!$B12,'Banco de Indicadores - Mun. (1)'!$A:$A,'Banco de Indicadores - UGRHI'!$A12)</f>
        <v>75</v>
      </c>
      <c r="AI12" s="44">
        <f>SUMIFS('Banco de Indicadores - Mun. (1)'!AC:AC,'Banco de Indicadores - Mun. (1)'!$C:$C,'Banco de Indicadores - UGRHI'!$B12,'Banco de Indicadores - Mun. (1)'!$A:$A,'Banco de Indicadores - UGRHI'!$A12)</f>
        <v>15</v>
      </c>
      <c r="AJ12" s="44">
        <f>SUMIFS('Banco de Indicadores Mun. (2)'!Q:Q,'Banco de Indicadores Mun. (2)'!$E:$E,'Banco de Indicadores - UGRHI'!$B12,'Banco de Indicadores Mun. (2)'!$A:$A,'Banco de Indicadores - UGRHI'!$A12)</f>
        <v>903</v>
      </c>
      <c r="AK12" s="154">
        <f>VLOOKUP(B12,'Dados Base'!B:K,9,FALSE)*31536000/SUMIFS('Banco de Indicadores - Mun. (1)'!H:H,'Banco de Indicadores - Mun. (1)'!C:C,'Banco de Indicadores - UGRHI'!B12,'Banco de Indicadores - Mun. (1)'!A:A,'Banco de Indicadores - UGRHI'!A12)</f>
        <v>44863.421349423792</v>
      </c>
      <c r="AL12" s="120"/>
      <c r="AM12" s="42" t="s">
        <v>702</v>
      </c>
      <c r="AN12" s="42" t="s">
        <v>702</v>
      </c>
      <c r="AO12" s="42" t="s">
        <v>702</v>
      </c>
      <c r="AP12" s="126"/>
      <c r="AQ12" s="127">
        <f>(SUMIFS(T:T,B:B,B12,A:A,A12)/VLOOKUP(B12,'Dados Base'!B:K,8,FALSE))*100</f>
        <v>1.2315468122270739</v>
      </c>
      <c r="AR12" s="127">
        <f>(SUMIFS(T:T,B:B,B12,A:A,A12)/VLOOKUP(B12,'Dados Base'!B:K,9,FALSE))*100</f>
        <v>0.53616771863117851</v>
      </c>
      <c r="AS12" s="127">
        <f>(SUMIFS(U:U,B:B,B12,A:A,A12)/VLOOKUP(B12,'Dados Base'!B:K,7,FALSE))*100</f>
        <v>1.6783377777777768</v>
      </c>
      <c r="AT12" s="127">
        <f>(SUMIFS(V:V,B:B,B12,A:A,A12)/VLOOKUP(B12,'Dados Base'!B:K,10,FALSE))*100</f>
        <v>0.15124626865671639</v>
      </c>
      <c r="AU12" s="44">
        <f>SUMIFS('Banco de Indicadores - Mun. (1)'!AO:AO,'Banco de Indicadores - Mun. (1)'!$C:$C,'Banco de Indicadores - UGRHI'!$B12,'Banco de Indicadores - Mun. (1)'!$A:$A,'Banco de Indicadores - UGRHI'!$A12)</f>
        <v>4</v>
      </c>
      <c r="AV12" s="44">
        <f>SUMIFS('Banco de Indicadores - Mun. (1)'!AP:AP,'Banco de Indicadores - Mun. (1)'!$C:$C,'Banco de Indicadores - UGRHI'!$B12,'Banco de Indicadores - Mun. (1)'!$A:$A,'Banco de Indicadores - UGRHI'!$A12)</f>
        <v>26.995635857601719</v>
      </c>
      <c r="AW12" s="141">
        <v>9</v>
      </c>
      <c r="AX12" s="44">
        <f>SUMIFS('Banco de Indicadores - Mun. (1)'!AQ:AQ,'Banco de Indicadores - Mun. (1)'!$C:$C,'Banco de Indicadores - UGRHI'!$B12,'Banco de Indicadores - Mun. (1)'!$A:$A,'Banco de Indicadores - UGRHI'!$A12)</f>
        <v>112</v>
      </c>
      <c r="AY12" s="74">
        <v>67.397486398482926</v>
      </c>
      <c r="AZ12" s="74">
        <v>66.432389692100784</v>
      </c>
      <c r="BA12" s="75">
        <f xml:space="preserve">  100 * (  SUMIFS('Banco de Indicadores - Mun. (1)'!Z:Z,'Banco de Indicadores - Mun. (1)'!$C:$C,'Banco de Indicadores - UGRHI'!$B12,'Banco de Indicadores - Mun. (1)'!$A:$A,'Banco de Indicadores - UGRHI'!$A12) /
(SUMIFS('Banco de Indicadores - Mun. (1)'!AA:AA,'Banco de Indicadores - Mun. (1)'!$C:$C,'Banco de Indicadores - UGRHI'!$B12,'Banco de Indicadores - Mun. (1)'!$A:$A,'Banco de Indicadores - UGRHI'!$A12) +  SUMIFS('Banco de Indicadores - Mun. (1)'!Z:Z,'Banco de Indicadores - Mun. (1)'!$C:$C,'Banco de Indicadores - UGRHI'!$B12,'Banco de Indicadores - Mun. (1)'!$A:$A,'Banco de Indicadores - UGRHI'!$A12) ))</f>
        <v>48.169084019963108</v>
      </c>
      <c r="BB12" s="44">
        <f>SUMIFS('Banco de Indicadores - Mun. (1)'!AW:AW,'Banco de Indicadores - Mun. (1)'!$C:$C,'Banco de Indicadores - UGRHI'!$B12,'Banco de Indicadores - Mun. (1)'!$A:$A,'Banco de Indicadores - UGRHI'!$A12)</f>
        <v>3</v>
      </c>
      <c r="BC12" s="44">
        <f>SUMIFS('Banco de Indicadores - Mun. (1)'!AX:AX,'Banco de Indicadores - Mun. (1)'!$C:$C,'Banco de Indicadores - UGRHI'!$B12,'Banco de Indicadores - Mun. (1)'!$A:$A,'Banco de Indicadores - UGRHI'!$A12)</f>
        <v>15</v>
      </c>
      <c r="BD12" s="124">
        <v>0.65718294977138902</v>
      </c>
      <c r="BE12" s="44">
        <f>SUMIFS('Banco de Indicadores Mun. (2)'!R:R,'Banco de Indicadores Mun. (2)'!$E:$E,'Banco de Indicadores - UGRHI'!$B12,'Banco de Indicadores Mun. (2)'!$A:$A,'Banco de Indicadores - UGRHI'!$A12)</f>
        <v>490</v>
      </c>
      <c r="BF12" s="128"/>
    </row>
    <row r="13" spans="1:58" x14ac:dyDescent="0.25">
      <c r="A13" s="38">
        <v>2017</v>
      </c>
      <c r="B13" s="38">
        <v>12</v>
      </c>
      <c r="C13" s="123">
        <f>SUMIFS('Banco de Indicadores Mun. (2)'!G:G,'Banco de Indicadores Mun. (2)'!$E:$E,'Banco de Indicadores - UGRHI'!$B13,'Banco de Indicadores Mun. (2)'!$A:$A,'Banco de Indicadores - UGRHI'!$A13)</f>
        <v>532</v>
      </c>
      <c r="D13" s="123">
        <f>SUMIFS('Banco de Indicadores Mun. (2)'!H:H,'Banco de Indicadores Mun. (2)'!$E:$E,'Banco de Indicadores - UGRHI'!$B13,'Banco de Indicadores Mun. (2)'!$A:$A,'Banco de Indicadores - UGRHI'!$A13)</f>
        <v>521</v>
      </c>
      <c r="E13" s="43">
        <v>0.49882242837531177</v>
      </c>
      <c r="F13" s="44">
        <f>SUMIFS('Banco de Indicadores - Mun. (1)'!H:H,'Banco de Indicadores - Mun. (1)'!$C:$C,'Banco de Indicadores - UGRHI'!$B13,'Banco de Indicadores - Mun. (1)'!$A:$A,'Banco de Indicadores - UGRHI'!$A13)</f>
        <v>343630</v>
      </c>
      <c r="G13" s="44">
        <f>SUMIFS('Banco de Indicadores - Mun. (1)'!I:I,'Banco de Indicadores - Mun. (1)'!$C:$C,'Banco de Indicadores - UGRHI'!$B13,'Banco de Indicadores - Mun. (1)'!$A:$A,'Banco de Indicadores - UGRHI'!$A13)</f>
        <v>328882</v>
      </c>
      <c r="H13" s="44">
        <f>SUMIFS('Banco de Indicadores - Mun. (1)'!J:J,'Banco de Indicadores - Mun. (1)'!$C:$C,'Banco de Indicadores - UGRHI'!$B13,'Banco de Indicadores - Mun. (1)'!$A:$A,'Banco de Indicadores - UGRHI'!$A13)</f>
        <v>14748</v>
      </c>
      <c r="I13" s="46">
        <f>(F13)/VLOOKUP(B13,'Dados Base'!$B:$K,6,FALSE)</f>
        <v>48.309253451012417</v>
      </c>
      <c r="J13" s="73">
        <f t="shared" si="0"/>
        <v>0.95708174490003783</v>
      </c>
      <c r="K13" s="44">
        <f>SUMIFS('Banco de Indicadores - Mun. (1)'!O:O,'Banco de Indicadores - Mun. (1)'!$C:$C,'Banco de Indicadores - UGRHI'!$B13,'Banco de Indicadores - Mun. (1)'!$A:$A,'Banco de Indicadores - UGRHI'!$A13)</f>
        <v>0</v>
      </c>
      <c r="L13" s="44">
        <f>SUMIFS('Banco de Indicadores - Mun. (1)'!P:P,'Banco de Indicadores - Mun. (1)'!$C:$C,'Banco de Indicadores - UGRHI'!$B13,'Banco de Indicadores - Mun. (1)'!$A:$A,'Banco de Indicadores - UGRHI'!$A13)</f>
        <v>0</v>
      </c>
      <c r="M13" s="44">
        <f>SUMIFS('Banco de Indicadores - Mun. (1)'!Q:Q,'Banco de Indicadores - Mun. (1)'!$C:$C,'Banco de Indicadores - UGRHI'!$B13,'Banco de Indicadores - Mun. (1)'!$A:$A,'Banco de Indicadores - UGRHI'!$A13)</f>
        <v>0</v>
      </c>
      <c r="N13" s="44">
        <f>SUMIFS('Banco de Indicadores - Mun. (1)'!R:R,'Banco de Indicadores - Mun. (1)'!$C:$C,'Banco de Indicadores - UGRHI'!$B13,'Banco de Indicadores - Mun. (1)'!$A:$A,'Banco de Indicadores - UGRHI'!$A13)</f>
        <v>0</v>
      </c>
      <c r="O13" s="44">
        <f>SUMIFS('Banco de Indicadores - Mun. (1)'!S:S,'Banco de Indicadores - Mun. (1)'!$C:$C,'Banco de Indicadores - UGRHI'!$B13,'Banco de Indicadores - Mun. (1)'!$A:$A,'Banco de Indicadores - UGRHI'!$A13)</f>
        <v>0</v>
      </c>
      <c r="P13" s="44">
        <f>SUMIFS('Banco de Indicadores - Mun. (1)'!T:T,'Banco de Indicadores - Mun. (1)'!$C:$C,'Banco de Indicadores - UGRHI'!$B13,'Banco de Indicadores - Mun. (1)'!$A:$A,'Banco de Indicadores - UGRHI'!$A13)</f>
        <v>0</v>
      </c>
      <c r="Q13" s="44">
        <f>SUMIFS('Banco de Indicadores - Mun. (1)'!U:U,'Banco de Indicadores - Mun. (1)'!$C:$C,'Banco de Indicadores - UGRHI'!$B13,'Banco de Indicadores - Mun. (1)'!$A:$A,'Banco de Indicadores - UGRHI'!$A13)</f>
        <v>0</v>
      </c>
      <c r="R13" s="44">
        <f>SUMIFS('Banco de Indicadores - Mun. (1)'!V:V,'Banco de Indicadores - Mun. (1)'!$C:$C,'Banco de Indicadores - UGRHI'!$B13,'Banco de Indicadores - Mun. (1)'!$A:$A,'Banco de Indicadores - UGRHI'!$A13)</f>
        <v>0</v>
      </c>
      <c r="S13" s="44">
        <f>SUMIFS('Banco de Indicadores - Mun. (1)'!W:W,'Banco de Indicadores - Mun. (1)'!$C:$C,'Banco de Indicadores - UGRHI'!$B13,'Banco de Indicadores - Mun. (1)'!$A:$A,'Banco de Indicadores - UGRHI'!$A13)</f>
        <v>0</v>
      </c>
      <c r="T13" s="45">
        <f>SUMIFS('Banco de Indicadores Mun. (2)'!I:I,'Banco de Indicadores Mun. (2)'!$E:$E,'Banco de Indicadores - UGRHI'!$B13,'Banco de Indicadores Mun. (2)'!$A:$A,'Banco de Indicadores - UGRHI'!$A13)</f>
        <v>16.717852700000005</v>
      </c>
      <c r="U13" s="45">
        <f>SUMIFS('Banco de Indicadores Mun. (2)'!J:J,'Banco de Indicadores Mun. (2)'!$E:$E,'Banco de Indicadores - UGRHI'!$B13,'Banco de Indicadores Mun. (2)'!$A:$A,'Banco de Indicadores - UGRHI'!$A13)</f>
        <v>14.178452199999999</v>
      </c>
      <c r="V13" s="45">
        <f>SUMIFS('Banco de Indicadores Mun. (2)'!K:K,'Banco de Indicadores Mun. (2)'!$E:$E,'Banco de Indicadores - UGRHI'!$B13,'Banco de Indicadores Mun. (2)'!$A:$A,'Banco de Indicadores - UGRHI'!$A13)</f>
        <v>2.5394005000000028</v>
      </c>
      <c r="W13" s="45">
        <f>SUMIFS('Banco de Indicadores Mun. (2)'!L:L,'Banco de Indicadores Mun. (2)'!$E:$E,'Banco de Indicadores - UGRHI'!$B13,'Banco de Indicadores Mun. (2)'!$A:$A,'Banco de Indicadores - UGRHI'!$A13)</f>
        <v>4.0856471651445965</v>
      </c>
      <c r="X13" s="45">
        <f>SUMIFS('Banco de Indicadores Mun. (2)'!M:M,'Banco de Indicadores Mun. (2)'!$E:$E,'Banco de Indicadores - UGRHI'!$B13,'Banco de Indicadores Mun. (2)'!$A:$A,'Banco de Indicadores - UGRHI'!$A13)</f>
        <v>1.0682115000000001</v>
      </c>
      <c r="Y13" s="45">
        <f>SUMIFS('Banco de Indicadores Mun. (2)'!N:N,'Banco de Indicadores Mun. (2)'!$E:$E,'Banco de Indicadores - UGRHI'!$B13,'Banco de Indicadores Mun. (2)'!$A:$A,'Banco de Indicadores - UGRHI'!$A13)</f>
        <v>1.6643697000000002</v>
      </c>
      <c r="Z13" s="45">
        <f>SUMIFS('Banco de Indicadores Mun. (2)'!O:O,'Banco de Indicadores Mun. (2)'!$E:$E,'Banco de Indicadores - UGRHI'!$B13,'Banco de Indicadores Mun. (2)'!$A:$A,'Banco de Indicadores - UGRHI'!$A13)</f>
        <v>13.386713499999997</v>
      </c>
      <c r="AA13" s="45">
        <f>SUMIFS('Banco de Indicadores Mun. (2)'!P:P,'Banco de Indicadores Mun. (2)'!$E:$E,'Banco de Indicadores - UGRHI'!$B13,'Banco de Indicadores Mun. (2)'!$A:$A,'Banco de Indicadores - UGRHI'!$A13)</f>
        <v>0.59855799999999992</v>
      </c>
      <c r="AB13" s="48">
        <f>SUMIFS('Banco de Indicadores - Mun. (1)'!X:X,'Banco de Indicadores - Mun. (1)'!$C:$C,'Banco de Indicadores - UGRHI'!$B13,'Banco de Indicadores - Mun. (1)'!$A:$A,'Banco de Indicadores - UGRHI'!$A13)</f>
        <v>0</v>
      </c>
      <c r="AC13" s="48">
        <f t="shared" si="1"/>
        <v>50.522317188983855</v>
      </c>
      <c r="AD13" s="48">
        <f t="shared" si="2"/>
        <v>49.477682811016145</v>
      </c>
      <c r="AE13" s="44">
        <f>SUMIFS('Banco de Indicadores - Mun. (1)'!Y:Y,'Banco de Indicadores - Mun. (1)'!$C:$C,'Banco de Indicadores - UGRHI'!$B13,'Banco de Indicadores - Mun. (1)'!$A:$A,'Banco de Indicadores - UGRHI'!$A13)</f>
        <v>275.56000000000006</v>
      </c>
      <c r="AF13" s="44">
        <f>SUMIFS('Banco de Indicadores - Mun. (1)'!Z:Z,'Banco de Indicadores - Mun. (1)'!$C:$C,'Banco de Indicadores - UGRHI'!$B13,'Banco de Indicadores - Mun. (1)'!$A:$A,'Banco de Indicadores - UGRHI'!$A13)</f>
        <v>11955.327841343518</v>
      </c>
      <c r="AG13" s="44">
        <f>SUMIFS('Banco de Indicadores - Mun. (1)'!AA:AA,'Banco de Indicadores - Mun. (1)'!$C:$C,'Banco de Indicadores - UGRHI'!$B13,'Banco de Indicadores - Mun. (1)'!$A:$A,'Banco de Indicadores - UGRHI'!$A13)</f>
        <v>6361.36415865648</v>
      </c>
      <c r="AH13" s="44">
        <f>SUMIFS('Banco de Indicadores - Mun. (1)'!AB:AB,'Banco de Indicadores - Mun. (1)'!$C:$C,'Banco de Indicadores - UGRHI'!$B13,'Banco de Indicadores - Mun. (1)'!$A:$A,'Banco de Indicadores - UGRHI'!$A13)</f>
        <v>42</v>
      </c>
      <c r="AI13" s="44">
        <f>SUMIFS('Banco de Indicadores - Mun. (1)'!AC:AC,'Banco de Indicadores - Mun. (1)'!$C:$C,'Banco de Indicadores - UGRHI'!$B13,'Banco de Indicadores - Mun. (1)'!$A:$A,'Banco de Indicadores - UGRHI'!$A13)</f>
        <v>5</v>
      </c>
      <c r="AJ13" s="44">
        <f>SUMIFS('Banco de Indicadores Mun. (2)'!Q:Q,'Banco de Indicadores Mun. (2)'!$E:$E,'Banco de Indicadores - UGRHI'!$B13,'Banco de Indicadores Mun. (2)'!$A:$A,'Banco de Indicadores - UGRHI'!$A13)</f>
        <v>263</v>
      </c>
      <c r="AK13" s="154">
        <f>VLOOKUP(B13,'Dados Base'!B:K,9,FALSE)*31536000/SUMIFS('Banco de Indicadores - Mun. (1)'!H:H,'Banco de Indicadores - Mun. (1)'!C:C,'Banco de Indicadores - UGRHI'!B13,'Banco de Indicadores - Mun. (1)'!A:A,'Banco de Indicadores - UGRHI'!A13)</f>
        <v>7984.2621424206272</v>
      </c>
      <c r="AL13" s="120"/>
      <c r="AM13" s="42" t="s">
        <v>702</v>
      </c>
      <c r="AN13" s="42" t="s">
        <v>702</v>
      </c>
      <c r="AO13" s="42" t="s">
        <v>702</v>
      </c>
      <c r="AP13" s="126"/>
      <c r="AQ13" s="127">
        <f>(SUMIFS(T:T,B:B,B13,A:A,A13)/VLOOKUP(B13,'Dados Base'!B:K,8,FALSE))*100</f>
        <v>53.928557096774213</v>
      </c>
      <c r="AR13" s="127">
        <f>(SUMIFS(T:T,B:B,B13,A:A,A13)/VLOOKUP(B13,'Dados Base'!B:K,9,FALSE))*100</f>
        <v>19.215922643678169</v>
      </c>
      <c r="AS13" s="127">
        <f>(SUMIFS(U:U,B:B,B13,A:A,A13)/VLOOKUP(B13,'Dados Base'!B:K,7,FALSE))*100</f>
        <v>67.516439047619031</v>
      </c>
      <c r="AT13" s="127">
        <f>(SUMIFS(V:V,B:B,B13,A:A,A13)/VLOOKUP(B13,'Dados Base'!B:K,10,FALSE))*100</f>
        <v>25.394005000000032</v>
      </c>
      <c r="AU13" s="44">
        <f>SUMIFS('Banco de Indicadores - Mun. (1)'!AO:AO,'Banco de Indicadores - Mun. (1)'!$C:$C,'Banco de Indicadores - UGRHI'!$B13,'Banco de Indicadores - Mun. (1)'!$A:$A,'Banco de Indicadores - UGRHI'!$A13)</f>
        <v>0</v>
      </c>
      <c r="AV13" s="44">
        <f>SUMIFS('Banco de Indicadores - Mun. (1)'!AP:AP,'Banco de Indicadores - Mun. (1)'!$C:$C,'Banco de Indicadores - UGRHI'!$B13,'Banco de Indicadores - Mun. (1)'!$A:$A,'Banco de Indicadores - UGRHI'!$A13)</f>
        <v>0</v>
      </c>
      <c r="AW13" s="141">
        <v>4</v>
      </c>
      <c r="AX13" s="44">
        <f>SUMIFS('Banco de Indicadores - Mun. (1)'!AQ:AQ,'Banco de Indicadores - Mun. (1)'!$C:$C,'Banco de Indicadores - UGRHI'!$B13,'Banco de Indicadores - Mun. (1)'!$A:$A,'Banco de Indicadores - UGRHI'!$A13)</f>
        <v>0</v>
      </c>
      <c r="AY13" s="74">
        <v>99.47096601395053</v>
      </c>
      <c r="AZ13" s="74">
        <v>73.752365882133731</v>
      </c>
      <c r="BA13" s="75">
        <f xml:space="preserve">  100 * (  SUMIFS('Banco de Indicadores - Mun. (1)'!Z:Z,'Banco de Indicadores - Mun. (1)'!$C:$C,'Banco de Indicadores - UGRHI'!$B13,'Banco de Indicadores - Mun. (1)'!$A:$A,'Banco de Indicadores - UGRHI'!$A13) /
(SUMIFS('Banco de Indicadores - Mun. (1)'!AA:AA,'Banco de Indicadores - Mun. (1)'!$C:$C,'Banco de Indicadores - UGRHI'!$B13,'Banco de Indicadores - Mun. (1)'!$A:$A,'Banco de Indicadores - UGRHI'!$A13) +  SUMIFS('Banco de Indicadores - Mun. (1)'!Z:Z,'Banco de Indicadores - Mun. (1)'!$C:$C,'Banco de Indicadores - UGRHI'!$B13,'Banco de Indicadores - Mun. (1)'!$A:$A,'Banco de Indicadores - UGRHI'!$A13) ))</f>
        <v>65.27012542081026</v>
      </c>
      <c r="BB13" s="44">
        <f>SUMIFS('Banco de Indicadores - Mun. (1)'!AW:AW,'Banco de Indicadores - Mun. (1)'!$C:$C,'Banco de Indicadores - UGRHI'!$B13,'Banco de Indicadores - Mun. (1)'!$A:$A,'Banco de Indicadores - UGRHI'!$A13)</f>
        <v>3</v>
      </c>
      <c r="BC13" s="44">
        <f>SUMIFS('Banco de Indicadores - Mun. (1)'!AX:AX,'Banco de Indicadores - Mun. (1)'!$C:$C,'Banco de Indicadores - UGRHI'!$B13,'Banco de Indicadores - Mun. (1)'!$A:$A,'Banco de Indicadores - UGRHI'!$A13)</f>
        <v>5</v>
      </c>
      <c r="BD13" s="124">
        <v>0.51333714706890032</v>
      </c>
      <c r="BE13" s="44">
        <f>SUMIFS('Banco de Indicadores Mun. (2)'!R:R,'Banco de Indicadores Mun. (2)'!$E:$E,'Banco de Indicadores - UGRHI'!$B13,'Banco de Indicadores Mun. (2)'!$A:$A,'Banco de Indicadores - UGRHI'!$A13)</f>
        <v>135</v>
      </c>
      <c r="BF13" s="128"/>
    </row>
    <row r="14" spans="1:58" x14ac:dyDescent="0.25">
      <c r="A14" s="38">
        <v>2017</v>
      </c>
      <c r="B14" s="38">
        <v>13</v>
      </c>
      <c r="C14" s="123">
        <f>SUMIFS('Banco de Indicadores Mun. (2)'!G:G,'Banco de Indicadores Mun. (2)'!$E:$E,'Banco de Indicadores - UGRHI'!$B14,'Banco de Indicadores Mun. (2)'!$A:$A,'Banco de Indicadores - UGRHI'!$A14)</f>
        <v>699</v>
      </c>
      <c r="D14" s="123">
        <f>SUMIFS('Banco de Indicadores Mun. (2)'!H:H,'Banco de Indicadores Mun. (2)'!$E:$E,'Banco de Indicadores - UGRHI'!$B14,'Banco de Indicadores Mun. (2)'!$A:$A,'Banco de Indicadores - UGRHI'!$A14)</f>
        <v>2018</v>
      </c>
      <c r="E14" s="43">
        <v>0.88068907428409116</v>
      </c>
      <c r="F14" s="44">
        <f>SUMIFS('Banco de Indicadores - Mun. (1)'!H:H,'Banco de Indicadores - Mun. (1)'!$C:$C,'Banco de Indicadores - UGRHI'!$B14,'Banco de Indicadores - Mun. (1)'!$A:$A,'Banco de Indicadores - UGRHI'!$A14)</f>
        <v>1566306</v>
      </c>
      <c r="G14" s="44">
        <f>SUMIFS('Banco de Indicadores - Mun. (1)'!I:I,'Banco de Indicadores - Mun. (1)'!$C:$C,'Banco de Indicadores - UGRHI'!$B14,'Banco de Indicadores - Mun. (1)'!$A:$A,'Banco de Indicadores - UGRHI'!$A14)</f>
        <v>1509695</v>
      </c>
      <c r="H14" s="44">
        <f>SUMIFS('Banco de Indicadores - Mun. (1)'!J:J,'Banco de Indicadores - Mun. (1)'!$C:$C,'Banco de Indicadores - UGRHI'!$B14,'Banco de Indicadores - Mun. (1)'!$A:$A,'Banco de Indicadores - UGRHI'!$A14)</f>
        <v>56611</v>
      </c>
      <c r="I14" s="46">
        <f>(F14)/VLOOKUP(B14,'Dados Base'!$B:$K,6,FALSE)</f>
        <v>98.396377006884535</v>
      </c>
      <c r="J14" s="73">
        <f t="shared" si="0"/>
        <v>0.96385699856860663</v>
      </c>
      <c r="K14" s="44">
        <f>SUMIFS('Banco de Indicadores - Mun. (1)'!O:O,'Banco de Indicadores - Mun. (1)'!$C:$C,'Banco de Indicadores - UGRHI'!$B14,'Banco de Indicadores - Mun. (1)'!$A:$A,'Banco de Indicadores - UGRHI'!$A14)</f>
        <v>0</v>
      </c>
      <c r="L14" s="44">
        <f>SUMIFS('Banco de Indicadores - Mun. (1)'!P:P,'Banco de Indicadores - Mun. (1)'!$C:$C,'Banco de Indicadores - UGRHI'!$B14,'Banco de Indicadores - Mun. (1)'!$A:$A,'Banco de Indicadores - UGRHI'!$A14)</f>
        <v>0</v>
      </c>
      <c r="M14" s="44">
        <f>SUMIFS('Banco de Indicadores - Mun. (1)'!Q:Q,'Banco de Indicadores - Mun. (1)'!$C:$C,'Banco de Indicadores - UGRHI'!$B14,'Banco de Indicadores - Mun. (1)'!$A:$A,'Banco de Indicadores - UGRHI'!$A14)</f>
        <v>0</v>
      </c>
      <c r="N14" s="44">
        <f>SUMIFS('Banco de Indicadores - Mun. (1)'!R:R,'Banco de Indicadores - Mun. (1)'!$C:$C,'Banco de Indicadores - UGRHI'!$B14,'Banco de Indicadores - Mun. (1)'!$A:$A,'Banco de Indicadores - UGRHI'!$A14)</f>
        <v>0</v>
      </c>
      <c r="O14" s="44">
        <f>SUMIFS('Banco de Indicadores - Mun. (1)'!S:S,'Banco de Indicadores - Mun. (1)'!$C:$C,'Banco de Indicadores - UGRHI'!$B14,'Banco de Indicadores - Mun. (1)'!$A:$A,'Banco de Indicadores - UGRHI'!$A14)</f>
        <v>0</v>
      </c>
      <c r="P14" s="44">
        <f>SUMIFS('Banco de Indicadores - Mun. (1)'!T:T,'Banco de Indicadores - Mun. (1)'!$C:$C,'Banco de Indicadores - UGRHI'!$B14,'Banco de Indicadores - Mun. (1)'!$A:$A,'Banco de Indicadores - UGRHI'!$A14)</f>
        <v>0</v>
      </c>
      <c r="Q14" s="44">
        <f>SUMIFS('Banco de Indicadores - Mun. (1)'!U:U,'Banco de Indicadores - Mun. (1)'!$C:$C,'Banco de Indicadores - UGRHI'!$B14,'Banco de Indicadores - Mun. (1)'!$A:$A,'Banco de Indicadores - UGRHI'!$A14)</f>
        <v>0</v>
      </c>
      <c r="R14" s="44">
        <f>SUMIFS('Banco de Indicadores - Mun. (1)'!V:V,'Banco de Indicadores - Mun. (1)'!$C:$C,'Banco de Indicadores - UGRHI'!$B14,'Banco de Indicadores - Mun. (1)'!$A:$A,'Banco de Indicadores - UGRHI'!$A14)</f>
        <v>0</v>
      </c>
      <c r="S14" s="44">
        <f>SUMIFS('Banco de Indicadores - Mun. (1)'!W:W,'Banco de Indicadores - Mun. (1)'!$C:$C,'Banco de Indicadores - UGRHI'!$B14,'Banco de Indicadores - Mun. (1)'!$A:$A,'Banco de Indicadores - UGRHI'!$A14)</f>
        <v>0</v>
      </c>
      <c r="T14" s="45">
        <f>SUMIFS('Banco de Indicadores Mun. (2)'!I:I,'Banco de Indicadores Mun. (2)'!$E:$E,'Banco de Indicadores - UGRHI'!$B14,'Banco de Indicadores Mun. (2)'!$A:$A,'Banco de Indicadores - UGRHI'!$A14)</f>
        <v>19.781275299999997</v>
      </c>
      <c r="U14" s="45">
        <f>SUMIFS('Banco de Indicadores Mun. (2)'!J:J,'Banco de Indicadores Mun. (2)'!$E:$E,'Banco de Indicadores - UGRHI'!$B14,'Banco de Indicadores Mun. (2)'!$A:$A,'Banco de Indicadores - UGRHI'!$A14)</f>
        <v>13.448024200000004</v>
      </c>
      <c r="V14" s="45">
        <f>SUMIFS('Banco de Indicadores Mun. (2)'!K:K,'Banco de Indicadores Mun. (2)'!$E:$E,'Banco de Indicadores - UGRHI'!$B14,'Banco de Indicadores Mun. (2)'!$A:$A,'Banco de Indicadores - UGRHI'!$A14)</f>
        <v>6.3332511000000009</v>
      </c>
      <c r="W14" s="45">
        <f>SUMIFS('Banco de Indicadores Mun. (2)'!L:L,'Banco de Indicadores Mun. (2)'!$E:$E,'Banco de Indicadores - UGRHI'!$B14,'Banco de Indicadores Mun. (2)'!$A:$A,'Banco de Indicadores - UGRHI'!$A14)</f>
        <v>0</v>
      </c>
      <c r="X14" s="45">
        <f>SUMIFS('Banco de Indicadores Mun. (2)'!M:M,'Banco de Indicadores Mun. (2)'!$E:$E,'Banco de Indicadores - UGRHI'!$B14,'Banco de Indicadores Mun. (2)'!$A:$A,'Banco de Indicadores - UGRHI'!$A14)</f>
        <v>3.2300533999999996</v>
      </c>
      <c r="Y14" s="45">
        <f>SUMIFS('Banco de Indicadores Mun. (2)'!N:N,'Banco de Indicadores Mun. (2)'!$E:$E,'Banco de Indicadores - UGRHI'!$B14,'Banco de Indicadores Mun. (2)'!$A:$A,'Banco de Indicadores - UGRHI'!$A14)</f>
        <v>8.7184333000000027</v>
      </c>
      <c r="Z14" s="45">
        <f>SUMIFS('Banco de Indicadores Mun. (2)'!O:O,'Banco de Indicadores Mun. (2)'!$E:$E,'Banco de Indicadores - UGRHI'!$B14,'Banco de Indicadores Mun. (2)'!$A:$A,'Banco de Indicadores - UGRHI'!$A14)</f>
        <v>6.4567938000000025</v>
      </c>
      <c r="AA14" s="45">
        <f>SUMIFS('Banco de Indicadores Mun. (2)'!P:P,'Banco de Indicadores Mun. (2)'!$E:$E,'Banco de Indicadores - UGRHI'!$B14,'Banco de Indicadores Mun. (2)'!$A:$A,'Banco de Indicadores - UGRHI'!$A14)</f>
        <v>1.3759947999999995</v>
      </c>
      <c r="AB14" s="48">
        <f>SUMIFS('Banco de Indicadores - Mun. (1)'!X:X,'Banco de Indicadores - Mun. (1)'!$C:$C,'Banco de Indicadores - UGRHI'!$B14,'Banco de Indicadores - Mun. (1)'!$A:$A,'Banco de Indicadores - UGRHI'!$A14)</f>
        <v>0</v>
      </c>
      <c r="AC14" s="48">
        <f t="shared" si="1"/>
        <v>25.726904674273094</v>
      </c>
      <c r="AD14" s="48">
        <f t="shared" si="2"/>
        <v>74.273095325726899</v>
      </c>
      <c r="AE14" s="44">
        <f>SUMIFS('Banco de Indicadores - Mun. (1)'!Y:Y,'Banco de Indicadores - Mun. (1)'!$C:$C,'Banco de Indicadores - UGRHI'!$B14,'Banco de Indicadores - Mun. (1)'!$A:$A,'Banco de Indicadores - UGRHI'!$A14)</f>
        <v>1318.2400000000002</v>
      </c>
      <c r="AF14" s="44">
        <f>SUMIFS('Banco de Indicadores - Mun. (1)'!Z:Z,'Banco de Indicadores - Mun. (1)'!$C:$C,'Banco de Indicadores - UGRHI'!$B14,'Banco de Indicadores - Mun. (1)'!$A:$A,'Banco de Indicadores - UGRHI'!$A14)</f>
        <v>46186.855514099989</v>
      </c>
      <c r="AG14" s="44">
        <f>SUMIFS('Banco de Indicadores - Mun. (1)'!AA:AA,'Banco de Indicadores - Mun. (1)'!$C:$C,'Banco de Indicadores - UGRHI'!$B14,'Banco de Indicadores - Mun. (1)'!$A:$A,'Banco de Indicadores - UGRHI'!$A14)</f>
        <v>37748.800485899999</v>
      </c>
      <c r="AH14" s="44">
        <f>SUMIFS('Banco de Indicadores - Mun. (1)'!AB:AB,'Banco de Indicadores - Mun. (1)'!$C:$C,'Banco de Indicadores - UGRHI'!$B14,'Banco de Indicadores - Mun. (1)'!$A:$A,'Banco de Indicadores - UGRHI'!$A14)</f>
        <v>117</v>
      </c>
      <c r="AI14" s="44">
        <f>SUMIFS('Banco de Indicadores - Mun. (1)'!AC:AC,'Banco de Indicadores - Mun. (1)'!$C:$C,'Banco de Indicadores - UGRHI'!$B14,'Banco de Indicadores - Mun. (1)'!$A:$A,'Banco de Indicadores - UGRHI'!$A14)</f>
        <v>7</v>
      </c>
      <c r="AJ14" s="44">
        <f>SUMIFS('Banco de Indicadores Mun. (2)'!Q:Q,'Banco de Indicadores Mun. (2)'!$E:$E,'Banco de Indicadores - UGRHI'!$B14,'Banco de Indicadores Mun. (2)'!$A:$A,'Banco de Indicadores - UGRHI'!$A14)</f>
        <v>379</v>
      </c>
      <c r="AK14" s="154">
        <f>VLOOKUP(B14,'Dados Base'!B:K,9,FALSE)*31536000/SUMIFS('Banco de Indicadores - Mun. (1)'!H:H,'Banco de Indicadores - Mun. (1)'!C:C,'Banco de Indicadores - UGRHI'!B14,'Banco de Indicadores - Mun. (1)'!A:A,'Banco de Indicadores - UGRHI'!A14)</f>
        <v>1952.9976901065309</v>
      </c>
      <c r="AL14" s="120"/>
      <c r="AM14" s="42" t="s">
        <v>702</v>
      </c>
      <c r="AN14" s="42" t="s">
        <v>702</v>
      </c>
      <c r="AO14" s="42" t="s">
        <v>702</v>
      </c>
      <c r="AP14" s="126"/>
      <c r="AQ14" s="127">
        <f>(SUMIFS(T:T,B:B,B14,A:A,A14)/VLOOKUP(B14,'Dados Base'!B:K,8,FALSE))*100</f>
        <v>39.562550599999994</v>
      </c>
      <c r="AR14" s="127">
        <f>(SUMIFS(T:T,B:B,B14,A:A,A14)/VLOOKUP(B14,'Dados Base'!B:K,9,FALSE))*100</f>
        <v>20.393067319587626</v>
      </c>
      <c r="AS14" s="127">
        <f>(SUMIFS(U:U,B:B,B14,A:A,A14)/VLOOKUP(B14,'Dados Base'!B:K,7,FALSE))*100</f>
        <v>33.620060500000008</v>
      </c>
      <c r="AT14" s="127">
        <f>(SUMIFS(V:V,B:B,B14,A:A,A14)/VLOOKUP(B14,'Dados Base'!B:K,10,FALSE))*100</f>
        <v>63.332511000000011</v>
      </c>
      <c r="AU14" s="44">
        <f>SUMIFS('Banco de Indicadores - Mun. (1)'!AO:AO,'Banco de Indicadores - Mun. (1)'!$C:$C,'Banco de Indicadores - UGRHI'!$B14,'Banco de Indicadores - Mun. (1)'!$A:$A,'Banco de Indicadores - UGRHI'!$A14)</f>
        <v>1</v>
      </c>
      <c r="AV14" s="44">
        <f>SUMIFS('Banco de Indicadores - Mun. (1)'!AP:AP,'Banco de Indicadores - Mun. (1)'!$C:$C,'Banco de Indicadores - UGRHI'!$B14,'Banco de Indicadores - Mun. (1)'!$A:$A,'Banco de Indicadores - UGRHI'!$A14)</f>
        <v>5.9944850737321662</v>
      </c>
      <c r="AW14" s="141">
        <v>11</v>
      </c>
      <c r="AX14" s="44">
        <f>SUMIFS('Banco de Indicadores - Mun. (1)'!AQ:AQ,'Banco de Indicadores - Mun. (1)'!$C:$C,'Banco de Indicadores - UGRHI'!$B14,'Banco de Indicadores - Mun. (1)'!$A:$A,'Banco de Indicadores - UGRHI'!$A14)</f>
        <v>0</v>
      </c>
      <c r="AY14" s="74">
        <v>97.740517703703944</v>
      </c>
      <c r="AZ14" s="74">
        <v>69.371370486578456</v>
      </c>
      <c r="BA14" s="75">
        <f xml:space="preserve">  100 * (  SUMIFS('Banco de Indicadores - Mun. (1)'!Z:Z,'Banco de Indicadores - Mun. (1)'!$C:$C,'Banco de Indicadores - UGRHI'!$B14,'Banco de Indicadores - Mun. (1)'!$A:$A,'Banco de Indicadores - UGRHI'!$A14) /
(SUMIFS('Banco de Indicadores - Mun. (1)'!AA:AA,'Banco de Indicadores - Mun. (1)'!$C:$C,'Banco de Indicadores - UGRHI'!$B14,'Banco de Indicadores - Mun. (1)'!$A:$A,'Banco de Indicadores - UGRHI'!$A14) +  SUMIFS('Banco de Indicadores - Mun. (1)'!Z:Z,'Banco de Indicadores - Mun. (1)'!$C:$C,'Banco de Indicadores - UGRHI'!$B14,'Banco de Indicadores - Mun. (1)'!$A:$A,'Banco de Indicadores - UGRHI'!$A14) ))</f>
        <v>55.026502103110971</v>
      </c>
      <c r="BB14" s="44">
        <f>SUMIFS('Banco de Indicadores - Mun. (1)'!AW:AW,'Banco de Indicadores - Mun. (1)'!$C:$C,'Banco de Indicadores - UGRHI'!$B14,'Banco de Indicadores - Mun. (1)'!$A:$A,'Banco de Indicadores - UGRHI'!$A14)</f>
        <v>25</v>
      </c>
      <c r="BC14" s="44">
        <f>SUMIFS('Banco de Indicadores - Mun. (1)'!AX:AX,'Banco de Indicadores - Mun. (1)'!$C:$C,'Banco de Indicadores - UGRHI'!$B14,'Banco de Indicadores - Mun. (1)'!$A:$A,'Banco de Indicadores - UGRHI'!$A14)</f>
        <v>7</v>
      </c>
      <c r="BD14" s="124">
        <v>0.51258667623328935</v>
      </c>
      <c r="BE14" s="44">
        <f>SUMIFS('Banco de Indicadores Mun. (2)'!R:R,'Banco de Indicadores Mun. (2)'!$E:$E,'Banco de Indicadores - UGRHI'!$B14,'Banco de Indicadores Mun. (2)'!$A:$A,'Banco de Indicadores - UGRHI'!$A14)</f>
        <v>364</v>
      </c>
      <c r="BF14" s="128"/>
    </row>
    <row r="15" spans="1:58" x14ac:dyDescent="0.25">
      <c r="A15" s="38">
        <v>2017</v>
      </c>
      <c r="B15" s="38">
        <v>14</v>
      </c>
      <c r="C15" s="123">
        <f>SUMIFS('Banco de Indicadores Mun. (2)'!G:G,'Banco de Indicadores Mun. (2)'!$E:$E,'Banco de Indicadores - UGRHI'!$B15,'Banco de Indicadores Mun. (2)'!$A:$A,'Banco de Indicadores - UGRHI'!$A15)</f>
        <v>1972</v>
      </c>
      <c r="D15" s="123">
        <f>SUMIFS('Banco de Indicadores Mun. (2)'!H:H,'Banco de Indicadores Mun. (2)'!$E:$E,'Banco de Indicadores - UGRHI'!$B15,'Banco de Indicadores Mun. (2)'!$A:$A,'Banco de Indicadores - UGRHI'!$A15)</f>
        <v>524</v>
      </c>
      <c r="E15" s="43">
        <v>0.49124490783258867</v>
      </c>
      <c r="F15" s="44">
        <f>SUMIFS('Banco de Indicadores - Mun. (1)'!H:H,'Banco de Indicadores - Mun. (1)'!$C:$C,'Banco de Indicadores - UGRHI'!$B15,'Banco de Indicadores - Mun. (1)'!$A:$A,'Banco de Indicadores - UGRHI'!$A15)</f>
        <v>748470</v>
      </c>
      <c r="G15" s="44">
        <f>SUMIFS('Banco de Indicadores - Mun. (1)'!I:I,'Banco de Indicadores - Mun. (1)'!$C:$C,'Banco de Indicadores - UGRHI'!$B15,'Banco de Indicadores - Mun. (1)'!$A:$A,'Banco de Indicadores - UGRHI'!$A15)</f>
        <v>619322</v>
      </c>
      <c r="H15" s="44">
        <f>SUMIFS('Banco de Indicadores - Mun. (1)'!J:J,'Banco de Indicadores - Mun. (1)'!$C:$C,'Banco de Indicadores - UGRHI'!$B15,'Banco de Indicadores - Mun. (1)'!$A:$A,'Banco de Indicadores - UGRHI'!$A15)</f>
        <v>129148</v>
      </c>
      <c r="I15" s="46">
        <f>(F15)/VLOOKUP(B15,'Dados Base'!$B:$K,6,FALSE)</f>
        <v>36.09131541119951</v>
      </c>
      <c r="J15" s="73">
        <f t="shared" si="0"/>
        <v>0.82745066602535844</v>
      </c>
      <c r="K15" s="44">
        <f>SUMIFS('Banco de Indicadores - Mun. (1)'!O:O,'Banco de Indicadores - Mun. (1)'!$C:$C,'Banco de Indicadores - UGRHI'!$B15,'Banco de Indicadores - Mun. (1)'!$A:$A,'Banco de Indicadores - UGRHI'!$A15)</f>
        <v>0</v>
      </c>
      <c r="L15" s="44">
        <f>SUMIFS('Banco de Indicadores - Mun. (1)'!P:P,'Banco de Indicadores - Mun. (1)'!$C:$C,'Banco de Indicadores - UGRHI'!$B15,'Banco de Indicadores - Mun. (1)'!$A:$A,'Banco de Indicadores - UGRHI'!$A15)</f>
        <v>0</v>
      </c>
      <c r="M15" s="44">
        <f>SUMIFS('Banco de Indicadores - Mun. (1)'!Q:Q,'Banco de Indicadores - Mun. (1)'!$C:$C,'Banco de Indicadores - UGRHI'!$B15,'Banco de Indicadores - Mun. (1)'!$A:$A,'Banco de Indicadores - UGRHI'!$A15)</f>
        <v>0</v>
      </c>
      <c r="N15" s="44">
        <f>SUMIFS('Banco de Indicadores - Mun. (1)'!R:R,'Banco de Indicadores - Mun. (1)'!$C:$C,'Banco de Indicadores - UGRHI'!$B15,'Banco de Indicadores - Mun. (1)'!$A:$A,'Banco de Indicadores - UGRHI'!$A15)</f>
        <v>0</v>
      </c>
      <c r="O15" s="44">
        <f>SUMIFS('Banco de Indicadores - Mun. (1)'!S:S,'Banco de Indicadores - Mun. (1)'!$C:$C,'Banco de Indicadores - UGRHI'!$B15,'Banco de Indicadores - Mun. (1)'!$A:$A,'Banco de Indicadores - UGRHI'!$A15)</f>
        <v>0</v>
      </c>
      <c r="P15" s="44">
        <f>SUMIFS('Banco de Indicadores - Mun. (1)'!T:T,'Banco de Indicadores - Mun. (1)'!$C:$C,'Banco de Indicadores - UGRHI'!$B15,'Banco de Indicadores - Mun. (1)'!$A:$A,'Banco de Indicadores - UGRHI'!$A15)</f>
        <v>0</v>
      </c>
      <c r="Q15" s="44">
        <f>SUMIFS('Banco de Indicadores - Mun. (1)'!U:U,'Banco de Indicadores - Mun. (1)'!$C:$C,'Banco de Indicadores - UGRHI'!$B15,'Banco de Indicadores - Mun. (1)'!$A:$A,'Banco de Indicadores - UGRHI'!$A15)</f>
        <v>0</v>
      </c>
      <c r="R15" s="44">
        <f>SUMIFS('Banco de Indicadores - Mun. (1)'!V:V,'Banco de Indicadores - Mun. (1)'!$C:$C,'Banco de Indicadores - UGRHI'!$B15,'Banco de Indicadores - Mun. (1)'!$A:$A,'Banco de Indicadores - UGRHI'!$A15)</f>
        <v>0</v>
      </c>
      <c r="S15" s="44">
        <f>SUMIFS('Banco de Indicadores - Mun. (1)'!W:W,'Banco de Indicadores - Mun. (1)'!$C:$C,'Banco de Indicadores - UGRHI'!$B15,'Banco de Indicadores - Mun. (1)'!$A:$A,'Banco de Indicadores - UGRHI'!$A15)</f>
        <v>0</v>
      </c>
      <c r="T15" s="45">
        <f>SUMIFS('Banco de Indicadores Mun. (2)'!I:I,'Banco de Indicadores Mun. (2)'!$E:$E,'Banco de Indicadores - UGRHI'!$B15,'Banco de Indicadores Mun. (2)'!$A:$A,'Banco de Indicadores - UGRHI'!$A15)</f>
        <v>14.622827300000003</v>
      </c>
      <c r="U15" s="45">
        <f>SUMIFS('Banco de Indicadores Mun. (2)'!J:J,'Banco de Indicadores Mun. (2)'!$E:$E,'Banco de Indicadores - UGRHI'!$B15,'Banco de Indicadores Mun. (2)'!$A:$A,'Banco de Indicadores - UGRHI'!$A15)</f>
        <v>14.026615099999999</v>
      </c>
      <c r="V15" s="45">
        <f>SUMIFS('Banco de Indicadores Mun. (2)'!K:K,'Banco de Indicadores Mun. (2)'!$E:$E,'Banco de Indicadores - UGRHI'!$B15,'Banco de Indicadores Mun. (2)'!$A:$A,'Banco de Indicadores - UGRHI'!$A15)</f>
        <v>0.59621219999999975</v>
      </c>
      <c r="W15" s="45">
        <f>SUMIFS('Banco de Indicadores Mun. (2)'!L:L,'Banco de Indicadores Mun. (2)'!$E:$E,'Banco de Indicadores - UGRHI'!$B15,'Banco de Indicadores Mun. (2)'!$A:$A,'Banco de Indicadores - UGRHI'!$A15)</f>
        <v>2.0807387113140536</v>
      </c>
      <c r="X15" s="45">
        <f>SUMIFS('Banco de Indicadores Mun. (2)'!M:M,'Banco de Indicadores Mun. (2)'!$E:$E,'Banco de Indicadores - UGRHI'!$B15,'Banco de Indicadores Mun. (2)'!$A:$A,'Banco de Indicadores - UGRHI'!$A15)</f>
        <v>1.7047284</v>
      </c>
      <c r="Y15" s="45">
        <f>SUMIFS('Banco de Indicadores Mun. (2)'!N:N,'Banco de Indicadores Mun. (2)'!$E:$E,'Banco de Indicadores - UGRHI'!$B15,'Banco de Indicadores Mun. (2)'!$A:$A,'Banco de Indicadores - UGRHI'!$A15)</f>
        <v>1.9986517999999995</v>
      </c>
      <c r="Z15" s="45">
        <f>SUMIFS('Banco de Indicadores Mun. (2)'!O:O,'Banco de Indicadores Mun. (2)'!$E:$E,'Banco de Indicadores - UGRHI'!$B15,'Banco de Indicadores Mun. (2)'!$A:$A,'Banco de Indicadores - UGRHI'!$A15)</f>
        <v>10.726823</v>
      </c>
      <c r="AA15" s="45">
        <f>SUMIFS('Banco de Indicadores Mun. (2)'!P:P,'Banco de Indicadores Mun. (2)'!$E:$E,'Banco de Indicadores - UGRHI'!$B15,'Banco de Indicadores Mun. (2)'!$A:$A,'Banco de Indicadores - UGRHI'!$A15)</f>
        <v>0.19262410000000002</v>
      </c>
      <c r="AB15" s="48">
        <f>SUMIFS('Banco de Indicadores - Mun. (1)'!X:X,'Banco de Indicadores - Mun. (1)'!$C:$C,'Banco de Indicadores - UGRHI'!$B15,'Banco de Indicadores - Mun. (1)'!$A:$A,'Banco de Indicadores - UGRHI'!$A15)</f>
        <v>0</v>
      </c>
      <c r="AC15" s="48">
        <f t="shared" si="1"/>
        <v>79.006410256410248</v>
      </c>
      <c r="AD15" s="48">
        <f t="shared" si="2"/>
        <v>20.993589743589745</v>
      </c>
      <c r="AE15" s="44">
        <f>SUMIFS('Banco de Indicadores - Mun. (1)'!Y:Y,'Banco de Indicadores - Mun. (1)'!$C:$C,'Banco de Indicadores - UGRHI'!$B15,'Banco de Indicadores - Mun. (1)'!$A:$A,'Banco de Indicadores - UGRHI'!$A15)</f>
        <v>481.25000000000006</v>
      </c>
      <c r="AF15" s="44">
        <f>SUMIFS('Banco de Indicadores - Mun. (1)'!Z:Z,'Banco de Indicadores - Mun. (1)'!$C:$C,'Banco de Indicadores - UGRHI'!$B15,'Banco de Indicadores - Mun. (1)'!$A:$A,'Banco de Indicadores - UGRHI'!$A15)</f>
        <v>21120.229375183801</v>
      </c>
      <c r="AG15" s="44">
        <f>SUMIFS('Banco de Indicadores - Mun. (1)'!AA:AA,'Banco de Indicadores - Mun. (1)'!$C:$C,'Banco de Indicadores - UGRHI'!$B15,'Banco de Indicadores - Mun. (1)'!$A:$A,'Banco de Indicadores - UGRHI'!$A15)</f>
        <v>12289.948624816201</v>
      </c>
      <c r="AH15" s="44">
        <f>SUMIFS('Banco de Indicadores - Mun. (1)'!AB:AB,'Banco de Indicadores - Mun. (1)'!$C:$C,'Banco de Indicadores - UGRHI'!$B15,'Banco de Indicadores - Mun. (1)'!$A:$A,'Banco de Indicadores - UGRHI'!$A15)</f>
        <v>125</v>
      </c>
      <c r="AI15" s="44">
        <f>SUMIFS('Banco de Indicadores - Mun. (1)'!AC:AC,'Banco de Indicadores - Mun. (1)'!$C:$C,'Banco de Indicadores - UGRHI'!$B15,'Banco de Indicadores - Mun. (1)'!$A:$A,'Banco de Indicadores - UGRHI'!$A15)</f>
        <v>8</v>
      </c>
      <c r="AJ15" s="44">
        <f>SUMIFS('Banco de Indicadores Mun. (2)'!Q:Q,'Banco de Indicadores Mun. (2)'!$E:$E,'Banco de Indicadores - UGRHI'!$B15,'Banco de Indicadores Mun. (2)'!$A:$A,'Banco de Indicadores - UGRHI'!$A15)</f>
        <v>951</v>
      </c>
      <c r="AK15" s="154">
        <f>VLOOKUP(B15,'Dados Base'!B:K,9,FALSE)*31536000/SUMIFS('Banco de Indicadores - Mun. (1)'!H:H,'Banco de Indicadores - Mun. (1)'!C:C,'Banco de Indicadores - UGRHI'!B15,'Banco de Indicadores - Mun. (1)'!A:A,'Banco de Indicadores - UGRHI'!A15)</f>
        <v>10744.158082488277</v>
      </c>
      <c r="AL15" s="120"/>
      <c r="AM15" s="42" t="s">
        <v>702</v>
      </c>
      <c r="AN15" s="42" t="s">
        <v>702</v>
      </c>
      <c r="AO15" s="42" t="s">
        <v>702</v>
      </c>
      <c r="AP15" s="126"/>
      <c r="AQ15" s="127">
        <f>(SUMIFS(T:T,B:B,B15,A:A,A15)/VLOOKUP(B15,'Dados Base'!B:K,8,FALSE))*100</f>
        <v>12.827041491228073</v>
      </c>
      <c r="AR15" s="127">
        <f>(SUMIFS(T:T,B:B,B15,A:A,A15)/VLOOKUP(B15,'Dados Base'!B:K,9,FALSE))*100</f>
        <v>5.7344420784313739</v>
      </c>
      <c r="AS15" s="127">
        <f>(SUMIFS(U:U,B:B,B15,A:A,A15)/VLOOKUP(B15,'Dados Base'!B:K,7,FALSE))*100</f>
        <v>16.698351309523808</v>
      </c>
      <c r="AT15" s="127">
        <f>(SUMIFS(V:V,B:B,B15,A:A,A15)/VLOOKUP(B15,'Dados Base'!B:K,10,FALSE))*100</f>
        <v>1.9873739999999991</v>
      </c>
      <c r="AU15" s="44">
        <f>SUMIFS('Banco de Indicadores - Mun. (1)'!AO:AO,'Banco de Indicadores - Mun. (1)'!$C:$C,'Banco de Indicadores - UGRHI'!$B15,'Banco de Indicadores - Mun. (1)'!$A:$A,'Banco de Indicadores - UGRHI'!$A15)</f>
        <v>0</v>
      </c>
      <c r="AV15" s="44">
        <f>SUMIFS('Banco de Indicadores - Mun. (1)'!AP:AP,'Banco de Indicadores - Mun. (1)'!$C:$C,'Banco de Indicadores - UGRHI'!$B15,'Banco de Indicadores - Mun. (1)'!$A:$A,'Banco de Indicadores - UGRHI'!$A15)</f>
        <v>7.0190215483961538</v>
      </c>
      <c r="AW15" s="141">
        <v>3</v>
      </c>
      <c r="AX15" s="44">
        <f>SUMIFS('Banco de Indicadores - Mun. (1)'!AQ:AQ,'Banco de Indicadores - Mun. (1)'!$C:$C,'Banco de Indicadores - UGRHI'!$B15,'Banco de Indicadores - Mun. (1)'!$A:$A,'Banco de Indicadores - UGRHI'!$A15)</f>
        <v>0</v>
      </c>
      <c r="AY15" s="74">
        <v>91.114057801188594</v>
      </c>
      <c r="AZ15" s="74">
        <v>85.093436602414371</v>
      </c>
      <c r="BA15" s="75">
        <f xml:space="preserve">  100 * (  SUMIFS('Banco de Indicadores - Mun. (1)'!Z:Z,'Banco de Indicadores - Mun. (1)'!$C:$C,'Banco de Indicadores - UGRHI'!$B15,'Banco de Indicadores - Mun. (1)'!$A:$A,'Banco de Indicadores - UGRHI'!$A15) /
(SUMIFS('Banco de Indicadores - Mun. (1)'!AA:AA,'Banco de Indicadores - Mun. (1)'!$C:$C,'Banco de Indicadores - UGRHI'!$B15,'Banco de Indicadores - Mun. (1)'!$A:$A,'Banco de Indicadores - UGRHI'!$A15) +  SUMIFS('Banco de Indicadores - Mun. (1)'!Z:Z,'Banco de Indicadores - Mun. (1)'!$C:$C,'Banco de Indicadores - UGRHI'!$B15,'Banco de Indicadores - Mun. (1)'!$A:$A,'Banco de Indicadores - UGRHI'!$A15) ))</f>
        <v>63.21495615852092</v>
      </c>
      <c r="BB15" s="44">
        <f>SUMIFS('Banco de Indicadores - Mun. (1)'!AW:AW,'Banco de Indicadores - Mun. (1)'!$C:$C,'Banco de Indicadores - UGRHI'!$B15,'Banco de Indicadores - Mun. (1)'!$A:$A,'Banco de Indicadores - UGRHI'!$A15)</f>
        <v>9</v>
      </c>
      <c r="BC15" s="44">
        <f>SUMIFS('Banco de Indicadores - Mun. (1)'!AX:AX,'Banco de Indicadores - Mun. (1)'!$C:$C,'Banco de Indicadores - UGRHI'!$B15,'Banco de Indicadores - Mun. (1)'!$A:$A,'Banco de Indicadores - UGRHI'!$A15)</f>
        <v>8</v>
      </c>
      <c r="BD15" s="124">
        <v>0.64909309234000945</v>
      </c>
      <c r="BE15" s="44">
        <f>SUMIFS('Banco de Indicadores Mun. (2)'!R:R,'Banco de Indicadores Mun. (2)'!$E:$E,'Banco de Indicadores - UGRHI'!$B15,'Banco de Indicadores Mun. (2)'!$A:$A,'Banco de Indicadores - UGRHI'!$A15)</f>
        <v>373</v>
      </c>
      <c r="BF15" s="128"/>
    </row>
    <row r="16" spans="1:58" x14ac:dyDescent="0.25">
      <c r="A16" s="38">
        <v>2017</v>
      </c>
      <c r="B16" s="38">
        <v>15</v>
      </c>
      <c r="C16" s="123">
        <f>SUMIFS('Banco de Indicadores Mun. (2)'!G:G,'Banco de Indicadores Mun. (2)'!$E:$E,'Banco de Indicadores - UGRHI'!$B16,'Banco de Indicadores Mun. (2)'!$A:$A,'Banco de Indicadores - UGRHI'!$A16)</f>
        <v>1024</v>
      </c>
      <c r="D16" s="123">
        <f>SUMIFS('Banco de Indicadores Mun. (2)'!H:H,'Banco de Indicadores Mun. (2)'!$E:$E,'Banco de Indicadores - UGRHI'!$B16,'Banco de Indicadores Mun. (2)'!$A:$A,'Banco de Indicadores - UGRHI'!$A16)</f>
        <v>3019</v>
      </c>
      <c r="E16" s="43">
        <v>0.78043681469079917</v>
      </c>
      <c r="F16" s="44">
        <f>SUMIFS('Banco de Indicadores - Mun. (1)'!H:H,'Banco de Indicadores - Mun. (1)'!$C:$C,'Banco de Indicadores - UGRHI'!$B16,'Banco de Indicadores - Mun. (1)'!$A:$A,'Banco de Indicadores - UGRHI'!$A16)</f>
        <v>1295609</v>
      </c>
      <c r="G16" s="44">
        <f>SUMIFS('Banco de Indicadores - Mun. (1)'!I:I,'Banco de Indicadores - Mun. (1)'!$C:$C,'Banco de Indicadores - UGRHI'!$B16,'Banco de Indicadores - Mun. (1)'!$A:$A,'Banco de Indicadores - UGRHI'!$A16)</f>
        <v>1213387</v>
      </c>
      <c r="H16" s="44">
        <f>SUMIFS('Banco de Indicadores - Mun. (1)'!J:J,'Banco de Indicadores - Mun. (1)'!$C:$C,'Banco de Indicadores - UGRHI'!$B16,'Banco de Indicadores - Mun. (1)'!$A:$A,'Banco de Indicadores - UGRHI'!$A16)</f>
        <v>82222</v>
      </c>
      <c r="I16" s="46">
        <f>(F16)/VLOOKUP(B16,'Dados Base'!$B:$K,6,FALSE)</f>
        <v>75.970840909743913</v>
      </c>
      <c r="J16" s="73">
        <f t="shared" si="0"/>
        <v>0.93653795242237436</v>
      </c>
      <c r="K16" s="44">
        <f>SUMIFS('Banco de Indicadores - Mun. (1)'!O:O,'Banco de Indicadores - Mun. (1)'!$C:$C,'Banco de Indicadores - UGRHI'!$B16,'Banco de Indicadores - Mun. (1)'!$A:$A,'Banco de Indicadores - UGRHI'!$A16)</f>
        <v>0</v>
      </c>
      <c r="L16" s="44">
        <f>SUMIFS('Banco de Indicadores - Mun. (1)'!P:P,'Banco de Indicadores - Mun. (1)'!$C:$C,'Banco de Indicadores - UGRHI'!$B16,'Banco de Indicadores - Mun. (1)'!$A:$A,'Banco de Indicadores - UGRHI'!$A16)</f>
        <v>0</v>
      </c>
      <c r="M16" s="44">
        <f>SUMIFS('Banco de Indicadores - Mun. (1)'!Q:Q,'Banco de Indicadores - Mun. (1)'!$C:$C,'Banco de Indicadores - UGRHI'!$B16,'Banco de Indicadores - Mun. (1)'!$A:$A,'Banco de Indicadores - UGRHI'!$A16)</f>
        <v>0</v>
      </c>
      <c r="N16" s="44">
        <f>SUMIFS('Banco de Indicadores - Mun. (1)'!R:R,'Banco de Indicadores - Mun. (1)'!$C:$C,'Banco de Indicadores - UGRHI'!$B16,'Banco de Indicadores - Mun. (1)'!$A:$A,'Banco de Indicadores - UGRHI'!$A16)</f>
        <v>0</v>
      </c>
      <c r="O16" s="44">
        <f>SUMIFS('Banco de Indicadores - Mun. (1)'!S:S,'Banco de Indicadores - Mun. (1)'!$C:$C,'Banco de Indicadores - UGRHI'!$B16,'Banco de Indicadores - Mun. (1)'!$A:$A,'Banco de Indicadores - UGRHI'!$A16)</f>
        <v>0</v>
      </c>
      <c r="P16" s="44">
        <f>SUMIFS('Banco de Indicadores - Mun. (1)'!T:T,'Banco de Indicadores - Mun. (1)'!$C:$C,'Banco de Indicadores - UGRHI'!$B16,'Banco de Indicadores - Mun. (1)'!$A:$A,'Banco de Indicadores - UGRHI'!$A16)</f>
        <v>0</v>
      </c>
      <c r="Q16" s="44">
        <f>SUMIFS('Banco de Indicadores - Mun. (1)'!U:U,'Banco de Indicadores - Mun. (1)'!$C:$C,'Banco de Indicadores - UGRHI'!$B16,'Banco de Indicadores - Mun. (1)'!$A:$A,'Banco de Indicadores - UGRHI'!$A16)</f>
        <v>0</v>
      </c>
      <c r="R16" s="44">
        <f>SUMIFS('Banco de Indicadores - Mun. (1)'!V:V,'Banco de Indicadores - Mun. (1)'!$C:$C,'Banco de Indicadores - UGRHI'!$B16,'Banco de Indicadores - Mun. (1)'!$A:$A,'Banco de Indicadores - UGRHI'!$A16)</f>
        <v>0</v>
      </c>
      <c r="S16" s="44">
        <f>SUMIFS('Banco de Indicadores - Mun. (1)'!W:W,'Banco de Indicadores - Mun. (1)'!$C:$C,'Banco de Indicadores - UGRHI'!$B16,'Banco de Indicadores - Mun. (1)'!$A:$A,'Banco de Indicadores - UGRHI'!$A16)</f>
        <v>0</v>
      </c>
      <c r="T16" s="45">
        <f>SUMIFS('Banco de Indicadores Mun. (2)'!I:I,'Banco de Indicadores Mun. (2)'!$E:$E,'Banco de Indicadores - UGRHI'!$B16,'Banco de Indicadores Mun. (2)'!$A:$A,'Banco de Indicadores - UGRHI'!$A16)</f>
        <v>17.579013300000014</v>
      </c>
      <c r="U16" s="45">
        <f>SUMIFS('Banco de Indicadores Mun. (2)'!J:J,'Banco de Indicadores Mun. (2)'!$E:$E,'Banco de Indicadores - UGRHI'!$B16,'Banco de Indicadores Mun. (2)'!$A:$A,'Banco de Indicadores - UGRHI'!$A16)</f>
        <v>9.6127257000000021</v>
      </c>
      <c r="V16" s="45">
        <f>SUMIFS('Banco de Indicadores Mun. (2)'!K:K,'Banco de Indicadores Mun. (2)'!$E:$E,'Banco de Indicadores - UGRHI'!$B16,'Banco de Indicadores Mun. (2)'!$A:$A,'Banco de Indicadores - UGRHI'!$A16)</f>
        <v>7.9662876000000082</v>
      </c>
      <c r="W16" s="45">
        <f>SUMIFS('Banco de Indicadores Mun. (2)'!L:L,'Banco de Indicadores Mun. (2)'!$E:$E,'Banco de Indicadores - UGRHI'!$B16,'Banco de Indicadores Mun. (2)'!$A:$A,'Banco de Indicadores - UGRHI'!$A16)</f>
        <v>1.2023062531709792</v>
      </c>
      <c r="X16" s="45">
        <f>SUMIFS('Banco de Indicadores Mun. (2)'!M:M,'Banco de Indicadores Mun. (2)'!$E:$E,'Banco de Indicadores - UGRHI'!$B16,'Banco de Indicadores Mun. (2)'!$A:$A,'Banco de Indicadores - UGRHI'!$A16)</f>
        <v>4.2571370999999996</v>
      </c>
      <c r="Y16" s="45">
        <f>SUMIFS('Banco de Indicadores Mun. (2)'!N:N,'Banco de Indicadores Mun. (2)'!$E:$E,'Banco de Indicadores - UGRHI'!$B16,'Banco de Indicadores Mun. (2)'!$A:$A,'Banco de Indicadores - UGRHI'!$A16)</f>
        <v>3.5709024999999999</v>
      </c>
      <c r="Z16" s="45">
        <f>SUMIFS('Banco de Indicadores Mun. (2)'!O:O,'Banco de Indicadores Mun. (2)'!$E:$E,'Banco de Indicadores - UGRHI'!$B16,'Banco de Indicadores Mun. (2)'!$A:$A,'Banco de Indicadores - UGRHI'!$A16)</f>
        <v>8.8287711999999985</v>
      </c>
      <c r="AA16" s="45">
        <f>SUMIFS('Banco de Indicadores Mun. (2)'!P:P,'Banco de Indicadores Mun. (2)'!$E:$E,'Banco de Indicadores - UGRHI'!$B16,'Banco de Indicadores Mun. (2)'!$A:$A,'Banco de Indicadores - UGRHI'!$A16)</f>
        <v>0.92220249999999904</v>
      </c>
      <c r="AB16" s="48">
        <f>SUMIFS('Banco de Indicadores - Mun. (1)'!X:X,'Banco de Indicadores - Mun. (1)'!$C:$C,'Banco de Indicadores - UGRHI'!$B16,'Banco de Indicadores - Mun. (1)'!$A:$A,'Banco de Indicadores - UGRHI'!$A16)</f>
        <v>0</v>
      </c>
      <c r="AC16" s="48">
        <f t="shared" si="1"/>
        <v>25.327726935443977</v>
      </c>
      <c r="AD16" s="48">
        <f t="shared" si="2"/>
        <v>74.672273064556023</v>
      </c>
      <c r="AE16" s="44">
        <f>SUMIFS('Banco de Indicadores - Mun. (1)'!Y:Y,'Banco de Indicadores - Mun. (1)'!$C:$C,'Banco de Indicadores - UGRHI'!$B16,'Banco de Indicadores - Mun. (1)'!$A:$A,'Banco de Indicadores - UGRHI'!$A16)</f>
        <v>1030.3799999999999</v>
      </c>
      <c r="AF16" s="44">
        <f>SUMIFS('Banco de Indicadores - Mun. (1)'!Z:Z,'Banco de Indicadores - Mun. (1)'!$C:$C,'Banco de Indicadores - UGRHI'!$B16,'Banco de Indicadores - Mun. (1)'!$A:$A,'Banco de Indicadores - UGRHI'!$A16)</f>
        <v>55500.940465200008</v>
      </c>
      <c r="AG16" s="44">
        <f>SUMIFS('Banco de Indicadores - Mun. (1)'!AA:AA,'Banco de Indicadores - Mun. (1)'!$C:$C,'Banco de Indicadores - UGRHI'!$B16,'Banco de Indicadores - Mun. (1)'!$A:$A,'Banco de Indicadores - UGRHI'!$A16)</f>
        <v>11956.291534800004</v>
      </c>
      <c r="AH16" s="44">
        <f>SUMIFS('Banco de Indicadores - Mun. (1)'!AB:AB,'Banco de Indicadores - Mun. (1)'!$C:$C,'Banco de Indicadores - UGRHI'!$B16,'Banco de Indicadores - Mun. (1)'!$A:$A,'Banco de Indicadores - UGRHI'!$A16)</f>
        <v>167</v>
      </c>
      <c r="AI16" s="44">
        <f>SUMIFS('Banco de Indicadores - Mun. (1)'!AC:AC,'Banco de Indicadores - Mun. (1)'!$C:$C,'Banco de Indicadores - UGRHI'!$B16,'Banco de Indicadores - Mun. (1)'!$A:$A,'Banco de Indicadores - UGRHI'!$A16)</f>
        <v>9</v>
      </c>
      <c r="AJ16" s="44">
        <f>SUMIFS('Banco de Indicadores Mun. (2)'!Q:Q,'Banco de Indicadores Mun. (2)'!$E:$E,'Banco de Indicadores - UGRHI'!$B16,'Banco de Indicadores Mun. (2)'!$A:$A,'Banco de Indicadores - UGRHI'!$A16)</f>
        <v>466</v>
      </c>
      <c r="AK16" s="154">
        <f>VLOOKUP(B16,'Dados Base'!B:K,9,FALSE)*31536000/SUMIFS('Banco de Indicadores - Mun. (1)'!H:H,'Banco de Indicadores - Mun. (1)'!C:C,'Banco de Indicadores - UGRHI'!B16,'Banco de Indicadores - Mun. (1)'!A:A,'Banco de Indicadores - UGRHI'!A16)</f>
        <v>2945.2218995082621</v>
      </c>
      <c r="AL16" s="120"/>
      <c r="AM16" s="42" t="s">
        <v>702</v>
      </c>
      <c r="AN16" s="42" t="s">
        <v>702</v>
      </c>
      <c r="AO16" s="42" t="s">
        <v>702</v>
      </c>
      <c r="AP16" s="126"/>
      <c r="AQ16" s="127">
        <f>(SUMIFS(T:T,B:B,B16,A:A,A16)/VLOOKUP(B16,'Dados Base'!B:K,8,FALSE))*100</f>
        <v>45.074393076923116</v>
      </c>
      <c r="AR16" s="127">
        <f>(SUMIFS(T:T,B:B,B16,A:A,A16)/VLOOKUP(B16,'Dados Base'!B:K,9,FALSE))*100</f>
        <v>14.528110165289268</v>
      </c>
      <c r="AS16" s="127">
        <f>(SUMIFS(U:U,B:B,B16,A:A,A16)/VLOOKUP(B16,'Dados Base'!B:K,7,FALSE))*100</f>
        <v>36.97202192307693</v>
      </c>
      <c r="AT16" s="127">
        <f>(SUMIFS(V:V,B:B,B16,A:A,A16)/VLOOKUP(B16,'Dados Base'!B:K,10,FALSE))*100</f>
        <v>61.279135384615444</v>
      </c>
      <c r="AU16" s="44">
        <f>SUMIFS('Banco de Indicadores - Mun. (1)'!AO:AO,'Banco de Indicadores - Mun. (1)'!$C:$C,'Banco de Indicadores - UGRHI'!$B16,'Banco de Indicadores - Mun. (1)'!$A:$A,'Banco de Indicadores - UGRHI'!$A16)</f>
        <v>1</v>
      </c>
      <c r="AV16" s="44">
        <f>SUMIFS('Banco de Indicadores - Mun. (1)'!AP:AP,'Banco de Indicadores - Mun. (1)'!$C:$C,'Banco de Indicadores - UGRHI'!$B16,'Banco de Indicadores - Mun. (1)'!$A:$A,'Banco de Indicadores - UGRHI'!$A16)</f>
        <v>1.7641351327511687</v>
      </c>
      <c r="AW16" s="141">
        <v>8</v>
      </c>
      <c r="AX16" s="44">
        <f>SUMIFS('Banco de Indicadores - Mun. (1)'!AQ:AQ,'Banco de Indicadores - Mun. (1)'!$C:$C,'Banco de Indicadores - UGRHI'!$B16,'Banco de Indicadores - Mun. (1)'!$A:$A,'Banco de Indicadores - UGRHI'!$A16)</f>
        <v>0</v>
      </c>
      <c r="AY16" s="74">
        <v>98.773364411691261</v>
      </c>
      <c r="AZ16" s="74">
        <v>92.971954534392964</v>
      </c>
      <c r="BA16" s="75">
        <f xml:space="preserve">  100 * (  SUMIFS('Banco de Indicadores - Mun. (1)'!Z:Z,'Banco de Indicadores - Mun. (1)'!$C:$C,'Banco de Indicadores - UGRHI'!$B16,'Banco de Indicadores - Mun. (1)'!$A:$A,'Banco de Indicadores - UGRHI'!$A16) /
(SUMIFS('Banco de Indicadores - Mun. (1)'!AA:AA,'Banco de Indicadores - Mun. (1)'!$C:$C,'Banco de Indicadores - UGRHI'!$B16,'Banco de Indicadores - Mun. (1)'!$A:$A,'Banco de Indicadores - UGRHI'!$A16) +  SUMIFS('Banco de Indicadores - Mun. (1)'!Z:Z,'Banco de Indicadores - Mun. (1)'!$C:$C,'Banco de Indicadores - UGRHI'!$B16,'Banco de Indicadores - Mun. (1)'!$A:$A,'Banco de Indicadores - UGRHI'!$A16) ))</f>
        <v>82.275745416295749</v>
      </c>
      <c r="BB16" s="44">
        <f>SUMIFS('Banco de Indicadores - Mun. (1)'!AW:AW,'Banco de Indicadores - Mun. (1)'!$C:$C,'Banco de Indicadores - UGRHI'!$B16,'Banco de Indicadores - Mun. (1)'!$A:$A,'Banco de Indicadores - UGRHI'!$A16)</f>
        <v>60</v>
      </c>
      <c r="BC16" s="44">
        <f>SUMIFS('Banco de Indicadores - Mun. (1)'!AX:AX,'Banco de Indicadores - Mun. (1)'!$C:$C,'Banco de Indicadores - UGRHI'!$B16,'Banco de Indicadores - Mun. (1)'!$A:$A,'Banco de Indicadores - UGRHI'!$A16)</f>
        <v>9</v>
      </c>
      <c r="BD16" s="124">
        <v>0.58922392345675112</v>
      </c>
      <c r="BE16" s="44">
        <f>SUMIFS('Banco de Indicadores Mun. (2)'!R:R,'Banco de Indicadores Mun. (2)'!$E:$E,'Banco de Indicadores - UGRHI'!$B16,'Banco de Indicadores Mun. (2)'!$A:$A,'Banco de Indicadores - UGRHI'!$A16)</f>
        <v>666</v>
      </c>
      <c r="BF16" s="128"/>
    </row>
    <row r="17" spans="1:58" x14ac:dyDescent="0.25">
      <c r="A17" s="38">
        <v>2017</v>
      </c>
      <c r="B17" s="38">
        <v>16</v>
      </c>
      <c r="C17" s="123">
        <f>SUMIFS('Banco de Indicadores Mun. (2)'!G:G,'Banco de Indicadores Mun. (2)'!$E:$E,'Banco de Indicadores - UGRHI'!$B17,'Banco de Indicadores Mun. (2)'!$A:$A,'Banco de Indicadores - UGRHI'!$A17)</f>
        <v>457</v>
      </c>
      <c r="D17" s="123">
        <f>SUMIFS('Banco de Indicadores Mun. (2)'!H:H,'Banco de Indicadores Mun. (2)'!$E:$E,'Banco de Indicadores - UGRHI'!$B17,'Banco de Indicadores Mun. (2)'!$A:$A,'Banco de Indicadores - UGRHI'!$A17)</f>
        <v>1290</v>
      </c>
      <c r="E17" s="43">
        <v>0.61422398329176175</v>
      </c>
      <c r="F17" s="44">
        <f>SUMIFS('Banco de Indicadores - Mun. (1)'!H:H,'Banco de Indicadores - Mun. (1)'!$C:$C,'Banco de Indicadores - UGRHI'!$B17,'Banco de Indicadores - Mun. (1)'!$A:$A,'Banco de Indicadores - UGRHI'!$A17)</f>
        <v>530158</v>
      </c>
      <c r="G17" s="44">
        <f>SUMIFS('Banco de Indicadores - Mun. (1)'!I:I,'Banco de Indicadores - Mun. (1)'!$C:$C,'Banco de Indicadores - UGRHI'!$B17,'Banco de Indicadores - Mun. (1)'!$A:$A,'Banco de Indicadores - UGRHI'!$A17)</f>
        <v>490507</v>
      </c>
      <c r="H17" s="44">
        <f>SUMIFS('Banco de Indicadores - Mun. (1)'!J:J,'Banco de Indicadores - Mun. (1)'!$C:$C,'Banco de Indicadores - UGRHI'!$B17,'Banco de Indicadores - Mun. (1)'!$A:$A,'Banco de Indicadores - UGRHI'!$A17)</f>
        <v>39651</v>
      </c>
      <c r="I17" s="46">
        <f>(F17)/VLOOKUP(B17,'Dados Base'!$B:$K,6,FALSE)</f>
        <v>42.783521793725455</v>
      </c>
      <c r="J17" s="73">
        <f t="shared" si="0"/>
        <v>0.92520908861131967</v>
      </c>
      <c r="K17" s="44">
        <f>SUMIFS('Banco de Indicadores - Mun. (1)'!O:O,'Banco de Indicadores - Mun. (1)'!$C:$C,'Banco de Indicadores - UGRHI'!$B17,'Banco de Indicadores - Mun. (1)'!$A:$A,'Banco de Indicadores - UGRHI'!$A17)</f>
        <v>0</v>
      </c>
      <c r="L17" s="44">
        <f>SUMIFS('Banco de Indicadores - Mun. (1)'!P:P,'Banco de Indicadores - Mun. (1)'!$C:$C,'Banco de Indicadores - UGRHI'!$B17,'Banco de Indicadores - Mun. (1)'!$A:$A,'Banco de Indicadores - UGRHI'!$A17)</f>
        <v>0</v>
      </c>
      <c r="M17" s="44">
        <f>SUMIFS('Banco de Indicadores - Mun. (1)'!Q:Q,'Banco de Indicadores - Mun. (1)'!$C:$C,'Banco de Indicadores - UGRHI'!$B17,'Banco de Indicadores - Mun. (1)'!$A:$A,'Banco de Indicadores - UGRHI'!$A17)</f>
        <v>0</v>
      </c>
      <c r="N17" s="44">
        <f>SUMIFS('Banco de Indicadores - Mun. (1)'!R:R,'Banco de Indicadores - Mun. (1)'!$C:$C,'Banco de Indicadores - UGRHI'!$B17,'Banco de Indicadores - Mun. (1)'!$A:$A,'Banco de Indicadores - UGRHI'!$A17)</f>
        <v>0</v>
      </c>
      <c r="O17" s="44">
        <f>SUMIFS('Banco de Indicadores - Mun. (1)'!S:S,'Banco de Indicadores - Mun. (1)'!$C:$C,'Banco de Indicadores - UGRHI'!$B17,'Banco de Indicadores - Mun. (1)'!$A:$A,'Banco de Indicadores - UGRHI'!$A17)</f>
        <v>0</v>
      </c>
      <c r="P17" s="44">
        <f>SUMIFS('Banco de Indicadores - Mun. (1)'!T:T,'Banco de Indicadores - Mun. (1)'!$C:$C,'Banco de Indicadores - UGRHI'!$B17,'Banco de Indicadores - Mun. (1)'!$A:$A,'Banco de Indicadores - UGRHI'!$A17)</f>
        <v>0</v>
      </c>
      <c r="Q17" s="44">
        <f>SUMIFS('Banco de Indicadores - Mun. (1)'!U:U,'Banco de Indicadores - Mun. (1)'!$C:$C,'Banco de Indicadores - UGRHI'!$B17,'Banco de Indicadores - Mun. (1)'!$A:$A,'Banco de Indicadores - UGRHI'!$A17)</f>
        <v>0</v>
      </c>
      <c r="R17" s="44">
        <f>SUMIFS('Banco de Indicadores - Mun. (1)'!V:V,'Banco de Indicadores - Mun. (1)'!$C:$C,'Banco de Indicadores - UGRHI'!$B17,'Banco de Indicadores - Mun. (1)'!$A:$A,'Banco de Indicadores - UGRHI'!$A17)</f>
        <v>0</v>
      </c>
      <c r="S17" s="44">
        <f>SUMIFS('Banco de Indicadores - Mun. (1)'!W:W,'Banco de Indicadores - Mun. (1)'!$C:$C,'Banco de Indicadores - UGRHI'!$B17,'Banco de Indicadores - Mun. (1)'!$A:$A,'Banco de Indicadores - UGRHI'!$A17)</f>
        <v>0</v>
      </c>
      <c r="T17" s="45">
        <f>SUMIFS('Banco de Indicadores Mun. (2)'!I:I,'Banco de Indicadores Mun. (2)'!$E:$E,'Banco de Indicadores - UGRHI'!$B17,'Banco de Indicadores Mun. (2)'!$A:$A,'Banco de Indicadores - UGRHI'!$A17)</f>
        <v>12.1448544</v>
      </c>
      <c r="U17" s="45">
        <f>SUMIFS('Banco de Indicadores Mun. (2)'!J:J,'Banco de Indicadores Mun. (2)'!$E:$E,'Banco de Indicadores - UGRHI'!$B17,'Banco de Indicadores Mun. (2)'!$A:$A,'Banco de Indicadores - UGRHI'!$A17)</f>
        <v>8.1743828999999995</v>
      </c>
      <c r="V17" s="45">
        <f>SUMIFS('Banco de Indicadores Mun. (2)'!K:K,'Banco de Indicadores Mun. (2)'!$E:$E,'Banco de Indicadores - UGRHI'!$B17,'Banco de Indicadores Mun. (2)'!$A:$A,'Banco de Indicadores - UGRHI'!$A17)</f>
        <v>3.9704714999999986</v>
      </c>
      <c r="W17" s="45">
        <f>SUMIFS('Banco de Indicadores Mun. (2)'!L:L,'Banco de Indicadores Mun. (2)'!$E:$E,'Banco de Indicadores - UGRHI'!$B17,'Banco de Indicadores Mun. (2)'!$A:$A,'Banco de Indicadores - UGRHI'!$A17)</f>
        <v>0</v>
      </c>
      <c r="X17" s="45">
        <f>SUMIFS('Banco de Indicadores Mun. (2)'!M:M,'Banco de Indicadores Mun. (2)'!$E:$E,'Banco de Indicadores - UGRHI'!$B17,'Banco de Indicadores Mun. (2)'!$A:$A,'Banco de Indicadores - UGRHI'!$A17)</f>
        <v>1.6747383000000002</v>
      </c>
      <c r="Y17" s="45">
        <f>SUMIFS('Banco de Indicadores Mun. (2)'!N:N,'Banco de Indicadores Mun. (2)'!$E:$E,'Banco de Indicadores - UGRHI'!$B17,'Banco de Indicadores Mun. (2)'!$A:$A,'Banco de Indicadores - UGRHI'!$A17)</f>
        <v>1.342041</v>
      </c>
      <c r="Z17" s="45">
        <f>SUMIFS('Banco de Indicadores Mun. (2)'!O:O,'Banco de Indicadores Mun. (2)'!$E:$E,'Banco de Indicadores - UGRHI'!$B17,'Banco de Indicadores Mun. (2)'!$A:$A,'Banco de Indicadores - UGRHI'!$A17)</f>
        <v>8.3777629000000005</v>
      </c>
      <c r="AA17" s="45">
        <f>SUMIFS('Banco de Indicadores Mun. (2)'!P:P,'Banco de Indicadores Mun. (2)'!$E:$E,'Banco de Indicadores - UGRHI'!$B17,'Banco de Indicadores Mun. (2)'!$A:$A,'Banco de Indicadores - UGRHI'!$A17)</f>
        <v>0.75031219999999987</v>
      </c>
      <c r="AB17" s="48">
        <f>SUMIFS('Banco de Indicadores - Mun. (1)'!X:X,'Banco de Indicadores - Mun. (1)'!$C:$C,'Banco de Indicadores - UGRHI'!$B17,'Banco de Indicadores - Mun. (1)'!$A:$A,'Banco de Indicadores - UGRHI'!$A17)</f>
        <v>0</v>
      </c>
      <c r="AC17" s="48">
        <f t="shared" si="1"/>
        <v>26.159129937034919</v>
      </c>
      <c r="AD17" s="48">
        <f t="shared" si="2"/>
        <v>73.840870062965081</v>
      </c>
      <c r="AE17" s="44">
        <f>SUMIFS('Banco de Indicadores - Mun. (1)'!Y:Y,'Banco de Indicadores - Mun. (1)'!$C:$C,'Banco de Indicadores - UGRHI'!$B17,'Banco de Indicadores - Mun. (1)'!$A:$A,'Banco de Indicadores - UGRHI'!$A17)</f>
        <v>382.85000000000008</v>
      </c>
      <c r="AF17" s="44">
        <f>SUMIFS('Banco de Indicadores - Mun. (1)'!Z:Z,'Banco de Indicadores - Mun. (1)'!$C:$C,'Banco de Indicadores - UGRHI'!$B17,'Banco de Indicadores - Mun. (1)'!$A:$A,'Banco de Indicadores - UGRHI'!$A17)</f>
        <v>21175.960302000003</v>
      </c>
      <c r="AG17" s="44">
        <f>SUMIFS('Banco de Indicadores - Mun. (1)'!AA:AA,'Banco de Indicadores - Mun. (1)'!$C:$C,'Banco de Indicadores - UGRHI'!$B17,'Banco de Indicadores - Mun. (1)'!$A:$A,'Banco de Indicadores - UGRHI'!$A17)</f>
        <v>6142.0456979999999</v>
      </c>
      <c r="AH17" s="44">
        <f>SUMIFS('Banco de Indicadores - Mun. (1)'!AB:AB,'Banco de Indicadores - Mun. (1)'!$C:$C,'Banco de Indicadores - UGRHI'!$B17,'Banco de Indicadores - Mun. (1)'!$A:$A,'Banco de Indicadores - UGRHI'!$A17)</f>
        <v>63</v>
      </c>
      <c r="AI17" s="44">
        <f>SUMIFS('Banco de Indicadores - Mun. (1)'!AC:AC,'Banco de Indicadores - Mun. (1)'!$C:$C,'Banco de Indicadores - UGRHI'!$B17,'Banco de Indicadores - Mun. (1)'!$A:$A,'Banco de Indicadores - UGRHI'!$A17)</f>
        <v>0</v>
      </c>
      <c r="AJ17" s="44">
        <f>SUMIFS('Banco de Indicadores Mun. (2)'!Q:Q,'Banco de Indicadores Mun. (2)'!$E:$E,'Banco de Indicadores - UGRHI'!$B17,'Banco de Indicadores Mun. (2)'!$A:$A,'Banco de Indicadores - UGRHI'!$A17)</f>
        <v>185</v>
      </c>
      <c r="AK17" s="154">
        <f>VLOOKUP(B17,'Dados Base'!B:K,9,FALSE)*31536000/SUMIFS('Banco de Indicadores - Mun. (1)'!H:H,'Banco de Indicadores - Mun. (1)'!C:C,'Banco de Indicadores - UGRHI'!B17,'Banco de Indicadores - Mun. (1)'!A:A,'Banco de Indicadores - UGRHI'!A17)</f>
        <v>5829.4470704959649</v>
      </c>
      <c r="AL17" s="120"/>
      <c r="AM17" s="42" t="s">
        <v>702</v>
      </c>
      <c r="AN17" s="42" t="s">
        <v>702</v>
      </c>
      <c r="AO17" s="42" t="s">
        <v>702</v>
      </c>
      <c r="AP17" s="126"/>
      <c r="AQ17" s="127">
        <f>(SUMIFS(T:T,B:B,B17,A:A,A17)/VLOOKUP(B17,'Dados Base'!B:K,8,FALSE))*100</f>
        <v>30.362136</v>
      </c>
      <c r="AR17" s="127">
        <f>(SUMIFS(T:T,B:B,B17,A:A,A17)/VLOOKUP(B17,'Dados Base'!B:K,9,FALSE))*100</f>
        <v>12.392708571428571</v>
      </c>
      <c r="AS17" s="127">
        <f>(SUMIFS(U:U,B:B,B17,A:A,A17)/VLOOKUP(B17,'Dados Base'!B:K,7,FALSE))*100</f>
        <v>26.368977096774195</v>
      </c>
      <c r="AT17" s="127">
        <f>(SUMIFS(V:V,B:B,B17,A:A,A17)/VLOOKUP(B17,'Dados Base'!B:K,10,FALSE))*100</f>
        <v>44.116349999999983</v>
      </c>
      <c r="AU17" s="44">
        <f>SUMIFS('Banco de Indicadores - Mun. (1)'!AO:AO,'Banco de Indicadores - Mun. (1)'!$C:$C,'Banco de Indicadores - UGRHI'!$B17,'Banco de Indicadores - Mun. (1)'!$A:$A,'Banco de Indicadores - UGRHI'!$A17)</f>
        <v>0</v>
      </c>
      <c r="AV17" s="44">
        <f>SUMIFS('Banco de Indicadores - Mun. (1)'!AP:AP,'Banco de Indicadores - Mun. (1)'!$C:$C,'Banco de Indicadores - UGRHI'!$B17,'Banco de Indicadores - Mun. (1)'!$A:$A,'Banco de Indicadores - UGRHI'!$A17)</f>
        <v>0</v>
      </c>
      <c r="AW17" s="141">
        <v>3</v>
      </c>
      <c r="AX17" s="44">
        <f>SUMIFS('Banco de Indicadores - Mun. (1)'!AQ:AQ,'Banco de Indicadores - Mun. (1)'!$C:$C,'Banco de Indicadores - UGRHI'!$B17,'Banco de Indicadores - Mun. (1)'!$A:$A,'Banco de Indicadores - UGRHI'!$A17)</f>
        <v>0</v>
      </c>
      <c r="AY17" s="74">
        <v>99.082220645240355</v>
      </c>
      <c r="AZ17" s="74">
        <v>92.16371041868868</v>
      </c>
      <c r="BA17" s="75">
        <f xml:space="preserve">  100 * (  SUMIFS('Banco de Indicadores - Mun. (1)'!Z:Z,'Banco de Indicadores - Mun. (1)'!$C:$C,'Banco de Indicadores - UGRHI'!$B17,'Banco de Indicadores - Mun. (1)'!$A:$A,'Banco de Indicadores - UGRHI'!$A17) /
(SUMIFS('Banco de Indicadores - Mun. (1)'!AA:AA,'Banco de Indicadores - Mun. (1)'!$C:$C,'Banco de Indicadores - UGRHI'!$B17,'Banco de Indicadores - Mun. (1)'!$A:$A,'Banco de Indicadores - UGRHI'!$A17) +  SUMIFS('Banco de Indicadores - Mun. (1)'!Z:Z,'Banco de Indicadores - Mun. (1)'!$C:$C,'Banco de Indicadores - UGRHI'!$B17,'Banco de Indicadores - Mun. (1)'!$A:$A,'Banco de Indicadores - UGRHI'!$A17) ))</f>
        <v>77.516493341424706</v>
      </c>
      <c r="BB17" s="44">
        <f>SUMIFS('Banco de Indicadores - Mun. (1)'!AW:AW,'Banco de Indicadores - Mun. (1)'!$C:$C,'Banco de Indicadores - UGRHI'!$B17,'Banco de Indicadores - Mun. (1)'!$A:$A,'Banco de Indicadores - UGRHI'!$A17)</f>
        <v>14</v>
      </c>
      <c r="BC17" s="44">
        <f>SUMIFS('Banco de Indicadores - Mun. (1)'!AX:AX,'Banco de Indicadores - Mun. (1)'!$C:$C,'Banco de Indicadores - UGRHI'!$B17,'Banco de Indicadores - Mun. (1)'!$A:$A,'Banco de Indicadores - UGRHI'!$A17)</f>
        <v>0</v>
      </c>
      <c r="BD17" s="124">
        <v>0.6041642026800893</v>
      </c>
      <c r="BE17" s="44">
        <f>SUMIFS('Banco de Indicadores Mun. (2)'!R:R,'Banco de Indicadores Mun. (2)'!$E:$E,'Banco de Indicadores - UGRHI'!$B17,'Banco de Indicadores Mun. (2)'!$A:$A,'Banco de Indicadores - UGRHI'!$A17)</f>
        <v>145</v>
      </c>
      <c r="BF17" s="128"/>
    </row>
    <row r="18" spans="1:58" x14ac:dyDescent="0.25">
      <c r="A18" s="38">
        <v>2017</v>
      </c>
      <c r="B18" s="38">
        <v>17</v>
      </c>
      <c r="C18" s="123">
        <f>SUMIFS('Banco de Indicadores Mun. (2)'!G:G,'Banco de Indicadores Mun. (2)'!$E:$E,'Banco de Indicadores - UGRHI'!$B18,'Banco de Indicadores Mun. (2)'!$A:$A,'Banco de Indicadores - UGRHI'!$A18)</f>
        <v>545</v>
      </c>
      <c r="D18" s="123">
        <f>SUMIFS('Banco de Indicadores Mun. (2)'!H:H,'Banco de Indicadores Mun. (2)'!$E:$E,'Banco de Indicadores - UGRHI'!$B18,'Banco de Indicadores Mun. (2)'!$A:$A,'Banco de Indicadores - UGRHI'!$A18)</f>
        <v>789</v>
      </c>
      <c r="E18" s="43">
        <v>0.5666894232026598</v>
      </c>
      <c r="F18" s="44">
        <f>SUMIFS('Banco de Indicadores - Mun. (1)'!H:H,'Banco de Indicadores - Mun. (1)'!$C:$C,'Banco de Indicadores - UGRHI'!$B18,'Banco de Indicadores - Mun. (1)'!$A:$A,'Banco de Indicadores - UGRHI'!$A18)</f>
        <v>690692</v>
      </c>
      <c r="G18" s="44">
        <f>SUMIFS('Banco de Indicadores - Mun. (1)'!I:I,'Banco de Indicadores - Mun. (1)'!$C:$C,'Banco de Indicadores - UGRHI'!$B18,'Banco de Indicadores - Mun. (1)'!$A:$A,'Banco de Indicadores - UGRHI'!$A18)</f>
        <v>637730</v>
      </c>
      <c r="H18" s="44">
        <f>SUMIFS('Banco de Indicadores - Mun. (1)'!J:J,'Banco de Indicadores - Mun. (1)'!$C:$C,'Banco de Indicadores - UGRHI'!$B18,'Banco de Indicadores - Mun. (1)'!$A:$A,'Banco de Indicadores - UGRHI'!$A18)</f>
        <v>52962</v>
      </c>
      <c r="I18" s="46">
        <f>(F18)/VLOOKUP(B18,'Dados Base'!$B:$K,6,FALSE)</f>
        <v>39.504774716651333</v>
      </c>
      <c r="J18" s="73">
        <f t="shared" si="0"/>
        <v>0.92332038014049678</v>
      </c>
      <c r="K18" s="44">
        <f>SUMIFS('Banco de Indicadores - Mun. (1)'!O:O,'Banco de Indicadores - Mun. (1)'!$C:$C,'Banco de Indicadores - UGRHI'!$B18,'Banco de Indicadores - Mun. (1)'!$A:$A,'Banco de Indicadores - UGRHI'!$A18)</f>
        <v>0</v>
      </c>
      <c r="L18" s="44">
        <f>SUMIFS('Banco de Indicadores - Mun. (1)'!P:P,'Banco de Indicadores - Mun. (1)'!$C:$C,'Banco de Indicadores - UGRHI'!$B18,'Banco de Indicadores - Mun. (1)'!$A:$A,'Banco de Indicadores - UGRHI'!$A18)</f>
        <v>0</v>
      </c>
      <c r="M18" s="44">
        <f>SUMIFS('Banco de Indicadores - Mun. (1)'!Q:Q,'Banco de Indicadores - Mun. (1)'!$C:$C,'Banco de Indicadores - UGRHI'!$B18,'Banco de Indicadores - Mun. (1)'!$A:$A,'Banco de Indicadores - UGRHI'!$A18)</f>
        <v>0</v>
      </c>
      <c r="N18" s="44">
        <f>SUMIFS('Banco de Indicadores - Mun. (1)'!R:R,'Banco de Indicadores - Mun. (1)'!$C:$C,'Banco de Indicadores - UGRHI'!$B18,'Banco de Indicadores - Mun. (1)'!$A:$A,'Banco de Indicadores - UGRHI'!$A18)</f>
        <v>0</v>
      </c>
      <c r="O18" s="44">
        <f>SUMIFS('Banco de Indicadores - Mun. (1)'!S:S,'Banco de Indicadores - Mun. (1)'!$C:$C,'Banco de Indicadores - UGRHI'!$B18,'Banco de Indicadores - Mun. (1)'!$A:$A,'Banco de Indicadores - UGRHI'!$A18)</f>
        <v>0</v>
      </c>
      <c r="P18" s="44">
        <f>SUMIFS('Banco de Indicadores - Mun. (1)'!T:T,'Banco de Indicadores - Mun. (1)'!$C:$C,'Banco de Indicadores - UGRHI'!$B18,'Banco de Indicadores - Mun. (1)'!$A:$A,'Banco de Indicadores - UGRHI'!$A18)</f>
        <v>0</v>
      </c>
      <c r="Q18" s="44">
        <f>SUMIFS('Banco de Indicadores - Mun. (1)'!U:U,'Banco de Indicadores - Mun. (1)'!$C:$C,'Banco de Indicadores - UGRHI'!$B18,'Banco de Indicadores - Mun. (1)'!$A:$A,'Banco de Indicadores - UGRHI'!$A18)</f>
        <v>0</v>
      </c>
      <c r="R18" s="44">
        <f>SUMIFS('Banco de Indicadores - Mun. (1)'!V:V,'Banco de Indicadores - Mun. (1)'!$C:$C,'Banco de Indicadores - UGRHI'!$B18,'Banco de Indicadores - Mun. (1)'!$A:$A,'Banco de Indicadores - UGRHI'!$A18)</f>
        <v>0</v>
      </c>
      <c r="S18" s="44">
        <f>SUMIFS('Banco de Indicadores - Mun. (1)'!W:W,'Banco de Indicadores - Mun. (1)'!$C:$C,'Banco de Indicadores - UGRHI'!$B18,'Banco de Indicadores - Mun. (1)'!$A:$A,'Banco de Indicadores - UGRHI'!$A18)</f>
        <v>0</v>
      </c>
      <c r="T18" s="45">
        <f>SUMIFS('Banco de Indicadores Mun. (2)'!I:I,'Banco de Indicadores Mun. (2)'!$E:$E,'Banco de Indicadores - UGRHI'!$B18,'Banco de Indicadores Mun. (2)'!$A:$A,'Banco de Indicadores - UGRHI'!$A18)</f>
        <v>14.008147199999998</v>
      </c>
      <c r="U18" s="45">
        <f>SUMIFS('Banco de Indicadores Mun. (2)'!J:J,'Banco de Indicadores Mun. (2)'!$E:$E,'Banco de Indicadores - UGRHI'!$B18,'Banco de Indicadores Mun. (2)'!$A:$A,'Banco de Indicadores - UGRHI'!$A18)</f>
        <v>12.346795599999997</v>
      </c>
      <c r="V18" s="45">
        <f>SUMIFS('Banco de Indicadores Mun. (2)'!K:K,'Banco de Indicadores Mun. (2)'!$E:$E,'Banco de Indicadores - UGRHI'!$B18,'Banco de Indicadores Mun. (2)'!$A:$A,'Banco de Indicadores - UGRHI'!$A18)</f>
        <v>1.6613515999999999</v>
      </c>
      <c r="W18" s="45">
        <f>SUMIFS('Banco de Indicadores Mun. (2)'!L:L,'Banco de Indicadores Mun. (2)'!$E:$E,'Banco de Indicadores - UGRHI'!$B18,'Banco de Indicadores Mun. (2)'!$A:$A,'Banco de Indicadores - UGRHI'!$A18)</f>
        <v>1.0876067034500254</v>
      </c>
      <c r="X18" s="45">
        <f>SUMIFS('Banco de Indicadores Mun. (2)'!M:M,'Banco de Indicadores Mun. (2)'!$E:$E,'Banco de Indicadores - UGRHI'!$B18,'Banco de Indicadores Mun. (2)'!$A:$A,'Banco de Indicadores - UGRHI'!$A18)</f>
        <v>1.9893869999999998</v>
      </c>
      <c r="Y18" s="45">
        <f>SUMIFS('Banco de Indicadores Mun. (2)'!N:N,'Banco de Indicadores Mun. (2)'!$E:$E,'Banco de Indicadores - UGRHI'!$B18,'Banco de Indicadores Mun. (2)'!$A:$A,'Banco de Indicadores - UGRHI'!$A18)</f>
        <v>4.8406126999999977</v>
      </c>
      <c r="Z18" s="45">
        <f>SUMIFS('Banco de Indicadores Mun. (2)'!O:O,'Banco de Indicadores Mun. (2)'!$E:$E,'Banco de Indicadores - UGRHI'!$B18,'Banco de Indicadores Mun. (2)'!$A:$A,'Banco de Indicadores - UGRHI'!$A18)</f>
        <v>6.8141707999999976</v>
      </c>
      <c r="AA18" s="45">
        <f>SUMIFS('Banco de Indicadores Mun. (2)'!P:P,'Banco de Indicadores Mun. (2)'!$E:$E,'Banco de Indicadores - UGRHI'!$B18,'Banco de Indicadores Mun. (2)'!$A:$A,'Banco de Indicadores - UGRHI'!$A18)</f>
        <v>0.36397669999999988</v>
      </c>
      <c r="AB18" s="48">
        <f>SUMIFS('Banco de Indicadores - Mun. (1)'!X:X,'Banco de Indicadores - Mun. (1)'!$C:$C,'Banco de Indicadores - UGRHI'!$B18,'Banco de Indicadores - Mun. (1)'!$A:$A,'Banco de Indicadores - UGRHI'!$A18)</f>
        <v>0</v>
      </c>
      <c r="AC18" s="48">
        <f t="shared" si="1"/>
        <v>40.854572713643179</v>
      </c>
      <c r="AD18" s="48">
        <f t="shared" si="2"/>
        <v>59.145427286356821</v>
      </c>
      <c r="AE18" s="44">
        <f>SUMIFS('Banco de Indicadores - Mun. (1)'!Y:Y,'Banco de Indicadores - Mun. (1)'!$C:$C,'Banco de Indicadores - UGRHI'!$B18,'Banco de Indicadores - Mun. (1)'!$A:$A,'Banco de Indicadores - UGRHI'!$A18)</f>
        <v>510.5499999999999</v>
      </c>
      <c r="AF18" s="44">
        <f>SUMIFS('Banco de Indicadores - Mun. (1)'!Z:Z,'Banco de Indicadores - Mun. (1)'!$C:$C,'Banco de Indicadores - UGRHI'!$B18,'Banco de Indicadores - Mun. (1)'!$A:$A,'Banco de Indicadores - UGRHI'!$A18)</f>
        <v>27447.515422559998</v>
      </c>
      <c r="AG18" s="44">
        <f>SUMIFS('Banco de Indicadores - Mun. (1)'!AA:AA,'Banco de Indicadores - Mun. (1)'!$C:$C,'Banco de Indicadores - UGRHI'!$B18,'Banco de Indicadores - Mun. (1)'!$A:$A,'Banco de Indicadores - UGRHI'!$A18)</f>
        <v>7756.9745774399989</v>
      </c>
      <c r="AH18" s="44">
        <f>SUMIFS('Banco de Indicadores - Mun. (1)'!AB:AB,'Banco de Indicadores - Mun. (1)'!$C:$C,'Banco de Indicadores - UGRHI'!$B18,'Banco de Indicadores - Mun. (1)'!$A:$A,'Banco de Indicadores - UGRHI'!$A18)</f>
        <v>38</v>
      </c>
      <c r="AI18" s="44">
        <f>SUMIFS('Banco de Indicadores - Mun. (1)'!AC:AC,'Banco de Indicadores - Mun. (1)'!$C:$C,'Banco de Indicadores - UGRHI'!$B18,'Banco de Indicadores - Mun. (1)'!$A:$A,'Banco de Indicadores - UGRHI'!$A18)</f>
        <v>2</v>
      </c>
      <c r="AJ18" s="44">
        <f>SUMIFS('Banco de Indicadores Mun. (2)'!Q:Q,'Banco de Indicadores Mun. (2)'!$E:$E,'Banco de Indicadores - UGRHI'!$B18,'Banco de Indicadores Mun. (2)'!$A:$A,'Banco de Indicadores - UGRHI'!$A18)</f>
        <v>324</v>
      </c>
      <c r="AK18" s="154">
        <f>VLOOKUP(B18,'Dados Base'!B:K,9,FALSE)*31536000/SUMIFS('Banco de Indicadores - Mun. (1)'!H:H,'Banco de Indicadores - Mun. (1)'!C:C,'Banco de Indicadores - UGRHI'!B18,'Banco de Indicadores - Mun. (1)'!A:A,'Banco de Indicadores - UGRHI'!A18)</f>
        <v>7077.0763234553169</v>
      </c>
      <c r="AL18" s="120"/>
      <c r="AM18" s="42" t="s">
        <v>702</v>
      </c>
      <c r="AN18" s="42" t="s">
        <v>702</v>
      </c>
      <c r="AO18" s="42" t="s">
        <v>702</v>
      </c>
      <c r="AP18" s="126"/>
      <c r="AQ18" s="127">
        <f>(SUMIFS(T:T,B:B,B18,A:A,A18)/VLOOKUP(B18,'Dados Base'!B:K,8,FALSE))*100</f>
        <v>17.083106341463409</v>
      </c>
      <c r="AR18" s="127">
        <f>(SUMIFS(T:T,B:B,B18,A:A,A18)/VLOOKUP(B18,'Dados Base'!B:K,9,FALSE))*100</f>
        <v>9.0375143225806429</v>
      </c>
      <c r="AS18" s="127">
        <f>(SUMIFS(U:U,B:B,B18,A:A,A18)/VLOOKUP(B18,'Dados Base'!B:K,7,FALSE))*100</f>
        <v>18.99507015384615</v>
      </c>
      <c r="AT18" s="127">
        <f>(SUMIFS(V:V,B:B,B18,A:A,A18)/VLOOKUP(B18,'Dados Base'!B:K,10,FALSE))*100</f>
        <v>9.7726564705882346</v>
      </c>
      <c r="AU18" s="44">
        <f>SUMIFS('Banco de Indicadores - Mun. (1)'!AO:AO,'Banco de Indicadores - Mun. (1)'!$C:$C,'Banco de Indicadores - UGRHI'!$B18,'Banco de Indicadores - Mun. (1)'!$A:$A,'Banco de Indicadores - UGRHI'!$A18)</f>
        <v>0</v>
      </c>
      <c r="AV18" s="44">
        <f>SUMIFS('Banco de Indicadores - Mun. (1)'!AP:AP,'Banco de Indicadores - Mun. (1)'!$C:$C,'Banco de Indicadores - UGRHI'!$B18,'Banco de Indicadores - Mun. (1)'!$A:$A,'Banco de Indicadores - UGRHI'!$A18)</f>
        <v>3.470053438822958</v>
      </c>
      <c r="AW18" s="141">
        <v>1</v>
      </c>
      <c r="AX18" s="44">
        <f>SUMIFS('Banco de Indicadores - Mun. (1)'!AQ:AQ,'Banco de Indicadores - Mun. (1)'!$C:$C,'Banco de Indicadores - UGRHI'!$B18,'Banco de Indicadores - Mun. (1)'!$A:$A,'Banco de Indicadores - UGRHI'!$A18)</f>
        <v>0</v>
      </c>
      <c r="AY18" s="74">
        <v>96.313439628183787</v>
      </c>
      <c r="AZ18" s="74">
        <v>96.18610944956167</v>
      </c>
      <c r="BA18" s="75">
        <f xml:space="preserve">  100 * (  SUMIFS('Banco de Indicadores - Mun. (1)'!Z:Z,'Banco de Indicadores - Mun. (1)'!$C:$C,'Banco de Indicadores - UGRHI'!$B18,'Banco de Indicadores - Mun. (1)'!$A:$A,'Banco de Indicadores - UGRHI'!$A18) /
(SUMIFS('Banco de Indicadores - Mun. (1)'!AA:AA,'Banco de Indicadores - Mun. (1)'!$C:$C,'Banco de Indicadores - UGRHI'!$B18,'Banco de Indicadores - Mun. (1)'!$A:$A,'Banco de Indicadores - UGRHI'!$A18) +  SUMIFS('Banco de Indicadores - Mun. (1)'!Z:Z,'Banco de Indicadores - Mun. (1)'!$C:$C,'Banco de Indicadores - UGRHI'!$B18,'Banco de Indicadores - Mun. (1)'!$A:$A,'Banco de Indicadores - UGRHI'!$A18) ))</f>
        <v>77.965950998182336</v>
      </c>
      <c r="BB18" s="44">
        <f>SUMIFS('Banco de Indicadores - Mun. (1)'!AW:AW,'Banco de Indicadores - Mun. (1)'!$C:$C,'Banco de Indicadores - UGRHI'!$B18,'Banco de Indicadores - Mun. (1)'!$A:$A,'Banco de Indicadores - UGRHI'!$A18)</f>
        <v>9</v>
      </c>
      <c r="BC18" s="44">
        <f>SUMIFS('Banco de Indicadores - Mun. (1)'!AX:AX,'Banco de Indicadores - Mun. (1)'!$C:$C,'Banco de Indicadores - UGRHI'!$B18,'Banco de Indicadores - Mun. (1)'!$A:$A,'Banco de Indicadores - UGRHI'!$A18)</f>
        <v>2</v>
      </c>
      <c r="BD18" s="124">
        <v>0.58415918393801824</v>
      </c>
      <c r="BE18" s="44">
        <f>SUMIFS('Banco de Indicadores Mun. (2)'!R:R,'Banco de Indicadores Mun. (2)'!$E:$E,'Banco de Indicadores - UGRHI'!$B18,'Banco de Indicadores Mun. (2)'!$A:$A,'Banco de Indicadores - UGRHI'!$A18)</f>
        <v>205</v>
      </c>
      <c r="BF18" s="128"/>
    </row>
    <row r="19" spans="1:58" x14ac:dyDescent="0.25">
      <c r="A19" s="38">
        <v>2017</v>
      </c>
      <c r="B19" s="38">
        <v>18</v>
      </c>
      <c r="C19" s="123">
        <f>SUMIFS('Banco de Indicadores Mun. (2)'!G:G,'Banco de Indicadores Mun. (2)'!$E:$E,'Banco de Indicadores - UGRHI'!$B19,'Banco de Indicadores Mun. (2)'!$A:$A,'Banco de Indicadores - UGRHI'!$A19)</f>
        <v>465</v>
      </c>
      <c r="D19" s="123">
        <f>SUMIFS('Banco de Indicadores Mun. (2)'!H:H,'Banco de Indicadores Mun. (2)'!$E:$E,'Banco de Indicadores - UGRHI'!$B19,'Banco de Indicadores Mun. (2)'!$A:$A,'Banco de Indicadores - UGRHI'!$A19)</f>
        <v>454</v>
      </c>
      <c r="E19" s="43">
        <v>0.27429696099563472</v>
      </c>
      <c r="F19" s="44">
        <f>SUMIFS('Banco de Indicadores - Mun. (1)'!H:H,'Banco de Indicadores - Mun. (1)'!$C:$C,'Banco de Indicadores - UGRHI'!$B19,'Banco de Indicadores - Mun. (1)'!$A:$A,'Banco de Indicadores - UGRHI'!$A19)</f>
        <v>227791</v>
      </c>
      <c r="G19" s="44">
        <f>SUMIFS('Banco de Indicadores - Mun. (1)'!I:I,'Banco de Indicadores - Mun. (1)'!$C:$C,'Banco de Indicadores - UGRHI'!$B19,'Banco de Indicadores - Mun. (1)'!$A:$A,'Banco de Indicadores - UGRHI'!$A19)</f>
        <v>204598</v>
      </c>
      <c r="H19" s="44">
        <f>SUMIFS('Banco de Indicadores - Mun. (1)'!J:J,'Banco de Indicadores - Mun. (1)'!$C:$C,'Banco de Indicadores - UGRHI'!$B19,'Banco de Indicadores - Mun. (1)'!$A:$A,'Banco de Indicadores - UGRHI'!$A19)</f>
        <v>23193</v>
      </c>
      <c r="I19" s="46">
        <f>(F19)/VLOOKUP(B19,'Dados Base'!$B:$K,6,FALSE)</f>
        <v>36.462194989211383</v>
      </c>
      <c r="J19" s="73">
        <f t="shared" si="0"/>
        <v>0.89818298352437098</v>
      </c>
      <c r="K19" s="44">
        <f>SUMIFS('Banco de Indicadores - Mun. (1)'!O:O,'Banco de Indicadores - Mun. (1)'!$C:$C,'Banco de Indicadores - UGRHI'!$B19,'Banco de Indicadores - Mun. (1)'!$A:$A,'Banco de Indicadores - UGRHI'!$A19)</f>
        <v>0</v>
      </c>
      <c r="L19" s="44">
        <f>SUMIFS('Banco de Indicadores - Mun. (1)'!P:P,'Banco de Indicadores - Mun. (1)'!$C:$C,'Banco de Indicadores - UGRHI'!$B19,'Banco de Indicadores - Mun. (1)'!$A:$A,'Banco de Indicadores - UGRHI'!$A19)</f>
        <v>0</v>
      </c>
      <c r="M19" s="44">
        <f>SUMIFS('Banco de Indicadores - Mun. (1)'!Q:Q,'Banco de Indicadores - Mun. (1)'!$C:$C,'Banco de Indicadores - UGRHI'!$B19,'Banco de Indicadores - Mun. (1)'!$A:$A,'Banco de Indicadores - UGRHI'!$A19)</f>
        <v>0</v>
      </c>
      <c r="N19" s="44">
        <f>SUMIFS('Banco de Indicadores - Mun. (1)'!R:R,'Banco de Indicadores - Mun. (1)'!$C:$C,'Banco de Indicadores - UGRHI'!$B19,'Banco de Indicadores - Mun. (1)'!$A:$A,'Banco de Indicadores - UGRHI'!$A19)</f>
        <v>0</v>
      </c>
      <c r="O19" s="44">
        <f>SUMIFS('Banco de Indicadores - Mun. (1)'!S:S,'Banco de Indicadores - Mun. (1)'!$C:$C,'Banco de Indicadores - UGRHI'!$B19,'Banco de Indicadores - Mun. (1)'!$A:$A,'Banco de Indicadores - UGRHI'!$A19)</f>
        <v>0</v>
      </c>
      <c r="P19" s="44">
        <f>SUMIFS('Banco de Indicadores - Mun. (1)'!T:T,'Banco de Indicadores - Mun. (1)'!$C:$C,'Banco de Indicadores - UGRHI'!$B19,'Banco de Indicadores - Mun. (1)'!$A:$A,'Banco de Indicadores - UGRHI'!$A19)</f>
        <v>0</v>
      </c>
      <c r="Q19" s="44">
        <f>SUMIFS('Banco de Indicadores - Mun. (1)'!U:U,'Banco de Indicadores - Mun. (1)'!$C:$C,'Banco de Indicadores - UGRHI'!$B19,'Banco de Indicadores - Mun. (1)'!$A:$A,'Banco de Indicadores - UGRHI'!$A19)</f>
        <v>0</v>
      </c>
      <c r="R19" s="44">
        <f>SUMIFS('Banco de Indicadores - Mun. (1)'!V:V,'Banco de Indicadores - Mun. (1)'!$C:$C,'Banco de Indicadores - UGRHI'!$B19,'Banco de Indicadores - Mun. (1)'!$A:$A,'Banco de Indicadores - UGRHI'!$A19)</f>
        <v>0</v>
      </c>
      <c r="S19" s="44">
        <f>SUMIFS('Banco de Indicadores - Mun. (1)'!W:W,'Banco de Indicadores - Mun. (1)'!$C:$C,'Banco de Indicadores - UGRHI'!$B19,'Banco de Indicadores - Mun. (1)'!$A:$A,'Banco de Indicadores - UGRHI'!$A19)</f>
        <v>0</v>
      </c>
      <c r="T19" s="45">
        <f>SUMIFS('Banco de Indicadores Mun. (2)'!I:I,'Banco de Indicadores Mun. (2)'!$E:$E,'Banco de Indicadores - UGRHI'!$B19,'Banco de Indicadores Mun. (2)'!$A:$A,'Banco de Indicadores - UGRHI'!$A19)</f>
        <v>3.1598081999999996</v>
      </c>
      <c r="U19" s="45">
        <f>SUMIFS('Banco de Indicadores Mun. (2)'!J:J,'Banco de Indicadores Mun. (2)'!$E:$E,'Banco de Indicadores - UGRHI'!$B19,'Banco de Indicadores Mun. (2)'!$A:$A,'Banco de Indicadores - UGRHI'!$A19)</f>
        <v>2.1993977999999998</v>
      </c>
      <c r="V19" s="45">
        <f>SUMIFS('Banco de Indicadores Mun. (2)'!K:K,'Banco de Indicadores Mun. (2)'!$E:$E,'Banco de Indicadores - UGRHI'!$B19,'Banco de Indicadores Mun. (2)'!$A:$A,'Banco de Indicadores - UGRHI'!$A19)</f>
        <v>0.9604104</v>
      </c>
      <c r="W19" s="45">
        <f>SUMIFS('Banco de Indicadores Mun. (2)'!L:L,'Banco de Indicadores Mun. (2)'!$E:$E,'Banco de Indicadores - UGRHI'!$B19,'Banco de Indicadores Mun. (2)'!$A:$A,'Banco de Indicadores - UGRHI'!$A19)</f>
        <v>1.315355530187722</v>
      </c>
      <c r="X19" s="45">
        <f>SUMIFS('Banco de Indicadores Mun. (2)'!M:M,'Banco de Indicadores Mun. (2)'!$E:$E,'Banco de Indicadores - UGRHI'!$B19,'Banco de Indicadores Mun. (2)'!$A:$A,'Banco de Indicadores - UGRHI'!$A19)</f>
        <v>0.4355194</v>
      </c>
      <c r="Y19" s="45">
        <f>SUMIFS('Banco de Indicadores Mun. (2)'!N:N,'Banco de Indicadores Mun. (2)'!$E:$E,'Banco de Indicadores - UGRHI'!$B19,'Banco de Indicadores Mun. (2)'!$A:$A,'Banco de Indicadores - UGRHI'!$A19)</f>
        <v>0.92588080000000006</v>
      </c>
      <c r="Z19" s="45">
        <f>SUMIFS('Banco de Indicadores Mun. (2)'!O:O,'Banco de Indicadores Mun. (2)'!$E:$E,'Banco de Indicadores - UGRHI'!$B19,'Banco de Indicadores Mun. (2)'!$A:$A,'Banco de Indicadores - UGRHI'!$A19)</f>
        <v>1.7471475000000001</v>
      </c>
      <c r="AA19" s="45">
        <f>SUMIFS('Banco de Indicadores Mun. (2)'!P:P,'Banco de Indicadores Mun. (2)'!$E:$E,'Banco de Indicadores - UGRHI'!$B19,'Banco de Indicadores Mun. (2)'!$A:$A,'Banco de Indicadores - UGRHI'!$A19)</f>
        <v>5.126049999999998E-2</v>
      </c>
      <c r="AB19" s="48">
        <f>SUMIFS('Banco de Indicadores - Mun. (1)'!X:X,'Banco de Indicadores - Mun. (1)'!$C:$C,'Banco de Indicadores - UGRHI'!$B19,'Banco de Indicadores - Mun. (1)'!$A:$A,'Banco de Indicadores - UGRHI'!$A19)</f>
        <v>0</v>
      </c>
      <c r="AC19" s="48">
        <f t="shared" si="1"/>
        <v>50.598476605005438</v>
      </c>
      <c r="AD19" s="48">
        <f t="shared" si="2"/>
        <v>49.401523394994562</v>
      </c>
      <c r="AE19" s="44">
        <f>SUMIFS('Banco de Indicadores - Mun. (1)'!Y:Y,'Banco de Indicadores - Mun. (1)'!$C:$C,'Banco de Indicadores - UGRHI'!$B19,'Banco de Indicadores - Mun. (1)'!$A:$A,'Banco de Indicadores - UGRHI'!$A19)</f>
        <v>154.53999999999996</v>
      </c>
      <c r="AF19" s="44">
        <f>SUMIFS('Banco de Indicadores - Mun. (1)'!Z:Z,'Banco de Indicadores - Mun. (1)'!$C:$C,'Banco de Indicadores - UGRHI'!$B19,'Banco de Indicadores - Mun. (1)'!$A:$A,'Banco de Indicadores - UGRHI'!$A19)</f>
        <v>8825.6472744599996</v>
      </c>
      <c r="AG19" s="44">
        <f>SUMIFS('Banco de Indicadores - Mun. (1)'!AA:AA,'Banco de Indicadores - Mun. (1)'!$C:$C,'Banco de Indicadores - UGRHI'!$B19,'Banco de Indicadores - Mun. (1)'!$A:$A,'Banco de Indicadores - UGRHI'!$A19)</f>
        <v>2502.3647255399997</v>
      </c>
      <c r="AH19" s="44">
        <f>SUMIFS('Banco de Indicadores - Mun. (1)'!AB:AB,'Banco de Indicadores - Mun. (1)'!$C:$C,'Banco de Indicadores - UGRHI'!$B19,'Banco de Indicadores - Mun. (1)'!$A:$A,'Banco de Indicadores - UGRHI'!$A19)</f>
        <v>31</v>
      </c>
      <c r="AI19" s="44">
        <f>SUMIFS('Banco de Indicadores - Mun. (1)'!AC:AC,'Banco de Indicadores - Mun. (1)'!$C:$C,'Banco de Indicadores - UGRHI'!$B19,'Banco de Indicadores - Mun. (1)'!$A:$A,'Banco de Indicadores - UGRHI'!$A19)</f>
        <v>0</v>
      </c>
      <c r="AJ19" s="44">
        <f>SUMIFS('Banco de Indicadores Mun. (2)'!Q:Q,'Banco de Indicadores Mun. (2)'!$E:$E,'Banco de Indicadores - UGRHI'!$B19,'Banco de Indicadores Mun. (2)'!$A:$A,'Banco de Indicadores - UGRHI'!$A19)</f>
        <v>107</v>
      </c>
      <c r="AK19" s="154">
        <f>VLOOKUP(B19,'Dados Base'!B:K,9,FALSE)*31536000/SUMIFS('Banco de Indicadores - Mun. (1)'!H:H,'Banco de Indicadores - Mun. (1)'!C:C,'Banco de Indicadores - UGRHI'!B19,'Banco de Indicadores - Mun. (1)'!A:A,'Banco de Indicadores - UGRHI'!A19)</f>
        <v>7060.5774591621266</v>
      </c>
      <c r="AL19" s="120"/>
      <c r="AM19" s="42" t="s">
        <v>702</v>
      </c>
      <c r="AN19" s="42" t="s">
        <v>702</v>
      </c>
      <c r="AO19" s="42" t="s">
        <v>702</v>
      </c>
      <c r="AP19" s="126"/>
      <c r="AQ19" s="127">
        <f>(SUMIFS(T:T,B:B,B19,A:A,A19)/VLOOKUP(B19,'Dados Base'!B:K,8,FALSE))*100</f>
        <v>19.748801249999996</v>
      </c>
      <c r="AR19" s="127">
        <f>(SUMIFS(T:T,B:B,B19,A:A,A19)/VLOOKUP(B19,'Dados Base'!B:K,9,FALSE))*100</f>
        <v>6.1957023529411757</v>
      </c>
      <c r="AS19" s="127">
        <f>(SUMIFS(U:U,B:B,B19,A:A,A19)/VLOOKUP(B19,'Dados Base'!B:K,7,FALSE))*100</f>
        <v>18.328314999999996</v>
      </c>
      <c r="AT19" s="127">
        <f>(SUMIFS(V:V,B:B,B19,A:A,A19)/VLOOKUP(B19,'Dados Base'!B:K,10,FALSE))*100</f>
        <v>24.010259999999999</v>
      </c>
      <c r="AU19" s="44">
        <f>SUMIFS('Banco de Indicadores - Mun. (1)'!AO:AO,'Banco de Indicadores - Mun. (1)'!$C:$C,'Banco de Indicadores - UGRHI'!$B19,'Banco de Indicadores - Mun. (1)'!$A:$A,'Banco de Indicadores - UGRHI'!$A19)</f>
        <v>0</v>
      </c>
      <c r="AV19" s="44">
        <f>SUMIFS('Banco de Indicadores - Mun. (1)'!AP:AP,'Banco de Indicadores - Mun. (1)'!$C:$C,'Banco de Indicadores - UGRHI'!$B19,'Banco de Indicadores - Mun. (1)'!$A:$A,'Banco de Indicadores - UGRHI'!$A19)</f>
        <v>0</v>
      </c>
      <c r="AW19" s="141">
        <v>1</v>
      </c>
      <c r="AX19" s="44">
        <f>SUMIFS('Banco de Indicadores - Mun. (1)'!AQ:AQ,'Banco de Indicadores - Mun. (1)'!$C:$C,'Banco de Indicadores - UGRHI'!$B19,'Banco de Indicadores - Mun. (1)'!$A:$A,'Banco de Indicadores - UGRHI'!$A19)</f>
        <v>0</v>
      </c>
      <c r="AY19" s="74">
        <v>97.653091596830919</v>
      </c>
      <c r="AZ19" s="74">
        <v>97.653091596830919</v>
      </c>
      <c r="BA19" s="75">
        <f xml:space="preserve">  100 * (  SUMIFS('Banco de Indicadores - Mun. (1)'!Z:Z,'Banco de Indicadores - Mun. (1)'!$C:$C,'Banco de Indicadores - UGRHI'!$B19,'Banco de Indicadores - Mun. (1)'!$A:$A,'Banco de Indicadores - UGRHI'!$A19) /
(SUMIFS('Banco de Indicadores - Mun. (1)'!AA:AA,'Banco de Indicadores - Mun. (1)'!$C:$C,'Banco de Indicadores - UGRHI'!$B19,'Banco de Indicadores - Mun. (1)'!$A:$A,'Banco de Indicadores - UGRHI'!$A19) +  SUMIFS('Banco de Indicadores - Mun. (1)'!Z:Z,'Banco de Indicadores - Mun. (1)'!$C:$C,'Banco de Indicadores - UGRHI'!$B19,'Banco de Indicadores - Mun. (1)'!$A:$A,'Banco de Indicadores - UGRHI'!$A19) ))</f>
        <v>77.909939312034638</v>
      </c>
      <c r="BB19" s="44">
        <f>SUMIFS('Banco de Indicadores - Mun. (1)'!AW:AW,'Banco de Indicadores - Mun. (1)'!$C:$C,'Banco de Indicadores - UGRHI'!$B19,'Banco de Indicadores - Mun. (1)'!$A:$A,'Banco de Indicadores - UGRHI'!$A19)</f>
        <v>7</v>
      </c>
      <c r="BC19" s="44">
        <f>SUMIFS('Banco de Indicadores - Mun. (1)'!AX:AX,'Banco de Indicadores - Mun. (1)'!$C:$C,'Banco de Indicadores - UGRHI'!$B19,'Banco de Indicadores - Mun. (1)'!$A:$A,'Banco de Indicadores - UGRHI'!$A19)</f>
        <v>0</v>
      </c>
      <c r="BD19" s="124">
        <v>0.62795932980061642</v>
      </c>
      <c r="BE19" s="44">
        <f>SUMIFS('Banco de Indicadores Mun. (2)'!R:R,'Banco de Indicadores Mun. (2)'!$E:$E,'Banco de Indicadores - UGRHI'!$B19,'Banco de Indicadores Mun. (2)'!$A:$A,'Banco de Indicadores - UGRHI'!$A19)</f>
        <v>90</v>
      </c>
      <c r="BF19" s="128"/>
    </row>
    <row r="20" spans="1:58" x14ac:dyDescent="0.25">
      <c r="A20" s="38">
        <v>2017</v>
      </c>
      <c r="B20" s="38">
        <v>19</v>
      </c>
      <c r="C20" s="123">
        <f>SUMIFS('Banco de Indicadores Mun. (2)'!G:G,'Banco de Indicadores Mun. (2)'!$E:$E,'Banco de Indicadores - UGRHI'!$B20,'Banco de Indicadores Mun. (2)'!$A:$A,'Banco de Indicadores - UGRHI'!$A20)</f>
        <v>308</v>
      </c>
      <c r="D20" s="123">
        <f>SUMIFS('Banco de Indicadores Mun. (2)'!H:H,'Banco de Indicadores Mun. (2)'!$E:$E,'Banco de Indicadores - UGRHI'!$B20,'Banco de Indicadores Mun. (2)'!$A:$A,'Banco de Indicadores - UGRHI'!$A20)</f>
        <v>1152</v>
      </c>
      <c r="E20" s="43">
        <v>0.74858907015298293</v>
      </c>
      <c r="F20" s="44">
        <f>SUMIFS('Banco de Indicadores - Mun. (1)'!H:H,'Banco de Indicadores - Mun. (1)'!$C:$C,'Banco de Indicadores - UGRHI'!$B20,'Banco de Indicadores - Mun. (1)'!$A:$A,'Banco de Indicadores - UGRHI'!$A20)</f>
        <v>789404</v>
      </c>
      <c r="G20" s="44">
        <f>SUMIFS('Banco de Indicadores - Mun. (1)'!I:I,'Banco de Indicadores - Mun. (1)'!$C:$C,'Banco de Indicadores - UGRHI'!$B20,'Banco de Indicadores - Mun. (1)'!$A:$A,'Banco de Indicadores - UGRHI'!$A20)</f>
        <v>731000</v>
      </c>
      <c r="H20" s="44">
        <f>SUMIFS('Banco de Indicadores - Mun. (1)'!J:J,'Banco de Indicadores - Mun. (1)'!$C:$C,'Banco de Indicadores - UGRHI'!$B20,'Banco de Indicadores - Mun. (1)'!$A:$A,'Banco de Indicadores - UGRHI'!$A20)</f>
        <v>58404</v>
      </c>
      <c r="I20" s="46">
        <f>(F20)/VLOOKUP(B20,'Dados Base'!$B:$K,6,FALSE)</f>
        <v>42.460547767336308</v>
      </c>
      <c r="J20" s="73">
        <f t="shared" si="0"/>
        <v>0.92601506959680979</v>
      </c>
      <c r="K20" s="44">
        <f>SUMIFS('Banco de Indicadores - Mun. (1)'!O:O,'Banco de Indicadores - Mun. (1)'!$C:$C,'Banco de Indicadores - UGRHI'!$B20,'Banco de Indicadores - Mun. (1)'!$A:$A,'Banco de Indicadores - UGRHI'!$A20)</f>
        <v>0</v>
      </c>
      <c r="L20" s="44">
        <f>SUMIFS('Banco de Indicadores - Mun. (1)'!P:P,'Banco de Indicadores - Mun. (1)'!$C:$C,'Banco de Indicadores - UGRHI'!$B20,'Banco de Indicadores - Mun. (1)'!$A:$A,'Banco de Indicadores - UGRHI'!$A20)</f>
        <v>0</v>
      </c>
      <c r="M20" s="44">
        <f>SUMIFS('Banco de Indicadores - Mun. (1)'!Q:Q,'Banco de Indicadores - Mun. (1)'!$C:$C,'Banco de Indicadores - UGRHI'!$B20,'Banco de Indicadores - Mun. (1)'!$A:$A,'Banco de Indicadores - UGRHI'!$A20)</f>
        <v>0</v>
      </c>
      <c r="N20" s="44">
        <f>SUMIFS('Banco de Indicadores - Mun. (1)'!R:R,'Banco de Indicadores - Mun. (1)'!$C:$C,'Banco de Indicadores - UGRHI'!$B20,'Banco de Indicadores - Mun. (1)'!$A:$A,'Banco de Indicadores - UGRHI'!$A20)</f>
        <v>0</v>
      </c>
      <c r="O20" s="44">
        <f>SUMIFS('Banco de Indicadores - Mun. (1)'!S:S,'Banco de Indicadores - Mun. (1)'!$C:$C,'Banco de Indicadores - UGRHI'!$B20,'Banco de Indicadores - Mun. (1)'!$A:$A,'Banco de Indicadores - UGRHI'!$A20)</f>
        <v>0</v>
      </c>
      <c r="P20" s="44">
        <f>SUMIFS('Banco de Indicadores - Mun. (1)'!T:T,'Banco de Indicadores - Mun. (1)'!$C:$C,'Banco de Indicadores - UGRHI'!$B20,'Banco de Indicadores - Mun. (1)'!$A:$A,'Banco de Indicadores - UGRHI'!$A20)</f>
        <v>0</v>
      </c>
      <c r="Q20" s="44">
        <f>SUMIFS('Banco de Indicadores - Mun. (1)'!U:U,'Banco de Indicadores - Mun. (1)'!$C:$C,'Banco de Indicadores - UGRHI'!$B20,'Banco de Indicadores - Mun. (1)'!$A:$A,'Banco de Indicadores - UGRHI'!$A20)</f>
        <v>0</v>
      </c>
      <c r="R20" s="44">
        <f>SUMIFS('Banco de Indicadores - Mun. (1)'!V:V,'Banco de Indicadores - Mun. (1)'!$C:$C,'Banco de Indicadores - UGRHI'!$B20,'Banco de Indicadores - Mun. (1)'!$A:$A,'Banco de Indicadores - UGRHI'!$A20)</f>
        <v>0</v>
      </c>
      <c r="S20" s="44">
        <f>SUMIFS('Banco de Indicadores - Mun. (1)'!W:W,'Banco de Indicadores - Mun. (1)'!$C:$C,'Banco de Indicadores - UGRHI'!$B20,'Banco de Indicadores - Mun. (1)'!$A:$A,'Banco de Indicadores - UGRHI'!$A20)</f>
        <v>0</v>
      </c>
      <c r="T20" s="45">
        <f>SUMIFS('Banco de Indicadores Mun. (2)'!I:I,'Banco de Indicadores Mun. (2)'!$E:$E,'Banco de Indicadores - UGRHI'!$B20,'Banco de Indicadores Mun. (2)'!$A:$A,'Banco de Indicadores - UGRHI'!$A20)</f>
        <v>8.6010861999999975</v>
      </c>
      <c r="U20" s="45">
        <f>SUMIFS('Banco de Indicadores Mun. (2)'!J:J,'Banco de Indicadores Mun. (2)'!$E:$E,'Banco de Indicadores - UGRHI'!$B20,'Banco de Indicadores Mun. (2)'!$A:$A,'Banco de Indicadores - UGRHI'!$A20)</f>
        <v>6.6924192999999992</v>
      </c>
      <c r="V20" s="45">
        <f>SUMIFS('Banco de Indicadores Mun. (2)'!K:K,'Banco de Indicadores Mun. (2)'!$E:$E,'Banco de Indicadores - UGRHI'!$B20,'Banco de Indicadores Mun. (2)'!$A:$A,'Banco de Indicadores - UGRHI'!$A20)</f>
        <v>1.9086668999999994</v>
      </c>
      <c r="W20" s="45">
        <f>SUMIFS('Banco de Indicadores Mun. (2)'!L:L,'Banco de Indicadores Mun. (2)'!$E:$E,'Banco de Indicadores - UGRHI'!$B20,'Banco de Indicadores Mun. (2)'!$A:$A,'Banco de Indicadores - UGRHI'!$A20)</f>
        <v>0.4871935248604769</v>
      </c>
      <c r="X20" s="45">
        <f>SUMIFS('Banco de Indicadores Mun. (2)'!M:M,'Banco de Indicadores Mun. (2)'!$E:$E,'Banco de Indicadores - UGRHI'!$B20,'Banco de Indicadores Mun. (2)'!$A:$A,'Banco de Indicadores - UGRHI'!$A20)</f>
        <v>2.0188981999999998</v>
      </c>
      <c r="Y20" s="45">
        <f>SUMIFS('Banco de Indicadores Mun. (2)'!N:N,'Banco de Indicadores Mun. (2)'!$E:$E,'Banco de Indicadores - UGRHI'!$B20,'Banco de Indicadores Mun. (2)'!$A:$A,'Banco de Indicadores - UGRHI'!$A20)</f>
        <v>2.8093282000000004</v>
      </c>
      <c r="Z20" s="45">
        <f>SUMIFS('Banco de Indicadores Mun. (2)'!O:O,'Banco de Indicadores Mun. (2)'!$E:$E,'Banco de Indicadores - UGRHI'!$B20,'Banco de Indicadores Mun. (2)'!$A:$A,'Banco de Indicadores - UGRHI'!$A20)</f>
        <v>3.4207268999999996</v>
      </c>
      <c r="AA20" s="45">
        <f>SUMIFS('Banco de Indicadores Mun. (2)'!P:P,'Banco de Indicadores Mun. (2)'!$E:$E,'Banco de Indicadores - UGRHI'!$B20,'Banco de Indicadores Mun. (2)'!$A:$A,'Banco de Indicadores - UGRHI'!$A20)</f>
        <v>0.35213289999999997</v>
      </c>
      <c r="AB20" s="48">
        <f>SUMIFS('Banco de Indicadores - Mun. (1)'!X:X,'Banco de Indicadores - Mun. (1)'!$C:$C,'Banco de Indicadores - UGRHI'!$B20,'Banco de Indicadores - Mun. (1)'!$A:$A,'Banco de Indicadores - UGRHI'!$A20)</f>
        <v>0</v>
      </c>
      <c r="AC20" s="48">
        <f t="shared" si="1"/>
        <v>21.095890410958905</v>
      </c>
      <c r="AD20" s="48">
        <f t="shared" si="2"/>
        <v>78.904109589041099</v>
      </c>
      <c r="AE20" s="44">
        <f>SUMIFS('Banco de Indicadores - Mun. (1)'!Y:Y,'Banco de Indicadores - Mun. (1)'!$C:$C,'Banco de Indicadores - UGRHI'!$B20,'Banco de Indicadores - Mun. (1)'!$A:$A,'Banco de Indicadores - UGRHI'!$A20)</f>
        <v>610.15000000000009</v>
      </c>
      <c r="AF20" s="44">
        <f>SUMIFS('Banco de Indicadores - Mun. (1)'!Z:Z,'Banco de Indicadores - Mun. (1)'!$C:$C,'Banco de Indicadores - UGRHI'!$B20,'Banco de Indicadores - Mun. (1)'!$A:$A,'Banco de Indicadores - UGRHI'!$A20)</f>
        <v>30865.740179400011</v>
      </c>
      <c r="AG20" s="44">
        <f>SUMIFS('Banco de Indicadores - Mun. (1)'!AA:AA,'Banco de Indicadores - Mun. (1)'!$C:$C,'Banco de Indicadores - UGRHI'!$B20,'Banco de Indicadores - Mun. (1)'!$A:$A,'Banco de Indicadores - UGRHI'!$A20)</f>
        <v>9629.075820600001</v>
      </c>
      <c r="AH20" s="44">
        <f>SUMIFS('Banco de Indicadores - Mun. (1)'!AB:AB,'Banco de Indicadores - Mun. (1)'!$C:$C,'Banco de Indicadores - UGRHI'!$B20,'Banco de Indicadores - Mun. (1)'!$A:$A,'Banco de Indicadores - UGRHI'!$A20)</f>
        <v>73</v>
      </c>
      <c r="AI20" s="44">
        <f>SUMIFS('Banco de Indicadores - Mun. (1)'!AC:AC,'Banco de Indicadores - Mun. (1)'!$C:$C,'Banco de Indicadores - UGRHI'!$B20,'Banco de Indicadores - Mun. (1)'!$A:$A,'Banco de Indicadores - UGRHI'!$A20)</f>
        <v>5</v>
      </c>
      <c r="AJ20" s="44">
        <f>SUMIFS('Banco de Indicadores Mun. (2)'!Q:Q,'Banco de Indicadores Mun. (2)'!$E:$E,'Banco de Indicadores - UGRHI'!$B20,'Banco de Indicadores Mun. (2)'!$A:$A,'Banco de Indicadores - UGRHI'!$A20)</f>
        <v>128</v>
      </c>
      <c r="AK20" s="154">
        <f>VLOOKUP(B20,'Dados Base'!B:K,9,FALSE)*31536000/SUMIFS('Banco de Indicadores - Mun. (1)'!H:H,'Banco de Indicadores - Mun. (1)'!C:C,'Banco de Indicadores - UGRHI'!B20,'Banco de Indicadores - Mun. (1)'!A:A,'Banco de Indicadores - UGRHI'!A20)</f>
        <v>4514.2512579110316</v>
      </c>
      <c r="AL20" s="120"/>
      <c r="AM20" s="42" t="s">
        <v>702</v>
      </c>
      <c r="AN20" s="42" t="s">
        <v>702</v>
      </c>
      <c r="AO20" s="42" t="s">
        <v>702</v>
      </c>
      <c r="AP20" s="126"/>
      <c r="AQ20" s="127">
        <f>(SUMIFS(T:T,B:B,B20,A:A,A20)/VLOOKUP(B20,'Dados Base'!B:K,8,FALSE))*100</f>
        <v>23.891906111111105</v>
      </c>
      <c r="AR20" s="127">
        <f>(SUMIFS(T:T,B:B,B20,A:A,A20)/VLOOKUP(B20,'Dados Base'!B:K,9,FALSE))*100</f>
        <v>7.611580707964599</v>
      </c>
      <c r="AS20" s="127">
        <f>(SUMIFS(U:U,B:B,B20,A:A,A20)/VLOOKUP(B20,'Dados Base'!B:K,7,FALSE))*100</f>
        <v>24.786738148148146</v>
      </c>
      <c r="AT20" s="127">
        <f>(SUMIFS(V:V,B:B,B20,A:A,A20)/VLOOKUP(B20,'Dados Base'!B:K,10,FALSE))*100</f>
        <v>21.207409999999992</v>
      </c>
      <c r="AU20" s="44">
        <f>SUMIFS('Banco de Indicadores - Mun. (1)'!AO:AO,'Banco de Indicadores - Mun. (1)'!$C:$C,'Banco de Indicadores - UGRHI'!$B20,'Banco de Indicadores - Mun. (1)'!$A:$A,'Banco de Indicadores - UGRHI'!$A20)</f>
        <v>1</v>
      </c>
      <c r="AV20" s="44">
        <f>SUMIFS('Banco de Indicadores - Mun. (1)'!AP:AP,'Banco de Indicadores - Mun. (1)'!$C:$C,'Banco de Indicadores - UGRHI'!$B20,'Banco de Indicadores - Mun. (1)'!$A:$A,'Banco de Indicadores - UGRHI'!$A20)</f>
        <v>19.29455224774664</v>
      </c>
      <c r="AW20" s="141">
        <v>2</v>
      </c>
      <c r="AX20" s="44">
        <f>SUMIFS('Banco de Indicadores - Mun. (1)'!AQ:AQ,'Banco de Indicadores - Mun. (1)'!$C:$C,'Banco de Indicadores - UGRHI'!$B20,'Banco de Indicadores - Mun. (1)'!$A:$A,'Banco de Indicadores - UGRHI'!$A20)</f>
        <v>8</v>
      </c>
      <c r="AY20" s="74">
        <v>97.827707426550575</v>
      </c>
      <c r="AZ20" s="74">
        <v>97.654698614756015</v>
      </c>
      <c r="BA20" s="75">
        <f xml:space="preserve">  100 * (  SUMIFS('Banco de Indicadores - Mun. (1)'!Z:Z,'Banco de Indicadores - Mun. (1)'!$C:$C,'Banco de Indicadores - UGRHI'!$B20,'Banco de Indicadores - Mun. (1)'!$A:$A,'Banco de Indicadores - UGRHI'!$A20) /
(SUMIFS('Banco de Indicadores - Mun. (1)'!AA:AA,'Banco de Indicadores - Mun. (1)'!$C:$C,'Banco de Indicadores - UGRHI'!$B20,'Banco de Indicadores - Mun. (1)'!$A:$A,'Banco de Indicadores - UGRHI'!$A20) +  SUMIFS('Banco de Indicadores - Mun. (1)'!Z:Z,'Banco de Indicadores - Mun. (1)'!$C:$C,'Banco de Indicadores - UGRHI'!$B20,'Banco de Indicadores - Mun. (1)'!$A:$A,'Banco de Indicadores - UGRHI'!$A20) ))</f>
        <v>76.221460493609854</v>
      </c>
      <c r="BB20" s="44">
        <f>SUMIFS('Banco de Indicadores - Mun. (1)'!AW:AW,'Banco de Indicadores - Mun. (1)'!$C:$C,'Banco de Indicadores - UGRHI'!$B20,'Banco de Indicadores - Mun. (1)'!$A:$A,'Banco de Indicadores - UGRHI'!$A20)</f>
        <v>8</v>
      </c>
      <c r="BC20" s="44">
        <f>SUMIFS('Banco de Indicadores - Mun. (1)'!AX:AX,'Banco de Indicadores - Mun. (1)'!$C:$C,'Banco de Indicadores - UGRHI'!$B20,'Banco de Indicadores - Mun. (1)'!$A:$A,'Banco de Indicadores - UGRHI'!$A20)</f>
        <v>5</v>
      </c>
      <c r="BD20" s="124">
        <v>0.62576842846879588</v>
      </c>
      <c r="BE20" s="44">
        <f>SUMIFS('Banco de Indicadores Mun. (2)'!R:R,'Banco de Indicadores Mun. (2)'!$E:$E,'Banco de Indicadores - UGRHI'!$B20,'Banco de Indicadores Mun. (2)'!$A:$A,'Banco de Indicadores - UGRHI'!$A20)</f>
        <v>209</v>
      </c>
      <c r="BF20" s="128"/>
    </row>
    <row r="21" spans="1:58" x14ac:dyDescent="0.25">
      <c r="A21" s="38">
        <v>2017</v>
      </c>
      <c r="B21" s="38">
        <v>20</v>
      </c>
      <c r="C21" s="123">
        <f>SUMIFS('Banco de Indicadores Mun. (2)'!G:G,'Banco de Indicadores Mun. (2)'!$E:$E,'Banco de Indicadores - UGRHI'!$B21,'Banco de Indicadores Mun. (2)'!$A:$A,'Banco de Indicadores - UGRHI'!$A21)</f>
        <v>219</v>
      </c>
      <c r="D21" s="123">
        <f>SUMIFS('Banco de Indicadores Mun. (2)'!H:H,'Banco de Indicadores Mun. (2)'!$E:$E,'Banco de Indicadores - UGRHI'!$B21,'Banco de Indicadores Mun. (2)'!$A:$A,'Banco de Indicadores - UGRHI'!$A21)</f>
        <v>648</v>
      </c>
      <c r="E21" s="43">
        <v>0.30830705275697312</v>
      </c>
      <c r="F21" s="44">
        <f>SUMIFS('Banco de Indicadores - Mun. (1)'!H:H,'Banco de Indicadores - Mun. (1)'!$C:$C,'Banco de Indicadores - UGRHI'!$B21,'Banco de Indicadores - Mun. (1)'!$A:$A,'Banco de Indicadores - UGRHI'!$A21)</f>
        <v>371211</v>
      </c>
      <c r="G21" s="44">
        <f>SUMIFS('Banco de Indicadores - Mun. (1)'!I:I,'Banco de Indicadores - Mun. (1)'!$C:$C,'Banco de Indicadores - UGRHI'!$B21,'Banco de Indicadores - Mun. (1)'!$A:$A,'Banco de Indicadores - UGRHI'!$A21)</f>
        <v>335213</v>
      </c>
      <c r="H21" s="44">
        <f>SUMIFS('Banco de Indicadores - Mun. (1)'!J:J,'Banco de Indicadores - Mun. (1)'!$C:$C,'Banco de Indicadores - UGRHI'!$B21,'Banco de Indicadores - Mun. (1)'!$A:$A,'Banco de Indicadores - UGRHI'!$A21)</f>
        <v>35998</v>
      </c>
      <c r="I21" s="46">
        <f>(F21)/VLOOKUP(B21,'Dados Base'!$B:$K,6,FALSE)</f>
        <v>38.819410384930315</v>
      </c>
      <c r="J21" s="73">
        <f t="shared" si="0"/>
        <v>0.90302550301580498</v>
      </c>
      <c r="K21" s="44">
        <f>SUMIFS('Banco de Indicadores - Mun. (1)'!O:O,'Banco de Indicadores - Mun. (1)'!$C:$C,'Banco de Indicadores - UGRHI'!$B21,'Banco de Indicadores - Mun. (1)'!$A:$A,'Banco de Indicadores - UGRHI'!$A21)</f>
        <v>0</v>
      </c>
      <c r="L21" s="44">
        <f>SUMIFS('Banco de Indicadores - Mun. (1)'!P:P,'Banco de Indicadores - Mun. (1)'!$C:$C,'Banco de Indicadores - UGRHI'!$B21,'Banco de Indicadores - Mun. (1)'!$A:$A,'Banco de Indicadores - UGRHI'!$A21)</f>
        <v>0</v>
      </c>
      <c r="M21" s="44">
        <f>SUMIFS('Banco de Indicadores - Mun. (1)'!Q:Q,'Banco de Indicadores - Mun. (1)'!$C:$C,'Banco de Indicadores - UGRHI'!$B21,'Banco de Indicadores - Mun. (1)'!$A:$A,'Banco de Indicadores - UGRHI'!$A21)</f>
        <v>0</v>
      </c>
      <c r="N21" s="44">
        <f>SUMIFS('Banco de Indicadores - Mun. (1)'!R:R,'Banco de Indicadores - Mun. (1)'!$C:$C,'Banco de Indicadores - UGRHI'!$B21,'Banco de Indicadores - Mun. (1)'!$A:$A,'Banco de Indicadores - UGRHI'!$A21)</f>
        <v>0</v>
      </c>
      <c r="O21" s="44">
        <f>SUMIFS('Banco de Indicadores - Mun. (1)'!S:S,'Banco de Indicadores - Mun. (1)'!$C:$C,'Banco de Indicadores - UGRHI'!$B21,'Banco de Indicadores - Mun. (1)'!$A:$A,'Banco de Indicadores - UGRHI'!$A21)</f>
        <v>0</v>
      </c>
      <c r="P21" s="44">
        <f>SUMIFS('Banco de Indicadores - Mun. (1)'!T:T,'Banco de Indicadores - Mun. (1)'!$C:$C,'Banco de Indicadores - UGRHI'!$B21,'Banco de Indicadores - Mun. (1)'!$A:$A,'Banco de Indicadores - UGRHI'!$A21)</f>
        <v>0</v>
      </c>
      <c r="Q21" s="44">
        <f>SUMIFS('Banco de Indicadores - Mun. (1)'!U:U,'Banco de Indicadores - Mun. (1)'!$C:$C,'Banco de Indicadores - UGRHI'!$B21,'Banco de Indicadores - Mun. (1)'!$A:$A,'Banco de Indicadores - UGRHI'!$A21)</f>
        <v>0</v>
      </c>
      <c r="R21" s="44">
        <f>SUMIFS('Banco de Indicadores - Mun. (1)'!V:V,'Banco de Indicadores - Mun. (1)'!$C:$C,'Banco de Indicadores - UGRHI'!$B21,'Banco de Indicadores - Mun. (1)'!$A:$A,'Banco de Indicadores - UGRHI'!$A21)</f>
        <v>0</v>
      </c>
      <c r="S21" s="44">
        <f>SUMIFS('Banco de Indicadores - Mun. (1)'!W:W,'Banco de Indicadores - Mun. (1)'!$C:$C,'Banco de Indicadores - UGRHI'!$B21,'Banco de Indicadores - Mun. (1)'!$A:$A,'Banco de Indicadores - UGRHI'!$A21)</f>
        <v>0</v>
      </c>
      <c r="T21" s="45">
        <f>SUMIFS('Banco de Indicadores Mun. (2)'!I:I,'Banco de Indicadores Mun. (2)'!$E:$E,'Banco de Indicadores - UGRHI'!$B21,'Banco de Indicadores Mun. (2)'!$A:$A,'Banco de Indicadores - UGRHI'!$A21)</f>
        <v>7.3568711999999987</v>
      </c>
      <c r="U21" s="45">
        <f>SUMIFS('Banco de Indicadores Mun. (2)'!J:J,'Banco de Indicadores Mun. (2)'!$E:$E,'Banco de Indicadores - UGRHI'!$B21,'Banco de Indicadores Mun. (2)'!$A:$A,'Banco de Indicadores - UGRHI'!$A21)</f>
        <v>5.8061949000000004</v>
      </c>
      <c r="V21" s="45">
        <f>SUMIFS('Banco de Indicadores Mun. (2)'!K:K,'Banco de Indicadores Mun. (2)'!$E:$E,'Banco de Indicadores - UGRHI'!$B21,'Banco de Indicadores Mun. (2)'!$A:$A,'Banco de Indicadores - UGRHI'!$A21)</f>
        <v>1.5506762999999999</v>
      </c>
      <c r="W21" s="45">
        <f>SUMIFS('Banco de Indicadores Mun. (2)'!L:L,'Banco de Indicadores Mun. (2)'!$E:$E,'Banco de Indicadores - UGRHI'!$B21,'Banco de Indicadores Mun. (2)'!$A:$A,'Banco de Indicadores - UGRHI'!$A21)</f>
        <v>8.479198376458651E-3</v>
      </c>
      <c r="X21" s="45">
        <f>SUMIFS('Banco de Indicadores Mun. (2)'!M:M,'Banco de Indicadores Mun. (2)'!$E:$E,'Banco de Indicadores - UGRHI'!$B21,'Banco de Indicadores Mun. (2)'!$A:$A,'Banco de Indicadores - UGRHI'!$A21)</f>
        <v>0.76429740000000013</v>
      </c>
      <c r="Y21" s="45">
        <f>SUMIFS('Banco de Indicadores Mun. (2)'!N:N,'Banco de Indicadores Mun. (2)'!$E:$E,'Banco de Indicadores - UGRHI'!$B21,'Banco de Indicadores Mun. (2)'!$A:$A,'Banco de Indicadores - UGRHI'!$A21)</f>
        <v>3.9388583999999991</v>
      </c>
      <c r="Z21" s="45">
        <f>SUMIFS('Banco de Indicadores Mun. (2)'!O:O,'Banco de Indicadores Mun. (2)'!$E:$E,'Banco de Indicadores - UGRHI'!$B21,'Banco de Indicadores Mun. (2)'!$A:$A,'Banco de Indicadores - UGRHI'!$A21)</f>
        <v>1.8195687000000003</v>
      </c>
      <c r="AA21" s="45">
        <f>SUMIFS('Banco de Indicadores Mun. (2)'!P:P,'Banco de Indicadores Mun. (2)'!$E:$E,'Banco de Indicadores - UGRHI'!$B21,'Banco de Indicadores Mun. (2)'!$A:$A,'Banco de Indicadores - UGRHI'!$A21)</f>
        <v>0.8341466999999998</v>
      </c>
      <c r="AB21" s="48">
        <f>SUMIFS('Banco de Indicadores - Mun. (1)'!X:X,'Banco de Indicadores - Mun. (1)'!$C:$C,'Banco de Indicadores - UGRHI'!$B21,'Banco de Indicadores - Mun. (1)'!$A:$A,'Banco de Indicadores - UGRHI'!$A21)</f>
        <v>0</v>
      </c>
      <c r="AC21" s="48">
        <f t="shared" si="1"/>
        <v>25.259515570934255</v>
      </c>
      <c r="AD21" s="48">
        <f t="shared" si="2"/>
        <v>74.740484429065745</v>
      </c>
      <c r="AE21" s="44">
        <f>SUMIFS('Banco de Indicadores - Mun. (1)'!Y:Y,'Banco de Indicadores - Mun. (1)'!$C:$C,'Banco de Indicadores - UGRHI'!$B21,'Banco de Indicadores - Mun. (1)'!$A:$A,'Banco de Indicadores - UGRHI'!$A21)</f>
        <v>255.02</v>
      </c>
      <c r="AF21" s="44">
        <f>SUMIFS('Banco de Indicadores - Mun. (1)'!Z:Z,'Banco de Indicadores - Mun. (1)'!$C:$C,'Banco de Indicadores - UGRHI'!$B21,'Banco de Indicadores - Mun. (1)'!$A:$A,'Banco de Indicadores - UGRHI'!$A21)</f>
        <v>13816.788075791996</v>
      </c>
      <c r="AG21" s="44">
        <f>SUMIFS('Banco de Indicadores - Mun. (1)'!AA:AA,'Banco de Indicadores - Mun. (1)'!$C:$C,'Banco de Indicadores - UGRHI'!$B21,'Banco de Indicadores - Mun. (1)'!$A:$A,'Banco de Indicadores - UGRHI'!$A21)</f>
        <v>4726.3799242079995</v>
      </c>
      <c r="AH21" s="44">
        <f>SUMIFS('Banco de Indicadores - Mun. (1)'!AB:AB,'Banco de Indicadores - Mun. (1)'!$C:$C,'Banco de Indicadores - UGRHI'!$B21,'Banco de Indicadores - Mun. (1)'!$A:$A,'Banco de Indicadores - UGRHI'!$A21)</f>
        <v>16</v>
      </c>
      <c r="AI21" s="44">
        <f>SUMIFS('Banco de Indicadores - Mun. (1)'!AC:AC,'Banco de Indicadores - Mun. (1)'!$C:$C,'Banco de Indicadores - UGRHI'!$B21,'Banco de Indicadores - Mun. (1)'!$A:$A,'Banco de Indicadores - UGRHI'!$A21)</f>
        <v>4</v>
      </c>
      <c r="AJ21" s="44">
        <f>SUMIFS('Banco de Indicadores Mun. (2)'!Q:Q,'Banco de Indicadores Mun. (2)'!$E:$E,'Banco de Indicadores - UGRHI'!$B21,'Banco de Indicadores Mun. (2)'!$A:$A,'Banco de Indicadores - UGRHI'!$A21)</f>
        <v>144</v>
      </c>
      <c r="AK21" s="154">
        <f>VLOOKUP(B21,'Dados Base'!B:K,9,FALSE)*31536000/SUMIFS('Banco de Indicadores - Mun. (1)'!H:H,'Banco de Indicadores - Mun. (1)'!C:C,'Banco de Indicadores - UGRHI'!B21,'Banco de Indicadores - Mun. (1)'!A:A,'Banco de Indicadores - UGRHI'!A21)</f>
        <v>8240.5747674503182</v>
      </c>
      <c r="AL21" s="120"/>
      <c r="AM21" s="42" t="s">
        <v>702</v>
      </c>
      <c r="AN21" s="42" t="s">
        <v>702</v>
      </c>
      <c r="AO21" s="42" t="s">
        <v>702</v>
      </c>
      <c r="AP21" s="126"/>
      <c r="AQ21" s="127">
        <f>(SUMIFS(T:T,B:B,B21,A:A,A21)/VLOOKUP(B21,'Dados Base'!B:K,8,FALSE))*100</f>
        <v>17.943588292682925</v>
      </c>
      <c r="AR21" s="127">
        <f>(SUMIFS(T:T,B:B,B21,A:A,A21)/VLOOKUP(B21,'Dados Base'!B:K,9,FALSE))*100</f>
        <v>7.5844032989690708</v>
      </c>
      <c r="AS21" s="127">
        <f>(SUMIFS(U:U,B:B,B21,A:A,A21)/VLOOKUP(B21,'Dados Base'!B:K,7,FALSE))*100</f>
        <v>20.736410357142859</v>
      </c>
      <c r="AT21" s="127">
        <f>(SUMIFS(V:V,B:B,B21,A:A,A21)/VLOOKUP(B21,'Dados Base'!B:K,10,FALSE))*100</f>
        <v>11.928279230769229</v>
      </c>
      <c r="AU21" s="44">
        <f>SUMIFS('Banco de Indicadores - Mun. (1)'!AO:AO,'Banco de Indicadores - Mun. (1)'!$C:$C,'Banco de Indicadores - UGRHI'!$B21,'Banco de Indicadores - Mun. (1)'!$A:$A,'Banco de Indicadores - UGRHI'!$A21)</f>
        <v>1</v>
      </c>
      <c r="AV21" s="44">
        <f>SUMIFS('Banco de Indicadores - Mun. (1)'!AP:AP,'Banco de Indicadores - Mun. (1)'!$C:$C,'Banco de Indicadores - UGRHI'!$B21,'Banco de Indicadores - Mun. (1)'!$A:$A,'Banco de Indicadores - UGRHI'!$A21)</f>
        <v>4.8306845079947829</v>
      </c>
      <c r="AW21" s="141">
        <v>2</v>
      </c>
      <c r="AX21" s="44">
        <f>SUMIFS('Banco de Indicadores - Mun. (1)'!AQ:AQ,'Banco de Indicadores - Mun. (1)'!$C:$C,'Banco de Indicadores - UGRHI'!$B21,'Banco de Indicadores - Mun. (1)'!$A:$A,'Banco de Indicadores - UGRHI'!$A21)</f>
        <v>0</v>
      </c>
      <c r="AY21" s="74">
        <v>95.999067567095338</v>
      </c>
      <c r="AZ21" s="74">
        <v>95.459039770291696</v>
      </c>
      <c r="BA21" s="75">
        <f xml:space="preserve">  100 * (  SUMIFS('Banco de Indicadores - Mun. (1)'!Z:Z,'Banco de Indicadores - Mun. (1)'!$C:$C,'Banco de Indicadores - UGRHI'!$B21,'Banco de Indicadores - Mun. (1)'!$A:$A,'Banco de Indicadores - UGRHI'!$A21) /
(SUMIFS('Banco de Indicadores - Mun. (1)'!AA:AA,'Banco de Indicadores - Mun. (1)'!$C:$C,'Banco de Indicadores - UGRHI'!$B21,'Banco de Indicadores - Mun. (1)'!$A:$A,'Banco de Indicadores - UGRHI'!$A21) +  SUMIFS('Banco de Indicadores - Mun. (1)'!Z:Z,'Banco de Indicadores - Mun. (1)'!$C:$C,'Banco de Indicadores - UGRHI'!$B21,'Banco de Indicadores - Mun. (1)'!$A:$A,'Banco de Indicadores - UGRHI'!$A21) ))</f>
        <v>74.511475470599194</v>
      </c>
      <c r="BB21" s="44">
        <f>SUMIFS('Banco de Indicadores - Mun. (1)'!AW:AW,'Banco de Indicadores - Mun. (1)'!$C:$C,'Banco de Indicadores - UGRHI'!$B21,'Banco de Indicadores - Mun. (1)'!$A:$A,'Banco de Indicadores - UGRHI'!$A21)</f>
        <v>2</v>
      </c>
      <c r="BC21" s="44">
        <f>SUMIFS('Banco de Indicadores - Mun. (1)'!AX:AX,'Banco de Indicadores - Mun. (1)'!$C:$C,'Banco de Indicadores - UGRHI'!$B21,'Banco de Indicadores - Mun. (1)'!$A:$A,'Banco de Indicadores - UGRHI'!$A21)</f>
        <v>4</v>
      </c>
      <c r="BD21" s="124">
        <v>0.59644105194170238</v>
      </c>
      <c r="BE21" s="44">
        <f>SUMIFS('Banco de Indicadores Mun. (2)'!R:R,'Banco de Indicadores Mun. (2)'!$E:$E,'Banco de Indicadores - UGRHI'!$B21,'Banco de Indicadores Mun. (2)'!$A:$A,'Banco de Indicadores - UGRHI'!$A21)</f>
        <v>195</v>
      </c>
      <c r="BF21" s="128"/>
    </row>
    <row r="22" spans="1:58" x14ac:dyDescent="0.25">
      <c r="A22" s="38">
        <v>2017</v>
      </c>
      <c r="B22" s="38">
        <v>21</v>
      </c>
      <c r="C22" s="123">
        <f>SUMIFS('Banco de Indicadores Mun. (2)'!G:G,'Banco de Indicadores Mun. (2)'!$E:$E,'Banco de Indicadores - UGRHI'!$B22,'Banco de Indicadores Mun. (2)'!$A:$A,'Banco de Indicadores - UGRHI'!$A22)</f>
        <v>138</v>
      </c>
      <c r="D22" s="123">
        <f>SUMIFS('Banco de Indicadores Mun. (2)'!H:H,'Banco de Indicadores Mun. (2)'!$E:$E,'Banco de Indicadores - UGRHI'!$B22,'Banco de Indicadores Mun. (2)'!$A:$A,'Banco de Indicadores - UGRHI'!$A22)</f>
        <v>618</v>
      </c>
      <c r="E22" s="43">
        <v>0.46388771127696682</v>
      </c>
      <c r="F22" s="44">
        <f>SUMIFS('Banco de Indicadores - Mun. (1)'!H:H,'Banco de Indicadores - Mun. (1)'!$C:$C,'Banco de Indicadores - UGRHI'!$B22,'Banco de Indicadores - Mun. (1)'!$A:$A,'Banco de Indicadores - UGRHI'!$A22)</f>
        <v>460545</v>
      </c>
      <c r="G22" s="44">
        <f>SUMIFS('Banco de Indicadores - Mun. (1)'!I:I,'Banco de Indicadores - Mun. (1)'!$C:$C,'Banco de Indicadores - UGRHI'!$B22,'Banco de Indicadores - Mun. (1)'!$A:$A,'Banco de Indicadores - UGRHI'!$A22)</f>
        <v>421806</v>
      </c>
      <c r="H22" s="44">
        <f>SUMIFS('Banco de Indicadores - Mun. (1)'!J:J,'Banco de Indicadores - Mun. (1)'!$C:$C,'Banco de Indicadores - UGRHI'!$B22,'Banco de Indicadores - Mun. (1)'!$A:$A,'Banco de Indicadores - UGRHI'!$A22)</f>
        <v>38739</v>
      </c>
      <c r="I22" s="46">
        <f>(F22)/VLOOKUP(B22,'Dados Base'!$B:$K,6,FALSE)</f>
        <v>54.660915863647098</v>
      </c>
      <c r="J22" s="73">
        <f t="shared" si="0"/>
        <v>0.91588444125981172</v>
      </c>
      <c r="K22" s="44">
        <f>SUMIFS('Banco de Indicadores - Mun. (1)'!O:O,'Banco de Indicadores - Mun. (1)'!$C:$C,'Banco de Indicadores - UGRHI'!$B22,'Banco de Indicadores - Mun. (1)'!$A:$A,'Banco de Indicadores - UGRHI'!$A22)</f>
        <v>0</v>
      </c>
      <c r="L22" s="44">
        <f>SUMIFS('Banco de Indicadores - Mun. (1)'!P:P,'Banco de Indicadores - Mun. (1)'!$C:$C,'Banco de Indicadores - UGRHI'!$B22,'Banco de Indicadores - Mun. (1)'!$A:$A,'Banco de Indicadores - UGRHI'!$A22)</f>
        <v>0</v>
      </c>
      <c r="M22" s="44">
        <f>SUMIFS('Banco de Indicadores - Mun. (1)'!Q:Q,'Banco de Indicadores - Mun. (1)'!$C:$C,'Banco de Indicadores - UGRHI'!$B22,'Banco de Indicadores - Mun. (1)'!$A:$A,'Banco de Indicadores - UGRHI'!$A22)</f>
        <v>0</v>
      </c>
      <c r="N22" s="44">
        <f>SUMIFS('Banco de Indicadores - Mun. (1)'!R:R,'Banco de Indicadores - Mun. (1)'!$C:$C,'Banco de Indicadores - UGRHI'!$B22,'Banco de Indicadores - Mun. (1)'!$A:$A,'Banco de Indicadores - UGRHI'!$A22)</f>
        <v>0</v>
      </c>
      <c r="O22" s="44">
        <f>SUMIFS('Banco de Indicadores - Mun. (1)'!S:S,'Banco de Indicadores - Mun. (1)'!$C:$C,'Banco de Indicadores - UGRHI'!$B22,'Banco de Indicadores - Mun. (1)'!$A:$A,'Banco de Indicadores - UGRHI'!$A22)</f>
        <v>0</v>
      </c>
      <c r="P22" s="44">
        <f>SUMIFS('Banco de Indicadores - Mun. (1)'!T:T,'Banco de Indicadores - Mun. (1)'!$C:$C,'Banco de Indicadores - UGRHI'!$B22,'Banco de Indicadores - Mun. (1)'!$A:$A,'Banco de Indicadores - UGRHI'!$A22)</f>
        <v>0</v>
      </c>
      <c r="Q22" s="44">
        <f>SUMIFS('Banco de Indicadores - Mun. (1)'!U:U,'Banco de Indicadores - Mun. (1)'!$C:$C,'Banco de Indicadores - UGRHI'!$B22,'Banco de Indicadores - Mun. (1)'!$A:$A,'Banco de Indicadores - UGRHI'!$A22)</f>
        <v>0</v>
      </c>
      <c r="R22" s="44">
        <f>SUMIFS('Banco de Indicadores - Mun. (1)'!V:V,'Banco de Indicadores - Mun. (1)'!$C:$C,'Banco de Indicadores - UGRHI'!$B22,'Banco de Indicadores - Mun. (1)'!$A:$A,'Banco de Indicadores - UGRHI'!$A22)</f>
        <v>0</v>
      </c>
      <c r="S22" s="44">
        <f>SUMIFS('Banco de Indicadores - Mun. (1)'!W:W,'Banco de Indicadores - Mun. (1)'!$C:$C,'Banco de Indicadores - UGRHI'!$B22,'Banco de Indicadores - Mun. (1)'!$A:$A,'Banco de Indicadores - UGRHI'!$A22)</f>
        <v>0</v>
      </c>
      <c r="T22" s="45">
        <f>SUMIFS('Banco de Indicadores Mun. (2)'!I:I,'Banco de Indicadores Mun. (2)'!$E:$E,'Banco de Indicadores - UGRHI'!$B22,'Banco de Indicadores Mun. (2)'!$A:$A,'Banco de Indicadores - UGRHI'!$A22)</f>
        <v>2.6451308999999998</v>
      </c>
      <c r="U22" s="45">
        <f>SUMIFS('Banco de Indicadores Mun. (2)'!J:J,'Banco de Indicadores Mun. (2)'!$E:$E,'Banco de Indicadores - UGRHI'!$B22,'Banco de Indicadores Mun. (2)'!$A:$A,'Banco de Indicadores - UGRHI'!$A22)</f>
        <v>1.7855934</v>
      </c>
      <c r="V22" s="45">
        <f>SUMIFS('Banco de Indicadores Mun. (2)'!K:K,'Banco de Indicadores Mun. (2)'!$E:$E,'Banco de Indicadores - UGRHI'!$B22,'Banco de Indicadores Mun. (2)'!$A:$A,'Banco de Indicadores - UGRHI'!$A22)</f>
        <v>0.85953749999999995</v>
      </c>
      <c r="W22" s="45">
        <f>SUMIFS('Banco de Indicadores Mun. (2)'!L:L,'Banco de Indicadores Mun. (2)'!$E:$E,'Banco de Indicadores - UGRHI'!$B22,'Banco de Indicadores Mun. (2)'!$A:$A,'Banco de Indicadores - UGRHI'!$A22)</f>
        <v>5.4764237696600715E-2</v>
      </c>
      <c r="X22" s="45">
        <f>SUMIFS('Banco de Indicadores Mun. (2)'!M:M,'Banco de Indicadores Mun. (2)'!$E:$E,'Banco de Indicadores - UGRHI'!$B22,'Banco de Indicadores Mun. (2)'!$A:$A,'Banco de Indicadores - UGRHI'!$A22)</f>
        <v>1.1076407999999998</v>
      </c>
      <c r="Y22" s="45">
        <f>SUMIFS('Banco de Indicadores Mun. (2)'!N:N,'Banco de Indicadores Mun. (2)'!$E:$E,'Banco de Indicadores - UGRHI'!$B22,'Banco de Indicadores Mun. (2)'!$A:$A,'Banco de Indicadores - UGRHI'!$A22)</f>
        <v>0.6993484000000002</v>
      </c>
      <c r="Z22" s="45">
        <f>SUMIFS('Banco de Indicadores Mun. (2)'!O:O,'Banco de Indicadores Mun. (2)'!$E:$E,'Banco de Indicadores - UGRHI'!$B22,'Banco de Indicadores Mun. (2)'!$A:$A,'Banco de Indicadores - UGRHI'!$A22)</f>
        <v>0.70492259999999995</v>
      </c>
      <c r="AA22" s="45">
        <f>SUMIFS('Banco de Indicadores Mun. (2)'!P:P,'Banco de Indicadores Mun. (2)'!$E:$E,'Banco de Indicadores - UGRHI'!$B22,'Banco de Indicadores Mun. (2)'!$A:$A,'Banco de Indicadores - UGRHI'!$A22)</f>
        <v>0.13321909999999992</v>
      </c>
      <c r="AB22" s="48">
        <f>SUMIFS('Banco de Indicadores - Mun. (1)'!X:X,'Banco de Indicadores - Mun. (1)'!$C:$C,'Banco de Indicadores - UGRHI'!$B22,'Banco de Indicadores - Mun. (1)'!$A:$A,'Banco de Indicadores - UGRHI'!$A22)</f>
        <v>0</v>
      </c>
      <c r="AC22" s="48">
        <f t="shared" si="1"/>
        <v>18.253968253968253</v>
      </c>
      <c r="AD22" s="48">
        <f t="shared" si="2"/>
        <v>81.746031746031747</v>
      </c>
      <c r="AE22" s="44">
        <f>SUMIFS('Banco de Indicadores - Mun. (1)'!Y:Y,'Banco de Indicadores - Mun. (1)'!$C:$C,'Banco de Indicadores - UGRHI'!$B22,'Banco de Indicadores - Mun. (1)'!$A:$A,'Banco de Indicadores - UGRHI'!$A22)</f>
        <v>355.77</v>
      </c>
      <c r="AF22" s="44">
        <f>SUMIFS('Banco de Indicadores - Mun. (1)'!Z:Z,'Banco de Indicadores - Mun. (1)'!$C:$C,'Banco de Indicadores - UGRHI'!$B22,'Banco de Indicadores - Mun. (1)'!$A:$A,'Banco de Indicadores - UGRHI'!$A22)</f>
        <v>8878.4526923999983</v>
      </c>
      <c r="AG22" s="44">
        <f>SUMIFS('Banco de Indicadores - Mun. (1)'!AA:AA,'Banco de Indicadores - Mun. (1)'!$C:$C,'Banco de Indicadores - UGRHI'!$B22,'Banco de Indicadores - Mun. (1)'!$A:$A,'Banco de Indicadores - UGRHI'!$A22)</f>
        <v>14619.107307600001</v>
      </c>
      <c r="AH22" s="44">
        <f>SUMIFS('Banco de Indicadores - Mun. (1)'!AB:AB,'Banco de Indicadores - Mun. (1)'!$C:$C,'Banco de Indicadores - UGRHI'!$B22,'Banco de Indicadores - Mun. (1)'!$A:$A,'Banco de Indicadores - UGRHI'!$A22)</f>
        <v>30</v>
      </c>
      <c r="AI22" s="44">
        <f>SUMIFS('Banco de Indicadores - Mun. (1)'!AC:AC,'Banco de Indicadores - Mun. (1)'!$C:$C,'Banco de Indicadores - UGRHI'!$B22,'Banco de Indicadores - Mun. (1)'!$A:$A,'Banco de Indicadores - UGRHI'!$A22)</f>
        <v>1</v>
      </c>
      <c r="AJ22" s="44">
        <f>SUMIFS('Banco de Indicadores Mun. (2)'!Q:Q,'Banco de Indicadores Mun. (2)'!$E:$E,'Banco de Indicadores - UGRHI'!$B22,'Banco de Indicadores Mun. (2)'!$A:$A,'Banco de Indicadores - UGRHI'!$A22)</f>
        <v>110</v>
      </c>
      <c r="AK22" s="154">
        <f>VLOOKUP(B22,'Dados Base'!B:K,9,FALSE)*31536000/SUMIFS('Banco de Indicadores - Mun. (1)'!H:H,'Banco de Indicadores - Mun. (1)'!C:C,'Banco de Indicadores - UGRHI'!B22,'Banco de Indicadores - Mun. (1)'!A:A,'Banco de Indicadores - UGRHI'!A22)</f>
        <v>5614.9822492916001</v>
      </c>
      <c r="AL22" s="120"/>
      <c r="AM22" s="42" t="s">
        <v>702</v>
      </c>
      <c r="AN22" s="42" t="s">
        <v>702</v>
      </c>
      <c r="AO22" s="42" t="s">
        <v>702</v>
      </c>
      <c r="AP22" s="126"/>
      <c r="AQ22" s="127">
        <f>(SUMIFS(T:T,B:B,B22,A:A,A22)/VLOOKUP(B22,'Dados Base'!B:K,8,FALSE))*100</f>
        <v>6.9608707894736828</v>
      </c>
      <c r="AR22" s="127">
        <f>(SUMIFS(T:T,B:B,B22,A:A,A22)/VLOOKUP(B22,'Dados Base'!B:K,9,FALSE))*100</f>
        <v>3.2257693902439022</v>
      </c>
      <c r="AS22" s="127">
        <f>(SUMIFS(U:U,B:B,B22,A:A,A22)/VLOOKUP(B22,'Dados Base'!B:K,7,FALSE))*100</f>
        <v>6.1572186206896546</v>
      </c>
      <c r="AT22" s="127">
        <f>(SUMIFS(V:V,B:B,B22,A:A,A22)/VLOOKUP(B22,'Dados Base'!B:K,10,FALSE))*100</f>
        <v>9.550416666666667</v>
      </c>
      <c r="AU22" s="44">
        <f>SUMIFS('Banco de Indicadores - Mun. (1)'!AO:AO,'Banco de Indicadores - Mun. (1)'!$C:$C,'Banco de Indicadores - UGRHI'!$B22,'Banco de Indicadores - Mun. (1)'!$A:$A,'Banco de Indicadores - UGRHI'!$A22)</f>
        <v>0</v>
      </c>
      <c r="AV22" s="44">
        <f>SUMIFS('Banco de Indicadores - Mun. (1)'!AP:AP,'Banco de Indicadores - Mun. (1)'!$C:$C,'Banco de Indicadores - UGRHI'!$B22,'Banco de Indicadores - Mun. (1)'!$A:$A,'Banco de Indicadores - UGRHI'!$A22)</f>
        <v>0</v>
      </c>
      <c r="AW22" s="141">
        <v>0</v>
      </c>
      <c r="AX22" s="44">
        <f>SUMIFS('Banco de Indicadores - Mun. (1)'!AQ:AQ,'Banco de Indicadores - Mun. (1)'!$C:$C,'Banco de Indicadores - UGRHI'!$B22,'Banco de Indicadores - Mun. (1)'!$A:$A,'Banco de Indicadores - UGRHI'!$A22)</f>
        <v>0</v>
      </c>
      <c r="AY22" s="74">
        <v>88.556407271223065</v>
      </c>
      <c r="AZ22" s="74">
        <v>47.249057912396012</v>
      </c>
      <c r="BA22" s="75">
        <f xml:space="preserve">  100 * (  SUMIFS('Banco de Indicadores - Mun. (1)'!Z:Z,'Banco de Indicadores - Mun. (1)'!$C:$C,'Banco de Indicadores - UGRHI'!$B22,'Banco de Indicadores - Mun. (1)'!$A:$A,'Banco de Indicadores - UGRHI'!$A22) /
(SUMIFS('Banco de Indicadores - Mun. (1)'!AA:AA,'Banco de Indicadores - Mun. (1)'!$C:$C,'Banco de Indicadores - UGRHI'!$B22,'Banco de Indicadores - Mun. (1)'!$A:$A,'Banco de Indicadores - UGRHI'!$A22) +  SUMIFS('Banco de Indicadores - Mun. (1)'!Z:Z,'Banco de Indicadores - Mun. (1)'!$C:$C,'Banco de Indicadores - UGRHI'!$B22,'Banco de Indicadores - Mun. (1)'!$A:$A,'Banco de Indicadores - UGRHI'!$A22) ))</f>
        <v>37.78457291906053</v>
      </c>
      <c r="BB22" s="44">
        <f>SUMIFS('Banco de Indicadores - Mun. (1)'!AW:AW,'Banco de Indicadores - Mun. (1)'!$C:$C,'Banco de Indicadores - UGRHI'!$B22,'Banco de Indicadores - Mun. (1)'!$A:$A,'Banco de Indicadores - UGRHI'!$A22)</f>
        <v>1</v>
      </c>
      <c r="BC22" s="44">
        <f>SUMIFS('Banco de Indicadores - Mun. (1)'!AX:AX,'Banco de Indicadores - Mun. (1)'!$C:$C,'Banco de Indicadores - UGRHI'!$B22,'Banco de Indicadores - Mun. (1)'!$A:$A,'Banco de Indicadores - UGRHI'!$A22)</f>
        <v>1</v>
      </c>
      <c r="BD22" s="124">
        <v>0.57071968400576978</v>
      </c>
      <c r="BE22" s="44">
        <f>SUMIFS('Banco de Indicadores Mun. (2)'!R:R,'Banco de Indicadores Mun. (2)'!$E:$E,'Banco de Indicadores - UGRHI'!$B22,'Banco de Indicadores Mun. (2)'!$A:$A,'Banco de Indicadores - UGRHI'!$A22)</f>
        <v>193</v>
      </c>
      <c r="BF22" s="128"/>
    </row>
    <row r="23" spans="1:58" x14ac:dyDescent="0.25">
      <c r="A23" s="38">
        <v>2017</v>
      </c>
      <c r="B23" s="38">
        <v>22</v>
      </c>
      <c r="C23" s="123">
        <f>SUMIFS('Banco de Indicadores Mun. (2)'!G:G,'Banco de Indicadores Mun. (2)'!$E:$E,'Banco de Indicadores - UGRHI'!$B23,'Banco de Indicadores Mun. (2)'!$A:$A,'Banco de Indicadores - UGRHI'!$A23)</f>
        <v>97</v>
      </c>
      <c r="D23" s="123">
        <f>SUMIFS('Banco de Indicadores Mun. (2)'!H:H,'Banco de Indicadores Mun. (2)'!$E:$E,'Banco de Indicadores - UGRHI'!$B23,'Banco de Indicadores Mun. (2)'!$A:$A,'Banco de Indicadores - UGRHI'!$A23)</f>
        <v>1033</v>
      </c>
      <c r="E23" s="43">
        <v>0.46258204910927248</v>
      </c>
      <c r="F23" s="44">
        <f>SUMIFS('Banco de Indicadores - Mun. (1)'!H:H,'Banco de Indicadores - Mun. (1)'!$C:$C,'Banco de Indicadores - UGRHI'!$B23,'Banco de Indicadores - Mun. (1)'!$A:$A,'Banco de Indicadores - UGRHI'!$A23)</f>
        <v>494227</v>
      </c>
      <c r="G23" s="44">
        <f>SUMIFS('Banco de Indicadores - Mun. (1)'!I:I,'Banco de Indicadores - Mun. (1)'!$C:$C,'Banco de Indicadores - UGRHI'!$B23,'Banco de Indicadores - Mun. (1)'!$A:$A,'Banco de Indicadores - UGRHI'!$A23)</f>
        <v>453344</v>
      </c>
      <c r="H23" s="44">
        <f>SUMIFS('Banco de Indicadores - Mun. (1)'!J:J,'Banco de Indicadores - Mun. (1)'!$C:$C,'Banco de Indicadores - UGRHI'!$B23,'Banco de Indicadores - Mun. (1)'!$A:$A,'Banco de Indicadores - UGRHI'!$A23)</f>
        <v>40883</v>
      </c>
      <c r="I23" s="46">
        <f>(F23)/VLOOKUP(B23,'Dados Base'!$B:$K,6,FALSE)</f>
        <v>37.156209191110975</v>
      </c>
      <c r="J23" s="73">
        <f t="shared" si="0"/>
        <v>0.9172789022048573</v>
      </c>
      <c r="K23" s="44">
        <f>SUMIFS('Banco de Indicadores - Mun. (1)'!O:O,'Banco de Indicadores - Mun. (1)'!$C:$C,'Banco de Indicadores - UGRHI'!$B23,'Banco de Indicadores - Mun. (1)'!$A:$A,'Banco de Indicadores - UGRHI'!$A23)</f>
        <v>0</v>
      </c>
      <c r="L23" s="44">
        <f>SUMIFS('Banco de Indicadores - Mun. (1)'!P:P,'Banco de Indicadores - Mun. (1)'!$C:$C,'Banco de Indicadores - UGRHI'!$B23,'Banco de Indicadores - Mun. (1)'!$A:$A,'Banco de Indicadores - UGRHI'!$A23)</f>
        <v>0</v>
      </c>
      <c r="M23" s="44">
        <f>SUMIFS('Banco de Indicadores - Mun. (1)'!Q:Q,'Banco de Indicadores - Mun. (1)'!$C:$C,'Banco de Indicadores - UGRHI'!$B23,'Banco de Indicadores - Mun. (1)'!$A:$A,'Banco de Indicadores - UGRHI'!$A23)</f>
        <v>0</v>
      </c>
      <c r="N23" s="44">
        <f>SUMIFS('Banco de Indicadores - Mun. (1)'!R:R,'Banco de Indicadores - Mun. (1)'!$C:$C,'Banco de Indicadores - UGRHI'!$B23,'Banco de Indicadores - Mun. (1)'!$A:$A,'Banco de Indicadores - UGRHI'!$A23)</f>
        <v>0</v>
      </c>
      <c r="O23" s="44">
        <f>SUMIFS('Banco de Indicadores - Mun. (1)'!S:S,'Banco de Indicadores - Mun. (1)'!$C:$C,'Banco de Indicadores - UGRHI'!$B23,'Banco de Indicadores - Mun. (1)'!$A:$A,'Banco de Indicadores - UGRHI'!$A23)</f>
        <v>0</v>
      </c>
      <c r="P23" s="44">
        <f>SUMIFS('Banco de Indicadores - Mun. (1)'!T:T,'Banco de Indicadores - Mun. (1)'!$C:$C,'Banco de Indicadores - UGRHI'!$B23,'Banco de Indicadores - Mun. (1)'!$A:$A,'Banco de Indicadores - UGRHI'!$A23)</f>
        <v>0</v>
      </c>
      <c r="Q23" s="44">
        <f>SUMIFS('Banco de Indicadores - Mun. (1)'!U:U,'Banco de Indicadores - Mun. (1)'!$C:$C,'Banco de Indicadores - UGRHI'!$B23,'Banco de Indicadores - Mun. (1)'!$A:$A,'Banco de Indicadores - UGRHI'!$A23)</f>
        <v>0</v>
      </c>
      <c r="R23" s="44">
        <f>SUMIFS('Banco de Indicadores - Mun. (1)'!V:V,'Banco de Indicadores - Mun. (1)'!$C:$C,'Banco de Indicadores - UGRHI'!$B23,'Banco de Indicadores - Mun. (1)'!$A:$A,'Banco de Indicadores - UGRHI'!$A23)</f>
        <v>0</v>
      </c>
      <c r="S23" s="44">
        <f>SUMIFS('Banco de Indicadores - Mun. (1)'!W:W,'Banco de Indicadores - Mun. (1)'!$C:$C,'Banco de Indicadores - UGRHI'!$B23,'Banco de Indicadores - Mun. (1)'!$A:$A,'Banco de Indicadores - UGRHI'!$A23)</f>
        <v>0</v>
      </c>
      <c r="T23" s="45">
        <f>SUMIFS('Banco de Indicadores Mun. (2)'!I:I,'Banco de Indicadores Mun. (2)'!$E:$E,'Banco de Indicadores - UGRHI'!$B23,'Banco de Indicadores Mun. (2)'!$A:$A,'Banco de Indicadores - UGRHI'!$A23)</f>
        <v>2.9806383000000003</v>
      </c>
      <c r="U23" s="45">
        <f>SUMIFS('Banco de Indicadores Mun. (2)'!J:J,'Banco de Indicadores Mun. (2)'!$E:$E,'Banco de Indicadores - UGRHI'!$B23,'Banco de Indicadores Mun. (2)'!$A:$A,'Banco de Indicadores - UGRHI'!$A23)</f>
        <v>1.9407744999999998</v>
      </c>
      <c r="V23" s="45">
        <f>SUMIFS('Banco de Indicadores Mun. (2)'!K:K,'Banco de Indicadores Mun. (2)'!$E:$E,'Banco de Indicadores - UGRHI'!$B23,'Banco de Indicadores Mun. (2)'!$A:$A,'Banco de Indicadores - UGRHI'!$A23)</f>
        <v>1.0398638000000004</v>
      </c>
      <c r="W23" s="45">
        <f>SUMIFS('Banco de Indicadores Mun. (2)'!L:L,'Banco de Indicadores Mun. (2)'!$E:$E,'Banco de Indicadores - UGRHI'!$B23,'Banco de Indicadores Mun. (2)'!$A:$A,'Banco de Indicadores - UGRHI'!$A23)</f>
        <v>0.56761732623033989</v>
      </c>
      <c r="X23" s="45">
        <f>SUMIFS('Banco de Indicadores Mun. (2)'!M:M,'Banco de Indicadores Mun. (2)'!$E:$E,'Banco de Indicadores - UGRHI'!$B23,'Banco de Indicadores Mun. (2)'!$A:$A,'Banco de Indicadores - UGRHI'!$A23)</f>
        <v>0.75864920000000013</v>
      </c>
      <c r="Y23" s="45">
        <f>SUMIFS('Banco de Indicadores Mun. (2)'!N:N,'Banco de Indicadores Mun. (2)'!$E:$E,'Banco de Indicadores - UGRHI'!$B23,'Banco de Indicadores Mun. (2)'!$A:$A,'Banco de Indicadores - UGRHI'!$A23)</f>
        <v>0.93826399999999999</v>
      </c>
      <c r="Z23" s="45">
        <f>SUMIFS('Banco de Indicadores Mun. (2)'!O:O,'Banco de Indicadores Mun. (2)'!$E:$E,'Banco de Indicadores - UGRHI'!$B23,'Banco de Indicadores Mun. (2)'!$A:$A,'Banco de Indicadores - UGRHI'!$A23)</f>
        <v>1.1397066</v>
      </c>
      <c r="AA23" s="45">
        <f>SUMIFS('Banco de Indicadores Mun. (2)'!P:P,'Banco de Indicadores Mun. (2)'!$E:$E,'Banco de Indicadores - UGRHI'!$B23,'Banco de Indicadores Mun. (2)'!$A:$A,'Banco de Indicadores - UGRHI'!$A23)</f>
        <v>0.14401849999999997</v>
      </c>
      <c r="AB23" s="48">
        <f>SUMIFS('Banco de Indicadores - Mun. (1)'!X:X,'Banco de Indicadores - Mun. (1)'!$C:$C,'Banco de Indicadores - UGRHI'!$B23,'Banco de Indicadores - Mun. (1)'!$A:$A,'Banco de Indicadores - UGRHI'!$A23)</f>
        <v>0</v>
      </c>
      <c r="AC23" s="48">
        <f t="shared" si="1"/>
        <v>8.5840707964601783</v>
      </c>
      <c r="AD23" s="48">
        <f t="shared" si="2"/>
        <v>91.415929203539832</v>
      </c>
      <c r="AE23" s="44">
        <f>SUMIFS('Banco de Indicadores - Mun. (1)'!Y:Y,'Banco de Indicadores - Mun. (1)'!$C:$C,'Banco de Indicadores - UGRHI'!$B23,'Banco de Indicadores - Mun. (1)'!$A:$A,'Banco de Indicadores - UGRHI'!$A23)</f>
        <v>377.78</v>
      </c>
      <c r="AF23" s="44">
        <f>SUMIFS('Banco de Indicadores - Mun. (1)'!Z:Z,'Banco de Indicadores - Mun. (1)'!$C:$C,'Banco de Indicadores - UGRHI'!$B23,'Banco de Indicadores - Mun. (1)'!$A:$A,'Banco de Indicadores - UGRHI'!$A23)</f>
        <v>19766.937216599999</v>
      </c>
      <c r="AG23" s="44">
        <f>SUMIFS('Banco de Indicadores - Mun. (1)'!AA:AA,'Banco de Indicadores - Mun. (1)'!$C:$C,'Banco de Indicadores - UGRHI'!$B23,'Banco de Indicadores - Mun. (1)'!$A:$A,'Banco de Indicadores - UGRHI'!$A23)</f>
        <v>5166.1047834000001</v>
      </c>
      <c r="AH23" s="44">
        <f>SUMIFS('Banco de Indicadores - Mun. (1)'!AB:AB,'Banco de Indicadores - Mun. (1)'!$C:$C,'Banco de Indicadores - UGRHI'!$B23,'Banco de Indicadores - Mun. (1)'!$A:$A,'Banco de Indicadores - UGRHI'!$A23)</f>
        <v>29</v>
      </c>
      <c r="AI23" s="44">
        <f>SUMIFS('Banco de Indicadores - Mun. (1)'!AC:AC,'Banco de Indicadores - Mun. (1)'!$C:$C,'Banco de Indicadores - UGRHI'!$B23,'Banco de Indicadores - Mun. (1)'!$A:$A,'Banco de Indicadores - UGRHI'!$A23)</f>
        <v>1</v>
      </c>
      <c r="AJ23" s="44">
        <f>SUMIFS('Banco de Indicadores Mun. (2)'!Q:Q,'Banco de Indicadores Mun. (2)'!$E:$E,'Banco de Indicadores - UGRHI'!$B23,'Banco de Indicadores Mun. (2)'!$A:$A,'Banco de Indicadores - UGRHI'!$A23)</f>
        <v>33</v>
      </c>
      <c r="AK23" s="154">
        <f>VLOOKUP(B23,'Dados Base'!B:K,9,FALSE)*31536000/SUMIFS('Banco de Indicadores - Mun. (1)'!H:H,'Banco de Indicadores - Mun. (1)'!C:C,'Banco de Indicadores - UGRHI'!B23,'Banco de Indicadores - Mun. (1)'!A:A,'Banco de Indicadores - UGRHI'!A23)</f>
        <v>5870.403680899668</v>
      </c>
      <c r="AL23" s="120"/>
      <c r="AM23" s="42" t="s">
        <v>702</v>
      </c>
      <c r="AN23" s="42" t="s">
        <v>702</v>
      </c>
      <c r="AO23" s="42" t="s">
        <v>702</v>
      </c>
      <c r="AP23" s="126"/>
      <c r="AQ23" s="127">
        <f>(SUMIFS(T:T,B:B,B23,A:A,A23)/VLOOKUP(B23,'Dados Base'!B:K,8,FALSE))*100</f>
        <v>6.3417836170212762</v>
      </c>
      <c r="AR23" s="127">
        <f>(SUMIFS(T:T,B:B,B23,A:A,A23)/VLOOKUP(B23,'Dados Base'!B:K,9,FALSE))*100</f>
        <v>3.239824239130435</v>
      </c>
      <c r="AS23" s="127">
        <f>(SUMIFS(U:U,B:B,B23,A:A,A23)/VLOOKUP(B23,'Dados Base'!B:K,7,FALSE))*100</f>
        <v>5.7081602941176461</v>
      </c>
      <c r="AT23" s="127">
        <f>(SUMIFS(V:V,B:B,B23,A:A,A23)/VLOOKUP(B23,'Dados Base'!B:K,10,FALSE))*100</f>
        <v>7.9989523076923117</v>
      </c>
      <c r="AU23" s="44">
        <f>SUMIFS('Banco de Indicadores - Mun. (1)'!AO:AO,'Banco de Indicadores - Mun. (1)'!$C:$C,'Banco de Indicadores - UGRHI'!$B23,'Banco de Indicadores - Mun. (1)'!$A:$A,'Banco de Indicadores - UGRHI'!$A23)</f>
        <v>0</v>
      </c>
      <c r="AV23" s="44">
        <f>SUMIFS('Banco de Indicadores - Mun. (1)'!AP:AP,'Banco de Indicadores - Mun. (1)'!$C:$C,'Banco de Indicadores - UGRHI'!$B23,'Banco de Indicadores - Mun. (1)'!$A:$A,'Banco de Indicadores - UGRHI'!$A23)</f>
        <v>0</v>
      </c>
      <c r="AW23" s="141">
        <v>1</v>
      </c>
      <c r="AX23" s="44">
        <f>SUMIFS('Banco de Indicadores - Mun. (1)'!AQ:AQ,'Banco de Indicadores - Mun. (1)'!$C:$C,'Banco de Indicadores - UGRHI'!$B23,'Banco de Indicadores - Mun. (1)'!$A:$A,'Banco de Indicadores - UGRHI'!$A23)</f>
        <v>0</v>
      </c>
      <c r="AY23" s="74">
        <v>95.504084245315923</v>
      </c>
      <c r="AZ23" s="74">
        <v>90.685831743274647</v>
      </c>
      <c r="BA23" s="75">
        <f xml:space="preserve">  100 * (  SUMIFS('Banco de Indicadores - Mun. (1)'!Z:Z,'Banco de Indicadores - Mun. (1)'!$C:$C,'Banco de Indicadores - UGRHI'!$B23,'Banco de Indicadores - Mun. (1)'!$A:$A,'Banco de Indicadores - UGRHI'!$A23) /
(SUMIFS('Banco de Indicadores - Mun. (1)'!AA:AA,'Banco de Indicadores - Mun. (1)'!$C:$C,'Banco de Indicadores - UGRHI'!$B23,'Banco de Indicadores - Mun. (1)'!$A:$A,'Banco de Indicadores - UGRHI'!$A23) +  SUMIFS('Banco de Indicadores - Mun. (1)'!Z:Z,'Banco de Indicadores - Mun. (1)'!$C:$C,'Banco de Indicadores - UGRHI'!$B23,'Banco de Indicadores - Mun. (1)'!$A:$A,'Banco de Indicadores - UGRHI'!$A23) ))</f>
        <v>79.280086307158186</v>
      </c>
      <c r="BB23" s="44">
        <f>SUMIFS('Banco de Indicadores - Mun. (1)'!AW:AW,'Banco de Indicadores - Mun. (1)'!$C:$C,'Banco de Indicadores - UGRHI'!$B23,'Banco de Indicadores - Mun. (1)'!$A:$A,'Banco de Indicadores - UGRHI'!$A23)</f>
        <v>1</v>
      </c>
      <c r="BC23" s="44">
        <f>SUMIFS('Banco de Indicadores - Mun. (1)'!AX:AX,'Banco de Indicadores - Mun. (1)'!$C:$C,'Banco de Indicadores - UGRHI'!$B23,'Banco de Indicadores - Mun. (1)'!$A:$A,'Banco de Indicadores - UGRHI'!$A23)</f>
        <v>1</v>
      </c>
      <c r="BD23" s="124">
        <v>0.60979315315134208</v>
      </c>
      <c r="BE23" s="44">
        <f>SUMIFS('Banco de Indicadores Mun. (2)'!R:R,'Banco de Indicadores Mun. (2)'!$E:$E,'Banco de Indicadores - UGRHI'!$B23,'Banco de Indicadores Mun. (2)'!$A:$A,'Banco de Indicadores - UGRHI'!$A23)</f>
        <v>218</v>
      </c>
      <c r="BF23" s="128"/>
    </row>
    <row r="24" spans="1:58" x14ac:dyDescent="0.25">
      <c r="A24" s="38">
        <v>2016</v>
      </c>
      <c r="B24" s="38">
        <v>1</v>
      </c>
      <c r="C24" s="123">
        <f>SUMIFS('Banco de Indicadores Mun. (2)'!G:G,'Banco de Indicadores Mun. (2)'!$E:$E,'Banco de Indicadores - UGRHI'!$B24,'Banco de Indicadores Mun. (2)'!$A:$A,'Banco de Indicadores - UGRHI'!$A24)</f>
        <v>90</v>
      </c>
      <c r="D24" s="123">
        <f>SUMIFS('Banco de Indicadores Mun. (2)'!H:H,'Banco de Indicadores Mun. (2)'!$E:$E,'Banco de Indicadores - UGRHI'!$B24,'Banco de Indicadores Mun. (2)'!$A:$A,'Banco de Indicadores - UGRHI'!$A24)</f>
        <v>26</v>
      </c>
      <c r="E24" s="43">
        <v>0.43473999816336928</v>
      </c>
      <c r="F24" s="44">
        <f>SUMIFS('Banco de Indicadores - Mun. (1)'!H:H,'Banco de Indicadores - Mun. (1)'!$C:$C,'Banco de Indicadores - UGRHI'!$B24,'Banco de Indicadores - Mun. (1)'!$A:$A,'Banco de Indicadores - UGRHI'!$A24)</f>
        <v>66275</v>
      </c>
      <c r="G24" s="44">
        <f>SUMIFS('Banco de Indicadores - Mun. (1)'!I:I,'Banco de Indicadores - Mun. (1)'!$C:$C,'Banco de Indicadores - UGRHI'!$B24,'Banco de Indicadores - Mun. (1)'!$A:$A,'Banco de Indicadores - UGRHI'!$A24)</f>
        <v>58508</v>
      </c>
      <c r="H24" s="44">
        <f>SUMIFS('Banco de Indicadores - Mun. (1)'!J:J,'Banco de Indicadores - Mun. (1)'!$C:$C,'Banco de Indicadores - UGRHI'!$B24,'Banco de Indicadores - Mun. (1)'!$A:$A,'Banco de Indicadores - UGRHI'!$A24)</f>
        <v>7767</v>
      </c>
      <c r="I24" s="46">
        <f>(F24)/VLOOKUP(B24,'Dados Base'!$B:$K,6,FALSE)</f>
        <v>98.243403498369418</v>
      </c>
      <c r="J24" s="73">
        <f t="shared" si="0"/>
        <v>0.88280648811769147</v>
      </c>
      <c r="K24" s="44">
        <f>SUMIFS('Banco de Indicadores - Mun. (1)'!O:O,'Banco de Indicadores - Mun. (1)'!$C:$C,'Banco de Indicadores - UGRHI'!$B24,'Banco de Indicadores - Mun. (1)'!$A:$A,'Banco de Indicadores - UGRHI'!$A24)</f>
        <v>0</v>
      </c>
      <c r="L24" s="44">
        <f>SUMIFS('Banco de Indicadores - Mun. (1)'!P:P,'Banco de Indicadores - Mun. (1)'!$C:$C,'Banco de Indicadores - UGRHI'!$B24,'Banco de Indicadores - Mun. (1)'!$A:$A,'Banco de Indicadores - UGRHI'!$A24)</f>
        <v>0</v>
      </c>
      <c r="M24" s="44">
        <f>SUMIFS('Banco de Indicadores - Mun. (1)'!Q:Q,'Banco de Indicadores - Mun. (1)'!$C:$C,'Banco de Indicadores - UGRHI'!$B24,'Banco de Indicadores - Mun. (1)'!$A:$A,'Banco de Indicadores - UGRHI'!$A24)</f>
        <v>0</v>
      </c>
      <c r="N24" s="44">
        <f>SUMIFS('Banco de Indicadores - Mun. (1)'!R:R,'Banco de Indicadores - Mun. (1)'!$C:$C,'Banco de Indicadores - UGRHI'!$B24,'Banco de Indicadores - Mun. (1)'!$A:$A,'Banco de Indicadores - UGRHI'!$A24)</f>
        <v>0</v>
      </c>
      <c r="O24" s="44">
        <f>SUMIFS('Banco de Indicadores - Mun. (1)'!S:S,'Banco de Indicadores - Mun. (1)'!$C:$C,'Banco de Indicadores - UGRHI'!$B24,'Banco de Indicadores - Mun. (1)'!$A:$A,'Banco de Indicadores - UGRHI'!$A24)</f>
        <v>0</v>
      </c>
      <c r="P24" s="44">
        <f>SUMIFS('Banco de Indicadores - Mun. (1)'!T:T,'Banco de Indicadores - Mun. (1)'!$C:$C,'Banco de Indicadores - UGRHI'!$B24,'Banco de Indicadores - Mun. (1)'!$A:$A,'Banco de Indicadores - UGRHI'!$A24)</f>
        <v>0</v>
      </c>
      <c r="Q24" s="44">
        <f>SUMIFS('Banco de Indicadores - Mun. (1)'!U:U,'Banco de Indicadores - Mun. (1)'!$C:$C,'Banco de Indicadores - UGRHI'!$B24,'Banco de Indicadores - Mun. (1)'!$A:$A,'Banco de Indicadores - UGRHI'!$A24)</f>
        <v>0</v>
      </c>
      <c r="R24" s="44">
        <f>SUMIFS('Banco de Indicadores - Mun. (1)'!V:V,'Banco de Indicadores - Mun. (1)'!$C:$C,'Banco de Indicadores - UGRHI'!$B24,'Banco de Indicadores - Mun. (1)'!$A:$A,'Banco de Indicadores - UGRHI'!$A24)</f>
        <v>0</v>
      </c>
      <c r="S24" s="44">
        <f>SUMIFS('Banco de Indicadores - Mun. (1)'!W:W,'Banco de Indicadores - Mun. (1)'!$C:$C,'Banco de Indicadores - UGRHI'!$B24,'Banco de Indicadores - Mun. (1)'!$A:$A,'Banco de Indicadores - UGRHI'!$A24)</f>
        <v>0</v>
      </c>
      <c r="T24" s="45">
        <f>SUMIFS('Banco de Indicadores Mun. (2)'!I:I,'Banco de Indicadores Mun. (2)'!$E:$E,'Banco de Indicadores - UGRHI'!$B24,'Banco de Indicadores Mun. (2)'!$A:$A,'Banco de Indicadores - UGRHI'!$A24)</f>
        <v>1.0417336000000001</v>
      </c>
      <c r="U24" s="45">
        <f>SUMIFS('Banco de Indicadores Mun. (2)'!J:J,'Banco de Indicadores Mun. (2)'!$E:$E,'Banco de Indicadores - UGRHI'!$B24,'Banco de Indicadores Mun. (2)'!$A:$A,'Banco de Indicadores - UGRHI'!$A24)</f>
        <v>1.0356041</v>
      </c>
      <c r="V24" s="45">
        <f>SUMIFS('Banco de Indicadores Mun. (2)'!K:K,'Banco de Indicadores Mun. (2)'!$E:$E,'Banco de Indicadores - UGRHI'!$B24,'Banco de Indicadores Mun. (2)'!$A:$A,'Banco de Indicadores - UGRHI'!$A24)</f>
        <v>6.1294999999999995E-3</v>
      </c>
      <c r="W24" s="45">
        <f>SUMIFS('Banco de Indicadores Mun. (2)'!L:L,'Banco de Indicadores Mun. (2)'!$E:$E,'Banco de Indicadores - UGRHI'!$B24,'Banco de Indicadores Mun. (2)'!$A:$A,'Banco de Indicadores - UGRHI'!$A24)</f>
        <v>1.3210774987316085E-2</v>
      </c>
      <c r="X24" s="45">
        <f>SUMIFS('Banco de Indicadores Mun. (2)'!M:M,'Banco de Indicadores Mun. (2)'!$E:$E,'Banco de Indicadores - UGRHI'!$B24,'Banco de Indicadores Mun. (2)'!$A:$A,'Banco de Indicadores - UGRHI'!$A24)</f>
        <v>0.33222209999999996</v>
      </c>
      <c r="Y24" s="45">
        <f>SUMIFS('Banco de Indicadores Mun. (2)'!N:N,'Banco de Indicadores Mun. (2)'!$E:$E,'Banco de Indicadores - UGRHI'!$B24,'Banco de Indicadores Mun. (2)'!$A:$A,'Banco de Indicadores - UGRHI'!$A24)</f>
        <v>1.1298999999999999E-3</v>
      </c>
      <c r="Z24" s="45">
        <f>SUMIFS('Banco de Indicadores Mun. (2)'!O:O,'Banco de Indicadores Mun. (2)'!$E:$E,'Banco de Indicadores - UGRHI'!$B24,'Banco de Indicadores Mun. (2)'!$A:$A,'Banco de Indicadores - UGRHI'!$A24)</f>
        <v>0.68047430000000009</v>
      </c>
      <c r="AA24" s="45">
        <f>SUMIFS('Banco de Indicadores Mun. (2)'!P:P,'Banco de Indicadores Mun. (2)'!$E:$E,'Banco de Indicadores - UGRHI'!$B24,'Banco de Indicadores Mun. (2)'!$A:$A,'Banco de Indicadores - UGRHI'!$A24)</f>
        <v>2.7907299999999996E-2</v>
      </c>
      <c r="AB24" s="48">
        <f>SUMIFS('Banco de Indicadores - Mun. (1)'!X:X,'Banco de Indicadores - Mun. (1)'!$C:$C,'Banco de Indicadores - UGRHI'!$B24,'Banco de Indicadores - Mun. (1)'!$A:$A,'Banco de Indicadores - UGRHI'!$A24)</f>
        <v>0.12158453224074074</v>
      </c>
      <c r="AC24" s="48">
        <f t="shared" si="1"/>
        <v>77.58620689655173</v>
      </c>
      <c r="AD24" s="48">
        <f t="shared" si="2"/>
        <v>22.413793103448278</v>
      </c>
      <c r="AE24" s="44">
        <f>SUMIFS('Banco de Indicadores - Mun. (1)'!Y:Y,'Banco de Indicadores - Mun. (1)'!$C:$C,'Banco de Indicadores - UGRHI'!$B24,'Banco de Indicadores - Mun. (1)'!$A:$A,'Banco de Indicadores - UGRHI'!$A24)</f>
        <v>47.160000000000004</v>
      </c>
      <c r="AF24" s="44">
        <f>SUMIFS('Banco de Indicadores - Mun. (1)'!Z:Z,'Banco de Indicadores - Mun. (1)'!$C:$C,'Banco de Indicadores - UGRHI'!$B24,'Banco de Indicadores - Mun. (1)'!$A:$A,'Banco de Indicadores - UGRHI'!$A24)</f>
        <v>1448.904898024387</v>
      </c>
      <c r="AG24" s="44">
        <f>SUMIFS('Banco de Indicadores - Mun. (1)'!AA:AA,'Banco de Indicadores - Mun. (1)'!$C:$C,'Banco de Indicadores - UGRHI'!$B24,'Banco de Indicadores - Mun. (1)'!$A:$A,'Banco de Indicadores - UGRHI'!$A24)</f>
        <v>1796.9271019756131</v>
      </c>
      <c r="AH24" s="44">
        <f>SUMIFS('Banco de Indicadores - Mun. (1)'!AB:AB,'Banco de Indicadores - Mun. (1)'!$C:$C,'Banco de Indicadores - UGRHI'!$B24,'Banco de Indicadores - Mun. (1)'!$A:$A,'Banco de Indicadores - UGRHI'!$A24)</f>
        <v>13</v>
      </c>
      <c r="AI24" s="44">
        <f>SUMIFS('Banco de Indicadores - Mun. (1)'!AC:AC,'Banco de Indicadores - Mun. (1)'!$C:$C,'Banco de Indicadores - UGRHI'!$B24,'Banco de Indicadores - Mun. (1)'!$A:$A,'Banco de Indicadores - UGRHI'!$A24)</f>
        <v>0</v>
      </c>
      <c r="AJ24" s="44">
        <f>SUMIFS('Banco de Indicadores Mun. (2)'!Q:Q,'Banco de Indicadores Mun. (2)'!$E:$E,'Banco de Indicadores - UGRHI'!$B24,'Banco de Indicadores Mun. (2)'!$A:$A,'Banco de Indicadores - UGRHI'!$A24)</f>
        <v>41</v>
      </c>
      <c r="AK24" s="154">
        <f>VLOOKUP(B24,'Dados Base'!B:K,9,FALSE)*31536000/SUMIFS('Banco de Indicadores - Mun. (1)'!H:H,'Banco de Indicadores - Mun. (1)'!C:C,'Banco de Indicadores - UGRHI'!B24,'Banco de Indicadores - Mun. (1)'!A:A,'Banco de Indicadores - UGRHI'!A24)</f>
        <v>10468.381742738589</v>
      </c>
      <c r="AL24" s="126">
        <v>62.610009807619768</v>
      </c>
      <c r="AM24" s="42" t="s">
        <v>702</v>
      </c>
      <c r="AN24" s="42" t="s">
        <v>702</v>
      </c>
      <c r="AO24" s="42" t="s">
        <v>702</v>
      </c>
      <c r="AP24" s="126">
        <v>68.746813427223628</v>
      </c>
      <c r="AQ24" s="127">
        <f>(SUMIFS(T:T,B:B,B24,A:A,A24)/VLOOKUP(B24,'Dados Base'!B:K,8,FALSE))*100</f>
        <v>10.417336000000002</v>
      </c>
      <c r="AR24" s="127">
        <f>(SUMIFS(T:T,B:B,B24,A:A,A24)/VLOOKUP(B24,'Dados Base'!B:K,9,FALSE))*100</f>
        <v>4.7351527272727285</v>
      </c>
      <c r="AS24" s="127">
        <f>(SUMIFS(U:U,B:B,B24,A:A,A24)/VLOOKUP(B24,'Dados Base'!B:K,7,FALSE))*100</f>
        <v>14.794344285714287</v>
      </c>
      <c r="AT24" s="127">
        <f>(SUMIFS(V:V,B:B,B24,A:A,A24)/VLOOKUP(B24,'Dados Base'!B:K,10,FALSE))*100</f>
        <v>0.20431666666666667</v>
      </c>
      <c r="AU24" s="44">
        <f>SUMIFS('Banco de Indicadores - Mun. (1)'!AO:AO,'Banco de Indicadores - Mun. (1)'!$C:$C,'Banco de Indicadores - UGRHI'!$B24,'Banco de Indicadores - Mun. (1)'!$A:$A,'Banco de Indicadores - UGRHI'!$A24)</f>
        <v>0</v>
      </c>
      <c r="AV24" s="44">
        <f>SUMIFS('Banco de Indicadores - Mun. (1)'!AP:AP,'Banco de Indicadores - Mun. (1)'!$C:$C,'Banco de Indicadores - UGRHI'!$B24,'Banco de Indicadores - Mun. (1)'!$A:$A,'Banco de Indicadores - UGRHI'!$A24)</f>
        <v>0</v>
      </c>
      <c r="AW24" s="142">
        <v>1</v>
      </c>
      <c r="AX24" s="44">
        <f>SUMIFS('Banco de Indicadores - Mun. (1)'!AQ:AQ,'Banco de Indicadores - Mun. (1)'!$C:$C,'Banco de Indicadores - UGRHI'!$B24,'Banco de Indicadores - Mun. (1)'!$A:$A,'Banco de Indicadores - UGRHI'!$A24)</f>
        <v>0</v>
      </c>
      <c r="AY24" s="74">
        <v>50.79799053427746</v>
      </c>
      <c r="AZ24" s="74">
        <v>48.423923913017894</v>
      </c>
      <c r="BA24" s="75">
        <f xml:space="preserve">  100 * (  SUMIFS('Banco de Indicadores - Mun. (1)'!Z:Z,'Banco de Indicadores - Mun. (1)'!$C:$C,'Banco de Indicadores - UGRHI'!$B24,'Banco de Indicadores - Mun. (1)'!$A:$A,'Banco de Indicadores - UGRHI'!$A24) /
(SUMIFS('Banco de Indicadores - Mun. (1)'!AA:AA,'Banco de Indicadores - Mun. (1)'!$C:$C,'Banco de Indicadores - UGRHI'!$B24,'Banco de Indicadores - Mun. (1)'!$A:$A,'Banco de Indicadores - UGRHI'!$A24) +  SUMIFS('Banco de Indicadores - Mun. (1)'!Z:Z,'Banco de Indicadores - Mun. (1)'!$C:$C,'Banco de Indicadores - UGRHI'!$B24,'Banco de Indicadores - Mun. (1)'!$A:$A,'Banco de Indicadores - UGRHI'!$A24) ))</f>
        <v>44.638936889659938</v>
      </c>
      <c r="BB24" s="44">
        <f>SUMIFS('Banco de Indicadores - Mun. (1)'!AW:AW,'Banco de Indicadores - Mun. (1)'!$C:$C,'Banco de Indicadores - UGRHI'!$B24,'Banco de Indicadores - Mun. (1)'!$A:$A,'Banco de Indicadores - UGRHI'!$A24)</f>
        <v>0</v>
      </c>
      <c r="BC24" s="44">
        <f>SUMIFS('Banco de Indicadores - Mun. (1)'!AX:AX,'Banco de Indicadores - Mun. (1)'!$C:$C,'Banco de Indicadores - UGRHI'!$B24,'Banco de Indicadores - Mun. (1)'!$A:$A,'Banco de Indicadores - UGRHI'!$A24)</f>
        <v>0</v>
      </c>
      <c r="BD24" s="124">
        <v>0.66</v>
      </c>
      <c r="BE24" s="44">
        <f>SUMIFS('Banco de Indicadores Mun. (2)'!R:R,'Banco de Indicadores Mun. (2)'!$E:$E,'Banco de Indicadores - UGRHI'!$B24,'Banco de Indicadores Mun. (2)'!$A:$A,'Banco de Indicadores - UGRHI'!$A24)</f>
        <v>138</v>
      </c>
      <c r="BF24" s="128">
        <v>273.24372095472722</v>
      </c>
    </row>
    <row r="25" spans="1:58" x14ac:dyDescent="0.25">
      <c r="A25" s="38">
        <v>2016</v>
      </c>
      <c r="B25" s="38">
        <v>2</v>
      </c>
      <c r="C25" s="123">
        <f>SUMIFS('Banco de Indicadores Mun. (2)'!G:G,'Banco de Indicadores Mun. (2)'!$E:$E,'Banco de Indicadores - UGRHI'!$B25,'Banco de Indicadores Mun. (2)'!$A:$A,'Banco de Indicadores - UGRHI'!$A25)</f>
        <v>891</v>
      </c>
      <c r="D25" s="123">
        <f>SUMIFS('Banco de Indicadores Mun. (2)'!H:H,'Banco de Indicadores Mun. (2)'!$E:$E,'Banco de Indicadores - UGRHI'!$B25,'Banco de Indicadores Mun. (2)'!$A:$A,'Banco de Indicadores - UGRHI'!$A25)</f>
        <v>1085</v>
      </c>
      <c r="E25" s="43">
        <v>1.0498541433285435</v>
      </c>
      <c r="F25" s="44">
        <f>SUMIFS('Banco de Indicadores - Mun. (1)'!H:H,'Banco de Indicadores - Mun. (1)'!$C:$C,'Banco de Indicadores - UGRHI'!$B25,'Banco de Indicadores - Mun. (1)'!$A:$A,'Banco de Indicadores - UGRHI'!$A25)</f>
        <v>2110441</v>
      </c>
      <c r="G25" s="44">
        <f>SUMIFS('Banco de Indicadores - Mun. (1)'!I:I,'Banco de Indicadores - Mun. (1)'!$C:$C,'Banco de Indicadores - UGRHI'!$B25,'Banco de Indicadores - Mun. (1)'!$A:$A,'Banco de Indicadores - UGRHI'!$A25)</f>
        <v>1979177</v>
      </c>
      <c r="H25" s="44">
        <f>SUMIFS('Banco de Indicadores - Mun. (1)'!J:J,'Banco de Indicadores - Mun. (1)'!$C:$C,'Banco de Indicadores - UGRHI'!$B25,'Banco de Indicadores - Mun. (1)'!$A:$A,'Banco de Indicadores - UGRHI'!$A25)</f>
        <v>131264</v>
      </c>
      <c r="I25" s="46">
        <f>(F25)/VLOOKUP(B25,'Dados Base'!$B:$K,6,FALSE)</f>
        <v>148.73111650471756</v>
      </c>
      <c r="J25" s="73">
        <f t="shared" si="0"/>
        <v>0.93780257301672965</v>
      </c>
      <c r="K25" s="44">
        <f>SUMIFS('Banco de Indicadores - Mun. (1)'!O:O,'Banco de Indicadores - Mun. (1)'!$C:$C,'Banco de Indicadores - UGRHI'!$B25,'Banco de Indicadores - Mun. (1)'!$A:$A,'Banco de Indicadores - UGRHI'!$A25)</f>
        <v>0</v>
      </c>
      <c r="L25" s="44">
        <f>SUMIFS('Banco de Indicadores - Mun. (1)'!P:P,'Banco de Indicadores - Mun. (1)'!$C:$C,'Banco de Indicadores - UGRHI'!$B25,'Banco de Indicadores - Mun. (1)'!$A:$A,'Banco de Indicadores - UGRHI'!$A25)</f>
        <v>0</v>
      </c>
      <c r="M25" s="44">
        <f>SUMIFS('Banco de Indicadores - Mun. (1)'!Q:Q,'Banco de Indicadores - Mun. (1)'!$C:$C,'Banco de Indicadores - UGRHI'!$B25,'Banco de Indicadores - Mun. (1)'!$A:$A,'Banco de Indicadores - UGRHI'!$A25)</f>
        <v>0</v>
      </c>
      <c r="N25" s="44">
        <f>SUMIFS('Banco de Indicadores - Mun. (1)'!R:R,'Banco de Indicadores - Mun. (1)'!$C:$C,'Banco de Indicadores - UGRHI'!$B25,'Banco de Indicadores - Mun. (1)'!$A:$A,'Banco de Indicadores - UGRHI'!$A25)</f>
        <v>0</v>
      </c>
      <c r="O25" s="44">
        <f>SUMIFS('Banco de Indicadores - Mun. (1)'!S:S,'Banco de Indicadores - Mun. (1)'!$C:$C,'Banco de Indicadores - UGRHI'!$B25,'Banco de Indicadores - Mun. (1)'!$A:$A,'Banco de Indicadores - UGRHI'!$A25)</f>
        <v>0</v>
      </c>
      <c r="P25" s="44">
        <f>SUMIFS('Banco de Indicadores - Mun. (1)'!T:T,'Banco de Indicadores - Mun. (1)'!$C:$C,'Banco de Indicadores - UGRHI'!$B25,'Banco de Indicadores - Mun. (1)'!$A:$A,'Banco de Indicadores - UGRHI'!$A25)</f>
        <v>0</v>
      </c>
      <c r="Q25" s="44">
        <f>SUMIFS('Banco de Indicadores - Mun. (1)'!U:U,'Banco de Indicadores - Mun. (1)'!$C:$C,'Banco de Indicadores - UGRHI'!$B25,'Banco de Indicadores - Mun. (1)'!$A:$A,'Banco de Indicadores - UGRHI'!$A25)</f>
        <v>0</v>
      </c>
      <c r="R25" s="44">
        <f>SUMIFS('Banco de Indicadores - Mun. (1)'!V:V,'Banco de Indicadores - Mun. (1)'!$C:$C,'Banco de Indicadores - UGRHI'!$B25,'Banco de Indicadores - Mun. (1)'!$A:$A,'Banco de Indicadores - UGRHI'!$A25)</f>
        <v>0</v>
      </c>
      <c r="S25" s="44">
        <f>SUMIFS('Banco de Indicadores - Mun. (1)'!W:W,'Banco de Indicadores - Mun. (1)'!$C:$C,'Banco de Indicadores - UGRHI'!$B25,'Banco de Indicadores - Mun. (1)'!$A:$A,'Banco de Indicadores - UGRHI'!$A25)</f>
        <v>280.26</v>
      </c>
      <c r="T25" s="45">
        <f>SUMIFS('Banco de Indicadores Mun. (2)'!I:I,'Banco de Indicadores Mun. (2)'!$E:$E,'Banco de Indicadores - UGRHI'!$B25,'Banco de Indicadores Mun. (2)'!$A:$A,'Banco de Indicadores - UGRHI'!$A25)</f>
        <v>13.415104099999999</v>
      </c>
      <c r="U25" s="45">
        <f>SUMIFS('Banco de Indicadores Mun. (2)'!J:J,'Banco de Indicadores Mun. (2)'!$E:$E,'Banco de Indicadores - UGRHI'!$B25,'Banco de Indicadores Mun. (2)'!$A:$A,'Banco de Indicadores - UGRHI'!$A25)</f>
        <v>10.1263521</v>
      </c>
      <c r="V25" s="45">
        <f>SUMIFS('Banco de Indicadores Mun. (2)'!K:K,'Banco de Indicadores Mun. (2)'!$E:$E,'Banco de Indicadores - UGRHI'!$B25,'Banco de Indicadores Mun. (2)'!$A:$A,'Banco de Indicadores - UGRHI'!$A25)</f>
        <v>3.2887519999999988</v>
      </c>
      <c r="W25" s="45">
        <f>SUMIFS('Banco de Indicadores Mun. (2)'!L:L,'Banco de Indicadores Mun. (2)'!$E:$E,'Banco de Indicadores - UGRHI'!$B25,'Banco de Indicadores Mun. (2)'!$A:$A,'Banco de Indicadores - UGRHI'!$A25)</f>
        <v>8.6675267947742256</v>
      </c>
      <c r="X25" s="45">
        <f>SUMIFS('Banco de Indicadores Mun. (2)'!M:M,'Banco de Indicadores Mun. (2)'!$E:$E,'Banco de Indicadores - UGRHI'!$B25,'Banco de Indicadores Mun. (2)'!$A:$A,'Banco de Indicadores - UGRHI'!$A25)</f>
        <v>5.1941101000000005</v>
      </c>
      <c r="Y25" s="45">
        <f>SUMIFS('Banco de Indicadores Mun. (2)'!N:N,'Banco de Indicadores Mun. (2)'!$E:$E,'Banco de Indicadores - UGRHI'!$B25,'Banco de Indicadores Mun. (2)'!$A:$A,'Banco de Indicadores - UGRHI'!$A25)</f>
        <v>3.2414179000000005</v>
      </c>
      <c r="Z25" s="45">
        <f>SUMIFS('Banco de Indicadores Mun. (2)'!O:O,'Banco de Indicadores Mun. (2)'!$E:$E,'Banco de Indicadores - UGRHI'!$B25,'Banco de Indicadores Mun. (2)'!$A:$A,'Banco de Indicadores - UGRHI'!$A25)</f>
        <v>4.4397362000000005</v>
      </c>
      <c r="AA25" s="45">
        <f>SUMIFS('Banco de Indicadores Mun. (2)'!P:P,'Banco de Indicadores Mun. (2)'!$E:$E,'Banco de Indicadores - UGRHI'!$B25,'Banco de Indicadores Mun. (2)'!$A:$A,'Banco de Indicadores - UGRHI'!$A25)</f>
        <v>0.53983989999999993</v>
      </c>
      <c r="AB25" s="48">
        <f>SUMIFS('Banco de Indicadores - Mun. (1)'!X:X,'Banco de Indicadores - Mun. (1)'!$C:$C,'Banco de Indicadores - UGRHI'!$B25,'Banco de Indicadores - Mun. (1)'!$A:$A,'Banco de Indicadores - UGRHI'!$A25)</f>
        <v>7.2175758234000327</v>
      </c>
      <c r="AC25" s="48">
        <f t="shared" si="1"/>
        <v>45.09109311740891</v>
      </c>
      <c r="AD25" s="48">
        <f t="shared" si="2"/>
        <v>54.90890688259109</v>
      </c>
      <c r="AE25" s="44">
        <f>SUMIFS('Banco de Indicadores - Mun. (1)'!Y:Y,'Banco de Indicadores - Mun. (1)'!$C:$C,'Banco de Indicadores - UGRHI'!$B25,'Banco de Indicadores - Mun. (1)'!$A:$A,'Banco de Indicadores - UGRHI'!$A25)</f>
        <v>1891.0600000000002</v>
      </c>
      <c r="AF25" s="44">
        <f>SUMIFS('Banco de Indicadores - Mun. (1)'!Z:Z,'Banco de Indicadores - Mun. (1)'!$C:$C,'Banco de Indicadores - UGRHI'!$B25,'Banco de Indicadores - Mun. (1)'!$A:$A,'Banco de Indicadores - UGRHI'!$A25)</f>
        <v>67172.55123947929</v>
      </c>
      <c r="AG25" s="44">
        <f>SUMIFS('Banco de Indicadores - Mun. (1)'!AA:AA,'Banco de Indicadores - Mun. (1)'!$C:$C,'Banco de Indicadores - UGRHI'!$B25,'Banco de Indicadores - Mun. (1)'!$A:$A,'Banco de Indicadores - UGRHI'!$A25)</f>
        <v>42407.218760520707</v>
      </c>
      <c r="AH25" s="44">
        <f>SUMIFS('Banco de Indicadores - Mun. (1)'!AB:AB,'Banco de Indicadores - Mun. (1)'!$C:$C,'Banco de Indicadores - UGRHI'!$B25,'Banco de Indicadores - Mun. (1)'!$A:$A,'Banco de Indicadores - UGRHI'!$A25)</f>
        <v>273</v>
      </c>
      <c r="AI25" s="44">
        <f>SUMIFS('Banco de Indicadores - Mun. (1)'!AC:AC,'Banco de Indicadores - Mun. (1)'!$C:$C,'Banco de Indicadores - UGRHI'!$B25,'Banco de Indicadores - Mun. (1)'!$A:$A,'Banco de Indicadores - UGRHI'!$A25)</f>
        <v>3</v>
      </c>
      <c r="AJ25" s="44">
        <f>SUMIFS('Banco de Indicadores Mun. (2)'!Q:Q,'Banco de Indicadores Mun. (2)'!$E:$E,'Banco de Indicadores - UGRHI'!$B25,'Banco de Indicadores Mun. (2)'!$A:$A,'Banco de Indicadores - UGRHI'!$A25)</f>
        <v>1043</v>
      </c>
      <c r="AK25" s="154">
        <f>VLOOKUP(B25,'Dados Base'!B:K,9,FALSE)*31536000/SUMIFS('Banco de Indicadores - Mun. (1)'!H:H,'Banco de Indicadores - Mun. (1)'!C:C,'Banco de Indicadores - UGRHI'!B25,'Banco de Indicadores - Mun. (1)'!A:A,'Banco de Indicadores - UGRHI'!A25)</f>
        <v>3227.6552625730833</v>
      </c>
      <c r="AL25" s="126">
        <v>96.814871059748029</v>
      </c>
      <c r="AM25" s="42" t="s">
        <v>702</v>
      </c>
      <c r="AN25" s="42" t="s">
        <v>702</v>
      </c>
      <c r="AO25" s="42" t="s">
        <v>702</v>
      </c>
      <c r="AP25" s="126">
        <v>98.967935713646568</v>
      </c>
      <c r="AQ25" s="127">
        <f>(SUMIFS(T:T,B:B,B25,A:A,A25)/VLOOKUP(B25,'Dados Base'!B:K,8,FALSE))*100</f>
        <v>14.424843118279568</v>
      </c>
      <c r="AR25" s="127">
        <f>(SUMIFS(T:T,B:B,B25,A:A,A25)/VLOOKUP(B25,'Dados Base'!B:K,9,FALSE))*100</f>
        <v>6.2106963425925921</v>
      </c>
      <c r="AS25" s="127">
        <f>(SUMIFS(U:U,B:B,B25,A:A,A25)/VLOOKUP(B25,'Dados Base'!B:K,7,FALSE))*100</f>
        <v>14.064377916666668</v>
      </c>
      <c r="AT25" s="127">
        <f>(SUMIFS(V:V,B:B,B25,A:A,A25)/VLOOKUP(B25,'Dados Base'!B:K,10,FALSE))*100</f>
        <v>15.660723809523805</v>
      </c>
      <c r="AU25" s="44">
        <f>SUMIFS('Banco de Indicadores - Mun. (1)'!AO:AO,'Banco de Indicadores - Mun. (1)'!$C:$C,'Banco de Indicadores - UGRHI'!$B25,'Banco de Indicadores - Mun. (1)'!$A:$A,'Banco de Indicadores - UGRHI'!$A25)</f>
        <v>2</v>
      </c>
      <c r="AV25" s="44">
        <f>SUMIFS('Banco de Indicadores - Mun. (1)'!AP:AP,'Banco de Indicadores - Mun. (1)'!$C:$C,'Banco de Indicadores - UGRHI'!$B25,'Banco de Indicadores - Mun. (1)'!$A:$A,'Banco de Indicadores - UGRHI'!$A25)</f>
        <v>6.1517469434864855</v>
      </c>
      <c r="AW25" s="142">
        <v>6</v>
      </c>
      <c r="AX25" s="44">
        <f>SUMIFS('Banco de Indicadores - Mun. (1)'!AQ:AQ,'Banco de Indicadores - Mun. (1)'!$C:$C,'Banco de Indicadores - UGRHI'!$B25,'Banco de Indicadores - Mun. (1)'!$A:$A,'Banco de Indicadores - UGRHI'!$A25)</f>
        <v>64</v>
      </c>
      <c r="AY25" s="74">
        <v>91.22127456397368</v>
      </c>
      <c r="AZ25" s="74">
        <v>74.430846496099861</v>
      </c>
      <c r="BA25" s="75">
        <f xml:space="preserve">  100 * (  SUMIFS('Banco de Indicadores - Mun. (1)'!Z:Z,'Banco de Indicadores - Mun. (1)'!$C:$C,'Banco de Indicadores - UGRHI'!$B25,'Banco de Indicadores - Mun. (1)'!$A:$A,'Banco de Indicadores - UGRHI'!$A25) /
(SUMIFS('Banco de Indicadores - Mun. (1)'!AA:AA,'Banco de Indicadores - Mun. (1)'!$C:$C,'Banco de Indicadores - UGRHI'!$B25,'Banco de Indicadores - Mun. (1)'!$A:$A,'Banco de Indicadores - UGRHI'!$A25) +  SUMIFS('Banco de Indicadores - Mun. (1)'!Z:Z,'Banco de Indicadores - Mun. (1)'!$C:$C,'Banco de Indicadores - UGRHI'!$B25,'Banco de Indicadores - Mun. (1)'!$A:$A,'Banco de Indicadores - UGRHI'!$A25) ))</f>
        <v>61.300138921152417</v>
      </c>
      <c r="BB25" s="44">
        <f>SUMIFS('Banco de Indicadores - Mun. (1)'!AW:AW,'Banco de Indicadores - Mun. (1)'!$C:$C,'Banco de Indicadores - UGRHI'!$B25,'Banco de Indicadores - Mun. (1)'!$A:$A,'Banco de Indicadores - UGRHI'!$A25)</f>
        <v>13</v>
      </c>
      <c r="BC25" s="44">
        <f>SUMIFS('Banco de Indicadores - Mun. (1)'!AX:AX,'Banco de Indicadores - Mun. (1)'!$C:$C,'Banco de Indicadores - UGRHI'!$B25,'Banco de Indicadores - Mun. (1)'!$A:$A,'Banco de Indicadores - UGRHI'!$A25)</f>
        <v>3</v>
      </c>
      <c r="BD25" s="124">
        <v>0.48</v>
      </c>
      <c r="BE25" s="44">
        <f>SUMIFS('Banco de Indicadores Mun. (2)'!R:R,'Banco de Indicadores Mun. (2)'!$E:$E,'Banco de Indicadores - UGRHI'!$B25,'Banco de Indicadores Mun. (2)'!$A:$A,'Banco de Indicadores - UGRHI'!$A25)</f>
        <v>2396</v>
      </c>
      <c r="BF25" s="116">
        <v>71.964745879914801</v>
      </c>
    </row>
    <row r="26" spans="1:58" x14ac:dyDescent="0.25">
      <c r="A26" s="38">
        <v>2016</v>
      </c>
      <c r="B26" s="38">
        <v>3</v>
      </c>
      <c r="C26" s="123">
        <f>SUMIFS('Banco de Indicadores Mun. (2)'!G:G,'Banco de Indicadores Mun. (2)'!$E:$E,'Banco de Indicadores - UGRHI'!$B26,'Banco de Indicadores Mun. (2)'!$A:$A,'Banco de Indicadores - UGRHI'!$A26)</f>
        <v>152</v>
      </c>
      <c r="D26" s="123">
        <f>SUMIFS('Banco de Indicadores Mun. (2)'!H:H,'Banco de Indicadores Mun. (2)'!$E:$E,'Banco de Indicadores - UGRHI'!$B26,'Banco de Indicadores Mun. (2)'!$A:$A,'Banco de Indicadores - UGRHI'!$A26)</f>
        <v>46</v>
      </c>
      <c r="E26" s="43">
        <v>1.8760747862748728</v>
      </c>
      <c r="F26" s="44">
        <f>SUMIFS('Banco de Indicadores - Mun. (1)'!H:H,'Banco de Indicadores - Mun. (1)'!$C:$C,'Banco de Indicadores - UGRHI'!$B26,'Banco de Indicadores - Mun. (1)'!$A:$A,'Banco de Indicadores - UGRHI'!$A26)</f>
        <v>308843</v>
      </c>
      <c r="G26" s="44">
        <f>SUMIFS('Banco de Indicadores - Mun. (1)'!I:I,'Banco de Indicadores - Mun. (1)'!$C:$C,'Banco de Indicadores - UGRHI'!$B26,'Banco de Indicadores - Mun. (1)'!$A:$A,'Banco de Indicadores - UGRHI'!$A26)</f>
        <v>301426</v>
      </c>
      <c r="H26" s="44">
        <f>SUMIFS('Banco de Indicadores - Mun. (1)'!J:J,'Banco de Indicadores - Mun. (1)'!$C:$C,'Banco de Indicadores - UGRHI'!$B26,'Banco de Indicadores - Mun. (1)'!$A:$A,'Banco de Indicadores - UGRHI'!$A26)</f>
        <v>7417</v>
      </c>
      <c r="I26" s="46">
        <f>(F26)/VLOOKUP(B26,'Dados Base'!$B:$K,6,FALSE)</f>
        <v>158.5672405029496</v>
      </c>
      <c r="J26" s="73">
        <f t="shared" si="0"/>
        <v>0.97598456173525061</v>
      </c>
      <c r="K26" s="44">
        <f>SUMIFS('Banco de Indicadores - Mun. (1)'!O:O,'Banco de Indicadores - Mun. (1)'!$C:$C,'Banco de Indicadores - UGRHI'!$B26,'Banco de Indicadores - Mun. (1)'!$A:$A,'Banco de Indicadores - UGRHI'!$A26)</f>
        <v>0</v>
      </c>
      <c r="L26" s="44">
        <f>SUMIFS('Banco de Indicadores - Mun. (1)'!P:P,'Banco de Indicadores - Mun. (1)'!$C:$C,'Banco de Indicadores - UGRHI'!$B26,'Banco de Indicadores - Mun. (1)'!$A:$A,'Banco de Indicadores - UGRHI'!$A26)</f>
        <v>0</v>
      </c>
      <c r="M26" s="44">
        <f>SUMIFS('Banco de Indicadores - Mun. (1)'!Q:Q,'Banco de Indicadores - Mun. (1)'!$C:$C,'Banco de Indicadores - UGRHI'!$B26,'Banco de Indicadores - Mun. (1)'!$A:$A,'Banco de Indicadores - UGRHI'!$A26)</f>
        <v>0</v>
      </c>
      <c r="N26" s="44">
        <f>SUMIFS('Banco de Indicadores - Mun. (1)'!R:R,'Banco de Indicadores - Mun. (1)'!$C:$C,'Banco de Indicadores - UGRHI'!$B26,'Banco de Indicadores - Mun. (1)'!$A:$A,'Banco de Indicadores - UGRHI'!$A26)</f>
        <v>0</v>
      </c>
      <c r="O26" s="44">
        <f>SUMIFS('Banco de Indicadores - Mun. (1)'!S:S,'Banco de Indicadores - Mun. (1)'!$C:$C,'Banco de Indicadores - UGRHI'!$B26,'Banco de Indicadores - Mun. (1)'!$A:$A,'Banco de Indicadores - UGRHI'!$A26)</f>
        <v>0</v>
      </c>
      <c r="P26" s="44">
        <f>SUMIFS('Banco de Indicadores - Mun. (1)'!T:T,'Banco de Indicadores - Mun. (1)'!$C:$C,'Banco de Indicadores - UGRHI'!$B26,'Banco de Indicadores - Mun. (1)'!$A:$A,'Banco de Indicadores - UGRHI'!$A26)</f>
        <v>0</v>
      </c>
      <c r="Q26" s="44">
        <f>SUMIFS('Banco de Indicadores - Mun. (1)'!U:U,'Banco de Indicadores - Mun. (1)'!$C:$C,'Banco de Indicadores - UGRHI'!$B26,'Banco de Indicadores - Mun. (1)'!$A:$A,'Banco de Indicadores - UGRHI'!$A26)</f>
        <v>0</v>
      </c>
      <c r="R26" s="44">
        <f>SUMIFS('Banco de Indicadores - Mun. (1)'!V:V,'Banco de Indicadores - Mun. (1)'!$C:$C,'Banco de Indicadores - UGRHI'!$B26,'Banco de Indicadores - Mun. (1)'!$A:$A,'Banco de Indicadores - UGRHI'!$A26)</f>
        <v>0</v>
      </c>
      <c r="S26" s="44">
        <f>SUMIFS('Banco de Indicadores - Mun. (1)'!W:W,'Banco de Indicadores - Mun. (1)'!$C:$C,'Banco de Indicadores - UGRHI'!$B26,'Banco de Indicadores - Mun. (1)'!$A:$A,'Banco de Indicadores - UGRHI'!$A26)</f>
        <v>0</v>
      </c>
      <c r="T26" s="45">
        <f>SUMIFS('Banco de Indicadores Mun. (2)'!I:I,'Banco de Indicadores Mun. (2)'!$E:$E,'Banco de Indicadores - UGRHI'!$B26,'Banco de Indicadores Mun. (2)'!$A:$A,'Banco de Indicadores - UGRHI'!$A26)</f>
        <v>2.9972617000000006</v>
      </c>
      <c r="U26" s="45">
        <f>SUMIFS('Banco de Indicadores Mun. (2)'!J:J,'Banco de Indicadores Mun. (2)'!$E:$E,'Banco de Indicadores - UGRHI'!$B26,'Banco de Indicadores Mun. (2)'!$A:$A,'Banco de Indicadores - UGRHI'!$A26)</f>
        <v>2.9740099</v>
      </c>
      <c r="V26" s="45">
        <f>SUMIFS('Banco de Indicadores Mun. (2)'!K:K,'Banco de Indicadores Mun. (2)'!$E:$E,'Banco de Indicadores - UGRHI'!$B26,'Banco de Indicadores Mun. (2)'!$A:$A,'Banco de Indicadores - UGRHI'!$A26)</f>
        <v>2.32518E-2</v>
      </c>
      <c r="W26" s="45">
        <f>SUMIFS('Banco de Indicadores Mun. (2)'!L:L,'Banco de Indicadores Mun. (2)'!$E:$E,'Banco de Indicadores - UGRHI'!$B26,'Banco de Indicadores Mun. (2)'!$A:$A,'Banco de Indicadores - UGRHI'!$A26)</f>
        <v>1.6346397767630645E-4</v>
      </c>
      <c r="X26" s="45">
        <f>SUMIFS('Banco de Indicadores Mun. (2)'!M:M,'Banco de Indicadores Mun. (2)'!$E:$E,'Banco de Indicadores - UGRHI'!$B26,'Banco de Indicadores Mun. (2)'!$A:$A,'Banco de Indicadores - UGRHI'!$A26)</f>
        <v>2.2895012999999995</v>
      </c>
      <c r="Y26" s="45">
        <f>SUMIFS('Banco de Indicadores Mun. (2)'!N:N,'Banco de Indicadores Mun. (2)'!$E:$E,'Banco de Indicadores - UGRHI'!$B26,'Banco de Indicadores Mun. (2)'!$A:$A,'Banco de Indicadores - UGRHI'!$A26)</f>
        <v>1.4120799999999999E-2</v>
      </c>
      <c r="Z26" s="45">
        <f>SUMIFS('Banco de Indicadores Mun. (2)'!O:O,'Banco de Indicadores Mun. (2)'!$E:$E,'Banco de Indicadores - UGRHI'!$B26,'Banco de Indicadores Mun. (2)'!$A:$A,'Banco de Indicadores - UGRHI'!$A26)</f>
        <v>0.50416059999999996</v>
      </c>
      <c r="AA26" s="45">
        <f>SUMIFS('Banco de Indicadores Mun. (2)'!P:P,'Banco de Indicadores Mun. (2)'!$E:$E,'Banco de Indicadores - UGRHI'!$B26,'Banco de Indicadores Mun. (2)'!$A:$A,'Banco de Indicadores - UGRHI'!$A26)</f>
        <v>0.18947900000000001</v>
      </c>
      <c r="AB26" s="48">
        <f>SUMIFS('Banco de Indicadores - Mun. (1)'!X:X,'Banco de Indicadores - Mun. (1)'!$C:$C,'Banco de Indicadores - UGRHI'!$B26,'Banco de Indicadores - Mun. (1)'!$A:$A,'Banco de Indicadores - UGRHI'!$A26)</f>
        <v>0.70564297887615735</v>
      </c>
      <c r="AC26" s="48">
        <f t="shared" si="1"/>
        <v>76.767676767676761</v>
      </c>
      <c r="AD26" s="48">
        <f t="shared" si="2"/>
        <v>23.232323232323232</v>
      </c>
      <c r="AE26" s="44">
        <f>SUMIFS('Banco de Indicadores - Mun. (1)'!Y:Y,'Banco de Indicadores - Mun. (1)'!$C:$C,'Banco de Indicadores - UGRHI'!$B26,'Banco de Indicadores - Mun. (1)'!$A:$A,'Banco de Indicadores - UGRHI'!$A26)</f>
        <v>260.20999999999998</v>
      </c>
      <c r="AF26" s="44">
        <f>SUMIFS('Banco de Indicadores - Mun. (1)'!Z:Z,'Banco de Indicadores - Mun. (1)'!$C:$C,'Banco de Indicadores - UGRHI'!$B26,'Banco de Indicadores - Mun. (1)'!$A:$A,'Banco de Indicadores - UGRHI'!$A26)</f>
        <v>5665.2528605486114</v>
      </c>
      <c r="AG26" s="44">
        <f>SUMIFS('Banco de Indicadores - Mun. (1)'!AA:AA,'Banco de Indicadores - Mun. (1)'!$C:$C,'Banco de Indicadores - UGRHI'!$B26,'Banco de Indicadores - Mun. (1)'!$A:$A,'Banco de Indicadores - UGRHI'!$A26)</f>
        <v>11154.667139451389</v>
      </c>
      <c r="AH26" s="44">
        <f>SUMIFS('Banco de Indicadores - Mun. (1)'!AB:AB,'Banco de Indicadores - Mun. (1)'!$C:$C,'Banco de Indicadores - UGRHI'!$B26,'Banco de Indicadores - Mun. (1)'!$A:$A,'Banco de Indicadores - UGRHI'!$A26)</f>
        <v>63</v>
      </c>
      <c r="AI26" s="44">
        <f>SUMIFS('Banco de Indicadores - Mun. (1)'!AC:AC,'Banco de Indicadores - Mun. (1)'!$C:$C,'Banco de Indicadores - UGRHI'!$B26,'Banco de Indicadores - Mun. (1)'!$A:$A,'Banco de Indicadores - UGRHI'!$A26)</f>
        <v>7</v>
      </c>
      <c r="AJ26" s="44">
        <f>SUMIFS('Banco de Indicadores Mun. (2)'!Q:Q,'Banco de Indicadores Mun. (2)'!$E:$E,'Banco de Indicadores - UGRHI'!$B26,'Banco de Indicadores Mun. (2)'!$A:$A,'Banco de Indicadores - UGRHI'!$A26)</f>
        <v>53</v>
      </c>
      <c r="AK26" s="154">
        <f>VLOOKUP(B26,'Dados Base'!B:K,9,FALSE)*31536000/SUMIFS('Banco de Indicadores - Mun. (1)'!H:H,'Banco de Indicadores - Mun. (1)'!C:C,'Banco de Indicadores - UGRHI'!B26,'Banco de Indicadores - Mun. (1)'!A:A,'Banco de Indicadores - UGRHI'!A26)</f>
        <v>10925.784298170915</v>
      </c>
      <c r="AL26" s="126">
        <v>75.059428997905087</v>
      </c>
      <c r="AM26" s="42" t="s">
        <v>702</v>
      </c>
      <c r="AN26" s="42" t="s">
        <v>702</v>
      </c>
      <c r="AO26" s="42" t="s">
        <v>702</v>
      </c>
      <c r="AP26" s="126">
        <v>76.998238373597502</v>
      </c>
      <c r="AQ26" s="127">
        <f>(SUMIFS(T:T,B:B,B26,A:A,A26)/VLOOKUP(B26,'Dados Base'!B:K,8,FALSE))*100</f>
        <v>7.6852864102564116</v>
      </c>
      <c r="AR26" s="127">
        <f>(SUMIFS(T:T,B:B,B26,A:A,A26)/VLOOKUP(B26,'Dados Base'!B:K,9,FALSE))*100</f>
        <v>2.8011791588785053</v>
      </c>
      <c r="AS26" s="127">
        <f>(SUMIFS(U:U,B:B,B26,A:A,A26)/VLOOKUP(B26,'Dados Base'!B:K,7,FALSE))*100</f>
        <v>11.014851481481482</v>
      </c>
      <c r="AT26" s="127">
        <f>(SUMIFS(V:V,B:B,B26,A:A,A26)/VLOOKUP(B26,'Dados Base'!B:K,10,FALSE))*100</f>
        <v>0.19376499999999999</v>
      </c>
      <c r="AU26" s="44">
        <f>SUMIFS('Banco de Indicadores - Mun. (1)'!AO:AO,'Banco de Indicadores - Mun. (1)'!$C:$C,'Banco de Indicadores - UGRHI'!$B26,'Banco de Indicadores - Mun. (1)'!$A:$A,'Banco de Indicadores - UGRHI'!$A26)</f>
        <v>2</v>
      </c>
      <c r="AV26" s="44">
        <f>SUMIFS('Banco de Indicadores - Mun. (1)'!AP:AP,'Banco de Indicadores - Mun. (1)'!$C:$C,'Banco de Indicadores - UGRHI'!$B26,'Banco de Indicadores - Mun. (1)'!$A:$A,'Banco de Indicadores - UGRHI'!$A26)</f>
        <v>0</v>
      </c>
      <c r="AW26" s="142">
        <v>2</v>
      </c>
      <c r="AX26" s="44">
        <f>SUMIFS('Banco de Indicadores - Mun. (1)'!AQ:AQ,'Banco de Indicadores - Mun. (1)'!$C:$C,'Banco de Indicadores - UGRHI'!$B26,'Banco de Indicadores - Mun. (1)'!$A:$A,'Banco de Indicadores - UGRHI'!$A26)</f>
        <v>0</v>
      </c>
      <c r="AY26" s="74">
        <v>45.214978181963794</v>
      </c>
      <c r="AZ26" s="74">
        <v>38.006417750789595</v>
      </c>
      <c r="BA26" s="75">
        <f xml:space="preserve">  100 * (  SUMIFS('Banco de Indicadores - Mun. (1)'!Z:Z,'Banco de Indicadores - Mun. (1)'!$C:$C,'Banco de Indicadores - UGRHI'!$B26,'Banco de Indicadores - Mun. (1)'!$A:$A,'Banco de Indicadores - UGRHI'!$A26) /
(SUMIFS('Banco de Indicadores - Mun. (1)'!AA:AA,'Banco de Indicadores - Mun. (1)'!$C:$C,'Banco de Indicadores - UGRHI'!$B26,'Banco de Indicadores - Mun. (1)'!$A:$A,'Banco de Indicadores - UGRHI'!$A26) +  SUMIFS('Banco de Indicadores - Mun. (1)'!Z:Z,'Banco de Indicadores - Mun. (1)'!$C:$C,'Banco de Indicadores - UGRHI'!$B26,'Banco de Indicadores - Mun. (1)'!$A:$A,'Banco de Indicadores - UGRHI'!$A26) ))</f>
        <v>33.681806218749031</v>
      </c>
      <c r="BB26" s="44">
        <f>SUMIFS('Banco de Indicadores - Mun. (1)'!AW:AW,'Banco de Indicadores - Mun. (1)'!$C:$C,'Banco de Indicadores - UGRHI'!$B26,'Banco de Indicadores - Mun. (1)'!$A:$A,'Banco de Indicadores - UGRHI'!$A26)</f>
        <v>11</v>
      </c>
      <c r="BC26" s="44">
        <f>SUMIFS('Banco de Indicadores - Mun. (1)'!AX:AX,'Banco de Indicadores - Mun. (1)'!$C:$C,'Banco de Indicadores - UGRHI'!$B26,'Banco de Indicadores - Mun. (1)'!$A:$A,'Banco de Indicadores - UGRHI'!$A26)</f>
        <v>7</v>
      </c>
      <c r="BD26" s="124">
        <v>0.82</v>
      </c>
      <c r="BE26" s="44">
        <f>SUMIFS('Banco de Indicadores Mun. (2)'!R:R,'Banco de Indicadores Mun. (2)'!$E:$E,'Banco de Indicadores - UGRHI'!$B26,'Banco de Indicadores Mun. (2)'!$A:$A,'Banco de Indicadores - UGRHI'!$A26)</f>
        <v>442</v>
      </c>
      <c r="BF26" s="128">
        <v>324.45604484669792</v>
      </c>
    </row>
    <row r="27" spans="1:58" x14ac:dyDescent="0.25">
      <c r="A27" s="38">
        <v>2016</v>
      </c>
      <c r="B27" s="38">
        <v>4</v>
      </c>
      <c r="C27" s="123">
        <f>SUMIFS('Banco de Indicadores Mun. (2)'!G:G,'Banco de Indicadores Mun. (2)'!$E:$E,'Banco de Indicadores - UGRHI'!$B27,'Banco de Indicadores Mun. (2)'!$A:$A,'Banco de Indicadores - UGRHI'!$A27)</f>
        <v>978</v>
      </c>
      <c r="D27" s="123">
        <f>SUMIFS('Banco de Indicadores Mun. (2)'!H:H,'Banco de Indicadores Mun. (2)'!$E:$E,'Banco de Indicadores - UGRHI'!$B27,'Banco de Indicadores Mun. (2)'!$A:$A,'Banco de Indicadores - UGRHI'!$A27)</f>
        <v>977</v>
      </c>
      <c r="E27" s="43">
        <v>1.1390117457255489</v>
      </c>
      <c r="F27" s="44">
        <f>SUMIFS('Banco de Indicadores - Mun. (1)'!H:H,'Banco de Indicadores - Mun. (1)'!$C:$C,'Banco de Indicadores - UGRHI'!$B27,'Banco de Indicadores - Mun. (1)'!$A:$A,'Banco de Indicadores - UGRHI'!$A27)</f>
        <v>1175406</v>
      </c>
      <c r="G27" s="44">
        <f>SUMIFS('Banco de Indicadores - Mun. (1)'!I:I,'Banco de Indicadores - Mun. (1)'!$C:$C,'Banco de Indicadores - UGRHI'!$B27,'Banco de Indicadores - Mun. (1)'!$A:$A,'Banco de Indicadores - UGRHI'!$A27)</f>
        <v>1127082</v>
      </c>
      <c r="H27" s="44">
        <f>SUMIFS('Banco de Indicadores - Mun. (1)'!J:J,'Banco de Indicadores - Mun. (1)'!$C:$C,'Banco de Indicadores - UGRHI'!$B27,'Banco de Indicadores - Mun. (1)'!$A:$A,'Banco de Indicadores - UGRHI'!$A27)</f>
        <v>48324</v>
      </c>
      <c r="I27" s="46">
        <f>(F27)/VLOOKUP(B27,'Dados Base'!$B:$K,6,FALSE)</f>
        <v>122.89192905050422</v>
      </c>
      <c r="J27" s="73">
        <f t="shared" si="0"/>
        <v>0.95888739720573146</v>
      </c>
      <c r="K27" s="44">
        <f>SUMIFS('Banco de Indicadores - Mun. (1)'!O:O,'Banco de Indicadores - Mun. (1)'!$C:$C,'Banco de Indicadores - UGRHI'!$B27,'Banco de Indicadores - Mun. (1)'!$A:$A,'Banco de Indicadores - UGRHI'!$A27)</f>
        <v>0</v>
      </c>
      <c r="L27" s="44">
        <f>SUMIFS('Banco de Indicadores - Mun. (1)'!P:P,'Banco de Indicadores - Mun. (1)'!$C:$C,'Banco de Indicadores - UGRHI'!$B27,'Banco de Indicadores - Mun. (1)'!$A:$A,'Banco de Indicadores - UGRHI'!$A27)</f>
        <v>0</v>
      </c>
      <c r="M27" s="44">
        <f>SUMIFS('Banco de Indicadores - Mun. (1)'!Q:Q,'Banco de Indicadores - Mun. (1)'!$C:$C,'Banco de Indicadores - UGRHI'!$B27,'Banco de Indicadores - Mun. (1)'!$A:$A,'Banco de Indicadores - UGRHI'!$A27)</f>
        <v>0</v>
      </c>
      <c r="N27" s="44">
        <f>SUMIFS('Banco de Indicadores - Mun. (1)'!R:R,'Banco de Indicadores - Mun. (1)'!$C:$C,'Banco de Indicadores - UGRHI'!$B27,'Banco de Indicadores - Mun. (1)'!$A:$A,'Banco de Indicadores - UGRHI'!$A27)</f>
        <v>0</v>
      </c>
      <c r="O27" s="44">
        <f>SUMIFS('Banco de Indicadores - Mun. (1)'!S:S,'Banco de Indicadores - Mun. (1)'!$C:$C,'Banco de Indicadores - UGRHI'!$B27,'Banco de Indicadores - Mun. (1)'!$A:$A,'Banco de Indicadores - UGRHI'!$A27)</f>
        <v>0</v>
      </c>
      <c r="P27" s="44">
        <f>SUMIFS('Banco de Indicadores - Mun. (1)'!T:T,'Banco de Indicadores - Mun. (1)'!$C:$C,'Banco de Indicadores - UGRHI'!$B27,'Banco de Indicadores - Mun. (1)'!$A:$A,'Banco de Indicadores - UGRHI'!$A27)</f>
        <v>0</v>
      </c>
      <c r="Q27" s="44">
        <f>SUMIFS('Banco de Indicadores - Mun. (1)'!U:U,'Banco de Indicadores - Mun. (1)'!$C:$C,'Banco de Indicadores - UGRHI'!$B27,'Banco de Indicadores - Mun. (1)'!$A:$A,'Banco de Indicadores - UGRHI'!$A27)</f>
        <v>0</v>
      </c>
      <c r="R27" s="44">
        <f>SUMIFS('Banco de Indicadores - Mun. (1)'!V:V,'Banco de Indicadores - Mun. (1)'!$C:$C,'Banco de Indicadores - UGRHI'!$B27,'Banco de Indicadores - Mun. (1)'!$A:$A,'Banco de Indicadores - UGRHI'!$A27)</f>
        <v>0</v>
      </c>
      <c r="S27" s="44">
        <f>SUMIFS('Banco de Indicadores - Mun. (1)'!W:W,'Banco de Indicadores - Mun. (1)'!$C:$C,'Banco de Indicadores - UGRHI'!$B27,'Banco de Indicadores - Mun. (1)'!$A:$A,'Banco de Indicadores - UGRHI'!$A27)</f>
        <v>31.939999999999998</v>
      </c>
      <c r="T27" s="45">
        <f>SUMIFS('Banco de Indicadores Mun. (2)'!I:I,'Banco de Indicadores Mun. (2)'!$E:$E,'Banco de Indicadores - UGRHI'!$B27,'Banco de Indicadores Mun. (2)'!$A:$A,'Banco de Indicadores - UGRHI'!$A27)</f>
        <v>11.359508599999998</v>
      </c>
      <c r="U27" s="45">
        <f>SUMIFS('Banco de Indicadores Mun. (2)'!J:J,'Banco de Indicadores Mun. (2)'!$E:$E,'Banco de Indicadores - UGRHI'!$B27,'Banco de Indicadores Mun. (2)'!$A:$A,'Banco de Indicadores - UGRHI'!$A27)</f>
        <v>6.6271495999999992</v>
      </c>
      <c r="V27" s="45">
        <f>SUMIFS('Banco de Indicadores Mun. (2)'!K:K,'Banco de Indicadores Mun. (2)'!$E:$E,'Banco de Indicadores - UGRHI'!$B27,'Banco de Indicadores Mun. (2)'!$A:$A,'Banco de Indicadores - UGRHI'!$A27)</f>
        <v>4.732358999999998</v>
      </c>
      <c r="W27" s="45">
        <f>SUMIFS('Banco de Indicadores Mun. (2)'!L:L,'Banco de Indicadores Mun. (2)'!$E:$E,'Banco de Indicadores - UGRHI'!$B27,'Banco de Indicadores Mun. (2)'!$A:$A,'Banco de Indicadores - UGRHI'!$A27)</f>
        <v>4.0323200152206997</v>
      </c>
      <c r="X27" s="45">
        <f>SUMIFS('Banco de Indicadores Mun. (2)'!M:M,'Banco de Indicadores Mun. (2)'!$E:$E,'Banco de Indicadores - UGRHI'!$B27,'Banco de Indicadores Mun. (2)'!$A:$A,'Banco de Indicadores - UGRHI'!$A27)</f>
        <v>4.2730914999999987</v>
      </c>
      <c r="Y27" s="45">
        <f>SUMIFS('Banco de Indicadores Mun. (2)'!N:N,'Banco de Indicadores Mun. (2)'!$E:$E,'Banco de Indicadores - UGRHI'!$B27,'Banco de Indicadores Mun. (2)'!$A:$A,'Banco de Indicadores - UGRHI'!$A27)</f>
        <v>2.0739441999999992</v>
      </c>
      <c r="Z27" s="45">
        <f>SUMIFS('Banco de Indicadores Mun. (2)'!O:O,'Banco de Indicadores Mun. (2)'!$E:$E,'Banco de Indicadores - UGRHI'!$B27,'Banco de Indicadores Mun. (2)'!$A:$A,'Banco de Indicadores - UGRHI'!$A27)</f>
        <v>4.5051278999999997</v>
      </c>
      <c r="AA27" s="45">
        <f>SUMIFS('Banco de Indicadores Mun. (2)'!P:P,'Banco de Indicadores Mun. (2)'!$E:$E,'Banco de Indicadores - UGRHI'!$B27,'Banco de Indicadores Mun. (2)'!$A:$A,'Banco de Indicadores - UGRHI'!$A27)</f>
        <v>0.50734499999999971</v>
      </c>
      <c r="AB27" s="48">
        <f>SUMIFS('Banco de Indicadores - Mun. (1)'!X:X,'Banco de Indicadores - Mun. (1)'!$C:$C,'Banco de Indicadores - UGRHI'!$B27,'Banco de Indicadores - Mun. (1)'!$A:$A,'Banco de Indicadores - UGRHI'!$A27)</f>
        <v>4.1043312896365736</v>
      </c>
      <c r="AC27" s="48">
        <f t="shared" si="1"/>
        <v>50.025575447570333</v>
      </c>
      <c r="AD27" s="48">
        <f t="shared" si="2"/>
        <v>49.974424552429667</v>
      </c>
      <c r="AE27" s="44">
        <f>SUMIFS('Banco de Indicadores - Mun. (1)'!Y:Y,'Banco de Indicadores - Mun. (1)'!$C:$C,'Banco de Indicadores - UGRHI'!$B27,'Banco de Indicadores - Mun. (1)'!$A:$A,'Banco de Indicadores - UGRHI'!$A27)</f>
        <v>1104.1500000000003</v>
      </c>
      <c r="AF27" s="44">
        <f>SUMIFS('Banco de Indicadores - Mun. (1)'!Z:Z,'Banco de Indicadores - Mun. (1)'!$C:$C,'Banco de Indicadores - UGRHI'!$B27,'Banco de Indicadores - Mun. (1)'!$A:$A,'Banco de Indicadores - UGRHI'!$A27)</f>
        <v>47837.878793564429</v>
      </c>
      <c r="AG27" s="44">
        <f>SUMIFS('Banco de Indicadores - Mun. (1)'!AA:AA,'Banco de Indicadores - Mun. (1)'!$C:$C,'Banco de Indicadores - UGRHI'!$B27,'Banco de Indicadores - Mun. (1)'!$A:$A,'Banco de Indicadores - UGRHI'!$A27)</f>
        <v>14514.679206435565</v>
      </c>
      <c r="AH27" s="44">
        <f>SUMIFS('Banco de Indicadores - Mun. (1)'!AB:AB,'Banco de Indicadores - Mun. (1)'!$C:$C,'Banco de Indicadores - UGRHI'!$B27,'Banco de Indicadores - Mun. (1)'!$A:$A,'Banco de Indicadores - UGRHI'!$A27)</f>
        <v>97</v>
      </c>
      <c r="AI27" s="44">
        <f>SUMIFS('Banco de Indicadores - Mun. (1)'!AC:AC,'Banco de Indicadores - Mun. (1)'!$C:$C,'Banco de Indicadores - UGRHI'!$B27,'Banco de Indicadores - Mun. (1)'!$A:$A,'Banco de Indicadores - UGRHI'!$A27)</f>
        <v>4</v>
      </c>
      <c r="AJ27" s="44">
        <f>SUMIFS('Banco de Indicadores Mun. (2)'!Q:Q,'Banco de Indicadores Mun. (2)'!$E:$E,'Banco de Indicadores - UGRHI'!$B27,'Banco de Indicadores Mun. (2)'!$A:$A,'Banco de Indicadores - UGRHI'!$A27)</f>
        <v>501</v>
      </c>
      <c r="AK27" s="154">
        <f>VLOOKUP(B27,'Dados Base'!B:K,9,FALSE)*31536000/SUMIFS('Banco de Indicadores - Mun. (1)'!H:H,'Banco de Indicadores - Mun. (1)'!C:C,'Banco de Indicadores - UGRHI'!B27,'Banco de Indicadores - Mun. (1)'!A:A,'Banco de Indicadores - UGRHI'!A27)</f>
        <v>3729.3530916126001</v>
      </c>
      <c r="AL27" s="126">
        <v>96.163693243015601</v>
      </c>
      <c r="AM27" s="42" t="s">
        <v>702</v>
      </c>
      <c r="AN27" s="42" t="s">
        <v>702</v>
      </c>
      <c r="AO27" s="42" t="s">
        <v>702</v>
      </c>
      <c r="AP27" s="126">
        <v>99.584612654624948</v>
      </c>
      <c r="AQ27" s="127">
        <f>(SUMIFS(T:T,B:B,B27,A:A,A27)/VLOOKUP(B27,'Dados Base'!B:K,8,FALSE))*100</f>
        <v>25.817064999999996</v>
      </c>
      <c r="AR27" s="127">
        <f>(SUMIFS(T:T,B:B,B27,A:A,A27)/VLOOKUP(B27,'Dados Base'!B:K,9,FALSE))*100</f>
        <v>8.1723083453237386</v>
      </c>
      <c r="AS27" s="127">
        <f>(SUMIFS(U:U,B:B,B27,A:A,A27)/VLOOKUP(B27,'Dados Base'!B:K,7,FALSE))*100</f>
        <v>22.090498666666665</v>
      </c>
      <c r="AT27" s="127">
        <f>(SUMIFS(V:V,B:B,B27,A:A,A27)/VLOOKUP(B27,'Dados Base'!B:K,10,FALSE))*100</f>
        <v>33.802564285714269</v>
      </c>
      <c r="AU27" s="44">
        <f>SUMIFS('Banco de Indicadores - Mun. (1)'!AO:AO,'Banco de Indicadores - Mun. (1)'!$C:$C,'Banco de Indicadores - UGRHI'!$B27,'Banco de Indicadores - Mun. (1)'!$A:$A,'Banco de Indicadores - UGRHI'!$A27)</f>
        <v>0</v>
      </c>
      <c r="AV27" s="44">
        <f>SUMIFS('Banco de Indicadores - Mun. (1)'!AP:AP,'Banco de Indicadores - Mun. (1)'!$C:$C,'Banco de Indicadores - UGRHI'!$B27,'Banco de Indicadores - Mun. (1)'!$A:$A,'Banco de Indicadores - UGRHI'!$A27)</f>
        <v>0</v>
      </c>
      <c r="AW27" s="142">
        <v>1</v>
      </c>
      <c r="AX27" s="44">
        <f>SUMIFS('Banco de Indicadores - Mun. (1)'!AQ:AQ,'Banco de Indicadores - Mun. (1)'!$C:$C,'Banco de Indicadores - UGRHI'!$B27,'Banco de Indicadores - Mun. (1)'!$A:$A,'Banco de Indicadores - UGRHI'!$A27)</f>
        <v>0</v>
      </c>
      <c r="AY27" s="74">
        <v>97.869121581137193</v>
      </c>
      <c r="AZ27" s="74">
        <v>83.809048272830168</v>
      </c>
      <c r="BA27" s="75">
        <f xml:space="preserve">  100 * (  SUMIFS('Banco de Indicadores - Mun. (1)'!Z:Z,'Banco de Indicadores - Mun. (1)'!$C:$C,'Banco de Indicadores - UGRHI'!$B27,'Banco de Indicadores - Mun. (1)'!$A:$A,'Banco de Indicadores - UGRHI'!$A27) /
(SUMIFS('Banco de Indicadores - Mun. (1)'!AA:AA,'Banco de Indicadores - Mun. (1)'!$C:$C,'Banco de Indicadores - UGRHI'!$B27,'Banco de Indicadores - Mun. (1)'!$A:$A,'Banco de Indicadores - UGRHI'!$A27) +  SUMIFS('Banco de Indicadores - Mun. (1)'!Z:Z,'Banco de Indicadores - Mun. (1)'!$C:$C,'Banco de Indicadores - UGRHI'!$B27,'Banco de Indicadores - Mun. (1)'!$A:$A,'Banco de Indicadores - UGRHI'!$A27) ))</f>
        <v>76.721597842969715</v>
      </c>
      <c r="BB27" s="44">
        <f>SUMIFS('Banco de Indicadores - Mun. (1)'!AW:AW,'Banco de Indicadores - Mun. (1)'!$C:$C,'Banco de Indicadores - UGRHI'!$B27,'Banco de Indicadores - Mun. (1)'!$A:$A,'Banco de Indicadores - UGRHI'!$A27)</f>
        <v>25</v>
      </c>
      <c r="BC27" s="44">
        <f>SUMIFS('Banco de Indicadores - Mun. (1)'!AX:AX,'Banco de Indicadores - Mun. (1)'!$C:$C,'Banco de Indicadores - UGRHI'!$B27,'Banco de Indicadores - Mun. (1)'!$A:$A,'Banco de Indicadores - UGRHI'!$A27)</f>
        <v>4</v>
      </c>
      <c r="BD27" s="124">
        <v>0.51</v>
      </c>
      <c r="BE27" s="44">
        <f>SUMIFS('Banco de Indicadores Mun. (2)'!R:R,'Banco de Indicadores Mun. (2)'!$E:$E,'Banco de Indicadores - UGRHI'!$B27,'Banco de Indicadores Mun. (2)'!$A:$A,'Banco de Indicadores - UGRHI'!$A27)</f>
        <v>335</v>
      </c>
      <c r="BF27" s="128">
        <v>104.11175897982565</v>
      </c>
    </row>
    <row r="28" spans="1:58" x14ac:dyDescent="0.25">
      <c r="A28" s="38">
        <v>2016</v>
      </c>
      <c r="B28" s="38">
        <v>5</v>
      </c>
      <c r="C28" s="123">
        <f>SUMIFS('Banco de Indicadores Mun. (2)'!G:G,'Banco de Indicadores Mun. (2)'!$E:$E,'Banco de Indicadores - UGRHI'!$B28,'Banco de Indicadores Mun. (2)'!$A:$A,'Banco de Indicadores - UGRHI'!$A28)</f>
        <v>1796</v>
      </c>
      <c r="D28" s="123">
        <f>SUMIFS('Banco de Indicadores Mun. (2)'!H:H,'Banco de Indicadores Mun. (2)'!$E:$E,'Banco de Indicadores - UGRHI'!$B28,'Banco de Indicadores Mun. (2)'!$A:$A,'Banco de Indicadores - UGRHI'!$A28)</f>
        <v>7243</v>
      </c>
      <c r="E28" s="43">
        <v>1.4365540262429866</v>
      </c>
      <c r="F28" s="44">
        <f>SUMIFS('Banco de Indicadores - Mun. (1)'!H:H,'Banco de Indicadores - Mun. (1)'!$C:$C,'Banco de Indicadores - UGRHI'!$B28,'Banco de Indicadores - Mun. (1)'!$A:$A,'Banco de Indicadores - UGRHI'!$A28)</f>
        <v>5473874</v>
      </c>
      <c r="G28" s="44">
        <f>SUMIFS('Banco de Indicadores - Mun. (1)'!I:I,'Banco de Indicadores - Mun. (1)'!$C:$C,'Banco de Indicadores - UGRHI'!$B28,'Banco de Indicadores - Mun. (1)'!$A:$A,'Banco de Indicadores - UGRHI'!$A28)</f>
        <v>5288807</v>
      </c>
      <c r="H28" s="44">
        <f>SUMIFS('Banco de Indicadores - Mun. (1)'!J:J,'Banco de Indicadores - Mun. (1)'!$C:$C,'Banco de Indicadores - UGRHI'!$B28,'Banco de Indicadores - Mun. (1)'!$A:$A,'Banco de Indicadores - UGRHI'!$A28)</f>
        <v>185067</v>
      </c>
      <c r="I28" s="46">
        <f>(F28)/VLOOKUP(B28,'Dados Base'!$B:$K,6,FALSE)</f>
        <v>393.27452041173359</v>
      </c>
      <c r="J28" s="73">
        <f t="shared" si="0"/>
        <v>0.96619085495939439</v>
      </c>
      <c r="K28" s="44">
        <f>SUMIFS('Banco de Indicadores - Mun. (1)'!O:O,'Banco de Indicadores - Mun. (1)'!$C:$C,'Banco de Indicadores - UGRHI'!$B28,'Banco de Indicadores - Mun. (1)'!$A:$A,'Banco de Indicadores - UGRHI'!$A28)</f>
        <v>0</v>
      </c>
      <c r="L28" s="44">
        <f>SUMIFS('Banco de Indicadores - Mun. (1)'!P:P,'Banco de Indicadores - Mun. (1)'!$C:$C,'Banco de Indicadores - UGRHI'!$B28,'Banco de Indicadores - Mun. (1)'!$A:$A,'Banco de Indicadores - UGRHI'!$A28)</f>
        <v>0</v>
      </c>
      <c r="M28" s="44">
        <f>SUMIFS('Banco de Indicadores - Mun. (1)'!Q:Q,'Banco de Indicadores - Mun. (1)'!$C:$C,'Banco de Indicadores - UGRHI'!$B28,'Banco de Indicadores - Mun. (1)'!$A:$A,'Banco de Indicadores - UGRHI'!$A28)</f>
        <v>0</v>
      </c>
      <c r="N28" s="44">
        <f>SUMIFS('Banco de Indicadores - Mun. (1)'!R:R,'Banco de Indicadores - Mun. (1)'!$C:$C,'Banco de Indicadores - UGRHI'!$B28,'Banco de Indicadores - Mun. (1)'!$A:$A,'Banco de Indicadores - UGRHI'!$A28)</f>
        <v>0</v>
      </c>
      <c r="O28" s="44">
        <f>SUMIFS('Banco de Indicadores - Mun. (1)'!S:S,'Banco de Indicadores - Mun. (1)'!$C:$C,'Banco de Indicadores - UGRHI'!$B28,'Banco de Indicadores - Mun. (1)'!$A:$A,'Banco de Indicadores - UGRHI'!$A28)</f>
        <v>0</v>
      </c>
      <c r="P28" s="44">
        <f>SUMIFS('Banco de Indicadores - Mun. (1)'!T:T,'Banco de Indicadores - Mun. (1)'!$C:$C,'Banco de Indicadores - UGRHI'!$B28,'Banco de Indicadores - Mun. (1)'!$A:$A,'Banco de Indicadores - UGRHI'!$A28)</f>
        <v>0</v>
      </c>
      <c r="Q28" s="44">
        <f>SUMIFS('Banco de Indicadores - Mun. (1)'!U:U,'Banco de Indicadores - Mun. (1)'!$C:$C,'Banco de Indicadores - UGRHI'!$B28,'Banco de Indicadores - Mun. (1)'!$A:$A,'Banco de Indicadores - UGRHI'!$A28)</f>
        <v>0</v>
      </c>
      <c r="R28" s="44">
        <f>SUMIFS('Banco de Indicadores - Mun. (1)'!V:V,'Banco de Indicadores - Mun. (1)'!$C:$C,'Banco de Indicadores - UGRHI'!$B28,'Banco de Indicadores - Mun. (1)'!$A:$A,'Banco de Indicadores - UGRHI'!$A28)</f>
        <v>0</v>
      </c>
      <c r="S28" s="44">
        <f>SUMIFS('Banco de Indicadores - Mun. (1)'!W:W,'Banco de Indicadores - Mun. (1)'!$C:$C,'Banco de Indicadores - UGRHI'!$B28,'Banco de Indicadores - Mun. (1)'!$A:$A,'Banco de Indicadores - UGRHI'!$A28)</f>
        <v>87.48</v>
      </c>
      <c r="T28" s="45">
        <f>SUMIFS('Banco de Indicadores Mun. (2)'!I:I,'Banco de Indicadores Mun. (2)'!$E:$E,'Banco de Indicadores - UGRHI'!$B28,'Banco de Indicadores Mun. (2)'!$A:$A,'Banco de Indicadores - UGRHI'!$A28)</f>
        <v>73.108047999999954</v>
      </c>
      <c r="U28" s="45">
        <f>SUMIFS('Banco de Indicadores Mun. (2)'!J:J,'Banco de Indicadores Mun. (2)'!$E:$E,'Banco de Indicadores - UGRHI'!$B28,'Banco de Indicadores Mun. (2)'!$A:$A,'Banco de Indicadores - UGRHI'!$A28)</f>
        <v>69.416083900000004</v>
      </c>
      <c r="V28" s="45">
        <f>SUMIFS('Banco de Indicadores Mun. (2)'!K:K,'Banco de Indicadores Mun. (2)'!$E:$E,'Banco de Indicadores - UGRHI'!$B28,'Banco de Indicadores Mun. (2)'!$A:$A,'Banco de Indicadores - UGRHI'!$A28)</f>
        <v>3.6919640999999976</v>
      </c>
      <c r="W28" s="45">
        <f>SUMIFS('Banco de Indicadores Mun. (2)'!L:L,'Banco de Indicadores Mun. (2)'!$E:$E,'Banco de Indicadores - UGRHI'!$B28,'Banco de Indicadores Mun. (2)'!$A:$A,'Banco de Indicadores - UGRHI'!$A28)</f>
        <v>0</v>
      </c>
      <c r="X28" s="45">
        <f>SUMIFS('Banco de Indicadores Mun. (2)'!M:M,'Banco de Indicadores Mun. (2)'!$E:$E,'Banco de Indicadores - UGRHI'!$B28,'Banco de Indicadores Mun. (2)'!$A:$A,'Banco de Indicadores - UGRHI'!$A28)</f>
        <v>56.105790400000004</v>
      </c>
      <c r="Y28" s="45">
        <f>SUMIFS('Banco de Indicadores Mun. (2)'!N:N,'Banco de Indicadores Mun. (2)'!$E:$E,'Banco de Indicadores - UGRHI'!$B28,'Banco de Indicadores Mun. (2)'!$A:$A,'Banco de Indicadores - UGRHI'!$A28)</f>
        <v>13.126750400000004</v>
      </c>
      <c r="Z28" s="45">
        <f>SUMIFS('Banco de Indicadores Mun. (2)'!O:O,'Banco de Indicadores Mun. (2)'!$E:$E,'Banco de Indicadores - UGRHI'!$B28,'Banco de Indicadores Mun. (2)'!$A:$A,'Banco de Indicadores - UGRHI'!$A28)</f>
        <v>1.9055579000000002</v>
      </c>
      <c r="AA28" s="45">
        <f>SUMIFS('Banco de Indicadores Mun. (2)'!P:P,'Banco de Indicadores Mun. (2)'!$E:$E,'Banco de Indicadores - UGRHI'!$B28,'Banco de Indicadores Mun. (2)'!$A:$A,'Banco de Indicadores - UGRHI'!$A28)</f>
        <v>1.9699492999999986</v>
      </c>
      <c r="AB28" s="48">
        <f>SUMIFS('Banco de Indicadores - Mun. (1)'!X:X,'Banco de Indicadores - Mun. (1)'!$C:$C,'Banco de Indicadores - UGRHI'!$B28,'Banco de Indicadores - Mun. (1)'!$A:$A,'Banco de Indicadores - UGRHI'!$A28)</f>
        <v>18.317615086158739</v>
      </c>
      <c r="AC28" s="48">
        <f t="shared" si="1"/>
        <v>19.869454585684256</v>
      </c>
      <c r="AD28" s="48">
        <f t="shared" si="2"/>
        <v>80.130545414315748</v>
      </c>
      <c r="AE28" s="44">
        <f>SUMIFS('Banco de Indicadores - Mun. (1)'!Y:Y,'Banco de Indicadores - Mun. (1)'!$C:$C,'Banco de Indicadores - UGRHI'!$B28,'Banco de Indicadores - Mun. (1)'!$A:$A,'Banco de Indicadores - UGRHI'!$A28)</f>
        <v>4956.6499999999987</v>
      </c>
      <c r="AF28" s="44">
        <f>SUMIFS('Banco de Indicadores - Mun. (1)'!Z:Z,'Banco de Indicadores - Mun. (1)'!$C:$C,'Banco de Indicadores - UGRHI'!$B28,'Banco de Indicadores - Mun. (1)'!$A:$A,'Banco de Indicadores - UGRHI'!$A28)</f>
        <v>189333.92803811072</v>
      </c>
      <c r="AG28" s="44">
        <f>SUMIFS('Banco de Indicadores - Mun. (1)'!AA:AA,'Banco de Indicadores - Mun. (1)'!$C:$C,'Banco de Indicadores - UGRHI'!$B28,'Banco de Indicadores - Mun. (1)'!$A:$A,'Banco de Indicadores - UGRHI'!$A28)</f>
        <v>102568.9039618893</v>
      </c>
      <c r="AH28" s="44">
        <f>SUMIFS('Banco de Indicadores - Mun. (1)'!AB:AB,'Banco de Indicadores - Mun. (1)'!$C:$C,'Banco de Indicadores - UGRHI'!$B28,'Banco de Indicadores - Mun. (1)'!$A:$A,'Banco de Indicadores - UGRHI'!$A28)</f>
        <v>784</v>
      </c>
      <c r="AI28" s="44">
        <f>SUMIFS('Banco de Indicadores - Mun. (1)'!AC:AC,'Banco de Indicadores - Mun. (1)'!$C:$C,'Banco de Indicadores - UGRHI'!$B28,'Banco de Indicadores - Mun. (1)'!$A:$A,'Banco de Indicadores - UGRHI'!$A28)</f>
        <v>17</v>
      </c>
      <c r="AJ28" s="44">
        <f>SUMIFS('Banco de Indicadores Mun. (2)'!Q:Q,'Banco de Indicadores Mun. (2)'!$E:$E,'Banco de Indicadores - UGRHI'!$B28,'Banco de Indicadores Mun. (2)'!$A:$A,'Banco de Indicadores - UGRHI'!$A28)</f>
        <v>2073</v>
      </c>
      <c r="AK28" s="154">
        <f>VLOOKUP(B28,'Dados Base'!B:K,9,FALSE)*31536000/SUMIFS('Banco de Indicadores - Mun. (1)'!H:H,'Banco de Indicadores - Mun. (1)'!C:C,'Banco de Indicadores - UGRHI'!B28,'Banco de Indicadores - Mun. (1)'!A:A,'Banco de Indicadores - UGRHI'!A28)</f>
        <v>990.92379546916868</v>
      </c>
      <c r="AL28" s="126">
        <v>95.408791174734105</v>
      </c>
      <c r="AM28" s="42" t="s">
        <v>702</v>
      </c>
      <c r="AN28" s="42" t="s">
        <v>702</v>
      </c>
      <c r="AO28" s="42" t="s">
        <v>702</v>
      </c>
      <c r="AP28" s="126">
        <v>97.969757059642646</v>
      </c>
      <c r="AQ28" s="127">
        <f>(SUMIFS(T:T,B:B,B28,A:A,A28)/VLOOKUP(B28,'Dados Base'!B:K,8,FALSE))*100</f>
        <v>112.47391999999994</v>
      </c>
      <c r="AR28" s="127">
        <f>(SUMIFS(T:T,B:B,B28,A:A,A28)/VLOOKUP(B28,'Dados Base'!B:K,9,FALSE))*100</f>
        <v>42.504679069767413</v>
      </c>
      <c r="AS28" s="127">
        <f>(SUMIFS(U:U,B:B,B28,A:A,A28)/VLOOKUP(B28,'Dados Base'!B:K,7,FALSE))*100</f>
        <v>161.43275325581396</v>
      </c>
      <c r="AT28" s="127">
        <f>(SUMIFS(V:V,B:B,B28,A:A,A28)/VLOOKUP(B28,'Dados Base'!B:K,10,FALSE))*100</f>
        <v>16.78165499999999</v>
      </c>
      <c r="AU28" s="44">
        <f>SUMIFS('Banco de Indicadores - Mun. (1)'!AO:AO,'Banco de Indicadores - Mun. (1)'!$C:$C,'Banco de Indicadores - UGRHI'!$B28,'Banco de Indicadores - Mun. (1)'!$A:$A,'Banco de Indicadores - UGRHI'!$A28)</f>
        <v>5</v>
      </c>
      <c r="AV28" s="44">
        <f>SUMIFS('Banco de Indicadores - Mun. (1)'!AP:AP,'Banco de Indicadores - Mun. (1)'!$C:$C,'Banco de Indicadores - UGRHI'!$B28,'Banco de Indicadores - Mun. (1)'!$A:$A,'Banco de Indicadores - UGRHI'!$A28)</f>
        <v>10.643315182066537</v>
      </c>
      <c r="AW28" s="142">
        <v>25</v>
      </c>
      <c r="AX28" s="44">
        <f>SUMIFS('Banco de Indicadores - Mun. (1)'!AQ:AQ,'Banco de Indicadores - Mun. (1)'!$C:$C,'Banco de Indicadores - UGRHI'!$B28,'Banco de Indicadores - Mun. (1)'!$A:$A,'Banco de Indicadores - UGRHI'!$A28)</f>
        <v>978</v>
      </c>
      <c r="AY28" s="74">
        <v>90.99978193138142</v>
      </c>
      <c r="AZ28" s="74">
        <v>73.061968654730507</v>
      </c>
      <c r="BA28" s="75">
        <f xml:space="preserve">  100 * (  SUMIFS('Banco de Indicadores - Mun. (1)'!Z:Z,'Banco de Indicadores - Mun. (1)'!$C:$C,'Banco de Indicadores - UGRHI'!$B28,'Banco de Indicadores - Mun. (1)'!$A:$A,'Banco de Indicadores - UGRHI'!$A28) /
(SUMIFS('Banco de Indicadores - Mun. (1)'!AA:AA,'Banco de Indicadores - Mun. (1)'!$C:$C,'Banco de Indicadores - UGRHI'!$B28,'Banco de Indicadores - Mun. (1)'!$A:$A,'Banco de Indicadores - UGRHI'!$A28) +  SUMIFS('Banco de Indicadores - Mun. (1)'!Z:Z,'Banco de Indicadores - Mun. (1)'!$C:$C,'Banco de Indicadores - UGRHI'!$B28,'Banco de Indicadores - Mun. (1)'!$A:$A,'Banco de Indicadores - UGRHI'!$A28) ))</f>
        <v>64.861970245670904</v>
      </c>
      <c r="BB28" s="44">
        <f>SUMIFS('Banco de Indicadores - Mun. (1)'!AW:AW,'Banco de Indicadores - Mun. (1)'!$C:$C,'Banco de Indicadores - UGRHI'!$B28,'Banco de Indicadores - Mun. (1)'!$A:$A,'Banco de Indicadores - UGRHI'!$A28)</f>
        <v>101</v>
      </c>
      <c r="BC28" s="44">
        <f>SUMIFS('Banco de Indicadores - Mun. (1)'!AX:AX,'Banco de Indicadores - Mun. (1)'!$C:$C,'Banco de Indicadores - UGRHI'!$B28,'Banco de Indicadores - Mun. (1)'!$A:$A,'Banco de Indicadores - UGRHI'!$A28)</f>
        <v>17</v>
      </c>
      <c r="BD28" s="124">
        <v>0.54</v>
      </c>
      <c r="BE28" s="44">
        <f>SUMIFS('Banco de Indicadores Mun. (2)'!R:R,'Banco de Indicadores Mun. (2)'!$E:$E,'Banco de Indicadores - UGRHI'!$B28,'Banco de Indicadores Mun. (2)'!$A:$A,'Banco de Indicadores - UGRHI'!$A28)</f>
        <v>4425</v>
      </c>
      <c r="BF28" s="128">
        <v>306.29418805942123</v>
      </c>
    </row>
    <row r="29" spans="1:58" x14ac:dyDescent="0.25">
      <c r="A29" s="38">
        <v>2016</v>
      </c>
      <c r="B29" s="38">
        <v>6</v>
      </c>
      <c r="C29" s="123">
        <f>SUMIFS('Banco de Indicadores Mun. (2)'!G:G,'Banco de Indicadores Mun. (2)'!$E:$E,'Banco de Indicadores - UGRHI'!$B29,'Banco de Indicadores Mun. (2)'!$A:$A,'Banco de Indicadores - UGRHI'!$A29)</f>
        <v>635</v>
      </c>
      <c r="D29" s="123">
        <f>SUMIFS('Banco de Indicadores Mun. (2)'!H:H,'Banco de Indicadores Mun. (2)'!$E:$E,'Banco de Indicadores - UGRHI'!$B29,'Banco de Indicadores Mun. (2)'!$A:$A,'Banco de Indicadores - UGRHI'!$A29)</f>
        <v>4288</v>
      </c>
      <c r="E29" s="43">
        <v>0.82919195681130375</v>
      </c>
      <c r="F29" s="44">
        <f>SUMIFS('Banco de Indicadores - Mun. (1)'!H:H,'Banco de Indicadores - Mun. (1)'!$C:$C,'Banco de Indicadores - UGRHI'!$B29,'Banco de Indicadores - Mun. (1)'!$A:$A,'Banco de Indicadores - UGRHI'!$A29)</f>
        <v>20404925</v>
      </c>
      <c r="G29" s="44">
        <f>SUMIFS('Banco de Indicadores - Mun. (1)'!I:I,'Banco de Indicadores - Mun. (1)'!$C:$C,'Banco de Indicadores - UGRHI'!$B29,'Banco de Indicadores - Mun. (1)'!$A:$A,'Banco de Indicadores - UGRHI'!$A29)</f>
        <v>20197071</v>
      </c>
      <c r="H29" s="44">
        <f>SUMIFS('Banco de Indicadores - Mun. (1)'!J:J,'Banco de Indicadores - Mun. (1)'!$C:$C,'Banco de Indicadores - UGRHI'!$B29,'Banco de Indicadores - Mun. (1)'!$A:$A,'Banco de Indicadores - UGRHI'!$A29)</f>
        <v>207854</v>
      </c>
      <c r="I29" s="46">
        <f>(F29)/VLOOKUP(B29,'Dados Base'!$B:$K,6,FALSE)</f>
        <v>3105.7535418353618</v>
      </c>
      <c r="J29" s="73">
        <f t="shared" si="0"/>
        <v>0.98981353766308866</v>
      </c>
      <c r="K29" s="44">
        <f>SUMIFS('Banco de Indicadores - Mun. (1)'!O:O,'Banco de Indicadores - Mun. (1)'!$C:$C,'Banco de Indicadores - UGRHI'!$B29,'Banco de Indicadores - Mun. (1)'!$A:$A,'Banco de Indicadores - UGRHI'!$A29)</f>
        <v>0</v>
      </c>
      <c r="L29" s="44">
        <f>SUMIFS('Banco de Indicadores - Mun. (1)'!P:P,'Banco de Indicadores - Mun. (1)'!$C:$C,'Banco de Indicadores - UGRHI'!$B29,'Banco de Indicadores - Mun. (1)'!$A:$A,'Banco de Indicadores - UGRHI'!$A29)</f>
        <v>0</v>
      </c>
      <c r="M29" s="44">
        <f>SUMIFS('Banco de Indicadores - Mun. (1)'!Q:Q,'Banco de Indicadores - Mun. (1)'!$C:$C,'Banco de Indicadores - UGRHI'!$B29,'Banco de Indicadores - Mun. (1)'!$A:$A,'Banco de Indicadores - UGRHI'!$A29)</f>
        <v>0</v>
      </c>
      <c r="N29" s="44">
        <f>SUMIFS('Banco de Indicadores - Mun. (1)'!R:R,'Banco de Indicadores - Mun. (1)'!$C:$C,'Banco de Indicadores - UGRHI'!$B29,'Banco de Indicadores - Mun. (1)'!$A:$A,'Banco de Indicadores - UGRHI'!$A29)</f>
        <v>0</v>
      </c>
      <c r="O29" s="44">
        <f>SUMIFS('Banco de Indicadores - Mun. (1)'!S:S,'Banco de Indicadores - Mun. (1)'!$C:$C,'Banco de Indicadores - UGRHI'!$B29,'Banco de Indicadores - Mun. (1)'!$A:$A,'Banco de Indicadores - UGRHI'!$A29)</f>
        <v>0</v>
      </c>
      <c r="P29" s="44">
        <f>SUMIFS('Banco de Indicadores - Mun. (1)'!T:T,'Banco de Indicadores - Mun. (1)'!$C:$C,'Banco de Indicadores - UGRHI'!$B29,'Banco de Indicadores - Mun. (1)'!$A:$A,'Banco de Indicadores - UGRHI'!$A29)</f>
        <v>0</v>
      </c>
      <c r="Q29" s="44">
        <f>SUMIFS('Banco de Indicadores - Mun. (1)'!U:U,'Banco de Indicadores - Mun. (1)'!$C:$C,'Banco de Indicadores - UGRHI'!$B29,'Banco de Indicadores - Mun. (1)'!$A:$A,'Banco de Indicadores - UGRHI'!$A29)</f>
        <v>0</v>
      </c>
      <c r="R29" s="44">
        <f>SUMIFS('Banco de Indicadores - Mun. (1)'!V:V,'Banco de Indicadores - Mun. (1)'!$C:$C,'Banco de Indicadores - UGRHI'!$B29,'Banco de Indicadores - Mun. (1)'!$A:$A,'Banco de Indicadores - UGRHI'!$A29)</f>
        <v>0</v>
      </c>
      <c r="S29" s="44">
        <f>SUMIFS('Banco de Indicadores - Mun. (1)'!W:W,'Banco de Indicadores - Mun. (1)'!$C:$C,'Banco de Indicadores - UGRHI'!$B29,'Banco de Indicadores - Mun. (1)'!$A:$A,'Banco de Indicadores - UGRHI'!$A29)</f>
        <v>206.72</v>
      </c>
      <c r="T29" s="45">
        <f>SUMIFS('Banco de Indicadores Mun. (2)'!I:I,'Banco de Indicadores Mun. (2)'!$E:$E,'Banco de Indicadores - UGRHI'!$B29,'Banco de Indicadores Mun. (2)'!$A:$A,'Banco de Indicadores - UGRHI'!$A29)</f>
        <v>55.493402200000006</v>
      </c>
      <c r="U29" s="45">
        <f>SUMIFS('Banco de Indicadores Mun. (2)'!J:J,'Banco de Indicadores Mun. (2)'!$E:$E,'Banco de Indicadores - UGRHI'!$B29,'Banco de Indicadores Mun. (2)'!$A:$A,'Banco de Indicadores - UGRHI'!$A29)</f>
        <v>51.141557999999996</v>
      </c>
      <c r="V29" s="45">
        <f>SUMIFS('Banco de Indicadores Mun. (2)'!K:K,'Banco de Indicadores Mun. (2)'!$E:$E,'Banco de Indicadores - UGRHI'!$B29,'Banco de Indicadores Mun. (2)'!$A:$A,'Banco de Indicadores - UGRHI'!$A29)</f>
        <v>4.3518442000000039</v>
      </c>
      <c r="W29" s="45">
        <f>SUMIFS('Banco de Indicadores Mun. (2)'!L:L,'Banco de Indicadores Mun. (2)'!$E:$E,'Banco de Indicadores - UGRHI'!$B29,'Banco de Indicadores Mun. (2)'!$A:$A,'Banco de Indicadores - UGRHI'!$A29)</f>
        <v>0</v>
      </c>
      <c r="X29" s="45">
        <f>SUMIFS('Banco de Indicadores Mun. (2)'!M:M,'Banco de Indicadores Mun. (2)'!$E:$E,'Banco de Indicadores - UGRHI'!$B29,'Banco de Indicadores Mun. (2)'!$A:$A,'Banco de Indicadores - UGRHI'!$A29)</f>
        <v>46.300098800000015</v>
      </c>
      <c r="Y29" s="45">
        <f>SUMIFS('Banco de Indicadores Mun. (2)'!N:N,'Banco de Indicadores Mun. (2)'!$E:$E,'Banco de Indicadores - UGRHI'!$B29,'Banco de Indicadores Mun. (2)'!$A:$A,'Banco de Indicadores - UGRHI'!$A29)</f>
        <v>5.8809800000000028</v>
      </c>
      <c r="Z29" s="45">
        <f>SUMIFS('Banco de Indicadores Mun. (2)'!O:O,'Banco de Indicadores Mun. (2)'!$E:$E,'Banco de Indicadores - UGRHI'!$B29,'Banco de Indicadores Mun. (2)'!$A:$A,'Banco de Indicadores - UGRHI'!$A29)</f>
        <v>0.98743090000000211</v>
      </c>
      <c r="AA29" s="45">
        <f>SUMIFS('Banco de Indicadores Mun. (2)'!P:P,'Banco de Indicadores Mun. (2)'!$E:$E,'Banco de Indicadores - UGRHI'!$B29,'Banco de Indicadores Mun. (2)'!$A:$A,'Banco de Indicadores - UGRHI'!$A29)</f>
        <v>2.3248925000000078</v>
      </c>
      <c r="AB29" s="48">
        <f>SUMIFS('Banco de Indicadores - Mun. (1)'!X:X,'Banco de Indicadores - Mun. (1)'!$C:$C,'Banco de Indicadores - UGRHI'!$B29,'Banco de Indicadores - Mun. (1)'!$A:$A,'Banco de Indicadores - UGRHI'!$A29)</f>
        <v>78.923850163959486</v>
      </c>
      <c r="AC29" s="48">
        <f t="shared" si="1"/>
        <v>12.898639041235018</v>
      </c>
      <c r="AD29" s="48">
        <f t="shared" si="2"/>
        <v>87.101360958764985</v>
      </c>
      <c r="AE29" s="44">
        <f>SUMIFS('Banco de Indicadores - Mun. (1)'!Y:Y,'Banco de Indicadores - Mun. (1)'!$C:$C,'Banco de Indicadores - UGRHI'!$B29,'Banco de Indicadores - Mun. (1)'!$A:$A,'Banco de Indicadores - UGRHI'!$A29)</f>
        <v>20869.539999999997</v>
      </c>
      <c r="AF29" s="44">
        <f>SUMIFS('Banco de Indicadores - Mun. (1)'!Z:Z,'Banco de Indicadores - Mun. (1)'!$C:$C,'Banco de Indicadores - UGRHI'!$B29,'Banco de Indicadores - Mun. (1)'!$A:$A,'Banco de Indicadores - UGRHI'!$A29)</f>
        <v>489611.13702164619</v>
      </c>
      <c r="AG29" s="44">
        <f>SUMIFS('Banco de Indicadores - Mun. (1)'!AA:AA,'Banco de Indicadores - Mun. (1)'!$C:$C,'Banco de Indicadores - UGRHI'!$B29,'Banco de Indicadores - Mun. (1)'!$A:$A,'Banco de Indicadores - UGRHI'!$A29)</f>
        <v>635867.93297835381</v>
      </c>
      <c r="AH29" s="44">
        <f>SUMIFS('Banco de Indicadores - Mun. (1)'!AB:AB,'Banco de Indicadores - Mun. (1)'!$C:$C,'Banco de Indicadores - UGRHI'!$B29,'Banco de Indicadores - Mun. (1)'!$A:$A,'Banco de Indicadores - UGRHI'!$A29)</f>
        <v>2989</v>
      </c>
      <c r="AI29" s="44">
        <f>SUMIFS('Banco de Indicadores - Mun. (1)'!AC:AC,'Banco de Indicadores - Mun. (1)'!$C:$C,'Banco de Indicadores - UGRHI'!$B29,'Banco de Indicadores - Mun. (1)'!$A:$A,'Banco de Indicadores - UGRHI'!$A29)</f>
        <v>34</v>
      </c>
      <c r="AJ29" s="44">
        <f>SUMIFS('Banco de Indicadores Mun. (2)'!Q:Q,'Banco de Indicadores Mun. (2)'!$E:$E,'Banco de Indicadores - UGRHI'!$B29,'Banco de Indicadores Mun. (2)'!$A:$A,'Banco de Indicadores - UGRHI'!$A29)</f>
        <v>413</v>
      </c>
      <c r="AK29" s="154">
        <f>VLOOKUP(B29,'Dados Base'!B:K,9,FALSE)*31536000/SUMIFS('Banco de Indicadores - Mun. (1)'!H:H,'Banco de Indicadores - Mun. (1)'!C:C,'Banco de Indicadores - UGRHI'!B29,'Banco de Indicadores - Mun. (1)'!A:A,'Banco de Indicadores - UGRHI'!A29)</f>
        <v>129.82277562892293</v>
      </c>
      <c r="AL29" s="126">
        <v>98.581690896192953</v>
      </c>
      <c r="AM29" s="42" t="s">
        <v>702</v>
      </c>
      <c r="AN29" s="42" t="s">
        <v>702</v>
      </c>
      <c r="AO29" s="42" t="s">
        <v>702</v>
      </c>
      <c r="AP29" s="126">
        <v>99.340691824076885</v>
      </c>
      <c r="AQ29" s="127">
        <f>(SUMIFS(T:T,B:B,B29,A:A,A29)/VLOOKUP(B29,'Dados Base'!B:K,8,FALSE))*100</f>
        <v>179.0109748387097</v>
      </c>
      <c r="AR29" s="127">
        <f>(SUMIFS(T:T,B:B,B29,A:A,A29)/VLOOKUP(B29,'Dados Base'!B:K,9,FALSE))*100</f>
        <v>66.063574047619056</v>
      </c>
      <c r="AS29" s="127">
        <f>(SUMIFS(U:U,B:B,B29,A:A,A29)/VLOOKUP(B29,'Dados Base'!B:K,7,FALSE))*100</f>
        <v>255.70778999999999</v>
      </c>
      <c r="AT29" s="127">
        <f>(SUMIFS(V:V,B:B,B29,A:A,A29)/VLOOKUP(B29,'Dados Base'!B:K,10,FALSE))*100</f>
        <v>39.562220000000039</v>
      </c>
      <c r="AU29" s="44">
        <f>SUMIFS('Banco de Indicadores - Mun. (1)'!AO:AO,'Banco de Indicadores - Mun. (1)'!$C:$C,'Banco de Indicadores - UGRHI'!$B29,'Banco de Indicadores - Mun. (1)'!$A:$A,'Banco de Indicadores - UGRHI'!$A29)</f>
        <v>4</v>
      </c>
      <c r="AV29" s="44">
        <f>SUMIFS('Banco de Indicadores - Mun. (1)'!AP:AP,'Banco de Indicadores - Mun. (1)'!$C:$C,'Banco de Indicadores - UGRHI'!$B29,'Banco de Indicadores - Mun. (1)'!$A:$A,'Banco de Indicadores - UGRHI'!$A29)</f>
        <v>1.1419290686898418</v>
      </c>
      <c r="AW29" s="142">
        <v>9</v>
      </c>
      <c r="AX29" s="44">
        <f>SUMIFS('Banco de Indicadores - Mun. (1)'!AQ:AQ,'Banco de Indicadores - Mun. (1)'!$C:$C,'Banco de Indicadores - UGRHI'!$B29,'Banco de Indicadores - Mun. (1)'!$A:$A,'Banco de Indicadores - UGRHI'!$A29)</f>
        <v>51</v>
      </c>
      <c r="AY29" s="74">
        <v>83.246777707549754</v>
      </c>
      <c r="AZ29" s="74">
        <v>52.0364279010223</v>
      </c>
      <c r="BA29" s="75">
        <f xml:space="preserve">  100 * (  SUMIFS('Banco de Indicadores - Mun. (1)'!Z:Z,'Banco de Indicadores - Mun. (1)'!$C:$C,'Banco de Indicadores - UGRHI'!$B29,'Banco de Indicadores - Mun. (1)'!$A:$A,'Banco de Indicadores - UGRHI'!$A29) /
(SUMIFS('Banco de Indicadores - Mun. (1)'!AA:AA,'Banco de Indicadores - Mun. (1)'!$C:$C,'Banco de Indicadores - UGRHI'!$B29,'Banco de Indicadores - Mun. (1)'!$A:$A,'Banco de Indicadores - UGRHI'!$A29) +  SUMIFS('Banco de Indicadores - Mun. (1)'!Z:Z,'Banco de Indicadores - Mun. (1)'!$C:$C,'Banco de Indicadores - UGRHI'!$B29,'Banco de Indicadores - Mun. (1)'!$A:$A,'Banco de Indicadores - UGRHI'!$A29) ))</f>
        <v>43.502464867840338</v>
      </c>
      <c r="BB29" s="44">
        <f>SUMIFS('Banco de Indicadores - Mun. (1)'!AW:AW,'Banco de Indicadores - Mun. (1)'!$C:$C,'Banco de Indicadores - UGRHI'!$B29,'Banco de Indicadores - Mun. (1)'!$A:$A,'Banco de Indicadores - UGRHI'!$A29)</f>
        <v>607</v>
      </c>
      <c r="BC29" s="44">
        <f>SUMIFS('Banco de Indicadores - Mun. (1)'!AX:AX,'Banco de Indicadores - Mun. (1)'!$C:$C,'Banco de Indicadores - UGRHI'!$B29,'Banco de Indicadores - Mun. (1)'!$A:$A,'Banco de Indicadores - UGRHI'!$A29)</f>
        <v>34</v>
      </c>
      <c r="BD29" s="124">
        <v>0.32</v>
      </c>
      <c r="BE29" s="44">
        <f>SUMIFS('Banco de Indicadores Mun. (2)'!R:R,'Banco de Indicadores Mun. (2)'!$E:$E,'Banco de Indicadores - UGRHI'!$B29,'Banco de Indicadores Mun. (2)'!$A:$A,'Banco de Indicadores - UGRHI'!$A29)</f>
        <v>5718</v>
      </c>
      <c r="BF29" s="128">
        <v>58.664267776868918</v>
      </c>
    </row>
    <row r="30" spans="1:58" x14ac:dyDescent="0.25">
      <c r="A30" s="38">
        <v>2016</v>
      </c>
      <c r="B30" s="38">
        <v>7</v>
      </c>
      <c r="C30" s="123">
        <f>SUMIFS('Banco de Indicadores Mun. (2)'!G:G,'Banco de Indicadores Mun. (2)'!$E:$E,'Banco de Indicadores - UGRHI'!$B30,'Banco de Indicadores Mun. (2)'!$A:$A,'Banco de Indicadores - UGRHI'!$A30)</f>
        <v>136</v>
      </c>
      <c r="D30" s="123">
        <f>SUMIFS('Banco de Indicadores Mun. (2)'!H:H,'Banco de Indicadores Mun. (2)'!$E:$E,'Banco de Indicadores - UGRHI'!$B30,'Banco de Indicadores Mun. (2)'!$A:$A,'Banco de Indicadores - UGRHI'!$A30)</f>
        <v>77</v>
      </c>
      <c r="E30" s="43">
        <v>1.0741156167245691</v>
      </c>
      <c r="F30" s="44">
        <f>SUMIFS('Banco de Indicadores - Mun. (1)'!H:H,'Banco de Indicadores - Mun. (1)'!$C:$C,'Banco de Indicadores - UGRHI'!$B30,'Banco de Indicadores - Mun. (1)'!$A:$A,'Banco de Indicadores - UGRHI'!$A30)</f>
        <v>1765431</v>
      </c>
      <c r="G30" s="44">
        <f>SUMIFS('Banco de Indicadores - Mun. (1)'!I:I,'Banco de Indicadores - Mun. (1)'!$C:$C,'Banco de Indicadores - UGRHI'!$B30,'Banco de Indicadores - Mun. (1)'!$A:$A,'Banco de Indicadores - UGRHI'!$A30)</f>
        <v>1762244</v>
      </c>
      <c r="H30" s="44">
        <f>SUMIFS('Banco de Indicadores - Mun. (1)'!J:J,'Banco de Indicadores - Mun. (1)'!$C:$C,'Banco de Indicadores - UGRHI'!$B30,'Banco de Indicadores - Mun. (1)'!$A:$A,'Banco de Indicadores - UGRHI'!$A30)</f>
        <v>3187</v>
      </c>
      <c r="I30" s="46">
        <f>(F30)/VLOOKUP(B30,'Dados Base'!$B:$K,6,FALSE)</f>
        <v>728.68287125893073</v>
      </c>
      <c r="J30" s="73">
        <f t="shared" si="0"/>
        <v>0.99819477510024468</v>
      </c>
      <c r="K30" s="44">
        <f>SUMIFS('Banco de Indicadores - Mun. (1)'!O:O,'Banco de Indicadores - Mun. (1)'!$C:$C,'Banco de Indicadores - UGRHI'!$B30,'Banco de Indicadores - Mun. (1)'!$A:$A,'Banco de Indicadores - UGRHI'!$A30)</f>
        <v>0</v>
      </c>
      <c r="L30" s="44">
        <f>SUMIFS('Banco de Indicadores - Mun. (1)'!P:P,'Banco de Indicadores - Mun. (1)'!$C:$C,'Banco de Indicadores - UGRHI'!$B30,'Banco de Indicadores - Mun. (1)'!$A:$A,'Banco de Indicadores - UGRHI'!$A30)</f>
        <v>0</v>
      </c>
      <c r="M30" s="44">
        <f>SUMIFS('Banco de Indicadores - Mun. (1)'!Q:Q,'Banco de Indicadores - Mun. (1)'!$C:$C,'Banco de Indicadores - UGRHI'!$B30,'Banco de Indicadores - Mun. (1)'!$A:$A,'Banco de Indicadores - UGRHI'!$A30)</f>
        <v>0</v>
      </c>
      <c r="N30" s="44">
        <f>SUMIFS('Banco de Indicadores - Mun. (1)'!R:R,'Banco de Indicadores - Mun. (1)'!$C:$C,'Banco de Indicadores - UGRHI'!$B30,'Banco de Indicadores - Mun. (1)'!$A:$A,'Banco de Indicadores - UGRHI'!$A30)</f>
        <v>0</v>
      </c>
      <c r="O30" s="44">
        <f>SUMIFS('Banco de Indicadores - Mun. (1)'!S:S,'Banco de Indicadores - Mun. (1)'!$C:$C,'Banco de Indicadores - UGRHI'!$B30,'Banco de Indicadores - Mun. (1)'!$A:$A,'Banco de Indicadores - UGRHI'!$A30)</f>
        <v>0</v>
      </c>
      <c r="P30" s="44">
        <f>SUMIFS('Banco de Indicadores - Mun. (1)'!T:T,'Banco de Indicadores - Mun. (1)'!$C:$C,'Banco de Indicadores - UGRHI'!$B30,'Banco de Indicadores - Mun. (1)'!$A:$A,'Banco de Indicadores - UGRHI'!$A30)</f>
        <v>0</v>
      </c>
      <c r="Q30" s="44">
        <f>SUMIFS('Banco de Indicadores - Mun. (1)'!U:U,'Banco de Indicadores - Mun. (1)'!$C:$C,'Banco de Indicadores - UGRHI'!$B30,'Banco de Indicadores - Mun. (1)'!$A:$A,'Banco de Indicadores - UGRHI'!$A30)</f>
        <v>0</v>
      </c>
      <c r="R30" s="44">
        <f>SUMIFS('Banco de Indicadores - Mun. (1)'!V:V,'Banco de Indicadores - Mun. (1)'!$C:$C,'Banco de Indicadores - UGRHI'!$B30,'Banco de Indicadores - Mun. (1)'!$A:$A,'Banco de Indicadores - UGRHI'!$A30)</f>
        <v>0</v>
      </c>
      <c r="S30" s="44">
        <f>SUMIFS('Banco de Indicadores - Mun. (1)'!W:W,'Banco de Indicadores - Mun. (1)'!$C:$C,'Banco de Indicadores - UGRHI'!$B30,'Banco de Indicadores - Mun. (1)'!$A:$A,'Banco de Indicadores - UGRHI'!$A30)</f>
        <v>0</v>
      </c>
      <c r="T30" s="45">
        <f>SUMIFS('Banco de Indicadores Mun. (2)'!I:I,'Banco de Indicadores Mun. (2)'!$E:$E,'Banco de Indicadores - UGRHI'!$B30,'Banco de Indicadores Mun. (2)'!$A:$A,'Banco de Indicadores - UGRHI'!$A30)</f>
        <v>19.473932700000002</v>
      </c>
      <c r="U30" s="45">
        <f>SUMIFS('Banco de Indicadores Mun. (2)'!J:J,'Banco de Indicadores Mun. (2)'!$E:$E,'Banco de Indicadores - UGRHI'!$B30,'Banco de Indicadores Mun. (2)'!$A:$A,'Banco de Indicadores - UGRHI'!$A30)</f>
        <v>19.430830600000004</v>
      </c>
      <c r="V30" s="45">
        <f>SUMIFS('Banco de Indicadores Mun. (2)'!K:K,'Banco de Indicadores Mun. (2)'!$E:$E,'Banco de Indicadores - UGRHI'!$B30,'Banco de Indicadores Mun. (2)'!$A:$A,'Banco de Indicadores - UGRHI'!$A30)</f>
        <v>4.3102100000000004E-2</v>
      </c>
      <c r="W30" s="45">
        <f>SUMIFS('Banco de Indicadores Mun. (2)'!L:L,'Banco de Indicadores Mun. (2)'!$E:$E,'Banco de Indicadores - UGRHI'!$B30,'Banco de Indicadores Mun. (2)'!$A:$A,'Banco de Indicadores - UGRHI'!$A30)</f>
        <v>0</v>
      </c>
      <c r="X30" s="45">
        <f>SUMIFS('Banco de Indicadores Mun. (2)'!M:M,'Banco de Indicadores Mun. (2)'!$E:$E,'Banco de Indicadores - UGRHI'!$B30,'Banco de Indicadores Mun. (2)'!$A:$A,'Banco de Indicadores - UGRHI'!$A30)</f>
        <v>11.0865115</v>
      </c>
      <c r="Y30" s="45">
        <f>SUMIFS('Banco de Indicadores Mun. (2)'!N:N,'Banco de Indicadores Mun. (2)'!$E:$E,'Banco de Indicadores - UGRHI'!$B30,'Banco de Indicadores Mun. (2)'!$A:$A,'Banco de Indicadores - UGRHI'!$A30)</f>
        <v>7.247129300000001</v>
      </c>
      <c r="Z30" s="45">
        <f>SUMIFS('Banco de Indicadores Mun. (2)'!O:O,'Banco de Indicadores Mun. (2)'!$E:$E,'Banco de Indicadores - UGRHI'!$B30,'Banco de Indicadores Mun. (2)'!$A:$A,'Banco de Indicadores - UGRHI'!$A30)</f>
        <v>2.0489199999999999E-2</v>
      </c>
      <c r="AA30" s="45">
        <f>SUMIFS('Banco de Indicadores Mun. (2)'!P:P,'Banco de Indicadores Mun. (2)'!$E:$E,'Banco de Indicadores - UGRHI'!$B30,'Banco de Indicadores Mun. (2)'!$A:$A,'Banco de Indicadores - UGRHI'!$A30)</f>
        <v>1.1198026999999997</v>
      </c>
      <c r="AB30" s="48">
        <f>SUMIFS('Banco de Indicadores - Mun. (1)'!X:X,'Banco de Indicadores - Mun. (1)'!$C:$C,'Banco de Indicadores - UGRHI'!$B30,'Banco de Indicadores - Mun. (1)'!$A:$A,'Banco de Indicadores - UGRHI'!$A30)</f>
        <v>5.4910788571122682</v>
      </c>
      <c r="AC30" s="48">
        <f t="shared" si="1"/>
        <v>63.84976525821596</v>
      </c>
      <c r="AD30" s="48">
        <f t="shared" si="2"/>
        <v>36.15023474178404</v>
      </c>
      <c r="AE30" s="44">
        <f>SUMIFS('Banco de Indicadores - Mun. (1)'!Y:Y,'Banco de Indicadores - Mun. (1)'!$C:$C,'Banco de Indicadores - UGRHI'!$B30,'Banco de Indicadores - Mun. (1)'!$A:$A,'Banco de Indicadores - UGRHI'!$A30)</f>
        <v>1601.04</v>
      </c>
      <c r="AF30" s="44">
        <f>SUMIFS('Banco de Indicadores - Mun. (1)'!Z:Z,'Banco de Indicadores - Mun. (1)'!$C:$C,'Banco de Indicadores - UGRHI'!$B30,'Banco de Indicadores - Mun. (1)'!$A:$A,'Banco de Indicadores - UGRHI'!$A30)</f>
        <v>10490.063084904017</v>
      </c>
      <c r="AG30" s="44">
        <f>SUMIFS('Banco de Indicadores - Mun. (1)'!AA:AA,'Banco de Indicadores - Mun. (1)'!$C:$C,'Banco de Indicadores - UGRHI'!$B30,'Banco de Indicadores - Mun. (1)'!$A:$A,'Banco de Indicadores - UGRHI'!$A30)</f>
        <v>87203.712915095981</v>
      </c>
      <c r="AH30" s="44">
        <f>SUMIFS('Banco de Indicadores - Mun. (1)'!AB:AB,'Banco de Indicadores - Mun. (1)'!$C:$C,'Banco de Indicadores - UGRHI'!$B30,'Banco de Indicadores - Mun. (1)'!$A:$A,'Banco de Indicadores - UGRHI'!$A30)</f>
        <v>249</v>
      </c>
      <c r="AI30" s="44">
        <f>SUMIFS('Banco de Indicadores - Mun. (1)'!AC:AC,'Banco de Indicadores - Mun. (1)'!$C:$C,'Banco de Indicadores - UGRHI'!$B30,'Banco de Indicadores - Mun. (1)'!$A:$A,'Banco de Indicadores - UGRHI'!$A30)</f>
        <v>25</v>
      </c>
      <c r="AJ30" s="44">
        <f>SUMIFS('Banco de Indicadores Mun. (2)'!Q:Q,'Banco de Indicadores Mun. (2)'!$E:$E,'Banco de Indicadores - UGRHI'!$B30,'Banco de Indicadores Mun. (2)'!$A:$A,'Banco de Indicadores - UGRHI'!$A30)</f>
        <v>85</v>
      </c>
      <c r="AK30" s="154">
        <f>VLOOKUP(B30,'Dados Base'!B:K,9,FALSE)*31536000/SUMIFS('Banco de Indicadores - Mun. (1)'!H:H,'Banco de Indicadores - Mun. (1)'!C:C,'Banco de Indicadores - UGRHI'!B30,'Banco de Indicadores - Mun. (1)'!A:A,'Banco de Indicadores - UGRHI'!A30)</f>
        <v>2768.7743106357598</v>
      </c>
      <c r="AL30" s="126">
        <v>90.971398899192323</v>
      </c>
      <c r="AM30" s="42" t="s">
        <v>702</v>
      </c>
      <c r="AN30" s="42" t="s">
        <v>702</v>
      </c>
      <c r="AO30" s="42" t="s">
        <v>702</v>
      </c>
      <c r="AP30" s="126">
        <v>91.148472271717196</v>
      </c>
      <c r="AQ30" s="127">
        <f>(SUMIFS(T:T,B:B,B30,A:A,A30)/VLOOKUP(B30,'Dados Base'!B:K,8,FALSE))*100</f>
        <v>33.575746034482762</v>
      </c>
      <c r="AR30" s="127">
        <f>(SUMIFS(T:T,B:B,B30,A:A,A30)/VLOOKUP(B30,'Dados Base'!B:K,9,FALSE))*100</f>
        <v>12.563827548387099</v>
      </c>
      <c r="AS30" s="127">
        <f>(SUMIFS(U:U,B:B,B30,A:A,A30)/VLOOKUP(B30,'Dados Base'!B:K,7,FALSE))*100</f>
        <v>51.13376473684211</v>
      </c>
      <c r="AT30" s="127">
        <f>(SUMIFS(V:V,B:B,B30,A:A,A30)/VLOOKUP(B30,'Dados Base'!B:K,10,FALSE))*100</f>
        <v>0.21551049999999999</v>
      </c>
      <c r="AU30" s="44">
        <f>SUMIFS('Banco de Indicadores - Mun. (1)'!AO:AO,'Banco de Indicadores - Mun. (1)'!$C:$C,'Banco de Indicadores - UGRHI'!$B30,'Banco de Indicadores - Mun. (1)'!$A:$A,'Banco de Indicadores - UGRHI'!$A30)</f>
        <v>0</v>
      </c>
      <c r="AV30" s="44">
        <f>SUMIFS('Banco de Indicadores - Mun. (1)'!AP:AP,'Banco de Indicadores - Mun. (1)'!$C:$C,'Banco de Indicadores - UGRHI'!$B30,'Banco de Indicadores - Mun. (1)'!$A:$A,'Banco de Indicadores - UGRHI'!$A30)</f>
        <v>7.0367743532599514</v>
      </c>
      <c r="AW30" s="142">
        <v>4</v>
      </c>
      <c r="AX30" s="44">
        <f>SUMIFS('Banco de Indicadores - Mun. (1)'!AQ:AQ,'Banco de Indicadores - Mun. (1)'!$C:$C,'Banco de Indicadores - UGRHI'!$B30,'Banco de Indicadores - Mun. (1)'!$A:$A,'Banco de Indicadores - UGRHI'!$A30)</f>
        <v>0</v>
      </c>
      <c r="AY30" s="74">
        <v>70.962816993831041</v>
      </c>
      <c r="AZ30" s="74">
        <v>14.244455250561735</v>
      </c>
      <c r="BA30" s="75">
        <f xml:space="preserve">  100 * (  SUMIFS('Banco de Indicadores - Mun. (1)'!Z:Z,'Banco de Indicadores - Mun. (1)'!$C:$C,'Banco de Indicadores - UGRHI'!$B30,'Banco de Indicadores - Mun. (1)'!$A:$A,'Banco de Indicadores - UGRHI'!$A30) /
(SUMIFS('Banco de Indicadores - Mun. (1)'!AA:AA,'Banco de Indicadores - Mun. (1)'!$C:$C,'Banco de Indicadores - UGRHI'!$B30,'Banco de Indicadores - Mun. (1)'!$A:$A,'Banco de Indicadores - UGRHI'!$A30) +  SUMIFS('Banco de Indicadores - Mun. (1)'!Z:Z,'Banco de Indicadores - Mun. (1)'!$C:$C,'Banco de Indicadores - UGRHI'!$B30,'Banco de Indicadores - Mun. (1)'!$A:$A,'Banco de Indicadores - UGRHI'!$A30) ))</f>
        <v>10.737698463926728</v>
      </c>
      <c r="BB30" s="44">
        <f>SUMIFS('Banco de Indicadores - Mun. (1)'!AW:AW,'Banco de Indicadores - Mun. (1)'!$C:$C,'Banco de Indicadores - UGRHI'!$B30,'Banco de Indicadores - Mun. (1)'!$A:$A,'Banco de Indicadores - UGRHI'!$A30)</f>
        <v>59</v>
      </c>
      <c r="BC30" s="44">
        <f>SUMIFS('Banco de Indicadores - Mun. (1)'!AX:AX,'Banco de Indicadores - Mun. (1)'!$C:$C,'Banco de Indicadores - UGRHI'!$B30,'Banco de Indicadores - Mun. (1)'!$A:$A,'Banco de Indicadores - UGRHI'!$A30)</f>
        <v>25</v>
      </c>
      <c r="BD30" s="124">
        <v>0.44</v>
      </c>
      <c r="BE30" s="44">
        <f>SUMIFS('Banco de Indicadores Mun. (2)'!R:R,'Banco de Indicadores Mun. (2)'!$E:$E,'Banco de Indicadores - UGRHI'!$B30,'Banco de Indicadores Mun. (2)'!$A:$A,'Banco de Indicadores - UGRHI'!$A30)</f>
        <v>303</v>
      </c>
      <c r="BF30" s="128">
        <v>201.90042409681115</v>
      </c>
    </row>
    <row r="31" spans="1:58" x14ac:dyDescent="0.25">
      <c r="A31" s="38">
        <v>2016</v>
      </c>
      <c r="B31" s="38">
        <v>8</v>
      </c>
      <c r="C31" s="123">
        <f>SUMIFS('Banco de Indicadores Mun. (2)'!G:G,'Banco de Indicadores Mun. (2)'!$E:$E,'Banco de Indicadores - UGRHI'!$B31,'Banco de Indicadores Mun. (2)'!$A:$A,'Banco de Indicadores - UGRHI'!$A31)</f>
        <v>700</v>
      </c>
      <c r="D31" s="123">
        <f>SUMIFS('Banco de Indicadores Mun. (2)'!H:H,'Banco de Indicadores Mun. (2)'!$E:$E,'Banco de Indicadores - UGRHI'!$B31,'Banco de Indicadores Mun. (2)'!$A:$A,'Banco de Indicadores - UGRHI'!$A31)</f>
        <v>590</v>
      </c>
      <c r="E31" s="43">
        <v>0.80096523610371229</v>
      </c>
      <c r="F31" s="44">
        <f>SUMIFS('Banco de Indicadores - Mun. (1)'!H:H,'Banco de Indicadores - Mun. (1)'!$C:$C,'Banco de Indicadores - UGRHI'!$B31,'Banco de Indicadores - Mun. (1)'!$A:$A,'Banco de Indicadores - UGRHI'!$A31)</f>
        <v>699044</v>
      </c>
      <c r="G31" s="44">
        <f>SUMIFS('Banco de Indicadores - Mun. (1)'!I:I,'Banco de Indicadores - Mun. (1)'!$C:$C,'Banco de Indicadores - UGRHI'!$B31,'Banco de Indicadores - Mun. (1)'!$A:$A,'Banco de Indicadores - UGRHI'!$A31)</f>
        <v>662517</v>
      </c>
      <c r="H31" s="44">
        <f>SUMIFS('Banco de Indicadores - Mun. (1)'!J:J,'Banco de Indicadores - Mun. (1)'!$C:$C,'Banco de Indicadores - UGRHI'!$B31,'Banco de Indicadores - Mun. (1)'!$A:$A,'Banco de Indicadores - UGRHI'!$A31)</f>
        <v>36527</v>
      </c>
      <c r="I31" s="46">
        <f>(F31)/VLOOKUP(B31,'Dados Base'!$B:$K,6,FALSE)</f>
        <v>70.55961659974524</v>
      </c>
      <c r="J31" s="73">
        <f t="shared" si="0"/>
        <v>0.94774720904549647</v>
      </c>
      <c r="K31" s="44">
        <f>SUMIFS('Banco de Indicadores - Mun. (1)'!O:O,'Banco de Indicadores - Mun. (1)'!$C:$C,'Banco de Indicadores - UGRHI'!$B31,'Banco de Indicadores - Mun. (1)'!$A:$A,'Banco de Indicadores - UGRHI'!$A31)</f>
        <v>0</v>
      </c>
      <c r="L31" s="44">
        <f>SUMIFS('Banco de Indicadores - Mun. (1)'!P:P,'Banco de Indicadores - Mun. (1)'!$C:$C,'Banco de Indicadores - UGRHI'!$B31,'Banco de Indicadores - Mun. (1)'!$A:$A,'Banco de Indicadores - UGRHI'!$A31)</f>
        <v>0</v>
      </c>
      <c r="M31" s="44">
        <f>SUMIFS('Banco de Indicadores - Mun. (1)'!Q:Q,'Banco de Indicadores - Mun. (1)'!$C:$C,'Banco de Indicadores - UGRHI'!$B31,'Banco de Indicadores - Mun. (1)'!$A:$A,'Banco de Indicadores - UGRHI'!$A31)</f>
        <v>0</v>
      </c>
      <c r="N31" s="44">
        <f>SUMIFS('Banco de Indicadores - Mun. (1)'!R:R,'Banco de Indicadores - Mun. (1)'!$C:$C,'Banco de Indicadores - UGRHI'!$B31,'Banco de Indicadores - Mun. (1)'!$A:$A,'Banco de Indicadores - UGRHI'!$A31)</f>
        <v>0</v>
      </c>
      <c r="O31" s="44">
        <f>SUMIFS('Banco de Indicadores - Mun. (1)'!S:S,'Banco de Indicadores - Mun. (1)'!$C:$C,'Banco de Indicadores - UGRHI'!$B31,'Banco de Indicadores - Mun. (1)'!$A:$A,'Banco de Indicadores - UGRHI'!$A31)</f>
        <v>0</v>
      </c>
      <c r="P31" s="44">
        <f>SUMIFS('Banco de Indicadores - Mun. (1)'!T:T,'Banco de Indicadores - Mun. (1)'!$C:$C,'Banco de Indicadores - UGRHI'!$B31,'Banco de Indicadores - Mun. (1)'!$A:$A,'Banco de Indicadores - UGRHI'!$A31)</f>
        <v>0</v>
      </c>
      <c r="Q31" s="44">
        <f>SUMIFS('Banco de Indicadores - Mun. (1)'!U:U,'Banco de Indicadores - Mun. (1)'!$C:$C,'Banco de Indicadores - UGRHI'!$B31,'Banco de Indicadores - Mun. (1)'!$A:$A,'Banco de Indicadores - UGRHI'!$A31)</f>
        <v>0</v>
      </c>
      <c r="R31" s="44">
        <f>SUMIFS('Banco de Indicadores - Mun. (1)'!V:V,'Banco de Indicadores - Mun. (1)'!$C:$C,'Banco de Indicadores - UGRHI'!$B31,'Banco de Indicadores - Mun. (1)'!$A:$A,'Banco de Indicadores - UGRHI'!$A31)</f>
        <v>0</v>
      </c>
      <c r="S31" s="44">
        <f>SUMIFS('Banco de Indicadores - Mun. (1)'!W:W,'Banco de Indicadores - Mun. (1)'!$C:$C,'Banco de Indicadores - UGRHI'!$B31,'Banco de Indicadores - Mun. (1)'!$A:$A,'Banco de Indicadores - UGRHI'!$A31)</f>
        <v>233.31000000000003</v>
      </c>
      <c r="T31" s="45">
        <f>SUMIFS('Banco de Indicadores Mun. (2)'!I:I,'Banco de Indicadores Mun. (2)'!$E:$E,'Banco de Indicadores - UGRHI'!$B31,'Banco de Indicadores Mun. (2)'!$A:$A,'Banco de Indicadores - UGRHI'!$A31)</f>
        <v>5.9408541999999995</v>
      </c>
      <c r="U31" s="45">
        <f>SUMIFS('Banco de Indicadores Mun. (2)'!J:J,'Banco de Indicadores Mun. (2)'!$E:$E,'Banco de Indicadores - UGRHI'!$B31,'Banco de Indicadores Mun. (2)'!$A:$A,'Banco de Indicadores - UGRHI'!$A31)</f>
        <v>4.7161456999999984</v>
      </c>
      <c r="V31" s="45">
        <f>SUMIFS('Banco de Indicadores Mun. (2)'!K:K,'Banco de Indicadores Mun. (2)'!$E:$E,'Banco de Indicadores - UGRHI'!$B31,'Banco de Indicadores Mun. (2)'!$A:$A,'Banco de Indicadores - UGRHI'!$A31)</f>
        <v>1.2247085</v>
      </c>
      <c r="W31" s="45">
        <f>SUMIFS('Banco de Indicadores Mun. (2)'!L:L,'Banco de Indicadores Mun. (2)'!$E:$E,'Banco de Indicadores - UGRHI'!$B31,'Banco de Indicadores Mun. (2)'!$A:$A,'Banco de Indicadores - UGRHI'!$A31)</f>
        <v>4.1895993467782846</v>
      </c>
      <c r="X31" s="45">
        <f>SUMIFS('Banco de Indicadores Mun. (2)'!M:M,'Banco de Indicadores Mun. (2)'!$E:$E,'Banco de Indicadores - UGRHI'!$B31,'Banco de Indicadores Mun. (2)'!$A:$A,'Banco de Indicadores - UGRHI'!$A31)</f>
        <v>1.5534365999999999</v>
      </c>
      <c r="Y31" s="45">
        <f>SUMIFS('Banco de Indicadores Mun. (2)'!N:N,'Banco de Indicadores Mun. (2)'!$E:$E,'Banco de Indicadores - UGRHI'!$B31,'Banco de Indicadores Mun. (2)'!$A:$A,'Banco de Indicadores - UGRHI'!$A31)</f>
        <v>0.61726190000000003</v>
      </c>
      <c r="Z31" s="45">
        <f>SUMIFS('Banco de Indicadores Mun. (2)'!O:O,'Banco de Indicadores Mun. (2)'!$E:$E,'Banco de Indicadores - UGRHI'!$B31,'Banco de Indicadores Mun. (2)'!$A:$A,'Banco de Indicadores - UGRHI'!$A31)</f>
        <v>3.6131974999999992</v>
      </c>
      <c r="AA31" s="45">
        <f>SUMIFS('Banco de Indicadores Mun. (2)'!P:P,'Banco de Indicadores Mun. (2)'!$E:$E,'Banco de Indicadores - UGRHI'!$B31,'Banco de Indicadores Mun. (2)'!$A:$A,'Banco de Indicadores - UGRHI'!$A31)</f>
        <v>0.15695820000000002</v>
      </c>
      <c r="AB31" s="48">
        <f>SUMIFS('Banco de Indicadores - Mun. (1)'!X:X,'Banco de Indicadores - Mun. (1)'!$C:$C,'Banco de Indicadores - UGRHI'!$B31,'Banco de Indicadores - Mun. (1)'!$A:$A,'Banco de Indicadores - UGRHI'!$A31)</f>
        <v>2.1757378289098863</v>
      </c>
      <c r="AC31" s="48">
        <f t="shared" si="1"/>
        <v>54.263565891472865</v>
      </c>
      <c r="AD31" s="48">
        <f t="shared" si="2"/>
        <v>45.736434108527128</v>
      </c>
      <c r="AE31" s="44">
        <f>SUMIFS('Banco de Indicadores - Mun. (1)'!Y:Y,'Banco de Indicadores - Mun. (1)'!$C:$C,'Banco de Indicadores - UGRHI'!$B31,'Banco de Indicadores - Mun. (1)'!$A:$A,'Banco de Indicadores - UGRHI'!$A31)</f>
        <v>566.36000000000013</v>
      </c>
      <c r="AF31" s="44">
        <f>SUMIFS('Banco de Indicadores - Mun. (1)'!Z:Z,'Banco de Indicadores - Mun. (1)'!$C:$C,'Banco de Indicadores - UGRHI'!$B31,'Banco de Indicadores - Mun. (1)'!$A:$A,'Banco de Indicadores - UGRHI'!$A31)</f>
        <v>29318.789765455291</v>
      </c>
      <c r="AG31" s="44">
        <f>SUMIFS('Banco de Indicadores - Mun. (1)'!AA:AA,'Banco de Indicadores - Mun. (1)'!$C:$C,'Banco de Indicadores - UGRHI'!$B31,'Banco de Indicadores - Mun. (1)'!$A:$A,'Banco de Indicadores - UGRHI'!$A31)</f>
        <v>7533.1322345447079</v>
      </c>
      <c r="AH31" s="44">
        <f>SUMIFS('Banco de Indicadores - Mun. (1)'!AB:AB,'Banco de Indicadores - Mun. (1)'!$C:$C,'Banco de Indicadores - UGRHI'!$B31,'Banco de Indicadores - Mun. (1)'!$A:$A,'Banco de Indicadores - UGRHI'!$A31)</f>
        <v>66</v>
      </c>
      <c r="AI31" s="44">
        <f>SUMIFS('Banco de Indicadores - Mun. (1)'!AC:AC,'Banco de Indicadores - Mun. (1)'!$C:$C,'Banco de Indicadores - UGRHI'!$B31,'Banco de Indicadores - Mun. (1)'!$A:$A,'Banco de Indicadores - UGRHI'!$A31)</f>
        <v>1</v>
      </c>
      <c r="AJ31" s="44">
        <f>SUMIFS('Banco de Indicadores Mun. (2)'!Q:Q,'Banco de Indicadores Mun. (2)'!$E:$E,'Banco de Indicadores - UGRHI'!$B31,'Banco de Indicadores Mun. (2)'!$A:$A,'Banco de Indicadores - UGRHI'!$A31)</f>
        <v>290</v>
      </c>
      <c r="AK31" s="154">
        <f>VLOOKUP(B31,'Dados Base'!B:K,9,FALSE)*31536000/SUMIFS('Banco de Indicadores - Mun. (1)'!H:H,'Banco de Indicadores - Mun. (1)'!C:C,'Banco de Indicadores - UGRHI'!B31,'Banco de Indicadores - Mun. (1)'!A:A,'Banco de Indicadores - UGRHI'!A31)</f>
        <v>6586.5038538346653</v>
      </c>
      <c r="AL31" s="126">
        <v>96.549838931273186</v>
      </c>
      <c r="AM31" s="42" t="s">
        <v>702</v>
      </c>
      <c r="AN31" s="42" t="s">
        <v>702</v>
      </c>
      <c r="AO31" s="42" t="s">
        <v>702</v>
      </c>
      <c r="AP31" s="126">
        <v>99.369525875362257</v>
      </c>
      <c r="AQ31" s="127">
        <f>(SUMIFS(T:T,B:B,B31,A:A,A31)/VLOOKUP(B31,'Dados Base'!B:K,8,FALSE))*100</f>
        <v>12.914900434782609</v>
      </c>
      <c r="AR31" s="127">
        <f>(SUMIFS(T:T,B:B,B31,A:A,A31)/VLOOKUP(B31,'Dados Base'!B:K,9,FALSE))*100</f>
        <v>4.0690782191780821</v>
      </c>
      <c r="AS31" s="127">
        <f>(SUMIFS(U:U,B:B,B31,A:A,A31)/VLOOKUP(B31,'Dados Base'!B:K,7,FALSE))*100</f>
        <v>16.843377499999995</v>
      </c>
      <c r="AT31" s="127">
        <f>(SUMIFS(V:V,B:B,B31,A:A,A31)/VLOOKUP(B31,'Dados Base'!B:K,10,FALSE))*100</f>
        <v>6.8039361111111116</v>
      </c>
      <c r="AU31" s="44">
        <f>SUMIFS('Banco de Indicadores - Mun. (1)'!AO:AO,'Banco de Indicadores - Mun. (1)'!$C:$C,'Banco de Indicadores - UGRHI'!$B31,'Banco de Indicadores - Mun. (1)'!$A:$A,'Banco de Indicadores - UGRHI'!$A31)</f>
        <v>0</v>
      </c>
      <c r="AV31" s="44">
        <f>SUMIFS('Banco de Indicadores - Mun. (1)'!AP:AP,'Banco de Indicadores - Mun. (1)'!$C:$C,'Banco de Indicadores - UGRHI'!$B31,'Banco de Indicadores - Mun. (1)'!$A:$A,'Banco de Indicadores - UGRHI'!$A31)</f>
        <v>4.7481126252314709</v>
      </c>
      <c r="AW31" s="142">
        <v>1</v>
      </c>
      <c r="AX31" s="44">
        <f>SUMIFS('Banco de Indicadores - Mun. (1)'!AQ:AQ,'Banco de Indicadores - Mun. (1)'!$C:$C,'Banco de Indicadores - UGRHI'!$B31,'Banco de Indicadores - Mun. (1)'!$A:$A,'Banco de Indicadores - UGRHI'!$A31)</f>
        <v>0</v>
      </c>
      <c r="AY31" s="74">
        <v>97.225832957790615</v>
      </c>
      <c r="AZ31" s="74">
        <v>89.955775238684382</v>
      </c>
      <c r="BA31" s="75">
        <f xml:space="preserve">  100 * (  SUMIFS('Banco de Indicadores - Mun. (1)'!Z:Z,'Banco de Indicadores - Mun. (1)'!$C:$C,'Banco de Indicadores - UGRHI'!$B31,'Banco de Indicadores - Mun. (1)'!$A:$A,'Banco de Indicadores - UGRHI'!$A31) /
(SUMIFS('Banco de Indicadores - Mun. (1)'!AA:AA,'Banco de Indicadores - Mun. (1)'!$C:$C,'Banco de Indicadores - UGRHI'!$B31,'Banco de Indicadores - Mun. (1)'!$A:$A,'Banco de Indicadores - UGRHI'!$A31) +  SUMIFS('Banco de Indicadores - Mun. (1)'!Z:Z,'Banco de Indicadores - Mun. (1)'!$C:$C,'Banco de Indicadores - UGRHI'!$B31,'Banco de Indicadores - Mun. (1)'!$A:$A,'Banco de Indicadores - UGRHI'!$A31) ))</f>
        <v>79.558373550924401</v>
      </c>
      <c r="BB31" s="44">
        <f>SUMIFS('Banco de Indicadores - Mun. (1)'!AW:AW,'Banco de Indicadores - Mun. (1)'!$C:$C,'Banco de Indicadores - UGRHI'!$B31,'Banco de Indicadores - Mun. (1)'!$A:$A,'Banco de Indicadores - UGRHI'!$A31)</f>
        <v>9</v>
      </c>
      <c r="BC31" s="44">
        <f>SUMIFS('Banco de Indicadores - Mun. (1)'!AX:AX,'Banco de Indicadores - Mun. (1)'!$C:$C,'Banco de Indicadores - UGRHI'!$B31,'Banco de Indicadores - Mun. (1)'!$A:$A,'Banco de Indicadores - UGRHI'!$A31)</f>
        <v>1</v>
      </c>
      <c r="BD31" s="124">
        <v>0.53</v>
      </c>
      <c r="BE31" s="44">
        <f>SUMIFS('Banco de Indicadores Mun. (2)'!R:R,'Banco de Indicadores Mun. (2)'!$E:$E,'Banco de Indicadores - UGRHI'!$B31,'Banco de Indicadores Mun. (2)'!$A:$A,'Banco de Indicadores - UGRHI'!$A31)</f>
        <v>150</v>
      </c>
      <c r="BF31" s="128">
        <v>71.398151898582455</v>
      </c>
    </row>
    <row r="32" spans="1:58" x14ac:dyDescent="0.25">
      <c r="A32" s="38">
        <v>2016</v>
      </c>
      <c r="B32" s="38">
        <v>9</v>
      </c>
      <c r="C32" s="123">
        <f>SUMIFS('Banco de Indicadores Mun. (2)'!G:G,'Banco de Indicadores Mun. (2)'!$E:$E,'Banco de Indicadores - UGRHI'!$B32,'Banco de Indicadores Mun. (2)'!$A:$A,'Banco de Indicadores - UGRHI'!$A32)</f>
        <v>1692</v>
      </c>
      <c r="D32" s="123">
        <f>SUMIFS('Banco de Indicadores Mun. (2)'!H:H,'Banco de Indicadores Mun. (2)'!$E:$E,'Banco de Indicadores - UGRHI'!$B32,'Banco de Indicadores Mun. (2)'!$A:$A,'Banco de Indicadores - UGRHI'!$A32)</f>
        <v>1386</v>
      </c>
      <c r="E32" s="43">
        <v>0.99527229673836981</v>
      </c>
      <c r="F32" s="44">
        <f>SUMIFS('Banco de Indicadores - Mun. (1)'!H:H,'Banco de Indicadores - Mun. (1)'!$C:$C,'Banco de Indicadores - UGRHI'!$B32,'Banco de Indicadores - Mun. (1)'!$A:$A,'Banco de Indicadores - UGRHI'!$A32)</f>
        <v>1526699</v>
      </c>
      <c r="G32" s="44">
        <f>SUMIFS('Banco de Indicadores - Mun. (1)'!I:I,'Banco de Indicadores - Mun. (1)'!$C:$C,'Banco de Indicadores - UGRHI'!$B32,'Banco de Indicadores - Mun. (1)'!$A:$A,'Banco de Indicadores - UGRHI'!$A32)</f>
        <v>1442509</v>
      </c>
      <c r="H32" s="44">
        <f>SUMIFS('Banco de Indicadores - Mun. (1)'!J:J,'Banco de Indicadores - Mun. (1)'!$C:$C,'Banco de Indicadores - UGRHI'!$B32,'Banco de Indicadores - Mun. (1)'!$A:$A,'Banco de Indicadores - UGRHI'!$A32)</f>
        <v>84190</v>
      </c>
      <c r="I32" s="46">
        <f>(F32)/VLOOKUP(B32,'Dados Base'!$B:$K,6,FALSE)</f>
        <v>117.15190315374942</v>
      </c>
      <c r="J32" s="73">
        <f t="shared" si="0"/>
        <v>0.94485487971106286</v>
      </c>
      <c r="K32" s="44">
        <f>SUMIFS('Banco de Indicadores - Mun. (1)'!O:O,'Banco de Indicadores - Mun. (1)'!$C:$C,'Banco de Indicadores - UGRHI'!$B32,'Banco de Indicadores - Mun. (1)'!$A:$A,'Banco de Indicadores - UGRHI'!$A32)</f>
        <v>0</v>
      </c>
      <c r="L32" s="44">
        <f>SUMIFS('Banco de Indicadores - Mun. (1)'!P:P,'Banco de Indicadores - Mun. (1)'!$C:$C,'Banco de Indicadores - UGRHI'!$B32,'Banco de Indicadores - Mun. (1)'!$A:$A,'Banco de Indicadores - UGRHI'!$A32)</f>
        <v>0</v>
      </c>
      <c r="M32" s="44">
        <f>SUMIFS('Banco de Indicadores - Mun. (1)'!Q:Q,'Banco de Indicadores - Mun. (1)'!$C:$C,'Banco de Indicadores - UGRHI'!$B32,'Banco de Indicadores - Mun. (1)'!$A:$A,'Banco de Indicadores - UGRHI'!$A32)</f>
        <v>0</v>
      </c>
      <c r="N32" s="44">
        <f>SUMIFS('Banco de Indicadores - Mun. (1)'!R:R,'Banco de Indicadores - Mun. (1)'!$C:$C,'Banco de Indicadores - UGRHI'!$B32,'Banco de Indicadores - Mun. (1)'!$A:$A,'Banco de Indicadores - UGRHI'!$A32)</f>
        <v>0</v>
      </c>
      <c r="O32" s="44">
        <f>SUMIFS('Banco de Indicadores - Mun. (1)'!S:S,'Banco de Indicadores - Mun. (1)'!$C:$C,'Banco de Indicadores - UGRHI'!$B32,'Banco de Indicadores - Mun. (1)'!$A:$A,'Banco de Indicadores - UGRHI'!$A32)</f>
        <v>0</v>
      </c>
      <c r="P32" s="44">
        <f>SUMIFS('Banco de Indicadores - Mun. (1)'!T:T,'Banco de Indicadores - Mun. (1)'!$C:$C,'Banco de Indicadores - UGRHI'!$B32,'Banco de Indicadores - Mun. (1)'!$A:$A,'Banco de Indicadores - UGRHI'!$A32)</f>
        <v>0</v>
      </c>
      <c r="Q32" s="44">
        <f>SUMIFS('Banco de Indicadores - Mun. (1)'!U:U,'Banco de Indicadores - Mun. (1)'!$C:$C,'Banco de Indicadores - UGRHI'!$B32,'Banco de Indicadores - Mun. (1)'!$A:$A,'Banco de Indicadores - UGRHI'!$A32)</f>
        <v>0</v>
      </c>
      <c r="R32" s="44">
        <f>SUMIFS('Banco de Indicadores - Mun. (1)'!V:V,'Banco de Indicadores - Mun. (1)'!$C:$C,'Banco de Indicadores - UGRHI'!$B32,'Banco de Indicadores - Mun. (1)'!$A:$A,'Banco de Indicadores - UGRHI'!$A32)</f>
        <v>0</v>
      </c>
      <c r="S32" s="44">
        <f>SUMIFS('Banco de Indicadores - Mun. (1)'!W:W,'Banco de Indicadores - Mun. (1)'!$C:$C,'Banco de Indicadores - UGRHI'!$B32,'Banco de Indicadores - Mun. (1)'!$A:$A,'Banco de Indicadores - UGRHI'!$A32)</f>
        <v>0.28999999999999998</v>
      </c>
      <c r="T32" s="45">
        <f>SUMIFS('Banco de Indicadores Mun. (2)'!I:I,'Banco de Indicadores Mun. (2)'!$E:$E,'Banco de Indicadores - UGRHI'!$B32,'Banco de Indicadores Mun. (2)'!$A:$A,'Banco de Indicadores - UGRHI'!$A32)</f>
        <v>23.344629099999992</v>
      </c>
      <c r="U32" s="45">
        <f>SUMIFS('Banco de Indicadores Mun. (2)'!J:J,'Banco de Indicadores Mun. (2)'!$E:$E,'Banco de Indicadores - UGRHI'!$B32,'Banco de Indicadores Mun. (2)'!$A:$A,'Banco de Indicadores - UGRHI'!$A32)</f>
        <v>19.762601400000005</v>
      </c>
      <c r="V32" s="45">
        <f>SUMIFS('Banco de Indicadores Mun. (2)'!K:K,'Banco de Indicadores Mun. (2)'!$E:$E,'Banco de Indicadores - UGRHI'!$B32,'Banco de Indicadores Mun. (2)'!$A:$A,'Banco de Indicadores - UGRHI'!$A32)</f>
        <v>3.5820276999999998</v>
      </c>
      <c r="W32" s="45">
        <f>SUMIFS('Banco de Indicadores Mun. (2)'!L:L,'Banco de Indicadores Mun. (2)'!$E:$E,'Banco de Indicadores - UGRHI'!$B32,'Banco de Indicadores Mun. (2)'!$A:$A,'Banco de Indicadores - UGRHI'!$A32)</f>
        <v>7.8841501775748339</v>
      </c>
      <c r="X32" s="45">
        <f>SUMIFS('Banco de Indicadores Mun. (2)'!M:M,'Banco de Indicadores Mun. (2)'!$E:$E,'Banco de Indicadores - UGRHI'!$B32,'Banco de Indicadores Mun. (2)'!$A:$A,'Banco de Indicadores - UGRHI'!$A32)</f>
        <v>3.4905612999999986</v>
      </c>
      <c r="Y32" s="45">
        <f>SUMIFS('Banco de Indicadores Mun. (2)'!N:N,'Banco de Indicadores Mun. (2)'!$E:$E,'Banco de Indicadores - UGRHI'!$B32,'Banco de Indicadores Mun. (2)'!$A:$A,'Banco de Indicadores - UGRHI'!$A32)</f>
        <v>6.1328674999999997</v>
      </c>
      <c r="Z32" s="45">
        <f>SUMIFS('Banco de Indicadores Mun. (2)'!O:O,'Banco de Indicadores Mun. (2)'!$E:$E,'Banco de Indicadores - UGRHI'!$B32,'Banco de Indicadores Mun. (2)'!$A:$A,'Banco de Indicadores - UGRHI'!$A32)</f>
        <v>11.990351100000002</v>
      </c>
      <c r="AA32" s="45">
        <f>SUMIFS('Banco de Indicadores Mun. (2)'!P:P,'Banco de Indicadores Mun. (2)'!$E:$E,'Banco de Indicadores - UGRHI'!$B32,'Banco de Indicadores Mun. (2)'!$A:$A,'Banco de Indicadores - UGRHI'!$A32)</f>
        <v>1.7308492000000002</v>
      </c>
      <c r="AB32" s="48">
        <f>SUMIFS('Banco de Indicadores - Mun. (1)'!X:X,'Banco de Indicadores - Mun. (1)'!$C:$C,'Banco de Indicadores - UGRHI'!$B32,'Banco de Indicadores - Mun. (1)'!$A:$A,'Banco de Indicadores - UGRHI'!$A32)</f>
        <v>4.5430692542372686</v>
      </c>
      <c r="AC32" s="48">
        <f t="shared" si="1"/>
        <v>54.970760233918128</v>
      </c>
      <c r="AD32" s="48">
        <f t="shared" si="2"/>
        <v>45.029239766081872</v>
      </c>
      <c r="AE32" s="44">
        <f>SUMIFS('Banco de Indicadores - Mun. (1)'!Y:Y,'Banco de Indicadores - Mun. (1)'!$C:$C,'Banco de Indicadores - UGRHI'!$B32,'Banco de Indicadores - Mun. (1)'!$A:$A,'Banco de Indicadores - UGRHI'!$A32)</f>
        <v>1201.3900000000001</v>
      </c>
      <c r="AF32" s="44">
        <f>SUMIFS('Banco de Indicadores - Mun. (1)'!Z:Z,'Banco de Indicadores - Mun. (1)'!$C:$C,'Banco de Indicadores - UGRHI'!$B32,'Banco de Indicadores - Mun. (1)'!$A:$A,'Banco de Indicadores - UGRHI'!$A32)</f>
        <v>35728.972553259722</v>
      </c>
      <c r="AG32" s="44">
        <f>SUMIFS('Banco de Indicadores - Mun. (1)'!AA:AA,'Banco de Indicadores - Mun. (1)'!$C:$C,'Banco de Indicadores - UGRHI'!$B32,'Banco de Indicadores - Mun. (1)'!$A:$A,'Banco de Indicadores - UGRHI'!$A32)</f>
        <v>43996.19544674029</v>
      </c>
      <c r="AH32" s="44">
        <f>SUMIFS('Banco de Indicadores - Mun. (1)'!AB:AB,'Banco de Indicadores - Mun. (1)'!$C:$C,'Banco de Indicadores - UGRHI'!$B32,'Banco de Indicadores - Mun. (1)'!$A:$A,'Banco de Indicadores - UGRHI'!$A32)</f>
        <v>121</v>
      </c>
      <c r="AI32" s="44">
        <f>SUMIFS('Banco de Indicadores - Mun. (1)'!AC:AC,'Banco de Indicadores - Mun. (1)'!$C:$C,'Banco de Indicadores - UGRHI'!$B32,'Banco de Indicadores - Mun. (1)'!$A:$A,'Banco de Indicadores - UGRHI'!$A32)</f>
        <v>0</v>
      </c>
      <c r="AJ32" s="44">
        <f>SUMIFS('Banco de Indicadores Mun. (2)'!Q:Q,'Banco de Indicadores Mun. (2)'!$E:$E,'Banco de Indicadores - UGRHI'!$B32,'Banco de Indicadores Mun. (2)'!$A:$A,'Banco de Indicadores - UGRHI'!$A32)</f>
        <v>1000</v>
      </c>
      <c r="AK32" s="154">
        <f>VLOOKUP(B32,'Dados Base'!B:K,9,FALSE)*31536000/SUMIFS('Banco de Indicadores - Mun. (1)'!H:H,'Banco de Indicadores - Mun. (1)'!C:C,'Banco de Indicadores - UGRHI'!B32,'Banco de Indicadores - Mun. (1)'!A:A,'Banco de Indicadores - UGRHI'!A32)</f>
        <v>4110.609884463146</v>
      </c>
      <c r="AL32" s="126">
        <v>94.819605717957501</v>
      </c>
      <c r="AM32" s="42" t="s">
        <v>702</v>
      </c>
      <c r="AN32" s="42" t="s">
        <v>702</v>
      </c>
      <c r="AO32" s="42" t="s">
        <v>702</v>
      </c>
      <c r="AP32" s="126">
        <v>99.131608121682419</v>
      </c>
      <c r="AQ32" s="127">
        <f>(SUMIFS(T:T,B:B,B32,A:A,A32)/VLOOKUP(B32,'Dados Base'!B:K,8,FALSE))*100</f>
        <v>32.423095972222207</v>
      </c>
      <c r="AR32" s="127">
        <f>(SUMIFS(T:T,B:B,B32,A:A,A32)/VLOOKUP(B32,'Dados Base'!B:K,9,FALSE))*100</f>
        <v>11.730969396984921</v>
      </c>
      <c r="AS32" s="127">
        <f>(SUMIFS(U:U,B:B,B32,A:A,A32)/VLOOKUP(B32,'Dados Base'!B:K,7,FALSE))*100</f>
        <v>41.172086250000014</v>
      </c>
      <c r="AT32" s="127">
        <f>(SUMIFS(V:V,B:B,B32,A:A,A32)/VLOOKUP(B32,'Dados Base'!B:K,10,FALSE))*100</f>
        <v>14.925115416666666</v>
      </c>
      <c r="AU32" s="44">
        <f>SUMIFS('Banco de Indicadores - Mun. (1)'!AO:AO,'Banco de Indicadores - Mun. (1)'!$C:$C,'Banco de Indicadores - UGRHI'!$B32,'Banco de Indicadores - Mun. (1)'!$A:$A,'Banco de Indicadores - UGRHI'!$A32)</f>
        <v>0</v>
      </c>
      <c r="AV32" s="44">
        <f>SUMIFS('Banco de Indicadores - Mun. (1)'!AP:AP,'Banco de Indicadores - Mun. (1)'!$C:$C,'Banco de Indicadores - UGRHI'!$B32,'Banco de Indicadores - Mun. (1)'!$A:$A,'Banco de Indicadores - UGRHI'!$A32)</f>
        <v>6.1782676107785122</v>
      </c>
      <c r="AW32" s="142">
        <v>18</v>
      </c>
      <c r="AX32" s="44">
        <f>SUMIFS('Banco de Indicadores - Mun. (1)'!AQ:AQ,'Banco de Indicadores - Mun. (1)'!$C:$C,'Banco de Indicadores - UGRHI'!$B32,'Banco de Indicadores - Mun. (1)'!$A:$A,'Banco de Indicadores - UGRHI'!$A32)</f>
        <v>17</v>
      </c>
      <c r="AY32" s="74">
        <v>97.258169537341558</v>
      </c>
      <c r="AZ32" s="74">
        <v>59.674521392365996</v>
      </c>
      <c r="BA32" s="75">
        <f xml:space="preserve">  100 * (  SUMIFS('Banco de Indicadores - Mun. (1)'!Z:Z,'Banco de Indicadores - Mun. (1)'!$C:$C,'Banco de Indicadores - UGRHI'!$B32,'Banco de Indicadores - Mun. (1)'!$A:$A,'Banco de Indicadores - UGRHI'!$A32) /
(SUMIFS('Banco de Indicadores - Mun. (1)'!AA:AA,'Banco de Indicadores - Mun. (1)'!$C:$C,'Banco de Indicadores - UGRHI'!$B32,'Banco de Indicadores - Mun. (1)'!$A:$A,'Banco de Indicadores - UGRHI'!$A32) +  SUMIFS('Banco de Indicadores - Mun. (1)'!Z:Z,'Banco de Indicadores - Mun. (1)'!$C:$C,'Banco de Indicadores - UGRHI'!$B32,'Banco de Indicadores - Mun. (1)'!$A:$A,'Banco de Indicadores - UGRHI'!$A32) ))</f>
        <v>44.815173739439118</v>
      </c>
      <c r="BB32" s="44">
        <f>SUMIFS('Banco de Indicadores - Mun. (1)'!AW:AW,'Banco de Indicadores - Mun. (1)'!$C:$C,'Banco de Indicadores - UGRHI'!$B32,'Banco de Indicadores - Mun. (1)'!$A:$A,'Banco de Indicadores - UGRHI'!$A32)</f>
        <v>10</v>
      </c>
      <c r="BC32" s="44">
        <f>SUMIFS('Banco de Indicadores - Mun. (1)'!AX:AX,'Banco de Indicadores - Mun. (1)'!$C:$C,'Banco de Indicadores - UGRHI'!$B32,'Banco de Indicadores - Mun. (1)'!$A:$A,'Banco de Indicadores - UGRHI'!$A32)</f>
        <v>0</v>
      </c>
      <c r="BD32" s="124">
        <v>0.55000000000000004</v>
      </c>
      <c r="BE32" s="44">
        <f>SUMIFS('Banco de Indicadores Mun. (2)'!R:R,'Banco de Indicadores Mun. (2)'!$E:$E,'Banco de Indicadores - UGRHI'!$B32,'Banco de Indicadores Mun. (2)'!$A:$A,'Banco de Indicadores - UGRHI'!$A32)</f>
        <v>857</v>
      </c>
      <c r="BF32" s="128">
        <v>76.832667623201999</v>
      </c>
    </row>
    <row r="33" spans="1:58" x14ac:dyDescent="0.25">
      <c r="A33" s="38">
        <v>2016</v>
      </c>
      <c r="B33" s="38">
        <v>10</v>
      </c>
      <c r="C33" s="123">
        <f>SUMIFS('Banco de Indicadores Mun. (2)'!G:G,'Banco de Indicadores Mun. (2)'!$E:$E,'Banco de Indicadores - UGRHI'!$B33,'Banco de Indicadores Mun. (2)'!$A:$A,'Banco de Indicadores - UGRHI'!$A33)</f>
        <v>879</v>
      </c>
      <c r="D33" s="123">
        <f>SUMIFS('Banco de Indicadores Mun. (2)'!H:H,'Banco de Indicadores Mun. (2)'!$E:$E,'Banco de Indicadores - UGRHI'!$B33,'Banco de Indicadores Mun. (2)'!$A:$A,'Banco de Indicadores - UGRHI'!$A33)</f>
        <v>1723</v>
      </c>
      <c r="E33" s="43">
        <v>1.4055664054083428</v>
      </c>
      <c r="F33" s="44">
        <f>SUMIFS('Banco de Indicadores - Mun. (1)'!H:H,'Banco de Indicadores - Mun. (1)'!$C:$C,'Banco de Indicadores - UGRHI'!$B33,'Banco de Indicadores - Mun. (1)'!$A:$A,'Banco de Indicadores - UGRHI'!$A33)</f>
        <v>1980443</v>
      </c>
      <c r="G33" s="44">
        <f>SUMIFS('Banco de Indicadores - Mun. (1)'!I:I,'Banco de Indicadores - Mun. (1)'!$C:$C,'Banco de Indicadores - UGRHI'!$B33,'Banco de Indicadores - Mun. (1)'!$A:$A,'Banco de Indicadores - UGRHI'!$A33)</f>
        <v>1773858</v>
      </c>
      <c r="H33" s="44">
        <f>SUMIFS('Banco de Indicadores - Mun. (1)'!J:J,'Banco de Indicadores - Mun. (1)'!$C:$C,'Banco de Indicadores - UGRHI'!$B33,'Banco de Indicadores - Mun. (1)'!$A:$A,'Banco de Indicadores - UGRHI'!$A33)</f>
        <v>206585</v>
      </c>
      <c r="I33" s="46">
        <f>(F33)/VLOOKUP(B33,'Dados Base'!$B:$K,6,FALSE)</f>
        <v>163.68460898873806</v>
      </c>
      <c r="J33" s="73">
        <f t="shared" si="0"/>
        <v>0.89568748002340892</v>
      </c>
      <c r="K33" s="44">
        <f>SUMIFS('Banco de Indicadores - Mun. (1)'!O:O,'Banco de Indicadores - Mun. (1)'!$C:$C,'Banco de Indicadores - UGRHI'!$B33,'Banco de Indicadores - Mun. (1)'!$A:$A,'Banco de Indicadores - UGRHI'!$A33)</f>
        <v>0</v>
      </c>
      <c r="L33" s="44">
        <f>SUMIFS('Banco de Indicadores - Mun. (1)'!P:P,'Banco de Indicadores - Mun. (1)'!$C:$C,'Banco de Indicadores - UGRHI'!$B33,'Banco de Indicadores - Mun. (1)'!$A:$A,'Banco de Indicadores - UGRHI'!$A33)</f>
        <v>0</v>
      </c>
      <c r="M33" s="44">
        <f>SUMIFS('Banco de Indicadores - Mun. (1)'!Q:Q,'Banco de Indicadores - Mun. (1)'!$C:$C,'Banco de Indicadores - UGRHI'!$B33,'Banco de Indicadores - Mun. (1)'!$A:$A,'Banco de Indicadores - UGRHI'!$A33)</f>
        <v>0</v>
      </c>
      <c r="N33" s="44">
        <f>SUMIFS('Banco de Indicadores - Mun. (1)'!R:R,'Banco de Indicadores - Mun. (1)'!$C:$C,'Banco de Indicadores - UGRHI'!$B33,'Banco de Indicadores - Mun. (1)'!$A:$A,'Banco de Indicadores - UGRHI'!$A33)</f>
        <v>0</v>
      </c>
      <c r="O33" s="44">
        <f>SUMIFS('Banco de Indicadores - Mun. (1)'!S:S,'Banco de Indicadores - Mun. (1)'!$C:$C,'Banco de Indicadores - UGRHI'!$B33,'Banco de Indicadores - Mun. (1)'!$A:$A,'Banco de Indicadores - UGRHI'!$A33)</f>
        <v>0</v>
      </c>
      <c r="P33" s="44">
        <f>SUMIFS('Banco de Indicadores - Mun. (1)'!T:T,'Banco de Indicadores - Mun. (1)'!$C:$C,'Banco de Indicadores - UGRHI'!$B33,'Banco de Indicadores - Mun. (1)'!$A:$A,'Banco de Indicadores - UGRHI'!$A33)</f>
        <v>0</v>
      </c>
      <c r="Q33" s="44">
        <f>SUMIFS('Banco de Indicadores - Mun. (1)'!U:U,'Banco de Indicadores - Mun. (1)'!$C:$C,'Banco de Indicadores - UGRHI'!$B33,'Banco de Indicadores - Mun. (1)'!$A:$A,'Banco de Indicadores - UGRHI'!$A33)</f>
        <v>0</v>
      </c>
      <c r="R33" s="44">
        <f>SUMIFS('Banco de Indicadores - Mun. (1)'!V:V,'Banco de Indicadores - Mun. (1)'!$C:$C,'Banco de Indicadores - UGRHI'!$B33,'Banco de Indicadores - Mun. (1)'!$A:$A,'Banco de Indicadores - UGRHI'!$A33)</f>
        <v>0</v>
      </c>
      <c r="S33" s="44">
        <f>SUMIFS('Banco de Indicadores - Mun. (1)'!W:W,'Banco de Indicadores - Mun. (1)'!$C:$C,'Banco de Indicadores - UGRHI'!$B33,'Banco de Indicadores - Mun. (1)'!$A:$A,'Banco de Indicadores - UGRHI'!$A33)</f>
        <v>200.40999999999997</v>
      </c>
      <c r="T33" s="45">
        <f>SUMIFS('Banco de Indicadores Mun. (2)'!I:I,'Banco de Indicadores Mun. (2)'!$E:$E,'Banco de Indicadores - UGRHI'!$B33,'Banco de Indicadores Mun. (2)'!$A:$A,'Banco de Indicadores - UGRHI'!$A33)</f>
        <v>11.761900799999999</v>
      </c>
      <c r="U33" s="45">
        <f>SUMIFS('Banco de Indicadores Mun. (2)'!J:J,'Banco de Indicadores Mun. (2)'!$E:$E,'Banco de Indicadores - UGRHI'!$B33,'Banco de Indicadores Mun. (2)'!$A:$A,'Banco de Indicadores - UGRHI'!$A33)</f>
        <v>9.9598799000000007</v>
      </c>
      <c r="V33" s="45">
        <f>SUMIFS('Banco de Indicadores Mun. (2)'!K:K,'Banco de Indicadores Mun. (2)'!$E:$E,'Banco de Indicadores - UGRHI'!$B33,'Banco de Indicadores Mun. (2)'!$A:$A,'Banco de Indicadores - UGRHI'!$A33)</f>
        <v>1.8020208999999996</v>
      </c>
      <c r="W33" s="45">
        <f>SUMIFS('Banco de Indicadores Mun. (2)'!L:L,'Banco de Indicadores Mun. (2)'!$E:$E,'Banco de Indicadores - UGRHI'!$B33,'Banco de Indicadores Mun. (2)'!$A:$A,'Banco de Indicadores - UGRHI'!$A33)</f>
        <v>0</v>
      </c>
      <c r="X33" s="45">
        <f>SUMIFS('Banco de Indicadores Mun. (2)'!M:M,'Banco de Indicadores Mun. (2)'!$E:$E,'Banco de Indicadores - UGRHI'!$B33,'Banco de Indicadores Mun. (2)'!$A:$A,'Banco de Indicadores - UGRHI'!$A33)</f>
        <v>6.3217411000000006</v>
      </c>
      <c r="Y33" s="45">
        <f>SUMIFS('Banco de Indicadores Mun. (2)'!N:N,'Banco de Indicadores Mun. (2)'!$E:$E,'Banco de Indicadores - UGRHI'!$B33,'Banco de Indicadores Mun. (2)'!$A:$A,'Banco de Indicadores - UGRHI'!$A33)</f>
        <v>2.3512699000000001</v>
      </c>
      <c r="Z33" s="45">
        <f>SUMIFS('Banco de Indicadores Mun. (2)'!O:O,'Banco de Indicadores Mun. (2)'!$E:$E,'Banco de Indicadores - UGRHI'!$B33,'Banco de Indicadores Mun. (2)'!$A:$A,'Banco de Indicadores - UGRHI'!$A33)</f>
        <v>2.1203838999999998</v>
      </c>
      <c r="AA33" s="45">
        <f>SUMIFS('Banco de Indicadores Mun. (2)'!P:P,'Banco de Indicadores Mun. (2)'!$E:$E,'Banco de Indicadores - UGRHI'!$B33,'Banco de Indicadores Mun. (2)'!$A:$A,'Banco de Indicadores - UGRHI'!$A33)</f>
        <v>0.96850589999999948</v>
      </c>
      <c r="AB33" s="48">
        <f>SUMIFS('Banco de Indicadores - Mun. (1)'!X:X,'Banco de Indicadores - Mun. (1)'!$C:$C,'Banco de Indicadores - UGRHI'!$B33,'Banco de Indicadores - Mun. (1)'!$A:$A,'Banco de Indicadores - UGRHI'!$A33)</f>
        <v>6.2674799875281391</v>
      </c>
      <c r="AC33" s="48">
        <f t="shared" si="1"/>
        <v>33.781706379707913</v>
      </c>
      <c r="AD33" s="48">
        <f t="shared" si="2"/>
        <v>66.218293620292073</v>
      </c>
      <c r="AE33" s="44">
        <f>SUMIFS('Banco de Indicadores - Mun. (1)'!Y:Y,'Banco de Indicadores - Mun. (1)'!$C:$C,'Banco de Indicadores - UGRHI'!$B33,'Banco de Indicadores - Mun. (1)'!$A:$A,'Banco de Indicadores - UGRHI'!$A33)</f>
        <v>1683.67</v>
      </c>
      <c r="AF33" s="44">
        <f>SUMIFS('Banco de Indicadores - Mun. (1)'!Z:Z,'Banco de Indicadores - Mun. (1)'!$C:$C,'Banco de Indicadores - UGRHI'!$B33,'Banco de Indicadores - Mun. (1)'!$A:$A,'Banco de Indicadores - UGRHI'!$A33)</f>
        <v>63451.039723719157</v>
      </c>
      <c r="AG33" s="44">
        <f>SUMIFS('Banco de Indicadores - Mun. (1)'!AA:AA,'Banco de Indicadores - Mun. (1)'!$C:$C,'Banco de Indicadores - UGRHI'!$B33,'Banco de Indicadores - Mun. (1)'!$A:$A,'Banco de Indicadores - UGRHI'!$A33)</f>
        <v>34845.538276280844</v>
      </c>
      <c r="AH33" s="44">
        <f>SUMIFS('Banco de Indicadores - Mun. (1)'!AB:AB,'Banco de Indicadores - Mun. (1)'!$C:$C,'Banco de Indicadores - UGRHI'!$B33,'Banco de Indicadores - Mun. (1)'!$A:$A,'Banco de Indicadores - UGRHI'!$A33)</f>
        <v>175</v>
      </c>
      <c r="AI33" s="44">
        <f>SUMIFS('Banco de Indicadores - Mun. (1)'!AC:AC,'Banco de Indicadores - Mun. (1)'!$C:$C,'Banco de Indicadores - UGRHI'!$B33,'Banco de Indicadores - Mun. (1)'!$A:$A,'Banco de Indicadores - UGRHI'!$A33)</f>
        <v>9</v>
      </c>
      <c r="AJ33" s="44">
        <f>SUMIFS('Banco de Indicadores Mun. (2)'!Q:Q,'Banco de Indicadores Mun. (2)'!$E:$E,'Banco de Indicadores - UGRHI'!$B33,'Banco de Indicadores Mun. (2)'!$A:$A,'Banco de Indicadores - UGRHI'!$A33)</f>
        <v>1312</v>
      </c>
      <c r="AK33" s="154">
        <f>VLOOKUP(B33,'Dados Base'!B:K,9,FALSE)*31536000/SUMIFS('Banco de Indicadores - Mun. (1)'!H:H,'Banco de Indicadores - Mun. (1)'!C:C,'Banco de Indicadores - UGRHI'!B33,'Banco de Indicadores - Mun. (1)'!A:A,'Banco de Indicadores - UGRHI'!A33)</f>
        <v>1703.8369698092799</v>
      </c>
      <c r="AL33" s="126">
        <v>89.810314040025133</v>
      </c>
      <c r="AM33" s="42" t="s">
        <v>702</v>
      </c>
      <c r="AN33" s="42" t="s">
        <v>702</v>
      </c>
      <c r="AO33" s="42" t="s">
        <v>702</v>
      </c>
      <c r="AP33" s="126">
        <v>96.868807138973764</v>
      </c>
      <c r="AQ33" s="127">
        <f>(SUMIFS(T:T,B:B,B33,A:A,A33)/VLOOKUP(B33,'Dados Base'!B:K,8,FALSE))*100</f>
        <v>30.158719999999999</v>
      </c>
      <c r="AR33" s="127">
        <f>(SUMIFS(T:T,B:B,B33,A:A,A33)/VLOOKUP(B33,'Dados Base'!B:K,9,FALSE))*100</f>
        <v>10.992430654205606</v>
      </c>
      <c r="AS33" s="127">
        <f>(SUMIFS(U:U,B:B,B33,A:A,A33)/VLOOKUP(B33,'Dados Base'!B:K,7,FALSE))*100</f>
        <v>45.272181363636363</v>
      </c>
      <c r="AT33" s="127">
        <f>(SUMIFS(V:V,B:B,B33,A:A,A33)/VLOOKUP(B33,'Dados Base'!B:K,10,FALSE))*100</f>
        <v>10.600122941176467</v>
      </c>
      <c r="AU33" s="44">
        <f>SUMIFS('Banco de Indicadores - Mun. (1)'!AO:AO,'Banco de Indicadores - Mun. (1)'!$C:$C,'Banco de Indicadores - UGRHI'!$B33,'Banco de Indicadores - Mun. (1)'!$A:$A,'Banco de Indicadores - UGRHI'!$A33)</f>
        <v>0</v>
      </c>
      <c r="AV33" s="44">
        <f>SUMIFS('Banco de Indicadores - Mun. (1)'!AP:AP,'Banco de Indicadores - Mun. (1)'!$C:$C,'Banco de Indicadores - UGRHI'!$B33,'Banco de Indicadores - Mun. (1)'!$A:$A,'Banco de Indicadores - UGRHI'!$A33)</f>
        <v>3.6551439377811104</v>
      </c>
      <c r="AW33" s="142">
        <v>9</v>
      </c>
      <c r="AX33" s="44">
        <f>SUMIFS('Banco de Indicadores - Mun. (1)'!AQ:AQ,'Banco de Indicadores - Mun. (1)'!$C:$C,'Banco de Indicadores - UGRHI'!$B33,'Banco de Indicadores - Mun. (1)'!$A:$A,'Banco de Indicadores - UGRHI'!$A33)</f>
        <v>805</v>
      </c>
      <c r="AY33" s="74">
        <v>86.416712524765416</v>
      </c>
      <c r="AZ33" s="74">
        <v>73.819348831979852</v>
      </c>
      <c r="BA33" s="75">
        <f xml:space="preserve">  100 * (  SUMIFS('Banco de Indicadores - Mun. (1)'!Z:Z,'Banco de Indicadores - Mun. (1)'!$C:$C,'Banco de Indicadores - UGRHI'!$B33,'Banco de Indicadores - Mun. (1)'!$A:$A,'Banco de Indicadores - UGRHI'!$A33) /
(SUMIFS('Banco de Indicadores - Mun. (1)'!AA:AA,'Banco de Indicadores - Mun. (1)'!$C:$C,'Banco de Indicadores - UGRHI'!$B33,'Banco de Indicadores - Mun. (1)'!$A:$A,'Banco de Indicadores - UGRHI'!$A33) +  SUMIFS('Banco de Indicadores - Mun. (1)'!Z:Z,'Banco de Indicadores - Mun. (1)'!$C:$C,'Banco de Indicadores - UGRHI'!$B33,'Banco de Indicadores - Mun. (1)'!$A:$A,'Banco de Indicadores - UGRHI'!$A33) ))</f>
        <v>64.550608998534159</v>
      </c>
      <c r="BB33" s="44">
        <f>SUMIFS('Banco de Indicadores - Mun. (1)'!AW:AW,'Banco de Indicadores - Mun. (1)'!$C:$C,'Banco de Indicadores - UGRHI'!$B33,'Banco de Indicadores - Mun. (1)'!$A:$A,'Banco de Indicadores - UGRHI'!$A33)</f>
        <v>16</v>
      </c>
      <c r="BC33" s="44">
        <f>SUMIFS('Banco de Indicadores - Mun. (1)'!AX:AX,'Banco de Indicadores - Mun. (1)'!$C:$C,'Banco de Indicadores - UGRHI'!$B33,'Banco de Indicadores - Mun. (1)'!$A:$A,'Banco de Indicadores - UGRHI'!$A33)</f>
        <v>9</v>
      </c>
      <c r="BD33" s="124">
        <v>0.45</v>
      </c>
      <c r="BE33" s="44">
        <f>SUMIFS('Banco de Indicadores Mun. (2)'!R:R,'Banco de Indicadores Mun. (2)'!$E:$E,'Banco de Indicadores - UGRHI'!$B33,'Banco de Indicadores Mun. (2)'!$A:$A,'Banco de Indicadores - UGRHI'!$A33)</f>
        <v>1534</v>
      </c>
      <c r="BF33" s="128">
        <v>100.86575645362792</v>
      </c>
    </row>
    <row r="34" spans="1:58" x14ac:dyDescent="0.25">
      <c r="A34" s="38">
        <v>2016</v>
      </c>
      <c r="B34" s="38">
        <v>11</v>
      </c>
      <c r="C34" s="123">
        <f>SUMIFS('Banco de Indicadores Mun. (2)'!G:G,'Banco de Indicadores Mun. (2)'!$E:$E,'Banco de Indicadores - UGRHI'!$B34,'Banco de Indicadores Mun. (2)'!$A:$A,'Banco de Indicadores - UGRHI'!$A34)</f>
        <v>449</v>
      </c>
      <c r="D34" s="123">
        <f>SUMIFS('Banco de Indicadores Mun. (2)'!H:H,'Banco de Indicadores Mun. (2)'!$E:$E,'Banco de Indicadores - UGRHI'!$B34,'Banco de Indicadores Mun. (2)'!$A:$A,'Banco de Indicadores - UGRHI'!$A34)</f>
        <v>183</v>
      </c>
      <c r="E34" s="43">
        <v>6.3493358283173151E-2</v>
      </c>
      <c r="F34" s="44">
        <f>SUMIFS('Banco de Indicadores - Mun. (1)'!H:H,'Banco de Indicadores - Mun. (1)'!$C:$C,'Banco de Indicadores - UGRHI'!$B34,'Banco de Indicadores - Mun. (1)'!$A:$A,'Banco de Indicadores - UGRHI'!$A34)</f>
        <v>368598</v>
      </c>
      <c r="G34" s="44">
        <f>SUMIFS('Banco de Indicadores - Mun. (1)'!I:I,'Banco de Indicadores - Mun. (1)'!$C:$C,'Banco de Indicadores - UGRHI'!$B34,'Banco de Indicadores - Mun. (1)'!$A:$A,'Banco de Indicadores - UGRHI'!$A34)</f>
        <v>270877</v>
      </c>
      <c r="H34" s="44">
        <f>SUMIFS('Banco de Indicadores - Mun. (1)'!J:J,'Banco de Indicadores - Mun. (1)'!$C:$C,'Banco de Indicadores - UGRHI'!$B34,'Banco de Indicadores - Mun. (1)'!$A:$A,'Banco de Indicadores - UGRHI'!$A34)</f>
        <v>97721</v>
      </c>
      <c r="I34" s="46">
        <f>(F34)/VLOOKUP(B34,'Dados Base'!$B:$K,6,FALSE)</f>
        <v>21.610577162667088</v>
      </c>
      <c r="J34" s="73">
        <f t="shared" si="0"/>
        <v>0.73488461684545225</v>
      </c>
      <c r="K34" s="44">
        <f>SUMIFS('Banco de Indicadores - Mun. (1)'!O:O,'Banco de Indicadores - Mun. (1)'!$C:$C,'Banco de Indicadores - UGRHI'!$B34,'Banco de Indicadores - Mun. (1)'!$A:$A,'Banco de Indicadores - UGRHI'!$A34)</f>
        <v>0</v>
      </c>
      <c r="L34" s="44">
        <f>SUMIFS('Banco de Indicadores - Mun. (1)'!P:P,'Banco de Indicadores - Mun. (1)'!$C:$C,'Banco de Indicadores - UGRHI'!$B34,'Banco de Indicadores - Mun. (1)'!$A:$A,'Banco de Indicadores - UGRHI'!$A34)</f>
        <v>0</v>
      </c>
      <c r="M34" s="44">
        <f>SUMIFS('Banco de Indicadores - Mun. (1)'!Q:Q,'Banco de Indicadores - Mun. (1)'!$C:$C,'Banco de Indicadores - UGRHI'!$B34,'Banco de Indicadores - Mun. (1)'!$A:$A,'Banco de Indicadores - UGRHI'!$A34)</f>
        <v>0</v>
      </c>
      <c r="N34" s="44">
        <f>SUMIFS('Banco de Indicadores - Mun. (1)'!R:R,'Banco de Indicadores - Mun. (1)'!$C:$C,'Banco de Indicadores - UGRHI'!$B34,'Banco de Indicadores - Mun. (1)'!$A:$A,'Banco de Indicadores - UGRHI'!$A34)</f>
        <v>0</v>
      </c>
      <c r="O34" s="44">
        <f>SUMIFS('Banco de Indicadores - Mun. (1)'!S:S,'Banco de Indicadores - Mun. (1)'!$C:$C,'Banco de Indicadores - UGRHI'!$B34,'Banco de Indicadores - Mun. (1)'!$A:$A,'Banco de Indicadores - UGRHI'!$A34)</f>
        <v>0</v>
      </c>
      <c r="P34" s="44">
        <f>SUMIFS('Banco de Indicadores - Mun. (1)'!T:T,'Banco de Indicadores - Mun. (1)'!$C:$C,'Banco de Indicadores - UGRHI'!$B34,'Banco de Indicadores - Mun. (1)'!$A:$A,'Banco de Indicadores - UGRHI'!$A34)</f>
        <v>0</v>
      </c>
      <c r="Q34" s="44">
        <f>SUMIFS('Banco de Indicadores - Mun. (1)'!U:U,'Banco de Indicadores - Mun. (1)'!$C:$C,'Banco de Indicadores - UGRHI'!$B34,'Banco de Indicadores - Mun. (1)'!$A:$A,'Banco de Indicadores - UGRHI'!$A34)</f>
        <v>0</v>
      </c>
      <c r="R34" s="44">
        <f>SUMIFS('Banco de Indicadores - Mun. (1)'!V:V,'Banco de Indicadores - Mun. (1)'!$C:$C,'Banco de Indicadores - UGRHI'!$B34,'Banco de Indicadores - Mun. (1)'!$A:$A,'Banco de Indicadores - UGRHI'!$A34)</f>
        <v>0</v>
      </c>
      <c r="S34" s="44">
        <f>SUMIFS('Banco de Indicadores - Mun. (1)'!W:W,'Banco de Indicadores - Mun. (1)'!$C:$C,'Banco de Indicadores - UGRHI'!$B34,'Banco de Indicadores - Mun. (1)'!$A:$A,'Banco de Indicadores - UGRHI'!$A34)</f>
        <v>15.809999999999999</v>
      </c>
      <c r="T34" s="45">
        <f>SUMIFS('Banco de Indicadores Mun. (2)'!I:I,'Banco de Indicadores Mun. (2)'!$E:$E,'Banco de Indicadores - UGRHI'!$B34,'Banco de Indicadores Mun. (2)'!$A:$A,'Banco de Indicadores - UGRHI'!$A34)</f>
        <v>2.7314480999999988</v>
      </c>
      <c r="U34" s="45">
        <f>SUMIFS('Banco de Indicadores Mun. (2)'!J:J,'Banco de Indicadores Mun. (2)'!$E:$E,'Banco de Indicadores - UGRHI'!$B34,'Banco de Indicadores Mun. (2)'!$A:$A,'Banco de Indicadores - UGRHI'!$A34)</f>
        <v>2.6489076999999996</v>
      </c>
      <c r="V34" s="45">
        <f>SUMIFS('Banco de Indicadores Mun. (2)'!K:K,'Banco de Indicadores Mun. (2)'!$E:$E,'Banco de Indicadores - UGRHI'!$B34,'Banco de Indicadores Mun. (2)'!$A:$A,'Banco de Indicadores - UGRHI'!$A34)</f>
        <v>8.25404E-2</v>
      </c>
      <c r="W34" s="45">
        <f>SUMIFS('Banco de Indicadores Mun. (2)'!L:L,'Banco de Indicadores Mun. (2)'!$E:$E,'Banco de Indicadores - UGRHI'!$B34,'Banco de Indicadores Mun. (2)'!$A:$A,'Banco de Indicadores - UGRHI'!$A34)</f>
        <v>0.57821207508878736</v>
      </c>
      <c r="X34" s="45">
        <f>SUMIFS('Banco de Indicadores Mun. (2)'!M:M,'Banco de Indicadores Mun. (2)'!$E:$E,'Banco de Indicadores - UGRHI'!$B34,'Banco de Indicadores Mun. (2)'!$A:$A,'Banco de Indicadores - UGRHI'!$A34)</f>
        <v>0.52130250000000011</v>
      </c>
      <c r="Y34" s="45">
        <f>SUMIFS('Banco de Indicadores Mun. (2)'!N:N,'Banco de Indicadores Mun. (2)'!$E:$E,'Banco de Indicadores - UGRHI'!$B34,'Banco de Indicadores Mun. (2)'!$A:$A,'Banco de Indicadores - UGRHI'!$A34)</f>
        <v>1.2210255999999995</v>
      </c>
      <c r="Z34" s="45">
        <f>SUMIFS('Banco de Indicadores Mun. (2)'!O:O,'Banco de Indicadores Mun. (2)'!$E:$E,'Banco de Indicadores - UGRHI'!$B34,'Banco de Indicadores Mun. (2)'!$A:$A,'Banco de Indicadores - UGRHI'!$A34)</f>
        <v>0.8391637999999999</v>
      </c>
      <c r="AA34" s="45">
        <f>SUMIFS('Banco de Indicadores Mun. (2)'!P:P,'Banco de Indicadores Mun. (2)'!$E:$E,'Banco de Indicadores - UGRHI'!$B34,'Banco de Indicadores Mun. (2)'!$A:$A,'Banco de Indicadores - UGRHI'!$A34)</f>
        <v>0.14995619999999998</v>
      </c>
      <c r="AB34" s="48">
        <f>SUMIFS('Banco de Indicadores - Mun. (1)'!X:X,'Banco de Indicadores - Mun. (1)'!$C:$C,'Banco de Indicadores - UGRHI'!$B34,'Banco de Indicadores - Mun. (1)'!$A:$A,'Banco de Indicadores - UGRHI'!$A34)</f>
        <v>0.70490365327893523</v>
      </c>
      <c r="AC34" s="48">
        <f t="shared" si="1"/>
        <v>71.044303797468359</v>
      </c>
      <c r="AD34" s="48">
        <f t="shared" si="2"/>
        <v>28.955696202531644</v>
      </c>
      <c r="AE34" s="44">
        <f>SUMIFS('Banco de Indicadores - Mun. (1)'!Y:Y,'Banco de Indicadores - Mun. (1)'!$C:$C,'Banco de Indicadores - UGRHI'!$B34,'Banco de Indicadores - Mun. (1)'!$A:$A,'Banco de Indicadores - UGRHI'!$A34)</f>
        <v>197.67</v>
      </c>
      <c r="AF34" s="44">
        <f>SUMIFS('Banco de Indicadores - Mun. (1)'!Z:Z,'Banco de Indicadores - Mun. (1)'!$C:$C,'Banco de Indicadores - UGRHI'!$B34,'Banco de Indicadores - Mun. (1)'!$A:$A,'Banco de Indicadores - UGRHI'!$A34)</f>
        <v>6632.4786263781361</v>
      </c>
      <c r="AG34" s="44">
        <f>SUMIFS('Banco de Indicadores - Mun. (1)'!AA:AA,'Banco de Indicadores - Mun. (1)'!$C:$C,'Banco de Indicadores - UGRHI'!$B34,'Banco de Indicadores - Mun. (1)'!$A:$A,'Banco de Indicadores - UGRHI'!$A34)</f>
        <v>8029.9253736218616</v>
      </c>
      <c r="AH34" s="44">
        <f>SUMIFS('Banco de Indicadores - Mun. (1)'!AB:AB,'Banco de Indicadores - Mun. (1)'!$C:$C,'Banco de Indicadores - UGRHI'!$B34,'Banco de Indicadores - Mun. (1)'!$A:$A,'Banco de Indicadores - UGRHI'!$A34)</f>
        <v>74</v>
      </c>
      <c r="AI34" s="44">
        <f>SUMIFS('Banco de Indicadores - Mun. (1)'!AC:AC,'Banco de Indicadores - Mun. (1)'!$C:$C,'Banco de Indicadores - UGRHI'!$B34,'Banco de Indicadores - Mun. (1)'!$A:$A,'Banco de Indicadores - UGRHI'!$A34)</f>
        <v>27</v>
      </c>
      <c r="AJ34" s="44">
        <f>SUMIFS('Banco de Indicadores Mun. (2)'!Q:Q,'Banco de Indicadores Mun. (2)'!$E:$E,'Banco de Indicadores - UGRHI'!$B34,'Banco de Indicadores Mun. (2)'!$A:$A,'Banco de Indicadores - UGRHI'!$A34)</f>
        <v>823</v>
      </c>
      <c r="AK34" s="154">
        <f>VLOOKUP(B34,'Dados Base'!B:K,9,FALSE)*31536000/SUMIFS('Banco de Indicadores - Mun. (1)'!H:H,'Banco de Indicadores - Mun. (1)'!C:C,'Banco de Indicadores - UGRHI'!B34,'Banco de Indicadores - Mun. (1)'!A:A,'Banco de Indicadores - UGRHI'!A34)</f>
        <v>45002.783520257843</v>
      </c>
      <c r="AL34" s="126">
        <v>65.672788973353093</v>
      </c>
      <c r="AM34" s="42" t="s">
        <v>702</v>
      </c>
      <c r="AN34" s="42" t="s">
        <v>702</v>
      </c>
      <c r="AO34" s="42" t="s">
        <v>702</v>
      </c>
      <c r="AP34" s="126">
        <v>88.131810858803078</v>
      </c>
      <c r="AQ34" s="127">
        <f>(SUMIFS(T:T,B:B,B34,A:A,A34)/VLOOKUP(B34,'Dados Base'!B:K,8,FALSE))*100</f>
        <v>1.1927720960698684</v>
      </c>
      <c r="AR34" s="127">
        <f>(SUMIFS(T:T,B:B,B34,A:A,A34)/VLOOKUP(B34,'Dados Base'!B:K,9,FALSE))*100</f>
        <v>0.51928671102661572</v>
      </c>
      <c r="AS34" s="127">
        <f>(SUMIFS(U:U,B:B,B34,A:A,A34)/VLOOKUP(B34,'Dados Base'!B:K,7,FALSE))*100</f>
        <v>1.6351282098765432</v>
      </c>
      <c r="AT34" s="127">
        <f>(SUMIFS(V:V,B:B,B34,A:A,A34)/VLOOKUP(B34,'Dados Base'!B:K,10,FALSE))*100</f>
        <v>0.12319462686567165</v>
      </c>
      <c r="AU34" s="44">
        <f>SUMIFS('Banco de Indicadores - Mun. (1)'!AO:AO,'Banco de Indicadores - Mun. (1)'!$C:$C,'Banco de Indicadores - UGRHI'!$B34,'Banco de Indicadores - Mun. (1)'!$A:$A,'Banco de Indicadores - UGRHI'!$A34)</f>
        <v>4</v>
      </c>
      <c r="AV34" s="44">
        <f>SUMIFS('Banco de Indicadores - Mun. (1)'!AP:AP,'Banco de Indicadores - Mun. (1)'!$C:$C,'Banco de Indicadores - UGRHI'!$B34,'Banco de Indicadores - Mun. (1)'!$A:$A,'Banco de Indicadores - UGRHI'!$A34)</f>
        <v>13.710886376719246</v>
      </c>
      <c r="AW34" s="142">
        <v>1</v>
      </c>
      <c r="AX34" s="44">
        <f>SUMIFS('Banco de Indicadores - Mun. (1)'!AQ:AQ,'Banco de Indicadores - Mun. (1)'!$C:$C,'Banco de Indicadores - UGRHI'!$B34,'Banco de Indicadores - Mun. (1)'!$A:$A,'Banco de Indicadores - UGRHI'!$A34)</f>
        <v>76</v>
      </c>
      <c r="AY34" s="74">
        <v>61.553600757135975</v>
      </c>
      <c r="AZ34" s="74">
        <v>60.346500249059673</v>
      </c>
      <c r="BA34" s="75">
        <f xml:space="preserve">  100 * (  SUMIFS('Banco de Indicadores - Mun. (1)'!Z:Z,'Banco de Indicadores - Mun. (1)'!$C:$C,'Banco de Indicadores - UGRHI'!$B34,'Banco de Indicadores - Mun. (1)'!$A:$A,'Banco de Indicadores - UGRHI'!$A34) /
(SUMIFS('Banco de Indicadores - Mun. (1)'!AA:AA,'Banco de Indicadores - Mun. (1)'!$C:$C,'Banco de Indicadores - UGRHI'!$B34,'Banco de Indicadores - Mun. (1)'!$A:$A,'Banco de Indicadores - UGRHI'!$A34) +  SUMIFS('Banco de Indicadores - Mun. (1)'!Z:Z,'Banco de Indicadores - Mun. (1)'!$C:$C,'Banco de Indicadores - UGRHI'!$B34,'Banco de Indicadores - Mun. (1)'!$A:$A,'Banco de Indicadores - UGRHI'!$A34) ))</f>
        <v>45.234591997179571</v>
      </c>
      <c r="BB34" s="44">
        <f>SUMIFS('Banco de Indicadores - Mun. (1)'!AW:AW,'Banco de Indicadores - Mun. (1)'!$C:$C,'Banco de Indicadores - UGRHI'!$B34,'Banco de Indicadores - Mun. (1)'!$A:$A,'Banco de Indicadores - UGRHI'!$A34)</f>
        <v>2</v>
      </c>
      <c r="BC34" s="44">
        <f>SUMIFS('Banco de Indicadores - Mun. (1)'!AX:AX,'Banco de Indicadores - Mun. (1)'!$C:$C,'Banco de Indicadores - UGRHI'!$B34,'Banco de Indicadores - Mun. (1)'!$A:$A,'Banco de Indicadores - UGRHI'!$A34)</f>
        <v>27</v>
      </c>
      <c r="BD34" s="124">
        <v>0.66</v>
      </c>
      <c r="BE34" s="44">
        <f>SUMIFS('Banco de Indicadores Mun. (2)'!R:R,'Banco de Indicadores Mun. (2)'!$E:$E,'Banco de Indicadores - UGRHI'!$B34,'Banco de Indicadores Mun. (2)'!$A:$A,'Banco de Indicadores - UGRHI'!$A34)</f>
        <v>430</v>
      </c>
      <c r="BF34" s="128">
        <v>73.953723686223739</v>
      </c>
    </row>
    <row r="35" spans="1:58" x14ac:dyDescent="0.25">
      <c r="A35" s="38">
        <v>2016</v>
      </c>
      <c r="B35" s="38">
        <v>12</v>
      </c>
      <c r="C35" s="123">
        <f>SUMIFS('Banco de Indicadores Mun. (2)'!G:G,'Banco de Indicadores Mun. (2)'!$E:$E,'Banco de Indicadores - UGRHI'!$B35,'Banco de Indicadores Mun. (2)'!$A:$A,'Banco de Indicadores - UGRHI'!$A35)</f>
        <v>520</v>
      </c>
      <c r="D35" s="123">
        <f>SUMIFS('Banco de Indicadores Mun. (2)'!H:H,'Banco de Indicadores Mun. (2)'!$E:$E,'Banco de Indicadores - UGRHI'!$B35,'Banco de Indicadores Mun. (2)'!$A:$A,'Banco de Indicadores - UGRHI'!$A35)</f>
        <v>456</v>
      </c>
      <c r="E35" s="43">
        <v>0.55083847389536533</v>
      </c>
      <c r="F35" s="44">
        <f>SUMIFS('Banco de Indicadores - Mun. (1)'!H:H,'Banco de Indicadores - Mun. (1)'!$C:$C,'Banco de Indicadores - UGRHI'!$B35,'Banco de Indicadores - Mun. (1)'!$A:$A,'Banco de Indicadores - UGRHI'!$A35)</f>
        <v>342313</v>
      </c>
      <c r="G35" s="44">
        <f>SUMIFS('Banco de Indicadores - Mun. (1)'!I:I,'Banco de Indicadores - Mun. (1)'!$C:$C,'Banco de Indicadores - UGRHI'!$B35,'Banco de Indicadores - Mun. (1)'!$A:$A,'Banco de Indicadores - UGRHI'!$A35)</f>
        <v>327398</v>
      </c>
      <c r="H35" s="44">
        <f>SUMIFS('Banco de Indicadores - Mun. (1)'!J:J,'Banco de Indicadores - Mun. (1)'!$C:$C,'Banco de Indicadores - UGRHI'!$B35,'Banco de Indicadores - Mun. (1)'!$A:$A,'Banco de Indicadores - UGRHI'!$A35)</f>
        <v>14915</v>
      </c>
      <c r="I35" s="46">
        <f>(F35)/VLOOKUP(B35,'Dados Base'!$B:$K,6,FALSE)</f>
        <v>48.124102891413479</v>
      </c>
      <c r="J35" s="73">
        <f t="shared" si="0"/>
        <v>0.95642876548655764</v>
      </c>
      <c r="K35" s="44">
        <f>SUMIFS('Banco de Indicadores - Mun. (1)'!O:O,'Banco de Indicadores - Mun. (1)'!$C:$C,'Banco de Indicadores - UGRHI'!$B35,'Banco de Indicadores - Mun. (1)'!$A:$A,'Banco de Indicadores - UGRHI'!$A35)</f>
        <v>0</v>
      </c>
      <c r="L35" s="44">
        <f>SUMIFS('Banco de Indicadores - Mun. (1)'!P:P,'Banco de Indicadores - Mun. (1)'!$C:$C,'Banco de Indicadores - UGRHI'!$B35,'Banco de Indicadores - Mun. (1)'!$A:$A,'Banco de Indicadores - UGRHI'!$A35)</f>
        <v>0</v>
      </c>
      <c r="M35" s="44">
        <f>SUMIFS('Banco de Indicadores - Mun. (1)'!Q:Q,'Banco de Indicadores - Mun. (1)'!$C:$C,'Banco de Indicadores - UGRHI'!$B35,'Banco de Indicadores - Mun. (1)'!$A:$A,'Banco de Indicadores - UGRHI'!$A35)</f>
        <v>0</v>
      </c>
      <c r="N35" s="44">
        <f>SUMIFS('Banco de Indicadores - Mun. (1)'!R:R,'Banco de Indicadores - Mun. (1)'!$C:$C,'Banco de Indicadores - UGRHI'!$B35,'Banco de Indicadores - Mun. (1)'!$A:$A,'Banco de Indicadores - UGRHI'!$A35)</f>
        <v>0</v>
      </c>
      <c r="O35" s="44">
        <f>SUMIFS('Banco de Indicadores - Mun. (1)'!S:S,'Banco de Indicadores - Mun. (1)'!$C:$C,'Banco de Indicadores - UGRHI'!$B35,'Banco de Indicadores - Mun. (1)'!$A:$A,'Banco de Indicadores - UGRHI'!$A35)</f>
        <v>0</v>
      </c>
      <c r="P35" s="44">
        <f>SUMIFS('Banco de Indicadores - Mun. (1)'!T:T,'Banco de Indicadores - Mun. (1)'!$C:$C,'Banco de Indicadores - UGRHI'!$B35,'Banco de Indicadores - Mun. (1)'!$A:$A,'Banco de Indicadores - UGRHI'!$A35)</f>
        <v>0</v>
      </c>
      <c r="Q35" s="44">
        <f>SUMIFS('Banco de Indicadores - Mun. (1)'!U:U,'Banco de Indicadores - Mun. (1)'!$C:$C,'Banco de Indicadores - UGRHI'!$B35,'Banco de Indicadores - Mun. (1)'!$A:$A,'Banco de Indicadores - UGRHI'!$A35)</f>
        <v>0</v>
      </c>
      <c r="R35" s="44">
        <f>SUMIFS('Banco de Indicadores - Mun. (1)'!V:V,'Banco de Indicadores - Mun. (1)'!$C:$C,'Banco de Indicadores - UGRHI'!$B35,'Banco de Indicadores - Mun. (1)'!$A:$A,'Banco de Indicadores - UGRHI'!$A35)</f>
        <v>0</v>
      </c>
      <c r="S35" s="44">
        <f>SUMIFS('Banco de Indicadores - Mun. (1)'!W:W,'Banco de Indicadores - Mun. (1)'!$C:$C,'Banco de Indicadores - UGRHI'!$B35,'Banco de Indicadores - Mun. (1)'!$A:$A,'Banco de Indicadores - UGRHI'!$A35)</f>
        <v>217.1</v>
      </c>
      <c r="T35" s="45">
        <f>SUMIFS('Banco de Indicadores Mun. (2)'!I:I,'Banco de Indicadores Mun. (2)'!$E:$E,'Banco de Indicadores - UGRHI'!$B35,'Banco de Indicadores Mun. (2)'!$A:$A,'Banco de Indicadores - UGRHI'!$A35)</f>
        <v>15.588004600000001</v>
      </c>
      <c r="U35" s="45">
        <f>SUMIFS('Banco de Indicadores Mun. (2)'!J:J,'Banco de Indicadores Mun. (2)'!$E:$E,'Banco de Indicadores - UGRHI'!$B35,'Banco de Indicadores Mun. (2)'!$A:$A,'Banco de Indicadores - UGRHI'!$A35)</f>
        <v>13.371738699999998</v>
      </c>
      <c r="V35" s="45">
        <f>SUMIFS('Banco de Indicadores Mun. (2)'!K:K,'Banco de Indicadores Mun. (2)'!$E:$E,'Banco de Indicadores - UGRHI'!$B35,'Banco de Indicadores Mun. (2)'!$A:$A,'Banco de Indicadores - UGRHI'!$A35)</f>
        <v>2.2162659000000011</v>
      </c>
      <c r="W35" s="45">
        <f>SUMIFS('Banco de Indicadores Mun. (2)'!L:L,'Banco de Indicadores Mun. (2)'!$E:$E,'Banco de Indicadores - UGRHI'!$B35,'Banco de Indicadores Mun. (2)'!$A:$A,'Banco de Indicadores - UGRHI'!$A35)</f>
        <v>5.6906762747336384</v>
      </c>
      <c r="X35" s="45">
        <f>SUMIFS('Banco de Indicadores Mun. (2)'!M:M,'Banco de Indicadores Mun. (2)'!$E:$E,'Banco de Indicadores - UGRHI'!$B35,'Banco de Indicadores Mun. (2)'!$A:$A,'Banco de Indicadores - UGRHI'!$A35)</f>
        <v>0.90837940000000039</v>
      </c>
      <c r="Y35" s="45">
        <f>SUMIFS('Banco de Indicadores Mun. (2)'!N:N,'Banco de Indicadores Mun. (2)'!$E:$E,'Banco de Indicadores - UGRHI'!$B35,'Banco de Indicadores Mun. (2)'!$A:$A,'Banco de Indicadores - UGRHI'!$A35)</f>
        <v>1.6840558999999999</v>
      </c>
      <c r="Z35" s="45">
        <f>SUMIFS('Banco de Indicadores Mun. (2)'!O:O,'Banco de Indicadores Mun. (2)'!$E:$E,'Banco de Indicadores - UGRHI'!$B35,'Banco de Indicadores Mun. (2)'!$A:$A,'Banco de Indicadores - UGRHI'!$A35)</f>
        <v>12.4464244</v>
      </c>
      <c r="AA35" s="45">
        <f>SUMIFS('Banco de Indicadores Mun. (2)'!P:P,'Banco de Indicadores Mun. (2)'!$E:$E,'Banco de Indicadores - UGRHI'!$B35,'Banco de Indicadores Mun. (2)'!$A:$A,'Banco de Indicadores - UGRHI'!$A35)</f>
        <v>0.54914489999999994</v>
      </c>
      <c r="AB35" s="48">
        <f>SUMIFS('Banco de Indicadores - Mun. (1)'!X:X,'Banco de Indicadores - Mun. (1)'!$C:$C,'Banco de Indicadores - UGRHI'!$B35,'Banco de Indicadores - Mun. (1)'!$A:$A,'Banco de Indicadores - UGRHI'!$A35)</f>
        <v>1.0415123864733795</v>
      </c>
      <c r="AC35" s="48">
        <f t="shared" si="1"/>
        <v>53.278688524590166</v>
      </c>
      <c r="AD35" s="48">
        <f t="shared" si="2"/>
        <v>46.721311475409841</v>
      </c>
      <c r="AE35" s="44">
        <f>SUMIFS('Banco de Indicadores - Mun. (1)'!Y:Y,'Banco de Indicadores - Mun. (1)'!$C:$C,'Banco de Indicadores - UGRHI'!$B35,'Banco de Indicadores - Mun. (1)'!$A:$A,'Banco de Indicadores - UGRHI'!$A35)</f>
        <v>274.15000000000003</v>
      </c>
      <c r="AF35" s="44">
        <f>SUMIFS('Banco de Indicadores - Mun. (1)'!Z:Z,'Banco de Indicadores - Mun. (1)'!$C:$C,'Banco de Indicadores - UGRHI'!$B35,'Banco de Indicadores - Mun. (1)'!$A:$A,'Banco de Indicadores - UGRHI'!$A35)</f>
        <v>11227.216615660678</v>
      </c>
      <c r="AG35" s="44">
        <f>SUMIFS('Banco de Indicadores - Mun. (1)'!AA:AA,'Banco de Indicadores - Mun. (1)'!$C:$C,'Banco de Indicadores - UGRHI'!$B35,'Banco de Indicadores - Mun. (1)'!$A:$A,'Banco de Indicadores - UGRHI'!$A35)</f>
        <v>6996.6493843393255</v>
      </c>
      <c r="AH35" s="44">
        <f>SUMIFS('Banco de Indicadores - Mun. (1)'!AB:AB,'Banco de Indicadores - Mun. (1)'!$C:$C,'Banco de Indicadores - UGRHI'!$B35,'Banco de Indicadores - Mun. (1)'!$A:$A,'Banco de Indicadores - UGRHI'!$A35)</f>
        <v>42</v>
      </c>
      <c r="AI35" s="44">
        <f>SUMIFS('Banco de Indicadores - Mun. (1)'!AC:AC,'Banco de Indicadores - Mun. (1)'!$C:$C,'Banco de Indicadores - UGRHI'!$B35,'Banco de Indicadores - Mun. (1)'!$A:$A,'Banco de Indicadores - UGRHI'!$A35)</f>
        <v>0</v>
      </c>
      <c r="AJ35" s="44">
        <f>SUMIFS('Banco de Indicadores Mun. (2)'!Q:Q,'Banco de Indicadores Mun. (2)'!$E:$E,'Banco de Indicadores - UGRHI'!$B35,'Banco de Indicadores Mun. (2)'!$A:$A,'Banco de Indicadores - UGRHI'!$A35)</f>
        <v>267</v>
      </c>
      <c r="AK35" s="154">
        <f>VLOOKUP(B35,'Dados Base'!B:K,9,FALSE)*31536000/SUMIFS('Banco de Indicadores - Mun. (1)'!H:H,'Banco de Indicadores - Mun. (1)'!C:C,'Banco de Indicadores - UGRHI'!B35,'Banco de Indicadores - Mun. (1)'!A:A,'Banco de Indicadores - UGRHI'!A35)</f>
        <v>8014.9804418762942</v>
      </c>
      <c r="AL35" s="126">
        <v>96.814569326902586</v>
      </c>
      <c r="AM35" s="42" t="s">
        <v>702</v>
      </c>
      <c r="AN35" s="42" t="s">
        <v>702</v>
      </c>
      <c r="AO35" s="42" t="s">
        <v>702</v>
      </c>
      <c r="AP35" s="126">
        <v>99.06159011356209</v>
      </c>
      <c r="AQ35" s="127">
        <f>(SUMIFS(T:T,B:B,B35,A:A,A35)/VLOOKUP(B35,'Dados Base'!B:K,8,FALSE))*100</f>
        <v>50.283885806451622</v>
      </c>
      <c r="AR35" s="127">
        <f>(SUMIFS(T:T,B:B,B35,A:A,A35)/VLOOKUP(B35,'Dados Base'!B:K,9,FALSE))*100</f>
        <v>17.917246666666671</v>
      </c>
      <c r="AS35" s="127">
        <f>(SUMIFS(U:U,B:B,B35,A:A,A35)/VLOOKUP(B35,'Dados Base'!B:K,7,FALSE))*100</f>
        <v>63.674946190476177</v>
      </c>
      <c r="AT35" s="127">
        <f>(SUMIFS(V:V,B:B,B35,A:A,A35)/VLOOKUP(B35,'Dados Base'!B:K,10,FALSE))*100</f>
        <v>22.162659000000012</v>
      </c>
      <c r="AU35" s="44">
        <f>SUMIFS('Banco de Indicadores - Mun. (1)'!AO:AO,'Banco de Indicadores - Mun. (1)'!$C:$C,'Banco de Indicadores - UGRHI'!$B35,'Banco de Indicadores - Mun. (1)'!$A:$A,'Banco de Indicadores - UGRHI'!$A35)</f>
        <v>0</v>
      </c>
      <c r="AV35" s="44">
        <f>SUMIFS('Banco de Indicadores - Mun. (1)'!AP:AP,'Banco de Indicadores - Mun. (1)'!$C:$C,'Banco de Indicadores - UGRHI'!$B35,'Banco de Indicadores - Mun. (1)'!$A:$A,'Banco de Indicadores - UGRHI'!$A35)</f>
        <v>5.703530485370444</v>
      </c>
      <c r="AW35" s="142">
        <v>0</v>
      </c>
      <c r="AX35" s="44">
        <f>SUMIFS('Banco de Indicadores - Mun. (1)'!AQ:AQ,'Banco de Indicadores - Mun. (1)'!$C:$C,'Banco de Indicadores - UGRHI'!$B35,'Banco de Indicadores - Mun. (1)'!$A:$A,'Banco de Indicadores - UGRHI'!$A35)</f>
        <v>0</v>
      </c>
      <c r="AY35" s="74">
        <v>99.139138062827939</v>
      </c>
      <c r="AZ35" s="74">
        <v>72.49253103408833</v>
      </c>
      <c r="BA35" s="75">
        <f xml:space="preserve">  100 * (  SUMIFS('Banco de Indicadores - Mun. (1)'!Z:Z,'Banco de Indicadores - Mun. (1)'!$C:$C,'Banco de Indicadores - UGRHI'!$B35,'Banco de Indicadores - Mun. (1)'!$A:$A,'Banco de Indicadores - UGRHI'!$A35) /
(SUMIFS('Banco de Indicadores - Mun. (1)'!AA:AA,'Banco de Indicadores - Mun. (1)'!$C:$C,'Banco de Indicadores - UGRHI'!$B35,'Banco de Indicadores - Mun. (1)'!$A:$A,'Banco de Indicadores - UGRHI'!$A35) +  SUMIFS('Banco de Indicadores - Mun. (1)'!Z:Z,'Banco de Indicadores - Mun. (1)'!$C:$C,'Banco de Indicadores - UGRHI'!$B35,'Banco de Indicadores - Mun. (1)'!$A:$A,'Banco de Indicadores - UGRHI'!$A35) ))</f>
        <v>61.60721668860316</v>
      </c>
      <c r="BB35" s="44">
        <f>SUMIFS('Banco de Indicadores - Mun. (1)'!AW:AW,'Banco de Indicadores - Mun. (1)'!$C:$C,'Banco de Indicadores - UGRHI'!$B35,'Banco de Indicadores - Mun. (1)'!$A:$A,'Banco de Indicadores - UGRHI'!$A35)</f>
        <v>3</v>
      </c>
      <c r="BC35" s="44">
        <f>SUMIFS('Banco de Indicadores - Mun. (1)'!AX:AX,'Banco de Indicadores - Mun. (1)'!$C:$C,'Banco de Indicadores - UGRHI'!$B35,'Banco de Indicadores - Mun. (1)'!$A:$A,'Banco de Indicadores - UGRHI'!$A35)</f>
        <v>0</v>
      </c>
      <c r="BD35" s="124">
        <v>0.51</v>
      </c>
      <c r="BE35" s="44">
        <f>SUMIFS('Banco de Indicadores Mun. (2)'!R:R,'Banco de Indicadores Mun. (2)'!$E:$E,'Banco de Indicadores - UGRHI'!$B35,'Banco de Indicadores Mun. (2)'!$A:$A,'Banco de Indicadores - UGRHI'!$A35)</f>
        <v>121</v>
      </c>
      <c r="BF35" s="128">
        <v>87.217340071760887</v>
      </c>
    </row>
    <row r="36" spans="1:58" x14ac:dyDescent="0.25">
      <c r="A36" s="38">
        <v>2016</v>
      </c>
      <c r="B36" s="38">
        <v>13</v>
      </c>
      <c r="C36" s="123">
        <f>SUMIFS('Banco de Indicadores Mun. (2)'!G:G,'Banco de Indicadores Mun. (2)'!$E:$E,'Banco de Indicadores - UGRHI'!$B36,'Banco de Indicadores Mun. (2)'!$A:$A,'Banco de Indicadores - UGRHI'!$A36)</f>
        <v>681</v>
      </c>
      <c r="D36" s="123">
        <f>SUMIFS('Banco de Indicadores Mun. (2)'!H:H,'Banco de Indicadores Mun. (2)'!$E:$E,'Banco de Indicadores - UGRHI'!$B36,'Banco de Indicadores Mun. (2)'!$A:$A,'Banco de Indicadores - UGRHI'!$A36)</f>
        <v>1891</v>
      </c>
      <c r="E36" s="43">
        <v>0.95707073489113004</v>
      </c>
      <c r="F36" s="44">
        <f>SUMIFS('Banco de Indicadores - Mun. (1)'!H:H,'Banco de Indicadores - Mun. (1)'!$C:$C,'Banco de Indicadores - UGRHI'!$B36,'Banco de Indicadores - Mun. (1)'!$A:$A,'Banco de Indicadores - UGRHI'!$A36)</f>
        <v>1555463</v>
      </c>
      <c r="G36" s="44">
        <f>SUMIFS('Banco de Indicadores - Mun. (1)'!I:I,'Banco de Indicadores - Mun. (1)'!$C:$C,'Banco de Indicadores - UGRHI'!$B36,'Banco de Indicadores - Mun. (1)'!$A:$A,'Banco de Indicadores - UGRHI'!$A36)</f>
        <v>1498510</v>
      </c>
      <c r="H36" s="44">
        <f>SUMIFS('Banco de Indicadores - Mun. (1)'!J:J,'Banco de Indicadores - Mun. (1)'!$C:$C,'Banco de Indicadores - UGRHI'!$B36,'Banco de Indicadores - Mun. (1)'!$A:$A,'Banco de Indicadores - UGRHI'!$A36)</f>
        <v>56953</v>
      </c>
      <c r="I36" s="46">
        <f>(F36)/VLOOKUP(B36,'Dados Base'!$B:$K,6,FALSE)</f>
        <v>97.715212588255184</v>
      </c>
      <c r="J36" s="73">
        <f t="shared" si="0"/>
        <v>0.96338517856098149</v>
      </c>
      <c r="K36" s="44">
        <f>SUMIFS('Banco de Indicadores - Mun. (1)'!O:O,'Banco de Indicadores - Mun. (1)'!$C:$C,'Banco de Indicadores - UGRHI'!$B36,'Banco de Indicadores - Mun. (1)'!$A:$A,'Banco de Indicadores - UGRHI'!$A36)</f>
        <v>0</v>
      </c>
      <c r="L36" s="44">
        <f>SUMIFS('Banco de Indicadores - Mun. (1)'!P:P,'Banco de Indicadores - Mun. (1)'!$C:$C,'Banco de Indicadores - UGRHI'!$B36,'Banco de Indicadores - Mun. (1)'!$A:$A,'Banco de Indicadores - UGRHI'!$A36)</f>
        <v>0</v>
      </c>
      <c r="M36" s="44">
        <f>SUMIFS('Banco de Indicadores - Mun. (1)'!Q:Q,'Banco de Indicadores - Mun. (1)'!$C:$C,'Banco de Indicadores - UGRHI'!$B36,'Banco de Indicadores - Mun. (1)'!$A:$A,'Banco de Indicadores - UGRHI'!$A36)</f>
        <v>0</v>
      </c>
      <c r="N36" s="44">
        <f>SUMIFS('Banco de Indicadores - Mun. (1)'!R:R,'Banco de Indicadores - Mun. (1)'!$C:$C,'Banco de Indicadores - UGRHI'!$B36,'Banco de Indicadores - Mun. (1)'!$A:$A,'Banco de Indicadores - UGRHI'!$A36)</f>
        <v>0</v>
      </c>
      <c r="O36" s="44">
        <f>SUMIFS('Banco de Indicadores - Mun. (1)'!S:S,'Banco de Indicadores - Mun. (1)'!$C:$C,'Banco de Indicadores - UGRHI'!$B36,'Banco de Indicadores - Mun. (1)'!$A:$A,'Banco de Indicadores - UGRHI'!$A36)</f>
        <v>0</v>
      </c>
      <c r="P36" s="44">
        <f>SUMIFS('Banco de Indicadores - Mun. (1)'!T:T,'Banco de Indicadores - Mun. (1)'!$C:$C,'Banco de Indicadores - UGRHI'!$B36,'Banco de Indicadores - Mun. (1)'!$A:$A,'Banco de Indicadores - UGRHI'!$A36)</f>
        <v>0</v>
      </c>
      <c r="Q36" s="44">
        <f>SUMIFS('Banco de Indicadores - Mun. (1)'!U:U,'Banco de Indicadores - Mun. (1)'!$C:$C,'Banco de Indicadores - UGRHI'!$B36,'Banco de Indicadores - Mun. (1)'!$A:$A,'Banco de Indicadores - UGRHI'!$A36)</f>
        <v>0</v>
      </c>
      <c r="R36" s="44">
        <f>SUMIFS('Banco de Indicadores - Mun. (1)'!V:V,'Banco de Indicadores - Mun. (1)'!$C:$C,'Banco de Indicadores - UGRHI'!$B36,'Banco de Indicadores - Mun. (1)'!$A:$A,'Banco de Indicadores - UGRHI'!$A36)</f>
        <v>0</v>
      </c>
      <c r="S36" s="44">
        <f>SUMIFS('Banco de Indicadores - Mun. (1)'!W:W,'Banco de Indicadores - Mun. (1)'!$C:$C,'Banco de Indicadores - UGRHI'!$B36,'Banco de Indicadores - Mun. (1)'!$A:$A,'Banco de Indicadores - UGRHI'!$A36)</f>
        <v>295.08</v>
      </c>
      <c r="T36" s="45">
        <f>SUMIFS('Banco de Indicadores Mun. (2)'!I:I,'Banco de Indicadores Mun. (2)'!$E:$E,'Banco de Indicadores - UGRHI'!$B36,'Banco de Indicadores Mun. (2)'!$A:$A,'Banco de Indicadores - UGRHI'!$A36)</f>
        <v>20.616952000000005</v>
      </c>
      <c r="U36" s="45">
        <f>SUMIFS('Banco de Indicadores Mun. (2)'!J:J,'Banco de Indicadores Mun. (2)'!$E:$E,'Banco de Indicadores - UGRHI'!$B36,'Banco de Indicadores Mun. (2)'!$A:$A,'Banco de Indicadores - UGRHI'!$A36)</f>
        <v>14.701515600000008</v>
      </c>
      <c r="V36" s="45">
        <f>SUMIFS('Banco de Indicadores Mun. (2)'!K:K,'Banco de Indicadores Mun. (2)'!$E:$E,'Banco de Indicadores - UGRHI'!$B36,'Banco de Indicadores Mun. (2)'!$A:$A,'Banco de Indicadores - UGRHI'!$A36)</f>
        <v>5.9154364000000008</v>
      </c>
      <c r="W36" s="45">
        <f>SUMIFS('Banco de Indicadores Mun. (2)'!L:L,'Banco de Indicadores Mun. (2)'!$E:$E,'Banco de Indicadores - UGRHI'!$B36,'Banco de Indicadores Mun. (2)'!$A:$A,'Banco de Indicadores - UGRHI'!$A36)</f>
        <v>0</v>
      </c>
      <c r="X36" s="45">
        <f>SUMIFS('Banco de Indicadores Mun. (2)'!M:M,'Banco de Indicadores Mun. (2)'!$E:$E,'Banco de Indicadores - UGRHI'!$B36,'Banco de Indicadores Mun. (2)'!$A:$A,'Banco de Indicadores - UGRHI'!$A36)</f>
        <v>2.9507669999999995</v>
      </c>
      <c r="Y36" s="45">
        <f>SUMIFS('Banco de Indicadores Mun. (2)'!N:N,'Banco de Indicadores Mun. (2)'!$E:$E,'Banco de Indicadores - UGRHI'!$B36,'Banco de Indicadores Mun. (2)'!$A:$A,'Banco de Indicadores - UGRHI'!$A36)</f>
        <v>10.6389844</v>
      </c>
      <c r="Z36" s="45">
        <f>SUMIFS('Banco de Indicadores Mun. (2)'!O:O,'Banco de Indicadores Mun. (2)'!$E:$E,'Banco de Indicadores - UGRHI'!$B36,'Banco de Indicadores Mun. (2)'!$A:$A,'Banco de Indicadores - UGRHI'!$A36)</f>
        <v>5.7653453000000017</v>
      </c>
      <c r="AA36" s="45">
        <f>SUMIFS('Banco de Indicadores Mun. (2)'!P:P,'Banco de Indicadores Mun. (2)'!$E:$E,'Banco de Indicadores - UGRHI'!$B36,'Banco de Indicadores Mun. (2)'!$A:$A,'Banco de Indicadores - UGRHI'!$A36)</f>
        <v>1.2618552999999995</v>
      </c>
      <c r="AB36" s="48">
        <f>SUMIFS('Banco de Indicadores - Mun. (1)'!X:X,'Banco de Indicadores - Mun. (1)'!$C:$C,'Banco de Indicadores - UGRHI'!$B36,'Banco de Indicadores - Mun. (1)'!$A:$A,'Banco de Indicadores - UGRHI'!$A36)</f>
        <v>4.9419494506528077</v>
      </c>
      <c r="AC36" s="48">
        <f t="shared" si="1"/>
        <v>26.477449455676517</v>
      </c>
      <c r="AD36" s="48">
        <f t="shared" si="2"/>
        <v>73.522550544323479</v>
      </c>
      <c r="AE36" s="44">
        <f>SUMIFS('Banco de Indicadores - Mun. (1)'!Y:Y,'Banco de Indicadores - Mun. (1)'!$C:$C,'Banco de Indicadores - UGRHI'!$B36,'Banco de Indicadores - Mun. (1)'!$A:$A,'Banco de Indicadores - UGRHI'!$A36)</f>
        <v>1307.92</v>
      </c>
      <c r="AF36" s="44">
        <f>SUMIFS('Banco de Indicadores - Mun. (1)'!Z:Z,'Banco de Indicadores - Mun. (1)'!$C:$C,'Banco de Indicadores - UGRHI'!$B36,'Banco de Indicadores - Mun. (1)'!$A:$A,'Banco de Indicadores - UGRHI'!$A36)</f>
        <v>44035.793688785037</v>
      </c>
      <c r="AG36" s="44">
        <f>SUMIFS('Banco de Indicadores - Mun. (1)'!AA:AA,'Banco de Indicadores - Mun. (1)'!$C:$C,'Banco de Indicadores - UGRHI'!$B36,'Banco de Indicadores - Mun. (1)'!$A:$A,'Banco de Indicadores - UGRHI'!$A36)</f>
        <v>39248.892311214964</v>
      </c>
      <c r="AH36" s="44">
        <f>SUMIFS('Banco de Indicadores - Mun. (1)'!AB:AB,'Banco de Indicadores - Mun. (1)'!$C:$C,'Banco de Indicadores - UGRHI'!$B36,'Banco de Indicadores - Mun. (1)'!$A:$A,'Banco de Indicadores - UGRHI'!$A36)</f>
        <v>113</v>
      </c>
      <c r="AI36" s="44">
        <f>SUMIFS('Banco de Indicadores - Mun. (1)'!AC:AC,'Banco de Indicadores - Mun. (1)'!$C:$C,'Banco de Indicadores - UGRHI'!$B36,'Banco de Indicadores - Mun. (1)'!$A:$A,'Banco de Indicadores - UGRHI'!$A36)</f>
        <v>10</v>
      </c>
      <c r="AJ36" s="44">
        <f>SUMIFS('Banco de Indicadores Mun. (2)'!Q:Q,'Banco de Indicadores Mun. (2)'!$E:$E,'Banco de Indicadores - UGRHI'!$B36,'Banco de Indicadores Mun. (2)'!$A:$A,'Banco de Indicadores - UGRHI'!$A36)</f>
        <v>363</v>
      </c>
      <c r="AK36" s="154">
        <f>VLOOKUP(B36,'Dados Base'!B:K,9,FALSE)*31536000/SUMIFS('Banco de Indicadores - Mun. (1)'!H:H,'Banco de Indicadores - Mun. (1)'!C:C,'Banco de Indicadores - UGRHI'!B36,'Banco de Indicadores - Mun. (1)'!A:A,'Banco de Indicadores - UGRHI'!A36)</f>
        <v>1966.6118705491549</v>
      </c>
      <c r="AL36" s="126">
        <v>96.815758948743891</v>
      </c>
      <c r="AM36" s="42" t="s">
        <v>702</v>
      </c>
      <c r="AN36" s="42" t="s">
        <v>702</v>
      </c>
      <c r="AO36" s="42" t="s">
        <v>702</v>
      </c>
      <c r="AP36" s="126">
        <v>99.398030017346173</v>
      </c>
      <c r="AQ36" s="127">
        <f>(SUMIFS(T:T,B:B,B36,A:A,A36)/VLOOKUP(B36,'Dados Base'!B:K,8,FALSE))*100</f>
        <v>41.23390400000001</v>
      </c>
      <c r="AR36" s="127">
        <f>(SUMIFS(T:T,B:B,B36,A:A,A36)/VLOOKUP(B36,'Dados Base'!B:K,9,FALSE))*100</f>
        <v>21.254589690721655</v>
      </c>
      <c r="AS36" s="127">
        <f>(SUMIFS(U:U,B:B,B36,A:A,A36)/VLOOKUP(B36,'Dados Base'!B:K,7,FALSE))*100</f>
        <v>36.753789000000019</v>
      </c>
      <c r="AT36" s="127">
        <f>(SUMIFS(V:V,B:B,B36,A:A,A36)/VLOOKUP(B36,'Dados Base'!B:K,10,FALSE))*100</f>
        <v>59.154364000000001</v>
      </c>
      <c r="AU36" s="44">
        <f>SUMIFS('Banco de Indicadores - Mun. (1)'!AO:AO,'Banco de Indicadores - Mun. (1)'!$C:$C,'Banco de Indicadores - UGRHI'!$B36,'Banco de Indicadores - Mun. (1)'!$A:$A,'Banco de Indicadores - UGRHI'!$A36)</f>
        <v>1</v>
      </c>
      <c r="AV36" s="44">
        <f>SUMIFS('Banco de Indicadores - Mun. (1)'!AP:AP,'Banco de Indicadores - Mun. (1)'!$C:$C,'Banco de Indicadores - UGRHI'!$B36,'Banco de Indicadores - Mun. (1)'!$A:$A,'Banco de Indicadores - UGRHI'!$A36)</f>
        <v>8.3461502307715367</v>
      </c>
      <c r="AW36" s="142">
        <v>7</v>
      </c>
      <c r="AX36" s="44">
        <f>SUMIFS('Banco de Indicadores - Mun. (1)'!AQ:AQ,'Banco de Indicadores - Mun. (1)'!$C:$C,'Banco de Indicadores - UGRHI'!$B36,'Banco de Indicadores - Mun. (1)'!$A:$A,'Banco de Indicadores - UGRHI'!$A36)</f>
        <v>49</v>
      </c>
      <c r="AY36" s="74">
        <v>97.608828431180555</v>
      </c>
      <c r="AZ36" s="74">
        <v>66.06649062564162</v>
      </c>
      <c r="BA36" s="75">
        <f xml:space="preserve">  100 * (  SUMIFS('Banco de Indicadores - Mun. (1)'!Z:Z,'Banco de Indicadores - Mun. (1)'!$C:$C,'Banco de Indicadores - UGRHI'!$B36,'Banco de Indicadores - Mun. (1)'!$A:$A,'Banco de Indicadores - UGRHI'!$A36) /
(SUMIFS('Banco de Indicadores - Mun. (1)'!AA:AA,'Banco de Indicadores - Mun. (1)'!$C:$C,'Banco de Indicadores - UGRHI'!$B36,'Banco de Indicadores - Mun. (1)'!$A:$A,'Banco de Indicadores - UGRHI'!$A36) +  SUMIFS('Banco de Indicadores - Mun. (1)'!Z:Z,'Banco de Indicadores - Mun. (1)'!$C:$C,'Banco de Indicadores - UGRHI'!$B36,'Banco de Indicadores - Mun. (1)'!$A:$A,'Banco de Indicadores - UGRHI'!$A36) ))</f>
        <v>52.873818469802522</v>
      </c>
      <c r="BB36" s="44">
        <f>SUMIFS('Banco de Indicadores - Mun. (1)'!AW:AW,'Banco de Indicadores - Mun. (1)'!$C:$C,'Banco de Indicadores - UGRHI'!$B36,'Banco de Indicadores - Mun. (1)'!$A:$A,'Banco de Indicadores - UGRHI'!$A36)</f>
        <v>23</v>
      </c>
      <c r="BC36" s="44">
        <f>SUMIFS('Banco de Indicadores - Mun. (1)'!AX:AX,'Banco de Indicadores - Mun. (1)'!$C:$C,'Banco de Indicadores - UGRHI'!$B36,'Banco de Indicadores - Mun. (1)'!$A:$A,'Banco de Indicadores - UGRHI'!$A36)</f>
        <v>10</v>
      </c>
      <c r="BD36" s="124">
        <v>0.51</v>
      </c>
      <c r="BE36" s="44">
        <f>SUMIFS('Banco de Indicadores Mun. (2)'!R:R,'Banco de Indicadores Mun. (2)'!$E:$E,'Banco de Indicadores - UGRHI'!$B36,'Banco de Indicadores Mun. (2)'!$A:$A,'Banco de Indicadores - UGRHI'!$A36)</f>
        <v>352</v>
      </c>
      <c r="BF36" s="128">
        <v>59.708562976301124</v>
      </c>
    </row>
    <row r="37" spans="1:58" x14ac:dyDescent="0.25">
      <c r="A37" s="38">
        <v>2016</v>
      </c>
      <c r="B37" s="38">
        <v>14</v>
      </c>
      <c r="C37" s="123">
        <f>SUMIFS('Banco de Indicadores Mun. (2)'!G:G,'Banco de Indicadores Mun. (2)'!$E:$E,'Banco de Indicadores - UGRHI'!$B37,'Banco de Indicadores Mun. (2)'!$A:$A,'Banco de Indicadores - UGRHI'!$A37)</f>
        <v>1839</v>
      </c>
      <c r="D37" s="123">
        <f>SUMIFS('Banco de Indicadores Mun. (2)'!H:H,'Banco de Indicadores Mun. (2)'!$E:$E,'Banco de Indicadores - UGRHI'!$B37,'Banco de Indicadores Mun. (2)'!$A:$A,'Banco de Indicadores - UGRHI'!$A37)</f>
        <v>464</v>
      </c>
      <c r="E37" s="43">
        <v>0.49439106950677214</v>
      </c>
      <c r="F37" s="44">
        <f>SUMIFS('Banco de Indicadores - Mun. (1)'!H:H,'Banco de Indicadores - Mun. (1)'!$C:$C,'Banco de Indicadores - UGRHI'!$B37,'Banco de Indicadores - Mun. (1)'!$A:$A,'Banco de Indicadores - UGRHI'!$A37)</f>
        <v>744429</v>
      </c>
      <c r="G37" s="44">
        <f>SUMIFS('Banco de Indicadores - Mun. (1)'!I:I,'Banco de Indicadores - Mun. (1)'!$C:$C,'Banco de Indicadores - UGRHI'!$B37,'Banco de Indicadores - Mun. (1)'!$A:$A,'Banco de Indicadores - UGRHI'!$A37)</f>
        <v>613391</v>
      </c>
      <c r="H37" s="44">
        <f>SUMIFS('Banco de Indicadores - Mun. (1)'!J:J,'Banco de Indicadores - Mun. (1)'!$C:$C,'Banco de Indicadores - UGRHI'!$B37,'Banco de Indicadores - Mun. (1)'!$A:$A,'Banco de Indicadores - UGRHI'!$A37)</f>
        <v>131038</v>
      </c>
      <c r="I37" s="46">
        <f>(F37)/VLOOKUP(B37,'Dados Base'!$B:$K,6,FALSE)</f>
        <v>35.896457894429759</v>
      </c>
      <c r="J37" s="73">
        <f t="shared" si="0"/>
        <v>0.82397515411140621</v>
      </c>
      <c r="K37" s="44">
        <f>SUMIFS('Banco de Indicadores - Mun. (1)'!O:O,'Banco de Indicadores - Mun. (1)'!$C:$C,'Banco de Indicadores - UGRHI'!$B37,'Banco de Indicadores - Mun. (1)'!$A:$A,'Banco de Indicadores - UGRHI'!$A37)</f>
        <v>0</v>
      </c>
      <c r="L37" s="44">
        <f>SUMIFS('Banco de Indicadores - Mun. (1)'!P:P,'Banco de Indicadores - Mun. (1)'!$C:$C,'Banco de Indicadores - UGRHI'!$B37,'Banco de Indicadores - Mun. (1)'!$A:$A,'Banco de Indicadores - UGRHI'!$A37)</f>
        <v>0</v>
      </c>
      <c r="M37" s="44">
        <f>SUMIFS('Banco de Indicadores - Mun. (1)'!Q:Q,'Banco de Indicadores - Mun. (1)'!$C:$C,'Banco de Indicadores - UGRHI'!$B37,'Banco de Indicadores - Mun. (1)'!$A:$A,'Banco de Indicadores - UGRHI'!$A37)</f>
        <v>0</v>
      </c>
      <c r="N37" s="44">
        <f>SUMIFS('Banco de Indicadores - Mun. (1)'!R:R,'Banco de Indicadores - Mun. (1)'!$C:$C,'Banco de Indicadores - UGRHI'!$B37,'Banco de Indicadores - Mun. (1)'!$A:$A,'Banco de Indicadores - UGRHI'!$A37)</f>
        <v>0</v>
      </c>
      <c r="O37" s="44">
        <f>SUMIFS('Banco de Indicadores - Mun. (1)'!S:S,'Banco de Indicadores - Mun. (1)'!$C:$C,'Banco de Indicadores - UGRHI'!$B37,'Banco de Indicadores - Mun. (1)'!$A:$A,'Banco de Indicadores - UGRHI'!$A37)</f>
        <v>0</v>
      </c>
      <c r="P37" s="44">
        <f>SUMIFS('Banco de Indicadores - Mun. (1)'!T:T,'Banco de Indicadores - Mun. (1)'!$C:$C,'Banco de Indicadores - UGRHI'!$B37,'Banco de Indicadores - Mun. (1)'!$A:$A,'Banco de Indicadores - UGRHI'!$A37)</f>
        <v>0</v>
      </c>
      <c r="Q37" s="44">
        <f>SUMIFS('Banco de Indicadores - Mun. (1)'!U:U,'Banco de Indicadores - Mun. (1)'!$C:$C,'Banco de Indicadores - UGRHI'!$B37,'Banco de Indicadores - Mun. (1)'!$A:$A,'Banco de Indicadores - UGRHI'!$A37)</f>
        <v>0</v>
      </c>
      <c r="R37" s="44">
        <f>SUMIFS('Banco de Indicadores - Mun. (1)'!V:V,'Banco de Indicadores - Mun. (1)'!$C:$C,'Banco de Indicadores - UGRHI'!$B37,'Banco de Indicadores - Mun. (1)'!$A:$A,'Banco de Indicadores - UGRHI'!$A37)</f>
        <v>0</v>
      </c>
      <c r="S37" s="44">
        <f>SUMIFS('Banco de Indicadores - Mun. (1)'!W:W,'Banco de Indicadores - Mun. (1)'!$C:$C,'Banco de Indicadores - UGRHI'!$B37,'Banco de Indicadores - Mun. (1)'!$A:$A,'Banco de Indicadores - UGRHI'!$A37)</f>
        <v>537.64</v>
      </c>
      <c r="T37" s="45">
        <f>SUMIFS('Banco de Indicadores Mun. (2)'!I:I,'Banco de Indicadores Mun. (2)'!$E:$E,'Banco de Indicadores - UGRHI'!$B37,'Banco de Indicadores Mun. (2)'!$A:$A,'Banco de Indicadores - UGRHI'!$A37)</f>
        <v>11.627499099999998</v>
      </c>
      <c r="U37" s="45">
        <f>SUMIFS('Banco de Indicadores Mun. (2)'!J:J,'Banco de Indicadores Mun. (2)'!$E:$E,'Banco de Indicadores - UGRHI'!$B37,'Banco de Indicadores Mun. (2)'!$A:$A,'Banco de Indicadores - UGRHI'!$A37)</f>
        <v>11.115856400000002</v>
      </c>
      <c r="V37" s="45">
        <f>SUMIFS('Banco de Indicadores Mun. (2)'!K:K,'Banco de Indicadores Mun. (2)'!$E:$E,'Banco de Indicadores - UGRHI'!$B37,'Banco de Indicadores Mun. (2)'!$A:$A,'Banco de Indicadores - UGRHI'!$A37)</f>
        <v>0.51164269999999989</v>
      </c>
      <c r="W37" s="45">
        <f>SUMIFS('Banco de Indicadores Mun. (2)'!L:L,'Banco de Indicadores Mun. (2)'!$E:$E,'Banco de Indicadores - UGRHI'!$B37,'Banco de Indicadores Mun. (2)'!$A:$A,'Banco de Indicadores - UGRHI'!$A37)</f>
        <v>1.892692732115677</v>
      </c>
      <c r="X37" s="45">
        <f>SUMIFS('Banco de Indicadores Mun. (2)'!M:M,'Banco de Indicadores Mun. (2)'!$E:$E,'Banco de Indicadores - UGRHI'!$B37,'Banco de Indicadores Mun. (2)'!$A:$A,'Banco de Indicadores - UGRHI'!$A37)</f>
        <v>1.6973163999999998</v>
      </c>
      <c r="Y37" s="45">
        <f>SUMIFS('Banco de Indicadores Mun. (2)'!N:N,'Banco de Indicadores Mun. (2)'!$E:$E,'Banco de Indicadores - UGRHI'!$B37,'Banco de Indicadores Mun. (2)'!$A:$A,'Banco de Indicadores - UGRHI'!$A37)</f>
        <v>1.9804886999999998</v>
      </c>
      <c r="Z37" s="45">
        <f>SUMIFS('Banco de Indicadores Mun. (2)'!O:O,'Banco de Indicadores Mun. (2)'!$E:$E,'Banco de Indicadores - UGRHI'!$B37,'Banco de Indicadores Mun. (2)'!$A:$A,'Banco de Indicadores - UGRHI'!$A37)</f>
        <v>7.8058307999999963</v>
      </c>
      <c r="AA37" s="45">
        <f>SUMIFS('Banco de Indicadores Mun. (2)'!P:P,'Banco de Indicadores Mun. (2)'!$E:$E,'Banco de Indicadores - UGRHI'!$B37,'Banco de Indicadores Mun. (2)'!$A:$A,'Banco de Indicadores - UGRHI'!$A37)</f>
        <v>0.14386320000000002</v>
      </c>
      <c r="AB37" s="48">
        <f>SUMIFS('Banco de Indicadores - Mun. (1)'!X:X,'Banco de Indicadores - Mun. (1)'!$C:$C,'Banco de Indicadores - UGRHI'!$B37,'Banco de Indicadores - Mun. (1)'!$A:$A,'Banco de Indicadores - UGRHI'!$A37)</f>
        <v>1.9039434892388478</v>
      </c>
      <c r="AC37" s="48">
        <f t="shared" si="1"/>
        <v>79.852366478506298</v>
      </c>
      <c r="AD37" s="48">
        <f t="shared" si="2"/>
        <v>20.147633521493706</v>
      </c>
      <c r="AE37" s="44">
        <f>SUMIFS('Banco de Indicadores - Mun. (1)'!Y:Y,'Banco de Indicadores - Mun. (1)'!$C:$C,'Banco de Indicadores - UGRHI'!$B37,'Banco de Indicadores - Mun. (1)'!$A:$A,'Banco de Indicadores - UGRHI'!$A37)</f>
        <v>478.74000000000007</v>
      </c>
      <c r="AF37" s="44">
        <f>SUMIFS('Banco de Indicadores - Mun. (1)'!Z:Z,'Banco de Indicadores - Mun. (1)'!$C:$C,'Banco de Indicadores - UGRHI'!$B37,'Banco de Indicadores - Mun. (1)'!$A:$A,'Banco de Indicadores - UGRHI'!$A37)</f>
        <v>21754.889929740762</v>
      </c>
      <c r="AG37" s="44">
        <f>SUMIFS('Banco de Indicadores - Mun. (1)'!AA:AA,'Banco de Indicadores - Mun. (1)'!$C:$C,'Banco de Indicadores - UGRHI'!$B37,'Banco de Indicadores - Mun. (1)'!$A:$A,'Banco de Indicadores - UGRHI'!$A37)</f>
        <v>11486.106070259237</v>
      </c>
      <c r="AH37" s="44">
        <f>SUMIFS('Banco de Indicadores - Mun. (1)'!AB:AB,'Banco de Indicadores - Mun. (1)'!$C:$C,'Banco de Indicadores - UGRHI'!$B37,'Banco de Indicadores - Mun. (1)'!$A:$A,'Banco de Indicadores - UGRHI'!$A37)</f>
        <v>122</v>
      </c>
      <c r="AI37" s="44">
        <f>SUMIFS('Banco de Indicadores - Mun. (1)'!AC:AC,'Banco de Indicadores - Mun. (1)'!$C:$C,'Banco de Indicadores - UGRHI'!$B37,'Banco de Indicadores - Mun. (1)'!$A:$A,'Banco de Indicadores - UGRHI'!$A37)</f>
        <v>12</v>
      </c>
      <c r="AJ37" s="44">
        <f>SUMIFS('Banco de Indicadores Mun. (2)'!Q:Q,'Banco de Indicadores Mun. (2)'!$E:$E,'Banco de Indicadores - UGRHI'!$B37,'Banco de Indicadores Mun. (2)'!$A:$A,'Banco de Indicadores - UGRHI'!$A37)</f>
        <v>855</v>
      </c>
      <c r="AK37" s="154">
        <f>VLOOKUP(B37,'Dados Base'!B:K,9,FALSE)*31536000/SUMIFS('Banco de Indicadores - Mun. (1)'!H:H,'Banco de Indicadores - Mun. (1)'!C:C,'Banco de Indicadores - UGRHI'!B37,'Banco de Indicadores - Mun. (1)'!A:A,'Banco de Indicadores - UGRHI'!A37)</f>
        <v>10802.480827587318</v>
      </c>
      <c r="AL37" s="126">
        <v>82.926360639682784</v>
      </c>
      <c r="AM37" s="42" t="s">
        <v>702</v>
      </c>
      <c r="AN37" s="42" t="s">
        <v>702</v>
      </c>
      <c r="AO37" s="42" t="s">
        <v>702</v>
      </c>
      <c r="AP37" s="126">
        <v>98.2550288901801</v>
      </c>
      <c r="AQ37" s="127">
        <f>(SUMIFS(T:T,B:B,B37,A:A,A37)/VLOOKUP(B37,'Dados Base'!B:K,8,FALSE))*100</f>
        <v>10.199560614035086</v>
      </c>
      <c r="AR37" s="127">
        <f>(SUMIFS(T:T,B:B,B37,A:A,A37)/VLOOKUP(B37,'Dados Base'!B:K,9,FALSE))*100</f>
        <v>4.5598035686274505</v>
      </c>
      <c r="AS37" s="127">
        <f>(SUMIFS(U:U,B:B,B37,A:A,A37)/VLOOKUP(B37,'Dados Base'!B:K,7,FALSE))*100</f>
        <v>13.233162380952384</v>
      </c>
      <c r="AT37" s="127">
        <f>(SUMIFS(V:V,B:B,B37,A:A,A37)/VLOOKUP(B37,'Dados Base'!B:K,10,FALSE))*100</f>
        <v>1.7054756666666664</v>
      </c>
      <c r="AU37" s="44">
        <f>SUMIFS('Banco de Indicadores - Mun. (1)'!AO:AO,'Banco de Indicadores - Mun. (1)'!$C:$C,'Banco de Indicadores - UGRHI'!$B37,'Banco de Indicadores - Mun. (1)'!$A:$A,'Banco de Indicadores - UGRHI'!$A37)</f>
        <v>0</v>
      </c>
      <c r="AV37" s="44">
        <f>SUMIFS('Banco de Indicadores - Mun. (1)'!AP:AP,'Banco de Indicadores - Mun. (1)'!$C:$C,'Banco de Indicadores - UGRHI'!$B37,'Banco de Indicadores - Mun. (1)'!$A:$A,'Banco de Indicadores - UGRHI'!$A37)</f>
        <v>0.64993728105237847</v>
      </c>
      <c r="AW37" s="142">
        <v>6</v>
      </c>
      <c r="AX37" s="44">
        <f>SUMIFS('Banco de Indicadores - Mun. (1)'!AQ:AQ,'Banco de Indicadores - Mun. (1)'!$C:$C,'Banco de Indicadores - UGRHI'!$B37,'Banco de Indicadores - Mun. (1)'!$A:$A,'Banco de Indicadores - UGRHI'!$A37)</f>
        <v>27</v>
      </c>
      <c r="AY37" s="74">
        <v>85.850445270290294</v>
      </c>
      <c r="AZ37" s="74">
        <v>78.468410301968021</v>
      </c>
      <c r="BA37" s="75">
        <f xml:space="preserve">  100 * (  SUMIFS('Banco de Indicadores - Mun. (1)'!Z:Z,'Banco de Indicadores - Mun. (1)'!$C:$C,'Banco de Indicadores - UGRHI'!$B37,'Banco de Indicadores - Mun. (1)'!$A:$A,'Banco de Indicadores - UGRHI'!$A37) /
(SUMIFS('Banco de Indicadores - Mun. (1)'!AA:AA,'Banco de Indicadores - Mun. (1)'!$C:$C,'Banco de Indicadores - UGRHI'!$B37,'Banco de Indicadores - Mun. (1)'!$A:$A,'Banco de Indicadores - UGRHI'!$A37) +  SUMIFS('Banco de Indicadores - Mun. (1)'!Z:Z,'Banco de Indicadores - Mun. (1)'!$C:$C,'Banco de Indicadores - UGRHI'!$B37,'Banco de Indicadores - Mun. (1)'!$A:$A,'Banco de Indicadores - UGRHI'!$A37) ))</f>
        <v>65.445962960137422</v>
      </c>
      <c r="BB37" s="44">
        <f>SUMIFS('Banco de Indicadores - Mun. (1)'!AW:AW,'Banco de Indicadores - Mun. (1)'!$C:$C,'Banco de Indicadores - UGRHI'!$B37,'Banco de Indicadores - Mun. (1)'!$A:$A,'Banco de Indicadores - UGRHI'!$A37)</f>
        <v>9</v>
      </c>
      <c r="BC37" s="44">
        <f>SUMIFS('Banco de Indicadores - Mun. (1)'!AX:AX,'Banco de Indicadores - Mun. (1)'!$C:$C,'Banco de Indicadores - UGRHI'!$B37,'Banco de Indicadores - Mun. (1)'!$A:$A,'Banco de Indicadores - UGRHI'!$A37)</f>
        <v>12</v>
      </c>
      <c r="BD37" s="124">
        <v>0.65</v>
      </c>
      <c r="BE37" s="44">
        <f>SUMIFS('Banco de Indicadores Mun. (2)'!R:R,'Banco de Indicadores Mun. (2)'!$E:$E,'Banco de Indicadores - UGRHI'!$B37,'Banco de Indicadores Mun. (2)'!$A:$A,'Banco de Indicadores - UGRHI'!$A37)</f>
        <v>325</v>
      </c>
      <c r="BF37" s="128">
        <v>89.155440253040737</v>
      </c>
    </row>
    <row r="38" spans="1:58" x14ac:dyDescent="0.25">
      <c r="A38" s="38">
        <v>2016</v>
      </c>
      <c r="B38" s="38">
        <v>15</v>
      </c>
      <c r="C38" s="123">
        <f>SUMIFS('Banco de Indicadores Mun. (2)'!G:G,'Banco de Indicadores Mun. (2)'!$E:$E,'Banco de Indicadores - UGRHI'!$B38,'Banco de Indicadores Mun. (2)'!$A:$A,'Banco de Indicadores - UGRHI'!$A38)</f>
        <v>997</v>
      </c>
      <c r="D38" s="123">
        <f>SUMIFS('Banco de Indicadores Mun. (2)'!H:H,'Banco de Indicadores Mun. (2)'!$E:$E,'Banco de Indicadores - UGRHI'!$B38,'Banco de Indicadores Mun. (2)'!$A:$A,'Banco de Indicadores - UGRHI'!$A38)</f>
        <v>2776</v>
      </c>
      <c r="E38" s="43">
        <v>0.85473663530113431</v>
      </c>
      <c r="F38" s="44">
        <f>SUMIFS('Banco de Indicadores - Mun. (1)'!H:H,'Banco de Indicadores - Mun. (1)'!$C:$C,'Banco de Indicadores - UGRHI'!$B38,'Banco de Indicadores - Mun. (1)'!$A:$A,'Banco de Indicadores - UGRHI'!$A38)</f>
        <v>1288184</v>
      </c>
      <c r="G38" s="44">
        <f>SUMIFS('Banco de Indicadores - Mun. (1)'!I:I,'Banco de Indicadores - Mun. (1)'!$C:$C,'Banco de Indicadores - UGRHI'!$B38,'Banco de Indicadores - Mun. (1)'!$A:$A,'Banco de Indicadores - UGRHI'!$A38)</f>
        <v>1205425</v>
      </c>
      <c r="H38" s="44">
        <f>SUMIFS('Banco de Indicadores - Mun. (1)'!J:J,'Banco de Indicadores - Mun. (1)'!$C:$C,'Banco de Indicadores - UGRHI'!$B38,'Banco de Indicadores - Mun. (1)'!$A:$A,'Banco de Indicadores - UGRHI'!$A38)</f>
        <v>82759</v>
      </c>
      <c r="I38" s="46">
        <f>(F38)/VLOOKUP(B38,'Dados Base'!$B:$K,6,FALSE)</f>
        <v>75.53545994700373</v>
      </c>
      <c r="J38" s="73">
        <f t="shared" si="0"/>
        <v>0.93575529582730421</v>
      </c>
      <c r="K38" s="44">
        <f>SUMIFS('Banco de Indicadores - Mun. (1)'!O:O,'Banco de Indicadores - Mun. (1)'!$C:$C,'Banco de Indicadores - UGRHI'!$B38,'Banco de Indicadores - Mun. (1)'!$A:$A,'Banco de Indicadores - UGRHI'!$A38)</f>
        <v>0</v>
      </c>
      <c r="L38" s="44">
        <f>SUMIFS('Banco de Indicadores - Mun. (1)'!P:P,'Banco de Indicadores - Mun. (1)'!$C:$C,'Banco de Indicadores - UGRHI'!$B38,'Banco de Indicadores - Mun. (1)'!$A:$A,'Banco de Indicadores - UGRHI'!$A38)</f>
        <v>0</v>
      </c>
      <c r="M38" s="44">
        <f>SUMIFS('Banco de Indicadores - Mun. (1)'!Q:Q,'Banco de Indicadores - Mun. (1)'!$C:$C,'Banco de Indicadores - UGRHI'!$B38,'Banco de Indicadores - Mun. (1)'!$A:$A,'Banco de Indicadores - UGRHI'!$A38)</f>
        <v>0</v>
      </c>
      <c r="N38" s="44">
        <f>SUMIFS('Banco de Indicadores - Mun. (1)'!R:R,'Banco de Indicadores - Mun. (1)'!$C:$C,'Banco de Indicadores - UGRHI'!$B38,'Banco de Indicadores - Mun. (1)'!$A:$A,'Banco de Indicadores - UGRHI'!$A38)</f>
        <v>0</v>
      </c>
      <c r="O38" s="44">
        <f>SUMIFS('Banco de Indicadores - Mun. (1)'!S:S,'Banco de Indicadores - Mun. (1)'!$C:$C,'Banco de Indicadores - UGRHI'!$B38,'Banco de Indicadores - Mun. (1)'!$A:$A,'Banco de Indicadores - UGRHI'!$A38)</f>
        <v>0</v>
      </c>
      <c r="P38" s="44">
        <f>SUMIFS('Banco de Indicadores - Mun. (1)'!T:T,'Banco de Indicadores - Mun. (1)'!$C:$C,'Banco de Indicadores - UGRHI'!$B38,'Banco de Indicadores - Mun. (1)'!$A:$A,'Banco de Indicadores - UGRHI'!$A38)</f>
        <v>0</v>
      </c>
      <c r="Q38" s="44">
        <f>SUMIFS('Banco de Indicadores - Mun. (1)'!U:U,'Banco de Indicadores - Mun. (1)'!$C:$C,'Banco de Indicadores - UGRHI'!$B38,'Banco de Indicadores - Mun. (1)'!$A:$A,'Banco de Indicadores - UGRHI'!$A38)</f>
        <v>0</v>
      </c>
      <c r="R38" s="44">
        <f>SUMIFS('Banco de Indicadores - Mun. (1)'!V:V,'Banco de Indicadores - Mun. (1)'!$C:$C,'Banco de Indicadores - UGRHI'!$B38,'Banco de Indicadores - Mun. (1)'!$A:$A,'Banco de Indicadores - UGRHI'!$A38)</f>
        <v>0</v>
      </c>
      <c r="S38" s="44">
        <f>SUMIFS('Banco de Indicadores - Mun. (1)'!W:W,'Banco de Indicadores - Mun. (1)'!$C:$C,'Banco de Indicadores - UGRHI'!$B38,'Banco de Indicadores - Mun. (1)'!$A:$A,'Banco de Indicadores - UGRHI'!$A38)</f>
        <v>479.37</v>
      </c>
      <c r="T38" s="45">
        <f>SUMIFS('Banco de Indicadores Mun. (2)'!I:I,'Banco de Indicadores Mun. (2)'!$E:$E,'Banco de Indicadores - UGRHI'!$B38,'Banco de Indicadores Mun. (2)'!$A:$A,'Banco de Indicadores - UGRHI'!$A38)</f>
        <v>15.990570800000002</v>
      </c>
      <c r="U38" s="45">
        <f>SUMIFS('Banco de Indicadores Mun. (2)'!J:J,'Banco de Indicadores Mun. (2)'!$E:$E,'Banco de Indicadores - UGRHI'!$B38,'Banco de Indicadores Mun. (2)'!$A:$A,'Banco de Indicadores - UGRHI'!$A38)</f>
        <v>9.026328000000003</v>
      </c>
      <c r="V38" s="45">
        <f>SUMIFS('Banco de Indicadores Mun. (2)'!K:K,'Banco de Indicadores Mun. (2)'!$E:$E,'Banco de Indicadores - UGRHI'!$B38,'Banco de Indicadores Mun. (2)'!$A:$A,'Banco de Indicadores - UGRHI'!$A38)</f>
        <v>6.9642428000000001</v>
      </c>
      <c r="W38" s="45">
        <f>SUMIFS('Banco de Indicadores Mun. (2)'!L:L,'Banco de Indicadores Mun. (2)'!$E:$E,'Banco de Indicadores - UGRHI'!$B38,'Banco de Indicadores Mun. (2)'!$A:$A,'Banco de Indicadores - UGRHI'!$A38)</f>
        <v>1.4796474505327244</v>
      </c>
      <c r="X38" s="45">
        <f>SUMIFS('Banco de Indicadores Mun. (2)'!M:M,'Banco de Indicadores Mun. (2)'!$E:$E,'Banco de Indicadores - UGRHI'!$B38,'Banco de Indicadores Mun. (2)'!$A:$A,'Banco de Indicadores - UGRHI'!$A38)</f>
        <v>4.0231739000000006</v>
      </c>
      <c r="Y38" s="45">
        <f>SUMIFS('Banco de Indicadores Mun. (2)'!N:N,'Banco de Indicadores Mun. (2)'!$E:$E,'Banco de Indicadores - UGRHI'!$B38,'Banco de Indicadores Mun. (2)'!$A:$A,'Banco de Indicadores - UGRHI'!$A38)</f>
        <v>3.1808383999999998</v>
      </c>
      <c r="Z38" s="45">
        <f>SUMIFS('Banco de Indicadores Mun. (2)'!O:O,'Banco de Indicadores Mun. (2)'!$E:$E,'Banco de Indicadores - UGRHI'!$B38,'Banco de Indicadores Mun. (2)'!$A:$A,'Banco de Indicadores - UGRHI'!$A38)</f>
        <v>8.0020978000000031</v>
      </c>
      <c r="AA38" s="45">
        <f>SUMIFS('Banco de Indicadores Mun. (2)'!P:P,'Banco de Indicadores Mun. (2)'!$E:$E,'Banco de Indicadores - UGRHI'!$B38,'Banco de Indicadores Mun. (2)'!$A:$A,'Banco de Indicadores - UGRHI'!$A38)</f>
        <v>0.78446069999999957</v>
      </c>
      <c r="AB38" s="48">
        <f>SUMIFS('Banco de Indicadores - Mun. (1)'!X:X,'Banco de Indicadores - Mun. (1)'!$C:$C,'Banco de Indicadores - UGRHI'!$B38,'Banco de Indicadores - Mun. (1)'!$A:$A,'Banco de Indicadores - UGRHI'!$A38)</f>
        <v>3.8727292684572987</v>
      </c>
      <c r="AC38" s="48">
        <f t="shared" si="1"/>
        <v>26.424595812350915</v>
      </c>
      <c r="AD38" s="48">
        <f t="shared" si="2"/>
        <v>73.575404187649085</v>
      </c>
      <c r="AE38" s="44">
        <f>SUMIFS('Banco de Indicadores - Mun. (1)'!Y:Y,'Banco de Indicadores - Mun. (1)'!$C:$C,'Banco de Indicadores - UGRHI'!$B38,'Banco de Indicadores - Mun. (1)'!$A:$A,'Banco de Indicadores - UGRHI'!$A38)</f>
        <v>1007</v>
      </c>
      <c r="AF38" s="44">
        <f>SUMIFS('Banco de Indicadores - Mun. (1)'!Z:Z,'Banco de Indicadores - Mun. (1)'!$C:$C,'Banco de Indicadores - UGRHI'!$B38,'Banco de Indicadores - Mun. (1)'!$A:$A,'Banco de Indicadores - UGRHI'!$A38)</f>
        <v>54831.348467848009</v>
      </c>
      <c r="AG38" s="44">
        <f>SUMIFS('Banco de Indicadores - Mun. (1)'!AA:AA,'Banco de Indicadores - Mun. (1)'!$C:$C,'Banco de Indicadores - UGRHI'!$B38,'Banco de Indicadores - Mun. (1)'!$A:$A,'Banco de Indicadores - UGRHI'!$A38)</f>
        <v>12141.23353215198</v>
      </c>
      <c r="AH38" s="44">
        <f>SUMIFS('Banco de Indicadores - Mun. (1)'!AB:AB,'Banco de Indicadores - Mun. (1)'!$C:$C,'Banco de Indicadores - UGRHI'!$B38,'Banco de Indicadores - Mun. (1)'!$A:$A,'Banco de Indicadores - UGRHI'!$A38)</f>
        <v>158</v>
      </c>
      <c r="AI38" s="44">
        <f>SUMIFS('Banco de Indicadores - Mun. (1)'!AC:AC,'Banco de Indicadores - Mun. (1)'!$C:$C,'Banco de Indicadores - UGRHI'!$B38,'Banco de Indicadores - Mun. (1)'!$A:$A,'Banco de Indicadores - UGRHI'!$A38)</f>
        <v>8</v>
      </c>
      <c r="AJ38" s="44">
        <f>SUMIFS('Banco de Indicadores Mun. (2)'!Q:Q,'Banco de Indicadores Mun. (2)'!$E:$E,'Banco de Indicadores - UGRHI'!$B38,'Banco de Indicadores Mun. (2)'!$A:$A,'Banco de Indicadores - UGRHI'!$A38)</f>
        <v>432</v>
      </c>
      <c r="AK38" s="154">
        <f>VLOOKUP(B38,'Dados Base'!B:K,9,FALSE)*31536000/SUMIFS('Banco de Indicadores - Mun. (1)'!H:H,'Banco de Indicadores - Mun. (1)'!C:C,'Banco de Indicadores - UGRHI'!B38,'Banco de Indicadores - Mun. (1)'!A:A,'Banco de Indicadores - UGRHI'!A38)</f>
        <v>2962.1979468771542</v>
      </c>
      <c r="AL38" s="126">
        <v>95.376611861352657</v>
      </c>
      <c r="AM38" s="42" t="s">
        <v>702</v>
      </c>
      <c r="AN38" s="42" t="s">
        <v>702</v>
      </c>
      <c r="AO38" s="42" t="s">
        <v>702</v>
      </c>
      <c r="AP38" s="126">
        <v>99.576988423272411</v>
      </c>
      <c r="AQ38" s="127">
        <f>(SUMIFS(T:T,B:B,B38,A:A,A38)/VLOOKUP(B38,'Dados Base'!B:K,8,FALSE))*100</f>
        <v>41.001463589743601</v>
      </c>
      <c r="AR38" s="127">
        <f>(SUMIFS(T:T,B:B,B38,A:A,A38)/VLOOKUP(B38,'Dados Base'!B:K,9,FALSE))*100</f>
        <v>13.215347768595043</v>
      </c>
      <c r="AS38" s="127">
        <f>(SUMIFS(U:U,B:B,B38,A:A,A38)/VLOOKUP(B38,'Dados Base'!B:K,7,FALSE))*100</f>
        <v>34.716646153846163</v>
      </c>
      <c r="AT38" s="127">
        <f>(SUMIFS(V:V,B:B,B38,A:A,A38)/VLOOKUP(B38,'Dados Base'!B:K,10,FALSE))*100</f>
        <v>53.571098461538455</v>
      </c>
      <c r="AU38" s="44">
        <f>SUMIFS('Banco de Indicadores - Mun. (1)'!AO:AO,'Banco de Indicadores - Mun. (1)'!$C:$C,'Banco de Indicadores - UGRHI'!$B38,'Banco de Indicadores - Mun. (1)'!$A:$A,'Banco de Indicadores - UGRHI'!$A38)</f>
        <v>1</v>
      </c>
      <c r="AV38" s="44">
        <f>SUMIFS('Banco de Indicadores - Mun. (1)'!AP:AP,'Banco de Indicadores - Mun. (1)'!$C:$C,'Banco de Indicadores - UGRHI'!$B38,'Banco de Indicadores - Mun. (1)'!$A:$A,'Banco de Indicadores - UGRHI'!$A38)</f>
        <v>2.2369162396454088</v>
      </c>
      <c r="AW38" s="142">
        <v>14</v>
      </c>
      <c r="AX38" s="44">
        <f>SUMIFS('Banco de Indicadores - Mun. (1)'!AQ:AQ,'Banco de Indicadores - Mun. (1)'!$C:$C,'Banco de Indicadores - UGRHI'!$B38,'Banco de Indicadores - Mun. (1)'!$A:$A,'Banco de Indicadores - UGRHI'!$A38)</f>
        <v>17</v>
      </c>
      <c r="AY38" s="74">
        <v>98.213460361253553</v>
      </c>
      <c r="AZ38" s="74">
        <v>92.064488043551961</v>
      </c>
      <c r="BA38" s="75">
        <f xml:space="preserve">  100 * (  SUMIFS('Banco de Indicadores - Mun. (1)'!Z:Z,'Banco de Indicadores - Mun. (1)'!$C:$C,'Banco de Indicadores - UGRHI'!$B38,'Banco de Indicadores - Mun. (1)'!$A:$A,'Banco de Indicadores - UGRHI'!$A38) /
(SUMIFS('Banco de Indicadores - Mun. (1)'!AA:AA,'Banco de Indicadores - Mun. (1)'!$C:$C,'Banco de Indicadores - UGRHI'!$B38,'Banco de Indicadores - Mun. (1)'!$A:$A,'Banco de Indicadores - UGRHI'!$A38) +  SUMIFS('Banco de Indicadores - Mun. (1)'!Z:Z,'Banco de Indicadores - Mun. (1)'!$C:$C,'Banco de Indicadores - UGRHI'!$B38,'Banco de Indicadores - Mun. (1)'!$A:$A,'Banco de Indicadores - UGRHI'!$A38) ))</f>
        <v>81.871337240436716</v>
      </c>
      <c r="BB38" s="44">
        <f>SUMIFS('Banco de Indicadores - Mun. (1)'!AW:AW,'Banco de Indicadores - Mun. (1)'!$C:$C,'Banco de Indicadores - UGRHI'!$B38,'Banco de Indicadores - Mun. (1)'!$A:$A,'Banco de Indicadores - UGRHI'!$A38)</f>
        <v>54</v>
      </c>
      <c r="BC38" s="44">
        <f>SUMIFS('Banco de Indicadores - Mun. (1)'!AX:AX,'Banco de Indicadores - Mun. (1)'!$C:$C,'Banco de Indicadores - UGRHI'!$B38,'Banco de Indicadores - Mun. (1)'!$A:$A,'Banco de Indicadores - UGRHI'!$A38)</f>
        <v>8</v>
      </c>
      <c r="BD38" s="124">
        <v>0.59</v>
      </c>
      <c r="BE38" s="44">
        <f>SUMIFS('Banco de Indicadores Mun. (2)'!R:R,'Banco de Indicadores Mun. (2)'!$E:$E,'Banco de Indicadores - UGRHI'!$B38,'Banco de Indicadores Mun. (2)'!$A:$A,'Banco de Indicadores - UGRHI'!$A38)</f>
        <v>615</v>
      </c>
      <c r="BF38" s="128">
        <v>103.88471853088335</v>
      </c>
    </row>
    <row r="39" spans="1:58" x14ac:dyDescent="0.25">
      <c r="A39" s="38">
        <v>2016</v>
      </c>
      <c r="B39" s="38">
        <v>16</v>
      </c>
      <c r="C39" s="123">
        <f>SUMIFS('Banco de Indicadores Mun. (2)'!G:G,'Banco de Indicadores Mun. (2)'!$E:$E,'Banco de Indicadores - UGRHI'!$B39,'Banco de Indicadores Mun. (2)'!$A:$A,'Banco de Indicadores - UGRHI'!$A39)</f>
        <v>447</v>
      </c>
      <c r="D39" s="123">
        <f>SUMIFS('Banco de Indicadores Mun. (2)'!H:H,'Banco de Indicadores Mun. (2)'!$E:$E,'Banco de Indicadores - UGRHI'!$B39,'Banco de Indicadores Mun. (2)'!$A:$A,'Banco de Indicadores - UGRHI'!$A39)</f>
        <v>1142</v>
      </c>
      <c r="E39" s="43">
        <v>0.70567560468981494</v>
      </c>
      <c r="F39" s="44">
        <f>SUMIFS('Banco de Indicadores - Mun. (1)'!H:H,'Banco de Indicadores - Mun. (1)'!$C:$C,'Banco de Indicadores - UGRHI'!$B39,'Banco de Indicadores - Mun. (1)'!$A:$A,'Banco de Indicadores - UGRHI'!$A39)</f>
        <v>527869</v>
      </c>
      <c r="G39" s="44">
        <f>SUMIFS('Banco de Indicadores - Mun. (1)'!I:I,'Banco de Indicadores - Mun. (1)'!$C:$C,'Banco de Indicadores - UGRHI'!$B39,'Banco de Indicadores - Mun. (1)'!$A:$A,'Banco de Indicadores - UGRHI'!$A39)</f>
        <v>487628</v>
      </c>
      <c r="H39" s="44">
        <f>SUMIFS('Banco de Indicadores - Mun. (1)'!J:J,'Banco de Indicadores - Mun. (1)'!$C:$C,'Banco de Indicadores - UGRHI'!$B39,'Banco de Indicadores - Mun. (1)'!$A:$A,'Banco de Indicadores - UGRHI'!$A39)</f>
        <v>40241</v>
      </c>
      <c r="I39" s="46">
        <f>(F39)/VLOOKUP(B39,'Dados Base'!$B:$K,6,FALSE)</f>
        <v>42.598800481615029</v>
      </c>
      <c r="J39" s="73">
        <f t="shared" si="0"/>
        <v>0.92376707099678135</v>
      </c>
      <c r="K39" s="44">
        <f>SUMIFS('Banco de Indicadores - Mun. (1)'!O:O,'Banco de Indicadores - Mun. (1)'!$C:$C,'Banco de Indicadores - UGRHI'!$B39,'Banco de Indicadores - Mun. (1)'!$A:$A,'Banco de Indicadores - UGRHI'!$A39)</f>
        <v>0</v>
      </c>
      <c r="L39" s="44">
        <f>SUMIFS('Banco de Indicadores - Mun. (1)'!P:P,'Banco de Indicadores - Mun. (1)'!$C:$C,'Banco de Indicadores - UGRHI'!$B39,'Banco de Indicadores - Mun. (1)'!$A:$A,'Banco de Indicadores - UGRHI'!$A39)</f>
        <v>0</v>
      </c>
      <c r="M39" s="44">
        <f>SUMIFS('Banco de Indicadores - Mun. (1)'!Q:Q,'Banco de Indicadores - Mun. (1)'!$C:$C,'Banco de Indicadores - UGRHI'!$B39,'Banco de Indicadores - Mun. (1)'!$A:$A,'Banco de Indicadores - UGRHI'!$A39)</f>
        <v>0</v>
      </c>
      <c r="N39" s="44">
        <f>SUMIFS('Banco de Indicadores - Mun. (1)'!R:R,'Banco de Indicadores - Mun. (1)'!$C:$C,'Banco de Indicadores - UGRHI'!$B39,'Banco de Indicadores - Mun. (1)'!$A:$A,'Banco de Indicadores - UGRHI'!$A39)</f>
        <v>0</v>
      </c>
      <c r="O39" s="44">
        <f>SUMIFS('Banco de Indicadores - Mun. (1)'!S:S,'Banco de Indicadores - Mun. (1)'!$C:$C,'Banco de Indicadores - UGRHI'!$B39,'Banco de Indicadores - Mun. (1)'!$A:$A,'Banco de Indicadores - UGRHI'!$A39)</f>
        <v>0</v>
      </c>
      <c r="P39" s="44">
        <f>SUMIFS('Banco de Indicadores - Mun. (1)'!T:T,'Banco de Indicadores - Mun. (1)'!$C:$C,'Banco de Indicadores - UGRHI'!$B39,'Banco de Indicadores - Mun. (1)'!$A:$A,'Banco de Indicadores - UGRHI'!$A39)</f>
        <v>0</v>
      </c>
      <c r="Q39" s="44">
        <f>SUMIFS('Banco de Indicadores - Mun. (1)'!U:U,'Banco de Indicadores - Mun. (1)'!$C:$C,'Banco de Indicadores - UGRHI'!$B39,'Banco de Indicadores - Mun. (1)'!$A:$A,'Banco de Indicadores - UGRHI'!$A39)</f>
        <v>0</v>
      </c>
      <c r="R39" s="44">
        <f>SUMIFS('Banco de Indicadores - Mun. (1)'!V:V,'Banco de Indicadores - Mun. (1)'!$C:$C,'Banco de Indicadores - UGRHI'!$B39,'Banco de Indicadores - Mun. (1)'!$A:$A,'Banco de Indicadores - UGRHI'!$A39)</f>
        <v>0</v>
      </c>
      <c r="S39" s="44">
        <f>SUMIFS('Banco de Indicadores - Mun. (1)'!W:W,'Banco de Indicadores - Mun. (1)'!$C:$C,'Banco de Indicadores - UGRHI'!$B39,'Banco de Indicadores - Mun. (1)'!$A:$A,'Banco de Indicadores - UGRHI'!$A39)</f>
        <v>498.21000000000004</v>
      </c>
      <c r="T39" s="45">
        <f>SUMIFS('Banco de Indicadores Mun. (2)'!I:I,'Banco de Indicadores Mun. (2)'!$E:$E,'Banco de Indicadores - UGRHI'!$B39,'Banco de Indicadores Mun. (2)'!$A:$A,'Banco de Indicadores - UGRHI'!$A39)</f>
        <v>11.052169300000005</v>
      </c>
      <c r="U39" s="45">
        <f>SUMIFS('Banco de Indicadores Mun. (2)'!J:J,'Banco de Indicadores Mun. (2)'!$E:$E,'Banco de Indicadores - UGRHI'!$B39,'Banco de Indicadores Mun. (2)'!$A:$A,'Banco de Indicadores - UGRHI'!$A39)</f>
        <v>8.1040369999999999</v>
      </c>
      <c r="V39" s="45">
        <f>SUMIFS('Banco de Indicadores Mun. (2)'!K:K,'Banco de Indicadores Mun. (2)'!$E:$E,'Banco de Indicadores - UGRHI'!$B39,'Banco de Indicadores Mun. (2)'!$A:$A,'Banco de Indicadores - UGRHI'!$A39)</f>
        <v>2.9481323000000006</v>
      </c>
      <c r="W39" s="45">
        <f>SUMIFS('Banco de Indicadores Mun. (2)'!L:L,'Banco de Indicadores Mun. (2)'!$E:$E,'Banco de Indicadores - UGRHI'!$B39,'Banco de Indicadores Mun. (2)'!$A:$A,'Banco de Indicadores - UGRHI'!$A39)</f>
        <v>0</v>
      </c>
      <c r="X39" s="45">
        <f>SUMIFS('Banco de Indicadores Mun. (2)'!M:M,'Banco de Indicadores Mun. (2)'!$E:$E,'Banco de Indicadores - UGRHI'!$B39,'Banco de Indicadores Mun. (2)'!$A:$A,'Banco de Indicadores - UGRHI'!$A39)</f>
        <v>1.2722517999999998</v>
      </c>
      <c r="Y39" s="45">
        <f>SUMIFS('Banco de Indicadores Mun. (2)'!N:N,'Banco de Indicadores Mun. (2)'!$E:$E,'Banco de Indicadores - UGRHI'!$B39,'Banco de Indicadores Mun. (2)'!$A:$A,'Banco de Indicadores - UGRHI'!$A39)</f>
        <v>1.2536193999999998</v>
      </c>
      <c r="Z39" s="45">
        <f>SUMIFS('Banco de Indicadores Mun. (2)'!O:O,'Banco de Indicadores Mun. (2)'!$E:$E,'Banco de Indicadores - UGRHI'!$B39,'Banco de Indicadores Mun. (2)'!$A:$A,'Banco de Indicadores - UGRHI'!$A39)</f>
        <v>8.1990774999999996</v>
      </c>
      <c r="AA39" s="45">
        <f>SUMIFS('Banco de Indicadores Mun. (2)'!P:P,'Banco de Indicadores Mun. (2)'!$E:$E,'Banco de Indicadores - UGRHI'!$B39,'Banco de Indicadores Mun. (2)'!$A:$A,'Banco de Indicadores - UGRHI'!$A39)</f>
        <v>0.32722059999999997</v>
      </c>
      <c r="AB39" s="48">
        <f>SUMIFS('Banco de Indicadores - Mun. (1)'!X:X,'Banco de Indicadores - Mun. (1)'!$C:$C,'Banco de Indicadores - UGRHI'!$B39,'Banco de Indicadores - Mun. (1)'!$A:$A,'Banco de Indicadores - UGRHI'!$A39)</f>
        <v>1.48660806416207</v>
      </c>
      <c r="AC39" s="48">
        <f t="shared" si="1"/>
        <v>28.130899937067337</v>
      </c>
      <c r="AD39" s="48">
        <f t="shared" si="2"/>
        <v>71.869100062932674</v>
      </c>
      <c r="AE39" s="44">
        <f>SUMIFS('Banco de Indicadores - Mun. (1)'!Y:Y,'Banco de Indicadores - Mun. (1)'!$C:$C,'Banco de Indicadores - UGRHI'!$B39,'Banco de Indicadores - Mun. (1)'!$A:$A,'Banco de Indicadores - UGRHI'!$A39)</f>
        <v>380.35000000000008</v>
      </c>
      <c r="AF39" s="44">
        <f>SUMIFS('Banco de Indicadores - Mun. (1)'!Z:Z,'Banco de Indicadores - Mun. (1)'!$C:$C,'Banco de Indicadores - UGRHI'!$B39,'Banco de Indicadores - Mun. (1)'!$A:$A,'Banco de Indicadores - UGRHI'!$A39)</f>
        <v>20373.385758752658</v>
      </c>
      <c r="AG39" s="44">
        <f>SUMIFS('Banco de Indicadores - Mun. (1)'!AA:AA,'Banco de Indicadores - Mun. (1)'!$C:$C,'Banco de Indicadores - UGRHI'!$B39,'Banco de Indicadores - Mun. (1)'!$A:$A,'Banco de Indicadores - UGRHI'!$A39)</f>
        <v>6766.5822412473408</v>
      </c>
      <c r="AH39" s="44">
        <f>SUMIFS('Banco de Indicadores - Mun. (1)'!AB:AB,'Banco de Indicadores - Mun. (1)'!$C:$C,'Banco de Indicadores - UGRHI'!$B39,'Banco de Indicadores - Mun. (1)'!$A:$A,'Banco de Indicadores - UGRHI'!$A39)</f>
        <v>62</v>
      </c>
      <c r="AI39" s="44">
        <f>SUMIFS('Banco de Indicadores - Mun. (1)'!AC:AC,'Banco de Indicadores - Mun. (1)'!$C:$C,'Banco de Indicadores - UGRHI'!$B39,'Banco de Indicadores - Mun. (1)'!$A:$A,'Banco de Indicadores - UGRHI'!$A39)</f>
        <v>2</v>
      </c>
      <c r="AJ39" s="44">
        <f>SUMIFS('Banco de Indicadores Mun. (2)'!Q:Q,'Banco de Indicadores Mun. (2)'!$E:$E,'Banco de Indicadores - UGRHI'!$B39,'Banco de Indicadores Mun. (2)'!$A:$A,'Banco de Indicadores - UGRHI'!$A39)</f>
        <v>174</v>
      </c>
      <c r="AK39" s="154">
        <f>VLOOKUP(B39,'Dados Base'!B:K,9,FALSE)*31536000/SUMIFS('Banco de Indicadores - Mun. (1)'!H:H,'Banco de Indicadores - Mun. (1)'!C:C,'Banco de Indicadores - UGRHI'!B39,'Banco de Indicadores - Mun. (1)'!A:A,'Banco de Indicadores - UGRHI'!A39)</f>
        <v>5854.7253201078302</v>
      </c>
      <c r="AL39" s="126">
        <v>94.842305903424148</v>
      </c>
      <c r="AM39" s="42" t="s">
        <v>702</v>
      </c>
      <c r="AN39" s="42" t="s">
        <v>702</v>
      </c>
      <c r="AO39" s="42" t="s">
        <v>702</v>
      </c>
      <c r="AP39" s="126">
        <v>99.184391325106233</v>
      </c>
      <c r="AQ39" s="127">
        <f>(SUMIFS(T:T,B:B,B39,A:A,A39)/VLOOKUP(B39,'Dados Base'!B:K,8,FALSE))*100</f>
        <v>27.630423250000014</v>
      </c>
      <c r="AR39" s="127">
        <f>(SUMIFS(T:T,B:B,B39,A:A,A39)/VLOOKUP(B39,'Dados Base'!B:K,9,FALSE))*100</f>
        <v>11.277723775510209</v>
      </c>
      <c r="AS39" s="127">
        <f>(SUMIFS(U:U,B:B,B39,A:A,A39)/VLOOKUP(B39,'Dados Base'!B:K,7,FALSE))*100</f>
        <v>26.142054838709676</v>
      </c>
      <c r="AT39" s="127">
        <f>(SUMIFS(V:V,B:B,B39,A:A,A39)/VLOOKUP(B39,'Dados Base'!B:K,10,FALSE))*100</f>
        <v>32.757025555555565</v>
      </c>
      <c r="AU39" s="44">
        <f>SUMIFS('Banco de Indicadores - Mun. (1)'!AO:AO,'Banco de Indicadores - Mun. (1)'!$C:$C,'Banco de Indicadores - UGRHI'!$B39,'Banco de Indicadores - Mun. (1)'!$A:$A,'Banco de Indicadores - UGRHI'!$A39)</f>
        <v>0</v>
      </c>
      <c r="AV39" s="44">
        <f>SUMIFS('Banco de Indicadores - Mun. (1)'!AP:AP,'Banco de Indicadores - Mun. (1)'!$C:$C,'Banco de Indicadores - UGRHI'!$B39,'Banco de Indicadores - Mun. (1)'!$A:$A,'Banco de Indicadores - UGRHI'!$A39)</f>
        <v>0</v>
      </c>
      <c r="AW39" s="142">
        <v>5</v>
      </c>
      <c r="AX39" s="44">
        <f>SUMIFS('Banco de Indicadores - Mun. (1)'!AQ:AQ,'Banco de Indicadores - Mun. (1)'!$C:$C,'Banco de Indicadores - UGRHI'!$B39,'Banco de Indicadores - Mun. (1)'!$A:$A,'Banco de Indicadores - UGRHI'!$A39)</f>
        <v>3</v>
      </c>
      <c r="AY39" s="74">
        <v>97.29874360482907</v>
      </c>
      <c r="AZ39" s="74">
        <v>90.77406752562365</v>
      </c>
      <c r="BA39" s="75">
        <f xml:space="preserve">  100 * (  SUMIFS('Banco de Indicadores - Mun. (1)'!Z:Z,'Banco de Indicadores - Mun. (1)'!$C:$C,'Banco de Indicadores - UGRHI'!$B39,'Banco de Indicadores - Mun. (1)'!$A:$A,'Banco de Indicadores - UGRHI'!$A39) /
(SUMIFS('Banco de Indicadores - Mun. (1)'!AA:AA,'Banco de Indicadores - Mun. (1)'!$C:$C,'Banco de Indicadores - UGRHI'!$B39,'Banco de Indicadores - Mun. (1)'!$A:$A,'Banco de Indicadores - UGRHI'!$A39) +  SUMIFS('Banco de Indicadores - Mun. (1)'!Z:Z,'Banco de Indicadores - Mun. (1)'!$C:$C,'Banco de Indicadores - UGRHI'!$B39,'Banco de Indicadores - Mun. (1)'!$A:$A,'Banco de Indicadores - UGRHI'!$A39) ))</f>
        <v>75.06783264723326</v>
      </c>
      <c r="BB39" s="44">
        <f>SUMIFS('Banco de Indicadores - Mun. (1)'!AW:AW,'Banco de Indicadores - Mun. (1)'!$C:$C,'Banco de Indicadores - UGRHI'!$B39,'Banco de Indicadores - Mun. (1)'!$A:$A,'Banco de Indicadores - UGRHI'!$A39)</f>
        <v>10</v>
      </c>
      <c r="BC39" s="44">
        <f>SUMIFS('Banco de Indicadores - Mun. (1)'!AX:AX,'Banco de Indicadores - Mun. (1)'!$C:$C,'Banco de Indicadores - UGRHI'!$B39,'Banco de Indicadores - Mun. (1)'!$A:$A,'Banco de Indicadores - UGRHI'!$A39)</f>
        <v>2</v>
      </c>
      <c r="BD39" s="124">
        <v>0.61</v>
      </c>
      <c r="BE39" s="44">
        <f>SUMIFS('Banco de Indicadores Mun. (2)'!R:R,'Banco de Indicadores Mun. (2)'!$E:$E,'Banco de Indicadores - UGRHI'!$B39,'Banco de Indicadores Mun. (2)'!$A:$A,'Banco de Indicadores - UGRHI'!$A39)</f>
        <v>138</v>
      </c>
      <c r="BF39" s="128">
        <v>85.580848824273431</v>
      </c>
    </row>
    <row r="40" spans="1:58" x14ac:dyDescent="0.25">
      <c r="A40" s="38">
        <v>2016</v>
      </c>
      <c r="B40" s="38">
        <v>17</v>
      </c>
      <c r="C40" s="123">
        <f>SUMIFS('Banco de Indicadores Mun. (2)'!G:G,'Banco de Indicadores Mun. (2)'!$E:$E,'Banco de Indicadores - UGRHI'!$B40,'Banco de Indicadores Mun. (2)'!$A:$A,'Banco de Indicadores - UGRHI'!$A40)</f>
        <v>487</v>
      </c>
      <c r="D40" s="123">
        <f>SUMIFS('Banco de Indicadores Mun. (2)'!H:H,'Banco de Indicadores Mun. (2)'!$E:$E,'Banco de Indicadores - UGRHI'!$B40,'Banco de Indicadores Mun. (2)'!$A:$A,'Banco de Indicadores - UGRHI'!$A40)</f>
        <v>698</v>
      </c>
      <c r="E40" s="43">
        <v>0.60357321468342828</v>
      </c>
      <c r="F40" s="44">
        <f>SUMIFS('Banco de Indicadores - Mun. (1)'!H:H,'Banco de Indicadores - Mun. (1)'!$C:$C,'Banco de Indicadores - UGRHI'!$B40,'Banco de Indicadores - Mun. (1)'!$A:$A,'Banco de Indicadores - UGRHI'!$A40)</f>
        <v>687269</v>
      </c>
      <c r="G40" s="44">
        <f>SUMIFS('Banco de Indicadores - Mun. (1)'!I:I,'Banco de Indicadores - Mun. (1)'!$C:$C,'Banco de Indicadores - UGRHI'!$B40,'Banco de Indicadores - Mun. (1)'!$A:$A,'Banco de Indicadores - UGRHI'!$A40)</f>
        <v>633649</v>
      </c>
      <c r="H40" s="44">
        <f>SUMIFS('Banco de Indicadores - Mun. (1)'!J:J,'Banco de Indicadores - Mun. (1)'!$C:$C,'Banco de Indicadores - UGRHI'!$B40,'Banco de Indicadores - Mun. (1)'!$A:$A,'Banco de Indicadores - UGRHI'!$A40)</f>
        <v>53620</v>
      </c>
      <c r="I40" s="46">
        <f>(F40)/VLOOKUP(B40,'Dados Base'!$B:$K,6,FALSE)</f>
        <v>39.308993031247276</v>
      </c>
      <c r="J40" s="73">
        <f t="shared" si="0"/>
        <v>0.92198105836288269</v>
      </c>
      <c r="K40" s="44">
        <f>SUMIFS('Banco de Indicadores - Mun. (1)'!O:O,'Banco de Indicadores - Mun. (1)'!$C:$C,'Banco de Indicadores - UGRHI'!$B40,'Banco de Indicadores - Mun. (1)'!$A:$A,'Banco de Indicadores - UGRHI'!$A40)</f>
        <v>0</v>
      </c>
      <c r="L40" s="44">
        <f>SUMIFS('Banco de Indicadores - Mun. (1)'!P:P,'Banco de Indicadores - Mun. (1)'!$C:$C,'Banco de Indicadores - UGRHI'!$B40,'Banco de Indicadores - Mun. (1)'!$A:$A,'Banco de Indicadores - UGRHI'!$A40)</f>
        <v>0</v>
      </c>
      <c r="M40" s="44">
        <f>SUMIFS('Banco de Indicadores - Mun. (1)'!Q:Q,'Banco de Indicadores - Mun. (1)'!$C:$C,'Banco de Indicadores - UGRHI'!$B40,'Banco de Indicadores - Mun. (1)'!$A:$A,'Banco de Indicadores - UGRHI'!$A40)</f>
        <v>0</v>
      </c>
      <c r="N40" s="44">
        <f>SUMIFS('Banco de Indicadores - Mun. (1)'!R:R,'Banco de Indicadores - Mun. (1)'!$C:$C,'Banco de Indicadores - UGRHI'!$B40,'Banco de Indicadores - Mun. (1)'!$A:$A,'Banco de Indicadores - UGRHI'!$A40)</f>
        <v>0</v>
      </c>
      <c r="O40" s="44">
        <f>SUMIFS('Banco de Indicadores - Mun. (1)'!S:S,'Banco de Indicadores - Mun. (1)'!$C:$C,'Banco de Indicadores - UGRHI'!$B40,'Banco de Indicadores - Mun. (1)'!$A:$A,'Banco de Indicadores - UGRHI'!$A40)</f>
        <v>0</v>
      </c>
      <c r="P40" s="44">
        <f>SUMIFS('Banco de Indicadores - Mun. (1)'!T:T,'Banco de Indicadores - Mun. (1)'!$C:$C,'Banco de Indicadores - UGRHI'!$B40,'Banco de Indicadores - Mun. (1)'!$A:$A,'Banco de Indicadores - UGRHI'!$A40)</f>
        <v>0</v>
      </c>
      <c r="Q40" s="44">
        <f>SUMIFS('Banco de Indicadores - Mun. (1)'!U:U,'Banco de Indicadores - Mun. (1)'!$C:$C,'Banco de Indicadores - UGRHI'!$B40,'Banco de Indicadores - Mun. (1)'!$A:$A,'Banco de Indicadores - UGRHI'!$A40)</f>
        <v>0</v>
      </c>
      <c r="R40" s="44">
        <f>SUMIFS('Banco de Indicadores - Mun. (1)'!V:V,'Banco de Indicadores - Mun. (1)'!$C:$C,'Banco de Indicadores - UGRHI'!$B40,'Banco de Indicadores - Mun. (1)'!$A:$A,'Banco de Indicadores - UGRHI'!$A40)</f>
        <v>0</v>
      </c>
      <c r="S40" s="44">
        <f>SUMIFS('Banco de Indicadores - Mun. (1)'!W:W,'Banco de Indicadores - Mun. (1)'!$C:$C,'Banco de Indicadores - UGRHI'!$B40,'Banco de Indicadores - Mun. (1)'!$A:$A,'Banco de Indicadores - UGRHI'!$A40)</f>
        <v>272.43</v>
      </c>
      <c r="T40" s="45">
        <f>SUMIFS('Banco de Indicadores Mun. (2)'!I:I,'Banco de Indicadores Mun. (2)'!$E:$E,'Banco de Indicadores - UGRHI'!$B40,'Banco de Indicadores Mun. (2)'!$A:$A,'Banco de Indicadores - UGRHI'!$A40)</f>
        <v>10.076474099999999</v>
      </c>
      <c r="U40" s="45">
        <f>SUMIFS('Banco de Indicadores Mun. (2)'!J:J,'Banco de Indicadores Mun. (2)'!$E:$E,'Banco de Indicadores - UGRHI'!$B40,'Banco de Indicadores Mun. (2)'!$A:$A,'Banco de Indicadores - UGRHI'!$A40)</f>
        <v>8.6630818000000005</v>
      </c>
      <c r="V40" s="45">
        <f>SUMIFS('Banco de Indicadores Mun. (2)'!K:K,'Banco de Indicadores Mun. (2)'!$E:$E,'Banco de Indicadores - UGRHI'!$B40,'Banco de Indicadores Mun. (2)'!$A:$A,'Banco de Indicadores - UGRHI'!$A40)</f>
        <v>1.4133923000000004</v>
      </c>
      <c r="W40" s="45">
        <f>SUMIFS('Banco de Indicadores Mun. (2)'!L:L,'Banco de Indicadores Mun. (2)'!$E:$E,'Banco de Indicadores - UGRHI'!$B40,'Banco de Indicadores Mun. (2)'!$A:$A,'Banco de Indicadores - UGRHI'!$A40)</f>
        <v>1.0022343987823441</v>
      </c>
      <c r="X40" s="45">
        <f>SUMIFS('Banco de Indicadores Mun. (2)'!M:M,'Banco de Indicadores Mun. (2)'!$E:$E,'Banco de Indicadores - UGRHI'!$B40,'Banco de Indicadores Mun. (2)'!$A:$A,'Banco de Indicadores - UGRHI'!$A40)</f>
        <v>1.8856523999999999</v>
      </c>
      <c r="Y40" s="45">
        <f>SUMIFS('Banco de Indicadores Mun. (2)'!N:N,'Banco de Indicadores Mun. (2)'!$E:$E,'Banco de Indicadores - UGRHI'!$B40,'Banco de Indicadores Mun. (2)'!$A:$A,'Banco de Indicadores - UGRHI'!$A40)</f>
        <v>2.0214523000000004</v>
      </c>
      <c r="Z40" s="45">
        <f>SUMIFS('Banco de Indicadores Mun. (2)'!O:O,'Banco de Indicadores Mun. (2)'!$E:$E,'Banco de Indicadores - UGRHI'!$B40,'Banco de Indicadores Mun. (2)'!$A:$A,'Banco de Indicadores - UGRHI'!$A40)</f>
        <v>5.8601521999999999</v>
      </c>
      <c r="AA40" s="45">
        <f>SUMIFS('Banco de Indicadores Mun. (2)'!P:P,'Banco de Indicadores Mun. (2)'!$E:$E,'Banco de Indicadores - UGRHI'!$B40,'Banco de Indicadores Mun. (2)'!$A:$A,'Banco de Indicadores - UGRHI'!$A40)</f>
        <v>0.30921720000000003</v>
      </c>
      <c r="AB40" s="48">
        <f>SUMIFS('Banco de Indicadores - Mun. (1)'!X:X,'Banco de Indicadores - Mun. (1)'!$C:$C,'Banco de Indicadores - UGRHI'!$B40,'Banco de Indicadores - Mun. (1)'!$A:$A,'Banco de Indicadores - UGRHI'!$A40)</f>
        <v>1.9569312669166667</v>
      </c>
      <c r="AC40" s="48">
        <f t="shared" si="1"/>
        <v>41.097046413502106</v>
      </c>
      <c r="AD40" s="48">
        <f t="shared" si="2"/>
        <v>58.902953586497887</v>
      </c>
      <c r="AE40" s="44">
        <f>SUMIFS('Banco de Indicadores - Mun. (1)'!Y:Y,'Banco de Indicadores - Mun. (1)'!$C:$C,'Banco de Indicadores - UGRHI'!$B40,'Banco de Indicadores - Mun. (1)'!$A:$A,'Banco de Indicadores - UGRHI'!$A40)</f>
        <v>507.79000000000008</v>
      </c>
      <c r="AF40" s="44">
        <f>SUMIFS('Banco de Indicadores - Mun. (1)'!Z:Z,'Banco de Indicadores - Mun. (1)'!$C:$C,'Banco de Indicadores - UGRHI'!$B40,'Banco de Indicadores - Mun. (1)'!$A:$A,'Banco de Indicadores - UGRHI'!$A40)</f>
        <v>24296.643666712058</v>
      </c>
      <c r="AG40" s="44">
        <f>SUMIFS('Banco de Indicadores - Mun. (1)'!AA:AA,'Banco de Indicadores - Mun. (1)'!$C:$C,'Banco de Indicadores - UGRHI'!$B40,'Banco de Indicadores - Mun. (1)'!$A:$A,'Banco de Indicadores - UGRHI'!$A40)</f>
        <v>10717.226333287934</v>
      </c>
      <c r="AH40" s="44">
        <f>SUMIFS('Banco de Indicadores - Mun. (1)'!AB:AB,'Banco de Indicadores - Mun. (1)'!$C:$C,'Banco de Indicadores - UGRHI'!$B40,'Banco de Indicadores - Mun. (1)'!$A:$A,'Banco de Indicadores - UGRHI'!$A40)</f>
        <v>38</v>
      </c>
      <c r="AI40" s="44">
        <f>SUMIFS('Banco de Indicadores - Mun. (1)'!AC:AC,'Banco de Indicadores - Mun. (1)'!$C:$C,'Banco de Indicadores - UGRHI'!$B40,'Banco de Indicadores - Mun. (1)'!$A:$A,'Banco de Indicadores - UGRHI'!$A40)</f>
        <v>4</v>
      </c>
      <c r="AJ40" s="44">
        <f>SUMIFS('Banco de Indicadores Mun. (2)'!Q:Q,'Banco de Indicadores Mun. (2)'!$E:$E,'Banco de Indicadores - UGRHI'!$B40,'Banco de Indicadores Mun. (2)'!$A:$A,'Banco de Indicadores - UGRHI'!$A40)</f>
        <v>273</v>
      </c>
      <c r="AK40" s="154">
        <f>VLOOKUP(B40,'Dados Base'!B:K,9,FALSE)*31536000/SUMIFS('Banco de Indicadores - Mun. (1)'!H:H,'Banco de Indicadores - Mun. (1)'!C:C,'Banco de Indicadores - UGRHI'!B40,'Banco de Indicadores - Mun. (1)'!A:A,'Banco de Indicadores - UGRHI'!A40)</f>
        <v>7112.3242864147805</v>
      </c>
      <c r="AL40" s="126">
        <v>93.373398596473876</v>
      </c>
      <c r="AM40" s="42" t="s">
        <v>702</v>
      </c>
      <c r="AN40" s="42" t="s">
        <v>702</v>
      </c>
      <c r="AO40" s="42" t="s">
        <v>702</v>
      </c>
      <c r="AP40" s="126">
        <v>99.217493344106913</v>
      </c>
      <c r="AQ40" s="127">
        <f>(SUMIFS(T:T,B:B,B40,A:A,A40)/VLOOKUP(B40,'Dados Base'!B:K,8,FALSE))*100</f>
        <v>12.288383048780487</v>
      </c>
      <c r="AR40" s="127">
        <f>(SUMIFS(T:T,B:B,B40,A:A,A40)/VLOOKUP(B40,'Dados Base'!B:K,9,FALSE))*100</f>
        <v>6.5009510322580635</v>
      </c>
      <c r="AS40" s="127">
        <f>(SUMIFS(U:U,B:B,B40,A:A,A40)/VLOOKUP(B40,'Dados Base'!B:K,7,FALSE))*100</f>
        <v>13.327818153846154</v>
      </c>
      <c r="AT40" s="127">
        <f>(SUMIFS(V:V,B:B,B40,A:A,A40)/VLOOKUP(B40,'Dados Base'!B:K,10,FALSE))*100</f>
        <v>8.3140723529411797</v>
      </c>
      <c r="AU40" s="44">
        <f>SUMIFS('Banco de Indicadores - Mun. (1)'!AO:AO,'Banco de Indicadores - Mun. (1)'!$C:$C,'Banco de Indicadores - UGRHI'!$B40,'Banco de Indicadores - Mun. (1)'!$A:$A,'Banco de Indicadores - UGRHI'!$A40)</f>
        <v>0</v>
      </c>
      <c r="AV40" s="44">
        <f>SUMIFS('Banco de Indicadores - Mun. (1)'!AP:AP,'Banco de Indicadores - Mun. (1)'!$C:$C,'Banco de Indicadores - UGRHI'!$B40,'Banco de Indicadores - Mun. (1)'!$A:$A,'Banco de Indicadores - UGRHI'!$A40)</f>
        <v>8.2108547499794735</v>
      </c>
      <c r="AW40" s="142">
        <v>3</v>
      </c>
      <c r="AX40" s="44">
        <f>SUMIFS('Banco de Indicadores - Mun. (1)'!AQ:AQ,'Banco de Indicadores - Mun. (1)'!$C:$C,'Banco de Indicadores - UGRHI'!$B40,'Banco de Indicadores - Mun. (1)'!$A:$A,'Banco de Indicadores - UGRHI'!$A40)</f>
        <v>0</v>
      </c>
      <c r="AY40" s="74">
        <v>94.88240978274645</v>
      </c>
      <c r="AZ40" s="74">
        <v>92.441411722588967</v>
      </c>
      <c r="BA40" s="75">
        <f xml:space="preserve">  100 * (  SUMIFS('Banco de Indicadores - Mun. (1)'!Z:Z,'Banco de Indicadores - Mun. (1)'!$C:$C,'Banco de Indicadores - UGRHI'!$B40,'Banco de Indicadores - Mun. (1)'!$A:$A,'Banco de Indicadores - UGRHI'!$A40) /
(SUMIFS('Banco de Indicadores - Mun. (1)'!AA:AA,'Banco de Indicadores - Mun. (1)'!$C:$C,'Banco de Indicadores - UGRHI'!$B40,'Banco de Indicadores - Mun. (1)'!$A:$A,'Banco de Indicadores - UGRHI'!$A40) +  SUMIFS('Banco de Indicadores - Mun. (1)'!Z:Z,'Banco de Indicadores - Mun. (1)'!$C:$C,'Banco de Indicadores - UGRHI'!$B40,'Banco de Indicadores - Mun. (1)'!$A:$A,'Banco de Indicadores - UGRHI'!$A40) ))</f>
        <v>69.391483051465201</v>
      </c>
      <c r="BB40" s="44">
        <f>SUMIFS('Banco de Indicadores - Mun. (1)'!AW:AW,'Banco de Indicadores - Mun. (1)'!$C:$C,'Banco de Indicadores - UGRHI'!$B40,'Banco de Indicadores - Mun. (1)'!$A:$A,'Banco de Indicadores - UGRHI'!$A40)</f>
        <v>9</v>
      </c>
      <c r="BC40" s="44">
        <f>SUMIFS('Banco de Indicadores - Mun. (1)'!AX:AX,'Banco de Indicadores - Mun. (1)'!$C:$C,'Banco de Indicadores - UGRHI'!$B40,'Banco de Indicadores - Mun. (1)'!$A:$A,'Banco de Indicadores - UGRHI'!$A40)</f>
        <v>4</v>
      </c>
      <c r="BD40" s="124">
        <v>0.6</v>
      </c>
      <c r="BE40" s="44">
        <f>SUMIFS('Banco de Indicadores Mun. (2)'!R:R,'Banco de Indicadores Mun. (2)'!$E:$E,'Banco de Indicadores - UGRHI'!$B40,'Banco de Indicadores Mun. (2)'!$A:$A,'Banco de Indicadores - UGRHI'!$A40)</f>
        <v>187</v>
      </c>
      <c r="BF40" s="128">
        <v>96.357620314944796</v>
      </c>
    </row>
    <row r="41" spans="1:58" x14ac:dyDescent="0.25">
      <c r="A41" s="38">
        <v>2016</v>
      </c>
      <c r="B41" s="38">
        <v>18</v>
      </c>
      <c r="C41" s="123">
        <f>SUMIFS('Banco de Indicadores Mun. (2)'!G:G,'Banco de Indicadores Mun. (2)'!$E:$E,'Banco de Indicadores - UGRHI'!$B41,'Banco de Indicadores Mun. (2)'!$A:$A,'Banco de Indicadores - UGRHI'!$A41)</f>
        <v>455</v>
      </c>
      <c r="D41" s="123">
        <f>SUMIFS('Banco de Indicadores Mun. (2)'!H:H,'Banco de Indicadores Mun. (2)'!$E:$E,'Banco de Indicadores - UGRHI'!$B41,'Banco de Indicadores Mun. (2)'!$A:$A,'Banco de Indicadores - UGRHI'!$A41)</f>
        <v>425</v>
      </c>
      <c r="E41" s="43">
        <v>0.31255350260261938</v>
      </c>
      <c r="F41" s="44">
        <f>SUMIFS('Banco de Indicadores - Mun. (1)'!H:H,'Banco de Indicadores - Mun. (1)'!$C:$C,'Banco de Indicadores - UGRHI'!$B41,'Banco de Indicadores - Mun. (1)'!$A:$A,'Banco de Indicadores - UGRHI'!$A41)</f>
        <v>227403</v>
      </c>
      <c r="G41" s="44">
        <f>SUMIFS('Banco de Indicadores - Mun. (1)'!I:I,'Banco de Indicadores - Mun. (1)'!$C:$C,'Banco de Indicadores - UGRHI'!$B41,'Banco de Indicadores - Mun. (1)'!$A:$A,'Banco de Indicadores - UGRHI'!$A41)</f>
        <v>203821</v>
      </c>
      <c r="H41" s="44">
        <f>SUMIFS('Banco de Indicadores - Mun. (1)'!J:J,'Banco de Indicadores - Mun. (1)'!$C:$C,'Banco de Indicadores - UGRHI'!$B41,'Banco de Indicadores - Mun. (1)'!$A:$A,'Banco de Indicadores - UGRHI'!$A41)</f>
        <v>23582</v>
      </c>
      <c r="I41" s="46">
        <f>(F41)/VLOOKUP(B41,'Dados Base'!$B:$K,6,FALSE)</f>
        <v>36.400088357887867</v>
      </c>
      <c r="J41" s="73">
        <f t="shared" si="0"/>
        <v>0.89629864161862416</v>
      </c>
      <c r="K41" s="44">
        <f>SUMIFS('Banco de Indicadores - Mun. (1)'!O:O,'Banco de Indicadores - Mun. (1)'!$C:$C,'Banco de Indicadores - UGRHI'!$B41,'Banco de Indicadores - Mun. (1)'!$A:$A,'Banco de Indicadores - UGRHI'!$A41)</f>
        <v>0</v>
      </c>
      <c r="L41" s="44">
        <f>SUMIFS('Banco de Indicadores - Mun. (1)'!P:P,'Banco de Indicadores - Mun. (1)'!$C:$C,'Banco de Indicadores - UGRHI'!$B41,'Banco de Indicadores - Mun. (1)'!$A:$A,'Banco de Indicadores - UGRHI'!$A41)</f>
        <v>0</v>
      </c>
      <c r="M41" s="44">
        <f>SUMIFS('Banco de Indicadores - Mun. (1)'!Q:Q,'Banco de Indicadores - Mun. (1)'!$C:$C,'Banco de Indicadores - UGRHI'!$B41,'Banco de Indicadores - Mun. (1)'!$A:$A,'Banco de Indicadores - UGRHI'!$A41)</f>
        <v>0</v>
      </c>
      <c r="N41" s="44">
        <f>SUMIFS('Banco de Indicadores - Mun. (1)'!R:R,'Banco de Indicadores - Mun. (1)'!$C:$C,'Banco de Indicadores - UGRHI'!$B41,'Banco de Indicadores - Mun. (1)'!$A:$A,'Banco de Indicadores - UGRHI'!$A41)</f>
        <v>0</v>
      </c>
      <c r="O41" s="44">
        <f>SUMIFS('Banco de Indicadores - Mun. (1)'!S:S,'Banco de Indicadores - Mun. (1)'!$C:$C,'Banco de Indicadores - UGRHI'!$B41,'Banco de Indicadores - Mun. (1)'!$A:$A,'Banco de Indicadores - UGRHI'!$A41)</f>
        <v>0</v>
      </c>
      <c r="P41" s="44">
        <f>SUMIFS('Banco de Indicadores - Mun. (1)'!T:T,'Banco de Indicadores - Mun. (1)'!$C:$C,'Banco de Indicadores - UGRHI'!$B41,'Banco de Indicadores - Mun. (1)'!$A:$A,'Banco de Indicadores - UGRHI'!$A41)</f>
        <v>0</v>
      </c>
      <c r="Q41" s="44">
        <f>SUMIFS('Banco de Indicadores - Mun. (1)'!U:U,'Banco de Indicadores - Mun. (1)'!$C:$C,'Banco de Indicadores - UGRHI'!$B41,'Banco de Indicadores - Mun. (1)'!$A:$A,'Banco de Indicadores - UGRHI'!$A41)</f>
        <v>0</v>
      </c>
      <c r="R41" s="44">
        <f>SUMIFS('Banco de Indicadores - Mun. (1)'!V:V,'Banco de Indicadores - Mun. (1)'!$C:$C,'Banco de Indicadores - UGRHI'!$B41,'Banco de Indicadores - Mun. (1)'!$A:$A,'Banco de Indicadores - UGRHI'!$A41)</f>
        <v>0</v>
      </c>
      <c r="S41" s="44">
        <f>SUMIFS('Banco de Indicadores - Mun. (1)'!W:W,'Banco de Indicadores - Mun. (1)'!$C:$C,'Banco de Indicadores - UGRHI'!$B41,'Banco de Indicadores - Mun. (1)'!$A:$A,'Banco de Indicadores - UGRHI'!$A41)</f>
        <v>347.66999999999996</v>
      </c>
      <c r="T41" s="45">
        <f>SUMIFS('Banco de Indicadores Mun. (2)'!I:I,'Banco de Indicadores Mun. (2)'!$E:$E,'Banco de Indicadores - UGRHI'!$B41,'Banco de Indicadores Mun. (2)'!$A:$A,'Banco de Indicadores - UGRHI'!$A41)</f>
        <v>2.3945983999999996</v>
      </c>
      <c r="U41" s="45">
        <f>SUMIFS('Banco de Indicadores Mun. (2)'!J:J,'Banco de Indicadores Mun. (2)'!$E:$E,'Banco de Indicadores - UGRHI'!$B41,'Banco de Indicadores Mun. (2)'!$A:$A,'Banco de Indicadores - UGRHI'!$A41)</f>
        <v>1.4708569999999999</v>
      </c>
      <c r="V41" s="45">
        <f>SUMIFS('Banco de Indicadores Mun. (2)'!K:K,'Banco de Indicadores Mun. (2)'!$E:$E,'Banco de Indicadores - UGRHI'!$B41,'Banco de Indicadores Mun. (2)'!$A:$A,'Banco de Indicadores - UGRHI'!$A41)</f>
        <v>0.92374139999999993</v>
      </c>
      <c r="W41" s="45">
        <f>SUMIFS('Banco de Indicadores Mun. (2)'!L:L,'Banco de Indicadores Mun. (2)'!$E:$E,'Banco de Indicadores - UGRHI'!$B41,'Banco de Indicadores Mun. (2)'!$A:$A,'Banco de Indicadores - UGRHI'!$A41)</f>
        <v>1.4368996702181633</v>
      </c>
      <c r="X41" s="45">
        <f>SUMIFS('Banco de Indicadores Mun. (2)'!M:M,'Banco de Indicadores Mun. (2)'!$E:$E,'Banco de Indicadores - UGRHI'!$B41,'Banco de Indicadores Mun. (2)'!$A:$A,'Banco de Indicadores - UGRHI'!$A41)</f>
        <v>0.41331099999999998</v>
      </c>
      <c r="Y41" s="45">
        <f>SUMIFS('Banco de Indicadores Mun. (2)'!N:N,'Banco de Indicadores Mun. (2)'!$E:$E,'Banco de Indicadores - UGRHI'!$B41,'Banco de Indicadores Mun. (2)'!$A:$A,'Banco de Indicadores - UGRHI'!$A41)</f>
        <v>0.74113689999999988</v>
      </c>
      <c r="Z41" s="45">
        <f>SUMIFS('Banco de Indicadores Mun. (2)'!O:O,'Banco de Indicadores Mun. (2)'!$E:$E,'Banco de Indicadores - UGRHI'!$B41,'Banco de Indicadores Mun. (2)'!$A:$A,'Banco de Indicadores - UGRHI'!$A41)</f>
        <v>1.1956785999999999</v>
      </c>
      <c r="AA41" s="45">
        <f>SUMIFS('Banco de Indicadores Mun. (2)'!P:P,'Banco de Indicadores Mun. (2)'!$E:$E,'Banco de Indicadores - UGRHI'!$B41,'Banco de Indicadores Mun. (2)'!$A:$A,'Banco de Indicadores - UGRHI'!$A41)</f>
        <v>4.4471899999999995E-2</v>
      </c>
      <c r="AB41" s="48">
        <f>SUMIFS('Banco de Indicadores - Mun. (1)'!X:X,'Banco de Indicadores - Mun. (1)'!$C:$C,'Banco de Indicadores - UGRHI'!$B41,'Banco de Indicadores - Mun. (1)'!$A:$A,'Banco de Indicadores - UGRHI'!$A41)</f>
        <v>0.61848551057515089</v>
      </c>
      <c r="AC41" s="48">
        <f t="shared" si="1"/>
        <v>51.70454545454546</v>
      </c>
      <c r="AD41" s="48">
        <f t="shared" si="2"/>
        <v>48.295454545454547</v>
      </c>
      <c r="AE41" s="44">
        <f>SUMIFS('Banco de Indicadores - Mun. (1)'!Y:Y,'Banco de Indicadores - Mun. (1)'!$C:$C,'Banco de Indicadores - UGRHI'!$B41,'Banco de Indicadores - Mun. (1)'!$A:$A,'Banco de Indicadores - UGRHI'!$A41)</f>
        <v>153.94000000000003</v>
      </c>
      <c r="AF41" s="44">
        <f>SUMIFS('Banco de Indicadores - Mun. (1)'!Z:Z,'Banco de Indicadores - Mun. (1)'!$C:$C,'Banco de Indicadores - UGRHI'!$B41,'Banco de Indicadores - Mun. (1)'!$A:$A,'Banco de Indicadores - UGRHI'!$A41)</f>
        <v>8713.4090616825215</v>
      </c>
      <c r="AG41" s="44">
        <f>SUMIFS('Banco de Indicadores - Mun. (1)'!AA:AA,'Banco de Indicadores - Mun. (1)'!$C:$C,'Banco de Indicadores - UGRHI'!$B41,'Banco de Indicadores - Mun. (1)'!$A:$A,'Banco de Indicadores - UGRHI'!$A41)</f>
        <v>2571.996938317478</v>
      </c>
      <c r="AH41" s="44">
        <f>SUMIFS('Banco de Indicadores - Mun. (1)'!AB:AB,'Banco de Indicadores - Mun. (1)'!$C:$C,'Banco de Indicadores - UGRHI'!$B41,'Banco de Indicadores - Mun. (1)'!$A:$A,'Banco de Indicadores - UGRHI'!$A41)</f>
        <v>26</v>
      </c>
      <c r="AI41" s="44">
        <f>SUMIFS('Banco de Indicadores - Mun. (1)'!AC:AC,'Banco de Indicadores - Mun. (1)'!$C:$C,'Banco de Indicadores - UGRHI'!$B41,'Banco de Indicadores - Mun. (1)'!$A:$A,'Banco de Indicadores - UGRHI'!$A41)</f>
        <v>4</v>
      </c>
      <c r="AJ41" s="44">
        <f>SUMIFS('Banco de Indicadores Mun. (2)'!Q:Q,'Banco de Indicadores Mun. (2)'!$E:$E,'Banco de Indicadores - UGRHI'!$B41,'Banco de Indicadores Mun. (2)'!$A:$A,'Banco de Indicadores - UGRHI'!$A41)</f>
        <v>105</v>
      </c>
      <c r="AK41" s="154">
        <f>VLOOKUP(B41,'Dados Base'!B:K,9,FALSE)*31536000/SUMIFS('Banco de Indicadores - Mun. (1)'!H:H,'Banco de Indicadores - Mun. (1)'!C:C,'Banco de Indicadores - UGRHI'!B41,'Banco de Indicadores - Mun. (1)'!A:A,'Banco de Indicadores - UGRHI'!A41)</f>
        <v>7072.6243717101361</v>
      </c>
      <c r="AL41" s="126">
        <v>93.494246208797264</v>
      </c>
      <c r="AM41" s="42" t="s">
        <v>702</v>
      </c>
      <c r="AN41" s="42" t="s">
        <v>702</v>
      </c>
      <c r="AO41" s="42" t="s">
        <v>702</v>
      </c>
      <c r="AP41" s="126">
        <v>99.741939619913126</v>
      </c>
      <c r="AQ41" s="127">
        <f>(SUMIFS(T:T,B:B,B41,A:A,A41)/VLOOKUP(B41,'Dados Base'!B:K,8,FALSE))*100</f>
        <v>14.966239999999997</v>
      </c>
      <c r="AR41" s="127">
        <f>(SUMIFS(T:T,B:B,B41,A:A,A41)/VLOOKUP(B41,'Dados Base'!B:K,9,FALSE))*100</f>
        <v>4.6952909803921559</v>
      </c>
      <c r="AS41" s="127">
        <f>(SUMIFS(U:U,B:B,B41,A:A,A41)/VLOOKUP(B41,'Dados Base'!B:K,7,FALSE))*100</f>
        <v>12.257141666666666</v>
      </c>
      <c r="AT41" s="127">
        <f>(SUMIFS(V:V,B:B,B41,A:A,A41)/VLOOKUP(B41,'Dados Base'!B:K,10,FALSE))*100</f>
        <v>23.093534999999999</v>
      </c>
      <c r="AU41" s="44">
        <f>SUMIFS('Banco de Indicadores - Mun. (1)'!AO:AO,'Banco de Indicadores - Mun. (1)'!$C:$C,'Banco de Indicadores - UGRHI'!$B41,'Banco de Indicadores - Mun. (1)'!$A:$A,'Banco de Indicadores - UGRHI'!$A41)</f>
        <v>0</v>
      </c>
      <c r="AV41" s="44">
        <f>SUMIFS('Banco de Indicadores - Mun. (1)'!AP:AP,'Banco de Indicadores - Mun. (1)'!$C:$C,'Banco de Indicadores - UGRHI'!$B41,'Banco de Indicadores - Mun. (1)'!$A:$A,'Banco de Indicadores - UGRHI'!$A41)</f>
        <v>3.3108197589723214</v>
      </c>
      <c r="AW41" s="142">
        <v>4</v>
      </c>
      <c r="AX41" s="44">
        <f>SUMIFS('Banco de Indicadores - Mun. (1)'!AQ:AQ,'Banco de Indicadores - Mun. (1)'!$C:$C,'Banco de Indicadores - UGRHI'!$B41,'Banco de Indicadores - Mun. (1)'!$A:$A,'Banco de Indicadores - UGRHI'!$A41)</f>
        <v>0</v>
      </c>
      <c r="AY41" s="74">
        <v>95.287941981728636</v>
      </c>
      <c r="AZ41" s="74">
        <v>95.287941981728636</v>
      </c>
      <c r="BA41" s="75">
        <f xml:space="preserve">  100 * (  SUMIFS('Banco de Indicadores - Mun. (1)'!Z:Z,'Banco de Indicadores - Mun. (1)'!$C:$C,'Banco de Indicadores - UGRHI'!$B41,'Banco de Indicadores - Mun. (1)'!$A:$A,'Banco de Indicadores - UGRHI'!$A41) /
(SUMIFS('Banco de Indicadores - Mun. (1)'!AA:AA,'Banco de Indicadores - Mun. (1)'!$C:$C,'Banco de Indicadores - UGRHI'!$B41,'Banco de Indicadores - Mun. (1)'!$A:$A,'Banco de Indicadores - UGRHI'!$A41) +  SUMIFS('Banco de Indicadores - Mun. (1)'!Z:Z,'Banco de Indicadores - Mun. (1)'!$C:$C,'Banco de Indicadores - UGRHI'!$B41,'Banco de Indicadores - Mun. (1)'!$A:$A,'Banco de Indicadores - UGRHI'!$A41) ))</f>
        <v>77.209531156278487</v>
      </c>
      <c r="BB41" s="44">
        <f>SUMIFS('Banco de Indicadores - Mun. (1)'!AW:AW,'Banco de Indicadores - Mun. (1)'!$C:$C,'Banco de Indicadores - UGRHI'!$B41,'Banco de Indicadores - Mun. (1)'!$A:$A,'Banco de Indicadores - UGRHI'!$A41)</f>
        <v>4</v>
      </c>
      <c r="BC41" s="44">
        <f>SUMIFS('Banco de Indicadores - Mun. (1)'!AX:AX,'Banco de Indicadores - Mun. (1)'!$C:$C,'Banco de Indicadores - UGRHI'!$B41,'Banco de Indicadores - Mun. (1)'!$A:$A,'Banco de Indicadores - UGRHI'!$A41)</f>
        <v>4</v>
      </c>
      <c r="BD41" s="124">
        <v>0.63</v>
      </c>
      <c r="BE41" s="44">
        <f>SUMIFS('Banco de Indicadores Mun. (2)'!R:R,'Banco de Indicadores Mun. (2)'!$E:$E,'Banco de Indicadores - UGRHI'!$B41,'Banco de Indicadores Mun. (2)'!$A:$A,'Banco de Indicadores - UGRHI'!$A41)</f>
        <v>74</v>
      </c>
      <c r="BF41" s="128">
        <v>66.826302788508002</v>
      </c>
    </row>
    <row r="42" spans="1:58" x14ac:dyDescent="0.25">
      <c r="A42" s="38">
        <v>2016</v>
      </c>
      <c r="B42" s="38">
        <v>19</v>
      </c>
      <c r="C42" s="123">
        <f>SUMIFS('Banco de Indicadores Mun. (2)'!G:G,'Banco de Indicadores Mun. (2)'!$E:$E,'Banco de Indicadores - UGRHI'!$B42,'Banco de Indicadores Mun. (2)'!$A:$A,'Banco de Indicadores - UGRHI'!$A42)</f>
        <v>290</v>
      </c>
      <c r="D42" s="123">
        <f>SUMIFS('Banco de Indicadores Mun. (2)'!H:H,'Banco de Indicadores Mun. (2)'!$E:$E,'Banco de Indicadores - UGRHI'!$B42,'Banco de Indicadores Mun. (2)'!$A:$A,'Banco de Indicadores - UGRHI'!$A42)</f>
        <v>1100</v>
      </c>
      <c r="E42" s="43">
        <v>0.81035473352717435</v>
      </c>
      <c r="F42" s="44">
        <f>SUMIFS('Banco de Indicadores - Mun. (1)'!H:H,'Banco de Indicadores - Mun. (1)'!$C:$C,'Banco de Indicadores - UGRHI'!$B42,'Banco de Indicadores - Mun. (1)'!$A:$A,'Banco de Indicadores - UGRHI'!$A42)</f>
        <v>784839</v>
      </c>
      <c r="G42" s="44">
        <f>SUMIFS('Banco de Indicadores - Mun. (1)'!I:I,'Banco de Indicadores - Mun. (1)'!$C:$C,'Banco de Indicadores - UGRHI'!$B42,'Banco de Indicadores - Mun. (1)'!$A:$A,'Banco de Indicadores - UGRHI'!$A42)</f>
        <v>725938</v>
      </c>
      <c r="H42" s="44">
        <f>SUMIFS('Banco de Indicadores - Mun. (1)'!J:J,'Banco de Indicadores - Mun. (1)'!$C:$C,'Banco de Indicadores - UGRHI'!$B42,'Banco de Indicadores - Mun. (1)'!$A:$A,'Banco de Indicadores - UGRHI'!$A42)</f>
        <v>58901</v>
      </c>
      <c r="I42" s="46">
        <f>(F42)/VLOOKUP(B42,'Dados Base'!$B:$K,6,FALSE)</f>
        <v>42.215005053392765</v>
      </c>
      <c r="J42" s="73">
        <f t="shared" si="0"/>
        <v>0.92495148686545903</v>
      </c>
      <c r="K42" s="44">
        <f>SUMIFS('Banco de Indicadores - Mun. (1)'!O:O,'Banco de Indicadores - Mun. (1)'!$C:$C,'Banco de Indicadores - UGRHI'!$B42,'Banco de Indicadores - Mun. (1)'!$A:$A,'Banco de Indicadores - UGRHI'!$A42)</f>
        <v>0</v>
      </c>
      <c r="L42" s="44">
        <f>SUMIFS('Banco de Indicadores - Mun. (1)'!P:P,'Banco de Indicadores - Mun. (1)'!$C:$C,'Banco de Indicadores - UGRHI'!$B42,'Banco de Indicadores - Mun. (1)'!$A:$A,'Banco de Indicadores - UGRHI'!$A42)</f>
        <v>0</v>
      </c>
      <c r="M42" s="44">
        <f>SUMIFS('Banco de Indicadores - Mun. (1)'!Q:Q,'Banco de Indicadores - Mun. (1)'!$C:$C,'Banco de Indicadores - UGRHI'!$B42,'Banco de Indicadores - Mun. (1)'!$A:$A,'Banco de Indicadores - UGRHI'!$A42)</f>
        <v>0</v>
      </c>
      <c r="N42" s="44">
        <f>SUMIFS('Banco de Indicadores - Mun. (1)'!R:R,'Banco de Indicadores - Mun. (1)'!$C:$C,'Banco de Indicadores - UGRHI'!$B42,'Banco de Indicadores - Mun. (1)'!$A:$A,'Banco de Indicadores - UGRHI'!$A42)</f>
        <v>0</v>
      </c>
      <c r="O42" s="44">
        <f>SUMIFS('Banco de Indicadores - Mun. (1)'!S:S,'Banco de Indicadores - Mun. (1)'!$C:$C,'Banco de Indicadores - UGRHI'!$B42,'Banco de Indicadores - Mun. (1)'!$A:$A,'Banco de Indicadores - UGRHI'!$A42)</f>
        <v>0</v>
      </c>
      <c r="P42" s="44">
        <f>SUMIFS('Banco de Indicadores - Mun. (1)'!T:T,'Banco de Indicadores - Mun. (1)'!$C:$C,'Banco de Indicadores - UGRHI'!$B42,'Banco de Indicadores - Mun. (1)'!$A:$A,'Banco de Indicadores - UGRHI'!$A42)</f>
        <v>0</v>
      </c>
      <c r="Q42" s="44">
        <f>SUMIFS('Banco de Indicadores - Mun. (1)'!U:U,'Banco de Indicadores - Mun. (1)'!$C:$C,'Banco de Indicadores - UGRHI'!$B42,'Banco de Indicadores - Mun. (1)'!$A:$A,'Banco de Indicadores - UGRHI'!$A42)</f>
        <v>0</v>
      </c>
      <c r="R42" s="44">
        <f>SUMIFS('Banco de Indicadores - Mun. (1)'!V:V,'Banco de Indicadores - Mun. (1)'!$C:$C,'Banco de Indicadores - UGRHI'!$B42,'Banco de Indicadores - Mun. (1)'!$A:$A,'Banco de Indicadores - UGRHI'!$A42)</f>
        <v>0</v>
      </c>
      <c r="S42" s="44">
        <f>SUMIFS('Banco de Indicadores - Mun. (1)'!W:W,'Banco de Indicadores - Mun. (1)'!$C:$C,'Banco de Indicadores - UGRHI'!$B42,'Banco de Indicadores - Mun. (1)'!$A:$A,'Banco de Indicadores - UGRHI'!$A42)</f>
        <v>1194.4499999999998</v>
      </c>
      <c r="T42" s="45">
        <f>SUMIFS('Banco de Indicadores Mun. (2)'!I:I,'Banco de Indicadores Mun. (2)'!$E:$E,'Banco de Indicadores - UGRHI'!$B42,'Banco de Indicadores Mun. (2)'!$A:$A,'Banco de Indicadores - UGRHI'!$A42)</f>
        <v>9.8273352999999997</v>
      </c>
      <c r="U42" s="45">
        <f>SUMIFS('Banco de Indicadores Mun. (2)'!J:J,'Banco de Indicadores Mun. (2)'!$E:$E,'Banco de Indicadores - UGRHI'!$B42,'Banco de Indicadores Mun. (2)'!$A:$A,'Banco de Indicadores - UGRHI'!$A42)</f>
        <v>8.0517014000000007</v>
      </c>
      <c r="V42" s="45">
        <f>SUMIFS('Banco de Indicadores Mun. (2)'!K:K,'Banco de Indicadores Mun. (2)'!$E:$E,'Banco de Indicadores - UGRHI'!$B42,'Banco de Indicadores Mun. (2)'!$A:$A,'Banco de Indicadores - UGRHI'!$A42)</f>
        <v>1.7756338999999999</v>
      </c>
      <c r="W42" s="45">
        <f>SUMIFS('Banco de Indicadores Mun. (2)'!L:L,'Banco de Indicadores Mun. (2)'!$E:$E,'Banco de Indicadores - UGRHI'!$B42,'Banco de Indicadores Mun. (2)'!$A:$A,'Banco de Indicadores - UGRHI'!$A42)</f>
        <v>0.70948408168442412</v>
      </c>
      <c r="X42" s="45">
        <f>SUMIFS('Banco de Indicadores Mun. (2)'!M:M,'Banco de Indicadores Mun. (2)'!$E:$E,'Banco de Indicadores - UGRHI'!$B42,'Banco de Indicadores Mun. (2)'!$A:$A,'Banco de Indicadores - UGRHI'!$A42)</f>
        <v>1.2596638999999998</v>
      </c>
      <c r="Y42" s="45">
        <f>SUMIFS('Banco de Indicadores Mun. (2)'!N:N,'Banco de Indicadores Mun. (2)'!$E:$E,'Banco de Indicadores - UGRHI'!$B42,'Banco de Indicadores Mun. (2)'!$A:$A,'Banco de Indicadores - UGRHI'!$A42)</f>
        <v>3.2788309</v>
      </c>
      <c r="Z42" s="45">
        <f>SUMIFS('Banco de Indicadores Mun. (2)'!O:O,'Banco de Indicadores Mun. (2)'!$E:$E,'Banco de Indicadores - UGRHI'!$B42,'Banco de Indicadores Mun. (2)'!$A:$A,'Banco de Indicadores - UGRHI'!$A42)</f>
        <v>5.0102563000000018</v>
      </c>
      <c r="AA42" s="45">
        <f>SUMIFS('Banco de Indicadores Mun. (2)'!P:P,'Banco de Indicadores Mun. (2)'!$E:$E,'Banco de Indicadores - UGRHI'!$B42,'Banco de Indicadores Mun. (2)'!$A:$A,'Banco de Indicadores - UGRHI'!$A42)</f>
        <v>0.2785842</v>
      </c>
      <c r="AB42" s="48">
        <f>SUMIFS('Banco de Indicadores - Mun. (1)'!X:X,'Banco de Indicadores - Mun. (1)'!$C:$C,'Banco de Indicadores - UGRHI'!$B42,'Banco de Indicadores - Mun. (1)'!$A:$A,'Banco de Indicadores - UGRHI'!$A42)</f>
        <v>2.3112196920592436</v>
      </c>
      <c r="AC42" s="48">
        <f t="shared" si="1"/>
        <v>20.863309352517987</v>
      </c>
      <c r="AD42" s="48">
        <f t="shared" si="2"/>
        <v>79.136690647482013</v>
      </c>
      <c r="AE42" s="44">
        <f>SUMIFS('Banco de Indicadores - Mun. (1)'!Y:Y,'Banco de Indicadores - Mun. (1)'!$C:$C,'Banco de Indicadores - UGRHI'!$B42,'Banco de Indicadores - Mun. (1)'!$A:$A,'Banco de Indicadores - UGRHI'!$A42)</f>
        <v>606.11000000000013</v>
      </c>
      <c r="AF42" s="44">
        <f>SUMIFS('Banco de Indicadores - Mun. (1)'!Z:Z,'Banco de Indicadores - Mun. (1)'!$C:$C,'Banco de Indicadores - UGRHI'!$B42,'Banco de Indicadores - Mun. (1)'!$A:$A,'Banco de Indicadores - UGRHI'!$A42)</f>
        <v>29420.492876241897</v>
      </c>
      <c r="AG42" s="44">
        <f>SUMIFS('Banco de Indicadores - Mun. (1)'!AA:AA,'Banco de Indicadores - Mun. (1)'!$C:$C,'Banco de Indicadores - UGRHI'!$B42,'Banco de Indicadores - Mun. (1)'!$A:$A,'Banco de Indicadores - UGRHI'!$A42)</f>
        <v>10801.407123758105</v>
      </c>
      <c r="AH42" s="44">
        <f>SUMIFS('Banco de Indicadores - Mun. (1)'!AB:AB,'Banco de Indicadores - Mun. (1)'!$C:$C,'Banco de Indicadores - UGRHI'!$B42,'Banco de Indicadores - Mun. (1)'!$A:$A,'Banco de Indicadores - UGRHI'!$A42)</f>
        <v>66</v>
      </c>
      <c r="AI42" s="44">
        <f>SUMIFS('Banco de Indicadores - Mun. (1)'!AC:AC,'Banco de Indicadores - Mun. (1)'!$C:$C,'Banco de Indicadores - UGRHI'!$B42,'Banco de Indicadores - Mun. (1)'!$A:$A,'Banco de Indicadores - UGRHI'!$A42)</f>
        <v>3</v>
      </c>
      <c r="AJ42" s="44">
        <f>SUMIFS('Banco de Indicadores Mun. (2)'!Q:Q,'Banco de Indicadores Mun. (2)'!$E:$E,'Banco de Indicadores - UGRHI'!$B42,'Banco de Indicadores Mun. (2)'!$A:$A,'Banco de Indicadores - UGRHI'!$A42)</f>
        <v>124</v>
      </c>
      <c r="AK42" s="154">
        <f>VLOOKUP(B42,'Dados Base'!B:K,9,FALSE)*31536000/SUMIFS('Banco de Indicadores - Mun. (1)'!H:H,'Banco de Indicadores - Mun. (1)'!C:C,'Banco de Indicadores - UGRHI'!B42,'Banco de Indicadores - Mun. (1)'!A:A,'Banco de Indicadores - UGRHI'!A42)</f>
        <v>4540.5083080733757</v>
      </c>
      <c r="AL42" s="126">
        <v>93.510816517934757</v>
      </c>
      <c r="AM42" s="42" t="s">
        <v>702</v>
      </c>
      <c r="AN42" s="42" t="s">
        <v>702</v>
      </c>
      <c r="AO42" s="42" t="s">
        <v>702</v>
      </c>
      <c r="AP42" s="126">
        <v>99.728194683865553</v>
      </c>
      <c r="AQ42" s="127">
        <f>(SUMIFS(T:T,B:B,B42,A:A,A42)/VLOOKUP(B42,'Dados Base'!B:K,8,FALSE))*100</f>
        <v>27.298153611111108</v>
      </c>
      <c r="AR42" s="127">
        <f>(SUMIFS(T:T,B:B,B42,A:A,A42)/VLOOKUP(B42,'Dados Base'!B:K,9,FALSE))*100</f>
        <v>8.696756902654867</v>
      </c>
      <c r="AS42" s="127">
        <f>(SUMIFS(U:U,B:B,B42,A:A,A42)/VLOOKUP(B42,'Dados Base'!B:K,7,FALSE))*100</f>
        <v>29.821116296296296</v>
      </c>
      <c r="AT42" s="127">
        <f>(SUMIFS(V:V,B:B,B42,A:A,A42)/VLOOKUP(B42,'Dados Base'!B:K,10,FALSE))*100</f>
        <v>19.729265555555553</v>
      </c>
      <c r="AU42" s="44">
        <f>SUMIFS('Banco de Indicadores - Mun. (1)'!AO:AO,'Banco de Indicadores - Mun. (1)'!$C:$C,'Banco de Indicadores - UGRHI'!$B42,'Banco de Indicadores - Mun. (1)'!$A:$A,'Banco de Indicadores - UGRHI'!$A42)</f>
        <v>1</v>
      </c>
      <c r="AV42" s="44">
        <f>SUMIFS('Banco de Indicadores - Mun. (1)'!AP:AP,'Banco de Indicadores - Mun. (1)'!$C:$C,'Banco de Indicadores - UGRHI'!$B42,'Banco de Indicadores - Mun. (1)'!$A:$A,'Banco de Indicadores - UGRHI'!$A42)</f>
        <v>13.267878466233249</v>
      </c>
      <c r="AW42" s="142">
        <v>15</v>
      </c>
      <c r="AX42" s="44">
        <f>SUMIFS('Banco de Indicadores - Mun. (1)'!AQ:AQ,'Banco de Indicadores - Mun. (1)'!$C:$C,'Banco de Indicadores - UGRHI'!$B42,'Banco de Indicadores - Mun. (1)'!$A:$A,'Banco de Indicadores - UGRHI'!$A42)</f>
        <v>0</v>
      </c>
      <c r="AY42" s="74">
        <v>97.927687742851276</v>
      </c>
      <c r="AZ42" s="74">
        <v>96.751124676462055</v>
      </c>
      <c r="BA42" s="75">
        <f xml:space="preserve">  100 * (  SUMIFS('Banco de Indicadores - Mun. (1)'!Z:Z,'Banco de Indicadores - Mun. (1)'!$C:$C,'Banco de Indicadores - UGRHI'!$B42,'Banco de Indicadores - Mun. (1)'!$A:$A,'Banco de Indicadores - UGRHI'!$A42) /
(SUMIFS('Banco de Indicadores - Mun. (1)'!AA:AA,'Banco de Indicadores - Mun. (1)'!$C:$C,'Banco de Indicadores - UGRHI'!$B42,'Banco de Indicadores - Mun. (1)'!$A:$A,'Banco de Indicadores - UGRHI'!$A42) +  SUMIFS('Banco de Indicadores - Mun. (1)'!Z:Z,'Banco de Indicadores - Mun. (1)'!$C:$C,'Banco de Indicadores - UGRHI'!$B42,'Banco de Indicadores - Mun. (1)'!$A:$A,'Banco de Indicadores - UGRHI'!$A42) ))</f>
        <v>73.145457763660829</v>
      </c>
      <c r="BB42" s="44">
        <f>SUMIFS('Banco de Indicadores - Mun. (1)'!AW:AW,'Banco de Indicadores - Mun. (1)'!$C:$C,'Banco de Indicadores - UGRHI'!$B42,'Banco de Indicadores - Mun. (1)'!$A:$A,'Banco de Indicadores - UGRHI'!$A42)</f>
        <v>6</v>
      </c>
      <c r="BC42" s="44">
        <f>SUMIFS('Banco de Indicadores - Mun. (1)'!AX:AX,'Banco de Indicadores - Mun. (1)'!$C:$C,'Banco de Indicadores - UGRHI'!$B42,'Banco de Indicadores - Mun. (1)'!$A:$A,'Banco de Indicadores - UGRHI'!$A42)</f>
        <v>3</v>
      </c>
      <c r="BD42" s="124">
        <v>0.62</v>
      </c>
      <c r="BE42" s="44">
        <f>SUMIFS('Banco de Indicadores Mun. (2)'!R:R,'Banco de Indicadores Mun. (2)'!$E:$E,'Banco de Indicadores - UGRHI'!$B42,'Banco de Indicadores Mun. (2)'!$A:$A,'Banco de Indicadores - UGRHI'!$A42)</f>
        <v>189</v>
      </c>
      <c r="BF42" s="128">
        <v>54.502127354135965</v>
      </c>
    </row>
    <row r="43" spans="1:58" x14ac:dyDescent="0.25">
      <c r="A43" s="38">
        <v>2016</v>
      </c>
      <c r="B43" s="38">
        <v>20</v>
      </c>
      <c r="C43" s="123">
        <f>SUMIFS('Banco de Indicadores Mun. (2)'!G:G,'Banco de Indicadores Mun. (2)'!$E:$E,'Banco de Indicadores - UGRHI'!$B43,'Banco de Indicadores Mun. (2)'!$A:$A,'Banco de Indicadores - UGRHI'!$A43)</f>
        <v>213</v>
      </c>
      <c r="D43" s="123">
        <f>SUMIFS('Banco de Indicadores Mun. (2)'!H:H,'Banco de Indicadores Mun. (2)'!$E:$E,'Banco de Indicadores - UGRHI'!$B43,'Banco de Indicadores Mun. (2)'!$A:$A,'Banco de Indicadores - UGRHI'!$A43)</f>
        <v>605</v>
      </c>
      <c r="E43" s="43">
        <v>0.34524788836012288</v>
      </c>
      <c r="F43" s="44">
        <f>SUMIFS('Banco de Indicadores - Mun. (1)'!H:H,'Banco de Indicadores - Mun. (1)'!$C:$C,'Banco de Indicadores - UGRHI'!$B43,'Banco de Indicadores - Mun. (1)'!$A:$A,'Banco de Indicadores - UGRHI'!$A43)</f>
        <v>370308</v>
      </c>
      <c r="G43" s="44">
        <f>SUMIFS('Banco de Indicadores - Mun. (1)'!I:I,'Banco de Indicadores - Mun. (1)'!$C:$C,'Banco de Indicadores - UGRHI'!$B43,'Banco de Indicadores - Mun. (1)'!$A:$A,'Banco de Indicadores - UGRHI'!$A43)</f>
        <v>333758</v>
      </c>
      <c r="H43" s="44">
        <f>SUMIFS('Banco de Indicadores - Mun. (1)'!J:J,'Banco de Indicadores - Mun. (1)'!$C:$C,'Banco de Indicadores - UGRHI'!$B43,'Banco de Indicadores - Mun. (1)'!$A:$A,'Banco de Indicadores - UGRHI'!$A43)</f>
        <v>36550</v>
      </c>
      <c r="I43" s="46">
        <f>(F43)/VLOOKUP(B43,'Dados Base'!$B:$K,6,FALSE)</f>
        <v>38.724979111132953</v>
      </c>
      <c r="J43" s="73">
        <f t="shared" si="0"/>
        <v>0.90129837864696416</v>
      </c>
      <c r="K43" s="44">
        <f>SUMIFS('Banco de Indicadores - Mun. (1)'!O:O,'Banco de Indicadores - Mun. (1)'!$C:$C,'Banco de Indicadores - UGRHI'!$B43,'Banco de Indicadores - Mun. (1)'!$A:$A,'Banco de Indicadores - UGRHI'!$A43)</f>
        <v>0</v>
      </c>
      <c r="L43" s="44">
        <f>SUMIFS('Banco de Indicadores - Mun. (1)'!P:P,'Banco de Indicadores - Mun. (1)'!$C:$C,'Banco de Indicadores - UGRHI'!$B43,'Banco de Indicadores - Mun. (1)'!$A:$A,'Banco de Indicadores - UGRHI'!$A43)</f>
        <v>0</v>
      </c>
      <c r="M43" s="44">
        <f>SUMIFS('Banco de Indicadores - Mun. (1)'!Q:Q,'Banco de Indicadores - Mun. (1)'!$C:$C,'Banco de Indicadores - UGRHI'!$B43,'Banco de Indicadores - Mun. (1)'!$A:$A,'Banco de Indicadores - UGRHI'!$A43)</f>
        <v>0</v>
      </c>
      <c r="N43" s="44">
        <f>SUMIFS('Banco de Indicadores - Mun. (1)'!R:R,'Banco de Indicadores - Mun. (1)'!$C:$C,'Banco de Indicadores - UGRHI'!$B43,'Banco de Indicadores - Mun. (1)'!$A:$A,'Banco de Indicadores - UGRHI'!$A43)</f>
        <v>0</v>
      </c>
      <c r="O43" s="44">
        <f>SUMIFS('Banco de Indicadores - Mun. (1)'!S:S,'Banco de Indicadores - Mun. (1)'!$C:$C,'Banco de Indicadores - UGRHI'!$B43,'Banco de Indicadores - Mun. (1)'!$A:$A,'Banco de Indicadores - UGRHI'!$A43)</f>
        <v>0</v>
      </c>
      <c r="P43" s="44">
        <f>SUMIFS('Banco de Indicadores - Mun. (1)'!T:T,'Banco de Indicadores - Mun. (1)'!$C:$C,'Banco de Indicadores - UGRHI'!$B43,'Banco de Indicadores - Mun. (1)'!$A:$A,'Banco de Indicadores - UGRHI'!$A43)</f>
        <v>0</v>
      </c>
      <c r="Q43" s="44">
        <f>SUMIFS('Banco de Indicadores - Mun. (1)'!U:U,'Banco de Indicadores - Mun. (1)'!$C:$C,'Banco de Indicadores - UGRHI'!$B43,'Banco de Indicadores - Mun. (1)'!$A:$A,'Banco de Indicadores - UGRHI'!$A43)</f>
        <v>0</v>
      </c>
      <c r="R43" s="44">
        <f>SUMIFS('Banco de Indicadores - Mun. (1)'!V:V,'Banco de Indicadores - Mun. (1)'!$C:$C,'Banco de Indicadores - UGRHI'!$B43,'Banco de Indicadores - Mun. (1)'!$A:$A,'Banco de Indicadores - UGRHI'!$A43)</f>
        <v>0</v>
      </c>
      <c r="S43" s="44">
        <f>SUMIFS('Banco de Indicadores - Mun. (1)'!W:W,'Banco de Indicadores - Mun. (1)'!$C:$C,'Banco de Indicadores - UGRHI'!$B43,'Banco de Indicadores - Mun. (1)'!$A:$A,'Banco de Indicadores - UGRHI'!$A43)</f>
        <v>144.89999999999998</v>
      </c>
      <c r="T43" s="45">
        <f>SUMIFS('Banco de Indicadores Mun. (2)'!I:I,'Banco de Indicadores Mun. (2)'!$E:$E,'Banco de Indicadores - UGRHI'!$B43,'Banco de Indicadores Mun. (2)'!$A:$A,'Banco de Indicadores - UGRHI'!$A43)</f>
        <v>4.5983871999999995</v>
      </c>
      <c r="U43" s="45">
        <f>SUMIFS('Banco de Indicadores Mun. (2)'!J:J,'Banco de Indicadores Mun. (2)'!$E:$E,'Banco de Indicadores - UGRHI'!$B43,'Banco de Indicadores Mun. (2)'!$A:$A,'Banco de Indicadores - UGRHI'!$A43)</f>
        <v>3.0672415000000006</v>
      </c>
      <c r="V43" s="45">
        <f>SUMIFS('Banco de Indicadores Mun. (2)'!K:K,'Banco de Indicadores Mun. (2)'!$E:$E,'Banco de Indicadores - UGRHI'!$B43,'Banco de Indicadores Mun. (2)'!$A:$A,'Banco de Indicadores - UGRHI'!$A43)</f>
        <v>1.5311457000000002</v>
      </c>
      <c r="W43" s="45">
        <f>SUMIFS('Banco de Indicadores Mun. (2)'!L:L,'Banco de Indicadores Mun. (2)'!$E:$E,'Banco de Indicadores - UGRHI'!$B43,'Banco de Indicadores Mun. (2)'!$A:$A,'Banco de Indicadores - UGRHI'!$A43)</f>
        <v>6.6564053779807203E-2</v>
      </c>
      <c r="X43" s="45">
        <f>SUMIFS('Banco de Indicadores Mun. (2)'!M:M,'Banco de Indicadores Mun. (2)'!$E:$E,'Banco de Indicadores - UGRHI'!$B43,'Banco de Indicadores Mun. (2)'!$A:$A,'Banco de Indicadores - UGRHI'!$A43)</f>
        <v>0.75095480000000003</v>
      </c>
      <c r="Y43" s="45">
        <f>SUMIFS('Banco de Indicadores Mun. (2)'!N:N,'Banco de Indicadores Mun. (2)'!$E:$E,'Banco de Indicadores - UGRHI'!$B43,'Banco de Indicadores Mun. (2)'!$A:$A,'Banco de Indicadores - UGRHI'!$A43)</f>
        <v>1.9088807999999995</v>
      </c>
      <c r="Z43" s="45">
        <f>SUMIFS('Banco de Indicadores Mun. (2)'!O:O,'Banco de Indicadores Mun. (2)'!$E:$E,'Banco de Indicadores - UGRHI'!$B43,'Banco de Indicadores Mun. (2)'!$A:$A,'Banco de Indicadores - UGRHI'!$A43)</f>
        <v>1.7727947000000004</v>
      </c>
      <c r="AA43" s="45">
        <f>SUMIFS('Banco de Indicadores Mun. (2)'!P:P,'Banco de Indicadores Mun. (2)'!$E:$E,'Banco de Indicadores - UGRHI'!$B43,'Banco de Indicadores Mun. (2)'!$A:$A,'Banco de Indicadores - UGRHI'!$A43)</f>
        <v>0.16578579999999998</v>
      </c>
      <c r="AB43" s="48">
        <f>SUMIFS('Banco de Indicadores - Mun. (1)'!X:X,'Banco de Indicadores - Mun. (1)'!$C:$C,'Banco de Indicadores - UGRHI'!$B43,'Banco de Indicadores - Mun. (1)'!$A:$A,'Banco de Indicadores - UGRHI'!$A43)</f>
        <v>0.97769294868982515</v>
      </c>
      <c r="AC43" s="48">
        <f t="shared" si="1"/>
        <v>26.039119804400979</v>
      </c>
      <c r="AD43" s="48">
        <f t="shared" si="2"/>
        <v>73.960880195599017</v>
      </c>
      <c r="AE43" s="44">
        <f>SUMIFS('Banco de Indicadores - Mun. (1)'!Y:Y,'Banco de Indicadores - Mun. (1)'!$C:$C,'Banco de Indicadores - UGRHI'!$B43,'Banco de Indicadores - Mun. (1)'!$A:$A,'Banco de Indicadores - UGRHI'!$A43)</f>
        <v>254.11</v>
      </c>
      <c r="AF43" s="44">
        <f>SUMIFS('Banco de Indicadores - Mun. (1)'!Z:Z,'Banco de Indicadores - Mun. (1)'!$C:$C,'Banco de Indicadores - UGRHI'!$B43,'Banco de Indicadores - Mun. (1)'!$A:$A,'Banco de Indicadores - UGRHI'!$A43)</f>
        <v>14055.4800480952</v>
      </c>
      <c r="AG43" s="44">
        <f>SUMIFS('Banco de Indicadores - Mun. (1)'!AA:AA,'Banco de Indicadores - Mun. (1)'!$C:$C,'Banco de Indicadores - UGRHI'!$B43,'Banco de Indicadores - Mun. (1)'!$A:$A,'Banco de Indicadores - UGRHI'!$A43)</f>
        <v>4415.8679519047955</v>
      </c>
      <c r="AH43" s="44">
        <f>SUMIFS('Banco de Indicadores - Mun. (1)'!AB:AB,'Banco de Indicadores - Mun. (1)'!$C:$C,'Banco de Indicadores - UGRHI'!$B43,'Banco de Indicadores - Mun. (1)'!$A:$A,'Banco de Indicadores - UGRHI'!$A43)</f>
        <v>16</v>
      </c>
      <c r="AI43" s="44">
        <f>SUMIFS('Banco de Indicadores - Mun. (1)'!AC:AC,'Banco de Indicadores - Mun. (1)'!$C:$C,'Banco de Indicadores - UGRHI'!$B43,'Banco de Indicadores - Mun. (1)'!$A:$A,'Banco de Indicadores - UGRHI'!$A43)</f>
        <v>1</v>
      </c>
      <c r="AJ43" s="44">
        <f>SUMIFS('Banco de Indicadores Mun. (2)'!Q:Q,'Banco de Indicadores Mun. (2)'!$E:$E,'Banco de Indicadores - UGRHI'!$B43,'Banco de Indicadores Mun. (2)'!$A:$A,'Banco de Indicadores - UGRHI'!$A43)</f>
        <v>141</v>
      </c>
      <c r="AK43" s="154">
        <f>VLOOKUP(B43,'Dados Base'!B:K,9,FALSE)*31536000/SUMIFS('Banco de Indicadores - Mun. (1)'!H:H,'Banco de Indicadores - Mun. (1)'!C:C,'Banco de Indicadores - UGRHI'!B43,'Banco de Indicadores - Mun. (1)'!A:A,'Banco de Indicadores - UGRHI'!A43)</f>
        <v>8260.6694967432522</v>
      </c>
      <c r="AL43" s="126">
        <v>91.714795144703459</v>
      </c>
      <c r="AM43" s="42" t="s">
        <v>702</v>
      </c>
      <c r="AN43" s="42" t="s">
        <v>702</v>
      </c>
      <c r="AO43" s="42" t="s">
        <v>702</v>
      </c>
      <c r="AP43" s="126">
        <v>98.226125630388367</v>
      </c>
      <c r="AQ43" s="127">
        <f>(SUMIFS(T:T,B:B,B43,A:A,A43)/VLOOKUP(B43,'Dados Base'!B:K,8,FALSE))*100</f>
        <v>11.215578536585365</v>
      </c>
      <c r="AR43" s="127">
        <f>(SUMIFS(T:T,B:B,B43,A:A,A43)/VLOOKUP(B43,'Dados Base'!B:K,9,FALSE))*100</f>
        <v>4.7406053608247412</v>
      </c>
      <c r="AS43" s="127">
        <f>(SUMIFS(U:U,B:B,B43,A:A,A43)/VLOOKUP(B43,'Dados Base'!B:K,7,FALSE))*100</f>
        <v>10.954433928571431</v>
      </c>
      <c r="AT43" s="127">
        <f>(SUMIFS(V:V,B:B,B43,A:A,A43)/VLOOKUP(B43,'Dados Base'!B:K,10,FALSE))*100</f>
        <v>11.778043846153848</v>
      </c>
      <c r="AU43" s="44">
        <f>SUMIFS('Banco de Indicadores - Mun. (1)'!AO:AO,'Banco de Indicadores - Mun. (1)'!$C:$C,'Banco de Indicadores - UGRHI'!$B43,'Banco de Indicadores - Mun. (1)'!$A:$A,'Banco de Indicadores - UGRHI'!$A43)</f>
        <v>1</v>
      </c>
      <c r="AV43" s="44">
        <f>SUMIFS('Banco de Indicadores - Mun. (1)'!AP:AP,'Banco de Indicadores - Mun. (1)'!$C:$C,'Banco de Indicadores - UGRHI'!$B43,'Banco de Indicadores - Mun. (1)'!$A:$A,'Banco de Indicadores - UGRHI'!$A43)</f>
        <v>0</v>
      </c>
      <c r="AW43" s="142">
        <v>1</v>
      </c>
      <c r="AX43" s="44">
        <f>SUMIFS('Banco de Indicadores - Mun. (1)'!AQ:AQ,'Banco de Indicadores - Mun. (1)'!$C:$C,'Banco de Indicadores - UGRHI'!$B43,'Banco de Indicadores - Mun. (1)'!$A:$A,'Banco de Indicadores - UGRHI'!$A43)</f>
        <v>12</v>
      </c>
      <c r="AY43" s="74">
        <v>96.580784407890548</v>
      </c>
      <c r="AZ43" s="74">
        <v>96.041047399979689</v>
      </c>
      <c r="BA43" s="75">
        <f xml:space="preserve">  100 * (  SUMIFS('Banco de Indicadores - Mun. (1)'!Z:Z,'Banco de Indicadores - Mun. (1)'!$C:$C,'Banco de Indicadores - UGRHI'!$B43,'Banco de Indicadores - Mun. (1)'!$A:$A,'Banco de Indicadores - UGRHI'!$A43) /
(SUMIFS('Banco de Indicadores - Mun. (1)'!AA:AA,'Banco de Indicadores - Mun. (1)'!$C:$C,'Banco de Indicadores - UGRHI'!$B43,'Banco de Indicadores - Mun. (1)'!$A:$A,'Banco de Indicadores - UGRHI'!$A43) +  SUMIFS('Banco de Indicadores - Mun. (1)'!Z:Z,'Banco de Indicadores - Mun. (1)'!$C:$C,'Banco de Indicadores - UGRHI'!$B43,'Banco de Indicadores - Mun. (1)'!$A:$A,'Banco de Indicadores - UGRHI'!$A43) ))</f>
        <v>76.093418022849249</v>
      </c>
      <c r="BB43" s="44">
        <f>SUMIFS('Banco de Indicadores - Mun. (1)'!AW:AW,'Banco de Indicadores - Mun. (1)'!$C:$C,'Banco de Indicadores - UGRHI'!$B43,'Banco de Indicadores - Mun. (1)'!$A:$A,'Banco de Indicadores - UGRHI'!$A43)</f>
        <v>2</v>
      </c>
      <c r="BC43" s="44">
        <f>SUMIFS('Banco de Indicadores - Mun. (1)'!AX:AX,'Banco de Indicadores - Mun. (1)'!$C:$C,'Banco de Indicadores - UGRHI'!$B43,'Banco de Indicadores - Mun. (1)'!$A:$A,'Banco de Indicadores - UGRHI'!$A43)</f>
        <v>1</v>
      </c>
      <c r="BD43" s="124">
        <v>0.57999999999999996</v>
      </c>
      <c r="BE43" s="44">
        <f>SUMIFS('Banco de Indicadores Mun. (2)'!R:R,'Banco de Indicadores Mun. (2)'!$E:$E,'Banco de Indicadores - UGRHI'!$B43,'Banco de Indicadores Mun. (2)'!$A:$A,'Banco de Indicadores - UGRHI'!$A43)</f>
        <v>186</v>
      </c>
      <c r="BF43" s="128">
        <v>76.808859162411807</v>
      </c>
    </row>
    <row r="44" spans="1:58" x14ac:dyDescent="0.25">
      <c r="A44" s="38">
        <v>2016</v>
      </c>
      <c r="B44" s="38">
        <v>21</v>
      </c>
      <c r="C44" s="123">
        <f>SUMIFS('Banco de Indicadores Mun. (2)'!G:G,'Banco de Indicadores Mun. (2)'!$E:$E,'Banco de Indicadores - UGRHI'!$B44,'Banco de Indicadores Mun. (2)'!$A:$A,'Banco de Indicadores - UGRHI'!$A44)</f>
        <v>134</v>
      </c>
      <c r="D44" s="123">
        <f>SUMIFS('Banco de Indicadores Mun. (2)'!H:H,'Banco de Indicadores Mun. (2)'!$E:$E,'Banco de Indicadores - UGRHI'!$B44,'Banco de Indicadores Mun. (2)'!$A:$A,'Banco de Indicadores - UGRHI'!$A44)</f>
        <v>591</v>
      </c>
      <c r="E44" s="43">
        <v>0.51916106523444139</v>
      </c>
      <c r="F44" s="44">
        <f>SUMIFS('Banco de Indicadores - Mun. (1)'!H:H,'Banco de Indicadores - Mun. (1)'!$C:$C,'Banco de Indicadores - UGRHI'!$B44,'Banco de Indicadores - Mun. (1)'!$A:$A,'Banco de Indicadores - UGRHI'!$A44)</f>
        <v>458835</v>
      </c>
      <c r="G44" s="44">
        <f>SUMIFS('Banco de Indicadores - Mun. (1)'!I:I,'Banco de Indicadores - Mun. (1)'!$C:$C,'Banco de Indicadores - UGRHI'!$B44,'Banco de Indicadores - Mun. (1)'!$A:$A,'Banco de Indicadores - UGRHI'!$A44)</f>
        <v>419682</v>
      </c>
      <c r="H44" s="44">
        <f>SUMIFS('Banco de Indicadores - Mun. (1)'!J:J,'Banco de Indicadores - Mun. (1)'!$C:$C,'Banco de Indicadores - UGRHI'!$B44,'Banco de Indicadores - Mun. (1)'!$A:$A,'Banco de Indicadores - UGRHI'!$A44)</f>
        <v>39153</v>
      </c>
      <c r="I44" s="46">
        <f>(F44)/VLOOKUP(B44,'Dados Base'!$B:$K,6,FALSE)</f>
        <v>54.457960308539917</v>
      </c>
      <c r="J44" s="73">
        <f t="shared" si="0"/>
        <v>0.91466867174474487</v>
      </c>
      <c r="K44" s="44">
        <f>SUMIFS('Banco de Indicadores - Mun. (1)'!O:O,'Banco de Indicadores - Mun. (1)'!$C:$C,'Banco de Indicadores - UGRHI'!$B44,'Banco de Indicadores - Mun. (1)'!$A:$A,'Banco de Indicadores - UGRHI'!$A44)</f>
        <v>0</v>
      </c>
      <c r="L44" s="44">
        <f>SUMIFS('Banco de Indicadores - Mun. (1)'!P:P,'Banco de Indicadores - Mun. (1)'!$C:$C,'Banco de Indicadores - UGRHI'!$B44,'Banco de Indicadores - Mun. (1)'!$A:$A,'Banco de Indicadores - UGRHI'!$A44)</f>
        <v>0</v>
      </c>
      <c r="M44" s="44">
        <f>SUMIFS('Banco de Indicadores - Mun. (1)'!Q:Q,'Banco de Indicadores - Mun. (1)'!$C:$C,'Banco de Indicadores - UGRHI'!$B44,'Banco de Indicadores - Mun. (1)'!$A:$A,'Banco de Indicadores - UGRHI'!$A44)</f>
        <v>0</v>
      </c>
      <c r="N44" s="44">
        <f>SUMIFS('Banco de Indicadores - Mun. (1)'!R:R,'Banco de Indicadores - Mun. (1)'!$C:$C,'Banco de Indicadores - UGRHI'!$B44,'Banco de Indicadores - Mun. (1)'!$A:$A,'Banco de Indicadores - UGRHI'!$A44)</f>
        <v>0</v>
      </c>
      <c r="O44" s="44">
        <f>SUMIFS('Banco de Indicadores - Mun. (1)'!S:S,'Banco de Indicadores - Mun. (1)'!$C:$C,'Banco de Indicadores - UGRHI'!$B44,'Banco de Indicadores - Mun. (1)'!$A:$A,'Banco de Indicadores - UGRHI'!$A44)</f>
        <v>0</v>
      </c>
      <c r="P44" s="44">
        <f>SUMIFS('Banco de Indicadores - Mun. (1)'!T:T,'Banco de Indicadores - Mun. (1)'!$C:$C,'Banco de Indicadores - UGRHI'!$B44,'Banco de Indicadores - Mun. (1)'!$A:$A,'Banco de Indicadores - UGRHI'!$A44)</f>
        <v>0</v>
      </c>
      <c r="Q44" s="44">
        <f>SUMIFS('Banco de Indicadores - Mun. (1)'!U:U,'Banco de Indicadores - Mun. (1)'!$C:$C,'Banco de Indicadores - UGRHI'!$B44,'Banco de Indicadores - Mun. (1)'!$A:$A,'Banco de Indicadores - UGRHI'!$A44)</f>
        <v>0</v>
      </c>
      <c r="R44" s="44">
        <f>SUMIFS('Banco de Indicadores - Mun. (1)'!V:V,'Banco de Indicadores - Mun. (1)'!$C:$C,'Banco de Indicadores - UGRHI'!$B44,'Banco de Indicadores - Mun. (1)'!$A:$A,'Banco de Indicadores - UGRHI'!$A44)</f>
        <v>0</v>
      </c>
      <c r="S44" s="44">
        <f>SUMIFS('Banco de Indicadores - Mun. (1)'!W:W,'Banco de Indicadores - Mun. (1)'!$C:$C,'Banco de Indicadores - UGRHI'!$B44,'Banco de Indicadores - Mun. (1)'!$A:$A,'Banco de Indicadores - UGRHI'!$A44)</f>
        <v>10.220000000000001</v>
      </c>
      <c r="T44" s="45">
        <f>SUMIFS('Banco de Indicadores Mun. (2)'!I:I,'Banco de Indicadores Mun. (2)'!$E:$E,'Banco de Indicadores - UGRHI'!$B44,'Banco de Indicadores Mun. (2)'!$A:$A,'Banco de Indicadores - UGRHI'!$A44)</f>
        <v>2.5800912</v>
      </c>
      <c r="U44" s="45">
        <f>SUMIFS('Banco de Indicadores Mun. (2)'!J:J,'Banco de Indicadores Mun. (2)'!$E:$E,'Banco de Indicadores - UGRHI'!$B44,'Banco de Indicadores Mun. (2)'!$A:$A,'Banco de Indicadores - UGRHI'!$A44)</f>
        <v>1.7858856999999999</v>
      </c>
      <c r="V44" s="45">
        <f>SUMIFS('Banco de Indicadores Mun. (2)'!K:K,'Banco de Indicadores Mun. (2)'!$E:$E,'Banco de Indicadores - UGRHI'!$B44,'Banco de Indicadores Mun. (2)'!$A:$A,'Banco de Indicadores - UGRHI'!$A44)</f>
        <v>0.79420550000000023</v>
      </c>
      <c r="W44" s="45">
        <f>SUMIFS('Banco de Indicadores Mun. (2)'!L:L,'Banco de Indicadores Mun. (2)'!$E:$E,'Banco de Indicadores - UGRHI'!$B44,'Banco de Indicadores Mun. (2)'!$A:$A,'Banco de Indicadores - UGRHI'!$A44)</f>
        <v>1.5662576103500761E-2</v>
      </c>
      <c r="X44" s="45">
        <f>SUMIFS('Banco de Indicadores Mun. (2)'!M:M,'Banco de Indicadores Mun. (2)'!$E:$E,'Banco de Indicadores - UGRHI'!$B44,'Banco de Indicadores Mun. (2)'!$A:$A,'Banco de Indicadores - UGRHI'!$A44)</f>
        <v>1.099863</v>
      </c>
      <c r="Y44" s="45">
        <f>SUMIFS('Banco de Indicadores Mun. (2)'!N:N,'Banco de Indicadores Mun. (2)'!$E:$E,'Banco de Indicadores - UGRHI'!$B44,'Banco de Indicadores Mun. (2)'!$A:$A,'Banco de Indicadores - UGRHI'!$A44)</f>
        <v>0.6677162000000002</v>
      </c>
      <c r="Z44" s="45">
        <f>SUMIFS('Banco de Indicadores Mun. (2)'!O:O,'Banco de Indicadores Mun. (2)'!$E:$E,'Banco de Indicadores - UGRHI'!$B44,'Banco de Indicadores Mun. (2)'!$A:$A,'Banco de Indicadores - UGRHI'!$A44)</f>
        <v>0.70086310000000007</v>
      </c>
      <c r="AA44" s="45">
        <f>SUMIFS('Banco de Indicadores Mun. (2)'!P:P,'Banco de Indicadores Mun. (2)'!$E:$E,'Banco de Indicadores - UGRHI'!$B44,'Banco de Indicadores Mun. (2)'!$A:$A,'Banco de Indicadores - UGRHI'!$A44)</f>
        <v>0.11164890000000001</v>
      </c>
      <c r="AB44" s="48">
        <f>SUMIFS('Banco de Indicadores - Mun. (1)'!X:X,'Banco de Indicadores - Mun. (1)'!$C:$C,'Banco de Indicadores - UGRHI'!$B44,'Banco de Indicadores - Mun. (1)'!$A:$A,'Banco de Indicadores - UGRHI'!$A44)</f>
        <v>1.3958306639872688</v>
      </c>
      <c r="AC44" s="48">
        <f t="shared" si="1"/>
        <v>18.482758620689655</v>
      </c>
      <c r="AD44" s="48">
        <f t="shared" si="2"/>
        <v>81.517241379310349</v>
      </c>
      <c r="AE44" s="44">
        <f>SUMIFS('Banco de Indicadores - Mun. (1)'!Y:Y,'Banco de Indicadores - Mun. (1)'!$C:$C,'Banco de Indicadores - UGRHI'!$B44,'Banco de Indicadores - Mun. (1)'!$A:$A,'Banco de Indicadores - UGRHI'!$A44)</f>
        <v>353.88</v>
      </c>
      <c r="AF44" s="44">
        <f>SUMIFS('Banco de Indicadores - Mun. (1)'!Z:Z,'Banco de Indicadores - Mun. (1)'!$C:$C,'Banco de Indicadores - UGRHI'!$B44,'Banco de Indicadores - Mun. (1)'!$A:$A,'Banco de Indicadores - UGRHI'!$A44)</f>
        <v>9037.2089383770817</v>
      </c>
      <c r="AG44" s="44">
        <f>SUMIFS('Banco de Indicadores - Mun. (1)'!AA:AA,'Banco de Indicadores - Mun. (1)'!$C:$C,'Banco de Indicadores - UGRHI'!$B44,'Banco de Indicadores - Mun. (1)'!$A:$A,'Banco de Indicadores - UGRHI'!$A44)</f>
        <v>14336.583061622918</v>
      </c>
      <c r="AH44" s="44">
        <f>SUMIFS('Banco de Indicadores - Mun. (1)'!AB:AB,'Banco de Indicadores - Mun. (1)'!$C:$C,'Banco de Indicadores - UGRHI'!$B44,'Banco de Indicadores - Mun. (1)'!$A:$A,'Banco de Indicadores - UGRHI'!$A44)</f>
        <v>29</v>
      </c>
      <c r="AI44" s="44">
        <f>SUMIFS('Banco de Indicadores - Mun. (1)'!AC:AC,'Banco de Indicadores - Mun. (1)'!$C:$C,'Banco de Indicadores - UGRHI'!$B44,'Banco de Indicadores - Mun. (1)'!$A:$A,'Banco de Indicadores - UGRHI'!$A44)</f>
        <v>1</v>
      </c>
      <c r="AJ44" s="44">
        <f>SUMIFS('Banco de Indicadores Mun. (2)'!Q:Q,'Banco de Indicadores Mun. (2)'!$E:$E,'Banco de Indicadores - UGRHI'!$B44,'Banco de Indicadores Mun. (2)'!$A:$A,'Banco de Indicadores - UGRHI'!$A44)</f>
        <v>105</v>
      </c>
      <c r="AK44" s="154">
        <f>VLOOKUP(B44,'Dados Base'!B:K,9,FALSE)*31536000/SUMIFS('Banco de Indicadores - Mun. (1)'!H:H,'Banco de Indicadores - Mun. (1)'!C:C,'Banco de Indicadores - UGRHI'!B44,'Banco de Indicadores - Mun. (1)'!A:A,'Banco de Indicadores - UGRHI'!A44)</f>
        <v>5635.9083330609046</v>
      </c>
      <c r="AL44" s="126">
        <v>94.91121124151384</v>
      </c>
      <c r="AM44" s="42" t="s">
        <v>702</v>
      </c>
      <c r="AN44" s="42" t="s">
        <v>702</v>
      </c>
      <c r="AO44" s="42" t="s">
        <v>702</v>
      </c>
      <c r="AP44" s="126">
        <v>99.627494364780929</v>
      </c>
      <c r="AQ44" s="127">
        <f>(SUMIFS(T:T,B:B,B44,A:A,A44)/VLOOKUP(B44,'Dados Base'!B:K,8,FALSE))*100</f>
        <v>6.7897136842105255</v>
      </c>
      <c r="AR44" s="127">
        <f>(SUMIFS(T:T,B:B,B44,A:A,A44)/VLOOKUP(B44,'Dados Base'!B:K,9,FALSE))*100</f>
        <v>3.1464526829268293</v>
      </c>
      <c r="AS44" s="127">
        <f>(SUMIFS(U:U,B:B,B44,A:A,A44)/VLOOKUP(B44,'Dados Base'!B:K,7,FALSE))*100</f>
        <v>6.1582265517241375</v>
      </c>
      <c r="AT44" s="127">
        <f>(SUMIFS(V:V,B:B,B44,A:A,A44)/VLOOKUP(B44,'Dados Base'!B:K,10,FALSE))*100</f>
        <v>8.8245055555555574</v>
      </c>
      <c r="AU44" s="44">
        <f>SUMIFS('Banco de Indicadores - Mun. (1)'!AO:AO,'Banco de Indicadores - Mun. (1)'!$C:$C,'Banco de Indicadores - UGRHI'!$B44,'Banco de Indicadores - Mun. (1)'!$A:$A,'Banco de Indicadores - UGRHI'!$A44)</f>
        <v>0</v>
      </c>
      <c r="AV44" s="44">
        <f>SUMIFS('Banco de Indicadores - Mun. (1)'!AP:AP,'Banco de Indicadores - Mun. (1)'!$C:$C,'Banco de Indicadores - UGRHI'!$B44,'Banco de Indicadores - Mun. (1)'!$A:$A,'Banco de Indicadores - UGRHI'!$A44)</f>
        <v>16.603472346600398</v>
      </c>
      <c r="AW44" s="142">
        <v>0</v>
      </c>
      <c r="AX44" s="44">
        <f>SUMIFS('Banco de Indicadores - Mun. (1)'!AQ:AQ,'Banco de Indicadores - Mun. (1)'!$C:$C,'Banco de Indicadores - UGRHI'!$B44,'Banco de Indicadores - Mun. (1)'!$A:$A,'Banco de Indicadores - UGRHI'!$A44)</f>
        <v>0</v>
      </c>
      <c r="AY44" s="74">
        <v>88.463241387521052</v>
      </c>
      <c r="AZ44" s="74">
        <v>47.218832264688103</v>
      </c>
      <c r="BA44" s="75">
        <f xml:space="preserve">  100 * (  SUMIFS('Banco de Indicadores - Mun. (1)'!Z:Z,'Banco de Indicadores - Mun. (1)'!$C:$C,'Banco de Indicadores - UGRHI'!$B44,'Banco de Indicadores - Mun. (1)'!$A:$A,'Banco de Indicadores - UGRHI'!$A44) /
(SUMIFS('Banco de Indicadores - Mun. (1)'!AA:AA,'Banco de Indicadores - Mun. (1)'!$C:$C,'Banco de Indicadores - UGRHI'!$B44,'Banco de Indicadores - Mun. (1)'!$A:$A,'Banco de Indicadores - UGRHI'!$A44) +  SUMIFS('Banco de Indicadores - Mun. (1)'!Z:Z,'Banco de Indicadores - Mun. (1)'!$C:$C,'Banco de Indicadores - UGRHI'!$B44,'Banco de Indicadores - Mun. (1)'!$A:$A,'Banco de Indicadores - UGRHI'!$A44) ))</f>
        <v>38.663854535785561</v>
      </c>
      <c r="BB44" s="44">
        <f>SUMIFS('Banco de Indicadores - Mun. (1)'!AW:AW,'Banco de Indicadores - Mun. (1)'!$C:$C,'Banco de Indicadores - UGRHI'!$B44,'Banco de Indicadores - Mun. (1)'!$A:$A,'Banco de Indicadores - UGRHI'!$A44)</f>
        <v>1</v>
      </c>
      <c r="BC44" s="44">
        <f>SUMIFS('Banco de Indicadores - Mun. (1)'!AX:AX,'Banco de Indicadores - Mun. (1)'!$C:$C,'Banco de Indicadores - UGRHI'!$B44,'Banco de Indicadores - Mun. (1)'!$A:$A,'Banco de Indicadores - UGRHI'!$A44)</f>
        <v>1</v>
      </c>
      <c r="BD44" s="124">
        <v>0.57999999999999996</v>
      </c>
      <c r="BE44" s="44">
        <f>SUMIFS('Banco de Indicadores Mun. (2)'!R:R,'Banco de Indicadores Mun. (2)'!$E:$E,'Banco de Indicadores - UGRHI'!$B44,'Banco de Indicadores Mun. (2)'!$A:$A,'Banco de Indicadores - UGRHI'!$A44)</f>
        <v>192</v>
      </c>
      <c r="BF44" s="128">
        <v>78.796305911361699</v>
      </c>
    </row>
    <row r="45" spans="1:58" x14ac:dyDescent="0.25">
      <c r="A45" s="38">
        <v>2016</v>
      </c>
      <c r="B45" s="38">
        <v>22</v>
      </c>
      <c r="C45" s="123">
        <f>SUMIFS('Banco de Indicadores Mun. (2)'!G:G,'Banco de Indicadores Mun. (2)'!$E:$E,'Banco de Indicadores - UGRHI'!$B45,'Banco de Indicadores Mun. (2)'!$A:$A,'Banco de Indicadores - UGRHI'!$A45)</f>
        <v>88</v>
      </c>
      <c r="D45" s="123">
        <f>SUMIFS('Banco de Indicadores Mun. (2)'!H:H,'Banco de Indicadores Mun. (2)'!$E:$E,'Banco de Indicadores - UGRHI'!$B45,'Banco de Indicadores Mun. (2)'!$A:$A,'Banco de Indicadores - UGRHI'!$A45)</f>
        <v>991</v>
      </c>
      <c r="E45" s="43">
        <v>0.48239655135495774</v>
      </c>
      <c r="F45" s="44">
        <f>SUMIFS('Banco de Indicadores - Mun. (1)'!H:H,'Banco de Indicadores - Mun. (1)'!$C:$C,'Banco de Indicadores - UGRHI'!$B45,'Banco de Indicadores - Mun. (1)'!$A:$A,'Banco de Indicadores - UGRHI'!$A45)</f>
        <v>492114</v>
      </c>
      <c r="G45" s="44">
        <f>SUMIFS('Banco de Indicadores - Mun. (1)'!I:I,'Banco de Indicadores - Mun. (1)'!$C:$C,'Banco de Indicadores - UGRHI'!$B45,'Banco de Indicadores - Mun. (1)'!$A:$A,'Banco de Indicadores - UGRHI'!$A45)</f>
        <v>450770</v>
      </c>
      <c r="H45" s="44">
        <f>SUMIFS('Banco de Indicadores - Mun. (1)'!J:J,'Banco de Indicadores - Mun. (1)'!$C:$C,'Banco de Indicadores - UGRHI'!$B45,'Banco de Indicadores - Mun. (1)'!$A:$A,'Banco de Indicadores - UGRHI'!$A45)</f>
        <v>41344</v>
      </c>
      <c r="I45" s="46">
        <f>(F45)/VLOOKUP(B45,'Dados Base'!$B:$K,6,FALSE)</f>
        <v>36.997352896289328</v>
      </c>
      <c r="J45" s="73">
        <f t="shared" si="0"/>
        <v>0.9159869461141118</v>
      </c>
      <c r="K45" s="44">
        <f>SUMIFS('Banco de Indicadores - Mun. (1)'!O:O,'Banco de Indicadores - Mun. (1)'!$C:$C,'Banco de Indicadores - UGRHI'!$B45,'Banco de Indicadores - Mun. (1)'!$A:$A,'Banco de Indicadores - UGRHI'!$A45)</f>
        <v>0</v>
      </c>
      <c r="L45" s="44">
        <f>SUMIFS('Banco de Indicadores - Mun. (1)'!P:P,'Banco de Indicadores - Mun. (1)'!$C:$C,'Banco de Indicadores - UGRHI'!$B45,'Banco de Indicadores - Mun. (1)'!$A:$A,'Banco de Indicadores - UGRHI'!$A45)</f>
        <v>0</v>
      </c>
      <c r="M45" s="44">
        <f>SUMIFS('Banco de Indicadores - Mun. (1)'!Q:Q,'Banco de Indicadores - Mun. (1)'!$C:$C,'Banco de Indicadores - UGRHI'!$B45,'Banco de Indicadores - Mun. (1)'!$A:$A,'Banco de Indicadores - UGRHI'!$A45)</f>
        <v>0</v>
      </c>
      <c r="N45" s="44">
        <f>SUMIFS('Banco de Indicadores - Mun. (1)'!R:R,'Banco de Indicadores - Mun. (1)'!$C:$C,'Banco de Indicadores - UGRHI'!$B45,'Banco de Indicadores - Mun. (1)'!$A:$A,'Banco de Indicadores - UGRHI'!$A45)</f>
        <v>0</v>
      </c>
      <c r="O45" s="44">
        <f>SUMIFS('Banco de Indicadores - Mun. (1)'!S:S,'Banco de Indicadores - Mun. (1)'!$C:$C,'Banco de Indicadores - UGRHI'!$B45,'Banco de Indicadores - Mun. (1)'!$A:$A,'Banco de Indicadores - UGRHI'!$A45)</f>
        <v>0</v>
      </c>
      <c r="P45" s="44">
        <f>SUMIFS('Banco de Indicadores - Mun. (1)'!T:T,'Banco de Indicadores - Mun. (1)'!$C:$C,'Banco de Indicadores - UGRHI'!$B45,'Banco de Indicadores - Mun. (1)'!$A:$A,'Banco de Indicadores - UGRHI'!$A45)</f>
        <v>0</v>
      </c>
      <c r="Q45" s="44">
        <f>SUMIFS('Banco de Indicadores - Mun. (1)'!U:U,'Banco de Indicadores - Mun. (1)'!$C:$C,'Banco de Indicadores - UGRHI'!$B45,'Banco de Indicadores - Mun. (1)'!$A:$A,'Banco de Indicadores - UGRHI'!$A45)</f>
        <v>0</v>
      </c>
      <c r="R45" s="44">
        <f>SUMIFS('Banco de Indicadores - Mun. (1)'!V:V,'Banco de Indicadores - Mun. (1)'!$C:$C,'Banco de Indicadores - UGRHI'!$B45,'Banco de Indicadores - Mun. (1)'!$A:$A,'Banco de Indicadores - UGRHI'!$A45)</f>
        <v>0</v>
      </c>
      <c r="S45" s="44">
        <f>SUMIFS('Banco de Indicadores - Mun. (1)'!W:W,'Banco de Indicadores - Mun. (1)'!$C:$C,'Banco de Indicadores - UGRHI'!$B45,'Banco de Indicadores - Mun. (1)'!$A:$A,'Banco de Indicadores - UGRHI'!$A45)</f>
        <v>723.81000000000017</v>
      </c>
      <c r="T45" s="45">
        <f>SUMIFS('Banco de Indicadores Mun. (2)'!I:I,'Banco de Indicadores Mun. (2)'!$E:$E,'Banco de Indicadores - UGRHI'!$B45,'Banco de Indicadores Mun. (2)'!$A:$A,'Banco de Indicadores - UGRHI'!$A45)</f>
        <v>2.7218479000000002</v>
      </c>
      <c r="U45" s="45">
        <f>SUMIFS('Banco de Indicadores Mun. (2)'!J:J,'Banco de Indicadores Mun. (2)'!$E:$E,'Banco de Indicadores - UGRHI'!$B45,'Banco de Indicadores Mun. (2)'!$A:$A,'Banco de Indicadores - UGRHI'!$A45)</f>
        <v>1.7522347000000003</v>
      </c>
      <c r="V45" s="45">
        <f>SUMIFS('Banco de Indicadores Mun. (2)'!K:K,'Banco de Indicadores Mun. (2)'!$E:$E,'Banco de Indicadores - UGRHI'!$B45,'Banco de Indicadores Mun. (2)'!$A:$A,'Banco de Indicadores - UGRHI'!$A45)</f>
        <v>0.96961320000000073</v>
      </c>
      <c r="W45" s="45">
        <f>SUMIFS('Banco de Indicadores Mun. (2)'!L:L,'Banco de Indicadores Mun. (2)'!$E:$E,'Banco de Indicadores - UGRHI'!$B45,'Banco de Indicadores Mun. (2)'!$A:$A,'Banco de Indicadores - UGRHI'!$A45)</f>
        <v>0.53584776128868583</v>
      </c>
      <c r="X45" s="45">
        <f>SUMIFS('Banco de Indicadores Mun. (2)'!M:M,'Banco de Indicadores Mun. (2)'!$E:$E,'Banco de Indicadores - UGRHI'!$B45,'Banco de Indicadores Mun. (2)'!$A:$A,'Banco de Indicadores - UGRHI'!$A45)</f>
        <v>0.71593360000000039</v>
      </c>
      <c r="Y45" s="45">
        <f>SUMIFS('Banco de Indicadores Mun. (2)'!N:N,'Banco de Indicadores Mun. (2)'!$E:$E,'Banco de Indicadores - UGRHI'!$B45,'Banco de Indicadores Mun. (2)'!$A:$A,'Banco de Indicadores - UGRHI'!$A45)</f>
        <v>0.93619200000000002</v>
      </c>
      <c r="Z45" s="45">
        <f>SUMIFS('Banco de Indicadores Mun. (2)'!O:O,'Banco de Indicadores Mun. (2)'!$E:$E,'Banco de Indicadores - UGRHI'!$B45,'Banco de Indicadores Mun. (2)'!$A:$A,'Banco de Indicadores - UGRHI'!$A45)</f>
        <v>0.9516848</v>
      </c>
      <c r="AA45" s="45">
        <f>SUMIFS('Banco de Indicadores Mun. (2)'!P:P,'Banco de Indicadores Mun. (2)'!$E:$E,'Banco de Indicadores - UGRHI'!$B45,'Banco de Indicadores Mun. (2)'!$A:$A,'Banco de Indicadores - UGRHI'!$A45)</f>
        <v>0.11803749999999995</v>
      </c>
      <c r="AB45" s="48">
        <f>SUMIFS('Banco de Indicadores - Mun. (1)'!X:X,'Banco de Indicadores - Mun. (1)'!$C:$C,'Banco de Indicadores - UGRHI'!$B45,'Banco de Indicadores - Mun. (1)'!$A:$A,'Banco de Indicadores - UGRHI'!$A45)</f>
        <v>1.4663972832094907</v>
      </c>
      <c r="AC45" s="48">
        <f t="shared" si="1"/>
        <v>8.1556997219647815</v>
      </c>
      <c r="AD45" s="48">
        <f t="shared" si="2"/>
        <v>91.84430027803522</v>
      </c>
      <c r="AE45" s="44">
        <f>SUMIFS('Banco de Indicadores - Mun. (1)'!Y:Y,'Banco de Indicadores - Mun. (1)'!$C:$C,'Banco de Indicadores - UGRHI'!$B45,'Banco de Indicadores - Mun. (1)'!$A:$A,'Banco de Indicadores - UGRHI'!$A45)</f>
        <v>375.97</v>
      </c>
      <c r="AF45" s="44">
        <f>SUMIFS('Banco de Indicadores - Mun. (1)'!Z:Z,'Banco de Indicadores - Mun. (1)'!$C:$C,'Banco de Indicadores - UGRHI'!$B45,'Banco de Indicadores - Mun. (1)'!$A:$A,'Banco de Indicadores - UGRHI'!$A45)</f>
        <v>19618.797252203301</v>
      </c>
      <c r="AG45" s="44">
        <f>SUMIFS('Banco de Indicadores - Mun. (1)'!AA:AA,'Banco de Indicadores - Mun. (1)'!$C:$C,'Banco de Indicadores - UGRHI'!$B45,'Banco de Indicadores - Mun. (1)'!$A:$A,'Banco de Indicadores - UGRHI'!$A45)</f>
        <v>5198.8467477967006</v>
      </c>
      <c r="AH45" s="44">
        <f>SUMIFS('Banco de Indicadores - Mun. (1)'!AB:AB,'Banco de Indicadores - Mun. (1)'!$C:$C,'Banco de Indicadores - UGRHI'!$B45,'Banco de Indicadores - Mun. (1)'!$A:$A,'Banco de Indicadores - UGRHI'!$A45)</f>
        <v>29</v>
      </c>
      <c r="AI45" s="44">
        <f>SUMIFS('Banco de Indicadores - Mun. (1)'!AC:AC,'Banco de Indicadores - Mun. (1)'!$C:$C,'Banco de Indicadores - UGRHI'!$B45,'Banco de Indicadores - Mun. (1)'!$A:$A,'Banco de Indicadores - UGRHI'!$A45)</f>
        <v>1</v>
      </c>
      <c r="AJ45" s="44">
        <f>SUMIFS('Banco de Indicadores Mun. (2)'!Q:Q,'Banco de Indicadores Mun. (2)'!$E:$E,'Banco de Indicadores - UGRHI'!$B45,'Banco de Indicadores Mun. (2)'!$A:$A,'Banco de Indicadores - UGRHI'!$A45)</f>
        <v>23</v>
      </c>
      <c r="AK45" s="154">
        <f>VLOOKUP(B45,'Dados Base'!B:K,9,FALSE)*31536000/SUMIFS('Banco de Indicadores - Mun. (1)'!H:H,'Banco de Indicadores - Mun. (1)'!C:C,'Banco de Indicadores - UGRHI'!B45,'Banco de Indicadores - Mun. (1)'!A:A,'Banco de Indicadores - UGRHI'!A45)</f>
        <v>5895.6095538838563</v>
      </c>
      <c r="AL45" s="126">
        <v>92.951425868802758</v>
      </c>
      <c r="AM45" s="42" t="s">
        <v>702</v>
      </c>
      <c r="AN45" s="42" t="s">
        <v>702</v>
      </c>
      <c r="AO45" s="42" t="s">
        <v>702</v>
      </c>
      <c r="AP45" s="126">
        <v>99.684295605297592</v>
      </c>
      <c r="AQ45" s="127">
        <f>(SUMIFS(T:T,B:B,B45,A:A,A45)/VLOOKUP(B45,'Dados Base'!B:K,8,FALSE))*100</f>
        <v>5.7911657446808515</v>
      </c>
      <c r="AR45" s="127">
        <f>(SUMIFS(T:T,B:B,B45,A:A,A45)/VLOOKUP(B45,'Dados Base'!B:K,9,FALSE))*100</f>
        <v>2.9585303260869567</v>
      </c>
      <c r="AS45" s="127">
        <f>(SUMIFS(U:U,B:B,B45,A:A,A45)/VLOOKUP(B45,'Dados Base'!B:K,7,FALSE))*100</f>
        <v>5.1536314705882358</v>
      </c>
      <c r="AT45" s="127">
        <f>(SUMIFS(V:V,B:B,B45,A:A,A45)/VLOOKUP(B45,'Dados Base'!B:K,10,FALSE))*100</f>
        <v>7.4585630769230828</v>
      </c>
      <c r="AU45" s="44">
        <f>SUMIFS('Banco de Indicadores - Mun. (1)'!AO:AO,'Banco de Indicadores - Mun. (1)'!$C:$C,'Banco de Indicadores - UGRHI'!$B45,'Banco de Indicadores - Mun. (1)'!$A:$A,'Banco de Indicadores - UGRHI'!$A45)</f>
        <v>0</v>
      </c>
      <c r="AV45" s="44">
        <f>SUMIFS('Banco de Indicadores - Mun. (1)'!AP:AP,'Banco de Indicadores - Mun. (1)'!$C:$C,'Banco de Indicadores - UGRHI'!$B45,'Banco de Indicadores - Mun. (1)'!$A:$A,'Banco de Indicadores - UGRHI'!$A45)</f>
        <v>0</v>
      </c>
      <c r="AW45" s="142">
        <v>2</v>
      </c>
      <c r="AX45" s="44">
        <f>SUMIFS('Banco de Indicadores - Mun. (1)'!AQ:AQ,'Banco de Indicadores - Mun. (1)'!$C:$C,'Banco de Indicadores - UGRHI'!$B45,'Banco de Indicadores - Mun. (1)'!$A:$A,'Banco de Indicadores - UGRHI'!$A45)</f>
        <v>0</v>
      </c>
      <c r="AY45" s="74">
        <v>95.259905703391084</v>
      </c>
      <c r="AZ45" s="74">
        <v>90.42756529267362</v>
      </c>
      <c r="BA45" s="75">
        <f xml:space="preserve">  100 * (  SUMIFS('Banco de Indicadores - Mun. (1)'!Z:Z,'Banco de Indicadores - Mun. (1)'!$C:$C,'Banco de Indicadores - UGRHI'!$B45,'Banco de Indicadores - Mun. (1)'!$A:$A,'Banco de Indicadores - UGRHI'!$A45) /
(SUMIFS('Banco de Indicadores - Mun. (1)'!AA:AA,'Banco de Indicadores - Mun. (1)'!$C:$C,'Banco de Indicadores - UGRHI'!$B45,'Banco de Indicadores - Mun. (1)'!$A:$A,'Banco de Indicadores - UGRHI'!$A45) +  SUMIFS('Banco de Indicadores - Mun. (1)'!Z:Z,'Banco de Indicadores - Mun. (1)'!$C:$C,'Banco de Indicadores - UGRHI'!$B45,'Banco de Indicadores - Mun. (1)'!$A:$A,'Banco de Indicadores - UGRHI'!$A45) ))</f>
        <v>79.051811897226429</v>
      </c>
      <c r="BB45" s="44">
        <f>SUMIFS('Banco de Indicadores - Mun. (1)'!AW:AW,'Banco de Indicadores - Mun. (1)'!$C:$C,'Banco de Indicadores - UGRHI'!$B45,'Banco de Indicadores - Mun. (1)'!$A:$A,'Banco de Indicadores - UGRHI'!$A45)</f>
        <v>1</v>
      </c>
      <c r="BC45" s="44">
        <f>SUMIFS('Banco de Indicadores - Mun. (1)'!AX:AX,'Banco de Indicadores - Mun. (1)'!$C:$C,'Banco de Indicadores - UGRHI'!$B45,'Banco de Indicadores - Mun. (1)'!$A:$A,'Banco de Indicadores - UGRHI'!$A45)</f>
        <v>1</v>
      </c>
      <c r="BD45" s="124">
        <v>0.6</v>
      </c>
      <c r="BE45" s="44">
        <f>SUMIFS('Banco de Indicadores Mun. (2)'!R:R,'Banco de Indicadores Mun. (2)'!$E:$E,'Banco de Indicadores - UGRHI'!$B45,'Banco de Indicadores Mun. (2)'!$A:$A,'Banco de Indicadores - UGRHI'!$A45)</f>
        <v>209</v>
      </c>
      <c r="BF45" s="128">
        <v>48.822621822719306</v>
      </c>
    </row>
    <row r="46" spans="1:58" x14ac:dyDescent="0.25">
      <c r="A46" s="38">
        <v>2015</v>
      </c>
      <c r="B46" s="38">
        <v>1</v>
      </c>
      <c r="C46" s="123">
        <f>SUMIFS('Banco de Indicadores Mun. (2)'!G:G,'Banco de Indicadores Mun. (2)'!$E:$E,'Banco de Indicadores - UGRHI'!$B46,'Banco de Indicadores Mun. (2)'!$A:$A,'Banco de Indicadores - UGRHI'!$A46)</f>
        <v>89</v>
      </c>
      <c r="D46" s="123">
        <f>SUMIFS('Banco de Indicadores Mun. (2)'!H:H,'Banco de Indicadores Mun. (2)'!$E:$E,'Banco de Indicadores - UGRHI'!$B46,'Banco de Indicadores Mun. (2)'!$A:$A,'Banco de Indicadores - UGRHI'!$A46)</f>
        <v>26</v>
      </c>
      <c r="E46" s="43">
        <v>0.43473999816336928</v>
      </c>
      <c r="F46" s="44">
        <f>SUMIFS('Banco de Indicadores - Mun. (1)'!H:H,'Banco de Indicadores - Mun. (1)'!$C:$C,'Banco de Indicadores - UGRHI'!$B46,'Banco de Indicadores - Mun. (1)'!$A:$A,'Banco de Indicadores - UGRHI'!$A46)</f>
        <v>66027</v>
      </c>
      <c r="G46" s="44">
        <f>SUMIFS('Banco de Indicadores - Mun. (1)'!I:I,'Banco de Indicadores - Mun. (1)'!$C:$C,'Banco de Indicadores - UGRHI'!$B46,'Banco de Indicadores - Mun. (1)'!$A:$A,'Banco de Indicadores - UGRHI'!$A46)</f>
        <v>58166</v>
      </c>
      <c r="H46" s="44">
        <f>SUMIFS('Banco de Indicadores - Mun. (1)'!J:J,'Banco de Indicadores - Mun. (1)'!$C:$C,'Banco de Indicadores - UGRHI'!$B46,'Banco de Indicadores - Mun. (1)'!$A:$A,'Banco de Indicadores - UGRHI'!$A46)</f>
        <v>7861</v>
      </c>
      <c r="I46" s="46">
        <f>(F46)/VLOOKUP(B46,'Dados Base'!$B:$K,6,FALSE)</f>
        <v>97.875778238956428</v>
      </c>
      <c r="J46" s="73">
        <f t="shared" si="0"/>
        <v>0.88094264467566297</v>
      </c>
      <c r="K46" s="44">
        <f>SUMIFS('Banco de Indicadores - Mun. (1)'!O:O,'Banco de Indicadores - Mun. (1)'!$C:$C,'Banco de Indicadores - UGRHI'!$B46,'Banco de Indicadores - Mun. (1)'!$A:$A,'Banco de Indicadores - UGRHI'!$A46)</f>
        <v>106</v>
      </c>
      <c r="L46" s="44">
        <f>SUMIFS('Banco de Indicadores - Mun. (1)'!P:P,'Banco de Indicadores - Mun. (1)'!$C:$C,'Banco de Indicadores - UGRHI'!$B46,'Banco de Indicadores - Mun. (1)'!$A:$A,'Banco de Indicadores - UGRHI'!$A46)</f>
        <v>15870</v>
      </c>
      <c r="M46" s="44">
        <f>SUMIFS('Banco de Indicadores - Mun. (1)'!Q:Q,'Banco de Indicadores - Mun. (1)'!$C:$C,'Banco de Indicadores - UGRHI'!$B46,'Banco de Indicadores - Mun. (1)'!$A:$A,'Banco de Indicadores - UGRHI'!$A46)</f>
        <v>1800</v>
      </c>
      <c r="N46" s="44">
        <f>SUMIFS('Banco de Indicadores - Mun. (1)'!R:R,'Banco de Indicadores - Mun. (1)'!$C:$C,'Banco de Indicadores - UGRHI'!$B46,'Banco de Indicadores - Mun. (1)'!$A:$A,'Banco de Indicadores - UGRHI'!$A46)</f>
        <v>400</v>
      </c>
      <c r="O46" s="44">
        <f>SUMIFS('Banco de Indicadores - Mun. (1)'!S:S,'Banco de Indicadores - Mun. (1)'!$C:$C,'Banco de Indicadores - UGRHI'!$B46,'Banco de Indicadores - Mun. (1)'!$A:$A,'Banco de Indicadores - UGRHI'!$A46)</f>
        <v>108</v>
      </c>
      <c r="P46" s="44">
        <f>SUMIFS('Banco de Indicadores - Mun. (1)'!T:T,'Banco de Indicadores - Mun. (1)'!$C:$C,'Banco de Indicadores - UGRHI'!$B46,'Banco de Indicadores - Mun. (1)'!$A:$A,'Banco de Indicadores - UGRHI'!$A46)</f>
        <v>0</v>
      </c>
      <c r="Q46" s="44">
        <f>SUMIFS('Banco de Indicadores - Mun. (1)'!U:U,'Banco de Indicadores - Mun. (1)'!$C:$C,'Banco de Indicadores - UGRHI'!$B46,'Banco de Indicadores - Mun. (1)'!$A:$A,'Banco de Indicadores - UGRHI'!$A46)</f>
        <v>898</v>
      </c>
      <c r="R46" s="44">
        <f>SUMIFS('Banco de Indicadores - Mun. (1)'!V:V,'Banco de Indicadores - Mun. (1)'!$C:$C,'Banco de Indicadores - UGRHI'!$B46,'Banco de Indicadores - Mun. (1)'!$A:$A,'Banco de Indicadores - UGRHI'!$A46)</f>
        <v>1051</v>
      </c>
      <c r="S46" s="44">
        <f>SUMIFS('Banco de Indicadores - Mun. (1)'!W:W,'Banco de Indicadores - Mun. (1)'!$C:$C,'Banco de Indicadores - UGRHI'!$B46,'Banco de Indicadores - Mun. (1)'!$A:$A,'Banco de Indicadores - UGRHI'!$A46)</f>
        <v>0</v>
      </c>
      <c r="T46" s="45">
        <f>SUMIFS('Banco de Indicadores Mun. (2)'!I:I,'Banco de Indicadores Mun. (2)'!$E:$E,'Banco de Indicadores - UGRHI'!$B46,'Banco de Indicadores Mun. (2)'!$A:$A,'Banco de Indicadores - UGRHI'!$A46)</f>
        <v>1.0075345</v>
      </c>
      <c r="U46" s="45">
        <f>SUMIFS('Banco de Indicadores Mun. (2)'!J:J,'Banco de Indicadores Mun. (2)'!$E:$E,'Banco de Indicadores - UGRHI'!$B46,'Banco de Indicadores Mun. (2)'!$A:$A,'Banco de Indicadores - UGRHI'!$A46)</f>
        <v>1.0006041000000001</v>
      </c>
      <c r="V46" s="45">
        <f>SUMIFS('Banco de Indicadores Mun. (2)'!K:K,'Banco de Indicadores Mun. (2)'!$E:$E,'Banco de Indicadores - UGRHI'!$B46,'Banco de Indicadores Mun. (2)'!$A:$A,'Banco de Indicadores - UGRHI'!$A46)</f>
        <v>6.9303999999999989E-3</v>
      </c>
      <c r="W46" s="45">
        <f>SUMIFS('Banco de Indicadores Mun. (2)'!L:L,'Banco de Indicadores Mun. (2)'!$E:$E,'Banco de Indicadores - UGRHI'!$B46,'Banco de Indicadores Mun. (2)'!$A:$A,'Banco de Indicadores - UGRHI'!$A46)</f>
        <v>1.3202752409944191E-2</v>
      </c>
      <c r="X46" s="45">
        <f>SUMIFS('Banco de Indicadores Mun. (2)'!M:M,'Banco de Indicadores Mun. (2)'!$E:$E,'Banco de Indicadores - UGRHI'!$B46,'Banco de Indicadores Mun. (2)'!$A:$A,'Banco de Indicadores - UGRHI'!$A46)</f>
        <v>0.33222209999999996</v>
      </c>
      <c r="Y46" s="45">
        <f>SUMIFS('Banco de Indicadores Mun. (2)'!N:N,'Banco de Indicadores Mun. (2)'!$E:$E,'Banco de Indicadores - UGRHI'!$B46,'Banco de Indicadores Mun. (2)'!$A:$A,'Banco de Indicadores - UGRHI'!$A46)</f>
        <v>1.1298999999999999E-3</v>
      </c>
      <c r="Z46" s="45">
        <f>SUMIFS('Banco de Indicadores Mun. (2)'!O:O,'Banco de Indicadores Mun. (2)'!$E:$E,'Banco de Indicadores - UGRHI'!$B46,'Banco de Indicadores Mun. (2)'!$A:$A,'Banco de Indicadores - UGRHI'!$A46)</f>
        <v>0.64547430000000006</v>
      </c>
      <c r="AA46" s="45">
        <f>SUMIFS('Banco de Indicadores Mun. (2)'!P:P,'Banco de Indicadores Mun. (2)'!$E:$E,'Banco de Indicadores - UGRHI'!$B46,'Banco de Indicadores Mun. (2)'!$A:$A,'Banco de Indicadores - UGRHI'!$A46)</f>
        <v>2.87082E-2</v>
      </c>
      <c r="AB46" s="48">
        <f>SUMIFS('Banco de Indicadores - Mun. (1)'!X:X,'Banco de Indicadores - Mun. (1)'!$C:$C,'Banco de Indicadores - UGRHI'!$B46,'Banco de Indicadores - Mun. (1)'!$A:$A,'Banco de Indicadores - UGRHI'!$A46)</f>
        <v>0.12226736686458332</v>
      </c>
      <c r="AC46" s="48">
        <f t="shared" si="1"/>
        <v>77.391304347826079</v>
      </c>
      <c r="AD46" s="48">
        <f t="shared" si="2"/>
        <v>22.608695652173914</v>
      </c>
      <c r="AE46" s="44">
        <f>SUMIFS('Banco de Indicadores - Mun. (1)'!Y:Y,'Banco de Indicadores - Mun. (1)'!$C:$C,'Banco de Indicadores - UGRHI'!$B46,'Banco de Indicadores - Mun. (1)'!$A:$A,'Banco de Indicadores - UGRHI'!$A46)</f>
        <v>46.91</v>
      </c>
      <c r="AF46" s="44">
        <f>SUMIFS('Banco de Indicadores - Mun. (1)'!Z:Z,'Banco de Indicadores - Mun. (1)'!$C:$C,'Banco de Indicadores - UGRHI'!$B46,'Banco de Indicadores - Mun. (1)'!$A:$A,'Banco de Indicadores - UGRHI'!$A46)</f>
        <v>2180</v>
      </c>
      <c r="AG46" s="44">
        <f>SUMIFS('Banco de Indicadores - Mun. (1)'!AA:AA,'Banco de Indicadores - Mun. (1)'!$C:$C,'Banco de Indicadores - UGRHI'!$B46,'Banco de Indicadores - Mun. (1)'!$A:$A,'Banco de Indicadores - UGRHI'!$A46)</f>
        <v>1048</v>
      </c>
      <c r="AH46" s="44">
        <f>SUMIFS('Banco de Indicadores - Mun. (1)'!AB:AB,'Banco de Indicadores - Mun. (1)'!$C:$C,'Banco de Indicadores - UGRHI'!$B46,'Banco de Indicadores - Mun. (1)'!$A:$A,'Banco de Indicadores - UGRHI'!$A46)</f>
        <v>13</v>
      </c>
      <c r="AI46" s="44">
        <f>SUMIFS('Banco de Indicadores - Mun. (1)'!AC:AC,'Banco de Indicadores - Mun. (1)'!$C:$C,'Banco de Indicadores - UGRHI'!$B46,'Banco de Indicadores - Mun. (1)'!$A:$A,'Banco de Indicadores - UGRHI'!$A46)</f>
        <v>0</v>
      </c>
      <c r="AJ46" s="44">
        <f>SUMIFS('Banco de Indicadores Mun. (2)'!Q:Q,'Banco de Indicadores Mun. (2)'!$E:$E,'Banco de Indicadores - UGRHI'!$B46,'Banco de Indicadores Mun. (2)'!$A:$A,'Banco de Indicadores - UGRHI'!$A46)</f>
        <v>40</v>
      </c>
      <c r="AK46" s="154">
        <f>VLOOKUP(B46,'Dados Base'!B:K,9,FALSE)*31536000/SUMIFS('Banco de Indicadores - Mun. (1)'!H:H,'Banco de Indicadores - Mun. (1)'!C:C,'Banco de Indicadores - UGRHI'!B46,'Banco de Indicadores - Mun. (1)'!A:A,'Banco de Indicadores - UGRHI'!A46)</f>
        <v>10507.70139488391</v>
      </c>
      <c r="AL46" s="126">
        <v>63.167488906053585</v>
      </c>
      <c r="AM46" s="42" t="s">
        <v>702</v>
      </c>
      <c r="AN46" s="42" t="s">
        <v>702</v>
      </c>
      <c r="AO46" s="42" t="s">
        <v>702</v>
      </c>
      <c r="AP46" s="129">
        <v>69.351961627067354</v>
      </c>
      <c r="AQ46" s="127">
        <f>(SUMIFS(T:T,B:B,B46,A:A,A46)/VLOOKUP(B46,'Dados Base'!B:K,8,FALSE))*100</f>
        <v>10.075344999999999</v>
      </c>
      <c r="AR46" s="127">
        <f>(SUMIFS(T:T,B:B,B46,A:A,A46)/VLOOKUP(B46,'Dados Base'!B:K,9,FALSE))*100</f>
        <v>4.5797022727272729</v>
      </c>
      <c r="AS46" s="127">
        <f>(SUMIFS(U:U,B:B,B46,A:A,A46)/VLOOKUP(B46,'Dados Base'!B:K,7,FALSE))*100</f>
        <v>14.294344285714287</v>
      </c>
      <c r="AT46" s="127">
        <f>(SUMIFS(V:V,B:B,B46,A:A,A46)/VLOOKUP(B46,'Dados Base'!B:K,10,FALSE))*100</f>
        <v>0.23101333333333329</v>
      </c>
      <c r="AU46" s="44">
        <f>SUMIFS('Banco de Indicadores - Mun. (1)'!AO:AO,'Banco de Indicadores - Mun. (1)'!$C:$C,'Banco de Indicadores - UGRHI'!$B46,'Banco de Indicadores - Mun. (1)'!$A:$A,'Banco de Indicadores - UGRHI'!$A46)</f>
        <v>0</v>
      </c>
      <c r="AV46" s="44">
        <f>SUMIFS('Banco de Indicadores - Mun. (1)'!AP:AP,'Banco de Indicadores - Mun. (1)'!$C:$C,'Banco de Indicadores - UGRHI'!$B46,'Banco de Indicadores - Mun. (1)'!$A:$A,'Banco de Indicadores - UGRHI'!$A46)</f>
        <v>0</v>
      </c>
      <c r="AW46" s="142">
        <v>0</v>
      </c>
      <c r="AX46" s="44">
        <f>SUMIFS('Banco de Indicadores - Mun. (1)'!AQ:AQ,'Banco de Indicadores - Mun. (1)'!$C:$C,'Banco de Indicadores - UGRHI'!$B46,'Banco de Indicadores - Mun. (1)'!$A:$A,'Banco de Indicadores - UGRHI'!$A46)</f>
        <v>28</v>
      </c>
      <c r="AY46" s="74">
        <v>70.308550185873614</v>
      </c>
      <c r="AZ46" s="74">
        <v>70.308550185873614</v>
      </c>
      <c r="BA46" s="75">
        <f xml:space="preserve">  100 * (  SUMIFS('Banco de Indicadores - Mun. (1)'!Z:Z,'Banco de Indicadores - Mun. (1)'!$C:$C,'Banco de Indicadores - UGRHI'!$B46,'Banco de Indicadores - Mun. (1)'!$A:$A,'Banco de Indicadores - UGRHI'!$A46) /
(SUMIFS('Banco de Indicadores - Mun. (1)'!AA:AA,'Banco de Indicadores - Mun. (1)'!$C:$C,'Banco de Indicadores - UGRHI'!$B46,'Banco de Indicadores - Mun. (1)'!$A:$A,'Banco de Indicadores - UGRHI'!$A46) +  SUMIFS('Banco de Indicadores - Mun. (1)'!Z:Z,'Banco de Indicadores - Mun. (1)'!$C:$C,'Banco de Indicadores - UGRHI'!$B46,'Banco de Indicadores - Mun. (1)'!$A:$A,'Banco de Indicadores - UGRHI'!$A46) ))</f>
        <v>67.534076827757133</v>
      </c>
      <c r="BB46" s="44">
        <f>SUMIFS('Banco de Indicadores - Mun. (1)'!AW:AW,'Banco de Indicadores - Mun. (1)'!$C:$C,'Banco de Indicadores - UGRHI'!$B46,'Banco de Indicadores - Mun. (1)'!$A:$A,'Banco de Indicadores - UGRHI'!$A46)</f>
        <v>0</v>
      </c>
      <c r="BC46" s="44">
        <f>SUMIFS('Banco de Indicadores - Mun. (1)'!AX:AX,'Banco de Indicadores - Mun. (1)'!$C:$C,'Banco de Indicadores - UGRHI'!$B46,'Banco de Indicadores - Mun. (1)'!$A:$A,'Banco de Indicadores - UGRHI'!$A46)</f>
        <v>0</v>
      </c>
      <c r="BD46" s="124">
        <v>0.65</v>
      </c>
      <c r="BE46" s="44">
        <f>SUMIFS('Banco de Indicadores Mun. (2)'!R:R,'Banco de Indicadores Mun. (2)'!$E:$E,'Banco de Indicadores - UGRHI'!$B46,'Banco de Indicadores Mun. (2)'!$A:$A,'Banco de Indicadores - UGRHI'!$A46)</f>
        <v>104</v>
      </c>
      <c r="BF46" s="128">
        <v>278.20539750450786</v>
      </c>
    </row>
    <row r="47" spans="1:58" x14ac:dyDescent="0.25">
      <c r="A47" s="38">
        <v>2015</v>
      </c>
      <c r="B47" s="38">
        <v>2</v>
      </c>
      <c r="C47" s="123">
        <f>SUMIFS('Banco de Indicadores Mun. (2)'!G:G,'Banco de Indicadores Mun. (2)'!$E:$E,'Banco de Indicadores - UGRHI'!$B47,'Banco de Indicadores Mun. (2)'!$A:$A,'Banco de Indicadores - UGRHI'!$A47)</f>
        <v>861</v>
      </c>
      <c r="D47" s="123">
        <f>SUMIFS('Banco de Indicadores Mun. (2)'!H:H,'Banco de Indicadores Mun. (2)'!$E:$E,'Banco de Indicadores - UGRHI'!$B47,'Banco de Indicadores Mun. (2)'!$A:$A,'Banco de Indicadores - UGRHI'!$A47)</f>
        <v>1030</v>
      </c>
      <c r="E47" s="43">
        <v>1.0498541433285435</v>
      </c>
      <c r="F47" s="44">
        <f>SUMIFS('Banco de Indicadores - Mun. (1)'!H:H,'Banco de Indicadores - Mun. (1)'!$C:$C,'Banco de Indicadores - UGRHI'!$B47,'Banco de Indicadores - Mun. (1)'!$A:$A,'Banco de Indicadores - UGRHI'!$A47)</f>
        <v>2093154</v>
      </c>
      <c r="G47" s="44">
        <f>SUMIFS('Banco de Indicadores - Mun. (1)'!I:I,'Banco de Indicadores - Mun. (1)'!$C:$C,'Banco de Indicadores - UGRHI'!$B47,'Banco de Indicadores - Mun. (1)'!$A:$A,'Banco de Indicadores - UGRHI'!$A47)</f>
        <v>1961719</v>
      </c>
      <c r="H47" s="44">
        <f>SUMIFS('Banco de Indicadores - Mun. (1)'!J:J,'Banco de Indicadores - Mun. (1)'!$C:$C,'Banco de Indicadores - UGRHI'!$B47,'Banco de Indicadores - Mun. (1)'!$A:$A,'Banco de Indicadores - UGRHI'!$A47)</f>
        <v>131435</v>
      </c>
      <c r="I47" s="46">
        <f>(F47)/VLOOKUP(B47,'Dados Base'!$B:$K,6,FALSE)</f>
        <v>147.51283330655326</v>
      </c>
      <c r="J47" s="73">
        <f t="shared" si="0"/>
        <v>0.93720720023466975</v>
      </c>
      <c r="K47" s="44">
        <f>SUMIFS('Banco de Indicadores - Mun. (1)'!O:O,'Banco de Indicadores - Mun. (1)'!$C:$C,'Banco de Indicadores - UGRHI'!$B47,'Banco de Indicadores - Mun. (1)'!$A:$A,'Banco de Indicadores - UGRHI'!$A47)</f>
        <v>3403</v>
      </c>
      <c r="L47" s="44">
        <f>SUMIFS('Banco de Indicadores - Mun. (1)'!P:P,'Banco de Indicadores - Mun. (1)'!$C:$C,'Banco de Indicadores - UGRHI'!$B47,'Banco de Indicadores - Mun. (1)'!$A:$A,'Banco de Indicadores - UGRHI'!$A47)</f>
        <v>633651</v>
      </c>
      <c r="M47" s="44">
        <f>SUMIFS('Banco de Indicadores - Mun. (1)'!Q:Q,'Banco de Indicadores - Mun. (1)'!$C:$C,'Banco de Indicadores - UGRHI'!$B47,'Banco de Indicadores - Mun. (1)'!$A:$A,'Banco de Indicadores - UGRHI'!$A47)</f>
        <v>259772</v>
      </c>
      <c r="N47" s="44">
        <f>SUMIFS('Banco de Indicadores - Mun. (1)'!R:R,'Banco de Indicadores - Mun. (1)'!$C:$C,'Banco de Indicadores - UGRHI'!$B47,'Banco de Indicadores - Mun. (1)'!$A:$A,'Banco de Indicadores - UGRHI'!$A47)</f>
        <v>3533</v>
      </c>
      <c r="O47" s="44">
        <f>SUMIFS('Banco de Indicadores - Mun. (1)'!S:S,'Banco de Indicadores - Mun. (1)'!$C:$C,'Banco de Indicadores - UGRHI'!$B47,'Banco de Indicadores - Mun. (1)'!$A:$A,'Banco de Indicadores - UGRHI'!$A47)</f>
        <v>3153</v>
      </c>
      <c r="P47" s="44">
        <f>SUMIFS('Banco de Indicadores - Mun. (1)'!T:T,'Banco de Indicadores - Mun. (1)'!$C:$C,'Banco de Indicadores - UGRHI'!$B47,'Banco de Indicadores - Mun. (1)'!$A:$A,'Banco de Indicadores - UGRHI'!$A47)</f>
        <v>0</v>
      </c>
      <c r="Q47" s="44">
        <f>SUMIFS('Banco de Indicadores - Mun. (1)'!U:U,'Banco de Indicadores - Mun. (1)'!$C:$C,'Banco de Indicadores - UGRHI'!$B47,'Banco de Indicadores - Mun. (1)'!$A:$A,'Banco de Indicadores - UGRHI'!$A47)</f>
        <v>16947</v>
      </c>
      <c r="R47" s="44">
        <f>SUMIFS('Banco de Indicadores - Mun. (1)'!V:V,'Banco de Indicadores - Mun. (1)'!$C:$C,'Banco de Indicadores - UGRHI'!$B47,'Banco de Indicadores - Mun. (1)'!$A:$A,'Banco de Indicadores - UGRHI'!$A47)</f>
        <v>17881</v>
      </c>
      <c r="S47" s="44">
        <f>SUMIFS('Banco de Indicadores - Mun. (1)'!W:W,'Banco de Indicadores - Mun. (1)'!$C:$C,'Banco de Indicadores - UGRHI'!$B47,'Banco de Indicadores - Mun. (1)'!$A:$A,'Banco de Indicadores - UGRHI'!$A47)</f>
        <v>280.26</v>
      </c>
      <c r="T47" s="45">
        <f>SUMIFS('Banco de Indicadores Mun. (2)'!I:I,'Banco de Indicadores Mun. (2)'!$E:$E,'Banco de Indicadores - UGRHI'!$B47,'Banco de Indicadores Mun. (2)'!$A:$A,'Banco de Indicadores - UGRHI'!$A47)</f>
        <v>13.3105799</v>
      </c>
      <c r="U47" s="45">
        <f>SUMIFS('Banco de Indicadores Mun. (2)'!J:J,'Banco de Indicadores Mun. (2)'!$E:$E,'Banco de Indicadores - UGRHI'!$B47,'Banco de Indicadores Mun. (2)'!$A:$A,'Banco de Indicadores - UGRHI'!$A47)</f>
        <v>10.003963900000002</v>
      </c>
      <c r="V47" s="45">
        <f>SUMIFS('Banco de Indicadores Mun. (2)'!K:K,'Banco de Indicadores Mun. (2)'!$E:$E,'Banco de Indicadores - UGRHI'!$B47,'Banco de Indicadores Mun. (2)'!$A:$A,'Banco de Indicadores - UGRHI'!$A47)</f>
        <v>3.3066160000000018</v>
      </c>
      <c r="W47" s="45">
        <f>SUMIFS('Banco de Indicadores Mun. (2)'!L:L,'Banco de Indicadores Mun. (2)'!$E:$E,'Banco de Indicadores - UGRHI'!$B47,'Banco de Indicadores Mun. (2)'!$A:$A,'Banco de Indicadores - UGRHI'!$A47)</f>
        <v>8.4810292364282081</v>
      </c>
      <c r="X47" s="45">
        <f>SUMIFS('Banco de Indicadores Mun. (2)'!M:M,'Banco de Indicadores Mun. (2)'!$E:$E,'Banco de Indicadores - UGRHI'!$B47,'Banco de Indicadores Mun. (2)'!$A:$A,'Banco de Indicadores - UGRHI'!$A47)</f>
        <v>5.1484452000000029</v>
      </c>
      <c r="Y47" s="45">
        <f>SUMIFS('Banco de Indicadores Mun. (2)'!N:N,'Banco de Indicadores Mun. (2)'!$E:$E,'Banco de Indicadores - UGRHI'!$B47,'Banco de Indicadores Mun. (2)'!$A:$A,'Banco de Indicadores - UGRHI'!$A47)</f>
        <v>3.3306564999999999</v>
      </c>
      <c r="Z47" s="45">
        <f>SUMIFS('Banco de Indicadores Mun. (2)'!O:O,'Banco de Indicadores Mun. (2)'!$E:$E,'Banco de Indicadores - UGRHI'!$B47,'Banco de Indicadores Mun. (2)'!$A:$A,'Banco de Indicadores - UGRHI'!$A47)</f>
        <v>4.3046220999999996</v>
      </c>
      <c r="AA47" s="45">
        <f>SUMIFS('Banco de Indicadores Mun. (2)'!P:P,'Banco de Indicadores Mun. (2)'!$E:$E,'Banco de Indicadores - UGRHI'!$B47,'Banco de Indicadores Mun. (2)'!$A:$A,'Banco de Indicadores - UGRHI'!$A47)</f>
        <v>0.52685609999999994</v>
      </c>
      <c r="AB47" s="48">
        <f>SUMIFS('Banco de Indicadores - Mun. (1)'!X:X,'Banco de Indicadores - Mun. (1)'!$C:$C,'Banco de Indicadores - UGRHI'!$B47,'Banco de Indicadores - Mun. (1)'!$A:$A,'Banco de Indicadores - UGRHI'!$A47)</f>
        <v>7.178830320603681</v>
      </c>
      <c r="AC47" s="48">
        <f t="shared" si="1"/>
        <v>45.531464833421467</v>
      </c>
      <c r="AD47" s="48">
        <f t="shared" si="2"/>
        <v>54.468535166578526</v>
      </c>
      <c r="AE47" s="44">
        <f>SUMIFS('Banco de Indicadores - Mun. (1)'!Y:Y,'Banco de Indicadores - Mun. (1)'!$C:$C,'Banco de Indicadores - UGRHI'!$B47,'Banco de Indicadores - Mun. (1)'!$A:$A,'Banco de Indicadores - UGRHI'!$A47)</f>
        <v>1874.2900000000004</v>
      </c>
      <c r="AF47" s="44">
        <f>SUMIFS('Banco de Indicadores - Mun. (1)'!Z:Z,'Banco de Indicadores - Mun. (1)'!$C:$C,'Banco de Indicadores - UGRHI'!$B47,'Banco de Indicadores - Mun. (1)'!$A:$A,'Banco de Indicadores - UGRHI'!$A47)</f>
        <v>63618</v>
      </c>
      <c r="AG47" s="44">
        <f>SUMIFS('Banco de Indicadores - Mun. (1)'!AA:AA,'Banco de Indicadores - Mun. (1)'!$C:$C,'Banco de Indicadores - UGRHI'!$B47,'Banco de Indicadores - Mun. (1)'!$A:$A,'Banco de Indicadores - UGRHI'!$A47)</f>
        <v>45062</v>
      </c>
      <c r="AH47" s="44">
        <f>SUMIFS('Banco de Indicadores - Mun. (1)'!AB:AB,'Banco de Indicadores - Mun. (1)'!$C:$C,'Banco de Indicadores - UGRHI'!$B47,'Banco de Indicadores - Mun. (1)'!$A:$A,'Banco de Indicadores - UGRHI'!$A47)</f>
        <v>267</v>
      </c>
      <c r="AI47" s="44">
        <f>SUMIFS('Banco de Indicadores - Mun. (1)'!AC:AC,'Banco de Indicadores - Mun. (1)'!$C:$C,'Banco de Indicadores - UGRHI'!$B47,'Banco de Indicadores - Mun. (1)'!$A:$A,'Banco de Indicadores - UGRHI'!$A47)</f>
        <v>10</v>
      </c>
      <c r="AJ47" s="44">
        <f>SUMIFS('Banco de Indicadores Mun. (2)'!Q:Q,'Banco de Indicadores Mun. (2)'!$E:$E,'Banco de Indicadores - UGRHI'!$B47,'Banco de Indicadores Mun. (2)'!$A:$A,'Banco de Indicadores - UGRHI'!$A47)</f>
        <v>1012</v>
      </c>
      <c r="AK47" s="154">
        <f>VLOOKUP(B47,'Dados Base'!B:K,9,FALSE)*31536000/SUMIFS('Banco de Indicadores - Mun. (1)'!H:H,'Banco de Indicadores - Mun. (1)'!C:C,'Banco de Indicadores - UGRHI'!B47,'Banco de Indicadores - Mun. (1)'!A:A,'Banco de Indicadores - UGRHI'!A47)</f>
        <v>3254.3119139824398</v>
      </c>
      <c r="AL47" s="126">
        <v>97.211223761687009</v>
      </c>
      <c r="AM47" s="42" t="s">
        <v>702</v>
      </c>
      <c r="AN47" s="42" t="s">
        <v>702</v>
      </c>
      <c r="AO47" s="42" t="s">
        <v>702</v>
      </c>
      <c r="AP47" s="129">
        <v>99.147048954284173</v>
      </c>
      <c r="AQ47" s="127">
        <f>(SUMIFS(T:T,B:B,B47,A:A,A47)/VLOOKUP(B47,'Dados Base'!B:K,8,FALSE))*100</f>
        <v>14.312451505376345</v>
      </c>
      <c r="AR47" s="127">
        <f>(SUMIFS(T:T,B:B,B47,A:A,A47)/VLOOKUP(B47,'Dados Base'!B:K,9,FALSE))*100</f>
        <v>6.1623055092592596</v>
      </c>
      <c r="AS47" s="127">
        <f>(SUMIFS(U:U,B:B,B47,A:A,A47)/VLOOKUP(B47,'Dados Base'!B:K,7,FALSE))*100</f>
        <v>13.894394305555558</v>
      </c>
      <c r="AT47" s="127">
        <f>(SUMIFS(V:V,B:B,B47,A:A,A47)/VLOOKUP(B47,'Dados Base'!B:K,10,FALSE))*100</f>
        <v>15.745790476190486</v>
      </c>
      <c r="AU47" s="44">
        <f>SUMIFS('Banco de Indicadores - Mun. (1)'!AO:AO,'Banco de Indicadores - Mun. (1)'!$C:$C,'Banco de Indicadores - UGRHI'!$B47,'Banco de Indicadores - Mun. (1)'!$A:$A,'Banco de Indicadores - UGRHI'!$A47)</f>
        <v>2</v>
      </c>
      <c r="AV47" s="44">
        <f>SUMIFS('Banco de Indicadores - Mun. (1)'!AP:AP,'Banco de Indicadores - Mun. (1)'!$C:$C,'Banco de Indicadores - UGRHI'!$B47,'Banco de Indicadores - Mun. (1)'!$A:$A,'Banco de Indicadores - UGRHI'!$A47)</f>
        <v>9.5941667466180558</v>
      </c>
      <c r="AW47" s="142">
        <v>9</v>
      </c>
      <c r="AX47" s="44">
        <f>SUMIFS('Banco de Indicadores - Mun. (1)'!AQ:AQ,'Banco de Indicadores - Mun. (1)'!$C:$C,'Banco de Indicadores - UGRHI'!$B47,'Banco de Indicadores - Mun. (1)'!$A:$A,'Banco de Indicadores - UGRHI'!$A47)</f>
        <v>449</v>
      </c>
      <c r="AY47" s="74">
        <v>92.202401545822582</v>
      </c>
      <c r="AZ47" s="74">
        <v>71.407508925285228</v>
      </c>
      <c r="BA47" s="75">
        <f xml:space="preserve">  100 * (  SUMIFS('Banco de Indicadores - Mun. (1)'!Z:Z,'Banco de Indicadores - Mun. (1)'!$C:$C,'Banco de Indicadores - UGRHI'!$B47,'Banco de Indicadores - Mun. (1)'!$A:$A,'Banco de Indicadores - UGRHI'!$A47) /
(SUMIFS('Banco de Indicadores - Mun. (1)'!AA:AA,'Banco de Indicadores - Mun. (1)'!$C:$C,'Banco de Indicadores - UGRHI'!$B47,'Banco de Indicadores - Mun. (1)'!$A:$A,'Banco de Indicadores - UGRHI'!$A47) +  SUMIFS('Banco de Indicadores - Mun. (1)'!Z:Z,'Banco de Indicadores - Mun. (1)'!$C:$C,'Banco de Indicadores - UGRHI'!$B47,'Banco de Indicadores - Mun. (1)'!$A:$A,'Banco de Indicadores - UGRHI'!$A47) ))</f>
        <v>58.536989326463008</v>
      </c>
      <c r="BB47" s="44">
        <f>SUMIFS('Banco de Indicadores - Mun. (1)'!AW:AW,'Banco de Indicadores - Mun. (1)'!$C:$C,'Banco de Indicadores - UGRHI'!$B47,'Banco de Indicadores - Mun. (1)'!$A:$A,'Banco de Indicadores - UGRHI'!$A47)</f>
        <v>8</v>
      </c>
      <c r="BC47" s="44">
        <f>SUMIFS('Banco de Indicadores - Mun. (1)'!AX:AX,'Banco de Indicadores - Mun. (1)'!$C:$C,'Banco de Indicadores - UGRHI'!$B47,'Banco de Indicadores - Mun. (1)'!$A:$A,'Banco de Indicadores - UGRHI'!$A47)</f>
        <v>10</v>
      </c>
      <c r="BD47" s="124">
        <v>0.47</v>
      </c>
      <c r="BE47" s="44">
        <f>SUMIFS('Banco de Indicadores Mun. (2)'!R:R,'Banco de Indicadores Mun. (2)'!$E:$E,'Banco de Indicadores - UGRHI'!$B47,'Banco de Indicadores Mun. (2)'!$A:$A,'Banco de Indicadores - UGRHI'!$A47)</f>
        <v>2256</v>
      </c>
      <c r="BF47" s="128">
        <v>56.469581305157554</v>
      </c>
    </row>
    <row r="48" spans="1:58" x14ac:dyDescent="0.25">
      <c r="A48" s="38">
        <v>2015</v>
      </c>
      <c r="B48" s="38">
        <v>3</v>
      </c>
      <c r="C48" s="123">
        <f>SUMIFS('Banco de Indicadores Mun. (2)'!G:G,'Banco de Indicadores Mun. (2)'!$E:$E,'Banco de Indicadores - UGRHI'!$B48,'Banco de Indicadores Mun. (2)'!$A:$A,'Banco de Indicadores - UGRHI'!$A48)</f>
        <v>143</v>
      </c>
      <c r="D48" s="123">
        <f>SUMIFS('Banco de Indicadores Mun. (2)'!H:H,'Banco de Indicadores Mun. (2)'!$E:$E,'Banco de Indicadores - UGRHI'!$B48,'Banco de Indicadores Mun. (2)'!$A:$A,'Banco de Indicadores - UGRHI'!$A48)</f>
        <v>45</v>
      </c>
      <c r="E48" s="43">
        <v>1.8760747862748728</v>
      </c>
      <c r="F48" s="44">
        <f>SUMIFS('Banco de Indicadores - Mun. (1)'!H:H,'Banco de Indicadores - Mun. (1)'!$C:$C,'Banco de Indicadores - UGRHI'!$B48,'Banco de Indicadores - Mun. (1)'!$A:$A,'Banco de Indicadores - UGRHI'!$A48)</f>
        <v>304785</v>
      </c>
      <c r="G48" s="44">
        <f>SUMIFS('Banco de Indicadores - Mun. (1)'!I:I,'Banco de Indicadores - Mun. (1)'!$C:$C,'Banco de Indicadores - UGRHI'!$B48,'Banco de Indicadores - Mun. (1)'!$A:$A,'Banco de Indicadores - UGRHI'!$A48)</f>
        <v>297411</v>
      </c>
      <c r="H48" s="44">
        <f>SUMIFS('Banco de Indicadores - Mun. (1)'!J:J,'Banco de Indicadores - Mun. (1)'!$C:$C,'Banco de Indicadores - UGRHI'!$B48,'Banco de Indicadores - Mun. (1)'!$A:$A,'Banco de Indicadores - UGRHI'!$A48)</f>
        <v>7374</v>
      </c>
      <c r="I48" s="46">
        <f>(F48)/VLOOKUP(B48,'Dados Base'!$B:$K,6,FALSE)</f>
        <v>156.4837681174302</v>
      </c>
      <c r="J48" s="73">
        <f t="shared" si="0"/>
        <v>0.97580589595944678</v>
      </c>
      <c r="K48" s="44">
        <f>SUMIFS('Banco de Indicadores - Mun. (1)'!O:O,'Banco de Indicadores - Mun. (1)'!$C:$C,'Banco de Indicadores - UGRHI'!$B48,'Banco de Indicadores - Mun. (1)'!$A:$A,'Banco de Indicadores - UGRHI'!$A48)</f>
        <v>27</v>
      </c>
      <c r="L48" s="44">
        <f>SUMIFS('Banco de Indicadores - Mun. (1)'!P:P,'Banco de Indicadores - Mun. (1)'!$C:$C,'Banco de Indicadores - UGRHI'!$B48,'Banco de Indicadores - Mun. (1)'!$A:$A,'Banco de Indicadores - UGRHI'!$A48)</f>
        <v>11250</v>
      </c>
      <c r="M48" s="44">
        <f>SUMIFS('Banco de Indicadores - Mun. (1)'!Q:Q,'Banco de Indicadores - Mun. (1)'!$C:$C,'Banco de Indicadores - UGRHI'!$B48,'Banco de Indicadores - Mun. (1)'!$A:$A,'Banco de Indicadores - UGRHI'!$A48)</f>
        <v>0</v>
      </c>
      <c r="N48" s="44">
        <f>SUMIFS('Banco de Indicadores - Mun. (1)'!R:R,'Banco de Indicadores - Mun. (1)'!$C:$C,'Banco de Indicadores - UGRHI'!$B48,'Banco de Indicadores - Mun. (1)'!$A:$A,'Banco de Indicadores - UGRHI'!$A48)</f>
        <v>0</v>
      </c>
      <c r="O48" s="44">
        <f>SUMIFS('Banco de Indicadores - Mun. (1)'!S:S,'Banco de Indicadores - Mun. (1)'!$C:$C,'Banco de Indicadores - UGRHI'!$B48,'Banco de Indicadores - Mun. (1)'!$A:$A,'Banco de Indicadores - UGRHI'!$A48)</f>
        <v>224</v>
      </c>
      <c r="P48" s="44">
        <f>SUMIFS('Banco de Indicadores - Mun. (1)'!T:T,'Banco de Indicadores - Mun. (1)'!$C:$C,'Banco de Indicadores - UGRHI'!$B48,'Banco de Indicadores - Mun. (1)'!$A:$A,'Banco de Indicadores - UGRHI'!$A48)</f>
        <v>0</v>
      </c>
      <c r="Q48" s="44">
        <f>SUMIFS('Banco de Indicadores - Mun. (1)'!U:U,'Banco de Indicadores - Mun. (1)'!$C:$C,'Banco de Indicadores - UGRHI'!$B48,'Banco de Indicadores - Mun. (1)'!$A:$A,'Banco de Indicadores - UGRHI'!$A48)</f>
        <v>3129</v>
      </c>
      <c r="R48" s="44">
        <f>SUMIFS('Banco de Indicadores - Mun. (1)'!V:V,'Banco de Indicadores - Mun. (1)'!$C:$C,'Banco de Indicadores - UGRHI'!$B48,'Banco de Indicadores - Mun. (1)'!$A:$A,'Banco de Indicadores - UGRHI'!$A48)</f>
        <v>4731</v>
      </c>
      <c r="S48" s="44">
        <f>SUMIFS('Banco de Indicadores - Mun. (1)'!W:W,'Banco de Indicadores - Mun. (1)'!$C:$C,'Banco de Indicadores - UGRHI'!$B48,'Banco de Indicadores - Mun. (1)'!$A:$A,'Banco de Indicadores - UGRHI'!$A48)</f>
        <v>0</v>
      </c>
      <c r="T48" s="45">
        <f>SUMIFS('Banco de Indicadores Mun. (2)'!I:I,'Banco de Indicadores Mun. (2)'!$E:$E,'Banco de Indicadores - UGRHI'!$B48,'Banco de Indicadores Mun. (2)'!$A:$A,'Banco de Indicadores - UGRHI'!$A48)</f>
        <v>2.9914494999999994</v>
      </c>
      <c r="U48" s="45">
        <f>SUMIFS('Banco de Indicadores Mun. (2)'!J:J,'Banco de Indicadores Mun. (2)'!$E:$E,'Banco de Indicadores - UGRHI'!$B48,'Banco de Indicadores Mun. (2)'!$A:$A,'Banco de Indicadores - UGRHI'!$A48)</f>
        <v>2.9689741999999995</v>
      </c>
      <c r="V48" s="45">
        <f>SUMIFS('Banco de Indicadores Mun. (2)'!K:K,'Banco de Indicadores Mun. (2)'!$E:$E,'Banco de Indicadores - UGRHI'!$B48,'Banco de Indicadores Mun. (2)'!$A:$A,'Banco de Indicadores - UGRHI'!$A48)</f>
        <v>2.2475300000000004E-2</v>
      </c>
      <c r="W48" s="45">
        <f>SUMIFS('Banco de Indicadores Mun. (2)'!L:L,'Banco de Indicadores Mun. (2)'!$E:$E,'Banco de Indicadores - UGRHI'!$B48,'Banco de Indicadores Mun. (2)'!$A:$A,'Banco de Indicadores - UGRHI'!$A48)</f>
        <v>0</v>
      </c>
      <c r="X48" s="45">
        <f>SUMIFS('Banco de Indicadores Mun. (2)'!M:M,'Banco de Indicadores Mun. (2)'!$E:$E,'Banco de Indicadores - UGRHI'!$B48,'Banco de Indicadores Mun. (2)'!$A:$A,'Banco de Indicadores - UGRHI'!$A48)</f>
        <v>2.2895012999999995</v>
      </c>
      <c r="Y48" s="45">
        <f>SUMIFS('Banco de Indicadores Mun. (2)'!N:N,'Banco de Indicadores Mun. (2)'!$E:$E,'Banco de Indicadores - UGRHI'!$B48,'Banco de Indicadores Mun. (2)'!$A:$A,'Banco de Indicadores - UGRHI'!$A48)</f>
        <v>1.36569E-2</v>
      </c>
      <c r="Z48" s="45">
        <f>SUMIFS('Banco de Indicadores Mun. (2)'!O:O,'Banco de Indicadores Mun. (2)'!$E:$E,'Banco de Indicadores - UGRHI'!$B48,'Banco de Indicadores Mun. (2)'!$A:$A,'Banco de Indicadores - UGRHI'!$A48)</f>
        <v>0.50416059999999996</v>
      </c>
      <c r="AA48" s="45">
        <f>SUMIFS('Banco de Indicadores Mun. (2)'!P:P,'Banco de Indicadores Mun. (2)'!$E:$E,'Banco de Indicadores - UGRHI'!$B48,'Banco de Indicadores Mun. (2)'!$A:$A,'Banco de Indicadores - UGRHI'!$A48)</f>
        <v>0.18413070000000004</v>
      </c>
      <c r="AB48" s="48">
        <f>SUMIFS('Banco de Indicadores - Mun. (1)'!X:X,'Banco de Indicadores - Mun. (1)'!$C:$C,'Banco de Indicadores - UGRHI'!$B48,'Banco de Indicadores - Mun. (1)'!$A:$A,'Banco de Indicadores - UGRHI'!$A48)</f>
        <v>0.67802425791319443</v>
      </c>
      <c r="AC48" s="48">
        <f t="shared" si="1"/>
        <v>76.063829787234042</v>
      </c>
      <c r="AD48" s="48">
        <f t="shared" si="2"/>
        <v>23.936170212765958</v>
      </c>
      <c r="AE48" s="44">
        <f>SUMIFS('Banco de Indicadores - Mun. (1)'!Y:Y,'Banco de Indicadores - Mun. (1)'!$C:$C,'Banco de Indicadores - UGRHI'!$B48,'Banco de Indicadores - Mun. (1)'!$A:$A,'Banco de Indicadores - UGRHI'!$A48)</f>
        <v>256.46999999999997</v>
      </c>
      <c r="AF48" s="44">
        <f>SUMIFS('Banco de Indicadores - Mun. (1)'!Z:Z,'Banco de Indicadores - Mun. (1)'!$C:$C,'Banco de Indicadores - UGRHI'!$B48,'Banco de Indicadores - Mun. (1)'!$A:$A,'Banco de Indicadores - UGRHI'!$A48)</f>
        <v>6125</v>
      </c>
      <c r="AG48" s="44">
        <f>SUMIFS('Banco de Indicadores - Mun. (1)'!AA:AA,'Banco de Indicadores - Mun. (1)'!$C:$C,'Banco de Indicadores - UGRHI'!$B48,'Banco de Indicadores - Mun. (1)'!$A:$A,'Banco de Indicadores - UGRHI'!$A48)</f>
        <v>9322</v>
      </c>
      <c r="AH48" s="44">
        <f>SUMIFS('Banco de Indicadores - Mun. (1)'!AB:AB,'Banco de Indicadores - Mun. (1)'!$C:$C,'Banco de Indicadores - UGRHI'!$B48,'Banco de Indicadores - Mun. (1)'!$A:$A,'Banco de Indicadores - UGRHI'!$A48)</f>
        <v>63</v>
      </c>
      <c r="AI48" s="44">
        <f>SUMIFS('Banco de Indicadores - Mun. (1)'!AC:AC,'Banco de Indicadores - Mun. (1)'!$C:$C,'Banco de Indicadores - UGRHI'!$B48,'Banco de Indicadores - Mun. (1)'!$A:$A,'Banco de Indicadores - UGRHI'!$A48)</f>
        <v>4</v>
      </c>
      <c r="AJ48" s="44">
        <f>SUMIFS('Banco de Indicadores Mun. (2)'!Q:Q,'Banco de Indicadores Mun. (2)'!$E:$E,'Banco de Indicadores - UGRHI'!$B48,'Banco de Indicadores Mun. (2)'!$A:$A,'Banco de Indicadores - UGRHI'!$A48)</f>
        <v>53</v>
      </c>
      <c r="AK48" s="154">
        <f>VLOOKUP(B48,'Dados Base'!B:K,9,FALSE)*31536000/SUMIFS('Banco de Indicadores - Mun. (1)'!H:H,'Banco de Indicadores - Mun. (1)'!C:C,'Banco de Indicadores - UGRHI'!B48,'Banco de Indicadores - Mun. (1)'!A:A,'Banco de Indicadores - UGRHI'!A48)</f>
        <v>11071.253506570205</v>
      </c>
      <c r="AL48" s="126">
        <v>73.081867513165008</v>
      </c>
      <c r="AM48" s="42" t="s">
        <v>702</v>
      </c>
      <c r="AN48" s="42" t="s">
        <v>702</v>
      </c>
      <c r="AO48" s="42" t="s">
        <v>702</v>
      </c>
      <c r="AP48" s="129">
        <v>74.971975078258708</v>
      </c>
      <c r="AQ48" s="127">
        <f>(SUMIFS(T:T,B:B,B48,A:A,A48)/VLOOKUP(B48,'Dados Base'!B:K,8,FALSE))*100</f>
        <v>7.6703833333333318</v>
      </c>
      <c r="AR48" s="127">
        <f>(SUMIFS(T:T,B:B,B48,A:A,A48)/VLOOKUP(B48,'Dados Base'!B:K,9,FALSE))*100</f>
        <v>2.7957471962616816</v>
      </c>
      <c r="AS48" s="127">
        <f>(SUMIFS(U:U,B:B,B48,A:A,A48)/VLOOKUP(B48,'Dados Base'!B:K,7,FALSE))*100</f>
        <v>10.996200740740738</v>
      </c>
      <c r="AT48" s="127">
        <f>(SUMIFS(V:V,B:B,B48,A:A,A48)/VLOOKUP(B48,'Dados Base'!B:K,10,FALSE))*100</f>
        <v>0.18729416666666668</v>
      </c>
      <c r="AU48" s="44">
        <f>SUMIFS('Banco de Indicadores - Mun. (1)'!AO:AO,'Banco de Indicadores - Mun. (1)'!$C:$C,'Banco de Indicadores - UGRHI'!$B48,'Banco de Indicadores - Mun. (1)'!$A:$A,'Banco de Indicadores - UGRHI'!$A48)</f>
        <v>2</v>
      </c>
      <c r="AV48" s="44">
        <f>SUMIFS('Banco de Indicadores - Mun. (1)'!AP:AP,'Banco de Indicadores - Mun. (1)'!$C:$C,'Banco de Indicadores - UGRHI'!$B48,'Banco de Indicadores - Mun. (1)'!$A:$A,'Banco de Indicadores - UGRHI'!$A48)</f>
        <v>2.4733802451119824</v>
      </c>
      <c r="AW48" s="142">
        <v>3</v>
      </c>
      <c r="AX48" s="44">
        <f>SUMIFS('Banco de Indicadores - Mun. (1)'!AQ:AQ,'Banco de Indicadores - Mun. (1)'!$C:$C,'Banco de Indicadores - UGRHI'!$B48,'Banco de Indicadores - Mun. (1)'!$A:$A,'Banco de Indicadores - UGRHI'!$A48)</f>
        <v>51</v>
      </c>
      <c r="AY48" s="74">
        <v>57.296756651777045</v>
      </c>
      <c r="AZ48" s="74">
        <v>45.951976435553831</v>
      </c>
      <c r="BA48" s="75">
        <f xml:space="preserve">  100 * (  SUMIFS('Banco de Indicadores - Mun. (1)'!Z:Z,'Banco de Indicadores - Mun. (1)'!$C:$C,'Banco de Indicadores - UGRHI'!$B48,'Banco de Indicadores - Mun. (1)'!$A:$A,'Banco de Indicadores - UGRHI'!$A48) /
(SUMIFS('Banco de Indicadores - Mun. (1)'!AA:AA,'Banco de Indicadores - Mun. (1)'!$C:$C,'Banco de Indicadores - UGRHI'!$B48,'Banco de Indicadores - Mun. (1)'!$A:$A,'Banco de Indicadores - UGRHI'!$A48) +  SUMIFS('Banco de Indicadores - Mun. (1)'!Z:Z,'Banco de Indicadores - Mun. (1)'!$C:$C,'Banco de Indicadores - UGRHI'!$B48,'Banco de Indicadores - Mun. (1)'!$A:$A,'Banco de Indicadores - UGRHI'!$A48) ))</f>
        <v>39.65171230659675</v>
      </c>
      <c r="BB48" s="44">
        <f>SUMIFS('Banco de Indicadores - Mun. (1)'!AW:AW,'Banco de Indicadores - Mun. (1)'!$C:$C,'Banco de Indicadores - UGRHI'!$B48,'Banco de Indicadores - Mun. (1)'!$A:$A,'Banco de Indicadores - UGRHI'!$A48)</f>
        <v>7</v>
      </c>
      <c r="BC48" s="44">
        <f>SUMIFS('Banco de Indicadores - Mun. (1)'!AX:AX,'Banco de Indicadores - Mun. (1)'!$C:$C,'Banco de Indicadores - UGRHI'!$B48,'Banco de Indicadores - Mun. (1)'!$A:$A,'Banco de Indicadores - UGRHI'!$A48)</f>
        <v>4</v>
      </c>
      <c r="BD48" s="124">
        <v>0.81</v>
      </c>
      <c r="BE48" s="44">
        <f>SUMIFS('Banco de Indicadores Mun. (2)'!R:R,'Banco de Indicadores Mun. (2)'!$E:$E,'Banco de Indicadores - UGRHI'!$B48,'Banco de Indicadores Mun. (2)'!$A:$A,'Banco de Indicadores - UGRHI'!$A48)</f>
        <v>407</v>
      </c>
      <c r="BF48" s="128">
        <v>477.07397219437928</v>
      </c>
    </row>
    <row r="49" spans="1:58" x14ac:dyDescent="0.25">
      <c r="A49" s="38">
        <v>2015</v>
      </c>
      <c r="B49" s="38">
        <v>4</v>
      </c>
      <c r="C49" s="123">
        <f>SUMIFS('Banco de Indicadores Mun. (2)'!G:G,'Banco de Indicadores Mun. (2)'!$E:$E,'Banco de Indicadores - UGRHI'!$B49,'Banco de Indicadores Mun. (2)'!$A:$A,'Banco de Indicadores - UGRHI'!$A49)</f>
        <v>899</v>
      </c>
      <c r="D49" s="123">
        <f>SUMIFS('Banco de Indicadores Mun. (2)'!H:H,'Banco de Indicadores Mun. (2)'!$E:$E,'Banco de Indicadores - UGRHI'!$B49,'Banco de Indicadores Mun. (2)'!$A:$A,'Banco de Indicadores - UGRHI'!$A49)</f>
        <v>895</v>
      </c>
      <c r="E49" s="43">
        <v>1.1390117457255489</v>
      </c>
      <c r="F49" s="44">
        <f>SUMIFS('Banco de Indicadores - Mun. (1)'!H:H,'Banco de Indicadores - Mun. (1)'!$C:$C,'Banco de Indicadores - UGRHI'!$B49,'Banco de Indicadores - Mun. (1)'!$A:$A,'Banco de Indicadores - UGRHI'!$A49)</f>
        <v>1165726</v>
      </c>
      <c r="G49" s="44">
        <f>SUMIFS('Banco de Indicadores - Mun. (1)'!I:I,'Banco de Indicadores - Mun. (1)'!$C:$C,'Banco de Indicadores - UGRHI'!$B49,'Banco de Indicadores - Mun. (1)'!$A:$A,'Banco de Indicadores - UGRHI'!$A49)</f>
        <v>1116377</v>
      </c>
      <c r="H49" s="44">
        <f>SUMIFS('Banco de Indicadores - Mun. (1)'!J:J,'Banco de Indicadores - Mun. (1)'!$C:$C,'Banco de Indicadores - UGRHI'!$B49,'Banco de Indicadores - Mun. (1)'!$A:$A,'Banco de Indicadores - UGRHI'!$A49)</f>
        <v>49349</v>
      </c>
      <c r="I49" s="46">
        <f>(F49)/VLOOKUP(B49,'Dados Base'!$B:$K,6,FALSE)</f>
        <v>121.87985843557722</v>
      </c>
      <c r="J49" s="73">
        <f t="shared" si="0"/>
        <v>0.9576667244275241</v>
      </c>
      <c r="K49" s="44">
        <f>SUMIFS('Banco de Indicadores - Mun. (1)'!O:O,'Banco de Indicadores - Mun. (1)'!$C:$C,'Banco de Indicadores - UGRHI'!$B49,'Banco de Indicadores - Mun. (1)'!$A:$A,'Banco de Indicadores - UGRHI'!$A49)</f>
        <v>3290</v>
      </c>
      <c r="L49" s="44">
        <f>SUMIFS('Banco de Indicadores - Mun. (1)'!P:P,'Banco de Indicadores - Mun. (1)'!$C:$C,'Banco de Indicadores - UGRHI'!$B49,'Banco de Indicadores - Mun. (1)'!$A:$A,'Banco de Indicadores - UGRHI'!$A49)</f>
        <v>306959</v>
      </c>
      <c r="M49" s="44">
        <f>SUMIFS('Banco de Indicadores - Mun. (1)'!Q:Q,'Banco de Indicadores - Mun. (1)'!$C:$C,'Banco de Indicadores - UGRHI'!$B49,'Banco de Indicadores - Mun. (1)'!$A:$A,'Banco de Indicadores - UGRHI'!$A49)</f>
        <v>70636420</v>
      </c>
      <c r="N49" s="44">
        <f>SUMIFS('Banco de Indicadores - Mun. (1)'!R:R,'Banco de Indicadores - Mun. (1)'!$C:$C,'Banco de Indicadores - UGRHI'!$B49,'Banco de Indicadores - Mun. (1)'!$A:$A,'Banco de Indicadores - UGRHI'!$A49)</f>
        <v>34451</v>
      </c>
      <c r="O49" s="44">
        <f>SUMIFS('Banco de Indicadores - Mun. (1)'!S:S,'Banco de Indicadores - Mun. (1)'!$C:$C,'Banco de Indicadores - UGRHI'!$B49,'Banco de Indicadores - Mun. (1)'!$A:$A,'Banco de Indicadores - UGRHI'!$A49)</f>
        <v>2819</v>
      </c>
      <c r="P49" s="44">
        <f>SUMIFS('Banco de Indicadores - Mun. (1)'!T:T,'Banco de Indicadores - Mun. (1)'!$C:$C,'Banco de Indicadores - UGRHI'!$B49,'Banco de Indicadores - Mun. (1)'!$A:$A,'Banco de Indicadores - UGRHI'!$A49)</f>
        <v>0</v>
      </c>
      <c r="Q49" s="44">
        <f>SUMIFS('Banco de Indicadores - Mun. (1)'!U:U,'Banco de Indicadores - Mun. (1)'!$C:$C,'Banco de Indicadores - UGRHI'!$B49,'Banco de Indicadores - Mun. (1)'!$A:$A,'Banco de Indicadores - UGRHI'!$A49)</f>
        <v>14496</v>
      </c>
      <c r="R49" s="44">
        <f>SUMIFS('Banco de Indicadores - Mun. (1)'!V:V,'Banco de Indicadores - Mun. (1)'!$C:$C,'Banco de Indicadores - UGRHI'!$B49,'Banco de Indicadores - Mun. (1)'!$A:$A,'Banco de Indicadores - UGRHI'!$A49)</f>
        <v>14072</v>
      </c>
      <c r="S49" s="44">
        <f>SUMIFS('Banco de Indicadores - Mun. (1)'!W:W,'Banco de Indicadores - Mun. (1)'!$C:$C,'Banco de Indicadores - UGRHI'!$B49,'Banco de Indicadores - Mun. (1)'!$A:$A,'Banco de Indicadores - UGRHI'!$A49)</f>
        <v>31.939999999999998</v>
      </c>
      <c r="T49" s="45">
        <f>SUMIFS('Banco de Indicadores Mun. (2)'!I:I,'Banco de Indicadores Mun. (2)'!$E:$E,'Banco de Indicadores - UGRHI'!$B49,'Banco de Indicadores Mun. (2)'!$A:$A,'Banco de Indicadores - UGRHI'!$A49)</f>
        <v>11.4901573</v>
      </c>
      <c r="U49" s="45">
        <f>SUMIFS('Banco de Indicadores Mun. (2)'!J:J,'Banco de Indicadores Mun. (2)'!$E:$E,'Banco de Indicadores - UGRHI'!$B49,'Banco de Indicadores Mun. (2)'!$A:$A,'Banco de Indicadores - UGRHI'!$A49)</f>
        <v>6.825751799999999</v>
      </c>
      <c r="V49" s="45">
        <f>SUMIFS('Banco de Indicadores Mun. (2)'!K:K,'Banco de Indicadores Mun. (2)'!$E:$E,'Banco de Indicadores - UGRHI'!$B49,'Banco de Indicadores Mun. (2)'!$A:$A,'Banco de Indicadores - UGRHI'!$A49)</f>
        <v>4.6644055000000026</v>
      </c>
      <c r="W49" s="45">
        <f>SUMIFS('Banco de Indicadores Mun. (2)'!L:L,'Banco de Indicadores Mun. (2)'!$E:$E,'Banco de Indicadores - UGRHI'!$B49,'Banco de Indicadores Mun. (2)'!$A:$A,'Banco de Indicadores - UGRHI'!$A49)</f>
        <v>6.6413792491121262</v>
      </c>
      <c r="X49" s="45">
        <f>SUMIFS('Banco de Indicadores Mun. (2)'!M:M,'Banco de Indicadores Mun. (2)'!$E:$E,'Banco de Indicadores - UGRHI'!$B49,'Banco de Indicadores Mun. (2)'!$A:$A,'Banco de Indicadores - UGRHI'!$A49)</f>
        <v>4.0398245999999975</v>
      </c>
      <c r="Y49" s="45">
        <f>SUMIFS('Banco de Indicadores Mun. (2)'!N:N,'Banco de Indicadores Mun. (2)'!$E:$E,'Banco de Indicadores - UGRHI'!$B49,'Banco de Indicadores Mun. (2)'!$A:$A,'Banco de Indicadores - UGRHI'!$A49)</f>
        <v>2.0088362999999996</v>
      </c>
      <c r="Z49" s="45">
        <f>SUMIFS('Banco de Indicadores Mun. (2)'!O:O,'Banco de Indicadores Mun. (2)'!$E:$E,'Banco de Indicadores - UGRHI'!$B49,'Banco de Indicadores Mun. (2)'!$A:$A,'Banco de Indicadores - UGRHI'!$A49)</f>
        <v>4.2559914999999986</v>
      </c>
      <c r="AA49" s="45">
        <f>SUMIFS('Banco de Indicadores Mun. (2)'!P:P,'Banco de Indicadores Mun. (2)'!$E:$E,'Banco de Indicadores - UGRHI'!$B49,'Banco de Indicadores Mun. (2)'!$A:$A,'Banco de Indicadores - UGRHI'!$A49)</f>
        <v>1.1855048999999993</v>
      </c>
      <c r="AB49" s="48">
        <f>SUMIFS('Banco de Indicadores - Mun. (1)'!X:X,'Banco de Indicadores - Mun. (1)'!$C:$C,'Banco de Indicadores - UGRHI'!$B49,'Banco de Indicadores - Mun. (1)'!$A:$A,'Banco de Indicadores - UGRHI'!$A49)</f>
        <v>4.0819314692055437</v>
      </c>
      <c r="AC49" s="48">
        <f t="shared" si="1"/>
        <v>50.111482720178365</v>
      </c>
      <c r="AD49" s="48">
        <f t="shared" si="2"/>
        <v>49.888517279821627</v>
      </c>
      <c r="AE49" s="44">
        <f>SUMIFS('Banco de Indicadores - Mun. (1)'!Y:Y,'Banco de Indicadores - Mun. (1)'!$C:$C,'Banco de Indicadores - UGRHI'!$B49,'Banco de Indicadores - Mun. (1)'!$A:$A,'Banco de Indicadores - UGRHI'!$A49)</f>
        <v>1093.05</v>
      </c>
      <c r="AF49" s="44">
        <f>SUMIFS('Banco de Indicadores - Mun. (1)'!Z:Z,'Banco de Indicadores - Mun. (1)'!$C:$C,'Banco de Indicadores - UGRHI'!$B49,'Banco de Indicadores - Mun. (1)'!$A:$A,'Banco de Indicadores - UGRHI'!$A49)</f>
        <v>46126</v>
      </c>
      <c r="AG49" s="44">
        <f>SUMIFS('Banco de Indicadores - Mun. (1)'!AA:AA,'Banco de Indicadores - Mun. (1)'!$C:$C,'Banco de Indicadores - UGRHI'!$B49,'Banco de Indicadores - Mun. (1)'!$A:$A,'Banco de Indicadores - UGRHI'!$A49)</f>
        <v>15630</v>
      </c>
      <c r="AH49" s="44">
        <f>SUMIFS('Banco de Indicadores - Mun. (1)'!AB:AB,'Banco de Indicadores - Mun. (1)'!$C:$C,'Banco de Indicadores - UGRHI'!$B49,'Banco de Indicadores - Mun. (1)'!$A:$A,'Banco de Indicadores - UGRHI'!$A49)</f>
        <v>84</v>
      </c>
      <c r="AI49" s="44">
        <f>SUMIFS('Banco de Indicadores - Mun. (1)'!AC:AC,'Banco de Indicadores - Mun. (1)'!$C:$C,'Banco de Indicadores - UGRHI'!$B49,'Banco de Indicadores - Mun. (1)'!$A:$A,'Banco de Indicadores - UGRHI'!$A49)</f>
        <v>5</v>
      </c>
      <c r="AJ49" s="44">
        <f>SUMIFS('Banco de Indicadores Mun. (2)'!Q:Q,'Banco de Indicadores Mun. (2)'!$E:$E,'Banco de Indicadores - UGRHI'!$B49,'Banco de Indicadores Mun. (2)'!$A:$A,'Banco de Indicadores - UGRHI'!$A49)</f>
        <v>468</v>
      </c>
      <c r="AK49" s="154">
        <f>VLOOKUP(B49,'Dados Base'!B:K,9,FALSE)*31536000/SUMIFS('Banco de Indicadores - Mun. (1)'!H:H,'Banco de Indicadores - Mun. (1)'!C:C,'Banco de Indicadores - UGRHI'!B49,'Banco de Indicadores - Mun. (1)'!A:A,'Banco de Indicadores - UGRHI'!A49)</f>
        <v>3760.3210359895893</v>
      </c>
      <c r="AL49" s="126">
        <v>96.519315683963498</v>
      </c>
      <c r="AM49" s="42" t="s">
        <v>702</v>
      </c>
      <c r="AN49" s="42" t="s">
        <v>702</v>
      </c>
      <c r="AO49" s="42" t="s">
        <v>702</v>
      </c>
      <c r="AP49" s="129">
        <v>99.734031412681944</v>
      </c>
      <c r="AQ49" s="127">
        <f>(SUMIFS(T:T,B:B,B49,A:A,A49)/VLOOKUP(B49,'Dados Base'!B:K,8,FALSE))*100</f>
        <v>26.113993863636363</v>
      </c>
      <c r="AR49" s="127">
        <f>(SUMIFS(T:T,B:B,B49,A:A,A49)/VLOOKUP(B49,'Dados Base'!B:K,9,FALSE))*100</f>
        <v>8.2663002158273375</v>
      </c>
      <c r="AS49" s="127">
        <f>(SUMIFS(U:U,B:B,B49,A:A,A49)/VLOOKUP(B49,'Dados Base'!B:K,7,FALSE))*100</f>
        <v>22.752505999999997</v>
      </c>
      <c r="AT49" s="127">
        <f>(SUMIFS(V:V,B:B,B49,A:A,A49)/VLOOKUP(B49,'Dados Base'!B:K,10,FALSE))*100</f>
        <v>33.317182142857163</v>
      </c>
      <c r="AU49" s="44">
        <f>SUMIFS('Banco de Indicadores - Mun. (1)'!AO:AO,'Banco de Indicadores - Mun. (1)'!$C:$C,'Banco de Indicadores - UGRHI'!$B49,'Banco de Indicadores - Mun. (1)'!$A:$A,'Banco de Indicadores - UGRHI'!$A49)</f>
        <v>0</v>
      </c>
      <c r="AV49" s="44">
        <f>SUMIFS('Banco de Indicadores - Mun. (1)'!AP:AP,'Banco de Indicadores - Mun. (1)'!$C:$C,'Banco de Indicadores - UGRHI'!$B49,'Banco de Indicadores - Mun. (1)'!$A:$A,'Banco de Indicadores - UGRHI'!$A49)</f>
        <v>2.3936042893388865</v>
      </c>
      <c r="AW49" s="142">
        <v>2</v>
      </c>
      <c r="AX49" s="44">
        <f>SUMIFS('Banco de Indicadores - Mun. (1)'!AQ:AQ,'Banco de Indicadores - Mun. (1)'!$C:$C,'Banco de Indicadores - UGRHI'!$B49,'Banco de Indicadores - Mun. (1)'!$A:$A,'Banco de Indicadores - UGRHI'!$A49)</f>
        <v>0</v>
      </c>
      <c r="AY49" s="74">
        <v>98.34561823952329</v>
      </c>
      <c r="AZ49" s="74">
        <v>83.038379428719466</v>
      </c>
      <c r="BA49" s="75">
        <f xml:space="preserve">  100 * (  SUMIFS('Banco de Indicadores - Mun. (1)'!Z:Z,'Banco de Indicadores - Mun. (1)'!$C:$C,'Banco de Indicadores - UGRHI'!$B49,'Banco de Indicadores - Mun. (1)'!$A:$A,'Banco de Indicadores - UGRHI'!$A49) /
(SUMIFS('Banco de Indicadores - Mun. (1)'!AA:AA,'Banco de Indicadores - Mun. (1)'!$C:$C,'Banco de Indicadores - UGRHI'!$B49,'Banco de Indicadores - Mun. (1)'!$A:$A,'Banco de Indicadores - UGRHI'!$A49) +  SUMIFS('Banco de Indicadores - Mun. (1)'!Z:Z,'Banco de Indicadores - Mun. (1)'!$C:$C,'Banco de Indicadores - UGRHI'!$B49,'Banco de Indicadores - Mun. (1)'!$A:$A,'Banco de Indicadores - UGRHI'!$A49) ))</f>
        <v>74.690718310771416</v>
      </c>
      <c r="BB49" s="44">
        <f>SUMIFS('Banco de Indicadores - Mun. (1)'!AW:AW,'Banco de Indicadores - Mun. (1)'!$C:$C,'Banco de Indicadores - UGRHI'!$B49,'Banco de Indicadores - Mun. (1)'!$A:$A,'Banco de Indicadores - UGRHI'!$A49)</f>
        <v>21</v>
      </c>
      <c r="BC49" s="44">
        <f>SUMIFS('Banco de Indicadores - Mun. (1)'!AX:AX,'Banco de Indicadores - Mun. (1)'!$C:$C,'Banco de Indicadores - UGRHI'!$B49,'Banco de Indicadores - Mun. (1)'!$A:$A,'Banco de Indicadores - UGRHI'!$A49)</f>
        <v>5</v>
      </c>
      <c r="BD49" s="124">
        <v>0.49</v>
      </c>
      <c r="BE49" s="44">
        <f>SUMIFS('Banco de Indicadores Mun. (2)'!R:R,'Banco de Indicadores Mun. (2)'!$E:$E,'Banco de Indicadores - UGRHI'!$B49,'Banco de Indicadores Mun. (2)'!$A:$A,'Banco de Indicadores - UGRHI'!$A49)</f>
        <v>308</v>
      </c>
      <c r="BF49" s="128">
        <v>156.87564513915348</v>
      </c>
    </row>
    <row r="50" spans="1:58" x14ac:dyDescent="0.25">
      <c r="A50" s="38">
        <v>2015</v>
      </c>
      <c r="B50" s="38">
        <v>5</v>
      </c>
      <c r="C50" s="123">
        <f>SUMIFS('Banco de Indicadores Mun. (2)'!G:G,'Banco de Indicadores Mun. (2)'!$E:$E,'Banco de Indicadores - UGRHI'!$B50,'Banco de Indicadores Mun. (2)'!$A:$A,'Banco de Indicadores - UGRHI'!$A50)</f>
        <v>1798</v>
      </c>
      <c r="D50" s="123">
        <f>SUMIFS('Banco de Indicadores Mun. (2)'!H:H,'Banco de Indicadores Mun. (2)'!$E:$E,'Banco de Indicadores - UGRHI'!$B50,'Banco de Indicadores Mun. (2)'!$A:$A,'Banco de Indicadores - UGRHI'!$A50)</f>
        <v>6352</v>
      </c>
      <c r="E50" s="43">
        <v>1.4365540262429866</v>
      </c>
      <c r="F50" s="44">
        <f>SUMIFS('Banco de Indicadores - Mun. (1)'!H:H,'Banco de Indicadores - Mun. (1)'!$C:$C,'Banco de Indicadores - UGRHI'!$B50,'Banco de Indicadores - Mun. (1)'!$A:$A,'Banco de Indicadores - UGRHI'!$A50)</f>
        <v>5418961</v>
      </c>
      <c r="G50" s="44">
        <f>SUMIFS('Banco de Indicadores - Mun. (1)'!I:I,'Banco de Indicadores - Mun. (1)'!$C:$C,'Banco de Indicadores - UGRHI'!$B50,'Banco de Indicadores - Mun. (1)'!$A:$A,'Banco de Indicadores - UGRHI'!$A50)</f>
        <v>5231816</v>
      </c>
      <c r="H50" s="44">
        <f>SUMIFS('Banco de Indicadores - Mun. (1)'!J:J,'Banco de Indicadores - Mun. (1)'!$C:$C,'Banco de Indicadores - UGRHI'!$B50,'Banco de Indicadores - Mun. (1)'!$A:$A,'Banco de Indicadores - UGRHI'!$A50)</f>
        <v>187145</v>
      </c>
      <c r="I50" s="46">
        <f>(F50)/VLOOKUP(B50,'Dados Base'!$B:$K,6,FALSE)</f>
        <v>389.32925536921169</v>
      </c>
      <c r="J50" s="73">
        <f t="shared" si="0"/>
        <v>0.96546478190191809</v>
      </c>
      <c r="K50" s="44">
        <f>SUMIFS('Banco de Indicadores - Mun. (1)'!O:O,'Banco de Indicadores - Mun. (1)'!$C:$C,'Banco de Indicadores - UGRHI'!$B50,'Banco de Indicadores - Mun. (1)'!$A:$A,'Banco de Indicadores - UGRHI'!$A50)</f>
        <v>5065</v>
      </c>
      <c r="L50" s="44">
        <f>SUMIFS('Banco de Indicadores - Mun. (1)'!P:P,'Banco de Indicadores - Mun. (1)'!$C:$C,'Banco de Indicadores - UGRHI'!$B50,'Banco de Indicadores - Mun. (1)'!$A:$A,'Banco de Indicadores - UGRHI'!$A50)</f>
        <v>467509</v>
      </c>
      <c r="M50" s="44">
        <f>SUMIFS('Banco de Indicadores - Mun. (1)'!Q:Q,'Banco de Indicadores - Mun. (1)'!$C:$C,'Banco de Indicadores - UGRHI'!$B50,'Banco de Indicadores - Mun. (1)'!$A:$A,'Banco de Indicadores - UGRHI'!$A50)</f>
        <v>200960981</v>
      </c>
      <c r="N50" s="44">
        <f>SUMIFS('Banco de Indicadores - Mun. (1)'!R:R,'Banco de Indicadores - Mun. (1)'!$C:$C,'Banco de Indicadores - UGRHI'!$B50,'Banco de Indicadores - Mun. (1)'!$A:$A,'Banco de Indicadores - UGRHI'!$A50)</f>
        <v>279847</v>
      </c>
      <c r="O50" s="44">
        <f>SUMIFS('Banco de Indicadores - Mun. (1)'!S:S,'Banco de Indicadores - Mun. (1)'!$C:$C,'Banco de Indicadores - UGRHI'!$B50,'Banco de Indicadores - Mun. (1)'!$A:$A,'Banco de Indicadores - UGRHI'!$A50)</f>
        <v>16635</v>
      </c>
      <c r="P50" s="44">
        <f>SUMIFS('Banco de Indicadores - Mun. (1)'!T:T,'Banco de Indicadores - Mun. (1)'!$C:$C,'Banco de Indicadores - UGRHI'!$B50,'Banco de Indicadores - Mun. (1)'!$A:$A,'Banco de Indicadores - UGRHI'!$A50)</f>
        <v>0</v>
      </c>
      <c r="Q50" s="44">
        <f>SUMIFS('Banco de Indicadores - Mun. (1)'!U:U,'Banco de Indicadores - Mun. (1)'!$C:$C,'Banco de Indicadores - UGRHI'!$B50,'Banco de Indicadores - Mun. (1)'!$A:$A,'Banco de Indicadores - UGRHI'!$A50)</f>
        <v>52954</v>
      </c>
      <c r="R50" s="44">
        <f>SUMIFS('Banco de Indicadores - Mun. (1)'!V:V,'Banco de Indicadores - Mun. (1)'!$C:$C,'Banco de Indicadores - UGRHI'!$B50,'Banco de Indicadores - Mun. (1)'!$A:$A,'Banco de Indicadores - UGRHI'!$A50)</f>
        <v>54632</v>
      </c>
      <c r="S50" s="44">
        <f>SUMIFS('Banco de Indicadores - Mun. (1)'!W:W,'Banco de Indicadores - Mun. (1)'!$C:$C,'Banco de Indicadores - UGRHI'!$B50,'Banco de Indicadores - Mun. (1)'!$A:$A,'Banco de Indicadores - UGRHI'!$A50)</f>
        <v>87.48</v>
      </c>
      <c r="T50" s="45">
        <f>SUMIFS('Banco de Indicadores Mun. (2)'!I:I,'Banco de Indicadores Mun. (2)'!$E:$E,'Banco de Indicadores - UGRHI'!$B50,'Banco de Indicadores Mun. (2)'!$A:$A,'Banco de Indicadores - UGRHI'!$A50)</f>
        <v>72.523641200000014</v>
      </c>
      <c r="U50" s="45">
        <f>SUMIFS('Banco de Indicadores Mun. (2)'!J:J,'Banco de Indicadores Mun. (2)'!$E:$E,'Banco de Indicadores - UGRHI'!$B50,'Banco de Indicadores Mun. (2)'!$A:$A,'Banco de Indicadores - UGRHI'!$A50)</f>
        <v>69.124382499999982</v>
      </c>
      <c r="V50" s="45">
        <f>SUMIFS('Banco de Indicadores Mun. (2)'!K:K,'Banco de Indicadores Mun. (2)'!$E:$E,'Banco de Indicadores - UGRHI'!$B50,'Banco de Indicadores Mun. (2)'!$A:$A,'Banco de Indicadores - UGRHI'!$A50)</f>
        <v>3.3992586999999972</v>
      </c>
      <c r="W50" s="45">
        <f>SUMIFS('Banco de Indicadores Mun. (2)'!L:L,'Banco de Indicadores Mun. (2)'!$E:$E,'Banco de Indicadores - UGRHI'!$B50,'Banco de Indicadores Mun. (2)'!$A:$A,'Banco de Indicadores - UGRHI'!$A50)</f>
        <v>0</v>
      </c>
      <c r="X50" s="45">
        <f>SUMIFS('Banco de Indicadores Mun. (2)'!M:M,'Banco de Indicadores Mun. (2)'!$E:$E,'Banco de Indicadores - UGRHI'!$B50,'Banco de Indicadores Mun. (2)'!$A:$A,'Banco de Indicadores - UGRHI'!$A50)</f>
        <v>55.671302400000002</v>
      </c>
      <c r="Y50" s="45">
        <f>SUMIFS('Banco de Indicadores Mun. (2)'!N:N,'Banco de Indicadores Mun. (2)'!$E:$E,'Banco de Indicadores - UGRHI'!$B50,'Banco de Indicadores Mun. (2)'!$A:$A,'Banco de Indicadores - UGRHI'!$A50)</f>
        <v>13.000834299999999</v>
      </c>
      <c r="Z50" s="45">
        <f>SUMIFS('Banco de Indicadores Mun. (2)'!O:O,'Banco de Indicadores Mun. (2)'!$E:$E,'Banco de Indicadores - UGRHI'!$B50,'Banco de Indicadores Mun. (2)'!$A:$A,'Banco de Indicadores - UGRHI'!$A50)</f>
        <v>1.9376247000000006</v>
      </c>
      <c r="AA50" s="45">
        <f>SUMIFS('Banco de Indicadores Mun. (2)'!P:P,'Banco de Indicadores Mun. (2)'!$E:$E,'Banco de Indicadores - UGRHI'!$B50,'Banco de Indicadores Mun. (2)'!$A:$A,'Banco de Indicadores - UGRHI'!$A50)</f>
        <v>1.9138797999999986</v>
      </c>
      <c r="AB50" s="48">
        <f>SUMIFS('Banco de Indicadores - Mun. (1)'!X:X,'Banco de Indicadores - Mun. (1)'!$C:$C,'Banco de Indicadores - UGRHI'!$B50,'Banco de Indicadores - Mun. (1)'!$A:$A,'Banco de Indicadores - UGRHI'!$A50)</f>
        <v>18.049370084915704</v>
      </c>
      <c r="AC50" s="48">
        <f t="shared" si="1"/>
        <v>22.061349693251532</v>
      </c>
      <c r="AD50" s="48">
        <f t="shared" si="2"/>
        <v>77.938650306748471</v>
      </c>
      <c r="AE50" s="44">
        <f>SUMIFS('Banco de Indicadores - Mun. (1)'!Y:Y,'Banco de Indicadores - Mun. (1)'!$C:$C,'Banco de Indicadores - UGRHI'!$B50,'Banco de Indicadores - Mun. (1)'!$A:$A,'Banco de Indicadores - UGRHI'!$A50)</f>
        <v>4893.82</v>
      </c>
      <c r="AF50" s="44">
        <f>SUMIFS('Banco de Indicadores - Mun. (1)'!Z:Z,'Banco de Indicadores - Mun. (1)'!$C:$C,'Banco de Indicadores - UGRHI'!$B50,'Banco de Indicadores - Mun. (1)'!$A:$A,'Banco de Indicadores - UGRHI'!$A50)</f>
        <v>186464</v>
      </c>
      <c r="AG50" s="44">
        <f>SUMIFS('Banco de Indicadores - Mun. (1)'!AA:AA,'Banco de Indicadores - Mun. (1)'!$C:$C,'Banco de Indicadores - UGRHI'!$B50,'Banco de Indicadores - Mun. (1)'!$A:$A,'Banco de Indicadores - UGRHI'!$A50)</f>
        <v>102138</v>
      </c>
      <c r="AH50" s="44">
        <f>SUMIFS('Banco de Indicadores - Mun. (1)'!AB:AB,'Banco de Indicadores - Mun. (1)'!$C:$C,'Banco de Indicadores - UGRHI'!$B50,'Banco de Indicadores - Mun. (1)'!$A:$A,'Banco de Indicadores - UGRHI'!$A50)</f>
        <v>756</v>
      </c>
      <c r="AI50" s="44">
        <f>SUMIFS('Banco de Indicadores - Mun. (1)'!AC:AC,'Banco de Indicadores - Mun. (1)'!$C:$C,'Banco de Indicadores - UGRHI'!$B50,'Banco de Indicadores - Mun. (1)'!$A:$A,'Banco de Indicadores - UGRHI'!$A50)</f>
        <v>21</v>
      </c>
      <c r="AJ50" s="44">
        <f>SUMIFS('Banco de Indicadores Mun. (2)'!Q:Q,'Banco de Indicadores Mun. (2)'!$E:$E,'Banco de Indicadores - UGRHI'!$B50,'Banco de Indicadores Mun. (2)'!$A:$A,'Banco de Indicadores - UGRHI'!$A50)</f>
        <v>1969</v>
      </c>
      <c r="AK50" s="154">
        <f>VLOOKUP(B50,'Dados Base'!B:K,9,FALSE)*31536000/SUMIFS('Banco de Indicadores - Mun. (1)'!H:H,'Banco de Indicadores - Mun. (1)'!C:C,'Banco de Indicadores - UGRHI'!B50,'Banco de Indicadores - Mun. (1)'!A:A,'Banco de Indicadores - UGRHI'!A50)</f>
        <v>1000.9653141995301</v>
      </c>
      <c r="AL50" s="126">
        <v>95.051531514498961</v>
      </c>
      <c r="AM50" s="42" t="s">
        <v>702</v>
      </c>
      <c r="AN50" s="42" t="s">
        <v>702</v>
      </c>
      <c r="AO50" s="42" t="s">
        <v>702</v>
      </c>
      <c r="AP50" s="129">
        <v>97.843977343623735</v>
      </c>
      <c r="AQ50" s="127">
        <f>(SUMIFS(T:T,B:B,B50,A:A,A50)/VLOOKUP(B50,'Dados Base'!B:K,8,FALSE))*100</f>
        <v>111.57483261538464</v>
      </c>
      <c r="AR50" s="127">
        <f>(SUMIFS(T:T,B:B,B50,A:A,A50)/VLOOKUP(B50,'Dados Base'!B:K,9,FALSE))*100</f>
        <v>42.164907674418615</v>
      </c>
      <c r="AS50" s="127">
        <f>(SUMIFS(U:U,B:B,B50,A:A,A50)/VLOOKUP(B50,'Dados Base'!B:K,7,FALSE))*100</f>
        <v>160.75437790697671</v>
      </c>
      <c r="AT50" s="127">
        <f>(SUMIFS(V:V,B:B,B50,A:A,A50)/VLOOKUP(B50,'Dados Base'!B:K,10,FALSE))*100</f>
        <v>15.451175909090898</v>
      </c>
      <c r="AU50" s="44">
        <f>SUMIFS('Banco de Indicadores - Mun. (1)'!AO:AO,'Banco de Indicadores - Mun. (1)'!$C:$C,'Banco de Indicadores - UGRHI'!$B50,'Banco de Indicadores - Mun. (1)'!$A:$A,'Banco de Indicadores - UGRHI'!$A50)</f>
        <v>5</v>
      </c>
      <c r="AV50" s="44">
        <f>SUMIFS('Banco de Indicadores - Mun. (1)'!AP:AP,'Banco de Indicadores - Mun. (1)'!$C:$C,'Banco de Indicadores - UGRHI'!$B50,'Banco de Indicadores - Mun. (1)'!$A:$A,'Banco de Indicadores - UGRHI'!$A50)</f>
        <v>41.034280738126654</v>
      </c>
      <c r="AW50" s="142">
        <v>33</v>
      </c>
      <c r="AX50" s="44">
        <f>SUMIFS('Banco de Indicadores - Mun. (1)'!AQ:AQ,'Banco de Indicadores - Mun. (1)'!$C:$C,'Banco de Indicadores - UGRHI'!$B50,'Banco de Indicadores - Mun. (1)'!$A:$A,'Banco de Indicadores - UGRHI'!$A50)</f>
        <v>828</v>
      </c>
      <c r="AY50" s="74">
        <v>93.0127280129729</v>
      </c>
      <c r="AZ50" s="74">
        <v>72.558020033194509</v>
      </c>
      <c r="BA50" s="75">
        <f xml:space="preserve">  100 * (  SUMIFS('Banco de Indicadores - Mun. (1)'!Z:Z,'Banco de Indicadores - Mun. (1)'!$C:$C,'Banco de Indicadores - UGRHI'!$B50,'Banco de Indicadores - Mun. (1)'!$A:$A,'Banco de Indicadores - UGRHI'!$A50) /
(SUMIFS('Banco de Indicadores - Mun. (1)'!AA:AA,'Banco de Indicadores - Mun. (1)'!$C:$C,'Banco de Indicadores - UGRHI'!$B50,'Banco de Indicadores - Mun. (1)'!$A:$A,'Banco de Indicadores - UGRHI'!$A50) +  SUMIFS('Banco de Indicadores - Mun. (1)'!Z:Z,'Banco de Indicadores - Mun. (1)'!$C:$C,'Banco de Indicadores - UGRHI'!$B50,'Banco de Indicadores - Mun. (1)'!$A:$A,'Banco de Indicadores - UGRHI'!$A50) ))</f>
        <v>64.609392866300311</v>
      </c>
      <c r="BB50" s="44">
        <f>SUMIFS('Banco de Indicadores - Mun. (1)'!AW:AW,'Banco de Indicadores - Mun. (1)'!$C:$C,'Banco de Indicadores - UGRHI'!$B50,'Banco de Indicadores - Mun. (1)'!$A:$A,'Banco de Indicadores - UGRHI'!$A50)</f>
        <v>73</v>
      </c>
      <c r="BC50" s="44">
        <f>SUMIFS('Banco de Indicadores - Mun. (1)'!AX:AX,'Banco de Indicadores - Mun. (1)'!$C:$C,'Banco de Indicadores - UGRHI'!$B50,'Banco de Indicadores - Mun. (1)'!$A:$A,'Banco de Indicadores - UGRHI'!$A50)</f>
        <v>21</v>
      </c>
      <c r="BD50" s="124">
        <v>0.53</v>
      </c>
      <c r="BE50" s="44">
        <f>SUMIFS('Banco de Indicadores Mun. (2)'!R:R,'Banco de Indicadores Mun. (2)'!$E:$E,'Banco de Indicadores - UGRHI'!$B50,'Banco de Indicadores Mun. (2)'!$A:$A,'Banco de Indicadores - UGRHI'!$A50)</f>
        <v>4117</v>
      </c>
      <c r="BF50" s="128">
        <v>137.82516629736187</v>
      </c>
    </row>
    <row r="51" spans="1:58" x14ac:dyDescent="0.25">
      <c r="A51" s="38">
        <v>2015</v>
      </c>
      <c r="B51" s="38">
        <v>6</v>
      </c>
      <c r="C51" s="123">
        <f>SUMIFS('Banco de Indicadores Mun. (2)'!G:G,'Banco de Indicadores Mun. (2)'!$E:$E,'Banco de Indicadores - UGRHI'!$B51,'Banco de Indicadores Mun. (2)'!$A:$A,'Banco de Indicadores - UGRHI'!$A51)</f>
        <v>595</v>
      </c>
      <c r="D51" s="123">
        <f>SUMIFS('Banco de Indicadores Mun. (2)'!H:H,'Banco de Indicadores Mun. (2)'!$E:$E,'Banco de Indicadores - UGRHI'!$B51,'Banco de Indicadores Mun. (2)'!$A:$A,'Banco de Indicadores - UGRHI'!$A51)</f>
        <v>3881</v>
      </c>
      <c r="E51" s="43">
        <v>0.82919195681130375</v>
      </c>
      <c r="F51" s="44">
        <f>SUMIFS('Banco de Indicadores - Mun. (1)'!H:H,'Banco de Indicadores - Mun. (1)'!$C:$C,'Banco de Indicadores - UGRHI'!$B51,'Banco de Indicadores - Mun. (1)'!$A:$A,'Banco de Indicadores - UGRHI'!$A51)</f>
        <v>20270404</v>
      </c>
      <c r="G51" s="44">
        <f>SUMIFS('Banco de Indicadores - Mun. (1)'!I:I,'Banco de Indicadores - Mun. (1)'!$C:$C,'Banco de Indicadores - UGRHI'!$B51,'Banco de Indicadores - Mun. (1)'!$A:$A,'Banco de Indicadores - UGRHI'!$A51)</f>
        <v>20063255</v>
      </c>
      <c r="H51" s="44">
        <f>SUMIFS('Banco de Indicadores - Mun. (1)'!J:J,'Banco de Indicadores - Mun. (1)'!$C:$C,'Banco de Indicadores - UGRHI'!$B51,'Banco de Indicadores - Mun. (1)'!$A:$A,'Banco de Indicadores - UGRHI'!$A51)</f>
        <v>207149</v>
      </c>
      <c r="I51" s="46">
        <f>(F51)/VLOOKUP(B51,'Dados Base'!$B:$K,6,FALSE)</f>
        <v>3085.2786284406184</v>
      </c>
      <c r="J51" s="73">
        <f t="shared" si="0"/>
        <v>0.98978071675335133</v>
      </c>
      <c r="K51" s="44">
        <f>SUMIFS('Banco de Indicadores - Mun. (1)'!O:O,'Banco de Indicadores - Mun. (1)'!$C:$C,'Banco de Indicadores - UGRHI'!$B51,'Banco de Indicadores - Mun. (1)'!$A:$A,'Banco de Indicadores - UGRHI'!$A51)</f>
        <v>1552</v>
      </c>
      <c r="L51" s="44">
        <f>SUMIFS('Banco de Indicadores - Mun. (1)'!P:P,'Banco de Indicadores - Mun. (1)'!$C:$C,'Banco de Indicadores - UGRHI'!$B51,'Banco de Indicadores - Mun. (1)'!$A:$A,'Banco de Indicadores - UGRHI'!$A51)</f>
        <v>12904</v>
      </c>
      <c r="M51" s="44">
        <f>SUMIFS('Banco de Indicadores - Mun. (1)'!Q:Q,'Banco de Indicadores - Mun. (1)'!$C:$C,'Banco de Indicadores - UGRHI'!$B51,'Banco de Indicadores - Mun. (1)'!$A:$A,'Banco de Indicadores - UGRHI'!$A51)</f>
        <v>922000</v>
      </c>
      <c r="N51" s="44">
        <f>SUMIFS('Banco de Indicadores - Mun. (1)'!R:R,'Banco de Indicadores - Mun. (1)'!$C:$C,'Banco de Indicadores - UGRHI'!$B51,'Banco de Indicadores - Mun. (1)'!$A:$A,'Banco de Indicadores - UGRHI'!$A51)</f>
        <v>7700</v>
      </c>
      <c r="O51" s="44">
        <f>SUMIFS('Banco de Indicadores - Mun. (1)'!S:S,'Banco de Indicadores - Mun. (1)'!$C:$C,'Banco de Indicadores - UGRHI'!$B51,'Banco de Indicadores - Mun. (1)'!$A:$A,'Banco de Indicadores - UGRHI'!$A51)</f>
        <v>40684</v>
      </c>
      <c r="P51" s="44">
        <f>SUMIFS('Banco de Indicadores - Mun. (1)'!T:T,'Banco de Indicadores - Mun. (1)'!$C:$C,'Banco de Indicadores - UGRHI'!$B51,'Banco de Indicadores - Mun. (1)'!$A:$A,'Banco de Indicadores - UGRHI'!$A51)</f>
        <v>0</v>
      </c>
      <c r="Q51" s="44">
        <f>SUMIFS('Banco de Indicadores - Mun. (1)'!U:U,'Banco de Indicadores - Mun. (1)'!$C:$C,'Banco de Indicadores - UGRHI'!$B51,'Banco de Indicadores - Mun. (1)'!$A:$A,'Banco de Indicadores - UGRHI'!$A51)</f>
        <v>161719</v>
      </c>
      <c r="R51" s="44">
        <f>SUMIFS('Banco de Indicadores - Mun. (1)'!V:V,'Banco de Indicadores - Mun. (1)'!$C:$C,'Banco de Indicadores - UGRHI'!$B51,'Banco de Indicadores - Mun. (1)'!$A:$A,'Banco de Indicadores - UGRHI'!$A51)</f>
        <v>213025</v>
      </c>
      <c r="S51" s="44">
        <f>SUMIFS('Banco de Indicadores - Mun. (1)'!W:W,'Banco de Indicadores - Mun. (1)'!$C:$C,'Banco de Indicadores - UGRHI'!$B51,'Banco de Indicadores - Mun. (1)'!$A:$A,'Banco de Indicadores - UGRHI'!$A51)</f>
        <v>206.72</v>
      </c>
      <c r="T51" s="45">
        <f>SUMIFS('Banco de Indicadores Mun. (2)'!I:I,'Banco de Indicadores Mun. (2)'!$E:$E,'Banco de Indicadores - UGRHI'!$B51,'Banco de Indicadores Mun. (2)'!$A:$A,'Banco de Indicadores - UGRHI'!$A51)</f>
        <v>53.03632349999998</v>
      </c>
      <c r="U51" s="45">
        <f>SUMIFS('Banco de Indicadores Mun. (2)'!J:J,'Banco de Indicadores Mun. (2)'!$E:$E,'Banco de Indicadores - UGRHI'!$B51,'Banco de Indicadores Mun. (2)'!$A:$A,'Banco de Indicadores - UGRHI'!$A51)</f>
        <v>48.939915099999986</v>
      </c>
      <c r="V51" s="45">
        <f>SUMIFS('Banco de Indicadores Mun. (2)'!K:K,'Banco de Indicadores Mun. (2)'!$E:$E,'Banco de Indicadores - UGRHI'!$B51,'Banco de Indicadores Mun. (2)'!$A:$A,'Banco de Indicadores - UGRHI'!$A51)</f>
        <v>4.0964084000000032</v>
      </c>
      <c r="W51" s="45">
        <f>SUMIFS('Banco de Indicadores Mun. (2)'!L:L,'Banco de Indicadores Mun. (2)'!$E:$E,'Banco de Indicadores - UGRHI'!$B51,'Banco de Indicadores Mun. (2)'!$A:$A,'Banco de Indicadores - UGRHI'!$A51)</f>
        <v>0</v>
      </c>
      <c r="X51" s="45">
        <f>SUMIFS('Banco de Indicadores Mun. (2)'!M:M,'Banco de Indicadores Mun. (2)'!$E:$E,'Banco de Indicadores - UGRHI'!$B51,'Banco de Indicadores Mun. (2)'!$A:$A,'Banco de Indicadores - UGRHI'!$A51)</f>
        <v>44.093402699999999</v>
      </c>
      <c r="Y51" s="45">
        <f>SUMIFS('Banco de Indicadores Mun. (2)'!N:N,'Banco de Indicadores Mun. (2)'!$E:$E,'Banco de Indicadores - UGRHI'!$B51,'Banco de Indicadores Mun. (2)'!$A:$A,'Banco de Indicadores - UGRHI'!$A51)</f>
        <v>5.8233668000000005</v>
      </c>
      <c r="Z51" s="45">
        <f>SUMIFS('Banco de Indicadores Mun. (2)'!O:O,'Banco de Indicadores Mun. (2)'!$E:$E,'Banco de Indicadores - UGRHI'!$B51,'Banco de Indicadores Mun. (2)'!$A:$A,'Banco de Indicadores - UGRHI'!$A51)</f>
        <v>0.98167810000000189</v>
      </c>
      <c r="AA51" s="45">
        <f>SUMIFS('Banco de Indicadores Mun. (2)'!P:P,'Banco de Indicadores Mun. (2)'!$E:$E,'Banco de Indicadores - UGRHI'!$B51,'Banco de Indicadores Mun. (2)'!$A:$A,'Banco de Indicadores - UGRHI'!$A51)</f>
        <v>2.1378759000000089</v>
      </c>
      <c r="AB51" s="48">
        <f>SUMIFS('Banco de Indicadores - Mun. (1)'!X:X,'Banco de Indicadores - Mun. (1)'!$C:$C,'Banco de Indicadores - UGRHI'!$B51,'Banco de Indicadores - Mun. (1)'!$A:$A,'Banco de Indicadores - UGRHI'!$A51)</f>
        <v>76.852549649115744</v>
      </c>
      <c r="AC51" s="48">
        <f t="shared" si="1"/>
        <v>13.293118856121536</v>
      </c>
      <c r="AD51" s="48">
        <f t="shared" si="2"/>
        <v>86.706881143878462</v>
      </c>
      <c r="AE51" s="44">
        <f>SUMIFS('Banco de Indicadores - Mun. (1)'!Y:Y,'Banco de Indicadores - Mun. (1)'!$C:$C,'Banco de Indicadores - UGRHI'!$B51,'Banco de Indicadores - Mun. (1)'!$A:$A,'Banco de Indicadores - UGRHI'!$A51)</f>
        <v>20339.77</v>
      </c>
      <c r="AF51" s="44">
        <f>SUMIFS('Banco de Indicadores - Mun. (1)'!Z:Z,'Banco de Indicadores - Mun. (1)'!$C:$C,'Banco de Indicadores - UGRHI'!$B51,'Banco de Indicadores - Mun. (1)'!$A:$A,'Banco de Indicadores - UGRHI'!$A51)</f>
        <v>537380</v>
      </c>
      <c r="AG51" s="44">
        <f>SUMIFS('Banco de Indicadores - Mun. (1)'!AA:AA,'Banco de Indicadores - Mun. (1)'!$C:$C,'Banco de Indicadores - UGRHI'!$B51,'Banco de Indicadores - Mun. (1)'!$A:$A,'Banco de Indicadores - UGRHI'!$A51)</f>
        <v>579084</v>
      </c>
      <c r="AH51" s="44">
        <f>SUMIFS('Banco de Indicadores - Mun. (1)'!AB:AB,'Banco de Indicadores - Mun. (1)'!$C:$C,'Banco de Indicadores - UGRHI'!$B51,'Banco de Indicadores - Mun. (1)'!$A:$A,'Banco de Indicadores - UGRHI'!$A51)</f>
        <v>2788</v>
      </c>
      <c r="AI51" s="44">
        <f>SUMIFS('Banco de Indicadores - Mun. (1)'!AC:AC,'Banco de Indicadores - Mun. (1)'!$C:$C,'Banco de Indicadores - UGRHI'!$B51,'Banco de Indicadores - Mun. (1)'!$A:$A,'Banco de Indicadores - UGRHI'!$A51)</f>
        <v>39</v>
      </c>
      <c r="AJ51" s="44">
        <f>SUMIFS('Banco de Indicadores Mun. (2)'!Q:Q,'Banco de Indicadores Mun. (2)'!$E:$E,'Banco de Indicadores - UGRHI'!$B51,'Banco de Indicadores Mun. (2)'!$A:$A,'Banco de Indicadores - UGRHI'!$A51)</f>
        <v>381</v>
      </c>
      <c r="AK51" s="154">
        <f>VLOOKUP(B51,'Dados Base'!B:K,9,FALSE)*31536000/SUMIFS('Banco de Indicadores - Mun. (1)'!H:H,'Banco de Indicadores - Mun. (1)'!C:C,'Banco de Indicadores - UGRHI'!B51,'Banco de Indicadores - Mun. (1)'!A:A,'Banco de Indicadores - UGRHI'!A51)</f>
        <v>130.68432183196742</v>
      </c>
      <c r="AL51" s="126">
        <v>96.37642458630819</v>
      </c>
      <c r="AM51" s="42" t="s">
        <v>702</v>
      </c>
      <c r="AN51" s="42" t="s">
        <v>702</v>
      </c>
      <c r="AO51" s="42" t="s">
        <v>702</v>
      </c>
      <c r="AP51" s="129">
        <v>97.157637753196084</v>
      </c>
      <c r="AQ51" s="127">
        <f>(SUMIFS(T:T,B:B,B51,A:A,A51)/VLOOKUP(B51,'Dados Base'!B:K,8,FALSE))*100</f>
        <v>171.08491451612898</v>
      </c>
      <c r="AR51" s="127">
        <f>(SUMIFS(T:T,B:B,B51,A:A,A51)/VLOOKUP(B51,'Dados Base'!B:K,9,FALSE))*100</f>
        <v>63.138480357142832</v>
      </c>
      <c r="AS51" s="127">
        <f>(SUMIFS(U:U,B:B,B51,A:A,A51)/VLOOKUP(B51,'Dados Base'!B:K,7,FALSE))*100</f>
        <v>244.69957549999992</v>
      </c>
      <c r="AT51" s="127">
        <f>(SUMIFS(V:V,B:B,B51,A:A,A51)/VLOOKUP(B51,'Dados Base'!B:K,10,FALSE))*100</f>
        <v>37.240076363636391</v>
      </c>
      <c r="AU51" s="44">
        <f>SUMIFS('Banco de Indicadores - Mun. (1)'!AO:AO,'Banco de Indicadores - Mun. (1)'!$C:$C,'Banco de Indicadores - UGRHI'!$B51,'Banco de Indicadores - Mun. (1)'!$A:$A,'Banco de Indicadores - UGRHI'!$A51)</f>
        <v>4</v>
      </c>
      <c r="AV51" s="44">
        <f>SUMIFS('Banco de Indicadores - Mun. (1)'!AP:AP,'Banco de Indicadores - Mun. (1)'!$C:$C,'Banco de Indicadores - UGRHI'!$B51,'Banco de Indicadores - Mun. (1)'!$A:$A,'Banco de Indicadores - UGRHI'!$A51)</f>
        <v>2.452848801636323</v>
      </c>
      <c r="AW51" s="142">
        <v>5</v>
      </c>
      <c r="AX51" s="44">
        <f>SUMIFS('Banco de Indicadores - Mun. (1)'!AQ:AQ,'Banco de Indicadores - Mun. (1)'!$C:$C,'Banco de Indicadores - UGRHI'!$B51,'Banco de Indicadores - Mun. (1)'!$A:$A,'Banco de Indicadores - UGRHI'!$A51)</f>
        <v>1709</v>
      </c>
      <c r="AY51" s="74">
        <v>88.763781008612924</v>
      </c>
      <c r="AZ51" s="74">
        <v>53.361833380744919</v>
      </c>
      <c r="BA51" s="75">
        <f xml:space="preserve">  100 * (  SUMIFS('Banco de Indicadores - Mun. (1)'!Z:Z,'Banco de Indicadores - Mun. (1)'!$C:$C,'Banco de Indicadores - UGRHI'!$B51,'Banco de Indicadores - Mun. (1)'!$A:$A,'Banco de Indicadores - UGRHI'!$A51) /
(SUMIFS('Banco de Indicadores - Mun. (1)'!AA:AA,'Banco de Indicadores - Mun. (1)'!$C:$C,'Banco de Indicadores - UGRHI'!$B51,'Banco de Indicadores - Mun. (1)'!$A:$A,'Banco de Indicadores - UGRHI'!$A51) +  SUMIFS('Banco de Indicadores - Mun. (1)'!Z:Z,'Banco de Indicadores - Mun. (1)'!$C:$C,'Banco de Indicadores - UGRHI'!$B51,'Banco de Indicadores - Mun. (1)'!$A:$A,'Banco de Indicadores - UGRHI'!$A51) ))</f>
        <v>48.132317746026743</v>
      </c>
      <c r="BB51" s="44">
        <f>SUMIFS('Banco de Indicadores - Mun. (1)'!AW:AW,'Banco de Indicadores - Mun. (1)'!$C:$C,'Banco de Indicadores - UGRHI'!$B51,'Banco de Indicadores - Mun. (1)'!$A:$A,'Banco de Indicadores - UGRHI'!$A51)</f>
        <v>388</v>
      </c>
      <c r="BC51" s="44">
        <f>SUMIFS('Banco de Indicadores - Mun. (1)'!AX:AX,'Banco de Indicadores - Mun. (1)'!$C:$C,'Banco de Indicadores - UGRHI'!$B51,'Banco de Indicadores - Mun. (1)'!$A:$A,'Banco de Indicadores - UGRHI'!$A51)</f>
        <v>39</v>
      </c>
      <c r="BD51" s="124">
        <v>0.31</v>
      </c>
      <c r="BE51" s="44">
        <f>SUMIFS('Banco de Indicadores Mun. (2)'!R:R,'Banco de Indicadores Mun. (2)'!$E:$E,'Banco de Indicadores - UGRHI'!$B51,'Banco de Indicadores Mun. (2)'!$A:$A,'Banco de Indicadores - UGRHI'!$A51)</f>
        <v>5344</v>
      </c>
      <c r="BF51" s="128">
        <v>57.291203020342849</v>
      </c>
    </row>
    <row r="52" spans="1:58" x14ac:dyDescent="0.25">
      <c r="A52" s="38">
        <v>2015</v>
      </c>
      <c r="B52" s="38">
        <v>7</v>
      </c>
      <c r="C52" s="123">
        <f>SUMIFS('Banco de Indicadores Mun. (2)'!G:G,'Banco de Indicadores Mun. (2)'!$E:$E,'Banco de Indicadores - UGRHI'!$B52,'Banco de Indicadores Mun. (2)'!$A:$A,'Banco de Indicadores - UGRHI'!$A52)</f>
        <v>135</v>
      </c>
      <c r="D52" s="123">
        <f>SUMIFS('Banco de Indicadores Mun. (2)'!H:H,'Banco de Indicadores Mun. (2)'!$E:$E,'Banco de Indicadores - UGRHI'!$B52,'Banco de Indicadores Mun. (2)'!$A:$A,'Banco de Indicadores - UGRHI'!$A52)</f>
        <v>68</v>
      </c>
      <c r="E52" s="43">
        <v>1.0741156167245691</v>
      </c>
      <c r="F52" s="44">
        <f>SUMIFS('Banco de Indicadores - Mun. (1)'!H:H,'Banco de Indicadores - Mun. (1)'!$C:$C,'Banco de Indicadores - UGRHI'!$B52,'Banco de Indicadores - Mun. (1)'!$A:$A,'Banco de Indicadores - UGRHI'!$A52)</f>
        <v>1749343</v>
      </c>
      <c r="G52" s="44">
        <f>SUMIFS('Banco de Indicadores - Mun. (1)'!I:I,'Banco de Indicadores - Mun. (1)'!$C:$C,'Banco de Indicadores - UGRHI'!$B52,'Banco de Indicadores - Mun. (1)'!$A:$A,'Banco de Indicadores - UGRHI'!$A52)</f>
        <v>1746113</v>
      </c>
      <c r="H52" s="44">
        <f>SUMIFS('Banco de Indicadores - Mun. (1)'!J:J,'Banco de Indicadores - Mun. (1)'!$C:$C,'Banco de Indicadores - UGRHI'!$B52,'Banco de Indicadores - Mun. (1)'!$A:$A,'Banco de Indicadores - UGRHI'!$A52)</f>
        <v>3230</v>
      </c>
      <c r="I52" s="46">
        <f>(F52)/VLOOKUP(B52,'Dados Base'!$B:$K,6,FALSE)</f>
        <v>722.04253808657018</v>
      </c>
      <c r="J52" s="73">
        <f t="shared" si="0"/>
        <v>0.99815359252016334</v>
      </c>
      <c r="K52" s="44">
        <f>SUMIFS('Banco de Indicadores - Mun. (1)'!O:O,'Banco de Indicadores - Mun. (1)'!$C:$C,'Banco de Indicadores - UGRHI'!$B52,'Banco de Indicadores - Mun. (1)'!$A:$A,'Banco de Indicadores - UGRHI'!$A52)</f>
        <v>129</v>
      </c>
      <c r="L52" s="44">
        <f>SUMIFS('Banco de Indicadores - Mun. (1)'!P:P,'Banco de Indicadores - Mun. (1)'!$C:$C,'Banco de Indicadores - UGRHI'!$B52,'Banco de Indicadores - Mun. (1)'!$A:$A,'Banco de Indicadores - UGRHI'!$A52)</f>
        <v>1241</v>
      </c>
      <c r="M52" s="44">
        <f>SUMIFS('Banco de Indicadores - Mun. (1)'!Q:Q,'Banco de Indicadores - Mun. (1)'!$C:$C,'Banco de Indicadores - UGRHI'!$B52,'Banco de Indicadores - Mun. (1)'!$A:$A,'Banco de Indicadores - UGRHI'!$A52)</f>
        <v>15785</v>
      </c>
      <c r="N52" s="44">
        <f>SUMIFS('Banco de Indicadores - Mun. (1)'!R:R,'Banco de Indicadores - Mun. (1)'!$C:$C,'Banco de Indicadores - UGRHI'!$B52,'Banco de Indicadores - Mun. (1)'!$A:$A,'Banco de Indicadores - UGRHI'!$A52)</f>
        <v>938</v>
      </c>
      <c r="O52" s="44">
        <f>SUMIFS('Banco de Indicadores - Mun. (1)'!S:S,'Banco de Indicadores - Mun. (1)'!$C:$C,'Banco de Indicadores - UGRHI'!$B52,'Banco de Indicadores - Mun. (1)'!$A:$A,'Banco de Indicadores - UGRHI'!$A52)</f>
        <v>1102</v>
      </c>
      <c r="P52" s="44">
        <f>SUMIFS('Banco de Indicadores - Mun. (1)'!T:T,'Banco de Indicadores - Mun. (1)'!$C:$C,'Banco de Indicadores - UGRHI'!$B52,'Banco de Indicadores - Mun. (1)'!$A:$A,'Banco de Indicadores - UGRHI'!$A52)</f>
        <v>0</v>
      </c>
      <c r="Q52" s="44">
        <f>SUMIFS('Banco de Indicadores - Mun. (1)'!U:U,'Banco de Indicadores - Mun. (1)'!$C:$C,'Banco de Indicadores - UGRHI'!$B52,'Banco de Indicadores - Mun. (1)'!$A:$A,'Banco de Indicadores - UGRHI'!$A52)</f>
        <v>12176</v>
      </c>
      <c r="R52" s="44">
        <f>SUMIFS('Banco de Indicadores - Mun. (1)'!V:V,'Banco de Indicadores - Mun. (1)'!$C:$C,'Banco de Indicadores - UGRHI'!$B52,'Banco de Indicadores - Mun. (1)'!$A:$A,'Banco de Indicadores - UGRHI'!$A52)</f>
        <v>22036</v>
      </c>
      <c r="S52" s="44">
        <f>SUMIFS('Banco de Indicadores - Mun. (1)'!W:W,'Banco de Indicadores - Mun. (1)'!$C:$C,'Banco de Indicadores - UGRHI'!$B52,'Banco de Indicadores - Mun. (1)'!$A:$A,'Banco de Indicadores - UGRHI'!$A52)</f>
        <v>0</v>
      </c>
      <c r="T52" s="45">
        <f>SUMIFS('Banco de Indicadores Mun. (2)'!I:I,'Banco de Indicadores Mun. (2)'!$E:$E,'Banco de Indicadores - UGRHI'!$B52,'Banco de Indicadores Mun. (2)'!$A:$A,'Banco de Indicadores - UGRHI'!$A52)</f>
        <v>19.386850600000002</v>
      </c>
      <c r="U52" s="45">
        <f>SUMIFS('Banco de Indicadores Mun. (2)'!J:J,'Banco de Indicadores Mun. (2)'!$E:$E,'Banco de Indicadores - UGRHI'!$B52,'Banco de Indicadores Mun. (2)'!$A:$A,'Banco de Indicadores - UGRHI'!$A52)</f>
        <v>19.346521600000003</v>
      </c>
      <c r="V52" s="45">
        <f>SUMIFS('Banco de Indicadores Mun. (2)'!K:K,'Banco de Indicadores Mun. (2)'!$E:$E,'Banco de Indicadores - UGRHI'!$B52,'Banco de Indicadores Mun. (2)'!$A:$A,'Banco de Indicadores - UGRHI'!$A52)</f>
        <v>4.0329000000000031E-2</v>
      </c>
      <c r="W52" s="45">
        <f>SUMIFS('Banco de Indicadores Mun. (2)'!L:L,'Banco de Indicadores Mun. (2)'!$E:$E,'Banco de Indicadores - UGRHI'!$B52,'Banco de Indicadores Mun. (2)'!$A:$A,'Banco de Indicadores - UGRHI'!$A52)</f>
        <v>0</v>
      </c>
      <c r="X52" s="45">
        <f>SUMIFS('Banco de Indicadores Mun. (2)'!M:M,'Banco de Indicadores Mun. (2)'!$E:$E,'Banco de Indicadores - UGRHI'!$B52,'Banco de Indicadores Mun. (2)'!$A:$A,'Banco de Indicadores - UGRHI'!$A52)</f>
        <v>11.0865115</v>
      </c>
      <c r="Y52" s="45">
        <f>SUMIFS('Banco de Indicadores Mun. (2)'!N:N,'Banco de Indicadores Mun. (2)'!$E:$E,'Banco de Indicadores - UGRHI'!$B52,'Banco de Indicadores Mun. (2)'!$A:$A,'Banco de Indicadores - UGRHI'!$A52)</f>
        <v>7.1695657000000015</v>
      </c>
      <c r="Z52" s="45">
        <f>SUMIFS('Banco de Indicadores Mun. (2)'!O:O,'Banco de Indicadores Mun. (2)'!$E:$E,'Banco de Indicadores - UGRHI'!$B52,'Banco de Indicadores Mun. (2)'!$A:$A,'Banco de Indicadores - UGRHI'!$A52)</f>
        <v>1.9748500000000002E-2</v>
      </c>
      <c r="AA52" s="45">
        <f>SUMIFS('Banco de Indicadores Mun. (2)'!P:P,'Banco de Indicadores Mun. (2)'!$E:$E,'Banco de Indicadores - UGRHI'!$B52,'Banco de Indicadores Mun. (2)'!$A:$A,'Banco de Indicadores - UGRHI'!$A52)</f>
        <v>1.1110248999999996</v>
      </c>
      <c r="AB52" s="48">
        <f>SUMIFS('Banco de Indicadores - Mun. (1)'!X:X,'Banco de Indicadores - Mun. (1)'!$C:$C,'Banco de Indicadores - UGRHI'!$B52,'Banco de Indicadores - Mun. (1)'!$A:$A,'Banco de Indicadores - UGRHI'!$A52)</f>
        <v>5.4147041301678245</v>
      </c>
      <c r="AC52" s="48">
        <f t="shared" si="1"/>
        <v>66.502463054187189</v>
      </c>
      <c r="AD52" s="48">
        <f t="shared" si="2"/>
        <v>33.497536945812804</v>
      </c>
      <c r="AE52" s="44">
        <f>SUMIFS('Banco de Indicadores - Mun. (1)'!Y:Y,'Banco de Indicadores - Mun. (1)'!$C:$C,'Banco de Indicadores - UGRHI'!$B52,'Banco de Indicadores - Mun. (1)'!$A:$A,'Banco de Indicadores - UGRHI'!$A52)</f>
        <v>1587.5300000000002</v>
      </c>
      <c r="AF52" s="44">
        <f>SUMIFS('Banco de Indicadores - Mun. (1)'!Z:Z,'Banco de Indicadores - Mun. (1)'!$C:$C,'Banco de Indicadores - UGRHI'!$B52,'Banco de Indicadores - Mun. (1)'!$A:$A,'Banco de Indicadores - UGRHI'!$A52)</f>
        <v>11864</v>
      </c>
      <c r="AG52" s="44">
        <f>SUMIFS('Banco de Indicadores - Mun. (1)'!AA:AA,'Banco de Indicadores - Mun. (1)'!$C:$C,'Banco de Indicadores - UGRHI'!$B52,'Banco de Indicadores - Mun. (1)'!$A:$A,'Banco de Indicadores - UGRHI'!$A52)</f>
        <v>84995</v>
      </c>
      <c r="AH52" s="44">
        <f>SUMIFS('Banco de Indicadores - Mun. (1)'!AB:AB,'Banco de Indicadores - Mun. (1)'!$C:$C,'Banco de Indicadores - UGRHI'!$B52,'Banco de Indicadores - Mun. (1)'!$A:$A,'Banco de Indicadores - UGRHI'!$A52)</f>
        <v>237</v>
      </c>
      <c r="AI52" s="44">
        <f>SUMIFS('Banco de Indicadores - Mun. (1)'!AC:AC,'Banco de Indicadores - Mun. (1)'!$C:$C,'Banco de Indicadores - UGRHI'!$B52,'Banco de Indicadores - Mun. (1)'!$A:$A,'Banco de Indicadores - UGRHI'!$A52)</f>
        <v>24</v>
      </c>
      <c r="AJ52" s="44">
        <f>SUMIFS('Banco de Indicadores Mun. (2)'!Q:Q,'Banco de Indicadores Mun. (2)'!$E:$E,'Banco de Indicadores - UGRHI'!$B52,'Banco de Indicadores Mun. (2)'!$A:$A,'Banco de Indicadores - UGRHI'!$A52)</f>
        <v>84</v>
      </c>
      <c r="AK52" s="154">
        <f>VLOOKUP(B52,'Dados Base'!B:K,9,FALSE)*31536000/SUMIFS('Banco de Indicadores - Mun. (1)'!H:H,'Banco de Indicadores - Mun. (1)'!C:C,'Banco de Indicadores - UGRHI'!B52,'Banco de Indicadores - Mun. (1)'!A:A,'Banco de Indicadores - UGRHI'!A52)</f>
        <v>2794.2376080619983</v>
      </c>
      <c r="AL52" s="126">
        <v>90.44881030764121</v>
      </c>
      <c r="AM52" s="42" t="s">
        <v>702</v>
      </c>
      <c r="AN52" s="42" t="s">
        <v>702</v>
      </c>
      <c r="AO52" s="42" t="s">
        <v>702</v>
      </c>
      <c r="AP52" s="129">
        <v>90.618757520275025</v>
      </c>
      <c r="AQ52" s="127">
        <f>(SUMIFS(T:T,B:B,B52,A:A,A52)/VLOOKUP(B52,'Dados Base'!B:K,8,FALSE))*100</f>
        <v>33.425604482758622</v>
      </c>
      <c r="AR52" s="127">
        <f>(SUMIFS(T:T,B:B,B52,A:A,A52)/VLOOKUP(B52,'Dados Base'!B:K,9,FALSE))*100</f>
        <v>12.507645548387098</v>
      </c>
      <c r="AS52" s="127">
        <f>(SUMIFS(U:U,B:B,B52,A:A,A52)/VLOOKUP(B52,'Dados Base'!B:K,7,FALSE))*100</f>
        <v>50.911898947368428</v>
      </c>
      <c r="AT52" s="127">
        <f>(SUMIFS(V:V,B:B,B52,A:A,A52)/VLOOKUP(B52,'Dados Base'!B:K,10,FALSE))*100</f>
        <v>0.20164500000000016</v>
      </c>
      <c r="AU52" s="44">
        <f>SUMIFS('Banco de Indicadores - Mun. (1)'!AO:AO,'Banco de Indicadores - Mun. (1)'!$C:$C,'Banco de Indicadores - UGRHI'!$B52,'Banco de Indicadores - Mun. (1)'!$A:$A,'Banco de Indicadores - UGRHI'!$A52)</f>
        <v>0</v>
      </c>
      <c r="AV52" s="44">
        <f>SUMIFS('Banco de Indicadores - Mun. (1)'!AP:AP,'Banco de Indicadores - Mun. (1)'!$C:$C,'Banco de Indicadores - UGRHI'!$B52,'Banco de Indicadores - Mun. (1)'!$A:$A,'Banco de Indicadores - UGRHI'!$A52)</f>
        <v>4.0491533814732827</v>
      </c>
      <c r="AW52" s="142">
        <v>7</v>
      </c>
      <c r="AX52" s="44">
        <f>SUMIFS('Banco de Indicadores - Mun. (1)'!AQ:AQ,'Banco de Indicadores - Mun. (1)'!$C:$C,'Banco de Indicadores - UGRHI'!$B52,'Banco de Indicadores - Mun. (1)'!$A:$A,'Banco de Indicadores - UGRHI'!$A52)</f>
        <v>27</v>
      </c>
      <c r="AY52" s="74">
        <v>72.502018397877322</v>
      </c>
      <c r="AZ52" s="74">
        <v>15.491398321271127</v>
      </c>
      <c r="BA52" s="75">
        <f xml:space="preserve">  100 * (  SUMIFS('Banco de Indicadores - Mun. (1)'!Z:Z,'Banco de Indicadores - Mun. (1)'!$C:$C,'Banco de Indicadores - UGRHI'!$B52,'Banco de Indicadores - Mun. (1)'!$A:$A,'Banco de Indicadores - UGRHI'!$A52) /
(SUMIFS('Banco de Indicadores - Mun. (1)'!AA:AA,'Banco de Indicadores - Mun. (1)'!$C:$C,'Banco de Indicadores - UGRHI'!$B52,'Banco de Indicadores - Mun. (1)'!$A:$A,'Banco de Indicadores - UGRHI'!$A52) +  SUMIFS('Banco de Indicadores - Mun. (1)'!Z:Z,'Banco de Indicadores - Mun. (1)'!$C:$C,'Banco de Indicadores - UGRHI'!$B52,'Banco de Indicadores - Mun. (1)'!$A:$A,'Banco de Indicadores - UGRHI'!$A52) ))</f>
        <v>12.248732693915898</v>
      </c>
      <c r="BB52" s="44">
        <f>SUMIFS('Banco de Indicadores - Mun. (1)'!AW:AW,'Banco de Indicadores - Mun. (1)'!$C:$C,'Banco de Indicadores - UGRHI'!$B52,'Banco de Indicadores - Mun. (1)'!$A:$A,'Banco de Indicadores - UGRHI'!$A52)</f>
        <v>38</v>
      </c>
      <c r="BC52" s="44">
        <f>SUMIFS('Banco de Indicadores - Mun. (1)'!AX:AX,'Banco de Indicadores - Mun. (1)'!$C:$C,'Banco de Indicadores - UGRHI'!$B52,'Banco de Indicadores - Mun. (1)'!$A:$A,'Banco de Indicadores - UGRHI'!$A52)</f>
        <v>24</v>
      </c>
      <c r="BD52" s="124">
        <v>0.44</v>
      </c>
      <c r="BE52" s="44">
        <f>SUMIFS('Banco de Indicadores Mun. (2)'!R:R,'Banco de Indicadores Mun. (2)'!$E:$E,'Banco de Indicadores - UGRHI'!$B52,'Banco de Indicadores Mun. (2)'!$A:$A,'Banco de Indicadores - UGRHI'!$A52)</f>
        <v>290</v>
      </c>
      <c r="BF52" s="128">
        <v>208.71835440143269</v>
      </c>
    </row>
    <row r="53" spans="1:58" x14ac:dyDescent="0.25">
      <c r="A53" s="38">
        <v>2015</v>
      </c>
      <c r="B53" s="38">
        <v>8</v>
      </c>
      <c r="C53" s="123">
        <f>SUMIFS('Banco de Indicadores Mun. (2)'!G:G,'Banco de Indicadores Mun. (2)'!$E:$E,'Banco de Indicadores - UGRHI'!$B53,'Banco de Indicadores Mun. (2)'!$A:$A,'Banco de Indicadores - UGRHI'!$A53)</f>
        <v>599</v>
      </c>
      <c r="D53" s="123">
        <f>SUMIFS('Banco de Indicadores Mun. (2)'!H:H,'Banco de Indicadores Mun. (2)'!$E:$E,'Banco de Indicadores - UGRHI'!$B53,'Banco de Indicadores Mun. (2)'!$A:$A,'Banco de Indicadores - UGRHI'!$A53)</f>
        <v>515</v>
      </c>
      <c r="E53" s="43">
        <v>0.80096523610371229</v>
      </c>
      <c r="F53" s="44">
        <f>SUMIFS('Banco de Indicadores - Mun. (1)'!H:H,'Banco de Indicadores - Mun. (1)'!$C:$C,'Banco de Indicadores - UGRHI'!$B53,'Banco de Indicadores - Mun. (1)'!$A:$A,'Banco de Indicadores - UGRHI'!$A53)</f>
        <v>694839</v>
      </c>
      <c r="G53" s="44">
        <f>SUMIFS('Banco de Indicadores - Mun. (1)'!I:I,'Banco de Indicadores - Mun. (1)'!$C:$C,'Banco de Indicadores - UGRHI'!$B53,'Banco de Indicadores - Mun. (1)'!$A:$A,'Banco de Indicadores - UGRHI'!$A53)</f>
        <v>658114</v>
      </c>
      <c r="H53" s="44">
        <f>SUMIFS('Banco de Indicadores - Mun. (1)'!J:J,'Banco de Indicadores - Mun. (1)'!$C:$C,'Banco de Indicadores - UGRHI'!$B53,'Banco de Indicadores - Mun. (1)'!$A:$A,'Banco de Indicadores - UGRHI'!$A53)</f>
        <v>36725</v>
      </c>
      <c r="I53" s="46">
        <f>(F53)/VLOOKUP(B53,'Dados Base'!$B:$K,6,FALSE)</f>
        <v>70.135175237253137</v>
      </c>
      <c r="J53" s="73">
        <f t="shared" si="0"/>
        <v>0.94714602951187254</v>
      </c>
      <c r="K53" s="44">
        <f>SUMIFS('Banco de Indicadores - Mun. (1)'!O:O,'Banco de Indicadores - Mun. (1)'!$C:$C,'Banco de Indicadores - UGRHI'!$B53,'Banco de Indicadores - Mun. (1)'!$A:$A,'Banco de Indicadores - UGRHI'!$A53)</f>
        <v>3096</v>
      </c>
      <c r="L53" s="44">
        <f>SUMIFS('Banco de Indicadores - Mun. (1)'!P:P,'Banco de Indicadores - Mun. (1)'!$C:$C,'Banco de Indicadores - UGRHI'!$B53,'Banco de Indicadores - Mun. (1)'!$A:$A,'Banco de Indicadores - UGRHI'!$A53)</f>
        <v>255203</v>
      </c>
      <c r="M53" s="44">
        <f>SUMIFS('Banco de Indicadores - Mun. (1)'!Q:Q,'Banco de Indicadores - Mun. (1)'!$C:$C,'Banco de Indicadores - UGRHI'!$B53,'Banco de Indicadores - Mun. (1)'!$A:$A,'Banco de Indicadores - UGRHI'!$A53)</f>
        <v>24994158</v>
      </c>
      <c r="N53" s="44">
        <f>SUMIFS('Banco de Indicadores - Mun. (1)'!R:R,'Banco de Indicadores - Mun. (1)'!$C:$C,'Banco de Indicadores - UGRHI'!$B53,'Banco de Indicadores - Mun. (1)'!$A:$A,'Banco de Indicadores - UGRHI'!$A53)</f>
        <v>22298</v>
      </c>
      <c r="O53" s="44">
        <f>SUMIFS('Banco de Indicadores - Mun. (1)'!S:S,'Banco de Indicadores - Mun. (1)'!$C:$C,'Banco de Indicadores - UGRHI'!$B53,'Banco de Indicadores - Mun. (1)'!$A:$A,'Banco de Indicadores - UGRHI'!$A53)</f>
        <v>3433</v>
      </c>
      <c r="P53" s="44">
        <f>SUMIFS('Banco de Indicadores - Mun. (1)'!T:T,'Banco de Indicadores - Mun. (1)'!$C:$C,'Banco de Indicadores - UGRHI'!$B53,'Banco de Indicadores - Mun. (1)'!$A:$A,'Banco de Indicadores - UGRHI'!$A53)</f>
        <v>0</v>
      </c>
      <c r="Q53" s="44">
        <f>SUMIFS('Banco de Indicadores - Mun. (1)'!U:U,'Banco de Indicadores - Mun. (1)'!$C:$C,'Banco de Indicadores - UGRHI'!$B53,'Banco de Indicadores - Mun. (1)'!$A:$A,'Banco de Indicadores - UGRHI'!$A53)</f>
        <v>8334</v>
      </c>
      <c r="R53" s="44">
        <f>SUMIFS('Banco de Indicadores - Mun. (1)'!V:V,'Banco de Indicadores - Mun. (1)'!$C:$C,'Banco de Indicadores - UGRHI'!$B53,'Banco de Indicadores - Mun. (1)'!$A:$A,'Banco de Indicadores - UGRHI'!$A53)</f>
        <v>6189</v>
      </c>
      <c r="S53" s="44">
        <f>SUMIFS('Banco de Indicadores - Mun. (1)'!W:W,'Banco de Indicadores - Mun. (1)'!$C:$C,'Banco de Indicadores - UGRHI'!$B53,'Banco de Indicadores - Mun. (1)'!$A:$A,'Banco de Indicadores - UGRHI'!$A53)</f>
        <v>233.31000000000003</v>
      </c>
      <c r="T53" s="45">
        <f>SUMIFS('Banco de Indicadores Mun. (2)'!I:I,'Banco de Indicadores Mun. (2)'!$E:$E,'Banco de Indicadores - UGRHI'!$B53,'Banco de Indicadores Mun. (2)'!$A:$A,'Banco de Indicadores - UGRHI'!$A53)</f>
        <v>5.5851463000000034</v>
      </c>
      <c r="U53" s="45">
        <f>SUMIFS('Banco de Indicadores Mun. (2)'!J:J,'Banco de Indicadores Mun. (2)'!$E:$E,'Banco de Indicadores - UGRHI'!$B53,'Banco de Indicadores Mun. (2)'!$A:$A,'Banco de Indicadores - UGRHI'!$A53)</f>
        <v>4.4123732000000002</v>
      </c>
      <c r="V53" s="45">
        <f>SUMIFS('Banco de Indicadores Mun. (2)'!K:K,'Banco de Indicadores Mun. (2)'!$E:$E,'Banco de Indicadores - UGRHI'!$B53,'Banco de Indicadores Mun. (2)'!$A:$A,'Banco de Indicadores - UGRHI'!$A53)</f>
        <v>1.1727730999999997</v>
      </c>
      <c r="W53" s="45">
        <f>SUMIFS('Banco de Indicadores Mun. (2)'!L:L,'Banco de Indicadores Mun. (2)'!$E:$E,'Banco de Indicadores - UGRHI'!$B53,'Banco de Indicadores Mun. (2)'!$A:$A,'Banco de Indicadores - UGRHI'!$A53)</f>
        <v>4.5000253995433779</v>
      </c>
      <c r="X53" s="45">
        <f>SUMIFS('Banco de Indicadores Mun. (2)'!M:M,'Banco de Indicadores Mun. (2)'!$E:$E,'Banco de Indicadores - UGRHI'!$B53,'Banco de Indicadores Mun. (2)'!$A:$A,'Banco de Indicadores - UGRHI'!$A53)</f>
        <v>1.5468695000000001</v>
      </c>
      <c r="Y53" s="45">
        <f>SUMIFS('Banco de Indicadores Mun. (2)'!N:N,'Banco de Indicadores Mun. (2)'!$E:$E,'Banco de Indicadores - UGRHI'!$B53,'Banco de Indicadores Mun. (2)'!$A:$A,'Banco de Indicadores - UGRHI'!$A53)</f>
        <v>0.61142030000000014</v>
      </c>
      <c r="Z53" s="45">
        <f>SUMIFS('Banco de Indicadores Mun. (2)'!O:O,'Banco de Indicadores Mun. (2)'!$E:$E,'Banco de Indicadores - UGRHI'!$B53,'Banco de Indicadores Mun. (2)'!$A:$A,'Banco de Indicadores - UGRHI'!$A53)</f>
        <v>3.2943944999999988</v>
      </c>
      <c r="AA53" s="45">
        <f>SUMIFS('Banco de Indicadores Mun. (2)'!P:P,'Banco de Indicadores Mun. (2)'!$E:$E,'Banco de Indicadores - UGRHI'!$B53,'Banco de Indicadores Mun. (2)'!$A:$A,'Banco de Indicadores - UGRHI'!$A53)</f>
        <v>0.13246200000000002</v>
      </c>
      <c r="AB53" s="48">
        <f>SUMIFS('Banco de Indicadores - Mun. (1)'!X:X,'Banco de Indicadores - Mun. (1)'!$C:$C,'Banco de Indicadores - UGRHI'!$B53,'Banco de Indicadores - Mun. (1)'!$A:$A,'Banco de Indicadores - UGRHI'!$A53)</f>
        <v>2.1587775160220972</v>
      </c>
      <c r="AC53" s="48">
        <f t="shared" si="1"/>
        <v>53.770197486535011</v>
      </c>
      <c r="AD53" s="48">
        <f t="shared" si="2"/>
        <v>46.229802513464989</v>
      </c>
      <c r="AE53" s="44">
        <f>SUMIFS('Banco de Indicadores - Mun. (1)'!Y:Y,'Banco de Indicadores - Mun. (1)'!$C:$C,'Banco de Indicadores - UGRHI'!$B53,'Banco de Indicadores - Mun. (1)'!$A:$A,'Banco de Indicadores - UGRHI'!$A53)</f>
        <v>562.36</v>
      </c>
      <c r="AF53" s="44">
        <f>SUMIFS('Banco de Indicadores - Mun. (1)'!Z:Z,'Banco de Indicadores - Mun. (1)'!$C:$C,'Banco de Indicadores - UGRHI'!$B53,'Banco de Indicadores - Mun. (1)'!$A:$A,'Banco de Indicadores - UGRHI'!$A53)</f>
        <v>29596</v>
      </c>
      <c r="AG53" s="44">
        <f>SUMIFS('Banco de Indicadores - Mun. (1)'!AA:AA,'Banco de Indicadores - Mun. (1)'!$C:$C,'Banco de Indicadores - UGRHI'!$B53,'Banco de Indicadores - Mun. (1)'!$A:$A,'Banco de Indicadores - UGRHI'!$A53)</f>
        <v>6994</v>
      </c>
      <c r="AH53" s="44">
        <f>SUMIFS('Banco de Indicadores - Mun. (1)'!AB:AB,'Banco de Indicadores - Mun. (1)'!$C:$C,'Banco de Indicadores - UGRHI'!$B53,'Banco de Indicadores - Mun. (1)'!$A:$A,'Banco de Indicadores - UGRHI'!$A53)</f>
        <v>61</v>
      </c>
      <c r="AI53" s="44">
        <f>SUMIFS('Banco de Indicadores - Mun. (1)'!AC:AC,'Banco de Indicadores - Mun. (1)'!$C:$C,'Banco de Indicadores - UGRHI'!$B53,'Banco de Indicadores - Mun. (1)'!$A:$A,'Banco de Indicadores - UGRHI'!$A53)</f>
        <v>7</v>
      </c>
      <c r="AJ53" s="44">
        <f>SUMIFS('Banco de Indicadores Mun. (2)'!Q:Q,'Banco de Indicadores Mun. (2)'!$E:$E,'Banco de Indicadores - UGRHI'!$B53,'Banco de Indicadores Mun. (2)'!$A:$A,'Banco de Indicadores - UGRHI'!$A53)</f>
        <v>257</v>
      </c>
      <c r="AK53" s="154">
        <f>VLOOKUP(B53,'Dados Base'!B:K,9,FALSE)*31536000/SUMIFS('Banco de Indicadores - Mun. (1)'!H:H,'Banco de Indicadores - Mun. (1)'!C:C,'Banco de Indicadores - UGRHI'!B53,'Banco de Indicadores - Mun. (1)'!A:A,'Banco de Indicadores - UGRHI'!A53)</f>
        <v>6626.3638051404714</v>
      </c>
      <c r="AL53" s="126">
        <v>96.3663944647828</v>
      </c>
      <c r="AM53" s="42" t="s">
        <v>702</v>
      </c>
      <c r="AN53" s="42" t="s">
        <v>702</v>
      </c>
      <c r="AO53" s="42" t="s">
        <v>702</v>
      </c>
      <c r="AP53" s="129">
        <v>99.261063545934491</v>
      </c>
      <c r="AQ53" s="127">
        <f>(SUMIFS(T:T,B:B,B53,A:A,A53)/VLOOKUP(B53,'Dados Base'!B:K,8,FALSE))*100</f>
        <v>12.141622391304354</v>
      </c>
      <c r="AR53" s="127">
        <f>(SUMIFS(T:T,B:B,B53,A:A,A53)/VLOOKUP(B53,'Dados Base'!B:K,9,FALSE))*100</f>
        <v>3.8254426712328788</v>
      </c>
      <c r="AS53" s="127">
        <f>(SUMIFS(U:U,B:B,B53,A:A,A53)/VLOOKUP(B53,'Dados Base'!B:K,7,FALSE))*100</f>
        <v>15.758475714285716</v>
      </c>
      <c r="AT53" s="127">
        <f>(SUMIFS(V:V,B:B,B53,A:A,A53)/VLOOKUP(B53,'Dados Base'!B:K,10,FALSE))*100</f>
        <v>6.5154061111111092</v>
      </c>
      <c r="AU53" s="44">
        <f>SUMIFS('Banco de Indicadores - Mun. (1)'!AO:AO,'Banco de Indicadores - Mun. (1)'!$C:$C,'Banco de Indicadores - UGRHI'!$B53,'Banco de Indicadores - Mun. (1)'!$A:$A,'Banco de Indicadores - UGRHI'!$A53)</f>
        <v>0</v>
      </c>
      <c r="AV53" s="44">
        <f>SUMIFS('Banco de Indicadores - Mun. (1)'!AP:AP,'Banco de Indicadores - Mun. (1)'!$C:$C,'Banco de Indicadores - UGRHI'!$B53,'Banco de Indicadores - Mun. (1)'!$A:$A,'Banco de Indicadores - UGRHI'!$A53)</f>
        <v>9.5365248903299644</v>
      </c>
      <c r="AW53" s="142">
        <v>4</v>
      </c>
      <c r="AX53" s="44">
        <f>SUMIFS('Banco de Indicadores - Mun. (1)'!AQ:AQ,'Banco de Indicadores - Mun. (1)'!$C:$C,'Banco de Indicadores - UGRHI'!$B53,'Banco de Indicadores - Mun. (1)'!$A:$A,'Banco de Indicadores - UGRHI'!$A53)</f>
        <v>0</v>
      </c>
      <c r="AY53" s="74">
        <v>99.49626947253347</v>
      </c>
      <c r="AZ53" s="74">
        <v>92.160931948619833</v>
      </c>
      <c r="BA53" s="75">
        <f xml:space="preserve">  100 * (  SUMIFS('Banco de Indicadores - Mun. (1)'!Z:Z,'Banco de Indicadores - Mun. (1)'!$C:$C,'Banco de Indicadores - UGRHI'!$B53,'Banco de Indicadores - Mun. (1)'!$A:$A,'Banco de Indicadores - UGRHI'!$A53) /
(SUMIFS('Banco de Indicadores - Mun. (1)'!AA:AA,'Banco de Indicadores - Mun. (1)'!$C:$C,'Banco de Indicadores - UGRHI'!$B53,'Banco de Indicadores - Mun. (1)'!$A:$A,'Banco de Indicadores - UGRHI'!$A53) +  SUMIFS('Banco de Indicadores - Mun. (1)'!Z:Z,'Banco de Indicadores - Mun. (1)'!$C:$C,'Banco de Indicadores - UGRHI'!$B53,'Banco de Indicadores - Mun. (1)'!$A:$A,'Banco de Indicadores - UGRHI'!$A53) ))</f>
        <v>80.885487838207155</v>
      </c>
      <c r="BB53" s="44">
        <f>SUMIFS('Banco de Indicadores - Mun. (1)'!AW:AW,'Banco de Indicadores - Mun. (1)'!$C:$C,'Banco de Indicadores - UGRHI'!$B53,'Banco de Indicadores - Mun. (1)'!$A:$A,'Banco de Indicadores - UGRHI'!$A53)</f>
        <v>9</v>
      </c>
      <c r="BC53" s="44">
        <f>SUMIFS('Banco de Indicadores - Mun. (1)'!AX:AX,'Banco de Indicadores - Mun. (1)'!$C:$C,'Banco de Indicadores - UGRHI'!$B53,'Banco de Indicadores - Mun. (1)'!$A:$A,'Banco de Indicadores - UGRHI'!$A53)</f>
        <v>7</v>
      </c>
      <c r="BD53" s="124">
        <v>0.54</v>
      </c>
      <c r="BE53" s="44">
        <f>SUMIFS('Banco de Indicadores Mun. (2)'!R:R,'Banco de Indicadores Mun. (2)'!$E:$E,'Banco de Indicadores - UGRHI'!$B53,'Banco de Indicadores Mun. (2)'!$A:$A,'Banco de Indicadores - UGRHI'!$A53)</f>
        <v>144</v>
      </c>
      <c r="BF53" s="128">
        <v>72.508913413064846</v>
      </c>
    </row>
    <row r="54" spans="1:58" x14ac:dyDescent="0.25">
      <c r="A54" s="38">
        <v>2015</v>
      </c>
      <c r="B54" s="38">
        <v>9</v>
      </c>
      <c r="C54" s="123">
        <f>SUMIFS('Banco de Indicadores Mun. (2)'!G:G,'Banco de Indicadores Mun. (2)'!$E:$E,'Banco de Indicadores - UGRHI'!$B54,'Banco de Indicadores Mun. (2)'!$A:$A,'Banco de Indicadores - UGRHI'!$A54)</f>
        <v>1608</v>
      </c>
      <c r="D54" s="123">
        <f>SUMIFS('Banco de Indicadores Mun. (2)'!H:H,'Banco de Indicadores Mun. (2)'!$E:$E,'Banco de Indicadores - UGRHI'!$B54,'Banco de Indicadores Mun. (2)'!$A:$A,'Banco de Indicadores - UGRHI'!$A54)</f>
        <v>1212</v>
      </c>
      <c r="E54" s="43">
        <v>0.99527229673836981</v>
      </c>
      <c r="F54" s="44">
        <f>SUMIFS('Banco de Indicadores - Mun. (1)'!H:H,'Banco de Indicadores - Mun. (1)'!$C:$C,'Banco de Indicadores - UGRHI'!$B54,'Banco de Indicadores - Mun. (1)'!$A:$A,'Banco de Indicadores - UGRHI'!$A54)</f>
        <v>1515667</v>
      </c>
      <c r="G54" s="44">
        <f>SUMIFS('Banco de Indicadores - Mun. (1)'!I:I,'Banco de Indicadores - Mun. (1)'!$C:$C,'Banco de Indicadores - UGRHI'!$B54,'Banco de Indicadores - Mun. (1)'!$A:$A,'Banco de Indicadores - UGRHI'!$A54)</f>
        <v>1430148</v>
      </c>
      <c r="H54" s="44">
        <f>SUMIFS('Banco de Indicadores - Mun. (1)'!J:J,'Banco de Indicadores - Mun. (1)'!$C:$C,'Banco de Indicadores - UGRHI'!$B54,'Banco de Indicadores - Mun. (1)'!$A:$A,'Banco de Indicadores - UGRHI'!$A54)</f>
        <v>85519</v>
      </c>
      <c r="I54" s="46">
        <f>(F54)/VLOOKUP(B54,'Dados Base'!$B:$K,6,FALSE)</f>
        <v>116.30535789787896</v>
      </c>
      <c r="J54" s="73">
        <f t="shared" si="0"/>
        <v>0.94357665634997656</v>
      </c>
      <c r="K54" s="44">
        <f>SUMIFS('Banco de Indicadores - Mun. (1)'!O:O,'Banco de Indicadores - Mun. (1)'!$C:$C,'Banco de Indicadores - UGRHI'!$B54,'Banco de Indicadores - Mun. (1)'!$A:$A,'Banco de Indicadores - UGRHI'!$A54)</f>
        <v>4238</v>
      </c>
      <c r="L54" s="44">
        <f>SUMIFS('Banco de Indicadores - Mun. (1)'!P:P,'Banco de Indicadores - Mun. (1)'!$C:$C,'Banco de Indicadores - UGRHI'!$B54,'Banco de Indicadores - Mun. (1)'!$A:$A,'Banco de Indicadores - UGRHI'!$A54)</f>
        <v>331107</v>
      </c>
      <c r="M54" s="44">
        <f>SUMIFS('Banco de Indicadores - Mun. (1)'!Q:Q,'Banco de Indicadores - Mun. (1)'!$C:$C,'Banco de Indicadores - UGRHI'!$B54,'Banco de Indicadores - Mun. (1)'!$A:$A,'Banco de Indicadores - UGRHI'!$A54)</f>
        <v>99363930</v>
      </c>
      <c r="N54" s="44">
        <f>SUMIFS('Banco de Indicadores - Mun. (1)'!R:R,'Banco de Indicadores - Mun. (1)'!$C:$C,'Banco de Indicadores - UGRHI'!$B54,'Banco de Indicadores - Mun. (1)'!$A:$A,'Banco de Indicadores - UGRHI'!$A54)</f>
        <v>72145</v>
      </c>
      <c r="O54" s="44">
        <f>SUMIFS('Banco de Indicadores - Mun. (1)'!S:S,'Banco de Indicadores - Mun. (1)'!$C:$C,'Banco de Indicadores - UGRHI'!$B54,'Banco de Indicadores - Mun. (1)'!$A:$A,'Banco de Indicadores - UGRHI'!$A54)</f>
        <v>4634</v>
      </c>
      <c r="P54" s="44">
        <f>SUMIFS('Banco de Indicadores - Mun. (1)'!T:T,'Banco de Indicadores - Mun. (1)'!$C:$C,'Banco de Indicadores - UGRHI'!$B54,'Banco de Indicadores - Mun. (1)'!$A:$A,'Banco de Indicadores - UGRHI'!$A54)</f>
        <v>0</v>
      </c>
      <c r="Q54" s="44">
        <f>SUMIFS('Banco de Indicadores - Mun. (1)'!U:U,'Banco de Indicadores - Mun. (1)'!$C:$C,'Banco de Indicadores - UGRHI'!$B54,'Banco de Indicadores - Mun. (1)'!$A:$A,'Banco de Indicadores - UGRHI'!$A54)</f>
        <v>15885</v>
      </c>
      <c r="R54" s="44">
        <f>SUMIFS('Banco de Indicadores - Mun. (1)'!V:V,'Banco de Indicadores - Mun. (1)'!$C:$C,'Banco de Indicadores - UGRHI'!$B54,'Banco de Indicadores - Mun. (1)'!$A:$A,'Banco de Indicadores - UGRHI'!$A54)</f>
        <v>13455</v>
      </c>
      <c r="S54" s="44">
        <f>SUMIFS('Banco de Indicadores - Mun. (1)'!W:W,'Banco de Indicadores - Mun. (1)'!$C:$C,'Banco de Indicadores - UGRHI'!$B54,'Banco de Indicadores - Mun. (1)'!$A:$A,'Banco de Indicadores - UGRHI'!$A54)</f>
        <v>0.28999999999999998</v>
      </c>
      <c r="T54" s="45">
        <f>SUMIFS('Banco de Indicadores Mun. (2)'!I:I,'Banco de Indicadores Mun. (2)'!$E:$E,'Banco de Indicadores - UGRHI'!$B54,'Banco de Indicadores Mun. (2)'!$A:$A,'Banco de Indicadores - UGRHI'!$A54)</f>
        <v>22.534466699999996</v>
      </c>
      <c r="U54" s="45">
        <f>SUMIFS('Banco de Indicadores Mun. (2)'!J:J,'Banco de Indicadores Mun. (2)'!$E:$E,'Banco de Indicadores - UGRHI'!$B54,'Banco de Indicadores Mun. (2)'!$A:$A,'Banco de Indicadores - UGRHI'!$A54)</f>
        <v>19.154245500000002</v>
      </c>
      <c r="V54" s="45">
        <f>SUMIFS('Banco de Indicadores Mun. (2)'!K:K,'Banco de Indicadores Mun. (2)'!$E:$E,'Banco de Indicadores - UGRHI'!$B54,'Banco de Indicadores Mun. (2)'!$A:$A,'Banco de Indicadores - UGRHI'!$A54)</f>
        <v>3.3802212000000003</v>
      </c>
      <c r="W54" s="45">
        <f>SUMIFS('Banco de Indicadores Mun. (2)'!L:L,'Banco de Indicadores Mun. (2)'!$E:$E,'Banco de Indicadores - UGRHI'!$B54,'Banco de Indicadores Mun. (2)'!$A:$A,'Banco de Indicadores - UGRHI'!$A54)</f>
        <v>7.8310600266362238</v>
      </c>
      <c r="X54" s="45">
        <f>SUMIFS('Banco de Indicadores Mun. (2)'!M:M,'Banco de Indicadores Mun. (2)'!$E:$E,'Banco de Indicadores - UGRHI'!$B54,'Banco de Indicadores Mun. (2)'!$A:$A,'Banco de Indicadores - UGRHI'!$A54)</f>
        <v>3.4516597999999985</v>
      </c>
      <c r="Y54" s="45">
        <f>SUMIFS('Banco de Indicadores Mun. (2)'!N:N,'Banco de Indicadores Mun. (2)'!$E:$E,'Banco de Indicadores - UGRHI'!$B54,'Banco de Indicadores Mun. (2)'!$A:$A,'Banco de Indicadores - UGRHI'!$A54)</f>
        <v>5.5772480000000018</v>
      </c>
      <c r="Z54" s="45">
        <f>SUMIFS('Banco de Indicadores Mun. (2)'!O:O,'Banco de Indicadores Mun. (2)'!$E:$E,'Banco de Indicadores - UGRHI'!$B54,'Banco de Indicadores Mun. (2)'!$A:$A,'Banco de Indicadores - UGRHI'!$A54)</f>
        <v>11.837138699999999</v>
      </c>
      <c r="AA54" s="45">
        <f>SUMIFS('Banco de Indicadores Mun. (2)'!P:P,'Banco de Indicadores Mun. (2)'!$E:$E,'Banco de Indicadores - UGRHI'!$B54,'Banco de Indicadores Mun. (2)'!$A:$A,'Banco de Indicadores - UGRHI'!$A54)</f>
        <v>1.6684202000000001</v>
      </c>
      <c r="AB54" s="48">
        <f>SUMIFS('Banco de Indicadores - Mun. (1)'!X:X,'Banco de Indicadores - Mun. (1)'!$C:$C,'Banco de Indicadores - UGRHI'!$B54,'Banco de Indicadores - Mun. (1)'!$A:$A,'Banco de Indicadores - UGRHI'!$A54)</f>
        <v>4.4853875116865032</v>
      </c>
      <c r="AC54" s="48">
        <f t="shared" si="1"/>
        <v>57.021276595744688</v>
      </c>
      <c r="AD54" s="48">
        <f t="shared" si="2"/>
        <v>42.978723404255319</v>
      </c>
      <c r="AE54" s="44">
        <f>SUMIFS('Banco de Indicadores - Mun. (1)'!Y:Y,'Banco de Indicadores - Mun. (1)'!$C:$C,'Banco de Indicadores - UGRHI'!$B54,'Banco de Indicadores - Mun. (1)'!$A:$A,'Banco de Indicadores - UGRHI'!$A54)</f>
        <v>1191.4399999999998</v>
      </c>
      <c r="AF54" s="44">
        <f>SUMIFS('Banco de Indicadores - Mun. (1)'!Z:Z,'Banco de Indicadores - Mun. (1)'!$C:$C,'Banco de Indicadores - UGRHI'!$B54,'Banco de Indicadores - Mun. (1)'!$A:$A,'Banco de Indicadores - UGRHI'!$A54)</f>
        <v>39898</v>
      </c>
      <c r="AG54" s="44">
        <f>SUMIFS('Banco de Indicadores - Mun. (1)'!AA:AA,'Banco de Indicadores - Mun. (1)'!$C:$C,'Banco de Indicadores - UGRHI'!$B54,'Banco de Indicadores - Mun. (1)'!$A:$A,'Banco de Indicadores - UGRHI'!$A54)</f>
        <v>39160</v>
      </c>
      <c r="AH54" s="44">
        <f>SUMIFS('Banco de Indicadores - Mun. (1)'!AB:AB,'Banco de Indicadores - Mun. (1)'!$C:$C,'Banco de Indicadores - UGRHI'!$B54,'Banco de Indicadores - Mun. (1)'!$A:$A,'Banco de Indicadores - UGRHI'!$A54)</f>
        <v>115</v>
      </c>
      <c r="AI54" s="44">
        <f>SUMIFS('Banco de Indicadores - Mun. (1)'!AC:AC,'Banco de Indicadores - Mun. (1)'!$C:$C,'Banco de Indicadores - UGRHI'!$B54,'Banco de Indicadores - Mun. (1)'!$A:$A,'Banco de Indicadores - UGRHI'!$A54)</f>
        <v>5</v>
      </c>
      <c r="AJ54" s="44">
        <f>SUMIFS('Banco de Indicadores Mun. (2)'!Q:Q,'Banco de Indicadores Mun. (2)'!$E:$E,'Banco de Indicadores - UGRHI'!$B54,'Banco de Indicadores Mun. (2)'!$A:$A,'Banco de Indicadores - UGRHI'!$A54)</f>
        <v>973</v>
      </c>
      <c r="AK54" s="154">
        <f>VLOOKUP(B54,'Dados Base'!B:K,9,FALSE)*31536000/SUMIFS('Banco de Indicadores - Mun. (1)'!H:H,'Banco de Indicadores - Mun. (1)'!C:C,'Banco de Indicadores - UGRHI'!B54,'Banco de Indicadores - Mun. (1)'!A:A,'Banco de Indicadores - UGRHI'!A54)</f>
        <v>4140.5295490368271</v>
      </c>
      <c r="AL54" s="126">
        <v>94.793630354223595</v>
      </c>
      <c r="AM54" s="42" t="s">
        <v>702</v>
      </c>
      <c r="AN54" s="42" t="s">
        <v>702</v>
      </c>
      <c r="AO54" s="42" t="s">
        <v>702</v>
      </c>
      <c r="AP54" s="129">
        <v>98.882886063672231</v>
      </c>
      <c r="AQ54" s="127">
        <f>(SUMIFS(T:T,B:B,B54,A:A,A54)/VLOOKUP(B54,'Dados Base'!B:K,8,FALSE))*100</f>
        <v>31.297870416666662</v>
      </c>
      <c r="AR54" s="127">
        <f>(SUMIFS(T:T,B:B,B54,A:A,A54)/VLOOKUP(B54,'Dados Base'!B:K,9,FALSE))*100</f>
        <v>11.323852613065325</v>
      </c>
      <c r="AS54" s="127">
        <f>(SUMIFS(U:U,B:B,B54,A:A,A54)/VLOOKUP(B54,'Dados Base'!B:K,7,FALSE))*100</f>
        <v>39.904678125000004</v>
      </c>
      <c r="AT54" s="127">
        <f>(SUMIFS(V:V,B:B,B54,A:A,A54)/VLOOKUP(B54,'Dados Base'!B:K,10,FALSE))*100</f>
        <v>14.084255000000001</v>
      </c>
      <c r="AU54" s="44">
        <f>SUMIFS('Banco de Indicadores - Mun. (1)'!AO:AO,'Banco de Indicadores - Mun. (1)'!$C:$C,'Banco de Indicadores - UGRHI'!$B54,'Banco de Indicadores - Mun. (1)'!$A:$A,'Banco de Indicadores - UGRHI'!$A54)</f>
        <v>0</v>
      </c>
      <c r="AV54" s="44">
        <f>SUMIFS('Banco de Indicadores - Mun. (1)'!AP:AP,'Banco de Indicadores - Mun. (1)'!$C:$C,'Banco de Indicadores - UGRHI'!$B54,'Banco de Indicadores - Mun. (1)'!$A:$A,'Banco de Indicadores - UGRHI'!$A54)</f>
        <v>3.5946552065472268</v>
      </c>
      <c r="AW54" s="142">
        <v>22</v>
      </c>
      <c r="AX54" s="44">
        <f>SUMIFS('Banco de Indicadores - Mun. (1)'!AQ:AQ,'Banco de Indicadores - Mun. (1)'!$C:$C,'Banco de Indicadores - UGRHI'!$B54,'Banco de Indicadores - Mun. (1)'!$A:$A,'Banco de Indicadores - UGRHI'!$A54)</f>
        <v>103</v>
      </c>
      <c r="AY54" s="74">
        <v>97.866282349667344</v>
      </c>
      <c r="AZ54" s="74">
        <v>66.177353335525808</v>
      </c>
      <c r="BA54" s="75">
        <f xml:space="preserve">  100 * (  SUMIFS('Banco de Indicadores - Mun. (1)'!Z:Z,'Banco de Indicadores - Mun. (1)'!$C:$C,'Banco de Indicadores - UGRHI'!$B54,'Banco de Indicadores - Mun. (1)'!$A:$A,'Banco de Indicadores - UGRHI'!$A54) /
(SUMIFS('Banco de Indicadores - Mun. (1)'!AA:AA,'Banco de Indicadores - Mun. (1)'!$C:$C,'Banco de Indicadores - UGRHI'!$B54,'Banco de Indicadores - Mun. (1)'!$A:$A,'Banco de Indicadores - UGRHI'!$A54) +  SUMIFS('Banco de Indicadores - Mun. (1)'!Z:Z,'Banco de Indicadores - Mun. (1)'!$C:$C,'Banco de Indicadores - UGRHI'!$B54,'Banco de Indicadores - Mun. (1)'!$A:$A,'Banco de Indicadores - UGRHI'!$A54) ))</f>
        <v>50.466745933365374</v>
      </c>
      <c r="BB54" s="44">
        <f>SUMIFS('Banco de Indicadores - Mun. (1)'!AW:AW,'Banco de Indicadores - Mun. (1)'!$C:$C,'Banco de Indicadores - UGRHI'!$B54,'Banco de Indicadores - Mun. (1)'!$A:$A,'Banco de Indicadores - UGRHI'!$A54)</f>
        <v>8</v>
      </c>
      <c r="BC54" s="44">
        <f>SUMIFS('Banco de Indicadores - Mun. (1)'!AX:AX,'Banco de Indicadores - Mun. (1)'!$C:$C,'Banco de Indicadores - UGRHI'!$B54,'Banco de Indicadores - Mun. (1)'!$A:$A,'Banco de Indicadores - UGRHI'!$A54)</f>
        <v>5</v>
      </c>
      <c r="BD54" s="124">
        <v>0.55000000000000004</v>
      </c>
      <c r="BE54" s="44">
        <f>SUMIFS('Banco de Indicadores Mun. (2)'!R:R,'Banco de Indicadores Mun. (2)'!$E:$E,'Banco de Indicadores - UGRHI'!$B54,'Banco de Indicadores Mun. (2)'!$A:$A,'Banco de Indicadores - UGRHI'!$A54)</f>
        <v>818</v>
      </c>
      <c r="BF54" s="128">
        <v>108.8711323489842</v>
      </c>
    </row>
    <row r="55" spans="1:58" x14ac:dyDescent="0.25">
      <c r="A55" s="38">
        <v>2015</v>
      </c>
      <c r="B55" s="38">
        <v>10</v>
      </c>
      <c r="C55" s="123">
        <f>SUMIFS('Banco de Indicadores Mun. (2)'!G:G,'Banco de Indicadores Mun. (2)'!$E:$E,'Banco de Indicadores - UGRHI'!$B55,'Banco de Indicadores Mun. (2)'!$A:$A,'Banco de Indicadores - UGRHI'!$A55)</f>
        <v>831</v>
      </c>
      <c r="D55" s="123">
        <f>SUMIFS('Banco de Indicadores Mun. (2)'!H:H,'Banco de Indicadores Mun. (2)'!$E:$E,'Banco de Indicadores - UGRHI'!$B55,'Banco de Indicadores Mun. (2)'!$A:$A,'Banco de Indicadores - UGRHI'!$A55)</f>
        <v>1594</v>
      </c>
      <c r="E55" s="43">
        <v>1.4055664054083428</v>
      </c>
      <c r="F55" s="44">
        <f>SUMIFS('Banco de Indicadores - Mun. (1)'!H:H,'Banco de Indicadores - Mun. (1)'!$C:$C,'Banco de Indicadores - UGRHI'!$B55,'Banco de Indicadores - Mun. (1)'!$A:$A,'Banco de Indicadores - UGRHI'!$A55)</f>
        <v>1959857</v>
      </c>
      <c r="G55" s="44">
        <f>SUMIFS('Banco de Indicadores - Mun. (1)'!I:I,'Banco de Indicadores - Mun. (1)'!$C:$C,'Banco de Indicadores - UGRHI'!$B55,'Banco de Indicadores - Mun. (1)'!$A:$A,'Banco de Indicadores - UGRHI'!$A55)</f>
        <v>1753233</v>
      </c>
      <c r="H55" s="44">
        <f>SUMIFS('Banco de Indicadores - Mun. (1)'!J:J,'Banco de Indicadores - Mun. (1)'!$C:$C,'Banco de Indicadores - UGRHI'!$B55,'Banco de Indicadores - Mun. (1)'!$A:$A,'Banco de Indicadores - UGRHI'!$A55)</f>
        <v>206624</v>
      </c>
      <c r="I55" s="46">
        <f>(F55)/VLOOKUP(B55,'Dados Base'!$B:$K,6,FALSE)</f>
        <v>161.98316574566456</v>
      </c>
      <c r="J55" s="73">
        <f t="shared" si="0"/>
        <v>0.8945718998886143</v>
      </c>
      <c r="K55" s="44">
        <f>SUMIFS('Banco de Indicadores - Mun. (1)'!O:O,'Banco de Indicadores - Mun. (1)'!$C:$C,'Banco de Indicadores - UGRHI'!$B55,'Banco de Indicadores - Mun. (1)'!$A:$A,'Banco de Indicadores - UGRHI'!$A55)</f>
        <v>3783</v>
      </c>
      <c r="L55" s="44">
        <f>SUMIFS('Banco de Indicadores - Mun. (1)'!P:P,'Banco de Indicadores - Mun. (1)'!$C:$C,'Banco de Indicadores - UGRHI'!$B55,'Banco de Indicadores - Mun. (1)'!$A:$A,'Banco de Indicadores - UGRHI'!$A55)</f>
        <v>461082</v>
      </c>
      <c r="M55" s="44">
        <f>SUMIFS('Banco de Indicadores - Mun. (1)'!Q:Q,'Banco de Indicadores - Mun. (1)'!$C:$C,'Banco de Indicadores - UGRHI'!$B55,'Banco de Indicadores - Mun. (1)'!$A:$A,'Banco de Indicadores - UGRHI'!$A55)</f>
        <v>149247000</v>
      </c>
      <c r="N55" s="44">
        <f>SUMIFS('Banco de Indicadores - Mun. (1)'!R:R,'Banco de Indicadores - Mun. (1)'!$C:$C,'Banco de Indicadores - UGRHI'!$B55,'Banco de Indicadores - Mun. (1)'!$A:$A,'Banco de Indicadores - UGRHI'!$A55)</f>
        <v>122325</v>
      </c>
      <c r="O55" s="44">
        <f>SUMIFS('Banco de Indicadores - Mun. (1)'!S:S,'Banco de Indicadores - Mun. (1)'!$C:$C,'Banco de Indicadores - UGRHI'!$B55,'Banco de Indicadores - Mun. (1)'!$A:$A,'Banco de Indicadores - UGRHI'!$A55)</f>
        <v>4942</v>
      </c>
      <c r="P55" s="44">
        <f>SUMIFS('Banco de Indicadores - Mun. (1)'!T:T,'Banco de Indicadores - Mun. (1)'!$C:$C,'Banco de Indicadores - UGRHI'!$B55,'Banco de Indicadores - Mun. (1)'!$A:$A,'Banco de Indicadores - UGRHI'!$A55)</f>
        <v>0</v>
      </c>
      <c r="Q55" s="44">
        <f>SUMIFS('Banco de Indicadores - Mun. (1)'!U:U,'Banco de Indicadores - Mun. (1)'!$C:$C,'Banco de Indicadores - UGRHI'!$B55,'Banco de Indicadores - Mun. (1)'!$A:$A,'Banco de Indicadores - UGRHI'!$A55)</f>
        <v>18458</v>
      </c>
      <c r="R55" s="44">
        <f>SUMIFS('Banco de Indicadores - Mun. (1)'!V:V,'Banco de Indicadores - Mun. (1)'!$C:$C,'Banco de Indicadores - UGRHI'!$B55,'Banco de Indicadores - Mun. (1)'!$A:$A,'Banco de Indicadores - UGRHI'!$A55)</f>
        <v>16650</v>
      </c>
      <c r="S55" s="44">
        <f>SUMIFS('Banco de Indicadores - Mun. (1)'!W:W,'Banco de Indicadores - Mun. (1)'!$C:$C,'Banco de Indicadores - UGRHI'!$B55,'Banco de Indicadores - Mun. (1)'!$A:$A,'Banco de Indicadores - UGRHI'!$A55)</f>
        <v>200.40999999999997</v>
      </c>
      <c r="T55" s="45">
        <f>SUMIFS('Banco de Indicadores Mun. (2)'!I:I,'Banco de Indicadores Mun. (2)'!$E:$E,'Banco de Indicadores - UGRHI'!$B55,'Banco de Indicadores Mun. (2)'!$A:$A,'Banco de Indicadores - UGRHI'!$A55)</f>
        <v>11.491202799999996</v>
      </c>
      <c r="U55" s="45">
        <f>SUMIFS('Banco de Indicadores Mun. (2)'!J:J,'Banco de Indicadores Mun. (2)'!$E:$E,'Banco de Indicadores - UGRHI'!$B55,'Banco de Indicadores Mun. (2)'!$A:$A,'Banco de Indicadores - UGRHI'!$A55)</f>
        <v>9.6724327999999993</v>
      </c>
      <c r="V55" s="45">
        <f>SUMIFS('Banco de Indicadores Mun. (2)'!K:K,'Banco de Indicadores Mun. (2)'!$E:$E,'Banco de Indicadores - UGRHI'!$B55,'Banco de Indicadores Mun. (2)'!$A:$A,'Banco de Indicadores - UGRHI'!$A55)</f>
        <v>1.818769999999998</v>
      </c>
      <c r="W55" s="45">
        <f>SUMIFS('Banco de Indicadores Mun. (2)'!L:L,'Banco de Indicadores Mun. (2)'!$E:$E,'Banco de Indicadores - UGRHI'!$B55,'Banco de Indicadores Mun. (2)'!$A:$A,'Banco de Indicadores - UGRHI'!$A55)</f>
        <v>0</v>
      </c>
      <c r="X55" s="45">
        <f>SUMIFS('Banco de Indicadores Mun. (2)'!M:M,'Banco de Indicadores Mun. (2)'!$E:$E,'Banco de Indicadores - UGRHI'!$B55,'Banco de Indicadores Mun. (2)'!$A:$A,'Banco de Indicadores - UGRHI'!$A55)</f>
        <v>6.1847642999999994</v>
      </c>
      <c r="Y55" s="45">
        <f>SUMIFS('Banco de Indicadores Mun. (2)'!N:N,'Banco de Indicadores Mun. (2)'!$E:$E,'Banco de Indicadores - UGRHI'!$B55,'Banco de Indicadores Mun. (2)'!$A:$A,'Banco de Indicadores - UGRHI'!$A55)</f>
        <v>2.2682645999999993</v>
      </c>
      <c r="Z55" s="45">
        <f>SUMIFS('Banco de Indicadores Mun. (2)'!O:O,'Banco de Indicadores Mun. (2)'!$E:$E,'Banco de Indicadores - UGRHI'!$B55,'Banco de Indicadores Mun. (2)'!$A:$A,'Banco de Indicadores - UGRHI'!$A55)</f>
        <v>2.1024963999999993</v>
      </c>
      <c r="AA55" s="45">
        <f>SUMIFS('Banco de Indicadores Mun. (2)'!P:P,'Banco de Indicadores Mun. (2)'!$E:$E,'Banco de Indicadores - UGRHI'!$B55,'Banco de Indicadores Mun. (2)'!$A:$A,'Banco de Indicadores - UGRHI'!$A55)</f>
        <v>0.93567749999999938</v>
      </c>
      <c r="AB55" s="48">
        <f>SUMIFS('Banco de Indicadores - Mun. (1)'!X:X,'Banco de Indicadores - Mun. (1)'!$C:$C,'Banco de Indicadores - UGRHI'!$B55,'Banco de Indicadores - Mun. (1)'!$A:$A,'Banco de Indicadores - UGRHI'!$A55)</f>
        <v>6.1858923589178243</v>
      </c>
      <c r="AC55" s="48">
        <f t="shared" si="1"/>
        <v>34.268041237113401</v>
      </c>
      <c r="AD55" s="48">
        <f t="shared" si="2"/>
        <v>65.731958762886606</v>
      </c>
      <c r="AE55" s="44">
        <f>SUMIFS('Banco de Indicadores - Mun. (1)'!Y:Y,'Banco de Indicadores - Mun. (1)'!$C:$C,'Banco de Indicadores - UGRHI'!$B55,'Banco de Indicadores - Mun. (1)'!$A:$A,'Banco de Indicadores - UGRHI'!$A55)</f>
        <v>1662.0600000000002</v>
      </c>
      <c r="AF55" s="44">
        <f>SUMIFS('Banco de Indicadores - Mun. (1)'!Z:Z,'Banco de Indicadores - Mun. (1)'!$C:$C,'Banco de Indicadores - UGRHI'!$B55,'Banco de Indicadores - Mun. (1)'!$A:$A,'Banco de Indicadores - UGRHI'!$A55)</f>
        <v>62708</v>
      </c>
      <c r="AG55" s="44">
        <f>SUMIFS('Banco de Indicadores - Mun. (1)'!AA:AA,'Banco de Indicadores - Mun. (1)'!$C:$C,'Banco de Indicadores - UGRHI'!$B55,'Banco de Indicadores - Mun. (1)'!$A:$A,'Banco de Indicadores - UGRHI'!$A55)</f>
        <v>34090</v>
      </c>
      <c r="AH55" s="44">
        <f>SUMIFS('Banco de Indicadores - Mun. (1)'!AB:AB,'Banco de Indicadores - Mun. (1)'!$C:$C,'Banco de Indicadores - UGRHI'!$B55,'Banco de Indicadores - Mun. (1)'!$A:$A,'Banco de Indicadores - UGRHI'!$A55)</f>
        <v>178</v>
      </c>
      <c r="AI55" s="44">
        <f>SUMIFS('Banco de Indicadores - Mun. (1)'!AC:AC,'Banco de Indicadores - Mun. (1)'!$C:$C,'Banco de Indicadores - UGRHI'!$B55,'Banco de Indicadores - Mun. (1)'!$A:$A,'Banco de Indicadores - UGRHI'!$A55)</f>
        <v>10</v>
      </c>
      <c r="AJ55" s="44">
        <f>SUMIFS('Banco de Indicadores Mun. (2)'!Q:Q,'Banco de Indicadores Mun. (2)'!$E:$E,'Banco de Indicadores - UGRHI'!$B55,'Banco de Indicadores Mun. (2)'!$A:$A,'Banco de Indicadores - UGRHI'!$A55)</f>
        <v>1272</v>
      </c>
      <c r="AK55" s="154">
        <f>VLOOKUP(B55,'Dados Base'!B:K,9,FALSE)*31536000/SUMIFS('Banco de Indicadores - Mun. (1)'!H:H,'Banco de Indicadores - Mun. (1)'!C:C,'Banco de Indicadores - UGRHI'!B55,'Banco de Indicadores - Mun. (1)'!A:A,'Banco de Indicadores - UGRHI'!A55)</f>
        <v>1721.7337795563656</v>
      </c>
      <c r="AL55" s="126">
        <v>89.580619223749508</v>
      </c>
      <c r="AM55" s="42" t="s">
        <v>702</v>
      </c>
      <c r="AN55" s="42" t="s">
        <v>702</v>
      </c>
      <c r="AO55" s="42" t="s">
        <v>702</v>
      </c>
      <c r="AP55" s="129">
        <v>96.614276790363846</v>
      </c>
      <c r="AQ55" s="127">
        <f>(SUMIFS(T:T,B:B,B55,A:A,A55)/VLOOKUP(B55,'Dados Base'!B:K,8,FALSE))*100</f>
        <v>29.464622564102555</v>
      </c>
      <c r="AR55" s="127">
        <f>(SUMIFS(T:T,B:B,B55,A:A,A55)/VLOOKUP(B55,'Dados Base'!B:K,9,FALSE))*100</f>
        <v>10.739441869158876</v>
      </c>
      <c r="AS55" s="127">
        <f>(SUMIFS(U:U,B:B,B55,A:A,A55)/VLOOKUP(B55,'Dados Base'!B:K,7,FALSE))*100</f>
        <v>43.965603636363632</v>
      </c>
      <c r="AT55" s="127">
        <f>(SUMIFS(V:V,B:B,B55,A:A,A55)/VLOOKUP(B55,'Dados Base'!B:K,10,FALSE))*100</f>
        <v>10.698647058823518</v>
      </c>
      <c r="AU55" s="44">
        <f>SUMIFS('Banco de Indicadores - Mun. (1)'!AO:AO,'Banco de Indicadores - Mun. (1)'!$C:$C,'Banco de Indicadores - UGRHI'!$B55,'Banco de Indicadores - Mun. (1)'!$A:$A,'Banco de Indicadores - UGRHI'!$A55)</f>
        <v>0</v>
      </c>
      <c r="AV55" s="44">
        <f>SUMIFS('Banco de Indicadores - Mun. (1)'!AP:AP,'Banco de Indicadores - Mun. (1)'!$C:$C,'Banco de Indicadores - UGRHI'!$B55,'Banco de Indicadores - Mun. (1)'!$A:$A,'Banco de Indicadores - UGRHI'!$A55)</f>
        <v>3.343698799612131</v>
      </c>
      <c r="AW55" s="142">
        <v>7</v>
      </c>
      <c r="AX55" s="44">
        <f>SUMIFS('Banco de Indicadores - Mun. (1)'!AQ:AQ,'Banco de Indicadores - Mun. (1)'!$C:$C,'Banco de Indicadores - UGRHI'!$B55,'Banco de Indicadores - Mun. (1)'!$A:$A,'Banco de Indicadores - UGRHI'!$A55)</f>
        <v>291</v>
      </c>
      <c r="AY55" s="74">
        <v>89.025145147627015</v>
      </c>
      <c r="AZ55" s="74">
        <v>75.453797454492872</v>
      </c>
      <c r="BA55" s="75">
        <f xml:space="preserve">  100 * (  SUMIFS('Banco de Indicadores - Mun. (1)'!Z:Z,'Banco de Indicadores - Mun. (1)'!$C:$C,'Banco de Indicadores - UGRHI'!$B55,'Banco de Indicadores - Mun. (1)'!$A:$A,'Banco de Indicadores - UGRHI'!$A55) /
(SUMIFS('Banco de Indicadores - Mun. (1)'!AA:AA,'Banco de Indicadores - Mun. (1)'!$C:$C,'Banco de Indicadores - UGRHI'!$B55,'Banco de Indicadores - Mun. (1)'!$A:$A,'Banco de Indicadores - UGRHI'!$A55) +  SUMIFS('Banco de Indicadores - Mun. (1)'!Z:Z,'Banco de Indicadores - Mun. (1)'!$C:$C,'Banco de Indicadores - UGRHI'!$B55,'Banco de Indicadores - Mun. (1)'!$A:$A,'Banco de Indicadores - UGRHI'!$A55) ))</f>
        <v>64.782330213434165</v>
      </c>
      <c r="BB55" s="44">
        <f>SUMIFS('Banco de Indicadores - Mun. (1)'!AW:AW,'Banco de Indicadores - Mun. (1)'!$C:$C,'Banco de Indicadores - UGRHI'!$B55,'Banco de Indicadores - Mun. (1)'!$A:$A,'Banco de Indicadores - UGRHI'!$A55)</f>
        <v>13</v>
      </c>
      <c r="BC55" s="44">
        <f>SUMIFS('Banco de Indicadores - Mun. (1)'!AX:AX,'Banco de Indicadores - Mun. (1)'!$C:$C,'Banco de Indicadores - UGRHI'!$B55,'Banco de Indicadores - Mun. (1)'!$A:$A,'Banco de Indicadores - UGRHI'!$A55)</f>
        <v>10</v>
      </c>
      <c r="BD55" s="124">
        <v>0.44</v>
      </c>
      <c r="BE55" s="44">
        <f>SUMIFS('Banco de Indicadores Mun. (2)'!R:R,'Banco de Indicadores Mun. (2)'!$E:$E,'Banco de Indicadores - UGRHI'!$B55,'Banco de Indicadores Mun. (2)'!$A:$A,'Banco de Indicadores - UGRHI'!$A55)</f>
        <v>1430</v>
      </c>
      <c r="BF55" s="128">
        <v>110.65001481950094</v>
      </c>
    </row>
    <row r="56" spans="1:58" x14ac:dyDescent="0.25">
      <c r="A56" s="38">
        <v>2015</v>
      </c>
      <c r="B56" s="38">
        <v>11</v>
      </c>
      <c r="C56" s="123">
        <f>SUMIFS('Banco de Indicadores Mun. (2)'!G:G,'Banco de Indicadores Mun. (2)'!$E:$E,'Banco de Indicadores - UGRHI'!$B56,'Banco de Indicadores Mun. (2)'!$A:$A,'Banco de Indicadores - UGRHI'!$A56)</f>
        <v>410</v>
      </c>
      <c r="D56" s="123">
        <f>SUMIFS('Banco de Indicadores Mun. (2)'!H:H,'Banco de Indicadores Mun. (2)'!$E:$E,'Banco de Indicadores - UGRHI'!$B56,'Banco de Indicadores Mun. (2)'!$A:$A,'Banco de Indicadores - UGRHI'!$A56)</f>
        <v>140</v>
      </c>
      <c r="E56" s="43">
        <v>6.3493358283173151E-2</v>
      </c>
      <c r="F56" s="44">
        <f>SUMIFS('Banco de Indicadores - Mun. (1)'!H:H,'Banco de Indicadores - Mun. (1)'!$C:$C,'Banco de Indicadores - UGRHI'!$B56,'Banco de Indicadores - Mun. (1)'!$A:$A,'Banco de Indicadores - UGRHI'!$A56)</f>
        <v>367460</v>
      </c>
      <c r="G56" s="44">
        <f>SUMIFS('Banco de Indicadores - Mun. (1)'!I:I,'Banco de Indicadores - Mun. (1)'!$C:$C,'Banco de Indicadores - UGRHI'!$B56,'Banco de Indicadores - Mun. (1)'!$A:$A,'Banco de Indicadores - UGRHI'!$A56)</f>
        <v>268761</v>
      </c>
      <c r="H56" s="44">
        <f>SUMIFS('Banco de Indicadores - Mun. (1)'!J:J,'Banco de Indicadores - Mun. (1)'!$C:$C,'Banco de Indicadores - UGRHI'!$B56,'Banco de Indicadores - Mun. (1)'!$A:$A,'Banco de Indicadores - UGRHI'!$A56)</f>
        <v>98699</v>
      </c>
      <c r="I56" s="46">
        <f>(F56)/VLOOKUP(B56,'Dados Base'!$B:$K,6,FALSE)</f>
        <v>21.543857221671434</v>
      </c>
      <c r="J56" s="73">
        <f t="shared" si="0"/>
        <v>0.73140205736678821</v>
      </c>
      <c r="K56" s="44">
        <f>SUMIFS('Banco de Indicadores - Mun. (1)'!O:O,'Banco de Indicadores - Mun. (1)'!$C:$C,'Banco de Indicadores - UGRHI'!$B56,'Banco de Indicadores - Mun. (1)'!$A:$A,'Banco de Indicadores - UGRHI'!$A56)</f>
        <v>1948</v>
      </c>
      <c r="L56" s="44">
        <f>SUMIFS('Banco de Indicadores - Mun. (1)'!P:P,'Banco de Indicadores - Mun. (1)'!$C:$C,'Banco de Indicadores - UGRHI'!$B56,'Banco de Indicadores - Mun. (1)'!$A:$A,'Banco de Indicadores - UGRHI'!$A56)</f>
        <v>131845</v>
      </c>
      <c r="M56" s="44">
        <f>SUMIFS('Banco de Indicadores - Mun. (1)'!Q:Q,'Banco de Indicadores - Mun. (1)'!$C:$C,'Banco de Indicadores - UGRHI'!$B56,'Banco de Indicadores - Mun. (1)'!$A:$A,'Banco de Indicadores - UGRHI'!$A56)</f>
        <v>2500</v>
      </c>
      <c r="N56" s="44">
        <f>SUMIFS('Banco de Indicadores - Mun. (1)'!R:R,'Banco de Indicadores - Mun. (1)'!$C:$C,'Banco de Indicadores - UGRHI'!$B56,'Banco de Indicadores - Mun. (1)'!$A:$A,'Banco de Indicadores - UGRHI'!$A56)</f>
        <v>1663</v>
      </c>
      <c r="O56" s="44">
        <f>SUMIFS('Banco de Indicadores - Mun. (1)'!S:S,'Banco de Indicadores - Mun. (1)'!$C:$C,'Banco de Indicadores - UGRHI'!$B56,'Banco de Indicadores - Mun. (1)'!$A:$A,'Banco de Indicadores - UGRHI'!$A56)</f>
        <v>399</v>
      </c>
      <c r="P56" s="44">
        <f>SUMIFS('Banco de Indicadores - Mun. (1)'!T:T,'Banco de Indicadores - Mun. (1)'!$C:$C,'Banco de Indicadores - UGRHI'!$B56,'Banco de Indicadores - Mun. (1)'!$A:$A,'Banco de Indicadores - UGRHI'!$A56)</f>
        <v>0</v>
      </c>
      <c r="Q56" s="44">
        <f>SUMIFS('Banco de Indicadores - Mun. (1)'!U:U,'Banco de Indicadores - Mun. (1)'!$C:$C,'Banco de Indicadores - UGRHI'!$B56,'Banco de Indicadores - Mun. (1)'!$A:$A,'Banco de Indicadores - UGRHI'!$A56)</f>
        <v>2578</v>
      </c>
      <c r="R56" s="44">
        <f>SUMIFS('Banco de Indicadores - Mun. (1)'!V:V,'Banco de Indicadores - Mun. (1)'!$C:$C,'Banco de Indicadores - UGRHI'!$B56,'Banco de Indicadores - Mun. (1)'!$A:$A,'Banco de Indicadores - UGRHI'!$A56)</f>
        <v>1989</v>
      </c>
      <c r="S56" s="44">
        <f>SUMIFS('Banco de Indicadores - Mun. (1)'!W:W,'Banco de Indicadores - Mun. (1)'!$C:$C,'Banco de Indicadores - UGRHI'!$B56,'Banco de Indicadores - Mun. (1)'!$A:$A,'Banco de Indicadores - UGRHI'!$A56)</f>
        <v>15.809999999999999</v>
      </c>
      <c r="T56" s="45">
        <f>SUMIFS('Banco de Indicadores Mun. (2)'!I:I,'Banco de Indicadores Mun. (2)'!$E:$E,'Banco de Indicadores - UGRHI'!$B56,'Banco de Indicadores Mun. (2)'!$A:$A,'Banco de Indicadores - UGRHI'!$A56)</f>
        <v>2.6997826000000011</v>
      </c>
      <c r="U56" s="45">
        <f>SUMIFS('Banco de Indicadores Mun. (2)'!J:J,'Banco de Indicadores Mun. (2)'!$E:$E,'Banco de Indicadores - UGRHI'!$B56,'Banco de Indicadores Mun. (2)'!$A:$A,'Banco de Indicadores - UGRHI'!$A56)</f>
        <v>2.6292736999999997</v>
      </c>
      <c r="V56" s="45">
        <f>SUMIFS('Banco de Indicadores Mun. (2)'!K:K,'Banco de Indicadores Mun. (2)'!$E:$E,'Banco de Indicadores - UGRHI'!$B56,'Banco de Indicadores Mun. (2)'!$A:$A,'Banco de Indicadores - UGRHI'!$A56)</f>
        <v>7.0508900000000013E-2</v>
      </c>
      <c r="W56" s="45">
        <f>SUMIFS('Banco de Indicadores Mun. (2)'!L:L,'Banco de Indicadores Mun. (2)'!$E:$E,'Banco de Indicadores - UGRHI'!$B56,'Banco de Indicadores Mun. (2)'!$A:$A,'Banco de Indicadores - UGRHI'!$A56)</f>
        <v>0.47217012303399292</v>
      </c>
      <c r="X56" s="45">
        <f>SUMIFS('Banco de Indicadores Mun. (2)'!M:M,'Banco de Indicadores Mun. (2)'!$E:$E,'Banco de Indicadores - UGRHI'!$B56,'Banco de Indicadores Mun. (2)'!$A:$A,'Banco de Indicadores - UGRHI'!$A56)</f>
        <v>0.54624689999999998</v>
      </c>
      <c r="Y56" s="45">
        <f>SUMIFS('Banco de Indicadores Mun. (2)'!N:N,'Banco de Indicadores Mun. (2)'!$E:$E,'Banco de Indicadores - UGRHI'!$B56,'Banco de Indicadores Mun. (2)'!$A:$A,'Banco de Indicadores - UGRHI'!$A56)</f>
        <v>1.2164718999999997</v>
      </c>
      <c r="Z56" s="45">
        <f>SUMIFS('Banco de Indicadores Mun. (2)'!O:O,'Banco de Indicadores Mun. (2)'!$E:$E,'Banco de Indicadores - UGRHI'!$B56,'Banco de Indicadores Mun. (2)'!$A:$A,'Banco de Indicadores - UGRHI'!$A56)</f>
        <v>0.81739289999999998</v>
      </c>
      <c r="AA56" s="45">
        <f>SUMIFS('Banco de Indicadores Mun. (2)'!P:P,'Banco de Indicadores Mun. (2)'!$E:$E,'Banco de Indicadores - UGRHI'!$B56,'Banco de Indicadores Mun. (2)'!$A:$A,'Banco de Indicadores - UGRHI'!$A56)</f>
        <v>0.11967090000000001</v>
      </c>
      <c r="AB56" s="48">
        <f>SUMIFS('Banco de Indicadores - Mun. (1)'!X:X,'Banco de Indicadores - Mun. (1)'!$C:$C,'Banco de Indicadores - UGRHI'!$B56,'Banco de Indicadores - Mun. (1)'!$A:$A,'Banco de Indicadores - UGRHI'!$A56)</f>
        <v>0.69930299483449077</v>
      </c>
      <c r="AC56" s="48">
        <f t="shared" si="1"/>
        <v>74.545454545454547</v>
      </c>
      <c r="AD56" s="48">
        <f t="shared" si="2"/>
        <v>25.454545454545453</v>
      </c>
      <c r="AE56" s="44">
        <f>SUMIFS('Banco de Indicadores - Mun. (1)'!Y:Y,'Banco de Indicadores - Mun. (1)'!$C:$C,'Banco de Indicadores - UGRHI'!$B56,'Banco de Indicadores - Mun. (1)'!$A:$A,'Banco de Indicadores - UGRHI'!$A56)</f>
        <v>197.23999999999998</v>
      </c>
      <c r="AF56" s="44">
        <f>SUMIFS('Banco de Indicadores - Mun. (1)'!Z:Z,'Banco de Indicadores - Mun. (1)'!$C:$C,'Banco de Indicadores - UGRHI'!$B56,'Banco de Indicadores - Mun. (1)'!$A:$A,'Banco de Indicadores - UGRHI'!$A56)</f>
        <v>7804</v>
      </c>
      <c r="AG56" s="44">
        <f>SUMIFS('Banco de Indicadores - Mun. (1)'!AA:AA,'Banco de Indicadores - Mun. (1)'!$C:$C,'Banco de Indicadores - UGRHI'!$B56,'Banco de Indicadores - Mun. (1)'!$A:$A,'Banco de Indicadores - UGRHI'!$A56)</f>
        <v>7687</v>
      </c>
      <c r="AH56" s="44">
        <f>SUMIFS('Banco de Indicadores - Mun. (1)'!AB:AB,'Banco de Indicadores - Mun. (1)'!$C:$C,'Banco de Indicadores - UGRHI'!$B56,'Banco de Indicadores - Mun. (1)'!$A:$A,'Banco de Indicadores - UGRHI'!$A56)</f>
        <v>74</v>
      </c>
      <c r="AI56" s="44">
        <f>SUMIFS('Banco de Indicadores - Mun. (1)'!AC:AC,'Banco de Indicadores - Mun. (1)'!$C:$C,'Banco de Indicadores - UGRHI'!$B56,'Banco de Indicadores - Mun. (1)'!$A:$A,'Banco de Indicadores - UGRHI'!$A56)</f>
        <v>27</v>
      </c>
      <c r="AJ56" s="44">
        <f>SUMIFS('Banco de Indicadores Mun. (2)'!Q:Q,'Banco de Indicadores Mun. (2)'!$E:$E,'Banco de Indicadores - UGRHI'!$B56,'Banco de Indicadores Mun. (2)'!$A:$A,'Banco de Indicadores - UGRHI'!$A56)</f>
        <v>776</v>
      </c>
      <c r="AK56" s="154">
        <f>VLOOKUP(B56,'Dados Base'!B:K,9,FALSE)*31536000/SUMIFS('Banco de Indicadores - Mun. (1)'!H:H,'Banco de Indicadores - Mun. (1)'!C:C,'Banco de Indicadores - UGRHI'!B56,'Banco de Indicadores - Mun. (1)'!A:A,'Banco de Indicadores - UGRHI'!A56)</f>
        <v>45142.154248081424</v>
      </c>
      <c r="AL56" s="126">
        <v>65.351264981222457</v>
      </c>
      <c r="AM56" s="42" t="s">
        <v>702</v>
      </c>
      <c r="AN56" s="42" t="s">
        <v>702</v>
      </c>
      <c r="AO56" s="42" t="s">
        <v>702</v>
      </c>
      <c r="AP56" s="129">
        <v>88.25566760058193</v>
      </c>
      <c r="AQ56" s="127">
        <f>(SUMIFS(T:T,B:B,B56,A:A,A56)/VLOOKUP(B56,'Dados Base'!B:K,8,FALSE))*100</f>
        <v>1.1789443668122277</v>
      </c>
      <c r="AR56" s="127">
        <f>(SUMIFS(T:T,B:B,B56,A:A,A56)/VLOOKUP(B56,'Dados Base'!B:K,9,FALSE))*100</f>
        <v>0.51326665399239568</v>
      </c>
      <c r="AS56" s="127">
        <f>(SUMIFS(U:U,B:B,B56,A:A,A56)/VLOOKUP(B56,'Dados Base'!B:K,7,FALSE))*100</f>
        <v>1.6230084567901231</v>
      </c>
      <c r="AT56" s="127">
        <f>(SUMIFS(V:V,B:B,B56,A:A,A56)/VLOOKUP(B56,'Dados Base'!B:K,10,FALSE))*100</f>
        <v>0.10523716417910449</v>
      </c>
      <c r="AU56" s="44">
        <f>SUMIFS('Banco de Indicadores - Mun. (1)'!AO:AO,'Banco de Indicadores - Mun. (1)'!$C:$C,'Banco de Indicadores - UGRHI'!$B56,'Banco de Indicadores - Mun. (1)'!$A:$A,'Banco de Indicadores - UGRHI'!$A56)</f>
        <v>4</v>
      </c>
      <c r="AV56" s="44">
        <f>SUMIFS('Banco de Indicadores - Mun. (1)'!AP:AP,'Banco de Indicadores - Mun. (1)'!$C:$C,'Banco de Indicadores - UGRHI'!$B56,'Banco de Indicadores - Mun. (1)'!$A:$A,'Banco de Indicadores - UGRHI'!$A56)</f>
        <v>12.132484698427772</v>
      </c>
      <c r="AW56" s="142">
        <v>2</v>
      </c>
      <c r="AX56" s="44">
        <f>SUMIFS('Banco de Indicadores - Mun. (1)'!AQ:AQ,'Banco de Indicadores - Mun. (1)'!$C:$C,'Banco de Indicadores - UGRHI'!$B56,'Banco de Indicadores - Mun. (1)'!$A:$A,'Banco de Indicadores - UGRHI'!$A56)</f>
        <v>332</v>
      </c>
      <c r="AY56" s="74">
        <v>67.437996255890525</v>
      </c>
      <c r="AZ56" s="74">
        <v>64.108146665805947</v>
      </c>
      <c r="BA56" s="75">
        <f xml:space="preserve">  100 * (  SUMIFS('Banco de Indicadores - Mun. (1)'!Z:Z,'Banco de Indicadores - Mun. (1)'!$C:$C,'Banco de Indicadores - UGRHI'!$B56,'Banco de Indicadores - Mun. (1)'!$A:$A,'Banco de Indicadores - UGRHI'!$A56) /
(SUMIFS('Banco de Indicadores - Mun. (1)'!AA:AA,'Banco de Indicadores - Mun. (1)'!$C:$C,'Banco de Indicadores - UGRHI'!$B56,'Banco de Indicadores - Mun. (1)'!$A:$A,'Banco de Indicadores - UGRHI'!$A56) +  SUMIFS('Banco de Indicadores - Mun. (1)'!Z:Z,'Banco de Indicadores - Mun. (1)'!$C:$C,'Banco de Indicadores - UGRHI'!$B56,'Banco de Indicadores - Mun. (1)'!$A:$A,'Banco de Indicadores - UGRHI'!$A56) ))</f>
        <v>50.377638628881286</v>
      </c>
      <c r="BB56" s="44">
        <f>SUMIFS('Banco de Indicadores - Mun. (1)'!AW:AW,'Banco de Indicadores - Mun. (1)'!$C:$C,'Banco de Indicadores - UGRHI'!$B56,'Banco de Indicadores - Mun. (1)'!$A:$A,'Banco de Indicadores - UGRHI'!$A56)</f>
        <v>1</v>
      </c>
      <c r="BC56" s="44">
        <f>SUMIFS('Banco de Indicadores - Mun. (1)'!AX:AX,'Banco de Indicadores - Mun. (1)'!$C:$C,'Banco de Indicadores - UGRHI'!$B56,'Banco de Indicadores - Mun. (1)'!$A:$A,'Banco de Indicadores - UGRHI'!$A56)</f>
        <v>27</v>
      </c>
      <c r="BD56" s="124">
        <v>0.64</v>
      </c>
      <c r="BE56" s="44">
        <f>SUMIFS('Banco de Indicadores Mun. (2)'!R:R,'Banco de Indicadores Mun. (2)'!$E:$E,'Banco de Indicadores - UGRHI'!$B56,'Banco de Indicadores Mun. (2)'!$A:$A,'Banco de Indicadores - UGRHI'!$A56)</f>
        <v>383</v>
      </c>
      <c r="BF56" s="128">
        <v>105.54237034502216</v>
      </c>
    </row>
    <row r="57" spans="1:58" x14ac:dyDescent="0.25">
      <c r="A57" s="38">
        <v>2015</v>
      </c>
      <c r="B57" s="38">
        <v>12</v>
      </c>
      <c r="C57" s="123">
        <f>SUMIFS('Banco de Indicadores Mun. (2)'!G:G,'Banco de Indicadores Mun. (2)'!$E:$E,'Banco de Indicadores - UGRHI'!$B57,'Banco de Indicadores Mun. (2)'!$A:$A,'Banco de Indicadores - UGRHI'!$A57)</f>
        <v>497</v>
      </c>
      <c r="D57" s="123">
        <f>SUMIFS('Banco de Indicadores Mun. (2)'!H:H,'Banco de Indicadores Mun. (2)'!$E:$E,'Banco de Indicadores - UGRHI'!$B57,'Banco de Indicadores Mun. (2)'!$A:$A,'Banco de Indicadores - UGRHI'!$A57)</f>
        <v>436</v>
      </c>
      <c r="E57" s="43">
        <v>0.55083847389536533</v>
      </c>
      <c r="F57" s="44">
        <f>SUMIFS('Banco de Indicadores - Mun. (1)'!H:H,'Banco de Indicadores - Mun. (1)'!$C:$C,'Banco de Indicadores - UGRHI'!$B57,'Banco de Indicadores - Mun. (1)'!$A:$A,'Banco de Indicadores - UGRHI'!$A57)</f>
        <v>341003</v>
      </c>
      <c r="G57" s="44">
        <f>SUMIFS('Banco de Indicadores - Mun. (1)'!I:I,'Banco de Indicadores - Mun. (1)'!$C:$C,'Banco de Indicadores - UGRHI'!$B57,'Banco de Indicadores - Mun. (1)'!$A:$A,'Banco de Indicadores - UGRHI'!$A57)</f>
        <v>325904</v>
      </c>
      <c r="H57" s="44">
        <f>SUMIFS('Banco de Indicadores - Mun. (1)'!J:J,'Banco de Indicadores - Mun. (1)'!$C:$C,'Banco de Indicadores - UGRHI'!$B57,'Banco de Indicadores - Mun. (1)'!$A:$A,'Banco de Indicadores - UGRHI'!$A57)</f>
        <v>15099</v>
      </c>
      <c r="I57" s="46">
        <f>(F57)/VLOOKUP(B57,'Dados Base'!$B:$K,6,FALSE)</f>
        <v>47.939936427423646</v>
      </c>
      <c r="J57" s="73">
        <f t="shared" si="0"/>
        <v>0.9557217971689399</v>
      </c>
      <c r="K57" s="44">
        <f>SUMIFS('Banco de Indicadores - Mun. (1)'!O:O,'Banco de Indicadores - Mun. (1)'!$C:$C,'Banco de Indicadores - UGRHI'!$B57,'Banco de Indicadores - Mun. (1)'!$A:$A,'Banco de Indicadores - UGRHI'!$A57)</f>
        <v>1612</v>
      </c>
      <c r="L57" s="44">
        <f>SUMIFS('Banco de Indicadores - Mun. (1)'!P:P,'Banco de Indicadores - Mun. (1)'!$C:$C,'Banco de Indicadores - UGRHI'!$B57,'Banco de Indicadores - Mun. (1)'!$A:$A,'Banco de Indicadores - UGRHI'!$A57)</f>
        <v>117469</v>
      </c>
      <c r="M57" s="44">
        <f>SUMIFS('Banco de Indicadores - Mun. (1)'!Q:Q,'Banco de Indicadores - Mun. (1)'!$C:$C,'Banco de Indicadores - UGRHI'!$B57,'Banco de Indicadores - Mun. (1)'!$A:$A,'Banco de Indicadores - UGRHI'!$A57)</f>
        <v>4925750</v>
      </c>
      <c r="N57" s="44">
        <f>SUMIFS('Banco de Indicadores - Mun. (1)'!R:R,'Banco de Indicadores - Mun. (1)'!$C:$C,'Banco de Indicadores - UGRHI'!$B57,'Banco de Indicadores - Mun. (1)'!$A:$A,'Banco de Indicadores - UGRHI'!$A57)</f>
        <v>19600</v>
      </c>
      <c r="O57" s="44">
        <f>SUMIFS('Banco de Indicadores - Mun. (1)'!S:S,'Banco de Indicadores - Mun. (1)'!$C:$C,'Banco de Indicadores - UGRHI'!$B57,'Banco de Indicadores - Mun. (1)'!$A:$A,'Banco de Indicadores - UGRHI'!$A57)</f>
        <v>516</v>
      </c>
      <c r="P57" s="44">
        <f>SUMIFS('Banco de Indicadores - Mun. (1)'!T:T,'Banco de Indicadores - Mun. (1)'!$C:$C,'Banco de Indicadores - UGRHI'!$B57,'Banco de Indicadores - Mun. (1)'!$A:$A,'Banco de Indicadores - UGRHI'!$A57)</f>
        <v>0</v>
      </c>
      <c r="Q57" s="44">
        <f>SUMIFS('Banco de Indicadores - Mun. (1)'!U:U,'Banco de Indicadores - Mun. (1)'!$C:$C,'Banco de Indicadores - UGRHI'!$B57,'Banco de Indicadores - Mun. (1)'!$A:$A,'Banco de Indicadores - UGRHI'!$A57)</f>
        <v>3902</v>
      </c>
      <c r="R57" s="44">
        <f>SUMIFS('Banco de Indicadores - Mun. (1)'!V:V,'Banco de Indicadores - Mun. (1)'!$C:$C,'Banco de Indicadores - UGRHI'!$B57,'Banco de Indicadores - Mun. (1)'!$A:$A,'Banco de Indicadores - UGRHI'!$A57)</f>
        <v>3335</v>
      </c>
      <c r="S57" s="44">
        <f>SUMIFS('Banco de Indicadores - Mun. (1)'!W:W,'Banco de Indicadores - Mun. (1)'!$C:$C,'Banco de Indicadores - UGRHI'!$B57,'Banco de Indicadores - Mun. (1)'!$A:$A,'Banco de Indicadores - UGRHI'!$A57)</f>
        <v>217.1</v>
      </c>
      <c r="T57" s="45">
        <f>SUMIFS('Banco de Indicadores Mun. (2)'!I:I,'Banco de Indicadores Mun. (2)'!$E:$E,'Banco de Indicadores - UGRHI'!$B57,'Banco de Indicadores Mun. (2)'!$A:$A,'Banco de Indicadores - UGRHI'!$A57)</f>
        <v>14.884116600000002</v>
      </c>
      <c r="U57" s="45">
        <f>SUMIFS('Banco de Indicadores Mun. (2)'!J:J,'Banco de Indicadores Mun. (2)'!$E:$E,'Banco de Indicadores - UGRHI'!$B57,'Banco de Indicadores Mun. (2)'!$A:$A,'Banco de Indicadores - UGRHI'!$A57)</f>
        <v>12.907719800000001</v>
      </c>
      <c r="V57" s="45">
        <f>SUMIFS('Banco de Indicadores Mun. (2)'!K:K,'Banco de Indicadores Mun. (2)'!$E:$E,'Banco de Indicadores - UGRHI'!$B57,'Banco de Indicadores Mun. (2)'!$A:$A,'Banco de Indicadores - UGRHI'!$A57)</f>
        <v>1.9763968000000027</v>
      </c>
      <c r="W57" s="45">
        <f>SUMIFS('Banco de Indicadores Mun. (2)'!L:L,'Banco de Indicadores Mun. (2)'!$E:$E,'Banco de Indicadores - UGRHI'!$B57,'Banco de Indicadores Mun. (2)'!$A:$A,'Banco de Indicadores - UGRHI'!$A57)</f>
        <v>5.5852245370370364</v>
      </c>
      <c r="X57" s="45">
        <f>SUMIFS('Banco de Indicadores Mun. (2)'!M:M,'Banco de Indicadores Mun. (2)'!$E:$E,'Banco de Indicadores - UGRHI'!$B57,'Banco de Indicadores Mun. (2)'!$A:$A,'Banco de Indicadores - UGRHI'!$A57)</f>
        <v>0.90560160000000023</v>
      </c>
      <c r="Y57" s="45">
        <f>SUMIFS('Banco de Indicadores Mun. (2)'!N:N,'Banco de Indicadores Mun. (2)'!$E:$E,'Banco de Indicadores - UGRHI'!$B57,'Banco de Indicadores Mun. (2)'!$A:$A,'Banco de Indicadores - UGRHI'!$A57)</f>
        <v>1.6847412000000002</v>
      </c>
      <c r="Z57" s="45">
        <f>SUMIFS('Banco de Indicadores Mun. (2)'!O:O,'Banco de Indicadores Mun. (2)'!$E:$E,'Banco de Indicadores - UGRHI'!$B57,'Banco de Indicadores Mun. (2)'!$A:$A,'Banco de Indicadores - UGRHI'!$A57)</f>
        <v>12.0243568</v>
      </c>
      <c r="AA57" s="45">
        <f>SUMIFS('Banco de Indicadores Mun. (2)'!P:P,'Banco de Indicadores Mun. (2)'!$E:$E,'Banco de Indicadores - UGRHI'!$B57,'Banco de Indicadores Mun. (2)'!$A:$A,'Banco de Indicadores - UGRHI'!$A57)</f>
        <v>0.26941700000000002</v>
      </c>
      <c r="AB57" s="48">
        <f>SUMIFS('Banco de Indicadores - Mun. (1)'!X:X,'Banco de Indicadores - Mun. (1)'!$C:$C,'Banco de Indicadores - UGRHI'!$B57,'Banco de Indicadores - Mun. (1)'!$A:$A,'Banco de Indicadores - UGRHI'!$A57)</f>
        <v>1.0275735288854166</v>
      </c>
      <c r="AC57" s="48">
        <f t="shared" si="1"/>
        <v>53.269024651661312</v>
      </c>
      <c r="AD57" s="48">
        <f t="shared" si="2"/>
        <v>46.730975348338696</v>
      </c>
      <c r="AE57" s="44">
        <f>SUMIFS('Banco de Indicadores - Mun. (1)'!Y:Y,'Banco de Indicadores - Mun. (1)'!$C:$C,'Banco de Indicadores - UGRHI'!$B57,'Banco de Indicadores - Mun. (1)'!$A:$A,'Banco de Indicadores - UGRHI'!$A57)</f>
        <v>272.70999999999998</v>
      </c>
      <c r="AF57" s="44">
        <f>SUMIFS('Banco de Indicadores - Mun. (1)'!Z:Z,'Banco de Indicadores - Mun. (1)'!$C:$C,'Banco de Indicadores - UGRHI'!$B57,'Banco de Indicadores - Mun. (1)'!$A:$A,'Banco de Indicadores - UGRHI'!$A57)</f>
        <v>10227</v>
      </c>
      <c r="AG57" s="44">
        <f>SUMIFS('Banco de Indicadores - Mun. (1)'!AA:AA,'Banco de Indicadores - Mun. (1)'!$C:$C,'Banco de Indicadores - UGRHI'!$B57,'Banco de Indicadores - Mun. (1)'!$A:$A,'Banco de Indicadores - UGRHI'!$A57)</f>
        <v>7903</v>
      </c>
      <c r="AH57" s="44">
        <f>SUMIFS('Banco de Indicadores - Mun. (1)'!AB:AB,'Banco de Indicadores - Mun. (1)'!$C:$C,'Banco de Indicadores - UGRHI'!$B57,'Banco de Indicadores - Mun. (1)'!$A:$A,'Banco de Indicadores - UGRHI'!$A57)</f>
        <v>40</v>
      </c>
      <c r="AI57" s="44">
        <f>SUMIFS('Banco de Indicadores - Mun. (1)'!AC:AC,'Banco de Indicadores - Mun. (1)'!$C:$C,'Banco de Indicadores - UGRHI'!$B57,'Banco de Indicadores - Mun. (1)'!$A:$A,'Banco de Indicadores - UGRHI'!$A57)</f>
        <v>2</v>
      </c>
      <c r="AJ57" s="44">
        <f>SUMIFS('Banco de Indicadores Mun. (2)'!Q:Q,'Banco de Indicadores Mun. (2)'!$E:$E,'Banco de Indicadores - UGRHI'!$B57,'Banco de Indicadores Mun. (2)'!$A:$A,'Banco de Indicadores - UGRHI'!$A57)</f>
        <v>257</v>
      </c>
      <c r="AK57" s="154">
        <f>VLOOKUP(B57,'Dados Base'!B:K,9,FALSE)*31536000/SUMIFS('Banco de Indicadores - Mun. (1)'!H:H,'Banco de Indicadores - Mun. (1)'!C:C,'Banco de Indicadores - UGRHI'!B57,'Banco de Indicadores - Mun. (1)'!A:A,'Banco de Indicadores - UGRHI'!A57)</f>
        <v>8045.7708583208941</v>
      </c>
      <c r="AL57" s="126">
        <v>95.964980220115365</v>
      </c>
      <c r="AM57" s="42" t="s">
        <v>702</v>
      </c>
      <c r="AN57" s="42" t="s">
        <v>702</v>
      </c>
      <c r="AO57" s="42" t="s">
        <v>702</v>
      </c>
      <c r="AP57" s="129">
        <v>98.074192799106484</v>
      </c>
      <c r="AQ57" s="127">
        <f>(SUMIFS(T:T,B:B,B57,A:A,A57)/VLOOKUP(B57,'Dados Base'!B:K,8,FALSE))*100</f>
        <v>48.013279354838716</v>
      </c>
      <c r="AR57" s="127">
        <f>(SUMIFS(T:T,B:B,B57,A:A,A57)/VLOOKUP(B57,'Dados Base'!B:K,9,FALSE))*100</f>
        <v>17.108180000000004</v>
      </c>
      <c r="AS57" s="127">
        <f>(SUMIFS(U:U,B:B,B57,A:A,A57)/VLOOKUP(B57,'Dados Base'!B:K,7,FALSE))*100</f>
        <v>61.46533238095239</v>
      </c>
      <c r="AT57" s="127">
        <f>(SUMIFS(V:V,B:B,B57,A:A,A57)/VLOOKUP(B57,'Dados Base'!B:K,10,FALSE))*100</f>
        <v>19.763968000000027</v>
      </c>
      <c r="AU57" s="44">
        <f>SUMIFS('Banco de Indicadores - Mun. (1)'!AO:AO,'Banco de Indicadores - Mun. (1)'!$C:$C,'Banco de Indicadores - UGRHI'!$B57,'Banco de Indicadores - Mun. (1)'!$A:$A,'Banco de Indicadores - UGRHI'!$A57)</f>
        <v>0</v>
      </c>
      <c r="AV57" s="44">
        <f>SUMIFS('Banco de Indicadores - Mun. (1)'!AP:AP,'Banco de Indicadores - Mun. (1)'!$C:$C,'Banco de Indicadores - UGRHI'!$B57,'Banco de Indicadores - Mun. (1)'!$A:$A,'Banco de Indicadores - UGRHI'!$A57)</f>
        <v>4.8054997588795629</v>
      </c>
      <c r="AW57" s="142">
        <v>6</v>
      </c>
      <c r="AX57" s="44">
        <f>SUMIFS('Banco de Indicadores - Mun. (1)'!AQ:AQ,'Banco de Indicadores - Mun. (1)'!$C:$C,'Banco de Indicadores - UGRHI'!$B57,'Banco de Indicadores - Mun. (1)'!$A:$A,'Banco de Indicadores - UGRHI'!$A57)</f>
        <v>0</v>
      </c>
      <c r="AY57" s="74">
        <v>99.617650303364584</v>
      </c>
      <c r="AZ57" s="74">
        <v>69.633370104798672</v>
      </c>
      <c r="BA57" s="75">
        <f xml:space="preserve">  100 * (  SUMIFS('Banco de Indicadores - Mun. (1)'!Z:Z,'Banco de Indicadores - Mun. (1)'!$C:$C,'Banco de Indicadores - UGRHI'!$B57,'Banco de Indicadores - Mun. (1)'!$A:$A,'Banco de Indicadores - UGRHI'!$A57) /
(SUMIFS('Banco de Indicadores - Mun. (1)'!AA:AA,'Banco de Indicadores - Mun. (1)'!$C:$C,'Banco de Indicadores - UGRHI'!$B57,'Banco de Indicadores - Mun. (1)'!$A:$A,'Banco de Indicadores - UGRHI'!$A57) +  SUMIFS('Banco de Indicadores - Mun. (1)'!Z:Z,'Banco de Indicadores - Mun. (1)'!$C:$C,'Banco de Indicadores - UGRHI'!$B57,'Banco de Indicadores - Mun. (1)'!$A:$A,'Banco de Indicadores - UGRHI'!$A57) ))</f>
        <v>56.409266409266415</v>
      </c>
      <c r="BB57" s="44">
        <f>SUMIFS('Banco de Indicadores - Mun. (1)'!AW:AW,'Banco de Indicadores - Mun. (1)'!$C:$C,'Banco de Indicadores - UGRHI'!$B57,'Banco de Indicadores - Mun. (1)'!$A:$A,'Banco de Indicadores - UGRHI'!$A57)</f>
        <v>3</v>
      </c>
      <c r="BC57" s="44">
        <f>SUMIFS('Banco de Indicadores - Mun. (1)'!AX:AX,'Banco de Indicadores - Mun. (1)'!$C:$C,'Banco de Indicadores - UGRHI'!$B57,'Banco de Indicadores - Mun. (1)'!$A:$A,'Banco de Indicadores - UGRHI'!$A57)</f>
        <v>2</v>
      </c>
      <c r="BD57" s="124">
        <v>0.49</v>
      </c>
      <c r="BE57" s="44">
        <f>SUMIFS('Banco de Indicadores Mun. (2)'!R:R,'Banco de Indicadores Mun. (2)'!$E:$E,'Banco de Indicadores - UGRHI'!$B57,'Banco de Indicadores Mun. (2)'!$A:$A,'Banco de Indicadores - UGRHI'!$A57)</f>
        <v>115</v>
      </c>
      <c r="BF57" s="128">
        <v>168.67136158153841</v>
      </c>
    </row>
    <row r="58" spans="1:58" x14ac:dyDescent="0.25">
      <c r="A58" s="38">
        <v>2015</v>
      </c>
      <c r="B58" s="38">
        <v>13</v>
      </c>
      <c r="C58" s="123">
        <f>SUMIFS('Banco de Indicadores Mun. (2)'!G:G,'Banco de Indicadores Mun. (2)'!$E:$E,'Banco de Indicadores - UGRHI'!$B58,'Banco de Indicadores Mun. (2)'!$A:$A,'Banco de Indicadores - UGRHI'!$A58)</f>
        <v>638</v>
      </c>
      <c r="D58" s="123">
        <f>SUMIFS('Banco de Indicadores Mun. (2)'!H:H,'Banco de Indicadores Mun. (2)'!$E:$E,'Banco de Indicadores - UGRHI'!$B58,'Banco de Indicadores Mun. (2)'!$A:$A,'Banco de Indicadores - UGRHI'!$A58)</f>
        <v>1776</v>
      </c>
      <c r="E58" s="43">
        <v>0.95707073489113004</v>
      </c>
      <c r="F58" s="44">
        <f>SUMIFS('Banco de Indicadores - Mun. (1)'!H:H,'Banco de Indicadores - Mun. (1)'!$C:$C,'Banco de Indicadores - UGRHI'!$B58,'Banco de Indicadores - Mun. (1)'!$A:$A,'Banco de Indicadores - UGRHI'!$A58)</f>
        <v>1544705</v>
      </c>
      <c r="G58" s="44">
        <f>SUMIFS('Banco de Indicadores - Mun. (1)'!I:I,'Banco de Indicadores - Mun. (1)'!$C:$C,'Banco de Indicadores - UGRHI'!$B58,'Banco de Indicadores - Mun. (1)'!$A:$A,'Banco de Indicadores - UGRHI'!$A58)</f>
        <v>1487371</v>
      </c>
      <c r="H58" s="44">
        <f>SUMIFS('Banco de Indicadores - Mun. (1)'!J:J,'Banco de Indicadores - Mun. (1)'!$C:$C,'Banco de Indicadores - UGRHI'!$B58,'Banco de Indicadores - Mun. (1)'!$A:$A,'Banco de Indicadores - UGRHI'!$A58)</f>
        <v>57334</v>
      </c>
      <c r="I58" s="46">
        <f>(F58)/VLOOKUP(B58,'Dados Base'!$B:$K,6,FALSE)</f>
        <v>97.039387925743483</v>
      </c>
      <c r="J58" s="73">
        <f t="shared" si="0"/>
        <v>0.96288352792280729</v>
      </c>
      <c r="K58" s="44">
        <f>SUMIFS('Banco de Indicadores - Mun. (1)'!O:O,'Banco de Indicadores - Mun. (1)'!$C:$C,'Banco de Indicadores - UGRHI'!$B58,'Banco de Indicadores - Mun. (1)'!$A:$A,'Banco de Indicadores - UGRHI'!$A58)</f>
        <v>3748</v>
      </c>
      <c r="L58" s="44">
        <f>SUMIFS('Banco de Indicadores - Mun. (1)'!P:P,'Banco de Indicadores - Mun. (1)'!$C:$C,'Banco de Indicadores - UGRHI'!$B58,'Banco de Indicadores - Mun. (1)'!$A:$A,'Banco de Indicadores - UGRHI'!$A58)</f>
        <v>428114</v>
      </c>
      <c r="M58" s="44">
        <f>SUMIFS('Banco de Indicadores - Mun. (1)'!Q:Q,'Banco de Indicadores - Mun. (1)'!$C:$C,'Banco de Indicadores - UGRHI'!$B58,'Banco de Indicadores - Mun. (1)'!$A:$A,'Banco de Indicadores - UGRHI'!$A58)</f>
        <v>75053515</v>
      </c>
      <c r="N58" s="44">
        <f>SUMIFS('Banco de Indicadores - Mun. (1)'!R:R,'Banco de Indicadores - Mun. (1)'!$C:$C,'Banco de Indicadores - UGRHI'!$B58,'Banco de Indicadores - Mun. (1)'!$A:$A,'Banco de Indicadores - UGRHI'!$A58)</f>
        <v>114380</v>
      </c>
      <c r="O58" s="44">
        <f>SUMIFS('Banco de Indicadores - Mun. (1)'!S:S,'Banco de Indicadores - Mun. (1)'!$C:$C,'Banco de Indicadores - UGRHI'!$B58,'Banco de Indicadores - Mun. (1)'!$A:$A,'Banco de Indicadores - UGRHI'!$A58)</f>
        <v>4637</v>
      </c>
      <c r="P58" s="44">
        <f>SUMIFS('Banco de Indicadores - Mun. (1)'!T:T,'Banco de Indicadores - Mun. (1)'!$C:$C,'Banco de Indicadores - UGRHI'!$B58,'Banco de Indicadores - Mun. (1)'!$A:$A,'Banco de Indicadores - UGRHI'!$A58)</f>
        <v>0</v>
      </c>
      <c r="Q58" s="44">
        <f>SUMIFS('Banco de Indicadores - Mun. (1)'!U:U,'Banco de Indicadores - Mun. (1)'!$C:$C,'Banco de Indicadores - UGRHI'!$B58,'Banco de Indicadores - Mun. (1)'!$A:$A,'Banco de Indicadores - UGRHI'!$A58)</f>
        <v>17600</v>
      </c>
      <c r="R58" s="44">
        <f>SUMIFS('Banco de Indicadores - Mun. (1)'!V:V,'Banco de Indicadores - Mun. (1)'!$C:$C,'Banco de Indicadores - UGRHI'!$B58,'Banco de Indicadores - Mun. (1)'!$A:$A,'Banco de Indicadores - UGRHI'!$A58)</f>
        <v>15753</v>
      </c>
      <c r="S58" s="44">
        <f>SUMIFS('Banco de Indicadores - Mun. (1)'!W:W,'Banco de Indicadores - Mun. (1)'!$C:$C,'Banco de Indicadores - UGRHI'!$B58,'Banco de Indicadores - Mun. (1)'!$A:$A,'Banco de Indicadores - UGRHI'!$A58)</f>
        <v>295.08</v>
      </c>
      <c r="T58" s="45">
        <f>SUMIFS('Banco de Indicadores Mun. (2)'!I:I,'Banco de Indicadores Mun. (2)'!$E:$E,'Banco de Indicadores - UGRHI'!$B58,'Banco de Indicadores Mun. (2)'!$A:$A,'Banco de Indicadores - UGRHI'!$A58)</f>
        <v>19.580876500000009</v>
      </c>
      <c r="U58" s="45">
        <f>SUMIFS('Banco de Indicadores Mun. (2)'!J:J,'Banco de Indicadores Mun. (2)'!$E:$E,'Banco de Indicadores - UGRHI'!$B58,'Banco de Indicadores Mun. (2)'!$A:$A,'Banco de Indicadores - UGRHI'!$A58)</f>
        <v>14.151270000000004</v>
      </c>
      <c r="V58" s="45">
        <f>SUMIFS('Banco de Indicadores Mun. (2)'!K:K,'Banco de Indicadores Mun. (2)'!$E:$E,'Banco de Indicadores - UGRHI'!$B58,'Banco de Indicadores Mun. (2)'!$A:$A,'Banco de Indicadores - UGRHI'!$A58)</f>
        <v>5.4296064999999993</v>
      </c>
      <c r="W58" s="45">
        <f>SUMIFS('Banco de Indicadores Mun. (2)'!L:L,'Banco de Indicadores Mun. (2)'!$E:$E,'Banco de Indicadores - UGRHI'!$B58,'Banco de Indicadores Mun. (2)'!$A:$A,'Banco de Indicadores - UGRHI'!$A58)</f>
        <v>0</v>
      </c>
      <c r="X58" s="45">
        <f>SUMIFS('Banco de Indicadores Mun. (2)'!M:M,'Banco de Indicadores Mun. (2)'!$E:$E,'Banco de Indicadores - UGRHI'!$B58,'Banco de Indicadores Mun. (2)'!$A:$A,'Banco de Indicadores - UGRHI'!$A58)</f>
        <v>2.4721294999999994</v>
      </c>
      <c r="Y58" s="45">
        <f>SUMIFS('Banco de Indicadores Mun. (2)'!N:N,'Banco de Indicadores Mun. (2)'!$E:$E,'Banco de Indicadores - UGRHI'!$B58,'Banco de Indicadores Mun. (2)'!$A:$A,'Banco de Indicadores - UGRHI'!$A58)</f>
        <v>10.259705200000001</v>
      </c>
      <c r="Z58" s="45">
        <f>SUMIFS('Banco de Indicadores Mun. (2)'!O:O,'Banco de Indicadores Mun. (2)'!$E:$E,'Banco de Indicadores - UGRHI'!$B58,'Banco de Indicadores Mun. (2)'!$A:$A,'Banco de Indicadores - UGRHI'!$A58)</f>
        <v>5.621922399999999</v>
      </c>
      <c r="AA58" s="45">
        <f>SUMIFS('Banco de Indicadores Mun. (2)'!P:P,'Banco de Indicadores Mun. (2)'!$E:$E,'Banco de Indicadores - UGRHI'!$B58,'Banco de Indicadores Mun. (2)'!$A:$A,'Banco de Indicadores - UGRHI'!$A58)</f>
        <v>1.2271193999999994</v>
      </c>
      <c r="AB58" s="48">
        <f>SUMIFS('Banco de Indicadores - Mun. (1)'!X:X,'Banco de Indicadores - Mun. (1)'!$C:$C,'Banco de Indicadores - UGRHI'!$B58,'Banco de Indicadores - Mun. (1)'!$A:$A,'Banco de Indicadores - UGRHI'!$A58)</f>
        <v>4.8987109615553894</v>
      </c>
      <c r="AC58" s="48">
        <f t="shared" si="1"/>
        <v>26.429163214581607</v>
      </c>
      <c r="AD58" s="48">
        <f t="shared" si="2"/>
        <v>73.570836785418393</v>
      </c>
      <c r="AE58" s="44">
        <f>SUMIFS('Banco de Indicadores - Mun. (1)'!Y:Y,'Banco de Indicadores - Mun. (1)'!$C:$C,'Banco de Indicadores - UGRHI'!$B58,'Banco de Indicadores - Mun. (1)'!$A:$A,'Banco de Indicadores - UGRHI'!$A58)</f>
        <v>1297.3999999999996</v>
      </c>
      <c r="AF58" s="44">
        <f>SUMIFS('Banco de Indicadores - Mun. (1)'!Z:Z,'Banco de Indicadores - Mun. (1)'!$C:$C,'Banco de Indicadores - UGRHI'!$B58,'Banco de Indicadores - Mun. (1)'!$A:$A,'Banco de Indicadores - UGRHI'!$A58)</f>
        <v>45276</v>
      </c>
      <c r="AG58" s="44">
        <f>SUMIFS('Banco de Indicadores - Mun. (1)'!AA:AA,'Banco de Indicadores - Mun. (1)'!$C:$C,'Banco de Indicadores - UGRHI'!$B58,'Banco de Indicadores - Mun. (1)'!$A:$A,'Banco de Indicadores - UGRHI'!$A58)</f>
        <v>37378</v>
      </c>
      <c r="AH58" s="44">
        <f>SUMIFS('Banco de Indicadores - Mun. (1)'!AB:AB,'Banco de Indicadores - Mun. (1)'!$C:$C,'Banco de Indicadores - UGRHI'!$B58,'Banco de Indicadores - Mun. (1)'!$A:$A,'Banco de Indicadores - UGRHI'!$A58)</f>
        <v>107</v>
      </c>
      <c r="AI58" s="44">
        <f>SUMIFS('Banco de Indicadores - Mun. (1)'!AC:AC,'Banco de Indicadores - Mun. (1)'!$C:$C,'Banco de Indicadores - UGRHI'!$B58,'Banco de Indicadores - Mun. (1)'!$A:$A,'Banco de Indicadores - UGRHI'!$A58)</f>
        <v>13</v>
      </c>
      <c r="AJ58" s="44">
        <f>SUMIFS('Banco de Indicadores Mun. (2)'!Q:Q,'Banco de Indicadores Mun. (2)'!$E:$E,'Banco de Indicadores - UGRHI'!$B58,'Banco de Indicadores Mun. (2)'!$A:$A,'Banco de Indicadores - UGRHI'!$A58)</f>
        <v>350</v>
      </c>
      <c r="AK58" s="154">
        <f>VLOOKUP(B58,'Dados Base'!B:K,9,FALSE)*31536000/SUMIFS('Banco de Indicadores - Mun. (1)'!H:H,'Banco de Indicadores - Mun. (1)'!C:C,'Banco de Indicadores - UGRHI'!B58,'Banco de Indicadores - Mun. (1)'!A:A,'Banco de Indicadores - UGRHI'!A58)</f>
        <v>1980.3082141897644</v>
      </c>
      <c r="AL58" s="126">
        <v>96.708825103386658</v>
      </c>
      <c r="AM58" s="42" t="s">
        <v>702</v>
      </c>
      <c r="AN58" s="42" t="s">
        <v>702</v>
      </c>
      <c r="AO58" s="42" t="s">
        <v>702</v>
      </c>
      <c r="AP58" s="129">
        <v>99.202149510650784</v>
      </c>
      <c r="AQ58" s="127">
        <f>(SUMIFS(T:T,B:B,B58,A:A,A58)/VLOOKUP(B58,'Dados Base'!B:K,8,FALSE))*100</f>
        <v>39.161753000000019</v>
      </c>
      <c r="AR58" s="127">
        <f>(SUMIFS(T:T,B:B,B58,A:A,A58)/VLOOKUP(B58,'Dados Base'!B:K,9,FALSE))*100</f>
        <v>20.186470618556708</v>
      </c>
      <c r="AS58" s="127">
        <f>(SUMIFS(U:U,B:B,B58,A:A,A58)/VLOOKUP(B58,'Dados Base'!B:K,7,FALSE))*100</f>
        <v>35.378175000000013</v>
      </c>
      <c r="AT58" s="127">
        <f>(SUMIFS(V:V,B:B,B58,A:A,A58)/VLOOKUP(B58,'Dados Base'!B:K,10,FALSE))*100</f>
        <v>54.296064999999992</v>
      </c>
      <c r="AU58" s="44">
        <f>SUMIFS('Banco de Indicadores - Mun. (1)'!AO:AO,'Banco de Indicadores - Mun. (1)'!$C:$C,'Banco de Indicadores - UGRHI'!$B58,'Banco de Indicadores - Mun. (1)'!$A:$A,'Banco de Indicadores - UGRHI'!$A58)</f>
        <v>1</v>
      </c>
      <c r="AV58" s="44">
        <f>SUMIFS('Banco de Indicadores - Mun. (1)'!AP:AP,'Banco de Indicadores - Mun. (1)'!$C:$C,'Banco de Indicadores - UGRHI'!$B58,'Banco de Indicadores - Mun. (1)'!$A:$A,'Banco de Indicadores - UGRHI'!$A58)</f>
        <v>4.3867345148271628</v>
      </c>
      <c r="AW58" s="142">
        <v>8</v>
      </c>
      <c r="AX58" s="44">
        <f>SUMIFS('Banco de Indicadores - Mun. (1)'!AQ:AQ,'Banco de Indicadores - Mun. (1)'!$C:$C,'Banco de Indicadores - UGRHI'!$B58,'Banco de Indicadores - Mun. (1)'!$A:$A,'Banco de Indicadores - UGRHI'!$A58)</f>
        <v>900</v>
      </c>
      <c r="AY58" s="74">
        <v>97.704887724732018</v>
      </c>
      <c r="AZ58" s="74">
        <v>65.953105354852738</v>
      </c>
      <c r="BA58" s="75">
        <f xml:space="preserve">  100 * (  SUMIFS('Banco de Indicadores - Mun. (1)'!Z:Z,'Banco de Indicadores - Mun. (1)'!$C:$C,'Banco de Indicadores - UGRHI'!$B58,'Banco de Indicadores - Mun. (1)'!$A:$A,'Banco de Indicadores - UGRHI'!$A58) /
(SUMIFS('Banco de Indicadores - Mun. (1)'!AA:AA,'Banco de Indicadores - Mun. (1)'!$C:$C,'Banco de Indicadores - UGRHI'!$B58,'Banco de Indicadores - Mun. (1)'!$A:$A,'Banco de Indicadores - UGRHI'!$A58) +  SUMIFS('Banco de Indicadores - Mun. (1)'!Z:Z,'Banco de Indicadores - Mun. (1)'!$C:$C,'Banco de Indicadores - UGRHI'!$B58,'Banco de Indicadores - Mun. (1)'!$A:$A,'Banco de Indicadores - UGRHI'!$A58) ))</f>
        <v>54.777748203353738</v>
      </c>
      <c r="BB58" s="44">
        <f>SUMIFS('Banco de Indicadores - Mun. (1)'!AW:AW,'Banco de Indicadores - Mun. (1)'!$C:$C,'Banco de Indicadores - UGRHI'!$B58,'Banco de Indicadores - Mun. (1)'!$A:$A,'Banco de Indicadores - UGRHI'!$A58)</f>
        <v>20</v>
      </c>
      <c r="BC58" s="44">
        <f>SUMIFS('Banco de Indicadores - Mun. (1)'!AX:AX,'Banco de Indicadores - Mun. (1)'!$C:$C,'Banco de Indicadores - UGRHI'!$B58,'Banco de Indicadores - Mun. (1)'!$A:$A,'Banco de Indicadores - UGRHI'!$A58)</f>
        <v>13</v>
      </c>
      <c r="BD58" s="124">
        <v>0.5</v>
      </c>
      <c r="BE58" s="44">
        <f>SUMIFS('Banco de Indicadores Mun. (2)'!R:R,'Banco de Indicadores Mun. (2)'!$E:$E,'Banco de Indicadores - UGRHI'!$B58,'Banco de Indicadores Mun. (2)'!$A:$A,'Banco de Indicadores - UGRHI'!$A58)</f>
        <v>329</v>
      </c>
      <c r="BF58" s="128">
        <v>98.757503685485617</v>
      </c>
    </row>
    <row r="59" spans="1:58" x14ac:dyDescent="0.25">
      <c r="A59" s="38">
        <v>2015</v>
      </c>
      <c r="B59" s="38">
        <v>14</v>
      </c>
      <c r="C59" s="123">
        <f>SUMIFS('Banco de Indicadores Mun. (2)'!G:G,'Banco de Indicadores Mun. (2)'!$E:$E,'Banco de Indicadores - UGRHI'!$B59,'Banco de Indicadores Mun. (2)'!$A:$A,'Banco de Indicadores - UGRHI'!$A59)</f>
        <v>1730</v>
      </c>
      <c r="D59" s="123">
        <f>SUMIFS('Banco de Indicadores Mun. (2)'!H:H,'Banco de Indicadores Mun. (2)'!$E:$E,'Banco de Indicadores - UGRHI'!$B59,'Banco de Indicadores Mun. (2)'!$A:$A,'Banco de Indicadores - UGRHI'!$A59)</f>
        <v>404</v>
      </c>
      <c r="E59" s="43">
        <v>0.49439106950677214</v>
      </c>
      <c r="F59" s="44">
        <f>SUMIFS('Banco de Indicadores - Mun. (1)'!H:H,'Banco de Indicadores - Mun. (1)'!$C:$C,'Banco de Indicadores - UGRHI'!$B59,'Banco de Indicadores - Mun. (1)'!$A:$A,'Banco de Indicadores - UGRHI'!$A59)</f>
        <v>740426</v>
      </c>
      <c r="G59" s="44">
        <f>SUMIFS('Banco de Indicadores - Mun. (1)'!I:I,'Banco de Indicadores - Mun. (1)'!$C:$C,'Banco de Indicadores - UGRHI'!$B59,'Banco de Indicadores - Mun. (1)'!$A:$A,'Banco de Indicadores - UGRHI'!$A59)</f>
        <v>607447</v>
      </c>
      <c r="H59" s="44">
        <f>SUMIFS('Banco de Indicadores - Mun. (1)'!J:J,'Banco de Indicadores - Mun. (1)'!$C:$C,'Banco de Indicadores - UGRHI'!$B59,'Banco de Indicadores - Mun. (1)'!$A:$A,'Banco de Indicadores - UGRHI'!$A59)</f>
        <v>132979</v>
      </c>
      <c r="I59" s="46">
        <f>(F59)/VLOOKUP(B59,'Dados Base'!$B:$K,6,FALSE)</f>
        <v>35.703432742331437</v>
      </c>
      <c r="J59" s="73">
        <f t="shared" si="0"/>
        <v>0.82040203882629725</v>
      </c>
      <c r="K59" s="44">
        <f>SUMIFS('Banco de Indicadores - Mun. (1)'!O:O,'Banco de Indicadores - Mun. (1)'!$C:$C,'Banco de Indicadores - UGRHI'!$B59,'Banco de Indicadores - Mun. (1)'!$A:$A,'Banco de Indicadores - UGRHI'!$A59)</f>
        <v>4320</v>
      </c>
      <c r="L59" s="44">
        <f>SUMIFS('Banco de Indicadores - Mun. (1)'!P:P,'Banco de Indicadores - Mun. (1)'!$C:$C,'Banco de Indicadores - UGRHI'!$B59,'Banco de Indicadores - Mun. (1)'!$A:$A,'Banco de Indicadores - UGRHI'!$A59)</f>
        <v>789221</v>
      </c>
      <c r="M59" s="44">
        <f>SUMIFS('Banco de Indicadores - Mun. (1)'!Q:Q,'Banco de Indicadores - Mun. (1)'!$C:$C,'Banco de Indicadores - UGRHI'!$B59,'Banco de Indicadores - Mun. (1)'!$A:$A,'Banco de Indicadores - UGRHI'!$A59)</f>
        <v>36492933</v>
      </c>
      <c r="N59" s="44">
        <f>SUMIFS('Banco de Indicadores - Mun. (1)'!R:R,'Banco de Indicadores - Mun. (1)'!$C:$C,'Banco de Indicadores - UGRHI'!$B59,'Banco de Indicadores - Mun. (1)'!$A:$A,'Banco de Indicadores - UGRHI'!$A59)</f>
        <v>86649</v>
      </c>
      <c r="O59" s="44">
        <f>SUMIFS('Banco de Indicadores - Mun. (1)'!S:S,'Banco de Indicadores - Mun. (1)'!$C:$C,'Banco de Indicadores - UGRHI'!$B59,'Banco de Indicadores - Mun. (1)'!$A:$A,'Banco de Indicadores - UGRHI'!$A59)</f>
        <v>1241</v>
      </c>
      <c r="P59" s="44">
        <f>SUMIFS('Banco de Indicadores - Mun. (1)'!T:T,'Banco de Indicadores - Mun. (1)'!$C:$C,'Banco de Indicadores - UGRHI'!$B59,'Banco de Indicadores - Mun. (1)'!$A:$A,'Banco de Indicadores - UGRHI'!$A59)</f>
        <v>0</v>
      </c>
      <c r="Q59" s="44">
        <f>SUMIFS('Banco de Indicadores - Mun. (1)'!U:U,'Banco de Indicadores - Mun. (1)'!$C:$C,'Banco de Indicadores - UGRHI'!$B59,'Banco de Indicadores - Mun. (1)'!$A:$A,'Banco de Indicadores - UGRHI'!$A59)</f>
        <v>7179</v>
      </c>
      <c r="R59" s="44">
        <f>SUMIFS('Banco de Indicadores - Mun. (1)'!V:V,'Banco de Indicadores - Mun. (1)'!$C:$C,'Banco de Indicadores - UGRHI'!$B59,'Banco de Indicadores - Mun. (1)'!$A:$A,'Banco de Indicadores - UGRHI'!$A59)</f>
        <v>4847</v>
      </c>
      <c r="S59" s="44">
        <f>SUMIFS('Banco de Indicadores - Mun. (1)'!W:W,'Banco de Indicadores - Mun. (1)'!$C:$C,'Banco de Indicadores - UGRHI'!$B59,'Banco de Indicadores - Mun. (1)'!$A:$A,'Banco de Indicadores - UGRHI'!$A59)</f>
        <v>537.64</v>
      </c>
      <c r="T59" s="45">
        <f>SUMIFS('Banco de Indicadores Mun. (2)'!I:I,'Banco de Indicadores Mun. (2)'!$E:$E,'Banco de Indicadores - UGRHI'!$B59,'Banco de Indicadores Mun. (2)'!$A:$A,'Banco de Indicadores - UGRHI'!$A59)</f>
        <v>10.582090999999997</v>
      </c>
      <c r="U59" s="45">
        <f>SUMIFS('Banco de Indicadores Mun. (2)'!J:J,'Banco de Indicadores Mun. (2)'!$E:$E,'Banco de Indicadores - UGRHI'!$B59,'Banco de Indicadores Mun. (2)'!$A:$A,'Banco de Indicadores - UGRHI'!$A59)</f>
        <v>10.1186516</v>
      </c>
      <c r="V59" s="45">
        <f>SUMIFS('Banco de Indicadores Mun. (2)'!K:K,'Banco de Indicadores Mun. (2)'!$E:$E,'Banco de Indicadores - UGRHI'!$B59,'Banco de Indicadores Mun. (2)'!$A:$A,'Banco de Indicadores - UGRHI'!$A59)</f>
        <v>0.46343939999999989</v>
      </c>
      <c r="W59" s="45">
        <f>SUMIFS('Banco de Indicadores Mun. (2)'!L:L,'Banco de Indicadores Mun. (2)'!$E:$E,'Banco de Indicadores - UGRHI'!$B59,'Banco de Indicadores Mun. (2)'!$A:$A,'Banco de Indicadores - UGRHI'!$A59)</f>
        <v>1.8327296106037543</v>
      </c>
      <c r="X59" s="45">
        <f>SUMIFS('Banco de Indicadores Mun. (2)'!M:M,'Banco de Indicadores Mun. (2)'!$E:$E,'Banco de Indicadores - UGRHI'!$B59,'Banco de Indicadores Mun. (2)'!$A:$A,'Banco de Indicadores - UGRHI'!$A59)</f>
        <v>1.1206921999999999</v>
      </c>
      <c r="Y59" s="45">
        <f>SUMIFS('Banco de Indicadores Mun. (2)'!N:N,'Banco de Indicadores Mun. (2)'!$E:$E,'Banco de Indicadores - UGRHI'!$B59,'Banco de Indicadores Mun. (2)'!$A:$A,'Banco de Indicadores - UGRHI'!$A59)</f>
        <v>1.9848979999999998</v>
      </c>
      <c r="Z59" s="45">
        <f>SUMIFS('Banco de Indicadores Mun. (2)'!O:O,'Banco de Indicadores Mun. (2)'!$E:$E,'Banco de Indicadores - UGRHI'!$B59,'Banco de Indicadores Mun. (2)'!$A:$A,'Banco de Indicadores - UGRHI'!$A59)</f>
        <v>7.3439372999999986</v>
      </c>
      <c r="AA59" s="45">
        <f>SUMIFS('Banco de Indicadores Mun. (2)'!P:P,'Banco de Indicadores Mun. (2)'!$E:$E,'Banco de Indicadores - UGRHI'!$B59,'Banco de Indicadores Mun. (2)'!$A:$A,'Banco de Indicadores - UGRHI'!$A59)</f>
        <v>0.1325635</v>
      </c>
      <c r="AB59" s="48">
        <f>SUMIFS('Banco de Indicadores - Mun. (1)'!X:X,'Banco de Indicadores - Mun. (1)'!$C:$C,'Banco de Indicadores - UGRHI'!$B59,'Banco de Indicadores - Mun. (1)'!$A:$A,'Banco de Indicadores - UGRHI'!$A59)</f>
        <v>1.8766508613482893</v>
      </c>
      <c r="AC59" s="48">
        <f t="shared" si="1"/>
        <v>81.068416119962521</v>
      </c>
      <c r="AD59" s="48">
        <f t="shared" si="2"/>
        <v>18.93158388003749</v>
      </c>
      <c r="AE59" s="44">
        <f>SUMIFS('Banco de Indicadores - Mun. (1)'!Y:Y,'Banco de Indicadores - Mun. (1)'!$C:$C,'Banco de Indicadores - UGRHI'!$B59,'Banco de Indicadores - Mun. (1)'!$A:$A,'Banco de Indicadores - UGRHI'!$A59)</f>
        <v>476.13999999999993</v>
      </c>
      <c r="AF59" s="44">
        <f>SUMIFS('Banco de Indicadores - Mun. (1)'!Z:Z,'Banco de Indicadores - Mun. (1)'!$C:$C,'Banco de Indicadores - UGRHI'!$B59,'Banco de Indicadores - Mun. (1)'!$A:$A,'Banco de Indicadores - UGRHI'!$A59)</f>
        <v>21692</v>
      </c>
      <c r="AG59" s="44">
        <f>SUMIFS('Banco de Indicadores - Mun. (1)'!AA:AA,'Banco de Indicadores - Mun. (1)'!$C:$C,'Banco de Indicadores - UGRHI'!$B59,'Banco de Indicadores - Mun. (1)'!$A:$A,'Banco de Indicadores - UGRHI'!$A59)</f>
        <v>11364</v>
      </c>
      <c r="AH59" s="44">
        <f>SUMIFS('Banco de Indicadores - Mun. (1)'!AB:AB,'Banco de Indicadores - Mun. (1)'!$C:$C,'Banco de Indicadores - UGRHI'!$B59,'Banco de Indicadores - Mun. (1)'!$A:$A,'Banco de Indicadores - UGRHI'!$A59)</f>
        <v>113</v>
      </c>
      <c r="AI59" s="44">
        <f>SUMIFS('Banco de Indicadores - Mun. (1)'!AC:AC,'Banco de Indicadores - Mun. (1)'!$C:$C,'Banco de Indicadores - UGRHI'!$B59,'Banco de Indicadores - Mun. (1)'!$A:$A,'Banco de Indicadores - UGRHI'!$A59)</f>
        <v>14</v>
      </c>
      <c r="AJ59" s="44">
        <f>SUMIFS('Banco de Indicadores Mun. (2)'!Q:Q,'Banco de Indicadores Mun. (2)'!$E:$E,'Banco de Indicadores - UGRHI'!$B59,'Banco de Indicadores Mun. (2)'!$A:$A,'Banco de Indicadores - UGRHI'!$A59)</f>
        <v>793</v>
      </c>
      <c r="AK59" s="154">
        <f>VLOOKUP(B59,'Dados Base'!B:K,9,FALSE)*31536000/SUMIFS('Banco de Indicadores - Mun. (1)'!H:H,'Banco de Indicadores - Mun. (1)'!C:C,'Banco de Indicadores - UGRHI'!B59,'Banco de Indicadores - Mun. (1)'!A:A,'Banco de Indicadores - UGRHI'!A59)</f>
        <v>10860.882789097088</v>
      </c>
      <c r="AL59" s="126">
        <v>82.180978941847712</v>
      </c>
      <c r="AM59" s="42" t="s">
        <v>702</v>
      </c>
      <c r="AN59" s="42" t="s">
        <v>702</v>
      </c>
      <c r="AO59" s="42" t="s">
        <v>702</v>
      </c>
      <c r="AP59" s="129">
        <v>98.105996942022216</v>
      </c>
      <c r="AQ59" s="127">
        <f>(SUMIFS(T:T,B:B,B59,A:A,A59)/VLOOKUP(B59,'Dados Base'!B:K,8,FALSE))*100</f>
        <v>9.2825359649122774</v>
      </c>
      <c r="AR59" s="127">
        <f>(SUMIFS(T:T,B:B,B59,A:A,A59)/VLOOKUP(B59,'Dados Base'!B:K,9,FALSE))*100</f>
        <v>4.1498396078431359</v>
      </c>
      <c r="AS59" s="127">
        <f>(SUMIFS(U:U,B:B,B59,A:A,A59)/VLOOKUP(B59,'Dados Base'!B:K,7,FALSE))*100</f>
        <v>12.046013809523808</v>
      </c>
      <c r="AT59" s="127">
        <f>(SUMIFS(V:V,B:B,B59,A:A,A59)/VLOOKUP(B59,'Dados Base'!B:K,10,FALSE))*100</f>
        <v>1.5447979999999997</v>
      </c>
      <c r="AU59" s="44">
        <f>SUMIFS('Banco de Indicadores - Mun. (1)'!AO:AO,'Banco de Indicadores - Mun. (1)'!$C:$C,'Banco de Indicadores - UGRHI'!$B59,'Banco de Indicadores - Mun. (1)'!$A:$A,'Banco de Indicadores - UGRHI'!$A59)</f>
        <v>0</v>
      </c>
      <c r="AV59" s="44">
        <f>SUMIFS('Banco de Indicadores - Mun. (1)'!AP:AP,'Banco de Indicadores - Mun. (1)'!$C:$C,'Banco de Indicadores - UGRHI'!$B59,'Banco de Indicadores - Mun. (1)'!$A:$A,'Banco de Indicadores - UGRHI'!$A59)</f>
        <v>0</v>
      </c>
      <c r="AW59" s="142">
        <v>6</v>
      </c>
      <c r="AX59" s="44">
        <f>SUMIFS('Banco de Indicadores - Mun. (1)'!AQ:AQ,'Banco de Indicadores - Mun. (1)'!$C:$C,'Banco de Indicadores - UGRHI'!$B59,'Banco de Indicadores - Mun. (1)'!$A:$A,'Banco de Indicadores - UGRHI'!$A59)</f>
        <v>69</v>
      </c>
      <c r="AY59" s="74">
        <v>92.129931026137456</v>
      </c>
      <c r="AZ59" s="74">
        <v>83.670672797676673</v>
      </c>
      <c r="BA59" s="75">
        <f xml:space="preserve">  100 * (  SUMIFS('Banco de Indicadores - Mun. (1)'!Z:Z,'Banco de Indicadores - Mun. (1)'!$C:$C,'Banco de Indicadores - UGRHI'!$B59,'Banco de Indicadores - Mun. (1)'!$A:$A,'Banco de Indicadores - UGRHI'!$A59) /
(SUMIFS('Banco de Indicadores - Mun. (1)'!AA:AA,'Banco de Indicadores - Mun. (1)'!$C:$C,'Banco de Indicadores - UGRHI'!$B59,'Banco de Indicadores - Mun. (1)'!$A:$A,'Banco de Indicadores - UGRHI'!$A59) +  SUMIFS('Banco de Indicadores - Mun. (1)'!Z:Z,'Banco de Indicadores - Mun. (1)'!$C:$C,'Banco de Indicadores - UGRHI'!$B59,'Banco de Indicadores - Mun. (1)'!$A:$A,'Banco de Indicadores - UGRHI'!$A59) ))</f>
        <v>65.621974830590517</v>
      </c>
      <c r="BB59" s="44">
        <f>SUMIFS('Banco de Indicadores - Mun. (1)'!AW:AW,'Banco de Indicadores - Mun. (1)'!$C:$C,'Banco de Indicadores - UGRHI'!$B59,'Banco de Indicadores - Mun. (1)'!$A:$A,'Banco de Indicadores - UGRHI'!$A59)</f>
        <v>8</v>
      </c>
      <c r="BC59" s="44">
        <f>SUMIFS('Banco de Indicadores - Mun. (1)'!AX:AX,'Banco de Indicadores - Mun. (1)'!$C:$C,'Banco de Indicadores - UGRHI'!$B59,'Banco de Indicadores - Mun. (1)'!$A:$A,'Banco de Indicadores - UGRHI'!$A59)</f>
        <v>14</v>
      </c>
      <c r="BD59" s="124">
        <v>0.66</v>
      </c>
      <c r="BE59" s="44">
        <f>SUMIFS('Banco de Indicadores Mun. (2)'!R:R,'Banco de Indicadores Mun. (2)'!$E:$E,'Banco de Indicadores - UGRHI'!$B59,'Banco de Indicadores Mun. (2)'!$A:$A,'Banco de Indicadores - UGRHI'!$A59)</f>
        <v>265</v>
      </c>
      <c r="BF59" s="128">
        <v>91.608743849144162</v>
      </c>
    </row>
    <row r="60" spans="1:58" x14ac:dyDescent="0.25">
      <c r="A60" s="38">
        <v>2015</v>
      </c>
      <c r="B60" s="38">
        <v>15</v>
      </c>
      <c r="C60" s="123">
        <f>SUMIFS('Banco de Indicadores Mun. (2)'!G:G,'Banco de Indicadores Mun. (2)'!$E:$E,'Banco de Indicadores - UGRHI'!$B60,'Banco de Indicadores Mun. (2)'!$A:$A,'Banco de Indicadores - UGRHI'!$A60)</f>
        <v>971</v>
      </c>
      <c r="D60" s="123">
        <f>SUMIFS('Banco de Indicadores Mun. (2)'!H:H,'Banco de Indicadores Mun. (2)'!$E:$E,'Banco de Indicadores - UGRHI'!$B60,'Banco de Indicadores Mun. (2)'!$A:$A,'Banco de Indicadores - UGRHI'!$A60)</f>
        <v>2540</v>
      </c>
      <c r="E60" s="43">
        <v>0.85473663530113431</v>
      </c>
      <c r="F60" s="44">
        <f>SUMIFS('Banco de Indicadores - Mun. (1)'!H:H,'Banco de Indicadores - Mun. (1)'!$C:$C,'Banco de Indicadores - UGRHI'!$B60,'Banco de Indicadores - Mun. (1)'!$A:$A,'Banco de Indicadores - UGRHI'!$A60)</f>
        <v>1280832</v>
      </c>
      <c r="G60" s="44">
        <f>SUMIFS('Banco de Indicadores - Mun. (1)'!I:I,'Banco de Indicadores - Mun. (1)'!$C:$C,'Banco de Indicadores - UGRHI'!$B60,'Banco de Indicadores - Mun. (1)'!$A:$A,'Banco de Indicadores - UGRHI'!$A60)</f>
        <v>1197488</v>
      </c>
      <c r="H60" s="44">
        <f>SUMIFS('Banco de Indicadores - Mun. (1)'!J:J,'Banco de Indicadores - Mun. (1)'!$C:$C,'Banco de Indicadores - UGRHI'!$B60,'Banco de Indicadores - Mun. (1)'!$A:$A,'Banco de Indicadores - UGRHI'!$A60)</f>
        <v>83344</v>
      </c>
      <c r="I60" s="46">
        <f>(F60)/VLOOKUP(B60,'Dados Base'!$B:$K,6,FALSE)</f>
        <v>75.104359497432583</v>
      </c>
      <c r="J60" s="73">
        <f t="shared" si="0"/>
        <v>0.93492979563283862</v>
      </c>
      <c r="K60" s="44">
        <f>SUMIFS('Banco de Indicadores - Mun. (1)'!O:O,'Banco de Indicadores - Mun. (1)'!$C:$C,'Banco de Indicadores - UGRHI'!$B60,'Banco de Indicadores - Mun. (1)'!$A:$A,'Banco de Indicadores - UGRHI'!$A60)</f>
        <v>4762</v>
      </c>
      <c r="L60" s="44">
        <f>SUMIFS('Banco de Indicadores - Mun. (1)'!P:P,'Banco de Indicadores - Mun. (1)'!$C:$C,'Banco de Indicadores - UGRHI'!$B60,'Banco de Indicadores - Mun. (1)'!$A:$A,'Banco de Indicadores - UGRHI'!$A60)</f>
        <v>837062</v>
      </c>
      <c r="M60" s="44">
        <f>SUMIFS('Banco de Indicadores - Mun. (1)'!Q:Q,'Banco de Indicadores - Mun. (1)'!$C:$C,'Banco de Indicadores - UGRHI'!$B60,'Banco de Indicadores - Mun. (1)'!$A:$A,'Banco de Indicadores - UGRHI'!$A60)</f>
        <v>43556551</v>
      </c>
      <c r="N60" s="44">
        <f>SUMIFS('Banco de Indicadores - Mun. (1)'!R:R,'Banco de Indicadores - Mun. (1)'!$C:$C,'Banco de Indicadores - UGRHI'!$B60,'Banco de Indicadores - Mun. (1)'!$A:$A,'Banco de Indicadores - UGRHI'!$A60)</f>
        <v>26002</v>
      </c>
      <c r="O60" s="44">
        <f>SUMIFS('Banco de Indicadores - Mun. (1)'!S:S,'Banco de Indicadores - Mun. (1)'!$C:$C,'Banco de Indicadores - UGRHI'!$B60,'Banco de Indicadores - Mun. (1)'!$A:$A,'Banco de Indicadores - UGRHI'!$A60)</f>
        <v>3918</v>
      </c>
      <c r="P60" s="44">
        <f>SUMIFS('Banco de Indicadores - Mun. (1)'!T:T,'Banco de Indicadores - Mun. (1)'!$C:$C,'Banco de Indicadores - UGRHI'!$B60,'Banco de Indicadores - Mun. (1)'!$A:$A,'Banco de Indicadores - UGRHI'!$A60)</f>
        <v>0</v>
      </c>
      <c r="Q60" s="44">
        <f>SUMIFS('Banco de Indicadores - Mun. (1)'!U:U,'Banco de Indicadores - Mun. (1)'!$C:$C,'Banco de Indicadores - UGRHI'!$B60,'Banco de Indicadores - Mun. (1)'!$A:$A,'Banco de Indicadores - UGRHI'!$A60)</f>
        <v>15931</v>
      </c>
      <c r="R60" s="44">
        <f>SUMIFS('Banco de Indicadores - Mun. (1)'!V:V,'Banco de Indicadores - Mun. (1)'!$C:$C,'Banco de Indicadores - UGRHI'!$B60,'Banco de Indicadores - Mun. (1)'!$A:$A,'Banco de Indicadores - UGRHI'!$A60)</f>
        <v>13893</v>
      </c>
      <c r="S60" s="44">
        <f>SUMIFS('Banco de Indicadores - Mun. (1)'!W:W,'Banco de Indicadores - Mun. (1)'!$C:$C,'Banco de Indicadores - UGRHI'!$B60,'Banco de Indicadores - Mun. (1)'!$A:$A,'Banco de Indicadores - UGRHI'!$A60)</f>
        <v>479.37</v>
      </c>
      <c r="T60" s="45">
        <f>SUMIFS('Banco de Indicadores Mun. (2)'!I:I,'Banco de Indicadores Mun. (2)'!$E:$E,'Banco de Indicadores - UGRHI'!$B60,'Banco de Indicadores Mun. (2)'!$A:$A,'Banco de Indicadores - UGRHI'!$A60)</f>
        <v>14.943703500000009</v>
      </c>
      <c r="U60" s="45">
        <f>SUMIFS('Banco de Indicadores Mun. (2)'!J:J,'Banco de Indicadores Mun. (2)'!$E:$E,'Banco de Indicadores - UGRHI'!$B60,'Banco de Indicadores Mun. (2)'!$A:$A,'Banco de Indicadores - UGRHI'!$A60)</f>
        <v>8.8713928000000006</v>
      </c>
      <c r="V60" s="45">
        <f>SUMIFS('Banco de Indicadores Mun. (2)'!K:K,'Banco de Indicadores Mun. (2)'!$E:$E,'Banco de Indicadores - UGRHI'!$B60,'Banco de Indicadores Mun. (2)'!$A:$A,'Banco de Indicadores - UGRHI'!$A60)</f>
        <v>6.0723107000000089</v>
      </c>
      <c r="W60" s="45">
        <f>SUMIFS('Banco de Indicadores Mun. (2)'!L:L,'Banco de Indicadores Mun. (2)'!$E:$E,'Banco de Indicadores - UGRHI'!$B60,'Banco de Indicadores Mun. (2)'!$A:$A,'Banco de Indicadores - UGRHI'!$A60)</f>
        <v>1.4870927511415526</v>
      </c>
      <c r="X60" s="45">
        <f>SUMIFS('Banco de Indicadores Mun. (2)'!M:M,'Banco de Indicadores Mun. (2)'!$E:$E,'Banco de Indicadores - UGRHI'!$B60,'Banco de Indicadores Mun. (2)'!$A:$A,'Banco de Indicadores - UGRHI'!$A60)</f>
        <v>3.4354705000000001</v>
      </c>
      <c r="Y60" s="45">
        <f>SUMIFS('Banco de Indicadores Mun. (2)'!N:N,'Banco de Indicadores Mun. (2)'!$E:$E,'Banco de Indicadores - UGRHI'!$B60,'Banco de Indicadores Mun. (2)'!$A:$A,'Banco de Indicadores - UGRHI'!$A60)</f>
        <v>3.1679701999999996</v>
      </c>
      <c r="Z60" s="45">
        <f>SUMIFS('Banco de Indicadores Mun. (2)'!O:O,'Banco de Indicadores Mun. (2)'!$E:$E,'Banco de Indicadores - UGRHI'!$B60,'Banco de Indicadores Mun. (2)'!$A:$A,'Banco de Indicadores - UGRHI'!$A60)</f>
        <v>7.6130634999999991</v>
      </c>
      <c r="AA60" s="45">
        <f>SUMIFS('Banco de Indicadores Mun. (2)'!P:P,'Banco de Indicadores Mun. (2)'!$E:$E,'Banco de Indicadores - UGRHI'!$B60,'Banco de Indicadores Mun. (2)'!$A:$A,'Banco de Indicadores - UGRHI'!$A60)</f>
        <v>0.72719929999999944</v>
      </c>
      <c r="AB60" s="48">
        <f>SUMIFS('Banco de Indicadores - Mun. (1)'!X:X,'Banco de Indicadores - Mun. (1)'!$C:$C,'Banco de Indicadores - UGRHI'!$B60,'Banco de Indicadores - Mun. (1)'!$A:$A,'Banco de Indicadores - UGRHI'!$A60)</f>
        <v>3.7856373180535607</v>
      </c>
      <c r="AC60" s="48">
        <f t="shared" si="1"/>
        <v>27.655938479065796</v>
      </c>
      <c r="AD60" s="48">
        <f t="shared" si="2"/>
        <v>72.344061520934204</v>
      </c>
      <c r="AE60" s="44">
        <f>SUMIFS('Banco de Indicadores - Mun. (1)'!Y:Y,'Banco de Indicadores - Mun. (1)'!$C:$C,'Banco de Indicadores - UGRHI'!$B60,'Banco de Indicadores - Mun. (1)'!$A:$A,'Banco de Indicadores - UGRHI'!$A60)</f>
        <v>999.45999999999992</v>
      </c>
      <c r="AF60" s="44">
        <f>SUMIFS('Banco de Indicadores - Mun. (1)'!Z:Z,'Banco de Indicadores - Mun. (1)'!$C:$C,'Banco de Indicadores - UGRHI'!$B60,'Banco de Indicadores - Mun. (1)'!$A:$A,'Banco de Indicadores - UGRHI'!$A60)</f>
        <v>54525</v>
      </c>
      <c r="AG60" s="44">
        <f>SUMIFS('Banco de Indicadores - Mun. (1)'!AA:AA,'Banco de Indicadores - Mun. (1)'!$C:$C,'Banco de Indicadores - UGRHI'!$B60,'Banco de Indicadores - Mun. (1)'!$A:$A,'Banco de Indicadores - UGRHI'!$A60)</f>
        <v>11948</v>
      </c>
      <c r="AH60" s="44">
        <f>SUMIFS('Banco de Indicadores - Mun. (1)'!AB:AB,'Banco de Indicadores - Mun. (1)'!$C:$C,'Banco de Indicadores - UGRHI'!$B60,'Banco de Indicadores - Mun. (1)'!$A:$A,'Banco de Indicadores - UGRHI'!$A60)</f>
        <v>161</v>
      </c>
      <c r="AI60" s="44">
        <f>SUMIFS('Banco de Indicadores - Mun. (1)'!AC:AC,'Banco de Indicadores - Mun. (1)'!$C:$C,'Banco de Indicadores - UGRHI'!$B60,'Banco de Indicadores - Mun. (1)'!$A:$A,'Banco de Indicadores - UGRHI'!$A60)</f>
        <v>8</v>
      </c>
      <c r="AJ60" s="44">
        <f>SUMIFS('Banco de Indicadores Mun. (2)'!Q:Q,'Banco de Indicadores Mun. (2)'!$E:$E,'Banco de Indicadores - UGRHI'!$B60,'Banco de Indicadores Mun. (2)'!$A:$A,'Banco de Indicadores - UGRHI'!$A60)</f>
        <v>413</v>
      </c>
      <c r="AK60" s="154">
        <f>VLOOKUP(B60,'Dados Base'!B:K,9,FALSE)*31536000/SUMIFS('Banco de Indicadores - Mun. (1)'!H:H,'Banco de Indicadores - Mun. (1)'!C:C,'Banco de Indicadores - UGRHI'!B60,'Banco de Indicadores - Mun. (1)'!A:A,'Banco de Indicadores - UGRHI'!A60)</f>
        <v>2979.2010193374308</v>
      </c>
      <c r="AL60" s="126">
        <v>93.90065629078174</v>
      </c>
      <c r="AM60" s="42" t="s">
        <v>702</v>
      </c>
      <c r="AN60" s="42" t="s">
        <v>702</v>
      </c>
      <c r="AO60" s="42" t="s">
        <v>702</v>
      </c>
      <c r="AP60" s="129">
        <v>97.977429541164568</v>
      </c>
      <c r="AQ60" s="127">
        <f>(SUMIFS(T:T,B:B,B60,A:A,A60)/VLOOKUP(B60,'Dados Base'!B:K,8,FALSE))*100</f>
        <v>38.317188461538478</v>
      </c>
      <c r="AR60" s="127">
        <f>(SUMIFS(T:T,B:B,B60,A:A,A60)/VLOOKUP(B60,'Dados Base'!B:K,9,FALSE))*100</f>
        <v>12.350168181818189</v>
      </c>
      <c r="AS60" s="127">
        <f>(SUMIFS(U:U,B:B,B60,A:A,A60)/VLOOKUP(B60,'Dados Base'!B:K,7,FALSE))*100</f>
        <v>34.120741538461544</v>
      </c>
      <c r="AT60" s="127">
        <f>(SUMIFS(V:V,B:B,B60,A:A,A60)/VLOOKUP(B60,'Dados Base'!B:K,10,FALSE))*100</f>
        <v>46.710082307692375</v>
      </c>
      <c r="AU60" s="44">
        <f>SUMIFS('Banco de Indicadores - Mun. (1)'!AO:AO,'Banco de Indicadores - Mun. (1)'!$C:$C,'Banco de Indicadores - UGRHI'!$B60,'Banco de Indicadores - Mun. (1)'!$A:$A,'Banco de Indicadores - UGRHI'!$A60)</f>
        <v>1</v>
      </c>
      <c r="AV60" s="44">
        <f>SUMIFS('Banco de Indicadores - Mun. (1)'!AP:AP,'Banco de Indicadores - Mun. (1)'!$C:$C,'Banco de Indicadores - UGRHI'!$B60,'Banco de Indicadores - Mun. (1)'!$A:$A,'Banco de Indicadores - UGRHI'!$A60)</f>
        <v>1.1302372367960034</v>
      </c>
      <c r="AW60" s="142">
        <v>14</v>
      </c>
      <c r="AX60" s="44">
        <f>SUMIFS('Banco de Indicadores - Mun. (1)'!AQ:AQ,'Banco de Indicadores - Mun. (1)'!$C:$C,'Banco de Indicadores - UGRHI'!$B60,'Banco de Indicadores - Mun. (1)'!$A:$A,'Banco de Indicadores - UGRHI'!$A60)</f>
        <v>188</v>
      </c>
      <c r="AY60" s="74">
        <v>98.516882644081065</v>
      </c>
      <c r="AZ60" s="74">
        <v>92.355594861823604</v>
      </c>
      <c r="BA60" s="75">
        <f xml:space="preserve">  100 * (  SUMIFS('Banco de Indicadores - Mun. (1)'!Z:Z,'Banco de Indicadores - Mun. (1)'!$C:$C,'Banco de Indicadores - UGRHI'!$B60,'Banco de Indicadores - Mun. (1)'!$A:$A,'Banco de Indicadores - UGRHI'!$A60) /
(SUMIFS('Banco de Indicadores - Mun. (1)'!AA:AA,'Banco de Indicadores - Mun. (1)'!$C:$C,'Banco de Indicadores - UGRHI'!$B60,'Banco de Indicadores - Mun. (1)'!$A:$A,'Banco de Indicadores - UGRHI'!$A60) +  SUMIFS('Banco de Indicadores - Mun. (1)'!Z:Z,'Banco de Indicadores - Mun. (1)'!$C:$C,'Banco de Indicadores - UGRHI'!$B60,'Banco de Indicadores - Mun. (1)'!$A:$A,'Banco de Indicadores - UGRHI'!$A60) ))</f>
        <v>82.02578490514945</v>
      </c>
      <c r="BB60" s="44">
        <f>SUMIFS('Banco de Indicadores - Mun. (1)'!AW:AW,'Banco de Indicadores - Mun. (1)'!$C:$C,'Banco de Indicadores - UGRHI'!$B60,'Banco de Indicadores - Mun. (1)'!$A:$A,'Banco de Indicadores - UGRHI'!$A60)</f>
        <v>41</v>
      </c>
      <c r="BC60" s="44">
        <f>SUMIFS('Banco de Indicadores - Mun. (1)'!AX:AX,'Banco de Indicadores - Mun. (1)'!$C:$C,'Banco de Indicadores - UGRHI'!$B60,'Banco de Indicadores - Mun. (1)'!$A:$A,'Banco de Indicadores - UGRHI'!$A60)</f>
        <v>8</v>
      </c>
      <c r="BD60" s="124">
        <v>0.57999999999999996</v>
      </c>
      <c r="BE60" s="44">
        <f>SUMIFS('Banco de Indicadores Mun. (2)'!R:R,'Banco de Indicadores Mun. (2)'!$E:$E,'Banco de Indicadores - UGRHI'!$B60,'Banco de Indicadores Mun. (2)'!$A:$A,'Banco de Indicadores - UGRHI'!$A60)</f>
        <v>567</v>
      </c>
      <c r="BF60" s="128">
        <v>127.98394844085334</v>
      </c>
    </row>
    <row r="61" spans="1:58" x14ac:dyDescent="0.25">
      <c r="A61" s="38">
        <v>2015</v>
      </c>
      <c r="B61" s="38">
        <v>16</v>
      </c>
      <c r="C61" s="123">
        <f>SUMIFS('Banco de Indicadores Mun. (2)'!G:G,'Banco de Indicadores Mun. (2)'!$E:$E,'Banco de Indicadores - UGRHI'!$B61,'Banco de Indicadores Mun. (2)'!$A:$A,'Banco de Indicadores - UGRHI'!$A61)</f>
        <v>429</v>
      </c>
      <c r="D61" s="123">
        <f>SUMIFS('Banco de Indicadores Mun. (2)'!H:H,'Banco de Indicadores Mun. (2)'!$E:$E,'Banco de Indicadores - UGRHI'!$B61,'Banco de Indicadores Mun. (2)'!$A:$A,'Banco de Indicadores - UGRHI'!$A61)</f>
        <v>1052</v>
      </c>
      <c r="E61" s="43">
        <v>0.70567560468981494</v>
      </c>
      <c r="F61" s="44">
        <f>SUMIFS('Banco de Indicadores - Mun. (1)'!H:H,'Banco de Indicadores - Mun. (1)'!$C:$C,'Banco de Indicadores - UGRHI'!$B61,'Banco de Indicadores - Mun. (1)'!$A:$A,'Banco de Indicadores - UGRHI'!$A61)</f>
        <v>525593</v>
      </c>
      <c r="G61" s="44">
        <f>SUMIFS('Banco de Indicadores - Mun. (1)'!I:I,'Banco de Indicadores - Mun. (1)'!$C:$C,'Banco de Indicadores - UGRHI'!$B61,'Banco de Indicadores - Mun. (1)'!$A:$A,'Banco de Indicadores - UGRHI'!$A61)</f>
        <v>484719</v>
      </c>
      <c r="H61" s="44">
        <f>SUMIFS('Banco de Indicadores - Mun. (1)'!J:J,'Banco de Indicadores - Mun. (1)'!$C:$C,'Banco de Indicadores - UGRHI'!$B61,'Banco de Indicadores - Mun. (1)'!$A:$A,'Banco de Indicadores - UGRHI'!$A61)</f>
        <v>40874</v>
      </c>
      <c r="I61" s="46">
        <f>(F61)/VLOOKUP(B61,'Dados Base'!$B:$K,6,FALSE)</f>
        <v>42.415128263894054</v>
      </c>
      <c r="J61" s="73">
        <f t="shared" si="0"/>
        <v>0.92223260203237101</v>
      </c>
      <c r="K61" s="44">
        <f>SUMIFS('Banco de Indicadores - Mun. (1)'!O:O,'Banco de Indicadores - Mun. (1)'!$C:$C,'Banco de Indicadores - UGRHI'!$B61,'Banco de Indicadores - Mun. (1)'!$A:$A,'Banco de Indicadores - UGRHI'!$A61)</f>
        <v>3167</v>
      </c>
      <c r="L61" s="44">
        <f>SUMIFS('Banco de Indicadores - Mun. (1)'!P:P,'Banco de Indicadores - Mun. (1)'!$C:$C,'Banco de Indicadores - UGRHI'!$B61,'Banco de Indicadores - Mun. (1)'!$A:$A,'Banco de Indicadores - UGRHI'!$A61)</f>
        <v>500804</v>
      </c>
      <c r="M61" s="44">
        <f>SUMIFS('Banco de Indicadores - Mun. (1)'!Q:Q,'Banco de Indicadores - Mun. (1)'!$C:$C,'Banco de Indicadores - UGRHI'!$B61,'Banco de Indicadores - Mun. (1)'!$A:$A,'Banco de Indicadores - UGRHI'!$A61)</f>
        <v>15010670</v>
      </c>
      <c r="N61" s="44">
        <f>SUMIFS('Banco de Indicadores - Mun. (1)'!R:R,'Banco de Indicadores - Mun. (1)'!$C:$C,'Banco de Indicadores - UGRHI'!$B61,'Banco de Indicadores - Mun. (1)'!$A:$A,'Banco de Indicadores - UGRHI'!$A61)</f>
        <v>15863</v>
      </c>
      <c r="O61" s="44">
        <f>SUMIFS('Banco de Indicadores - Mun. (1)'!S:S,'Banco de Indicadores - Mun. (1)'!$C:$C,'Banco de Indicadores - UGRHI'!$B61,'Banco de Indicadores - Mun. (1)'!$A:$A,'Banco de Indicadores - UGRHI'!$A61)</f>
        <v>1381</v>
      </c>
      <c r="P61" s="44">
        <f>SUMIFS('Banco de Indicadores - Mun. (1)'!T:T,'Banco de Indicadores - Mun. (1)'!$C:$C,'Banco de Indicadores - UGRHI'!$B61,'Banco de Indicadores - Mun. (1)'!$A:$A,'Banco de Indicadores - UGRHI'!$A61)</f>
        <v>0</v>
      </c>
      <c r="Q61" s="44">
        <f>SUMIFS('Banco de Indicadores - Mun. (1)'!U:U,'Banco de Indicadores - Mun. (1)'!$C:$C,'Banco de Indicadores - UGRHI'!$B61,'Banco de Indicadores - Mun. (1)'!$A:$A,'Banco de Indicadores - UGRHI'!$A61)</f>
        <v>5597</v>
      </c>
      <c r="R61" s="44">
        <f>SUMIFS('Banco de Indicadores - Mun. (1)'!V:V,'Banco de Indicadores - Mun. (1)'!$C:$C,'Banco de Indicadores - UGRHI'!$B61,'Banco de Indicadores - Mun. (1)'!$A:$A,'Banco de Indicadores - UGRHI'!$A61)</f>
        <v>4372</v>
      </c>
      <c r="S61" s="44">
        <f>SUMIFS('Banco de Indicadores - Mun. (1)'!W:W,'Banco de Indicadores - Mun. (1)'!$C:$C,'Banco de Indicadores - UGRHI'!$B61,'Banco de Indicadores - Mun. (1)'!$A:$A,'Banco de Indicadores - UGRHI'!$A61)</f>
        <v>498.21000000000004</v>
      </c>
      <c r="T61" s="45">
        <f>SUMIFS('Banco de Indicadores Mun. (2)'!I:I,'Banco de Indicadores Mun. (2)'!$E:$E,'Banco de Indicadores - UGRHI'!$B61,'Banco de Indicadores Mun. (2)'!$A:$A,'Banco de Indicadores - UGRHI'!$A61)</f>
        <v>9.3863064000000023</v>
      </c>
      <c r="U61" s="45">
        <f>SUMIFS('Banco de Indicadores Mun. (2)'!J:J,'Banco de Indicadores Mun. (2)'!$E:$E,'Banco de Indicadores - UGRHI'!$B61,'Banco de Indicadores Mun. (2)'!$A:$A,'Banco de Indicadores - UGRHI'!$A61)</f>
        <v>6.6480302000000009</v>
      </c>
      <c r="V61" s="45">
        <f>SUMIFS('Banco de Indicadores Mun. (2)'!K:K,'Banco de Indicadores Mun. (2)'!$E:$E,'Banco de Indicadores - UGRHI'!$B61,'Banco de Indicadores Mun. (2)'!$A:$A,'Banco de Indicadores - UGRHI'!$A61)</f>
        <v>2.7382762</v>
      </c>
      <c r="W61" s="45">
        <f>SUMIFS('Banco de Indicadores Mun. (2)'!L:L,'Banco de Indicadores Mun. (2)'!$E:$E,'Banco de Indicadores - UGRHI'!$B61,'Banco de Indicadores Mun. (2)'!$A:$A,'Banco de Indicadores - UGRHI'!$A61)</f>
        <v>0</v>
      </c>
      <c r="X61" s="45">
        <f>SUMIFS('Banco de Indicadores Mun. (2)'!M:M,'Banco de Indicadores Mun. (2)'!$E:$E,'Banco de Indicadores - UGRHI'!$B61,'Banco de Indicadores Mun. (2)'!$A:$A,'Banco de Indicadores - UGRHI'!$A61)</f>
        <v>1.1652844999999998</v>
      </c>
      <c r="Y61" s="45">
        <f>SUMIFS('Banco de Indicadores Mun. (2)'!N:N,'Banco de Indicadores Mun. (2)'!$E:$E,'Banco de Indicadores - UGRHI'!$B61,'Banco de Indicadores Mun. (2)'!$A:$A,'Banco de Indicadores - UGRHI'!$A61)</f>
        <v>1.1601829999999997</v>
      </c>
      <c r="Z61" s="45">
        <f>SUMIFS('Banco de Indicadores Mun. (2)'!O:O,'Banco de Indicadores Mun. (2)'!$E:$E,'Banco de Indicadores - UGRHI'!$B61,'Banco de Indicadores Mun. (2)'!$A:$A,'Banco de Indicadores - UGRHI'!$A61)</f>
        <v>6.7706539000000001</v>
      </c>
      <c r="AA61" s="45">
        <f>SUMIFS('Banco de Indicadores Mun. (2)'!P:P,'Banco de Indicadores Mun. (2)'!$E:$E,'Banco de Indicadores - UGRHI'!$B61,'Banco de Indicadores Mun. (2)'!$A:$A,'Banco de Indicadores - UGRHI'!$A61)</f>
        <v>0.29018499999999997</v>
      </c>
      <c r="AB61" s="48">
        <f>SUMIFS('Banco de Indicadores - Mun. (1)'!X:X,'Banco de Indicadores - Mun. (1)'!$C:$C,'Banco de Indicadores - UGRHI'!$B61,'Banco de Indicadores - Mun. (1)'!$A:$A,'Banco de Indicadores - UGRHI'!$A61)</f>
        <v>1.4778162563563835</v>
      </c>
      <c r="AC61" s="48">
        <f t="shared" si="1"/>
        <v>28.966914247130315</v>
      </c>
      <c r="AD61" s="48">
        <f t="shared" si="2"/>
        <v>71.033085752869681</v>
      </c>
      <c r="AE61" s="44">
        <f>SUMIFS('Banco de Indicadores - Mun. (1)'!Y:Y,'Banco de Indicadores - Mun. (1)'!$C:$C,'Banco de Indicadores - UGRHI'!$B61,'Banco de Indicadores - Mun. (1)'!$A:$A,'Banco de Indicadores - UGRHI'!$A61)</f>
        <v>377.8</v>
      </c>
      <c r="AF61" s="44">
        <f>SUMIFS('Banco de Indicadores - Mun. (1)'!Z:Z,'Banco de Indicadores - Mun. (1)'!$C:$C,'Banco de Indicadores - UGRHI'!$B61,'Banco de Indicadores - Mun. (1)'!$A:$A,'Banco de Indicadores - UGRHI'!$A61)</f>
        <v>21039</v>
      </c>
      <c r="AG61" s="44">
        <f>SUMIFS('Banco de Indicadores - Mun. (1)'!AA:AA,'Banco de Indicadores - Mun. (1)'!$C:$C,'Banco de Indicadores - UGRHI'!$B61,'Banco de Indicadores - Mun. (1)'!$A:$A,'Banco de Indicadores - UGRHI'!$A61)</f>
        <v>5914</v>
      </c>
      <c r="AH61" s="44">
        <f>SUMIFS('Banco de Indicadores - Mun. (1)'!AB:AB,'Banco de Indicadores - Mun. (1)'!$C:$C,'Banco de Indicadores - UGRHI'!$B61,'Banco de Indicadores - Mun. (1)'!$A:$A,'Banco de Indicadores - UGRHI'!$A61)</f>
        <v>58</v>
      </c>
      <c r="AI61" s="44">
        <f>SUMIFS('Banco de Indicadores - Mun. (1)'!AC:AC,'Banco de Indicadores - Mun. (1)'!$C:$C,'Banco de Indicadores - UGRHI'!$B61,'Banco de Indicadores - Mun. (1)'!$A:$A,'Banco de Indicadores - UGRHI'!$A61)</f>
        <v>5</v>
      </c>
      <c r="AJ61" s="44">
        <f>SUMIFS('Banco de Indicadores Mun. (2)'!Q:Q,'Banco de Indicadores Mun. (2)'!$E:$E,'Banco de Indicadores - UGRHI'!$B61,'Banco de Indicadores Mun. (2)'!$A:$A,'Banco de Indicadores - UGRHI'!$A61)</f>
        <v>170</v>
      </c>
      <c r="AK61" s="154">
        <f>VLOOKUP(B61,'Dados Base'!B:K,9,FALSE)*31536000/SUMIFS('Banco de Indicadores - Mun. (1)'!H:H,'Banco de Indicadores - Mun. (1)'!C:C,'Banco de Indicadores - UGRHI'!B61,'Banco de Indicadores - Mun. (1)'!A:A,'Banco de Indicadores - UGRHI'!A61)</f>
        <v>5880.078311545245</v>
      </c>
      <c r="AL61" s="126">
        <v>94.634266341016755</v>
      </c>
      <c r="AM61" s="42" t="s">
        <v>702</v>
      </c>
      <c r="AN61" s="42" t="s">
        <v>702</v>
      </c>
      <c r="AO61" s="42" t="s">
        <v>702</v>
      </c>
      <c r="AP61" s="129">
        <v>99.147084674931136</v>
      </c>
      <c r="AQ61" s="127">
        <f>(SUMIFS(T:T,B:B,B61,A:A,A61)/VLOOKUP(B61,'Dados Base'!B:K,8,FALSE))*100</f>
        <v>23.465766000000006</v>
      </c>
      <c r="AR61" s="127">
        <f>(SUMIFS(T:T,B:B,B61,A:A,A61)/VLOOKUP(B61,'Dados Base'!B:K,9,FALSE))*100</f>
        <v>9.5778636734693912</v>
      </c>
      <c r="AS61" s="127">
        <f>(SUMIFS(U:U,B:B,B61,A:A,A61)/VLOOKUP(B61,'Dados Base'!B:K,7,FALSE))*100</f>
        <v>21.445258709677422</v>
      </c>
      <c r="AT61" s="127">
        <f>(SUMIFS(V:V,B:B,B61,A:A,A61)/VLOOKUP(B61,'Dados Base'!B:K,10,FALSE))*100</f>
        <v>30.425291111111115</v>
      </c>
      <c r="AU61" s="44">
        <f>SUMIFS('Banco de Indicadores - Mun. (1)'!AO:AO,'Banco de Indicadores - Mun. (1)'!$C:$C,'Banco de Indicadores - UGRHI'!$B61,'Banco de Indicadores - Mun. (1)'!$A:$A,'Banco de Indicadores - UGRHI'!$A61)</f>
        <v>0</v>
      </c>
      <c r="AV61" s="44">
        <f>SUMIFS('Banco de Indicadores - Mun. (1)'!AP:AP,'Banco de Indicadores - Mun. (1)'!$C:$C,'Banco de Indicadores - UGRHI'!$B61,'Banco de Indicadores - Mun. (1)'!$A:$A,'Banco de Indicadores - UGRHI'!$A61)</f>
        <v>0</v>
      </c>
      <c r="AW61" s="142">
        <v>5</v>
      </c>
      <c r="AX61" s="44">
        <f>SUMIFS('Banco de Indicadores - Mun. (1)'!AQ:AQ,'Banco de Indicadores - Mun. (1)'!$C:$C,'Banco de Indicadores - UGRHI'!$B61,'Banco de Indicadores - Mun. (1)'!$A:$A,'Banco de Indicadores - UGRHI'!$A61)</f>
        <v>53</v>
      </c>
      <c r="AY61" s="74">
        <v>98.735799354431791</v>
      </c>
      <c r="AZ61" s="74">
        <v>92.275464697807294</v>
      </c>
      <c r="BA61" s="75">
        <f xml:space="preserve">  100 * (  SUMIFS('Banco de Indicadores - Mun. (1)'!Z:Z,'Banco de Indicadores - Mun. (1)'!$C:$C,'Banco de Indicadores - UGRHI'!$B61,'Banco de Indicadores - Mun. (1)'!$A:$A,'Banco de Indicadores - UGRHI'!$A61) /
(SUMIFS('Banco de Indicadores - Mun. (1)'!AA:AA,'Banco de Indicadores - Mun. (1)'!$C:$C,'Banco de Indicadores - UGRHI'!$B61,'Banco de Indicadores - Mun. (1)'!$A:$A,'Banco de Indicadores - UGRHI'!$A61) +  SUMIFS('Banco de Indicadores - Mun. (1)'!Z:Z,'Banco de Indicadores - Mun. (1)'!$C:$C,'Banco de Indicadores - UGRHI'!$B61,'Banco de Indicadores - Mun. (1)'!$A:$A,'Banco de Indicadores - UGRHI'!$A61) ))</f>
        <v>78.058101139019769</v>
      </c>
      <c r="BB61" s="44">
        <f>SUMIFS('Banco de Indicadores - Mun. (1)'!AW:AW,'Banco de Indicadores - Mun. (1)'!$C:$C,'Banco de Indicadores - UGRHI'!$B61,'Banco de Indicadores - Mun. (1)'!$A:$A,'Banco de Indicadores - UGRHI'!$A61)</f>
        <v>8</v>
      </c>
      <c r="BC61" s="44">
        <f>SUMIFS('Banco de Indicadores - Mun. (1)'!AX:AX,'Banco de Indicadores - Mun. (1)'!$C:$C,'Banco de Indicadores - UGRHI'!$B61,'Banco de Indicadores - Mun. (1)'!$A:$A,'Banco de Indicadores - UGRHI'!$A61)</f>
        <v>5</v>
      </c>
      <c r="BD61" s="124">
        <v>0.59</v>
      </c>
      <c r="BE61" s="44">
        <f>SUMIFS('Banco de Indicadores Mun. (2)'!R:R,'Banco de Indicadores Mun. (2)'!$E:$E,'Banco de Indicadores - UGRHI'!$B61,'Banco de Indicadores Mun. (2)'!$A:$A,'Banco de Indicadores - UGRHI'!$A61)</f>
        <v>126</v>
      </c>
      <c r="BF61" s="128">
        <v>97.157414741622219</v>
      </c>
    </row>
    <row r="62" spans="1:58" x14ac:dyDescent="0.25">
      <c r="A62" s="38">
        <v>2015</v>
      </c>
      <c r="B62" s="38">
        <v>17</v>
      </c>
      <c r="C62" s="123">
        <f>SUMIFS('Banco de Indicadores Mun. (2)'!G:G,'Banco de Indicadores Mun. (2)'!$E:$E,'Banco de Indicadores - UGRHI'!$B62,'Banco de Indicadores Mun. (2)'!$A:$A,'Banco de Indicadores - UGRHI'!$A62)</f>
        <v>455</v>
      </c>
      <c r="D62" s="123">
        <f>SUMIFS('Banco de Indicadores Mun. (2)'!H:H,'Banco de Indicadores Mun. (2)'!$E:$E,'Banco de Indicadores - UGRHI'!$B62,'Banco de Indicadores Mun. (2)'!$A:$A,'Banco de Indicadores - UGRHI'!$A62)</f>
        <v>646</v>
      </c>
      <c r="E62" s="43">
        <v>0.60357321468342828</v>
      </c>
      <c r="F62" s="44">
        <f>SUMIFS('Banco de Indicadores - Mun. (1)'!H:H,'Banco de Indicadores - Mun. (1)'!$C:$C,'Banco de Indicadores - UGRHI'!$B62,'Banco de Indicadores - Mun. (1)'!$A:$A,'Banco de Indicadores - UGRHI'!$A62)</f>
        <v>683874</v>
      </c>
      <c r="G62" s="44">
        <f>SUMIFS('Banco de Indicadores - Mun. (1)'!I:I,'Banco de Indicadores - Mun. (1)'!$C:$C,'Banco de Indicadores - UGRHI'!$B62,'Banco de Indicadores - Mun. (1)'!$A:$A,'Banco de Indicadores - UGRHI'!$A62)</f>
        <v>629546</v>
      </c>
      <c r="H62" s="44">
        <f>SUMIFS('Banco de Indicadores - Mun. (1)'!J:J,'Banco de Indicadores - Mun. (1)'!$C:$C,'Banco de Indicadores - UGRHI'!$B62,'Banco de Indicadores - Mun. (1)'!$A:$A,'Banco de Indicadores - UGRHI'!$A62)</f>
        <v>54328</v>
      </c>
      <c r="I62" s="46">
        <f>(F62)/VLOOKUP(B62,'Dados Base'!$B:$K,6,FALSE)</f>
        <v>39.114812832022395</v>
      </c>
      <c r="J62" s="73">
        <f t="shared" si="0"/>
        <v>0.92055846544831355</v>
      </c>
      <c r="K62" s="44">
        <f>SUMIFS('Banco de Indicadores - Mun. (1)'!O:O,'Banco de Indicadores - Mun. (1)'!$C:$C,'Banco de Indicadores - UGRHI'!$B62,'Banco de Indicadores - Mun. (1)'!$A:$A,'Banco de Indicadores - UGRHI'!$A62)</f>
        <v>3414</v>
      </c>
      <c r="L62" s="44">
        <f>SUMIFS('Banco de Indicadores - Mun. (1)'!P:P,'Banco de Indicadores - Mun. (1)'!$C:$C,'Banco de Indicadores - UGRHI'!$B62,'Banco de Indicadores - Mun. (1)'!$A:$A,'Banco de Indicadores - UGRHI'!$A62)</f>
        <v>723942</v>
      </c>
      <c r="M62" s="44">
        <f>SUMIFS('Banco de Indicadores - Mun. (1)'!Q:Q,'Banco de Indicadores - Mun. (1)'!$C:$C,'Banco de Indicadores - UGRHI'!$B62,'Banco de Indicadores - Mun. (1)'!$A:$A,'Banco de Indicadores - UGRHI'!$A62)</f>
        <v>13332000</v>
      </c>
      <c r="N62" s="44">
        <f>SUMIFS('Banco de Indicadores - Mun. (1)'!R:R,'Banco de Indicadores - Mun. (1)'!$C:$C,'Banco de Indicadores - UGRHI'!$B62,'Banco de Indicadores - Mun. (1)'!$A:$A,'Banco de Indicadores - UGRHI'!$A62)</f>
        <v>208234</v>
      </c>
      <c r="O62" s="44">
        <f>SUMIFS('Banco de Indicadores - Mun. (1)'!S:S,'Banco de Indicadores - Mun. (1)'!$C:$C,'Banco de Indicadores - UGRHI'!$B62,'Banco de Indicadores - Mun. (1)'!$A:$A,'Banco de Indicadores - UGRHI'!$A62)</f>
        <v>1334</v>
      </c>
      <c r="P62" s="44">
        <f>SUMIFS('Banco de Indicadores - Mun. (1)'!T:T,'Banco de Indicadores - Mun. (1)'!$C:$C,'Banco de Indicadores - UGRHI'!$B62,'Banco de Indicadores - Mun. (1)'!$A:$A,'Banco de Indicadores - UGRHI'!$A62)</f>
        <v>0</v>
      </c>
      <c r="Q62" s="44">
        <f>SUMIFS('Banco de Indicadores - Mun. (1)'!U:U,'Banco de Indicadores - Mun. (1)'!$C:$C,'Banco de Indicadores - UGRHI'!$B62,'Banco de Indicadores - Mun. (1)'!$A:$A,'Banco de Indicadores - UGRHI'!$A62)</f>
        <v>7451</v>
      </c>
      <c r="R62" s="44">
        <f>SUMIFS('Banco de Indicadores - Mun. (1)'!V:V,'Banco de Indicadores - Mun. (1)'!$C:$C,'Banco de Indicadores - UGRHI'!$B62,'Banco de Indicadores - Mun. (1)'!$A:$A,'Banco de Indicadores - UGRHI'!$A62)</f>
        <v>6009</v>
      </c>
      <c r="S62" s="44">
        <f>SUMIFS('Banco de Indicadores - Mun. (1)'!W:W,'Banco de Indicadores - Mun. (1)'!$C:$C,'Banco de Indicadores - UGRHI'!$B62,'Banco de Indicadores - Mun. (1)'!$A:$A,'Banco de Indicadores - UGRHI'!$A62)</f>
        <v>272.43</v>
      </c>
      <c r="T62" s="45">
        <f>SUMIFS('Banco de Indicadores Mun. (2)'!I:I,'Banco de Indicadores Mun. (2)'!$E:$E,'Banco de Indicadores - UGRHI'!$B62,'Banco de Indicadores Mun. (2)'!$A:$A,'Banco de Indicadores - UGRHI'!$A62)</f>
        <v>10.186491699999998</v>
      </c>
      <c r="U62" s="45">
        <f>SUMIFS('Banco de Indicadores Mun. (2)'!J:J,'Banco de Indicadores Mun. (2)'!$E:$E,'Banco de Indicadores - UGRHI'!$B62,'Banco de Indicadores Mun. (2)'!$A:$A,'Banco de Indicadores - UGRHI'!$A62)</f>
        <v>8.9140644000000009</v>
      </c>
      <c r="V62" s="45">
        <f>SUMIFS('Banco de Indicadores Mun. (2)'!K:K,'Banco de Indicadores Mun. (2)'!$E:$E,'Banco de Indicadores - UGRHI'!$B62,'Banco de Indicadores Mun. (2)'!$A:$A,'Banco de Indicadores - UGRHI'!$A62)</f>
        <v>1.2724272999999995</v>
      </c>
      <c r="W62" s="45">
        <f>SUMIFS('Banco de Indicadores Mun. (2)'!L:L,'Banco de Indicadores Mun. (2)'!$E:$E,'Banco de Indicadores - UGRHI'!$B62,'Banco de Indicadores Mun. (2)'!$A:$A,'Banco de Indicadores - UGRHI'!$A62)</f>
        <v>1.0260657343987822</v>
      </c>
      <c r="X62" s="45">
        <f>SUMIFS('Banco de Indicadores Mun. (2)'!M:M,'Banco de Indicadores Mun. (2)'!$E:$E,'Banco de Indicadores - UGRHI'!$B62,'Banco de Indicadores Mun. (2)'!$A:$A,'Banco de Indicadores - UGRHI'!$A62)</f>
        <v>2.3383567000000016</v>
      </c>
      <c r="Y62" s="45">
        <f>SUMIFS('Banco de Indicadores Mun. (2)'!N:N,'Banco de Indicadores Mun. (2)'!$E:$E,'Banco de Indicadores - UGRHI'!$B62,'Banco de Indicadores Mun. (2)'!$A:$A,'Banco de Indicadores - UGRHI'!$A62)</f>
        <v>1.9474415000000005</v>
      </c>
      <c r="Z62" s="45">
        <f>SUMIFS('Banco de Indicadores Mun. (2)'!O:O,'Banco de Indicadores Mun. (2)'!$E:$E,'Banco de Indicadores - UGRHI'!$B62,'Banco de Indicadores Mun. (2)'!$A:$A,'Banco de Indicadores - UGRHI'!$A62)</f>
        <v>5.6016739999999992</v>
      </c>
      <c r="AA62" s="45">
        <f>SUMIFS('Banco de Indicadores Mun. (2)'!P:P,'Banco de Indicadores Mun. (2)'!$E:$E,'Banco de Indicadores - UGRHI'!$B62,'Banco de Indicadores Mun. (2)'!$A:$A,'Banco de Indicadores - UGRHI'!$A62)</f>
        <v>0.29901949999999994</v>
      </c>
      <c r="AB62" s="48">
        <f>SUMIFS('Banco de Indicadores - Mun. (1)'!X:X,'Banco de Indicadores - Mun. (1)'!$C:$C,'Banco de Indicadores - UGRHI'!$B62,'Banco de Indicadores - Mun. (1)'!$A:$A,'Banco de Indicadores - UGRHI'!$A62)</f>
        <v>1.9275584854166667</v>
      </c>
      <c r="AC62" s="48">
        <f t="shared" si="1"/>
        <v>41.326067211625798</v>
      </c>
      <c r="AD62" s="48">
        <f t="shared" si="2"/>
        <v>58.673932788374202</v>
      </c>
      <c r="AE62" s="44">
        <f>SUMIFS('Banco de Indicadores - Mun. (1)'!Y:Y,'Banco de Indicadores - Mun. (1)'!$C:$C,'Banco de Indicadores - UGRHI'!$B62,'Banco de Indicadores - Mun. (1)'!$A:$A,'Banco de Indicadores - UGRHI'!$A62)</f>
        <v>504.95000000000005</v>
      </c>
      <c r="AF62" s="44">
        <f>SUMIFS('Banco de Indicadores - Mun. (1)'!Z:Z,'Banco de Indicadores - Mun. (1)'!$C:$C,'Banco de Indicadores - UGRHI'!$B62,'Banco de Indicadores - Mun. (1)'!$A:$A,'Banco de Indicadores - UGRHI'!$A62)</f>
        <v>27042</v>
      </c>
      <c r="AG62" s="44">
        <f>SUMIFS('Banco de Indicadores - Mun. (1)'!AA:AA,'Banco de Indicadores - Mun. (1)'!$C:$C,'Banco de Indicadores - UGRHI'!$B62,'Banco de Indicadores - Mun. (1)'!$A:$A,'Banco de Indicadores - UGRHI'!$A62)</f>
        <v>7777</v>
      </c>
      <c r="AH62" s="44">
        <f>SUMIFS('Banco de Indicadores - Mun. (1)'!AB:AB,'Banco de Indicadores - Mun. (1)'!$C:$C,'Banco de Indicadores - UGRHI'!$B62,'Banco de Indicadores - Mun. (1)'!$A:$A,'Banco de Indicadores - UGRHI'!$A62)</f>
        <v>35</v>
      </c>
      <c r="AI62" s="44">
        <f>SUMIFS('Banco de Indicadores - Mun. (1)'!AC:AC,'Banco de Indicadores - Mun. (1)'!$C:$C,'Banco de Indicadores - UGRHI'!$B62,'Banco de Indicadores - Mun. (1)'!$A:$A,'Banco de Indicadores - UGRHI'!$A62)</f>
        <v>3</v>
      </c>
      <c r="AJ62" s="44">
        <f>SUMIFS('Banco de Indicadores Mun. (2)'!Q:Q,'Banco de Indicadores Mun. (2)'!$E:$E,'Banco de Indicadores - UGRHI'!$B62,'Banco de Indicadores Mun. (2)'!$A:$A,'Banco de Indicadores - UGRHI'!$A62)</f>
        <v>256</v>
      </c>
      <c r="AK62" s="154">
        <f>VLOOKUP(B62,'Dados Base'!B:K,9,FALSE)*31536000/SUMIFS('Banco de Indicadores - Mun. (1)'!H:H,'Banco de Indicadores - Mun. (1)'!C:C,'Banco de Indicadores - UGRHI'!B62,'Banco de Indicadores - Mun. (1)'!A:A,'Banco de Indicadores - UGRHI'!A62)</f>
        <v>7147.6324586107967</v>
      </c>
      <c r="AL62" s="126">
        <v>92.385134688553748</v>
      </c>
      <c r="AM62" s="42" t="s">
        <v>702</v>
      </c>
      <c r="AN62" s="42" t="s">
        <v>702</v>
      </c>
      <c r="AO62" s="42" t="s">
        <v>702</v>
      </c>
      <c r="AP62" s="129">
        <v>99.033310083774623</v>
      </c>
      <c r="AQ62" s="127">
        <f>(SUMIFS(T:T,B:B,B62,A:A,A62)/VLOOKUP(B62,'Dados Base'!B:K,8,FALSE))*100</f>
        <v>12.422550853658535</v>
      </c>
      <c r="AR62" s="127">
        <f>(SUMIFS(T:T,B:B,B62,A:A,A62)/VLOOKUP(B62,'Dados Base'!B:K,9,FALSE))*100</f>
        <v>6.5719301290322569</v>
      </c>
      <c r="AS62" s="127">
        <f>(SUMIFS(U:U,B:B,B62,A:A,A62)/VLOOKUP(B62,'Dados Base'!B:K,7,FALSE))*100</f>
        <v>13.71394523076923</v>
      </c>
      <c r="AT62" s="127">
        <f>(SUMIFS(V:V,B:B,B62,A:A,A62)/VLOOKUP(B62,'Dados Base'!B:K,10,FALSE))*100</f>
        <v>7.4848664705882317</v>
      </c>
      <c r="AU62" s="44">
        <f>SUMIFS('Banco de Indicadores - Mun. (1)'!AO:AO,'Banco de Indicadores - Mun. (1)'!$C:$C,'Banco de Indicadores - UGRHI'!$B62,'Banco de Indicadores - Mun. (1)'!$A:$A,'Banco de Indicadores - UGRHI'!$A62)</f>
        <v>0</v>
      </c>
      <c r="AV62" s="44">
        <f>SUMIFS('Banco de Indicadores - Mun. (1)'!AP:AP,'Banco de Indicadores - Mun. (1)'!$C:$C,'Banco de Indicadores - UGRHI'!$B62,'Banco de Indicadores - Mun. (1)'!$A:$A,'Banco de Indicadores - UGRHI'!$A62)</f>
        <v>3.0419295021987565</v>
      </c>
      <c r="AW62" s="142">
        <v>5</v>
      </c>
      <c r="AX62" s="44">
        <f>SUMIFS('Banco de Indicadores - Mun. (1)'!AQ:AQ,'Banco de Indicadores - Mun. (1)'!$C:$C,'Banco de Indicadores - UGRHI'!$B62,'Banco de Indicadores - Mun. (1)'!$A:$A,'Banco de Indicadores - UGRHI'!$A62)</f>
        <v>80</v>
      </c>
      <c r="AY62" s="74">
        <v>96.744521669203593</v>
      </c>
      <c r="AZ62" s="74">
        <v>94.296001895516838</v>
      </c>
      <c r="BA62" s="75">
        <f xml:space="preserve">  100 * (  SUMIFS('Banco de Indicadores - Mun. (1)'!Z:Z,'Banco de Indicadores - Mun. (1)'!$C:$C,'Banco de Indicadores - UGRHI'!$B62,'Banco de Indicadores - Mun. (1)'!$A:$A,'Banco de Indicadores - UGRHI'!$A62) /
(SUMIFS('Banco de Indicadores - Mun. (1)'!AA:AA,'Banco de Indicadores - Mun. (1)'!$C:$C,'Banco de Indicadores - UGRHI'!$B62,'Banco de Indicadores - Mun. (1)'!$A:$A,'Banco de Indicadores - UGRHI'!$A62) +  SUMIFS('Banco de Indicadores - Mun. (1)'!Z:Z,'Banco de Indicadores - Mun. (1)'!$C:$C,'Banco de Indicadores - UGRHI'!$B62,'Banco de Indicadores - Mun. (1)'!$A:$A,'Banco de Indicadores - UGRHI'!$A62) ))</f>
        <v>77.664493523650876</v>
      </c>
      <c r="BB62" s="44">
        <f>SUMIFS('Banco de Indicadores - Mun. (1)'!AW:AW,'Banco de Indicadores - Mun. (1)'!$C:$C,'Banco de Indicadores - UGRHI'!$B62,'Banco de Indicadores - Mun. (1)'!$A:$A,'Banco de Indicadores - UGRHI'!$A62)</f>
        <v>8</v>
      </c>
      <c r="BC62" s="44">
        <f>SUMIFS('Banco de Indicadores - Mun. (1)'!AX:AX,'Banco de Indicadores - Mun. (1)'!$C:$C,'Banco de Indicadores - UGRHI'!$B62,'Banco de Indicadores - Mun. (1)'!$A:$A,'Banco de Indicadores - UGRHI'!$A62)</f>
        <v>3</v>
      </c>
      <c r="BD62" s="124">
        <v>0.59</v>
      </c>
      <c r="BE62" s="44">
        <f>SUMIFS('Banco de Indicadores Mun. (2)'!R:R,'Banco de Indicadores Mun. (2)'!$E:$E,'Banco de Indicadores - UGRHI'!$B62,'Banco de Indicadores Mun. (2)'!$A:$A,'Banco de Indicadores - UGRHI'!$A62)</f>
        <v>173</v>
      </c>
      <c r="BF62" s="128">
        <v>152.92080447827564</v>
      </c>
    </row>
    <row r="63" spans="1:58" x14ac:dyDescent="0.25">
      <c r="A63" s="38">
        <v>2015</v>
      </c>
      <c r="B63" s="38">
        <v>18</v>
      </c>
      <c r="C63" s="123">
        <f>SUMIFS('Banco de Indicadores Mun. (2)'!G:G,'Banco de Indicadores Mun. (2)'!$E:$E,'Banco de Indicadores - UGRHI'!$B63,'Banco de Indicadores Mun. (2)'!$A:$A,'Banco de Indicadores - UGRHI'!$A63)</f>
        <v>446</v>
      </c>
      <c r="D63" s="123">
        <f>SUMIFS('Banco de Indicadores Mun. (2)'!H:H,'Banco de Indicadores Mun. (2)'!$E:$E,'Banco de Indicadores - UGRHI'!$B63,'Banco de Indicadores Mun. (2)'!$A:$A,'Banco de Indicadores - UGRHI'!$A63)</f>
        <v>368</v>
      </c>
      <c r="E63" s="43">
        <v>0.31255350260261938</v>
      </c>
      <c r="F63" s="44">
        <f>SUMIFS('Banco de Indicadores - Mun. (1)'!H:H,'Banco de Indicadores - Mun. (1)'!$C:$C,'Banco de Indicadores - UGRHI'!$B63,'Banco de Indicadores - Mun. (1)'!$A:$A,'Banco de Indicadores - UGRHI'!$A63)</f>
        <v>227016</v>
      </c>
      <c r="G63" s="44">
        <f>SUMIFS('Banco de Indicadores - Mun. (1)'!I:I,'Banco de Indicadores - Mun. (1)'!$C:$C,'Banco de Indicadores - UGRHI'!$B63,'Banco de Indicadores - Mun. (1)'!$A:$A,'Banco de Indicadores - UGRHI'!$A63)</f>
        <v>203026</v>
      </c>
      <c r="H63" s="44">
        <f>SUMIFS('Banco de Indicadores - Mun. (1)'!J:J,'Banco de Indicadores - Mun. (1)'!$C:$C,'Banco de Indicadores - UGRHI'!$B63,'Banco de Indicadores - Mun. (1)'!$A:$A,'Banco de Indicadores - UGRHI'!$A63)</f>
        <v>23990</v>
      </c>
      <c r="I63" s="46">
        <f>(F63)/VLOOKUP(B63,'Dados Base'!$B:$K,6,FALSE)</f>
        <v>36.338141795201793</v>
      </c>
      <c r="J63" s="73">
        <f t="shared" si="0"/>
        <v>0.8943246291010325</v>
      </c>
      <c r="K63" s="44">
        <f>SUMIFS('Banco de Indicadores - Mun. (1)'!O:O,'Banco de Indicadores - Mun. (1)'!$C:$C,'Banco de Indicadores - UGRHI'!$B63,'Banco de Indicadores - Mun. (1)'!$A:$A,'Banco de Indicadores - UGRHI'!$A63)</f>
        <v>1348</v>
      </c>
      <c r="L63" s="44">
        <f>SUMIFS('Banco de Indicadores - Mun. (1)'!P:P,'Banco de Indicadores - Mun. (1)'!$C:$C,'Banco de Indicadores - UGRHI'!$B63,'Banco de Indicadores - Mun. (1)'!$A:$A,'Banco de Indicadores - UGRHI'!$A63)</f>
        <v>498055</v>
      </c>
      <c r="M63" s="44">
        <f>SUMIFS('Banco de Indicadores - Mun. (1)'!Q:Q,'Banco de Indicadores - Mun. (1)'!$C:$C,'Banco de Indicadores - UGRHI'!$B63,'Banco de Indicadores - Mun. (1)'!$A:$A,'Banco de Indicadores - UGRHI'!$A63)</f>
        <v>5794390</v>
      </c>
      <c r="N63" s="44">
        <f>SUMIFS('Banco de Indicadores - Mun. (1)'!R:R,'Banco de Indicadores - Mun. (1)'!$C:$C,'Banco de Indicadores - UGRHI'!$B63,'Banco de Indicadores - Mun. (1)'!$A:$A,'Banco de Indicadores - UGRHI'!$A63)</f>
        <v>11540</v>
      </c>
      <c r="O63" s="44">
        <f>SUMIFS('Banco de Indicadores - Mun. (1)'!S:S,'Banco de Indicadores - Mun. (1)'!$C:$C,'Banco de Indicadores - UGRHI'!$B63,'Banco de Indicadores - Mun. (1)'!$A:$A,'Banco de Indicadores - UGRHI'!$A63)</f>
        <v>553</v>
      </c>
      <c r="P63" s="44">
        <f>SUMIFS('Banco de Indicadores - Mun. (1)'!T:T,'Banco de Indicadores - Mun. (1)'!$C:$C,'Banco de Indicadores - UGRHI'!$B63,'Banco de Indicadores - Mun. (1)'!$A:$A,'Banco de Indicadores - UGRHI'!$A63)</f>
        <v>0</v>
      </c>
      <c r="Q63" s="44">
        <f>SUMIFS('Banco de Indicadores - Mun. (1)'!U:U,'Banco de Indicadores - Mun. (1)'!$C:$C,'Banco de Indicadores - UGRHI'!$B63,'Banco de Indicadores - Mun. (1)'!$A:$A,'Banco de Indicadores - UGRHI'!$A63)</f>
        <v>2941</v>
      </c>
      <c r="R63" s="44">
        <f>SUMIFS('Banco de Indicadores - Mun. (1)'!V:V,'Banco de Indicadores - Mun. (1)'!$C:$C,'Banco de Indicadores - UGRHI'!$B63,'Banco de Indicadores - Mun. (1)'!$A:$A,'Banco de Indicadores - UGRHI'!$A63)</f>
        <v>2150</v>
      </c>
      <c r="S63" s="44">
        <f>SUMIFS('Banco de Indicadores - Mun. (1)'!W:W,'Banco de Indicadores - Mun. (1)'!$C:$C,'Banco de Indicadores - UGRHI'!$B63,'Banco de Indicadores - Mun. (1)'!$A:$A,'Banco de Indicadores - UGRHI'!$A63)</f>
        <v>347.66999999999996</v>
      </c>
      <c r="T63" s="45">
        <f>SUMIFS('Banco de Indicadores Mun. (2)'!I:I,'Banco de Indicadores Mun. (2)'!$E:$E,'Banco de Indicadores - UGRHI'!$B63,'Banco de Indicadores Mun. (2)'!$A:$A,'Banco de Indicadores - UGRHI'!$A63)</f>
        <v>2.1101254000000003</v>
      </c>
      <c r="U63" s="45">
        <f>SUMIFS('Banco de Indicadores Mun. (2)'!J:J,'Banco de Indicadores Mun. (2)'!$E:$E,'Banco de Indicadores - UGRHI'!$B63,'Banco de Indicadores Mun. (2)'!$A:$A,'Banco de Indicadores - UGRHI'!$A63)</f>
        <v>1.4222364999999999</v>
      </c>
      <c r="V63" s="45">
        <f>SUMIFS('Banco de Indicadores Mun. (2)'!K:K,'Banco de Indicadores Mun. (2)'!$E:$E,'Banco de Indicadores - UGRHI'!$B63,'Banco de Indicadores Mun. (2)'!$A:$A,'Banco de Indicadores - UGRHI'!$A63)</f>
        <v>0.6878888999999998</v>
      </c>
      <c r="W63" s="45">
        <f>SUMIFS('Banco de Indicadores Mun. (2)'!L:L,'Banco de Indicadores Mun. (2)'!$E:$E,'Banco de Indicadores - UGRHI'!$B63,'Banco de Indicadores Mun. (2)'!$A:$A,'Banco de Indicadores - UGRHI'!$A63)</f>
        <v>1.5148128488077117</v>
      </c>
      <c r="X63" s="45">
        <f>SUMIFS('Banco de Indicadores Mun. (2)'!M:M,'Banco de Indicadores Mun. (2)'!$E:$E,'Banco de Indicadores - UGRHI'!$B63,'Banco de Indicadores Mun. (2)'!$A:$A,'Banco de Indicadores - UGRHI'!$A63)</f>
        <v>0.19133139999999996</v>
      </c>
      <c r="Y63" s="45">
        <f>SUMIFS('Banco de Indicadores Mun. (2)'!N:N,'Banco de Indicadores Mun. (2)'!$E:$E,'Banco de Indicadores - UGRHI'!$B63,'Banco de Indicadores Mun. (2)'!$A:$A,'Banco de Indicadores - UGRHI'!$A63)</f>
        <v>0.72721599999999986</v>
      </c>
      <c r="Z63" s="45">
        <f>SUMIFS('Banco de Indicadores Mun. (2)'!O:O,'Banco de Indicadores Mun. (2)'!$E:$E,'Banco de Indicadores - UGRHI'!$B63,'Banco de Indicadores Mun. (2)'!$A:$A,'Banco de Indicadores - UGRHI'!$A63)</f>
        <v>1.1477919000000001</v>
      </c>
      <c r="AA63" s="45">
        <f>SUMIFS('Banco de Indicadores Mun. (2)'!P:P,'Banco de Indicadores Mun. (2)'!$E:$E,'Banco de Indicadores - UGRHI'!$B63,'Banco de Indicadores Mun. (2)'!$A:$A,'Banco de Indicadores - UGRHI'!$A63)</f>
        <v>4.3786100000000001E-2</v>
      </c>
      <c r="AB63" s="48">
        <f>SUMIFS('Banco de Indicadores - Mun. (1)'!X:X,'Banco de Indicadores - Mun. (1)'!$C:$C,'Banco de Indicadores - UGRHI'!$B63,'Banco de Indicadores - Mun. (1)'!$A:$A,'Banco de Indicadores - UGRHI'!$A63)</f>
        <v>0.6140438849092491</v>
      </c>
      <c r="AC63" s="48">
        <f t="shared" si="1"/>
        <v>54.791154791154796</v>
      </c>
      <c r="AD63" s="48">
        <f t="shared" si="2"/>
        <v>45.208845208845212</v>
      </c>
      <c r="AE63" s="44">
        <f>SUMIFS('Banco de Indicadores - Mun. (1)'!Y:Y,'Banco de Indicadores - Mun. (1)'!$C:$C,'Banco de Indicadores - UGRHI'!$B63,'Banco de Indicadores - Mun. (1)'!$A:$A,'Banco de Indicadores - UGRHI'!$A63)</f>
        <v>153.33000000000004</v>
      </c>
      <c r="AF63" s="44">
        <f>SUMIFS('Banco de Indicadores - Mun. (1)'!Z:Z,'Banco de Indicadores - Mun. (1)'!$C:$C,'Banco de Indicadores - UGRHI'!$B63,'Banco de Indicadores - Mun. (1)'!$A:$A,'Banco de Indicadores - UGRHI'!$A63)</f>
        <v>8767</v>
      </c>
      <c r="AG63" s="44">
        <f>SUMIFS('Banco de Indicadores - Mun. (1)'!AA:AA,'Banco de Indicadores - Mun. (1)'!$C:$C,'Banco de Indicadores - UGRHI'!$B63,'Banco de Indicadores - Mun. (1)'!$A:$A,'Banco de Indicadores - UGRHI'!$A63)</f>
        <v>2771</v>
      </c>
      <c r="AH63" s="44">
        <f>SUMIFS('Banco de Indicadores - Mun. (1)'!AB:AB,'Banco de Indicadores - Mun. (1)'!$C:$C,'Banco de Indicadores - UGRHI'!$B63,'Banco de Indicadores - Mun. (1)'!$A:$A,'Banco de Indicadores - UGRHI'!$A63)</f>
        <v>26</v>
      </c>
      <c r="AI63" s="44">
        <f>SUMIFS('Banco de Indicadores - Mun. (1)'!AC:AC,'Banco de Indicadores - Mun. (1)'!$C:$C,'Banco de Indicadores - UGRHI'!$B63,'Banco de Indicadores - Mun. (1)'!$A:$A,'Banco de Indicadores - UGRHI'!$A63)</f>
        <v>0</v>
      </c>
      <c r="AJ63" s="44">
        <f>SUMIFS('Banco de Indicadores Mun. (2)'!Q:Q,'Banco de Indicadores Mun. (2)'!$E:$E,'Banco de Indicadores - UGRHI'!$B63,'Banco de Indicadores Mun. (2)'!$A:$A,'Banco de Indicadores - UGRHI'!$A63)</f>
        <v>99</v>
      </c>
      <c r="AK63" s="154">
        <f>VLOOKUP(B63,'Dados Base'!B:K,9,FALSE)*31536000/SUMIFS('Banco de Indicadores - Mun. (1)'!H:H,'Banco de Indicadores - Mun. (1)'!C:C,'Banco de Indicadores - UGRHI'!B63,'Banco de Indicadores - Mun. (1)'!A:A,'Banco de Indicadores - UGRHI'!A63)</f>
        <v>7084.6812559467171</v>
      </c>
      <c r="AL63" s="126">
        <v>92.938024219847676</v>
      </c>
      <c r="AM63" s="42" t="s">
        <v>702</v>
      </c>
      <c r="AN63" s="42" t="s">
        <v>702</v>
      </c>
      <c r="AO63" s="42" t="s">
        <v>702</v>
      </c>
      <c r="AP63" s="129">
        <v>99.660555498566126</v>
      </c>
      <c r="AQ63" s="127">
        <f>(SUMIFS(T:T,B:B,B63,A:A,A63)/VLOOKUP(B63,'Dados Base'!B:K,8,FALSE))*100</f>
        <v>13.188283750000002</v>
      </c>
      <c r="AR63" s="127">
        <f>(SUMIFS(T:T,B:B,B63,A:A,A63)/VLOOKUP(B63,'Dados Base'!B:K,9,FALSE))*100</f>
        <v>4.1375007843137261</v>
      </c>
      <c r="AS63" s="127">
        <f>(SUMIFS(U:U,B:B,B63,A:A,A63)/VLOOKUP(B63,'Dados Base'!B:K,7,FALSE))*100</f>
        <v>11.851970833333333</v>
      </c>
      <c r="AT63" s="127">
        <f>(SUMIFS(V:V,B:B,B63,A:A,A63)/VLOOKUP(B63,'Dados Base'!B:K,10,FALSE))*100</f>
        <v>17.197222499999995</v>
      </c>
      <c r="AU63" s="44">
        <f>SUMIFS('Banco de Indicadores - Mun. (1)'!AO:AO,'Banco de Indicadores - Mun. (1)'!$C:$C,'Banco de Indicadores - UGRHI'!$B63,'Banco de Indicadores - Mun. (1)'!$A:$A,'Banco de Indicadores - UGRHI'!$A63)</f>
        <v>0</v>
      </c>
      <c r="AV63" s="44">
        <f>SUMIFS('Banco de Indicadores - Mun. (1)'!AP:AP,'Banco de Indicadores - Mun. (1)'!$C:$C,'Banco de Indicadores - UGRHI'!$B63,'Banco de Indicadores - Mun. (1)'!$A:$A,'Banco de Indicadores - UGRHI'!$A63)</f>
        <v>39.729837107667862</v>
      </c>
      <c r="AW63" s="142">
        <v>0</v>
      </c>
      <c r="AX63" s="44">
        <f>SUMIFS('Banco de Indicadores - Mun. (1)'!AQ:AQ,'Banco de Indicadores - Mun. (1)'!$C:$C,'Banco de Indicadores - UGRHI'!$B63,'Banco de Indicadores - Mun. (1)'!$A:$A,'Banco de Indicadores - UGRHI'!$A63)</f>
        <v>0</v>
      </c>
      <c r="AY63" s="74">
        <v>95.428133125325019</v>
      </c>
      <c r="AZ63" s="74">
        <v>95.428133125325019</v>
      </c>
      <c r="BA63" s="75">
        <f xml:space="preserve">  100 * (  SUMIFS('Banco de Indicadores - Mun. (1)'!Z:Z,'Banco de Indicadores - Mun. (1)'!$C:$C,'Banco de Indicadores - UGRHI'!$B63,'Banco de Indicadores - Mun. (1)'!$A:$A,'Banco de Indicadores - UGRHI'!$A63) /
(SUMIFS('Banco de Indicadores - Mun. (1)'!AA:AA,'Banco de Indicadores - Mun. (1)'!$C:$C,'Banco de Indicadores - UGRHI'!$B63,'Banco de Indicadores - Mun. (1)'!$A:$A,'Banco de Indicadores - UGRHI'!$A63) +  SUMIFS('Banco de Indicadores - Mun. (1)'!Z:Z,'Banco de Indicadores - Mun. (1)'!$C:$C,'Banco de Indicadores - UGRHI'!$B63,'Banco de Indicadores - Mun. (1)'!$A:$A,'Banco de Indicadores - UGRHI'!$A63) ))</f>
        <v>75.983706014907256</v>
      </c>
      <c r="BB63" s="44">
        <f>SUMIFS('Banco de Indicadores - Mun. (1)'!AW:AW,'Banco de Indicadores - Mun. (1)'!$C:$C,'Banco de Indicadores - UGRHI'!$B63,'Banco de Indicadores - Mun. (1)'!$A:$A,'Banco de Indicadores - UGRHI'!$A63)</f>
        <v>4</v>
      </c>
      <c r="BC63" s="44">
        <f>SUMIFS('Banco de Indicadores - Mun. (1)'!AX:AX,'Banco de Indicadores - Mun. (1)'!$C:$C,'Banco de Indicadores - UGRHI'!$B63,'Banco de Indicadores - Mun. (1)'!$A:$A,'Banco de Indicadores - UGRHI'!$A63)</f>
        <v>0</v>
      </c>
      <c r="BD63" s="124">
        <v>0.62</v>
      </c>
      <c r="BE63" s="44">
        <f>SUMIFS('Banco de Indicadores Mun. (2)'!R:R,'Banco de Indicadores Mun. (2)'!$E:$E,'Banco de Indicadores - UGRHI'!$B63,'Banco de Indicadores Mun. (2)'!$A:$A,'Banco de Indicadores - UGRHI'!$A63)</f>
        <v>65</v>
      </c>
      <c r="BF63" s="128">
        <v>236.11744392294361</v>
      </c>
    </row>
    <row r="64" spans="1:58" x14ac:dyDescent="0.25">
      <c r="A64" s="38">
        <v>2015</v>
      </c>
      <c r="B64" s="38">
        <v>19</v>
      </c>
      <c r="C64" s="123">
        <f>SUMIFS('Banco de Indicadores Mun. (2)'!G:G,'Banco de Indicadores Mun. (2)'!$E:$E,'Banco de Indicadores - UGRHI'!$B64,'Banco de Indicadores Mun. (2)'!$A:$A,'Banco de Indicadores - UGRHI'!$A64)</f>
        <v>262</v>
      </c>
      <c r="D64" s="123">
        <f>SUMIFS('Banco de Indicadores Mun. (2)'!H:H,'Banco de Indicadores Mun. (2)'!$E:$E,'Banco de Indicadores - UGRHI'!$B64,'Banco de Indicadores Mun. (2)'!$A:$A,'Banco de Indicadores - UGRHI'!$A64)</f>
        <v>1034</v>
      </c>
      <c r="E64" s="43">
        <v>0.81035473352717435</v>
      </c>
      <c r="F64" s="44">
        <f>SUMIFS('Banco de Indicadores - Mun. (1)'!H:H,'Banco de Indicadores - Mun. (1)'!$C:$C,'Banco de Indicadores - UGRHI'!$B64,'Banco de Indicadores - Mun. (1)'!$A:$A,'Banco de Indicadores - UGRHI'!$A64)</f>
        <v>780316</v>
      </c>
      <c r="G64" s="44">
        <f>SUMIFS('Banco de Indicadores - Mun. (1)'!I:I,'Banco de Indicadores - Mun. (1)'!$C:$C,'Banco de Indicadores - UGRHI'!$B64,'Banco de Indicadores - Mun. (1)'!$A:$A,'Banco de Indicadores - UGRHI'!$A64)</f>
        <v>720891</v>
      </c>
      <c r="H64" s="44">
        <f>SUMIFS('Banco de Indicadores - Mun. (1)'!J:J,'Banco de Indicadores - Mun. (1)'!$C:$C,'Banco de Indicadores - UGRHI'!$B64,'Banco de Indicadores - Mun. (1)'!$A:$A,'Banco de Indicadores - UGRHI'!$A64)</f>
        <v>59425</v>
      </c>
      <c r="I64" s="46">
        <f>(F64)/VLOOKUP(B64,'Dados Base'!$B:$K,6,FALSE)</f>
        <v>41.971721439993715</v>
      </c>
      <c r="J64" s="73">
        <f t="shared" si="0"/>
        <v>0.92384495512074594</v>
      </c>
      <c r="K64" s="44">
        <f>SUMIFS('Banco de Indicadores - Mun. (1)'!O:O,'Banco de Indicadores - Mun. (1)'!$C:$C,'Banco de Indicadores - UGRHI'!$B64,'Banco de Indicadores - Mun. (1)'!$A:$A,'Banco de Indicadores - UGRHI'!$A64)</f>
        <v>3373</v>
      </c>
      <c r="L64" s="44">
        <f>SUMIFS('Banco de Indicadores - Mun. (1)'!P:P,'Banco de Indicadores - Mun. (1)'!$C:$C,'Banco de Indicadores - UGRHI'!$B64,'Banco de Indicadores - Mun. (1)'!$A:$A,'Banco de Indicadores - UGRHI'!$A64)</f>
        <v>1107565</v>
      </c>
      <c r="M64" s="44">
        <f>SUMIFS('Banco de Indicadores - Mun. (1)'!Q:Q,'Banco de Indicadores - Mun. (1)'!$C:$C,'Banco de Indicadores - UGRHI'!$B64,'Banco de Indicadores - Mun. (1)'!$A:$A,'Banco de Indicadores - UGRHI'!$A64)</f>
        <v>18775884</v>
      </c>
      <c r="N64" s="44">
        <f>SUMIFS('Banco de Indicadores - Mun. (1)'!R:R,'Banco de Indicadores - Mun. (1)'!$C:$C,'Banco de Indicadores - UGRHI'!$B64,'Banco de Indicadores - Mun. (1)'!$A:$A,'Banco de Indicadores - UGRHI'!$A64)</f>
        <v>18441</v>
      </c>
      <c r="O64" s="44">
        <f>SUMIFS('Banco de Indicadores - Mun. (1)'!S:S,'Banco de Indicadores - Mun. (1)'!$C:$C,'Banco de Indicadores - UGRHI'!$B64,'Banco de Indicadores - Mun. (1)'!$A:$A,'Banco de Indicadores - UGRHI'!$A64)</f>
        <v>2223</v>
      </c>
      <c r="P64" s="44">
        <f>SUMIFS('Banco de Indicadores - Mun. (1)'!T:T,'Banco de Indicadores - Mun. (1)'!$C:$C,'Banco de Indicadores - UGRHI'!$B64,'Banco de Indicadores - Mun. (1)'!$A:$A,'Banco de Indicadores - UGRHI'!$A64)</f>
        <v>0</v>
      </c>
      <c r="Q64" s="44">
        <f>SUMIFS('Banco de Indicadores - Mun. (1)'!U:U,'Banco de Indicadores - Mun. (1)'!$C:$C,'Banco de Indicadores - UGRHI'!$B64,'Banco de Indicadores - Mun. (1)'!$A:$A,'Banco de Indicadores - UGRHI'!$A64)</f>
        <v>8592</v>
      </c>
      <c r="R64" s="44">
        <f>SUMIFS('Banco de Indicadores - Mun. (1)'!V:V,'Banco de Indicadores - Mun. (1)'!$C:$C,'Banco de Indicadores - UGRHI'!$B64,'Banco de Indicadores - Mun. (1)'!$A:$A,'Banco de Indicadores - UGRHI'!$A64)</f>
        <v>7338</v>
      </c>
      <c r="S64" s="44">
        <f>SUMIFS('Banco de Indicadores - Mun. (1)'!W:W,'Banco de Indicadores - Mun. (1)'!$C:$C,'Banco de Indicadores - UGRHI'!$B64,'Banco de Indicadores - Mun. (1)'!$A:$A,'Banco de Indicadores - UGRHI'!$A64)</f>
        <v>1194.4499999999998</v>
      </c>
      <c r="T64" s="45">
        <f>SUMIFS('Banco de Indicadores Mun. (2)'!I:I,'Banco de Indicadores Mun. (2)'!$E:$E,'Banco de Indicadores - UGRHI'!$B64,'Banco de Indicadores Mun. (2)'!$A:$A,'Banco de Indicadores - UGRHI'!$A64)</f>
        <v>9.3060705000000006</v>
      </c>
      <c r="U64" s="45">
        <f>SUMIFS('Banco de Indicadores Mun. (2)'!J:J,'Banco de Indicadores Mun. (2)'!$E:$E,'Banco de Indicadores - UGRHI'!$B64,'Banco de Indicadores Mun. (2)'!$A:$A,'Banco de Indicadores - UGRHI'!$A64)</f>
        <v>7.6109670000000005</v>
      </c>
      <c r="V64" s="45">
        <f>SUMIFS('Banco de Indicadores Mun. (2)'!K:K,'Banco de Indicadores Mun. (2)'!$E:$E,'Banco de Indicadores - UGRHI'!$B64,'Banco de Indicadores Mun. (2)'!$A:$A,'Banco de Indicadores - UGRHI'!$A64)</f>
        <v>1.6951035000000014</v>
      </c>
      <c r="W64" s="45">
        <f>SUMIFS('Banco de Indicadores Mun. (2)'!L:L,'Banco de Indicadores Mun. (2)'!$E:$E,'Banco de Indicadores - UGRHI'!$B64,'Banco de Indicadores Mun. (2)'!$A:$A,'Banco de Indicadores - UGRHI'!$A64)</f>
        <v>0.71026737696600706</v>
      </c>
      <c r="X64" s="45">
        <f>SUMIFS('Banco de Indicadores Mun. (2)'!M:M,'Banco de Indicadores Mun. (2)'!$E:$E,'Banco de Indicadores - UGRHI'!$B64,'Banco de Indicadores Mun. (2)'!$A:$A,'Banco de Indicadores - UGRHI'!$A64)</f>
        <v>1.1879389</v>
      </c>
      <c r="Y64" s="45">
        <f>SUMIFS('Banco de Indicadores Mun. (2)'!N:N,'Banco de Indicadores Mun. (2)'!$E:$E,'Banco de Indicadores - UGRHI'!$B64,'Banco de Indicadores Mun. (2)'!$A:$A,'Banco de Indicadores - UGRHI'!$A64)</f>
        <v>3.3324267000000014</v>
      </c>
      <c r="Z64" s="45">
        <f>SUMIFS('Banco de Indicadores Mun. (2)'!O:O,'Banco de Indicadores Mun. (2)'!$E:$E,'Banco de Indicadores - UGRHI'!$B64,'Banco de Indicadores Mun. (2)'!$A:$A,'Banco de Indicadores - UGRHI'!$A64)</f>
        <v>4.5424671000000005</v>
      </c>
      <c r="AA64" s="45">
        <f>SUMIFS('Banco de Indicadores Mun. (2)'!P:P,'Banco de Indicadores Mun. (2)'!$E:$E,'Banco de Indicadores - UGRHI'!$B64,'Banco de Indicadores Mun. (2)'!$A:$A,'Banco de Indicadores - UGRHI'!$A64)</f>
        <v>0.24323779999999995</v>
      </c>
      <c r="AB64" s="48">
        <f>SUMIFS('Banco de Indicadores - Mun. (1)'!X:X,'Banco de Indicadores - Mun. (1)'!$C:$C,'Banco de Indicadores - UGRHI'!$B64,'Banco de Indicadores - Mun. (1)'!$A:$A,'Banco de Indicadores - UGRHI'!$A64)</f>
        <v>2.2988608370610297</v>
      </c>
      <c r="AC64" s="48">
        <f t="shared" si="1"/>
        <v>20.216049382716051</v>
      </c>
      <c r="AD64" s="48">
        <f t="shared" si="2"/>
        <v>79.783950617283949</v>
      </c>
      <c r="AE64" s="44">
        <f>SUMIFS('Banco de Indicadores - Mun. (1)'!Y:Y,'Banco de Indicadores - Mun. (1)'!$C:$C,'Banco de Indicadores - UGRHI'!$B64,'Banco de Indicadores - Mun. (1)'!$A:$A,'Banco de Indicadores - UGRHI'!$A64)</f>
        <v>601.89999999999986</v>
      </c>
      <c r="AF64" s="44">
        <f>SUMIFS('Banco de Indicadores - Mun. (1)'!Z:Z,'Banco de Indicadores - Mun. (1)'!$C:$C,'Banco de Indicadores - UGRHI'!$B64,'Banco de Indicadores - Mun. (1)'!$A:$A,'Banco de Indicadores - UGRHI'!$A64)</f>
        <v>28928</v>
      </c>
      <c r="AG64" s="44">
        <f>SUMIFS('Banco de Indicadores - Mun. (1)'!AA:AA,'Banco de Indicadores - Mun. (1)'!$C:$C,'Banco de Indicadores - UGRHI'!$B64,'Banco de Indicadores - Mun. (1)'!$A:$A,'Banco de Indicadores - UGRHI'!$A64)</f>
        <v>11018</v>
      </c>
      <c r="AH64" s="44">
        <f>SUMIFS('Banco de Indicadores - Mun. (1)'!AB:AB,'Banco de Indicadores - Mun. (1)'!$C:$C,'Banco de Indicadores - UGRHI'!$B64,'Banco de Indicadores - Mun. (1)'!$A:$A,'Banco de Indicadores - UGRHI'!$A64)</f>
        <v>63</v>
      </c>
      <c r="AI64" s="44">
        <f>SUMIFS('Banco de Indicadores - Mun. (1)'!AC:AC,'Banco de Indicadores - Mun. (1)'!$C:$C,'Banco de Indicadores - UGRHI'!$B64,'Banco de Indicadores - Mun. (1)'!$A:$A,'Banco de Indicadores - UGRHI'!$A64)</f>
        <v>10</v>
      </c>
      <c r="AJ64" s="44">
        <f>SUMIFS('Banco de Indicadores Mun. (2)'!Q:Q,'Banco de Indicadores Mun. (2)'!$E:$E,'Banco de Indicadores - UGRHI'!$B64,'Banco de Indicadores Mun. (2)'!$A:$A,'Banco de Indicadores - UGRHI'!$A64)</f>
        <v>118</v>
      </c>
      <c r="AK64" s="154">
        <f>VLOOKUP(B64,'Dados Base'!B:K,9,FALSE)*31536000/SUMIFS('Banco de Indicadores - Mun. (1)'!H:H,'Banco de Indicadores - Mun. (1)'!C:C,'Banco de Indicadores - UGRHI'!B64,'Banco de Indicadores - Mun. (1)'!A:A,'Banco de Indicadores - UGRHI'!A64)</f>
        <v>4566.8267727433504</v>
      </c>
      <c r="AL64" s="126">
        <v>93.530050511315906</v>
      </c>
      <c r="AM64" s="42" t="s">
        <v>702</v>
      </c>
      <c r="AN64" s="42" t="s">
        <v>702</v>
      </c>
      <c r="AO64" s="42" t="s">
        <v>702</v>
      </c>
      <c r="AP64" s="129">
        <v>99.65271187728824</v>
      </c>
      <c r="AQ64" s="127">
        <f>(SUMIFS(T:T,B:B,B64,A:A,A64)/VLOOKUP(B64,'Dados Base'!B:K,8,FALSE))*100</f>
        <v>25.850195833333334</v>
      </c>
      <c r="AR64" s="127">
        <f>(SUMIFS(T:T,B:B,B64,A:A,A64)/VLOOKUP(B64,'Dados Base'!B:K,9,FALSE))*100</f>
        <v>8.235460619469027</v>
      </c>
      <c r="AS64" s="127">
        <f>(SUMIFS(U:U,B:B,B64,A:A,A64)/VLOOKUP(B64,'Dados Base'!B:K,7,FALSE))*100</f>
        <v>28.18876666666667</v>
      </c>
      <c r="AT64" s="127">
        <f>(SUMIFS(V:V,B:B,B64,A:A,A64)/VLOOKUP(B64,'Dados Base'!B:K,10,FALSE))*100</f>
        <v>18.834483333333349</v>
      </c>
      <c r="AU64" s="44">
        <f>SUMIFS('Banco de Indicadores - Mun. (1)'!AO:AO,'Banco de Indicadores - Mun. (1)'!$C:$C,'Banco de Indicadores - UGRHI'!$B64,'Banco de Indicadores - Mun. (1)'!$A:$A,'Banco de Indicadores - UGRHI'!$A64)</f>
        <v>1</v>
      </c>
      <c r="AV64" s="44">
        <f>SUMIFS('Banco de Indicadores - Mun. (1)'!AP:AP,'Banco de Indicadores - Mun. (1)'!$C:$C,'Banco de Indicadores - UGRHI'!$B64,'Banco de Indicadores - Mun. (1)'!$A:$A,'Banco de Indicadores - UGRHI'!$A64)</f>
        <v>21.231462408707543</v>
      </c>
      <c r="AW64" s="142">
        <v>9</v>
      </c>
      <c r="AX64" s="44">
        <f>SUMIFS('Banco de Indicadores - Mun. (1)'!AQ:AQ,'Banco de Indicadores - Mun. (1)'!$C:$C,'Banco de Indicadores - UGRHI'!$B64,'Banco de Indicadores - Mun. (1)'!$A:$A,'Banco de Indicadores - UGRHI'!$A64)</f>
        <v>0</v>
      </c>
      <c r="AY64" s="74">
        <v>98.54384669303559</v>
      </c>
      <c r="AZ64" s="74">
        <v>97.369336103740039</v>
      </c>
      <c r="BA64" s="75">
        <f xml:space="preserve">  100 * (  SUMIFS('Banco de Indicadores - Mun. (1)'!Z:Z,'Banco de Indicadores - Mun. (1)'!$C:$C,'Banco de Indicadores - UGRHI'!$B64,'Banco de Indicadores - Mun. (1)'!$A:$A,'Banco de Indicadores - UGRHI'!$A64) /
(SUMIFS('Banco de Indicadores - Mun. (1)'!AA:AA,'Banco de Indicadores - Mun. (1)'!$C:$C,'Banco de Indicadores - UGRHI'!$B64,'Banco de Indicadores - Mun. (1)'!$A:$A,'Banco de Indicadores - UGRHI'!$A64) +  SUMIFS('Banco de Indicadores - Mun. (1)'!Z:Z,'Banco de Indicadores - Mun. (1)'!$C:$C,'Banco de Indicadores - UGRHI'!$B64,'Banco de Indicadores - Mun. (1)'!$A:$A,'Banco de Indicadores - UGRHI'!$A64) ))</f>
        <v>72.417763981374861</v>
      </c>
      <c r="BB64" s="44">
        <f>SUMIFS('Banco de Indicadores - Mun. (1)'!AW:AW,'Banco de Indicadores - Mun. (1)'!$C:$C,'Banco de Indicadores - UGRHI'!$B64,'Banco de Indicadores - Mun. (1)'!$A:$A,'Banco de Indicadores - UGRHI'!$A64)</f>
        <v>3</v>
      </c>
      <c r="BC64" s="44">
        <f>SUMIFS('Banco de Indicadores - Mun. (1)'!AX:AX,'Banco de Indicadores - Mun. (1)'!$C:$C,'Banco de Indicadores - UGRHI'!$B64,'Banco de Indicadores - Mun. (1)'!$A:$A,'Banco de Indicadores - UGRHI'!$A64)</f>
        <v>10</v>
      </c>
      <c r="BD64" s="124">
        <v>0.6</v>
      </c>
      <c r="BE64" s="44">
        <f>SUMIFS('Banco de Indicadores Mun. (2)'!R:R,'Banco de Indicadores Mun. (2)'!$E:$E,'Banco de Indicadores - UGRHI'!$B64,'Banco de Indicadores Mun. (2)'!$A:$A,'Banco de Indicadores - UGRHI'!$A64)</f>
        <v>172</v>
      </c>
      <c r="BF64" s="128">
        <v>64.787574654968466</v>
      </c>
    </row>
    <row r="65" spans="1:58" x14ac:dyDescent="0.25">
      <c r="A65" s="38">
        <v>2015</v>
      </c>
      <c r="B65" s="38">
        <v>20</v>
      </c>
      <c r="C65" s="123">
        <f>SUMIFS('Banco de Indicadores Mun. (2)'!G:G,'Banco de Indicadores Mun. (2)'!$E:$E,'Banco de Indicadores - UGRHI'!$B65,'Banco de Indicadores Mun. (2)'!$A:$A,'Banco de Indicadores - UGRHI'!$A65)</f>
        <v>203</v>
      </c>
      <c r="D65" s="123">
        <f>SUMIFS('Banco de Indicadores Mun. (2)'!H:H,'Banco de Indicadores Mun. (2)'!$E:$E,'Banco de Indicadores - UGRHI'!$B65,'Banco de Indicadores Mun. (2)'!$A:$A,'Banco de Indicadores - UGRHI'!$A65)</f>
        <v>537</v>
      </c>
      <c r="E65" s="43">
        <v>0.34524788836012288</v>
      </c>
      <c r="F65" s="44">
        <f>SUMIFS('Banco de Indicadores - Mun. (1)'!H:H,'Banco de Indicadores - Mun. (1)'!$C:$C,'Banco de Indicadores - UGRHI'!$B65,'Banco de Indicadores - Mun. (1)'!$A:$A,'Banco de Indicadores - UGRHI'!$A65)</f>
        <v>369412</v>
      </c>
      <c r="G65" s="44">
        <f>SUMIFS('Banco de Indicadores - Mun. (1)'!I:I,'Banco de Indicadores - Mun. (1)'!$C:$C,'Banco de Indicadores - UGRHI'!$B65,'Banco de Indicadores - Mun. (1)'!$A:$A,'Banco de Indicadores - UGRHI'!$A65)</f>
        <v>332282</v>
      </c>
      <c r="H65" s="44">
        <f>SUMIFS('Banco de Indicadores - Mun. (1)'!J:J,'Banco de Indicadores - Mun. (1)'!$C:$C,'Banco de Indicadores - UGRHI'!$B65,'Banco de Indicadores - Mun. (1)'!$A:$A,'Banco de Indicadores - UGRHI'!$A65)</f>
        <v>37130</v>
      </c>
      <c r="I65" s="46">
        <f>(F65)/VLOOKUP(B65,'Dados Base'!$B:$K,6,FALSE)</f>
        <v>38.631279862713868</v>
      </c>
      <c r="J65" s="73">
        <f t="shared" si="0"/>
        <v>0.89948891752298243</v>
      </c>
      <c r="K65" s="44">
        <f>SUMIFS('Banco de Indicadores - Mun. (1)'!O:O,'Banco de Indicadores - Mun. (1)'!$C:$C,'Banco de Indicadores - UGRHI'!$B65,'Banco de Indicadores - Mun. (1)'!$A:$A,'Banco de Indicadores - UGRHI'!$A65)</f>
        <v>2260</v>
      </c>
      <c r="L65" s="44">
        <f>SUMIFS('Banco de Indicadores - Mun. (1)'!P:P,'Banco de Indicadores - Mun. (1)'!$C:$C,'Banco de Indicadores - UGRHI'!$B65,'Banco de Indicadores - Mun. (1)'!$A:$A,'Banco de Indicadores - UGRHI'!$A65)</f>
        <v>695094</v>
      </c>
      <c r="M65" s="44">
        <f>SUMIFS('Banco de Indicadores - Mun. (1)'!Q:Q,'Banco de Indicadores - Mun. (1)'!$C:$C,'Banco de Indicadores - UGRHI'!$B65,'Banco de Indicadores - Mun. (1)'!$A:$A,'Banco de Indicadores - UGRHI'!$A65)</f>
        <v>5891600</v>
      </c>
      <c r="N65" s="44">
        <f>SUMIFS('Banco de Indicadores - Mun. (1)'!R:R,'Banco de Indicadores - Mun. (1)'!$C:$C,'Banco de Indicadores - UGRHI'!$B65,'Banco de Indicadores - Mun. (1)'!$A:$A,'Banco de Indicadores - UGRHI'!$A65)</f>
        <v>24676</v>
      </c>
      <c r="O65" s="44">
        <f>SUMIFS('Banco de Indicadores - Mun. (1)'!S:S,'Banco de Indicadores - Mun. (1)'!$C:$C,'Banco de Indicadores - UGRHI'!$B65,'Banco de Indicadores - Mun. (1)'!$A:$A,'Banco de Indicadores - UGRHI'!$A65)</f>
        <v>902</v>
      </c>
      <c r="P65" s="44">
        <f>SUMIFS('Banco de Indicadores - Mun. (1)'!T:T,'Banco de Indicadores - Mun. (1)'!$C:$C,'Banco de Indicadores - UGRHI'!$B65,'Banco de Indicadores - Mun. (1)'!$A:$A,'Banco de Indicadores - UGRHI'!$A65)</f>
        <v>0</v>
      </c>
      <c r="Q65" s="44">
        <f>SUMIFS('Banco de Indicadores - Mun. (1)'!U:U,'Banco de Indicadores - Mun. (1)'!$C:$C,'Banco de Indicadores - UGRHI'!$B65,'Banco de Indicadores - Mun. (1)'!$A:$A,'Banco de Indicadores - UGRHI'!$A65)</f>
        <v>4074</v>
      </c>
      <c r="R65" s="44">
        <f>SUMIFS('Banco de Indicadores - Mun. (1)'!V:V,'Banco de Indicadores - Mun. (1)'!$C:$C,'Banco de Indicadores - UGRHI'!$B65,'Banco de Indicadores - Mun. (1)'!$A:$A,'Banco de Indicadores - UGRHI'!$A65)</f>
        <v>3208</v>
      </c>
      <c r="S65" s="44">
        <f>SUMIFS('Banco de Indicadores - Mun. (1)'!W:W,'Banco de Indicadores - Mun. (1)'!$C:$C,'Banco de Indicadores - UGRHI'!$B65,'Banco de Indicadores - Mun. (1)'!$A:$A,'Banco de Indicadores - UGRHI'!$A65)</f>
        <v>144.89999999999998</v>
      </c>
      <c r="T65" s="45">
        <f>SUMIFS('Banco de Indicadores Mun. (2)'!I:I,'Banco de Indicadores Mun. (2)'!$E:$E,'Banco de Indicadores - UGRHI'!$B65,'Banco de Indicadores Mun. (2)'!$A:$A,'Banco de Indicadores - UGRHI'!$A65)</f>
        <v>4.3573330999999991</v>
      </c>
      <c r="U65" s="45">
        <f>SUMIFS('Banco de Indicadores Mun. (2)'!J:J,'Banco de Indicadores Mun. (2)'!$E:$E,'Banco de Indicadores - UGRHI'!$B65,'Banco de Indicadores Mun. (2)'!$A:$A,'Banco de Indicadores - UGRHI'!$A65)</f>
        <v>2.9072150000000003</v>
      </c>
      <c r="V65" s="45">
        <f>SUMIFS('Banco de Indicadores Mun. (2)'!K:K,'Banco de Indicadores Mun. (2)'!$E:$E,'Banco de Indicadores - UGRHI'!$B65,'Banco de Indicadores Mun. (2)'!$A:$A,'Banco de Indicadores - UGRHI'!$A65)</f>
        <v>1.4501181000000001</v>
      </c>
      <c r="W65" s="45">
        <f>SUMIFS('Banco de Indicadores Mun. (2)'!L:L,'Banco de Indicadores Mun. (2)'!$E:$E,'Banco de Indicadores - UGRHI'!$B65,'Banco de Indicadores Mun. (2)'!$A:$A,'Banco de Indicadores - UGRHI'!$A65)</f>
        <v>3.0317351598173517E-2</v>
      </c>
      <c r="X65" s="45">
        <f>SUMIFS('Banco de Indicadores Mun. (2)'!M:M,'Banco de Indicadores Mun. (2)'!$E:$E,'Banco de Indicadores - UGRHI'!$B65,'Banco de Indicadores Mun. (2)'!$A:$A,'Banco de Indicadores - UGRHI'!$A65)</f>
        <v>0.68771240000000011</v>
      </c>
      <c r="Y65" s="45">
        <f>SUMIFS('Banco de Indicadores Mun. (2)'!N:N,'Banco de Indicadores Mun. (2)'!$E:$E,'Banco de Indicadores - UGRHI'!$B65,'Banco de Indicadores Mun. (2)'!$A:$A,'Banco de Indicadores - UGRHI'!$A65)</f>
        <v>1.9068700999999995</v>
      </c>
      <c r="Z65" s="45">
        <f>SUMIFS('Banco de Indicadores Mun. (2)'!O:O,'Banco de Indicadores Mun. (2)'!$E:$E,'Banco de Indicadores - UGRHI'!$B65,'Banco de Indicadores Mun. (2)'!$A:$A,'Banco de Indicadores - UGRHI'!$A65)</f>
        <v>1.6133955000000002</v>
      </c>
      <c r="AA65" s="45">
        <f>SUMIFS('Banco de Indicadores Mun. (2)'!P:P,'Banco de Indicadores Mun. (2)'!$E:$E,'Banco de Indicadores - UGRHI'!$B65,'Banco de Indicadores Mun. (2)'!$A:$A,'Banco de Indicadores - UGRHI'!$A65)</f>
        <v>0.14935509999999996</v>
      </c>
      <c r="AB65" s="48">
        <f>SUMIFS('Banco de Indicadores - Mun. (1)'!X:X,'Banco de Indicadores - Mun. (1)'!$C:$C,'Banco de Indicadores - UGRHI'!$B65,'Banco de Indicadores - Mun. (1)'!$A:$A,'Banco de Indicadores - UGRHI'!$A65)</f>
        <v>0.98654121139190121</v>
      </c>
      <c r="AC65" s="48">
        <f t="shared" si="1"/>
        <v>27.432432432432428</v>
      </c>
      <c r="AD65" s="48">
        <f t="shared" si="2"/>
        <v>72.567567567567565</v>
      </c>
      <c r="AE65" s="44">
        <f>SUMIFS('Banco de Indicadores - Mun. (1)'!Y:Y,'Banco de Indicadores - Mun. (1)'!$C:$C,'Banco de Indicadores - UGRHI'!$B65,'Banco de Indicadores - Mun. (1)'!$A:$A,'Banco de Indicadores - UGRHI'!$A65)</f>
        <v>253.06999999999996</v>
      </c>
      <c r="AF65" s="44">
        <f>SUMIFS('Banco de Indicadores - Mun. (1)'!Z:Z,'Banco de Indicadores - Mun. (1)'!$C:$C,'Banco de Indicadores - UGRHI'!$B65,'Banco de Indicadores - Mun. (1)'!$A:$A,'Banco de Indicadores - UGRHI'!$A65)</f>
        <v>14667</v>
      </c>
      <c r="AG65" s="44">
        <f>SUMIFS('Banco de Indicadores - Mun. (1)'!AA:AA,'Banco de Indicadores - Mun. (1)'!$C:$C,'Banco de Indicadores - UGRHI'!$B65,'Banco de Indicadores - Mun. (1)'!$A:$A,'Banco de Indicadores - UGRHI'!$A65)</f>
        <v>3742</v>
      </c>
      <c r="AH65" s="44">
        <f>SUMIFS('Banco de Indicadores - Mun. (1)'!AB:AB,'Banco de Indicadores - Mun. (1)'!$C:$C,'Banco de Indicadores - UGRHI'!$B65,'Banco de Indicadores - Mun. (1)'!$A:$A,'Banco de Indicadores - UGRHI'!$A65)</f>
        <v>15</v>
      </c>
      <c r="AI65" s="44">
        <f>SUMIFS('Banco de Indicadores - Mun. (1)'!AC:AC,'Banco de Indicadores - Mun. (1)'!$C:$C,'Banco de Indicadores - UGRHI'!$B65,'Banco de Indicadores - Mun. (1)'!$A:$A,'Banco de Indicadores - UGRHI'!$A65)</f>
        <v>2</v>
      </c>
      <c r="AJ65" s="44">
        <f>SUMIFS('Banco de Indicadores Mun. (2)'!Q:Q,'Banco de Indicadores Mun. (2)'!$E:$E,'Banco de Indicadores - UGRHI'!$B65,'Banco de Indicadores Mun. (2)'!$A:$A,'Banco de Indicadores - UGRHI'!$A65)</f>
        <v>136</v>
      </c>
      <c r="AK65" s="154">
        <f>VLOOKUP(B65,'Dados Base'!B:K,9,FALSE)*31536000/SUMIFS('Banco de Indicadores - Mun. (1)'!H:H,'Banco de Indicadores - Mun. (1)'!C:C,'Banco de Indicadores - UGRHI'!B65,'Banco de Indicadores - Mun. (1)'!A:A,'Banco de Indicadores - UGRHI'!A65)</f>
        <v>8280.7055536907301</v>
      </c>
      <c r="AL65" s="126">
        <v>92.820323510949237</v>
      </c>
      <c r="AM65" s="42" t="s">
        <v>702</v>
      </c>
      <c r="AN65" s="42" t="s">
        <v>702</v>
      </c>
      <c r="AO65" s="42" t="s">
        <v>702</v>
      </c>
      <c r="AP65" s="129">
        <v>98.638933060061845</v>
      </c>
      <c r="AQ65" s="127">
        <f>(SUMIFS(T:T,B:B,B65,A:A,A65)/VLOOKUP(B65,'Dados Base'!B:K,8,FALSE))*100</f>
        <v>10.627641707317071</v>
      </c>
      <c r="AR65" s="127">
        <f>(SUMIFS(T:T,B:B,B65,A:A,A65)/VLOOKUP(B65,'Dados Base'!B:K,9,FALSE))*100</f>
        <v>4.4920959793814417</v>
      </c>
      <c r="AS65" s="127">
        <f>(SUMIFS(U:U,B:B,B65,A:A,A65)/VLOOKUP(B65,'Dados Base'!B:K,7,FALSE))*100</f>
        <v>10.382910714285716</v>
      </c>
      <c r="AT65" s="127">
        <f>(SUMIFS(V:V,B:B,B65,A:A,A65)/VLOOKUP(B65,'Dados Base'!B:K,10,FALSE))*100</f>
        <v>11.154754615384615</v>
      </c>
      <c r="AU65" s="44">
        <f>SUMIFS('Banco de Indicadores - Mun. (1)'!AO:AO,'Banco de Indicadores - Mun. (1)'!$C:$C,'Banco de Indicadores - UGRHI'!$B65,'Banco de Indicadores - Mun. (1)'!$A:$A,'Banco de Indicadores - UGRHI'!$A65)</f>
        <v>1</v>
      </c>
      <c r="AV65" s="44">
        <f>SUMIFS('Banco de Indicadores - Mun. (1)'!AP:AP,'Banco de Indicadores - Mun. (1)'!$C:$C,'Banco de Indicadores - UGRHI'!$B65,'Banco de Indicadores - Mun. (1)'!$A:$A,'Banco de Indicadores - UGRHI'!$A65)</f>
        <v>0</v>
      </c>
      <c r="AW65" s="142">
        <v>3</v>
      </c>
      <c r="AX65" s="44">
        <f>SUMIFS('Banco de Indicadores - Mun. (1)'!AQ:AQ,'Banco de Indicadores - Mun. (1)'!$C:$C,'Banco de Indicadores - UGRHI'!$B65,'Banco de Indicadores - Mun. (1)'!$A:$A,'Banco de Indicadores - UGRHI'!$A65)</f>
        <v>4</v>
      </c>
      <c r="AY65" s="74">
        <v>98.046988972785059</v>
      </c>
      <c r="AZ65" s="74">
        <v>97.149320528002605</v>
      </c>
      <c r="BA65" s="75">
        <f xml:space="preserve">  100 * (  SUMIFS('Banco de Indicadores - Mun. (1)'!Z:Z,'Banco de Indicadores - Mun. (1)'!$C:$C,'Banco de Indicadores - UGRHI'!$B65,'Banco de Indicadores - Mun. (1)'!$A:$A,'Banco de Indicadores - UGRHI'!$A65) /
(SUMIFS('Banco de Indicadores - Mun. (1)'!AA:AA,'Banco de Indicadores - Mun. (1)'!$C:$C,'Banco de Indicadores - UGRHI'!$B65,'Banco de Indicadores - Mun. (1)'!$A:$A,'Banco de Indicadores - UGRHI'!$A65) +  SUMIFS('Banco de Indicadores - Mun. (1)'!Z:Z,'Banco de Indicadores - Mun. (1)'!$C:$C,'Banco de Indicadores - UGRHI'!$B65,'Banco de Indicadores - Mun. (1)'!$A:$A,'Banco de Indicadores - UGRHI'!$A65) ))</f>
        <v>79.672986039437234</v>
      </c>
      <c r="BB65" s="44">
        <f>SUMIFS('Banco de Indicadores - Mun. (1)'!AW:AW,'Banco de Indicadores - Mun. (1)'!$C:$C,'Banco de Indicadores - UGRHI'!$B65,'Banco de Indicadores - Mun. (1)'!$A:$A,'Banco de Indicadores - UGRHI'!$A65)</f>
        <v>2</v>
      </c>
      <c r="BC65" s="44">
        <f>SUMIFS('Banco de Indicadores - Mun. (1)'!AX:AX,'Banco de Indicadores - Mun. (1)'!$C:$C,'Banco de Indicadores - UGRHI'!$B65,'Banco de Indicadores - Mun. (1)'!$A:$A,'Banco de Indicadores - UGRHI'!$A65)</f>
        <v>2</v>
      </c>
      <c r="BD65" s="124">
        <v>0.59</v>
      </c>
      <c r="BE65" s="44">
        <f>SUMIFS('Banco de Indicadores Mun. (2)'!R:R,'Banco de Indicadores Mun. (2)'!$E:$E,'Banco de Indicadores - UGRHI'!$B65,'Banco de Indicadores Mun. (2)'!$A:$A,'Banco de Indicadores - UGRHI'!$A65)</f>
        <v>183</v>
      </c>
      <c r="BF65" s="128">
        <v>96.586089667769983</v>
      </c>
    </row>
    <row r="66" spans="1:58" x14ac:dyDescent="0.25">
      <c r="A66" s="38">
        <v>2015</v>
      </c>
      <c r="B66" s="38">
        <v>21</v>
      </c>
      <c r="C66" s="123">
        <f>SUMIFS('Banco de Indicadores Mun. (2)'!G:G,'Banco de Indicadores Mun. (2)'!$E:$E,'Banco de Indicadores - UGRHI'!$B66,'Banco de Indicadores Mun. (2)'!$A:$A,'Banco de Indicadores - UGRHI'!$A66)</f>
        <v>124</v>
      </c>
      <c r="D66" s="123">
        <f>SUMIFS('Banco de Indicadores Mun. (2)'!H:H,'Banco de Indicadores Mun. (2)'!$E:$E,'Banco de Indicadores - UGRHI'!$B66,'Banco de Indicadores Mun. (2)'!$A:$A,'Banco de Indicadores - UGRHI'!$A66)</f>
        <v>561</v>
      </c>
      <c r="E66" s="43">
        <v>0.51916106523444139</v>
      </c>
      <c r="F66" s="44">
        <f>SUMIFS('Banco de Indicadores - Mun. (1)'!H:H,'Banco de Indicadores - Mun. (1)'!$C:$C,'Banco de Indicadores - UGRHI'!$B66,'Banco de Indicadores - Mun. (1)'!$A:$A,'Banco de Indicadores - UGRHI'!$A66)</f>
        <v>457138</v>
      </c>
      <c r="G66" s="44">
        <f>SUMIFS('Banco de Indicadores - Mun. (1)'!I:I,'Banco de Indicadores - Mun. (1)'!$C:$C,'Banco de Indicadores - UGRHI'!$B66,'Banco de Indicadores - Mun. (1)'!$A:$A,'Banco de Indicadores - UGRHI'!$A66)</f>
        <v>417547</v>
      </c>
      <c r="H66" s="44">
        <f>SUMIFS('Banco de Indicadores - Mun. (1)'!J:J,'Banco de Indicadores - Mun. (1)'!$C:$C,'Banco de Indicadores - UGRHI'!$B66,'Banco de Indicadores - Mun. (1)'!$A:$A,'Banco de Indicadores - UGRHI'!$A66)</f>
        <v>39591</v>
      </c>
      <c r="I66" s="46">
        <f>(F66)/VLOOKUP(B66,'Dados Base'!$B:$K,6,FALSE)</f>
        <v>54.256547690401391</v>
      </c>
      <c r="J66" s="73">
        <f t="shared" si="0"/>
        <v>0.91339376730877764</v>
      </c>
      <c r="K66" s="44">
        <f>SUMIFS('Banco de Indicadores - Mun. (1)'!O:O,'Banco de Indicadores - Mun. (1)'!$C:$C,'Banco de Indicadores - UGRHI'!$B66,'Banco de Indicadores - Mun. (1)'!$A:$A,'Banco de Indicadores - UGRHI'!$A66)</f>
        <v>1804</v>
      </c>
      <c r="L66" s="44">
        <f>SUMIFS('Banco de Indicadores - Mun. (1)'!P:P,'Banco de Indicadores - Mun. (1)'!$C:$C,'Banco de Indicadores - UGRHI'!$B66,'Banco de Indicadores - Mun. (1)'!$A:$A,'Banco de Indicadores - UGRHI'!$A66)</f>
        <v>783273</v>
      </c>
      <c r="M66" s="44">
        <f>SUMIFS('Banco de Indicadores - Mun. (1)'!Q:Q,'Banco de Indicadores - Mun. (1)'!$C:$C,'Banco de Indicadores - UGRHI'!$B66,'Banco de Indicadores - Mun. (1)'!$A:$A,'Banco de Indicadores - UGRHI'!$A66)</f>
        <v>28862500</v>
      </c>
      <c r="N66" s="44">
        <f>SUMIFS('Banco de Indicadores - Mun. (1)'!R:R,'Banco de Indicadores - Mun. (1)'!$C:$C,'Banco de Indicadores - UGRHI'!$B66,'Banco de Indicadores - Mun. (1)'!$A:$A,'Banco de Indicadores - UGRHI'!$A66)</f>
        <v>4850</v>
      </c>
      <c r="O66" s="44">
        <f>SUMIFS('Banco de Indicadores - Mun. (1)'!S:S,'Banco de Indicadores - Mun. (1)'!$C:$C,'Banco de Indicadores - UGRHI'!$B66,'Banco de Indicadores - Mun. (1)'!$A:$A,'Banco de Indicadores - UGRHI'!$A66)</f>
        <v>950</v>
      </c>
      <c r="P66" s="44">
        <f>SUMIFS('Banco de Indicadores - Mun. (1)'!T:T,'Banco de Indicadores - Mun. (1)'!$C:$C,'Banco de Indicadores - UGRHI'!$B66,'Banco de Indicadores - Mun. (1)'!$A:$A,'Banco de Indicadores - UGRHI'!$A66)</f>
        <v>0</v>
      </c>
      <c r="Q66" s="44">
        <f>SUMIFS('Banco de Indicadores - Mun. (1)'!U:U,'Banco de Indicadores - Mun. (1)'!$C:$C,'Banco de Indicadores - UGRHI'!$B66,'Banco de Indicadores - Mun. (1)'!$A:$A,'Banco de Indicadores - UGRHI'!$A66)</f>
        <v>4944</v>
      </c>
      <c r="R66" s="44">
        <f>SUMIFS('Banco de Indicadores - Mun. (1)'!V:V,'Banco de Indicadores - Mun. (1)'!$C:$C,'Banco de Indicadores - UGRHI'!$B66,'Banco de Indicadores - Mun. (1)'!$A:$A,'Banco de Indicadores - UGRHI'!$A66)</f>
        <v>4409</v>
      </c>
      <c r="S66" s="44">
        <f>SUMIFS('Banco de Indicadores - Mun. (1)'!W:W,'Banco de Indicadores - Mun. (1)'!$C:$C,'Banco de Indicadores - UGRHI'!$B66,'Banco de Indicadores - Mun. (1)'!$A:$A,'Banco de Indicadores - UGRHI'!$A66)</f>
        <v>10.220000000000001</v>
      </c>
      <c r="T66" s="45">
        <f>SUMIFS('Banco de Indicadores Mun. (2)'!I:I,'Banco de Indicadores Mun. (2)'!$E:$E,'Banco de Indicadores - UGRHI'!$B66,'Banco de Indicadores Mun. (2)'!$A:$A,'Banco de Indicadores - UGRHI'!$A66)</f>
        <v>2.5630752999999999</v>
      </c>
      <c r="U66" s="45">
        <f>SUMIFS('Banco de Indicadores Mun. (2)'!J:J,'Banco de Indicadores Mun. (2)'!$E:$E,'Banco de Indicadores - UGRHI'!$B66,'Banco de Indicadores Mun. (2)'!$A:$A,'Banco de Indicadores - UGRHI'!$A66)</f>
        <v>1.7874245999999994</v>
      </c>
      <c r="V66" s="45">
        <f>SUMIFS('Banco de Indicadores Mun. (2)'!K:K,'Banco de Indicadores Mun. (2)'!$E:$E,'Banco de Indicadores - UGRHI'!$B66,'Banco de Indicadores Mun. (2)'!$A:$A,'Banco de Indicadores - UGRHI'!$A66)</f>
        <v>0.77565069999999992</v>
      </c>
      <c r="W66" s="45">
        <f>SUMIFS('Banco de Indicadores Mun. (2)'!L:L,'Banco de Indicadores Mun. (2)'!$E:$E,'Banco de Indicadores - UGRHI'!$B66,'Banco de Indicadores Mun. (2)'!$A:$A,'Banco de Indicadores - UGRHI'!$A66)</f>
        <v>1.5662576103500761E-2</v>
      </c>
      <c r="X66" s="45">
        <f>SUMIFS('Banco de Indicadores Mun. (2)'!M:M,'Banco de Indicadores Mun. (2)'!$E:$E,'Banco de Indicadores - UGRHI'!$B66,'Banco de Indicadores Mun. (2)'!$A:$A,'Banco de Indicadores - UGRHI'!$A66)</f>
        <v>1.0033570000000001</v>
      </c>
      <c r="Y66" s="45">
        <f>SUMIFS('Banco de Indicadores Mun. (2)'!N:N,'Banco de Indicadores Mun. (2)'!$E:$E,'Banco de Indicadores - UGRHI'!$B66,'Banco de Indicadores Mun. (2)'!$A:$A,'Banco de Indicadores - UGRHI'!$A66)</f>
        <v>0.7708655000000002</v>
      </c>
      <c r="Z66" s="45">
        <f>SUMIFS('Banco de Indicadores Mun. (2)'!O:O,'Banco de Indicadores Mun. (2)'!$E:$E,'Banco de Indicadores - UGRHI'!$B66,'Banco de Indicadores Mun. (2)'!$A:$A,'Banco de Indicadores - UGRHI'!$A66)</f>
        <v>0.6878245999999999</v>
      </c>
      <c r="AA66" s="45">
        <f>SUMIFS('Banco de Indicadores Mun. (2)'!P:P,'Banco de Indicadores Mun. (2)'!$E:$E,'Banco de Indicadores - UGRHI'!$B66,'Banco de Indicadores Mun. (2)'!$A:$A,'Banco de Indicadores - UGRHI'!$A66)</f>
        <v>0.10102820000000003</v>
      </c>
      <c r="AB66" s="48">
        <f>SUMIFS('Banco de Indicadores - Mun. (1)'!X:X,'Banco de Indicadores - Mun. (1)'!$C:$C,'Banco de Indicadores - UGRHI'!$B66,'Banco de Indicadores - Mun. (1)'!$A:$A,'Banco de Indicadores - UGRHI'!$A66)</f>
        <v>1.3691343358814603</v>
      </c>
      <c r="AC66" s="48">
        <f t="shared" si="1"/>
        <v>18.102189781021899</v>
      </c>
      <c r="AD66" s="48">
        <f t="shared" si="2"/>
        <v>81.897810218978108</v>
      </c>
      <c r="AE66" s="44">
        <f>SUMIFS('Banco de Indicadores - Mun. (1)'!Y:Y,'Banco de Indicadores - Mun. (1)'!$C:$C,'Banco de Indicadores - UGRHI'!$B66,'Banco de Indicadores - Mun. (1)'!$A:$A,'Banco de Indicadores - UGRHI'!$A66)</f>
        <v>351.87</v>
      </c>
      <c r="AF66" s="44">
        <f>SUMIFS('Banco de Indicadores - Mun. (1)'!Z:Z,'Banco de Indicadores - Mun. (1)'!$C:$C,'Banco de Indicadores - UGRHI'!$B66,'Banco de Indicadores - Mun. (1)'!$A:$A,'Banco de Indicadores - UGRHI'!$A66)</f>
        <v>8960</v>
      </c>
      <c r="AG66" s="44">
        <f>SUMIFS('Banco de Indicadores - Mun. (1)'!AA:AA,'Banco de Indicadores - Mun. (1)'!$C:$C,'Banco de Indicadores - UGRHI'!$B66,'Banco de Indicadores - Mun. (1)'!$A:$A,'Banco de Indicadores - UGRHI'!$A66)</f>
        <v>14333</v>
      </c>
      <c r="AH66" s="44">
        <f>SUMIFS('Banco de Indicadores - Mun. (1)'!AB:AB,'Banco de Indicadores - Mun. (1)'!$C:$C,'Banco de Indicadores - UGRHI'!$B66,'Banco de Indicadores - Mun. (1)'!$A:$A,'Banco de Indicadores - UGRHI'!$A66)</f>
        <v>28</v>
      </c>
      <c r="AI66" s="44">
        <f>SUMIFS('Banco de Indicadores - Mun. (1)'!AC:AC,'Banco de Indicadores - Mun. (1)'!$C:$C,'Banco de Indicadores - UGRHI'!$B66,'Banco de Indicadores - Mun. (1)'!$A:$A,'Banco de Indicadores - UGRHI'!$A66)</f>
        <v>3</v>
      </c>
      <c r="AJ66" s="44">
        <f>SUMIFS('Banco de Indicadores Mun. (2)'!Q:Q,'Banco de Indicadores Mun. (2)'!$E:$E,'Banco de Indicadores - UGRHI'!$B66,'Banco de Indicadores Mun. (2)'!$A:$A,'Banco de Indicadores - UGRHI'!$A66)</f>
        <v>102</v>
      </c>
      <c r="AK66" s="154">
        <f>VLOOKUP(B66,'Dados Base'!B:K,9,FALSE)*31536000/SUMIFS('Banco de Indicadores - Mun. (1)'!H:H,'Banco de Indicadores - Mun. (1)'!C:C,'Banco de Indicadores - UGRHI'!B66,'Banco de Indicadores - Mun. (1)'!A:A,'Banco de Indicadores - UGRHI'!A66)</f>
        <v>5656.8301038198533</v>
      </c>
      <c r="AL66" s="126">
        <v>93.559751296844638</v>
      </c>
      <c r="AM66" s="42" t="s">
        <v>702</v>
      </c>
      <c r="AN66" s="42" t="s">
        <v>702</v>
      </c>
      <c r="AO66" s="42" t="s">
        <v>702</v>
      </c>
      <c r="AP66" s="129">
        <v>99.254718998677461</v>
      </c>
      <c r="AQ66" s="127">
        <f>(SUMIFS(T:T,B:B,B66,A:A,A66)/VLOOKUP(B66,'Dados Base'!B:K,8,FALSE))*100</f>
        <v>6.7449350000000008</v>
      </c>
      <c r="AR66" s="127">
        <f>(SUMIFS(T:T,B:B,B66,A:A,A66)/VLOOKUP(B66,'Dados Base'!B:K,9,FALSE))*100</f>
        <v>3.1257015853658539</v>
      </c>
      <c r="AS66" s="127">
        <f>(SUMIFS(U:U,B:B,B66,A:A,A66)/VLOOKUP(B66,'Dados Base'!B:K,7,FALSE))*100</f>
        <v>6.1635331034482741</v>
      </c>
      <c r="AT66" s="127">
        <f>(SUMIFS(V:V,B:B,B66,A:A,A66)/VLOOKUP(B66,'Dados Base'!B:K,10,FALSE))*100</f>
        <v>8.6183411111111106</v>
      </c>
      <c r="AU66" s="44">
        <f>SUMIFS('Banco de Indicadores - Mun. (1)'!AO:AO,'Banco de Indicadores - Mun. (1)'!$C:$C,'Banco de Indicadores - UGRHI'!$B66,'Banco de Indicadores - Mun. (1)'!$A:$A,'Banco de Indicadores - UGRHI'!$A66)</f>
        <v>0</v>
      </c>
      <c r="AV66" s="44">
        <f>SUMIFS('Banco de Indicadores - Mun. (1)'!AP:AP,'Banco de Indicadores - Mun. (1)'!$C:$C,'Banco de Indicadores - UGRHI'!$B66,'Banco de Indicadores - Mun. (1)'!$A:$A,'Banco de Indicadores - UGRHI'!$A66)</f>
        <v>17.596561475795824</v>
      </c>
      <c r="AW66" s="142">
        <v>0</v>
      </c>
      <c r="AX66" s="44">
        <f>SUMIFS('Banco de Indicadores - Mun. (1)'!AQ:AQ,'Banco de Indicadores - Mun. (1)'!$C:$C,'Banco de Indicadores - UGRHI'!$B66,'Banco de Indicadores - Mun. (1)'!$A:$A,'Banco de Indicadores - UGRHI'!$A66)</f>
        <v>0</v>
      </c>
      <c r="AY66" s="74">
        <v>88.97417249817542</v>
      </c>
      <c r="AZ66" s="74">
        <v>47.722294251491853</v>
      </c>
      <c r="BA66" s="75">
        <f xml:space="preserve">  100 * (  SUMIFS('Banco de Indicadores - Mun. (1)'!Z:Z,'Banco de Indicadores - Mun. (1)'!$C:$C,'Banco de Indicadores - UGRHI'!$B66,'Banco de Indicadores - Mun. (1)'!$A:$A,'Banco de Indicadores - UGRHI'!$A66) /
(SUMIFS('Banco de Indicadores - Mun. (1)'!AA:AA,'Banco de Indicadores - Mun. (1)'!$C:$C,'Banco de Indicadores - UGRHI'!$B66,'Banco de Indicadores - Mun. (1)'!$A:$A,'Banco de Indicadores - UGRHI'!$A66) +  SUMIFS('Banco de Indicadores - Mun. (1)'!Z:Z,'Banco de Indicadores - Mun. (1)'!$C:$C,'Banco de Indicadores - UGRHI'!$B66,'Banco de Indicadores - Mun. (1)'!$A:$A,'Banco de Indicadores - UGRHI'!$A66) ))</f>
        <v>38.466492079165413</v>
      </c>
      <c r="BB66" s="44">
        <f>SUMIFS('Banco de Indicadores - Mun. (1)'!AW:AW,'Banco de Indicadores - Mun. (1)'!$C:$C,'Banco de Indicadores - UGRHI'!$B66,'Banco de Indicadores - Mun. (1)'!$A:$A,'Banco de Indicadores - UGRHI'!$A66)</f>
        <v>1</v>
      </c>
      <c r="BC66" s="44">
        <f>SUMIFS('Banco de Indicadores - Mun. (1)'!AX:AX,'Banco de Indicadores - Mun. (1)'!$C:$C,'Banco de Indicadores - UGRHI'!$B66,'Banco de Indicadores - Mun. (1)'!$A:$A,'Banco de Indicadores - UGRHI'!$A66)</f>
        <v>3</v>
      </c>
      <c r="BD66" s="124">
        <v>0.56999999999999995</v>
      </c>
      <c r="BE66" s="44">
        <f>SUMIFS('Banco de Indicadores Mun. (2)'!R:R,'Banco de Indicadores Mun. (2)'!$E:$E,'Banco de Indicadores - UGRHI'!$B66,'Banco de Indicadores Mun. (2)'!$A:$A,'Banco de Indicadores - UGRHI'!$A66)</f>
        <v>158</v>
      </c>
      <c r="BF66" s="128">
        <v>179.19877210683384</v>
      </c>
    </row>
    <row r="67" spans="1:58" x14ac:dyDescent="0.25">
      <c r="A67" s="38">
        <v>2015</v>
      </c>
      <c r="B67" s="38">
        <v>22</v>
      </c>
      <c r="C67" s="123">
        <f>SUMIFS('Banco de Indicadores Mun. (2)'!G:G,'Banco de Indicadores Mun. (2)'!$E:$E,'Banco de Indicadores - UGRHI'!$B67,'Banco de Indicadores Mun. (2)'!$A:$A,'Banco de Indicadores - UGRHI'!$A67)</f>
        <v>76</v>
      </c>
      <c r="D67" s="123">
        <f>SUMIFS('Banco de Indicadores Mun. (2)'!H:H,'Banco de Indicadores Mun. (2)'!$E:$E,'Banco de Indicadores - UGRHI'!$B67,'Banco de Indicadores Mun. (2)'!$A:$A,'Banco de Indicadores - UGRHI'!$A67)</f>
        <v>952</v>
      </c>
      <c r="E67" s="43">
        <v>0.48239655135495774</v>
      </c>
      <c r="F67" s="44">
        <f>SUMIFS('Banco de Indicadores - Mun. (1)'!H:H,'Banco de Indicadores - Mun. (1)'!$C:$C,'Banco de Indicadores - UGRHI'!$B67,'Banco de Indicadores - Mun. (1)'!$A:$A,'Banco de Indicadores - UGRHI'!$A67)</f>
        <v>490017</v>
      </c>
      <c r="G67" s="44">
        <f>SUMIFS('Banco de Indicadores - Mun. (1)'!I:I,'Banco de Indicadores - Mun. (1)'!$C:$C,'Banco de Indicadores - UGRHI'!$B67,'Banco de Indicadores - Mun. (1)'!$A:$A,'Banco de Indicadores - UGRHI'!$A67)</f>
        <v>448144</v>
      </c>
      <c r="H67" s="44">
        <f>SUMIFS('Banco de Indicadores - Mun. (1)'!J:J,'Banco de Indicadores - Mun. (1)'!$C:$C,'Banco de Indicadores - UGRHI'!$B67,'Banco de Indicadores - Mun. (1)'!$A:$A,'Banco de Indicadores - UGRHI'!$A67)</f>
        <v>41873</v>
      </c>
      <c r="I67" s="46">
        <f>(F67)/VLOOKUP(B67,'Dados Base'!$B:$K,6,FALSE)</f>
        <v>36.839699488697754</v>
      </c>
      <c r="J67" s="73">
        <f t="shared" ref="J67" si="3">G67/F67</f>
        <v>0.91454786262517418</v>
      </c>
      <c r="K67" s="44">
        <f>SUMIFS('Banco de Indicadores - Mun. (1)'!O:O,'Banco de Indicadores - Mun. (1)'!$C:$C,'Banco de Indicadores - UGRHI'!$B67,'Banco de Indicadores - Mun. (1)'!$A:$A,'Banco de Indicadores - UGRHI'!$A67)</f>
        <v>1789</v>
      </c>
      <c r="L67" s="44">
        <f>SUMIFS('Banco de Indicadores - Mun. (1)'!P:P,'Banco de Indicadores - Mun. (1)'!$C:$C,'Banco de Indicadores - UGRHI'!$B67,'Banco de Indicadores - Mun. (1)'!$A:$A,'Banco de Indicadores - UGRHI'!$A67)</f>
        <v>1111826</v>
      </c>
      <c r="M67" s="44">
        <f>SUMIFS('Banco de Indicadores - Mun. (1)'!Q:Q,'Banco de Indicadores - Mun. (1)'!$C:$C,'Banco de Indicadores - UGRHI'!$B67,'Banco de Indicadores - Mun. (1)'!$A:$A,'Banco de Indicadores - UGRHI'!$A67)</f>
        <v>311200</v>
      </c>
      <c r="N67" s="44">
        <f>SUMIFS('Banco de Indicadores - Mun. (1)'!R:R,'Banco de Indicadores - Mun. (1)'!$C:$C,'Banco de Indicadores - UGRHI'!$B67,'Banco de Indicadores - Mun. (1)'!$A:$A,'Banco de Indicadores - UGRHI'!$A67)</f>
        <v>10650</v>
      </c>
      <c r="O67" s="44">
        <f>SUMIFS('Banco de Indicadores - Mun. (1)'!S:S,'Banco de Indicadores - Mun. (1)'!$C:$C,'Banco de Indicadores - UGRHI'!$B67,'Banco de Indicadores - Mun. (1)'!$A:$A,'Banco de Indicadores - UGRHI'!$A67)</f>
        <v>901</v>
      </c>
      <c r="P67" s="44">
        <f>SUMIFS('Banco de Indicadores - Mun. (1)'!T:T,'Banco de Indicadores - Mun. (1)'!$C:$C,'Banco de Indicadores - UGRHI'!$B67,'Banco de Indicadores - Mun. (1)'!$A:$A,'Banco de Indicadores - UGRHI'!$A67)</f>
        <v>0</v>
      </c>
      <c r="Q67" s="44">
        <f>SUMIFS('Banco de Indicadores - Mun. (1)'!U:U,'Banco de Indicadores - Mun. (1)'!$C:$C,'Banco de Indicadores - UGRHI'!$B67,'Banco de Indicadores - Mun. (1)'!$A:$A,'Banco de Indicadores - UGRHI'!$A67)</f>
        <v>5576</v>
      </c>
      <c r="R67" s="44">
        <f>SUMIFS('Banco de Indicadores - Mun. (1)'!V:V,'Banco de Indicadores - Mun. (1)'!$C:$C,'Banco de Indicadores - UGRHI'!$B67,'Banco de Indicadores - Mun. (1)'!$A:$A,'Banco de Indicadores - UGRHI'!$A67)</f>
        <v>4861</v>
      </c>
      <c r="S67" s="44">
        <f>SUMIFS('Banco de Indicadores - Mun. (1)'!W:W,'Banco de Indicadores - Mun. (1)'!$C:$C,'Banco de Indicadores - UGRHI'!$B67,'Banco de Indicadores - Mun. (1)'!$A:$A,'Banco de Indicadores - UGRHI'!$A67)</f>
        <v>723.81000000000017</v>
      </c>
      <c r="T67" s="45">
        <f>SUMIFS('Banco de Indicadores Mun. (2)'!I:I,'Banco de Indicadores Mun. (2)'!$E:$E,'Banco de Indicadores - UGRHI'!$B67,'Banco de Indicadores Mun. (2)'!$A:$A,'Banco de Indicadores - UGRHI'!$A67)</f>
        <v>2.6454031000000002</v>
      </c>
      <c r="U67" s="45">
        <f>SUMIFS('Banco de Indicadores Mun. (2)'!J:J,'Banco de Indicadores Mun. (2)'!$E:$E,'Banco de Indicadores - UGRHI'!$B67,'Banco de Indicadores Mun. (2)'!$A:$A,'Banco de Indicadores - UGRHI'!$A67)</f>
        <v>1.6953188000000001</v>
      </c>
      <c r="V67" s="45">
        <f>SUMIFS('Banco de Indicadores Mun. (2)'!K:K,'Banco de Indicadores Mun. (2)'!$E:$E,'Banco de Indicadores - UGRHI'!$B67,'Banco de Indicadores Mun. (2)'!$A:$A,'Banco de Indicadores - UGRHI'!$A67)</f>
        <v>0.95008430000000021</v>
      </c>
      <c r="W67" s="45">
        <f>SUMIFS('Banco de Indicadores Mun. (2)'!L:L,'Banco de Indicadores Mun. (2)'!$E:$E,'Banco de Indicadores - UGRHI'!$B67,'Banco de Indicadores Mun. (2)'!$A:$A,'Banco de Indicadores - UGRHI'!$A67)</f>
        <v>0.45823249619482492</v>
      </c>
      <c r="X67" s="45">
        <f>SUMIFS('Banco de Indicadores Mun. (2)'!M:M,'Banco de Indicadores Mun. (2)'!$E:$E,'Banco de Indicadores - UGRHI'!$B67,'Banco de Indicadores Mun. (2)'!$A:$A,'Banco de Indicadores - UGRHI'!$A67)</f>
        <v>0.71132560000000011</v>
      </c>
      <c r="Y67" s="45">
        <f>SUMIFS('Banco de Indicadores Mun. (2)'!N:N,'Banco de Indicadores Mun. (2)'!$E:$E,'Banco de Indicadores - UGRHI'!$B67,'Banco de Indicadores Mun. (2)'!$A:$A,'Banco de Indicadores - UGRHI'!$A67)</f>
        <v>0.93578070000000013</v>
      </c>
      <c r="Z67" s="45">
        <f>SUMIFS('Banco de Indicadores Mun. (2)'!O:O,'Banco de Indicadores Mun. (2)'!$E:$E,'Banco de Indicadores - UGRHI'!$B67,'Banco de Indicadores Mun. (2)'!$A:$A,'Banco de Indicadores - UGRHI'!$A67)</f>
        <v>0.89535350000000002</v>
      </c>
      <c r="AA67" s="45">
        <f>SUMIFS('Banco de Indicadores Mun. (2)'!P:P,'Banco de Indicadores Mun. (2)'!$E:$E,'Banco de Indicadores - UGRHI'!$B67,'Banco de Indicadores Mun. (2)'!$A:$A,'Banco de Indicadores - UGRHI'!$A67)</f>
        <v>0.10294329999999996</v>
      </c>
      <c r="AB67" s="48">
        <f>SUMIFS('Banco de Indicadores - Mun. (1)'!X:X,'Banco de Indicadores - Mun. (1)'!$C:$C,'Banco de Indicadores - UGRHI'!$B67,'Banco de Indicadores - Mun. (1)'!$A:$A,'Banco de Indicadores - UGRHI'!$A67)</f>
        <v>1.4544293676896576</v>
      </c>
      <c r="AC67" s="48">
        <f t="shared" ref="AC67:AC130" si="4">IFERROR((($C67)/(SUM($C67:$D67)))*100,0)</f>
        <v>7.3929961089494167</v>
      </c>
      <c r="AD67" s="48">
        <f t="shared" ref="AD67:AD130" si="5">IFERROR((($D67)/(SUM($C67:$D67)))*100,0)</f>
        <v>92.607003891050582</v>
      </c>
      <c r="AE67" s="44">
        <f>SUMIFS('Banco de Indicadores - Mun. (1)'!Y:Y,'Banco de Indicadores - Mun. (1)'!$C:$C,'Banco de Indicadores - UGRHI'!$B67,'Banco de Indicadores - Mun. (1)'!$A:$A,'Banco de Indicadores - UGRHI'!$A67)</f>
        <v>374.05000000000007</v>
      </c>
      <c r="AF67" s="44">
        <f>SUMIFS('Banco de Indicadores - Mun. (1)'!Z:Z,'Banco de Indicadores - Mun. (1)'!$C:$C,'Banco de Indicadores - UGRHI'!$B67,'Banco de Indicadores - Mun. (1)'!$A:$A,'Banco de Indicadores - UGRHI'!$A67)</f>
        <v>19237</v>
      </c>
      <c r="AG67" s="44">
        <f>SUMIFS('Banco de Indicadores - Mun. (1)'!AA:AA,'Banco de Indicadores - Mun. (1)'!$C:$C,'Banco de Indicadores - UGRHI'!$B67,'Banco de Indicadores - Mun. (1)'!$A:$A,'Banco de Indicadores - UGRHI'!$A67)</f>
        <v>5461</v>
      </c>
      <c r="AH67" s="44">
        <f>SUMIFS('Banco de Indicadores - Mun. (1)'!AB:AB,'Banco de Indicadores - Mun. (1)'!$C:$C,'Banco de Indicadores - UGRHI'!$B67,'Banco de Indicadores - Mun. (1)'!$A:$A,'Banco de Indicadores - UGRHI'!$A67)</f>
        <v>29</v>
      </c>
      <c r="AI67" s="44">
        <f>SUMIFS('Banco de Indicadores - Mun. (1)'!AC:AC,'Banco de Indicadores - Mun. (1)'!$C:$C,'Banco de Indicadores - UGRHI'!$B67,'Banco de Indicadores - Mun. (1)'!$A:$A,'Banco de Indicadores - UGRHI'!$A67)</f>
        <v>3</v>
      </c>
      <c r="AJ67" s="44">
        <f>SUMIFS('Banco de Indicadores Mun. (2)'!Q:Q,'Banco de Indicadores Mun. (2)'!$E:$E,'Banco de Indicadores - UGRHI'!$B67,'Banco de Indicadores Mun. (2)'!$A:$A,'Banco de Indicadores - UGRHI'!$A67)</f>
        <v>19</v>
      </c>
      <c r="AK67" s="154">
        <f>VLOOKUP(B67,'Dados Base'!B:K,9,FALSE)*31536000/SUMIFS('Banco de Indicadores - Mun. (1)'!H:H,'Banco de Indicadores - Mun. (1)'!C:C,'Banco de Indicadores - UGRHI'!B67,'Banco de Indicadores - Mun. (1)'!A:A,'Banco de Indicadores - UGRHI'!A67)</f>
        <v>5920.8394810792279</v>
      </c>
      <c r="AL67" s="126">
        <v>92.858849493508671</v>
      </c>
      <c r="AM67" s="42" t="s">
        <v>702</v>
      </c>
      <c r="AN67" s="42" t="s">
        <v>702</v>
      </c>
      <c r="AO67" s="42" t="s">
        <v>702</v>
      </c>
      <c r="AP67" s="129">
        <v>99.588989411593971</v>
      </c>
      <c r="AQ67" s="127">
        <f>(SUMIFS(T:T,B:B,B67,A:A,A67)/VLOOKUP(B67,'Dados Base'!B:K,8,FALSE))*100</f>
        <v>5.6285172340425538</v>
      </c>
      <c r="AR67" s="127">
        <f>(SUMIFS(T:T,B:B,B67,A:A,A67)/VLOOKUP(B67,'Dados Base'!B:K,9,FALSE))*100</f>
        <v>2.8754381521739134</v>
      </c>
      <c r="AS67" s="127">
        <f>(SUMIFS(U:U,B:B,B67,A:A,A67)/VLOOKUP(B67,'Dados Base'!B:K,7,FALSE))*100</f>
        <v>4.9862317647058827</v>
      </c>
      <c r="AT67" s="127">
        <f>(SUMIFS(V:V,B:B,B67,A:A,A67)/VLOOKUP(B67,'Dados Base'!B:K,10,FALSE))*100</f>
        <v>7.3083407692307718</v>
      </c>
      <c r="AU67" s="44">
        <f>SUMIFS('Banco de Indicadores - Mun. (1)'!AO:AO,'Banco de Indicadores - Mun. (1)'!$C:$C,'Banco de Indicadores - UGRHI'!$B67,'Banco de Indicadores - Mun. (1)'!$A:$A,'Banco de Indicadores - UGRHI'!$A67)</f>
        <v>0</v>
      </c>
      <c r="AV67" s="44">
        <f>SUMIFS('Banco de Indicadores - Mun. (1)'!AP:AP,'Banco de Indicadores - Mun. (1)'!$C:$C,'Banco de Indicadores - UGRHI'!$B67,'Banco de Indicadores - Mun. (1)'!$A:$A,'Banco de Indicadores - UGRHI'!$A67)</f>
        <v>0</v>
      </c>
      <c r="AW67" s="142">
        <v>0</v>
      </c>
      <c r="AX67" s="44">
        <f>SUMIFS('Banco de Indicadores - Mun. (1)'!AQ:AQ,'Banco de Indicadores - Mun. (1)'!$C:$C,'Banco de Indicadores - UGRHI'!$B67,'Banco de Indicadores - Mun. (1)'!$A:$A,'Banco de Indicadores - UGRHI'!$A67)</f>
        <v>0</v>
      </c>
      <c r="AY67" s="74">
        <v>97.891772613167049</v>
      </c>
      <c r="AZ67" s="74">
        <v>89.81306178637945</v>
      </c>
      <c r="BA67" s="75">
        <f xml:space="preserve">  100 * (  SUMIFS('Banco de Indicadores - Mun. (1)'!Z:Z,'Banco de Indicadores - Mun. (1)'!$C:$C,'Banco de Indicadores - UGRHI'!$B67,'Banco de Indicadores - Mun. (1)'!$A:$A,'Banco de Indicadores - UGRHI'!$A67) /
(SUMIFS('Banco de Indicadores - Mun. (1)'!AA:AA,'Banco de Indicadores - Mun. (1)'!$C:$C,'Banco de Indicadores - UGRHI'!$B67,'Banco de Indicadores - Mun. (1)'!$A:$A,'Banco de Indicadores - UGRHI'!$A67) +  SUMIFS('Banco de Indicadores - Mun. (1)'!Z:Z,'Banco de Indicadores - Mun. (1)'!$C:$C,'Banco de Indicadores - UGRHI'!$B67,'Banco de Indicadores - Mun. (1)'!$A:$A,'Banco de Indicadores - UGRHI'!$A67) ))</f>
        <v>77.888897886468541</v>
      </c>
      <c r="BB67" s="44">
        <f>SUMIFS('Banco de Indicadores - Mun. (1)'!AW:AW,'Banco de Indicadores - Mun. (1)'!$C:$C,'Banco de Indicadores - UGRHI'!$B67,'Banco de Indicadores - Mun. (1)'!$A:$A,'Banco de Indicadores - UGRHI'!$A67)</f>
        <v>1</v>
      </c>
      <c r="BC67" s="44">
        <f>SUMIFS('Banco de Indicadores - Mun. (1)'!AX:AX,'Banco de Indicadores - Mun. (1)'!$C:$C,'Banco de Indicadores - UGRHI'!$B67,'Banco de Indicadores - Mun. (1)'!$A:$A,'Banco de Indicadores - UGRHI'!$A67)</f>
        <v>3</v>
      </c>
      <c r="BD67" s="124">
        <v>0.59</v>
      </c>
      <c r="BE67" s="44">
        <f>SUMIFS('Banco de Indicadores Mun. (2)'!R:R,'Banco de Indicadores Mun. (2)'!$E:$E,'Banco de Indicadores - UGRHI'!$B67,'Banco de Indicadores Mun. (2)'!$A:$A,'Banco de Indicadores - UGRHI'!$A67)</f>
        <v>192</v>
      </c>
      <c r="BF67" s="128">
        <v>76.643383347468344</v>
      </c>
    </row>
    <row r="68" spans="1:58" x14ac:dyDescent="0.25">
      <c r="A68" s="38">
        <v>2014</v>
      </c>
      <c r="B68" s="38">
        <v>1</v>
      </c>
      <c r="C68" s="123">
        <f>SUMIFS('Banco de Indicadores Mun. (2)'!G:G,'Banco de Indicadores Mun. (2)'!$E:$E,'Banco de Indicadores - UGRHI'!$B68,'Banco de Indicadores Mun. (2)'!$A:$A,'Banco de Indicadores - UGRHI'!$A68)</f>
        <v>82</v>
      </c>
      <c r="D68" s="123">
        <f>SUMIFS('Banco de Indicadores Mun. (2)'!H:H,'Banco de Indicadores Mun. (2)'!$E:$E,'Banco de Indicadores - UGRHI'!$B68,'Banco de Indicadores Mun. (2)'!$A:$A,'Banco de Indicadores - UGRHI'!$A68)</f>
        <v>27</v>
      </c>
      <c r="E68" s="43">
        <v>0.46050210245371925</v>
      </c>
      <c r="F68" s="44">
        <f>SUMIFS('Banco de Indicadores - Mun. (1)'!H:H,'Banco de Indicadores - Mun. (1)'!$C:$C,'Banco de Indicadores - UGRHI'!$B68,'Banco de Indicadores - Mun. (1)'!$A:$A,'Banco de Indicadores - UGRHI'!$A68)</f>
        <v>65761</v>
      </c>
      <c r="G68" s="44">
        <f>SUMIFS('Banco de Indicadores - Mun. (1)'!I:I,'Banco de Indicadores - Mun. (1)'!$C:$C,'Banco de Indicadores - UGRHI'!$B68,'Banco de Indicadores - Mun. (1)'!$A:$A,'Banco de Indicadores - UGRHI'!$A68)</f>
        <v>57803</v>
      </c>
      <c r="H68" s="44">
        <f>SUMIFS('Banco de Indicadores - Mun. (1)'!J:J,'Banco de Indicadores - Mun. (1)'!$C:$C,'Banco de Indicadores - UGRHI'!$B68,'Banco de Indicadores - Mun. (1)'!$A:$A,'Banco de Indicadores - UGRHI'!$A68)</f>
        <v>7958</v>
      </c>
      <c r="I68" s="46">
        <f>(F68)/VLOOKUP(B68,'Dados Base'!$B:$K,6,FALSE)</f>
        <v>97.481470501037663</v>
      </c>
      <c r="J68" s="73">
        <f t="shared" ref="J68:J89" si="6">G68/F68</f>
        <v>0.87898602515168567</v>
      </c>
      <c r="K68" s="44">
        <f>SUMIFS('Banco de Indicadores - Mun. (1)'!O:O,'Banco de Indicadores - Mun. (1)'!$C:$C,'Banco de Indicadores - UGRHI'!$B68,'Banco de Indicadores - Mun. (1)'!$A:$A,'Banco de Indicadores - UGRHI'!$A68)</f>
        <v>114</v>
      </c>
      <c r="L68" s="44">
        <f>SUMIFS('Banco de Indicadores - Mun. (1)'!P:P,'Banco de Indicadores - Mun. (1)'!$C:$C,'Banco de Indicadores - UGRHI'!$B68,'Banco de Indicadores - Mun. (1)'!$A:$A,'Banco de Indicadores - UGRHI'!$A68)</f>
        <v>0</v>
      </c>
      <c r="M68" s="44">
        <f>SUMIFS('Banco de Indicadores - Mun. (1)'!Q:Q,'Banco de Indicadores - Mun. (1)'!$C:$C,'Banco de Indicadores - UGRHI'!$B68,'Banco de Indicadores - Mun. (1)'!$A:$A,'Banco de Indicadores - UGRHI'!$A68)</f>
        <v>0</v>
      </c>
      <c r="N68" s="44">
        <f>SUMIFS('Banco de Indicadores - Mun. (1)'!R:R,'Banco de Indicadores - Mun. (1)'!$C:$C,'Banco de Indicadores - UGRHI'!$B68,'Banco de Indicadores - Mun. (1)'!$A:$A,'Banco de Indicadores - UGRHI'!$A68)</f>
        <v>0</v>
      </c>
      <c r="O68" s="44">
        <f>SUMIFS('Banco de Indicadores - Mun. (1)'!S:S,'Banco de Indicadores - Mun. (1)'!$C:$C,'Banco de Indicadores - UGRHI'!$B68,'Banco de Indicadores - Mun. (1)'!$A:$A,'Banco de Indicadores - UGRHI'!$A68)</f>
        <v>105</v>
      </c>
      <c r="P68" s="44">
        <f>SUMIFS('Banco de Indicadores - Mun. (1)'!T:T,'Banco de Indicadores - Mun. (1)'!$C:$C,'Banco de Indicadores - UGRHI'!$B68,'Banco de Indicadores - Mun. (1)'!$A:$A,'Banco de Indicadores - UGRHI'!$A68)</f>
        <v>0</v>
      </c>
      <c r="Q68" s="44">
        <f>SUMIFS('Banco de Indicadores - Mun. (1)'!U:U,'Banco de Indicadores - Mun. (1)'!$C:$C,'Banco de Indicadores - UGRHI'!$B68,'Banco de Indicadores - Mun. (1)'!$A:$A,'Banco de Indicadores - UGRHI'!$A68)</f>
        <v>901</v>
      </c>
      <c r="R68" s="44">
        <f>SUMIFS('Banco de Indicadores - Mun. (1)'!V:V,'Banco de Indicadores - Mun. (1)'!$C:$C,'Banco de Indicadores - UGRHI'!$B68,'Banco de Indicadores - Mun. (1)'!$A:$A,'Banco de Indicadores - UGRHI'!$A68)</f>
        <v>1026</v>
      </c>
      <c r="S68" s="44">
        <f>SUMIFS('Banco de Indicadores - Mun. (1)'!W:W,'Banco de Indicadores - Mun. (1)'!$C:$C,'Banco de Indicadores - UGRHI'!$B68,'Banco de Indicadores - Mun. (1)'!$A:$A,'Banco de Indicadores - UGRHI'!$A68)</f>
        <v>0</v>
      </c>
      <c r="T68" s="45">
        <f>SUMIFS('Banco de Indicadores Mun. (2)'!I:I,'Banco de Indicadores Mun. (2)'!$E:$E,'Banco de Indicadores - UGRHI'!$B68,'Banco de Indicadores Mun. (2)'!$A:$A,'Banco de Indicadores - UGRHI'!$A68)</f>
        <v>1.0071396999999997</v>
      </c>
      <c r="U68" s="45">
        <f>SUMIFS('Banco de Indicadores Mun. (2)'!J:J,'Banco de Indicadores Mun. (2)'!$E:$E,'Banco de Indicadores - UGRHI'!$B68,'Banco de Indicadores Mun. (2)'!$A:$A,'Banco de Indicadores - UGRHI'!$A68)</f>
        <v>1.0001017999999999</v>
      </c>
      <c r="V68" s="45">
        <f>SUMIFS('Banco de Indicadores Mun. (2)'!K:K,'Banco de Indicadores Mun. (2)'!$E:$E,'Banco de Indicadores - UGRHI'!$B68,'Banco de Indicadores Mun. (2)'!$A:$A,'Banco de Indicadores - UGRHI'!$A68)</f>
        <v>7.0378999999999997E-3</v>
      </c>
      <c r="W68" s="45">
        <f>SUMIFS('Banco de Indicadores Mun. (2)'!L:L,'Banco de Indicadores Mun. (2)'!$E:$E,'Banco de Indicadores - UGRHI'!$B68,'Banco de Indicadores Mun. (2)'!$A:$A,'Banco de Indicadores - UGRHI'!$A68)</f>
        <v>1.3202777777777779E-2</v>
      </c>
      <c r="X68" s="45">
        <f>SUMIFS('Banco de Indicadores Mun. (2)'!M:M,'Banco de Indicadores Mun. (2)'!$E:$E,'Banco de Indicadores - UGRHI'!$B68,'Banco de Indicadores Mun. (2)'!$A:$A,'Banco de Indicadores - UGRHI'!$A68)</f>
        <v>0.33222209999999996</v>
      </c>
      <c r="Y68" s="45">
        <f>SUMIFS('Banco de Indicadores Mun. (2)'!N:N,'Banco de Indicadores Mun. (2)'!$E:$E,'Banco de Indicadores - UGRHI'!$B68,'Banco de Indicadores Mun. (2)'!$A:$A,'Banco de Indicadores - UGRHI'!$A68)</f>
        <v>1.0812999999999999E-3</v>
      </c>
      <c r="Z68" s="45">
        <f>SUMIFS('Banco de Indicadores Mun. (2)'!O:O,'Banco de Indicadores Mun. (2)'!$E:$E,'Banco de Indicadores - UGRHI'!$B68,'Banco de Indicadores Mun. (2)'!$A:$A,'Banco de Indicadores - UGRHI'!$A68)</f>
        <v>0.6453759</v>
      </c>
      <c r="AA68" s="45">
        <f>SUMIFS('Banco de Indicadores Mun. (2)'!P:P,'Banco de Indicadores Mun. (2)'!$E:$E,'Banco de Indicadores - UGRHI'!$B68,'Banco de Indicadores Mun. (2)'!$A:$A,'Banco de Indicadores - UGRHI'!$A68)</f>
        <v>1.53709E-2</v>
      </c>
      <c r="AB68" s="48">
        <f>SUMIFS('Banco de Indicadores - Mun. (1)'!X:X,'Banco de Indicadores - Mun. (1)'!$C:$C,'Banco de Indicadores - UGRHI'!$B68,'Banco de Indicadores - Mun. (1)'!$A:$A,'Banco de Indicadores - UGRHI'!$A68)</f>
        <v>0.12835831433912037</v>
      </c>
      <c r="AC68" s="48">
        <f t="shared" si="4"/>
        <v>75.22935779816514</v>
      </c>
      <c r="AD68" s="48">
        <f t="shared" si="5"/>
        <v>24.770642201834864</v>
      </c>
      <c r="AE68" s="44">
        <f>SUMIFS('Banco de Indicadores - Mun. (1)'!Y:Y,'Banco de Indicadores - Mun. (1)'!$C:$C,'Banco de Indicadores - UGRHI'!$B68,'Banco de Indicadores - Mun. (1)'!$A:$A,'Banco de Indicadores - UGRHI'!$A68)</f>
        <v>46.650000000000006</v>
      </c>
      <c r="AF68" s="44">
        <f>SUMIFS('Banco de Indicadores - Mun. (1)'!Z:Z,'Banco de Indicadores - Mun. (1)'!$C:$C,'Banco de Indicadores - UGRHI'!$B68,'Banco de Indicadores - Mun. (1)'!$A:$A,'Banco de Indicadores - UGRHI'!$A68)</f>
        <v>2149</v>
      </c>
      <c r="AG68" s="44">
        <f>SUMIFS('Banco de Indicadores - Mun. (1)'!AA:AA,'Banco de Indicadores - Mun. (1)'!$C:$C,'Banco de Indicadores - UGRHI'!$B68,'Banco de Indicadores - Mun. (1)'!$A:$A,'Banco de Indicadores - UGRHI'!$A68)</f>
        <v>1061</v>
      </c>
      <c r="AH68" s="44">
        <f>SUMIFS('Banco de Indicadores - Mun. (1)'!AB:AB,'Banco de Indicadores - Mun. (1)'!$C:$C,'Banco de Indicadores - UGRHI'!$B68,'Banco de Indicadores - Mun. (1)'!$A:$A,'Banco de Indicadores - UGRHI'!$A68)</f>
        <v>13</v>
      </c>
      <c r="AI68" s="44">
        <f>SUMIFS('Banco de Indicadores - Mun. (1)'!AC:AC,'Banco de Indicadores - Mun. (1)'!$C:$C,'Banco de Indicadores - UGRHI'!$B68,'Banco de Indicadores - Mun. (1)'!$A:$A,'Banco de Indicadores - UGRHI'!$A68)</f>
        <v>0</v>
      </c>
      <c r="AJ68" s="44">
        <f>SUMIFS('Banco de Indicadores Mun. (2)'!Q:Q,'Banco de Indicadores Mun. (2)'!$E:$E,'Banco de Indicadores - UGRHI'!$B68,'Banco de Indicadores Mun. (2)'!$A:$A,'Banco de Indicadores - UGRHI'!$A68)</f>
        <v>40</v>
      </c>
      <c r="AK68" s="154">
        <f>VLOOKUP(B68,'Dados Base'!B:K,9,FALSE)*31536000/SUMIFS('Banco de Indicadores - Mun. (1)'!H:H,'Banco de Indicadores - Mun. (1)'!C:C,'Banco de Indicadores - UGRHI'!B68,'Banco de Indicadores - Mun. (1)'!A:A,'Banco de Indicadores - UGRHI'!A68)</f>
        <v>10550.204528519944</v>
      </c>
      <c r="AL68" s="126">
        <v>66.323233679536514</v>
      </c>
      <c r="AM68" s="42" t="s">
        <v>702</v>
      </c>
      <c r="AN68" s="42" t="s">
        <v>702</v>
      </c>
      <c r="AO68" s="42" t="s">
        <v>702</v>
      </c>
      <c r="AP68" s="126">
        <v>73.886926111101502</v>
      </c>
      <c r="AQ68" s="127">
        <f>(SUMIFS(T:T,B:B,B68,A:A,A68)/VLOOKUP(B68,'Dados Base'!B:K,8,FALSE))*100</f>
        <v>10.071396999999997</v>
      </c>
      <c r="AR68" s="127">
        <f>(SUMIFS(T:T,B:B,B68,A:A,A68)/VLOOKUP(B68,'Dados Base'!B:K,9,FALSE))*100</f>
        <v>4.5779077272727262</v>
      </c>
      <c r="AS68" s="127">
        <f>(SUMIFS(U:U,B:B,B68,A:A,A68)/VLOOKUP(B68,'Dados Base'!B:K,7,FALSE))*100</f>
        <v>14.287168571428571</v>
      </c>
      <c r="AT68" s="127">
        <f>(SUMIFS(V:V,B:B,B68,A:A,A68)/VLOOKUP(B68,'Dados Base'!B:K,10,FALSE))*100</f>
        <v>0.23459666666666665</v>
      </c>
      <c r="AU68" s="44">
        <f>SUMIFS('Banco de Indicadores - Mun. (1)'!AO:AO,'Banco de Indicadores - Mun. (1)'!$C:$C,'Banco de Indicadores - UGRHI'!$B68,'Banco de Indicadores - Mun. (1)'!$A:$A,'Banco de Indicadores - UGRHI'!$A68)</f>
        <v>0</v>
      </c>
      <c r="AV68" s="44">
        <f>SUMIFS('Banco de Indicadores - Mun. (1)'!AP:AP,'Banco de Indicadores - Mun. (1)'!$C:$C,'Banco de Indicadores - UGRHI'!$B68,'Banco de Indicadores - Mun. (1)'!$A:$A,'Banco de Indicadores - UGRHI'!$A68)</f>
        <v>0</v>
      </c>
      <c r="AW68" s="142">
        <v>0</v>
      </c>
      <c r="AX68" s="44">
        <f>SUMIFS('Banco de Indicadores - Mun. (1)'!AQ:AQ,'Banco de Indicadores - Mun. (1)'!$C:$C,'Banco de Indicadores - UGRHI'!$B68,'Banco de Indicadores - Mun. (1)'!$A:$A,'Banco de Indicadores - UGRHI'!$A68)</f>
        <v>0</v>
      </c>
      <c r="AY68" s="74">
        <v>70.317757009345797</v>
      </c>
      <c r="AZ68" s="74">
        <v>70.317757009345797</v>
      </c>
      <c r="BA68" s="75">
        <f xml:space="preserve">  100 * (  SUMIFS('Banco de Indicadores - Mun. (1)'!Z:Z,'Banco de Indicadores - Mun. (1)'!$C:$C,'Banco de Indicadores - UGRHI'!$B68,'Banco de Indicadores - Mun. (1)'!$A:$A,'Banco de Indicadores - UGRHI'!$A68) /
(SUMIFS('Banco de Indicadores - Mun. (1)'!AA:AA,'Banco de Indicadores - Mun. (1)'!$C:$C,'Banco de Indicadores - UGRHI'!$B68,'Banco de Indicadores - Mun. (1)'!$A:$A,'Banco de Indicadores - UGRHI'!$A68) +  SUMIFS('Banco de Indicadores - Mun. (1)'!Z:Z,'Banco de Indicadores - Mun. (1)'!$C:$C,'Banco de Indicadores - UGRHI'!$B68,'Banco de Indicadores - Mun. (1)'!$A:$A,'Banco de Indicadores - UGRHI'!$A68) ))</f>
        <v>66.947040498442362</v>
      </c>
      <c r="BB68" s="44">
        <f>SUMIFS('Banco de Indicadores - Mun. (1)'!AW:AW,'Banco de Indicadores - Mun. (1)'!$C:$C,'Banco de Indicadores - UGRHI'!$B68,'Banco de Indicadores - Mun. (1)'!$A:$A,'Banco de Indicadores - UGRHI'!$A68)</f>
        <v>0</v>
      </c>
      <c r="BC68" s="44">
        <f>SUMIFS('Banco de Indicadores - Mun. (1)'!AX:AX,'Banco de Indicadores - Mun. (1)'!$C:$C,'Banco de Indicadores - UGRHI'!$B68,'Banco de Indicadores - Mun. (1)'!$A:$A,'Banco de Indicadores - UGRHI'!$A68)</f>
        <v>0</v>
      </c>
      <c r="BD68" s="124">
        <v>0.66</v>
      </c>
      <c r="BE68" s="44">
        <f>SUMIFS('Banco de Indicadores Mun. (2)'!R:R,'Banco de Indicadores Mun. (2)'!$E:$E,'Banco de Indicadores - UGRHI'!$B68,'Banco de Indicadores Mun. (2)'!$A:$A,'Banco de Indicadores - UGRHI'!$A68)</f>
        <v>76</v>
      </c>
      <c r="BF68" s="128">
        <v>264.84816668221083</v>
      </c>
    </row>
    <row r="69" spans="1:58" x14ac:dyDescent="0.25">
      <c r="A69" s="38">
        <v>2014</v>
      </c>
      <c r="B69" s="38">
        <v>2</v>
      </c>
      <c r="C69" s="123">
        <f>SUMIFS('Banco de Indicadores Mun. (2)'!G:G,'Banco de Indicadores Mun. (2)'!$E:$E,'Banco de Indicadores - UGRHI'!$B69,'Banco de Indicadores Mun. (2)'!$A:$A,'Banco de Indicadores - UGRHI'!$A69)</f>
        <v>752</v>
      </c>
      <c r="D69" s="123">
        <f>SUMIFS('Banco de Indicadores Mun. (2)'!H:H,'Banco de Indicadores Mun. (2)'!$E:$E,'Banco de Indicadores - UGRHI'!$B69,'Banco de Indicadores Mun. (2)'!$A:$A,'Banco de Indicadores - UGRHI'!$A69)</f>
        <v>883</v>
      </c>
      <c r="E69" s="43">
        <v>1.070502264708173</v>
      </c>
      <c r="F69" s="44">
        <f>SUMIFS('Banco de Indicadores - Mun. (1)'!H:H,'Banco de Indicadores - Mun. (1)'!$C:$C,'Banco de Indicadores - UGRHI'!$B69,'Banco de Indicadores - Mun. (1)'!$A:$A,'Banco de Indicadores - UGRHI'!$A69)</f>
        <v>2072536</v>
      </c>
      <c r="G69" s="44">
        <f>SUMIFS('Banco de Indicadores - Mun. (1)'!I:I,'Banco de Indicadores - Mun. (1)'!$C:$C,'Banco de Indicadores - UGRHI'!$B69,'Banco de Indicadores - Mun. (1)'!$A:$A,'Banco de Indicadores - UGRHI'!$A69)</f>
        <v>1941037</v>
      </c>
      <c r="H69" s="44">
        <f>SUMIFS('Banco de Indicadores - Mun. (1)'!J:J,'Banco de Indicadores - Mun. (1)'!$C:$C,'Banco de Indicadores - UGRHI'!$B69,'Banco de Indicadores - Mun. (1)'!$A:$A,'Banco de Indicadores - UGRHI'!$A69)</f>
        <v>131499</v>
      </c>
      <c r="I69" s="46">
        <f>(F69)/VLOOKUP(B69,'Dados Base'!$B:$K,6,FALSE)</f>
        <v>146.05980137621535</v>
      </c>
      <c r="J69" s="73">
        <f t="shared" si="6"/>
        <v>0.93655164494126997</v>
      </c>
      <c r="K69" s="44">
        <f>SUMIFS('Banco de Indicadores - Mun. (1)'!O:O,'Banco de Indicadores - Mun. (1)'!$C:$C,'Banco de Indicadores - UGRHI'!$B69,'Banco de Indicadores - Mun. (1)'!$A:$A,'Banco de Indicadores - UGRHI'!$A69)</f>
        <v>3387</v>
      </c>
      <c r="L69" s="44">
        <f>SUMIFS('Banco de Indicadores - Mun. (1)'!P:P,'Banco de Indicadores - Mun. (1)'!$C:$C,'Banco de Indicadores - UGRHI'!$B69,'Banco de Indicadores - Mun. (1)'!$A:$A,'Banco de Indicadores - UGRHI'!$A69)</f>
        <v>0</v>
      </c>
      <c r="M69" s="44">
        <f>SUMIFS('Banco de Indicadores - Mun. (1)'!Q:Q,'Banco de Indicadores - Mun. (1)'!$C:$C,'Banco de Indicadores - UGRHI'!$B69,'Banco de Indicadores - Mun. (1)'!$A:$A,'Banco de Indicadores - UGRHI'!$A69)</f>
        <v>0</v>
      </c>
      <c r="N69" s="44">
        <f>SUMIFS('Banco de Indicadores - Mun. (1)'!R:R,'Banco de Indicadores - Mun. (1)'!$C:$C,'Banco de Indicadores - UGRHI'!$B69,'Banco de Indicadores - Mun. (1)'!$A:$A,'Banco de Indicadores - UGRHI'!$A69)</f>
        <v>0</v>
      </c>
      <c r="O69" s="44">
        <f>SUMIFS('Banco de Indicadores - Mun. (1)'!S:S,'Banco de Indicadores - Mun. (1)'!$C:$C,'Banco de Indicadores - UGRHI'!$B69,'Banco de Indicadores - Mun. (1)'!$A:$A,'Banco de Indicadores - UGRHI'!$A69)</f>
        <v>3105</v>
      </c>
      <c r="P69" s="44">
        <f>SUMIFS('Banco de Indicadores - Mun. (1)'!T:T,'Banco de Indicadores - Mun. (1)'!$C:$C,'Banco de Indicadores - UGRHI'!$B69,'Banco de Indicadores - Mun. (1)'!$A:$A,'Banco de Indicadores - UGRHI'!$A69)</f>
        <v>0</v>
      </c>
      <c r="Q69" s="44">
        <f>SUMIFS('Banco de Indicadores - Mun. (1)'!U:U,'Banco de Indicadores - Mun. (1)'!$C:$C,'Banco de Indicadores - UGRHI'!$B69,'Banco de Indicadores - Mun. (1)'!$A:$A,'Banco de Indicadores - UGRHI'!$A69)</f>
        <v>17057</v>
      </c>
      <c r="R69" s="44">
        <f>SUMIFS('Banco de Indicadores - Mun. (1)'!V:V,'Banco de Indicadores - Mun. (1)'!$C:$C,'Banco de Indicadores - UGRHI'!$B69,'Banco de Indicadores - Mun. (1)'!$A:$A,'Banco de Indicadores - UGRHI'!$A69)</f>
        <v>17362</v>
      </c>
      <c r="S69" s="44">
        <f>SUMIFS('Banco de Indicadores - Mun. (1)'!W:W,'Banco de Indicadores - Mun. (1)'!$C:$C,'Banco de Indicadores - UGRHI'!$B69,'Banco de Indicadores - Mun. (1)'!$A:$A,'Banco de Indicadores - UGRHI'!$A69)</f>
        <v>280.26</v>
      </c>
      <c r="T69" s="45">
        <f>SUMIFS('Banco de Indicadores Mun. (2)'!I:I,'Banco de Indicadores Mun. (2)'!$E:$E,'Banco de Indicadores - UGRHI'!$B69,'Banco de Indicadores Mun. (2)'!$A:$A,'Banco de Indicadores - UGRHI'!$A69)</f>
        <v>12.077966100000005</v>
      </c>
      <c r="U69" s="45">
        <f>SUMIFS('Banco de Indicadores Mun. (2)'!J:J,'Banco de Indicadores Mun. (2)'!$E:$E,'Banco de Indicadores - UGRHI'!$B69,'Banco de Indicadores Mun. (2)'!$A:$A,'Banco de Indicadores - UGRHI'!$A69)</f>
        <v>9.5674268000000016</v>
      </c>
      <c r="V69" s="45">
        <f>SUMIFS('Banco de Indicadores Mun. (2)'!K:K,'Banco de Indicadores Mun. (2)'!$E:$E,'Banco de Indicadores - UGRHI'!$B69,'Banco de Indicadores Mun. (2)'!$A:$A,'Banco de Indicadores - UGRHI'!$A69)</f>
        <v>2.5105393000000005</v>
      </c>
      <c r="W69" s="45">
        <f>SUMIFS('Banco de Indicadores Mun. (2)'!L:L,'Banco de Indicadores Mun. (2)'!$E:$E,'Banco de Indicadores - UGRHI'!$B69,'Banco de Indicadores Mun. (2)'!$A:$A,'Banco de Indicadores - UGRHI'!$A69)</f>
        <v>8.6136682215880267</v>
      </c>
      <c r="X69" s="45">
        <f>SUMIFS('Banco de Indicadores Mun. (2)'!M:M,'Banco de Indicadores Mun. (2)'!$E:$E,'Banco de Indicadores - UGRHI'!$B69,'Banco de Indicadores Mun. (2)'!$A:$A,'Banco de Indicadores - UGRHI'!$A69)</f>
        <v>4.465543300000002</v>
      </c>
      <c r="Y69" s="45">
        <f>SUMIFS('Banco de Indicadores Mun. (2)'!N:N,'Banco de Indicadores Mun. (2)'!$E:$E,'Banco de Indicadores - UGRHI'!$B69,'Banco de Indicadores Mun. (2)'!$A:$A,'Banco de Indicadores - UGRHI'!$A69)</f>
        <v>3.0005076000000006</v>
      </c>
      <c r="Z69" s="45">
        <f>SUMIFS('Banco de Indicadores Mun. (2)'!O:O,'Banco de Indicadores Mun. (2)'!$E:$E,'Banco de Indicadores - UGRHI'!$B69,'Banco de Indicadores Mun. (2)'!$A:$A,'Banco de Indicadores - UGRHI'!$A69)</f>
        <v>4.1893436999999993</v>
      </c>
      <c r="AA69" s="45">
        <f>SUMIFS('Banco de Indicadores Mun. (2)'!P:P,'Banco de Indicadores Mun. (2)'!$E:$E,'Banco de Indicadores - UGRHI'!$B69,'Banco de Indicadores Mun. (2)'!$A:$A,'Banco de Indicadores - UGRHI'!$A69)</f>
        <v>0.1716462</v>
      </c>
      <c r="AB69" s="48">
        <f>SUMIFS('Banco de Indicadores - Mun. (1)'!X:X,'Banco de Indicadores - Mun. (1)'!$C:$C,'Banco de Indicadores - UGRHI'!$B69,'Banco de Indicadores - Mun. (1)'!$A:$A,'Banco de Indicadores - UGRHI'!$A69)</f>
        <v>6.9587009175008978</v>
      </c>
      <c r="AC69" s="48">
        <f t="shared" si="4"/>
        <v>45.993883792048926</v>
      </c>
      <c r="AD69" s="48">
        <f t="shared" si="5"/>
        <v>54.006116207951074</v>
      </c>
      <c r="AE69" s="44">
        <f>SUMIFS('Banco de Indicadores - Mun. (1)'!Y:Y,'Banco de Indicadores - Mun. (1)'!$C:$C,'Banco de Indicadores - UGRHI'!$B69,'Banco de Indicadores - Mun. (1)'!$A:$A,'Banco de Indicadores - UGRHI'!$A69)</f>
        <v>1857.22</v>
      </c>
      <c r="AF69" s="44">
        <f>SUMIFS('Banco de Indicadores - Mun. (1)'!Z:Z,'Banco de Indicadores - Mun. (1)'!$C:$C,'Banco de Indicadores - UGRHI'!$B69,'Banco de Indicadores - Mun. (1)'!$A:$A,'Banco de Indicadores - UGRHI'!$A69)</f>
        <v>49704</v>
      </c>
      <c r="AG69" s="44">
        <f>SUMIFS('Banco de Indicadores - Mun. (1)'!AA:AA,'Banco de Indicadores - Mun. (1)'!$C:$C,'Banco de Indicadores - UGRHI'!$B69,'Banco de Indicadores - Mun. (1)'!$A:$A,'Banco de Indicadores - UGRHI'!$A69)</f>
        <v>58015</v>
      </c>
      <c r="AH69" s="44">
        <f>SUMIFS('Banco de Indicadores - Mun. (1)'!AB:AB,'Banco de Indicadores - Mun. (1)'!$C:$C,'Banco de Indicadores - UGRHI'!$B69,'Banco de Indicadores - Mun. (1)'!$A:$A,'Banco de Indicadores - UGRHI'!$A69)</f>
        <v>263</v>
      </c>
      <c r="AI69" s="44">
        <f>SUMIFS('Banco de Indicadores - Mun. (1)'!AC:AC,'Banco de Indicadores - Mun. (1)'!$C:$C,'Banco de Indicadores - UGRHI'!$B69,'Banco de Indicadores - Mun. (1)'!$A:$A,'Banco de Indicadores - UGRHI'!$A69)</f>
        <v>10</v>
      </c>
      <c r="AJ69" s="44">
        <f>SUMIFS('Banco de Indicadores Mun. (2)'!Q:Q,'Banco de Indicadores Mun. (2)'!$E:$E,'Banco de Indicadores - UGRHI'!$B69,'Banco de Indicadores Mun. (2)'!$A:$A,'Banco de Indicadores - UGRHI'!$A69)</f>
        <v>955</v>
      </c>
      <c r="AK69" s="154">
        <f>VLOOKUP(B69,'Dados Base'!B:K,9,FALSE)*31536000/SUMIFS('Banco de Indicadores - Mun. (1)'!H:H,'Banco de Indicadores - Mun. (1)'!C:C,'Banco de Indicadores - UGRHI'!B69,'Banco de Indicadores - Mun. (1)'!A:A,'Banco de Indicadores - UGRHI'!A69)</f>
        <v>3286.686455627309</v>
      </c>
      <c r="AL69" s="126">
        <v>95.018320877970552</v>
      </c>
      <c r="AM69" s="42" t="s">
        <v>702</v>
      </c>
      <c r="AN69" s="42" t="s">
        <v>702</v>
      </c>
      <c r="AO69" s="42" t="s">
        <v>702</v>
      </c>
      <c r="AP69" s="126">
        <v>97.985212937067729</v>
      </c>
      <c r="AQ69" s="127">
        <f>(SUMIFS(T:T,B:B,B69,A:A,A69)/VLOOKUP(B69,'Dados Base'!B:K,8,FALSE))*100</f>
        <v>12.987060322580652</v>
      </c>
      <c r="AR69" s="127">
        <f>(SUMIFS(T:T,B:B,B69,A:A,A69)/VLOOKUP(B69,'Dados Base'!B:K,9,FALSE))*100</f>
        <v>5.5916509722222241</v>
      </c>
      <c r="AS69" s="127">
        <f>(SUMIFS(U:U,B:B,B69,A:A,A69)/VLOOKUP(B69,'Dados Base'!B:K,7,FALSE))*100</f>
        <v>13.288092777777779</v>
      </c>
      <c r="AT69" s="127">
        <f>(SUMIFS(V:V,B:B,B69,A:A,A69)/VLOOKUP(B69,'Dados Base'!B:K,10,FALSE))*100</f>
        <v>11.954949047619049</v>
      </c>
      <c r="AU69" s="44">
        <f>SUMIFS('Banco de Indicadores - Mun. (1)'!AO:AO,'Banco de Indicadores - Mun. (1)'!$C:$C,'Banco de Indicadores - UGRHI'!$B69,'Banco de Indicadores - Mun. (1)'!$A:$A,'Banco de Indicadores - UGRHI'!$A69)</f>
        <v>0</v>
      </c>
      <c r="AV69" s="44">
        <f>SUMIFS('Banco de Indicadores - Mun. (1)'!AP:AP,'Banco de Indicadores - Mun. (1)'!$C:$C,'Banco de Indicadores - UGRHI'!$B69,'Banco de Indicadores - Mun. (1)'!$A:$A,'Banco de Indicadores - UGRHI'!$A69)</f>
        <v>0.94681905554180079</v>
      </c>
      <c r="AW69" s="142">
        <v>13</v>
      </c>
      <c r="AX69" s="44">
        <f>SUMIFS('Banco de Indicadores - Mun. (1)'!AQ:AQ,'Banco de Indicadores - Mun. (1)'!$C:$C,'Banco de Indicadores - UGRHI'!$B69,'Banco de Indicadores - Mun. (1)'!$A:$A,'Banco de Indicadores - UGRHI'!$A69)</f>
        <v>45</v>
      </c>
      <c r="AY69" s="74">
        <v>91.235483062412385</v>
      </c>
      <c r="AZ69" s="74">
        <v>67.950913952041887</v>
      </c>
      <c r="BA69" s="75">
        <f xml:space="preserve">  100 * (  SUMIFS('Banco de Indicadores - Mun. (1)'!Z:Z,'Banco de Indicadores - Mun. (1)'!$C:$C,'Banco de Indicadores - UGRHI'!$B69,'Banco de Indicadores - Mun. (1)'!$A:$A,'Banco de Indicadores - UGRHI'!$A69) /
(SUMIFS('Banco de Indicadores - Mun. (1)'!AA:AA,'Banco de Indicadores - Mun. (1)'!$C:$C,'Banco de Indicadores - UGRHI'!$B69,'Banco de Indicadores - Mun. (1)'!$A:$A,'Banco de Indicadores - UGRHI'!$A69) +  SUMIFS('Banco de Indicadores - Mun. (1)'!Z:Z,'Banco de Indicadores - Mun. (1)'!$C:$C,'Banco de Indicadores - UGRHI'!$B69,'Banco de Indicadores - Mun. (1)'!$A:$A,'Banco de Indicadores - UGRHI'!$A69) ))</f>
        <v>46.142277592625256</v>
      </c>
      <c r="BB69" s="44">
        <f>SUMIFS('Banco de Indicadores - Mun. (1)'!AW:AW,'Banco de Indicadores - Mun. (1)'!$C:$C,'Banco de Indicadores - UGRHI'!$B69,'Banco de Indicadores - Mun. (1)'!$A:$A,'Banco de Indicadores - UGRHI'!$A69)</f>
        <v>6</v>
      </c>
      <c r="BC69" s="44">
        <f>SUMIFS('Banco de Indicadores - Mun. (1)'!AX:AX,'Banco de Indicadores - Mun. (1)'!$C:$C,'Banco de Indicadores - UGRHI'!$B69,'Banco de Indicadores - Mun. (1)'!$A:$A,'Banco de Indicadores - UGRHI'!$A69)</f>
        <v>10</v>
      </c>
      <c r="BD69" s="124">
        <v>0.48</v>
      </c>
      <c r="BE69" s="44">
        <f>SUMIFS('Banco de Indicadores Mun. (2)'!R:R,'Banco de Indicadores Mun. (2)'!$E:$E,'Banco de Indicadores - UGRHI'!$B69,'Banco de Indicadores Mun. (2)'!$A:$A,'Banco de Indicadores - UGRHI'!$A69)</f>
        <v>2021</v>
      </c>
      <c r="BF69" s="128">
        <v>49.67035519164979</v>
      </c>
    </row>
    <row r="70" spans="1:58" x14ac:dyDescent="0.25">
      <c r="A70" s="38">
        <v>2014</v>
      </c>
      <c r="B70" s="38">
        <v>3</v>
      </c>
      <c r="C70" s="123">
        <f>SUMIFS('Banco de Indicadores Mun. (2)'!G:G,'Banco de Indicadores Mun. (2)'!$E:$E,'Banco de Indicadores - UGRHI'!$B70,'Banco de Indicadores Mun. (2)'!$A:$A,'Banco de Indicadores - UGRHI'!$A70)</f>
        <v>131</v>
      </c>
      <c r="D70" s="123">
        <f>SUMIFS('Banco de Indicadores Mun. (2)'!H:H,'Banco de Indicadores Mun. (2)'!$E:$E,'Banco de Indicadores - UGRHI'!$B70,'Banco de Indicadores Mun. (2)'!$A:$A,'Banco de Indicadores - UGRHI'!$A70)</f>
        <v>43</v>
      </c>
      <c r="E70" s="43">
        <v>1.9468334912968732</v>
      </c>
      <c r="F70" s="44">
        <f>SUMIFS('Banco de Indicadores - Mun. (1)'!H:H,'Banco de Indicadores - Mun. (1)'!$C:$C,'Banco de Indicadores - UGRHI'!$B70,'Banco de Indicadores - Mun. (1)'!$A:$A,'Banco de Indicadores - UGRHI'!$A70)</f>
        <v>299920</v>
      </c>
      <c r="G70" s="44">
        <f>SUMIFS('Banco de Indicadores - Mun. (1)'!I:I,'Banco de Indicadores - Mun. (1)'!$C:$C,'Banco de Indicadores - UGRHI'!$B70,'Banco de Indicadores - Mun. (1)'!$A:$A,'Banco de Indicadores - UGRHI'!$A70)</f>
        <v>292609</v>
      </c>
      <c r="H70" s="44">
        <f>SUMIFS('Banco de Indicadores - Mun. (1)'!J:J,'Banco de Indicadores - Mun. (1)'!$C:$C,'Banco de Indicadores - UGRHI'!$B70,'Banco de Indicadores - Mun. (1)'!$A:$A,'Banco de Indicadores - UGRHI'!$A70)</f>
        <v>7311</v>
      </c>
      <c r="I70" s="46">
        <f>(F70)/VLOOKUP(B70,'Dados Base'!$B:$K,6,FALSE)</f>
        <v>153.98596300270574</v>
      </c>
      <c r="J70" s="73">
        <f t="shared" si="6"/>
        <v>0.97562349959989325</v>
      </c>
      <c r="K70" s="44">
        <f>SUMIFS('Banco de Indicadores - Mun. (1)'!O:O,'Banco de Indicadores - Mun. (1)'!$C:$C,'Banco de Indicadores - UGRHI'!$B70,'Banco de Indicadores - Mun. (1)'!$A:$A,'Banco de Indicadores - UGRHI'!$A70)</f>
        <v>29</v>
      </c>
      <c r="L70" s="44">
        <f>SUMIFS('Banco de Indicadores - Mun. (1)'!P:P,'Banco de Indicadores - Mun. (1)'!$C:$C,'Banco de Indicadores - UGRHI'!$B70,'Banco de Indicadores - Mun. (1)'!$A:$A,'Banco de Indicadores - UGRHI'!$A70)</f>
        <v>0</v>
      </c>
      <c r="M70" s="44">
        <f>SUMIFS('Banco de Indicadores - Mun. (1)'!Q:Q,'Banco de Indicadores - Mun. (1)'!$C:$C,'Banco de Indicadores - UGRHI'!$B70,'Banco de Indicadores - Mun. (1)'!$A:$A,'Banco de Indicadores - UGRHI'!$A70)</f>
        <v>0</v>
      </c>
      <c r="N70" s="44">
        <f>SUMIFS('Banco de Indicadores - Mun. (1)'!R:R,'Banco de Indicadores - Mun. (1)'!$C:$C,'Banco de Indicadores - UGRHI'!$B70,'Banco de Indicadores - Mun. (1)'!$A:$A,'Banco de Indicadores - UGRHI'!$A70)</f>
        <v>0</v>
      </c>
      <c r="O70" s="44">
        <f>SUMIFS('Banco de Indicadores - Mun. (1)'!S:S,'Banco de Indicadores - Mun. (1)'!$C:$C,'Banco de Indicadores - UGRHI'!$B70,'Banco de Indicadores - Mun. (1)'!$A:$A,'Banco de Indicadores - UGRHI'!$A70)</f>
        <v>220</v>
      </c>
      <c r="P70" s="44">
        <f>SUMIFS('Banco de Indicadores - Mun. (1)'!T:T,'Banco de Indicadores - Mun. (1)'!$C:$C,'Banco de Indicadores - UGRHI'!$B70,'Banco de Indicadores - Mun. (1)'!$A:$A,'Banco de Indicadores - UGRHI'!$A70)</f>
        <v>0</v>
      </c>
      <c r="Q70" s="44">
        <f>SUMIFS('Banco de Indicadores - Mun. (1)'!U:U,'Banco de Indicadores - Mun. (1)'!$C:$C,'Banco de Indicadores - UGRHI'!$B70,'Banco de Indicadores - Mun. (1)'!$A:$A,'Banco de Indicadores - UGRHI'!$A70)</f>
        <v>3138</v>
      </c>
      <c r="R70" s="44">
        <f>SUMIFS('Banco de Indicadores - Mun. (1)'!V:V,'Banco de Indicadores - Mun. (1)'!$C:$C,'Banco de Indicadores - UGRHI'!$B70,'Banco de Indicadores - Mun. (1)'!$A:$A,'Banco de Indicadores - UGRHI'!$A70)</f>
        <v>4629</v>
      </c>
      <c r="S70" s="44">
        <f>SUMIFS('Banco de Indicadores - Mun. (1)'!W:W,'Banco de Indicadores - Mun. (1)'!$C:$C,'Banco de Indicadores - UGRHI'!$B70,'Banco de Indicadores - Mun. (1)'!$A:$A,'Banco de Indicadores - UGRHI'!$A70)</f>
        <v>0</v>
      </c>
      <c r="T70" s="45">
        <f>SUMIFS('Banco de Indicadores Mun. (2)'!I:I,'Banco de Indicadores Mun. (2)'!$E:$E,'Banco de Indicadores - UGRHI'!$B70,'Banco de Indicadores Mun. (2)'!$A:$A,'Banco de Indicadores - UGRHI'!$A70)</f>
        <v>2.8669456999999996</v>
      </c>
      <c r="U70" s="45">
        <f>SUMIFS('Banco de Indicadores Mun. (2)'!J:J,'Banco de Indicadores Mun. (2)'!$E:$E,'Banco de Indicadores - UGRHI'!$B70,'Banco de Indicadores Mun. (2)'!$A:$A,'Banco de Indicadores - UGRHI'!$A70)</f>
        <v>2.8449332999999992</v>
      </c>
      <c r="V70" s="45">
        <f>SUMIFS('Banco de Indicadores Mun. (2)'!K:K,'Banco de Indicadores Mun. (2)'!$E:$E,'Banco de Indicadores - UGRHI'!$B70,'Banco de Indicadores Mun. (2)'!$A:$A,'Banco de Indicadores - UGRHI'!$A70)</f>
        <v>2.2012400000000001E-2</v>
      </c>
      <c r="W70" s="45">
        <f>SUMIFS('Banco de Indicadores Mun. (2)'!L:L,'Banco de Indicadores Mun. (2)'!$E:$E,'Banco de Indicadores - UGRHI'!$B70,'Banco de Indicadores Mun. (2)'!$A:$A,'Banco de Indicadores - UGRHI'!$A70)</f>
        <v>0</v>
      </c>
      <c r="X70" s="45">
        <f>SUMIFS('Banco de Indicadores Mun. (2)'!M:M,'Banco de Indicadores Mun. (2)'!$E:$E,'Banco de Indicadores - UGRHI'!$B70,'Banco de Indicadores Mun. (2)'!$A:$A,'Banco de Indicadores - UGRHI'!$A70)</f>
        <v>2.1636123999999999</v>
      </c>
      <c r="Y70" s="45">
        <f>SUMIFS('Banco de Indicadores Mun. (2)'!N:N,'Banco de Indicadores Mun. (2)'!$E:$E,'Banco de Indicadores - UGRHI'!$B70,'Banco de Indicadores Mun. (2)'!$A:$A,'Banco de Indicadores - UGRHI'!$A70)</f>
        <v>1.29347E-2</v>
      </c>
      <c r="Z70" s="45">
        <f>SUMIFS('Banco de Indicadores Mun. (2)'!O:O,'Banco de Indicadores Mun. (2)'!$E:$E,'Banco de Indicadores - UGRHI'!$B70,'Banco de Indicadores Mun. (2)'!$A:$A,'Banco de Indicadores - UGRHI'!$A70)</f>
        <v>0.50416059999999996</v>
      </c>
      <c r="AA70" s="45">
        <f>SUMIFS('Banco de Indicadores Mun. (2)'!P:P,'Banco de Indicadores Mun. (2)'!$E:$E,'Banco de Indicadores - UGRHI'!$B70,'Banco de Indicadores Mun. (2)'!$A:$A,'Banco de Indicadores - UGRHI'!$A70)</f>
        <v>5.1797300000000004E-2</v>
      </c>
      <c r="AB70" s="48">
        <f>SUMIFS('Banco de Indicadores - Mun. (1)'!X:X,'Banco de Indicadores - Mun. (1)'!$C:$C,'Banco de Indicadores - UGRHI'!$B70,'Banco de Indicadores - Mun. (1)'!$A:$A,'Banco de Indicadores - UGRHI'!$A70)</f>
        <v>0.85761344987847232</v>
      </c>
      <c r="AC70" s="48">
        <f t="shared" si="4"/>
        <v>75.287356321839084</v>
      </c>
      <c r="AD70" s="48">
        <f t="shared" si="5"/>
        <v>24.712643678160919</v>
      </c>
      <c r="AE70" s="44">
        <f>SUMIFS('Banco de Indicadores - Mun. (1)'!Y:Y,'Banco de Indicadores - Mun. (1)'!$C:$C,'Banco de Indicadores - UGRHI'!$B70,'Banco de Indicadores - Mun. (1)'!$A:$A,'Banco de Indicadores - UGRHI'!$A70)</f>
        <v>252.65</v>
      </c>
      <c r="AF70" s="44">
        <f>SUMIFS('Banco de Indicadores - Mun. (1)'!Z:Z,'Banco de Indicadores - Mun. (1)'!$C:$C,'Banco de Indicadores - UGRHI'!$B70,'Banco de Indicadores - Mun. (1)'!$A:$A,'Banco de Indicadores - UGRHI'!$A70)</f>
        <v>4964</v>
      </c>
      <c r="AG70" s="44">
        <f>SUMIFS('Banco de Indicadores - Mun. (1)'!AA:AA,'Banco de Indicadores - Mun. (1)'!$C:$C,'Banco de Indicadores - UGRHI'!$B70,'Banco de Indicadores - Mun. (1)'!$A:$A,'Banco de Indicadores - UGRHI'!$A70)</f>
        <v>11045</v>
      </c>
      <c r="AH70" s="44">
        <f>SUMIFS('Banco de Indicadores - Mun. (1)'!AB:AB,'Banco de Indicadores - Mun. (1)'!$C:$C,'Banco de Indicadores - UGRHI'!$B70,'Banco de Indicadores - Mun. (1)'!$A:$A,'Banco de Indicadores - UGRHI'!$A70)</f>
        <v>63</v>
      </c>
      <c r="AI70" s="44">
        <f>SUMIFS('Banco de Indicadores - Mun. (1)'!AC:AC,'Banco de Indicadores - Mun. (1)'!$C:$C,'Banco de Indicadores - UGRHI'!$B70,'Banco de Indicadores - Mun. (1)'!$A:$A,'Banco de Indicadores - UGRHI'!$A70)</f>
        <v>9</v>
      </c>
      <c r="AJ70" s="44">
        <f>SUMIFS('Banco de Indicadores Mun. (2)'!Q:Q,'Banco de Indicadores Mun. (2)'!$E:$E,'Banco de Indicadores - UGRHI'!$B70,'Banco de Indicadores Mun. (2)'!$A:$A,'Banco de Indicadores - UGRHI'!$A70)</f>
        <v>50</v>
      </c>
      <c r="AK70" s="154">
        <f>VLOOKUP(B70,'Dados Base'!B:K,9,FALSE)*31536000/SUMIFS('Banco de Indicadores - Mun. (1)'!H:H,'Banco de Indicadores - Mun. (1)'!C:C,'Banco de Indicadores - UGRHI'!B70,'Banco de Indicadores - Mun. (1)'!A:A,'Banco de Indicadores - UGRHI'!A70)</f>
        <v>11250.84022405975</v>
      </c>
      <c r="AL70" s="126">
        <v>89.068490297412652</v>
      </c>
      <c r="AM70" s="42" t="s">
        <v>702</v>
      </c>
      <c r="AN70" s="42" t="s">
        <v>702</v>
      </c>
      <c r="AO70" s="42" t="s">
        <v>702</v>
      </c>
      <c r="AP70" s="126">
        <v>91.365678225891884</v>
      </c>
      <c r="AQ70" s="127">
        <f>(SUMIFS(T:T,B:B,B70,A:A,A70)/VLOOKUP(B70,'Dados Base'!B:K,8,FALSE))*100</f>
        <v>7.3511428205128198</v>
      </c>
      <c r="AR70" s="127">
        <f>(SUMIFS(T:T,B:B,B70,A:A,A70)/VLOOKUP(B70,'Dados Base'!B:K,9,FALSE))*100</f>
        <v>2.6793885046728967</v>
      </c>
      <c r="AS70" s="127">
        <f>(SUMIFS(U:U,B:B,B70,A:A,A70)/VLOOKUP(B70,'Dados Base'!B:K,7,FALSE))*100</f>
        <v>10.536789999999998</v>
      </c>
      <c r="AT70" s="127">
        <f>(SUMIFS(V:V,B:B,B70,A:A,A70)/VLOOKUP(B70,'Dados Base'!B:K,10,FALSE))*100</f>
        <v>0.18343666666666669</v>
      </c>
      <c r="AU70" s="44">
        <f>SUMIFS('Banco de Indicadores - Mun. (1)'!AO:AO,'Banco de Indicadores - Mun. (1)'!$C:$C,'Banco de Indicadores - UGRHI'!$B70,'Banco de Indicadores - Mun. (1)'!$A:$A,'Banco de Indicadores - UGRHI'!$A70)</f>
        <v>0</v>
      </c>
      <c r="AV70" s="44">
        <f>SUMIFS('Banco de Indicadores - Mun. (1)'!AP:AP,'Banco de Indicadores - Mun. (1)'!$C:$C,'Banco de Indicadores - UGRHI'!$B70,'Banco de Indicadores - Mun. (1)'!$A:$A,'Banco de Indicadores - UGRHI'!$A70)</f>
        <v>2.5190503180301027</v>
      </c>
      <c r="AW70" s="142">
        <v>1</v>
      </c>
      <c r="AX70" s="44">
        <f>SUMIFS('Banco de Indicadores - Mun. (1)'!AQ:AQ,'Banco de Indicadores - Mun. (1)'!$C:$C,'Banco de Indicadores - UGRHI'!$B70,'Banco de Indicadores - Mun. (1)'!$A:$A,'Banco de Indicadores - UGRHI'!$A70)</f>
        <v>7</v>
      </c>
      <c r="AY70" s="74">
        <v>48.909238553313756</v>
      </c>
      <c r="AZ70" s="74">
        <v>38.427591979511533</v>
      </c>
      <c r="BA70" s="75">
        <f xml:space="preserve">  100 * (  SUMIFS('Banco de Indicadores - Mun. (1)'!Z:Z,'Banco de Indicadores - Mun. (1)'!$C:$C,'Banco de Indicadores - UGRHI'!$B70,'Banco de Indicadores - Mun. (1)'!$A:$A,'Banco de Indicadores - UGRHI'!$A70) /
(SUMIFS('Banco de Indicadores - Mun. (1)'!AA:AA,'Banco de Indicadores - Mun. (1)'!$C:$C,'Banco de Indicadores - UGRHI'!$B70,'Banco de Indicadores - Mun. (1)'!$A:$A,'Banco de Indicadores - UGRHI'!$A70) +  SUMIFS('Banco de Indicadores - Mun. (1)'!Z:Z,'Banco de Indicadores - Mun. (1)'!$C:$C,'Banco de Indicadores - UGRHI'!$B70,'Banco de Indicadores - Mun. (1)'!$A:$A,'Banco de Indicadores - UGRHI'!$A70) ))</f>
        <v>31.007558248485228</v>
      </c>
      <c r="BB70" s="44">
        <f>SUMIFS('Banco de Indicadores - Mun. (1)'!AW:AW,'Banco de Indicadores - Mun. (1)'!$C:$C,'Banco de Indicadores - UGRHI'!$B70,'Banco de Indicadores - Mun. (1)'!$A:$A,'Banco de Indicadores - UGRHI'!$A70)</f>
        <v>7</v>
      </c>
      <c r="BC70" s="44">
        <f>SUMIFS('Banco de Indicadores - Mun. (1)'!AX:AX,'Banco de Indicadores - Mun. (1)'!$C:$C,'Banco de Indicadores - UGRHI'!$B70,'Banco de Indicadores - Mun. (1)'!$A:$A,'Banco de Indicadores - UGRHI'!$A70)</f>
        <v>9</v>
      </c>
      <c r="BD70" s="124">
        <v>0.82</v>
      </c>
      <c r="BE70" s="44">
        <f>SUMIFS('Banco de Indicadores Mun. (2)'!R:R,'Banco de Indicadores Mun. (2)'!$E:$E,'Banco de Indicadores - UGRHI'!$B70,'Banco de Indicadores Mun. (2)'!$A:$A,'Banco de Indicadores - UGRHI'!$A70)</f>
        <v>332</v>
      </c>
      <c r="BF70" s="128">
        <v>362.48522102874483</v>
      </c>
    </row>
    <row r="71" spans="1:58" x14ac:dyDescent="0.25">
      <c r="A71" s="38">
        <v>2014</v>
      </c>
      <c r="B71" s="38">
        <v>4</v>
      </c>
      <c r="C71" s="123">
        <f>SUMIFS('Banco de Indicadores Mun. (2)'!G:G,'Banco de Indicadores Mun. (2)'!$E:$E,'Banco de Indicadores - UGRHI'!$B71,'Banco de Indicadores Mun. (2)'!$A:$A,'Banco de Indicadores - UGRHI'!$A71)</f>
        <v>830</v>
      </c>
      <c r="D71" s="123">
        <f>SUMIFS('Banco de Indicadores Mun. (2)'!H:H,'Banco de Indicadores Mun. (2)'!$E:$E,'Banco de Indicadores - UGRHI'!$B71,'Banco de Indicadores Mun. (2)'!$A:$A,'Banco de Indicadores - UGRHI'!$A71)</f>
        <v>853</v>
      </c>
      <c r="E71" s="43">
        <v>1.1690073220171682</v>
      </c>
      <c r="F71" s="44">
        <f>SUMIFS('Banco de Indicadores - Mun. (1)'!H:H,'Banco de Indicadores - Mun. (1)'!$C:$C,'Banco de Indicadores - UGRHI'!$B71,'Banco de Indicadores - Mun. (1)'!$A:$A,'Banco de Indicadores - UGRHI'!$A71)</f>
        <v>1153595</v>
      </c>
      <c r="G71" s="44">
        <f>SUMIFS('Banco de Indicadores - Mun. (1)'!I:I,'Banco de Indicadores - Mun. (1)'!$C:$C,'Banco de Indicadores - UGRHI'!$B71,'Banco de Indicadores - Mun. (1)'!$A:$A,'Banco de Indicadores - UGRHI'!$A71)</f>
        <v>1103188</v>
      </c>
      <c r="H71" s="44">
        <f>SUMIFS('Banco de Indicadores - Mun. (1)'!J:J,'Banco de Indicadores - Mun. (1)'!$C:$C,'Banco de Indicadores - UGRHI'!$B71,'Banco de Indicadores - Mun. (1)'!$A:$A,'Banco de Indicadores - UGRHI'!$A71)</f>
        <v>50407</v>
      </c>
      <c r="I71" s="46">
        <f>(F71)/VLOOKUP(B71,'Dados Base'!$B:$K,6,FALSE)</f>
        <v>120.61152903168473</v>
      </c>
      <c r="J71" s="73">
        <f t="shared" si="6"/>
        <v>0.95630442226257917</v>
      </c>
      <c r="K71" s="44">
        <f>SUMIFS('Banco de Indicadores - Mun. (1)'!O:O,'Banco de Indicadores - Mun. (1)'!$C:$C,'Banco de Indicadores - UGRHI'!$B71,'Banco de Indicadores - Mun. (1)'!$A:$A,'Banco de Indicadores - UGRHI'!$A71)</f>
        <v>3307</v>
      </c>
      <c r="L71" s="44">
        <f>SUMIFS('Banco de Indicadores - Mun. (1)'!P:P,'Banco de Indicadores - Mun. (1)'!$C:$C,'Banco de Indicadores - UGRHI'!$B71,'Banco de Indicadores - Mun. (1)'!$A:$A,'Banco de Indicadores - UGRHI'!$A71)</f>
        <v>0</v>
      </c>
      <c r="M71" s="44">
        <f>SUMIFS('Banco de Indicadores - Mun. (1)'!Q:Q,'Banco de Indicadores - Mun. (1)'!$C:$C,'Banco de Indicadores - UGRHI'!$B71,'Banco de Indicadores - Mun. (1)'!$A:$A,'Banco de Indicadores - UGRHI'!$A71)</f>
        <v>0</v>
      </c>
      <c r="N71" s="44">
        <f>SUMIFS('Banco de Indicadores - Mun. (1)'!R:R,'Banco de Indicadores - Mun. (1)'!$C:$C,'Banco de Indicadores - UGRHI'!$B71,'Banco de Indicadores - Mun. (1)'!$A:$A,'Banco de Indicadores - UGRHI'!$A71)</f>
        <v>0</v>
      </c>
      <c r="O71" s="44">
        <f>SUMIFS('Banco de Indicadores - Mun. (1)'!S:S,'Banco de Indicadores - Mun. (1)'!$C:$C,'Banco de Indicadores - UGRHI'!$B71,'Banco de Indicadores - Mun. (1)'!$A:$A,'Banco de Indicadores - UGRHI'!$A71)</f>
        <v>2805</v>
      </c>
      <c r="P71" s="44">
        <f>SUMIFS('Banco de Indicadores - Mun. (1)'!T:T,'Banco de Indicadores - Mun. (1)'!$C:$C,'Banco de Indicadores - UGRHI'!$B71,'Banco de Indicadores - Mun. (1)'!$A:$A,'Banco de Indicadores - UGRHI'!$A71)</f>
        <v>0</v>
      </c>
      <c r="Q71" s="44">
        <f>SUMIFS('Banco de Indicadores - Mun. (1)'!U:U,'Banco de Indicadores - Mun. (1)'!$C:$C,'Banco de Indicadores - UGRHI'!$B71,'Banco de Indicadores - Mun. (1)'!$A:$A,'Banco de Indicadores - UGRHI'!$A71)</f>
        <v>14784</v>
      </c>
      <c r="R71" s="44">
        <f>SUMIFS('Banco de Indicadores - Mun. (1)'!V:V,'Banco de Indicadores - Mun. (1)'!$C:$C,'Banco de Indicadores - UGRHI'!$B71,'Banco de Indicadores - Mun. (1)'!$A:$A,'Banco de Indicadores - UGRHI'!$A71)</f>
        <v>13843</v>
      </c>
      <c r="S71" s="44">
        <f>SUMIFS('Banco de Indicadores - Mun. (1)'!W:W,'Banco de Indicadores - Mun. (1)'!$C:$C,'Banco de Indicadores - UGRHI'!$B71,'Banco de Indicadores - Mun. (1)'!$A:$A,'Banco de Indicadores - UGRHI'!$A71)</f>
        <v>31.939999999999998</v>
      </c>
      <c r="T71" s="45">
        <f>SUMIFS('Banco de Indicadores Mun. (2)'!I:I,'Banco de Indicadores Mun. (2)'!$E:$E,'Banco de Indicadores - UGRHI'!$B71,'Banco de Indicadores Mun. (2)'!$A:$A,'Banco de Indicadores - UGRHI'!$A71)</f>
        <v>11.032393800000007</v>
      </c>
      <c r="U71" s="45">
        <f>SUMIFS('Banco de Indicadores Mun. (2)'!J:J,'Banco de Indicadores Mun. (2)'!$E:$E,'Banco de Indicadores - UGRHI'!$B71,'Banco de Indicadores Mun. (2)'!$A:$A,'Banco de Indicadores - UGRHI'!$A71)</f>
        <v>6.5408396999999976</v>
      </c>
      <c r="V71" s="45">
        <f>SUMIFS('Banco de Indicadores Mun. (2)'!K:K,'Banco de Indicadores Mun. (2)'!$E:$E,'Banco de Indicadores - UGRHI'!$B71,'Banco de Indicadores Mun. (2)'!$A:$A,'Banco de Indicadores - UGRHI'!$A71)</f>
        <v>4.4915541000000019</v>
      </c>
      <c r="W71" s="45">
        <f>SUMIFS('Banco de Indicadores Mun. (2)'!L:L,'Banco de Indicadores Mun. (2)'!$E:$E,'Banco de Indicadores - UGRHI'!$B71,'Banco de Indicadores Mun. (2)'!$A:$A,'Banco de Indicadores - UGRHI'!$A71)</f>
        <v>6.5773752790461701</v>
      </c>
      <c r="X71" s="45">
        <f>SUMIFS('Banco de Indicadores Mun. (2)'!M:M,'Banco de Indicadores Mun. (2)'!$E:$E,'Banco de Indicadores - UGRHI'!$B71,'Banco de Indicadores Mun. (2)'!$A:$A,'Banco de Indicadores - UGRHI'!$A71)</f>
        <v>3.5899323999999986</v>
      </c>
      <c r="Y71" s="45">
        <f>SUMIFS('Banco de Indicadores Mun. (2)'!N:N,'Banco de Indicadores Mun. (2)'!$E:$E,'Banco de Indicadores - UGRHI'!$B71,'Banco de Indicadores Mun. (2)'!$A:$A,'Banco de Indicadores - UGRHI'!$A71)</f>
        <v>2.8119898999999999</v>
      </c>
      <c r="Z71" s="45">
        <f>SUMIFS('Banco de Indicadores Mun. (2)'!O:O,'Banco de Indicadores Mun. (2)'!$E:$E,'Banco de Indicadores - UGRHI'!$B71,'Banco de Indicadores Mun. (2)'!$A:$A,'Banco de Indicadores - UGRHI'!$A71)</f>
        <v>4.1508110999999985</v>
      </c>
      <c r="AA71" s="45">
        <f>SUMIFS('Banco de Indicadores Mun. (2)'!P:P,'Banco de Indicadores Mun. (2)'!$E:$E,'Banco de Indicadores - UGRHI'!$B71,'Banco de Indicadores Mun. (2)'!$A:$A,'Banco de Indicadores - UGRHI'!$A71)</f>
        <v>0.125523</v>
      </c>
      <c r="AB71" s="48">
        <f>SUMIFS('Banco de Indicadores - Mun. (1)'!X:X,'Banco de Indicadores - Mun. (1)'!$C:$C,'Banco de Indicadores - UGRHI'!$B71,'Banco de Indicadores - Mun. (1)'!$A:$A,'Banco de Indicadores - UGRHI'!$A71)</f>
        <v>4.0344824494716729</v>
      </c>
      <c r="AC71" s="48">
        <f t="shared" si="4"/>
        <v>49.316696375519903</v>
      </c>
      <c r="AD71" s="48">
        <f t="shared" si="5"/>
        <v>50.683303624480089</v>
      </c>
      <c r="AE71" s="44">
        <f>SUMIFS('Banco de Indicadores - Mun. (1)'!Y:Y,'Banco de Indicadores - Mun. (1)'!$C:$C,'Banco de Indicadores - UGRHI'!$B71,'Banco de Indicadores - Mun. (1)'!$A:$A,'Banco de Indicadores - UGRHI'!$A71)</f>
        <v>1081.6299999999999</v>
      </c>
      <c r="AF71" s="44">
        <f>SUMIFS('Banco de Indicadores - Mun. (1)'!Z:Z,'Banco de Indicadores - Mun. (1)'!$C:$C,'Banco de Indicadores - UGRHI'!$B71,'Banco de Indicadores - Mun. (1)'!$A:$A,'Banco de Indicadores - UGRHI'!$A71)</f>
        <v>43698</v>
      </c>
      <c r="AG71" s="44">
        <f>SUMIFS('Banco de Indicadores - Mun. (1)'!AA:AA,'Banco de Indicadores - Mun. (1)'!$C:$C,'Banco de Indicadores - UGRHI'!$B71,'Banco de Indicadores - Mun. (1)'!$A:$A,'Banco de Indicadores - UGRHI'!$A71)</f>
        <v>17450</v>
      </c>
      <c r="AH71" s="44">
        <f>SUMIFS('Banco de Indicadores - Mun. (1)'!AB:AB,'Banco de Indicadores - Mun. (1)'!$C:$C,'Banco de Indicadores - UGRHI'!$B71,'Banco de Indicadores - Mun. (1)'!$A:$A,'Banco de Indicadores - UGRHI'!$A71)</f>
        <v>81</v>
      </c>
      <c r="AI71" s="44">
        <f>SUMIFS('Banco de Indicadores - Mun. (1)'!AC:AC,'Banco de Indicadores - Mun. (1)'!$C:$C,'Banco de Indicadores - UGRHI'!$B71,'Banco de Indicadores - Mun. (1)'!$A:$A,'Banco de Indicadores - UGRHI'!$A71)</f>
        <v>4</v>
      </c>
      <c r="AJ71" s="44">
        <f>SUMIFS('Banco de Indicadores Mun. (2)'!Q:Q,'Banco de Indicadores Mun. (2)'!$E:$E,'Banco de Indicadores - UGRHI'!$B71,'Banco de Indicadores Mun. (2)'!$A:$A,'Banco de Indicadores - UGRHI'!$A71)</f>
        <v>429</v>
      </c>
      <c r="AK71" s="154">
        <f>VLOOKUP(B71,'Dados Base'!B:K,9,FALSE)*31536000/SUMIFS('Banco de Indicadores - Mun. (1)'!H:H,'Banco de Indicadores - Mun. (1)'!C:C,'Banco de Indicadores - UGRHI'!B71,'Banco de Indicadores - Mun. (1)'!A:A,'Banco de Indicadores - UGRHI'!A71)</f>
        <v>3799.8639037097073</v>
      </c>
      <c r="AL71" s="126">
        <v>96.398476816850348</v>
      </c>
      <c r="AM71" s="42" t="s">
        <v>702</v>
      </c>
      <c r="AN71" s="42" t="s">
        <v>702</v>
      </c>
      <c r="AO71" s="42" t="s">
        <v>702</v>
      </c>
      <c r="AP71" s="126">
        <v>99.508935816096567</v>
      </c>
      <c r="AQ71" s="127">
        <f>(SUMIFS(T:T,B:B,B71,A:A,A71)/VLOOKUP(B71,'Dados Base'!B:K,8,FALSE))*100</f>
        <v>25.073622272727285</v>
      </c>
      <c r="AR71" s="127">
        <f>(SUMIFS(T:T,B:B,B71,A:A,A71)/VLOOKUP(B71,'Dados Base'!B:K,9,FALSE))*100</f>
        <v>7.936973956834537</v>
      </c>
      <c r="AS71" s="127">
        <f>(SUMIFS(U:U,B:B,B71,A:A,A71)/VLOOKUP(B71,'Dados Base'!B:K,7,FALSE))*100</f>
        <v>21.802798999999993</v>
      </c>
      <c r="AT71" s="127">
        <f>(SUMIFS(V:V,B:B,B71,A:A,A71)/VLOOKUP(B71,'Dados Base'!B:K,10,FALSE))*100</f>
        <v>32.082529285714301</v>
      </c>
      <c r="AU71" s="44">
        <f>SUMIFS('Banco de Indicadores - Mun. (1)'!AO:AO,'Banco de Indicadores - Mun. (1)'!$C:$C,'Banco de Indicadores - UGRHI'!$B71,'Banco de Indicadores - Mun. (1)'!$A:$A,'Banco de Indicadores - UGRHI'!$A71)</f>
        <v>0</v>
      </c>
      <c r="AV71" s="44">
        <f>SUMIFS('Banco de Indicadores - Mun. (1)'!AP:AP,'Banco de Indicadores - Mun. (1)'!$C:$C,'Banco de Indicadores - UGRHI'!$B71,'Banco de Indicadores - Mun. (1)'!$A:$A,'Banco de Indicadores - UGRHI'!$A71)</f>
        <v>0</v>
      </c>
      <c r="AW71" s="142">
        <v>9</v>
      </c>
      <c r="AX71" s="44">
        <f>SUMIFS('Banco de Indicadores - Mun. (1)'!AQ:AQ,'Banco de Indicadores - Mun. (1)'!$C:$C,'Banco de Indicadores - UGRHI'!$B71,'Banco de Indicadores - Mun. (1)'!$A:$A,'Banco de Indicadores - UGRHI'!$A71)</f>
        <v>1</v>
      </c>
      <c r="AY71" s="74">
        <v>98.240809184274212</v>
      </c>
      <c r="AZ71" s="74">
        <v>80.936431117943357</v>
      </c>
      <c r="BA71" s="75">
        <f xml:space="preserve">  100 * (  SUMIFS('Banco de Indicadores - Mun. (1)'!Z:Z,'Banco de Indicadores - Mun. (1)'!$C:$C,'Banco de Indicadores - UGRHI'!$B71,'Banco de Indicadores - Mun. (1)'!$A:$A,'Banco de Indicadores - UGRHI'!$A71) /
(SUMIFS('Banco de Indicadores - Mun. (1)'!AA:AA,'Banco de Indicadores - Mun. (1)'!$C:$C,'Banco de Indicadores - UGRHI'!$B71,'Banco de Indicadores - Mun. (1)'!$A:$A,'Banco de Indicadores - UGRHI'!$A71) +  SUMIFS('Banco de Indicadores - Mun. (1)'!Z:Z,'Banco de Indicadores - Mun. (1)'!$C:$C,'Banco de Indicadores - UGRHI'!$B71,'Banco de Indicadores - Mun. (1)'!$A:$A,'Banco de Indicadores - UGRHI'!$A71) ))</f>
        <v>71.462680709099232</v>
      </c>
      <c r="BB71" s="44">
        <f>SUMIFS('Banco de Indicadores - Mun. (1)'!AW:AW,'Banco de Indicadores - Mun. (1)'!$C:$C,'Banco de Indicadores - UGRHI'!$B71,'Banco de Indicadores - Mun. (1)'!$A:$A,'Banco de Indicadores - UGRHI'!$A71)</f>
        <v>15</v>
      </c>
      <c r="BC71" s="44">
        <f>SUMIFS('Banco de Indicadores - Mun. (1)'!AX:AX,'Banco de Indicadores - Mun. (1)'!$C:$C,'Banco de Indicadores - UGRHI'!$B71,'Banco de Indicadores - Mun. (1)'!$A:$A,'Banco de Indicadores - UGRHI'!$A71)</f>
        <v>4</v>
      </c>
      <c r="BD71" s="124">
        <v>0.49</v>
      </c>
      <c r="BE71" s="44">
        <f>SUMIFS('Banco de Indicadores Mun. (2)'!R:R,'Banco de Indicadores Mun. (2)'!$E:$E,'Banco de Indicadores - UGRHI'!$B71,'Banco de Indicadores Mun. (2)'!$A:$A,'Banco de Indicadores - UGRHI'!$A71)</f>
        <v>291</v>
      </c>
      <c r="BF71" s="128">
        <v>133.82212649418312</v>
      </c>
    </row>
    <row r="72" spans="1:58" x14ac:dyDescent="0.25">
      <c r="A72" s="38">
        <v>2014</v>
      </c>
      <c r="B72" s="38">
        <v>5</v>
      </c>
      <c r="C72" s="123">
        <f>SUMIFS('Banco de Indicadores Mun. (2)'!G:G,'Banco de Indicadores Mun. (2)'!$E:$E,'Banco de Indicadores - UGRHI'!$B72,'Banco de Indicadores Mun. (2)'!$A:$A,'Banco de Indicadores - UGRHI'!$A72)</f>
        <v>1802</v>
      </c>
      <c r="D72" s="123">
        <f>SUMIFS('Banco de Indicadores Mun. (2)'!H:H,'Banco de Indicadores Mun. (2)'!$E:$E,'Banco de Indicadores - UGRHI'!$B72,'Banco de Indicadores Mun. (2)'!$A:$A,'Banco de Indicadores - UGRHI'!$A72)</f>
        <v>5461</v>
      </c>
      <c r="E72" s="43">
        <v>1.4677457960268869</v>
      </c>
      <c r="F72" s="44">
        <f>SUMIFS('Banco de Indicadores - Mun. (1)'!H:H,'Banco de Indicadores - Mun. (1)'!$C:$C,'Banco de Indicadores - UGRHI'!$B72,'Banco de Indicadores - Mun. (1)'!$A:$A,'Banco de Indicadores - UGRHI'!$A72)</f>
        <v>5347570</v>
      </c>
      <c r="G72" s="44">
        <f>SUMIFS('Banco de Indicadores - Mun. (1)'!I:I,'Banco de Indicadores - Mun. (1)'!$C:$C,'Banco de Indicadores - UGRHI'!$B72,'Banco de Indicadores - Mun. (1)'!$A:$A,'Banco de Indicadores - UGRHI'!$A72)</f>
        <v>5158719</v>
      </c>
      <c r="H72" s="44">
        <f>SUMIFS('Banco de Indicadores - Mun. (1)'!J:J,'Banco de Indicadores - Mun. (1)'!$C:$C,'Banco de Indicadores - UGRHI'!$B72,'Banco de Indicadores - Mun. (1)'!$A:$A,'Banco de Indicadores - UGRHI'!$A72)</f>
        <v>188851</v>
      </c>
      <c r="I72" s="46">
        <f>(F72)/VLOOKUP(B72,'Dados Base'!$B:$K,6,FALSE)</f>
        <v>384.20011624640506</v>
      </c>
      <c r="J72" s="73">
        <f t="shared" si="6"/>
        <v>0.96468470725955902</v>
      </c>
      <c r="K72" s="44">
        <f>SUMIFS('Banco de Indicadores - Mun. (1)'!O:O,'Banco de Indicadores - Mun. (1)'!$C:$C,'Banco de Indicadores - UGRHI'!$B72,'Banco de Indicadores - Mun. (1)'!$A:$A,'Banco de Indicadores - UGRHI'!$A72)</f>
        <v>5102</v>
      </c>
      <c r="L72" s="44">
        <f>SUMIFS('Banco de Indicadores - Mun. (1)'!P:P,'Banco de Indicadores - Mun. (1)'!$C:$C,'Banco de Indicadores - UGRHI'!$B72,'Banco de Indicadores - Mun. (1)'!$A:$A,'Banco de Indicadores - UGRHI'!$A72)</f>
        <v>0</v>
      </c>
      <c r="M72" s="44">
        <f>SUMIFS('Banco de Indicadores - Mun. (1)'!Q:Q,'Banco de Indicadores - Mun. (1)'!$C:$C,'Banco de Indicadores - UGRHI'!$B72,'Banco de Indicadores - Mun. (1)'!$A:$A,'Banco de Indicadores - UGRHI'!$A72)</f>
        <v>0</v>
      </c>
      <c r="N72" s="44">
        <f>SUMIFS('Banco de Indicadores - Mun. (1)'!R:R,'Banco de Indicadores - Mun. (1)'!$C:$C,'Banco de Indicadores - UGRHI'!$B72,'Banco de Indicadores - Mun. (1)'!$A:$A,'Banco de Indicadores - UGRHI'!$A72)</f>
        <v>0</v>
      </c>
      <c r="O72" s="44">
        <f>SUMIFS('Banco de Indicadores - Mun. (1)'!S:S,'Banco de Indicadores - Mun. (1)'!$C:$C,'Banco de Indicadores - UGRHI'!$B72,'Banco de Indicadores - Mun. (1)'!$A:$A,'Banco de Indicadores - UGRHI'!$A72)</f>
        <v>16631</v>
      </c>
      <c r="P72" s="44">
        <f>SUMIFS('Banco de Indicadores - Mun. (1)'!T:T,'Banco de Indicadores - Mun. (1)'!$C:$C,'Banco de Indicadores - UGRHI'!$B72,'Banco de Indicadores - Mun. (1)'!$A:$A,'Banco de Indicadores - UGRHI'!$A72)</f>
        <v>0</v>
      </c>
      <c r="Q72" s="44">
        <f>SUMIFS('Banco de Indicadores - Mun. (1)'!U:U,'Banco de Indicadores - Mun. (1)'!$C:$C,'Banco de Indicadores - UGRHI'!$B72,'Banco de Indicadores - Mun. (1)'!$A:$A,'Banco de Indicadores - UGRHI'!$A72)</f>
        <v>53457</v>
      </c>
      <c r="R72" s="44">
        <f>SUMIFS('Banco de Indicadores - Mun. (1)'!V:V,'Banco de Indicadores - Mun. (1)'!$C:$C,'Banco de Indicadores - UGRHI'!$B72,'Banco de Indicadores - Mun. (1)'!$A:$A,'Banco de Indicadores - UGRHI'!$A72)</f>
        <v>53502</v>
      </c>
      <c r="S72" s="44">
        <f>SUMIFS('Banco de Indicadores - Mun. (1)'!W:W,'Banco de Indicadores - Mun. (1)'!$C:$C,'Banco de Indicadores - UGRHI'!$B72,'Banco de Indicadores - Mun. (1)'!$A:$A,'Banco de Indicadores - UGRHI'!$A72)</f>
        <v>87.48</v>
      </c>
      <c r="T72" s="45">
        <f>SUMIFS('Banco de Indicadores Mun. (2)'!I:I,'Banco de Indicadores Mun. (2)'!$E:$E,'Banco de Indicadores - UGRHI'!$B72,'Banco de Indicadores Mun. (2)'!$A:$A,'Banco de Indicadores - UGRHI'!$A72)</f>
        <v>71.151749500000008</v>
      </c>
      <c r="U72" s="45">
        <f>SUMIFS('Banco de Indicadores Mun. (2)'!J:J,'Banco de Indicadores Mun. (2)'!$E:$E,'Banco de Indicadores - UGRHI'!$B72,'Banco de Indicadores Mun. (2)'!$A:$A,'Banco de Indicadores - UGRHI'!$A72)</f>
        <v>68.262311700000012</v>
      </c>
      <c r="V72" s="45">
        <f>SUMIFS('Banco de Indicadores Mun. (2)'!K:K,'Banco de Indicadores Mun. (2)'!$E:$E,'Banco de Indicadores - UGRHI'!$B72,'Banco de Indicadores Mun. (2)'!$A:$A,'Banco de Indicadores - UGRHI'!$A72)</f>
        <v>2.8894377999999983</v>
      </c>
      <c r="W72" s="45">
        <f>SUMIFS('Banco de Indicadores Mun. (2)'!L:L,'Banco de Indicadores Mun. (2)'!$E:$E,'Banco de Indicadores - UGRHI'!$B72,'Banco de Indicadores Mun. (2)'!$A:$A,'Banco de Indicadores - UGRHI'!$A72)</f>
        <v>0</v>
      </c>
      <c r="X72" s="45">
        <f>SUMIFS('Banco de Indicadores Mun. (2)'!M:M,'Banco de Indicadores Mun. (2)'!$E:$E,'Banco de Indicadores - UGRHI'!$B72,'Banco de Indicadores Mun. (2)'!$A:$A,'Banco de Indicadores - UGRHI'!$A72)</f>
        <v>54.745671799999997</v>
      </c>
      <c r="Y72" s="45">
        <f>SUMIFS('Banco de Indicadores Mun. (2)'!N:N,'Banco de Indicadores Mun. (2)'!$E:$E,'Banco de Indicadores - UGRHI'!$B72,'Banco de Indicadores Mun. (2)'!$A:$A,'Banco de Indicadores - UGRHI'!$A72)</f>
        <v>12.738494300000001</v>
      </c>
      <c r="Z72" s="45">
        <f>SUMIFS('Banco de Indicadores Mun. (2)'!O:O,'Banco de Indicadores Mun. (2)'!$E:$E,'Banco de Indicadores - UGRHI'!$B72,'Banco de Indicadores Mun. (2)'!$A:$A,'Banco de Indicadores - UGRHI'!$A72)</f>
        <v>1.9907778999999992</v>
      </c>
      <c r="AA72" s="45">
        <f>SUMIFS('Banco de Indicadores Mun. (2)'!P:P,'Banco de Indicadores Mun. (2)'!$E:$E,'Banco de Indicadores - UGRHI'!$B72,'Banco de Indicadores Mun. (2)'!$A:$A,'Banco de Indicadores - UGRHI'!$A72)</f>
        <v>0.53260890000000005</v>
      </c>
      <c r="AB72" s="48">
        <f>SUMIFS('Banco de Indicadores - Mun. (1)'!X:X,'Banco de Indicadores - Mun. (1)'!$C:$C,'Banco de Indicadores - UGRHI'!$B72,'Banco de Indicadores - Mun. (1)'!$A:$A,'Banco de Indicadores - UGRHI'!$A72)</f>
        <v>17.853182429518167</v>
      </c>
      <c r="AC72" s="48">
        <f t="shared" si="4"/>
        <v>24.810684290238193</v>
      </c>
      <c r="AD72" s="48">
        <f t="shared" si="5"/>
        <v>75.1893157097618</v>
      </c>
      <c r="AE72" s="44">
        <f>SUMIFS('Banco de Indicadores - Mun. (1)'!Y:Y,'Banco de Indicadores - Mun. (1)'!$C:$C,'Banco de Indicadores - UGRHI'!$B72,'Banco de Indicadores - Mun. (1)'!$A:$A,'Banco de Indicadores - UGRHI'!$A72)</f>
        <v>4839.7900000000009</v>
      </c>
      <c r="AF72" s="44">
        <f>SUMIFS('Banco de Indicadores - Mun. (1)'!Z:Z,'Banco de Indicadores - Mun. (1)'!$C:$C,'Banco de Indicadores - UGRHI'!$B72,'Banco de Indicadores - Mun. (1)'!$A:$A,'Banco de Indicadores - UGRHI'!$A72)</f>
        <v>179047</v>
      </c>
      <c r="AG72" s="44">
        <f>SUMIFS('Banco de Indicadores - Mun. (1)'!AA:AA,'Banco de Indicadores - Mun. (1)'!$C:$C,'Banco de Indicadores - UGRHI'!$B72,'Banco de Indicadores - Mun. (1)'!$A:$A,'Banco de Indicadores - UGRHI'!$A72)</f>
        <v>106291</v>
      </c>
      <c r="AH72" s="44">
        <f>SUMIFS('Banco de Indicadores - Mun. (1)'!AB:AB,'Banco de Indicadores - Mun. (1)'!$C:$C,'Banco de Indicadores - UGRHI'!$B72,'Banco de Indicadores - Mun. (1)'!$A:$A,'Banco de Indicadores - UGRHI'!$A72)</f>
        <v>716</v>
      </c>
      <c r="AI72" s="44">
        <f>SUMIFS('Banco de Indicadores - Mun. (1)'!AC:AC,'Banco de Indicadores - Mun. (1)'!$C:$C,'Banco de Indicadores - UGRHI'!$B72,'Banco de Indicadores - Mun. (1)'!$A:$A,'Banco de Indicadores - UGRHI'!$A72)</f>
        <v>27</v>
      </c>
      <c r="AJ72" s="44">
        <f>SUMIFS('Banco de Indicadores Mun. (2)'!Q:Q,'Banco de Indicadores Mun. (2)'!$E:$E,'Banco de Indicadores - UGRHI'!$B72,'Banco de Indicadores Mun. (2)'!$A:$A,'Banco de Indicadores - UGRHI'!$A72)</f>
        <v>1898</v>
      </c>
      <c r="AK72" s="154">
        <f>VLOOKUP(B72,'Dados Base'!B:K,9,FALSE)*31536000/SUMIFS('Banco de Indicadores - Mun. (1)'!H:H,'Banco de Indicadores - Mun. (1)'!C:C,'Banco de Indicadores - UGRHI'!B72,'Banco de Indicadores - Mun. (1)'!A:A,'Banco de Indicadores - UGRHI'!A72)</f>
        <v>1014.3283771881433</v>
      </c>
      <c r="AL72" s="126">
        <v>95.194003788484565</v>
      </c>
      <c r="AM72" s="42" t="s">
        <v>702</v>
      </c>
      <c r="AN72" s="42" t="s">
        <v>702</v>
      </c>
      <c r="AO72" s="42" t="s">
        <v>702</v>
      </c>
      <c r="AP72" s="126">
        <v>97.73996735253813</v>
      </c>
      <c r="AQ72" s="127">
        <f>(SUMIFS(T:T,B:B,B72,A:A,A72)/VLOOKUP(B72,'Dados Base'!B:K,8,FALSE))*100</f>
        <v>109.46423</v>
      </c>
      <c r="AR72" s="127">
        <f>(SUMIFS(T:T,B:B,B72,A:A,A72)/VLOOKUP(B72,'Dados Base'!B:K,9,FALSE))*100</f>
        <v>41.367296220930236</v>
      </c>
      <c r="AS72" s="127">
        <f>(SUMIFS(U:U,B:B,B72,A:A,A72)/VLOOKUP(B72,'Dados Base'!B:K,7,FALSE))*100</f>
        <v>158.74956209302329</v>
      </c>
      <c r="AT72" s="127">
        <f>(SUMIFS(V:V,B:B,B72,A:A,A72)/VLOOKUP(B72,'Dados Base'!B:K,10,FALSE))*100</f>
        <v>13.133808181818175</v>
      </c>
      <c r="AU72" s="44">
        <f>SUMIFS('Banco de Indicadores - Mun. (1)'!AO:AO,'Banco de Indicadores - Mun. (1)'!$C:$C,'Banco de Indicadores - UGRHI'!$B72,'Banco de Indicadores - Mun. (1)'!$A:$A,'Banco de Indicadores - UGRHI'!$A72)</f>
        <v>0</v>
      </c>
      <c r="AV72" s="44">
        <f>SUMIFS('Banco de Indicadores - Mun. (1)'!AP:AP,'Banco de Indicadores - Mun. (1)'!$C:$C,'Banco de Indicadores - UGRHI'!$B72,'Banco de Indicadores - Mun. (1)'!$A:$A,'Banco de Indicadores - UGRHI'!$A72)</f>
        <v>17.849941037444843</v>
      </c>
      <c r="AW72" s="142">
        <v>50</v>
      </c>
      <c r="AX72" s="44">
        <f>SUMIFS('Banco de Indicadores - Mun. (1)'!AQ:AQ,'Banco de Indicadores - Mun. (1)'!$C:$C,'Banco de Indicadores - UGRHI'!$B72,'Banco de Indicadores - Mun. (1)'!$A:$A,'Banco de Indicadores - UGRHI'!$A72)</f>
        <v>23</v>
      </c>
      <c r="AY72" s="74">
        <v>92.290252682783233</v>
      </c>
      <c r="AZ72" s="74">
        <v>72.744455910534157</v>
      </c>
      <c r="BA72" s="75">
        <f xml:space="preserve">  100 * (  SUMIFS('Banco de Indicadores - Mun. (1)'!Z:Z,'Banco de Indicadores - Mun. (1)'!$C:$C,'Banco de Indicadores - UGRHI'!$B72,'Banco de Indicadores - Mun. (1)'!$A:$A,'Banco de Indicadores - UGRHI'!$A72) /
(SUMIFS('Banco de Indicadores - Mun. (1)'!AA:AA,'Banco de Indicadores - Mun. (1)'!$C:$C,'Banco de Indicadores - UGRHI'!$B72,'Banco de Indicadores - Mun. (1)'!$A:$A,'Banco de Indicadores - UGRHI'!$A72) +  SUMIFS('Banco de Indicadores - Mun. (1)'!Z:Z,'Banco de Indicadores - Mun. (1)'!$C:$C,'Banco de Indicadores - UGRHI'!$B72,'Banco de Indicadores - Mun. (1)'!$A:$A,'Banco de Indicadores - UGRHI'!$A72) ))</f>
        <v>62.749090552257329</v>
      </c>
      <c r="BB72" s="44">
        <f>SUMIFS('Banco de Indicadores - Mun. (1)'!AW:AW,'Banco de Indicadores - Mun. (1)'!$C:$C,'Banco de Indicadores - UGRHI'!$B72,'Banco de Indicadores - Mun. (1)'!$A:$A,'Banco de Indicadores - UGRHI'!$A72)</f>
        <v>61</v>
      </c>
      <c r="BC72" s="44">
        <f>SUMIFS('Banco de Indicadores - Mun. (1)'!AX:AX,'Banco de Indicadores - Mun. (1)'!$C:$C,'Banco de Indicadores - UGRHI'!$B72,'Banco de Indicadores - Mun. (1)'!$A:$A,'Banco de Indicadores - UGRHI'!$A72)</f>
        <v>27</v>
      </c>
      <c r="BD72" s="124">
        <v>0.53</v>
      </c>
      <c r="BE72" s="44">
        <f>SUMIFS('Banco de Indicadores Mun. (2)'!R:R,'Banco de Indicadores Mun. (2)'!$E:$E,'Banco de Indicadores - UGRHI'!$B72,'Banco de Indicadores Mun. (2)'!$A:$A,'Banco de Indicadores - UGRHI'!$A72)</f>
        <v>3754</v>
      </c>
      <c r="BF72" s="128">
        <v>190.49425904803442</v>
      </c>
    </row>
    <row r="73" spans="1:58" x14ac:dyDescent="0.25">
      <c r="A73" s="38">
        <v>2014</v>
      </c>
      <c r="B73" s="38">
        <v>6</v>
      </c>
      <c r="C73" s="123">
        <f>SUMIFS('Banco de Indicadores Mun. (2)'!G:G,'Banco de Indicadores Mun. (2)'!$E:$E,'Banco de Indicadores - UGRHI'!$B73,'Banco de Indicadores Mun. (2)'!$A:$A,'Banco de Indicadores - UGRHI'!$A73)</f>
        <v>572</v>
      </c>
      <c r="D73" s="123">
        <f>SUMIFS('Banco de Indicadores Mun. (2)'!H:H,'Banco de Indicadores Mun. (2)'!$E:$E,'Banco de Indicadores - UGRHI'!$B73,'Banco de Indicadores Mun. (2)'!$A:$A,'Banco de Indicadores - UGRHI'!$A73)</f>
        <v>3604</v>
      </c>
      <c r="E73" s="43">
        <v>0.84977928228744393</v>
      </c>
      <c r="F73" s="44">
        <f>SUMIFS('Banco de Indicadores - Mun. (1)'!H:H,'Banco de Indicadores - Mun. (1)'!$C:$C,'Banco de Indicadores - UGRHI'!$B73,'Banco de Indicadores - Mun. (1)'!$A:$A,'Banco de Indicadores - UGRHI'!$A73)</f>
        <v>20114410</v>
      </c>
      <c r="G73" s="44">
        <f>SUMIFS('Banco de Indicadores - Mun. (1)'!I:I,'Banco de Indicadores - Mun. (1)'!$C:$C,'Banco de Indicadores - UGRHI'!$B73,'Banco de Indicadores - Mun. (1)'!$A:$A,'Banco de Indicadores - UGRHI'!$A73)</f>
        <v>19908212</v>
      </c>
      <c r="H73" s="44">
        <f>SUMIFS('Banco de Indicadores - Mun. (1)'!J:J,'Banco de Indicadores - Mun. (1)'!$C:$C,'Banco de Indicadores - UGRHI'!$B73,'Banco de Indicadores - Mun. (1)'!$A:$A,'Banco de Indicadores - UGRHI'!$A73)</f>
        <v>206198</v>
      </c>
      <c r="I73" s="46">
        <f>(F73)/VLOOKUP(B73,'Dados Base'!$B:$K,6,FALSE)</f>
        <v>3061.5353940006453</v>
      </c>
      <c r="J73" s="73">
        <f t="shared" si="6"/>
        <v>0.989748742319561</v>
      </c>
      <c r="K73" s="44">
        <f>SUMIFS('Banco de Indicadores - Mun. (1)'!O:O,'Banco de Indicadores - Mun. (1)'!$C:$C,'Banco de Indicadores - UGRHI'!$B73,'Banco de Indicadores - Mun. (1)'!$A:$A,'Banco de Indicadores - UGRHI'!$A73)</f>
        <v>1607</v>
      </c>
      <c r="L73" s="44">
        <f>SUMIFS('Banco de Indicadores - Mun. (1)'!P:P,'Banco de Indicadores - Mun. (1)'!$C:$C,'Banco de Indicadores - UGRHI'!$B73,'Banco de Indicadores - Mun. (1)'!$A:$A,'Banco de Indicadores - UGRHI'!$A73)</f>
        <v>0</v>
      </c>
      <c r="M73" s="44">
        <f>SUMIFS('Banco de Indicadores - Mun. (1)'!Q:Q,'Banco de Indicadores - Mun. (1)'!$C:$C,'Banco de Indicadores - UGRHI'!$B73,'Banco de Indicadores - Mun. (1)'!$A:$A,'Banco de Indicadores - UGRHI'!$A73)</f>
        <v>0</v>
      </c>
      <c r="N73" s="44">
        <f>SUMIFS('Banco de Indicadores - Mun. (1)'!R:R,'Banco de Indicadores - Mun. (1)'!$C:$C,'Banco de Indicadores - UGRHI'!$B73,'Banco de Indicadores - Mun. (1)'!$A:$A,'Banco de Indicadores - UGRHI'!$A73)</f>
        <v>0</v>
      </c>
      <c r="O73" s="44">
        <f>SUMIFS('Banco de Indicadores - Mun. (1)'!S:S,'Banco de Indicadores - Mun. (1)'!$C:$C,'Banco de Indicadores - UGRHI'!$B73,'Banco de Indicadores - Mun. (1)'!$A:$A,'Banco de Indicadores - UGRHI'!$A73)</f>
        <v>42160</v>
      </c>
      <c r="P73" s="44">
        <f>SUMIFS('Banco de Indicadores - Mun. (1)'!T:T,'Banco de Indicadores - Mun. (1)'!$C:$C,'Banco de Indicadores - UGRHI'!$B73,'Banco de Indicadores - Mun. (1)'!$A:$A,'Banco de Indicadores - UGRHI'!$A73)</f>
        <v>0</v>
      </c>
      <c r="Q73" s="44">
        <f>SUMIFS('Banco de Indicadores - Mun. (1)'!U:U,'Banco de Indicadores - Mun. (1)'!$C:$C,'Banco de Indicadores - UGRHI'!$B73,'Banco de Indicadores - Mun. (1)'!$A:$A,'Banco de Indicadores - UGRHI'!$A73)</f>
        <v>163147</v>
      </c>
      <c r="R73" s="44">
        <f>SUMIFS('Banco de Indicadores - Mun. (1)'!V:V,'Banco de Indicadores - Mun. (1)'!$C:$C,'Banco de Indicadores - UGRHI'!$B73,'Banco de Indicadores - Mun. (1)'!$A:$A,'Banco de Indicadores - UGRHI'!$A73)</f>
        <v>209491</v>
      </c>
      <c r="S73" s="44">
        <f>SUMIFS('Banco de Indicadores - Mun. (1)'!W:W,'Banco de Indicadores - Mun. (1)'!$C:$C,'Banco de Indicadores - UGRHI'!$B73,'Banco de Indicadores - Mun. (1)'!$A:$A,'Banco de Indicadores - UGRHI'!$A73)</f>
        <v>206.72</v>
      </c>
      <c r="T73" s="45">
        <f>SUMIFS('Banco de Indicadores Mun. (2)'!I:I,'Banco de Indicadores Mun. (2)'!$E:$E,'Banco de Indicadores - UGRHI'!$B73,'Banco de Indicadores Mun. (2)'!$A:$A,'Banco de Indicadores - UGRHI'!$A73)</f>
        <v>52.76937299999998</v>
      </c>
      <c r="U73" s="45">
        <f>SUMIFS('Banco de Indicadores Mun. (2)'!J:J,'Banco de Indicadores Mun. (2)'!$E:$E,'Banco de Indicadores - UGRHI'!$B73,'Banco de Indicadores Mun. (2)'!$A:$A,'Banco de Indicadores - UGRHI'!$A73)</f>
        <v>48.948341799999987</v>
      </c>
      <c r="V73" s="45">
        <f>SUMIFS('Banco de Indicadores Mun. (2)'!K:K,'Banco de Indicadores Mun. (2)'!$E:$E,'Banco de Indicadores - UGRHI'!$B73,'Banco de Indicadores Mun. (2)'!$A:$A,'Banco de Indicadores - UGRHI'!$A73)</f>
        <v>3.821031200000002</v>
      </c>
      <c r="W73" s="45">
        <f>SUMIFS('Banco de Indicadores Mun. (2)'!L:L,'Banco de Indicadores Mun. (2)'!$E:$E,'Banco de Indicadores - UGRHI'!$B73,'Banco de Indicadores Mun. (2)'!$A:$A,'Banco de Indicadores - UGRHI'!$A73)</f>
        <v>0</v>
      </c>
      <c r="X73" s="45">
        <f>SUMIFS('Banco de Indicadores Mun. (2)'!M:M,'Banco de Indicadores Mun. (2)'!$E:$E,'Banco de Indicadores - UGRHI'!$B73,'Banco de Indicadores Mun. (2)'!$A:$A,'Banco de Indicadores - UGRHI'!$A73)</f>
        <v>43.820352899999996</v>
      </c>
      <c r="Y73" s="45">
        <f>SUMIFS('Banco de Indicadores Mun. (2)'!N:N,'Banco de Indicadores Mun. (2)'!$E:$E,'Banco de Indicadores - UGRHI'!$B73,'Banco de Indicadores Mun. (2)'!$A:$A,'Banco de Indicadores - UGRHI'!$A73)</f>
        <v>5.8901167000000019</v>
      </c>
      <c r="Z73" s="45">
        <f>SUMIFS('Banco de Indicadores Mun. (2)'!O:O,'Banco de Indicadores Mun. (2)'!$E:$E,'Banco de Indicadores - UGRHI'!$B73,'Banco de Indicadores Mun. (2)'!$A:$A,'Banco de Indicadores - UGRHI'!$A73)</f>
        <v>0.96420460000000197</v>
      </c>
      <c r="AA73" s="45">
        <f>SUMIFS('Banco de Indicadores Mun. (2)'!P:P,'Banco de Indicadores Mun. (2)'!$E:$E,'Banco de Indicadores - UGRHI'!$B73,'Banco de Indicadores Mun. (2)'!$A:$A,'Banco de Indicadores - UGRHI'!$A73)</f>
        <v>0.22485230000000017</v>
      </c>
      <c r="AB73" s="48">
        <f>SUMIFS('Banco de Indicadores - Mun. (1)'!X:X,'Banco de Indicadores - Mun. (1)'!$C:$C,'Banco de Indicadores - UGRHI'!$B73,'Banco de Indicadores - Mun. (1)'!$A:$A,'Banco de Indicadores - UGRHI'!$A73)</f>
        <v>77.448152312957163</v>
      </c>
      <c r="AC73" s="48">
        <f t="shared" si="4"/>
        <v>13.697318007662835</v>
      </c>
      <c r="AD73" s="48">
        <f t="shared" si="5"/>
        <v>86.302681992337156</v>
      </c>
      <c r="AE73" s="44">
        <f>SUMIFS('Banco de Indicadores - Mun. (1)'!Y:Y,'Banco de Indicadores - Mun. (1)'!$C:$C,'Banco de Indicadores - UGRHI'!$B73,'Banco de Indicadores - Mun. (1)'!$A:$A,'Banco de Indicadores - UGRHI'!$A73)</f>
        <v>20248.72</v>
      </c>
      <c r="AF73" s="44">
        <f>SUMIFS('Banco de Indicadores - Mun. (1)'!Z:Z,'Banco de Indicadores - Mun. (1)'!$C:$C,'Banco de Indicadores - UGRHI'!$B73,'Banco de Indicadores - Mun. (1)'!$A:$A,'Banco de Indicadores - UGRHI'!$A73)</f>
        <v>517111</v>
      </c>
      <c r="AG73" s="44">
        <f>SUMIFS('Banco de Indicadores - Mun. (1)'!AA:AA,'Banco de Indicadores - Mun. (1)'!$C:$C,'Banco de Indicadores - UGRHI'!$B73,'Banco de Indicadores - Mun. (1)'!$A:$A,'Banco de Indicadores - UGRHI'!$A73)</f>
        <v>591173</v>
      </c>
      <c r="AH73" s="44">
        <f>SUMIFS('Banco de Indicadores - Mun. (1)'!AB:AB,'Banco de Indicadores - Mun. (1)'!$C:$C,'Banco de Indicadores - UGRHI'!$B73,'Banco de Indicadores - Mun. (1)'!$A:$A,'Banco de Indicadores - UGRHI'!$A73)</f>
        <v>2659</v>
      </c>
      <c r="AI73" s="44">
        <f>SUMIFS('Banco de Indicadores - Mun. (1)'!AC:AC,'Banco de Indicadores - Mun. (1)'!$C:$C,'Banco de Indicadores - UGRHI'!$B73,'Banco de Indicadores - Mun. (1)'!$A:$A,'Banco de Indicadores - UGRHI'!$A73)</f>
        <v>36</v>
      </c>
      <c r="AJ73" s="44">
        <f>SUMIFS('Banco de Indicadores Mun. (2)'!Q:Q,'Banco de Indicadores Mun. (2)'!$E:$E,'Banco de Indicadores - UGRHI'!$B73,'Banco de Indicadores Mun. (2)'!$A:$A,'Banco de Indicadores - UGRHI'!$A73)</f>
        <v>358</v>
      </c>
      <c r="AK73" s="154">
        <f>VLOOKUP(B73,'Dados Base'!B:K,9,FALSE)*31536000/SUMIFS('Banco de Indicadores - Mun. (1)'!H:H,'Banco de Indicadores - Mun. (1)'!C:C,'Banco de Indicadores - UGRHI'!B73,'Banco de Indicadores - Mun. (1)'!A:A,'Banco de Indicadores - UGRHI'!A73)</f>
        <v>131.69782260578361</v>
      </c>
      <c r="AL73" s="126">
        <v>98.367116493669087</v>
      </c>
      <c r="AM73" s="42" t="s">
        <v>702</v>
      </c>
      <c r="AN73" s="42" t="s">
        <v>702</v>
      </c>
      <c r="AO73" s="42" t="s">
        <v>702</v>
      </c>
      <c r="AP73" s="126">
        <v>99.201126808456024</v>
      </c>
      <c r="AQ73" s="127">
        <f>(SUMIFS(T:T,B:B,B73,A:A,A73)/VLOOKUP(B73,'Dados Base'!B:K,8,FALSE))*100</f>
        <v>170.22378387096768</v>
      </c>
      <c r="AR73" s="127">
        <f>(SUMIFS(T:T,B:B,B73,A:A,A73)/VLOOKUP(B73,'Dados Base'!B:K,9,FALSE))*100</f>
        <v>62.820682142857123</v>
      </c>
      <c r="AS73" s="127">
        <f>(SUMIFS(U:U,B:B,B73,A:A,A73)/VLOOKUP(B73,'Dados Base'!B:K,7,FALSE))*100</f>
        <v>244.74170899999993</v>
      </c>
      <c r="AT73" s="127">
        <f>(SUMIFS(V:V,B:B,B73,A:A,A73)/VLOOKUP(B73,'Dados Base'!B:K,10,FALSE))*100</f>
        <v>34.736647272727289</v>
      </c>
      <c r="AU73" s="44">
        <f>SUMIFS('Banco de Indicadores - Mun. (1)'!AO:AO,'Banco de Indicadores - Mun. (1)'!$C:$C,'Banco de Indicadores - UGRHI'!$B73,'Banco de Indicadores - Mun. (1)'!$A:$A,'Banco de Indicadores - UGRHI'!$A73)</f>
        <v>0</v>
      </c>
      <c r="AV73" s="44">
        <f>SUMIFS('Banco de Indicadores - Mun. (1)'!AP:AP,'Banco de Indicadores - Mun. (1)'!$C:$C,'Banco de Indicadores - UGRHI'!$B73,'Banco de Indicadores - Mun. (1)'!$A:$A,'Banco de Indicadores - UGRHI'!$A73)</f>
        <v>0.53446622125830112</v>
      </c>
      <c r="AW73" s="142">
        <v>23</v>
      </c>
      <c r="AX73" s="44">
        <f>SUMIFS('Banco de Indicadores - Mun. (1)'!AQ:AQ,'Banco de Indicadores - Mun. (1)'!$C:$C,'Banco de Indicadores - UGRHI'!$B73,'Banco de Indicadores - Mun. (1)'!$A:$A,'Banco de Indicadores - UGRHI'!$A73)</f>
        <v>174</v>
      </c>
      <c r="AY73" s="74">
        <v>88.572634812015707</v>
      </c>
      <c r="AZ73" s="74">
        <v>52.668769253007376</v>
      </c>
      <c r="BA73" s="75">
        <f xml:space="preserve">  100 * (  SUMIFS('Banco de Indicadores - Mun. (1)'!Z:Z,'Banco de Indicadores - Mun. (1)'!$C:$C,'Banco de Indicadores - UGRHI'!$B73,'Banco de Indicadores - Mun. (1)'!$A:$A,'Banco de Indicadores - UGRHI'!$A73) /
(SUMIFS('Banco de Indicadores - Mun. (1)'!AA:AA,'Banco de Indicadores - Mun. (1)'!$C:$C,'Banco de Indicadores - UGRHI'!$B73,'Banco de Indicadores - Mun. (1)'!$A:$A,'Banco de Indicadores - UGRHI'!$A73) +  SUMIFS('Banco de Indicadores - Mun. (1)'!Z:Z,'Banco de Indicadores - Mun. (1)'!$C:$C,'Banco de Indicadores - UGRHI'!$B73,'Banco de Indicadores - Mun. (1)'!$A:$A,'Banco de Indicadores - UGRHI'!$A73) ))</f>
        <v>46.658708417697994</v>
      </c>
      <c r="BB73" s="44">
        <f>SUMIFS('Banco de Indicadores - Mun. (1)'!AW:AW,'Banco de Indicadores - Mun. (1)'!$C:$C,'Banco de Indicadores - UGRHI'!$B73,'Banco de Indicadores - Mun. (1)'!$A:$A,'Banco de Indicadores - UGRHI'!$A73)</f>
        <v>323</v>
      </c>
      <c r="BC73" s="44">
        <f>SUMIFS('Banco de Indicadores - Mun. (1)'!AX:AX,'Banco de Indicadores - Mun. (1)'!$C:$C,'Banco de Indicadores - UGRHI'!$B73,'Banco de Indicadores - Mun. (1)'!$A:$A,'Banco de Indicadores - UGRHI'!$A73)</f>
        <v>36</v>
      </c>
      <c r="BD73" s="124">
        <v>0.28999999999999998</v>
      </c>
      <c r="BE73" s="44">
        <f>SUMIFS('Banco de Indicadores Mun. (2)'!R:R,'Banco de Indicadores Mun. (2)'!$E:$E,'Banco de Indicadores - UGRHI'!$B73,'Banco de Indicadores Mun. (2)'!$A:$A,'Banco de Indicadores - UGRHI'!$A73)</f>
        <v>4666</v>
      </c>
      <c r="BF73" s="128">
        <v>35.941612220591907</v>
      </c>
    </row>
    <row r="74" spans="1:58" x14ac:dyDescent="0.25">
      <c r="A74" s="38">
        <v>2014</v>
      </c>
      <c r="B74" s="38">
        <v>7</v>
      </c>
      <c r="C74" s="123">
        <f>SUMIFS('Banco de Indicadores Mun. (2)'!G:G,'Banco de Indicadores Mun. (2)'!$E:$E,'Banco de Indicadores - UGRHI'!$B74,'Banco de Indicadores Mun. (2)'!$A:$A,'Banco de Indicadores - UGRHI'!$A74)</f>
        <v>133</v>
      </c>
      <c r="D74" s="123">
        <f>SUMIFS('Banco de Indicadores Mun. (2)'!H:H,'Banco de Indicadores Mun. (2)'!$E:$E,'Banco de Indicadores - UGRHI'!$B74,'Banco de Indicadores Mun. (2)'!$A:$A,'Banco de Indicadores - UGRHI'!$A74)</f>
        <v>63</v>
      </c>
      <c r="E74" s="43">
        <v>1.096924153696488</v>
      </c>
      <c r="F74" s="44">
        <f>SUMIFS('Banco de Indicadores - Mun. (1)'!H:H,'Banco de Indicadores - Mun. (1)'!$C:$C,'Banco de Indicadores - UGRHI'!$B74,'Banco de Indicadores - Mun. (1)'!$A:$A,'Banco de Indicadores - UGRHI'!$A74)</f>
        <v>1731403</v>
      </c>
      <c r="G74" s="44">
        <f>SUMIFS('Banco de Indicadores - Mun. (1)'!I:I,'Banco de Indicadores - Mun. (1)'!$C:$C,'Banco de Indicadores - UGRHI'!$B74,'Banco de Indicadores - Mun. (1)'!$A:$A,'Banco de Indicadores - UGRHI'!$A74)</f>
        <v>1728133</v>
      </c>
      <c r="H74" s="44">
        <f>SUMIFS('Banco de Indicadores - Mun. (1)'!J:J,'Banco de Indicadores - Mun. (1)'!$C:$C,'Banco de Indicadores - UGRHI'!$B74,'Banco de Indicadores - Mun. (1)'!$A:$A,'Banco de Indicadores - UGRHI'!$A74)</f>
        <v>3270</v>
      </c>
      <c r="I74" s="46">
        <f>(F74)/VLOOKUP(B74,'Dados Base'!$B:$K,6,FALSE)</f>
        <v>714.6377906280826</v>
      </c>
      <c r="J74" s="73">
        <f t="shared" si="6"/>
        <v>0.99811135824530739</v>
      </c>
      <c r="K74" s="44">
        <f>SUMIFS('Banco de Indicadores - Mun. (1)'!O:O,'Banco de Indicadores - Mun. (1)'!$C:$C,'Banco de Indicadores - UGRHI'!$B74,'Banco de Indicadores - Mun. (1)'!$A:$A,'Banco de Indicadores - UGRHI'!$A74)</f>
        <v>138</v>
      </c>
      <c r="L74" s="44">
        <f>SUMIFS('Banco de Indicadores - Mun. (1)'!P:P,'Banco de Indicadores - Mun. (1)'!$C:$C,'Banco de Indicadores - UGRHI'!$B74,'Banco de Indicadores - Mun. (1)'!$A:$A,'Banco de Indicadores - UGRHI'!$A74)</f>
        <v>0</v>
      </c>
      <c r="M74" s="44">
        <f>SUMIFS('Banco de Indicadores - Mun. (1)'!Q:Q,'Banco de Indicadores - Mun. (1)'!$C:$C,'Banco de Indicadores - UGRHI'!$B74,'Banco de Indicadores - Mun. (1)'!$A:$A,'Banco de Indicadores - UGRHI'!$A74)</f>
        <v>0</v>
      </c>
      <c r="N74" s="44">
        <f>SUMIFS('Banco de Indicadores - Mun. (1)'!R:R,'Banco de Indicadores - Mun. (1)'!$C:$C,'Banco de Indicadores - UGRHI'!$B74,'Banco de Indicadores - Mun. (1)'!$A:$A,'Banco de Indicadores - UGRHI'!$A74)</f>
        <v>0</v>
      </c>
      <c r="O74" s="44">
        <f>SUMIFS('Banco de Indicadores - Mun. (1)'!S:S,'Banco de Indicadores - Mun. (1)'!$C:$C,'Banco de Indicadores - UGRHI'!$B74,'Banco de Indicadores - Mun. (1)'!$A:$A,'Banco de Indicadores - UGRHI'!$A74)</f>
        <v>1132</v>
      </c>
      <c r="P74" s="44">
        <f>SUMIFS('Banco de Indicadores - Mun. (1)'!T:T,'Banco de Indicadores - Mun. (1)'!$C:$C,'Banco de Indicadores - UGRHI'!$B74,'Banco de Indicadores - Mun. (1)'!$A:$A,'Banco de Indicadores - UGRHI'!$A74)</f>
        <v>0</v>
      </c>
      <c r="Q74" s="44">
        <f>SUMIFS('Banco de Indicadores - Mun. (1)'!U:U,'Banco de Indicadores - Mun. (1)'!$C:$C,'Banco de Indicadores - UGRHI'!$B74,'Banco de Indicadores - Mun. (1)'!$A:$A,'Banco de Indicadores - UGRHI'!$A74)</f>
        <v>12344</v>
      </c>
      <c r="R74" s="44">
        <f>SUMIFS('Banco de Indicadores - Mun. (1)'!V:V,'Banco de Indicadores - Mun. (1)'!$C:$C,'Banco de Indicadores - UGRHI'!$B74,'Banco de Indicadores - Mun. (1)'!$A:$A,'Banco de Indicadores - UGRHI'!$A74)</f>
        <v>21759</v>
      </c>
      <c r="S74" s="44">
        <f>SUMIFS('Banco de Indicadores - Mun. (1)'!W:W,'Banco de Indicadores - Mun. (1)'!$C:$C,'Banco de Indicadores - UGRHI'!$B74,'Banco de Indicadores - Mun. (1)'!$A:$A,'Banco de Indicadores - UGRHI'!$A74)</f>
        <v>0</v>
      </c>
      <c r="T74" s="45">
        <f>SUMIFS('Banco de Indicadores Mun. (2)'!I:I,'Banco de Indicadores Mun. (2)'!$E:$E,'Banco de Indicadores - UGRHI'!$B74,'Banco de Indicadores Mun. (2)'!$A:$A,'Banco de Indicadores - UGRHI'!$A74)</f>
        <v>19.536416599999999</v>
      </c>
      <c r="U74" s="45">
        <f>SUMIFS('Banco de Indicadores Mun. (2)'!J:J,'Banco de Indicadores Mun. (2)'!$E:$E,'Banco de Indicadores - UGRHI'!$B74,'Banco de Indicadores Mun. (2)'!$A:$A,'Banco de Indicadores - UGRHI'!$A74)</f>
        <v>19.497015900000001</v>
      </c>
      <c r="V74" s="45">
        <f>SUMIFS('Banco de Indicadores Mun. (2)'!K:K,'Banco de Indicadores Mun. (2)'!$E:$E,'Banco de Indicadores - UGRHI'!$B74,'Banco de Indicadores Mun. (2)'!$A:$A,'Banco de Indicadores - UGRHI'!$A74)</f>
        <v>3.9400700000000038E-2</v>
      </c>
      <c r="W74" s="45">
        <f>SUMIFS('Banco de Indicadores Mun. (2)'!L:L,'Banco de Indicadores Mun. (2)'!$E:$E,'Banco de Indicadores - UGRHI'!$B74,'Banco de Indicadores Mun. (2)'!$A:$A,'Banco de Indicadores - UGRHI'!$A74)</f>
        <v>0</v>
      </c>
      <c r="X74" s="45">
        <f>SUMIFS('Banco de Indicadores Mun. (2)'!M:M,'Banco de Indicadores Mun. (2)'!$E:$E,'Banco de Indicadores - UGRHI'!$B74,'Banco de Indicadores Mun. (2)'!$A:$A,'Banco de Indicadores - UGRHI'!$A74)</f>
        <v>11.237081</v>
      </c>
      <c r="Y74" s="45">
        <f>SUMIFS('Banco de Indicadores Mun. (2)'!N:N,'Banco de Indicadores Mun. (2)'!$E:$E,'Banco de Indicadores - UGRHI'!$B74,'Banco de Indicadores Mun. (2)'!$A:$A,'Banco de Indicadores - UGRHI'!$A74)</f>
        <v>7.1691896000000011</v>
      </c>
      <c r="Z74" s="45">
        <f>SUMIFS('Banco de Indicadores Mun. (2)'!O:O,'Banco de Indicadores Mun. (2)'!$E:$E,'Banco de Indicadores - UGRHI'!$B74,'Banco de Indicadores Mun. (2)'!$A:$A,'Banco de Indicadores - UGRHI'!$A74)</f>
        <v>1.9731100000000001E-2</v>
      </c>
      <c r="AA74" s="45">
        <f>SUMIFS('Banco de Indicadores Mun. (2)'!P:P,'Banco de Indicadores Mun. (2)'!$E:$E,'Banco de Indicadores - UGRHI'!$B74,'Banco de Indicadores Mun. (2)'!$A:$A,'Banco de Indicadores - UGRHI'!$A74)</f>
        <v>2.3639700000000017E-2</v>
      </c>
      <c r="AB74" s="48">
        <f>SUMIFS('Banco de Indicadores - Mun. (1)'!X:X,'Banco de Indicadores - Mun. (1)'!$C:$C,'Banco de Indicadores - UGRHI'!$B74,'Banco de Indicadores - Mun. (1)'!$A:$A,'Banco de Indicadores - UGRHI'!$A74)</f>
        <v>5.66292826377199</v>
      </c>
      <c r="AC74" s="48">
        <f t="shared" si="4"/>
        <v>67.857142857142861</v>
      </c>
      <c r="AD74" s="48">
        <f t="shared" si="5"/>
        <v>32.142857142857146</v>
      </c>
      <c r="AE74" s="44">
        <f>SUMIFS('Banco de Indicadores - Mun. (1)'!Y:Y,'Banco de Indicadores - Mun. (1)'!$C:$C,'Banco de Indicadores - UGRHI'!$B74,'Banco de Indicadores - Mun. (1)'!$A:$A,'Banco de Indicadores - UGRHI'!$A74)</f>
        <v>1573.71</v>
      </c>
      <c r="AF74" s="44">
        <f>SUMIFS('Banco de Indicadores - Mun. (1)'!Z:Z,'Banco de Indicadores - Mun. (1)'!$C:$C,'Banco de Indicadores - UGRHI'!$B74,'Banco de Indicadores - Mun. (1)'!$A:$A,'Banco de Indicadores - UGRHI'!$A74)</f>
        <v>11690</v>
      </c>
      <c r="AG74" s="44">
        <f>SUMIFS('Banco de Indicadores - Mun. (1)'!AA:AA,'Banco de Indicadores - Mun. (1)'!$C:$C,'Banco de Indicadores - UGRHI'!$B74,'Banco de Indicadores - Mun. (1)'!$A:$A,'Banco de Indicadores - UGRHI'!$A74)</f>
        <v>84315</v>
      </c>
      <c r="AH74" s="44">
        <f>SUMIFS('Banco de Indicadores - Mun. (1)'!AB:AB,'Banco de Indicadores - Mun. (1)'!$C:$C,'Banco de Indicadores - UGRHI'!$B74,'Banco de Indicadores - Mun. (1)'!$A:$A,'Banco de Indicadores - UGRHI'!$A74)</f>
        <v>235</v>
      </c>
      <c r="AI74" s="44">
        <f>SUMIFS('Banco de Indicadores - Mun. (1)'!AC:AC,'Banco de Indicadores - Mun. (1)'!$C:$C,'Banco de Indicadores - UGRHI'!$B74,'Banco de Indicadores - Mun. (1)'!$A:$A,'Banco de Indicadores - UGRHI'!$A74)</f>
        <v>19</v>
      </c>
      <c r="AJ74" s="44">
        <f>SUMIFS('Banco de Indicadores Mun. (2)'!Q:Q,'Banco de Indicadores Mun. (2)'!$E:$E,'Banco de Indicadores - UGRHI'!$B74,'Banco de Indicadores Mun. (2)'!$A:$A,'Banco de Indicadores - UGRHI'!$A74)</f>
        <v>84</v>
      </c>
      <c r="AK74" s="154">
        <f>VLOOKUP(B74,'Dados Base'!B:K,9,FALSE)*31536000/SUMIFS('Banco de Indicadores - Mun. (1)'!H:H,'Banco de Indicadores - Mun. (1)'!C:C,'Banco de Indicadores - UGRHI'!B74,'Banco de Indicadores - Mun. (1)'!A:A,'Banco de Indicadores - UGRHI'!A74)</f>
        <v>2823.1902104824817</v>
      </c>
      <c r="AL74" s="126">
        <v>95.677500241133927</v>
      </c>
      <c r="AM74" s="42" t="s">
        <v>702</v>
      </c>
      <c r="AN74" s="42" t="s">
        <v>702</v>
      </c>
      <c r="AO74" s="42" t="s">
        <v>702</v>
      </c>
      <c r="AP74" s="126">
        <v>95.862730142876728</v>
      </c>
      <c r="AQ74" s="127">
        <f>(SUMIFS(T:T,B:B,B74,A:A,A74)/VLOOKUP(B74,'Dados Base'!B:K,8,FALSE))*100</f>
        <v>33.683476896551724</v>
      </c>
      <c r="AR74" s="127">
        <f>(SUMIFS(T:T,B:B,B74,A:A,A74)/VLOOKUP(B74,'Dados Base'!B:K,9,FALSE))*100</f>
        <v>12.604139741935484</v>
      </c>
      <c r="AS74" s="127">
        <f>(SUMIFS(U:U,B:B,B74,A:A,A74)/VLOOKUP(B74,'Dados Base'!B:K,7,FALSE))*100</f>
        <v>51.307936578947363</v>
      </c>
      <c r="AT74" s="127">
        <f>(SUMIFS(V:V,B:B,B74,A:A,A74)/VLOOKUP(B74,'Dados Base'!B:K,10,FALSE))*100</f>
        <v>0.19700350000000019</v>
      </c>
      <c r="AU74" s="44">
        <f>SUMIFS('Banco de Indicadores - Mun. (1)'!AO:AO,'Banco de Indicadores - Mun. (1)'!$C:$C,'Banco de Indicadores - UGRHI'!$B74,'Banco de Indicadores - Mun. (1)'!$A:$A,'Banco de Indicadores - UGRHI'!$A74)</f>
        <v>0</v>
      </c>
      <c r="AV74" s="44">
        <f>SUMIFS('Banco de Indicadores - Mun. (1)'!AP:AP,'Banco de Indicadores - Mun. (1)'!$C:$C,'Banco de Indicadores - UGRHI'!$B74,'Banco de Indicadores - Mun. (1)'!$A:$A,'Banco de Indicadores - UGRHI'!$A74)</f>
        <v>8.5000946937604667</v>
      </c>
      <c r="AW74" s="142">
        <v>5</v>
      </c>
      <c r="AX74" s="44">
        <f>SUMIFS('Banco de Indicadores - Mun. (1)'!AQ:AQ,'Banco de Indicadores - Mun. (1)'!$C:$C,'Banco de Indicadores - UGRHI'!$B74,'Banco de Indicadores - Mun. (1)'!$A:$A,'Banco de Indicadores - UGRHI'!$A74)</f>
        <v>8</v>
      </c>
      <c r="AY74" s="74">
        <v>71.286464246653821</v>
      </c>
      <c r="AZ74" s="74">
        <v>16.772709338055311</v>
      </c>
      <c r="BA74" s="75">
        <f xml:space="preserve">  100 * (  SUMIFS('Banco de Indicadores - Mun. (1)'!Z:Z,'Banco de Indicadores - Mun. (1)'!$C:$C,'Banco de Indicadores - UGRHI'!$B74,'Banco de Indicadores - Mun. (1)'!$A:$A,'Banco de Indicadores - UGRHI'!$A74) /
(SUMIFS('Banco de Indicadores - Mun. (1)'!AA:AA,'Banco de Indicadores - Mun. (1)'!$C:$C,'Banco de Indicadores - UGRHI'!$B74,'Banco de Indicadores - Mun. (1)'!$A:$A,'Banco de Indicadores - UGRHI'!$A74) +  SUMIFS('Banco de Indicadores - Mun. (1)'!Z:Z,'Banco de Indicadores - Mun. (1)'!$C:$C,'Banco de Indicadores - UGRHI'!$B74,'Banco de Indicadores - Mun. (1)'!$A:$A,'Banco de Indicadores - UGRHI'!$A74) ))</f>
        <v>12.176449143273787</v>
      </c>
      <c r="BB74" s="44">
        <f>SUMIFS('Banco de Indicadores - Mun. (1)'!AW:AW,'Banco de Indicadores - Mun. (1)'!$C:$C,'Banco de Indicadores - UGRHI'!$B74,'Banco de Indicadores - Mun. (1)'!$A:$A,'Banco de Indicadores - UGRHI'!$A74)</f>
        <v>35</v>
      </c>
      <c r="BC74" s="44">
        <f>SUMIFS('Banco de Indicadores - Mun. (1)'!AX:AX,'Banco de Indicadores - Mun. (1)'!$C:$C,'Banco de Indicadores - UGRHI'!$B74,'Banco de Indicadores - Mun. (1)'!$A:$A,'Banco de Indicadores - UGRHI'!$A74)</f>
        <v>19</v>
      </c>
      <c r="BD74" s="124">
        <v>0.45</v>
      </c>
      <c r="BE74" s="44">
        <f>SUMIFS('Banco de Indicadores Mun. (2)'!R:R,'Banco de Indicadores Mun. (2)'!$E:$E,'Banco de Indicadores - UGRHI'!$B74,'Banco de Indicadores Mun. (2)'!$A:$A,'Banco de Indicadores - UGRHI'!$A74)</f>
        <v>258</v>
      </c>
      <c r="BF74" s="128">
        <v>202.18238957661026</v>
      </c>
    </row>
    <row r="75" spans="1:58" x14ac:dyDescent="0.25">
      <c r="A75" s="38">
        <v>2014</v>
      </c>
      <c r="B75" s="38">
        <v>8</v>
      </c>
      <c r="C75" s="123">
        <f>SUMIFS('Banco de Indicadores Mun. (2)'!G:G,'Banco de Indicadores Mun. (2)'!$E:$E,'Banco de Indicadores - UGRHI'!$B75,'Banco de Indicadores Mun. (2)'!$A:$A,'Banco de Indicadores - UGRHI'!$A75)</f>
        <v>495</v>
      </c>
      <c r="D75" s="123">
        <f>SUMIFS('Banco de Indicadores Mun. (2)'!H:H,'Banco de Indicadores Mun. (2)'!$E:$E,'Banco de Indicadores - UGRHI'!$B75,'Banco de Indicadores Mun. (2)'!$A:$A,'Banco de Indicadores - UGRHI'!$A75)</f>
        <v>446</v>
      </c>
      <c r="E75" s="43">
        <v>0.82724741407500524</v>
      </c>
      <c r="F75" s="44">
        <f>SUMIFS('Banco de Indicadores - Mun. (1)'!H:H,'Banco de Indicadores - Mun. (1)'!$C:$C,'Banco de Indicadores - UGRHI'!$B75,'Banco de Indicadores - Mun. (1)'!$A:$A,'Banco de Indicadores - UGRHI'!$A75)</f>
        <v>689789</v>
      </c>
      <c r="G75" s="44">
        <f>SUMIFS('Banco de Indicadores - Mun. (1)'!I:I,'Banco de Indicadores - Mun. (1)'!$C:$C,'Banco de Indicadores - UGRHI'!$B75,'Banco de Indicadores - Mun. (1)'!$A:$A,'Banco de Indicadores - UGRHI'!$A75)</f>
        <v>652892</v>
      </c>
      <c r="H75" s="44">
        <f>SUMIFS('Banco de Indicadores - Mun. (1)'!J:J,'Banco de Indicadores - Mun. (1)'!$C:$C,'Banco de Indicadores - UGRHI'!$B75,'Banco de Indicadores - Mun. (1)'!$A:$A,'Banco de Indicadores - UGRHI'!$A75)</f>
        <v>36897</v>
      </c>
      <c r="I75" s="46">
        <f>(F75)/VLOOKUP(B75,'Dados Base'!$B:$K,6,FALSE)</f>
        <v>69.625441853047406</v>
      </c>
      <c r="J75" s="73">
        <f t="shared" si="6"/>
        <v>0.94650972978693482</v>
      </c>
      <c r="K75" s="44">
        <f>SUMIFS('Banco de Indicadores - Mun. (1)'!O:O,'Banco de Indicadores - Mun. (1)'!$C:$C,'Banco de Indicadores - UGRHI'!$B75,'Banco de Indicadores - Mun. (1)'!$A:$A,'Banco de Indicadores - UGRHI'!$A75)</f>
        <v>3145</v>
      </c>
      <c r="L75" s="44">
        <f>SUMIFS('Banco de Indicadores - Mun. (1)'!P:P,'Banco de Indicadores - Mun. (1)'!$C:$C,'Banco de Indicadores - UGRHI'!$B75,'Banco de Indicadores - Mun. (1)'!$A:$A,'Banco de Indicadores - UGRHI'!$A75)</f>
        <v>0</v>
      </c>
      <c r="M75" s="44">
        <f>SUMIFS('Banco de Indicadores - Mun. (1)'!Q:Q,'Banco de Indicadores - Mun. (1)'!$C:$C,'Banco de Indicadores - UGRHI'!$B75,'Banco de Indicadores - Mun. (1)'!$A:$A,'Banco de Indicadores - UGRHI'!$A75)</f>
        <v>0</v>
      </c>
      <c r="N75" s="44">
        <f>SUMIFS('Banco de Indicadores - Mun. (1)'!R:R,'Banco de Indicadores - Mun. (1)'!$C:$C,'Banco de Indicadores - UGRHI'!$B75,'Banco de Indicadores - Mun. (1)'!$A:$A,'Banco de Indicadores - UGRHI'!$A75)</f>
        <v>0</v>
      </c>
      <c r="O75" s="44">
        <f>SUMIFS('Banco de Indicadores - Mun. (1)'!S:S,'Banco de Indicadores - Mun. (1)'!$C:$C,'Banco de Indicadores - UGRHI'!$B75,'Banco de Indicadores - Mun. (1)'!$A:$A,'Banco de Indicadores - UGRHI'!$A75)</f>
        <v>3566</v>
      </c>
      <c r="P75" s="44">
        <f>SUMIFS('Banco de Indicadores - Mun. (1)'!T:T,'Banco de Indicadores - Mun. (1)'!$C:$C,'Banco de Indicadores - UGRHI'!$B75,'Banco de Indicadores - Mun. (1)'!$A:$A,'Banco de Indicadores - UGRHI'!$A75)</f>
        <v>0</v>
      </c>
      <c r="Q75" s="44">
        <f>SUMIFS('Banco de Indicadores - Mun. (1)'!U:U,'Banco de Indicadores - Mun. (1)'!$C:$C,'Banco de Indicadores - UGRHI'!$B75,'Banco de Indicadores - Mun. (1)'!$A:$A,'Banco de Indicadores - UGRHI'!$A75)</f>
        <v>8510</v>
      </c>
      <c r="R75" s="44">
        <f>SUMIFS('Banco de Indicadores - Mun. (1)'!V:V,'Banco de Indicadores - Mun. (1)'!$C:$C,'Banco de Indicadores - UGRHI'!$B75,'Banco de Indicadores - Mun. (1)'!$A:$A,'Banco de Indicadores - UGRHI'!$A75)</f>
        <v>6064</v>
      </c>
      <c r="S75" s="44">
        <f>SUMIFS('Banco de Indicadores - Mun. (1)'!W:W,'Banco de Indicadores - Mun. (1)'!$C:$C,'Banco de Indicadores - UGRHI'!$B75,'Banco de Indicadores - Mun. (1)'!$A:$A,'Banco de Indicadores - UGRHI'!$A75)</f>
        <v>233.31000000000003</v>
      </c>
      <c r="T75" s="45">
        <f>SUMIFS('Banco de Indicadores Mun. (2)'!I:I,'Banco de Indicadores Mun. (2)'!$E:$E,'Banco de Indicadores - UGRHI'!$B75,'Banco de Indicadores Mun. (2)'!$A:$A,'Banco de Indicadores - UGRHI'!$A75)</f>
        <v>4.4424712</v>
      </c>
      <c r="U75" s="45">
        <f>SUMIFS('Banco de Indicadores Mun. (2)'!J:J,'Banco de Indicadores Mun. (2)'!$E:$E,'Banco de Indicadores - UGRHI'!$B75,'Banco de Indicadores Mun. (2)'!$A:$A,'Banco de Indicadores - UGRHI'!$A75)</f>
        <v>3.3640786</v>
      </c>
      <c r="V75" s="45">
        <f>SUMIFS('Banco de Indicadores Mun. (2)'!K:K,'Banco de Indicadores Mun. (2)'!$E:$E,'Banco de Indicadores - UGRHI'!$B75,'Banco de Indicadores Mun. (2)'!$A:$A,'Banco de Indicadores - UGRHI'!$A75)</f>
        <v>1.0783925999999997</v>
      </c>
      <c r="W75" s="45">
        <f>SUMIFS('Banco de Indicadores Mun. (2)'!L:L,'Banco de Indicadores Mun. (2)'!$E:$E,'Banco de Indicadores - UGRHI'!$B75,'Banco de Indicadores Mun. (2)'!$A:$A,'Banco de Indicadores - UGRHI'!$A75)</f>
        <v>4.4142231262683911</v>
      </c>
      <c r="X75" s="45">
        <f>SUMIFS('Banco de Indicadores Mun. (2)'!M:M,'Banco de Indicadores Mun. (2)'!$E:$E,'Banco de Indicadores - UGRHI'!$B75,'Banco de Indicadores Mun. (2)'!$A:$A,'Banco de Indicadores - UGRHI'!$A75)</f>
        <v>0.94198369999999976</v>
      </c>
      <c r="Y75" s="45">
        <f>SUMIFS('Banco de Indicadores Mun. (2)'!N:N,'Banco de Indicadores Mun. (2)'!$E:$E,'Banco de Indicadores - UGRHI'!$B75,'Banco de Indicadores Mun. (2)'!$A:$A,'Banco de Indicadores - UGRHI'!$A75)</f>
        <v>0.51788649999999992</v>
      </c>
      <c r="Z75" s="45">
        <f>SUMIFS('Banco de Indicadores Mun. (2)'!O:O,'Banco de Indicadores Mun. (2)'!$E:$E,'Banco de Indicadores - UGRHI'!$B75,'Banco de Indicadores Mun. (2)'!$A:$A,'Banco de Indicadores - UGRHI'!$A75)</f>
        <v>2.8717158999999994</v>
      </c>
      <c r="AA75" s="45">
        <f>SUMIFS('Banco de Indicadores Mun. (2)'!P:P,'Banco de Indicadores Mun. (2)'!$E:$E,'Banco de Indicadores - UGRHI'!$B75,'Banco de Indicadores Mun. (2)'!$A:$A,'Banco de Indicadores - UGRHI'!$A75)</f>
        <v>2.6557000000000001E-2</v>
      </c>
      <c r="AB75" s="48">
        <f>SUMIFS('Banco de Indicadores - Mun. (1)'!X:X,'Banco de Indicadores - Mun. (1)'!$C:$C,'Banco de Indicadores - UGRHI'!$B75,'Banco de Indicadores - Mun. (1)'!$A:$A,'Banco de Indicadores - UGRHI'!$A75)</f>
        <v>2.1348273294513227</v>
      </c>
      <c r="AC75" s="48">
        <f t="shared" si="4"/>
        <v>52.603613177470777</v>
      </c>
      <c r="AD75" s="48">
        <f t="shared" si="5"/>
        <v>47.396386822529223</v>
      </c>
      <c r="AE75" s="44">
        <f>SUMIFS('Banco de Indicadores - Mun. (1)'!Y:Y,'Banco de Indicadores - Mun. (1)'!$C:$C,'Banco de Indicadores - UGRHI'!$B75,'Banco de Indicadores - Mun. (1)'!$A:$A,'Banco de Indicadores - UGRHI'!$A75)</f>
        <v>558.21999999999991</v>
      </c>
      <c r="AF75" s="44">
        <f>SUMIFS('Banco de Indicadores - Mun. (1)'!Z:Z,'Banco de Indicadores - Mun. (1)'!$C:$C,'Banco de Indicadores - UGRHI'!$B75,'Banco de Indicadores - Mun. (1)'!$A:$A,'Banco de Indicadores - UGRHI'!$A75)</f>
        <v>29743</v>
      </c>
      <c r="AG75" s="44">
        <f>SUMIFS('Banco de Indicadores - Mun. (1)'!AA:AA,'Banco de Indicadores - Mun. (1)'!$C:$C,'Banco de Indicadores - UGRHI'!$B75,'Banco de Indicadores - Mun. (1)'!$A:$A,'Banco de Indicadores - UGRHI'!$A75)</f>
        <v>6583</v>
      </c>
      <c r="AH75" s="44">
        <f>SUMIFS('Banco de Indicadores - Mun. (1)'!AB:AB,'Banco de Indicadores - Mun. (1)'!$C:$C,'Banco de Indicadores - UGRHI'!$B75,'Banco de Indicadores - Mun. (1)'!$A:$A,'Banco de Indicadores - UGRHI'!$A75)</f>
        <v>45</v>
      </c>
      <c r="AI75" s="44">
        <f>SUMIFS('Banco de Indicadores - Mun. (1)'!AC:AC,'Banco de Indicadores - Mun. (1)'!$C:$C,'Banco de Indicadores - UGRHI'!$B75,'Banco de Indicadores - Mun. (1)'!$A:$A,'Banco de Indicadores - UGRHI'!$A75)</f>
        <v>4</v>
      </c>
      <c r="AJ75" s="44">
        <f>SUMIFS('Banco de Indicadores Mun. (2)'!Q:Q,'Banco de Indicadores Mun. (2)'!$E:$E,'Banco de Indicadores - UGRHI'!$B75,'Banco de Indicadores Mun. (2)'!$A:$A,'Banco de Indicadores - UGRHI'!$A75)</f>
        <v>222</v>
      </c>
      <c r="AK75" s="154">
        <f>VLOOKUP(B75,'Dados Base'!B:K,9,FALSE)*31536000/SUMIFS('Banco de Indicadores - Mun. (1)'!H:H,'Banco de Indicadores - Mun. (1)'!C:C,'Banco de Indicadores - UGRHI'!B75,'Banco de Indicadores - Mun. (1)'!A:A,'Banco de Indicadores - UGRHI'!A75)</f>
        <v>6674.87594032378</v>
      </c>
      <c r="AL75" s="126">
        <v>95.942537654071174</v>
      </c>
      <c r="AM75" s="42" t="s">
        <v>702</v>
      </c>
      <c r="AN75" s="42" t="s">
        <v>702</v>
      </c>
      <c r="AO75" s="42" t="s">
        <v>702</v>
      </c>
      <c r="AP75" s="126">
        <v>99.548714416534935</v>
      </c>
      <c r="AQ75" s="127">
        <f>(SUMIFS(T:T,B:B,B75,A:A,A75)/VLOOKUP(B75,'Dados Base'!B:K,8,FALSE))*100</f>
        <v>9.6575460869565219</v>
      </c>
      <c r="AR75" s="127">
        <f>(SUMIFS(T:T,B:B,B75,A:A,A75)/VLOOKUP(B75,'Dados Base'!B:K,9,FALSE))*100</f>
        <v>3.042788493150685</v>
      </c>
      <c r="AS75" s="127">
        <f>(SUMIFS(U:U,B:B,B75,A:A,A75)/VLOOKUP(B75,'Dados Base'!B:K,7,FALSE))*100</f>
        <v>12.014566428571429</v>
      </c>
      <c r="AT75" s="127">
        <f>(SUMIFS(V:V,B:B,B75,A:A,A75)/VLOOKUP(B75,'Dados Base'!B:K,10,FALSE))*100</f>
        <v>5.9910699999999988</v>
      </c>
      <c r="AU75" s="44">
        <f>SUMIFS('Banco de Indicadores - Mun. (1)'!AO:AO,'Banco de Indicadores - Mun. (1)'!$C:$C,'Banco de Indicadores - UGRHI'!$B75,'Banco de Indicadores - Mun. (1)'!$A:$A,'Banco de Indicadores - UGRHI'!$A75)</f>
        <v>0</v>
      </c>
      <c r="AV75" s="44">
        <f>SUMIFS('Banco de Indicadores - Mun. (1)'!AP:AP,'Banco de Indicadores - Mun. (1)'!$C:$C,'Banco de Indicadores - UGRHI'!$B75,'Banco de Indicadores - Mun. (1)'!$A:$A,'Banco de Indicadores - UGRHI'!$A75)</f>
        <v>0</v>
      </c>
      <c r="AW75" s="142">
        <v>5</v>
      </c>
      <c r="AX75" s="44">
        <f>SUMIFS('Banco de Indicadores - Mun. (1)'!AQ:AQ,'Banco de Indicadores - Mun. (1)'!$C:$C,'Banco de Indicadores - UGRHI'!$B75,'Banco de Indicadores - Mun. (1)'!$A:$A,'Banco de Indicadores - UGRHI'!$A75)</f>
        <v>0</v>
      </c>
      <c r="AY75" s="74">
        <v>99.522201728789298</v>
      </c>
      <c r="AZ75" s="74">
        <v>92.194667731101674</v>
      </c>
      <c r="BA75" s="75">
        <f xml:space="preserve">  100 * (  SUMIFS('Banco de Indicadores - Mun. (1)'!Z:Z,'Banco de Indicadores - Mun. (1)'!$C:$C,'Banco de Indicadores - UGRHI'!$B75,'Banco de Indicadores - Mun. (1)'!$A:$A,'Banco de Indicadores - UGRHI'!$A75) /
(SUMIFS('Banco de Indicadores - Mun. (1)'!AA:AA,'Banco de Indicadores - Mun. (1)'!$C:$C,'Banco de Indicadores - UGRHI'!$B75,'Banco de Indicadores - Mun. (1)'!$A:$A,'Banco de Indicadores - UGRHI'!$A75) +  SUMIFS('Banco de Indicadores - Mun. (1)'!Z:Z,'Banco de Indicadores - Mun. (1)'!$C:$C,'Banco de Indicadores - UGRHI'!$B75,'Banco de Indicadores - Mun. (1)'!$A:$A,'Banco de Indicadores - UGRHI'!$A75) ))</f>
        <v>81.877993723503835</v>
      </c>
      <c r="BB75" s="44">
        <f>SUMIFS('Banco de Indicadores - Mun. (1)'!AW:AW,'Banco de Indicadores - Mun. (1)'!$C:$C,'Banco de Indicadores - UGRHI'!$B75,'Banco de Indicadores - Mun. (1)'!$A:$A,'Banco de Indicadores - UGRHI'!$A75)</f>
        <v>8</v>
      </c>
      <c r="BC75" s="44">
        <f>SUMIFS('Banco de Indicadores - Mun. (1)'!AX:AX,'Banco de Indicadores - Mun. (1)'!$C:$C,'Banco de Indicadores - UGRHI'!$B75,'Banco de Indicadores - Mun. (1)'!$A:$A,'Banco de Indicadores - UGRHI'!$A75)</f>
        <v>4</v>
      </c>
      <c r="BD75" s="124">
        <v>0.51</v>
      </c>
      <c r="BE75" s="44">
        <f>SUMIFS('Banco de Indicadores Mun. (2)'!R:R,'Banco de Indicadores Mun. (2)'!$E:$E,'Banco de Indicadores - UGRHI'!$B75,'Banco de Indicadores Mun. (2)'!$A:$A,'Banco de Indicadores - UGRHI'!$A75)</f>
        <v>126</v>
      </c>
      <c r="BF75" s="128">
        <v>54.41841668766213</v>
      </c>
    </row>
    <row r="76" spans="1:58" x14ac:dyDescent="0.25">
      <c r="A76" s="38">
        <v>2014</v>
      </c>
      <c r="B76" s="38">
        <v>9</v>
      </c>
      <c r="C76" s="123">
        <f>SUMIFS('Banco de Indicadores Mun. (2)'!G:G,'Banco de Indicadores Mun. (2)'!$E:$E,'Banco de Indicadores - UGRHI'!$B76,'Banco de Indicadores Mun. (2)'!$A:$A,'Banco de Indicadores - UGRHI'!$A76)</f>
        <v>1392</v>
      </c>
      <c r="D76" s="123">
        <f>SUMIFS('Banco de Indicadores Mun. (2)'!H:H,'Banco de Indicadores Mun. (2)'!$E:$E,'Banco de Indicadores - UGRHI'!$B76,'Banco de Indicadores Mun. (2)'!$A:$A,'Banco de Indicadores - UGRHI'!$A76)</f>
        <v>846</v>
      </c>
      <c r="E76" s="43">
        <v>1.0218529670458887</v>
      </c>
      <c r="F76" s="44">
        <f>SUMIFS('Banco de Indicadores - Mun. (1)'!H:H,'Banco de Indicadores - Mun. (1)'!$C:$C,'Banco de Indicadores - UGRHI'!$B76,'Banco de Indicadores - Mun. (1)'!$A:$A,'Banco de Indicadores - UGRHI'!$A76)</f>
        <v>1501974</v>
      </c>
      <c r="G76" s="44">
        <f>SUMIFS('Banco de Indicadores - Mun. (1)'!I:I,'Banco de Indicadores - Mun. (1)'!$C:$C,'Banco de Indicadores - UGRHI'!$B76,'Banco de Indicadores - Mun. (1)'!$A:$A,'Banco de Indicadores - UGRHI'!$A76)</f>
        <v>1415196</v>
      </c>
      <c r="H76" s="44">
        <f>SUMIFS('Banco de Indicadores - Mun. (1)'!J:J,'Banco de Indicadores - Mun. (1)'!$C:$C,'Banco de Indicadores - UGRHI'!$B76,'Banco de Indicadores - Mun. (1)'!$A:$A,'Banco de Indicadores - UGRHI'!$A76)</f>
        <v>86778</v>
      </c>
      <c r="I76" s="46">
        <f>(F76)/VLOOKUP(B76,'Dados Base'!$B:$K,6,FALSE)</f>
        <v>115.25461966468153</v>
      </c>
      <c r="J76" s="73">
        <f t="shared" si="6"/>
        <v>0.94222403317234515</v>
      </c>
      <c r="K76" s="44">
        <f>SUMIFS('Banco de Indicadores - Mun. (1)'!O:O,'Banco de Indicadores - Mun. (1)'!$C:$C,'Banco de Indicadores - UGRHI'!$B76,'Banco de Indicadores - Mun. (1)'!$A:$A,'Banco de Indicadores - UGRHI'!$A76)</f>
        <v>4327</v>
      </c>
      <c r="L76" s="44">
        <f>SUMIFS('Banco de Indicadores - Mun. (1)'!P:P,'Banco de Indicadores - Mun. (1)'!$C:$C,'Banco de Indicadores - UGRHI'!$B76,'Banco de Indicadores - Mun. (1)'!$A:$A,'Banco de Indicadores - UGRHI'!$A76)</f>
        <v>0</v>
      </c>
      <c r="M76" s="44">
        <f>SUMIFS('Banco de Indicadores - Mun. (1)'!Q:Q,'Banco de Indicadores - Mun. (1)'!$C:$C,'Banco de Indicadores - UGRHI'!$B76,'Banco de Indicadores - Mun. (1)'!$A:$A,'Banco de Indicadores - UGRHI'!$A76)</f>
        <v>0</v>
      </c>
      <c r="N76" s="44">
        <f>SUMIFS('Banco de Indicadores - Mun. (1)'!R:R,'Banco de Indicadores - Mun. (1)'!$C:$C,'Banco de Indicadores - UGRHI'!$B76,'Banco de Indicadores - Mun. (1)'!$A:$A,'Banco de Indicadores - UGRHI'!$A76)</f>
        <v>0</v>
      </c>
      <c r="O76" s="44">
        <f>SUMIFS('Banco de Indicadores - Mun. (1)'!S:S,'Banco de Indicadores - Mun. (1)'!$C:$C,'Banco de Indicadores - UGRHI'!$B76,'Banco de Indicadores - Mun. (1)'!$A:$A,'Banco de Indicadores - UGRHI'!$A76)</f>
        <v>4591</v>
      </c>
      <c r="P76" s="44">
        <f>SUMIFS('Banco de Indicadores - Mun. (1)'!T:T,'Banco de Indicadores - Mun. (1)'!$C:$C,'Banco de Indicadores - UGRHI'!$B76,'Banco de Indicadores - Mun. (1)'!$A:$A,'Banco de Indicadores - UGRHI'!$A76)</f>
        <v>0</v>
      </c>
      <c r="Q76" s="44">
        <f>SUMIFS('Banco de Indicadores - Mun. (1)'!U:U,'Banco de Indicadores - Mun. (1)'!$C:$C,'Banco de Indicadores - UGRHI'!$B76,'Banco de Indicadores - Mun. (1)'!$A:$A,'Banco de Indicadores - UGRHI'!$A76)</f>
        <v>16134</v>
      </c>
      <c r="R76" s="44">
        <f>SUMIFS('Banco de Indicadores - Mun. (1)'!V:V,'Banco de Indicadores - Mun. (1)'!$C:$C,'Banco de Indicadores - UGRHI'!$B76,'Banco de Indicadores - Mun. (1)'!$A:$A,'Banco de Indicadores - UGRHI'!$A76)</f>
        <v>13299</v>
      </c>
      <c r="S76" s="44">
        <f>SUMIFS('Banco de Indicadores - Mun. (1)'!W:W,'Banco de Indicadores - Mun. (1)'!$C:$C,'Banco de Indicadores - UGRHI'!$B76,'Banco de Indicadores - Mun. (1)'!$A:$A,'Banco de Indicadores - UGRHI'!$A76)</f>
        <v>0.28999999999999998</v>
      </c>
      <c r="T76" s="45">
        <f>SUMIFS('Banco de Indicadores Mun. (2)'!I:I,'Banco de Indicadores Mun. (2)'!$E:$E,'Banco de Indicadores - UGRHI'!$B76,'Banco de Indicadores Mun. (2)'!$A:$A,'Banco de Indicadores - UGRHI'!$A76)</f>
        <v>15.783212500000003</v>
      </c>
      <c r="U76" s="45">
        <f>SUMIFS('Banco de Indicadores Mun. (2)'!J:J,'Banco de Indicadores Mun. (2)'!$E:$E,'Banco de Indicadores - UGRHI'!$B76,'Banco de Indicadores Mun. (2)'!$A:$A,'Banco de Indicadores - UGRHI'!$A76)</f>
        <v>14.354542199999999</v>
      </c>
      <c r="V76" s="45">
        <f>SUMIFS('Banco de Indicadores Mun. (2)'!K:K,'Banco de Indicadores Mun. (2)'!$E:$E,'Banco de Indicadores - UGRHI'!$B76,'Banco de Indicadores Mun. (2)'!$A:$A,'Banco de Indicadores - UGRHI'!$A76)</f>
        <v>1.4286703000000001</v>
      </c>
      <c r="W76" s="45">
        <f>SUMIFS('Banco de Indicadores Mun. (2)'!L:L,'Banco de Indicadores Mun. (2)'!$E:$E,'Banco de Indicadores - UGRHI'!$B76,'Banco de Indicadores Mun. (2)'!$A:$A,'Banco de Indicadores - UGRHI'!$A76)</f>
        <v>7.0751177423896499</v>
      </c>
      <c r="X76" s="45">
        <f>SUMIFS('Banco de Indicadores Mun. (2)'!M:M,'Banco de Indicadores Mun. (2)'!$E:$E,'Banco de Indicadores - UGRHI'!$B76,'Banco de Indicadores Mun. (2)'!$A:$A,'Banco de Indicadores - UGRHI'!$A76)</f>
        <v>1.7641218999999997</v>
      </c>
      <c r="Y76" s="45">
        <f>SUMIFS('Banco de Indicadores Mun. (2)'!N:N,'Banco de Indicadores Mun. (2)'!$E:$E,'Banco de Indicadores - UGRHI'!$B76,'Banco de Indicadores Mun. (2)'!$A:$A,'Banco de Indicadores - UGRHI'!$A76)</f>
        <v>2.1995117</v>
      </c>
      <c r="Z76" s="45">
        <f>SUMIFS('Banco de Indicadores Mun. (2)'!O:O,'Banco de Indicadores Mun. (2)'!$E:$E,'Banco de Indicadores - UGRHI'!$B76,'Banco de Indicadores Mun. (2)'!$A:$A,'Banco de Indicadores - UGRHI'!$A76)</f>
        <v>10.353881899999998</v>
      </c>
      <c r="AA76" s="45">
        <f>SUMIFS('Banco de Indicadores Mun. (2)'!P:P,'Banco de Indicadores Mun. (2)'!$E:$E,'Banco de Indicadores - UGRHI'!$B76,'Banco de Indicadores Mun. (2)'!$A:$A,'Banco de Indicadores - UGRHI'!$A76)</f>
        <v>1.2682084</v>
      </c>
      <c r="AB76" s="48">
        <f>SUMIFS('Banco de Indicadores - Mun. (1)'!X:X,'Banco de Indicadores - Mun. (1)'!$C:$C,'Banco de Indicadores - UGRHI'!$B76,'Banco de Indicadores - Mun. (1)'!$A:$A,'Banco de Indicadores - UGRHI'!$A76)</f>
        <v>4.4656257858045194</v>
      </c>
      <c r="AC76" s="48">
        <f t="shared" si="4"/>
        <v>62.198391420911527</v>
      </c>
      <c r="AD76" s="48">
        <f t="shared" si="5"/>
        <v>37.801608579088466</v>
      </c>
      <c r="AE76" s="44">
        <f>SUMIFS('Banco de Indicadores - Mun. (1)'!Y:Y,'Banco de Indicadores - Mun. (1)'!$C:$C,'Banco de Indicadores - UGRHI'!$B76,'Banco de Indicadores - Mun. (1)'!$A:$A,'Banco de Indicadores - UGRHI'!$A76)</f>
        <v>1165.2400000000002</v>
      </c>
      <c r="AF76" s="44">
        <f>SUMIFS('Banco de Indicadores - Mun. (1)'!Z:Z,'Banco de Indicadores - Mun. (1)'!$C:$C,'Banco de Indicadores - UGRHI'!$B76,'Banco de Indicadores - Mun. (1)'!$A:$A,'Banco de Indicadores - UGRHI'!$A76)</f>
        <v>33953</v>
      </c>
      <c r="AG76" s="44">
        <f>SUMIFS('Banco de Indicadores - Mun. (1)'!AA:AA,'Banco de Indicadores - Mun. (1)'!$C:$C,'Banco de Indicadores - UGRHI'!$B76,'Banco de Indicadores - Mun. (1)'!$A:$A,'Banco de Indicadores - UGRHI'!$A76)</f>
        <v>44433</v>
      </c>
      <c r="AH76" s="44">
        <f>SUMIFS('Banco de Indicadores - Mun. (1)'!AB:AB,'Banco de Indicadores - Mun. (1)'!$C:$C,'Banco de Indicadores - UGRHI'!$B76,'Banco de Indicadores - Mun. (1)'!$A:$A,'Banco de Indicadores - UGRHI'!$A76)</f>
        <v>117</v>
      </c>
      <c r="AI76" s="44">
        <f>SUMIFS('Banco de Indicadores - Mun. (1)'!AC:AC,'Banco de Indicadores - Mun. (1)'!$C:$C,'Banco de Indicadores - UGRHI'!$B76,'Banco de Indicadores - Mun. (1)'!$A:$A,'Banco de Indicadores - UGRHI'!$A76)</f>
        <v>4</v>
      </c>
      <c r="AJ76" s="44">
        <f>SUMIFS('Banco de Indicadores Mun. (2)'!Q:Q,'Banco de Indicadores Mun. (2)'!$E:$E,'Banco de Indicadores - UGRHI'!$B76,'Banco de Indicadores Mun. (2)'!$A:$A,'Banco de Indicadores - UGRHI'!$A76)</f>
        <v>925</v>
      </c>
      <c r="AK76" s="154">
        <f>VLOOKUP(B76,'Dados Base'!B:K,9,FALSE)*31536000/SUMIFS('Banco de Indicadores - Mun. (1)'!H:H,'Banco de Indicadores - Mun. (1)'!C:C,'Banco de Indicadores - UGRHI'!B76,'Banco de Indicadores - Mun. (1)'!A:A,'Banco de Indicadores - UGRHI'!A76)</f>
        <v>4178.2773869587627</v>
      </c>
      <c r="AL76" s="126">
        <v>95.048480237373695</v>
      </c>
      <c r="AM76" s="42" t="s">
        <v>702</v>
      </c>
      <c r="AN76" s="42" t="s">
        <v>702</v>
      </c>
      <c r="AO76" s="42" t="s">
        <v>702</v>
      </c>
      <c r="AP76" s="126">
        <v>99.074793069820899</v>
      </c>
      <c r="AQ76" s="127">
        <f>(SUMIFS(T:T,B:B,B76,A:A,A76)/VLOOKUP(B76,'Dados Base'!B:K,8,FALSE))*100</f>
        <v>21.921128472222225</v>
      </c>
      <c r="AR76" s="127">
        <f>(SUMIFS(T:T,B:B,B76,A:A,A76)/VLOOKUP(B76,'Dados Base'!B:K,9,FALSE))*100</f>
        <v>7.931262562814072</v>
      </c>
      <c r="AS76" s="127">
        <f>(SUMIFS(U:U,B:B,B76,A:A,A76)/VLOOKUP(B76,'Dados Base'!B:K,7,FALSE))*100</f>
        <v>29.905296249999996</v>
      </c>
      <c r="AT76" s="127">
        <f>(SUMIFS(V:V,B:B,B76,A:A,A76)/VLOOKUP(B76,'Dados Base'!B:K,10,FALSE))*100</f>
        <v>5.9527929166666667</v>
      </c>
      <c r="AU76" s="44">
        <f>SUMIFS('Banco de Indicadores - Mun. (1)'!AO:AO,'Banco de Indicadores - Mun. (1)'!$C:$C,'Banco de Indicadores - UGRHI'!$B76,'Banco de Indicadores - Mun. (1)'!$A:$A,'Banco de Indicadores - UGRHI'!$A76)</f>
        <v>0</v>
      </c>
      <c r="AV76" s="44">
        <f>SUMIFS('Banco de Indicadores - Mun. (1)'!AP:AP,'Banco de Indicadores - Mun. (1)'!$C:$C,'Banco de Indicadores - UGRHI'!$B76,'Banco de Indicadores - Mun. (1)'!$A:$A,'Banco de Indicadores - UGRHI'!$A76)</f>
        <v>0</v>
      </c>
      <c r="AW76" s="142">
        <v>40</v>
      </c>
      <c r="AX76" s="44">
        <f>SUMIFS('Banco de Indicadores - Mun. (1)'!AQ:AQ,'Banco de Indicadores - Mun. (1)'!$C:$C,'Banco de Indicadores - UGRHI'!$B76,'Banco de Indicadores - Mun. (1)'!$A:$A,'Banco de Indicadores - UGRHI'!$A76)</f>
        <v>4</v>
      </c>
      <c r="AY76" s="74">
        <v>98.015431454596495</v>
      </c>
      <c r="AZ76" s="74">
        <v>56.666447579924984</v>
      </c>
      <c r="BA76" s="75">
        <f xml:space="preserve">  100 * (  SUMIFS('Banco de Indicadores - Mun. (1)'!Z:Z,'Banco de Indicadores - Mun. (1)'!$C:$C,'Banco de Indicadores - UGRHI'!$B76,'Banco de Indicadores - Mun. (1)'!$A:$A,'Banco de Indicadores - UGRHI'!$A76) /
(SUMIFS('Banco de Indicadores - Mun. (1)'!AA:AA,'Banco de Indicadores - Mun. (1)'!$C:$C,'Banco de Indicadores - UGRHI'!$B76,'Banco de Indicadores - Mun. (1)'!$A:$A,'Banco de Indicadores - UGRHI'!$A76) +  SUMIFS('Banco de Indicadores - Mun. (1)'!Z:Z,'Banco de Indicadores - Mun. (1)'!$C:$C,'Banco de Indicadores - UGRHI'!$B76,'Banco de Indicadores - Mun. (1)'!$A:$A,'Banco de Indicadores - UGRHI'!$A76) ))</f>
        <v>43.315132804327305</v>
      </c>
      <c r="BB76" s="44">
        <f>SUMIFS('Banco de Indicadores - Mun. (1)'!AW:AW,'Banco de Indicadores - Mun. (1)'!$C:$C,'Banco de Indicadores - UGRHI'!$B76,'Banco de Indicadores - Mun. (1)'!$A:$A,'Banco de Indicadores - UGRHI'!$A76)</f>
        <v>8</v>
      </c>
      <c r="BC76" s="44">
        <f>SUMIFS('Banco de Indicadores - Mun. (1)'!AX:AX,'Banco de Indicadores - Mun. (1)'!$C:$C,'Banco de Indicadores - UGRHI'!$B76,'Banco de Indicadores - Mun. (1)'!$A:$A,'Banco de Indicadores - UGRHI'!$A76)</f>
        <v>4</v>
      </c>
      <c r="BD76" s="124">
        <v>0.55000000000000004</v>
      </c>
      <c r="BE76" s="44">
        <f>SUMIFS('Banco de Indicadores Mun. (2)'!R:R,'Banco de Indicadores Mun. (2)'!$E:$E,'Banco de Indicadores - UGRHI'!$B76,'Banco de Indicadores Mun. (2)'!$A:$A,'Banco de Indicadores - UGRHI'!$A76)</f>
        <v>775</v>
      </c>
      <c r="BF76" s="128">
        <v>101.25652207310848</v>
      </c>
    </row>
    <row r="77" spans="1:58" x14ac:dyDescent="0.25">
      <c r="A77" s="38">
        <v>2014</v>
      </c>
      <c r="B77" s="38">
        <v>10</v>
      </c>
      <c r="C77" s="123">
        <f>SUMIFS('Banco de Indicadores Mun. (2)'!G:G,'Banco de Indicadores Mun. (2)'!$E:$E,'Banco de Indicadores - UGRHI'!$B77,'Banco de Indicadores Mun. (2)'!$A:$A,'Banco de Indicadores - UGRHI'!$A77)</f>
        <v>733</v>
      </c>
      <c r="D77" s="123">
        <f>SUMIFS('Banco de Indicadores Mun. (2)'!H:H,'Banco de Indicadores Mun. (2)'!$E:$E,'Banco de Indicadores - UGRHI'!$B77,'Banco de Indicadores Mun. (2)'!$A:$A,'Banco de Indicadores - UGRHI'!$A77)</f>
        <v>1406</v>
      </c>
      <c r="E77" s="43">
        <v>1.4512356702459206</v>
      </c>
      <c r="F77" s="44">
        <f>SUMIFS('Banco de Indicadores - Mun. (1)'!H:H,'Banco de Indicadores - Mun. (1)'!$C:$C,'Banco de Indicadores - UGRHI'!$B77,'Banco de Indicadores - Mun. (1)'!$A:$A,'Banco de Indicadores - UGRHI'!$A77)</f>
        <v>1935803</v>
      </c>
      <c r="G77" s="44">
        <f>SUMIFS('Banco de Indicadores - Mun. (1)'!I:I,'Banco de Indicadores - Mun. (1)'!$C:$C,'Banco de Indicadores - UGRHI'!$B77,'Banco de Indicadores - Mun. (1)'!$A:$A,'Banco de Indicadores - UGRHI'!$A77)</f>
        <v>1729384</v>
      </c>
      <c r="H77" s="44">
        <f>SUMIFS('Banco de Indicadores - Mun. (1)'!J:J,'Banco de Indicadores - Mun. (1)'!$C:$C,'Banco de Indicadores - UGRHI'!$B77,'Banco de Indicadores - Mun. (1)'!$A:$A,'Banco de Indicadores - UGRHI'!$A77)</f>
        <v>206419</v>
      </c>
      <c r="I77" s="46">
        <f>(F77)/VLOOKUP(B77,'Dados Base'!$B:$K,6,FALSE)</f>
        <v>159.99509056015552</v>
      </c>
      <c r="J77" s="73">
        <f t="shared" si="6"/>
        <v>0.89336776521164607</v>
      </c>
      <c r="K77" s="44">
        <f>SUMIFS('Banco de Indicadores - Mun. (1)'!O:O,'Banco de Indicadores - Mun. (1)'!$C:$C,'Banco de Indicadores - UGRHI'!$B77,'Banco de Indicadores - Mun. (1)'!$A:$A,'Banco de Indicadores - UGRHI'!$A77)</f>
        <v>3802</v>
      </c>
      <c r="L77" s="44">
        <f>SUMIFS('Banco de Indicadores - Mun. (1)'!P:P,'Banco de Indicadores - Mun. (1)'!$C:$C,'Banco de Indicadores - UGRHI'!$B77,'Banco de Indicadores - Mun. (1)'!$A:$A,'Banco de Indicadores - UGRHI'!$A77)</f>
        <v>0</v>
      </c>
      <c r="M77" s="44">
        <f>SUMIFS('Banco de Indicadores - Mun. (1)'!Q:Q,'Banco de Indicadores - Mun. (1)'!$C:$C,'Banco de Indicadores - UGRHI'!$B77,'Banco de Indicadores - Mun. (1)'!$A:$A,'Banco de Indicadores - UGRHI'!$A77)</f>
        <v>0</v>
      </c>
      <c r="N77" s="44">
        <f>SUMIFS('Banco de Indicadores - Mun. (1)'!R:R,'Banco de Indicadores - Mun. (1)'!$C:$C,'Banco de Indicadores - UGRHI'!$B77,'Banco de Indicadores - Mun. (1)'!$A:$A,'Banco de Indicadores - UGRHI'!$A77)</f>
        <v>0</v>
      </c>
      <c r="O77" s="44">
        <f>SUMIFS('Banco de Indicadores - Mun. (1)'!S:S,'Banco de Indicadores - Mun. (1)'!$C:$C,'Banco de Indicadores - UGRHI'!$B77,'Banco de Indicadores - Mun. (1)'!$A:$A,'Banco de Indicadores - UGRHI'!$A77)</f>
        <v>4911</v>
      </c>
      <c r="P77" s="44">
        <f>SUMIFS('Banco de Indicadores - Mun. (1)'!T:T,'Banco de Indicadores - Mun. (1)'!$C:$C,'Banco de Indicadores - UGRHI'!$B77,'Banco de Indicadores - Mun. (1)'!$A:$A,'Banco de Indicadores - UGRHI'!$A77)</f>
        <v>0</v>
      </c>
      <c r="Q77" s="44">
        <f>SUMIFS('Banco de Indicadores - Mun. (1)'!U:U,'Banco de Indicadores - Mun. (1)'!$C:$C,'Banco de Indicadores - UGRHI'!$B77,'Banco de Indicadores - Mun. (1)'!$A:$A,'Banco de Indicadores - UGRHI'!$A77)</f>
        <v>18606</v>
      </c>
      <c r="R77" s="44">
        <f>SUMIFS('Banco de Indicadores - Mun. (1)'!V:V,'Banco de Indicadores - Mun. (1)'!$C:$C,'Banco de Indicadores - UGRHI'!$B77,'Banco de Indicadores - Mun. (1)'!$A:$A,'Banco de Indicadores - UGRHI'!$A77)</f>
        <v>16241</v>
      </c>
      <c r="S77" s="44">
        <f>SUMIFS('Banco de Indicadores - Mun. (1)'!W:W,'Banco de Indicadores - Mun. (1)'!$C:$C,'Banco de Indicadores - UGRHI'!$B77,'Banco de Indicadores - Mun. (1)'!$A:$A,'Banco de Indicadores - UGRHI'!$A77)</f>
        <v>200.40999999999997</v>
      </c>
      <c r="T77" s="45">
        <f>SUMIFS('Banco de Indicadores Mun. (2)'!I:I,'Banco de Indicadores Mun. (2)'!$E:$E,'Banco de Indicadores - UGRHI'!$B77,'Banco de Indicadores Mun. (2)'!$A:$A,'Banco de Indicadores - UGRHI'!$A77)</f>
        <v>10.670983899999998</v>
      </c>
      <c r="U77" s="45">
        <f>SUMIFS('Banco de Indicadores Mun. (2)'!J:J,'Banco de Indicadores Mun. (2)'!$E:$E,'Banco de Indicadores - UGRHI'!$B77,'Banco de Indicadores Mun. (2)'!$A:$A,'Banco de Indicadores - UGRHI'!$A77)</f>
        <v>9.0007585000000017</v>
      </c>
      <c r="V77" s="45">
        <f>SUMIFS('Banco de Indicadores Mun. (2)'!K:K,'Banco de Indicadores Mun. (2)'!$E:$E,'Banco de Indicadores - UGRHI'!$B77,'Banco de Indicadores Mun. (2)'!$A:$A,'Banco de Indicadores - UGRHI'!$A77)</f>
        <v>1.6702253999999972</v>
      </c>
      <c r="W77" s="45">
        <f>SUMIFS('Banco de Indicadores Mun. (2)'!L:L,'Banco de Indicadores Mun. (2)'!$E:$E,'Banco de Indicadores - UGRHI'!$B77,'Banco de Indicadores Mun. (2)'!$A:$A,'Banco de Indicadores - UGRHI'!$A77)</f>
        <v>0</v>
      </c>
      <c r="X77" s="45">
        <f>SUMIFS('Banco de Indicadores Mun. (2)'!M:M,'Banco de Indicadores Mun. (2)'!$E:$E,'Banco de Indicadores - UGRHI'!$B77,'Banco de Indicadores Mun. (2)'!$A:$A,'Banco de Indicadores - UGRHI'!$A77)</f>
        <v>5.6354743999999997</v>
      </c>
      <c r="Y77" s="45">
        <f>SUMIFS('Banco de Indicadores Mun. (2)'!N:N,'Banco de Indicadores Mun. (2)'!$E:$E,'Banco de Indicadores - UGRHI'!$B77,'Banco de Indicadores Mun. (2)'!$A:$A,'Banco de Indicadores - UGRHI'!$A77)</f>
        <v>2.3804324999999986</v>
      </c>
      <c r="Z77" s="45">
        <f>SUMIFS('Banco de Indicadores Mun. (2)'!O:O,'Banco de Indicadores Mun. (2)'!$E:$E,'Banco de Indicadores - UGRHI'!$B77,'Banco de Indicadores Mun. (2)'!$A:$A,'Banco de Indicadores - UGRHI'!$A77)</f>
        <v>1.7305756000000001</v>
      </c>
      <c r="AA77" s="45">
        <f>SUMIFS('Banco de Indicadores Mun. (2)'!P:P,'Banco de Indicadores Mun. (2)'!$E:$E,'Banco de Indicadores - UGRHI'!$B77,'Banco de Indicadores Mun. (2)'!$A:$A,'Banco de Indicadores - UGRHI'!$A77)</f>
        <v>0.18898579999999998</v>
      </c>
      <c r="AB77" s="48">
        <f>SUMIFS('Banco de Indicadores - Mun. (1)'!X:X,'Banco de Indicadores - Mun. (1)'!$C:$C,'Banco de Indicadores - UGRHI'!$B77,'Banco de Indicadores - Mun. (1)'!$A:$A,'Banco de Indicadores - UGRHI'!$A77)</f>
        <v>6.0937474934513904</v>
      </c>
      <c r="AC77" s="48">
        <f t="shared" si="4"/>
        <v>34.268349696119685</v>
      </c>
      <c r="AD77" s="48">
        <f t="shared" si="5"/>
        <v>65.731650303880315</v>
      </c>
      <c r="AE77" s="44">
        <f>SUMIFS('Banco de Indicadores - Mun. (1)'!Y:Y,'Banco de Indicadores - Mun. (1)'!$C:$C,'Banco de Indicadores - UGRHI'!$B77,'Banco de Indicadores - Mun. (1)'!$A:$A,'Banco de Indicadores - UGRHI'!$A77)</f>
        <v>1642.5199999999998</v>
      </c>
      <c r="AF77" s="44">
        <f>SUMIFS('Banco de Indicadores - Mun. (1)'!Z:Z,'Banco de Indicadores - Mun. (1)'!$C:$C,'Banco de Indicadores - UGRHI'!$B77,'Banco de Indicadores - Mun. (1)'!$A:$A,'Banco de Indicadores - UGRHI'!$A77)</f>
        <v>62695</v>
      </c>
      <c r="AG77" s="44">
        <f>SUMIFS('Banco de Indicadores - Mun. (1)'!AA:AA,'Banco de Indicadores - Mun. (1)'!$C:$C,'Banco de Indicadores - UGRHI'!$B77,'Banco de Indicadores - Mun. (1)'!$A:$A,'Banco de Indicadores - UGRHI'!$A77)</f>
        <v>32964</v>
      </c>
      <c r="AH77" s="44">
        <f>SUMIFS('Banco de Indicadores - Mun. (1)'!AB:AB,'Banco de Indicadores - Mun. (1)'!$C:$C,'Banco de Indicadores - UGRHI'!$B77,'Banco de Indicadores - Mun. (1)'!$A:$A,'Banco de Indicadores - UGRHI'!$A77)</f>
        <v>176</v>
      </c>
      <c r="AI77" s="44">
        <f>SUMIFS('Banco de Indicadores - Mun. (1)'!AC:AC,'Banco de Indicadores - Mun. (1)'!$C:$C,'Banco de Indicadores - UGRHI'!$B77,'Banco de Indicadores - Mun. (1)'!$A:$A,'Banco de Indicadores - UGRHI'!$A77)</f>
        <v>8</v>
      </c>
      <c r="AJ77" s="44">
        <f>SUMIFS('Banco de Indicadores Mun. (2)'!Q:Q,'Banco de Indicadores Mun. (2)'!$E:$E,'Banco de Indicadores - UGRHI'!$B77,'Banco de Indicadores Mun. (2)'!$A:$A,'Banco de Indicadores - UGRHI'!$A77)</f>
        <v>1156</v>
      </c>
      <c r="AK77" s="154">
        <f>VLOOKUP(B77,'Dados Base'!B:K,9,FALSE)*31536000/SUMIFS('Banco de Indicadores - Mun. (1)'!H:H,'Banco de Indicadores - Mun. (1)'!C:C,'Banco de Indicadores - UGRHI'!B77,'Banco de Indicadores - Mun. (1)'!A:A,'Banco de Indicadores - UGRHI'!A77)</f>
        <v>1743.1277872800074</v>
      </c>
      <c r="AL77" s="126">
        <v>89.312782654020069</v>
      </c>
      <c r="AM77" s="42" t="s">
        <v>702</v>
      </c>
      <c r="AN77" s="42" t="s">
        <v>702</v>
      </c>
      <c r="AO77" s="42" t="s">
        <v>702</v>
      </c>
      <c r="AP77" s="126">
        <v>96.749299895222819</v>
      </c>
      <c r="AQ77" s="127">
        <f>(SUMIFS(T:T,B:B,B77,A:A,A77)/VLOOKUP(B77,'Dados Base'!B:K,8,FALSE))*100</f>
        <v>27.361497179487177</v>
      </c>
      <c r="AR77" s="127">
        <f>(SUMIFS(T:T,B:B,B77,A:A,A77)/VLOOKUP(B77,'Dados Base'!B:K,9,FALSE))*100</f>
        <v>9.9728821495327082</v>
      </c>
      <c r="AS77" s="127">
        <f>(SUMIFS(U:U,B:B,B77,A:A,A77)/VLOOKUP(B77,'Dados Base'!B:K,7,FALSE))*100</f>
        <v>40.912538636363642</v>
      </c>
      <c r="AT77" s="127">
        <f>(SUMIFS(V:V,B:B,B77,A:A,A77)/VLOOKUP(B77,'Dados Base'!B:K,10,FALSE))*100</f>
        <v>9.824855294117631</v>
      </c>
      <c r="AU77" s="44">
        <f>SUMIFS('Banco de Indicadores - Mun. (1)'!AO:AO,'Banco de Indicadores - Mun. (1)'!$C:$C,'Banco de Indicadores - UGRHI'!$B77,'Banco de Indicadores - Mun. (1)'!$A:$A,'Banco de Indicadores - UGRHI'!$A77)</f>
        <v>0</v>
      </c>
      <c r="AV77" s="44">
        <f>SUMIFS('Banco de Indicadores - Mun. (1)'!AP:AP,'Banco de Indicadores - Mun. (1)'!$C:$C,'Banco de Indicadores - UGRHI'!$B77,'Banco de Indicadores - Mun. (1)'!$A:$A,'Banco de Indicadores - UGRHI'!$A77)</f>
        <v>1.051562479897749</v>
      </c>
      <c r="AW77" s="142">
        <v>8</v>
      </c>
      <c r="AX77" s="44">
        <f>SUMIFS('Banco de Indicadores - Mun. (1)'!AQ:AQ,'Banco de Indicadores - Mun. (1)'!$C:$C,'Banco de Indicadores - UGRHI'!$B77,'Banco de Indicadores - Mun. (1)'!$A:$A,'Banco de Indicadores - UGRHI'!$A77)</f>
        <v>6</v>
      </c>
      <c r="AY77" s="74">
        <v>87.977984298393253</v>
      </c>
      <c r="AZ77" s="74">
        <v>75.062132993236403</v>
      </c>
      <c r="BA77" s="75">
        <f xml:space="preserve">  100 * (  SUMIFS('Banco de Indicadores - Mun. (1)'!Z:Z,'Banco de Indicadores - Mun. (1)'!$C:$C,'Banco de Indicadores - UGRHI'!$B77,'Banco de Indicadores - Mun. (1)'!$A:$A,'Banco de Indicadores - UGRHI'!$A77) /
(SUMIFS('Banco de Indicadores - Mun. (1)'!AA:AA,'Banco de Indicadores - Mun. (1)'!$C:$C,'Banco de Indicadores - UGRHI'!$B77,'Banco de Indicadores - Mun. (1)'!$A:$A,'Banco de Indicadores - UGRHI'!$A77) +  SUMIFS('Banco de Indicadores - Mun. (1)'!Z:Z,'Banco de Indicadores - Mun. (1)'!$C:$C,'Banco de Indicadores - UGRHI'!$B77,'Banco de Indicadores - Mun. (1)'!$A:$A,'Banco de Indicadores - UGRHI'!$A77) ))</f>
        <v>65.540095547726821</v>
      </c>
      <c r="BB77" s="44">
        <f>SUMIFS('Banco de Indicadores - Mun. (1)'!AW:AW,'Banco de Indicadores - Mun. (1)'!$C:$C,'Banco de Indicadores - UGRHI'!$B77,'Banco de Indicadores - Mun. (1)'!$A:$A,'Banco de Indicadores - UGRHI'!$A77)</f>
        <v>13</v>
      </c>
      <c r="BC77" s="44">
        <f>SUMIFS('Banco de Indicadores - Mun. (1)'!AX:AX,'Banco de Indicadores - Mun. (1)'!$C:$C,'Banco de Indicadores - UGRHI'!$B77,'Banco de Indicadores - Mun. (1)'!$A:$A,'Banco de Indicadores - UGRHI'!$A77)</f>
        <v>8</v>
      </c>
      <c r="BD77" s="124">
        <v>0.43</v>
      </c>
      <c r="BE77" s="44">
        <f>SUMIFS('Banco de Indicadores Mun. (2)'!R:R,'Banco de Indicadores Mun. (2)'!$E:$E,'Banco de Indicadores - UGRHI'!$B77,'Banco de Indicadores Mun. (2)'!$A:$A,'Banco de Indicadores - UGRHI'!$A77)</f>
        <v>1224</v>
      </c>
      <c r="BF77" s="128">
        <v>105.91174245347281</v>
      </c>
    </row>
    <row r="78" spans="1:58" x14ac:dyDescent="0.25">
      <c r="A78" s="38">
        <v>2014</v>
      </c>
      <c r="B78" s="38">
        <v>11</v>
      </c>
      <c r="C78" s="123">
        <f>SUMIFS('Banco de Indicadores Mun. (2)'!G:G,'Banco de Indicadores Mun. (2)'!$E:$E,'Banco de Indicadores - UGRHI'!$B78,'Banco de Indicadores Mun. (2)'!$A:$A,'Banco de Indicadores - UGRHI'!$A78)</f>
        <v>383</v>
      </c>
      <c r="D78" s="123">
        <f>SUMIFS('Banco de Indicadores Mun. (2)'!H:H,'Banco de Indicadores Mun. (2)'!$E:$E,'Banco de Indicadores - UGRHI'!$B78,'Banco de Indicadores Mun. (2)'!$A:$A,'Banco de Indicadores - UGRHI'!$A78)</f>
        <v>109</v>
      </c>
      <c r="E78" s="43">
        <v>7.4120609028849316E-2</v>
      </c>
      <c r="F78" s="44">
        <f>SUMIFS('Banco de Indicadores - Mun. (1)'!H:H,'Banco de Indicadores - Mun. (1)'!$C:$C,'Banco de Indicadores - UGRHI'!$B78,'Banco de Indicadores - Mun. (1)'!$A:$A,'Banco de Indicadores - UGRHI'!$A78)</f>
        <v>366977</v>
      </c>
      <c r="G78" s="44">
        <f>SUMIFS('Banco de Indicadores - Mun. (1)'!I:I,'Banco de Indicadores - Mun. (1)'!$C:$C,'Banco de Indicadores - UGRHI'!$B78,'Banco de Indicadores - Mun. (1)'!$A:$A,'Banco de Indicadores - UGRHI'!$A78)</f>
        <v>267060</v>
      </c>
      <c r="H78" s="44">
        <f>SUMIFS('Banco de Indicadores - Mun. (1)'!J:J,'Banco de Indicadores - Mun. (1)'!$C:$C,'Banco de Indicadores - UGRHI'!$B78,'Banco de Indicadores - Mun. (1)'!$A:$A,'Banco de Indicadores - UGRHI'!$A78)</f>
        <v>99917</v>
      </c>
      <c r="I78" s="46">
        <f>(F78)/VLOOKUP(B78,'Dados Base'!$B:$K,6,FALSE)</f>
        <v>21.515539355677674</v>
      </c>
      <c r="J78" s="73">
        <f t="shared" si="6"/>
        <v>0.72772953073353375</v>
      </c>
      <c r="K78" s="44">
        <f>SUMIFS('Banco de Indicadores - Mun. (1)'!O:O,'Banco de Indicadores - Mun. (1)'!$C:$C,'Banco de Indicadores - UGRHI'!$B78,'Banco de Indicadores - Mun. (1)'!$A:$A,'Banco de Indicadores - UGRHI'!$A78)</f>
        <v>1967</v>
      </c>
      <c r="L78" s="44">
        <f>SUMIFS('Banco de Indicadores - Mun. (1)'!P:P,'Banco de Indicadores - Mun. (1)'!$C:$C,'Banco de Indicadores - UGRHI'!$B78,'Banco de Indicadores - Mun. (1)'!$A:$A,'Banco de Indicadores - UGRHI'!$A78)</f>
        <v>0</v>
      </c>
      <c r="M78" s="44">
        <f>SUMIFS('Banco de Indicadores - Mun. (1)'!Q:Q,'Banco de Indicadores - Mun. (1)'!$C:$C,'Banco de Indicadores - UGRHI'!$B78,'Banco de Indicadores - Mun. (1)'!$A:$A,'Banco de Indicadores - UGRHI'!$A78)</f>
        <v>0</v>
      </c>
      <c r="N78" s="44">
        <f>SUMIFS('Banco de Indicadores - Mun. (1)'!R:R,'Banco de Indicadores - Mun. (1)'!$C:$C,'Banco de Indicadores - UGRHI'!$B78,'Banco de Indicadores - Mun. (1)'!$A:$A,'Banco de Indicadores - UGRHI'!$A78)</f>
        <v>0</v>
      </c>
      <c r="O78" s="44">
        <f>SUMIFS('Banco de Indicadores - Mun. (1)'!S:S,'Banco de Indicadores - Mun. (1)'!$C:$C,'Banco de Indicadores - UGRHI'!$B78,'Banco de Indicadores - Mun. (1)'!$A:$A,'Banco de Indicadores - UGRHI'!$A78)</f>
        <v>392</v>
      </c>
      <c r="P78" s="44">
        <f>SUMIFS('Banco de Indicadores - Mun. (1)'!T:T,'Banco de Indicadores - Mun. (1)'!$C:$C,'Banco de Indicadores - UGRHI'!$B78,'Banco de Indicadores - Mun. (1)'!$A:$A,'Banco de Indicadores - UGRHI'!$A78)</f>
        <v>0</v>
      </c>
      <c r="Q78" s="44">
        <f>SUMIFS('Banco de Indicadores - Mun. (1)'!U:U,'Banco de Indicadores - Mun. (1)'!$C:$C,'Banco de Indicadores - UGRHI'!$B78,'Banco de Indicadores - Mun. (1)'!$A:$A,'Banco de Indicadores - UGRHI'!$A78)</f>
        <v>2586</v>
      </c>
      <c r="R78" s="44">
        <f>SUMIFS('Banco de Indicadores - Mun. (1)'!V:V,'Banco de Indicadores - Mun. (1)'!$C:$C,'Banco de Indicadores - UGRHI'!$B78,'Banco de Indicadores - Mun. (1)'!$A:$A,'Banco de Indicadores - UGRHI'!$A78)</f>
        <v>1951</v>
      </c>
      <c r="S78" s="44">
        <f>SUMIFS('Banco de Indicadores - Mun. (1)'!W:W,'Banco de Indicadores - Mun. (1)'!$C:$C,'Banco de Indicadores - UGRHI'!$B78,'Banco de Indicadores - Mun. (1)'!$A:$A,'Banco de Indicadores - UGRHI'!$A78)</f>
        <v>15.809999999999999</v>
      </c>
      <c r="T78" s="45">
        <f>SUMIFS('Banco de Indicadores Mun. (2)'!I:I,'Banco de Indicadores Mun. (2)'!$E:$E,'Banco de Indicadores - UGRHI'!$B78,'Banco de Indicadores Mun. (2)'!$A:$A,'Banco de Indicadores - UGRHI'!$A78)</f>
        <v>2.6646897000000003</v>
      </c>
      <c r="U78" s="45">
        <f>SUMIFS('Banco de Indicadores Mun. (2)'!J:J,'Banco de Indicadores Mun. (2)'!$E:$E,'Banco de Indicadores - UGRHI'!$B78,'Banco de Indicadores Mun. (2)'!$A:$A,'Banco de Indicadores - UGRHI'!$A78)</f>
        <v>2.5990076000000006</v>
      </c>
      <c r="V78" s="45">
        <f>SUMIFS('Banco de Indicadores Mun. (2)'!K:K,'Banco de Indicadores Mun. (2)'!$E:$E,'Banco de Indicadores - UGRHI'!$B78,'Banco de Indicadores Mun. (2)'!$A:$A,'Banco de Indicadores - UGRHI'!$A78)</f>
        <v>6.5682099999999993E-2</v>
      </c>
      <c r="W78" s="45">
        <f>SUMIFS('Banco de Indicadores Mun. (2)'!L:L,'Banco de Indicadores Mun. (2)'!$E:$E,'Banco de Indicadores - UGRHI'!$B78,'Banco de Indicadores Mun. (2)'!$A:$A,'Banco de Indicadores - UGRHI'!$A78)</f>
        <v>0.48595698782343982</v>
      </c>
      <c r="X78" s="45">
        <f>SUMIFS('Banco de Indicadores Mun. (2)'!M:M,'Banco de Indicadores Mun. (2)'!$E:$E,'Banco de Indicadores - UGRHI'!$B78,'Banco de Indicadores Mun. (2)'!$A:$A,'Banco de Indicadores - UGRHI'!$A78)</f>
        <v>0.55833830000000007</v>
      </c>
      <c r="Y78" s="45">
        <f>SUMIFS('Banco de Indicadores Mun. (2)'!N:N,'Banco de Indicadores Mun. (2)'!$E:$E,'Banco de Indicadores - UGRHI'!$B78,'Banco de Indicadores Mun. (2)'!$A:$A,'Banco de Indicadores - UGRHI'!$A78)</f>
        <v>1.2115083999999998</v>
      </c>
      <c r="Z78" s="45">
        <f>SUMIFS('Banco de Indicadores Mun. (2)'!O:O,'Banco de Indicadores Mun. (2)'!$E:$E,'Banco de Indicadores - UGRHI'!$B78,'Banco de Indicadores Mun. (2)'!$A:$A,'Banco de Indicadores - UGRHI'!$A78)</f>
        <v>0.81187809999999994</v>
      </c>
      <c r="AA78" s="45">
        <f>SUMIFS('Banco de Indicadores Mun. (2)'!P:P,'Banco de Indicadores Mun. (2)'!$E:$E,'Banco de Indicadores - UGRHI'!$B78,'Banco de Indicadores Mun. (2)'!$A:$A,'Banco de Indicadores - UGRHI'!$A78)</f>
        <v>5.8072100000000008E-2</v>
      </c>
      <c r="AB78" s="48">
        <f>SUMIFS('Banco de Indicadores - Mun. (1)'!X:X,'Banco de Indicadores - Mun. (1)'!$C:$C,'Banco de Indicadores - UGRHI'!$B78,'Banco de Indicadores - Mun. (1)'!$A:$A,'Banco de Indicadores - UGRHI'!$A78)</f>
        <v>0.71700126878240733</v>
      </c>
      <c r="AC78" s="48">
        <f t="shared" si="4"/>
        <v>77.845528455284551</v>
      </c>
      <c r="AD78" s="48">
        <f t="shared" si="5"/>
        <v>22.154471544715449</v>
      </c>
      <c r="AE78" s="44">
        <f>SUMIFS('Banco de Indicadores - Mun. (1)'!Y:Y,'Banco de Indicadores - Mun. (1)'!$C:$C,'Banco de Indicadores - UGRHI'!$B78,'Banco de Indicadores - Mun. (1)'!$A:$A,'Banco de Indicadores - UGRHI'!$A78)</f>
        <v>196.80000000000004</v>
      </c>
      <c r="AF78" s="44">
        <f>SUMIFS('Banco de Indicadores - Mun. (1)'!Z:Z,'Banco de Indicadores - Mun. (1)'!$C:$C,'Banco de Indicadores - UGRHI'!$B78,'Banco de Indicadores - Mun. (1)'!$A:$A,'Banco de Indicadores - UGRHI'!$A78)</f>
        <v>6953</v>
      </c>
      <c r="AG78" s="44">
        <f>SUMIFS('Banco de Indicadores - Mun. (1)'!AA:AA,'Banco de Indicadores - Mun. (1)'!$C:$C,'Banco de Indicadores - UGRHI'!$B78,'Banco de Indicadores - Mun. (1)'!$A:$A,'Banco de Indicadores - UGRHI'!$A78)</f>
        <v>8782</v>
      </c>
      <c r="AH78" s="44">
        <f>SUMIFS('Banco de Indicadores - Mun. (1)'!AB:AB,'Banco de Indicadores - Mun. (1)'!$C:$C,'Banco de Indicadores - UGRHI'!$B78,'Banco de Indicadores - Mun. (1)'!$A:$A,'Banco de Indicadores - UGRHI'!$A78)</f>
        <v>71</v>
      </c>
      <c r="AI78" s="44">
        <f>SUMIFS('Banco de Indicadores - Mun. (1)'!AC:AC,'Banco de Indicadores - Mun. (1)'!$C:$C,'Banco de Indicadores - UGRHI'!$B78,'Banco de Indicadores - Mun. (1)'!$A:$A,'Banco de Indicadores - UGRHI'!$A78)</f>
        <v>23</v>
      </c>
      <c r="AJ78" s="44">
        <f>SUMIFS('Banco de Indicadores Mun. (2)'!Q:Q,'Banco de Indicadores Mun. (2)'!$E:$E,'Banco de Indicadores - UGRHI'!$B78,'Banco de Indicadores Mun. (2)'!$A:$A,'Banco de Indicadores - UGRHI'!$A78)</f>
        <v>735</v>
      </c>
      <c r="AK78" s="154">
        <f>VLOOKUP(B78,'Dados Base'!B:K,9,FALSE)*31536000/SUMIFS('Banco de Indicadores - Mun. (1)'!H:H,'Banco de Indicadores - Mun. (1)'!C:C,'Banco de Indicadores - UGRHI'!B78,'Banco de Indicadores - Mun. (1)'!A:A,'Banco de Indicadores - UGRHI'!A78)</f>
        <v>45201.568490668353</v>
      </c>
      <c r="AL78" s="126">
        <v>66.659261534101589</v>
      </c>
      <c r="AM78" s="42" t="s">
        <v>702</v>
      </c>
      <c r="AN78" s="42" t="s">
        <v>702</v>
      </c>
      <c r="AO78" s="42" t="s">
        <v>702</v>
      </c>
      <c r="AP78" s="126">
        <v>90.117828577847675</v>
      </c>
      <c r="AQ78" s="127">
        <f>(SUMIFS(T:T,B:B,B78,A:A,A78)/VLOOKUP(B78,'Dados Base'!B:K,8,FALSE))*100</f>
        <v>1.1636199563318779</v>
      </c>
      <c r="AR78" s="127">
        <f>(SUMIFS(T:T,B:B,B78,A:A,A78)/VLOOKUP(B78,'Dados Base'!B:K,9,FALSE))*100</f>
        <v>0.50659500000000002</v>
      </c>
      <c r="AS78" s="127">
        <f>(SUMIFS(U:U,B:B,B78,A:A,A78)/VLOOKUP(B78,'Dados Base'!B:K,7,FALSE))*100</f>
        <v>1.6043256790123461</v>
      </c>
      <c r="AT78" s="127">
        <f>(SUMIFS(V:V,B:B,B78,A:A,A78)/VLOOKUP(B78,'Dados Base'!B:K,10,FALSE))*100</f>
        <v>9.8032985074626863E-2</v>
      </c>
      <c r="AU78" s="44">
        <f>SUMIFS('Banco de Indicadores - Mun. (1)'!AO:AO,'Banco de Indicadores - Mun. (1)'!$C:$C,'Banco de Indicadores - UGRHI'!$B78,'Banco de Indicadores - Mun. (1)'!$A:$A,'Banco de Indicadores - UGRHI'!$A78)</f>
        <v>0</v>
      </c>
      <c r="AV78" s="44">
        <f>SUMIFS('Banco de Indicadores - Mun. (1)'!AP:AP,'Banco de Indicadores - Mun. (1)'!$C:$C,'Banco de Indicadores - UGRHI'!$B78,'Banco de Indicadores - Mun. (1)'!$A:$A,'Banco de Indicadores - UGRHI'!$A78)</f>
        <v>12.365524916532706</v>
      </c>
      <c r="AW78" s="142">
        <v>8</v>
      </c>
      <c r="AX78" s="44">
        <f>SUMIFS('Banco de Indicadores - Mun. (1)'!AQ:AQ,'Banco de Indicadores - Mun. (1)'!$C:$C,'Banco de Indicadores - UGRHI'!$B78,'Banco de Indicadores - Mun. (1)'!$A:$A,'Banco de Indicadores - UGRHI'!$A78)</f>
        <v>7</v>
      </c>
      <c r="AY78" s="74">
        <v>64.859548776612655</v>
      </c>
      <c r="AZ78" s="74">
        <v>61.757046711153471</v>
      </c>
      <c r="BA78" s="75">
        <f xml:space="preserve">  100 * (  SUMIFS('Banco de Indicadores - Mun. (1)'!Z:Z,'Banco de Indicadores - Mun. (1)'!$C:$C,'Banco de Indicadores - UGRHI'!$B78,'Banco de Indicadores - Mun. (1)'!$A:$A,'Banco de Indicadores - UGRHI'!$A78) /
(SUMIFS('Banco de Indicadores - Mun. (1)'!AA:AA,'Banco de Indicadores - Mun. (1)'!$C:$C,'Banco de Indicadores - UGRHI'!$B78,'Banco de Indicadores - Mun. (1)'!$A:$A,'Banco de Indicadores - UGRHI'!$A78) +  SUMIFS('Banco de Indicadores - Mun. (1)'!Z:Z,'Banco de Indicadores - Mun. (1)'!$C:$C,'Banco de Indicadores - UGRHI'!$B78,'Banco de Indicadores - Mun. (1)'!$A:$A,'Banco de Indicadores - UGRHI'!$A78) ))</f>
        <v>44.188115665713376</v>
      </c>
      <c r="BB78" s="44">
        <f>SUMIFS('Banco de Indicadores - Mun. (1)'!AW:AW,'Banco de Indicadores - Mun. (1)'!$C:$C,'Banco de Indicadores - UGRHI'!$B78,'Banco de Indicadores - Mun. (1)'!$A:$A,'Banco de Indicadores - UGRHI'!$A78)</f>
        <v>1</v>
      </c>
      <c r="BC78" s="44">
        <f>SUMIFS('Banco de Indicadores - Mun. (1)'!AX:AX,'Banco de Indicadores - Mun. (1)'!$C:$C,'Banco de Indicadores - UGRHI'!$B78,'Banco de Indicadores - Mun. (1)'!$A:$A,'Banco de Indicadores - UGRHI'!$A78)</f>
        <v>23</v>
      </c>
      <c r="BD78" s="124">
        <v>0.66</v>
      </c>
      <c r="BE78" s="44">
        <f>SUMIFS('Banco de Indicadores Mun. (2)'!R:R,'Banco de Indicadores Mun. (2)'!$E:$E,'Banco de Indicadores - UGRHI'!$B78,'Banco de Indicadores Mun. (2)'!$A:$A,'Banco de Indicadores - UGRHI'!$A78)</f>
        <v>363</v>
      </c>
      <c r="BF78" s="128">
        <v>96.593507239498052</v>
      </c>
    </row>
    <row r="79" spans="1:58" x14ac:dyDescent="0.25">
      <c r="A79" s="38">
        <v>2014</v>
      </c>
      <c r="B79" s="38">
        <v>12</v>
      </c>
      <c r="C79" s="123">
        <f>SUMIFS('Banco de Indicadores Mun. (2)'!G:G,'Banco de Indicadores Mun. (2)'!$E:$E,'Banco de Indicadores - UGRHI'!$B79,'Banco de Indicadores Mun. (2)'!$A:$A,'Banco de Indicadores - UGRHI'!$A79)</f>
        <v>466</v>
      </c>
      <c r="D79" s="123">
        <f>SUMIFS('Banco de Indicadores Mun. (2)'!H:H,'Banco de Indicadores Mun. (2)'!$E:$E,'Banco de Indicadores - UGRHI'!$B79,'Banco de Indicadores Mun. (2)'!$A:$A,'Banco de Indicadores - UGRHI'!$A79)</f>
        <v>388</v>
      </c>
      <c r="E79" s="43">
        <v>0.56814555938755618</v>
      </c>
      <c r="F79" s="44">
        <f>SUMIFS('Banco de Indicadores - Mun. (1)'!H:H,'Banco de Indicadores - Mun. (1)'!$C:$C,'Banco de Indicadores - UGRHI'!$B79,'Banco de Indicadores - Mun. (1)'!$A:$A,'Banco de Indicadores - UGRHI'!$A79)</f>
        <v>339350</v>
      </c>
      <c r="G79" s="44">
        <f>SUMIFS('Banco de Indicadores - Mun. (1)'!I:I,'Banco de Indicadores - Mun. (1)'!$C:$C,'Banco de Indicadores - UGRHI'!$B79,'Banco de Indicadores - Mun. (1)'!$A:$A,'Banco de Indicadores - UGRHI'!$A79)</f>
        <v>324066</v>
      </c>
      <c r="H79" s="44">
        <f>SUMIFS('Banco de Indicadores - Mun. (1)'!J:J,'Banco de Indicadores - Mun. (1)'!$C:$C,'Banco de Indicadores - UGRHI'!$B79,'Banco de Indicadores - Mun. (1)'!$A:$A,'Banco de Indicadores - UGRHI'!$A79)</f>
        <v>15284</v>
      </c>
      <c r="I79" s="46">
        <f>(F79)/VLOOKUP(B79,'Dados Base'!$B:$K,6,FALSE)</f>
        <v>47.707549278587621</v>
      </c>
      <c r="J79" s="73">
        <f t="shared" si="6"/>
        <v>0.95496095476646525</v>
      </c>
      <c r="K79" s="44">
        <f>SUMIFS('Banco de Indicadores - Mun. (1)'!O:O,'Banco de Indicadores - Mun. (1)'!$C:$C,'Banco de Indicadores - UGRHI'!$B79,'Banco de Indicadores - Mun. (1)'!$A:$A,'Banco de Indicadores - UGRHI'!$A79)</f>
        <v>1657</v>
      </c>
      <c r="L79" s="44">
        <f>SUMIFS('Banco de Indicadores - Mun. (1)'!P:P,'Banco de Indicadores - Mun. (1)'!$C:$C,'Banco de Indicadores - UGRHI'!$B79,'Banco de Indicadores - Mun. (1)'!$A:$A,'Banco de Indicadores - UGRHI'!$A79)</f>
        <v>0</v>
      </c>
      <c r="M79" s="44">
        <f>SUMIFS('Banco de Indicadores - Mun. (1)'!Q:Q,'Banco de Indicadores - Mun. (1)'!$C:$C,'Banco de Indicadores - UGRHI'!$B79,'Banco de Indicadores - Mun. (1)'!$A:$A,'Banco de Indicadores - UGRHI'!$A79)</f>
        <v>0</v>
      </c>
      <c r="N79" s="44">
        <f>SUMIFS('Banco de Indicadores - Mun. (1)'!R:R,'Banco de Indicadores - Mun. (1)'!$C:$C,'Banco de Indicadores - UGRHI'!$B79,'Banco de Indicadores - Mun. (1)'!$A:$A,'Banco de Indicadores - UGRHI'!$A79)</f>
        <v>0</v>
      </c>
      <c r="O79" s="44">
        <f>SUMIFS('Banco de Indicadores - Mun. (1)'!S:S,'Banco de Indicadores - Mun. (1)'!$C:$C,'Banco de Indicadores - UGRHI'!$B79,'Banco de Indicadores - Mun. (1)'!$A:$A,'Banco de Indicadores - UGRHI'!$A79)</f>
        <v>491</v>
      </c>
      <c r="P79" s="44">
        <f>SUMIFS('Banco de Indicadores - Mun. (1)'!T:T,'Banco de Indicadores - Mun. (1)'!$C:$C,'Banco de Indicadores - UGRHI'!$B79,'Banco de Indicadores - Mun. (1)'!$A:$A,'Banco de Indicadores - UGRHI'!$A79)</f>
        <v>0</v>
      </c>
      <c r="Q79" s="44">
        <f>SUMIFS('Banco de Indicadores - Mun. (1)'!U:U,'Banco de Indicadores - Mun. (1)'!$C:$C,'Banco de Indicadores - UGRHI'!$B79,'Banco de Indicadores - Mun. (1)'!$A:$A,'Banco de Indicadores - UGRHI'!$A79)</f>
        <v>3966</v>
      </c>
      <c r="R79" s="44">
        <f>SUMIFS('Banco de Indicadores - Mun. (1)'!V:V,'Banco de Indicadores - Mun. (1)'!$C:$C,'Banco de Indicadores - UGRHI'!$B79,'Banco de Indicadores - Mun. (1)'!$A:$A,'Banco de Indicadores - UGRHI'!$A79)</f>
        <v>3305</v>
      </c>
      <c r="S79" s="44">
        <f>SUMIFS('Banco de Indicadores - Mun. (1)'!W:W,'Banco de Indicadores - Mun. (1)'!$C:$C,'Banco de Indicadores - UGRHI'!$B79,'Banco de Indicadores - Mun. (1)'!$A:$A,'Banco de Indicadores - UGRHI'!$A79)</f>
        <v>217.1</v>
      </c>
      <c r="T79" s="45">
        <f>SUMIFS('Banco de Indicadores Mun. (2)'!I:I,'Banco de Indicadores Mun. (2)'!$E:$E,'Banco de Indicadores - UGRHI'!$B79,'Banco de Indicadores Mun. (2)'!$A:$A,'Banco de Indicadores - UGRHI'!$A79)</f>
        <v>12.102565799999997</v>
      </c>
      <c r="U79" s="45">
        <f>SUMIFS('Banco de Indicadores Mun. (2)'!J:J,'Banco de Indicadores Mun. (2)'!$E:$E,'Banco de Indicadores - UGRHI'!$B79,'Banco de Indicadores Mun. (2)'!$A:$A,'Banco de Indicadores - UGRHI'!$A79)</f>
        <v>10.4743894</v>
      </c>
      <c r="V79" s="45">
        <f>SUMIFS('Banco de Indicadores Mun. (2)'!K:K,'Banco de Indicadores Mun. (2)'!$E:$E,'Banco de Indicadores - UGRHI'!$B79,'Banco de Indicadores Mun. (2)'!$A:$A,'Banco de Indicadores - UGRHI'!$A79)</f>
        <v>1.6281763999999994</v>
      </c>
      <c r="W79" s="45">
        <f>SUMIFS('Banco de Indicadores Mun. (2)'!L:L,'Banco de Indicadores Mun. (2)'!$E:$E,'Banco de Indicadores - UGRHI'!$B79,'Banco de Indicadores Mun. (2)'!$A:$A,'Banco de Indicadores - UGRHI'!$A79)</f>
        <v>5.4173260432521557</v>
      </c>
      <c r="X79" s="45">
        <f>SUMIFS('Banco de Indicadores Mun. (2)'!M:M,'Banco de Indicadores Mun. (2)'!$E:$E,'Banco de Indicadores - UGRHI'!$B79,'Banco de Indicadores Mun. (2)'!$A:$A,'Banco de Indicadores - UGRHI'!$A79)</f>
        <v>0.87511550000000027</v>
      </c>
      <c r="Y79" s="45">
        <f>SUMIFS('Banco de Indicadores Mun. (2)'!N:N,'Banco de Indicadores Mun. (2)'!$E:$E,'Banco de Indicadores - UGRHI'!$B79,'Banco de Indicadores Mun. (2)'!$A:$A,'Banco de Indicadores - UGRHI'!$A79)</f>
        <v>1.648989</v>
      </c>
      <c r="Z79" s="45">
        <f>SUMIFS('Banco de Indicadores Mun. (2)'!O:O,'Banco de Indicadores Mun. (2)'!$E:$E,'Banco de Indicadores - UGRHI'!$B79,'Banco de Indicadores Mun. (2)'!$A:$A,'Banco de Indicadores - UGRHI'!$A79)</f>
        <v>9.4381698000000007</v>
      </c>
      <c r="AA79" s="45">
        <f>SUMIFS('Banco de Indicadores Mun. (2)'!P:P,'Banco de Indicadores Mun. (2)'!$E:$E,'Banco de Indicadores - UGRHI'!$B79,'Banco de Indicadores Mun. (2)'!$A:$A,'Banco de Indicadores - UGRHI'!$A79)</f>
        <v>1.3980800000000002E-2</v>
      </c>
      <c r="AB79" s="48">
        <f>SUMIFS('Banco de Indicadores - Mun. (1)'!X:X,'Banco de Indicadores - Mun. (1)'!$C:$C,'Banco de Indicadores - UGRHI'!$B79,'Banco de Indicadores - Mun. (1)'!$A:$A,'Banco de Indicadores - UGRHI'!$A79)</f>
        <v>1.0231286381967593</v>
      </c>
      <c r="AC79" s="48">
        <f t="shared" si="4"/>
        <v>54.566744730679162</v>
      </c>
      <c r="AD79" s="48">
        <f t="shared" si="5"/>
        <v>45.433255269320846</v>
      </c>
      <c r="AE79" s="44">
        <f>SUMIFS('Banco de Indicadores - Mun. (1)'!Y:Y,'Banco de Indicadores - Mun. (1)'!$C:$C,'Banco de Indicadores - UGRHI'!$B79,'Banco de Indicadores - Mun. (1)'!$A:$A,'Banco de Indicadores - UGRHI'!$A79)</f>
        <v>271.24999999999994</v>
      </c>
      <c r="AF79" s="44">
        <f>SUMIFS('Banco de Indicadores - Mun. (1)'!Z:Z,'Banco de Indicadores - Mun. (1)'!$C:$C,'Banco de Indicadores - UGRHI'!$B79,'Banco de Indicadores - Mun. (1)'!$A:$A,'Banco de Indicadores - UGRHI'!$A79)</f>
        <v>10110</v>
      </c>
      <c r="AG79" s="44">
        <f>SUMIFS('Banco de Indicadores - Mun. (1)'!AA:AA,'Banco de Indicadores - Mun. (1)'!$C:$C,'Banco de Indicadores - UGRHI'!$B79,'Banco de Indicadores - Mun. (1)'!$A:$A,'Banco de Indicadores - UGRHI'!$A79)</f>
        <v>7923</v>
      </c>
      <c r="AH79" s="44">
        <f>SUMIFS('Banco de Indicadores - Mun. (1)'!AB:AB,'Banco de Indicadores - Mun. (1)'!$C:$C,'Banco de Indicadores - UGRHI'!$B79,'Banco de Indicadores - Mun. (1)'!$A:$A,'Banco de Indicadores - UGRHI'!$A79)</f>
        <v>39</v>
      </c>
      <c r="AI79" s="44">
        <f>SUMIFS('Banco de Indicadores - Mun. (1)'!AC:AC,'Banco de Indicadores - Mun. (1)'!$C:$C,'Banco de Indicadores - UGRHI'!$B79,'Banco de Indicadores - Mun. (1)'!$A:$A,'Banco de Indicadores - UGRHI'!$A79)</f>
        <v>5</v>
      </c>
      <c r="AJ79" s="44">
        <f>SUMIFS('Banco de Indicadores Mun. (2)'!Q:Q,'Banco de Indicadores Mun. (2)'!$E:$E,'Banco de Indicadores - UGRHI'!$B79,'Banco de Indicadores Mun. (2)'!$A:$A,'Banco de Indicadores - UGRHI'!$A79)</f>
        <v>265</v>
      </c>
      <c r="AK79" s="154">
        <f>VLOOKUP(B79,'Dados Base'!B:K,9,FALSE)*31536000/SUMIFS('Banco de Indicadores - Mun. (1)'!H:H,'Banco de Indicadores - Mun. (1)'!C:C,'Banco de Indicadores - UGRHI'!B79,'Banco de Indicadores - Mun. (1)'!A:A,'Banco de Indicadores - UGRHI'!A79)</f>
        <v>8084.9624281715041</v>
      </c>
      <c r="AL79" s="126">
        <v>96.02979643435981</v>
      </c>
      <c r="AM79" s="42" t="s">
        <v>702</v>
      </c>
      <c r="AN79" s="42" t="s">
        <v>702</v>
      </c>
      <c r="AO79" s="42" t="s">
        <v>702</v>
      </c>
      <c r="AP79" s="126">
        <v>98.677158634352253</v>
      </c>
      <c r="AQ79" s="127">
        <f>(SUMIFS(T:T,B:B,B79,A:A,A79)/VLOOKUP(B79,'Dados Base'!B:K,8,FALSE))*100</f>
        <v>39.040534838709668</v>
      </c>
      <c r="AR79" s="127">
        <f>(SUMIFS(T:T,B:B,B79,A:A,A79)/VLOOKUP(B79,'Dados Base'!B:K,9,FALSE))*100</f>
        <v>13.91099517241379</v>
      </c>
      <c r="AS79" s="127">
        <f>(SUMIFS(U:U,B:B,B79,A:A,A79)/VLOOKUP(B79,'Dados Base'!B:K,7,FALSE))*100</f>
        <v>49.878044761904761</v>
      </c>
      <c r="AT79" s="127">
        <f>(SUMIFS(V:V,B:B,B79,A:A,A79)/VLOOKUP(B79,'Dados Base'!B:K,10,FALSE))*100</f>
        <v>16.281763999999992</v>
      </c>
      <c r="AU79" s="44">
        <f>SUMIFS('Banco de Indicadores - Mun. (1)'!AO:AO,'Banco de Indicadores - Mun. (1)'!$C:$C,'Banco de Indicadores - UGRHI'!$B79,'Banco de Indicadores - Mun. (1)'!$A:$A,'Banco de Indicadores - UGRHI'!$A79)</f>
        <v>0</v>
      </c>
      <c r="AV79" s="44">
        <f>SUMIFS('Banco de Indicadores - Mun. (1)'!AP:AP,'Banco de Indicadores - Mun. (1)'!$C:$C,'Banco de Indicadores - UGRHI'!$B79,'Banco de Indicadores - Mun. (1)'!$A:$A,'Banco de Indicadores - UGRHI'!$A79)</f>
        <v>0</v>
      </c>
      <c r="AW79" s="142">
        <v>3</v>
      </c>
      <c r="AX79" s="44">
        <f>SUMIFS('Banco de Indicadores - Mun. (1)'!AQ:AQ,'Banco de Indicadores - Mun. (1)'!$C:$C,'Banco de Indicadores - UGRHI'!$B79,'Banco de Indicadores - Mun. (1)'!$A:$A,'Banco de Indicadores - UGRHI'!$A79)</f>
        <v>0</v>
      </c>
      <c r="AY79" s="74">
        <v>99.660788554317065</v>
      </c>
      <c r="AZ79" s="74">
        <v>69.66594576609549</v>
      </c>
      <c r="BA79" s="75">
        <f xml:space="preserve">  100 * (  SUMIFS('Banco de Indicadores - Mun. (1)'!Z:Z,'Banco de Indicadores - Mun. (1)'!$C:$C,'Banco de Indicadores - UGRHI'!$B79,'Banco de Indicadores - Mun. (1)'!$A:$A,'Banco de Indicadores - UGRHI'!$A79) /
(SUMIFS('Banco de Indicadores - Mun. (1)'!AA:AA,'Banco de Indicadores - Mun. (1)'!$C:$C,'Banco de Indicadores - UGRHI'!$B79,'Banco de Indicadores - Mun. (1)'!$A:$A,'Banco de Indicadores - UGRHI'!$A79) +  SUMIFS('Banco de Indicadores - Mun. (1)'!Z:Z,'Banco de Indicadores - Mun. (1)'!$C:$C,'Banco de Indicadores - UGRHI'!$B79,'Banco de Indicadores - Mun. (1)'!$A:$A,'Banco de Indicadores - UGRHI'!$A79) ))</f>
        <v>56.063882881384131</v>
      </c>
      <c r="BB79" s="44">
        <f>SUMIFS('Banco de Indicadores - Mun. (1)'!AW:AW,'Banco de Indicadores - Mun. (1)'!$C:$C,'Banco de Indicadores - UGRHI'!$B79,'Banco de Indicadores - Mun. (1)'!$A:$A,'Banco de Indicadores - UGRHI'!$A79)</f>
        <v>3</v>
      </c>
      <c r="BC79" s="44">
        <f>SUMIFS('Banco de Indicadores - Mun. (1)'!AX:AX,'Banco de Indicadores - Mun. (1)'!$C:$C,'Banco de Indicadores - UGRHI'!$B79,'Banco de Indicadores - Mun. (1)'!$A:$A,'Banco de Indicadores - UGRHI'!$A79)</f>
        <v>5</v>
      </c>
      <c r="BD79" s="124">
        <v>0.5</v>
      </c>
      <c r="BE79" s="44">
        <f>SUMIFS('Banco de Indicadores Mun. (2)'!R:R,'Banco de Indicadores Mun. (2)'!$E:$E,'Banco de Indicadores - UGRHI'!$B79,'Banco de Indicadores Mun. (2)'!$A:$A,'Banco de Indicadores - UGRHI'!$A79)</f>
        <v>107</v>
      </c>
      <c r="BF79" s="128">
        <v>153.81247056583845</v>
      </c>
    </row>
    <row r="80" spans="1:58" x14ac:dyDescent="0.25">
      <c r="A80" s="38">
        <v>2014</v>
      </c>
      <c r="B80" s="38">
        <v>13</v>
      </c>
      <c r="C80" s="123">
        <f>SUMIFS('Banco de Indicadores Mun. (2)'!G:G,'Banco de Indicadores Mun. (2)'!$E:$E,'Banco de Indicadores - UGRHI'!$B80,'Banco de Indicadores Mun. (2)'!$A:$A,'Banco de Indicadores - UGRHI'!$A80)</f>
        <v>610</v>
      </c>
      <c r="D80" s="123">
        <f>SUMIFS('Banco de Indicadores Mun. (2)'!H:H,'Banco de Indicadores Mun. (2)'!$E:$E,'Banco de Indicadores - UGRHI'!$B80,'Banco de Indicadores Mun. (2)'!$A:$A,'Banco de Indicadores - UGRHI'!$A80)</f>
        <v>1690</v>
      </c>
      <c r="E80" s="43">
        <v>0.98413597189066504</v>
      </c>
      <c r="F80" s="44">
        <f>SUMIFS('Banco de Indicadores - Mun. (1)'!H:H,'Banco de Indicadores - Mun. (1)'!$C:$C,'Banco de Indicadores - UGRHI'!$B80,'Banco de Indicadores - Mun. (1)'!$A:$A,'Banco de Indicadores - UGRHI'!$A80)</f>
        <v>1531345</v>
      </c>
      <c r="G80" s="44">
        <f>SUMIFS('Banco de Indicadores - Mun. (1)'!I:I,'Banco de Indicadores - Mun. (1)'!$C:$C,'Banco de Indicadores - UGRHI'!$B80,'Banco de Indicadores - Mun. (1)'!$A:$A,'Banco de Indicadores - UGRHI'!$A80)</f>
        <v>1473689</v>
      </c>
      <c r="H80" s="44">
        <f>SUMIFS('Banco de Indicadores - Mun. (1)'!J:J,'Banco de Indicadores - Mun. (1)'!$C:$C,'Banco de Indicadores - UGRHI'!$B80,'Banco de Indicadores - Mun. (1)'!$A:$A,'Banco de Indicadores - UGRHI'!$A80)</f>
        <v>57656</v>
      </c>
      <c r="I80" s="46">
        <f>(F80)/VLOOKUP(B80,'Dados Base'!$B:$K,6,FALSE)</f>
        <v>96.200103905371989</v>
      </c>
      <c r="J80" s="73">
        <f t="shared" si="6"/>
        <v>0.96234943791242344</v>
      </c>
      <c r="K80" s="44">
        <f>SUMIFS('Banco de Indicadores - Mun. (1)'!O:O,'Banco de Indicadores - Mun. (1)'!$C:$C,'Banco de Indicadores - UGRHI'!$B80,'Banco de Indicadores - Mun. (1)'!$A:$A,'Banco de Indicadores - UGRHI'!$A80)</f>
        <v>3890</v>
      </c>
      <c r="L80" s="44">
        <f>SUMIFS('Banco de Indicadores - Mun. (1)'!P:P,'Banco de Indicadores - Mun. (1)'!$C:$C,'Banco de Indicadores - UGRHI'!$B80,'Banco de Indicadores - Mun. (1)'!$A:$A,'Banco de Indicadores - UGRHI'!$A80)</f>
        <v>0</v>
      </c>
      <c r="M80" s="44">
        <f>SUMIFS('Banco de Indicadores - Mun. (1)'!Q:Q,'Banco de Indicadores - Mun. (1)'!$C:$C,'Banco de Indicadores - UGRHI'!$B80,'Banco de Indicadores - Mun. (1)'!$A:$A,'Banco de Indicadores - UGRHI'!$A80)</f>
        <v>0</v>
      </c>
      <c r="N80" s="44">
        <f>SUMIFS('Banco de Indicadores - Mun. (1)'!R:R,'Banco de Indicadores - Mun. (1)'!$C:$C,'Banco de Indicadores - UGRHI'!$B80,'Banco de Indicadores - Mun. (1)'!$A:$A,'Banco de Indicadores - UGRHI'!$A80)</f>
        <v>0</v>
      </c>
      <c r="O80" s="44">
        <f>SUMIFS('Banco de Indicadores - Mun. (1)'!S:S,'Banco de Indicadores - Mun. (1)'!$C:$C,'Banco de Indicadores - UGRHI'!$B80,'Banco de Indicadores - Mun. (1)'!$A:$A,'Banco de Indicadores - UGRHI'!$A80)</f>
        <v>4758</v>
      </c>
      <c r="P80" s="44">
        <f>SUMIFS('Banco de Indicadores - Mun. (1)'!T:T,'Banco de Indicadores - Mun. (1)'!$C:$C,'Banco de Indicadores - UGRHI'!$B80,'Banco de Indicadores - Mun. (1)'!$A:$A,'Banco de Indicadores - UGRHI'!$A80)</f>
        <v>0</v>
      </c>
      <c r="Q80" s="44">
        <f>SUMIFS('Banco de Indicadores - Mun. (1)'!U:U,'Banco de Indicadores - Mun. (1)'!$C:$C,'Banco de Indicadores - UGRHI'!$B80,'Banco de Indicadores - Mun. (1)'!$A:$A,'Banco de Indicadores - UGRHI'!$A80)</f>
        <v>18070</v>
      </c>
      <c r="R80" s="44">
        <f>SUMIFS('Banco de Indicadores - Mun. (1)'!V:V,'Banco de Indicadores - Mun. (1)'!$C:$C,'Banco de Indicadores - UGRHI'!$B80,'Banco de Indicadores - Mun. (1)'!$A:$A,'Banco de Indicadores - UGRHI'!$A80)</f>
        <v>15545</v>
      </c>
      <c r="S80" s="44">
        <f>SUMIFS('Banco de Indicadores - Mun. (1)'!W:W,'Banco de Indicadores - Mun. (1)'!$C:$C,'Banco de Indicadores - UGRHI'!$B80,'Banco de Indicadores - Mun. (1)'!$A:$A,'Banco de Indicadores - UGRHI'!$A80)</f>
        <v>295.08</v>
      </c>
      <c r="T80" s="45">
        <f>SUMIFS('Banco de Indicadores Mun. (2)'!I:I,'Banco de Indicadores Mun. (2)'!$E:$E,'Banco de Indicadores - UGRHI'!$B80,'Banco de Indicadores Mun. (2)'!$A:$A,'Banco de Indicadores - UGRHI'!$A80)</f>
        <v>18.688549400000007</v>
      </c>
      <c r="U80" s="45">
        <f>SUMIFS('Banco de Indicadores Mun. (2)'!J:J,'Banco de Indicadores Mun. (2)'!$E:$E,'Banco de Indicadores - UGRHI'!$B80,'Banco de Indicadores Mun. (2)'!$A:$A,'Banco de Indicadores - UGRHI'!$A80)</f>
        <v>13.5706542</v>
      </c>
      <c r="V80" s="45">
        <f>SUMIFS('Banco de Indicadores Mun. (2)'!K:K,'Banco de Indicadores Mun. (2)'!$E:$E,'Banco de Indicadores - UGRHI'!$B80,'Banco de Indicadores Mun. (2)'!$A:$A,'Banco de Indicadores - UGRHI'!$A80)</f>
        <v>5.1178952000000004</v>
      </c>
      <c r="W80" s="45">
        <f>SUMIFS('Banco de Indicadores Mun. (2)'!L:L,'Banco de Indicadores Mun. (2)'!$E:$E,'Banco de Indicadores - UGRHI'!$B80,'Banco de Indicadores Mun. (2)'!$A:$A,'Banco de Indicadores - UGRHI'!$A80)</f>
        <v>0</v>
      </c>
      <c r="X80" s="45">
        <f>SUMIFS('Banco de Indicadores Mun. (2)'!M:M,'Banco de Indicadores Mun. (2)'!$E:$E,'Banco de Indicadores - UGRHI'!$B80,'Banco de Indicadores Mun. (2)'!$A:$A,'Banco de Indicadores - UGRHI'!$A80)</f>
        <v>2.4589836999999992</v>
      </c>
      <c r="Y80" s="45">
        <f>SUMIFS('Banco de Indicadores Mun. (2)'!N:N,'Banco de Indicadores Mun. (2)'!$E:$E,'Banco de Indicadores - UGRHI'!$B80,'Banco de Indicadores Mun. (2)'!$A:$A,'Banco de Indicadores - UGRHI'!$A80)</f>
        <v>5.826079</v>
      </c>
      <c r="Z80" s="45">
        <f>SUMIFS('Banco de Indicadores Mun. (2)'!O:O,'Banco de Indicadores Mun. (2)'!$E:$E,'Banco de Indicadores - UGRHI'!$B80,'Banco de Indicadores Mun. (2)'!$A:$A,'Banco de Indicadores - UGRHI'!$A80)</f>
        <v>8.7907945000000023</v>
      </c>
      <c r="AA80" s="45">
        <f>SUMIFS('Banco de Indicadores Mun. (2)'!P:P,'Banco de Indicadores Mun. (2)'!$E:$E,'Banco de Indicadores - UGRHI'!$B80,'Banco de Indicadores Mun. (2)'!$A:$A,'Banco de Indicadores - UGRHI'!$A80)</f>
        <v>0.65913420000000011</v>
      </c>
      <c r="AB80" s="48">
        <f>SUMIFS('Banco de Indicadores - Mun. (1)'!X:X,'Banco de Indicadores - Mun. (1)'!$C:$C,'Banco de Indicadores - UGRHI'!$B80,'Banco de Indicadores - Mun. (1)'!$A:$A,'Banco de Indicadores - UGRHI'!$A80)</f>
        <v>4.8430819690551514</v>
      </c>
      <c r="AC80" s="48">
        <f t="shared" si="4"/>
        <v>26.521739130434785</v>
      </c>
      <c r="AD80" s="48">
        <f t="shared" si="5"/>
        <v>73.478260869565219</v>
      </c>
      <c r="AE80" s="44">
        <f>SUMIFS('Banco de Indicadores - Mun. (1)'!Y:Y,'Banco de Indicadores - Mun. (1)'!$C:$C,'Banco de Indicadores - UGRHI'!$B80,'Banco de Indicadores - Mun. (1)'!$A:$A,'Banco de Indicadores - UGRHI'!$A80)</f>
        <v>1284.1299999999999</v>
      </c>
      <c r="AF80" s="44">
        <f>SUMIFS('Banco de Indicadores - Mun. (1)'!Z:Z,'Banco de Indicadores - Mun. (1)'!$C:$C,'Banco de Indicadores - UGRHI'!$B80,'Banco de Indicadores - Mun. (1)'!$A:$A,'Banco de Indicadores - UGRHI'!$A80)</f>
        <v>40401</v>
      </c>
      <c r="AG80" s="44">
        <f>SUMIFS('Banco de Indicadores - Mun. (1)'!AA:AA,'Banco de Indicadores - Mun. (1)'!$C:$C,'Banco de Indicadores - UGRHI'!$B80,'Banco de Indicadores - Mun. (1)'!$A:$A,'Banco de Indicadores - UGRHI'!$A80)</f>
        <v>41575</v>
      </c>
      <c r="AH80" s="44">
        <f>SUMIFS('Banco de Indicadores - Mun. (1)'!AB:AB,'Banco de Indicadores - Mun. (1)'!$C:$C,'Banco de Indicadores - UGRHI'!$B80,'Banco de Indicadores - Mun. (1)'!$A:$A,'Banco de Indicadores - UGRHI'!$A80)</f>
        <v>100</v>
      </c>
      <c r="AI80" s="44">
        <f>SUMIFS('Banco de Indicadores - Mun. (1)'!AC:AC,'Banco de Indicadores - Mun. (1)'!$C:$C,'Banco de Indicadores - UGRHI'!$B80,'Banco de Indicadores - Mun. (1)'!$A:$A,'Banco de Indicadores - UGRHI'!$A80)</f>
        <v>9</v>
      </c>
      <c r="AJ80" s="44">
        <f>SUMIFS('Banco de Indicadores Mun. (2)'!Q:Q,'Banco de Indicadores Mun. (2)'!$E:$E,'Banco de Indicadores - UGRHI'!$B80,'Banco de Indicadores Mun. (2)'!$A:$A,'Banco de Indicadores - UGRHI'!$A80)</f>
        <v>338</v>
      </c>
      <c r="AK80" s="154">
        <f>VLOOKUP(B80,'Dados Base'!B:K,9,FALSE)*31536000/SUMIFS('Banco de Indicadores - Mun. (1)'!H:H,'Banco de Indicadores - Mun. (1)'!C:C,'Banco de Indicadores - UGRHI'!B80,'Banco de Indicadores - Mun. (1)'!A:A,'Banco de Indicadores - UGRHI'!A80)</f>
        <v>1997.5851294123793</v>
      </c>
      <c r="AL80" s="126">
        <v>96.459294317425403</v>
      </c>
      <c r="AM80" s="42" t="s">
        <v>702</v>
      </c>
      <c r="AN80" s="42" t="s">
        <v>702</v>
      </c>
      <c r="AO80" s="42" t="s">
        <v>702</v>
      </c>
      <c r="AP80" s="126">
        <v>99.014280934968184</v>
      </c>
      <c r="AQ80" s="127">
        <f>(SUMIFS(T:T,B:B,B80,A:A,A80)/VLOOKUP(B80,'Dados Base'!B:K,8,FALSE))*100</f>
        <v>37.377098800000013</v>
      </c>
      <c r="AR80" s="127">
        <f>(SUMIFS(T:T,B:B,B80,A:A,A80)/VLOOKUP(B80,'Dados Base'!B:K,9,FALSE))*100</f>
        <v>19.266545773195883</v>
      </c>
      <c r="AS80" s="127">
        <f>(SUMIFS(U:U,B:B,B80,A:A,A80)/VLOOKUP(B80,'Dados Base'!B:K,7,FALSE))*100</f>
        <v>33.926635500000003</v>
      </c>
      <c r="AT80" s="127">
        <f>(SUMIFS(V:V,B:B,B80,A:A,A80)/VLOOKUP(B80,'Dados Base'!B:K,10,FALSE))*100</f>
        <v>51.178952000000002</v>
      </c>
      <c r="AU80" s="44">
        <f>SUMIFS('Banco de Indicadores - Mun. (1)'!AO:AO,'Banco de Indicadores - Mun. (1)'!$C:$C,'Banco de Indicadores - UGRHI'!$B80,'Banco de Indicadores - Mun. (1)'!$A:$A,'Banco de Indicadores - UGRHI'!$A80)</f>
        <v>0</v>
      </c>
      <c r="AV80" s="44">
        <f>SUMIFS('Banco de Indicadores - Mun. (1)'!AP:AP,'Banco de Indicadores - Mun. (1)'!$C:$C,'Banco de Indicadores - UGRHI'!$B80,'Banco de Indicadores - Mun. (1)'!$A:$A,'Banco de Indicadores - UGRHI'!$A80)</f>
        <v>3.0883261272390365</v>
      </c>
      <c r="AW80" s="142">
        <v>15</v>
      </c>
      <c r="AX80" s="44">
        <f>SUMIFS('Banco de Indicadores - Mun. (1)'!AQ:AQ,'Banco de Indicadores - Mun. (1)'!$C:$C,'Banco de Indicadores - UGRHI'!$B80,'Banco de Indicadores - Mun. (1)'!$A:$A,'Banco de Indicadores - UGRHI'!$A80)</f>
        <v>7</v>
      </c>
      <c r="AY80" s="74">
        <v>97.542480726066145</v>
      </c>
      <c r="AZ80" s="74">
        <v>65.838076510198121</v>
      </c>
      <c r="BA80" s="75">
        <f xml:space="preserve">  100 * (  SUMIFS('Banco de Indicadores - Mun. (1)'!Z:Z,'Banco de Indicadores - Mun. (1)'!$C:$C,'Banco de Indicadores - UGRHI'!$B80,'Banco de Indicadores - Mun. (1)'!$A:$A,'Banco de Indicadores - UGRHI'!$A80) /
(SUMIFS('Banco de Indicadores - Mun. (1)'!AA:AA,'Banco de Indicadores - Mun. (1)'!$C:$C,'Banco de Indicadores - UGRHI'!$B80,'Banco de Indicadores - Mun. (1)'!$A:$A,'Banco de Indicadores - UGRHI'!$A80) +  SUMIFS('Banco de Indicadores - Mun. (1)'!Z:Z,'Banco de Indicadores - Mun. (1)'!$C:$C,'Banco de Indicadores - UGRHI'!$B80,'Banco de Indicadores - Mun. (1)'!$A:$A,'Banco de Indicadores - UGRHI'!$A80) ))</f>
        <v>49.283936761979113</v>
      </c>
      <c r="BB80" s="44">
        <f>SUMIFS('Banco de Indicadores - Mun. (1)'!AW:AW,'Banco de Indicadores - Mun. (1)'!$C:$C,'Banco de Indicadores - UGRHI'!$B80,'Banco de Indicadores - Mun. (1)'!$A:$A,'Banco de Indicadores - UGRHI'!$A80)</f>
        <v>12</v>
      </c>
      <c r="BC80" s="44">
        <f>SUMIFS('Banco de Indicadores - Mun. (1)'!AX:AX,'Banco de Indicadores - Mun. (1)'!$C:$C,'Banco de Indicadores - UGRHI'!$B80,'Banco de Indicadores - Mun. (1)'!$A:$A,'Banco de Indicadores - UGRHI'!$A80)</f>
        <v>9</v>
      </c>
      <c r="BD80" s="124">
        <v>0.51</v>
      </c>
      <c r="BE80" s="44">
        <f>SUMIFS('Banco de Indicadores Mun. (2)'!R:R,'Banco de Indicadores Mun. (2)'!$E:$E,'Banco de Indicadores - UGRHI'!$B80,'Banco de Indicadores Mun. (2)'!$A:$A,'Banco de Indicadores - UGRHI'!$A80)</f>
        <v>298</v>
      </c>
      <c r="BF80" s="128">
        <v>106.06296811799953</v>
      </c>
    </row>
    <row r="81" spans="1:58" x14ac:dyDescent="0.25">
      <c r="A81" s="38">
        <v>2014</v>
      </c>
      <c r="B81" s="38">
        <v>14</v>
      </c>
      <c r="C81" s="123">
        <f>SUMIFS('Banco de Indicadores Mun. (2)'!G:G,'Banco de Indicadores Mun. (2)'!$E:$E,'Banco de Indicadores - UGRHI'!$B81,'Banco de Indicadores Mun. (2)'!$A:$A,'Banco de Indicadores - UGRHI'!$A81)</f>
        <v>1591</v>
      </c>
      <c r="D81" s="123">
        <f>SUMIFS('Banco de Indicadores Mun. (2)'!H:H,'Banco de Indicadores Mun. (2)'!$E:$E,'Banco de Indicadores - UGRHI'!$B81,'Banco de Indicadores Mun. (2)'!$A:$A,'Banco de Indicadores - UGRHI'!$A81)</f>
        <v>376</v>
      </c>
      <c r="E81" s="43">
        <v>0.509848331309537</v>
      </c>
      <c r="F81" s="44">
        <f>SUMIFS('Banco de Indicadores - Mun. (1)'!H:H,'Banco de Indicadores - Mun. (1)'!$C:$C,'Banco de Indicadores - UGRHI'!$B81,'Banco de Indicadores - Mun. (1)'!$A:$A,'Banco de Indicadores - UGRHI'!$A81)</f>
        <v>736571</v>
      </c>
      <c r="G81" s="44">
        <f>SUMIFS('Banco de Indicadores - Mun. (1)'!I:I,'Banco de Indicadores - Mun. (1)'!$C:$C,'Banco de Indicadores - UGRHI'!$B81,'Banco de Indicadores - Mun. (1)'!$A:$A,'Banco de Indicadores - UGRHI'!$A81)</f>
        <v>601503</v>
      </c>
      <c r="H81" s="44">
        <f>SUMIFS('Banco de Indicadores - Mun. (1)'!J:J,'Banco de Indicadores - Mun. (1)'!$C:$C,'Banco de Indicadores - UGRHI'!$B81,'Banco de Indicadores - Mun. (1)'!$A:$A,'Banco de Indicadores - UGRHI'!$A81)</f>
        <v>135068</v>
      </c>
      <c r="I81" s="46">
        <f>(F81)/VLOOKUP(B81,'Dados Base'!$B:$K,6,FALSE)</f>
        <v>35.517544168427101</v>
      </c>
      <c r="J81" s="73">
        <f t="shared" si="6"/>
        <v>0.8166259600228627</v>
      </c>
      <c r="K81" s="44">
        <f>SUMIFS('Banco de Indicadores - Mun. (1)'!O:O,'Banco de Indicadores - Mun. (1)'!$C:$C,'Banco de Indicadores - UGRHI'!$B81,'Banco de Indicadores - Mun. (1)'!$A:$A,'Banco de Indicadores - UGRHI'!$A81)</f>
        <v>4291</v>
      </c>
      <c r="L81" s="44">
        <f>SUMIFS('Banco de Indicadores - Mun. (1)'!P:P,'Banco de Indicadores - Mun. (1)'!$C:$C,'Banco de Indicadores - UGRHI'!$B81,'Banco de Indicadores - Mun. (1)'!$A:$A,'Banco de Indicadores - UGRHI'!$A81)</f>
        <v>0</v>
      </c>
      <c r="M81" s="44">
        <f>SUMIFS('Banco de Indicadores - Mun. (1)'!Q:Q,'Banco de Indicadores - Mun. (1)'!$C:$C,'Banco de Indicadores - UGRHI'!$B81,'Banco de Indicadores - Mun. (1)'!$A:$A,'Banco de Indicadores - UGRHI'!$A81)</f>
        <v>0</v>
      </c>
      <c r="N81" s="44">
        <f>SUMIFS('Banco de Indicadores - Mun. (1)'!R:R,'Banco de Indicadores - Mun. (1)'!$C:$C,'Banco de Indicadores - UGRHI'!$B81,'Banco de Indicadores - Mun. (1)'!$A:$A,'Banco de Indicadores - UGRHI'!$A81)</f>
        <v>0</v>
      </c>
      <c r="O81" s="44">
        <f>SUMIFS('Banco de Indicadores - Mun. (1)'!S:S,'Banco de Indicadores - Mun. (1)'!$C:$C,'Banco de Indicadores - UGRHI'!$B81,'Banco de Indicadores - Mun. (1)'!$A:$A,'Banco de Indicadores - UGRHI'!$A81)</f>
        <v>1231</v>
      </c>
      <c r="P81" s="44">
        <f>SUMIFS('Banco de Indicadores - Mun. (1)'!T:T,'Banco de Indicadores - Mun. (1)'!$C:$C,'Banco de Indicadores - UGRHI'!$B81,'Banco de Indicadores - Mun. (1)'!$A:$A,'Banco de Indicadores - UGRHI'!$A81)</f>
        <v>0</v>
      </c>
      <c r="Q81" s="44">
        <f>SUMIFS('Banco de Indicadores - Mun. (1)'!U:U,'Banco de Indicadores - Mun. (1)'!$C:$C,'Banco de Indicadores - UGRHI'!$B81,'Banco de Indicadores - Mun. (1)'!$A:$A,'Banco de Indicadores - UGRHI'!$A81)</f>
        <v>7177</v>
      </c>
      <c r="R81" s="44">
        <f>SUMIFS('Banco de Indicadores - Mun. (1)'!V:V,'Banco de Indicadores - Mun. (1)'!$C:$C,'Banco de Indicadores - UGRHI'!$B81,'Banco de Indicadores - Mun. (1)'!$A:$A,'Banco de Indicadores - UGRHI'!$A81)</f>
        <v>4707</v>
      </c>
      <c r="S81" s="44">
        <f>SUMIFS('Banco de Indicadores - Mun. (1)'!W:W,'Banco de Indicadores - Mun. (1)'!$C:$C,'Banco de Indicadores - UGRHI'!$B81,'Banco de Indicadores - Mun. (1)'!$A:$A,'Banco de Indicadores - UGRHI'!$A81)</f>
        <v>537.64</v>
      </c>
      <c r="T81" s="45">
        <f>SUMIFS('Banco de Indicadores Mun. (2)'!I:I,'Banco de Indicadores Mun. (2)'!$E:$E,'Banco de Indicadores - UGRHI'!$B81,'Banco de Indicadores Mun. (2)'!$A:$A,'Banco de Indicadores - UGRHI'!$A81)</f>
        <v>10.763324000000001</v>
      </c>
      <c r="U81" s="45">
        <f>SUMIFS('Banco de Indicadores Mun. (2)'!J:J,'Banco de Indicadores Mun. (2)'!$E:$E,'Banco de Indicadores - UGRHI'!$B81,'Banco de Indicadores Mun. (2)'!$A:$A,'Banco de Indicadores - UGRHI'!$A81)</f>
        <v>10.321287700000001</v>
      </c>
      <c r="V81" s="45">
        <f>SUMIFS('Banco de Indicadores Mun. (2)'!K:K,'Banco de Indicadores Mun. (2)'!$E:$E,'Banco de Indicadores - UGRHI'!$B81,'Banco de Indicadores Mun. (2)'!$A:$A,'Banco de Indicadores - UGRHI'!$A81)</f>
        <v>0.44203629999999999</v>
      </c>
      <c r="W81" s="45">
        <f>SUMIFS('Banco de Indicadores Mun. (2)'!L:L,'Banco de Indicadores Mun. (2)'!$E:$E,'Banco de Indicadores - UGRHI'!$B81,'Banco de Indicadores Mun. (2)'!$A:$A,'Banco de Indicadores - UGRHI'!$A81)</f>
        <v>1.6146350107813292</v>
      </c>
      <c r="X81" s="45">
        <f>SUMIFS('Banco de Indicadores Mun. (2)'!M:M,'Banco de Indicadores Mun. (2)'!$E:$E,'Banco de Indicadores - UGRHI'!$B81,'Banco de Indicadores Mun. (2)'!$A:$A,'Banco de Indicadores - UGRHI'!$A81)</f>
        <v>1.0885289</v>
      </c>
      <c r="Y81" s="45">
        <f>SUMIFS('Banco de Indicadores Mun. (2)'!N:N,'Banco de Indicadores Mun. (2)'!$E:$E,'Banco de Indicadores - UGRHI'!$B81,'Banco de Indicadores Mun. (2)'!$A:$A,'Banco de Indicadores - UGRHI'!$A81)</f>
        <v>2.5017724000000001</v>
      </c>
      <c r="Z81" s="45">
        <f>SUMIFS('Banco de Indicadores Mun. (2)'!O:O,'Banco de Indicadores Mun. (2)'!$E:$E,'Banco de Indicadores - UGRHI'!$B81,'Banco de Indicadores Mun. (2)'!$A:$A,'Banco de Indicadores - UGRHI'!$A81)</f>
        <v>7.0479704999999981</v>
      </c>
      <c r="AA81" s="45">
        <f>SUMIFS('Banco de Indicadores Mun. (2)'!P:P,'Banco de Indicadores Mun. (2)'!$E:$E,'Banco de Indicadores - UGRHI'!$B81,'Banco de Indicadores Mun. (2)'!$A:$A,'Banco de Indicadores - UGRHI'!$A81)</f>
        <v>4.7539199999999997E-2</v>
      </c>
      <c r="AB81" s="48">
        <f>SUMIFS('Banco de Indicadores - Mun. (1)'!X:X,'Banco de Indicadores - Mun. (1)'!$C:$C,'Banco de Indicadores - UGRHI'!$B81,'Banco de Indicadores - Mun. (1)'!$A:$A,'Banco de Indicadores - UGRHI'!$A81)</f>
        <v>1.8565060694328706</v>
      </c>
      <c r="AC81" s="48">
        <f t="shared" si="4"/>
        <v>80.884595831215051</v>
      </c>
      <c r="AD81" s="48">
        <f t="shared" si="5"/>
        <v>19.115404168784952</v>
      </c>
      <c r="AE81" s="44">
        <f>SUMIFS('Banco de Indicadores - Mun. (1)'!Y:Y,'Banco de Indicadores - Mun. (1)'!$C:$C,'Banco de Indicadores - UGRHI'!$B81,'Banco de Indicadores - Mun. (1)'!$A:$A,'Banco de Indicadores - UGRHI'!$A81)</f>
        <v>473.55000000000007</v>
      </c>
      <c r="AF81" s="44">
        <f>SUMIFS('Banco de Indicadores - Mun. (1)'!Z:Z,'Banco de Indicadores - Mun. (1)'!$C:$C,'Banco de Indicadores - UGRHI'!$B81,'Banco de Indicadores - Mun. (1)'!$A:$A,'Banco de Indicadores - UGRHI'!$A81)</f>
        <v>17227</v>
      </c>
      <c r="AG81" s="44">
        <f>SUMIFS('Banco de Indicadores - Mun. (1)'!AA:AA,'Banco de Indicadores - Mun. (1)'!$C:$C,'Banco de Indicadores - UGRHI'!$B81,'Banco de Indicadores - Mun. (1)'!$A:$A,'Banco de Indicadores - UGRHI'!$A81)</f>
        <v>15654</v>
      </c>
      <c r="AH81" s="44">
        <f>SUMIFS('Banco de Indicadores - Mun. (1)'!AB:AB,'Banco de Indicadores - Mun. (1)'!$C:$C,'Banco de Indicadores - UGRHI'!$B81,'Banco de Indicadores - Mun. (1)'!$A:$A,'Banco de Indicadores - UGRHI'!$A81)</f>
        <v>113</v>
      </c>
      <c r="AI81" s="44">
        <f>SUMIFS('Banco de Indicadores - Mun. (1)'!AC:AC,'Banco de Indicadores - Mun. (1)'!$C:$C,'Banco de Indicadores - UGRHI'!$B81,'Banco de Indicadores - Mun. (1)'!$A:$A,'Banco de Indicadores - UGRHI'!$A81)</f>
        <v>9</v>
      </c>
      <c r="AJ81" s="44">
        <f>SUMIFS('Banco de Indicadores Mun. (2)'!Q:Q,'Banco de Indicadores Mun. (2)'!$E:$E,'Banco de Indicadores - UGRHI'!$B81,'Banco de Indicadores Mun. (2)'!$A:$A,'Banco de Indicadores - UGRHI'!$A81)</f>
        <v>733</v>
      </c>
      <c r="AK81" s="154">
        <f>VLOOKUP(B81,'Dados Base'!B:K,9,FALSE)*31536000/SUMIFS('Banco de Indicadores - Mun. (1)'!H:H,'Banco de Indicadores - Mun. (1)'!C:C,'Banco de Indicadores - UGRHI'!B81,'Banco de Indicadores - Mun. (1)'!A:A,'Banco de Indicadores - UGRHI'!A81)</f>
        <v>10917.725514580401</v>
      </c>
      <c r="AL81" s="126">
        <v>81.713613134375379</v>
      </c>
      <c r="AM81" s="42" t="s">
        <v>702</v>
      </c>
      <c r="AN81" s="42" t="s">
        <v>702</v>
      </c>
      <c r="AO81" s="42" t="s">
        <v>702</v>
      </c>
      <c r="AP81" s="126">
        <v>98.586730506747301</v>
      </c>
      <c r="AQ81" s="127">
        <f>(SUMIFS(T:T,B:B,B81,A:A,A81)/VLOOKUP(B81,'Dados Base'!B:K,8,FALSE))*100</f>
        <v>9.4415122807017546</v>
      </c>
      <c r="AR81" s="127">
        <f>(SUMIFS(T:T,B:B,B81,A:A,A81)/VLOOKUP(B81,'Dados Base'!B:K,9,FALSE))*100</f>
        <v>4.2209113725490202</v>
      </c>
      <c r="AS81" s="127">
        <f>(SUMIFS(U:U,B:B,B81,A:A,A81)/VLOOKUP(B81,'Dados Base'!B:K,7,FALSE))*100</f>
        <v>12.287247261904763</v>
      </c>
      <c r="AT81" s="127">
        <f>(SUMIFS(V:V,B:B,B81,A:A,A81)/VLOOKUP(B81,'Dados Base'!B:K,10,FALSE))*100</f>
        <v>1.4734543333333332</v>
      </c>
      <c r="AU81" s="44">
        <f>SUMIFS('Banco de Indicadores - Mun. (1)'!AO:AO,'Banco de Indicadores - Mun. (1)'!$C:$C,'Banco de Indicadores - UGRHI'!$B81,'Banco de Indicadores - Mun. (1)'!$A:$A,'Banco de Indicadores - UGRHI'!$A81)</f>
        <v>0</v>
      </c>
      <c r="AV81" s="44">
        <f>SUMIFS('Banco de Indicadores - Mun. (1)'!AP:AP,'Banco de Indicadores - Mun. (1)'!$C:$C,'Banco de Indicadores - UGRHI'!$B81,'Banco de Indicadores - Mun. (1)'!$A:$A,'Banco de Indicadores - UGRHI'!$A81)</f>
        <v>0</v>
      </c>
      <c r="AW81" s="142">
        <v>2</v>
      </c>
      <c r="AX81" s="44">
        <f>SUMIFS('Banco de Indicadores - Mun. (1)'!AQ:AQ,'Banco de Indicadores - Mun. (1)'!$C:$C,'Banco de Indicadores - UGRHI'!$B81,'Banco de Indicadores - Mun. (1)'!$A:$A,'Banco de Indicadores - UGRHI'!$A81)</f>
        <v>1</v>
      </c>
      <c r="AY81" s="74">
        <v>91.407591010005774</v>
      </c>
      <c r="AZ81" s="74">
        <v>82.224707581886207</v>
      </c>
      <c r="BA81" s="75">
        <f xml:space="preserve">  100 * (  SUMIFS('Banco de Indicadores - Mun. (1)'!Z:Z,'Banco de Indicadores - Mun. (1)'!$C:$C,'Banco de Indicadores - UGRHI'!$B81,'Banco de Indicadores - Mun. (1)'!$A:$A,'Banco de Indicadores - UGRHI'!$A81) /
(SUMIFS('Banco de Indicadores - Mun. (1)'!AA:AA,'Banco de Indicadores - Mun. (1)'!$C:$C,'Banco de Indicadores - UGRHI'!$B81,'Banco de Indicadores - Mun. (1)'!$A:$A,'Banco de Indicadores - UGRHI'!$A81) +  SUMIFS('Banco de Indicadores - Mun. (1)'!Z:Z,'Banco de Indicadores - Mun. (1)'!$C:$C,'Banco de Indicadores - UGRHI'!$B81,'Banco de Indicadores - Mun. (1)'!$A:$A,'Banco de Indicadores - UGRHI'!$A81) ))</f>
        <v>52.39195888202913</v>
      </c>
      <c r="BB81" s="44">
        <f>SUMIFS('Banco de Indicadores - Mun. (1)'!AW:AW,'Banco de Indicadores - Mun. (1)'!$C:$C,'Banco de Indicadores - UGRHI'!$B81,'Banco de Indicadores - Mun. (1)'!$A:$A,'Banco de Indicadores - UGRHI'!$A81)</f>
        <v>9</v>
      </c>
      <c r="BC81" s="44">
        <f>SUMIFS('Banco de Indicadores - Mun. (1)'!AX:AX,'Banco de Indicadores - Mun. (1)'!$C:$C,'Banco de Indicadores - UGRHI'!$B81,'Banco de Indicadores - Mun. (1)'!$A:$A,'Banco de Indicadores - UGRHI'!$A81)</f>
        <v>9</v>
      </c>
      <c r="BD81" s="124">
        <v>0.65</v>
      </c>
      <c r="BE81" s="44">
        <f>SUMIFS('Banco de Indicadores Mun. (2)'!R:R,'Banco de Indicadores Mun. (2)'!$E:$E,'Banco de Indicadores - UGRHI'!$B81,'Banco de Indicadores Mun. (2)'!$A:$A,'Banco de Indicadores - UGRHI'!$A81)</f>
        <v>235</v>
      </c>
      <c r="BF81" s="128">
        <v>85.438855270661222</v>
      </c>
    </row>
    <row r="82" spans="1:58" x14ac:dyDescent="0.25">
      <c r="A82" s="38">
        <v>2014</v>
      </c>
      <c r="B82" s="38">
        <v>15</v>
      </c>
      <c r="C82" s="123">
        <f>SUMIFS('Banco de Indicadores Mun. (2)'!G:G,'Banco de Indicadores Mun. (2)'!$E:$E,'Banco de Indicadores - UGRHI'!$B82,'Banco de Indicadores Mun. (2)'!$A:$A,'Banco de Indicadores - UGRHI'!$A82)</f>
        <v>958</v>
      </c>
      <c r="D82" s="123">
        <f>SUMIFS('Banco de Indicadores Mun. (2)'!H:H,'Banco de Indicadores Mun. (2)'!$E:$E,'Banco de Indicadores - UGRHI'!$B82,'Banco de Indicadores Mun. (2)'!$A:$A,'Banco de Indicadores - UGRHI'!$A82)</f>
        <v>2362</v>
      </c>
      <c r="E82" s="43">
        <v>0.8795754375866327</v>
      </c>
      <c r="F82" s="44">
        <f>SUMIFS('Banco de Indicadores - Mun. (1)'!H:H,'Banco de Indicadores - Mun. (1)'!$C:$C,'Banco de Indicadores - UGRHI'!$B82,'Banco de Indicadores - Mun. (1)'!$A:$A,'Banco de Indicadores - UGRHI'!$A82)</f>
        <v>1271253</v>
      </c>
      <c r="G82" s="44">
        <f>SUMIFS('Banco de Indicadores - Mun. (1)'!I:I,'Banco de Indicadores - Mun. (1)'!$C:$C,'Banco de Indicadores - UGRHI'!$B82,'Banco de Indicadores - Mun. (1)'!$A:$A,'Banco de Indicadores - UGRHI'!$A82)</f>
        <v>1187394</v>
      </c>
      <c r="H82" s="44">
        <f>SUMIFS('Banco de Indicadores - Mun. (1)'!J:J,'Banco de Indicadores - Mun. (1)'!$C:$C,'Banco de Indicadores - UGRHI'!$B82,'Banco de Indicadores - Mun. (1)'!$A:$A,'Banco de Indicadores - UGRHI'!$A82)</f>
        <v>83859</v>
      </c>
      <c r="I82" s="46">
        <f>(F82)/VLOOKUP(B82,'Dados Base'!$B:$K,6,FALSE)</f>
        <v>74.542674077622721</v>
      </c>
      <c r="J82" s="73">
        <f t="shared" si="6"/>
        <v>0.93403437396017941</v>
      </c>
      <c r="K82" s="44">
        <f>SUMIFS('Banco de Indicadores - Mun. (1)'!O:O,'Banco de Indicadores - Mun. (1)'!$C:$C,'Banco de Indicadores - UGRHI'!$B82,'Banco de Indicadores - Mun. (1)'!$A:$A,'Banco de Indicadores - UGRHI'!$A82)</f>
        <v>4835</v>
      </c>
      <c r="L82" s="44">
        <f>SUMIFS('Banco de Indicadores - Mun. (1)'!P:P,'Banco de Indicadores - Mun. (1)'!$C:$C,'Banco de Indicadores - UGRHI'!$B82,'Banco de Indicadores - Mun. (1)'!$A:$A,'Banco de Indicadores - UGRHI'!$A82)</f>
        <v>0</v>
      </c>
      <c r="M82" s="44">
        <f>SUMIFS('Banco de Indicadores - Mun. (1)'!Q:Q,'Banco de Indicadores - Mun. (1)'!$C:$C,'Banco de Indicadores - UGRHI'!$B82,'Banco de Indicadores - Mun. (1)'!$A:$A,'Banco de Indicadores - UGRHI'!$A82)</f>
        <v>0</v>
      </c>
      <c r="N82" s="44">
        <f>SUMIFS('Banco de Indicadores - Mun. (1)'!R:R,'Banco de Indicadores - Mun. (1)'!$C:$C,'Banco de Indicadores - UGRHI'!$B82,'Banco de Indicadores - Mun. (1)'!$A:$A,'Banco de Indicadores - UGRHI'!$A82)</f>
        <v>0</v>
      </c>
      <c r="O82" s="44">
        <f>SUMIFS('Banco de Indicadores - Mun. (1)'!S:S,'Banco de Indicadores - Mun. (1)'!$C:$C,'Banco de Indicadores - UGRHI'!$B82,'Banco de Indicadores - Mun. (1)'!$A:$A,'Banco de Indicadores - UGRHI'!$A82)</f>
        <v>3902</v>
      </c>
      <c r="P82" s="44">
        <f>SUMIFS('Banco de Indicadores - Mun. (1)'!T:T,'Banco de Indicadores - Mun. (1)'!$C:$C,'Banco de Indicadores - UGRHI'!$B82,'Banco de Indicadores - Mun. (1)'!$A:$A,'Banco de Indicadores - UGRHI'!$A82)</f>
        <v>0</v>
      </c>
      <c r="Q82" s="44">
        <f>SUMIFS('Banco de Indicadores - Mun. (1)'!U:U,'Banco de Indicadores - Mun. (1)'!$C:$C,'Banco de Indicadores - UGRHI'!$B82,'Banco de Indicadores - Mun. (1)'!$A:$A,'Banco de Indicadores - UGRHI'!$A82)</f>
        <v>16213</v>
      </c>
      <c r="R82" s="44">
        <f>SUMIFS('Banco de Indicadores - Mun. (1)'!V:V,'Banco de Indicadores - Mun. (1)'!$C:$C,'Banco de Indicadores - UGRHI'!$B82,'Banco de Indicadores - Mun. (1)'!$A:$A,'Banco de Indicadores - UGRHI'!$A82)</f>
        <v>13587</v>
      </c>
      <c r="S82" s="44">
        <f>SUMIFS('Banco de Indicadores - Mun. (1)'!W:W,'Banco de Indicadores - Mun. (1)'!$C:$C,'Banco de Indicadores - UGRHI'!$B82,'Banco de Indicadores - Mun. (1)'!$A:$A,'Banco de Indicadores - UGRHI'!$A82)</f>
        <v>479.37</v>
      </c>
      <c r="T82" s="45">
        <f>SUMIFS('Banco de Indicadores Mun. (2)'!I:I,'Banco de Indicadores Mun. (2)'!$E:$E,'Banco de Indicadores - UGRHI'!$B82,'Banco de Indicadores Mun. (2)'!$A:$A,'Banco de Indicadores - UGRHI'!$A82)</f>
        <v>14.373908000000004</v>
      </c>
      <c r="U82" s="45">
        <f>SUMIFS('Banco de Indicadores Mun. (2)'!J:J,'Banco de Indicadores Mun. (2)'!$E:$E,'Banco de Indicadores - UGRHI'!$B82,'Banco de Indicadores Mun. (2)'!$A:$A,'Banco de Indicadores - UGRHI'!$A82)</f>
        <v>8.917410499999999</v>
      </c>
      <c r="V82" s="45">
        <f>SUMIFS('Banco de Indicadores Mun. (2)'!K:K,'Banco de Indicadores Mun. (2)'!$E:$E,'Banco de Indicadores - UGRHI'!$B82,'Banco de Indicadores Mun. (2)'!$A:$A,'Banco de Indicadores - UGRHI'!$A82)</f>
        <v>5.45649750000001</v>
      </c>
      <c r="W82" s="45">
        <f>SUMIFS('Banco de Indicadores Mun. (2)'!L:L,'Banco de Indicadores Mun. (2)'!$E:$E,'Banco de Indicadores - UGRHI'!$B82,'Banco de Indicadores Mun. (2)'!$A:$A,'Banco de Indicadores - UGRHI'!$A82)</f>
        <v>1.3960344247843735</v>
      </c>
      <c r="X82" s="45">
        <f>SUMIFS('Banco de Indicadores Mun. (2)'!M:M,'Banco de Indicadores Mun. (2)'!$E:$E,'Banco de Indicadores - UGRHI'!$B82,'Banco de Indicadores Mun. (2)'!$A:$A,'Banco de Indicadores - UGRHI'!$A82)</f>
        <v>3.0165448000000001</v>
      </c>
      <c r="Y82" s="45">
        <f>SUMIFS('Banco de Indicadores Mun. (2)'!N:N,'Banco de Indicadores Mun. (2)'!$E:$E,'Banco de Indicadores - UGRHI'!$B82,'Banco de Indicadores Mun. (2)'!$A:$A,'Banco de Indicadores - UGRHI'!$A82)</f>
        <v>2.9689705000000002</v>
      </c>
      <c r="Z82" s="45">
        <f>SUMIFS('Banco de Indicadores Mun. (2)'!O:O,'Banco de Indicadores Mun. (2)'!$E:$E,'Banco de Indicadores - UGRHI'!$B82,'Banco de Indicadores Mun. (2)'!$A:$A,'Banco de Indicadores - UGRHI'!$A82)</f>
        <v>7.6572965999999987</v>
      </c>
      <c r="AA82" s="45">
        <f>SUMIFS('Banco de Indicadores Mun. (2)'!P:P,'Banco de Indicadores Mun. (2)'!$E:$E,'Banco de Indicadores - UGRHI'!$B82,'Banco de Indicadores Mun. (2)'!$A:$A,'Banco de Indicadores - UGRHI'!$A82)</f>
        <v>8.43029E-2</v>
      </c>
      <c r="AB82" s="48">
        <f>SUMIFS('Banco de Indicadores - Mun. (1)'!X:X,'Banco de Indicadores - Mun. (1)'!$C:$C,'Banco de Indicadores - UGRHI'!$B82,'Banco de Indicadores - Mun. (1)'!$A:$A,'Banco de Indicadores - UGRHI'!$A82)</f>
        <v>3.7979645321596518</v>
      </c>
      <c r="AC82" s="48">
        <f t="shared" si="4"/>
        <v>28.85542168674699</v>
      </c>
      <c r="AD82" s="48">
        <f t="shared" si="5"/>
        <v>71.144578313253021</v>
      </c>
      <c r="AE82" s="44">
        <f>SUMIFS('Banco de Indicadores - Mun. (1)'!Y:Y,'Banco de Indicadores - Mun. (1)'!$C:$C,'Banco de Indicadores - UGRHI'!$B82,'Banco de Indicadores - Mun. (1)'!$A:$A,'Banco de Indicadores - UGRHI'!$A82)</f>
        <v>1004.31</v>
      </c>
      <c r="AF82" s="44">
        <f>SUMIFS('Banco de Indicadores - Mun. (1)'!Z:Z,'Banco de Indicadores - Mun. (1)'!$C:$C,'Banco de Indicadores - UGRHI'!$B82,'Banco de Indicadores - Mun. (1)'!$A:$A,'Banco de Indicadores - UGRHI'!$A82)</f>
        <v>48173</v>
      </c>
      <c r="AG82" s="44">
        <f>SUMIFS('Banco de Indicadores - Mun. (1)'!AA:AA,'Banco de Indicadores - Mun. (1)'!$C:$C,'Banco de Indicadores - UGRHI'!$B82,'Banco de Indicadores - Mun. (1)'!$A:$A,'Banco de Indicadores - UGRHI'!$A82)</f>
        <v>17796</v>
      </c>
      <c r="AH82" s="44">
        <f>SUMIFS('Banco de Indicadores - Mun. (1)'!AB:AB,'Banco de Indicadores - Mun. (1)'!$C:$C,'Banco de Indicadores - UGRHI'!$B82,'Banco de Indicadores - Mun. (1)'!$A:$A,'Banco de Indicadores - UGRHI'!$A82)</f>
        <v>160</v>
      </c>
      <c r="AI82" s="44">
        <f>SUMIFS('Banco de Indicadores - Mun. (1)'!AC:AC,'Banco de Indicadores - Mun. (1)'!$C:$C,'Banco de Indicadores - UGRHI'!$B82,'Banco de Indicadores - Mun. (1)'!$A:$A,'Banco de Indicadores - UGRHI'!$A82)</f>
        <v>9</v>
      </c>
      <c r="AJ82" s="44">
        <f>SUMIFS('Banco de Indicadores Mun. (2)'!Q:Q,'Banco de Indicadores Mun. (2)'!$E:$E,'Banco de Indicadores - UGRHI'!$B82,'Banco de Indicadores Mun. (2)'!$A:$A,'Banco de Indicadores - UGRHI'!$A82)</f>
        <v>396</v>
      </c>
      <c r="AK82" s="154">
        <f>VLOOKUP(B82,'Dados Base'!B:K,9,FALSE)*31536000/SUMIFS('Banco de Indicadores - Mun. (1)'!H:H,'Banco de Indicadores - Mun. (1)'!C:C,'Banco de Indicadores - UGRHI'!B82,'Banco de Indicadores - Mun. (1)'!A:A,'Banco de Indicadores - UGRHI'!A82)</f>
        <v>3001.6495536293719</v>
      </c>
      <c r="AL82" s="126">
        <v>94.801618918934935</v>
      </c>
      <c r="AM82" s="42" t="s">
        <v>702</v>
      </c>
      <c r="AN82" s="42" t="s">
        <v>702</v>
      </c>
      <c r="AO82" s="42" t="s">
        <v>702</v>
      </c>
      <c r="AP82" s="126">
        <v>99.186782515796807</v>
      </c>
      <c r="AQ82" s="127">
        <f>(SUMIFS(T:T,B:B,B82,A:A,A82)/VLOOKUP(B82,'Dados Base'!B:K,8,FALSE))*100</f>
        <v>36.856174358974371</v>
      </c>
      <c r="AR82" s="127">
        <f>(SUMIFS(T:T,B:B,B82,A:A,A82)/VLOOKUP(B82,'Dados Base'!B:K,9,FALSE))*100</f>
        <v>11.879262809917359</v>
      </c>
      <c r="AS82" s="127">
        <f>(SUMIFS(U:U,B:B,B82,A:A,A82)/VLOOKUP(B82,'Dados Base'!B:K,7,FALSE))*100</f>
        <v>34.297732692307683</v>
      </c>
      <c r="AT82" s="127">
        <f>(SUMIFS(V:V,B:B,B82,A:A,A82)/VLOOKUP(B82,'Dados Base'!B:K,10,FALSE))*100</f>
        <v>41.973057692307769</v>
      </c>
      <c r="AU82" s="44">
        <f>SUMIFS('Banco de Indicadores - Mun. (1)'!AO:AO,'Banco de Indicadores - Mun. (1)'!$C:$C,'Banco de Indicadores - UGRHI'!$B82,'Banco de Indicadores - Mun. (1)'!$A:$A,'Banco de Indicadores - UGRHI'!$A82)</f>
        <v>0</v>
      </c>
      <c r="AV82" s="44">
        <f>SUMIFS('Banco de Indicadores - Mun. (1)'!AP:AP,'Banco de Indicadores - Mun. (1)'!$C:$C,'Banco de Indicadores - UGRHI'!$B82,'Banco de Indicadores - Mun. (1)'!$A:$A,'Banco de Indicadores - UGRHI'!$A82)</f>
        <v>13.581420616596496</v>
      </c>
      <c r="AW82" s="142">
        <v>12</v>
      </c>
      <c r="AX82" s="44">
        <f>SUMIFS('Banco de Indicadores - Mun. (1)'!AQ:AQ,'Banco de Indicadores - Mun. (1)'!$C:$C,'Banco de Indicadores - UGRHI'!$B82,'Banco de Indicadores - Mun. (1)'!$A:$A,'Banco de Indicadores - UGRHI'!$A82)</f>
        <v>3</v>
      </c>
      <c r="AY82" s="74">
        <v>98.439892070517985</v>
      </c>
      <c r="AZ82" s="74">
        <v>83.244344188179298</v>
      </c>
      <c r="BA82" s="75">
        <f xml:space="preserve">  100 * (  SUMIFS('Banco de Indicadores - Mun. (1)'!Z:Z,'Banco de Indicadores - Mun. (1)'!$C:$C,'Banco de Indicadores - UGRHI'!$B82,'Banco de Indicadores - Mun. (1)'!$A:$A,'Banco de Indicadores - UGRHI'!$A82) /
(SUMIFS('Banco de Indicadores - Mun. (1)'!AA:AA,'Banco de Indicadores - Mun. (1)'!$C:$C,'Banco de Indicadores - UGRHI'!$B82,'Banco de Indicadores - Mun. (1)'!$A:$A,'Banco de Indicadores - UGRHI'!$A82) +  SUMIFS('Banco de Indicadores - Mun. (1)'!Z:Z,'Banco de Indicadores - Mun. (1)'!$C:$C,'Banco de Indicadores - UGRHI'!$B82,'Banco de Indicadores - Mun. (1)'!$A:$A,'Banco de Indicadores - UGRHI'!$A82) ))</f>
        <v>73.023692946687078</v>
      </c>
      <c r="BB82" s="44">
        <f>SUMIFS('Banco de Indicadores - Mun. (1)'!AW:AW,'Banco de Indicadores - Mun. (1)'!$C:$C,'Banco de Indicadores - UGRHI'!$B82,'Banco de Indicadores - Mun. (1)'!$A:$A,'Banco de Indicadores - UGRHI'!$A82)</f>
        <v>31</v>
      </c>
      <c r="BC82" s="44">
        <f>SUMIFS('Banco de Indicadores - Mun. (1)'!AX:AX,'Banco de Indicadores - Mun. (1)'!$C:$C,'Banco de Indicadores - UGRHI'!$B82,'Banco de Indicadores - Mun. (1)'!$A:$A,'Banco de Indicadores - UGRHI'!$A82)</f>
        <v>9</v>
      </c>
      <c r="BD82" s="124">
        <v>0.56999999999999995</v>
      </c>
      <c r="BE82" s="44">
        <f>SUMIFS('Banco de Indicadores Mun. (2)'!R:R,'Banco de Indicadores Mun. (2)'!$E:$E,'Banco de Indicadores - UGRHI'!$B82,'Banco de Indicadores Mun. (2)'!$A:$A,'Banco de Indicadores - UGRHI'!$A82)</f>
        <v>493</v>
      </c>
      <c r="BF82" s="128">
        <v>119.82179003139797</v>
      </c>
    </row>
    <row r="83" spans="1:58" x14ac:dyDescent="0.25">
      <c r="A83" s="38">
        <v>2014</v>
      </c>
      <c r="B83" s="38">
        <v>16</v>
      </c>
      <c r="C83" s="123">
        <f>SUMIFS('Banco de Indicadores Mun. (2)'!G:G,'Banco de Indicadores Mun. (2)'!$E:$E,'Banco de Indicadores - UGRHI'!$B83,'Banco de Indicadores Mun. (2)'!$A:$A,'Banco de Indicadores - UGRHI'!$A83)</f>
        <v>402</v>
      </c>
      <c r="D83" s="123">
        <f>SUMIFS('Banco de Indicadores Mun. (2)'!H:H,'Banco de Indicadores Mun. (2)'!$E:$E,'Banco de Indicadores - UGRHI'!$B83,'Banco de Indicadores Mun. (2)'!$A:$A,'Banco de Indicadores - UGRHI'!$A83)</f>
        <v>944</v>
      </c>
      <c r="E83" s="43">
        <v>0.74903632860738867</v>
      </c>
      <c r="F83" s="44">
        <f>SUMIFS('Banco de Indicadores - Mun. (1)'!H:H,'Banco de Indicadores - Mun. (1)'!$C:$C,'Banco de Indicadores - UGRHI'!$B83,'Banco de Indicadores - Mun. (1)'!$A:$A,'Banco de Indicadores - UGRHI'!$A83)</f>
        <v>522709</v>
      </c>
      <c r="G83" s="44">
        <f>SUMIFS('Banco de Indicadores - Mun. (1)'!I:I,'Banco de Indicadores - Mun. (1)'!$C:$C,'Banco de Indicadores - UGRHI'!$B83,'Banco de Indicadores - Mun. (1)'!$A:$A,'Banco de Indicadores - UGRHI'!$A83)</f>
        <v>481191</v>
      </c>
      <c r="H83" s="44">
        <f>SUMIFS('Banco de Indicadores - Mun. (1)'!J:J,'Banco de Indicadores - Mun. (1)'!$C:$C,'Banco de Indicadores - UGRHI'!$B83,'Banco de Indicadores - Mun. (1)'!$A:$A,'Banco de Indicadores - UGRHI'!$A83)</f>
        <v>41518</v>
      </c>
      <c r="I83" s="46">
        <f>(F83)/VLOOKUP(B83,'Dados Base'!$B:$K,6,FALSE)</f>
        <v>42.182390708574502</v>
      </c>
      <c r="J83" s="73">
        <f t="shared" si="6"/>
        <v>0.9205714843249303</v>
      </c>
      <c r="K83" s="44">
        <f>SUMIFS('Banco de Indicadores - Mun. (1)'!O:O,'Banco de Indicadores - Mun. (1)'!$C:$C,'Banco de Indicadores - UGRHI'!$B83,'Banco de Indicadores - Mun. (1)'!$A:$A,'Banco de Indicadores - UGRHI'!$A83)</f>
        <v>3149</v>
      </c>
      <c r="L83" s="44">
        <f>SUMIFS('Banco de Indicadores - Mun. (1)'!P:P,'Banco de Indicadores - Mun. (1)'!$C:$C,'Banco de Indicadores - UGRHI'!$B83,'Banco de Indicadores - Mun. (1)'!$A:$A,'Banco de Indicadores - UGRHI'!$A83)</f>
        <v>0</v>
      </c>
      <c r="M83" s="44">
        <f>SUMIFS('Banco de Indicadores - Mun. (1)'!Q:Q,'Banco de Indicadores - Mun. (1)'!$C:$C,'Banco de Indicadores - UGRHI'!$B83,'Banco de Indicadores - Mun. (1)'!$A:$A,'Banco de Indicadores - UGRHI'!$A83)</f>
        <v>0</v>
      </c>
      <c r="N83" s="44">
        <f>SUMIFS('Banco de Indicadores - Mun. (1)'!R:R,'Banco de Indicadores - Mun. (1)'!$C:$C,'Banco de Indicadores - UGRHI'!$B83,'Banco de Indicadores - Mun. (1)'!$A:$A,'Banco de Indicadores - UGRHI'!$A83)</f>
        <v>0</v>
      </c>
      <c r="O83" s="44">
        <f>SUMIFS('Banco de Indicadores - Mun. (1)'!S:S,'Banco de Indicadores - Mun. (1)'!$C:$C,'Banco de Indicadores - UGRHI'!$B83,'Banco de Indicadores - Mun. (1)'!$A:$A,'Banco de Indicadores - UGRHI'!$A83)</f>
        <v>1348</v>
      </c>
      <c r="P83" s="44">
        <f>SUMIFS('Banco de Indicadores - Mun. (1)'!T:T,'Banco de Indicadores - Mun. (1)'!$C:$C,'Banco de Indicadores - UGRHI'!$B83,'Banco de Indicadores - Mun. (1)'!$A:$A,'Banco de Indicadores - UGRHI'!$A83)</f>
        <v>0</v>
      </c>
      <c r="Q83" s="44">
        <f>SUMIFS('Banco de Indicadores - Mun. (1)'!U:U,'Banco de Indicadores - Mun. (1)'!$C:$C,'Banco de Indicadores - UGRHI'!$B83,'Banco de Indicadores - Mun. (1)'!$A:$A,'Banco de Indicadores - UGRHI'!$A83)</f>
        <v>5642</v>
      </c>
      <c r="R83" s="44">
        <f>SUMIFS('Banco de Indicadores - Mun. (1)'!V:V,'Banco de Indicadores - Mun. (1)'!$C:$C,'Banco de Indicadores - UGRHI'!$B83,'Banco de Indicadores - Mun. (1)'!$A:$A,'Banco de Indicadores - UGRHI'!$A83)</f>
        <v>4322</v>
      </c>
      <c r="S83" s="44">
        <f>SUMIFS('Banco de Indicadores - Mun. (1)'!W:W,'Banco de Indicadores - Mun. (1)'!$C:$C,'Banco de Indicadores - UGRHI'!$B83,'Banco de Indicadores - Mun. (1)'!$A:$A,'Banco de Indicadores - UGRHI'!$A83)</f>
        <v>498.21000000000004</v>
      </c>
      <c r="T83" s="45">
        <f>SUMIFS('Banco de Indicadores Mun. (2)'!I:I,'Banco de Indicadores Mun. (2)'!$E:$E,'Banco de Indicadores - UGRHI'!$B83,'Banco de Indicadores Mun. (2)'!$A:$A,'Banco de Indicadores - UGRHI'!$A83)</f>
        <v>8.8588749999999994</v>
      </c>
      <c r="U83" s="45">
        <f>SUMIFS('Banco de Indicadores Mun. (2)'!J:J,'Banco de Indicadores Mun. (2)'!$E:$E,'Banco de Indicadores - UGRHI'!$B83,'Banco de Indicadores Mun. (2)'!$A:$A,'Banco de Indicadores - UGRHI'!$A83)</f>
        <v>6.4644730999999993</v>
      </c>
      <c r="V83" s="45">
        <f>SUMIFS('Banco de Indicadores Mun. (2)'!K:K,'Banco de Indicadores Mun. (2)'!$E:$E,'Banco de Indicadores - UGRHI'!$B83,'Banco de Indicadores Mun. (2)'!$A:$A,'Banco de Indicadores - UGRHI'!$A83)</f>
        <v>2.394401900000001</v>
      </c>
      <c r="W83" s="45">
        <f>SUMIFS('Banco de Indicadores Mun. (2)'!L:L,'Banco de Indicadores Mun. (2)'!$E:$E,'Banco de Indicadores - UGRHI'!$B83,'Banco de Indicadores Mun. (2)'!$A:$A,'Banco de Indicadores - UGRHI'!$A83)</f>
        <v>0</v>
      </c>
      <c r="X83" s="45">
        <f>SUMIFS('Banco de Indicadores Mun. (2)'!M:M,'Banco de Indicadores Mun. (2)'!$E:$E,'Banco de Indicadores - UGRHI'!$B83,'Banco de Indicadores Mun. (2)'!$A:$A,'Banco de Indicadores - UGRHI'!$A83)</f>
        <v>0.88770559999999998</v>
      </c>
      <c r="Y83" s="45">
        <f>SUMIFS('Banco de Indicadores Mun. (2)'!N:N,'Banco de Indicadores Mun. (2)'!$E:$E,'Banco de Indicadores - UGRHI'!$B83,'Banco de Indicadores Mun. (2)'!$A:$A,'Banco de Indicadores - UGRHI'!$A83)</f>
        <v>1.2521397999999997</v>
      </c>
      <c r="Z83" s="45">
        <f>SUMIFS('Banco de Indicadores Mun. (2)'!O:O,'Banco de Indicadores Mun. (2)'!$E:$E,'Banco de Indicadores - UGRHI'!$B83,'Banco de Indicadores Mun. (2)'!$A:$A,'Banco de Indicadores - UGRHI'!$A83)</f>
        <v>6.394159799999998</v>
      </c>
      <c r="AA83" s="45">
        <f>SUMIFS('Banco de Indicadores Mun. (2)'!P:P,'Banco de Indicadores Mun. (2)'!$E:$E,'Banco de Indicadores - UGRHI'!$B83,'Banco de Indicadores Mun. (2)'!$A:$A,'Banco de Indicadores - UGRHI'!$A83)</f>
        <v>7.8889500000000001E-2</v>
      </c>
      <c r="AB83" s="48">
        <f>SUMIFS('Banco de Indicadores - Mun. (1)'!X:X,'Banco de Indicadores - Mun. (1)'!$C:$C,'Banco de Indicadores - UGRHI'!$B83,'Banco de Indicadores - Mun. (1)'!$A:$A,'Banco de Indicadores - UGRHI'!$A83)</f>
        <v>1.4539697639339679</v>
      </c>
      <c r="AC83" s="48">
        <f t="shared" si="4"/>
        <v>29.86627043090639</v>
      </c>
      <c r="AD83" s="48">
        <f t="shared" si="5"/>
        <v>70.133729569093603</v>
      </c>
      <c r="AE83" s="44">
        <f>SUMIFS('Banco de Indicadores - Mun. (1)'!Y:Y,'Banco de Indicadores - Mun. (1)'!$C:$C,'Banco de Indicadores - UGRHI'!$B83,'Banco de Indicadores - Mun. (1)'!$A:$A,'Banco de Indicadores - UGRHI'!$A83)</f>
        <v>375.25999999999993</v>
      </c>
      <c r="AF83" s="44">
        <f>SUMIFS('Banco de Indicadores - Mun. (1)'!Z:Z,'Banco de Indicadores - Mun. (1)'!$C:$C,'Banco de Indicadores - UGRHI'!$B83,'Banco de Indicadores - Mun. (1)'!$A:$A,'Banco de Indicadores - UGRHI'!$A83)</f>
        <v>16600</v>
      </c>
      <c r="AG83" s="44">
        <f>SUMIFS('Banco de Indicadores - Mun. (1)'!AA:AA,'Banco de Indicadores - Mun. (1)'!$C:$C,'Banco de Indicadores - UGRHI'!$B83,'Banco de Indicadores - Mun. (1)'!$A:$A,'Banco de Indicadores - UGRHI'!$A83)</f>
        <v>10163</v>
      </c>
      <c r="AH83" s="44">
        <f>SUMIFS('Banco de Indicadores - Mun. (1)'!AB:AB,'Banco de Indicadores - Mun. (1)'!$C:$C,'Banco de Indicadores - UGRHI'!$B83,'Banco de Indicadores - Mun. (1)'!$A:$A,'Banco de Indicadores - UGRHI'!$A83)</f>
        <v>58</v>
      </c>
      <c r="AI83" s="44">
        <f>SUMIFS('Banco de Indicadores - Mun. (1)'!AC:AC,'Banco de Indicadores - Mun. (1)'!$C:$C,'Banco de Indicadores - UGRHI'!$B83,'Banco de Indicadores - Mun. (1)'!$A:$A,'Banco de Indicadores - UGRHI'!$A83)</f>
        <v>3</v>
      </c>
      <c r="AJ83" s="44">
        <f>SUMIFS('Banco de Indicadores Mun. (2)'!Q:Q,'Banco de Indicadores Mun. (2)'!$E:$E,'Banco de Indicadores - UGRHI'!$B83,'Banco de Indicadores Mun. (2)'!$A:$A,'Banco de Indicadores - UGRHI'!$A83)</f>
        <v>162</v>
      </c>
      <c r="AK83" s="154">
        <f>VLOOKUP(B83,'Dados Base'!B:K,9,FALSE)*31536000/SUMIFS('Banco de Indicadores - Mun. (1)'!H:H,'Banco de Indicadores - Mun. (1)'!C:C,'Banco de Indicadores - UGRHI'!B83,'Banco de Indicadores - Mun. (1)'!A:A,'Banco de Indicadores - UGRHI'!A83)</f>
        <v>5912.521115955532</v>
      </c>
      <c r="AL83" s="126">
        <v>94.177417283247095</v>
      </c>
      <c r="AM83" s="42" t="s">
        <v>702</v>
      </c>
      <c r="AN83" s="42" t="s">
        <v>702</v>
      </c>
      <c r="AO83" s="42" t="s">
        <v>702</v>
      </c>
      <c r="AP83" s="126">
        <v>98.787526972473373</v>
      </c>
      <c r="AQ83" s="127">
        <f>(SUMIFS(T:T,B:B,B83,A:A,A83)/VLOOKUP(B83,'Dados Base'!B:K,8,FALSE))*100</f>
        <v>22.147187499999998</v>
      </c>
      <c r="AR83" s="127">
        <f>(SUMIFS(T:T,B:B,B83,A:A,A83)/VLOOKUP(B83,'Dados Base'!B:K,9,FALSE))*100</f>
        <v>9.0396683673469376</v>
      </c>
      <c r="AS83" s="127">
        <f>(SUMIFS(U:U,B:B,B83,A:A,A83)/VLOOKUP(B83,'Dados Base'!B:K,7,FALSE))*100</f>
        <v>20.85313903225806</v>
      </c>
      <c r="AT83" s="127">
        <f>(SUMIFS(V:V,B:B,B83,A:A,A83)/VLOOKUP(B83,'Dados Base'!B:K,10,FALSE))*100</f>
        <v>26.604465555555567</v>
      </c>
      <c r="AU83" s="44">
        <f>SUMIFS('Banco de Indicadores - Mun. (1)'!AO:AO,'Banco de Indicadores - Mun. (1)'!$C:$C,'Banco de Indicadores - UGRHI'!$B83,'Banco de Indicadores - Mun. (1)'!$A:$A,'Banco de Indicadores - UGRHI'!$A83)</f>
        <v>0</v>
      </c>
      <c r="AV83" s="44">
        <f>SUMIFS('Banco de Indicadores - Mun. (1)'!AP:AP,'Banco de Indicadores - Mun. (1)'!$C:$C,'Banco de Indicadores - UGRHI'!$B83,'Banco de Indicadores - Mun. (1)'!$A:$A,'Banco de Indicadores - UGRHI'!$A83)</f>
        <v>8.9325591782045564</v>
      </c>
      <c r="AW83" s="142">
        <v>3</v>
      </c>
      <c r="AX83" s="44">
        <f>SUMIFS('Banco de Indicadores - Mun. (1)'!AQ:AQ,'Banco de Indicadores - Mun. (1)'!$C:$C,'Banco de Indicadores - UGRHI'!$B83,'Banco de Indicadores - Mun. (1)'!$A:$A,'Banco de Indicadores - UGRHI'!$A83)</f>
        <v>4</v>
      </c>
      <c r="AY83" s="74">
        <v>96.343533983484647</v>
      </c>
      <c r="AZ83" s="74">
        <v>75.622605836415943</v>
      </c>
      <c r="BA83" s="75">
        <f xml:space="preserve">  100 * (  SUMIFS('Banco de Indicadores - Mun. (1)'!Z:Z,'Banco de Indicadores - Mun. (1)'!$C:$C,'Banco de Indicadores - UGRHI'!$B83,'Banco de Indicadores - Mun. (1)'!$A:$A,'Banco de Indicadores - UGRHI'!$A83) /
(SUMIFS('Banco de Indicadores - Mun. (1)'!AA:AA,'Banco de Indicadores - Mun. (1)'!$C:$C,'Banco de Indicadores - UGRHI'!$B83,'Banco de Indicadores - Mun. (1)'!$A:$A,'Banco de Indicadores - UGRHI'!$A83) +  SUMIFS('Banco de Indicadores - Mun. (1)'!Z:Z,'Banco de Indicadores - Mun. (1)'!$C:$C,'Banco de Indicadores - UGRHI'!$B83,'Banco de Indicadores - Mun. (1)'!$A:$A,'Banco de Indicadores - UGRHI'!$A83) ))</f>
        <v>62.025931323095321</v>
      </c>
      <c r="BB83" s="44">
        <f>SUMIFS('Banco de Indicadores - Mun. (1)'!AW:AW,'Banco de Indicadores - Mun. (1)'!$C:$C,'Banco de Indicadores - UGRHI'!$B83,'Banco de Indicadores - Mun. (1)'!$A:$A,'Banco de Indicadores - UGRHI'!$A83)</f>
        <v>7</v>
      </c>
      <c r="BC83" s="44">
        <f>SUMIFS('Banco de Indicadores - Mun. (1)'!AX:AX,'Banco de Indicadores - Mun. (1)'!$C:$C,'Banco de Indicadores - UGRHI'!$B83,'Banco de Indicadores - Mun. (1)'!$A:$A,'Banco de Indicadores - UGRHI'!$A83)</f>
        <v>3</v>
      </c>
      <c r="BD83" s="124">
        <v>0.6</v>
      </c>
      <c r="BE83" s="44">
        <f>SUMIFS('Banco de Indicadores Mun. (2)'!R:R,'Banco de Indicadores Mun. (2)'!$E:$E,'Banco de Indicadores - UGRHI'!$B83,'Banco de Indicadores Mun. (2)'!$A:$A,'Banco de Indicadores - UGRHI'!$A83)</f>
        <v>118</v>
      </c>
      <c r="BF83" s="128">
        <v>83.029470993156281</v>
      </c>
    </row>
    <row r="84" spans="1:58" x14ac:dyDescent="0.25">
      <c r="A84" s="38">
        <v>2014</v>
      </c>
      <c r="B84" s="38">
        <v>17</v>
      </c>
      <c r="C84" s="123">
        <f>SUMIFS('Banco de Indicadores Mun. (2)'!G:G,'Banco de Indicadores Mun. (2)'!$E:$E,'Banco de Indicadores - UGRHI'!$B84,'Banco de Indicadores Mun. (2)'!$A:$A,'Banco de Indicadores - UGRHI'!$A84)</f>
        <v>412</v>
      </c>
      <c r="D84" s="123">
        <f>SUMIFS('Banco de Indicadores Mun. (2)'!H:H,'Banco de Indicadores Mun. (2)'!$E:$E,'Banco de Indicadores - UGRHI'!$B84,'Banco de Indicadores Mun. (2)'!$A:$A,'Banco de Indicadores - UGRHI'!$A84)</f>
        <v>549</v>
      </c>
      <c r="E84" s="43">
        <v>0.62235961303029885</v>
      </c>
      <c r="F84" s="44">
        <f>SUMIFS('Banco de Indicadores - Mun. (1)'!H:H,'Banco de Indicadores - Mun. (1)'!$C:$C,'Banco de Indicadores - UGRHI'!$B84,'Banco de Indicadores - Mun. (1)'!$A:$A,'Banco de Indicadores - UGRHI'!$A84)</f>
        <v>680130</v>
      </c>
      <c r="G84" s="44">
        <f>SUMIFS('Banco de Indicadores - Mun. (1)'!I:I,'Banco de Indicadores - Mun. (1)'!$C:$C,'Banco de Indicadores - UGRHI'!$B84,'Banco de Indicadores - Mun. (1)'!$A:$A,'Banco de Indicadores - UGRHI'!$A84)</f>
        <v>625064</v>
      </c>
      <c r="H84" s="44">
        <f>SUMIFS('Banco de Indicadores - Mun. (1)'!J:J,'Banco de Indicadores - Mun. (1)'!$C:$C,'Banco de Indicadores - UGRHI'!$B84,'Banco de Indicadores - Mun. (1)'!$A:$A,'Banco de Indicadores - UGRHI'!$A84)</f>
        <v>55066</v>
      </c>
      <c r="I84" s="46">
        <f>(F84)/VLOOKUP(B84,'Dados Base'!$B:$K,6,FALSE)</f>
        <v>38.90067125149281</v>
      </c>
      <c r="J84" s="73">
        <f t="shared" si="6"/>
        <v>0.91903606663431991</v>
      </c>
      <c r="K84" s="44">
        <f>SUMIFS('Banco de Indicadores - Mun. (1)'!O:O,'Banco de Indicadores - Mun. (1)'!$C:$C,'Banco de Indicadores - UGRHI'!$B84,'Banco de Indicadores - Mun. (1)'!$A:$A,'Banco de Indicadores - UGRHI'!$A84)</f>
        <v>3381</v>
      </c>
      <c r="L84" s="44">
        <f>SUMIFS('Banco de Indicadores - Mun. (1)'!P:P,'Banco de Indicadores - Mun. (1)'!$C:$C,'Banco de Indicadores - UGRHI'!$B84,'Banco de Indicadores - Mun. (1)'!$A:$A,'Banco de Indicadores - UGRHI'!$A84)</f>
        <v>0</v>
      </c>
      <c r="M84" s="44">
        <f>SUMIFS('Banco de Indicadores - Mun. (1)'!Q:Q,'Banco de Indicadores - Mun. (1)'!$C:$C,'Banco de Indicadores - UGRHI'!$B84,'Banco de Indicadores - Mun. (1)'!$A:$A,'Banco de Indicadores - UGRHI'!$A84)</f>
        <v>0</v>
      </c>
      <c r="N84" s="44">
        <f>SUMIFS('Banco de Indicadores - Mun. (1)'!R:R,'Banco de Indicadores - Mun. (1)'!$C:$C,'Banco de Indicadores - UGRHI'!$B84,'Banco de Indicadores - Mun. (1)'!$A:$A,'Banco de Indicadores - UGRHI'!$A84)</f>
        <v>0</v>
      </c>
      <c r="O84" s="44">
        <f>SUMIFS('Banco de Indicadores - Mun. (1)'!S:S,'Banco de Indicadores - Mun. (1)'!$C:$C,'Banco de Indicadores - UGRHI'!$B84,'Banco de Indicadores - Mun. (1)'!$A:$A,'Banco de Indicadores - UGRHI'!$A84)</f>
        <v>1336</v>
      </c>
      <c r="P84" s="44">
        <f>SUMIFS('Banco de Indicadores - Mun. (1)'!T:T,'Banco de Indicadores - Mun. (1)'!$C:$C,'Banco de Indicadores - UGRHI'!$B84,'Banco de Indicadores - Mun. (1)'!$A:$A,'Banco de Indicadores - UGRHI'!$A84)</f>
        <v>0</v>
      </c>
      <c r="Q84" s="44">
        <f>SUMIFS('Banco de Indicadores - Mun. (1)'!U:U,'Banco de Indicadores - Mun. (1)'!$C:$C,'Banco de Indicadores - UGRHI'!$B84,'Banco de Indicadores - Mun. (1)'!$A:$A,'Banco de Indicadores - UGRHI'!$A84)</f>
        <v>7552</v>
      </c>
      <c r="R84" s="44">
        <f>SUMIFS('Banco de Indicadores - Mun. (1)'!V:V,'Banco de Indicadores - Mun. (1)'!$C:$C,'Banco de Indicadores - UGRHI'!$B84,'Banco de Indicadores - Mun. (1)'!$A:$A,'Banco de Indicadores - UGRHI'!$A84)</f>
        <v>5860</v>
      </c>
      <c r="S84" s="44">
        <f>SUMIFS('Banco de Indicadores - Mun. (1)'!W:W,'Banco de Indicadores - Mun. (1)'!$C:$C,'Banco de Indicadores - UGRHI'!$B84,'Banco de Indicadores - Mun. (1)'!$A:$A,'Banco de Indicadores - UGRHI'!$A84)</f>
        <v>272.43</v>
      </c>
      <c r="T84" s="45">
        <f>SUMIFS('Banco de Indicadores Mun. (2)'!I:I,'Banco de Indicadores Mun. (2)'!$E:$E,'Banco de Indicadores - UGRHI'!$B84,'Banco de Indicadores Mun. (2)'!$A:$A,'Banco de Indicadores - UGRHI'!$A84)</f>
        <v>9.762841899999998</v>
      </c>
      <c r="U84" s="45">
        <f>SUMIFS('Banco de Indicadores Mun. (2)'!J:J,'Banco de Indicadores Mun. (2)'!$E:$E,'Banco de Indicadores - UGRHI'!$B84,'Banco de Indicadores Mun. (2)'!$A:$A,'Banco de Indicadores - UGRHI'!$A84)</f>
        <v>8.6060695000000003</v>
      </c>
      <c r="V84" s="45">
        <f>SUMIFS('Banco de Indicadores Mun. (2)'!K:K,'Banco de Indicadores Mun. (2)'!$E:$E,'Banco de Indicadores - UGRHI'!$B84,'Banco de Indicadores Mun. (2)'!$A:$A,'Banco de Indicadores - UGRHI'!$A84)</f>
        <v>1.1567723999999997</v>
      </c>
      <c r="W84" s="45">
        <f>SUMIFS('Banco de Indicadores Mun. (2)'!L:L,'Banco de Indicadores Mun. (2)'!$E:$E,'Banco de Indicadores - UGRHI'!$B84,'Banco de Indicadores Mun. (2)'!$A:$A,'Banco de Indicadores - UGRHI'!$A84)</f>
        <v>0.79291050703957378</v>
      </c>
      <c r="X84" s="45">
        <f>SUMIFS('Banco de Indicadores Mun. (2)'!M:M,'Banco de Indicadores Mun. (2)'!$E:$E,'Banco de Indicadores - UGRHI'!$B84,'Banco de Indicadores Mun. (2)'!$A:$A,'Banco de Indicadores - UGRHI'!$A84)</f>
        <v>2.2242235000000012</v>
      </c>
      <c r="Y84" s="45">
        <f>SUMIFS('Banco de Indicadores Mun. (2)'!N:N,'Banco de Indicadores Mun. (2)'!$E:$E,'Banco de Indicadores - UGRHI'!$B84,'Banco de Indicadores Mun. (2)'!$A:$A,'Banco de Indicadores - UGRHI'!$A84)</f>
        <v>1.8762924000000005</v>
      </c>
      <c r="Z84" s="45">
        <f>SUMIFS('Banco de Indicadores Mun. (2)'!O:O,'Banco de Indicadores Mun. (2)'!$E:$E,'Banco de Indicadores - UGRHI'!$B84,'Banco de Indicadores Mun. (2)'!$A:$A,'Banco de Indicadores - UGRHI'!$A84)</f>
        <v>5.3521184000000002</v>
      </c>
      <c r="AA84" s="45">
        <f>SUMIFS('Banco de Indicadores Mun. (2)'!P:P,'Banco de Indicadores Mun. (2)'!$E:$E,'Banco de Indicadores - UGRHI'!$B84,'Banco de Indicadores Mun. (2)'!$A:$A,'Banco de Indicadores - UGRHI'!$A84)</f>
        <v>4.1592700000000003E-2</v>
      </c>
      <c r="AB84" s="48">
        <f>SUMIFS('Banco de Indicadores - Mun. (1)'!X:X,'Banco de Indicadores - Mun. (1)'!$C:$C,'Banco de Indicadores - UGRHI'!$B84,'Banco de Indicadores - Mun. (1)'!$A:$A,'Banco de Indicadores - UGRHI'!$A84)</f>
        <v>1.8956444711481482</v>
      </c>
      <c r="AC84" s="48">
        <f t="shared" si="4"/>
        <v>42.872008324661806</v>
      </c>
      <c r="AD84" s="48">
        <f t="shared" si="5"/>
        <v>57.127991675338187</v>
      </c>
      <c r="AE84" s="44">
        <f>SUMIFS('Banco de Indicadores - Mun. (1)'!Y:Y,'Banco de Indicadores - Mun. (1)'!$C:$C,'Banco de Indicadores - UGRHI'!$B84,'Banco de Indicadores - Mun. (1)'!$A:$A,'Banco de Indicadores - UGRHI'!$A84)</f>
        <v>501.99999999999989</v>
      </c>
      <c r="AF84" s="44">
        <f>SUMIFS('Banco de Indicadores - Mun. (1)'!Z:Z,'Banco de Indicadores - Mun. (1)'!$C:$C,'Banco de Indicadores - UGRHI'!$B84,'Banco de Indicadores - Mun. (1)'!$A:$A,'Banco de Indicadores - UGRHI'!$A84)</f>
        <v>25643</v>
      </c>
      <c r="AG84" s="44">
        <f>SUMIFS('Banco de Indicadores - Mun. (1)'!AA:AA,'Banco de Indicadores - Mun. (1)'!$C:$C,'Banco de Indicadores - UGRHI'!$B84,'Banco de Indicadores - Mun. (1)'!$A:$A,'Banco de Indicadores - UGRHI'!$A84)</f>
        <v>8978</v>
      </c>
      <c r="AH84" s="44">
        <f>SUMIFS('Banco de Indicadores - Mun. (1)'!AB:AB,'Banco de Indicadores - Mun. (1)'!$C:$C,'Banco de Indicadores - UGRHI'!$B84,'Banco de Indicadores - Mun. (1)'!$A:$A,'Banco de Indicadores - UGRHI'!$A84)</f>
        <v>33</v>
      </c>
      <c r="AI84" s="44">
        <f>SUMIFS('Banco de Indicadores - Mun. (1)'!AC:AC,'Banco de Indicadores - Mun. (1)'!$C:$C,'Banco de Indicadores - UGRHI'!$B84,'Banco de Indicadores - Mun. (1)'!$A:$A,'Banco de Indicadores - UGRHI'!$A84)</f>
        <v>5</v>
      </c>
      <c r="AJ84" s="44">
        <f>SUMIFS('Banco de Indicadores Mun. (2)'!Q:Q,'Banco de Indicadores Mun. (2)'!$E:$E,'Banco de Indicadores - UGRHI'!$B84,'Banco de Indicadores Mun. (2)'!$A:$A,'Banco de Indicadores - UGRHI'!$A84)</f>
        <v>236</v>
      </c>
      <c r="AK84" s="154">
        <f>VLOOKUP(B84,'Dados Base'!B:K,9,FALSE)*31536000/SUMIFS('Banco de Indicadores - Mun. (1)'!H:H,'Banco de Indicadores - Mun. (1)'!C:C,'Banco de Indicadores - UGRHI'!B84,'Banco de Indicadores - Mun. (1)'!A:A,'Banco de Indicadores - UGRHI'!A84)</f>
        <v>7186.9789599047244</v>
      </c>
      <c r="AL84" s="126">
        <v>91.41907967594436</v>
      </c>
      <c r="AM84" s="42" t="s">
        <v>702</v>
      </c>
      <c r="AN84" s="42" t="s">
        <v>702</v>
      </c>
      <c r="AO84" s="42" t="s">
        <v>702</v>
      </c>
      <c r="AP84" s="126">
        <v>99.132901046932815</v>
      </c>
      <c r="AQ84" s="127">
        <f>(SUMIFS(T:T,B:B,B84,A:A,A84)/VLOOKUP(B84,'Dados Base'!B:K,8,FALSE))*100</f>
        <v>11.905904756097559</v>
      </c>
      <c r="AR84" s="127">
        <f>(SUMIFS(T:T,B:B,B84,A:A,A84)/VLOOKUP(B84,'Dados Base'!B:K,9,FALSE))*100</f>
        <v>6.2986076774193531</v>
      </c>
      <c r="AS84" s="127">
        <f>(SUMIFS(U:U,B:B,B84,A:A,A84)/VLOOKUP(B84,'Dados Base'!B:K,7,FALSE))*100</f>
        <v>13.240106923076924</v>
      </c>
      <c r="AT84" s="127">
        <f>(SUMIFS(V:V,B:B,B84,A:A,A84)/VLOOKUP(B84,'Dados Base'!B:K,10,FALSE))*100</f>
        <v>6.8045435294117631</v>
      </c>
      <c r="AU84" s="44">
        <f>SUMIFS('Banco de Indicadores - Mun. (1)'!AO:AO,'Banco de Indicadores - Mun. (1)'!$C:$C,'Banco de Indicadores - UGRHI'!$B84,'Banco de Indicadores - Mun. (1)'!$A:$A,'Banco de Indicadores - UGRHI'!$A84)</f>
        <v>0</v>
      </c>
      <c r="AV84" s="44">
        <f>SUMIFS('Banco de Indicadores - Mun. (1)'!AP:AP,'Banco de Indicadores - Mun. (1)'!$C:$C,'Banco de Indicadores - UGRHI'!$B84,'Banco de Indicadores - Mun. (1)'!$A:$A,'Banco de Indicadores - UGRHI'!$A84)</f>
        <v>0</v>
      </c>
      <c r="AW84" s="142">
        <v>5</v>
      </c>
      <c r="AX84" s="44">
        <f>SUMIFS('Banco de Indicadores - Mun. (1)'!AQ:AQ,'Banco de Indicadores - Mun. (1)'!$C:$C,'Banco de Indicadores - UGRHI'!$B84,'Banco de Indicadores - Mun. (1)'!$A:$A,'Banco de Indicadores - UGRHI'!$A84)</f>
        <v>0</v>
      </c>
      <c r="AY84" s="74">
        <v>96.910892233037742</v>
      </c>
      <c r="AZ84" s="74">
        <v>93.726117385401921</v>
      </c>
      <c r="BA84" s="75">
        <f xml:space="preserve">  100 * (  SUMIFS('Banco de Indicadores - Mun. (1)'!Z:Z,'Banco de Indicadores - Mun. (1)'!$C:$C,'Banco de Indicadores - UGRHI'!$B84,'Banco de Indicadores - Mun. (1)'!$A:$A,'Banco de Indicadores - UGRHI'!$A84) /
(SUMIFS('Banco de Indicadores - Mun. (1)'!AA:AA,'Banco de Indicadores - Mun. (1)'!$C:$C,'Banco de Indicadores - UGRHI'!$B84,'Banco de Indicadores - Mun. (1)'!$A:$A,'Banco de Indicadores - UGRHI'!$A84) +  SUMIFS('Banco de Indicadores - Mun. (1)'!Z:Z,'Banco de Indicadores - Mun. (1)'!$C:$C,'Banco de Indicadores - UGRHI'!$B84,'Banco de Indicadores - Mun. (1)'!$A:$A,'Banco de Indicadores - UGRHI'!$A84) ))</f>
        <v>74.067762340775829</v>
      </c>
      <c r="BB84" s="44">
        <f>SUMIFS('Banco de Indicadores - Mun. (1)'!AW:AW,'Banco de Indicadores - Mun. (1)'!$C:$C,'Banco de Indicadores - UGRHI'!$B84,'Banco de Indicadores - Mun. (1)'!$A:$A,'Banco de Indicadores - UGRHI'!$A84)</f>
        <v>7</v>
      </c>
      <c r="BC84" s="44">
        <f>SUMIFS('Banco de Indicadores - Mun. (1)'!AX:AX,'Banco de Indicadores - Mun. (1)'!$C:$C,'Banco de Indicadores - UGRHI'!$B84,'Banco de Indicadores - Mun. (1)'!$A:$A,'Banco de Indicadores - UGRHI'!$A84)</f>
        <v>5</v>
      </c>
      <c r="BD84" s="124">
        <v>0.6</v>
      </c>
      <c r="BE84" s="44">
        <f>SUMIFS('Banco de Indicadores Mun. (2)'!R:R,'Banco de Indicadores Mun. (2)'!$E:$E,'Banco de Indicadores - UGRHI'!$B84,'Banco de Indicadores Mun. (2)'!$A:$A,'Banco de Indicadores - UGRHI'!$A84)</f>
        <v>157</v>
      </c>
      <c r="BF84" s="128">
        <v>151.52272743834575</v>
      </c>
    </row>
    <row r="85" spans="1:58" x14ac:dyDescent="0.25">
      <c r="A85" s="38">
        <v>2014</v>
      </c>
      <c r="B85" s="38">
        <v>18</v>
      </c>
      <c r="C85" s="123">
        <f>SUMIFS('Banco de Indicadores Mun. (2)'!G:G,'Banco de Indicadores Mun. (2)'!$E:$E,'Banco de Indicadores - UGRHI'!$B85,'Banco de Indicadores Mun. (2)'!$A:$A,'Banco de Indicadores - UGRHI'!$A85)</f>
        <v>436</v>
      </c>
      <c r="D85" s="123">
        <f>SUMIFS('Banco de Indicadores Mun. (2)'!H:H,'Banco de Indicadores Mun. (2)'!$E:$E,'Banco de Indicadores - UGRHI'!$B85,'Banco de Indicadores Mun. (2)'!$A:$A,'Banco de Indicadores - UGRHI'!$A85)</f>
        <v>334</v>
      </c>
      <c r="E85" s="43">
        <v>0.32790761936365431</v>
      </c>
      <c r="F85" s="44">
        <f>SUMIFS('Banco de Indicadores - Mun. (1)'!H:H,'Banco de Indicadores - Mun. (1)'!$C:$C,'Banco de Indicadores - UGRHI'!$B85,'Banco de Indicadores - Mun. (1)'!$A:$A,'Banco de Indicadores - UGRHI'!$A85)</f>
        <v>226410</v>
      </c>
      <c r="G85" s="44">
        <f>SUMIFS('Banco de Indicadores - Mun. (1)'!I:I,'Banco de Indicadores - Mun. (1)'!$C:$C,'Banco de Indicadores - UGRHI'!$B85,'Banco de Indicadores - Mun. (1)'!$A:$A,'Banco de Indicadores - UGRHI'!$A85)</f>
        <v>202012</v>
      </c>
      <c r="H85" s="44">
        <f>SUMIFS('Banco de Indicadores - Mun. (1)'!J:J,'Banco de Indicadores - Mun. (1)'!$C:$C,'Banco de Indicadores - UGRHI'!$B85,'Banco de Indicadores - Mun. (1)'!$A:$A,'Banco de Indicadores - UGRHI'!$A85)</f>
        <v>24398</v>
      </c>
      <c r="I85" s="46">
        <f>(F85)/VLOOKUP(B85,'Dados Base'!$B:$K,6,FALSE)</f>
        <v>36.24114020091816</v>
      </c>
      <c r="J85" s="73">
        <f t="shared" si="6"/>
        <v>0.89223974206086298</v>
      </c>
      <c r="K85" s="44">
        <f>SUMIFS('Banco de Indicadores - Mun. (1)'!O:O,'Banco de Indicadores - Mun. (1)'!$C:$C,'Banco de Indicadores - UGRHI'!$B85,'Banco de Indicadores - Mun. (1)'!$A:$A,'Banco de Indicadores - UGRHI'!$A85)</f>
        <v>1375</v>
      </c>
      <c r="L85" s="44">
        <f>SUMIFS('Banco de Indicadores - Mun. (1)'!P:P,'Banco de Indicadores - Mun. (1)'!$C:$C,'Banco de Indicadores - UGRHI'!$B85,'Banco de Indicadores - Mun. (1)'!$A:$A,'Banco de Indicadores - UGRHI'!$A85)</f>
        <v>0</v>
      </c>
      <c r="M85" s="44">
        <f>SUMIFS('Banco de Indicadores - Mun. (1)'!Q:Q,'Banco de Indicadores - Mun. (1)'!$C:$C,'Banco de Indicadores - UGRHI'!$B85,'Banco de Indicadores - Mun. (1)'!$A:$A,'Banco de Indicadores - UGRHI'!$A85)</f>
        <v>0</v>
      </c>
      <c r="N85" s="44">
        <f>SUMIFS('Banco de Indicadores - Mun. (1)'!R:R,'Banco de Indicadores - Mun. (1)'!$C:$C,'Banco de Indicadores - UGRHI'!$B85,'Banco de Indicadores - Mun. (1)'!$A:$A,'Banco de Indicadores - UGRHI'!$A85)</f>
        <v>0</v>
      </c>
      <c r="O85" s="44">
        <f>SUMIFS('Banco de Indicadores - Mun. (1)'!S:S,'Banco de Indicadores - Mun. (1)'!$C:$C,'Banco de Indicadores - UGRHI'!$B85,'Banco de Indicadores - Mun. (1)'!$A:$A,'Banco de Indicadores - UGRHI'!$A85)</f>
        <v>573</v>
      </c>
      <c r="P85" s="44">
        <f>SUMIFS('Banco de Indicadores - Mun. (1)'!T:T,'Banco de Indicadores - Mun. (1)'!$C:$C,'Banco de Indicadores - UGRHI'!$B85,'Banco de Indicadores - Mun. (1)'!$A:$A,'Banco de Indicadores - UGRHI'!$A85)</f>
        <v>0</v>
      </c>
      <c r="Q85" s="44">
        <f>SUMIFS('Banco de Indicadores - Mun. (1)'!U:U,'Banco de Indicadores - Mun. (1)'!$C:$C,'Banco de Indicadores - UGRHI'!$B85,'Banco de Indicadores - Mun. (1)'!$A:$A,'Banco de Indicadores - UGRHI'!$A85)</f>
        <v>3028</v>
      </c>
      <c r="R85" s="44">
        <f>SUMIFS('Banco de Indicadores - Mun. (1)'!V:V,'Banco de Indicadores - Mun. (1)'!$C:$C,'Banco de Indicadores - UGRHI'!$B85,'Banco de Indicadores - Mun. (1)'!$A:$A,'Banco de Indicadores - UGRHI'!$A85)</f>
        <v>2077</v>
      </c>
      <c r="S85" s="44">
        <f>SUMIFS('Banco de Indicadores - Mun. (1)'!W:W,'Banco de Indicadores - Mun. (1)'!$C:$C,'Banco de Indicadores - UGRHI'!$B85,'Banco de Indicadores - Mun. (1)'!$A:$A,'Banco de Indicadores - UGRHI'!$A85)</f>
        <v>347.66999999999996</v>
      </c>
      <c r="T85" s="45">
        <f>SUMIFS('Banco de Indicadores Mun. (2)'!I:I,'Banco de Indicadores Mun. (2)'!$E:$E,'Banco de Indicadores - UGRHI'!$B85,'Banco de Indicadores Mun. (2)'!$A:$A,'Banco de Indicadores - UGRHI'!$A85)</f>
        <v>2.1020097999999998</v>
      </c>
      <c r="U85" s="45">
        <f>SUMIFS('Banco de Indicadores Mun. (2)'!J:J,'Banco de Indicadores Mun. (2)'!$E:$E,'Banco de Indicadores - UGRHI'!$B85,'Banco de Indicadores Mun. (2)'!$A:$A,'Banco de Indicadores - UGRHI'!$A85)</f>
        <v>1.4507983999999998</v>
      </c>
      <c r="V85" s="45">
        <f>SUMIFS('Banco de Indicadores Mun. (2)'!K:K,'Banco de Indicadores Mun. (2)'!$E:$E,'Banco de Indicadores - UGRHI'!$B85,'Banco de Indicadores Mun. (2)'!$A:$A,'Banco de Indicadores - UGRHI'!$A85)</f>
        <v>0.65121139999999988</v>
      </c>
      <c r="W85" s="45">
        <f>SUMIFS('Banco de Indicadores Mun. (2)'!L:L,'Banco de Indicadores Mun. (2)'!$E:$E,'Banco de Indicadores - UGRHI'!$B85,'Banco de Indicadores Mun. (2)'!$A:$A,'Banco de Indicadores - UGRHI'!$A85)</f>
        <v>1.0631607680111617</v>
      </c>
      <c r="X85" s="45">
        <f>SUMIFS('Banco de Indicadores Mun. (2)'!M:M,'Banco de Indicadores Mun. (2)'!$E:$E,'Banco de Indicadores - UGRHI'!$B85,'Banco de Indicadores Mun. (2)'!$A:$A,'Banco de Indicadores - UGRHI'!$A85)</f>
        <v>0.20822959999999999</v>
      </c>
      <c r="Y85" s="45">
        <f>SUMIFS('Banco de Indicadores Mun. (2)'!N:N,'Banco de Indicadores Mun. (2)'!$E:$E,'Banco de Indicadores - UGRHI'!$B85,'Banco de Indicadores Mun. (2)'!$A:$A,'Banco de Indicadores - UGRHI'!$A85)</f>
        <v>0.71789449999999988</v>
      </c>
      <c r="Z85" s="45">
        <f>SUMIFS('Banco de Indicadores Mun. (2)'!O:O,'Banco de Indicadores Mun. (2)'!$E:$E,'Banco de Indicadores - UGRHI'!$B85,'Banco de Indicadores Mun. (2)'!$A:$A,'Banco de Indicadores - UGRHI'!$A85)</f>
        <v>1.1327787</v>
      </c>
      <c r="AA85" s="45">
        <f>SUMIFS('Banco de Indicadores Mun. (2)'!P:P,'Banco de Indicadores Mun. (2)'!$E:$E,'Banco de Indicadores - UGRHI'!$B85,'Banco de Indicadores Mun. (2)'!$A:$A,'Banco de Indicadores - UGRHI'!$A85)</f>
        <v>1.4971999999999999E-2</v>
      </c>
      <c r="AB85" s="48">
        <f>SUMIFS('Banco de Indicadores - Mun. (1)'!X:X,'Banco de Indicadores - Mun. (1)'!$C:$C,'Banco de Indicadores - UGRHI'!$B85,'Banco de Indicadores - Mun. (1)'!$A:$A,'Banco de Indicadores - UGRHI'!$A85)</f>
        <v>0.61113011362889913</v>
      </c>
      <c r="AC85" s="48">
        <f t="shared" si="4"/>
        <v>56.623376623376622</v>
      </c>
      <c r="AD85" s="48">
        <f t="shared" si="5"/>
        <v>43.376623376623371</v>
      </c>
      <c r="AE85" s="44">
        <f>SUMIFS('Banco de Indicadores - Mun. (1)'!Y:Y,'Banco de Indicadores - Mun. (1)'!$C:$C,'Banco de Indicadores - UGRHI'!$B85,'Banco de Indicadores - Mun. (1)'!$A:$A,'Banco de Indicadores - UGRHI'!$A85)</f>
        <v>152.73999999999998</v>
      </c>
      <c r="AF85" s="44">
        <f>SUMIFS('Banco de Indicadores - Mun. (1)'!Z:Z,'Banco de Indicadores - Mun. (1)'!$C:$C,'Banco de Indicadores - UGRHI'!$B85,'Banco de Indicadores - Mun. (1)'!$A:$A,'Banco de Indicadores - UGRHI'!$A85)</f>
        <v>7958</v>
      </c>
      <c r="AG85" s="44">
        <f>SUMIFS('Banco de Indicadores - Mun. (1)'!AA:AA,'Banco de Indicadores - Mun. (1)'!$C:$C,'Banco de Indicadores - UGRHI'!$B85,'Banco de Indicadores - Mun. (1)'!$A:$A,'Banco de Indicadores - UGRHI'!$A85)</f>
        <v>2455</v>
      </c>
      <c r="AH85" s="44">
        <f>SUMIFS('Banco de Indicadores - Mun. (1)'!AB:AB,'Banco de Indicadores - Mun. (1)'!$C:$C,'Banco de Indicadores - UGRHI'!$B85,'Banco de Indicadores - Mun. (1)'!$A:$A,'Banco de Indicadores - UGRHI'!$A85)</f>
        <v>26</v>
      </c>
      <c r="AI85" s="44">
        <f>SUMIFS('Banco de Indicadores - Mun. (1)'!AC:AC,'Banco de Indicadores - Mun. (1)'!$C:$C,'Banco de Indicadores - UGRHI'!$B85,'Banco de Indicadores - Mun. (1)'!$A:$A,'Banco de Indicadores - UGRHI'!$A85)</f>
        <v>0</v>
      </c>
      <c r="AJ85" s="44">
        <f>SUMIFS('Banco de Indicadores Mun. (2)'!Q:Q,'Banco de Indicadores Mun. (2)'!$E:$E,'Banco de Indicadores - UGRHI'!$B85,'Banco de Indicadores Mun. (2)'!$A:$A,'Banco de Indicadores - UGRHI'!$A85)</f>
        <v>96</v>
      </c>
      <c r="AK85" s="154">
        <f>VLOOKUP(B85,'Dados Base'!B:K,9,FALSE)*31536000/SUMIFS('Banco de Indicadores - Mun. (1)'!H:H,'Banco de Indicadores - Mun. (1)'!C:C,'Banco de Indicadores - UGRHI'!B85,'Banco de Indicadores - Mun. (1)'!A:A,'Banco de Indicadores - UGRHI'!A85)</f>
        <v>7103.64383198622</v>
      </c>
      <c r="AL85" s="126">
        <v>92.707514062957344</v>
      </c>
      <c r="AM85" s="42" t="s">
        <v>702</v>
      </c>
      <c r="AN85" s="42" t="s">
        <v>702</v>
      </c>
      <c r="AO85" s="42" t="s">
        <v>702</v>
      </c>
      <c r="AP85" s="126">
        <v>99.691411194230156</v>
      </c>
      <c r="AQ85" s="127">
        <f>(SUMIFS(T:T,B:B,B85,A:A,A85)/VLOOKUP(B85,'Dados Base'!B:K,8,FALSE))*100</f>
        <v>13.137561249999999</v>
      </c>
      <c r="AR85" s="127">
        <f>(SUMIFS(T:T,B:B,B85,A:A,A85)/VLOOKUP(B85,'Dados Base'!B:K,9,FALSE))*100</f>
        <v>4.121587843137255</v>
      </c>
      <c r="AS85" s="127">
        <f>(SUMIFS(U:U,B:B,B85,A:A,A85)/VLOOKUP(B85,'Dados Base'!B:K,7,FALSE))*100</f>
        <v>12.089986666666665</v>
      </c>
      <c r="AT85" s="127">
        <f>(SUMIFS(V:V,B:B,B85,A:A,A85)/VLOOKUP(B85,'Dados Base'!B:K,10,FALSE))*100</f>
        <v>16.280284999999996</v>
      </c>
      <c r="AU85" s="44">
        <f>SUMIFS('Banco de Indicadores - Mun. (1)'!AO:AO,'Banco de Indicadores - Mun. (1)'!$C:$C,'Banco de Indicadores - UGRHI'!$B85,'Banco de Indicadores - Mun. (1)'!$A:$A,'Banco de Indicadores - UGRHI'!$A85)</f>
        <v>0</v>
      </c>
      <c r="AV85" s="44">
        <f>SUMIFS('Banco de Indicadores - Mun. (1)'!AP:AP,'Banco de Indicadores - Mun. (1)'!$C:$C,'Banco de Indicadores - UGRHI'!$B85,'Banco de Indicadores - Mun. (1)'!$A:$A,'Banco de Indicadores - UGRHI'!$A85)</f>
        <v>0</v>
      </c>
      <c r="AW85" s="142">
        <v>5</v>
      </c>
      <c r="AX85" s="44">
        <f>SUMIFS('Banco de Indicadores - Mun. (1)'!AQ:AQ,'Banco de Indicadores - Mun. (1)'!$C:$C,'Banco de Indicadores - UGRHI'!$B85,'Banco de Indicadores - Mun. (1)'!$A:$A,'Banco de Indicadores - UGRHI'!$A85)</f>
        <v>0</v>
      </c>
      <c r="AY85" s="74">
        <v>96.597061365600695</v>
      </c>
      <c r="AZ85" s="74">
        <v>96.597061365600695</v>
      </c>
      <c r="BA85" s="75">
        <f xml:space="preserve">  100 * (  SUMIFS('Banco de Indicadores - Mun. (1)'!Z:Z,'Banco de Indicadores - Mun. (1)'!$C:$C,'Banco de Indicadores - UGRHI'!$B85,'Banco de Indicadores - Mun. (1)'!$A:$A,'Banco de Indicadores - UGRHI'!$A85) /
(SUMIFS('Banco de Indicadores - Mun. (1)'!AA:AA,'Banco de Indicadores - Mun. (1)'!$C:$C,'Banco de Indicadores - UGRHI'!$B85,'Banco de Indicadores - Mun. (1)'!$A:$A,'Banco de Indicadores - UGRHI'!$A85) +  SUMIFS('Banco de Indicadores - Mun. (1)'!Z:Z,'Banco de Indicadores - Mun. (1)'!$C:$C,'Banco de Indicadores - UGRHI'!$B85,'Banco de Indicadores - Mun. (1)'!$A:$A,'Banco de Indicadores - UGRHI'!$A85) ))</f>
        <v>76.423701142802273</v>
      </c>
      <c r="BB85" s="44">
        <f>SUMIFS('Banco de Indicadores - Mun. (1)'!AW:AW,'Banco de Indicadores - Mun. (1)'!$C:$C,'Banco de Indicadores - UGRHI'!$B85,'Banco de Indicadores - Mun. (1)'!$A:$A,'Banco de Indicadores - UGRHI'!$A85)</f>
        <v>3</v>
      </c>
      <c r="BC85" s="44">
        <f>SUMIFS('Banco de Indicadores - Mun. (1)'!AX:AX,'Banco de Indicadores - Mun. (1)'!$C:$C,'Banco de Indicadores - UGRHI'!$B85,'Banco de Indicadores - Mun. (1)'!$A:$A,'Banco de Indicadores - UGRHI'!$A85)</f>
        <v>0</v>
      </c>
      <c r="BD85" s="124">
        <v>0.63</v>
      </c>
      <c r="BE85" s="44">
        <f>SUMIFS('Banco de Indicadores Mun. (2)'!R:R,'Banco de Indicadores Mun. (2)'!$E:$E,'Banco de Indicadores - UGRHI'!$B85,'Banco de Indicadores Mun. (2)'!$A:$A,'Banco de Indicadores - UGRHI'!$A85)</f>
        <v>60</v>
      </c>
      <c r="BF85" s="128">
        <v>240.004455050367</v>
      </c>
    </row>
    <row r="86" spans="1:58" x14ac:dyDescent="0.25">
      <c r="A86" s="38">
        <v>2014</v>
      </c>
      <c r="B86" s="38">
        <v>19</v>
      </c>
      <c r="C86" s="123">
        <f>SUMIFS('Banco de Indicadores Mun. (2)'!G:G,'Banco de Indicadores Mun. (2)'!$E:$E,'Banco de Indicadores - UGRHI'!$B86,'Banco de Indicadores Mun. (2)'!$A:$A,'Banco de Indicadores - UGRHI'!$A86)</f>
        <v>229</v>
      </c>
      <c r="D86" s="123">
        <f>SUMIFS('Banco de Indicadores Mun. (2)'!H:H,'Banco de Indicadores Mun. (2)'!$E:$E,'Banco de Indicadores - UGRHI'!$B86,'Banco de Indicadores Mun. (2)'!$A:$A,'Banco de Indicadores - UGRHI'!$A86)</f>
        <v>961</v>
      </c>
      <c r="E86" s="43">
        <v>0.83420245395329218</v>
      </c>
      <c r="F86" s="44">
        <f>SUMIFS('Banco de Indicadores - Mun. (1)'!H:H,'Banco de Indicadores - Mun. (1)'!$C:$C,'Banco de Indicadores - UGRHI'!$B86,'Banco de Indicadores - Mun. (1)'!$A:$A,'Banco de Indicadores - UGRHI'!$A86)</f>
        <v>774714</v>
      </c>
      <c r="G86" s="44">
        <f>SUMIFS('Banco de Indicadores - Mun. (1)'!I:I,'Banco de Indicadores - Mun. (1)'!$C:$C,'Banco de Indicadores - UGRHI'!$B86,'Banco de Indicadores - Mun. (1)'!$A:$A,'Banco de Indicadores - UGRHI'!$A86)</f>
        <v>714809</v>
      </c>
      <c r="H86" s="44">
        <f>SUMIFS('Banco de Indicadores - Mun. (1)'!J:J,'Banco de Indicadores - Mun. (1)'!$C:$C,'Banco de Indicadores - UGRHI'!$B86,'Banco de Indicadores - Mun. (1)'!$A:$A,'Banco de Indicadores - UGRHI'!$A86)</f>
        <v>59905</v>
      </c>
      <c r="I86" s="46">
        <f>(F86)/VLOOKUP(B86,'Dados Base'!$B:$K,6,FALSE)</f>
        <v>41.670400457844373</v>
      </c>
      <c r="J86" s="73">
        <f t="shared" si="6"/>
        <v>0.92267469027279747</v>
      </c>
      <c r="K86" s="44">
        <f>SUMIFS('Banco de Indicadores - Mun. (1)'!O:O,'Banco de Indicadores - Mun. (1)'!$C:$C,'Banco de Indicadores - UGRHI'!$B86,'Banco de Indicadores - Mun. (1)'!$A:$A,'Banco de Indicadores - UGRHI'!$A86)</f>
        <v>3526</v>
      </c>
      <c r="L86" s="44">
        <f>SUMIFS('Banco de Indicadores - Mun. (1)'!P:P,'Banco de Indicadores - Mun. (1)'!$C:$C,'Banco de Indicadores - UGRHI'!$B86,'Banco de Indicadores - Mun. (1)'!$A:$A,'Banco de Indicadores - UGRHI'!$A86)</f>
        <v>0</v>
      </c>
      <c r="M86" s="44">
        <f>SUMIFS('Banco de Indicadores - Mun. (1)'!Q:Q,'Banco de Indicadores - Mun. (1)'!$C:$C,'Banco de Indicadores - UGRHI'!$B86,'Banco de Indicadores - Mun. (1)'!$A:$A,'Banco de Indicadores - UGRHI'!$A86)</f>
        <v>0</v>
      </c>
      <c r="N86" s="44">
        <f>SUMIFS('Banco de Indicadores - Mun. (1)'!R:R,'Banco de Indicadores - Mun. (1)'!$C:$C,'Banco de Indicadores - UGRHI'!$B86,'Banco de Indicadores - Mun. (1)'!$A:$A,'Banco de Indicadores - UGRHI'!$A86)</f>
        <v>0</v>
      </c>
      <c r="O86" s="44">
        <f>SUMIFS('Banco de Indicadores - Mun. (1)'!S:S,'Banco de Indicadores - Mun. (1)'!$C:$C,'Banco de Indicadores - UGRHI'!$B86,'Banco de Indicadores - Mun. (1)'!$A:$A,'Banco de Indicadores - UGRHI'!$A86)</f>
        <v>2262</v>
      </c>
      <c r="P86" s="44">
        <f>SUMIFS('Banco de Indicadores - Mun. (1)'!T:T,'Banco de Indicadores - Mun. (1)'!$C:$C,'Banco de Indicadores - UGRHI'!$B86,'Banco de Indicadores - Mun. (1)'!$A:$A,'Banco de Indicadores - UGRHI'!$A86)</f>
        <v>0</v>
      </c>
      <c r="Q86" s="44">
        <f>SUMIFS('Banco de Indicadores - Mun. (1)'!U:U,'Banco de Indicadores - Mun. (1)'!$C:$C,'Banco de Indicadores - UGRHI'!$B86,'Banco de Indicadores - Mun. (1)'!$A:$A,'Banco de Indicadores - UGRHI'!$A86)</f>
        <v>8712</v>
      </c>
      <c r="R86" s="44">
        <f>SUMIFS('Banco de Indicadores - Mun. (1)'!V:V,'Banco de Indicadores - Mun. (1)'!$C:$C,'Banco de Indicadores - UGRHI'!$B86,'Banco de Indicadores - Mun. (1)'!$A:$A,'Banco de Indicadores - UGRHI'!$A86)</f>
        <v>7273</v>
      </c>
      <c r="S86" s="44">
        <f>SUMIFS('Banco de Indicadores - Mun. (1)'!W:W,'Banco de Indicadores - Mun. (1)'!$C:$C,'Banco de Indicadores - UGRHI'!$B86,'Banco de Indicadores - Mun. (1)'!$A:$A,'Banco de Indicadores - UGRHI'!$A86)</f>
        <v>1194.4499999999998</v>
      </c>
      <c r="T86" s="45">
        <f>SUMIFS('Banco de Indicadores Mun. (2)'!I:I,'Banco de Indicadores Mun. (2)'!$E:$E,'Banco de Indicadores - UGRHI'!$B86,'Banco de Indicadores Mun. (2)'!$A:$A,'Banco de Indicadores - UGRHI'!$A86)</f>
        <v>8.5628831000000023</v>
      </c>
      <c r="U86" s="45">
        <f>SUMIFS('Banco de Indicadores Mun. (2)'!J:J,'Banco de Indicadores Mun. (2)'!$E:$E,'Banco de Indicadores - UGRHI'!$B86,'Banco de Indicadores Mun. (2)'!$A:$A,'Banco de Indicadores - UGRHI'!$A86)</f>
        <v>6.8560157000000004</v>
      </c>
      <c r="V86" s="45">
        <f>SUMIFS('Banco de Indicadores Mun. (2)'!K:K,'Banco de Indicadores Mun. (2)'!$E:$E,'Banco de Indicadores - UGRHI'!$B86,'Banco de Indicadores Mun. (2)'!$A:$A,'Banco de Indicadores - UGRHI'!$A86)</f>
        <v>1.7068674000000015</v>
      </c>
      <c r="W86" s="45">
        <f>SUMIFS('Banco de Indicadores Mun. (2)'!L:L,'Banco de Indicadores Mun. (2)'!$E:$E,'Banco de Indicadores - UGRHI'!$B86,'Banco de Indicadores Mun. (2)'!$A:$A,'Banco de Indicadores - UGRHI'!$A86)</f>
        <v>0.71026735520040596</v>
      </c>
      <c r="X86" s="45">
        <f>SUMIFS('Banco de Indicadores Mun. (2)'!M:M,'Banco de Indicadores Mun. (2)'!$E:$E,'Banco de Indicadores - UGRHI'!$B86,'Banco de Indicadores Mun. (2)'!$A:$A,'Banco de Indicadores - UGRHI'!$A86)</f>
        <v>1.0237319999999999</v>
      </c>
      <c r="Y86" s="45">
        <f>SUMIFS('Banco de Indicadores Mun. (2)'!N:N,'Banco de Indicadores Mun. (2)'!$E:$E,'Banco de Indicadores - UGRHI'!$B86,'Banco de Indicadores Mun. (2)'!$A:$A,'Banco de Indicadores - UGRHI'!$A86)</f>
        <v>3.3495428000000014</v>
      </c>
      <c r="Z86" s="45">
        <f>SUMIFS('Banco de Indicadores Mun. (2)'!O:O,'Banco de Indicadores Mun. (2)'!$E:$E,'Banco de Indicadores - UGRHI'!$B86,'Banco de Indicadores Mun. (2)'!$A:$A,'Banco de Indicadores - UGRHI'!$A86)</f>
        <v>3.9799671999999999</v>
      </c>
      <c r="AA86" s="45">
        <f>SUMIFS('Banco de Indicadores Mun. (2)'!P:P,'Banco de Indicadores Mun. (2)'!$E:$E,'Banco de Indicadores - UGRHI'!$B86,'Banco de Indicadores Mun. (2)'!$A:$A,'Banco de Indicadores - UGRHI'!$A86)</f>
        <v>6.4605299999999991E-2</v>
      </c>
      <c r="AB86" s="48">
        <f>SUMIFS('Banco de Indicadores - Mun. (1)'!X:X,'Banco de Indicadores - Mun. (1)'!$C:$C,'Banco de Indicadores - UGRHI'!$B86,'Banco de Indicadores - Mun. (1)'!$A:$A,'Banco de Indicadores - UGRHI'!$A86)</f>
        <v>2.267479184429344</v>
      </c>
      <c r="AC86" s="48">
        <f t="shared" si="4"/>
        <v>19.243697478991599</v>
      </c>
      <c r="AD86" s="48">
        <f t="shared" si="5"/>
        <v>80.756302521008408</v>
      </c>
      <c r="AE86" s="44">
        <f>SUMIFS('Banco de Indicadores - Mun. (1)'!Y:Y,'Banco de Indicadores - Mun. (1)'!$C:$C,'Banco de Indicadores - UGRHI'!$B86,'Banco de Indicadores - Mun. (1)'!$A:$A,'Banco de Indicadores - UGRHI'!$A86)</f>
        <v>597.56999999999982</v>
      </c>
      <c r="AF86" s="44">
        <f>SUMIFS('Banco de Indicadores - Mun. (1)'!Z:Z,'Banco de Indicadores - Mun. (1)'!$C:$C,'Banco de Indicadores - UGRHI'!$B86,'Banco de Indicadores - Mun. (1)'!$A:$A,'Banco de Indicadores - UGRHI'!$A86)</f>
        <v>30207</v>
      </c>
      <c r="AG86" s="44">
        <f>SUMIFS('Banco de Indicadores - Mun. (1)'!AA:AA,'Banco de Indicadores - Mun. (1)'!$C:$C,'Banco de Indicadores - UGRHI'!$B86,'Banco de Indicadores - Mun. (1)'!$A:$A,'Banco de Indicadores - UGRHI'!$A86)</f>
        <v>9453</v>
      </c>
      <c r="AH86" s="44">
        <f>SUMIFS('Banco de Indicadores - Mun. (1)'!AB:AB,'Banco de Indicadores - Mun. (1)'!$C:$C,'Banco de Indicadores - UGRHI'!$B86,'Banco de Indicadores - Mun. (1)'!$A:$A,'Banco de Indicadores - UGRHI'!$A86)</f>
        <v>62</v>
      </c>
      <c r="AI86" s="44">
        <f>SUMIFS('Banco de Indicadores - Mun. (1)'!AC:AC,'Banco de Indicadores - Mun. (1)'!$C:$C,'Banco de Indicadores - UGRHI'!$B86,'Banco de Indicadores - Mun. (1)'!$A:$A,'Banco de Indicadores - UGRHI'!$A86)</f>
        <v>1</v>
      </c>
      <c r="AJ86" s="44">
        <f>SUMIFS('Banco de Indicadores Mun. (2)'!Q:Q,'Banco de Indicadores Mun. (2)'!$E:$E,'Banco de Indicadores - UGRHI'!$B86,'Banco de Indicadores Mun. (2)'!$A:$A,'Banco de Indicadores - UGRHI'!$A86)</f>
        <v>103</v>
      </c>
      <c r="AK86" s="154">
        <f>VLOOKUP(B86,'Dados Base'!B:K,9,FALSE)*31536000/SUMIFS('Banco de Indicadores - Mun. (1)'!H:H,'Banco de Indicadores - Mun. (1)'!C:C,'Banco de Indicadores - UGRHI'!B86,'Banco de Indicadores - Mun. (1)'!A:A,'Banco de Indicadores - UGRHI'!A86)</f>
        <v>4599.8497510048874</v>
      </c>
      <c r="AL86" s="126">
        <v>92.898245463656593</v>
      </c>
      <c r="AM86" s="42" t="s">
        <v>702</v>
      </c>
      <c r="AN86" s="42" t="s">
        <v>702</v>
      </c>
      <c r="AO86" s="42" t="s">
        <v>702</v>
      </c>
      <c r="AP86" s="126">
        <v>99.644870064369073</v>
      </c>
      <c r="AQ86" s="127">
        <f>(SUMIFS(T:T,B:B,B86,A:A,A86)/VLOOKUP(B86,'Dados Base'!B:K,8,FALSE))*100</f>
        <v>23.785786388888898</v>
      </c>
      <c r="AR86" s="127">
        <f>(SUMIFS(T:T,B:B,B86,A:A,A86)/VLOOKUP(B86,'Dados Base'!B:K,9,FALSE))*100</f>
        <v>7.5777726548672586</v>
      </c>
      <c r="AS86" s="127">
        <f>(SUMIFS(U:U,B:B,B86,A:A,A86)/VLOOKUP(B86,'Dados Base'!B:K,7,FALSE))*100</f>
        <v>25.392650740740741</v>
      </c>
      <c r="AT86" s="127">
        <f>(SUMIFS(V:V,B:B,B86,A:A,A86)/VLOOKUP(B86,'Dados Base'!B:K,10,FALSE))*100</f>
        <v>18.96519333333335</v>
      </c>
      <c r="AU86" s="44">
        <f>SUMIFS('Banco de Indicadores - Mun. (1)'!AO:AO,'Banco de Indicadores - Mun. (1)'!$C:$C,'Banco de Indicadores - UGRHI'!$B86,'Banco de Indicadores - Mun. (1)'!$A:$A,'Banco de Indicadores - UGRHI'!$A86)</f>
        <v>0</v>
      </c>
      <c r="AV86" s="44">
        <f>SUMIFS('Banco de Indicadores - Mun. (1)'!AP:AP,'Banco de Indicadores - Mun. (1)'!$C:$C,'Banco de Indicadores - UGRHI'!$B86,'Banco de Indicadores - Mun. (1)'!$A:$A,'Banco de Indicadores - UGRHI'!$A86)</f>
        <v>0</v>
      </c>
      <c r="AW86" s="142">
        <v>4</v>
      </c>
      <c r="AX86" s="44">
        <f>SUMIFS('Banco de Indicadores - Mun. (1)'!AQ:AQ,'Banco de Indicadores - Mun. (1)'!$C:$C,'Banco de Indicadores - UGRHI'!$B86,'Banco de Indicadores - Mun. (1)'!$A:$A,'Banco de Indicadores - UGRHI'!$A86)</f>
        <v>2</v>
      </c>
      <c r="AY86" s="74">
        <v>98.625789208270291</v>
      </c>
      <c r="AZ86" s="74">
        <v>97.054278366111944</v>
      </c>
      <c r="BA86" s="75">
        <f xml:space="preserve">  100 * (  SUMIFS('Banco de Indicadores - Mun. (1)'!Z:Z,'Banco de Indicadores - Mun. (1)'!$C:$C,'Banco de Indicadores - UGRHI'!$B86,'Banco de Indicadores - Mun. (1)'!$A:$A,'Banco de Indicadores - UGRHI'!$A86) /
(SUMIFS('Banco de Indicadores - Mun. (1)'!AA:AA,'Banco de Indicadores - Mun. (1)'!$C:$C,'Banco de Indicadores - UGRHI'!$B86,'Banco de Indicadores - Mun. (1)'!$A:$A,'Banco de Indicadores - UGRHI'!$A86) +  SUMIFS('Banco de Indicadores - Mun. (1)'!Z:Z,'Banco de Indicadores - Mun. (1)'!$C:$C,'Banco de Indicadores - UGRHI'!$B86,'Banco de Indicadores - Mun. (1)'!$A:$A,'Banco de Indicadores - UGRHI'!$A86) ))</f>
        <v>76.164901664145233</v>
      </c>
      <c r="BB86" s="44">
        <f>SUMIFS('Banco de Indicadores - Mun. (1)'!AW:AW,'Banco de Indicadores - Mun. (1)'!$C:$C,'Banco de Indicadores - UGRHI'!$B86,'Banco de Indicadores - Mun. (1)'!$A:$A,'Banco de Indicadores - UGRHI'!$A86)</f>
        <v>2</v>
      </c>
      <c r="BC86" s="44">
        <f>SUMIFS('Banco de Indicadores - Mun. (1)'!AX:AX,'Banco de Indicadores - Mun. (1)'!$C:$C,'Banco de Indicadores - UGRHI'!$B86,'Banco de Indicadores - Mun. (1)'!$A:$A,'Banco de Indicadores - UGRHI'!$A86)</f>
        <v>1</v>
      </c>
      <c r="BD86" s="124">
        <v>0.61</v>
      </c>
      <c r="BE86" s="44">
        <f>SUMIFS('Banco de Indicadores Mun. (2)'!R:R,'Banco de Indicadores Mun. (2)'!$E:$E,'Banco de Indicadores - UGRHI'!$B86,'Banco de Indicadores Mun. (2)'!$A:$A,'Banco de Indicadores - UGRHI'!$A86)</f>
        <v>163</v>
      </c>
      <c r="BF86" s="128">
        <v>55.715234958711122</v>
      </c>
    </row>
    <row r="87" spans="1:58" x14ac:dyDescent="0.25">
      <c r="A87" s="38">
        <v>2014</v>
      </c>
      <c r="B87" s="38">
        <v>20</v>
      </c>
      <c r="C87" s="123">
        <f>SUMIFS('Banco de Indicadores Mun. (2)'!G:G,'Banco de Indicadores Mun. (2)'!$E:$E,'Banco de Indicadores - UGRHI'!$B87,'Banco de Indicadores Mun. (2)'!$A:$A,'Banco de Indicadores - UGRHI'!$A87)</f>
        <v>173</v>
      </c>
      <c r="D87" s="123">
        <f>SUMIFS('Banco de Indicadores Mun. (2)'!H:H,'Banco de Indicadores Mun. (2)'!$E:$E,'Banco de Indicadores - UGRHI'!$B87,'Banco de Indicadores Mun. (2)'!$A:$A,'Banco de Indicadores - UGRHI'!$A87)</f>
        <v>474</v>
      </c>
      <c r="E87" s="43">
        <v>0.36315073734047854</v>
      </c>
      <c r="F87" s="44">
        <f>SUMIFS('Banco de Indicadores - Mun. (1)'!H:H,'Banco de Indicadores - Mun. (1)'!$C:$C,'Banco de Indicadores - UGRHI'!$B87,'Banco de Indicadores - Mun. (1)'!$A:$A,'Banco de Indicadores - UGRHI'!$A87)</f>
        <v>368313</v>
      </c>
      <c r="G87" s="44">
        <f>SUMIFS('Banco de Indicadores - Mun. (1)'!I:I,'Banco de Indicadores - Mun. (1)'!$C:$C,'Banco de Indicadores - UGRHI'!$B87,'Banco de Indicadores - Mun. (1)'!$A:$A,'Banco de Indicadores - UGRHI'!$A87)</f>
        <v>330590</v>
      </c>
      <c r="H87" s="44">
        <f>SUMIFS('Banco de Indicadores - Mun. (1)'!J:J,'Banco de Indicadores - Mun. (1)'!$C:$C,'Banco de Indicadores - UGRHI'!$B87,'Banco de Indicadores - Mun. (1)'!$A:$A,'Banco de Indicadores - UGRHI'!$A87)</f>
        <v>37723</v>
      </c>
      <c r="I87" s="46">
        <f>(F87)/VLOOKUP(B87,'Dados Base'!$B:$K,6,FALSE)</f>
        <v>38.516351878324834</v>
      </c>
      <c r="J87" s="73">
        <f t="shared" si="6"/>
        <v>0.89757896137252824</v>
      </c>
      <c r="K87" s="44">
        <f>SUMIFS('Banco de Indicadores - Mun. (1)'!O:O,'Banco de Indicadores - Mun. (1)'!$C:$C,'Banco de Indicadores - UGRHI'!$B87,'Banco de Indicadores - Mun. (1)'!$A:$A,'Banco de Indicadores - UGRHI'!$A87)</f>
        <v>2294</v>
      </c>
      <c r="L87" s="44">
        <f>SUMIFS('Banco de Indicadores - Mun. (1)'!P:P,'Banco de Indicadores - Mun. (1)'!$C:$C,'Banco de Indicadores - UGRHI'!$B87,'Banco de Indicadores - Mun. (1)'!$A:$A,'Banco de Indicadores - UGRHI'!$A87)</f>
        <v>0</v>
      </c>
      <c r="M87" s="44">
        <f>SUMIFS('Banco de Indicadores - Mun. (1)'!Q:Q,'Banco de Indicadores - Mun. (1)'!$C:$C,'Banco de Indicadores - UGRHI'!$B87,'Banco de Indicadores - Mun. (1)'!$A:$A,'Banco de Indicadores - UGRHI'!$A87)</f>
        <v>0</v>
      </c>
      <c r="N87" s="44">
        <f>SUMIFS('Banco de Indicadores - Mun. (1)'!R:R,'Banco de Indicadores - Mun. (1)'!$C:$C,'Banco de Indicadores - UGRHI'!$B87,'Banco de Indicadores - Mun. (1)'!$A:$A,'Banco de Indicadores - UGRHI'!$A87)</f>
        <v>0</v>
      </c>
      <c r="O87" s="44">
        <f>SUMIFS('Banco de Indicadores - Mun. (1)'!S:S,'Banco de Indicadores - Mun. (1)'!$C:$C,'Banco de Indicadores - UGRHI'!$B87,'Banco de Indicadores - Mun. (1)'!$A:$A,'Banco de Indicadores - UGRHI'!$A87)</f>
        <v>905</v>
      </c>
      <c r="P87" s="44">
        <f>SUMIFS('Banco de Indicadores - Mun. (1)'!T:T,'Banco de Indicadores - Mun. (1)'!$C:$C,'Banco de Indicadores - UGRHI'!$B87,'Banco de Indicadores - Mun. (1)'!$A:$A,'Banco de Indicadores - UGRHI'!$A87)</f>
        <v>0</v>
      </c>
      <c r="Q87" s="44">
        <f>SUMIFS('Banco de Indicadores - Mun. (1)'!U:U,'Banco de Indicadores - Mun. (1)'!$C:$C,'Banco de Indicadores - UGRHI'!$B87,'Banco de Indicadores - Mun. (1)'!$A:$A,'Banco de Indicadores - UGRHI'!$A87)</f>
        <v>4055</v>
      </c>
      <c r="R87" s="44">
        <f>SUMIFS('Banco de Indicadores - Mun. (1)'!V:V,'Banco de Indicadores - Mun. (1)'!$C:$C,'Banco de Indicadores - UGRHI'!$B87,'Banco de Indicadores - Mun. (1)'!$A:$A,'Banco de Indicadores - UGRHI'!$A87)</f>
        <v>3215</v>
      </c>
      <c r="S87" s="44">
        <f>SUMIFS('Banco de Indicadores - Mun. (1)'!W:W,'Banco de Indicadores - Mun. (1)'!$C:$C,'Banco de Indicadores - UGRHI'!$B87,'Banco de Indicadores - Mun. (1)'!$A:$A,'Banco de Indicadores - UGRHI'!$A87)</f>
        <v>144.89999999999998</v>
      </c>
      <c r="T87" s="45">
        <f>SUMIFS('Banco de Indicadores Mun. (2)'!I:I,'Banco de Indicadores Mun. (2)'!$E:$E,'Banco de Indicadores - UGRHI'!$B87,'Banco de Indicadores Mun. (2)'!$A:$A,'Banco de Indicadores - UGRHI'!$A87)</f>
        <v>3.8258848999999997</v>
      </c>
      <c r="U87" s="45">
        <f>SUMIFS('Banco de Indicadores Mun. (2)'!J:J,'Banco de Indicadores Mun. (2)'!$E:$E,'Banco de Indicadores - UGRHI'!$B87,'Banco de Indicadores Mun. (2)'!$A:$A,'Banco de Indicadores - UGRHI'!$A87)</f>
        <v>2.607288</v>
      </c>
      <c r="V87" s="45">
        <f>SUMIFS('Banco de Indicadores Mun. (2)'!K:K,'Banco de Indicadores Mun. (2)'!$E:$E,'Banco de Indicadores - UGRHI'!$B87,'Banco de Indicadores Mun. (2)'!$A:$A,'Banco de Indicadores - UGRHI'!$A87)</f>
        <v>1.2185969000000001</v>
      </c>
      <c r="W87" s="45">
        <f>SUMIFS('Banco de Indicadores Mun. (2)'!L:L,'Banco de Indicadores Mun. (2)'!$E:$E,'Banco de Indicadores - UGRHI'!$B87,'Banco de Indicadores Mun. (2)'!$A:$A,'Banco de Indicadores - UGRHI'!$A87)</f>
        <v>3.0317338914256718E-2</v>
      </c>
      <c r="X87" s="45">
        <f>SUMIFS('Banco de Indicadores Mun. (2)'!M:M,'Banco de Indicadores Mun. (2)'!$E:$E,'Banco de Indicadores - UGRHI'!$B87,'Banco de Indicadores Mun. (2)'!$A:$A,'Banco de Indicadores - UGRHI'!$A87)</f>
        <v>0.52584560000000002</v>
      </c>
      <c r="Y87" s="45">
        <f>SUMIFS('Banco de Indicadores Mun. (2)'!N:N,'Banco de Indicadores Mun. (2)'!$E:$E,'Banco de Indicadores - UGRHI'!$B87,'Banco de Indicadores Mun. (2)'!$A:$A,'Banco de Indicadores - UGRHI'!$A87)</f>
        <v>1.6508953999999998</v>
      </c>
      <c r="Z87" s="45">
        <f>SUMIFS('Banco de Indicadores Mun. (2)'!O:O,'Banco de Indicadores Mun. (2)'!$E:$E,'Banco de Indicadores - UGRHI'!$B87,'Banco de Indicadores Mun. (2)'!$A:$A,'Banco de Indicadores - UGRHI'!$A87)</f>
        <v>1.5318976000000004</v>
      </c>
      <c r="AA87" s="45">
        <f>SUMIFS('Banco de Indicadores Mun. (2)'!P:P,'Banco de Indicadores Mun. (2)'!$E:$E,'Banco de Indicadores - UGRHI'!$B87,'Banco de Indicadores Mun. (2)'!$A:$A,'Banco de Indicadores - UGRHI'!$A87)</f>
        <v>4.5220500000000004E-2</v>
      </c>
      <c r="AB87" s="48">
        <f>SUMIFS('Banco de Indicadores - Mun. (1)'!X:X,'Banco de Indicadores - Mun. (1)'!$C:$C,'Banco de Indicadores - UGRHI'!$B87,'Banco de Indicadores - Mun. (1)'!$A:$A,'Banco de Indicadores - UGRHI'!$A87)</f>
        <v>0.94973332618288675</v>
      </c>
      <c r="AC87" s="48">
        <f t="shared" si="4"/>
        <v>26.738794435857805</v>
      </c>
      <c r="AD87" s="48">
        <f t="shared" si="5"/>
        <v>73.261205564142202</v>
      </c>
      <c r="AE87" s="44">
        <f>SUMIFS('Banco de Indicadores - Mun. (1)'!Y:Y,'Banco de Indicadores - Mun. (1)'!$C:$C,'Banco de Indicadores - UGRHI'!$B87,'Banco de Indicadores - Mun. (1)'!$A:$A,'Banco de Indicadores - UGRHI'!$A87)</f>
        <v>252.07999999999996</v>
      </c>
      <c r="AF87" s="44">
        <f>SUMIFS('Banco de Indicadores - Mun. (1)'!Z:Z,'Banco de Indicadores - Mun. (1)'!$C:$C,'Banco de Indicadores - UGRHI'!$B87,'Banco de Indicadores - Mun. (1)'!$A:$A,'Banco de Indicadores - UGRHI'!$A87)</f>
        <v>14888</v>
      </c>
      <c r="AG87" s="44">
        <f>SUMIFS('Banco de Indicadores - Mun. (1)'!AA:AA,'Banco de Indicadores - Mun. (1)'!$C:$C,'Banco de Indicadores - UGRHI'!$B87,'Banco de Indicadores - Mun. (1)'!$A:$A,'Banco de Indicadores - UGRHI'!$A87)</f>
        <v>3448</v>
      </c>
      <c r="AH87" s="44">
        <f>SUMIFS('Banco de Indicadores - Mun. (1)'!AB:AB,'Banco de Indicadores - Mun. (1)'!$C:$C,'Banco de Indicadores - UGRHI'!$B87,'Banco de Indicadores - Mun. (1)'!$A:$A,'Banco de Indicadores - UGRHI'!$A87)</f>
        <v>15</v>
      </c>
      <c r="AI87" s="44">
        <f>SUMIFS('Banco de Indicadores - Mun. (1)'!AC:AC,'Banco de Indicadores - Mun. (1)'!$C:$C,'Banco de Indicadores - UGRHI'!$B87,'Banco de Indicadores - Mun. (1)'!$A:$A,'Banco de Indicadores - UGRHI'!$A87)</f>
        <v>3</v>
      </c>
      <c r="AJ87" s="44">
        <f>SUMIFS('Banco de Indicadores Mun. (2)'!Q:Q,'Banco de Indicadores Mun. (2)'!$E:$E,'Banco de Indicadores - UGRHI'!$B87,'Banco de Indicadores Mun. (2)'!$A:$A,'Banco de Indicadores - UGRHI'!$A87)</f>
        <v>126</v>
      </c>
      <c r="AK87" s="154">
        <f>VLOOKUP(B87,'Dados Base'!B:K,9,FALSE)*31536000/SUMIFS('Banco de Indicadores - Mun. (1)'!H:H,'Banco de Indicadores - Mun. (1)'!C:C,'Banco de Indicadores - UGRHI'!B87,'Banco de Indicadores - Mun. (1)'!A:A,'Banco de Indicadores - UGRHI'!A87)</f>
        <v>8305.4141450342504</v>
      </c>
      <c r="AL87" s="126">
        <v>90.236728136004388</v>
      </c>
      <c r="AM87" s="42" t="s">
        <v>702</v>
      </c>
      <c r="AN87" s="42" t="s">
        <v>702</v>
      </c>
      <c r="AO87" s="42" t="s">
        <v>702</v>
      </c>
      <c r="AP87" s="126">
        <v>98.10838774217568</v>
      </c>
      <c r="AQ87" s="127">
        <f>(SUMIFS(T:T,B:B,B87,A:A,A87)/VLOOKUP(B87,'Dados Base'!B:K,8,FALSE))*100</f>
        <v>9.3314265853658522</v>
      </c>
      <c r="AR87" s="127">
        <f>(SUMIFS(T:T,B:B,B87,A:A,A87)/VLOOKUP(B87,'Dados Base'!B:K,9,FALSE))*100</f>
        <v>3.9442112371134019</v>
      </c>
      <c r="AS87" s="127">
        <f>(SUMIFS(U:U,B:B,B87,A:A,A87)/VLOOKUP(B87,'Dados Base'!B:K,7,FALSE))*100</f>
        <v>9.3117428571428569</v>
      </c>
      <c r="AT87" s="127">
        <f>(SUMIFS(V:V,B:B,B87,A:A,A87)/VLOOKUP(B87,'Dados Base'!B:K,10,FALSE))*100</f>
        <v>9.3738223076923095</v>
      </c>
      <c r="AU87" s="44">
        <f>SUMIFS('Banco de Indicadores - Mun. (1)'!AO:AO,'Banco de Indicadores - Mun. (1)'!$C:$C,'Banco de Indicadores - UGRHI'!$B87,'Banco de Indicadores - Mun. (1)'!$A:$A,'Banco de Indicadores - UGRHI'!$A87)</f>
        <v>0</v>
      </c>
      <c r="AV87" s="44">
        <f>SUMIFS('Banco de Indicadores - Mun. (1)'!AP:AP,'Banco de Indicadores - Mun. (1)'!$C:$C,'Banco de Indicadores - UGRHI'!$B87,'Banco de Indicadores - Mun. (1)'!$A:$A,'Banco de Indicadores - UGRHI'!$A87)</f>
        <v>0</v>
      </c>
      <c r="AW87" s="142">
        <v>1</v>
      </c>
      <c r="AX87" s="44">
        <f>SUMIFS('Banco de Indicadores - Mun. (1)'!AQ:AQ,'Banco de Indicadores - Mun. (1)'!$C:$C,'Banco de Indicadores - UGRHI'!$B87,'Banco de Indicadores - Mun. (1)'!$A:$A,'Banco de Indicadores - UGRHI'!$A87)</f>
        <v>4</v>
      </c>
      <c r="AY87" s="74">
        <v>98.291807373472963</v>
      </c>
      <c r="AZ87" s="74">
        <v>97.931550239965105</v>
      </c>
      <c r="BA87" s="75">
        <f xml:space="preserve">  100 * (  SUMIFS('Banco de Indicadores - Mun. (1)'!Z:Z,'Banco de Indicadores - Mun. (1)'!$C:$C,'Banco de Indicadores - UGRHI'!$B87,'Banco de Indicadores - Mun. (1)'!$A:$A,'Banco de Indicadores - UGRHI'!$A87) /
(SUMIFS('Banco de Indicadores - Mun. (1)'!AA:AA,'Banco de Indicadores - Mun. (1)'!$C:$C,'Banco de Indicadores - UGRHI'!$B87,'Banco de Indicadores - Mun. (1)'!$A:$A,'Banco de Indicadores - UGRHI'!$A87) +  SUMIFS('Banco de Indicadores - Mun. (1)'!Z:Z,'Banco de Indicadores - Mun. (1)'!$C:$C,'Banco de Indicadores - UGRHI'!$B87,'Banco de Indicadores - Mun. (1)'!$A:$A,'Banco de Indicadores - UGRHI'!$A87) ))</f>
        <v>81.195462478184993</v>
      </c>
      <c r="BB87" s="44">
        <f>SUMIFS('Banco de Indicadores - Mun. (1)'!AW:AW,'Banco de Indicadores - Mun. (1)'!$C:$C,'Banco de Indicadores - UGRHI'!$B87,'Banco de Indicadores - Mun. (1)'!$A:$A,'Banco de Indicadores - UGRHI'!$A87)</f>
        <v>1</v>
      </c>
      <c r="BC87" s="44">
        <f>SUMIFS('Banco de Indicadores - Mun. (1)'!AX:AX,'Banco de Indicadores - Mun. (1)'!$C:$C,'Banco de Indicadores - UGRHI'!$B87,'Banco de Indicadores - Mun. (1)'!$A:$A,'Banco de Indicadores - UGRHI'!$A87)</f>
        <v>3</v>
      </c>
      <c r="BD87" s="124">
        <v>0.59</v>
      </c>
      <c r="BE87" s="44">
        <f>SUMIFS('Banco de Indicadores Mun. (2)'!R:R,'Banco de Indicadores Mun. (2)'!$E:$E,'Banco de Indicadores - UGRHI'!$B87,'Banco de Indicadores Mun. (2)'!$A:$A,'Banco de Indicadores - UGRHI'!$A87)</f>
        <v>148</v>
      </c>
      <c r="BF87" s="128">
        <v>80.849867817247329</v>
      </c>
    </row>
    <row r="88" spans="1:58" x14ac:dyDescent="0.25">
      <c r="A88" s="38">
        <v>2014</v>
      </c>
      <c r="B88" s="38">
        <v>21</v>
      </c>
      <c r="C88" s="123">
        <f>SUMIFS('Banco de Indicadores Mun. (2)'!G:G,'Banco de Indicadores Mun. (2)'!$E:$E,'Banco de Indicadores - UGRHI'!$B88,'Banco de Indicadores Mun. (2)'!$A:$A,'Banco de Indicadores - UGRHI'!$A88)</f>
        <v>111</v>
      </c>
      <c r="D88" s="123">
        <f>SUMIFS('Banco de Indicadores Mun. (2)'!H:H,'Banco de Indicadores Mun. (2)'!$E:$E,'Banco de Indicadores - UGRHI'!$B88,'Banco de Indicadores Mun. (2)'!$A:$A,'Banco de Indicadores - UGRHI'!$A88)</f>
        <v>502</v>
      </c>
      <c r="E88" s="43">
        <v>0.5491163775105834</v>
      </c>
      <c r="F88" s="44">
        <f>SUMIFS('Banco de Indicadores - Mun. (1)'!H:H,'Banco de Indicadores - Mun. (1)'!$C:$C,'Banco de Indicadores - UGRHI'!$B88,'Banco de Indicadores - Mun. (1)'!$A:$A,'Banco de Indicadores - UGRHI'!$A88)</f>
        <v>455197</v>
      </c>
      <c r="G88" s="44">
        <f>SUMIFS('Banco de Indicadores - Mun. (1)'!I:I,'Banco de Indicadores - Mun. (1)'!$C:$C,'Banco de Indicadores - UGRHI'!$B88,'Banco de Indicadores - Mun. (1)'!$A:$A,'Banco de Indicadores - UGRHI'!$A88)</f>
        <v>415158</v>
      </c>
      <c r="H88" s="44">
        <f>SUMIFS('Banco de Indicadores - Mun. (1)'!J:J,'Banco de Indicadores - Mun. (1)'!$C:$C,'Banco de Indicadores - UGRHI'!$B88,'Banco de Indicadores - Mun. (1)'!$A:$A,'Banco de Indicadores - UGRHI'!$A88)</f>
        <v>40039</v>
      </c>
      <c r="I88" s="46">
        <f>(F88)/VLOOKUP(B88,'Dados Base'!$B:$K,6,FALSE)</f>
        <v>54.026175332235873</v>
      </c>
      <c r="J88" s="73">
        <f t="shared" si="6"/>
        <v>0.91204028146055449</v>
      </c>
      <c r="K88" s="44">
        <f>SUMIFS('Banco de Indicadores - Mun. (1)'!O:O,'Banco de Indicadores - Mun. (1)'!$C:$C,'Banco de Indicadores - UGRHI'!$B88,'Banco de Indicadores - Mun. (1)'!$A:$A,'Banco de Indicadores - UGRHI'!$A88)</f>
        <v>1848</v>
      </c>
      <c r="L88" s="44">
        <f>SUMIFS('Banco de Indicadores - Mun. (1)'!P:P,'Banco de Indicadores - Mun. (1)'!$C:$C,'Banco de Indicadores - UGRHI'!$B88,'Banco de Indicadores - Mun. (1)'!$A:$A,'Banco de Indicadores - UGRHI'!$A88)</f>
        <v>0</v>
      </c>
      <c r="M88" s="44">
        <f>SUMIFS('Banco de Indicadores - Mun. (1)'!Q:Q,'Banco de Indicadores - Mun. (1)'!$C:$C,'Banco de Indicadores - UGRHI'!$B88,'Banco de Indicadores - Mun. (1)'!$A:$A,'Banco de Indicadores - UGRHI'!$A88)</f>
        <v>0</v>
      </c>
      <c r="N88" s="44">
        <f>SUMIFS('Banco de Indicadores - Mun. (1)'!R:R,'Banco de Indicadores - Mun. (1)'!$C:$C,'Banco de Indicadores - UGRHI'!$B88,'Banco de Indicadores - Mun. (1)'!$A:$A,'Banco de Indicadores - UGRHI'!$A88)</f>
        <v>0</v>
      </c>
      <c r="O88" s="44">
        <f>SUMIFS('Banco de Indicadores - Mun. (1)'!S:S,'Banco de Indicadores - Mun. (1)'!$C:$C,'Banco de Indicadores - UGRHI'!$B88,'Banco de Indicadores - Mun. (1)'!$A:$A,'Banco de Indicadores - UGRHI'!$A88)</f>
        <v>947</v>
      </c>
      <c r="P88" s="44">
        <f>SUMIFS('Banco de Indicadores - Mun. (1)'!T:T,'Banco de Indicadores - Mun. (1)'!$C:$C,'Banco de Indicadores - UGRHI'!$B88,'Banco de Indicadores - Mun. (1)'!$A:$A,'Banco de Indicadores - UGRHI'!$A88)</f>
        <v>0</v>
      </c>
      <c r="Q88" s="44">
        <f>SUMIFS('Banco de Indicadores - Mun. (1)'!U:U,'Banco de Indicadores - Mun. (1)'!$C:$C,'Banco de Indicadores - UGRHI'!$B88,'Banco de Indicadores - Mun. (1)'!$A:$A,'Banco de Indicadores - UGRHI'!$A88)</f>
        <v>5056</v>
      </c>
      <c r="R88" s="44">
        <f>SUMIFS('Banco de Indicadores - Mun. (1)'!V:V,'Banco de Indicadores - Mun. (1)'!$C:$C,'Banco de Indicadores - UGRHI'!$B88,'Banco de Indicadores - Mun. (1)'!$A:$A,'Banco de Indicadores - UGRHI'!$A88)</f>
        <v>4408</v>
      </c>
      <c r="S88" s="44">
        <f>SUMIFS('Banco de Indicadores - Mun. (1)'!W:W,'Banco de Indicadores - Mun. (1)'!$C:$C,'Banco de Indicadores - UGRHI'!$B88,'Banco de Indicadores - Mun. (1)'!$A:$A,'Banco de Indicadores - UGRHI'!$A88)</f>
        <v>10.220000000000001</v>
      </c>
      <c r="T88" s="45">
        <f>SUMIFS('Banco de Indicadores Mun. (2)'!I:I,'Banco de Indicadores Mun. (2)'!$E:$E,'Banco de Indicadores - UGRHI'!$B88,'Banco de Indicadores Mun. (2)'!$A:$A,'Banco de Indicadores - UGRHI'!$A88)</f>
        <v>2.3091634999999999</v>
      </c>
      <c r="U88" s="45">
        <f>SUMIFS('Banco de Indicadores Mun. (2)'!J:J,'Banco de Indicadores Mun. (2)'!$E:$E,'Banco de Indicadores - UGRHI'!$B88,'Banco de Indicadores Mun. (2)'!$A:$A,'Banco de Indicadores - UGRHI'!$A88)</f>
        <v>1.6272206999999994</v>
      </c>
      <c r="V88" s="45">
        <f>SUMIFS('Banco de Indicadores Mun. (2)'!K:K,'Banco de Indicadores Mun. (2)'!$E:$E,'Banco de Indicadores - UGRHI'!$B88,'Banco de Indicadores Mun. (2)'!$A:$A,'Banco de Indicadores - UGRHI'!$A88)</f>
        <v>0.68194279999999974</v>
      </c>
      <c r="W88" s="45">
        <f>SUMIFS('Banco de Indicadores Mun. (2)'!L:L,'Banco de Indicadores Mun. (2)'!$E:$E,'Banco de Indicadores - UGRHI'!$B88,'Banco de Indicadores Mun. (2)'!$A:$A,'Banco de Indicadores - UGRHI'!$A88)</f>
        <v>2.2491183409436837E-2</v>
      </c>
      <c r="X88" s="45">
        <f>SUMIFS('Banco de Indicadores Mun. (2)'!M:M,'Banco de Indicadores Mun. (2)'!$E:$E,'Banco de Indicadores - UGRHI'!$B88,'Banco de Indicadores Mun. (2)'!$A:$A,'Banco de Indicadores - UGRHI'!$A88)</f>
        <v>0.92865500000000012</v>
      </c>
      <c r="Y88" s="45">
        <f>SUMIFS('Banco de Indicadores Mun. (2)'!N:N,'Banco de Indicadores Mun. (2)'!$E:$E,'Banco de Indicadores - UGRHI'!$B88,'Banco de Indicadores Mun. (2)'!$A:$A,'Banco de Indicadores - UGRHI'!$A88)</f>
        <v>0.63849410000000006</v>
      </c>
      <c r="Z88" s="45">
        <f>SUMIFS('Banco de Indicadores Mun. (2)'!O:O,'Banco de Indicadores Mun. (2)'!$E:$E,'Banco de Indicadores - UGRHI'!$B88,'Banco de Indicadores Mun. (2)'!$A:$A,'Banco de Indicadores - UGRHI'!$A88)</f>
        <v>0.65379549999999997</v>
      </c>
      <c r="AA88" s="45">
        <f>SUMIFS('Banco de Indicadores Mun. (2)'!P:P,'Banco de Indicadores Mun. (2)'!$E:$E,'Banco de Indicadores - UGRHI'!$B88,'Banco de Indicadores Mun. (2)'!$A:$A,'Banco de Indicadores - UGRHI'!$A88)</f>
        <v>3.6999499999999998E-2</v>
      </c>
      <c r="AB88" s="48">
        <f>SUMIFS('Banco de Indicadores - Mun. (1)'!X:X,'Banco de Indicadores - Mun. (1)'!$C:$C,'Banco de Indicadores - UGRHI'!$B88,'Banco de Indicadores - Mun. (1)'!$A:$A,'Banco de Indicadores - UGRHI'!$A88)</f>
        <v>1.345156117728793</v>
      </c>
      <c r="AC88" s="48">
        <f t="shared" si="4"/>
        <v>18.107667210440457</v>
      </c>
      <c r="AD88" s="48">
        <f t="shared" si="5"/>
        <v>81.892332789559546</v>
      </c>
      <c r="AE88" s="44">
        <f>SUMIFS('Banco de Indicadores - Mun. (1)'!Y:Y,'Banco de Indicadores - Mun. (1)'!$C:$C,'Banco de Indicadores - UGRHI'!$B88,'Banco de Indicadores - Mun. (1)'!$A:$A,'Banco de Indicadores - UGRHI'!$A88)</f>
        <v>349.9</v>
      </c>
      <c r="AF88" s="44">
        <f>SUMIFS('Banco de Indicadores - Mun. (1)'!Z:Z,'Banco de Indicadores - Mun. (1)'!$C:$C,'Banco de Indicadores - UGRHI'!$B88,'Banco de Indicadores - Mun. (1)'!$A:$A,'Banco de Indicadores - UGRHI'!$A88)</f>
        <v>9159</v>
      </c>
      <c r="AG88" s="44">
        <f>SUMIFS('Banco de Indicadores - Mun. (1)'!AA:AA,'Banco de Indicadores - Mun. (1)'!$C:$C,'Banco de Indicadores - UGRHI'!$B88,'Banco de Indicadores - Mun. (1)'!$A:$A,'Banco de Indicadores - UGRHI'!$A88)</f>
        <v>14005</v>
      </c>
      <c r="AH88" s="44">
        <f>SUMIFS('Banco de Indicadores - Mun. (1)'!AB:AB,'Banco de Indicadores - Mun. (1)'!$C:$C,'Banco de Indicadores - UGRHI'!$B88,'Banco de Indicadores - Mun. (1)'!$A:$A,'Banco de Indicadores - UGRHI'!$A88)</f>
        <v>28</v>
      </c>
      <c r="AI88" s="44">
        <f>SUMIFS('Banco de Indicadores - Mun. (1)'!AC:AC,'Banco de Indicadores - Mun. (1)'!$C:$C,'Banco de Indicadores - UGRHI'!$B88,'Banco de Indicadores - Mun. (1)'!$A:$A,'Banco de Indicadores - UGRHI'!$A88)</f>
        <v>1</v>
      </c>
      <c r="AJ88" s="44">
        <f>SUMIFS('Banco de Indicadores Mun. (2)'!Q:Q,'Banco de Indicadores Mun. (2)'!$E:$E,'Banco de Indicadores - UGRHI'!$B88,'Banco de Indicadores Mun. (2)'!$A:$A,'Banco de Indicadores - UGRHI'!$A88)</f>
        <v>73</v>
      </c>
      <c r="AK88" s="154">
        <f>VLOOKUP(B88,'Dados Base'!B:K,9,FALSE)*31536000/SUMIFS('Banco de Indicadores - Mun. (1)'!H:H,'Banco de Indicadores - Mun. (1)'!C:C,'Banco de Indicadores - UGRHI'!B88,'Banco de Indicadores - Mun. (1)'!A:A,'Banco de Indicadores - UGRHI'!A88)</f>
        <v>5680.9513243716456</v>
      </c>
      <c r="AL88" s="126">
        <v>92.069299460397446</v>
      </c>
      <c r="AM88" s="42" t="s">
        <v>702</v>
      </c>
      <c r="AN88" s="42" t="s">
        <v>702</v>
      </c>
      <c r="AO88" s="42" t="s">
        <v>702</v>
      </c>
      <c r="AP88" s="126">
        <v>99.79580040098773</v>
      </c>
      <c r="AQ88" s="127">
        <f>(SUMIFS(T:T,B:B,B88,A:A,A88)/VLOOKUP(B88,'Dados Base'!B:K,8,FALSE))*100</f>
        <v>6.0767460526315782</v>
      </c>
      <c r="AR88" s="127">
        <f>(SUMIFS(T:T,B:B,B88,A:A,A88)/VLOOKUP(B88,'Dados Base'!B:K,9,FALSE))*100</f>
        <v>2.8160530487804878</v>
      </c>
      <c r="AS88" s="127">
        <f>(SUMIFS(U:U,B:B,B88,A:A,A88)/VLOOKUP(B88,'Dados Base'!B:K,7,FALSE))*100</f>
        <v>5.611105862068964</v>
      </c>
      <c r="AT88" s="127">
        <f>(SUMIFS(V:V,B:B,B88,A:A,A88)/VLOOKUP(B88,'Dados Base'!B:K,10,FALSE))*100</f>
        <v>7.5771422222222187</v>
      </c>
      <c r="AU88" s="44">
        <f>SUMIFS('Banco de Indicadores - Mun. (1)'!AO:AO,'Banco de Indicadores - Mun. (1)'!$C:$C,'Banco de Indicadores - UGRHI'!$B88,'Banco de Indicadores - Mun. (1)'!$A:$A,'Banco de Indicadores - UGRHI'!$A88)</f>
        <v>0</v>
      </c>
      <c r="AV88" s="44">
        <f>SUMIFS('Banco de Indicadores - Mun. (1)'!AP:AP,'Banco de Indicadores - Mun. (1)'!$C:$C,'Banco de Indicadores - UGRHI'!$B88,'Banco de Indicadores - Mun. (1)'!$A:$A,'Banco de Indicadores - UGRHI'!$A88)</f>
        <v>3.4015893089103204</v>
      </c>
      <c r="AW88" s="142">
        <v>0</v>
      </c>
      <c r="AX88" s="44">
        <f>SUMIFS('Banco de Indicadores - Mun. (1)'!AQ:AQ,'Banco de Indicadores - Mun. (1)'!$C:$C,'Banco de Indicadores - UGRHI'!$B88,'Banco de Indicadores - Mun. (1)'!$A:$A,'Banco de Indicadores - UGRHI'!$A88)</f>
        <v>1</v>
      </c>
      <c r="AY88" s="74">
        <v>88.718485581074091</v>
      </c>
      <c r="AZ88" s="74">
        <v>47.533888792954592</v>
      </c>
      <c r="BA88" s="75">
        <f xml:space="preserve">  100 * (  SUMIFS('Banco de Indicadores - Mun. (1)'!Z:Z,'Banco de Indicadores - Mun. (1)'!$C:$C,'Banco de Indicadores - UGRHI'!$B88,'Banco de Indicadores - Mun. (1)'!$A:$A,'Banco de Indicadores - UGRHI'!$A88) /
(SUMIFS('Banco de Indicadores - Mun. (1)'!AA:AA,'Banco de Indicadores - Mun. (1)'!$C:$C,'Banco de Indicadores - UGRHI'!$B88,'Banco de Indicadores - Mun. (1)'!$A:$A,'Banco de Indicadores - UGRHI'!$A88) +  SUMIFS('Banco de Indicadores - Mun. (1)'!Z:Z,'Banco de Indicadores - Mun. (1)'!$C:$C,'Banco de Indicadores - UGRHI'!$B88,'Banco de Indicadores - Mun. (1)'!$A:$A,'Banco de Indicadores - UGRHI'!$A88) ))</f>
        <v>39.539803142807806</v>
      </c>
      <c r="BB88" s="44">
        <f>SUMIFS('Banco de Indicadores - Mun. (1)'!AW:AW,'Banco de Indicadores - Mun. (1)'!$C:$C,'Banco de Indicadores - UGRHI'!$B88,'Banco de Indicadores - Mun. (1)'!$A:$A,'Banco de Indicadores - UGRHI'!$A88)</f>
        <v>1</v>
      </c>
      <c r="BC88" s="44">
        <f>SUMIFS('Banco de Indicadores - Mun. (1)'!AX:AX,'Banco de Indicadores - Mun. (1)'!$C:$C,'Banco de Indicadores - UGRHI'!$B88,'Banco de Indicadores - Mun. (1)'!$A:$A,'Banco de Indicadores - UGRHI'!$A88)</f>
        <v>1</v>
      </c>
      <c r="BD88" s="124">
        <v>0.59</v>
      </c>
      <c r="BE88" s="44">
        <f>SUMIFS('Banco de Indicadores Mun. (2)'!R:R,'Banco de Indicadores Mun. (2)'!$E:$E,'Banco de Indicadores - UGRHI'!$B88,'Banco de Indicadores Mun. (2)'!$A:$A,'Banco de Indicadores - UGRHI'!$A88)</f>
        <v>152</v>
      </c>
      <c r="BF88" s="128">
        <v>180.99266488933236</v>
      </c>
    </row>
    <row r="89" spans="1:58" x14ac:dyDescent="0.25">
      <c r="A89" s="38">
        <v>2014</v>
      </c>
      <c r="B89" s="38">
        <v>22</v>
      </c>
      <c r="C89" s="123">
        <f>SUMIFS('Banco de Indicadores Mun. (2)'!G:G,'Banco de Indicadores Mun. (2)'!$E:$E,'Banco de Indicadores - UGRHI'!$B89,'Banco de Indicadores Mun. (2)'!$A:$A,'Banco de Indicadores - UGRHI'!$A89)</f>
        <v>63</v>
      </c>
      <c r="D89" s="123">
        <f>SUMIFS('Banco de Indicadores Mun. (2)'!H:H,'Banco de Indicadores Mun. (2)'!$E:$E,'Banco de Indicadores - UGRHI'!$B89,'Banco de Indicadores Mun. (2)'!$A:$A,'Banco de Indicadores - UGRHI'!$A89)</f>
        <v>833</v>
      </c>
      <c r="E89" s="43">
        <v>0.48985732455757436</v>
      </c>
      <c r="F89" s="44">
        <f>SUMIFS('Banco de Indicadores - Mun. (1)'!H:H,'Banco de Indicadores - Mun. (1)'!$C:$C,'Banco de Indicadores - UGRHI'!$B89,'Banco de Indicadores - Mun. (1)'!$A:$A,'Banco de Indicadores - UGRHI'!$A89)</f>
        <v>487656</v>
      </c>
      <c r="G89" s="44">
        <f>SUMIFS('Banco de Indicadores - Mun. (1)'!I:I,'Banco de Indicadores - Mun. (1)'!$C:$C,'Banco de Indicadores - UGRHI'!$B89,'Banco de Indicadores - Mun. (1)'!$A:$A,'Banco de Indicadores - UGRHI'!$A89)</f>
        <v>445188</v>
      </c>
      <c r="H89" s="44">
        <f>SUMIFS('Banco de Indicadores - Mun. (1)'!J:J,'Banco de Indicadores - Mun. (1)'!$C:$C,'Banco de Indicadores - UGRHI'!$B89,'Banco de Indicadores - Mun. (1)'!$A:$A,'Banco de Indicadores - UGRHI'!$A89)</f>
        <v>42468</v>
      </c>
      <c r="I89" s="46">
        <f>(F89)/VLOOKUP(B89,'Dados Base'!$B:$K,6,FALSE)</f>
        <v>36.662198441809963</v>
      </c>
      <c r="J89" s="73">
        <f t="shared" si="6"/>
        <v>0.91291402135931887</v>
      </c>
      <c r="K89" s="44">
        <f>SUMIFS('Banco de Indicadores - Mun. (1)'!O:O,'Banco de Indicadores - Mun. (1)'!$C:$C,'Banco de Indicadores - UGRHI'!$B89,'Banco de Indicadores - Mun. (1)'!$A:$A,'Banco de Indicadores - UGRHI'!$A89)</f>
        <v>1785</v>
      </c>
      <c r="L89" s="44">
        <f>SUMIFS('Banco de Indicadores - Mun. (1)'!P:P,'Banco de Indicadores - Mun. (1)'!$C:$C,'Banco de Indicadores - UGRHI'!$B89,'Banco de Indicadores - Mun. (1)'!$A:$A,'Banco de Indicadores - UGRHI'!$A89)</f>
        <v>0</v>
      </c>
      <c r="M89" s="44">
        <f>SUMIFS('Banco de Indicadores - Mun. (1)'!Q:Q,'Banco de Indicadores - Mun. (1)'!$C:$C,'Banco de Indicadores - UGRHI'!$B89,'Banco de Indicadores - Mun. (1)'!$A:$A,'Banco de Indicadores - UGRHI'!$A89)</f>
        <v>0</v>
      </c>
      <c r="N89" s="44">
        <f>SUMIFS('Banco de Indicadores - Mun. (1)'!R:R,'Banco de Indicadores - Mun. (1)'!$C:$C,'Banco de Indicadores - UGRHI'!$B89,'Banco de Indicadores - Mun. (1)'!$A:$A,'Banco de Indicadores - UGRHI'!$A89)</f>
        <v>0</v>
      </c>
      <c r="O89" s="44">
        <f>SUMIFS('Banco de Indicadores - Mun. (1)'!S:S,'Banco de Indicadores - Mun. (1)'!$C:$C,'Banco de Indicadores - UGRHI'!$B89,'Banco de Indicadores - Mun. (1)'!$A:$A,'Banco de Indicadores - UGRHI'!$A89)</f>
        <v>901</v>
      </c>
      <c r="P89" s="44">
        <f>SUMIFS('Banco de Indicadores - Mun. (1)'!T:T,'Banco de Indicadores - Mun. (1)'!$C:$C,'Banco de Indicadores - UGRHI'!$B89,'Banco de Indicadores - Mun. (1)'!$A:$A,'Banco de Indicadores - UGRHI'!$A89)</f>
        <v>0</v>
      </c>
      <c r="Q89" s="44">
        <f>SUMIFS('Banco de Indicadores - Mun. (1)'!U:U,'Banco de Indicadores - Mun. (1)'!$C:$C,'Banco de Indicadores - UGRHI'!$B89,'Banco de Indicadores - Mun. (1)'!$A:$A,'Banco de Indicadores - UGRHI'!$A89)</f>
        <v>5759</v>
      </c>
      <c r="R89" s="44">
        <f>SUMIFS('Banco de Indicadores - Mun. (1)'!V:V,'Banco de Indicadores - Mun. (1)'!$C:$C,'Banco de Indicadores - UGRHI'!$B89,'Banco de Indicadores - Mun. (1)'!$A:$A,'Banco de Indicadores - UGRHI'!$A89)</f>
        <v>4831</v>
      </c>
      <c r="S89" s="44">
        <f>SUMIFS('Banco de Indicadores - Mun. (1)'!W:W,'Banco de Indicadores - Mun. (1)'!$C:$C,'Banco de Indicadores - UGRHI'!$B89,'Banco de Indicadores - Mun. (1)'!$A:$A,'Banco de Indicadores - UGRHI'!$A89)</f>
        <v>723.81000000000017</v>
      </c>
      <c r="T89" s="45">
        <f>SUMIFS('Banco de Indicadores Mun. (2)'!I:I,'Banco de Indicadores Mun. (2)'!$E:$E,'Banco de Indicadores - UGRHI'!$B89,'Banco de Indicadores Mun. (2)'!$A:$A,'Banco de Indicadores - UGRHI'!$A89)</f>
        <v>2.2685081999999999</v>
      </c>
      <c r="U89" s="45">
        <f>SUMIFS('Banco de Indicadores Mun. (2)'!J:J,'Banco de Indicadores Mun. (2)'!$E:$E,'Banco de Indicadores - UGRHI'!$B89,'Banco de Indicadores Mun. (2)'!$A:$A,'Banco de Indicadores - UGRHI'!$A89)</f>
        <v>1.4944850000000003</v>
      </c>
      <c r="V89" s="45">
        <f>SUMIFS('Banco de Indicadores Mun. (2)'!K:K,'Banco de Indicadores Mun. (2)'!$E:$E,'Banco de Indicadores - UGRHI'!$B89,'Banco de Indicadores Mun. (2)'!$A:$A,'Banco de Indicadores - UGRHI'!$A89)</f>
        <v>0.77402320000000002</v>
      </c>
      <c r="W89" s="45">
        <f>SUMIFS('Banco de Indicadores Mun. (2)'!L:L,'Banco de Indicadores Mun. (2)'!$E:$E,'Banco de Indicadores - UGRHI'!$B89,'Banco de Indicadores Mun. (2)'!$A:$A,'Banco de Indicadores - UGRHI'!$A89)</f>
        <v>0.40382155124302382</v>
      </c>
      <c r="X89" s="45">
        <f>SUMIFS('Banco de Indicadores Mun. (2)'!M:M,'Banco de Indicadores Mun. (2)'!$E:$E,'Banco de Indicadores - UGRHI'!$B89,'Banco de Indicadores Mun. (2)'!$A:$A,'Banco de Indicadores - UGRHI'!$A89)</f>
        <v>0.56327180000000021</v>
      </c>
      <c r="Y89" s="45">
        <f>SUMIFS('Banco de Indicadores Mun. (2)'!N:N,'Banco de Indicadores Mun. (2)'!$E:$E,'Banco de Indicadores - UGRHI'!$B89,'Banco de Indicadores Mun. (2)'!$A:$A,'Banco de Indicadores - UGRHI'!$A89)</f>
        <v>0.91908720000000022</v>
      </c>
      <c r="Z89" s="45">
        <f>SUMIFS('Banco de Indicadores Mun. (2)'!O:O,'Banco de Indicadores Mun. (2)'!$E:$E,'Banco de Indicadores - UGRHI'!$B89,'Banco de Indicadores Mun. (2)'!$A:$A,'Banco de Indicadores - UGRHI'!$A89)</f>
        <v>0.69578039999999985</v>
      </c>
      <c r="AA89" s="45">
        <f>SUMIFS('Banco de Indicadores Mun. (2)'!P:P,'Banco de Indicadores Mun. (2)'!$E:$E,'Banco de Indicadores - UGRHI'!$B89,'Banco de Indicadores Mun. (2)'!$A:$A,'Banco de Indicadores - UGRHI'!$A89)</f>
        <v>1.6520900000000002E-2</v>
      </c>
      <c r="AB89" s="48">
        <f>SUMIFS('Banco de Indicadores - Mun. (1)'!X:X,'Banco de Indicadores - Mun. (1)'!$C:$C,'Banco de Indicadores - UGRHI'!$B89,'Banco de Indicadores - Mun. (1)'!$A:$A,'Banco de Indicadores - UGRHI'!$A89)</f>
        <v>1.4450133268303662</v>
      </c>
      <c r="AC89" s="48">
        <f t="shared" si="4"/>
        <v>7.03125</v>
      </c>
      <c r="AD89" s="48">
        <f t="shared" si="5"/>
        <v>92.96875</v>
      </c>
      <c r="AE89" s="44">
        <f>SUMIFS('Banco de Indicadores - Mun. (1)'!Y:Y,'Banco de Indicadores - Mun. (1)'!$C:$C,'Banco de Indicadores - UGRHI'!$B89,'Banco de Indicadores - Mun. (1)'!$A:$A,'Banco de Indicadores - UGRHI'!$A89)</f>
        <v>375.56000000000006</v>
      </c>
      <c r="AF89" s="44">
        <f>SUMIFS('Banco de Indicadores - Mun. (1)'!Z:Z,'Banco de Indicadores - Mun. (1)'!$C:$C,'Banco de Indicadores - UGRHI'!$B89,'Banco de Indicadores - Mun. (1)'!$A:$A,'Banco de Indicadores - UGRHI'!$A89)</f>
        <v>19324</v>
      </c>
      <c r="AG89" s="44">
        <f>SUMIFS('Banco de Indicadores - Mun. (1)'!AA:AA,'Banco de Indicadores - Mun. (1)'!$C:$C,'Banco de Indicadores - UGRHI'!$B89,'Banco de Indicadores - Mun. (1)'!$A:$A,'Banco de Indicadores - UGRHI'!$A89)</f>
        <v>5253</v>
      </c>
      <c r="AH89" s="44">
        <f>SUMIFS('Banco de Indicadores - Mun. (1)'!AB:AB,'Banco de Indicadores - Mun. (1)'!$C:$C,'Banco de Indicadores - UGRHI'!$B89,'Banco de Indicadores - Mun. (1)'!$A:$A,'Banco de Indicadores - UGRHI'!$A89)</f>
        <v>29</v>
      </c>
      <c r="AI89" s="44">
        <f>SUMIFS('Banco de Indicadores - Mun. (1)'!AC:AC,'Banco de Indicadores - Mun. (1)'!$C:$C,'Banco de Indicadores - UGRHI'!$B89,'Banco de Indicadores - Mun. (1)'!$A:$A,'Banco de Indicadores - UGRHI'!$A89)</f>
        <v>1</v>
      </c>
      <c r="AJ89" s="44">
        <f>SUMIFS('Banco de Indicadores Mun. (2)'!Q:Q,'Banco de Indicadores Mun. (2)'!$E:$E,'Banco de Indicadores - UGRHI'!$B89,'Banco de Indicadores Mun. (2)'!$A:$A,'Banco de Indicadores - UGRHI'!$A89)</f>
        <v>16</v>
      </c>
      <c r="AK89" s="154">
        <f>VLOOKUP(B89,'Dados Base'!B:K,9,FALSE)*31536000/SUMIFS('Banco de Indicadores - Mun. (1)'!H:H,'Banco de Indicadores - Mun. (1)'!C:C,'Banco de Indicadores - UGRHI'!B89,'Banco de Indicadores - Mun. (1)'!A:A,'Banco de Indicadores - UGRHI'!A89)</f>
        <v>5949.5053890447361</v>
      </c>
      <c r="AL89" s="126">
        <v>92.408575155841731</v>
      </c>
      <c r="AM89" s="42" t="s">
        <v>702</v>
      </c>
      <c r="AN89" s="42" t="s">
        <v>702</v>
      </c>
      <c r="AO89" s="42" t="s">
        <v>702</v>
      </c>
      <c r="AP89" s="126">
        <v>99.88369521809652</v>
      </c>
      <c r="AQ89" s="127">
        <f>(SUMIFS(T:T,B:B,B89,A:A,A89)/VLOOKUP(B89,'Dados Base'!B:K,8,FALSE))*100</f>
        <v>4.8266131914893613</v>
      </c>
      <c r="AR89" s="127">
        <f>(SUMIFS(T:T,B:B,B89,A:A,A89)/VLOOKUP(B89,'Dados Base'!B:K,9,FALSE))*100</f>
        <v>2.4657697826086955</v>
      </c>
      <c r="AS89" s="127">
        <f>(SUMIFS(U:U,B:B,B89,A:A,A89)/VLOOKUP(B89,'Dados Base'!B:K,7,FALSE))*100</f>
        <v>4.3955441176470602</v>
      </c>
      <c r="AT89" s="127">
        <f>(SUMIFS(V:V,B:B,B89,A:A,A89)/VLOOKUP(B89,'Dados Base'!B:K,10,FALSE))*100</f>
        <v>5.9540246153846157</v>
      </c>
      <c r="AU89" s="44">
        <f>SUMIFS('Banco de Indicadores - Mun. (1)'!AO:AO,'Banco de Indicadores - Mun. (1)'!$C:$C,'Banco de Indicadores - UGRHI'!$B89,'Banco de Indicadores - Mun. (1)'!$A:$A,'Banco de Indicadores - UGRHI'!$A89)</f>
        <v>0</v>
      </c>
      <c r="AV89" s="44">
        <f>SUMIFS('Banco de Indicadores - Mun. (1)'!AP:AP,'Banco de Indicadores - Mun. (1)'!$C:$C,'Banco de Indicadores - UGRHI'!$B89,'Banco de Indicadores - Mun. (1)'!$A:$A,'Banco de Indicadores - UGRHI'!$A89)</f>
        <v>0</v>
      </c>
      <c r="AW89" s="142">
        <v>1</v>
      </c>
      <c r="AX89" s="44">
        <f>SUMIFS('Banco de Indicadores - Mun. (1)'!AQ:AQ,'Banco de Indicadores - Mun. (1)'!$C:$C,'Banco de Indicadores - UGRHI'!$B89,'Banco de Indicadores - Mun. (1)'!$A:$A,'Banco de Indicadores - UGRHI'!$A89)</f>
        <v>6</v>
      </c>
      <c r="AY89" s="74">
        <v>97.229075965333422</v>
      </c>
      <c r="AZ89" s="74">
        <v>89.126541074988779</v>
      </c>
      <c r="BA89" s="75">
        <f xml:space="preserve">  100 * (  SUMIFS('Banco de Indicadores - Mun. (1)'!Z:Z,'Banco de Indicadores - Mun. (1)'!$C:$C,'Banco de Indicadores - UGRHI'!$B89,'Banco de Indicadores - Mun. (1)'!$A:$A,'Banco de Indicadores - UGRHI'!$A89) /
(SUMIFS('Banco de Indicadores - Mun. (1)'!AA:AA,'Banco de Indicadores - Mun. (1)'!$C:$C,'Banco de Indicadores - UGRHI'!$B89,'Banco de Indicadores - Mun. (1)'!$A:$A,'Banco de Indicadores - UGRHI'!$A89) +  SUMIFS('Banco de Indicadores - Mun. (1)'!Z:Z,'Banco de Indicadores - Mun. (1)'!$C:$C,'Banco de Indicadores - UGRHI'!$B89,'Banco de Indicadores - Mun. (1)'!$A:$A,'Banco de Indicadores - UGRHI'!$A89) ))</f>
        <v>78.62635797697034</v>
      </c>
      <c r="BB89" s="44">
        <f>SUMIFS('Banco de Indicadores - Mun. (1)'!AW:AW,'Banco de Indicadores - Mun. (1)'!$C:$C,'Banco de Indicadores - UGRHI'!$B89,'Banco de Indicadores - Mun. (1)'!$A:$A,'Banco de Indicadores - UGRHI'!$A89)</f>
        <v>1</v>
      </c>
      <c r="BC89" s="44">
        <f>SUMIFS('Banco de Indicadores - Mun. (1)'!AX:AX,'Banco de Indicadores - Mun. (1)'!$C:$C,'Banco de Indicadores - UGRHI'!$B89,'Banco de Indicadores - Mun. (1)'!$A:$A,'Banco de Indicadores - UGRHI'!$A89)</f>
        <v>1</v>
      </c>
      <c r="BD89" s="124">
        <v>0.6</v>
      </c>
      <c r="BE89" s="44">
        <f>SUMIFS('Banco de Indicadores Mun. (2)'!R:R,'Banco de Indicadores Mun. (2)'!$E:$E,'Banco de Indicadores - UGRHI'!$B89,'Banco de Indicadores Mun. (2)'!$A:$A,'Banco de Indicadores - UGRHI'!$A89)</f>
        <v>172</v>
      </c>
      <c r="BF89" s="128">
        <v>67.45144712413834</v>
      </c>
    </row>
    <row r="90" spans="1:58" x14ac:dyDescent="0.25">
      <c r="A90" s="38">
        <v>2013</v>
      </c>
      <c r="B90" s="38">
        <v>1</v>
      </c>
      <c r="C90" s="123">
        <f>SUMIFS('Banco de Indicadores Mun. (2)'!G:G,'Banco de Indicadores Mun. (2)'!$E:$E,'Banco de Indicadores - UGRHI'!$B90,'Banco de Indicadores Mun. (2)'!$A:$A,'Banco de Indicadores - UGRHI'!$A90)</f>
        <v>62</v>
      </c>
      <c r="D90" s="123">
        <f>SUMIFS('Banco de Indicadores Mun. (2)'!H:H,'Banco de Indicadores Mun. (2)'!$E:$E,'Banco de Indicadores - UGRHI'!$B90,'Banco de Indicadores Mun. (2)'!$A:$A,'Banco de Indicadores - UGRHI'!$A90)</f>
        <v>22</v>
      </c>
      <c r="E90" s="43">
        <v>0.49411228816533814</v>
      </c>
      <c r="F90" s="44">
        <f>SUMIFS('Banco de Indicadores - Mun. (1)'!H:H,'Banco de Indicadores - Mun. (1)'!$C:$C,'Banco de Indicadores - UGRHI'!$B90,'Banco de Indicadores - Mun. (1)'!$A:$A,'Banco de Indicadores - UGRHI'!$A90)</f>
        <v>65496</v>
      </c>
      <c r="G90" s="44">
        <f>SUMIFS('Banco de Indicadores - Mun. (1)'!I:I,'Banco de Indicadores - Mun. (1)'!$C:$C,'Banco de Indicadores - UGRHI'!$B90,'Banco de Indicadores - Mun. (1)'!$A:$A,'Banco de Indicadores - UGRHI'!$A90)</f>
        <v>57440</v>
      </c>
      <c r="H90" s="44">
        <f>SUMIFS('Banco de Indicadores - Mun. (1)'!J:J,'Banco de Indicadores - Mun. (1)'!$C:$C,'Banco de Indicadores - UGRHI'!$B90,'Banco de Indicadores - Mun. (1)'!$A:$A,'Banco de Indicadores - UGRHI'!$A90)</f>
        <v>8056</v>
      </c>
      <c r="I90" s="46">
        <f>(F90)/VLOOKUP(B90,'Dados Base'!$B:$K,6,FALSE)</f>
        <v>97.088645123035889</v>
      </c>
      <c r="J90" s="73">
        <f t="shared" ref="J90:J133" si="7">G90/F90</f>
        <v>0.87700012214486378</v>
      </c>
      <c r="K90" s="44">
        <f>SUMIFS('Banco de Indicadores - Mun. (1)'!O:O,'Banco de Indicadores - Mun. (1)'!$C:$C,'Banco de Indicadores - UGRHI'!$B90,'Banco de Indicadores - Mun. (1)'!$A:$A,'Banco de Indicadores - UGRHI'!$A90)</f>
        <v>116</v>
      </c>
      <c r="L90" s="44">
        <f>SUMIFS('Banco de Indicadores - Mun. (1)'!P:P,'Banco de Indicadores - Mun. (1)'!$C:$C,'Banco de Indicadores - UGRHI'!$B90,'Banco de Indicadores - Mun. (1)'!$A:$A,'Banco de Indicadores - UGRHI'!$A90)</f>
        <v>0</v>
      </c>
      <c r="M90" s="44">
        <f>SUMIFS('Banco de Indicadores - Mun. (1)'!Q:Q,'Banco de Indicadores - Mun. (1)'!$C:$C,'Banco de Indicadores - UGRHI'!$B90,'Banco de Indicadores - Mun. (1)'!$A:$A,'Banco de Indicadores - UGRHI'!$A90)</f>
        <v>0</v>
      </c>
      <c r="N90" s="44">
        <f>SUMIFS('Banco de Indicadores - Mun. (1)'!R:R,'Banco de Indicadores - Mun. (1)'!$C:$C,'Banco de Indicadores - UGRHI'!$B90,'Banco de Indicadores - Mun. (1)'!$A:$A,'Banco de Indicadores - UGRHI'!$A90)</f>
        <v>0</v>
      </c>
      <c r="O90" s="44">
        <f>SUMIFS('Banco de Indicadores - Mun. (1)'!S:S,'Banco de Indicadores - Mun. (1)'!$C:$C,'Banco de Indicadores - UGRHI'!$B90,'Banco de Indicadores - Mun. (1)'!$A:$A,'Banco de Indicadores - UGRHI'!$A90)</f>
        <v>116</v>
      </c>
      <c r="P90" s="44">
        <f>SUMIFS('Banco de Indicadores - Mun. (1)'!T:T,'Banco de Indicadores - Mun. (1)'!$C:$C,'Banco de Indicadores - UGRHI'!$B90,'Banco de Indicadores - Mun. (1)'!$A:$A,'Banco de Indicadores - UGRHI'!$A90)</f>
        <v>0</v>
      </c>
      <c r="Q90" s="44">
        <f>SUMIFS('Banco de Indicadores - Mun. (1)'!U:U,'Banco de Indicadores - Mun. (1)'!$C:$C,'Banco de Indicadores - UGRHI'!$B90,'Banco de Indicadores - Mun. (1)'!$A:$A,'Banco de Indicadores - UGRHI'!$A90)</f>
        <v>877</v>
      </c>
      <c r="R90" s="44">
        <f>SUMIFS('Banco de Indicadores - Mun. (1)'!V:V,'Banco de Indicadores - Mun. (1)'!$C:$C,'Banco de Indicadores - UGRHI'!$B90,'Banco de Indicadores - Mun. (1)'!$A:$A,'Banco de Indicadores - UGRHI'!$A90)</f>
        <v>976</v>
      </c>
      <c r="S90" s="44">
        <f>SUMIFS('Banco de Indicadores - Mun. (1)'!W:W,'Banco de Indicadores - Mun. (1)'!$C:$C,'Banco de Indicadores - UGRHI'!$B90,'Banco de Indicadores - Mun. (1)'!$A:$A,'Banco de Indicadores - UGRHI'!$A90)</f>
        <v>0</v>
      </c>
      <c r="T90" s="45">
        <f>SUMIFS('Banco de Indicadores Mun. (2)'!I:I,'Banco de Indicadores Mun. (2)'!$E:$E,'Banco de Indicadores - UGRHI'!$B90,'Banco de Indicadores Mun. (2)'!$A:$A,'Banco de Indicadores - UGRHI'!$A90)</f>
        <v>0.73578580000000005</v>
      </c>
      <c r="U90" s="45">
        <f>SUMIFS('Banco de Indicadores Mun. (2)'!J:J,'Banco de Indicadores Mun. (2)'!$E:$E,'Banco de Indicadores - UGRHI'!$B90,'Banco de Indicadores Mun. (2)'!$A:$A,'Banco de Indicadores - UGRHI'!$A90)</f>
        <v>0.7293035000000001</v>
      </c>
      <c r="V90" s="45">
        <f>SUMIFS('Banco de Indicadores Mun. (2)'!K:K,'Banco de Indicadores Mun. (2)'!$E:$E,'Banco de Indicadores - UGRHI'!$B90,'Banco de Indicadores Mun. (2)'!$A:$A,'Banco de Indicadores - UGRHI'!$A90)</f>
        <v>6.4822999999999981E-3</v>
      </c>
      <c r="W90" s="45">
        <f>SUMIFS('Banco de Indicadores Mun. (2)'!L:L,'Banco de Indicadores Mun. (2)'!$E:$E,'Banco de Indicadores - UGRHI'!$B90,'Banco de Indicadores Mun. (2)'!$A:$A,'Banco de Indicadores - UGRHI'!$A90)</f>
        <v>1.3202777777777779E-2</v>
      </c>
      <c r="X90" s="45">
        <f>SUMIFS('Banco de Indicadores Mun. (2)'!M:M,'Banco de Indicadores Mun. (2)'!$E:$E,'Banco de Indicadores - UGRHI'!$B90,'Banco de Indicadores Mun. (2)'!$A:$A,'Banco de Indicadores - UGRHI'!$A90)</f>
        <v>6.2222200000000005E-2</v>
      </c>
      <c r="Y90" s="45">
        <f>SUMIFS('Banco de Indicadores Mun. (2)'!N:N,'Banco de Indicadores Mun. (2)'!$E:$E,'Banco de Indicadores - UGRHI'!$B90,'Banco de Indicadores Mun. (2)'!$A:$A,'Banco de Indicadores - UGRHI'!$A90)</f>
        <v>5.4560000000000003E-4</v>
      </c>
      <c r="Z90" s="45">
        <f>SUMIFS('Banco de Indicadores Mun. (2)'!O:O,'Banco de Indicadores Mun. (2)'!$E:$E,'Banco de Indicadores - UGRHI'!$B90,'Banco de Indicadores Mun. (2)'!$A:$A,'Banco de Indicadores - UGRHI'!$A90)</f>
        <v>0.64353450000000012</v>
      </c>
      <c r="AA90" s="45">
        <f>SUMIFS('Banco de Indicadores Mun. (2)'!P:P,'Banco de Indicadores Mun. (2)'!$E:$E,'Banco de Indicadores - UGRHI'!$B90,'Banco de Indicadores Mun. (2)'!$A:$A,'Banco de Indicadores - UGRHI'!$A90)</f>
        <v>2.9483500000000003E-2</v>
      </c>
      <c r="AB90" s="48">
        <f>SUMIFS('Banco de Indicadores - Mun. (1)'!X:X,'Banco de Indicadores - Mun. (1)'!$C:$C,'Banco de Indicadores - UGRHI'!$B90,'Banco de Indicadores - Mun. (1)'!$A:$A,'Banco de Indicadores - UGRHI'!$A90)</f>
        <v>0.11873668701388891</v>
      </c>
      <c r="AC90" s="48">
        <f t="shared" si="4"/>
        <v>73.80952380952381</v>
      </c>
      <c r="AD90" s="48">
        <f t="shared" si="5"/>
        <v>26.190476190476193</v>
      </c>
      <c r="AE90" s="44">
        <f>SUMIFS('Banco de Indicadores - Mun. (1)'!Y:Y,'Banco de Indicadores - Mun. (1)'!$C:$C,'Banco de Indicadores - UGRHI'!$B90,'Banco de Indicadores - Mun. (1)'!$A:$A,'Banco de Indicadores - UGRHI'!$A90)</f>
        <v>46.379999999999995</v>
      </c>
      <c r="AF90" s="44">
        <f>SUMIFS('Banco de Indicadores - Mun. (1)'!Z:Z,'Banco de Indicadores - Mun. (1)'!$C:$C,'Banco de Indicadores - UGRHI'!$B90,'Banco de Indicadores - Mun. (1)'!$A:$A,'Banco de Indicadores - UGRHI'!$A90)</f>
        <v>276</v>
      </c>
      <c r="AG90" s="44">
        <f>SUMIFS('Banco de Indicadores - Mun. (1)'!AA:AA,'Banco de Indicadores - Mun. (1)'!$C:$C,'Banco de Indicadores - UGRHI'!$B90,'Banco de Indicadores - Mun. (1)'!$A:$A,'Banco de Indicadores - UGRHI'!$A90)</f>
        <v>2917</v>
      </c>
      <c r="AH90" s="44">
        <f>SUMIFS('Banco de Indicadores - Mun. (1)'!AB:AB,'Banco de Indicadores - Mun. (1)'!$C:$C,'Banco de Indicadores - UGRHI'!$B90,'Banco de Indicadores - Mun. (1)'!$A:$A,'Banco de Indicadores - UGRHI'!$A90)</f>
        <v>13</v>
      </c>
      <c r="AI90" s="44">
        <f>SUMIFS('Banco de Indicadores - Mun. (1)'!AC:AC,'Banco de Indicadores - Mun. (1)'!$C:$C,'Banco de Indicadores - UGRHI'!$B90,'Banco de Indicadores - Mun. (1)'!$A:$A,'Banco de Indicadores - UGRHI'!$A90)</f>
        <v>1</v>
      </c>
      <c r="AJ90" s="44">
        <f>SUMIFS('Banco de Indicadores Mun. (2)'!Q:Q,'Banco de Indicadores Mun. (2)'!$E:$E,'Banco de Indicadores - UGRHI'!$B90,'Banco de Indicadores Mun. (2)'!$A:$A,'Banco de Indicadores - UGRHI'!$A90)</f>
        <v>37</v>
      </c>
      <c r="AK90" s="154">
        <f>VLOOKUP(B90,'Dados Base'!B:K,9,FALSE)*31536000/SUMIFS('Banco de Indicadores - Mun. (1)'!H:H,'Banco de Indicadores - Mun. (1)'!C:C,'Banco de Indicadores - UGRHI'!B90,'Banco de Indicadores - Mun. (1)'!A:A,'Banco de Indicadores - UGRHI'!A90)</f>
        <v>10592.891168926346</v>
      </c>
      <c r="AL90" s="126">
        <v>61.698783437156465</v>
      </c>
      <c r="AM90" s="42" t="s">
        <v>702</v>
      </c>
      <c r="AN90" s="42" t="s">
        <v>702</v>
      </c>
      <c r="AO90" s="42" t="s">
        <v>702</v>
      </c>
      <c r="AP90" s="126">
        <v>68.509531685236766</v>
      </c>
      <c r="AQ90" s="127">
        <f>(SUMIFS(T:T,B:B,B90,A:A,A90)/VLOOKUP(B90,'Dados Base'!B:K,8,FALSE))*100</f>
        <v>7.3578580000000002</v>
      </c>
      <c r="AR90" s="127">
        <f>(SUMIFS(T:T,B:B,B90,A:A,A90)/VLOOKUP(B90,'Dados Base'!B:K,9,FALSE))*100</f>
        <v>3.3444809090909091</v>
      </c>
      <c r="AS90" s="127">
        <f>(SUMIFS(U:U,B:B,B90,A:A,A90)/VLOOKUP(B90,'Dados Base'!B:K,7,FALSE))*100</f>
        <v>10.418621428571431</v>
      </c>
      <c r="AT90" s="127">
        <f>(SUMIFS(V:V,B:B,B90,A:A,A90)/VLOOKUP(B90,'Dados Base'!B:K,10,FALSE))*100</f>
        <v>0.21607666666666661</v>
      </c>
      <c r="AU90" s="44">
        <f>SUMIFS('Banco de Indicadores - Mun. (1)'!AO:AO,'Banco de Indicadores - Mun. (1)'!$C:$C,'Banco de Indicadores - UGRHI'!$B90,'Banco de Indicadores - Mun. (1)'!$A:$A,'Banco de Indicadores - UGRHI'!$A90)</f>
        <v>0</v>
      </c>
      <c r="AV90" s="44">
        <f>SUMIFS('Banco de Indicadores - Mun. (1)'!AP:AP,'Banco de Indicadores - Mun. (1)'!$C:$C,'Banco de Indicadores - UGRHI'!$B90,'Banco de Indicadores - Mun. (1)'!$A:$A,'Banco de Indicadores - UGRHI'!$A90)</f>
        <v>0</v>
      </c>
      <c r="AW90" s="142">
        <v>1</v>
      </c>
      <c r="AX90" s="44">
        <f>SUMIFS('Banco de Indicadores - Mun. (1)'!AQ:AQ,'Banco de Indicadores - Mun. (1)'!$C:$C,'Banco de Indicadores - UGRHI'!$B90,'Banco de Indicadores - Mun. (1)'!$A:$A,'Banco de Indicadores - UGRHI'!$A90)</f>
        <v>0</v>
      </c>
      <c r="AY90" s="74">
        <v>49.21860319448794</v>
      </c>
      <c r="AZ90" s="74">
        <v>9.7745317882868772</v>
      </c>
      <c r="BA90" s="75">
        <f xml:space="preserve">  100 * (  SUMIFS('Banco de Indicadores - Mun. (1)'!Z:Z,'Banco de Indicadores - Mun. (1)'!$C:$C,'Banco de Indicadores - UGRHI'!$B90,'Banco de Indicadores - Mun. (1)'!$A:$A,'Banco de Indicadores - UGRHI'!$A90) /
(SUMIFS('Banco de Indicadores - Mun. (1)'!AA:AA,'Banco de Indicadores - Mun. (1)'!$C:$C,'Banco de Indicadores - UGRHI'!$B90,'Banco de Indicadores - Mun. (1)'!$A:$A,'Banco de Indicadores - UGRHI'!$A90) +  SUMIFS('Banco de Indicadores - Mun. (1)'!Z:Z,'Banco de Indicadores - Mun. (1)'!$C:$C,'Banco de Indicadores - UGRHI'!$B90,'Banco de Indicadores - Mun. (1)'!$A:$A,'Banco de Indicadores - UGRHI'!$A90) ))</f>
        <v>8.6439085499530215</v>
      </c>
      <c r="BB90" s="44">
        <f>SUMIFS('Banco de Indicadores - Mun. (1)'!AW:AW,'Banco de Indicadores - Mun. (1)'!$C:$C,'Banco de Indicadores - UGRHI'!$B90,'Banco de Indicadores - Mun. (1)'!$A:$A,'Banco de Indicadores - UGRHI'!$A90)</f>
        <v>0</v>
      </c>
      <c r="BC90" s="44">
        <f>SUMIFS('Banco de Indicadores - Mun. (1)'!AX:AX,'Banco de Indicadores - Mun. (1)'!$C:$C,'Banco de Indicadores - UGRHI'!$B90,'Banco de Indicadores - Mun. (1)'!$A:$A,'Banco de Indicadores - UGRHI'!$A90)</f>
        <v>1</v>
      </c>
      <c r="BD90" s="124">
        <v>0.62</v>
      </c>
      <c r="BE90" s="44">
        <f>SUMIFS('Banco de Indicadores Mun. (2)'!R:R,'Banco de Indicadores Mun. (2)'!$E:$E,'Banco de Indicadores - UGRHI'!$B90,'Banco de Indicadores Mun. (2)'!$A:$A,'Banco de Indicadores - UGRHI'!$A90)</f>
        <v>63</v>
      </c>
      <c r="BF90" s="128">
        <v>61.590434472194623</v>
      </c>
    </row>
    <row r="91" spans="1:58" x14ac:dyDescent="0.25">
      <c r="A91" s="38">
        <v>2013</v>
      </c>
      <c r="B91" s="38">
        <v>2</v>
      </c>
      <c r="C91" s="123">
        <f>SUMIFS('Banco de Indicadores Mun. (2)'!G:G,'Banco de Indicadores Mun. (2)'!$E:$E,'Banco de Indicadores - UGRHI'!$B91,'Banco de Indicadores Mun. (2)'!$A:$A,'Banco de Indicadores - UGRHI'!$A91)</f>
        <v>671</v>
      </c>
      <c r="D91" s="123">
        <f>SUMIFS('Banco de Indicadores Mun. (2)'!H:H,'Banco de Indicadores Mun. (2)'!$E:$E,'Banco de Indicadores - UGRHI'!$B91,'Banco de Indicadores Mun. (2)'!$A:$A,'Banco de Indicadores - UGRHI'!$A91)</f>
        <v>802</v>
      </c>
      <c r="E91" s="43">
        <v>1.0920110362599766</v>
      </c>
      <c r="F91" s="44">
        <f>SUMIFS('Banco de Indicadores - Mun. (1)'!H:H,'Banco de Indicadores - Mun. (1)'!$C:$C,'Banco de Indicadores - UGRHI'!$B91,'Banco de Indicadores - Mun. (1)'!$A:$A,'Banco de Indicadores - UGRHI'!$A91)</f>
        <v>2052147</v>
      </c>
      <c r="G91" s="44">
        <f>SUMIFS('Banco de Indicadores - Mun. (1)'!I:I,'Banco de Indicadores - Mun. (1)'!$C:$C,'Banco de Indicadores - UGRHI'!$B91,'Banco de Indicadores - Mun. (1)'!$A:$A,'Banco de Indicadores - UGRHI'!$A91)</f>
        <v>1920546</v>
      </c>
      <c r="H91" s="44">
        <f>SUMIFS('Banco de Indicadores - Mun. (1)'!J:J,'Banco de Indicadores - Mun. (1)'!$C:$C,'Banco de Indicadores - UGRHI'!$B91,'Banco de Indicadores - Mun. (1)'!$A:$A,'Banco de Indicadores - UGRHI'!$A91)</f>
        <v>131601</v>
      </c>
      <c r="I91" s="46">
        <f>(F91)/VLOOKUP(B91,'Dados Base'!$B:$K,6,FALSE)</f>
        <v>144.62290798075219</v>
      </c>
      <c r="J91" s="73">
        <f t="shared" si="7"/>
        <v>0.93587155306125736</v>
      </c>
      <c r="K91" s="44">
        <f>SUMIFS('Banco de Indicadores - Mun. (1)'!O:O,'Banco de Indicadores - Mun. (1)'!$C:$C,'Banco de Indicadores - UGRHI'!$B91,'Banco de Indicadores - Mun. (1)'!$A:$A,'Banco de Indicadores - UGRHI'!$A91)</f>
        <v>3318</v>
      </c>
      <c r="L91" s="44">
        <f>SUMIFS('Banco de Indicadores - Mun. (1)'!P:P,'Banco de Indicadores - Mun. (1)'!$C:$C,'Banco de Indicadores - UGRHI'!$B91,'Banco de Indicadores - Mun. (1)'!$A:$A,'Banco de Indicadores - UGRHI'!$A91)</f>
        <v>0</v>
      </c>
      <c r="M91" s="44">
        <f>SUMIFS('Banco de Indicadores - Mun. (1)'!Q:Q,'Banco de Indicadores - Mun. (1)'!$C:$C,'Banco de Indicadores - UGRHI'!$B91,'Banco de Indicadores - Mun. (1)'!$A:$A,'Banco de Indicadores - UGRHI'!$A91)</f>
        <v>0</v>
      </c>
      <c r="N91" s="44">
        <f>SUMIFS('Banco de Indicadores - Mun. (1)'!R:R,'Banco de Indicadores - Mun. (1)'!$C:$C,'Banco de Indicadores - UGRHI'!$B91,'Banco de Indicadores - Mun. (1)'!$A:$A,'Banco de Indicadores - UGRHI'!$A91)</f>
        <v>0</v>
      </c>
      <c r="O91" s="44">
        <f>SUMIFS('Banco de Indicadores - Mun. (1)'!S:S,'Banco de Indicadores - Mun. (1)'!$C:$C,'Banco de Indicadores - UGRHI'!$B91,'Banco de Indicadores - Mun. (1)'!$A:$A,'Banco de Indicadores - UGRHI'!$A91)</f>
        <v>3016</v>
      </c>
      <c r="P91" s="44">
        <f>SUMIFS('Banco de Indicadores - Mun. (1)'!T:T,'Banco de Indicadores - Mun. (1)'!$C:$C,'Banco de Indicadores - UGRHI'!$B91,'Banco de Indicadores - Mun. (1)'!$A:$A,'Banco de Indicadores - UGRHI'!$A91)</f>
        <v>0</v>
      </c>
      <c r="Q91" s="44">
        <f>SUMIFS('Banco de Indicadores - Mun. (1)'!U:U,'Banco de Indicadores - Mun. (1)'!$C:$C,'Banco de Indicadores - UGRHI'!$B91,'Banco de Indicadores - Mun. (1)'!$A:$A,'Banco de Indicadores - UGRHI'!$A91)</f>
        <v>16936</v>
      </c>
      <c r="R91" s="44">
        <f>SUMIFS('Banco de Indicadores - Mun. (1)'!V:V,'Banco de Indicadores - Mun. (1)'!$C:$C,'Banco de Indicadores - UGRHI'!$B91,'Banco de Indicadores - Mun. (1)'!$A:$A,'Banco de Indicadores - UGRHI'!$A91)</f>
        <v>16772</v>
      </c>
      <c r="S91" s="44">
        <f>SUMIFS('Banco de Indicadores - Mun. (1)'!W:W,'Banco de Indicadores - Mun. (1)'!$C:$C,'Banco de Indicadores - UGRHI'!$B91,'Banco de Indicadores - Mun. (1)'!$A:$A,'Banco de Indicadores - UGRHI'!$A91)</f>
        <v>0</v>
      </c>
      <c r="T91" s="45">
        <f>SUMIFS('Banco de Indicadores Mun. (2)'!I:I,'Banco de Indicadores Mun. (2)'!$E:$E,'Banco de Indicadores - UGRHI'!$B91,'Banco de Indicadores Mun. (2)'!$A:$A,'Banco de Indicadores - UGRHI'!$A91)</f>
        <v>11.869739000000003</v>
      </c>
      <c r="U91" s="45">
        <f>SUMIFS('Banco de Indicadores Mun. (2)'!J:J,'Banco de Indicadores Mun. (2)'!$E:$E,'Banco de Indicadores - UGRHI'!$B91,'Banco de Indicadores Mun. (2)'!$A:$A,'Banco de Indicadores - UGRHI'!$A91)</f>
        <v>9.4126092000000003</v>
      </c>
      <c r="V91" s="45">
        <f>SUMIFS('Banco de Indicadores Mun. (2)'!K:K,'Banco de Indicadores Mun. (2)'!$E:$E,'Banco de Indicadores - UGRHI'!$B91,'Banco de Indicadores Mun. (2)'!$A:$A,'Banco de Indicadores - UGRHI'!$A91)</f>
        <v>2.4571297999999997</v>
      </c>
      <c r="W91" s="45">
        <f>SUMIFS('Banco de Indicadores Mun. (2)'!L:L,'Banco de Indicadores Mun. (2)'!$E:$E,'Banco de Indicadores - UGRHI'!$B91,'Banco de Indicadores Mun. (2)'!$A:$A,'Banco de Indicadores - UGRHI'!$A91)</f>
        <v>7.6233533433536289</v>
      </c>
      <c r="X91" s="45">
        <f>SUMIFS('Banco de Indicadores Mun. (2)'!M:M,'Banco de Indicadores Mun. (2)'!$E:$E,'Banco de Indicadores - UGRHI'!$B91,'Banco de Indicadores Mun. (2)'!$A:$A,'Banco de Indicadores - UGRHI'!$A91)</f>
        <v>4.3709636000000023</v>
      </c>
      <c r="Y91" s="45">
        <f>SUMIFS('Banco de Indicadores Mun. (2)'!N:N,'Banco de Indicadores Mun. (2)'!$E:$E,'Banco de Indicadores - UGRHI'!$B91,'Banco de Indicadores Mun. (2)'!$A:$A,'Banco de Indicadores - UGRHI'!$A91)</f>
        <v>3.0004130000000004</v>
      </c>
      <c r="Z91" s="45">
        <f>SUMIFS('Banco de Indicadores Mun. (2)'!O:O,'Banco de Indicadores Mun. (2)'!$E:$E,'Banco de Indicadores - UGRHI'!$B91,'Banco de Indicadores Mun. (2)'!$A:$A,'Banco de Indicadores - UGRHI'!$A91)</f>
        <v>4.1195116000000001</v>
      </c>
      <c r="AA91" s="45">
        <f>SUMIFS('Banco de Indicadores Mun. (2)'!P:P,'Banco de Indicadores Mun. (2)'!$E:$E,'Banco de Indicadores - UGRHI'!$B91,'Banco de Indicadores Mun. (2)'!$A:$A,'Banco de Indicadores - UGRHI'!$A91)</f>
        <v>0.37885079999999993</v>
      </c>
      <c r="AB91" s="48">
        <f>SUMIFS('Banco de Indicadores - Mun. (1)'!X:X,'Banco de Indicadores - Mun. (1)'!$C:$C,'Banco de Indicadores - UGRHI'!$B91,'Banco de Indicadores - Mun. (1)'!$A:$A,'Banco de Indicadores - UGRHI'!$A91)</f>
        <v>6.9667249619182101</v>
      </c>
      <c r="AC91" s="48">
        <f t="shared" si="4"/>
        <v>45.553292600135777</v>
      </c>
      <c r="AD91" s="48">
        <f t="shared" si="5"/>
        <v>54.446707399864223</v>
      </c>
      <c r="AE91" s="44">
        <f>SUMIFS('Banco de Indicadores - Mun. (1)'!Y:Y,'Banco de Indicadores - Mun. (1)'!$C:$C,'Banco de Indicadores - UGRHI'!$B91,'Banco de Indicadores - Mun. (1)'!$A:$A,'Banco de Indicadores - UGRHI'!$A91)</f>
        <v>1839.6299999999999</v>
      </c>
      <c r="AF91" s="44">
        <f>SUMIFS('Banco de Indicadores - Mun. (1)'!Z:Z,'Banco de Indicadores - Mun. (1)'!$C:$C,'Banco de Indicadores - UGRHI'!$B91,'Banco de Indicadores - Mun. (1)'!$A:$A,'Banco de Indicadores - UGRHI'!$A91)</f>
        <v>42917</v>
      </c>
      <c r="AG91" s="44">
        <f>SUMIFS('Banco de Indicadores - Mun. (1)'!AA:AA,'Banco de Indicadores - Mun. (1)'!$C:$C,'Banco de Indicadores - UGRHI'!$B91,'Banco de Indicadores - Mun. (1)'!$A:$A,'Banco de Indicadores - UGRHI'!$A91)</f>
        <v>63761</v>
      </c>
      <c r="AH91" s="44">
        <f>SUMIFS('Banco de Indicadores - Mun. (1)'!AB:AB,'Banco de Indicadores - Mun. (1)'!$C:$C,'Banco de Indicadores - UGRHI'!$B91,'Banco de Indicadores - Mun. (1)'!$A:$A,'Banco de Indicadores - UGRHI'!$A91)</f>
        <v>257</v>
      </c>
      <c r="AI91" s="44">
        <f>SUMIFS('Banco de Indicadores - Mun. (1)'!AC:AC,'Banco de Indicadores - Mun. (1)'!$C:$C,'Banco de Indicadores - UGRHI'!$B91,'Banco de Indicadores - Mun. (1)'!$A:$A,'Banco de Indicadores - UGRHI'!$A91)</f>
        <v>6</v>
      </c>
      <c r="AJ91" s="44">
        <f>SUMIFS('Banco de Indicadores Mun. (2)'!Q:Q,'Banco de Indicadores Mun. (2)'!$E:$E,'Banco de Indicadores - UGRHI'!$B91,'Banco de Indicadores Mun. (2)'!$A:$A,'Banco de Indicadores - UGRHI'!$A91)</f>
        <v>892</v>
      </c>
      <c r="AK91" s="154">
        <f>VLOOKUP(B91,'Dados Base'!B:K,9,FALSE)*31536000/SUMIFS('Banco de Indicadores - Mun. (1)'!H:H,'Banco de Indicadores - Mun. (1)'!C:C,'Banco de Indicadores - UGRHI'!B91,'Banco de Indicadores - Mun. (1)'!A:A,'Banco de Indicadores - UGRHI'!A91)</f>
        <v>3319.3411583088346</v>
      </c>
      <c r="AL91" s="126">
        <v>96.39770906070207</v>
      </c>
      <c r="AM91" s="42" t="s">
        <v>702</v>
      </c>
      <c r="AN91" s="42" t="s">
        <v>702</v>
      </c>
      <c r="AO91" s="42" t="s">
        <v>702</v>
      </c>
      <c r="AP91" s="126">
        <v>99.096545961987076</v>
      </c>
      <c r="AQ91" s="127">
        <f>(SUMIFS(T:T,B:B,B91,A:A,A91)/VLOOKUP(B91,'Dados Base'!B:K,8,FALSE))*100</f>
        <v>12.763160215053768</v>
      </c>
      <c r="AR91" s="127">
        <f>(SUMIFS(T:T,B:B,B91,A:A,A91)/VLOOKUP(B91,'Dados Base'!B:K,9,FALSE))*100</f>
        <v>5.4952495370370382</v>
      </c>
      <c r="AS91" s="127">
        <f>(SUMIFS(U:U,B:B,B91,A:A,A91)/VLOOKUP(B91,'Dados Base'!B:K,7,FALSE))*100</f>
        <v>13.073068333333335</v>
      </c>
      <c r="AT91" s="127">
        <f>(SUMIFS(V:V,B:B,B91,A:A,A91)/VLOOKUP(B91,'Dados Base'!B:K,10,FALSE))*100</f>
        <v>11.700618095238093</v>
      </c>
      <c r="AU91" s="44">
        <f>SUMIFS('Banco de Indicadores - Mun. (1)'!AO:AO,'Banco de Indicadores - Mun. (1)'!$C:$C,'Banco de Indicadores - UGRHI'!$B91,'Banco de Indicadores - Mun. (1)'!$A:$A,'Banco de Indicadores - UGRHI'!$A91)</f>
        <v>8</v>
      </c>
      <c r="AV91" s="44">
        <f>SUMIFS('Banco de Indicadores - Mun. (1)'!AP:AP,'Banco de Indicadores - Mun. (1)'!$C:$C,'Banco de Indicadores - UGRHI'!$B91,'Banco de Indicadores - Mun. (1)'!$A:$A,'Banco de Indicadores - UGRHI'!$A91)</f>
        <v>47.679164890775027</v>
      </c>
      <c r="AW91" s="142">
        <v>10</v>
      </c>
      <c r="AX91" s="44">
        <f>SUMIFS('Banco de Indicadores - Mun. (1)'!AQ:AQ,'Banco de Indicadores - Mun. (1)'!$C:$C,'Banco de Indicadores - UGRHI'!$B91,'Banco de Indicadores - Mun. (1)'!$A:$A,'Banco de Indicadores - UGRHI'!$A91)</f>
        <v>9</v>
      </c>
      <c r="AY91" s="74">
        <v>91.138562777704863</v>
      </c>
      <c r="AZ91" s="74">
        <v>63.927992819512923</v>
      </c>
      <c r="BA91" s="75">
        <f xml:space="preserve">  100 * (  SUMIFS('Banco de Indicadores - Mun. (1)'!Z:Z,'Banco de Indicadores - Mun. (1)'!$C:$C,'Banco de Indicadores - UGRHI'!$B91,'Banco de Indicadores - Mun. (1)'!$A:$A,'Banco de Indicadores - UGRHI'!$A91) /
(SUMIFS('Banco de Indicadores - Mun. (1)'!AA:AA,'Banco de Indicadores - Mun. (1)'!$C:$C,'Banco de Indicadores - UGRHI'!$B91,'Banco de Indicadores - Mun. (1)'!$A:$A,'Banco de Indicadores - UGRHI'!$A91) +  SUMIFS('Banco de Indicadores - Mun. (1)'!Z:Z,'Banco de Indicadores - Mun. (1)'!$C:$C,'Banco de Indicadores - UGRHI'!$B91,'Banco de Indicadores - Mun. (1)'!$A:$A,'Banco de Indicadores - UGRHI'!$A91) ))</f>
        <v>40.230413018616773</v>
      </c>
      <c r="BB91" s="44">
        <f>SUMIFS('Banco de Indicadores - Mun. (1)'!AW:AW,'Banco de Indicadores - Mun. (1)'!$C:$C,'Banco de Indicadores - UGRHI'!$B91,'Banco de Indicadores - Mun. (1)'!$A:$A,'Banco de Indicadores - UGRHI'!$A91)</f>
        <v>3</v>
      </c>
      <c r="BC91" s="44">
        <f>SUMIFS('Banco de Indicadores - Mun. (1)'!AX:AX,'Banco de Indicadores - Mun. (1)'!$C:$C,'Banco de Indicadores - UGRHI'!$B91,'Banco de Indicadores - Mun. (1)'!$A:$A,'Banco de Indicadores - UGRHI'!$A91)</f>
        <v>6</v>
      </c>
      <c r="BD91" s="124">
        <v>0.48</v>
      </c>
      <c r="BE91" s="44">
        <f>SUMIFS('Banco de Indicadores Mun. (2)'!R:R,'Banco de Indicadores Mun. (2)'!$E:$E,'Banco de Indicadores - UGRHI'!$B91,'Banco de Indicadores Mun. (2)'!$A:$A,'Banco de Indicadores - UGRHI'!$A91)</f>
        <v>1835</v>
      </c>
      <c r="BF91" s="128">
        <v>52.773453614159294</v>
      </c>
    </row>
    <row r="92" spans="1:58" x14ac:dyDescent="0.25">
      <c r="A92" s="38">
        <v>2013</v>
      </c>
      <c r="B92" s="38">
        <v>3</v>
      </c>
      <c r="C92" s="123">
        <f>SUMIFS('Banco de Indicadores Mun. (2)'!G:G,'Banco de Indicadores Mun. (2)'!$E:$E,'Banco de Indicadores - UGRHI'!$B92,'Banco de Indicadores Mun. (2)'!$A:$A,'Banco de Indicadores - UGRHI'!$A92)</f>
        <v>109</v>
      </c>
      <c r="D92" s="123">
        <f>SUMIFS('Banco de Indicadores Mun. (2)'!H:H,'Banco de Indicadores Mun. (2)'!$E:$E,'Banco de Indicadores - UGRHI'!$B92,'Banco de Indicadores Mun. (2)'!$A:$A,'Banco de Indicadores - UGRHI'!$A92)</f>
        <v>38</v>
      </c>
      <c r="E92" s="43">
        <v>2.0210249336336528</v>
      </c>
      <c r="F92" s="44">
        <f>SUMIFS('Banco de Indicadores - Mun. (1)'!H:H,'Banco de Indicadores - Mun. (1)'!$C:$C,'Banco de Indicadores - UGRHI'!$B92,'Banco de Indicadores - Mun. (1)'!$A:$A,'Banco de Indicadores - UGRHI'!$A92)</f>
        <v>295135</v>
      </c>
      <c r="G92" s="44">
        <f>SUMIFS('Banco de Indicadores - Mun. (1)'!I:I,'Banco de Indicadores - Mun. (1)'!$C:$C,'Banco de Indicadores - UGRHI'!$B92,'Banco de Indicadores - Mun. (1)'!$A:$A,'Banco de Indicadores - UGRHI'!$A92)</f>
        <v>287885</v>
      </c>
      <c r="H92" s="44">
        <f>SUMIFS('Banco de Indicadores - Mun. (1)'!J:J,'Banco de Indicadores - Mun. (1)'!$C:$C,'Banco de Indicadores - UGRHI'!$B92,'Banco de Indicadores - Mun. (1)'!$A:$A,'Banco de Indicadores - UGRHI'!$A92)</f>
        <v>7250</v>
      </c>
      <c r="I92" s="46">
        <f>(F92)/VLOOKUP(B92,'Dados Base'!$B:$K,6,FALSE)</f>
        <v>151.52923176448238</v>
      </c>
      <c r="J92" s="73">
        <f t="shared" si="7"/>
        <v>0.97543497043725758</v>
      </c>
      <c r="K92" s="44">
        <f>SUMIFS('Banco de Indicadores - Mun. (1)'!O:O,'Banco de Indicadores - Mun. (1)'!$C:$C,'Banco de Indicadores - UGRHI'!$B92,'Banco de Indicadores - Mun. (1)'!$A:$A,'Banco de Indicadores - UGRHI'!$A92)</f>
        <v>28</v>
      </c>
      <c r="L92" s="44">
        <f>SUMIFS('Banco de Indicadores - Mun. (1)'!P:P,'Banco de Indicadores - Mun. (1)'!$C:$C,'Banco de Indicadores - UGRHI'!$B92,'Banco de Indicadores - Mun. (1)'!$A:$A,'Banco de Indicadores - UGRHI'!$A92)</f>
        <v>0</v>
      </c>
      <c r="M92" s="44">
        <f>SUMIFS('Banco de Indicadores - Mun. (1)'!Q:Q,'Banco de Indicadores - Mun. (1)'!$C:$C,'Banco de Indicadores - UGRHI'!$B92,'Banco de Indicadores - Mun. (1)'!$A:$A,'Banco de Indicadores - UGRHI'!$A92)</f>
        <v>0</v>
      </c>
      <c r="N92" s="44">
        <f>SUMIFS('Banco de Indicadores - Mun. (1)'!R:R,'Banco de Indicadores - Mun. (1)'!$C:$C,'Banco de Indicadores - UGRHI'!$B92,'Banco de Indicadores - Mun. (1)'!$A:$A,'Banco de Indicadores - UGRHI'!$A92)</f>
        <v>0</v>
      </c>
      <c r="O92" s="44">
        <f>SUMIFS('Banco de Indicadores - Mun. (1)'!S:S,'Banco de Indicadores - Mun. (1)'!$C:$C,'Banco de Indicadores - UGRHI'!$B92,'Banco de Indicadores - Mun. (1)'!$A:$A,'Banco de Indicadores - UGRHI'!$A92)</f>
        <v>210</v>
      </c>
      <c r="P92" s="44">
        <f>SUMIFS('Banco de Indicadores - Mun. (1)'!T:T,'Banco de Indicadores - Mun. (1)'!$C:$C,'Banco de Indicadores - UGRHI'!$B92,'Banco de Indicadores - Mun. (1)'!$A:$A,'Banco de Indicadores - UGRHI'!$A92)</f>
        <v>0</v>
      </c>
      <c r="Q92" s="44">
        <f>SUMIFS('Banco de Indicadores - Mun. (1)'!U:U,'Banco de Indicadores - Mun. (1)'!$C:$C,'Banco de Indicadores - UGRHI'!$B92,'Banco de Indicadores - Mun. (1)'!$A:$A,'Banco de Indicadores - UGRHI'!$A92)</f>
        <v>3151</v>
      </c>
      <c r="R92" s="44">
        <f>SUMIFS('Banco de Indicadores - Mun. (1)'!V:V,'Banco de Indicadores - Mun. (1)'!$C:$C,'Banco de Indicadores - UGRHI'!$B92,'Banco de Indicadores - Mun. (1)'!$A:$A,'Banco de Indicadores - UGRHI'!$A92)</f>
        <v>4495</v>
      </c>
      <c r="S92" s="44">
        <f>SUMIFS('Banco de Indicadores - Mun. (1)'!W:W,'Banco de Indicadores - Mun. (1)'!$C:$C,'Banco de Indicadores - UGRHI'!$B92,'Banco de Indicadores - Mun. (1)'!$A:$A,'Banco de Indicadores - UGRHI'!$A92)</f>
        <v>0</v>
      </c>
      <c r="T92" s="45">
        <f>SUMIFS('Banco de Indicadores Mun. (2)'!I:I,'Banco de Indicadores Mun. (2)'!$E:$E,'Banco de Indicadores - UGRHI'!$B92,'Banco de Indicadores Mun. (2)'!$A:$A,'Banco de Indicadores - UGRHI'!$A92)</f>
        <v>1.9456655999999997</v>
      </c>
      <c r="U92" s="45">
        <f>SUMIFS('Banco de Indicadores Mun. (2)'!J:J,'Banco de Indicadores Mun. (2)'!$E:$E,'Banco de Indicadores - UGRHI'!$B92,'Banco de Indicadores Mun. (2)'!$A:$A,'Banco de Indicadores - UGRHI'!$A92)</f>
        <v>1.9237169999999997</v>
      </c>
      <c r="V92" s="45">
        <f>SUMIFS('Banco de Indicadores Mun. (2)'!K:K,'Banco de Indicadores Mun. (2)'!$E:$E,'Banco de Indicadores - UGRHI'!$B92,'Banco de Indicadores Mun. (2)'!$A:$A,'Banco de Indicadores - UGRHI'!$A92)</f>
        <v>2.1948600000000002E-2</v>
      </c>
      <c r="W92" s="45">
        <f>SUMIFS('Banco de Indicadores Mun. (2)'!L:L,'Banco de Indicadores Mun. (2)'!$E:$E,'Banco de Indicadores - UGRHI'!$B92,'Banco de Indicadores Mun. (2)'!$A:$A,'Banco de Indicadores - UGRHI'!$A92)</f>
        <v>0</v>
      </c>
      <c r="X92" s="45">
        <f>SUMIFS('Banco de Indicadores Mun. (2)'!M:M,'Banco de Indicadores Mun. (2)'!$E:$E,'Banco de Indicadores - UGRHI'!$B92,'Banco de Indicadores Mun. (2)'!$A:$A,'Banco de Indicadores - UGRHI'!$A92)</f>
        <v>1.2689347</v>
      </c>
      <c r="Y92" s="45">
        <f>SUMIFS('Banco de Indicadores Mun. (2)'!N:N,'Banco de Indicadores Mun. (2)'!$E:$E,'Banco de Indicadores - UGRHI'!$B92,'Banco de Indicadores Mun. (2)'!$A:$A,'Banco de Indicadores - UGRHI'!$A92)</f>
        <v>1.2543899999999998E-2</v>
      </c>
      <c r="Z92" s="45">
        <f>SUMIFS('Banco de Indicadores Mun. (2)'!O:O,'Banco de Indicadores Mun. (2)'!$E:$E,'Banco de Indicadores - UGRHI'!$B92,'Banco de Indicadores Mun. (2)'!$A:$A,'Banco de Indicadores - UGRHI'!$A92)</f>
        <v>0.50416059999999996</v>
      </c>
      <c r="AA92" s="45">
        <f>SUMIFS('Banco de Indicadores Mun. (2)'!P:P,'Banco de Indicadores Mun. (2)'!$E:$E,'Banco de Indicadores - UGRHI'!$B92,'Banco de Indicadores Mun. (2)'!$A:$A,'Banco de Indicadores - UGRHI'!$A92)</f>
        <v>0.16002640000000001</v>
      </c>
      <c r="AB92" s="48">
        <f>SUMIFS('Banco de Indicadores - Mun. (1)'!X:X,'Banco de Indicadores - Mun. (1)'!$C:$C,'Banco de Indicadores - UGRHI'!$B92,'Banco de Indicadores - Mun. (1)'!$A:$A,'Banco de Indicadores - UGRHI'!$A92)</f>
        <v>0.79694407815740742</v>
      </c>
      <c r="AC92" s="48">
        <f t="shared" si="4"/>
        <v>74.149659863945587</v>
      </c>
      <c r="AD92" s="48">
        <f t="shared" si="5"/>
        <v>25.850340136054424</v>
      </c>
      <c r="AE92" s="44">
        <f>SUMIFS('Banco de Indicadores - Mun. (1)'!Y:Y,'Banco de Indicadores - Mun. (1)'!$C:$C,'Banco de Indicadores - UGRHI'!$B92,'Banco de Indicadores - Mun. (1)'!$A:$A,'Banco de Indicadores - UGRHI'!$A92)</f>
        <v>248.70999999999998</v>
      </c>
      <c r="AF92" s="44">
        <f>SUMIFS('Banco de Indicadores - Mun. (1)'!Z:Z,'Banco de Indicadores - Mun. (1)'!$C:$C,'Banco de Indicadores - UGRHI'!$B92,'Banco de Indicadores - Mun. (1)'!$A:$A,'Banco de Indicadores - UGRHI'!$A92)</f>
        <v>4837</v>
      </c>
      <c r="AG92" s="44">
        <f>SUMIFS('Banco de Indicadores - Mun. (1)'!AA:AA,'Banco de Indicadores - Mun. (1)'!$C:$C,'Banco de Indicadores - UGRHI'!$B92,'Banco de Indicadores - Mun. (1)'!$A:$A,'Banco de Indicadores - UGRHI'!$A92)</f>
        <v>11242</v>
      </c>
      <c r="AH92" s="44">
        <f>SUMIFS('Banco de Indicadores - Mun. (1)'!AB:AB,'Banco de Indicadores - Mun. (1)'!$C:$C,'Banco de Indicadores - UGRHI'!$B92,'Banco de Indicadores - Mun. (1)'!$A:$A,'Banco de Indicadores - UGRHI'!$A92)</f>
        <v>63</v>
      </c>
      <c r="AI92" s="44">
        <f>SUMIFS('Banco de Indicadores - Mun. (1)'!AC:AC,'Banco de Indicadores - Mun. (1)'!$C:$C,'Banco de Indicadores - UGRHI'!$B92,'Banco de Indicadores - Mun. (1)'!$A:$A,'Banco de Indicadores - UGRHI'!$A92)</f>
        <v>4</v>
      </c>
      <c r="AJ92" s="44">
        <f>SUMIFS('Banco de Indicadores Mun. (2)'!Q:Q,'Banco de Indicadores Mun. (2)'!$E:$E,'Banco de Indicadores - UGRHI'!$B92,'Banco de Indicadores Mun. (2)'!$A:$A,'Banco de Indicadores - UGRHI'!$A92)</f>
        <v>42</v>
      </c>
      <c r="AK92" s="154">
        <f>VLOOKUP(B92,'Dados Base'!B:K,9,FALSE)*31536000/SUMIFS('Banco de Indicadores - Mun. (1)'!H:H,'Banco de Indicadores - Mun. (1)'!C:C,'Banco de Indicadores - UGRHI'!B92,'Banco de Indicadores - Mun. (1)'!A:A,'Banco de Indicadores - UGRHI'!A92)</f>
        <v>11433.249191048164</v>
      </c>
      <c r="AL92" s="126">
        <v>88.708477679705894</v>
      </c>
      <c r="AM92" s="42" t="s">
        <v>702</v>
      </c>
      <c r="AN92" s="42" t="s">
        <v>702</v>
      </c>
      <c r="AO92" s="42" t="s">
        <v>702</v>
      </c>
      <c r="AP92" s="126">
        <v>90.99560067388019</v>
      </c>
      <c r="AQ92" s="127">
        <f>(SUMIFS(T:T,B:B,B92,A:A,A92)/VLOOKUP(B92,'Dados Base'!B:K,8,FALSE))*100</f>
        <v>4.9888861538461535</v>
      </c>
      <c r="AR92" s="127">
        <f>(SUMIFS(T:T,B:B,B92,A:A,A92)/VLOOKUP(B92,'Dados Base'!B:K,9,FALSE))*100</f>
        <v>1.8183790654205605</v>
      </c>
      <c r="AS92" s="127">
        <f>(SUMIFS(U:U,B:B,B92,A:A,A92)/VLOOKUP(B92,'Dados Base'!B:K,7,FALSE))*100</f>
        <v>7.124877777777777</v>
      </c>
      <c r="AT92" s="127">
        <f>(SUMIFS(V:V,B:B,B92,A:A,A92)/VLOOKUP(B92,'Dados Base'!B:K,10,FALSE))*100</f>
        <v>0.18290500000000001</v>
      </c>
      <c r="AU92" s="44">
        <f>SUMIFS('Banco de Indicadores - Mun. (1)'!AO:AO,'Banco de Indicadores - Mun. (1)'!$C:$C,'Banco de Indicadores - UGRHI'!$B92,'Banco de Indicadores - Mun. (1)'!$A:$A,'Banco de Indicadores - UGRHI'!$A92)</f>
        <v>5</v>
      </c>
      <c r="AV92" s="44">
        <f>SUMIFS('Banco de Indicadores - Mun. (1)'!AP:AP,'Banco de Indicadores - Mun. (1)'!$C:$C,'Banco de Indicadores - UGRHI'!$B92,'Banco de Indicadores - Mun. (1)'!$A:$A,'Banco de Indicadores - UGRHI'!$A92)</f>
        <v>5.1310995946431319</v>
      </c>
      <c r="AW92" s="142">
        <v>9</v>
      </c>
      <c r="AX92" s="44">
        <f>SUMIFS('Banco de Indicadores - Mun. (1)'!AQ:AQ,'Banco de Indicadores - Mun. (1)'!$C:$C,'Banco de Indicadores - UGRHI'!$B92,'Banco de Indicadores - Mun. (1)'!$A:$A,'Banco de Indicadores - UGRHI'!$A92)</f>
        <v>71</v>
      </c>
      <c r="AY92" s="74">
        <v>47.842962870825303</v>
      </c>
      <c r="AZ92" s="74">
        <v>37.251952235835553</v>
      </c>
      <c r="BA92" s="75">
        <f xml:space="preserve">  100 * (  SUMIFS('Banco de Indicadores - Mun. (1)'!Z:Z,'Banco de Indicadores - Mun. (1)'!$C:$C,'Banco de Indicadores - UGRHI'!$B92,'Banco de Indicadores - Mun. (1)'!$A:$A,'Banco de Indicadores - UGRHI'!$A92) /
(SUMIFS('Banco de Indicadores - Mun. (1)'!AA:AA,'Banco de Indicadores - Mun. (1)'!$C:$C,'Banco de Indicadores - UGRHI'!$B92,'Banco de Indicadores - Mun. (1)'!$A:$A,'Banco de Indicadores - UGRHI'!$A92) +  SUMIFS('Banco de Indicadores - Mun. (1)'!Z:Z,'Banco de Indicadores - Mun. (1)'!$C:$C,'Banco de Indicadores - UGRHI'!$B92,'Banco de Indicadores - Mun. (1)'!$A:$A,'Banco de Indicadores - UGRHI'!$A92) ))</f>
        <v>30.082716586852413</v>
      </c>
      <c r="BB92" s="44">
        <f>SUMIFS('Banco de Indicadores - Mun. (1)'!AW:AW,'Banco de Indicadores - Mun. (1)'!$C:$C,'Banco de Indicadores - UGRHI'!$B92,'Banco de Indicadores - Mun. (1)'!$A:$A,'Banco de Indicadores - UGRHI'!$A92)</f>
        <v>4</v>
      </c>
      <c r="BC92" s="44">
        <f>SUMIFS('Banco de Indicadores - Mun. (1)'!AX:AX,'Banco de Indicadores - Mun. (1)'!$C:$C,'Banco de Indicadores - UGRHI'!$B92,'Banco de Indicadores - Mun. (1)'!$A:$A,'Banco de Indicadores - UGRHI'!$A92)</f>
        <v>4</v>
      </c>
      <c r="BD92" s="124">
        <v>0.82</v>
      </c>
      <c r="BE92" s="44">
        <f>SUMIFS('Banco de Indicadores Mun. (2)'!R:R,'Banco de Indicadores Mun. (2)'!$E:$E,'Banco de Indicadores - UGRHI'!$B92,'Banco de Indicadores Mun. (2)'!$A:$A,'Banco de Indicadores - UGRHI'!$A92)</f>
        <v>323</v>
      </c>
      <c r="BF92" s="128">
        <v>276.2679986732619</v>
      </c>
    </row>
    <row r="93" spans="1:58" x14ac:dyDescent="0.25">
      <c r="A93" s="38">
        <v>2013</v>
      </c>
      <c r="B93" s="38">
        <v>4</v>
      </c>
      <c r="C93" s="123">
        <f>SUMIFS('Banco de Indicadores Mun. (2)'!G:G,'Banco de Indicadores Mun. (2)'!$E:$E,'Banco de Indicadores - UGRHI'!$B93,'Banco de Indicadores Mun. (2)'!$A:$A,'Banco de Indicadores - UGRHI'!$A93)</f>
        <v>747</v>
      </c>
      <c r="D93" s="123">
        <f>SUMIFS('Banco de Indicadores Mun. (2)'!H:H,'Banco de Indicadores Mun. (2)'!$E:$E,'Banco de Indicadores - UGRHI'!$B93,'Banco de Indicadores Mun. (2)'!$A:$A,'Banco de Indicadores - UGRHI'!$A93)</f>
        <v>784</v>
      </c>
      <c r="E93" s="43">
        <v>1.2020869619595587</v>
      </c>
      <c r="F93" s="44">
        <f>SUMIFS('Banco de Indicadores - Mun. (1)'!H:H,'Banco de Indicadores - Mun. (1)'!$C:$C,'Banco de Indicadores - UGRHI'!$B93,'Banco de Indicadores - Mun. (1)'!$A:$A,'Banco de Indicadores - UGRHI'!$A93)</f>
        <v>1141626</v>
      </c>
      <c r="G93" s="44">
        <f>SUMIFS('Banco de Indicadores - Mun. (1)'!I:I,'Banco de Indicadores - Mun. (1)'!$C:$C,'Banco de Indicadores - UGRHI'!$B93,'Banco de Indicadores - Mun. (1)'!$A:$A,'Banco de Indicadores - UGRHI'!$A93)</f>
        <v>1090113</v>
      </c>
      <c r="H93" s="44">
        <f>SUMIFS('Banco de Indicadores - Mun. (1)'!J:J,'Banco de Indicadores - Mun. (1)'!$C:$C,'Banco de Indicadores - UGRHI'!$B93,'Banco de Indicadores - Mun. (1)'!$A:$A,'Banco de Indicadores - UGRHI'!$A93)</f>
        <v>51513</v>
      </c>
      <c r="I93" s="46">
        <f>(F93)/VLOOKUP(B93,'Dados Base'!$B:$K,6,FALSE)</f>
        <v>119.36013717320732</v>
      </c>
      <c r="J93" s="73">
        <f t="shared" si="7"/>
        <v>0.95487751680497812</v>
      </c>
      <c r="K93" s="44">
        <f>SUMIFS('Banco de Indicadores - Mun. (1)'!O:O,'Banco de Indicadores - Mun. (1)'!$C:$C,'Banco de Indicadores - UGRHI'!$B93,'Banco de Indicadores - Mun. (1)'!$A:$A,'Banco de Indicadores - UGRHI'!$A93)</f>
        <v>3365</v>
      </c>
      <c r="L93" s="44">
        <f>SUMIFS('Banco de Indicadores - Mun. (1)'!P:P,'Banco de Indicadores - Mun. (1)'!$C:$C,'Banco de Indicadores - UGRHI'!$B93,'Banco de Indicadores - Mun. (1)'!$A:$A,'Banco de Indicadores - UGRHI'!$A93)</f>
        <v>0</v>
      </c>
      <c r="M93" s="44">
        <f>SUMIFS('Banco de Indicadores - Mun. (1)'!Q:Q,'Banco de Indicadores - Mun. (1)'!$C:$C,'Banco de Indicadores - UGRHI'!$B93,'Banco de Indicadores - Mun. (1)'!$A:$A,'Banco de Indicadores - UGRHI'!$A93)</f>
        <v>0</v>
      </c>
      <c r="N93" s="44">
        <f>SUMIFS('Banco de Indicadores - Mun. (1)'!R:R,'Banco de Indicadores - Mun. (1)'!$C:$C,'Banco de Indicadores - UGRHI'!$B93,'Banco de Indicadores - Mun. (1)'!$A:$A,'Banco de Indicadores - UGRHI'!$A93)</f>
        <v>0</v>
      </c>
      <c r="O93" s="44">
        <f>SUMIFS('Banco de Indicadores - Mun. (1)'!S:S,'Banco de Indicadores - Mun. (1)'!$C:$C,'Banco de Indicadores - UGRHI'!$B93,'Banco de Indicadores - Mun. (1)'!$A:$A,'Banco de Indicadores - UGRHI'!$A93)</f>
        <v>2746</v>
      </c>
      <c r="P93" s="44">
        <f>SUMIFS('Banco de Indicadores - Mun. (1)'!T:T,'Banco de Indicadores - Mun. (1)'!$C:$C,'Banco de Indicadores - UGRHI'!$B93,'Banco de Indicadores - Mun. (1)'!$A:$A,'Banco de Indicadores - UGRHI'!$A93)</f>
        <v>0</v>
      </c>
      <c r="Q93" s="44">
        <f>SUMIFS('Banco de Indicadores - Mun. (1)'!U:U,'Banco de Indicadores - Mun. (1)'!$C:$C,'Banco de Indicadores - UGRHI'!$B93,'Banco de Indicadores - Mun. (1)'!$A:$A,'Banco de Indicadores - UGRHI'!$A93)</f>
        <v>14743</v>
      </c>
      <c r="R93" s="44">
        <f>SUMIFS('Banco de Indicadores - Mun. (1)'!V:V,'Banco de Indicadores - Mun. (1)'!$C:$C,'Banco de Indicadores - UGRHI'!$B93,'Banco de Indicadores - Mun. (1)'!$A:$A,'Banco de Indicadores - UGRHI'!$A93)</f>
        <v>13159</v>
      </c>
      <c r="S93" s="44">
        <f>SUMIFS('Banco de Indicadores - Mun. (1)'!W:W,'Banco de Indicadores - Mun. (1)'!$C:$C,'Banco de Indicadores - UGRHI'!$B93,'Banco de Indicadores - Mun. (1)'!$A:$A,'Banco de Indicadores - UGRHI'!$A93)</f>
        <v>0</v>
      </c>
      <c r="T93" s="45">
        <f>SUMIFS('Banco de Indicadores Mun. (2)'!I:I,'Banco de Indicadores Mun. (2)'!$E:$E,'Banco de Indicadores - UGRHI'!$B93,'Banco de Indicadores Mun. (2)'!$A:$A,'Banco de Indicadores - UGRHI'!$A93)</f>
        <v>10.515483100000003</v>
      </c>
      <c r="U93" s="45">
        <f>SUMIFS('Banco de Indicadores Mun. (2)'!J:J,'Banco de Indicadores Mun. (2)'!$E:$E,'Banco de Indicadores - UGRHI'!$B93,'Banco de Indicadores Mun. (2)'!$A:$A,'Banco de Indicadores - UGRHI'!$A93)</f>
        <v>6.2054307999999985</v>
      </c>
      <c r="V93" s="45">
        <f>SUMIFS('Banco de Indicadores Mun. (2)'!K:K,'Banco de Indicadores Mun. (2)'!$E:$E,'Banco de Indicadores - UGRHI'!$B93,'Banco de Indicadores Mun. (2)'!$A:$A,'Banco de Indicadores - UGRHI'!$A93)</f>
        <v>4.3100523000000042</v>
      </c>
      <c r="W93" s="45">
        <f>SUMIFS('Banco de Indicadores Mun. (2)'!L:L,'Banco de Indicadores Mun. (2)'!$E:$E,'Banco de Indicadores - UGRHI'!$B93,'Banco de Indicadores Mun. (2)'!$A:$A,'Banco de Indicadores - UGRHI'!$A93)</f>
        <v>6.2469724873160839</v>
      </c>
      <c r="X93" s="45">
        <f>SUMIFS('Banco de Indicadores Mun. (2)'!M:M,'Banco de Indicadores Mun. (2)'!$E:$E,'Banco de Indicadores - UGRHI'!$B93,'Banco de Indicadores Mun. (2)'!$A:$A,'Banco de Indicadores - UGRHI'!$A93)</f>
        <v>3.3993739999999981</v>
      </c>
      <c r="Y93" s="45">
        <f>SUMIFS('Banco de Indicadores Mun. (2)'!N:N,'Banco de Indicadores Mun. (2)'!$E:$E,'Banco de Indicadores - UGRHI'!$B93,'Banco de Indicadores Mun. (2)'!$A:$A,'Banco de Indicadores - UGRHI'!$A93)</f>
        <v>2.7918484000000001</v>
      </c>
      <c r="Z93" s="45">
        <f>SUMIFS('Banco de Indicadores Mun. (2)'!O:O,'Banco de Indicadores Mun. (2)'!$E:$E,'Banco de Indicadores - UGRHI'!$B93,'Banco de Indicadores Mun. (2)'!$A:$A,'Banco de Indicadores - UGRHI'!$A93)</f>
        <v>3.8712272999999984</v>
      </c>
      <c r="AA93" s="45">
        <f>SUMIFS('Banco de Indicadores Mun. (2)'!P:P,'Banco de Indicadores Mun. (2)'!$E:$E,'Banco de Indicadores - UGRHI'!$B93,'Banco de Indicadores Mun. (2)'!$A:$A,'Banco de Indicadores - UGRHI'!$A93)</f>
        <v>0.45303339999999936</v>
      </c>
      <c r="AB93" s="48">
        <f>SUMIFS('Banco de Indicadores - Mun. (1)'!X:X,'Banco de Indicadores - Mun. (1)'!$C:$C,'Banco de Indicadores - UGRHI'!$B93,'Banco de Indicadores - Mun. (1)'!$A:$A,'Banco de Indicadores - UGRHI'!$A93)</f>
        <v>3.9836707034202168</v>
      </c>
      <c r="AC93" s="48">
        <f t="shared" si="4"/>
        <v>48.791639451338995</v>
      </c>
      <c r="AD93" s="48">
        <f t="shared" si="5"/>
        <v>51.208360548661005</v>
      </c>
      <c r="AE93" s="44">
        <f>SUMIFS('Banco de Indicadores - Mun. (1)'!Y:Y,'Banco de Indicadores - Mun. (1)'!$C:$C,'Banco de Indicadores - UGRHI'!$B93,'Banco de Indicadores - Mun. (1)'!$A:$A,'Banco de Indicadores - UGRHI'!$A93)</f>
        <v>1069.95</v>
      </c>
      <c r="AF93" s="44">
        <f>SUMIFS('Banco de Indicadores - Mun. (1)'!Z:Z,'Banco de Indicadores - Mun. (1)'!$C:$C,'Banco de Indicadores - UGRHI'!$B93,'Banco de Indicadores - Mun. (1)'!$A:$A,'Banco de Indicadores - UGRHI'!$A93)</f>
        <v>42487</v>
      </c>
      <c r="AG93" s="44">
        <f>SUMIFS('Banco de Indicadores - Mun. (1)'!AA:AA,'Banco de Indicadores - Mun. (1)'!$C:$C,'Banco de Indicadores - UGRHI'!$B93,'Banco de Indicadores - Mun. (1)'!$A:$A,'Banco de Indicadores - UGRHI'!$A93)</f>
        <v>18032</v>
      </c>
      <c r="AH93" s="44">
        <f>SUMIFS('Banco de Indicadores - Mun. (1)'!AB:AB,'Banco de Indicadores - Mun. (1)'!$C:$C,'Banco de Indicadores - UGRHI'!$B93,'Banco de Indicadores - Mun. (1)'!$A:$A,'Banco de Indicadores - UGRHI'!$A93)</f>
        <v>82</v>
      </c>
      <c r="AI93" s="44">
        <f>SUMIFS('Banco de Indicadores - Mun. (1)'!AC:AC,'Banco de Indicadores - Mun. (1)'!$C:$C,'Banco de Indicadores - UGRHI'!$B93,'Banco de Indicadores - Mun. (1)'!$A:$A,'Banco de Indicadores - UGRHI'!$A93)</f>
        <v>2</v>
      </c>
      <c r="AJ93" s="44">
        <f>SUMIFS('Banco de Indicadores Mun. (2)'!Q:Q,'Banco de Indicadores Mun. (2)'!$E:$E,'Banco de Indicadores - UGRHI'!$B93,'Banco de Indicadores Mun. (2)'!$A:$A,'Banco de Indicadores - UGRHI'!$A93)</f>
        <v>397</v>
      </c>
      <c r="AK93" s="154">
        <f>VLOOKUP(B93,'Dados Base'!B:K,9,FALSE)*31536000/SUMIFS('Banco de Indicadores - Mun. (1)'!H:H,'Banco de Indicadores - Mun. (1)'!C:C,'Banco de Indicadores - UGRHI'!B93,'Banco de Indicadores - Mun. (1)'!A:A,'Banco de Indicadores - UGRHI'!A93)</f>
        <v>3839.7023193234913</v>
      </c>
      <c r="AL93" s="126">
        <v>96.28255206618816</v>
      </c>
      <c r="AM93" s="42" t="s">
        <v>702</v>
      </c>
      <c r="AN93" s="42" t="s">
        <v>702</v>
      </c>
      <c r="AO93" s="42" t="s">
        <v>702</v>
      </c>
      <c r="AP93" s="126">
        <v>99.10074169877646</v>
      </c>
      <c r="AQ93" s="127">
        <f>(SUMIFS(T:T,B:B,B93,A:A,A93)/VLOOKUP(B93,'Dados Base'!B:K,8,FALSE))*100</f>
        <v>23.898825227272731</v>
      </c>
      <c r="AR93" s="127">
        <f>(SUMIFS(T:T,B:B,B93,A:A,A93)/VLOOKUP(B93,'Dados Base'!B:K,9,FALSE))*100</f>
        <v>7.5650957553956859</v>
      </c>
      <c r="AS93" s="127">
        <f>(SUMIFS(U:U,B:B,B93,A:A,A93)/VLOOKUP(B93,'Dados Base'!B:K,7,FALSE))*100</f>
        <v>20.684769333333328</v>
      </c>
      <c r="AT93" s="127">
        <f>(SUMIFS(V:V,B:B,B93,A:A,A93)/VLOOKUP(B93,'Dados Base'!B:K,10,FALSE))*100</f>
        <v>30.786087857142885</v>
      </c>
      <c r="AU93" s="44">
        <f>SUMIFS('Banco de Indicadores - Mun. (1)'!AO:AO,'Banco de Indicadores - Mun. (1)'!$C:$C,'Banco de Indicadores - UGRHI'!$B93,'Banco de Indicadores - Mun. (1)'!$A:$A,'Banco de Indicadores - UGRHI'!$A93)</f>
        <v>0</v>
      </c>
      <c r="AV93" s="44">
        <f>SUMIFS('Banco de Indicadores - Mun. (1)'!AP:AP,'Banco de Indicadores - Mun. (1)'!$C:$C,'Banco de Indicadores - UGRHI'!$B93,'Banco de Indicadores - Mun. (1)'!$A:$A,'Banco de Indicadores - UGRHI'!$A93)</f>
        <v>0</v>
      </c>
      <c r="AW93" s="142">
        <v>6</v>
      </c>
      <c r="AX93" s="44">
        <f>SUMIFS('Banco de Indicadores - Mun. (1)'!AQ:AQ,'Banco de Indicadores - Mun. (1)'!$C:$C,'Banco de Indicadores - UGRHI'!$B93,'Banco de Indicadores - Mun. (1)'!$A:$A,'Banco de Indicadores - UGRHI'!$A93)</f>
        <v>0</v>
      </c>
      <c r="AY93" s="74">
        <v>98.194814851534247</v>
      </c>
      <c r="AZ93" s="74">
        <v>80.387903798806988</v>
      </c>
      <c r="BA93" s="75">
        <f xml:space="preserve">  100 * (  SUMIFS('Banco de Indicadores - Mun. (1)'!Z:Z,'Banco de Indicadores - Mun. (1)'!$C:$C,'Banco de Indicadores - UGRHI'!$B93,'Banco de Indicadores - Mun. (1)'!$A:$A,'Banco de Indicadores - UGRHI'!$A93) /
(SUMIFS('Banco de Indicadores - Mun. (1)'!AA:AA,'Banco de Indicadores - Mun. (1)'!$C:$C,'Banco de Indicadores - UGRHI'!$B93,'Banco de Indicadores - Mun. (1)'!$A:$A,'Banco de Indicadores - UGRHI'!$A93) +  SUMIFS('Banco de Indicadores - Mun. (1)'!Z:Z,'Banco de Indicadores - Mun. (1)'!$C:$C,'Banco de Indicadores - UGRHI'!$B93,'Banco de Indicadores - Mun. (1)'!$A:$A,'Banco de Indicadores - UGRHI'!$A93) ))</f>
        <v>70.204398618615642</v>
      </c>
      <c r="BB93" s="44">
        <f>SUMIFS('Banco de Indicadores - Mun. (1)'!AW:AW,'Banco de Indicadores - Mun. (1)'!$C:$C,'Banco de Indicadores - UGRHI'!$B93,'Banco de Indicadores - Mun. (1)'!$A:$A,'Banco de Indicadores - UGRHI'!$A93)</f>
        <v>14</v>
      </c>
      <c r="BC93" s="44">
        <f>SUMIFS('Banco de Indicadores - Mun. (1)'!AX:AX,'Banco de Indicadores - Mun. (1)'!$C:$C,'Banco de Indicadores - UGRHI'!$B93,'Banco de Indicadores - Mun. (1)'!$A:$A,'Banco de Indicadores - UGRHI'!$A93)</f>
        <v>2</v>
      </c>
      <c r="BD93" s="124">
        <v>0.5</v>
      </c>
      <c r="BE93" s="44">
        <f>SUMIFS('Banco de Indicadores Mun. (2)'!R:R,'Banco de Indicadores Mun. (2)'!$E:$E,'Banco de Indicadores - UGRHI'!$B93,'Banco de Indicadores Mun. (2)'!$A:$A,'Banco de Indicadores - UGRHI'!$A93)</f>
        <v>264</v>
      </c>
      <c r="BF93" s="128">
        <v>131.99911606208013</v>
      </c>
    </row>
    <row r="94" spans="1:58" x14ac:dyDescent="0.25">
      <c r="A94" s="38">
        <v>2013</v>
      </c>
      <c r="B94" s="38">
        <v>5</v>
      </c>
      <c r="C94" s="123">
        <f>SUMIFS('Banco de Indicadores Mun. (2)'!G:G,'Banco de Indicadores Mun. (2)'!$E:$E,'Banco de Indicadores - UGRHI'!$B94,'Banco de Indicadores Mun. (2)'!$A:$A,'Banco de Indicadores - UGRHI'!$A94)</f>
        <v>1743</v>
      </c>
      <c r="D94" s="123">
        <f>SUMIFS('Banco de Indicadores Mun. (2)'!H:H,'Banco de Indicadores Mun. (2)'!$E:$E,'Banco de Indicadores - UGRHI'!$B94,'Banco de Indicadores Mun. (2)'!$A:$A,'Banco de Indicadores - UGRHI'!$A94)</f>
        <v>4930</v>
      </c>
      <c r="E94" s="43">
        <v>1.5010230961592042</v>
      </c>
      <c r="F94" s="44">
        <f>SUMIFS('Banco de Indicadores - Mun. (1)'!H:H,'Banco de Indicadores - Mun. (1)'!$C:$C,'Banco de Indicadores - UGRHI'!$B94,'Banco de Indicadores - Mun. (1)'!$A:$A,'Banco de Indicadores - UGRHI'!$A94)</f>
        <v>5277330</v>
      </c>
      <c r="G94" s="44">
        <f>SUMIFS('Banco de Indicadores - Mun. (1)'!I:I,'Banco de Indicadores - Mun. (1)'!$C:$C,'Banco de Indicadores - UGRHI'!$B94,'Banco de Indicadores - Mun. (1)'!$A:$A,'Banco de Indicadores - UGRHI'!$A94)</f>
        <v>5086551</v>
      </c>
      <c r="H94" s="44">
        <f>SUMIFS('Banco de Indicadores - Mun. (1)'!J:J,'Banco de Indicadores - Mun. (1)'!$C:$C,'Banco de Indicadores - UGRHI'!$B94,'Banco de Indicadores - Mun. (1)'!$A:$A,'Banco de Indicadores - UGRHI'!$A94)</f>
        <v>190779</v>
      </c>
      <c r="I94" s="46">
        <f>(F94)/VLOOKUP(B94,'Dados Base'!$B:$K,6,FALSE)</f>
        <v>379.15367156870144</v>
      </c>
      <c r="J94" s="73">
        <f t="shared" si="7"/>
        <v>0.96384933290129671</v>
      </c>
      <c r="K94" s="44">
        <f>SUMIFS('Banco de Indicadores - Mun. (1)'!O:O,'Banco de Indicadores - Mun. (1)'!$C:$C,'Banco de Indicadores - UGRHI'!$B94,'Banco de Indicadores - Mun. (1)'!$A:$A,'Banco de Indicadores - UGRHI'!$A94)</f>
        <v>5144</v>
      </c>
      <c r="L94" s="44">
        <f>SUMIFS('Banco de Indicadores - Mun. (1)'!P:P,'Banco de Indicadores - Mun. (1)'!$C:$C,'Banco de Indicadores - UGRHI'!$B94,'Banco de Indicadores - Mun. (1)'!$A:$A,'Banco de Indicadores - UGRHI'!$A94)</f>
        <v>0</v>
      </c>
      <c r="M94" s="44">
        <f>SUMIFS('Banco de Indicadores - Mun. (1)'!Q:Q,'Banco de Indicadores - Mun. (1)'!$C:$C,'Banco de Indicadores - UGRHI'!$B94,'Banco de Indicadores - Mun. (1)'!$A:$A,'Banco de Indicadores - UGRHI'!$A94)</f>
        <v>0</v>
      </c>
      <c r="N94" s="44">
        <f>SUMIFS('Banco de Indicadores - Mun. (1)'!R:R,'Banco de Indicadores - Mun. (1)'!$C:$C,'Banco de Indicadores - UGRHI'!$B94,'Banco de Indicadores - Mun. (1)'!$A:$A,'Banco de Indicadores - UGRHI'!$A94)</f>
        <v>0</v>
      </c>
      <c r="O94" s="44">
        <f>SUMIFS('Banco de Indicadores - Mun. (1)'!S:S,'Banco de Indicadores - Mun. (1)'!$C:$C,'Banco de Indicadores - UGRHI'!$B94,'Banco de Indicadores - Mun. (1)'!$A:$A,'Banco de Indicadores - UGRHI'!$A94)</f>
        <v>16497</v>
      </c>
      <c r="P94" s="44">
        <f>SUMIFS('Banco de Indicadores - Mun. (1)'!T:T,'Banco de Indicadores - Mun. (1)'!$C:$C,'Banco de Indicadores - UGRHI'!$B94,'Banco de Indicadores - Mun. (1)'!$A:$A,'Banco de Indicadores - UGRHI'!$A94)</f>
        <v>0</v>
      </c>
      <c r="Q94" s="44">
        <f>SUMIFS('Banco de Indicadores - Mun. (1)'!U:U,'Banco de Indicadores - Mun. (1)'!$C:$C,'Banco de Indicadores - UGRHI'!$B94,'Banco de Indicadores - Mun. (1)'!$A:$A,'Banco de Indicadores - UGRHI'!$A94)</f>
        <v>53258</v>
      </c>
      <c r="R94" s="44">
        <f>SUMIFS('Banco de Indicadores - Mun. (1)'!V:V,'Banco de Indicadores - Mun. (1)'!$C:$C,'Banco de Indicadores - UGRHI'!$B94,'Banco de Indicadores - Mun. (1)'!$A:$A,'Banco de Indicadores - UGRHI'!$A94)</f>
        <v>51688</v>
      </c>
      <c r="S94" s="44">
        <f>SUMIFS('Banco de Indicadores - Mun. (1)'!W:W,'Banco de Indicadores - Mun. (1)'!$C:$C,'Banco de Indicadores - UGRHI'!$B94,'Banco de Indicadores - Mun. (1)'!$A:$A,'Banco de Indicadores - UGRHI'!$A94)</f>
        <v>0</v>
      </c>
      <c r="T94" s="45">
        <f>SUMIFS('Banco de Indicadores Mun. (2)'!I:I,'Banco de Indicadores Mun. (2)'!$E:$E,'Banco de Indicadores - UGRHI'!$B94,'Banco de Indicadores Mun. (2)'!$A:$A,'Banco de Indicadores - UGRHI'!$A94)</f>
        <v>70.652159300000008</v>
      </c>
      <c r="U94" s="45">
        <f>SUMIFS('Banco de Indicadores Mun. (2)'!J:J,'Banco de Indicadores Mun. (2)'!$E:$E,'Banco de Indicadores - UGRHI'!$B94,'Banco de Indicadores Mun. (2)'!$A:$A,'Banco de Indicadores - UGRHI'!$A94)</f>
        <v>67.805157499999979</v>
      </c>
      <c r="V94" s="45">
        <f>SUMIFS('Banco de Indicadores Mun. (2)'!K:K,'Banco de Indicadores Mun. (2)'!$E:$E,'Banco de Indicadores - UGRHI'!$B94,'Banco de Indicadores Mun. (2)'!$A:$A,'Banco de Indicadores - UGRHI'!$A94)</f>
        <v>2.8470017999999979</v>
      </c>
      <c r="W94" s="45">
        <f>SUMIFS('Banco de Indicadores Mun. (2)'!L:L,'Banco de Indicadores Mun. (2)'!$E:$E,'Banco de Indicadores - UGRHI'!$B94,'Banco de Indicadores Mun. (2)'!$A:$A,'Banco de Indicadores - UGRHI'!$A94)</f>
        <v>0</v>
      </c>
      <c r="X94" s="45">
        <f>SUMIFS('Banco de Indicadores Mun. (2)'!M:M,'Banco de Indicadores Mun. (2)'!$E:$E,'Banco de Indicadores - UGRHI'!$B94,'Banco de Indicadores Mun. (2)'!$A:$A,'Banco de Indicadores - UGRHI'!$A94)</f>
        <v>54.271331599999996</v>
      </c>
      <c r="Y94" s="45">
        <f>SUMIFS('Banco de Indicadores Mun. (2)'!N:N,'Banco de Indicadores Mun. (2)'!$E:$E,'Banco de Indicadores - UGRHI'!$B94,'Banco de Indicadores Mun. (2)'!$A:$A,'Banco de Indicadores - UGRHI'!$A94)</f>
        <v>12.763586299999998</v>
      </c>
      <c r="Z94" s="45">
        <f>SUMIFS('Banco de Indicadores Mun. (2)'!O:O,'Banco de Indicadores Mun. (2)'!$E:$E,'Banco de Indicadores - UGRHI'!$B94,'Banco de Indicadores Mun. (2)'!$A:$A,'Banco de Indicadores - UGRHI'!$A94)</f>
        <v>1.9865300999999993</v>
      </c>
      <c r="AA94" s="45">
        <f>SUMIFS('Banco de Indicadores Mun. (2)'!P:P,'Banco de Indicadores Mun. (2)'!$E:$E,'Banco de Indicadores - UGRHI'!$B94,'Banco de Indicadores Mun. (2)'!$A:$A,'Banco de Indicadores - UGRHI'!$A94)</f>
        <v>1.6307112999999986</v>
      </c>
      <c r="AB94" s="48">
        <f>SUMIFS('Banco de Indicadores - Mun. (1)'!X:X,'Banco de Indicadores - Mun. (1)'!$C:$C,'Banco de Indicadores - UGRHI'!$B94,'Banco de Indicadores - Mun. (1)'!$A:$A,'Banco de Indicadores - UGRHI'!$A94)</f>
        <v>17.669414618369846</v>
      </c>
      <c r="AC94" s="48">
        <f t="shared" si="4"/>
        <v>26.120185823467708</v>
      </c>
      <c r="AD94" s="48">
        <f t="shared" si="5"/>
        <v>73.879814176532292</v>
      </c>
      <c r="AE94" s="44">
        <f>SUMIFS('Banco de Indicadores - Mun. (1)'!Y:Y,'Banco de Indicadores - Mun. (1)'!$C:$C,'Banco de Indicadores - UGRHI'!$B94,'Banco de Indicadores - Mun. (1)'!$A:$A,'Banco de Indicadores - UGRHI'!$A94)</f>
        <v>4784.2199999999984</v>
      </c>
      <c r="AF94" s="44">
        <f>SUMIFS('Banco de Indicadores - Mun. (1)'!Z:Z,'Banco de Indicadores - Mun. (1)'!$C:$C,'Banco de Indicadores - UGRHI'!$B94,'Banco de Indicadores - Mun. (1)'!$A:$A,'Banco de Indicadores - UGRHI'!$A94)</f>
        <v>156045</v>
      </c>
      <c r="AG94" s="44">
        <f>SUMIFS('Banco de Indicadores - Mun. (1)'!AA:AA,'Banco de Indicadores - Mun. (1)'!$C:$C,'Banco de Indicadores - UGRHI'!$B94,'Banco de Indicadores - Mun. (1)'!$A:$A,'Banco de Indicadores - UGRHI'!$A94)</f>
        <v>126035</v>
      </c>
      <c r="AH94" s="44">
        <f>SUMIFS('Banco de Indicadores - Mun. (1)'!AB:AB,'Banco de Indicadores - Mun. (1)'!$C:$C,'Banco de Indicadores - UGRHI'!$B94,'Banco de Indicadores - Mun. (1)'!$A:$A,'Banco de Indicadores - UGRHI'!$A94)</f>
        <v>678</v>
      </c>
      <c r="AI94" s="44">
        <f>SUMIFS('Banco de Indicadores - Mun. (1)'!AC:AC,'Banco de Indicadores - Mun. (1)'!$C:$C,'Banco de Indicadores - UGRHI'!$B94,'Banco de Indicadores - Mun. (1)'!$A:$A,'Banco de Indicadores - UGRHI'!$A94)</f>
        <v>28</v>
      </c>
      <c r="AJ94" s="44">
        <f>SUMIFS('Banco de Indicadores Mun. (2)'!Q:Q,'Banco de Indicadores Mun. (2)'!$E:$E,'Banco de Indicadores - UGRHI'!$B94,'Banco de Indicadores Mun. (2)'!$A:$A,'Banco de Indicadores - UGRHI'!$A94)</f>
        <v>1825</v>
      </c>
      <c r="AK94" s="154">
        <f>VLOOKUP(B94,'Dados Base'!B:K,9,FALSE)*31536000/SUMIFS('Banco de Indicadores - Mun. (1)'!H:H,'Banco de Indicadores - Mun. (1)'!C:C,'Banco de Indicadores - UGRHI'!B94,'Banco de Indicadores - Mun. (1)'!A:A,'Banco de Indicadores - UGRHI'!A94)</f>
        <v>1027.828845268346</v>
      </c>
      <c r="AL94" s="126">
        <v>95.664679822861146</v>
      </c>
      <c r="AM94" s="42" t="s">
        <v>702</v>
      </c>
      <c r="AN94" s="42" t="s">
        <v>702</v>
      </c>
      <c r="AO94" s="42" t="s">
        <v>702</v>
      </c>
      <c r="AP94" s="126">
        <v>97.730156881184612</v>
      </c>
      <c r="AQ94" s="127">
        <f>(SUMIFS(T:T,B:B,B94,A:A,A94)/VLOOKUP(B94,'Dados Base'!B:K,8,FALSE))*100</f>
        <v>108.6956296923077</v>
      </c>
      <c r="AR94" s="127">
        <f>(SUMIFS(T:T,B:B,B94,A:A,A94)/VLOOKUP(B94,'Dados Base'!B:K,9,FALSE))*100</f>
        <v>41.07683680232558</v>
      </c>
      <c r="AS94" s="127">
        <f>(SUMIFS(U:U,B:B,B94,A:A,A94)/VLOOKUP(B94,'Dados Base'!B:K,7,FALSE))*100</f>
        <v>157.6864127906976</v>
      </c>
      <c r="AT94" s="127">
        <f>(SUMIFS(V:V,B:B,B94,A:A,A94)/VLOOKUP(B94,'Dados Base'!B:K,10,FALSE))*100</f>
        <v>12.940917272727262</v>
      </c>
      <c r="AU94" s="44">
        <f>SUMIFS('Banco de Indicadores - Mun. (1)'!AO:AO,'Banco de Indicadores - Mun. (1)'!$C:$C,'Banco de Indicadores - UGRHI'!$B94,'Banco de Indicadores - Mun. (1)'!$A:$A,'Banco de Indicadores - UGRHI'!$A94)</f>
        <v>14</v>
      </c>
      <c r="AV94" s="44">
        <f>SUMIFS('Banco de Indicadores - Mun. (1)'!AP:AP,'Banco de Indicadores - Mun. (1)'!$C:$C,'Banco de Indicadores - UGRHI'!$B94,'Banco de Indicadores - Mun. (1)'!$A:$A,'Banco de Indicadores - UGRHI'!$A94)</f>
        <v>12.265218252624047</v>
      </c>
      <c r="AW94" s="142">
        <v>47</v>
      </c>
      <c r="AX94" s="44">
        <f>SUMIFS('Banco de Indicadores - Mun. (1)'!AQ:AQ,'Banco de Indicadores - Mun. (1)'!$C:$C,'Banco de Indicadores - UGRHI'!$B94,'Banco de Indicadores - Mun. (1)'!$A:$A,'Banco de Indicadores - UGRHI'!$A94)</f>
        <v>42</v>
      </c>
      <c r="AY94" s="74">
        <v>90.973276659103817</v>
      </c>
      <c r="AZ94" s="74">
        <v>65.079991292824744</v>
      </c>
      <c r="BA94" s="75">
        <f xml:space="preserve">  100 * (  SUMIFS('Banco de Indicadores - Mun. (1)'!Z:Z,'Banco de Indicadores - Mun. (1)'!$C:$C,'Banco de Indicadores - UGRHI'!$B94,'Banco de Indicadores - Mun. (1)'!$A:$A,'Banco de Indicadores - UGRHI'!$A94) /
(SUMIFS('Banco de Indicadores - Mun. (1)'!AA:AA,'Banco de Indicadores - Mun. (1)'!$C:$C,'Banco de Indicadores - UGRHI'!$B94,'Banco de Indicadores - Mun. (1)'!$A:$A,'Banco de Indicadores - UGRHI'!$A94) +  SUMIFS('Banco de Indicadores - Mun. (1)'!Z:Z,'Banco de Indicadores - Mun. (1)'!$C:$C,'Banco de Indicadores - UGRHI'!$B94,'Banco de Indicadores - Mun. (1)'!$A:$A,'Banco de Indicadores - UGRHI'!$A94) ))</f>
        <v>55.319412932501422</v>
      </c>
      <c r="BB94" s="44">
        <f>SUMIFS('Banco de Indicadores - Mun. (1)'!AW:AW,'Banco de Indicadores - Mun. (1)'!$C:$C,'Banco de Indicadores - UGRHI'!$B94,'Banco de Indicadores - Mun. (1)'!$A:$A,'Banco de Indicadores - UGRHI'!$A94)</f>
        <v>46</v>
      </c>
      <c r="BC94" s="44">
        <f>SUMIFS('Banco de Indicadores - Mun. (1)'!AX:AX,'Banco de Indicadores - Mun. (1)'!$C:$C,'Banco de Indicadores - UGRHI'!$B94,'Banco de Indicadores - Mun. (1)'!$A:$A,'Banco de Indicadores - UGRHI'!$A94)</f>
        <v>28</v>
      </c>
      <c r="BD94" s="124">
        <v>0.53</v>
      </c>
      <c r="BE94" s="44">
        <f>SUMIFS('Banco de Indicadores Mun. (2)'!R:R,'Banco de Indicadores Mun. (2)'!$E:$E,'Banco de Indicadores - UGRHI'!$B94,'Banco de Indicadores Mun. (2)'!$A:$A,'Banco de Indicadores - UGRHI'!$A94)</f>
        <v>3472</v>
      </c>
      <c r="BF94" s="128">
        <v>247.6947024226682</v>
      </c>
    </row>
    <row r="95" spans="1:58" x14ac:dyDescent="0.25">
      <c r="A95" s="38">
        <v>2013</v>
      </c>
      <c r="B95" s="38">
        <v>6</v>
      </c>
      <c r="C95" s="123">
        <f>SUMIFS('Banco de Indicadores Mun. (2)'!G:G,'Banco de Indicadores Mun. (2)'!$E:$E,'Banco de Indicadores - UGRHI'!$B95,'Banco de Indicadores Mun. (2)'!$A:$A,'Banco de Indicadores - UGRHI'!$A95)</f>
        <v>499</v>
      </c>
      <c r="D95" s="123">
        <f>SUMIFS('Banco de Indicadores Mun. (2)'!H:H,'Banco de Indicadores Mun. (2)'!$E:$E,'Banco de Indicadores - UGRHI'!$B95,'Banco de Indicadores Mun. (2)'!$A:$A,'Banco de Indicadores - UGRHI'!$A95)</f>
        <v>3460</v>
      </c>
      <c r="E95" s="43">
        <v>0.87186820018285704</v>
      </c>
      <c r="F95" s="44">
        <f>SUMIFS('Banco de Indicadores - Mun. (1)'!H:H,'Banco de Indicadores - Mun. (1)'!$C:$C,'Banco de Indicadores - UGRHI'!$B95,'Banco de Indicadores - Mun. (1)'!$A:$A,'Banco de Indicadores - UGRHI'!$A95)</f>
        <v>19959976</v>
      </c>
      <c r="G95" s="44">
        <f>SUMIFS('Banco de Indicadores - Mun. (1)'!I:I,'Banco de Indicadores - Mun. (1)'!$C:$C,'Banco de Indicadores - UGRHI'!$B95,'Banco de Indicadores - Mun. (1)'!$A:$A,'Banco de Indicadores - UGRHI'!$A95)</f>
        <v>19754701</v>
      </c>
      <c r="H95" s="44">
        <f>SUMIFS('Banco de Indicadores - Mun. (1)'!J:J,'Banco de Indicadores - Mun. (1)'!$C:$C,'Banco de Indicadores - UGRHI'!$B95,'Banco de Indicadores - Mun. (1)'!$A:$A,'Banco de Indicadores - UGRHI'!$A95)</f>
        <v>205275</v>
      </c>
      <c r="I95" s="46">
        <f>(F95)/VLOOKUP(B95,'Dados Base'!$B:$K,6,FALSE)</f>
        <v>3038.0296010374368</v>
      </c>
      <c r="J95" s="73">
        <f t="shared" si="7"/>
        <v>0.98971566899679642</v>
      </c>
      <c r="K95" s="44">
        <f>SUMIFS('Banco de Indicadores - Mun. (1)'!O:O,'Banco de Indicadores - Mun. (1)'!$C:$C,'Banco de Indicadores - UGRHI'!$B95,'Banco de Indicadores - Mun. (1)'!$A:$A,'Banco de Indicadores - UGRHI'!$A95)</f>
        <v>1617</v>
      </c>
      <c r="L95" s="44">
        <f>SUMIFS('Banco de Indicadores - Mun. (1)'!P:P,'Banco de Indicadores - Mun. (1)'!$C:$C,'Banco de Indicadores - UGRHI'!$B95,'Banco de Indicadores - Mun. (1)'!$A:$A,'Banco de Indicadores - UGRHI'!$A95)</f>
        <v>0</v>
      </c>
      <c r="M95" s="44">
        <f>SUMIFS('Banco de Indicadores - Mun. (1)'!Q:Q,'Banco de Indicadores - Mun. (1)'!$C:$C,'Banco de Indicadores - UGRHI'!$B95,'Banco de Indicadores - Mun. (1)'!$A:$A,'Banco de Indicadores - UGRHI'!$A95)</f>
        <v>0</v>
      </c>
      <c r="N95" s="44">
        <f>SUMIFS('Banco de Indicadores - Mun. (1)'!R:R,'Banco de Indicadores - Mun. (1)'!$C:$C,'Banco de Indicadores - UGRHI'!$B95,'Banco de Indicadores - Mun. (1)'!$A:$A,'Banco de Indicadores - UGRHI'!$A95)</f>
        <v>0</v>
      </c>
      <c r="O95" s="44">
        <f>SUMIFS('Banco de Indicadores - Mun. (1)'!S:S,'Banco de Indicadores - Mun. (1)'!$C:$C,'Banco de Indicadores - UGRHI'!$B95,'Banco de Indicadores - Mun. (1)'!$A:$A,'Banco de Indicadores - UGRHI'!$A95)</f>
        <v>42566</v>
      </c>
      <c r="P95" s="44">
        <f>SUMIFS('Banco de Indicadores - Mun. (1)'!T:T,'Banco de Indicadores - Mun. (1)'!$C:$C,'Banco de Indicadores - UGRHI'!$B95,'Banco de Indicadores - Mun. (1)'!$A:$A,'Banco de Indicadores - UGRHI'!$A95)</f>
        <v>0</v>
      </c>
      <c r="Q95" s="44">
        <f>SUMIFS('Banco de Indicadores - Mun. (1)'!U:U,'Banco de Indicadores - Mun. (1)'!$C:$C,'Banco de Indicadores - UGRHI'!$B95,'Banco de Indicadores - Mun. (1)'!$A:$A,'Banco de Indicadores - UGRHI'!$A95)</f>
        <v>161651</v>
      </c>
      <c r="R95" s="44">
        <f>SUMIFS('Banco de Indicadores - Mun. (1)'!V:V,'Banco de Indicadores - Mun. (1)'!$C:$C,'Banco de Indicadores - UGRHI'!$B95,'Banco de Indicadores - Mun. (1)'!$A:$A,'Banco de Indicadores - UGRHI'!$A95)</f>
        <v>200897</v>
      </c>
      <c r="S95" s="44">
        <f>SUMIFS('Banco de Indicadores - Mun. (1)'!W:W,'Banco de Indicadores - Mun. (1)'!$C:$C,'Banco de Indicadores - UGRHI'!$B95,'Banco de Indicadores - Mun. (1)'!$A:$A,'Banco de Indicadores - UGRHI'!$A95)</f>
        <v>0</v>
      </c>
      <c r="T95" s="45">
        <f>SUMIFS('Banco de Indicadores Mun. (2)'!I:I,'Banco de Indicadores Mun. (2)'!$E:$E,'Banco de Indicadores - UGRHI'!$B95,'Banco de Indicadores Mun. (2)'!$A:$A,'Banco de Indicadores - UGRHI'!$A95)</f>
        <v>50.375812399999994</v>
      </c>
      <c r="U95" s="45">
        <f>SUMIFS('Banco de Indicadores Mun. (2)'!J:J,'Banco de Indicadores Mun. (2)'!$E:$E,'Banco de Indicadores - UGRHI'!$B95,'Banco de Indicadores Mun. (2)'!$A:$A,'Banco de Indicadores - UGRHI'!$A95)</f>
        <v>46.616621900000005</v>
      </c>
      <c r="V95" s="45">
        <f>SUMIFS('Banco de Indicadores Mun. (2)'!K:K,'Banco de Indicadores Mun. (2)'!$E:$E,'Banco de Indicadores - UGRHI'!$B95,'Banco de Indicadores Mun. (2)'!$A:$A,'Banco de Indicadores - UGRHI'!$A95)</f>
        <v>3.759190500000003</v>
      </c>
      <c r="W95" s="45">
        <f>SUMIFS('Banco de Indicadores Mun. (2)'!L:L,'Banco de Indicadores Mun. (2)'!$E:$E,'Banco de Indicadores - UGRHI'!$B95,'Banco de Indicadores Mun. (2)'!$A:$A,'Banco de Indicadores - UGRHI'!$A95)</f>
        <v>0</v>
      </c>
      <c r="X95" s="45">
        <f>SUMIFS('Banco de Indicadores Mun. (2)'!M:M,'Banco de Indicadores Mun. (2)'!$E:$E,'Banco de Indicadores - UGRHI'!$B95,'Banco de Indicadores Mun. (2)'!$A:$A,'Banco de Indicadores - UGRHI'!$A95)</f>
        <v>40.295616799999998</v>
      </c>
      <c r="Y95" s="45">
        <f>SUMIFS('Banco de Indicadores Mun. (2)'!N:N,'Banco de Indicadores Mun. (2)'!$E:$E,'Banco de Indicadores - UGRHI'!$B95,'Banco de Indicadores Mun. (2)'!$A:$A,'Banco de Indicadores - UGRHI'!$A95)</f>
        <v>6.1263762000000028</v>
      </c>
      <c r="Z95" s="45">
        <f>SUMIFS('Banco de Indicadores Mun. (2)'!O:O,'Banco de Indicadores Mun. (2)'!$E:$E,'Banco de Indicadores - UGRHI'!$B95,'Banco de Indicadores Mun. (2)'!$A:$A,'Banco de Indicadores - UGRHI'!$A95)</f>
        <v>0.92635060000000169</v>
      </c>
      <c r="AA95" s="45">
        <f>SUMIFS('Banco de Indicadores Mun. (2)'!P:P,'Banco de Indicadores Mun. (2)'!$E:$E,'Banco de Indicadores - UGRHI'!$B95,'Banco de Indicadores Mun. (2)'!$A:$A,'Banco de Indicadores - UGRHI'!$A95)</f>
        <v>3.0274688000000074</v>
      </c>
      <c r="AB95" s="48">
        <f>SUMIFS('Banco de Indicadores - Mun. (1)'!X:X,'Banco de Indicadores - Mun. (1)'!$C:$C,'Banco de Indicadores - UGRHI'!$B95,'Banco de Indicadores - Mun. (1)'!$A:$A,'Banco de Indicadores - UGRHI'!$A95)</f>
        <v>76.979820200888881</v>
      </c>
      <c r="AC95" s="48">
        <f t="shared" si="4"/>
        <v>12.604192978024752</v>
      </c>
      <c r="AD95" s="48">
        <f t="shared" si="5"/>
        <v>87.395807021975244</v>
      </c>
      <c r="AE95" s="44">
        <f>SUMIFS('Banco de Indicadores - Mun. (1)'!Y:Y,'Banco de Indicadores - Mun. (1)'!$C:$C,'Banco de Indicadores - UGRHI'!$B95,'Banco de Indicadores - Mun. (1)'!$A:$A,'Banco de Indicadores - UGRHI'!$A95)</f>
        <v>21250.529999999995</v>
      </c>
      <c r="AF95" s="44">
        <f>SUMIFS('Banco de Indicadores - Mun. (1)'!Z:Z,'Banco de Indicadores - Mun. (1)'!$C:$C,'Banco de Indicadores - UGRHI'!$B95,'Banco de Indicadores - Mun. (1)'!$A:$A,'Banco de Indicadores - UGRHI'!$A95)</f>
        <v>467612</v>
      </c>
      <c r="AG95" s="44">
        <f>SUMIFS('Banco de Indicadores - Mun. (1)'!AA:AA,'Banco de Indicadores - Mun. (1)'!$C:$C,'Banco de Indicadores - UGRHI'!$B95,'Banco de Indicadores - Mun. (1)'!$A:$A,'Banco de Indicadores - UGRHI'!$A95)</f>
        <v>633254</v>
      </c>
      <c r="AH95" s="44">
        <f>SUMIFS('Banco de Indicadores - Mun. (1)'!AB:AB,'Banco de Indicadores - Mun. (1)'!$C:$C,'Banco de Indicadores - UGRHI'!$B95,'Banco de Indicadores - Mun. (1)'!$A:$A,'Banco de Indicadores - UGRHI'!$A95)</f>
        <v>2468</v>
      </c>
      <c r="AI95" s="44">
        <f>SUMIFS('Banco de Indicadores - Mun. (1)'!AC:AC,'Banco de Indicadores - Mun. (1)'!$C:$C,'Banco de Indicadores - UGRHI'!$B95,'Banco de Indicadores - Mun. (1)'!$A:$A,'Banco de Indicadores - UGRHI'!$A95)</f>
        <v>36</v>
      </c>
      <c r="AJ95" s="44">
        <f>SUMIFS('Banco de Indicadores Mun. (2)'!Q:Q,'Banco de Indicadores Mun. (2)'!$E:$E,'Banco de Indicadores - UGRHI'!$B95,'Banco de Indicadores Mun. (2)'!$A:$A,'Banco de Indicadores - UGRHI'!$A95)</f>
        <v>328</v>
      </c>
      <c r="AK95" s="154">
        <f>VLOOKUP(B95,'Dados Base'!B:K,9,FALSE)*31536000/SUMIFS('Banco de Indicadores - Mun. (1)'!H:H,'Banco de Indicadores - Mun. (1)'!C:C,'Banco de Indicadores - UGRHI'!B95,'Banco de Indicadores - Mun. (1)'!A:A,'Banco de Indicadores - UGRHI'!A95)</f>
        <v>132.71679284584309</v>
      </c>
      <c r="AL95" s="126">
        <v>98.23819727538752</v>
      </c>
      <c r="AM95" s="42" t="s">
        <v>702</v>
      </c>
      <c r="AN95" s="42" t="s">
        <v>702</v>
      </c>
      <c r="AO95" s="42" t="s">
        <v>702</v>
      </c>
      <c r="AP95" s="126">
        <v>99.125683527682838</v>
      </c>
      <c r="AQ95" s="127">
        <f>(SUMIFS(T:T,B:B,B95,A:A,A95)/VLOOKUP(B95,'Dados Base'!B:K,8,FALSE))*100</f>
        <v>162.50262064516127</v>
      </c>
      <c r="AR95" s="127">
        <f>(SUMIFS(T:T,B:B,B95,A:A,A95)/VLOOKUP(B95,'Dados Base'!B:K,9,FALSE))*100</f>
        <v>59.971205238095223</v>
      </c>
      <c r="AS95" s="127">
        <f>(SUMIFS(U:U,B:B,B95,A:A,A95)/VLOOKUP(B95,'Dados Base'!B:K,7,FALSE))*100</f>
        <v>233.08310950000001</v>
      </c>
      <c r="AT95" s="127">
        <f>(SUMIFS(V:V,B:B,B95,A:A,A95)/VLOOKUP(B95,'Dados Base'!B:K,10,FALSE))*100</f>
        <v>34.174459090909117</v>
      </c>
      <c r="AU95" s="44">
        <f>SUMIFS('Banco de Indicadores - Mun. (1)'!AO:AO,'Banco de Indicadores - Mun. (1)'!$C:$C,'Banco de Indicadores - UGRHI'!$B95,'Banco de Indicadores - Mun. (1)'!$A:$A,'Banco de Indicadores - UGRHI'!$A95)</f>
        <v>35</v>
      </c>
      <c r="AV95" s="44">
        <f>SUMIFS('Banco de Indicadores - Mun. (1)'!AP:AP,'Banco de Indicadores - Mun. (1)'!$C:$C,'Banco de Indicadores - UGRHI'!$B95,'Banco de Indicadores - Mun. (1)'!$A:$A,'Banco de Indicadores - UGRHI'!$A95)</f>
        <v>4.7270594728486932</v>
      </c>
      <c r="AW95" s="142">
        <v>7</v>
      </c>
      <c r="AX95" s="44">
        <f>SUMIFS('Banco de Indicadores - Mun. (1)'!AQ:AQ,'Banco de Indicadores - Mun. (1)'!$C:$C,'Banco de Indicadores - UGRHI'!$B95,'Banco de Indicadores - Mun. (1)'!$A:$A,'Banco de Indicadores - UGRHI'!$A95)</f>
        <v>1859</v>
      </c>
      <c r="AY95" s="74">
        <v>88.469353590718569</v>
      </c>
      <c r="AZ95" s="74">
        <v>53.764500386695566</v>
      </c>
      <c r="BA95" s="75">
        <f xml:space="preserve">  100 * (  SUMIFS('Banco de Indicadores - Mun. (1)'!Z:Z,'Banco de Indicadores - Mun. (1)'!$C:$C,'Banco de Indicadores - UGRHI'!$B95,'Banco de Indicadores - Mun. (1)'!$A:$A,'Banco de Indicadores - UGRHI'!$A95) /
(SUMIFS('Banco de Indicadores - Mun. (1)'!AA:AA,'Banco de Indicadores - Mun. (1)'!$C:$C,'Banco de Indicadores - UGRHI'!$B95,'Banco de Indicadores - Mun. (1)'!$A:$A,'Banco de Indicadores - UGRHI'!$A95) +  SUMIFS('Banco de Indicadores - Mun. (1)'!Z:Z,'Banco de Indicadores - Mun. (1)'!$C:$C,'Banco de Indicadores - UGRHI'!$B95,'Banco de Indicadores - Mun. (1)'!$A:$A,'Banco de Indicadores - UGRHI'!$A95) ))</f>
        <v>42.476741038418844</v>
      </c>
      <c r="BB95" s="44">
        <f>SUMIFS('Banco de Indicadores - Mun. (1)'!AW:AW,'Banco de Indicadores - Mun. (1)'!$C:$C,'Banco de Indicadores - UGRHI'!$B95,'Banco de Indicadores - Mun. (1)'!$A:$A,'Banco de Indicadores - UGRHI'!$A95)</f>
        <v>249</v>
      </c>
      <c r="BC95" s="44">
        <f>SUMIFS('Banco de Indicadores - Mun. (1)'!AX:AX,'Banco de Indicadores - Mun. (1)'!$C:$C,'Banco de Indicadores - UGRHI'!$B95,'Banco de Indicadores - Mun. (1)'!$A:$A,'Banco de Indicadores - UGRHI'!$A95)</f>
        <v>36</v>
      </c>
      <c r="BD95" s="124">
        <v>0.28999999999999998</v>
      </c>
      <c r="BE95" s="44">
        <f>SUMIFS('Banco de Indicadores Mun. (2)'!R:R,'Banco de Indicadores Mun. (2)'!$E:$E,'Banco de Indicadores - UGRHI'!$B95,'Banco de Indicadores Mun. (2)'!$A:$A,'Banco de Indicadores - UGRHI'!$A95)</f>
        <v>4212</v>
      </c>
      <c r="BF95" s="128">
        <v>41.049864238740689</v>
      </c>
    </row>
    <row r="96" spans="1:58" x14ac:dyDescent="0.25">
      <c r="A96" s="38">
        <v>2013</v>
      </c>
      <c r="B96" s="38">
        <v>7</v>
      </c>
      <c r="C96" s="123">
        <f>SUMIFS('Banco de Indicadores Mun. (2)'!G:G,'Banco de Indicadores Mun. (2)'!$E:$E,'Banco de Indicadores - UGRHI'!$B96,'Banco de Indicadores Mun. (2)'!$A:$A,'Banco de Indicadores - UGRHI'!$A96)</f>
        <v>125</v>
      </c>
      <c r="D96" s="123">
        <f>SUMIFS('Banco de Indicadores Mun. (2)'!H:H,'Banco de Indicadores Mun. (2)'!$E:$E,'Banco de Indicadores - UGRHI'!$B96,'Banco de Indicadores Mun. (2)'!$A:$A,'Banco de Indicadores - UGRHI'!$A96)</f>
        <v>62</v>
      </c>
      <c r="E96" s="43">
        <v>1.1200293661641769</v>
      </c>
      <c r="F96" s="44">
        <f>SUMIFS('Banco de Indicadores - Mun. (1)'!H:H,'Banco de Indicadores - Mun. (1)'!$C:$C,'Banco de Indicadores - UGRHI'!$B96,'Banco de Indicadores - Mun. (1)'!$A:$A,'Banco de Indicadores - UGRHI'!$A96)</f>
        <v>1713741</v>
      </c>
      <c r="G96" s="44">
        <f>SUMIFS('Banco de Indicadores - Mun. (1)'!I:I,'Banco de Indicadores - Mun. (1)'!$C:$C,'Banco de Indicadores - UGRHI'!$B96,'Banco de Indicadores - Mun. (1)'!$A:$A,'Banco de Indicadores - UGRHI'!$A96)</f>
        <v>1710428</v>
      </c>
      <c r="H96" s="44">
        <f>SUMIFS('Banco de Indicadores - Mun. (1)'!J:J,'Banco de Indicadores - Mun. (1)'!$C:$C,'Banco de Indicadores - UGRHI'!$B96,'Banco de Indicadores - Mun. (1)'!$A:$A,'Banco de Indicadores - UGRHI'!$A96)</f>
        <v>3313</v>
      </c>
      <c r="I96" s="46">
        <f>(F96)/VLOOKUP(B96,'Dados Base'!$B:$K,6,FALSE)</f>
        <v>707.34778786265292</v>
      </c>
      <c r="J96" s="73">
        <f t="shared" si="7"/>
        <v>0.99806680239312706</v>
      </c>
      <c r="K96" s="44">
        <f>SUMIFS('Banco de Indicadores - Mun. (1)'!O:O,'Banco de Indicadores - Mun. (1)'!$C:$C,'Banco de Indicadores - UGRHI'!$B96,'Banco de Indicadores - Mun. (1)'!$A:$A,'Banco de Indicadores - UGRHI'!$A96)</f>
        <v>137</v>
      </c>
      <c r="L96" s="44">
        <f>SUMIFS('Banco de Indicadores - Mun. (1)'!P:P,'Banco de Indicadores - Mun. (1)'!$C:$C,'Banco de Indicadores - UGRHI'!$B96,'Banco de Indicadores - Mun. (1)'!$A:$A,'Banco de Indicadores - UGRHI'!$A96)</f>
        <v>0</v>
      </c>
      <c r="M96" s="44">
        <f>SUMIFS('Banco de Indicadores - Mun. (1)'!Q:Q,'Banco de Indicadores - Mun. (1)'!$C:$C,'Banco de Indicadores - UGRHI'!$B96,'Banco de Indicadores - Mun. (1)'!$A:$A,'Banco de Indicadores - UGRHI'!$A96)</f>
        <v>0</v>
      </c>
      <c r="N96" s="44">
        <f>SUMIFS('Banco de Indicadores - Mun. (1)'!R:R,'Banco de Indicadores - Mun. (1)'!$C:$C,'Banco de Indicadores - UGRHI'!$B96,'Banco de Indicadores - Mun. (1)'!$A:$A,'Banco de Indicadores - UGRHI'!$A96)</f>
        <v>0</v>
      </c>
      <c r="O96" s="44">
        <f>SUMIFS('Banco de Indicadores - Mun. (1)'!S:S,'Banco de Indicadores - Mun. (1)'!$C:$C,'Banco de Indicadores - UGRHI'!$B96,'Banco de Indicadores - Mun. (1)'!$A:$A,'Banco de Indicadores - UGRHI'!$A96)</f>
        <v>1099</v>
      </c>
      <c r="P96" s="44">
        <f>SUMIFS('Banco de Indicadores - Mun. (1)'!T:T,'Banco de Indicadores - Mun. (1)'!$C:$C,'Banco de Indicadores - UGRHI'!$B96,'Banco de Indicadores - Mun. (1)'!$A:$A,'Banco de Indicadores - UGRHI'!$A96)</f>
        <v>0</v>
      </c>
      <c r="Q96" s="44">
        <f>SUMIFS('Banco de Indicadores - Mun. (1)'!U:U,'Banco de Indicadores - Mun. (1)'!$C:$C,'Banco de Indicadores - UGRHI'!$B96,'Banco de Indicadores - Mun. (1)'!$A:$A,'Banco de Indicadores - UGRHI'!$A96)</f>
        <v>12175</v>
      </c>
      <c r="R96" s="44">
        <f>SUMIFS('Banco de Indicadores - Mun. (1)'!V:V,'Banco de Indicadores - Mun. (1)'!$C:$C,'Banco de Indicadores - UGRHI'!$B96,'Banco de Indicadores - Mun. (1)'!$A:$A,'Banco de Indicadores - UGRHI'!$A96)</f>
        <v>21453</v>
      </c>
      <c r="S96" s="44">
        <f>SUMIFS('Banco de Indicadores - Mun. (1)'!W:W,'Banco de Indicadores - Mun. (1)'!$C:$C,'Banco de Indicadores - UGRHI'!$B96,'Banco de Indicadores - Mun. (1)'!$A:$A,'Banco de Indicadores - UGRHI'!$A96)</f>
        <v>0</v>
      </c>
      <c r="T96" s="45">
        <f>SUMIFS('Banco de Indicadores Mun. (2)'!I:I,'Banco de Indicadores Mun. (2)'!$E:$E,'Banco de Indicadores - UGRHI'!$B96,'Banco de Indicadores Mun. (2)'!$A:$A,'Banco de Indicadores - UGRHI'!$A96)</f>
        <v>19.4000989</v>
      </c>
      <c r="U96" s="45">
        <f>SUMIFS('Banco de Indicadores Mun. (2)'!J:J,'Banco de Indicadores Mun. (2)'!$E:$E,'Banco de Indicadores - UGRHI'!$B96,'Banco de Indicadores Mun. (2)'!$A:$A,'Banco de Indicadores - UGRHI'!$A96)</f>
        <v>19.366728299999998</v>
      </c>
      <c r="V96" s="45">
        <f>SUMIFS('Banco de Indicadores Mun. (2)'!K:K,'Banco de Indicadores Mun. (2)'!$E:$E,'Banco de Indicadores - UGRHI'!$B96,'Banco de Indicadores Mun. (2)'!$A:$A,'Banco de Indicadores - UGRHI'!$A96)</f>
        <v>3.3370600000000014E-2</v>
      </c>
      <c r="W96" s="45">
        <f>SUMIFS('Banco de Indicadores Mun. (2)'!L:L,'Banco de Indicadores Mun. (2)'!$E:$E,'Banco de Indicadores - UGRHI'!$B96,'Banco de Indicadores Mun. (2)'!$A:$A,'Banco de Indicadores - UGRHI'!$A96)</f>
        <v>0</v>
      </c>
      <c r="X96" s="45">
        <f>SUMIFS('Banco de Indicadores Mun. (2)'!M:M,'Banco de Indicadores Mun. (2)'!$E:$E,'Banco de Indicadores - UGRHI'!$B96,'Banco de Indicadores Mun. (2)'!$A:$A,'Banco de Indicadores - UGRHI'!$A96)</f>
        <v>11.171750000000001</v>
      </c>
      <c r="Y96" s="45">
        <f>SUMIFS('Banco de Indicadores Mun. (2)'!N:N,'Banco de Indicadores Mun. (2)'!$E:$E,'Banco de Indicadores - UGRHI'!$B96,'Banco de Indicadores Mun. (2)'!$A:$A,'Banco de Indicadores - UGRHI'!$A96)</f>
        <v>7.0106387000000012</v>
      </c>
      <c r="Z96" s="45">
        <f>SUMIFS('Banco de Indicadores Mun. (2)'!O:O,'Banco de Indicadores Mun. (2)'!$E:$E,'Banco de Indicadores - UGRHI'!$B96,'Banco de Indicadores Mun. (2)'!$A:$A,'Banco de Indicadores - UGRHI'!$A96)</f>
        <v>1.97652E-2</v>
      </c>
      <c r="AA96" s="45">
        <f>SUMIFS('Banco de Indicadores Mun. (2)'!P:P,'Banco de Indicadores Mun. (2)'!$E:$E,'Banco de Indicadores - UGRHI'!$B96,'Banco de Indicadores Mun. (2)'!$A:$A,'Banco de Indicadores - UGRHI'!$A96)</f>
        <v>1.1979449999999996</v>
      </c>
      <c r="AB96" s="48">
        <f>SUMIFS('Banco de Indicadores - Mun. (1)'!X:X,'Banco de Indicadores - Mun. (1)'!$C:$C,'Banco de Indicadores - UGRHI'!$B96,'Banco de Indicadores - Mun. (1)'!$A:$A,'Banco de Indicadores - UGRHI'!$A96)</f>
        <v>5.5894464120069447</v>
      </c>
      <c r="AC96" s="48">
        <f t="shared" si="4"/>
        <v>66.844919786096256</v>
      </c>
      <c r="AD96" s="48">
        <f t="shared" si="5"/>
        <v>33.155080213903744</v>
      </c>
      <c r="AE96" s="44">
        <f>SUMIFS('Banco de Indicadores - Mun. (1)'!Y:Y,'Banco de Indicadores - Mun. (1)'!$C:$C,'Banco de Indicadores - UGRHI'!$B96,'Banco de Indicadores - Mun. (1)'!$A:$A,'Banco de Indicadores - UGRHI'!$A96)</f>
        <v>1559.48</v>
      </c>
      <c r="AF96" s="44">
        <f>SUMIFS('Banco de Indicadores - Mun. (1)'!Z:Z,'Banco de Indicadores - Mun. (1)'!$C:$C,'Banco de Indicadores - UGRHI'!$B96,'Banco de Indicadores - Mun. (1)'!$A:$A,'Banco de Indicadores - UGRHI'!$A96)</f>
        <v>12843</v>
      </c>
      <c r="AG96" s="44">
        <f>SUMIFS('Banco de Indicadores - Mun. (1)'!AA:AA,'Banco de Indicadores - Mun. (1)'!$C:$C,'Banco de Indicadores - UGRHI'!$B96,'Banco de Indicadores - Mun. (1)'!$A:$A,'Banco de Indicadores - UGRHI'!$A96)</f>
        <v>82280</v>
      </c>
      <c r="AH96" s="44">
        <f>SUMIFS('Banco de Indicadores - Mun. (1)'!AB:AB,'Banco de Indicadores - Mun. (1)'!$C:$C,'Banco de Indicadores - UGRHI'!$B96,'Banco de Indicadores - Mun. (1)'!$A:$A,'Banco de Indicadores - UGRHI'!$A96)</f>
        <v>234</v>
      </c>
      <c r="AI96" s="44">
        <f>SUMIFS('Banco de Indicadores - Mun. (1)'!AC:AC,'Banco de Indicadores - Mun. (1)'!$C:$C,'Banco de Indicadores - UGRHI'!$B96,'Banco de Indicadores - Mun. (1)'!$A:$A,'Banco de Indicadores - UGRHI'!$A96)</f>
        <v>24</v>
      </c>
      <c r="AJ96" s="44">
        <f>SUMIFS('Banco de Indicadores Mun. (2)'!Q:Q,'Banco de Indicadores Mun. (2)'!$E:$E,'Banco de Indicadores - UGRHI'!$B96,'Banco de Indicadores Mun. (2)'!$A:$A,'Banco de Indicadores - UGRHI'!$A96)</f>
        <v>82</v>
      </c>
      <c r="AK96" s="154">
        <f>VLOOKUP(B96,'Dados Base'!B:K,9,FALSE)*31536000/SUMIFS('Banco de Indicadores - Mun. (1)'!H:H,'Banco de Indicadores - Mun. (1)'!C:C,'Banco de Indicadores - UGRHI'!B96,'Banco de Indicadores - Mun. (1)'!A:A,'Banco de Indicadores - UGRHI'!A96)</f>
        <v>2852.2863139762658</v>
      </c>
      <c r="AL96" s="126">
        <v>95.377963076100755</v>
      </c>
      <c r="AM96" s="42" t="s">
        <v>702</v>
      </c>
      <c r="AN96" s="42" t="s">
        <v>702</v>
      </c>
      <c r="AO96" s="42" t="s">
        <v>702</v>
      </c>
      <c r="AP96" s="126">
        <v>95.565636554125632</v>
      </c>
      <c r="AQ96" s="127">
        <f>(SUMIFS(T:T,B:B,B96,A:A,A96)/VLOOKUP(B96,'Dados Base'!B:K,8,FALSE))*100</f>
        <v>33.44844637931034</v>
      </c>
      <c r="AR96" s="127">
        <f>(SUMIFS(T:T,B:B,B96,A:A,A96)/VLOOKUP(B96,'Dados Base'!B:K,9,FALSE))*100</f>
        <v>12.516192838709678</v>
      </c>
      <c r="AS96" s="127">
        <f>(SUMIFS(U:U,B:B,B96,A:A,A96)/VLOOKUP(B96,'Dados Base'!B:K,7,FALSE))*100</f>
        <v>50.965074473684204</v>
      </c>
      <c r="AT96" s="127">
        <f>(SUMIFS(V:V,B:B,B96,A:A,A96)/VLOOKUP(B96,'Dados Base'!B:K,10,FALSE))*100</f>
        <v>0.16685300000000008</v>
      </c>
      <c r="AU96" s="44">
        <f>SUMIFS('Banco de Indicadores - Mun. (1)'!AO:AO,'Banco de Indicadores - Mun. (1)'!$C:$C,'Banco de Indicadores - UGRHI'!$B96,'Banco de Indicadores - Mun. (1)'!$A:$A,'Banco de Indicadores - UGRHI'!$A96)</f>
        <v>3</v>
      </c>
      <c r="AV96" s="44">
        <f>SUMIFS('Banco de Indicadores - Mun. (1)'!AP:AP,'Banco de Indicadores - Mun. (1)'!$C:$C,'Banco de Indicadores - UGRHI'!$B96,'Banco de Indicadores - Mun. (1)'!$A:$A,'Banco de Indicadores - UGRHI'!$A96)</f>
        <v>35.981440920218333</v>
      </c>
      <c r="AW96" s="142">
        <v>11</v>
      </c>
      <c r="AX96" s="44">
        <f>SUMIFS('Banco de Indicadores - Mun. (1)'!AQ:AQ,'Banco de Indicadores - Mun. (1)'!$C:$C,'Banco de Indicadores - UGRHI'!$B96,'Banco de Indicadores - Mun. (1)'!$A:$A,'Banco de Indicadores - UGRHI'!$A96)</f>
        <v>30</v>
      </c>
      <c r="AY96" s="74">
        <v>75.09027259443036</v>
      </c>
      <c r="AZ96" s="74">
        <v>18.810064022371034</v>
      </c>
      <c r="BA96" s="75">
        <f xml:space="preserve">  100 * (  SUMIFS('Banco de Indicadores - Mun. (1)'!Z:Z,'Banco de Indicadores - Mun. (1)'!$C:$C,'Banco de Indicadores - UGRHI'!$B96,'Banco de Indicadores - Mun. (1)'!$A:$A,'Banco de Indicadores - UGRHI'!$A96) /
(SUMIFS('Banco de Indicadores - Mun. (1)'!AA:AA,'Banco de Indicadores - Mun. (1)'!$C:$C,'Banco de Indicadores - UGRHI'!$B96,'Banco de Indicadores - Mun. (1)'!$A:$A,'Banco de Indicadores - UGRHI'!$A96) +  SUMIFS('Banco de Indicadores - Mun. (1)'!Z:Z,'Banco de Indicadores - Mun. (1)'!$C:$C,'Banco de Indicadores - UGRHI'!$B96,'Banco de Indicadores - Mun. (1)'!$A:$A,'Banco de Indicadores - UGRHI'!$A96) ))</f>
        <v>13.501466522292191</v>
      </c>
      <c r="BB96" s="44">
        <f>SUMIFS('Banco de Indicadores - Mun. (1)'!AW:AW,'Banco de Indicadores - Mun. (1)'!$C:$C,'Banco de Indicadores - UGRHI'!$B96,'Banco de Indicadores - Mun. (1)'!$A:$A,'Banco de Indicadores - UGRHI'!$A96)</f>
        <v>27</v>
      </c>
      <c r="BC96" s="44">
        <f>SUMIFS('Banco de Indicadores - Mun. (1)'!AX:AX,'Banco de Indicadores - Mun. (1)'!$C:$C,'Banco de Indicadores - UGRHI'!$B96,'Banco de Indicadores - Mun. (1)'!$A:$A,'Banco de Indicadores - UGRHI'!$A96)</f>
        <v>24</v>
      </c>
      <c r="BD96" s="124">
        <v>0.45</v>
      </c>
      <c r="BE96" s="44">
        <f>SUMIFS('Banco de Indicadores Mun. (2)'!R:R,'Banco de Indicadores Mun. (2)'!$E:$E,'Banco de Indicadores - UGRHI'!$B96,'Banco de Indicadores Mun. (2)'!$A:$A,'Banco de Indicadores - UGRHI'!$A96)</f>
        <v>233</v>
      </c>
      <c r="BF96" s="128">
        <v>212.37325614773934</v>
      </c>
    </row>
    <row r="97" spans="1:58" x14ac:dyDescent="0.25">
      <c r="A97" s="38">
        <v>2013</v>
      </c>
      <c r="B97" s="38">
        <v>8</v>
      </c>
      <c r="C97" s="123">
        <f>SUMIFS('Banco de Indicadores Mun. (2)'!G:G,'Banco de Indicadores Mun. (2)'!$E:$E,'Banco de Indicadores - UGRHI'!$B97,'Banco de Indicadores Mun. (2)'!$A:$A,'Banco de Indicadores - UGRHI'!$A97)</f>
        <v>446</v>
      </c>
      <c r="D97" s="123">
        <f>SUMIFS('Banco de Indicadores Mun. (2)'!H:H,'Banco de Indicadores Mun. (2)'!$E:$E,'Banco de Indicadores - UGRHI'!$B97,'Banco de Indicadores Mun. (2)'!$A:$A,'Banco de Indicadores - UGRHI'!$A97)</f>
        <v>386</v>
      </c>
      <c r="E97" s="43">
        <v>0.85312875666698762</v>
      </c>
      <c r="F97" s="44">
        <f>SUMIFS('Banco de Indicadores - Mun. (1)'!H:H,'Banco de Indicadores - Mun. (1)'!$C:$C,'Banco de Indicadores - UGRHI'!$B97,'Banco de Indicadores - Mun. (1)'!$A:$A,'Banco de Indicadores - UGRHI'!$A97)</f>
        <v>684788</v>
      </c>
      <c r="G97" s="44">
        <f>SUMIFS('Banco de Indicadores - Mun. (1)'!I:I,'Banco de Indicadores - Mun. (1)'!$C:$C,'Banco de Indicadores - UGRHI'!$B97,'Banco de Indicadores - Mun. (1)'!$A:$A,'Banco de Indicadores - UGRHI'!$A97)</f>
        <v>647704</v>
      </c>
      <c r="H97" s="44">
        <f>SUMIFS('Banco de Indicadores - Mun. (1)'!J:J,'Banco de Indicadores - Mun. (1)'!$C:$C,'Banco de Indicadores - UGRHI'!$B97,'Banco de Indicadores - Mun. (1)'!$A:$A,'Banco de Indicadores - UGRHI'!$A97)</f>
        <v>37084</v>
      </c>
      <c r="I97" s="46">
        <f>(F97)/VLOOKUP(B97,'Dados Base'!$B:$K,6,FALSE)</f>
        <v>69.120654396728014</v>
      </c>
      <c r="J97" s="73">
        <f t="shared" si="7"/>
        <v>0.94584601365678134</v>
      </c>
      <c r="K97" s="44">
        <f>SUMIFS('Banco de Indicadores - Mun. (1)'!O:O,'Banco de Indicadores - Mun. (1)'!$C:$C,'Banco de Indicadores - UGRHI'!$B97,'Banco de Indicadores - Mun. (1)'!$A:$A,'Banco de Indicadores - UGRHI'!$A97)</f>
        <v>3170</v>
      </c>
      <c r="L97" s="44">
        <f>SUMIFS('Banco de Indicadores - Mun. (1)'!P:P,'Banco de Indicadores - Mun. (1)'!$C:$C,'Banco de Indicadores - UGRHI'!$B97,'Banco de Indicadores - Mun. (1)'!$A:$A,'Banco de Indicadores - UGRHI'!$A97)</f>
        <v>0</v>
      </c>
      <c r="M97" s="44">
        <f>SUMIFS('Banco de Indicadores - Mun. (1)'!Q:Q,'Banco de Indicadores - Mun. (1)'!$C:$C,'Banco de Indicadores - UGRHI'!$B97,'Banco de Indicadores - Mun. (1)'!$A:$A,'Banco de Indicadores - UGRHI'!$A97)</f>
        <v>0</v>
      </c>
      <c r="N97" s="44">
        <f>SUMIFS('Banco de Indicadores - Mun. (1)'!R:R,'Banco de Indicadores - Mun. (1)'!$C:$C,'Banco de Indicadores - UGRHI'!$B97,'Banco de Indicadores - Mun. (1)'!$A:$A,'Banco de Indicadores - UGRHI'!$A97)</f>
        <v>0</v>
      </c>
      <c r="O97" s="44">
        <f>SUMIFS('Banco de Indicadores - Mun. (1)'!S:S,'Banco de Indicadores - Mun. (1)'!$C:$C,'Banco de Indicadores - UGRHI'!$B97,'Banco de Indicadores - Mun. (1)'!$A:$A,'Banco de Indicadores - UGRHI'!$A97)</f>
        <v>3578</v>
      </c>
      <c r="P97" s="44">
        <f>SUMIFS('Banco de Indicadores - Mun. (1)'!T:T,'Banco de Indicadores - Mun. (1)'!$C:$C,'Banco de Indicadores - UGRHI'!$B97,'Banco de Indicadores - Mun. (1)'!$A:$A,'Banco de Indicadores - UGRHI'!$A97)</f>
        <v>0</v>
      </c>
      <c r="Q97" s="44">
        <f>SUMIFS('Banco de Indicadores - Mun. (1)'!U:U,'Banco de Indicadores - Mun. (1)'!$C:$C,'Banco de Indicadores - UGRHI'!$B97,'Banco de Indicadores - Mun. (1)'!$A:$A,'Banco de Indicadores - UGRHI'!$A97)</f>
        <v>8397</v>
      </c>
      <c r="R97" s="44">
        <f>SUMIFS('Banco de Indicadores - Mun. (1)'!V:V,'Banco de Indicadores - Mun. (1)'!$C:$C,'Banco de Indicadores - UGRHI'!$B97,'Banco de Indicadores - Mun. (1)'!$A:$A,'Banco de Indicadores - UGRHI'!$A97)</f>
        <v>5787</v>
      </c>
      <c r="S97" s="44">
        <f>SUMIFS('Banco de Indicadores - Mun. (1)'!W:W,'Banco de Indicadores - Mun. (1)'!$C:$C,'Banco de Indicadores - UGRHI'!$B97,'Banco de Indicadores - Mun. (1)'!$A:$A,'Banco de Indicadores - UGRHI'!$A97)</f>
        <v>0</v>
      </c>
      <c r="T97" s="45">
        <f>SUMIFS('Banco de Indicadores Mun. (2)'!I:I,'Banco de Indicadores Mun. (2)'!$E:$E,'Banco de Indicadores - UGRHI'!$B97,'Banco de Indicadores Mun. (2)'!$A:$A,'Banco de Indicadores - UGRHI'!$A97)</f>
        <v>4.0356550999999996</v>
      </c>
      <c r="U97" s="45">
        <f>SUMIFS('Banco de Indicadores Mun. (2)'!J:J,'Banco de Indicadores Mun. (2)'!$E:$E,'Banco de Indicadores - UGRHI'!$B97,'Banco de Indicadores Mun. (2)'!$A:$A,'Banco de Indicadores - UGRHI'!$A97)</f>
        <v>3.1836061999999998</v>
      </c>
      <c r="V97" s="45">
        <f>SUMIFS('Banco de Indicadores Mun. (2)'!K:K,'Banco de Indicadores Mun. (2)'!$E:$E,'Banco de Indicadores - UGRHI'!$B97,'Banco de Indicadores Mun. (2)'!$A:$A,'Banco de Indicadores - UGRHI'!$A97)</f>
        <v>0.85204889999999989</v>
      </c>
      <c r="W97" s="45">
        <f>SUMIFS('Banco de Indicadores Mun. (2)'!L:L,'Banco de Indicadores Mun. (2)'!$E:$E,'Banco de Indicadores - UGRHI'!$B97,'Banco de Indicadores Mun. (2)'!$A:$A,'Banco de Indicadores - UGRHI'!$A97)</f>
        <v>3.9639450662734643</v>
      </c>
      <c r="X97" s="45">
        <f>SUMIFS('Banco de Indicadores Mun. (2)'!M:M,'Banco de Indicadores Mun. (2)'!$E:$E,'Banco de Indicadores - UGRHI'!$B97,'Banco de Indicadores Mun. (2)'!$A:$A,'Banco de Indicadores - UGRHI'!$A97)</f>
        <v>0.72989139999999975</v>
      </c>
      <c r="Y97" s="45">
        <f>SUMIFS('Banco de Indicadores Mun. (2)'!N:N,'Banco de Indicadores Mun. (2)'!$E:$E,'Banco de Indicadores - UGRHI'!$B97,'Banco de Indicadores Mun. (2)'!$A:$A,'Banco de Indicadores - UGRHI'!$A97)</f>
        <v>0.39474359999999992</v>
      </c>
      <c r="Z97" s="45">
        <f>SUMIFS('Banco de Indicadores Mun. (2)'!O:O,'Banco de Indicadores Mun. (2)'!$E:$E,'Banco de Indicadores - UGRHI'!$B97,'Banco de Indicadores Mun. (2)'!$A:$A,'Banco de Indicadores - UGRHI'!$A97)</f>
        <v>2.8079961999999998</v>
      </c>
      <c r="AA97" s="45">
        <f>SUMIFS('Banco de Indicadores Mun. (2)'!P:P,'Banco de Indicadores Mun. (2)'!$E:$E,'Banco de Indicadores - UGRHI'!$B97,'Banco de Indicadores Mun. (2)'!$A:$A,'Banco de Indicadores - UGRHI'!$A97)</f>
        <v>0.1030239</v>
      </c>
      <c r="AB97" s="48">
        <f>SUMIFS('Banco de Indicadores - Mun. (1)'!X:X,'Banco de Indicadores - Mun. (1)'!$C:$C,'Banco de Indicadores - UGRHI'!$B97,'Banco de Indicadores - Mun. (1)'!$A:$A,'Banco de Indicadores - UGRHI'!$A97)</f>
        <v>2.1117806163573203</v>
      </c>
      <c r="AC97" s="48">
        <f t="shared" si="4"/>
        <v>53.605769230769226</v>
      </c>
      <c r="AD97" s="48">
        <f t="shared" si="5"/>
        <v>46.394230769230774</v>
      </c>
      <c r="AE97" s="44">
        <f>SUMIFS('Banco de Indicadores - Mun. (1)'!Y:Y,'Banco de Indicadores - Mun. (1)'!$C:$C,'Banco de Indicadores - UGRHI'!$B97,'Banco de Indicadores - Mun. (1)'!$A:$A,'Banco de Indicadores - UGRHI'!$A97)</f>
        <v>553.97000000000014</v>
      </c>
      <c r="AF97" s="44">
        <f>SUMIFS('Banco de Indicadores - Mun. (1)'!Z:Z,'Banco de Indicadores - Mun. (1)'!$C:$C,'Banco de Indicadores - UGRHI'!$B97,'Banco de Indicadores - Mun. (1)'!$A:$A,'Banco de Indicadores - UGRHI'!$A97)</f>
        <v>29275</v>
      </c>
      <c r="AG97" s="44">
        <f>SUMIFS('Banco de Indicadores - Mun. (1)'!AA:AA,'Banco de Indicadores - Mun. (1)'!$C:$C,'Banco de Indicadores - UGRHI'!$B97,'Banco de Indicadores - Mun. (1)'!$A:$A,'Banco de Indicadores - UGRHI'!$A97)</f>
        <v>6776</v>
      </c>
      <c r="AH97" s="44">
        <f>SUMIFS('Banco de Indicadores - Mun. (1)'!AB:AB,'Banco de Indicadores - Mun. (1)'!$C:$C,'Banco de Indicadores - UGRHI'!$B97,'Banco de Indicadores - Mun. (1)'!$A:$A,'Banco de Indicadores - UGRHI'!$A97)</f>
        <v>50</v>
      </c>
      <c r="AI97" s="44">
        <f>SUMIFS('Banco de Indicadores - Mun. (1)'!AC:AC,'Banco de Indicadores - Mun. (1)'!$C:$C,'Banco de Indicadores - UGRHI'!$B97,'Banco de Indicadores - Mun. (1)'!$A:$A,'Banco de Indicadores - UGRHI'!$A97)</f>
        <v>3</v>
      </c>
      <c r="AJ97" s="44">
        <f>SUMIFS('Banco de Indicadores Mun. (2)'!Q:Q,'Banco de Indicadores Mun. (2)'!$E:$E,'Banco de Indicadores - UGRHI'!$B97,'Banco de Indicadores Mun. (2)'!$A:$A,'Banco de Indicadores - UGRHI'!$A97)</f>
        <v>203</v>
      </c>
      <c r="AK97" s="154">
        <f>VLOOKUP(B97,'Dados Base'!B:K,9,FALSE)*31536000/SUMIFS('Banco de Indicadores - Mun. (1)'!H:H,'Banco de Indicadores - Mun. (1)'!C:C,'Banco de Indicadores - UGRHI'!B97,'Banco de Indicadores - Mun. (1)'!A:A,'Banco de Indicadores - UGRHI'!A97)</f>
        <v>6723.6224933848143</v>
      </c>
      <c r="AL97" s="126">
        <v>95.528437731237815</v>
      </c>
      <c r="AM97" s="42" t="s">
        <v>702</v>
      </c>
      <c r="AN97" s="42" t="s">
        <v>702</v>
      </c>
      <c r="AO97" s="42" t="s">
        <v>702</v>
      </c>
      <c r="AP97" s="126">
        <v>99.35560780714755</v>
      </c>
      <c r="AQ97" s="127">
        <f>(SUMIFS(T:T,B:B,B97,A:A,A97)/VLOOKUP(B97,'Dados Base'!B:K,8,FALSE))*100</f>
        <v>8.7731632608695644</v>
      </c>
      <c r="AR97" s="127">
        <f>(SUMIFS(T:T,B:B,B97,A:A,A97)/VLOOKUP(B97,'Dados Base'!B:K,9,FALSE))*100</f>
        <v>2.7641473287671232</v>
      </c>
      <c r="AS97" s="127">
        <f>(SUMIFS(U:U,B:B,B97,A:A,A97)/VLOOKUP(B97,'Dados Base'!B:K,7,FALSE))*100</f>
        <v>11.370022142857142</v>
      </c>
      <c r="AT97" s="127">
        <f>(SUMIFS(V:V,B:B,B97,A:A,A97)/VLOOKUP(B97,'Dados Base'!B:K,10,FALSE))*100</f>
        <v>4.733604999999999</v>
      </c>
      <c r="AU97" s="44">
        <f>SUMIFS('Banco de Indicadores - Mun. (1)'!AO:AO,'Banco de Indicadores - Mun. (1)'!$C:$C,'Banco de Indicadores - UGRHI'!$B97,'Banco de Indicadores - Mun. (1)'!$A:$A,'Banco de Indicadores - UGRHI'!$A97)</f>
        <v>2</v>
      </c>
      <c r="AV97" s="44">
        <f>SUMIFS('Banco de Indicadores - Mun. (1)'!AP:AP,'Banco de Indicadores - Mun. (1)'!$C:$C,'Banco de Indicadores - UGRHI'!$B97,'Banco de Indicadores - Mun. (1)'!$A:$A,'Banco de Indicadores - UGRHI'!$A97)</f>
        <v>0</v>
      </c>
      <c r="AW97" s="142">
        <v>1</v>
      </c>
      <c r="AX97" s="44">
        <f>SUMIFS('Banco de Indicadores - Mun. (1)'!AQ:AQ,'Banco de Indicadores - Mun. (1)'!$C:$C,'Banco de Indicadores - UGRHI'!$B97,'Banco de Indicadores - Mun. (1)'!$A:$A,'Banco de Indicadores - UGRHI'!$A97)</f>
        <v>0</v>
      </c>
      <c r="AY97" s="74">
        <v>99.679689883775765</v>
      </c>
      <c r="AZ97" s="74">
        <v>91.938878255804283</v>
      </c>
      <c r="BA97" s="75">
        <f xml:space="preserve">  100 * (  SUMIFS('Banco de Indicadores - Mun. (1)'!Z:Z,'Banco de Indicadores - Mun. (1)'!$C:$C,'Banco de Indicadores - UGRHI'!$B97,'Banco de Indicadores - Mun. (1)'!$A:$A,'Banco de Indicadores - UGRHI'!$A97) /
(SUMIFS('Banco de Indicadores - Mun. (1)'!AA:AA,'Banco de Indicadores - Mun. (1)'!$C:$C,'Banco de Indicadores - UGRHI'!$B97,'Banco de Indicadores - Mun. (1)'!$A:$A,'Banco de Indicadores - UGRHI'!$A97) +  SUMIFS('Banco de Indicadores - Mun. (1)'!Z:Z,'Banco de Indicadores - Mun. (1)'!$C:$C,'Banco de Indicadores - UGRHI'!$B97,'Banco de Indicadores - Mun. (1)'!$A:$A,'Banco de Indicadores - UGRHI'!$A97) ))</f>
        <v>81.204404870877369</v>
      </c>
      <c r="BB97" s="44">
        <f>SUMIFS('Banco de Indicadores - Mun. (1)'!AW:AW,'Banco de Indicadores - Mun. (1)'!$C:$C,'Banco de Indicadores - UGRHI'!$B97,'Banco de Indicadores - Mun. (1)'!$A:$A,'Banco de Indicadores - UGRHI'!$A97)</f>
        <v>7</v>
      </c>
      <c r="BC97" s="44">
        <f>SUMIFS('Banco de Indicadores - Mun. (1)'!AX:AX,'Banco de Indicadores - Mun. (1)'!$C:$C,'Banco de Indicadores - UGRHI'!$B97,'Banco de Indicadores - Mun. (1)'!$A:$A,'Banco de Indicadores - UGRHI'!$A97)</f>
        <v>3</v>
      </c>
      <c r="BD97" s="124">
        <v>0.53</v>
      </c>
      <c r="BE97" s="44">
        <f>SUMIFS('Banco de Indicadores Mun. (2)'!R:R,'Banco de Indicadores Mun. (2)'!$E:$E,'Banco de Indicadores - UGRHI'!$B97,'Banco de Indicadores Mun. (2)'!$A:$A,'Banco de Indicadores - UGRHI'!$A97)</f>
        <v>110</v>
      </c>
      <c r="BF97" s="128">
        <v>47.503716582048298</v>
      </c>
    </row>
    <row r="98" spans="1:58" x14ac:dyDescent="0.25">
      <c r="A98" s="38">
        <v>2013</v>
      </c>
      <c r="B98" s="38">
        <v>9</v>
      </c>
      <c r="C98" s="123">
        <f>SUMIFS('Banco de Indicadores Mun. (2)'!G:G,'Banco de Indicadores Mun. (2)'!$E:$E,'Banco de Indicadores - UGRHI'!$B98,'Banco de Indicadores Mun. (2)'!$A:$A,'Banco de Indicadores - UGRHI'!$A98)</f>
        <v>1425</v>
      </c>
      <c r="D98" s="123">
        <f>SUMIFS('Banco de Indicadores Mun. (2)'!H:H,'Banco de Indicadores Mun. (2)'!$E:$E,'Banco de Indicadores - UGRHI'!$B98,'Banco de Indicadores Mun. (2)'!$A:$A,'Banco de Indicadores - UGRHI'!$A98)</f>
        <v>986</v>
      </c>
      <c r="E98" s="43">
        <v>1.0497191230496972</v>
      </c>
      <c r="F98" s="44">
        <f>SUMIFS('Banco de Indicadores - Mun. (1)'!H:H,'Banco de Indicadores - Mun. (1)'!$C:$C,'Banco de Indicadores - UGRHI'!$B98,'Banco de Indicadores - Mun. (1)'!$A:$A,'Banco de Indicadores - UGRHI'!$A98)</f>
        <v>1488451</v>
      </c>
      <c r="G98" s="44">
        <f>SUMIFS('Banco de Indicadores - Mun. (1)'!I:I,'Banco de Indicadores - Mun. (1)'!$C:$C,'Banco de Indicadores - UGRHI'!$B98,'Banco de Indicadores - Mun. (1)'!$A:$A,'Banco de Indicadores - UGRHI'!$A98)</f>
        <v>1400338</v>
      </c>
      <c r="H98" s="44">
        <f>SUMIFS('Banco de Indicadores - Mun. (1)'!J:J,'Banco de Indicadores - Mun. (1)'!$C:$C,'Banco de Indicadores - UGRHI'!$B98,'Banco de Indicadores - Mun. (1)'!$A:$A,'Banco de Indicadores - UGRHI'!$A98)</f>
        <v>88113</v>
      </c>
      <c r="I98" s="46">
        <f>(F98)/VLOOKUP(B98,'Dados Base'!$B:$K,6,FALSE)</f>
        <v>114.21692645446252</v>
      </c>
      <c r="J98" s="73">
        <f t="shared" si="7"/>
        <v>0.94080221653248919</v>
      </c>
      <c r="K98" s="44">
        <f>SUMIFS('Banco de Indicadores - Mun. (1)'!O:O,'Banco de Indicadores - Mun. (1)'!$C:$C,'Banco de Indicadores - UGRHI'!$B98,'Banco de Indicadores - Mun. (1)'!$A:$A,'Banco de Indicadores - UGRHI'!$A98)</f>
        <v>4390</v>
      </c>
      <c r="L98" s="44">
        <f>SUMIFS('Banco de Indicadores - Mun. (1)'!P:P,'Banco de Indicadores - Mun. (1)'!$C:$C,'Banco de Indicadores - UGRHI'!$B98,'Banco de Indicadores - Mun. (1)'!$A:$A,'Banco de Indicadores - UGRHI'!$A98)</f>
        <v>0</v>
      </c>
      <c r="M98" s="44">
        <f>SUMIFS('Banco de Indicadores - Mun. (1)'!Q:Q,'Banco de Indicadores - Mun. (1)'!$C:$C,'Banco de Indicadores - UGRHI'!$B98,'Banco de Indicadores - Mun. (1)'!$A:$A,'Banco de Indicadores - UGRHI'!$A98)</f>
        <v>0</v>
      </c>
      <c r="N98" s="44">
        <f>SUMIFS('Banco de Indicadores - Mun. (1)'!R:R,'Banco de Indicadores - Mun. (1)'!$C:$C,'Banco de Indicadores - UGRHI'!$B98,'Banco de Indicadores - Mun. (1)'!$A:$A,'Banco de Indicadores - UGRHI'!$A98)</f>
        <v>0</v>
      </c>
      <c r="O98" s="44">
        <f>SUMIFS('Banco de Indicadores - Mun. (1)'!S:S,'Banco de Indicadores - Mun. (1)'!$C:$C,'Banco de Indicadores - UGRHI'!$B98,'Banco de Indicadores - Mun. (1)'!$A:$A,'Banco de Indicadores - UGRHI'!$A98)</f>
        <v>4542</v>
      </c>
      <c r="P98" s="44">
        <f>SUMIFS('Banco de Indicadores - Mun. (1)'!T:T,'Banco de Indicadores - Mun. (1)'!$C:$C,'Banco de Indicadores - UGRHI'!$B98,'Banco de Indicadores - Mun. (1)'!$A:$A,'Banco de Indicadores - UGRHI'!$A98)</f>
        <v>0</v>
      </c>
      <c r="Q98" s="44">
        <f>SUMIFS('Banco de Indicadores - Mun. (1)'!U:U,'Banco de Indicadores - Mun. (1)'!$C:$C,'Banco de Indicadores - UGRHI'!$B98,'Banco de Indicadores - Mun. (1)'!$A:$A,'Banco de Indicadores - UGRHI'!$A98)</f>
        <v>16021</v>
      </c>
      <c r="R98" s="44">
        <f>SUMIFS('Banco de Indicadores - Mun. (1)'!V:V,'Banco de Indicadores - Mun. (1)'!$C:$C,'Banco de Indicadores - UGRHI'!$B98,'Banco de Indicadores - Mun. (1)'!$A:$A,'Banco de Indicadores - UGRHI'!$A98)</f>
        <v>12838</v>
      </c>
      <c r="S98" s="44">
        <f>SUMIFS('Banco de Indicadores - Mun. (1)'!W:W,'Banco de Indicadores - Mun. (1)'!$C:$C,'Banco de Indicadores - UGRHI'!$B98,'Banco de Indicadores - Mun. (1)'!$A:$A,'Banco de Indicadores - UGRHI'!$A98)</f>
        <v>0</v>
      </c>
      <c r="T98" s="45">
        <f>SUMIFS('Banco de Indicadores Mun. (2)'!I:I,'Banco de Indicadores Mun. (2)'!$E:$E,'Banco de Indicadores - UGRHI'!$B98,'Banco de Indicadores Mun. (2)'!$A:$A,'Banco de Indicadores - UGRHI'!$A98)</f>
        <v>20.444604300000005</v>
      </c>
      <c r="U98" s="45">
        <f>SUMIFS('Banco de Indicadores Mun. (2)'!J:J,'Banco de Indicadores Mun. (2)'!$E:$E,'Banco de Indicadores - UGRHI'!$B98,'Banco de Indicadores Mun. (2)'!$A:$A,'Banco de Indicadores - UGRHI'!$A98)</f>
        <v>17.491606000000004</v>
      </c>
      <c r="V98" s="45">
        <f>SUMIFS('Banco de Indicadores Mun. (2)'!K:K,'Banco de Indicadores Mun. (2)'!$E:$E,'Banco de Indicadores - UGRHI'!$B98,'Banco de Indicadores Mun. (2)'!$A:$A,'Banco de Indicadores - UGRHI'!$A98)</f>
        <v>2.9529983</v>
      </c>
      <c r="W98" s="45">
        <f>SUMIFS('Banco de Indicadores Mun. (2)'!L:L,'Banco de Indicadores Mun. (2)'!$E:$E,'Banco de Indicadores - UGRHI'!$B98,'Banco de Indicadores Mun. (2)'!$A:$A,'Banco de Indicadores - UGRHI'!$A98)</f>
        <v>7.1610804263064436</v>
      </c>
      <c r="X98" s="45">
        <f>SUMIFS('Banco de Indicadores Mun. (2)'!M:M,'Banco de Indicadores Mun. (2)'!$E:$E,'Banco de Indicadores - UGRHI'!$B98,'Banco de Indicadores Mun. (2)'!$A:$A,'Banco de Indicadores - UGRHI'!$A98)</f>
        <v>2.9643892999999997</v>
      </c>
      <c r="Y98" s="45">
        <f>SUMIFS('Banco de Indicadores Mun. (2)'!N:N,'Banco de Indicadores Mun. (2)'!$E:$E,'Banco de Indicadores - UGRHI'!$B98,'Banco de Indicadores Mun. (2)'!$A:$A,'Banco de Indicadores - UGRHI'!$A98)</f>
        <v>6.2923883000000007</v>
      </c>
      <c r="Z98" s="45">
        <f>SUMIFS('Banco de Indicadores Mun. (2)'!O:O,'Banco de Indicadores Mun. (2)'!$E:$E,'Banco de Indicadores - UGRHI'!$B98,'Banco de Indicadores Mun. (2)'!$A:$A,'Banco de Indicadores - UGRHI'!$A98)</f>
        <v>9.6400683999999988</v>
      </c>
      <c r="AA98" s="45">
        <f>SUMIFS('Banco de Indicadores Mun. (2)'!P:P,'Banco de Indicadores Mun. (2)'!$E:$E,'Banco de Indicadores - UGRHI'!$B98,'Banco de Indicadores Mun. (2)'!$A:$A,'Banco de Indicadores - UGRHI'!$A98)</f>
        <v>1.5477583000000006</v>
      </c>
      <c r="AB98" s="48">
        <f>SUMIFS('Banco de Indicadores - Mun. (1)'!X:X,'Banco de Indicadores - Mun. (1)'!$C:$C,'Banco de Indicadores - UGRHI'!$B98,'Banco de Indicadores - Mun. (1)'!$A:$A,'Banco de Indicadores - UGRHI'!$A98)</f>
        <v>4.4226632441073379</v>
      </c>
      <c r="AC98" s="48">
        <f t="shared" si="4"/>
        <v>59.104106180008301</v>
      </c>
      <c r="AD98" s="48">
        <f t="shared" si="5"/>
        <v>40.895893819991699</v>
      </c>
      <c r="AE98" s="44">
        <f>SUMIFS('Banco de Indicadores - Mun. (1)'!Y:Y,'Banco de Indicadores - Mun. (1)'!$C:$C,'Banco de Indicadores - UGRHI'!$B98,'Banco de Indicadores - Mun. (1)'!$A:$A,'Banco de Indicadores - UGRHI'!$A98)</f>
        <v>1170.72</v>
      </c>
      <c r="AF98" s="44">
        <f>SUMIFS('Banco de Indicadores - Mun. (1)'!Z:Z,'Banco de Indicadores - Mun. (1)'!$C:$C,'Banco de Indicadores - UGRHI'!$B98,'Banco de Indicadores - Mun. (1)'!$A:$A,'Banco de Indicadores - UGRHI'!$A98)</f>
        <v>33199</v>
      </c>
      <c r="AG98" s="44">
        <f>SUMIFS('Banco de Indicadores - Mun. (1)'!AA:AA,'Banco de Indicadores - Mun. (1)'!$C:$C,'Banco de Indicadores - UGRHI'!$B98,'Banco de Indicadores - Mun. (1)'!$A:$A,'Banco de Indicadores - UGRHI'!$A98)</f>
        <v>44492</v>
      </c>
      <c r="AH98" s="44">
        <f>SUMIFS('Banco de Indicadores - Mun. (1)'!AB:AB,'Banco de Indicadores - Mun. (1)'!$C:$C,'Banco de Indicadores - UGRHI'!$B98,'Banco de Indicadores - Mun. (1)'!$A:$A,'Banco de Indicadores - UGRHI'!$A98)</f>
        <v>114</v>
      </c>
      <c r="AI98" s="44">
        <f>SUMIFS('Banco de Indicadores - Mun. (1)'!AC:AC,'Banco de Indicadores - Mun. (1)'!$C:$C,'Banco de Indicadores - UGRHI'!$B98,'Banco de Indicadores - Mun. (1)'!$A:$A,'Banco de Indicadores - UGRHI'!$A98)</f>
        <v>9</v>
      </c>
      <c r="AJ98" s="44">
        <f>SUMIFS('Banco de Indicadores Mun. (2)'!Q:Q,'Banco de Indicadores Mun. (2)'!$E:$E,'Banco de Indicadores - UGRHI'!$B98,'Banco de Indicadores Mun. (2)'!$A:$A,'Banco de Indicadores - UGRHI'!$A98)</f>
        <v>889</v>
      </c>
      <c r="AK98" s="154">
        <f>VLOOKUP(B98,'Dados Base'!B:K,9,FALSE)*31536000/SUMIFS('Banco de Indicadores - Mun. (1)'!H:H,'Banco de Indicadores - Mun. (1)'!C:C,'Banco de Indicadores - UGRHI'!B98,'Banco de Indicadores - Mun. (1)'!A:A,'Banco de Indicadores - UGRHI'!A98)</f>
        <v>4216.2382234954321</v>
      </c>
      <c r="AL98" s="126">
        <v>95.015153310947341</v>
      </c>
      <c r="AM98" s="42" t="s">
        <v>702</v>
      </c>
      <c r="AN98" s="42" t="s">
        <v>702</v>
      </c>
      <c r="AO98" s="42" t="s">
        <v>702</v>
      </c>
      <c r="AP98" s="126">
        <v>98.563639586662973</v>
      </c>
      <c r="AQ98" s="127">
        <f>(SUMIFS(T:T,B:B,B98,A:A,A98)/VLOOKUP(B98,'Dados Base'!B:K,8,FALSE))*100</f>
        <v>28.395283750000004</v>
      </c>
      <c r="AR98" s="127">
        <f>(SUMIFS(T:T,B:B,B98,A:A,A98)/VLOOKUP(B98,'Dados Base'!B:K,9,FALSE))*100</f>
        <v>10.273670502512564</v>
      </c>
      <c r="AS98" s="127">
        <f>(SUMIFS(U:U,B:B,B98,A:A,A98)/VLOOKUP(B98,'Dados Base'!B:K,7,FALSE))*100</f>
        <v>36.440845833333341</v>
      </c>
      <c r="AT98" s="127">
        <f>(SUMIFS(V:V,B:B,B98,A:A,A98)/VLOOKUP(B98,'Dados Base'!B:K,10,FALSE))*100</f>
        <v>12.304159583333334</v>
      </c>
      <c r="AU98" s="44">
        <f>SUMIFS('Banco de Indicadores - Mun. (1)'!AO:AO,'Banco de Indicadores - Mun. (1)'!$C:$C,'Banco de Indicadores - UGRHI'!$B98,'Banco de Indicadores - Mun. (1)'!$A:$A,'Banco de Indicadores - UGRHI'!$A98)</f>
        <v>4</v>
      </c>
      <c r="AV98" s="44">
        <f>SUMIFS('Banco de Indicadores - Mun. (1)'!AP:AP,'Banco de Indicadores - Mun. (1)'!$C:$C,'Banco de Indicadores - UGRHI'!$B98,'Banco de Indicadores - Mun. (1)'!$A:$A,'Banco de Indicadores - UGRHI'!$A98)</f>
        <v>6.7235544239000173</v>
      </c>
      <c r="AW98" s="142">
        <v>13</v>
      </c>
      <c r="AX98" s="44">
        <f>SUMIFS('Banco de Indicadores - Mun. (1)'!AQ:AQ,'Banco de Indicadores - Mun. (1)'!$C:$C,'Banco de Indicadores - UGRHI'!$B98,'Banco de Indicadores - Mun. (1)'!$A:$A,'Banco de Indicadores - UGRHI'!$A98)</f>
        <v>0</v>
      </c>
      <c r="AY98" s="74">
        <v>97.596423523960297</v>
      </c>
      <c r="AZ98" s="74">
        <v>55.859426960651817</v>
      </c>
      <c r="BA98" s="75">
        <f xml:space="preserve">  100 * (  SUMIFS('Banco de Indicadores - Mun. (1)'!Z:Z,'Banco de Indicadores - Mun. (1)'!$C:$C,'Banco de Indicadores - UGRHI'!$B98,'Banco de Indicadores - Mun. (1)'!$A:$A,'Banco de Indicadores - UGRHI'!$A98) /
(SUMIFS('Banco de Indicadores - Mun. (1)'!AA:AA,'Banco de Indicadores - Mun. (1)'!$C:$C,'Banco de Indicadores - UGRHI'!$B98,'Banco de Indicadores - Mun. (1)'!$A:$A,'Banco de Indicadores - UGRHI'!$A98) +  SUMIFS('Banco de Indicadores - Mun. (1)'!Z:Z,'Banco de Indicadores - Mun. (1)'!$C:$C,'Banco de Indicadores - UGRHI'!$B98,'Banco de Indicadores - Mun. (1)'!$A:$A,'Banco de Indicadores - UGRHI'!$A98) ))</f>
        <v>42.732105391872935</v>
      </c>
      <c r="BB98" s="44">
        <f>SUMIFS('Banco de Indicadores - Mun. (1)'!AW:AW,'Banco de Indicadores - Mun. (1)'!$C:$C,'Banco de Indicadores - UGRHI'!$B98,'Banco de Indicadores - Mun. (1)'!$A:$A,'Banco de Indicadores - UGRHI'!$A98)</f>
        <v>5</v>
      </c>
      <c r="BC98" s="44">
        <f>SUMIFS('Banco de Indicadores - Mun. (1)'!AX:AX,'Banco de Indicadores - Mun. (1)'!$C:$C,'Banco de Indicadores - UGRHI'!$B98,'Banco de Indicadores - Mun. (1)'!$A:$A,'Banco de Indicadores - UGRHI'!$A98)</f>
        <v>9</v>
      </c>
      <c r="BD98" s="124">
        <v>0.55000000000000004</v>
      </c>
      <c r="BE98" s="44">
        <f>SUMIFS('Banco de Indicadores Mun. (2)'!R:R,'Banco de Indicadores Mun. (2)'!$E:$E,'Banco de Indicadores - UGRHI'!$B98,'Banco de Indicadores Mun. (2)'!$A:$A,'Banco de Indicadores - UGRHI'!$A98)</f>
        <v>687</v>
      </c>
      <c r="BF98" s="128">
        <v>94.173742884323332</v>
      </c>
    </row>
    <row r="99" spans="1:58" x14ac:dyDescent="0.25">
      <c r="A99" s="38">
        <v>2013</v>
      </c>
      <c r="B99" s="38">
        <v>10</v>
      </c>
      <c r="C99" s="123">
        <f>SUMIFS('Banco de Indicadores Mun. (2)'!G:G,'Banco de Indicadores Mun. (2)'!$E:$E,'Banco de Indicadores - UGRHI'!$B99,'Banco de Indicadores Mun. (2)'!$A:$A,'Banco de Indicadores - UGRHI'!$A99)</f>
        <v>663</v>
      </c>
      <c r="D99" s="123">
        <f>SUMIFS('Banco de Indicadores Mun. (2)'!H:H,'Banco de Indicadores Mun. (2)'!$E:$E,'Banco de Indicadores - UGRHI'!$B99,'Banco de Indicadores Mun. (2)'!$A:$A,'Banco de Indicadores - UGRHI'!$A99)</f>
        <v>1329</v>
      </c>
      <c r="E99" s="43">
        <v>1.5007864246279201</v>
      </c>
      <c r="F99" s="44">
        <f>SUMIFS('Banco de Indicadores - Mun. (1)'!H:H,'Banco de Indicadores - Mun. (1)'!$C:$C,'Banco de Indicadores - UGRHI'!$B99,'Banco de Indicadores - Mun. (1)'!$A:$A,'Banco de Indicadores - UGRHI'!$A99)</f>
        <v>1912073</v>
      </c>
      <c r="G99" s="44">
        <f>SUMIFS('Banco de Indicadores - Mun. (1)'!I:I,'Banco de Indicadores - Mun. (1)'!$C:$C,'Banco de Indicadores - UGRHI'!$B99,'Banco de Indicadores - Mun. (1)'!$A:$A,'Banco de Indicadores - UGRHI'!$A99)</f>
        <v>1705767</v>
      </c>
      <c r="H99" s="44">
        <f>SUMIFS('Banco de Indicadores - Mun. (1)'!J:J,'Banco de Indicadores - Mun. (1)'!$C:$C,'Banco de Indicadores - UGRHI'!$B99,'Banco de Indicadores - Mun. (1)'!$A:$A,'Banco de Indicadores - UGRHI'!$A99)</f>
        <v>206306</v>
      </c>
      <c r="I99" s="46">
        <f>(F99)/VLOOKUP(B99,'Dados Base'!$B:$K,6,FALSE)</f>
        <v>158.03379413743457</v>
      </c>
      <c r="J99" s="73">
        <f t="shared" si="7"/>
        <v>0.89210349186458882</v>
      </c>
      <c r="K99" s="44">
        <f>SUMIFS('Banco de Indicadores - Mun. (1)'!O:O,'Banco de Indicadores - Mun. (1)'!$C:$C,'Banco de Indicadores - UGRHI'!$B99,'Banco de Indicadores - Mun. (1)'!$A:$A,'Banco de Indicadores - UGRHI'!$A99)</f>
        <v>3759</v>
      </c>
      <c r="L99" s="44">
        <f>SUMIFS('Banco de Indicadores - Mun. (1)'!P:P,'Banco de Indicadores - Mun. (1)'!$C:$C,'Banco de Indicadores - UGRHI'!$B99,'Banco de Indicadores - Mun. (1)'!$A:$A,'Banco de Indicadores - UGRHI'!$A99)</f>
        <v>0</v>
      </c>
      <c r="M99" s="44">
        <f>SUMIFS('Banco de Indicadores - Mun. (1)'!Q:Q,'Banco de Indicadores - Mun. (1)'!$C:$C,'Banco de Indicadores - UGRHI'!$B99,'Banco de Indicadores - Mun. (1)'!$A:$A,'Banco de Indicadores - UGRHI'!$A99)</f>
        <v>0</v>
      </c>
      <c r="N99" s="44">
        <f>SUMIFS('Banco de Indicadores - Mun. (1)'!R:R,'Banco de Indicadores - Mun. (1)'!$C:$C,'Banco de Indicadores - UGRHI'!$B99,'Banco de Indicadores - Mun. (1)'!$A:$A,'Banco de Indicadores - UGRHI'!$A99)</f>
        <v>0</v>
      </c>
      <c r="O99" s="44">
        <f>SUMIFS('Banco de Indicadores - Mun. (1)'!S:S,'Banco de Indicadores - Mun. (1)'!$C:$C,'Banco de Indicadores - UGRHI'!$B99,'Banco de Indicadores - Mun. (1)'!$A:$A,'Banco de Indicadores - UGRHI'!$A99)</f>
        <v>4770</v>
      </c>
      <c r="P99" s="44">
        <f>SUMIFS('Banco de Indicadores - Mun. (1)'!T:T,'Banco de Indicadores - Mun. (1)'!$C:$C,'Banco de Indicadores - UGRHI'!$B99,'Banco de Indicadores - Mun. (1)'!$A:$A,'Banco de Indicadores - UGRHI'!$A99)</f>
        <v>0</v>
      </c>
      <c r="Q99" s="44">
        <f>SUMIFS('Banco de Indicadores - Mun. (1)'!U:U,'Banco de Indicadores - Mun. (1)'!$C:$C,'Banco de Indicadores - UGRHI'!$B99,'Banco de Indicadores - Mun. (1)'!$A:$A,'Banco de Indicadores - UGRHI'!$A99)</f>
        <v>18225</v>
      </c>
      <c r="R99" s="44">
        <f>SUMIFS('Banco de Indicadores - Mun. (1)'!V:V,'Banco de Indicadores - Mun. (1)'!$C:$C,'Banco de Indicadores - UGRHI'!$B99,'Banco de Indicadores - Mun. (1)'!$A:$A,'Banco de Indicadores - UGRHI'!$A99)</f>
        <v>15467</v>
      </c>
      <c r="S99" s="44">
        <f>SUMIFS('Banco de Indicadores - Mun. (1)'!W:W,'Banco de Indicadores - Mun. (1)'!$C:$C,'Banco de Indicadores - UGRHI'!$B99,'Banco de Indicadores - Mun. (1)'!$A:$A,'Banco de Indicadores - UGRHI'!$A99)</f>
        <v>0</v>
      </c>
      <c r="T99" s="45">
        <f>SUMIFS('Banco de Indicadores Mun. (2)'!I:I,'Banco de Indicadores Mun. (2)'!$E:$E,'Banco de Indicadores - UGRHI'!$B99,'Banco de Indicadores Mun. (2)'!$A:$A,'Banco de Indicadores - UGRHI'!$A99)</f>
        <v>10.5013966</v>
      </c>
      <c r="U99" s="45">
        <f>SUMIFS('Banco de Indicadores Mun. (2)'!J:J,'Banco de Indicadores Mun. (2)'!$E:$E,'Banco de Indicadores - UGRHI'!$B99,'Banco de Indicadores Mun. (2)'!$A:$A,'Banco de Indicadores - UGRHI'!$A99)</f>
        <v>8.8528719999999996</v>
      </c>
      <c r="V99" s="45">
        <f>SUMIFS('Banco de Indicadores Mun. (2)'!K:K,'Banco de Indicadores Mun. (2)'!$E:$E,'Banco de Indicadores - UGRHI'!$B99,'Banco de Indicadores Mun. (2)'!$A:$A,'Banco de Indicadores - UGRHI'!$A99)</f>
        <v>1.6485245999999985</v>
      </c>
      <c r="W99" s="45">
        <f>SUMIFS('Banco de Indicadores Mun. (2)'!L:L,'Banco de Indicadores Mun. (2)'!$E:$E,'Banco de Indicadores - UGRHI'!$B99,'Banco de Indicadores Mun. (2)'!$A:$A,'Banco de Indicadores - UGRHI'!$A99)</f>
        <v>0</v>
      </c>
      <c r="X99" s="45">
        <f>SUMIFS('Banco de Indicadores Mun. (2)'!M:M,'Banco de Indicadores Mun. (2)'!$E:$E,'Banco de Indicadores - UGRHI'!$B99,'Banco de Indicadores Mun. (2)'!$A:$A,'Banco de Indicadores - UGRHI'!$A99)</f>
        <v>5.4480683000000001</v>
      </c>
      <c r="Y99" s="45">
        <f>SUMIFS('Banco de Indicadores Mun. (2)'!N:N,'Banco de Indicadores Mun. (2)'!$E:$E,'Banco de Indicadores - UGRHI'!$B99,'Banco de Indicadores Mun. (2)'!$A:$A,'Banco de Indicadores - UGRHI'!$A99)</f>
        <v>2.559023799999999</v>
      </c>
      <c r="Z99" s="45">
        <f>SUMIFS('Banco de Indicadores Mun. (2)'!O:O,'Banco de Indicadores Mun. (2)'!$E:$E,'Banco de Indicadores - UGRHI'!$B99,'Banco de Indicadores Mun. (2)'!$A:$A,'Banco de Indicadores - UGRHI'!$A99)</f>
        <v>1.6799445999999998</v>
      </c>
      <c r="AA99" s="45">
        <f>SUMIFS('Banco de Indicadores Mun. (2)'!P:P,'Banco de Indicadores Mun. (2)'!$E:$E,'Banco de Indicadores - UGRHI'!$B99,'Banco de Indicadores Mun. (2)'!$A:$A,'Banco de Indicadores - UGRHI'!$A99)</f>
        <v>0.81435989999999947</v>
      </c>
      <c r="AB99" s="48">
        <f>SUMIFS('Banco de Indicadores - Mun. (1)'!X:X,'Banco de Indicadores - Mun. (1)'!$C:$C,'Banco de Indicadores - UGRHI'!$B99,'Banco de Indicadores - Mun. (1)'!$A:$A,'Banco de Indicadores - UGRHI'!$A99)</f>
        <v>6.0095704772256928</v>
      </c>
      <c r="AC99" s="48">
        <f t="shared" si="4"/>
        <v>33.283132530120483</v>
      </c>
      <c r="AD99" s="48">
        <f t="shared" si="5"/>
        <v>66.716867469879517</v>
      </c>
      <c r="AE99" s="44">
        <f>SUMIFS('Banco de Indicadores - Mun. (1)'!Y:Y,'Banco de Indicadores - Mun. (1)'!$C:$C,'Banco de Indicadores - UGRHI'!$B99,'Banco de Indicadores - Mun. (1)'!$A:$A,'Banco de Indicadores - UGRHI'!$A99)</f>
        <v>1622.4299999999996</v>
      </c>
      <c r="AF99" s="44">
        <f>SUMIFS('Banco de Indicadores - Mun. (1)'!Z:Z,'Banco de Indicadores - Mun. (1)'!$C:$C,'Banco de Indicadores - UGRHI'!$B99,'Banco de Indicadores - Mun. (1)'!$A:$A,'Banco de Indicadores - UGRHI'!$A99)</f>
        <v>59376</v>
      </c>
      <c r="AG99" s="44">
        <f>SUMIFS('Banco de Indicadores - Mun. (1)'!AA:AA,'Banco de Indicadores - Mun. (1)'!$C:$C,'Banco de Indicadores - UGRHI'!$B99,'Banco de Indicadores - Mun. (1)'!$A:$A,'Banco de Indicadores - UGRHI'!$A99)</f>
        <v>35474</v>
      </c>
      <c r="AH99" s="44">
        <f>SUMIFS('Banco de Indicadores - Mun. (1)'!AB:AB,'Banco de Indicadores - Mun. (1)'!$C:$C,'Banco de Indicadores - UGRHI'!$B99,'Banco de Indicadores - Mun. (1)'!$A:$A,'Banco de Indicadores - UGRHI'!$A99)</f>
        <v>155</v>
      </c>
      <c r="AI99" s="44">
        <f>SUMIFS('Banco de Indicadores - Mun. (1)'!AC:AC,'Banco de Indicadores - Mun. (1)'!$C:$C,'Banco de Indicadores - UGRHI'!$B99,'Banco de Indicadores - Mun. (1)'!$A:$A,'Banco de Indicadores - UGRHI'!$A99)</f>
        <v>4</v>
      </c>
      <c r="AJ99" s="44">
        <f>SUMIFS('Banco de Indicadores Mun. (2)'!Q:Q,'Banco de Indicadores Mun. (2)'!$E:$E,'Banco de Indicadores - UGRHI'!$B99,'Banco de Indicadores Mun. (2)'!$A:$A,'Banco de Indicadores - UGRHI'!$A99)</f>
        <v>1124</v>
      </c>
      <c r="AK99" s="154">
        <f>VLOOKUP(B99,'Dados Base'!B:K,9,FALSE)*31536000/SUMIFS('Banco de Indicadores - Mun. (1)'!H:H,'Banco de Indicadores - Mun. (1)'!C:C,'Banco de Indicadores - UGRHI'!B99,'Banco de Indicadores - Mun. (1)'!A:A,'Banco de Indicadores - UGRHI'!A99)</f>
        <v>1764.7610734527395</v>
      </c>
      <c r="AL99" s="126">
        <v>89.180099760835489</v>
      </c>
      <c r="AM99" s="42" t="s">
        <v>702</v>
      </c>
      <c r="AN99" s="42" t="s">
        <v>702</v>
      </c>
      <c r="AO99" s="42" t="s">
        <v>702</v>
      </c>
      <c r="AP99" s="126">
        <v>95.986369891081253</v>
      </c>
      <c r="AQ99" s="127">
        <f>(SUMIFS(T:T,B:B,B99,A:A,A99)/VLOOKUP(B99,'Dados Base'!B:K,8,FALSE))*100</f>
        <v>26.926657948717946</v>
      </c>
      <c r="AR99" s="127">
        <f>(SUMIFS(T:T,B:B,B99,A:A,A99)/VLOOKUP(B99,'Dados Base'!B:K,9,FALSE))*100</f>
        <v>9.8143893457943925</v>
      </c>
      <c r="AS99" s="127">
        <f>(SUMIFS(U:U,B:B,B99,A:A,A99)/VLOOKUP(B99,'Dados Base'!B:K,7,FALSE))*100</f>
        <v>40.240327272727271</v>
      </c>
      <c r="AT99" s="127">
        <f>(SUMIFS(V:V,B:B,B99,A:A,A99)/VLOOKUP(B99,'Dados Base'!B:K,10,FALSE))*100</f>
        <v>9.6972035294117553</v>
      </c>
      <c r="AU99" s="44">
        <f>SUMIFS('Banco de Indicadores - Mun. (1)'!AO:AO,'Banco de Indicadores - Mun. (1)'!$C:$C,'Banco de Indicadores - UGRHI'!$B99,'Banco de Indicadores - Mun. (1)'!$A:$A,'Banco de Indicadores - UGRHI'!$A99)</f>
        <v>4</v>
      </c>
      <c r="AV99" s="44">
        <f>SUMIFS('Banco de Indicadores - Mun. (1)'!AP:AP,'Banco de Indicadores - Mun. (1)'!$C:$C,'Banco de Indicadores - UGRHI'!$B99,'Banco de Indicadores - Mun. (1)'!$A:$A,'Banco de Indicadores - UGRHI'!$A99)</f>
        <v>0</v>
      </c>
      <c r="AW99" s="142">
        <v>8</v>
      </c>
      <c r="AX99" s="44">
        <f>SUMIFS('Banco de Indicadores - Mun. (1)'!AQ:AQ,'Banco de Indicadores - Mun. (1)'!$C:$C,'Banco de Indicadores - UGRHI'!$B99,'Banco de Indicadores - Mun. (1)'!$A:$A,'Banco de Indicadores - UGRHI'!$A99)</f>
        <v>6</v>
      </c>
      <c r="AY99" s="74">
        <v>86.833863995782835</v>
      </c>
      <c r="AZ99" s="74">
        <v>73.812938007380069</v>
      </c>
      <c r="BA99" s="75">
        <f xml:space="preserve">  100 * (  SUMIFS('Banco de Indicadores - Mun. (1)'!Z:Z,'Banco de Indicadores - Mun. (1)'!$C:$C,'Banco de Indicadores - UGRHI'!$B99,'Banco de Indicadores - Mun. (1)'!$A:$A,'Banco de Indicadores - UGRHI'!$A99) /
(SUMIFS('Banco de Indicadores - Mun. (1)'!AA:AA,'Banco de Indicadores - Mun. (1)'!$C:$C,'Banco de Indicadores - UGRHI'!$B99,'Banco de Indicadores - Mun. (1)'!$A:$A,'Banco de Indicadores - UGRHI'!$A99) +  SUMIFS('Banco de Indicadores - Mun. (1)'!Z:Z,'Banco de Indicadores - Mun. (1)'!$C:$C,'Banco de Indicadores - UGRHI'!$B99,'Banco de Indicadores - Mun. (1)'!$A:$A,'Banco de Indicadores - UGRHI'!$A99) ))</f>
        <v>62.599894570374268</v>
      </c>
      <c r="BB99" s="44">
        <f>SUMIFS('Banco de Indicadores - Mun. (1)'!AW:AW,'Banco de Indicadores - Mun. (1)'!$C:$C,'Banco de Indicadores - UGRHI'!$B99,'Banco de Indicadores - Mun. (1)'!$A:$A,'Banco de Indicadores - UGRHI'!$A99)</f>
        <v>11</v>
      </c>
      <c r="BC99" s="44">
        <f>SUMIFS('Banco de Indicadores - Mun. (1)'!AX:AX,'Banco de Indicadores - Mun. (1)'!$C:$C,'Banco de Indicadores - UGRHI'!$B99,'Banco de Indicadores - Mun. (1)'!$A:$A,'Banco de Indicadores - UGRHI'!$A99)</f>
        <v>4</v>
      </c>
      <c r="BD99" s="124">
        <v>0.45</v>
      </c>
      <c r="BE99" s="44">
        <f>SUMIFS('Banco de Indicadores Mun. (2)'!R:R,'Banco de Indicadores Mun. (2)'!$E:$E,'Banco de Indicadores - UGRHI'!$B99,'Banco de Indicadores Mun. (2)'!$A:$A,'Banco de Indicadores - UGRHI'!$A99)</f>
        <v>1064</v>
      </c>
      <c r="BF99" s="128">
        <v>102.99698726565407</v>
      </c>
    </row>
    <row r="100" spans="1:58" x14ac:dyDescent="0.25">
      <c r="A100" s="38">
        <v>2013</v>
      </c>
      <c r="B100" s="38">
        <v>11</v>
      </c>
      <c r="C100" s="123">
        <f>SUMIFS('Banco de Indicadores Mun. (2)'!G:G,'Banco de Indicadores Mun. (2)'!$E:$E,'Banco de Indicadores - UGRHI'!$B100,'Banco de Indicadores Mun. (2)'!$A:$A,'Banco de Indicadores - UGRHI'!$A100)</f>
        <v>339</v>
      </c>
      <c r="D100" s="123">
        <f>SUMIFS('Banco de Indicadores Mun. (2)'!H:H,'Banco de Indicadores Mun. (2)'!$E:$E,'Banco de Indicadores - UGRHI'!$B100,'Banco de Indicadores Mun. (2)'!$A:$A,'Banco de Indicadores - UGRHI'!$A100)</f>
        <v>73</v>
      </c>
      <c r="E100" s="43">
        <v>8.5558595162682494E-2</v>
      </c>
      <c r="F100" s="44">
        <f>SUMIFS('Banco de Indicadores - Mun. (1)'!H:H,'Banco de Indicadores - Mun. (1)'!$C:$C,'Banco de Indicadores - UGRHI'!$B100,'Banco de Indicadores - Mun. (1)'!$A:$A,'Banco de Indicadores - UGRHI'!$A100)</f>
        <v>366498</v>
      </c>
      <c r="G100" s="44">
        <f>SUMIFS('Banco de Indicadores - Mun. (1)'!I:I,'Banco de Indicadores - Mun. (1)'!$C:$C,'Banco de Indicadores - UGRHI'!$B100,'Banco de Indicadores - Mun. (1)'!$A:$A,'Banco de Indicadores - UGRHI'!$A100)</f>
        <v>265324</v>
      </c>
      <c r="H100" s="44">
        <f>SUMIFS('Banco de Indicadores - Mun. (1)'!J:J,'Banco de Indicadores - Mun. (1)'!$C:$C,'Banco de Indicadores - UGRHI'!$B100,'Banco de Indicadores - Mun. (1)'!$A:$A,'Banco de Indicadores - UGRHI'!$A100)</f>
        <v>101174</v>
      </c>
      <c r="I100" s="46">
        <f>(F100)/VLOOKUP(B100,'Dados Base'!$B:$K,6,FALSE)</f>
        <v>21.487456006172476</v>
      </c>
      <c r="J100" s="73">
        <f t="shared" si="7"/>
        <v>0.72394392329562507</v>
      </c>
      <c r="K100" s="44">
        <f>SUMIFS('Banco de Indicadores - Mun. (1)'!O:O,'Banco de Indicadores - Mun. (1)'!$C:$C,'Banco de Indicadores - UGRHI'!$B100,'Banco de Indicadores - Mun. (1)'!$A:$A,'Banco de Indicadores - UGRHI'!$A100)</f>
        <v>2011</v>
      </c>
      <c r="L100" s="44">
        <f>SUMIFS('Banco de Indicadores - Mun. (1)'!P:P,'Banco de Indicadores - Mun. (1)'!$C:$C,'Banco de Indicadores - UGRHI'!$B100,'Banco de Indicadores - Mun. (1)'!$A:$A,'Banco de Indicadores - UGRHI'!$A100)</f>
        <v>0</v>
      </c>
      <c r="M100" s="44">
        <f>SUMIFS('Banco de Indicadores - Mun. (1)'!Q:Q,'Banco de Indicadores - Mun. (1)'!$C:$C,'Banco de Indicadores - UGRHI'!$B100,'Banco de Indicadores - Mun. (1)'!$A:$A,'Banco de Indicadores - UGRHI'!$A100)</f>
        <v>0</v>
      </c>
      <c r="N100" s="44">
        <f>SUMIFS('Banco de Indicadores - Mun. (1)'!R:R,'Banco de Indicadores - Mun. (1)'!$C:$C,'Banco de Indicadores - UGRHI'!$B100,'Banco de Indicadores - Mun. (1)'!$A:$A,'Banco de Indicadores - UGRHI'!$A100)</f>
        <v>0</v>
      </c>
      <c r="O100" s="44">
        <f>SUMIFS('Banco de Indicadores - Mun. (1)'!S:S,'Banco de Indicadores - Mun. (1)'!$C:$C,'Banco de Indicadores - UGRHI'!$B100,'Banco de Indicadores - Mun. (1)'!$A:$A,'Banco de Indicadores - UGRHI'!$A100)</f>
        <v>382</v>
      </c>
      <c r="P100" s="44">
        <f>SUMIFS('Banco de Indicadores - Mun. (1)'!T:T,'Banco de Indicadores - Mun. (1)'!$C:$C,'Banco de Indicadores - UGRHI'!$B100,'Banco de Indicadores - Mun. (1)'!$A:$A,'Banco de Indicadores - UGRHI'!$A100)</f>
        <v>0</v>
      </c>
      <c r="Q100" s="44">
        <f>SUMIFS('Banco de Indicadores - Mun. (1)'!U:U,'Banco de Indicadores - Mun. (1)'!$C:$C,'Banco de Indicadores - UGRHI'!$B100,'Banco de Indicadores - Mun. (1)'!$A:$A,'Banco de Indicadores - UGRHI'!$A100)</f>
        <v>2526</v>
      </c>
      <c r="R100" s="44">
        <f>SUMIFS('Banco de Indicadores - Mun. (1)'!V:V,'Banco de Indicadores - Mun. (1)'!$C:$C,'Banco de Indicadores - UGRHI'!$B100,'Banco de Indicadores - Mun. (1)'!$A:$A,'Banco de Indicadores - UGRHI'!$A100)</f>
        <v>1894</v>
      </c>
      <c r="S100" s="44">
        <f>SUMIFS('Banco de Indicadores - Mun. (1)'!W:W,'Banco de Indicadores - Mun. (1)'!$C:$C,'Banco de Indicadores - UGRHI'!$B100,'Banco de Indicadores - Mun. (1)'!$A:$A,'Banco de Indicadores - UGRHI'!$A100)</f>
        <v>0</v>
      </c>
      <c r="T100" s="45">
        <f>SUMIFS('Banco de Indicadores Mun. (2)'!I:I,'Banco de Indicadores Mun. (2)'!$E:$E,'Banco de Indicadores - UGRHI'!$B100,'Banco de Indicadores Mun. (2)'!$A:$A,'Banco de Indicadores - UGRHI'!$A100)</f>
        <v>2.3298469000000002</v>
      </c>
      <c r="U100" s="45">
        <f>SUMIFS('Banco de Indicadores Mun. (2)'!J:J,'Banco de Indicadores Mun. (2)'!$E:$E,'Banco de Indicadores - UGRHI'!$B100,'Banco de Indicadores Mun. (2)'!$A:$A,'Banco de Indicadores - UGRHI'!$A100)</f>
        <v>2.3023506999999999</v>
      </c>
      <c r="V100" s="45">
        <f>SUMIFS('Banco de Indicadores Mun. (2)'!K:K,'Banco de Indicadores Mun. (2)'!$E:$E,'Banco de Indicadores - UGRHI'!$B100,'Banco de Indicadores Mun. (2)'!$A:$A,'Banco de Indicadores - UGRHI'!$A100)</f>
        <v>2.7496199999999998E-2</v>
      </c>
      <c r="W100" s="45">
        <f>SUMIFS('Banco de Indicadores Mun. (2)'!L:L,'Banco de Indicadores Mun. (2)'!$E:$E,'Banco de Indicadores - UGRHI'!$B100,'Banco de Indicadores Mun. (2)'!$A:$A,'Banco de Indicadores - UGRHI'!$A100)</f>
        <v>0.58494227447995939</v>
      </c>
      <c r="X100" s="45">
        <f>SUMIFS('Banco de Indicadores Mun. (2)'!M:M,'Banco de Indicadores Mun. (2)'!$E:$E,'Banco de Indicadores - UGRHI'!$B100,'Banco de Indicadores Mun. (2)'!$A:$A,'Banco de Indicadores - UGRHI'!$A100)</f>
        <v>0.23300459999999995</v>
      </c>
      <c r="Y100" s="45">
        <f>SUMIFS('Banco de Indicadores Mun. (2)'!N:N,'Banco de Indicadores Mun. (2)'!$E:$E,'Banco de Indicadores - UGRHI'!$B100,'Banco de Indicadores Mun. (2)'!$A:$A,'Banco de Indicadores - UGRHI'!$A100)</f>
        <v>1.2072046999999995</v>
      </c>
      <c r="Z100" s="45">
        <f>SUMIFS('Banco de Indicadores Mun. (2)'!O:O,'Banco de Indicadores Mun. (2)'!$E:$E,'Banco de Indicadores - UGRHI'!$B100,'Banco de Indicadores Mun. (2)'!$A:$A,'Banco de Indicadores - UGRHI'!$A100)</f>
        <v>0.80823749999999994</v>
      </c>
      <c r="AA100" s="45">
        <f>SUMIFS('Banco de Indicadores Mun. (2)'!P:P,'Banco de Indicadores Mun. (2)'!$E:$E,'Banco de Indicadores - UGRHI'!$B100,'Banco de Indicadores Mun. (2)'!$A:$A,'Banco de Indicadores - UGRHI'!$A100)</f>
        <v>8.1400100000000031E-2</v>
      </c>
      <c r="AB100" s="48">
        <f>SUMIFS('Banco de Indicadores - Mun. (1)'!X:X,'Banco de Indicadores - Mun. (1)'!$C:$C,'Banco de Indicadores - UGRHI'!$B100,'Banco de Indicadores - Mun. (1)'!$A:$A,'Banco de Indicadores - UGRHI'!$A100)</f>
        <v>0.71642820103472205</v>
      </c>
      <c r="AC100" s="48">
        <f t="shared" si="4"/>
        <v>82.28155339805825</v>
      </c>
      <c r="AD100" s="48">
        <f t="shared" si="5"/>
        <v>17.718446601941746</v>
      </c>
      <c r="AE100" s="44">
        <f>SUMIFS('Banco de Indicadores - Mun. (1)'!Y:Y,'Banco de Indicadores - Mun. (1)'!$C:$C,'Banco de Indicadores - UGRHI'!$B100,'Banco de Indicadores - Mun. (1)'!$A:$A,'Banco de Indicadores - UGRHI'!$A100)</f>
        <v>196.35</v>
      </c>
      <c r="AF100" s="44">
        <f>SUMIFS('Banco de Indicadores - Mun. (1)'!Z:Z,'Banco de Indicadores - Mun. (1)'!$C:$C,'Banco de Indicadores - UGRHI'!$B100,'Banco de Indicadores - Mun. (1)'!$A:$A,'Banco de Indicadores - UGRHI'!$A100)</f>
        <v>6807</v>
      </c>
      <c r="AG100" s="44">
        <f>SUMIFS('Banco de Indicadores - Mun. (1)'!AA:AA,'Banco de Indicadores - Mun. (1)'!$C:$C,'Banco de Indicadores - UGRHI'!$B100,'Banco de Indicadores - Mun. (1)'!$A:$A,'Banco de Indicadores - UGRHI'!$A100)</f>
        <v>7756</v>
      </c>
      <c r="AH100" s="44">
        <f>SUMIFS('Banco de Indicadores - Mun. (1)'!AB:AB,'Banco de Indicadores - Mun. (1)'!$C:$C,'Banco de Indicadores - UGRHI'!$B100,'Banco de Indicadores - Mun. (1)'!$A:$A,'Banco de Indicadores - UGRHI'!$A100)</f>
        <v>66</v>
      </c>
      <c r="AI100" s="44">
        <f>SUMIFS('Banco de Indicadores - Mun. (1)'!AC:AC,'Banco de Indicadores - Mun. (1)'!$C:$C,'Banco de Indicadores - UGRHI'!$B100,'Banco de Indicadores - Mun. (1)'!$A:$A,'Banco de Indicadores - UGRHI'!$A100)</f>
        <v>31</v>
      </c>
      <c r="AJ100" s="44">
        <f>SUMIFS('Banco de Indicadores Mun. (2)'!Q:Q,'Banco de Indicadores Mun. (2)'!$E:$E,'Banco de Indicadores - UGRHI'!$B100,'Banco de Indicadores Mun. (2)'!$A:$A,'Banco de Indicadores - UGRHI'!$A100)</f>
        <v>661</v>
      </c>
      <c r="AK100" s="154">
        <f>VLOOKUP(B100,'Dados Base'!B:K,9,FALSE)*31536000/SUMIFS('Banco de Indicadores - Mun. (1)'!H:H,'Banco de Indicadores - Mun. (1)'!C:C,'Banco de Indicadores - UGRHI'!B100,'Banco de Indicadores - Mun. (1)'!A:A,'Banco de Indicadores - UGRHI'!A100)</f>
        <v>45260.645351407104</v>
      </c>
      <c r="AL100" s="126">
        <v>67.048319772549931</v>
      </c>
      <c r="AM100" s="42" t="s">
        <v>702</v>
      </c>
      <c r="AN100" s="42" t="s">
        <v>702</v>
      </c>
      <c r="AO100" s="42" t="s">
        <v>702</v>
      </c>
      <c r="AP100" s="126">
        <v>89.802385385415562</v>
      </c>
      <c r="AQ100" s="127">
        <f>(SUMIFS(T:T,B:B,B100,A:A,A100)/VLOOKUP(B100,'Dados Base'!B:K,8,FALSE))*100</f>
        <v>1.0174003930131004</v>
      </c>
      <c r="AR100" s="127">
        <f>(SUMIFS(T:T,B:B,B100,A:A,A100)/VLOOKUP(B100,'Dados Base'!B:K,9,FALSE))*100</f>
        <v>0.44293667300380229</v>
      </c>
      <c r="AS100" s="127">
        <f>(SUMIFS(U:U,B:B,B100,A:A,A100)/VLOOKUP(B100,'Dados Base'!B:K,7,FALSE))*100</f>
        <v>1.421204135802469</v>
      </c>
      <c r="AT100" s="127">
        <f>(SUMIFS(V:V,B:B,B100,A:A,A100)/VLOOKUP(B100,'Dados Base'!B:K,10,FALSE))*100</f>
        <v>4.1039104477611936E-2</v>
      </c>
      <c r="AU100" s="44">
        <f>SUMIFS('Banco de Indicadores - Mun. (1)'!AO:AO,'Banco de Indicadores - Mun. (1)'!$C:$C,'Banco de Indicadores - UGRHI'!$B100,'Banco de Indicadores - Mun. (1)'!$A:$A,'Banco de Indicadores - UGRHI'!$A100)</f>
        <v>12</v>
      </c>
      <c r="AV100" s="44">
        <f>SUMIFS('Banco de Indicadores - Mun. (1)'!AP:AP,'Banco de Indicadores - Mun. (1)'!$C:$C,'Banco de Indicadores - UGRHI'!$B100,'Banco de Indicadores - Mun. (1)'!$A:$A,'Banco de Indicadores - UGRHI'!$A100)</f>
        <v>9.5960080606467706</v>
      </c>
      <c r="AW100" s="142">
        <v>2</v>
      </c>
      <c r="AX100" s="44">
        <f>SUMIFS('Banco de Indicadores - Mun. (1)'!AQ:AQ,'Banco de Indicadores - Mun. (1)'!$C:$C,'Banco de Indicadores - UGRHI'!$B100,'Banco de Indicadores - Mun. (1)'!$A:$A,'Banco de Indicadores - UGRHI'!$A100)</f>
        <v>1238</v>
      </c>
      <c r="AY100" s="74">
        <v>64.861704319165014</v>
      </c>
      <c r="AZ100" s="74">
        <v>60.704673487605575</v>
      </c>
      <c r="BA100" s="75">
        <f xml:space="preserve">  100 * (  SUMIFS('Banco de Indicadores - Mun. (1)'!Z:Z,'Banco de Indicadores - Mun. (1)'!$C:$C,'Banco de Indicadores - UGRHI'!$B100,'Banco de Indicadores - Mun. (1)'!$A:$A,'Banco de Indicadores - UGRHI'!$A100) /
(SUMIFS('Banco de Indicadores - Mun. (1)'!AA:AA,'Banco de Indicadores - Mun. (1)'!$C:$C,'Banco de Indicadores - UGRHI'!$B100,'Banco de Indicadores - Mun. (1)'!$A:$A,'Banco de Indicadores - UGRHI'!$A100) +  SUMIFS('Banco de Indicadores - Mun. (1)'!Z:Z,'Banco de Indicadores - Mun. (1)'!$C:$C,'Banco de Indicadores - UGRHI'!$B100,'Banco de Indicadores - Mun. (1)'!$A:$A,'Banco de Indicadores - UGRHI'!$A100) ))</f>
        <v>46.741742772780334</v>
      </c>
      <c r="BB100" s="44">
        <f>SUMIFS('Banco de Indicadores - Mun. (1)'!AW:AW,'Banco de Indicadores - Mun. (1)'!$C:$C,'Banco de Indicadores - UGRHI'!$B100,'Banco de Indicadores - Mun. (1)'!$A:$A,'Banco de Indicadores - UGRHI'!$A100)</f>
        <v>1</v>
      </c>
      <c r="BC100" s="44">
        <f>SUMIFS('Banco de Indicadores - Mun. (1)'!AX:AX,'Banco de Indicadores - Mun. (1)'!$C:$C,'Banco de Indicadores - UGRHI'!$B100,'Banco de Indicadores - Mun. (1)'!$A:$A,'Banco de Indicadores - UGRHI'!$A100)</f>
        <v>31</v>
      </c>
      <c r="BD100" s="124">
        <v>0.66</v>
      </c>
      <c r="BE100" s="44">
        <f>SUMIFS('Banco de Indicadores Mun. (2)'!R:R,'Banco de Indicadores Mun. (2)'!$E:$E,'Banco de Indicadores - UGRHI'!$B100,'Banco de Indicadores Mun. (2)'!$A:$A,'Banco de Indicadores - UGRHI'!$A100)</f>
        <v>287</v>
      </c>
      <c r="BF100" s="128">
        <v>57.629747144301469</v>
      </c>
    </row>
    <row r="101" spans="1:58" x14ac:dyDescent="0.25">
      <c r="A101" s="38">
        <v>2013</v>
      </c>
      <c r="B101" s="38">
        <v>12</v>
      </c>
      <c r="C101" s="123">
        <f>SUMIFS('Banco de Indicadores Mun. (2)'!G:G,'Banco de Indicadores Mun. (2)'!$E:$E,'Banco de Indicadores - UGRHI'!$B101,'Banco de Indicadores Mun. (2)'!$A:$A,'Banco de Indicadores - UGRHI'!$A101)</f>
        <v>453</v>
      </c>
      <c r="D101" s="123">
        <f>SUMIFS('Banco de Indicadores Mun. (2)'!H:H,'Banco de Indicadores Mun. (2)'!$E:$E,'Banco de Indicadores - UGRHI'!$B101,'Banco de Indicadores Mun. (2)'!$A:$A,'Banco de Indicadores - UGRHI'!$A101)</f>
        <v>349</v>
      </c>
      <c r="E101" s="43">
        <v>0.58494283348011766</v>
      </c>
      <c r="F101" s="44">
        <f>SUMIFS('Banco de Indicadores - Mun. (1)'!H:H,'Banco de Indicadores - Mun. (1)'!$C:$C,'Banco de Indicadores - UGRHI'!$B101,'Banco de Indicadores - Mun. (1)'!$A:$A,'Banco de Indicadores - UGRHI'!$A101)</f>
        <v>337707</v>
      </c>
      <c r="G101" s="44">
        <f>SUMIFS('Banco de Indicadores - Mun. (1)'!I:I,'Banco de Indicadores - Mun. (1)'!$C:$C,'Banco de Indicadores - UGRHI'!$B101,'Banco de Indicadores - Mun. (1)'!$A:$A,'Banco de Indicadores - UGRHI'!$A101)</f>
        <v>322220</v>
      </c>
      <c r="H101" s="44">
        <f>SUMIFS('Banco de Indicadores - Mun. (1)'!J:J,'Banco de Indicadores - Mun. (1)'!$C:$C,'Banco de Indicadores - UGRHI'!$B101,'Banco de Indicadores - Mun. (1)'!$A:$A,'Banco de Indicadores - UGRHI'!$A101)</f>
        <v>15487</v>
      </c>
      <c r="I101" s="46">
        <f>(F101)/VLOOKUP(B101,'Dados Base'!$B:$K,6,FALSE)</f>
        <v>47.476567980621745</v>
      </c>
      <c r="J101" s="73">
        <f t="shared" si="7"/>
        <v>0.9541407196178936</v>
      </c>
      <c r="K101" s="44">
        <f>SUMIFS('Banco de Indicadores - Mun. (1)'!O:O,'Banco de Indicadores - Mun. (1)'!$C:$C,'Banco de Indicadores - UGRHI'!$B101,'Banco de Indicadores - Mun. (1)'!$A:$A,'Banco de Indicadores - UGRHI'!$A101)</f>
        <v>1685</v>
      </c>
      <c r="L101" s="44">
        <f>SUMIFS('Banco de Indicadores - Mun. (1)'!P:P,'Banco de Indicadores - Mun. (1)'!$C:$C,'Banco de Indicadores - UGRHI'!$B101,'Banco de Indicadores - Mun. (1)'!$A:$A,'Banco de Indicadores - UGRHI'!$A101)</f>
        <v>0</v>
      </c>
      <c r="M101" s="44">
        <f>SUMIFS('Banco de Indicadores - Mun. (1)'!Q:Q,'Banco de Indicadores - Mun. (1)'!$C:$C,'Banco de Indicadores - UGRHI'!$B101,'Banco de Indicadores - Mun. (1)'!$A:$A,'Banco de Indicadores - UGRHI'!$A101)</f>
        <v>0</v>
      </c>
      <c r="N101" s="44">
        <f>SUMIFS('Banco de Indicadores - Mun. (1)'!R:R,'Banco de Indicadores - Mun. (1)'!$C:$C,'Banco de Indicadores - UGRHI'!$B101,'Banco de Indicadores - Mun. (1)'!$A:$A,'Banco de Indicadores - UGRHI'!$A101)</f>
        <v>0</v>
      </c>
      <c r="O101" s="44">
        <f>SUMIFS('Banco de Indicadores - Mun. (1)'!S:S,'Banco de Indicadores - Mun. (1)'!$C:$C,'Banco de Indicadores - UGRHI'!$B101,'Banco de Indicadores - Mun. (1)'!$A:$A,'Banco de Indicadores - UGRHI'!$A101)</f>
        <v>484</v>
      </c>
      <c r="P101" s="44">
        <f>SUMIFS('Banco de Indicadores - Mun. (1)'!T:T,'Banco de Indicadores - Mun. (1)'!$C:$C,'Banco de Indicadores - UGRHI'!$B101,'Banco de Indicadores - Mun. (1)'!$A:$A,'Banco de Indicadores - UGRHI'!$A101)</f>
        <v>0</v>
      </c>
      <c r="Q101" s="44">
        <f>SUMIFS('Banco de Indicadores - Mun. (1)'!U:U,'Banco de Indicadores - Mun. (1)'!$C:$C,'Banco de Indicadores - UGRHI'!$B101,'Banco de Indicadores - Mun. (1)'!$A:$A,'Banco de Indicadores - UGRHI'!$A101)</f>
        <v>3956</v>
      </c>
      <c r="R101" s="44">
        <f>SUMIFS('Banco de Indicadores - Mun. (1)'!V:V,'Banco de Indicadores - Mun. (1)'!$C:$C,'Banco de Indicadores - UGRHI'!$B101,'Banco de Indicadores - Mun. (1)'!$A:$A,'Banco de Indicadores - UGRHI'!$A101)</f>
        <v>3239</v>
      </c>
      <c r="S101" s="44">
        <f>SUMIFS('Banco de Indicadores - Mun. (1)'!W:W,'Banco de Indicadores - Mun. (1)'!$C:$C,'Banco de Indicadores - UGRHI'!$B101,'Banco de Indicadores - Mun. (1)'!$A:$A,'Banco de Indicadores - UGRHI'!$A101)</f>
        <v>0</v>
      </c>
      <c r="T101" s="45">
        <f>SUMIFS('Banco de Indicadores Mun. (2)'!I:I,'Banco de Indicadores Mun. (2)'!$E:$E,'Banco de Indicadores - UGRHI'!$B101,'Banco de Indicadores Mun. (2)'!$A:$A,'Banco de Indicadores - UGRHI'!$A101)</f>
        <v>12.008923699999999</v>
      </c>
      <c r="U101" s="45">
        <f>SUMIFS('Banco de Indicadores Mun. (2)'!J:J,'Banco de Indicadores Mun. (2)'!$E:$E,'Banco de Indicadores - UGRHI'!$B101,'Banco de Indicadores Mun. (2)'!$A:$A,'Banco de Indicadores - UGRHI'!$A101)</f>
        <v>10.5351382</v>
      </c>
      <c r="V101" s="45">
        <f>SUMIFS('Banco de Indicadores Mun. (2)'!K:K,'Banco de Indicadores Mun. (2)'!$E:$E,'Banco de Indicadores - UGRHI'!$B101,'Banco de Indicadores Mun. (2)'!$A:$A,'Banco de Indicadores - UGRHI'!$A101)</f>
        <v>1.4737854999999995</v>
      </c>
      <c r="W101" s="45">
        <f>SUMIFS('Banco de Indicadores Mun. (2)'!L:L,'Banco de Indicadores Mun. (2)'!$E:$E,'Banco de Indicadores - UGRHI'!$B101,'Banco de Indicadores Mun. (2)'!$A:$A,'Banco de Indicadores - UGRHI'!$A101)</f>
        <v>3.1635329179350582</v>
      </c>
      <c r="X101" s="45">
        <f>SUMIFS('Banco de Indicadores Mun. (2)'!M:M,'Banco de Indicadores Mun. (2)'!$E:$E,'Banco de Indicadores - UGRHI'!$B101,'Banco de Indicadores Mun. (2)'!$A:$A,'Banco de Indicadores - UGRHI'!$A101)</f>
        <v>0.81747910000000013</v>
      </c>
      <c r="Y101" s="45">
        <f>SUMIFS('Banco de Indicadores Mun. (2)'!N:N,'Banco de Indicadores Mun. (2)'!$E:$E,'Banco de Indicadores - UGRHI'!$B101,'Banco de Indicadores Mun. (2)'!$A:$A,'Banco de Indicadores - UGRHI'!$A101)</f>
        <v>1.6364045</v>
      </c>
      <c r="Z101" s="45">
        <f>SUMIFS('Banco de Indicadores Mun. (2)'!O:O,'Banco de Indicadores Mun. (2)'!$E:$E,'Banco de Indicadores - UGRHI'!$B101,'Banco de Indicadores Mun. (2)'!$A:$A,'Banco de Indicadores - UGRHI'!$A101)</f>
        <v>9.4177909000000017</v>
      </c>
      <c r="AA101" s="45">
        <f>SUMIFS('Banco de Indicadores Mun. (2)'!P:P,'Banco de Indicadores Mun. (2)'!$E:$E,'Banco de Indicadores - UGRHI'!$B101,'Banco de Indicadores Mun. (2)'!$A:$A,'Banco de Indicadores - UGRHI'!$A101)</f>
        <v>0.13724920000000002</v>
      </c>
      <c r="AB101" s="48">
        <f>SUMIFS('Banco de Indicadores - Mun. (1)'!X:X,'Banco de Indicadores - Mun. (1)'!$C:$C,'Banco de Indicadores - UGRHI'!$B101,'Banco de Indicadores - Mun. (1)'!$A:$A,'Banco de Indicadores - UGRHI'!$A101)</f>
        <v>1.0108498925115741</v>
      </c>
      <c r="AC101" s="48">
        <f t="shared" si="4"/>
        <v>56.483790523690772</v>
      </c>
      <c r="AD101" s="48">
        <f t="shared" si="5"/>
        <v>43.516209476309228</v>
      </c>
      <c r="AE101" s="44">
        <f>SUMIFS('Banco de Indicadores - Mun. (1)'!Y:Y,'Banco de Indicadores - Mun. (1)'!$C:$C,'Banco de Indicadores - UGRHI'!$B101,'Banco de Indicadores - Mun. (1)'!$A:$A,'Banco de Indicadores - UGRHI'!$A101)</f>
        <v>269.71999999999997</v>
      </c>
      <c r="AF101" s="44">
        <f>SUMIFS('Banco de Indicadores - Mun. (1)'!Z:Z,'Banco de Indicadores - Mun. (1)'!$C:$C,'Banco de Indicadores - UGRHI'!$B101,'Banco de Indicadores - Mun. (1)'!$A:$A,'Banco de Indicadores - UGRHI'!$A101)</f>
        <v>9998</v>
      </c>
      <c r="AG101" s="44">
        <f>SUMIFS('Banco de Indicadores - Mun. (1)'!AA:AA,'Banco de Indicadores - Mun. (1)'!$C:$C,'Banco de Indicadores - UGRHI'!$B101,'Banco de Indicadores - Mun. (1)'!$A:$A,'Banco de Indicadores - UGRHI'!$A101)</f>
        <v>7935</v>
      </c>
      <c r="AH101" s="44">
        <f>SUMIFS('Banco de Indicadores - Mun. (1)'!AB:AB,'Banco de Indicadores - Mun. (1)'!$C:$C,'Banco de Indicadores - UGRHI'!$B101,'Banco de Indicadores - Mun. (1)'!$A:$A,'Banco de Indicadores - UGRHI'!$A101)</f>
        <v>40</v>
      </c>
      <c r="AI101" s="44">
        <f>SUMIFS('Banco de Indicadores - Mun. (1)'!AC:AC,'Banco de Indicadores - Mun. (1)'!$C:$C,'Banco de Indicadores - UGRHI'!$B101,'Banco de Indicadores - Mun. (1)'!$A:$A,'Banco de Indicadores - UGRHI'!$A101)</f>
        <v>0</v>
      </c>
      <c r="AJ101" s="44">
        <f>SUMIFS('Banco de Indicadores Mun. (2)'!Q:Q,'Banco de Indicadores Mun. (2)'!$E:$E,'Banco de Indicadores - UGRHI'!$B101,'Banco de Indicadores Mun. (2)'!$A:$A,'Banco de Indicadores - UGRHI'!$A101)</f>
        <v>261</v>
      </c>
      <c r="AK101" s="154">
        <f>VLOOKUP(B101,'Dados Base'!B:K,9,FALSE)*31536000/SUMIFS('Banco de Indicadores - Mun. (1)'!H:H,'Banco de Indicadores - Mun. (1)'!C:C,'Banco de Indicadores - UGRHI'!B101,'Banco de Indicadores - Mun. (1)'!A:A,'Banco de Indicadores - UGRHI'!A101)</f>
        <v>8124.2970977800278</v>
      </c>
      <c r="AL101" s="126">
        <v>95.361226507001618</v>
      </c>
      <c r="AM101" s="42" t="s">
        <v>702</v>
      </c>
      <c r="AN101" s="42" t="s">
        <v>702</v>
      </c>
      <c r="AO101" s="42" t="s">
        <v>702</v>
      </c>
      <c r="AP101" s="126">
        <v>98.072457079014342</v>
      </c>
      <c r="AQ101" s="127">
        <f>(SUMIFS(T:T,B:B,B101,A:A,A101)/VLOOKUP(B101,'Dados Base'!B:K,8,FALSE))*100</f>
        <v>38.738463548387095</v>
      </c>
      <c r="AR101" s="127">
        <f>(SUMIFS(T:T,B:B,B101,A:A,A101)/VLOOKUP(B101,'Dados Base'!B:K,9,FALSE))*100</f>
        <v>13.803360574712642</v>
      </c>
      <c r="AS101" s="127">
        <f>(SUMIFS(U:U,B:B,B101,A:A,A101)/VLOOKUP(B101,'Dados Base'!B:K,7,FALSE))*100</f>
        <v>50.167324761904766</v>
      </c>
      <c r="AT101" s="127">
        <f>(SUMIFS(V:V,B:B,B101,A:A,A101)/VLOOKUP(B101,'Dados Base'!B:K,10,FALSE))*100</f>
        <v>14.737854999999994</v>
      </c>
      <c r="AU101" s="44">
        <f>SUMIFS('Banco de Indicadores - Mun. (1)'!AO:AO,'Banco de Indicadores - Mun. (1)'!$C:$C,'Banco de Indicadores - UGRHI'!$B101,'Banco de Indicadores - Mun. (1)'!$A:$A,'Banco de Indicadores - UGRHI'!$A101)</f>
        <v>0</v>
      </c>
      <c r="AV101" s="44">
        <f>SUMIFS('Banco de Indicadores - Mun. (1)'!AP:AP,'Banco de Indicadores - Mun. (1)'!$C:$C,'Banco de Indicadores - UGRHI'!$B101,'Banco de Indicadores - Mun. (1)'!$A:$A,'Banco de Indicadores - UGRHI'!$A101)</f>
        <v>0</v>
      </c>
      <c r="AW101" s="142">
        <v>2</v>
      </c>
      <c r="AX101" s="44">
        <f>SUMIFS('Banco de Indicadores - Mun. (1)'!AQ:AQ,'Banco de Indicadores - Mun. (1)'!$C:$C,'Banco de Indicadores - UGRHI'!$B101,'Banco de Indicadores - Mun. (1)'!$A:$A,'Banco de Indicadores - UGRHI'!$A101)</f>
        <v>0</v>
      </c>
      <c r="AY101" s="74">
        <v>99.660737188423596</v>
      </c>
      <c r="AZ101" s="74">
        <v>69.655774270897226</v>
      </c>
      <c r="BA101" s="75">
        <f xml:space="preserve">  100 * (  SUMIFS('Banco de Indicadores - Mun. (1)'!Z:Z,'Banco de Indicadores - Mun. (1)'!$C:$C,'Banco de Indicadores - UGRHI'!$B101,'Banco de Indicadores - Mun. (1)'!$A:$A,'Banco de Indicadores - UGRHI'!$A101) /
(SUMIFS('Banco de Indicadores - Mun. (1)'!AA:AA,'Banco de Indicadores - Mun. (1)'!$C:$C,'Banco de Indicadores - UGRHI'!$B101,'Banco de Indicadores - Mun. (1)'!$A:$A,'Banco de Indicadores - UGRHI'!$A101) +  SUMIFS('Banco de Indicadores - Mun. (1)'!Z:Z,'Banco de Indicadores - Mun. (1)'!$C:$C,'Banco de Indicadores - UGRHI'!$B101,'Banco de Indicadores - Mun. (1)'!$A:$A,'Banco de Indicadores - UGRHI'!$A101) ))</f>
        <v>55.751965649919143</v>
      </c>
      <c r="BB101" s="44">
        <f>SUMIFS('Banco de Indicadores - Mun. (1)'!AW:AW,'Banco de Indicadores - Mun. (1)'!$C:$C,'Banco de Indicadores - UGRHI'!$B101,'Banco de Indicadores - Mun. (1)'!$A:$A,'Banco de Indicadores - UGRHI'!$A101)</f>
        <v>2</v>
      </c>
      <c r="BC101" s="44">
        <f>SUMIFS('Banco de Indicadores - Mun. (1)'!AX:AX,'Banco de Indicadores - Mun. (1)'!$C:$C,'Banco de Indicadores - UGRHI'!$B101,'Banco de Indicadores - Mun. (1)'!$A:$A,'Banco de Indicadores - UGRHI'!$A101)</f>
        <v>0</v>
      </c>
      <c r="BD101" s="124">
        <v>0.51</v>
      </c>
      <c r="BE101" s="44">
        <f>SUMIFS('Banco de Indicadores Mun. (2)'!R:R,'Banco de Indicadores Mun. (2)'!$E:$E,'Banco de Indicadores - UGRHI'!$B101,'Banco de Indicadores Mun. (2)'!$A:$A,'Banco de Indicadores - UGRHI'!$A101)</f>
        <v>94</v>
      </c>
      <c r="BF101" s="128">
        <v>144.80697693232366</v>
      </c>
    </row>
    <row r="102" spans="1:58" x14ac:dyDescent="0.25">
      <c r="A102" s="38">
        <v>2013</v>
      </c>
      <c r="B102" s="38">
        <v>13</v>
      </c>
      <c r="C102" s="123">
        <f>SUMIFS('Banco de Indicadores Mun. (2)'!G:G,'Banco de Indicadores Mun. (2)'!$E:$E,'Banco de Indicadores - UGRHI'!$B102,'Banco de Indicadores Mun. (2)'!$A:$A,'Banco de Indicadores - UGRHI'!$A102)</f>
        <v>577</v>
      </c>
      <c r="D102" s="123">
        <f>SUMIFS('Banco de Indicadores Mun. (2)'!H:H,'Banco de Indicadores Mun. (2)'!$E:$E,'Banco de Indicadores - UGRHI'!$B102,'Banco de Indicadores Mun. (2)'!$A:$A,'Banco de Indicadores - UGRHI'!$A102)</f>
        <v>1560</v>
      </c>
      <c r="E102" s="43">
        <v>1.0115364206530586</v>
      </c>
      <c r="F102" s="44">
        <f>SUMIFS('Banco de Indicadores - Mun. (1)'!H:H,'Banco de Indicadores - Mun. (1)'!$C:$C,'Banco de Indicadores - UGRHI'!$B102,'Banco de Indicadores - Mun. (1)'!$A:$A,'Banco de Indicadores - UGRHI'!$A102)</f>
        <v>1518114</v>
      </c>
      <c r="G102" s="44">
        <f>SUMIFS('Banco de Indicadores - Mun. (1)'!I:I,'Banco de Indicadores - Mun. (1)'!$C:$C,'Banco de Indicadores - UGRHI'!$B102,'Banco de Indicadores - Mun. (1)'!$A:$A,'Banco de Indicadores - UGRHI'!$A102)</f>
        <v>1460089</v>
      </c>
      <c r="H102" s="44">
        <f>SUMIFS('Banco de Indicadores - Mun. (1)'!J:J,'Banco de Indicadores - Mun. (1)'!$C:$C,'Banco de Indicadores - UGRHI'!$B102,'Banco de Indicadores - Mun. (1)'!$A:$A,'Banco de Indicadores - UGRHI'!$A102)</f>
        <v>58025</v>
      </c>
      <c r="I102" s="46">
        <f>(F102)/VLOOKUP(B102,'Dados Base'!$B:$K,6,FALSE)</f>
        <v>95.368923750167269</v>
      </c>
      <c r="J102" s="73">
        <f t="shared" si="7"/>
        <v>0.96177823272824048</v>
      </c>
      <c r="K102" s="44">
        <f>SUMIFS('Banco de Indicadores - Mun. (1)'!O:O,'Banco de Indicadores - Mun. (1)'!$C:$C,'Banco de Indicadores - UGRHI'!$B102,'Banco de Indicadores - Mun. (1)'!$A:$A,'Banco de Indicadores - UGRHI'!$A102)</f>
        <v>4002</v>
      </c>
      <c r="L102" s="44">
        <f>SUMIFS('Banco de Indicadores - Mun. (1)'!P:P,'Banco de Indicadores - Mun. (1)'!$C:$C,'Banco de Indicadores - UGRHI'!$B102,'Banco de Indicadores - Mun. (1)'!$A:$A,'Banco de Indicadores - UGRHI'!$A102)</f>
        <v>0</v>
      </c>
      <c r="M102" s="44">
        <f>SUMIFS('Banco de Indicadores - Mun. (1)'!Q:Q,'Banco de Indicadores - Mun. (1)'!$C:$C,'Banco de Indicadores - UGRHI'!$B102,'Banco de Indicadores - Mun. (1)'!$A:$A,'Banco de Indicadores - UGRHI'!$A102)</f>
        <v>0</v>
      </c>
      <c r="N102" s="44">
        <f>SUMIFS('Banco de Indicadores - Mun. (1)'!R:R,'Banco de Indicadores - Mun. (1)'!$C:$C,'Banco de Indicadores - UGRHI'!$B102,'Banco de Indicadores - Mun. (1)'!$A:$A,'Banco de Indicadores - UGRHI'!$A102)</f>
        <v>0</v>
      </c>
      <c r="O102" s="44">
        <f>SUMIFS('Banco de Indicadores - Mun. (1)'!S:S,'Banco de Indicadores - Mun. (1)'!$C:$C,'Banco de Indicadores - UGRHI'!$B102,'Banco de Indicadores - Mun. (1)'!$A:$A,'Banco de Indicadores - UGRHI'!$A102)</f>
        <v>4739</v>
      </c>
      <c r="P102" s="44">
        <f>SUMIFS('Banco de Indicadores - Mun. (1)'!T:T,'Banco de Indicadores - Mun. (1)'!$C:$C,'Banco de Indicadores - UGRHI'!$B102,'Banco de Indicadores - Mun. (1)'!$A:$A,'Banco de Indicadores - UGRHI'!$A102)</f>
        <v>0</v>
      </c>
      <c r="Q102" s="44">
        <f>SUMIFS('Banco de Indicadores - Mun. (1)'!U:U,'Banco de Indicadores - Mun. (1)'!$C:$C,'Banco de Indicadores - UGRHI'!$B102,'Banco de Indicadores - Mun. (1)'!$A:$A,'Banco de Indicadores - UGRHI'!$A102)</f>
        <v>17991</v>
      </c>
      <c r="R102" s="44">
        <f>SUMIFS('Banco de Indicadores - Mun. (1)'!V:V,'Banco de Indicadores - Mun. (1)'!$C:$C,'Banco de Indicadores - UGRHI'!$B102,'Banco de Indicadores - Mun. (1)'!$A:$A,'Banco de Indicadores - UGRHI'!$A102)</f>
        <v>15168</v>
      </c>
      <c r="S102" s="44">
        <f>SUMIFS('Banco de Indicadores - Mun. (1)'!W:W,'Banco de Indicadores - Mun. (1)'!$C:$C,'Banco de Indicadores - UGRHI'!$B102,'Banco de Indicadores - Mun. (1)'!$A:$A,'Banco de Indicadores - UGRHI'!$A102)</f>
        <v>0</v>
      </c>
      <c r="T102" s="45">
        <f>SUMIFS('Banco de Indicadores Mun. (2)'!I:I,'Banco de Indicadores Mun. (2)'!$E:$E,'Banco de Indicadores - UGRHI'!$B102,'Banco de Indicadores Mun. (2)'!$A:$A,'Banco de Indicadores - UGRHI'!$A102)</f>
        <v>19.351108799999999</v>
      </c>
      <c r="U102" s="45">
        <f>SUMIFS('Banco de Indicadores Mun. (2)'!J:J,'Banco de Indicadores Mun. (2)'!$E:$E,'Banco de Indicadores - UGRHI'!$B102,'Banco de Indicadores Mun. (2)'!$A:$A,'Banco de Indicadores - UGRHI'!$A102)</f>
        <v>14.422290000000006</v>
      </c>
      <c r="V102" s="45">
        <f>SUMIFS('Banco de Indicadores Mun. (2)'!K:K,'Banco de Indicadores Mun. (2)'!$E:$E,'Banco de Indicadores - UGRHI'!$B102,'Banco de Indicadores Mun. (2)'!$A:$A,'Banco de Indicadores - UGRHI'!$A102)</f>
        <v>4.9288188000000011</v>
      </c>
      <c r="W102" s="45">
        <f>SUMIFS('Banco de Indicadores Mun. (2)'!L:L,'Banco de Indicadores Mun. (2)'!$E:$E,'Banco de Indicadores - UGRHI'!$B102,'Banco de Indicadores Mun. (2)'!$A:$A,'Banco de Indicadores - UGRHI'!$A102)</f>
        <v>0</v>
      </c>
      <c r="X102" s="45">
        <f>SUMIFS('Banco de Indicadores Mun. (2)'!M:M,'Banco de Indicadores Mun. (2)'!$E:$E,'Banco de Indicadores - UGRHI'!$B102,'Banco de Indicadores Mun. (2)'!$A:$A,'Banco de Indicadores - UGRHI'!$A102)</f>
        <v>2.3484492000000001</v>
      </c>
      <c r="Y102" s="45">
        <f>SUMIFS('Banco de Indicadores Mun. (2)'!N:N,'Banco de Indicadores Mun. (2)'!$E:$E,'Banco de Indicadores - UGRHI'!$B102,'Banco de Indicadores Mun. (2)'!$A:$A,'Banco de Indicadores - UGRHI'!$A102)</f>
        <v>5.8017823999999996</v>
      </c>
      <c r="Z102" s="45">
        <f>SUMIFS('Banco de Indicadores Mun. (2)'!O:O,'Banco de Indicadores Mun. (2)'!$E:$E,'Banco de Indicadores - UGRHI'!$B102,'Banco de Indicadores Mun. (2)'!$A:$A,'Banco de Indicadores - UGRHI'!$A102)</f>
        <v>6.6025361999999985</v>
      </c>
      <c r="AA102" s="45">
        <f>SUMIFS('Banco de Indicadores Mun. (2)'!P:P,'Banco de Indicadores Mun. (2)'!$E:$E,'Banco de Indicadores - UGRHI'!$B102,'Banco de Indicadores Mun. (2)'!$A:$A,'Banco de Indicadores - UGRHI'!$A102)</f>
        <v>4.5983410000000005</v>
      </c>
      <c r="AB102" s="48">
        <f>SUMIFS('Banco de Indicadores - Mun. (1)'!X:X,'Banco de Indicadores - Mun. (1)'!$C:$C,'Banco de Indicadores - UGRHI'!$B102,'Banco de Indicadores - Mun. (1)'!$A:$A,'Banco de Indicadores - UGRHI'!$A102)</f>
        <v>4.7831484372743684</v>
      </c>
      <c r="AC102" s="48">
        <f t="shared" si="4"/>
        <v>27.000467945718299</v>
      </c>
      <c r="AD102" s="48">
        <f t="shared" si="5"/>
        <v>72.999532054281701</v>
      </c>
      <c r="AE102" s="44">
        <f>SUMIFS('Banco de Indicadores - Mun. (1)'!Y:Y,'Banco de Indicadores - Mun. (1)'!$C:$C,'Banco de Indicadores - UGRHI'!$B102,'Banco de Indicadores - Mun. (1)'!$A:$A,'Banco de Indicadores - UGRHI'!$A102)</f>
        <v>1273.06</v>
      </c>
      <c r="AF102" s="44">
        <f>SUMIFS('Banco de Indicadores - Mun. (1)'!Z:Z,'Banco de Indicadores - Mun. (1)'!$C:$C,'Banco de Indicadores - UGRHI'!$B102,'Banco de Indicadores - Mun. (1)'!$A:$A,'Banco de Indicadores - UGRHI'!$A102)</f>
        <v>40633</v>
      </c>
      <c r="AG102" s="44">
        <f>SUMIFS('Banco de Indicadores - Mun. (1)'!AA:AA,'Banco de Indicadores - Mun. (1)'!$C:$C,'Banco de Indicadores - UGRHI'!$B102,'Banco de Indicadores - Mun. (1)'!$A:$A,'Banco de Indicadores - UGRHI'!$A102)</f>
        <v>40605</v>
      </c>
      <c r="AH102" s="44">
        <f>SUMIFS('Banco de Indicadores - Mun. (1)'!AB:AB,'Banco de Indicadores - Mun. (1)'!$C:$C,'Banco de Indicadores - UGRHI'!$B102,'Banco de Indicadores - Mun. (1)'!$A:$A,'Banco de Indicadores - UGRHI'!$A102)</f>
        <v>89</v>
      </c>
      <c r="AI102" s="44">
        <f>SUMIFS('Banco de Indicadores - Mun. (1)'!AC:AC,'Banco de Indicadores - Mun. (1)'!$C:$C,'Banco de Indicadores - UGRHI'!$B102,'Banco de Indicadores - Mun. (1)'!$A:$A,'Banco de Indicadores - UGRHI'!$A102)</f>
        <v>12</v>
      </c>
      <c r="AJ102" s="44">
        <f>SUMIFS('Banco de Indicadores Mun. (2)'!Q:Q,'Banco de Indicadores Mun. (2)'!$E:$E,'Banco de Indicadores - UGRHI'!$B102,'Banco de Indicadores Mun. (2)'!$A:$A,'Banco de Indicadores - UGRHI'!$A102)</f>
        <v>332</v>
      </c>
      <c r="AK102" s="154">
        <f>VLOOKUP(B102,'Dados Base'!B:K,9,FALSE)*31536000/SUMIFS('Banco de Indicadores - Mun. (1)'!H:H,'Banco de Indicadores - Mun. (1)'!C:C,'Banco de Indicadores - UGRHI'!B102,'Banco de Indicadores - Mun. (1)'!A:A,'Banco de Indicadores - UGRHI'!A102)</f>
        <v>2014.9949213300188</v>
      </c>
      <c r="AL102" s="126">
        <v>96.220815100463199</v>
      </c>
      <c r="AM102" s="42" t="s">
        <v>702</v>
      </c>
      <c r="AN102" s="42" t="s">
        <v>702</v>
      </c>
      <c r="AO102" s="42" t="s">
        <v>702</v>
      </c>
      <c r="AP102" s="126">
        <v>98.686030323030693</v>
      </c>
      <c r="AQ102" s="127">
        <f>(SUMIFS(T:T,B:B,B102,A:A,A102)/VLOOKUP(B102,'Dados Base'!B:K,8,FALSE))*100</f>
        <v>38.702217599999997</v>
      </c>
      <c r="AR102" s="127">
        <f>(SUMIFS(T:T,B:B,B102,A:A,A102)/VLOOKUP(B102,'Dados Base'!B:K,9,FALSE))*100</f>
        <v>19.949596701030927</v>
      </c>
      <c r="AS102" s="127">
        <f>(SUMIFS(U:U,B:B,B102,A:A,A102)/VLOOKUP(B102,'Dados Base'!B:K,7,FALSE))*100</f>
        <v>36.055725000000017</v>
      </c>
      <c r="AT102" s="127">
        <f>(SUMIFS(V:V,B:B,B102,A:A,A102)/VLOOKUP(B102,'Dados Base'!B:K,10,FALSE))*100</f>
        <v>49.288188000000012</v>
      </c>
      <c r="AU102" s="44">
        <f>SUMIFS('Banco de Indicadores - Mun. (1)'!AO:AO,'Banco de Indicadores - Mun. (1)'!$C:$C,'Banco de Indicadores - UGRHI'!$B102,'Banco de Indicadores - Mun. (1)'!$A:$A,'Banco de Indicadores - UGRHI'!$A102)</f>
        <v>5</v>
      </c>
      <c r="AV102" s="44">
        <f>SUMIFS('Banco de Indicadores - Mun. (1)'!AP:AP,'Banco de Indicadores - Mun. (1)'!$C:$C,'Banco de Indicadores - UGRHI'!$B102,'Banco de Indicadores - Mun. (1)'!$A:$A,'Banco de Indicadores - UGRHI'!$A102)</f>
        <v>0</v>
      </c>
      <c r="AW102" s="142">
        <v>12</v>
      </c>
      <c r="AX102" s="44">
        <f>SUMIFS('Banco de Indicadores - Mun. (1)'!AQ:AQ,'Banco de Indicadores - Mun. (1)'!$C:$C,'Banco de Indicadores - UGRHI'!$B102,'Banco de Indicadores - Mun. (1)'!$A:$A,'Banco de Indicadores - UGRHI'!$A102)</f>
        <v>9</v>
      </c>
      <c r="AY102" s="74">
        <v>96.854858563726339</v>
      </c>
      <c r="AZ102" s="74">
        <v>63.617773948152355</v>
      </c>
      <c r="BA102" s="75">
        <f xml:space="preserve">  100 * (  SUMIFS('Banco de Indicadores - Mun. (1)'!Z:Z,'Banco de Indicadores - Mun. (1)'!$C:$C,'Banco de Indicadores - UGRHI'!$B102,'Banco de Indicadores - Mun. (1)'!$A:$A,'Banco de Indicadores - UGRHI'!$A102) /
(SUMIFS('Banco de Indicadores - Mun. (1)'!AA:AA,'Banco de Indicadores - Mun. (1)'!$C:$C,'Banco de Indicadores - UGRHI'!$B102,'Banco de Indicadores - Mun. (1)'!$A:$A,'Banco de Indicadores - UGRHI'!$A102) +  SUMIFS('Banco de Indicadores - Mun. (1)'!Z:Z,'Banco de Indicadores - Mun. (1)'!$C:$C,'Banco de Indicadores - UGRHI'!$B102,'Banco de Indicadores - Mun. (1)'!$A:$A,'Banco de Indicadores - UGRHI'!$A102) ))</f>
        <v>50.01723331445875</v>
      </c>
      <c r="BB102" s="44">
        <f>SUMIFS('Banco de Indicadores - Mun. (1)'!AW:AW,'Banco de Indicadores - Mun. (1)'!$C:$C,'Banco de Indicadores - UGRHI'!$B102,'Banco de Indicadores - Mun. (1)'!$A:$A,'Banco de Indicadores - UGRHI'!$A102)</f>
        <v>8</v>
      </c>
      <c r="BC102" s="44">
        <f>SUMIFS('Banco de Indicadores - Mun. (1)'!AX:AX,'Banco de Indicadores - Mun. (1)'!$C:$C,'Banco de Indicadores - UGRHI'!$B102,'Banco de Indicadores - Mun. (1)'!$A:$A,'Banco de Indicadores - UGRHI'!$A102)</f>
        <v>12</v>
      </c>
      <c r="BD102" s="124">
        <v>0.51</v>
      </c>
      <c r="BE102" s="44">
        <f>SUMIFS('Banco de Indicadores Mun. (2)'!R:R,'Banco de Indicadores Mun. (2)'!$E:$E,'Banco de Indicadores - UGRHI'!$B102,'Banco de Indicadores Mun. (2)'!$A:$A,'Banco de Indicadores - UGRHI'!$A102)</f>
        <v>277</v>
      </c>
      <c r="BF102" s="128">
        <v>107.27950440067775</v>
      </c>
    </row>
    <row r="103" spans="1:58" x14ac:dyDescent="0.25">
      <c r="A103" s="38">
        <v>2013</v>
      </c>
      <c r="B103" s="38">
        <v>14</v>
      </c>
      <c r="C103" s="123">
        <f>SUMIFS('Banco de Indicadores Mun. (2)'!G:G,'Banco de Indicadores Mun. (2)'!$E:$E,'Banco de Indicadores - UGRHI'!$B103,'Banco de Indicadores Mun. (2)'!$A:$A,'Banco de Indicadores - UGRHI'!$A103)</f>
        <v>1348</v>
      </c>
      <c r="D103" s="123">
        <f>SUMIFS('Banco de Indicadores Mun. (2)'!H:H,'Banco de Indicadores Mun. (2)'!$E:$E,'Banco de Indicadores - UGRHI'!$B103,'Banco de Indicadores Mun. (2)'!$A:$A,'Banco de Indicadores - UGRHI'!$A103)</f>
        <v>315</v>
      </c>
      <c r="E103" s="43">
        <v>0.52495565452699289</v>
      </c>
      <c r="F103" s="44">
        <f>SUMIFS('Banco de Indicadores - Mun. (1)'!H:H,'Banco de Indicadores - Mun. (1)'!$C:$C,'Banco de Indicadores - UGRHI'!$B103,'Banco de Indicadores - Mun. (1)'!$A:$A,'Banco de Indicadores - UGRHI'!$A103)</f>
        <v>732761</v>
      </c>
      <c r="G103" s="44">
        <f>SUMIFS('Banco de Indicadores - Mun. (1)'!I:I,'Banco de Indicadores - Mun. (1)'!$C:$C,'Banco de Indicadores - UGRHI'!$B103,'Banco de Indicadores - Mun. (1)'!$A:$A,'Banco de Indicadores - UGRHI'!$A103)</f>
        <v>595549</v>
      </c>
      <c r="H103" s="44">
        <f>SUMIFS('Banco de Indicadores - Mun. (1)'!J:J,'Banco de Indicadores - Mun. (1)'!$C:$C,'Banco de Indicadores - UGRHI'!$B103,'Banco de Indicadores - Mun. (1)'!$A:$A,'Banco de Indicadores - UGRHI'!$A103)</f>
        <v>137212</v>
      </c>
      <c r="I103" s="46">
        <f>(F103)/VLOOKUP(B103,'Dados Base'!$B:$K,6,FALSE)</f>
        <v>35.333825500054729</v>
      </c>
      <c r="J103" s="73">
        <f t="shared" si="7"/>
        <v>0.81274658449344328</v>
      </c>
      <c r="K103" s="44">
        <f>SUMIFS('Banco de Indicadores - Mun. (1)'!O:O,'Banco de Indicadores - Mun. (1)'!$C:$C,'Banco de Indicadores - UGRHI'!$B103,'Banco de Indicadores - Mun. (1)'!$A:$A,'Banco de Indicadores - UGRHI'!$A103)</f>
        <v>4272</v>
      </c>
      <c r="L103" s="44">
        <f>SUMIFS('Banco de Indicadores - Mun. (1)'!P:P,'Banco de Indicadores - Mun. (1)'!$C:$C,'Banco de Indicadores - UGRHI'!$B103,'Banco de Indicadores - Mun. (1)'!$A:$A,'Banco de Indicadores - UGRHI'!$A103)</f>
        <v>0</v>
      </c>
      <c r="M103" s="44">
        <f>SUMIFS('Banco de Indicadores - Mun. (1)'!Q:Q,'Banco de Indicadores - Mun. (1)'!$C:$C,'Banco de Indicadores - UGRHI'!$B103,'Banco de Indicadores - Mun. (1)'!$A:$A,'Banco de Indicadores - UGRHI'!$A103)</f>
        <v>0</v>
      </c>
      <c r="N103" s="44">
        <f>SUMIFS('Banco de Indicadores - Mun. (1)'!R:R,'Banco de Indicadores - Mun. (1)'!$C:$C,'Banco de Indicadores - UGRHI'!$B103,'Banco de Indicadores - Mun. (1)'!$A:$A,'Banco de Indicadores - UGRHI'!$A103)</f>
        <v>0</v>
      </c>
      <c r="O103" s="44">
        <f>SUMIFS('Banco de Indicadores - Mun. (1)'!S:S,'Banco de Indicadores - Mun. (1)'!$C:$C,'Banco de Indicadores - UGRHI'!$B103,'Banco de Indicadores - Mun. (1)'!$A:$A,'Banco de Indicadores - UGRHI'!$A103)</f>
        <v>1191</v>
      </c>
      <c r="P103" s="44">
        <f>SUMIFS('Banco de Indicadores - Mun. (1)'!T:T,'Banco de Indicadores - Mun. (1)'!$C:$C,'Banco de Indicadores - UGRHI'!$B103,'Banco de Indicadores - Mun. (1)'!$A:$A,'Banco de Indicadores - UGRHI'!$A103)</f>
        <v>0</v>
      </c>
      <c r="Q103" s="44">
        <f>SUMIFS('Banco de Indicadores - Mun. (1)'!U:U,'Banco de Indicadores - Mun. (1)'!$C:$C,'Banco de Indicadores - UGRHI'!$B103,'Banco de Indicadores - Mun. (1)'!$A:$A,'Banco de Indicadores - UGRHI'!$A103)</f>
        <v>7089</v>
      </c>
      <c r="R103" s="44">
        <f>SUMIFS('Banco de Indicadores - Mun. (1)'!V:V,'Banco de Indicadores - Mun. (1)'!$C:$C,'Banco de Indicadores - UGRHI'!$B103,'Banco de Indicadores - Mun. (1)'!$A:$A,'Banco de Indicadores - UGRHI'!$A103)</f>
        <v>4468</v>
      </c>
      <c r="S103" s="44">
        <f>SUMIFS('Banco de Indicadores - Mun. (1)'!W:W,'Banco de Indicadores - Mun. (1)'!$C:$C,'Banco de Indicadores - UGRHI'!$B103,'Banco de Indicadores - Mun. (1)'!$A:$A,'Banco de Indicadores - UGRHI'!$A103)</f>
        <v>0</v>
      </c>
      <c r="T103" s="45">
        <f>SUMIFS('Banco de Indicadores Mun. (2)'!I:I,'Banco de Indicadores Mun. (2)'!$E:$E,'Banco de Indicadores - UGRHI'!$B103,'Banco de Indicadores Mun. (2)'!$A:$A,'Banco de Indicadores - UGRHI'!$A103)</f>
        <v>10.451863999999999</v>
      </c>
      <c r="U103" s="45">
        <f>SUMIFS('Banco de Indicadores Mun. (2)'!J:J,'Banco de Indicadores Mun. (2)'!$E:$E,'Banco de Indicadores - UGRHI'!$B103,'Banco de Indicadores Mun. (2)'!$A:$A,'Banco de Indicadores - UGRHI'!$A103)</f>
        <v>10.1256965</v>
      </c>
      <c r="V103" s="45">
        <f>SUMIFS('Banco de Indicadores Mun. (2)'!K:K,'Banco de Indicadores Mun. (2)'!$E:$E,'Banco de Indicadores - UGRHI'!$B103,'Banco de Indicadores Mun. (2)'!$A:$A,'Banco de Indicadores - UGRHI'!$A103)</f>
        <v>0.3261675</v>
      </c>
      <c r="W103" s="45">
        <f>SUMIFS('Banco de Indicadores Mun. (2)'!L:L,'Banco de Indicadores Mun. (2)'!$E:$E,'Banco de Indicadores - UGRHI'!$B103,'Banco de Indicadores Mun. (2)'!$A:$A,'Banco de Indicadores - UGRHI'!$A103)</f>
        <v>1.290605038685946</v>
      </c>
      <c r="X103" s="45">
        <f>SUMIFS('Banco de Indicadores Mun. (2)'!M:M,'Banco de Indicadores Mun. (2)'!$E:$E,'Banco de Indicadores - UGRHI'!$B103,'Banco de Indicadores Mun. (2)'!$A:$A,'Banco de Indicadores - UGRHI'!$A103)</f>
        <v>0.92803819999999981</v>
      </c>
      <c r="Y103" s="45">
        <f>SUMIFS('Banco de Indicadores Mun. (2)'!N:N,'Banco de Indicadores Mun. (2)'!$E:$E,'Banco de Indicadores - UGRHI'!$B103,'Banco de Indicadores Mun. (2)'!$A:$A,'Banco de Indicadores - UGRHI'!$A103)</f>
        <v>2.0293696999999997</v>
      </c>
      <c r="Z103" s="45">
        <f>SUMIFS('Banco de Indicadores Mun. (2)'!O:O,'Banco de Indicadores Mun. (2)'!$E:$E,'Banco de Indicadores - UGRHI'!$B103,'Banco de Indicadores Mun. (2)'!$A:$A,'Banco de Indicadores - UGRHI'!$A103)</f>
        <v>7.1342884</v>
      </c>
      <c r="AA103" s="45">
        <f>SUMIFS('Banco de Indicadores Mun. (2)'!P:P,'Banco de Indicadores Mun. (2)'!$E:$E,'Banco de Indicadores - UGRHI'!$B103,'Banco de Indicadores Mun. (2)'!$A:$A,'Banco de Indicadores - UGRHI'!$A103)</f>
        <v>0.36016769999999998</v>
      </c>
      <c r="AB103" s="48">
        <f>SUMIFS('Banco de Indicadores - Mun. (1)'!X:X,'Banco de Indicadores - Mun. (1)'!$C:$C,'Banco de Indicadores - UGRHI'!$B103,'Banco de Indicadores - Mun. (1)'!$A:$A,'Banco de Indicadores - UGRHI'!$A103)</f>
        <v>1.8923708257203664</v>
      </c>
      <c r="AC103" s="48">
        <f t="shared" si="4"/>
        <v>81.05832832230908</v>
      </c>
      <c r="AD103" s="48">
        <f t="shared" si="5"/>
        <v>18.94167167769092</v>
      </c>
      <c r="AE103" s="44">
        <f>SUMIFS('Banco de Indicadores - Mun. (1)'!Y:Y,'Banco de Indicadores - Mun. (1)'!$C:$C,'Banco de Indicadores - UGRHI'!$B103,'Banco de Indicadores - Mun. (1)'!$A:$A,'Banco de Indicadores - UGRHI'!$A103)</f>
        <v>470.8</v>
      </c>
      <c r="AF103" s="44">
        <f>SUMIFS('Banco de Indicadores - Mun. (1)'!Z:Z,'Banco de Indicadores - Mun. (1)'!$C:$C,'Banco de Indicadores - UGRHI'!$B103,'Banco de Indicadores - Mun. (1)'!$A:$A,'Banco de Indicadores - UGRHI'!$A103)</f>
        <v>21552</v>
      </c>
      <c r="AG103" s="44">
        <f>SUMIFS('Banco de Indicadores - Mun. (1)'!AA:AA,'Banco de Indicadores - Mun. (1)'!$C:$C,'Banco de Indicadores - UGRHI'!$B103,'Banco de Indicadores - Mun. (1)'!$A:$A,'Banco de Indicadores - UGRHI'!$A103)</f>
        <v>11159</v>
      </c>
      <c r="AH103" s="44">
        <f>SUMIFS('Banco de Indicadores - Mun. (1)'!AB:AB,'Banco de Indicadores - Mun. (1)'!$C:$C,'Banco de Indicadores - UGRHI'!$B103,'Banco de Indicadores - Mun. (1)'!$A:$A,'Banco de Indicadores - UGRHI'!$A103)</f>
        <v>103</v>
      </c>
      <c r="AI103" s="44">
        <f>SUMIFS('Banco de Indicadores - Mun. (1)'!AC:AC,'Banco de Indicadores - Mun. (1)'!$C:$C,'Banco de Indicadores - UGRHI'!$B103,'Banco de Indicadores - Mun. (1)'!$A:$A,'Banco de Indicadores - UGRHI'!$A103)</f>
        <v>6</v>
      </c>
      <c r="AJ103" s="44">
        <f>SUMIFS('Banco de Indicadores Mun. (2)'!Q:Q,'Banco de Indicadores Mun. (2)'!$E:$E,'Banco de Indicadores - UGRHI'!$B103,'Banco de Indicadores Mun. (2)'!$A:$A,'Banco de Indicadores - UGRHI'!$A103)</f>
        <v>661</v>
      </c>
      <c r="AK103" s="154">
        <f>VLOOKUP(B103,'Dados Base'!B:K,9,FALSE)*31536000/SUMIFS('Banco de Indicadores - Mun. (1)'!H:H,'Banco de Indicadores - Mun. (1)'!C:C,'Banco de Indicadores - UGRHI'!B103,'Banco de Indicadores - Mun. (1)'!A:A,'Banco de Indicadores - UGRHI'!A103)</f>
        <v>10974.492365177732</v>
      </c>
      <c r="AL103" s="126">
        <v>83.377136023608543</v>
      </c>
      <c r="AM103" s="42" t="s">
        <v>702</v>
      </c>
      <c r="AN103" s="42" t="s">
        <v>702</v>
      </c>
      <c r="AO103" s="42" t="s">
        <v>702</v>
      </c>
      <c r="AP103" s="126">
        <v>98.459493806925224</v>
      </c>
      <c r="AQ103" s="127">
        <f>(SUMIFS(T:T,B:B,B103,A:A,A103)/VLOOKUP(B103,'Dados Base'!B:K,8,FALSE))*100</f>
        <v>9.1683017543859648</v>
      </c>
      <c r="AR103" s="127">
        <f>(SUMIFS(T:T,B:B,B103,A:A,A103)/VLOOKUP(B103,'Dados Base'!B:K,9,FALSE))*100</f>
        <v>4.0987701960784308</v>
      </c>
      <c r="AS103" s="127">
        <f>(SUMIFS(U:U,B:B,B103,A:A,A103)/VLOOKUP(B103,'Dados Base'!B:K,7,FALSE))*100</f>
        <v>12.054400595238095</v>
      </c>
      <c r="AT103" s="127">
        <f>(SUMIFS(V:V,B:B,B103,A:A,A103)/VLOOKUP(B103,'Dados Base'!B:K,10,FALSE))*100</f>
        <v>1.0872250000000001</v>
      </c>
      <c r="AU103" s="44">
        <f>SUMIFS('Banco de Indicadores - Mun. (1)'!AO:AO,'Banco de Indicadores - Mun. (1)'!$C:$C,'Banco de Indicadores - UGRHI'!$B103,'Banco de Indicadores - Mun. (1)'!$A:$A,'Banco de Indicadores - UGRHI'!$A103)</f>
        <v>0</v>
      </c>
      <c r="AV103" s="44">
        <f>SUMIFS('Banco de Indicadores - Mun. (1)'!AP:AP,'Banco de Indicadores - Mun. (1)'!$C:$C,'Banco de Indicadores - UGRHI'!$B103,'Banco de Indicadores - Mun. (1)'!$A:$A,'Banco de Indicadores - UGRHI'!$A103)</f>
        <v>1.3420386909754609</v>
      </c>
      <c r="AW103" s="142">
        <v>7</v>
      </c>
      <c r="AX103" s="44">
        <f>SUMIFS('Banco de Indicadores - Mun. (1)'!AQ:AQ,'Banco de Indicadores - Mun. (1)'!$C:$C,'Banco de Indicadores - UGRHI'!$B103,'Banco de Indicadores - Mun. (1)'!$A:$A,'Banco de Indicadores - UGRHI'!$A103)</f>
        <v>0</v>
      </c>
      <c r="AY103" s="74">
        <v>90.990477209501407</v>
      </c>
      <c r="AZ103" s="74">
        <v>81.847287456818819</v>
      </c>
      <c r="BA103" s="75">
        <f xml:space="preserve">  100 * (  SUMIFS('Banco de Indicadores - Mun. (1)'!Z:Z,'Banco de Indicadores - Mun. (1)'!$C:$C,'Banco de Indicadores - UGRHI'!$B103,'Banco de Indicadores - Mun. (1)'!$A:$A,'Banco de Indicadores - UGRHI'!$A103) /
(SUMIFS('Banco de Indicadores - Mun. (1)'!AA:AA,'Banco de Indicadores - Mun. (1)'!$C:$C,'Banco de Indicadores - UGRHI'!$B103,'Banco de Indicadores - Mun. (1)'!$A:$A,'Banco de Indicadores - UGRHI'!$A103) +  SUMIFS('Banco de Indicadores - Mun. (1)'!Z:Z,'Banco de Indicadores - Mun. (1)'!$C:$C,'Banco de Indicadores - UGRHI'!$B103,'Banco de Indicadores - Mun. (1)'!$A:$A,'Banco de Indicadores - UGRHI'!$A103) ))</f>
        <v>65.886093363088875</v>
      </c>
      <c r="BB103" s="44">
        <f>SUMIFS('Banco de Indicadores - Mun. (1)'!AW:AW,'Banco de Indicadores - Mun. (1)'!$C:$C,'Banco de Indicadores - UGRHI'!$B103,'Banco de Indicadores - Mun. (1)'!$A:$A,'Banco de Indicadores - UGRHI'!$A103)</f>
        <v>9</v>
      </c>
      <c r="BC103" s="44">
        <f>SUMIFS('Banco de Indicadores - Mun. (1)'!AX:AX,'Banco de Indicadores - Mun. (1)'!$C:$C,'Banco de Indicadores - UGRHI'!$B103,'Banco de Indicadores - Mun. (1)'!$A:$A,'Banco de Indicadores - UGRHI'!$A103)</f>
        <v>6</v>
      </c>
      <c r="BD103" s="124">
        <v>0.65</v>
      </c>
      <c r="BE103" s="44">
        <f>SUMIFS('Banco de Indicadores Mun. (2)'!R:R,'Banco de Indicadores Mun. (2)'!$E:$E,'Banco de Indicadores - UGRHI'!$B103,'Banco de Indicadores Mun. (2)'!$A:$A,'Banco de Indicadores - UGRHI'!$A103)</f>
        <v>169</v>
      </c>
      <c r="BF103" s="128">
        <v>92.287772058821133</v>
      </c>
    </row>
    <row r="104" spans="1:58" x14ac:dyDescent="0.25">
      <c r="A104" s="38">
        <v>2013</v>
      </c>
      <c r="B104" s="38">
        <v>15</v>
      </c>
      <c r="C104" s="123">
        <f>SUMIFS('Banco de Indicadores Mun. (2)'!G:G,'Banco de Indicadores Mun. (2)'!$E:$E,'Banco de Indicadores - UGRHI'!$B104,'Banco de Indicadores Mun. (2)'!$A:$A,'Banco de Indicadores - UGRHI'!$A104)</f>
        <v>930</v>
      </c>
      <c r="D104" s="123">
        <f>SUMIFS('Banco de Indicadores Mun. (2)'!H:H,'Banco de Indicadores Mun. (2)'!$E:$E,'Banco de Indicadores - UGRHI'!$B104,'Banco de Indicadores Mun. (2)'!$A:$A,'Banco de Indicadores - UGRHI'!$A104)</f>
        <v>2151</v>
      </c>
      <c r="E104" s="43">
        <v>0.90581843677901563</v>
      </c>
      <c r="F104" s="44">
        <f>SUMIFS('Banco de Indicadores - Mun. (1)'!H:H,'Banco de Indicadores - Mun. (1)'!$C:$C,'Banco de Indicadores - UGRHI'!$B104,'Banco de Indicadores - Mun. (1)'!$A:$A,'Banco de Indicadores - UGRHI'!$A104)</f>
        <v>1261773</v>
      </c>
      <c r="G104" s="44">
        <f>SUMIFS('Banco de Indicadores - Mun. (1)'!I:I,'Banco de Indicadores - Mun. (1)'!$C:$C,'Banco de Indicadores - UGRHI'!$B104,'Banco de Indicadores - Mun. (1)'!$A:$A,'Banco de Indicadores - UGRHI'!$A104)</f>
        <v>1177335</v>
      </c>
      <c r="H104" s="44">
        <f>SUMIFS('Banco de Indicadores - Mun. (1)'!J:J,'Banco de Indicadores - Mun. (1)'!$C:$C,'Banco de Indicadores - UGRHI'!$B104,'Banco de Indicadores - Mun. (1)'!$A:$A,'Banco de Indicadores - UGRHI'!$A104)</f>
        <v>84438</v>
      </c>
      <c r="I104" s="46">
        <f>(F104)/VLOOKUP(B104,'Dados Base'!$B:$K,6,FALSE)</f>
        <v>73.986793737316049</v>
      </c>
      <c r="J104" s="73">
        <f t="shared" si="7"/>
        <v>0.93307988045393264</v>
      </c>
      <c r="K104" s="44">
        <f>SUMIFS('Banco de Indicadores - Mun. (1)'!O:O,'Banco de Indicadores - Mun. (1)'!$C:$C,'Banco de Indicadores - UGRHI'!$B104,'Banco de Indicadores - Mun. (1)'!$A:$A,'Banco de Indicadores - UGRHI'!$A104)</f>
        <v>4959</v>
      </c>
      <c r="L104" s="44">
        <f>SUMIFS('Banco de Indicadores - Mun. (1)'!P:P,'Banco de Indicadores - Mun. (1)'!$C:$C,'Banco de Indicadores - UGRHI'!$B104,'Banco de Indicadores - Mun. (1)'!$A:$A,'Banco de Indicadores - UGRHI'!$A104)</f>
        <v>0</v>
      </c>
      <c r="M104" s="44">
        <f>SUMIFS('Banco de Indicadores - Mun. (1)'!Q:Q,'Banco de Indicadores - Mun. (1)'!$C:$C,'Banco de Indicadores - UGRHI'!$B104,'Banco de Indicadores - Mun. (1)'!$A:$A,'Banco de Indicadores - UGRHI'!$A104)</f>
        <v>0</v>
      </c>
      <c r="N104" s="44">
        <f>SUMIFS('Banco de Indicadores - Mun. (1)'!R:R,'Banco de Indicadores - Mun. (1)'!$C:$C,'Banco de Indicadores - UGRHI'!$B104,'Banco de Indicadores - Mun. (1)'!$A:$A,'Banco de Indicadores - UGRHI'!$A104)</f>
        <v>0</v>
      </c>
      <c r="O104" s="44">
        <f>SUMIFS('Banco de Indicadores - Mun. (1)'!S:S,'Banco de Indicadores - Mun. (1)'!$C:$C,'Banco de Indicadores - UGRHI'!$B104,'Banco de Indicadores - Mun. (1)'!$A:$A,'Banco de Indicadores - UGRHI'!$A104)</f>
        <v>3808</v>
      </c>
      <c r="P104" s="44">
        <f>SUMIFS('Banco de Indicadores - Mun. (1)'!T:T,'Banco de Indicadores - Mun. (1)'!$C:$C,'Banco de Indicadores - UGRHI'!$B104,'Banco de Indicadores - Mun. (1)'!$A:$A,'Banco de Indicadores - UGRHI'!$A104)</f>
        <v>0</v>
      </c>
      <c r="Q104" s="44">
        <f>SUMIFS('Banco de Indicadores - Mun. (1)'!U:U,'Banco de Indicadores - Mun. (1)'!$C:$C,'Banco de Indicadores - UGRHI'!$B104,'Banco de Indicadores - Mun. (1)'!$A:$A,'Banco de Indicadores - UGRHI'!$A104)</f>
        <v>15822</v>
      </c>
      <c r="R104" s="44">
        <f>SUMIFS('Banco de Indicadores - Mun. (1)'!V:V,'Banco de Indicadores - Mun. (1)'!$C:$C,'Banco de Indicadores - UGRHI'!$B104,'Banco de Indicadores - Mun. (1)'!$A:$A,'Banco de Indicadores - UGRHI'!$A104)</f>
        <v>12985</v>
      </c>
      <c r="S104" s="44">
        <f>SUMIFS('Banco de Indicadores - Mun. (1)'!W:W,'Banco de Indicadores - Mun. (1)'!$C:$C,'Banco de Indicadores - UGRHI'!$B104,'Banco de Indicadores - Mun. (1)'!$A:$A,'Banco de Indicadores - UGRHI'!$A104)</f>
        <v>0</v>
      </c>
      <c r="T104" s="45">
        <f>SUMIFS('Banco de Indicadores Mun. (2)'!I:I,'Banco de Indicadores Mun. (2)'!$E:$E,'Banco de Indicadores - UGRHI'!$B104,'Banco de Indicadores Mun. (2)'!$A:$A,'Banco de Indicadores - UGRHI'!$A104)</f>
        <v>15.355147400000007</v>
      </c>
      <c r="U104" s="45">
        <f>SUMIFS('Banco de Indicadores Mun. (2)'!J:J,'Banco de Indicadores Mun. (2)'!$E:$E,'Banco de Indicadores - UGRHI'!$B104,'Banco de Indicadores Mun. (2)'!$A:$A,'Banco de Indicadores - UGRHI'!$A104)</f>
        <v>10.896156999999999</v>
      </c>
      <c r="V104" s="45">
        <f>SUMIFS('Banco de Indicadores Mun. (2)'!K:K,'Banco de Indicadores Mun. (2)'!$E:$E,'Banco de Indicadores - UGRHI'!$B104,'Banco de Indicadores Mun. (2)'!$A:$A,'Banco de Indicadores - UGRHI'!$A104)</f>
        <v>4.4589904000000118</v>
      </c>
      <c r="W104" s="45">
        <f>SUMIFS('Banco de Indicadores Mun. (2)'!L:L,'Banco de Indicadores Mun. (2)'!$E:$E,'Banco de Indicadores - UGRHI'!$B104,'Banco de Indicadores Mun. (2)'!$A:$A,'Banco de Indicadores - UGRHI'!$A104)</f>
        <v>0.97315446600710309</v>
      </c>
      <c r="X104" s="45">
        <f>SUMIFS('Banco de Indicadores Mun. (2)'!M:M,'Banco de Indicadores Mun. (2)'!$E:$E,'Banco de Indicadores - UGRHI'!$B104,'Banco de Indicadores Mun. (2)'!$A:$A,'Banco de Indicadores - UGRHI'!$A104)</f>
        <v>2.1585458000000002</v>
      </c>
      <c r="Y104" s="45">
        <f>SUMIFS('Banco de Indicadores Mun. (2)'!N:N,'Banco de Indicadores Mun. (2)'!$E:$E,'Banco de Indicadores - UGRHI'!$B104,'Banco de Indicadores Mun. (2)'!$A:$A,'Banco de Indicadores - UGRHI'!$A104)</f>
        <v>3.7629300000000003</v>
      </c>
      <c r="Z104" s="45">
        <f>SUMIFS('Banco de Indicadores Mun. (2)'!O:O,'Banco de Indicadores Mun. (2)'!$E:$E,'Banco de Indicadores - UGRHI'!$B104,'Banco de Indicadores Mun. (2)'!$A:$A,'Banco de Indicadores - UGRHI'!$A104)</f>
        <v>7.6044117999999994</v>
      </c>
      <c r="AA104" s="45">
        <f>SUMIFS('Banco de Indicadores Mun. (2)'!P:P,'Banco de Indicadores Mun. (2)'!$E:$E,'Banco de Indicadores - UGRHI'!$B104,'Banco de Indicadores Mun. (2)'!$A:$A,'Banco de Indicadores - UGRHI'!$A104)</f>
        <v>1.8292597999999993</v>
      </c>
      <c r="AB104" s="48">
        <f>SUMIFS('Banco de Indicadores - Mun. (1)'!X:X,'Banco de Indicadores - Mun. (1)'!$C:$C,'Banco de Indicadores - UGRHI'!$B104,'Banco de Indicadores - Mun. (1)'!$A:$A,'Banco de Indicadores - UGRHI'!$A104)</f>
        <v>3.7612152908696617</v>
      </c>
      <c r="AC104" s="48">
        <f t="shared" si="4"/>
        <v>30.185004868549171</v>
      </c>
      <c r="AD104" s="48">
        <f t="shared" si="5"/>
        <v>69.814995131450829</v>
      </c>
      <c r="AE104" s="44">
        <f>SUMIFS('Banco de Indicadores - Mun. (1)'!Y:Y,'Banco de Indicadores - Mun. (1)'!$C:$C,'Banco de Indicadores - UGRHI'!$B104,'Banco de Indicadores - Mun. (1)'!$A:$A,'Banco de Indicadores - UGRHI'!$A104)</f>
        <v>983.82</v>
      </c>
      <c r="AF104" s="44">
        <f>SUMIFS('Banco de Indicadores - Mun. (1)'!Z:Z,'Banco de Indicadores - Mun. (1)'!$C:$C,'Banco de Indicadores - UGRHI'!$B104,'Banco de Indicadores - Mun. (1)'!$A:$A,'Banco de Indicadores - UGRHI'!$A104)</f>
        <v>46725</v>
      </c>
      <c r="AG104" s="44">
        <f>SUMIFS('Banco de Indicadores - Mun. (1)'!AA:AA,'Banco de Indicadores - Mun. (1)'!$C:$C,'Banco de Indicadores - UGRHI'!$B104,'Banco de Indicadores - Mun. (1)'!$A:$A,'Banco de Indicadores - UGRHI'!$A104)</f>
        <v>18720</v>
      </c>
      <c r="AH104" s="44">
        <f>SUMIFS('Banco de Indicadores - Mun. (1)'!AB:AB,'Banco de Indicadores - Mun. (1)'!$C:$C,'Banco de Indicadores - UGRHI'!$B104,'Banco de Indicadores - Mun. (1)'!$A:$A,'Banco de Indicadores - UGRHI'!$A104)</f>
        <v>148</v>
      </c>
      <c r="AI104" s="44">
        <f>SUMIFS('Banco de Indicadores - Mun. (1)'!AC:AC,'Banco de Indicadores - Mun. (1)'!$C:$C,'Banco de Indicadores - UGRHI'!$B104,'Banco de Indicadores - Mun. (1)'!$A:$A,'Banco de Indicadores - UGRHI'!$A104)</f>
        <v>5</v>
      </c>
      <c r="AJ104" s="44">
        <f>SUMIFS('Banco de Indicadores Mun. (2)'!Q:Q,'Banco de Indicadores Mun. (2)'!$E:$E,'Banco de Indicadores - UGRHI'!$B104,'Banco de Indicadores Mun. (2)'!$A:$A,'Banco de Indicadores - UGRHI'!$A104)</f>
        <v>381</v>
      </c>
      <c r="AK104" s="154">
        <f>VLOOKUP(B104,'Dados Base'!B:K,9,FALSE)*31536000/SUMIFS('Banco de Indicadores - Mun. (1)'!H:H,'Banco de Indicadores - Mun. (1)'!C:C,'Banco de Indicadores - UGRHI'!B104,'Banco de Indicadores - Mun. (1)'!A:A,'Banco de Indicadores - UGRHI'!A104)</f>
        <v>3024.2016590939893</v>
      </c>
      <c r="AL104" s="126">
        <v>94.555917434607693</v>
      </c>
      <c r="AM104" s="42" t="s">
        <v>702</v>
      </c>
      <c r="AN104" s="42" t="s">
        <v>702</v>
      </c>
      <c r="AO104" s="42" t="s">
        <v>702</v>
      </c>
      <c r="AP104" s="126">
        <v>99.241406715697067</v>
      </c>
      <c r="AQ104" s="127">
        <f>(SUMIFS(T:T,B:B,B104,A:A,A104)/VLOOKUP(B104,'Dados Base'!B:K,8,FALSE))*100</f>
        <v>39.372172820512844</v>
      </c>
      <c r="AR104" s="127">
        <f>(SUMIFS(T:T,B:B,B104,A:A,A104)/VLOOKUP(B104,'Dados Base'!B:K,9,FALSE))*100</f>
        <v>12.690204462809923</v>
      </c>
      <c r="AS104" s="127">
        <f>(SUMIFS(U:U,B:B,B104,A:A,A104)/VLOOKUP(B104,'Dados Base'!B:K,7,FALSE))*100</f>
        <v>41.908296153846145</v>
      </c>
      <c r="AT104" s="127">
        <f>(SUMIFS(V:V,B:B,B104,A:A,A104)/VLOOKUP(B104,'Dados Base'!B:K,10,FALSE))*100</f>
        <v>34.299926153846243</v>
      </c>
      <c r="AU104" s="44">
        <f>SUMIFS('Banco de Indicadores - Mun. (1)'!AO:AO,'Banco de Indicadores - Mun. (1)'!$C:$C,'Banco de Indicadores - UGRHI'!$B104,'Banco de Indicadores - Mun. (1)'!$A:$A,'Banco de Indicadores - UGRHI'!$A104)</f>
        <v>3</v>
      </c>
      <c r="AV104" s="44">
        <f>SUMIFS('Banco de Indicadores - Mun. (1)'!AP:AP,'Banco de Indicadores - Mun. (1)'!$C:$C,'Banco de Indicadores - UGRHI'!$B104,'Banco de Indicadores - Mun. (1)'!$A:$A,'Banco de Indicadores - UGRHI'!$A104)</f>
        <v>0</v>
      </c>
      <c r="AW104" s="142">
        <v>11</v>
      </c>
      <c r="AX104" s="44">
        <f>SUMIFS('Banco de Indicadores - Mun. (1)'!AQ:AQ,'Banco de Indicadores - Mun. (1)'!$C:$C,'Banco de Indicadores - UGRHI'!$B104,'Banco de Indicadores - Mun. (1)'!$A:$A,'Banco de Indicadores - UGRHI'!$A104)</f>
        <v>0</v>
      </c>
      <c r="AY104" s="74">
        <v>98.395538238215309</v>
      </c>
      <c r="AZ104" s="74">
        <v>82.685705095882042</v>
      </c>
      <c r="BA104" s="75">
        <f xml:space="preserve">  100 * (  SUMIFS('Banco de Indicadores - Mun. (1)'!Z:Z,'Banco de Indicadores - Mun. (1)'!$C:$C,'Banco de Indicadores - UGRHI'!$B104,'Banco de Indicadores - Mun. (1)'!$A:$A,'Banco de Indicadores - UGRHI'!$A104) /
(SUMIFS('Banco de Indicadores - Mun. (1)'!AA:AA,'Banco de Indicadores - Mun. (1)'!$C:$C,'Banco de Indicadores - UGRHI'!$B104,'Banco de Indicadores - Mun. (1)'!$A:$A,'Banco de Indicadores - UGRHI'!$A104) +  SUMIFS('Banco de Indicadores - Mun. (1)'!Z:Z,'Banco de Indicadores - Mun. (1)'!$C:$C,'Banco de Indicadores - UGRHI'!$B104,'Banco de Indicadores - Mun. (1)'!$A:$A,'Banco de Indicadores - UGRHI'!$A104) ))</f>
        <v>71.395828558331417</v>
      </c>
      <c r="BB104" s="44">
        <f>SUMIFS('Banco de Indicadores - Mun. (1)'!AW:AW,'Banco de Indicadores - Mun. (1)'!$C:$C,'Banco de Indicadores - UGRHI'!$B104,'Banco de Indicadores - Mun. (1)'!$A:$A,'Banco de Indicadores - UGRHI'!$A104)</f>
        <v>24</v>
      </c>
      <c r="BC104" s="44">
        <f>SUMIFS('Banco de Indicadores - Mun. (1)'!AX:AX,'Banco de Indicadores - Mun. (1)'!$C:$C,'Banco de Indicadores - UGRHI'!$B104,'Banco de Indicadores - Mun. (1)'!$A:$A,'Banco de Indicadores - UGRHI'!$A104)</f>
        <v>5</v>
      </c>
      <c r="BD104" s="124">
        <v>0.57999999999999996</v>
      </c>
      <c r="BE104" s="44">
        <f>SUMIFS('Banco de Indicadores Mun. (2)'!R:R,'Banco de Indicadores Mun. (2)'!$E:$E,'Banco de Indicadores - UGRHI'!$B104,'Banco de Indicadores Mun. (2)'!$A:$A,'Banco de Indicadores - UGRHI'!$A104)</f>
        <v>467</v>
      </c>
      <c r="BF104" s="128">
        <v>129.20841181768134</v>
      </c>
    </row>
    <row r="105" spans="1:58" x14ac:dyDescent="0.25">
      <c r="A105" s="38">
        <v>2013</v>
      </c>
      <c r="B105" s="38">
        <v>16</v>
      </c>
      <c r="C105" s="123">
        <f>SUMIFS('Banco de Indicadores Mun. (2)'!G:G,'Banco de Indicadores Mun. (2)'!$E:$E,'Banco de Indicadores - UGRHI'!$B105,'Banco de Indicadores Mun. (2)'!$A:$A,'Banco de Indicadores - UGRHI'!$A105)</f>
        <v>386</v>
      </c>
      <c r="D105" s="123">
        <f>SUMIFS('Banco de Indicadores Mun. (2)'!H:H,'Banco de Indicadores Mun. (2)'!$E:$E,'Banco de Indicadores - UGRHI'!$B105,'Banco de Indicadores Mun. (2)'!$A:$A,'Banco de Indicadores - UGRHI'!$A105)</f>
        <v>872</v>
      </c>
      <c r="E105" s="43">
        <v>0.79355483407081984</v>
      </c>
      <c r="F105" s="44">
        <f>SUMIFS('Banco de Indicadores - Mun. (1)'!H:H,'Banco de Indicadores - Mun. (1)'!$C:$C,'Banco de Indicadores - UGRHI'!$B105,'Banco de Indicadores - Mun. (1)'!$A:$A,'Banco de Indicadores - UGRHI'!$A105)</f>
        <v>519848</v>
      </c>
      <c r="G105" s="44">
        <f>SUMIFS('Banco de Indicadores - Mun. (1)'!I:I,'Banco de Indicadores - Mun. (1)'!$C:$C,'Banco de Indicadores - UGRHI'!$B105,'Banco de Indicadores - Mun. (1)'!$A:$A,'Banco de Indicadores - UGRHI'!$A105)</f>
        <v>477635</v>
      </c>
      <c r="H105" s="44">
        <f>SUMIFS('Banco de Indicadores - Mun. (1)'!J:J,'Banco de Indicadores - Mun. (1)'!$C:$C,'Banco de Indicadores - UGRHI'!$B105,'Banco de Indicadores - Mun. (1)'!$A:$A,'Banco de Indicadores - UGRHI'!$A105)</f>
        <v>42213</v>
      </c>
      <c r="I105" s="46">
        <f>(F105)/VLOOKUP(B105,'Dados Base'!$B:$K,6,FALSE)</f>
        <v>41.951509243328573</v>
      </c>
      <c r="J105" s="73">
        <f t="shared" si="7"/>
        <v>0.9187974177067143</v>
      </c>
      <c r="K105" s="44">
        <f>SUMIFS('Banco de Indicadores - Mun. (1)'!O:O,'Banco de Indicadores - Mun. (1)'!$C:$C,'Banco de Indicadores - UGRHI'!$B105,'Banco de Indicadores - Mun. (1)'!$A:$A,'Banco de Indicadores - UGRHI'!$A105)</f>
        <v>3227</v>
      </c>
      <c r="L105" s="44">
        <f>SUMIFS('Banco de Indicadores - Mun. (1)'!P:P,'Banco de Indicadores - Mun. (1)'!$C:$C,'Banco de Indicadores - UGRHI'!$B105,'Banco de Indicadores - Mun. (1)'!$A:$A,'Banco de Indicadores - UGRHI'!$A105)</f>
        <v>0</v>
      </c>
      <c r="M105" s="44">
        <f>SUMIFS('Banco de Indicadores - Mun. (1)'!Q:Q,'Banco de Indicadores - Mun. (1)'!$C:$C,'Banco de Indicadores - UGRHI'!$B105,'Banco de Indicadores - Mun. (1)'!$A:$A,'Banco de Indicadores - UGRHI'!$A105)</f>
        <v>0</v>
      </c>
      <c r="N105" s="44">
        <f>SUMIFS('Banco de Indicadores - Mun. (1)'!R:R,'Banco de Indicadores - Mun. (1)'!$C:$C,'Banco de Indicadores - UGRHI'!$B105,'Banco de Indicadores - Mun. (1)'!$A:$A,'Banco de Indicadores - UGRHI'!$A105)</f>
        <v>0</v>
      </c>
      <c r="O105" s="44">
        <f>SUMIFS('Banco de Indicadores - Mun. (1)'!S:S,'Banco de Indicadores - Mun. (1)'!$C:$C,'Banco de Indicadores - UGRHI'!$B105,'Banco de Indicadores - Mun. (1)'!$A:$A,'Banco de Indicadores - UGRHI'!$A105)</f>
        <v>1322</v>
      </c>
      <c r="P105" s="44">
        <f>SUMIFS('Banco de Indicadores - Mun. (1)'!T:T,'Banco de Indicadores - Mun. (1)'!$C:$C,'Banco de Indicadores - UGRHI'!$B105,'Banco de Indicadores - Mun. (1)'!$A:$A,'Banco de Indicadores - UGRHI'!$A105)</f>
        <v>0</v>
      </c>
      <c r="Q105" s="44">
        <f>SUMIFS('Banco de Indicadores - Mun. (1)'!U:U,'Banco de Indicadores - Mun. (1)'!$C:$C,'Banco de Indicadores - UGRHI'!$B105,'Banco de Indicadores - Mun. (1)'!$A:$A,'Banco de Indicadores - UGRHI'!$A105)</f>
        <v>5623</v>
      </c>
      <c r="R105" s="44">
        <f>SUMIFS('Banco de Indicadores - Mun. (1)'!V:V,'Banco de Indicadores - Mun. (1)'!$C:$C,'Banco de Indicadores - UGRHI'!$B105,'Banco de Indicadores - Mun. (1)'!$A:$A,'Banco de Indicadores - UGRHI'!$A105)</f>
        <v>4110</v>
      </c>
      <c r="S105" s="44">
        <f>SUMIFS('Banco de Indicadores - Mun. (1)'!W:W,'Banco de Indicadores - Mun. (1)'!$C:$C,'Banco de Indicadores - UGRHI'!$B105,'Banco de Indicadores - Mun. (1)'!$A:$A,'Banco de Indicadores - UGRHI'!$A105)</f>
        <v>0</v>
      </c>
      <c r="T105" s="45">
        <f>SUMIFS('Banco de Indicadores Mun. (2)'!I:I,'Banco de Indicadores Mun. (2)'!$E:$E,'Banco de Indicadores - UGRHI'!$B105,'Banco de Indicadores Mun. (2)'!$A:$A,'Banco de Indicadores - UGRHI'!$A105)</f>
        <v>8.6988344000000044</v>
      </c>
      <c r="U105" s="45">
        <f>SUMIFS('Banco de Indicadores Mun. (2)'!J:J,'Banco de Indicadores Mun. (2)'!$E:$E,'Banco de Indicadores - UGRHI'!$B105,'Banco de Indicadores Mun. (2)'!$A:$A,'Banco de Indicadores - UGRHI'!$A105)</f>
        <v>6.3998801000000007</v>
      </c>
      <c r="V105" s="45">
        <f>SUMIFS('Banco de Indicadores Mun. (2)'!K:K,'Banco de Indicadores Mun. (2)'!$E:$E,'Banco de Indicadores - UGRHI'!$B105,'Banco de Indicadores Mun. (2)'!$A:$A,'Banco de Indicadores - UGRHI'!$A105)</f>
        <v>2.2989543000000001</v>
      </c>
      <c r="W105" s="45">
        <f>SUMIFS('Banco de Indicadores Mun. (2)'!L:L,'Banco de Indicadores Mun. (2)'!$E:$E,'Banco de Indicadores - UGRHI'!$B105,'Banco de Indicadores Mun. (2)'!$A:$A,'Banco de Indicadores - UGRHI'!$A105)</f>
        <v>0</v>
      </c>
      <c r="X105" s="45">
        <f>SUMIFS('Banco de Indicadores Mun. (2)'!M:M,'Banco de Indicadores Mun. (2)'!$E:$E,'Banco de Indicadores - UGRHI'!$B105,'Banco de Indicadores Mun. (2)'!$A:$A,'Banco de Indicadores - UGRHI'!$A105)</f>
        <v>0.76582470000000014</v>
      </c>
      <c r="Y105" s="45">
        <f>SUMIFS('Banco de Indicadores Mun. (2)'!N:N,'Banco de Indicadores Mun. (2)'!$E:$E,'Banco de Indicadores - UGRHI'!$B105,'Banco de Indicadores Mun. (2)'!$A:$A,'Banco de Indicadores - UGRHI'!$A105)</f>
        <v>1.2509123999999996</v>
      </c>
      <c r="Z105" s="45">
        <f>SUMIFS('Banco de Indicadores Mun. (2)'!O:O,'Banco de Indicadores Mun. (2)'!$E:$E,'Banco de Indicadores - UGRHI'!$B105,'Banco de Indicadores Mun. (2)'!$A:$A,'Banco de Indicadores - UGRHI'!$A105)</f>
        <v>6.2461095999999952</v>
      </c>
      <c r="AA105" s="45">
        <f>SUMIFS('Banco de Indicadores Mun. (2)'!P:P,'Banco de Indicadores Mun. (2)'!$E:$E,'Banco de Indicadores - UGRHI'!$B105,'Banco de Indicadores Mun. (2)'!$A:$A,'Banco de Indicadores - UGRHI'!$A105)</f>
        <v>0.43598770000000003</v>
      </c>
      <c r="AB105" s="48">
        <f>SUMIFS('Banco de Indicadores - Mun. (1)'!X:X,'Banco de Indicadores - Mun. (1)'!$C:$C,'Banco de Indicadores - UGRHI'!$B105,'Banco de Indicadores - Mun. (1)'!$A:$A,'Banco de Indicadores - UGRHI'!$A105)</f>
        <v>1.4588717526100614</v>
      </c>
      <c r="AC105" s="48">
        <f t="shared" si="4"/>
        <v>30.683624801271858</v>
      </c>
      <c r="AD105" s="48">
        <f t="shared" si="5"/>
        <v>69.316375198728139</v>
      </c>
      <c r="AE105" s="44">
        <f>SUMIFS('Banco de Indicadores - Mun. (1)'!Y:Y,'Banco de Indicadores - Mun. (1)'!$C:$C,'Banco de Indicadores - UGRHI'!$B105,'Banco de Indicadores - Mun. (1)'!$A:$A,'Banco de Indicadores - UGRHI'!$A105)</f>
        <v>372.65000000000003</v>
      </c>
      <c r="AF105" s="44">
        <f>SUMIFS('Banco de Indicadores - Mun. (1)'!Z:Z,'Banco de Indicadores - Mun. (1)'!$C:$C,'Banco de Indicadores - UGRHI'!$B105,'Banco de Indicadores - Mun. (1)'!$A:$A,'Banco de Indicadores - UGRHI'!$A105)</f>
        <v>16831</v>
      </c>
      <c r="AG105" s="44">
        <f>SUMIFS('Banco de Indicadores - Mun. (1)'!AA:AA,'Banco de Indicadores - Mun. (1)'!$C:$C,'Banco de Indicadores - UGRHI'!$B105,'Banco de Indicadores - Mun. (1)'!$A:$A,'Banco de Indicadores - UGRHI'!$A105)</f>
        <v>9746</v>
      </c>
      <c r="AH105" s="44">
        <f>SUMIFS('Banco de Indicadores - Mun. (1)'!AB:AB,'Banco de Indicadores - Mun. (1)'!$C:$C,'Banco de Indicadores - UGRHI'!$B105,'Banco de Indicadores - Mun. (1)'!$A:$A,'Banco de Indicadores - UGRHI'!$A105)</f>
        <v>54</v>
      </c>
      <c r="AI105" s="44">
        <f>SUMIFS('Banco de Indicadores - Mun. (1)'!AC:AC,'Banco de Indicadores - Mun. (1)'!$C:$C,'Banco de Indicadores - UGRHI'!$B105,'Banco de Indicadores - Mun. (1)'!$A:$A,'Banco de Indicadores - UGRHI'!$A105)</f>
        <v>3</v>
      </c>
      <c r="AJ105" s="44">
        <f>SUMIFS('Banco de Indicadores Mun. (2)'!Q:Q,'Banco de Indicadores Mun. (2)'!$E:$E,'Banco de Indicadores - UGRHI'!$B105,'Banco de Indicadores Mun. (2)'!$A:$A,'Banco de Indicadores - UGRHI'!$A105)</f>
        <v>153</v>
      </c>
      <c r="AK105" s="154">
        <f>VLOOKUP(B105,'Dados Base'!B:K,9,FALSE)*31536000/SUMIFS('Banco de Indicadores - Mun. (1)'!H:H,'Banco de Indicadores - Mun. (1)'!C:C,'Banco de Indicadores - UGRHI'!B105,'Banco de Indicadores - Mun. (1)'!A:A,'Banco de Indicadores - UGRHI'!A105)</f>
        <v>5945.0608639448456</v>
      </c>
      <c r="AL105" s="126">
        <v>94.848343470748986</v>
      </c>
      <c r="AM105" s="42" t="s">
        <v>702</v>
      </c>
      <c r="AN105" s="42" t="s">
        <v>702</v>
      </c>
      <c r="AO105" s="42" t="s">
        <v>702</v>
      </c>
      <c r="AP105" s="126">
        <v>98.649852327409306</v>
      </c>
      <c r="AQ105" s="127">
        <f>(SUMIFS(T:T,B:B,B105,A:A,A105)/VLOOKUP(B105,'Dados Base'!B:K,8,FALSE))*100</f>
        <v>21.74708600000001</v>
      </c>
      <c r="AR105" s="127">
        <f>(SUMIFS(T:T,B:B,B105,A:A,A105)/VLOOKUP(B105,'Dados Base'!B:K,9,FALSE))*100</f>
        <v>8.8763616326530652</v>
      </c>
      <c r="AS105" s="127">
        <f>(SUMIFS(U:U,B:B,B105,A:A,A105)/VLOOKUP(B105,'Dados Base'!B:K,7,FALSE))*100</f>
        <v>20.644774516129036</v>
      </c>
      <c r="AT105" s="127">
        <f>(SUMIFS(V:V,B:B,B105,A:A,A105)/VLOOKUP(B105,'Dados Base'!B:K,10,FALSE))*100</f>
        <v>25.543936666666667</v>
      </c>
      <c r="AU105" s="44">
        <f>SUMIFS('Banco de Indicadores - Mun. (1)'!AO:AO,'Banco de Indicadores - Mun. (1)'!$C:$C,'Banco de Indicadores - UGRHI'!$B105,'Banco de Indicadores - Mun. (1)'!$A:$A,'Banco de Indicadores - UGRHI'!$A105)</f>
        <v>1</v>
      </c>
      <c r="AV105" s="44">
        <f>SUMIFS('Banco de Indicadores - Mun. (1)'!AP:AP,'Banco de Indicadores - Mun. (1)'!$C:$C,'Banco de Indicadores - UGRHI'!$B105,'Banco de Indicadores - Mun. (1)'!$A:$A,'Banco de Indicadores - UGRHI'!$A105)</f>
        <v>0</v>
      </c>
      <c r="AW105" s="142">
        <v>7</v>
      </c>
      <c r="AX105" s="44">
        <f>SUMIFS('Banco de Indicadores - Mun. (1)'!AQ:AQ,'Banco de Indicadores - Mun. (1)'!$C:$C,'Banco de Indicadores - UGRHI'!$B105,'Banco de Indicadores - Mun. (1)'!$A:$A,'Banco de Indicadores - UGRHI'!$A105)</f>
        <v>0</v>
      </c>
      <c r="AY105" s="74">
        <v>96.526470256236593</v>
      </c>
      <c r="AZ105" s="74">
        <v>73.896000301012137</v>
      </c>
      <c r="BA105" s="75">
        <f xml:space="preserve">  100 * (  SUMIFS('Banco de Indicadores - Mun. (1)'!Z:Z,'Banco de Indicadores - Mun. (1)'!$C:$C,'Banco de Indicadores - UGRHI'!$B105,'Banco de Indicadores - Mun. (1)'!$A:$A,'Banco de Indicadores - UGRHI'!$A105) /
(SUMIFS('Banco de Indicadores - Mun. (1)'!AA:AA,'Banco de Indicadores - Mun. (1)'!$C:$C,'Banco de Indicadores - UGRHI'!$B105,'Banco de Indicadores - Mun. (1)'!$A:$A,'Banco de Indicadores - UGRHI'!$A105) +  SUMIFS('Banco de Indicadores - Mun. (1)'!Z:Z,'Banco de Indicadores - Mun. (1)'!$C:$C,'Banco de Indicadores - UGRHI'!$B105,'Banco de Indicadores - Mun. (1)'!$A:$A,'Banco de Indicadores - UGRHI'!$A105) ))</f>
        <v>63.329194416224553</v>
      </c>
      <c r="BB105" s="44">
        <f>SUMIFS('Banco de Indicadores - Mun. (1)'!AW:AW,'Banco de Indicadores - Mun. (1)'!$C:$C,'Banco de Indicadores - UGRHI'!$B105,'Banco de Indicadores - Mun. (1)'!$A:$A,'Banco de Indicadores - UGRHI'!$A105)</f>
        <v>2</v>
      </c>
      <c r="BC105" s="44">
        <f>SUMIFS('Banco de Indicadores - Mun. (1)'!AX:AX,'Banco de Indicadores - Mun. (1)'!$C:$C,'Banco de Indicadores - UGRHI'!$B105,'Banco de Indicadores - Mun. (1)'!$A:$A,'Banco de Indicadores - UGRHI'!$A105)</f>
        <v>3</v>
      </c>
      <c r="BD105" s="124">
        <v>0.63</v>
      </c>
      <c r="BE105" s="44">
        <f>SUMIFS('Banco de Indicadores Mun. (2)'!R:R,'Banco de Indicadores Mun. (2)'!$E:$E,'Banco de Indicadores - UGRHI'!$B105,'Banco de Indicadores Mun. (2)'!$A:$A,'Banco de Indicadores - UGRHI'!$A105)</f>
        <v>107</v>
      </c>
      <c r="BF105" s="128">
        <v>85.333361126052097</v>
      </c>
    </row>
    <row r="106" spans="1:58" x14ac:dyDescent="0.25">
      <c r="A106" s="38">
        <v>2013</v>
      </c>
      <c r="B106" s="38">
        <v>17</v>
      </c>
      <c r="C106" s="123">
        <f>SUMIFS('Banco de Indicadores Mun. (2)'!G:G,'Banco de Indicadores Mun. (2)'!$E:$E,'Banco de Indicadores - UGRHI'!$B106,'Banco de Indicadores Mun. (2)'!$A:$A,'Banco de Indicadores - UGRHI'!$A106)</f>
        <v>365</v>
      </c>
      <c r="D106" s="123">
        <f>SUMIFS('Banco de Indicadores Mun. (2)'!H:H,'Banco de Indicadores Mun. (2)'!$E:$E,'Banco de Indicadores - UGRHI'!$B106,'Banco de Indicadores Mun. (2)'!$A:$A,'Banco de Indicadores - UGRHI'!$A106)</f>
        <v>477</v>
      </c>
      <c r="E106" s="43">
        <v>0.64167220335409336</v>
      </c>
      <c r="F106" s="44">
        <f>SUMIFS('Banco de Indicadores - Mun. (1)'!H:H,'Banco de Indicadores - Mun. (1)'!$C:$C,'Banco de Indicadores - UGRHI'!$B106,'Banco de Indicadores - Mun. (1)'!$A:$A,'Banco de Indicadores - UGRHI'!$A106)</f>
        <v>676425</v>
      </c>
      <c r="G106" s="44">
        <f>SUMIFS('Banco de Indicadores - Mun. (1)'!I:I,'Banco de Indicadores - Mun. (1)'!$C:$C,'Banco de Indicadores - UGRHI'!$B106,'Banco de Indicadores - Mun. (1)'!$A:$A,'Banco de Indicadores - UGRHI'!$A106)</f>
        <v>620563</v>
      </c>
      <c r="H106" s="44">
        <f>SUMIFS('Banco de Indicadores - Mun. (1)'!J:J,'Banco de Indicadores - Mun. (1)'!$C:$C,'Banco de Indicadores - UGRHI'!$B106,'Banco de Indicadores - Mun. (1)'!$A:$A,'Banco de Indicadores - UGRHI'!$A106)</f>
        <v>55862</v>
      </c>
      <c r="I106" s="46">
        <f>(F106)/VLOOKUP(B106,'Dados Base'!$B:$K,6,FALSE)</f>
        <v>38.688760312427071</v>
      </c>
      <c r="J106" s="73">
        <f t="shared" si="7"/>
        <v>0.91741582584913328</v>
      </c>
      <c r="K106" s="44">
        <f>SUMIFS('Banco de Indicadores - Mun. (1)'!O:O,'Banco de Indicadores - Mun. (1)'!$C:$C,'Banco de Indicadores - UGRHI'!$B106,'Banco de Indicadores - Mun. (1)'!$A:$A,'Banco de Indicadores - UGRHI'!$A106)</f>
        <v>3383</v>
      </c>
      <c r="L106" s="44">
        <f>SUMIFS('Banco de Indicadores - Mun. (1)'!P:P,'Banco de Indicadores - Mun. (1)'!$C:$C,'Banco de Indicadores - UGRHI'!$B106,'Banco de Indicadores - Mun. (1)'!$A:$A,'Banco de Indicadores - UGRHI'!$A106)</f>
        <v>0</v>
      </c>
      <c r="M106" s="44">
        <f>SUMIFS('Banco de Indicadores - Mun. (1)'!Q:Q,'Banco de Indicadores - Mun. (1)'!$C:$C,'Banco de Indicadores - UGRHI'!$B106,'Banco de Indicadores - Mun. (1)'!$A:$A,'Banco de Indicadores - UGRHI'!$A106)</f>
        <v>0</v>
      </c>
      <c r="N106" s="44">
        <f>SUMIFS('Banco de Indicadores - Mun. (1)'!R:R,'Banco de Indicadores - Mun. (1)'!$C:$C,'Banco de Indicadores - UGRHI'!$B106,'Banco de Indicadores - Mun. (1)'!$A:$A,'Banco de Indicadores - UGRHI'!$A106)</f>
        <v>0</v>
      </c>
      <c r="O106" s="44">
        <f>SUMIFS('Banco de Indicadores - Mun. (1)'!S:S,'Banco de Indicadores - Mun. (1)'!$C:$C,'Banco de Indicadores - UGRHI'!$B106,'Banco de Indicadores - Mun. (1)'!$A:$A,'Banco de Indicadores - UGRHI'!$A106)</f>
        <v>1321</v>
      </c>
      <c r="P106" s="44">
        <f>SUMIFS('Banco de Indicadores - Mun. (1)'!T:T,'Banco de Indicadores - Mun. (1)'!$C:$C,'Banco de Indicadores - UGRHI'!$B106,'Banco de Indicadores - Mun. (1)'!$A:$A,'Banco de Indicadores - UGRHI'!$A106)</f>
        <v>0</v>
      </c>
      <c r="Q106" s="44">
        <f>SUMIFS('Banco de Indicadores - Mun. (1)'!U:U,'Banco de Indicadores - Mun. (1)'!$C:$C,'Banco de Indicadores - UGRHI'!$B106,'Banco de Indicadores - Mun. (1)'!$A:$A,'Banco de Indicadores - UGRHI'!$A106)</f>
        <v>7431</v>
      </c>
      <c r="R106" s="44">
        <f>SUMIFS('Banco de Indicadores - Mun. (1)'!V:V,'Banco de Indicadores - Mun. (1)'!$C:$C,'Banco de Indicadores - UGRHI'!$B106,'Banco de Indicadores - Mun. (1)'!$A:$A,'Banco de Indicadores - UGRHI'!$A106)</f>
        <v>5678</v>
      </c>
      <c r="S106" s="44">
        <f>SUMIFS('Banco de Indicadores - Mun. (1)'!W:W,'Banco de Indicadores - Mun. (1)'!$C:$C,'Banco de Indicadores - UGRHI'!$B106,'Banco de Indicadores - Mun. (1)'!$A:$A,'Banco de Indicadores - UGRHI'!$A106)</f>
        <v>0</v>
      </c>
      <c r="T106" s="45">
        <f>SUMIFS('Banco de Indicadores Mun. (2)'!I:I,'Banco de Indicadores Mun. (2)'!$E:$E,'Banco de Indicadores - UGRHI'!$B106,'Banco de Indicadores Mun. (2)'!$A:$A,'Banco de Indicadores - UGRHI'!$A106)</f>
        <v>9.1290942999999984</v>
      </c>
      <c r="U106" s="45">
        <f>SUMIFS('Banco de Indicadores Mun. (2)'!J:J,'Banco de Indicadores Mun. (2)'!$E:$E,'Banco de Indicadores - UGRHI'!$B106,'Banco de Indicadores Mun. (2)'!$A:$A,'Banco de Indicadores - UGRHI'!$A106)</f>
        <v>8.0546704999999985</v>
      </c>
      <c r="V106" s="45">
        <f>SUMIFS('Banco de Indicadores Mun. (2)'!K:K,'Banco de Indicadores Mun. (2)'!$E:$E,'Banco de Indicadores - UGRHI'!$B106,'Banco de Indicadores Mun. (2)'!$A:$A,'Banco de Indicadores - UGRHI'!$A106)</f>
        <v>1.0744237999999995</v>
      </c>
      <c r="W106" s="45">
        <f>SUMIFS('Banco de Indicadores Mun. (2)'!L:L,'Banco de Indicadores Mun. (2)'!$E:$E,'Banco de Indicadores - UGRHI'!$B106,'Banco de Indicadores Mun. (2)'!$A:$A,'Banco de Indicadores - UGRHI'!$A106)</f>
        <v>0.30132451484018263</v>
      </c>
      <c r="X106" s="45">
        <f>SUMIFS('Banco de Indicadores Mun. (2)'!M:M,'Banco de Indicadores Mun. (2)'!$E:$E,'Banco de Indicadores - UGRHI'!$B106,'Banco de Indicadores Mun. (2)'!$A:$A,'Banco de Indicadores - UGRHI'!$A106)</f>
        <v>1.7538767</v>
      </c>
      <c r="Y106" s="45">
        <f>SUMIFS('Banco de Indicadores Mun. (2)'!N:N,'Banco de Indicadores Mun. (2)'!$E:$E,'Banco de Indicadores - UGRHI'!$B106,'Banco de Indicadores Mun. (2)'!$A:$A,'Banco de Indicadores - UGRHI'!$A106)</f>
        <v>1.9369780999999999</v>
      </c>
      <c r="Z106" s="45">
        <f>SUMIFS('Banco de Indicadores Mun. (2)'!O:O,'Banco de Indicadores Mun. (2)'!$E:$E,'Banco de Indicadores - UGRHI'!$B106,'Banco de Indicadores Mun. (2)'!$A:$A,'Banco de Indicadores - UGRHI'!$A106)</f>
        <v>5.1479976999999995</v>
      </c>
      <c r="AA106" s="45">
        <f>SUMIFS('Banco de Indicadores Mun. (2)'!P:P,'Banco de Indicadores Mun. (2)'!$E:$E,'Banco de Indicadores - UGRHI'!$B106,'Banco de Indicadores Mun. (2)'!$A:$A,'Banco de Indicadores - UGRHI'!$A106)</f>
        <v>0.29024180000000005</v>
      </c>
      <c r="AB106" s="48">
        <f>SUMIFS('Banco de Indicadores - Mun. (1)'!X:X,'Banco de Indicadores - Mun. (1)'!$C:$C,'Banco de Indicadores - UGRHI'!$B106,'Banco de Indicadores - Mun. (1)'!$A:$A,'Banco de Indicadores - UGRHI'!$A106)</f>
        <v>1.9018070995387384</v>
      </c>
      <c r="AC106" s="48">
        <f t="shared" si="4"/>
        <v>43.349168646080763</v>
      </c>
      <c r="AD106" s="48">
        <f t="shared" si="5"/>
        <v>56.650831353919237</v>
      </c>
      <c r="AE106" s="44">
        <f>SUMIFS('Banco de Indicadores - Mun. (1)'!Y:Y,'Banco de Indicadores - Mun. (1)'!$C:$C,'Banco de Indicadores - UGRHI'!$B106,'Banco de Indicadores - Mun. (1)'!$A:$A,'Banco de Indicadores - UGRHI'!$A106)</f>
        <v>499.03000000000003</v>
      </c>
      <c r="AF106" s="44">
        <f>SUMIFS('Banco de Indicadores - Mun. (1)'!Z:Z,'Banco de Indicadores - Mun. (1)'!$C:$C,'Banco de Indicadores - UGRHI'!$B106,'Banco de Indicadores - Mun. (1)'!$A:$A,'Banco de Indicadores - UGRHI'!$A106)</f>
        <v>26085</v>
      </c>
      <c r="AG106" s="44">
        <f>SUMIFS('Banco de Indicadores - Mun. (1)'!AA:AA,'Banco de Indicadores - Mun. (1)'!$C:$C,'Banco de Indicadores - UGRHI'!$B106,'Banco de Indicadores - Mun. (1)'!$A:$A,'Banco de Indicadores - UGRHI'!$A106)</f>
        <v>8328</v>
      </c>
      <c r="AH106" s="44">
        <f>SUMIFS('Banco de Indicadores - Mun. (1)'!AB:AB,'Banco de Indicadores - Mun. (1)'!$C:$C,'Banco de Indicadores - UGRHI'!$B106,'Banco de Indicadores - Mun. (1)'!$A:$A,'Banco de Indicadores - UGRHI'!$A106)</f>
        <v>33</v>
      </c>
      <c r="AI106" s="44">
        <f>SUMIFS('Banco de Indicadores - Mun. (1)'!AC:AC,'Banco de Indicadores - Mun. (1)'!$C:$C,'Banco de Indicadores - UGRHI'!$B106,'Banco de Indicadores - Mun. (1)'!$A:$A,'Banco de Indicadores - UGRHI'!$A106)</f>
        <v>3</v>
      </c>
      <c r="AJ106" s="44">
        <f>SUMIFS('Banco de Indicadores Mun. (2)'!Q:Q,'Banco de Indicadores Mun. (2)'!$E:$E,'Banco de Indicadores - UGRHI'!$B106,'Banco de Indicadores Mun. (2)'!$A:$A,'Banco de Indicadores - UGRHI'!$A106)</f>
        <v>219</v>
      </c>
      <c r="AK106" s="154">
        <f>VLOOKUP(B106,'Dados Base'!B:K,9,FALSE)*31536000/SUMIFS('Banco de Indicadores - Mun. (1)'!H:H,'Banco de Indicadores - Mun. (1)'!C:C,'Banco de Indicadores - UGRHI'!B106,'Banco de Indicadores - Mun. (1)'!A:A,'Banco de Indicadores - UGRHI'!A106)</f>
        <v>7226.3443840780574</v>
      </c>
      <c r="AL106" s="126">
        <v>92.239762795643458</v>
      </c>
      <c r="AM106" s="42" t="s">
        <v>702</v>
      </c>
      <c r="AN106" s="42" t="s">
        <v>702</v>
      </c>
      <c r="AO106" s="42" t="s">
        <v>702</v>
      </c>
      <c r="AP106" s="126">
        <v>99.053494753958461</v>
      </c>
      <c r="AQ106" s="127">
        <f>(SUMIFS(T:T,B:B,B106,A:A,A106)/VLOOKUP(B106,'Dados Base'!B:K,8,FALSE))*100</f>
        <v>11.13304182926829</v>
      </c>
      <c r="AR106" s="127">
        <f>(SUMIFS(T:T,B:B,B106,A:A,A106)/VLOOKUP(B106,'Dados Base'!B:K,9,FALSE))*100</f>
        <v>5.889738258064515</v>
      </c>
      <c r="AS106" s="127">
        <f>(SUMIFS(U:U,B:B,B106,A:A,A106)/VLOOKUP(B106,'Dados Base'!B:K,7,FALSE))*100</f>
        <v>12.391800769230766</v>
      </c>
      <c r="AT106" s="127">
        <f>(SUMIFS(V:V,B:B,B106,A:A,A106)/VLOOKUP(B106,'Dados Base'!B:K,10,FALSE))*100</f>
        <v>6.3201399999999968</v>
      </c>
      <c r="AU106" s="44">
        <f>SUMIFS('Banco de Indicadores - Mun. (1)'!AO:AO,'Banco de Indicadores - Mun. (1)'!$C:$C,'Banco de Indicadores - UGRHI'!$B106,'Banco de Indicadores - Mun. (1)'!$A:$A,'Banco de Indicadores - UGRHI'!$A106)</f>
        <v>2</v>
      </c>
      <c r="AV106" s="44">
        <f>SUMIFS('Banco de Indicadores - Mun. (1)'!AP:AP,'Banco de Indicadores - Mun. (1)'!$C:$C,'Banco de Indicadores - UGRHI'!$B106,'Banco de Indicadores - Mun. (1)'!$A:$A,'Banco de Indicadores - UGRHI'!$A106)</f>
        <v>0</v>
      </c>
      <c r="AW106" s="142">
        <v>6</v>
      </c>
      <c r="AX106" s="44">
        <f>SUMIFS('Banco de Indicadores - Mun. (1)'!AQ:AQ,'Banco de Indicadores - Mun. (1)'!$C:$C,'Banco de Indicadores - UGRHI'!$B106,'Banco de Indicadores - Mun. (1)'!$A:$A,'Banco de Indicadores - UGRHI'!$A106)</f>
        <v>0</v>
      </c>
      <c r="AY106" s="74">
        <v>96.606249091912943</v>
      </c>
      <c r="AZ106" s="74">
        <v>93.534236189811992</v>
      </c>
      <c r="BA106" s="75">
        <f xml:space="preserve">  100 * (  SUMIFS('Banco de Indicadores - Mun. (1)'!Z:Z,'Banco de Indicadores - Mun. (1)'!$C:$C,'Banco de Indicadores - UGRHI'!$B106,'Banco de Indicadores - Mun. (1)'!$A:$A,'Banco de Indicadores - UGRHI'!$A106) /
(SUMIFS('Banco de Indicadores - Mun. (1)'!AA:AA,'Banco de Indicadores - Mun. (1)'!$C:$C,'Banco de Indicadores - UGRHI'!$B106,'Banco de Indicadores - Mun. (1)'!$A:$A,'Banco de Indicadores - UGRHI'!$A106) +  SUMIFS('Banco de Indicadores - Mun. (1)'!Z:Z,'Banco de Indicadores - Mun. (1)'!$C:$C,'Banco de Indicadores - UGRHI'!$B106,'Banco de Indicadores - Mun. (1)'!$A:$A,'Banco de Indicadores - UGRHI'!$A106) ))</f>
        <v>75.799843082556009</v>
      </c>
      <c r="BB106" s="44">
        <f>SUMIFS('Banco de Indicadores - Mun. (1)'!AW:AW,'Banco de Indicadores - Mun. (1)'!$C:$C,'Banco de Indicadores - UGRHI'!$B106,'Banco de Indicadores - Mun. (1)'!$A:$A,'Banco de Indicadores - UGRHI'!$A106)</f>
        <v>7</v>
      </c>
      <c r="BC106" s="44">
        <f>SUMIFS('Banco de Indicadores - Mun. (1)'!AX:AX,'Banco de Indicadores - Mun. (1)'!$C:$C,'Banco de Indicadores - UGRHI'!$B106,'Banco de Indicadores - Mun. (1)'!$A:$A,'Banco de Indicadores - UGRHI'!$A106)</f>
        <v>3</v>
      </c>
      <c r="BD106" s="124">
        <v>0.6</v>
      </c>
      <c r="BE106" s="44">
        <f>SUMIFS('Banco de Indicadores Mun. (2)'!R:R,'Banco de Indicadores Mun. (2)'!$E:$E,'Banco de Indicadores - UGRHI'!$B106,'Banco de Indicadores Mun. (2)'!$A:$A,'Banco de Indicadores - UGRHI'!$A106)</f>
        <v>137</v>
      </c>
      <c r="BF106" s="128">
        <v>124.65594384766476</v>
      </c>
    </row>
    <row r="107" spans="1:58" x14ac:dyDescent="0.25">
      <c r="A107" s="38">
        <v>2013</v>
      </c>
      <c r="B107" s="38">
        <v>18</v>
      </c>
      <c r="C107" s="123">
        <f>SUMIFS('Banco de Indicadores Mun. (2)'!G:G,'Banco de Indicadores Mun. (2)'!$E:$E,'Banco de Indicadores - UGRHI'!$B107,'Banco de Indicadores Mun. (2)'!$A:$A,'Banco de Indicadores - UGRHI'!$A107)</f>
        <v>386</v>
      </c>
      <c r="D107" s="123">
        <f>SUMIFS('Banco de Indicadores Mun. (2)'!H:H,'Banco de Indicadores Mun. (2)'!$E:$E,'Banco de Indicadores - UGRHI'!$B107,'Banco de Indicadores Mun. (2)'!$A:$A,'Banco de Indicadores - UGRHI'!$A107)</f>
        <v>305</v>
      </c>
      <c r="E107" s="43">
        <v>0.34694391855381035</v>
      </c>
      <c r="F107" s="44">
        <f>SUMIFS('Banco de Indicadores - Mun. (1)'!H:H,'Banco de Indicadores - Mun. (1)'!$C:$C,'Banco de Indicadores - UGRHI'!$B107,'Banco de Indicadores - Mun. (1)'!$A:$A,'Banco de Indicadores - UGRHI'!$A107)</f>
        <v>225813</v>
      </c>
      <c r="G107" s="44">
        <f>SUMIFS('Banco de Indicadores - Mun. (1)'!I:I,'Banco de Indicadores - Mun. (1)'!$C:$C,'Banco de Indicadores - UGRHI'!$B107,'Banco de Indicadores - Mun. (1)'!$A:$A,'Banco de Indicadores - UGRHI'!$A107)</f>
        <v>200991</v>
      </c>
      <c r="H107" s="44">
        <f>SUMIFS('Banco de Indicadores - Mun. (1)'!J:J,'Banco de Indicadores - Mun. (1)'!$C:$C,'Banco de Indicadores - UGRHI'!$B107,'Banco de Indicadores - Mun. (1)'!$A:$A,'Banco de Indicadores - UGRHI'!$A107)</f>
        <v>24822</v>
      </c>
      <c r="I107" s="46">
        <f>(F107)/VLOOKUP(B107,'Dados Base'!$B:$K,6,FALSE)</f>
        <v>36.145579224371417</v>
      </c>
      <c r="J107" s="73">
        <f t="shared" si="7"/>
        <v>0.89007718776155487</v>
      </c>
      <c r="K107" s="44">
        <f>SUMIFS('Banco de Indicadores - Mun. (1)'!O:O,'Banco de Indicadores - Mun. (1)'!$C:$C,'Banco de Indicadores - UGRHI'!$B107,'Banco de Indicadores - Mun. (1)'!$A:$A,'Banco de Indicadores - UGRHI'!$A107)</f>
        <v>1380</v>
      </c>
      <c r="L107" s="44">
        <f>SUMIFS('Banco de Indicadores - Mun. (1)'!P:P,'Banco de Indicadores - Mun. (1)'!$C:$C,'Banco de Indicadores - UGRHI'!$B107,'Banco de Indicadores - Mun. (1)'!$A:$A,'Banco de Indicadores - UGRHI'!$A107)</f>
        <v>0</v>
      </c>
      <c r="M107" s="44">
        <f>SUMIFS('Banco de Indicadores - Mun. (1)'!Q:Q,'Banco de Indicadores - Mun. (1)'!$C:$C,'Banco de Indicadores - UGRHI'!$B107,'Banco de Indicadores - Mun. (1)'!$A:$A,'Banco de Indicadores - UGRHI'!$A107)</f>
        <v>0</v>
      </c>
      <c r="N107" s="44">
        <f>SUMIFS('Banco de Indicadores - Mun. (1)'!R:R,'Banco de Indicadores - Mun. (1)'!$C:$C,'Banco de Indicadores - UGRHI'!$B107,'Banco de Indicadores - Mun. (1)'!$A:$A,'Banco de Indicadores - UGRHI'!$A107)</f>
        <v>0</v>
      </c>
      <c r="O107" s="44">
        <f>SUMIFS('Banco de Indicadores - Mun. (1)'!S:S,'Banco de Indicadores - Mun. (1)'!$C:$C,'Banco de Indicadores - UGRHI'!$B107,'Banco de Indicadores - Mun. (1)'!$A:$A,'Banco de Indicadores - UGRHI'!$A107)</f>
        <v>544</v>
      </c>
      <c r="P107" s="44">
        <f>SUMIFS('Banco de Indicadores - Mun. (1)'!T:T,'Banco de Indicadores - Mun. (1)'!$C:$C,'Banco de Indicadores - UGRHI'!$B107,'Banco de Indicadores - Mun. (1)'!$A:$A,'Banco de Indicadores - UGRHI'!$A107)</f>
        <v>0</v>
      </c>
      <c r="Q107" s="44">
        <f>SUMIFS('Banco de Indicadores - Mun. (1)'!U:U,'Banco de Indicadores - Mun. (1)'!$C:$C,'Banco de Indicadores - UGRHI'!$B107,'Banco de Indicadores - Mun. (1)'!$A:$A,'Banco de Indicadores - UGRHI'!$A107)</f>
        <v>2954</v>
      </c>
      <c r="R107" s="44">
        <f>SUMIFS('Banco de Indicadores - Mun. (1)'!V:V,'Banco de Indicadores - Mun. (1)'!$C:$C,'Banco de Indicadores - UGRHI'!$B107,'Banco de Indicadores - Mun. (1)'!$A:$A,'Banco de Indicadores - UGRHI'!$A107)</f>
        <v>1976</v>
      </c>
      <c r="S107" s="44">
        <f>SUMIFS('Banco de Indicadores - Mun. (1)'!W:W,'Banco de Indicadores - Mun. (1)'!$C:$C,'Banco de Indicadores - UGRHI'!$B107,'Banco de Indicadores - Mun. (1)'!$A:$A,'Banco de Indicadores - UGRHI'!$A107)</f>
        <v>0</v>
      </c>
      <c r="T107" s="45">
        <f>SUMIFS('Banco de Indicadores Mun. (2)'!I:I,'Banco de Indicadores Mun. (2)'!$E:$E,'Banco de Indicadores - UGRHI'!$B107,'Banco de Indicadores Mun. (2)'!$A:$A,'Banco de Indicadores - UGRHI'!$A107)</f>
        <v>2.0945091999999992</v>
      </c>
      <c r="U107" s="45">
        <f>SUMIFS('Banco de Indicadores Mun. (2)'!J:J,'Banco de Indicadores Mun. (2)'!$E:$E,'Banco de Indicadores - UGRHI'!$B107,'Banco de Indicadores Mun. (2)'!$A:$A,'Banco de Indicadores - UGRHI'!$A107)</f>
        <v>1.4581274000000004</v>
      </c>
      <c r="V107" s="45">
        <f>SUMIFS('Banco de Indicadores Mun. (2)'!K:K,'Banco de Indicadores Mun. (2)'!$E:$E,'Banco de Indicadores - UGRHI'!$B107,'Banco de Indicadores Mun. (2)'!$A:$A,'Banco de Indicadores - UGRHI'!$A107)</f>
        <v>0.63638179999999989</v>
      </c>
      <c r="W107" s="45">
        <f>SUMIFS('Banco de Indicadores Mun. (2)'!L:L,'Banco de Indicadores Mun. (2)'!$E:$E,'Banco de Indicadores - UGRHI'!$B107,'Banco de Indicadores Mun. (2)'!$A:$A,'Banco de Indicadores - UGRHI'!$A107)</f>
        <v>0.64471784088026374</v>
      </c>
      <c r="X107" s="45">
        <f>SUMIFS('Banco de Indicadores Mun. (2)'!M:M,'Banco de Indicadores Mun. (2)'!$E:$E,'Banco de Indicadores - UGRHI'!$B107,'Banco de Indicadores Mun. (2)'!$A:$A,'Banco de Indicadores - UGRHI'!$A107)</f>
        <v>0.2013731</v>
      </c>
      <c r="Y107" s="45">
        <f>SUMIFS('Banco de Indicadores Mun. (2)'!N:N,'Banco de Indicadores Mun. (2)'!$E:$E,'Banco de Indicadores - UGRHI'!$B107,'Banco de Indicadores Mun. (2)'!$A:$A,'Banco de Indicadores - UGRHI'!$A107)</f>
        <v>0.75931339999999981</v>
      </c>
      <c r="Z107" s="45">
        <f>SUMIFS('Banco de Indicadores Mun. (2)'!O:O,'Banco de Indicadores Mun. (2)'!$E:$E,'Banco de Indicadores - UGRHI'!$B107,'Banco de Indicadores Mun. (2)'!$A:$A,'Banco de Indicadores - UGRHI'!$A107)</f>
        <v>1.0933454999999999</v>
      </c>
      <c r="AA107" s="45">
        <f>SUMIFS('Banco de Indicadores Mun. (2)'!P:P,'Banco de Indicadores Mun. (2)'!$E:$E,'Banco de Indicadores - UGRHI'!$B107,'Banco de Indicadores Mun. (2)'!$A:$A,'Banco de Indicadores - UGRHI'!$A107)</f>
        <v>4.0477199999999998E-2</v>
      </c>
      <c r="AB107" s="48">
        <f>SUMIFS('Banco de Indicadores - Mun. (1)'!X:X,'Banco de Indicadores - Mun. (1)'!$C:$C,'Banco de Indicadores - UGRHI'!$B107,'Banco de Indicadores - Mun. (1)'!$A:$A,'Banco de Indicadores - UGRHI'!$A107)</f>
        <v>0.60056454560520722</v>
      </c>
      <c r="AC107" s="48">
        <f t="shared" si="4"/>
        <v>55.861070911722145</v>
      </c>
      <c r="AD107" s="48">
        <f t="shared" si="5"/>
        <v>44.138929088277855</v>
      </c>
      <c r="AE107" s="44">
        <f>SUMIFS('Banco de Indicadores - Mun. (1)'!Y:Y,'Banco de Indicadores - Mun. (1)'!$C:$C,'Banco de Indicadores - UGRHI'!$B107,'Banco de Indicadores - Mun. (1)'!$A:$A,'Banco de Indicadores - UGRHI'!$A107)</f>
        <v>152.1</v>
      </c>
      <c r="AF107" s="44">
        <f>SUMIFS('Banco de Indicadores - Mun. (1)'!Z:Z,'Banco de Indicadores - Mun. (1)'!$C:$C,'Banco de Indicadores - UGRHI'!$B107,'Banco de Indicadores - Mun. (1)'!$A:$A,'Banco de Indicadores - UGRHI'!$A107)</f>
        <v>8560</v>
      </c>
      <c r="AG107" s="44">
        <f>SUMIFS('Banco de Indicadores - Mun. (1)'!AA:AA,'Banco de Indicadores - Mun. (1)'!$C:$C,'Banco de Indicadores - UGRHI'!$B107,'Banco de Indicadores - Mun. (1)'!$A:$A,'Banco de Indicadores - UGRHI'!$A107)</f>
        <v>2588</v>
      </c>
      <c r="AH107" s="44">
        <f>SUMIFS('Banco de Indicadores - Mun. (1)'!AB:AB,'Banco de Indicadores - Mun. (1)'!$C:$C,'Banco de Indicadores - UGRHI'!$B107,'Banco de Indicadores - Mun. (1)'!$A:$A,'Banco de Indicadores - UGRHI'!$A107)</f>
        <v>23</v>
      </c>
      <c r="AI107" s="44">
        <f>SUMIFS('Banco de Indicadores - Mun. (1)'!AC:AC,'Banco de Indicadores - Mun. (1)'!$C:$C,'Banco de Indicadores - UGRHI'!$B107,'Banco de Indicadores - Mun. (1)'!$A:$A,'Banco de Indicadores - UGRHI'!$A107)</f>
        <v>0</v>
      </c>
      <c r="AJ107" s="44">
        <f>SUMIFS('Banco de Indicadores Mun. (2)'!Q:Q,'Banco de Indicadores Mun. (2)'!$E:$E,'Banco de Indicadores - UGRHI'!$B107,'Banco de Indicadores Mun. (2)'!$A:$A,'Banco de Indicadores - UGRHI'!$A107)</f>
        <v>84</v>
      </c>
      <c r="AK107" s="154">
        <f>VLOOKUP(B107,'Dados Base'!B:K,9,FALSE)*31536000/SUMIFS('Banco de Indicadores - Mun. (1)'!H:H,'Banco de Indicadores - Mun. (1)'!C:C,'Banco de Indicadores - UGRHI'!B107,'Banco de Indicadores - Mun. (1)'!A:A,'Banco de Indicadores - UGRHI'!A107)</f>
        <v>7122.4243068379592</v>
      </c>
      <c r="AL107" s="126">
        <v>92.044506218055375</v>
      </c>
      <c r="AM107" s="42" t="s">
        <v>702</v>
      </c>
      <c r="AN107" s="42" t="s">
        <v>702</v>
      </c>
      <c r="AO107" s="42" t="s">
        <v>702</v>
      </c>
      <c r="AP107" s="126">
        <v>99.80809320186998</v>
      </c>
      <c r="AQ107" s="127">
        <f>(SUMIFS(T:T,B:B,B107,A:A,A107)/VLOOKUP(B107,'Dados Base'!B:K,8,FALSE))*100</f>
        <v>13.090682499999994</v>
      </c>
      <c r="AR107" s="127">
        <f>(SUMIFS(T:T,B:B,B107,A:A,A107)/VLOOKUP(B107,'Dados Base'!B:K,9,FALSE))*100</f>
        <v>4.1068807843137236</v>
      </c>
      <c r="AS107" s="127">
        <f>(SUMIFS(U:U,B:B,B107,A:A,A107)/VLOOKUP(B107,'Dados Base'!B:K,7,FALSE))*100</f>
        <v>12.151061666666669</v>
      </c>
      <c r="AT107" s="127">
        <f>(SUMIFS(V:V,B:B,B107,A:A,A107)/VLOOKUP(B107,'Dados Base'!B:K,10,FALSE))*100</f>
        <v>15.909544999999998</v>
      </c>
      <c r="AU107" s="44">
        <f>SUMIFS('Banco de Indicadores - Mun. (1)'!AO:AO,'Banco de Indicadores - Mun. (1)'!$C:$C,'Banco de Indicadores - UGRHI'!$B107,'Banco de Indicadores - Mun. (1)'!$A:$A,'Banco de Indicadores - UGRHI'!$A107)</f>
        <v>0</v>
      </c>
      <c r="AV107" s="44">
        <f>SUMIFS('Banco de Indicadores - Mun. (1)'!AP:AP,'Banco de Indicadores - Mun. (1)'!$C:$C,'Banco de Indicadores - UGRHI'!$B107,'Banco de Indicadores - Mun. (1)'!$A:$A,'Banco de Indicadores - UGRHI'!$A107)</f>
        <v>0</v>
      </c>
      <c r="AW107" s="142">
        <v>0</v>
      </c>
      <c r="AX107" s="44">
        <f>SUMIFS('Banco de Indicadores - Mun. (1)'!AQ:AQ,'Banco de Indicadores - Mun. (1)'!$C:$C,'Banco de Indicadores - UGRHI'!$B107,'Banco de Indicadores - Mun. (1)'!$A:$A,'Banco de Indicadores - UGRHI'!$A107)</f>
        <v>0</v>
      </c>
      <c r="AY107" s="74">
        <v>97.267312522425527</v>
      </c>
      <c r="AZ107" s="74">
        <v>97.267312522425527</v>
      </c>
      <c r="BA107" s="75">
        <f xml:space="preserve">  100 * (  SUMIFS('Banco de Indicadores - Mun. (1)'!Z:Z,'Banco de Indicadores - Mun. (1)'!$C:$C,'Banco de Indicadores - UGRHI'!$B107,'Banco de Indicadores - Mun. (1)'!$A:$A,'Banco de Indicadores - UGRHI'!$A107) /
(SUMIFS('Banco de Indicadores - Mun. (1)'!AA:AA,'Banco de Indicadores - Mun. (1)'!$C:$C,'Banco de Indicadores - UGRHI'!$B107,'Banco de Indicadores - Mun. (1)'!$A:$A,'Banco de Indicadores - UGRHI'!$A107) +  SUMIFS('Banco de Indicadores - Mun. (1)'!Z:Z,'Banco de Indicadores - Mun. (1)'!$C:$C,'Banco de Indicadores - UGRHI'!$B107,'Banco de Indicadores - Mun. (1)'!$A:$A,'Banco de Indicadores - UGRHI'!$A107) ))</f>
        <v>76.785073555794753</v>
      </c>
      <c r="BB107" s="44">
        <f>SUMIFS('Banco de Indicadores - Mun. (1)'!AW:AW,'Banco de Indicadores - Mun. (1)'!$C:$C,'Banco de Indicadores - UGRHI'!$B107,'Banco de Indicadores - Mun. (1)'!$A:$A,'Banco de Indicadores - UGRHI'!$A107)</f>
        <v>2</v>
      </c>
      <c r="BC107" s="44">
        <f>SUMIFS('Banco de Indicadores - Mun. (1)'!AX:AX,'Banco de Indicadores - Mun. (1)'!$C:$C,'Banco de Indicadores - UGRHI'!$B107,'Banco de Indicadores - Mun. (1)'!$A:$A,'Banco de Indicadores - UGRHI'!$A107)</f>
        <v>0</v>
      </c>
      <c r="BD107" s="124">
        <v>0.64</v>
      </c>
      <c r="BE107" s="44">
        <f>SUMIFS('Banco de Indicadores Mun. (2)'!R:R,'Banco de Indicadores Mun. (2)'!$E:$E,'Banco de Indicadores - UGRHI'!$B107,'Banco de Indicadores Mun. (2)'!$A:$A,'Banco de Indicadores - UGRHI'!$A107)</f>
        <v>55</v>
      </c>
      <c r="BF107" s="128">
        <v>242.48889995518056</v>
      </c>
    </row>
    <row r="108" spans="1:58" x14ac:dyDescent="0.25">
      <c r="A108" s="38">
        <v>2013</v>
      </c>
      <c r="B108" s="38">
        <v>19</v>
      </c>
      <c r="C108" s="123">
        <f>SUMIFS('Banco de Indicadores Mun. (2)'!G:G,'Banco de Indicadores Mun. (2)'!$E:$E,'Banco de Indicadores - UGRHI'!$B108,'Banco de Indicadores Mun. (2)'!$A:$A,'Banco de Indicadores - UGRHI'!$A108)</f>
        <v>214</v>
      </c>
      <c r="D108" s="123">
        <f>SUMIFS('Banco de Indicadores Mun. (2)'!H:H,'Banco de Indicadores Mun. (2)'!$E:$E,'Banco de Indicadores - UGRHI'!$B108,'Banco de Indicadores Mun. (2)'!$A:$A,'Banco de Indicadores - UGRHI'!$A108)</f>
        <v>853</v>
      </c>
      <c r="E108" s="43">
        <v>0.85708053008635154</v>
      </c>
      <c r="F108" s="44">
        <f>SUMIFS('Banco de Indicadores - Mun. (1)'!H:H,'Banco de Indicadores - Mun. (1)'!$C:$C,'Banco de Indicadores - UGRHI'!$B108,'Banco de Indicadores - Mun. (1)'!$A:$A,'Banco de Indicadores - UGRHI'!$A108)</f>
        <v>769169</v>
      </c>
      <c r="G108" s="44">
        <f>SUMIFS('Banco de Indicadores - Mun. (1)'!I:I,'Banco de Indicadores - Mun. (1)'!$C:$C,'Banco de Indicadores - UGRHI'!$B108,'Banco de Indicadores - Mun. (1)'!$A:$A,'Banco de Indicadores - UGRHI'!$A108)</f>
        <v>708745</v>
      </c>
      <c r="H108" s="44">
        <f>SUMIFS('Banco de Indicadores - Mun. (1)'!J:J,'Banco de Indicadores - Mun. (1)'!$C:$C,'Banco de Indicadores - UGRHI'!$B108,'Banco de Indicadores - Mun. (1)'!$A:$A,'Banco de Indicadores - UGRHI'!$A108)</f>
        <v>60424</v>
      </c>
      <c r="I108" s="46">
        <f>(F108)/VLOOKUP(B108,'Dados Base'!$B:$K,6,FALSE)</f>
        <v>41.372145397862568</v>
      </c>
      <c r="J108" s="73">
        <f t="shared" si="7"/>
        <v>0.92144249183209415</v>
      </c>
      <c r="K108" s="44">
        <f>SUMIFS('Banco de Indicadores - Mun. (1)'!O:O,'Banco de Indicadores - Mun. (1)'!$C:$C,'Banco de Indicadores - UGRHI'!$B108,'Banco de Indicadores - Mun. (1)'!$A:$A,'Banco de Indicadores - UGRHI'!$A108)</f>
        <v>3648</v>
      </c>
      <c r="L108" s="44">
        <f>SUMIFS('Banco de Indicadores - Mun. (1)'!P:P,'Banco de Indicadores - Mun. (1)'!$C:$C,'Banco de Indicadores - UGRHI'!$B108,'Banco de Indicadores - Mun. (1)'!$A:$A,'Banco de Indicadores - UGRHI'!$A108)</f>
        <v>0</v>
      </c>
      <c r="M108" s="44">
        <f>SUMIFS('Banco de Indicadores - Mun. (1)'!Q:Q,'Banco de Indicadores - Mun. (1)'!$C:$C,'Banco de Indicadores - UGRHI'!$B108,'Banco de Indicadores - Mun. (1)'!$A:$A,'Banco de Indicadores - UGRHI'!$A108)</f>
        <v>0</v>
      </c>
      <c r="N108" s="44">
        <f>SUMIFS('Banco de Indicadores - Mun. (1)'!R:R,'Banco de Indicadores - Mun. (1)'!$C:$C,'Banco de Indicadores - UGRHI'!$B108,'Banco de Indicadores - Mun. (1)'!$A:$A,'Banco de Indicadores - UGRHI'!$A108)</f>
        <v>0</v>
      </c>
      <c r="O108" s="44">
        <f>SUMIFS('Banco de Indicadores - Mun. (1)'!S:S,'Banco de Indicadores - Mun. (1)'!$C:$C,'Banco de Indicadores - UGRHI'!$B108,'Banco de Indicadores - Mun. (1)'!$A:$A,'Banco de Indicadores - UGRHI'!$A108)</f>
        <v>2261</v>
      </c>
      <c r="P108" s="44">
        <f>SUMIFS('Banco de Indicadores - Mun. (1)'!T:T,'Banco de Indicadores - Mun. (1)'!$C:$C,'Banco de Indicadores - UGRHI'!$B108,'Banco de Indicadores - Mun. (1)'!$A:$A,'Banco de Indicadores - UGRHI'!$A108)</f>
        <v>0</v>
      </c>
      <c r="Q108" s="44">
        <f>SUMIFS('Banco de Indicadores - Mun. (1)'!U:U,'Banco de Indicadores - Mun. (1)'!$C:$C,'Banco de Indicadores - UGRHI'!$B108,'Banco de Indicadores - Mun. (1)'!$A:$A,'Banco de Indicadores - UGRHI'!$A108)</f>
        <v>8521</v>
      </c>
      <c r="R108" s="44">
        <f>SUMIFS('Banco de Indicadores - Mun. (1)'!V:V,'Banco de Indicadores - Mun. (1)'!$C:$C,'Banco de Indicadores - UGRHI'!$B108,'Banco de Indicadores - Mun. (1)'!$A:$A,'Banco de Indicadores - UGRHI'!$A108)</f>
        <v>6869</v>
      </c>
      <c r="S108" s="44">
        <f>SUMIFS('Banco de Indicadores - Mun. (1)'!W:W,'Banco de Indicadores - Mun. (1)'!$C:$C,'Banco de Indicadores - UGRHI'!$B108,'Banco de Indicadores - Mun. (1)'!$A:$A,'Banco de Indicadores - UGRHI'!$A108)</f>
        <v>0</v>
      </c>
      <c r="T108" s="45">
        <f>SUMIFS('Banco de Indicadores Mun. (2)'!I:I,'Banco de Indicadores Mun. (2)'!$E:$E,'Banco de Indicadores - UGRHI'!$B108,'Banco de Indicadores Mun. (2)'!$A:$A,'Banco de Indicadores - UGRHI'!$A108)</f>
        <v>8.0752045000000017</v>
      </c>
      <c r="U108" s="45">
        <f>SUMIFS('Banco de Indicadores Mun. (2)'!J:J,'Banco de Indicadores Mun. (2)'!$E:$E,'Banco de Indicadores - UGRHI'!$B108,'Banco de Indicadores Mun. (2)'!$A:$A,'Banco de Indicadores - UGRHI'!$A108)</f>
        <v>6.7521442000000018</v>
      </c>
      <c r="V108" s="45">
        <f>SUMIFS('Banco de Indicadores Mun. (2)'!K:K,'Banco de Indicadores Mun. (2)'!$E:$E,'Banco de Indicadores - UGRHI'!$B108,'Banco de Indicadores Mun. (2)'!$A:$A,'Banco de Indicadores - UGRHI'!$A108)</f>
        <v>1.3230603000000016</v>
      </c>
      <c r="W108" s="45">
        <f>SUMIFS('Banco de Indicadores Mun. (2)'!L:L,'Banco de Indicadores Mun. (2)'!$E:$E,'Banco de Indicadores - UGRHI'!$B108,'Banco de Indicadores Mun. (2)'!$A:$A,'Banco de Indicadores - UGRHI'!$A108)</f>
        <v>0.68999052871638766</v>
      </c>
      <c r="X108" s="45">
        <f>SUMIFS('Banco de Indicadores Mun. (2)'!M:M,'Banco de Indicadores Mun. (2)'!$E:$E,'Banco de Indicadores - UGRHI'!$B108,'Banco de Indicadores Mun. (2)'!$A:$A,'Banco de Indicadores - UGRHI'!$A108)</f>
        <v>0.68072280000000007</v>
      </c>
      <c r="Y108" s="45">
        <f>SUMIFS('Banco de Indicadores Mun. (2)'!N:N,'Banco de Indicadores Mun. (2)'!$E:$E,'Banco de Indicadores - UGRHI'!$B108,'Banco de Indicadores Mun. (2)'!$A:$A,'Banco de Indicadores - UGRHI'!$A108)</f>
        <v>3.3812439000000012</v>
      </c>
      <c r="Z108" s="45">
        <f>SUMIFS('Banco de Indicadores Mun. (2)'!O:O,'Banco de Indicadores Mun. (2)'!$E:$E,'Banco de Indicadores - UGRHI'!$B108,'Banco de Indicadores Mun. (2)'!$A:$A,'Banco de Indicadores - UGRHI'!$A108)</f>
        <v>3.8189047999999999</v>
      </c>
      <c r="AA108" s="45">
        <f>SUMIFS('Banco de Indicadores Mun. (2)'!P:P,'Banco de Indicadores Mun. (2)'!$E:$E,'Banco de Indicadores - UGRHI'!$B108,'Banco de Indicadores Mun. (2)'!$A:$A,'Banco de Indicadores - UGRHI'!$A108)</f>
        <v>0.19433299999999998</v>
      </c>
      <c r="AB108" s="48">
        <f>SUMIFS('Banco de Indicadores - Mun. (1)'!X:X,'Banco de Indicadores - Mun. (1)'!$C:$C,'Banco de Indicadores - UGRHI'!$B108,'Banco de Indicadores - Mun. (1)'!$A:$A,'Banco de Indicadores - UGRHI'!$A108)</f>
        <v>2.2075908742383046</v>
      </c>
      <c r="AC108" s="48">
        <f t="shared" si="4"/>
        <v>20.056232427366446</v>
      </c>
      <c r="AD108" s="48">
        <f t="shared" si="5"/>
        <v>79.943767572633547</v>
      </c>
      <c r="AE108" s="44">
        <f>SUMIFS('Banco de Indicadores - Mun. (1)'!Y:Y,'Banco de Indicadores - Mun. (1)'!$C:$C,'Banco de Indicadores - UGRHI'!$B108,'Banco de Indicadores - Mun. (1)'!$A:$A,'Banco de Indicadores - UGRHI'!$A108)</f>
        <v>593.19999999999982</v>
      </c>
      <c r="AF108" s="44">
        <f>SUMIFS('Banco de Indicadores - Mun. (1)'!Z:Z,'Banco de Indicadores - Mun. (1)'!$C:$C,'Banco de Indicadores - UGRHI'!$B108,'Banco de Indicadores - Mun. (1)'!$A:$A,'Banco de Indicadores - UGRHI'!$A108)</f>
        <v>28982</v>
      </c>
      <c r="AG108" s="44">
        <f>SUMIFS('Banco de Indicadores - Mun. (1)'!AA:AA,'Banco de Indicadores - Mun. (1)'!$C:$C,'Banco de Indicadores - UGRHI'!$B108,'Banco de Indicadores - Mun. (1)'!$A:$A,'Banco de Indicadores - UGRHI'!$A108)</f>
        <v>10384</v>
      </c>
      <c r="AH108" s="44">
        <f>SUMIFS('Banco de Indicadores - Mun. (1)'!AB:AB,'Banco de Indicadores - Mun. (1)'!$C:$C,'Banco de Indicadores - UGRHI'!$B108,'Banco de Indicadores - Mun. (1)'!$A:$A,'Banco de Indicadores - UGRHI'!$A108)</f>
        <v>31</v>
      </c>
      <c r="AI108" s="44">
        <f>SUMIFS('Banco de Indicadores - Mun. (1)'!AC:AC,'Banco de Indicadores - Mun. (1)'!$C:$C,'Banco de Indicadores - UGRHI'!$B108,'Banco de Indicadores - Mun. (1)'!$A:$A,'Banco de Indicadores - UGRHI'!$A108)</f>
        <v>3</v>
      </c>
      <c r="AJ108" s="44">
        <f>SUMIFS('Banco de Indicadores Mun. (2)'!Q:Q,'Banco de Indicadores Mun. (2)'!$E:$E,'Banco de Indicadores - UGRHI'!$B108,'Banco de Indicadores Mun. (2)'!$A:$A,'Banco de Indicadores - UGRHI'!$A108)</f>
        <v>103</v>
      </c>
      <c r="AK108" s="154">
        <f>VLOOKUP(B108,'Dados Base'!B:K,9,FALSE)*31536000/SUMIFS('Banco de Indicadores - Mun. (1)'!H:H,'Banco de Indicadores - Mun. (1)'!C:C,'Banco de Indicadores - UGRHI'!B108,'Banco de Indicadores - Mun. (1)'!A:A,'Banco de Indicadores - UGRHI'!A108)</f>
        <v>4633.0104307375886</v>
      </c>
      <c r="AL108" s="126">
        <v>92.055634011707312</v>
      </c>
      <c r="AM108" s="42" t="s">
        <v>702</v>
      </c>
      <c r="AN108" s="42" t="s">
        <v>702</v>
      </c>
      <c r="AO108" s="42" t="s">
        <v>702</v>
      </c>
      <c r="AP108" s="126">
        <v>98.832276150739133</v>
      </c>
      <c r="AQ108" s="127">
        <f>(SUMIFS(T:T,B:B,B108,A:A,A108)/VLOOKUP(B108,'Dados Base'!B:K,8,FALSE))*100</f>
        <v>22.431123611111115</v>
      </c>
      <c r="AR108" s="127">
        <f>(SUMIFS(T:T,B:B,B108,A:A,A108)/VLOOKUP(B108,'Dados Base'!B:K,9,FALSE))*100</f>
        <v>7.1461986725663724</v>
      </c>
      <c r="AS108" s="127">
        <f>(SUMIFS(U:U,B:B,B108,A:A,A108)/VLOOKUP(B108,'Dados Base'!B:K,7,FALSE))*100</f>
        <v>25.007941481481488</v>
      </c>
      <c r="AT108" s="127">
        <f>(SUMIFS(V:V,B:B,B108,A:A,A108)/VLOOKUP(B108,'Dados Base'!B:K,10,FALSE))*100</f>
        <v>14.700670000000018</v>
      </c>
      <c r="AU108" s="44">
        <f>SUMIFS('Banco de Indicadores - Mun. (1)'!AO:AO,'Banco de Indicadores - Mun. (1)'!$C:$C,'Banco de Indicadores - UGRHI'!$B108,'Banco de Indicadores - Mun. (1)'!$A:$A,'Banco de Indicadores - UGRHI'!$A108)</f>
        <v>2</v>
      </c>
      <c r="AV108" s="44">
        <f>SUMIFS('Banco de Indicadores - Mun. (1)'!AP:AP,'Banco de Indicadores - Mun. (1)'!$C:$C,'Banco de Indicadores - UGRHI'!$B108,'Banco de Indicadores - Mun. (1)'!$A:$A,'Banco de Indicadores - UGRHI'!$A108)</f>
        <v>21.376656690893544</v>
      </c>
      <c r="AW108" s="142">
        <v>7</v>
      </c>
      <c r="AX108" s="44">
        <f>SUMIFS('Banco de Indicadores - Mun. (1)'!AQ:AQ,'Banco de Indicadores - Mun. (1)'!$C:$C,'Banco de Indicadores - UGRHI'!$B108,'Banco de Indicadores - Mun. (1)'!$A:$A,'Banco de Indicadores - UGRHI'!$A108)</f>
        <v>0</v>
      </c>
      <c r="AY108" s="74">
        <v>97.839407102575834</v>
      </c>
      <c r="AZ108" s="74">
        <v>96.022229843011729</v>
      </c>
      <c r="BA108" s="75">
        <f xml:space="preserve">  100 * (  SUMIFS('Banco de Indicadores - Mun. (1)'!Z:Z,'Banco de Indicadores - Mun. (1)'!$C:$C,'Banco de Indicadores - UGRHI'!$B108,'Banco de Indicadores - Mun. (1)'!$A:$A,'Banco de Indicadores - UGRHI'!$A108) /
(SUMIFS('Banco de Indicadores - Mun. (1)'!AA:AA,'Banco de Indicadores - Mun. (1)'!$C:$C,'Banco de Indicadores - UGRHI'!$B108,'Banco de Indicadores - Mun. (1)'!$A:$A,'Banco de Indicadores - UGRHI'!$A108) +  SUMIFS('Banco de Indicadores - Mun. (1)'!Z:Z,'Banco de Indicadores - Mun. (1)'!$C:$C,'Banco de Indicadores - UGRHI'!$B108,'Banco de Indicadores - Mun. (1)'!$A:$A,'Banco de Indicadores - UGRHI'!$A108) ))</f>
        <v>73.621907229588984</v>
      </c>
      <c r="BB108" s="44">
        <f>SUMIFS('Banco de Indicadores - Mun. (1)'!AW:AW,'Banco de Indicadores - Mun. (1)'!$C:$C,'Banco de Indicadores - UGRHI'!$B108,'Banco de Indicadores - Mun. (1)'!$A:$A,'Banco de Indicadores - UGRHI'!$A108)</f>
        <v>1</v>
      </c>
      <c r="BC108" s="44">
        <f>SUMIFS('Banco de Indicadores - Mun. (1)'!AX:AX,'Banco de Indicadores - Mun. (1)'!$C:$C,'Banco de Indicadores - UGRHI'!$B108,'Banco de Indicadores - Mun. (1)'!$A:$A,'Banco de Indicadores - UGRHI'!$A108)</f>
        <v>3</v>
      </c>
      <c r="BD108" s="124">
        <v>0.62</v>
      </c>
      <c r="BE108" s="44">
        <f>SUMIFS('Banco de Indicadores Mun. (2)'!R:R,'Banco de Indicadores Mun. (2)'!$E:$E,'Banco de Indicadores - UGRHI'!$B108,'Banco de Indicadores Mun. (2)'!$A:$A,'Banco de Indicadores - UGRHI'!$A108)</f>
        <v>152</v>
      </c>
      <c r="BF108" s="128">
        <v>47.216681038644126</v>
      </c>
    </row>
    <row r="109" spans="1:58" x14ac:dyDescent="0.25">
      <c r="A109" s="38">
        <v>2013</v>
      </c>
      <c r="B109" s="38">
        <v>20</v>
      </c>
      <c r="C109" s="123">
        <f>SUMIFS('Banco de Indicadores Mun. (2)'!G:G,'Banco de Indicadores Mun. (2)'!$E:$E,'Banco de Indicadores - UGRHI'!$B109,'Banco de Indicadores Mun. (2)'!$A:$A,'Banco de Indicadores - UGRHI'!$A109)</f>
        <v>159</v>
      </c>
      <c r="D109" s="123">
        <f>SUMIFS('Banco de Indicadores Mun. (2)'!H:H,'Banco de Indicadores Mun. (2)'!$E:$E,'Banco de Indicadores - UGRHI'!$B109,'Banco de Indicadores Mun. (2)'!$A:$A,'Banco de Indicadores - UGRHI'!$A109)</f>
        <v>419</v>
      </c>
      <c r="E109" s="43">
        <v>0.37948105354195238</v>
      </c>
      <c r="F109" s="44">
        <f>SUMIFS('Banco de Indicadores - Mun. (1)'!H:H,'Banco de Indicadores - Mun. (1)'!$C:$C,'Banco de Indicadores - UGRHI'!$B109,'Banco de Indicadores - Mun. (1)'!$A:$A,'Banco de Indicadores - UGRHI'!$A109)</f>
        <v>367225</v>
      </c>
      <c r="G109" s="44">
        <f>SUMIFS('Banco de Indicadores - Mun. (1)'!I:I,'Banco de Indicadores - Mun. (1)'!$C:$C,'Banco de Indicadores - UGRHI'!$B109,'Banco de Indicadores - Mun. (1)'!$A:$A,'Banco de Indicadores - UGRHI'!$A109)</f>
        <v>328883</v>
      </c>
      <c r="H109" s="44">
        <f>SUMIFS('Banco de Indicadores - Mun. (1)'!J:J,'Banco de Indicadores - Mun. (1)'!$C:$C,'Banco de Indicadores - UGRHI'!$B109,'Banco de Indicadores - Mun. (1)'!$A:$A,'Banco de Indicadores - UGRHI'!$A109)</f>
        <v>38342</v>
      </c>
      <c r="I109" s="46">
        <f>(F109)/VLOOKUP(B109,'Dados Base'!$B:$K,6,FALSE)</f>
        <v>38.40257421953023</v>
      </c>
      <c r="J109" s="73">
        <f t="shared" si="7"/>
        <v>0.89558989720198789</v>
      </c>
      <c r="K109" s="44">
        <f>SUMIFS('Banco de Indicadores - Mun. (1)'!O:O,'Banco de Indicadores - Mun. (1)'!$C:$C,'Banco de Indicadores - UGRHI'!$B109,'Banco de Indicadores - Mun. (1)'!$A:$A,'Banco de Indicadores - UGRHI'!$A109)</f>
        <v>2319</v>
      </c>
      <c r="L109" s="44">
        <f>SUMIFS('Banco de Indicadores - Mun. (1)'!P:P,'Banco de Indicadores - Mun. (1)'!$C:$C,'Banco de Indicadores - UGRHI'!$B109,'Banco de Indicadores - Mun. (1)'!$A:$A,'Banco de Indicadores - UGRHI'!$A109)</f>
        <v>0</v>
      </c>
      <c r="M109" s="44">
        <f>SUMIFS('Banco de Indicadores - Mun. (1)'!Q:Q,'Banco de Indicadores - Mun. (1)'!$C:$C,'Banco de Indicadores - UGRHI'!$B109,'Banco de Indicadores - Mun. (1)'!$A:$A,'Banco de Indicadores - UGRHI'!$A109)</f>
        <v>0</v>
      </c>
      <c r="N109" s="44">
        <f>SUMIFS('Banco de Indicadores - Mun. (1)'!R:R,'Banco de Indicadores - Mun. (1)'!$C:$C,'Banco de Indicadores - UGRHI'!$B109,'Banco de Indicadores - Mun. (1)'!$A:$A,'Banco de Indicadores - UGRHI'!$A109)</f>
        <v>0</v>
      </c>
      <c r="O109" s="44">
        <f>SUMIFS('Banco de Indicadores - Mun. (1)'!S:S,'Banco de Indicadores - Mun. (1)'!$C:$C,'Banco de Indicadores - UGRHI'!$B109,'Banco de Indicadores - Mun. (1)'!$A:$A,'Banco de Indicadores - UGRHI'!$A109)</f>
        <v>910</v>
      </c>
      <c r="P109" s="44">
        <f>SUMIFS('Banco de Indicadores - Mun. (1)'!T:T,'Banco de Indicadores - Mun. (1)'!$C:$C,'Banco de Indicadores - UGRHI'!$B109,'Banco de Indicadores - Mun. (1)'!$A:$A,'Banco de Indicadores - UGRHI'!$A109)</f>
        <v>0</v>
      </c>
      <c r="Q109" s="44">
        <f>SUMIFS('Banco de Indicadores - Mun. (1)'!U:U,'Banco de Indicadores - Mun. (1)'!$C:$C,'Banco de Indicadores - UGRHI'!$B109,'Banco de Indicadores - Mun. (1)'!$A:$A,'Banco de Indicadores - UGRHI'!$A109)</f>
        <v>3963</v>
      </c>
      <c r="R109" s="44">
        <f>SUMIFS('Banco de Indicadores - Mun. (1)'!V:V,'Banco de Indicadores - Mun. (1)'!$C:$C,'Banco de Indicadores - UGRHI'!$B109,'Banco de Indicadores - Mun. (1)'!$A:$A,'Banco de Indicadores - UGRHI'!$A109)</f>
        <v>3102</v>
      </c>
      <c r="S109" s="44">
        <f>SUMIFS('Banco de Indicadores - Mun. (1)'!W:W,'Banco de Indicadores - Mun. (1)'!$C:$C,'Banco de Indicadores - UGRHI'!$B109,'Banco de Indicadores - Mun. (1)'!$A:$A,'Banco de Indicadores - UGRHI'!$A109)</f>
        <v>0</v>
      </c>
      <c r="T109" s="45">
        <f>SUMIFS('Banco de Indicadores Mun. (2)'!I:I,'Banco de Indicadores Mun. (2)'!$E:$E,'Banco de Indicadores - UGRHI'!$B109,'Banco de Indicadores Mun. (2)'!$A:$A,'Banco de Indicadores - UGRHI'!$A109)</f>
        <v>3.4581016999999994</v>
      </c>
      <c r="U109" s="45">
        <f>SUMIFS('Banco de Indicadores Mun. (2)'!J:J,'Banco de Indicadores Mun. (2)'!$E:$E,'Banco de Indicadores - UGRHI'!$B109,'Banco de Indicadores Mun. (2)'!$A:$A,'Banco de Indicadores - UGRHI'!$A109)</f>
        <v>2.3561982000000001</v>
      </c>
      <c r="V109" s="45">
        <f>SUMIFS('Banco de Indicadores Mun. (2)'!K:K,'Banco de Indicadores Mun. (2)'!$E:$E,'Banco de Indicadores - UGRHI'!$B109,'Banco de Indicadores Mun. (2)'!$A:$A,'Banco de Indicadores - UGRHI'!$A109)</f>
        <v>1.1019035000000001</v>
      </c>
      <c r="W109" s="45">
        <f>SUMIFS('Banco de Indicadores Mun. (2)'!L:L,'Banco de Indicadores Mun. (2)'!$E:$E,'Banco de Indicadores - UGRHI'!$B109,'Banco de Indicadores Mun. (2)'!$A:$A,'Banco de Indicadores - UGRHI'!$A109)</f>
        <v>2.94040969051243E-2</v>
      </c>
      <c r="X109" s="45">
        <f>SUMIFS('Banco de Indicadores Mun. (2)'!M:M,'Banco de Indicadores Mun. (2)'!$E:$E,'Banco de Indicadores - UGRHI'!$B109,'Banco de Indicadores Mun. (2)'!$A:$A,'Banco de Indicadores - UGRHI'!$A109)</f>
        <v>0.47597260000000002</v>
      </c>
      <c r="Y109" s="45">
        <f>SUMIFS('Banco de Indicadores Mun. (2)'!N:N,'Banco de Indicadores Mun. (2)'!$E:$E,'Banco de Indicadores - UGRHI'!$B109,'Banco de Indicadores Mun. (2)'!$A:$A,'Banco de Indicadores - UGRHI'!$A109)</f>
        <v>1.5686068999999998</v>
      </c>
      <c r="Z109" s="45">
        <f>SUMIFS('Banco de Indicadores Mun. (2)'!O:O,'Banco de Indicadores Mun. (2)'!$E:$E,'Banco de Indicadores - UGRHI'!$B109,'Banco de Indicadores Mun. (2)'!$A:$A,'Banco de Indicadores - UGRHI'!$A109)</f>
        <v>1.3173147999999999</v>
      </c>
      <c r="AA109" s="45">
        <f>SUMIFS('Banco de Indicadores Mun. (2)'!P:P,'Banco de Indicadores Mun. (2)'!$E:$E,'Banco de Indicadores - UGRHI'!$B109,'Banco de Indicadores Mun. (2)'!$A:$A,'Banco de Indicadores - UGRHI'!$A109)</f>
        <v>9.6207399999999998E-2</v>
      </c>
      <c r="AB109" s="48">
        <f>SUMIFS('Banco de Indicadores - Mun. (1)'!X:X,'Banco de Indicadores - Mun. (1)'!$C:$C,'Banco de Indicadores - UGRHI'!$B109,'Banco de Indicadores - Mun. (1)'!$A:$A,'Banco de Indicadores - UGRHI'!$A109)</f>
        <v>0.94512989013712378</v>
      </c>
      <c r="AC109" s="48">
        <f t="shared" si="4"/>
        <v>27.508650519031143</v>
      </c>
      <c r="AD109" s="48">
        <f t="shared" si="5"/>
        <v>72.491349480968864</v>
      </c>
      <c r="AE109" s="44">
        <f>SUMIFS('Banco de Indicadores - Mun. (1)'!Y:Y,'Banco de Indicadores - Mun. (1)'!$C:$C,'Banco de Indicadores - UGRHI'!$B109,'Banco de Indicadores - Mun. (1)'!$A:$A,'Banco de Indicadores - UGRHI'!$A109)</f>
        <v>251.04999999999995</v>
      </c>
      <c r="AF109" s="44">
        <f>SUMIFS('Banco de Indicadores - Mun. (1)'!Z:Z,'Banco de Indicadores - Mun. (1)'!$C:$C,'Banco de Indicadores - UGRHI'!$B109,'Banco de Indicadores - Mun. (1)'!$A:$A,'Banco de Indicadores - UGRHI'!$A109)</f>
        <v>14759</v>
      </c>
      <c r="AG109" s="44">
        <f>SUMIFS('Banco de Indicadores - Mun. (1)'!AA:AA,'Banco de Indicadores - Mun. (1)'!$C:$C,'Banco de Indicadores - UGRHI'!$B109,'Banco de Indicadores - Mun. (1)'!$A:$A,'Banco de Indicadores - UGRHI'!$A109)</f>
        <v>3484</v>
      </c>
      <c r="AH109" s="44">
        <f>SUMIFS('Banco de Indicadores - Mun. (1)'!AB:AB,'Banco de Indicadores - Mun. (1)'!$C:$C,'Banco de Indicadores - UGRHI'!$B109,'Banco de Indicadores - Mun. (1)'!$A:$A,'Banco de Indicadores - UGRHI'!$A109)</f>
        <v>14</v>
      </c>
      <c r="AI109" s="44">
        <f>SUMIFS('Banco de Indicadores - Mun. (1)'!AC:AC,'Banco de Indicadores - Mun. (1)'!$C:$C,'Banco de Indicadores - UGRHI'!$B109,'Banco de Indicadores - Mun. (1)'!$A:$A,'Banco de Indicadores - UGRHI'!$A109)</f>
        <v>1</v>
      </c>
      <c r="AJ109" s="44">
        <f>SUMIFS('Banco de Indicadores Mun. (2)'!Q:Q,'Banco de Indicadores Mun. (2)'!$E:$E,'Banco de Indicadores - UGRHI'!$B109,'Banco de Indicadores Mun. (2)'!$A:$A,'Banco de Indicadores - UGRHI'!$A109)</f>
        <v>123</v>
      </c>
      <c r="AK109" s="154">
        <f>VLOOKUP(B109,'Dados Base'!B:K,9,FALSE)*31536000/SUMIFS('Banco de Indicadores - Mun. (1)'!H:H,'Banco de Indicadores - Mun. (1)'!C:C,'Banco de Indicadores - UGRHI'!B109,'Banco de Indicadores - Mun. (1)'!A:A,'Banco de Indicadores - UGRHI'!A109)</f>
        <v>8330.0211042276533</v>
      </c>
      <c r="AL109" s="126">
        <v>90.067846166909476</v>
      </c>
      <c r="AM109" s="42" t="s">
        <v>702</v>
      </c>
      <c r="AN109" s="42" t="s">
        <v>702</v>
      </c>
      <c r="AO109" s="42" t="s">
        <v>702</v>
      </c>
      <c r="AP109" s="126">
        <v>97.086337168348905</v>
      </c>
      <c r="AQ109" s="127">
        <f>(SUMIFS(T:T,B:B,B109,A:A,A109)/VLOOKUP(B109,'Dados Base'!B:K,8,FALSE))*100</f>
        <v>8.4343943902439005</v>
      </c>
      <c r="AR109" s="127">
        <f>(SUMIFS(T:T,B:B,B109,A:A,A109)/VLOOKUP(B109,'Dados Base'!B:K,9,FALSE))*100</f>
        <v>3.5650532989690715</v>
      </c>
      <c r="AS109" s="127">
        <f>(SUMIFS(U:U,B:B,B109,A:A,A109)/VLOOKUP(B109,'Dados Base'!B:K,7,FALSE))*100</f>
        <v>8.4149935714285728</v>
      </c>
      <c r="AT109" s="127">
        <f>(SUMIFS(V:V,B:B,B109,A:A,A109)/VLOOKUP(B109,'Dados Base'!B:K,10,FALSE))*100</f>
        <v>8.4761807692307709</v>
      </c>
      <c r="AU109" s="44">
        <f>SUMIFS('Banco de Indicadores - Mun. (1)'!AO:AO,'Banco de Indicadores - Mun. (1)'!$C:$C,'Banco de Indicadores - UGRHI'!$B109,'Banco de Indicadores - Mun. (1)'!$A:$A,'Banco de Indicadores - UGRHI'!$A109)</f>
        <v>3</v>
      </c>
      <c r="AV109" s="44">
        <f>SUMIFS('Banco de Indicadores - Mun. (1)'!AP:AP,'Banco de Indicadores - Mun. (1)'!$C:$C,'Banco de Indicadores - UGRHI'!$B109,'Banco de Indicadores - Mun. (1)'!$A:$A,'Banco de Indicadores - UGRHI'!$A109)</f>
        <v>0</v>
      </c>
      <c r="AW109" s="142">
        <v>6</v>
      </c>
      <c r="AX109" s="44">
        <f>SUMIFS('Banco de Indicadores - Mun. (1)'!AQ:AQ,'Banco de Indicadores - Mun. (1)'!$C:$C,'Banco de Indicadores - UGRHI'!$B109,'Banco de Indicadores - Mun. (1)'!$A:$A,'Banco de Indicadores - UGRHI'!$A109)</f>
        <v>2</v>
      </c>
      <c r="AY109" s="74">
        <v>98.104836923751577</v>
      </c>
      <c r="AZ109" s="74">
        <v>97.745405777558517</v>
      </c>
      <c r="BA109" s="75">
        <f xml:space="preserve">  100 * (  SUMIFS('Banco de Indicadores - Mun. (1)'!Z:Z,'Banco de Indicadores - Mun. (1)'!$C:$C,'Banco de Indicadores - UGRHI'!$B109,'Banco de Indicadores - Mun. (1)'!$A:$A,'Banco de Indicadores - UGRHI'!$A109) /
(SUMIFS('Banco de Indicadores - Mun. (1)'!AA:AA,'Banco de Indicadores - Mun. (1)'!$C:$C,'Banco de Indicadores - UGRHI'!$B109,'Banco de Indicadores - Mun. (1)'!$A:$A,'Banco de Indicadores - UGRHI'!$A109) +  SUMIFS('Banco de Indicadores - Mun. (1)'!Z:Z,'Banco de Indicadores - Mun. (1)'!$C:$C,'Banco de Indicadores - UGRHI'!$B109,'Banco de Indicadores - Mun. (1)'!$A:$A,'Banco de Indicadores - UGRHI'!$A109) ))</f>
        <v>80.902263882036948</v>
      </c>
      <c r="BB109" s="44">
        <f>SUMIFS('Banco de Indicadores - Mun. (1)'!AW:AW,'Banco de Indicadores - Mun. (1)'!$C:$C,'Banco de Indicadores - UGRHI'!$B109,'Banco de Indicadores - Mun. (1)'!$A:$A,'Banco de Indicadores - UGRHI'!$A109)</f>
        <v>1</v>
      </c>
      <c r="BC109" s="44">
        <f>SUMIFS('Banco de Indicadores - Mun. (1)'!AX:AX,'Banco de Indicadores - Mun. (1)'!$C:$C,'Banco de Indicadores - UGRHI'!$B109,'Banco de Indicadores - Mun. (1)'!$A:$A,'Banco de Indicadores - UGRHI'!$A109)</f>
        <v>1</v>
      </c>
      <c r="BD109" s="124">
        <v>0.59</v>
      </c>
      <c r="BE109" s="44">
        <f>SUMIFS('Banco de Indicadores Mun. (2)'!R:R,'Banco de Indicadores Mun. (2)'!$E:$E,'Banco de Indicadores - UGRHI'!$B109,'Banco de Indicadores Mun. (2)'!$A:$A,'Banco de Indicadores - UGRHI'!$A109)</f>
        <v>119</v>
      </c>
      <c r="BF109" s="128">
        <v>78.842963387137772</v>
      </c>
    </row>
    <row r="110" spans="1:58" x14ac:dyDescent="0.25">
      <c r="A110" s="38">
        <v>2013</v>
      </c>
      <c r="B110" s="38">
        <v>21</v>
      </c>
      <c r="C110" s="123">
        <f>SUMIFS('Banco de Indicadores Mun. (2)'!G:G,'Banco de Indicadores Mun. (2)'!$E:$E,'Banco de Indicadores - UGRHI'!$B110,'Banco de Indicadores Mun. (2)'!$A:$A,'Banco de Indicadores - UGRHI'!$A110)</f>
        <v>103</v>
      </c>
      <c r="D110" s="123">
        <f>SUMIFS('Banco de Indicadores Mun. (2)'!H:H,'Banco de Indicadores Mun. (2)'!$E:$E,'Banco de Indicadores - UGRHI'!$B110,'Banco de Indicadores Mun. (2)'!$A:$A,'Banco de Indicadores - UGRHI'!$A110)</f>
        <v>414</v>
      </c>
      <c r="E110" s="43">
        <v>0.5792214568788534</v>
      </c>
      <c r="F110" s="44">
        <f>SUMIFS('Banco de Indicadores - Mun. (1)'!H:H,'Banco de Indicadores - Mun. (1)'!$C:$C,'Banco de Indicadores - UGRHI'!$B110,'Banco de Indicadores - Mun. (1)'!$A:$A,'Banco de Indicadores - UGRHI'!$A110)</f>
        <v>453270</v>
      </c>
      <c r="G110" s="44">
        <f>SUMIFS('Banco de Indicadores - Mun. (1)'!I:I,'Banco de Indicadores - Mun. (1)'!$C:$C,'Banco de Indicadores - UGRHI'!$B110,'Banco de Indicadores - Mun. (1)'!$A:$A,'Banco de Indicadores - UGRHI'!$A110)</f>
        <v>412770</v>
      </c>
      <c r="H110" s="44">
        <f>SUMIFS('Banco de Indicadores - Mun. (1)'!J:J,'Banco de Indicadores - Mun. (1)'!$C:$C,'Banco de Indicadores - UGRHI'!$B110,'Banco de Indicadores - Mun. (1)'!$A:$A,'Banco de Indicadores - UGRHI'!$A110)</f>
        <v>40500</v>
      </c>
      <c r="I110" s="46">
        <f>(F110)/VLOOKUP(B110,'Dados Base'!$B:$K,6,FALSE)</f>
        <v>53.797464598498131</v>
      </c>
      <c r="J110" s="73">
        <f t="shared" si="7"/>
        <v>0.91064928188496919</v>
      </c>
      <c r="K110" s="44">
        <f>SUMIFS('Banco de Indicadores - Mun. (1)'!O:O,'Banco de Indicadores - Mun. (1)'!$C:$C,'Banco de Indicadores - UGRHI'!$B110,'Banco de Indicadores - Mun. (1)'!$A:$A,'Banco de Indicadores - UGRHI'!$A110)</f>
        <v>1864</v>
      </c>
      <c r="L110" s="44">
        <f>SUMIFS('Banco de Indicadores - Mun. (1)'!P:P,'Banco de Indicadores - Mun. (1)'!$C:$C,'Banco de Indicadores - UGRHI'!$B110,'Banco de Indicadores - Mun. (1)'!$A:$A,'Banco de Indicadores - UGRHI'!$A110)</f>
        <v>0</v>
      </c>
      <c r="M110" s="44">
        <f>SUMIFS('Banco de Indicadores - Mun. (1)'!Q:Q,'Banco de Indicadores - Mun. (1)'!$C:$C,'Banco de Indicadores - UGRHI'!$B110,'Banco de Indicadores - Mun. (1)'!$A:$A,'Banco de Indicadores - UGRHI'!$A110)</f>
        <v>0</v>
      </c>
      <c r="N110" s="44">
        <f>SUMIFS('Banco de Indicadores - Mun. (1)'!R:R,'Banco de Indicadores - Mun. (1)'!$C:$C,'Banco de Indicadores - UGRHI'!$B110,'Banco de Indicadores - Mun. (1)'!$A:$A,'Banco de Indicadores - UGRHI'!$A110)</f>
        <v>0</v>
      </c>
      <c r="O110" s="44">
        <f>SUMIFS('Banco de Indicadores - Mun. (1)'!S:S,'Banco de Indicadores - Mun. (1)'!$C:$C,'Banco de Indicadores - UGRHI'!$B110,'Banco de Indicadores - Mun. (1)'!$A:$A,'Banco de Indicadores - UGRHI'!$A110)</f>
        <v>930</v>
      </c>
      <c r="P110" s="44">
        <f>SUMIFS('Banco de Indicadores - Mun. (1)'!T:T,'Banco de Indicadores - Mun. (1)'!$C:$C,'Banco de Indicadores - UGRHI'!$B110,'Banco de Indicadores - Mun. (1)'!$A:$A,'Banco de Indicadores - UGRHI'!$A110)</f>
        <v>0</v>
      </c>
      <c r="Q110" s="44">
        <f>SUMIFS('Banco de Indicadores - Mun. (1)'!U:U,'Banco de Indicadores - Mun. (1)'!$C:$C,'Banco de Indicadores - UGRHI'!$B110,'Banco de Indicadores - Mun. (1)'!$A:$A,'Banco de Indicadores - UGRHI'!$A110)</f>
        <v>5025</v>
      </c>
      <c r="R110" s="44">
        <f>SUMIFS('Banco de Indicadores - Mun. (1)'!V:V,'Banco de Indicadores - Mun. (1)'!$C:$C,'Banco de Indicadores - UGRHI'!$B110,'Banco de Indicadores - Mun. (1)'!$A:$A,'Banco de Indicadores - UGRHI'!$A110)</f>
        <v>4320</v>
      </c>
      <c r="S110" s="44">
        <f>SUMIFS('Banco de Indicadores - Mun. (1)'!W:W,'Banco de Indicadores - Mun. (1)'!$C:$C,'Banco de Indicadores - UGRHI'!$B110,'Banco de Indicadores - Mun. (1)'!$A:$A,'Banco de Indicadores - UGRHI'!$A110)</f>
        <v>0</v>
      </c>
      <c r="T110" s="45">
        <f>SUMIFS('Banco de Indicadores Mun. (2)'!I:I,'Banco de Indicadores Mun. (2)'!$E:$E,'Banco de Indicadores - UGRHI'!$B110,'Banco de Indicadores Mun. (2)'!$A:$A,'Banco de Indicadores - UGRHI'!$A110)</f>
        <v>2.2012114</v>
      </c>
      <c r="U110" s="45">
        <f>SUMIFS('Banco de Indicadores Mun. (2)'!J:J,'Banco de Indicadores Mun. (2)'!$E:$E,'Banco de Indicadores - UGRHI'!$B110,'Banco de Indicadores Mun. (2)'!$A:$A,'Banco de Indicadores - UGRHI'!$A110)</f>
        <v>1.5512401999999996</v>
      </c>
      <c r="V110" s="45">
        <f>SUMIFS('Banco de Indicadores Mun. (2)'!K:K,'Banco de Indicadores Mun. (2)'!$E:$E,'Banco de Indicadores - UGRHI'!$B110,'Banco de Indicadores Mun. (2)'!$A:$A,'Banco de Indicadores - UGRHI'!$A110)</f>
        <v>0.64997119999999997</v>
      </c>
      <c r="W110" s="45">
        <f>SUMIFS('Banco de Indicadores Mun. (2)'!L:L,'Banco de Indicadores Mun. (2)'!$E:$E,'Banco de Indicadores - UGRHI'!$B110,'Banco de Indicadores Mun. (2)'!$A:$A,'Banco de Indicadores - UGRHI'!$A110)</f>
        <v>8.088595890410959E-3</v>
      </c>
      <c r="X110" s="45">
        <f>SUMIFS('Banco de Indicadores Mun. (2)'!M:M,'Banco de Indicadores Mun. (2)'!$E:$E,'Banco de Indicadores - UGRHI'!$B110,'Banco de Indicadores Mun. (2)'!$A:$A,'Banco de Indicadores - UGRHI'!$A110)</f>
        <v>0.88135540000000001</v>
      </c>
      <c r="Y110" s="45">
        <f>SUMIFS('Banco de Indicadores Mun. (2)'!N:N,'Banco de Indicadores Mun. (2)'!$E:$E,'Banco de Indicadores - UGRHI'!$B110,'Banco de Indicadores Mun. (2)'!$A:$A,'Banco de Indicadores - UGRHI'!$A110)</f>
        <v>0.64996080000000012</v>
      </c>
      <c r="Z110" s="45">
        <f>SUMIFS('Banco de Indicadores Mun. (2)'!O:O,'Banco de Indicadores Mun. (2)'!$E:$E,'Banco de Indicadores - UGRHI'!$B110,'Banco de Indicadores Mun. (2)'!$A:$A,'Banco de Indicadores - UGRHI'!$A110)</f>
        <v>0.5875305999999999</v>
      </c>
      <c r="AA110" s="45">
        <f>SUMIFS('Banco de Indicadores Mun. (2)'!P:P,'Banco de Indicadores Mun. (2)'!$E:$E,'Banco de Indicadores - UGRHI'!$B110,'Banco de Indicadores Mun. (2)'!$A:$A,'Banco de Indicadores - UGRHI'!$A110)</f>
        <v>8.2364600000000038E-2</v>
      </c>
      <c r="AB110" s="48">
        <f>SUMIFS('Banco de Indicadores - Mun. (1)'!X:X,'Banco de Indicadores - Mun. (1)'!$C:$C,'Banco de Indicadores - UGRHI'!$B110,'Banco de Indicadores - Mun. (1)'!$A:$A,'Banco de Indicadores - UGRHI'!$A110)</f>
        <v>1.3451463737204983</v>
      </c>
      <c r="AC110" s="48">
        <f t="shared" si="4"/>
        <v>19.922630560928432</v>
      </c>
      <c r="AD110" s="48">
        <f t="shared" si="5"/>
        <v>80.07736943907156</v>
      </c>
      <c r="AE110" s="44">
        <f>SUMIFS('Banco de Indicadores - Mun. (1)'!Y:Y,'Banco de Indicadores - Mun. (1)'!$C:$C,'Banco de Indicadores - UGRHI'!$B110,'Banco de Indicadores - Mun. (1)'!$A:$A,'Banco de Indicadores - UGRHI'!$A110)</f>
        <v>347.80000000000007</v>
      </c>
      <c r="AF110" s="44">
        <f>SUMIFS('Banco de Indicadores - Mun. (1)'!Z:Z,'Banco de Indicadores - Mun. (1)'!$C:$C,'Banco de Indicadores - UGRHI'!$B110,'Banco de Indicadores - Mun. (1)'!$A:$A,'Banco de Indicadores - UGRHI'!$A110)</f>
        <v>8634</v>
      </c>
      <c r="AG110" s="44">
        <f>SUMIFS('Banco de Indicadores - Mun. (1)'!AA:AA,'Banco de Indicadores - Mun. (1)'!$C:$C,'Banco de Indicadores - UGRHI'!$B110,'Banco de Indicadores - Mun. (1)'!$A:$A,'Banco de Indicadores - UGRHI'!$A110)</f>
        <v>14351</v>
      </c>
      <c r="AH110" s="44">
        <f>SUMIFS('Banco de Indicadores - Mun. (1)'!AB:AB,'Banco de Indicadores - Mun. (1)'!$C:$C,'Banco de Indicadores - UGRHI'!$B110,'Banco de Indicadores - Mun. (1)'!$A:$A,'Banco de Indicadores - UGRHI'!$A110)</f>
        <v>27</v>
      </c>
      <c r="AI110" s="44">
        <f>SUMIFS('Banco de Indicadores - Mun. (1)'!AC:AC,'Banco de Indicadores - Mun. (1)'!$C:$C,'Banco de Indicadores - UGRHI'!$B110,'Banco de Indicadores - Mun. (1)'!$A:$A,'Banco de Indicadores - UGRHI'!$A110)</f>
        <v>0</v>
      </c>
      <c r="AJ110" s="44">
        <f>SUMIFS('Banco de Indicadores Mun. (2)'!Q:Q,'Banco de Indicadores Mun. (2)'!$E:$E,'Banco de Indicadores - UGRHI'!$B110,'Banco de Indicadores Mun. (2)'!$A:$A,'Banco de Indicadores - UGRHI'!$A110)</f>
        <v>72</v>
      </c>
      <c r="AK110" s="154">
        <f>VLOOKUP(B110,'Dados Base'!B:K,9,FALSE)*31536000/SUMIFS('Banco de Indicadores - Mun. (1)'!H:H,'Banco de Indicadores - Mun. (1)'!C:C,'Banco de Indicadores - UGRHI'!B110,'Banco de Indicadores - Mun. (1)'!A:A,'Banco de Indicadores - UGRHI'!A110)</f>
        <v>5705.1029187901249</v>
      </c>
      <c r="AL110" s="126">
        <v>93.113780567825458</v>
      </c>
      <c r="AM110" s="42" t="s">
        <v>702</v>
      </c>
      <c r="AN110" s="42" t="s">
        <v>702</v>
      </c>
      <c r="AO110" s="42" t="s">
        <v>702</v>
      </c>
      <c r="AP110" s="126">
        <v>99.481125212741787</v>
      </c>
      <c r="AQ110" s="127">
        <f>(SUMIFS(T:T,B:B,B110,A:A,A110)/VLOOKUP(B110,'Dados Base'!B:K,8,FALSE))*100</f>
        <v>5.792661578947369</v>
      </c>
      <c r="AR110" s="127">
        <f>(SUMIFS(T:T,B:B,B110,A:A,A110)/VLOOKUP(B110,'Dados Base'!B:K,9,FALSE))*100</f>
        <v>2.6844041463414636</v>
      </c>
      <c r="AS110" s="127">
        <f>(SUMIFS(U:U,B:B,B110,A:A,A110)/VLOOKUP(B110,'Dados Base'!B:K,7,FALSE))*100</f>
        <v>5.3491041379310333</v>
      </c>
      <c r="AT110" s="127">
        <f>(SUMIFS(V:V,B:B,B110,A:A,A110)/VLOOKUP(B110,'Dados Base'!B:K,10,FALSE))*100</f>
        <v>7.221902222222222</v>
      </c>
      <c r="AU110" s="44">
        <f>SUMIFS('Banco de Indicadores - Mun. (1)'!AO:AO,'Banco de Indicadores - Mun. (1)'!$C:$C,'Banco de Indicadores - UGRHI'!$B110,'Banco de Indicadores - Mun. (1)'!$A:$A,'Banco de Indicadores - UGRHI'!$A110)</f>
        <v>1</v>
      </c>
      <c r="AV110" s="44">
        <f>SUMIFS('Banco de Indicadores - Mun. (1)'!AP:AP,'Banco de Indicadores - Mun. (1)'!$C:$C,'Banco de Indicadores - UGRHI'!$B110,'Banco de Indicadores - Mun. (1)'!$A:$A,'Banco de Indicadores - UGRHI'!$A110)</f>
        <v>0</v>
      </c>
      <c r="AW110" s="142">
        <v>0</v>
      </c>
      <c r="AX110" s="44">
        <f>SUMIFS('Banco de Indicadores - Mun. (1)'!AQ:AQ,'Banco de Indicadores - Mun. (1)'!$C:$C,'Banco de Indicadores - UGRHI'!$B110,'Banco de Indicadores - Mun. (1)'!$A:$A,'Banco de Indicadores - UGRHI'!$A110)</f>
        <v>6</v>
      </c>
      <c r="AY110" s="74">
        <v>88.532651729388746</v>
      </c>
      <c r="AZ110" s="74">
        <v>45.611370023928643</v>
      </c>
      <c r="BA110" s="75">
        <f xml:space="preserve">  100 * (  SUMIFS('Banco de Indicadores - Mun. (1)'!Z:Z,'Banco de Indicadores - Mun. (1)'!$C:$C,'Banco de Indicadores - UGRHI'!$B110,'Banco de Indicadores - Mun. (1)'!$A:$A,'Banco de Indicadores - UGRHI'!$A110) /
(SUMIFS('Banco de Indicadores - Mun. (1)'!AA:AA,'Banco de Indicadores - Mun. (1)'!$C:$C,'Banco de Indicadores - UGRHI'!$B110,'Banco de Indicadores - Mun. (1)'!$A:$A,'Banco de Indicadores - UGRHI'!$A110) +  SUMIFS('Banco de Indicadores - Mun. (1)'!Z:Z,'Banco de Indicadores - Mun. (1)'!$C:$C,'Banco de Indicadores - UGRHI'!$B110,'Banco de Indicadores - Mun. (1)'!$A:$A,'Banco de Indicadores - UGRHI'!$A110) ))</f>
        <v>37.563628453339135</v>
      </c>
      <c r="BB110" s="44">
        <f>SUMIFS('Banco de Indicadores - Mun. (1)'!AW:AW,'Banco de Indicadores - Mun. (1)'!$C:$C,'Banco de Indicadores - UGRHI'!$B110,'Banco de Indicadores - Mun. (1)'!$A:$A,'Banco de Indicadores - UGRHI'!$A110)</f>
        <v>1</v>
      </c>
      <c r="BC110" s="44">
        <f>SUMIFS('Banco de Indicadores - Mun. (1)'!AX:AX,'Banco de Indicadores - Mun. (1)'!$C:$C,'Banco de Indicadores - UGRHI'!$B110,'Banco de Indicadores - Mun. (1)'!$A:$A,'Banco de Indicadores - UGRHI'!$A110)</f>
        <v>0</v>
      </c>
      <c r="BD110" s="124">
        <v>0.57999999999999996</v>
      </c>
      <c r="BE110" s="44">
        <f>SUMIFS('Banco de Indicadores Mun. (2)'!R:R,'Banco de Indicadores Mun. (2)'!$E:$E,'Banco de Indicadores - UGRHI'!$B110,'Banco de Indicadores Mun. (2)'!$A:$A,'Banco de Indicadores - UGRHI'!$A110)</f>
        <v>137</v>
      </c>
      <c r="BF110" s="128">
        <v>122.19751724639434</v>
      </c>
    </row>
    <row r="111" spans="1:58" x14ac:dyDescent="0.25">
      <c r="A111" s="38">
        <v>2013</v>
      </c>
      <c r="B111" s="38">
        <v>22</v>
      </c>
      <c r="C111" s="123">
        <f>SUMIFS('Banco de Indicadores Mun. (2)'!G:G,'Banco de Indicadores Mun. (2)'!$E:$E,'Banco de Indicadores - UGRHI'!$B111,'Banco de Indicadores Mun. (2)'!$A:$A,'Banco de Indicadores - UGRHI'!$A111)</f>
        <v>44</v>
      </c>
      <c r="D111" s="123">
        <f>SUMIFS('Banco de Indicadores Mun. (2)'!H:H,'Banco de Indicadores Mun. (2)'!$E:$E,'Banco de Indicadores - UGRHI'!$B111,'Banco de Indicadores Mun. (2)'!$A:$A,'Banco de Indicadores - UGRHI'!$A111)</f>
        <v>756</v>
      </c>
      <c r="E111" s="43">
        <v>0.50036554232764097</v>
      </c>
      <c r="F111" s="44">
        <f>SUMIFS('Banco de Indicadores - Mun. (1)'!H:H,'Banco de Indicadores - Mun. (1)'!$C:$C,'Banco de Indicadores - UGRHI'!$B111,'Banco de Indicadores - Mun. (1)'!$A:$A,'Banco de Indicadores - UGRHI'!$A111)</f>
        <v>485328</v>
      </c>
      <c r="G111" s="44">
        <f>SUMIFS('Banco de Indicadores - Mun. (1)'!I:I,'Banco de Indicadores - Mun. (1)'!$C:$C,'Banco de Indicadores - UGRHI'!$B111,'Banco de Indicadores - Mun. (1)'!$A:$A,'Banco de Indicadores - UGRHI'!$A111)</f>
        <v>442174</v>
      </c>
      <c r="H111" s="44">
        <f>SUMIFS('Banco de Indicadores - Mun. (1)'!J:J,'Banco de Indicadores - Mun. (1)'!$C:$C,'Banco de Indicadores - UGRHI'!$B111,'Banco de Indicadores - Mun. (1)'!$A:$A,'Banco de Indicadores - UGRHI'!$A111)</f>
        <v>43154</v>
      </c>
      <c r="I111" s="46">
        <f>(F111)/VLOOKUP(B111,'Dados Base'!$B:$K,6,FALSE)</f>
        <v>36.487178349834203</v>
      </c>
      <c r="J111" s="73">
        <f t="shared" si="7"/>
        <v>0.91108281409685821</v>
      </c>
      <c r="K111" s="44">
        <f>SUMIFS('Banco de Indicadores - Mun. (1)'!O:O,'Banco de Indicadores - Mun. (1)'!$C:$C,'Banco de Indicadores - UGRHI'!$B111,'Banco de Indicadores - Mun. (1)'!$A:$A,'Banco de Indicadores - UGRHI'!$A111)</f>
        <v>1827</v>
      </c>
      <c r="L111" s="44">
        <f>SUMIFS('Banco de Indicadores - Mun. (1)'!P:P,'Banco de Indicadores - Mun. (1)'!$C:$C,'Banco de Indicadores - UGRHI'!$B111,'Banco de Indicadores - Mun. (1)'!$A:$A,'Banco de Indicadores - UGRHI'!$A111)</f>
        <v>0</v>
      </c>
      <c r="M111" s="44">
        <f>SUMIFS('Banco de Indicadores - Mun. (1)'!Q:Q,'Banco de Indicadores - Mun. (1)'!$C:$C,'Banco de Indicadores - UGRHI'!$B111,'Banco de Indicadores - Mun. (1)'!$A:$A,'Banco de Indicadores - UGRHI'!$A111)</f>
        <v>0</v>
      </c>
      <c r="N111" s="44">
        <f>SUMIFS('Banco de Indicadores - Mun. (1)'!R:R,'Banco de Indicadores - Mun. (1)'!$C:$C,'Banco de Indicadores - UGRHI'!$B111,'Banco de Indicadores - Mun. (1)'!$A:$A,'Banco de Indicadores - UGRHI'!$A111)</f>
        <v>0</v>
      </c>
      <c r="O111" s="44">
        <f>SUMIFS('Banco de Indicadores - Mun. (1)'!S:S,'Banco de Indicadores - Mun. (1)'!$C:$C,'Banco de Indicadores - UGRHI'!$B111,'Banco de Indicadores - Mun. (1)'!$A:$A,'Banco de Indicadores - UGRHI'!$A111)</f>
        <v>871</v>
      </c>
      <c r="P111" s="44">
        <f>SUMIFS('Banco de Indicadores - Mun. (1)'!T:T,'Banco de Indicadores - Mun. (1)'!$C:$C,'Banco de Indicadores - UGRHI'!$B111,'Banco de Indicadores - Mun. (1)'!$A:$A,'Banco de Indicadores - UGRHI'!$A111)</f>
        <v>0</v>
      </c>
      <c r="Q111" s="44">
        <f>SUMIFS('Banco de Indicadores - Mun. (1)'!U:U,'Banco de Indicadores - Mun. (1)'!$C:$C,'Banco de Indicadores - UGRHI'!$B111,'Banco de Indicadores - Mun. (1)'!$A:$A,'Banco de Indicadores - UGRHI'!$A111)</f>
        <v>5605</v>
      </c>
      <c r="R111" s="44">
        <f>SUMIFS('Banco de Indicadores - Mun. (1)'!V:V,'Banco de Indicadores - Mun. (1)'!$C:$C,'Banco de Indicadores - UGRHI'!$B111,'Banco de Indicadores - Mun. (1)'!$A:$A,'Banco de Indicadores - UGRHI'!$A111)</f>
        <v>4638</v>
      </c>
      <c r="S111" s="44">
        <f>SUMIFS('Banco de Indicadores - Mun. (1)'!W:W,'Banco de Indicadores - Mun. (1)'!$C:$C,'Banco de Indicadores - UGRHI'!$B111,'Banco de Indicadores - Mun. (1)'!$A:$A,'Banco de Indicadores - UGRHI'!$A111)</f>
        <v>0</v>
      </c>
      <c r="T111" s="45">
        <f>SUMIFS('Banco de Indicadores Mun. (2)'!I:I,'Banco de Indicadores Mun. (2)'!$E:$E,'Banco de Indicadores - UGRHI'!$B111,'Banco de Indicadores Mun. (2)'!$A:$A,'Banco de Indicadores - UGRHI'!$A111)</f>
        <v>1.7627866000000001</v>
      </c>
      <c r="U111" s="45">
        <f>SUMIFS('Banco de Indicadores Mun. (2)'!J:J,'Banco de Indicadores Mun. (2)'!$E:$E,'Banco de Indicadores - UGRHI'!$B111,'Banco de Indicadores Mun. (2)'!$A:$A,'Banco de Indicadores - UGRHI'!$A111)</f>
        <v>1.0555768999999999</v>
      </c>
      <c r="V111" s="45">
        <f>SUMIFS('Banco de Indicadores Mun. (2)'!K:K,'Banco de Indicadores Mun. (2)'!$E:$E,'Banco de Indicadores - UGRHI'!$B111,'Banco de Indicadores Mun. (2)'!$A:$A,'Banco de Indicadores - UGRHI'!$A111)</f>
        <v>0.70720969999999994</v>
      </c>
      <c r="W111" s="45">
        <f>SUMIFS('Banco de Indicadores Mun. (2)'!L:L,'Banco de Indicadores Mun. (2)'!$E:$E,'Banco de Indicadores - UGRHI'!$B111,'Banco de Indicadores Mun. (2)'!$A:$A,'Banco de Indicadores - UGRHI'!$A111)</f>
        <v>7.2520327384576353</v>
      </c>
      <c r="X111" s="45">
        <f>SUMIFS('Banco de Indicadores Mun. (2)'!M:M,'Banco de Indicadores Mun. (2)'!$E:$E,'Banco de Indicadores - UGRHI'!$B111,'Banco de Indicadores Mun. (2)'!$A:$A,'Banco de Indicadores - UGRHI'!$A111)</f>
        <v>0.2650180000000002</v>
      </c>
      <c r="Y111" s="45">
        <f>SUMIFS('Banco de Indicadores Mun. (2)'!N:N,'Banco de Indicadores Mun. (2)'!$E:$E,'Banco de Indicadores - UGRHI'!$B111,'Banco de Indicadores Mun. (2)'!$A:$A,'Banco de Indicadores - UGRHI'!$A111)</f>
        <v>0.98218249999999996</v>
      </c>
      <c r="Z111" s="45">
        <f>SUMIFS('Banco de Indicadores Mun. (2)'!O:O,'Banco de Indicadores Mun. (2)'!$E:$E,'Banco de Indicadores - UGRHI'!$B111,'Banco de Indicadores Mun. (2)'!$A:$A,'Banco de Indicadores - UGRHI'!$A111)</f>
        <v>0.43789179999999989</v>
      </c>
      <c r="AA111" s="45">
        <f>SUMIFS('Banco de Indicadores Mun. (2)'!P:P,'Banco de Indicadores Mun. (2)'!$E:$E,'Banco de Indicadores - UGRHI'!$B111,'Banco de Indicadores Mun. (2)'!$A:$A,'Banco de Indicadores - UGRHI'!$A111)</f>
        <v>7.7694299999999966E-2</v>
      </c>
      <c r="AB111" s="48">
        <f>SUMIFS('Banco de Indicadores - Mun. (1)'!X:X,'Banco de Indicadores - Mun. (1)'!$C:$C,'Banco de Indicadores - UGRHI'!$B111,'Banco de Indicadores - Mun. (1)'!$A:$A,'Banco de Indicadores - UGRHI'!$A111)</f>
        <v>1.4514832421215793</v>
      </c>
      <c r="AC111" s="48">
        <f t="shared" si="4"/>
        <v>5.5</v>
      </c>
      <c r="AD111" s="48">
        <f t="shared" si="5"/>
        <v>94.5</v>
      </c>
      <c r="AE111" s="44">
        <f>SUMIFS('Banco de Indicadores - Mun. (1)'!Y:Y,'Banco de Indicadores - Mun. (1)'!$C:$C,'Banco de Indicadores - UGRHI'!$B111,'Banco de Indicadores - Mun. (1)'!$A:$A,'Banco de Indicadores - UGRHI'!$A111)</f>
        <v>367.69</v>
      </c>
      <c r="AF111" s="44">
        <f>SUMIFS('Banco de Indicadores - Mun. (1)'!Z:Z,'Banco de Indicadores - Mun. (1)'!$C:$C,'Banco de Indicadores - UGRHI'!$B111,'Banco de Indicadores - Mun. (1)'!$A:$A,'Banco de Indicadores - UGRHI'!$A111)</f>
        <v>19393</v>
      </c>
      <c r="AG111" s="44">
        <f>SUMIFS('Banco de Indicadores - Mun. (1)'!AA:AA,'Banco de Indicadores - Mun. (1)'!$C:$C,'Banco de Indicadores - UGRHI'!$B111,'Banco de Indicadores - Mun. (1)'!$A:$A,'Banco de Indicadores - UGRHI'!$A111)</f>
        <v>5061</v>
      </c>
      <c r="AH111" s="44">
        <f>SUMIFS('Banco de Indicadores - Mun. (1)'!AB:AB,'Banco de Indicadores - Mun. (1)'!$C:$C,'Banco de Indicadores - UGRHI'!$B111,'Banco de Indicadores - Mun. (1)'!$A:$A,'Banco de Indicadores - UGRHI'!$A111)</f>
        <v>29</v>
      </c>
      <c r="AI111" s="44">
        <f>SUMIFS('Banco de Indicadores - Mun. (1)'!AC:AC,'Banco de Indicadores - Mun. (1)'!$C:$C,'Banco de Indicadores - UGRHI'!$B111,'Banco de Indicadores - Mun. (1)'!$A:$A,'Banco de Indicadores - UGRHI'!$A111)</f>
        <v>2</v>
      </c>
      <c r="AJ111" s="44">
        <f>SUMIFS('Banco de Indicadores Mun. (2)'!Q:Q,'Banco de Indicadores Mun. (2)'!$E:$E,'Banco de Indicadores - UGRHI'!$B111,'Banco de Indicadores Mun. (2)'!$A:$A,'Banco de Indicadores - UGRHI'!$A111)</f>
        <v>14</v>
      </c>
      <c r="AK111" s="154">
        <f>VLOOKUP(B111,'Dados Base'!B:K,9,FALSE)*31536000/SUMIFS('Banco de Indicadores - Mun. (1)'!H:H,'Banco de Indicadores - Mun. (1)'!C:C,'Banco de Indicadores - UGRHI'!B111,'Banco de Indicadores - Mun. (1)'!A:A,'Banco de Indicadores - UGRHI'!A111)</f>
        <v>5978.0437147660959</v>
      </c>
      <c r="AL111" s="126">
        <v>93.326776343242315</v>
      </c>
      <c r="AM111" s="42" t="s">
        <v>702</v>
      </c>
      <c r="AN111" s="42" t="s">
        <v>702</v>
      </c>
      <c r="AO111" s="42" t="s">
        <v>702</v>
      </c>
      <c r="AP111" s="126">
        <v>99.933131735741284</v>
      </c>
      <c r="AQ111" s="127">
        <f>(SUMIFS(T:T,B:B,B111,A:A,A111)/VLOOKUP(B111,'Dados Base'!B:K,8,FALSE))*100</f>
        <v>3.7506097872340423</v>
      </c>
      <c r="AR111" s="127">
        <f>(SUMIFS(T:T,B:B,B111,A:A,A111)/VLOOKUP(B111,'Dados Base'!B:K,9,FALSE))*100</f>
        <v>1.9160723913043478</v>
      </c>
      <c r="AS111" s="127">
        <f>(SUMIFS(U:U,B:B,B111,A:A,A111)/VLOOKUP(B111,'Dados Base'!B:K,7,FALSE))*100</f>
        <v>3.1046379411764704</v>
      </c>
      <c r="AT111" s="127">
        <f>(SUMIFS(V:V,B:B,B111,A:A,A111)/VLOOKUP(B111,'Dados Base'!B:K,10,FALSE))*100</f>
        <v>5.4400746153846153</v>
      </c>
      <c r="AU111" s="44">
        <f>SUMIFS('Banco de Indicadores - Mun. (1)'!AO:AO,'Banco de Indicadores - Mun. (1)'!$C:$C,'Banco de Indicadores - UGRHI'!$B111,'Banco de Indicadores - Mun. (1)'!$A:$A,'Banco de Indicadores - UGRHI'!$A111)</f>
        <v>1</v>
      </c>
      <c r="AV111" s="44">
        <f>SUMIFS('Banco de Indicadores - Mun. (1)'!AP:AP,'Banco de Indicadores - Mun. (1)'!$C:$C,'Banco de Indicadores - UGRHI'!$B111,'Banco de Indicadores - Mun. (1)'!$A:$A,'Banco de Indicadores - UGRHI'!$A111)</f>
        <v>0</v>
      </c>
      <c r="AW111" s="142">
        <v>1</v>
      </c>
      <c r="AX111" s="44">
        <f>SUMIFS('Banco de Indicadores - Mun. (1)'!AQ:AQ,'Banco de Indicadores - Mun. (1)'!$C:$C,'Banco de Indicadores - UGRHI'!$B111,'Banco de Indicadores - Mun. (1)'!$A:$A,'Banco de Indicadores - UGRHI'!$A111)</f>
        <v>0</v>
      </c>
      <c r="AY111" s="74">
        <v>96.522941032141972</v>
      </c>
      <c r="AZ111" s="74">
        <v>88.391674163735985</v>
      </c>
      <c r="BA111" s="75">
        <f xml:space="preserve">  100 * (  SUMIFS('Banco de Indicadores - Mun. (1)'!Z:Z,'Banco de Indicadores - Mun. (1)'!$C:$C,'Banco de Indicadores - UGRHI'!$B111,'Banco de Indicadores - Mun. (1)'!$A:$A,'Banco de Indicadores - UGRHI'!$A111) /
(SUMIFS('Banco de Indicadores - Mun. (1)'!AA:AA,'Banco de Indicadores - Mun. (1)'!$C:$C,'Banco de Indicadores - UGRHI'!$B111,'Banco de Indicadores - Mun. (1)'!$A:$A,'Banco de Indicadores - UGRHI'!$A111) +  SUMIFS('Banco de Indicadores - Mun. (1)'!Z:Z,'Banco de Indicadores - Mun. (1)'!$C:$C,'Banco de Indicadores - UGRHI'!$B111,'Banco de Indicadores - Mun. (1)'!$A:$A,'Banco de Indicadores - UGRHI'!$A111) ))</f>
        <v>79.303999345710324</v>
      </c>
      <c r="BB111" s="44">
        <f>SUMIFS('Banco de Indicadores - Mun. (1)'!AW:AW,'Banco de Indicadores - Mun. (1)'!$C:$C,'Banco de Indicadores - UGRHI'!$B111,'Banco de Indicadores - Mun. (1)'!$A:$A,'Banco de Indicadores - UGRHI'!$A111)</f>
        <v>1</v>
      </c>
      <c r="BC111" s="44">
        <f>SUMIFS('Banco de Indicadores - Mun. (1)'!AX:AX,'Banco de Indicadores - Mun. (1)'!$C:$C,'Banco de Indicadores - UGRHI'!$B111,'Banco de Indicadores - Mun. (1)'!$A:$A,'Banco de Indicadores - UGRHI'!$A111)</f>
        <v>2</v>
      </c>
      <c r="BD111" s="124">
        <v>0.61</v>
      </c>
      <c r="BE111" s="44">
        <f>SUMIFS('Banco de Indicadores Mun. (2)'!R:R,'Banco de Indicadores Mun. (2)'!$E:$E,'Banco de Indicadores - UGRHI'!$B111,'Banco de Indicadores Mun. (2)'!$A:$A,'Banco de Indicadores - UGRHI'!$A111)</f>
        <v>120</v>
      </c>
      <c r="BF111" s="128">
        <v>54.893387908335335</v>
      </c>
    </row>
    <row r="112" spans="1:58" x14ac:dyDescent="0.25">
      <c r="A112" s="38">
        <v>2012</v>
      </c>
      <c r="B112" s="38">
        <v>1</v>
      </c>
      <c r="C112" s="123">
        <f>SUMIFS('Banco de Indicadores Mun. (2)'!G:G,'Banco de Indicadores Mun. (2)'!$E:$E,'Banco de Indicadores - UGRHI'!$B112,'Banco de Indicadores Mun. (2)'!$A:$A,'Banco de Indicadores - UGRHI'!$A112)</f>
        <v>0</v>
      </c>
      <c r="D112" s="123">
        <f>SUMIFS('Banco de Indicadores Mun. (2)'!H:H,'Banco de Indicadores Mun. (2)'!$E:$E,'Banco de Indicadores - UGRHI'!$B112,'Banco de Indicadores Mun. (2)'!$A:$A,'Banco de Indicadores - UGRHI'!$A112)</f>
        <v>0</v>
      </c>
      <c r="E112" s="43">
        <v>0.53071231079919734</v>
      </c>
      <c r="F112" s="44">
        <f>SUMIFS('Banco de Indicadores - Mun. (1)'!H:H,'Banco de Indicadores - Mun. (1)'!$C:$C,'Banco de Indicadores - UGRHI'!$B112,'Banco de Indicadores - Mun. (1)'!$A:$A,'Banco de Indicadores - UGRHI'!$A112)</f>
        <v>65232</v>
      </c>
      <c r="G112" s="44">
        <f>SUMIFS('Banco de Indicadores - Mun. (1)'!I:I,'Banco de Indicadores - Mun. (1)'!$C:$C,'Banco de Indicadores - UGRHI'!$B112,'Banco de Indicadores - Mun. (1)'!$A:$A,'Banco de Indicadores - UGRHI'!$A112)</f>
        <v>57077</v>
      </c>
      <c r="H112" s="44">
        <f>SUMIFS('Banco de Indicadores - Mun. (1)'!J:J,'Banco de Indicadores - Mun. (1)'!$C:$C,'Banco de Indicadores - UGRHI'!$B112,'Banco de Indicadores - Mun. (1)'!$A:$A,'Banco de Indicadores - UGRHI'!$A112)</f>
        <v>8155</v>
      </c>
      <c r="I112" s="46">
        <f>(F112)/VLOOKUP(B112,'Dados Base'!$B:$K,6,FALSE)</f>
        <v>96.697302104951092</v>
      </c>
      <c r="J112" s="73">
        <f t="shared" si="7"/>
        <v>0.87498467010056413</v>
      </c>
      <c r="K112" s="44">
        <f>SUMIFS('Banco de Indicadores - Mun. (1)'!O:O,'Banco de Indicadores - Mun. (1)'!$C:$C,'Banco de Indicadores - UGRHI'!$B112,'Banco de Indicadores - Mun. (1)'!$A:$A,'Banco de Indicadores - UGRHI'!$A112)</f>
        <v>119</v>
      </c>
      <c r="L112" s="44">
        <f>SUMIFS('Banco de Indicadores - Mun. (1)'!P:P,'Banco de Indicadores - Mun. (1)'!$C:$C,'Banco de Indicadores - UGRHI'!$B112,'Banco de Indicadores - Mun. (1)'!$A:$A,'Banco de Indicadores - UGRHI'!$A112)</f>
        <v>0</v>
      </c>
      <c r="M112" s="44">
        <f>SUMIFS('Banco de Indicadores - Mun. (1)'!Q:Q,'Banco de Indicadores - Mun. (1)'!$C:$C,'Banco de Indicadores - UGRHI'!$B112,'Banco de Indicadores - Mun. (1)'!$A:$A,'Banco de Indicadores - UGRHI'!$A112)</f>
        <v>0</v>
      </c>
      <c r="N112" s="44">
        <f>SUMIFS('Banco de Indicadores - Mun. (1)'!R:R,'Banco de Indicadores - Mun. (1)'!$C:$C,'Banco de Indicadores - UGRHI'!$B112,'Banco de Indicadores - Mun. (1)'!$A:$A,'Banco de Indicadores - UGRHI'!$A112)</f>
        <v>0</v>
      </c>
      <c r="O112" s="44">
        <f>SUMIFS('Banco de Indicadores - Mun. (1)'!S:S,'Banco de Indicadores - Mun. (1)'!$C:$C,'Banco de Indicadores - UGRHI'!$B112,'Banco de Indicadores - Mun. (1)'!$A:$A,'Banco de Indicadores - UGRHI'!$A112)</f>
        <v>130</v>
      </c>
      <c r="P112" s="44">
        <f>SUMIFS('Banco de Indicadores - Mun. (1)'!T:T,'Banco de Indicadores - Mun. (1)'!$C:$C,'Banco de Indicadores - UGRHI'!$B112,'Banco de Indicadores - Mun. (1)'!$A:$A,'Banco de Indicadores - UGRHI'!$A112)</f>
        <v>0</v>
      </c>
      <c r="Q112" s="44">
        <f>SUMIFS('Banco de Indicadores - Mun. (1)'!U:U,'Banco de Indicadores - Mun. (1)'!$C:$C,'Banco de Indicadores - UGRHI'!$B112,'Banco de Indicadores - Mun. (1)'!$A:$A,'Banco de Indicadores - UGRHI'!$A112)</f>
        <v>876</v>
      </c>
      <c r="R112" s="44">
        <f>SUMIFS('Banco de Indicadores - Mun. (1)'!V:V,'Banco de Indicadores - Mun. (1)'!$C:$C,'Banco de Indicadores - UGRHI'!$B112,'Banco de Indicadores - Mun. (1)'!$A:$A,'Banco de Indicadores - UGRHI'!$A112)</f>
        <v>928</v>
      </c>
      <c r="S112" s="44">
        <f>SUMIFS('Banco de Indicadores - Mun. (1)'!W:W,'Banco de Indicadores - Mun. (1)'!$C:$C,'Banco de Indicadores - UGRHI'!$B112,'Banco de Indicadores - Mun. (1)'!$A:$A,'Banco de Indicadores - UGRHI'!$A112)</f>
        <v>0</v>
      </c>
      <c r="T112" s="45">
        <f>SUMIFS('Banco de Indicadores Mun. (2)'!I:I,'Banco de Indicadores Mun. (2)'!$E:$E,'Banco de Indicadores - UGRHI'!$B112,'Banco de Indicadores Mun. (2)'!$A:$A,'Banco de Indicadores - UGRHI'!$A112)</f>
        <v>0</v>
      </c>
      <c r="U112" s="45">
        <f>SUMIFS('Banco de Indicadores Mun. (2)'!J:J,'Banco de Indicadores Mun. (2)'!$E:$E,'Banco de Indicadores - UGRHI'!$B112,'Banco de Indicadores Mun. (2)'!$A:$A,'Banco de Indicadores - UGRHI'!$A112)</f>
        <v>0</v>
      </c>
      <c r="V112" s="45">
        <f>SUMIFS('Banco de Indicadores Mun. (2)'!K:K,'Banco de Indicadores Mun. (2)'!$E:$E,'Banco de Indicadores - UGRHI'!$B112,'Banco de Indicadores Mun. (2)'!$A:$A,'Banco de Indicadores - UGRHI'!$A112)</f>
        <v>0</v>
      </c>
      <c r="W112" s="45">
        <f>SUMIFS('Banco de Indicadores Mun. (2)'!L:L,'Banco de Indicadores Mun. (2)'!$E:$E,'Banco de Indicadores - UGRHI'!$B112,'Banco de Indicadores Mun. (2)'!$A:$A,'Banco de Indicadores - UGRHI'!$A112)</f>
        <v>0</v>
      </c>
      <c r="X112" s="45">
        <f>SUMIFS('Banco de Indicadores Mun. (2)'!M:M,'Banco de Indicadores Mun. (2)'!$E:$E,'Banco de Indicadores - UGRHI'!$B112,'Banco de Indicadores Mun. (2)'!$A:$A,'Banco de Indicadores - UGRHI'!$A112)</f>
        <v>0</v>
      </c>
      <c r="Y112" s="45">
        <f>SUMIFS('Banco de Indicadores Mun. (2)'!N:N,'Banco de Indicadores Mun. (2)'!$E:$E,'Banco de Indicadores - UGRHI'!$B112,'Banco de Indicadores Mun. (2)'!$A:$A,'Banco de Indicadores - UGRHI'!$A112)</f>
        <v>0</v>
      </c>
      <c r="Z112" s="45">
        <f>SUMIFS('Banco de Indicadores Mun. (2)'!O:O,'Banco de Indicadores Mun. (2)'!$E:$E,'Banco de Indicadores - UGRHI'!$B112,'Banco de Indicadores Mun. (2)'!$A:$A,'Banco de Indicadores - UGRHI'!$A112)</f>
        <v>0</v>
      </c>
      <c r="AA112" s="45">
        <f>SUMIFS('Banco de Indicadores Mun. (2)'!P:P,'Banco de Indicadores Mun. (2)'!$E:$E,'Banco de Indicadores - UGRHI'!$B112,'Banco de Indicadores Mun. (2)'!$A:$A,'Banco de Indicadores - UGRHI'!$A112)</f>
        <v>0</v>
      </c>
      <c r="AB112" s="48">
        <f>SUMIFS('Banco de Indicadores - Mun. (1)'!X:X,'Banco de Indicadores - Mun. (1)'!$C:$C,'Banco de Indicadores - UGRHI'!$B112,'Banco de Indicadores - Mun. (1)'!$A:$A,'Banco de Indicadores - UGRHI'!$A112)</f>
        <v>0.11992295796874999</v>
      </c>
      <c r="AC112" s="48">
        <f t="shared" si="4"/>
        <v>0</v>
      </c>
      <c r="AD112" s="48">
        <f t="shared" si="5"/>
        <v>0</v>
      </c>
      <c r="AE112" s="44">
        <f>SUMIFS('Banco de Indicadores - Mun. (1)'!Y:Y,'Banco de Indicadores - Mun. (1)'!$C:$C,'Banco de Indicadores - UGRHI'!$B112,'Banco de Indicadores - Mun. (1)'!$A:$A,'Banco de Indicadores - UGRHI'!$A112)</f>
        <v>22.78</v>
      </c>
      <c r="AF112" s="44">
        <f>SUMIFS('Banco de Indicadores - Mun. (1)'!Z:Z,'Banco de Indicadores - Mun. (1)'!$C:$C,'Banco de Indicadores - UGRHI'!$B112,'Banco de Indicadores - Mun. (1)'!$A:$A,'Banco de Indicadores - UGRHI'!$A112)</f>
        <v>108</v>
      </c>
      <c r="AG112" s="44">
        <f>SUMIFS('Banco de Indicadores - Mun. (1)'!AA:AA,'Banco de Indicadores - Mun. (1)'!$C:$C,'Banco de Indicadores - UGRHI'!$B112,'Banco de Indicadores - Mun. (1)'!$A:$A,'Banco de Indicadores - UGRHI'!$A112)</f>
        <v>2966</v>
      </c>
      <c r="AH112" s="44">
        <f>SUMIFS('Banco de Indicadores - Mun. (1)'!AB:AB,'Banco de Indicadores - Mun. (1)'!$C:$C,'Banco de Indicadores - UGRHI'!$B112,'Banco de Indicadores - Mun. (1)'!$A:$A,'Banco de Indicadores - UGRHI'!$A112)</f>
        <v>13</v>
      </c>
      <c r="AI112" s="44">
        <f>SUMIFS('Banco de Indicadores - Mun. (1)'!AC:AC,'Banco de Indicadores - Mun. (1)'!$C:$C,'Banco de Indicadores - UGRHI'!$B112,'Banco de Indicadores - Mun. (1)'!$A:$A,'Banco de Indicadores - UGRHI'!$A112)</f>
        <v>0</v>
      </c>
      <c r="AJ112" s="44">
        <f>SUMIFS('Banco de Indicadores Mun. (2)'!Q:Q,'Banco de Indicadores Mun. (2)'!$E:$E,'Banco de Indicadores - UGRHI'!$B112,'Banco de Indicadores Mun. (2)'!$A:$A,'Banco de Indicadores - UGRHI'!$A112)</f>
        <v>0</v>
      </c>
      <c r="AK112" s="154">
        <f>VLOOKUP(B112,'Dados Base'!B:K,9,FALSE)*31536000/SUMIFS('Banco de Indicadores - Mun. (1)'!H:H,'Banco de Indicadores - Mun. (1)'!C:C,'Banco de Indicadores - UGRHI'!B112,'Banco de Indicadores - Mun. (1)'!A:A,'Banco de Indicadores - UGRHI'!A112)</f>
        <v>10635.761589403974</v>
      </c>
      <c r="AL112" s="126">
        <v>62.687448031640905</v>
      </c>
      <c r="AM112" s="42" t="s">
        <v>702</v>
      </c>
      <c r="AN112" s="42" t="s">
        <v>702</v>
      </c>
      <c r="AO112" s="42" t="s">
        <v>702</v>
      </c>
      <c r="AP112" s="126">
        <v>68.486160800322367</v>
      </c>
      <c r="AQ112" s="127">
        <f>(SUMIFS(T:T,B:B,B112,A:A,A112)/VLOOKUP(B112,'Dados Base'!B:K,8,FALSE))*100</f>
        <v>0</v>
      </c>
      <c r="AR112" s="127">
        <f>(SUMIFS(T:T,B:B,B112,A:A,A112)/VLOOKUP(B112,'Dados Base'!B:K,9,FALSE))*100</f>
        <v>0</v>
      </c>
      <c r="AS112" s="127">
        <f>(SUMIFS(U:U,B:B,B112,A:A,A112)/VLOOKUP(B112,'Dados Base'!B:K,7,FALSE))*100</f>
        <v>0</v>
      </c>
      <c r="AT112" s="127">
        <f>(SUMIFS(V:V,B:B,B112,A:A,A112)/VLOOKUP(B112,'Dados Base'!B:K,10,FALSE))*100</f>
        <v>0</v>
      </c>
      <c r="AU112" s="44">
        <f>SUMIFS('Banco de Indicadores - Mun. (1)'!AO:AO,'Banco de Indicadores - Mun. (1)'!$C:$C,'Banco de Indicadores - UGRHI'!$B112,'Banco de Indicadores - Mun. (1)'!$A:$A,'Banco de Indicadores - UGRHI'!$A112)</f>
        <v>3</v>
      </c>
      <c r="AV112" s="44">
        <f>SUMIFS('Banco de Indicadores - Mun. (1)'!AP:AP,'Banco de Indicadores - Mun. (1)'!$C:$C,'Banco de Indicadores - UGRHI'!$B112,'Banco de Indicadores - Mun. (1)'!$A:$A,'Banco de Indicadores - UGRHI'!$A112)</f>
        <v>0</v>
      </c>
      <c r="AW112" s="142">
        <v>0</v>
      </c>
      <c r="AX112" s="44">
        <f>SUMIFS('Banco de Indicadores - Mun. (1)'!AQ:AQ,'Banco de Indicadores - Mun. (1)'!$C:$C,'Banco de Indicadores - UGRHI'!$B112,'Banco de Indicadores - Mun. (1)'!$A:$A,'Banco de Indicadores - UGRHI'!$A112)</f>
        <v>143</v>
      </c>
      <c r="AY112" s="74">
        <v>49.226740403383211</v>
      </c>
      <c r="AZ112" s="74">
        <v>4.1043851659076127</v>
      </c>
      <c r="BA112" s="75">
        <f xml:space="preserve">  100 * (  SUMIFS('Banco de Indicadores - Mun. (1)'!Z:Z,'Banco de Indicadores - Mun. (1)'!$C:$C,'Banco de Indicadores - UGRHI'!$B112,'Banco de Indicadores - Mun. (1)'!$A:$A,'Banco de Indicadores - UGRHI'!$A112) /
(SUMIFS('Banco de Indicadores - Mun. (1)'!AA:AA,'Banco de Indicadores - Mun. (1)'!$C:$C,'Banco de Indicadores - UGRHI'!$B112,'Banco de Indicadores - Mun. (1)'!$A:$A,'Banco de Indicadores - UGRHI'!$A112) +  SUMIFS('Banco de Indicadores - Mun. (1)'!Z:Z,'Banco de Indicadores - Mun. (1)'!$C:$C,'Banco de Indicadores - UGRHI'!$B112,'Banco de Indicadores - Mun. (1)'!$A:$A,'Banco de Indicadores - UGRHI'!$A112) ))</f>
        <v>3.5133376707872479</v>
      </c>
      <c r="BB112" s="44">
        <f>SUMIFS('Banco de Indicadores - Mun. (1)'!AW:AW,'Banco de Indicadores - Mun. (1)'!$C:$C,'Banco de Indicadores - UGRHI'!$B112,'Banco de Indicadores - Mun. (1)'!$A:$A,'Banco de Indicadores - UGRHI'!$A112)</f>
        <v>0</v>
      </c>
      <c r="BC112" s="44">
        <f>SUMIFS('Banco de Indicadores - Mun. (1)'!AX:AX,'Banco de Indicadores - Mun. (1)'!$C:$C,'Banco de Indicadores - UGRHI'!$B112,'Banco de Indicadores - Mun. (1)'!$A:$A,'Banco de Indicadores - UGRHI'!$A112)</f>
        <v>0</v>
      </c>
      <c r="BD112" s="124">
        <v>0.62</v>
      </c>
      <c r="BE112" s="44">
        <f>SUMIFS('Banco de Indicadores Mun. (2)'!R:R,'Banco de Indicadores Mun. (2)'!$E:$E,'Banco de Indicadores - UGRHI'!$B112,'Banco de Indicadores Mun. (2)'!$A:$A,'Banco de Indicadores - UGRHI'!$A112)</f>
        <v>0</v>
      </c>
      <c r="BF112" s="128">
        <v>62.499473774640322</v>
      </c>
    </row>
    <row r="113" spans="1:58" x14ac:dyDescent="0.25">
      <c r="A113" s="38">
        <v>2012</v>
      </c>
      <c r="B113" s="38">
        <v>2</v>
      </c>
      <c r="C113" s="123">
        <f>SUMIFS('Banco de Indicadores Mun. (2)'!G:G,'Banco de Indicadores Mun. (2)'!$E:$E,'Banco de Indicadores - UGRHI'!$B113,'Banco de Indicadores Mun. (2)'!$A:$A,'Banco de Indicadores - UGRHI'!$A113)</f>
        <v>0</v>
      </c>
      <c r="D113" s="123">
        <f>SUMIFS('Banco de Indicadores Mun. (2)'!H:H,'Banco de Indicadores Mun. (2)'!$E:$E,'Banco de Indicadores - UGRHI'!$B113,'Banco de Indicadores Mun. (2)'!$A:$A,'Banco de Indicadores - UGRHI'!$A113)</f>
        <v>0</v>
      </c>
      <c r="E113" s="43">
        <v>1.1170532219332729</v>
      </c>
      <c r="F113" s="44">
        <f>SUMIFS('Banco de Indicadores - Mun. (1)'!H:H,'Banco de Indicadores - Mun. (1)'!$C:$C,'Banco de Indicadores - UGRHI'!$B113,'Banco de Indicadores - Mun. (1)'!$A:$A,'Banco de Indicadores - UGRHI'!$A113)</f>
        <v>2032001</v>
      </c>
      <c r="G113" s="44">
        <f>SUMIFS('Banco de Indicadores - Mun. (1)'!I:I,'Banco de Indicadores - Mun. (1)'!$C:$C,'Banco de Indicadores - UGRHI'!$B113,'Banco de Indicadores - Mun. (1)'!$A:$A,'Banco de Indicadores - UGRHI'!$A113)</f>
        <v>1900250</v>
      </c>
      <c r="H113" s="44">
        <f>SUMIFS('Banco de Indicadores - Mun. (1)'!J:J,'Banco de Indicadores - Mun. (1)'!$C:$C,'Banco de Indicadores - UGRHI'!$B113,'Banco de Indicadores - Mun. (1)'!$A:$A,'Banco de Indicadores - UGRHI'!$A113)</f>
        <v>131751</v>
      </c>
      <c r="I113" s="46">
        <f>(F113)/VLOOKUP(B113,'Dados Base'!$B:$K,6,FALSE)</f>
        <v>143.20313975548359</v>
      </c>
      <c r="J113" s="73">
        <f t="shared" si="7"/>
        <v>0.93516194135731234</v>
      </c>
      <c r="K113" s="44">
        <f>SUMIFS('Banco de Indicadores - Mun. (1)'!O:O,'Banco de Indicadores - Mun. (1)'!$C:$C,'Banco de Indicadores - UGRHI'!$B113,'Banco de Indicadores - Mun. (1)'!$A:$A,'Banco de Indicadores - UGRHI'!$A113)</f>
        <v>3359</v>
      </c>
      <c r="L113" s="44">
        <f>SUMIFS('Banco de Indicadores - Mun. (1)'!P:P,'Banco de Indicadores - Mun. (1)'!$C:$C,'Banco de Indicadores - UGRHI'!$B113,'Banco de Indicadores - Mun. (1)'!$A:$A,'Banco de Indicadores - UGRHI'!$A113)</f>
        <v>0</v>
      </c>
      <c r="M113" s="44">
        <f>SUMIFS('Banco de Indicadores - Mun. (1)'!Q:Q,'Banco de Indicadores - Mun. (1)'!$C:$C,'Banco de Indicadores - UGRHI'!$B113,'Banco de Indicadores - Mun. (1)'!$A:$A,'Banco de Indicadores - UGRHI'!$A113)</f>
        <v>0</v>
      </c>
      <c r="N113" s="44">
        <f>SUMIFS('Banco de Indicadores - Mun. (1)'!R:R,'Banco de Indicadores - Mun. (1)'!$C:$C,'Banco de Indicadores - UGRHI'!$B113,'Banco de Indicadores - Mun. (1)'!$A:$A,'Banco de Indicadores - UGRHI'!$A113)</f>
        <v>0</v>
      </c>
      <c r="O113" s="44">
        <f>SUMIFS('Banco de Indicadores - Mun. (1)'!S:S,'Banco de Indicadores - Mun. (1)'!$C:$C,'Banco de Indicadores - UGRHI'!$B113,'Banco de Indicadores - Mun. (1)'!$A:$A,'Banco de Indicadores - UGRHI'!$A113)</f>
        <v>3247</v>
      </c>
      <c r="P113" s="44">
        <f>SUMIFS('Banco de Indicadores - Mun. (1)'!T:T,'Banco de Indicadores - Mun. (1)'!$C:$C,'Banco de Indicadores - UGRHI'!$B113,'Banco de Indicadores - Mun. (1)'!$A:$A,'Banco de Indicadores - UGRHI'!$A113)</f>
        <v>0</v>
      </c>
      <c r="Q113" s="44">
        <f>SUMIFS('Banco de Indicadores - Mun. (1)'!U:U,'Banco de Indicadores - Mun. (1)'!$C:$C,'Banco de Indicadores - UGRHI'!$B113,'Banco de Indicadores - Mun. (1)'!$A:$A,'Banco de Indicadores - UGRHI'!$A113)</f>
        <v>16806</v>
      </c>
      <c r="R113" s="44">
        <f>SUMIFS('Banco de Indicadores - Mun. (1)'!V:V,'Banco de Indicadores - Mun. (1)'!$C:$C,'Banco de Indicadores - UGRHI'!$B113,'Banco de Indicadores - Mun. (1)'!$A:$A,'Banco de Indicadores - UGRHI'!$A113)</f>
        <v>15832</v>
      </c>
      <c r="S113" s="44">
        <f>SUMIFS('Banco de Indicadores - Mun. (1)'!W:W,'Banco de Indicadores - Mun. (1)'!$C:$C,'Banco de Indicadores - UGRHI'!$B113,'Banco de Indicadores - Mun. (1)'!$A:$A,'Banco de Indicadores - UGRHI'!$A113)</f>
        <v>280.23259999999999</v>
      </c>
      <c r="T113" s="45">
        <f>SUMIFS('Banco de Indicadores Mun. (2)'!I:I,'Banco de Indicadores Mun. (2)'!$E:$E,'Banco de Indicadores - UGRHI'!$B113,'Banco de Indicadores Mun. (2)'!$A:$A,'Banco de Indicadores - UGRHI'!$A113)</f>
        <v>0</v>
      </c>
      <c r="U113" s="45">
        <f>SUMIFS('Banco de Indicadores Mun. (2)'!J:J,'Banco de Indicadores Mun. (2)'!$E:$E,'Banco de Indicadores - UGRHI'!$B113,'Banco de Indicadores Mun. (2)'!$A:$A,'Banco de Indicadores - UGRHI'!$A113)</f>
        <v>0</v>
      </c>
      <c r="V113" s="45">
        <f>SUMIFS('Banco de Indicadores Mun. (2)'!K:K,'Banco de Indicadores Mun. (2)'!$E:$E,'Banco de Indicadores - UGRHI'!$B113,'Banco de Indicadores Mun. (2)'!$A:$A,'Banco de Indicadores - UGRHI'!$A113)</f>
        <v>0</v>
      </c>
      <c r="W113" s="45">
        <f>SUMIFS('Banco de Indicadores Mun. (2)'!L:L,'Banco de Indicadores Mun. (2)'!$E:$E,'Banco de Indicadores - UGRHI'!$B113,'Banco de Indicadores Mun. (2)'!$A:$A,'Banco de Indicadores - UGRHI'!$A113)</f>
        <v>0</v>
      </c>
      <c r="X113" s="45">
        <f>SUMIFS('Banco de Indicadores Mun. (2)'!M:M,'Banco de Indicadores Mun. (2)'!$E:$E,'Banco de Indicadores - UGRHI'!$B113,'Banco de Indicadores Mun. (2)'!$A:$A,'Banco de Indicadores - UGRHI'!$A113)</f>
        <v>0</v>
      </c>
      <c r="Y113" s="45">
        <f>SUMIFS('Banco de Indicadores Mun. (2)'!N:N,'Banco de Indicadores Mun. (2)'!$E:$E,'Banco de Indicadores - UGRHI'!$B113,'Banco de Indicadores Mun. (2)'!$A:$A,'Banco de Indicadores - UGRHI'!$A113)</f>
        <v>0</v>
      </c>
      <c r="Z113" s="45">
        <f>SUMIFS('Banco de Indicadores Mun. (2)'!O:O,'Banco de Indicadores Mun. (2)'!$E:$E,'Banco de Indicadores - UGRHI'!$B113,'Banco de Indicadores Mun. (2)'!$A:$A,'Banco de Indicadores - UGRHI'!$A113)</f>
        <v>0</v>
      </c>
      <c r="AA113" s="45">
        <f>SUMIFS('Banco de Indicadores Mun. (2)'!P:P,'Banco de Indicadores Mun. (2)'!$E:$E,'Banco de Indicadores - UGRHI'!$B113,'Banco de Indicadores Mun. (2)'!$A:$A,'Banco de Indicadores - UGRHI'!$A113)</f>
        <v>0</v>
      </c>
      <c r="AB113" s="48">
        <f>SUMIFS('Banco de Indicadores - Mun. (1)'!X:X,'Banco de Indicadores - Mun. (1)'!$C:$C,'Banco de Indicadores - UGRHI'!$B113,'Banco de Indicadores - Mun. (1)'!$A:$A,'Banco de Indicadores - UGRHI'!$A113)</f>
        <v>6.9170496144623712</v>
      </c>
      <c r="AC113" s="48">
        <f t="shared" si="4"/>
        <v>0</v>
      </c>
      <c r="AD113" s="48">
        <f t="shared" si="5"/>
        <v>0</v>
      </c>
      <c r="AE113" s="44">
        <f>SUMIFS('Banco de Indicadores - Mun. (1)'!Y:Y,'Banco de Indicadores - Mun. (1)'!$C:$C,'Banco de Indicadores - UGRHI'!$B113,'Banco de Indicadores - Mun. (1)'!$A:$A,'Banco de Indicadores - UGRHI'!$A113)</f>
        <v>1069.79</v>
      </c>
      <c r="AF113" s="44">
        <f>SUMIFS('Banco de Indicadores - Mun. (1)'!Z:Z,'Banco de Indicadores - Mun. (1)'!$C:$C,'Banco de Indicadores - UGRHI'!$B113,'Banco de Indicadores - Mun. (1)'!$A:$A,'Banco de Indicadores - UGRHI'!$A113)</f>
        <v>45692</v>
      </c>
      <c r="AG113" s="44">
        <f>SUMIFS('Banco de Indicadores - Mun. (1)'!AA:AA,'Banco de Indicadores - Mun. (1)'!$C:$C,'Banco de Indicadores - UGRHI'!$B113,'Banco de Indicadores - Mun. (1)'!$A:$A,'Banco de Indicadores - UGRHI'!$A113)</f>
        <v>56622</v>
      </c>
      <c r="AH113" s="44">
        <f>SUMIFS('Banco de Indicadores - Mun. (1)'!AB:AB,'Banco de Indicadores - Mun. (1)'!$C:$C,'Banco de Indicadores - UGRHI'!$B113,'Banco de Indicadores - Mun. (1)'!$A:$A,'Banco de Indicadores - UGRHI'!$A113)</f>
        <v>258</v>
      </c>
      <c r="AI113" s="44">
        <f>SUMIFS('Banco de Indicadores - Mun. (1)'!AC:AC,'Banco de Indicadores - Mun. (1)'!$C:$C,'Banco de Indicadores - UGRHI'!$B113,'Banco de Indicadores - Mun. (1)'!$A:$A,'Banco de Indicadores - UGRHI'!$A113)</f>
        <v>9</v>
      </c>
      <c r="AJ113" s="44">
        <f>SUMIFS('Banco de Indicadores Mun. (2)'!Q:Q,'Banco de Indicadores Mun. (2)'!$E:$E,'Banco de Indicadores - UGRHI'!$B113,'Banco de Indicadores Mun. (2)'!$A:$A,'Banco de Indicadores - UGRHI'!$A113)</f>
        <v>0</v>
      </c>
      <c r="AK113" s="154">
        <f>VLOOKUP(B113,'Dados Base'!B:K,9,FALSE)*31536000/SUMIFS('Banco de Indicadores - Mun. (1)'!H:H,'Banco de Indicadores - Mun. (1)'!C:C,'Banco de Indicadores - UGRHI'!B113,'Banco de Indicadores - Mun. (1)'!A:A,'Banco de Indicadores - UGRHI'!A113)</f>
        <v>3352.2503187744496</v>
      </c>
      <c r="AL113" s="126">
        <v>96.41976524516123</v>
      </c>
      <c r="AM113" s="42" t="s">
        <v>702</v>
      </c>
      <c r="AN113" s="42" t="s">
        <v>702</v>
      </c>
      <c r="AO113" s="42" t="s">
        <v>702</v>
      </c>
      <c r="AP113" s="126">
        <v>99.249395358155041</v>
      </c>
      <c r="AQ113" s="127">
        <f>(SUMIFS(T:T,B:B,B113,A:A,A113)/VLOOKUP(B113,'Dados Base'!B:K,8,FALSE))*100</f>
        <v>0</v>
      </c>
      <c r="AR113" s="127">
        <f>(SUMIFS(T:T,B:B,B113,A:A,A113)/VLOOKUP(B113,'Dados Base'!B:K,9,FALSE))*100</f>
        <v>0</v>
      </c>
      <c r="AS113" s="127">
        <f>(SUMIFS(U:U,B:B,B113,A:A,A113)/VLOOKUP(B113,'Dados Base'!B:K,7,FALSE))*100</f>
        <v>0</v>
      </c>
      <c r="AT113" s="127">
        <f>(SUMIFS(V:V,B:B,B113,A:A,A113)/VLOOKUP(B113,'Dados Base'!B:K,10,FALSE))*100</f>
        <v>0</v>
      </c>
      <c r="AU113" s="44">
        <f>SUMIFS('Banco de Indicadores - Mun. (1)'!AO:AO,'Banco de Indicadores - Mun. (1)'!$C:$C,'Banco de Indicadores - UGRHI'!$B113,'Banco de Indicadores - Mun. (1)'!$A:$A,'Banco de Indicadores - UGRHI'!$A113)</f>
        <v>20</v>
      </c>
      <c r="AV113" s="44">
        <f>SUMIFS('Banco de Indicadores - Mun. (1)'!AP:AP,'Banco de Indicadores - Mun. (1)'!$C:$C,'Banco de Indicadores - UGRHI'!$B113,'Banco de Indicadores - Mun. (1)'!$A:$A,'Banco de Indicadores - UGRHI'!$A113)</f>
        <v>3.9659572124195073</v>
      </c>
      <c r="AW113" s="142">
        <v>5</v>
      </c>
      <c r="AX113" s="44">
        <f>SUMIFS('Banco de Indicadores - Mun. (1)'!AQ:AQ,'Banco de Indicadores - Mun. (1)'!$C:$C,'Banco de Indicadores - UGRHI'!$B113,'Banco de Indicadores - Mun. (1)'!$A:$A,'Banco de Indicadores - UGRHI'!$A113)</f>
        <v>326</v>
      </c>
      <c r="AY113" s="74">
        <v>90.747837050648002</v>
      </c>
      <c r="AZ113" s="74">
        <v>63.113706437046737</v>
      </c>
      <c r="BA113" s="75">
        <f xml:space="preserve">  100 * (  SUMIFS('Banco de Indicadores - Mun. (1)'!Z:Z,'Banco de Indicadores - Mun. (1)'!$C:$C,'Banco de Indicadores - UGRHI'!$B113,'Banco de Indicadores - Mun. (1)'!$A:$A,'Banco de Indicadores - UGRHI'!$A113) /
(SUMIFS('Banco de Indicadores - Mun. (1)'!AA:AA,'Banco de Indicadores - Mun. (1)'!$C:$C,'Banco de Indicadores - UGRHI'!$B113,'Banco de Indicadores - Mun. (1)'!$A:$A,'Banco de Indicadores - UGRHI'!$A113) +  SUMIFS('Banco de Indicadores - Mun. (1)'!Z:Z,'Banco de Indicadores - Mun. (1)'!$C:$C,'Banco de Indicadores - UGRHI'!$B113,'Banco de Indicadores - Mun. (1)'!$A:$A,'Banco de Indicadores - UGRHI'!$A113) ))</f>
        <v>44.658599996090466</v>
      </c>
      <c r="BB113" s="44">
        <f>SUMIFS('Banco de Indicadores - Mun. (1)'!AW:AW,'Banco de Indicadores - Mun. (1)'!$C:$C,'Banco de Indicadores - UGRHI'!$B113,'Banco de Indicadores - Mun. (1)'!$A:$A,'Banco de Indicadores - UGRHI'!$A113)</f>
        <v>3</v>
      </c>
      <c r="BC113" s="44">
        <f>SUMIFS('Banco de Indicadores - Mun. (1)'!AX:AX,'Banco de Indicadores - Mun. (1)'!$C:$C,'Banco de Indicadores - UGRHI'!$B113,'Banco de Indicadores - Mun. (1)'!$A:$A,'Banco de Indicadores - UGRHI'!$A113)</f>
        <v>9</v>
      </c>
      <c r="BD113" s="124">
        <v>0.48</v>
      </c>
      <c r="BE113" s="44">
        <f>SUMIFS('Banco de Indicadores Mun. (2)'!R:R,'Banco de Indicadores Mun. (2)'!$E:$E,'Banco de Indicadores - UGRHI'!$B113,'Banco de Indicadores Mun. (2)'!$A:$A,'Banco de Indicadores - UGRHI'!$A113)</f>
        <v>0</v>
      </c>
      <c r="BF113" s="128">
        <v>43.488533091308568</v>
      </c>
    </row>
    <row r="114" spans="1:58" x14ac:dyDescent="0.25">
      <c r="A114" s="38">
        <v>2012</v>
      </c>
      <c r="B114" s="38">
        <v>3</v>
      </c>
      <c r="C114" s="123">
        <f>SUMIFS('Banco de Indicadores Mun. (2)'!G:G,'Banco de Indicadores Mun. (2)'!$E:$E,'Banco de Indicadores - UGRHI'!$B114,'Banco de Indicadores Mun. (2)'!$A:$A,'Banco de Indicadores - UGRHI'!$A114)</f>
        <v>0</v>
      </c>
      <c r="D114" s="123">
        <f>SUMIFS('Banco de Indicadores Mun. (2)'!H:H,'Banco de Indicadores Mun. (2)'!$E:$E,'Banco de Indicadores - UGRHI'!$B114,'Banco de Indicadores Mun. (2)'!$A:$A,'Banco de Indicadores - UGRHI'!$A114)</f>
        <v>0</v>
      </c>
      <c r="E114" s="43">
        <v>2.1057864156709405</v>
      </c>
      <c r="F114" s="44">
        <f>SUMIFS('Banco de Indicadores - Mun. (1)'!H:H,'Banco de Indicadores - Mun. (1)'!$C:$C,'Banco de Indicadores - UGRHI'!$B114,'Banco de Indicadores - Mun. (1)'!$A:$A,'Banco de Indicadores - UGRHI'!$A114)</f>
        <v>290429</v>
      </c>
      <c r="G114" s="44">
        <f>SUMIFS('Banco de Indicadores - Mun. (1)'!I:I,'Banco de Indicadores - Mun. (1)'!$C:$C,'Banco de Indicadores - UGRHI'!$B114,'Banco de Indicadores - Mun. (1)'!$A:$A,'Banco de Indicadores - UGRHI'!$A114)</f>
        <v>283239</v>
      </c>
      <c r="H114" s="44">
        <f>SUMIFS('Banco de Indicadores - Mun. (1)'!J:J,'Banco de Indicadores - Mun. (1)'!$C:$C,'Banco de Indicadores - UGRHI'!$B114,'Banco de Indicadores - Mun. (1)'!$A:$A,'Banco de Indicadores - UGRHI'!$A114)</f>
        <v>7190</v>
      </c>
      <c r="I114" s="46">
        <f>(F114)/VLOOKUP(B114,'Dados Base'!$B:$K,6,FALSE)</f>
        <v>149.1130609793039</v>
      </c>
      <c r="J114" s="73">
        <f t="shared" si="7"/>
        <v>0.97524351907006535</v>
      </c>
      <c r="K114" s="44">
        <f>SUMIFS('Banco de Indicadores - Mun. (1)'!O:O,'Banco de Indicadores - Mun. (1)'!$C:$C,'Banco de Indicadores - UGRHI'!$B114,'Banco de Indicadores - Mun. (1)'!$A:$A,'Banco de Indicadores - UGRHI'!$A114)</f>
        <v>38</v>
      </c>
      <c r="L114" s="44">
        <f>SUMIFS('Banco de Indicadores - Mun. (1)'!P:P,'Banco de Indicadores - Mun. (1)'!$C:$C,'Banco de Indicadores - UGRHI'!$B114,'Banco de Indicadores - Mun. (1)'!$A:$A,'Banco de Indicadores - UGRHI'!$A114)</f>
        <v>0</v>
      </c>
      <c r="M114" s="44">
        <f>SUMIFS('Banco de Indicadores - Mun. (1)'!Q:Q,'Banco de Indicadores - Mun. (1)'!$C:$C,'Banco de Indicadores - UGRHI'!$B114,'Banco de Indicadores - Mun. (1)'!$A:$A,'Banco de Indicadores - UGRHI'!$A114)</f>
        <v>0</v>
      </c>
      <c r="N114" s="44">
        <f>SUMIFS('Banco de Indicadores - Mun. (1)'!R:R,'Banco de Indicadores - Mun. (1)'!$C:$C,'Banco de Indicadores - UGRHI'!$B114,'Banco de Indicadores - Mun. (1)'!$A:$A,'Banco de Indicadores - UGRHI'!$A114)</f>
        <v>0</v>
      </c>
      <c r="O114" s="44">
        <f>SUMIFS('Banco de Indicadores - Mun. (1)'!S:S,'Banco de Indicadores - Mun. (1)'!$C:$C,'Banco de Indicadores - UGRHI'!$B114,'Banco de Indicadores - Mun. (1)'!$A:$A,'Banco de Indicadores - UGRHI'!$A114)</f>
        <v>232</v>
      </c>
      <c r="P114" s="44">
        <f>SUMIFS('Banco de Indicadores - Mun. (1)'!T:T,'Banco de Indicadores - Mun. (1)'!$C:$C,'Banco de Indicadores - UGRHI'!$B114,'Banco de Indicadores - Mun. (1)'!$A:$A,'Banco de Indicadores - UGRHI'!$A114)</f>
        <v>0</v>
      </c>
      <c r="Q114" s="44">
        <f>SUMIFS('Banco de Indicadores - Mun. (1)'!U:U,'Banco de Indicadores - Mun. (1)'!$C:$C,'Banco de Indicadores - UGRHI'!$B114,'Banco de Indicadores - Mun. (1)'!$A:$A,'Banco de Indicadores - UGRHI'!$A114)</f>
        <v>3038</v>
      </c>
      <c r="R114" s="44">
        <f>SUMIFS('Banco de Indicadores - Mun. (1)'!V:V,'Banco de Indicadores - Mun. (1)'!$C:$C,'Banco de Indicadores - UGRHI'!$B114,'Banco de Indicadores - Mun. (1)'!$A:$A,'Banco de Indicadores - UGRHI'!$A114)</f>
        <v>4223</v>
      </c>
      <c r="S114" s="44">
        <f>SUMIFS('Banco de Indicadores - Mun. (1)'!W:W,'Banco de Indicadores - Mun. (1)'!$C:$C,'Banco de Indicadores - UGRHI'!$B114,'Banco de Indicadores - Mun. (1)'!$A:$A,'Banco de Indicadores - UGRHI'!$A114)</f>
        <v>0</v>
      </c>
      <c r="T114" s="45">
        <f>SUMIFS('Banco de Indicadores Mun. (2)'!I:I,'Banco de Indicadores Mun. (2)'!$E:$E,'Banco de Indicadores - UGRHI'!$B114,'Banco de Indicadores Mun. (2)'!$A:$A,'Banco de Indicadores - UGRHI'!$A114)</f>
        <v>0</v>
      </c>
      <c r="U114" s="45">
        <f>SUMIFS('Banco de Indicadores Mun. (2)'!J:J,'Banco de Indicadores Mun. (2)'!$E:$E,'Banco de Indicadores - UGRHI'!$B114,'Banco de Indicadores Mun. (2)'!$A:$A,'Banco de Indicadores - UGRHI'!$A114)</f>
        <v>0</v>
      </c>
      <c r="V114" s="45">
        <f>SUMIFS('Banco de Indicadores Mun. (2)'!K:K,'Banco de Indicadores Mun. (2)'!$E:$E,'Banco de Indicadores - UGRHI'!$B114,'Banco de Indicadores Mun. (2)'!$A:$A,'Banco de Indicadores - UGRHI'!$A114)</f>
        <v>0</v>
      </c>
      <c r="W114" s="45">
        <f>SUMIFS('Banco de Indicadores Mun. (2)'!L:L,'Banco de Indicadores Mun. (2)'!$E:$E,'Banco de Indicadores - UGRHI'!$B114,'Banco de Indicadores Mun. (2)'!$A:$A,'Banco de Indicadores - UGRHI'!$A114)</f>
        <v>0</v>
      </c>
      <c r="X114" s="45">
        <f>SUMIFS('Banco de Indicadores Mun. (2)'!M:M,'Banco de Indicadores Mun. (2)'!$E:$E,'Banco de Indicadores - UGRHI'!$B114,'Banco de Indicadores Mun. (2)'!$A:$A,'Banco de Indicadores - UGRHI'!$A114)</f>
        <v>0</v>
      </c>
      <c r="Y114" s="45">
        <f>SUMIFS('Banco de Indicadores Mun. (2)'!N:N,'Banco de Indicadores Mun. (2)'!$E:$E,'Banco de Indicadores - UGRHI'!$B114,'Banco de Indicadores Mun. (2)'!$A:$A,'Banco de Indicadores - UGRHI'!$A114)</f>
        <v>0</v>
      </c>
      <c r="Z114" s="45">
        <f>SUMIFS('Banco de Indicadores Mun. (2)'!O:O,'Banco de Indicadores Mun. (2)'!$E:$E,'Banco de Indicadores - UGRHI'!$B114,'Banco de Indicadores Mun. (2)'!$A:$A,'Banco de Indicadores - UGRHI'!$A114)</f>
        <v>0</v>
      </c>
      <c r="AA114" s="45">
        <f>SUMIFS('Banco de Indicadores Mun. (2)'!P:P,'Banco de Indicadores Mun. (2)'!$E:$E,'Banco de Indicadores - UGRHI'!$B114,'Banco de Indicadores Mun. (2)'!$A:$A,'Banco de Indicadores - UGRHI'!$A114)</f>
        <v>0</v>
      </c>
      <c r="AB114" s="48">
        <f>SUMIFS('Banco de Indicadores - Mun. (1)'!X:X,'Banco de Indicadores - Mun. (1)'!$C:$C,'Banco de Indicadores - UGRHI'!$B114,'Banco de Indicadores - Mun. (1)'!$A:$A,'Banco de Indicadores - UGRHI'!$A114)</f>
        <v>0.78445201009837962</v>
      </c>
      <c r="AC114" s="48">
        <f t="shared" si="4"/>
        <v>0</v>
      </c>
      <c r="AD114" s="48">
        <f t="shared" si="5"/>
        <v>0</v>
      </c>
      <c r="AE114" s="44">
        <f>SUMIFS('Banco de Indicadores - Mun. (1)'!Y:Y,'Banco de Indicadores - Mun. (1)'!$C:$C,'Banco de Indicadores - UGRHI'!$B114,'Banco de Indicadores - Mun. (1)'!$A:$A,'Banco de Indicadores - UGRHI'!$A114)</f>
        <v>113.24</v>
      </c>
      <c r="AF114" s="44">
        <f>SUMIFS('Banco de Indicadores - Mun. (1)'!Z:Z,'Banco de Indicadores - Mun. (1)'!$C:$C,'Banco de Indicadores - UGRHI'!$B114,'Banco de Indicadores - Mun. (1)'!$A:$A,'Banco de Indicadores - UGRHI'!$A114)</f>
        <v>5695</v>
      </c>
      <c r="AG114" s="44">
        <f>SUMIFS('Banco de Indicadores - Mun. (1)'!AA:AA,'Banco de Indicadores - Mun. (1)'!$C:$C,'Banco de Indicadores - UGRHI'!$B114,'Banco de Indicadores - Mun. (1)'!$A:$A,'Banco de Indicadores - UGRHI'!$A114)</f>
        <v>9632</v>
      </c>
      <c r="AH114" s="44">
        <f>SUMIFS('Banco de Indicadores - Mun. (1)'!AB:AB,'Banco de Indicadores - Mun. (1)'!$C:$C,'Banco de Indicadores - UGRHI'!$B114,'Banco de Indicadores - Mun. (1)'!$A:$A,'Banco de Indicadores - UGRHI'!$A114)</f>
        <v>63</v>
      </c>
      <c r="AI114" s="44">
        <f>SUMIFS('Banco de Indicadores - Mun. (1)'!AC:AC,'Banco de Indicadores - Mun. (1)'!$C:$C,'Banco de Indicadores - UGRHI'!$B114,'Banco de Indicadores - Mun. (1)'!$A:$A,'Banco de Indicadores - UGRHI'!$A114)</f>
        <v>4</v>
      </c>
      <c r="AJ114" s="44">
        <f>SUMIFS('Banco de Indicadores Mun. (2)'!Q:Q,'Banco de Indicadores Mun. (2)'!$E:$E,'Banco de Indicadores - UGRHI'!$B114,'Banco de Indicadores Mun. (2)'!$A:$A,'Banco de Indicadores - UGRHI'!$A114)</f>
        <v>0</v>
      </c>
      <c r="AK114" s="154">
        <f>VLOOKUP(B114,'Dados Base'!B:K,9,FALSE)*31536000/SUMIFS('Banco de Indicadores - Mun. (1)'!H:H,'Banco de Indicadores - Mun. (1)'!C:C,'Banco de Indicadores - UGRHI'!B114,'Banco de Indicadores - Mun. (1)'!A:A,'Banco de Indicadores - UGRHI'!A114)</f>
        <v>11618.509170916128</v>
      </c>
      <c r="AL114" s="126">
        <v>88.732842622465398</v>
      </c>
      <c r="AM114" s="42" t="s">
        <v>702</v>
      </c>
      <c r="AN114" s="42" t="s">
        <v>702</v>
      </c>
      <c r="AO114" s="42" t="s">
        <v>702</v>
      </c>
      <c r="AP114" s="126">
        <v>90.997338290277824</v>
      </c>
      <c r="AQ114" s="127">
        <f>(SUMIFS(T:T,B:B,B114,A:A,A114)/VLOOKUP(B114,'Dados Base'!B:K,8,FALSE))*100</f>
        <v>0</v>
      </c>
      <c r="AR114" s="127">
        <f>(SUMIFS(T:T,B:B,B114,A:A,A114)/VLOOKUP(B114,'Dados Base'!B:K,9,FALSE))*100</f>
        <v>0</v>
      </c>
      <c r="AS114" s="127">
        <f>(SUMIFS(U:U,B:B,B114,A:A,A114)/VLOOKUP(B114,'Dados Base'!B:K,7,FALSE))*100</f>
        <v>0</v>
      </c>
      <c r="AT114" s="127">
        <f>(SUMIFS(V:V,B:B,B114,A:A,A114)/VLOOKUP(B114,'Dados Base'!B:K,10,FALSE))*100</f>
        <v>0</v>
      </c>
      <c r="AU114" s="44">
        <f>SUMIFS('Banco de Indicadores - Mun. (1)'!AO:AO,'Banco de Indicadores - Mun. (1)'!$C:$C,'Banco de Indicadores - UGRHI'!$B114,'Banco de Indicadores - Mun. (1)'!$A:$A,'Banco de Indicadores - UGRHI'!$A114)</f>
        <v>8</v>
      </c>
      <c r="AV114" s="44">
        <f>SUMIFS('Banco de Indicadores - Mun. (1)'!AP:AP,'Banco de Indicadores - Mun. (1)'!$C:$C,'Banco de Indicadores - UGRHI'!$B114,'Banco de Indicadores - Mun. (1)'!$A:$A,'Banco de Indicadores - UGRHI'!$A114)</f>
        <v>0</v>
      </c>
      <c r="AW114" s="142">
        <v>5</v>
      </c>
      <c r="AX114" s="44">
        <f>SUMIFS('Banco de Indicadores - Mun. (1)'!AQ:AQ,'Banco de Indicadores - Mun. (1)'!$C:$C,'Banco de Indicadores - UGRHI'!$B114,'Banco de Indicadores - Mun. (1)'!$A:$A,'Banco de Indicadores - UGRHI'!$A114)</f>
        <v>624</v>
      </c>
      <c r="AY114" s="74">
        <v>46.531480394075814</v>
      </c>
      <c r="AZ114" s="74">
        <v>41.523382266588378</v>
      </c>
      <c r="BA114" s="75">
        <f xml:space="preserve">  100 * (  SUMIFS('Banco de Indicadores - Mun. (1)'!Z:Z,'Banco de Indicadores - Mun. (1)'!$C:$C,'Banco de Indicadores - UGRHI'!$B114,'Banco de Indicadores - Mun. (1)'!$A:$A,'Banco de Indicadores - UGRHI'!$A114) /
(SUMIFS('Banco de Indicadores - Mun. (1)'!AA:AA,'Banco de Indicadores - Mun. (1)'!$C:$C,'Banco de Indicadores - UGRHI'!$B114,'Banco de Indicadores - Mun. (1)'!$A:$A,'Banco de Indicadores - UGRHI'!$A114) +  SUMIFS('Banco de Indicadores - Mun. (1)'!Z:Z,'Banco de Indicadores - Mun. (1)'!$C:$C,'Banco de Indicadores - UGRHI'!$B114,'Banco de Indicadores - Mun. (1)'!$A:$A,'Banco de Indicadores - UGRHI'!$A114) ))</f>
        <v>37.156651660468455</v>
      </c>
      <c r="BB114" s="44">
        <f>SUMIFS('Banco de Indicadores - Mun. (1)'!AW:AW,'Banco de Indicadores - Mun. (1)'!$C:$C,'Banco de Indicadores - UGRHI'!$B114,'Banco de Indicadores - Mun. (1)'!$A:$A,'Banco de Indicadores - UGRHI'!$A114)</f>
        <v>4</v>
      </c>
      <c r="BC114" s="44">
        <f>SUMIFS('Banco de Indicadores - Mun. (1)'!AX:AX,'Banco de Indicadores - Mun. (1)'!$C:$C,'Banco de Indicadores - UGRHI'!$B114,'Banco de Indicadores - Mun. (1)'!$A:$A,'Banco de Indicadores - UGRHI'!$A114)</f>
        <v>4</v>
      </c>
      <c r="BD114" s="124">
        <v>0.81</v>
      </c>
      <c r="BE114" s="44">
        <f>SUMIFS('Banco de Indicadores Mun. (2)'!R:R,'Banco de Indicadores Mun. (2)'!$E:$E,'Banco de Indicadores - UGRHI'!$B114,'Banco de Indicadores Mun. (2)'!$A:$A,'Banco de Indicadores - UGRHI'!$A114)</f>
        <v>0</v>
      </c>
      <c r="BF114" s="128">
        <v>203.90290867805086</v>
      </c>
    </row>
    <row r="115" spans="1:58" x14ac:dyDescent="0.25">
      <c r="A115" s="38">
        <v>2012</v>
      </c>
      <c r="B115" s="38">
        <v>4</v>
      </c>
      <c r="C115" s="123">
        <f>SUMIFS('Banco de Indicadores Mun. (2)'!G:G,'Banco de Indicadores Mun. (2)'!$E:$E,'Banco de Indicadores - UGRHI'!$B115,'Banco de Indicadores Mun. (2)'!$A:$A,'Banco de Indicadores - UGRHI'!$A115)</f>
        <v>0</v>
      </c>
      <c r="D115" s="123">
        <f>SUMIFS('Banco de Indicadores Mun. (2)'!H:H,'Banco de Indicadores Mun. (2)'!$E:$E,'Banco de Indicadores - UGRHI'!$B115,'Banco de Indicadores Mun. (2)'!$A:$A,'Banco de Indicadores - UGRHI'!$A115)</f>
        <v>0</v>
      </c>
      <c r="E115" s="43">
        <v>1.2389458154275834</v>
      </c>
      <c r="F115" s="44">
        <f>SUMIFS('Banco de Indicadores - Mun. (1)'!H:H,'Banco de Indicadores - Mun. (1)'!$C:$C,'Banco de Indicadores - UGRHI'!$B115,'Banco de Indicadores - Mun. (1)'!$A:$A,'Banco de Indicadores - UGRHI'!$A115)</f>
        <v>1129816</v>
      </c>
      <c r="G115" s="44">
        <f>SUMIFS('Banco de Indicadores - Mun. (1)'!I:I,'Banco de Indicadores - Mun. (1)'!$C:$C,'Banco de Indicadores - UGRHI'!$B115,'Banco de Indicadores - Mun. (1)'!$A:$A,'Banco de Indicadores - UGRHI'!$A115)</f>
        <v>1077144</v>
      </c>
      <c r="H115" s="44">
        <f>SUMIFS('Banco de Indicadores - Mun. (1)'!J:J,'Banco de Indicadores - Mun. (1)'!$C:$C,'Banco de Indicadores - UGRHI'!$B115,'Banco de Indicadores - Mun. (1)'!$A:$A,'Banco de Indicadores - UGRHI'!$A115)</f>
        <v>52672</v>
      </c>
      <c r="I115" s="46">
        <f>(F115)/VLOOKUP(B115,'Dados Base'!$B:$K,6,FALSE)</f>
        <v>118.12536920189659</v>
      </c>
      <c r="J115" s="73">
        <f t="shared" si="7"/>
        <v>0.95338001940138928</v>
      </c>
      <c r="K115" s="44">
        <f>SUMIFS('Banco de Indicadores - Mun. (1)'!O:O,'Banco de Indicadores - Mun. (1)'!$C:$C,'Banco de Indicadores - UGRHI'!$B115,'Banco de Indicadores - Mun. (1)'!$A:$A,'Banco de Indicadores - UGRHI'!$A115)</f>
        <v>3343</v>
      </c>
      <c r="L115" s="44">
        <f>SUMIFS('Banco de Indicadores - Mun. (1)'!P:P,'Banco de Indicadores - Mun. (1)'!$C:$C,'Banco de Indicadores - UGRHI'!$B115,'Banco de Indicadores - Mun. (1)'!$A:$A,'Banco de Indicadores - UGRHI'!$A115)</f>
        <v>0</v>
      </c>
      <c r="M115" s="44">
        <f>SUMIFS('Banco de Indicadores - Mun. (1)'!Q:Q,'Banco de Indicadores - Mun. (1)'!$C:$C,'Banco de Indicadores - UGRHI'!$B115,'Banco de Indicadores - Mun. (1)'!$A:$A,'Banco de Indicadores - UGRHI'!$A115)</f>
        <v>0</v>
      </c>
      <c r="N115" s="44">
        <f>SUMIFS('Banco de Indicadores - Mun. (1)'!R:R,'Banco de Indicadores - Mun. (1)'!$C:$C,'Banco de Indicadores - UGRHI'!$B115,'Banco de Indicadores - Mun. (1)'!$A:$A,'Banco de Indicadores - UGRHI'!$A115)</f>
        <v>0</v>
      </c>
      <c r="O115" s="44">
        <f>SUMIFS('Banco de Indicadores - Mun. (1)'!S:S,'Banco de Indicadores - Mun. (1)'!$C:$C,'Banco de Indicadores - UGRHI'!$B115,'Banco de Indicadores - Mun. (1)'!$A:$A,'Banco de Indicadores - UGRHI'!$A115)</f>
        <v>2965</v>
      </c>
      <c r="P115" s="44">
        <f>SUMIFS('Banco de Indicadores - Mun. (1)'!T:T,'Banco de Indicadores - Mun. (1)'!$C:$C,'Banco de Indicadores - UGRHI'!$B115,'Banco de Indicadores - Mun. (1)'!$A:$A,'Banco de Indicadores - UGRHI'!$A115)</f>
        <v>0</v>
      </c>
      <c r="Q115" s="44">
        <f>SUMIFS('Banco de Indicadores - Mun. (1)'!U:U,'Banco de Indicadores - Mun. (1)'!$C:$C,'Banco de Indicadores - UGRHI'!$B115,'Banco de Indicadores - Mun. (1)'!$A:$A,'Banco de Indicadores - UGRHI'!$A115)</f>
        <v>14457</v>
      </c>
      <c r="R115" s="44">
        <f>SUMIFS('Banco de Indicadores - Mun. (1)'!V:V,'Banco de Indicadores - Mun. (1)'!$C:$C,'Banco de Indicadores - UGRHI'!$B115,'Banco de Indicadores - Mun. (1)'!$A:$A,'Banco de Indicadores - UGRHI'!$A115)</f>
        <v>12242</v>
      </c>
      <c r="S115" s="44">
        <f>SUMIFS('Banco de Indicadores - Mun. (1)'!W:W,'Banco de Indicadores - Mun. (1)'!$C:$C,'Banco de Indicadores - UGRHI'!$B115,'Banco de Indicadores - Mun. (1)'!$A:$A,'Banco de Indicadores - UGRHI'!$A115)</f>
        <v>31.943400000000004</v>
      </c>
      <c r="T115" s="45">
        <f>SUMIFS('Banco de Indicadores Mun. (2)'!I:I,'Banco de Indicadores Mun. (2)'!$E:$E,'Banco de Indicadores - UGRHI'!$B115,'Banco de Indicadores Mun. (2)'!$A:$A,'Banco de Indicadores - UGRHI'!$A115)</f>
        <v>0</v>
      </c>
      <c r="U115" s="45">
        <f>SUMIFS('Banco de Indicadores Mun. (2)'!J:J,'Banco de Indicadores Mun. (2)'!$E:$E,'Banco de Indicadores - UGRHI'!$B115,'Banco de Indicadores Mun. (2)'!$A:$A,'Banco de Indicadores - UGRHI'!$A115)</f>
        <v>0</v>
      </c>
      <c r="V115" s="45">
        <f>SUMIFS('Banco de Indicadores Mun. (2)'!K:K,'Banco de Indicadores Mun. (2)'!$E:$E,'Banco de Indicadores - UGRHI'!$B115,'Banco de Indicadores Mun. (2)'!$A:$A,'Banco de Indicadores - UGRHI'!$A115)</f>
        <v>0</v>
      </c>
      <c r="W115" s="45">
        <f>SUMIFS('Banco de Indicadores Mun. (2)'!L:L,'Banco de Indicadores Mun. (2)'!$E:$E,'Banco de Indicadores - UGRHI'!$B115,'Banco de Indicadores Mun. (2)'!$A:$A,'Banco de Indicadores - UGRHI'!$A115)</f>
        <v>0</v>
      </c>
      <c r="X115" s="45">
        <f>SUMIFS('Banco de Indicadores Mun. (2)'!M:M,'Banco de Indicadores Mun. (2)'!$E:$E,'Banco de Indicadores - UGRHI'!$B115,'Banco de Indicadores Mun. (2)'!$A:$A,'Banco de Indicadores - UGRHI'!$A115)</f>
        <v>0</v>
      </c>
      <c r="Y115" s="45">
        <f>SUMIFS('Banco de Indicadores Mun. (2)'!N:N,'Banco de Indicadores Mun. (2)'!$E:$E,'Banco de Indicadores - UGRHI'!$B115,'Banco de Indicadores Mun. (2)'!$A:$A,'Banco de Indicadores - UGRHI'!$A115)</f>
        <v>0</v>
      </c>
      <c r="Z115" s="45">
        <f>SUMIFS('Banco de Indicadores Mun. (2)'!O:O,'Banco de Indicadores Mun. (2)'!$E:$E,'Banco de Indicadores - UGRHI'!$B115,'Banco de Indicadores Mun. (2)'!$A:$A,'Banco de Indicadores - UGRHI'!$A115)</f>
        <v>0</v>
      </c>
      <c r="AA115" s="45">
        <f>SUMIFS('Banco de Indicadores Mun. (2)'!P:P,'Banco de Indicadores Mun. (2)'!$E:$E,'Banco de Indicadores - UGRHI'!$B115,'Banco de Indicadores Mun. (2)'!$A:$A,'Banco de Indicadores - UGRHI'!$A115)</f>
        <v>0</v>
      </c>
      <c r="AB115" s="48">
        <f>SUMIFS('Banco de Indicadores - Mun. (1)'!X:X,'Banco de Indicadores - Mun. (1)'!$C:$C,'Banco de Indicadores - UGRHI'!$B115,'Banco de Indicadores - Mun. (1)'!$A:$A,'Banco de Indicadores - UGRHI'!$A115)</f>
        <v>3.9199323369363128</v>
      </c>
      <c r="AC115" s="48">
        <f t="shared" si="4"/>
        <v>0</v>
      </c>
      <c r="AD115" s="48">
        <f t="shared" si="5"/>
        <v>0</v>
      </c>
      <c r="AE115" s="44">
        <f>SUMIFS('Banco de Indicadores - Mun. (1)'!Y:Y,'Banco de Indicadores - Mun. (1)'!$C:$C,'Banco de Indicadores - UGRHI'!$B115,'Banco de Indicadores - Mun. (1)'!$A:$A,'Banco de Indicadores - UGRHI'!$A115)</f>
        <v>614.6</v>
      </c>
      <c r="AF115" s="44">
        <f>SUMIFS('Banco de Indicadores - Mun. (1)'!Z:Z,'Banco de Indicadores - Mun. (1)'!$C:$C,'Banco de Indicadores - UGRHI'!$B115,'Banco de Indicadores - Mun. (1)'!$A:$A,'Banco de Indicadores - UGRHI'!$A115)</f>
        <v>43978</v>
      </c>
      <c r="AG115" s="44">
        <f>SUMIFS('Banco de Indicadores - Mun. (1)'!AA:AA,'Banco de Indicadores - Mun. (1)'!$C:$C,'Banco de Indicadores - UGRHI'!$B115,'Banco de Indicadores - Mun. (1)'!$A:$A,'Banco de Indicadores - UGRHI'!$A115)</f>
        <v>13964</v>
      </c>
      <c r="AH115" s="44">
        <f>SUMIFS('Banco de Indicadores - Mun. (1)'!AB:AB,'Banco de Indicadores - Mun. (1)'!$C:$C,'Banco de Indicadores - UGRHI'!$B115,'Banco de Indicadores - Mun. (1)'!$A:$A,'Banco de Indicadores - UGRHI'!$A115)</f>
        <v>80</v>
      </c>
      <c r="AI115" s="44">
        <f>SUMIFS('Banco de Indicadores - Mun. (1)'!AC:AC,'Banco de Indicadores - Mun. (1)'!$C:$C,'Banco de Indicadores - UGRHI'!$B115,'Banco de Indicadores - Mun. (1)'!$A:$A,'Banco de Indicadores - UGRHI'!$A115)</f>
        <v>2</v>
      </c>
      <c r="AJ115" s="44">
        <f>SUMIFS('Banco de Indicadores Mun. (2)'!Q:Q,'Banco de Indicadores Mun. (2)'!$E:$E,'Banco de Indicadores - UGRHI'!$B115,'Banco de Indicadores Mun. (2)'!$A:$A,'Banco de Indicadores - UGRHI'!$A115)</f>
        <v>0</v>
      </c>
      <c r="AK115" s="154">
        <f>VLOOKUP(B115,'Dados Base'!B:K,9,FALSE)*31536000/SUMIFS('Banco de Indicadores - Mun. (1)'!H:H,'Banco de Indicadores - Mun. (1)'!C:C,'Banco de Indicadores - UGRHI'!B115,'Banco de Indicadores - Mun. (1)'!A:A,'Banco de Indicadores - UGRHI'!A115)</f>
        <v>3879.83884101482</v>
      </c>
      <c r="AL115" s="126">
        <v>95.917642491677071</v>
      </c>
      <c r="AM115" s="42" t="s">
        <v>702</v>
      </c>
      <c r="AN115" s="42" t="s">
        <v>702</v>
      </c>
      <c r="AO115" s="42" t="s">
        <v>702</v>
      </c>
      <c r="AP115" s="126">
        <v>99.534600152235612</v>
      </c>
      <c r="AQ115" s="127">
        <f>(SUMIFS(T:T,B:B,B115,A:A,A115)/VLOOKUP(B115,'Dados Base'!B:K,8,FALSE))*100</f>
        <v>0</v>
      </c>
      <c r="AR115" s="127">
        <f>(SUMIFS(T:T,B:B,B115,A:A,A115)/VLOOKUP(B115,'Dados Base'!B:K,9,FALSE))*100</f>
        <v>0</v>
      </c>
      <c r="AS115" s="127">
        <f>(SUMIFS(U:U,B:B,B115,A:A,A115)/VLOOKUP(B115,'Dados Base'!B:K,7,FALSE))*100</f>
        <v>0</v>
      </c>
      <c r="AT115" s="127">
        <f>(SUMIFS(V:V,B:B,B115,A:A,A115)/VLOOKUP(B115,'Dados Base'!B:K,10,FALSE))*100</f>
        <v>0</v>
      </c>
      <c r="AU115" s="44">
        <f>SUMIFS('Banco de Indicadores - Mun. (1)'!AO:AO,'Banco de Indicadores - Mun. (1)'!$C:$C,'Banco de Indicadores - UGRHI'!$B115,'Banco de Indicadores - Mun. (1)'!$A:$A,'Banco de Indicadores - UGRHI'!$A115)</f>
        <v>6</v>
      </c>
      <c r="AV115" s="44">
        <f>SUMIFS('Banco de Indicadores - Mun. (1)'!AP:AP,'Banco de Indicadores - Mun. (1)'!$C:$C,'Banco de Indicadores - UGRHI'!$B115,'Banco de Indicadores - Mun. (1)'!$A:$A,'Banco de Indicadores - UGRHI'!$A115)</f>
        <v>4.4183222405482443</v>
      </c>
      <c r="AW115" s="142">
        <v>8</v>
      </c>
      <c r="AX115" s="44">
        <f>SUMIFS('Banco de Indicadores - Mun. (1)'!AQ:AQ,'Banco de Indicadores - Mun. (1)'!$C:$C,'Banco de Indicadores - UGRHI'!$B115,'Banco de Indicadores - Mun. (1)'!$A:$A,'Banco de Indicadores - UGRHI'!$A115)</f>
        <v>464</v>
      </c>
      <c r="AY115" s="74">
        <v>99.336060198129175</v>
      </c>
      <c r="AZ115" s="74">
        <v>83.56131648890269</v>
      </c>
      <c r="BA115" s="75">
        <f xml:space="preserve">  100 * (  SUMIFS('Banco de Indicadores - Mun. (1)'!Z:Z,'Banco de Indicadores - Mun. (1)'!$C:$C,'Banco de Indicadores - UGRHI'!$B115,'Banco de Indicadores - Mun. (1)'!$A:$A,'Banco de Indicadores - UGRHI'!$A115) /
(SUMIFS('Banco de Indicadores - Mun. (1)'!AA:AA,'Banco de Indicadores - Mun. (1)'!$C:$C,'Banco de Indicadores - UGRHI'!$B115,'Banco de Indicadores - Mun. (1)'!$A:$A,'Banco de Indicadores - UGRHI'!$A115) +  SUMIFS('Banco de Indicadores - Mun. (1)'!Z:Z,'Banco de Indicadores - Mun. (1)'!$C:$C,'Banco de Indicadores - UGRHI'!$B115,'Banco de Indicadores - Mun. (1)'!$A:$A,'Banco de Indicadores - UGRHI'!$A115) ))</f>
        <v>75.900037969003492</v>
      </c>
      <c r="BB115" s="44">
        <f>SUMIFS('Banco de Indicadores - Mun. (1)'!AW:AW,'Banco de Indicadores - Mun. (1)'!$C:$C,'Banco de Indicadores - UGRHI'!$B115,'Banco de Indicadores - Mun. (1)'!$A:$A,'Banco de Indicadores - UGRHI'!$A115)</f>
        <v>13</v>
      </c>
      <c r="BC115" s="44">
        <f>SUMIFS('Banco de Indicadores - Mun. (1)'!AX:AX,'Banco de Indicadores - Mun. (1)'!$C:$C,'Banco de Indicadores - UGRHI'!$B115,'Banco de Indicadores - Mun. (1)'!$A:$A,'Banco de Indicadores - UGRHI'!$A115)</f>
        <v>2</v>
      </c>
      <c r="BD115" s="124">
        <v>0.5</v>
      </c>
      <c r="BE115" s="44">
        <f>SUMIFS('Banco de Indicadores Mun. (2)'!R:R,'Banco de Indicadores Mun. (2)'!$E:$E,'Banco de Indicadores - UGRHI'!$B115,'Banco de Indicadores Mun. (2)'!$A:$A,'Banco de Indicadores - UGRHI'!$A115)</f>
        <v>0</v>
      </c>
      <c r="BF115" s="128">
        <v>131.92808721801316</v>
      </c>
    </row>
    <row r="116" spans="1:58" x14ac:dyDescent="0.25">
      <c r="A116" s="38">
        <v>2012</v>
      </c>
      <c r="B116" s="38">
        <v>5</v>
      </c>
      <c r="C116" s="123">
        <f>SUMIFS('Banco de Indicadores Mun. (2)'!G:G,'Banco de Indicadores Mun. (2)'!$E:$E,'Banco de Indicadores - UGRHI'!$B116,'Banco de Indicadores Mun. (2)'!$A:$A,'Banco de Indicadores - UGRHI'!$A116)</f>
        <v>0</v>
      </c>
      <c r="D116" s="123">
        <f>SUMIFS('Banco de Indicadores Mun. (2)'!H:H,'Banco de Indicadores Mun. (2)'!$E:$E,'Banco de Indicadores - UGRHI'!$B116,'Banco de Indicadores Mun. (2)'!$A:$A,'Banco de Indicadores - UGRHI'!$A116)</f>
        <v>0</v>
      </c>
      <c r="E116" s="43">
        <v>1.5380184991803825</v>
      </c>
      <c r="F116" s="44">
        <f>SUMIFS('Banco de Indicadores - Mun. (1)'!H:H,'Banco de Indicadores - Mun. (1)'!$C:$C,'Banco de Indicadores - UGRHI'!$B116,'Banco de Indicadores - Mun. (1)'!$A:$A,'Banco de Indicadores - UGRHI'!$A116)</f>
        <v>5208188</v>
      </c>
      <c r="G116" s="44">
        <f>SUMIFS('Banco de Indicadores - Mun. (1)'!I:I,'Banco de Indicadores - Mun. (1)'!$C:$C,'Banco de Indicadores - UGRHI'!$B116,'Banco de Indicadores - Mun. (1)'!$A:$A,'Banco de Indicadores - UGRHI'!$A116)</f>
        <v>5015237</v>
      </c>
      <c r="H116" s="44">
        <f>SUMIFS('Banco de Indicadores - Mun. (1)'!J:J,'Banco de Indicadores - Mun. (1)'!$C:$C,'Banco de Indicadores - UGRHI'!$B116,'Banco de Indicadores - Mun. (1)'!$A:$A,'Banco de Indicadores - UGRHI'!$A116)</f>
        <v>192951</v>
      </c>
      <c r="I116" s="46">
        <f>(F116)/VLOOKUP(B116,'Dados Base'!$B:$K,6,FALSE)</f>
        <v>374.18611351195625</v>
      </c>
      <c r="J116" s="73">
        <f t="shared" si="7"/>
        <v>0.96295237422305036</v>
      </c>
      <c r="K116" s="44">
        <f>SUMIFS('Banco de Indicadores - Mun. (1)'!O:O,'Banco de Indicadores - Mun. (1)'!$C:$C,'Banco de Indicadores - UGRHI'!$B116,'Banco de Indicadores - Mun. (1)'!$A:$A,'Banco de Indicadores - UGRHI'!$A116)</f>
        <v>5337</v>
      </c>
      <c r="L116" s="44">
        <f>SUMIFS('Banco de Indicadores - Mun. (1)'!P:P,'Banco de Indicadores - Mun. (1)'!$C:$C,'Banco de Indicadores - UGRHI'!$B116,'Banco de Indicadores - Mun. (1)'!$A:$A,'Banco de Indicadores - UGRHI'!$A116)</f>
        <v>0</v>
      </c>
      <c r="M116" s="44">
        <f>SUMIFS('Banco de Indicadores - Mun. (1)'!Q:Q,'Banco de Indicadores - Mun. (1)'!$C:$C,'Banco de Indicadores - UGRHI'!$B116,'Banco de Indicadores - Mun. (1)'!$A:$A,'Banco de Indicadores - UGRHI'!$A116)</f>
        <v>0</v>
      </c>
      <c r="N116" s="44">
        <f>SUMIFS('Banco de Indicadores - Mun. (1)'!R:R,'Banco de Indicadores - Mun. (1)'!$C:$C,'Banco de Indicadores - UGRHI'!$B116,'Banco de Indicadores - Mun. (1)'!$A:$A,'Banco de Indicadores - UGRHI'!$A116)</f>
        <v>0</v>
      </c>
      <c r="O116" s="44">
        <f>SUMIFS('Banco de Indicadores - Mun. (1)'!S:S,'Banco de Indicadores - Mun. (1)'!$C:$C,'Banco de Indicadores - UGRHI'!$B116,'Banco de Indicadores - Mun. (1)'!$A:$A,'Banco de Indicadores - UGRHI'!$A116)</f>
        <v>17297</v>
      </c>
      <c r="P116" s="44">
        <f>SUMIFS('Banco de Indicadores - Mun. (1)'!T:T,'Banco de Indicadores - Mun. (1)'!$C:$C,'Banco de Indicadores - UGRHI'!$B116,'Banco de Indicadores - Mun. (1)'!$A:$A,'Banco de Indicadores - UGRHI'!$A116)</f>
        <v>0</v>
      </c>
      <c r="Q116" s="44">
        <f>SUMIFS('Banco de Indicadores - Mun. (1)'!U:U,'Banco de Indicadores - Mun. (1)'!$C:$C,'Banco de Indicadores - UGRHI'!$B116,'Banco de Indicadores - Mun. (1)'!$A:$A,'Banco de Indicadores - UGRHI'!$A116)</f>
        <v>52679</v>
      </c>
      <c r="R116" s="44">
        <f>SUMIFS('Banco de Indicadores - Mun. (1)'!V:V,'Banco de Indicadores - Mun. (1)'!$C:$C,'Banco de Indicadores - UGRHI'!$B116,'Banco de Indicadores - Mun. (1)'!$A:$A,'Banco de Indicadores - UGRHI'!$A116)</f>
        <v>47501</v>
      </c>
      <c r="S116" s="44">
        <f>SUMIFS('Banco de Indicadores - Mun. (1)'!W:W,'Banco de Indicadores - Mun. (1)'!$C:$C,'Banco de Indicadores - UGRHI'!$B116,'Banco de Indicadores - Mun. (1)'!$A:$A,'Banco de Indicadores - UGRHI'!$A116)</f>
        <v>87.489899999999992</v>
      </c>
      <c r="T116" s="45">
        <f>SUMIFS('Banco de Indicadores Mun. (2)'!I:I,'Banco de Indicadores Mun. (2)'!$E:$E,'Banco de Indicadores - UGRHI'!$B116,'Banco de Indicadores Mun. (2)'!$A:$A,'Banco de Indicadores - UGRHI'!$A116)</f>
        <v>0</v>
      </c>
      <c r="U116" s="45">
        <f>SUMIFS('Banco de Indicadores Mun. (2)'!J:J,'Banco de Indicadores Mun. (2)'!$E:$E,'Banco de Indicadores - UGRHI'!$B116,'Banco de Indicadores Mun. (2)'!$A:$A,'Banco de Indicadores - UGRHI'!$A116)</f>
        <v>0</v>
      </c>
      <c r="V116" s="45">
        <f>SUMIFS('Banco de Indicadores Mun. (2)'!K:K,'Banco de Indicadores Mun. (2)'!$E:$E,'Banco de Indicadores - UGRHI'!$B116,'Banco de Indicadores Mun. (2)'!$A:$A,'Banco de Indicadores - UGRHI'!$A116)</f>
        <v>0</v>
      </c>
      <c r="W116" s="45">
        <f>SUMIFS('Banco de Indicadores Mun. (2)'!L:L,'Banco de Indicadores Mun. (2)'!$E:$E,'Banco de Indicadores - UGRHI'!$B116,'Banco de Indicadores Mun. (2)'!$A:$A,'Banco de Indicadores - UGRHI'!$A116)</f>
        <v>0</v>
      </c>
      <c r="X116" s="45">
        <f>SUMIFS('Banco de Indicadores Mun. (2)'!M:M,'Banco de Indicadores Mun. (2)'!$E:$E,'Banco de Indicadores - UGRHI'!$B116,'Banco de Indicadores Mun. (2)'!$A:$A,'Banco de Indicadores - UGRHI'!$A116)</f>
        <v>0</v>
      </c>
      <c r="Y116" s="45">
        <f>SUMIFS('Banco de Indicadores Mun. (2)'!N:N,'Banco de Indicadores Mun. (2)'!$E:$E,'Banco de Indicadores - UGRHI'!$B116,'Banco de Indicadores Mun. (2)'!$A:$A,'Banco de Indicadores - UGRHI'!$A116)</f>
        <v>0</v>
      </c>
      <c r="Z116" s="45">
        <f>SUMIFS('Banco de Indicadores Mun. (2)'!O:O,'Banco de Indicadores Mun. (2)'!$E:$E,'Banco de Indicadores - UGRHI'!$B116,'Banco de Indicadores Mun. (2)'!$A:$A,'Banco de Indicadores - UGRHI'!$A116)</f>
        <v>0</v>
      </c>
      <c r="AA116" s="45">
        <f>SUMIFS('Banco de Indicadores Mun. (2)'!P:P,'Banco de Indicadores Mun. (2)'!$E:$E,'Banco de Indicadores - UGRHI'!$B116,'Banco de Indicadores Mun. (2)'!$A:$A,'Banco de Indicadores - UGRHI'!$A116)</f>
        <v>0</v>
      </c>
      <c r="AB116" s="48">
        <f>SUMIFS('Banco de Indicadores - Mun. (1)'!X:X,'Banco de Indicadores - Mun. (1)'!$C:$C,'Banco de Indicadores - UGRHI'!$B116,'Banco de Indicadores - Mun. (1)'!$A:$A,'Banco de Indicadores - UGRHI'!$A116)</f>
        <v>17.45616324728184</v>
      </c>
      <c r="AC116" s="48">
        <f t="shared" si="4"/>
        <v>0</v>
      </c>
      <c r="AD116" s="48">
        <f t="shared" si="5"/>
        <v>0</v>
      </c>
      <c r="AE116" s="44">
        <f>SUMIFS('Banco de Indicadores - Mun. (1)'!Y:Y,'Banco de Indicadores - Mun. (1)'!$C:$C,'Banco de Indicadores - UGRHI'!$B116,'Banco de Indicadores - Mun. (1)'!$A:$A,'Banco de Indicadores - UGRHI'!$A116)</f>
        <v>2767.0999999999995</v>
      </c>
      <c r="AF116" s="44">
        <f>SUMIFS('Banco de Indicadores - Mun. (1)'!Z:Z,'Banco de Indicadores - Mun. (1)'!$C:$C,'Banco de Indicadores - UGRHI'!$B116,'Banco de Indicadores - Mun. (1)'!$A:$A,'Banco de Indicadores - UGRHI'!$A116)</f>
        <v>137282</v>
      </c>
      <c r="AG116" s="44">
        <f>SUMIFS('Banco de Indicadores - Mun. (1)'!AA:AA,'Banco de Indicadores - Mun. (1)'!$C:$C,'Banco de Indicadores - UGRHI'!$B116,'Banco de Indicadores - Mun. (1)'!$A:$A,'Banco de Indicadores - UGRHI'!$A116)</f>
        <v>132151</v>
      </c>
      <c r="AH116" s="44">
        <f>SUMIFS('Banco de Indicadores - Mun. (1)'!AB:AB,'Banco de Indicadores - Mun. (1)'!$C:$C,'Banco de Indicadores - UGRHI'!$B116,'Banco de Indicadores - Mun. (1)'!$A:$A,'Banco de Indicadores - UGRHI'!$A116)</f>
        <v>661</v>
      </c>
      <c r="AI116" s="44">
        <f>SUMIFS('Banco de Indicadores - Mun. (1)'!AC:AC,'Banco de Indicadores - Mun. (1)'!$C:$C,'Banco de Indicadores - UGRHI'!$B116,'Banco de Indicadores - Mun. (1)'!$A:$A,'Banco de Indicadores - UGRHI'!$A116)</f>
        <v>36</v>
      </c>
      <c r="AJ116" s="44">
        <f>SUMIFS('Banco de Indicadores Mun. (2)'!Q:Q,'Banco de Indicadores Mun. (2)'!$E:$E,'Banco de Indicadores - UGRHI'!$B116,'Banco de Indicadores Mun. (2)'!$A:$A,'Banco de Indicadores - UGRHI'!$A116)</f>
        <v>0</v>
      </c>
      <c r="AK116" s="154">
        <f>VLOOKUP(B116,'Dados Base'!B:K,9,FALSE)*31536000/SUMIFS('Banco de Indicadores - Mun. (1)'!H:H,'Banco de Indicadores - Mun. (1)'!C:C,'Banco de Indicadores - UGRHI'!B116,'Banco de Indicadores - Mun. (1)'!A:A,'Banco de Indicadores - UGRHI'!A116)</f>
        <v>1041.4739252884112</v>
      </c>
      <c r="AL116" s="126">
        <v>95.746410261018184</v>
      </c>
      <c r="AM116" s="42" t="s">
        <v>702</v>
      </c>
      <c r="AN116" s="42" t="s">
        <v>702</v>
      </c>
      <c r="AO116" s="42" t="s">
        <v>702</v>
      </c>
      <c r="AP116" s="126">
        <v>98.015156647855775</v>
      </c>
      <c r="AQ116" s="127">
        <f>(SUMIFS(T:T,B:B,B116,A:A,A116)/VLOOKUP(B116,'Dados Base'!B:K,8,FALSE))*100</f>
        <v>0</v>
      </c>
      <c r="AR116" s="127">
        <f>(SUMIFS(T:T,B:B,B116,A:A,A116)/VLOOKUP(B116,'Dados Base'!B:K,9,FALSE))*100</f>
        <v>0</v>
      </c>
      <c r="AS116" s="127">
        <f>(SUMIFS(U:U,B:B,B116,A:A,A116)/VLOOKUP(B116,'Dados Base'!B:K,7,FALSE))*100</f>
        <v>0</v>
      </c>
      <c r="AT116" s="127">
        <f>(SUMIFS(V:V,B:B,B116,A:A,A116)/VLOOKUP(B116,'Dados Base'!B:K,10,FALSE))*100</f>
        <v>0</v>
      </c>
      <c r="AU116" s="44">
        <f>SUMIFS('Banco de Indicadores - Mun. (1)'!AO:AO,'Banco de Indicadores - Mun. (1)'!$C:$C,'Banco de Indicadores - UGRHI'!$B116,'Banco de Indicadores - Mun. (1)'!$A:$A,'Banco de Indicadores - UGRHI'!$A116)</f>
        <v>21</v>
      </c>
      <c r="AV116" s="44">
        <f>SUMIFS('Banco de Indicadores - Mun. (1)'!AP:AP,'Banco de Indicadores - Mun. (1)'!$C:$C,'Banco de Indicadores - UGRHI'!$B116,'Banco de Indicadores - Mun. (1)'!$A:$A,'Banco de Indicadores - UGRHI'!$A116)</f>
        <v>8.3499516482378766</v>
      </c>
      <c r="AW116" s="142">
        <v>49</v>
      </c>
      <c r="AX116" s="44">
        <f>SUMIFS('Banco de Indicadores - Mun. (1)'!AQ:AQ,'Banco de Indicadores - Mun. (1)'!$C:$C,'Banco de Indicadores - UGRHI'!$B116,'Banco de Indicadores - Mun. (1)'!$A:$A,'Banco de Indicadores - UGRHI'!$A116)</f>
        <v>635</v>
      </c>
      <c r="AY116" s="74">
        <v>88.479283792260048</v>
      </c>
      <c r="AZ116" s="74">
        <v>59.784311425634549</v>
      </c>
      <c r="BA116" s="75">
        <f xml:space="preserve">  100 * (  SUMIFS('Banco de Indicadores - Mun. (1)'!Z:Z,'Banco de Indicadores - Mun. (1)'!$C:$C,'Banco de Indicadores - UGRHI'!$B116,'Banco de Indicadores - Mun. (1)'!$A:$A,'Banco de Indicadores - UGRHI'!$A116) /
(SUMIFS('Banco de Indicadores - Mun. (1)'!AA:AA,'Banco de Indicadores - Mun. (1)'!$C:$C,'Banco de Indicadores - UGRHI'!$B116,'Banco de Indicadores - Mun. (1)'!$A:$A,'Banco de Indicadores - UGRHI'!$A116) +  SUMIFS('Banco de Indicadores - Mun. (1)'!Z:Z,'Banco de Indicadores - Mun. (1)'!$C:$C,'Banco de Indicadores - UGRHI'!$B116,'Banco de Indicadores - Mun. (1)'!$A:$A,'Banco de Indicadores - UGRHI'!$A116) ))</f>
        <v>50.95218477320892</v>
      </c>
      <c r="BB116" s="44">
        <f>SUMIFS('Banco de Indicadores - Mun. (1)'!AW:AW,'Banco de Indicadores - Mun. (1)'!$C:$C,'Banco de Indicadores - UGRHI'!$B116,'Banco de Indicadores - Mun. (1)'!$A:$A,'Banco de Indicadores - UGRHI'!$A116)</f>
        <v>36</v>
      </c>
      <c r="BC116" s="44">
        <f>SUMIFS('Banco de Indicadores - Mun. (1)'!AX:AX,'Banco de Indicadores - Mun. (1)'!$C:$C,'Banco de Indicadores - UGRHI'!$B116,'Banco de Indicadores - Mun. (1)'!$A:$A,'Banco de Indicadores - UGRHI'!$A116)</f>
        <v>36</v>
      </c>
      <c r="BD116" s="124">
        <v>0.54</v>
      </c>
      <c r="BE116" s="44">
        <f>SUMIFS('Banco de Indicadores Mun. (2)'!R:R,'Banco de Indicadores Mun. (2)'!$E:$E,'Banco de Indicadores - UGRHI'!$B116,'Banco de Indicadores Mun. (2)'!$A:$A,'Banco de Indicadores - UGRHI'!$A116)</f>
        <v>0</v>
      </c>
      <c r="BF116" s="128">
        <v>249.77161649477586</v>
      </c>
    </row>
    <row r="117" spans="1:58" x14ac:dyDescent="0.25">
      <c r="A117" s="38">
        <v>2012</v>
      </c>
      <c r="B117" s="38">
        <v>6</v>
      </c>
      <c r="C117" s="123">
        <f>SUMIFS('Banco de Indicadores Mun. (2)'!G:G,'Banco de Indicadores Mun. (2)'!$E:$E,'Banco de Indicadores - UGRHI'!$B117,'Banco de Indicadores Mun. (2)'!$A:$A,'Banco de Indicadores - UGRHI'!$A117)</f>
        <v>0</v>
      </c>
      <c r="D117" s="123">
        <f>SUMIFS('Banco de Indicadores Mun. (2)'!H:H,'Banco de Indicadores Mun. (2)'!$E:$E,'Banco de Indicadores - UGRHI'!$B117,'Banco de Indicadores Mun. (2)'!$A:$A,'Banco de Indicadores - UGRHI'!$A117)</f>
        <v>0</v>
      </c>
      <c r="E117" s="43">
        <v>0.89633594631872704</v>
      </c>
      <c r="F117" s="44">
        <f>SUMIFS('Banco de Indicadores - Mun. (1)'!H:H,'Banco de Indicadores - Mun. (1)'!$C:$C,'Banco de Indicadores - UGRHI'!$B117,'Banco de Indicadores - Mun. (1)'!$A:$A,'Banco de Indicadores - UGRHI'!$A117)</f>
        <v>19807067</v>
      </c>
      <c r="G117" s="44">
        <f>SUMIFS('Banco de Indicadores - Mun. (1)'!I:I,'Banco de Indicadores - Mun. (1)'!$C:$C,'Banco de Indicadores - UGRHI'!$B117,'Banco de Indicadores - Mun. (1)'!$A:$A,'Banco de Indicadores - UGRHI'!$A117)</f>
        <v>19602690</v>
      </c>
      <c r="H117" s="44">
        <f>SUMIFS('Banco de Indicadores - Mun. (1)'!J:J,'Banco de Indicadores - Mun. (1)'!$C:$C,'Banco de Indicadores - UGRHI'!$B117,'Banco de Indicadores - Mun. (1)'!$A:$A,'Banco de Indicadores - UGRHI'!$A117)</f>
        <v>204377</v>
      </c>
      <c r="I117" s="46">
        <f>(F117)/VLOOKUP(B117,'Dados Base'!$B:$K,6,FALSE)</f>
        <v>3014.7559223383723</v>
      </c>
      <c r="J117" s="73">
        <f t="shared" si="7"/>
        <v>0.98968161212359207</v>
      </c>
      <c r="K117" s="44">
        <f>SUMIFS('Banco de Indicadores - Mun. (1)'!O:O,'Banco de Indicadores - Mun. (1)'!$C:$C,'Banco de Indicadores - UGRHI'!$B117,'Banco de Indicadores - Mun. (1)'!$A:$A,'Banco de Indicadores - UGRHI'!$A117)</f>
        <v>1990</v>
      </c>
      <c r="L117" s="44">
        <f>SUMIFS('Banco de Indicadores - Mun. (1)'!P:P,'Banco de Indicadores - Mun. (1)'!$C:$C,'Banco de Indicadores - UGRHI'!$B117,'Banco de Indicadores - Mun. (1)'!$A:$A,'Banco de Indicadores - UGRHI'!$A117)</f>
        <v>0</v>
      </c>
      <c r="M117" s="44">
        <f>SUMIFS('Banco de Indicadores - Mun. (1)'!Q:Q,'Banco de Indicadores - Mun. (1)'!$C:$C,'Banco de Indicadores - UGRHI'!$B117,'Banco de Indicadores - Mun. (1)'!$A:$A,'Banco de Indicadores - UGRHI'!$A117)</f>
        <v>0</v>
      </c>
      <c r="N117" s="44">
        <f>SUMIFS('Banco de Indicadores - Mun. (1)'!R:R,'Banco de Indicadores - Mun. (1)'!$C:$C,'Banco de Indicadores - UGRHI'!$B117,'Banco de Indicadores - Mun. (1)'!$A:$A,'Banco de Indicadores - UGRHI'!$A117)</f>
        <v>0</v>
      </c>
      <c r="O117" s="44">
        <f>SUMIFS('Banco de Indicadores - Mun. (1)'!S:S,'Banco de Indicadores - Mun. (1)'!$C:$C,'Banco de Indicadores - UGRHI'!$B117,'Banco de Indicadores - Mun. (1)'!$A:$A,'Banco de Indicadores - UGRHI'!$A117)</f>
        <v>47228</v>
      </c>
      <c r="P117" s="44">
        <f>SUMIFS('Banco de Indicadores - Mun. (1)'!T:T,'Banco de Indicadores - Mun. (1)'!$C:$C,'Banco de Indicadores - UGRHI'!$B117,'Banco de Indicadores - Mun. (1)'!$A:$A,'Banco de Indicadores - UGRHI'!$A117)</f>
        <v>0</v>
      </c>
      <c r="Q117" s="44">
        <f>SUMIFS('Banco de Indicadores - Mun. (1)'!U:U,'Banco de Indicadores - Mun. (1)'!$C:$C,'Banco de Indicadores - UGRHI'!$B117,'Banco de Indicadores - Mun. (1)'!$A:$A,'Banco de Indicadores - UGRHI'!$A117)</f>
        <v>162388</v>
      </c>
      <c r="R117" s="44">
        <f>SUMIFS('Banco de Indicadores - Mun. (1)'!V:V,'Banco de Indicadores - Mun. (1)'!$C:$C,'Banco de Indicadores - UGRHI'!$B117,'Banco de Indicadores - Mun. (1)'!$A:$A,'Banco de Indicadores - UGRHI'!$A117)</f>
        <v>186117</v>
      </c>
      <c r="S117" s="44">
        <f>SUMIFS('Banco de Indicadores - Mun. (1)'!W:W,'Banco de Indicadores - Mun. (1)'!$C:$C,'Banco de Indicadores - UGRHI'!$B117,'Banco de Indicadores - Mun. (1)'!$A:$A,'Banco de Indicadores - UGRHI'!$A117)</f>
        <v>206.72</v>
      </c>
      <c r="T117" s="45">
        <f>SUMIFS('Banco de Indicadores Mun. (2)'!I:I,'Banco de Indicadores Mun. (2)'!$E:$E,'Banco de Indicadores - UGRHI'!$B117,'Banco de Indicadores Mun. (2)'!$A:$A,'Banco de Indicadores - UGRHI'!$A117)</f>
        <v>0</v>
      </c>
      <c r="U117" s="45">
        <f>SUMIFS('Banco de Indicadores Mun. (2)'!J:J,'Banco de Indicadores Mun. (2)'!$E:$E,'Banco de Indicadores - UGRHI'!$B117,'Banco de Indicadores Mun. (2)'!$A:$A,'Banco de Indicadores - UGRHI'!$A117)</f>
        <v>0</v>
      </c>
      <c r="V117" s="45">
        <f>SUMIFS('Banco de Indicadores Mun. (2)'!K:K,'Banco de Indicadores Mun. (2)'!$E:$E,'Banco de Indicadores - UGRHI'!$B117,'Banco de Indicadores Mun. (2)'!$A:$A,'Banco de Indicadores - UGRHI'!$A117)</f>
        <v>0</v>
      </c>
      <c r="W117" s="45">
        <f>SUMIFS('Banco de Indicadores Mun. (2)'!L:L,'Banco de Indicadores Mun. (2)'!$E:$E,'Banco de Indicadores - UGRHI'!$B117,'Banco de Indicadores Mun. (2)'!$A:$A,'Banco de Indicadores - UGRHI'!$A117)</f>
        <v>0</v>
      </c>
      <c r="X117" s="45">
        <f>SUMIFS('Banco de Indicadores Mun. (2)'!M:M,'Banco de Indicadores Mun. (2)'!$E:$E,'Banco de Indicadores - UGRHI'!$B117,'Banco de Indicadores Mun. (2)'!$A:$A,'Banco de Indicadores - UGRHI'!$A117)</f>
        <v>0</v>
      </c>
      <c r="Y117" s="45">
        <f>SUMIFS('Banco de Indicadores Mun. (2)'!N:N,'Banco de Indicadores Mun. (2)'!$E:$E,'Banco de Indicadores - UGRHI'!$B117,'Banco de Indicadores Mun. (2)'!$A:$A,'Banco de Indicadores - UGRHI'!$A117)</f>
        <v>0</v>
      </c>
      <c r="Z117" s="45">
        <f>SUMIFS('Banco de Indicadores Mun. (2)'!O:O,'Banco de Indicadores Mun. (2)'!$E:$E,'Banco de Indicadores - UGRHI'!$B117,'Banco de Indicadores Mun. (2)'!$A:$A,'Banco de Indicadores - UGRHI'!$A117)</f>
        <v>0</v>
      </c>
      <c r="AA117" s="45">
        <f>SUMIFS('Banco de Indicadores Mun. (2)'!P:P,'Banco de Indicadores Mun. (2)'!$E:$E,'Banco de Indicadores - UGRHI'!$B117,'Banco de Indicadores Mun. (2)'!$A:$A,'Banco de Indicadores - UGRHI'!$A117)</f>
        <v>0</v>
      </c>
      <c r="AB117" s="48">
        <f>SUMIFS('Banco de Indicadores - Mun. (1)'!X:X,'Banco de Indicadores - Mun. (1)'!$C:$C,'Banco de Indicadores - UGRHI'!$B117,'Banco de Indicadores - Mun. (1)'!$A:$A,'Banco de Indicadores - UGRHI'!$A117)</f>
        <v>76.531541970785881</v>
      </c>
      <c r="AC117" s="48">
        <f t="shared" si="4"/>
        <v>0</v>
      </c>
      <c r="AD117" s="48">
        <f t="shared" si="5"/>
        <v>0</v>
      </c>
      <c r="AE117" s="44">
        <f>SUMIFS('Banco de Indicadores - Mun. (1)'!Y:Y,'Banco de Indicadores - Mun. (1)'!$C:$C,'Banco de Indicadores - UGRHI'!$B117,'Banco de Indicadores - Mun. (1)'!$A:$A,'Banco de Indicadores - UGRHI'!$A117)</f>
        <v>15910.439999999999</v>
      </c>
      <c r="AF117" s="44">
        <f>SUMIFS('Banco de Indicadores - Mun. (1)'!Z:Z,'Banco de Indicadores - Mun. (1)'!$C:$C,'Banco de Indicadores - UGRHI'!$B117,'Banco de Indicadores - Mun. (1)'!$A:$A,'Banco de Indicadores - UGRHI'!$A117)</f>
        <v>412800</v>
      </c>
      <c r="AG117" s="44">
        <f>SUMIFS('Banco de Indicadores - Mun. (1)'!AA:AA,'Banco de Indicadores - Mun. (1)'!$C:$C,'Banco de Indicadores - UGRHI'!$B117,'Banco de Indicadores - Mun. (1)'!$A:$A,'Banco de Indicadores - UGRHI'!$A117)</f>
        <v>643800</v>
      </c>
      <c r="AH117" s="44">
        <f>SUMIFS('Banco de Indicadores - Mun. (1)'!AB:AB,'Banco de Indicadores - Mun. (1)'!$C:$C,'Banco de Indicadores - UGRHI'!$B117,'Banco de Indicadores - Mun. (1)'!$A:$A,'Banco de Indicadores - UGRHI'!$A117)</f>
        <v>2307</v>
      </c>
      <c r="AI117" s="44">
        <f>SUMIFS('Banco de Indicadores - Mun. (1)'!AC:AC,'Banco de Indicadores - Mun. (1)'!$C:$C,'Banco de Indicadores - UGRHI'!$B117,'Banco de Indicadores - Mun. (1)'!$A:$A,'Banco de Indicadores - UGRHI'!$A117)</f>
        <v>47</v>
      </c>
      <c r="AJ117" s="44">
        <f>SUMIFS('Banco de Indicadores Mun. (2)'!Q:Q,'Banco de Indicadores Mun. (2)'!$E:$E,'Banco de Indicadores - UGRHI'!$B117,'Banco de Indicadores Mun. (2)'!$A:$A,'Banco de Indicadores - UGRHI'!$A117)</f>
        <v>0</v>
      </c>
      <c r="AK117" s="154">
        <f>VLOOKUP(B117,'Dados Base'!B:K,9,FALSE)*31536000/SUMIFS('Banco de Indicadores - Mun. (1)'!H:H,'Banco de Indicadores - Mun. (1)'!C:C,'Banco de Indicadores - UGRHI'!B117,'Banco de Indicadores - Mun. (1)'!A:A,'Banco de Indicadores - UGRHI'!A117)</f>
        <v>133.74135605236253</v>
      </c>
      <c r="AL117" s="126">
        <v>98.409127125687007</v>
      </c>
      <c r="AM117" s="42" t="s">
        <v>702</v>
      </c>
      <c r="AN117" s="42" t="s">
        <v>702</v>
      </c>
      <c r="AO117" s="42" t="s">
        <v>702</v>
      </c>
      <c r="AP117" s="126">
        <v>99.286612148638781</v>
      </c>
      <c r="AQ117" s="127">
        <f>(SUMIFS(T:T,B:B,B117,A:A,A117)/VLOOKUP(B117,'Dados Base'!B:K,8,FALSE))*100</f>
        <v>0</v>
      </c>
      <c r="AR117" s="127">
        <f>(SUMIFS(T:T,B:B,B117,A:A,A117)/VLOOKUP(B117,'Dados Base'!B:K,9,FALSE))*100</f>
        <v>0</v>
      </c>
      <c r="AS117" s="127">
        <f>(SUMIFS(U:U,B:B,B117,A:A,A117)/VLOOKUP(B117,'Dados Base'!B:K,7,FALSE))*100</f>
        <v>0</v>
      </c>
      <c r="AT117" s="127">
        <f>(SUMIFS(V:V,B:B,B117,A:A,A117)/VLOOKUP(B117,'Dados Base'!B:K,10,FALSE))*100</f>
        <v>0</v>
      </c>
      <c r="AU117" s="44">
        <f>SUMIFS('Banco de Indicadores - Mun. (1)'!AO:AO,'Banco de Indicadores - Mun. (1)'!$C:$C,'Banco de Indicadores - UGRHI'!$B117,'Banco de Indicadores - Mun. (1)'!$A:$A,'Banco de Indicadores - UGRHI'!$A117)</f>
        <v>34</v>
      </c>
      <c r="AV117" s="44">
        <f>SUMIFS('Banco de Indicadores - Mun. (1)'!AP:AP,'Banco de Indicadores - Mun. (1)'!$C:$C,'Banco de Indicadores - UGRHI'!$B117,'Banco de Indicadores - Mun. (1)'!$A:$A,'Banco de Indicadores - UGRHI'!$A117)</f>
        <v>2.1689787094768622</v>
      </c>
      <c r="AW117" s="142">
        <v>13</v>
      </c>
      <c r="AX117" s="44">
        <f>SUMIFS('Banco de Indicadores - Mun. (1)'!AQ:AQ,'Banco de Indicadores - Mun. (1)'!$C:$C,'Banco de Indicadores - UGRHI'!$B117,'Banco de Indicadores - Mun. (1)'!$A:$A,'Banco de Indicadores - UGRHI'!$A117)</f>
        <v>1692</v>
      </c>
      <c r="AY117" s="74">
        <v>88.302719098996775</v>
      </c>
      <c r="AZ117" s="74">
        <v>53.579321342040508</v>
      </c>
      <c r="BA117" s="75">
        <f xml:space="preserve">  100 * (  SUMIFS('Banco de Indicadores - Mun. (1)'!Z:Z,'Banco de Indicadores - Mun. (1)'!$C:$C,'Banco de Indicadores - UGRHI'!$B117,'Banco de Indicadores - Mun. (1)'!$A:$A,'Banco de Indicadores - UGRHI'!$A117) /
(SUMIFS('Banco de Indicadores - Mun. (1)'!AA:AA,'Banco de Indicadores - Mun. (1)'!$C:$C,'Banco de Indicadores - UGRHI'!$B117,'Banco de Indicadores - Mun. (1)'!$A:$A,'Banco de Indicadores - UGRHI'!$A117) +  SUMIFS('Banco de Indicadores - Mun. (1)'!Z:Z,'Banco de Indicadores - Mun. (1)'!$C:$C,'Banco de Indicadores - UGRHI'!$B117,'Banco de Indicadores - Mun. (1)'!$A:$A,'Banco de Indicadores - UGRHI'!$A117) ))</f>
        <v>39.068710959682001</v>
      </c>
      <c r="BB117" s="44">
        <f>SUMIFS('Banco de Indicadores - Mun. (1)'!AW:AW,'Banco de Indicadores - Mun. (1)'!$C:$C,'Banco de Indicadores - UGRHI'!$B117,'Banco de Indicadores - Mun. (1)'!$A:$A,'Banco de Indicadores - UGRHI'!$A117)</f>
        <v>191</v>
      </c>
      <c r="BC117" s="44">
        <f>SUMIFS('Banco de Indicadores - Mun. (1)'!AX:AX,'Banco de Indicadores - Mun. (1)'!$C:$C,'Banco de Indicadores - UGRHI'!$B117,'Banco de Indicadores - Mun. (1)'!$A:$A,'Banco de Indicadores - UGRHI'!$A117)</f>
        <v>47</v>
      </c>
      <c r="BD117" s="124">
        <v>0.3</v>
      </c>
      <c r="BE117" s="44">
        <f>SUMIFS('Banco de Indicadores Mun. (2)'!R:R,'Banco de Indicadores Mun. (2)'!$E:$E,'Banco de Indicadores - UGRHI'!$B117,'Banco de Indicadores Mun. (2)'!$A:$A,'Banco de Indicadores - UGRHI'!$A117)</f>
        <v>0</v>
      </c>
      <c r="BF117" s="128">
        <v>41.242576677265234</v>
      </c>
    </row>
    <row r="118" spans="1:58" x14ac:dyDescent="0.25">
      <c r="A118" s="38">
        <v>2012</v>
      </c>
      <c r="B118" s="38">
        <v>7</v>
      </c>
      <c r="C118" s="123">
        <f>SUMIFS('Banco de Indicadores Mun. (2)'!G:G,'Banco de Indicadores Mun. (2)'!$E:$E,'Banco de Indicadores - UGRHI'!$B118,'Banco de Indicadores Mun. (2)'!$A:$A,'Banco de Indicadores - UGRHI'!$A118)</f>
        <v>0</v>
      </c>
      <c r="D118" s="123">
        <f>SUMIFS('Banco de Indicadores Mun. (2)'!H:H,'Banco de Indicadores Mun. (2)'!$E:$E,'Banco de Indicadores - UGRHI'!$B118,'Banco de Indicadores Mun. (2)'!$A:$A,'Banco de Indicadores - UGRHI'!$A118)</f>
        <v>0</v>
      </c>
      <c r="E118" s="43">
        <v>1.1427526108632291</v>
      </c>
      <c r="F118" s="44">
        <f>SUMIFS('Banco de Indicadores - Mun. (1)'!H:H,'Banco de Indicadores - Mun. (1)'!$C:$C,'Banco de Indicadores - UGRHI'!$B118,'Banco de Indicadores - Mun. (1)'!$A:$A,'Banco de Indicadores - UGRHI'!$A118)</f>
        <v>1696360</v>
      </c>
      <c r="G118" s="44">
        <f>SUMIFS('Banco de Indicadores - Mun. (1)'!I:I,'Banco de Indicadores - Mun. (1)'!$C:$C,'Banco de Indicadores - UGRHI'!$B118,'Banco de Indicadores - Mun. (1)'!$A:$A,'Banco de Indicadores - UGRHI'!$A118)</f>
        <v>1693002</v>
      </c>
      <c r="H118" s="44">
        <f>SUMIFS('Banco de Indicadores - Mun. (1)'!J:J,'Banco de Indicadores - Mun. (1)'!$C:$C,'Banco de Indicadores - UGRHI'!$B118,'Banco de Indicadores - Mun. (1)'!$A:$A,'Banco de Indicadores - UGRHI'!$A118)</f>
        <v>3358</v>
      </c>
      <c r="I118" s="46">
        <f>(F118)/VLOOKUP(B118,'Dados Base'!$B:$K,6,FALSE)</f>
        <v>700.1737680423646</v>
      </c>
      <c r="J118" s="73">
        <f t="shared" si="7"/>
        <v>0.99802046735362782</v>
      </c>
      <c r="K118" s="44">
        <f>SUMIFS('Banco de Indicadores - Mun. (1)'!O:O,'Banco de Indicadores - Mun. (1)'!$C:$C,'Banco de Indicadores - UGRHI'!$B118,'Banco de Indicadores - Mun. (1)'!$A:$A,'Banco de Indicadores - UGRHI'!$A118)</f>
        <v>155</v>
      </c>
      <c r="L118" s="44">
        <f>SUMIFS('Banco de Indicadores - Mun. (1)'!P:P,'Banco de Indicadores - Mun. (1)'!$C:$C,'Banco de Indicadores - UGRHI'!$B118,'Banco de Indicadores - Mun. (1)'!$A:$A,'Banco de Indicadores - UGRHI'!$A118)</f>
        <v>0</v>
      </c>
      <c r="M118" s="44">
        <f>SUMIFS('Banco de Indicadores - Mun. (1)'!Q:Q,'Banco de Indicadores - Mun. (1)'!$C:$C,'Banco de Indicadores - UGRHI'!$B118,'Banco de Indicadores - Mun. (1)'!$A:$A,'Banco de Indicadores - UGRHI'!$A118)</f>
        <v>0</v>
      </c>
      <c r="N118" s="44">
        <f>SUMIFS('Banco de Indicadores - Mun. (1)'!R:R,'Banco de Indicadores - Mun. (1)'!$C:$C,'Banco de Indicadores - UGRHI'!$B118,'Banco de Indicadores - Mun. (1)'!$A:$A,'Banco de Indicadores - UGRHI'!$A118)</f>
        <v>0</v>
      </c>
      <c r="O118" s="44">
        <f>SUMIFS('Banco de Indicadores - Mun. (1)'!S:S,'Banco de Indicadores - Mun. (1)'!$C:$C,'Banco de Indicadores - UGRHI'!$B118,'Banco de Indicadores - Mun. (1)'!$A:$A,'Banco de Indicadores - UGRHI'!$A118)</f>
        <v>1297</v>
      </c>
      <c r="P118" s="44">
        <f>SUMIFS('Banco de Indicadores - Mun. (1)'!T:T,'Banco de Indicadores - Mun. (1)'!$C:$C,'Banco de Indicadores - UGRHI'!$B118,'Banco de Indicadores - Mun. (1)'!$A:$A,'Banco de Indicadores - UGRHI'!$A118)</f>
        <v>0</v>
      </c>
      <c r="Q118" s="44">
        <f>SUMIFS('Banco de Indicadores - Mun. (1)'!U:U,'Banco de Indicadores - Mun. (1)'!$C:$C,'Banco de Indicadores - UGRHI'!$B118,'Banco de Indicadores - Mun. (1)'!$A:$A,'Banco de Indicadores - UGRHI'!$A118)</f>
        <v>12164</v>
      </c>
      <c r="R118" s="44">
        <f>SUMIFS('Banco de Indicadores - Mun. (1)'!V:V,'Banco de Indicadores - Mun. (1)'!$C:$C,'Banco de Indicadores - UGRHI'!$B118,'Banco de Indicadores - Mun. (1)'!$A:$A,'Banco de Indicadores - UGRHI'!$A118)</f>
        <v>20593</v>
      </c>
      <c r="S118" s="44">
        <f>SUMIFS('Banco de Indicadores - Mun. (1)'!W:W,'Banco de Indicadores - Mun. (1)'!$C:$C,'Banco de Indicadores - UGRHI'!$B118,'Banco de Indicadores - Mun. (1)'!$A:$A,'Banco de Indicadores - UGRHI'!$A118)</f>
        <v>0</v>
      </c>
      <c r="T118" s="45">
        <f>SUMIFS('Banco de Indicadores Mun. (2)'!I:I,'Banco de Indicadores Mun. (2)'!$E:$E,'Banco de Indicadores - UGRHI'!$B118,'Banco de Indicadores Mun. (2)'!$A:$A,'Banco de Indicadores - UGRHI'!$A118)</f>
        <v>0</v>
      </c>
      <c r="U118" s="45">
        <f>SUMIFS('Banco de Indicadores Mun. (2)'!J:J,'Banco de Indicadores Mun. (2)'!$E:$E,'Banco de Indicadores - UGRHI'!$B118,'Banco de Indicadores Mun. (2)'!$A:$A,'Banco de Indicadores - UGRHI'!$A118)</f>
        <v>0</v>
      </c>
      <c r="V118" s="45">
        <f>SUMIFS('Banco de Indicadores Mun. (2)'!K:K,'Banco de Indicadores Mun. (2)'!$E:$E,'Banco de Indicadores - UGRHI'!$B118,'Banco de Indicadores Mun. (2)'!$A:$A,'Banco de Indicadores - UGRHI'!$A118)</f>
        <v>0</v>
      </c>
      <c r="W118" s="45">
        <f>SUMIFS('Banco de Indicadores Mun. (2)'!L:L,'Banco de Indicadores Mun. (2)'!$E:$E,'Banco de Indicadores - UGRHI'!$B118,'Banco de Indicadores Mun. (2)'!$A:$A,'Banco de Indicadores - UGRHI'!$A118)</f>
        <v>0</v>
      </c>
      <c r="X118" s="45">
        <f>SUMIFS('Banco de Indicadores Mun. (2)'!M:M,'Banco de Indicadores Mun. (2)'!$E:$E,'Banco de Indicadores - UGRHI'!$B118,'Banco de Indicadores Mun. (2)'!$A:$A,'Banco de Indicadores - UGRHI'!$A118)</f>
        <v>0</v>
      </c>
      <c r="Y118" s="45">
        <f>SUMIFS('Banco de Indicadores Mun. (2)'!N:N,'Banco de Indicadores Mun. (2)'!$E:$E,'Banco de Indicadores - UGRHI'!$B118,'Banco de Indicadores Mun. (2)'!$A:$A,'Banco de Indicadores - UGRHI'!$A118)</f>
        <v>0</v>
      </c>
      <c r="Z118" s="45">
        <f>SUMIFS('Banco de Indicadores Mun. (2)'!O:O,'Banco de Indicadores Mun. (2)'!$E:$E,'Banco de Indicadores - UGRHI'!$B118,'Banco de Indicadores Mun. (2)'!$A:$A,'Banco de Indicadores - UGRHI'!$A118)</f>
        <v>0</v>
      </c>
      <c r="AA118" s="45">
        <f>SUMIFS('Banco de Indicadores Mun. (2)'!P:P,'Banco de Indicadores Mun. (2)'!$E:$E,'Banco de Indicadores - UGRHI'!$B118,'Banco de Indicadores Mun. (2)'!$A:$A,'Banco de Indicadores - UGRHI'!$A118)</f>
        <v>0</v>
      </c>
      <c r="AB118" s="48">
        <f>SUMIFS('Banco de Indicadores - Mun. (1)'!X:X,'Banco de Indicadores - Mun. (1)'!$C:$C,'Banco de Indicadores - UGRHI'!$B118,'Banco de Indicadores - Mun. (1)'!$A:$A,'Banco de Indicadores - UGRHI'!$A118)</f>
        <v>5.5333828995891201</v>
      </c>
      <c r="AC118" s="48">
        <f t="shared" si="4"/>
        <v>0</v>
      </c>
      <c r="AD118" s="48">
        <f t="shared" si="5"/>
        <v>0</v>
      </c>
      <c r="AE118" s="44">
        <f>SUMIFS('Banco de Indicadores - Mun. (1)'!Y:Y,'Banco de Indicadores - Mun. (1)'!$C:$C,'Banco de Indicadores - UGRHI'!$B118,'Banco de Indicadores - Mun. (1)'!$A:$A,'Banco de Indicadores - UGRHI'!$A118)</f>
        <v>952.06999999999994</v>
      </c>
      <c r="AF118" s="44">
        <f>SUMIFS('Banco de Indicadores - Mun. (1)'!Z:Z,'Banco de Indicadores - Mun. (1)'!$C:$C,'Banco de Indicadores - UGRHI'!$B118,'Banco de Indicadores - Mun. (1)'!$A:$A,'Banco de Indicadores - UGRHI'!$A118)</f>
        <v>13023</v>
      </c>
      <c r="AG118" s="44">
        <f>SUMIFS('Banco de Indicadores - Mun. (1)'!AA:AA,'Banco de Indicadores - Mun. (1)'!$C:$C,'Banco de Indicadores - UGRHI'!$B118,'Banco de Indicadores - Mun. (1)'!$A:$A,'Banco de Indicadores - UGRHI'!$A118)</f>
        <v>78177</v>
      </c>
      <c r="AH118" s="44">
        <f>SUMIFS('Banco de Indicadores - Mun. (1)'!AB:AB,'Banco de Indicadores - Mun. (1)'!$C:$C,'Banco de Indicadores - UGRHI'!$B118,'Banco de Indicadores - Mun. (1)'!$A:$A,'Banco de Indicadores - UGRHI'!$A118)</f>
        <v>227</v>
      </c>
      <c r="AI118" s="44">
        <f>SUMIFS('Banco de Indicadores - Mun. (1)'!AC:AC,'Banco de Indicadores - Mun. (1)'!$C:$C,'Banco de Indicadores - UGRHI'!$B118,'Banco de Indicadores - Mun. (1)'!$A:$A,'Banco de Indicadores - UGRHI'!$A118)</f>
        <v>21</v>
      </c>
      <c r="AJ118" s="44">
        <f>SUMIFS('Banco de Indicadores Mun. (2)'!Q:Q,'Banco de Indicadores Mun. (2)'!$E:$E,'Banco de Indicadores - UGRHI'!$B118,'Banco de Indicadores Mun. (2)'!$A:$A,'Banco de Indicadores - UGRHI'!$A118)</f>
        <v>0</v>
      </c>
      <c r="AK118" s="154">
        <f>VLOOKUP(B118,'Dados Base'!B:K,9,FALSE)*31536000/SUMIFS('Banco de Indicadores - Mun. (1)'!H:H,'Banco de Indicadores - Mun. (1)'!C:C,'Banco de Indicadores - UGRHI'!B118,'Banco de Indicadores - Mun. (1)'!A:A,'Banco de Indicadores - UGRHI'!A118)</f>
        <v>2881.51100002358</v>
      </c>
      <c r="AL118" s="126">
        <v>95.374427332641645</v>
      </c>
      <c r="AM118" s="42" t="s">
        <v>702</v>
      </c>
      <c r="AN118" s="42" t="s">
        <v>702</v>
      </c>
      <c r="AO118" s="42" t="s">
        <v>702</v>
      </c>
      <c r="AP118" s="126">
        <v>95.55204453391076</v>
      </c>
      <c r="AQ118" s="127">
        <f>(SUMIFS(T:T,B:B,B118,A:A,A118)/VLOOKUP(B118,'Dados Base'!B:K,8,FALSE))*100</f>
        <v>0</v>
      </c>
      <c r="AR118" s="127">
        <f>(SUMIFS(T:T,B:B,B118,A:A,A118)/VLOOKUP(B118,'Dados Base'!B:K,9,FALSE))*100</f>
        <v>0</v>
      </c>
      <c r="AS118" s="127">
        <f>(SUMIFS(U:U,B:B,B118,A:A,A118)/VLOOKUP(B118,'Dados Base'!B:K,7,FALSE))*100</f>
        <v>0</v>
      </c>
      <c r="AT118" s="127">
        <f>(SUMIFS(V:V,B:B,B118,A:A,A118)/VLOOKUP(B118,'Dados Base'!B:K,10,FALSE))*100</f>
        <v>0</v>
      </c>
      <c r="AU118" s="44">
        <f>SUMIFS('Banco de Indicadores - Mun. (1)'!AO:AO,'Banco de Indicadores - Mun. (1)'!$C:$C,'Banco de Indicadores - UGRHI'!$B118,'Banco de Indicadores - Mun. (1)'!$A:$A,'Banco de Indicadores - UGRHI'!$A118)</f>
        <v>13</v>
      </c>
      <c r="AV118" s="44">
        <f>SUMIFS('Banco de Indicadores - Mun. (1)'!AP:AP,'Banco de Indicadores - Mun. (1)'!$C:$C,'Banco de Indicadores - UGRHI'!$B118,'Banco de Indicadores - Mun. (1)'!$A:$A,'Banco de Indicadores - UGRHI'!$A118)</f>
        <v>31.600983605296594</v>
      </c>
      <c r="AW118" s="142">
        <v>1</v>
      </c>
      <c r="AX118" s="44">
        <f>SUMIFS('Banco de Indicadores - Mun. (1)'!AQ:AQ,'Banco de Indicadores - Mun. (1)'!$C:$C,'Banco de Indicadores - UGRHI'!$B118,'Banco de Indicadores - Mun. (1)'!$A:$A,'Banco de Indicadores - UGRHI'!$A118)</f>
        <v>1402</v>
      </c>
      <c r="AY118" s="74">
        <v>72.962456140350866</v>
      </c>
      <c r="AZ118" s="74">
        <v>16.544173815789474</v>
      </c>
      <c r="BA118" s="75">
        <f xml:space="preserve">  100 * (  SUMIFS('Banco de Indicadores - Mun. (1)'!Z:Z,'Banco de Indicadores - Mun. (1)'!$C:$C,'Banco de Indicadores - UGRHI'!$B118,'Banco de Indicadores - Mun. (1)'!$A:$A,'Banco de Indicadores - UGRHI'!$A118) /
(SUMIFS('Banco de Indicadores - Mun. (1)'!AA:AA,'Banco de Indicadores - Mun. (1)'!$C:$C,'Banco de Indicadores - UGRHI'!$B118,'Banco de Indicadores - Mun. (1)'!$A:$A,'Banco de Indicadores - UGRHI'!$A118) +  SUMIFS('Banco de Indicadores - Mun. (1)'!Z:Z,'Banco de Indicadores - Mun. (1)'!$C:$C,'Banco de Indicadores - UGRHI'!$B118,'Banco de Indicadores - Mun. (1)'!$A:$A,'Banco de Indicadores - UGRHI'!$A118) ))</f>
        <v>14.279605263157894</v>
      </c>
      <c r="BB118" s="44">
        <f>SUMIFS('Banco de Indicadores - Mun. (1)'!AW:AW,'Banco de Indicadores - Mun. (1)'!$C:$C,'Banco de Indicadores - UGRHI'!$B118,'Banco de Indicadores - Mun. (1)'!$A:$A,'Banco de Indicadores - UGRHI'!$A118)</f>
        <v>23</v>
      </c>
      <c r="BC118" s="44">
        <f>SUMIFS('Banco de Indicadores - Mun. (1)'!AX:AX,'Banco de Indicadores - Mun. (1)'!$C:$C,'Banco de Indicadores - UGRHI'!$B118,'Banco de Indicadores - Mun. (1)'!$A:$A,'Banco de Indicadores - UGRHI'!$A118)</f>
        <v>21</v>
      </c>
      <c r="BD118" s="124">
        <v>0.46</v>
      </c>
      <c r="BE118" s="44">
        <f>SUMIFS('Banco de Indicadores Mun. (2)'!R:R,'Banco de Indicadores Mun. (2)'!$E:$E,'Banco de Indicadores - UGRHI'!$B118,'Banco de Indicadores Mun. (2)'!$A:$A,'Banco de Indicadores - UGRHI'!$A118)</f>
        <v>0</v>
      </c>
      <c r="BF118" s="128">
        <v>196.67918115101847</v>
      </c>
    </row>
    <row r="119" spans="1:58" x14ac:dyDescent="0.25">
      <c r="A119" s="38">
        <v>2012</v>
      </c>
      <c r="B119" s="38">
        <v>8</v>
      </c>
      <c r="C119" s="123">
        <f>SUMIFS('Banco de Indicadores Mun. (2)'!G:G,'Banco de Indicadores Mun. (2)'!$E:$E,'Banco de Indicadores - UGRHI'!$B119,'Banco de Indicadores Mun. (2)'!$A:$A,'Banco de Indicadores - UGRHI'!$A119)</f>
        <v>0</v>
      </c>
      <c r="D119" s="123">
        <f>SUMIFS('Banco de Indicadores Mun. (2)'!H:H,'Banco de Indicadores Mun. (2)'!$E:$E,'Banco de Indicadores - UGRHI'!$B119,'Banco de Indicadores Mun. (2)'!$A:$A,'Banco de Indicadores - UGRHI'!$A119)</f>
        <v>0</v>
      </c>
      <c r="E119" s="43">
        <v>0.88157816044929227</v>
      </c>
      <c r="F119" s="44">
        <f>SUMIFS('Banco de Indicadores - Mun. (1)'!H:H,'Banco de Indicadores - Mun. (1)'!$C:$C,'Banco de Indicadores - UGRHI'!$B119,'Banco de Indicadores - Mun. (1)'!$A:$A,'Banco de Indicadores - UGRHI'!$A119)</f>
        <v>679818</v>
      </c>
      <c r="G119" s="44">
        <f>SUMIFS('Banco de Indicadores - Mun. (1)'!I:I,'Banco de Indicadores - Mun. (1)'!$C:$C,'Banco de Indicadores - UGRHI'!$B119,'Banco de Indicadores - Mun. (1)'!$A:$A,'Banco de Indicadores - UGRHI'!$A119)</f>
        <v>642532</v>
      </c>
      <c r="H119" s="44">
        <f>SUMIFS('Banco de Indicadores - Mun. (1)'!J:J,'Banco de Indicadores - Mun. (1)'!$C:$C,'Banco de Indicadores - UGRHI'!$B119,'Banco de Indicadores - Mun. (1)'!$A:$A,'Banco de Indicadores - UGRHI'!$A119)</f>
        <v>37286</v>
      </c>
      <c r="I119" s="46">
        <f>(F119)/VLOOKUP(B119,'Dados Base'!$B:$K,6,FALSE)</f>
        <v>68.618995996826541</v>
      </c>
      <c r="J119" s="73">
        <f t="shared" si="7"/>
        <v>0.94515296741186616</v>
      </c>
      <c r="K119" s="44">
        <f>SUMIFS('Banco de Indicadores - Mun. (1)'!O:O,'Banco de Indicadores - Mun. (1)'!$C:$C,'Banco de Indicadores - UGRHI'!$B119,'Banco de Indicadores - Mun. (1)'!$A:$A,'Banco de Indicadores - UGRHI'!$A119)</f>
        <v>3186</v>
      </c>
      <c r="L119" s="44">
        <f>SUMIFS('Banco de Indicadores - Mun. (1)'!P:P,'Banco de Indicadores - Mun. (1)'!$C:$C,'Banco de Indicadores - UGRHI'!$B119,'Banco de Indicadores - Mun. (1)'!$A:$A,'Banco de Indicadores - UGRHI'!$A119)</f>
        <v>0</v>
      </c>
      <c r="M119" s="44">
        <f>SUMIFS('Banco de Indicadores - Mun. (1)'!Q:Q,'Banco de Indicadores - Mun. (1)'!$C:$C,'Banco de Indicadores - UGRHI'!$B119,'Banco de Indicadores - Mun. (1)'!$A:$A,'Banco de Indicadores - UGRHI'!$A119)</f>
        <v>0</v>
      </c>
      <c r="N119" s="44">
        <f>SUMIFS('Banco de Indicadores - Mun. (1)'!R:R,'Banco de Indicadores - Mun. (1)'!$C:$C,'Banco de Indicadores - UGRHI'!$B119,'Banco de Indicadores - Mun. (1)'!$A:$A,'Banco de Indicadores - UGRHI'!$A119)</f>
        <v>0</v>
      </c>
      <c r="O119" s="44">
        <f>SUMIFS('Banco de Indicadores - Mun. (1)'!S:S,'Banco de Indicadores - Mun. (1)'!$C:$C,'Banco de Indicadores - UGRHI'!$B119,'Banco de Indicadores - Mun. (1)'!$A:$A,'Banco de Indicadores - UGRHI'!$A119)</f>
        <v>3571</v>
      </c>
      <c r="P119" s="44">
        <f>SUMIFS('Banco de Indicadores - Mun. (1)'!T:T,'Banco de Indicadores - Mun. (1)'!$C:$C,'Banco de Indicadores - UGRHI'!$B119,'Banco de Indicadores - Mun. (1)'!$A:$A,'Banco de Indicadores - UGRHI'!$A119)</f>
        <v>0</v>
      </c>
      <c r="Q119" s="44">
        <f>SUMIFS('Banco de Indicadores - Mun. (1)'!U:U,'Banco de Indicadores - Mun. (1)'!$C:$C,'Banco de Indicadores - UGRHI'!$B119,'Banco de Indicadores - Mun. (1)'!$A:$A,'Banco de Indicadores - UGRHI'!$A119)</f>
        <v>8221</v>
      </c>
      <c r="R119" s="44">
        <f>SUMIFS('Banco de Indicadores - Mun. (1)'!V:V,'Banco de Indicadores - Mun. (1)'!$C:$C,'Banco de Indicadores - UGRHI'!$B119,'Banco de Indicadores - Mun. (1)'!$A:$A,'Banco de Indicadores - UGRHI'!$A119)</f>
        <v>5449</v>
      </c>
      <c r="S119" s="44">
        <f>SUMIFS('Banco de Indicadores - Mun. (1)'!W:W,'Banco de Indicadores - Mun. (1)'!$C:$C,'Banco de Indicadores - UGRHI'!$B119,'Banco de Indicadores - Mun. (1)'!$A:$A,'Banco de Indicadores - UGRHI'!$A119)</f>
        <v>214.66669999999999</v>
      </c>
      <c r="T119" s="45">
        <f>SUMIFS('Banco de Indicadores Mun. (2)'!I:I,'Banco de Indicadores Mun. (2)'!$E:$E,'Banco de Indicadores - UGRHI'!$B119,'Banco de Indicadores Mun. (2)'!$A:$A,'Banco de Indicadores - UGRHI'!$A119)</f>
        <v>0</v>
      </c>
      <c r="U119" s="45">
        <f>SUMIFS('Banco de Indicadores Mun. (2)'!J:J,'Banco de Indicadores Mun. (2)'!$E:$E,'Banco de Indicadores - UGRHI'!$B119,'Banco de Indicadores Mun. (2)'!$A:$A,'Banco de Indicadores - UGRHI'!$A119)</f>
        <v>0</v>
      </c>
      <c r="V119" s="45">
        <f>SUMIFS('Banco de Indicadores Mun. (2)'!K:K,'Banco de Indicadores Mun. (2)'!$E:$E,'Banco de Indicadores - UGRHI'!$B119,'Banco de Indicadores Mun. (2)'!$A:$A,'Banco de Indicadores - UGRHI'!$A119)</f>
        <v>0</v>
      </c>
      <c r="W119" s="45">
        <f>SUMIFS('Banco de Indicadores Mun. (2)'!L:L,'Banco de Indicadores Mun. (2)'!$E:$E,'Banco de Indicadores - UGRHI'!$B119,'Banco de Indicadores Mun. (2)'!$A:$A,'Banco de Indicadores - UGRHI'!$A119)</f>
        <v>0</v>
      </c>
      <c r="X119" s="45">
        <f>SUMIFS('Banco de Indicadores Mun. (2)'!M:M,'Banco de Indicadores Mun. (2)'!$E:$E,'Banco de Indicadores - UGRHI'!$B119,'Banco de Indicadores Mun. (2)'!$A:$A,'Banco de Indicadores - UGRHI'!$A119)</f>
        <v>0</v>
      </c>
      <c r="Y119" s="45">
        <f>SUMIFS('Banco de Indicadores Mun. (2)'!N:N,'Banco de Indicadores Mun. (2)'!$E:$E,'Banco de Indicadores - UGRHI'!$B119,'Banco de Indicadores Mun. (2)'!$A:$A,'Banco de Indicadores - UGRHI'!$A119)</f>
        <v>0</v>
      </c>
      <c r="Z119" s="45">
        <f>SUMIFS('Banco de Indicadores Mun. (2)'!O:O,'Banco de Indicadores Mun. (2)'!$E:$E,'Banco de Indicadores - UGRHI'!$B119,'Banco de Indicadores Mun. (2)'!$A:$A,'Banco de Indicadores - UGRHI'!$A119)</f>
        <v>0</v>
      </c>
      <c r="AA119" s="45">
        <f>SUMIFS('Banco de Indicadores Mun. (2)'!P:P,'Banco de Indicadores Mun. (2)'!$E:$E,'Banco de Indicadores - UGRHI'!$B119,'Banco de Indicadores Mun. (2)'!$A:$A,'Banco de Indicadores - UGRHI'!$A119)</f>
        <v>0</v>
      </c>
      <c r="AB119" s="48">
        <f>SUMIFS('Banco de Indicadores - Mun. (1)'!X:X,'Banco de Indicadores - Mun. (1)'!$C:$C,'Banco de Indicadores - UGRHI'!$B119,'Banco de Indicadores - Mun. (1)'!$A:$A,'Banco de Indicadores - UGRHI'!$A119)</f>
        <v>2.096562442874458</v>
      </c>
      <c r="AC119" s="48">
        <f t="shared" si="4"/>
        <v>0</v>
      </c>
      <c r="AD119" s="48">
        <f t="shared" si="5"/>
        <v>0</v>
      </c>
      <c r="AE119" s="44">
        <f>SUMIFS('Banco de Indicadores - Mun. (1)'!Y:Y,'Banco de Indicadores - Mun. (1)'!$C:$C,'Banco de Indicadores - UGRHI'!$B119,'Banco de Indicadores - Mun. (1)'!$A:$A,'Banco de Indicadores - UGRHI'!$A119)</f>
        <v>320.09000000000003</v>
      </c>
      <c r="AF119" s="44">
        <f>SUMIFS('Banco de Indicadores - Mun. (1)'!Z:Z,'Banco de Indicadores - Mun. (1)'!$C:$C,'Banco de Indicadores - UGRHI'!$B119,'Banco de Indicadores - Mun. (1)'!$A:$A,'Banco de Indicadores - UGRHI'!$A119)</f>
        <v>28907</v>
      </c>
      <c r="AG119" s="44">
        <f>SUMIFS('Banco de Indicadores - Mun. (1)'!AA:AA,'Banco de Indicadores - Mun. (1)'!$C:$C,'Banco de Indicadores - UGRHI'!$B119,'Banco de Indicadores - Mun. (1)'!$A:$A,'Banco de Indicadores - UGRHI'!$A119)</f>
        <v>5727</v>
      </c>
      <c r="AH119" s="44">
        <f>SUMIFS('Banco de Indicadores - Mun. (1)'!AB:AB,'Banco de Indicadores - Mun. (1)'!$C:$C,'Banco de Indicadores - UGRHI'!$B119,'Banco de Indicadores - Mun. (1)'!$A:$A,'Banco de Indicadores - UGRHI'!$A119)</f>
        <v>50</v>
      </c>
      <c r="AI119" s="44">
        <f>SUMIFS('Banco de Indicadores - Mun. (1)'!AC:AC,'Banco de Indicadores - Mun. (1)'!$C:$C,'Banco de Indicadores - UGRHI'!$B119,'Banco de Indicadores - Mun. (1)'!$A:$A,'Banco de Indicadores - UGRHI'!$A119)</f>
        <v>4</v>
      </c>
      <c r="AJ119" s="44">
        <f>SUMIFS('Banco de Indicadores Mun. (2)'!Q:Q,'Banco de Indicadores Mun. (2)'!$E:$E,'Banco de Indicadores - UGRHI'!$B119,'Banco de Indicadores Mun. (2)'!$A:$A,'Banco de Indicadores - UGRHI'!$A119)</f>
        <v>0</v>
      </c>
      <c r="AK119" s="154">
        <f>VLOOKUP(B119,'Dados Base'!B:K,9,FALSE)*31536000/SUMIFS('Banco de Indicadores - Mun. (1)'!H:H,'Banco de Indicadores - Mun. (1)'!C:C,'Banco de Indicadores - UGRHI'!B119,'Banco de Indicadores - Mun. (1)'!A:A,'Banco de Indicadores - UGRHI'!A119)</f>
        <v>6772.7774198388388</v>
      </c>
      <c r="AL119" s="126">
        <v>95.574446023790856</v>
      </c>
      <c r="AM119" s="42" t="s">
        <v>702</v>
      </c>
      <c r="AN119" s="42" t="s">
        <v>702</v>
      </c>
      <c r="AO119" s="42" t="s">
        <v>702</v>
      </c>
      <c r="AP119" s="126">
        <v>99.263047640823146</v>
      </c>
      <c r="AQ119" s="127">
        <f>(SUMIFS(T:T,B:B,B119,A:A,A119)/VLOOKUP(B119,'Dados Base'!B:K,8,FALSE))*100</f>
        <v>0</v>
      </c>
      <c r="AR119" s="127">
        <f>(SUMIFS(T:T,B:B,B119,A:A,A119)/VLOOKUP(B119,'Dados Base'!B:K,9,FALSE))*100</f>
        <v>0</v>
      </c>
      <c r="AS119" s="127">
        <f>(SUMIFS(U:U,B:B,B119,A:A,A119)/VLOOKUP(B119,'Dados Base'!B:K,7,FALSE))*100</f>
        <v>0</v>
      </c>
      <c r="AT119" s="127">
        <f>(SUMIFS(V:V,B:B,B119,A:A,A119)/VLOOKUP(B119,'Dados Base'!B:K,10,FALSE))*100</f>
        <v>0</v>
      </c>
      <c r="AU119" s="44">
        <f>SUMIFS('Banco de Indicadores - Mun. (1)'!AO:AO,'Banco de Indicadores - Mun. (1)'!$C:$C,'Banco de Indicadores - UGRHI'!$B119,'Banco de Indicadores - Mun. (1)'!$A:$A,'Banco de Indicadores - UGRHI'!$A119)</f>
        <v>1</v>
      </c>
      <c r="AV119" s="44">
        <f>SUMIFS('Banco de Indicadores - Mun. (1)'!AP:AP,'Banco de Indicadores - Mun. (1)'!$C:$C,'Banco de Indicadores - UGRHI'!$B119,'Banco de Indicadores - Mun. (1)'!$A:$A,'Banco de Indicadores - UGRHI'!$A119)</f>
        <v>5.1253139254779354</v>
      </c>
      <c r="AW119" s="142">
        <v>2</v>
      </c>
      <c r="AX119" s="44">
        <f>SUMIFS('Banco de Indicadores - Mun. (1)'!AQ:AQ,'Banco de Indicadores - Mun. (1)'!$C:$C,'Banco de Indicadores - UGRHI'!$B119,'Banco de Indicadores - Mun. (1)'!$A:$A,'Banco de Indicadores - UGRHI'!$A119)</f>
        <v>0</v>
      </c>
      <c r="AY119" s="74">
        <v>99.678856037419862</v>
      </c>
      <c r="AZ119" s="74">
        <v>91.948042386094571</v>
      </c>
      <c r="BA119" s="75">
        <f xml:space="preserve">  100 * (  SUMIFS('Banco de Indicadores - Mun. (1)'!Z:Z,'Banco de Indicadores - Mun. (1)'!$C:$C,'Banco de Indicadores - UGRHI'!$B119,'Banco de Indicadores - Mun. (1)'!$A:$A,'Banco de Indicadores - UGRHI'!$A119) /
(SUMIFS('Banco de Indicadores - Mun. (1)'!AA:AA,'Banco de Indicadores - Mun. (1)'!$C:$C,'Banco de Indicadores - UGRHI'!$B119,'Banco de Indicadores - Mun. (1)'!$A:$A,'Banco de Indicadores - UGRHI'!$A119) +  SUMIFS('Banco de Indicadores - Mun. (1)'!Z:Z,'Banco de Indicadores - Mun. (1)'!$C:$C,'Banco de Indicadores - UGRHI'!$B119,'Banco de Indicadores - Mun. (1)'!$A:$A,'Banco de Indicadores - UGRHI'!$A119) ))</f>
        <v>83.464225905179873</v>
      </c>
      <c r="BB119" s="44">
        <f>SUMIFS('Banco de Indicadores - Mun. (1)'!AW:AW,'Banco de Indicadores - Mun. (1)'!$C:$C,'Banco de Indicadores - UGRHI'!$B119,'Banco de Indicadores - Mun. (1)'!$A:$A,'Banco de Indicadores - UGRHI'!$A119)</f>
        <v>7</v>
      </c>
      <c r="BC119" s="44">
        <f>SUMIFS('Banco de Indicadores - Mun. (1)'!AX:AX,'Banco de Indicadores - Mun. (1)'!$C:$C,'Banco de Indicadores - UGRHI'!$B119,'Banco de Indicadores - Mun. (1)'!$A:$A,'Banco de Indicadores - UGRHI'!$A119)</f>
        <v>4</v>
      </c>
      <c r="BD119" s="124">
        <v>0.54</v>
      </c>
      <c r="BE119" s="44">
        <f>SUMIFS('Banco de Indicadores Mun. (2)'!R:R,'Banco de Indicadores Mun. (2)'!$E:$E,'Banco de Indicadores - UGRHI'!$B119,'Banco de Indicadores Mun. (2)'!$A:$A,'Banco de Indicadores - UGRHI'!$A119)</f>
        <v>0</v>
      </c>
      <c r="BF119" s="128">
        <v>45.109406737199734</v>
      </c>
    </row>
    <row r="120" spans="1:58" x14ac:dyDescent="0.25">
      <c r="A120" s="38">
        <v>2012</v>
      </c>
      <c r="B120" s="38">
        <v>9</v>
      </c>
      <c r="C120" s="123">
        <f>SUMIFS('Banco de Indicadores Mun. (2)'!G:G,'Banco de Indicadores Mun. (2)'!$E:$E,'Banco de Indicadores - UGRHI'!$B120,'Banco de Indicadores Mun. (2)'!$A:$A,'Banco de Indicadores - UGRHI'!$A120)</f>
        <v>0</v>
      </c>
      <c r="D120" s="123">
        <f>SUMIFS('Banco de Indicadores Mun. (2)'!H:H,'Banco de Indicadores Mun. (2)'!$E:$E,'Banco de Indicadores - UGRHI'!$B120,'Banco de Indicadores Mun. (2)'!$A:$A,'Banco de Indicadores - UGRHI'!$A120)</f>
        <v>0</v>
      </c>
      <c r="E120" s="43">
        <v>1.0793391855018264</v>
      </c>
      <c r="F120" s="44">
        <f>SUMIFS('Banco de Indicadores - Mun. (1)'!H:H,'Banco de Indicadores - Mun. (1)'!$C:$C,'Banco de Indicadores - UGRHI'!$B120,'Banco de Indicadores - Mun. (1)'!$A:$A,'Banco de Indicadores - UGRHI'!$A120)</f>
        <v>1475100</v>
      </c>
      <c r="G120" s="44">
        <f>SUMIFS('Banco de Indicadores - Mun. (1)'!I:I,'Banco de Indicadores - Mun. (1)'!$C:$C,'Banco de Indicadores - UGRHI'!$B120,'Banco de Indicadores - Mun. (1)'!$A:$A,'Banco de Indicadores - UGRHI'!$A120)</f>
        <v>1385573</v>
      </c>
      <c r="H120" s="44">
        <f>SUMIFS('Banco de Indicadores - Mun. (1)'!J:J,'Banco de Indicadores - Mun. (1)'!$C:$C,'Banco de Indicadores - UGRHI'!$B120,'Banco de Indicadores - Mun. (1)'!$A:$A,'Banco de Indicadores - UGRHI'!$A120)</f>
        <v>89527</v>
      </c>
      <c r="I120" s="46">
        <f>(F120)/VLOOKUP(B120,'Dados Base'!$B:$K,6,FALSE)</f>
        <v>113.1924317380805</v>
      </c>
      <c r="J120" s="73">
        <f t="shared" si="7"/>
        <v>0.93930784353603147</v>
      </c>
      <c r="K120" s="44">
        <f>SUMIFS('Banco de Indicadores - Mun. (1)'!O:O,'Banco de Indicadores - Mun. (1)'!$C:$C,'Banco de Indicadores - UGRHI'!$B120,'Banco de Indicadores - Mun. (1)'!$A:$A,'Banco de Indicadores - UGRHI'!$A120)</f>
        <v>4479</v>
      </c>
      <c r="L120" s="44">
        <f>SUMIFS('Banco de Indicadores - Mun. (1)'!P:P,'Banco de Indicadores - Mun. (1)'!$C:$C,'Banco de Indicadores - UGRHI'!$B120,'Banco de Indicadores - Mun. (1)'!$A:$A,'Banco de Indicadores - UGRHI'!$A120)</f>
        <v>0</v>
      </c>
      <c r="M120" s="44">
        <f>SUMIFS('Banco de Indicadores - Mun. (1)'!Q:Q,'Banco de Indicadores - Mun. (1)'!$C:$C,'Banco de Indicadores - UGRHI'!$B120,'Banco de Indicadores - Mun. (1)'!$A:$A,'Banco de Indicadores - UGRHI'!$A120)</f>
        <v>0</v>
      </c>
      <c r="N120" s="44">
        <f>SUMIFS('Banco de Indicadores - Mun. (1)'!R:R,'Banco de Indicadores - Mun. (1)'!$C:$C,'Banco de Indicadores - UGRHI'!$B120,'Banco de Indicadores - Mun. (1)'!$A:$A,'Banco de Indicadores - UGRHI'!$A120)</f>
        <v>0</v>
      </c>
      <c r="O120" s="44">
        <f>SUMIFS('Banco de Indicadores - Mun. (1)'!S:S,'Banco de Indicadores - Mun. (1)'!$C:$C,'Banco de Indicadores - UGRHI'!$B120,'Banco de Indicadores - Mun. (1)'!$A:$A,'Banco de Indicadores - UGRHI'!$A120)</f>
        <v>4657</v>
      </c>
      <c r="P120" s="44">
        <f>SUMIFS('Banco de Indicadores - Mun. (1)'!T:T,'Banco de Indicadores - Mun. (1)'!$C:$C,'Banco de Indicadores - UGRHI'!$B120,'Banco de Indicadores - Mun. (1)'!$A:$A,'Banco de Indicadores - UGRHI'!$A120)</f>
        <v>0</v>
      </c>
      <c r="Q120" s="44">
        <f>SUMIFS('Banco de Indicadores - Mun. (1)'!U:U,'Banco de Indicadores - Mun. (1)'!$C:$C,'Banco de Indicadores - UGRHI'!$B120,'Banco de Indicadores - Mun. (1)'!$A:$A,'Banco de Indicadores - UGRHI'!$A120)</f>
        <v>15722</v>
      </c>
      <c r="R120" s="44">
        <f>SUMIFS('Banco de Indicadores - Mun. (1)'!V:V,'Banco de Indicadores - Mun. (1)'!$C:$C,'Banco de Indicadores - UGRHI'!$B120,'Banco de Indicadores - Mun. (1)'!$A:$A,'Banco de Indicadores - UGRHI'!$A120)</f>
        <v>12034</v>
      </c>
      <c r="S120" s="44">
        <f>SUMIFS('Banco de Indicadores - Mun. (1)'!W:W,'Banco de Indicadores - Mun. (1)'!$C:$C,'Banco de Indicadores - UGRHI'!$B120,'Banco de Indicadores - Mun. (1)'!$A:$A,'Banco de Indicadores - UGRHI'!$A120)</f>
        <v>0.28889999999999999</v>
      </c>
      <c r="T120" s="45">
        <f>SUMIFS('Banco de Indicadores Mun. (2)'!I:I,'Banco de Indicadores Mun. (2)'!$E:$E,'Banco de Indicadores - UGRHI'!$B120,'Banco de Indicadores Mun. (2)'!$A:$A,'Banco de Indicadores - UGRHI'!$A120)</f>
        <v>0</v>
      </c>
      <c r="U120" s="45">
        <f>SUMIFS('Banco de Indicadores Mun. (2)'!J:J,'Banco de Indicadores Mun. (2)'!$E:$E,'Banco de Indicadores - UGRHI'!$B120,'Banco de Indicadores Mun. (2)'!$A:$A,'Banco de Indicadores - UGRHI'!$A120)</f>
        <v>0</v>
      </c>
      <c r="V120" s="45">
        <f>SUMIFS('Banco de Indicadores Mun. (2)'!K:K,'Banco de Indicadores Mun. (2)'!$E:$E,'Banco de Indicadores - UGRHI'!$B120,'Banco de Indicadores Mun. (2)'!$A:$A,'Banco de Indicadores - UGRHI'!$A120)</f>
        <v>0</v>
      </c>
      <c r="W120" s="45">
        <f>SUMIFS('Banco de Indicadores Mun. (2)'!L:L,'Banco de Indicadores Mun. (2)'!$E:$E,'Banco de Indicadores - UGRHI'!$B120,'Banco de Indicadores Mun. (2)'!$A:$A,'Banco de Indicadores - UGRHI'!$A120)</f>
        <v>0</v>
      </c>
      <c r="X120" s="45">
        <f>SUMIFS('Banco de Indicadores Mun. (2)'!M:M,'Banco de Indicadores Mun. (2)'!$E:$E,'Banco de Indicadores - UGRHI'!$B120,'Banco de Indicadores Mun. (2)'!$A:$A,'Banco de Indicadores - UGRHI'!$A120)</f>
        <v>0</v>
      </c>
      <c r="Y120" s="45">
        <f>SUMIFS('Banco de Indicadores Mun. (2)'!N:N,'Banco de Indicadores Mun. (2)'!$E:$E,'Banco de Indicadores - UGRHI'!$B120,'Banco de Indicadores Mun. (2)'!$A:$A,'Banco de Indicadores - UGRHI'!$A120)</f>
        <v>0</v>
      </c>
      <c r="Z120" s="45">
        <f>SUMIFS('Banco de Indicadores Mun. (2)'!O:O,'Banco de Indicadores Mun. (2)'!$E:$E,'Banco de Indicadores - UGRHI'!$B120,'Banco de Indicadores Mun. (2)'!$A:$A,'Banco de Indicadores - UGRHI'!$A120)</f>
        <v>0</v>
      </c>
      <c r="AA120" s="45">
        <f>SUMIFS('Banco de Indicadores Mun. (2)'!P:P,'Banco de Indicadores Mun. (2)'!$E:$E,'Banco de Indicadores - UGRHI'!$B120,'Banco de Indicadores Mun. (2)'!$A:$A,'Banco de Indicadores - UGRHI'!$A120)</f>
        <v>0</v>
      </c>
      <c r="AB120" s="48">
        <f>SUMIFS('Banco de Indicadores - Mun. (1)'!X:X,'Banco de Indicadores - Mun. (1)'!$C:$C,'Banco de Indicadores - UGRHI'!$B120,'Banco de Indicadores - Mun. (1)'!$A:$A,'Banco de Indicadores - UGRHI'!$A120)</f>
        <v>4.4252597158229863</v>
      </c>
      <c r="AC120" s="48">
        <f t="shared" si="4"/>
        <v>0</v>
      </c>
      <c r="AD120" s="48">
        <f t="shared" si="5"/>
        <v>0</v>
      </c>
      <c r="AE120" s="44">
        <f>SUMIFS('Banco de Indicadores - Mun. (1)'!Y:Y,'Banco de Indicadores - Mun. (1)'!$C:$C,'Banco de Indicadores - UGRHI'!$B120,'Banco de Indicadores - Mun. (1)'!$A:$A,'Banco de Indicadores - UGRHI'!$A120)</f>
        <v>587.72</v>
      </c>
      <c r="AF120" s="44">
        <f>SUMIFS('Banco de Indicadores - Mun. (1)'!Z:Z,'Banco de Indicadores - Mun. (1)'!$C:$C,'Banco de Indicadores - UGRHI'!$B120,'Banco de Indicadores - Mun. (1)'!$A:$A,'Banco de Indicadores - UGRHI'!$A120)</f>
        <v>33286</v>
      </c>
      <c r="AG120" s="44">
        <f>SUMIFS('Banco de Indicadores - Mun. (1)'!AA:AA,'Banco de Indicadores - Mun. (1)'!$C:$C,'Banco de Indicadores - UGRHI'!$B120,'Banco de Indicadores - Mun. (1)'!$A:$A,'Banco de Indicadores - UGRHI'!$A120)</f>
        <v>41224</v>
      </c>
      <c r="AH120" s="44">
        <f>SUMIFS('Banco de Indicadores - Mun. (1)'!AB:AB,'Banco de Indicadores - Mun. (1)'!$C:$C,'Banco de Indicadores - UGRHI'!$B120,'Banco de Indicadores - Mun. (1)'!$A:$A,'Banco de Indicadores - UGRHI'!$A120)</f>
        <v>115</v>
      </c>
      <c r="AI120" s="44">
        <f>SUMIFS('Banco de Indicadores - Mun. (1)'!AC:AC,'Banco de Indicadores - Mun. (1)'!$C:$C,'Banco de Indicadores - UGRHI'!$B120,'Banco de Indicadores - Mun. (1)'!$A:$A,'Banco de Indicadores - UGRHI'!$A120)</f>
        <v>7</v>
      </c>
      <c r="AJ120" s="44">
        <f>SUMIFS('Banco de Indicadores Mun. (2)'!Q:Q,'Banco de Indicadores Mun. (2)'!$E:$E,'Banco de Indicadores - UGRHI'!$B120,'Banco de Indicadores Mun. (2)'!$A:$A,'Banco de Indicadores - UGRHI'!$A120)</f>
        <v>0</v>
      </c>
      <c r="AK120" s="154">
        <f>VLOOKUP(B120,'Dados Base'!B:K,9,FALSE)*31536000/SUMIFS('Banco de Indicadores - Mun. (1)'!H:H,'Banco de Indicadores - Mun. (1)'!C:C,'Banco de Indicadores - UGRHI'!B120,'Banco de Indicadores - Mun. (1)'!A:A,'Banco de Indicadores - UGRHI'!A120)</f>
        <v>4254.3990237949965</v>
      </c>
      <c r="AL120" s="126">
        <v>95.630401154364222</v>
      </c>
      <c r="AM120" s="42" t="s">
        <v>702</v>
      </c>
      <c r="AN120" s="42" t="s">
        <v>702</v>
      </c>
      <c r="AO120" s="42" t="s">
        <v>702</v>
      </c>
      <c r="AP120" s="126">
        <v>99.463194533627373</v>
      </c>
      <c r="AQ120" s="127">
        <f>(SUMIFS(T:T,B:B,B120,A:A,A120)/VLOOKUP(B120,'Dados Base'!B:K,8,FALSE))*100</f>
        <v>0</v>
      </c>
      <c r="AR120" s="127">
        <f>(SUMIFS(T:T,B:B,B120,A:A,A120)/VLOOKUP(B120,'Dados Base'!B:K,9,FALSE))*100</f>
        <v>0</v>
      </c>
      <c r="AS120" s="127">
        <f>(SUMIFS(U:U,B:B,B120,A:A,A120)/VLOOKUP(B120,'Dados Base'!B:K,7,FALSE))*100</f>
        <v>0</v>
      </c>
      <c r="AT120" s="127">
        <f>(SUMIFS(V:V,B:B,B120,A:A,A120)/VLOOKUP(B120,'Dados Base'!B:K,10,FALSE))*100</f>
        <v>0</v>
      </c>
      <c r="AU120" s="44">
        <f>SUMIFS('Banco de Indicadores - Mun. (1)'!AO:AO,'Banco de Indicadores - Mun. (1)'!$C:$C,'Banco de Indicadores - UGRHI'!$B120,'Banco de Indicadores - Mun. (1)'!$A:$A,'Banco de Indicadores - UGRHI'!$A120)</f>
        <v>7</v>
      </c>
      <c r="AV120" s="44">
        <f>SUMIFS('Banco de Indicadores - Mun. (1)'!AP:AP,'Banco de Indicadores - Mun. (1)'!$C:$C,'Banco de Indicadores - UGRHI'!$B120,'Banco de Indicadores - Mun. (1)'!$A:$A,'Banco de Indicadores - UGRHI'!$A120)</f>
        <v>10.581723721910604</v>
      </c>
      <c r="AW120" s="142">
        <v>23</v>
      </c>
      <c r="AX120" s="44">
        <f>SUMIFS('Banco de Indicadores - Mun. (1)'!AQ:AQ,'Banco de Indicadores - Mun. (1)'!$C:$C,'Banco de Indicadores - UGRHI'!$B120,'Banco de Indicadores - Mun. (1)'!$A:$A,'Banco de Indicadores - UGRHI'!$A120)</f>
        <v>52</v>
      </c>
      <c r="AY120" s="74">
        <v>97.209228291504502</v>
      </c>
      <c r="AZ120" s="74">
        <v>55.544300952892236</v>
      </c>
      <c r="BA120" s="75">
        <f xml:space="preserve">  100 * (  SUMIFS('Banco de Indicadores - Mun. (1)'!Z:Z,'Banco de Indicadores - Mun. (1)'!$C:$C,'Banco de Indicadores - UGRHI'!$B120,'Banco de Indicadores - Mun. (1)'!$A:$A,'Banco de Indicadores - UGRHI'!$A120) /
(SUMIFS('Banco de Indicadores - Mun. (1)'!AA:AA,'Banco de Indicadores - Mun. (1)'!$C:$C,'Banco de Indicadores - UGRHI'!$B120,'Banco de Indicadores - Mun. (1)'!$A:$A,'Banco de Indicadores - UGRHI'!$A120) +  SUMIFS('Banco de Indicadores - Mun. (1)'!Z:Z,'Banco de Indicadores - Mun. (1)'!$C:$C,'Banco de Indicadores - UGRHI'!$B120,'Banco de Indicadores - Mun. (1)'!$A:$A,'Banco de Indicadores - UGRHI'!$A120) ))</f>
        <v>44.673198228425711</v>
      </c>
      <c r="BB120" s="44">
        <f>SUMIFS('Banco de Indicadores - Mun. (1)'!AW:AW,'Banco de Indicadores - Mun. (1)'!$C:$C,'Banco de Indicadores - UGRHI'!$B120,'Banco de Indicadores - Mun. (1)'!$A:$A,'Banco de Indicadores - UGRHI'!$A120)</f>
        <v>5</v>
      </c>
      <c r="BC120" s="44">
        <f>SUMIFS('Banco de Indicadores - Mun. (1)'!AX:AX,'Banco de Indicadores - Mun. (1)'!$C:$C,'Banco de Indicadores - UGRHI'!$B120,'Banco de Indicadores - Mun. (1)'!$A:$A,'Banco de Indicadores - UGRHI'!$A120)</f>
        <v>7</v>
      </c>
      <c r="BD120" s="124">
        <v>0.54</v>
      </c>
      <c r="BE120" s="44">
        <f>SUMIFS('Banco de Indicadores Mun. (2)'!R:R,'Banco de Indicadores Mun. (2)'!$E:$E,'Banco de Indicadores - UGRHI'!$B120,'Banco de Indicadores Mun. (2)'!$A:$A,'Banco de Indicadores - UGRHI'!$A120)</f>
        <v>0</v>
      </c>
      <c r="BF120" s="128">
        <v>76.618818793451311</v>
      </c>
    </row>
    <row r="121" spans="1:58" x14ac:dyDescent="0.25">
      <c r="A121" s="38">
        <v>2012</v>
      </c>
      <c r="B121" s="38">
        <v>10</v>
      </c>
      <c r="C121" s="123">
        <f>SUMIFS('Banco de Indicadores Mun. (2)'!G:G,'Banco de Indicadores Mun. (2)'!$E:$E,'Banco de Indicadores - UGRHI'!$B121,'Banco de Indicadores Mun. (2)'!$A:$A,'Banco de Indicadores - UGRHI'!$A121)</f>
        <v>0</v>
      </c>
      <c r="D121" s="123">
        <f>SUMIFS('Banco de Indicadores Mun. (2)'!H:H,'Banco de Indicadores Mun. (2)'!$E:$E,'Banco de Indicadores - UGRHI'!$B121,'Banco de Indicadores Mun. (2)'!$A:$A,'Banco de Indicadores - UGRHI'!$A121)</f>
        <v>0</v>
      </c>
      <c r="E121" s="43">
        <v>1.5563703659695616</v>
      </c>
      <c r="F121" s="44">
        <f>SUMIFS('Banco de Indicadores - Mun. (1)'!H:H,'Banco de Indicadores - Mun. (1)'!$C:$C,'Banco de Indicadores - UGRHI'!$B121,'Banco de Indicadores - Mun. (1)'!$A:$A,'Banco de Indicadores - UGRHI'!$A121)</f>
        <v>1888666</v>
      </c>
      <c r="G121" s="44">
        <f>SUMIFS('Banco de Indicadores - Mun. (1)'!I:I,'Banco de Indicadores - Mun. (1)'!$C:$C,'Banco de Indicadores - UGRHI'!$B121,'Banco de Indicadores - Mun. (1)'!$A:$A,'Banco de Indicadores - UGRHI'!$A121)</f>
        <v>1682383</v>
      </c>
      <c r="H121" s="44">
        <f>SUMIFS('Banco de Indicadores - Mun. (1)'!J:J,'Banco de Indicadores - Mun. (1)'!$C:$C,'Banco de Indicadores - UGRHI'!$B121,'Banco de Indicadores - Mun. (1)'!$A:$A,'Banco de Indicadores - UGRHI'!$A121)</f>
        <v>206283</v>
      </c>
      <c r="I121" s="46">
        <f>(F121)/VLOOKUP(B121,'Dados Base'!$B:$K,6,FALSE)</f>
        <v>156.09919382699928</v>
      </c>
      <c r="J121" s="73">
        <f t="shared" si="7"/>
        <v>0.89077846480002287</v>
      </c>
      <c r="K121" s="44">
        <f>SUMIFS('Banco de Indicadores - Mun. (1)'!O:O,'Banco de Indicadores - Mun. (1)'!$C:$C,'Banco de Indicadores - UGRHI'!$B121,'Banco de Indicadores - Mun. (1)'!$A:$A,'Banco de Indicadores - UGRHI'!$A121)</f>
        <v>3776</v>
      </c>
      <c r="L121" s="44">
        <f>SUMIFS('Banco de Indicadores - Mun. (1)'!P:P,'Banco de Indicadores - Mun. (1)'!$C:$C,'Banco de Indicadores - UGRHI'!$B121,'Banco de Indicadores - Mun. (1)'!$A:$A,'Banco de Indicadores - UGRHI'!$A121)</f>
        <v>0</v>
      </c>
      <c r="M121" s="44">
        <f>SUMIFS('Banco de Indicadores - Mun. (1)'!Q:Q,'Banco de Indicadores - Mun. (1)'!$C:$C,'Banco de Indicadores - UGRHI'!$B121,'Banco de Indicadores - Mun. (1)'!$A:$A,'Banco de Indicadores - UGRHI'!$A121)</f>
        <v>0</v>
      </c>
      <c r="N121" s="44">
        <f>SUMIFS('Banco de Indicadores - Mun. (1)'!R:R,'Banco de Indicadores - Mun. (1)'!$C:$C,'Banco de Indicadores - UGRHI'!$B121,'Banco de Indicadores - Mun. (1)'!$A:$A,'Banco de Indicadores - UGRHI'!$A121)</f>
        <v>0</v>
      </c>
      <c r="O121" s="44">
        <f>SUMIFS('Banco de Indicadores - Mun. (1)'!S:S,'Banco de Indicadores - Mun. (1)'!$C:$C,'Banco de Indicadores - UGRHI'!$B121,'Banco de Indicadores - Mun. (1)'!$A:$A,'Banco de Indicadores - UGRHI'!$A121)</f>
        <v>5032</v>
      </c>
      <c r="P121" s="44">
        <f>SUMIFS('Banco de Indicadores - Mun. (1)'!T:T,'Banco de Indicadores - Mun. (1)'!$C:$C,'Banco de Indicadores - UGRHI'!$B121,'Banco de Indicadores - Mun. (1)'!$A:$A,'Banco de Indicadores - UGRHI'!$A121)</f>
        <v>0</v>
      </c>
      <c r="Q121" s="44">
        <f>SUMIFS('Banco de Indicadores - Mun. (1)'!U:U,'Banco de Indicadores - Mun. (1)'!$C:$C,'Banco de Indicadores - UGRHI'!$B121,'Banco de Indicadores - Mun. (1)'!$A:$A,'Banco de Indicadores - UGRHI'!$A121)</f>
        <v>17559</v>
      </c>
      <c r="R121" s="44">
        <f>SUMIFS('Banco de Indicadores - Mun. (1)'!V:V,'Banco de Indicadores - Mun. (1)'!$C:$C,'Banco de Indicadores - UGRHI'!$B121,'Banco de Indicadores - Mun. (1)'!$A:$A,'Banco de Indicadores - UGRHI'!$A121)</f>
        <v>13925</v>
      </c>
      <c r="S121" s="44">
        <f>SUMIFS('Banco de Indicadores - Mun. (1)'!W:W,'Banco de Indicadores - Mun. (1)'!$C:$C,'Banco de Indicadores - UGRHI'!$B121,'Banco de Indicadores - Mun. (1)'!$A:$A,'Banco de Indicadores - UGRHI'!$A121)</f>
        <v>200.41929999999999</v>
      </c>
      <c r="T121" s="45">
        <f>SUMIFS('Banco de Indicadores Mun. (2)'!I:I,'Banco de Indicadores Mun. (2)'!$E:$E,'Banco de Indicadores - UGRHI'!$B121,'Banco de Indicadores Mun. (2)'!$A:$A,'Banco de Indicadores - UGRHI'!$A121)</f>
        <v>0</v>
      </c>
      <c r="U121" s="45">
        <f>SUMIFS('Banco de Indicadores Mun. (2)'!J:J,'Banco de Indicadores Mun. (2)'!$E:$E,'Banco de Indicadores - UGRHI'!$B121,'Banco de Indicadores Mun. (2)'!$A:$A,'Banco de Indicadores - UGRHI'!$A121)</f>
        <v>0</v>
      </c>
      <c r="V121" s="45">
        <f>SUMIFS('Banco de Indicadores Mun. (2)'!K:K,'Banco de Indicadores Mun. (2)'!$E:$E,'Banco de Indicadores - UGRHI'!$B121,'Banco de Indicadores Mun. (2)'!$A:$A,'Banco de Indicadores - UGRHI'!$A121)</f>
        <v>0</v>
      </c>
      <c r="W121" s="45">
        <f>SUMIFS('Banco de Indicadores Mun. (2)'!L:L,'Banco de Indicadores Mun. (2)'!$E:$E,'Banco de Indicadores - UGRHI'!$B121,'Banco de Indicadores Mun. (2)'!$A:$A,'Banco de Indicadores - UGRHI'!$A121)</f>
        <v>0</v>
      </c>
      <c r="X121" s="45">
        <f>SUMIFS('Banco de Indicadores Mun. (2)'!M:M,'Banco de Indicadores Mun. (2)'!$E:$E,'Banco de Indicadores - UGRHI'!$B121,'Banco de Indicadores Mun. (2)'!$A:$A,'Banco de Indicadores - UGRHI'!$A121)</f>
        <v>0</v>
      </c>
      <c r="Y121" s="45">
        <f>SUMIFS('Banco de Indicadores Mun. (2)'!N:N,'Banco de Indicadores Mun. (2)'!$E:$E,'Banco de Indicadores - UGRHI'!$B121,'Banco de Indicadores Mun. (2)'!$A:$A,'Banco de Indicadores - UGRHI'!$A121)</f>
        <v>0</v>
      </c>
      <c r="Z121" s="45">
        <f>SUMIFS('Banco de Indicadores Mun. (2)'!O:O,'Banco de Indicadores Mun. (2)'!$E:$E,'Banco de Indicadores - UGRHI'!$B121,'Banco de Indicadores Mun. (2)'!$A:$A,'Banco de Indicadores - UGRHI'!$A121)</f>
        <v>0</v>
      </c>
      <c r="AA121" s="45">
        <f>SUMIFS('Banco de Indicadores Mun. (2)'!P:P,'Banco de Indicadores Mun. (2)'!$E:$E,'Banco de Indicadores - UGRHI'!$B121,'Banco de Indicadores Mun. (2)'!$A:$A,'Banco de Indicadores - UGRHI'!$A121)</f>
        <v>0</v>
      </c>
      <c r="AB121" s="48">
        <f>SUMIFS('Banco de Indicadores - Mun. (1)'!X:X,'Banco de Indicadores - Mun. (1)'!$C:$C,'Banco de Indicadores - UGRHI'!$B121,'Banco de Indicadores - Mun. (1)'!$A:$A,'Banco de Indicadores - UGRHI'!$A121)</f>
        <v>5.9328363516168992</v>
      </c>
      <c r="AC121" s="48">
        <f t="shared" si="4"/>
        <v>0</v>
      </c>
      <c r="AD121" s="48">
        <f t="shared" si="5"/>
        <v>0</v>
      </c>
      <c r="AE121" s="44">
        <f>SUMIFS('Banco de Indicadores - Mun. (1)'!Y:Y,'Banco de Indicadores - Mun. (1)'!$C:$C,'Banco de Indicadores - UGRHI'!$B121,'Banco de Indicadores - Mun. (1)'!$A:$A,'Banco de Indicadores - UGRHI'!$A121)</f>
        <v>897.58999999999992</v>
      </c>
      <c r="AF121" s="44">
        <f>SUMIFS('Banco de Indicadores - Mun. (1)'!Z:Z,'Banco de Indicadores - Mun. (1)'!$C:$C,'Banco de Indicadores - UGRHI'!$B121,'Banco de Indicadores - Mun. (1)'!$A:$A,'Banco de Indicadores - UGRHI'!$A121)</f>
        <v>59195</v>
      </c>
      <c r="AG121" s="44">
        <f>SUMIFS('Banco de Indicadores - Mun. (1)'!AA:AA,'Banco de Indicadores - Mun. (1)'!$C:$C,'Banco de Indicadores - UGRHI'!$B121,'Banco de Indicadores - Mun. (1)'!$A:$A,'Banco de Indicadores - UGRHI'!$A121)</f>
        <v>31035</v>
      </c>
      <c r="AH121" s="44">
        <f>SUMIFS('Banco de Indicadores - Mun. (1)'!AB:AB,'Banco de Indicadores - Mun. (1)'!$C:$C,'Banco de Indicadores - UGRHI'!$B121,'Banco de Indicadores - Mun. (1)'!$A:$A,'Banco de Indicadores - UGRHI'!$A121)</f>
        <v>154</v>
      </c>
      <c r="AI121" s="44">
        <f>SUMIFS('Banco de Indicadores - Mun. (1)'!AC:AC,'Banco de Indicadores - Mun. (1)'!$C:$C,'Banco de Indicadores - UGRHI'!$B121,'Banco de Indicadores - Mun. (1)'!$A:$A,'Banco de Indicadores - UGRHI'!$A121)</f>
        <v>15</v>
      </c>
      <c r="AJ121" s="44">
        <f>SUMIFS('Banco de Indicadores Mun. (2)'!Q:Q,'Banco de Indicadores Mun. (2)'!$E:$E,'Banco de Indicadores - UGRHI'!$B121,'Banco de Indicadores Mun. (2)'!$A:$A,'Banco de Indicadores - UGRHI'!$A121)</f>
        <v>0</v>
      </c>
      <c r="AK121" s="154">
        <f>VLOOKUP(B121,'Dados Base'!B:K,9,FALSE)*31536000/SUMIFS('Banco de Indicadores - Mun. (1)'!H:H,'Banco de Indicadores - Mun. (1)'!C:C,'Banco de Indicadores - UGRHI'!B121,'Banco de Indicadores - Mun. (1)'!A:A,'Banco de Indicadores - UGRHI'!A121)</f>
        <v>1786.632469690247</v>
      </c>
      <c r="AL121" s="126">
        <v>89.130896574619356</v>
      </c>
      <c r="AM121" s="42" t="s">
        <v>702</v>
      </c>
      <c r="AN121" s="42" t="s">
        <v>702</v>
      </c>
      <c r="AO121" s="42" t="s">
        <v>702</v>
      </c>
      <c r="AP121" s="126">
        <v>96.057862329802418</v>
      </c>
      <c r="AQ121" s="127">
        <f>(SUMIFS(T:T,B:B,B121,A:A,A121)/VLOOKUP(B121,'Dados Base'!B:K,8,FALSE))*100</f>
        <v>0</v>
      </c>
      <c r="AR121" s="127">
        <f>(SUMIFS(T:T,B:B,B121,A:A,A121)/VLOOKUP(B121,'Dados Base'!B:K,9,FALSE))*100</f>
        <v>0</v>
      </c>
      <c r="AS121" s="127">
        <f>(SUMIFS(U:U,B:B,B121,A:A,A121)/VLOOKUP(B121,'Dados Base'!B:K,7,FALSE))*100</f>
        <v>0</v>
      </c>
      <c r="AT121" s="127">
        <f>(SUMIFS(V:V,B:B,B121,A:A,A121)/VLOOKUP(B121,'Dados Base'!B:K,10,FALSE))*100</f>
        <v>0</v>
      </c>
      <c r="AU121" s="44">
        <f>SUMIFS('Banco de Indicadores - Mun. (1)'!AO:AO,'Banco de Indicadores - Mun. (1)'!$C:$C,'Banco de Indicadores - UGRHI'!$B121,'Banco de Indicadores - Mun. (1)'!$A:$A,'Banco de Indicadores - UGRHI'!$A121)</f>
        <v>20</v>
      </c>
      <c r="AV121" s="44">
        <f>SUMIFS('Banco de Indicadores - Mun. (1)'!AP:AP,'Banco de Indicadores - Mun. (1)'!$C:$C,'Banco de Indicadores - UGRHI'!$B121,'Banco de Indicadores - Mun. (1)'!$A:$A,'Banco de Indicadores - UGRHI'!$A121)</f>
        <v>0</v>
      </c>
      <c r="AW121" s="142">
        <v>8</v>
      </c>
      <c r="AX121" s="44">
        <f>SUMIFS('Banco de Indicadores - Mun. (1)'!AQ:AQ,'Banco de Indicadores - Mun. (1)'!$C:$C,'Banco de Indicadores - UGRHI'!$B121,'Banco de Indicadores - Mun. (1)'!$A:$A,'Banco de Indicadores - UGRHI'!$A121)</f>
        <v>56</v>
      </c>
      <c r="AY121" s="74">
        <v>87.098503823561998</v>
      </c>
      <c r="AZ121" s="74">
        <v>72.756722486977736</v>
      </c>
      <c r="BA121" s="75">
        <f xml:space="preserve">  100 * (  SUMIFS('Banco de Indicadores - Mun. (1)'!Z:Z,'Banco de Indicadores - Mun. (1)'!$C:$C,'Banco de Indicadores - UGRHI'!$B121,'Banco de Indicadores - Mun. (1)'!$A:$A,'Banco de Indicadores - UGRHI'!$A121) /
(SUMIFS('Banco de Indicadores - Mun. (1)'!AA:AA,'Banco de Indicadores - Mun. (1)'!$C:$C,'Banco de Indicadores - UGRHI'!$B121,'Banco de Indicadores - Mun. (1)'!$A:$A,'Banco de Indicadores - UGRHI'!$A121) +  SUMIFS('Banco de Indicadores - Mun. (1)'!Z:Z,'Banco de Indicadores - Mun. (1)'!$C:$C,'Banco de Indicadores - UGRHI'!$B121,'Banco de Indicadores - Mun. (1)'!$A:$A,'Banco de Indicadores - UGRHI'!$A121) ))</f>
        <v>65.604566108832984</v>
      </c>
      <c r="BB121" s="44">
        <f>SUMIFS('Banco de Indicadores - Mun. (1)'!AW:AW,'Banco de Indicadores - Mun. (1)'!$C:$C,'Banco de Indicadores - UGRHI'!$B121,'Banco de Indicadores - Mun. (1)'!$A:$A,'Banco de Indicadores - UGRHI'!$A121)</f>
        <v>11</v>
      </c>
      <c r="BC121" s="44">
        <f>SUMIFS('Banco de Indicadores - Mun. (1)'!AX:AX,'Banco de Indicadores - Mun. (1)'!$C:$C,'Banco de Indicadores - UGRHI'!$B121,'Banco de Indicadores - Mun. (1)'!$A:$A,'Banco de Indicadores - UGRHI'!$A121)</f>
        <v>15</v>
      </c>
      <c r="BD121" s="124">
        <v>0.45</v>
      </c>
      <c r="BE121" s="44">
        <f>SUMIFS('Banco de Indicadores Mun. (2)'!R:R,'Banco de Indicadores Mun. (2)'!$E:$E,'Banco de Indicadores - UGRHI'!$B121,'Banco de Indicadores Mun. (2)'!$A:$A,'Banco de Indicadores - UGRHI'!$A121)</f>
        <v>0</v>
      </c>
      <c r="BF121" s="128">
        <v>105.78292023403138</v>
      </c>
    </row>
    <row r="122" spans="1:58" x14ac:dyDescent="0.25">
      <c r="A122" s="38">
        <v>2012</v>
      </c>
      <c r="B122" s="38">
        <v>11</v>
      </c>
      <c r="C122" s="123">
        <f>SUMIFS('Banco de Indicadores Mun. (2)'!G:G,'Banco de Indicadores Mun. (2)'!$E:$E,'Banco de Indicadores - UGRHI'!$B122,'Banco de Indicadores Mun. (2)'!$A:$A,'Banco de Indicadores - UGRHI'!$A122)</f>
        <v>0</v>
      </c>
      <c r="D122" s="123">
        <f>SUMIFS('Banco de Indicadores Mun. (2)'!H:H,'Banco de Indicadores Mun. (2)'!$E:$E,'Banco de Indicadores - UGRHI'!$B122,'Banco de Indicadores Mun. (2)'!$A:$A,'Banco de Indicadores - UGRHI'!$A122)</f>
        <v>0</v>
      </c>
      <c r="E122" s="43">
        <v>0.10071023085274078</v>
      </c>
      <c r="F122" s="44">
        <f>SUMIFS('Banco de Indicadores - Mun. (1)'!H:H,'Banco de Indicadores - Mun. (1)'!$C:$C,'Banco de Indicadores - UGRHI'!$B122,'Banco de Indicadores - Mun. (1)'!$A:$A,'Banco de Indicadores - UGRHI'!$A122)</f>
        <v>366034</v>
      </c>
      <c r="G122" s="44">
        <f>SUMIFS('Banco de Indicadores - Mun. (1)'!I:I,'Banco de Indicadores - Mun. (1)'!$C:$C,'Banco de Indicadores - UGRHI'!$B122,'Banco de Indicadores - Mun. (1)'!$A:$A,'Banco de Indicadores - UGRHI'!$A122)</f>
        <v>263566</v>
      </c>
      <c r="H122" s="44">
        <f>SUMIFS('Banco de Indicadores - Mun. (1)'!J:J,'Banco de Indicadores - Mun. (1)'!$C:$C,'Banco de Indicadores - UGRHI'!$B122,'Banco de Indicadores - Mun. (1)'!$A:$A,'Banco de Indicadores - UGRHI'!$A122)</f>
        <v>102468</v>
      </c>
      <c r="I122" s="46">
        <f>(F122)/VLOOKUP(B122,'Dados Base'!$B:$K,6,FALSE)</f>
        <v>21.460252093499381</v>
      </c>
      <c r="J122" s="73">
        <f t="shared" si="7"/>
        <v>0.72005879235262293</v>
      </c>
      <c r="K122" s="44">
        <f>SUMIFS('Banco de Indicadores - Mun. (1)'!O:O,'Banco de Indicadores - Mun. (1)'!$C:$C,'Banco de Indicadores - UGRHI'!$B122,'Banco de Indicadores - Mun. (1)'!$A:$A,'Banco de Indicadores - UGRHI'!$A122)</f>
        <v>1963</v>
      </c>
      <c r="L122" s="44">
        <f>SUMIFS('Banco de Indicadores - Mun. (1)'!P:P,'Banco de Indicadores - Mun. (1)'!$C:$C,'Banco de Indicadores - UGRHI'!$B122,'Banco de Indicadores - Mun. (1)'!$A:$A,'Banco de Indicadores - UGRHI'!$A122)</f>
        <v>0</v>
      </c>
      <c r="M122" s="44">
        <f>SUMIFS('Banco de Indicadores - Mun. (1)'!Q:Q,'Banco de Indicadores - Mun. (1)'!$C:$C,'Banco de Indicadores - UGRHI'!$B122,'Banco de Indicadores - Mun. (1)'!$A:$A,'Banco de Indicadores - UGRHI'!$A122)</f>
        <v>0</v>
      </c>
      <c r="N122" s="44">
        <f>SUMIFS('Banco de Indicadores - Mun. (1)'!R:R,'Banco de Indicadores - Mun. (1)'!$C:$C,'Banco de Indicadores - UGRHI'!$B122,'Banco de Indicadores - Mun. (1)'!$A:$A,'Banco de Indicadores - UGRHI'!$A122)</f>
        <v>0</v>
      </c>
      <c r="O122" s="44">
        <f>SUMIFS('Banco de Indicadores - Mun. (1)'!S:S,'Banco de Indicadores - Mun. (1)'!$C:$C,'Banco de Indicadores - UGRHI'!$B122,'Banco de Indicadores - Mun. (1)'!$A:$A,'Banco de Indicadores - UGRHI'!$A122)</f>
        <v>407</v>
      </c>
      <c r="P122" s="44">
        <f>SUMIFS('Banco de Indicadores - Mun. (1)'!T:T,'Banco de Indicadores - Mun. (1)'!$C:$C,'Banco de Indicadores - UGRHI'!$B122,'Banco de Indicadores - Mun. (1)'!$A:$A,'Banco de Indicadores - UGRHI'!$A122)</f>
        <v>0</v>
      </c>
      <c r="Q122" s="44">
        <f>SUMIFS('Banco de Indicadores - Mun. (1)'!U:U,'Banco de Indicadores - Mun. (1)'!$C:$C,'Banco de Indicadores - UGRHI'!$B122,'Banco de Indicadores - Mun. (1)'!$A:$A,'Banco de Indicadores - UGRHI'!$A122)</f>
        <v>2445</v>
      </c>
      <c r="R122" s="44">
        <f>SUMIFS('Banco de Indicadores - Mun. (1)'!V:V,'Banco de Indicadores - Mun. (1)'!$C:$C,'Banco de Indicadores - UGRHI'!$B122,'Banco de Indicadores - Mun. (1)'!$A:$A,'Banco de Indicadores - UGRHI'!$A122)</f>
        <v>1761</v>
      </c>
      <c r="S122" s="44">
        <f>SUMIFS('Banco de Indicadores - Mun. (1)'!W:W,'Banco de Indicadores - Mun. (1)'!$C:$C,'Banco de Indicadores - UGRHI'!$B122,'Banco de Indicadores - Mun. (1)'!$A:$A,'Banco de Indicadores - UGRHI'!$A122)</f>
        <v>15.811199999999999</v>
      </c>
      <c r="T122" s="45">
        <f>SUMIFS('Banco de Indicadores Mun. (2)'!I:I,'Banco de Indicadores Mun. (2)'!$E:$E,'Banco de Indicadores - UGRHI'!$B122,'Banco de Indicadores Mun. (2)'!$A:$A,'Banco de Indicadores - UGRHI'!$A122)</f>
        <v>0</v>
      </c>
      <c r="U122" s="45">
        <f>SUMIFS('Banco de Indicadores Mun. (2)'!J:J,'Banco de Indicadores Mun. (2)'!$E:$E,'Banco de Indicadores - UGRHI'!$B122,'Banco de Indicadores Mun. (2)'!$A:$A,'Banco de Indicadores - UGRHI'!$A122)</f>
        <v>0</v>
      </c>
      <c r="V122" s="45">
        <f>SUMIFS('Banco de Indicadores Mun. (2)'!K:K,'Banco de Indicadores Mun. (2)'!$E:$E,'Banco de Indicadores - UGRHI'!$B122,'Banco de Indicadores Mun. (2)'!$A:$A,'Banco de Indicadores - UGRHI'!$A122)</f>
        <v>0</v>
      </c>
      <c r="W122" s="45">
        <f>SUMIFS('Banco de Indicadores Mun. (2)'!L:L,'Banco de Indicadores Mun. (2)'!$E:$E,'Banco de Indicadores - UGRHI'!$B122,'Banco de Indicadores Mun. (2)'!$A:$A,'Banco de Indicadores - UGRHI'!$A122)</f>
        <v>0</v>
      </c>
      <c r="X122" s="45">
        <f>SUMIFS('Banco de Indicadores Mun. (2)'!M:M,'Banco de Indicadores Mun. (2)'!$E:$E,'Banco de Indicadores - UGRHI'!$B122,'Banco de Indicadores Mun. (2)'!$A:$A,'Banco de Indicadores - UGRHI'!$A122)</f>
        <v>0</v>
      </c>
      <c r="Y122" s="45">
        <f>SUMIFS('Banco de Indicadores Mun. (2)'!N:N,'Banco de Indicadores Mun. (2)'!$E:$E,'Banco de Indicadores - UGRHI'!$B122,'Banco de Indicadores Mun. (2)'!$A:$A,'Banco de Indicadores - UGRHI'!$A122)</f>
        <v>0</v>
      </c>
      <c r="Z122" s="45">
        <f>SUMIFS('Banco de Indicadores Mun. (2)'!O:O,'Banco de Indicadores Mun. (2)'!$E:$E,'Banco de Indicadores - UGRHI'!$B122,'Banco de Indicadores Mun. (2)'!$A:$A,'Banco de Indicadores - UGRHI'!$A122)</f>
        <v>0</v>
      </c>
      <c r="AA122" s="45">
        <f>SUMIFS('Banco de Indicadores Mun. (2)'!P:P,'Banco de Indicadores Mun. (2)'!$E:$E,'Banco de Indicadores - UGRHI'!$B122,'Banco de Indicadores Mun. (2)'!$A:$A,'Banco de Indicadores - UGRHI'!$A122)</f>
        <v>0</v>
      </c>
      <c r="AB122" s="48">
        <f>SUMIFS('Banco de Indicadores - Mun. (1)'!X:X,'Banco de Indicadores - Mun. (1)'!$C:$C,'Banco de Indicadores - UGRHI'!$B122,'Banco de Indicadores - Mun. (1)'!$A:$A,'Banco de Indicadores - UGRHI'!$A122)</f>
        <v>0.72546651620138902</v>
      </c>
      <c r="AC122" s="48">
        <f t="shared" si="4"/>
        <v>0</v>
      </c>
      <c r="AD122" s="48">
        <f t="shared" si="5"/>
        <v>0</v>
      </c>
      <c r="AE122" s="44">
        <f>SUMIFS('Banco de Indicadores - Mun. (1)'!Y:Y,'Banco de Indicadores - Mun. (1)'!$C:$C,'Banco de Indicadores - UGRHI'!$B122,'Banco de Indicadores - Mun. (1)'!$A:$A,'Banco de Indicadores - UGRHI'!$A122)</f>
        <v>104.32999999999998</v>
      </c>
      <c r="AF122" s="44">
        <f>SUMIFS('Banco de Indicadores - Mun. (1)'!Z:Z,'Banco de Indicadores - Mun. (1)'!$C:$C,'Banco de Indicadores - UGRHI'!$B122,'Banco de Indicadores - Mun. (1)'!$A:$A,'Banco de Indicadores - UGRHI'!$A122)</f>
        <v>6351</v>
      </c>
      <c r="AG122" s="44">
        <f>SUMIFS('Banco de Indicadores - Mun. (1)'!AA:AA,'Banco de Indicadores - Mun. (1)'!$C:$C,'Banco de Indicadores - UGRHI'!$B122,'Banco de Indicadores - Mun. (1)'!$A:$A,'Banco de Indicadores - UGRHI'!$A122)</f>
        <v>7723</v>
      </c>
      <c r="AH122" s="44">
        <f>SUMIFS('Banco de Indicadores - Mun. (1)'!AB:AB,'Banco de Indicadores - Mun. (1)'!$C:$C,'Banco de Indicadores - UGRHI'!$B122,'Banco de Indicadores - Mun. (1)'!$A:$A,'Banco de Indicadores - UGRHI'!$A122)</f>
        <v>65</v>
      </c>
      <c r="AI122" s="44">
        <f>SUMIFS('Banco de Indicadores - Mun. (1)'!AC:AC,'Banco de Indicadores - Mun. (1)'!$C:$C,'Banco de Indicadores - UGRHI'!$B122,'Banco de Indicadores - Mun. (1)'!$A:$A,'Banco de Indicadores - UGRHI'!$A122)</f>
        <v>27</v>
      </c>
      <c r="AJ122" s="44">
        <f>SUMIFS('Banco de Indicadores Mun. (2)'!Q:Q,'Banco de Indicadores Mun. (2)'!$E:$E,'Banco de Indicadores - UGRHI'!$B122,'Banco de Indicadores Mun. (2)'!$A:$A,'Banco de Indicadores - UGRHI'!$A122)</f>
        <v>0</v>
      </c>
      <c r="AK122" s="154">
        <f>VLOOKUP(B122,'Dados Base'!B:K,9,FALSE)*31536000/SUMIFS('Banco de Indicadores - Mun. (1)'!H:H,'Banco de Indicadores - Mun. (1)'!C:C,'Banco de Indicadores - UGRHI'!B122,'Banco de Indicadores - Mun. (1)'!A:A,'Banco de Indicadores - UGRHI'!A122)</f>
        <v>45318.01963752001</v>
      </c>
      <c r="AL122" s="126">
        <v>67.998623515848237</v>
      </c>
      <c r="AM122" s="42" t="s">
        <v>702</v>
      </c>
      <c r="AN122" s="42" t="s">
        <v>702</v>
      </c>
      <c r="AO122" s="42" t="s">
        <v>702</v>
      </c>
      <c r="AP122" s="126">
        <v>89.846110651601492</v>
      </c>
      <c r="AQ122" s="127">
        <f>(SUMIFS(T:T,B:B,B122,A:A,A122)/VLOOKUP(B122,'Dados Base'!B:K,8,FALSE))*100</f>
        <v>0</v>
      </c>
      <c r="AR122" s="127">
        <f>(SUMIFS(T:T,B:B,B122,A:A,A122)/VLOOKUP(B122,'Dados Base'!B:K,9,FALSE))*100</f>
        <v>0</v>
      </c>
      <c r="AS122" s="127">
        <f>(SUMIFS(U:U,B:B,B122,A:A,A122)/VLOOKUP(B122,'Dados Base'!B:K,7,FALSE))*100</f>
        <v>0</v>
      </c>
      <c r="AT122" s="127">
        <f>(SUMIFS(V:V,B:B,B122,A:A,A122)/VLOOKUP(B122,'Dados Base'!B:K,10,FALSE))*100</f>
        <v>0</v>
      </c>
      <c r="AU122" s="44">
        <f>SUMIFS('Banco de Indicadores - Mun. (1)'!AO:AO,'Banco de Indicadores - Mun. (1)'!$C:$C,'Banco de Indicadores - UGRHI'!$B122,'Banco de Indicadores - Mun. (1)'!$A:$A,'Banco de Indicadores - UGRHI'!$A122)</f>
        <v>3</v>
      </c>
      <c r="AV122" s="44">
        <f>SUMIFS('Banco de Indicadores - Mun. (1)'!AP:AP,'Banco de Indicadores - Mun. (1)'!$C:$C,'Banco de Indicadores - UGRHI'!$B122,'Banco de Indicadores - Mun. (1)'!$A:$A,'Banco de Indicadores - UGRHI'!$A122)</f>
        <v>24.543491066169253</v>
      </c>
      <c r="AW122" s="142">
        <v>3</v>
      </c>
      <c r="AX122" s="44">
        <f>SUMIFS('Banco de Indicadores - Mun. (1)'!AQ:AQ,'Banco de Indicadores - Mun. (1)'!$C:$C,'Banco de Indicadores - UGRHI'!$B122,'Banco de Indicadores - Mun. (1)'!$A:$A,'Banco de Indicadores - UGRHI'!$A122)</f>
        <v>26</v>
      </c>
      <c r="AY122" s="74">
        <v>65.250461844536019</v>
      </c>
      <c r="AZ122" s="74">
        <v>58.260431291743643</v>
      </c>
      <c r="BA122" s="75">
        <f xml:space="preserve">  100 * (  SUMIFS('Banco de Indicadores - Mun. (1)'!Z:Z,'Banco de Indicadores - Mun. (1)'!$C:$C,'Banco de Indicadores - UGRHI'!$B122,'Banco de Indicadores - Mun. (1)'!$A:$A,'Banco de Indicadores - UGRHI'!$A122) /
(SUMIFS('Banco de Indicadores - Mun. (1)'!AA:AA,'Banco de Indicadores - Mun. (1)'!$C:$C,'Banco de Indicadores - UGRHI'!$B122,'Banco de Indicadores - Mun. (1)'!$A:$A,'Banco de Indicadores - UGRHI'!$A122) +  SUMIFS('Banco de Indicadores - Mun. (1)'!Z:Z,'Banco de Indicadores - Mun. (1)'!$C:$C,'Banco de Indicadores - UGRHI'!$B122,'Banco de Indicadores - Mun. (1)'!$A:$A,'Banco de Indicadores - UGRHI'!$A122) ))</f>
        <v>45.125763819809578</v>
      </c>
      <c r="BB122" s="44">
        <f>SUMIFS('Banco de Indicadores - Mun. (1)'!AW:AW,'Banco de Indicadores - Mun. (1)'!$C:$C,'Banco de Indicadores - UGRHI'!$B122,'Banco de Indicadores - Mun. (1)'!$A:$A,'Banco de Indicadores - UGRHI'!$A122)</f>
        <v>1</v>
      </c>
      <c r="BC122" s="44">
        <f>SUMIFS('Banco de Indicadores - Mun. (1)'!AX:AX,'Banco de Indicadores - Mun. (1)'!$C:$C,'Banco de Indicadores - UGRHI'!$B122,'Banco de Indicadores - Mun. (1)'!$A:$A,'Banco de Indicadores - UGRHI'!$A122)</f>
        <v>27</v>
      </c>
      <c r="BD122" s="124">
        <v>0.66</v>
      </c>
      <c r="BE122" s="44">
        <f>SUMIFS('Banco de Indicadores Mun. (2)'!R:R,'Banco de Indicadores Mun. (2)'!$E:$E,'Banco de Indicadores - UGRHI'!$B122,'Banco de Indicadores Mun. (2)'!$A:$A,'Banco de Indicadores - UGRHI'!$A122)</f>
        <v>0</v>
      </c>
      <c r="BF122" s="128">
        <v>41.515526156002323</v>
      </c>
    </row>
    <row r="123" spans="1:58" x14ac:dyDescent="0.25">
      <c r="A123" s="38">
        <v>2012</v>
      </c>
      <c r="B123" s="38">
        <v>12</v>
      </c>
      <c r="C123" s="123">
        <f>SUMIFS('Banco de Indicadores Mun. (2)'!G:G,'Banco de Indicadores Mun. (2)'!$E:$E,'Banco de Indicadores - UGRHI'!$B123,'Banco de Indicadores Mun. (2)'!$A:$A,'Banco de Indicadores - UGRHI'!$A123)</f>
        <v>0</v>
      </c>
      <c r="D123" s="123">
        <f>SUMIFS('Banco de Indicadores Mun. (2)'!H:H,'Banco de Indicadores Mun. (2)'!$E:$E,'Banco de Indicadores - UGRHI'!$B123,'Banco de Indicadores Mun. (2)'!$A:$A,'Banco de Indicadores - UGRHI'!$A123)</f>
        <v>0</v>
      </c>
      <c r="E123" s="43">
        <v>0.60641511730270548</v>
      </c>
      <c r="F123" s="44">
        <f>SUMIFS('Banco de Indicadores - Mun. (1)'!H:H,'Banco de Indicadores - Mun. (1)'!$C:$C,'Banco de Indicadores - UGRHI'!$B123,'Banco de Indicadores - Mun. (1)'!$A:$A,'Banco de Indicadores - UGRHI'!$A123)</f>
        <v>336083</v>
      </c>
      <c r="G123" s="44">
        <f>SUMIFS('Banco de Indicadores - Mun. (1)'!I:I,'Banco de Indicadores - Mun. (1)'!$C:$C,'Banco de Indicadores - UGRHI'!$B123,'Banco de Indicadores - Mun. (1)'!$A:$A,'Banco de Indicadores - UGRHI'!$A123)</f>
        <v>320375</v>
      </c>
      <c r="H123" s="44">
        <f>SUMIFS('Banco de Indicadores - Mun. (1)'!J:J,'Banco de Indicadores - Mun. (1)'!$C:$C,'Banco de Indicadores - UGRHI'!$B123,'Banco de Indicadores - Mun. (1)'!$A:$A,'Banco de Indicadores - UGRHI'!$A123)</f>
        <v>15708</v>
      </c>
      <c r="I123" s="46">
        <f>(F123)/VLOOKUP(B123,'Dados Base'!$B:$K,6,FALSE)</f>
        <v>47.248257799309158</v>
      </c>
      <c r="J123" s="73">
        <f t="shared" si="7"/>
        <v>0.95326154551107911</v>
      </c>
      <c r="K123" s="44">
        <f>SUMIFS('Banco de Indicadores - Mun. (1)'!O:O,'Banco de Indicadores - Mun. (1)'!$C:$C,'Banco de Indicadores - UGRHI'!$B123,'Banco de Indicadores - Mun. (1)'!$A:$A,'Banco de Indicadores - UGRHI'!$A123)</f>
        <v>1698</v>
      </c>
      <c r="L123" s="44">
        <f>SUMIFS('Banco de Indicadores - Mun. (1)'!P:P,'Banco de Indicadores - Mun. (1)'!$C:$C,'Banco de Indicadores - UGRHI'!$B123,'Banco de Indicadores - Mun. (1)'!$A:$A,'Banco de Indicadores - UGRHI'!$A123)</f>
        <v>0</v>
      </c>
      <c r="M123" s="44">
        <f>SUMIFS('Banco de Indicadores - Mun. (1)'!Q:Q,'Banco de Indicadores - Mun. (1)'!$C:$C,'Banco de Indicadores - UGRHI'!$B123,'Banco de Indicadores - Mun. (1)'!$A:$A,'Banco de Indicadores - UGRHI'!$A123)</f>
        <v>0</v>
      </c>
      <c r="N123" s="44">
        <f>SUMIFS('Banco de Indicadores - Mun. (1)'!R:R,'Banco de Indicadores - Mun. (1)'!$C:$C,'Banco de Indicadores - UGRHI'!$B123,'Banco de Indicadores - Mun. (1)'!$A:$A,'Banco de Indicadores - UGRHI'!$A123)</f>
        <v>0</v>
      </c>
      <c r="O123" s="44">
        <f>SUMIFS('Banco de Indicadores - Mun. (1)'!S:S,'Banco de Indicadores - Mun. (1)'!$C:$C,'Banco de Indicadores - UGRHI'!$B123,'Banco de Indicadores - Mun. (1)'!$A:$A,'Banco de Indicadores - UGRHI'!$A123)</f>
        <v>519</v>
      </c>
      <c r="P123" s="44">
        <f>SUMIFS('Banco de Indicadores - Mun. (1)'!T:T,'Banco de Indicadores - Mun. (1)'!$C:$C,'Banco de Indicadores - UGRHI'!$B123,'Banco de Indicadores - Mun. (1)'!$A:$A,'Banco de Indicadores - UGRHI'!$A123)</f>
        <v>0</v>
      </c>
      <c r="Q123" s="44">
        <f>SUMIFS('Banco de Indicadores - Mun. (1)'!U:U,'Banco de Indicadores - Mun. (1)'!$C:$C,'Banco de Indicadores - UGRHI'!$B123,'Banco de Indicadores - Mun. (1)'!$A:$A,'Banco de Indicadores - UGRHI'!$A123)</f>
        <v>3821</v>
      </c>
      <c r="R123" s="44">
        <f>SUMIFS('Banco de Indicadores - Mun. (1)'!V:V,'Banco de Indicadores - Mun. (1)'!$C:$C,'Banco de Indicadores - UGRHI'!$B123,'Banco de Indicadores - Mun. (1)'!$A:$A,'Banco de Indicadores - UGRHI'!$A123)</f>
        <v>2947</v>
      </c>
      <c r="S123" s="44">
        <f>SUMIFS('Banco de Indicadores - Mun. (1)'!W:W,'Banco de Indicadores - Mun. (1)'!$C:$C,'Banco de Indicadores - UGRHI'!$B123,'Banco de Indicadores - Mun. (1)'!$A:$A,'Banco de Indicadores - UGRHI'!$A123)</f>
        <v>217.0899</v>
      </c>
      <c r="T123" s="45">
        <f>SUMIFS('Banco de Indicadores Mun. (2)'!I:I,'Banco de Indicadores Mun. (2)'!$E:$E,'Banco de Indicadores - UGRHI'!$B123,'Banco de Indicadores Mun. (2)'!$A:$A,'Banco de Indicadores - UGRHI'!$A123)</f>
        <v>0</v>
      </c>
      <c r="U123" s="45">
        <f>SUMIFS('Banco de Indicadores Mun. (2)'!J:J,'Banco de Indicadores Mun. (2)'!$E:$E,'Banco de Indicadores - UGRHI'!$B123,'Banco de Indicadores Mun. (2)'!$A:$A,'Banco de Indicadores - UGRHI'!$A123)</f>
        <v>0</v>
      </c>
      <c r="V123" s="45">
        <f>SUMIFS('Banco de Indicadores Mun. (2)'!K:K,'Banco de Indicadores Mun. (2)'!$E:$E,'Banco de Indicadores - UGRHI'!$B123,'Banco de Indicadores Mun. (2)'!$A:$A,'Banco de Indicadores - UGRHI'!$A123)</f>
        <v>0</v>
      </c>
      <c r="W123" s="45">
        <f>SUMIFS('Banco de Indicadores Mun. (2)'!L:L,'Banco de Indicadores Mun. (2)'!$E:$E,'Banco de Indicadores - UGRHI'!$B123,'Banco de Indicadores Mun. (2)'!$A:$A,'Banco de Indicadores - UGRHI'!$A123)</f>
        <v>0</v>
      </c>
      <c r="X123" s="45">
        <f>SUMIFS('Banco de Indicadores Mun. (2)'!M:M,'Banco de Indicadores Mun. (2)'!$E:$E,'Banco de Indicadores - UGRHI'!$B123,'Banco de Indicadores Mun. (2)'!$A:$A,'Banco de Indicadores - UGRHI'!$A123)</f>
        <v>0</v>
      </c>
      <c r="Y123" s="45">
        <f>SUMIFS('Banco de Indicadores Mun. (2)'!N:N,'Banco de Indicadores Mun. (2)'!$E:$E,'Banco de Indicadores - UGRHI'!$B123,'Banco de Indicadores Mun. (2)'!$A:$A,'Banco de Indicadores - UGRHI'!$A123)</f>
        <v>0</v>
      </c>
      <c r="Z123" s="45">
        <f>SUMIFS('Banco de Indicadores Mun. (2)'!O:O,'Banco de Indicadores Mun. (2)'!$E:$E,'Banco de Indicadores - UGRHI'!$B123,'Banco de Indicadores Mun. (2)'!$A:$A,'Banco de Indicadores - UGRHI'!$A123)</f>
        <v>0</v>
      </c>
      <c r="AA123" s="45">
        <f>SUMIFS('Banco de Indicadores Mun. (2)'!P:P,'Banco de Indicadores Mun. (2)'!$E:$E,'Banco de Indicadores - UGRHI'!$B123,'Banco de Indicadores Mun. (2)'!$A:$A,'Banco de Indicadores - UGRHI'!$A123)</f>
        <v>0</v>
      </c>
      <c r="AB123" s="48">
        <f>SUMIFS('Banco de Indicadores - Mun. (1)'!X:X,'Banco de Indicadores - Mun. (1)'!$C:$C,'Banco de Indicadores - UGRHI'!$B123,'Banco de Indicadores - Mun. (1)'!$A:$A,'Banco de Indicadores - UGRHI'!$A123)</f>
        <v>1.0310396972986109</v>
      </c>
      <c r="AC123" s="48">
        <f t="shared" si="4"/>
        <v>0</v>
      </c>
      <c r="AD123" s="48">
        <f t="shared" si="5"/>
        <v>0</v>
      </c>
      <c r="AE123" s="44">
        <f>SUMIFS('Banco de Indicadores - Mun. (1)'!Y:Y,'Banco de Indicadores - Mun. (1)'!$C:$C,'Banco de Indicadores - UGRHI'!$B123,'Banco de Indicadores - Mun. (1)'!$A:$A,'Banco de Indicadores - UGRHI'!$A123)</f>
        <v>138.91999999999999</v>
      </c>
      <c r="AF123" s="44">
        <f>SUMIFS('Banco de Indicadores - Mun. (1)'!Z:Z,'Banco de Indicadores - Mun. (1)'!$C:$C,'Banco de Indicadores - UGRHI'!$B123,'Banco de Indicadores - Mun. (1)'!$A:$A,'Banco de Indicadores - UGRHI'!$A123)</f>
        <v>9861</v>
      </c>
      <c r="AG123" s="44">
        <f>SUMIFS('Banco de Indicadores - Mun. (1)'!AA:AA,'Banco de Indicadores - Mun. (1)'!$C:$C,'Banco de Indicadores - UGRHI'!$B123,'Banco de Indicadores - Mun. (1)'!$A:$A,'Banco de Indicadores - UGRHI'!$A123)</f>
        <v>7411</v>
      </c>
      <c r="AH123" s="44">
        <f>SUMIFS('Banco de Indicadores - Mun. (1)'!AB:AB,'Banco de Indicadores - Mun. (1)'!$C:$C,'Banco de Indicadores - UGRHI'!$B123,'Banco de Indicadores - Mun. (1)'!$A:$A,'Banco de Indicadores - UGRHI'!$A123)</f>
        <v>40</v>
      </c>
      <c r="AI123" s="44">
        <f>SUMIFS('Banco de Indicadores - Mun. (1)'!AC:AC,'Banco de Indicadores - Mun. (1)'!$C:$C,'Banco de Indicadores - UGRHI'!$B123,'Banco de Indicadores - Mun. (1)'!$A:$A,'Banco de Indicadores - UGRHI'!$A123)</f>
        <v>3</v>
      </c>
      <c r="AJ123" s="44">
        <f>SUMIFS('Banco de Indicadores Mun. (2)'!Q:Q,'Banco de Indicadores Mun. (2)'!$E:$E,'Banco de Indicadores - UGRHI'!$B123,'Banco de Indicadores Mun. (2)'!$A:$A,'Banco de Indicadores - UGRHI'!$A123)</f>
        <v>0</v>
      </c>
      <c r="AK123" s="154">
        <f>VLOOKUP(B123,'Dados Base'!B:K,9,FALSE)*31536000/SUMIFS('Banco de Indicadores - Mun. (1)'!H:H,'Banco de Indicadores - Mun. (1)'!C:C,'Banco de Indicadores - UGRHI'!B123,'Banco de Indicadores - Mun. (1)'!A:A,'Banco de Indicadores - UGRHI'!A123)</f>
        <v>8163.5548361565443</v>
      </c>
      <c r="AL123" s="126">
        <v>97.301499093973803</v>
      </c>
      <c r="AM123" s="42" t="s">
        <v>702</v>
      </c>
      <c r="AN123" s="42" t="s">
        <v>702</v>
      </c>
      <c r="AO123" s="42" t="s">
        <v>702</v>
      </c>
      <c r="AP123" s="126">
        <v>99.404595864221619</v>
      </c>
      <c r="AQ123" s="127">
        <f>(SUMIFS(T:T,B:B,B123,A:A,A123)/VLOOKUP(B123,'Dados Base'!B:K,8,FALSE))*100</f>
        <v>0</v>
      </c>
      <c r="AR123" s="127">
        <f>(SUMIFS(T:T,B:B,B123,A:A,A123)/VLOOKUP(B123,'Dados Base'!B:K,9,FALSE))*100</f>
        <v>0</v>
      </c>
      <c r="AS123" s="127">
        <f>(SUMIFS(U:U,B:B,B123,A:A,A123)/VLOOKUP(B123,'Dados Base'!B:K,7,FALSE))*100</f>
        <v>0</v>
      </c>
      <c r="AT123" s="127">
        <f>(SUMIFS(V:V,B:B,B123,A:A,A123)/VLOOKUP(B123,'Dados Base'!B:K,10,FALSE))*100</f>
        <v>0</v>
      </c>
      <c r="AU123" s="44">
        <f>SUMIFS('Banco de Indicadores - Mun. (1)'!AO:AO,'Banco de Indicadores - Mun. (1)'!$C:$C,'Banco de Indicadores - UGRHI'!$B123,'Banco de Indicadores - Mun. (1)'!$A:$A,'Banco de Indicadores - UGRHI'!$A123)</f>
        <v>3</v>
      </c>
      <c r="AV123" s="44">
        <f>SUMIFS('Banco de Indicadores - Mun. (1)'!AP:AP,'Banco de Indicadores - Mun. (1)'!$C:$C,'Banco de Indicadores - UGRHI'!$B123,'Banco de Indicadores - Mun. (1)'!$A:$A,'Banco de Indicadores - UGRHI'!$A123)</f>
        <v>3.3619095646327115</v>
      </c>
      <c r="AW123" s="142">
        <v>3</v>
      </c>
      <c r="AX123" s="44">
        <f>SUMIFS('Banco de Indicadores - Mun. (1)'!AQ:AQ,'Banco de Indicadores - Mun. (1)'!$C:$C,'Banco de Indicadores - UGRHI'!$B123,'Banco de Indicadores - Mun. (1)'!$A:$A,'Banco de Indicadores - UGRHI'!$A123)</f>
        <v>0</v>
      </c>
      <c r="AY123" s="74">
        <v>99.120586498378884</v>
      </c>
      <c r="AZ123" s="74">
        <v>68.738939902732739</v>
      </c>
      <c r="BA123" s="75">
        <f xml:space="preserve">  100 * (  SUMIFS('Banco de Indicadores - Mun. (1)'!Z:Z,'Banco de Indicadores - Mun. (1)'!$C:$C,'Banco de Indicadores - UGRHI'!$B123,'Banco de Indicadores - Mun. (1)'!$A:$A,'Banco de Indicadores - UGRHI'!$A123) /
(SUMIFS('Banco de Indicadores - Mun. (1)'!AA:AA,'Banco de Indicadores - Mun. (1)'!$C:$C,'Banco de Indicadores - UGRHI'!$B123,'Banco de Indicadores - Mun. (1)'!$A:$A,'Banco de Indicadores - UGRHI'!$A123) +  SUMIFS('Banco de Indicadores - Mun. (1)'!Z:Z,'Banco de Indicadores - Mun. (1)'!$C:$C,'Banco de Indicadores - UGRHI'!$B123,'Banco de Indicadores - Mun. (1)'!$A:$A,'Banco de Indicadores - UGRHI'!$A123) ))</f>
        <v>57.092403890690136</v>
      </c>
      <c r="BB123" s="44">
        <f>SUMIFS('Banco de Indicadores - Mun. (1)'!AW:AW,'Banco de Indicadores - Mun. (1)'!$C:$C,'Banco de Indicadores - UGRHI'!$B123,'Banco de Indicadores - Mun. (1)'!$A:$A,'Banco de Indicadores - UGRHI'!$A123)</f>
        <v>2</v>
      </c>
      <c r="BC123" s="44">
        <f>SUMIFS('Banco de Indicadores - Mun. (1)'!AX:AX,'Banco de Indicadores - Mun. (1)'!$C:$C,'Banco de Indicadores - UGRHI'!$B123,'Banco de Indicadores - Mun. (1)'!$A:$A,'Banco de Indicadores - UGRHI'!$A123)</f>
        <v>3</v>
      </c>
      <c r="BD123" s="124">
        <v>0.5</v>
      </c>
      <c r="BE123" s="44">
        <f>SUMIFS('Banco de Indicadores Mun. (2)'!R:R,'Banco de Indicadores Mun. (2)'!$E:$E,'Banco de Indicadores - UGRHI'!$B123,'Banco de Indicadores Mun. (2)'!$A:$A,'Banco de Indicadores - UGRHI'!$A123)</f>
        <v>0</v>
      </c>
      <c r="BF123" s="128">
        <v>143.25044143173287</v>
      </c>
    </row>
    <row r="124" spans="1:58" x14ac:dyDescent="0.25">
      <c r="A124" s="38">
        <v>2012</v>
      </c>
      <c r="B124" s="38">
        <v>13</v>
      </c>
      <c r="C124" s="123">
        <f>SUMIFS('Banco de Indicadores Mun. (2)'!G:G,'Banco de Indicadores Mun. (2)'!$E:$E,'Banco de Indicadores - UGRHI'!$B124,'Banco de Indicadores Mun. (2)'!$A:$A,'Banco de Indicadores - UGRHI'!$A124)</f>
        <v>0</v>
      </c>
      <c r="D124" s="123">
        <f>SUMIFS('Banco de Indicadores Mun. (2)'!H:H,'Banco de Indicadores Mun. (2)'!$E:$E,'Banco de Indicadores - UGRHI'!$B124,'Banco de Indicadores Mun. (2)'!$A:$A,'Banco de Indicadores - UGRHI'!$A124)</f>
        <v>0</v>
      </c>
      <c r="E124" s="43">
        <v>1.0397420718597505</v>
      </c>
      <c r="F124" s="44">
        <f>SUMIFS('Banco de Indicadores - Mun. (1)'!H:H,'Banco de Indicadores - Mun. (1)'!$C:$C,'Banco de Indicadores - UGRHI'!$B124,'Banco de Indicadores - Mun. (1)'!$A:$A,'Banco de Indicadores - UGRHI'!$A124)</f>
        <v>1505014</v>
      </c>
      <c r="G124" s="44">
        <f>SUMIFS('Banco de Indicadores - Mun. (1)'!I:I,'Banco de Indicadores - Mun. (1)'!$C:$C,'Banco de Indicadores - UGRHI'!$B124,'Banco de Indicadores - Mun. (1)'!$A:$A,'Banco de Indicadores - UGRHI'!$A124)</f>
        <v>1446580</v>
      </c>
      <c r="H124" s="44">
        <f>SUMIFS('Banco de Indicadores - Mun. (1)'!J:J,'Banco de Indicadores - Mun. (1)'!$C:$C,'Banco de Indicadores - UGRHI'!$B124,'Banco de Indicadores - Mun. (1)'!$A:$A,'Banco de Indicadores - UGRHI'!$A124)</f>
        <v>58434</v>
      </c>
      <c r="I124" s="46">
        <f>(F124)/VLOOKUP(B124,'Dados Base'!$B:$K,6,FALSE)</f>
        <v>94.545973101449718</v>
      </c>
      <c r="J124" s="73">
        <f t="shared" si="7"/>
        <v>0.96117378310102097</v>
      </c>
      <c r="K124" s="44">
        <f>SUMIFS('Banco de Indicadores - Mun. (1)'!O:O,'Banco de Indicadores - Mun. (1)'!$C:$C,'Banco de Indicadores - UGRHI'!$B124,'Banco de Indicadores - Mun. (1)'!$A:$A,'Banco de Indicadores - UGRHI'!$A124)</f>
        <v>4002</v>
      </c>
      <c r="L124" s="44">
        <f>SUMIFS('Banco de Indicadores - Mun. (1)'!P:P,'Banco de Indicadores - Mun. (1)'!$C:$C,'Banco de Indicadores - UGRHI'!$B124,'Banco de Indicadores - Mun. (1)'!$A:$A,'Banco de Indicadores - UGRHI'!$A124)</f>
        <v>0</v>
      </c>
      <c r="M124" s="44">
        <f>SUMIFS('Banco de Indicadores - Mun. (1)'!Q:Q,'Banco de Indicadores - Mun. (1)'!$C:$C,'Banco de Indicadores - UGRHI'!$B124,'Banco de Indicadores - Mun. (1)'!$A:$A,'Banco de Indicadores - UGRHI'!$A124)</f>
        <v>0</v>
      </c>
      <c r="N124" s="44">
        <f>SUMIFS('Banco de Indicadores - Mun. (1)'!R:R,'Banco de Indicadores - Mun. (1)'!$C:$C,'Banco de Indicadores - UGRHI'!$B124,'Banco de Indicadores - Mun. (1)'!$A:$A,'Banco de Indicadores - UGRHI'!$A124)</f>
        <v>0</v>
      </c>
      <c r="O124" s="44">
        <f>SUMIFS('Banco de Indicadores - Mun. (1)'!S:S,'Banco de Indicadores - Mun. (1)'!$C:$C,'Banco de Indicadores - UGRHI'!$B124,'Banco de Indicadores - Mun. (1)'!$A:$A,'Banco de Indicadores - UGRHI'!$A124)</f>
        <v>5039</v>
      </c>
      <c r="P124" s="44">
        <f>SUMIFS('Banco de Indicadores - Mun. (1)'!T:T,'Banco de Indicadores - Mun. (1)'!$C:$C,'Banco de Indicadores - UGRHI'!$B124,'Banco de Indicadores - Mun. (1)'!$A:$A,'Banco de Indicadores - UGRHI'!$A124)</f>
        <v>0</v>
      </c>
      <c r="Q124" s="44">
        <f>SUMIFS('Banco de Indicadores - Mun. (1)'!U:U,'Banco de Indicadores - Mun. (1)'!$C:$C,'Banco de Indicadores - UGRHI'!$B124,'Banco de Indicadores - Mun. (1)'!$A:$A,'Banco de Indicadores - UGRHI'!$A124)</f>
        <v>17694</v>
      </c>
      <c r="R124" s="44">
        <f>SUMIFS('Banco de Indicadores - Mun. (1)'!V:V,'Banco de Indicadores - Mun. (1)'!$C:$C,'Banco de Indicadores - UGRHI'!$B124,'Banco de Indicadores - Mun. (1)'!$A:$A,'Banco de Indicadores - UGRHI'!$A124)</f>
        <v>14153</v>
      </c>
      <c r="S124" s="44">
        <f>SUMIFS('Banco de Indicadores - Mun. (1)'!W:W,'Banco de Indicadores - Mun. (1)'!$C:$C,'Banco de Indicadores - UGRHI'!$B124,'Banco de Indicadores - Mun. (1)'!$A:$A,'Banco de Indicadores - UGRHI'!$A124)</f>
        <v>295.08839999999998</v>
      </c>
      <c r="T124" s="45">
        <f>SUMIFS('Banco de Indicadores Mun. (2)'!I:I,'Banco de Indicadores Mun. (2)'!$E:$E,'Banco de Indicadores - UGRHI'!$B124,'Banco de Indicadores Mun. (2)'!$A:$A,'Banco de Indicadores - UGRHI'!$A124)</f>
        <v>0</v>
      </c>
      <c r="U124" s="45">
        <f>SUMIFS('Banco de Indicadores Mun. (2)'!J:J,'Banco de Indicadores Mun. (2)'!$E:$E,'Banco de Indicadores - UGRHI'!$B124,'Banco de Indicadores Mun. (2)'!$A:$A,'Banco de Indicadores - UGRHI'!$A124)</f>
        <v>0</v>
      </c>
      <c r="V124" s="45">
        <f>SUMIFS('Banco de Indicadores Mun. (2)'!K:K,'Banco de Indicadores Mun. (2)'!$E:$E,'Banco de Indicadores - UGRHI'!$B124,'Banco de Indicadores Mun. (2)'!$A:$A,'Banco de Indicadores - UGRHI'!$A124)</f>
        <v>0</v>
      </c>
      <c r="W124" s="45">
        <f>SUMIFS('Banco de Indicadores Mun. (2)'!L:L,'Banco de Indicadores Mun. (2)'!$E:$E,'Banco de Indicadores - UGRHI'!$B124,'Banco de Indicadores Mun. (2)'!$A:$A,'Banco de Indicadores - UGRHI'!$A124)</f>
        <v>0</v>
      </c>
      <c r="X124" s="45">
        <f>SUMIFS('Banco de Indicadores Mun. (2)'!M:M,'Banco de Indicadores Mun. (2)'!$E:$E,'Banco de Indicadores - UGRHI'!$B124,'Banco de Indicadores Mun. (2)'!$A:$A,'Banco de Indicadores - UGRHI'!$A124)</f>
        <v>0</v>
      </c>
      <c r="Y124" s="45">
        <f>SUMIFS('Banco de Indicadores Mun. (2)'!N:N,'Banco de Indicadores Mun. (2)'!$E:$E,'Banco de Indicadores - UGRHI'!$B124,'Banco de Indicadores Mun. (2)'!$A:$A,'Banco de Indicadores - UGRHI'!$A124)</f>
        <v>0</v>
      </c>
      <c r="Z124" s="45">
        <f>SUMIFS('Banco de Indicadores Mun. (2)'!O:O,'Banco de Indicadores Mun. (2)'!$E:$E,'Banco de Indicadores - UGRHI'!$B124,'Banco de Indicadores Mun. (2)'!$A:$A,'Banco de Indicadores - UGRHI'!$A124)</f>
        <v>0</v>
      </c>
      <c r="AA124" s="45">
        <f>SUMIFS('Banco de Indicadores Mun. (2)'!P:P,'Banco de Indicadores Mun. (2)'!$E:$E,'Banco de Indicadores - UGRHI'!$B124,'Banco de Indicadores Mun. (2)'!$A:$A,'Banco de Indicadores - UGRHI'!$A124)</f>
        <v>0</v>
      </c>
      <c r="AB124" s="48">
        <f>SUMIFS('Banco de Indicadores - Mun. (1)'!X:X,'Banco de Indicadores - Mun. (1)'!$C:$C,'Banco de Indicadores - UGRHI'!$B124,'Banco de Indicadores - Mun. (1)'!$A:$A,'Banco de Indicadores - UGRHI'!$A124)</f>
        <v>4.7527790821086384</v>
      </c>
      <c r="AC124" s="48">
        <f t="shared" si="4"/>
        <v>0</v>
      </c>
      <c r="AD124" s="48">
        <f t="shared" si="5"/>
        <v>0</v>
      </c>
      <c r="AE124" s="44">
        <f>SUMIFS('Banco de Indicadores - Mun. (1)'!Y:Y,'Banco de Indicadores - Mun. (1)'!$C:$C,'Banco de Indicadores - UGRHI'!$B124,'Banco de Indicadores - Mun. (1)'!$A:$A,'Banco de Indicadores - UGRHI'!$A124)</f>
        <v>743.59</v>
      </c>
      <c r="AF124" s="44">
        <f>SUMIFS('Banco de Indicadores - Mun. (1)'!Z:Z,'Banco de Indicadores - Mun. (1)'!$C:$C,'Banco de Indicadores - UGRHI'!$B124,'Banco de Indicadores - Mun. (1)'!$A:$A,'Banco de Indicadores - UGRHI'!$A124)</f>
        <v>39182</v>
      </c>
      <c r="AG124" s="44">
        <f>SUMIFS('Banco de Indicadores - Mun. (1)'!AA:AA,'Banco de Indicadores - Mun. (1)'!$C:$C,'Banco de Indicadores - UGRHI'!$B124,'Banco de Indicadores - Mun. (1)'!$A:$A,'Banco de Indicadores - UGRHI'!$A124)</f>
        <v>38800</v>
      </c>
      <c r="AH124" s="44">
        <f>SUMIFS('Banco de Indicadores - Mun. (1)'!AB:AB,'Banco de Indicadores - Mun. (1)'!$C:$C,'Banco de Indicadores - UGRHI'!$B124,'Banco de Indicadores - Mun. (1)'!$A:$A,'Banco de Indicadores - UGRHI'!$A124)</f>
        <v>86</v>
      </c>
      <c r="AI124" s="44">
        <f>SUMIFS('Banco de Indicadores - Mun. (1)'!AC:AC,'Banco de Indicadores - Mun. (1)'!$C:$C,'Banco de Indicadores - UGRHI'!$B124,'Banco de Indicadores - Mun. (1)'!$A:$A,'Banco de Indicadores - UGRHI'!$A124)</f>
        <v>10</v>
      </c>
      <c r="AJ124" s="44">
        <f>SUMIFS('Banco de Indicadores Mun. (2)'!Q:Q,'Banco de Indicadores Mun. (2)'!$E:$E,'Banco de Indicadores - UGRHI'!$B124,'Banco de Indicadores Mun. (2)'!$A:$A,'Banco de Indicadores - UGRHI'!$A124)</f>
        <v>0</v>
      </c>
      <c r="AK124" s="154">
        <f>VLOOKUP(B124,'Dados Base'!B:K,9,FALSE)*31536000/SUMIFS('Banco de Indicadores - Mun. (1)'!H:H,'Banco de Indicadores - Mun. (1)'!C:C,'Banco de Indicadores - UGRHI'!B124,'Banco de Indicadores - Mun. (1)'!A:A,'Banco de Indicadores - UGRHI'!A124)</f>
        <v>2032.533916628018</v>
      </c>
      <c r="AL124" s="126">
        <v>96.694352169300302</v>
      </c>
      <c r="AM124" s="42" t="s">
        <v>702</v>
      </c>
      <c r="AN124" s="42" t="s">
        <v>702</v>
      </c>
      <c r="AO124" s="42" t="s">
        <v>702</v>
      </c>
      <c r="AP124" s="126">
        <v>98.775372573566543</v>
      </c>
      <c r="AQ124" s="127">
        <f>(SUMIFS(T:T,B:B,B124,A:A,A124)/VLOOKUP(B124,'Dados Base'!B:K,8,FALSE))*100</f>
        <v>0</v>
      </c>
      <c r="AR124" s="127">
        <f>(SUMIFS(T:T,B:B,B124,A:A,A124)/VLOOKUP(B124,'Dados Base'!B:K,9,FALSE))*100</f>
        <v>0</v>
      </c>
      <c r="AS124" s="127">
        <f>(SUMIFS(U:U,B:B,B124,A:A,A124)/VLOOKUP(B124,'Dados Base'!B:K,7,FALSE))*100</f>
        <v>0</v>
      </c>
      <c r="AT124" s="127">
        <f>(SUMIFS(V:V,B:B,B124,A:A,A124)/VLOOKUP(B124,'Dados Base'!B:K,10,FALSE))*100</f>
        <v>0</v>
      </c>
      <c r="AU124" s="44">
        <f>SUMIFS('Banco de Indicadores - Mun. (1)'!AO:AO,'Banco de Indicadores - Mun. (1)'!$C:$C,'Banco de Indicadores - UGRHI'!$B124,'Banco de Indicadores - Mun. (1)'!$A:$A,'Banco de Indicadores - UGRHI'!$A124)</f>
        <v>11</v>
      </c>
      <c r="AV124" s="44">
        <f>SUMIFS('Banco de Indicadores - Mun. (1)'!AP:AP,'Banco de Indicadores - Mun. (1)'!$C:$C,'Banco de Indicadores - UGRHI'!$B124,'Banco de Indicadores - Mun. (1)'!$A:$A,'Banco de Indicadores - UGRHI'!$A124)</f>
        <v>8.1360344967862659</v>
      </c>
      <c r="AW124" s="142">
        <v>10</v>
      </c>
      <c r="AX124" s="44">
        <f>SUMIFS('Banco de Indicadores - Mun. (1)'!AQ:AQ,'Banco de Indicadores - Mun. (1)'!$C:$C,'Banco de Indicadores - UGRHI'!$B124,'Banco de Indicadores - Mun. (1)'!$A:$A,'Banco de Indicadores - UGRHI'!$A124)</f>
        <v>51</v>
      </c>
      <c r="AY124" s="74">
        <v>97.387911441101764</v>
      </c>
      <c r="AZ124" s="74">
        <v>59.457828146238882</v>
      </c>
      <c r="BA124" s="75">
        <f xml:space="preserve">  100 * (  SUMIFS('Banco de Indicadores - Mun. (1)'!Z:Z,'Banco de Indicadores - Mun. (1)'!$C:$C,'Banco de Indicadores - UGRHI'!$B124,'Banco de Indicadores - Mun. (1)'!$A:$A,'Banco de Indicadores - UGRHI'!$A124) /
(SUMIFS('Banco de Indicadores - Mun. (1)'!AA:AA,'Banco de Indicadores - Mun. (1)'!$C:$C,'Banco de Indicadores - UGRHI'!$B124,'Banco de Indicadores - Mun. (1)'!$A:$A,'Banco de Indicadores - UGRHI'!$A124) +  SUMIFS('Banco de Indicadores - Mun. (1)'!Z:Z,'Banco de Indicadores - Mun. (1)'!$C:$C,'Banco de Indicadores - UGRHI'!$B124,'Banco de Indicadores - Mun. (1)'!$A:$A,'Banco de Indicadores - UGRHI'!$A124) ))</f>
        <v>50.244928316791061</v>
      </c>
      <c r="BB124" s="44">
        <f>SUMIFS('Banco de Indicadores - Mun. (1)'!AW:AW,'Banco de Indicadores - Mun. (1)'!$C:$C,'Banco de Indicadores - UGRHI'!$B124,'Banco de Indicadores - Mun. (1)'!$A:$A,'Banco de Indicadores - UGRHI'!$A124)</f>
        <v>7</v>
      </c>
      <c r="BC124" s="44">
        <f>SUMIFS('Banco de Indicadores - Mun. (1)'!AX:AX,'Banco de Indicadores - Mun. (1)'!$C:$C,'Banco de Indicadores - UGRHI'!$B124,'Banco de Indicadores - Mun. (1)'!$A:$A,'Banco de Indicadores - UGRHI'!$A124)</f>
        <v>10</v>
      </c>
      <c r="BD124" s="124">
        <v>0.5</v>
      </c>
      <c r="BE124" s="44">
        <f>SUMIFS('Banco de Indicadores Mun. (2)'!R:R,'Banco de Indicadores Mun. (2)'!$E:$E,'Banco de Indicadores - UGRHI'!$B124,'Banco de Indicadores Mun. (2)'!$A:$A,'Banco de Indicadores - UGRHI'!$A124)</f>
        <v>0</v>
      </c>
      <c r="BF124" s="128">
        <v>88.50870169929054</v>
      </c>
    </row>
    <row r="125" spans="1:58" x14ac:dyDescent="0.25">
      <c r="A125" s="38">
        <v>2012</v>
      </c>
      <c r="B125" s="38">
        <v>14</v>
      </c>
      <c r="C125" s="123">
        <f>SUMIFS('Banco de Indicadores Mun. (2)'!G:G,'Banco de Indicadores Mun. (2)'!$E:$E,'Banco de Indicadores - UGRHI'!$B125,'Banco de Indicadores Mun. (2)'!$A:$A,'Banco de Indicadores - UGRHI'!$A125)</f>
        <v>0</v>
      </c>
      <c r="D125" s="123">
        <f>SUMIFS('Banco de Indicadores Mun. (2)'!H:H,'Banco de Indicadores Mun. (2)'!$E:$E,'Banco de Indicadores - UGRHI'!$B125,'Banco de Indicadores Mun. (2)'!$A:$A,'Banco de Indicadores - UGRHI'!$A125)</f>
        <v>0</v>
      </c>
      <c r="E125" s="43">
        <v>0.54782972133022856</v>
      </c>
      <c r="F125" s="44">
        <f>SUMIFS('Banco de Indicadores - Mun. (1)'!H:H,'Banco de Indicadores - Mun. (1)'!$C:$C,'Banco de Indicadores - UGRHI'!$B125,'Banco de Indicadores - Mun. (1)'!$A:$A,'Banco de Indicadores - UGRHI'!$A125)</f>
        <v>728993</v>
      </c>
      <c r="G125" s="44">
        <f>SUMIFS('Banco de Indicadores - Mun. (1)'!I:I,'Banco de Indicadores - Mun. (1)'!$C:$C,'Banco de Indicadores - UGRHI'!$B125,'Banco de Indicadores - Mun. (1)'!$A:$A,'Banco de Indicadores - UGRHI'!$A125)</f>
        <v>589570</v>
      </c>
      <c r="H125" s="44">
        <f>SUMIFS('Banco de Indicadores - Mun. (1)'!J:J,'Banco de Indicadores - Mun. (1)'!$C:$C,'Banco de Indicadores - UGRHI'!$B125,'Banco de Indicadores - Mun. (1)'!$A:$A,'Banco de Indicadores - UGRHI'!$A125)</f>
        <v>139423</v>
      </c>
      <c r="I125" s="46">
        <f>(F125)/VLOOKUP(B125,'Dados Base'!$B:$K,6,FALSE)</f>
        <v>35.152132076845518</v>
      </c>
      <c r="J125" s="73">
        <f t="shared" si="7"/>
        <v>0.80874576299086554</v>
      </c>
      <c r="K125" s="44">
        <f>SUMIFS('Banco de Indicadores - Mun. (1)'!O:O,'Banco de Indicadores - Mun. (1)'!$C:$C,'Banco de Indicadores - UGRHI'!$B125,'Banco de Indicadores - Mun. (1)'!$A:$A,'Banco de Indicadores - UGRHI'!$A125)</f>
        <v>4201</v>
      </c>
      <c r="L125" s="44">
        <f>SUMIFS('Banco de Indicadores - Mun. (1)'!P:P,'Banco de Indicadores - Mun. (1)'!$C:$C,'Banco de Indicadores - UGRHI'!$B125,'Banco de Indicadores - Mun. (1)'!$A:$A,'Banco de Indicadores - UGRHI'!$A125)</f>
        <v>0</v>
      </c>
      <c r="M125" s="44">
        <f>SUMIFS('Banco de Indicadores - Mun. (1)'!Q:Q,'Banco de Indicadores - Mun. (1)'!$C:$C,'Banco de Indicadores - UGRHI'!$B125,'Banco de Indicadores - Mun. (1)'!$A:$A,'Banco de Indicadores - UGRHI'!$A125)</f>
        <v>0</v>
      </c>
      <c r="N125" s="44">
        <f>SUMIFS('Banco de Indicadores - Mun. (1)'!R:R,'Banco de Indicadores - Mun. (1)'!$C:$C,'Banco de Indicadores - UGRHI'!$B125,'Banco de Indicadores - Mun. (1)'!$A:$A,'Banco de Indicadores - UGRHI'!$A125)</f>
        <v>0</v>
      </c>
      <c r="O125" s="44">
        <f>SUMIFS('Banco de Indicadores - Mun. (1)'!S:S,'Banco de Indicadores - Mun. (1)'!$C:$C,'Banco de Indicadores - UGRHI'!$B125,'Banco de Indicadores - Mun. (1)'!$A:$A,'Banco de Indicadores - UGRHI'!$A125)</f>
        <v>1182</v>
      </c>
      <c r="P125" s="44">
        <f>SUMIFS('Banco de Indicadores - Mun. (1)'!T:T,'Banco de Indicadores - Mun. (1)'!$C:$C,'Banco de Indicadores - UGRHI'!$B125,'Banco de Indicadores - Mun. (1)'!$A:$A,'Banco de Indicadores - UGRHI'!$A125)</f>
        <v>0</v>
      </c>
      <c r="Q125" s="44">
        <f>SUMIFS('Banco de Indicadores - Mun. (1)'!U:U,'Banco de Indicadores - Mun. (1)'!$C:$C,'Banco de Indicadores - UGRHI'!$B125,'Banco de Indicadores - Mun. (1)'!$A:$A,'Banco de Indicadores - UGRHI'!$A125)</f>
        <v>6876</v>
      </c>
      <c r="R125" s="44">
        <f>SUMIFS('Banco de Indicadores - Mun. (1)'!V:V,'Banco de Indicadores - Mun. (1)'!$C:$C,'Banco de Indicadores - UGRHI'!$B125,'Banco de Indicadores - Mun. (1)'!$A:$A,'Banco de Indicadores - UGRHI'!$A125)</f>
        <v>4069</v>
      </c>
      <c r="S125" s="44">
        <f>SUMIFS('Banco de Indicadores - Mun. (1)'!W:W,'Banco de Indicadores - Mun. (1)'!$C:$C,'Banco de Indicadores - UGRHI'!$B125,'Banco de Indicadores - Mun. (1)'!$A:$A,'Banco de Indicadores - UGRHI'!$A125)</f>
        <v>537.62479999999994</v>
      </c>
      <c r="T125" s="45">
        <f>SUMIFS('Banco de Indicadores Mun. (2)'!I:I,'Banco de Indicadores Mun. (2)'!$E:$E,'Banco de Indicadores - UGRHI'!$B125,'Banco de Indicadores Mun. (2)'!$A:$A,'Banco de Indicadores - UGRHI'!$A125)</f>
        <v>0</v>
      </c>
      <c r="U125" s="45">
        <f>SUMIFS('Banco de Indicadores Mun. (2)'!J:J,'Banco de Indicadores Mun. (2)'!$E:$E,'Banco de Indicadores - UGRHI'!$B125,'Banco de Indicadores Mun. (2)'!$A:$A,'Banco de Indicadores - UGRHI'!$A125)</f>
        <v>0</v>
      </c>
      <c r="V125" s="45">
        <f>SUMIFS('Banco de Indicadores Mun. (2)'!K:K,'Banco de Indicadores Mun. (2)'!$E:$E,'Banco de Indicadores - UGRHI'!$B125,'Banco de Indicadores Mun. (2)'!$A:$A,'Banco de Indicadores - UGRHI'!$A125)</f>
        <v>0</v>
      </c>
      <c r="W125" s="45">
        <f>SUMIFS('Banco de Indicadores Mun. (2)'!L:L,'Banco de Indicadores Mun. (2)'!$E:$E,'Banco de Indicadores - UGRHI'!$B125,'Banco de Indicadores Mun. (2)'!$A:$A,'Banco de Indicadores - UGRHI'!$A125)</f>
        <v>0</v>
      </c>
      <c r="X125" s="45">
        <f>SUMIFS('Banco de Indicadores Mun. (2)'!M:M,'Banco de Indicadores Mun. (2)'!$E:$E,'Banco de Indicadores - UGRHI'!$B125,'Banco de Indicadores Mun. (2)'!$A:$A,'Banco de Indicadores - UGRHI'!$A125)</f>
        <v>0</v>
      </c>
      <c r="Y125" s="45">
        <f>SUMIFS('Banco de Indicadores Mun. (2)'!N:N,'Banco de Indicadores Mun. (2)'!$E:$E,'Banco de Indicadores - UGRHI'!$B125,'Banco de Indicadores Mun. (2)'!$A:$A,'Banco de Indicadores - UGRHI'!$A125)</f>
        <v>0</v>
      </c>
      <c r="Z125" s="45">
        <f>SUMIFS('Banco de Indicadores Mun. (2)'!O:O,'Banco de Indicadores Mun. (2)'!$E:$E,'Banco de Indicadores - UGRHI'!$B125,'Banco de Indicadores Mun. (2)'!$A:$A,'Banco de Indicadores - UGRHI'!$A125)</f>
        <v>0</v>
      </c>
      <c r="AA125" s="45">
        <f>SUMIFS('Banco de Indicadores Mun. (2)'!P:P,'Banco de Indicadores Mun. (2)'!$E:$E,'Banco de Indicadores - UGRHI'!$B125,'Banco de Indicadores Mun. (2)'!$A:$A,'Banco de Indicadores - UGRHI'!$A125)</f>
        <v>0</v>
      </c>
      <c r="AB125" s="48">
        <f>SUMIFS('Banco de Indicadores - Mun. (1)'!X:X,'Banco de Indicadores - Mun. (1)'!$C:$C,'Banco de Indicadores - UGRHI'!$B125,'Banco de Indicadores - Mun. (1)'!$A:$A,'Banco de Indicadores - UGRHI'!$A125)</f>
        <v>1.9014817865833331</v>
      </c>
      <c r="AC125" s="48">
        <f t="shared" si="4"/>
        <v>0</v>
      </c>
      <c r="AD125" s="48">
        <f t="shared" si="5"/>
        <v>0</v>
      </c>
      <c r="AE125" s="44">
        <f>SUMIFS('Banco de Indicadores - Mun. (1)'!Y:Y,'Banco de Indicadores - Mun. (1)'!$C:$C,'Banco de Indicadores - UGRHI'!$B125,'Banco de Indicadores - Mun. (1)'!$A:$A,'Banco de Indicadores - UGRHI'!$A125)</f>
        <v>246.74999999999997</v>
      </c>
      <c r="AF125" s="44">
        <f>SUMIFS('Banco de Indicadores - Mun. (1)'!Z:Z,'Banco de Indicadores - Mun. (1)'!$C:$C,'Banco de Indicadores - UGRHI'!$B125,'Banco de Indicadores - Mun. (1)'!$A:$A,'Banco de Indicadores - UGRHI'!$A125)</f>
        <v>19693</v>
      </c>
      <c r="AG125" s="44">
        <f>SUMIFS('Banco de Indicadores - Mun. (1)'!AA:AA,'Banco de Indicadores - Mun. (1)'!$C:$C,'Banco de Indicadores - UGRHI'!$B125,'Banco de Indicadores - Mun. (1)'!$A:$A,'Banco de Indicadores - UGRHI'!$A125)</f>
        <v>11803</v>
      </c>
      <c r="AH125" s="44">
        <f>SUMIFS('Banco de Indicadores - Mun. (1)'!AB:AB,'Banco de Indicadores - Mun. (1)'!$C:$C,'Banco de Indicadores - UGRHI'!$B125,'Banco de Indicadores - Mun. (1)'!$A:$A,'Banco de Indicadores - UGRHI'!$A125)</f>
        <v>102</v>
      </c>
      <c r="AI125" s="44">
        <f>SUMIFS('Banco de Indicadores - Mun. (1)'!AC:AC,'Banco de Indicadores - Mun. (1)'!$C:$C,'Banco de Indicadores - UGRHI'!$B125,'Banco de Indicadores - Mun. (1)'!$A:$A,'Banco de Indicadores - UGRHI'!$A125)</f>
        <v>10</v>
      </c>
      <c r="AJ125" s="44">
        <f>SUMIFS('Banco de Indicadores Mun. (2)'!Q:Q,'Banco de Indicadores Mun. (2)'!$E:$E,'Banco de Indicadores - UGRHI'!$B125,'Banco de Indicadores Mun. (2)'!$A:$A,'Banco de Indicadores - UGRHI'!$A125)</f>
        <v>0</v>
      </c>
      <c r="AK125" s="154">
        <f>VLOOKUP(B125,'Dados Base'!B:K,9,FALSE)*31536000/SUMIFS('Banco de Indicadores - Mun. (1)'!H:H,'Banco de Indicadores - Mun. (1)'!C:C,'Banco de Indicadores - UGRHI'!B125,'Banco de Indicadores - Mun. (1)'!A:A,'Banco de Indicadores - UGRHI'!A125)</f>
        <v>11031.217035005822</v>
      </c>
      <c r="AL125" s="126">
        <v>84.265751001724311</v>
      </c>
      <c r="AM125" s="42" t="s">
        <v>702</v>
      </c>
      <c r="AN125" s="42" t="s">
        <v>702</v>
      </c>
      <c r="AO125" s="42" t="s">
        <v>702</v>
      </c>
      <c r="AP125" s="126">
        <v>98.571432569499819</v>
      </c>
      <c r="AQ125" s="127">
        <f>(SUMIFS(T:T,B:B,B125,A:A,A125)/VLOOKUP(B125,'Dados Base'!B:K,8,FALSE))*100</f>
        <v>0</v>
      </c>
      <c r="AR125" s="127">
        <f>(SUMIFS(T:T,B:B,B125,A:A,A125)/VLOOKUP(B125,'Dados Base'!B:K,9,FALSE))*100</f>
        <v>0</v>
      </c>
      <c r="AS125" s="127">
        <f>(SUMIFS(U:U,B:B,B125,A:A,A125)/VLOOKUP(B125,'Dados Base'!B:K,7,FALSE))*100</f>
        <v>0</v>
      </c>
      <c r="AT125" s="127">
        <f>(SUMIFS(V:V,B:B,B125,A:A,A125)/VLOOKUP(B125,'Dados Base'!B:K,10,FALSE))*100</f>
        <v>0</v>
      </c>
      <c r="AU125" s="44">
        <f>SUMIFS('Banco de Indicadores - Mun. (1)'!AO:AO,'Banco de Indicadores - Mun. (1)'!$C:$C,'Banco de Indicadores - UGRHI'!$B125,'Banco de Indicadores - Mun. (1)'!$A:$A,'Banco de Indicadores - UGRHI'!$A125)</f>
        <v>6</v>
      </c>
      <c r="AV125" s="44">
        <f>SUMIFS('Banco de Indicadores - Mun. (1)'!AP:AP,'Banco de Indicadores - Mun. (1)'!$C:$C,'Banco de Indicadores - UGRHI'!$B125,'Banco de Indicadores - Mun. (1)'!$A:$A,'Banco de Indicadores - UGRHI'!$A125)</f>
        <v>0</v>
      </c>
      <c r="AW125" s="142">
        <v>8</v>
      </c>
      <c r="AX125" s="44">
        <f>SUMIFS('Banco de Indicadores - Mun. (1)'!AQ:AQ,'Banco de Indicadores - Mun. (1)'!$C:$C,'Banco de Indicadores - UGRHI'!$B125,'Banco de Indicadores - Mun. (1)'!$A:$A,'Banco de Indicadores - UGRHI'!$A125)</f>
        <v>54</v>
      </c>
      <c r="AY125" s="74">
        <v>90.472009144018287</v>
      </c>
      <c r="AZ125" s="74">
        <v>81.57730918211837</v>
      </c>
      <c r="BA125" s="75">
        <f xml:space="preserve">  100 * (  SUMIFS('Banco de Indicadores - Mun. (1)'!Z:Z,'Banco de Indicadores - Mun. (1)'!$C:$C,'Banco de Indicadores - UGRHI'!$B125,'Banco de Indicadores - Mun. (1)'!$A:$A,'Banco de Indicadores - UGRHI'!$A125) /
(SUMIFS('Banco de Indicadores - Mun. (1)'!AA:AA,'Banco de Indicadores - Mun. (1)'!$C:$C,'Banco de Indicadores - UGRHI'!$B125,'Banco de Indicadores - Mun. (1)'!$A:$A,'Banco de Indicadores - UGRHI'!$A125) +  SUMIFS('Banco de Indicadores - Mun. (1)'!Z:Z,'Banco de Indicadores - Mun. (1)'!$C:$C,'Banco de Indicadores - UGRHI'!$B125,'Banco de Indicadores - Mun. (1)'!$A:$A,'Banco de Indicadores - UGRHI'!$A125) ))</f>
        <v>62.525400050800108</v>
      </c>
      <c r="BB125" s="44">
        <f>SUMIFS('Banco de Indicadores - Mun. (1)'!AW:AW,'Banco de Indicadores - Mun. (1)'!$C:$C,'Banco de Indicadores - UGRHI'!$B125,'Banco de Indicadores - Mun. (1)'!$A:$A,'Banco de Indicadores - UGRHI'!$A125)</f>
        <v>5</v>
      </c>
      <c r="BC125" s="44">
        <f>SUMIFS('Banco de Indicadores - Mun. (1)'!AX:AX,'Banco de Indicadores - Mun. (1)'!$C:$C,'Banco de Indicadores - UGRHI'!$B125,'Banco de Indicadores - Mun. (1)'!$A:$A,'Banco de Indicadores - UGRHI'!$A125)</f>
        <v>10</v>
      </c>
      <c r="BD125" s="124">
        <v>0.66</v>
      </c>
      <c r="BE125" s="44">
        <f>SUMIFS('Banco de Indicadores Mun. (2)'!R:R,'Banco de Indicadores Mun. (2)'!$E:$E,'Banco de Indicadores - UGRHI'!$B125,'Banco de Indicadores Mun. (2)'!$A:$A,'Banco de Indicadores - UGRHI'!$A125)</f>
        <v>0</v>
      </c>
      <c r="BF125" s="128">
        <v>64.557346072410098</v>
      </c>
    </row>
    <row r="126" spans="1:58" x14ac:dyDescent="0.25">
      <c r="A126" s="38">
        <v>2012</v>
      </c>
      <c r="B126" s="38">
        <v>15</v>
      </c>
      <c r="C126" s="123">
        <f>SUMIFS('Banco de Indicadores Mun. (2)'!G:G,'Banco de Indicadores Mun. (2)'!$E:$E,'Banco de Indicadores - UGRHI'!$B126,'Banco de Indicadores Mun. (2)'!$A:$A,'Banco de Indicadores - UGRHI'!$A126)</f>
        <v>0</v>
      </c>
      <c r="D126" s="123">
        <f>SUMIFS('Banco de Indicadores Mun. (2)'!H:H,'Banco de Indicadores Mun. (2)'!$E:$E,'Banco de Indicadores - UGRHI'!$B126,'Banco de Indicadores Mun. (2)'!$A:$A,'Banco de Indicadores - UGRHI'!$A126)</f>
        <v>0</v>
      </c>
      <c r="E126" s="43">
        <v>0.93240015198912118</v>
      </c>
      <c r="F126" s="44">
        <f>SUMIFS('Banco de Indicadores - Mun. (1)'!H:H,'Banco de Indicadores - Mun. (1)'!$C:$C,'Banco de Indicadores - UGRHI'!$B126,'Banco de Indicadores - Mun. (1)'!$A:$A,'Banco de Indicadores - UGRHI'!$A126)</f>
        <v>1252026</v>
      </c>
      <c r="G126" s="44">
        <f>SUMIFS('Banco de Indicadores - Mun. (1)'!I:I,'Banco de Indicadores - Mun. (1)'!$C:$C,'Banco de Indicadores - UGRHI'!$B126,'Banco de Indicadores - Mun. (1)'!$A:$A,'Banco de Indicadores - UGRHI'!$A126)</f>
        <v>1166959</v>
      </c>
      <c r="H126" s="44">
        <f>SUMIFS('Banco de Indicadores - Mun. (1)'!J:J,'Banco de Indicadores - Mun. (1)'!$C:$C,'Banco de Indicadores - UGRHI'!$B126,'Banco de Indicadores - Mun. (1)'!$A:$A,'Banco de Indicadores - UGRHI'!$A126)</f>
        <v>85067</v>
      </c>
      <c r="I126" s="46">
        <f>(F126)/VLOOKUP(B126,'Dados Base'!$B:$K,6,FALSE)</f>
        <v>73.415257273500757</v>
      </c>
      <c r="J126" s="73">
        <f t="shared" si="7"/>
        <v>0.93205652278786544</v>
      </c>
      <c r="K126" s="44">
        <f>SUMIFS('Banco de Indicadores - Mun. (1)'!O:O,'Banco de Indicadores - Mun. (1)'!$C:$C,'Banco de Indicadores - UGRHI'!$B126,'Banco de Indicadores - Mun. (1)'!$A:$A,'Banco de Indicadores - UGRHI'!$A126)</f>
        <v>5120</v>
      </c>
      <c r="L126" s="44">
        <f>SUMIFS('Banco de Indicadores - Mun. (1)'!P:P,'Banco de Indicadores - Mun. (1)'!$C:$C,'Banco de Indicadores - UGRHI'!$B126,'Banco de Indicadores - Mun. (1)'!$A:$A,'Banco de Indicadores - UGRHI'!$A126)</f>
        <v>0</v>
      </c>
      <c r="M126" s="44">
        <f>SUMIFS('Banco de Indicadores - Mun. (1)'!Q:Q,'Banco de Indicadores - Mun. (1)'!$C:$C,'Banco de Indicadores - UGRHI'!$B126,'Banco de Indicadores - Mun. (1)'!$A:$A,'Banco de Indicadores - UGRHI'!$A126)</f>
        <v>0</v>
      </c>
      <c r="N126" s="44">
        <f>SUMIFS('Banco de Indicadores - Mun. (1)'!R:R,'Banco de Indicadores - Mun. (1)'!$C:$C,'Banco de Indicadores - UGRHI'!$B126,'Banco de Indicadores - Mun. (1)'!$A:$A,'Banco de Indicadores - UGRHI'!$A126)</f>
        <v>0</v>
      </c>
      <c r="O126" s="44">
        <f>SUMIFS('Banco de Indicadores - Mun. (1)'!S:S,'Banco de Indicadores - Mun. (1)'!$C:$C,'Banco de Indicadores - UGRHI'!$B126,'Banco de Indicadores - Mun. (1)'!$A:$A,'Banco de Indicadores - UGRHI'!$A126)</f>
        <v>3900</v>
      </c>
      <c r="P126" s="44">
        <f>SUMIFS('Banco de Indicadores - Mun. (1)'!T:T,'Banco de Indicadores - Mun. (1)'!$C:$C,'Banco de Indicadores - UGRHI'!$B126,'Banco de Indicadores - Mun. (1)'!$A:$A,'Banco de Indicadores - UGRHI'!$A126)</f>
        <v>0</v>
      </c>
      <c r="Q126" s="44">
        <f>SUMIFS('Banco de Indicadores - Mun. (1)'!U:U,'Banco de Indicadores - Mun. (1)'!$C:$C,'Banco de Indicadores - UGRHI'!$B126,'Banco de Indicadores - Mun. (1)'!$A:$A,'Banco de Indicadores - UGRHI'!$A126)</f>
        <v>15634</v>
      </c>
      <c r="R126" s="44">
        <f>SUMIFS('Banco de Indicadores - Mun. (1)'!V:V,'Banco de Indicadores - Mun. (1)'!$C:$C,'Banco de Indicadores - UGRHI'!$B126,'Banco de Indicadores - Mun. (1)'!$A:$A,'Banco de Indicadores - UGRHI'!$A126)</f>
        <v>12012</v>
      </c>
      <c r="S126" s="44">
        <f>SUMIFS('Banco de Indicadores - Mun. (1)'!W:W,'Banco de Indicadores - Mun. (1)'!$C:$C,'Banco de Indicadores - UGRHI'!$B126,'Banco de Indicadores - Mun. (1)'!$A:$A,'Banco de Indicadores - UGRHI'!$A126)</f>
        <v>479.37599999999998</v>
      </c>
      <c r="T126" s="45">
        <f>SUMIFS('Banco de Indicadores Mun. (2)'!I:I,'Banco de Indicadores Mun. (2)'!$E:$E,'Banco de Indicadores - UGRHI'!$B126,'Banco de Indicadores Mun. (2)'!$A:$A,'Banco de Indicadores - UGRHI'!$A126)</f>
        <v>0</v>
      </c>
      <c r="U126" s="45">
        <f>SUMIFS('Banco de Indicadores Mun. (2)'!J:J,'Banco de Indicadores Mun. (2)'!$E:$E,'Banco de Indicadores - UGRHI'!$B126,'Banco de Indicadores Mun. (2)'!$A:$A,'Banco de Indicadores - UGRHI'!$A126)</f>
        <v>0</v>
      </c>
      <c r="V126" s="45">
        <f>SUMIFS('Banco de Indicadores Mun. (2)'!K:K,'Banco de Indicadores Mun. (2)'!$E:$E,'Banco de Indicadores - UGRHI'!$B126,'Banco de Indicadores Mun. (2)'!$A:$A,'Banco de Indicadores - UGRHI'!$A126)</f>
        <v>0</v>
      </c>
      <c r="W126" s="45">
        <f>SUMIFS('Banco de Indicadores Mun. (2)'!L:L,'Banco de Indicadores Mun. (2)'!$E:$E,'Banco de Indicadores - UGRHI'!$B126,'Banco de Indicadores Mun. (2)'!$A:$A,'Banco de Indicadores - UGRHI'!$A126)</f>
        <v>0</v>
      </c>
      <c r="X126" s="45">
        <f>SUMIFS('Banco de Indicadores Mun. (2)'!M:M,'Banco de Indicadores Mun. (2)'!$E:$E,'Banco de Indicadores - UGRHI'!$B126,'Banco de Indicadores Mun. (2)'!$A:$A,'Banco de Indicadores - UGRHI'!$A126)</f>
        <v>0</v>
      </c>
      <c r="Y126" s="45">
        <f>SUMIFS('Banco de Indicadores Mun. (2)'!N:N,'Banco de Indicadores Mun. (2)'!$E:$E,'Banco de Indicadores - UGRHI'!$B126,'Banco de Indicadores Mun. (2)'!$A:$A,'Banco de Indicadores - UGRHI'!$A126)</f>
        <v>0</v>
      </c>
      <c r="Z126" s="45">
        <f>SUMIFS('Banco de Indicadores Mun. (2)'!O:O,'Banco de Indicadores Mun. (2)'!$E:$E,'Banco de Indicadores - UGRHI'!$B126,'Banco de Indicadores Mun. (2)'!$A:$A,'Banco de Indicadores - UGRHI'!$A126)</f>
        <v>0</v>
      </c>
      <c r="AA126" s="45">
        <f>SUMIFS('Banco de Indicadores Mun. (2)'!P:P,'Banco de Indicadores Mun. (2)'!$E:$E,'Banco de Indicadores - UGRHI'!$B126,'Banco de Indicadores Mun. (2)'!$A:$A,'Banco de Indicadores - UGRHI'!$A126)</f>
        <v>0</v>
      </c>
      <c r="AB126" s="48">
        <f>SUMIFS('Banco de Indicadores - Mun. (1)'!X:X,'Banco de Indicadores - Mun. (1)'!$C:$C,'Banco de Indicadores - UGRHI'!$B126,'Banco de Indicadores - Mun. (1)'!$A:$A,'Banco de Indicadores - UGRHI'!$A126)</f>
        <v>3.7245288550438378</v>
      </c>
      <c r="AC126" s="48">
        <f t="shared" si="4"/>
        <v>0</v>
      </c>
      <c r="AD126" s="48">
        <f t="shared" si="5"/>
        <v>0</v>
      </c>
      <c r="AE126" s="44">
        <f>SUMIFS('Banco de Indicadores - Mun. (1)'!Y:Y,'Banco de Indicadores - Mun. (1)'!$C:$C,'Banco de Indicadores - UGRHI'!$B126,'Banco de Indicadores - Mun. (1)'!$A:$A,'Banco de Indicadores - UGRHI'!$A126)</f>
        <v>554.91999999999996</v>
      </c>
      <c r="AF126" s="44">
        <f>SUMIFS('Banco de Indicadores - Mun. (1)'!Z:Z,'Banco de Indicadores - Mun. (1)'!$C:$C,'Banco de Indicadores - UGRHI'!$B126,'Banco de Indicadores - Mun. (1)'!$A:$A,'Banco de Indicadores - UGRHI'!$A126)</f>
        <v>45966</v>
      </c>
      <c r="AG126" s="44">
        <f>SUMIFS('Banco de Indicadores - Mun. (1)'!AA:AA,'Banco de Indicadores - Mun. (1)'!$C:$C,'Banco de Indicadores - UGRHI'!$B126,'Banco de Indicadores - Mun. (1)'!$A:$A,'Banco de Indicadores - UGRHI'!$A126)</f>
        <v>16497</v>
      </c>
      <c r="AH126" s="44">
        <f>SUMIFS('Banco de Indicadores - Mun. (1)'!AB:AB,'Banco de Indicadores - Mun. (1)'!$C:$C,'Banco de Indicadores - UGRHI'!$B126,'Banco de Indicadores - Mun. (1)'!$A:$A,'Banco de Indicadores - UGRHI'!$A126)</f>
        <v>146</v>
      </c>
      <c r="AI126" s="44">
        <f>SUMIFS('Banco de Indicadores - Mun. (1)'!AC:AC,'Banco de Indicadores - Mun. (1)'!$C:$C,'Banco de Indicadores - UGRHI'!$B126,'Banco de Indicadores - Mun. (1)'!$A:$A,'Banco de Indicadores - UGRHI'!$A126)</f>
        <v>7</v>
      </c>
      <c r="AJ126" s="44">
        <f>SUMIFS('Banco de Indicadores Mun. (2)'!Q:Q,'Banco de Indicadores Mun. (2)'!$E:$E,'Banco de Indicadores - UGRHI'!$B126,'Banco de Indicadores Mun. (2)'!$A:$A,'Banco de Indicadores - UGRHI'!$A126)</f>
        <v>0</v>
      </c>
      <c r="AK126" s="154">
        <f>VLOOKUP(B126,'Dados Base'!B:K,9,FALSE)*31536000/SUMIFS('Banco de Indicadores - Mun. (1)'!H:H,'Banco de Indicadores - Mun. (1)'!C:C,'Banco de Indicadores - UGRHI'!B126,'Banco de Indicadores - Mun. (1)'!A:A,'Banco de Indicadores - UGRHI'!A126)</f>
        <v>3047.7450148798825</v>
      </c>
      <c r="AL126" s="126">
        <v>94.536530924788238</v>
      </c>
      <c r="AM126" s="42" t="s">
        <v>702</v>
      </c>
      <c r="AN126" s="42" t="s">
        <v>702</v>
      </c>
      <c r="AO126" s="42" t="s">
        <v>702</v>
      </c>
      <c r="AP126" s="126">
        <v>99.278333392960093</v>
      </c>
      <c r="AQ126" s="127">
        <f>(SUMIFS(T:T,B:B,B126,A:A,A126)/VLOOKUP(B126,'Dados Base'!B:K,8,FALSE))*100</f>
        <v>0</v>
      </c>
      <c r="AR126" s="127">
        <f>(SUMIFS(T:T,B:B,B126,A:A,A126)/VLOOKUP(B126,'Dados Base'!B:K,9,FALSE))*100</f>
        <v>0</v>
      </c>
      <c r="AS126" s="127">
        <f>(SUMIFS(U:U,B:B,B126,A:A,A126)/VLOOKUP(B126,'Dados Base'!B:K,7,FALSE))*100</f>
        <v>0</v>
      </c>
      <c r="AT126" s="127">
        <f>(SUMIFS(V:V,B:B,B126,A:A,A126)/VLOOKUP(B126,'Dados Base'!B:K,10,FALSE))*100</f>
        <v>0</v>
      </c>
      <c r="AU126" s="44">
        <f>SUMIFS('Banco de Indicadores - Mun. (1)'!AO:AO,'Banco de Indicadores - Mun. (1)'!$C:$C,'Banco de Indicadores - UGRHI'!$B126,'Banco de Indicadores - Mun. (1)'!$A:$A,'Banco de Indicadores - UGRHI'!$A126)</f>
        <v>6</v>
      </c>
      <c r="AV126" s="44">
        <f>SUMIFS('Banco de Indicadores - Mun. (1)'!AP:AP,'Banco de Indicadores - Mun. (1)'!$C:$C,'Banco de Indicadores - UGRHI'!$B126,'Banco de Indicadores - Mun. (1)'!$A:$A,'Banco de Indicadores - UGRHI'!$A126)</f>
        <v>10.509721492380452</v>
      </c>
      <c r="AW126" s="142">
        <v>14</v>
      </c>
      <c r="AX126" s="44">
        <f>SUMIFS('Banco de Indicadores - Mun. (1)'!AQ:AQ,'Banco de Indicadores - Mun. (1)'!$C:$C,'Banco de Indicadores - UGRHI'!$B126,'Banco de Indicadores - Mun. (1)'!$A:$A,'Banco de Indicadores - UGRHI'!$A126)</f>
        <v>3</v>
      </c>
      <c r="AY126" s="74">
        <v>98.407942301842695</v>
      </c>
      <c r="AZ126" s="74">
        <v>81.956129388598058</v>
      </c>
      <c r="BA126" s="75">
        <f xml:space="preserve">  100 * (  SUMIFS('Banco de Indicadores - Mun. (1)'!Z:Z,'Banco de Indicadores - Mun. (1)'!$C:$C,'Banco de Indicadores - UGRHI'!$B126,'Banco de Indicadores - Mun. (1)'!$A:$A,'Banco de Indicadores - UGRHI'!$A126) /
(SUMIFS('Banco de Indicadores - Mun. (1)'!AA:AA,'Banco de Indicadores - Mun. (1)'!$C:$C,'Banco de Indicadores - UGRHI'!$B126,'Banco de Indicadores - Mun. (1)'!$A:$A,'Banco de Indicadores - UGRHI'!$A126) +  SUMIFS('Banco de Indicadores - Mun. (1)'!Z:Z,'Banco de Indicadores - Mun. (1)'!$C:$C,'Banco de Indicadores - UGRHI'!$B126,'Banco de Indicadores - Mun. (1)'!$A:$A,'Banco de Indicadores - UGRHI'!$A126) ))</f>
        <v>73.589164785553052</v>
      </c>
      <c r="BB126" s="44">
        <f>SUMIFS('Banco de Indicadores - Mun. (1)'!AW:AW,'Banco de Indicadores - Mun. (1)'!$C:$C,'Banco de Indicadores - UGRHI'!$B126,'Banco de Indicadores - Mun. (1)'!$A:$A,'Banco de Indicadores - UGRHI'!$A126)</f>
        <v>20</v>
      </c>
      <c r="BC126" s="44">
        <f>SUMIFS('Banco de Indicadores - Mun. (1)'!AX:AX,'Banco de Indicadores - Mun. (1)'!$C:$C,'Banco de Indicadores - UGRHI'!$B126,'Banco de Indicadores - Mun. (1)'!$A:$A,'Banco de Indicadores - UGRHI'!$A126)</f>
        <v>7</v>
      </c>
      <c r="BD126" s="124">
        <v>0.57999999999999996</v>
      </c>
      <c r="BE126" s="44">
        <f>SUMIFS('Banco de Indicadores Mun. (2)'!R:R,'Banco de Indicadores Mun. (2)'!$E:$E,'Banco de Indicadores - UGRHI'!$B126,'Banco de Indicadores Mun. (2)'!$A:$A,'Banco de Indicadores - UGRHI'!$A126)</f>
        <v>0</v>
      </c>
      <c r="BF126" s="128">
        <v>117.82698344589764</v>
      </c>
    </row>
    <row r="127" spans="1:58" x14ac:dyDescent="0.25">
      <c r="A127" s="38">
        <v>2012</v>
      </c>
      <c r="B127" s="38">
        <v>16</v>
      </c>
      <c r="C127" s="123">
        <f>SUMIFS('Banco de Indicadores Mun. (2)'!G:G,'Banco de Indicadores Mun. (2)'!$E:$E,'Banco de Indicadores - UGRHI'!$B127,'Banco de Indicadores Mun. (2)'!$A:$A,'Banco de Indicadores - UGRHI'!$A127)</f>
        <v>0</v>
      </c>
      <c r="D127" s="123">
        <f>SUMIFS('Banco de Indicadores Mun. (2)'!H:H,'Banco de Indicadores Mun. (2)'!$E:$E,'Banco de Indicadores - UGRHI'!$B127,'Banco de Indicadores Mun. (2)'!$A:$A,'Banco de Indicadores - UGRHI'!$A127)</f>
        <v>0</v>
      </c>
      <c r="E127" s="43">
        <v>0.83790919566297806</v>
      </c>
      <c r="F127" s="44">
        <f>SUMIFS('Banco de Indicadores - Mun. (1)'!H:H,'Banco de Indicadores - Mun. (1)'!$C:$C,'Banco de Indicadores - UGRHI'!$B127,'Banco de Indicadores - Mun. (1)'!$A:$A,'Banco de Indicadores - UGRHI'!$A127)</f>
        <v>517017</v>
      </c>
      <c r="G127" s="44">
        <f>SUMIFS('Banco de Indicadores - Mun. (1)'!I:I,'Banco de Indicadores - Mun. (1)'!$C:$C,'Banco de Indicadores - UGRHI'!$B127,'Banco de Indicadores - Mun. (1)'!$A:$A,'Banco de Indicadores - UGRHI'!$A127)</f>
        <v>474048</v>
      </c>
      <c r="H127" s="44">
        <f>SUMIFS('Banco de Indicadores - Mun. (1)'!J:J,'Banco de Indicadores - Mun. (1)'!$C:$C,'Banco de Indicadores - UGRHI'!$B127,'Banco de Indicadores - Mun. (1)'!$A:$A,'Banco de Indicadores - UGRHI'!$A127)</f>
        <v>42969</v>
      </c>
      <c r="I127" s="46">
        <f>(F127)/VLOOKUP(B127,'Dados Base'!$B:$K,6,FALSE)</f>
        <v>41.723048765135211</v>
      </c>
      <c r="J127" s="73">
        <f t="shared" si="7"/>
        <v>0.91689054711934037</v>
      </c>
      <c r="K127" s="44">
        <f>SUMIFS('Banco de Indicadores - Mun. (1)'!O:O,'Banco de Indicadores - Mun. (1)'!$C:$C,'Banco de Indicadores - UGRHI'!$B127,'Banco de Indicadores - Mun. (1)'!$A:$A,'Banco de Indicadores - UGRHI'!$A127)</f>
        <v>3226</v>
      </c>
      <c r="L127" s="44">
        <f>SUMIFS('Banco de Indicadores - Mun. (1)'!P:P,'Banco de Indicadores - Mun. (1)'!$C:$C,'Banco de Indicadores - UGRHI'!$B127,'Banco de Indicadores - Mun. (1)'!$A:$A,'Banco de Indicadores - UGRHI'!$A127)</f>
        <v>0</v>
      </c>
      <c r="M127" s="44">
        <f>SUMIFS('Banco de Indicadores - Mun. (1)'!Q:Q,'Banco de Indicadores - Mun. (1)'!$C:$C,'Banco de Indicadores - UGRHI'!$B127,'Banco de Indicadores - Mun. (1)'!$A:$A,'Banco de Indicadores - UGRHI'!$A127)</f>
        <v>0</v>
      </c>
      <c r="N127" s="44">
        <f>SUMIFS('Banco de Indicadores - Mun. (1)'!R:R,'Banco de Indicadores - Mun. (1)'!$C:$C,'Banco de Indicadores - UGRHI'!$B127,'Banco de Indicadores - Mun. (1)'!$A:$A,'Banco de Indicadores - UGRHI'!$A127)</f>
        <v>0</v>
      </c>
      <c r="O127" s="44">
        <f>SUMIFS('Banco de Indicadores - Mun. (1)'!S:S,'Banco de Indicadores - Mun. (1)'!$C:$C,'Banco de Indicadores - UGRHI'!$B127,'Banco de Indicadores - Mun. (1)'!$A:$A,'Banco de Indicadores - UGRHI'!$A127)</f>
        <v>1343</v>
      </c>
      <c r="P127" s="44">
        <f>SUMIFS('Banco de Indicadores - Mun. (1)'!T:T,'Banco de Indicadores - Mun. (1)'!$C:$C,'Banco de Indicadores - UGRHI'!$B127,'Banco de Indicadores - Mun. (1)'!$A:$A,'Banco de Indicadores - UGRHI'!$A127)</f>
        <v>0</v>
      </c>
      <c r="Q127" s="44">
        <f>SUMIFS('Banco de Indicadores - Mun. (1)'!U:U,'Banco de Indicadores - Mun. (1)'!$C:$C,'Banco de Indicadores - UGRHI'!$B127,'Banco de Indicadores - Mun. (1)'!$A:$A,'Banco de Indicadores - UGRHI'!$A127)</f>
        <v>5515</v>
      </c>
      <c r="R127" s="44">
        <f>SUMIFS('Banco de Indicadores - Mun. (1)'!V:V,'Banco de Indicadores - Mun. (1)'!$C:$C,'Banco de Indicadores - UGRHI'!$B127,'Banco de Indicadores - Mun. (1)'!$A:$A,'Banco de Indicadores - UGRHI'!$A127)</f>
        <v>3792</v>
      </c>
      <c r="S127" s="44">
        <f>SUMIFS('Banco de Indicadores - Mun. (1)'!W:W,'Banco de Indicadores - Mun. (1)'!$C:$C,'Banco de Indicadores - UGRHI'!$B127,'Banco de Indicadores - Mun. (1)'!$A:$A,'Banco de Indicadores - UGRHI'!$A127)</f>
        <v>498.20570000000009</v>
      </c>
      <c r="T127" s="45">
        <f>SUMIFS('Banco de Indicadores Mun. (2)'!I:I,'Banco de Indicadores Mun. (2)'!$E:$E,'Banco de Indicadores - UGRHI'!$B127,'Banco de Indicadores Mun. (2)'!$A:$A,'Banco de Indicadores - UGRHI'!$A127)</f>
        <v>0</v>
      </c>
      <c r="U127" s="45">
        <f>SUMIFS('Banco de Indicadores Mun. (2)'!J:J,'Banco de Indicadores Mun. (2)'!$E:$E,'Banco de Indicadores - UGRHI'!$B127,'Banco de Indicadores Mun. (2)'!$A:$A,'Banco de Indicadores - UGRHI'!$A127)</f>
        <v>0</v>
      </c>
      <c r="V127" s="45">
        <f>SUMIFS('Banco de Indicadores Mun. (2)'!K:K,'Banco de Indicadores Mun. (2)'!$E:$E,'Banco de Indicadores - UGRHI'!$B127,'Banco de Indicadores Mun. (2)'!$A:$A,'Banco de Indicadores - UGRHI'!$A127)</f>
        <v>0</v>
      </c>
      <c r="W127" s="45">
        <f>SUMIFS('Banco de Indicadores Mun. (2)'!L:L,'Banco de Indicadores Mun. (2)'!$E:$E,'Banco de Indicadores - UGRHI'!$B127,'Banco de Indicadores Mun. (2)'!$A:$A,'Banco de Indicadores - UGRHI'!$A127)</f>
        <v>0</v>
      </c>
      <c r="X127" s="45">
        <f>SUMIFS('Banco de Indicadores Mun. (2)'!M:M,'Banco de Indicadores Mun. (2)'!$E:$E,'Banco de Indicadores - UGRHI'!$B127,'Banco de Indicadores Mun. (2)'!$A:$A,'Banco de Indicadores - UGRHI'!$A127)</f>
        <v>0</v>
      </c>
      <c r="Y127" s="45">
        <f>SUMIFS('Banco de Indicadores Mun. (2)'!N:N,'Banco de Indicadores Mun. (2)'!$E:$E,'Banco de Indicadores - UGRHI'!$B127,'Banco de Indicadores Mun. (2)'!$A:$A,'Banco de Indicadores - UGRHI'!$A127)</f>
        <v>0</v>
      </c>
      <c r="Z127" s="45">
        <f>SUMIFS('Banco de Indicadores Mun. (2)'!O:O,'Banco de Indicadores Mun. (2)'!$E:$E,'Banco de Indicadores - UGRHI'!$B127,'Banco de Indicadores Mun. (2)'!$A:$A,'Banco de Indicadores - UGRHI'!$A127)</f>
        <v>0</v>
      </c>
      <c r="AA127" s="45">
        <f>SUMIFS('Banco de Indicadores Mun. (2)'!P:P,'Banco de Indicadores Mun. (2)'!$E:$E,'Banco de Indicadores - UGRHI'!$B127,'Banco de Indicadores Mun. (2)'!$A:$A,'Banco de Indicadores - UGRHI'!$A127)</f>
        <v>0</v>
      </c>
      <c r="AB127" s="48">
        <f>SUMIFS('Banco de Indicadores - Mun. (1)'!X:X,'Banco de Indicadores - Mun. (1)'!$C:$C,'Banco de Indicadores - UGRHI'!$B127,'Banco de Indicadores - Mun. (1)'!$A:$A,'Banco de Indicadores - UGRHI'!$A127)</f>
        <v>1.4343765416454246</v>
      </c>
      <c r="AC127" s="48">
        <f t="shared" si="4"/>
        <v>0</v>
      </c>
      <c r="AD127" s="48">
        <f t="shared" si="5"/>
        <v>0</v>
      </c>
      <c r="AE127" s="44">
        <f>SUMIFS('Banco de Indicadores - Mun. (1)'!Y:Y,'Banco de Indicadores - Mun. (1)'!$C:$C,'Banco de Indicadores - UGRHI'!$B127,'Banco de Indicadores - Mun. (1)'!$A:$A,'Banco de Indicadores - UGRHI'!$A127)</f>
        <v>189.24000000000004</v>
      </c>
      <c r="AF127" s="44">
        <f>SUMIFS('Banco de Indicadores - Mun. (1)'!Z:Z,'Banco de Indicadores - Mun. (1)'!$C:$C,'Banco de Indicadores - UGRHI'!$B127,'Banco de Indicadores - Mun. (1)'!$A:$A,'Banco de Indicadores - UGRHI'!$A127)</f>
        <v>16220</v>
      </c>
      <c r="AG127" s="44">
        <f>SUMIFS('Banco de Indicadores - Mun. (1)'!AA:AA,'Banco de Indicadores - Mun. (1)'!$C:$C,'Banco de Indicadores - UGRHI'!$B127,'Banco de Indicadores - Mun. (1)'!$A:$A,'Banco de Indicadores - UGRHI'!$A127)</f>
        <v>9321</v>
      </c>
      <c r="AH127" s="44">
        <f>SUMIFS('Banco de Indicadores - Mun. (1)'!AB:AB,'Banco de Indicadores - Mun. (1)'!$C:$C,'Banco de Indicadores - UGRHI'!$B127,'Banco de Indicadores - Mun. (1)'!$A:$A,'Banco de Indicadores - UGRHI'!$A127)</f>
        <v>50</v>
      </c>
      <c r="AI127" s="44">
        <f>SUMIFS('Banco de Indicadores - Mun. (1)'!AC:AC,'Banco de Indicadores - Mun. (1)'!$C:$C,'Banco de Indicadores - UGRHI'!$B127,'Banco de Indicadores - Mun. (1)'!$A:$A,'Banco de Indicadores - UGRHI'!$A127)</f>
        <v>5</v>
      </c>
      <c r="AJ127" s="44">
        <f>SUMIFS('Banco de Indicadores Mun. (2)'!Q:Q,'Banco de Indicadores Mun. (2)'!$E:$E,'Banco de Indicadores - UGRHI'!$B127,'Banco de Indicadores Mun. (2)'!$A:$A,'Banco de Indicadores - UGRHI'!$A127)</f>
        <v>0</v>
      </c>
      <c r="AK127" s="154">
        <f>VLOOKUP(B127,'Dados Base'!B:K,9,FALSE)*31536000/SUMIFS('Banco de Indicadores - Mun. (1)'!H:H,'Banco de Indicadores - Mun. (1)'!C:C,'Banco de Indicadores - UGRHI'!B127,'Banco de Indicadores - Mun. (1)'!A:A,'Banco de Indicadores - UGRHI'!A127)</f>
        <v>5977.6138889050071</v>
      </c>
      <c r="AL127" s="126">
        <v>94.126408875327911</v>
      </c>
      <c r="AM127" s="42" t="s">
        <v>702</v>
      </c>
      <c r="AN127" s="42" t="s">
        <v>702</v>
      </c>
      <c r="AO127" s="42" t="s">
        <v>702</v>
      </c>
      <c r="AP127" s="126">
        <v>98.974716873731197</v>
      </c>
      <c r="AQ127" s="127">
        <f>(SUMIFS(T:T,B:B,B127,A:A,A127)/VLOOKUP(B127,'Dados Base'!B:K,8,FALSE))*100</f>
        <v>0</v>
      </c>
      <c r="AR127" s="127">
        <f>(SUMIFS(T:T,B:B,B127,A:A,A127)/VLOOKUP(B127,'Dados Base'!B:K,9,FALSE))*100</f>
        <v>0</v>
      </c>
      <c r="AS127" s="127">
        <f>(SUMIFS(U:U,B:B,B127,A:A,A127)/VLOOKUP(B127,'Dados Base'!B:K,7,FALSE))*100</f>
        <v>0</v>
      </c>
      <c r="AT127" s="127">
        <f>(SUMIFS(V:V,B:B,B127,A:A,A127)/VLOOKUP(B127,'Dados Base'!B:K,10,FALSE))*100</f>
        <v>0</v>
      </c>
      <c r="AU127" s="44">
        <f>SUMIFS('Banco de Indicadores - Mun. (1)'!AO:AO,'Banco de Indicadores - Mun. (1)'!$C:$C,'Banco de Indicadores - UGRHI'!$B127,'Banco de Indicadores - Mun. (1)'!$A:$A,'Banco de Indicadores - UGRHI'!$A127)</f>
        <v>14</v>
      </c>
      <c r="AV127" s="44">
        <f>SUMIFS('Banco de Indicadores - Mun. (1)'!AP:AP,'Banco de Indicadores - Mun. (1)'!$C:$C,'Banco de Indicadores - UGRHI'!$B127,'Banco de Indicadores - Mun. (1)'!$A:$A,'Banco de Indicadores - UGRHI'!$A127)</f>
        <v>0</v>
      </c>
      <c r="AW127" s="142">
        <v>6</v>
      </c>
      <c r="AX127" s="44">
        <f>SUMIFS('Banco de Indicadores - Mun. (1)'!AQ:AQ,'Banco de Indicadores - Mun. (1)'!$C:$C,'Banco de Indicadores - UGRHI'!$B127,'Banco de Indicadores - Mun. (1)'!$A:$A,'Banco de Indicadores - UGRHI'!$A127)</f>
        <v>25</v>
      </c>
      <c r="AY127" s="74">
        <v>96.71896166947262</v>
      </c>
      <c r="AZ127" s="74">
        <v>74.015881915351784</v>
      </c>
      <c r="BA127" s="75">
        <f xml:space="preserve">  100 * (  SUMIFS('Banco de Indicadores - Mun. (1)'!Z:Z,'Banco de Indicadores - Mun. (1)'!$C:$C,'Banco de Indicadores - UGRHI'!$B127,'Banco de Indicadores - Mun. (1)'!$A:$A,'Banco de Indicadores - UGRHI'!$A127) /
(SUMIFS('Banco de Indicadores - Mun. (1)'!AA:AA,'Banco de Indicadores - Mun. (1)'!$C:$C,'Banco de Indicadores - UGRHI'!$B127,'Banco de Indicadores - Mun. (1)'!$A:$A,'Banco de Indicadores - UGRHI'!$A127) +  SUMIFS('Banco de Indicadores - Mun. (1)'!Z:Z,'Banco de Indicadores - Mun. (1)'!$C:$C,'Banco de Indicadores - UGRHI'!$B127,'Banco de Indicadores - Mun. (1)'!$A:$A,'Banco de Indicadores - UGRHI'!$A127) ))</f>
        <v>63.505735875650913</v>
      </c>
      <c r="BB127" s="44">
        <f>SUMIFS('Banco de Indicadores - Mun. (1)'!AW:AW,'Banco de Indicadores - Mun. (1)'!$C:$C,'Banco de Indicadores - UGRHI'!$B127,'Banco de Indicadores - Mun. (1)'!$A:$A,'Banco de Indicadores - UGRHI'!$A127)</f>
        <v>1</v>
      </c>
      <c r="BC127" s="44">
        <f>SUMIFS('Banco de Indicadores - Mun. (1)'!AX:AX,'Banco de Indicadores - Mun. (1)'!$C:$C,'Banco de Indicadores - UGRHI'!$B127,'Banco de Indicadores - Mun. (1)'!$A:$A,'Banco de Indicadores - UGRHI'!$A127)</f>
        <v>5</v>
      </c>
      <c r="BD127" s="124">
        <v>0.63</v>
      </c>
      <c r="BE127" s="44">
        <f>SUMIFS('Banco de Indicadores Mun. (2)'!R:R,'Banco de Indicadores Mun. (2)'!$E:$E,'Banco de Indicadores - UGRHI'!$B127,'Banco de Indicadores Mun. (2)'!$A:$A,'Banco de Indicadores - UGRHI'!$A127)</f>
        <v>0</v>
      </c>
      <c r="BF127" s="128">
        <v>79.575796169985196</v>
      </c>
    </row>
    <row r="128" spans="1:58" x14ac:dyDescent="0.25">
      <c r="A128" s="38">
        <v>2012</v>
      </c>
      <c r="B128" s="38">
        <v>17</v>
      </c>
      <c r="C128" s="123">
        <f>SUMIFS('Banco de Indicadores Mun. (2)'!G:G,'Banco de Indicadores Mun. (2)'!$E:$E,'Banco de Indicadores - UGRHI'!$B128,'Banco de Indicadores Mun. (2)'!$A:$A,'Banco de Indicadores - UGRHI'!$A128)</f>
        <v>0</v>
      </c>
      <c r="D128" s="123">
        <f>SUMIFS('Banco de Indicadores Mun. (2)'!H:H,'Banco de Indicadores Mun. (2)'!$E:$E,'Banco de Indicadores - UGRHI'!$B128,'Banco de Indicadores Mun. (2)'!$A:$A,'Banco de Indicadores - UGRHI'!$A128)</f>
        <v>0</v>
      </c>
      <c r="E128" s="43">
        <v>0.6637751514635637</v>
      </c>
      <c r="F128" s="44">
        <f>SUMIFS('Banco de Indicadores - Mun. (1)'!H:H,'Banco de Indicadores - Mun. (1)'!$C:$C,'Banco de Indicadores - UGRHI'!$B128,'Banco de Indicadores - Mun. (1)'!$A:$A,'Banco de Indicadores - UGRHI'!$A128)</f>
        <v>672741</v>
      </c>
      <c r="G128" s="44">
        <f>SUMIFS('Banco de Indicadores - Mun. (1)'!I:I,'Banco de Indicadores - Mun. (1)'!$C:$C,'Banco de Indicadores - UGRHI'!$B128,'Banco de Indicadores - Mun. (1)'!$A:$A,'Banco de Indicadores - UGRHI'!$A128)</f>
        <v>616026</v>
      </c>
      <c r="H128" s="44">
        <f>SUMIFS('Banco de Indicadores - Mun. (1)'!J:J,'Banco de Indicadores - Mun. (1)'!$C:$C,'Banco de Indicadores - UGRHI'!$B128,'Banco de Indicadores - Mun. (1)'!$A:$A,'Banco de Indicadores - UGRHI'!$A128)</f>
        <v>56715</v>
      </c>
      <c r="I128" s="46">
        <f>(F128)/VLOOKUP(B128,'Dados Base'!$B:$K,6,FALSE)</f>
        <v>38.478050487995709</v>
      </c>
      <c r="J128" s="73">
        <f t="shared" si="7"/>
        <v>0.91569563918357877</v>
      </c>
      <c r="K128" s="44">
        <f>SUMIFS('Banco de Indicadores - Mun. (1)'!O:O,'Banco de Indicadores - Mun. (1)'!$C:$C,'Banco de Indicadores - UGRHI'!$B128,'Banco de Indicadores - Mun. (1)'!$A:$A,'Banco de Indicadores - UGRHI'!$A128)</f>
        <v>3404</v>
      </c>
      <c r="L128" s="44">
        <f>SUMIFS('Banco de Indicadores - Mun. (1)'!P:P,'Banco de Indicadores - Mun. (1)'!$C:$C,'Banco de Indicadores - UGRHI'!$B128,'Banco de Indicadores - Mun. (1)'!$A:$A,'Banco de Indicadores - UGRHI'!$A128)</f>
        <v>0</v>
      </c>
      <c r="M128" s="44">
        <f>SUMIFS('Banco de Indicadores - Mun. (1)'!Q:Q,'Banco de Indicadores - Mun. (1)'!$C:$C,'Banco de Indicadores - UGRHI'!$B128,'Banco de Indicadores - Mun. (1)'!$A:$A,'Banco de Indicadores - UGRHI'!$A128)</f>
        <v>0</v>
      </c>
      <c r="N128" s="44">
        <f>SUMIFS('Banco de Indicadores - Mun. (1)'!R:R,'Banco de Indicadores - Mun. (1)'!$C:$C,'Banco de Indicadores - UGRHI'!$B128,'Banco de Indicadores - Mun. (1)'!$A:$A,'Banco de Indicadores - UGRHI'!$A128)</f>
        <v>0</v>
      </c>
      <c r="O128" s="44">
        <f>SUMIFS('Banco de Indicadores - Mun. (1)'!S:S,'Banco de Indicadores - Mun. (1)'!$C:$C,'Banco de Indicadores - UGRHI'!$B128,'Banco de Indicadores - Mun. (1)'!$A:$A,'Banco de Indicadores - UGRHI'!$A128)</f>
        <v>1372</v>
      </c>
      <c r="P128" s="44">
        <f>SUMIFS('Banco de Indicadores - Mun. (1)'!T:T,'Banco de Indicadores - Mun. (1)'!$C:$C,'Banco de Indicadores - UGRHI'!$B128,'Banco de Indicadores - Mun. (1)'!$A:$A,'Banco de Indicadores - UGRHI'!$A128)</f>
        <v>0</v>
      </c>
      <c r="Q128" s="44">
        <f>SUMIFS('Banco de Indicadores - Mun. (1)'!U:U,'Banco de Indicadores - Mun. (1)'!$C:$C,'Banco de Indicadores - UGRHI'!$B128,'Banco de Indicadores - Mun. (1)'!$A:$A,'Banco de Indicadores - UGRHI'!$A128)</f>
        <v>7306</v>
      </c>
      <c r="R128" s="44">
        <f>SUMIFS('Banco de Indicadores - Mun. (1)'!V:V,'Banco de Indicadores - Mun. (1)'!$C:$C,'Banco de Indicadores - UGRHI'!$B128,'Banco de Indicadores - Mun. (1)'!$A:$A,'Banco de Indicadores - UGRHI'!$A128)</f>
        <v>5265</v>
      </c>
      <c r="S128" s="44">
        <f>SUMIFS('Banco de Indicadores - Mun. (1)'!W:W,'Banco de Indicadores - Mun. (1)'!$C:$C,'Banco de Indicadores - UGRHI'!$B128,'Banco de Indicadores - Mun. (1)'!$A:$A,'Banco de Indicadores - UGRHI'!$A128)</f>
        <v>272.40460000000002</v>
      </c>
      <c r="T128" s="45">
        <f>SUMIFS('Banco de Indicadores Mun. (2)'!I:I,'Banco de Indicadores Mun. (2)'!$E:$E,'Banco de Indicadores - UGRHI'!$B128,'Banco de Indicadores Mun. (2)'!$A:$A,'Banco de Indicadores - UGRHI'!$A128)</f>
        <v>0</v>
      </c>
      <c r="U128" s="45">
        <f>SUMIFS('Banco de Indicadores Mun. (2)'!J:J,'Banco de Indicadores Mun. (2)'!$E:$E,'Banco de Indicadores - UGRHI'!$B128,'Banco de Indicadores Mun. (2)'!$A:$A,'Banco de Indicadores - UGRHI'!$A128)</f>
        <v>0</v>
      </c>
      <c r="V128" s="45">
        <f>SUMIFS('Banco de Indicadores Mun. (2)'!K:K,'Banco de Indicadores Mun. (2)'!$E:$E,'Banco de Indicadores - UGRHI'!$B128,'Banco de Indicadores Mun. (2)'!$A:$A,'Banco de Indicadores - UGRHI'!$A128)</f>
        <v>0</v>
      </c>
      <c r="W128" s="45">
        <f>SUMIFS('Banco de Indicadores Mun. (2)'!L:L,'Banco de Indicadores Mun. (2)'!$E:$E,'Banco de Indicadores - UGRHI'!$B128,'Banco de Indicadores Mun. (2)'!$A:$A,'Banco de Indicadores - UGRHI'!$A128)</f>
        <v>0</v>
      </c>
      <c r="X128" s="45">
        <f>SUMIFS('Banco de Indicadores Mun. (2)'!M:M,'Banco de Indicadores Mun. (2)'!$E:$E,'Banco de Indicadores - UGRHI'!$B128,'Banco de Indicadores Mun. (2)'!$A:$A,'Banco de Indicadores - UGRHI'!$A128)</f>
        <v>0</v>
      </c>
      <c r="Y128" s="45">
        <f>SUMIFS('Banco de Indicadores Mun. (2)'!N:N,'Banco de Indicadores Mun. (2)'!$E:$E,'Banco de Indicadores - UGRHI'!$B128,'Banco de Indicadores Mun. (2)'!$A:$A,'Banco de Indicadores - UGRHI'!$A128)</f>
        <v>0</v>
      </c>
      <c r="Z128" s="45">
        <f>SUMIFS('Banco de Indicadores Mun. (2)'!O:O,'Banco de Indicadores Mun. (2)'!$E:$E,'Banco de Indicadores - UGRHI'!$B128,'Banco de Indicadores Mun. (2)'!$A:$A,'Banco de Indicadores - UGRHI'!$A128)</f>
        <v>0</v>
      </c>
      <c r="AA128" s="45">
        <f>SUMIFS('Banco de Indicadores Mun. (2)'!P:P,'Banco de Indicadores Mun. (2)'!$E:$E,'Banco de Indicadores - UGRHI'!$B128,'Banco de Indicadores Mun. (2)'!$A:$A,'Banco de Indicadores - UGRHI'!$A128)</f>
        <v>0</v>
      </c>
      <c r="AB128" s="48">
        <f>SUMIFS('Banco de Indicadores - Mun. (1)'!X:X,'Banco de Indicadores - Mun. (1)'!$C:$C,'Banco de Indicadores - UGRHI'!$B128,'Banco de Indicadores - Mun. (1)'!$A:$A,'Banco de Indicadores - UGRHI'!$A128)</f>
        <v>1.8861169821291808</v>
      </c>
      <c r="AC128" s="48">
        <f t="shared" si="4"/>
        <v>0</v>
      </c>
      <c r="AD128" s="48">
        <f t="shared" si="5"/>
        <v>0</v>
      </c>
      <c r="AE128" s="44">
        <f>SUMIFS('Banco de Indicadores - Mun. (1)'!Y:Y,'Banco de Indicadores - Mun. (1)'!$C:$C,'Banco de Indicadores - UGRHI'!$B128,'Banco de Indicadores - Mun. (1)'!$A:$A,'Banco de Indicadores - UGRHI'!$A128)</f>
        <v>255.57000000000002</v>
      </c>
      <c r="AF128" s="44">
        <f>SUMIFS('Banco de Indicadores - Mun. (1)'!Z:Z,'Banco de Indicadores - Mun. (1)'!$C:$C,'Banco de Indicadores - UGRHI'!$B128,'Banco de Indicadores - Mun. (1)'!$A:$A,'Banco de Indicadores - UGRHI'!$A128)</f>
        <v>26643</v>
      </c>
      <c r="AG128" s="44">
        <f>SUMIFS('Banco de Indicadores - Mun. (1)'!AA:AA,'Banco de Indicadores - Mun. (1)'!$C:$C,'Banco de Indicadores - UGRHI'!$B128,'Banco de Indicadores - Mun. (1)'!$A:$A,'Banco de Indicadores - UGRHI'!$A128)</f>
        <v>6487</v>
      </c>
      <c r="AH128" s="44">
        <f>SUMIFS('Banco de Indicadores - Mun. (1)'!AB:AB,'Banco de Indicadores - Mun. (1)'!$C:$C,'Banco de Indicadores - UGRHI'!$B128,'Banco de Indicadores - Mun. (1)'!$A:$A,'Banco de Indicadores - UGRHI'!$A128)</f>
        <v>33</v>
      </c>
      <c r="AI128" s="44">
        <f>SUMIFS('Banco de Indicadores - Mun. (1)'!AC:AC,'Banco de Indicadores - Mun. (1)'!$C:$C,'Banco de Indicadores - UGRHI'!$B128,'Banco de Indicadores - Mun. (1)'!$A:$A,'Banco de Indicadores - UGRHI'!$A128)</f>
        <v>3</v>
      </c>
      <c r="AJ128" s="44">
        <f>SUMIFS('Banco de Indicadores Mun. (2)'!Q:Q,'Banco de Indicadores Mun. (2)'!$E:$E,'Banco de Indicadores - UGRHI'!$B128,'Banco de Indicadores Mun. (2)'!$A:$A,'Banco de Indicadores - UGRHI'!$A128)</f>
        <v>0</v>
      </c>
      <c r="AK128" s="154">
        <f>VLOOKUP(B128,'Dados Base'!B:K,9,FALSE)*31536000/SUMIFS('Banco de Indicadores - Mun. (1)'!H:H,'Banco de Indicadores - Mun. (1)'!C:C,'Banco de Indicadores - UGRHI'!B128,'Banco de Indicadores - Mun. (1)'!A:A,'Banco de Indicadores - UGRHI'!A128)</f>
        <v>7265.9166008909815</v>
      </c>
      <c r="AL128" s="126">
        <v>92.000276633164404</v>
      </c>
      <c r="AM128" s="42" t="s">
        <v>702</v>
      </c>
      <c r="AN128" s="42" t="s">
        <v>702</v>
      </c>
      <c r="AO128" s="42" t="s">
        <v>702</v>
      </c>
      <c r="AP128" s="126">
        <v>99.317850672977045</v>
      </c>
      <c r="AQ128" s="127">
        <f>(SUMIFS(T:T,B:B,B128,A:A,A128)/VLOOKUP(B128,'Dados Base'!B:K,8,FALSE))*100</f>
        <v>0</v>
      </c>
      <c r="AR128" s="127">
        <f>(SUMIFS(T:T,B:B,B128,A:A,A128)/VLOOKUP(B128,'Dados Base'!B:K,9,FALSE))*100</f>
        <v>0</v>
      </c>
      <c r="AS128" s="127">
        <f>(SUMIFS(U:U,B:B,B128,A:A,A128)/VLOOKUP(B128,'Dados Base'!B:K,7,FALSE))*100</f>
        <v>0</v>
      </c>
      <c r="AT128" s="127">
        <f>(SUMIFS(V:V,B:B,B128,A:A,A128)/VLOOKUP(B128,'Dados Base'!B:K,10,FALSE))*100</f>
        <v>0</v>
      </c>
      <c r="AU128" s="44">
        <f>SUMIFS('Banco de Indicadores - Mun. (1)'!AO:AO,'Banco de Indicadores - Mun. (1)'!$C:$C,'Banco de Indicadores - UGRHI'!$B128,'Banco de Indicadores - Mun. (1)'!$A:$A,'Banco de Indicadores - UGRHI'!$A128)</f>
        <v>3</v>
      </c>
      <c r="AV128" s="44">
        <f>SUMIFS('Banco de Indicadores - Mun. (1)'!AP:AP,'Banco de Indicadores - Mun. (1)'!$C:$C,'Banco de Indicadores - UGRHI'!$B128,'Banco de Indicadores - Mun. (1)'!$A:$A,'Banco de Indicadores - UGRHI'!$A128)</f>
        <v>0.95677299603895982</v>
      </c>
      <c r="AW128" s="142">
        <v>4</v>
      </c>
      <c r="AX128" s="44">
        <f>SUMIFS('Banco de Indicadores - Mun. (1)'!AQ:AQ,'Banco de Indicadores - Mun. (1)'!$C:$C,'Banco de Indicadores - UGRHI'!$B128,'Banco de Indicadores - Mun. (1)'!$A:$A,'Banco de Indicadores - UGRHI'!$A128)</f>
        <v>77</v>
      </c>
      <c r="AY128" s="74">
        <v>97.007923030485955</v>
      </c>
      <c r="AZ128" s="74">
        <v>93.460841231512219</v>
      </c>
      <c r="BA128" s="75">
        <f xml:space="preserve">  100 * (  SUMIFS('Banco de Indicadores - Mun. (1)'!Z:Z,'Banco de Indicadores - Mun. (1)'!$C:$C,'Banco de Indicadores - UGRHI'!$B128,'Banco de Indicadores - Mun. (1)'!$A:$A,'Banco de Indicadores - UGRHI'!$A128) /
(SUMIFS('Banco de Indicadores - Mun. (1)'!AA:AA,'Banco de Indicadores - Mun. (1)'!$C:$C,'Banco de Indicadores - UGRHI'!$B128,'Banco de Indicadores - Mun. (1)'!$A:$A,'Banco de Indicadores - UGRHI'!$A128) +  SUMIFS('Banco de Indicadores - Mun. (1)'!Z:Z,'Banco de Indicadores - Mun. (1)'!$C:$C,'Banco de Indicadores - UGRHI'!$B128,'Banco de Indicadores - Mun. (1)'!$A:$A,'Banco de Indicadores - UGRHI'!$A128) ))</f>
        <v>80.41955931180199</v>
      </c>
      <c r="BB128" s="44">
        <f>SUMIFS('Banco de Indicadores - Mun. (1)'!AW:AW,'Banco de Indicadores - Mun. (1)'!$C:$C,'Banco de Indicadores - UGRHI'!$B128,'Banco de Indicadores - Mun. (1)'!$A:$A,'Banco de Indicadores - UGRHI'!$A128)</f>
        <v>7</v>
      </c>
      <c r="BC128" s="44">
        <f>SUMIFS('Banco de Indicadores - Mun. (1)'!AX:AX,'Banco de Indicadores - Mun. (1)'!$C:$C,'Banco de Indicadores - UGRHI'!$B128,'Banco de Indicadores - Mun. (1)'!$A:$A,'Banco de Indicadores - UGRHI'!$A128)</f>
        <v>3</v>
      </c>
      <c r="BD128" s="124">
        <v>0.6</v>
      </c>
      <c r="BE128" s="44">
        <f>SUMIFS('Banco de Indicadores Mun. (2)'!R:R,'Banco de Indicadores Mun. (2)'!$E:$E,'Banco de Indicadores - UGRHI'!$B128,'Banco de Indicadores Mun. (2)'!$A:$A,'Banco de Indicadores - UGRHI'!$A128)</f>
        <v>0</v>
      </c>
      <c r="BF128" s="128">
        <v>93.336818039212133</v>
      </c>
    </row>
    <row r="129" spans="1:58" x14ac:dyDescent="0.25">
      <c r="A129" s="38">
        <v>2012</v>
      </c>
      <c r="B129" s="38">
        <v>18</v>
      </c>
      <c r="C129" s="123">
        <f>SUMIFS('Banco de Indicadores Mun. (2)'!G:G,'Banco de Indicadores Mun. (2)'!$E:$E,'Banco de Indicadores - UGRHI'!$B129,'Banco de Indicadores Mun. (2)'!$A:$A,'Banco de Indicadores - UGRHI'!$A129)</f>
        <v>0</v>
      </c>
      <c r="D129" s="123">
        <f>SUMIFS('Banco de Indicadores Mun. (2)'!H:H,'Banco de Indicadores Mun. (2)'!$E:$E,'Banco de Indicadores - UGRHI'!$B129,'Banco de Indicadores Mun. (2)'!$A:$A,'Banco de Indicadores - UGRHI'!$A129)</f>
        <v>0</v>
      </c>
      <c r="E129" s="43">
        <v>0.36810573977055228</v>
      </c>
      <c r="F129" s="44">
        <f>SUMIFS('Banco de Indicadores - Mun. (1)'!H:H,'Banco de Indicadores - Mun. (1)'!$C:$C,'Banco de Indicadores - UGRHI'!$B129,'Banco de Indicadores - Mun. (1)'!$A:$A,'Banco de Indicadores - UGRHI'!$A129)</f>
        <v>225218</v>
      </c>
      <c r="G129" s="44">
        <f>SUMIFS('Banco de Indicadores - Mun. (1)'!I:I,'Banco de Indicadores - Mun. (1)'!$C:$C,'Banco de Indicadores - UGRHI'!$B129,'Banco de Indicadores - Mun. (1)'!$A:$A,'Banco de Indicadores - UGRHI'!$A129)</f>
        <v>199956</v>
      </c>
      <c r="H129" s="44">
        <f>SUMIFS('Banco de Indicadores - Mun. (1)'!J:J,'Banco de Indicadores - Mun. (1)'!$C:$C,'Banco de Indicadores - UGRHI'!$B129,'Banco de Indicadores - Mun. (1)'!$A:$A,'Banco de Indicadores - UGRHI'!$A129)</f>
        <v>25262</v>
      </c>
      <c r="I129" s="46">
        <f>(F129)/VLOOKUP(B129,'Dados Base'!$B:$K,6,FALSE)</f>
        <v>36.050338385099536</v>
      </c>
      <c r="J129" s="73">
        <f t="shared" si="7"/>
        <v>0.88783312168654371</v>
      </c>
      <c r="K129" s="44">
        <f>SUMIFS('Banco de Indicadores - Mun. (1)'!O:O,'Banco de Indicadores - Mun. (1)'!$C:$C,'Banco de Indicadores - UGRHI'!$B129,'Banco de Indicadores - Mun. (1)'!$A:$A,'Banco de Indicadores - UGRHI'!$A129)</f>
        <v>1373</v>
      </c>
      <c r="L129" s="44">
        <f>SUMIFS('Banco de Indicadores - Mun. (1)'!P:P,'Banco de Indicadores - Mun. (1)'!$C:$C,'Banco de Indicadores - UGRHI'!$B129,'Banco de Indicadores - Mun. (1)'!$A:$A,'Banco de Indicadores - UGRHI'!$A129)</f>
        <v>0</v>
      </c>
      <c r="M129" s="44">
        <f>SUMIFS('Banco de Indicadores - Mun. (1)'!Q:Q,'Banco de Indicadores - Mun. (1)'!$C:$C,'Banco de Indicadores - UGRHI'!$B129,'Banco de Indicadores - Mun. (1)'!$A:$A,'Banco de Indicadores - UGRHI'!$A129)</f>
        <v>0</v>
      </c>
      <c r="N129" s="44">
        <f>SUMIFS('Banco de Indicadores - Mun. (1)'!R:R,'Banco de Indicadores - Mun. (1)'!$C:$C,'Banco de Indicadores - UGRHI'!$B129,'Banco de Indicadores - Mun. (1)'!$A:$A,'Banco de Indicadores - UGRHI'!$A129)</f>
        <v>0</v>
      </c>
      <c r="O129" s="44">
        <f>SUMIFS('Banco de Indicadores - Mun. (1)'!S:S,'Banco de Indicadores - Mun. (1)'!$C:$C,'Banco de Indicadores - UGRHI'!$B129,'Banco de Indicadores - Mun. (1)'!$A:$A,'Banco de Indicadores - UGRHI'!$A129)</f>
        <v>561</v>
      </c>
      <c r="P129" s="44">
        <f>SUMIFS('Banco de Indicadores - Mun. (1)'!T:T,'Banco de Indicadores - Mun. (1)'!$C:$C,'Banco de Indicadores - UGRHI'!$B129,'Banco de Indicadores - Mun. (1)'!$A:$A,'Banco de Indicadores - UGRHI'!$A129)</f>
        <v>0</v>
      </c>
      <c r="Q129" s="44">
        <f>SUMIFS('Banco de Indicadores - Mun. (1)'!U:U,'Banco de Indicadores - Mun. (1)'!$C:$C,'Banco de Indicadores - UGRHI'!$B129,'Banco de Indicadores - Mun. (1)'!$A:$A,'Banco de Indicadores - UGRHI'!$A129)</f>
        <v>2846</v>
      </c>
      <c r="R129" s="44">
        <f>SUMIFS('Banco de Indicadores - Mun. (1)'!V:V,'Banco de Indicadores - Mun. (1)'!$C:$C,'Banco de Indicadores - UGRHI'!$B129,'Banco de Indicadores - Mun. (1)'!$A:$A,'Banco de Indicadores - UGRHI'!$A129)</f>
        <v>1807</v>
      </c>
      <c r="S129" s="44">
        <f>SUMIFS('Banco de Indicadores - Mun. (1)'!W:W,'Banco de Indicadores - Mun. (1)'!$C:$C,'Banco de Indicadores - UGRHI'!$B129,'Banco de Indicadores - Mun. (1)'!$A:$A,'Banco de Indicadores - UGRHI'!$A129)</f>
        <v>347.66270000000003</v>
      </c>
      <c r="T129" s="45">
        <f>SUMIFS('Banco de Indicadores Mun. (2)'!I:I,'Banco de Indicadores Mun. (2)'!$E:$E,'Banco de Indicadores - UGRHI'!$B129,'Banco de Indicadores Mun. (2)'!$A:$A,'Banco de Indicadores - UGRHI'!$A129)</f>
        <v>0</v>
      </c>
      <c r="U129" s="45">
        <f>SUMIFS('Banco de Indicadores Mun. (2)'!J:J,'Banco de Indicadores Mun. (2)'!$E:$E,'Banco de Indicadores - UGRHI'!$B129,'Banco de Indicadores Mun. (2)'!$A:$A,'Banco de Indicadores - UGRHI'!$A129)</f>
        <v>0</v>
      </c>
      <c r="V129" s="45">
        <f>SUMIFS('Banco de Indicadores Mun. (2)'!K:K,'Banco de Indicadores Mun. (2)'!$E:$E,'Banco de Indicadores - UGRHI'!$B129,'Banco de Indicadores Mun. (2)'!$A:$A,'Banco de Indicadores - UGRHI'!$A129)</f>
        <v>0</v>
      </c>
      <c r="W129" s="45">
        <f>SUMIFS('Banco de Indicadores Mun. (2)'!L:L,'Banco de Indicadores Mun. (2)'!$E:$E,'Banco de Indicadores - UGRHI'!$B129,'Banco de Indicadores Mun. (2)'!$A:$A,'Banco de Indicadores - UGRHI'!$A129)</f>
        <v>0</v>
      </c>
      <c r="X129" s="45">
        <f>SUMIFS('Banco de Indicadores Mun. (2)'!M:M,'Banco de Indicadores Mun. (2)'!$E:$E,'Banco de Indicadores - UGRHI'!$B129,'Banco de Indicadores Mun. (2)'!$A:$A,'Banco de Indicadores - UGRHI'!$A129)</f>
        <v>0</v>
      </c>
      <c r="Y129" s="45">
        <f>SUMIFS('Banco de Indicadores Mun. (2)'!N:N,'Banco de Indicadores Mun. (2)'!$E:$E,'Banco de Indicadores - UGRHI'!$B129,'Banco de Indicadores Mun. (2)'!$A:$A,'Banco de Indicadores - UGRHI'!$A129)</f>
        <v>0</v>
      </c>
      <c r="Z129" s="45">
        <f>SUMIFS('Banco de Indicadores Mun. (2)'!O:O,'Banco de Indicadores Mun. (2)'!$E:$E,'Banco de Indicadores - UGRHI'!$B129,'Banco de Indicadores Mun. (2)'!$A:$A,'Banco de Indicadores - UGRHI'!$A129)</f>
        <v>0</v>
      </c>
      <c r="AA129" s="45">
        <f>SUMIFS('Banco de Indicadores Mun. (2)'!P:P,'Banco de Indicadores Mun. (2)'!$E:$E,'Banco de Indicadores - UGRHI'!$B129,'Banco de Indicadores Mun. (2)'!$A:$A,'Banco de Indicadores - UGRHI'!$A129)</f>
        <v>0</v>
      </c>
      <c r="AB129" s="48">
        <f>SUMIFS('Banco de Indicadores - Mun. (1)'!X:X,'Banco de Indicadores - Mun. (1)'!$C:$C,'Banco de Indicadores - UGRHI'!$B129,'Banco de Indicadores - Mun. (1)'!$A:$A,'Banco de Indicadores - UGRHI'!$A129)</f>
        <v>0.61267290935665708</v>
      </c>
      <c r="AC129" s="48">
        <f t="shared" si="4"/>
        <v>0</v>
      </c>
      <c r="AD129" s="48">
        <f t="shared" si="5"/>
        <v>0</v>
      </c>
      <c r="AE129" s="44">
        <f>SUMIFS('Banco de Indicadores - Mun. (1)'!Y:Y,'Banco de Indicadores - Mun. (1)'!$C:$C,'Banco de Indicadores - UGRHI'!$B129,'Banco de Indicadores - Mun. (1)'!$A:$A,'Banco de Indicadores - UGRHI'!$A129)</f>
        <v>79.670000000000016</v>
      </c>
      <c r="AF129" s="44">
        <f>SUMIFS('Banco de Indicadores - Mun. (1)'!Z:Z,'Banco de Indicadores - Mun. (1)'!$C:$C,'Banco de Indicadores - UGRHI'!$B129,'Banco de Indicadores - Mun. (1)'!$A:$A,'Banco de Indicadores - UGRHI'!$A129)</f>
        <v>8418</v>
      </c>
      <c r="AG129" s="44">
        <f>SUMIFS('Banco de Indicadores - Mun. (1)'!AA:AA,'Banco de Indicadores - Mun. (1)'!$C:$C,'Banco de Indicadores - UGRHI'!$B129,'Banco de Indicadores - Mun. (1)'!$A:$A,'Banco de Indicadores - UGRHI'!$A129)</f>
        <v>2342</v>
      </c>
      <c r="AH129" s="44">
        <f>SUMIFS('Banco de Indicadores - Mun. (1)'!AB:AB,'Banco de Indicadores - Mun. (1)'!$C:$C,'Banco de Indicadores - UGRHI'!$B129,'Banco de Indicadores - Mun. (1)'!$A:$A,'Banco de Indicadores - UGRHI'!$A129)</f>
        <v>21</v>
      </c>
      <c r="AI129" s="44">
        <f>SUMIFS('Banco de Indicadores - Mun. (1)'!AC:AC,'Banco de Indicadores - Mun. (1)'!$C:$C,'Banco de Indicadores - UGRHI'!$B129,'Banco de Indicadores - Mun. (1)'!$A:$A,'Banco de Indicadores - UGRHI'!$A129)</f>
        <v>2</v>
      </c>
      <c r="AJ129" s="44">
        <f>SUMIFS('Banco de Indicadores Mun. (2)'!Q:Q,'Banco de Indicadores Mun. (2)'!$E:$E,'Banco de Indicadores - UGRHI'!$B129,'Banco de Indicadores Mun. (2)'!$A:$A,'Banco de Indicadores - UGRHI'!$A129)</f>
        <v>0</v>
      </c>
      <c r="AK129" s="154">
        <f>VLOOKUP(B129,'Dados Base'!B:K,9,FALSE)*31536000/SUMIFS('Banco de Indicadores - Mun. (1)'!H:H,'Banco de Indicadores - Mun. (1)'!C:C,'Banco de Indicadores - UGRHI'!B129,'Banco de Indicadores - Mun. (1)'!A:A,'Banco de Indicadores - UGRHI'!A129)</f>
        <v>7141.240931009067</v>
      </c>
      <c r="AL129" s="126">
        <v>93.457862057631402</v>
      </c>
      <c r="AM129" s="42" t="s">
        <v>702</v>
      </c>
      <c r="AN129" s="42" t="s">
        <v>702</v>
      </c>
      <c r="AO129" s="42" t="s">
        <v>702</v>
      </c>
      <c r="AP129" s="126">
        <v>99.834686277263188</v>
      </c>
      <c r="AQ129" s="127">
        <f>(SUMIFS(T:T,B:B,B129,A:A,A129)/VLOOKUP(B129,'Dados Base'!B:K,8,FALSE))*100</f>
        <v>0</v>
      </c>
      <c r="AR129" s="127">
        <f>(SUMIFS(T:T,B:B,B129,A:A,A129)/VLOOKUP(B129,'Dados Base'!B:K,9,FALSE))*100</f>
        <v>0</v>
      </c>
      <c r="AS129" s="127">
        <f>(SUMIFS(U:U,B:B,B129,A:A,A129)/VLOOKUP(B129,'Dados Base'!B:K,7,FALSE))*100</f>
        <v>0</v>
      </c>
      <c r="AT129" s="127">
        <f>(SUMIFS(V:V,B:B,B129,A:A,A129)/VLOOKUP(B129,'Dados Base'!B:K,10,FALSE))*100</f>
        <v>0</v>
      </c>
      <c r="AU129" s="44">
        <f>SUMIFS('Banco de Indicadores - Mun. (1)'!AO:AO,'Banco de Indicadores - Mun. (1)'!$C:$C,'Banco de Indicadores - UGRHI'!$B129,'Banco de Indicadores - Mun. (1)'!$A:$A,'Banco de Indicadores - UGRHI'!$A129)</f>
        <v>1</v>
      </c>
      <c r="AV129" s="44">
        <f>SUMIFS('Banco de Indicadores - Mun. (1)'!AP:AP,'Banco de Indicadores - Mun. (1)'!$C:$C,'Banco de Indicadores - UGRHI'!$B129,'Banco de Indicadores - Mun. (1)'!$A:$A,'Banco de Indicadores - UGRHI'!$A129)</f>
        <v>0</v>
      </c>
      <c r="AW129" s="142">
        <v>1</v>
      </c>
      <c r="AX129" s="44">
        <f>SUMIFS('Banco de Indicadores - Mun. (1)'!AQ:AQ,'Banco de Indicadores - Mun. (1)'!$C:$C,'Banco de Indicadores - UGRHI'!$B129,'Banco de Indicadores - Mun. (1)'!$A:$A,'Banco de Indicadores - UGRHI'!$A129)</f>
        <v>0</v>
      </c>
      <c r="AY129" s="74">
        <v>97.573457249070643</v>
      </c>
      <c r="AZ129" s="74">
        <v>97.573457249070643</v>
      </c>
      <c r="BA129" s="75">
        <f xml:space="preserve">  100 * (  SUMIFS('Banco de Indicadores - Mun. (1)'!Z:Z,'Banco de Indicadores - Mun. (1)'!$C:$C,'Banco de Indicadores - UGRHI'!$B129,'Banco de Indicadores - Mun. (1)'!$A:$A,'Banco de Indicadores - UGRHI'!$A129) /
(SUMIFS('Banco de Indicadores - Mun. (1)'!AA:AA,'Banco de Indicadores - Mun. (1)'!$C:$C,'Banco de Indicadores - UGRHI'!$B129,'Banco de Indicadores - Mun. (1)'!$A:$A,'Banco de Indicadores - UGRHI'!$A129) +  SUMIFS('Banco de Indicadores - Mun. (1)'!Z:Z,'Banco de Indicadores - Mun. (1)'!$C:$C,'Banco de Indicadores - UGRHI'!$B129,'Banco de Indicadores - Mun. (1)'!$A:$A,'Banco de Indicadores - UGRHI'!$A129) ))</f>
        <v>78.234200743494426</v>
      </c>
      <c r="BB129" s="44">
        <f>SUMIFS('Banco de Indicadores - Mun. (1)'!AW:AW,'Banco de Indicadores - Mun. (1)'!$C:$C,'Banco de Indicadores - UGRHI'!$B129,'Banco de Indicadores - Mun. (1)'!$A:$A,'Banco de Indicadores - UGRHI'!$A129)</f>
        <v>2</v>
      </c>
      <c r="BC129" s="44">
        <f>SUMIFS('Banco de Indicadores - Mun. (1)'!AX:AX,'Banco de Indicadores - Mun. (1)'!$C:$C,'Banco de Indicadores - UGRHI'!$B129,'Banco de Indicadores - Mun. (1)'!$A:$A,'Banco de Indicadores - UGRHI'!$A129)</f>
        <v>2</v>
      </c>
      <c r="BD129" s="124">
        <v>0.6</v>
      </c>
      <c r="BE129" s="44">
        <f>SUMIFS('Banco de Indicadores Mun. (2)'!R:R,'Banco de Indicadores Mun. (2)'!$E:$E,'Banco de Indicadores - UGRHI'!$B129,'Banco de Indicadores Mun. (2)'!$A:$A,'Banco de Indicadores - UGRHI'!$A129)</f>
        <v>0</v>
      </c>
      <c r="BF129" s="128">
        <v>27.246370033456891</v>
      </c>
    </row>
    <row r="130" spans="1:58" x14ac:dyDescent="0.25">
      <c r="A130" s="38">
        <v>2012</v>
      </c>
      <c r="B130" s="38">
        <v>19</v>
      </c>
      <c r="C130" s="123">
        <f>SUMIFS('Banco de Indicadores Mun. (2)'!G:G,'Banco de Indicadores Mun. (2)'!$E:$E,'Banco de Indicadores - UGRHI'!$B130,'Banco de Indicadores Mun. (2)'!$A:$A,'Banco de Indicadores - UGRHI'!$A130)</f>
        <v>0</v>
      </c>
      <c r="D130" s="123">
        <f>SUMIFS('Banco de Indicadores Mun. (2)'!H:H,'Banco de Indicadores Mun. (2)'!$E:$E,'Banco de Indicadores - UGRHI'!$B130,'Banco de Indicadores Mun. (2)'!$A:$A,'Banco de Indicadores - UGRHI'!$A130)</f>
        <v>0</v>
      </c>
      <c r="E130" s="43">
        <v>0.88239195603956322</v>
      </c>
      <c r="F130" s="44">
        <f>SUMIFS('Banco de Indicadores - Mun. (1)'!H:H,'Banco de Indicadores - Mun. (1)'!$C:$C,'Banco de Indicadores - UGRHI'!$B130,'Banco de Indicadores - Mun. (1)'!$A:$A,'Banco de Indicadores - UGRHI'!$A130)</f>
        <v>763676</v>
      </c>
      <c r="G130" s="44">
        <f>SUMIFS('Banco de Indicadores - Mun. (1)'!I:I,'Banco de Indicadores - Mun. (1)'!$C:$C,'Banco de Indicadores - UGRHI'!$B130,'Banco de Indicadores - Mun. (1)'!$A:$A,'Banco de Indicadores - UGRHI'!$A130)</f>
        <v>702698</v>
      </c>
      <c r="H130" s="44">
        <f>SUMIFS('Banco de Indicadores - Mun. (1)'!J:J,'Banco de Indicadores - Mun. (1)'!$C:$C,'Banco de Indicadores - UGRHI'!$B130,'Banco de Indicadores - Mun. (1)'!$A:$A,'Banco de Indicadores - UGRHI'!$A130)</f>
        <v>60978</v>
      </c>
      <c r="I130" s="46">
        <f>(F130)/VLOOKUP(B130,'Dados Base'!$B:$K,6,FALSE)</f>
        <v>41.076687319507279</v>
      </c>
      <c r="J130" s="73">
        <f t="shared" si="7"/>
        <v>0.92015200163420086</v>
      </c>
      <c r="K130" s="44">
        <f>SUMIFS('Banco de Indicadores - Mun. (1)'!O:O,'Banco de Indicadores - Mun. (1)'!$C:$C,'Banco de Indicadores - UGRHI'!$B130,'Banco de Indicadores - Mun. (1)'!$A:$A,'Banco de Indicadores - UGRHI'!$A130)</f>
        <v>3704</v>
      </c>
      <c r="L130" s="44">
        <f>SUMIFS('Banco de Indicadores - Mun. (1)'!P:P,'Banco de Indicadores - Mun. (1)'!$C:$C,'Banco de Indicadores - UGRHI'!$B130,'Banco de Indicadores - Mun. (1)'!$A:$A,'Banco de Indicadores - UGRHI'!$A130)</f>
        <v>0</v>
      </c>
      <c r="M130" s="44">
        <f>SUMIFS('Banco de Indicadores - Mun. (1)'!Q:Q,'Banco de Indicadores - Mun. (1)'!$C:$C,'Banco de Indicadores - UGRHI'!$B130,'Banco de Indicadores - Mun. (1)'!$A:$A,'Banco de Indicadores - UGRHI'!$A130)</f>
        <v>0</v>
      </c>
      <c r="N130" s="44">
        <f>SUMIFS('Banco de Indicadores - Mun. (1)'!R:R,'Banco de Indicadores - Mun. (1)'!$C:$C,'Banco de Indicadores - UGRHI'!$B130,'Banco de Indicadores - Mun. (1)'!$A:$A,'Banco de Indicadores - UGRHI'!$A130)</f>
        <v>0</v>
      </c>
      <c r="O130" s="44">
        <f>SUMIFS('Banco de Indicadores - Mun. (1)'!S:S,'Banco de Indicadores - Mun. (1)'!$C:$C,'Banco de Indicadores - UGRHI'!$B130,'Banco de Indicadores - Mun. (1)'!$A:$A,'Banco de Indicadores - UGRHI'!$A130)</f>
        <v>2326</v>
      </c>
      <c r="P130" s="44">
        <f>SUMIFS('Banco de Indicadores - Mun. (1)'!T:T,'Banco de Indicadores - Mun. (1)'!$C:$C,'Banco de Indicadores - UGRHI'!$B130,'Banco de Indicadores - Mun. (1)'!$A:$A,'Banco de Indicadores - UGRHI'!$A130)</f>
        <v>0</v>
      </c>
      <c r="Q130" s="44">
        <f>SUMIFS('Banco de Indicadores - Mun. (1)'!U:U,'Banco de Indicadores - Mun. (1)'!$C:$C,'Banco de Indicadores - UGRHI'!$B130,'Banco de Indicadores - Mun. (1)'!$A:$A,'Banco de Indicadores - UGRHI'!$A130)</f>
        <v>8397</v>
      </c>
      <c r="R130" s="44">
        <f>SUMIFS('Banco de Indicadores - Mun. (1)'!V:V,'Banco de Indicadores - Mun. (1)'!$C:$C,'Banco de Indicadores - UGRHI'!$B130,'Banco de Indicadores - Mun. (1)'!$A:$A,'Banco de Indicadores - UGRHI'!$A130)</f>
        <v>6370</v>
      </c>
      <c r="S130" s="44">
        <f>SUMIFS('Banco de Indicadores - Mun. (1)'!W:W,'Banco de Indicadores - Mun. (1)'!$C:$C,'Banco de Indicadores - UGRHI'!$B130,'Banco de Indicadores - Mun. (1)'!$A:$A,'Banco de Indicadores - UGRHI'!$A130)</f>
        <v>1194.4528</v>
      </c>
      <c r="T130" s="45">
        <f>SUMIFS('Banco de Indicadores Mun. (2)'!I:I,'Banco de Indicadores Mun. (2)'!$E:$E,'Banco de Indicadores - UGRHI'!$B130,'Banco de Indicadores Mun. (2)'!$A:$A,'Banco de Indicadores - UGRHI'!$A130)</f>
        <v>0</v>
      </c>
      <c r="U130" s="45">
        <f>SUMIFS('Banco de Indicadores Mun. (2)'!J:J,'Banco de Indicadores Mun. (2)'!$E:$E,'Banco de Indicadores - UGRHI'!$B130,'Banco de Indicadores Mun. (2)'!$A:$A,'Banco de Indicadores - UGRHI'!$A130)</f>
        <v>0</v>
      </c>
      <c r="V130" s="45">
        <f>SUMIFS('Banco de Indicadores Mun. (2)'!K:K,'Banco de Indicadores Mun. (2)'!$E:$E,'Banco de Indicadores - UGRHI'!$B130,'Banco de Indicadores Mun. (2)'!$A:$A,'Banco de Indicadores - UGRHI'!$A130)</f>
        <v>0</v>
      </c>
      <c r="W130" s="45">
        <f>SUMIFS('Banco de Indicadores Mun. (2)'!L:L,'Banco de Indicadores Mun. (2)'!$E:$E,'Banco de Indicadores - UGRHI'!$B130,'Banco de Indicadores Mun. (2)'!$A:$A,'Banco de Indicadores - UGRHI'!$A130)</f>
        <v>0</v>
      </c>
      <c r="X130" s="45">
        <f>SUMIFS('Banco de Indicadores Mun. (2)'!M:M,'Banco de Indicadores Mun. (2)'!$E:$E,'Banco de Indicadores - UGRHI'!$B130,'Banco de Indicadores Mun. (2)'!$A:$A,'Banco de Indicadores - UGRHI'!$A130)</f>
        <v>0</v>
      </c>
      <c r="Y130" s="45">
        <f>SUMIFS('Banco de Indicadores Mun. (2)'!N:N,'Banco de Indicadores Mun. (2)'!$E:$E,'Banco de Indicadores - UGRHI'!$B130,'Banco de Indicadores Mun. (2)'!$A:$A,'Banco de Indicadores - UGRHI'!$A130)</f>
        <v>0</v>
      </c>
      <c r="Z130" s="45">
        <f>SUMIFS('Banco de Indicadores Mun. (2)'!O:O,'Banco de Indicadores Mun. (2)'!$E:$E,'Banco de Indicadores - UGRHI'!$B130,'Banco de Indicadores Mun. (2)'!$A:$A,'Banco de Indicadores - UGRHI'!$A130)</f>
        <v>0</v>
      </c>
      <c r="AA130" s="45">
        <f>SUMIFS('Banco de Indicadores Mun. (2)'!P:P,'Banco de Indicadores Mun. (2)'!$E:$E,'Banco de Indicadores - UGRHI'!$B130,'Banco de Indicadores Mun. (2)'!$A:$A,'Banco de Indicadores - UGRHI'!$A130)</f>
        <v>0</v>
      </c>
      <c r="AB130" s="48">
        <f>SUMIFS('Banco de Indicadores - Mun. (1)'!X:X,'Banco de Indicadores - Mun. (1)'!$C:$C,'Banco de Indicadores - UGRHI'!$B130,'Banco de Indicadores - Mun. (1)'!$A:$A,'Banco de Indicadores - UGRHI'!$A130)</f>
        <v>2.2437132749162925</v>
      </c>
      <c r="AC130" s="48">
        <f t="shared" si="4"/>
        <v>0</v>
      </c>
      <c r="AD130" s="48">
        <f t="shared" si="5"/>
        <v>0</v>
      </c>
      <c r="AE130" s="44">
        <f>SUMIFS('Banco de Indicadores - Mun. (1)'!Y:Y,'Banco de Indicadores - Mun. (1)'!$C:$C,'Banco de Indicadores - UGRHI'!$B130,'Banco de Indicadores - Mun. (1)'!$A:$A,'Banco de Indicadores - UGRHI'!$A130)</f>
        <v>308.94</v>
      </c>
      <c r="AF130" s="44">
        <f>SUMIFS('Banco de Indicadores - Mun. (1)'!Z:Z,'Banco de Indicadores - Mun. (1)'!$C:$C,'Banco de Indicadores - UGRHI'!$B130,'Banco de Indicadores - Mun. (1)'!$A:$A,'Banco de Indicadores - UGRHI'!$A130)</f>
        <v>29623</v>
      </c>
      <c r="AG130" s="44">
        <f>SUMIFS('Banco de Indicadores - Mun. (1)'!AA:AA,'Banco de Indicadores - Mun. (1)'!$C:$C,'Banco de Indicadores - UGRHI'!$B130,'Banco de Indicadores - Mun. (1)'!$A:$A,'Banco de Indicadores - UGRHI'!$A130)</f>
        <v>8203</v>
      </c>
      <c r="AH130" s="44">
        <f>SUMIFS('Banco de Indicadores - Mun. (1)'!AB:AB,'Banco de Indicadores - Mun. (1)'!$C:$C,'Banco de Indicadores - UGRHI'!$B130,'Banco de Indicadores - Mun. (1)'!$A:$A,'Banco de Indicadores - UGRHI'!$A130)</f>
        <v>31</v>
      </c>
      <c r="AI130" s="44">
        <f>SUMIFS('Banco de Indicadores - Mun. (1)'!AC:AC,'Banco de Indicadores - Mun. (1)'!$C:$C,'Banco de Indicadores - UGRHI'!$B130,'Banco de Indicadores - Mun. (1)'!$A:$A,'Banco de Indicadores - UGRHI'!$A130)</f>
        <v>2</v>
      </c>
      <c r="AJ130" s="44">
        <f>SUMIFS('Banco de Indicadores Mun. (2)'!Q:Q,'Banco de Indicadores Mun. (2)'!$E:$E,'Banco de Indicadores - UGRHI'!$B130,'Banco de Indicadores Mun. (2)'!$A:$A,'Banco de Indicadores - UGRHI'!$A130)</f>
        <v>0</v>
      </c>
      <c r="AK130" s="154">
        <f>VLOOKUP(B130,'Dados Base'!B:K,9,FALSE)*31536000/SUMIFS('Banco de Indicadores - Mun. (1)'!H:H,'Banco de Indicadores - Mun. (1)'!C:C,'Banco de Indicadores - UGRHI'!B130,'Banco de Indicadores - Mun. (1)'!A:A,'Banco de Indicadores - UGRHI'!A130)</f>
        <v>4666.3349378532257</v>
      </c>
      <c r="AL130" s="126">
        <v>93.353780829431258</v>
      </c>
      <c r="AM130" s="42" t="s">
        <v>702</v>
      </c>
      <c r="AN130" s="42" t="s">
        <v>702</v>
      </c>
      <c r="AO130" s="42" t="s">
        <v>702</v>
      </c>
      <c r="AP130" s="126">
        <v>99.624248705755377</v>
      </c>
      <c r="AQ130" s="127">
        <f>(SUMIFS(T:T,B:B,B130,A:A,A130)/VLOOKUP(B130,'Dados Base'!B:K,8,FALSE))*100</f>
        <v>0</v>
      </c>
      <c r="AR130" s="127">
        <f>(SUMIFS(T:T,B:B,B130,A:A,A130)/VLOOKUP(B130,'Dados Base'!B:K,9,FALSE))*100</f>
        <v>0</v>
      </c>
      <c r="AS130" s="127">
        <f>(SUMIFS(U:U,B:B,B130,A:A,A130)/VLOOKUP(B130,'Dados Base'!B:K,7,FALSE))*100</f>
        <v>0</v>
      </c>
      <c r="AT130" s="127">
        <f>(SUMIFS(V:V,B:B,B130,A:A,A130)/VLOOKUP(B130,'Dados Base'!B:K,10,FALSE))*100</f>
        <v>0</v>
      </c>
      <c r="AU130" s="44">
        <f>SUMIFS('Banco de Indicadores - Mun. (1)'!AO:AO,'Banco de Indicadores - Mun. (1)'!$C:$C,'Banco de Indicadores - UGRHI'!$B130,'Banco de Indicadores - Mun. (1)'!$A:$A,'Banco de Indicadores - UGRHI'!$A130)</f>
        <v>0</v>
      </c>
      <c r="AV130" s="44">
        <f>SUMIFS('Banco de Indicadores - Mun. (1)'!AP:AP,'Banco de Indicadores - Mun. (1)'!$C:$C,'Banco de Indicadores - UGRHI'!$B130,'Banco de Indicadores - Mun. (1)'!$A:$A,'Banco de Indicadores - UGRHI'!$A130)</f>
        <v>0</v>
      </c>
      <c r="AW130" s="142">
        <v>7</v>
      </c>
      <c r="AX130" s="44">
        <f>SUMIFS('Banco de Indicadores - Mun. (1)'!AQ:AQ,'Banco de Indicadores - Mun. (1)'!$C:$C,'Banco de Indicadores - UGRHI'!$B130,'Banco de Indicadores - Mun. (1)'!$A:$A,'Banco de Indicadores - UGRHI'!$A130)</f>
        <v>0</v>
      </c>
      <c r="AY130" s="74">
        <v>97.742954581504804</v>
      </c>
      <c r="AZ130" s="74">
        <v>95.907122085338145</v>
      </c>
      <c r="BA130" s="75">
        <f xml:space="preserve">  100 * (  SUMIFS('Banco de Indicadores - Mun. (1)'!Z:Z,'Banco de Indicadores - Mun. (1)'!$C:$C,'Banco de Indicadores - UGRHI'!$B130,'Banco de Indicadores - Mun. (1)'!$A:$A,'Banco de Indicadores - UGRHI'!$A130) /
(SUMIFS('Banco de Indicadores - Mun. (1)'!AA:AA,'Banco de Indicadores - Mun. (1)'!$C:$C,'Banco de Indicadores - UGRHI'!$B130,'Banco de Indicadores - Mun. (1)'!$A:$A,'Banco de Indicadores - UGRHI'!$A130) +  SUMIFS('Banco de Indicadores - Mun. (1)'!Z:Z,'Banco de Indicadores - Mun. (1)'!$C:$C,'Banco de Indicadores - UGRHI'!$B130,'Banco de Indicadores - Mun. (1)'!$A:$A,'Banco de Indicadores - UGRHI'!$A130) ))</f>
        <v>78.313858192777445</v>
      </c>
      <c r="BB130" s="44">
        <f>SUMIFS('Banco de Indicadores - Mun. (1)'!AW:AW,'Banco de Indicadores - Mun. (1)'!$C:$C,'Banco de Indicadores - UGRHI'!$B130,'Banco de Indicadores - Mun. (1)'!$A:$A,'Banco de Indicadores - UGRHI'!$A130)</f>
        <v>1</v>
      </c>
      <c r="BC130" s="44">
        <f>SUMIFS('Banco de Indicadores - Mun. (1)'!AX:AX,'Banco de Indicadores - Mun. (1)'!$C:$C,'Banco de Indicadores - UGRHI'!$B130,'Banco de Indicadores - Mun. (1)'!$A:$A,'Banco de Indicadores - UGRHI'!$A130)</f>
        <v>2</v>
      </c>
      <c r="BD130" s="124">
        <v>0.63</v>
      </c>
      <c r="BE130" s="44">
        <f>SUMIFS('Banco de Indicadores Mun. (2)'!R:R,'Banco de Indicadores Mun. (2)'!$E:$E,'Banco de Indicadores - UGRHI'!$B130,'Banco de Indicadores Mun. (2)'!$A:$A,'Banco de Indicadores - UGRHI'!$A130)</f>
        <v>0</v>
      </c>
      <c r="BF130" s="128">
        <v>45.798338553010744</v>
      </c>
    </row>
    <row r="131" spans="1:58" x14ac:dyDescent="0.25">
      <c r="A131" s="38">
        <v>2012</v>
      </c>
      <c r="B131" s="38">
        <v>20</v>
      </c>
      <c r="C131" s="123">
        <f>SUMIFS('Banco de Indicadores Mun. (2)'!G:G,'Banco de Indicadores Mun. (2)'!$E:$E,'Banco de Indicadores - UGRHI'!$B131,'Banco de Indicadores Mun. (2)'!$A:$A,'Banco de Indicadores - UGRHI'!$A131)</f>
        <v>0</v>
      </c>
      <c r="D131" s="123">
        <f>SUMIFS('Banco de Indicadores Mun. (2)'!H:H,'Banco de Indicadores Mun. (2)'!$E:$E,'Banco de Indicadores - UGRHI'!$B131,'Banco de Indicadores Mun. (2)'!$A:$A,'Banco de Indicadores - UGRHI'!$A131)</f>
        <v>0</v>
      </c>
      <c r="E131" s="43">
        <v>0.40056867746240954</v>
      </c>
      <c r="F131" s="44">
        <f>SUMIFS('Banco de Indicadores - Mun. (1)'!H:H,'Banco de Indicadores - Mun. (1)'!$C:$C,'Banco de Indicadores - UGRHI'!$B131,'Banco de Indicadores - Mun. (1)'!$A:$A,'Banco de Indicadores - UGRHI'!$A131)</f>
        <v>366155</v>
      </c>
      <c r="G131" s="44">
        <f>SUMIFS('Banco de Indicadores - Mun. (1)'!I:I,'Banco de Indicadores - Mun. (1)'!$C:$C,'Banco de Indicadores - UGRHI'!$B131,'Banco de Indicadores - Mun. (1)'!$A:$A,'Banco de Indicadores - UGRHI'!$A131)</f>
        <v>327154</v>
      </c>
      <c r="H131" s="44">
        <f>SUMIFS('Banco de Indicadores - Mun. (1)'!J:J,'Banco de Indicadores - Mun. (1)'!$C:$C,'Banco de Indicadores - UGRHI'!$B131,'Banco de Indicadores - Mun. (1)'!$A:$A,'Banco de Indicadores - UGRHI'!$A131)</f>
        <v>39001</v>
      </c>
      <c r="I131" s="46">
        <f>(F131)/VLOOKUP(B131,'Dados Base'!$B:$K,6,FALSE)</f>
        <v>38.290678911708326</v>
      </c>
      <c r="J131" s="73">
        <f t="shared" si="7"/>
        <v>0.89348499952206029</v>
      </c>
      <c r="K131" s="44">
        <f>SUMIFS('Banco de Indicadores - Mun. (1)'!O:O,'Banco de Indicadores - Mun. (1)'!$C:$C,'Banco de Indicadores - UGRHI'!$B131,'Banco de Indicadores - Mun. (1)'!$A:$A,'Banco de Indicadores - UGRHI'!$A131)</f>
        <v>2346</v>
      </c>
      <c r="L131" s="44">
        <f>SUMIFS('Banco de Indicadores - Mun. (1)'!P:P,'Banco de Indicadores - Mun. (1)'!$C:$C,'Banco de Indicadores - UGRHI'!$B131,'Banco de Indicadores - Mun. (1)'!$A:$A,'Banco de Indicadores - UGRHI'!$A131)</f>
        <v>0</v>
      </c>
      <c r="M131" s="44">
        <f>SUMIFS('Banco de Indicadores - Mun. (1)'!Q:Q,'Banco de Indicadores - Mun. (1)'!$C:$C,'Banco de Indicadores - UGRHI'!$B131,'Banco de Indicadores - Mun. (1)'!$A:$A,'Banco de Indicadores - UGRHI'!$A131)</f>
        <v>0</v>
      </c>
      <c r="N131" s="44">
        <f>SUMIFS('Banco de Indicadores - Mun. (1)'!R:R,'Banco de Indicadores - Mun. (1)'!$C:$C,'Banco de Indicadores - UGRHI'!$B131,'Banco de Indicadores - Mun. (1)'!$A:$A,'Banco de Indicadores - UGRHI'!$A131)</f>
        <v>0</v>
      </c>
      <c r="O131" s="44">
        <f>SUMIFS('Banco de Indicadores - Mun. (1)'!S:S,'Banco de Indicadores - Mun. (1)'!$C:$C,'Banco de Indicadores - UGRHI'!$B131,'Banco de Indicadores - Mun. (1)'!$A:$A,'Banco de Indicadores - UGRHI'!$A131)</f>
        <v>922</v>
      </c>
      <c r="P131" s="44">
        <f>SUMIFS('Banco de Indicadores - Mun. (1)'!T:T,'Banco de Indicadores - Mun. (1)'!$C:$C,'Banco de Indicadores - UGRHI'!$B131,'Banco de Indicadores - Mun. (1)'!$A:$A,'Banco de Indicadores - UGRHI'!$A131)</f>
        <v>0</v>
      </c>
      <c r="Q131" s="44">
        <f>SUMIFS('Banco de Indicadores - Mun. (1)'!U:U,'Banco de Indicadores - Mun. (1)'!$C:$C,'Banco de Indicadores - UGRHI'!$B131,'Banco de Indicadores - Mun. (1)'!$A:$A,'Banco de Indicadores - UGRHI'!$A131)</f>
        <v>3970</v>
      </c>
      <c r="R131" s="44">
        <f>SUMIFS('Banco de Indicadores - Mun. (1)'!V:V,'Banco de Indicadores - Mun. (1)'!$C:$C,'Banco de Indicadores - UGRHI'!$B131,'Banco de Indicadores - Mun. (1)'!$A:$A,'Banco de Indicadores - UGRHI'!$A131)</f>
        <v>2813</v>
      </c>
      <c r="S131" s="44">
        <f>SUMIFS('Banco de Indicadores - Mun. (1)'!W:W,'Banco de Indicadores - Mun. (1)'!$C:$C,'Banco de Indicadores - UGRHI'!$B131,'Banco de Indicadores - Mun. (1)'!$A:$A,'Banco de Indicadores - UGRHI'!$A131)</f>
        <v>144.9</v>
      </c>
      <c r="T131" s="45">
        <f>SUMIFS('Banco de Indicadores Mun. (2)'!I:I,'Banco de Indicadores Mun. (2)'!$E:$E,'Banco de Indicadores - UGRHI'!$B131,'Banco de Indicadores Mun. (2)'!$A:$A,'Banco de Indicadores - UGRHI'!$A131)</f>
        <v>0</v>
      </c>
      <c r="U131" s="45">
        <f>SUMIFS('Banco de Indicadores Mun. (2)'!J:J,'Banco de Indicadores Mun. (2)'!$E:$E,'Banco de Indicadores - UGRHI'!$B131,'Banco de Indicadores Mun. (2)'!$A:$A,'Banco de Indicadores - UGRHI'!$A131)</f>
        <v>0</v>
      </c>
      <c r="V131" s="45">
        <f>SUMIFS('Banco de Indicadores Mun. (2)'!K:K,'Banco de Indicadores Mun. (2)'!$E:$E,'Banco de Indicadores - UGRHI'!$B131,'Banco de Indicadores Mun. (2)'!$A:$A,'Banco de Indicadores - UGRHI'!$A131)</f>
        <v>0</v>
      </c>
      <c r="W131" s="45">
        <f>SUMIFS('Banco de Indicadores Mun. (2)'!L:L,'Banco de Indicadores Mun. (2)'!$E:$E,'Banco de Indicadores - UGRHI'!$B131,'Banco de Indicadores Mun. (2)'!$A:$A,'Banco de Indicadores - UGRHI'!$A131)</f>
        <v>0</v>
      </c>
      <c r="X131" s="45">
        <f>SUMIFS('Banco de Indicadores Mun. (2)'!M:M,'Banco de Indicadores Mun. (2)'!$E:$E,'Banco de Indicadores - UGRHI'!$B131,'Banco de Indicadores Mun. (2)'!$A:$A,'Banco de Indicadores - UGRHI'!$A131)</f>
        <v>0</v>
      </c>
      <c r="Y131" s="45">
        <f>SUMIFS('Banco de Indicadores Mun. (2)'!N:N,'Banco de Indicadores Mun. (2)'!$E:$E,'Banco de Indicadores - UGRHI'!$B131,'Banco de Indicadores Mun. (2)'!$A:$A,'Banco de Indicadores - UGRHI'!$A131)</f>
        <v>0</v>
      </c>
      <c r="Z131" s="45">
        <f>SUMIFS('Banco de Indicadores Mun. (2)'!O:O,'Banco de Indicadores Mun. (2)'!$E:$E,'Banco de Indicadores - UGRHI'!$B131,'Banco de Indicadores Mun. (2)'!$A:$A,'Banco de Indicadores - UGRHI'!$A131)</f>
        <v>0</v>
      </c>
      <c r="AA131" s="45">
        <f>SUMIFS('Banco de Indicadores Mun. (2)'!P:P,'Banco de Indicadores Mun. (2)'!$E:$E,'Banco de Indicadores - UGRHI'!$B131,'Banco de Indicadores Mun. (2)'!$A:$A,'Banco de Indicadores - UGRHI'!$A131)</f>
        <v>0</v>
      </c>
      <c r="AB131" s="48">
        <f>SUMIFS('Banco de Indicadores - Mun. (1)'!X:X,'Banco de Indicadores - Mun. (1)'!$C:$C,'Banco de Indicadores - UGRHI'!$B131,'Banco de Indicadores - Mun. (1)'!$A:$A,'Banco de Indicadores - UGRHI'!$A131)</f>
        <v>0.9450701440819258</v>
      </c>
      <c r="AC131" s="48">
        <f t="shared" ref="AC131:AC133" si="8">IFERROR((($C131)/(SUM($C131:$D131)))*100,0)</f>
        <v>0</v>
      </c>
      <c r="AD131" s="48">
        <f t="shared" ref="AD131:AD133" si="9">IFERROR((($D131)/(SUM($C131:$D131)))*100,0)</f>
        <v>0</v>
      </c>
      <c r="AE131" s="44">
        <f>SUMIFS('Banco de Indicadores - Mun. (1)'!Y:Y,'Banco de Indicadores - Mun. (1)'!$C:$C,'Banco de Indicadores - UGRHI'!$B131,'Banco de Indicadores - Mun. (1)'!$A:$A,'Banco de Indicadores - UGRHI'!$A131)</f>
        <v>130.4</v>
      </c>
      <c r="AF131" s="44">
        <f>SUMIFS('Banco de Indicadores - Mun. (1)'!Z:Z,'Banco de Indicadores - Mun. (1)'!$C:$C,'Banco de Indicadores - UGRHI'!$B131,'Banco de Indicadores - Mun. (1)'!$A:$A,'Banco de Indicadores - UGRHI'!$A131)</f>
        <v>14050</v>
      </c>
      <c r="AG131" s="44">
        <f>SUMIFS('Banco de Indicadores - Mun. (1)'!AA:AA,'Banco de Indicadores - Mun. (1)'!$C:$C,'Banco de Indicadores - UGRHI'!$B131,'Banco de Indicadores - Mun. (1)'!$A:$A,'Banco de Indicadores - UGRHI'!$A131)</f>
        <v>3567</v>
      </c>
      <c r="AH131" s="44">
        <f>SUMIFS('Banco de Indicadores - Mun. (1)'!AB:AB,'Banco de Indicadores - Mun. (1)'!$C:$C,'Banco de Indicadores - UGRHI'!$B131,'Banco de Indicadores - Mun. (1)'!$A:$A,'Banco de Indicadores - UGRHI'!$A131)</f>
        <v>14</v>
      </c>
      <c r="AI131" s="44">
        <f>SUMIFS('Banco de Indicadores - Mun. (1)'!AC:AC,'Banco de Indicadores - Mun. (1)'!$C:$C,'Banco de Indicadores - UGRHI'!$B131,'Banco de Indicadores - Mun. (1)'!$A:$A,'Banco de Indicadores - UGRHI'!$A131)</f>
        <v>1</v>
      </c>
      <c r="AJ131" s="44">
        <f>SUMIFS('Banco de Indicadores Mun. (2)'!Q:Q,'Banco de Indicadores Mun. (2)'!$E:$E,'Banco de Indicadores - UGRHI'!$B131,'Banco de Indicadores Mun. (2)'!$A:$A,'Banco de Indicadores - UGRHI'!$A131)</f>
        <v>0</v>
      </c>
      <c r="AK131" s="154">
        <f>VLOOKUP(B131,'Dados Base'!B:K,9,FALSE)*31536000/SUMIFS('Banco de Indicadores - Mun. (1)'!H:H,'Banco de Indicadores - Mun. (1)'!C:C,'Banco de Indicadores - UGRHI'!B131,'Banco de Indicadores - Mun. (1)'!A:A,'Banco de Indicadores - UGRHI'!A131)</f>
        <v>8354.3635891903705</v>
      </c>
      <c r="AL131" s="126">
        <v>90.269479954030871</v>
      </c>
      <c r="AM131" s="42" t="s">
        <v>702</v>
      </c>
      <c r="AN131" s="42" t="s">
        <v>702</v>
      </c>
      <c r="AO131" s="42" t="s">
        <v>702</v>
      </c>
      <c r="AP131" s="126">
        <v>96.976826252051239</v>
      </c>
      <c r="AQ131" s="127">
        <f>(SUMIFS(T:T,B:B,B131,A:A,A131)/VLOOKUP(B131,'Dados Base'!B:K,8,FALSE))*100</f>
        <v>0</v>
      </c>
      <c r="AR131" s="127">
        <f>(SUMIFS(T:T,B:B,B131,A:A,A131)/VLOOKUP(B131,'Dados Base'!B:K,9,FALSE))*100</f>
        <v>0</v>
      </c>
      <c r="AS131" s="127">
        <f>(SUMIFS(U:U,B:B,B131,A:A,A131)/VLOOKUP(B131,'Dados Base'!B:K,7,FALSE))*100</f>
        <v>0</v>
      </c>
      <c r="AT131" s="127">
        <f>(SUMIFS(V:V,B:B,B131,A:A,A131)/VLOOKUP(B131,'Dados Base'!B:K,10,FALSE))*100</f>
        <v>0</v>
      </c>
      <c r="AU131" s="44">
        <f>SUMIFS('Banco de Indicadores - Mun. (1)'!AO:AO,'Banco de Indicadores - Mun. (1)'!$C:$C,'Banco de Indicadores - UGRHI'!$B131,'Banco de Indicadores - Mun. (1)'!$A:$A,'Banco de Indicadores - UGRHI'!$A131)</f>
        <v>6</v>
      </c>
      <c r="AV131" s="44">
        <f>SUMIFS('Banco de Indicadores - Mun. (1)'!AP:AP,'Banco de Indicadores - Mun. (1)'!$C:$C,'Banco de Indicadores - UGRHI'!$B131,'Banco de Indicadores - Mun. (1)'!$A:$A,'Banco de Indicadores - UGRHI'!$A131)</f>
        <v>0</v>
      </c>
      <c r="AW131" s="142">
        <v>2</v>
      </c>
      <c r="AX131" s="44">
        <f>SUMIFS('Banco de Indicadores - Mun. (1)'!AQ:AQ,'Banco de Indicadores - Mun. (1)'!$C:$C,'Banco de Indicadores - UGRHI'!$B131,'Banco de Indicadores - Mun. (1)'!$A:$A,'Banco de Indicadores - UGRHI'!$A131)</f>
        <v>82</v>
      </c>
      <c r="AY131" s="74">
        <v>98.059329624794216</v>
      </c>
      <c r="AZ131" s="74">
        <v>97.728943089515809</v>
      </c>
      <c r="BA131" s="75">
        <f xml:space="preserve">  100 * (  SUMIFS('Banco de Indicadores - Mun. (1)'!Z:Z,'Banco de Indicadores - Mun. (1)'!$C:$C,'Banco de Indicadores - UGRHI'!$B131,'Banco de Indicadores - Mun. (1)'!$A:$A,'Banco de Indicadores - UGRHI'!$A131) /
(SUMIFS('Banco de Indicadores - Mun. (1)'!AA:AA,'Banco de Indicadores - Mun. (1)'!$C:$C,'Banco de Indicadores - UGRHI'!$B131,'Banco de Indicadores - Mun. (1)'!$A:$A,'Banco de Indicadores - UGRHI'!$A131) +  SUMIFS('Banco de Indicadores - Mun. (1)'!Z:Z,'Banco de Indicadores - Mun. (1)'!$C:$C,'Banco de Indicadores - UGRHI'!$B131,'Banco de Indicadores - Mun. (1)'!$A:$A,'Banco de Indicadores - UGRHI'!$A131) ))</f>
        <v>79.752511778395856</v>
      </c>
      <c r="BB131" s="44">
        <f>SUMIFS('Banco de Indicadores - Mun. (1)'!AW:AW,'Banco de Indicadores - Mun. (1)'!$C:$C,'Banco de Indicadores - UGRHI'!$B131,'Banco de Indicadores - Mun. (1)'!$A:$A,'Banco de Indicadores - UGRHI'!$A131)</f>
        <v>1</v>
      </c>
      <c r="BC131" s="44">
        <f>SUMIFS('Banco de Indicadores - Mun. (1)'!AX:AX,'Banco de Indicadores - Mun. (1)'!$C:$C,'Banco de Indicadores - UGRHI'!$B131,'Banco de Indicadores - Mun. (1)'!$A:$A,'Banco de Indicadores - UGRHI'!$A131)</f>
        <v>1</v>
      </c>
      <c r="BD131" s="124">
        <v>0.59</v>
      </c>
      <c r="BE131" s="44">
        <f>SUMIFS('Banco de Indicadores Mun. (2)'!R:R,'Banco de Indicadores Mun. (2)'!$E:$E,'Banco de Indicadores - UGRHI'!$B131,'Banco de Indicadores Mun. (2)'!$A:$A,'Banco de Indicadores - UGRHI'!$A131)</f>
        <v>0</v>
      </c>
      <c r="BF131" s="128">
        <v>62.418416938786628</v>
      </c>
    </row>
    <row r="132" spans="1:58" x14ac:dyDescent="0.25">
      <c r="A132" s="38">
        <v>2012</v>
      </c>
      <c r="B132" s="38">
        <v>21</v>
      </c>
      <c r="C132" s="123">
        <f>SUMIFS('Banco de Indicadores Mun. (2)'!G:G,'Banco de Indicadores Mun. (2)'!$E:$E,'Banco de Indicadores - UGRHI'!$B132,'Banco de Indicadores Mun. (2)'!$A:$A,'Banco de Indicadores - UGRHI'!$A132)</f>
        <v>0</v>
      </c>
      <c r="D132" s="123">
        <f>SUMIFS('Banco de Indicadores Mun. (2)'!H:H,'Banco de Indicadores Mun. (2)'!$E:$E,'Banco de Indicadores - UGRHI'!$B132,'Banco de Indicadores Mun. (2)'!$A:$A,'Banco de Indicadores - UGRHI'!$A132)</f>
        <v>0</v>
      </c>
      <c r="E132" s="43">
        <v>0.6134179809236695</v>
      </c>
      <c r="F132" s="44">
        <f>SUMIFS('Banco de Indicadores - Mun. (1)'!H:H,'Banco de Indicadores - Mun. (1)'!$C:$C,'Banco de Indicadores - UGRHI'!$B132,'Banco de Indicadores - Mun. (1)'!$A:$A,'Banco de Indicadores - UGRHI'!$A132)</f>
        <v>451350</v>
      </c>
      <c r="G132" s="44">
        <f>SUMIFS('Banco de Indicadores - Mun. (1)'!I:I,'Banco de Indicadores - Mun. (1)'!$C:$C,'Banco de Indicadores - UGRHI'!$B132,'Banco de Indicadores - Mun. (1)'!$A:$A,'Banco de Indicadores - UGRHI'!$A132)</f>
        <v>410365</v>
      </c>
      <c r="H132" s="44">
        <f>SUMIFS('Banco de Indicadores - Mun. (1)'!J:J,'Banco de Indicadores - Mun. (1)'!$C:$C,'Banco de Indicadores - UGRHI'!$B132,'Banco de Indicadores - Mun. (1)'!$A:$A,'Banco de Indicadores - UGRHI'!$A132)</f>
        <v>40985</v>
      </c>
      <c r="I132" s="46">
        <f>(F132)/VLOOKUP(B132,'Dados Base'!$B:$K,6,FALSE)</f>
        <v>53.56958467697428</v>
      </c>
      <c r="J132" s="73">
        <f t="shared" si="7"/>
        <v>0.9091946383073003</v>
      </c>
      <c r="K132" s="44">
        <f>SUMIFS('Banco de Indicadores - Mun. (1)'!O:O,'Banco de Indicadores - Mun. (1)'!$C:$C,'Banco de Indicadores - UGRHI'!$B132,'Banco de Indicadores - Mun. (1)'!$A:$A,'Banco de Indicadores - UGRHI'!$A132)</f>
        <v>1956</v>
      </c>
      <c r="L132" s="44">
        <f>SUMIFS('Banco de Indicadores - Mun. (1)'!P:P,'Banco de Indicadores - Mun. (1)'!$C:$C,'Banco de Indicadores - UGRHI'!$B132,'Banco de Indicadores - Mun. (1)'!$A:$A,'Banco de Indicadores - UGRHI'!$A132)</f>
        <v>0</v>
      </c>
      <c r="M132" s="44">
        <f>SUMIFS('Banco de Indicadores - Mun. (1)'!Q:Q,'Banco de Indicadores - Mun. (1)'!$C:$C,'Banco de Indicadores - UGRHI'!$B132,'Banco de Indicadores - Mun. (1)'!$A:$A,'Banco de Indicadores - UGRHI'!$A132)</f>
        <v>0</v>
      </c>
      <c r="N132" s="44">
        <f>SUMIFS('Banco de Indicadores - Mun. (1)'!R:R,'Banco de Indicadores - Mun. (1)'!$C:$C,'Banco de Indicadores - UGRHI'!$B132,'Banco de Indicadores - Mun. (1)'!$A:$A,'Banco de Indicadores - UGRHI'!$A132)</f>
        <v>0</v>
      </c>
      <c r="O132" s="44">
        <f>SUMIFS('Banco de Indicadores - Mun. (1)'!S:S,'Banco de Indicadores - Mun. (1)'!$C:$C,'Banco de Indicadores - UGRHI'!$B132,'Banco de Indicadores - Mun. (1)'!$A:$A,'Banco de Indicadores - UGRHI'!$A132)</f>
        <v>977</v>
      </c>
      <c r="P132" s="44">
        <f>SUMIFS('Banco de Indicadores - Mun. (1)'!T:T,'Banco de Indicadores - Mun. (1)'!$C:$C,'Banco de Indicadores - UGRHI'!$B132,'Banco de Indicadores - Mun. (1)'!$A:$A,'Banco de Indicadores - UGRHI'!$A132)</f>
        <v>0</v>
      </c>
      <c r="Q132" s="44">
        <f>SUMIFS('Banco de Indicadores - Mun. (1)'!U:U,'Banco de Indicadores - Mun. (1)'!$C:$C,'Banco de Indicadores - UGRHI'!$B132,'Banco de Indicadores - Mun. (1)'!$A:$A,'Banco de Indicadores - UGRHI'!$A132)</f>
        <v>4956</v>
      </c>
      <c r="R132" s="44">
        <f>SUMIFS('Banco de Indicadores - Mun. (1)'!V:V,'Banco de Indicadores - Mun. (1)'!$C:$C,'Banco de Indicadores - UGRHI'!$B132,'Banco de Indicadores - Mun. (1)'!$A:$A,'Banco de Indicadores - UGRHI'!$A132)</f>
        <v>4076</v>
      </c>
      <c r="S132" s="44">
        <f>SUMIFS('Banco de Indicadores - Mun. (1)'!W:W,'Banco de Indicadores - Mun. (1)'!$C:$C,'Banco de Indicadores - UGRHI'!$B132,'Banco de Indicadores - Mun. (1)'!$A:$A,'Banco de Indicadores - UGRHI'!$A132)</f>
        <v>10.223100000000001</v>
      </c>
      <c r="T132" s="45">
        <f>SUMIFS('Banco de Indicadores Mun. (2)'!I:I,'Banco de Indicadores Mun. (2)'!$E:$E,'Banco de Indicadores - UGRHI'!$B132,'Banco de Indicadores Mun. (2)'!$A:$A,'Banco de Indicadores - UGRHI'!$A132)</f>
        <v>0</v>
      </c>
      <c r="U132" s="45">
        <f>SUMIFS('Banco de Indicadores Mun. (2)'!J:J,'Banco de Indicadores Mun. (2)'!$E:$E,'Banco de Indicadores - UGRHI'!$B132,'Banco de Indicadores Mun. (2)'!$A:$A,'Banco de Indicadores - UGRHI'!$A132)</f>
        <v>0</v>
      </c>
      <c r="V132" s="45">
        <f>SUMIFS('Banco de Indicadores Mun. (2)'!K:K,'Banco de Indicadores Mun. (2)'!$E:$E,'Banco de Indicadores - UGRHI'!$B132,'Banco de Indicadores Mun. (2)'!$A:$A,'Banco de Indicadores - UGRHI'!$A132)</f>
        <v>0</v>
      </c>
      <c r="W132" s="45">
        <f>SUMIFS('Banco de Indicadores Mun. (2)'!L:L,'Banco de Indicadores Mun. (2)'!$E:$E,'Banco de Indicadores - UGRHI'!$B132,'Banco de Indicadores Mun. (2)'!$A:$A,'Banco de Indicadores - UGRHI'!$A132)</f>
        <v>0</v>
      </c>
      <c r="X132" s="45">
        <f>SUMIFS('Banco de Indicadores Mun. (2)'!M:M,'Banco de Indicadores Mun. (2)'!$E:$E,'Banco de Indicadores - UGRHI'!$B132,'Banco de Indicadores Mun. (2)'!$A:$A,'Banco de Indicadores - UGRHI'!$A132)</f>
        <v>0</v>
      </c>
      <c r="Y132" s="45">
        <f>SUMIFS('Banco de Indicadores Mun. (2)'!N:N,'Banco de Indicadores Mun. (2)'!$E:$E,'Banco de Indicadores - UGRHI'!$B132,'Banco de Indicadores Mun. (2)'!$A:$A,'Banco de Indicadores - UGRHI'!$A132)</f>
        <v>0</v>
      </c>
      <c r="Z132" s="45">
        <f>SUMIFS('Banco de Indicadores Mun. (2)'!O:O,'Banco de Indicadores Mun. (2)'!$E:$E,'Banco de Indicadores - UGRHI'!$B132,'Banco de Indicadores Mun. (2)'!$A:$A,'Banco de Indicadores - UGRHI'!$A132)</f>
        <v>0</v>
      </c>
      <c r="AA132" s="45">
        <f>SUMIFS('Banco de Indicadores Mun. (2)'!P:P,'Banco de Indicadores Mun. (2)'!$E:$E,'Banco de Indicadores - UGRHI'!$B132,'Banco de Indicadores Mun. (2)'!$A:$A,'Banco de Indicadores - UGRHI'!$A132)</f>
        <v>0</v>
      </c>
      <c r="AB132" s="48">
        <f>SUMIFS('Banco de Indicadores - Mun. (1)'!X:X,'Banco de Indicadores - Mun. (1)'!$C:$C,'Banco de Indicadores - UGRHI'!$B132,'Banco de Indicadores - Mun. (1)'!$A:$A,'Banco de Indicadores - UGRHI'!$A132)</f>
        <v>1.3407132259302603</v>
      </c>
      <c r="AC132" s="48">
        <f t="shared" si="8"/>
        <v>0</v>
      </c>
      <c r="AD132" s="48">
        <f t="shared" si="9"/>
        <v>0</v>
      </c>
      <c r="AE132" s="44">
        <f>SUMIFS('Banco de Indicadores - Mun. (1)'!Y:Y,'Banco de Indicadores - Mun. (1)'!$C:$C,'Banco de Indicadores - UGRHI'!$B132,'Banco de Indicadores - Mun. (1)'!$A:$A,'Banco de Indicadores - UGRHI'!$A132)</f>
        <v>205.94999999999996</v>
      </c>
      <c r="AF132" s="44">
        <f>SUMIFS('Banco de Indicadores - Mun. (1)'!Z:Z,'Banco de Indicadores - Mun. (1)'!$C:$C,'Banco de Indicadores - UGRHI'!$B132,'Banco de Indicadores - Mun. (1)'!$A:$A,'Banco de Indicadores - UGRHI'!$A132)</f>
        <v>8309</v>
      </c>
      <c r="AG132" s="44">
        <f>SUMIFS('Banco de Indicadores - Mun. (1)'!AA:AA,'Banco de Indicadores - Mun. (1)'!$C:$C,'Banco de Indicadores - UGRHI'!$B132,'Banco de Indicadores - Mun. (1)'!$A:$A,'Banco de Indicadores - UGRHI'!$A132)</f>
        <v>13867</v>
      </c>
      <c r="AH132" s="44">
        <f>SUMIFS('Banco de Indicadores - Mun. (1)'!AB:AB,'Banco de Indicadores - Mun. (1)'!$C:$C,'Banco de Indicadores - UGRHI'!$B132,'Banco de Indicadores - Mun. (1)'!$A:$A,'Banco de Indicadores - UGRHI'!$A132)</f>
        <v>27</v>
      </c>
      <c r="AI132" s="44">
        <f>SUMIFS('Banco de Indicadores - Mun. (1)'!AC:AC,'Banco de Indicadores - Mun. (1)'!$C:$C,'Banco de Indicadores - UGRHI'!$B132,'Banco de Indicadores - Mun. (1)'!$A:$A,'Banco de Indicadores - UGRHI'!$A132)</f>
        <v>1</v>
      </c>
      <c r="AJ132" s="44">
        <f>SUMIFS('Banco de Indicadores Mun. (2)'!Q:Q,'Banco de Indicadores Mun. (2)'!$E:$E,'Banco de Indicadores - UGRHI'!$B132,'Banco de Indicadores Mun. (2)'!$A:$A,'Banco de Indicadores - UGRHI'!$A132)</f>
        <v>0</v>
      </c>
      <c r="AK132" s="154">
        <f>VLOOKUP(B132,'Dados Base'!B:K,9,FALSE)*31536000/SUMIFS('Banco de Indicadores - Mun. (1)'!H:H,'Banco de Indicadores - Mun. (1)'!C:C,'Banco de Indicadores - UGRHI'!B132,'Banco de Indicadores - Mun. (1)'!A:A,'Banco de Indicadores - UGRHI'!A132)</f>
        <v>5729.3718843469587</v>
      </c>
      <c r="AL132" s="126">
        <v>92.725318222295542</v>
      </c>
      <c r="AM132" s="42" t="s">
        <v>702</v>
      </c>
      <c r="AN132" s="42" t="s">
        <v>702</v>
      </c>
      <c r="AO132" s="42" t="s">
        <v>702</v>
      </c>
      <c r="AP132" s="126">
        <v>99.700156569894531</v>
      </c>
      <c r="AQ132" s="127">
        <f>(SUMIFS(T:T,B:B,B132,A:A,A132)/VLOOKUP(B132,'Dados Base'!B:K,8,FALSE))*100</f>
        <v>0</v>
      </c>
      <c r="AR132" s="127">
        <f>(SUMIFS(T:T,B:B,B132,A:A,A132)/VLOOKUP(B132,'Dados Base'!B:K,9,FALSE))*100</f>
        <v>0</v>
      </c>
      <c r="AS132" s="127">
        <f>(SUMIFS(U:U,B:B,B132,A:A,A132)/VLOOKUP(B132,'Dados Base'!B:K,7,FALSE))*100</f>
        <v>0</v>
      </c>
      <c r="AT132" s="127">
        <f>(SUMIFS(V:V,B:B,B132,A:A,A132)/VLOOKUP(B132,'Dados Base'!B:K,10,FALSE))*100</f>
        <v>0</v>
      </c>
      <c r="AU132" s="44">
        <f>SUMIFS('Banco de Indicadores - Mun. (1)'!AO:AO,'Banco de Indicadores - Mun. (1)'!$C:$C,'Banco de Indicadores - UGRHI'!$B132,'Banco de Indicadores - Mun. (1)'!$A:$A,'Banco de Indicadores - UGRHI'!$A132)</f>
        <v>15</v>
      </c>
      <c r="AV132" s="44">
        <f>SUMIFS('Banco de Indicadores - Mun. (1)'!AP:AP,'Banco de Indicadores - Mun. (1)'!$C:$C,'Banco de Indicadores - UGRHI'!$B132,'Banco de Indicadores - Mun. (1)'!$A:$A,'Banco de Indicadores - UGRHI'!$A132)</f>
        <v>0</v>
      </c>
      <c r="AW132" s="142">
        <v>0</v>
      </c>
      <c r="AX132" s="44">
        <f>SUMIFS('Banco de Indicadores - Mun. (1)'!AQ:AQ,'Banco de Indicadores - Mun. (1)'!$C:$C,'Banco de Indicadores - UGRHI'!$B132,'Banco de Indicadores - Mun. (1)'!$A:$A,'Banco de Indicadores - UGRHI'!$A132)</f>
        <v>52</v>
      </c>
      <c r="AY132" s="74">
        <v>88.427263708513692</v>
      </c>
      <c r="AZ132" s="74">
        <v>45.373845598845584</v>
      </c>
      <c r="BA132" s="75">
        <f xml:space="preserve">  100 * (  SUMIFS('Banco de Indicadores - Mun. (1)'!Z:Z,'Banco de Indicadores - Mun. (1)'!$C:$C,'Banco de Indicadores - UGRHI'!$B132,'Banco de Indicadores - Mun. (1)'!$A:$A,'Banco de Indicadores - UGRHI'!$A132) /
(SUMIFS('Banco de Indicadores - Mun. (1)'!AA:AA,'Banco de Indicadores - Mun. (1)'!$C:$C,'Banco de Indicadores - UGRHI'!$B132,'Banco de Indicadores - Mun. (1)'!$A:$A,'Banco de Indicadores - UGRHI'!$A132) +  SUMIFS('Banco de Indicadores - Mun. (1)'!Z:Z,'Banco de Indicadores - Mun. (1)'!$C:$C,'Banco de Indicadores - UGRHI'!$B132,'Banco de Indicadores - Mun. (1)'!$A:$A,'Banco de Indicadores - UGRHI'!$A132) ))</f>
        <v>37.468434343434339</v>
      </c>
      <c r="BB132" s="44">
        <f>SUMIFS('Banco de Indicadores - Mun. (1)'!AW:AW,'Banco de Indicadores - Mun. (1)'!$C:$C,'Banco de Indicadores - UGRHI'!$B132,'Banco de Indicadores - Mun. (1)'!$A:$A,'Banco de Indicadores - UGRHI'!$A132)</f>
        <v>1</v>
      </c>
      <c r="BC132" s="44">
        <f>SUMIFS('Banco de Indicadores - Mun. (1)'!AX:AX,'Banco de Indicadores - Mun. (1)'!$C:$C,'Banco de Indicadores - UGRHI'!$B132,'Banco de Indicadores - Mun. (1)'!$A:$A,'Banco de Indicadores - UGRHI'!$A132)</f>
        <v>1</v>
      </c>
      <c r="BD132" s="124">
        <v>0.59</v>
      </c>
      <c r="BE132" s="44">
        <f>SUMIFS('Banco de Indicadores Mun. (2)'!R:R,'Banco de Indicadores Mun. (2)'!$E:$E,'Banco de Indicadores - UGRHI'!$B132,'Banco de Indicadores Mun. (2)'!$A:$A,'Banco de Indicadores - UGRHI'!$A132)</f>
        <v>0</v>
      </c>
      <c r="BF132" s="128">
        <v>63.740068006308981</v>
      </c>
    </row>
    <row r="133" spans="1:58" x14ac:dyDescent="0.25">
      <c r="A133" s="38">
        <v>2012</v>
      </c>
      <c r="B133" s="38">
        <v>22</v>
      </c>
      <c r="C133" s="123">
        <f>SUMIFS('Banco de Indicadores Mun. (2)'!G:G,'Banco de Indicadores Mun. (2)'!$E:$E,'Banco de Indicadores - UGRHI'!$B133,'Banco de Indicadores Mun. (2)'!$A:$A,'Banco de Indicadores - UGRHI'!$A133)</f>
        <v>0</v>
      </c>
      <c r="D133" s="123">
        <f>SUMIFS('Banco de Indicadores Mun. (2)'!H:H,'Banco de Indicadores Mun. (2)'!$E:$E,'Banco de Indicadores - UGRHI'!$B133,'Banco de Indicadores Mun. (2)'!$A:$A,'Banco de Indicadores - UGRHI'!$A133)</f>
        <v>0</v>
      </c>
      <c r="E133" s="43">
        <v>0.51555085710068838</v>
      </c>
      <c r="F133" s="44">
        <f>SUMIFS('Banco de Indicadores - Mun. (1)'!H:H,'Banco de Indicadores - Mun. (1)'!$C:$C,'Banco de Indicadores - UGRHI'!$B133,'Banco de Indicadores - Mun. (1)'!$A:$A,'Banco de Indicadores - UGRHI'!$A133)</f>
        <v>483013</v>
      </c>
      <c r="G133" s="44">
        <f>SUMIFS('Banco de Indicadores - Mun. (1)'!I:I,'Banco de Indicadores - Mun. (1)'!$C:$C,'Banco de Indicadores - UGRHI'!$B133,'Banco de Indicadores - Mun. (1)'!$A:$A,'Banco de Indicadores - UGRHI'!$A133)</f>
        <v>439065</v>
      </c>
      <c r="H133" s="44">
        <f>SUMIFS('Banco de Indicadores - Mun. (1)'!J:J,'Banco de Indicadores - Mun. (1)'!$C:$C,'Banco de Indicadores - UGRHI'!$B133,'Banco de Indicadores - Mun. (1)'!$A:$A,'Banco de Indicadores - UGRHI'!$A133)</f>
        <v>43948</v>
      </c>
      <c r="I133" s="46">
        <f>(F133)/VLOOKUP(B133,'Dados Base'!$B:$K,6,FALSE)</f>
        <v>36.313135603732867</v>
      </c>
      <c r="J133" s="73">
        <f t="shared" si="7"/>
        <v>0.90901280089769843</v>
      </c>
      <c r="K133" s="44">
        <f>SUMIFS('Banco de Indicadores - Mun. (1)'!O:O,'Banco de Indicadores - Mun. (1)'!$C:$C,'Banco de Indicadores - UGRHI'!$B133,'Banco de Indicadores - Mun. (1)'!$A:$A,'Banco de Indicadores - UGRHI'!$A133)</f>
        <v>1851</v>
      </c>
      <c r="L133" s="44">
        <f>SUMIFS('Banco de Indicadores - Mun. (1)'!P:P,'Banco de Indicadores - Mun. (1)'!$C:$C,'Banco de Indicadores - UGRHI'!$B133,'Banco de Indicadores - Mun. (1)'!$A:$A,'Banco de Indicadores - UGRHI'!$A133)</f>
        <v>0</v>
      </c>
      <c r="M133" s="44">
        <f>SUMIFS('Banco de Indicadores - Mun. (1)'!Q:Q,'Banco de Indicadores - Mun. (1)'!$C:$C,'Banco de Indicadores - UGRHI'!$B133,'Banco de Indicadores - Mun. (1)'!$A:$A,'Banco de Indicadores - UGRHI'!$A133)</f>
        <v>0</v>
      </c>
      <c r="N133" s="44">
        <f>SUMIFS('Banco de Indicadores - Mun. (1)'!R:R,'Banco de Indicadores - Mun. (1)'!$C:$C,'Banco de Indicadores - UGRHI'!$B133,'Banco de Indicadores - Mun. (1)'!$A:$A,'Banco de Indicadores - UGRHI'!$A133)</f>
        <v>0</v>
      </c>
      <c r="O133" s="44">
        <f>SUMIFS('Banco de Indicadores - Mun. (1)'!S:S,'Banco de Indicadores - Mun. (1)'!$C:$C,'Banco de Indicadores - UGRHI'!$B133,'Banco de Indicadores - Mun. (1)'!$A:$A,'Banco de Indicadores - UGRHI'!$A133)</f>
        <v>929</v>
      </c>
      <c r="P133" s="44">
        <f>SUMIFS('Banco de Indicadores - Mun. (1)'!T:T,'Banco de Indicadores - Mun. (1)'!$C:$C,'Banco de Indicadores - UGRHI'!$B133,'Banco de Indicadores - Mun. (1)'!$A:$A,'Banco de Indicadores - UGRHI'!$A133)</f>
        <v>0</v>
      </c>
      <c r="Q133" s="44">
        <f>SUMIFS('Banco de Indicadores - Mun. (1)'!U:U,'Banco de Indicadores - Mun. (1)'!$C:$C,'Banco de Indicadores - UGRHI'!$B133,'Banco de Indicadores - Mun. (1)'!$A:$A,'Banco de Indicadores - UGRHI'!$A133)</f>
        <v>5553</v>
      </c>
      <c r="R133" s="44">
        <f>SUMIFS('Banco de Indicadores - Mun. (1)'!V:V,'Banco de Indicadores - Mun. (1)'!$C:$C,'Banco de Indicadores - UGRHI'!$B133,'Banco de Indicadores - Mun. (1)'!$A:$A,'Banco de Indicadores - UGRHI'!$A133)</f>
        <v>4172</v>
      </c>
      <c r="S133" s="44">
        <f>SUMIFS('Banco de Indicadores - Mun. (1)'!W:W,'Banco de Indicadores - Mun. (1)'!$C:$C,'Banco de Indicadores - UGRHI'!$B133,'Banco de Indicadores - Mun. (1)'!$A:$A,'Banco de Indicadores - UGRHI'!$A133)</f>
        <v>723.78199999999993</v>
      </c>
      <c r="T133" s="45">
        <f>SUMIFS('Banco de Indicadores Mun. (2)'!I:I,'Banco de Indicadores Mun. (2)'!$E:$E,'Banco de Indicadores - UGRHI'!$B133,'Banco de Indicadores Mun. (2)'!$A:$A,'Banco de Indicadores - UGRHI'!$A133)</f>
        <v>0</v>
      </c>
      <c r="U133" s="45">
        <f>SUMIFS('Banco de Indicadores Mun. (2)'!J:J,'Banco de Indicadores Mun. (2)'!$E:$E,'Banco de Indicadores - UGRHI'!$B133,'Banco de Indicadores Mun. (2)'!$A:$A,'Banco de Indicadores - UGRHI'!$A133)</f>
        <v>0</v>
      </c>
      <c r="V133" s="45">
        <f>SUMIFS('Banco de Indicadores Mun. (2)'!K:K,'Banco de Indicadores Mun. (2)'!$E:$E,'Banco de Indicadores - UGRHI'!$B133,'Banco de Indicadores Mun. (2)'!$A:$A,'Banco de Indicadores - UGRHI'!$A133)</f>
        <v>0</v>
      </c>
      <c r="W133" s="45">
        <f>SUMIFS('Banco de Indicadores Mun. (2)'!L:L,'Banco de Indicadores Mun. (2)'!$E:$E,'Banco de Indicadores - UGRHI'!$B133,'Banco de Indicadores Mun. (2)'!$A:$A,'Banco de Indicadores - UGRHI'!$A133)</f>
        <v>0</v>
      </c>
      <c r="X133" s="45">
        <f>SUMIFS('Banco de Indicadores Mun. (2)'!M:M,'Banco de Indicadores Mun. (2)'!$E:$E,'Banco de Indicadores - UGRHI'!$B133,'Banco de Indicadores Mun. (2)'!$A:$A,'Banco de Indicadores - UGRHI'!$A133)</f>
        <v>0</v>
      </c>
      <c r="Y133" s="45">
        <f>SUMIFS('Banco de Indicadores Mun. (2)'!N:N,'Banco de Indicadores Mun. (2)'!$E:$E,'Banco de Indicadores - UGRHI'!$B133,'Banco de Indicadores Mun. (2)'!$A:$A,'Banco de Indicadores - UGRHI'!$A133)</f>
        <v>0</v>
      </c>
      <c r="Z133" s="45">
        <f>SUMIFS('Banco de Indicadores Mun. (2)'!O:O,'Banco de Indicadores Mun. (2)'!$E:$E,'Banco de Indicadores - UGRHI'!$B133,'Banco de Indicadores Mun. (2)'!$A:$A,'Banco de Indicadores - UGRHI'!$A133)</f>
        <v>0</v>
      </c>
      <c r="AA133" s="45">
        <f>SUMIFS('Banco de Indicadores Mun. (2)'!P:P,'Banco de Indicadores Mun. (2)'!$E:$E,'Banco de Indicadores - UGRHI'!$B133,'Banco de Indicadores Mun. (2)'!$A:$A,'Banco de Indicadores - UGRHI'!$A133)</f>
        <v>0</v>
      </c>
      <c r="AB133" s="48">
        <f>SUMIFS('Banco de Indicadores - Mun. (1)'!X:X,'Banco de Indicadores - Mun. (1)'!$C:$C,'Banco de Indicadores - UGRHI'!$B133,'Banco de Indicadores - Mun. (1)'!$A:$A,'Banco de Indicadores - UGRHI'!$A133)</f>
        <v>1.4459707020740744</v>
      </c>
      <c r="AC133" s="48">
        <f t="shared" si="8"/>
        <v>0</v>
      </c>
      <c r="AD133" s="48">
        <f t="shared" si="9"/>
        <v>0</v>
      </c>
      <c r="AE133" s="44">
        <f>SUMIFS('Banco de Indicadores - Mun. (1)'!Y:Y,'Banco de Indicadores - Mun. (1)'!$C:$C,'Banco de Indicadores - UGRHI'!$B133,'Banco de Indicadores - Mun. (1)'!$A:$A,'Banco de Indicadores - UGRHI'!$A133)</f>
        <v>215.81</v>
      </c>
      <c r="AF133" s="44">
        <f>SUMIFS('Banco de Indicadores - Mun. (1)'!Z:Z,'Banco de Indicadores - Mun. (1)'!$C:$C,'Banco de Indicadores - UGRHI'!$B133,'Banco de Indicadores - Mun. (1)'!$A:$A,'Banco de Indicadores - UGRHI'!$A133)</f>
        <v>18643</v>
      </c>
      <c r="AG133" s="44">
        <f>SUMIFS('Banco de Indicadores - Mun. (1)'!AA:AA,'Banco de Indicadores - Mun. (1)'!$C:$C,'Banco de Indicadores - UGRHI'!$B133,'Banco de Indicadores - Mun. (1)'!$A:$A,'Banco de Indicadores - UGRHI'!$A133)</f>
        <v>4926</v>
      </c>
      <c r="AH133" s="44">
        <f>SUMIFS('Banco de Indicadores - Mun. (1)'!AB:AB,'Banco de Indicadores - Mun. (1)'!$C:$C,'Banco de Indicadores - UGRHI'!$B133,'Banco de Indicadores - Mun. (1)'!$A:$A,'Banco de Indicadores - UGRHI'!$A133)</f>
        <v>29</v>
      </c>
      <c r="AI133" s="44">
        <f>SUMIFS('Banco de Indicadores - Mun. (1)'!AC:AC,'Banco de Indicadores - Mun. (1)'!$C:$C,'Banco de Indicadores - UGRHI'!$B133,'Banco de Indicadores - Mun. (1)'!$A:$A,'Banco de Indicadores - UGRHI'!$A133)</f>
        <v>0</v>
      </c>
      <c r="AJ133" s="44">
        <f>SUMIFS('Banco de Indicadores Mun. (2)'!Q:Q,'Banco de Indicadores Mun. (2)'!$E:$E,'Banco de Indicadores - UGRHI'!$B133,'Banco de Indicadores Mun. (2)'!$A:$A,'Banco de Indicadores - UGRHI'!$A133)</f>
        <v>0</v>
      </c>
      <c r="AK133" s="154">
        <f>VLOOKUP(B133,'Dados Base'!B:K,9,FALSE)*31536000/SUMIFS('Banco de Indicadores - Mun. (1)'!H:H,'Banco de Indicadores - Mun. (1)'!C:C,'Banco de Indicadores - UGRHI'!B133,'Banco de Indicadores - Mun. (1)'!A:A,'Banco de Indicadores - UGRHI'!A133)</f>
        <v>6006.6954719645228</v>
      </c>
      <c r="AL133" s="126">
        <v>93.42245426106544</v>
      </c>
      <c r="AM133" s="42" t="s">
        <v>702</v>
      </c>
      <c r="AN133" s="42" t="s">
        <v>702</v>
      </c>
      <c r="AO133" s="42" t="s">
        <v>702</v>
      </c>
      <c r="AP133" s="126">
        <v>99.981222370264092</v>
      </c>
      <c r="AQ133" s="127">
        <f>(SUMIFS(T:T,B:B,B133,A:A,A133)/VLOOKUP(B133,'Dados Base'!B:K,8,FALSE))*100</f>
        <v>0</v>
      </c>
      <c r="AR133" s="127">
        <f>(SUMIFS(T:T,B:B,B133,A:A,A133)/VLOOKUP(B133,'Dados Base'!B:K,9,FALSE))*100</f>
        <v>0</v>
      </c>
      <c r="AS133" s="127">
        <f>(SUMIFS(U:U,B:B,B133,A:A,A133)/VLOOKUP(B133,'Dados Base'!B:K,7,FALSE))*100</f>
        <v>0</v>
      </c>
      <c r="AT133" s="127">
        <f>(SUMIFS(V:V,B:B,B133,A:A,A133)/VLOOKUP(B133,'Dados Base'!B:K,10,FALSE))*100</f>
        <v>0</v>
      </c>
      <c r="AU133" s="44">
        <f>SUMIFS('Banco de Indicadores - Mun. (1)'!AO:AO,'Banco de Indicadores - Mun. (1)'!$C:$C,'Banco de Indicadores - UGRHI'!$B133,'Banco de Indicadores - Mun. (1)'!$A:$A,'Banco de Indicadores - UGRHI'!$A133)</f>
        <v>7</v>
      </c>
      <c r="AV133" s="44">
        <f>SUMIFS('Banco de Indicadores - Mun. (1)'!AP:AP,'Banco de Indicadores - Mun. (1)'!$C:$C,'Banco de Indicadores - UGRHI'!$B133,'Banco de Indicadores - Mun. (1)'!$A:$A,'Banco de Indicadores - UGRHI'!$A133)</f>
        <v>0</v>
      </c>
      <c r="AW133" s="142">
        <v>3</v>
      </c>
      <c r="AX133" s="44">
        <f>SUMIFS('Banco de Indicadores - Mun. (1)'!AQ:AQ,'Banco de Indicadores - Mun. (1)'!$C:$C,'Banco de Indicadores - UGRHI'!$B133,'Banco de Indicadores - Mun. (1)'!$A:$A,'Banco de Indicadores - UGRHI'!$A133)</f>
        <v>63</v>
      </c>
      <c r="AY133" s="74">
        <v>96.518223089651642</v>
      </c>
      <c r="AZ133" s="74">
        <v>88.35606092748948</v>
      </c>
      <c r="BA133" s="75">
        <f xml:space="preserve">  100 * (  SUMIFS('Banco de Indicadores - Mun. (1)'!Z:Z,'Banco de Indicadores - Mun. (1)'!$C:$C,'Banco de Indicadores - UGRHI'!$B133,'Banco de Indicadores - Mun. (1)'!$A:$A,'Banco de Indicadores - UGRHI'!$A133) /
(SUMIFS('Banco de Indicadores - Mun. (1)'!AA:AA,'Banco de Indicadores - Mun. (1)'!$C:$C,'Banco de Indicadores - UGRHI'!$B133,'Banco de Indicadores - Mun. (1)'!$A:$A,'Banco de Indicadores - UGRHI'!$A133) +  SUMIFS('Banco de Indicadores - Mun. (1)'!Z:Z,'Banco de Indicadores - Mun. (1)'!$C:$C,'Banco de Indicadores - UGRHI'!$B133,'Banco de Indicadores - Mun. (1)'!$A:$A,'Banco de Indicadores - UGRHI'!$A133) ))</f>
        <v>79.099664813950525</v>
      </c>
      <c r="BB133" s="44">
        <f>SUMIFS('Banco de Indicadores - Mun. (1)'!AW:AW,'Banco de Indicadores - Mun. (1)'!$C:$C,'Banco de Indicadores - UGRHI'!$B133,'Banco de Indicadores - Mun. (1)'!$A:$A,'Banco de Indicadores - UGRHI'!$A133)</f>
        <v>1</v>
      </c>
      <c r="BC133" s="44">
        <f>SUMIFS('Banco de Indicadores - Mun. (1)'!AX:AX,'Banco de Indicadores - Mun. (1)'!$C:$C,'Banco de Indicadores - UGRHI'!$B133,'Banco de Indicadores - Mun. (1)'!$A:$A,'Banco de Indicadores - UGRHI'!$A133)</f>
        <v>0</v>
      </c>
      <c r="BD133" s="124">
        <v>0.61</v>
      </c>
      <c r="BE133" s="44">
        <f>SUMIFS('Banco de Indicadores Mun. (2)'!R:R,'Banco de Indicadores Mun. (2)'!$E:$E,'Banco de Indicadores - UGRHI'!$B133,'Banco de Indicadores Mun. (2)'!$A:$A,'Banco de Indicadores - UGRHI'!$A133)</f>
        <v>0</v>
      </c>
      <c r="BF133" s="128">
        <v>47.947171778737065</v>
      </c>
    </row>
  </sheetData>
  <autoFilter ref="A1:BF1" xr:uid="{00000000-0009-0000-0000-000002000000}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11"/>
  <sheetViews>
    <sheetView workbookViewId="0">
      <selection activeCell="K30" sqref="K30"/>
    </sheetView>
  </sheetViews>
  <sheetFormatPr defaultRowHeight="12.75" x14ac:dyDescent="0.2"/>
  <cols>
    <col min="1" max="1" width="26.42578125" style="68" bestFit="1" customWidth="1"/>
    <col min="2" max="2" width="10" style="68" bestFit="1" customWidth="1"/>
    <col min="3" max="3" width="11.5703125" style="68" bestFit="1" customWidth="1"/>
    <col min="4" max="4" width="11.140625" style="68" bestFit="1" customWidth="1"/>
    <col min="5" max="5" width="25.85546875" style="68" bestFit="1" customWidth="1"/>
    <col min="6" max="6" width="19.5703125" style="68" bestFit="1" customWidth="1"/>
    <col min="7" max="7" width="13.28515625" style="68" customWidth="1"/>
    <col min="8" max="8" width="7.5703125" style="68" bestFit="1" customWidth="1"/>
    <col min="9" max="11" width="9" style="68" bestFit="1" customWidth="1"/>
    <col min="12" max="16384" width="9.140625" style="68"/>
  </cols>
  <sheetData>
    <row r="1" spans="1:11" s="51" customFormat="1" ht="38.25" x14ac:dyDescent="0.25">
      <c r="A1" s="49" t="s">
        <v>748</v>
      </c>
      <c r="B1" s="49" t="s">
        <v>0</v>
      </c>
      <c r="C1" s="49" t="s">
        <v>647</v>
      </c>
      <c r="D1" s="50" t="s">
        <v>688</v>
      </c>
      <c r="E1" s="49" t="s">
        <v>689</v>
      </c>
      <c r="F1" s="49" t="s">
        <v>747</v>
      </c>
      <c r="G1" s="69" t="s">
        <v>746</v>
      </c>
      <c r="H1" s="70" t="s">
        <v>728</v>
      </c>
      <c r="I1" s="70" t="s">
        <v>729</v>
      </c>
      <c r="J1" s="70" t="s">
        <v>744</v>
      </c>
      <c r="K1" s="71" t="s">
        <v>743</v>
      </c>
    </row>
    <row r="2" spans="1:11" s="60" customFormat="1" x14ac:dyDescent="0.2">
      <c r="A2" s="56" t="s">
        <v>705</v>
      </c>
      <c r="B2" s="57">
        <v>1</v>
      </c>
      <c r="C2" s="56">
        <v>1</v>
      </c>
      <c r="D2" s="56">
        <v>1</v>
      </c>
      <c r="E2" s="56" t="s">
        <v>705</v>
      </c>
      <c r="F2" s="58" t="str">
        <f>CONCATENATE(B2,D2)</f>
        <v>11</v>
      </c>
      <c r="G2" s="52">
        <v>674.59999999999991</v>
      </c>
      <c r="H2" s="58">
        <v>7</v>
      </c>
      <c r="I2" s="58">
        <v>10</v>
      </c>
      <c r="J2" s="58">
        <v>22</v>
      </c>
      <c r="K2" s="59">
        <v>3</v>
      </c>
    </row>
    <row r="3" spans="1:11" s="60" customFormat="1" x14ac:dyDescent="0.2">
      <c r="A3" s="61" t="s">
        <v>706</v>
      </c>
      <c r="B3" s="57">
        <v>2</v>
      </c>
      <c r="C3" s="61">
        <v>2</v>
      </c>
      <c r="D3" s="61">
        <v>2</v>
      </c>
      <c r="E3" s="61" t="s">
        <v>706</v>
      </c>
      <c r="F3" s="58" t="str">
        <f t="shared" ref="F3:F24" si="0">CONCATENATE(B3,D3)</f>
        <v>22</v>
      </c>
      <c r="G3" s="52">
        <v>14189.639999999998</v>
      </c>
      <c r="H3" s="58">
        <v>72</v>
      </c>
      <c r="I3" s="58">
        <v>93</v>
      </c>
      <c r="J3" s="58">
        <v>216</v>
      </c>
      <c r="K3" s="59">
        <v>21</v>
      </c>
    </row>
    <row r="4" spans="1:11" s="60" customFormat="1" x14ac:dyDescent="0.2">
      <c r="A4" s="61" t="s">
        <v>707</v>
      </c>
      <c r="B4" s="57">
        <v>3</v>
      </c>
      <c r="C4" s="61">
        <v>3</v>
      </c>
      <c r="D4" s="61">
        <v>3</v>
      </c>
      <c r="E4" s="61" t="s">
        <v>707</v>
      </c>
      <c r="F4" s="58" t="str">
        <f t="shared" si="0"/>
        <v>33</v>
      </c>
      <c r="G4" s="52">
        <v>1947.71</v>
      </c>
      <c r="H4" s="58">
        <v>27</v>
      </c>
      <c r="I4" s="58">
        <v>39</v>
      </c>
      <c r="J4" s="58">
        <v>107</v>
      </c>
      <c r="K4" s="59">
        <v>12</v>
      </c>
    </row>
    <row r="5" spans="1:11" s="60" customFormat="1" x14ac:dyDescent="0.2">
      <c r="A5" s="56" t="s">
        <v>708</v>
      </c>
      <c r="B5" s="57">
        <v>4</v>
      </c>
      <c r="C5" s="56">
        <v>4</v>
      </c>
      <c r="D5" s="56">
        <v>4</v>
      </c>
      <c r="E5" s="56" t="s">
        <v>708</v>
      </c>
      <c r="F5" s="58" t="str">
        <f t="shared" si="0"/>
        <v>44</v>
      </c>
      <c r="G5" s="52">
        <v>9564.5499999999993</v>
      </c>
      <c r="H5" s="58">
        <v>30</v>
      </c>
      <c r="I5" s="58">
        <v>44</v>
      </c>
      <c r="J5" s="58">
        <v>139</v>
      </c>
      <c r="K5" s="59">
        <v>14</v>
      </c>
    </row>
    <row r="6" spans="1:11" s="60" customFormat="1" x14ac:dyDescent="0.2">
      <c r="A6" s="56" t="s">
        <v>709</v>
      </c>
      <c r="B6" s="57">
        <v>5</v>
      </c>
      <c r="C6" s="56">
        <v>5</v>
      </c>
      <c r="D6" s="56">
        <v>5</v>
      </c>
      <c r="E6" s="56" t="s">
        <v>709</v>
      </c>
      <c r="F6" s="58" t="str">
        <f t="shared" si="0"/>
        <v>55</v>
      </c>
      <c r="G6" s="52">
        <v>13918.71</v>
      </c>
      <c r="H6" s="58">
        <v>43</v>
      </c>
      <c r="I6" s="58">
        <v>65</v>
      </c>
      <c r="J6" s="58">
        <v>172</v>
      </c>
      <c r="K6" s="59">
        <v>22</v>
      </c>
    </row>
    <row r="7" spans="1:11" s="60" customFormat="1" x14ac:dyDescent="0.2">
      <c r="A7" s="61" t="s">
        <v>710</v>
      </c>
      <c r="B7" s="57">
        <v>6</v>
      </c>
      <c r="C7" s="61">
        <v>6</v>
      </c>
      <c r="D7" s="61">
        <v>6</v>
      </c>
      <c r="E7" s="61" t="s">
        <v>710</v>
      </c>
      <c r="F7" s="58" t="str">
        <f t="shared" si="0"/>
        <v>66</v>
      </c>
      <c r="G7" s="52">
        <v>6570.04</v>
      </c>
      <c r="H7" s="58">
        <v>20</v>
      </c>
      <c r="I7" s="58">
        <v>31</v>
      </c>
      <c r="J7" s="58">
        <v>84</v>
      </c>
      <c r="K7" s="59">
        <v>11</v>
      </c>
    </row>
    <row r="8" spans="1:11" s="60" customFormat="1" x14ac:dyDescent="0.2">
      <c r="A8" s="61" t="s">
        <v>711</v>
      </c>
      <c r="B8" s="57">
        <v>7</v>
      </c>
      <c r="C8" s="61">
        <v>7</v>
      </c>
      <c r="D8" s="61">
        <v>7</v>
      </c>
      <c r="E8" s="61" t="s">
        <v>711</v>
      </c>
      <c r="F8" s="58" t="str">
        <f t="shared" si="0"/>
        <v>77</v>
      </c>
      <c r="G8" s="52">
        <v>2422.7700000000004</v>
      </c>
      <c r="H8" s="58">
        <v>38</v>
      </c>
      <c r="I8" s="58">
        <v>58</v>
      </c>
      <c r="J8" s="58">
        <v>155</v>
      </c>
      <c r="K8" s="59">
        <v>20</v>
      </c>
    </row>
    <row r="9" spans="1:11" s="60" customFormat="1" x14ac:dyDescent="0.2">
      <c r="A9" s="61" t="s">
        <v>712</v>
      </c>
      <c r="B9" s="57">
        <v>8</v>
      </c>
      <c r="C9" s="56">
        <v>8</v>
      </c>
      <c r="D9" s="56">
        <v>8</v>
      </c>
      <c r="E9" s="61" t="s">
        <v>712</v>
      </c>
      <c r="F9" s="58" t="str">
        <f t="shared" si="0"/>
        <v>88</v>
      </c>
      <c r="G9" s="52">
        <v>9907.14</v>
      </c>
      <c r="H9" s="58">
        <v>28</v>
      </c>
      <c r="I9" s="58">
        <v>46</v>
      </c>
      <c r="J9" s="58">
        <v>146</v>
      </c>
      <c r="K9" s="59">
        <v>18</v>
      </c>
    </row>
    <row r="10" spans="1:11" s="60" customFormat="1" x14ac:dyDescent="0.2">
      <c r="A10" s="61" t="s">
        <v>713</v>
      </c>
      <c r="B10" s="57">
        <v>9</v>
      </c>
      <c r="C10" s="56">
        <v>9</v>
      </c>
      <c r="D10" s="56">
        <v>9</v>
      </c>
      <c r="E10" s="61" t="s">
        <v>713</v>
      </c>
      <c r="F10" s="58" t="str">
        <f t="shared" si="0"/>
        <v>99</v>
      </c>
      <c r="G10" s="52">
        <v>13031.789999999999</v>
      </c>
      <c r="H10" s="58">
        <v>48</v>
      </c>
      <c r="I10" s="58">
        <v>72</v>
      </c>
      <c r="J10" s="58">
        <v>199</v>
      </c>
      <c r="K10" s="59">
        <v>24</v>
      </c>
    </row>
    <row r="11" spans="1:11" s="60" customFormat="1" x14ac:dyDescent="0.2">
      <c r="A11" s="61" t="s">
        <v>714</v>
      </c>
      <c r="B11" s="57">
        <v>10</v>
      </c>
      <c r="C11" s="61">
        <v>10</v>
      </c>
      <c r="D11" s="61">
        <v>10</v>
      </c>
      <c r="E11" s="61" t="s">
        <v>714</v>
      </c>
      <c r="F11" s="58" t="str">
        <f t="shared" si="0"/>
        <v>1010</v>
      </c>
      <c r="G11" s="52">
        <v>12099.14</v>
      </c>
      <c r="H11" s="58">
        <v>22</v>
      </c>
      <c r="I11" s="58">
        <v>39</v>
      </c>
      <c r="J11" s="58">
        <v>107</v>
      </c>
      <c r="K11" s="59">
        <v>17</v>
      </c>
    </row>
    <row r="12" spans="1:11" s="60" customFormat="1" x14ac:dyDescent="0.2">
      <c r="A12" s="61" t="s">
        <v>715</v>
      </c>
      <c r="B12" s="57">
        <v>11</v>
      </c>
      <c r="C12" s="61">
        <v>11</v>
      </c>
      <c r="D12" s="61">
        <v>11</v>
      </c>
      <c r="E12" s="61" t="s">
        <v>715</v>
      </c>
      <c r="F12" s="58" t="str">
        <f t="shared" si="0"/>
        <v>1111</v>
      </c>
      <c r="G12" s="52">
        <v>17056.37</v>
      </c>
      <c r="H12" s="58">
        <v>162</v>
      </c>
      <c r="I12" s="58">
        <v>229</v>
      </c>
      <c r="J12" s="58">
        <v>526</v>
      </c>
      <c r="K12" s="59">
        <v>67</v>
      </c>
    </row>
    <row r="13" spans="1:11" s="60" customFormat="1" x14ac:dyDescent="0.2">
      <c r="A13" s="61" t="s">
        <v>716</v>
      </c>
      <c r="B13" s="57">
        <v>12</v>
      </c>
      <c r="C13" s="56">
        <v>12</v>
      </c>
      <c r="D13" s="56">
        <v>12</v>
      </c>
      <c r="E13" s="61" t="s">
        <v>716</v>
      </c>
      <c r="F13" s="58" t="str">
        <f t="shared" si="0"/>
        <v>1212</v>
      </c>
      <c r="G13" s="52">
        <v>7113.130000000001</v>
      </c>
      <c r="H13" s="58">
        <v>21</v>
      </c>
      <c r="I13" s="58">
        <v>31</v>
      </c>
      <c r="J13" s="58">
        <v>87</v>
      </c>
      <c r="K13" s="59">
        <v>10</v>
      </c>
    </row>
    <row r="14" spans="1:11" s="60" customFormat="1" x14ac:dyDescent="0.2">
      <c r="A14" s="61" t="s">
        <v>717</v>
      </c>
      <c r="B14" s="57">
        <v>13</v>
      </c>
      <c r="C14" s="56">
        <v>13</v>
      </c>
      <c r="D14" s="56">
        <v>13</v>
      </c>
      <c r="E14" s="61" t="s">
        <v>717</v>
      </c>
      <c r="F14" s="58" t="str">
        <f t="shared" si="0"/>
        <v>1313</v>
      </c>
      <c r="G14" s="52">
        <v>15918.329999999998</v>
      </c>
      <c r="H14" s="58">
        <v>40</v>
      </c>
      <c r="I14" s="58">
        <v>50</v>
      </c>
      <c r="J14" s="58">
        <v>97</v>
      </c>
      <c r="K14" s="59">
        <v>10</v>
      </c>
    </row>
    <row r="15" spans="1:11" s="60" customFormat="1" x14ac:dyDescent="0.2">
      <c r="A15" s="61" t="s">
        <v>718</v>
      </c>
      <c r="B15" s="57">
        <v>14</v>
      </c>
      <c r="C15" s="61">
        <v>14</v>
      </c>
      <c r="D15" s="61">
        <v>14</v>
      </c>
      <c r="E15" s="61" t="s">
        <v>718</v>
      </c>
      <c r="F15" s="58" t="str">
        <f t="shared" si="0"/>
        <v>1414</v>
      </c>
      <c r="G15" s="52">
        <v>20738.23</v>
      </c>
      <c r="H15" s="58">
        <v>84</v>
      </c>
      <c r="I15" s="58">
        <v>114</v>
      </c>
      <c r="J15" s="58">
        <v>255</v>
      </c>
      <c r="K15" s="59">
        <v>30</v>
      </c>
    </row>
    <row r="16" spans="1:11" s="60" customFormat="1" x14ac:dyDescent="0.2">
      <c r="A16" s="61" t="s">
        <v>719</v>
      </c>
      <c r="B16" s="57">
        <v>15</v>
      </c>
      <c r="C16" s="61">
        <v>15</v>
      </c>
      <c r="D16" s="61">
        <v>15</v>
      </c>
      <c r="E16" s="61" t="s">
        <v>719</v>
      </c>
      <c r="F16" s="58" t="str">
        <f t="shared" si="0"/>
        <v>1515</v>
      </c>
      <c r="G16" s="52">
        <v>17054.03</v>
      </c>
      <c r="H16" s="58">
        <v>26</v>
      </c>
      <c r="I16" s="58">
        <v>39</v>
      </c>
      <c r="J16" s="58">
        <v>121</v>
      </c>
      <c r="K16" s="59">
        <v>13</v>
      </c>
    </row>
    <row r="17" spans="1:11" s="60" customFormat="1" x14ac:dyDescent="0.2">
      <c r="A17" s="61" t="s">
        <v>720</v>
      </c>
      <c r="B17" s="57">
        <v>16</v>
      </c>
      <c r="C17" s="56">
        <v>16</v>
      </c>
      <c r="D17" s="56">
        <v>16</v>
      </c>
      <c r="E17" s="61" t="s">
        <v>720</v>
      </c>
      <c r="F17" s="58" t="str">
        <f t="shared" si="0"/>
        <v>1616</v>
      </c>
      <c r="G17" s="52">
        <v>12391.639999999998</v>
      </c>
      <c r="H17" s="58">
        <v>31</v>
      </c>
      <c r="I17" s="58">
        <v>40</v>
      </c>
      <c r="J17" s="58">
        <v>98</v>
      </c>
      <c r="K17" s="59">
        <v>9</v>
      </c>
    </row>
    <row r="18" spans="1:11" s="60" customFormat="1" x14ac:dyDescent="0.2">
      <c r="A18" s="61" t="s">
        <v>721</v>
      </c>
      <c r="B18" s="57">
        <v>17</v>
      </c>
      <c r="C18" s="56">
        <v>17</v>
      </c>
      <c r="D18" s="56">
        <v>17</v>
      </c>
      <c r="E18" s="61" t="s">
        <v>721</v>
      </c>
      <c r="F18" s="58" t="str">
        <f t="shared" si="0"/>
        <v>1717</v>
      </c>
      <c r="G18" s="52">
        <v>17483.760000000002</v>
      </c>
      <c r="H18" s="58">
        <v>65</v>
      </c>
      <c r="I18" s="58">
        <v>82</v>
      </c>
      <c r="J18" s="58">
        <v>155</v>
      </c>
      <c r="K18" s="59">
        <v>17</v>
      </c>
    </row>
    <row r="19" spans="1:11" s="60" customFormat="1" x14ac:dyDescent="0.2">
      <c r="A19" s="61" t="s">
        <v>722</v>
      </c>
      <c r="B19" s="57">
        <v>18</v>
      </c>
      <c r="C19" s="61">
        <v>18</v>
      </c>
      <c r="D19" s="61">
        <v>18</v>
      </c>
      <c r="E19" s="61" t="s">
        <v>722</v>
      </c>
      <c r="F19" s="58" t="str">
        <f t="shared" si="0"/>
        <v>1818</v>
      </c>
      <c r="G19" s="52">
        <v>6247.3199999999988</v>
      </c>
      <c r="H19" s="58">
        <v>12</v>
      </c>
      <c r="I19" s="58">
        <v>16</v>
      </c>
      <c r="J19" s="58">
        <v>51</v>
      </c>
      <c r="K19" s="59">
        <v>4</v>
      </c>
    </row>
    <row r="20" spans="1:11" s="60" customFormat="1" x14ac:dyDescent="0.2">
      <c r="A20" s="61" t="s">
        <v>723</v>
      </c>
      <c r="B20" s="57">
        <v>19</v>
      </c>
      <c r="C20" s="61">
        <v>19</v>
      </c>
      <c r="D20" s="61">
        <v>19</v>
      </c>
      <c r="E20" s="61" t="s">
        <v>723</v>
      </c>
      <c r="F20" s="58" t="str">
        <f t="shared" si="0"/>
        <v>1919</v>
      </c>
      <c r="G20" s="52">
        <v>18591.47</v>
      </c>
      <c r="H20" s="58">
        <v>27</v>
      </c>
      <c r="I20" s="58">
        <v>36</v>
      </c>
      <c r="J20" s="58">
        <v>113</v>
      </c>
      <c r="K20" s="59">
        <v>9</v>
      </c>
    </row>
    <row r="21" spans="1:11" s="60" customFormat="1" x14ac:dyDescent="0.2">
      <c r="A21" s="61" t="s">
        <v>724</v>
      </c>
      <c r="B21" s="57">
        <v>20</v>
      </c>
      <c r="C21" s="56">
        <v>20</v>
      </c>
      <c r="D21" s="56">
        <v>20</v>
      </c>
      <c r="E21" s="61" t="s">
        <v>724</v>
      </c>
      <c r="F21" s="58" t="str">
        <f t="shared" si="0"/>
        <v>2020</v>
      </c>
      <c r="G21" s="52">
        <v>9562.51</v>
      </c>
      <c r="H21" s="58">
        <v>28</v>
      </c>
      <c r="I21" s="58">
        <v>41</v>
      </c>
      <c r="J21" s="58">
        <v>97</v>
      </c>
      <c r="K21" s="59">
        <v>13</v>
      </c>
    </row>
    <row r="22" spans="1:11" s="60" customFormat="1" x14ac:dyDescent="0.2">
      <c r="A22" s="61" t="s">
        <v>725</v>
      </c>
      <c r="B22" s="57">
        <v>21</v>
      </c>
      <c r="C22" s="56">
        <v>21</v>
      </c>
      <c r="D22" s="56">
        <v>21</v>
      </c>
      <c r="E22" s="61" t="s">
        <v>725</v>
      </c>
      <c r="F22" s="58" t="str">
        <f t="shared" si="0"/>
        <v>2121</v>
      </c>
      <c r="G22" s="52">
        <v>8425.49</v>
      </c>
      <c r="H22" s="58">
        <v>29</v>
      </c>
      <c r="I22" s="58">
        <v>38</v>
      </c>
      <c r="J22" s="58">
        <v>82</v>
      </c>
      <c r="K22" s="59">
        <v>9</v>
      </c>
    </row>
    <row r="23" spans="1:11" s="60" customFormat="1" x14ac:dyDescent="0.2">
      <c r="A23" s="62" t="s">
        <v>726</v>
      </c>
      <c r="B23" s="57">
        <v>22</v>
      </c>
      <c r="C23" s="61">
        <v>22</v>
      </c>
      <c r="D23" s="61">
        <v>22</v>
      </c>
      <c r="E23" s="62" t="s">
        <v>726</v>
      </c>
      <c r="F23" s="58" t="str">
        <f t="shared" si="0"/>
        <v>2222</v>
      </c>
      <c r="G23" s="52">
        <v>13301.329999999996</v>
      </c>
      <c r="H23" s="63">
        <v>34</v>
      </c>
      <c r="I23" s="63">
        <v>47</v>
      </c>
      <c r="J23" s="63">
        <v>92</v>
      </c>
      <c r="K23" s="59">
        <v>13</v>
      </c>
    </row>
    <row r="24" spans="1:11" s="60" customFormat="1" x14ac:dyDescent="0.2">
      <c r="A24" s="64" t="s">
        <v>727</v>
      </c>
      <c r="B24" s="57">
        <v>0</v>
      </c>
      <c r="C24" s="61">
        <v>0</v>
      </c>
      <c r="D24" s="61">
        <v>0</v>
      </c>
      <c r="E24" s="64" t="s">
        <v>727</v>
      </c>
      <c r="F24" s="58" t="str">
        <f t="shared" si="0"/>
        <v>00</v>
      </c>
      <c r="G24" s="52">
        <v>248209.7</v>
      </c>
      <c r="H24" s="65">
        <v>894</v>
      </c>
      <c r="I24" s="65">
        <v>1260</v>
      </c>
      <c r="J24" s="65">
        <v>3121</v>
      </c>
      <c r="K24" s="65">
        <v>366</v>
      </c>
    </row>
    <row r="25" spans="1:11" x14ac:dyDescent="0.2">
      <c r="A25" s="66" t="s">
        <v>2</v>
      </c>
      <c r="B25" s="66">
        <v>3500105</v>
      </c>
      <c r="C25" s="53">
        <v>21</v>
      </c>
      <c r="D25" s="54">
        <v>21</v>
      </c>
      <c r="E25" s="66" t="str">
        <f t="shared" ref="E25:E88" si="1">CONCATENATE(A25,D25)</f>
        <v>Adamantina21</v>
      </c>
      <c r="F25" s="67" t="str">
        <f t="shared" ref="F25:F88" si="2">CONCATENATE(B25,D25)</f>
        <v>350010521</v>
      </c>
      <c r="G25" s="55">
        <v>411.78</v>
      </c>
      <c r="H25" s="55">
        <v>0.92</v>
      </c>
      <c r="I25" s="55">
        <v>1.28</v>
      </c>
      <c r="J25" s="55">
        <v>2.98</v>
      </c>
      <c r="K25" s="55">
        <v>0.36</v>
      </c>
    </row>
    <row r="26" spans="1:11" x14ac:dyDescent="0.2">
      <c r="A26" s="66" t="s">
        <v>2</v>
      </c>
      <c r="B26" s="66">
        <v>3500105</v>
      </c>
      <c r="C26" s="53">
        <v>21</v>
      </c>
      <c r="D26" s="54">
        <v>20</v>
      </c>
      <c r="E26" s="66" t="str">
        <f t="shared" si="1"/>
        <v>Adamantina20</v>
      </c>
      <c r="F26" s="67" t="str">
        <f t="shared" si="2"/>
        <v>350010520</v>
      </c>
      <c r="G26" s="55">
        <v>411.78</v>
      </c>
      <c r="H26" s="55">
        <v>0.92</v>
      </c>
      <c r="I26" s="55">
        <v>1.28</v>
      </c>
      <c r="J26" s="55">
        <v>2.98</v>
      </c>
      <c r="K26" s="55">
        <v>0.36</v>
      </c>
    </row>
    <row r="27" spans="1:11" x14ac:dyDescent="0.2">
      <c r="A27" s="66" t="s">
        <v>3</v>
      </c>
      <c r="B27" s="66">
        <v>3500204</v>
      </c>
      <c r="C27" s="53">
        <v>16</v>
      </c>
      <c r="D27" s="54">
        <v>16</v>
      </c>
      <c r="E27" s="66" t="str">
        <f t="shared" si="1"/>
        <v>Adolfo16</v>
      </c>
      <c r="F27" s="67" t="str">
        <f t="shared" si="2"/>
        <v>350020416</v>
      </c>
      <c r="G27" s="55">
        <v>210.84</v>
      </c>
      <c r="H27" s="55">
        <v>0.49</v>
      </c>
      <c r="I27" s="55">
        <v>0.63</v>
      </c>
      <c r="J27" s="55">
        <v>1.55</v>
      </c>
      <c r="K27" s="55">
        <v>0.14000000000000001</v>
      </c>
    </row>
    <row r="28" spans="1:11" x14ac:dyDescent="0.2">
      <c r="A28" s="66" t="s">
        <v>4</v>
      </c>
      <c r="B28" s="66">
        <v>3500303</v>
      </c>
      <c r="C28" s="53">
        <v>9</v>
      </c>
      <c r="D28" s="54">
        <v>9</v>
      </c>
      <c r="E28" s="66" t="str">
        <f t="shared" si="1"/>
        <v>Aguaí9</v>
      </c>
      <c r="F28" s="67" t="str">
        <f t="shared" si="2"/>
        <v>35003039</v>
      </c>
      <c r="G28" s="55">
        <v>473.37</v>
      </c>
      <c r="H28" s="55">
        <v>1.55</v>
      </c>
      <c r="I28" s="55">
        <v>2.2999999999999998</v>
      </c>
      <c r="J28" s="55">
        <v>6.37</v>
      </c>
      <c r="K28" s="55">
        <v>0.74999999999999978</v>
      </c>
    </row>
    <row r="29" spans="1:11" x14ac:dyDescent="0.2">
      <c r="A29" s="66" t="s">
        <v>5</v>
      </c>
      <c r="B29" s="66">
        <v>3500402</v>
      </c>
      <c r="C29" s="53">
        <v>9</v>
      </c>
      <c r="D29" s="54">
        <v>9</v>
      </c>
      <c r="E29" s="66" t="str">
        <f t="shared" si="1"/>
        <v>Águas da Prata9</v>
      </c>
      <c r="F29" s="67" t="str">
        <f t="shared" si="2"/>
        <v>35004029</v>
      </c>
      <c r="G29" s="55">
        <v>142.59</v>
      </c>
      <c r="H29" s="55">
        <v>0.47</v>
      </c>
      <c r="I29" s="55">
        <v>0.7</v>
      </c>
      <c r="J29" s="55">
        <v>1.97</v>
      </c>
      <c r="K29" s="55">
        <v>0.22999999999999998</v>
      </c>
    </row>
    <row r="30" spans="1:11" x14ac:dyDescent="0.2">
      <c r="A30" s="66" t="s">
        <v>5</v>
      </c>
      <c r="B30" s="66">
        <v>3500402</v>
      </c>
      <c r="C30" s="53">
        <v>9</v>
      </c>
      <c r="D30" s="54">
        <v>4</v>
      </c>
      <c r="E30" s="66" t="str">
        <f t="shared" si="1"/>
        <v>Águas da Prata4</v>
      </c>
      <c r="F30" s="67" t="str">
        <f t="shared" si="2"/>
        <v>35004024</v>
      </c>
      <c r="G30" s="55">
        <v>142.59</v>
      </c>
      <c r="H30" s="55">
        <v>0.47</v>
      </c>
      <c r="I30" s="55">
        <v>0.7</v>
      </c>
      <c r="J30" s="55">
        <v>1.97</v>
      </c>
      <c r="K30" s="55">
        <v>0.22999999999999998</v>
      </c>
    </row>
    <row r="31" spans="1:11" x14ac:dyDescent="0.2">
      <c r="A31" s="66" t="s">
        <v>6</v>
      </c>
      <c r="B31" s="66">
        <v>3500501</v>
      </c>
      <c r="C31" s="53">
        <v>9</v>
      </c>
      <c r="D31" s="54">
        <v>9</v>
      </c>
      <c r="E31" s="66" t="str">
        <f t="shared" si="1"/>
        <v>Águas de Lindóia9</v>
      </c>
      <c r="F31" s="67" t="str">
        <f t="shared" si="2"/>
        <v>35005019</v>
      </c>
      <c r="G31" s="55">
        <v>60</v>
      </c>
      <c r="H31" s="55">
        <v>0.18</v>
      </c>
      <c r="I31" s="55">
        <v>0.27</v>
      </c>
      <c r="J31" s="55">
        <v>0.74</v>
      </c>
      <c r="K31" s="55">
        <v>9.0000000000000024E-2</v>
      </c>
    </row>
    <row r="32" spans="1:11" x14ac:dyDescent="0.2">
      <c r="A32" s="66" t="s">
        <v>7</v>
      </c>
      <c r="B32" s="66">
        <v>3500550</v>
      </c>
      <c r="C32" s="53">
        <v>17</v>
      </c>
      <c r="D32" s="54">
        <v>17</v>
      </c>
      <c r="E32" s="66" t="str">
        <f t="shared" si="1"/>
        <v>Águas de Santa Bárbara17</v>
      </c>
      <c r="F32" s="67" t="str">
        <f t="shared" si="2"/>
        <v>350055017</v>
      </c>
      <c r="G32" s="55">
        <v>408.47</v>
      </c>
      <c r="H32" s="55">
        <v>1.59</v>
      </c>
      <c r="I32" s="55">
        <v>2</v>
      </c>
      <c r="J32" s="55">
        <v>3.78</v>
      </c>
      <c r="K32" s="55">
        <v>0.40999999999999992</v>
      </c>
    </row>
    <row r="33" spans="1:11" x14ac:dyDescent="0.2">
      <c r="A33" s="66" t="s">
        <v>8</v>
      </c>
      <c r="B33" s="66">
        <v>3500600</v>
      </c>
      <c r="C33" s="53">
        <v>5</v>
      </c>
      <c r="D33" s="54">
        <v>5</v>
      </c>
      <c r="E33" s="66" t="str">
        <f t="shared" si="1"/>
        <v>Águas de São Pedro5</v>
      </c>
      <c r="F33" s="67" t="str">
        <f t="shared" si="2"/>
        <v>35006005</v>
      </c>
      <c r="G33" s="55">
        <v>3.64</v>
      </c>
      <c r="H33" s="55">
        <v>0.01</v>
      </c>
      <c r="I33" s="55">
        <v>0.02</v>
      </c>
      <c r="J33" s="55">
        <v>0.05</v>
      </c>
      <c r="K33" s="55">
        <v>0.01</v>
      </c>
    </row>
    <row r="34" spans="1:11" x14ac:dyDescent="0.2">
      <c r="A34" s="66" t="s">
        <v>9</v>
      </c>
      <c r="B34" s="66">
        <v>3500709</v>
      </c>
      <c r="C34" s="53">
        <v>13</v>
      </c>
      <c r="D34" s="54">
        <v>13</v>
      </c>
      <c r="E34" s="66" t="str">
        <f t="shared" si="1"/>
        <v>Agudos13</v>
      </c>
      <c r="F34" s="67" t="str">
        <f t="shared" si="2"/>
        <v>350070913</v>
      </c>
      <c r="G34" s="55">
        <v>967.59</v>
      </c>
      <c r="H34" s="55">
        <v>3.54</v>
      </c>
      <c r="I34" s="55">
        <v>4.45</v>
      </c>
      <c r="J34" s="55">
        <v>8.56</v>
      </c>
      <c r="K34" s="55">
        <v>0.91000000000000014</v>
      </c>
    </row>
    <row r="35" spans="1:11" x14ac:dyDescent="0.2">
      <c r="A35" s="66" t="s">
        <v>9</v>
      </c>
      <c r="B35" s="66">
        <v>3500709</v>
      </c>
      <c r="C35" s="53">
        <v>13</v>
      </c>
      <c r="D35" s="54">
        <v>16</v>
      </c>
      <c r="E35" s="66" t="str">
        <f t="shared" si="1"/>
        <v>Agudos16</v>
      </c>
      <c r="F35" s="67" t="str">
        <f t="shared" si="2"/>
        <v>350070916</v>
      </c>
      <c r="G35" s="55">
        <v>967.59</v>
      </c>
      <c r="H35" s="55">
        <v>3.54</v>
      </c>
      <c r="I35" s="55">
        <v>4.45</v>
      </c>
      <c r="J35" s="55">
        <v>8.56</v>
      </c>
      <c r="K35" s="55">
        <v>0.91000000000000014</v>
      </c>
    </row>
    <row r="36" spans="1:11" x14ac:dyDescent="0.2">
      <c r="A36" s="66" t="s">
        <v>9</v>
      </c>
      <c r="B36" s="66">
        <v>3500709</v>
      </c>
      <c r="C36" s="53">
        <v>13</v>
      </c>
      <c r="D36" s="54">
        <v>17</v>
      </c>
      <c r="E36" s="66" t="str">
        <f t="shared" si="1"/>
        <v>Agudos17</v>
      </c>
      <c r="F36" s="67" t="str">
        <f t="shared" si="2"/>
        <v>350070917</v>
      </c>
      <c r="G36" s="55">
        <v>967.59</v>
      </c>
      <c r="H36" s="55">
        <v>3.54</v>
      </c>
      <c r="I36" s="55">
        <v>4.45</v>
      </c>
      <c r="J36" s="55">
        <v>8.56</v>
      </c>
      <c r="K36" s="55">
        <v>0.91000000000000014</v>
      </c>
    </row>
    <row r="37" spans="1:11" x14ac:dyDescent="0.2">
      <c r="A37" s="66" t="s">
        <v>10</v>
      </c>
      <c r="B37" s="66">
        <v>3500758</v>
      </c>
      <c r="C37" s="53">
        <v>10</v>
      </c>
      <c r="D37" s="54">
        <v>10</v>
      </c>
      <c r="E37" s="66" t="str">
        <f t="shared" si="1"/>
        <v>Alambari10</v>
      </c>
      <c r="F37" s="67" t="str">
        <f t="shared" si="2"/>
        <v>350075810</v>
      </c>
      <c r="G37" s="55">
        <v>159.19</v>
      </c>
      <c r="H37" s="55">
        <v>0.3</v>
      </c>
      <c r="I37" s="55">
        <v>0.51</v>
      </c>
      <c r="J37" s="55">
        <v>1.43</v>
      </c>
      <c r="K37" s="55">
        <v>0.21000000000000002</v>
      </c>
    </row>
    <row r="38" spans="1:11" x14ac:dyDescent="0.2">
      <c r="A38" s="66" t="s">
        <v>11</v>
      </c>
      <c r="B38" s="66">
        <v>3500808</v>
      </c>
      <c r="C38" s="53">
        <v>21</v>
      </c>
      <c r="D38" s="54">
        <v>21</v>
      </c>
      <c r="E38" s="66" t="str">
        <f t="shared" si="1"/>
        <v>Alfredo Marcondes21</v>
      </c>
      <c r="F38" s="67" t="str">
        <f t="shared" si="2"/>
        <v>350080821</v>
      </c>
      <c r="G38" s="55">
        <v>119.5</v>
      </c>
      <c r="H38" s="55">
        <v>0.32</v>
      </c>
      <c r="I38" s="55">
        <v>0.42</v>
      </c>
      <c r="J38" s="55">
        <v>0.9</v>
      </c>
      <c r="K38" s="55">
        <v>9.9999999999999978E-2</v>
      </c>
    </row>
    <row r="39" spans="1:11" x14ac:dyDescent="0.2">
      <c r="A39" s="66" t="s">
        <v>12</v>
      </c>
      <c r="B39" s="66">
        <v>3500907</v>
      </c>
      <c r="C39" s="53">
        <v>12</v>
      </c>
      <c r="D39" s="54">
        <v>12</v>
      </c>
      <c r="E39" s="66" t="str">
        <f t="shared" si="1"/>
        <v>Altair12</v>
      </c>
      <c r="F39" s="67" t="str">
        <f t="shared" si="2"/>
        <v>350090712</v>
      </c>
      <c r="G39" s="55">
        <v>316.08999999999997</v>
      </c>
      <c r="H39" s="55">
        <v>0.62</v>
      </c>
      <c r="I39" s="55">
        <v>0.92</v>
      </c>
      <c r="J39" s="55">
        <v>2.76</v>
      </c>
      <c r="K39" s="55">
        <v>0.30000000000000004</v>
      </c>
    </row>
    <row r="40" spans="1:11" x14ac:dyDescent="0.2">
      <c r="A40" s="66" t="s">
        <v>12</v>
      </c>
      <c r="B40" s="66">
        <v>3500907</v>
      </c>
      <c r="C40" s="53">
        <v>12</v>
      </c>
      <c r="D40" s="54">
        <v>15</v>
      </c>
      <c r="E40" s="66" t="str">
        <f t="shared" si="1"/>
        <v>Altair15</v>
      </c>
      <c r="F40" s="67" t="str">
        <f t="shared" si="2"/>
        <v>350090715</v>
      </c>
      <c r="G40" s="55">
        <v>316.08999999999997</v>
      </c>
      <c r="H40" s="55">
        <v>0.62</v>
      </c>
      <c r="I40" s="55">
        <v>0.92</v>
      </c>
      <c r="J40" s="55">
        <v>2.76</v>
      </c>
      <c r="K40" s="55">
        <v>0.30000000000000004</v>
      </c>
    </row>
    <row r="41" spans="1:11" x14ac:dyDescent="0.2">
      <c r="A41" s="66" t="s">
        <v>13</v>
      </c>
      <c r="B41" s="66">
        <v>3501004</v>
      </c>
      <c r="C41" s="53">
        <v>4</v>
      </c>
      <c r="D41" s="54">
        <v>4</v>
      </c>
      <c r="E41" s="66" t="str">
        <f t="shared" si="1"/>
        <v>Altinópolis4</v>
      </c>
      <c r="F41" s="67" t="str">
        <f t="shared" si="2"/>
        <v>35010044</v>
      </c>
      <c r="G41" s="55">
        <v>929.43</v>
      </c>
      <c r="H41" s="55">
        <v>2.99</v>
      </c>
      <c r="I41" s="55">
        <v>4.6399999999999997</v>
      </c>
      <c r="J41" s="55">
        <v>14.78</v>
      </c>
      <c r="K41" s="55">
        <v>1.6499999999999995</v>
      </c>
    </row>
    <row r="42" spans="1:11" x14ac:dyDescent="0.2">
      <c r="A42" s="66" t="s">
        <v>13</v>
      </c>
      <c r="B42" s="66">
        <v>3501004</v>
      </c>
      <c r="C42" s="53">
        <v>4</v>
      </c>
      <c r="D42" s="54">
        <v>8</v>
      </c>
      <c r="E42" s="66" t="str">
        <f t="shared" si="1"/>
        <v>Altinópolis8</v>
      </c>
      <c r="F42" s="67" t="str">
        <f t="shared" si="2"/>
        <v>35010048</v>
      </c>
      <c r="G42" s="55">
        <v>929.43</v>
      </c>
      <c r="H42" s="55">
        <v>2.99</v>
      </c>
      <c r="I42" s="55">
        <v>4.6399999999999997</v>
      </c>
      <c r="J42" s="55">
        <v>14.78</v>
      </c>
      <c r="K42" s="55">
        <v>1.6499999999999995</v>
      </c>
    </row>
    <row r="43" spans="1:11" x14ac:dyDescent="0.2">
      <c r="A43" s="66" t="s">
        <v>14</v>
      </c>
      <c r="B43" s="66">
        <v>3501103</v>
      </c>
      <c r="C43" s="53">
        <v>19</v>
      </c>
      <c r="D43" s="54">
        <v>19</v>
      </c>
      <c r="E43" s="66" t="str">
        <f t="shared" si="1"/>
        <v>Alto Alegre19</v>
      </c>
      <c r="F43" s="67" t="str">
        <f t="shared" si="2"/>
        <v>350110319</v>
      </c>
      <c r="G43" s="55">
        <v>318.22000000000003</v>
      </c>
      <c r="H43" s="55">
        <v>0.65</v>
      </c>
      <c r="I43" s="55">
        <v>0.92</v>
      </c>
      <c r="J43" s="55">
        <v>2.2999999999999998</v>
      </c>
      <c r="K43" s="55">
        <v>0.27</v>
      </c>
    </row>
    <row r="44" spans="1:11" x14ac:dyDescent="0.2">
      <c r="A44" s="66" t="s">
        <v>14</v>
      </c>
      <c r="B44" s="66">
        <v>3501103</v>
      </c>
      <c r="C44" s="53">
        <v>19</v>
      </c>
      <c r="D44" s="54">
        <v>20</v>
      </c>
      <c r="E44" s="66" t="str">
        <f t="shared" si="1"/>
        <v>Alto Alegre20</v>
      </c>
      <c r="F44" s="67" t="str">
        <f t="shared" si="2"/>
        <v>350110320</v>
      </c>
      <c r="G44" s="55">
        <v>318.22000000000003</v>
      </c>
      <c r="H44" s="55">
        <v>0.65</v>
      </c>
      <c r="I44" s="55">
        <v>0.92</v>
      </c>
      <c r="J44" s="55">
        <v>2.2999999999999998</v>
      </c>
      <c r="K44" s="55">
        <v>0.27</v>
      </c>
    </row>
    <row r="45" spans="1:11" x14ac:dyDescent="0.2">
      <c r="A45" s="66" t="s">
        <v>15</v>
      </c>
      <c r="B45" s="66">
        <v>3501152</v>
      </c>
      <c r="C45" s="53">
        <v>10</v>
      </c>
      <c r="D45" s="54">
        <v>10</v>
      </c>
      <c r="E45" s="66" t="str">
        <f t="shared" si="1"/>
        <v>Alumínio10</v>
      </c>
      <c r="F45" s="67" t="str">
        <f t="shared" si="2"/>
        <v>350115210</v>
      </c>
      <c r="G45" s="55">
        <v>83.74</v>
      </c>
      <c r="H45" s="55">
        <v>0.16</v>
      </c>
      <c r="I45" s="55">
        <v>0.27</v>
      </c>
      <c r="J45" s="55">
        <v>0.75</v>
      </c>
      <c r="K45" s="55">
        <v>0.11000000000000001</v>
      </c>
    </row>
    <row r="46" spans="1:11" x14ac:dyDescent="0.2">
      <c r="A46" s="66" t="s">
        <v>16</v>
      </c>
      <c r="B46" s="66">
        <v>3501202</v>
      </c>
      <c r="C46" s="53">
        <v>15</v>
      </c>
      <c r="D46" s="54">
        <v>15</v>
      </c>
      <c r="E46" s="66" t="str">
        <f t="shared" si="1"/>
        <v>Álvares Florence15</v>
      </c>
      <c r="F46" s="67" t="str">
        <f t="shared" si="2"/>
        <v>350120215</v>
      </c>
      <c r="G46" s="55">
        <v>361.84</v>
      </c>
      <c r="H46" s="55">
        <v>0.57999999999999996</v>
      </c>
      <c r="I46" s="55">
        <v>0.87</v>
      </c>
      <c r="J46" s="55">
        <v>2.76</v>
      </c>
      <c r="K46" s="55">
        <v>0.29000000000000004</v>
      </c>
    </row>
    <row r="47" spans="1:11" x14ac:dyDescent="0.2">
      <c r="A47" s="66" t="s">
        <v>17</v>
      </c>
      <c r="B47" s="66">
        <v>3501301</v>
      </c>
      <c r="C47" s="53">
        <v>21</v>
      </c>
      <c r="D47" s="54">
        <v>21</v>
      </c>
      <c r="E47" s="66" t="str">
        <f t="shared" si="1"/>
        <v>Álvares Machado21</v>
      </c>
      <c r="F47" s="67" t="str">
        <f t="shared" si="2"/>
        <v>350130121</v>
      </c>
      <c r="G47" s="55">
        <v>346.28</v>
      </c>
      <c r="H47" s="55">
        <v>0.95</v>
      </c>
      <c r="I47" s="55">
        <v>1.28</v>
      </c>
      <c r="J47" s="55">
        <v>2.58</v>
      </c>
      <c r="K47" s="55">
        <v>0.33000000000000007</v>
      </c>
    </row>
    <row r="48" spans="1:11" x14ac:dyDescent="0.2">
      <c r="A48" s="66" t="s">
        <v>17</v>
      </c>
      <c r="B48" s="66">
        <v>3501301</v>
      </c>
      <c r="C48" s="53">
        <v>21</v>
      </c>
      <c r="D48" s="54">
        <v>22</v>
      </c>
      <c r="E48" s="66" t="str">
        <f t="shared" si="1"/>
        <v>Álvares Machado22</v>
      </c>
      <c r="F48" s="67" t="str">
        <f t="shared" si="2"/>
        <v>350130122</v>
      </c>
      <c r="G48" s="55">
        <v>346.28</v>
      </c>
      <c r="H48" s="55">
        <v>0.95</v>
      </c>
      <c r="I48" s="55">
        <v>1.28</v>
      </c>
      <c r="J48" s="55">
        <v>2.58</v>
      </c>
      <c r="K48" s="55">
        <v>0.33000000000000007</v>
      </c>
    </row>
    <row r="49" spans="1:11" x14ac:dyDescent="0.2">
      <c r="A49" s="66" t="s">
        <v>18</v>
      </c>
      <c r="B49" s="66">
        <v>3501400</v>
      </c>
      <c r="C49" s="53">
        <v>20</v>
      </c>
      <c r="D49" s="54">
        <v>20</v>
      </c>
      <c r="E49" s="66" t="str">
        <f t="shared" si="1"/>
        <v>Álvaro de Carvalho20</v>
      </c>
      <c r="F49" s="67" t="str">
        <f t="shared" si="2"/>
        <v>350140020</v>
      </c>
      <c r="G49" s="55">
        <v>152.62</v>
      </c>
      <c r="H49" s="55">
        <v>0.32</v>
      </c>
      <c r="I49" s="55">
        <v>0.46</v>
      </c>
      <c r="J49" s="55">
        <v>1.1100000000000001</v>
      </c>
      <c r="K49" s="55">
        <v>0.14000000000000001</v>
      </c>
    </row>
    <row r="50" spans="1:11" x14ac:dyDescent="0.2">
      <c r="A50" s="66" t="s">
        <v>19</v>
      </c>
      <c r="B50" s="66">
        <v>3501509</v>
      </c>
      <c r="C50" s="53">
        <v>17</v>
      </c>
      <c r="D50" s="54">
        <v>17</v>
      </c>
      <c r="E50" s="66" t="str">
        <f t="shared" si="1"/>
        <v>Alvinlândia17</v>
      </c>
      <c r="F50" s="67" t="str">
        <f t="shared" si="2"/>
        <v>350150917</v>
      </c>
      <c r="G50" s="55">
        <v>85.04</v>
      </c>
      <c r="H50" s="55">
        <v>0.32</v>
      </c>
      <c r="I50" s="55">
        <v>0.41</v>
      </c>
      <c r="J50" s="55">
        <v>0.77</v>
      </c>
      <c r="K50" s="55">
        <v>8.9999999999999969E-2</v>
      </c>
    </row>
    <row r="51" spans="1:11" x14ac:dyDescent="0.2">
      <c r="A51" s="66" t="s">
        <v>20</v>
      </c>
      <c r="B51" s="66">
        <v>3501608</v>
      </c>
      <c r="C51" s="53">
        <v>5</v>
      </c>
      <c r="D51" s="54">
        <v>5</v>
      </c>
      <c r="E51" s="66" t="str">
        <f t="shared" si="1"/>
        <v>Americana5</v>
      </c>
      <c r="F51" s="67" t="str">
        <f t="shared" si="2"/>
        <v>35016085</v>
      </c>
      <c r="G51" s="55">
        <v>133.63</v>
      </c>
      <c r="H51" s="55">
        <v>0.41</v>
      </c>
      <c r="I51" s="55">
        <v>0.62</v>
      </c>
      <c r="J51" s="55">
        <v>1.63</v>
      </c>
      <c r="K51" s="55">
        <v>0.21000000000000002</v>
      </c>
    </row>
    <row r="52" spans="1:11" x14ac:dyDescent="0.2">
      <c r="A52" s="66" t="s">
        <v>21</v>
      </c>
      <c r="B52" s="66">
        <v>3501707</v>
      </c>
      <c r="C52" s="53">
        <v>9</v>
      </c>
      <c r="D52" s="54">
        <v>9</v>
      </c>
      <c r="E52" s="66" t="str">
        <f t="shared" si="1"/>
        <v>Américo Brasiliense9</v>
      </c>
      <c r="F52" s="67" t="str">
        <f t="shared" si="2"/>
        <v>35017079</v>
      </c>
      <c r="G52" s="55">
        <v>123.43</v>
      </c>
      <c r="H52" s="55">
        <v>0.39</v>
      </c>
      <c r="I52" s="55">
        <v>0.57999999999999996</v>
      </c>
      <c r="J52" s="55">
        <v>1.61</v>
      </c>
      <c r="K52" s="55">
        <v>0.18999999999999995</v>
      </c>
    </row>
    <row r="53" spans="1:11" x14ac:dyDescent="0.2">
      <c r="A53" s="66" t="s">
        <v>22</v>
      </c>
      <c r="B53" s="66">
        <v>3501806</v>
      </c>
      <c r="C53" s="53">
        <v>15</v>
      </c>
      <c r="D53" s="54">
        <v>15</v>
      </c>
      <c r="E53" s="66" t="str">
        <f t="shared" si="1"/>
        <v>Américo de Campos15</v>
      </c>
      <c r="F53" s="67" t="str">
        <f t="shared" si="2"/>
        <v>350180615</v>
      </c>
      <c r="G53" s="55">
        <v>253.85</v>
      </c>
      <c r="H53" s="55">
        <v>0.4</v>
      </c>
      <c r="I53" s="55">
        <v>0.61</v>
      </c>
      <c r="J53" s="55">
        <v>1.9</v>
      </c>
      <c r="K53" s="55">
        <v>0.20999999999999996</v>
      </c>
    </row>
    <row r="54" spans="1:11" x14ac:dyDescent="0.2">
      <c r="A54" s="66" t="s">
        <v>23</v>
      </c>
      <c r="B54" s="66">
        <v>3501905</v>
      </c>
      <c r="C54" s="53">
        <v>5</v>
      </c>
      <c r="D54" s="54">
        <v>5</v>
      </c>
      <c r="E54" s="66" t="str">
        <f t="shared" si="1"/>
        <v>Amparo5</v>
      </c>
      <c r="F54" s="67" t="str">
        <f t="shared" si="2"/>
        <v>35019055</v>
      </c>
      <c r="G54" s="55">
        <v>446.01</v>
      </c>
      <c r="H54" s="55">
        <v>1.37</v>
      </c>
      <c r="I54" s="55">
        <v>2.09</v>
      </c>
      <c r="J54" s="55">
        <v>5.56</v>
      </c>
      <c r="K54" s="55">
        <v>0.71999999999999975</v>
      </c>
    </row>
    <row r="55" spans="1:11" x14ac:dyDescent="0.2">
      <c r="A55" s="66" t="s">
        <v>23</v>
      </c>
      <c r="B55" s="66">
        <v>3501905</v>
      </c>
      <c r="C55" s="53">
        <v>5</v>
      </c>
      <c r="D55" s="54">
        <v>9</v>
      </c>
      <c r="E55" s="66" t="str">
        <f t="shared" si="1"/>
        <v>Amparo9</v>
      </c>
      <c r="F55" s="67" t="str">
        <f t="shared" si="2"/>
        <v>35019059</v>
      </c>
      <c r="G55" s="55">
        <v>446.01</v>
      </c>
      <c r="H55" s="55">
        <v>1.37</v>
      </c>
      <c r="I55" s="55">
        <v>2.09</v>
      </c>
      <c r="J55" s="55">
        <v>5.56</v>
      </c>
      <c r="K55" s="55">
        <v>0.71999999999999975</v>
      </c>
    </row>
    <row r="56" spans="1:11" x14ac:dyDescent="0.2">
      <c r="A56" s="66" t="s">
        <v>24</v>
      </c>
      <c r="B56" s="66">
        <v>3502002</v>
      </c>
      <c r="C56" s="53">
        <v>5</v>
      </c>
      <c r="D56" s="54">
        <v>5</v>
      </c>
      <c r="E56" s="66" t="str">
        <f t="shared" si="1"/>
        <v>Analândia5</v>
      </c>
      <c r="F56" s="67" t="str">
        <f t="shared" si="2"/>
        <v>35020025</v>
      </c>
      <c r="G56" s="55">
        <v>326.63</v>
      </c>
      <c r="H56" s="55">
        <v>1.03</v>
      </c>
      <c r="I56" s="55">
        <v>1.52</v>
      </c>
      <c r="J56" s="55">
        <v>3.96</v>
      </c>
      <c r="K56" s="55">
        <v>0.49</v>
      </c>
    </row>
    <row r="57" spans="1:11" x14ac:dyDescent="0.2">
      <c r="A57" s="66" t="s">
        <v>24</v>
      </c>
      <c r="B57" s="66">
        <v>3502002</v>
      </c>
      <c r="C57" s="53">
        <v>5</v>
      </c>
      <c r="D57" s="54">
        <v>9</v>
      </c>
      <c r="E57" s="66" t="str">
        <f t="shared" si="1"/>
        <v>Analândia9</v>
      </c>
      <c r="F57" s="67" t="str">
        <f t="shared" si="2"/>
        <v>35020029</v>
      </c>
      <c r="G57" s="55">
        <v>326.63</v>
      </c>
      <c r="H57" s="55">
        <v>1.03</v>
      </c>
      <c r="I57" s="55">
        <v>1.52</v>
      </c>
      <c r="J57" s="55">
        <v>3.96</v>
      </c>
      <c r="K57" s="55">
        <v>0.49</v>
      </c>
    </row>
    <row r="58" spans="1:11" x14ac:dyDescent="0.2">
      <c r="A58" s="66" t="s">
        <v>24</v>
      </c>
      <c r="B58" s="66">
        <v>3502002</v>
      </c>
      <c r="C58" s="53">
        <v>5</v>
      </c>
      <c r="D58" s="54">
        <v>13</v>
      </c>
      <c r="E58" s="66" t="str">
        <f t="shared" si="1"/>
        <v>Analândia13</v>
      </c>
      <c r="F58" s="67" t="str">
        <f t="shared" si="2"/>
        <v>350200213</v>
      </c>
      <c r="G58" s="55">
        <v>326.63</v>
      </c>
      <c r="H58" s="55">
        <v>1.03</v>
      </c>
      <c r="I58" s="55">
        <v>1.52</v>
      </c>
      <c r="J58" s="55">
        <v>3.96</v>
      </c>
      <c r="K58" s="55">
        <v>0.49</v>
      </c>
    </row>
    <row r="59" spans="1:11" x14ac:dyDescent="0.2">
      <c r="A59" s="66" t="s">
        <v>25</v>
      </c>
      <c r="B59" s="66">
        <v>3502101</v>
      </c>
      <c r="C59" s="53">
        <v>19</v>
      </c>
      <c r="D59" s="54">
        <v>19</v>
      </c>
      <c r="E59" s="66" t="str">
        <f t="shared" si="1"/>
        <v>Andradina19</v>
      </c>
      <c r="F59" s="67" t="str">
        <f t="shared" si="2"/>
        <v>350210119</v>
      </c>
      <c r="G59" s="55">
        <v>960.1</v>
      </c>
      <c r="H59" s="55">
        <v>1.66</v>
      </c>
      <c r="I59" s="55">
        <v>2.21</v>
      </c>
      <c r="J59" s="55">
        <v>7.01</v>
      </c>
      <c r="K59" s="55">
        <v>0.55000000000000004</v>
      </c>
    </row>
    <row r="60" spans="1:11" x14ac:dyDescent="0.2">
      <c r="A60" s="66" t="s">
        <v>26</v>
      </c>
      <c r="B60" s="66">
        <v>3502200</v>
      </c>
      <c r="C60" s="53">
        <v>14</v>
      </c>
      <c r="D60" s="54">
        <v>14</v>
      </c>
      <c r="E60" s="66" t="str">
        <f t="shared" si="1"/>
        <v>Angatuba14</v>
      </c>
      <c r="F60" s="67" t="str">
        <f t="shared" si="2"/>
        <v>350220014</v>
      </c>
      <c r="G60" s="55">
        <v>1028.7</v>
      </c>
      <c r="H60" s="55">
        <v>3.84</v>
      </c>
      <c r="I60" s="55">
        <v>5.22</v>
      </c>
      <c r="J60" s="55">
        <v>11.66</v>
      </c>
      <c r="K60" s="55">
        <v>1.38</v>
      </c>
    </row>
    <row r="61" spans="1:11" x14ac:dyDescent="0.2">
      <c r="A61" s="66" t="s">
        <v>27</v>
      </c>
      <c r="B61" s="66">
        <v>3502309</v>
      </c>
      <c r="C61" s="53">
        <v>10</v>
      </c>
      <c r="D61" s="54">
        <v>10</v>
      </c>
      <c r="E61" s="66" t="str">
        <f t="shared" si="1"/>
        <v>Anhembi10</v>
      </c>
      <c r="F61" s="67" t="str">
        <f t="shared" si="2"/>
        <v>350230910</v>
      </c>
      <c r="G61" s="55">
        <v>736.46</v>
      </c>
      <c r="H61" s="55">
        <v>1.46</v>
      </c>
      <c r="I61" s="55">
        <v>2.4700000000000002</v>
      </c>
      <c r="J61" s="55">
        <v>6.85</v>
      </c>
      <c r="K61" s="55">
        <v>1.0100000000000002</v>
      </c>
    </row>
    <row r="62" spans="1:11" x14ac:dyDescent="0.2">
      <c r="A62" s="66" t="s">
        <v>27</v>
      </c>
      <c r="B62" s="66">
        <v>3502309</v>
      </c>
      <c r="C62" s="53">
        <v>10</v>
      </c>
      <c r="D62" s="54">
        <v>5</v>
      </c>
      <c r="E62" s="66" t="str">
        <f t="shared" si="1"/>
        <v>Anhembi5</v>
      </c>
      <c r="F62" s="67" t="str">
        <f t="shared" si="2"/>
        <v>35023095</v>
      </c>
      <c r="G62" s="55">
        <v>736.46</v>
      </c>
      <c r="H62" s="55">
        <v>1.46</v>
      </c>
      <c r="I62" s="55">
        <v>2.4700000000000002</v>
      </c>
      <c r="J62" s="55">
        <v>6.85</v>
      </c>
      <c r="K62" s="55">
        <v>1.0100000000000002</v>
      </c>
    </row>
    <row r="63" spans="1:11" x14ac:dyDescent="0.2">
      <c r="A63" s="66" t="s">
        <v>28</v>
      </c>
      <c r="B63" s="66">
        <v>3502408</v>
      </c>
      <c r="C63" s="53">
        <v>22</v>
      </c>
      <c r="D63" s="54">
        <v>22</v>
      </c>
      <c r="E63" s="66" t="str">
        <f t="shared" si="1"/>
        <v>Anhumas22</v>
      </c>
      <c r="F63" s="67" t="str">
        <f t="shared" si="2"/>
        <v>350240822</v>
      </c>
      <c r="G63" s="55">
        <v>320.93</v>
      </c>
      <c r="H63" s="55">
        <v>0.88</v>
      </c>
      <c r="I63" s="55">
        <v>1.22</v>
      </c>
      <c r="J63" s="55">
        <v>2.38</v>
      </c>
      <c r="K63" s="55">
        <v>0.33999999999999997</v>
      </c>
    </row>
    <row r="64" spans="1:11" x14ac:dyDescent="0.2">
      <c r="A64" s="66" t="s">
        <v>29</v>
      </c>
      <c r="B64" s="66">
        <v>3502507</v>
      </c>
      <c r="C64" s="53">
        <v>2</v>
      </c>
      <c r="D64" s="54">
        <v>2</v>
      </c>
      <c r="E64" s="66" t="str">
        <f t="shared" si="1"/>
        <v>Aparecida2</v>
      </c>
      <c r="F64" s="67" t="str">
        <f t="shared" si="2"/>
        <v>35025072</v>
      </c>
      <c r="G64" s="55">
        <v>120.94</v>
      </c>
      <c r="H64" s="55">
        <v>0.61</v>
      </c>
      <c r="I64" s="55">
        <v>0.8</v>
      </c>
      <c r="J64" s="55">
        <v>1.84</v>
      </c>
      <c r="K64" s="55">
        <v>0.19000000000000006</v>
      </c>
    </row>
    <row r="65" spans="1:11" x14ac:dyDescent="0.2">
      <c r="A65" s="66" t="s">
        <v>30</v>
      </c>
      <c r="B65" s="66">
        <v>3502606</v>
      </c>
      <c r="C65" s="53">
        <v>18</v>
      </c>
      <c r="D65" s="54">
        <v>18</v>
      </c>
      <c r="E65" s="66" t="str">
        <f t="shared" si="1"/>
        <v>Aparecida d'Oeste18</v>
      </c>
      <c r="F65" s="67" t="str">
        <f t="shared" si="2"/>
        <v>350260618</v>
      </c>
      <c r="G65" s="55">
        <v>179.07</v>
      </c>
      <c r="H65" s="55">
        <v>0.33</v>
      </c>
      <c r="I65" s="55">
        <v>0.44</v>
      </c>
      <c r="J65" s="55">
        <v>1.39</v>
      </c>
      <c r="K65" s="55">
        <v>0.10999999999999999</v>
      </c>
    </row>
    <row r="66" spans="1:11" x14ac:dyDescent="0.2">
      <c r="A66" s="66" t="s">
        <v>31</v>
      </c>
      <c r="B66" s="66">
        <v>3502705</v>
      </c>
      <c r="C66" s="53">
        <v>11</v>
      </c>
      <c r="D66" s="54">
        <v>11</v>
      </c>
      <c r="E66" s="66" t="str">
        <f t="shared" si="1"/>
        <v>Apiaí11</v>
      </c>
      <c r="F66" s="67" t="str">
        <f t="shared" si="2"/>
        <v>350270511</v>
      </c>
      <c r="G66" s="55">
        <v>968.84</v>
      </c>
      <c r="H66" s="55">
        <v>6.42</v>
      </c>
      <c r="I66" s="55">
        <v>9.01</v>
      </c>
      <c r="J66" s="55">
        <v>20.52</v>
      </c>
      <c r="K66" s="55">
        <v>2.59</v>
      </c>
    </row>
    <row r="67" spans="1:11" x14ac:dyDescent="0.2">
      <c r="A67" s="66" t="s">
        <v>31</v>
      </c>
      <c r="B67" s="66">
        <v>3502705</v>
      </c>
      <c r="C67" s="53">
        <v>11</v>
      </c>
      <c r="D67" s="54">
        <v>14</v>
      </c>
      <c r="E67" s="66" t="str">
        <f t="shared" si="1"/>
        <v>Apiaí14</v>
      </c>
      <c r="F67" s="67" t="str">
        <f t="shared" si="2"/>
        <v>350270514</v>
      </c>
      <c r="G67" s="55">
        <v>968.84</v>
      </c>
      <c r="H67" s="55">
        <v>6.42</v>
      </c>
      <c r="I67" s="55">
        <v>9.01</v>
      </c>
      <c r="J67" s="55">
        <v>20.52</v>
      </c>
      <c r="K67" s="55">
        <v>2.59</v>
      </c>
    </row>
    <row r="68" spans="1:11" x14ac:dyDescent="0.2">
      <c r="A68" s="66" t="s">
        <v>32</v>
      </c>
      <c r="B68" s="66">
        <v>3502754</v>
      </c>
      <c r="C68" s="53">
        <v>10</v>
      </c>
      <c r="D68" s="54">
        <v>10</v>
      </c>
      <c r="E68" s="66" t="str">
        <f t="shared" si="1"/>
        <v>Araçariguama10</v>
      </c>
      <c r="F68" s="67" t="str">
        <f t="shared" si="2"/>
        <v>350275410</v>
      </c>
      <c r="G68" s="55">
        <v>146.33000000000001</v>
      </c>
      <c r="H68" s="55">
        <v>0.27</v>
      </c>
      <c r="I68" s="55">
        <v>0.46</v>
      </c>
      <c r="J68" s="55">
        <v>1.3</v>
      </c>
      <c r="K68" s="55">
        <v>0.19</v>
      </c>
    </row>
    <row r="69" spans="1:11" x14ac:dyDescent="0.2">
      <c r="A69" s="66" t="s">
        <v>33</v>
      </c>
      <c r="B69" s="66">
        <v>3502804</v>
      </c>
      <c r="C69" s="53">
        <v>19</v>
      </c>
      <c r="D69" s="54">
        <v>19</v>
      </c>
      <c r="E69" s="66" t="str">
        <f t="shared" si="1"/>
        <v>Araçatuba19</v>
      </c>
      <c r="F69" s="67" t="str">
        <f t="shared" si="2"/>
        <v>350280419</v>
      </c>
      <c r="G69" s="55">
        <v>1167.31</v>
      </c>
      <c r="H69" s="55">
        <v>2.0499999999999998</v>
      </c>
      <c r="I69" s="55">
        <v>2.73</v>
      </c>
      <c r="J69" s="55">
        <v>8.5299999999999994</v>
      </c>
      <c r="K69" s="55">
        <v>0.68000000000000016</v>
      </c>
    </row>
    <row r="70" spans="1:11" x14ac:dyDescent="0.2">
      <c r="A70" s="66" t="s">
        <v>33</v>
      </c>
      <c r="B70" s="66">
        <v>3502804</v>
      </c>
      <c r="C70" s="53">
        <v>19</v>
      </c>
      <c r="D70" s="54">
        <v>20</v>
      </c>
      <c r="E70" s="66" t="str">
        <f t="shared" si="1"/>
        <v>Araçatuba20</v>
      </c>
      <c r="F70" s="67" t="str">
        <f t="shared" si="2"/>
        <v>350280420</v>
      </c>
      <c r="G70" s="55">
        <v>1167.31</v>
      </c>
      <c r="H70" s="55">
        <v>2.0499999999999998</v>
      </c>
      <c r="I70" s="55">
        <v>2.73</v>
      </c>
      <c r="J70" s="55">
        <v>8.5299999999999994</v>
      </c>
      <c r="K70" s="55">
        <v>0.68000000000000016</v>
      </c>
    </row>
    <row r="71" spans="1:11" x14ac:dyDescent="0.2">
      <c r="A71" s="66" t="s">
        <v>34</v>
      </c>
      <c r="B71" s="66">
        <v>3502903</v>
      </c>
      <c r="C71" s="53">
        <v>10</v>
      </c>
      <c r="D71" s="54">
        <v>10</v>
      </c>
      <c r="E71" s="66" t="str">
        <f t="shared" si="1"/>
        <v>Araçoiaba da Serra10</v>
      </c>
      <c r="F71" s="67" t="str">
        <f t="shared" si="2"/>
        <v>350290310</v>
      </c>
      <c r="G71" s="55">
        <v>255.55</v>
      </c>
      <c r="H71" s="55">
        <v>0.47</v>
      </c>
      <c r="I71" s="55">
        <v>0.83</v>
      </c>
      <c r="J71" s="55">
        <v>2.2999999999999998</v>
      </c>
      <c r="K71" s="55">
        <v>0.36</v>
      </c>
    </row>
    <row r="72" spans="1:11" x14ac:dyDescent="0.2">
      <c r="A72" s="66" t="s">
        <v>35</v>
      </c>
      <c r="B72" s="66">
        <v>3503000</v>
      </c>
      <c r="C72" s="53">
        <v>8</v>
      </c>
      <c r="D72" s="54">
        <v>8</v>
      </c>
      <c r="E72" s="66" t="str">
        <f t="shared" si="1"/>
        <v>Aramina8</v>
      </c>
      <c r="F72" s="67" t="str">
        <f t="shared" si="2"/>
        <v>35030008</v>
      </c>
      <c r="G72" s="55">
        <v>202.7</v>
      </c>
      <c r="H72" s="55">
        <v>0.62</v>
      </c>
      <c r="I72" s="55">
        <v>1.03</v>
      </c>
      <c r="J72" s="55">
        <v>3.28</v>
      </c>
      <c r="K72" s="55">
        <v>0.41000000000000003</v>
      </c>
    </row>
    <row r="73" spans="1:11" x14ac:dyDescent="0.2">
      <c r="A73" s="66" t="s">
        <v>36</v>
      </c>
      <c r="B73" s="66">
        <v>3503109</v>
      </c>
      <c r="C73" s="53">
        <v>14</v>
      </c>
      <c r="D73" s="54">
        <v>14</v>
      </c>
      <c r="E73" s="66" t="str">
        <f t="shared" si="1"/>
        <v>Arandu14</v>
      </c>
      <c r="F73" s="67" t="str">
        <f t="shared" si="2"/>
        <v>350310914</v>
      </c>
      <c r="G73" s="55">
        <v>286.33</v>
      </c>
      <c r="H73" s="55">
        <v>1.0900000000000001</v>
      </c>
      <c r="I73" s="55">
        <v>1.48</v>
      </c>
      <c r="J73" s="55">
        <v>3.31</v>
      </c>
      <c r="K73" s="55">
        <v>0.3899999999999999</v>
      </c>
    </row>
    <row r="74" spans="1:11" x14ac:dyDescent="0.2">
      <c r="A74" s="66" t="s">
        <v>37</v>
      </c>
      <c r="B74" s="66">
        <v>3503158</v>
      </c>
      <c r="C74" s="53">
        <v>2</v>
      </c>
      <c r="D74" s="54">
        <v>2</v>
      </c>
      <c r="E74" s="66" t="str">
        <f t="shared" si="1"/>
        <v>Arapeí2</v>
      </c>
      <c r="F74" s="67" t="str">
        <f t="shared" si="2"/>
        <v>35031582</v>
      </c>
      <c r="G74" s="55">
        <v>155.71</v>
      </c>
      <c r="H74" s="55">
        <v>0.75</v>
      </c>
      <c r="I74" s="55">
        <v>0.97</v>
      </c>
      <c r="J74" s="55">
        <v>2.25</v>
      </c>
      <c r="K74" s="55">
        <v>0.21999999999999997</v>
      </c>
    </row>
    <row r="75" spans="1:11" x14ac:dyDescent="0.2">
      <c r="A75" s="66" t="s">
        <v>38</v>
      </c>
      <c r="B75" s="66">
        <v>3503208</v>
      </c>
      <c r="C75" s="53">
        <v>13</v>
      </c>
      <c r="D75" s="54">
        <v>13</v>
      </c>
      <c r="E75" s="66" t="str">
        <f t="shared" si="1"/>
        <v>Araraquara13</v>
      </c>
      <c r="F75" s="67" t="str">
        <f t="shared" si="2"/>
        <v>350320813</v>
      </c>
      <c r="G75" s="55">
        <v>1005.97</v>
      </c>
      <c r="H75" s="55">
        <v>3.4</v>
      </c>
      <c r="I75" s="55">
        <v>4.5</v>
      </c>
      <c r="J75" s="55">
        <v>9.99</v>
      </c>
      <c r="K75" s="55">
        <v>1.1000000000000001</v>
      </c>
    </row>
    <row r="76" spans="1:11" x14ac:dyDescent="0.2">
      <c r="A76" s="66" t="s">
        <v>38</v>
      </c>
      <c r="B76" s="66">
        <v>3503208</v>
      </c>
      <c r="C76" s="53">
        <v>13</v>
      </c>
      <c r="D76" s="54">
        <v>9</v>
      </c>
      <c r="E76" s="66" t="str">
        <f t="shared" si="1"/>
        <v>Araraquara9</v>
      </c>
      <c r="F76" s="67" t="str">
        <f t="shared" si="2"/>
        <v>35032089</v>
      </c>
      <c r="G76" s="55">
        <v>1005.97</v>
      </c>
      <c r="H76" s="55">
        <v>3.4</v>
      </c>
      <c r="I76" s="55">
        <v>4.5</v>
      </c>
      <c r="J76" s="55">
        <v>9.99</v>
      </c>
      <c r="K76" s="55">
        <v>1.1000000000000001</v>
      </c>
    </row>
    <row r="77" spans="1:11" x14ac:dyDescent="0.2">
      <c r="A77" s="66" t="s">
        <v>39</v>
      </c>
      <c r="B77" s="66">
        <v>3503307</v>
      </c>
      <c r="C77" s="53">
        <v>9</v>
      </c>
      <c r="D77" s="54">
        <v>9</v>
      </c>
      <c r="E77" s="66" t="str">
        <f t="shared" si="1"/>
        <v>Araras9</v>
      </c>
      <c r="F77" s="67" t="str">
        <f t="shared" si="2"/>
        <v>35033079</v>
      </c>
      <c r="G77" s="55">
        <v>643.46</v>
      </c>
      <c r="H77" s="55">
        <v>2.08</v>
      </c>
      <c r="I77" s="55">
        <v>3.09</v>
      </c>
      <c r="J77" s="55">
        <v>8.56</v>
      </c>
      <c r="K77" s="55">
        <v>1.0099999999999998</v>
      </c>
    </row>
    <row r="78" spans="1:11" x14ac:dyDescent="0.2">
      <c r="A78" s="66" t="s">
        <v>40</v>
      </c>
      <c r="B78" s="66">
        <v>3503356</v>
      </c>
      <c r="C78" s="53">
        <v>20</v>
      </c>
      <c r="D78" s="54">
        <v>20</v>
      </c>
      <c r="E78" s="66" t="str">
        <f t="shared" si="1"/>
        <v>Arco-Íris20</v>
      </c>
      <c r="F78" s="67" t="str">
        <f t="shared" si="2"/>
        <v>350335620</v>
      </c>
      <c r="G78" s="55">
        <v>263.20999999999998</v>
      </c>
      <c r="H78" s="55">
        <v>0.55000000000000004</v>
      </c>
      <c r="I78" s="55">
        <v>0.79</v>
      </c>
      <c r="J78" s="55">
        <v>1.9</v>
      </c>
      <c r="K78" s="55">
        <v>0.24</v>
      </c>
    </row>
    <row r="79" spans="1:11" x14ac:dyDescent="0.2">
      <c r="A79" s="66" t="s">
        <v>41</v>
      </c>
      <c r="B79" s="66">
        <v>3503406</v>
      </c>
      <c r="C79" s="53">
        <v>13</v>
      </c>
      <c r="D79" s="54">
        <v>13</v>
      </c>
      <c r="E79" s="66" t="str">
        <f t="shared" si="1"/>
        <v>Arealva13</v>
      </c>
      <c r="F79" s="67" t="str">
        <f t="shared" si="2"/>
        <v>350340613</v>
      </c>
      <c r="G79" s="55">
        <v>506.47</v>
      </c>
      <c r="H79" s="55">
        <v>1.72</v>
      </c>
      <c r="I79" s="55">
        <v>2.15</v>
      </c>
      <c r="J79" s="55">
        <v>4.17</v>
      </c>
      <c r="K79" s="55">
        <v>0.42999999999999994</v>
      </c>
    </row>
    <row r="80" spans="1:11" x14ac:dyDescent="0.2">
      <c r="A80" s="66" t="s">
        <v>42</v>
      </c>
      <c r="B80" s="66">
        <v>3503505</v>
      </c>
      <c r="C80" s="53">
        <v>2</v>
      </c>
      <c r="D80" s="54">
        <v>2</v>
      </c>
      <c r="E80" s="66" t="str">
        <f t="shared" si="1"/>
        <v>Areias2</v>
      </c>
      <c r="F80" s="67" t="str">
        <f t="shared" si="2"/>
        <v>35035052</v>
      </c>
      <c r="G80" s="55">
        <v>306.57</v>
      </c>
      <c r="H80" s="55">
        <v>1.5</v>
      </c>
      <c r="I80" s="55">
        <v>1.96</v>
      </c>
      <c r="J80" s="55">
        <v>4.5199999999999996</v>
      </c>
      <c r="K80" s="55">
        <v>0.45999999999999996</v>
      </c>
    </row>
    <row r="81" spans="1:11" x14ac:dyDescent="0.2">
      <c r="A81" s="66" t="s">
        <v>43</v>
      </c>
      <c r="B81" s="66">
        <v>3503604</v>
      </c>
      <c r="C81" s="53">
        <v>13</v>
      </c>
      <c r="D81" s="54">
        <v>13</v>
      </c>
      <c r="E81" s="66" t="str">
        <f t="shared" si="1"/>
        <v>Areiópolis13</v>
      </c>
      <c r="F81" s="67" t="str">
        <f t="shared" si="2"/>
        <v>350360413</v>
      </c>
      <c r="G81" s="55">
        <v>85.95</v>
      </c>
      <c r="H81" s="55">
        <v>0.3</v>
      </c>
      <c r="I81" s="55">
        <v>0.38</v>
      </c>
      <c r="J81" s="55">
        <v>0.74</v>
      </c>
      <c r="K81" s="55">
        <v>8.0000000000000016E-2</v>
      </c>
    </row>
    <row r="82" spans="1:11" x14ac:dyDescent="0.2">
      <c r="A82" s="66" t="s">
        <v>44</v>
      </c>
      <c r="B82" s="66">
        <v>3503703</v>
      </c>
      <c r="C82" s="53">
        <v>15</v>
      </c>
      <c r="D82" s="54">
        <v>15</v>
      </c>
      <c r="E82" s="66" t="str">
        <f t="shared" si="1"/>
        <v>Ariranha15</v>
      </c>
      <c r="F82" s="67" t="str">
        <f t="shared" si="2"/>
        <v>350370315</v>
      </c>
      <c r="G82" s="55">
        <v>133.11000000000001</v>
      </c>
      <c r="H82" s="55">
        <v>0.21</v>
      </c>
      <c r="I82" s="55">
        <v>0.33</v>
      </c>
      <c r="J82" s="55">
        <v>1.02</v>
      </c>
      <c r="K82" s="55">
        <v>0.12000000000000002</v>
      </c>
    </row>
    <row r="83" spans="1:11" x14ac:dyDescent="0.2">
      <c r="A83" s="66" t="s">
        <v>45</v>
      </c>
      <c r="B83" s="66">
        <v>3503802</v>
      </c>
      <c r="C83" s="53">
        <v>5</v>
      </c>
      <c r="D83" s="54">
        <v>5</v>
      </c>
      <c r="E83" s="66" t="str">
        <f t="shared" si="1"/>
        <v>Artur Nogueira5</v>
      </c>
      <c r="F83" s="67" t="str">
        <f t="shared" si="2"/>
        <v>35038025</v>
      </c>
      <c r="G83" s="55">
        <v>177.75</v>
      </c>
      <c r="H83" s="55">
        <v>0.53</v>
      </c>
      <c r="I83" s="55">
        <v>0.82</v>
      </c>
      <c r="J83" s="55">
        <v>2.15</v>
      </c>
      <c r="K83" s="55">
        <v>0.28999999999999992</v>
      </c>
    </row>
    <row r="84" spans="1:11" x14ac:dyDescent="0.2">
      <c r="A84" s="66" t="s">
        <v>46</v>
      </c>
      <c r="B84" s="66">
        <v>3503901</v>
      </c>
      <c r="C84" s="53">
        <v>6</v>
      </c>
      <c r="D84" s="54">
        <v>6</v>
      </c>
      <c r="E84" s="66" t="str">
        <f t="shared" si="1"/>
        <v>Arujá6</v>
      </c>
      <c r="F84" s="67" t="str">
        <f t="shared" si="2"/>
        <v>35039016</v>
      </c>
      <c r="G84" s="55">
        <v>97.45</v>
      </c>
      <c r="H84" s="55">
        <v>0.42</v>
      </c>
      <c r="I84" s="55">
        <v>0.6</v>
      </c>
      <c r="J84" s="55">
        <v>1.47</v>
      </c>
      <c r="K84" s="55">
        <v>0.18</v>
      </c>
    </row>
    <row r="85" spans="1:11" x14ac:dyDescent="0.2">
      <c r="A85" s="66" t="s">
        <v>46</v>
      </c>
      <c r="B85" s="66">
        <v>3503901</v>
      </c>
      <c r="C85" s="53">
        <v>6</v>
      </c>
      <c r="D85" s="54">
        <v>2</v>
      </c>
      <c r="E85" s="66" t="str">
        <f t="shared" si="1"/>
        <v>Arujá2</v>
      </c>
      <c r="F85" s="67" t="str">
        <f t="shared" si="2"/>
        <v>35039012</v>
      </c>
      <c r="G85" s="55">
        <v>97.45</v>
      </c>
      <c r="H85" s="55">
        <v>0.42</v>
      </c>
      <c r="I85" s="55">
        <v>0.6</v>
      </c>
      <c r="J85" s="55">
        <v>1.47</v>
      </c>
      <c r="K85" s="55">
        <v>0.18</v>
      </c>
    </row>
    <row r="86" spans="1:11" x14ac:dyDescent="0.2">
      <c r="A86" s="66" t="s">
        <v>47</v>
      </c>
      <c r="B86" s="66">
        <v>3503950</v>
      </c>
      <c r="C86" s="53">
        <v>15</v>
      </c>
      <c r="D86" s="54">
        <v>15</v>
      </c>
      <c r="E86" s="66" t="str">
        <f t="shared" si="1"/>
        <v>Aspásia15</v>
      </c>
      <c r="F86" s="67" t="str">
        <f t="shared" si="2"/>
        <v>350395015</v>
      </c>
      <c r="G86" s="55">
        <v>69.39</v>
      </c>
      <c r="H86" s="55">
        <v>0.11</v>
      </c>
      <c r="I86" s="55">
        <v>0.17</v>
      </c>
      <c r="J86" s="55">
        <v>0.53</v>
      </c>
      <c r="K86" s="55">
        <v>6.0000000000000012E-2</v>
      </c>
    </row>
    <row r="87" spans="1:11" x14ac:dyDescent="0.2">
      <c r="A87" s="66" t="s">
        <v>48</v>
      </c>
      <c r="B87" s="66">
        <v>3504008</v>
      </c>
      <c r="C87" s="53">
        <v>17</v>
      </c>
      <c r="D87" s="54">
        <v>17</v>
      </c>
      <c r="E87" s="66" t="str">
        <f t="shared" si="1"/>
        <v>Assis17</v>
      </c>
      <c r="F87" s="67" t="str">
        <f t="shared" si="2"/>
        <v>350400817</v>
      </c>
      <c r="G87" s="55">
        <v>461.71</v>
      </c>
      <c r="H87" s="55">
        <v>1.78</v>
      </c>
      <c r="I87" s="55">
        <v>2.2400000000000002</v>
      </c>
      <c r="J87" s="55">
        <v>4.24</v>
      </c>
      <c r="K87" s="55">
        <v>0.46000000000000019</v>
      </c>
    </row>
    <row r="88" spans="1:11" x14ac:dyDescent="0.2">
      <c r="A88" s="66" t="s">
        <v>49</v>
      </c>
      <c r="B88" s="66">
        <v>3504107</v>
      </c>
      <c r="C88" s="53">
        <v>5</v>
      </c>
      <c r="D88" s="54">
        <v>5</v>
      </c>
      <c r="E88" s="66" t="str">
        <f t="shared" si="1"/>
        <v>Atibaia5</v>
      </c>
      <c r="F88" s="67" t="str">
        <f t="shared" si="2"/>
        <v>35041075</v>
      </c>
      <c r="G88" s="55">
        <v>478.1</v>
      </c>
      <c r="H88" s="55">
        <v>1.46</v>
      </c>
      <c r="I88" s="55">
        <v>2.2400000000000002</v>
      </c>
      <c r="J88" s="55">
        <v>5.91</v>
      </c>
      <c r="K88" s="55">
        <v>0.78000000000000025</v>
      </c>
    </row>
    <row r="89" spans="1:11" x14ac:dyDescent="0.2">
      <c r="A89" s="66" t="s">
        <v>50</v>
      </c>
      <c r="B89" s="66">
        <v>3504206</v>
      </c>
      <c r="C89" s="53">
        <v>18</v>
      </c>
      <c r="D89" s="54">
        <v>18</v>
      </c>
      <c r="E89" s="66" t="str">
        <f t="shared" ref="E89:E152" si="3">CONCATENATE(A89,D89)</f>
        <v>Auriflama18</v>
      </c>
      <c r="F89" s="67" t="str">
        <f t="shared" ref="F89:F152" si="4">CONCATENATE(B89,D89)</f>
        <v>350420618</v>
      </c>
      <c r="G89" s="55">
        <v>432.9</v>
      </c>
      <c r="H89" s="55">
        <v>0.76</v>
      </c>
      <c r="I89" s="55">
        <v>1.01</v>
      </c>
      <c r="J89" s="55">
        <v>3.21</v>
      </c>
      <c r="K89" s="55">
        <v>0.25</v>
      </c>
    </row>
    <row r="90" spans="1:11" x14ac:dyDescent="0.2">
      <c r="A90" s="66" t="s">
        <v>50</v>
      </c>
      <c r="B90" s="66">
        <v>3504206</v>
      </c>
      <c r="C90" s="53">
        <v>18</v>
      </c>
      <c r="D90" s="54">
        <v>19</v>
      </c>
      <c r="E90" s="66" t="str">
        <f t="shared" si="3"/>
        <v>Auriflama19</v>
      </c>
      <c r="F90" s="67" t="str">
        <f t="shared" si="4"/>
        <v>350420619</v>
      </c>
      <c r="G90" s="55">
        <v>432.9</v>
      </c>
      <c r="H90" s="55">
        <v>0.76</v>
      </c>
      <c r="I90" s="55">
        <v>1.01</v>
      </c>
      <c r="J90" s="55">
        <v>3.21</v>
      </c>
      <c r="K90" s="55">
        <v>0.25</v>
      </c>
    </row>
    <row r="91" spans="1:11" x14ac:dyDescent="0.2">
      <c r="A91" s="66" t="s">
        <v>51</v>
      </c>
      <c r="B91" s="66">
        <v>3504305</v>
      </c>
      <c r="C91" s="53">
        <v>16</v>
      </c>
      <c r="D91" s="54">
        <v>16</v>
      </c>
      <c r="E91" s="66" t="str">
        <f t="shared" si="3"/>
        <v>Avaí16</v>
      </c>
      <c r="F91" s="67" t="str">
        <f t="shared" si="4"/>
        <v>350430516</v>
      </c>
      <c r="G91" s="55">
        <v>542.16</v>
      </c>
      <c r="H91" s="55">
        <v>1.28</v>
      </c>
      <c r="I91" s="55">
        <v>1.65</v>
      </c>
      <c r="J91" s="55">
        <v>4.03</v>
      </c>
      <c r="K91" s="55">
        <v>0.36999999999999988</v>
      </c>
    </row>
    <row r="92" spans="1:11" x14ac:dyDescent="0.2">
      <c r="A92" s="66" t="s">
        <v>52</v>
      </c>
      <c r="B92" s="66">
        <v>3504404</v>
      </c>
      <c r="C92" s="53">
        <v>19</v>
      </c>
      <c r="D92" s="54">
        <v>19</v>
      </c>
      <c r="E92" s="66" t="str">
        <f t="shared" si="3"/>
        <v>Avanhandava19</v>
      </c>
      <c r="F92" s="67" t="str">
        <f t="shared" si="4"/>
        <v>350440419</v>
      </c>
      <c r="G92" s="55">
        <v>340.34</v>
      </c>
      <c r="H92" s="55">
        <v>0.57999999999999996</v>
      </c>
      <c r="I92" s="55">
        <v>0.77</v>
      </c>
      <c r="J92" s="55">
        <v>2.4500000000000002</v>
      </c>
      <c r="K92" s="55">
        <v>0.19000000000000006</v>
      </c>
    </row>
    <row r="93" spans="1:11" x14ac:dyDescent="0.2">
      <c r="A93" s="66" t="s">
        <v>53</v>
      </c>
      <c r="B93" s="66">
        <v>3504503</v>
      </c>
      <c r="C93" s="53">
        <v>17</v>
      </c>
      <c r="D93" s="54">
        <v>17</v>
      </c>
      <c r="E93" s="66" t="str">
        <f t="shared" si="3"/>
        <v>Avaré17</v>
      </c>
      <c r="F93" s="67" t="str">
        <f t="shared" si="4"/>
        <v>350450317</v>
      </c>
      <c r="G93" s="55">
        <v>1216.6400000000001</v>
      </c>
      <c r="H93" s="55">
        <v>4.6399999999999997</v>
      </c>
      <c r="I93" s="55">
        <v>6.02</v>
      </c>
      <c r="J93" s="55">
        <v>12.23</v>
      </c>
      <c r="K93" s="55">
        <v>1.38</v>
      </c>
    </row>
    <row r="94" spans="1:11" x14ac:dyDescent="0.2">
      <c r="A94" s="66" t="s">
        <v>53</v>
      </c>
      <c r="B94" s="66">
        <v>3504503</v>
      </c>
      <c r="C94" s="53">
        <v>17</v>
      </c>
      <c r="D94" s="54">
        <v>14</v>
      </c>
      <c r="E94" s="66" t="str">
        <f t="shared" si="3"/>
        <v>Avaré14</v>
      </c>
      <c r="F94" s="67" t="str">
        <f t="shared" si="4"/>
        <v>350450314</v>
      </c>
      <c r="G94" s="55">
        <v>1216.6400000000001</v>
      </c>
      <c r="H94" s="55">
        <v>4.6399999999999997</v>
      </c>
      <c r="I94" s="55">
        <v>6.02</v>
      </c>
      <c r="J94" s="55">
        <v>12.23</v>
      </c>
      <c r="K94" s="55">
        <v>1.38</v>
      </c>
    </row>
    <row r="95" spans="1:11" x14ac:dyDescent="0.2">
      <c r="A95" s="66" t="s">
        <v>54</v>
      </c>
      <c r="B95" s="66">
        <v>3504602</v>
      </c>
      <c r="C95" s="53">
        <v>16</v>
      </c>
      <c r="D95" s="54">
        <v>16</v>
      </c>
      <c r="E95" s="66" t="str">
        <f t="shared" si="3"/>
        <v>Bady Bassitt16</v>
      </c>
      <c r="F95" s="67" t="str">
        <f t="shared" si="4"/>
        <v>350460216</v>
      </c>
      <c r="G95" s="55">
        <v>109.59</v>
      </c>
      <c r="H95" s="55">
        <v>0.27</v>
      </c>
      <c r="I95" s="55">
        <v>0.34</v>
      </c>
      <c r="J95" s="55">
        <v>0.83</v>
      </c>
      <c r="K95" s="55">
        <v>7.0000000000000007E-2</v>
      </c>
    </row>
    <row r="96" spans="1:11" x14ac:dyDescent="0.2">
      <c r="A96" s="66" t="s">
        <v>55</v>
      </c>
      <c r="B96" s="66">
        <v>3504701</v>
      </c>
      <c r="C96" s="53">
        <v>16</v>
      </c>
      <c r="D96" s="54">
        <v>16</v>
      </c>
      <c r="E96" s="66" t="str">
        <f t="shared" si="3"/>
        <v>Balbinos16</v>
      </c>
      <c r="F96" s="67" t="str">
        <f t="shared" si="4"/>
        <v>350470116</v>
      </c>
      <c r="G96" s="55">
        <v>90.86</v>
      </c>
      <c r="H96" s="55">
        <v>0.21</v>
      </c>
      <c r="I96" s="55">
        <v>0.28000000000000003</v>
      </c>
      <c r="J96" s="55">
        <v>0.68</v>
      </c>
      <c r="K96" s="55">
        <v>7.0000000000000034E-2</v>
      </c>
    </row>
    <row r="97" spans="1:11" x14ac:dyDescent="0.2">
      <c r="A97" s="66" t="s">
        <v>56</v>
      </c>
      <c r="B97" s="66">
        <v>3504800</v>
      </c>
      <c r="C97" s="53">
        <v>15</v>
      </c>
      <c r="D97" s="54">
        <v>15</v>
      </c>
      <c r="E97" s="66" t="str">
        <f t="shared" si="3"/>
        <v>Bálsamo15</v>
      </c>
      <c r="F97" s="67" t="str">
        <f t="shared" si="4"/>
        <v>350480015</v>
      </c>
      <c r="G97" s="55">
        <v>150.41</v>
      </c>
      <c r="H97" s="55">
        <v>0.25</v>
      </c>
      <c r="I97" s="55">
        <v>0.37</v>
      </c>
      <c r="J97" s="55">
        <v>1.1599999999999999</v>
      </c>
      <c r="K97" s="55">
        <v>0.12</v>
      </c>
    </row>
    <row r="98" spans="1:11" x14ac:dyDescent="0.2">
      <c r="A98" s="66" t="s">
        <v>56</v>
      </c>
      <c r="B98" s="66">
        <v>3504800</v>
      </c>
      <c r="C98" s="53">
        <v>15</v>
      </c>
      <c r="D98" s="54">
        <v>18</v>
      </c>
      <c r="E98" s="66" t="str">
        <f t="shared" si="3"/>
        <v>Bálsamo18</v>
      </c>
      <c r="F98" s="67" t="str">
        <f t="shared" si="4"/>
        <v>350480018</v>
      </c>
      <c r="G98" s="55">
        <v>150.41</v>
      </c>
      <c r="H98" s="55">
        <v>0.25</v>
      </c>
      <c r="I98" s="55">
        <v>0.37</v>
      </c>
      <c r="J98" s="55">
        <v>1.1599999999999999</v>
      </c>
      <c r="K98" s="55">
        <v>0.12</v>
      </c>
    </row>
    <row r="99" spans="1:11" x14ac:dyDescent="0.2">
      <c r="A99" s="66" t="s">
        <v>57</v>
      </c>
      <c r="B99" s="66">
        <v>3504909</v>
      </c>
      <c r="C99" s="53">
        <v>2</v>
      </c>
      <c r="D99" s="54">
        <v>2</v>
      </c>
      <c r="E99" s="66" t="str">
        <f t="shared" si="3"/>
        <v>Bananal2</v>
      </c>
      <c r="F99" s="67" t="str">
        <f t="shared" si="4"/>
        <v>35049092</v>
      </c>
      <c r="G99" s="55">
        <v>616.32000000000005</v>
      </c>
      <c r="H99" s="55">
        <v>3.1</v>
      </c>
      <c r="I99" s="55">
        <v>4.05</v>
      </c>
      <c r="J99" s="55">
        <v>9.35</v>
      </c>
      <c r="K99" s="55">
        <v>0.94999999999999973</v>
      </c>
    </row>
    <row r="100" spans="1:11" x14ac:dyDescent="0.2">
      <c r="A100" s="66" t="s">
        <v>58</v>
      </c>
      <c r="B100" s="66">
        <v>3505005</v>
      </c>
      <c r="C100" s="53">
        <v>14</v>
      </c>
      <c r="D100" s="54">
        <v>14</v>
      </c>
      <c r="E100" s="66" t="str">
        <f t="shared" si="3"/>
        <v>Barão de Antonina14</v>
      </c>
      <c r="F100" s="67" t="str">
        <f t="shared" si="4"/>
        <v>350500514</v>
      </c>
      <c r="G100" s="55">
        <v>154.91999999999999</v>
      </c>
      <c r="H100" s="55">
        <v>0.57999999999999996</v>
      </c>
      <c r="I100" s="55">
        <v>0.79</v>
      </c>
      <c r="J100" s="55">
        <v>1.77</v>
      </c>
      <c r="K100" s="55">
        <v>0.21000000000000008</v>
      </c>
    </row>
    <row r="101" spans="1:11" x14ac:dyDescent="0.2">
      <c r="A101" s="66" t="s">
        <v>59</v>
      </c>
      <c r="B101" s="66">
        <v>3505104</v>
      </c>
      <c r="C101" s="53">
        <v>19</v>
      </c>
      <c r="D101" s="54">
        <v>19</v>
      </c>
      <c r="E101" s="66" t="str">
        <f t="shared" si="3"/>
        <v>Barbosa19</v>
      </c>
      <c r="F101" s="67" t="str">
        <f t="shared" si="4"/>
        <v>350510419</v>
      </c>
      <c r="G101" s="55">
        <v>205.13</v>
      </c>
      <c r="H101" s="55">
        <v>0.36</v>
      </c>
      <c r="I101" s="55">
        <v>0.48</v>
      </c>
      <c r="J101" s="55">
        <v>1.52</v>
      </c>
      <c r="K101" s="55">
        <v>0.12</v>
      </c>
    </row>
    <row r="102" spans="1:11" x14ac:dyDescent="0.2">
      <c r="A102" s="66" t="s">
        <v>60</v>
      </c>
      <c r="B102" s="66">
        <v>3505203</v>
      </c>
      <c r="C102" s="53">
        <v>13</v>
      </c>
      <c r="D102" s="54">
        <v>13</v>
      </c>
      <c r="E102" s="66" t="str">
        <f t="shared" si="3"/>
        <v>Bariri13</v>
      </c>
      <c r="F102" s="67" t="str">
        <f t="shared" si="4"/>
        <v>350520313</v>
      </c>
      <c r="G102" s="55">
        <v>440.6</v>
      </c>
      <c r="H102" s="55">
        <v>1.49</v>
      </c>
      <c r="I102" s="55">
        <v>1.86</v>
      </c>
      <c r="J102" s="55">
        <v>3.63</v>
      </c>
      <c r="K102" s="55">
        <v>0.37000000000000011</v>
      </c>
    </row>
    <row r="103" spans="1:11" x14ac:dyDescent="0.2">
      <c r="A103" s="66" t="s">
        <v>61</v>
      </c>
      <c r="B103" s="66">
        <v>3505302</v>
      </c>
      <c r="C103" s="53">
        <v>13</v>
      </c>
      <c r="D103" s="54">
        <v>13</v>
      </c>
      <c r="E103" s="66" t="str">
        <f t="shared" si="3"/>
        <v>Barra Bonita13</v>
      </c>
      <c r="F103" s="67" t="str">
        <f t="shared" si="4"/>
        <v>350530213</v>
      </c>
      <c r="G103" s="55">
        <v>150.18</v>
      </c>
      <c r="H103" s="55">
        <v>0.46</v>
      </c>
      <c r="I103" s="55">
        <v>0.61</v>
      </c>
      <c r="J103" s="55">
        <v>1.32</v>
      </c>
      <c r="K103" s="55">
        <v>0.14999999999999997</v>
      </c>
    </row>
    <row r="104" spans="1:11" x14ac:dyDescent="0.2">
      <c r="A104" s="66" t="s">
        <v>61</v>
      </c>
      <c r="B104" s="66">
        <v>3505302</v>
      </c>
      <c r="C104" s="53">
        <v>13</v>
      </c>
      <c r="D104" s="54">
        <v>10</v>
      </c>
      <c r="E104" s="66" t="str">
        <f t="shared" si="3"/>
        <v>Barra Bonita10</v>
      </c>
      <c r="F104" s="67" t="str">
        <f t="shared" si="4"/>
        <v>350530210</v>
      </c>
      <c r="G104" s="55">
        <v>150.18</v>
      </c>
      <c r="H104" s="55">
        <v>0.46</v>
      </c>
      <c r="I104" s="55">
        <v>0.61</v>
      </c>
      <c r="J104" s="55">
        <v>1.32</v>
      </c>
      <c r="K104" s="55">
        <v>0.14999999999999997</v>
      </c>
    </row>
    <row r="105" spans="1:11" x14ac:dyDescent="0.2">
      <c r="A105" s="66" t="s">
        <v>62</v>
      </c>
      <c r="B105" s="66">
        <v>3505351</v>
      </c>
      <c r="C105" s="53">
        <v>11</v>
      </c>
      <c r="D105" s="54">
        <v>11</v>
      </c>
      <c r="E105" s="66" t="str">
        <f t="shared" si="3"/>
        <v>Barra do Chapéu11</v>
      </c>
      <c r="F105" s="67" t="str">
        <f t="shared" si="4"/>
        <v>350535111</v>
      </c>
      <c r="G105" s="55">
        <v>407.29</v>
      </c>
      <c r="H105" s="55">
        <v>3.76</v>
      </c>
      <c r="I105" s="55">
        <v>5.33</v>
      </c>
      <c r="J105" s="55">
        <v>12.22</v>
      </c>
      <c r="K105" s="55">
        <v>1.5700000000000003</v>
      </c>
    </row>
    <row r="106" spans="1:11" x14ac:dyDescent="0.2">
      <c r="A106" s="66" t="s">
        <v>63</v>
      </c>
      <c r="B106" s="66">
        <v>3505401</v>
      </c>
      <c r="C106" s="53">
        <v>11</v>
      </c>
      <c r="D106" s="54">
        <v>11</v>
      </c>
      <c r="E106" s="66" t="str">
        <f t="shared" si="3"/>
        <v>Barra do Turvo11</v>
      </c>
      <c r="F106" s="67" t="str">
        <f t="shared" si="4"/>
        <v>350540111</v>
      </c>
      <c r="G106" s="55">
        <v>1007.29</v>
      </c>
      <c r="H106" s="55">
        <v>9.48</v>
      </c>
      <c r="I106" s="55">
        <v>13.47</v>
      </c>
      <c r="J106" s="55">
        <v>30.87</v>
      </c>
      <c r="K106" s="55">
        <v>3.99</v>
      </c>
    </row>
    <row r="107" spans="1:11" x14ac:dyDescent="0.2">
      <c r="A107" s="66" t="s">
        <v>64</v>
      </c>
      <c r="B107" s="66">
        <v>3505500</v>
      </c>
      <c r="C107" s="53">
        <v>12</v>
      </c>
      <c r="D107" s="54">
        <v>12</v>
      </c>
      <c r="E107" s="66" t="str">
        <f t="shared" si="3"/>
        <v>Barretos12</v>
      </c>
      <c r="F107" s="67" t="str">
        <f t="shared" si="4"/>
        <v>350550012</v>
      </c>
      <c r="G107" s="55">
        <v>1563.61</v>
      </c>
      <c r="H107" s="55">
        <v>4.43</v>
      </c>
      <c r="I107" s="55">
        <v>6.55</v>
      </c>
      <c r="J107" s="55">
        <v>18.23</v>
      </c>
      <c r="K107" s="55">
        <v>2.12</v>
      </c>
    </row>
    <row r="108" spans="1:11" x14ac:dyDescent="0.2">
      <c r="A108" s="66" t="s">
        <v>64</v>
      </c>
      <c r="B108" s="66">
        <v>3505500</v>
      </c>
      <c r="C108" s="53">
        <v>12</v>
      </c>
      <c r="D108" s="54">
        <v>15</v>
      </c>
      <c r="E108" s="66" t="str">
        <f t="shared" si="3"/>
        <v>Barretos15</v>
      </c>
      <c r="F108" s="67" t="str">
        <f t="shared" si="4"/>
        <v>350550015</v>
      </c>
      <c r="G108" s="55">
        <v>1563.61</v>
      </c>
      <c r="H108" s="55">
        <v>4.43</v>
      </c>
      <c r="I108" s="55">
        <v>6.55</v>
      </c>
      <c r="J108" s="55">
        <v>18.23</v>
      </c>
      <c r="K108" s="55">
        <v>2.12</v>
      </c>
    </row>
    <row r="109" spans="1:11" x14ac:dyDescent="0.2">
      <c r="A109" s="66" t="s">
        <v>65</v>
      </c>
      <c r="B109" s="66">
        <v>3505609</v>
      </c>
      <c r="C109" s="53">
        <v>9</v>
      </c>
      <c r="D109" s="54">
        <v>9</v>
      </c>
      <c r="E109" s="66" t="str">
        <f t="shared" si="3"/>
        <v>Barrinha9</v>
      </c>
      <c r="F109" s="67" t="str">
        <f t="shared" si="4"/>
        <v>35056099</v>
      </c>
      <c r="G109" s="55">
        <v>146.57</v>
      </c>
      <c r="H109" s="55">
        <v>0.49</v>
      </c>
      <c r="I109" s="55">
        <v>0.73</v>
      </c>
      <c r="J109" s="55">
        <v>2.02</v>
      </c>
      <c r="K109" s="55">
        <v>0.24</v>
      </c>
    </row>
    <row r="110" spans="1:11" x14ac:dyDescent="0.2">
      <c r="A110" s="66" t="s">
        <v>66</v>
      </c>
      <c r="B110" s="66">
        <v>3505708</v>
      </c>
      <c r="C110" s="53">
        <v>6</v>
      </c>
      <c r="D110" s="54">
        <v>6</v>
      </c>
      <c r="E110" s="66" t="str">
        <f t="shared" si="3"/>
        <v>Barueri6</v>
      </c>
      <c r="F110" s="67" t="str">
        <f t="shared" si="4"/>
        <v>35057086</v>
      </c>
      <c r="G110" s="55">
        <v>64.17</v>
      </c>
      <c r="H110" s="55">
        <v>0.23</v>
      </c>
      <c r="I110" s="55">
        <v>0.37</v>
      </c>
      <c r="J110" s="55">
        <v>0.99</v>
      </c>
      <c r="K110" s="55">
        <v>0.13999999999999999</v>
      </c>
    </row>
    <row r="111" spans="1:11" x14ac:dyDescent="0.2">
      <c r="A111" s="66" t="s">
        <v>67</v>
      </c>
      <c r="B111" s="66">
        <v>3505807</v>
      </c>
      <c r="C111" s="53">
        <v>21</v>
      </c>
      <c r="D111" s="54">
        <v>21</v>
      </c>
      <c r="E111" s="66" t="str">
        <f t="shared" si="3"/>
        <v>Bastos21</v>
      </c>
      <c r="F111" s="67" t="str">
        <f t="shared" si="4"/>
        <v>350580721</v>
      </c>
      <c r="G111" s="55">
        <v>170.45</v>
      </c>
      <c r="H111" s="55">
        <v>0.47</v>
      </c>
      <c r="I111" s="55">
        <v>0.61</v>
      </c>
      <c r="J111" s="55">
        <v>1.32</v>
      </c>
      <c r="K111" s="55">
        <v>0.14000000000000001</v>
      </c>
    </row>
    <row r="112" spans="1:11" x14ac:dyDescent="0.2">
      <c r="A112" s="66" t="s">
        <v>68</v>
      </c>
      <c r="B112" s="66">
        <v>3505906</v>
      </c>
      <c r="C112" s="53">
        <v>8</v>
      </c>
      <c r="D112" s="54">
        <v>8</v>
      </c>
      <c r="E112" s="66" t="str">
        <f t="shared" si="3"/>
        <v>Batatais8</v>
      </c>
      <c r="F112" s="67" t="str">
        <f t="shared" si="4"/>
        <v>35059068</v>
      </c>
      <c r="G112" s="55">
        <v>850.72</v>
      </c>
      <c r="H112" s="55">
        <v>2.66</v>
      </c>
      <c r="I112" s="55">
        <v>4.24</v>
      </c>
      <c r="J112" s="55">
        <v>13.51</v>
      </c>
      <c r="K112" s="55">
        <v>1.58</v>
      </c>
    </row>
    <row r="113" spans="1:11" x14ac:dyDescent="0.2">
      <c r="A113" s="66" t="s">
        <v>68</v>
      </c>
      <c r="B113" s="66">
        <v>3505906</v>
      </c>
      <c r="C113" s="53">
        <v>8</v>
      </c>
      <c r="D113" s="54">
        <v>4</v>
      </c>
      <c r="E113" s="66" t="str">
        <f t="shared" si="3"/>
        <v>Batatais4</v>
      </c>
      <c r="F113" s="67" t="str">
        <f t="shared" si="4"/>
        <v>35059064</v>
      </c>
      <c r="G113" s="55">
        <v>850.72</v>
      </c>
      <c r="H113" s="55">
        <v>2.66</v>
      </c>
      <c r="I113" s="55">
        <v>4.24</v>
      </c>
      <c r="J113" s="55">
        <v>13.51</v>
      </c>
      <c r="K113" s="55">
        <v>1.58</v>
      </c>
    </row>
    <row r="114" spans="1:11" x14ac:dyDescent="0.2">
      <c r="A114" s="66" t="s">
        <v>69</v>
      </c>
      <c r="B114" s="66">
        <v>3506003</v>
      </c>
      <c r="C114" s="53">
        <v>13</v>
      </c>
      <c r="D114" s="54">
        <v>13</v>
      </c>
      <c r="E114" s="66" t="str">
        <f t="shared" si="3"/>
        <v>Bauru13</v>
      </c>
      <c r="F114" s="67" t="str">
        <f t="shared" si="4"/>
        <v>350600313</v>
      </c>
      <c r="G114" s="55">
        <v>673.49</v>
      </c>
      <c r="H114" s="55">
        <v>1.78</v>
      </c>
      <c r="I114" s="55">
        <v>2.27</v>
      </c>
      <c r="J114" s="55">
        <v>5.19</v>
      </c>
      <c r="K114" s="55">
        <v>0.49</v>
      </c>
    </row>
    <row r="115" spans="1:11" x14ac:dyDescent="0.2">
      <c r="A115" s="66" t="s">
        <v>69</v>
      </c>
      <c r="B115" s="66">
        <v>3506003</v>
      </c>
      <c r="C115" s="53">
        <v>13</v>
      </c>
      <c r="D115" s="54">
        <v>16</v>
      </c>
      <c r="E115" s="66" t="str">
        <f t="shared" si="3"/>
        <v>Bauru16</v>
      </c>
      <c r="F115" s="67" t="str">
        <f t="shared" si="4"/>
        <v>350600316</v>
      </c>
      <c r="G115" s="55">
        <v>673.49</v>
      </c>
      <c r="H115" s="55">
        <v>1.78</v>
      </c>
      <c r="I115" s="55">
        <v>2.27</v>
      </c>
      <c r="J115" s="55">
        <v>5.19</v>
      </c>
      <c r="K115" s="55">
        <v>0.49</v>
      </c>
    </row>
    <row r="116" spans="1:11" x14ac:dyDescent="0.2">
      <c r="A116" s="66" t="s">
        <v>70</v>
      </c>
      <c r="B116" s="66">
        <v>3506102</v>
      </c>
      <c r="C116" s="53">
        <v>12</v>
      </c>
      <c r="D116" s="54">
        <v>12</v>
      </c>
      <c r="E116" s="66" t="str">
        <f t="shared" si="3"/>
        <v>Bebedouro12</v>
      </c>
      <c r="F116" s="67" t="str">
        <f t="shared" si="4"/>
        <v>350610212</v>
      </c>
      <c r="G116" s="55">
        <v>682.51</v>
      </c>
      <c r="H116" s="55">
        <v>1.78</v>
      </c>
      <c r="I116" s="55">
        <v>2.63</v>
      </c>
      <c r="J116" s="55">
        <v>7.46</v>
      </c>
      <c r="K116" s="55">
        <v>0.84999999999999987</v>
      </c>
    </row>
    <row r="117" spans="1:11" x14ac:dyDescent="0.2">
      <c r="A117" s="66" t="s">
        <v>70</v>
      </c>
      <c r="B117" s="66">
        <v>3506102</v>
      </c>
      <c r="C117" s="53">
        <v>12</v>
      </c>
      <c r="D117" s="54">
        <v>15</v>
      </c>
      <c r="E117" s="66" t="str">
        <f t="shared" si="3"/>
        <v>Bebedouro15</v>
      </c>
      <c r="F117" s="67" t="str">
        <f t="shared" si="4"/>
        <v>350610215</v>
      </c>
      <c r="G117" s="55">
        <v>682.51</v>
      </c>
      <c r="H117" s="55">
        <v>1.78</v>
      </c>
      <c r="I117" s="55">
        <v>2.63</v>
      </c>
      <c r="J117" s="55">
        <v>7.46</v>
      </c>
      <c r="K117" s="55">
        <v>0.84999999999999987</v>
      </c>
    </row>
    <row r="118" spans="1:11" x14ac:dyDescent="0.2">
      <c r="A118" s="66" t="s">
        <v>71</v>
      </c>
      <c r="B118" s="66">
        <v>3506201</v>
      </c>
      <c r="C118" s="53">
        <v>19</v>
      </c>
      <c r="D118" s="54">
        <v>19</v>
      </c>
      <c r="E118" s="66" t="str">
        <f t="shared" si="3"/>
        <v>Bento de Abreu19</v>
      </c>
      <c r="F118" s="67" t="str">
        <f t="shared" si="4"/>
        <v>350620119</v>
      </c>
      <c r="G118" s="55">
        <v>301.85000000000002</v>
      </c>
      <c r="H118" s="55">
        <v>0.61</v>
      </c>
      <c r="I118" s="55">
        <v>0.86</v>
      </c>
      <c r="J118" s="55">
        <v>2.15</v>
      </c>
      <c r="K118" s="55">
        <v>0.25</v>
      </c>
    </row>
    <row r="119" spans="1:11" x14ac:dyDescent="0.2">
      <c r="A119" s="66" t="s">
        <v>71</v>
      </c>
      <c r="B119" s="66">
        <v>3506201</v>
      </c>
      <c r="C119" s="53">
        <v>19</v>
      </c>
      <c r="D119" s="54">
        <v>20</v>
      </c>
      <c r="E119" s="66" t="str">
        <f t="shared" si="3"/>
        <v>Bento de Abreu20</v>
      </c>
      <c r="F119" s="67" t="str">
        <f t="shared" si="4"/>
        <v>350620120</v>
      </c>
      <c r="G119" s="55">
        <v>301.85000000000002</v>
      </c>
      <c r="H119" s="55">
        <v>0.61</v>
      </c>
      <c r="I119" s="55">
        <v>0.86</v>
      </c>
      <c r="J119" s="55">
        <v>2.15</v>
      </c>
      <c r="K119" s="55">
        <v>0.25</v>
      </c>
    </row>
    <row r="120" spans="1:11" x14ac:dyDescent="0.2">
      <c r="A120" s="66" t="s">
        <v>72</v>
      </c>
      <c r="B120" s="66">
        <v>3506300</v>
      </c>
      <c r="C120" s="53">
        <v>14</v>
      </c>
      <c r="D120" s="54">
        <v>14</v>
      </c>
      <c r="E120" s="66" t="str">
        <f t="shared" si="3"/>
        <v>Bernardino de Campos14</v>
      </c>
      <c r="F120" s="67" t="str">
        <f t="shared" si="4"/>
        <v>350630014</v>
      </c>
      <c r="G120" s="55">
        <v>244.02</v>
      </c>
      <c r="H120" s="55">
        <v>0.92</v>
      </c>
      <c r="I120" s="55">
        <v>1.21</v>
      </c>
      <c r="J120" s="55">
        <v>2.5299999999999998</v>
      </c>
      <c r="K120" s="55">
        <v>0.28999999999999992</v>
      </c>
    </row>
    <row r="121" spans="1:11" x14ac:dyDescent="0.2">
      <c r="A121" s="66" t="s">
        <v>72</v>
      </c>
      <c r="B121" s="66">
        <v>3506300</v>
      </c>
      <c r="C121" s="53">
        <v>14</v>
      </c>
      <c r="D121" s="54">
        <v>17</v>
      </c>
      <c r="E121" s="66" t="str">
        <f t="shared" si="3"/>
        <v>Bernardino de Campos17</v>
      </c>
      <c r="F121" s="67" t="str">
        <f t="shared" si="4"/>
        <v>350630017</v>
      </c>
      <c r="G121" s="55">
        <v>244.02</v>
      </c>
      <c r="H121" s="55">
        <v>0.92</v>
      </c>
      <c r="I121" s="55">
        <v>1.21</v>
      </c>
      <c r="J121" s="55">
        <v>2.5299999999999998</v>
      </c>
      <c r="K121" s="55">
        <v>0.28999999999999992</v>
      </c>
    </row>
    <row r="122" spans="1:11" x14ac:dyDescent="0.2">
      <c r="A122" s="66" t="s">
        <v>73</v>
      </c>
      <c r="B122" s="66">
        <v>3506359</v>
      </c>
      <c r="C122" s="53">
        <v>7</v>
      </c>
      <c r="D122" s="54">
        <v>7</v>
      </c>
      <c r="E122" s="66" t="str">
        <f t="shared" si="3"/>
        <v>Bertioga7</v>
      </c>
      <c r="F122" s="67" t="str">
        <f t="shared" si="4"/>
        <v>35063597</v>
      </c>
      <c r="G122" s="55">
        <v>491.7</v>
      </c>
      <c r="H122" s="55">
        <v>6.78</v>
      </c>
      <c r="I122" s="55">
        <v>10.27</v>
      </c>
      <c r="J122" s="55">
        <v>27.5</v>
      </c>
      <c r="K122" s="55">
        <v>3.4899999999999993</v>
      </c>
    </row>
    <row r="123" spans="1:11" x14ac:dyDescent="0.2">
      <c r="A123" s="66" t="s">
        <v>73</v>
      </c>
      <c r="B123" s="66">
        <v>3506359</v>
      </c>
      <c r="C123" s="53">
        <v>7</v>
      </c>
      <c r="D123" s="54">
        <v>6</v>
      </c>
      <c r="E123" s="66" t="str">
        <f t="shared" si="3"/>
        <v>Bertioga6</v>
      </c>
      <c r="F123" s="67" t="str">
        <f t="shared" si="4"/>
        <v>35063596</v>
      </c>
      <c r="G123" s="55">
        <v>491.7</v>
      </c>
      <c r="H123" s="55">
        <v>6.78</v>
      </c>
      <c r="I123" s="55">
        <v>10.27</v>
      </c>
      <c r="J123" s="55">
        <v>27.5</v>
      </c>
      <c r="K123" s="55">
        <v>3.4899999999999993</v>
      </c>
    </row>
    <row r="124" spans="1:11" x14ac:dyDescent="0.2">
      <c r="A124" s="66" t="s">
        <v>74</v>
      </c>
      <c r="B124" s="66">
        <v>3506409</v>
      </c>
      <c r="C124" s="53">
        <v>19</v>
      </c>
      <c r="D124" s="54">
        <v>19</v>
      </c>
      <c r="E124" s="66" t="str">
        <f t="shared" si="3"/>
        <v>Bilac19</v>
      </c>
      <c r="F124" s="67" t="str">
        <f t="shared" si="4"/>
        <v>350640919</v>
      </c>
      <c r="G124" s="55">
        <v>157.28</v>
      </c>
      <c r="H124" s="55">
        <v>0.28999999999999998</v>
      </c>
      <c r="I124" s="55">
        <v>0.39</v>
      </c>
      <c r="J124" s="55">
        <v>1.1499999999999999</v>
      </c>
      <c r="K124" s="55">
        <v>0.10000000000000003</v>
      </c>
    </row>
    <row r="125" spans="1:11" x14ac:dyDescent="0.2">
      <c r="A125" s="66" t="s">
        <v>74</v>
      </c>
      <c r="B125" s="66">
        <v>3506409</v>
      </c>
      <c r="C125" s="53">
        <v>19</v>
      </c>
      <c r="D125" s="54">
        <v>20</v>
      </c>
      <c r="E125" s="66" t="str">
        <f t="shared" si="3"/>
        <v>Bilac20</v>
      </c>
      <c r="F125" s="67" t="str">
        <f t="shared" si="4"/>
        <v>350640920</v>
      </c>
      <c r="G125" s="55">
        <v>157.28</v>
      </c>
      <c r="H125" s="55">
        <v>0.28999999999999998</v>
      </c>
      <c r="I125" s="55">
        <v>0.39</v>
      </c>
      <c r="J125" s="55">
        <v>1.1499999999999999</v>
      </c>
      <c r="K125" s="55">
        <v>0.10000000000000003</v>
      </c>
    </row>
    <row r="126" spans="1:11" x14ac:dyDescent="0.2">
      <c r="A126" s="66" t="s">
        <v>75</v>
      </c>
      <c r="B126" s="66">
        <v>3506508</v>
      </c>
      <c r="C126" s="53">
        <v>19</v>
      </c>
      <c r="D126" s="54">
        <v>19</v>
      </c>
      <c r="E126" s="66" t="str">
        <f t="shared" si="3"/>
        <v>Birigui19</v>
      </c>
      <c r="F126" s="67" t="str">
        <f t="shared" si="4"/>
        <v>350650819</v>
      </c>
      <c r="G126" s="55">
        <v>530.65</v>
      </c>
      <c r="H126" s="55">
        <v>0.91</v>
      </c>
      <c r="I126" s="55">
        <v>1.21</v>
      </c>
      <c r="J126" s="55">
        <v>3.84</v>
      </c>
      <c r="K126" s="55">
        <v>0.29999999999999993</v>
      </c>
    </row>
    <row r="127" spans="1:11" x14ac:dyDescent="0.2">
      <c r="A127" s="66" t="s">
        <v>76</v>
      </c>
      <c r="B127" s="66">
        <v>3506607</v>
      </c>
      <c r="C127" s="53">
        <v>6</v>
      </c>
      <c r="D127" s="54">
        <v>6</v>
      </c>
      <c r="E127" s="66" t="str">
        <f t="shared" si="3"/>
        <v>Biritiba-Mirim6</v>
      </c>
      <c r="F127" s="67" t="str">
        <f t="shared" si="4"/>
        <v>35066076</v>
      </c>
      <c r="G127" s="55">
        <v>316.72000000000003</v>
      </c>
      <c r="H127" s="55">
        <v>2.2999999999999998</v>
      </c>
      <c r="I127" s="55">
        <v>3.55</v>
      </c>
      <c r="J127" s="55">
        <v>9.5</v>
      </c>
      <c r="K127" s="55">
        <v>1.25</v>
      </c>
    </row>
    <row r="128" spans="1:11" x14ac:dyDescent="0.2">
      <c r="A128" s="66" t="s">
        <v>76</v>
      </c>
      <c r="B128" s="66">
        <v>3506607</v>
      </c>
      <c r="C128" s="53">
        <v>6</v>
      </c>
      <c r="D128" s="54">
        <v>7</v>
      </c>
      <c r="E128" s="66" t="str">
        <f t="shared" si="3"/>
        <v>Biritiba-Mirim7</v>
      </c>
      <c r="F128" s="67" t="str">
        <f t="shared" si="4"/>
        <v>35066077</v>
      </c>
      <c r="G128" s="55">
        <v>316.72000000000003</v>
      </c>
      <c r="H128" s="55">
        <v>2.2999999999999998</v>
      </c>
      <c r="I128" s="55">
        <v>3.55</v>
      </c>
      <c r="J128" s="55">
        <v>9.5</v>
      </c>
      <c r="K128" s="55">
        <v>1.25</v>
      </c>
    </row>
    <row r="129" spans="1:11" x14ac:dyDescent="0.2">
      <c r="A129" s="66" t="s">
        <v>77</v>
      </c>
      <c r="B129" s="66">
        <v>3506706</v>
      </c>
      <c r="C129" s="53">
        <v>13</v>
      </c>
      <c r="D129" s="54">
        <v>13</v>
      </c>
      <c r="E129" s="66" t="str">
        <f t="shared" si="3"/>
        <v>Boa Esperança do Sul13</v>
      </c>
      <c r="F129" s="67" t="str">
        <f t="shared" si="4"/>
        <v>350670613</v>
      </c>
      <c r="G129" s="55">
        <v>691.02</v>
      </c>
      <c r="H129" s="55">
        <v>2.27</v>
      </c>
      <c r="I129" s="55">
        <v>2.83</v>
      </c>
      <c r="J129" s="55">
        <v>5.5</v>
      </c>
      <c r="K129" s="55">
        <v>0.56000000000000005</v>
      </c>
    </row>
    <row r="130" spans="1:11" x14ac:dyDescent="0.2">
      <c r="A130" s="66" t="s">
        <v>78</v>
      </c>
      <c r="B130" s="66">
        <v>3506805</v>
      </c>
      <c r="C130" s="53">
        <v>13</v>
      </c>
      <c r="D130" s="54">
        <v>13</v>
      </c>
      <c r="E130" s="66" t="str">
        <f t="shared" si="3"/>
        <v>Bocaina13</v>
      </c>
      <c r="F130" s="67" t="str">
        <f t="shared" si="4"/>
        <v>350680513</v>
      </c>
      <c r="G130" s="55">
        <v>364.04</v>
      </c>
      <c r="H130" s="55">
        <v>1.22</v>
      </c>
      <c r="I130" s="55">
        <v>1.52</v>
      </c>
      <c r="J130" s="55">
        <v>2.96</v>
      </c>
      <c r="K130" s="55">
        <v>0.30000000000000004</v>
      </c>
    </row>
    <row r="131" spans="1:11" x14ac:dyDescent="0.2">
      <c r="A131" s="66" t="s">
        <v>79</v>
      </c>
      <c r="B131" s="66">
        <v>3506904</v>
      </c>
      <c r="C131" s="53">
        <v>10</v>
      </c>
      <c r="D131" s="54">
        <v>10</v>
      </c>
      <c r="E131" s="66" t="str">
        <f t="shared" si="3"/>
        <v>Bofete10</v>
      </c>
      <c r="F131" s="67" t="str">
        <f t="shared" si="4"/>
        <v>350690410</v>
      </c>
      <c r="G131" s="55">
        <v>653.36</v>
      </c>
      <c r="H131" s="55">
        <v>1.55</v>
      </c>
      <c r="I131" s="55">
        <v>2.42</v>
      </c>
      <c r="J131" s="55">
        <v>6.25</v>
      </c>
      <c r="K131" s="55">
        <v>0.86999999999999988</v>
      </c>
    </row>
    <row r="132" spans="1:11" x14ac:dyDescent="0.2">
      <c r="A132" s="66" t="s">
        <v>79</v>
      </c>
      <c r="B132" s="66">
        <v>3506904</v>
      </c>
      <c r="C132" s="53">
        <v>10</v>
      </c>
      <c r="D132" s="54">
        <v>14</v>
      </c>
      <c r="E132" s="66" t="str">
        <f t="shared" si="3"/>
        <v>Bofete14</v>
      </c>
      <c r="F132" s="67" t="str">
        <f t="shared" si="4"/>
        <v>350690414</v>
      </c>
      <c r="G132" s="55">
        <v>653.36</v>
      </c>
      <c r="H132" s="55">
        <v>1.55</v>
      </c>
      <c r="I132" s="55">
        <v>2.42</v>
      </c>
      <c r="J132" s="55">
        <v>6.25</v>
      </c>
      <c r="K132" s="55">
        <v>0.86999999999999988</v>
      </c>
    </row>
    <row r="133" spans="1:11" x14ac:dyDescent="0.2">
      <c r="A133" s="66" t="s">
        <v>80</v>
      </c>
      <c r="B133" s="66">
        <v>3507001</v>
      </c>
      <c r="C133" s="53">
        <v>10</v>
      </c>
      <c r="D133" s="54">
        <v>10</v>
      </c>
      <c r="E133" s="66" t="str">
        <f t="shared" si="3"/>
        <v>Boituva10</v>
      </c>
      <c r="F133" s="67" t="str">
        <f t="shared" si="4"/>
        <v>350700110</v>
      </c>
      <c r="G133" s="55">
        <v>249.01</v>
      </c>
      <c r="H133" s="55">
        <v>0.47</v>
      </c>
      <c r="I133" s="55">
        <v>0.82</v>
      </c>
      <c r="J133" s="55">
        <v>2.2599999999999998</v>
      </c>
      <c r="K133" s="55">
        <v>0.35</v>
      </c>
    </row>
    <row r="134" spans="1:11" x14ac:dyDescent="0.2">
      <c r="A134" s="66" t="s">
        <v>81</v>
      </c>
      <c r="B134" s="66">
        <v>3507100</v>
      </c>
      <c r="C134" s="53">
        <v>5</v>
      </c>
      <c r="D134" s="54">
        <v>5</v>
      </c>
      <c r="E134" s="66" t="str">
        <f t="shared" si="3"/>
        <v>Bom Jesus dos Perdões5</v>
      </c>
      <c r="F134" s="67" t="str">
        <f t="shared" si="4"/>
        <v>35071005</v>
      </c>
      <c r="G134" s="55">
        <v>108.51</v>
      </c>
      <c r="H134" s="55">
        <v>0.33</v>
      </c>
      <c r="I134" s="55">
        <v>0.5</v>
      </c>
      <c r="J134" s="55">
        <v>1.32</v>
      </c>
      <c r="K134" s="55">
        <v>0.16999999999999998</v>
      </c>
    </row>
    <row r="135" spans="1:11" x14ac:dyDescent="0.2">
      <c r="A135" s="66" t="s">
        <v>82</v>
      </c>
      <c r="B135" s="66">
        <v>3507159</v>
      </c>
      <c r="C135" s="53">
        <v>14</v>
      </c>
      <c r="D135" s="54">
        <v>14</v>
      </c>
      <c r="E135" s="66" t="str">
        <f t="shared" si="3"/>
        <v>Bom Sucesso de Itararé14</v>
      </c>
      <c r="F135" s="67" t="str">
        <f t="shared" si="4"/>
        <v>350715914</v>
      </c>
      <c r="G135" s="55">
        <v>133.22</v>
      </c>
      <c r="H135" s="55">
        <v>0.49</v>
      </c>
      <c r="I135" s="55">
        <v>0.66</v>
      </c>
      <c r="J135" s="55">
        <v>1.48</v>
      </c>
      <c r="K135" s="55">
        <v>0.17000000000000004</v>
      </c>
    </row>
    <row r="136" spans="1:11" x14ac:dyDescent="0.2">
      <c r="A136" s="66" t="s">
        <v>83</v>
      </c>
      <c r="B136" s="66">
        <v>3507209</v>
      </c>
      <c r="C136" s="53">
        <v>21</v>
      </c>
      <c r="D136" s="54">
        <v>21</v>
      </c>
      <c r="E136" s="66" t="str">
        <f t="shared" si="3"/>
        <v>Borá21</v>
      </c>
      <c r="F136" s="67" t="str">
        <f t="shared" si="4"/>
        <v>350720921</v>
      </c>
      <c r="G136" s="55">
        <v>118.67</v>
      </c>
      <c r="H136" s="55">
        <v>0.32</v>
      </c>
      <c r="I136" s="55">
        <v>0.42</v>
      </c>
      <c r="J136" s="55">
        <v>0.9</v>
      </c>
      <c r="K136" s="55">
        <v>9.9999999999999978E-2</v>
      </c>
    </row>
    <row r="137" spans="1:11" x14ac:dyDescent="0.2">
      <c r="A137" s="66" t="s">
        <v>84</v>
      </c>
      <c r="B137" s="66">
        <v>3507308</v>
      </c>
      <c r="C137" s="53">
        <v>13</v>
      </c>
      <c r="D137" s="54">
        <v>13</v>
      </c>
      <c r="E137" s="66" t="str">
        <f t="shared" si="3"/>
        <v>Boracéia13</v>
      </c>
      <c r="F137" s="67" t="str">
        <f t="shared" si="4"/>
        <v>350730813</v>
      </c>
      <c r="G137" s="55">
        <v>120.8</v>
      </c>
      <c r="H137" s="55">
        <v>0.4</v>
      </c>
      <c r="I137" s="55">
        <v>0.5</v>
      </c>
      <c r="J137" s="55">
        <v>0.97</v>
      </c>
      <c r="K137" s="55">
        <v>9.9999999999999978E-2</v>
      </c>
    </row>
    <row r="138" spans="1:11" x14ac:dyDescent="0.2">
      <c r="A138" s="66" t="s">
        <v>85</v>
      </c>
      <c r="B138" s="66">
        <v>3507407</v>
      </c>
      <c r="C138" s="53">
        <v>16</v>
      </c>
      <c r="D138" s="54">
        <v>16</v>
      </c>
      <c r="E138" s="66" t="str">
        <f t="shared" si="3"/>
        <v>Borborema16</v>
      </c>
      <c r="F138" s="67" t="str">
        <f t="shared" si="4"/>
        <v>350740716</v>
      </c>
      <c r="G138" s="55">
        <v>552.6</v>
      </c>
      <c r="H138" s="55">
        <v>1.32</v>
      </c>
      <c r="I138" s="55">
        <v>1.69</v>
      </c>
      <c r="J138" s="55">
        <v>4.1399999999999997</v>
      </c>
      <c r="K138" s="55">
        <v>0.36999999999999988</v>
      </c>
    </row>
    <row r="139" spans="1:11" x14ac:dyDescent="0.2">
      <c r="A139" s="66" t="s">
        <v>86</v>
      </c>
      <c r="B139" s="66">
        <v>3507456</v>
      </c>
      <c r="C139" s="53">
        <v>13</v>
      </c>
      <c r="D139" s="54">
        <v>13</v>
      </c>
      <c r="E139" s="66" t="str">
        <f t="shared" si="3"/>
        <v>Borebi13</v>
      </c>
      <c r="F139" s="67" t="str">
        <f t="shared" si="4"/>
        <v>350745613</v>
      </c>
      <c r="G139" s="55">
        <v>348.12</v>
      </c>
      <c r="H139" s="55">
        <v>1.32</v>
      </c>
      <c r="I139" s="55">
        <v>1.65</v>
      </c>
      <c r="J139" s="55">
        <v>3.15</v>
      </c>
      <c r="K139" s="55">
        <v>0.32999999999999985</v>
      </c>
    </row>
    <row r="140" spans="1:11" x14ac:dyDescent="0.2">
      <c r="A140" s="66" t="s">
        <v>86</v>
      </c>
      <c r="B140" s="66">
        <v>3507456</v>
      </c>
      <c r="C140" s="53">
        <v>13</v>
      </c>
      <c r="D140" s="54">
        <v>17</v>
      </c>
      <c r="E140" s="66" t="str">
        <f t="shared" si="3"/>
        <v>Borebi17</v>
      </c>
      <c r="F140" s="67" t="str">
        <f t="shared" si="4"/>
        <v>350745617</v>
      </c>
      <c r="G140" s="55">
        <v>348.12</v>
      </c>
      <c r="H140" s="55">
        <v>1.32</v>
      </c>
      <c r="I140" s="55">
        <v>1.65</v>
      </c>
      <c r="J140" s="55">
        <v>3.15</v>
      </c>
      <c r="K140" s="55">
        <v>0.32999999999999985</v>
      </c>
    </row>
    <row r="141" spans="1:11" x14ac:dyDescent="0.2">
      <c r="A141" s="66" t="s">
        <v>87</v>
      </c>
      <c r="B141" s="66">
        <v>3507506</v>
      </c>
      <c r="C141" s="53">
        <v>10</v>
      </c>
      <c r="D141" s="54">
        <v>10</v>
      </c>
      <c r="E141" s="66" t="str">
        <f t="shared" si="3"/>
        <v>Botucatu10</v>
      </c>
      <c r="F141" s="67" t="str">
        <f t="shared" si="4"/>
        <v>350750610</v>
      </c>
      <c r="G141" s="55">
        <v>1482.87</v>
      </c>
      <c r="H141" s="55">
        <v>4.0999999999999996</v>
      </c>
      <c r="I141" s="55">
        <v>5.89</v>
      </c>
      <c r="J141" s="55">
        <v>13.6</v>
      </c>
      <c r="K141" s="55">
        <v>1.79</v>
      </c>
    </row>
    <row r="142" spans="1:11" x14ac:dyDescent="0.2">
      <c r="A142" s="66" t="s">
        <v>87</v>
      </c>
      <c r="B142" s="66">
        <v>3507506</v>
      </c>
      <c r="C142" s="53">
        <v>10</v>
      </c>
      <c r="D142" s="54">
        <v>5</v>
      </c>
      <c r="E142" s="66" t="str">
        <f t="shared" si="3"/>
        <v>Botucatu5</v>
      </c>
      <c r="F142" s="67" t="str">
        <f t="shared" si="4"/>
        <v>35075065</v>
      </c>
      <c r="G142" s="55">
        <v>1482.87</v>
      </c>
      <c r="H142" s="55">
        <v>4.0999999999999996</v>
      </c>
      <c r="I142" s="55">
        <v>5.89</v>
      </c>
      <c r="J142" s="55">
        <v>13.6</v>
      </c>
      <c r="K142" s="55">
        <v>1.79</v>
      </c>
    </row>
    <row r="143" spans="1:11" x14ac:dyDescent="0.2">
      <c r="A143" s="66" t="s">
        <v>87</v>
      </c>
      <c r="B143" s="66">
        <v>3507506</v>
      </c>
      <c r="C143" s="53">
        <v>10</v>
      </c>
      <c r="D143" s="54">
        <v>17</v>
      </c>
      <c r="E143" s="66" t="str">
        <f t="shared" si="3"/>
        <v>Botucatu17</v>
      </c>
      <c r="F143" s="67" t="str">
        <f t="shared" si="4"/>
        <v>350750617</v>
      </c>
      <c r="G143" s="55">
        <v>1482.87</v>
      </c>
      <c r="H143" s="55">
        <v>4.0999999999999996</v>
      </c>
      <c r="I143" s="55">
        <v>5.89</v>
      </c>
      <c r="J143" s="55">
        <v>13.6</v>
      </c>
      <c r="K143" s="55">
        <v>1.79</v>
      </c>
    </row>
    <row r="144" spans="1:11" x14ac:dyDescent="0.2">
      <c r="A144" s="66" t="s">
        <v>88</v>
      </c>
      <c r="B144" s="66">
        <v>3507605</v>
      </c>
      <c r="C144" s="53">
        <v>5</v>
      </c>
      <c r="D144" s="54">
        <v>5</v>
      </c>
      <c r="E144" s="66" t="str">
        <f t="shared" si="3"/>
        <v>Bragança Paulista5</v>
      </c>
      <c r="F144" s="67" t="str">
        <f t="shared" si="4"/>
        <v>35076055</v>
      </c>
      <c r="G144" s="55">
        <v>513.59</v>
      </c>
      <c r="H144" s="55">
        <v>1.55</v>
      </c>
      <c r="I144" s="55">
        <v>2.38</v>
      </c>
      <c r="J144" s="55">
        <v>6.28</v>
      </c>
      <c r="K144" s="55">
        <v>0.82999999999999985</v>
      </c>
    </row>
    <row r="145" spans="1:11" x14ac:dyDescent="0.2">
      <c r="A145" s="66" t="s">
        <v>89</v>
      </c>
      <c r="B145" s="66">
        <v>3507704</v>
      </c>
      <c r="C145" s="53">
        <v>19</v>
      </c>
      <c r="D145" s="54">
        <v>19</v>
      </c>
      <c r="E145" s="66" t="str">
        <f t="shared" si="3"/>
        <v>Braúna19</v>
      </c>
      <c r="F145" s="67" t="str">
        <f t="shared" si="4"/>
        <v>350770419</v>
      </c>
      <c r="G145" s="55">
        <v>195.52</v>
      </c>
      <c r="H145" s="55">
        <v>0.41</v>
      </c>
      <c r="I145" s="55">
        <v>0.57999999999999996</v>
      </c>
      <c r="J145" s="55">
        <v>1.48</v>
      </c>
      <c r="K145" s="55">
        <v>0.16999999999999998</v>
      </c>
    </row>
    <row r="146" spans="1:11" x14ac:dyDescent="0.2">
      <c r="A146" s="66" t="s">
        <v>89</v>
      </c>
      <c r="B146" s="66">
        <v>3507704</v>
      </c>
      <c r="C146" s="53">
        <v>19</v>
      </c>
      <c r="D146" s="54">
        <v>20</v>
      </c>
      <c r="E146" s="66" t="str">
        <f t="shared" si="3"/>
        <v>Braúna20</v>
      </c>
      <c r="F146" s="67" t="str">
        <f t="shared" si="4"/>
        <v>350770420</v>
      </c>
      <c r="G146" s="55">
        <v>195.52</v>
      </c>
      <c r="H146" s="55">
        <v>0.41</v>
      </c>
      <c r="I146" s="55">
        <v>0.57999999999999996</v>
      </c>
      <c r="J146" s="55">
        <v>1.48</v>
      </c>
      <c r="K146" s="55">
        <v>0.16999999999999998</v>
      </c>
    </row>
    <row r="147" spans="1:11" x14ac:dyDescent="0.2">
      <c r="A147" s="66" t="s">
        <v>90</v>
      </c>
      <c r="B147" s="66">
        <v>3507753</v>
      </c>
      <c r="C147" s="53">
        <v>19</v>
      </c>
      <c r="D147" s="54">
        <v>19</v>
      </c>
      <c r="E147" s="66" t="str">
        <f t="shared" si="3"/>
        <v>Brejo Alegre19</v>
      </c>
      <c r="F147" s="67" t="str">
        <f t="shared" si="4"/>
        <v>350775319</v>
      </c>
      <c r="G147" s="55">
        <v>104.83</v>
      </c>
      <c r="H147" s="55">
        <v>0.18</v>
      </c>
      <c r="I147" s="55">
        <v>0.24</v>
      </c>
      <c r="J147" s="55">
        <v>0.76</v>
      </c>
      <c r="K147" s="55">
        <v>0.06</v>
      </c>
    </row>
    <row r="148" spans="1:11" x14ac:dyDescent="0.2">
      <c r="A148" s="66" t="s">
        <v>91</v>
      </c>
      <c r="B148" s="66">
        <v>3507803</v>
      </c>
      <c r="C148" s="53">
        <v>4</v>
      </c>
      <c r="D148" s="54">
        <v>4</v>
      </c>
      <c r="E148" s="66" t="str">
        <f t="shared" si="3"/>
        <v>Brodowski4</v>
      </c>
      <c r="F148" s="67" t="str">
        <f t="shared" si="4"/>
        <v>35078034</v>
      </c>
      <c r="G148" s="55">
        <v>279.8</v>
      </c>
      <c r="H148" s="55">
        <v>0.95</v>
      </c>
      <c r="I148" s="55">
        <v>1.39</v>
      </c>
      <c r="J148" s="55">
        <v>4.4400000000000004</v>
      </c>
      <c r="K148" s="55">
        <v>0.43999999999999995</v>
      </c>
    </row>
    <row r="149" spans="1:11" x14ac:dyDescent="0.2">
      <c r="A149" s="66" t="s">
        <v>92</v>
      </c>
      <c r="B149" s="66">
        <v>3507902</v>
      </c>
      <c r="C149" s="53">
        <v>13</v>
      </c>
      <c r="D149" s="54">
        <v>13</v>
      </c>
      <c r="E149" s="66" t="str">
        <f t="shared" si="3"/>
        <v>Brotas13</v>
      </c>
      <c r="F149" s="67" t="str">
        <f t="shared" si="4"/>
        <v>350790213</v>
      </c>
      <c r="G149" s="55">
        <v>1101.47</v>
      </c>
      <c r="H149" s="55">
        <v>3.76</v>
      </c>
      <c r="I149" s="55">
        <v>4.6900000000000004</v>
      </c>
      <c r="J149" s="55">
        <v>9.11</v>
      </c>
      <c r="K149" s="55">
        <v>0.9300000000000006</v>
      </c>
    </row>
    <row r="150" spans="1:11" x14ac:dyDescent="0.2">
      <c r="A150" s="66" t="s">
        <v>93</v>
      </c>
      <c r="B150" s="66">
        <v>3508009</v>
      </c>
      <c r="C150" s="53">
        <v>14</v>
      </c>
      <c r="D150" s="54">
        <v>14</v>
      </c>
      <c r="E150" s="66" t="str">
        <f t="shared" si="3"/>
        <v>Buri14</v>
      </c>
      <c r="F150" s="67" t="str">
        <f t="shared" si="4"/>
        <v>350800914</v>
      </c>
      <c r="G150" s="55">
        <v>1194.98</v>
      </c>
      <c r="H150" s="55">
        <v>4.42</v>
      </c>
      <c r="I150" s="55">
        <v>6</v>
      </c>
      <c r="J150" s="55">
        <v>13.42</v>
      </c>
      <c r="K150" s="55">
        <v>1.58</v>
      </c>
    </row>
    <row r="151" spans="1:11" x14ac:dyDescent="0.2">
      <c r="A151" s="66" t="s">
        <v>94</v>
      </c>
      <c r="B151" s="66">
        <v>3508108</v>
      </c>
      <c r="C151" s="53">
        <v>19</v>
      </c>
      <c r="D151" s="54">
        <v>19</v>
      </c>
      <c r="E151" s="66" t="str">
        <f t="shared" si="3"/>
        <v>Buritama19</v>
      </c>
      <c r="F151" s="67" t="str">
        <f t="shared" si="4"/>
        <v>350810819</v>
      </c>
      <c r="G151" s="55">
        <v>326.64</v>
      </c>
      <c r="H151" s="55">
        <v>0.56000000000000005</v>
      </c>
      <c r="I151" s="55">
        <v>0.75</v>
      </c>
      <c r="J151" s="55">
        <v>2.37</v>
      </c>
      <c r="K151" s="55">
        <v>0.18999999999999995</v>
      </c>
    </row>
    <row r="152" spans="1:11" x14ac:dyDescent="0.2">
      <c r="A152" s="66" t="s">
        <v>95</v>
      </c>
      <c r="B152" s="66">
        <v>3508207</v>
      </c>
      <c r="C152" s="53">
        <v>8</v>
      </c>
      <c r="D152" s="54">
        <v>8</v>
      </c>
      <c r="E152" s="66" t="str">
        <f t="shared" si="3"/>
        <v>Buritizal8</v>
      </c>
      <c r="F152" s="67" t="str">
        <f t="shared" si="4"/>
        <v>35082078</v>
      </c>
      <c r="G152" s="55">
        <v>266.27</v>
      </c>
      <c r="H152" s="55">
        <v>0.82</v>
      </c>
      <c r="I152" s="55">
        <v>1.35</v>
      </c>
      <c r="J152" s="55">
        <v>4.32</v>
      </c>
      <c r="K152" s="55">
        <v>0.53000000000000014</v>
      </c>
    </row>
    <row r="153" spans="1:11" x14ac:dyDescent="0.2">
      <c r="A153" s="66" t="s">
        <v>96</v>
      </c>
      <c r="B153" s="66">
        <v>3508306</v>
      </c>
      <c r="C153" s="53">
        <v>17</v>
      </c>
      <c r="D153" s="54">
        <v>17</v>
      </c>
      <c r="E153" s="66" t="str">
        <f t="shared" ref="E153:E216" si="5">CONCATENATE(A153,D153)</f>
        <v>Cabrália Paulista17</v>
      </c>
      <c r="F153" s="67" t="str">
        <f t="shared" ref="F153:F216" si="6">CONCATENATE(B153,D153)</f>
        <v>350830617</v>
      </c>
      <c r="G153" s="55">
        <v>239.21</v>
      </c>
      <c r="H153" s="55">
        <v>0.92</v>
      </c>
      <c r="I153" s="55">
        <v>1.1599999999999999</v>
      </c>
      <c r="J153" s="55">
        <v>2.19</v>
      </c>
      <c r="K153" s="55">
        <v>0.23999999999999988</v>
      </c>
    </row>
    <row r="154" spans="1:11" x14ac:dyDescent="0.2">
      <c r="A154" s="66" t="s">
        <v>97</v>
      </c>
      <c r="B154" s="66">
        <v>3508405</v>
      </c>
      <c r="C154" s="53">
        <v>10</v>
      </c>
      <c r="D154" s="54">
        <v>10</v>
      </c>
      <c r="E154" s="66" t="str">
        <f t="shared" si="5"/>
        <v>Cabreúva10</v>
      </c>
      <c r="F154" s="67" t="str">
        <f t="shared" si="6"/>
        <v>350840510</v>
      </c>
      <c r="G154" s="55">
        <v>259.81</v>
      </c>
      <c r="H154" s="55">
        <v>0.64</v>
      </c>
      <c r="I154" s="55">
        <v>1.03</v>
      </c>
      <c r="J154" s="55">
        <v>2.77</v>
      </c>
      <c r="K154" s="55">
        <v>0.39</v>
      </c>
    </row>
    <row r="155" spans="1:11" x14ac:dyDescent="0.2">
      <c r="A155" s="66" t="s">
        <v>97</v>
      </c>
      <c r="B155" s="66">
        <v>3508405</v>
      </c>
      <c r="C155" s="53">
        <v>10</v>
      </c>
      <c r="D155" s="54">
        <v>5</v>
      </c>
      <c r="E155" s="66" t="str">
        <f t="shared" si="5"/>
        <v>Cabreúva5</v>
      </c>
      <c r="F155" s="67" t="str">
        <f t="shared" si="6"/>
        <v>35084055</v>
      </c>
      <c r="G155" s="55">
        <v>259.81</v>
      </c>
      <c r="H155" s="55">
        <v>0.64</v>
      </c>
      <c r="I155" s="55">
        <v>1.03</v>
      </c>
      <c r="J155" s="55">
        <v>2.77</v>
      </c>
      <c r="K155" s="55">
        <v>0.39</v>
      </c>
    </row>
    <row r="156" spans="1:11" x14ac:dyDescent="0.2">
      <c r="A156" s="66" t="s">
        <v>98</v>
      </c>
      <c r="B156" s="66">
        <v>3508504</v>
      </c>
      <c r="C156" s="53">
        <v>2</v>
      </c>
      <c r="D156" s="54">
        <v>2</v>
      </c>
      <c r="E156" s="66" t="str">
        <f t="shared" si="5"/>
        <v>Caçapava2</v>
      </c>
      <c r="F156" s="67" t="str">
        <f t="shared" si="6"/>
        <v>35085042</v>
      </c>
      <c r="G156" s="55">
        <v>369.91</v>
      </c>
      <c r="H156" s="55">
        <v>1.85</v>
      </c>
      <c r="I156" s="55">
        <v>2.42</v>
      </c>
      <c r="J156" s="55">
        <v>5.59</v>
      </c>
      <c r="K156" s="55">
        <v>0.56999999999999984</v>
      </c>
    </row>
    <row r="157" spans="1:11" x14ac:dyDescent="0.2">
      <c r="A157" s="66" t="s">
        <v>99</v>
      </c>
      <c r="B157" s="66">
        <v>3508603</v>
      </c>
      <c r="C157" s="53">
        <v>2</v>
      </c>
      <c r="D157" s="54">
        <v>2</v>
      </c>
      <c r="E157" s="66" t="str">
        <f t="shared" si="5"/>
        <v>Cachoeira Paulista2</v>
      </c>
      <c r="F157" s="67" t="str">
        <f t="shared" si="6"/>
        <v>35086032</v>
      </c>
      <c r="G157" s="55">
        <v>287.83999999999997</v>
      </c>
      <c r="H157" s="55">
        <v>1.44</v>
      </c>
      <c r="I157" s="55">
        <v>1.88</v>
      </c>
      <c r="J157" s="55">
        <v>4.33</v>
      </c>
      <c r="K157" s="55">
        <v>0.43999999999999995</v>
      </c>
    </row>
    <row r="158" spans="1:11" x14ac:dyDescent="0.2">
      <c r="A158" s="66" t="s">
        <v>100</v>
      </c>
      <c r="B158" s="66">
        <v>3508702</v>
      </c>
      <c r="C158" s="53">
        <v>4</v>
      </c>
      <c r="D158" s="54">
        <v>4</v>
      </c>
      <c r="E158" s="66" t="str">
        <f t="shared" si="5"/>
        <v>Caconde4</v>
      </c>
      <c r="F158" s="67" t="str">
        <f t="shared" si="6"/>
        <v>35087024</v>
      </c>
      <c r="G158" s="55">
        <v>470.49</v>
      </c>
      <c r="H158" s="55">
        <v>1.58</v>
      </c>
      <c r="I158" s="55">
        <v>2.31</v>
      </c>
      <c r="J158" s="55">
        <v>7.36</v>
      </c>
      <c r="K158" s="55">
        <v>0.73</v>
      </c>
    </row>
    <row r="159" spans="1:11" x14ac:dyDescent="0.2">
      <c r="A159" s="66" t="s">
        <v>101</v>
      </c>
      <c r="B159" s="66">
        <v>3508801</v>
      </c>
      <c r="C159" s="53">
        <v>16</v>
      </c>
      <c r="D159" s="54">
        <v>16</v>
      </c>
      <c r="E159" s="66" t="str">
        <f t="shared" si="5"/>
        <v>Cafelândia16</v>
      </c>
      <c r="F159" s="67" t="str">
        <f t="shared" si="6"/>
        <v>350880116</v>
      </c>
      <c r="G159" s="55">
        <v>919.86</v>
      </c>
      <c r="H159" s="55">
        <v>2.12</v>
      </c>
      <c r="I159" s="55">
        <v>2.79</v>
      </c>
      <c r="J159" s="55">
        <v>6.81</v>
      </c>
      <c r="K159" s="55">
        <v>0.66999999999999993</v>
      </c>
    </row>
    <row r="160" spans="1:11" x14ac:dyDescent="0.2">
      <c r="A160" s="66" t="s">
        <v>101</v>
      </c>
      <c r="B160" s="66">
        <v>3508801</v>
      </c>
      <c r="C160" s="53">
        <v>16</v>
      </c>
      <c r="D160" s="54">
        <v>20</v>
      </c>
      <c r="E160" s="66" t="str">
        <f t="shared" si="5"/>
        <v>Cafelândia20</v>
      </c>
      <c r="F160" s="67" t="str">
        <f t="shared" si="6"/>
        <v>350880120</v>
      </c>
      <c r="G160" s="55">
        <v>919.86</v>
      </c>
      <c r="H160" s="55">
        <v>2.12</v>
      </c>
      <c r="I160" s="55">
        <v>2.79</v>
      </c>
      <c r="J160" s="55">
        <v>6.81</v>
      </c>
      <c r="K160" s="55">
        <v>0.66999999999999993</v>
      </c>
    </row>
    <row r="161" spans="1:11" x14ac:dyDescent="0.2">
      <c r="A161" s="66" t="s">
        <v>102</v>
      </c>
      <c r="B161" s="66">
        <v>3508900</v>
      </c>
      <c r="C161" s="53">
        <v>21</v>
      </c>
      <c r="D161" s="54">
        <v>21</v>
      </c>
      <c r="E161" s="66" t="str">
        <f t="shared" si="5"/>
        <v>Caiabu21</v>
      </c>
      <c r="F161" s="67" t="str">
        <f t="shared" si="6"/>
        <v>350890021</v>
      </c>
      <c r="G161" s="55">
        <v>251.95</v>
      </c>
      <c r="H161" s="55">
        <v>0.66</v>
      </c>
      <c r="I161" s="55">
        <v>0.86</v>
      </c>
      <c r="J161" s="55">
        <v>1.86</v>
      </c>
      <c r="K161" s="55">
        <v>0.19999999999999996</v>
      </c>
    </row>
    <row r="162" spans="1:11" x14ac:dyDescent="0.2">
      <c r="A162" s="66" t="s">
        <v>103</v>
      </c>
      <c r="B162" s="66">
        <v>3509007</v>
      </c>
      <c r="C162" s="53">
        <v>6</v>
      </c>
      <c r="D162" s="54">
        <v>6</v>
      </c>
      <c r="E162" s="66" t="str">
        <f t="shared" si="5"/>
        <v>Caieiras6</v>
      </c>
      <c r="F162" s="67" t="str">
        <f t="shared" si="6"/>
        <v>35090076</v>
      </c>
      <c r="G162" s="55">
        <v>95.89</v>
      </c>
      <c r="H162" s="55">
        <v>0.33</v>
      </c>
      <c r="I162" s="55">
        <v>0.53</v>
      </c>
      <c r="J162" s="55">
        <v>1.42</v>
      </c>
      <c r="K162" s="55">
        <v>0.2</v>
      </c>
    </row>
    <row r="163" spans="1:11" x14ac:dyDescent="0.2">
      <c r="A163" s="66" t="s">
        <v>104</v>
      </c>
      <c r="B163" s="66">
        <v>3509106</v>
      </c>
      <c r="C163" s="53">
        <v>22</v>
      </c>
      <c r="D163" s="54">
        <v>22</v>
      </c>
      <c r="E163" s="66" t="str">
        <f t="shared" si="5"/>
        <v>Caiuá22</v>
      </c>
      <c r="F163" s="67" t="str">
        <f t="shared" si="6"/>
        <v>350910622</v>
      </c>
      <c r="G163" s="55">
        <v>535.52</v>
      </c>
      <c r="H163" s="55">
        <v>1.43</v>
      </c>
      <c r="I163" s="55">
        <v>1.94</v>
      </c>
      <c r="J163" s="55">
        <v>3.97</v>
      </c>
      <c r="K163" s="55">
        <v>0.51</v>
      </c>
    </row>
    <row r="164" spans="1:11" x14ac:dyDescent="0.2">
      <c r="A164" s="66" t="s">
        <v>104</v>
      </c>
      <c r="B164" s="66">
        <v>3509106</v>
      </c>
      <c r="C164" s="53">
        <v>22</v>
      </c>
      <c r="D164" s="54">
        <v>21</v>
      </c>
      <c r="E164" s="66" t="str">
        <f t="shared" si="5"/>
        <v>Caiuá21</v>
      </c>
      <c r="F164" s="67" t="str">
        <f t="shared" si="6"/>
        <v>350910621</v>
      </c>
      <c r="G164" s="55">
        <v>535.52</v>
      </c>
      <c r="H164" s="55">
        <v>1.43</v>
      </c>
      <c r="I164" s="55">
        <v>1.94</v>
      </c>
      <c r="J164" s="55">
        <v>3.97</v>
      </c>
      <c r="K164" s="55">
        <v>0.51</v>
      </c>
    </row>
    <row r="165" spans="1:11" x14ac:dyDescent="0.2">
      <c r="A165" s="66" t="s">
        <v>105</v>
      </c>
      <c r="B165" s="66">
        <v>3509205</v>
      </c>
      <c r="C165" s="53">
        <v>6</v>
      </c>
      <c r="D165" s="54">
        <v>6</v>
      </c>
      <c r="E165" s="66" t="str">
        <f t="shared" si="5"/>
        <v>Cajamar6</v>
      </c>
      <c r="F165" s="67" t="str">
        <f t="shared" si="6"/>
        <v>35092056</v>
      </c>
      <c r="G165" s="55">
        <v>128.36000000000001</v>
      </c>
      <c r="H165" s="55">
        <v>0.44</v>
      </c>
      <c r="I165" s="55">
        <v>0.71</v>
      </c>
      <c r="J165" s="55">
        <v>1.91</v>
      </c>
      <c r="K165" s="55">
        <v>0.26999999999999996</v>
      </c>
    </row>
    <row r="166" spans="1:11" x14ac:dyDescent="0.2">
      <c r="A166" s="66" t="s">
        <v>105</v>
      </c>
      <c r="B166" s="66">
        <v>3509205</v>
      </c>
      <c r="C166" s="53">
        <v>6</v>
      </c>
      <c r="D166" s="54">
        <v>10</v>
      </c>
      <c r="E166" s="66" t="str">
        <f t="shared" si="5"/>
        <v>Cajamar10</v>
      </c>
      <c r="F166" s="67" t="str">
        <f t="shared" si="6"/>
        <v>350920510</v>
      </c>
      <c r="G166" s="55">
        <v>128.36000000000001</v>
      </c>
      <c r="H166" s="55">
        <v>0.44</v>
      </c>
      <c r="I166" s="55">
        <v>0.71</v>
      </c>
      <c r="J166" s="55">
        <v>1.91</v>
      </c>
      <c r="K166" s="55">
        <v>0.26999999999999996</v>
      </c>
    </row>
    <row r="167" spans="1:11" x14ac:dyDescent="0.2">
      <c r="A167" s="66" t="s">
        <v>106</v>
      </c>
      <c r="B167" s="66">
        <v>3509254</v>
      </c>
      <c r="C167" s="53">
        <v>11</v>
      </c>
      <c r="D167" s="54">
        <v>11</v>
      </c>
      <c r="E167" s="66" t="str">
        <f t="shared" si="5"/>
        <v>Cajati11</v>
      </c>
      <c r="F167" s="67" t="str">
        <f t="shared" si="6"/>
        <v>350925411</v>
      </c>
      <c r="G167" s="55">
        <v>454.93</v>
      </c>
      <c r="H167" s="55">
        <v>4.21</v>
      </c>
      <c r="I167" s="55">
        <v>5.98</v>
      </c>
      <c r="J167" s="55">
        <v>13.71</v>
      </c>
      <c r="K167" s="55">
        <v>1.7700000000000005</v>
      </c>
    </row>
    <row r="168" spans="1:11" x14ac:dyDescent="0.2">
      <c r="A168" s="66" t="s">
        <v>107</v>
      </c>
      <c r="B168" s="66">
        <v>3509304</v>
      </c>
      <c r="C168" s="53">
        <v>15</v>
      </c>
      <c r="D168" s="54">
        <v>15</v>
      </c>
      <c r="E168" s="66" t="str">
        <f t="shared" si="5"/>
        <v>Cajobi15</v>
      </c>
      <c r="F168" s="67" t="str">
        <f t="shared" si="6"/>
        <v>350930415</v>
      </c>
      <c r="G168" s="55">
        <v>176.79</v>
      </c>
      <c r="H168" s="55">
        <v>0.28999999999999998</v>
      </c>
      <c r="I168" s="55">
        <v>0.44</v>
      </c>
      <c r="J168" s="55">
        <v>1.37</v>
      </c>
      <c r="K168" s="55">
        <v>0.15000000000000002</v>
      </c>
    </row>
    <row r="169" spans="1:11" x14ac:dyDescent="0.2">
      <c r="A169" s="66" t="s">
        <v>108</v>
      </c>
      <c r="B169" s="66">
        <v>3509403</v>
      </c>
      <c r="C169" s="53">
        <v>4</v>
      </c>
      <c r="D169" s="54">
        <v>4</v>
      </c>
      <c r="E169" s="66" t="str">
        <f t="shared" si="5"/>
        <v>Cajuru4</v>
      </c>
      <c r="F169" s="67" t="str">
        <f t="shared" si="6"/>
        <v>35094034</v>
      </c>
      <c r="G169" s="55">
        <v>660.69</v>
      </c>
      <c r="H169" s="55">
        <v>2.1800000000000002</v>
      </c>
      <c r="I169" s="55">
        <v>3.2</v>
      </c>
      <c r="J169" s="55">
        <v>10.19</v>
      </c>
      <c r="K169" s="55">
        <v>1.02</v>
      </c>
    </row>
    <row r="170" spans="1:11" x14ac:dyDescent="0.2">
      <c r="A170" s="66" t="s">
        <v>109</v>
      </c>
      <c r="B170" s="66">
        <v>3509452</v>
      </c>
      <c r="C170" s="53">
        <v>14</v>
      </c>
      <c r="D170" s="54">
        <v>14</v>
      </c>
      <c r="E170" s="66" t="str">
        <f t="shared" si="5"/>
        <v>Campina do Monte Alegre14</v>
      </c>
      <c r="F170" s="67" t="str">
        <f t="shared" si="6"/>
        <v>350945214</v>
      </c>
      <c r="G170" s="55">
        <v>184.08</v>
      </c>
      <c r="H170" s="55">
        <v>0.68</v>
      </c>
      <c r="I170" s="55">
        <v>0.92</v>
      </c>
      <c r="J170" s="55">
        <v>2.06</v>
      </c>
      <c r="K170" s="55">
        <v>0.24</v>
      </c>
    </row>
    <row r="171" spans="1:11" x14ac:dyDescent="0.2">
      <c r="A171" s="66" t="s">
        <v>110</v>
      </c>
      <c r="B171" s="66">
        <v>3509502</v>
      </c>
      <c r="C171" s="53">
        <v>5</v>
      </c>
      <c r="D171" s="54">
        <v>5</v>
      </c>
      <c r="E171" s="66" t="str">
        <f t="shared" si="5"/>
        <v>Campinas5</v>
      </c>
      <c r="F171" s="67" t="str">
        <f t="shared" si="6"/>
        <v>35095025</v>
      </c>
      <c r="G171" s="55">
        <v>795.7</v>
      </c>
      <c r="H171" s="55">
        <v>2.4300000000000002</v>
      </c>
      <c r="I171" s="55">
        <v>3.72</v>
      </c>
      <c r="J171" s="55">
        <v>9.8000000000000007</v>
      </c>
      <c r="K171" s="55">
        <v>1.29</v>
      </c>
    </row>
    <row r="172" spans="1:11" x14ac:dyDescent="0.2">
      <c r="A172" s="66" t="s">
        <v>111</v>
      </c>
      <c r="B172" s="66">
        <v>3509601</v>
      </c>
      <c r="C172" s="53">
        <v>5</v>
      </c>
      <c r="D172" s="54">
        <v>5</v>
      </c>
      <c r="E172" s="66" t="str">
        <f t="shared" si="5"/>
        <v>Campo Limpo Paulista5</v>
      </c>
      <c r="F172" s="67" t="str">
        <f t="shared" si="6"/>
        <v>35096015</v>
      </c>
      <c r="G172" s="55">
        <v>80.05</v>
      </c>
      <c r="H172" s="55">
        <v>0.24</v>
      </c>
      <c r="I172" s="55">
        <v>0.38</v>
      </c>
      <c r="J172" s="55">
        <v>1</v>
      </c>
      <c r="K172" s="55">
        <v>0.14000000000000001</v>
      </c>
    </row>
    <row r="173" spans="1:11" x14ac:dyDescent="0.2">
      <c r="A173" s="66" t="s">
        <v>112</v>
      </c>
      <c r="B173" s="66">
        <v>3509700</v>
      </c>
      <c r="C173" s="53">
        <v>1</v>
      </c>
      <c r="D173" s="54">
        <v>1</v>
      </c>
      <c r="E173" s="66" t="str">
        <f t="shared" si="5"/>
        <v>Campos do Jordão1</v>
      </c>
      <c r="F173" s="67" t="str">
        <f t="shared" si="6"/>
        <v>35097001</v>
      </c>
      <c r="G173" s="55">
        <v>289.51</v>
      </c>
      <c r="H173" s="55">
        <v>2.98</v>
      </c>
      <c r="I173" s="55">
        <v>4.26</v>
      </c>
      <c r="J173" s="55">
        <v>9.39</v>
      </c>
      <c r="K173" s="55">
        <v>1.2799999999999998</v>
      </c>
    </row>
    <row r="174" spans="1:11" x14ac:dyDescent="0.2">
      <c r="A174" s="66" t="s">
        <v>113</v>
      </c>
      <c r="B174" s="66">
        <v>3509809</v>
      </c>
      <c r="C174" s="53">
        <v>17</v>
      </c>
      <c r="D174" s="54">
        <v>17</v>
      </c>
      <c r="E174" s="66" t="str">
        <f t="shared" si="5"/>
        <v>Campos Novos Paulista17</v>
      </c>
      <c r="F174" s="67" t="str">
        <f t="shared" si="6"/>
        <v>350980917</v>
      </c>
      <c r="G174" s="55">
        <v>484.58</v>
      </c>
      <c r="H174" s="55">
        <v>1.86</v>
      </c>
      <c r="I174" s="55">
        <v>2.35</v>
      </c>
      <c r="J174" s="55">
        <v>4.4400000000000004</v>
      </c>
      <c r="K174" s="55">
        <v>0.49</v>
      </c>
    </row>
    <row r="175" spans="1:11" x14ac:dyDescent="0.2">
      <c r="A175" s="66" t="s">
        <v>114</v>
      </c>
      <c r="B175" s="66">
        <v>3509908</v>
      </c>
      <c r="C175" s="53">
        <v>11</v>
      </c>
      <c r="D175" s="54">
        <v>11</v>
      </c>
      <c r="E175" s="66" t="str">
        <f t="shared" si="5"/>
        <v>Cananéia11</v>
      </c>
      <c r="F175" s="67" t="str">
        <f t="shared" si="6"/>
        <v>350990811</v>
      </c>
      <c r="G175" s="55">
        <v>1242.01</v>
      </c>
      <c r="H175" s="55">
        <v>10.27</v>
      </c>
      <c r="I175" s="55">
        <v>14.59</v>
      </c>
      <c r="J175" s="55">
        <v>33.44</v>
      </c>
      <c r="K175" s="55">
        <v>4.32</v>
      </c>
    </row>
    <row r="176" spans="1:11" x14ac:dyDescent="0.2">
      <c r="A176" s="66" t="s">
        <v>115</v>
      </c>
      <c r="B176" s="66">
        <v>3509957</v>
      </c>
      <c r="C176" s="53">
        <v>2</v>
      </c>
      <c r="D176" s="54">
        <v>2</v>
      </c>
      <c r="E176" s="66" t="str">
        <f t="shared" si="5"/>
        <v>Canas2</v>
      </c>
      <c r="F176" s="67" t="str">
        <f t="shared" si="6"/>
        <v>35099572</v>
      </c>
      <c r="G176" s="55">
        <v>53.49</v>
      </c>
      <c r="H176" s="55">
        <v>0.27</v>
      </c>
      <c r="I176" s="55">
        <v>0.35</v>
      </c>
      <c r="J176" s="55">
        <v>0.82</v>
      </c>
      <c r="K176" s="55">
        <v>7.999999999999996E-2</v>
      </c>
    </row>
    <row r="177" spans="1:11" x14ac:dyDescent="0.2">
      <c r="A177" s="66" t="s">
        <v>116</v>
      </c>
      <c r="B177" s="66">
        <v>3510005</v>
      </c>
      <c r="C177" s="53">
        <v>17</v>
      </c>
      <c r="D177" s="54">
        <v>17</v>
      </c>
      <c r="E177" s="66" t="str">
        <f t="shared" si="5"/>
        <v>Cândido Mota17</v>
      </c>
      <c r="F177" s="67" t="str">
        <f t="shared" si="6"/>
        <v>351000517</v>
      </c>
      <c r="G177" s="55">
        <v>596.29</v>
      </c>
      <c r="H177" s="55">
        <v>2.35</v>
      </c>
      <c r="I177" s="55">
        <v>2.96</v>
      </c>
      <c r="J177" s="55">
        <v>5.6</v>
      </c>
      <c r="K177" s="55">
        <v>0.60999999999999988</v>
      </c>
    </row>
    <row r="178" spans="1:11" x14ac:dyDescent="0.2">
      <c r="A178" s="66" t="s">
        <v>117</v>
      </c>
      <c r="B178" s="66">
        <v>3510104</v>
      </c>
      <c r="C178" s="53">
        <v>15</v>
      </c>
      <c r="D178" s="54">
        <v>15</v>
      </c>
      <c r="E178" s="66" t="str">
        <f t="shared" si="5"/>
        <v>Cândido Rodrigues15</v>
      </c>
      <c r="F178" s="67" t="str">
        <f t="shared" si="6"/>
        <v>351010415</v>
      </c>
      <c r="G178" s="55">
        <v>69.52</v>
      </c>
      <c r="H178" s="55">
        <v>0.15</v>
      </c>
      <c r="I178" s="55">
        <v>0.2</v>
      </c>
      <c r="J178" s="55">
        <v>0.53</v>
      </c>
      <c r="K178" s="55">
        <v>5.0000000000000017E-2</v>
      </c>
    </row>
    <row r="179" spans="1:11" x14ac:dyDescent="0.2">
      <c r="A179" s="66" t="s">
        <v>117</v>
      </c>
      <c r="B179" s="66">
        <v>3510104</v>
      </c>
      <c r="C179" s="53">
        <v>15</v>
      </c>
      <c r="D179" s="54">
        <v>16</v>
      </c>
      <c r="E179" s="66" t="str">
        <f t="shared" si="5"/>
        <v>Cândido Rodrigues16</v>
      </c>
      <c r="F179" s="67" t="str">
        <f t="shared" si="6"/>
        <v>351010416</v>
      </c>
      <c r="G179" s="55">
        <v>69.52</v>
      </c>
      <c r="H179" s="55">
        <v>0.15</v>
      </c>
      <c r="I179" s="55">
        <v>0.2</v>
      </c>
      <c r="J179" s="55">
        <v>0.53</v>
      </c>
      <c r="K179" s="55">
        <v>5.0000000000000017E-2</v>
      </c>
    </row>
    <row r="180" spans="1:11" x14ac:dyDescent="0.2">
      <c r="A180" s="66" t="s">
        <v>118</v>
      </c>
      <c r="B180" s="66">
        <v>3510153</v>
      </c>
      <c r="C180" s="53">
        <v>17</v>
      </c>
      <c r="D180" s="54">
        <v>17</v>
      </c>
      <c r="E180" s="66" t="str">
        <f t="shared" si="5"/>
        <v>Canitar17</v>
      </c>
      <c r="F180" s="67" t="str">
        <f t="shared" si="6"/>
        <v>351015317</v>
      </c>
      <c r="G180" s="55">
        <v>57.38</v>
      </c>
      <c r="H180" s="55">
        <v>0.23</v>
      </c>
      <c r="I180" s="55">
        <v>0.28999999999999998</v>
      </c>
      <c r="J180" s="55">
        <v>0.55000000000000004</v>
      </c>
      <c r="K180" s="55">
        <v>5.999999999999997E-2</v>
      </c>
    </row>
    <row r="181" spans="1:11" x14ac:dyDescent="0.2">
      <c r="A181" s="66" t="s">
        <v>119</v>
      </c>
      <c r="B181" s="66">
        <v>3510203</v>
      </c>
      <c r="C181" s="53">
        <v>14</v>
      </c>
      <c r="D181" s="54">
        <v>14</v>
      </c>
      <c r="E181" s="66" t="str">
        <f t="shared" si="5"/>
        <v>Capão Bonito14</v>
      </c>
      <c r="F181" s="67" t="str">
        <f t="shared" si="6"/>
        <v>351020314</v>
      </c>
      <c r="G181" s="55">
        <v>1641.04</v>
      </c>
      <c r="H181" s="55">
        <v>6.1</v>
      </c>
      <c r="I181" s="55">
        <v>8.27</v>
      </c>
      <c r="J181" s="55">
        <v>18.52</v>
      </c>
      <c r="K181" s="55">
        <v>2.17</v>
      </c>
    </row>
    <row r="182" spans="1:11" x14ac:dyDescent="0.2">
      <c r="A182" s="66" t="s">
        <v>120</v>
      </c>
      <c r="B182" s="66">
        <v>3510302</v>
      </c>
      <c r="C182" s="53">
        <v>10</v>
      </c>
      <c r="D182" s="54">
        <v>10</v>
      </c>
      <c r="E182" s="66" t="str">
        <f t="shared" si="5"/>
        <v>Capela do Alto10</v>
      </c>
      <c r="F182" s="67" t="str">
        <f t="shared" si="6"/>
        <v>351030210</v>
      </c>
      <c r="G182" s="55">
        <v>169.98</v>
      </c>
      <c r="H182" s="55">
        <v>0.31</v>
      </c>
      <c r="I182" s="55">
        <v>0.54</v>
      </c>
      <c r="J182" s="55">
        <v>1.51</v>
      </c>
      <c r="K182" s="55">
        <v>0.23000000000000004</v>
      </c>
    </row>
    <row r="183" spans="1:11" x14ac:dyDescent="0.2">
      <c r="A183" s="66" t="s">
        <v>121</v>
      </c>
      <c r="B183" s="66">
        <v>3510401</v>
      </c>
      <c r="C183" s="53">
        <v>5</v>
      </c>
      <c r="D183" s="54">
        <v>5</v>
      </c>
      <c r="E183" s="66" t="str">
        <f t="shared" si="5"/>
        <v>Capivari5</v>
      </c>
      <c r="F183" s="67" t="str">
        <f t="shared" si="6"/>
        <v>35104015</v>
      </c>
      <c r="G183" s="55">
        <v>323.2</v>
      </c>
      <c r="H183" s="55">
        <v>1.01</v>
      </c>
      <c r="I183" s="55">
        <v>1.55</v>
      </c>
      <c r="J183" s="55">
        <v>4.08</v>
      </c>
      <c r="K183" s="55">
        <v>0.54</v>
      </c>
    </row>
    <row r="184" spans="1:11" x14ac:dyDescent="0.2">
      <c r="A184" s="66" t="s">
        <v>122</v>
      </c>
      <c r="B184" s="66">
        <v>3510500</v>
      </c>
      <c r="C184" s="53">
        <v>3</v>
      </c>
      <c r="D184" s="54">
        <v>3</v>
      </c>
      <c r="E184" s="66" t="str">
        <f t="shared" si="5"/>
        <v>Caraguatatuba3</v>
      </c>
      <c r="F184" s="67" t="str">
        <f t="shared" si="6"/>
        <v>35105003</v>
      </c>
      <c r="G184" s="55">
        <v>483.95</v>
      </c>
      <c r="H184" s="55">
        <v>7.04</v>
      </c>
      <c r="I184" s="55">
        <v>10.06</v>
      </c>
      <c r="J184" s="55">
        <v>27.4</v>
      </c>
      <c r="K184" s="55">
        <v>3.0200000000000005</v>
      </c>
    </row>
    <row r="185" spans="1:11" x14ac:dyDescent="0.2">
      <c r="A185" s="66" t="s">
        <v>123</v>
      </c>
      <c r="B185" s="66">
        <v>3510609</v>
      </c>
      <c r="C185" s="53">
        <v>6</v>
      </c>
      <c r="D185" s="54">
        <v>6</v>
      </c>
      <c r="E185" s="66" t="str">
        <f t="shared" si="5"/>
        <v>Carapicuíba6</v>
      </c>
      <c r="F185" s="67" t="str">
        <f t="shared" si="6"/>
        <v>35106096</v>
      </c>
      <c r="G185" s="55">
        <v>34.97</v>
      </c>
      <c r="H185" s="55">
        <v>0.11</v>
      </c>
      <c r="I185" s="55">
        <v>0.19</v>
      </c>
      <c r="J185" s="55">
        <v>0.51</v>
      </c>
      <c r="K185" s="55">
        <v>0.08</v>
      </c>
    </row>
    <row r="186" spans="1:11" x14ac:dyDescent="0.2">
      <c r="A186" s="66" t="s">
        <v>124</v>
      </c>
      <c r="B186" s="66">
        <v>3510708</v>
      </c>
      <c r="C186" s="53">
        <v>15</v>
      </c>
      <c r="D186" s="54">
        <v>15</v>
      </c>
      <c r="E186" s="66" t="str">
        <f t="shared" si="5"/>
        <v>Cardoso15</v>
      </c>
      <c r="F186" s="67" t="str">
        <f t="shared" si="6"/>
        <v>351070815</v>
      </c>
      <c r="G186" s="55">
        <v>637.57000000000005</v>
      </c>
      <c r="H186" s="55">
        <v>1.05</v>
      </c>
      <c r="I186" s="55">
        <v>1.56</v>
      </c>
      <c r="J186" s="55">
        <v>4.9000000000000004</v>
      </c>
      <c r="K186" s="55">
        <v>0.51</v>
      </c>
    </row>
    <row r="187" spans="1:11" x14ac:dyDescent="0.2">
      <c r="A187" s="66" t="s">
        <v>125</v>
      </c>
      <c r="B187" s="66">
        <v>3510807</v>
      </c>
      <c r="C187" s="53">
        <v>4</v>
      </c>
      <c r="D187" s="54">
        <v>4</v>
      </c>
      <c r="E187" s="66" t="str">
        <f t="shared" si="5"/>
        <v>Casa Branca4</v>
      </c>
      <c r="F187" s="67" t="str">
        <f t="shared" si="6"/>
        <v>35108074</v>
      </c>
      <c r="G187" s="55">
        <v>865.54</v>
      </c>
      <c r="H187" s="55">
        <v>2.87</v>
      </c>
      <c r="I187" s="55">
        <v>4.24</v>
      </c>
      <c r="J187" s="55">
        <v>12.66</v>
      </c>
      <c r="K187" s="55">
        <v>1.37</v>
      </c>
    </row>
    <row r="188" spans="1:11" x14ac:dyDescent="0.2">
      <c r="A188" s="66" t="s">
        <v>125</v>
      </c>
      <c r="B188" s="66">
        <v>3510807</v>
      </c>
      <c r="C188" s="53">
        <v>4</v>
      </c>
      <c r="D188" s="54">
        <v>9</v>
      </c>
      <c r="E188" s="66" t="str">
        <f t="shared" si="5"/>
        <v>Casa Branca9</v>
      </c>
      <c r="F188" s="67" t="str">
        <f t="shared" si="6"/>
        <v>35108079</v>
      </c>
      <c r="G188" s="55">
        <v>865.54</v>
      </c>
      <c r="H188" s="55">
        <v>2.87</v>
      </c>
      <c r="I188" s="55">
        <v>4.24</v>
      </c>
      <c r="J188" s="55">
        <v>12.66</v>
      </c>
      <c r="K188" s="55">
        <v>1.37</v>
      </c>
    </row>
    <row r="189" spans="1:11" x14ac:dyDescent="0.2">
      <c r="A189" s="66" t="s">
        <v>126</v>
      </c>
      <c r="B189" s="66">
        <v>3510906</v>
      </c>
      <c r="C189" s="53">
        <v>4</v>
      </c>
      <c r="D189" s="54">
        <v>4</v>
      </c>
      <c r="E189" s="66" t="str">
        <f t="shared" si="5"/>
        <v>Cássia dos Coqueiros4</v>
      </c>
      <c r="F189" s="67" t="str">
        <f t="shared" si="6"/>
        <v>35109064</v>
      </c>
      <c r="G189" s="55">
        <v>190.92</v>
      </c>
      <c r="H189" s="55">
        <v>0.65</v>
      </c>
      <c r="I189" s="55">
        <v>0.96</v>
      </c>
      <c r="J189" s="55">
        <v>3.02</v>
      </c>
      <c r="K189" s="55">
        <v>0.30999999999999994</v>
      </c>
    </row>
    <row r="190" spans="1:11" x14ac:dyDescent="0.2">
      <c r="A190" s="66" t="s">
        <v>126</v>
      </c>
      <c r="B190" s="66">
        <v>3510906</v>
      </c>
      <c r="C190" s="53">
        <v>4</v>
      </c>
      <c r="D190" s="54">
        <v>8</v>
      </c>
      <c r="E190" s="66" t="str">
        <f t="shared" si="5"/>
        <v>Cássia dos Coqueiros8</v>
      </c>
      <c r="F190" s="67" t="str">
        <f t="shared" si="6"/>
        <v>35109068</v>
      </c>
      <c r="G190" s="55">
        <v>190.92</v>
      </c>
      <c r="H190" s="55">
        <v>0.65</v>
      </c>
      <c r="I190" s="55">
        <v>0.96</v>
      </c>
      <c r="J190" s="55">
        <v>3.02</v>
      </c>
      <c r="K190" s="55">
        <v>0.30999999999999994</v>
      </c>
    </row>
    <row r="191" spans="1:11" x14ac:dyDescent="0.2">
      <c r="A191" s="66" t="s">
        <v>127</v>
      </c>
      <c r="B191" s="66">
        <v>3511003</v>
      </c>
      <c r="C191" s="53">
        <v>19</v>
      </c>
      <c r="D191" s="54">
        <v>19</v>
      </c>
      <c r="E191" s="66" t="str">
        <f t="shared" si="5"/>
        <v>Castilho19</v>
      </c>
      <c r="F191" s="67" t="str">
        <f t="shared" si="6"/>
        <v>351100319</v>
      </c>
      <c r="G191" s="55">
        <v>1062.6500000000001</v>
      </c>
      <c r="H191" s="55">
        <v>1.89</v>
      </c>
      <c r="I191" s="55">
        <v>2.57</v>
      </c>
      <c r="J191" s="55">
        <v>7.74</v>
      </c>
      <c r="K191" s="55">
        <v>0.67999999999999994</v>
      </c>
    </row>
    <row r="192" spans="1:11" x14ac:dyDescent="0.2">
      <c r="A192" s="66" t="s">
        <v>127</v>
      </c>
      <c r="B192" s="66">
        <v>3511003</v>
      </c>
      <c r="C192" s="53">
        <v>19</v>
      </c>
      <c r="D192" s="54">
        <v>20</v>
      </c>
      <c r="E192" s="66" t="str">
        <f t="shared" si="5"/>
        <v>Castilho20</v>
      </c>
      <c r="F192" s="67" t="str">
        <f t="shared" si="6"/>
        <v>351100320</v>
      </c>
      <c r="G192" s="55">
        <v>1062.6500000000001</v>
      </c>
      <c r="H192" s="55">
        <v>1.89</v>
      </c>
      <c r="I192" s="55">
        <v>2.57</v>
      </c>
      <c r="J192" s="55">
        <v>7.74</v>
      </c>
      <c r="K192" s="55">
        <v>0.67999999999999994</v>
      </c>
    </row>
    <row r="193" spans="1:11" x14ac:dyDescent="0.2">
      <c r="A193" s="66" t="s">
        <v>128</v>
      </c>
      <c r="B193" s="66">
        <v>3511102</v>
      </c>
      <c r="C193" s="53">
        <v>15</v>
      </c>
      <c r="D193" s="54">
        <v>15</v>
      </c>
      <c r="E193" s="66" t="str">
        <f t="shared" si="5"/>
        <v>Catanduva15</v>
      </c>
      <c r="F193" s="67" t="str">
        <f t="shared" si="6"/>
        <v>351110215</v>
      </c>
      <c r="G193" s="55">
        <v>292.24</v>
      </c>
      <c r="H193" s="55">
        <v>0.5</v>
      </c>
      <c r="I193" s="55">
        <v>0.73</v>
      </c>
      <c r="J193" s="55">
        <v>2.2000000000000002</v>
      </c>
      <c r="K193" s="55">
        <v>0.22999999999999998</v>
      </c>
    </row>
    <row r="194" spans="1:11" x14ac:dyDescent="0.2">
      <c r="A194" s="66" t="s">
        <v>128</v>
      </c>
      <c r="B194" s="66">
        <v>3511102</v>
      </c>
      <c r="C194" s="53">
        <v>15</v>
      </c>
      <c r="D194" s="54">
        <v>16</v>
      </c>
      <c r="E194" s="66" t="str">
        <f t="shared" si="5"/>
        <v>Catanduva16</v>
      </c>
      <c r="F194" s="67" t="str">
        <f t="shared" si="6"/>
        <v>351110216</v>
      </c>
      <c r="G194" s="55">
        <v>292.24</v>
      </c>
      <c r="H194" s="55">
        <v>0.5</v>
      </c>
      <c r="I194" s="55">
        <v>0.73</v>
      </c>
      <c r="J194" s="55">
        <v>2.2000000000000002</v>
      </c>
      <c r="K194" s="55">
        <v>0.22999999999999998</v>
      </c>
    </row>
    <row r="195" spans="1:11" x14ac:dyDescent="0.2">
      <c r="A195" s="66" t="s">
        <v>129</v>
      </c>
      <c r="B195" s="66">
        <v>3511201</v>
      </c>
      <c r="C195" s="53">
        <v>15</v>
      </c>
      <c r="D195" s="54">
        <v>15</v>
      </c>
      <c r="E195" s="66" t="str">
        <f t="shared" si="5"/>
        <v>Catiguá15</v>
      </c>
      <c r="F195" s="67" t="str">
        <f t="shared" si="6"/>
        <v>351120115</v>
      </c>
      <c r="G195" s="55">
        <v>145.43</v>
      </c>
      <c r="H195" s="55">
        <v>0.24</v>
      </c>
      <c r="I195" s="55">
        <v>0.36</v>
      </c>
      <c r="J195" s="55">
        <v>1.1200000000000001</v>
      </c>
      <c r="K195" s="55">
        <v>0.12</v>
      </c>
    </row>
    <row r="196" spans="1:11" x14ac:dyDescent="0.2">
      <c r="A196" s="66" t="s">
        <v>130</v>
      </c>
      <c r="B196" s="66">
        <v>3511300</v>
      </c>
      <c r="C196" s="53">
        <v>15</v>
      </c>
      <c r="D196" s="54">
        <v>15</v>
      </c>
      <c r="E196" s="66" t="str">
        <f t="shared" si="5"/>
        <v>Cedral15</v>
      </c>
      <c r="F196" s="67" t="str">
        <f t="shared" si="6"/>
        <v>351130015</v>
      </c>
      <c r="G196" s="55">
        <v>197.62</v>
      </c>
      <c r="H196" s="55">
        <v>0.37</v>
      </c>
      <c r="I196" s="55">
        <v>0.5</v>
      </c>
      <c r="J196" s="55">
        <v>1.43</v>
      </c>
      <c r="K196" s="55">
        <v>0.13</v>
      </c>
    </row>
    <row r="197" spans="1:11" x14ac:dyDescent="0.2">
      <c r="A197" s="66" t="s">
        <v>130</v>
      </c>
      <c r="B197" s="66">
        <v>3511300</v>
      </c>
      <c r="C197" s="53">
        <v>15</v>
      </c>
      <c r="D197" s="54">
        <v>16</v>
      </c>
      <c r="E197" s="66" t="str">
        <f t="shared" si="5"/>
        <v>Cedral16</v>
      </c>
      <c r="F197" s="67" t="str">
        <f t="shared" si="6"/>
        <v>351130016</v>
      </c>
      <c r="G197" s="55">
        <v>197.62</v>
      </c>
      <c r="H197" s="55">
        <v>0.37</v>
      </c>
      <c r="I197" s="55">
        <v>0.5</v>
      </c>
      <c r="J197" s="55">
        <v>1.43</v>
      </c>
      <c r="K197" s="55">
        <v>0.13</v>
      </c>
    </row>
    <row r="198" spans="1:11" x14ac:dyDescent="0.2">
      <c r="A198" s="66" t="s">
        <v>131</v>
      </c>
      <c r="B198" s="66">
        <v>3511409</v>
      </c>
      <c r="C198" s="53">
        <v>17</v>
      </c>
      <c r="D198" s="54">
        <v>17</v>
      </c>
      <c r="E198" s="66" t="str">
        <f t="shared" si="5"/>
        <v>Cerqueira César17</v>
      </c>
      <c r="F198" s="67" t="str">
        <f t="shared" si="6"/>
        <v>351140917</v>
      </c>
      <c r="G198" s="55">
        <v>503.64</v>
      </c>
      <c r="H198" s="55">
        <v>1.94</v>
      </c>
      <c r="I198" s="55">
        <v>2.54</v>
      </c>
      <c r="J198" s="55">
        <v>5.28</v>
      </c>
      <c r="K198" s="55">
        <v>0.60000000000000009</v>
      </c>
    </row>
    <row r="199" spans="1:11" x14ac:dyDescent="0.2">
      <c r="A199" s="66" t="s">
        <v>131</v>
      </c>
      <c r="B199" s="66">
        <v>3511409</v>
      </c>
      <c r="C199" s="53">
        <v>17</v>
      </c>
      <c r="D199" s="54">
        <v>14</v>
      </c>
      <c r="E199" s="66" t="str">
        <f t="shared" si="5"/>
        <v>Cerqueira César14</v>
      </c>
      <c r="F199" s="67" t="str">
        <f t="shared" si="6"/>
        <v>351140914</v>
      </c>
      <c r="G199" s="55">
        <v>503.64</v>
      </c>
      <c r="H199" s="55">
        <v>1.94</v>
      </c>
      <c r="I199" s="55">
        <v>2.54</v>
      </c>
      <c r="J199" s="55">
        <v>5.28</v>
      </c>
      <c r="K199" s="55">
        <v>0.60000000000000009</v>
      </c>
    </row>
    <row r="200" spans="1:11" x14ac:dyDescent="0.2">
      <c r="A200" s="66" t="s">
        <v>132</v>
      </c>
      <c r="B200" s="66">
        <v>3511508</v>
      </c>
      <c r="C200" s="53">
        <v>10</v>
      </c>
      <c r="D200" s="54">
        <v>10</v>
      </c>
      <c r="E200" s="66" t="str">
        <f t="shared" si="5"/>
        <v>Cerquilho10</v>
      </c>
      <c r="F200" s="67" t="str">
        <f t="shared" si="6"/>
        <v>351150810</v>
      </c>
      <c r="G200" s="55">
        <v>127.76</v>
      </c>
      <c r="H200" s="55">
        <v>0.24</v>
      </c>
      <c r="I200" s="55">
        <v>0.4</v>
      </c>
      <c r="J200" s="55">
        <v>1.1299999999999999</v>
      </c>
      <c r="K200" s="55">
        <v>0.16000000000000003</v>
      </c>
    </row>
    <row r="201" spans="1:11" x14ac:dyDescent="0.2">
      <c r="A201" s="66" t="s">
        <v>133</v>
      </c>
      <c r="B201" s="66">
        <v>3511607</v>
      </c>
      <c r="C201" s="53">
        <v>10</v>
      </c>
      <c r="D201" s="54">
        <v>10</v>
      </c>
      <c r="E201" s="66" t="str">
        <f t="shared" si="5"/>
        <v>Cesário Lange10</v>
      </c>
      <c r="F201" s="67" t="str">
        <f t="shared" si="6"/>
        <v>351160710</v>
      </c>
      <c r="G201" s="55">
        <v>190.19</v>
      </c>
      <c r="H201" s="55">
        <v>0.36</v>
      </c>
      <c r="I201" s="55">
        <v>0.62</v>
      </c>
      <c r="J201" s="55">
        <v>1.73</v>
      </c>
      <c r="K201" s="55">
        <v>0.26</v>
      </c>
    </row>
    <row r="202" spans="1:11" x14ac:dyDescent="0.2">
      <c r="A202" s="66" t="s">
        <v>134</v>
      </c>
      <c r="B202" s="66">
        <v>3511706</v>
      </c>
      <c r="C202" s="53">
        <v>5</v>
      </c>
      <c r="D202" s="54">
        <v>5</v>
      </c>
      <c r="E202" s="66" t="str">
        <f t="shared" si="5"/>
        <v>Charqueada5</v>
      </c>
      <c r="F202" s="67" t="str">
        <f t="shared" si="6"/>
        <v>35117065</v>
      </c>
      <c r="G202" s="55">
        <v>176</v>
      </c>
      <c r="H202" s="55">
        <v>0.54</v>
      </c>
      <c r="I202" s="55">
        <v>0.82</v>
      </c>
      <c r="J202" s="55">
        <v>2.16</v>
      </c>
      <c r="K202" s="55">
        <v>0.27999999999999992</v>
      </c>
    </row>
    <row r="203" spans="1:11" x14ac:dyDescent="0.2">
      <c r="A203" s="66" t="s">
        <v>135</v>
      </c>
      <c r="B203" s="66">
        <v>3557204</v>
      </c>
      <c r="C203" s="53">
        <v>17</v>
      </c>
      <c r="D203" s="54">
        <v>17</v>
      </c>
      <c r="E203" s="66" t="str">
        <f t="shared" si="5"/>
        <v>Chavantes17</v>
      </c>
      <c r="F203" s="67" t="str">
        <f t="shared" si="6"/>
        <v>355720417</v>
      </c>
      <c r="G203" s="55">
        <v>188.21</v>
      </c>
      <c r="H203" s="55">
        <v>0.73</v>
      </c>
      <c r="I203" s="55">
        <v>0.94</v>
      </c>
      <c r="J203" s="55">
        <v>1.82</v>
      </c>
      <c r="K203" s="55">
        <v>0.20999999999999996</v>
      </c>
    </row>
    <row r="204" spans="1:11" x14ac:dyDescent="0.2">
      <c r="A204" s="66" t="s">
        <v>135</v>
      </c>
      <c r="B204" s="66">
        <v>3557204</v>
      </c>
      <c r="C204" s="53">
        <v>17</v>
      </c>
      <c r="D204" s="54">
        <v>14</v>
      </c>
      <c r="E204" s="66" t="str">
        <f t="shared" si="5"/>
        <v>Chavantes14</v>
      </c>
      <c r="F204" s="67" t="str">
        <f t="shared" si="6"/>
        <v>355720414</v>
      </c>
      <c r="G204" s="55">
        <v>188.21</v>
      </c>
      <c r="H204" s="55">
        <v>0.73</v>
      </c>
      <c r="I204" s="55">
        <v>0.94</v>
      </c>
      <c r="J204" s="55">
        <v>1.82</v>
      </c>
      <c r="K204" s="55">
        <v>0.20999999999999996</v>
      </c>
    </row>
    <row r="205" spans="1:11" x14ac:dyDescent="0.2">
      <c r="A205" s="66" t="s">
        <v>136</v>
      </c>
      <c r="B205" s="66">
        <v>3511904</v>
      </c>
      <c r="C205" s="53">
        <v>20</v>
      </c>
      <c r="D205" s="54">
        <v>20</v>
      </c>
      <c r="E205" s="66" t="str">
        <f t="shared" si="5"/>
        <v>Clementina20</v>
      </c>
      <c r="F205" s="67" t="str">
        <f t="shared" si="6"/>
        <v>351190420</v>
      </c>
      <c r="G205" s="55">
        <v>168.74</v>
      </c>
      <c r="H205" s="55">
        <v>0.37</v>
      </c>
      <c r="I205" s="55">
        <v>0.52</v>
      </c>
      <c r="J205" s="55">
        <v>1.26</v>
      </c>
      <c r="K205" s="55">
        <v>0.15000000000000002</v>
      </c>
    </row>
    <row r="206" spans="1:11" x14ac:dyDescent="0.2">
      <c r="A206" s="66" t="s">
        <v>137</v>
      </c>
      <c r="B206" s="66">
        <v>3512001</v>
      </c>
      <c r="C206" s="53">
        <v>12</v>
      </c>
      <c r="D206" s="54">
        <v>12</v>
      </c>
      <c r="E206" s="66" t="str">
        <f t="shared" si="5"/>
        <v>Colina12</v>
      </c>
      <c r="F206" s="67" t="str">
        <f t="shared" si="6"/>
        <v>351200112</v>
      </c>
      <c r="G206" s="55">
        <v>423.96</v>
      </c>
      <c r="H206" s="55">
        <v>1.05</v>
      </c>
      <c r="I206" s="55">
        <v>1.55</v>
      </c>
      <c r="J206" s="55">
        <v>4.42</v>
      </c>
      <c r="K206" s="55">
        <v>0.5</v>
      </c>
    </row>
    <row r="207" spans="1:11" x14ac:dyDescent="0.2">
      <c r="A207" s="66" t="s">
        <v>137</v>
      </c>
      <c r="B207" s="66">
        <v>3512001</v>
      </c>
      <c r="C207" s="53">
        <v>12</v>
      </c>
      <c r="D207" s="54">
        <v>15</v>
      </c>
      <c r="E207" s="66" t="str">
        <f t="shared" si="5"/>
        <v>Colina15</v>
      </c>
      <c r="F207" s="67" t="str">
        <f t="shared" si="6"/>
        <v>351200115</v>
      </c>
      <c r="G207" s="55">
        <v>423.96</v>
      </c>
      <c r="H207" s="55">
        <v>1.05</v>
      </c>
      <c r="I207" s="55">
        <v>1.55</v>
      </c>
      <c r="J207" s="55">
        <v>4.42</v>
      </c>
      <c r="K207" s="55">
        <v>0.5</v>
      </c>
    </row>
    <row r="208" spans="1:11" x14ac:dyDescent="0.2">
      <c r="A208" s="66" t="s">
        <v>138</v>
      </c>
      <c r="B208" s="66">
        <v>3512100</v>
      </c>
      <c r="C208" s="53">
        <v>12</v>
      </c>
      <c r="D208" s="54">
        <v>12</v>
      </c>
      <c r="E208" s="66" t="str">
        <f t="shared" si="5"/>
        <v>Colômbia12</v>
      </c>
      <c r="F208" s="67" t="str">
        <f t="shared" si="6"/>
        <v>351210012</v>
      </c>
      <c r="G208" s="55">
        <v>729.25</v>
      </c>
      <c r="H208" s="55">
        <v>2.08</v>
      </c>
      <c r="I208" s="55">
        <v>3.07</v>
      </c>
      <c r="J208" s="55">
        <v>8.51</v>
      </c>
      <c r="K208" s="55">
        <v>0.98999999999999977</v>
      </c>
    </row>
    <row r="209" spans="1:11" x14ac:dyDescent="0.2">
      <c r="A209" s="66" t="s">
        <v>139</v>
      </c>
      <c r="B209" s="66">
        <v>3512209</v>
      </c>
      <c r="C209" s="53">
        <v>9</v>
      </c>
      <c r="D209" s="54">
        <v>9</v>
      </c>
      <c r="E209" s="66" t="str">
        <f t="shared" si="5"/>
        <v>Conchal9</v>
      </c>
      <c r="F209" s="67" t="str">
        <f t="shared" si="6"/>
        <v>35122099</v>
      </c>
      <c r="G209" s="55">
        <v>183.83</v>
      </c>
      <c r="H209" s="55">
        <v>0.61</v>
      </c>
      <c r="I209" s="55">
        <v>0.9</v>
      </c>
      <c r="J209" s="55">
        <v>2.5</v>
      </c>
      <c r="K209" s="55">
        <v>0.29000000000000004</v>
      </c>
    </row>
    <row r="210" spans="1:11" x14ac:dyDescent="0.2">
      <c r="A210" s="66" t="s">
        <v>140</v>
      </c>
      <c r="B210" s="66">
        <v>3512308</v>
      </c>
      <c r="C210" s="53">
        <v>10</v>
      </c>
      <c r="D210" s="54">
        <v>10</v>
      </c>
      <c r="E210" s="66" t="str">
        <f t="shared" si="5"/>
        <v>Conchas10</v>
      </c>
      <c r="F210" s="67" t="str">
        <f t="shared" si="6"/>
        <v>351230810</v>
      </c>
      <c r="G210" s="55">
        <v>468.24</v>
      </c>
      <c r="H210" s="55">
        <v>0.87</v>
      </c>
      <c r="I210" s="55">
        <v>1.51</v>
      </c>
      <c r="J210" s="55">
        <v>4.21</v>
      </c>
      <c r="K210" s="55">
        <v>0.64</v>
      </c>
    </row>
    <row r="211" spans="1:11" x14ac:dyDescent="0.2">
      <c r="A211" s="66" t="s">
        <v>141</v>
      </c>
      <c r="B211" s="66">
        <v>3512407</v>
      </c>
      <c r="C211" s="53">
        <v>5</v>
      </c>
      <c r="D211" s="54">
        <v>5</v>
      </c>
      <c r="E211" s="66" t="str">
        <f t="shared" si="5"/>
        <v>Cordeirópolis5</v>
      </c>
      <c r="F211" s="67" t="str">
        <f t="shared" si="6"/>
        <v>35124075</v>
      </c>
      <c r="G211" s="55">
        <v>137.34</v>
      </c>
      <c r="H211" s="55">
        <v>0.41</v>
      </c>
      <c r="I211" s="55">
        <v>0.63</v>
      </c>
      <c r="J211" s="55">
        <v>1.66</v>
      </c>
      <c r="K211" s="55">
        <v>0.22000000000000003</v>
      </c>
    </row>
    <row r="212" spans="1:11" x14ac:dyDescent="0.2">
      <c r="A212" s="66" t="s">
        <v>142</v>
      </c>
      <c r="B212" s="66">
        <v>3512506</v>
      </c>
      <c r="C212" s="53">
        <v>19</v>
      </c>
      <c r="D212" s="54">
        <v>19</v>
      </c>
      <c r="E212" s="66" t="str">
        <f t="shared" si="5"/>
        <v>Coroados19</v>
      </c>
      <c r="F212" s="67" t="str">
        <f t="shared" si="6"/>
        <v>351250619</v>
      </c>
      <c r="G212" s="55">
        <v>246.54</v>
      </c>
      <c r="H212" s="55">
        <v>0.43</v>
      </c>
      <c r="I212" s="55">
        <v>0.57999999999999996</v>
      </c>
      <c r="J212" s="55">
        <v>1.83</v>
      </c>
      <c r="K212" s="55">
        <v>0.14999999999999997</v>
      </c>
    </row>
    <row r="213" spans="1:11" x14ac:dyDescent="0.2">
      <c r="A213" s="66" t="s">
        <v>143</v>
      </c>
      <c r="B213" s="66">
        <v>3512605</v>
      </c>
      <c r="C213" s="53">
        <v>14</v>
      </c>
      <c r="D213" s="54">
        <v>14</v>
      </c>
      <c r="E213" s="66" t="str">
        <f t="shared" si="5"/>
        <v>Coronel Macedo14</v>
      </c>
      <c r="F213" s="67" t="str">
        <f t="shared" si="6"/>
        <v>351260514</v>
      </c>
      <c r="G213" s="55">
        <v>304.51</v>
      </c>
      <c r="H213" s="55">
        <v>1.1100000000000001</v>
      </c>
      <c r="I213" s="55">
        <v>1.51</v>
      </c>
      <c r="J213" s="55">
        <v>3.38</v>
      </c>
      <c r="K213" s="55">
        <v>0.39999999999999991</v>
      </c>
    </row>
    <row r="214" spans="1:11" x14ac:dyDescent="0.2">
      <c r="A214" s="66" t="s">
        <v>144</v>
      </c>
      <c r="B214" s="66">
        <v>3512704</v>
      </c>
      <c r="C214" s="53">
        <v>5</v>
      </c>
      <c r="D214" s="54">
        <v>5</v>
      </c>
      <c r="E214" s="66" t="str">
        <f t="shared" si="5"/>
        <v>Corumbataí5</v>
      </c>
      <c r="F214" s="67" t="str">
        <f t="shared" si="6"/>
        <v>35127045</v>
      </c>
      <c r="G214" s="55">
        <v>278.14</v>
      </c>
      <c r="H214" s="55">
        <v>0.86</v>
      </c>
      <c r="I214" s="55">
        <v>1.31</v>
      </c>
      <c r="J214" s="55">
        <v>3.49</v>
      </c>
      <c r="K214" s="55">
        <v>0.45000000000000007</v>
      </c>
    </row>
    <row r="215" spans="1:11" x14ac:dyDescent="0.2">
      <c r="A215" s="66" t="s">
        <v>144</v>
      </c>
      <c r="B215" s="66">
        <v>3512704</v>
      </c>
      <c r="C215" s="53">
        <v>5</v>
      </c>
      <c r="D215" s="54">
        <v>9</v>
      </c>
      <c r="E215" s="66" t="str">
        <f t="shared" si="5"/>
        <v>Corumbataí9</v>
      </c>
      <c r="F215" s="67" t="str">
        <f t="shared" si="6"/>
        <v>35127049</v>
      </c>
      <c r="G215" s="55">
        <v>278.14</v>
      </c>
      <c r="H215" s="55">
        <v>0.86</v>
      </c>
      <c r="I215" s="55">
        <v>1.31</v>
      </c>
      <c r="J215" s="55">
        <v>3.49</v>
      </c>
      <c r="K215" s="55">
        <v>0.45000000000000007</v>
      </c>
    </row>
    <row r="216" spans="1:11" x14ac:dyDescent="0.2">
      <c r="A216" s="66" t="s">
        <v>145</v>
      </c>
      <c r="B216" s="66">
        <v>3512803</v>
      </c>
      <c r="C216" s="53">
        <v>5</v>
      </c>
      <c r="D216" s="54">
        <v>5</v>
      </c>
      <c r="E216" s="66" t="str">
        <f t="shared" si="5"/>
        <v>Cosmópolis5</v>
      </c>
      <c r="F216" s="67" t="str">
        <f t="shared" si="6"/>
        <v>35128035</v>
      </c>
      <c r="G216" s="55">
        <v>154.72999999999999</v>
      </c>
      <c r="H216" s="55">
        <v>0.47</v>
      </c>
      <c r="I216" s="55">
        <v>0.72</v>
      </c>
      <c r="J216" s="55">
        <v>1.9</v>
      </c>
      <c r="K216" s="55">
        <v>0.25</v>
      </c>
    </row>
    <row r="217" spans="1:11" x14ac:dyDescent="0.2">
      <c r="A217" s="66" t="s">
        <v>146</v>
      </c>
      <c r="B217" s="66">
        <v>3512902</v>
      </c>
      <c r="C217" s="53">
        <v>15</v>
      </c>
      <c r="D217" s="54">
        <v>15</v>
      </c>
      <c r="E217" s="66" t="str">
        <f t="shared" ref="E217:E280" si="7">CONCATENATE(A217,D217)</f>
        <v>Cosmorama15</v>
      </c>
      <c r="F217" s="67" t="str">
        <f t="shared" ref="F217:F280" si="8">CONCATENATE(B217,D217)</f>
        <v>351290215</v>
      </c>
      <c r="G217" s="55">
        <v>441.33</v>
      </c>
      <c r="H217" s="55">
        <v>0.74</v>
      </c>
      <c r="I217" s="55">
        <v>1.08</v>
      </c>
      <c r="J217" s="55">
        <v>3.39</v>
      </c>
      <c r="K217" s="55">
        <v>0.34000000000000008</v>
      </c>
    </row>
    <row r="218" spans="1:11" x14ac:dyDescent="0.2">
      <c r="A218" s="66" t="s">
        <v>146</v>
      </c>
      <c r="B218" s="66">
        <v>3512902</v>
      </c>
      <c r="C218" s="53">
        <v>15</v>
      </c>
      <c r="D218" s="54">
        <v>18</v>
      </c>
      <c r="E218" s="66" t="str">
        <f t="shared" si="7"/>
        <v>Cosmorama18</v>
      </c>
      <c r="F218" s="67" t="str">
        <f t="shared" si="8"/>
        <v>351290218</v>
      </c>
      <c r="G218" s="55">
        <v>441.33</v>
      </c>
      <c r="H218" s="55">
        <v>0.74</v>
      </c>
      <c r="I218" s="55">
        <v>1.08</v>
      </c>
      <c r="J218" s="55">
        <v>3.39</v>
      </c>
      <c r="K218" s="55">
        <v>0.34000000000000008</v>
      </c>
    </row>
    <row r="219" spans="1:11" x14ac:dyDescent="0.2">
      <c r="A219" s="66" t="s">
        <v>147</v>
      </c>
      <c r="B219" s="66">
        <v>3513009</v>
      </c>
      <c r="C219" s="53">
        <v>6</v>
      </c>
      <c r="D219" s="54">
        <v>6</v>
      </c>
      <c r="E219" s="66" t="str">
        <f t="shared" si="7"/>
        <v>Cotia6</v>
      </c>
      <c r="F219" s="67" t="str">
        <f t="shared" si="8"/>
        <v>35130096</v>
      </c>
      <c r="G219" s="55">
        <v>323.89</v>
      </c>
      <c r="H219" s="55">
        <v>0.98</v>
      </c>
      <c r="I219" s="55">
        <v>1.57</v>
      </c>
      <c r="J219" s="55">
        <v>4.25</v>
      </c>
      <c r="K219" s="55">
        <v>0.59000000000000008</v>
      </c>
    </row>
    <row r="220" spans="1:11" x14ac:dyDescent="0.2">
      <c r="A220" s="66" t="s">
        <v>147</v>
      </c>
      <c r="B220" s="66">
        <v>3513009</v>
      </c>
      <c r="C220" s="53">
        <v>6</v>
      </c>
      <c r="D220" s="54">
        <v>10</v>
      </c>
      <c r="E220" s="66" t="str">
        <f t="shared" si="7"/>
        <v>Cotia10</v>
      </c>
      <c r="F220" s="67" t="str">
        <f t="shared" si="8"/>
        <v>351300910</v>
      </c>
      <c r="G220" s="55">
        <v>323.89</v>
      </c>
      <c r="H220" s="55">
        <v>0.98</v>
      </c>
      <c r="I220" s="55">
        <v>1.57</v>
      </c>
      <c r="J220" s="55">
        <v>4.25</v>
      </c>
      <c r="K220" s="55">
        <v>0.59000000000000008</v>
      </c>
    </row>
    <row r="221" spans="1:11" x14ac:dyDescent="0.2">
      <c r="A221" s="66" t="s">
        <v>148</v>
      </c>
      <c r="B221" s="66">
        <v>3513108</v>
      </c>
      <c r="C221" s="53">
        <v>4</v>
      </c>
      <c r="D221" s="54">
        <v>4</v>
      </c>
      <c r="E221" s="66" t="str">
        <f t="shared" si="7"/>
        <v>Cravinhos4</v>
      </c>
      <c r="F221" s="67" t="str">
        <f t="shared" si="8"/>
        <v>35131084</v>
      </c>
      <c r="G221" s="55">
        <v>311.33999999999997</v>
      </c>
      <c r="H221" s="55">
        <v>1.02</v>
      </c>
      <c r="I221" s="55">
        <v>1.5</v>
      </c>
      <c r="J221" s="55">
        <v>4.4800000000000004</v>
      </c>
      <c r="K221" s="55">
        <v>0.48</v>
      </c>
    </row>
    <row r="222" spans="1:11" x14ac:dyDescent="0.2">
      <c r="A222" s="66" t="s">
        <v>148</v>
      </c>
      <c r="B222" s="66">
        <v>3513108</v>
      </c>
      <c r="C222" s="53">
        <v>4</v>
      </c>
      <c r="D222" s="54">
        <v>9</v>
      </c>
      <c r="E222" s="66" t="str">
        <f t="shared" si="7"/>
        <v>Cravinhos9</v>
      </c>
      <c r="F222" s="67" t="str">
        <f t="shared" si="8"/>
        <v>35131089</v>
      </c>
      <c r="G222" s="55">
        <v>311.33999999999997</v>
      </c>
      <c r="H222" s="55">
        <v>1.02</v>
      </c>
      <c r="I222" s="55">
        <v>1.5</v>
      </c>
      <c r="J222" s="55">
        <v>4.4800000000000004</v>
      </c>
      <c r="K222" s="55">
        <v>0.48</v>
      </c>
    </row>
    <row r="223" spans="1:11" x14ac:dyDescent="0.2">
      <c r="A223" s="66" t="s">
        <v>149</v>
      </c>
      <c r="B223" s="66">
        <v>3513207</v>
      </c>
      <c r="C223" s="53">
        <v>8</v>
      </c>
      <c r="D223" s="54">
        <v>8</v>
      </c>
      <c r="E223" s="66" t="str">
        <f t="shared" si="7"/>
        <v>Cristais Paulista8</v>
      </c>
      <c r="F223" s="67" t="str">
        <f t="shared" si="8"/>
        <v>35132078</v>
      </c>
      <c r="G223" s="55">
        <v>385.46</v>
      </c>
      <c r="H223" s="55">
        <v>1.18</v>
      </c>
      <c r="I223" s="55">
        <v>1.94</v>
      </c>
      <c r="J223" s="55">
        <v>6.18</v>
      </c>
      <c r="K223" s="55">
        <v>0.76</v>
      </c>
    </row>
    <row r="224" spans="1:11" x14ac:dyDescent="0.2">
      <c r="A224" s="66" t="s">
        <v>150</v>
      </c>
      <c r="B224" s="66">
        <v>3513306</v>
      </c>
      <c r="C224" s="53">
        <v>17</v>
      </c>
      <c r="D224" s="54">
        <v>17</v>
      </c>
      <c r="E224" s="66" t="str">
        <f t="shared" si="7"/>
        <v>Cruzália17</v>
      </c>
      <c r="F224" s="67" t="str">
        <f t="shared" si="8"/>
        <v>351330617</v>
      </c>
      <c r="G224" s="55">
        <v>149.16999999999999</v>
      </c>
      <c r="H224" s="55">
        <v>0.57999999999999996</v>
      </c>
      <c r="I224" s="55">
        <v>0.73</v>
      </c>
      <c r="J224" s="55">
        <v>1.37</v>
      </c>
      <c r="K224" s="55">
        <v>0.15000000000000002</v>
      </c>
    </row>
    <row r="225" spans="1:11" x14ac:dyDescent="0.2">
      <c r="A225" s="66" t="s">
        <v>151</v>
      </c>
      <c r="B225" s="66">
        <v>3513405</v>
      </c>
      <c r="C225" s="53">
        <v>2</v>
      </c>
      <c r="D225" s="54">
        <v>2</v>
      </c>
      <c r="E225" s="66" t="str">
        <f t="shared" si="7"/>
        <v>Cruzeiro2</v>
      </c>
      <c r="F225" s="67" t="str">
        <f t="shared" si="8"/>
        <v>35134052</v>
      </c>
      <c r="G225" s="55">
        <v>304.57</v>
      </c>
      <c r="H225" s="55">
        <v>1.54</v>
      </c>
      <c r="I225" s="55">
        <v>2</v>
      </c>
      <c r="J225" s="55">
        <v>4.63</v>
      </c>
      <c r="K225" s="55">
        <v>0.45999999999999996</v>
      </c>
    </row>
    <row r="226" spans="1:11" x14ac:dyDescent="0.2">
      <c r="A226" s="66" t="s">
        <v>152</v>
      </c>
      <c r="B226" s="66">
        <v>3513504</v>
      </c>
      <c r="C226" s="53">
        <v>7</v>
      </c>
      <c r="D226" s="54">
        <v>7</v>
      </c>
      <c r="E226" s="66" t="str">
        <f t="shared" si="7"/>
        <v>Cubatão7</v>
      </c>
      <c r="F226" s="67" t="str">
        <f t="shared" si="8"/>
        <v>35135047</v>
      </c>
      <c r="G226" s="55">
        <v>142.28</v>
      </c>
      <c r="H226" s="55">
        <v>1.88</v>
      </c>
      <c r="I226" s="55">
        <v>2.85</v>
      </c>
      <c r="J226" s="55">
        <v>7.63</v>
      </c>
      <c r="K226" s="55">
        <v>0.9700000000000002</v>
      </c>
    </row>
    <row r="227" spans="1:11" x14ac:dyDescent="0.2">
      <c r="A227" s="66" t="s">
        <v>153</v>
      </c>
      <c r="B227" s="66">
        <v>3513603</v>
      </c>
      <c r="C227" s="53">
        <v>2</v>
      </c>
      <c r="D227" s="54">
        <v>2</v>
      </c>
      <c r="E227" s="66" t="str">
        <f t="shared" si="7"/>
        <v>Cunha2</v>
      </c>
      <c r="F227" s="67" t="str">
        <f t="shared" si="8"/>
        <v>35136032</v>
      </c>
      <c r="G227" s="55">
        <v>1407.17</v>
      </c>
      <c r="H227" s="55">
        <v>7.07</v>
      </c>
      <c r="I227" s="55">
        <v>9.23</v>
      </c>
      <c r="J227" s="55">
        <v>21.29</v>
      </c>
      <c r="K227" s="55">
        <v>2.16</v>
      </c>
    </row>
    <row r="228" spans="1:11" x14ac:dyDescent="0.2">
      <c r="A228" s="66" t="s">
        <v>154</v>
      </c>
      <c r="B228" s="66">
        <v>3513702</v>
      </c>
      <c r="C228" s="53">
        <v>9</v>
      </c>
      <c r="D228" s="54">
        <v>9</v>
      </c>
      <c r="E228" s="66" t="str">
        <f t="shared" si="7"/>
        <v>Descalvado9</v>
      </c>
      <c r="F228" s="67" t="str">
        <f t="shared" si="8"/>
        <v>35137029</v>
      </c>
      <c r="G228" s="55">
        <v>755.23</v>
      </c>
      <c r="H228" s="55">
        <v>2.48</v>
      </c>
      <c r="I228" s="55">
        <v>3.69</v>
      </c>
      <c r="J228" s="55">
        <v>10.210000000000001</v>
      </c>
      <c r="K228" s="55">
        <v>1.21</v>
      </c>
    </row>
    <row r="229" spans="1:11" x14ac:dyDescent="0.2">
      <c r="A229" s="66" t="s">
        <v>155</v>
      </c>
      <c r="B229" s="66">
        <v>3513801</v>
      </c>
      <c r="C229" s="53">
        <v>6</v>
      </c>
      <c r="D229" s="54">
        <v>6</v>
      </c>
      <c r="E229" s="66" t="str">
        <f t="shared" si="7"/>
        <v>Diadema6</v>
      </c>
      <c r="F229" s="67" t="str">
        <f t="shared" si="8"/>
        <v>35138016</v>
      </c>
      <c r="G229" s="55">
        <v>30.65</v>
      </c>
      <c r="H229" s="55">
        <v>0.1</v>
      </c>
      <c r="I229" s="55">
        <v>0.16</v>
      </c>
      <c r="J229" s="55">
        <v>0.43</v>
      </c>
      <c r="K229" s="55">
        <v>0.06</v>
      </c>
    </row>
    <row r="230" spans="1:11" x14ac:dyDescent="0.2">
      <c r="A230" s="66" t="s">
        <v>156</v>
      </c>
      <c r="B230" s="66">
        <v>3513850</v>
      </c>
      <c r="C230" s="53">
        <v>18</v>
      </c>
      <c r="D230" s="54">
        <v>18</v>
      </c>
      <c r="E230" s="66" t="str">
        <f t="shared" si="7"/>
        <v>Dirce Reis18</v>
      </c>
      <c r="F230" s="67" t="str">
        <f t="shared" si="8"/>
        <v>351385018</v>
      </c>
      <c r="G230" s="55">
        <v>88.4</v>
      </c>
      <c r="H230" s="55">
        <v>0.16</v>
      </c>
      <c r="I230" s="55">
        <v>0.2</v>
      </c>
      <c r="J230" s="55">
        <v>0.65</v>
      </c>
      <c r="K230" s="55">
        <v>4.0000000000000008E-2</v>
      </c>
    </row>
    <row r="231" spans="1:11" x14ac:dyDescent="0.2">
      <c r="A231" s="66" t="s">
        <v>157</v>
      </c>
      <c r="B231" s="66">
        <v>3513900</v>
      </c>
      <c r="C231" s="53">
        <v>4</v>
      </c>
      <c r="D231" s="54">
        <v>4</v>
      </c>
      <c r="E231" s="66" t="str">
        <f t="shared" si="7"/>
        <v>Divinolândia4</v>
      </c>
      <c r="F231" s="67" t="str">
        <f t="shared" si="8"/>
        <v>35139004</v>
      </c>
      <c r="G231" s="55">
        <v>222.26</v>
      </c>
      <c r="H231" s="55">
        <v>0.73</v>
      </c>
      <c r="I231" s="55">
        <v>1.08</v>
      </c>
      <c r="J231" s="55">
        <v>3.43</v>
      </c>
      <c r="K231" s="55">
        <v>0.35000000000000009</v>
      </c>
    </row>
    <row r="232" spans="1:11" x14ac:dyDescent="0.2">
      <c r="A232" s="66" t="s">
        <v>158</v>
      </c>
      <c r="B232" s="66">
        <v>3514007</v>
      </c>
      <c r="C232" s="53">
        <v>16</v>
      </c>
      <c r="D232" s="54">
        <v>16</v>
      </c>
      <c r="E232" s="66" t="str">
        <f t="shared" si="7"/>
        <v>Dobrada16</v>
      </c>
      <c r="F232" s="67" t="str">
        <f t="shared" si="8"/>
        <v>351400716</v>
      </c>
      <c r="G232" s="55">
        <v>150.09</v>
      </c>
      <c r="H232" s="55">
        <v>0.44</v>
      </c>
      <c r="I232" s="55">
        <v>0.62</v>
      </c>
      <c r="J232" s="55">
        <v>1.64</v>
      </c>
      <c r="K232" s="55">
        <v>0.18</v>
      </c>
    </row>
    <row r="233" spans="1:11" x14ac:dyDescent="0.2">
      <c r="A233" s="66" t="s">
        <v>158</v>
      </c>
      <c r="B233" s="66">
        <v>3514007</v>
      </c>
      <c r="C233" s="53">
        <v>16</v>
      </c>
      <c r="D233" s="54">
        <v>9</v>
      </c>
      <c r="E233" s="66" t="str">
        <f t="shared" si="7"/>
        <v>Dobrada9</v>
      </c>
      <c r="F233" s="67" t="str">
        <f t="shared" si="8"/>
        <v>35140079</v>
      </c>
      <c r="G233" s="55">
        <v>150.09</v>
      </c>
      <c r="H233" s="55">
        <v>0.44</v>
      </c>
      <c r="I233" s="55">
        <v>0.62</v>
      </c>
      <c r="J233" s="55">
        <v>1.64</v>
      </c>
      <c r="K233" s="55">
        <v>0.18</v>
      </c>
    </row>
    <row r="234" spans="1:11" x14ac:dyDescent="0.2">
      <c r="A234" s="66" t="s">
        <v>159</v>
      </c>
      <c r="B234" s="66">
        <v>3514106</v>
      </c>
      <c r="C234" s="53">
        <v>13</v>
      </c>
      <c r="D234" s="54">
        <v>13</v>
      </c>
      <c r="E234" s="66" t="str">
        <f t="shared" si="7"/>
        <v>Dois Córregos13</v>
      </c>
      <c r="F234" s="67" t="str">
        <f t="shared" si="8"/>
        <v>351410613</v>
      </c>
      <c r="G234" s="55">
        <v>632.55999999999995</v>
      </c>
      <c r="H234" s="55">
        <v>2.02</v>
      </c>
      <c r="I234" s="55">
        <v>2.75</v>
      </c>
      <c r="J234" s="55">
        <v>6.18</v>
      </c>
      <c r="K234" s="55">
        <v>0.73</v>
      </c>
    </row>
    <row r="235" spans="1:11" x14ac:dyDescent="0.2">
      <c r="A235" s="66" t="s">
        <v>159</v>
      </c>
      <c r="B235" s="66">
        <v>3514106</v>
      </c>
      <c r="C235" s="53">
        <v>13</v>
      </c>
      <c r="D235" s="54">
        <v>5</v>
      </c>
      <c r="E235" s="66" t="str">
        <f t="shared" si="7"/>
        <v>Dois Córregos5</v>
      </c>
      <c r="F235" s="67" t="str">
        <f t="shared" si="8"/>
        <v>35141065</v>
      </c>
      <c r="G235" s="55">
        <v>632.55999999999995</v>
      </c>
      <c r="H235" s="55">
        <v>2.02</v>
      </c>
      <c r="I235" s="55">
        <v>2.75</v>
      </c>
      <c r="J235" s="55">
        <v>6.18</v>
      </c>
      <c r="K235" s="55">
        <v>0.73</v>
      </c>
    </row>
    <row r="236" spans="1:11" x14ac:dyDescent="0.2">
      <c r="A236" s="66" t="s">
        <v>159</v>
      </c>
      <c r="B236" s="66">
        <v>3514106</v>
      </c>
      <c r="C236" s="53">
        <v>13</v>
      </c>
      <c r="D236" s="54">
        <v>10</v>
      </c>
      <c r="E236" s="66" t="str">
        <f t="shared" si="7"/>
        <v>Dois Córregos10</v>
      </c>
      <c r="F236" s="67" t="str">
        <f t="shared" si="8"/>
        <v>351410610</v>
      </c>
      <c r="G236" s="55">
        <v>632.55999999999995</v>
      </c>
      <c r="H236" s="55">
        <v>2.02</v>
      </c>
      <c r="I236" s="55">
        <v>2.75</v>
      </c>
      <c r="J236" s="55">
        <v>6.18</v>
      </c>
      <c r="K236" s="55">
        <v>0.73</v>
      </c>
    </row>
    <row r="237" spans="1:11" x14ac:dyDescent="0.2">
      <c r="A237" s="66" t="s">
        <v>160</v>
      </c>
      <c r="B237" s="66">
        <v>3514205</v>
      </c>
      <c r="C237" s="53">
        <v>15</v>
      </c>
      <c r="D237" s="54">
        <v>15</v>
      </c>
      <c r="E237" s="66" t="str">
        <f t="shared" si="7"/>
        <v>Dolcinópolis15</v>
      </c>
      <c r="F237" s="67" t="str">
        <f t="shared" si="8"/>
        <v>351420515</v>
      </c>
      <c r="G237" s="55">
        <v>78.14</v>
      </c>
      <c r="H237" s="55">
        <v>0.14000000000000001</v>
      </c>
      <c r="I237" s="55">
        <v>0.21</v>
      </c>
      <c r="J237" s="55">
        <v>0.64</v>
      </c>
      <c r="K237" s="55">
        <v>6.9999999999999979E-2</v>
      </c>
    </row>
    <row r="238" spans="1:11" x14ac:dyDescent="0.2">
      <c r="A238" s="66" t="s">
        <v>161</v>
      </c>
      <c r="B238" s="66">
        <v>3514304</v>
      </c>
      <c r="C238" s="53">
        <v>13</v>
      </c>
      <c r="D238" s="54">
        <v>13</v>
      </c>
      <c r="E238" s="66" t="str">
        <f t="shared" si="7"/>
        <v>Dourado13</v>
      </c>
      <c r="F238" s="67" t="str">
        <f t="shared" si="8"/>
        <v>351430413</v>
      </c>
      <c r="G238" s="55">
        <v>205.98</v>
      </c>
      <c r="H238" s="55">
        <v>0.7</v>
      </c>
      <c r="I238" s="55">
        <v>0.88</v>
      </c>
      <c r="J238" s="55">
        <v>1.7</v>
      </c>
      <c r="K238" s="55">
        <v>0.18000000000000005</v>
      </c>
    </row>
    <row r="239" spans="1:11" x14ac:dyDescent="0.2">
      <c r="A239" s="66" t="s">
        <v>162</v>
      </c>
      <c r="B239" s="66">
        <v>3514403</v>
      </c>
      <c r="C239" s="53">
        <v>20</v>
      </c>
      <c r="D239" s="54">
        <v>20</v>
      </c>
      <c r="E239" s="66" t="str">
        <f t="shared" si="7"/>
        <v>Dracena20</v>
      </c>
      <c r="F239" s="67" t="str">
        <f t="shared" si="8"/>
        <v>351440320</v>
      </c>
      <c r="G239" s="55">
        <v>488.04</v>
      </c>
      <c r="H239" s="55">
        <v>1.25</v>
      </c>
      <c r="I239" s="55">
        <v>1.68</v>
      </c>
      <c r="J239" s="55">
        <v>3.72</v>
      </c>
      <c r="K239" s="55">
        <v>0.42999999999999994</v>
      </c>
    </row>
    <row r="240" spans="1:11" x14ac:dyDescent="0.2">
      <c r="A240" s="66" t="s">
        <v>162</v>
      </c>
      <c r="B240" s="66">
        <v>3514403</v>
      </c>
      <c r="C240" s="53">
        <v>20</v>
      </c>
      <c r="D240" s="54">
        <v>21</v>
      </c>
      <c r="E240" s="66" t="str">
        <f t="shared" si="7"/>
        <v>Dracena21</v>
      </c>
      <c r="F240" s="67" t="str">
        <f t="shared" si="8"/>
        <v>351440321</v>
      </c>
      <c r="G240" s="55">
        <v>488.04</v>
      </c>
      <c r="H240" s="55">
        <v>1.25</v>
      </c>
      <c r="I240" s="55">
        <v>1.68</v>
      </c>
      <c r="J240" s="55">
        <v>3.72</v>
      </c>
      <c r="K240" s="55">
        <v>0.42999999999999994</v>
      </c>
    </row>
    <row r="241" spans="1:11" x14ac:dyDescent="0.2">
      <c r="A241" s="66" t="s">
        <v>163</v>
      </c>
      <c r="B241" s="66">
        <v>3514502</v>
      </c>
      <c r="C241" s="53">
        <v>17</v>
      </c>
      <c r="D241" s="54">
        <v>17</v>
      </c>
      <c r="E241" s="66" t="str">
        <f t="shared" si="7"/>
        <v>Duartina17</v>
      </c>
      <c r="F241" s="67" t="str">
        <f t="shared" si="8"/>
        <v>351450217</v>
      </c>
      <c r="G241" s="55">
        <v>264.27999999999997</v>
      </c>
      <c r="H241" s="55">
        <v>0.96</v>
      </c>
      <c r="I241" s="55">
        <v>1.21</v>
      </c>
      <c r="J241" s="55">
        <v>2.36</v>
      </c>
      <c r="K241" s="55">
        <v>0.25</v>
      </c>
    </row>
    <row r="242" spans="1:11" x14ac:dyDescent="0.2">
      <c r="A242" s="66" t="s">
        <v>163</v>
      </c>
      <c r="B242" s="66">
        <v>3514502</v>
      </c>
      <c r="C242" s="53">
        <v>17</v>
      </c>
      <c r="D242" s="54">
        <v>16</v>
      </c>
      <c r="E242" s="66" t="str">
        <f t="shared" si="7"/>
        <v>Duartina16</v>
      </c>
      <c r="F242" s="67" t="str">
        <f t="shared" si="8"/>
        <v>351450216</v>
      </c>
      <c r="G242" s="55">
        <v>264.27999999999997</v>
      </c>
      <c r="H242" s="55">
        <v>0.96</v>
      </c>
      <c r="I242" s="55">
        <v>1.21</v>
      </c>
      <c r="J242" s="55">
        <v>2.36</v>
      </c>
      <c r="K242" s="55">
        <v>0.25</v>
      </c>
    </row>
    <row r="243" spans="1:11" x14ac:dyDescent="0.2">
      <c r="A243" s="66" t="s">
        <v>164</v>
      </c>
      <c r="B243" s="66">
        <v>3514601</v>
      </c>
      <c r="C243" s="53">
        <v>9</v>
      </c>
      <c r="D243" s="54">
        <v>9</v>
      </c>
      <c r="E243" s="66" t="str">
        <f t="shared" si="7"/>
        <v>Dumont9</v>
      </c>
      <c r="F243" s="67" t="str">
        <f t="shared" si="8"/>
        <v>35146019</v>
      </c>
      <c r="G243" s="55">
        <v>110.87</v>
      </c>
      <c r="H243" s="55">
        <v>0.37</v>
      </c>
      <c r="I243" s="55">
        <v>0.55000000000000004</v>
      </c>
      <c r="J243" s="55">
        <v>1.51</v>
      </c>
      <c r="K243" s="55">
        <v>0.18000000000000005</v>
      </c>
    </row>
    <row r="244" spans="1:11" x14ac:dyDescent="0.2">
      <c r="A244" s="66" t="s">
        <v>165</v>
      </c>
      <c r="B244" s="66">
        <v>3514700</v>
      </c>
      <c r="C244" s="53">
        <v>17</v>
      </c>
      <c r="D244" s="54">
        <v>17</v>
      </c>
      <c r="E244" s="66" t="str">
        <f t="shared" si="7"/>
        <v>Echaporã17</v>
      </c>
      <c r="F244" s="67" t="str">
        <f t="shared" si="8"/>
        <v>351470017</v>
      </c>
      <c r="G244" s="55">
        <v>514.59</v>
      </c>
      <c r="H244" s="55">
        <v>1.8</v>
      </c>
      <c r="I244" s="55">
        <v>2.2999999999999998</v>
      </c>
      <c r="J244" s="55">
        <v>4.5</v>
      </c>
      <c r="K244" s="55">
        <v>0.49999999999999978</v>
      </c>
    </row>
    <row r="245" spans="1:11" x14ac:dyDescent="0.2">
      <c r="A245" s="66" t="s">
        <v>165</v>
      </c>
      <c r="B245" s="66">
        <v>3514700</v>
      </c>
      <c r="C245" s="53">
        <v>17</v>
      </c>
      <c r="D245" s="54">
        <v>21</v>
      </c>
      <c r="E245" s="66" t="str">
        <f t="shared" si="7"/>
        <v>Echaporã21</v>
      </c>
      <c r="F245" s="67" t="str">
        <f t="shared" si="8"/>
        <v>351470021</v>
      </c>
      <c r="G245" s="55">
        <v>514.59</v>
      </c>
      <c r="H245" s="55">
        <v>1.8</v>
      </c>
      <c r="I245" s="55">
        <v>2.2999999999999998</v>
      </c>
      <c r="J245" s="55">
        <v>4.5</v>
      </c>
      <c r="K245" s="55">
        <v>0.49999999999999978</v>
      </c>
    </row>
    <row r="246" spans="1:11" x14ac:dyDescent="0.2">
      <c r="A246" s="66" t="s">
        <v>166</v>
      </c>
      <c r="B246" s="66">
        <v>3514809</v>
      </c>
      <c r="C246" s="53">
        <v>11</v>
      </c>
      <c r="D246" s="54">
        <v>11</v>
      </c>
      <c r="E246" s="66" t="str">
        <f t="shared" si="7"/>
        <v>Eldorado11</v>
      </c>
      <c r="F246" s="67" t="str">
        <f t="shared" si="8"/>
        <v>351480911</v>
      </c>
      <c r="G246" s="55">
        <v>1656.73</v>
      </c>
      <c r="H246" s="55">
        <v>15.42</v>
      </c>
      <c r="I246" s="55">
        <v>21.9</v>
      </c>
      <c r="J246" s="55">
        <v>50.19</v>
      </c>
      <c r="K246" s="55">
        <v>6.4799999999999986</v>
      </c>
    </row>
    <row r="247" spans="1:11" x14ac:dyDescent="0.2">
      <c r="A247" s="66" t="s">
        <v>167</v>
      </c>
      <c r="B247" s="66">
        <v>3514908</v>
      </c>
      <c r="C247" s="53">
        <v>5</v>
      </c>
      <c r="D247" s="54">
        <v>5</v>
      </c>
      <c r="E247" s="66" t="str">
        <f t="shared" si="7"/>
        <v>Elias Fausto5</v>
      </c>
      <c r="F247" s="67" t="str">
        <f t="shared" si="8"/>
        <v>35149085</v>
      </c>
      <c r="G247" s="55">
        <v>201.47</v>
      </c>
      <c r="H247" s="55">
        <v>0.5</v>
      </c>
      <c r="I247" s="55">
        <v>0.8</v>
      </c>
      <c r="J247" s="55">
        <v>2.16</v>
      </c>
      <c r="K247" s="55">
        <v>0.30000000000000004</v>
      </c>
    </row>
    <row r="248" spans="1:11" x14ac:dyDescent="0.2">
      <c r="A248" s="66" t="s">
        <v>167</v>
      </c>
      <c r="B248" s="66">
        <v>3514908</v>
      </c>
      <c r="C248" s="53">
        <v>5</v>
      </c>
      <c r="D248" s="54">
        <v>10</v>
      </c>
      <c r="E248" s="66" t="str">
        <f t="shared" si="7"/>
        <v>Elias Fausto10</v>
      </c>
      <c r="F248" s="67" t="str">
        <f t="shared" si="8"/>
        <v>351490810</v>
      </c>
      <c r="G248" s="55">
        <v>201.47</v>
      </c>
      <c r="H248" s="55">
        <v>0.5</v>
      </c>
      <c r="I248" s="55">
        <v>0.8</v>
      </c>
      <c r="J248" s="55">
        <v>2.16</v>
      </c>
      <c r="K248" s="55">
        <v>0.30000000000000004</v>
      </c>
    </row>
    <row r="249" spans="1:11" x14ac:dyDescent="0.2">
      <c r="A249" s="66" t="s">
        <v>168</v>
      </c>
      <c r="B249" s="66">
        <v>3514924</v>
      </c>
      <c r="C249" s="53">
        <v>16</v>
      </c>
      <c r="D249" s="54">
        <v>16</v>
      </c>
      <c r="E249" s="66" t="str">
        <f t="shared" si="7"/>
        <v>Elisiário16</v>
      </c>
      <c r="F249" s="67" t="str">
        <f t="shared" si="8"/>
        <v>351492416</v>
      </c>
      <c r="G249" s="55">
        <v>92.71</v>
      </c>
      <c r="H249" s="55">
        <v>0.21</v>
      </c>
      <c r="I249" s="55">
        <v>0.27</v>
      </c>
      <c r="J249" s="55">
        <v>0.66</v>
      </c>
      <c r="K249" s="55">
        <v>6.0000000000000026E-2</v>
      </c>
    </row>
    <row r="250" spans="1:11" x14ac:dyDescent="0.2">
      <c r="A250" s="66" t="s">
        <v>169</v>
      </c>
      <c r="B250" s="66">
        <v>3514957</v>
      </c>
      <c r="C250" s="53">
        <v>15</v>
      </c>
      <c r="D250" s="54">
        <v>15</v>
      </c>
      <c r="E250" s="66" t="str">
        <f t="shared" si="7"/>
        <v>Embaúba15</v>
      </c>
      <c r="F250" s="67" t="str">
        <f t="shared" si="8"/>
        <v>351495715</v>
      </c>
      <c r="G250" s="55">
        <v>83.7</v>
      </c>
      <c r="H250" s="55">
        <v>0.13</v>
      </c>
      <c r="I250" s="55">
        <v>0.21</v>
      </c>
      <c r="J250" s="55">
        <v>0.64</v>
      </c>
      <c r="K250" s="55">
        <v>7.9999999999999988E-2</v>
      </c>
    </row>
    <row r="251" spans="1:11" x14ac:dyDescent="0.2">
      <c r="A251" s="66" t="s">
        <v>170</v>
      </c>
      <c r="B251" s="66">
        <v>3515004</v>
      </c>
      <c r="C251" s="53">
        <v>6</v>
      </c>
      <c r="D251" s="54">
        <v>6</v>
      </c>
      <c r="E251" s="66" t="str">
        <f t="shared" si="7"/>
        <v>Embu das Artes6</v>
      </c>
      <c r="F251" s="67" t="str">
        <f t="shared" si="8"/>
        <v>35150046</v>
      </c>
      <c r="G251" s="55">
        <v>70.08</v>
      </c>
      <c r="H251" s="55">
        <v>0.23</v>
      </c>
      <c r="I251" s="55">
        <v>0.37</v>
      </c>
      <c r="J251" s="55">
        <v>0.99</v>
      </c>
      <c r="K251" s="55">
        <v>0.13999999999999999</v>
      </c>
    </row>
    <row r="252" spans="1:11" x14ac:dyDescent="0.2">
      <c r="A252" s="66" t="s">
        <v>171</v>
      </c>
      <c r="B252" s="66">
        <v>3515103</v>
      </c>
      <c r="C252" s="53">
        <v>6</v>
      </c>
      <c r="D252" s="54">
        <v>6</v>
      </c>
      <c r="E252" s="66" t="str">
        <f t="shared" si="7"/>
        <v>Embu-Guaçu6</v>
      </c>
      <c r="F252" s="67" t="str">
        <f t="shared" si="8"/>
        <v>35151036</v>
      </c>
      <c r="G252" s="55">
        <v>155.04</v>
      </c>
      <c r="H252" s="55">
        <v>0.53</v>
      </c>
      <c r="I252" s="55">
        <v>0.85</v>
      </c>
      <c r="J252" s="55">
        <v>2.27</v>
      </c>
      <c r="K252" s="55">
        <v>0.31999999999999995</v>
      </c>
    </row>
    <row r="253" spans="1:11" x14ac:dyDescent="0.2">
      <c r="A253" s="66" t="s">
        <v>172</v>
      </c>
      <c r="B253" s="66">
        <v>3515129</v>
      </c>
      <c r="C253" s="53">
        <v>21</v>
      </c>
      <c r="D253" s="54">
        <v>21</v>
      </c>
      <c r="E253" s="66" t="str">
        <f t="shared" si="7"/>
        <v>Emilianópolis21</v>
      </c>
      <c r="F253" s="67" t="str">
        <f t="shared" si="8"/>
        <v>351512921</v>
      </c>
      <c r="G253" s="55">
        <v>223.31</v>
      </c>
      <c r="H253" s="55">
        <v>0.6</v>
      </c>
      <c r="I253" s="55">
        <v>0.79</v>
      </c>
      <c r="J253" s="55">
        <v>1.7</v>
      </c>
      <c r="K253" s="55">
        <v>0.19000000000000006</v>
      </c>
    </row>
    <row r="254" spans="1:11" x14ac:dyDescent="0.2">
      <c r="A254" s="66" t="s">
        <v>173</v>
      </c>
      <c r="B254" s="66">
        <v>3515152</v>
      </c>
      <c r="C254" s="53">
        <v>9</v>
      </c>
      <c r="D254" s="54">
        <v>9</v>
      </c>
      <c r="E254" s="66" t="str">
        <f t="shared" si="7"/>
        <v>Engenheiro Coelho9</v>
      </c>
      <c r="F254" s="67" t="str">
        <f t="shared" si="8"/>
        <v>35151529</v>
      </c>
      <c r="G254" s="55">
        <v>109.8</v>
      </c>
      <c r="H254" s="55">
        <v>0.35</v>
      </c>
      <c r="I254" s="55">
        <v>0.53</v>
      </c>
      <c r="J254" s="55">
        <v>1.42</v>
      </c>
      <c r="K254" s="55">
        <v>0.18000000000000005</v>
      </c>
    </row>
    <row r="255" spans="1:11" x14ac:dyDescent="0.2">
      <c r="A255" s="66" t="s">
        <v>173</v>
      </c>
      <c r="B255" s="66">
        <v>3515152</v>
      </c>
      <c r="C255" s="53">
        <v>9</v>
      </c>
      <c r="D255" s="54">
        <v>5</v>
      </c>
      <c r="E255" s="66" t="str">
        <f t="shared" si="7"/>
        <v>Engenheiro Coelho5</v>
      </c>
      <c r="F255" s="67" t="str">
        <f t="shared" si="8"/>
        <v>35151525</v>
      </c>
      <c r="G255" s="55">
        <v>109.8</v>
      </c>
      <c r="H255" s="55">
        <v>0.35</v>
      </c>
      <c r="I255" s="55">
        <v>0.53</v>
      </c>
      <c r="J255" s="55">
        <v>1.42</v>
      </c>
      <c r="K255" s="55">
        <v>0.18000000000000005</v>
      </c>
    </row>
    <row r="256" spans="1:11" x14ac:dyDescent="0.2">
      <c r="A256" s="66" t="s">
        <v>174</v>
      </c>
      <c r="B256" s="66">
        <v>3515186</v>
      </c>
      <c r="C256" s="53">
        <v>9</v>
      </c>
      <c r="D256" s="54">
        <v>9</v>
      </c>
      <c r="E256" s="66" t="str">
        <f t="shared" si="7"/>
        <v>Espírito Santo do Pinhal9</v>
      </c>
      <c r="F256" s="67" t="str">
        <f t="shared" si="8"/>
        <v>35151869</v>
      </c>
      <c r="G256" s="55">
        <v>390.41</v>
      </c>
      <c r="H256" s="55">
        <v>1.27</v>
      </c>
      <c r="I256" s="55">
        <v>1.9</v>
      </c>
      <c r="J256" s="55">
        <v>5.26</v>
      </c>
      <c r="K256" s="55">
        <v>0.62999999999999989</v>
      </c>
    </row>
    <row r="257" spans="1:11" x14ac:dyDescent="0.2">
      <c r="A257" s="66" t="s">
        <v>175</v>
      </c>
      <c r="B257" s="66">
        <v>3515194</v>
      </c>
      <c r="C257" s="53">
        <v>17</v>
      </c>
      <c r="D257" s="54">
        <v>17</v>
      </c>
      <c r="E257" s="66" t="str">
        <f t="shared" si="7"/>
        <v>Espírito Santo do Turvo17</v>
      </c>
      <c r="F257" s="67" t="str">
        <f t="shared" si="8"/>
        <v>351519417</v>
      </c>
      <c r="G257" s="55">
        <v>191.29</v>
      </c>
      <c r="H257" s="55">
        <v>0.75</v>
      </c>
      <c r="I257" s="55">
        <v>0.95</v>
      </c>
      <c r="J257" s="55">
        <v>1.79</v>
      </c>
      <c r="K257" s="55">
        <v>0.19999999999999996</v>
      </c>
    </row>
    <row r="258" spans="1:11" x14ac:dyDescent="0.2">
      <c r="A258" s="66" t="s">
        <v>176</v>
      </c>
      <c r="B258" s="66">
        <v>3557303</v>
      </c>
      <c r="C258" s="53">
        <v>9</v>
      </c>
      <c r="D258" s="54">
        <v>9</v>
      </c>
      <c r="E258" s="66" t="str">
        <f t="shared" si="7"/>
        <v>Estiva Gerbi9</v>
      </c>
      <c r="F258" s="67" t="str">
        <f t="shared" si="8"/>
        <v>35573039</v>
      </c>
      <c r="G258" s="55">
        <v>73.72</v>
      </c>
      <c r="H258" s="55">
        <v>0.25</v>
      </c>
      <c r="I258" s="55">
        <v>0.37</v>
      </c>
      <c r="J258" s="55">
        <v>1.02</v>
      </c>
      <c r="K258" s="55">
        <v>0.12</v>
      </c>
    </row>
    <row r="259" spans="1:11" x14ac:dyDescent="0.2">
      <c r="A259" s="66" t="s">
        <v>177</v>
      </c>
      <c r="B259" s="66">
        <v>3515301</v>
      </c>
      <c r="C259" s="53">
        <v>22</v>
      </c>
      <c r="D259" s="54">
        <v>22</v>
      </c>
      <c r="E259" s="66" t="str">
        <f t="shared" si="7"/>
        <v>Estrela do Norte22</v>
      </c>
      <c r="F259" s="67" t="str">
        <f t="shared" si="8"/>
        <v>351530122</v>
      </c>
      <c r="G259" s="55">
        <v>263.27</v>
      </c>
      <c r="H259" s="55">
        <v>0.73</v>
      </c>
      <c r="I259" s="55">
        <v>1</v>
      </c>
      <c r="J259" s="55">
        <v>1.97</v>
      </c>
      <c r="K259" s="55">
        <v>0.27</v>
      </c>
    </row>
    <row r="260" spans="1:11" x14ac:dyDescent="0.2">
      <c r="A260" s="66" t="s">
        <v>178</v>
      </c>
      <c r="B260" s="66">
        <v>3515202</v>
      </c>
      <c r="C260" s="53">
        <v>15</v>
      </c>
      <c r="D260" s="54">
        <v>15</v>
      </c>
      <c r="E260" s="66" t="str">
        <f t="shared" si="7"/>
        <v>Estrela d'Oeste15</v>
      </c>
      <c r="F260" s="67" t="str">
        <f t="shared" si="8"/>
        <v>351520215</v>
      </c>
      <c r="G260" s="55">
        <v>296.26</v>
      </c>
      <c r="H260" s="55">
        <v>0.51</v>
      </c>
      <c r="I260" s="55">
        <v>0.72</v>
      </c>
      <c r="J260" s="55">
        <v>2.27</v>
      </c>
      <c r="K260" s="55">
        <v>0.20999999999999996</v>
      </c>
    </row>
    <row r="261" spans="1:11" x14ac:dyDescent="0.2">
      <c r="A261" s="66" t="s">
        <v>178</v>
      </c>
      <c r="B261" s="66">
        <v>3515202</v>
      </c>
      <c r="C261" s="53">
        <v>15</v>
      </c>
      <c r="D261" s="54">
        <v>18</v>
      </c>
      <c r="E261" s="66" t="str">
        <f t="shared" si="7"/>
        <v>Estrela d'Oeste18</v>
      </c>
      <c r="F261" s="67" t="str">
        <f t="shared" si="8"/>
        <v>351520218</v>
      </c>
      <c r="G261" s="55">
        <v>296.26</v>
      </c>
      <c r="H261" s="55">
        <v>0.51</v>
      </c>
      <c r="I261" s="55">
        <v>0.72</v>
      </c>
      <c r="J261" s="55">
        <v>2.27</v>
      </c>
      <c r="K261" s="55">
        <v>0.20999999999999996</v>
      </c>
    </row>
    <row r="262" spans="1:11" x14ac:dyDescent="0.2">
      <c r="A262" s="66" t="s">
        <v>179</v>
      </c>
      <c r="B262" s="66">
        <v>3515350</v>
      </c>
      <c r="C262" s="53">
        <v>22</v>
      </c>
      <c r="D262" s="54">
        <v>22</v>
      </c>
      <c r="E262" s="66" t="str">
        <f t="shared" si="7"/>
        <v>Euclides da Cunha Paulista22</v>
      </c>
      <c r="F262" s="67" t="str">
        <f t="shared" si="8"/>
        <v>351535022</v>
      </c>
      <c r="G262" s="55">
        <v>577.12</v>
      </c>
      <c r="H262" s="55">
        <v>1.6</v>
      </c>
      <c r="I262" s="55">
        <v>2.21</v>
      </c>
      <c r="J262" s="55">
        <v>4.34</v>
      </c>
      <c r="K262" s="55">
        <v>0.60999999999999988</v>
      </c>
    </row>
    <row r="263" spans="1:11" x14ac:dyDescent="0.2">
      <c r="A263" s="66" t="s">
        <v>180</v>
      </c>
      <c r="B263" s="66">
        <v>3515400</v>
      </c>
      <c r="C263" s="53">
        <v>14</v>
      </c>
      <c r="D263" s="54">
        <v>14</v>
      </c>
      <c r="E263" s="66" t="str">
        <f t="shared" si="7"/>
        <v>Fartura14</v>
      </c>
      <c r="F263" s="67" t="str">
        <f t="shared" si="8"/>
        <v>351540014</v>
      </c>
      <c r="G263" s="55">
        <v>429.46</v>
      </c>
      <c r="H263" s="55">
        <v>1.6</v>
      </c>
      <c r="I263" s="55">
        <v>2.17</v>
      </c>
      <c r="J263" s="55">
        <v>4.8499999999999996</v>
      </c>
      <c r="K263" s="55">
        <v>0.56999999999999984</v>
      </c>
    </row>
    <row r="264" spans="1:11" x14ac:dyDescent="0.2">
      <c r="A264" s="66" t="s">
        <v>181</v>
      </c>
      <c r="B264" s="66">
        <v>3515608</v>
      </c>
      <c r="C264" s="53">
        <v>15</v>
      </c>
      <c r="D264" s="54">
        <v>15</v>
      </c>
      <c r="E264" s="66" t="str">
        <f t="shared" si="7"/>
        <v>Fernando Prestes15</v>
      </c>
      <c r="F264" s="67" t="str">
        <f t="shared" si="8"/>
        <v>351560815</v>
      </c>
      <c r="G264" s="55">
        <v>170.11</v>
      </c>
      <c r="H264" s="55">
        <v>0.32</v>
      </c>
      <c r="I264" s="55">
        <v>0.45</v>
      </c>
      <c r="J264" s="55">
        <v>1.26</v>
      </c>
      <c r="K264" s="55">
        <v>0.13</v>
      </c>
    </row>
    <row r="265" spans="1:11" x14ac:dyDescent="0.2">
      <c r="A265" s="66" t="s">
        <v>181</v>
      </c>
      <c r="B265" s="66">
        <v>3515608</v>
      </c>
      <c r="C265" s="53">
        <v>15</v>
      </c>
      <c r="D265" s="54">
        <v>16</v>
      </c>
      <c r="E265" s="66" t="str">
        <f t="shared" si="7"/>
        <v>Fernando Prestes16</v>
      </c>
      <c r="F265" s="67" t="str">
        <f t="shared" si="8"/>
        <v>351560816</v>
      </c>
      <c r="G265" s="55">
        <v>170.11</v>
      </c>
      <c r="H265" s="55">
        <v>0.32</v>
      </c>
      <c r="I265" s="55">
        <v>0.45</v>
      </c>
      <c r="J265" s="55">
        <v>1.26</v>
      </c>
      <c r="K265" s="55">
        <v>0.13</v>
      </c>
    </row>
    <row r="266" spans="1:11" x14ac:dyDescent="0.2">
      <c r="A266" s="66" t="s">
        <v>182</v>
      </c>
      <c r="B266" s="66">
        <v>3515509</v>
      </c>
      <c r="C266" s="53">
        <v>15</v>
      </c>
      <c r="D266" s="54">
        <v>15</v>
      </c>
      <c r="E266" s="66" t="str">
        <f t="shared" si="7"/>
        <v>Fernandópolis15</v>
      </c>
      <c r="F266" s="67" t="str">
        <f t="shared" si="8"/>
        <v>351550915</v>
      </c>
      <c r="G266" s="55">
        <v>549.54999999999995</v>
      </c>
      <c r="H266" s="55">
        <v>0.92</v>
      </c>
      <c r="I266" s="55">
        <v>1.31</v>
      </c>
      <c r="J266" s="55">
        <v>4.1500000000000004</v>
      </c>
      <c r="K266" s="55">
        <v>0.39</v>
      </c>
    </row>
    <row r="267" spans="1:11" x14ac:dyDescent="0.2">
      <c r="A267" s="66" t="s">
        <v>182</v>
      </c>
      <c r="B267" s="66">
        <v>3515509</v>
      </c>
      <c r="C267" s="53">
        <v>15</v>
      </c>
      <c r="D267" s="54">
        <v>18</v>
      </c>
      <c r="E267" s="66" t="str">
        <f t="shared" si="7"/>
        <v>Fernandópolis18</v>
      </c>
      <c r="F267" s="67" t="str">
        <f t="shared" si="8"/>
        <v>351550918</v>
      </c>
      <c r="G267" s="55">
        <v>549.54999999999995</v>
      </c>
      <c r="H267" s="55">
        <v>0.92</v>
      </c>
      <c r="I267" s="55">
        <v>1.31</v>
      </c>
      <c r="J267" s="55">
        <v>4.1500000000000004</v>
      </c>
      <c r="K267" s="55">
        <v>0.39</v>
      </c>
    </row>
    <row r="268" spans="1:11" x14ac:dyDescent="0.2">
      <c r="A268" s="66" t="s">
        <v>183</v>
      </c>
      <c r="B268" s="66">
        <v>3515657</v>
      </c>
      <c r="C268" s="53">
        <v>17</v>
      </c>
      <c r="D268" s="54">
        <v>17</v>
      </c>
      <c r="E268" s="66" t="str">
        <f t="shared" si="7"/>
        <v>Fernão17</v>
      </c>
      <c r="F268" s="67" t="str">
        <f t="shared" si="8"/>
        <v>351565717</v>
      </c>
      <c r="G268" s="55">
        <v>100.3</v>
      </c>
      <c r="H268" s="55">
        <v>0.38</v>
      </c>
      <c r="I268" s="55">
        <v>0.48</v>
      </c>
      <c r="J268" s="55">
        <v>0.91</v>
      </c>
      <c r="K268" s="55">
        <v>9.9999999999999978E-2</v>
      </c>
    </row>
    <row r="269" spans="1:11" x14ac:dyDescent="0.2">
      <c r="A269" s="66" t="s">
        <v>184</v>
      </c>
      <c r="B269" s="66">
        <v>3515707</v>
      </c>
      <c r="C269" s="53">
        <v>6</v>
      </c>
      <c r="D269" s="54">
        <v>6</v>
      </c>
      <c r="E269" s="66" t="str">
        <f t="shared" si="7"/>
        <v>Ferraz de Vasconcelos6</v>
      </c>
      <c r="F269" s="67" t="str">
        <f t="shared" si="8"/>
        <v>35157076</v>
      </c>
      <c r="G269" s="55">
        <v>30.07</v>
      </c>
      <c r="H269" s="55">
        <v>0.09</v>
      </c>
      <c r="I269" s="55">
        <v>0.15</v>
      </c>
      <c r="J269" s="55">
        <v>0.41</v>
      </c>
      <c r="K269" s="55">
        <v>0.06</v>
      </c>
    </row>
    <row r="270" spans="1:11" x14ac:dyDescent="0.2">
      <c r="A270" s="66" t="s">
        <v>185</v>
      </c>
      <c r="B270" s="66">
        <v>3515806</v>
      </c>
      <c r="C270" s="53">
        <v>21</v>
      </c>
      <c r="D270" s="54">
        <v>21</v>
      </c>
      <c r="E270" s="66" t="str">
        <f t="shared" si="7"/>
        <v>Flora Rica21</v>
      </c>
      <c r="F270" s="67" t="str">
        <f t="shared" si="8"/>
        <v>351580621</v>
      </c>
      <c r="G270" s="55">
        <v>225.12</v>
      </c>
      <c r="H270" s="55">
        <v>0.61</v>
      </c>
      <c r="I270" s="55">
        <v>0.8</v>
      </c>
      <c r="J270" s="55">
        <v>1.73</v>
      </c>
      <c r="K270" s="55">
        <v>0.19000000000000006</v>
      </c>
    </row>
    <row r="271" spans="1:11" x14ac:dyDescent="0.2">
      <c r="A271" s="66" t="s">
        <v>186</v>
      </c>
      <c r="B271" s="66">
        <v>3515905</v>
      </c>
      <c r="C271" s="53">
        <v>18</v>
      </c>
      <c r="D271" s="54">
        <v>18</v>
      </c>
      <c r="E271" s="66" t="str">
        <f t="shared" si="7"/>
        <v>Floreal18</v>
      </c>
      <c r="F271" s="67" t="str">
        <f t="shared" si="8"/>
        <v>351590518</v>
      </c>
      <c r="G271" s="55">
        <v>203.66</v>
      </c>
      <c r="H271" s="55">
        <v>0.37</v>
      </c>
      <c r="I271" s="55">
        <v>0.49</v>
      </c>
      <c r="J271" s="55">
        <v>1.54</v>
      </c>
      <c r="K271" s="55">
        <v>0.12</v>
      </c>
    </row>
    <row r="272" spans="1:11" x14ac:dyDescent="0.2">
      <c r="A272" s="66" t="s">
        <v>186</v>
      </c>
      <c r="B272" s="66">
        <v>3515905</v>
      </c>
      <c r="C272" s="53">
        <v>18</v>
      </c>
      <c r="D272" s="54">
        <v>19</v>
      </c>
      <c r="E272" s="66" t="str">
        <f t="shared" si="7"/>
        <v>Floreal19</v>
      </c>
      <c r="F272" s="67" t="str">
        <f t="shared" si="8"/>
        <v>351590519</v>
      </c>
      <c r="G272" s="55">
        <v>203.66</v>
      </c>
      <c r="H272" s="55">
        <v>0.37</v>
      </c>
      <c r="I272" s="55">
        <v>0.49</v>
      </c>
      <c r="J272" s="55">
        <v>1.54</v>
      </c>
      <c r="K272" s="55">
        <v>0.12</v>
      </c>
    </row>
    <row r="273" spans="1:11" x14ac:dyDescent="0.2">
      <c r="A273" s="66" t="s">
        <v>187</v>
      </c>
      <c r="B273" s="66">
        <v>3516002</v>
      </c>
      <c r="C273" s="53">
        <v>21</v>
      </c>
      <c r="D273" s="54">
        <v>21</v>
      </c>
      <c r="E273" s="66" t="str">
        <f t="shared" si="7"/>
        <v>Flórida Paulista21</v>
      </c>
      <c r="F273" s="67" t="str">
        <f t="shared" si="8"/>
        <v>351600221</v>
      </c>
      <c r="G273" s="55">
        <v>524.91</v>
      </c>
      <c r="H273" s="55">
        <v>1.2</v>
      </c>
      <c r="I273" s="55">
        <v>1.67</v>
      </c>
      <c r="J273" s="55">
        <v>3.88</v>
      </c>
      <c r="K273" s="55">
        <v>0.47</v>
      </c>
    </row>
    <row r="274" spans="1:11" x14ac:dyDescent="0.2">
      <c r="A274" s="66" t="s">
        <v>187</v>
      </c>
      <c r="B274" s="66">
        <v>3516002</v>
      </c>
      <c r="C274" s="53">
        <v>21</v>
      </c>
      <c r="D274" s="54">
        <v>20</v>
      </c>
      <c r="E274" s="66" t="str">
        <f t="shared" si="7"/>
        <v>Flórida Paulista20</v>
      </c>
      <c r="F274" s="67" t="str">
        <f t="shared" si="8"/>
        <v>351600220</v>
      </c>
      <c r="G274" s="55">
        <v>524.91</v>
      </c>
      <c r="H274" s="55">
        <v>1.2</v>
      </c>
      <c r="I274" s="55">
        <v>1.67</v>
      </c>
      <c r="J274" s="55">
        <v>3.88</v>
      </c>
      <c r="K274" s="55">
        <v>0.47</v>
      </c>
    </row>
    <row r="275" spans="1:11" x14ac:dyDescent="0.2">
      <c r="A275" s="66" t="s">
        <v>188</v>
      </c>
      <c r="B275" s="66">
        <v>3516101</v>
      </c>
      <c r="C275" s="53">
        <v>17</v>
      </c>
      <c r="D275" s="54">
        <v>17</v>
      </c>
      <c r="E275" s="66" t="str">
        <f t="shared" si="7"/>
        <v>Florínia17</v>
      </c>
      <c r="F275" s="67" t="str">
        <f t="shared" si="8"/>
        <v>351610117</v>
      </c>
      <c r="G275" s="55">
        <v>227.36</v>
      </c>
      <c r="H275" s="55">
        <v>0.89</v>
      </c>
      <c r="I275" s="55">
        <v>1.1200000000000001</v>
      </c>
      <c r="J275" s="55">
        <v>2.13</v>
      </c>
      <c r="K275" s="55">
        <v>0.23000000000000009</v>
      </c>
    </row>
    <row r="276" spans="1:11" x14ac:dyDescent="0.2">
      <c r="A276" s="66" t="s">
        <v>189</v>
      </c>
      <c r="B276" s="66">
        <v>3516200</v>
      </c>
      <c r="C276" s="53">
        <v>8</v>
      </c>
      <c r="D276" s="54">
        <v>8</v>
      </c>
      <c r="E276" s="66" t="str">
        <f t="shared" si="7"/>
        <v>Franca8</v>
      </c>
      <c r="F276" s="67" t="str">
        <f t="shared" si="8"/>
        <v>35162008</v>
      </c>
      <c r="G276" s="55">
        <v>607.33000000000004</v>
      </c>
      <c r="H276" s="55">
        <v>1.85</v>
      </c>
      <c r="I276" s="55">
        <v>3.05</v>
      </c>
      <c r="J276" s="55">
        <v>9.73</v>
      </c>
      <c r="K276" s="55">
        <v>1.1999999999999997</v>
      </c>
    </row>
    <row r="277" spans="1:11" x14ac:dyDescent="0.2">
      <c r="A277" s="66" t="s">
        <v>190</v>
      </c>
      <c r="B277" s="66">
        <v>3516309</v>
      </c>
      <c r="C277" s="53">
        <v>6</v>
      </c>
      <c r="D277" s="54">
        <v>6</v>
      </c>
      <c r="E277" s="66" t="str">
        <f t="shared" si="7"/>
        <v>Francisco Morato6</v>
      </c>
      <c r="F277" s="67" t="str">
        <f t="shared" si="8"/>
        <v>35163096</v>
      </c>
      <c r="G277" s="55">
        <v>49.16</v>
      </c>
      <c r="H277" s="55">
        <v>0.16</v>
      </c>
      <c r="I277" s="55">
        <v>0.26</v>
      </c>
      <c r="J277" s="55">
        <v>0.71</v>
      </c>
      <c r="K277" s="55">
        <v>0.1</v>
      </c>
    </row>
    <row r="278" spans="1:11" x14ac:dyDescent="0.2">
      <c r="A278" s="66" t="s">
        <v>191</v>
      </c>
      <c r="B278" s="66">
        <v>3516408</v>
      </c>
      <c r="C278" s="53">
        <v>6</v>
      </c>
      <c r="D278" s="54">
        <v>6</v>
      </c>
      <c r="E278" s="66" t="str">
        <f t="shared" si="7"/>
        <v>Franco da Rocha6</v>
      </c>
      <c r="F278" s="67" t="str">
        <f t="shared" si="8"/>
        <v>35164086</v>
      </c>
      <c r="G278" s="55">
        <v>133.93</v>
      </c>
      <c r="H278" s="55">
        <v>0.46</v>
      </c>
      <c r="I278" s="55">
        <v>0.73</v>
      </c>
      <c r="J278" s="55">
        <v>1.96</v>
      </c>
      <c r="K278" s="55">
        <v>0.26999999999999996</v>
      </c>
    </row>
    <row r="279" spans="1:11" x14ac:dyDescent="0.2">
      <c r="A279" s="66" t="s">
        <v>192</v>
      </c>
      <c r="B279" s="66">
        <v>3516507</v>
      </c>
      <c r="C279" s="53">
        <v>20</v>
      </c>
      <c r="D279" s="54">
        <v>20</v>
      </c>
      <c r="E279" s="66" t="str">
        <f t="shared" si="7"/>
        <v>Gabriel Monteiro20</v>
      </c>
      <c r="F279" s="67" t="str">
        <f t="shared" si="8"/>
        <v>351650720</v>
      </c>
      <c r="G279" s="55">
        <v>138.53</v>
      </c>
      <c r="H279" s="55">
        <v>0.31</v>
      </c>
      <c r="I279" s="55">
        <v>0.44</v>
      </c>
      <c r="J279" s="55">
        <v>1.06</v>
      </c>
      <c r="K279" s="55">
        <v>0.13</v>
      </c>
    </row>
    <row r="280" spans="1:11" x14ac:dyDescent="0.2">
      <c r="A280" s="66" t="s">
        <v>193</v>
      </c>
      <c r="B280" s="66">
        <v>3516606</v>
      </c>
      <c r="C280" s="53">
        <v>17</v>
      </c>
      <c r="D280" s="54">
        <v>17</v>
      </c>
      <c r="E280" s="66" t="str">
        <f t="shared" si="7"/>
        <v>Gália17</v>
      </c>
      <c r="F280" s="67" t="str">
        <f t="shared" si="8"/>
        <v>351660617</v>
      </c>
      <c r="G280" s="55">
        <v>355.79</v>
      </c>
      <c r="H280" s="55">
        <v>1.22</v>
      </c>
      <c r="I280" s="55">
        <v>1.56</v>
      </c>
      <c r="J280" s="55">
        <v>3.12</v>
      </c>
      <c r="K280" s="55">
        <v>0.34000000000000008</v>
      </c>
    </row>
    <row r="281" spans="1:11" x14ac:dyDescent="0.2">
      <c r="A281" s="66" t="s">
        <v>193</v>
      </c>
      <c r="B281" s="66">
        <v>3516606</v>
      </c>
      <c r="C281" s="53">
        <v>17</v>
      </c>
      <c r="D281" s="54">
        <v>16</v>
      </c>
      <c r="E281" s="66" t="str">
        <f t="shared" ref="E281:E344" si="9">CONCATENATE(A281,D281)</f>
        <v>Gália16</v>
      </c>
      <c r="F281" s="67" t="str">
        <f t="shared" ref="F281:F344" si="10">CONCATENATE(B281,D281)</f>
        <v>351660616</v>
      </c>
      <c r="G281" s="55">
        <v>355.79</v>
      </c>
      <c r="H281" s="55">
        <v>1.22</v>
      </c>
      <c r="I281" s="55">
        <v>1.56</v>
      </c>
      <c r="J281" s="55">
        <v>3.12</v>
      </c>
      <c r="K281" s="55">
        <v>0.34000000000000008</v>
      </c>
    </row>
    <row r="282" spans="1:11" x14ac:dyDescent="0.2">
      <c r="A282" s="66" t="s">
        <v>193</v>
      </c>
      <c r="B282" s="66">
        <v>3516606</v>
      </c>
      <c r="C282" s="53">
        <v>17</v>
      </c>
      <c r="D282" s="54">
        <v>20</v>
      </c>
      <c r="E282" s="66" t="str">
        <f t="shared" si="9"/>
        <v>Gália20</v>
      </c>
      <c r="F282" s="67" t="str">
        <f t="shared" si="10"/>
        <v>351660620</v>
      </c>
      <c r="G282" s="55">
        <v>355.79</v>
      </c>
      <c r="H282" s="55">
        <v>1.22</v>
      </c>
      <c r="I282" s="55">
        <v>1.56</v>
      </c>
      <c r="J282" s="55">
        <v>3.12</v>
      </c>
      <c r="K282" s="55">
        <v>0.34000000000000008</v>
      </c>
    </row>
    <row r="283" spans="1:11" x14ac:dyDescent="0.2">
      <c r="A283" s="66" t="s">
        <v>194</v>
      </c>
      <c r="B283" s="66">
        <v>3516705</v>
      </c>
      <c r="C283" s="53">
        <v>20</v>
      </c>
      <c r="D283" s="54">
        <v>20</v>
      </c>
      <c r="E283" s="66" t="str">
        <f t="shared" si="9"/>
        <v>Garça20</v>
      </c>
      <c r="F283" s="67" t="str">
        <f t="shared" si="10"/>
        <v>351670520</v>
      </c>
      <c r="G283" s="55">
        <v>555.77</v>
      </c>
      <c r="H283" s="55">
        <v>1.35</v>
      </c>
      <c r="I283" s="55">
        <v>1.84</v>
      </c>
      <c r="J283" s="55">
        <v>4.16</v>
      </c>
      <c r="K283" s="55">
        <v>0.49</v>
      </c>
    </row>
    <row r="284" spans="1:11" x14ac:dyDescent="0.2">
      <c r="A284" s="66" t="s">
        <v>194</v>
      </c>
      <c r="B284" s="66">
        <v>3516705</v>
      </c>
      <c r="C284" s="53">
        <v>20</v>
      </c>
      <c r="D284" s="54">
        <v>17</v>
      </c>
      <c r="E284" s="66" t="str">
        <f t="shared" si="9"/>
        <v>Garça17</v>
      </c>
      <c r="F284" s="67" t="str">
        <f t="shared" si="10"/>
        <v>351670517</v>
      </c>
      <c r="G284" s="55">
        <v>555.77</v>
      </c>
      <c r="H284" s="55">
        <v>1.35</v>
      </c>
      <c r="I284" s="55">
        <v>1.84</v>
      </c>
      <c r="J284" s="55">
        <v>4.16</v>
      </c>
      <c r="K284" s="55">
        <v>0.49</v>
      </c>
    </row>
    <row r="285" spans="1:11" x14ac:dyDescent="0.2">
      <c r="A285" s="66" t="s">
        <v>194</v>
      </c>
      <c r="B285" s="66">
        <v>3516705</v>
      </c>
      <c r="C285" s="53">
        <v>20</v>
      </c>
      <c r="D285" s="54">
        <v>21</v>
      </c>
      <c r="E285" s="66" t="str">
        <f t="shared" si="9"/>
        <v>Garça21</v>
      </c>
      <c r="F285" s="67" t="str">
        <f t="shared" si="10"/>
        <v>351670521</v>
      </c>
      <c r="G285" s="55">
        <v>555.77</v>
      </c>
      <c r="H285" s="55">
        <v>1.35</v>
      </c>
      <c r="I285" s="55">
        <v>1.84</v>
      </c>
      <c r="J285" s="55">
        <v>4.16</v>
      </c>
      <c r="K285" s="55">
        <v>0.49</v>
      </c>
    </row>
    <row r="286" spans="1:11" x14ac:dyDescent="0.2">
      <c r="A286" s="66" t="s">
        <v>195</v>
      </c>
      <c r="B286" s="66">
        <v>3516804</v>
      </c>
      <c r="C286" s="53">
        <v>19</v>
      </c>
      <c r="D286" s="54">
        <v>19</v>
      </c>
      <c r="E286" s="66" t="str">
        <f t="shared" si="9"/>
        <v>Gastão Vidigal19</v>
      </c>
      <c r="F286" s="67" t="str">
        <f t="shared" si="10"/>
        <v>351680419</v>
      </c>
      <c r="G286" s="55">
        <v>180.82</v>
      </c>
      <c r="H286" s="55">
        <v>0.31</v>
      </c>
      <c r="I286" s="55">
        <v>0.42</v>
      </c>
      <c r="J286" s="55">
        <v>1.32</v>
      </c>
      <c r="K286" s="55">
        <v>0.10999999999999999</v>
      </c>
    </row>
    <row r="287" spans="1:11" x14ac:dyDescent="0.2">
      <c r="A287" s="66" t="s">
        <v>196</v>
      </c>
      <c r="B287" s="66">
        <v>3516853</v>
      </c>
      <c r="C287" s="53">
        <v>13</v>
      </c>
      <c r="D287" s="54">
        <v>13</v>
      </c>
      <c r="E287" s="66" t="str">
        <f t="shared" si="9"/>
        <v>Gavião Peixoto13</v>
      </c>
      <c r="F287" s="67" t="str">
        <f t="shared" si="10"/>
        <v>351685313</v>
      </c>
      <c r="G287" s="55">
        <v>243.71</v>
      </c>
      <c r="H287" s="55">
        <v>0.83</v>
      </c>
      <c r="I287" s="55">
        <v>1.03</v>
      </c>
      <c r="J287" s="55">
        <v>2</v>
      </c>
      <c r="K287" s="55">
        <v>0.20000000000000007</v>
      </c>
    </row>
    <row r="288" spans="1:11" x14ac:dyDescent="0.2">
      <c r="A288" s="66" t="s">
        <v>197</v>
      </c>
      <c r="B288" s="66">
        <v>3516903</v>
      </c>
      <c r="C288" s="53">
        <v>18</v>
      </c>
      <c r="D288" s="54">
        <v>18</v>
      </c>
      <c r="E288" s="66" t="str">
        <f t="shared" si="9"/>
        <v>General Salgado18</v>
      </c>
      <c r="F288" s="67" t="str">
        <f t="shared" si="10"/>
        <v>351690318</v>
      </c>
      <c r="G288" s="55">
        <v>493.28</v>
      </c>
      <c r="H288" s="55">
        <v>0.87</v>
      </c>
      <c r="I288" s="55">
        <v>1.1499999999999999</v>
      </c>
      <c r="J288" s="55">
        <v>3.65</v>
      </c>
      <c r="K288" s="55">
        <v>0.27999999999999992</v>
      </c>
    </row>
    <row r="289" spans="1:11" x14ac:dyDescent="0.2">
      <c r="A289" s="66" t="s">
        <v>197</v>
      </c>
      <c r="B289" s="66">
        <v>3516903</v>
      </c>
      <c r="C289" s="53">
        <v>18</v>
      </c>
      <c r="D289" s="54">
        <v>19</v>
      </c>
      <c r="E289" s="66" t="str">
        <f t="shared" si="9"/>
        <v>General Salgado19</v>
      </c>
      <c r="F289" s="67" t="str">
        <f t="shared" si="10"/>
        <v>351690319</v>
      </c>
      <c r="G289" s="55">
        <v>493.28</v>
      </c>
      <c r="H289" s="55">
        <v>0.87</v>
      </c>
      <c r="I289" s="55">
        <v>1.1499999999999999</v>
      </c>
      <c r="J289" s="55">
        <v>3.65</v>
      </c>
      <c r="K289" s="55">
        <v>0.27999999999999992</v>
      </c>
    </row>
    <row r="290" spans="1:11" x14ac:dyDescent="0.2">
      <c r="A290" s="66" t="s">
        <v>198</v>
      </c>
      <c r="B290" s="66">
        <v>3517000</v>
      </c>
      <c r="C290" s="53">
        <v>20</v>
      </c>
      <c r="D290" s="54">
        <v>20</v>
      </c>
      <c r="E290" s="66" t="str">
        <f t="shared" si="9"/>
        <v>Getulina20</v>
      </c>
      <c r="F290" s="67" t="str">
        <f t="shared" si="10"/>
        <v>351700020</v>
      </c>
      <c r="G290" s="55">
        <v>675.43</v>
      </c>
      <c r="H290" s="55">
        <v>1.41</v>
      </c>
      <c r="I290" s="55">
        <v>2.02</v>
      </c>
      <c r="J290" s="55">
        <v>4.8499999999999996</v>
      </c>
      <c r="K290" s="55">
        <v>0.6100000000000001</v>
      </c>
    </row>
    <row r="291" spans="1:11" x14ac:dyDescent="0.2">
      <c r="A291" s="66" t="s">
        <v>199</v>
      </c>
      <c r="B291" s="66">
        <v>3517109</v>
      </c>
      <c r="C291" s="53">
        <v>19</v>
      </c>
      <c r="D291" s="54">
        <v>19</v>
      </c>
      <c r="E291" s="66" t="str">
        <f t="shared" si="9"/>
        <v>Glicério19</v>
      </c>
      <c r="F291" s="67" t="str">
        <f t="shared" si="10"/>
        <v>351710919</v>
      </c>
      <c r="G291" s="55">
        <v>274.12</v>
      </c>
      <c r="H291" s="55">
        <v>0.47</v>
      </c>
      <c r="I291" s="55">
        <v>0.63</v>
      </c>
      <c r="J291" s="55">
        <v>1.99</v>
      </c>
      <c r="K291" s="55">
        <v>0.16000000000000003</v>
      </c>
    </row>
    <row r="292" spans="1:11" x14ac:dyDescent="0.2">
      <c r="A292" s="66" t="s">
        <v>200</v>
      </c>
      <c r="B292" s="66">
        <v>3517208</v>
      </c>
      <c r="C292" s="53">
        <v>16</v>
      </c>
      <c r="D292" s="54">
        <v>16</v>
      </c>
      <c r="E292" s="66" t="str">
        <f t="shared" si="9"/>
        <v>Guaiçara16</v>
      </c>
      <c r="F292" s="67" t="str">
        <f t="shared" si="10"/>
        <v>351720816</v>
      </c>
      <c r="G292" s="55">
        <v>269.3</v>
      </c>
      <c r="H292" s="55">
        <v>0.63</v>
      </c>
      <c r="I292" s="55">
        <v>0.83</v>
      </c>
      <c r="J292" s="55">
        <v>2.0299999999999998</v>
      </c>
      <c r="K292" s="55">
        <v>0.19999999999999996</v>
      </c>
    </row>
    <row r="293" spans="1:11" x14ac:dyDescent="0.2">
      <c r="A293" s="66" t="s">
        <v>200</v>
      </c>
      <c r="B293" s="66">
        <v>3517208</v>
      </c>
      <c r="C293" s="53">
        <v>16</v>
      </c>
      <c r="D293" s="54">
        <v>20</v>
      </c>
      <c r="E293" s="66" t="str">
        <f t="shared" si="9"/>
        <v>Guaiçara20</v>
      </c>
      <c r="F293" s="67" t="str">
        <f t="shared" si="10"/>
        <v>351720820</v>
      </c>
      <c r="G293" s="55">
        <v>269.3</v>
      </c>
      <c r="H293" s="55">
        <v>0.63</v>
      </c>
      <c r="I293" s="55">
        <v>0.83</v>
      </c>
      <c r="J293" s="55">
        <v>2.0299999999999998</v>
      </c>
      <c r="K293" s="55">
        <v>0.19999999999999996</v>
      </c>
    </row>
    <row r="294" spans="1:11" x14ac:dyDescent="0.2">
      <c r="A294" s="66" t="s">
        <v>201</v>
      </c>
      <c r="B294" s="66">
        <v>3517307</v>
      </c>
      <c r="C294" s="53">
        <v>20</v>
      </c>
      <c r="D294" s="54">
        <v>20</v>
      </c>
      <c r="E294" s="66" t="str">
        <f t="shared" si="9"/>
        <v>Guaimbê20</v>
      </c>
      <c r="F294" s="67" t="str">
        <f t="shared" si="10"/>
        <v>351730720</v>
      </c>
      <c r="G294" s="55">
        <v>217.45</v>
      </c>
      <c r="H294" s="55">
        <v>0.48</v>
      </c>
      <c r="I294" s="55">
        <v>0.69</v>
      </c>
      <c r="J294" s="55">
        <v>1.66</v>
      </c>
      <c r="K294" s="55">
        <v>0.20999999999999996</v>
      </c>
    </row>
    <row r="295" spans="1:11" x14ac:dyDescent="0.2">
      <c r="A295" s="66" t="s">
        <v>202</v>
      </c>
      <c r="B295" s="66">
        <v>3517406</v>
      </c>
      <c r="C295" s="53">
        <v>8</v>
      </c>
      <c r="D295" s="54">
        <v>8</v>
      </c>
      <c r="E295" s="66" t="str">
        <f t="shared" si="9"/>
        <v>Guaíra8</v>
      </c>
      <c r="F295" s="67" t="str">
        <f t="shared" si="10"/>
        <v>35174068</v>
      </c>
      <c r="G295" s="55">
        <v>1258.67</v>
      </c>
      <c r="H295" s="55">
        <v>3.74</v>
      </c>
      <c r="I295" s="55">
        <v>5.78</v>
      </c>
      <c r="J295" s="55">
        <v>17.12</v>
      </c>
      <c r="K295" s="55">
        <v>2.04</v>
      </c>
    </row>
    <row r="296" spans="1:11" x14ac:dyDescent="0.2">
      <c r="A296" s="66" t="s">
        <v>202</v>
      </c>
      <c r="B296" s="66">
        <v>3517406</v>
      </c>
      <c r="C296" s="53">
        <v>8</v>
      </c>
      <c r="D296" s="54">
        <v>12</v>
      </c>
      <c r="E296" s="66" t="str">
        <f t="shared" si="9"/>
        <v>Guaíra12</v>
      </c>
      <c r="F296" s="67" t="str">
        <f t="shared" si="10"/>
        <v>351740612</v>
      </c>
      <c r="G296" s="55">
        <v>1258.67</v>
      </c>
      <c r="H296" s="55">
        <v>3.74</v>
      </c>
      <c r="I296" s="55">
        <v>5.78</v>
      </c>
      <c r="J296" s="55">
        <v>17.12</v>
      </c>
      <c r="K296" s="55">
        <v>2.04</v>
      </c>
    </row>
    <row r="297" spans="1:11" x14ac:dyDescent="0.2">
      <c r="A297" s="66" t="s">
        <v>203</v>
      </c>
      <c r="B297" s="66">
        <v>3517505</v>
      </c>
      <c r="C297" s="53">
        <v>15</v>
      </c>
      <c r="D297" s="54">
        <v>15</v>
      </c>
      <c r="E297" s="66" t="str">
        <f t="shared" si="9"/>
        <v>Guapiaçu15</v>
      </c>
      <c r="F297" s="67" t="str">
        <f t="shared" si="10"/>
        <v>351750515</v>
      </c>
      <c r="G297" s="55">
        <v>325.02999999999997</v>
      </c>
      <c r="H297" s="55">
        <v>0.54</v>
      </c>
      <c r="I297" s="55">
        <v>0.81</v>
      </c>
      <c r="J297" s="55">
        <v>2.52</v>
      </c>
      <c r="K297" s="55">
        <v>0.27</v>
      </c>
    </row>
    <row r="298" spans="1:11" x14ac:dyDescent="0.2">
      <c r="A298" s="66" t="s">
        <v>204</v>
      </c>
      <c r="B298" s="66">
        <v>3517604</v>
      </c>
      <c r="C298" s="53">
        <v>14</v>
      </c>
      <c r="D298" s="54">
        <v>14</v>
      </c>
      <c r="E298" s="66" t="str">
        <f t="shared" si="9"/>
        <v>Guapiara14</v>
      </c>
      <c r="F298" s="67" t="str">
        <f t="shared" si="10"/>
        <v>351760414</v>
      </c>
      <c r="G298" s="55">
        <v>407.62</v>
      </c>
      <c r="H298" s="55">
        <v>1.49</v>
      </c>
      <c r="I298" s="55">
        <v>2.02</v>
      </c>
      <c r="J298" s="55">
        <v>4.5199999999999996</v>
      </c>
      <c r="K298" s="55">
        <v>0.53</v>
      </c>
    </row>
    <row r="299" spans="1:11" x14ac:dyDescent="0.2">
      <c r="A299" s="66" t="s">
        <v>205</v>
      </c>
      <c r="B299" s="66">
        <v>3517703</v>
      </c>
      <c r="C299" s="53">
        <v>8</v>
      </c>
      <c r="D299" s="54">
        <v>8</v>
      </c>
      <c r="E299" s="66" t="str">
        <f t="shared" si="9"/>
        <v>Guará8</v>
      </c>
      <c r="F299" s="67" t="str">
        <f t="shared" si="10"/>
        <v>35177038</v>
      </c>
      <c r="G299" s="55">
        <v>362.62</v>
      </c>
      <c r="H299" s="55">
        <v>1.1200000000000001</v>
      </c>
      <c r="I299" s="55">
        <v>1.83</v>
      </c>
      <c r="J299" s="55">
        <v>5.85</v>
      </c>
      <c r="K299" s="55">
        <v>0.71</v>
      </c>
    </row>
    <row r="300" spans="1:11" x14ac:dyDescent="0.2">
      <c r="A300" s="66" t="s">
        <v>206</v>
      </c>
      <c r="B300" s="66">
        <v>3517802</v>
      </c>
      <c r="C300" s="53">
        <v>19</v>
      </c>
      <c r="D300" s="54">
        <v>19</v>
      </c>
      <c r="E300" s="66" t="str">
        <f t="shared" si="9"/>
        <v>Guaraçaí19</v>
      </c>
      <c r="F300" s="67" t="str">
        <f t="shared" si="10"/>
        <v>351780219</v>
      </c>
      <c r="G300" s="55">
        <v>568.4</v>
      </c>
      <c r="H300" s="55">
        <v>1.08</v>
      </c>
      <c r="I300" s="55">
        <v>1.5</v>
      </c>
      <c r="J300" s="55">
        <v>4.1399999999999997</v>
      </c>
      <c r="K300" s="55">
        <v>0.41999999999999993</v>
      </c>
    </row>
    <row r="301" spans="1:11" x14ac:dyDescent="0.2">
      <c r="A301" s="66" t="s">
        <v>206</v>
      </c>
      <c r="B301" s="66">
        <v>3517802</v>
      </c>
      <c r="C301" s="53">
        <v>19</v>
      </c>
      <c r="D301" s="54">
        <v>20</v>
      </c>
      <c r="E301" s="66" t="str">
        <f t="shared" si="9"/>
        <v>Guaraçaí20</v>
      </c>
      <c r="F301" s="67" t="str">
        <f t="shared" si="10"/>
        <v>351780220</v>
      </c>
      <c r="G301" s="55">
        <v>568.4</v>
      </c>
      <c r="H301" s="55">
        <v>1.08</v>
      </c>
      <c r="I301" s="55">
        <v>1.5</v>
      </c>
      <c r="J301" s="55">
        <v>4.1399999999999997</v>
      </c>
      <c r="K301" s="55">
        <v>0.41999999999999993</v>
      </c>
    </row>
    <row r="302" spans="1:11" x14ac:dyDescent="0.2">
      <c r="A302" s="66" t="s">
        <v>207</v>
      </c>
      <c r="B302" s="66">
        <v>3517901</v>
      </c>
      <c r="C302" s="53">
        <v>12</v>
      </c>
      <c r="D302" s="54">
        <v>12</v>
      </c>
      <c r="E302" s="66" t="str">
        <f t="shared" si="9"/>
        <v>Guaraci12</v>
      </c>
      <c r="F302" s="67" t="str">
        <f t="shared" si="10"/>
        <v>351790112</v>
      </c>
      <c r="G302" s="55">
        <v>638.82000000000005</v>
      </c>
      <c r="H302" s="55">
        <v>1.86</v>
      </c>
      <c r="I302" s="55">
        <v>2.75</v>
      </c>
      <c r="J302" s="55">
        <v>7.62</v>
      </c>
      <c r="K302" s="55">
        <v>0.8899999999999999</v>
      </c>
    </row>
    <row r="303" spans="1:11" x14ac:dyDescent="0.2">
      <c r="A303" s="66" t="s">
        <v>208</v>
      </c>
      <c r="B303" s="66">
        <v>3518008</v>
      </c>
      <c r="C303" s="53">
        <v>15</v>
      </c>
      <c r="D303" s="54">
        <v>15</v>
      </c>
      <c r="E303" s="66" t="str">
        <f t="shared" si="9"/>
        <v>Guarani d'Oeste15</v>
      </c>
      <c r="F303" s="67" t="str">
        <f t="shared" si="10"/>
        <v>351800815</v>
      </c>
      <c r="G303" s="55">
        <v>84.53</v>
      </c>
      <c r="H303" s="55">
        <v>0.14000000000000001</v>
      </c>
      <c r="I303" s="55">
        <v>0.21</v>
      </c>
      <c r="J303" s="55">
        <v>0.66</v>
      </c>
      <c r="K303" s="55">
        <v>6.9999999999999979E-2</v>
      </c>
    </row>
    <row r="304" spans="1:11" x14ac:dyDescent="0.2">
      <c r="A304" s="66" t="s">
        <v>209</v>
      </c>
      <c r="B304" s="66">
        <v>3518107</v>
      </c>
      <c r="C304" s="53">
        <v>16</v>
      </c>
      <c r="D304" s="54">
        <v>16</v>
      </c>
      <c r="E304" s="66" t="str">
        <f t="shared" si="9"/>
        <v>Guarantã16</v>
      </c>
      <c r="F304" s="67" t="str">
        <f t="shared" si="10"/>
        <v>351810716</v>
      </c>
      <c r="G304" s="55">
        <v>461.8</v>
      </c>
      <c r="H304" s="55">
        <v>1.04</v>
      </c>
      <c r="I304" s="55">
        <v>1.4</v>
      </c>
      <c r="J304" s="55">
        <v>3.4</v>
      </c>
      <c r="K304" s="55">
        <v>0.35999999999999988</v>
      </c>
    </row>
    <row r="305" spans="1:11" x14ac:dyDescent="0.2">
      <c r="A305" s="66" t="s">
        <v>209</v>
      </c>
      <c r="B305" s="66">
        <v>3518107</v>
      </c>
      <c r="C305" s="53">
        <v>16</v>
      </c>
      <c r="D305" s="54">
        <v>20</v>
      </c>
      <c r="E305" s="66" t="str">
        <f t="shared" si="9"/>
        <v>Guarantã20</v>
      </c>
      <c r="F305" s="67" t="str">
        <f t="shared" si="10"/>
        <v>351810720</v>
      </c>
      <c r="G305" s="55">
        <v>461.8</v>
      </c>
      <c r="H305" s="55">
        <v>1.04</v>
      </c>
      <c r="I305" s="55">
        <v>1.4</v>
      </c>
      <c r="J305" s="55">
        <v>3.4</v>
      </c>
      <c r="K305" s="55">
        <v>0.35999999999999988</v>
      </c>
    </row>
    <row r="306" spans="1:11" x14ac:dyDescent="0.2">
      <c r="A306" s="66" t="s">
        <v>210</v>
      </c>
      <c r="B306" s="66">
        <v>3518206</v>
      </c>
      <c r="C306" s="53">
        <v>19</v>
      </c>
      <c r="D306" s="54">
        <v>19</v>
      </c>
      <c r="E306" s="66" t="str">
        <f t="shared" si="9"/>
        <v>Guararapes19</v>
      </c>
      <c r="F306" s="67" t="str">
        <f t="shared" si="10"/>
        <v>351820619</v>
      </c>
      <c r="G306" s="55">
        <v>956.58</v>
      </c>
      <c r="H306" s="55">
        <v>1.81</v>
      </c>
      <c r="I306" s="55">
        <v>2.4900000000000002</v>
      </c>
      <c r="J306" s="55">
        <v>7.03</v>
      </c>
      <c r="K306" s="55">
        <v>0.68000000000000016</v>
      </c>
    </row>
    <row r="307" spans="1:11" x14ac:dyDescent="0.2">
      <c r="A307" s="66" t="s">
        <v>210</v>
      </c>
      <c r="B307" s="66">
        <v>3518206</v>
      </c>
      <c r="C307" s="53">
        <v>19</v>
      </c>
      <c r="D307" s="54">
        <v>20</v>
      </c>
      <c r="E307" s="66" t="str">
        <f t="shared" si="9"/>
        <v>Guararapes20</v>
      </c>
      <c r="F307" s="67" t="str">
        <f t="shared" si="10"/>
        <v>351820620</v>
      </c>
      <c r="G307" s="55">
        <v>956.58</v>
      </c>
      <c r="H307" s="55">
        <v>1.81</v>
      </c>
      <c r="I307" s="55">
        <v>2.4900000000000002</v>
      </c>
      <c r="J307" s="55">
        <v>7.03</v>
      </c>
      <c r="K307" s="55">
        <v>0.68000000000000016</v>
      </c>
    </row>
    <row r="308" spans="1:11" x14ac:dyDescent="0.2">
      <c r="A308" s="66" t="s">
        <v>211</v>
      </c>
      <c r="B308" s="66">
        <v>3518305</v>
      </c>
      <c r="C308" s="53">
        <v>2</v>
      </c>
      <c r="D308" s="54">
        <v>2</v>
      </c>
      <c r="E308" s="66" t="str">
        <f t="shared" si="9"/>
        <v>Guararema2</v>
      </c>
      <c r="F308" s="67" t="str">
        <f t="shared" si="10"/>
        <v>35183052</v>
      </c>
      <c r="G308" s="55">
        <v>270.5</v>
      </c>
      <c r="H308" s="55">
        <v>1.32</v>
      </c>
      <c r="I308" s="55">
        <v>1.73</v>
      </c>
      <c r="J308" s="55">
        <v>3.99</v>
      </c>
      <c r="K308" s="55">
        <v>0.40999999999999992</v>
      </c>
    </row>
    <row r="309" spans="1:11" x14ac:dyDescent="0.2">
      <c r="A309" s="66" t="s">
        <v>212</v>
      </c>
      <c r="B309" s="66">
        <v>3518404</v>
      </c>
      <c r="C309" s="53">
        <v>2</v>
      </c>
      <c r="D309" s="54">
        <v>2</v>
      </c>
      <c r="E309" s="66" t="str">
        <f t="shared" si="9"/>
        <v>Guaratinguetá2</v>
      </c>
      <c r="F309" s="67" t="str">
        <f t="shared" si="10"/>
        <v>35184042</v>
      </c>
      <c r="G309" s="55">
        <v>751.44</v>
      </c>
      <c r="H309" s="55">
        <v>3.73</v>
      </c>
      <c r="I309" s="55">
        <v>4.8600000000000003</v>
      </c>
      <c r="J309" s="55">
        <v>11.22</v>
      </c>
      <c r="K309" s="55">
        <v>1.1300000000000003</v>
      </c>
    </row>
    <row r="310" spans="1:11" x14ac:dyDescent="0.2">
      <c r="A310" s="66" t="s">
        <v>213</v>
      </c>
      <c r="B310" s="66">
        <v>3518503</v>
      </c>
      <c r="C310" s="53">
        <v>14</v>
      </c>
      <c r="D310" s="54">
        <v>14</v>
      </c>
      <c r="E310" s="66" t="str">
        <f t="shared" si="9"/>
        <v>Guareí14</v>
      </c>
      <c r="F310" s="67" t="str">
        <f t="shared" si="10"/>
        <v>351850314</v>
      </c>
      <c r="G310" s="55">
        <v>566.26</v>
      </c>
      <c r="H310" s="55">
        <v>2.04</v>
      </c>
      <c r="I310" s="55">
        <v>2.78</v>
      </c>
      <c r="J310" s="55">
        <v>6.25</v>
      </c>
      <c r="K310" s="55">
        <v>0.73999999999999977</v>
      </c>
    </row>
    <row r="311" spans="1:11" x14ac:dyDescent="0.2">
      <c r="A311" s="66" t="s">
        <v>213</v>
      </c>
      <c r="B311" s="66">
        <v>3518503</v>
      </c>
      <c r="C311" s="53">
        <v>14</v>
      </c>
      <c r="D311" s="54">
        <v>10</v>
      </c>
      <c r="E311" s="66" t="str">
        <f t="shared" si="9"/>
        <v>Guareí10</v>
      </c>
      <c r="F311" s="67" t="str">
        <f t="shared" si="10"/>
        <v>351850310</v>
      </c>
      <c r="G311" s="55">
        <v>566.26</v>
      </c>
      <c r="H311" s="55">
        <v>2.04</v>
      </c>
      <c r="I311" s="55">
        <v>2.78</v>
      </c>
      <c r="J311" s="55">
        <v>6.25</v>
      </c>
      <c r="K311" s="55">
        <v>0.73999999999999977</v>
      </c>
    </row>
    <row r="312" spans="1:11" x14ac:dyDescent="0.2">
      <c r="A312" s="66" t="s">
        <v>214</v>
      </c>
      <c r="B312" s="66">
        <v>3518602</v>
      </c>
      <c r="C312" s="53">
        <v>9</v>
      </c>
      <c r="D312" s="54">
        <v>9</v>
      </c>
      <c r="E312" s="66" t="str">
        <f t="shared" si="9"/>
        <v>Guariba9</v>
      </c>
      <c r="F312" s="67" t="str">
        <f t="shared" si="10"/>
        <v>35186029</v>
      </c>
      <c r="G312" s="55">
        <v>270.45</v>
      </c>
      <c r="H312" s="55">
        <v>0.88</v>
      </c>
      <c r="I312" s="55">
        <v>1.31</v>
      </c>
      <c r="J312" s="55">
        <v>3.63</v>
      </c>
      <c r="K312" s="55">
        <v>0.43000000000000005</v>
      </c>
    </row>
    <row r="313" spans="1:11" x14ac:dyDescent="0.2">
      <c r="A313" s="66" t="s">
        <v>215</v>
      </c>
      <c r="B313" s="66">
        <v>3518701</v>
      </c>
      <c r="C313" s="53">
        <v>7</v>
      </c>
      <c r="D313" s="54">
        <v>7</v>
      </c>
      <c r="E313" s="66" t="str">
        <f t="shared" si="9"/>
        <v>Guarujá7</v>
      </c>
      <c r="F313" s="67" t="str">
        <f t="shared" si="10"/>
        <v>35187017</v>
      </c>
      <c r="G313" s="55">
        <v>142.59</v>
      </c>
      <c r="H313" s="55">
        <v>1.97</v>
      </c>
      <c r="I313" s="55">
        <v>2.99</v>
      </c>
      <c r="J313" s="55">
        <v>8</v>
      </c>
      <c r="K313" s="55">
        <v>1.0200000000000002</v>
      </c>
    </row>
    <row r="314" spans="1:11" x14ac:dyDescent="0.2">
      <c r="A314" s="66" t="s">
        <v>216</v>
      </c>
      <c r="B314" s="66">
        <v>3518800</v>
      </c>
      <c r="C314" s="53">
        <v>6</v>
      </c>
      <c r="D314" s="54">
        <v>6</v>
      </c>
      <c r="E314" s="66" t="str">
        <f t="shared" si="9"/>
        <v>Guarulhos6</v>
      </c>
      <c r="F314" s="67" t="str">
        <f t="shared" si="10"/>
        <v>35188006</v>
      </c>
      <c r="G314" s="55">
        <v>318.01</v>
      </c>
      <c r="H314" s="55">
        <v>1.17</v>
      </c>
      <c r="I314" s="55">
        <v>1.79</v>
      </c>
      <c r="J314" s="55">
        <v>4.67</v>
      </c>
      <c r="K314" s="55">
        <v>0.62000000000000011</v>
      </c>
    </row>
    <row r="315" spans="1:11" x14ac:dyDescent="0.2">
      <c r="A315" s="66" t="s">
        <v>216</v>
      </c>
      <c r="B315" s="66">
        <v>3518800</v>
      </c>
      <c r="C315" s="53">
        <v>6</v>
      </c>
      <c r="D315" s="54">
        <v>2</v>
      </c>
      <c r="E315" s="66" t="str">
        <f t="shared" si="9"/>
        <v>Guarulhos2</v>
      </c>
      <c r="F315" s="67" t="str">
        <f t="shared" si="10"/>
        <v>35188002</v>
      </c>
      <c r="G315" s="55">
        <v>318.01</v>
      </c>
      <c r="H315" s="55">
        <v>1.17</v>
      </c>
      <c r="I315" s="55">
        <v>1.79</v>
      </c>
      <c r="J315" s="55">
        <v>4.67</v>
      </c>
      <c r="K315" s="55">
        <v>0.62000000000000011</v>
      </c>
    </row>
    <row r="316" spans="1:11" x14ac:dyDescent="0.2">
      <c r="A316" s="66" t="s">
        <v>217</v>
      </c>
      <c r="B316" s="66">
        <v>3518859</v>
      </c>
      <c r="C316" s="53">
        <v>9</v>
      </c>
      <c r="D316" s="54">
        <v>9</v>
      </c>
      <c r="E316" s="66" t="str">
        <f t="shared" si="9"/>
        <v>Guatapará9</v>
      </c>
      <c r="F316" s="67" t="str">
        <f t="shared" si="10"/>
        <v>35188599</v>
      </c>
      <c r="G316" s="55">
        <v>412.64</v>
      </c>
      <c r="H316" s="55">
        <v>1.36</v>
      </c>
      <c r="I316" s="55">
        <v>2.0299999999999998</v>
      </c>
      <c r="J316" s="55">
        <v>5.62</v>
      </c>
      <c r="K316" s="55">
        <v>0.66999999999999971</v>
      </c>
    </row>
    <row r="317" spans="1:11" x14ac:dyDescent="0.2">
      <c r="A317" s="66" t="s">
        <v>218</v>
      </c>
      <c r="B317" s="66">
        <v>3518909</v>
      </c>
      <c r="C317" s="53">
        <v>18</v>
      </c>
      <c r="D317" s="54">
        <v>18</v>
      </c>
      <c r="E317" s="66" t="str">
        <f t="shared" si="9"/>
        <v>Guzolândia18</v>
      </c>
      <c r="F317" s="67" t="str">
        <f t="shared" si="10"/>
        <v>351890918</v>
      </c>
      <c r="G317" s="55">
        <v>253.67</v>
      </c>
      <c r="H317" s="55">
        <v>0.44</v>
      </c>
      <c r="I317" s="55">
        <v>0.59</v>
      </c>
      <c r="J317" s="55">
        <v>1.85</v>
      </c>
      <c r="K317" s="55">
        <v>0.14999999999999997</v>
      </c>
    </row>
    <row r="318" spans="1:11" x14ac:dyDescent="0.2">
      <c r="A318" s="66" t="s">
        <v>218</v>
      </c>
      <c r="B318" s="66">
        <v>3518909</v>
      </c>
      <c r="C318" s="53">
        <v>18</v>
      </c>
      <c r="D318" s="54">
        <v>19</v>
      </c>
      <c r="E318" s="66" t="str">
        <f t="shared" si="9"/>
        <v>Guzolândia19</v>
      </c>
      <c r="F318" s="67" t="str">
        <f t="shared" si="10"/>
        <v>351890919</v>
      </c>
      <c r="G318" s="55">
        <v>253.67</v>
      </c>
      <c r="H318" s="55">
        <v>0.44</v>
      </c>
      <c r="I318" s="55">
        <v>0.59</v>
      </c>
      <c r="J318" s="55">
        <v>1.85</v>
      </c>
      <c r="K318" s="55">
        <v>0.14999999999999997</v>
      </c>
    </row>
    <row r="319" spans="1:11" x14ac:dyDescent="0.2">
      <c r="A319" s="66" t="s">
        <v>219</v>
      </c>
      <c r="B319" s="66">
        <v>3519006</v>
      </c>
      <c r="C319" s="53">
        <v>20</v>
      </c>
      <c r="D319" s="54">
        <v>20</v>
      </c>
      <c r="E319" s="66" t="str">
        <f t="shared" si="9"/>
        <v>Herculândia20</v>
      </c>
      <c r="F319" s="67" t="str">
        <f t="shared" si="10"/>
        <v>351900620</v>
      </c>
      <c r="G319" s="55">
        <v>365.14</v>
      </c>
      <c r="H319" s="55">
        <v>0.83</v>
      </c>
      <c r="I319" s="55">
        <v>1.1499999999999999</v>
      </c>
      <c r="J319" s="55">
        <v>2.65</v>
      </c>
      <c r="K319" s="55">
        <v>0.31999999999999995</v>
      </c>
    </row>
    <row r="320" spans="1:11" x14ac:dyDescent="0.2">
      <c r="A320" s="66" t="s">
        <v>219</v>
      </c>
      <c r="B320" s="66">
        <v>3519006</v>
      </c>
      <c r="C320" s="53">
        <v>20</v>
      </c>
      <c r="D320" s="54">
        <v>21</v>
      </c>
      <c r="E320" s="66" t="str">
        <f t="shared" si="9"/>
        <v>Herculândia21</v>
      </c>
      <c r="F320" s="67" t="str">
        <f t="shared" si="10"/>
        <v>351900621</v>
      </c>
      <c r="G320" s="55">
        <v>365.14</v>
      </c>
      <c r="H320" s="55">
        <v>0.83</v>
      </c>
      <c r="I320" s="55">
        <v>1.1499999999999999</v>
      </c>
      <c r="J320" s="55">
        <v>2.65</v>
      </c>
      <c r="K320" s="55">
        <v>0.31999999999999995</v>
      </c>
    </row>
    <row r="321" spans="1:11" x14ac:dyDescent="0.2">
      <c r="A321" s="66" t="s">
        <v>220</v>
      </c>
      <c r="B321" s="66">
        <v>3519055</v>
      </c>
      <c r="C321" s="53">
        <v>5</v>
      </c>
      <c r="D321" s="54">
        <v>5</v>
      </c>
      <c r="E321" s="66" t="str">
        <f t="shared" si="9"/>
        <v>Holambra5</v>
      </c>
      <c r="F321" s="67" t="str">
        <f t="shared" si="10"/>
        <v>35190555</v>
      </c>
      <c r="G321" s="55">
        <v>64.28</v>
      </c>
      <c r="H321" s="55">
        <v>0.19</v>
      </c>
      <c r="I321" s="55">
        <v>0.28999999999999998</v>
      </c>
      <c r="J321" s="55">
        <v>0.79</v>
      </c>
      <c r="K321" s="55">
        <v>9.9999999999999978E-2</v>
      </c>
    </row>
    <row r="322" spans="1:11" x14ac:dyDescent="0.2">
      <c r="A322" s="66" t="s">
        <v>221</v>
      </c>
      <c r="B322" s="66">
        <v>3519071</v>
      </c>
      <c r="C322" s="53">
        <v>5</v>
      </c>
      <c r="D322" s="54">
        <v>5</v>
      </c>
      <c r="E322" s="66" t="str">
        <f t="shared" si="9"/>
        <v>Hortolândia5</v>
      </c>
      <c r="F322" s="67" t="str">
        <f t="shared" si="10"/>
        <v>35190715</v>
      </c>
      <c r="G322" s="55">
        <v>62.22</v>
      </c>
      <c r="H322" s="55">
        <v>0.19</v>
      </c>
      <c r="I322" s="55">
        <v>0.3</v>
      </c>
      <c r="J322" s="55">
        <v>0.79</v>
      </c>
      <c r="K322" s="55">
        <v>0.10999999999999999</v>
      </c>
    </row>
    <row r="323" spans="1:11" x14ac:dyDescent="0.2">
      <c r="A323" s="66" t="s">
        <v>222</v>
      </c>
      <c r="B323" s="66">
        <v>3519105</v>
      </c>
      <c r="C323" s="53">
        <v>13</v>
      </c>
      <c r="D323" s="54">
        <v>13</v>
      </c>
      <c r="E323" s="66" t="str">
        <f t="shared" si="9"/>
        <v>Iacanga13</v>
      </c>
      <c r="F323" s="67" t="str">
        <f t="shared" si="10"/>
        <v>351910513</v>
      </c>
      <c r="G323" s="55">
        <v>548.03</v>
      </c>
      <c r="H323" s="55">
        <v>1.72</v>
      </c>
      <c r="I323" s="55">
        <v>2.16</v>
      </c>
      <c r="J323" s="55">
        <v>4.4400000000000004</v>
      </c>
      <c r="K323" s="55">
        <v>0.44000000000000017</v>
      </c>
    </row>
    <row r="324" spans="1:11" x14ac:dyDescent="0.2">
      <c r="A324" s="66" t="s">
        <v>222</v>
      </c>
      <c r="B324" s="66">
        <v>3519105</v>
      </c>
      <c r="C324" s="53">
        <v>13</v>
      </c>
      <c r="D324" s="54">
        <v>16</v>
      </c>
      <c r="E324" s="66" t="str">
        <f t="shared" si="9"/>
        <v>Iacanga16</v>
      </c>
      <c r="F324" s="67" t="str">
        <f t="shared" si="10"/>
        <v>351910516</v>
      </c>
      <c r="G324" s="55">
        <v>548.03</v>
      </c>
      <c r="H324" s="55">
        <v>1.72</v>
      </c>
      <c r="I324" s="55">
        <v>2.16</v>
      </c>
      <c r="J324" s="55">
        <v>4.4400000000000004</v>
      </c>
      <c r="K324" s="55">
        <v>0.44000000000000017</v>
      </c>
    </row>
    <row r="325" spans="1:11" x14ac:dyDescent="0.2">
      <c r="A325" s="66" t="s">
        <v>223</v>
      </c>
      <c r="B325" s="66">
        <v>3519204</v>
      </c>
      <c r="C325" s="53">
        <v>20</v>
      </c>
      <c r="D325" s="54">
        <v>20</v>
      </c>
      <c r="E325" s="66" t="str">
        <f t="shared" si="9"/>
        <v>Iacri20</v>
      </c>
      <c r="F325" s="67" t="str">
        <f t="shared" si="10"/>
        <v>351920420</v>
      </c>
      <c r="G325" s="55">
        <v>324.02999999999997</v>
      </c>
      <c r="H325" s="55">
        <v>0.72</v>
      </c>
      <c r="I325" s="55">
        <v>1.01</v>
      </c>
      <c r="J325" s="55">
        <v>2.39</v>
      </c>
      <c r="K325" s="55">
        <v>0.29000000000000004</v>
      </c>
    </row>
    <row r="326" spans="1:11" x14ac:dyDescent="0.2">
      <c r="A326" s="66" t="s">
        <v>223</v>
      </c>
      <c r="B326" s="66">
        <v>3519204</v>
      </c>
      <c r="C326" s="53">
        <v>20</v>
      </c>
      <c r="D326" s="54">
        <v>21</v>
      </c>
      <c r="E326" s="66" t="str">
        <f t="shared" si="9"/>
        <v>Iacri21</v>
      </c>
      <c r="F326" s="67" t="str">
        <f t="shared" si="10"/>
        <v>351920421</v>
      </c>
      <c r="G326" s="55">
        <v>324.02999999999997</v>
      </c>
      <c r="H326" s="55">
        <v>0.72</v>
      </c>
      <c r="I326" s="55">
        <v>1.01</v>
      </c>
      <c r="J326" s="55">
        <v>2.39</v>
      </c>
      <c r="K326" s="55">
        <v>0.29000000000000004</v>
      </c>
    </row>
    <row r="327" spans="1:11" x14ac:dyDescent="0.2">
      <c r="A327" s="66" t="s">
        <v>224</v>
      </c>
      <c r="B327" s="66">
        <v>3519253</v>
      </c>
      <c r="C327" s="53">
        <v>17</v>
      </c>
      <c r="D327" s="54">
        <v>17</v>
      </c>
      <c r="E327" s="66" t="str">
        <f t="shared" si="9"/>
        <v>Iaras17</v>
      </c>
      <c r="F327" s="67" t="str">
        <f t="shared" si="10"/>
        <v>351925317</v>
      </c>
      <c r="G327" s="55">
        <v>401.37</v>
      </c>
      <c r="H327" s="55">
        <v>1.57</v>
      </c>
      <c r="I327" s="55">
        <v>1.98</v>
      </c>
      <c r="J327" s="55">
        <v>3.74</v>
      </c>
      <c r="K327" s="55">
        <v>0.40999999999999992</v>
      </c>
    </row>
    <row r="328" spans="1:11" x14ac:dyDescent="0.2">
      <c r="A328" s="66" t="s">
        <v>225</v>
      </c>
      <c r="B328" s="66">
        <v>3519303</v>
      </c>
      <c r="C328" s="53">
        <v>13</v>
      </c>
      <c r="D328" s="54">
        <v>13</v>
      </c>
      <c r="E328" s="66" t="str">
        <f t="shared" si="9"/>
        <v>Ibaté13</v>
      </c>
      <c r="F328" s="67" t="str">
        <f t="shared" si="10"/>
        <v>351930313</v>
      </c>
      <c r="G328" s="55">
        <v>289.54000000000002</v>
      </c>
      <c r="H328" s="55">
        <v>0.99</v>
      </c>
      <c r="I328" s="55">
        <v>1.27</v>
      </c>
      <c r="J328" s="55">
        <v>2.58</v>
      </c>
      <c r="K328" s="55">
        <v>0.28000000000000003</v>
      </c>
    </row>
    <row r="329" spans="1:11" x14ac:dyDescent="0.2">
      <c r="A329" s="66" t="s">
        <v>225</v>
      </c>
      <c r="B329" s="66">
        <v>3519303</v>
      </c>
      <c r="C329" s="53">
        <v>13</v>
      </c>
      <c r="D329" s="54">
        <v>9</v>
      </c>
      <c r="E329" s="66" t="str">
        <f t="shared" si="9"/>
        <v>Ibaté9</v>
      </c>
      <c r="F329" s="67" t="str">
        <f t="shared" si="10"/>
        <v>35193039</v>
      </c>
      <c r="G329" s="55">
        <v>289.54000000000002</v>
      </c>
      <c r="H329" s="55">
        <v>0.99</v>
      </c>
      <c r="I329" s="55">
        <v>1.27</v>
      </c>
      <c r="J329" s="55">
        <v>2.58</v>
      </c>
      <c r="K329" s="55">
        <v>0.28000000000000003</v>
      </c>
    </row>
    <row r="330" spans="1:11" x14ac:dyDescent="0.2">
      <c r="A330" s="66" t="s">
        <v>226</v>
      </c>
      <c r="B330" s="66">
        <v>3519402</v>
      </c>
      <c r="C330" s="53">
        <v>16</v>
      </c>
      <c r="D330" s="54">
        <v>16</v>
      </c>
      <c r="E330" s="66" t="str">
        <f t="shared" si="9"/>
        <v>Ibirá16</v>
      </c>
      <c r="F330" s="67" t="str">
        <f t="shared" si="10"/>
        <v>351940216</v>
      </c>
      <c r="G330" s="55">
        <v>270.75</v>
      </c>
      <c r="H330" s="55">
        <v>0.64</v>
      </c>
      <c r="I330" s="55">
        <v>0.82</v>
      </c>
      <c r="J330" s="55">
        <v>2.02</v>
      </c>
      <c r="K330" s="55">
        <v>0.17999999999999994</v>
      </c>
    </row>
    <row r="331" spans="1:11" x14ac:dyDescent="0.2">
      <c r="A331" s="66" t="s">
        <v>227</v>
      </c>
      <c r="B331" s="66">
        <v>3519501</v>
      </c>
      <c r="C331" s="53">
        <v>17</v>
      </c>
      <c r="D331" s="54">
        <v>17</v>
      </c>
      <c r="E331" s="66" t="str">
        <f t="shared" si="9"/>
        <v>Ibirarema17</v>
      </c>
      <c r="F331" s="67" t="str">
        <f t="shared" si="10"/>
        <v>351950117</v>
      </c>
      <c r="G331" s="55">
        <v>228.45</v>
      </c>
      <c r="H331" s="55">
        <v>0.89</v>
      </c>
      <c r="I331" s="55">
        <v>1.1200000000000001</v>
      </c>
      <c r="J331" s="55">
        <v>2.12</v>
      </c>
      <c r="K331" s="55">
        <v>0.23000000000000009</v>
      </c>
    </row>
    <row r="332" spans="1:11" x14ac:dyDescent="0.2">
      <c r="A332" s="66" t="s">
        <v>228</v>
      </c>
      <c r="B332" s="66">
        <v>3519600</v>
      </c>
      <c r="C332" s="53">
        <v>13</v>
      </c>
      <c r="D332" s="54">
        <v>13</v>
      </c>
      <c r="E332" s="66" t="str">
        <f t="shared" si="9"/>
        <v>Ibitinga13</v>
      </c>
      <c r="F332" s="67" t="str">
        <f t="shared" si="10"/>
        <v>351960013</v>
      </c>
      <c r="G332" s="55">
        <v>688.68</v>
      </c>
      <c r="H332" s="55">
        <v>2.19</v>
      </c>
      <c r="I332" s="55">
        <v>2.75</v>
      </c>
      <c r="J332" s="55">
        <v>5.54</v>
      </c>
      <c r="K332" s="55">
        <v>0.56000000000000005</v>
      </c>
    </row>
    <row r="333" spans="1:11" x14ac:dyDescent="0.2">
      <c r="A333" s="66" t="s">
        <v>228</v>
      </c>
      <c r="B333" s="66">
        <v>3519600</v>
      </c>
      <c r="C333" s="53">
        <v>13</v>
      </c>
      <c r="D333" s="54">
        <v>16</v>
      </c>
      <c r="E333" s="66" t="str">
        <f t="shared" si="9"/>
        <v>Ibitinga16</v>
      </c>
      <c r="F333" s="67" t="str">
        <f t="shared" si="10"/>
        <v>351960016</v>
      </c>
      <c r="G333" s="55">
        <v>688.68</v>
      </c>
      <c r="H333" s="55">
        <v>2.19</v>
      </c>
      <c r="I333" s="55">
        <v>2.75</v>
      </c>
      <c r="J333" s="55">
        <v>5.54</v>
      </c>
      <c r="K333" s="55">
        <v>0.56000000000000005</v>
      </c>
    </row>
    <row r="334" spans="1:11" x14ac:dyDescent="0.2">
      <c r="A334" s="66" t="s">
        <v>229</v>
      </c>
      <c r="B334" s="66">
        <v>3519709</v>
      </c>
      <c r="C334" s="53">
        <v>10</v>
      </c>
      <c r="D334" s="54">
        <v>10</v>
      </c>
      <c r="E334" s="66" t="str">
        <f t="shared" si="9"/>
        <v>Ibiúna10</v>
      </c>
      <c r="F334" s="67" t="str">
        <f t="shared" si="10"/>
        <v>351970910</v>
      </c>
      <c r="G334" s="55">
        <v>1059.69</v>
      </c>
      <c r="H334" s="55">
        <v>5.54</v>
      </c>
      <c r="I334" s="55">
        <v>8.2100000000000009</v>
      </c>
      <c r="J334" s="55">
        <v>19.739999999999998</v>
      </c>
      <c r="K334" s="55">
        <v>2.6700000000000008</v>
      </c>
    </row>
    <row r="335" spans="1:11" x14ac:dyDescent="0.2">
      <c r="A335" s="66" t="s">
        <v>229</v>
      </c>
      <c r="B335" s="66">
        <v>3519709</v>
      </c>
      <c r="C335" s="53">
        <v>10</v>
      </c>
      <c r="D335" s="54">
        <v>6</v>
      </c>
      <c r="E335" s="66" t="str">
        <f t="shared" si="9"/>
        <v>Ibiúna6</v>
      </c>
      <c r="F335" s="67" t="str">
        <f t="shared" si="10"/>
        <v>35197096</v>
      </c>
      <c r="G335" s="55">
        <v>1059.69</v>
      </c>
      <c r="H335" s="55">
        <v>5.54</v>
      </c>
      <c r="I335" s="55">
        <v>8.2100000000000009</v>
      </c>
      <c r="J335" s="55">
        <v>19.739999999999998</v>
      </c>
      <c r="K335" s="55">
        <v>2.6700000000000008</v>
      </c>
    </row>
    <row r="336" spans="1:11" x14ac:dyDescent="0.2">
      <c r="A336" s="66" t="s">
        <v>229</v>
      </c>
      <c r="B336" s="66">
        <v>3519709</v>
      </c>
      <c r="C336" s="53">
        <v>10</v>
      </c>
      <c r="D336" s="54">
        <v>11</v>
      </c>
      <c r="E336" s="66" t="str">
        <f t="shared" si="9"/>
        <v>Ibiúna11</v>
      </c>
      <c r="F336" s="67" t="str">
        <f t="shared" si="10"/>
        <v>351970911</v>
      </c>
      <c r="G336" s="55">
        <v>1059.69</v>
      </c>
      <c r="H336" s="55">
        <v>5.54</v>
      </c>
      <c r="I336" s="55">
        <v>8.2100000000000009</v>
      </c>
      <c r="J336" s="55">
        <v>19.739999999999998</v>
      </c>
      <c r="K336" s="55">
        <v>2.6700000000000008</v>
      </c>
    </row>
    <row r="337" spans="1:11" x14ac:dyDescent="0.2">
      <c r="A337" s="66" t="s">
        <v>230</v>
      </c>
      <c r="B337" s="66">
        <v>3519808</v>
      </c>
      <c r="C337" s="53">
        <v>12</v>
      </c>
      <c r="D337" s="54">
        <v>12</v>
      </c>
      <c r="E337" s="66" t="str">
        <f t="shared" si="9"/>
        <v>Icém12</v>
      </c>
      <c r="F337" s="67" t="str">
        <f t="shared" si="10"/>
        <v>351980812</v>
      </c>
      <c r="G337" s="55">
        <v>363.13</v>
      </c>
      <c r="H337" s="55">
        <v>0.83</v>
      </c>
      <c r="I337" s="55">
        <v>1.23</v>
      </c>
      <c r="J337" s="55">
        <v>3.56</v>
      </c>
      <c r="K337" s="55">
        <v>0.4</v>
      </c>
    </row>
    <row r="338" spans="1:11" x14ac:dyDescent="0.2">
      <c r="A338" s="66" t="s">
        <v>230</v>
      </c>
      <c r="B338" s="66">
        <v>3519808</v>
      </c>
      <c r="C338" s="53">
        <v>12</v>
      </c>
      <c r="D338" s="54">
        <v>15</v>
      </c>
      <c r="E338" s="66" t="str">
        <f t="shared" si="9"/>
        <v>Icém15</v>
      </c>
      <c r="F338" s="67" t="str">
        <f t="shared" si="10"/>
        <v>351980815</v>
      </c>
      <c r="G338" s="55">
        <v>363.13</v>
      </c>
      <c r="H338" s="55">
        <v>0.83</v>
      </c>
      <c r="I338" s="55">
        <v>1.23</v>
      </c>
      <c r="J338" s="55">
        <v>3.56</v>
      </c>
      <c r="K338" s="55">
        <v>0.4</v>
      </c>
    </row>
    <row r="339" spans="1:11" x14ac:dyDescent="0.2">
      <c r="A339" s="66" t="s">
        <v>231</v>
      </c>
      <c r="B339" s="66">
        <v>3519907</v>
      </c>
      <c r="C339" s="53">
        <v>22</v>
      </c>
      <c r="D339" s="54">
        <v>22</v>
      </c>
      <c r="E339" s="66" t="str">
        <f t="shared" si="9"/>
        <v>Iepê22</v>
      </c>
      <c r="F339" s="67" t="str">
        <f t="shared" si="10"/>
        <v>351990722</v>
      </c>
      <c r="G339" s="55">
        <v>596.07000000000005</v>
      </c>
      <c r="H339" s="55">
        <v>1.84</v>
      </c>
      <c r="I339" s="55">
        <v>2.46</v>
      </c>
      <c r="J339" s="55">
        <v>4.76</v>
      </c>
      <c r="K339" s="55">
        <v>0.61999999999999988</v>
      </c>
    </row>
    <row r="340" spans="1:11" x14ac:dyDescent="0.2">
      <c r="A340" s="66" t="s">
        <v>231</v>
      </c>
      <c r="B340" s="66">
        <v>3519907</v>
      </c>
      <c r="C340" s="53">
        <v>22</v>
      </c>
      <c r="D340" s="54">
        <v>17</v>
      </c>
      <c r="E340" s="66" t="str">
        <f t="shared" si="9"/>
        <v>Iepê17</v>
      </c>
      <c r="F340" s="67" t="str">
        <f t="shared" si="10"/>
        <v>351990717</v>
      </c>
      <c r="G340" s="55">
        <v>596.07000000000005</v>
      </c>
      <c r="H340" s="55">
        <v>1.84</v>
      </c>
      <c r="I340" s="55">
        <v>2.46</v>
      </c>
      <c r="J340" s="55">
        <v>4.76</v>
      </c>
      <c r="K340" s="55">
        <v>0.61999999999999988</v>
      </c>
    </row>
    <row r="341" spans="1:11" x14ac:dyDescent="0.2">
      <c r="A341" s="66" t="s">
        <v>232</v>
      </c>
      <c r="B341" s="66">
        <v>3520004</v>
      </c>
      <c r="C341" s="53">
        <v>13</v>
      </c>
      <c r="D341" s="54">
        <v>13</v>
      </c>
      <c r="E341" s="66" t="str">
        <f t="shared" si="9"/>
        <v>Igaraçu do Tietê13</v>
      </c>
      <c r="F341" s="67" t="str">
        <f t="shared" si="10"/>
        <v>352000413</v>
      </c>
      <c r="G341" s="55">
        <v>96.62</v>
      </c>
      <c r="H341" s="55">
        <v>0.28000000000000003</v>
      </c>
      <c r="I341" s="55">
        <v>0.37</v>
      </c>
      <c r="J341" s="55">
        <v>0.79</v>
      </c>
      <c r="K341" s="55">
        <v>8.9999999999999969E-2</v>
      </c>
    </row>
    <row r="342" spans="1:11" x14ac:dyDescent="0.2">
      <c r="A342" s="66" t="s">
        <v>232</v>
      </c>
      <c r="B342" s="66">
        <v>3520004</v>
      </c>
      <c r="C342" s="53">
        <v>13</v>
      </c>
      <c r="D342" s="54">
        <v>10</v>
      </c>
      <c r="E342" s="66" t="str">
        <f t="shared" si="9"/>
        <v>Igaraçu do Tietê10</v>
      </c>
      <c r="F342" s="67" t="str">
        <f t="shared" si="10"/>
        <v>352000410</v>
      </c>
      <c r="G342" s="55">
        <v>96.62</v>
      </c>
      <c r="H342" s="55">
        <v>0.28000000000000003</v>
      </c>
      <c r="I342" s="55">
        <v>0.37</v>
      </c>
      <c r="J342" s="55">
        <v>0.79</v>
      </c>
      <c r="K342" s="55">
        <v>8.9999999999999969E-2</v>
      </c>
    </row>
    <row r="343" spans="1:11" x14ac:dyDescent="0.2">
      <c r="A343" s="66" t="s">
        <v>233</v>
      </c>
      <c r="B343" s="66">
        <v>3520103</v>
      </c>
      <c r="C343" s="53">
        <v>8</v>
      </c>
      <c r="D343" s="54">
        <v>8</v>
      </c>
      <c r="E343" s="66" t="str">
        <f t="shared" si="9"/>
        <v>Igarapava8</v>
      </c>
      <c r="F343" s="67" t="str">
        <f t="shared" si="10"/>
        <v>35201038</v>
      </c>
      <c r="G343" s="55">
        <v>467.11</v>
      </c>
      <c r="H343" s="55">
        <v>1.44</v>
      </c>
      <c r="I343" s="55">
        <v>2.37</v>
      </c>
      <c r="J343" s="55">
        <v>7.59</v>
      </c>
      <c r="K343" s="55">
        <v>0.93000000000000016</v>
      </c>
    </row>
    <row r="344" spans="1:11" x14ac:dyDescent="0.2">
      <c r="A344" s="66" t="s">
        <v>234</v>
      </c>
      <c r="B344" s="66">
        <v>3520202</v>
      </c>
      <c r="C344" s="53">
        <v>2</v>
      </c>
      <c r="D344" s="54">
        <v>2</v>
      </c>
      <c r="E344" s="66" t="str">
        <f t="shared" si="9"/>
        <v>Igaratá2</v>
      </c>
      <c r="F344" s="67" t="str">
        <f t="shared" si="10"/>
        <v>35202022</v>
      </c>
      <c r="G344" s="55">
        <v>293.32</v>
      </c>
      <c r="H344" s="55">
        <v>1.45</v>
      </c>
      <c r="I344" s="55">
        <v>1.89</v>
      </c>
      <c r="J344" s="55">
        <v>4.37</v>
      </c>
      <c r="K344" s="55">
        <v>0.43999999999999995</v>
      </c>
    </row>
    <row r="345" spans="1:11" x14ac:dyDescent="0.2">
      <c r="A345" s="66" t="s">
        <v>235</v>
      </c>
      <c r="B345" s="66">
        <v>3520301</v>
      </c>
      <c r="C345" s="53">
        <v>11</v>
      </c>
      <c r="D345" s="54">
        <v>11</v>
      </c>
      <c r="E345" s="66" t="str">
        <f t="shared" ref="E345:E408" si="11">CONCATENATE(A345,D345)</f>
        <v>Iguape11</v>
      </c>
      <c r="F345" s="67" t="str">
        <f t="shared" ref="F345:F408" si="12">CONCATENATE(B345,D345)</f>
        <v>352030111</v>
      </c>
      <c r="G345" s="55">
        <v>1980.92</v>
      </c>
      <c r="H345" s="55">
        <v>18.100000000000001</v>
      </c>
      <c r="I345" s="55">
        <v>25.71</v>
      </c>
      <c r="J345" s="55">
        <v>58.92</v>
      </c>
      <c r="K345" s="55">
        <v>7.6099999999999994</v>
      </c>
    </row>
    <row r="346" spans="1:11" x14ac:dyDescent="0.2">
      <c r="A346" s="66" t="s">
        <v>236</v>
      </c>
      <c r="B346" s="66">
        <v>3520426</v>
      </c>
      <c r="C346" s="53">
        <v>11</v>
      </c>
      <c r="D346" s="54">
        <v>11</v>
      </c>
      <c r="E346" s="66" t="str">
        <f t="shared" si="11"/>
        <v>Ilha Comprida11</v>
      </c>
      <c r="F346" s="67" t="str">
        <f t="shared" si="12"/>
        <v>352042611</v>
      </c>
      <c r="G346" s="55">
        <v>188.53</v>
      </c>
      <c r="H346" s="55">
        <v>1.75</v>
      </c>
      <c r="I346" s="55">
        <v>2.4900000000000002</v>
      </c>
      <c r="J346" s="55">
        <v>5.71</v>
      </c>
      <c r="K346" s="55">
        <v>0.74000000000000021</v>
      </c>
    </row>
    <row r="347" spans="1:11" x14ac:dyDescent="0.2">
      <c r="A347" s="66" t="s">
        <v>237</v>
      </c>
      <c r="B347" s="66">
        <v>3520442</v>
      </c>
      <c r="C347" s="53">
        <v>18</v>
      </c>
      <c r="D347" s="54">
        <v>18</v>
      </c>
      <c r="E347" s="66" t="str">
        <f t="shared" si="11"/>
        <v>Ilha Solteira18</v>
      </c>
      <c r="F347" s="67" t="str">
        <f t="shared" si="12"/>
        <v>352044218</v>
      </c>
      <c r="G347" s="55">
        <v>659.38</v>
      </c>
      <c r="H347" s="55">
        <v>1.1499999999999999</v>
      </c>
      <c r="I347" s="55">
        <v>1.54</v>
      </c>
      <c r="J347" s="55">
        <v>4.88</v>
      </c>
      <c r="K347" s="55">
        <v>0.39000000000000012</v>
      </c>
    </row>
    <row r="348" spans="1:11" x14ac:dyDescent="0.2">
      <c r="A348" s="66" t="s">
        <v>237</v>
      </c>
      <c r="B348" s="66">
        <v>3520442</v>
      </c>
      <c r="C348" s="53">
        <v>18</v>
      </c>
      <c r="D348" s="54">
        <v>19</v>
      </c>
      <c r="E348" s="66" t="str">
        <f t="shared" si="11"/>
        <v>Ilha Solteira19</v>
      </c>
      <c r="F348" s="67" t="str">
        <f t="shared" si="12"/>
        <v>352044219</v>
      </c>
      <c r="G348" s="55">
        <v>659.38</v>
      </c>
      <c r="H348" s="55">
        <v>1.1499999999999999</v>
      </c>
      <c r="I348" s="55">
        <v>1.54</v>
      </c>
      <c r="J348" s="55">
        <v>4.88</v>
      </c>
      <c r="K348" s="55">
        <v>0.39000000000000012</v>
      </c>
    </row>
    <row r="349" spans="1:11" x14ac:dyDescent="0.2">
      <c r="A349" s="66" t="s">
        <v>238</v>
      </c>
      <c r="B349" s="66">
        <v>3520400</v>
      </c>
      <c r="C349" s="53">
        <v>3</v>
      </c>
      <c r="D349" s="54">
        <v>3</v>
      </c>
      <c r="E349" s="66" t="str">
        <f t="shared" si="11"/>
        <v>Ilhabela3</v>
      </c>
      <c r="F349" s="67" t="str">
        <f t="shared" si="12"/>
        <v>35204003</v>
      </c>
      <c r="G349" s="55">
        <v>348.3</v>
      </c>
      <c r="H349" s="55">
        <v>4.9800000000000004</v>
      </c>
      <c r="I349" s="55">
        <v>7.11</v>
      </c>
      <c r="J349" s="55">
        <v>19.38</v>
      </c>
      <c r="K349" s="55">
        <v>2.13</v>
      </c>
    </row>
    <row r="350" spans="1:11" x14ac:dyDescent="0.2">
      <c r="A350" s="66" t="s">
        <v>239</v>
      </c>
      <c r="B350" s="66">
        <v>3520509</v>
      </c>
      <c r="C350" s="53">
        <v>5</v>
      </c>
      <c r="D350" s="54">
        <v>5</v>
      </c>
      <c r="E350" s="66" t="str">
        <f t="shared" si="11"/>
        <v>Indaiatuba5</v>
      </c>
      <c r="F350" s="67" t="str">
        <f t="shared" si="12"/>
        <v>35205095</v>
      </c>
      <c r="G350" s="55">
        <v>310.56</v>
      </c>
      <c r="H350" s="55">
        <v>0.9</v>
      </c>
      <c r="I350" s="55">
        <v>1.38</v>
      </c>
      <c r="J350" s="55">
        <v>3.65</v>
      </c>
      <c r="K350" s="55">
        <v>0.47999999999999987</v>
      </c>
    </row>
    <row r="351" spans="1:11" x14ac:dyDescent="0.2">
      <c r="A351" s="66" t="s">
        <v>239</v>
      </c>
      <c r="B351" s="66">
        <v>3520509</v>
      </c>
      <c r="C351" s="53">
        <v>5</v>
      </c>
      <c r="D351" s="54">
        <v>10</v>
      </c>
      <c r="E351" s="66" t="str">
        <f t="shared" si="11"/>
        <v>Indaiatuba10</v>
      </c>
      <c r="F351" s="67" t="str">
        <f t="shared" si="12"/>
        <v>352050910</v>
      </c>
      <c r="G351" s="55">
        <v>310.56</v>
      </c>
      <c r="H351" s="55">
        <v>0.9</v>
      </c>
      <c r="I351" s="55">
        <v>1.38</v>
      </c>
      <c r="J351" s="55">
        <v>3.65</v>
      </c>
      <c r="K351" s="55">
        <v>0.47999999999999987</v>
      </c>
    </row>
    <row r="352" spans="1:11" x14ac:dyDescent="0.2">
      <c r="A352" s="66" t="s">
        <v>240</v>
      </c>
      <c r="B352" s="66">
        <v>3520608</v>
      </c>
      <c r="C352" s="53">
        <v>21</v>
      </c>
      <c r="D352" s="54">
        <v>21</v>
      </c>
      <c r="E352" s="66" t="str">
        <f t="shared" si="11"/>
        <v>Indiana21</v>
      </c>
      <c r="F352" s="67" t="str">
        <f t="shared" si="12"/>
        <v>352060821</v>
      </c>
      <c r="G352" s="55">
        <v>127.6</v>
      </c>
      <c r="H352" s="55">
        <v>0.34</v>
      </c>
      <c r="I352" s="55">
        <v>0.45</v>
      </c>
      <c r="J352" s="55">
        <v>0.96</v>
      </c>
      <c r="K352" s="55">
        <v>0.10999999999999999</v>
      </c>
    </row>
    <row r="353" spans="1:11" x14ac:dyDescent="0.2">
      <c r="A353" s="66" t="s">
        <v>240</v>
      </c>
      <c r="B353" s="66">
        <v>3520608</v>
      </c>
      <c r="C353" s="53">
        <v>21</v>
      </c>
      <c r="D353" s="54">
        <v>22</v>
      </c>
      <c r="E353" s="66" t="str">
        <f t="shared" si="11"/>
        <v>Indiana22</v>
      </c>
      <c r="F353" s="67" t="str">
        <f t="shared" si="12"/>
        <v>352060822</v>
      </c>
      <c r="G353" s="55">
        <v>127.6</v>
      </c>
      <c r="H353" s="55">
        <v>0.34</v>
      </c>
      <c r="I353" s="55">
        <v>0.45</v>
      </c>
      <c r="J353" s="55">
        <v>0.96</v>
      </c>
      <c r="K353" s="55">
        <v>0.10999999999999999</v>
      </c>
    </row>
    <row r="354" spans="1:11" x14ac:dyDescent="0.2">
      <c r="A354" s="66" t="s">
        <v>241</v>
      </c>
      <c r="B354" s="66">
        <v>3520707</v>
      </c>
      <c r="C354" s="53">
        <v>15</v>
      </c>
      <c r="D354" s="54">
        <v>15</v>
      </c>
      <c r="E354" s="66" t="str">
        <f t="shared" si="11"/>
        <v>Indiaporã15</v>
      </c>
      <c r="F354" s="67" t="str">
        <f t="shared" si="12"/>
        <v>352070715</v>
      </c>
      <c r="G354" s="55">
        <v>279.47000000000003</v>
      </c>
      <c r="H354" s="55">
        <v>0.47</v>
      </c>
      <c r="I354" s="55">
        <v>0.7</v>
      </c>
      <c r="J354" s="55">
        <v>2.19</v>
      </c>
      <c r="K354" s="55">
        <v>0.22999999999999998</v>
      </c>
    </row>
    <row r="355" spans="1:11" x14ac:dyDescent="0.2">
      <c r="A355" s="66" t="s">
        <v>242</v>
      </c>
      <c r="B355" s="66">
        <v>3520806</v>
      </c>
      <c r="C355" s="53">
        <v>21</v>
      </c>
      <c r="D355" s="54">
        <v>21</v>
      </c>
      <c r="E355" s="66" t="str">
        <f t="shared" si="11"/>
        <v>Inúbia Paulista21</v>
      </c>
      <c r="F355" s="67" t="str">
        <f t="shared" si="12"/>
        <v>352080621</v>
      </c>
      <c r="G355" s="55">
        <v>86.71</v>
      </c>
      <c r="H355" s="55">
        <v>0.2</v>
      </c>
      <c r="I355" s="55">
        <v>0.27</v>
      </c>
      <c r="J355" s="55">
        <v>0.63</v>
      </c>
      <c r="K355" s="55">
        <v>7.0000000000000007E-2</v>
      </c>
    </row>
    <row r="356" spans="1:11" x14ac:dyDescent="0.2">
      <c r="A356" s="66" t="s">
        <v>242</v>
      </c>
      <c r="B356" s="66">
        <v>3520806</v>
      </c>
      <c r="C356" s="53">
        <v>21</v>
      </c>
      <c r="D356" s="54">
        <v>20</v>
      </c>
      <c r="E356" s="66" t="str">
        <f t="shared" si="11"/>
        <v>Inúbia Paulista20</v>
      </c>
      <c r="F356" s="67" t="str">
        <f t="shared" si="12"/>
        <v>352080620</v>
      </c>
      <c r="G356" s="55">
        <v>86.71</v>
      </c>
      <c r="H356" s="55">
        <v>0.2</v>
      </c>
      <c r="I356" s="55">
        <v>0.27</v>
      </c>
      <c r="J356" s="55">
        <v>0.63</v>
      </c>
      <c r="K356" s="55">
        <v>7.0000000000000007E-2</v>
      </c>
    </row>
    <row r="357" spans="1:11" x14ac:dyDescent="0.2">
      <c r="A357" s="66" t="s">
        <v>243</v>
      </c>
      <c r="B357" s="66">
        <v>3520905</v>
      </c>
      <c r="C357" s="53">
        <v>14</v>
      </c>
      <c r="D357" s="54">
        <v>14</v>
      </c>
      <c r="E357" s="66" t="str">
        <f t="shared" si="11"/>
        <v>Ipaussu14</v>
      </c>
      <c r="F357" s="67" t="str">
        <f t="shared" si="12"/>
        <v>352090514</v>
      </c>
      <c r="G357" s="55">
        <v>209.14</v>
      </c>
      <c r="H357" s="55">
        <v>0.78</v>
      </c>
      <c r="I357" s="55">
        <v>1.04</v>
      </c>
      <c r="J357" s="55">
        <v>2.2000000000000002</v>
      </c>
      <c r="K357" s="55">
        <v>0.26</v>
      </c>
    </row>
    <row r="358" spans="1:11" x14ac:dyDescent="0.2">
      <c r="A358" s="66" t="s">
        <v>243</v>
      </c>
      <c r="B358" s="66">
        <v>3520905</v>
      </c>
      <c r="C358" s="53">
        <v>14</v>
      </c>
      <c r="D358" s="54">
        <v>17</v>
      </c>
      <c r="E358" s="66" t="str">
        <f t="shared" si="11"/>
        <v>Ipaussu17</v>
      </c>
      <c r="F358" s="67" t="str">
        <f t="shared" si="12"/>
        <v>352090517</v>
      </c>
      <c r="G358" s="55">
        <v>209.14</v>
      </c>
      <c r="H358" s="55">
        <v>0.78</v>
      </c>
      <c r="I358" s="55">
        <v>1.04</v>
      </c>
      <c r="J358" s="55">
        <v>2.2000000000000002</v>
      </c>
      <c r="K358" s="55">
        <v>0.26</v>
      </c>
    </row>
    <row r="359" spans="1:11" x14ac:dyDescent="0.2">
      <c r="A359" s="66" t="s">
        <v>244</v>
      </c>
      <c r="B359" s="66">
        <v>3521002</v>
      </c>
      <c r="C359" s="53">
        <v>10</v>
      </c>
      <c r="D359" s="54">
        <v>10</v>
      </c>
      <c r="E359" s="66" t="str">
        <f t="shared" si="11"/>
        <v>Iperó10</v>
      </c>
      <c r="F359" s="67" t="str">
        <f t="shared" si="12"/>
        <v>352100210</v>
      </c>
      <c r="G359" s="55">
        <v>170.94</v>
      </c>
      <c r="H359" s="55">
        <v>0.32</v>
      </c>
      <c r="I359" s="55">
        <v>0.55000000000000004</v>
      </c>
      <c r="J359" s="55">
        <v>1.53</v>
      </c>
      <c r="K359" s="55">
        <v>0.23000000000000004</v>
      </c>
    </row>
    <row r="360" spans="1:11" x14ac:dyDescent="0.2">
      <c r="A360" s="66" t="s">
        <v>245</v>
      </c>
      <c r="B360" s="66">
        <v>3521101</v>
      </c>
      <c r="C360" s="53">
        <v>5</v>
      </c>
      <c r="D360" s="54">
        <v>5</v>
      </c>
      <c r="E360" s="66" t="str">
        <f t="shared" si="11"/>
        <v>Ipeúna5</v>
      </c>
      <c r="F360" s="67" t="str">
        <f t="shared" si="12"/>
        <v>35211015</v>
      </c>
      <c r="G360" s="55">
        <v>190.53</v>
      </c>
      <c r="H360" s="55">
        <v>0.57999999999999996</v>
      </c>
      <c r="I360" s="55">
        <v>0.89</v>
      </c>
      <c r="J360" s="55">
        <v>2.34</v>
      </c>
      <c r="K360" s="55">
        <v>0.31000000000000005</v>
      </c>
    </row>
    <row r="361" spans="1:11" x14ac:dyDescent="0.2">
      <c r="A361" s="66" t="s">
        <v>246</v>
      </c>
      <c r="B361" s="66">
        <v>3521150</v>
      </c>
      <c r="C361" s="53">
        <v>15</v>
      </c>
      <c r="D361" s="54">
        <v>15</v>
      </c>
      <c r="E361" s="66" t="str">
        <f t="shared" si="11"/>
        <v>Ipiguá15</v>
      </c>
      <c r="F361" s="67" t="str">
        <f t="shared" si="12"/>
        <v>352115015</v>
      </c>
      <c r="G361" s="55">
        <v>135.62</v>
      </c>
      <c r="H361" s="55">
        <v>0.21</v>
      </c>
      <c r="I361" s="55">
        <v>0.31</v>
      </c>
      <c r="J361" s="55">
        <v>0.98</v>
      </c>
      <c r="K361" s="55">
        <v>0.1</v>
      </c>
    </row>
    <row r="362" spans="1:11" x14ac:dyDescent="0.2">
      <c r="A362" s="66" t="s">
        <v>247</v>
      </c>
      <c r="B362" s="66">
        <v>3521200</v>
      </c>
      <c r="C362" s="53">
        <v>11</v>
      </c>
      <c r="D362" s="54">
        <v>11</v>
      </c>
      <c r="E362" s="66" t="str">
        <f t="shared" si="11"/>
        <v>Iporanga11</v>
      </c>
      <c r="F362" s="67" t="str">
        <f t="shared" si="12"/>
        <v>352120011</v>
      </c>
      <c r="G362" s="55">
        <v>1160.29</v>
      </c>
      <c r="H362" s="55">
        <v>10.7</v>
      </c>
      <c r="I362" s="55">
        <v>15.2</v>
      </c>
      <c r="J362" s="55">
        <v>34.83</v>
      </c>
      <c r="K362" s="55">
        <v>4.5</v>
      </c>
    </row>
    <row r="363" spans="1:11" x14ac:dyDescent="0.2">
      <c r="A363" s="66" t="s">
        <v>248</v>
      </c>
      <c r="B363" s="66">
        <v>3521309</v>
      </c>
      <c r="C363" s="53">
        <v>8</v>
      </c>
      <c r="D363" s="54">
        <v>8</v>
      </c>
      <c r="E363" s="66" t="str">
        <f t="shared" si="11"/>
        <v>Ipuã8</v>
      </c>
      <c r="F363" s="67" t="str">
        <f t="shared" si="12"/>
        <v>35213098</v>
      </c>
      <c r="G363" s="55">
        <v>465.6</v>
      </c>
      <c r="H363" s="55">
        <v>1.42</v>
      </c>
      <c r="I363" s="55">
        <v>2.31</v>
      </c>
      <c r="J363" s="55">
        <v>7.31</v>
      </c>
      <c r="K363" s="55">
        <v>0.89000000000000012</v>
      </c>
    </row>
    <row r="364" spans="1:11" x14ac:dyDescent="0.2">
      <c r="A364" s="66" t="s">
        <v>248</v>
      </c>
      <c r="B364" s="66">
        <v>3521309</v>
      </c>
      <c r="C364" s="53">
        <v>8</v>
      </c>
      <c r="D364" s="54">
        <v>12</v>
      </c>
      <c r="E364" s="66" t="str">
        <f t="shared" si="11"/>
        <v>Ipuã12</v>
      </c>
      <c r="F364" s="67" t="str">
        <f t="shared" si="12"/>
        <v>352130912</v>
      </c>
      <c r="G364" s="55">
        <v>465.6</v>
      </c>
      <c r="H364" s="55">
        <v>1.42</v>
      </c>
      <c r="I364" s="55">
        <v>2.31</v>
      </c>
      <c r="J364" s="55">
        <v>7.31</v>
      </c>
      <c r="K364" s="55">
        <v>0.89000000000000012</v>
      </c>
    </row>
    <row r="365" spans="1:11" x14ac:dyDescent="0.2">
      <c r="A365" s="66" t="s">
        <v>249</v>
      </c>
      <c r="B365" s="66">
        <v>3521408</v>
      </c>
      <c r="C365" s="53">
        <v>5</v>
      </c>
      <c r="D365" s="54">
        <v>5</v>
      </c>
      <c r="E365" s="66" t="str">
        <f t="shared" si="11"/>
        <v>Iracemápolis5</v>
      </c>
      <c r="F365" s="67" t="str">
        <f t="shared" si="12"/>
        <v>35214085</v>
      </c>
      <c r="G365" s="55">
        <v>115.95</v>
      </c>
      <c r="H365" s="55">
        <v>0.36</v>
      </c>
      <c r="I365" s="55">
        <v>0.55000000000000004</v>
      </c>
      <c r="J365" s="55">
        <v>1.45</v>
      </c>
      <c r="K365" s="55">
        <v>0.19000000000000006</v>
      </c>
    </row>
    <row r="366" spans="1:11" x14ac:dyDescent="0.2">
      <c r="A366" s="66" t="s">
        <v>250</v>
      </c>
      <c r="B366" s="66">
        <v>3521507</v>
      </c>
      <c r="C366" s="53">
        <v>16</v>
      </c>
      <c r="D366" s="54">
        <v>16</v>
      </c>
      <c r="E366" s="66" t="str">
        <f t="shared" si="11"/>
        <v>Irapuã16</v>
      </c>
      <c r="F366" s="67" t="str">
        <f t="shared" si="12"/>
        <v>352150716</v>
      </c>
      <c r="G366" s="55">
        <v>257.42</v>
      </c>
      <c r="H366" s="55">
        <v>0.61</v>
      </c>
      <c r="I366" s="55">
        <v>0.79</v>
      </c>
      <c r="J366" s="55">
        <v>1.92</v>
      </c>
      <c r="K366" s="55">
        <v>0.18000000000000005</v>
      </c>
    </row>
    <row r="367" spans="1:11" x14ac:dyDescent="0.2">
      <c r="A367" s="66" t="s">
        <v>251</v>
      </c>
      <c r="B367" s="66">
        <v>3521606</v>
      </c>
      <c r="C367" s="53">
        <v>21</v>
      </c>
      <c r="D367" s="54">
        <v>21</v>
      </c>
      <c r="E367" s="66" t="str">
        <f t="shared" si="11"/>
        <v>Irapuru21</v>
      </c>
      <c r="F367" s="67" t="str">
        <f t="shared" si="12"/>
        <v>352160621</v>
      </c>
      <c r="G367" s="55">
        <v>213.4</v>
      </c>
      <c r="H367" s="55">
        <v>0.49</v>
      </c>
      <c r="I367" s="55">
        <v>0.69</v>
      </c>
      <c r="J367" s="55">
        <v>1.59</v>
      </c>
      <c r="K367" s="55">
        <v>0.19999999999999996</v>
      </c>
    </row>
    <row r="368" spans="1:11" x14ac:dyDescent="0.2">
      <c r="A368" s="66" t="s">
        <v>251</v>
      </c>
      <c r="B368" s="66">
        <v>3521606</v>
      </c>
      <c r="C368" s="53">
        <v>21</v>
      </c>
      <c r="D368" s="54">
        <v>20</v>
      </c>
      <c r="E368" s="66" t="str">
        <f t="shared" si="11"/>
        <v>Irapuru20</v>
      </c>
      <c r="F368" s="67" t="str">
        <f t="shared" si="12"/>
        <v>352160620</v>
      </c>
      <c r="G368" s="55">
        <v>213.4</v>
      </c>
      <c r="H368" s="55">
        <v>0.49</v>
      </c>
      <c r="I368" s="55">
        <v>0.69</v>
      </c>
      <c r="J368" s="55">
        <v>1.59</v>
      </c>
      <c r="K368" s="55">
        <v>0.19999999999999996</v>
      </c>
    </row>
    <row r="369" spans="1:11" x14ac:dyDescent="0.2">
      <c r="A369" s="66" t="s">
        <v>252</v>
      </c>
      <c r="B369" s="66">
        <v>3521705</v>
      </c>
      <c r="C369" s="53">
        <v>14</v>
      </c>
      <c r="D369" s="54">
        <v>14</v>
      </c>
      <c r="E369" s="66" t="str">
        <f t="shared" si="11"/>
        <v>Itaberá14</v>
      </c>
      <c r="F369" s="67" t="str">
        <f t="shared" si="12"/>
        <v>352170514</v>
      </c>
      <c r="G369" s="55">
        <v>1082.8499999999999</v>
      </c>
      <c r="H369" s="55">
        <v>4.04</v>
      </c>
      <c r="I369" s="55">
        <v>5.47</v>
      </c>
      <c r="J369" s="55">
        <v>12.26</v>
      </c>
      <c r="K369" s="55">
        <v>1.4299999999999997</v>
      </c>
    </row>
    <row r="370" spans="1:11" x14ac:dyDescent="0.2">
      <c r="A370" s="66" t="s">
        <v>253</v>
      </c>
      <c r="B370" s="66">
        <v>3521804</v>
      </c>
      <c r="C370" s="53">
        <v>14</v>
      </c>
      <c r="D370" s="54">
        <v>14</v>
      </c>
      <c r="E370" s="66" t="str">
        <f t="shared" si="11"/>
        <v>Itaí14</v>
      </c>
      <c r="F370" s="67" t="str">
        <f t="shared" si="12"/>
        <v>352180414</v>
      </c>
      <c r="G370" s="55">
        <v>1112.27</v>
      </c>
      <c r="H370" s="55">
        <v>4.07</v>
      </c>
      <c r="I370" s="55">
        <v>5.53</v>
      </c>
      <c r="J370" s="55">
        <v>12.39</v>
      </c>
      <c r="K370" s="55">
        <v>1.46</v>
      </c>
    </row>
    <row r="371" spans="1:11" x14ac:dyDescent="0.2">
      <c r="A371" s="66" t="s">
        <v>254</v>
      </c>
      <c r="B371" s="66">
        <v>3521903</v>
      </c>
      <c r="C371" s="53">
        <v>16</v>
      </c>
      <c r="D371" s="54">
        <v>16</v>
      </c>
      <c r="E371" s="66" t="str">
        <f t="shared" si="11"/>
        <v>Itajobi16</v>
      </c>
      <c r="F371" s="67" t="str">
        <f t="shared" si="12"/>
        <v>352190316</v>
      </c>
      <c r="G371" s="55">
        <v>501.84</v>
      </c>
      <c r="H371" s="55">
        <v>1.19</v>
      </c>
      <c r="I371" s="55">
        <v>1.53</v>
      </c>
      <c r="J371" s="55">
        <v>3.75</v>
      </c>
      <c r="K371" s="55">
        <v>0.34000000000000008</v>
      </c>
    </row>
    <row r="372" spans="1:11" x14ac:dyDescent="0.2">
      <c r="A372" s="66" t="s">
        <v>255</v>
      </c>
      <c r="B372" s="66">
        <v>3522000</v>
      </c>
      <c r="C372" s="53">
        <v>13</v>
      </c>
      <c r="D372" s="54">
        <v>13</v>
      </c>
      <c r="E372" s="66" t="str">
        <f t="shared" si="11"/>
        <v>Itaju13</v>
      </c>
      <c r="F372" s="67" t="str">
        <f t="shared" si="12"/>
        <v>352200013</v>
      </c>
      <c r="G372" s="55">
        <v>228.78</v>
      </c>
      <c r="H372" s="55">
        <v>0.76</v>
      </c>
      <c r="I372" s="55">
        <v>0.95</v>
      </c>
      <c r="J372" s="55">
        <v>1.85</v>
      </c>
      <c r="K372" s="55">
        <v>0.18999999999999995</v>
      </c>
    </row>
    <row r="373" spans="1:11" x14ac:dyDescent="0.2">
      <c r="A373" s="66" t="s">
        <v>256</v>
      </c>
      <c r="B373" s="66">
        <v>3522109</v>
      </c>
      <c r="C373" s="53">
        <v>7</v>
      </c>
      <c r="D373" s="54">
        <v>7</v>
      </c>
      <c r="E373" s="66" t="str">
        <f t="shared" si="11"/>
        <v>Itanhaém7</v>
      </c>
      <c r="F373" s="67" t="str">
        <f t="shared" si="12"/>
        <v>35221097</v>
      </c>
      <c r="G373" s="55">
        <v>599.02</v>
      </c>
      <c r="H373" s="55">
        <v>8.4</v>
      </c>
      <c r="I373" s="55">
        <v>12.71</v>
      </c>
      <c r="J373" s="55">
        <v>34.03</v>
      </c>
      <c r="K373" s="55">
        <v>4.3100000000000005</v>
      </c>
    </row>
    <row r="374" spans="1:11" x14ac:dyDescent="0.2">
      <c r="A374" s="66" t="s">
        <v>257</v>
      </c>
      <c r="B374" s="66">
        <v>3522158</v>
      </c>
      <c r="C374" s="53">
        <v>11</v>
      </c>
      <c r="D374" s="54">
        <v>11</v>
      </c>
      <c r="E374" s="66" t="str">
        <f t="shared" si="11"/>
        <v>Itaóca11</v>
      </c>
      <c r="F374" s="67" t="str">
        <f t="shared" si="12"/>
        <v>352215811</v>
      </c>
      <c r="G374" s="55">
        <v>182.5</v>
      </c>
      <c r="H374" s="55">
        <v>1.79</v>
      </c>
      <c r="I374" s="55">
        <v>2.5499999999999998</v>
      </c>
      <c r="J374" s="55">
        <v>5.84</v>
      </c>
      <c r="K374" s="55">
        <v>0.75999999999999979</v>
      </c>
    </row>
    <row r="375" spans="1:11" x14ac:dyDescent="0.2">
      <c r="A375" s="66" t="s">
        <v>258</v>
      </c>
      <c r="B375" s="66">
        <v>3522208</v>
      </c>
      <c r="C375" s="53">
        <v>6</v>
      </c>
      <c r="D375" s="54">
        <v>6</v>
      </c>
      <c r="E375" s="66" t="str">
        <f t="shared" si="11"/>
        <v>Itapecerica da Serra6</v>
      </c>
      <c r="F375" s="67" t="str">
        <f t="shared" si="12"/>
        <v>35222086</v>
      </c>
      <c r="G375" s="55">
        <v>151.46</v>
      </c>
      <c r="H375" s="55">
        <v>0.52</v>
      </c>
      <c r="I375" s="55">
        <v>0.84</v>
      </c>
      <c r="J375" s="55">
        <v>2.25</v>
      </c>
      <c r="K375" s="55">
        <v>0.31999999999999995</v>
      </c>
    </row>
    <row r="376" spans="1:11" x14ac:dyDescent="0.2">
      <c r="A376" s="66" t="s">
        <v>258</v>
      </c>
      <c r="B376" s="66">
        <v>3522208</v>
      </c>
      <c r="C376" s="53">
        <v>6</v>
      </c>
      <c r="D376" s="54">
        <v>11</v>
      </c>
      <c r="E376" s="66" t="str">
        <f t="shared" si="11"/>
        <v>Itapecerica da Serra11</v>
      </c>
      <c r="F376" s="67" t="str">
        <f t="shared" si="12"/>
        <v>352220811</v>
      </c>
      <c r="G376" s="55">
        <v>151.46</v>
      </c>
      <c r="H376" s="55">
        <v>0.52</v>
      </c>
      <c r="I376" s="55">
        <v>0.84</v>
      </c>
      <c r="J376" s="55">
        <v>2.25</v>
      </c>
      <c r="K376" s="55">
        <v>0.31999999999999995</v>
      </c>
    </row>
    <row r="377" spans="1:11" x14ac:dyDescent="0.2">
      <c r="A377" s="66" t="s">
        <v>259</v>
      </c>
      <c r="B377" s="66">
        <v>3522307</v>
      </c>
      <c r="C377" s="53">
        <v>14</v>
      </c>
      <c r="D377" s="54">
        <v>14</v>
      </c>
      <c r="E377" s="66" t="str">
        <f t="shared" si="11"/>
        <v>Itapetininga14</v>
      </c>
      <c r="F377" s="67" t="str">
        <f t="shared" si="12"/>
        <v>352230714</v>
      </c>
      <c r="G377" s="55">
        <v>1792.08</v>
      </c>
      <c r="H377" s="55">
        <v>6.18</v>
      </c>
      <c r="I377" s="55">
        <v>8.52</v>
      </c>
      <c r="J377" s="55">
        <v>19.41</v>
      </c>
      <c r="K377" s="55">
        <v>2.34</v>
      </c>
    </row>
    <row r="378" spans="1:11" x14ac:dyDescent="0.2">
      <c r="A378" s="66" t="s">
        <v>259</v>
      </c>
      <c r="B378" s="66">
        <v>3522307</v>
      </c>
      <c r="C378" s="53">
        <v>14</v>
      </c>
      <c r="D378" s="54">
        <v>10</v>
      </c>
      <c r="E378" s="66" t="str">
        <f t="shared" si="11"/>
        <v>Itapetininga10</v>
      </c>
      <c r="F378" s="67" t="str">
        <f t="shared" si="12"/>
        <v>352230710</v>
      </c>
      <c r="G378" s="55">
        <v>1792.08</v>
      </c>
      <c r="H378" s="55">
        <v>6.18</v>
      </c>
      <c r="I378" s="55">
        <v>8.52</v>
      </c>
      <c r="J378" s="55">
        <v>19.41</v>
      </c>
      <c r="K378" s="55">
        <v>2.34</v>
      </c>
    </row>
    <row r="379" spans="1:11" x14ac:dyDescent="0.2">
      <c r="A379" s="66" t="s">
        <v>260</v>
      </c>
      <c r="B379" s="66">
        <v>3522406</v>
      </c>
      <c r="C379" s="53">
        <v>14</v>
      </c>
      <c r="D379" s="54">
        <v>14</v>
      </c>
      <c r="E379" s="66" t="str">
        <f t="shared" si="11"/>
        <v>Itapeva14</v>
      </c>
      <c r="F379" s="67" t="str">
        <f t="shared" si="12"/>
        <v>352240614</v>
      </c>
      <c r="G379" s="55">
        <v>1826.75</v>
      </c>
      <c r="H379" s="55">
        <v>6.75</v>
      </c>
      <c r="I379" s="55">
        <v>9.17</v>
      </c>
      <c r="J379" s="55">
        <v>20.5</v>
      </c>
      <c r="K379" s="55">
        <v>2.42</v>
      </c>
    </row>
    <row r="380" spans="1:11" x14ac:dyDescent="0.2">
      <c r="A380" s="66" t="s">
        <v>261</v>
      </c>
      <c r="B380" s="66">
        <v>3522505</v>
      </c>
      <c r="C380" s="53">
        <v>6</v>
      </c>
      <c r="D380" s="54">
        <v>6</v>
      </c>
      <c r="E380" s="66" t="str">
        <f t="shared" si="11"/>
        <v>Itapevi6</v>
      </c>
      <c r="F380" s="67" t="str">
        <f t="shared" si="12"/>
        <v>35225056</v>
      </c>
      <c r="G380" s="55">
        <v>91.35</v>
      </c>
      <c r="H380" s="55">
        <v>0.27</v>
      </c>
      <c r="I380" s="55">
        <v>0.45</v>
      </c>
      <c r="J380" s="55">
        <v>1.2</v>
      </c>
      <c r="K380" s="55">
        <v>0.18</v>
      </c>
    </row>
    <row r="381" spans="1:11" x14ac:dyDescent="0.2">
      <c r="A381" s="66" t="s">
        <v>261</v>
      </c>
      <c r="B381" s="66">
        <v>3522505</v>
      </c>
      <c r="C381" s="53">
        <v>6</v>
      </c>
      <c r="D381" s="54">
        <v>10</v>
      </c>
      <c r="E381" s="66" t="str">
        <f t="shared" si="11"/>
        <v>Itapevi10</v>
      </c>
      <c r="F381" s="67" t="str">
        <f t="shared" si="12"/>
        <v>352250510</v>
      </c>
      <c r="G381" s="55">
        <v>91.35</v>
      </c>
      <c r="H381" s="55">
        <v>0.27</v>
      </c>
      <c r="I381" s="55">
        <v>0.45</v>
      </c>
      <c r="J381" s="55">
        <v>1.2</v>
      </c>
      <c r="K381" s="55">
        <v>0.18</v>
      </c>
    </row>
    <row r="382" spans="1:11" x14ac:dyDescent="0.2">
      <c r="A382" s="66" t="s">
        <v>262</v>
      </c>
      <c r="B382" s="66">
        <v>3522604</v>
      </c>
      <c r="C382" s="53">
        <v>9</v>
      </c>
      <c r="D382" s="54">
        <v>9</v>
      </c>
      <c r="E382" s="66" t="str">
        <f t="shared" si="11"/>
        <v>Itapira9</v>
      </c>
      <c r="F382" s="67" t="str">
        <f t="shared" si="12"/>
        <v>35226049</v>
      </c>
      <c r="G382" s="55">
        <v>517.5</v>
      </c>
      <c r="H382" s="55">
        <v>1.71</v>
      </c>
      <c r="I382" s="55">
        <v>2.5499999999999998</v>
      </c>
      <c r="J382" s="55">
        <v>7.06</v>
      </c>
      <c r="K382" s="55">
        <v>0.83999999999999986</v>
      </c>
    </row>
    <row r="383" spans="1:11" x14ac:dyDescent="0.2">
      <c r="A383" s="66" t="s">
        <v>263</v>
      </c>
      <c r="B383" s="66">
        <v>3522653</v>
      </c>
      <c r="C383" s="53">
        <v>11</v>
      </c>
      <c r="D383" s="54">
        <v>11</v>
      </c>
      <c r="E383" s="66" t="str">
        <f t="shared" si="11"/>
        <v>Itapirapuã Paulista11</v>
      </c>
      <c r="F383" s="67" t="str">
        <f t="shared" si="12"/>
        <v>352265311</v>
      </c>
      <c r="G383" s="55">
        <v>406.31</v>
      </c>
      <c r="H383" s="55">
        <v>3.73</v>
      </c>
      <c r="I383" s="55">
        <v>5.29</v>
      </c>
      <c r="J383" s="55">
        <v>12.13</v>
      </c>
      <c r="K383" s="55">
        <v>1.56</v>
      </c>
    </row>
    <row r="384" spans="1:11" x14ac:dyDescent="0.2">
      <c r="A384" s="66" t="s">
        <v>264</v>
      </c>
      <c r="B384" s="66">
        <v>3522703</v>
      </c>
      <c r="C384" s="53">
        <v>16</v>
      </c>
      <c r="D384" s="54">
        <v>16</v>
      </c>
      <c r="E384" s="66" t="str">
        <f t="shared" si="11"/>
        <v>Itápolis16</v>
      </c>
      <c r="F384" s="67" t="str">
        <f t="shared" si="12"/>
        <v>352270316</v>
      </c>
      <c r="G384" s="55">
        <v>997.13</v>
      </c>
      <c r="H384" s="55">
        <v>2.3199999999999998</v>
      </c>
      <c r="I384" s="55">
        <v>2.99</v>
      </c>
      <c r="J384" s="55">
        <v>7.33</v>
      </c>
      <c r="K384" s="55">
        <v>0.67000000000000037</v>
      </c>
    </row>
    <row r="385" spans="1:11" x14ac:dyDescent="0.2">
      <c r="A385" s="66" t="s">
        <v>265</v>
      </c>
      <c r="B385" s="66">
        <v>3522802</v>
      </c>
      <c r="C385" s="53">
        <v>14</v>
      </c>
      <c r="D385" s="54">
        <v>14</v>
      </c>
      <c r="E385" s="66" t="str">
        <f t="shared" si="11"/>
        <v>Itaporanga14</v>
      </c>
      <c r="F385" s="67" t="str">
        <f t="shared" si="12"/>
        <v>352280214</v>
      </c>
      <c r="G385" s="55">
        <v>507.74</v>
      </c>
      <c r="H385" s="55">
        <v>1.85</v>
      </c>
      <c r="I385" s="55">
        <v>2.5099999999999998</v>
      </c>
      <c r="J385" s="55">
        <v>5.61</v>
      </c>
      <c r="K385" s="55">
        <v>0.6599999999999997</v>
      </c>
    </row>
    <row r="386" spans="1:11" x14ac:dyDescent="0.2">
      <c r="A386" s="66" t="s">
        <v>266</v>
      </c>
      <c r="B386" s="66">
        <v>3522901</v>
      </c>
      <c r="C386" s="53">
        <v>13</v>
      </c>
      <c r="D386" s="54">
        <v>13</v>
      </c>
      <c r="E386" s="66" t="str">
        <f t="shared" si="11"/>
        <v>Itapuí13</v>
      </c>
      <c r="F386" s="67" t="str">
        <f t="shared" si="12"/>
        <v>352290113</v>
      </c>
      <c r="G386" s="55">
        <v>139.66999999999999</v>
      </c>
      <c r="H386" s="55">
        <v>0.48</v>
      </c>
      <c r="I386" s="55">
        <v>0.6</v>
      </c>
      <c r="J386" s="55">
        <v>1.1499999999999999</v>
      </c>
      <c r="K386" s="55">
        <v>0.12</v>
      </c>
    </row>
    <row r="387" spans="1:11" x14ac:dyDescent="0.2">
      <c r="A387" s="66" t="s">
        <v>267</v>
      </c>
      <c r="B387" s="66">
        <v>3523008</v>
      </c>
      <c r="C387" s="53">
        <v>19</v>
      </c>
      <c r="D387" s="54">
        <v>19</v>
      </c>
      <c r="E387" s="66" t="str">
        <f t="shared" si="11"/>
        <v>Itapura19</v>
      </c>
      <c r="F387" s="67" t="str">
        <f t="shared" si="12"/>
        <v>352300819</v>
      </c>
      <c r="G387" s="55">
        <v>307.27</v>
      </c>
      <c r="H387" s="55">
        <v>0.52</v>
      </c>
      <c r="I387" s="55">
        <v>0.71</v>
      </c>
      <c r="J387" s="55">
        <v>2.2200000000000002</v>
      </c>
      <c r="K387" s="55">
        <v>0.18999999999999995</v>
      </c>
    </row>
    <row r="388" spans="1:11" x14ac:dyDescent="0.2">
      <c r="A388" s="66" t="s">
        <v>267</v>
      </c>
      <c r="B388" s="66">
        <v>3523008</v>
      </c>
      <c r="C388" s="53">
        <v>19</v>
      </c>
      <c r="D388" s="54">
        <v>18</v>
      </c>
      <c r="E388" s="66" t="str">
        <f t="shared" si="11"/>
        <v>Itapura18</v>
      </c>
      <c r="F388" s="67" t="str">
        <f t="shared" si="12"/>
        <v>352300818</v>
      </c>
      <c r="G388" s="55">
        <v>307.27</v>
      </c>
      <c r="H388" s="55">
        <v>0.52</v>
      </c>
      <c r="I388" s="55">
        <v>0.71</v>
      </c>
      <c r="J388" s="55">
        <v>2.2200000000000002</v>
      </c>
      <c r="K388" s="55">
        <v>0.18999999999999995</v>
      </c>
    </row>
    <row r="389" spans="1:11" x14ac:dyDescent="0.2">
      <c r="A389" s="66" t="s">
        <v>268</v>
      </c>
      <c r="B389" s="66">
        <v>3523107</v>
      </c>
      <c r="C389" s="53">
        <v>6</v>
      </c>
      <c r="D389" s="54">
        <v>6</v>
      </c>
      <c r="E389" s="66" t="str">
        <f t="shared" si="11"/>
        <v>Itaquaquecetuba6</v>
      </c>
      <c r="F389" s="67" t="str">
        <f t="shared" si="12"/>
        <v>35231076</v>
      </c>
      <c r="G389" s="55">
        <v>81.78</v>
      </c>
      <c r="H389" s="55">
        <v>0.3</v>
      </c>
      <c r="I389" s="55">
        <v>0.45</v>
      </c>
      <c r="J389" s="55">
        <v>1.2</v>
      </c>
      <c r="K389" s="55">
        <v>0.15000000000000002</v>
      </c>
    </row>
    <row r="390" spans="1:11" x14ac:dyDescent="0.2">
      <c r="A390" s="66" t="s">
        <v>268</v>
      </c>
      <c r="B390" s="66">
        <v>3523107</v>
      </c>
      <c r="C390" s="53">
        <v>6</v>
      </c>
      <c r="D390" s="54">
        <v>2</v>
      </c>
      <c r="E390" s="66" t="str">
        <f t="shared" si="11"/>
        <v>Itaquaquecetuba2</v>
      </c>
      <c r="F390" s="67" t="str">
        <f t="shared" si="12"/>
        <v>35231072</v>
      </c>
      <c r="G390" s="55">
        <v>81.78</v>
      </c>
      <c r="H390" s="55">
        <v>0.3</v>
      </c>
      <c r="I390" s="55">
        <v>0.45</v>
      </c>
      <c r="J390" s="55">
        <v>1.2</v>
      </c>
      <c r="K390" s="55">
        <v>0.15000000000000002</v>
      </c>
    </row>
    <row r="391" spans="1:11" x14ac:dyDescent="0.2">
      <c r="A391" s="66" t="s">
        <v>269</v>
      </c>
      <c r="B391" s="66">
        <v>3523206</v>
      </c>
      <c r="C391" s="53">
        <v>14</v>
      </c>
      <c r="D391" s="54">
        <v>14</v>
      </c>
      <c r="E391" s="66" t="str">
        <f t="shared" si="11"/>
        <v>Itararé14</v>
      </c>
      <c r="F391" s="67" t="str">
        <f t="shared" si="12"/>
        <v>352320614</v>
      </c>
      <c r="G391" s="55">
        <v>1003.58</v>
      </c>
      <c r="H391" s="55">
        <v>3.72</v>
      </c>
      <c r="I391" s="55">
        <v>5.05</v>
      </c>
      <c r="J391" s="55">
        <v>11.29</v>
      </c>
      <c r="K391" s="55">
        <v>1.3299999999999996</v>
      </c>
    </row>
    <row r="392" spans="1:11" x14ac:dyDescent="0.2">
      <c r="A392" s="66" t="s">
        <v>270</v>
      </c>
      <c r="B392" s="66">
        <v>3523305</v>
      </c>
      <c r="C392" s="53">
        <v>11</v>
      </c>
      <c r="D392" s="54">
        <v>11</v>
      </c>
      <c r="E392" s="66" t="str">
        <f t="shared" si="11"/>
        <v>Itariri11</v>
      </c>
      <c r="F392" s="67" t="str">
        <f t="shared" si="12"/>
        <v>352330511</v>
      </c>
      <c r="G392" s="55">
        <v>272.77999999999997</v>
      </c>
      <c r="H392" s="55">
        <v>2.81</v>
      </c>
      <c r="I392" s="55">
        <v>4.0599999999999996</v>
      </c>
      <c r="J392" s="55">
        <v>9.81</v>
      </c>
      <c r="K392" s="55">
        <v>1.2499999999999996</v>
      </c>
    </row>
    <row r="393" spans="1:11" x14ac:dyDescent="0.2">
      <c r="A393" s="66" t="s">
        <v>270</v>
      </c>
      <c r="B393" s="66">
        <v>3523305</v>
      </c>
      <c r="C393" s="53">
        <v>11</v>
      </c>
      <c r="D393" s="54">
        <v>7</v>
      </c>
      <c r="E393" s="66" t="str">
        <f t="shared" si="11"/>
        <v>Itariri7</v>
      </c>
      <c r="F393" s="67" t="str">
        <f t="shared" si="12"/>
        <v>35233057</v>
      </c>
      <c r="G393" s="55">
        <v>272.77999999999997</v>
      </c>
      <c r="H393" s="55">
        <v>2.81</v>
      </c>
      <c r="I393" s="55">
        <v>4.0599999999999996</v>
      </c>
      <c r="J393" s="55">
        <v>9.81</v>
      </c>
      <c r="K393" s="55">
        <v>1.2499999999999996</v>
      </c>
    </row>
    <row r="394" spans="1:11" x14ac:dyDescent="0.2">
      <c r="A394" s="66" t="s">
        <v>271</v>
      </c>
      <c r="B394" s="66">
        <v>3523404</v>
      </c>
      <c r="C394" s="53">
        <v>5</v>
      </c>
      <c r="D394" s="54">
        <v>5</v>
      </c>
      <c r="E394" s="66" t="str">
        <f t="shared" si="11"/>
        <v>Itatiba5</v>
      </c>
      <c r="F394" s="67" t="str">
        <f t="shared" si="12"/>
        <v>35234045</v>
      </c>
      <c r="G394" s="55">
        <v>322.52</v>
      </c>
      <c r="H394" s="55">
        <v>0.98</v>
      </c>
      <c r="I394" s="55">
        <v>1.5</v>
      </c>
      <c r="J394" s="55">
        <v>3.95</v>
      </c>
      <c r="K394" s="55">
        <v>0.52</v>
      </c>
    </row>
    <row r="395" spans="1:11" x14ac:dyDescent="0.2">
      <c r="A395" s="66" t="s">
        <v>272</v>
      </c>
      <c r="B395" s="66">
        <v>3523503</v>
      </c>
      <c r="C395" s="53">
        <v>17</v>
      </c>
      <c r="D395" s="54">
        <v>17</v>
      </c>
      <c r="E395" s="66" t="str">
        <f t="shared" si="11"/>
        <v>Itatinga17</v>
      </c>
      <c r="F395" s="67" t="str">
        <f t="shared" si="12"/>
        <v>352350317</v>
      </c>
      <c r="G395" s="55">
        <v>979.87</v>
      </c>
      <c r="H395" s="55">
        <v>3.71</v>
      </c>
      <c r="I395" s="55">
        <v>4.88</v>
      </c>
      <c r="J395" s="55">
        <v>10.3</v>
      </c>
      <c r="K395" s="55">
        <v>1.17</v>
      </c>
    </row>
    <row r="396" spans="1:11" x14ac:dyDescent="0.2">
      <c r="A396" s="66" t="s">
        <v>272</v>
      </c>
      <c r="B396" s="66">
        <v>3523503</v>
      </c>
      <c r="C396" s="53">
        <v>17</v>
      </c>
      <c r="D396" s="54">
        <v>14</v>
      </c>
      <c r="E396" s="66" t="str">
        <f t="shared" si="11"/>
        <v>Itatinga14</v>
      </c>
      <c r="F396" s="67" t="str">
        <f t="shared" si="12"/>
        <v>352350314</v>
      </c>
      <c r="G396" s="55">
        <v>979.87</v>
      </c>
      <c r="H396" s="55">
        <v>3.71</v>
      </c>
      <c r="I396" s="55">
        <v>4.88</v>
      </c>
      <c r="J396" s="55">
        <v>10.3</v>
      </c>
      <c r="K396" s="55">
        <v>1.17</v>
      </c>
    </row>
    <row r="397" spans="1:11" x14ac:dyDescent="0.2">
      <c r="A397" s="66" t="s">
        <v>273</v>
      </c>
      <c r="B397" s="66">
        <v>3523602</v>
      </c>
      <c r="C397" s="53">
        <v>13</v>
      </c>
      <c r="D397" s="54">
        <v>13</v>
      </c>
      <c r="E397" s="66" t="str">
        <f t="shared" si="11"/>
        <v>Itirapina13</v>
      </c>
      <c r="F397" s="67" t="str">
        <f t="shared" si="12"/>
        <v>352360213</v>
      </c>
      <c r="G397" s="55">
        <v>564.26</v>
      </c>
      <c r="H397" s="55">
        <v>1.79</v>
      </c>
      <c r="I397" s="55">
        <v>2.48</v>
      </c>
      <c r="J397" s="55">
        <v>5.7</v>
      </c>
      <c r="K397" s="55">
        <v>0.69</v>
      </c>
    </row>
    <row r="398" spans="1:11" x14ac:dyDescent="0.2">
      <c r="A398" s="66" t="s">
        <v>273</v>
      </c>
      <c r="B398" s="66">
        <v>3523602</v>
      </c>
      <c r="C398" s="53">
        <v>13</v>
      </c>
      <c r="D398" s="54">
        <v>5</v>
      </c>
      <c r="E398" s="66" t="str">
        <f t="shared" si="11"/>
        <v>Itirapina5</v>
      </c>
      <c r="F398" s="67" t="str">
        <f t="shared" si="12"/>
        <v>35236025</v>
      </c>
      <c r="G398" s="55">
        <v>564.26</v>
      </c>
      <c r="H398" s="55">
        <v>1.79</v>
      </c>
      <c r="I398" s="55">
        <v>2.48</v>
      </c>
      <c r="J398" s="55">
        <v>5.7</v>
      </c>
      <c r="K398" s="55">
        <v>0.69</v>
      </c>
    </row>
    <row r="399" spans="1:11" x14ac:dyDescent="0.2">
      <c r="A399" s="66" t="s">
        <v>274</v>
      </c>
      <c r="B399" s="66">
        <v>3523701</v>
      </c>
      <c r="C399" s="53">
        <v>8</v>
      </c>
      <c r="D399" s="54">
        <v>8</v>
      </c>
      <c r="E399" s="66" t="str">
        <f t="shared" si="11"/>
        <v>Itirapuã8</v>
      </c>
      <c r="F399" s="67" t="str">
        <f t="shared" si="12"/>
        <v>35237018</v>
      </c>
      <c r="G399" s="55">
        <v>161.49</v>
      </c>
      <c r="H399" s="55">
        <v>0.49</v>
      </c>
      <c r="I399" s="55">
        <v>0.81</v>
      </c>
      <c r="J399" s="55">
        <v>2.58</v>
      </c>
      <c r="K399" s="55">
        <v>0.32000000000000006</v>
      </c>
    </row>
    <row r="400" spans="1:11" x14ac:dyDescent="0.2">
      <c r="A400" s="66" t="s">
        <v>275</v>
      </c>
      <c r="B400" s="66">
        <v>3523800</v>
      </c>
      <c r="C400" s="53">
        <v>4</v>
      </c>
      <c r="D400" s="54">
        <v>4</v>
      </c>
      <c r="E400" s="66" t="str">
        <f t="shared" si="11"/>
        <v>Itobi4</v>
      </c>
      <c r="F400" s="67" t="str">
        <f t="shared" si="12"/>
        <v>35238004</v>
      </c>
      <c r="G400" s="55">
        <v>138.61000000000001</v>
      </c>
      <c r="H400" s="55">
        <v>0.47</v>
      </c>
      <c r="I400" s="55">
        <v>0.69</v>
      </c>
      <c r="J400" s="55">
        <v>2.19</v>
      </c>
      <c r="K400" s="55">
        <v>0.21999999999999997</v>
      </c>
    </row>
    <row r="401" spans="1:11" x14ac:dyDescent="0.2">
      <c r="A401" s="66" t="s">
        <v>276</v>
      </c>
      <c r="B401" s="66">
        <v>3523909</v>
      </c>
      <c r="C401" s="53">
        <v>10</v>
      </c>
      <c r="D401" s="54">
        <v>10</v>
      </c>
      <c r="E401" s="66" t="str">
        <f t="shared" si="11"/>
        <v>Itu10</v>
      </c>
      <c r="F401" s="67" t="str">
        <f t="shared" si="12"/>
        <v>352390910</v>
      </c>
      <c r="G401" s="55">
        <v>639.98</v>
      </c>
      <c r="H401" s="55">
        <v>1.27</v>
      </c>
      <c r="I401" s="55">
        <v>2.14</v>
      </c>
      <c r="J401" s="55">
        <v>5.91</v>
      </c>
      <c r="K401" s="55">
        <v>0.87000000000000011</v>
      </c>
    </row>
    <row r="402" spans="1:11" x14ac:dyDescent="0.2">
      <c r="A402" s="66" t="s">
        <v>276</v>
      </c>
      <c r="B402" s="66">
        <v>3523909</v>
      </c>
      <c r="C402" s="53">
        <v>10</v>
      </c>
      <c r="D402" s="54">
        <v>5</v>
      </c>
      <c r="E402" s="66" t="str">
        <f t="shared" si="11"/>
        <v>Itu5</v>
      </c>
      <c r="F402" s="67" t="str">
        <f t="shared" si="12"/>
        <v>35239095</v>
      </c>
      <c r="G402" s="55">
        <v>639.98</v>
      </c>
      <c r="H402" s="55">
        <v>1.27</v>
      </c>
      <c r="I402" s="55">
        <v>2.14</v>
      </c>
      <c r="J402" s="55">
        <v>5.91</v>
      </c>
      <c r="K402" s="55">
        <v>0.87000000000000011</v>
      </c>
    </row>
    <row r="403" spans="1:11" x14ac:dyDescent="0.2">
      <c r="A403" s="66" t="s">
        <v>277</v>
      </c>
      <c r="B403" s="66">
        <v>3524006</v>
      </c>
      <c r="C403" s="53">
        <v>5</v>
      </c>
      <c r="D403" s="54">
        <v>5</v>
      </c>
      <c r="E403" s="66" t="str">
        <f t="shared" si="11"/>
        <v>Itupeva5</v>
      </c>
      <c r="F403" s="67" t="str">
        <f t="shared" si="12"/>
        <v>35240065</v>
      </c>
      <c r="G403" s="55">
        <v>200.52</v>
      </c>
      <c r="H403" s="55">
        <v>0.61</v>
      </c>
      <c r="I403" s="55">
        <v>0.94</v>
      </c>
      <c r="J403" s="55">
        <v>2.48</v>
      </c>
      <c r="K403" s="55">
        <v>0.32999999999999996</v>
      </c>
    </row>
    <row r="404" spans="1:11" x14ac:dyDescent="0.2">
      <c r="A404" s="66" t="s">
        <v>278</v>
      </c>
      <c r="B404" s="66">
        <v>3524105</v>
      </c>
      <c r="C404" s="53">
        <v>8</v>
      </c>
      <c r="D404" s="54">
        <v>8</v>
      </c>
      <c r="E404" s="66" t="str">
        <f t="shared" si="11"/>
        <v>Ituverava8</v>
      </c>
      <c r="F404" s="67" t="str">
        <f t="shared" si="12"/>
        <v>35241058</v>
      </c>
      <c r="G404" s="55">
        <v>697.76</v>
      </c>
      <c r="H404" s="55">
        <v>2.13</v>
      </c>
      <c r="I404" s="55">
        <v>3.5</v>
      </c>
      <c r="J404" s="55">
        <v>11.19</v>
      </c>
      <c r="K404" s="55">
        <v>1.37</v>
      </c>
    </row>
    <row r="405" spans="1:11" x14ac:dyDescent="0.2">
      <c r="A405" s="66" t="s">
        <v>279</v>
      </c>
      <c r="B405" s="66">
        <v>3524204</v>
      </c>
      <c r="C405" s="53">
        <v>12</v>
      </c>
      <c r="D405" s="54">
        <v>12</v>
      </c>
      <c r="E405" s="66" t="str">
        <f t="shared" si="11"/>
        <v>Jaborandi12</v>
      </c>
      <c r="F405" s="67" t="str">
        <f t="shared" si="12"/>
        <v>352420412</v>
      </c>
      <c r="G405" s="55">
        <v>274.22000000000003</v>
      </c>
      <c r="H405" s="55">
        <v>0.81</v>
      </c>
      <c r="I405" s="55">
        <v>1.2</v>
      </c>
      <c r="J405" s="55">
        <v>3.32</v>
      </c>
      <c r="K405" s="55">
        <v>0.3899999999999999</v>
      </c>
    </row>
    <row r="406" spans="1:11" x14ac:dyDescent="0.2">
      <c r="A406" s="66" t="s">
        <v>280</v>
      </c>
      <c r="B406" s="66">
        <v>3524303</v>
      </c>
      <c r="C406" s="53">
        <v>9</v>
      </c>
      <c r="D406" s="54">
        <v>9</v>
      </c>
      <c r="E406" s="66" t="str">
        <f t="shared" si="11"/>
        <v>Jaboticabal9</v>
      </c>
      <c r="F406" s="67" t="str">
        <f t="shared" si="12"/>
        <v>35243039</v>
      </c>
      <c r="G406" s="55">
        <v>706.5</v>
      </c>
      <c r="H406" s="55">
        <v>2.31</v>
      </c>
      <c r="I406" s="55">
        <v>3.45</v>
      </c>
      <c r="J406" s="55">
        <v>9.5299999999999994</v>
      </c>
      <c r="K406" s="55">
        <v>1.1400000000000001</v>
      </c>
    </row>
    <row r="407" spans="1:11" x14ac:dyDescent="0.2">
      <c r="A407" s="66" t="s">
        <v>281</v>
      </c>
      <c r="B407" s="66">
        <v>3524402</v>
      </c>
      <c r="C407" s="53">
        <v>2</v>
      </c>
      <c r="D407" s="54">
        <v>2</v>
      </c>
      <c r="E407" s="66" t="str">
        <f t="shared" si="11"/>
        <v>Jacareí2</v>
      </c>
      <c r="F407" s="67" t="str">
        <f t="shared" si="12"/>
        <v>35244022</v>
      </c>
      <c r="G407" s="55">
        <v>460.07</v>
      </c>
      <c r="H407" s="55">
        <v>2.29</v>
      </c>
      <c r="I407" s="55">
        <v>2.98</v>
      </c>
      <c r="J407" s="55">
        <v>6.89</v>
      </c>
      <c r="K407" s="55">
        <v>0.69</v>
      </c>
    </row>
    <row r="408" spans="1:11" x14ac:dyDescent="0.2">
      <c r="A408" s="66" t="s">
        <v>282</v>
      </c>
      <c r="B408" s="66">
        <v>3524501</v>
      </c>
      <c r="C408" s="53">
        <v>16</v>
      </c>
      <c r="D408" s="54">
        <v>16</v>
      </c>
      <c r="E408" s="66" t="str">
        <f t="shared" si="11"/>
        <v>Jaci16</v>
      </c>
      <c r="F408" s="67" t="str">
        <f t="shared" si="12"/>
        <v>352450116</v>
      </c>
      <c r="G408" s="55">
        <v>144.44</v>
      </c>
      <c r="H408" s="55">
        <v>0.32</v>
      </c>
      <c r="I408" s="55">
        <v>0.42</v>
      </c>
      <c r="J408" s="55">
        <v>1.02</v>
      </c>
      <c r="K408" s="55">
        <v>9.9999999999999978E-2</v>
      </c>
    </row>
    <row r="409" spans="1:11" x14ac:dyDescent="0.2">
      <c r="A409" s="66" t="s">
        <v>283</v>
      </c>
      <c r="B409" s="66">
        <v>3524600</v>
      </c>
      <c r="C409" s="53">
        <v>11</v>
      </c>
      <c r="D409" s="54">
        <v>11</v>
      </c>
      <c r="E409" s="66" t="str">
        <f t="shared" ref="E409:E472" si="13">CONCATENATE(A409,D409)</f>
        <v>Jacupiranga11</v>
      </c>
      <c r="F409" s="67" t="str">
        <f t="shared" ref="F409:F472" si="14">CONCATENATE(B409,D409)</f>
        <v>352460011</v>
      </c>
      <c r="G409" s="55">
        <v>708.38</v>
      </c>
      <c r="H409" s="55">
        <v>6.5</v>
      </c>
      <c r="I409" s="55">
        <v>9.24</v>
      </c>
      <c r="J409" s="55">
        <v>21.17</v>
      </c>
      <c r="K409" s="55">
        <v>2.74</v>
      </c>
    </row>
    <row r="410" spans="1:11" x14ac:dyDescent="0.2">
      <c r="A410" s="66" t="s">
        <v>284</v>
      </c>
      <c r="B410" s="66">
        <v>3524709</v>
      </c>
      <c r="C410" s="53">
        <v>5</v>
      </c>
      <c r="D410" s="54">
        <v>5</v>
      </c>
      <c r="E410" s="66" t="str">
        <f t="shared" si="13"/>
        <v>Jaguariúna5</v>
      </c>
      <c r="F410" s="67" t="str">
        <f t="shared" si="14"/>
        <v>35247095</v>
      </c>
      <c r="G410" s="55">
        <v>142.44</v>
      </c>
      <c r="H410" s="55">
        <v>0.45</v>
      </c>
      <c r="I410" s="55">
        <v>0.69</v>
      </c>
      <c r="J410" s="55">
        <v>1.82</v>
      </c>
      <c r="K410" s="55">
        <v>0.23999999999999994</v>
      </c>
    </row>
    <row r="411" spans="1:11" x14ac:dyDescent="0.2">
      <c r="A411" s="66" t="s">
        <v>285</v>
      </c>
      <c r="B411" s="66">
        <v>3524808</v>
      </c>
      <c r="C411" s="53">
        <v>18</v>
      </c>
      <c r="D411" s="54">
        <v>18</v>
      </c>
      <c r="E411" s="66" t="str">
        <f t="shared" si="13"/>
        <v>Jales18</v>
      </c>
      <c r="F411" s="67" t="str">
        <f t="shared" si="14"/>
        <v>352480818</v>
      </c>
      <c r="G411" s="55">
        <v>368.76</v>
      </c>
      <c r="H411" s="55">
        <v>0.62</v>
      </c>
      <c r="I411" s="55">
        <v>0.88</v>
      </c>
      <c r="J411" s="55">
        <v>2.78</v>
      </c>
      <c r="K411" s="55">
        <v>0.26</v>
      </c>
    </row>
    <row r="412" spans="1:11" x14ac:dyDescent="0.2">
      <c r="A412" s="66" t="s">
        <v>285</v>
      </c>
      <c r="B412" s="66">
        <v>3524808</v>
      </c>
      <c r="C412" s="53">
        <v>18</v>
      </c>
      <c r="D412" s="54">
        <v>15</v>
      </c>
      <c r="E412" s="66" t="str">
        <f t="shared" si="13"/>
        <v>Jales15</v>
      </c>
      <c r="F412" s="67" t="str">
        <f t="shared" si="14"/>
        <v>352480815</v>
      </c>
      <c r="G412" s="55">
        <v>368.76</v>
      </c>
      <c r="H412" s="55">
        <v>0.62</v>
      </c>
      <c r="I412" s="55">
        <v>0.88</v>
      </c>
      <c r="J412" s="55">
        <v>2.78</v>
      </c>
      <c r="K412" s="55">
        <v>0.26</v>
      </c>
    </row>
    <row r="413" spans="1:11" x14ac:dyDescent="0.2">
      <c r="A413" s="66" t="s">
        <v>286</v>
      </c>
      <c r="B413" s="66">
        <v>3524907</v>
      </c>
      <c r="C413" s="53">
        <v>2</v>
      </c>
      <c r="D413" s="54">
        <v>2</v>
      </c>
      <c r="E413" s="66" t="str">
        <f t="shared" si="13"/>
        <v>Jambeiro2</v>
      </c>
      <c r="F413" s="67" t="str">
        <f t="shared" si="14"/>
        <v>35249072</v>
      </c>
      <c r="G413" s="55">
        <v>183.76</v>
      </c>
      <c r="H413" s="55">
        <v>0.88</v>
      </c>
      <c r="I413" s="55">
        <v>1.1499999999999999</v>
      </c>
      <c r="J413" s="55">
        <v>2.65</v>
      </c>
      <c r="K413" s="55">
        <v>0.26999999999999991</v>
      </c>
    </row>
    <row r="414" spans="1:11" x14ac:dyDescent="0.2">
      <c r="A414" s="66" t="s">
        <v>287</v>
      </c>
      <c r="B414" s="66">
        <v>3525003</v>
      </c>
      <c r="C414" s="53">
        <v>6</v>
      </c>
      <c r="D414" s="54">
        <v>6</v>
      </c>
      <c r="E414" s="66" t="str">
        <f t="shared" si="13"/>
        <v>Jandira6</v>
      </c>
      <c r="F414" s="67" t="str">
        <f t="shared" si="14"/>
        <v>35250036</v>
      </c>
      <c r="G414" s="55">
        <v>17.52</v>
      </c>
      <c r="H414" s="55">
        <v>0.05</v>
      </c>
      <c r="I414" s="55">
        <v>0.09</v>
      </c>
      <c r="J414" s="55">
        <v>0.24</v>
      </c>
      <c r="K414" s="55">
        <v>3.9999999999999994E-2</v>
      </c>
    </row>
    <row r="415" spans="1:11" x14ac:dyDescent="0.2">
      <c r="A415" s="66" t="s">
        <v>288</v>
      </c>
      <c r="B415" s="66">
        <v>3525102</v>
      </c>
      <c r="C415" s="53">
        <v>4</v>
      </c>
      <c r="D415" s="54">
        <v>4</v>
      </c>
      <c r="E415" s="66" t="str">
        <f t="shared" si="13"/>
        <v>Jardinópolis4</v>
      </c>
      <c r="F415" s="67" t="str">
        <f t="shared" si="14"/>
        <v>35251024</v>
      </c>
      <c r="G415" s="55">
        <v>503.36</v>
      </c>
      <c r="H415" s="55">
        <v>1.69</v>
      </c>
      <c r="I415" s="55">
        <v>2.4700000000000002</v>
      </c>
      <c r="J415" s="55">
        <v>7.85</v>
      </c>
      <c r="K415" s="55">
        <v>0.78000000000000025</v>
      </c>
    </row>
    <row r="416" spans="1:11" x14ac:dyDescent="0.2">
      <c r="A416" s="66" t="s">
        <v>289</v>
      </c>
      <c r="B416" s="66">
        <v>3525201</v>
      </c>
      <c r="C416" s="53">
        <v>5</v>
      </c>
      <c r="D416" s="54">
        <v>5</v>
      </c>
      <c r="E416" s="66" t="str">
        <f t="shared" si="13"/>
        <v>Jarinu5</v>
      </c>
      <c r="F416" s="67" t="str">
        <f t="shared" si="14"/>
        <v>35252015</v>
      </c>
      <c r="G416" s="55">
        <v>207.67</v>
      </c>
      <c r="H416" s="55">
        <v>0.63</v>
      </c>
      <c r="I416" s="55">
        <v>0.97</v>
      </c>
      <c r="J416" s="55">
        <v>2.5299999999999998</v>
      </c>
      <c r="K416" s="55">
        <v>0.33999999999999997</v>
      </c>
    </row>
    <row r="417" spans="1:11" x14ac:dyDescent="0.2">
      <c r="A417" s="66" t="s">
        <v>290</v>
      </c>
      <c r="B417" s="66">
        <v>3525300</v>
      </c>
      <c r="C417" s="53">
        <v>13</v>
      </c>
      <c r="D417" s="54">
        <v>13</v>
      </c>
      <c r="E417" s="66" t="str">
        <f t="shared" si="13"/>
        <v>Jaú13</v>
      </c>
      <c r="F417" s="67" t="str">
        <f t="shared" si="14"/>
        <v>352530013</v>
      </c>
      <c r="G417" s="55">
        <v>688.34</v>
      </c>
      <c r="H417" s="55">
        <v>2.34</v>
      </c>
      <c r="I417" s="55">
        <v>2.91</v>
      </c>
      <c r="J417" s="55">
        <v>5.63</v>
      </c>
      <c r="K417" s="55">
        <v>0.57000000000000028</v>
      </c>
    </row>
    <row r="418" spans="1:11" x14ac:dyDescent="0.2">
      <c r="A418" s="66" t="s">
        <v>291</v>
      </c>
      <c r="B418" s="66">
        <v>3525409</v>
      </c>
      <c r="C418" s="53">
        <v>8</v>
      </c>
      <c r="D418" s="54">
        <v>8</v>
      </c>
      <c r="E418" s="66" t="str">
        <f t="shared" si="13"/>
        <v>Jeriquara8</v>
      </c>
      <c r="F418" s="67" t="str">
        <f t="shared" si="14"/>
        <v>35254098</v>
      </c>
      <c r="G418" s="55">
        <v>140.99</v>
      </c>
      <c r="H418" s="55">
        <v>0.43</v>
      </c>
      <c r="I418" s="55">
        <v>0.71</v>
      </c>
      <c r="J418" s="55">
        <v>2.27</v>
      </c>
      <c r="K418" s="55">
        <v>0.27999999999999997</v>
      </c>
    </row>
    <row r="419" spans="1:11" x14ac:dyDescent="0.2">
      <c r="A419" s="66" t="s">
        <v>292</v>
      </c>
      <c r="B419" s="66">
        <v>3525508</v>
      </c>
      <c r="C419" s="53">
        <v>5</v>
      </c>
      <c r="D419" s="54">
        <v>5</v>
      </c>
      <c r="E419" s="66" t="str">
        <f t="shared" si="13"/>
        <v>Joanópolis5</v>
      </c>
      <c r="F419" s="67" t="str">
        <f t="shared" si="14"/>
        <v>35255085</v>
      </c>
      <c r="G419" s="55">
        <v>374.58</v>
      </c>
      <c r="H419" s="55">
        <v>1.1000000000000001</v>
      </c>
      <c r="I419" s="55">
        <v>1.69</v>
      </c>
      <c r="J419" s="55">
        <v>4.46</v>
      </c>
      <c r="K419" s="55">
        <v>0.58999999999999986</v>
      </c>
    </row>
    <row r="420" spans="1:11" x14ac:dyDescent="0.2">
      <c r="A420" s="66" t="s">
        <v>293</v>
      </c>
      <c r="B420" s="66">
        <v>3525607</v>
      </c>
      <c r="C420" s="53">
        <v>17</v>
      </c>
      <c r="D420" s="54">
        <v>17</v>
      </c>
      <c r="E420" s="66" t="str">
        <f t="shared" si="13"/>
        <v>João Ramalho17</v>
      </c>
      <c r="F420" s="67" t="str">
        <f t="shared" si="14"/>
        <v>352560717</v>
      </c>
      <c r="G420" s="55">
        <v>416.04</v>
      </c>
      <c r="H420" s="55">
        <v>1.47</v>
      </c>
      <c r="I420" s="55">
        <v>1.87</v>
      </c>
      <c r="J420" s="55">
        <v>3.66</v>
      </c>
      <c r="K420" s="55">
        <v>0.40000000000000013</v>
      </c>
    </row>
    <row r="421" spans="1:11" x14ac:dyDescent="0.2">
      <c r="A421" s="66" t="s">
        <v>293</v>
      </c>
      <c r="B421" s="66">
        <v>3525607</v>
      </c>
      <c r="C421" s="53">
        <v>17</v>
      </c>
      <c r="D421" s="54">
        <v>21</v>
      </c>
      <c r="E421" s="66" t="str">
        <f t="shared" si="13"/>
        <v>João Ramalho21</v>
      </c>
      <c r="F421" s="67" t="str">
        <f t="shared" si="14"/>
        <v>352560721</v>
      </c>
      <c r="G421" s="55">
        <v>416.04</v>
      </c>
      <c r="H421" s="55">
        <v>1.47</v>
      </c>
      <c r="I421" s="55">
        <v>1.87</v>
      </c>
      <c r="J421" s="55">
        <v>3.66</v>
      </c>
      <c r="K421" s="55">
        <v>0.40000000000000013</v>
      </c>
    </row>
    <row r="422" spans="1:11" x14ac:dyDescent="0.2">
      <c r="A422" s="66" t="s">
        <v>294</v>
      </c>
      <c r="B422" s="66">
        <v>3525706</v>
      </c>
      <c r="C422" s="53">
        <v>19</v>
      </c>
      <c r="D422" s="54">
        <v>19</v>
      </c>
      <c r="E422" s="66" t="str">
        <f t="shared" si="13"/>
        <v>José Bonifácio19</v>
      </c>
      <c r="F422" s="67" t="str">
        <f t="shared" si="14"/>
        <v>352570619</v>
      </c>
      <c r="G422" s="55">
        <v>858.64</v>
      </c>
      <c r="H422" s="55">
        <v>1.59</v>
      </c>
      <c r="I422" s="55">
        <v>2.1</v>
      </c>
      <c r="J422" s="55">
        <v>6.33</v>
      </c>
      <c r="K422" s="55">
        <v>0.51</v>
      </c>
    </row>
    <row r="423" spans="1:11" x14ac:dyDescent="0.2">
      <c r="A423" s="66" t="s">
        <v>294</v>
      </c>
      <c r="B423" s="66">
        <v>3525706</v>
      </c>
      <c r="C423" s="53">
        <v>19</v>
      </c>
      <c r="D423" s="54">
        <v>16</v>
      </c>
      <c r="E423" s="66" t="str">
        <f t="shared" si="13"/>
        <v>José Bonifácio16</v>
      </c>
      <c r="F423" s="67" t="str">
        <f t="shared" si="14"/>
        <v>352570616</v>
      </c>
      <c r="G423" s="55">
        <v>858.64</v>
      </c>
      <c r="H423" s="55">
        <v>1.59</v>
      </c>
      <c r="I423" s="55">
        <v>2.1</v>
      </c>
      <c r="J423" s="55">
        <v>6.33</v>
      </c>
      <c r="K423" s="55">
        <v>0.51</v>
      </c>
    </row>
    <row r="424" spans="1:11" x14ac:dyDescent="0.2">
      <c r="A424" s="66" t="s">
        <v>295</v>
      </c>
      <c r="B424" s="66">
        <v>3525805</v>
      </c>
      <c r="C424" s="53">
        <v>20</v>
      </c>
      <c r="D424" s="54">
        <v>20</v>
      </c>
      <c r="E424" s="66" t="str">
        <f t="shared" si="13"/>
        <v>Júlio Mesquita20</v>
      </c>
      <c r="F424" s="67" t="str">
        <f t="shared" si="14"/>
        <v>352580520</v>
      </c>
      <c r="G424" s="55">
        <v>128.21</v>
      </c>
      <c r="H424" s="55">
        <v>0.27</v>
      </c>
      <c r="I424" s="55">
        <v>0.39</v>
      </c>
      <c r="J424" s="55">
        <v>0.94</v>
      </c>
      <c r="K424" s="55">
        <v>0.12</v>
      </c>
    </row>
    <row r="425" spans="1:11" x14ac:dyDescent="0.2">
      <c r="A425" s="66" t="s">
        <v>296</v>
      </c>
      <c r="B425" s="66">
        <v>3525854</v>
      </c>
      <c r="C425" s="53">
        <v>10</v>
      </c>
      <c r="D425" s="54">
        <v>10</v>
      </c>
      <c r="E425" s="66" t="str">
        <f t="shared" si="13"/>
        <v>Jumirim10</v>
      </c>
      <c r="F425" s="67" t="str">
        <f t="shared" si="14"/>
        <v>352585410</v>
      </c>
      <c r="G425" s="55">
        <v>56.74</v>
      </c>
      <c r="H425" s="55">
        <v>0.11</v>
      </c>
      <c r="I425" s="55">
        <v>0.18</v>
      </c>
      <c r="J425" s="55">
        <v>0.51</v>
      </c>
      <c r="K425" s="55">
        <v>6.9999999999999993E-2</v>
      </c>
    </row>
    <row r="426" spans="1:11" x14ac:dyDescent="0.2">
      <c r="A426" s="66" t="s">
        <v>297</v>
      </c>
      <c r="B426" s="66">
        <v>3525904</v>
      </c>
      <c r="C426" s="53">
        <v>5</v>
      </c>
      <c r="D426" s="54">
        <v>5</v>
      </c>
      <c r="E426" s="66" t="str">
        <f t="shared" si="13"/>
        <v>Jundiaí5</v>
      </c>
      <c r="F426" s="67" t="str">
        <f t="shared" si="14"/>
        <v>35259045</v>
      </c>
      <c r="G426" s="55">
        <v>431.97</v>
      </c>
      <c r="H426" s="55">
        <v>1.26</v>
      </c>
      <c r="I426" s="55">
        <v>1.96</v>
      </c>
      <c r="J426" s="55">
        <v>5.19</v>
      </c>
      <c r="K426" s="55">
        <v>0.7</v>
      </c>
    </row>
    <row r="427" spans="1:11" x14ac:dyDescent="0.2">
      <c r="A427" s="66" t="s">
        <v>297</v>
      </c>
      <c r="B427" s="66">
        <v>3525904</v>
      </c>
      <c r="C427" s="53">
        <v>5</v>
      </c>
      <c r="D427" s="54">
        <v>10</v>
      </c>
      <c r="E427" s="66" t="str">
        <f t="shared" si="13"/>
        <v>Jundiaí10</v>
      </c>
      <c r="F427" s="67" t="str">
        <f t="shared" si="14"/>
        <v>352590410</v>
      </c>
      <c r="G427" s="55">
        <v>431.97</v>
      </c>
      <c r="H427" s="55">
        <v>1.26</v>
      </c>
      <c r="I427" s="55">
        <v>1.96</v>
      </c>
      <c r="J427" s="55">
        <v>5.19</v>
      </c>
      <c r="K427" s="55">
        <v>0.7</v>
      </c>
    </row>
    <row r="428" spans="1:11" x14ac:dyDescent="0.2">
      <c r="A428" s="66" t="s">
        <v>298</v>
      </c>
      <c r="B428" s="66">
        <v>3526001</v>
      </c>
      <c r="C428" s="53">
        <v>21</v>
      </c>
      <c r="D428" s="54">
        <v>21</v>
      </c>
      <c r="E428" s="66" t="str">
        <f t="shared" si="13"/>
        <v>Junqueirópolis21</v>
      </c>
      <c r="F428" s="67" t="str">
        <f t="shared" si="14"/>
        <v>352600121</v>
      </c>
      <c r="G428" s="55">
        <v>582.84</v>
      </c>
      <c r="H428" s="55">
        <v>1.35</v>
      </c>
      <c r="I428" s="55">
        <v>1.87</v>
      </c>
      <c r="J428" s="55">
        <v>4.32</v>
      </c>
      <c r="K428" s="55">
        <v>0.52</v>
      </c>
    </row>
    <row r="429" spans="1:11" x14ac:dyDescent="0.2">
      <c r="A429" s="66" t="s">
        <v>298</v>
      </c>
      <c r="B429" s="66">
        <v>3526001</v>
      </c>
      <c r="C429" s="53">
        <v>21</v>
      </c>
      <c r="D429" s="54">
        <v>20</v>
      </c>
      <c r="E429" s="66" t="str">
        <f t="shared" si="13"/>
        <v>Junqueirópolis20</v>
      </c>
      <c r="F429" s="67" t="str">
        <f t="shared" si="14"/>
        <v>352600120</v>
      </c>
      <c r="G429" s="55">
        <v>582.84</v>
      </c>
      <c r="H429" s="55">
        <v>1.35</v>
      </c>
      <c r="I429" s="55">
        <v>1.87</v>
      </c>
      <c r="J429" s="55">
        <v>4.32</v>
      </c>
      <c r="K429" s="55">
        <v>0.52</v>
      </c>
    </row>
    <row r="430" spans="1:11" x14ac:dyDescent="0.2">
      <c r="A430" s="66" t="s">
        <v>299</v>
      </c>
      <c r="B430" s="66">
        <v>3526100</v>
      </c>
      <c r="C430" s="53">
        <v>11</v>
      </c>
      <c r="D430" s="54">
        <v>11</v>
      </c>
      <c r="E430" s="66" t="str">
        <f t="shared" si="13"/>
        <v>Juquiá11</v>
      </c>
      <c r="F430" s="67" t="str">
        <f t="shared" si="14"/>
        <v>352610011</v>
      </c>
      <c r="G430" s="55">
        <v>820.96</v>
      </c>
      <c r="H430" s="55">
        <v>7.58</v>
      </c>
      <c r="I430" s="55">
        <v>10.78</v>
      </c>
      <c r="J430" s="55">
        <v>24.7</v>
      </c>
      <c r="K430" s="55">
        <v>3.1999999999999993</v>
      </c>
    </row>
    <row r="431" spans="1:11" x14ac:dyDescent="0.2">
      <c r="A431" s="66" t="s">
        <v>300</v>
      </c>
      <c r="B431" s="66">
        <v>3526209</v>
      </c>
      <c r="C431" s="53">
        <v>11</v>
      </c>
      <c r="D431" s="54">
        <v>11</v>
      </c>
      <c r="E431" s="66" t="str">
        <f t="shared" si="13"/>
        <v>Juquitiba11</v>
      </c>
      <c r="F431" s="67" t="str">
        <f t="shared" si="14"/>
        <v>352620911</v>
      </c>
      <c r="G431" s="55">
        <v>521.6</v>
      </c>
      <c r="H431" s="55">
        <v>4.87</v>
      </c>
      <c r="I431" s="55">
        <v>6.92</v>
      </c>
      <c r="J431" s="55">
        <v>15.86</v>
      </c>
      <c r="K431" s="55">
        <v>2.0499999999999998</v>
      </c>
    </row>
    <row r="432" spans="1:11" x14ac:dyDescent="0.2">
      <c r="A432" s="66" t="s">
        <v>300</v>
      </c>
      <c r="B432" s="66">
        <v>3526209</v>
      </c>
      <c r="C432" s="53">
        <v>11</v>
      </c>
      <c r="D432" s="54">
        <v>6</v>
      </c>
      <c r="E432" s="66" t="str">
        <f t="shared" si="13"/>
        <v>Juquitiba6</v>
      </c>
      <c r="F432" s="67" t="str">
        <f t="shared" si="14"/>
        <v>35262096</v>
      </c>
      <c r="G432" s="55">
        <v>521.6</v>
      </c>
      <c r="H432" s="55">
        <v>4.87</v>
      </c>
      <c r="I432" s="55">
        <v>6.92</v>
      </c>
      <c r="J432" s="55">
        <v>15.86</v>
      </c>
      <c r="K432" s="55">
        <v>2.0499999999999998</v>
      </c>
    </row>
    <row r="433" spans="1:11" x14ac:dyDescent="0.2">
      <c r="A433" s="66" t="s">
        <v>301</v>
      </c>
      <c r="B433" s="66">
        <v>3526308</v>
      </c>
      <c r="C433" s="53">
        <v>2</v>
      </c>
      <c r="D433" s="54">
        <v>2</v>
      </c>
      <c r="E433" s="66" t="str">
        <f t="shared" si="13"/>
        <v>Lagoinha2</v>
      </c>
      <c r="F433" s="67" t="str">
        <f t="shared" si="14"/>
        <v>35263082</v>
      </c>
      <c r="G433" s="55">
        <v>255.92</v>
      </c>
      <c r="H433" s="55">
        <v>1.28</v>
      </c>
      <c r="I433" s="55">
        <v>1.67</v>
      </c>
      <c r="J433" s="55">
        <v>3.87</v>
      </c>
      <c r="K433" s="55">
        <v>0.3899999999999999</v>
      </c>
    </row>
    <row r="434" spans="1:11" x14ac:dyDescent="0.2">
      <c r="A434" s="66" t="s">
        <v>302</v>
      </c>
      <c r="B434" s="66">
        <v>3526407</v>
      </c>
      <c r="C434" s="53">
        <v>10</v>
      </c>
      <c r="D434" s="54">
        <v>10</v>
      </c>
      <c r="E434" s="66" t="str">
        <f t="shared" si="13"/>
        <v>Laranjal Paulista10</v>
      </c>
      <c r="F434" s="67" t="str">
        <f t="shared" si="14"/>
        <v>352640710</v>
      </c>
      <c r="G434" s="55">
        <v>386.76</v>
      </c>
      <c r="H434" s="55">
        <v>0.72</v>
      </c>
      <c r="I434" s="55">
        <v>1.23</v>
      </c>
      <c r="J434" s="55">
        <v>3.44</v>
      </c>
      <c r="K434" s="55">
        <v>0.51</v>
      </c>
    </row>
    <row r="435" spans="1:11" x14ac:dyDescent="0.2">
      <c r="A435" s="66" t="s">
        <v>303</v>
      </c>
      <c r="B435" s="66">
        <v>3526506</v>
      </c>
      <c r="C435" s="53">
        <v>19</v>
      </c>
      <c r="D435" s="54">
        <v>19</v>
      </c>
      <c r="E435" s="66" t="str">
        <f t="shared" si="13"/>
        <v>Lavínia19</v>
      </c>
      <c r="F435" s="67" t="str">
        <f t="shared" si="14"/>
        <v>352650619</v>
      </c>
      <c r="G435" s="55">
        <v>538.52</v>
      </c>
      <c r="H435" s="55">
        <v>1.02</v>
      </c>
      <c r="I435" s="55">
        <v>1.4</v>
      </c>
      <c r="J435" s="55">
        <v>3.85</v>
      </c>
      <c r="K435" s="55">
        <v>0.37999999999999989</v>
      </c>
    </row>
    <row r="436" spans="1:11" x14ac:dyDescent="0.2">
      <c r="A436" s="66" t="s">
        <v>303</v>
      </c>
      <c r="B436" s="66">
        <v>3526506</v>
      </c>
      <c r="C436" s="53">
        <v>19</v>
      </c>
      <c r="D436" s="54">
        <v>20</v>
      </c>
      <c r="E436" s="66" t="str">
        <f t="shared" si="13"/>
        <v>Lavínia20</v>
      </c>
      <c r="F436" s="67" t="str">
        <f t="shared" si="14"/>
        <v>352650620</v>
      </c>
      <c r="G436" s="55">
        <v>538.52</v>
      </c>
      <c r="H436" s="55">
        <v>1.02</v>
      </c>
      <c r="I436" s="55">
        <v>1.4</v>
      </c>
      <c r="J436" s="55">
        <v>3.85</v>
      </c>
      <c r="K436" s="55">
        <v>0.37999999999999989</v>
      </c>
    </row>
    <row r="437" spans="1:11" x14ac:dyDescent="0.2">
      <c r="A437" s="66" t="s">
        <v>304</v>
      </c>
      <c r="B437" s="66">
        <v>3526605</v>
      </c>
      <c r="C437" s="53">
        <v>2</v>
      </c>
      <c r="D437" s="54">
        <v>2</v>
      </c>
      <c r="E437" s="66" t="str">
        <f t="shared" si="13"/>
        <v>Lavrinhas2</v>
      </c>
      <c r="F437" s="67" t="str">
        <f t="shared" si="14"/>
        <v>35266052</v>
      </c>
      <c r="G437" s="55">
        <v>166.86</v>
      </c>
      <c r="H437" s="55">
        <v>0.83</v>
      </c>
      <c r="I437" s="55">
        <v>1.08</v>
      </c>
      <c r="J437" s="55">
        <v>2.5</v>
      </c>
      <c r="K437" s="55">
        <v>0.25000000000000011</v>
      </c>
    </row>
    <row r="438" spans="1:11" x14ac:dyDescent="0.2">
      <c r="A438" s="66" t="s">
        <v>305</v>
      </c>
      <c r="B438" s="66">
        <v>3526704</v>
      </c>
      <c r="C438" s="53">
        <v>9</v>
      </c>
      <c r="D438" s="54">
        <v>9</v>
      </c>
      <c r="E438" s="66" t="str">
        <f t="shared" si="13"/>
        <v>Leme9</v>
      </c>
      <c r="F438" s="67" t="str">
        <f t="shared" si="14"/>
        <v>35267049</v>
      </c>
      <c r="G438" s="55">
        <v>403.08</v>
      </c>
      <c r="H438" s="55">
        <v>1.29</v>
      </c>
      <c r="I438" s="55">
        <v>1.92</v>
      </c>
      <c r="J438" s="55">
        <v>5.31</v>
      </c>
      <c r="K438" s="55">
        <v>0.62999999999999989</v>
      </c>
    </row>
    <row r="439" spans="1:11" x14ac:dyDescent="0.2">
      <c r="A439" s="66" t="s">
        <v>306</v>
      </c>
      <c r="B439" s="66">
        <v>3526803</v>
      </c>
      <c r="C439" s="53">
        <v>13</v>
      </c>
      <c r="D439" s="54">
        <v>13</v>
      </c>
      <c r="E439" s="66" t="str">
        <f t="shared" si="13"/>
        <v>Lençóis Paulista13</v>
      </c>
      <c r="F439" s="67" t="str">
        <f t="shared" si="14"/>
        <v>352680313</v>
      </c>
      <c r="G439" s="55">
        <v>803.86</v>
      </c>
      <c r="H439" s="55">
        <v>2.86</v>
      </c>
      <c r="I439" s="55">
        <v>3.59</v>
      </c>
      <c r="J439" s="55">
        <v>6.89</v>
      </c>
      <c r="K439" s="55">
        <v>0.73</v>
      </c>
    </row>
    <row r="440" spans="1:11" x14ac:dyDescent="0.2">
      <c r="A440" s="66" t="s">
        <v>306</v>
      </c>
      <c r="B440" s="66">
        <v>3526803</v>
      </c>
      <c r="C440" s="53">
        <v>13</v>
      </c>
      <c r="D440" s="54">
        <v>17</v>
      </c>
      <c r="E440" s="66" t="str">
        <f t="shared" si="13"/>
        <v>Lençóis Paulista17</v>
      </c>
      <c r="F440" s="67" t="str">
        <f t="shared" si="14"/>
        <v>352680317</v>
      </c>
      <c r="G440" s="55">
        <v>803.86</v>
      </c>
      <c r="H440" s="55">
        <v>2.86</v>
      </c>
      <c r="I440" s="55">
        <v>3.59</v>
      </c>
      <c r="J440" s="55">
        <v>6.89</v>
      </c>
      <c r="K440" s="55">
        <v>0.73</v>
      </c>
    </row>
    <row r="441" spans="1:11" x14ac:dyDescent="0.2">
      <c r="A441" s="66" t="s">
        <v>307</v>
      </c>
      <c r="B441" s="66">
        <v>3526902</v>
      </c>
      <c r="C441" s="53">
        <v>5</v>
      </c>
      <c r="D441" s="54">
        <v>5</v>
      </c>
      <c r="E441" s="66" t="str">
        <f t="shared" si="13"/>
        <v>Limeira5</v>
      </c>
      <c r="F441" s="67" t="str">
        <f t="shared" si="14"/>
        <v>35269025</v>
      </c>
      <c r="G441" s="55">
        <v>580.98</v>
      </c>
      <c r="H441" s="55">
        <v>1.74</v>
      </c>
      <c r="I441" s="55">
        <v>2.68</v>
      </c>
      <c r="J441" s="55">
        <v>7.06</v>
      </c>
      <c r="K441" s="55">
        <v>0.94000000000000017</v>
      </c>
    </row>
    <row r="442" spans="1:11" x14ac:dyDescent="0.2">
      <c r="A442" s="66" t="s">
        <v>308</v>
      </c>
      <c r="B442" s="66">
        <v>3527009</v>
      </c>
      <c r="C442" s="53">
        <v>9</v>
      </c>
      <c r="D442" s="54">
        <v>9</v>
      </c>
      <c r="E442" s="66" t="str">
        <f t="shared" si="13"/>
        <v>Lindóia9</v>
      </c>
      <c r="F442" s="67" t="str">
        <f t="shared" si="14"/>
        <v>35270099</v>
      </c>
      <c r="G442" s="55">
        <v>48.6</v>
      </c>
      <c r="H442" s="55">
        <v>0.16</v>
      </c>
      <c r="I442" s="55">
        <v>0.23</v>
      </c>
      <c r="J442" s="55">
        <v>0.65</v>
      </c>
      <c r="K442" s="55">
        <v>7.0000000000000007E-2</v>
      </c>
    </row>
    <row r="443" spans="1:11" x14ac:dyDescent="0.2">
      <c r="A443" s="66" t="s">
        <v>309</v>
      </c>
      <c r="B443" s="66">
        <v>3527108</v>
      </c>
      <c r="C443" s="53">
        <v>16</v>
      </c>
      <c r="D443" s="54">
        <v>16</v>
      </c>
      <c r="E443" s="66" t="str">
        <f t="shared" si="13"/>
        <v>Lins16</v>
      </c>
      <c r="F443" s="67" t="str">
        <f t="shared" si="14"/>
        <v>352710816</v>
      </c>
      <c r="G443" s="55">
        <v>571.44000000000005</v>
      </c>
      <c r="H443" s="55">
        <v>1.34</v>
      </c>
      <c r="I443" s="55">
        <v>1.75</v>
      </c>
      <c r="J443" s="55">
        <v>4.28</v>
      </c>
      <c r="K443" s="55">
        <v>0.40999999999999992</v>
      </c>
    </row>
    <row r="444" spans="1:11" x14ac:dyDescent="0.2">
      <c r="A444" s="66" t="s">
        <v>309</v>
      </c>
      <c r="B444" s="66">
        <v>3527108</v>
      </c>
      <c r="C444" s="53">
        <v>16</v>
      </c>
      <c r="D444" s="54">
        <v>20</v>
      </c>
      <c r="E444" s="66" t="str">
        <f t="shared" si="13"/>
        <v>Lins20</v>
      </c>
      <c r="F444" s="67" t="str">
        <f t="shared" si="14"/>
        <v>352710820</v>
      </c>
      <c r="G444" s="55">
        <v>571.44000000000005</v>
      </c>
      <c r="H444" s="55">
        <v>1.34</v>
      </c>
      <c r="I444" s="55">
        <v>1.75</v>
      </c>
      <c r="J444" s="55">
        <v>4.28</v>
      </c>
      <c r="K444" s="55">
        <v>0.40999999999999992</v>
      </c>
    </row>
    <row r="445" spans="1:11" x14ac:dyDescent="0.2">
      <c r="A445" s="66" t="s">
        <v>310</v>
      </c>
      <c r="B445" s="66">
        <v>3527207</v>
      </c>
      <c r="C445" s="53">
        <v>2</v>
      </c>
      <c r="D445" s="54">
        <v>2</v>
      </c>
      <c r="E445" s="66" t="str">
        <f t="shared" si="13"/>
        <v>Lorena2</v>
      </c>
      <c r="F445" s="67" t="str">
        <f t="shared" si="14"/>
        <v>35272072</v>
      </c>
      <c r="G445" s="55">
        <v>413.78</v>
      </c>
      <c r="H445" s="55">
        <v>2.0699999999999998</v>
      </c>
      <c r="I445" s="55">
        <v>2.69</v>
      </c>
      <c r="J445" s="55">
        <v>6.22</v>
      </c>
      <c r="K445" s="55">
        <v>0.62000000000000011</v>
      </c>
    </row>
    <row r="446" spans="1:11" x14ac:dyDescent="0.2">
      <c r="A446" s="66" t="s">
        <v>311</v>
      </c>
      <c r="B446" s="66">
        <v>3527256</v>
      </c>
      <c r="C446" s="53">
        <v>19</v>
      </c>
      <c r="D446" s="54">
        <v>19</v>
      </c>
      <c r="E446" s="66" t="str">
        <f t="shared" si="13"/>
        <v>Lourdes19</v>
      </c>
      <c r="F446" s="67" t="str">
        <f t="shared" si="14"/>
        <v>352725619</v>
      </c>
      <c r="G446" s="55">
        <v>113.83</v>
      </c>
      <c r="H446" s="55">
        <v>0.19</v>
      </c>
      <c r="I446" s="55">
        <v>0.26</v>
      </c>
      <c r="J446" s="55">
        <v>0.82</v>
      </c>
      <c r="K446" s="55">
        <v>7.0000000000000007E-2</v>
      </c>
    </row>
    <row r="447" spans="1:11" x14ac:dyDescent="0.2">
      <c r="A447" s="66" t="s">
        <v>312</v>
      </c>
      <c r="B447" s="66">
        <v>3527306</v>
      </c>
      <c r="C447" s="53">
        <v>5</v>
      </c>
      <c r="D447" s="54">
        <v>5</v>
      </c>
      <c r="E447" s="66" t="str">
        <f t="shared" si="13"/>
        <v>Louveira5</v>
      </c>
      <c r="F447" s="67" t="str">
        <f t="shared" si="14"/>
        <v>35273065</v>
      </c>
      <c r="G447" s="55">
        <v>55.35</v>
      </c>
      <c r="H447" s="55">
        <v>0.18</v>
      </c>
      <c r="I447" s="55">
        <v>0.27</v>
      </c>
      <c r="J447" s="55">
        <v>0.73</v>
      </c>
      <c r="K447" s="55">
        <v>9.0000000000000024E-2</v>
      </c>
    </row>
    <row r="448" spans="1:11" x14ac:dyDescent="0.2">
      <c r="A448" s="66" t="s">
        <v>313</v>
      </c>
      <c r="B448" s="66">
        <v>3527405</v>
      </c>
      <c r="C448" s="53">
        <v>20</v>
      </c>
      <c r="D448" s="54">
        <v>20</v>
      </c>
      <c r="E448" s="66" t="str">
        <f t="shared" si="13"/>
        <v>Lucélia20</v>
      </c>
      <c r="F448" s="67" t="str">
        <f t="shared" si="14"/>
        <v>352740520</v>
      </c>
      <c r="G448" s="55">
        <v>314.45999999999998</v>
      </c>
      <c r="H448" s="55">
        <v>0.72</v>
      </c>
      <c r="I448" s="55">
        <v>1</v>
      </c>
      <c r="J448" s="55">
        <v>2.2999999999999998</v>
      </c>
      <c r="K448" s="55">
        <v>0.28000000000000003</v>
      </c>
    </row>
    <row r="449" spans="1:11" x14ac:dyDescent="0.2">
      <c r="A449" s="66" t="s">
        <v>313</v>
      </c>
      <c r="B449" s="66">
        <v>3527405</v>
      </c>
      <c r="C449" s="53">
        <v>20</v>
      </c>
      <c r="D449" s="54">
        <v>21</v>
      </c>
      <c r="E449" s="66" t="str">
        <f t="shared" si="13"/>
        <v>Lucélia21</v>
      </c>
      <c r="F449" s="67" t="str">
        <f t="shared" si="14"/>
        <v>352740521</v>
      </c>
      <c r="G449" s="55">
        <v>314.45999999999998</v>
      </c>
      <c r="H449" s="55">
        <v>0.72</v>
      </c>
      <c r="I449" s="55">
        <v>1</v>
      </c>
      <c r="J449" s="55">
        <v>2.2999999999999998</v>
      </c>
      <c r="K449" s="55">
        <v>0.28000000000000003</v>
      </c>
    </row>
    <row r="450" spans="1:11" x14ac:dyDescent="0.2">
      <c r="A450" s="66" t="s">
        <v>314</v>
      </c>
      <c r="B450" s="66">
        <v>3527504</v>
      </c>
      <c r="C450" s="53">
        <v>17</v>
      </c>
      <c r="D450" s="54">
        <v>17</v>
      </c>
      <c r="E450" s="66" t="str">
        <f t="shared" si="13"/>
        <v>Lucianópolis17</v>
      </c>
      <c r="F450" s="67" t="str">
        <f t="shared" si="14"/>
        <v>352750417</v>
      </c>
      <c r="G450" s="55">
        <v>190.91</v>
      </c>
      <c r="H450" s="55">
        <v>0.73</v>
      </c>
      <c r="I450" s="55">
        <v>0.92</v>
      </c>
      <c r="J450" s="55">
        <v>1.75</v>
      </c>
      <c r="K450" s="55">
        <v>0.19000000000000006</v>
      </c>
    </row>
    <row r="451" spans="1:11" x14ac:dyDescent="0.2">
      <c r="A451" s="66" t="s">
        <v>315</v>
      </c>
      <c r="B451" s="66">
        <v>3527603</v>
      </c>
      <c r="C451" s="53">
        <v>9</v>
      </c>
      <c r="D451" s="54">
        <v>9</v>
      </c>
      <c r="E451" s="66" t="str">
        <f t="shared" si="13"/>
        <v>Luís Antônio9</v>
      </c>
      <c r="F451" s="67" t="str">
        <f t="shared" si="14"/>
        <v>35276039</v>
      </c>
      <c r="G451" s="55">
        <v>597.62</v>
      </c>
      <c r="H451" s="55">
        <v>1.96</v>
      </c>
      <c r="I451" s="55">
        <v>2.93</v>
      </c>
      <c r="J451" s="55">
        <v>8.09</v>
      </c>
      <c r="K451" s="55">
        <v>0.9700000000000002</v>
      </c>
    </row>
    <row r="452" spans="1:11" x14ac:dyDescent="0.2">
      <c r="A452" s="66" t="s">
        <v>315</v>
      </c>
      <c r="B452" s="66">
        <v>3527603</v>
      </c>
      <c r="C452" s="53">
        <v>9</v>
      </c>
      <c r="D452" s="54">
        <v>4</v>
      </c>
      <c r="E452" s="66" t="str">
        <f t="shared" si="13"/>
        <v>Luís Antônio4</v>
      </c>
      <c r="F452" s="67" t="str">
        <f t="shared" si="14"/>
        <v>35276034</v>
      </c>
      <c r="G452" s="55">
        <v>597.62</v>
      </c>
      <c r="H452" s="55">
        <v>1.96</v>
      </c>
      <c r="I452" s="55">
        <v>2.93</v>
      </c>
      <c r="J452" s="55">
        <v>8.09</v>
      </c>
      <c r="K452" s="55">
        <v>0.9700000000000002</v>
      </c>
    </row>
    <row r="453" spans="1:11" x14ac:dyDescent="0.2">
      <c r="A453" s="66" t="s">
        <v>316</v>
      </c>
      <c r="B453" s="66">
        <v>3527702</v>
      </c>
      <c r="C453" s="53">
        <v>20</v>
      </c>
      <c r="D453" s="54">
        <v>20</v>
      </c>
      <c r="E453" s="66" t="str">
        <f t="shared" si="13"/>
        <v>Luiziânia20</v>
      </c>
      <c r="F453" s="67" t="str">
        <f t="shared" si="14"/>
        <v>352770220</v>
      </c>
      <c r="G453" s="55">
        <v>167.01</v>
      </c>
      <c r="H453" s="55">
        <v>0.33</v>
      </c>
      <c r="I453" s="55">
        <v>0.48</v>
      </c>
      <c r="J453" s="55">
        <v>1.1599999999999999</v>
      </c>
      <c r="K453" s="55">
        <v>0.14999999999999997</v>
      </c>
    </row>
    <row r="454" spans="1:11" x14ac:dyDescent="0.2">
      <c r="A454" s="66" t="s">
        <v>317</v>
      </c>
      <c r="B454" s="66">
        <v>3527801</v>
      </c>
      <c r="C454" s="53">
        <v>17</v>
      </c>
      <c r="D454" s="54">
        <v>17</v>
      </c>
      <c r="E454" s="66" t="str">
        <f t="shared" si="13"/>
        <v>Lupércio17</v>
      </c>
      <c r="F454" s="67" t="str">
        <f t="shared" si="14"/>
        <v>352780117</v>
      </c>
      <c r="G454" s="55">
        <v>155.03</v>
      </c>
      <c r="H454" s="55">
        <v>0.54</v>
      </c>
      <c r="I454" s="55">
        <v>0.68</v>
      </c>
      <c r="J454" s="55">
        <v>1.34</v>
      </c>
      <c r="K454" s="55">
        <v>0.14000000000000001</v>
      </c>
    </row>
    <row r="455" spans="1:11" x14ac:dyDescent="0.2">
      <c r="A455" s="66" t="s">
        <v>317</v>
      </c>
      <c r="B455" s="66">
        <v>3527801</v>
      </c>
      <c r="C455" s="53">
        <v>17</v>
      </c>
      <c r="D455" s="54">
        <v>21</v>
      </c>
      <c r="E455" s="66" t="str">
        <f t="shared" si="13"/>
        <v>Lupércio21</v>
      </c>
      <c r="F455" s="67" t="str">
        <f t="shared" si="14"/>
        <v>352780121</v>
      </c>
      <c r="G455" s="55">
        <v>155.03</v>
      </c>
      <c r="H455" s="55">
        <v>0.54</v>
      </c>
      <c r="I455" s="55">
        <v>0.68</v>
      </c>
      <c r="J455" s="55">
        <v>1.34</v>
      </c>
      <c r="K455" s="55">
        <v>0.14000000000000001</v>
      </c>
    </row>
    <row r="456" spans="1:11" x14ac:dyDescent="0.2">
      <c r="A456" s="66" t="s">
        <v>318</v>
      </c>
      <c r="B456" s="66">
        <v>3527900</v>
      </c>
      <c r="C456" s="53">
        <v>21</v>
      </c>
      <c r="D456" s="54">
        <v>21</v>
      </c>
      <c r="E456" s="66" t="str">
        <f t="shared" si="13"/>
        <v>Lutécia21</v>
      </c>
      <c r="F456" s="67" t="str">
        <f t="shared" si="14"/>
        <v>352790021</v>
      </c>
      <c r="G456" s="55">
        <v>474.63</v>
      </c>
      <c r="H456" s="55">
        <v>1.54</v>
      </c>
      <c r="I456" s="55">
        <v>1.97</v>
      </c>
      <c r="J456" s="55">
        <v>3.97</v>
      </c>
      <c r="K456" s="55">
        <v>0.42999999999999994</v>
      </c>
    </row>
    <row r="457" spans="1:11" x14ac:dyDescent="0.2">
      <c r="A457" s="66" t="s">
        <v>318</v>
      </c>
      <c r="B457" s="66">
        <v>3527900</v>
      </c>
      <c r="C457" s="53">
        <v>21</v>
      </c>
      <c r="D457" s="54">
        <v>17</v>
      </c>
      <c r="E457" s="66" t="str">
        <f t="shared" si="13"/>
        <v>Lutécia17</v>
      </c>
      <c r="F457" s="67" t="str">
        <f t="shared" si="14"/>
        <v>352790017</v>
      </c>
      <c r="G457" s="55">
        <v>474.63</v>
      </c>
      <c r="H457" s="55">
        <v>1.54</v>
      </c>
      <c r="I457" s="55">
        <v>1.97</v>
      </c>
      <c r="J457" s="55">
        <v>3.97</v>
      </c>
      <c r="K457" s="55">
        <v>0.42999999999999994</v>
      </c>
    </row>
    <row r="458" spans="1:11" x14ac:dyDescent="0.2">
      <c r="A458" s="66" t="s">
        <v>319</v>
      </c>
      <c r="B458" s="66">
        <v>3528007</v>
      </c>
      <c r="C458" s="53">
        <v>13</v>
      </c>
      <c r="D458" s="54">
        <v>13</v>
      </c>
      <c r="E458" s="66" t="str">
        <f t="shared" si="13"/>
        <v>Macatuba13</v>
      </c>
      <c r="F458" s="67" t="str">
        <f t="shared" si="14"/>
        <v>352800713</v>
      </c>
      <c r="G458" s="55">
        <v>226.18</v>
      </c>
      <c r="H458" s="55">
        <v>0.76</v>
      </c>
      <c r="I458" s="55">
        <v>0.94</v>
      </c>
      <c r="J458" s="55">
        <v>1.83</v>
      </c>
      <c r="K458" s="55">
        <v>0.17999999999999994</v>
      </c>
    </row>
    <row r="459" spans="1:11" x14ac:dyDescent="0.2">
      <c r="A459" s="66" t="s">
        <v>320</v>
      </c>
      <c r="B459" s="66">
        <v>3528106</v>
      </c>
      <c r="C459" s="53">
        <v>19</v>
      </c>
      <c r="D459" s="54">
        <v>19</v>
      </c>
      <c r="E459" s="66" t="str">
        <f t="shared" si="13"/>
        <v>Macaubal19</v>
      </c>
      <c r="F459" s="67" t="str">
        <f t="shared" si="14"/>
        <v>352810619</v>
      </c>
      <c r="G459" s="55">
        <v>248.65</v>
      </c>
      <c r="H459" s="55">
        <v>0.43</v>
      </c>
      <c r="I459" s="55">
        <v>0.56999999999999995</v>
      </c>
      <c r="J459" s="55">
        <v>1.8</v>
      </c>
      <c r="K459" s="55">
        <v>0.13999999999999996</v>
      </c>
    </row>
    <row r="460" spans="1:11" x14ac:dyDescent="0.2">
      <c r="A460" s="66" t="s">
        <v>321</v>
      </c>
      <c r="B460" s="66">
        <v>3528205</v>
      </c>
      <c r="C460" s="53">
        <v>15</v>
      </c>
      <c r="D460" s="54">
        <v>15</v>
      </c>
      <c r="E460" s="66" t="str">
        <f t="shared" si="13"/>
        <v>Macedônia15</v>
      </c>
      <c r="F460" s="67" t="str">
        <f t="shared" si="14"/>
        <v>352820515</v>
      </c>
      <c r="G460" s="55">
        <v>329.1</v>
      </c>
      <c r="H460" s="55">
        <v>0.54</v>
      </c>
      <c r="I460" s="55">
        <v>0.8</v>
      </c>
      <c r="J460" s="55">
        <v>2.52</v>
      </c>
      <c r="K460" s="55">
        <v>0.26</v>
      </c>
    </row>
    <row r="461" spans="1:11" x14ac:dyDescent="0.2">
      <c r="A461" s="66" t="s">
        <v>322</v>
      </c>
      <c r="B461" s="66">
        <v>3528304</v>
      </c>
      <c r="C461" s="53">
        <v>19</v>
      </c>
      <c r="D461" s="54">
        <v>19</v>
      </c>
      <c r="E461" s="66" t="str">
        <f t="shared" si="13"/>
        <v>Magda19</v>
      </c>
      <c r="F461" s="67" t="str">
        <f t="shared" si="14"/>
        <v>352830419</v>
      </c>
      <c r="G461" s="55">
        <v>312.08</v>
      </c>
      <c r="H461" s="55">
        <v>0.55000000000000004</v>
      </c>
      <c r="I461" s="55">
        <v>0.74</v>
      </c>
      <c r="J461" s="55">
        <v>2.33</v>
      </c>
      <c r="K461" s="55">
        <v>0.18999999999999995</v>
      </c>
    </row>
    <row r="462" spans="1:11" x14ac:dyDescent="0.2">
      <c r="A462" s="66" t="s">
        <v>322</v>
      </c>
      <c r="B462" s="66">
        <v>3528304</v>
      </c>
      <c r="C462" s="53">
        <v>19</v>
      </c>
      <c r="D462" s="54">
        <v>18</v>
      </c>
      <c r="E462" s="66" t="str">
        <f t="shared" si="13"/>
        <v>Magda18</v>
      </c>
      <c r="F462" s="67" t="str">
        <f t="shared" si="14"/>
        <v>352830418</v>
      </c>
      <c r="G462" s="55">
        <v>312.08</v>
      </c>
      <c r="H462" s="55">
        <v>0.55000000000000004</v>
      </c>
      <c r="I462" s="55">
        <v>0.74</v>
      </c>
      <c r="J462" s="55">
        <v>2.33</v>
      </c>
      <c r="K462" s="55">
        <v>0.18999999999999995</v>
      </c>
    </row>
    <row r="463" spans="1:11" x14ac:dyDescent="0.2">
      <c r="A463" s="66" t="s">
        <v>323</v>
      </c>
      <c r="B463" s="66">
        <v>3528403</v>
      </c>
      <c r="C463" s="53">
        <v>10</v>
      </c>
      <c r="D463" s="54">
        <v>10</v>
      </c>
      <c r="E463" s="66" t="str">
        <f t="shared" si="13"/>
        <v>Mairinque10</v>
      </c>
      <c r="F463" s="67" t="str">
        <f t="shared" si="14"/>
        <v>352840310</v>
      </c>
      <c r="G463" s="55">
        <v>209.76</v>
      </c>
      <c r="H463" s="55">
        <v>0.38</v>
      </c>
      <c r="I463" s="55">
        <v>0.67</v>
      </c>
      <c r="J463" s="55">
        <v>1.86</v>
      </c>
      <c r="K463" s="55">
        <v>0.29000000000000004</v>
      </c>
    </row>
    <row r="464" spans="1:11" x14ac:dyDescent="0.2">
      <c r="A464" s="66" t="s">
        <v>324</v>
      </c>
      <c r="B464" s="66">
        <v>3528502</v>
      </c>
      <c r="C464" s="53">
        <v>6</v>
      </c>
      <c r="D464" s="54">
        <v>6</v>
      </c>
      <c r="E464" s="66" t="str">
        <f t="shared" si="13"/>
        <v>Mairiporã6</v>
      </c>
      <c r="F464" s="67" t="str">
        <f t="shared" si="14"/>
        <v>35285026</v>
      </c>
      <c r="G464" s="55">
        <v>321.48</v>
      </c>
      <c r="H464" s="55">
        <v>1.0900000000000001</v>
      </c>
      <c r="I464" s="55">
        <v>1.72</v>
      </c>
      <c r="J464" s="55">
        <v>4.63</v>
      </c>
      <c r="K464" s="55">
        <v>0.62999999999999989</v>
      </c>
    </row>
    <row r="465" spans="1:11" x14ac:dyDescent="0.2">
      <c r="A465" s="66" t="s">
        <v>324</v>
      </c>
      <c r="B465" s="66">
        <v>3528502</v>
      </c>
      <c r="C465" s="53">
        <v>6</v>
      </c>
      <c r="D465" s="54">
        <v>5</v>
      </c>
      <c r="E465" s="66" t="str">
        <f t="shared" si="13"/>
        <v>Mairiporã5</v>
      </c>
      <c r="F465" s="67" t="str">
        <f t="shared" si="14"/>
        <v>35285025</v>
      </c>
      <c r="G465" s="55">
        <v>321.48</v>
      </c>
      <c r="H465" s="55">
        <v>1.0900000000000001</v>
      </c>
      <c r="I465" s="55">
        <v>1.72</v>
      </c>
      <c r="J465" s="55">
        <v>4.63</v>
      </c>
      <c r="K465" s="55">
        <v>0.62999999999999989</v>
      </c>
    </row>
    <row r="466" spans="1:11" x14ac:dyDescent="0.2">
      <c r="A466" s="66" t="s">
        <v>325</v>
      </c>
      <c r="B466" s="66">
        <v>3528601</v>
      </c>
      <c r="C466" s="53">
        <v>14</v>
      </c>
      <c r="D466" s="54">
        <v>14</v>
      </c>
      <c r="E466" s="66" t="str">
        <f t="shared" si="13"/>
        <v>Manduri14</v>
      </c>
      <c r="F466" s="67" t="str">
        <f t="shared" si="14"/>
        <v>352860114</v>
      </c>
      <c r="G466" s="55">
        <v>228.87</v>
      </c>
      <c r="H466" s="55">
        <v>0.85</v>
      </c>
      <c r="I466" s="55">
        <v>1.1399999999999999</v>
      </c>
      <c r="J466" s="55">
        <v>2.4500000000000002</v>
      </c>
      <c r="K466" s="55">
        <v>0.28999999999999992</v>
      </c>
    </row>
    <row r="467" spans="1:11" x14ac:dyDescent="0.2">
      <c r="A467" s="66" t="s">
        <v>325</v>
      </c>
      <c r="B467" s="66">
        <v>3528601</v>
      </c>
      <c r="C467" s="53">
        <v>14</v>
      </c>
      <c r="D467" s="54">
        <v>17</v>
      </c>
      <c r="E467" s="66" t="str">
        <f t="shared" si="13"/>
        <v>Manduri17</v>
      </c>
      <c r="F467" s="67" t="str">
        <f t="shared" si="14"/>
        <v>352860117</v>
      </c>
      <c r="G467" s="55">
        <v>228.87</v>
      </c>
      <c r="H467" s="55">
        <v>0.85</v>
      </c>
      <c r="I467" s="55">
        <v>1.1399999999999999</v>
      </c>
      <c r="J467" s="55">
        <v>2.4500000000000002</v>
      </c>
      <c r="K467" s="55">
        <v>0.28999999999999992</v>
      </c>
    </row>
    <row r="468" spans="1:11" x14ac:dyDescent="0.2">
      <c r="A468" s="66" t="s">
        <v>326</v>
      </c>
      <c r="B468" s="66">
        <v>3528700</v>
      </c>
      <c r="C468" s="53">
        <v>22</v>
      </c>
      <c r="D468" s="54">
        <v>22</v>
      </c>
      <c r="E468" s="66" t="str">
        <f t="shared" si="13"/>
        <v>Marabá Paulista22</v>
      </c>
      <c r="F468" s="67" t="str">
        <f t="shared" si="14"/>
        <v>352870022</v>
      </c>
      <c r="G468" s="55">
        <v>917.12</v>
      </c>
      <c r="H468" s="55">
        <v>2.5099999999999998</v>
      </c>
      <c r="I468" s="55">
        <v>3.47</v>
      </c>
      <c r="J468" s="55">
        <v>6.79</v>
      </c>
      <c r="K468" s="55">
        <v>0.96000000000000041</v>
      </c>
    </row>
    <row r="469" spans="1:11" x14ac:dyDescent="0.2">
      <c r="A469" s="66" t="s">
        <v>327</v>
      </c>
      <c r="B469" s="66">
        <v>3528809</v>
      </c>
      <c r="C469" s="53">
        <v>17</v>
      </c>
      <c r="D469" s="54">
        <v>17</v>
      </c>
      <c r="E469" s="66" t="str">
        <f t="shared" si="13"/>
        <v>Maracaí17</v>
      </c>
      <c r="F469" s="67" t="str">
        <f t="shared" si="14"/>
        <v>352880917</v>
      </c>
      <c r="G469" s="55">
        <v>533.02</v>
      </c>
      <c r="H469" s="55">
        <v>2.08</v>
      </c>
      <c r="I469" s="55">
        <v>2.62</v>
      </c>
      <c r="J469" s="55">
        <v>4.96</v>
      </c>
      <c r="K469" s="55">
        <v>0.54</v>
      </c>
    </row>
    <row r="470" spans="1:11" x14ac:dyDescent="0.2">
      <c r="A470" s="66" t="s">
        <v>328</v>
      </c>
      <c r="B470" s="66">
        <v>3528858</v>
      </c>
      <c r="C470" s="53">
        <v>16</v>
      </c>
      <c r="D470" s="54">
        <v>16</v>
      </c>
      <c r="E470" s="66" t="str">
        <f t="shared" si="13"/>
        <v>Marapoama16</v>
      </c>
      <c r="F470" s="67" t="str">
        <f t="shared" si="14"/>
        <v>352885816</v>
      </c>
      <c r="G470" s="55">
        <v>113.35</v>
      </c>
      <c r="H470" s="55">
        <v>0.27</v>
      </c>
      <c r="I470" s="55">
        <v>0.35</v>
      </c>
      <c r="J470" s="55">
        <v>0.86</v>
      </c>
      <c r="K470" s="55">
        <v>7.999999999999996E-2</v>
      </c>
    </row>
    <row r="471" spans="1:11" x14ac:dyDescent="0.2">
      <c r="A471" s="66" t="s">
        <v>329</v>
      </c>
      <c r="B471" s="66">
        <v>3528908</v>
      </c>
      <c r="C471" s="53">
        <v>21</v>
      </c>
      <c r="D471" s="54">
        <v>21</v>
      </c>
      <c r="E471" s="66" t="str">
        <f t="shared" si="13"/>
        <v>Mariápolis21</v>
      </c>
      <c r="F471" s="67" t="str">
        <f t="shared" si="14"/>
        <v>352890821</v>
      </c>
      <c r="G471" s="55">
        <v>186.1</v>
      </c>
      <c r="H471" s="55">
        <v>0.51</v>
      </c>
      <c r="I471" s="55">
        <v>0.66</v>
      </c>
      <c r="J471" s="55">
        <v>1.43</v>
      </c>
      <c r="K471" s="55">
        <v>0.15000000000000002</v>
      </c>
    </row>
    <row r="472" spans="1:11" x14ac:dyDescent="0.2">
      <c r="A472" s="66" t="s">
        <v>330</v>
      </c>
      <c r="B472" s="66">
        <v>3529005</v>
      </c>
      <c r="C472" s="53">
        <v>21</v>
      </c>
      <c r="D472" s="54">
        <v>21</v>
      </c>
      <c r="E472" s="66" t="str">
        <f t="shared" si="13"/>
        <v>Marília21</v>
      </c>
      <c r="F472" s="67" t="str">
        <f t="shared" si="14"/>
        <v>352900521</v>
      </c>
      <c r="G472" s="55">
        <v>1170.05</v>
      </c>
      <c r="H472" s="55">
        <v>2.88</v>
      </c>
      <c r="I472" s="55">
        <v>3.91</v>
      </c>
      <c r="J472" s="55">
        <v>8.82</v>
      </c>
      <c r="K472" s="55">
        <v>1.0300000000000002</v>
      </c>
    </row>
    <row r="473" spans="1:11" x14ac:dyDescent="0.2">
      <c r="A473" s="66" t="s">
        <v>330</v>
      </c>
      <c r="B473" s="66">
        <v>3529005</v>
      </c>
      <c r="C473" s="53">
        <v>21</v>
      </c>
      <c r="D473" s="54">
        <v>17</v>
      </c>
      <c r="E473" s="66" t="str">
        <f t="shared" ref="E473:E536" si="15">CONCATENATE(A473,D473)</f>
        <v>Marília17</v>
      </c>
      <c r="F473" s="67" t="str">
        <f t="shared" ref="F473:F536" si="16">CONCATENATE(B473,D473)</f>
        <v>352900517</v>
      </c>
      <c r="G473" s="55">
        <v>1170.05</v>
      </c>
      <c r="H473" s="55">
        <v>2.88</v>
      </c>
      <c r="I473" s="55">
        <v>3.91</v>
      </c>
      <c r="J473" s="55">
        <v>8.82</v>
      </c>
      <c r="K473" s="55">
        <v>1.0300000000000002</v>
      </c>
    </row>
    <row r="474" spans="1:11" x14ac:dyDescent="0.2">
      <c r="A474" s="66" t="s">
        <v>330</v>
      </c>
      <c r="B474" s="66">
        <v>3529005</v>
      </c>
      <c r="C474" s="53">
        <v>21</v>
      </c>
      <c r="D474" s="54">
        <v>20</v>
      </c>
      <c r="E474" s="66" t="str">
        <f t="shared" si="15"/>
        <v>Marília20</v>
      </c>
      <c r="F474" s="67" t="str">
        <f t="shared" si="16"/>
        <v>352900520</v>
      </c>
      <c r="G474" s="55">
        <v>1170.05</v>
      </c>
      <c r="H474" s="55">
        <v>2.88</v>
      </c>
      <c r="I474" s="55">
        <v>3.91</v>
      </c>
      <c r="J474" s="55">
        <v>8.82</v>
      </c>
      <c r="K474" s="55">
        <v>1.0300000000000002</v>
      </c>
    </row>
    <row r="475" spans="1:11" x14ac:dyDescent="0.2">
      <c r="A475" s="66" t="s">
        <v>331</v>
      </c>
      <c r="B475" s="66">
        <v>3529104</v>
      </c>
      <c r="C475" s="53">
        <v>18</v>
      </c>
      <c r="D475" s="54">
        <v>18</v>
      </c>
      <c r="E475" s="66" t="str">
        <f t="shared" si="15"/>
        <v>Marinópolis18</v>
      </c>
      <c r="F475" s="67" t="str">
        <f t="shared" si="16"/>
        <v>352910418</v>
      </c>
      <c r="G475" s="55">
        <v>78.099999999999994</v>
      </c>
      <c r="H475" s="55">
        <v>0.14000000000000001</v>
      </c>
      <c r="I475" s="55">
        <v>0.18</v>
      </c>
      <c r="J475" s="55">
        <v>0.57999999999999996</v>
      </c>
      <c r="K475" s="55">
        <v>3.999999999999998E-2</v>
      </c>
    </row>
    <row r="476" spans="1:11" x14ac:dyDescent="0.2">
      <c r="A476" s="66" t="s">
        <v>332</v>
      </c>
      <c r="B476" s="66">
        <v>3529203</v>
      </c>
      <c r="C476" s="53">
        <v>21</v>
      </c>
      <c r="D476" s="54">
        <v>21</v>
      </c>
      <c r="E476" s="66" t="str">
        <f t="shared" si="15"/>
        <v>Martinópolis21</v>
      </c>
      <c r="F476" s="67" t="str">
        <f t="shared" si="16"/>
        <v>352920321</v>
      </c>
      <c r="G476" s="55">
        <v>1253.1600000000001</v>
      </c>
      <c r="H476" s="55">
        <v>3.4</v>
      </c>
      <c r="I476" s="55">
        <v>4.5599999999999996</v>
      </c>
      <c r="J476" s="55">
        <v>9.42</v>
      </c>
      <c r="K476" s="55">
        <v>1.1599999999999997</v>
      </c>
    </row>
    <row r="477" spans="1:11" x14ac:dyDescent="0.2">
      <c r="A477" s="66" t="s">
        <v>332</v>
      </c>
      <c r="B477" s="66">
        <v>3529203</v>
      </c>
      <c r="C477" s="53">
        <v>21</v>
      </c>
      <c r="D477" s="54">
        <v>22</v>
      </c>
      <c r="E477" s="66" t="str">
        <f t="shared" si="15"/>
        <v>Martinópolis22</v>
      </c>
      <c r="F477" s="67" t="str">
        <f t="shared" si="16"/>
        <v>352920322</v>
      </c>
      <c r="G477" s="55">
        <v>1253.1600000000001</v>
      </c>
      <c r="H477" s="55">
        <v>3.4</v>
      </c>
      <c r="I477" s="55">
        <v>4.5599999999999996</v>
      </c>
      <c r="J477" s="55">
        <v>9.42</v>
      </c>
      <c r="K477" s="55">
        <v>1.1599999999999997</v>
      </c>
    </row>
    <row r="478" spans="1:11" x14ac:dyDescent="0.2">
      <c r="A478" s="66" t="s">
        <v>333</v>
      </c>
      <c r="B478" s="66">
        <v>3529302</v>
      </c>
      <c r="C478" s="53">
        <v>16</v>
      </c>
      <c r="D478" s="54">
        <v>16</v>
      </c>
      <c r="E478" s="66" t="str">
        <f t="shared" si="15"/>
        <v>Matão16</v>
      </c>
      <c r="F478" s="67" t="str">
        <f t="shared" si="16"/>
        <v>352930216</v>
      </c>
      <c r="G478" s="55">
        <v>527.01</v>
      </c>
      <c r="H478" s="55">
        <v>1.43</v>
      </c>
      <c r="I478" s="55">
        <v>1.86</v>
      </c>
      <c r="J478" s="55">
        <v>4.26</v>
      </c>
      <c r="K478" s="55">
        <v>0.43000000000000016</v>
      </c>
    </row>
    <row r="479" spans="1:11" x14ac:dyDescent="0.2">
      <c r="A479" s="66" t="s">
        <v>333</v>
      </c>
      <c r="B479" s="66">
        <v>3529302</v>
      </c>
      <c r="C479" s="53">
        <v>16</v>
      </c>
      <c r="D479" s="54">
        <v>9</v>
      </c>
      <c r="E479" s="66" t="str">
        <f t="shared" si="15"/>
        <v>Matão9</v>
      </c>
      <c r="F479" s="67" t="str">
        <f t="shared" si="16"/>
        <v>35293029</v>
      </c>
      <c r="G479" s="55">
        <v>527.01</v>
      </c>
      <c r="H479" s="55">
        <v>1.43</v>
      </c>
      <c r="I479" s="55">
        <v>1.86</v>
      </c>
      <c r="J479" s="55">
        <v>4.26</v>
      </c>
      <c r="K479" s="55">
        <v>0.43000000000000016</v>
      </c>
    </row>
    <row r="480" spans="1:11" x14ac:dyDescent="0.2">
      <c r="A480" s="66" t="s">
        <v>333</v>
      </c>
      <c r="B480" s="66">
        <v>3529302</v>
      </c>
      <c r="C480" s="53">
        <v>16</v>
      </c>
      <c r="D480" s="54">
        <v>13</v>
      </c>
      <c r="E480" s="66" t="str">
        <f t="shared" si="15"/>
        <v>Matão13</v>
      </c>
      <c r="F480" s="67" t="str">
        <f t="shared" si="16"/>
        <v>352930213</v>
      </c>
      <c r="G480" s="55">
        <v>527.01</v>
      </c>
      <c r="H480" s="55">
        <v>1.43</v>
      </c>
      <c r="I480" s="55">
        <v>1.86</v>
      </c>
      <c r="J480" s="55">
        <v>4.26</v>
      </c>
      <c r="K480" s="55">
        <v>0.43000000000000016</v>
      </c>
    </row>
    <row r="481" spans="1:11" x14ac:dyDescent="0.2">
      <c r="A481" s="66" t="s">
        <v>334</v>
      </c>
      <c r="B481" s="66">
        <v>3529401</v>
      </c>
      <c r="C481" s="53">
        <v>6</v>
      </c>
      <c r="D481" s="54">
        <v>6</v>
      </c>
      <c r="E481" s="66" t="str">
        <f t="shared" si="15"/>
        <v>Mauá6</v>
      </c>
      <c r="F481" s="67" t="str">
        <f t="shared" si="16"/>
        <v>35294016</v>
      </c>
      <c r="G481" s="55">
        <v>62.29</v>
      </c>
      <c r="H481" s="55">
        <v>0.21</v>
      </c>
      <c r="I481" s="55">
        <v>0.33</v>
      </c>
      <c r="J481" s="55">
        <v>0.9</v>
      </c>
      <c r="K481" s="55">
        <v>0.12000000000000002</v>
      </c>
    </row>
    <row r="482" spans="1:11" x14ac:dyDescent="0.2">
      <c r="A482" s="66" t="s">
        <v>335</v>
      </c>
      <c r="B482" s="66">
        <v>3529500</v>
      </c>
      <c r="C482" s="53">
        <v>16</v>
      </c>
      <c r="D482" s="54">
        <v>16</v>
      </c>
      <c r="E482" s="66" t="str">
        <f t="shared" si="15"/>
        <v>Mendonça16</v>
      </c>
      <c r="F482" s="67" t="str">
        <f t="shared" si="16"/>
        <v>352950016</v>
      </c>
      <c r="G482" s="55">
        <v>194.97</v>
      </c>
      <c r="H482" s="55">
        <v>0.45</v>
      </c>
      <c r="I482" s="55">
        <v>0.57999999999999996</v>
      </c>
      <c r="J482" s="55">
        <v>1.42</v>
      </c>
      <c r="K482" s="55">
        <v>0.12999999999999995</v>
      </c>
    </row>
    <row r="483" spans="1:11" x14ac:dyDescent="0.2">
      <c r="A483" s="66" t="s">
        <v>336</v>
      </c>
      <c r="B483" s="66">
        <v>3529609</v>
      </c>
      <c r="C483" s="53">
        <v>15</v>
      </c>
      <c r="D483" s="54">
        <v>15</v>
      </c>
      <c r="E483" s="66" t="str">
        <f t="shared" si="15"/>
        <v>Meridiano15</v>
      </c>
      <c r="F483" s="67" t="str">
        <f t="shared" si="16"/>
        <v>352960915</v>
      </c>
      <c r="G483" s="55">
        <v>228.16</v>
      </c>
      <c r="H483" s="55">
        <v>0.4</v>
      </c>
      <c r="I483" s="55">
        <v>0.55000000000000004</v>
      </c>
      <c r="J483" s="55">
        <v>1.74</v>
      </c>
      <c r="K483" s="55">
        <v>0.15000000000000002</v>
      </c>
    </row>
    <row r="484" spans="1:11" x14ac:dyDescent="0.2">
      <c r="A484" s="66" t="s">
        <v>336</v>
      </c>
      <c r="B484" s="66">
        <v>3529609</v>
      </c>
      <c r="C484" s="53">
        <v>15</v>
      </c>
      <c r="D484" s="54">
        <v>18</v>
      </c>
      <c r="E484" s="66" t="str">
        <f t="shared" si="15"/>
        <v>Meridiano18</v>
      </c>
      <c r="F484" s="67" t="str">
        <f t="shared" si="16"/>
        <v>352960918</v>
      </c>
      <c r="G484" s="55">
        <v>228.16</v>
      </c>
      <c r="H484" s="55">
        <v>0.4</v>
      </c>
      <c r="I484" s="55">
        <v>0.55000000000000004</v>
      </c>
      <c r="J484" s="55">
        <v>1.74</v>
      </c>
      <c r="K484" s="55">
        <v>0.15000000000000002</v>
      </c>
    </row>
    <row r="485" spans="1:11" x14ac:dyDescent="0.2">
      <c r="A485" s="66" t="s">
        <v>337</v>
      </c>
      <c r="B485" s="66">
        <v>3529658</v>
      </c>
      <c r="C485" s="53">
        <v>15</v>
      </c>
      <c r="D485" s="54">
        <v>15</v>
      </c>
      <c r="E485" s="66" t="str">
        <f t="shared" si="15"/>
        <v>Mesópolis15</v>
      </c>
      <c r="F485" s="67" t="str">
        <f t="shared" si="16"/>
        <v>352965815</v>
      </c>
      <c r="G485" s="55">
        <v>149.71</v>
      </c>
      <c r="H485" s="55">
        <v>0.25</v>
      </c>
      <c r="I485" s="55">
        <v>0.37</v>
      </c>
      <c r="J485" s="55">
        <v>1.17</v>
      </c>
      <c r="K485" s="55">
        <v>0.12</v>
      </c>
    </row>
    <row r="486" spans="1:11" x14ac:dyDescent="0.2">
      <c r="A486" s="66" t="s">
        <v>338</v>
      </c>
      <c r="B486" s="66">
        <v>3529708</v>
      </c>
      <c r="C486" s="53">
        <v>8</v>
      </c>
      <c r="D486" s="54">
        <v>8</v>
      </c>
      <c r="E486" s="66" t="str">
        <f t="shared" si="15"/>
        <v>Miguelópolis8</v>
      </c>
      <c r="F486" s="67" t="str">
        <f t="shared" si="16"/>
        <v>35297088</v>
      </c>
      <c r="G486" s="55">
        <v>826.89</v>
      </c>
      <c r="H486" s="55">
        <v>2.59</v>
      </c>
      <c r="I486" s="55">
        <v>4.24</v>
      </c>
      <c r="J486" s="55">
        <v>13.55</v>
      </c>
      <c r="K486" s="55">
        <v>1.6500000000000004</v>
      </c>
    </row>
    <row r="487" spans="1:11" x14ac:dyDescent="0.2">
      <c r="A487" s="66" t="s">
        <v>339</v>
      </c>
      <c r="B487" s="66">
        <v>3529807</v>
      </c>
      <c r="C487" s="53">
        <v>13</v>
      </c>
      <c r="D487" s="54">
        <v>13</v>
      </c>
      <c r="E487" s="66" t="str">
        <f t="shared" si="15"/>
        <v>Mineiros do Tietê13</v>
      </c>
      <c r="F487" s="67" t="str">
        <f t="shared" si="16"/>
        <v>352980713</v>
      </c>
      <c r="G487" s="55">
        <v>211.89</v>
      </c>
      <c r="H487" s="55">
        <v>0.52</v>
      </c>
      <c r="I487" s="55">
        <v>0.76</v>
      </c>
      <c r="J487" s="55">
        <v>1.81</v>
      </c>
      <c r="K487" s="55">
        <v>0.24</v>
      </c>
    </row>
    <row r="488" spans="1:11" x14ac:dyDescent="0.2">
      <c r="A488" s="66" t="s">
        <v>339</v>
      </c>
      <c r="B488" s="66">
        <v>3529807</v>
      </c>
      <c r="C488" s="53">
        <v>13</v>
      </c>
      <c r="D488" s="54">
        <v>10</v>
      </c>
      <c r="E488" s="66" t="str">
        <f t="shared" si="15"/>
        <v>Mineiros do Tietê10</v>
      </c>
      <c r="F488" s="67" t="str">
        <f t="shared" si="16"/>
        <v>352980710</v>
      </c>
      <c r="G488" s="55">
        <v>211.89</v>
      </c>
      <c r="H488" s="55">
        <v>0.52</v>
      </c>
      <c r="I488" s="55">
        <v>0.76</v>
      </c>
      <c r="J488" s="55">
        <v>1.81</v>
      </c>
      <c r="K488" s="55">
        <v>0.24</v>
      </c>
    </row>
    <row r="489" spans="1:11" x14ac:dyDescent="0.2">
      <c r="A489" s="66" t="s">
        <v>340</v>
      </c>
      <c r="B489" s="66">
        <v>3530003</v>
      </c>
      <c r="C489" s="53">
        <v>15</v>
      </c>
      <c r="D489" s="54">
        <v>15</v>
      </c>
      <c r="E489" s="66" t="str">
        <f t="shared" si="15"/>
        <v>Mira Estrela15</v>
      </c>
      <c r="F489" s="67" t="str">
        <f t="shared" si="16"/>
        <v>353000315</v>
      </c>
      <c r="G489" s="55">
        <v>217.12</v>
      </c>
      <c r="H489" s="55">
        <v>0.35</v>
      </c>
      <c r="I489" s="55">
        <v>0.53</v>
      </c>
      <c r="J489" s="55">
        <v>1.66</v>
      </c>
      <c r="K489" s="55">
        <v>0.18000000000000005</v>
      </c>
    </row>
    <row r="490" spans="1:11" x14ac:dyDescent="0.2">
      <c r="A490" s="66" t="s">
        <v>341</v>
      </c>
      <c r="B490" s="66">
        <v>3529906</v>
      </c>
      <c r="C490" s="53">
        <v>11</v>
      </c>
      <c r="D490" s="54">
        <v>11</v>
      </c>
      <c r="E490" s="66" t="str">
        <f t="shared" si="15"/>
        <v>Miracatu11</v>
      </c>
      <c r="F490" s="67" t="str">
        <f t="shared" si="16"/>
        <v>352990611</v>
      </c>
      <c r="G490" s="55">
        <v>1000.74</v>
      </c>
      <c r="H490" s="55">
        <v>9.2200000000000006</v>
      </c>
      <c r="I490" s="55">
        <v>13.11</v>
      </c>
      <c r="J490" s="55">
        <v>30.03</v>
      </c>
      <c r="K490" s="55">
        <v>3.8899999999999988</v>
      </c>
    </row>
    <row r="491" spans="1:11" x14ac:dyDescent="0.2">
      <c r="A491" s="66" t="s">
        <v>342</v>
      </c>
      <c r="B491" s="66">
        <v>3530102</v>
      </c>
      <c r="C491" s="53">
        <v>19</v>
      </c>
      <c r="D491" s="54">
        <v>19</v>
      </c>
      <c r="E491" s="66" t="str">
        <f t="shared" si="15"/>
        <v>Mirandópolis19</v>
      </c>
      <c r="F491" s="67" t="str">
        <f t="shared" si="16"/>
        <v>353010219</v>
      </c>
      <c r="G491" s="55">
        <v>918.27</v>
      </c>
      <c r="H491" s="55">
        <v>1.73</v>
      </c>
      <c r="I491" s="55">
        <v>2.39</v>
      </c>
      <c r="J491" s="55">
        <v>6.7</v>
      </c>
      <c r="K491" s="55">
        <v>0.66000000000000014</v>
      </c>
    </row>
    <row r="492" spans="1:11" x14ac:dyDescent="0.2">
      <c r="A492" s="66" t="s">
        <v>342</v>
      </c>
      <c r="B492" s="66">
        <v>3530102</v>
      </c>
      <c r="C492" s="53">
        <v>19</v>
      </c>
      <c r="D492" s="54">
        <v>20</v>
      </c>
      <c r="E492" s="66" t="str">
        <f t="shared" si="15"/>
        <v>Mirandópolis20</v>
      </c>
      <c r="F492" s="67" t="str">
        <f t="shared" si="16"/>
        <v>353010220</v>
      </c>
      <c r="G492" s="55">
        <v>918.27</v>
      </c>
      <c r="H492" s="55">
        <v>1.73</v>
      </c>
      <c r="I492" s="55">
        <v>2.39</v>
      </c>
      <c r="J492" s="55">
        <v>6.7</v>
      </c>
      <c r="K492" s="55">
        <v>0.66000000000000014</v>
      </c>
    </row>
    <row r="493" spans="1:11" x14ac:dyDescent="0.2">
      <c r="A493" s="66" t="s">
        <v>343</v>
      </c>
      <c r="B493" s="66">
        <v>3530201</v>
      </c>
      <c r="C493" s="53">
        <v>22</v>
      </c>
      <c r="D493" s="54">
        <v>22</v>
      </c>
      <c r="E493" s="66" t="str">
        <f t="shared" si="15"/>
        <v>Mirante do Paranapanema22</v>
      </c>
      <c r="F493" s="67" t="str">
        <f t="shared" si="16"/>
        <v>353020122</v>
      </c>
      <c r="G493" s="55">
        <v>1237.8499999999999</v>
      </c>
      <c r="H493" s="55">
        <v>3.41</v>
      </c>
      <c r="I493" s="55">
        <v>4.71</v>
      </c>
      <c r="J493" s="55">
        <v>9.2100000000000009</v>
      </c>
      <c r="K493" s="55">
        <v>1.2999999999999998</v>
      </c>
    </row>
    <row r="494" spans="1:11" x14ac:dyDescent="0.2">
      <c r="A494" s="66" t="s">
        <v>344</v>
      </c>
      <c r="B494" s="66">
        <v>3530300</v>
      </c>
      <c r="C494" s="53">
        <v>15</v>
      </c>
      <c r="D494" s="54">
        <v>15</v>
      </c>
      <c r="E494" s="66" t="str">
        <f t="shared" si="15"/>
        <v>Mirassol15</v>
      </c>
      <c r="F494" s="67" t="str">
        <f t="shared" si="16"/>
        <v>353030015</v>
      </c>
      <c r="G494" s="55">
        <v>243.8</v>
      </c>
      <c r="H494" s="55">
        <v>0.49</v>
      </c>
      <c r="I494" s="55">
        <v>0.68</v>
      </c>
      <c r="J494" s="55">
        <v>1.88</v>
      </c>
      <c r="K494" s="55">
        <v>0.19000000000000006</v>
      </c>
    </row>
    <row r="495" spans="1:11" x14ac:dyDescent="0.2">
      <c r="A495" s="66" t="s">
        <v>344</v>
      </c>
      <c r="B495" s="66">
        <v>3530300</v>
      </c>
      <c r="C495" s="53">
        <v>15</v>
      </c>
      <c r="D495" s="54">
        <v>16</v>
      </c>
      <c r="E495" s="66" t="str">
        <f t="shared" si="15"/>
        <v>Mirassol16</v>
      </c>
      <c r="F495" s="67" t="str">
        <f t="shared" si="16"/>
        <v>353030016</v>
      </c>
      <c r="G495" s="55">
        <v>243.8</v>
      </c>
      <c r="H495" s="55">
        <v>0.49</v>
      </c>
      <c r="I495" s="55">
        <v>0.68</v>
      </c>
      <c r="J495" s="55">
        <v>1.88</v>
      </c>
      <c r="K495" s="55">
        <v>0.19000000000000006</v>
      </c>
    </row>
    <row r="496" spans="1:11" x14ac:dyDescent="0.2">
      <c r="A496" s="66" t="s">
        <v>344</v>
      </c>
      <c r="B496" s="66">
        <v>3530300</v>
      </c>
      <c r="C496" s="53">
        <v>15</v>
      </c>
      <c r="D496" s="54">
        <v>18</v>
      </c>
      <c r="E496" s="66" t="str">
        <f t="shared" si="15"/>
        <v>Mirassol18</v>
      </c>
      <c r="F496" s="67" t="str">
        <f t="shared" si="16"/>
        <v>353030018</v>
      </c>
      <c r="G496" s="55">
        <v>243.8</v>
      </c>
      <c r="H496" s="55">
        <v>0.49</v>
      </c>
      <c r="I496" s="55">
        <v>0.68</v>
      </c>
      <c r="J496" s="55">
        <v>1.88</v>
      </c>
      <c r="K496" s="55">
        <v>0.19000000000000006</v>
      </c>
    </row>
    <row r="497" spans="1:11" x14ac:dyDescent="0.2">
      <c r="A497" s="66" t="s">
        <v>345</v>
      </c>
      <c r="B497" s="66">
        <v>3530409</v>
      </c>
      <c r="C497" s="53">
        <v>15</v>
      </c>
      <c r="D497" s="54">
        <v>15</v>
      </c>
      <c r="E497" s="66" t="str">
        <f t="shared" si="15"/>
        <v>Mirassolândia15</v>
      </c>
      <c r="F497" s="67" t="str">
        <f t="shared" si="16"/>
        <v>353040915</v>
      </c>
      <c r="G497" s="55">
        <v>166.42</v>
      </c>
      <c r="H497" s="55">
        <v>0.27</v>
      </c>
      <c r="I497" s="55">
        <v>0.41</v>
      </c>
      <c r="J497" s="55">
        <v>1.27</v>
      </c>
      <c r="K497" s="55">
        <v>0.13999999999999996</v>
      </c>
    </row>
    <row r="498" spans="1:11" x14ac:dyDescent="0.2">
      <c r="A498" s="66" t="s">
        <v>346</v>
      </c>
      <c r="B498" s="66">
        <v>3530508</v>
      </c>
      <c r="C498" s="53">
        <v>4</v>
      </c>
      <c r="D498" s="54">
        <v>4</v>
      </c>
      <c r="E498" s="66" t="str">
        <f t="shared" si="15"/>
        <v>Mococa4</v>
      </c>
      <c r="F498" s="67" t="str">
        <f t="shared" si="16"/>
        <v>35305084</v>
      </c>
      <c r="G498" s="55">
        <v>854.07</v>
      </c>
      <c r="H498" s="55">
        <v>2.79</v>
      </c>
      <c r="I498" s="55">
        <v>4.0999999999999996</v>
      </c>
      <c r="J498" s="55">
        <v>13.04</v>
      </c>
      <c r="K498" s="55">
        <v>1.3099999999999996</v>
      </c>
    </row>
    <row r="499" spans="1:11" x14ac:dyDescent="0.2">
      <c r="A499" s="66" t="s">
        <v>347</v>
      </c>
      <c r="B499" s="66">
        <v>3530607</v>
      </c>
      <c r="C499" s="53">
        <v>6</v>
      </c>
      <c r="D499" s="54">
        <v>6</v>
      </c>
      <c r="E499" s="66" t="str">
        <f t="shared" si="15"/>
        <v>Mogi das Cruzes6</v>
      </c>
      <c r="F499" s="67" t="str">
        <f t="shared" si="16"/>
        <v>35306076</v>
      </c>
      <c r="G499" s="55">
        <v>714.16</v>
      </c>
      <c r="H499" s="55">
        <v>2.98</v>
      </c>
      <c r="I499" s="55">
        <v>4.45</v>
      </c>
      <c r="J499" s="55">
        <v>11.48</v>
      </c>
      <c r="K499" s="55">
        <v>1.4700000000000002</v>
      </c>
    </row>
    <row r="500" spans="1:11" x14ac:dyDescent="0.2">
      <c r="A500" s="66" t="s">
        <v>347</v>
      </c>
      <c r="B500" s="66">
        <v>3530607</v>
      </c>
      <c r="C500" s="53">
        <v>6</v>
      </c>
      <c r="D500" s="54">
        <v>2</v>
      </c>
      <c r="E500" s="66" t="str">
        <f t="shared" si="15"/>
        <v>Mogi das Cruzes2</v>
      </c>
      <c r="F500" s="67" t="str">
        <f t="shared" si="16"/>
        <v>35306072</v>
      </c>
      <c r="G500" s="55">
        <v>714.16</v>
      </c>
      <c r="H500" s="55">
        <v>2.98</v>
      </c>
      <c r="I500" s="55">
        <v>4.45</v>
      </c>
      <c r="J500" s="55">
        <v>11.48</v>
      </c>
      <c r="K500" s="55">
        <v>1.4700000000000002</v>
      </c>
    </row>
    <row r="501" spans="1:11" x14ac:dyDescent="0.2">
      <c r="A501" s="66" t="s">
        <v>347</v>
      </c>
      <c r="B501" s="66">
        <v>3530607</v>
      </c>
      <c r="C501" s="53">
        <v>6</v>
      </c>
      <c r="D501" s="54">
        <v>7</v>
      </c>
      <c r="E501" s="66" t="str">
        <f t="shared" si="15"/>
        <v>Mogi das Cruzes7</v>
      </c>
      <c r="F501" s="67" t="str">
        <f t="shared" si="16"/>
        <v>35306077</v>
      </c>
      <c r="G501" s="55">
        <v>714.16</v>
      </c>
      <c r="H501" s="55">
        <v>2.98</v>
      </c>
      <c r="I501" s="55">
        <v>4.45</v>
      </c>
      <c r="J501" s="55">
        <v>11.48</v>
      </c>
      <c r="K501" s="55">
        <v>1.4700000000000002</v>
      </c>
    </row>
    <row r="502" spans="1:11" x14ac:dyDescent="0.2">
      <c r="A502" s="66" t="s">
        <v>348</v>
      </c>
      <c r="B502" s="66">
        <v>3530706</v>
      </c>
      <c r="C502" s="53">
        <v>9</v>
      </c>
      <c r="D502" s="54">
        <v>9</v>
      </c>
      <c r="E502" s="66" t="str">
        <f t="shared" si="15"/>
        <v>Mogi Guaçu9</v>
      </c>
      <c r="F502" s="67" t="str">
        <f t="shared" si="16"/>
        <v>35307069</v>
      </c>
      <c r="G502" s="55">
        <v>813.14</v>
      </c>
      <c r="H502" s="55">
        <v>2.64</v>
      </c>
      <c r="I502" s="55">
        <v>3.93</v>
      </c>
      <c r="J502" s="55">
        <v>10.89</v>
      </c>
      <c r="K502" s="55">
        <v>1.29</v>
      </c>
    </row>
    <row r="503" spans="1:11" x14ac:dyDescent="0.2">
      <c r="A503" s="66" t="s">
        <v>349</v>
      </c>
      <c r="B503" s="66">
        <v>3530805</v>
      </c>
      <c r="C503" s="53">
        <v>9</v>
      </c>
      <c r="D503" s="54">
        <v>9</v>
      </c>
      <c r="E503" s="66" t="str">
        <f t="shared" si="15"/>
        <v>Mogi Mirim9</v>
      </c>
      <c r="F503" s="67" t="str">
        <f t="shared" si="16"/>
        <v>35308059</v>
      </c>
      <c r="G503" s="55">
        <v>499.12</v>
      </c>
      <c r="H503" s="55">
        <v>1.6</v>
      </c>
      <c r="I503" s="55">
        <v>2.4</v>
      </c>
      <c r="J503" s="55">
        <v>6.54</v>
      </c>
      <c r="K503" s="55">
        <v>0.79999999999999982</v>
      </c>
    </row>
    <row r="504" spans="1:11" x14ac:dyDescent="0.2">
      <c r="A504" s="66" t="s">
        <v>349</v>
      </c>
      <c r="B504" s="66">
        <v>3530805</v>
      </c>
      <c r="C504" s="53">
        <v>9</v>
      </c>
      <c r="D504" s="54">
        <v>5</v>
      </c>
      <c r="E504" s="66" t="str">
        <f t="shared" si="15"/>
        <v>Mogi Mirim5</v>
      </c>
      <c r="F504" s="67" t="str">
        <f t="shared" si="16"/>
        <v>35308055</v>
      </c>
      <c r="G504" s="55">
        <v>499.12</v>
      </c>
      <c r="H504" s="55">
        <v>1.6</v>
      </c>
      <c r="I504" s="55">
        <v>2.4</v>
      </c>
      <c r="J504" s="55">
        <v>6.54</v>
      </c>
      <c r="K504" s="55">
        <v>0.79999999999999982</v>
      </c>
    </row>
    <row r="505" spans="1:11" x14ac:dyDescent="0.2">
      <c r="A505" s="66" t="s">
        <v>350</v>
      </c>
      <c r="B505" s="66">
        <v>3530904</v>
      </c>
      <c r="C505" s="53">
        <v>5</v>
      </c>
      <c r="D505" s="54">
        <v>5</v>
      </c>
      <c r="E505" s="66" t="str">
        <f t="shared" si="15"/>
        <v>Mombuca5</v>
      </c>
      <c r="F505" s="67" t="str">
        <f t="shared" si="16"/>
        <v>35309045</v>
      </c>
      <c r="G505" s="55">
        <v>133.19999999999999</v>
      </c>
      <c r="H505" s="55">
        <v>0.39</v>
      </c>
      <c r="I505" s="55">
        <v>0.6</v>
      </c>
      <c r="J505" s="55">
        <v>1.59</v>
      </c>
      <c r="K505" s="55">
        <v>0.20999999999999996</v>
      </c>
    </row>
    <row r="506" spans="1:11" x14ac:dyDescent="0.2">
      <c r="A506" s="66" t="s">
        <v>350</v>
      </c>
      <c r="B506" s="66">
        <v>3530904</v>
      </c>
      <c r="C506" s="53">
        <v>5</v>
      </c>
      <c r="D506" s="54">
        <v>10</v>
      </c>
      <c r="E506" s="66" t="str">
        <f t="shared" si="15"/>
        <v>Mombuca10</v>
      </c>
      <c r="F506" s="67" t="str">
        <f t="shared" si="16"/>
        <v>353090410</v>
      </c>
      <c r="G506" s="55">
        <v>133.19999999999999</v>
      </c>
      <c r="H506" s="55">
        <v>0.39</v>
      </c>
      <c r="I506" s="55">
        <v>0.6</v>
      </c>
      <c r="J506" s="55">
        <v>1.59</v>
      </c>
      <c r="K506" s="55">
        <v>0.20999999999999996</v>
      </c>
    </row>
    <row r="507" spans="1:11" x14ac:dyDescent="0.2">
      <c r="A507" s="66" t="s">
        <v>351</v>
      </c>
      <c r="B507" s="66">
        <v>3531001</v>
      </c>
      <c r="C507" s="53">
        <v>19</v>
      </c>
      <c r="D507" s="54">
        <v>19</v>
      </c>
      <c r="E507" s="66" t="str">
        <f t="shared" si="15"/>
        <v>Monções19</v>
      </c>
      <c r="F507" s="67" t="str">
        <f t="shared" si="16"/>
        <v>353100119</v>
      </c>
      <c r="G507" s="55">
        <v>104.49</v>
      </c>
      <c r="H507" s="55">
        <v>0.18</v>
      </c>
      <c r="I507" s="55">
        <v>0.24</v>
      </c>
      <c r="J507" s="55">
        <v>0.77</v>
      </c>
      <c r="K507" s="55">
        <v>0.06</v>
      </c>
    </row>
    <row r="508" spans="1:11" x14ac:dyDescent="0.2">
      <c r="A508" s="66" t="s">
        <v>352</v>
      </c>
      <c r="B508" s="66">
        <v>3531100</v>
      </c>
      <c r="C508" s="53">
        <v>7</v>
      </c>
      <c r="D508" s="54">
        <v>7</v>
      </c>
      <c r="E508" s="66" t="str">
        <f t="shared" si="15"/>
        <v>Mongaguá7</v>
      </c>
      <c r="F508" s="67" t="str">
        <f t="shared" si="16"/>
        <v>35311007</v>
      </c>
      <c r="G508" s="55">
        <v>143.16999999999999</v>
      </c>
      <c r="H508" s="55">
        <v>2.0099999999999998</v>
      </c>
      <c r="I508" s="55">
        <v>3.04</v>
      </c>
      <c r="J508" s="55">
        <v>8.14</v>
      </c>
      <c r="K508" s="55">
        <v>1.0300000000000002</v>
      </c>
    </row>
    <row r="509" spans="1:11" x14ac:dyDescent="0.2">
      <c r="A509" s="66" t="s">
        <v>353</v>
      </c>
      <c r="B509" s="66">
        <v>3531209</v>
      </c>
      <c r="C509" s="53">
        <v>5</v>
      </c>
      <c r="D509" s="54">
        <v>5</v>
      </c>
      <c r="E509" s="66" t="str">
        <f t="shared" si="15"/>
        <v>Monte Alegre do Sul5</v>
      </c>
      <c r="F509" s="67" t="str">
        <f t="shared" si="16"/>
        <v>35312095</v>
      </c>
      <c r="G509" s="55">
        <v>110.86</v>
      </c>
      <c r="H509" s="55">
        <v>0.35</v>
      </c>
      <c r="I509" s="55">
        <v>0.53</v>
      </c>
      <c r="J509" s="55">
        <v>1.41</v>
      </c>
      <c r="K509" s="55">
        <v>0.18000000000000005</v>
      </c>
    </row>
    <row r="510" spans="1:11" x14ac:dyDescent="0.2">
      <c r="A510" s="66" t="s">
        <v>354</v>
      </c>
      <c r="B510" s="66">
        <v>3531308</v>
      </c>
      <c r="C510" s="53">
        <v>15</v>
      </c>
      <c r="D510" s="54">
        <v>15</v>
      </c>
      <c r="E510" s="66" t="str">
        <f t="shared" si="15"/>
        <v>Monte Alto15</v>
      </c>
      <c r="F510" s="67" t="str">
        <f t="shared" si="16"/>
        <v>353130815</v>
      </c>
      <c r="G510" s="55">
        <v>347.12</v>
      </c>
      <c r="H510" s="55">
        <v>0.73</v>
      </c>
      <c r="I510" s="55">
        <v>1.1000000000000001</v>
      </c>
      <c r="J510" s="55">
        <v>3.27</v>
      </c>
      <c r="K510" s="55">
        <v>0.37000000000000011</v>
      </c>
    </row>
    <row r="511" spans="1:11" x14ac:dyDescent="0.2">
      <c r="A511" s="66" t="s">
        <v>354</v>
      </c>
      <c r="B511" s="66">
        <v>3531308</v>
      </c>
      <c r="C511" s="53">
        <v>15</v>
      </c>
      <c r="D511" s="54">
        <v>9</v>
      </c>
      <c r="E511" s="66" t="str">
        <f t="shared" si="15"/>
        <v>Monte Alto9</v>
      </c>
      <c r="F511" s="67" t="str">
        <f t="shared" si="16"/>
        <v>35313089</v>
      </c>
      <c r="G511" s="55">
        <v>347.12</v>
      </c>
      <c r="H511" s="55">
        <v>0.73</v>
      </c>
      <c r="I511" s="55">
        <v>1.1000000000000001</v>
      </c>
      <c r="J511" s="55">
        <v>3.27</v>
      </c>
      <c r="K511" s="55">
        <v>0.37000000000000011</v>
      </c>
    </row>
    <row r="512" spans="1:11" x14ac:dyDescent="0.2">
      <c r="A512" s="66" t="s">
        <v>355</v>
      </c>
      <c r="B512" s="66">
        <v>3531407</v>
      </c>
      <c r="C512" s="53">
        <v>18</v>
      </c>
      <c r="D512" s="54">
        <v>18</v>
      </c>
      <c r="E512" s="66" t="str">
        <f t="shared" si="15"/>
        <v>Monte Aprazível18</v>
      </c>
      <c r="F512" s="67" t="str">
        <f t="shared" si="16"/>
        <v>353140718</v>
      </c>
      <c r="G512" s="55">
        <v>482.93</v>
      </c>
      <c r="H512" s="55">
        <v>0.84</v>
      </c>
      <c r="I512" s="55">
        <v>1.1299999999999999</v>
      </c>
      <c r="J512" s="55">
        <v>3.59</v>
      </c>
      <c r="K512" s="55">
        <v>0.28999999999999992</v>
      </c>
    </row>
    <row r="513" spans="1:11" x14ac:dyDescent="0.2">
      <c r="A513" s="66" t="s">
        <v>355</v>
      </c>
      <c r="B513" s="66">
        <v>3531407</v>
      </c>
      <c r="C513" s="53">
        <v>18</v>
      </c>
      <c r="D513" s="54">
        <v>15</v>
      </c>
      <c r="E513" s="66" t="str">
        <f t="shared" si="15"/>
        <v>Monte Aprazível15</v>
      </c>
      <c r="F513" s="67" t="str">
        <f t="shared" si="16"/>
        <v>353140715</v>
      </c>
      <c r="G513" s="55">
        <v>482.93</v>
      </c>
      <c r="H513" s="55">
        <v>0.84</v>
      </c>
      <c r="I513" s="55">
        <v>1.1299999999999999</v>
      </c>
      <c r="J513" s="55">
        <v>3.59</v>
      </c>
      <c r="K513" s="55">
        <v>0.28999999999999992</v>
      </c>
    </row>
    <row r="514" spans="1:11" x14ac:dyDescent="0.2">
      <c r="A514" s="66" t="s">
        <v>355</v>
      </c>
      <c r="B514" s="66">
        <v>3531407</v>
      </c>
      <c r="C514" s="53">
        <v>18</v>
      </c>
      <c r="D514" s="54">
        <v>19</v>
      </c>
      <c r="E514" s="66" t="str">
        <f t="shared" si="15"/>
        <v>Monte Aprazível19</v>
      </c>
      <c r="F514" s="67" t="str">
        <f t="shared" si="16"/>
        <v>353140719</v>
      </c>
      <c r="G514" s="55">
        <v>482.93</v>
      </c>
      <c r="H514" s="55">
        <v>0.84</v>
      </c>
      <c r="I514" s="55">
        <v>1.1299999999999999</v>
      </c>
      <c r="J514" s="55">
        <v>3.59</v>
      </c>
      <c r="K514" s="55">
        <v>0.28999999999999992</v>
      </c>
    </row>
    <row r="515" spans="1:11" x14ac:dyDescent="0.2">
      <c r="A515" s="66" t="s">
        <v>356</v>
      </c>
      <c r="B515" s="66">
        <v>3531506</v>
      </c>
      <c r="C515" s="53">
        <v>15</v>
      </c>
      <c r="D515" s="54">
        <v>15</v>
      </c>
      <c r="E515" s="66" t="str">
        <f t="shared" si="15"/>
        <v>Monte Azul Paulista15</v>
      </c>
      <c r="F515" s="67" t="str">
        <f t="shared" si="16"/>
        <v>353150615</v>
      </c>
      <c r="G515" s="55">
        <v>263.49</v>
      </c>
      <c r="H515" s="55">
        <v>0.45</v>
      </c>
      <c r="I515" s="55">
        <v>0.66</v>
      </c>
      <c r="J515" s="55">
        <v>2.0699999999999998</v>
      </c>
      <c r="K515" s="55">
        <v>0.21000000000000002</v>
      </c>
    </row>
    <row r="516" spans="1:11" x14ac:dyDescent="0.2">
      <c r="A516" s="66" t="s">
        <v>356</v>
      </c>
      <c r="B516" s="66">
        <v>3531506</v>
      </c>
      <c r="C516" s="53">
        <v>15</v>
      </c>
      <c r="D516" s="54">
        <v>12</v>
      </c>
      <c r="E516" s="66" t="str">
        <f t="shared" si="15"/>
        <v>Monte Azul Paulista12</v>
      </c>
      <c r="F516" s="67" t="str">
        <f t="shared" si="16"/>
        <v>353150612</v>
      </c>
      <c r="G516" s="55">
        <v>263.49</v>
      </c>
      <c r="H516" s="55">
        <v>0.45</v>
      </c>
      <c r="I516" s="55">
        <v>0.66</v>
      </c>
      <c r="J516" s="55">
        <v>2.0699999999999998</v>
      </c>
      <c r="K516" s="55">
        <v>0.21000000000000002</v>
      </c>
    </row>
    <row r="517" spans="1:11" x14ac:dyDescent="0.2">
      <c r="A517" s="66" t="s">
        <v>357</v>
      </c>
      <c r="B517" s="66">
        <v>3531605</v>
      </c>
      <c r="C517" s="53">
        <v>20</v>
      </c>
      <c r="D517" s="54">
        <v>20</v>
      </c>
      <c r="E517" s="66" t="str">
        <f t="shared" si="15"/>
        <v>Monte Castelo20</v>
      </c>
      <c r="F517" s="67" t="str">
        <f t="shared" si="16"/>
        <v>353160520</v>
      </c>
      <c r="G517" s="55">
        <v>233.16</v>
      </c>
      <c r="H517" s="55">
        <v>0.5</v>
      </c>
      <c r="I517" s="55">
        <v>0.72</v>
      </c>
      <c r="J517" s="55">
        <v>1.72</v>
      </c>
      <c r="K517" s="55">
        <v>0.21999999999999997</v>
      </c>
    </row>
    <row r="518" spans="1:11" x14ac:dyDescent="0.2">
      <c r="A518" s="66" t="s">
        <v>358</v>
      </c>
      <c r="B518" s="66">
        <v>3531803</v>
      </c>
      <c r="C518" s="53">
        <v>5</v>
      </c>
      <c r="D518" s="54">
        <v>5</v>
      </c>
      <c r="E518" s="66" t="str">
        <f t="shared" si="15"/>
        <v>Monte Mor5</v>
      </c>
      <c r="F518" s="67" t="str">
        <f t="shared" si="16"/>
        <v>35318035</v>
      </c>
      <c r="G518" s="55">
        <v>240.79</v>
      </c>
      <c r="H518" s="55">
        <v>0.73</v>
      </c>
      <c r="I518" s="55">
        <v>1.1100000000000001</v>
      </c>
      <c r="J518" s="55">
        <v>2.95</v>
      </c>
      <c r="K518" s="55">
        <v>0.38000000000000012</v>
      </c>
    </row>
    <row r="519" spans="1:11" x14ac:dyDescent="0.2">
      <c r="A519" s="66" t="s">
        <v>359</v>
      </c>
      <c r="B519" s="66">
        <v>3531704</v>
      </c>
      <c r="C519" s="53">
        <v>2</v>
      </c>
      <c r="D519" s="54">
        <v>2</v>
      </c>
      <c r="E519" s="66" t="str">
        <f t="shared" si="15"/>
        <v>Monteiro Lobato2</v>
      </c>
      <c r="F519" s="67" t="str">
        <f t="shared" si="16"/>
        <v>35317042</v>
      </c>
      <c r="G519" s="55">
        <v>332.74</v>
      </c>
      <c r="H519" s="55">
        <v>1.71</v>
      </c>
      <c r="I519" s="55">
        <v>2.23</v>
      </c>
      <c r="J519" s="55">
        <v>5.14</v>
      </c>
      <c r="K519" s="55">
        <v>0.52</v>
      </c>
    </row>
    <row r="520" spans="1:11" x14ac:dyDescent="0.2">
      <c r="A520" s="66" t="s">
        <v>360</v>
      </c>
      <c r="B520" s="66">
        <v>3531902</v>
      </c>
      <c r="C520" s="53">
        <v>12</v>
      </c>
      <c r="D520" s="54">
        <v>12</v>
      </c>
      <c r="E520" s="66" t="str">
        <f t="shared" si="15"/>
        <v>Morro Agudo12</v>
      </c>
      <c r="F520" s="67" t="str">
        <f t="shared" si="16"/>
        <v>353190212</v>
      </c>
      <c r="G520" s="55">
        <v>1386.18</v>
      </c>
      <c r="H520" s="55">
        <v>4.12</v>
      </c>
      <c r="I520" s="55">
        <v>6.08</v>
      </c>
      <c r="J520" s="55">
        <v>17.32</v>
      </c>
      <c r="K520" s="55">
        <v>1.96</v>
      </c>
    </row>
    <row r="521" spans="1:11" x14ac:dyDescent="0.2">
      <c r="A521" s="66" t="s">
        <v>360</v>
      </c>
      <c r="B521" s="66">
        <v>3531902</v>
      </c>
      <c r="C521" s="53">
        <v>12</v>
      </c>
      <c r="D521" s="54">
        <v>4</v>
      </c>
      <c r="E521" s="66" t="str">
        <f t="shared" si="15"/>
        <v>Morro Agudo4</v>
      </c>
      <c r="F521" s="67" t="str">
        <f t="shared" si="16"/>
        <v>35319024</v>
      </c>
      <c r="G521" s="55">
        <v>1386.18</v>
      </c>
      <c r="H521" s="55">
        <v>4.12</v>
      </c>
      <c r="I521" s="55">
        <v>6.08</v>
      </c>
      <c r="J521" s="55">
        <v>17.32</v>
      </c>
      <c r="K521" s="55">
        <v>1.96</v>
      </c>
    </row>
    <row r="522" spans="1:11" x14ac:dyDescent="0.2">
      <c r="A522" s="66" t="s">
        <v>361</v>
      </c>
      <c r="B522" s="66">
        <v>3532009</v>
      </c>
      <c r="C522" s="53">
        <v>5</v>
      </c>
      <c r="D522" s="54">
        <v>5</v>
      </c>
      <c r="E522" s="66" t="str">
        <f t="shared" si="15"/>
        <v>Morungaba5</v>
      </c>
      <c r="F522" s="67" t="str">
        <f t="shared" si="16"/>
        <v>35320095</v>
      </c>
      <c r="G522" s="55">
        <v>146.5</v>
      </c>
      <c r="H522" s="55">
        <v>0.43</v>
      </c>
      <c r="I522" s="55">
        <v>0.66</v>
      </c>
      <c r="J522" s="55">
        <v>1.75</v>
      </c>
      <c r="K522" s="55">
        <v>0.23000000000000004</v>
      </c>
    </row>
    <row r="523" spans="1:11" x14ac:dyDescent="0.2">
      <c r="A523" s="66" t="s">
        <v>362</v>
      </c>
      <c r="B523" s="66">
        <v>3532058</v>
      </c>
      <c r="C523" s="53">
        <v>9</v>
      </c>
      <c r="D523" s="54">
        <v>9</v>
      </c>
      <c r="E523" s="66" t="str">
        <f t="shared" si="15"/>
        <v>Motuca9</v>
      </c>
      <c r="F523" s="67" t="str">
        <f t="shared" si="16"/>
        <v>35320589</v>
      </c>
      <c r="G523" s="55">
        <v>229.43</v>
      </c>
      <c r="H523" s="55">
        <v>0.76</v>
      </c>
      <c r="I523" s="55">
        <v>1.1299999999999999</v>
      </c>
      <c r="J523" s="55">
        <v>3.11</v>
      </c>
      <c r="K523" s="55">
        <v>0.36999999999999988</v>
      </c>
    </row>
    <row r="524" spans="1:11" x14ac:dyDescent="0.2">
      <c r="A524" s="66" t="s">
        <v>363</v>
      </c>
      <c r="B524" s="66">
        <v>3532108</v>
      </c>
      <c r="C524" s="53">
        <v>19</v>
      </c>
      <c r="D524" s="54">
        <v>19</v>
      </c>
      <c r="E524" s="66" t="str">
        <f t="shared" si="15"/>
        <v>Murutinga do Sul19</v>
      </c>
      <c r="F524" s="67" t="str">
        <f t="shared" si="16"/>
        <v>353210819</v>
      </c>
      <c r="G524" s="55">
        <v>248.28</v>
      </c>
      <c r="H524" s="55">
        <v>0.46</v>
      </c>
      <c r="I524" s="55">
        <v>0.61</v>
      </c>
      <c r="J524" s="55">
        <v>1.86</v>
      </c>
      <c r="K524" s="55">
        <v>0.14999999999999997</v>
      </c>
    </row>
    <row r="525" spans="1:11" x14ac:dyDescent="0.2">
      <c r="A525" s="66" t="s">
        <v>363</v>
      </c>
      <c r="B525" s="66">
        <v>3532108</v>
      </c>
      <c r="C525" s="53">
        <v>19</v>
      </c>
      <c r="D525" s="54">
        <v>20</v>
      </c>
      <c r="E525" s="66" t="str">
        <f t="shared" si="15"/>
        <v>Murutinga do Sul20</v>
      </c>
      <c r="F525" s="67" t="str">
        <f t="shared" si="16"/>
        <v>353210820</v>
      </c>
      <c r="G525" s="55">
        <v>248.28</v>
      </c>
      <c r="H525" s="55">
        <v>0.46</v>
      </c>
      <c r="I525" s="55">
        <v>0.61</v>
      </c>
      <c r="J525" s="55">
        <v>1.86</v>
      </c>
      <c r="K525" s="55">
        <v>0.14999999999999997</v>
      </c>
    </row>
    <row r="526" spans="1:11" x14ac:dyDescent="0.2">
      <c r="A526" s="66" t="s">
        <v>364</v>
      </c>
      <c r="B526" s="66">
        <v>3532157</v>
      </c>
      <c r="C526" s="53">
        <v>22</v>
      </c>
      <c r="D526" s="54">
        <v>22</v>
      </c>
      <c r="E526" s="66" t="str">
        <f t="shared" si="15"/>
        <v>Nantes22</v>
      </c>
      <c r="F526" s="67" t="str">
        <f t="shared" si="16"/>
        <v>353215722</v>
      </c>
      <c r="G526" s="55">
        <v>285.42</v>
      </c>
      <c r="H526" s="55">
        <v>0.78</v>
      </c>
      <c r="I526" s="55">
        <v>1.08</v>
      </c>
      <c r="J526" s="55">
        <v>2.12</v>
      </c>
      <c r="K526" s="55">
        <v>0.30000000000000004</v>
      </c>
    </row>
    <row r="527" spans="1:11" x14ac:dyDescent="0.2">
      <c r="A527" s="66" t="s">
        <v>365</v>
      </c>
      <c r="B527" s="66">
        <v>3532207</v>
      </c>
      <c r="C527" s="53">
        <v>22</v>
      </c>
      <c r="D527" s="54">
        <v>22</v>
      </c>
      <c r="E527" s="66" t="str">
        <f t="shared" si="15"/>
        <v>Narandiba22</v>
      </c>
      <c r="F527" s="67" t="str">
        <f t="shared" si="16"/>
        <v>353220722</v>
      </c>
      <c r="G527" s="55">
        <v>358.14</v>
      </c>
      <c r="H527" s="55">
        <v>0.99</v>
      </c>
      <c r="I527" s="55">
        <v>1.37</v>
      </c>
      <c r="J527" s="55">
        <v>2.69</v>
      </c>
      <c r="K527" s="55">
        <v>0.38000000000000012</v>
      </c>
    </row>
    <row r="528" spans="1:11" x14ac:dyDescent="0.2">
      <c r="A528" s="66" t="s">
        <v>366</v>
      </c>
      <c r="B528" s="66">
        <v>3532306</v>
      </c>
      <c r="C528" s="53">
        <v>2</v>
      </c>
      <c r="D528" s="54">
        <v>2</v>
      </c>
      <c r="E528" s="66" t="str">
        <f t="shared" si="15"/>
        <v>Natividade da Serra2</v>
      </c>
      <c r="F528" s="67" t="str">
        <f t="shared" si="16"/>
        <v>35323062</v>
      </c>
      <c r="G528" s="55">
        <v>832.61</v>
      </c>
      <c r="H528" s="55">
        <v>4.1399999999999997</v>
      </c>
      <c r="I528" s="55">
        <v>5.4</v>
      </c>
      <c r="J528" s="55">
        <v>12.48</v>
      </c>
      <c r="K528" s="55">
        <v>1.2600000000000007</v>
      </c>
    </row>
    <row r="529" spans="1:11" x14ac:dyDescent="0.2">
      <c r="A529" s="66" t="s">
        <v>367</v>
      </c>
      <c r="B529" s="66">
        <v>3532405</v>
      </c>
      <c r="C529" s="53">
        <v>5</v>
      </c>
      <c r="D529" s="54">
        <v>5</v>
      </c>
      <c r="E529" s="66" t="str">
        <f t="shared" si="15"/>
        <v>Nazaré Paulista5</v>
      </c>
      <c r="F529" s="67" t="str">
        <f t="shared" si="16"/>
        <v>35324055</v>
      </c>
      <c r="G529" s="55">
        <v>326.54000000000002</v>
      </c>
      <c r="H529" s="55">
        <v>1.02</v>
      </c>
      <c r="I529" s="55">
        <v>1.57</v>
      </c>
      <c r="J529" s="55">
        <v>4.1399999999999997</v>
      </c>
      <c r="K529" s="55">
        <v>0.55000000000000004</v>
      </c>
    </row>
    <row r="530" spans="1:11" x14ac:dyDescent="0.2">
      <c r="A530" s="66" t="s">
        <v>367</v>
      </c>
      <c r="B530" s="66">
        <v>3532405</v>
      </c>
      <c r="C530" s="53">
        <v>5</v>
      </c>
      <c r="D530" s="54">
        <v>6</v>
      </c>
      <c r="E530" s="66" t="str">
        <f t="shared" si="15"/>
        <v>Nazaré Paulista6</v>
      </c>
      <c r="F530" s="67" t="str">
        <f t="shared" si="16"/>
        <v>35324056</v>
      </c>
      <c r="G530" s="55">
        <v>326.54000000000002</v>
      </c>
      <c r="H530" s="55">
        <v>1.02</v>
      </c>
      <c r="I530" s="55">
        <v>1.57</v>
      </c>
      <c r="J530" s="55">
        <v>4.1399999999999997</v>
      </c>
      <c r="K530" s="55">
        <v>0.55000000000000004</v>
      </c>
    </row>
    <row r="531" spans="1:11" x14ac:dyDescent="0.2">
      <c r="A531" s="66" t="s">
        <v>368</v>
      </c>
      <c r="B531" s="66">
        <v>3532504</v>
      </c>
      <c r="C531" s="53">
        <v>18</v>
      </c>
      <c r="D531" s="54">
        <v>18</v>
      </c>
      <c r="E531" s="66" t="str">
        <f t="shared" si="15"/>
        <v>Neves Paulista18</v>
      </c>
      <c r="F531" s="67" t="str">
        <f t="shared" si="16"/>
        <v>353250418</v>
      </c>
      <c r="G531" s="55">
        <v>232.14</v>
      </c>
      <c r="H531" s="55">
        <v>0.45</v>
      </c>
      <c r="I531" s="55">
        <v>0.6</v>
      </c>
      <c r="J531" s="55">
        <v>1.76</v>
      </c>
      <c r="K531" s="55">
        <v>0.14999999999999997</v>
      </c>
    </row>
    <row r="532" spans="1:11" x14ac:dyDescent="0.2">
      <c r="A532" s="66" t="s">
        <v>368</v>
      </c>
      <c r="B532" s="66">
        <v>3532504</v>
      </c>
      <c r="C532" s="53">
        <v>18</v>
      </c>
      <c r="D532" s="54">
        <v>16</v>
      </c>
      <c r="E532" s="66" t="str">
        <f t="shared" si="15"/>
        <v>Neves Paulista16</v>
      </c>
      <c r="F532" s="67" t="str">
        <f t="shared" si="16"/>
        <v>353250416</v>
      </c>
      <c r="G532" s="55">
        <v>232.14</v>
      </c>
      <c r="H532" s="55">
        <v>0.45</v>
      </c>
      <c r="I532" s="55">
        <v>0.6</v>
      </c>
      <c r="J532" s="55">
        <v>1.76</v>
      </c>
      <c r="K532" s="55">
        <v>0.14999999999999997</v>
      </c>
    </row>
    <row r="533" spans="1:11" x14ac:dyDescent="0.2">
      <c r="A533" s="66" t="s">
        <v>368</v>
      </c>
      <c r="B533" s="66">
        <v>3532504</v>
      </c>
      <c r="C533" s="53">
        <v>18</v>
      </c>
      <c r="D533" s="54">
        <v>19</v>
      </c>
      <c r="E533" s="66" t="str">
        <f t="shared" si="15"/>
        <v>Neves Paulista19</v>
      </c>
      <c r="F533" s="67" t="str">
        <f t="shared" si="16"/>
        <v>353250419</v>
      </c>
      <c r="G533" s="55">
        <v>232.14</v>
      </c>
      <c r="H533" s="55">
        <v>0.45</v>
      </c>
      <c r="I533" s="55">
        <v>0.6</v>
      </c>
      <c r="J533" s="55">
        <v>1.76</v>
      </c>
      <c r="K533" s="55">
        <v>0.14999999999999997</v>
      </c>
    </row>
    <row r="534" spans="1:11" x14ac:dyDescent="0.2">
      <c r="A534" s="66" t="s">
        <v>369</v>
      </c>
      <c r="B534" s="66">
        <v>3532603</v>
      </c>
      <c r="C534" s="53">
        <v>18</v>
      </c>
      <c r="D534" s="54">
        <v>18</v>
      </c>
      <c r="E534" s="66" t="str">
        <f t="shared" si="15"/>
        <v>Nhandeara18</v>
      </c>
      <c r="F534" s="67" t="str">
        <f t="shared" si="16"/>
        <v>353260318</v>
      </c>
      <c r="G534" s="55">
        <v>437.42</v>
      </c>
      <c r="H534" s="55">
        <v>0.76</v>
      </c>
      <c r="I534" s="55">
        <v>1.02</v>
      </c>
      <c r="J534" s="55">
        <v>3.24</v>
      </c>
      <c r="K534" s="55">
        <v>0.26</v>
      </c>
    </row>
    <row r="535" spans="1:11" x14ac:dyDescent="0.2">
      <c r="A535" s="66" t="s">
        <v>369</v>
      </c>
      <c r="B535" s="66">
        <v>3532603</v>
      </c>
      <c r="C535" s="53">
        <v>18</v>
      </c>
      <c r="D535" s="54">
        <v>19</v>
      </c>
      <c r="E535" s="66" t="str">
        <f t="shared" si="15"/>
        <v>Nhandeara19</v>
      </c>
      <c r="F535" s="67" t="str">
        <f t="shared" si="16"/>
        <v>353260319</v>
      </c>
      <c r="G535" s="55">
        <v>437.42</v>
      </c>
      <c r="H535" s="55">
        <v>0.76</v>
      </c>
      <c r="I535" s="55">
        <v>1.02</v>
      </c>
      <c r="J535" s="55">
        <v>3.24</v>
      </c>
      <c r="K535" s="55">
        <v>0.26</v>
      </c>
    </row>
    <row r="536" spans="1:11" x14ac:dyDescent="0.2">
      <c r="A536" s="66" t="s">
        <v>370</v>
      </c>
      <c r="B536" s="66">
        <v>3532702</v>
      </c>
      <c r="C536" s="53">
        <v>19</v>
      </c>
      <c r="D536" s="54">
        <v>19</v>
      </c>
      <c r="E536" s="66" t="str">
        <f t="shared" si="15"/>
        <v>Nipoã19</v>
      </c>
      <c r="F536" s="67" t="str">
        <f t="shared" si="16"/>
        <v>353270219</v>
      </c>
      <c r="G536" s="55">
        <v>138.05000000000001</v>
      </c>
      <c r="H536" s="55">
        <v>0.24</v>
      </c>
      <c r="I536" s="55">
        <v>0.32</v>
      </c>
      <c r="J536" s="55">
        <v>1.02</v>
      </c>
      <c r="K536" s="55">
        <v>8.0000000000000016E-2</v>
      </c>
    </row>
    <row r="537" spans="1:11" x14ac:dyDescent="0.2">
      <c r="A537" s="66" t="s">
        <v>371</v>
      </c>
      <c r="B537" s="66">
        <v>3532801</v>
      </c>
      <c r="C537" s="53">
        <v>16</v>
      </c>
      <c r="D537" s="54">
        <v>16</v>
      </c>
      <c r="E537" s="66" t="str">
        <f t="shared" ref="E537:E600" si="17">CONCATENATE(A537,D537)</f>
        <v>Nova Aliança16</v>
      </c>
      <c r="F537" s="67" t="str">
        <f t="shared" ref="F537:F600" si="18">CONCATENATE(B537,D537)</f>
        <v>353280116</v>
      </c>
      <c r="G537" s="55">
        <v>217.83</v>
      </c>
      <c r="H537" s="55">
        <v>0.51</v>
      </c>
      <c r="I537" s="55">
        <v>0.66</v>
      </c>
      <c r="J537" s="55">
        <v>1.62</v>
      </c>
      <c r="K537" s="55">
        <v>0.15000000000000002</v>
      </c>
    </row>
    <row r="538" spans="1:11" x14ac:dyDescent="0.2">
      <c r="A538" s="66" t="s">
        <v>372</v>
      </c>
      <c r="B538" s="66">
        <v>3532827</v>
      </c>
      <c r="C538" s="53">
        <v>14</v>
      </c>
      <c r="D538" s="54">
        <v>14</v>
      </c>
      <c r="E538" s="66" t="str">
        <f t="shared" si="17"/>
        <v>Nova Campina14</v>
      </c>
      <c r="F538" s="67" t="str">
        <f t="shared" si="18"/>
        <v>353282714</v>
      </c>
      <c r="G538" s="55">
        <v>385.33</v>
      </c>
      <c r="H538" s="55">
        <v>1.43</v>
      </c>
      <c r="I538" s="55">
        <v>1.94</v>
      </c>
      <c r="J538" s="55">
        <v>4.33</v>
      </c>
      <c r="K538" s="55">
        <v>0.51</v>
      </c>
    </row>
    <row r="539" spans="1:11" x14ac:dyDescent="0.2">
      <c r="A539" s="66" t="s">
        <v>373</v>
      </c>
      <c r="B539" s="66">
        <v>3532843</v>
      </c>
      <c r="C539" s="53">
        <v>18</v>
      </c>
      <c r="D539" s="54">
        <v>18</v>
      </c>
      <c r="E539" s="66" t="str">
        <f t="shared" si="17"/>
        <v>Nova Canaã Paulista18</v>
      </c>
      <c r="F539" s="67" t="str">
        <f t="shared" si="18"/>
        <v>353284318</v>
      </c>
      <c r="G539" s="55">
        <v>124.09</v>
      </c>
      <c r="H539" s="55">
        <v>0.22</v>
      </c>
      <c r="I539" s="55">
        <v>0.28999999999999998</v>
      </c>
      <c r="J539" s="55">
        <v>0.93</v>
      </c>
      <c r="K539" s="55">
        <v>6.9999999999999979E-2</v>
      </c>
    </row>
    <row r="540" spans="1:11" x14ac:dyDescent="0.2">
      <c r="A540" s="66" t="s">
        <v>374</v>
      </c>
      <c r="B540" s="66">
        <v>3532868</v>
      </c>
      <c r="C540" s="53">
        <v>19</v>
      </c>
      <c r="D540" s="54">
        <v>19</v>
      </c>
      <c r="E540" s="66" t="str">
        <f t="shared" si="17"/>
        <v>Nova Castilho19</v>
      </c>
      <c r="F540" s="67" t="str">
        <f t="shared" si="18"/>
        <v>353286819</v>
      </c>
      <c r="G540" s="55">
        <v>183.8</v>
      </c>
      <c r="H540" s="55">
        <v>0.32</v>
      </c>
      <c r="I540" s="55">
        <v>0.43</v>
      </c>
      <c r="J540" s="55">
        <v>1.36</v>
      </c>
      <c r="K540" s="55">
        <v>0.10999999999999999</v>
      </c>
    </row>
    <row r="541" spans="1:11" x14ac:dyDescent="0.2">
      <c r="A541" s="66" t="s">
        <v>375</v>
      </c>
      <c r="B541" s="66">
        <v>3532900</v>
      </c>
      <c r="C541" s="53">
        <v>13</v>
      </c>
      <c r="D541" s="54">
        <v>13</v>
      </c>
      <c r="E541" s="66" t="str">
        <f t="shared" si="17"/>
        <v>Nova Europa13</v>
      </c>
      <c r="F541" s="67" t="str">
        <f t="shared" si="18"/>
        <v>353290013</v>
      </c>
      <c r="G541" s="55">
        <v>160.88</v>
      </c>
      <c r="H541" s="55">
        <v>0.55000000000000004</v>
      </c>
      <c r="I541" s="55">
        <v>0.68</v>
      </c>
      <c r="J541" s="55">
        <v>1.32</v>
      </c>
      <c r="K541" s="55">
        <v>0.13</v>
      </c>
    </row>
    <row r="542" spans="1:11" x14ac:dyDescent="0.2">
      <c r="A542" s="66" t="s">
        <v>376</v>
      </c>
      <c r="B542" s="66">
        <v>3533007</v>
      </c>
      <c r="C542" s="53">
        <v>15</v>
      </c>
      <c r="D542" s="54">
        <v>15</v>
      </c>
      <c r="E542" s="66" t="str">
        <f t="shared" si="17"/>
        <v>Nova Granada15</v>
      </c>
      <c r="F542" s="67" t="str">
        <f t="shared" si="18"/>
        <v>353300715</v>
      </c>
      <c r="G542" s="55">
        <v>531.86</v>
      </c>
      <c r="H542" s="55">
        <v>0.87</v>
      </c>
      <c r="I542" s="55">
        <v>1.31</v>
      </c>
      <c r="J542" s="55">
        <v>4.08</v>
      </c>
      <c r="K542" s="55">
        <v>0.44000000000000006</v>
      </c>
    </row>
    <row r="543" spans="1:11" x14ac:dyDescent="0.2">
      <c r="A543" s="66" t="s">
        <v>377</v>
      </c>
      <c r="B543" s="66">
        <v>3533106</v>
      </c>
      <c r="C543" s="53">
        <v>20</v>
      </c>
      <c r="D543" s="54">
        <v>20</v>
      </c>
      <c r="E543" s="66" t="str">
        <f t="shared" si="17"/>
        <v>Nova Guataporanga20</v>
      </c>
      <c r="F543" s="67" t="str">
        <f t="shared" si="18"/>
        <v>353310620</v>
      </c>
      <c r="G543" s="55">
        <v>34.119999999999997</v>
      </c>
      <c r="H543" s="55">
        <v>0.08</v>
      </c>
      <c r="I543" s="55">
        <v>0.11</v>
      </c>
      <c r="J543" s="55">
        <v>0.27</v>
      </c>
      <c r="K543" s="55">
        <v>0.03</v>
      </c>
    </row>
    <row r="544" spans="1:11" x14ac:dyDescent="0.2">
      <c r="A544" s="66" t="s">
        <v>378</v>
      </c>
      <c r="B544" s="66">
        <v>3533205</v>
      </c>
      <c r="C544" s="53">
        <v>20</v>
      </c>
      <c r="D544" s="54">
        <v>20</v>
      </c>
      <c r="E544" s="66" t="str">
        <f t="shared" si="17"/>
        <v>Nova Independência20</v>
      </c>
      <c r="F544" s="67" t="str">
        <f t="shared" si="18"/>
        <v>353320520</v>
      </c>
      <c r="G544" s="55">
        <v>265.27999999999997</v>
      </c>
      <c r="H544" s="55">
        <v>0.56999999999999995</v>
      </c>
      <c r="I544" s="55">
        <v>0.81</v>
      </c>
      <c r="J544" s="55">
        <v>1.94</v>
      </c>
      <c r="K544" s="55">
        <v>0.2400000000000001</v>
      </c>
    </row>
    <row r="545" spans="1:11" x14ac:dyDescent="0.2">
      <c r="A545" s="66" t="s">
        <v>379</v>
      </c>
      <c r="B545" s="66">
        <v>3533304</v>
      </c>
      <c r="C545" s="53">
        <v>19</v>
      </c>
      <c r="D545" s="54">
        <v>19</v>
      </c>
      <c r="E545" s="66" t="str">
        <f t="shared" si="17"/>
        <v>Nova Luzitânia19</v>
      </c>
      <c r="F545" s="67" t="str">
        <f t="shared" si="18"/>
        <v>353330419</v>
      </c>
      <c r="G545" s="55">
        <v>73.98</v>
      </c>
      <c r="H545" s="55">
        <v>0.13</v>
      </c>
      <c r="I545" s="55">
        <v>0.18</v>
      </c>
      <c r="J545" s="55">
        <v>0.56999999999999995</v>
      </c>
      <c r="K545" s="55">
        <v>4.9999999999999989E-2</v>
      </c>
    </row>
    <row r="546" spans="1:11" x14ac:dyDescent="0.2">
      <c r="A546" s="66" t="s">
        <v>380</v>
      </c>
      <c r="B546" s="66">
        <v>3533403</v>
      </c>
      <c r="C546" s="53">
        <v>5</v>
      </c>
      <c r="D546" s="54">
        <v>5</v>
      </c>
      <c r="E546" s="66" t="str">
        <f t="shared" si="17"/>
        <v>Nova Odessa5</v>
      </c>
      <c r="F546" s="67" t="str">
        <f t="shared" si="18"/>
        <v>35334035</v>
      </c>
      <c r="G546" s="55">
        <v>73.3</v>
      </c>
      <c r="H546" s="55">
        <v>0.23</v>
      </c>
      <c r="I546" s="55">
        <v>0.35</v>
      </c>
      <c r="J546" s="55">
        <v>0.91</v>
      </c>
      <c r="K546" s="55">
        <v>0.11999999999999997</v>
      </c>
    </row>
    <row r="547" spans="1:11" x14ac:dyDescent="0.2">
      <c r="A547" s="66" t="s">
        <v>381</v>
      </c>
      <c r="B547" s="66">
        <v>3533254</v>
      </c>
      <c r="C547" s="53">
        <v>15</v>
      </c>
      <c r="D547" s="54">
        <v>15</v>
      </c>
      <c r="E547" s="66" t="str">
        <f t="shared" si="17"/>
        <v>Novais15</v>
      </c>
      <c r="F547" s="67" t="str">
        <f t="shared" si="18"/>
        <v>353325415</v>
      </c>
      <c r="G547" s="55">
        <v>116.93</v>
      </c>
      <c r="H547" s="55">
        <v>0.19</v>
      </c>
      <c r="I547" s="55">
        <v>0.28999999999999998</v>
      </c>
      <c r="J547" s="55">
        <v>0.89</v>
      </c>
      <c r="K547" s="55">
        <v>9.9999999999999978E-2</v>
      </c>
    </row>
    <row r="548" spans="1:11" x14ac:dyDescent="0.2">
      <c r="A548" s="66" t="s">
        <v>382</v>
      </c>
      <c r="B548" s="66">
        <v>3533502</v>
      </c>
      <c r="C548" s="53">
        <v>16</v>
      </c>
      <c r="D548" s="54">
        <v>16</v>
      </c>
      <c r="E548" s="66" t="str">
        <f t="shared" si="17"/>
        <v>Novo Horizonte16</v>
      </c>
      <c r="F548" s="67" t="str">
        <f t="shared" si="18"/>
        <v>353350216</v>
      </c>
      <c r="G548" s="55">
        <v>932.89</v>
      </c>
      <c r="H548" s="55">
        <v>2.19</v>
      </c>
      <c r="I548" s="55">
        <v>2.82</v>
      </c>
      <c r="J548" s="55">
        <v>6.91</v>
      </c>
      <c r="K548" s="55">
        <v>0.62999999999999989</v>
      </c>
    </row>
    <row r="549" spans="1:11" x14ac:dyDescent="0.2">
      <c r="A549" s="66" t="s">
        <v>383</v>
      </c>
      <c r="B549" s="66">
        <v>3533601</v>
      </c>
      <c r="C549" s="53">
        <v>8</v>
      </c>
      <c r="D549" s="54">
        <v>8</v>
      </c>
      <c r="E549" s="66" t="str">
        <f t="shared" si="17"/>
        <v>Nuporanga8</v>
      </c>
      <c r="F549" s="67" t="str">
        <f t="shared" si="18"/>
        <v>35336018</v>
      </c>
      <c r="G549" s="55">
        <v>346.98</v>
      </c>
      <c r="H549" s="55">
        <v>1.05</v>
      </c>
      <c r="I549" s="55">
        <v>1.69</v>
      </c>
      <c r="J549" s="55">
        <v>5.3</v>
      </c>
      <c r="K549" s="55">
        <v>0.6399999999999999</v>
      </c>
    </row>
    <row r="550" spans="1:11" x14ac:dyDescent="0.2">
      <c r="A550" s="66" t="s">
        <v>383</v>
      </c>
      <c r="B550" s="66">
        <v>3533601</v>
      </c>
      <c r="C550" s="53">
        <v>8</v>
      </c>
      <c r="D550" s="54">
        <v>12</v>
      </c>
      <c r="E550" s="66" t="str">
        <f t="shared" si="17"/>
        <v>Nuporanga12</v>
      </c>
      <c r="F550" s="67" t="str">
        <f t="shared" si="18"/>
        <v>353360112</v>
      </c>
      <c r="G550" s="55">
        <v>346.98</v>
      </c>
      <c r="H550" s="55">
        <v>1.05</v>
      </c>
      <c r="I550" s="55">
        <v>1.69</v>
      </c>
      <c r="J550" s="55">
        <v>5.3</v>
      </c>
      <c r="K550" s="55">
        <v>0.6399999999999999</v>
      </c>
    </row>
    <row r="551" spans="1:11" x14ac:dyDescent="0.2">
      <c r="A551" s="66" t="s">
        <v>384</v>
      </c>
      <c r="B551" s="66">
        <v>3533700</v>
      </c>
      <c r="C551" s="53">
        <v>17</v>
      </c>
      <c r="D551" s="54">
        <v>17</v>
      </c>
      <c r="E551" s="66" t="str">
        <f t="shared" si="17"/>
        <v>Ocauçu17</v>
      </c>
      <c r="F551" s="67" t="str">
        <f t="shared" si="18"/>
        <v>353370017</v>
      </c>
      <c r="G551" s="55">
        <v>300.27999999999997</v>
      </c>
      <c r="H551" s="55">
        <v>1.06</v>
      </c>
      <c r="I551" s="55">
        <v>1.35</v>
      </c>
      <c r="J551" s="55">
        <v>2.63</v>
      </c>
      <c r="K551" s="55">
        <v>0.29000000000000004</v>
      </c>
    </row>
    <row r="552" spans="1:11" x14ac:dyDescent="0.2">
      <c r="A552" s="66" t="s">
        <v>384</v>
      </c>
      <c r="B552" s="66">
        <v>3533700</v>
      </c>
      <c r="C552" s="53">
        <v>17</v>
      </c>
      <c r="D552" s="54">
        <v>21</v>
      </c>
      <c r="E552" s="66" t="str">
        <f t="shared" si="17"/>
        <v>Ocauçu21</v>
      </c>
      <c r="F552" s="67" t="str">
        <f t="shared" si="18"/>
        <v>353370021</v>
      </c>
      <c r="G552" s="55">
        <v>300.27999999999997</v>
      </c>
      <c r="H552" s="55">
        <v>1.06</v>
      </c>
      <c r="I552" s="55">
        <v>1.35</v>
      </c>
      <c r="J552" s="55">
        <v>2.63</v>
      </c>
      <c r="K552" s="55">
        <v>0.29000000000000004</v>
      </c>
    </row>
    <row r="553" spans="1:11" x14ac:dyDescent="0.2">
      <c r="A553" s="66" t="s">
        <v>385</v>
      </c>
      <c r="B553" s="66">
        <v>3533809</v>
      </c>
      <c r="C553" s="53">
        <v>17</v>
      </c>
      <c r="D553" s="54">
        <v>17</v>
      </c>
      <c r="E553" s="66" t="str">
        <f t="shared" si="17"/>
        <v>Óleo17</v>
      </c>
      <c r="F553" s="67" t="str">
        <f t="shared" si="18"/>
        <v>353380917</v>
      </c>
      <c r="G553" s="55">
        <v>197.97</v>
      </c>
      <c r="H553" s="55">
        <v>0.77</v>
      </c>
      <c r="I553" s="55">
        <v>0.97</v>
      </c>
      <c r="J553" s="55">
        <v>1.88</v>
      </c>
      <c r="K553" s="55">
        <v>0.19999999999999996</v>
      </c>
    </row>
    <row r="554" spans="1:11" x14ac:dyDescent="0.2">
      <c r="A554" s="66" t="s">
        <v>385</v>
      </c>
      <c r="B554" s="66">
        <v>3533809</v>
      </c>
      <c r="C554" s="53">
        <v>17</v>
      </c>
      <c r="D554" s="54">
        <v>14</v>
      </c>
      <c r="E554" s="66" t="str">
        <f t="shared" si="17"/>
        <v>Óleo14</v>
      </c>
      <c r="F554" s="67" t="str">
        <f t="shared" si="18"/>
        <v>353380914</v>
      </c>
      <c r="G554" s="55">
        <v>197.97</v>
      </c>
      <c r="H554" s="55">
        <v>0.77</v>
      </c>
      <c r="I554" s="55">
        <v>0.97</v>
      </c>
      <c r="J554" s="55">
        <v>1.88</v>
      </c>
      <c r="K554" s="55">
        <v>0.19999999999999996</v>
      </c>
    </row>
    <row r="555" spans="1:11" x14ac:dyDescent="0.2">
      <c r="A555" s="66" t="s">
        <v>386</v>
      </c>
      <c r="B555" s="66">
        <v>3533908</v>
      </c>
      <c r="C555" s="53">
        <v>15</v>
      </c>
      <c r="D555" s="54">
        <v>15</v>
      </c>
      <c r="E555" s="66" t="str">
        <f t="shared" si="17"/>
        <v>Olímpia15</v>
      </c>
      <c r="F555" s="67" t="str">
        <f t="shared" si="18"/>
        <v>353390815</v>
      </c>
      <c r="G555" s="55">
        <v>803.51</v>
      </c>
      <c r="H555" s="55">
        <v>1.45</v>
      </c>
      <c r="I555" s="55">
        <v>2.15</v>
      </c>
      <c r="J555" s="55">
        <v>6.58</v>
      </c>
      <c r="K555" s="55">
        <v>0.7</v>
      </c>
    </row>
    <row r="556" spans="1:11" x14ac:dyDescent="0.2">
      <c r="A556" s="66" t="s">
        <v>386</v>
      </c>
      <c r="B556" s="66">
        <v>3533908</v>
      </c>
      <c r="C556" s="53">
        <v>15</v>
      </c>
      <c r="D556" s="54">
        <v>12</v>
      </c>
      <c r="E556" s="66" t="str">
        <f t="shared" si="17"/>
        <v>Olímpia12</v>
      </c>
      <c r="F556" s="67" t="str">
        <f t="shared" si="18"/>
        <v>353390812</v>
      </c>
      <c r="G556" s="55">
        <v>803.51</v>
      </c>
      <c r="H556" s="55">
        <v>1.45</v>
      </c>
      <c r="I556" s="55">
        <v>2.15</v>
      </c>
      <c r="J556" s="55">
        <v>6.58</v>
      </c>
      <c r="K556" s="55">
        <v>0.7</v>
      </c>
    </row>
    <row r="557" spans="1:11" x14ac:dyDescent="0.2">
      <c r="A557" s="66" t="s">
        <v>387</v>
      </c>
      <c r="B557" s="66">
        <v>3534005</v>
      </c>
      <c r="C557" s="53">
        <v>15</v>
      </c>
      <c r="D557" s="54">
        <v>15</v>
      </c>
      <c r="E557" s="66" t="str">
        <f t="shared" si="17"/>
        <v>Onda Verde15</v>
      </c>
      <c r="F557" s="67" t="str">
        <f t="shared" si="18"/>
        <v>353400515</v>
      </c>
      <c r="G557" s="55">
        <v>243.44</v>
      </c>
      <c r="H557" s="55">
        <v>0.4</v>
      </c>
      <c r="I557" s="55">
        <v>0.6</v>
      </c>
      <c r="J557" s="55">
        <v>1.88</v>
      </c>
      <c r="K557" s="55">
        <v>0.19999999999999996</v>
      </c>
    </row>
    <row r="558" spans="1:11" x14ac:dyDescent="0.2">
      <c r="A558" s="66" t="s">
        <v>388</v>
      </c>
      <c r="B558" s="66">
        <v>3534104</v>
      </c>
      <c r="C558" s="53">
        <v>21</v>
      </c>
      <c r="D558" s="54">
        <v>21</v>
      </c>
      <c r="E558" s="66" t="str">
        <f t="shared" si="17"/>
        <v>Oriente21</v>
      </c>
      <c r="F558" s="67" t="str">
        <f t="shared" si="18"/>
        <v>353410421</v>
      </c>
      <c r="G558" s="55">
        <v>217.82</v>
      </c>
      <c r="H558" s="55">
        <v>0.54</v>
      </c>
      <c r="I558" s="55">
        <v>0.73</v>
      </c>
      <c r="J558" s="55">
        <v>1.66</v>
      </c>
      <c r="K558" s="55">
        <v>0.18999999999999995</v>
      </c>
    </row>
    <row r="559" spans="1:11" x14ac:dyDescent="0.2">
      <c r="A559" s="66" t="s">
        <v>388</v>
      </c>
      <c r="B559" s="66">
        <v>3534104</v>
      </c>
      <c r="C559" s="53">
        <v>21</v>
      </c>
      <c r="D559" s="54">
        <v>20</v>
      </c>
      <c r="E559" s="66" t="str">
        <f t="shared" si="17"/>
        <v>Oriente20</v>
      </c>
      <c r="F559" s="67" t="str">
        <f t="shared" si="18"/>
        <v>353410420</v>
      </c>
      <c r="G559" s="55">
        <v>217.82</v>
      </c>
      <c r="H559" s="55">
        <v>0.54</v>
      </c>
      <c r="I559" s="55">
        <v>0.73</v>
      </c>
      <c r="J559" s="55">
        <v>1.66</v>
      </c>
      <c r="K559" s="55">
        <v>0.18999999999999995</v>
      </c>
    </row>
    <row r="560" spans="1:11" x14ac:dyDescent="0.2">
      <c r="A560" s="66" t="s">
        <v>389</v>
      </c>
      <c r="B560" s="66">
        <v>3534203</v>
      </c>
      <c r="C560" s="53">
        <v>15</v>
      </c>
      <c r="D560" s="54">
        <v>15</v>
      </c>
      <c r="E560" s="66" t="str">
        <f t="shared" si="17"/>
        <v>Orindiúva15</v>
      </c>
      <c r="F560" s="67" t="str">
        <f t="shared" si="18"/>
        <v>353420315</v>
      </c>
      <c r="G560" s="55">
        <v>248.3</v>
      </c>
      <c r="H560" s="55">
        <v>0.4</v>
      </c>
      <c r="I560" s="55">
        <v>0.6</v>
      </c>
      <c r="J560" s="55">
        <v>1.89</v>
      </c>
      <c r="K560" s="55">
        <v>0.19999999999999996</v>
      </c>
    </row>
    <row r="561" spans="1:11" x14ac:dyDescent="0.2">
      <c r="A561" s="66" t="s">
        <v>390</v>
      </c>
      <c r="B561" s="66">
        <v>3534302</v>
      </c>
      <c r="C561" s="53">
        <v>12</v>
      </c>
      <c r="D561" s="54">
        <v>12</v>
      </c>
      <c r="E561" s="66" t="str">
        <f t="shared" si="17"/>
        <v>Orlândia12</v>
      </c>
      <c r="F561" s="67" t="str">
        <f t="shared" si="18"/>
        <v>353430212</v>
      </c>
      <c r="G561" s="55">
        <v>296.43</v>
      </c>
      <c r="H561" s="55">
        <v>0.88</v>
      </c>
      <c r="I561" s="55">
        <v>1.33</v>
      </c>
      <c r="J561" s="55">
        <v>3.87</v>
      </c>
      <c r="K561" s="55">
        <v>0.45000000000000007</v>
      </c>
    </row>
    <row r="562" spans="1:11" x14ac:dyDescent="0.2">
      <c r="A562" s="66" t="s">
        <v>390</v>
      </c>
      <c r="B562" s="66">
        <v>3534302</v>
      </c>
      <c r="C562" s="53">
        <v>12</v>
      </c>
      <c r="D562" s="54">
        <v>4</v>
      </c>
      <c r="E562" s="66" t="str">
        <f t="shared" si="17"/>
        <v>Orlândia4</v>
      </c>
      <c r="F562" s="67" t="str">
        <f t="shared" si="18"/>
        <v>35343024</v>
      </c>
      <c r="G562" s="55">
        <v>296.43</v>
      </c>
      <c r="H562" s="55">
        <v>0.88</v>
      </c>
      <c r="I562" s="55">
        <v>1.33</v>
      </c>
      <c r="J562" s="55">
        <v>3.87</v>
      </c>
      <c r="K562" s="55">
        <v>0.45000000000000007</v>
      </c>
    </row>
    <row r="563" spans="1:11" x14ac:dyDescent="0.2">
      <c r="A563" s="66" t="s">
        <v>390</v>
      </c>
      <c r="B563" s="66">
        <v>3534302</v>
      </c>
      <c r="C563" s="53">
        <v>12</v>
      </c>
      <c r="D563" s="54">
        <v>8</v>
      </c>
      <c r="E563" s="66" t="str">
        <f t="shared" si="17"/>
        <v>Orlândia8</v>
      </c>
      <c r="F563" s="67" t="str">
        <f t="shared" si="18"/>
        <v>35343028</v>
      </c>
      <c r="G563" s="55">
        <v>296.43</v>
      </c>
      <c r="H563" s="55">
        <v>0.88</v>
      </c>
      <c r="I563" s="55">
        <v>1.33</v>
      </c>
      <c r="J563" s="55">
        <v>3.87</v>
      </c>
      <c r="K563" s="55">
        <v>0.45000000000000007</v>
      </c>
    </row>
    <row r="564" spans="1:11" x14ac:dyDescent="0.2">
      <c r="A564" s="66" t="s">
        <v>391</v>
      </c>
      <c r="B564" s="66">
        <v>3534401</v>
      </c>
      <c r="C564" s="53">
        <v>6</v>
      </c>
      <c r="D564" s="54">
        <v>6</v>
      </c>
      <c r="E564" s="66" t="str">
        <f t="shared" si="17"/>
        <v>Osasco6</v>
      </c>
      <c r="F564" s="67" t="str">
        <f t="shared" si="18"/>
        <v>35344016</v>
      </c>
      <c r="G564" s="55">
        <v>64.94</v>
      </c>
      <c r="H564" s="55">
        <v>0.22</v>
      </c>
      <c r="I564" s="55">
        <v>0.35</v>
      </c>
      <c r="J564" s="55">
        <v>0.95</v>
      </c>
      <c r="K564" s="55">
        <v>0.12999999999999998</v>
      </c>
    </row>
    <row r="565" spans="1:11" x14ac:dyDescent="0.2">
      <c r="A565" s="66" t="s">
        <v>392</v>
      </c>
      <c r="B565" s="66">
        <v>3534500</v>
      </c>
      <c r="C565" s="53">
        <v>21</v>
      </c>
      <c r="D565" s="54">
        <v>21</v>
      </c>
      <c r="E565" s="66" t="str">
        <f t="shared" si="17"/>
        <v>Oscar Bressane21</v>
      </c>
      <c r="F565" s="67" t="str">
        <f t="shared" si="18"/>
        <v>353450021</v>
      </c>
      <c r="G565" s="55">
        <v>221.43</v>
      </c>
      <c r="H565" s="55">
        <v>0.57999999999999996</v>
      </c>
      <c r="I565" s="55">
        <v>0.76</v>
      </c>
      <c r="J565" s="55">
        <v>1.64</v>
      </c>
      <c r="K565" s="55">
        <v>0.18000000000000005</v>
      </c>
    </row>
    <row r="566" spans="1:11" x14ac:dyDescent="0.2">
      <c r="A566" s="66" t="s">
        <v>393</v>
      </c>
      <c r="B566" s="66">
        <v>3534609</v>
      </c>
      <c r="C566" s="53">
        <v>21</v>
      </c>
      <c r="D566" s="54">
        <v>21</v>
      </c>
      <c r="E566" s="66" t="str">
        <f t="shared" si="17"/>
        <v>Osvaldo Cruz21</v>
      </c>
      <c r="F566" s="67" t="str">
        <f t="shared" si="18"/>
        <v>353460921</v>
      </c>
      <c r="G566" s="55">
        <v>247.94</v>
      </c>
      <c r="H566" s="55">
        <v>0.54</v>
      </c>
      <c r="I566" s="55">
        <v>0.75</v>
      </c>
      <c r="J566" s="55">
        <v>1.74</v>
      </c>
      <c r="K566" s="55">
        <v>0.20999999999999996</v>
      </c>
    </row>
    <row r="567" spans="1:11" x14ac:dyDescent="0.2">
      <c r="A567" s="66" t="s">
        <v>393</v>
      </c>
      <c r="B567" s="66">
        <v>3534609</v>
      </c>
      <c r="C567" s="53">
        <v>21</v>
      </c>
      <c r="D567" s="54">
        <v>20</v>
      </c>
      <c r="E567" s="66" t="str">
        <f t="shared" si="17"/>
        <v>Osvaldo Cruz20</v>
      </c>
      <c r="F567" s="67" t="str">
        <f t="shared" si="18"/>
        <v>353460920</v>
      </c>
      <c r="G567" s="55">
        <v>247.94</v>
      </c>
      <c r="H567" s="55">
        <v>0.54</v>
      </c>
      <c r="I567" s="55">
        <v>0.75</v>
      </c>
      <c r="J567" s="55">
        <v>1.74</v>
      </c>
      <c r="K567" s="55">
        <v>0.20999999999999996</v>
      </c>
    </row>
    <row r="568" spans="1:11" x14ac:dyDescent="0.2">
      <c r="A568" s="66" t="s">
        <v>394</v>
      </c>
      <c r="B568" s="66">
        <v>3534708</v>
      </c>
      <c r="C568" s="53">
        <v>17</v>
      </c>
      <c r="D568" s="54">
        <v>17</v>
      </c>
      <c r="E568" s="66" t="str">
        <f t="shared" si="17"/>
        <v>Ourinhos17</v>
      </c>
      <c r="F568" s="67" t="str">
        <f t="shared" si="18"/>
        <v>353470817</v>
      </c>
      <c r="G568" s="55">
        <v>296.2</v>
      </c>
      <c r="H568" s="55">
        <v>1.17</v>
      </c>
      <c r="I568" s="55">
        <v>1.47</v>
      </c>
      <c r="J568" s="55">
        <v>2.79</v>
      </c>
      <c r="K568" s="55">
        <v>0.30000000000000004</v>
      </c>
    </row>
    <row r="569" spans="1:11" x14ac:dyDescent="0.2">
      <c r="A569" s="66" t="s">
        <v>395</v>
      </c>
      <c r="B569" s="66">
        <v>3534807</v>
      </c>
      <c r="C569" s="53">
        <v>21</v>
      </c>
      <c r="D569" s="54">
        <v>21</v>
      </c>
      <c r="E569" s="66" t="str">
        <f t="shared" si="17"/>
        <v>Ouro Verde21</v>
      </c>
      <c r="F569" s="67" t="str">
        <f t="shared" si="18"/>
        <v>353480721</v>
      </c>
      <c r="G569" s="55">
        <v>266.45</v>
      </c>
      <c r="H569" s="55">
        <v>0.67</v>
      </c>
      <c r="I569" s="55">
        <v>0.91</v>
      </c>
      <c r="J569" s="55">
        <v>2</v>
      </c>
      <c r="K569" s="55">
        <v>0.24</v>
      </c>
    </row>
    <row r="570" spans="1:11" x14ac:dyDescent="0.2">
      <c r="A570" s="66" t="s">
        <v>395</v>
      </c>
      <c r="B570" s="66">
        <v>3534807</v>
      </c>
      <c r="C570" s="53">
        <v>21</v>
      </c>
      <c r="D570" s="54">
        <v>20</v>
      </c>
      <c r="E570" s="66" t="str">
        <f t="shared" si="17"/>
        <v>Ouro Verde20</v>
      </c>
      <c r="F570" s="67" t="str">
        <f t="shared" si="18"/>
        <v>353480720</v>
      </c>
      <c r="G570" s="55">
        <v>266.45</v>
      </c>
      <c r="H570" s="55">
        <v>0.67</v>
      </c>
      <c r="I570" s="55">
        <v>0.91</v>
      </c>
      <c r="J570" s="55">
        <v>2</v>
      </c>
      <c r="K570" s="55">
        <v>0.24</v>
      </c>
    </row>
    <row r="571" spans="1:11" x14ac:dyDescent="0.2">
      <c r="A571" s="66" t="s">
        <v>396</v>
      </c>
      <c r="B571" s="66">
        <v>3534757</v>
      </c>
      <c r="C571" s="53">
        <v>15</v>
      </c>
      <c r="D571" s="54">
        <v>15</v>
      </c>
      <c r="E571" s="66" t="str">
        <f t="shared" si="17"/>
        <v>Ouroeste15</v>
      </c>
      <c r="F571" s="67" t="str">
        <f t="shared" si="18"/>
        <v>353475715</v>
      </c>
      <c r="G571" s="55">
        <v>287.55</v>
      </c>
      <c r="H571" s="55">
        <v>0.47</v>
      </c>
      <c r="I571" s="55">
        <v>0.7</v>
      </c>
      <c r="J571" s="55">
        <v>2.2000000000000002</v>
      </c>
      <c r="K571" s="55">
        <v>0.22999999999999998</v>
      </c>
    </row>
    <row r="572" spans="1:11" x14ac:dyDescent="0.2">
      <c r="A572" s="66" t="s">
        <v>397</v>
      </c>
      <c r="B572" s="66">
        <v>3534906</v>
      </c>
      <c r="C572" s="53">
        <v>20</v>
      </c>
      <c r="D572" s="54">
        <v>20</v>
      </c>
      <c r="E572" s="66" t="str">
        <f t="shared" si="17"/>
        <v>Pacaembu20</v>
      </c>
      <c r="F572" s="67" t="str">
        <f t="shared" si="18"/>
        <v>353490620</v>
      </c>
      <c r="G572" s="55">
        <v>339.72</v>
      </c>
      <c r="H572" s="55">
        <v>0.78</v>
      </c>
      <c r="I572" s="55">
        <v>1.08</v>
      </c>
      <c r="J572" s="55">
        <v>2.52</v>
      </c>
      <c r="K572" s="55">
        <v>0.30000000000000004</v>
      </c>
    </row>
    <row r="573" spans="1:11" x14ac:dyDescent="0.2">
      <c r="A573" s="66" t="s">
        <v>397</v>
      </c>
      <c r="B573" s="66">
        <v>3534906</v>
      </c>
      <c r="C573" s="53">
        <v>20</v>
      </c>
      <c r="D573" s="54">
        <v>21</v>
      </c>
      <c r="E573" s="66" t="str">
        <f t="shared" si="17"/>
        <v>Pacaembu21</v>
      </c>
      <c r="F573" s="67" t="str">
        <f t="shared" si="18"/>
        <v>353490621</v>
      </c>
      <c r="G573" s="55">
        <v>339.72</v>
      </c>
      <c r="H573" s="55">
        <v>0.78</v>
      </c>
      <c r="I573" s="55">
        <v>1.08</v>
      </c>
      <c r="J573" s="55">
        <v>2.52</v>
      </c>
      <c r="K573" s="55">
        <v>0.30000000000000004</v>
      </c>
    </row>
    <row r="574" spans="1:11" x14ac:dyDescent="0.2">
      <c r="A574" s="66" t="s">
        <v>398</v>
      </c>
      <c r="B574" s="66">
        <v>3535002</v>
      </c>
      <c r="C574" s="53">
        <v>15</v>
      </c>
      <c r="D574" s="54">
        <v>15</v>
      </c>
      <c r="E574" s="66" t="str">
        <f t="shared" si="17"/>
        <v>Palestina15</v>
      </c>
      <c r="F574" s="67" t="str">
        <f t="shared" si="18"/>
        <v>353500215</v>
      </c>
      <c r="G574" s="55">
        <v>695.36</v>
      </c>
      <c r="H574" s="55">
        <v>1.1299999999999999</v>
      </c>
      <c r="I574" s="55">
        <v>1.7</v>
      </c>
      <c r="J574" s="55">
        <v>5.31</v>
      </c>
      <c r="K574" s="55">
        <v>0.57000000000000006</v>
      </c>
    </row>
    <row r="575" spans="1:11" x14ac:dyDescent="0.2">
      <c r="A575" s="66" t="s">
        <v>399</v>
      </c>
      <c r="B575" s="66">
        <v>3535101</v>
      </c>
      <c r="C575" s="53">
        <v>15</v>
      </c>
      <c r="D575" s="54">
        <v>15</v>
      </c>
      <c r="E575" s="66" t="str">
        <f t="shared" si="17"/>
        <v>Palmares Paulista15</v>
      </c>
      <c r="F575" s="67" t="str">
        <f t="shared" si="18"/>
        <v>353510115</v>
      </c>
      <c r="G575" s="55">
        <v>82.23</v>
      </c>
      <c r="H575" s="55">
        <v>0.13</v>
      </c>
      <c r="I575" s="55">
        <v>0.2</v>
      </c>
      <c r="J575" s="55">
        <v>0.62</v>
      </c>
      <c r="K575" s="55">
        <v>7.0000000000000007E-2</v>
      </c>
    </row>
    <row r="576" spans="1:11" x14ac:dyDescent="0.2">
      <c r="A576" s="66" t="s">
        <v>400</v>
      </c>
      <c r="B576" s="66">
        <v>3535200</v>
      </c>
      <c r="C576" s="53">
        <v>18</v>
      </c>
      <c r="D576" s="54">
        <v>18</v>
      </c>
      <c r="E576" s="66" t="str">
        <f t="shared" si="17"/>
        <v>Palmeira d'Oeste18</v>
      </c>
      <c r="F576" s="67" t="str">
        <f t="shared" si="18"/>
        <v>353520018</v>
      </c>
      <c r="G576" s="55">
        <v>320.08999999999997</v>
      </c>
      <c r="H576" s="55">
        <v>0.56000000000000005</v>
      </c>
      <c r="I576" s="55">
        <v>0.75</v>
      </c>
      <c r="J576" s="55">
        <v>2.4</v>
      </c>
      <c r="K576" s="55">
        <v>0.18999999999999995</v>
      </c>
    </row>
    <row r="577" spans="1:11" x14ac:dyDescent="0.2">
      <c r="A577" s="66" t="s">
        <v>401</v>
      </c>
      <c r="B577" s="66">
        <v>3535309</v>
      </c>
      <c r="C577" s="53">
        <v>17</v>
      </c>
      <c r="D577" s="54">
        <v>17</v>
      </c>
      <c r="E577" s="66" t="str">
        <f t="shared" si="17"/>
        <v>Palmital17</v>
      </c>
      <c r="F577" s="67" t="str">
        <f t="shared" si="18"/>
        <v>353530917</v>
      </c>
      <c r="G577" s="55">
        <v>549.04</v>
      </c>
      <c r="H577" s="55">
        <v>2.16</v>
      </c>
      <c r="I577" s="55">
        <v>2.73</v>
      </c>
      <c r="J577" s="55">
        <v>5.16</v>
      </c>
      <c r="K577" s="55">
        <v>0.56999999999999984</v>
      </c>
    </row>
    <row r="578" spans="1:11" x14ac:dyDescent="0.2">
      <c r="A578" s="66" t="s">
        <v>402</v>
      </c>
      <c r="B578" s="66">
        <v>3535408</v>
      </c>
      <c r="C578" s="53">
        <v>20</v>
      </c>
      <c r="D578" s="54">
        <v>20</v>
      </c>
      <c r="E578" s="66" t="str">
        <f t="shared" si="17"/>
        <v>Panorama20</v>
      </c>
      <c r="F578" s="67" t="str">
        <f t="shared" si="18"/>
        <v>353540820</v>
      </c>
      <c r="G578" s="55">
        <v>353.14</v>
      </c>
      <c r="H578" s="55">
        <v>0.84</v>
      </c>
      <c r="I578" s="55">
        <v>1.1499999999999999</v>
      </c>
      <c r="J578" s="55">
        <v>2.65</v>
      </c>
      <c r="K578" s="55">
        <v>0.30999999999999994</v>
      </c>
    </row>
    <row r="579" spans="1:11" x14ac:dyDescent="0.2">
      <c r="A579" s="66" t="s">
        <v>402</v>
      </c>
      <c r="B579" s="66">
        <v>3535408</v>
      </c>
      <c r="C579" s="53">
        <v>20</v>
      </c>
      <c r="D579" s="54">
        <v>21</v>
      </c>
      <c r="E579" s="66" t="str">
        <f t="shared" si="17"/>
        <v>Panorama21</v>
      </c>
      <c r="F579" s="67" t="str">
        <f t="shared" si="18"/>
        <v>353540821</v>
      </c>
      <c r="G579" s="55">
        <v>353.14</v>
      </c>
      <c r="H579" s="55">
        <v>0.84</v>
      </c>
      <c r="I579" s="55">
        <v>1.1499999999999999</v>
      </c>
      <c r="J579" s="55">
        <v>2.65</v>
      </c>
      <c r="K579" s="55">
        <v>0.30999999999999994</v>
      </c>
    </row>
    <row r="580" spans="1:11" x14ac:dyDescent="0.2">
      <c r="A580" s="66" t="s">
        <v>403</v>
      </c>
      <c r="B580" s="66">
        <v>3535507</v>
      </c>
      <c r="C580" s="53">
        <v>17</v>
      </c>
      <c r="D580" s="54">
        <v>17</v>
      </c>
      <c r="E580" s="66" t="str">
        <f t="shared" si="17"/>
        <v>Paraguaçu Paulista17</v>
      </c>
      <c r="F580" s="67" t="str">
        <f t="shared" si="18"/>
        <v>353550717</v>
      </c>
      <c r="G580" s="55">
        <v>1001.09</v>
      </c>
      <c r="H580" s="55">
        <v>3.88</v>
      </c>
      <c r="I580" s="55">
        <v>4.9000000000000004</v>
      </c>
      <c r="J580" s="55">
        <v>9.26</v>
      </c>
      <c r="K580" s="55">
        <v>1.0200000000000005</v>
      </c>
    </row>
    <row r="581" spans="1:11" x14ac:dyDescent="0.2">
      <c r="A581" s="66" t="s">
        <v>404</v>
      </c>
      <c r="B581" s="66">
        <v>3535606</v>
      </c>
      <c r="C581" s="53">
        <v>2</v>
      </c>
      <c r="D581" s="54">
        <v>2</v>
      </c>
      <c r="E581" s="66" t="str">
        <f t="shared" si="17"/>
        <v>Paraibuna2</v>
      </c>
      <c r="F581" s="67" t="str">
        <f t="shared" si="18"/>
        <v>35356062</v>
      </c>
      <c r="G581" s="55">
        <v>809.79</v>
      </c>
      <c r="H581" s="55">
        <v>3.84</v>
      </c>
      <c r="I581" s="55">
        <v>5.09</v>
      </c>
      <c r="J581" s="55">
        <v>11.93</v>
      </c>
      <c r="K581" s="55">
        <v>1.25</v>
      </c>
    </row>
    <row r="582" spans="1:11" x14ac:dyDescent="0.2">
      <c r="A582" s="66" t="s">
        <v>404</v>
      </c>
      <c r="B582" s="66">
        <v>3535606</v>
      </c>
      <c r="C582" s="53">
        <v>2</v>
      </c>
      <c r="D582" s="54">
        <v>6</v>
      </c>
      <c r="E582" s="66" t="str">
        <f t="shared" si="17"/>
        <v>Paraibuna6</v>
      </c>
      <c r="F582" s="67" t="str">
        <f t="shared" si="18"/>
        <v>35356066</v>
      </c>
      <c r="G582" s="55">
        <v>809.79</v>
      </c>
      <c r="H582" s="55">
        <v>3.84</v>
      </c>
      <c r="I582" s="55">
        <v>5.09</v>
      </c>
      <c r="J582" s="55">
        <v>11.93</v>
      </c>
      <c r="K582" s="55">
        <v>1.25</v>
      </c>
    </row>
    <row r="583" spans="1:11" x14ac:dyDescent="0.2">
      <c r="A583" s="66" t="s">
        <v>405</v>
      </c>
      <c r="B583" s="66">
        <v>3535705</v>
      </c>
      <c r="C583" s="53">
        <v>15</v>
      </c>
      <c r="D583" s="54">
        <v>15</v>
      </c>
      <c r="E583" s="66" t="str">
        <f t="shared" si="17"/>
        <v>Paraíso15</v>
      </c>
      <c r="F583" s="67" t="str">
        <f t="shared" si="18"/>
        <v>353570515</v>
      </c>
      <c r="G583" s="55">
        <v>154.56</v>
      </c>
      <c r="H583" s="55">
        <v>0.26</v>
      </c>
      <c r="I583" s="55">
        <v>0.39</v>
      </c>
      <c r="J583" s="55">
        <v>1.21</v>
      </c>
      <c r="K583" s="55">
        <v>0.13</v>
      </c>
    </row>
    <row r="584" spans="1:11" x14ac:dyDescent="0.2">
      <c r="A584" s="66" t="s">
        <v>406</v>
      </c>
      <c r="B584" s="66">
        <v>3535804</v>
      </c>
      <c r="C584" s="53">
        <v>14</v>
      </c>
      <c r="D584" s="54">
        <v>14</v>
      </c>
      <c r="E584" s="66" t="str">
        <f t="shared" si="17"/>
        <v>Paranapanema14</v>
      </c>
      <c r="F584" s="67" t="str">
        <f t="shared" si="18"/>
        <v>353580414</v>
      </c>
      <c r="G584" s="55">
        <v>1019.84</v>
      </c>
      <c r="H584" s="55">
        <v>3.76</v>
      </c>
      <c r="I584" s="55">
        <v>5.0999999999999996</v>
      </c>
      <c r="J584" s="55">
        <v>11.42</v>
      </c>
      <c r="K584" s="55">
        <v>1.3399999999999999</v>
      </c>
    </row>
    <row r="585" spans="1:11" x14ac:dyDescent="0.2">
      <c r="A585" s="66" t="s">
        <v>407</v>
      </c>
      <c r="B585" s="66">
        <v>3535903</v>
      </c>
      <c r="C585" s="53">
        <v>15</v>
      </c>
      <c r="D585" s="54">
        <v>15</v>
      </c>
      <c r="E585" s="66" t="str">
        <f t="shared" si="17"/>
        <v>Paranapuã15</v>
      </c>
      <c r="F585" s="67" t="str">
        <f t="shared" si="18"/>
        <v>353590315</v>
      </c>
      <c r="G585" s="55">
        <v>139.51</v>
      </c>
      <c r="H585" s="55">
        <v>0.21</v>
      </c>
      <c r="I585" s="55">
        <v>0.32</v>
      </c>
      <c r="J585" s="55">
        <v>1</v>
      </c>
      <c r="K585" s="55">
        <v>0.11000000000000001</v>
      </c>
    </row>
    <row r="586" spans="1:11" x14ac:dyDescent="0.2">
      <c r="A586" s="66" t="s">
        <v>408</v>
      </c>
      <c r="B586" s="66">
        <v>3536000</v>
      </c>
      <c r="C586" s="53">
        <v>20</v>
      </c>
      <c r="D586" s="54">
        <v>20</v>
      </c>
      <c r="E586" s="66" t="str">
        <f t="shared" si="17"/>
        <v>Parapuã20</v>
      </c>
      <c r="F586" s="67" t="str">
        <f t="shared" si="18"/>
        <v>353600020</v>
      </c>
      <c r="G586" s="55">
        <v>365.22</v>
      </c>
      <c r="H586" s="55">
        <v>0.92</v>
      </c>
      <c r="I586" s="55">
        <v>1.23</v>
      </c>
      <c r="J586" s="55">
        <v>2.72</v>
      </c>
      <c r="K586" s="55">
        <v>0.30999999999999994</v>
      </c>
    </row>
    <row r="587" spans="1:11" x14ac:dyDescent="0.2">
      <c r="A587" s="66" t="s">
        <v>408</v>
      </c>
      <c r="B587" s="66">
        <v>3536000</v>
      </c>
      <c r="C587" s="53">
        <v>20</v>
      </c>
      <c r="D587" s="54">
        <v>21</v>
      </c>
      <c r="E587" s="66" t="str">
        <f t="shared" si="17"/>
        <v>Parapuã21</v>
      </c>
      <c r="F587" s="67" t="str">
        <f t="shared" si="18"/>
        <v>353600021</v>
      </c>
      <c r="G587" s="55">
        <v>365.22</v>
      </c>
      <c r="H587" s="55">
        <v>0.92</v>
      </c>
      <c r="I587" s="55">
        <v>1.23</v>
      </c>
      <c r="J587" s="55">
        <v>2.72</v>
      </c>
      <c r="K587" s="55">
        <v>0.30999999999999994</v>
      </c>
    </row>
    <row r="588" spans="1:11" x14ac:dyDescent="0.2">
      <c r="A588" s="66" t="s">
        <v>409</v>
      </c>
      <c r="B588" s="66">
        <v>3536109</v>
      </c>
      <c r="C588" s="53">
        <v>17</v>
      </c>
      <c r="D588" s="54">
        <v>17</v>
      </c>
      <c r="E588" s="66" t="str">
        <f t="shared" si="17"/>
        <v>Pardinho17</v>
      </c>
      <c r="F588" s="67" t="str">
        <f t="shared" si="18"/>
        <v>353610917</v>
      </c>
      <c r="G588" s="55">
        <v>210.04</v>
      </c>
      <c r="H588" s="55">
        <v>0.77</v>
      </c>
      <c r="I588" s="55">
        <v>1.01</v>
      </c>
      <c r="J588" s="55">
        <v>2.12</v>
      </c>
      <c r="K588" s="55">
        <v>0.24</v>
      </c>
    </row>
    <row r="589" spans="1:11" x14ac:dyDescent="0.2">
      <c r="A589" s="66" t="s">
        <v>409</v>
      </c>
      <c r="B589" s="66">
        <v>3536109</v>
      </c>
      <c r="C589" s="53">
        <v>17</v>
      </c>
      <c r="D589" s="54">
        <v>14</v>
      </c>
      <c r="E589" s="66" t="str">
        <f t="shared" si="17"/>
        <v>Pardinho14</v>
      </c>
      <c r="F589" s="67" t="str">
        <f t="shared" si="18"/>
        <v>353610914</v>
      </c>
      <c r="G589" s="55">
        <v>210.04</v>
      </c>
      <c r="H589" s="55">
        <v>0.77</v>
      </c>
      <c r="I589" s="55">
        <v>1.01</v>
      </c>
      <c r="J589" s="55">
        <v>2.12</v>
      </c>
      <c r="K589" s="55">
        <v>0.24</v>
      </c>
    </row>
    <row r="590" spans="1:11" x14ac:dyDescent="0.2">
      <c r="A590" s="66" t="s">
        <v>410</v>
      </c>
      <c r="B590" s="66">
        <v>3536208</v>
      </c>
      <c r="C590" s="53">
        <v>11</v>
      </c>
      <c r="D590" s="54">
        <v>11</v>
      </c>
      <c r="E590" s="66" t="str">
        <f t="shared" si="17"/>
        <v>Pariquera-Açu11</v>
      </c>
      <c r="F590" s="67" t="str">
        <f t="shared" si="18"/>
        <v>353620811</v>
      </c>
      <c r="G590" s="55">
        <v>359.69</v>
      </c>
      <c r="H590" s="55">
        <v>3.35</v>
      </c>
      <c r="I590" s="55">
        <v>4.75</v>
      </c>
      <c r="J590" s="55">
        <v>10.89</v>
      </c>
      <c r="K590" s="55">
        <v>1.4</v>
      </c>
    </row>
    <row r="591" spans="1:11" x14ac:dyDescent="0.2">
      <c r="A591" s="66" t="s">
        <v>411</v>
      </c>
      <c r="B591" s="66">
        <v>3536257</v>
      </c>
      <c r="C591" s="53">
        <v>15</v>
      </c>
      <c r="D591" s="54">
        <v>15</v>
      </c>
      <c r="E591" s="66" t="str">
        <f t="shared" si="17"/>
        <v>Parisi15</v>
      </c>
      <c r="F591" s="67" t="str">
        <f t="shared" si="18"/>
        <v>353625715</v>
      </c>
      <c r="G591" s="55">
        <v>84.51</v>
      </c>
      <c r="H591" s="55">
        <v>0.14000000000000001</v>
      </c>
      <c r="I591" s="55">
        <v>0.21</v>
      </c>
      <c r="J591" s="55">
        <v>0.65</v>
      </c>
      <c r="K591" s="55">
        <v>6.9999999999999979E-2</v>
      </c>
    </row>
    <row r="592" spans="1:11" x14ac:dyDescent="0.2">
      <c r="A592" s="66" t="s">
        <v>412</v>
      </c>
      <c r="B592" s="66">
        <v>3536307</v>
      </c>
      <c r="C592" s="53">
        <v>8</v>
      </c>
      <c r="D592" s="54">
        <v>8</v>
      </c>
      <c r="E592" s="66" t="str">
        <f t="shared" si="17"/>
        <v>Patrocínio Paulista8</v>
      </c>
      <c r="F592" s="67" t="str">
        <f t="shared" si="18"/>
        <v>35363078</v>
      </c>
      <c r="G592" s="55">
        <v>600.11</v>
      </c>
      <c r="H592" s="55">
        <v>1.84</v>
      </c>
      <c r="I592" s="55">
        <v>3.02</v>
      </c>
      <c r="J592" s="55">
        <v>9.64</v>
      </c>
      <c r="K592" s="55">
        <v>1.18</v>
      </c>
    </row>
    <row r="593" spans="1:11" x14ac:dyDescent="0.2">
      <c r="A593" s="66" t="s">
        <v>413</v>
      </c>
      <c r="B593" s="66">
        <v>3536406</v>
      </c>
      <c r="C593" s="53">
        <v>20</v>
      </c>
      <c r="D593" s="54">
        <v>20</v>
      </c>
      <c r="E593" s="66" t="str">
        <f t="shared" si="17"/>
        <v>Paulicéia20</v>
      </c>
      <c r="F593" s="67" t="str">
        <f t="shared" si="18"/>
        <v>353640620</v>
      </c>
      <c r="G593" s="55">
        <v>373.89</v>
      </c>
      <c r="H593" s="55">
        <v>0.79</v>
      </c>
      <c r="I593" s="55">
        <v>1.1299999999999999</v>
      </c>
      <c r="J593" s="55">
        <v>2.71</v>
      </c>
      <c r="K593" s="55">
        <v>0.33999999999999986</v>
      </c>
    </row>
    <row r="594" spans="1:11" x14ac:dyDescent="0.2">
      <c r="A594" s="66" t="s">
        <v>414</v>
      </c>
      <c r="B594" s="66">
        <v>3536505</v>
      </c>
      <c r="C594" s="53">
        <v>5</v>
      </c>
      <c r="D594" s="54">
        <v>5</v>
      </c>
      <c r="E594" s="66" t="str">
        <f t="shared" si="17"/>
        <v>Paulínia5</v>
      </c>
      <c r="F594" s="67" t="str">
        <f t="shared" si="18"/>
        <v>35365055</v>
      </c>
      <c r="G594" s="55">
        <v>139.33000000000001</v>
      </c>
      <c r="H594" s="55">
        <v>0.4</v>
      </c>
      <c r="I594" s="55">
        <v>0.61</v>
      </c>
      <c r="J594" s="55">
        <v>1.62</v>
      </c>
      <c r="K594" s="55">
        <v>0.20999999999999996</v>
      </c>
    </row>
    <row r="595" spans="1:11" x14ac:dyDescent="0.2">
      <c r="A595" s="66" t="s">
        <v>415</v>
      </c>
      <c r="B595" s="66">
        <v>3536570</v>
      </c>
      <c r="C595" s="53">
        <v>17</v>
      </c>
      <c r="D595" s="54">
        <v>17</v>
      </c>
      <c r="E595" s="66" t="str">
        <f t="shared" si="17"/>
        <v>Paulistânia17</v>
      </c>
      <c r="F595" s="67" t="str">
        <f t="shared" si="18"/>
        <v>353657017</v>
      </c>
      <c r="G595" s="55">
        <v>256.55</v>
      </c>
      <c r="H595" s="55">
        <v>1.01</v>
      </c>
      <c r="I595" s="55">
        <v>1.27</v>
      </c>
      <c r="J595" s="55">
        <v>2.41</v>
      </c>
      <c r="K595" s="55">
        <v>0.26</v>
      </c>
    </row>
    <row r="596" spans="1:11" x14ac:dyDescent="0.2">
      <c r="A596" s="66" t="s">
        <v>416</v>
      </c>
      <c r="B596" s="66">
        <v>3536604</v>
      </c>
      <c r="C596" s="53">
        <v>15</v>
      </c>
      <c r="D596" s="54">
        <v>15</v>
      </c>
      <c r="E596" s="66" t="str">
        <f t="shared" si="17"/>
        <v>Paulo de Faria15</v>
      </c>
      <c r="F596" s="67" t="str">
        <f t="shared" si="18"/>
        <v>353660415</v>
      </c>
      <c r="G596" s="55">
        <v>740.83</v>
      </c>
      <c r="H596" s="55">
        <v>1.22</v>
      </c>
      <c r="I596" s="55">
        <v>1.83</v>
      </c>
      <c r="J596" s="55">
        <v>5.71</v>
      </c>
      <c r="K596" s="55">
        <v>0.6100000000000001</v>
      </c>
    </row>
    <row r="597" spans="1:11" x14ac:dyDescent="0.2">
      <c r="A597" s="66" t="s">
        <v>417</v>
      </c>
      <c r="B597" s="66">
        <v>3536703</v>
      </c>
      <c r="C597" s="53">
        <v>13</v>
      </c>
      <c r="D597" s="54">
        <v>13</v>
      </c>
      <c r="E597" s="66" t="str">
        <f t="shared" si="17"/>
        <v>Pederneiras13</v>
      </c>
      <c r="F597" s="67" t="str">
        <f t="shared" si="18"/>
        <v>353670313</v>
      </c>
      <c r="G597" s="55">
        <v>729.18</v>
      </c>
      <c r="H597" s="55">
        <v>2.46</v>
      </c>
      <c r="I597" s="55">
        <v>3.09</v>
      </c>
      <c r="J597" s="55">
        <v>5.98</v>
      </c>
      <c r="K597" s="55">
        <v>0.62999999999999989</v>
      </c>
    </row>
    <row r="598" spans="1:11" x14ac:dyDescent="0.2">
      <c r="A598" s="66" t="s">
        <v>418</v>
      </c>
      <c r="B598" s="66">
        <v>3536802</v>
      </c>
      <c r="C598" s="53">
        <v>5</v>
      </c>
      <c r="D598" s="54">
        <v>5</v>
      </c>
      <c r="E598" s="66" t="str">
        <f t="shared" si="17"/>
        <v>Pedra Bela5</v>
      </c>
      <c r="F598" s="67" t="str">
        <f t="shared" si="18"/>
        <v>35368025</v>
      </c>
      <c r="G598" s="55">
        <v>157.18</v>
      </c>
      <c r="H598" s="55">
        <v>0.46</v>
      </c>
      <c r="I598" s="55">
        <v>0.71</v>
      </c>
      <c r="J598" s="55">
        <v>1.86</v>
      </c>
      <c r="K598" s="55">
        <v>0.24999999999999994</v>
      </c>
    </row>
    <row r="599" spans="1:11" x14ac:dyDescent="0.2">
      <c r="A599" s="66" t="s">
        <v>419</v>
      </c>
      <c r="B599" s="66">
        <v>3536901</v>
      </c>
      <c r="C599" s="53">
        <v>15</v>
      </c>
      <c r="D599" s="54">
        <v>15</v>
      </c>
      <c r="E599" s="66" t="str">
        <f t="shared" si="17"/>
        <v>Pedranópolis15</v>
      </c>
      <c r="F599" s="67" t="str">
        <f t="shared" si="18"/>
        <v>353690115</v>
      </c>
      <c r="G599" s="55">
        <v>259.99</v>
      </c>
      <c r="H599" s="55">
        <v>0.43</v>
      </c>
      <c r="I599" s="55">
        <v>0.64</v>
      </c>
      <c r="J599" s="55">
        <v>2</v>
      </c>
      <c r="K599" s="55">
        <v>0.21000000000000002</v>
      </c>
    </row>
    <row r="600" spans="1:11" x14ac:dyDescent="0.2">
      <c r="A600" s="66" t="s">
        <v>420</v>
      </c>
      <c r="B600" s="66">
        <v>3537008</v>
      </c>
      <c r="C600" s="53">
        <v>8</v>
      </c>
      <c r="D600" s="54">
        <v>8</v>
      </c>
      <c r="E600" s="66" t="str">
        <f t="shared" si="17"/>
        <v>Pedregulho8</v>
      </c>
      <c r="F600" s="67" t="str">
        <f t="shared" si="18"/>
        <v>35370088</v>
      </c>
      <c r="G600" s="55">
        <v>701.89</v>
      </c>
      <c r="H600" s="55">
        <v>2.17</v>
      </c>
      <c r="I600" s="55">
        <v>3.57</v>
      </c>
      <c r="J600" s="55">
        <v>11.41</v>
      </c>
      <c r="K600" s="55">
        <v>1.4</v>
      </c>
    </row>
    <row r="601" spans="1:11" x14ac:dyDescent="0.2">
      <c r="A601" s="66" t="s">
        <v>421</v>
      </c>
      <c r="B601" s="66">
        <v>3537107</v>
      </c>
      <c r="C601" s="53">
        <v>5</v>
      </c>
      <c r="D601" s="54">
        <v>5</v>
      </c>
      <c r="E601" s="66" t="str">
        <f t="shared" ref="E601:E664" si="19">CONCATENATE(A601,D601)</f>
        <v>Pedreira5</v>
      </c>
      <c r="F601" s="67" t="str">
        <f t="shared" ref="F601:F664" si="20">CONCATENATE(B601,D601)</f>
        <v>35371075</v>
      </c>
      <c r="G601" s="55">
        <v>109.71</v>
      </c>
      <c r="H601" s="55">
        <v>0.31</v>
      </c>
      <c r="I601" s="55">
        <v>0.48</v>
      </c>
      <c r="J601" s="55">
        <v>1.28</v>
      </c>
      <c r="K601" s="55">
        <v>0.16999999999999998</v>
      </c>
    </row>
    <row r="602" spans="1:11" x14ac:dyDescent="0.2">
      <c r="A602" s="66" t="s">
        <v>422</v>
      </c>
      <c r="B602" s="66">
        <v>3537156</v>
      </c>
      <c r="C602" s="53">
        <v>17</v>
      </c>
      <c r="D602" s="54">
        <v>17</v>
      </c>
      <c r="E602" s="66" t="str">
        <f t="shared" si="19"/>
        <v>Pedrinhas Paulista17</v>
      </c>
      <c r="F602" s="67" t="str">
        <f t="shared" si="20"/>
        <v>353715617</v>
      </c>
      <c r="G602" s="55">
        <v>152.16999999999999</v>
      </c>
      <c r="H602" s="55">
        <v>0.6</v>
      </c>
      <c r="I602" s="55">
        <v>0.76</v>
      </c>
      <c r="J602" s="55">
        <v>1.43</v>
      </c>
      <c r="K602" s="55">
        <v>0.16000000000000003</v>
      </c>
    </row>
    <row r="603" spans="1:11" x14ac:dyDescent="0.2">
      <c r="A603" s="66" t="s">
        <v>423</v>
      </c>
      <c r="B603" s="66">
        <v>3537206</v>
      </c>
      <c r="C603" s="53">
        <v>11</v>
      </c>
      <c r="D603" s="54">
        <v>11</v>
      </c>
      <c r="E603" s="66" t="str">
        <f t="shared" si="19"/>
        <v>Pedro de Toledo11</v>
      </c>
      <c r="F603" s="67" t="str">
        <f t="shared" si="20"/>
        <v>353720611</v>
      </c>
      <c r="G603" s="55">
        <v>671.11</v>
      </c>
      <c r="H603" s="55">
        <v>6.25</v>
      </c>
      <c r="I603" s="55">
        <v>8.8699999999999992</v>
      </c>
      <c r="J603" s="55">
        <v>20.329999999999998</v>
      </c>
      <c r="K603" s="55">
        <v>2.6199999999999992</v>
      </c>
    </row>
    <row r="604" spans="1:11" x14ac:dyDescent="0.2">
      <c r="A604" s="66" t="s">
        <v>424</v>
      </c>
      <c r="B604" s="66">
        <v>3537305</v>
      </c>
      <c r="C604" s="53">
        <v>19</v>
      </c>
      <c r="D604" s="54">
        <v>19</v>
      </c>
      <c r="E604" s="66" t="str">
        <f t="shared" si="19"/>
        <v>Penápolis19</v>
      </c>
      <c r="F604" s="67" t="str">
        <f t="shared" si="20"/>
        <v>353730519</v>
      </c>
      <c r="G604" s="55">
        <v>708.5</v>
      </c>
      <c r="H604" s="55">
        <v>1.24</v>
      </c>
      <c r="I604" s="55">
        <v>1.65</v>
      </c>
      <c r="J604" s="55">
        <v>5.24</v>
      </c>
      <c r="K604" s="55">
        <v>0.40999999999999992</v>
      </c>
    </row>
    <row r="605" spans="1:11" x14ac:dyDescent="0.2">
      <c r="A605" s="66" t="s">
        <v>425</v>
      </c>
      <c r="B605" s="66">
        <v>3537404</v>
      </c>
      <c r="C605" s="53">
        <v>19</v>
      </c>
      <c r="D605" s="54">
        <v>19</v>
      </c>
      <c r="E605" s="66" t="str">
        <f t="shared" si="19"/>
        <v>Pereira Barreto19</v>
      </c>
      <c r="F605" s="67" t="str">
        <f t="shared" si="20"/>
        <v>353740419</v>
      </c>
      <c r="G605" s="55">
        <v>979.96</v>
      </c>
      <c r="H605" s="55">
        <v>1.71</v>
      </c>
      <c r="I605" s="55">
        <v>2.2799999999999998</v>
      </c>
      <c r="J605" s="55">
        <v>7.24</v>
      </c>
      <c r="K605" s="55">
        <v>0.56999999999999984</v>
      </c>
    </row>
    <row r="606" spans="1:11" x14ac:dyDescent="0.2">
      <c r="A606" s="66" t="s">
        <v>425</v>
      </c>
      <c r="B606" s="66">
        <v>3537404</v>
      </c>
      <c r="C606" s="53">
        <v>19</v>
      </c>
      <c r="D606" s="54">
        <v>18</v>
      </c>
      <c r="E606" s="66" t="str">
        <f t="shared" si="19"/>
        <v>Pereira Barreto18</v>
      </c>
      <c r="F606" s="67" t="str">
        <f t="shared" si="20"/>
        <v>353740418</v>
      </c>
      <c r="G606" s="55">
        <v>979.96</v>
      </c>
      <c r="H606" s="55">
        <v>1.71</v>
      </c>
      <c r="I606" s="55">
        <v>2.2799999999999998</v>
      </c>
      <c r="J606" s="55">
        <v>7.24</v>
      </c>
      <c r="K606" s="55">
        <v>0.56999999999999984</v>
      </c>
    </row>
    <row r="607" spans="1:11" x14ac:dyDescent="0.2">
      <c r="A607" s="66" t="s">
        <v>426</v>
      </c>
      <c r="B607" s="66">
        <v>3537503</v>
      </c>
      <c r="C607" s="53">
        <v>10</v>
      </c>
      <c r="D607" s="54">
        <v>10</v>
      </c>
      <c r="E607" s="66" t="str">
        <f t="shared" si="19"/>
        <v>Pereiras10</v>
      </c>
      <c r="F607" s="67" t="str">
        <f t="shared" si="20"/>
        <v>353750310</v>
      </c>
      <c r="G607" s="55">
        <v>222.16</v>
      </c>
      <c r="H607" s="55">
        <v>0.42</v>
      </c>
      <c r="I607" s="55">
        <v>0.72</v>
      </c>
      <c r="J607" s="55">
        <v>2</v>
      </c>
      <c r="K607" s="55">
        <v>0.3</v>
      </c>
    </row>
    <row r="608" spans="1:11" x14ac:dyDescent="0.2">
      <c r="A608" s="66" t="s">
        <v>427</v>
      </c>
      <c r="B608" s="66">
        <v>3537602</v>
      </c>
      <c r="C608" s="53">
        <v>7</v>
      </c>
      <c r="D608" s="54">
        <v>7</v>
      </c>
      <c r="E608" s="66" t="str">
        <f t="shared" si="19"/>
        <v>Peruíbe7</v>
      </c>
      <c r="F608" s="67" t="str">
        <f t="shared" si="20"/>
        <v>35376027</v>
      </c>
      <c r="G608" s="55">
        <v>326.20999999999998</v>
      </c>
      <c r="H608" s="55">
        <v>4.41</v>
      </c>
      <c r="I608" s="55">
        <v>6.64</v>
      </c>
      <c r="J608" s="55">
        <v>17.5</v>
      </c>
      <c r="K608" s="55">
        <v>2.2299999999999995</v>
      </c>
    </row>
    <row r="609" spans="1:11" x14ac:dyDescent="0.2">
      <c r="A609" s="66" t="s">
        <v>427</v>
      </c>
      <c r="B609" s="66">
        <v>3537602</v>
      </c>
      <c r="C609" s="53">
        <v>7</v>
      </c>
      <c r="D609" s="54">
        <v>11</v>
      </c>
      <c r="E609" s="66" t="str">
        <f t="shared" si="19"/>
        <v>Peruíbe11</v>
      </c>
      <c r="F609" s="67" t="str">
        <f t="shared" si="20"/>
        <v>353760211</v>
      </c>
      <c r="G609" s="55">
        <v>326.20999999999998</v>
      </c>
      <c r="H609" s="55">
        <v>4.41</v>
      </c>
      <c r="I609" s="55">
        <v>6.64</v>
      </c>
      <c r="J609" s="55">
        <v>17.5</v>
      </c>
      <c r="K609" s="55">
        <v>2.2299999999999995</v>
      </c>
    </row>
    <row r="610" spans="1:11" x14ac:dyDescent="0.2">
      <c r="A610" s="66" t="s">
        <v>428</v>
      </c>
      <c r="B610" s="66">
        <v>3537701</v>
      </c>
      <c r="C610" s="53">
        <v>20</v>
      </c>
      <c r="D610" s="54">
        <v>20</v>
      </c>
      <c r="E610" s="66" t="str">
        <f t="shared" si="19"/>
        <v>Piacatu20</v>
      </c>
      <c r="F610" s="67" t="str">
        <f t="shared" si="20"/>
        <v>353770120</v>
      </c>
      <c r="G610" s="55">
        <v>232.54</v>
      </c>
      <c r="H610" s="55">
        <v>0.5</v>
      </c>
      <c r="I610" s="55">
        <v>0.71</v>
      </c>
      <c r="J610" s="55">
        <v>1.7</v>
      </c>
      <c r="K610" s="55">
        <v>0.20999999999999996</v>
      </c>
    </row>
    <row r="611" spans="1:11" x14ac:dyDescent="0.2">
      <c r="A611" s="66" t="s">
        <v>429</v>
      </c>
      <c r="B611" s="66">
        <v>3537800</v>
      </c>
      <c r="C611" s="53">
        <v>10</v>
      </c>
      <c r="D611" s="54">
        <v>10</v>
      </c>
      <c r="E611" s="66" t="str">
        <f t="shared" si="19"/>
        <v>Piedade10</v>
      </c>
      <c r="F611" s="67" t="str">
        <f t="shared" si="20"/>
        <v>353780010</v>
      </c>
      <c r="G611" s="55">
        <v>745.54</v>
      </c>
      <c r="H611" s="55">
        <v>2.5499999999999998</v>
      </c>
      <c r="I611" s="55">
        <v>3.88</v>
      </c>
      <c r="J611" s="55">
        <v>9.6</v>
      </c>
      <c r="K611" s="55">
        <v>1.33</v>
      </c>
    </row>
    <row r="612" spans="1:11" x14ac:dyDescent="0.2">
      <c r="A612" s="66" t="s">
        <v>429</v>
      </c>
      <c r="B612" s="66">
        <v>3537800</v>
      </c>
      <c r="C612" s="53">
        <v>10</v>
      </c>
      <c r="D612" s="54">
        <v>11</v>
      </c>
      <c r="E612" s="66" t="str">
        <f t="shared" si="19"/>
        <v>Piedade11</v>
      </c>
      <c r="F612" s="67" t="str">
        <f t="shared" si="20"/>
        <v>353780011</v>
      </c>
      <c r="G612" s="55">
        <v>745.54</v>
      </c>
      <c r="H612" s="55">
        <v>2.5499999999999998</v>
      </c>
      <c r="I612" s="55">
        <v>3.88</v>
      </c>
      <c r="J612" s="55">
        <v>9.6</v>
      </c>
      <c r="K612" s="55">
        <v>1.33</v>
      </c>
    </row>
    <row r="613" spans="1:11" x14ac:dyDescent="0.2">
      <c r="A613" s="66" t="s">
        <v>429</v>
      </c>
      <c r="B613" s="66">
        <v>3537800</v>
      </c>
      <c r="C613" s="53">
        <v>10</v>
      </c>
      <c r="D613" s="54">
        <v>14</v>
      </c>
      <c r="E613" s="66" t="str">
        <f t="shared" si="19"/>
        <v>Piedade14</v>
      </c>
      <c r="F613" s="67" t="str">
        <f t="shared" si="20"/>
        <v>353780014</v>
      </c>
      <c r="G613" s="55">
        <v>745.54</v>
      </c>
      <c r="H613" s="55">
        <v>2.5499999999999998</v>
      </c>
      <c r="I613" s="55">
        <v>3.88</v>
      </c>
      <c r="J613" s="55">
        <v>9.6</v>
      </c>
      <c r="K613" s="55">
        <v>1.33</v>
      </c>
    </row>
    <row r="614" spans="1:11" x14ac:dyDescent="0.2">
      <c r="A614" s="66" t="s">
        <v>430</v>
      </c>
      <c r="B614" s="66">
        <v>3537909</v>
      </c>
      <c r="C614" s="53">
        <v>14</v>
      </c>
      <c r="D614" s="54">
        <v>14</v>
      </c>
      <c r="E614" s="66" t="str">
        <f t="shared" si="19"/>
        <v>Pilar do Sul14</v>
      </c>
      <c r="F614" s="67" t="str">
        <f t="shared" si="20"/>
        <v>353790914</v>
      </c>
      <c r="G614" s="55">
        <v>682.4</v>
      </c>
      <c r="H614" s="55">
        <v>2.4300000000000002</v>
      </c>
      <c r="I614" s="55">
        <v>3.34</v>
      </c>
      <c r="J614" s="55">
        <v>7.6</v>
      </c>
      <c r="K614" s="55">
        <v>0.9099999999999997</v>
      </c>
    </row>
    <row r="615" spans="1:11" x14ac:dyDescent="0.2">
      <c r="A615" s="66" t="s">
        <v>430</v>
      </c>
      <c r="B615" s="66">
        <v>3537909</v>
      </c>
      <c r="C615" s="53">
        <v>14</v>
      </c>
      <c r="D615" s="54">
        <v>10</v>
      </c>
      <c r="E615" s="66" t="str">
        <f t="shared" si="19"/>
        <v>Pilar do Sul10</v>
      </c>
      <c r="F615" s="67" t="str">
        <f t="shared" si="20"/>
        <v>353790910</v>
      </c>
      <c r="G615" s="55">
        <v>682.4</v>
      </c>
      <c r="H615" s="55">
        <v>2.4300000000000002</v>
      </c>
      <c r="I615" s="55">
        <v>3.34</v>
      </c>
      <c r="J615" s="55">
        <v>7.6</v>
      </c>
      <c r="K615" s="55">
        <v>0.9099999999999997</v>
      </c>
    </row>
    <row r="616" spans="1:11" x14ac:dyDescent="0.2">
      <c r="A616" s="66" t="s">
        <v>431</v>
      </c>
      <c r="B616" s="66">
        <v>3538006</v>
      </c>
      <c r="C616" s="53">
        <v>2</v>
      </c>
      <c r="D616" s="54">
        <v>2</v>
      </c>
      <c r="E616" s="66" t="str">
        <f t="shared" si="19"/>
        <v>Pindamonhangaba2</v>
      </c>
      <c r="F616" s="67" t="str">
        <f t="shared" si="20"/>
        <v>35380062</v>
      </c>
      <c r="G616" s="55">
        <v>730.17</v>
      </c>
      <c r="H616" s="55">
        <v>3.69</v>
      </c>
      <c r="I616" s="55">
        <v>4.82</v>
      </c>
      <c r="J616" s="55">
        <v>11.15</v>
      </c>
      <c r="K616" s="55">
        <v>1.1300000000000003</v>
      </c>
    </row>
    <row r="617" spans="1:11" x14ac:dyDescent="0.2">
      <c r="A617" s="66" t="s">
        <v>432</v>
      </c>
      <c r="B617" s="66">
        <v>3538105</v>
      </c>
      <c r="C617" s="53">
        <v>15</v>
      </c>
      <c r="D617" s="54">
        <v>15</v>
      </c>
      <c r="E617" s="66" t="str">
        <f t="shared" si="19"/>
        <v>Pindorama15</v>
      </c>
      <c r="F617" s="67" t="str">
        <f t="shared" si="20"/>
        <v>353810515</v>
      </c>
      <c r="G617" s="55">
        <v>184.53</v>
      </c>
      <c r="H617" s="55">
        <v>0.33</v>
      </c>
      <c r="I617" s="55">
        <v>0.49</v>
      </c>
      <c r="J617" s="55">
        <v>1.41</v>
      </c>
      <c r="K617" s="55">
        <v>0.15999999999999998</v>
      </c>
    </row>
    <row r="618" spans="1:11" x14ac:dyDescent="0.2">
      <c r="A618" s="66" t="s">
        <v>432</v>
      </c>
      <c r="B618" s="66">
        <v>3538105</v>
      </c>
      <c r="C618" s="53">
        <v>15</v>
      </c>
      <c r="D618" s="54">
        <v>16</v>
      </c>
      <c r="E618" s="66" t="str">
        <f t="shared" si="19"/>
        <v>Pindorama16</v>
      </c>
      <c r="F618" s="67" t="str">
        <f t="shared" si="20"/>
        <v>353810516</v>
      </c>
      <c r="G618" s="55">
        <v>184.53</v>
      </c>
      <c r="H618" s="55">
        <v>0.33</v>
      </c>
      <c r="I618" s="55">
        <v>0.49</v>
      </c>
      <c r="J618" s="55">
        <v>1.41</v>
      </c>
      <c r="K618" s="55">
        <v>0.15999999999999998</v>
      </c>
    </row>
    <row r="619" spans="1:11" x14ac:dyDescent="0.2">
      <c r="A619" s="66" t="s">
        <v>433</v>
      </c>
      <c r="B619" s="66">
        <v>3538204</v>
      </c>
      <c r="C619" s="53">
        <v>5</v>
      </c>
      <c r="D619" s="54">
        <v>5</v>
      </c>
      <c r="E619" s="66" t="str">
        <f t="shared" si="19"/>
        <v>Pinhalzinho5</v>
      </c>
      <c r="F619" s="67" t="str">
        <f t="shared" si="20"/>
        <v>35382045</v>
      </c>
      <c r="G619" s="55">
        <v>154.94999999999999</v>
      </c>
      <c r="H619" s="55">
        <v>0.48</v>
      </c>
      <c r="I619" s="55">
        <v>0.73</v>
      </c>
      <c r="J619" s="55">
        <v>1.92</v>
      </c>
      <c r="K619" s="55">
        <v>0.25</v>
      </c>
    </row>
    <row r="620" spans="1:11" x14ac:dyDescent="0.2">
      <c r="A620" s="66" t="s">
        <v>434</v>
      </c>
      <c r="B620" s="66">
        <v>3538303</v>
      </c>
      <c r="C620" s="53">
        <v>21</v>
      </c>
      <c r="D620" s="54">
        <v>21</v>
      </c>
      <c r="E620" s="66" t="str">
        <f t="shared" si="19"/>
        <v>Piquerobi21</v>
      </c>
      <c r="F620" s="67" t="str">
        <f t="shared" si="20"/>
        <v>353830321</v>
      </c>
      <c r="G620" s="55">
        <v>482.51</v>
      </c>
      <c r="H620" s="55">
        <v>1.3</v>
      </c>
      <c r="I620" s="55">
        <v>1.73</v>
      </c>
      <c r="J620" s="55">
        <v>3.59</v>
      </c>
      <c r="K620" s="55">
        <v>0.42999999999999994</v>
      </c>
    </row>
    <row r="621" spans="1:11" x14ac:dyDescent="0.2">
      <c r="A621" s="66" t="s">
        <v>434</v>
      </c>
      <c r="B621" s="66">
        <v>3538303</v>
      </c>
      <c r="C621" s="53">
        <v>21</v>
      </c>
      <c r="D621" s="54">
        <v>22</v>
      </c>
      <c r="E621" s="66" t="str">
        <f t="shared" si="19"/>
        <v>Piquerobi22</v>
      </c>
      <c r="F621" s="67" t="str">
        <f t="shared" si="20"/>
        <v>353830322</v>
      </c>
      <c r="G621" s="55">
        <v>482.51</v>
      </c>
      <c r="H621" s="55">
        <v>1.3</v>
      </c>
      <c r="I621" s="55">
        <v>1.73</v>
      </c>
      <c r="J621" s="55">
        <v>3.59</v>
      </c>
      <c r="K621" s="55">
        <v>0.42999999999999994</v>
      </c>
    </row>
    <row r="622" spans="1:11" x14ac:dyDescent="0.2">
      <c r="A622" s="66" t="s">
        <v>435</v>
      </c>
      <c r="B622" s="66">
        <v>3538501</v>
      </c>
      <c r="C622" s="53">
        <v>2</v>
      </c>
      <c r="D622" s="54">
        <v>2</v>
      </c>
      <c r="E622" s="66" t="str">
        <f t="shared" si="19"/>
        <v>Piquete2</v>
      </c>
      <c r="F622" s="67" t="str">
        <f t="shared" si="20"/>
        <v>35385012</v>
      </c>
      <c r="G622" s="55">
        <v>175.88</v>
      </c>
      <c r="H622" s="55">
        <v>0.86</v>
      </c>
      <c r="I622" s="55">
        <v>1.1200000000000001</v>
      </c>
      <c r="J622" s="55">
        <v>2.59</v>
      </c>
      <c r="K622" s="55">
        <v>0.26000000000000012</v>
      </c>
    </row>
    <row r="623" spans="1:11" x14ac:dyDescent="0.2">
      <c r="A623" s="66" t="s">
        <v>436</v>
      </c>
      <c r="B623" s="66">
        <v>3538600</v>
      </c>
      <c r="C623" s="53">
        <v>5</v>
      </c>
      <c r="D623" s="54">
        <v>5</v>
      </c>
      <c r="E623" s="66" t="str">
        <f t="shared" si="19"/>
        <v>Piracaia5</v>
      </c>
      <c r="F623" s="67" t="str">
        <f t="shared" si="20"/>
        <v>35386005</v>
      </c>
      <c r="G623" s="55">
        <v>384.73</v>
      </c>
      <c r="H623" s="55">
        <v>1.19</v>
      </c>
      <c r="I623" s="55">
        <v>1.82</v>
      </c>
      <c r="J623" s="55">
        <v>4.82</v>
      </c>
      <c r="K623" s="55">
        <v>0.63000000000000012</v>
      </c>
    </row>
    <row r="624" spans="1:11" x14ac:dyDescent="0.2">
      <c r="A624" s="66" t="s">
        <v>437</v>
      </c>
      <c r="B624" s="66">
        <v>3538709</v>
      </c>
      <c r="C624" s="53">
        <v>5</v>
      </c>
      <c r="D624" s="54">
        <v>5</v>
      </c>
      <c r="E624" s="66" t="str">
        <f t="shared" si="19"/>
        <v>Piracicaba5</v>
      </c>
      <c r="F624" s="67" t="str">
        <f t="shared" si="20"/>
        <v>35387095</v>
      </c>
      <c r="G624" s="55">
        <v>1369.51</v>
      </c>
      <c r="H624" s="55">
        <v>3.79</v>
      </c>
      <c r="I624" s="55">
        <v>5.95</v>
      </c>
      <c r="J624" s="55">
        <v>15.87</v>
      </c>
      <c r="K624" s="55">
        <v>2.16</v>
      </c>
    </row>
    <row r="625" spans="1:11" x14ac:dyDescent="0.2">
      <c r="A625" s="66" t="s">
        <v>437</v>
      </c>
      <c r="B625" s="66">
        <v>3538709</v>
      </c>
      <c r="C625" s="53">
        <v>5</v>
      </c>
      <c r="D625" s="54">
        <v>10</v>
      </c>
      <c r="E625" s="66" t="str">
        <f t="shared" si="19"/>
        <v>Piracicaba10</v>
      </c>
      <c r="F625" s="67" t="str">
        <f t="shared" si="20"/>
        <v>353870910</v>
      </c>
      <c r="G625" s="55">
        <v>1369.51</v>
      </c>
      <c r="H625" s="55">
        <v>3.79</v>
      </c>
      <c r="I625" s="55">
        <v>5.95</v>
      </c>
      <c r="J625" s="55">
        <v>15.87</v>
      </c>
      <c r="K625" s="55">
        <v>2.16</v>
      </c>
    </row>
    <row r="626" spans="1:11" x14ac:dyDescent="0.2">
      <c r="A626" s="66" t="s">
        <v>438</v>
      </c>
      <c r="B626" s="66">
        <v>3538808</v>
      </c>
      <c r="C626" s="53">
        <v>14</v>
      </c>
      <c r="D626" s="54">
        <v>14</v>
      </c>
      <c r="E626" s="66" t="str">
        <f t="shared" si="19"/>
        <v>Piraju14</v>
      </c>
      <c r="F626" s="67" t="str">
        <f t="shared" si="20"/>
        <v>353880814</v>
      </c>
      <c r="G626" s="55">
        <v>505.23</v>
      </c>
      <c r="H626" s="55">
        <v>1.85</v>
      </c>
      <c r="I626" s="55">
        <v>2.54</v>
      </c>
      <c r="J626" s="55">
        <v>5.65</v>
      </c>
      <c r="K626" s="55">
        <v>0.69</v>
      </c>
    </row>
    <row r="627" spans="1:11" x14ac:dyDescent="0.2">
      <c r="A627" s="66" t="s">
        <v>439</v>
      </c>
      <c r="B627" s="66">
        <v>3538907</v>
      </c>
      <c r="C627" s="53">
        <v>16</v>
      </c>
      <c r="D627" s="54">
        <v>16</v>
      </c>
      <c r="E627" s="66" t="str">
        <f t="shared" si="19"/>
        <v>Pirajuí16</v>
      </c>
      <c r="F627" s="67" t="str">
        <f t="shared" si="20"/>
        <v>353890716</v>
      </c>
      <c r="G627" s="55">
        <v>819.43</v>
      </c>
      <c r="H627" s="55">
        <v>1.89</v>
      </c>
      <c r="I627" s="55">
        <v>2.5099999999999998</v>
      </c>
      <c r="J627" s="55">
        <v>6.09</v>
      </c>
      <c r="K627" s="55">
        <v>0.61999999999999988</v>
      </c>
    </row>
    <row r="628" spans="1:11" x14ac:dyDescent="0.2">
      <c r="A628" s="66" t="s">
        <v>439</v>
      </c>
      <c r="B628" s="66">
        <v>3538907</v>
      </c>
      <c r="C628" s="53">
        <v>16</v>
      </c>
      <c r="D628" s="54">
        <v>20</v>
      </c>
      <c r="E628" s="66" t="str">
        <f t="shared" si="19"/>
        <v>Pirajuí20</v>
      </c>
      <c r="F628" s="67" t="str">
        <f t="shared" si="20"/>
        <v>353890720</v>
      </c>
      <c r="G628" s="55">
        <v>819.43</v>
      </c>
      <c r="H628" s="55">
        <v>1.89</v>
      </c>
      <c r="I628" s="55">
        <v>2.5099999999999998</v>
      </c>
      <c r="J628" s="55">
        <v>6.09</v>
      </c>
      <c r="K628" s="55">
        <v>0.61999999999999988</v>
      </c>
    </row>
    <row r="629" spans="1:11" x14ac:dyDescent="0.2">
      <c r="A629" s="66" t="s">
        <v>440</v>
      </c>
      <c r="B629" s="66">
        <v>3539004</v>
      </c>
      <c r="C629" s="53">
        <v>15</v>
      </c>
      <c r="D629" s="54">
        <v>15</v>
      </c>
      <c r="E629" s="66" t="str">
        <f t="shared" si="19"/>
        <v>Pirangi15</v>
      </c>
      <c r="F629" s="67" t="str">
        <f t="shared" si="20"/>
        <v>353900415</v>
      </c>
      <c r="G629" s="55">
        <v>215.79</v>
      </c>
      <c r="H629" s="55">
        <v>0.35</v>
      </c>
      <c r="I629" s="55">
        <v>0.53</v>
      </c>
      <c r="J629" s="55">
        <v>1.63</v>
      </c>
      <c r="K629" s="55">
        <v>0.18000000000000005</v>
      </c>
    </row>
    <row r="630" spans="1:11" x14ac:dyDescent="0.2">
      <c r="A630" s="66" t="s">
        <v>441</v>
      </c>
      <c r="B630" s="66">
        <v>3539103</v>
      </c>
      <c r="C630" s="53">
        <v>6</v>
      </c>
      <c r="D630" s="54">
        <v>6</v>
      </c>
      <c r="E630" s="66" t="str">
        <f t="shared" si="19"/>
        <v>Pirapora do Bom Jesus6</v>
      </c>
      <c r="F630" s="67" t="str">
        <f t="shared" si="20"/>
        <v>35391036</v>
      </c>
      <c r="G630" s="55">
        <v>108.26</v>
      </c>
      <c r="H630" s="55">
        <v>0.33</v>
      </c>
      <c r="I630" s="55">
        <v>0.54</v>
      </c>
      <c r="J630" s="55">
        <v>1.42</v>
      </c>
      <c r="K630" s="55">
        <v>0.21000000000000002</v>
      </c>
    </row>
    <row r="631" spans="1:11" x14ac:dyDescent="0.2">
      <c r="A631" s="66" t="s">
        <v>441</v>
      </c>
      <c r="B631" s="66">
        <v>3539103</v>
      </c>
      <c r="C631" s="53">
        <v>6</v>
      </c>
      <c r="D631" s="54">
        <v>10</v>
      </c>
      <c r="E631" s="66" t="str">
        <f t="shared" si="19"/>
        <v>Pirapora do Bom Jesus10</v>
      </c>
      <c r="F631" s="67" t="str">
        <f t="shared" si="20"/>
        <v>353910310</v>
      </c>
      <c r="G631" s="55">
        <v>108.26</v>
      </c>
      <c r="H631" s="55">
        <v>0.33</v>
      </c>
      <c r="I631" s="55">
        <v>0.54</v>
      </c>
      <c r="J631" s="55">
        <v>1.42</v>
      </c>
      <c r="K631" s="55">
        <v>0.21000000000000002</v>
      </c>
    </row>
    <row r="632" spans="1:11" x14ac:dyDescent="0.2">
      <c r="A632" s="66" t="s">
        <v>442</v>
      </c>
      <c r="B632" s="66">
        <v>3539202</v>
      </c>
      <c r="C632" s="53">
        <v>22</v>
      </c>
      <c r="D632" s="54">
        <v>22</v>
      </c>
      <c r="E632" s="66" t="str">
        <f t="shared" si="19"/>
        <v>Pirapozinho22</v>
      </c>
      <c r="F632" s="67" t="str">
        <f t="shared" si="20"/>
        <v>353920222</v>
      </c>
      <c r="G632" s="55">
        <v>480.8</v>
      </c>
      <c r="H632" s="55">
        <v>1.34</v>
      </c>
      <c r="I632" s="55">
        <v>1.84</v>
      </c>
      <c r="J632" s="55">
        <v>3.62</v>
      </c>
      <c r="K632" s="55">
        <v>0.5</v>
      </c>
    </row>
    <row r="633" spans="1:11" x14ac:dyDescent="0.2">
      <c r="A633" s="66" t="s">
        <v>443</v>
      </c>
      <c r="B633" s="66">
        <v>3539301</v>
      </c>
      <c r="C633" s="53">
        <v>9</v>
      </c>
      <c r="D633" s="54">
        <v>9</v>
      </c>
      <c r="E633" s="66" t="str">
        <f t="shared" si="19"/>
        <v>Pirassununga9</v>
      </c>
      <c r="F633" s="67" t="str">
        <f t="shared" si="20"/>
        <v>35393019</v>
      </c>
      <c r="G633" s="55">
        <v>726.94</v>
      </c>
      <c r="H633" s="55">
        <v>2.38</v>
      </c>
      <c r="I633" s="55">
        <v>3.54</v>
      </c>
      <c r="J633" s="55">
        <v>9.81</v>
      </c>
      <c r="K633" s="55">
        <v>1.1600000000000001</v>
      </c>
    </row>
    <row r="634" spans="1:11" x14ac:dyDescent="0.2">
      <c r="A634" s="66" t="s">
        <v>444</v>
      </c>
      <c r="B634" s="66">
        <v>3539400</v>
      </c>
      <c r="C634" s="53">
        <v>16</v>
      </c>
      <c r="D634" s="54">
        <v>16</v>
      </c>
      <c r="E634" s="66" t="str">
        <f t="shared" si="19"/>
        <v>Piratininga16</v>
      </c>
      <c r="F634" s="67" t="str">
        <f t="shared" si="20"/>
        <v>353940016</v>
      </c>
      <c r="G634" s="55">
        <v>397.21</v>
      </c>
      <c r="H634" s="55">
        <v>1.18</v>
      </c>
      <c r="I634" s="55">
        <v>1.51</v>
      </c>
      <c r="J634" s="55">
        <v>3.26</v>
      </c>
      <c r="K634" s="55">
        <v>0.33000000000000007</v>
      </c>
    </row>
    <row r="635" spans="1:11" x14ac:dyDescent="0.2">
      <c r="A635" s="66" t="s">
        <v>444</v>
      </c>
      <c r="B635" s="66">
        <v>3539400</v>
      </c>
      <c r="C635" s="53">
        <v>16</v>
      </c>
      <c r="D635" s="54">
        <v>17</v>
      </c>
      <c r="E635" s="66" t="str">
        <f t="shared" si="19"/>
        <v>Piratininga17</v>
      </c>
      <c r="F635" s="67" t="str">
        <f t="shared" si="20"/>
        <v>353940017</v>
      </c>
      <c r="G635" s="55">
        <v>397.21</v>
      </c>
      <c r="H635" s="55">
        <v>1.18</v>
      </c>
      <c r="I635" s="55">
        <v>1.51</v>
      </c>
      <c r="J635" s="55">
        <v>3.26</v>
      </c>
      <c r="K635" s="55">
        <v>0.33000000000000007</v>
      </c>
    </row>
    <row r="636" spans="1:11" x14ac:dyDescent="0.2">
      <c r="A636" s="66" t="s">
        <v>445</v>
      </c>
      <c r="B636" s="66">
        <v>3539509</v>
      </c>
      <c r="C636" s="53">
        <v>9</v>
      </c>
      <c r="D636" s="54">
        <v>9</v>
      </c>
      <c r="E636" s="66" t="str">
        <f t="shared" si="19"/>
        <v>Pitangueiras9</v>
      </c>
      <c r="F636" s="67" t="str">
        <f t="shared" si="20"/>
        <v>35395099</v>
      </c>
      <c r="G636" s="55">
        <v>429.58</v>
      </c>
      <c r="H636" s="55">
        <v>1.33</v>
      </c>
      <c r="I636" s="55">
        <v>1.99</v>
      </c>
      <c r="J636" s="55">
        <v>5.48</v>
      </c>
      <c r="K636" s="55">
        <v>0.65999999999999992</v>
      </c>
    </row>
    <row r="637" spans="1:11" x14ac:dyDescent="0.2">
      <c r="A637" s="66" t="s">
        <v>445</v>
      </c>
      <c r="B637" s="66">
        <v>3539509</v>
      </c>
      <c r="C637" s="53">
        <v>9</v>
      </c>
      <c r="D637" s="54">
        <v>12</v>
      </c>
      <c r="E637" s="66" t="str">
        <f t="shared" si="19"/>
        <v>Pitangueiras12</v>
      </c>
      <c r="F637" s="67" t="str">
        <f t="shared" si="20"/>
        <v>353950912</v>
      </c>
      <c r="G637" s="55">
        <v>429.58</v>
      </c>
      <c r="H637" s="55">
        <v>1.33</v>
      </c>
      <c r="I637" s="55">
        <v>1.99</v>
      </c>
      <c r="J637" s="55">
        <v>5.48</v>
      </c>
      <c r="K637" s="55">
        <v>0.65999999999999992</v>
      </c>
    </row>
    <row r="638" spans="1:11" x14ac:dyDescent="0.2">
      <c r="A638" s="66" t="s">
        <v>446</v>
      </c>
      <c r="B638" s="66">
        <v>3539608</v>
      </c>
      <c r="C638" s="53">
        <v>19</v>
      </c>
      <c r="D638" s="54">
        <v>19</v>
      </c>
      <c r="E638" s="66" t="str">
        <f t="shared" si="19"/>
        <v>Planalto19</v>
      </c>
      <c r="F638" s="67" t="str">
        <f t="shared" si="20"/>
        <v>353960819</v>
      </c>
      <c r="G638" s="55">
        <v>289.54000000000002</v>
      </c>
      <c r="H638" s="55">
        <v>0.5</v>
      </c>
      <c r="I638" s="55">
        <v>0.67</v>
      </c>
      <c r="J638" s="55">
        <v>2.11</v>
      </c>
      <c r="K638" s="55">
        <v>0.17000000000000004</v>
      </c>
    </row>
    <row r="639" spans="1:11" x14ac:dyDescent="0.2">
      <c r="A639" s="66" t="s">
        <v>447</v>
      </c>
      <c r="B639" s="66">
        <v>3539707</v>
      </c>
      <c r="C639" s="53">
        <v>17</v>
      </c>
      <c r="D639" s="54">
        <v>17</v>
      </c>
      <c r="E639" s="66" t="str">
        <f t="shared" si="19"/>
        <v>Platina17</v>
      </c>
      <c r="F639" s="67" t="str">
        <f t="shared" si="20"/>
        <v>353970717</v>
      </c>
      <c r="G639" s="55">
        <v>327.83</v>
      </c>
      <c r="H639" s="55">
        <v>1.26</v>
      </c>
      <c r="I639" s="55">
        <v>1.59</v>
      </c>
      <c r="J639" s="55">
        <v>3.01</v>
      </c>
      <c r="K639" s="55">
        <v>0.33000000000000007</v>
      </c>
    </row>
    <row r="640" spans="1:11" x14ac:dyDescent="0.2">
      <c r="A640" s="66" t="s">
        <v>448</v>
      </c>
      <c r="B640" s="66">
        <v>3539806</v>
      </c>
      <c r="C640" s="53">
        <v>6</v>
      </c>
      <c r="D640" s="54">
        <v>6</v>
      </c>
      <c r="E640" s="66" t="str">
        <f t="shared" si="19"/>
        <v>Poá6</v>
      </c>
      <c r="F640" s="67" t="str">
        <f t="shared" si="20"/>
        <v>35398066</v>
      </c>
      <c r="G640" s="55">
        <v>17.18</v>
      </c>
      <c r="H640" s="55">
        <v>0.06</v>
      </c>
      <c r="I640" s="55">
        <v>0.1</v>
      </c>
      <c r="J640" s="55">
        <v>0.26</v>
      </c>
      <c r="K640" s="55">
        <v>4.0000000000000008E-2</v>
      </c>
    </row>
    <row r="641" spans="1:11" x14ac:dyDescent="0.2">
      <c r="A641" s="66" t="s">
        <v>449</v>
      </c>
      <c r="B641" s="66">
        <v>3539905</v>
      </c>
      <c r="C641" s="53">
        <v>19</v>
      </c>
      <c r="D641" s="54">
        <v>19</v>
      </c>
      <c r="E641" s="66" t="str">
        <f t="shared" si="19"/>
        <v>Poloni19</v>
      </c>
      <c r="F641" s="67" t="str">
        <f t="shared" si="20"/>
        <v>353990519</v>
      </c>
      <c r="G641" s="55">
        <v>134.77000000000001</v>
      </c>
      <c r="H641" s="55">
        <v>0.23</v>
      </c>
      <c r="I641" s="55">
        <v>0.32</v>
      </c>
      <c r="J641" s="55">
        <v>1</v>
      </c>
      <c r="K641" s="55">
        <v>0.09</v>
      </c>
    </row>
    <row r="642" spans="1:11" x14ac:dyDescent="0.2">
      <c r="A642" s="66" t="s">
        <v>449</v>
      </c>
      <c r="B642" s="66">
        <v>3539905</v>
      </c>
      <c r="C642" s="53">
        <v>19</v>
      </c>
      <c r="D642" s="54">
        <v>18</v>
      </c>
      <c r="E642" s="66" t="str">
        <f t="shared" si="19"/>
        <v>Poloni18</v>
      </c>
      <c r="F642" s="67" t="str">
        <f t="shared" si="20"/>
        <v>353990518</v>
      </c>
      <c r="G642" s="55">
        <v>134.77000000000001</v>
      </c>
      <c r="H642" s="55">
        <v>0.23</v>
      </c>
      <c r="I642" s="55">
        <v>0.32</v>
      </c>
      <c r="J642" s="55">
        <v>1</v>
      </c>
      <c r="K642" s="55">
        <v>0.09</v>
      </c>
    </row>
    <row r="643" spans="1:11" x14ac:dyDescent="0.2">
      <c r="A643" s="66" t="s">
        <v>450</v>
      </c>
      <c r="B643" s="66">
        <v>3540002</v>
      </c>
      <c r="C643" s="53">
        <v>20</v>
      </c>
      <c r="D643" s="54">
        <v>20</v>
      </c>
      <c r="E643" s="66" t="str">
        <f t="shared" si="19"/>
        <v>Pompéia20</v>
      </c>
      <c r="F643" s="67" t="str">
        <f t="shared" si="20"/>
        <v>354000220</v>
      </c>
      <c r="G643" s="55">
        <v>786.41</v>
      </c>
      <c r="H643" s="55">
        <v>1.78</v>
      </c>
      <c r="I643" s="55">
        <v>2.48</v>
      </c>
      <c r="J643" s="55">
        <v>5.75</v>
      </c>
      <c r="K643" s="55">
        <v>0.7</v>
      </c>
    </row>
    <row r="644" spans="1:11" x14ac:dyDescent="0.2">
      <c r="A644" s="66" t="s">
        <v>450</v>
      </c>
      <c r="B644" s="66">
        <v>3540002</v>
      </c>
      <c r="C644" s="53">
        <v>20</v>
      </c>
      <c r="D644" s="54">
        <v>21</v>
      </c>
      <c r="E644" s="66" t="str">
        <f t="shared" si="19"/>
        <v>Pompéia21</v>
      </c>
      <c r="F644" s="67" t="str">
        <f t="shared" si="20"/>
        <v>354000221</v>
      </c>
      <c r="G644" s="55">
        <v>786.41</v>
      </c>
      <c r="H644" s="55">
        <v>1.78</v>
      </c>
      <c r="I644" s="55">
        <v>2.48</v>
      </c>
      <c r="J644" s="55">
        <v>5.75</v>
      </c>
      <c r="K644" s="55">
        <v>0.7</v>
      </c>
    </row>
    <row r="645" spans="1:11" x14ac:dyDescent="0.2">
      <c r="A645" s="66" t="s">
        <v>451</v>
      </c>
      <c r="B645" s="66">
        <v>3540101</v>
      </c>
      <c r="C645" s="53">
        <v>16</v>
      </c>
      <c r="D645" s="54">
        <v>16</v>
      </c>
      <c r="E645" s="66" t="str">
        <f t="shared" si="19"/>
        <v>Pongaí16</v>
      </c>
      <c r="F645" s="67" t="str">
        <f t="shared" si="20"/>
        <v>354010116</v>
      </c>
      <c r="G645" s="55">
        <v>183.38</v>
      </c>
      <c r="H645" s="55">
        <v>0.43</v>
      </c>
      <c r="I645" s="55">
        <v>0.56000000000000005</v>
      </c>
      <c r="J645" s="55">
        <v>1.37</v>
      </c>
      <c r="K645" s="55">
        <v>0.13000000000000006</v>
      </c>
    </row>
    <row r="646" spans="1:11" x14ac:dyDescent="0.2">
      <c r="A646" s="66" t="s">
        <v>452</v>
      </c>
      <c r="B646" s="66">
        <v>3540200</v>
      </c>
      <c r="C646" s="53">
        <v>9</v>
      </c>
      <c r="D646" s="54">
        <v>9</v>
      </c>
      <c r="E646" s="66" t="str">
        <f t="shared" si="19"/>
        <v>Pontal9</v>
      </c>
      <c r="F646" s="67" t="str">
        <f t="shared" si="20"/>
        <v>35402009</v>
      </c>
      <c r="G646" s="55">
        <v>355.26</v>
      </c>
      <c r="H646" s="55">
        <v>1.2</v>
      </c>
      <c r="I646" s="55">
        <v>1.77</v>
      </c>
      <c r="J646" s="55">
        <v>5.32</v>
      </c>
      <c r="K646" s="55">
        <v>0.57000000000000006</v>
      </c>
    </row>
    <row r="647" spans="1:11" x14ac:dyDescent="0.2">
      <c r="A647" s="66" t="s">
        <v>452</v>
      </c>
      <c r="B647" s="66">
        <v>3540200</v>
      </c>
      <c r="C647" s="53">
        <v>9</v>
      </c>
      <c r="D647" s="54">
        <v>4</v>
      </c>
      <c r="E647" s="66" t="str">
        <f t="shared" si="19"/>
        <v>Pontal4</v>
      </c>
      <c r="F647" s="67" t="str">
        <f t="shared" si="20"/>
        <v>35402004</v>
      </c>
      <c r="G647" s="55">
        <v>355.26</v>
      </c>
      <c r="H647" s="55">
        <v>1.2</v>
      </c>
      <c r="I647" s="55">
        <v>1.77</v>
      </c>
      <c r="J647" s="55">
        <v>5.32</v>
      </c>
      <c r="K647" s="55">
        <v>0.57000000000000006</v>
      </c>
    </row>
    <row r="648" spans="1:11" x14ac:dyDescent="0.2">
      <c r="A648" s="66" t="s">
        <v>453</v>
      </c>
      <c r="B648" s="66">
        <v>3540259</v>
      </c>
      <c r="C648" s="53">
        <v>18</v>
      </c>
      <c r="D648" s="54">
        <v>18</v>
      </c>
      <c r="E648" s="66" t="str">
        <f t="shared" si="19"/>
        <v>Pontalinda18</v>
      </c>
      <c r="F648" s="67" t="str">
        <f t="shared" si="20"/>
        <v>354025918</v>
      </c>
      <c r="G648" s="55">
        <v>210.26</v>
      </c>
      <c r="H648" s="55">
        <v>0.37</v>
      </c>
      <c r="I648" s="55">
        <v>0.5</v>
      </c>
      <c r="J648" s="55">
        <v>1.58</v>
      </c>
      <c r="K648" s="55">
        <v>0.13</v>
      </c>
    </row>
    <row r="649" spans="1:11" x14ac:dyDescent="0.2">
      <c r="A649" s="66" t="s">
        <v>454</v>
      </c>
      <c r="B649" s="66">
        <v>3540309</v>
      </c>
      <c r="C649" s="53">
        <v>15</v>
      </c>
      <c r="D649" s="54">
        <v>15</v>
      </c>
      <c r="E649" s="66" t="str">
        <f t="shared" si="19"/>
        <v>Pontes Gestal15</v>
      </c>
      <c r="F649" s="67" t="str">
        <f t="shared" si="20"/>
        <v>354030915</v>
      </c>
      <c r="G649" s="55">
        <v>217.13</v>
      </c>
      <c r="H649" s="55">
        <v>0.35</v>
      </c>
      <c r="I649" s="55">
        <v>0.53</v>
      </c>
      <c r="J649" s="55">
        <v>1.66</v>
      </c>
      <c r="K649" s="55">
        <v>0.18000000000000005</v>
      </c>
    </row>
    <row r="650" spans="1:11" x14ac:dyDescent="0.2">
      <c r="A650" s="66" t="s">
        <v>455</v>
      </c>
      <c r="B650" s="66">
        <v>3540408</v>
      </c>
      <c r="C650" s="53">
        <v>15</v>
      </c>
      <c r="D650" s="54">
        <v>15</v>
      </c>
      <c r="E650" s="66" t="str">
        <f t="shared" si="19"/>
        <v>Populina15</v>
      </c>
      <c r="F650" s="67" t="str">
        <f t="shared" si="20"/>
        <v>354040815</v>
      </c>
      <c r="G650" s="55">
        <v>315.43</v>
      </c>
      <c r="H650" s="55">
        <v>0.53</v>
      </c>
      <c r="I650" s="55">
        <v>0.79</v>
      </c>
      <c r="J650" s="55">
        <v>2.5</v>
      </c>
      <c r="K650" s="55">
        <v>0.26</v>
      </c>
    </row>
    <row r="651" spans="1:11" x14ac:dyDescent="0.2">
      <c r="A651" s="66" t="s">
        <v>456</v>
      </c>
      <c r="B651" s="66">
        <v>3540507</v>
      </c>
      <c r="C651" s="53">
        <v>10</v>
      </c>
      <c r="D651" s="54">
        <v>10</v>
      </c>
      <c r="E651" s="66" t="str">
        <f t="shared" si="19"/>
        <v>Porangaba10</v>
      </c>
      <c r="F651" s="67" t="str">
        <f t="shared" si="20"/>
        <v>354050710</v>
      </c>
      <c r="G651" s="55">
        <v>266.57</v>
      </c>
      <c r="H651" s="55">
        <v>0.49</v>
      </c>
      <c r="I651" s="55">
        <v>0.85</v>
      </c>
      <c r="J651" s="55">
        <v>2.36</v>
      </c>
      <c r="K651" s="55">
        <v>0.36</v>
      </c>
    </row>
    <row r="652" spans="1:11" x14ac:dyDescent="0.2">
      <c r="A652" s="66" t="s">
        <v>457</v>
      </c>
      <c r="B652" s="66">
        <v>3540606</v>
      </c>
      <c r="C652" s="53">
        <v>10</v>
      </c>
      <c r="D652" s="54">
        <v>10</v>
      </c>
      <c r="E652" s="66" t="str">
        <f t="shared" si="19"/>
        <v>Porto Feliz10</v>
      </c>
      <c r="F652" s="67" t="str">
        <f t="shared" si="20"/>
        <v>354060610</v>
      </c>
      <c r="G652" s="55">
        <v>556.55999999999995</v>
      </c>
      <c r="H652" s="55">
        <v>1.05</v>
      </c>
      <c r="I652" s="55">
        <v>1.81</v>
      </c>
      <c r="J652" s="55">
        <v>5.03</v>
      </c>
      <c r="K652" s="55">
        <v>0.76</v>
      </c>
    </row>
    <row r="653" spans="1:11" x14ac:dyDescent="0.2">
      <c r="A653" s="66" t="s">
        <v>458</v>
      </c>
      <c r="B653" s="66">
        <v>3540705</v>
      </c>
      <c r="C653" s="53">
        <v>9</v>
      </c>
      <c r="D653" s="54">
        <v>9</v>
      </c>
      <c r="E653" s="66" t="str">
        <f t="shared" si="19"/>
        <v>Porto Ferreira9</v>
      </c>
      <c r="F653" s="67" t="str">
        <f t="shared" si="20"/>
        <v>35407059</v>
      </c>
      <c r="G653" s="55">
        <v>243.91</v>
      </c>
      <c r="H653" s="55">
        <v>0.81</v>
      </c>
      <c r="I653" s="55">
        <v>1.2</v>
      </c>
      <c r="J653" s="55">
        <v>3.32</v>
      </c>
      <c r="K653" s="55">
        <v>0.3899999999999999</v>
      </c>
    </row>
    <row r="654" spans="1:11" x14ac:dyDescent="0.2">
      <c r="A654" s="66" t="s">
        <v>459</v>
      </c>
      <c r="B654" s="66">
        <v>3540754</v>
      </c>
      <c r="C654" s="53">
        <v>2</v>
      </c>
      <c r="D654" s="54">
        <v>2</v>
      </c>
      <c r="E654" s="66" t="str">
        <f t="shared" si="19"/>
        <v>Potim2</v>
      </c>
      <c r="F654" s="67" t="str">
        <f t="shared" si="20"/>
        <v>35407542</v>
      </c>
      <c r="G654" s="55">
        <v>44.65</v>
      </c>
      <c r="H654" s="55">
        <v>0.23</v>
      </c>
      <c r="I654" s="55">
        <v>0.28999999999999998</v>
      </c>
      <c r="J654" s="55">
        <v>0.67</v>
      </c>
      <c r="K654" s="55">
        <v>5.999999999999997E-2</v>
      </c>
    </row>
    <row r="655" spans="1:11" x14ac:dyDescent="0.2">
      <c r="A655" s="66" t="s">
        <v>460</v>
      </c>
      <c r="B655" s="66">
        <v>3540804</v>
      </c>
      <c r="C655" s="53">
        <v>16</v>
      </c>
      <c r="D655" s="54">
        <v>16</v>
      </c>
      <c r="E655" s="66" t="str">
        <f t="shared" si="19"/>
        <v>Potirendaba16</v>
      </c>
      <c r="F655" s="67" t="str">
        <f t="shared" si="20"/>
        <v>354080416</v>
      </c>
      <c r="G655" s="55">
        <v>342.39</v>
      </c>
      <c r="H655" s="55">
        <v>0.8</v>
      </c>
      <c r="I655" s="55">
        <v>1.03</v>
      </c>
      <c r="J655" s="55">
        <v>2.52</v>
      </c>
      <c r="K655" s="55">
        <v>0.22999999999999998</v>
      </c>
    </row>
    <row r="656" spans="1:11" x14ac:dyDescent="0.2">
      <c r="A656" s="66" t="s">
        <v>461</v>
      </c>
      <c r="B656" s="66">
        <v>3540853</v>
      </c>
      <c r="C656" s="53">
        <v>21</v>
      </c>
      <c r="D656" s="54">
        <v>21</v>
      </c>
      <c r="E656" s="66" t="str">
        <f t="shared" si="19"/>
        <v>Pracinha21</v>
      </c>
      <c r="F656" s="67" t="str">
        <f t="shared" si="20"/>
        <v>354085321</v>
      </c>
      <c r="G656" s="55">
        <v>63.05</v>
      </c>
      <c r="H656" s="55">
        <v>0.17</v>
      </c>
      <c r="I656" s="55">
        <v>0.23</v>
      </c>
      <c r="J656" s="55">
        <v>0.49</v>
      </c>
      <c r="K656" s="55">
        <v>0.06</v>
      </c>
    </row>
    <row r="657" spans="1:11" x14ac:dyDescent="0.2">
      <c r="A657" s="66" t="s">
        <v>462</v>
      </c>
      <c r="B657" s="66">
        <v>3540903</v>
      </c>
      <c r="C657" s="53">
        <v>9</v>
      </c>
      <c r="D657" s="54">
        <v>9</v>
      </c>
      <c r="E657" s="66" t="str">
        <f t="shared" si="19"/>
        <v>Pradópolis9</v>
      </c>
      <c r="F657" s="67" t="str">
        <f t="shared" si="20"/>
        <v>35409039</v>
      </c>
      <c r="G657" s="55">
        <v>167.2</v>
      </c>
      <c r="H657" s="55">
        <v>0.54</v>
      </c>
      <c r="I657" s="55">
        <v>0.8</v>
      </c>
      <c r="J657" s="55">
        <v>2.23</v>
      </c>
      <c r="K657" s="55">
        <v>0.26</v>
      </c>
    </row>
    <row r="658" spans="1:11" x14ac:dyDescent="0.2">
      <c r="A658" s="66" t="s">
        <v>463</v>
      </c>
      <c r="B658" s="66">
        <v>3541000</v>
      </c>
      <c r="C658" s="53">
        <v>7</v>
      </c>
      <c r="D658" s="54">
        <v>7</v>
      </c>
      <c r="E658" s="66" t="str">
        <f t="shared" si="19"/>
        <v>Praia Grande7</v>
      </c>
      <c r="F658" s="67" t="str">
        <f t="shared" si="20"/>
        <v>35410007</v>
      </c>
      <c r="G658" s="55">
        <v>149.08000000000001</v>
      </c>
      <c r="H658" s="55">
        <v>2.0699999999999998</v>
      </c>
      <c r="I658" s="55">
        <v>3.13</v>
      </c>
      <c r="J658" s="55">
        <v>8.3800000000000008</v>
      </c>
      <c r="K658" s="55">
        <v>1.06</v>
      </c>
    </row>
    <row r="659" spans="1:11" x14ac:dyDescent="0.2">
      <c r="A659" s="66" t="s">
        <v>464</v>
      </c>
      <c r="B659" s="66">
        <v>3541059</v>
      </c>
      <c r="C659" s="53">
        <v>17</v>
      </c>
      <c r="D659" s="54">
        <v>17</v>
      </c>
      <c r="E659" s="66" t="str">
        <f t="shared" si="19"/>
        <v>Pratânia17</v>
      </c>
      <c r="F659" s="67" t="str">
        <f t="shared" si="20"/>
        <v>354105917</v>
      </c>
      <c r="G659" s="55">
        <v>179.82</v>
      </c>
      <c r="H659" s="55">
        <v>0.67</v>
      </c>
      <c r="I659" s="55">
        <v>0.84</v>
      </c>
      <c r="J659" s="55">
        <v>1.59</v>
      </c>
      <c r="K659" s="55">
        <v>0.16999999999999993</v>
      </c>
    </row>
    <row r="660" spans="1:11" x14ac:dyDescent="0.2">
      <c r="A660" s="66" t="s">
        <v>465</v>
      </c>
      <c r="B660" s="66">
        <v>3541109</v>
      </c>
      <c r="C660" s="53">
        <v>16</v>
      </c>
      <c r="D660" s="54">
        <v>16</v>
      </c>
      <c r="E660" s="66" t="str">
        <f t="shared" si="19"/>
        <v>Presidente Alves16</v>
      </c>
      <c r="F660" s="67" t="str">
        <f t="shared" si="20"/>
        <v>354110916</v>
      </c>
      <c r="G660" s="55">
        <v>288.57</v>
      </c>
      <c r="H660" s="55">
        <v>0.68</v>
      </c>
      <c r="I660" s="55">
        <v>0.89</v>
      </c>
      <c r="J660" s="55">
        <v>2.1800000000000002</v>
      </c>
      <c r="K660" s="55">
        <v>0.20999999999999996</v>
      </c>
    </row>
    <row r="661" spans="1:11" x14ac:dyDescent="0.2">
      <c r="A661" s="66" t="s">
        <v>465</v>
      </c>
      <c r="B661" s="66">
        <v>3541109</v>
      </c>
      <c r="C661" s="53">
        <v>16</v>
      </c>
      <c r="D661" s="54">
        <v>20</v>
      </c>
      <c r="E661" s="66" t="str">
        <f t="shared" si="19"/>
        <v>Presidente Alves20</v>
      </c>
      <c r="F661" s="67" t="str">
        <f t="shared" si="20"/>
        <v>354110920</v>
      </c>
      <c r="G661" s="55">
        <v>288.57</v>
      </c>
      <c r="H661" s="55">
        <v>0.68</v>
      </c>
      <c r="I661" s="55">
        <v>0.89</v>
      </c>
      <c r="J661" s="55">
        <v>2.1800000000000002</v>
      </c>
      <c r="K661" s="55">
        <v>0.20999999999999996</v>
      </c>
    </row>
    <row r="662" spans="1:11" x14ac:dyDescent="0.2">
      <c r="A662" s="66" t="s">
        <v>466</v>
      </c>
      <c r="B662" s="66">
        <v>3541208</v>
      </c>
      <c r="C662" s="53">
        <v>22</v>
      </c>
      <c r="D662" s="54">
        <v>22</v>
      </c>
      <c r="E662" s="66" t="str">
        <f t="shared" si="19"/>
        <v>Presidente Bernardes22</v>
      </c>
      <c r="F662" s="67" t="str">
        <f t="shared" si="20"/>
        <v>354120822</v>
      </c>
      <c r="G662" s="55">
        <v>753.74</v>
      </c>
      <c r="H662" s="55">
        <v>2.0499999999999998</v>
      </c>
      <c r="I662" s="55">
        <v>2.79</v>
      </c>
      <c r="J662" s="55">
        <v>5.61</v>
      </c>
      <c r="K662" s="55">
        <v>0.74000000000000021</v>
      </c>
    </row>
    <row r="663" spans="1:11" x14ac:dyDescent="0.2">
      <c r="A663" s="66" t="s">
        <v>466</v>
      </c>
      <c r="B663" s="66">
        <v>3541208</v>
      </c>
      <c r="C663" s="53">
        <v>22</v>
      </c>
      <c r="D663" s="54">
        <v>21</v>
      </c>
      <c r="E663" s="66" t="str">
        <f t="shared" si="19"/>
        <v>Presidente Bernardes21</v>
      </c>
      <c r="F663" s="67" t="str">
        <f t="shared" si="20"/>
        <v>354120821</v>
      </c>
      <c r="G663" s="55">
        <v>753.74</v>
      </c>
      <c r="H663" s="55">
        <v>2.0499999999999998</v>
      </c>
      <c r="I663" s="55">
        <v>2.79</v>
      </c>
      <c r="J663" s="55">
        <v>5.61</v>
      </c>
      <c r="K663" s="55">
        <v>0.74000000000000021</v>
      </c>
    </row>
    <row r="664" spans="1:11" x14ac:dyDescent="0.2">
      <c r="A664" s="66" t="s">
        <v>467</v>
      </c>
      <c r="B664" s="66">
        <v>3541307</v>
      </c>
      <c r="C664" s="53">
        <v>22</v>
      </c>
      <c r="D664" s="54">
        <v>22</v>
      </c>
      <c r="E664" s="66" t="str">
        <f t="shared" si="19"/>
        <v>Presidente Epitácio22</v>
      </c>
      <c r="F664" s="67" t="str">
        <f t="shared" si="20"/>
        <v>354130722</v>
      </c>
      <c r="G664" s="55">
        <v>1281.78</v>
      </c>
      <c r="H664" s="55">
        <v>3.48</v>
      </c>
      <c r="I664" s="55">
        <v>4.75</v>
      </c>
      <c r="J664" s="55">
        <v>9.51</v>
      </c>
      <c r="K664" s="55">
        <v>1.27</v>
      </c>
    </row>
    <row r="665" spans="1:11" x14ac:dyDescent="0.2">
      <c r="A665" s="66" t="s">
        <v>467</v>
      </c>
      <c r="B665" s="66">
        <v>3541307</v>
      </c>
      <c r="C665" s="53">
        <v>22</v>
      </c>
      <c r="D665" s="54">
        <v>21</v>
      </c>
      <c r="E665" s="66" t="str">
        <f t="shared" ref="E665:E728" si="21">CONCATENATE(A665,D665)</f>
        <v>Presidente Epitácio21</v>
      </c>
      <c r="F665" s="67" t="str">
        <f t="shared" ref="F665:F728" si="22">CONCATENATE(B665,D665)</f>
        <v>354130721</v>
      </c>
      <c r="G665" s="55">
        <v>1281.78</v>
      </c>
      <c r="H665" s="55">
        <v>3.48</v>
      </c>
      <c r="I665" s="55">
        <v>4.75</v>
      </c>
      <c r="J665" s="55">
        <v>9.51</v>
      </c>
      <c r="K665" s="55">
        <v>1.27</v>
      </c>
    </row>
    <row r="666" spans="1:11" x14ac:dyDescent="0.2">
      <c r="A666" s="66" t="s">
        <v>468</v>
      </c>
      <c r="B666" s="66">
        <v>3541406</v>
      </c>
      <c r="C666" s="53">
        <v>22</v>
      </c>
      <c r="D666" s="54">
        <v>22</v>
      </c>
      <c r="E666" s="66" t="str">
        <f t="shared" si="21"/>
        <v>Presidente Prudente22</v>
      </c>
      <c r="F666" s="67" t="str">
        <f t="shared" si="22"/>
        <v>354140622</v>
      </c>
      <c r="G666" s="55">
        <v>562.11</v>
      </c>
      <c r="H666" s="55">
        <v>1.52</v>
      </c>
      <c r="I666" s="55">
        <v>2.0099999999999998</v>
      </c>
      <c r="J666" s="55">
        <v>4.26</v>
      </c>
      <c r="K666" s="55">
        <v>0.48999999999999977</v>
      </c>
    </row>
    <row r="667" spans="1:11" x14ac:dyDescent="0.2">
      <c r="A667" s="66" t="s">
        <v>468</v>
      </c>
      <c r="B667" s="66">
        <v>3541406</v>
      </c>
      <c r="C667" s="53">
        <v>22</v>
      </c>
      <c r="D667" s="54">
        <v>21</v>
      </c>
      <c r="E667" s="66" t="str">
        <f t="shared" si="21"/>
        <v>Presidente Prudente21</v>
      </c>
      <c r="F667" s="67" t="str">
        <f t="shared" si="22"/>
        <v>354140621</v>
      </c>
      <c r="G667" s="55">
        <v>562.11</v>
      </c>
      <c r="H667" s="55">
        <v>1.52</v>
      </c>
      <c r="I667" s="55">
        <v>2.0099999999999998</v>
      </c>
      <c r="J667" s="55">
        <v>4.26</v>
      </c>
      <c r="K667" s="55">
        <v>0.48999999999999977</v>
      </c>
    </row>
    <row r="668" spans="1:11" x14ac:dyDescent="0.2">
      <c r="A668" s="66" t="s">
        <v>469</v>
      </c>
      <c r="B668" s="66">
        <v>3541505</v>
      </c>
      <c r="C668" s="53">
        <v>22</v>
      </c>
      <c r="D668" s="54">
        <v>22</v>
      </c>
      <c r="E668" s="66" t="str">
        <f t="shared" si="21"/>
        <v>Presidente Venceslau22</v>
      </c>
      <c r="F668" s="67" t="str">
        <f t="shared" si="22"/>
        <v>354150522</v>
      </c>
      <c r="G668" s="55">
        <v>755.01</v>
      </c>
      <c r="H668" s="55">
        <v>2.0499999999999998</v>
      </c>
      <c r="I668" s="55">
        <v>2.73</v>
      </c>
      <c r="J668" s="55">
        <v>5.72</v>
      </c>
      <c r="K668" s="55">
        <v>0.68000000000000016</v>
      </c>
    </row>
    <row r="669" spans="1:11" x14ac:dyDescent="0.2">
      <c r="A669" s="66" t="s">
        <v>469</v>
      </c>
      <c r="B669" s="66">
        <v>3541505</v>
      </c>
      <c r="C669" s="53">
        <v>22</v>
      </c>
      <c r="D669" s="54">
        <v>21</v>
      </c>
      <c r="E669" s="66" t="str">
        <f t="shared" si="21"/>
        <v>Presidente Venceslau21</v>
      </c>
      <c r="F669" s="67" t="str">
        <f t="shared" si="22"/>
        <v>354150521</v>
      </c>
      <c r="G669" s="55">
        <v>755.01</v>
      </c>
      <c r="H669" s="55">
        <v>2.0499999999999998</v>
      </c>
      <c r="I669" s="55">
        <v>2.73</v>
      </c>
      <c r="J669" s="55">
        <v>5.72</v>
      </c>
      <c r="K669" s="55">
        <v>0.68000000000000016</v>
      </c>
    </row>
    <row r="670" spans="1:11" x14ac:dyDescent="0.2">
      <c r="A670" s="66" t="s">
        <v>470</v>
      </c>
      <c r="B670" s="66">
        <v>3541604</v>
      </c>
      <c r="C670" s="53">
        <v>19</v>
      </c>
      <c r="D670" s="54">
        <v>19</v>
      </c>
      <c r="E670" s="66" t="str">
        <f t="shared" si="21"/>
        <v>Promissão19</v>
      </c>
      <c r="F670" s="67" t="str">
        <f t="shared" si="22"/>
        <v>354160419</v>
      </c>
      <c r="G670" s="55">
        <v>782.15</v>
      </c>
      <c r="H670" s="55">
        <v>1.56</v>
      </c>
      <c r="I670" s="55">
        <v>2.1</v>
      </c>
      <c r="J670" s="55">
        <v>5.83</v>
      </c>
      <c r="K670" s="55">
        <v>0.54</v>
      </c>
    </row>
    <row r="671" spans="1:11" x14ac:dyDescent="0.2">
      <c r="A671" s="66" t="s">
        <v>470</v>
      </c>
      <c r="B671" s="66">
        <v>3541604</v>
      </c>
      <c r="C671" s="53">
        <v>19</v>
      </c>
      <c r="D671" s="54">
        <v>16</v>
      </c>
      <c r="E671" s="66" t="str">
        <f t="shared" si="21"/>
        <v>Promissão16</v>
      </c>
      <c r="F671" s="67" t="str">
        <f t="shared" si="22"/>
        <v>354160416</v>
      </c>
      <c r="G671" s="55">
        <v>782.15</v>
      </c>
      <c r="H671" s="55">
        <v>1.56</v>
      </c>
      <c r="I671" s="55">
        <v>2.1</v>
      </c>
      <c r="J671" s="55">
        <v>5.83</v>
      </c>
      <c r="K671" s="55">
        <v>0.54</v>
      </c>
    </row>
    <row r="672" spans="1:11" x14ac:dyDescent="0.2">
      <c r="A672" s="66" t="s">
        <v>470</v>
      </c>
      <c r="B672" s="66">
        <v>3541604</v>
      </c>
      <c r="C672" s="53">
        <v>19</v>
      </c>
      <c r="D672" s="54">
        <v>20</v>
      </c>
      <c r="E672" s="66" t="str">
        <f t="shared" si="21"/>
        <v>Promissão20</v>
      </c>
      <c r="F672" s="67" t="str">
        <f t="shared" si="22"/>
        <v>354160420</v>
      </c>
      <c r="G672" s="55">
        <v>782.15</v>
      </c>
      <c r="H672" s="55">
        <v>1.56</v>
      </c>
      <c r="I672" s="55">
        <v>2.1</v>
      </c>
      <c r="J672" s="55">
        <v>5.83</v>
      </c>
      <c r="K672" s="55">
        <v>0.54</v>
      </c>
    </row>
    <row r="673" spans="1:11" x14ac:dyDescent="0.2">
      <c r="A673" s="66" t="s">
        <v>471</v>
      </c>
      <c r="B673" s="66">
        <v>3541653</v>
      </c>
      <c r="C673" s="53">
        <v>10</v>
      </c>
      <c r="D673" s="54">
        <v>10</v>
      </c>
      <c r="E673" s="66" t="str">
        <f t="shared" si="21"/>
        <v>Quadra10</v>
      </c>
      <c r="F673" s="67" t="str">
        <f t="shared" si="22"/>
        <v>354165310</v>
      </c>
      <c r="G673" s="55">
        <v>205.03</v>
      </c>
      <c r="H673" s="55">
        <v>0.37</v>
      </c>
      <c r="I673" s="55">
        <v>0.65</v>
      </c>
      <c r="J673" s="55">
        <v>1.8</v>
      </c>
      <c r="K673" s="55">
        <v>0.28000000000000003</v>
      </c>
    </row>
    <row r="674" spans="1:11" x14ac:dyDescent="0.2">
      <c r="A674" s="66" t="s">
        <v>472</v>
      </c>
      <c r="B674" s="66">
        <v>3541703</v>
      </c>
      <c r="C674" s="53">
        <v>17</v>
      </c>
      <c r="D674" s="54">
        <v>17</v>
      </c>
      <c r="E674" s="66" t="str">
        <f t="shared" si="21"/>
        <v>Quatá17</v>
      </c>
      <c r="F674" s="67" t="str">
        <f t="shared" si="22"/>
        <v>354170317</v>
      </c>
      <c r="G674" s="55">
        <v>652.74</v>
      </c>
      <c r="H674" s="55">
        <v>1.92</v>
      </c>
      <c r="I674" s="55">
        <v>2.4900000000000002</v>
      </c>
      <c r="J674" s="55">
        <v>5.18</v>
      </c>
      <c r="K674" s="55">
        <v>0.57000000000000028</v>
      </c>
    </row>
    <row r="675" spans="1:11" x14ac:dyDescent="0.2">
      <c r="A675" s="66" t="s">
        <v>472</v>
      </c>
      <c r="B675" s="66">
        <v>3541703</v>
      </c>
      <c r="C675" s="53">
        <v>17</v>
      </c>
      <c r="D675" s="54">
        <v>21</v>
      </c>
      <c r="E675" s="66" t="str">
        <f t="shared" si="21"/>
        <v>Quatá21</v>
      </c>
      <c r="F675" s="67" t="str">
        <f t="shared" si="22"/>
        <v>354170321</v>
      </c>
      <c r="G675" s="55">
        <v>652.74</v>
      </c>
      <c r="H675" s="55">
        <v>1.92</v>
      </c>
      <c r="I675" s="55">
        <v>2.4900000000000002</v>
      </c>
      <c r="J675" s="55">
        <v>5.18</v>
      </c>
      <c r="K675" s="55">
        <v>0.57000000000000028</v>
      </c>
    </row>
    <row r="676" spans="1:11" x14ac:dyDescent="0.2">
      <c r="A676" s="66" t="s">
        <v>473</v>
      </c>
      <c r="B676" s="66">
        <v>3541802</v>
      </c>
      <c r="C676" s="53">
        <v>20</v>
      </c>
      <c r="D676" s="54">
        <v>20</v>
      </c>
      <c r="E676" s="66" t="str">
        <f t="shared" si="21"/>
        <v>Queiroz20</v>
      </c>
      <c r="F676" s="67" t="str">
        <f t="shared" si="22"/>
        <v>354180220</v>
      </c>
      <c r="G676" s="55">
        <v>235.5</v>
      </c>
      <c r="H676" s="55">
        <v>0.52</v>
      </c>
      <c r="I676" s="55">
        <v>0.74</v>
      </c>
      <c r="J676" s="55">
        <v>1.76</v>
      </c>
      <c r="K676" s="55">
        <v>0.21999999999999997</v>
      </c>
    </row>
    <row r="677" spans="1:11" x14ac:dyDescent="0.2">
      <c r="A677" s="66" t="s">
        <v>474</v>
      </c>
      <c r="B677" s="66">
        <v>3541901</v>
      </c>
      <c r="C677" s="53">
        <v>2</v>
      </c>
      <c r="D677" s="54">
        <v>2</v>
      </c>
      <c r="E677" s="66" t="str">
        <f t="shared" si="21"/>
        <v>Queluz2</v>
      </c>
      <c r="F677" s="67" t="str">
        <f t="shared" si="22"/>
        <v>35419012</v>
      </c>
      <c r="G677" s="55">
        <v>249.41</v>
      </c>
      <c r="H677" s="55">
        <v>1.31</v>
      </c>
      <c r="I677" s="55">
        <v>1.72</v>
      </c>
      <c r="J677" s="55">
        <v>3.96</v>
      </c>
      <c r="K677" s="55">
        <v>0.40999999999999992</v>
      </c>
    </row>
    <row r="678" spans="1:11" x14ac:dyDescent="0.2">
      <c r="A678" s="66" t="s">
        <v>475</v>
      </c>
      <c r="B678" s="66">
        <v>3542008</v>
      </c>
      <c r="C678" s="53">
        <v>20</v>
      </c>
      <c r="D678" s="54">
        <v>20</v>
      </c>
      <c r="E678" s="66" t="str">
        <f t="shared" si="21"/>
        <v>Quintana20</v>
      </c>
      <c r="F678" s="67" t="str">
        <f t="shared" si="22"/>
        <v>354200820</v>
      </c>
      <c r="G678" s="55">
        <v>319.76</v>
      </c>
      <c r="H678" s="55">
        <v>0.82</v>
      </c>
      <c r="I678" s="55">
        <v>1.08</v>
      </c>
      <c r="J678" s="55">
        <v>2.4</v>
      </c>
      <c r="K678" s="55">
        <v>0.26000000000000012</v>
      </c>
    </row>
    <row r="679" spans="1:11" x14ac:dyDescent="0.2">
      <c r="A679" s="66" t="s">
        <v>475</v>
      </c>
      <c r="B679" s="66">
        <v>3542008</v>
      </c>
      <c r="C679" s="53">
        <v>20</v>
      </c>
      <c r="D679" s="54">
        <v>21</v>
      </c>
      <c r="E679" s="66" t="str">
        <f t="shared" si="21"/>
        <v>Quintana21</v>
      </c>
      <c r="F679" s="67" t="str">
        <f t="shared" si="22"/>
        <v>354200821</v>
      </c>
      <c r="G679" s="55">
        <v>319.76</v>
      </c>
      <c r="H679" s="55">
        <v>0.82</v>
      </c>
      <c r="I679" s="55">
        <v>1.08</v>
      </c>
      <c r="J679" s="55">
        <v>2.4</v>
      </c>
      <c r="K679" s="55">
        <v>0.26000000000000012</v>
      </c>
    </row>
    <row r="680" spans="1:11" x14ac:dyDescent="0.2">
      <c r="A680" s="66" t="s">
        <v>476</v>
      </c>
      <c r="B680" s="66">
        <v>3542107</v>
      </c>
      <c r="C680" s="53">
        <v>5</v>
      </c>
      <c r="D680" s="54">
        <v>5</v>
      </c>
      <c r="E680" s="66" t="str">
        <f t="shared" si="21"/>
        <v>Rafard5</v>
      </c>
      <c r="F680" s="67" t="str">
        <f t="shared" si="22"/>
        <v>35421075</v>
      </c>
      <c r="G680" s="55">
        <v>132.47</v>
      </c>
      <c r="H680" s="55">
        <v>0.37</v>
      </c>
      <c r="I680" s="55">
        <v>0.56999999999999995</v>
      </c>
      <c r="J680" s="55">
        <v>1.51</v>
      </c>
      <c r="K680" s="55">
        <v>0.19999999999999996</v>
      </c>
    </row>
    <row r="681" spans="1:11" x14ac:dyDescent="0.2">
      <c r="A681" s="66" t="s">
        <v>476</v>
      </c>
      <c r="B681" s="66">
        <v>3542107</v>
      </c>
      <c r="C681" s="53">
        <v>5</v>
      </c>
      <c r="D681" s="54">
        <v>10</v>
      </c>
      <c r="E681" s="66" t="str">
        <f t="shared" si="21"/>
        <v>Rafard10</v>
      </c>
      <c r="F681" s="67" t="str">
        <f t="shared" si="22"/>
        <v>354210710</v>
      </c>
      <c r="G681" s="55">
        <v>132.47</v>
      </c>
      <c r="H681" s="55">
        <v>0.37</v>
      </c>
      <c r="I681" s="55">
        <v>0.56999999999999995</v>
      </c>
      <c r="J681" s="55">
        <v>1.51</v>
      </c>
      <c r="K681" s="55">
        <v>0.19999999999999996</v>
      </c>
    </row>
    <row r="682" spans="1:11" x14ac:dyDescent="0.2">
      <c r="A682" s="66" t="s">
        <v>477</v>
      </c>
      <c r="B682" s="66">
        <v>3542206</v>
      </c>
      <c r="C682" s="53">
        <v>17</v>
      </c>
      <c r="D682" s="54">
        <v>17</v>
      </c>
      <c r="E682" s="66" t="str">
        <f t="shared" si="21"/>
        <v>Rancharia17</v>
      </c>
      <c r="F682" s="67" t="str">
        <f t="shared" si="22"/>
        <v>354220617</v>
      </c>
      <c r="G682" s="55">
        <v>1584.73</v>
      </c>
      <c r="H682" s="55">
        <v>5.14</v>
      </c>
      <c r="I682" s="55">
        <v>6.62</v>
      </c>
      <c r="J682" s="55">
        <v>13.18</v>
      </c>
      <c r="K682" s="55">
        <v>1.4800000000000004</v>
      </c>
    </row>
    <row r="683" spans="1:11" x14ac:dyDescent="0.2">
      <c r="A683" s="66" t="s">
        <v>477</v>
      </c>
      <c r="B683" s="66">
        <v>3542206</v>
      </c>
      <c r="C683" s="53">
        <v>17</v>
      </c>
      <c r="D683" s="54">
        <v>21</v>
      </c>
      <c r="E683" s="66" t="str">
        <f t="shared" si="21"/>
        <v>Rancharia21</v>
      </c>
      <c r="F683" s="67" t="str">
        <f t="shared" si="22"/>
        <v>354220621</v>
      </c>
      <c r="G683" s="55">
        <v>1584.73</v>
      </c>
      <c r="H683" s="55">
        <v>5.14</v>
      </c>
      <c r="I683" s="55">
        <v>6.62</v>
      </c>
      <c r="J683" s="55">
        <v>13.18</v>
      </c>
      <c r="K683" s="55">
        <v>1.4800000000000004</v>
      </c>
    </row>
    <row r="684" spans="1:11" x14ac:dyDescent="0.2">
      <c r="A684" s="66" t="s">
        <v>477</v>
      </c>
      <c r="B684" s="66">
        <v>3542206</v>
      </c>
      <c r="C684" s="53">
        <v>17</v>
      </c>
      <c r="D684" s="54">
        <v>22</v>
      </c>
      <c r="E684" s="66" t="str">
        <f t="shared" si="21"/>
        <v>Rancharia22</v>
      </c>
      <c r="F684" s="67" t="str">
        <f t="shared" si="22"/>
        <v>354220622</v>
      </c>
      <c r="G684" s="55">
        <v>1584.73</v>
      </c>
      <c r="H684" s="55">
        <v>5.14</v>
      </c>
      <c r="I684" s="55">
        <v>6.62</v>
      </c>
      <c r="J684" s="55">
        <v>13.18</v>
      </c>
      <c r="K684" s="55">
        <v>1.4800000000000004</v>
      </c>
    </row>
    <row r="685" spans="1:11" x14ac:dyDescent="0.2">
      <c r="A685" s="66" t="s">
        <v>478</v>
      </c>
      <c r="B685" s="66">
        <v>3542305</v>
      </c>
      <c r="C685" s="53">
        <v>2</v>
      </c>
      <c r="D685" s="54">
        <v>2</v>
      </c>
      <c r="E685" s="66" t="str">
        <f t="shared" si="21"/>
        <v>Redenção da Serra2</v>
      </c>
      <c r="F685" s="67" t="str">
        <f t="shared" si="22"/>
        <v>35423052</v>
      </c>
      <c r="G685" s="55">
        <v>309.11</v>
      </c>
      <c r="H685" s="55">
        <v>1.53</v>
      </c>
      <c r="I685" s="55">
        <v>2</v>
      </c>
      <c r="J685" s="55">
        <v>4.63</v>
      </c>
      <c r="K685" s="55">
        <v>0.47</v>
      </c>
    </row>
    <row r="686" spans="1:11" x14ac:dyDescent="0.2">
      <c r="A686" s="66" t="s">
        <v>479</v>
      </c>
      <c r="B686" s="66">
        <v>3542404</v>
      </c>
      <c r="C686" s="53">
        <v>22</v>
      </c>
      <c r="D686" s="54">
        <v>22</v>
      </c>
      <c r="E686" s="66" t="str">
        <f t="shared" si="21"/>
        <v>Regente Feijó22</v>
      </c>
      <c r="F686" s="67" t="str">
        <f t="shared" si="22"/>
        <v>354240422</v>
      </c>
      <c r="G686" s="55">
        <v>265.08999999999997</v>
      </c>
      <c r="H686" s="55">
        <v>0.74</v>
      </c>
      <c r="I686" s="55">
        <v>1</v>
      </c>
      <c r="J686" s="55">
        <v>1.99</v>
      </c>
      <c r="K686" s="55">
        <v>0.26</v>
      </c>
    </row>
    <row r="687" spans="1:11" x14ac:dyDescent="0.2">
      <c r="A687" s="66" t="s">
        <v>479</v>
      </c>
      <c r="B687" s="66">
        <v>3542404</v>
      </c>
      <c r="C687" s="53">
        <v>22</v>
      </c>
      <c r="D687" s="54">
        <v>21</v>
      </c>
      <c r="E687" s="66" t="str">
        <f t="shared" si="21"/>
        <v>Regente Feijó21</v>
      </c>
      <c r="F687" s="67" t="str">
        <f t="shared" si="22"/>
        <v>354240421</v>
      </c>
      <c r="G687" s="55">
        <v>265.08999999999997</v>
      </c>
      <c r="H687" s="55">
        <v>0.74</v>
      </c>
      <c r="I687" s="55">
        <v>1</v>
      </c>
      <c r="J687" s="55">
        <v>1.99</v>
      </c>
      <c r="K687" s="55">
        <v>0.26</v>
      </c>
    </row>
    <row r="688" spans="1:11" x14ac:dyDescent="0.2">
      <c r="A688" s="66" t="s">
        <v>480</v>
      </c>
      <c r="B688" s="66">
        <v>3542503</v>
      </c>
      <c r="C688" s="53">
        <v>16</v>
      </c>
      <c r="D688" s="54">
        <v>16</v>
      </c>
      <c r="E688" s="66" t="str">
        <f t="shared" si="21"/>
        <v>Reginópolis16</v>
      </c>
      <c r="F688" s="67" t="str">
        <f t="shared" si="22"/>
        <v>354250316</v>
      </c>
      <c r="G688" s="55">
        <v>409.91</v>
      </c>
      <c r="H688" s="55">
        <v>0.95</v>
      </c>
      <c r="I688" s="55">
        <v>1.23</v>
      </c>
      <c r="J688" s="55">
        <v>3.02</v>
      </c>
      <c r="K688" s="55">
        <v>0.28000000000000003</v>
      </c>
    </row>
    <row r="689" spans="1:11" x14ac:dyDescent="0.2">
      <c r="A689" s="66" t="s">
        <v>481</v>
      </c>
      <c r="B689" s="66">
        <v>3542602</v>
      </c>
      <c r="C689" s="53">
        <v>11</v>
      </c>
      <c r="D689" s="54">
        <v>11</v>
      </c>
      <c r="E689" s="66" t="str">
        <f t="shared" si="21"/>
        <v>Registro11</v>
      </c>
      <c r="F689" s="67" t="str">
        <f t="shared" si="22"/>
        <v>354260211</v>
      </c>
      <c r="G689" s="55">
        <v>716.33</v>
      </c>
      <c r="H689" s="55">
        <v>6.67</v>
      </c>
      <c r="I689" s="55">
        <v>9.49</v>
      </c>
      <c r="J689" s="55">
        <v>21.74</v>
      </c>
      <c r="K689" s="55">
        <v>2.8200000000000003</v>
      </c>
    </row>
    <row r="690" spans="1:11" x14ac:dyDescent="0.2">
      <c r="A690" s="66" t="s">
        <v>482</v>
      </c>
      <c r="B690" s="66">
        <v>3542701</v>
      </c>
      <c r="C690" s="53">
        <v>8</v>
      </c>
      <c r="D690" s="54">
        <v>8</v>
      </c>
      <c r="E690" s="66" t="str">
        <f t="shared" si="21"/>
        <v>Restinga8</v>
      </c>
      <c r="F690" s="67" t="str">
        <f t="shared" si="22"/>
        <v>35427018</v>
      </c>
      <c r="G690" s="55">
        <v>245.6</v>
      </c>
      <c r="H690" s="55">
        <v>0.75</v>
      </c>
      <c r="I690" s="55">
        <v>1.24</v>
      </c>
      <c r="J690" s="55">
        <v>3.96</v>
      </c>
      <c r="K690" s="55">
        <v>0.49</v>
      </c>
    </row>
    <row r="691" spans="1:11" x14ac:dyDescent="0.2">
      <c r="A691" s="66" t="s">
        <v>483</v>
      </c>
      <c r="B691" s="66">
        <v>3542800</v>
      </c>
      <c r="C691" s="53">
        <v>11</v>
      </c>
      <c r="D691" s="54">
        <v>11</v>
      </c>
      <c r="E691" s="66" t="str">
        <f t="shared" si="21"/>
        <v>Ribeira11</v>
      </c>
      <c r="F691" s="67" t="str">
        <f t="shared" si="22"/>
        <v>354280011</v>
      </c>
      <c r="G691" s="55">
        <v>335.03</v>
      </c>
      <c r="H691" s="55">
        <v>3.03</v>
      </c>
      <c r="I691" s="55">
        <v>4.3</v>
      </c>
      <c r="J691" s="55">
        <v>9.86</v>
      </c>
      <c r="K691" s="55">
        <v>1.27</v>
      </c>
    </row>
    <row r="692" spans="1:11" x14ac:dyDescent="0.2">
      <c r="A692" s="66" t="s">
        <v>484</v>
      </c>
      <c r="B692" s="66">
        <v>3542909</v>
      </c>
      <c r="C692" s="53">
        <v>13</v>
      </c>
      <c r="D692" s="54">
        <v>13</v>
      </c>
      <c r="E692" s="66" t="str">
        <f t="shared" si="21"/>
        <v>Ribeirão Bonito13</v>
      </c>
      <c r="F692" s="67" t="str">
        <f t="shared" si="22"/>
        <v>354290913</v>
      </c>
      <c r="G692" s="55">
        <v>471.5</v>
      </c>
      <c r="H692" s="55">
        <v>1.59</v>
      </c>
      <c r="I692" s="55">
        <v>1.98</v>
      </c>
      <c r="J692" s="55">
        <v>3.83</v>
      </c>
      <c r="K692" s="55">
        <v>0.3899999999999999</v>
      </c>
    </row>
    <row r="693" spans="1:11" x14ac:dyDescent="0.2">
      <c r="A693" s="66" t="s">
        <v>485</v>
      </c>
      <c r="B693" s="66">
        <v>3543006</v>
      </c>
      <c r="C693" s="53">
        <v>14</v>
      </c>
      <c r="D693" s="54">
        <v>14</v>
      </c>
      <c r="E693" s="66" t="str">
        <f t="shared" si="21"/>
        <v>Ribeirão Branco14</v>
      </c>
      <c r="F693" s="67" t="str">
        <f t="shared" si="22"/>
        <v>354300614</v>
      </c>
      <c r="G693" s="55">
        <v>697.81</v>
      </c>
      <c r="H693" s="55">
        <v>2.58</v>
      </c>
      <c r="I693" s="55">
        <v>3.5</v>
      </c>
      <c r="J693" s="55">
        <v>7.83</v>
      </c>
      <c r="K693" s="55">
        <v>0.91999999999999993</v>
      </c>
    </row>
    <row r="694" spans="1:11" x14ac:dyDescent="0.2">
      <c r="A694" s="66" t="s">
        <v>486</v>
      </c>
      <c r="B694" s="66">
        <v>3543105</v>
      </c>
      <c r="C694" s="53">
        <v>8</v>
      </c>
      <c r="D694" s="54">
        <v>8</v>
      </c>
      <c r="E694" s="66" t="str">
        <f t="shared" si="21"/>
        <v>Ribeirão Corrente8</v>
      </c>
      <c r="F694" s="67" t="str">
        <f t="shared" si="22"/>
        <v>35431058</v>
      </c>
      <c r="G694" s="55">
        <v>148.46</v>
      </c>
      <c r="H694" s="55">
        <v>0.46</v>
      </c>
      <c r="I694" s="55">
        <v>0.74</v>
      </c>
      <c r="J694" s="55">
        <v>2.39</v>
      </c>
      <c r="K694" s="55">
        <v>0.27999999999999997</v>
      </c>
    </row>
    <row r="695" spans="1:11" x14ac:dyDescent="0.2">
      <c r="A695" s="66" t="s">
        <v>487</v>
      </c>
      <c r="B695" s="66">
        <v>3543204</v>
      </c>
      <c r="C695" s="53">
        <v>17</v>
      </c>
      <c r="D695" s="54">
        <v>17</v>
      </c>
      <c r="E695" s="66" t="str">
        <f t="shared" si="21"/>
        <v>Ribeirão do Sul17</v>
      </c>
      <c r="F695" s="67" t="str">
        <f t="shared" si="22"/>
        <v>354320417</v>
      </c>
      <c r="G695" s="55">
        <v>203.36</v>
      </c>
      <c r="H695" s="55">
        <v>0.79</v>
      </c>
      <c r="I695" s="55">
        <v>0.99</v>
      </c>
      <c r="J695" s="55">
        <v>1.86</v>
      </c>
      <c r="K695" s="55">
        <v>0.19999999999999996</v>
      </c>
    </row>
    <row r="696" spans="1:11" x14ac:dyDescent="0.2">
      <c r="A696" s="66" t="s">
        <v>488</v>
      </c>
      <c r="B696" s="66">
        <v>3543238</v>
      </c>
      <c r="C696" s="53">
        <v>21</v>
      </c>
      <c r="D696" s="54">
        <v>21</v>
      </c>
      <c r="E696" s="66" t="str">
        <f t="shared" si="21"/>
        <v>Ribeirão dos Índios21</v>
      </c>
      <c r="F696" s="67" t="str">
        <f t="shared" si="22"/>
        <v>354323821</v>
      </c>
      <c r="G696" s="55">
        <v>196.99</v>
      </c>
      <c r="H696" s="55">
        <v>0.53</v>
      </c>
      <c r="I696" s="55">
        <v>0.69</v>
      </c>
      <c r="J696" s="55">
        <v>1.5</v>
      </c>
      <c r="K696" s="55">
        <v>0.15999999999999992</v>
      </c>
    </row>
    <row r="697" spans="1:11" x14ac:dyDescent="0.2">
      <c r="A697" s="66" t="s">
        <v>489</v>
      </c>
      <c r="B697" s="66">
        <v>3543253</v>
      </c>
      <c r="C697" s="53">
        <v>14</v>
      </c>
      <c r="D697" s="54">
        <v>14</v>
      </c>
      <c r="E697" s="66" t="str">
        <f t="shared" si="21"/>
        <v>Ribeirão Grande14</v>
      </c>
      <c r="F697" s="67" t="str">
        <f t="shared" si="22"/>
        <v>354325314</v>
      </c>
      <c r="G697" s="55">
        <v>332.07</v>
      </c>
      <c r="H697" s="55">
        <v>1.24</v>
      </c>
      <c r="I697" s="55">
        <v>1.68</v>
      </c>
      <c r="J697" s="55">
        <v>3.77</v>
      </c>
      <c r="K697" s="55">
        <v>0.43999999999999995</v>
      </c>
    </row>
    <row r="698" spans="1:11" x14ac:dyDescent="0.2">
      <c r="A698" s="66" t="s">
        <v>490</v>
      </c>
      <c r="B698" s="66">
        <v>3543303</v>
      </c>
      <c r="C698" s="53">
        <v>6</v>
      </c>
      <c r="D698" s="54">
        <v>6</v>
      </c>
      <c r="E698" s="66" t="str">
        <f t="shared" si="21"/>
        <v>Ribeirão Pires6</v>
      </c>
      <c r="F698" s="67" t="str">
        <f t="shared" si="22"/>
        <v>35433036</v>
      </c>
      <c r="G698" s="55">
        <v>99.18</v>
      </c>
      <c r="H698" s="55">
        <v>0.34</v>
      </c>
      <c r="I698" s="55">
        <v>0.55000000000000004</v>
      </c>
      <c r="J698" s="55">
        <v>1.46</v>
      </c>
      <c r="K698" s="55">
        <v>0.21000000000000002</v>
      </c>
    </row>
    <row r="699" spans="1:11" x14ac:dyDescent="0.2">
      <c r="A699" s="66" t="s">
        <v>491</v>
      </c>
      <c r="B699" s="66">
        <v>3543402</v>
      </c>
      <c r="C699" s="53">
        <v>4</v>
      </c>
      <c r="D699" s="54">
        <v>4</v>
      </c>
      <c r="E699" s="66" t="str">
        <f t="shared" si="21"/>
        <v>Ribeirão Preto4</v>
      </c>
      <c r="F699" s="67" t="str">
        <f t="shared" si="22"/>
        <v>35434024</v>
      </c>
      <c r="G699" s="55">
        <v>650.37</v>
      </c>
      <c r="H699" s="55">
        <v>2.14</v>
      </c>
      <c r="I699" s="55">
        <v>3.15</v>
      </c>
      <c r="J699" s="55">
        <v>9.75</v>
      </c>
      <c r="K699" s="55">
        <v>1.0099999999999998</v>
      </c>
    </row>
    <row r="700" spans="1:11" x14ac:dyDescent="0.2">
      <c r="A700" s="66" t="s">
        <v>491</v>
      </c>
      <c r="B700" s="66">
        <v>3543402</v>
      </c>
      <c r="C700" s="53">
        <v>4</v>
      </c>
      <c r="D700" s="54">
        <v>9</v>
      </c>
      <c r="E700" s="66" t="str">
        <f t="shared" si="21"/>
        <v>Ribeirão Preto9</v>
      </c>
      <c r="F700" s="67" t="str">
        <f t="shared" si="22"/>
        <v>35434029</v>
      </c>
      <c r="G700" s="55">
        <v>650.37</v>
      </c>
      <c r="H700" s="55">
        <v>2.14</v>
      </c>
      <c r="I700" s="55">
        <v>3.15</v>
      </c>
      <c r="J700" s="55">
        <v>9.75</v>
      </c>
      <c r="K700" s="55">
        <v>1.0099999999999998</v>
      </c>
    </row>
    <row r="701" spans="1:11" x14ac:dyDescent="0.2">
      <c r="A701" s="66" t="s">
        <v>492</v>
      </c>
      <c r="B701" s="66">
        <v>3543600</v>
      </c>
      <c r="C701" s="53">
        <v>8</v>
      </c>
      <c r="D701" s="54">
        <v>8</v>
      </c>
      <c r="E701" s="66" t="str">
        <f t="shared" si="21"/>
        <v>Rifaina8</v>
      </c>
      <c r="F701" s="67" t="str">
        <f t="shared" si="22"/>
        <v>35436008</v>
      </c>
      <c r="G701" s="55">
        <v>171.58</v>
      </c>
      <c r="H701" s="55">
        <v>0.51</v>
      </c>
      <c r="I701" s="55">
        <v>0.83</v>
      </c>
      <c r="J701" s="55">
        <v>2.67</v>
      </c>
      <c r="K701" s="55">
        <v>0.31999999999999995</v>
      </c>
    </row>
    <row r="702" spans="1:11" x14ac:dyDescent="0.2">
      <c r="A702" s="66" t="s">
        <v>493</v>
      </c>
      <c r="B702" s="66">
        <v>3543709</v>
      </c>
      <c r="C702" s="53">
        <v>9</v>
      </c>
      <c r="D702" s="54">
        <v>9</v>
      </c>
      <c r="E702" s="66" t="str">
        <f t="shared" si="21"/>
        <v>Rincão9</v>
      </c>
      <c r="F702" s="67" t="str">
        <f t="shared" si="22"/>
        <v>35437099</v>
      </c>
      <c r="G702" s="55">
        <v>313.42</v>
      </c>
      <c r="H702" s="55">
        <v>1.03</v>
      </c>
      <c r="I702" s="55">
        <v>1.53</v>
      </c>
      <c r="J702" s="55">
        <v>4.24</v>
      </c>
      <c r="K702" s="55">
        <v>0.5</v>
      </c>
    </row>
    <row r="703" spans="1:11" x14ac:dyDescent="0.2">
      <c r="A703" s="66" t="s">
        <v>494</v>
      </c>
      <c r="B703" s="66">
        <v>3543808</v>
      </c>
      <c r="C703" s="53">
        <v>20</v>
      </c>
      <c r="D703" s="54">
        <v>20</v>
      </c>
      <c r="E703" s="66" t="str">
        <f t="shared" si="21"/>
        <v>Rinópolis20</v>
      </c>
      <c r="F703" s="67" t="str">
        <f t="shared" si="22"/>
        <v>354380820</v>
      </c>
      <c r="G703" s="55">
        <v>358.5</v>
      </c>
      <c r="H703" s="55">
        <v>0.75</v>
      </c>
      <c r="I703" s="55">
        <v>1.07</v>
      </c>
      <c r="J703" s="55">
        <v>2.58</v>
      </c>
      <c r="K703" s="55">
        <v>0.32000000000000006</v>
      </c>
    </row>
    <row r="704" spans="1:11" x14ac:dyDescent="0.2">
      <c r="A704" s="66" t="s">
        <v>495</v>
      </c>
      <c r="B704" s="66">
        <v>3543907</v>
      </c>
      <c r="C704" s="53">
        <v>5</v>
      </c>
      <c r="D704" s="54">
        <v>5</v>
      </c>
      <c r="E704" s="66" t="str">
        <f t="shared" si="21"/>
        <v>Rio Claro5</v>
      </c>
      <c r="F704" s="67" t="str">
        <f t="shared" si="22"/>
        <v>35439075</v>
      </c>
      <c r="G704" s="55">
        <v>498.01</v>
      </c>
      <c r="H704" s="55">
        <v>1.5</v>
      </c>
      <c r="I704" s="55">
        <v>2.2999999999999998</v>
      </c>
      <c r="J704" s="55">
        <v>6.09</v>
      </c>
      <c r="K704" s="55">
        <v>0.79999999999999982</v>
      </c>
    </row>
    <row r="705" spans="1:11" x14ac:dyDescent="0.2">
      <c r="A705" s="66" t="s">
        <v>495</v>
      </c>
      <c r="B705" s="66">
        <v>3543907</v>
      </c>
      <c r="C705" s="53">
        <v>5</v>
      </c>
      <c r="D705" s="54">
        <v>9</v>
      </c>
      <c r="E705" s="66" t="str">
        <f t="shared" si="21"/>
        <v>Rio Claro9</v>
      </c>
      <c r="F705" s="67" t="str">
        <f t="shared" si="22"/>
        <v>35439079</v>
      </c>
      <c r="G705" s="55">
        <v>498.01</v>
      </c>
      <c r="H705" s="55">
        <v>1.5</v>
      </c>
      <c r="I705" s="55">
        <v>2.2999999999999998</v>
      </c>
      <c r="J705" s="55">
        <v>6.09</v>
      </c>
      <c r="K705" s="55">
        <v>0.79999999999999982</v>
      </c>
    </row>
    <row r="706" spans="1:11" x14ac:dyDescent="0.2">
      <c r="A706" s="66" t="s">
        <v>496</v>
      </c>
      <c r="B706" s="66">
        <v>3544004</v>
      </c>
      <c r="C706" s="53">
        <v>5</v>
      </c>
      <c r="D706" s="54">
        <v>5</v>
      </c>
      <c r="E706" s="66" t="str">
        <f t="shared" si="21"/>
        <v>Rio das Pedras5</v>
      </c>
      <c r="F706" s="67" t="str">
        <f t="shared" si="22"/>
        <v>35440045</v>
      </c>
      <c r="G706" s="55">
        <v>226.94</v>
      </c>
      <c r="H706" s="55">
        <v>0.69</v>
      </c>
      <c r="I706" s="55">
        <v>1.06</v>
      </c>
      <c r="J706" s="55">
        <v>2.8</v>
      </c>
      <c r="K706" s="55">
        <v>0.37000000000000011</v>
      </c>
    </row>
    <row r="707" spans="1:11" x14ac:dyDescent="0.2">
      <c r="A707" s="66" t="s">
        <v>496</v>
      </c>
      <c r="B707" s="66">
        <v>3544004</v>
      </c>
      <c r="C707" s="53">
        <v>5</v>
      </c>
      <c r="D707" s="54">
        <v>10</v>
      </c>
      <c r="E707" s="66" t="str">
        <f t="shared" si="21"/>
        <v>Rio das Pedras10</v>
      </c>
      <c r="F707" s="67" t="str">
        <f t="shared" si="22"/>
        <v>354400410</v>
      </c>
      <c r="G707" s="55">
        <v>226.94</v>
      </c>
      <c r="H707" s="55">
        <v>0.69</v>
      </c>
      <c r="I707" s="55">
        <v>1.06</v>
      </c>
      <c r="J707" s="55">
        <v>2.8</v>
      </c>
      <c r="K707" s="55">
        <v>0.37000000000000011</v>
      </c>
    </row>
    <row r="708" spans="1:11" x14ac:dyDescent="0.2">
      <c r="A708" s="66" t="s">
        <v>497</v>
      </c>
      <c r="B708" s="66">
        <v>3544103</v>
      </c>
      <c r="C708" s="53">
        <v>6</v>
      </c>
      <c r="D708" s="54">
        <v>6</v>
      </c>
      <c r="E708" s="66" t="str">
        <f t="shared" si="21"/>
        <v>Rio Grande da Serra6</v>
      </c>
      <c r="F708" s="67" t="str">
        <f t="shared" si="22"/>
        <v>35441036</v>
      </c>
      <c r="G708" s="55">
        <v>36.67</v>
      </c>
      <c r="H708" s="55">
        <v>0.12</v>
      </c>
      <c r="I708" s="55">
        <v>0.2</v>
      </c>
      <c r="J708" s="55">
        <v>0.54</v>
      </c>
      <c r="K708" s="55">
        <v>8.0000000000000016E-2</v>
      </c>
    </row>
    <row r="709" spans="1:11" x14ac:dyDescent="0.2">
      <c r="A709" s="66" t="s">
        <v>498</v>
      </c>
      <c r="B709" s="66">
        <v>3544202</v>
      </c>
      <c r="C709" s="53">
        <v>15</v>
      </c>
      <c r="D709" s="54">
        <v>15</v>
      </c>
      <c r="E709" s="66" t="str">
        <f t="shared" si="21"/>
        <v>Riolândia15</v>
      </c>
      <c r="F709" s="67" t="str">
        <f t="shared" si="22"/>
        <v>354420215</v>
      </c>
      <c r="G709" s="55">
        <v>630.67999999999995</v>
      </c>
      <c r="H709" s="55">
        <v>1.03</v>
      </c>
      <c r="I709" s="55">
        <v>1.55</v>
      </c>
      <c r="J709" s="55">
        <v>4.8499999999999996</v>
      </c>
      <c r="K709" s="55">
        <v>0.52</v>
      </c>
    </row>
    <row r="710" spans="1:11" x14ac:dyDescent="0.2">
      <c r="A710" s="66" t="s">
        <v>499</v>
      </c>
      <c r="B710" s="66">
        <v>3543501</v>
      </c>
      <c r="C710" s="53">
        <v>14</v>
      </c>
      <c r="D710" s="54">
        <v>14</v>
      </c>
      <c r="E710" s="66" t="str">
        <f t="shared" si="21"/>
        <v>Riversul14</v>
      </c>
      <c r="F710" s="67" t="str">
        <f t="shared" si="22"/>
        <v>354350114</v>
      </c>
      <c r="G710" s="55">
        <v>386.2</v>
      </c>
      <c r="H710" s="55">
        <v>1.45</v>
      </c>
      <c r="I710" s="55">
        <v>1.96</v>
      </c>
      <c r="J710" s="55">
        <v>4.3899999999999997</v>
      </c>
      <c r="K710" s="55">
        <v>0.51</v>
      </c>
    </row>
    <row r="711" spans="1:11" x14ac:dyDescent="0.2">
      <c r="A711" s="66" t="s">
        <v>500</v>
      </c>
      <c r="B711" s="66">
        <v>3544251</v>
      </c>
      <c r="C711" s="53">
        <v>22</v>
      </c>
      <c r="D711" s="54">
        <v>22</v>
      </c>
      <c r="E711" s="66" t="str">
        <f t="shared" si="21"/>
        <v>Rosana22</v>
      </c>
      <c r="F711" s="67" t="str">
        <f t="shared" si="22"/>
        <v>354425122</v>
      </c>
      <c r="G711" s="55">
        <v>741.22</v>
      </c>
      <c r="H711" s="55">
        <v>2.0499999999999998</v>
      </c>
      <c r="I711" s="55">
        <v>2.84</v>
      </c>
      <c r="J711" s="55">
        <v>5.55</v>
      </c>
      <c r="K711" s="55">
        <v>0.79</v>
      </c>
    </row>
    <row r="712" spans="1:11" x14ac:dyDescent="0.2">
      <c r="A712" s="66" t="s">
        <v>501</v>
      </c>
      <c r="B712" s="66">
        <v>3544301</v>
      </c>
      <c r="C712" s="53">
        <v>2</v>
      </c>
      <c r="D712" s="54">
        <v>2</v>
      </c>
      <c r="E712" s="66" t="str">
        <f t="shared" si="21"/>
        <v>Roseira2</v>
      </c>
      <c r="F712" s="67" t="str">
        <f t="shared" si="22"/>
        <v>35443012</v>
      </c>
      <c r="G712" s="55">
        <v>130.19</v>
      </c>
      <c r="H712" s="55">
        <v>0.64</v>
      </c>
      <c r="I712" s="55">
        <v>0.84</v>
      </c>
      <c r="J712" s="55">
        <v>1.94</v>
      </c>
      <c r="K712" s="55">
        <v>0.19999999999999996</v>
      </c>
    </row>
    <row r="713" spans="1:11" x14ac:dyDescent="0.2">
      <c r="A713" s="66" t="s">
        <v>502</v>
      </c>
      <c r="B713" s="66">
        <v>3544400</v>
      </c>
      <c r="C713" s="53">
        <v>19</v>
      </c>
      <c r="D713" s="54">
        <v>19</v>
      </c>
      <c r="E713" s="66" t="str">
        <f t="shared" si="21"/>
        <v>Rubiácea19</v>
      </c>
      <c r="F713" s="67" t="str">
        <f t="shared" si="22"/>
        <v>354440019</v>
      </c>
      <c r="G713" s="55">
        <v>236.91</v>
      </c>
      <c r="H713" s="55">
        <v>0.47</v>
      </c>
      <c r="I713" s="55">
        <v>0.66</v>
      </c>
      <c r="J713" s="55">
        <v>1.74</v>
      </c>
      <c r="K713" s="55">
        <v>0.19000000000000006</v>
      </c>
    </row>
    <row r="714" spans="1:11" x14ac:dyDescent="0.2">
      <c r="A714" s="66" t="s">
        <v>502</v>
      </c>
      <c r="B714" s="66">
        <v>3544400</v>
      </c>
      <c r="C714" s="53">
        <v>19</v>
      </c>
      <c r="D714" s="54">
        <v>20</v>
      </c>
      <c r="E714" s="66" t="str">
        <f t="shared" si="21"/>
        <v>Rubiácea20</v>
      </c>
      <c r="F714" s="67" t="str">
        <f t="shared" si="22"/>
        <v>354440020</v>
      </c>
      <c r="G714" s="55">
        <v>236.91</v>
      </c>
      <c r="H714" s="55">
        <v>0.47</v>
      </c>
      <c r="I714" s="55">
        <v>0.66</v>
      </c>
      <c r="J714" s="55">
        <v>1.74</v>
      </c>
      <c r="K714" s="55">
        <v>0.19000000000000006</v>
      </c>
    </row>
    <row r="715" spans="1:11" x14ac:dyDescent="0.2">
      <c r="A715" s="66" t="s">
        <v>503</v>
      </c>
      <c r="B715" s="66">
        <v>3544509</v>
      </c>
      <c r="C715" s="53">
        <v>18</v>
      </c>
      <c r="D715" s="54">
        <v>18</v>
      </c>
      <c r="E715" s="66" t="str">
        <f t="shared" si="21"/>
        <v>Rubinéia18</v>
      </c>
      <c r="F715" s="67" t="str">
        <f t="shared" si="22"/>
        <v>354450918</v>
      </c>
      <c r="G715" s="55">
        <v>234.38</v>
      </c>
      <c r="H715" s="55">
        <v>0.43</v>
      </c>
      <c r="I715" s="55">
        <v>0.56999999999999995</v>
      </c>
      <c r="J715" s="55">
        <v>1.81</v>
      </c>
      <c r="K715" s="55">
        <v>0.13999999999999996</v>
      </c>
    </row>
    <row r="716" spans="1:11" x14ac:dyDescent="0.2">
      <c r="A716" s="66" t="s">
        <v>504</v>
      </c>
      <c r="B716" s="66">
        <v>3544608</v>
      </c>
      <c r="C716" s="53">
        <v>16</v>
      </c>
      <c r="D716" s="54">
        <v>16</v>
      </c>
      <c r="E716" s="66" t="str">
        <f t="shared" si="21"/>
        <v>Sabino16</v>
      </c>
      <c r="F716" s="67" t="str">
        <f t="shared" si="22"/>
        <v>354460816</v>
      </c>
      <c r="G716" s="55">
        <v>311.66000000000003</v>
      </c>
      <c r="H716" s="55">
        <v>0.74</v>
      </c>
      <c r="I716" s="55">
        <v>0.95</v>
      </c>
      <c r="J716" s="55">
        <v>2.34</v>
      </c>
      <c r="K716" s="55">
        <v>0.20999999999999996</v>
      </c>
    </row>
    <row r="717" spans="1:11" x14ac:dyDescent="0.2">
      <c r="A717" s="66" t="s">
        <v>505</v>
      </c>
      <c r="B717" s="66">
        <v>3544707</v>
      </c>
      <c r="C717" s="53">
        <v>21</v>
      </c>
      <c r="D717" s="54">
        <v>21</v>
      </c>
      <c r="E717" s="66" t="str">
        <f t="shared" si="21"/>
        <v>Sagres21</v>
      </c>
      <c r="F717" s="67" t="str">
        <f t="shared" si="22"/>
        <v>354470721</v>
      </c>
      <c r="G717" s="55">
        <v>148.93</v>
      </c>
      <c r="H717" s="55">
        <v>0.42</v>
      </c>
      <c r="I717" s="55">
        <v>0.55000000000000004</v>
      </c>
      <c r="J717" s="55">
        <v>1.19</v>
      </c>
      <c r="K717" s="55">
        <v>0.13000000000000006</v>
      </c>
    </row>
    <row r="718" spans="1:11" x14ac:dyDescent="0.2">
      <c r="A718" s="66" t="s">
        <v>506</v>
      </c>
      <c r="B718" s="66">
        <v>3544806</v>
      </c>
      <c r="C718" s="53">
        <v>16</v>
      </c>
      <c r="D718" s="54">
        <v>16</v>
      </c>
      <c r="E718" s="66" t="str">
        <f t="shared" si="21"/>
        <v>Sales16</v>
      </c>
      <c r="F718" s="67" t="str">
        <f t="shared" si="22"/>
        <v>354480616</v>
      </c>
      <c r="G718" s="55">
        <v>308.66000000000003</v>
      </c>
      <c r="H718" s="55">
        <v>0.72</v>
      </c>
      <c r="I718" s="55">
        <v>0.92</v>
      </c>
      <c r="J718" s="55">
        <v>2.27</v>
      </c>
      <c r="K718" s="55">
        <v>0.20000000000000007</v>
      </c>
    </row>
    <row r="719" spans="1:11" x14ac:dyDescent="0.2">
      <c r="A719" s="66" t="s">
        <v>507</v>
      </c>
      <c r="B719" s="66">
        <v>3544905</v>
      </c>
      <c r="C719" s="53">
        <v>4</v>
      </c>
      <c r="D719" s="54">
        <v>4</v>
      </c>
      <c r="E719" s="66" t="str">
        <f t="shared" si="21"/>
        <v>Sales Oliveira4</v>
      </c>
      <c r="F719" s="67" t="str">
        <f t="shared" si="22"/>
        <v>35449054</v>
      </c>
      <c r="G719" s="55">
        <v>303.75</v>
      </c>
      <c r="H719" s="55">
        <v>1.02</v>
      </c>
      <c r="I719" s="55">
        <v>1.49</v>
      </c>
      <c r="J719" s="55">
        <v>4.72</v>
      </c>
      <c r="K719" s="55">
        <v>0.47</v>
      </c>
    </row>
    <row r="720" spans="1:11" x14ac:dyDescent="0.2">
      <c r="A720" s="66" t="s">
        <v>507</v>
      </c>
      <c r="B720" s="66">
        <v>3544905</v>
      </c>
      <c r="C720" s="53">
        <v>4</v>
      </c>
      <c r="D720" s="54">
        <v>12</v>
      </c>
      <c r="E720" s="66" t="str">
        <f t="shared" si="21"/>
        <v>Sales Oliveira12</v>
      </c>
      <c r="F720" s="67" t="str">
        <f t="shared" si="22"/>
        <v>354490512</v>
      </c>
      <c r="G720" s="55">
        <v>303.75</v>
      </c>
      <c r="H720" s="55">
        <v>1.02</v>
      </c>
      <c r="I720" s="55">
        <v>1.49</v>
      </c>
      <c r="J720" s="55">
        <v>4.72</v>
      </c>
      <c r="K720" s="55">
        <v>0.47</v>
      </c>
    </row>
    <row r="721" spans="1:11" x14ac:dyDescent="0.2">
      <c r="A721" s="66" t="s">
        <v>508</v>
      </c>
      <c r="B721" s="66">
        <v>3545001</v>
      </c>
      <c r="C721" s="53">
        <v>6</v>
      </c>
      <c r="D721" s="54">
        <v>6</v>
      </c>
      <c r="E721" s="66" t="str">
        <f t="shared" si="21"/>
        <v>Salesópolis6</v>
      </c>
      <c r="F721" s="67" t="str">
        <f t="shared" si="22"/>
        <v>35450016</v>
      </c>
      <c r="G721" s="55">
        <v>425.84</v>
      </c>
      <c r="H721" s="55">
        <v>1.45</v>
      </c>
      <c r="I721" s="55">
        <v>2.31</v>
      </c>
      <c r="J721" s="55">
        <v>6.19</v>
      </c>
      <c r="K721" s="55">
        <v>0.8600000000000001</v>
      </c>
    </row>
    <row r="722" spans="1:11" x14ac:dyDescent="0.2">
      <c r="A722" s="66" t="s">
        <v>508</v>
      </c>
      <c r="B722" s="66">
        <v>3545001</v>
      </c>
      <c r="C722" s="53">
        <v>6</v>
      </c>
      <c r="D722" s="54">
        <v>2</v>
      </c>
      <c r="E722" s="66" t="str">
        <f t="shared" si="21"/>
        <v>Salesópolis2</v>
      </c>
      <c r="F722" s="67" t="str">
        <f t="shared" si="22"/>
        <v>35450012</v>
      </c>
      <c r="G722" s="55">
        <v>425.84</v>
      </c>
      <c r="H722" s="55">
        <v>1.45</v>
      </c>
      <c r="I722" s="55">
        <v>2.31</v>
      </c>
      <c r="J722" s="55">
        <v>6.19</v>
      </c>
      <c r="K722" s="55">
        <v>0.8600000000000001</v>
      </c>
    </row>
    <row r="723" spans="1:11" x14ac:dyDescent="0.2">
      <c r="A723" s="66" t="s">
        <v>508</v>
      </c>
      <c r="B723" s="66">
        <v>3545001</v>
      </c>
      <c r="C723" s="53">
        <v>6</v>
      </c>
      <c r="D723" s="54">
        <v>7</v>
      </c>
      <c r="E723" s="66" t="str">
        <f t="shared" si="21"/>
        <v>Salesópolis7</v>
      </c>
      <c r="F723" s="67" t="str">
        <f t="shared" si="22"/>
        <v>35450017</v>
      </c>
      <c r="G723" s="55">
        <v>425.84</v>
      </c>
      <c r="H723" s="55">
        <v>1.45</v>
      </c>
      <c r="I723" s="55">
        <v>2.31</v>
      </c>
      <c r="J723" s="55">
        <v>6.19</v>
      </c>
      <c r="K723" s="55">
        <v>0.8600000000000001</v>
      </c>
    </row>
    <row r="724" spans="1:11" x14ac:dyDescent="0.2">
      <c r="A724" s="66" t="s">
        <v>509</v>
      </c>
      <c r="B724" s="66">
        <v>3545100</v>
      </c>
      <c r="C724" s="53">
        <v>20</v>
      </c>
      <c r="D724" s="54">
        <v>20</v>
      </c>
      <c r="E724" s="66" t="str">
        <f t="shared" si="21"/>
        <v>Salmourão20</v>
      </c>
      <c r="F724" s="67" t="str">
        <f t="shared" si="22"/>
        <v>354510020</v>
      </c>
      <c r="G724" s="55">
        <v>172.75</v>
      </c>
      <c r="H724" s="55">
        <v>0.37</v>
      </c>
      <c r="I724" s="55">
        <v>0.53</v>
      </c>
      <c r="J724" s="55">
        <v>1.28</v>
      </c>
      <c r="K724" s="55">
        <v>0.16000000000000003</v>
      </c>
    </row>
    <row r="725" spans="1:11" x14ac:dyDescent="0.2">
      <c r="A725" s="66" t="s">
        <v>510</v>
      </c>
      <c r="B725" s="66">
        <v>3545159</v>
      </c>
      <c r="C725" s="53">
        <v>5</v>
      </c>
      <c r="D725" s="54">
        <v>5</v>
      </c>
      <c r="E725" s="66" t="str">
        <f t="shared" si="21"/>
        <v>Saltinho5</v>
      </c>
      <c r="F725" s="67" t="str">
        <f t="shared" si="22"/>
        <v>35451595</v>
      </c>
      <c r="G725" s="55">
        <v>101.4</v>
      </c>
      <c r="H725" s="55">
        <v>0.21</v>
      </c>
      <c r="I725" s="55">
        <v>0.36</v>
      </c>
      <c r="J725" s="55">
        <v>0.98</v>
      </c>
      <c r="K725" s="55">
        <v>0.15</v>
      </c>
    </row>
    <row r="726" spans="1:11" x14ac:dyDescent="0.2">
      <c r="A726" s="66" t="s">
        <v>510</v>
      </c>
      <c r="B726" s="66">
        <v>3545159</v>
      </c>
      <c r="C726" s="53">
        <v>5</v>
      </c>
      <c r="D726" s="54">
        <v>10</v>
      </c>
      <c r="E726" s="66" t="str">
        <f t="shared" si="21"/>
        <v>Saltinho10</v>
      </c>
      <c r="F726" s="67" t="str">
        <f t="shared" si="22"/>
        <v>354515910</v>
      </c>
      <c r="G726" s="55">
        <v>101.4</v>
      </c>
      <c r="H726" s="55">
        <v>0.21</v>
      </c>
      <c r="I726" s="55">
        <v>0.36</v>
      </c>
      <c r="J726" s="55">
        <v>0.98</v>
      </c>
      <c r="K726" s="55">
        <v>0.15</v>
      </c>
    </row>
    <row r="727" spans="1:11" x14ac:dyDescent="0.2">
      <c r="A727" s="66" t="s">
        <v>511</v>
      </c>
      <c r="B727" s="66">
        <v>3545209</v>
      </c>
      <c r="C727" s="53">
        <v>5</v>
      </c>
      <c r="D727" s="54">
        <v>5</v>
      </c>
      <c r="E727" s="66" t="str">
        <f t="shared" si="21"/>
        <v>Salto5</v>
      </c>
      <c r="F727" s="67" t="str">
        <f t="shared" si="22"/>
        <v>35452095</v>
      </c>
      <c r="G727" s="55">
        <v>134.26</v>
      </c>
      <c r="H727" s="55">
        <v>0.32</v>
      </c>
      <c r="I727" s="55">
        <v>0.51</v>
      </c>
      <c r="J727" s="55">
        <v>1.4</v>
      </c>
      <c r="K727" s="55">
        <v>0.19</v>
      </c>
    </row>
    <row r="728" spans="1:11" x14ac:dyDescent="0.2">
      <c r="A728" s="66" t="s">
        <v>511</v>
      </c>
      <c r="B728" s="66">
        <v>3545209</v>
      </c>
      <c r="C728" s="53">
        <v>5</v>
      </c>
      <c r="D728" s="54">
        <v>10</v>
      </c>
      <c r="E728" s="66" t="str">
        <f t="shared" si="21"/>
        <v>Salto10</v>
      </c>
      <c r="F728" s="67" t="str">
        <f t="shared" si="22"/>
        <v>354520910</v>
      </c>
      <c r="G728" s="55">
        <v>134.26</v>
      </c>
      <c r="H728" s="55">
        <v>0.32</v>
      </c>
      <c r="I728" s="55">
        <v>0.51</v>
      </c>
      <c r="J728" s="55">
        <v>1.4</v>
      </c>
      <c r="K728" s="55">
        <v>0.19</v>
      </c>
    </row>
    <row r="729" spans="1:11" x14ac:dyDescent="0.2">
      <c r="A729" s="66" t="s">
        <v>512</v>
      </c>
      <c r="B729" s="66">
        <v>3545308</v>
      </c>
      <c r="C729" s="53">
        <v>10</v>
      </c>
      <c r="D729" s="54">
        <v>10</v>
      </c>
      <c r="E729" s="66" t="str">
        <f t="shared" ref="E729:E792" si="23">CONCATENATE(A729,D729)</f>
        <v>Salto de Pirapora10</v>
      </c>
      <c r="F729" s="67" t="str">
        <f t="shared" ref="F729:F792" si="24">CONCATENATE(B729,D729)</f>
        <v>354530810</v>
      </c>
      <c r="G729" s="55">
        <v>280.31</v>
      </c>
      <c r="H729" s="55">
        <v>0.52</v>
      </c>
      <c r="I729" s="55">
        <v>0.9</v>
      </c>
      <c r="J729" s="55">
        <v>2.5099999999999998</v>
      </c>
      <c r="K729" s="55">
        <v>0.38</v>
      </c>
    </row>
    <row r="730" spans="1:11" x14ac:dyDescent="0.2">
      <c r="A730" s="66" t="s">
        <v>513</v>
      </c>
      <c r="B730" s="66">
        <v>3545407</v>
      </c>
      <c r="C730" s="53">
        <v>17</v>
      </c>
      <c r="D730" s="54">
        <v>17</v>
      </c>
      <c r="E730" s="66" t="str">
        <f t="shared" si="23"/>
        <v>Salto Grande17</v>
      </c>
      <c r="F730" s="67" t="str">
        <f t="shared" si="24"/>
        <v>354540717</v>
      </c>
      <c r="G730" s="55">
        <v>189.07</v>
      </c>
      <c r="H730" s="55">
        <v>0.74</v>
      </c>
      <c r="I730" s="55">
        <v>0.93</v>
      </c>
      <c r="J730" s="55">
        <v>1.77</v>
      </c>
      <c r="K730" s="55">
        <v>0.19000000000000006</v>
      </c>
    </row>
    <row r="731" spans="1:11" x14ac:dyDescent="0.2">
      <c r="A731" s="66" t="s">
        <v>514</v>
      </c>
      <c r="B731" s="66">
        <v>3545506</v>
      </c>
      <c r="C731" s="53">
        <v>22</v>
      </c>
      <c r="D731" s="54">
        <v>22</v>
      </c>
      <c r="E731" s="66" t="str">
        <f t="shared" si="23"/>
        <v>Sandovalina22</v>
      </c>
      <c r="F731" s="67" t="str">
        <f t="shared" si="24"/>
        <v>354550622</v>
      </c>
      <c r="G731" s="55">
        <v>455.39</v>
      </c>
      <c r="H731" s="55">
        <v>1.24</v>
      </c>
      <c r="I731" s="55">
        <v>1.72</v>
      </c>
      <c r="J731" s="55">
        <v>3.37</v>
      </c>
      <c r="K731" s="55">
        <v>0.48</v>
      </c>
    </row>
    <row r="732" spans="1:11" x14ac:dyDescent="0.2">
      <c r="A732" s="66" t="s">
        <v>515</v>
      </c>
      <c r="B732" s="66">
        <v>3545605</v>
      </c>
      <c r="C732" s="53">
        <v>15</v>
      </c>
      <c r="D732" s="54">
        <v>15</v>
      </c>
      <c r="E732" s="66" t="str">
        <f t="shared" si="23"/>
        <v>Santa Adélia15</v>
      </c>
      <c r="F732" s="67" t="str">
        <f t="shared" si="24"/>
        <v>354560515</v>
      </c>
      <c r="G732" s="55">
        <v>331.02</v>
      </c>
      <c r="H732" s="55">
        <v>0.71</v>
      </c>
      <c r="I732" s="55">
        <v>0.96</v>
      </c>
      <c r="J732" s="55">
        <v>2.4700000000000002</v>
      </c>
      <c r="K732" s="55">
        <v>0.25</v>
      </c>
    </row>
    <row r="733" spans="1:11" x14ac:dyDescent="0.2">
      <c r="A733" s="66" t="s">
        <v>515</v>
      </c>
      <c r="B733" s="66">
        <v>3545605</v>
      </c>
      <c r="C733" s="53">
        <v>15</v>
      </c>
      <c r="D733" s="54">
        <v>16</v>
      </c>
      <c r="E733" s="66" t="str">
        <f t="shared" si="23"/>
        <v>Santa Adélia16</v>
      </c>
      <c r="F733" s="67" t="str">
        <f t="shared" si="24"/>
        <v>354560516</v>
      </c>
      <c r="G733" s="55">
        <v>331.02</v>
      </c>
      <c r="H733" s="55">
        <v>0.71</v>
      </c>
      <c r="I733" s="55">
        <v>0.96</v>
      </c>
      <c r="J733" s="55">
        <v>2.4700000000000002</v>
      </c>
      <c r="K733" s="55">
        <v>0.25</v>
      </c>
    </row>
    <row r="734" spans="1:11" x14ac:dyDescent="0.2">
      <c r="A734" s="66" t="s">
        <v>516</v>
      </c>
      <c r="B734" s="66">
        <v>3545704</v>
      </c>
      <c r="C734" s="53">
        <v>15</v>
      </c>
      <c r="D734" s="54">
        <v>15</v>
      </c>
      <c r="E734" s="66" t="str">
        <f t="shared" si="23"/>
        <v>Santa Albertina15</v>
      </c>
      <c r="F734" s="67" t="str">
        <f t="shared" si="24"/>
        <v>354570415</v>
      </c>
      <c r="G734" s="55">
        <v>274.27999999999997</v>
      </c>
      <c r="H734" s="55">
        <v>0.45</v>
      </c>
      <c r="I734" s="55">
        <v>0.68</v>
      </c>
      <c r="J734" s="55">
        <v>2.11</v>
      </c>
      <c r="K734" s="55">
        <v>0.23000000000000004</v>
      </c>
    </row>
    <row r="735" spans="1:11" x14ac:dyDescent="0.2">
      <c r="A735" s="66" t="s">
        <v>517</v>
      </c>
      <c r="B735" s="66">
        <v>3545803</v>
      </c>
      <c r="C735" s="53">
        <v>5</v>
      </c>
      <c r="D735" s="54">
        <v>5</v>
      </c>
      <c r="E735" s="66" t="str">
        <f t="shared" si="23"/>
        <v>Santa Bárbara d'Oeste5</v>
      </c>
      <c r="F735" s="67" t="str">
        <f t="shared" si="24"/>
        <v>35458035</v>
      </c>
      <c r="G735" s="55">
        <v>271.49</v>
      </c>
      <c r="H735" s="55">
        <v>0.83</v>
      </c>
      <c r="I735" s="55">
        <v>1.27</v>
      </c>
      <c r="J735" s="55">
        <v>3.36</v>
      </c>
      <c r="K735" s="55">
        <v>0.44000000000000006</v>
      </c>
    </row>
    <row r="736" spans="1:11" x14ac:dyDescent="0.2">
      <c r="A736" s="66" t="s">
        <v>518</v>
      </c>
      <c r="B736" s="66">
        <v>3546009</v>
      </c>
      <c r="C736" s="53">
        <v>2</v>
      </c>
      <c r="D736" s="54">
        <v>2</v>
      </c>
      <c r="E736" s="66" t="str">
        <f t="shared" si="23"/>
        <v>Santa Branca2</v>
      </c>
      <c r="F736" s="67" t="str">
        <f t="shared" si="24"/>
        <v>35460092</v>
      </c>
      <c r="G736" s="55">
        <v>275</v>
      </c>
      <c r="H736" s="55">
        <v>1.4</v>
      </c>
      <c r="I736" s="55">
        <v>1.82</v>
      </c>
      <c r="J736" s="55">
        <v>4.2</v>
      </c>
      <c r="K736" s="55">
        <v>0.42000000000000015</v>
      </c>
    </row>
    <row r="737" spans="1:11" x14ac:dyDescent="0.2">
      <c r="A737" s="66" t="s">
        <v>519</v>
      </c>
      <c r="B737" s="66">
        <v>3546108</v>
      </c>
      <c r="C737" s="53">
        <v>15</v>
      </c>
      <c r="D737" s="54">
        <v>15</v>
      </c>
      <c r="E737" s="66" t="str">
        <f t="shared" si="23"/>
        <v>Santa Clara d'Oeste15</v>
      </c>
      <c r="F737" s="67" t="str">
        <f t="shared" si="24"/>
        <v>354610815</v>
      </c>
      <c r="G737" s="55">
        <v>183.4</v>
      </c>
      <c r="H737" s="55">
        <v>0.28999999999999998</v>
      </c>
      <c r="I737" s="55">
        <v>0.44</v>
      </c>
      <c r="J737" s="55">
        <v>1.38</v>
      </c>
      <c r="K737" s="55">
        <v>0.15000000000000002</v>
      </c>
    </row>
    <row r="738" spans="1:11" x14ac:dyDescent="0.2">
      <c r="A738" s="66" t="s">
        <v>519</v>
      </c>
      <c r="B738" s="66">
        <v>3546108</v>
      </c>
      <c r="C738" s="53">
        <v>15</v>
      </c>
      <c r="D738" s="54">
        <v>18</v>
      </c>
      <c r="E738" s="66" t="str">
        <f t="shared" si="23"/>
        <v>Santa Clara d'Oeste18</v>
      </c>
      <c r="F738" s="67" t="str">
        <f t="shared" si="24"/>
        <v>354610818</v>
      </c>
      <c r="G738" s="55">
        <v>183.4</v>
      </c>
      <c r="H738" s="55">
        <v>0.28999999999999998</v>
      </c>
      <c r="I738" s="55">
        <v>0.44</v>
      </c>
      <c r="J738" s="55">
        <v>1.38</v>
      </c>
      <c r="K738" s="55">
        <v>0.15000000000000002</v>
      </c>
    </row>
    <row r="739" spans="1:11" x14ac:dyDescent="0.2">
      <c r="A739" s="66" t="s">
        <v>520</v>
      </c>
      <c r="B739" s="66">
        <v>3546207</v>
      </c>
      <c r="C739" s="53">
        <v>9</v>
      </c>
      <c r="D739" s="54">
        <v>9</v>
      </c>
      <c r="E739" s="66" t="str">
        <f t="shared" si="23"/>
        <v>Santa Cruz da Conceição9</v>
      </c>
      <c r="F739" s="67" t="str">
        <f t="shared" si="24"/>
        <v>35462079</v>
      </c>
      <c r="G739" s="55">
        <v>149.43</v>
      </c>
      <c r="H739" s="55">
        <v>0.49</v>
      </c>
      <c r="I739" s="55">
        <v>0.73</v>
      </c>
      <c r="J739" s="55">
        <v>2.0299999999999998</v>
      </c>
      <c r="K739" s="55">
        <v>0.24</v>
      </c>
    </row>
    <row r="740" spans="1:11" x14ac:dyDescent="0.2">
      <c r="A740" s="66" t="s">
        <v>521</v>
      </c>
      <c r="B740" s="66">
        <v>3546256</v>
      </c>
      <c r="C740" s="53">
        <v>4</v>
      </c>
      <c r="D740" s="54">
        <v>4</v>
      </c>
      <c r="E740" s="66" t="str">
        <f t="shared" si="23"/>
        <v>Santa Cruz da Esperança4</v>
      </c>
      <c r="F740" s="67" t="str">
        <f t="shared" si="24"/>
        <v>35462564</v>
      </c>
      <c r="G740" s="55">
        <v>147.82</v>
      </c>
      <c r="H740" s="55">
        <v>0.5</v>
      </c>
      <c r="I740" s="55">
        <v>0.74</v>
      </c>
      <c r="J740" s="55">
        <v>2.34</v>
      </c>
      <c r="K740" s="55">
        <v>0.24</v>
      </c>
    </row>
    <row r="741" spans="1:11" x14ac:dyDescent="0.2">
      <c r="A741" s="66" t="s">
        <v>522</v>
      </c>
      <c r="B741" s="66">
        <v>3546306</v>
      </c>
      <c r="C741" s="53">
        <v>9</v>
      </c>
      <c r="D741" s="54">
        <v>9</v>
      </c>
      <c r="E741" s="66" t="str">
        <f t="shared" si="23"/>
        <v>Santa Cruz das Palmeiras9</v>
      </c>
      <c r="F741" s="67" t="str">
        <f t="shared" si="24"/>
        <v>35463069</v>
      </c>
      <c r="G741" s="55">
        <v>295.7</v>
      </c>
      <c r="H741" s="55">
        <v>0.97</v>
      </c>
      <c r="I741" s="55">
        <v>1.43</v>
      </c>
      <c r="J741" s="55">
        <v>3.97</v>
      </c>
      <c r="K741" s="55">
        <v>0.45999999999999996</v>
      </c>
    </row>
    <row r="742" spans="1:11" x14ac:dyDescent="0.2">
      <c r="A742" s="66" t="s">
        <v>523</v>
      </c>
      <c r="B742" s="66">
        <v>3546405</v>
      </c>
      <c r="C742" s="53">
        <v>17</v>
      </c>
      <c r="D742" s="54">
        <v>17</v>
      </c>
      <c r="E742" s="66" t="str">
        <f t="shared" si="23"/>
        <v>Santa Cruz do Rio Pardo17</v>
      </c>
      <c r="F742" s="67" t="str">
        <f t="shared" si="24"/>
        <v>354640517</v>
      </c>
      <c r="G742" s="55">
        <v>1116.3800000000001</v>
      </c>
      <c r="H742" s="55">
        <v>4.3099999999999996</v>
      </c>
      <c r="I742" s="55">
        <v>5.43</v>
      </c>
      <c r="J742" s="55">
        <v>10.26</v>
      </c>
      <c r="K742" s="55">
        <v>1.1200000000000001</v>
      </c>
    </row>
    <row r="743" spans="1:11" x14ac:dyDescent="0.2">
      <c r="A743" s="66" t="s">
        <v>524</v>
      </c>
      <c r="B743" s="66">
        <v>3546504</v>
      </c>
      <c r="C743" s="53">
        <v>16</v>
      </c>
      <c r="D743" s="54">
        <v>16</v>
      </c>
      <c r="E743" s="66" t="str">
        <f t="shared" si="23"/>
        <v>Santa Ernestina16</v>
      </c>
      <c r="F743" s="67" t="str">
        <f t="shared" si="24"/>
        <v>354650416</v>
      </c>
      <c r="G743" s="55">
        <v>134.96</v>
      </c>
      <c r="H743" s="55">
        <v>0.38</v>
      </c>
      <c r="I743" s="55">
        <v>0.52</v>
      </c>
      <c r="J743" s="55">
        <v>1.38</v>
      </c>
      <c r="K743" s="55">
        <v>0.14000000000000001</v>
      </c>
    </row>
    <row r="744" spans="1:11" x14ac:dyDescent="0.2">
      <c r="A744" s="66" t="s">
        <v>524</v>
      </c>
      <c r="B744" s="66">
        <v>3546504</v>
      </c>
      <c r="C744" s="53">
        <v>16</v>
      </c>
      <c r="D744" s="54">
        <v>9</v>
      </c>
      <c r="E744" s="66" t="str">
        <f t="shared" si="23"/>
        <v>Santa Ernestina9</v>
      </c>
      <c r="F744" s="67" t="str">
        <f t="shared" si="24"/>
        <v>35465049</v>
      </c>
      <c r="G744" s="55">
        <v>134.96</v>
      </c>
      <c r="H744" s="55">
        <v>0.38</v>
      </c>
      <c r="I744" s="55">
        <v>0.52</v>
      </c>
      <c r="J744" s="55">
        <v>1.38</v>
      </c>
      <c r="K744" s="55">
        <v>0.14000000000000001</v>
      </c>
    </row>
    <row r="745" spans="1:11" x14ac:dyDescent="0.2">
      <c r="A745" s="66" t="s">
        <v>525</v>
      </c>
      <c r="B745" s="66">
        <v>3546603</v>
      </c>
      <c r="C745" s="53">
        <v>18</v>
      </c>
      <c r="D745" s="54">
        <v>18</v>
      </c>
      <c r="E745" s="66" t="str">
        <f t="shared" si="23"/>
        <v>Santa Fé do Sul18</v>
      </c>
      <c r="F745" s="67" t="str">
        <f t="shared" si="24"/>
        <v>354660318</v>
      </c>
      <c r="G745" s="55">
        <v>208.25</v>
      </c>
      <c r="H745" s="55">
        <v>0.36</v>
      </c>
      <c r="I745" s="55">
        <v>0.48</v>
      </c>
      <c r="J745" s="55">
        <v>1.56</v>
      </c>
      <c r="K745" s="55">
        <v>0.12</v>
      </c>
    </row>
    <row r="746" spans="1:11" x14ac:dyDescent="0.2">
      <c r="A746" s="66" t="s">
        <v>525</v>
      </c>
      <c r="B746" s="66">
        <v>3546603</v>
      </c>
      <c r="C746" s="53">
        <v>18</v>
      </c>
      <c r="D746" s="54">
        <v>15</v>
      </c>
      <c r="E746" s="66" t="str">
        <f t="shared" si="23"/>
        <v>Santa Fé do Sul15</v>
      </c>
      <c r="F746" s="67" t="str">
        <f t="shared" si="24"/>
        <v>354660315</v>
      </c>
      <c r="G746" s="55">
        <v>208.25</v>
      </c>
      <c r="H746" s="55">
        <v>0.36</v>
      </c>
      <c r="I746" s="55">
        <v>0.48</v>
      </c>
      <c r="J746" s="55">
        <v>1.56</v>
      </c>
      <c r="K746" s="55">
        <v>0.12</v>
      </c>
    </row>
    <row r="747" spans="1:11" x14ac:dyDescent="0.2">
      <c r="A747" s="66" t="s">
        <v>526</v>
      </c>
      <c r="B747" s="66">
        <v>3546702</v>
      </c>
      <c r="C747" s="53">
        <v>5</v>
      </c>
      <c r="D747" s="54">
        <v>5</v>
      </c>
      <c r="E747" s="66" t="str">
        <f t="shared" si="23"/>
        <v>Santa Gertrudes5</v>
      </c>
      <c r="F747" s="67" t="str">
        <f t="shared" si="24"/>
        <v>35467025</v>
      </c>
      <c r="G747" s="55">
        <v>97.69</v>
      </c>
      <c r="H747" s="55">
        <v>0.31</v>
      </c>
      <c r="I747" s="55">
        <v>0.47</v>
      </c>
      <c r="J747" s="55">
        <v>1.24</v>
      </c>
      <c r="K747" s="55">
        <v>0.15999999999999998</v>
      </c>
    </row>
    <row r="748" spans="1:11" x14ac:dyDescent="0.2">
      <c r="A748" s="66" t="s">
        <v>527</v>
      </c>
      <c r="B748" s="66">
        <v>3546801</v>
      </c>
      <c r="C748" s="53">
        <v>2</v>
      </c>
      <c r="D748" s="54">
        <v>2</v>
      </c>
      <c r="E748" s="66" t="str">
        <f t="shared" si="23"/>
        <v>Santa Isabel2</v>
      </c>
      <c r="F748" s="67" t="str">
        <f t="shared" si="24"/>
        <v>35468012</v>
      </c>
      <c r="G748" s="55">
        <v>361.49</v>
      </c>
      <c r="H748" s="55">
        <v>1.79</v>
      </c>
      <c r="I748" s="55">
        <v>2.34</v>
      </c>
      <c r="J748" s="55">
        <v>5.39</v>
      </c>
      <c r="K748" s="55">
        <v>0.54999999999999982</v>
      </c>
    </row>
    <row r="749" spans="1:11" x14ac:dyDescent="0.2">
      <c r="A749" s="66" t="s">
        <v>528</v>
      </c>
      <c r="B749" s="66">
        <v>3546900</v>
      </c>
      <c r="C749" s="53">
        <v>9</v>
      </c>
      <c r="D749" s="54">
        <v>9</v>
      </c>
      <c r="E749" s="66" t="str">
        <f t="shared" si="23"/>
        <v>Santa Lúcia9</v>
      </c>
      <c r="F749" s="67" t="str">
        <f t="shared" si="24"/>
        <v>35469009</v>
      </c>
      <c r="G749" s="55">
        <v>152.31</v>
      </c>
      <c r="H749" s="55">
        <v>0.51</v>
      </c>
      <c r="I749" s="55">
        <v>0.76</v>
      </c>
      <c r="J749" s="55">
        <v>2.11</v>
      </c>
      <c r="K749" s="55">
        <v>0.25</v>
      </c>
    </row>
    <row r="750" spans="1:11" x14ac:dyDescent="0.2">
      <c r="A750" s="66" t="s">
        <v>529</v>
      </c>
      <c r="B750" s="66">
        <v>3547007</v>
      </c>
      <c r="C750" s="53">
        <v>5</v>
      </c>
      <c r="D750" s="54">
        <v>5</v>
      </c>
      <c r="E750" s="66" t="str">
        <f t="shared" si="23"/>
        <v>Santa Maria da Serra5</v>
      </c>
      <c r="F750" s="67" t="str">
        <f t="shared" si="24"/>
        <v>35470075</v>
      </c>
      <c r="G750" s="55">
        <v>256.48</v>
      </c>
      <c r="H750" s="55">
        <v>0.76</v>
      </c>
      <c r="I750" s="55">
        <v>1.17</v>
      </c>
      <c r="J750" s="55">
        <v>3.08</v>
      </c>
      <c r="K750" s="55">
        <v>0.40999999999999992</v>
      </c>
    </row>
    <row r="751" spans="1:11" x14ac:dyDescent="0.2">
      <c r="A751" s="66" t="s">
        <v>530</v>
      </c>
      <c r="B751" s="66">
        <v>3547106</v>
      </c>
      <c r="C751" s="53">
        <v>20</v>
      </c>
      <c r="D751" s="54">
        <v>20</v>
      </c>
      <c r="E751" s="66" t="str">
        <f t="shared" si="23"/>
        <v>Santa Mercedes20</v>
      </c>
      <c r="F751" s="67" t="str">
        <f t="shared" si="24"/>
        <v>354710620</v>
      </c>
      <c r="G751" s="55">
        <v>166.87</v>
      </c>
      <c r="H751" s="55">
        <v>0.35</v>
      </c>
      <c r="I751" s="55">
        <v>0.5</v>
      </c>
      <c r="J751" s="55">
        <v>1.21</v>
      </c>
      <c r="K751" s="55">
        <v>0.15000000000000002</v>
      </c>
    </row>
    <row r="752" spans="1:11" x14ac:dyDescent="0.2">
      <c r="A752" s="66" t="s">
        <v>531</v>
      </c>
      <c r="B752" s="66">
        <v>3547502</v>
      </c>
      <c r="C752" s="53">
        <v>9</v>
      </c>
      <c r="D752" s="54">
        <v>9</v>
      </c>
      <c r="E752" s="66" t="str">
        <f t="shared" si="23"/>
        <v>Santa Rita do Passa Quatro9</v>
      </c>
      <c r="F752" s="67" t="str">
        <f t="shared" si="24"/>
        <v>35475029</v>
      </c>
      <c r="G752" s="55">
        <v>752.99</v>
      </c>
      <c r="H752" s="55">
        <v>2.4700000000000002</v>
      </c>
      <c r="I752" s="55">
        <v>3.66</v>
      </c>
      <c r="J752" s="55">
        <v>10.16</v>
      </c>
      <c r="K752" s="55">
        <v>1.19</v>
      </c>
    </row>
    <row r="753" spans="1:11" x14ac:dyDescent="0.2">
      <c r="A753" s="66" t="s">
        <v>531</v>
      </c>
      <c r="B753" s="66">
        <v>3547502</v>
      </c>
      <c r="C753" s="53">
        <v>9</v>
      </c>
      <c r="D753" s="54">
        <v>4</v>
      </c>
      <c r="E753" s="66" t="str">
        <f t="shared" si="23"/>
        <v>Santa Rita do Passa Quatro4</v>
      </c>
      <c r="F753" s="67" t="str">
        <f t="shared" si="24"/>
        <v>35475024</v>
      </c>
      <c r="G753" s="55">
        <v>752.99</v>
      </c>
      <c r="H753" s="55">
        <v>2.4700000000000002</v>
      </c>
      <c r="I753" s="55">
        <v>3.66</v>
      </c>
      <c r="J753" s="55">
        <v>10.16</v>
      </c>
      <c r="K753" s="55">
        <v>1.19</v>
      </c>
    </row>
    <row r="754" spans="1:11" x14ac:dyDescent="0.2">
      <c r="A754" s="66" t="s">
        <v>532</v>
      </c>
      <c r="B754" s="66">
        <v>3547403</v>
      </c>
      <c r="C754" s="53">
        <v>15</v>
      </c>
      <c r="D754" s="54">
        <v>15</v>
      </c>
      <c r="E754" s="66" t="str">
        <f t="shared" si="23"/>
        <v>Santa Rita d'Oeste15</v>
      </c>
      <c r="F754" s="67" t="str">
        <f t="shared" si="24"/>
        <v>354740315</v>
      </c>
      <c r="G754" s="55">
        <v>210.27</v>
      </c>
      <c r="H754" s="55">
        <v>0.34</v>
      </c>
      <c r="I754" s="55">
        <v>0.51</v>
      </c>
      <c r="J754" s="55">
        <v>1.59</v>
      </c>
      <c r="K754" s="55">
        <v>0.16999999999999998</v>
      </c>
    </row>
    <row r="755" spans="1:11" x14ac:dyDescent="0.2">
      <c r="A755" s="66" t="s">
        <v>533</v>
      </c>
      <c r="B755" s="66">
        <v>3547601</v>
      </c>
      <c r="C755" s="53">
        <v>4</v>
      </c>
      <c r="D755" s="54">
        <v>4</v>
      </c>
      <c r="E755" s="66" t="str">
        <f t="shared" si="23"/>
        <v>Santa Rosa de Viterbo4</v>
      </c>
      <c r="F755" s="67" t="str">
        <f t="shared" si="24"/>
        <v>35476014</v>
      </c>
      <c r="G755" s="55">
        <v>289.67</v>
      </c>
      <c r="H755" s="55">
        <v>0.95</v>
      </c>
      <c r="I755" s="55">
        <v>1.4</v>
      </c>
      <c r="J755" s="55">
        <v>4.4400000000000004</v>
      </c>
      <c r="K755" s="55">
        <v>0.44999999999999996</v>
      </c>
    </row>
    <row r="756" spans="1:11" x14ac:dyDescent="0.2">
      <c r="A756" s="66" t="s">
        <v>533</v>
      </c>
      <c r="B756" s="66">
        <v>3547601</v>
      </c>
      <c r="C756" s="53">
        <v>4</v>
      </c>
      <c r="D756" s="54">
        <v>9</v>
      </c>
      <c r="E756" s="66" t="str">
        <f t="shared" si="23"/>
        <v>Santa Rosa de Viterbo9</v>
      </c>
      <c r="F756" s="67" t="str">
        <f t="shared" si="24"/>
        <v>35476019</v>
      </c>
      <c r="G756" s="55">
        <v>289.67</v>
      </c>
      <c r="H756" s="55">
        <v>0.95</v>
      </c>
      <c r="I756" s="55">
        <v>1.4</v>
      </c>
      <c r="J756" s="55">
        <v>4.4400000000000004</v>
      </c>
      <c r="K756" s="55">
        <v>0.44999999999999996</v>
      </c>
    </row>
    <row r="757" spans="1:11" x14ac:dyDescent="0.2">
      <c r="A757" s="66" t="s">
        <v>534</v>
      </c>
      <c r="B757" s="66">
        <v>3547650</v>
      </c>
      <c r="C757" s="53">
        <v>18</v>
      </c>
      <c r="D757" s="54">
        <v>18</v>
      </c>
      <c r="E757" s="66" t="str">
        <f t="shared" si="23"/>
        <v>Santa Salete18</v>
      </c>
      <c r="F757" s="67" t="str">
        <f t="shared" si="24"/>
        <v>354765018</v>
      </c>
      <c r="G757" s="55">
        <v>79.17</v>
      </c>
      <c r="H757" s="55">
        <v>0.15</v>
      </c>
      <c r="I757" s="55">
        <v>0.19</v>
      </c>
      <c r="J757" s="55">
        <v>0.63</v>
      </c>
      <c r="K757" s="55">
        <v>4.0000000000000008E-2</v>
      </c>
    </row>
    <row r="758" spans="1:11" x14ac:dyDescent="0.2">
      <c r="A758" s="66" t="s">
        <v>534</v>
      </c>
      <c r="B758" s="66">
        <v>3547650</v>
      </c>
      <c r="C758" s="53">
        <v>18</v>
      </c>
      <c r="D758" s="54">
        <v>15</v>
      </c>
      <c r="E758" s="66" t="str">
        <f t="shared" si="23"/>
        <v>Santa Salete15</v>
      </c>
      <c r="F758" s="67" t="str">
        <f t="shared" si="24"/>
        <v>354765015</v>
      </c>
      <c r="G758" s="55">
        <v>79.17</v>
      </c>
      <c r="H758" s="55">
        <v>0.15</v>
      </c>
      <c r="I758" s="55">
        <v>0.19</v>
      </c>
      <c r="J758" s="55">
        <v>0.63</v>
      </c>
      <c r="K758" s="55">
        <v>4.0000000000000008E-2</v>
      </c>
    </row>
    <row r="759" spans="1:11" x14ac:dyDescent="0.2">
      <c r="A759" s="66" t="s">
        <v>535</v>
      </c>
      <c r="B759" s="66">
        <v>3547205</v>
      </c>
      <c r="C759" s="53">
        <v>18</v>
      </c>
      <c r="D759" s="54">
        <v>18</v>
      </c>
      <c r="E759" s="66" t="str">
        <f t="shared" si="23"/>
        <v>Santana da Ponte Pensa18</v>
      </c>
      <c r="F759" s="67" t="str">
        <f t="shared" si="24"/>
        <v>354720518</v>
      </c>
      <c r="G759" s="55">
        <v>129.91</v>
      </c>
      <c r="H759" s="55">
        <v>0.22</v>
      </c>
      <c r="I759" s="55">
        <v>0.3</v>
      </c>
      <c r="J759" s="55">
        <v>0.97</v>
      </c>
      <c r="K759" s="55">
        <v>7.9999999999999988E-2</v>
      </c>
    </row>
    <row r="760" spans="1:11" x14ac:dyDescent="0.2">
      <c r="A760" s="66" t="s">
        <v>535</v>
      </c>
      <c r="B760" s="66">
        <v>3547205</v>
      </c>
      <c r="C760" s="53">
        <v>18</v>
      </c>
      <c r="D760" s="54">
        <v>15</v>
      </c>
      <c r="E760" s="66" t="str">
        <f t="shared" si="23"/>
        <v>Santana da Ponte Pensa15</v>
      </c>
      <c r="F760" s="67" t="str">
        <f t="shared" si="24"/>
        <v>354720515</v>
      </c>
      <c r="G760" s="55">
        <v>129.91</v>
      </c>
      <c r="H760" s="55">
        <v>0.22</v>
      </c>
      <c r="I760" s="55">
        <v>0.3</v>
      </c>
      <c r="J760" s="55">
        <v>0.97</v>
      </c>
      <c r="K760" s="55">
        <v>7.9999999999999988E-2</v>
      </c>
    </row>
    <row r="761" spans="1:11" x14ac:dyDescent="0.2">
      <c r="A761" s="66" t="s">
        <v>536</v>
      </c>
      <c r="B761" s="66">
        <v>3547304</v>
      </c>
      <c r="C761" s="53">
        <v>6</v>
      </c>
      <c r="D761" s="54">
        <v>6</v>
      </c>
      <c r="E761" s="66" t="str">
        <f t="shared" si="23"/>
        <v>Santana de Parnaíba6</v>
      </c>
      <c r="F761" s="67" t="str">
        <f t="shared" si="24"/>
        <v>35473046</v>
      </c>
      <c r="G761" s="55">
        <v>183.82</v>
      </c>
      <c r="H761" s="55">
        <v>0.56000000000000005</v>
      </c>
      <c r="I761" s="55">
        <v>0.9</v>
      </c>
      <c r="J761" s="55">
        <v>2.4700000000000002</v>
      </c>
      <c r="K761" s="55">
        <v>0.33999999999999997</v>
      </c>
    </row>
    <row r="762" spans="1:11" x14ac:dyDescent="0.2">
      <c r="A762" s="66" t="s">
        <v>536</v>
      </c>
      <c r="B762" s="66">
        <v>3547304</v>
      </c>
      <c r="C762" s="53">
        <v>6</v>
      </c>
      <c r="D762" s="54">
        <v>10</v>
      </c>
      <c r="E762" s="66" t="str">
        <f t="shared" si="23"/>
        <v>Santana de Parnaíba10</v>
      </c>
      <c r="F762" s="67" t="str">
        <f t="shared" si="24"/>
        <v>354730410</v>
      </c>
      <c r="G762" s="55">
        <v>183.82</v>
      </c>
      <c r="H762" s="55">
        <v>0.56000000000000005</v>
      </c>
      <c r="I762" s="55">
        <v>0.9</v>
      </c>
      <c r="J762" s="55">
        <v>2.4700000000000002</v>
      </c>
      <c r="K762" s="55">
        <v>0.33999999999999997</v>
      </c>
    </row>
    <row r="763" spans="1:11" x14ac:dyDescent="0.2">
      <c r="A763" s="66" t="s">
        <v>537</v>
      </c>
      <c r="B763" s="66">
        <v>3547700</v>
      </c>
      <c r="C763" s="53">
        <v>22</v>
      </c>
      <c r="D763" s="54">
        <v>22</v>
      </c>
      <c r="E763" s="66" t="str">
        <f t="shared" si="23"/>
        <v>Santo Anastácio22</v>
      </c>
      <c r="F763" s="67" t="str">
        <f t="shared" si="24"/>
        <v>354770022</v>
      </c>
      <c r="G763" s="55">
        <v>552.54999999999995</v>
      </c>
      <c r="H763" s="55">
        <v>1.5</v>
      </c>
      <c r="I763" s="55">
        <v>2.0499999999999998</v>
      </c>
      <c r="J763" s="55">
        <v>4.09</v>
      </c>
      <c r="K763" s="55">
        <v>0.54999999999999982</v>
      </c>
    </row>
    <row r="764" spans="1:11" x14ac:dyDescent="0.2">
      <c r="A764" s="66" t="s">
        <v>537</v>
      </c>
      <c r="B764" s="66">
        <v>3547700</v>
      </c>
      <c r="C764" s="53">
        <v>22</v>
      </c>
      <c r="D764" s="54">
        <v>21</v>
      </c>
      <c r="E764" s="66" t="str">
        <f t="shared" si="23"/>
        <v>Santo Anastácio21</v>
      </c>
      <c r="F764" s="67" t="str">
        <f t="shared" si="24"/>
        <v>354770021</v>
      </c>
      <c r="G764" s="55">
        <v>552.54999999999995</v>
      </c>
      <c r="H764" s="55">
        <v>1.5</v>
      </c>
      <c r="I764" s="55">
        <v>2.0499999999999998</v>
      </c>
      <c r="J764" s="55">
        <v>4.09</v>
      </c>
      <c r="K764" s="55">
        <v>0.54999999999999982</v>
      </c>
    </row>
    <row r="765" spans="1:11" x14ac:dyDescent="0.2">
      <c r="A765" s="66" t="s">
        <v>538</v>
      </c>
      <c r="B765" s="66">
        <v>3547809</v>
      </c>
      <c r="C765" s="53">
        <v>6</v>
      </c>
      <c r="D765" s="54">
        <v>6</v>
      </c>
      <c r="E765" s="66" t="str">
        <f t="shared" si="23"/>
        <v>Santo André6</v>
      </c>
      <c r="F765" s="67" t="str">
        <f t="shared" si="24"/>
        <v>35478096</v>
      </c>
      <c r="G765" s="55">
        <v>174.84</v>
      </c>
      <c r="H765" s="55">
        <v>0.67</v>
      </c>
      <c r="I765" s="55">
        <v>1.05</v>
      </c>
      <c r="J765" s="55">
        <v>2.85</v>
      </c>
      <c r="K765" s="55">
        <v>0.38</v>
      </c>
    </row>
    <row r="766" spans="1:11" x14ac:dyDescent="0.2">
      <c r="A766" s="66" t="s">
        <v>538</v>
      </c>
      <c r="B766" s="66">
        <v>3547809</v>
      </c>
      <c r="C766" s="53">
        <v>6</v>
      </c>
      <c r="D766" s="54">
        <v>7</v>
      </c>
      <c r="E766" s="66" t="str">
        <f t="shared" si="23"/>
        <v>Santo André7</v>
      </c>
      <c r="F766" s="67" t="str">
        <f t="shared" si="24"/>
        <v>35478097</v>
      </c>
      <c r="G766" s="55">
        <v>174.84</v>
      </c>
      <c r="H766" s="55">
        <v>0.67</v>
      </c>
      <c r="I766" s="55">
        <v>1.05</v>
      </c>
      <c r="J766" s="55">
        <v>2.85</v>
      </c>
      <c r="K766" s="55">
        <v>0.38</v>
      </c>
    </row>
    <row r="767" spans="1:11" x14ac:dyDescent="0.2">
      <c r="A767" s="66" t="s">
        <v>539</v>
      </c>
      <c r="B767" s="66">
        <v>3547908</v>
      </c>
      <c r="C767" s="53">
        <v>8</v>
      </c>
      <c r="D767" s="54">
        <v>8</v>
      </c>
      <c r="E767" s="66" t="str">
        <f t="shared" si="23"/>
        <v>Santo Antônio da Alegria8</v>
      </c>
      <c r="F767" s="67" t="str">
        <f t="shared" si="24"/>
        <v>35479088</v>
      </c>
      <c r="G767" s="55">
        <v>309.68</v>
      </c>
      <c r="H767" s="55">
        <v>0.96</v>
      </c>
      <c r="I767" s="55">
        <v>1.54</v>
      </c>
      <c r="J767" s="55">
        <v>4.9000000000000004</v>
      </c>
      <c r="K767" s="55">
        <v>0.58000000000000007</v>
      </c>
    </row>
    <row r="768" spans="1:11" x14ac:dyDescent="0.2">
      <c r="A768" s="66" t="s">
        <v>539</v>
      </c>
      <c r="B768" s="66">
        <v>3547908</v>
      </c>
      <c r="C768" s="53">
        <v>8</v>
      </c>
      <c r="D768" s="54">
        <v>4</v>
      </c>
      <c r="E768" s="66" t="str">
        <f t="shared" si="23"/>
        <v>Santo Antônio da Alegria4</v>
      </c>
      <c r="F768" s="67" t="str">
        <f t="shared" si="24"/>
        <v>35479084</v>
      </c>
      <c r="G768" s="55">
        <v>309.68</v>
      </c>
      <c r="H768" s="55">
        <v>0.96</v>
      </c>
      <c r="I768" s="55">
        <v>1.54</v>
      </c>
      <c r="J768" s="55">
        <v>4.9000000000000004</v>
      </c>
      <c r="K768" s="55">
        <v>0.58000000000000007</v>
      </c>
    </row>
    <row r="769" spans="1:11" x14ac:dyDescent="0.2">
      <c r="A769" s="66" t="s">
        <v>540</v>
      </c>
      <c r="B769" s="66">
        <v>3548005</v>
      </c>
      <c r="C769" s="53">
        <v>5</v>
      </c>
      <c r="D769" s="54">
        <v>5</v>
      </c>
      <c r="E769" s="66" t="str">
        <f t="shared" si="23"/>
        <v>Santo Antônio de Posse5</v>
      </c>
      <c r="F769" s="67" t="str">
        <f t="shared" si="24"/>
        <v>35480055</v>
      </c>
      <c r="G769" s="55">
        <v>154.11000000000001</v>
      </c>
      <c r="H769" s="55">
        <v>0.47</v>
      </c>
      <c r="I769" s="55">
        <v>0.72</v>
      </c>
      <c r="J769" s="55">
        <v>1.92</v>
      </c>
      <c r="K769" s="55">
        <v>0.25</v>
      </c>
    </row>
    <row r="770" spans="1:11" x14ac:dyDescent="0.2">
      <c r="A770" s="66" t="s">
        <v>541</v>
      </c>
      <c r="B770" s="66">
        <v>3548054</v>
      </c>
      <c r="C770" s="53">
        <v>19</v>
      </c>
      <c r="D770" s="54">
        <v>19</v>
      </c>
      <c r="E770" s="66" t="str">
        <f t="shared" si="23"/>
        <v>Santo Antônio do Aracanguá19</v>
      </c>
      <c r="F770" s="67" t="str">
        <f t="shared" si="24"/>
        <v>354805419</v>
      </c>
      <c r="G770" s="55">
        <v>1306.08</v>
      </c>
      <c r="H770" s="55">
        <v>2.2599999999999998</v>
      </c>
      <c r="I770" s="55">
        <v>3.01</v>
      </c>
      <c r="J770" s="55">
        <v>9.5500000000000007</v>
      </c>
      <c r="K770" s="55">
        <v>0.75</v>
      </c>
    </row>
    <row r="771" spans="1:11" x14ac:dyDescent="0.2">
      <c r="A771" s="66" t="s">
        <v>542</v>
      </c>
      <c r="B771" s="66">
        <v>3548104</v>
      </c>
      <c r="C771" s="53">
        <v>9</v>
      </c>
      <c r="D771" s="54">
        <v>9</v>
      </c>
      <c r="E771" s="66" t="str">
        <f t="shared" si="23"/>
        <v>Santo Antônio do Jardim9</v>
      </c>
      <c r="F771" s="67" t="str">
        <f t="shared" si="24"/>
        <v>35481049</v>
      </c>
      <c r="G771" s="55">
        <v>109.45</v>
      </c>
      <c r="H771" s="55">
        <v>0.36</v>
      </c>
      <c r="I771" s="55">
        <v>0.53</v>
      </c>
      <c r="J771" s="55">
        <v>1.47</v>
      </c>
      <c r="K771" s="55">
        <v>0.17000000000000004</v>
      </c>
    </row>
    <row r="772" spans="1:11" x14ac:dyDescent="0.2">
      <c r="A772" s="66" t="s">
        <v>543</v>
      </c>
      <c r="B772" s="66">
        <v>3548203</v>
      </c>
      <c r="C772" s="53">
        <v>1</v>
      </c>
      <c r="D772" s="54">
        <v>1</v>
      </c>
      <c r="E772" s="66" t="str">
        <f t="shared" si="23"/>
        <v>Santo Antônio do Pinhal1</v>
      </c>
      <c r="F772" s="67" t="str">
        <f t="shared" si="24"/>
        <v>35482031</v>
      </c>
      <c r="G772" s="55">
        <v>132.88999999999999</v>
      </c>
      <c r="H772" s="55">
        <v>1.38</v>
      </c>
      <c r="I772" s="55">
        <v>1.98</v>
      </c>
      <c r="J772" s="55">
        <v>4.3499999999999996</v>
      </c>
      <c r="K772" s="55">
        <v>0.60000000000000009</v>
      </c>
    </row>
    <row r="773" spans="1:11" x14ac:dyDescent="0.2">
      <c r="A773" s="66" t="s">
        <v>544</v>
      </c>
      <c r="B773" s="66">
        <v>3548302</v>
      </c>
      <c r="C773" s="53">
        <v>21</v>
      </c>
      <c r="D773" s="54">
        <v>21</v>
      </c>
      <c r="E773" s="66" t="str">
        <f t="shared" si="23"/>
        <v>Santo Expedito21</v>
      </c>
      <c r="F773" s="67" t="str">
        <f t="shared" si="24"/>
        <v>354830221</v>
      </c>
      <c r="G773" s="55">
        <v>93.91</v>
      </c>
      <c r="H773" s="55">
        <v>0.25</v>
      </c>
      <c r="I773" s="55">
        <v>0.33</v>
      </c>
      <c r="J773" s="55">
        <v>0.71</v>
      </c>
      <c r="K773" s="55">
        <v>8.0000000000000016E-2</v>
      </c>
    </row>
    <row r="774" spans="1:11" x14ac:dyDescent="0.2">
      <c r="A774" s="66" t="s">
        <v>545</v>
      </c>
      <c r="B774" s="66">
        <v>3548401</v>
      </c>
      <c r="C774" s="53">
        <v>20</v>
      </c>
      <c r="D774" s="54">
        <v>20</v>
      </c>
      <c r="E774" s="66" t="str">
        <f t="shared" si="23"/>
        <v>Santópolis do Aguapeí20</v>
      </c>
      <c r="F774" s="67" t="str">
        <f t="shared" si="24"/>
        <v>354840120</v>
      </c>
      <c r="G774" s="55">
        <v>127.55</v>
      </c>
      <c r="H774" s="55">
        <v>0.27</v>
      </c>
      <c r="I774" s="55">
        <v>0.38</v>
      </c>
      <c r="J774" s="55">
        <v>0.92</v>
      </c>
      <c r="K774" s="55">
        <v>0.10999999999999999</v>
      </c>
    </row>
    <row r="775" spans="1:11" x14ac:dyDescent="0.2">
      <c r="A775" s="66" t="s">
        <v>546</v>
      </c>
      <c r="B775" s="66">
        <v>3548500</v>
      </c>
      <c r="C775" s="53">
        <v>7</v>
      </c>
      <c r="D775" s="54">
        <v>7</v>
      </c>
      <c r="E775" s="66" t="str">
        <f t="shared" si="23"/>
        <v>Santos7</v>
      </c>
      <c r="F775" s="67" t="str">
        <f t="shared" si="24"/>
        <v>35485007</v>
      </c>
      <c r="G775" s="55">
        <v>280.3</v>
      </c>
      <c r="H775" s="55">
        <v>3.57</v>
      </c>
      <c r="I775" s="55">
        <v>5.41</v>
      </c>
      <c r="J775" s="55">
        <v>14.48</v>
      </c>
      <c r="K775" s="55">
        <v>1.8400000000000003</v>
      </c>
    </row>
    <row r="776" spans="1:11" x14ac:dyDescent="0.2">
      <c r="A776" s="66" t="s">
        <v>547</v>
      </c>
      <c r="B776" s="66">
        <v>3548609</v>
      </c>
      <c r="C776" s="53">
        <v>1</v>
      </c>
      <c r="D776" s="54">
        <v>1</v>
      </c>
      <c r="E776" s="66" t="str">
        <f t="shared" si="23"/>
        <v>São Bento do Sapucaí1</v>
      </c>
      <c r="F776" s="67" t="str">
        <f t="shared" si="24"/>
        <v>35486091</v>
      </c>
      <c r="G776" s="55">
        <v>252.2</v>
      </c>
      <c r="H776" s="55">
        <v>2.63</v>
      </c>
      <c r="I776" s="55">
        <v>3.75</v>
      </c>
      <c r="J776" s="55">
        <v>8.27</v>
      </c>
      <c r="K776" s="55">
        <v>1.1200000000000001</v>
      </c>
    </row>
    <row r="777" spans="1:11" x14ac:dyDescent="0.2">
      <c r="A777" s="66" t="s">
        <v>548</v>
      </c>
      <c r="B777" s="66">
        <v>3548708</v>
      </c>
      <c r="C777" s="53">
        <v>6</v>
      </c>
      <c r="D777" s="54">
        <v>6</v>
      </c>
      <c r="E777" s="66" t="str">
        <f t="shared" si="23"/>
        <v>São Bernardo do Campo6</v>
      </c>
      <c r="F777" s="67" t="str">
        <f t="shared" si="24"/>
        <v>35487086</v>
      </c>
      <c r="G777" s="55">
        <v>406.18</v>
      </c>
      <c r="H777" s="55">
        <v>2.27</v>
      </c>
      <c r="I777" s="55">
        <v>3.53</v>
      </c>
      <c r="J777" s="55">
        <v>9.5</v>
      </c>
      <c r="K777" s="55">
        <v>1.2599999999999998</v>
      </c>
    </row>
    <row r="778" spans="1:11" x14ac:dyDescent="0.2">
      <c r="A778" s="66" t="s">
        <v>548</v>
      </c>
      <c r="B778" s="66">
        <v>3548708</v>
      </c>
      <c r="C778" s="53">
        <v>6</v>
      </c>
      <c r="D778" s="54">
        <v>7</v>
      </c>
      <c r="E778" s="66" t="str">
        <f t="shared" si="23"/>
        <v>São Bernardo do Campo7</v>
      </c>
      <c r="F778" s="67" t="str">
        <f t="shared" si="24"/>
        <v>35487087</v>
      </c>
      <c r="G778" s="55">
        <v>406.18</v>
      </c>
      <c r="H778" s="55">
        <v>2.27</v>
      </c>
      <c r="I778" s="55">
        <v>3.53</v>
      </c>
      <c r="J778" s="55">
        <v>9.5</v>
      </c>
      <c r="K778" s="55">
        <v>1.2599999999999998</v>
      </c>
    </row>
    <row r="779" spans="1:11" x14ac:dyDescent="0.2">
      <c r="A779" s="66" t="s">
        <v>549</v>
      </c>
      <c r="B779" s="66">
        <v>3548807</v>
      </c>
      <c r="C779" s="53">
        <v>6</v>
      </c>
      <c r="D779" s="54">
        <v>6</v>
      </c>
      <c r="E779" s="66" t="str">
        <f t="shared" si="23"/>
        <v>São Caetano do Sul6</v>
      </c>
      <c r="F779" s="67" t="str">
        <f t="shared" si="24"/>
        <v>35488076</v>
      </c>
      <c r="G779" s="55">
        <v>15.36</v>
      </c>
      <c r="H779" s="55">
        <v>0.05</v>
      </c>
      <c r="I779" s="55">
        <v>0.09</v>
      </c>
      <c r="J779" s="55">
        <v>0.23</v>
      </c>
      <c r="K779" s="55">
        <v>3.9999999999999994E-2</v>
      </c>
    </row>
    <row r="780" spans="1:11" x14ac:dyDescent="0.2">
      <c r="A780" s="66" t="s">
        <v>550</v>
      </c>
      <c r="B780" s="66">
        <v>3548906</v>
      </c>
      <c r="C780" s="53">
        <v>13</v>
      </c>
      <c r="D780" s="54">
        <v>13</v>
      </c>
      <c r="E780" s="66" t="str">
        <f t="shared" si="23"/>
        <v>São Carlos13</v>
      </c>
      <c r="F780" s="67" t="str">
        <f t="shared" si="24"/>
        <v>354890613</v>
      </c>
      <c r="G780" s="55">
        <v>1140.92</v>
      </c>
      <c r="H780" s="55">
        <v>3.79</v>
      </c>
      <c r="I780" s="55">
        <v>5.27</v>
      </c>
      <c r="J780" s="55">
        <v>13.02</v>
      </c>
      <c r="K780" s="55">
        <v>1.4799999999999995</v>
      </c>
    </row>
    <row r="781" spans="1:11" x14ac:dyDescent="0.2">
      <c r="A781" s="66" t="s">
        <v>550</v>
      </c>
      <c r="B781" s="66">
        <v>3548906</v>
      </c>
      <c r="C781" s="53">
        <v>13</v>
      </c>
      <c r="D781" s="54">
        <v>9</v>
      </c>
      <c r="E781" s="66" t="str">
        <f t="shared" si="23"/>
        <v>São Carlos9</v>
      </c>
      <c r="F781" s="67" t="str">
        <f t="shared" si="24"/>
        <v>35489069</v>
      </c>
      <c r="G781" s="55">
        <v>1140.92</v>
      </c>
      <c r="H781" s="55">
        <v>3.79</v>
      </c>
      <c r="I781" s="55">
        <v>5.27</v>
      </c>
      <c r="J781" s="55">
        <v>13.02</v>
      </c>
      <c r="K781" s="55">
        <v>1.4799999999999995</v>
      </c>
    </row>
    <row r="782" spans="1:11" x14ac:dyDescent="0.2">
      <c r="A782" s="66" t="s">
        <v>551</v>
      </c>
      <c r="B782" s="66">
        <v>3549003</v>
      </c>
      <c r="C782" s="53">
        <v>18</v>
      </c>
      <c r="D782" s="54">
        <v>18</v>
      </c>
      <c r="E782" s="66" t="str">
        <f t="shared" si="23"/>
        <v>São Francisco18</v>
      </c>
      <c r="F782" s="67" t="str">
        <f t="shared" si="24"/>
        <v>354900318</v>
      </c>
      <c r="G782" s="55">
        <v>75.319999999999993</v>
      </c>
      <c r="H782" s="55">
        <v>0.13</v>
      </c>
      <c r="I782" s="55">
        <v>0.18</v>
      </c>
      <c r="J782" s="55">
        <v>0.56000000000000005</v>
      </c>
      <c r="K782" s="55">
        <v>4.9999999999999989E-2</v>
      </c>
    </row>
    <row r="783" spans="1:11" x14ac:dyDescent="0.2">
      <c r="A783" s="66" t="s">
        <v>552</v>
      </c>
      <c r="B783" s="66">
        <v>3549102</v>
      </c>
      <c r="C783" s="53">
        <v>9</v>
      </c>
      <c r="D783" s="54">
        <v>9</v>
      </c>
      <c r="E783" s="66" t="str">
        <f t="shared" si="23"/>
        <v>São João da Boa Vista9</v>
      </c>
      <c r="F783" s="67" t="str">
        <f t="shared" si="24"/>
        <v>35491029</v>
      </c>
      <c r="G783" s="55">
        <v>516.15</v>
      </c>
      <c r="H783" s="55">
        <v>1.69</v>
      </c>
      <c r="I783" s="55">
        <v>2.52</v>
      </c>
      <c r="J783" s="55">
        <v>6.97</v>
      </c>
      <c r="K783" s="55">
        <v>0.83000000000000007</v>
      </c>
    </row>
    <row r="784" spans="1:11" x14ac:dyDescent="0.2">
      <c r="A784" s="66" t="s">
        <v>552</v>
      </c>
      <c r="B784" s="66">
        <v>3549102</v>
      </c>
      <c r="C784" s="53">
        <v>9</v>
      </c>
      <c r="D784" s="54">
        <v>4</v>
      </c>
      <c r="E784" s="66" t="str">
        <f t="shared" si="23"/>
        <v>São João da Boa Vista4</v>
      </c>
      <c r="F784" s="67" t="str">
        <f t="shared" si="24"/>
        <v>35491024</v>
      </c>
      <c r="G784" s="55">
        <v>516.15</v>
      </c>
      <c r="H784" s="55">
        <v>1.69</v>
      </c>
      <c r="I784" s="55">
        <v>2.52</v>
      </c>
      <c r="J784" s="55">
        <v>6.97</v>
      </c>
      <c r="K784" s="55">
        <v>0.83000000000000007</v>
      </c>
    </row>
    <row r="785" spans="1:11" x14ac:dyDescent="0.2">
      <c r="A785" s="66" t="s">
        <v>553</v>
      </c>
      <c r="B785" s="66">
        <v>3549201</v>
      </c>
      <c r="C785" s="53">
        <v>18</v>
      </c>
      <c r="D785" s="54">
        <v>18</v>
      </c>
      <c r="E785" s="66" t="str">
        <f t="shared" si="23"/>
        <v>São João das Duas Pontes18</v>
      </c>
      <c r="F785" s="67" t="str">
        <f t="shared" si="24"/>
        <v>354920118</v>
      </c>
      <c r="G785" s="55">
        <v>129.53</v>
      </c>
      <c r="H785" s="55">
        <v>0.23</v>
      </c>
      <c r="I785" s="55">
        <v>0.3</v>
      </c>
      <c r="J785" s="55">
        <v>0.96</v>
      </c>
      <c r="K785" s="55">
        <v>6.9999999999999979E-2</v>
      </c>
    </row>
    <row r="786" spans="1:11" x14ac:dyDescent="0.2">
      <c r="A786" s="66" t="s">
        <v>554</v>
      </c>
      <c r="B786" s="66">
        <v>3549250</v>
      </c>
      <c r="C786" s="53">
        <v>18</v>
      </c>
      <c r="D786" s="54">
        <v>18</v>
      </c>
      <c r="E786" s="66" t="str">
        <f t="shared" si="23"/>
        <v>São João de Iracema18</v>
      </c>
      <c r="F786" s="67" t="str">
        <f t="shared" si="24"/>
        <v>354925018</v>
      </c>
      <c r="G786" s="55">
        <v>177.91</v>
      </c>
      <c r="H786" s="55">
        <v>0.31</v>
      </c>
      <c r="I786" s="55">
        <v>0.42</v>
      </c>
      <c r="J786" s="55">
        <v>1.35</v>
      </c>
      <c r="K786" s="55">
        <v>0.10999999999999999</v>
      </c>
    </row>
    <row r="787" spans="1:11" x14ac:dyDescent="0.2">
      <c r="A787" s="66" t="s">
        <v>555</v>
      </c>
      <c r="B787" s="66">
        <v>3549300</v>
      </c>
      <c r="C787" s="53">
        <v>20</v>
      </c>
      <c r="D787" s="54">
        <v>20</v>
      </c>
      <c r="E787" s="66" t="str">
        <f t="shared" si="23"/>
        <v>São João do Pau d'Alho20</v>
      </c>
      <c r="F787" s="67" t="str">
        <f t="shared" si="24"/>
        <v>354930020</v>
      </c>
      <c r="G787" s="55">
        <v>117.85</v>
      </c>
      <c r="H787" s="55">
        <v>0.25</v>
      </c>
      <c r="I787" s="55">
        <v>0.36</v>
      </c>
      <c r="J787" s="55">
        <v>0.86</v>
      </c>
      <c r="K787" s="55">
        <v>0.10999999999999999</v>
      </c>
    </row>
    <row r="788" spans="1:11" x14ac:dyDescent="0.2">
      <c r="A788" s="66" t="s">
        <v>556</v>
      </c>
      <c r="B788" s="66">
        <v>3549409</v>
      </c>
      <c r="C788" s="53">
        <v>8</v>
      </c>
      <c r="D788" s="54">
        <v>8</v>
      </c>
      <c r="E788" s="66" t="str">
        <f t="shared" si="23"/>
        <v>São Joaquim da Barra8</v>
      </c>
      <c r="F788" s="67" t="str">
        <f t="shared" si="24"/>
        <v>35494098</v>
      </c>
      <c r="G788" s="55">
        <v>412.27</v>
      </c>
      <c r="H788" s="55">
        <v>1.24</v>
      </c>
      <c r="I788" s="55">
        <v>1.98</v>
      </c>
      <c r="J788" s="55">
        <v>6.13</v>
      </c>
      <c r="K788" s="55">
        <v>0.74</v>
      </c>
    </row>
    <row r="789" spans="1:11" x14ac:dyDescent="0.2">
      <c r="A789" s="66" t="s">
        <v>556</v>
      </c>
      <c r="B789" s="66">
        <v>3549409</v>
      </c>
      <c r="C789" s="53">
        <v>8</v>
      </c>
      <c r="D789" s="54">
        <v>12</v>
      </c>
      <c r="E789" s="66" t="str">
        <f t="shared" si="23"/>
        <v>São Joaquim da Barra12</v>
      </c>
      <c r="F789" s="67" t="str">
        <f t="shared" si="24"/>
        <v>354940912</v>
      </c>
      <c r="G789" s="55">
        <v>412.27</v>
      </c>
      <c r="H789" s="55">
        <v>1.24</v>
      </c>
      <c r="I789" s="55">
        <v>1.98</v>
      </c>
      <c r="J789" s="55">
        <v>6.13</v>
      </c>
      <c r="K789" s="55">
        <v>0.74</v>
      </c>
    </row>
    <row r="790" spans="1:11" x14ac:dyDescent="0.2">
      <c r="A790" s="66" t="s">
        <v>557</v>
      </c>
      <c r="B790" s="66">
        <v>3549508</v>
      </c>
      <c r="C790" s="53">
        <v>8</v>
      </c>
      <c r="D790" s="54">
        <v>8</v>
      </c>
      <c r="E790" s="66" t="str">
        <f t="shared" si="23"/>
        <v>São José da Bela Vista8</v>
      </c>
      <c r="F790" s="67" t="str">
        <f t="shared" si="24"/>
        <v>35495088</v>
      </c>
      <c r="G790" s="55">
        <v>276.95999999999998</v>
      </c>
      <c r="H790" s="55">
        <v>0.85</v>
      </c>
      <c r="I790" s="55">
        <v>1.39</v>
      </c>
      <c r="J790" s="55">
        <v>4.45</v>
      </c>
      <c r="K790" s="55">
        <v>0.53999999999999992</v>
      </c>
    </row>
    <row r="791" spans="1:11" x14ac:dyDescent="0.2">
      <c r="A791" s="66" t="s">
        <v>558</v>
      </c>
      <c r="B791" s="66">
        <v>3549607</v>
      </c>
      <c r="C791" s="53">
        <v>2</v>
      </c>
      <c r="D791" s="54">
        <v>2</v>
      </c>
      <c r="E791" s="66" t="str">
        <f t="shared" si="23"/>
        <v>São José do Barreiro2</v>
      </c>
      <c r="F791" s="67" t="str">
        <f t="shared" si="24"/>
        <v>35496072</v>
      </c>
      <c r="G791" s="55">
        <v>570.63</v>
      </c>
      <c r="H791" s="55">
        <v>2.84</v>
      </c>
      <c r="I791" s="55">
        <v>3.7</v>
      </c>
      <c r="J791" s="55">
        <v>8.56</v>
      </c>
      <c r="K791" s="55">
        <v>0.86000000000000032</v>
      </c>
    </row>
    <row r="792" spans="1:11" x14ac:dyDescent="0.2">
      <c r="A792" s="66" t="s">
        <v>559</v>
      </c>
      <c r="B792" s="66">
        <v>3549706</v>
      </c>
      <c r="C792" s="53">
        <v>4</v>
      </c>
      <c r="D792" s="54">
        <v>4</v>
      </c>
      <c r="E792" s="66" t="str">
        <f t="shared" si="23"/>
        <v>São José do Rio Pardo4</v>
      </c>
      <c r="F792" s="67" t="str">
        <f t="shared" si="24"/>
        <v>35497064</v>
      </c>
      <c r="G792" s="55">
        <v>419.02</v>
      </c>
      <c r="H792" s="55">
        <v>1.38</v>
      </c>
      <c r="I792" s="55">
        <v>2.04</v>
      </c>
      <c r="J792" s="55">
        <v>6.48</v>
      </c>
      <c r="K792" s="55">
        <v>0.66000000000000014</v>
      </c>
    </row>
    <row r="793" spans="1:11" x14ac:dyDescent="0.2">
      <c r="A793" s="66" t="s">
        <v>560</v>
      </c>
      <c r="B793" s="66">
        <v>3549805</v>
      </c>
      <c r="C793" s="53">
        <v>15</v>
      </c>
      <c r="D793" s="54">
        <v>15</v>
      </c>
      <c r="E793" s="66" t="str">
        <f t="shared" ref="E793:E856" si="25">CONCATENATE(A793,D793)</f>
        <v>São José do Rio Preto15</v>
      </c>
      <c r="F793" s="67" t="str">
        <f t="shared" ref="F793:F856" si="26">CONCATENATE(B793,D793)</f>
        <v>354980515</v>
      </c>
      <c r="G793" s="55">
        <v>431.31</v>
      </c>
      <c r="H793" s="55">
        <v>0.71</v>
      </c>
      <c r="I793" s="55">
        <v>1.07</v>
      </c>
      <c r="J793" s="55">
        <v>3.34</v>
      </c>
      <c r="K793" s="55">
        <v>0.3600000000000001</v>
      </c>
    </row>
    <row r="794" spans="1:11" x14ac:dyDescent="0.2">
      <c r="A794" s="66" t="s">
        <v>561</v>
      </c>
      <c r="B794" s="66">
        <v>3549904</v>
      </c>
      <c r="C794" s="53">
        <v>2</v>
      </c>
      <c r="D794" s="54">
        <v>2</v>
      </c>
      <c r="E794" s="66" t="str">
        <f t="shared" si="25"/>
        <v>São José dos Campos2</v>
      </c>
      <c r="F794" s="67" t="str">
        <f t="shared" si="26"/>
        <v>35499042</v>
      </c>
      <c r="G794" s="55">
        <v>1099.6099999999999</v>
      </c>
      <c r="H794" s="55">
        <v>5.47</v>
      </c>
      <c r="I794" s="55">
        <v>7.14</v>
      </c>
      <c r="J794" s="55">
        <v>16.489999999999998</v>
      </c>
      <c r="K794" s="55">
        <v>1.67</v>
      </c>
    </row>
    <row r="795" spans="1:11" x14ac:dyDescent="0.2">
      <c r="A795" s="66" t="s">
        <v>562</v>
      </c>
      <c r="B795" s="66">
        <v>3549953</v>
      </c>
      <c r="C795" s="53">
        <v>11</v>
      </c>
      <c r="D795" s="54">
        <v>11</v>
      </c>
      <c r="E795" s="66" t="str">
        <f t="shared" si="25"/>
        <v>São Lourenço da Serra11</v>
      </c>
      <c r="F795" s="67" t="str">
        <f t="shared" si="26"/>
        <v>354995311</v>
      </c>
      <c r="G795" s="55">
        <v>186.71</v>
      </c>
      <c r="H795" s="55">
        <v>1.46</v>
      </c>
      <c r="I795" s="55">
        <v>2.09</v>
      </c>
      <c r="J795" s="55">
        <v>4.8899999999999997</v>
      </c>
      <c r="K795" s="55">
        <v>0.62999999999999989</v>
      </c>
    </row>
    <row r="796" spans="1:11" x14ac:dyDescent="0.2">
      <c r="A796" s="66" t="s">
        <v>562</v>
      </c>
      <c r="B796" s="66">
        <v>3549953</v>
      </c>
      <c r="C796" s="53">
        <v>11</v>
      </c>
      <c r="D796" s="54">
        <v>6</v>
      </c>
      <c r="E796" s="66" t="str">
        <f t="shared" si="25"/>
        <v>São Lourenço da Serra6</v>
      </c>
      <c r="F796" s="67" t="str">
        <f t="shared" si="26"/>
        <v>35499536</v>
      </c>
      <c r="G796" s="55">
        <v>186.71</v>
      </c>
      <c r="H796" s="55">
        <v>1.46</v>
      </c>
      <c r="I796" s="55">
        <v>2.09</v>
      </c>
      <c r="J796" s="55">
        <v>4.8899999999999997</v>
      </c>
      <c r="K796" s="55">
        <v>0.62999999999999989</v>
      </c>
    </row>
    <row r="797" spans="1:11" x14ac:dyDescent="0.2">
      <c r="A797" s="66" t="s">
        <v>563</v>
      </c>
      <c r="B797" s="66">
        <v>3550001</v>
      </c>
      <c r="C797" s="53">
        <v>2</v>
      </c>
      <c r="D797" s="54">
        <v>2</v>
      </c>
      <c r="E797" s="66" t="str">
        <f t="shared" si="25"/>
        <v>São Luís do Paraitinga2</v>
      </c>
      <c r="F797" s="67" t="str">
        <f t="shared" si="26"/>
        <v>35500012</v>
      </c>
      <c r="G797" s="55">
        <v>617.15</v>
      </c>
      <c r="H797" s="55">
        <v>3.05</v>
      </c>
      <c r="I797" s="55">
        <v>3.99</v>
      </c>
      <c r="J797" s="55">
        <v>9.1999999999999993</v>
      </c>
      <c r="K797" s="55">
        <v>0.94000000000000039</v>
      </c>
    </row>
    <row r="798" spans="1:11" x14ac:dyDescent="0.2">
      <c r="A798" s="66" t="s">
        <v>564</v>
      </c>
      <c r="B798" s="66">
        <v>3550100</v>
      </c>
      <c r="C798" s="53">
        <v>13</v>
      </c>
      <c r="D798" s="54">
        <v>13</v>
      </c>
      <c r="E798" s="66" t="str">
        <f t="shared" si="25"/>
        <v>São Manuel13</v>
      </c>
      <c r="F798" s="67" t="str">
        <f t="shared" si="26"/>
        <v>355010013</v>
      </c>
      <c r="G798" s="55">
        <v>651.04</v>
      </c>
      <c r="H798" s="55">
        <v>1.67</v>
      </c>
      <c r="I798" s="55">
        <v>2.4300000000000002</v>
      </c>
      <c r="J798" s="55">
        <v>5.73</v>
      </c>
      <c r="K798" s="55">
        <v>0.76000000000000023</v>
      </c>
    </row>
    <row r="799" spans="1:11" x14ac:dyDescent="0.2">
      <c r="A799" s="66" t="s">
        <v>564</v>
      </c>
      <c r="B799" s="66">
        <v>3550100</v>
      </c>
      <c r="C799" s="53">
        <v>13</v>
      </c>
      <c r="D799" s="54">
        <v>10</v>
      </c>
      <c r="E799" s="66" t="str">
        <f t="shared" si="25"/>
        <v>São Manuel10</v>
      </c>
      <c r="F799" s="67" t="str">
        <f t="shared" si="26"/>
        <v>355010010</v>
      </c>
      <c r="G799" s="55">
        <v>651.04</v>
      </c>
      <c r="H799" s="55">
        <v>1.67</v>
      </c>
      <c r="I799" s="55">
        <v>2.4300000000000002</v>
      </c>
      <c r="J799" s="55">
        <v>5.73</v>
      </c>
      <c r="K799" s="55">
        <v>0.76000000000000023</v>
      </c>
    </row>
    <row r="800" spans="1:11" x14ac:dyDescent="0.2">
      <c r="A800" s="66" t="s">
        <v>564</v>
      </c>
      <c r="B800" s="66">
        <v>3550100</v>
      </c>
      <c r="C800" s="53">
        <v>13</v>
      </c>
      <c r="D800" s="54">
        <v>17</v>
      </c>
      <c r="E800" s="66" t="str">
        <f t="shared" si="25"/>
        <v>São Manuel17</v>
      </c>
      <c r="F800" s="67" t="str">
        <f t="shared" si="26"/>
        <v>355010017</v>
      </c>
      <c r="G800" s="55">
        <v>651.04</v>
      </c>
      <c r="H800" s="55">
        <v>1.67</v>
      </c>
      <c r="I800" s="55">
        <v>2.4300000000000002</v>
      </c>
      <c r="J800" s="55">
        <v>5.73</v>
      </c>
      <c r="K800" s="55">
        <v>0.76000000000000023</v>
      </c>
    </row>
    <row r="801" spans="1:11" x14ac:dyDescent="0.2">
      <c r="A801" s="66" t="s">
        <v>565</v>
      </c>
      <c r="B801" s="66">
        <v>3550209</v>
      </c>
      <c r="C801" s="53">
        <v>14</v>
      </c>
      <c r="D801" s="54">
        <v>14</v>
      </c>
      <c r="E801" s="66" t="str">
        <f t="shared" si="25"/>
        <v>São Miguel Arcanjo14</v>
      </c>
      <c r="F801" s="67" t="str">
        <f t="shared" si="26"/>
        <v>355020914</v>
      </c>
      <c r="G801" s="55">
        <v>930.01</v>
      </c>
      <c r="H801" s="55">
        <v>3.57</v>
      </c>
      <c r="I801" s="55">
        <v>4.8499999999999996</v>
      </c>
      <c r="J801" s="55">
        <v>10.85</v>
      </c>
      <c r="K801" s="55">
        <v>1.2799999999999998</v>
      </c>
    </row>
    <row r="802" spans="1:11" x14ac:dyDescent="0.2">
      <c r="A802" s="66" t="s">
        <v>565</v>
      </c>
      <c r="B802" s="66">
        <v>3550209</v>
      </c>
      <c r="C802" s="53">
        <v>14</v>
      </c>
      <c r="D802" s="54">
        <v>11</v>
      </c>
      <c r="E802" s="66" t="str">
        <f t="shared" si="25"/>
        <v>São Miguel Arcanjo11</v>
      </c>
      <c r="F802" s="67" t="str">
        <f t="shared" si="26"/>
        <v>355020911</v>
      </c>
      <c r="G802" s="55">
        <v>930.01</v>
      </c>
      <c r="H802" s="55">
        <v>3.57</v>
      </c>
      <c r="I802" s="55">
        <v>4.8499999999999996</v>
      </c>
      <c r="J802" s="55">
        <v>10.85</v>
      </c>
      <c r="K802" s="55">
        <v>1.2799999999999998</v>
      </c>
    </row>
    <row r="803" spans="1:11" x14ac:dyDescent="0.2">
      <c r="A803" s="66" t="s">
        <v>566</v>
      </c>
      <c r="B803" s="66">
        <v>3550308</v>
      </c>
      <c r="C803" s="53">
        <v>6</v>
      </c>
      <c r="D803" s="54">
        <v>6</v>
      </c>
      <c r="E803" s="66" t="str">
        <f t="shared" si="25"/>
        <v>São Paulo6</v>
      </c>
      <c r="F803" s="67" t="str">
        <f t="shared" si="26"/>
        <v>35503086</v>
      </c>
      <c r="G803" s="55">
        <v>1522.99</v>
      </c>
      <c r="H803" s="55">
        <v>7.13</v>
      </c>
      <c r="I803" s="55">
        <v>11.21</v>
      </c>
      <c r="J803" s="55">
        <v>30.04</v>
      </c>
      <c r="K803" s="55">
        <v>4.080000000000001</v>
      </c>
    </row>
    <row r="804" spans="1:11" x14ac:dyDescent="0.2">
      <c r="A804" s="66" t="s">
        <v>566</v>
      </c>
      <c r="B804" s="66">
        <v>3550308</v>
      </c>
      <c r="C804" s="53">
        <v>6</v>
      </c>
      <c r="D804" s="54">
        <v>7</v>
      </c>
      <c r="E804" s="66" t="str">
        <f t="shared" si="25"/>
        <v>São Paulo7</v>
      </c>
      <c r="F804" s="67" t="str">
        <f t="shared" si="26"/>
        <v>35503087</v>
      </c>
      <c r="G804" s="55">
        <v>1522.99</v>
      </c>
      <c r="H804" s="55">
        <v>7.13</v>
      </c>
      <c r="I804" s="55">
        <v>11.21</v>
      </c>
      <c r="J804" s="55">
        <v>30.04</v>
      </c>
      <c r="K804" s="55">
        <v>4.080000000000001</v>
      </c>
    </row>
    <row r="805" spans="1:11" x14ac:dyDescent="0.2">
      <c r="A805" s="66" t="s">
        <v>567</v>
      </c>
      <c r="B805" s="66">
        <v>3550407</v>
      </c>
      <c r="C805" s="53">
        <v>5</v>
      </c>
      <c r="D805" s="54">
        <v>5</v>
      </c>
      <c r="E805" s="66" t="str">
        <f t="shared" si="25"/>
        <v>São Pedro5</v>
      </c>
      <c r="F805" s="67" t="str">
        <f t="shared" si="26"/>
        <v>35504075</v>
      </c>
      <c r="G805" s="55">
        <v>618.20000000000005</v>
      </c>
      <c r="H805" s="55">
        <v>1.88</v>
      </c>
      <c r="I805" s="55">
        <v>2.83</v>
      </c>
      <c r="J805" s="55">
        <v>7.26</v>
      </c>
      <c r="K805" s="55">
        <v>0.95000000000000018</v>
      </c>
    </row>
    <row r="806" spans="1:11" x14ac:dyDescent="0.2">
      <c r="A806" s="66" t="s">
        <v>567</v>
      </c>
      <c r="B806" s="66">
        <v>3550407</v>
      </c>
      <c r="C806" s="53">
        <v>5</v>
      </c>
      <c r="D806" s="54">
        <v>13</v>
      </c>
      <c r="E806" s="66" t="str">
        <f t="shared" si="25"/>
        <v>São Pedro13</v>
      </c>
      <c r="F806" s="67" t="str">
        <f t="shared" si="26"/>
        <v>355040713</v>
      </c>
      <c r="G806" s="55">
        <v>618.20000000000005</v>
      </c>
      <c r="H806" s="55">
        <v>1.88</v>
      </c>
      <c r="I806" s="55">
        <v>2.83</v>
      </c>
      <c r="J806" s="55">
        <v>7.26</v>
      </c>
      <c r="K806" s="55">
        <v>0.95000000000000018</v>
      </c>
    </row>
    <row r="807" spans="1:11" x14ac:dyDescent="0.2">
      <c r="A807" s="66" t="s">
        <v>568</v>
      </c>
      <c r="B807" s="66">
        <v>3550506</v>
      </c>
      <c r="C807" s="53">
        <v>17</v>
      </c>
      <c r="D807" s="54">
        <v>17</v>
      </c>
      <c r="E807" s="66" t="str">
        <f t="shared" si="25"/>
        <v>São Pedro do Turvo17</v>
      </c>
      <c r="F807" s="67" t="str">
        <f t="shared" si="26"/>
        <v>355050617</v>
      </c>
      <c r="G807" s="55">
        <v>731.02</v>
      </c>
      <c r="H807" s="55">
        <v>2.88</v>
      </c>
      <c r="I807" s="55">
        <v>3.63</v>
      </c>
      <c r="J807" s="55">
        <v>6.86</v>
      </c>
      <c r="K807" s="55">
        <v>0.75</v>
      </c>
    </row>
    <row r="808" spans="1:11" x14ac:dyDescent="0.2">
      <c r="A808" s="66" t="s">
        <v>569</v>
      </c>
      <c r="B808" s="66">
        <v>3550605</v>
      </c>
      <c r="C808" s="53">
        <v>10</v>
      </c>
      <c r="D808" s="54">
        <v>10</v>
      </c>
      <c r="E808" s="66" t="str">
        <f t="shared" si="25"/>
        <v>São Roque10</v>
      </c>
      <c r="F808" s="67" t="str">
        <f t="shared" si="26"/>
        <v>355060510</v>
      </c>
      <c r="G808" s="55">
        <v>307.55</v>
      </c>
      <c r="H808" s="55">
        <v>0.61</v>
      </c>
      <c r="I808" s="55">
        <v>1.06</v>
      </c>
      <c r="J808" s="55">
        <v>2.92</v>
      </c>
      <c r="K808" s="55">
        <v>0.45000000000000007</v>
      </c>
    </row>
    <row r="809" spans="1:11" x14ac:dyDescent="0.2">
      <c r="A809" s="66" t="s">
        <v>569</v>
      </c>
      <c r="B809" s="66">
        <v>3550605</v>
      </c>
      <c r="C809" s="53">
        <v>10</v>
      </c>
      <c r="D809" s="54">
        <v>6</v>
      </c>
      <c r="E809" s="66" t="str">
        <f t="shared" si="25"/>
        <v>São Roque6</v>
      </c>
      <c r="F809" s="67" t="str">
        <f t="shared" si="26"/>
        <v>35506056</v>
      </c>
      <c r="G809" s="55">
        <v>307.55</v>
      </c>
      <c r="H809" s="55">
        <v>0.61</v>
      </c>
      <c r="I809" s="55">
        <v>1.06</v>
      </c>
      <c r="J809" s="55">
        <v>2.92</v>
      </c>
      <c r="K809" s="55">
        <v>0.45000000000000007</v>
      </c>
    </row>
    <row r="810" spans="1:11" x14ac:dyDescent="0.2">
      <c r="A810" s="66" t="s">
        <v>570</v>
      </c>
      <c r="B810" s="66">
        <v>3550704</v>
      </c>
      <c r="C810" s="53">
        <v>3</v>
      </c>
      <c r="D810" s="54">
        <v>3</v>
      </c>
      <c r="E810" s="66" t="str">
        <f t="shared" si="25"/>
        <v>São Sebastião3</v>
      </c>
      <c r="F810" s="67" t="str">
        <f t="shared" si="26"/>
        <v>35507043</v>
      </c>
      <c r="G810" s="55">
        <v>403.34</v>
      </c>
      <c r="H810" s="55">
        <v>5.87</v>
      </c>
      <c r="I810" s="55">
        <v>8.39</v>
      </c>
      <c r="J810" s="55">
        <v>22.86</v>
      </c>
      <c r="K810" s="55">
        <v>2.5200000000000005</v>
      </c>
    </row>
    <row r="811" spans="1:11" x14ac:dyDescent="0.2">
      <c r="A811" s="66" t="s">
        <v>571</v>
      </c>
      <c r="B811" s="66">
        <v>3550803</v>
      </c>
      <c r="C811" s="53">
        <v>4</v>
      </c>
      <c r="D811" s="54">
        <v>4</v>
      </c>
      <c r="E811" s="66" t="str">
        <f t="shared" si="25"/>
        <v>São Sebastião da Grama4</v>
      </c>
      <c r="F811" s="67" t="str">
        <f t="shared" si="26"/>
        <v>35508034</v>
      </c>
      <c r="G811" s="55">
        <v>252.18</v>
      </c>
      <c r="H811" s="55">
        <v>0.86</v>
      </c>
      <c r="I811" s="55">
        <v>1.26</v>
      </c>
      <c r="J811" s="55">
        <v>4.01</v>
      </c>
      <c r="K811" s="55">
        <v>0.4</v>
      </c>
    </row>
    <row r="812" spans="1:11" x14ac:dyDescent="0.2">
      <c r="A812" s="66" t="s">
        <v>572</v>
      </c>
      <c r="B812" s="66">
        <v>3550902</v>
      </c>
      <c r="C812" s="53">
        <v>4</v>
      </c>
      <c r="D812" s="54">
        <v>4</v>
      </c>
      <c r="E812" s="66" t="str">
        <f t="shared" si="25"/>
        <v>São Simão4</v>
      </c>
      <c r="F812" s="67" t="str">
        <f t="shared" si="26"/>
        <v>35509024</v>
      </c>
      <c r="G812" s="55">
        <v>617.96</v>
      </c>
      <c r="H812" s="55">
        <v>2.0499999999999998</v>
      </c>
      <c r="I812" s="55">
        <v>3.02</v>
      </c>
      <c r="J812" s="55">
        <v>9.26</v>
      </c>
      <c r="K812" s="55">
        <v>0.9700000000000002</v>
      </c>
    </row>
    <row r="813" spans="1:11" x14ac:dyDescent="0.2">
      <c r="A813" s="66" t="s">
        <v>572</v>
      </c>
      <c r="B813" s="66">
        <v>3550902</v>
      </c>
      <c r="C813" s="53">
        <v>4</v>
      </c>
      <c r="D813" s="54">
        <v>9</v>
      </c>
      <c r="E813" s="66" t="str">
        <f t="shared" si="25"/>
        <v>São Simão9</v>
      </c>
      <c r="F813" s="67" t="str">
        <f t="shared" si="26"/>
        <v>35509029</v>
      </c>
      <c r="G813" s="55">
        <v>617.96</v>
      </c>
      <c r="H813" s="55">
        <v>2.0499999999999998</v>
      </c>
      <c r="I813" s="55">
        <v>3.02</v>
      </c>
      <c r="J813" s="55">
        <v>9.26</v>
      </c>
      <c r="K813" s="55">
        <v>0.9700000000000002</v>
      </c>
    </row>
    <row r="814" spans="1:11" x14ac:dyDescent="0.2">
      <c r="A814" s="66" t="s">
        <v>573</v>
      </c>
      <c r="B814" s="66">
        <v>3551009</v>
      </c>
      <c r="C814" s="53">
        <v>7</v>
      </c>
      <c r="D814" s="54">
        <v>7</v>
      </c>
      <c r="E814" s="66" t="str">
        <f t="shared" si="25"/>
        <v>São Vicente7</v>
      </c>
      <c r="F814" s="67" t="str">
        <f t="shared" si="26"/>
        <v>35510097</v>
      </c>
      <c r="G814" s="55">
        <v>148.41999999999999</v>
      </c>
      <c r="H814" s="55">
        <v>1.97</v>
      </c>
      <c r="I814" s="55">
        <v>2.97</v>
      </c>
      <c r="J814" s="55">
        <v>7.96</v>
      </c>
      <c r="K814" s="55">
        <v>1.0000000000000002</v>
      </c>
    </row>
    <row r="815" spans="1:11" x14ac:dyDescent="0.2">
      <c r="A815" s="66" t="s">
        <v>574</v>
      </c>
      <c r="B815" s="66">
        <v>3551108</v>
      </c>
      <c r="C815" s="53">
        <v>10</v>
      </c>
      <c r="D815" s="54">
        <v>10</v>
      </c>
      <c r="E815" s="66" t="str">
        <f t="shared" si="25"/>
        <v>Sarapuí10</v>
      </c>
      <c r="F815" s="67" t="str">
        <f t="shared" si="26"/>
        <v>355110810</v>
      </c>
      <c r="G815" s="55">
        <v>354.46</v>
      </c>
      <c r="H815" s="55">
        <v>0.76</v>
      </c>
      <c r="I815" s="55">
        <v>1.23</v>
      </c>
      <c r="J815" s="55">
        <v>3.28</v>
      </c>
      <c r="K815" s="55">
        <v>0.47</v>
      </c>
    </row>
    <row r="816" spans="1:11" x14ac:dyDescent="0.2">
      <c r="A816" s="66" t="s">
        <v>574</v>
      </c>
      <c r="B816" s="66">
        <v>3551108</v>
      </c>
      <c r="C816" s="53">
        <v>10</v>
      </c>
      <c r="D816" s="54">
        <v>14</v>
      </c>
      <c r="E816" s="66" t="str">
        <f t="shared" si="25"/>
        <v>Sarapuí14</v>
      </c>
      <c r="F816" s="67" t="str">
        <f t="shared" si="26"/>
        <v>355110814</v>
      </c>
      <c r="G816" s="55">
        <v>354.46</v>
      </c>
      <c r="H816" s="55">
        <v>0.76</v>
      </c>
      <c r="I816" s="55">
        <v>1.23</v>
      </c>
      <c r="J816" s="55">
        <v>3.28</v>
      </c>
      <c r="K816" s="55">
        <v>0.47</v>
      </c>
    </row>
    <row r="817" spans="1:11" x14ac:dyDescent="0.2">
      <c r="A817" s="66" t="s">
        <v>575</v>
      </c>
      <c r="B817" s="66">
        <v>3551207</v>
      </c>
      <c r="C817" s="53">
        <v>14</v>
      </c>
      <c r="D817" s="54">
        <v>14</v>
      </c>
      <c r="E817" s="66" t="str">
        <f t="shared" si="25"/>
        <v>Sarutaiá14</v>
      </c>
      <c r="F817" s="67" t="str">
        <f t="shared" si="26"/>
        <v>355120714</v>
      </c>
      <c r="G817" s="55">
        <v>141.51</v>
      </c>
      <c r="H817" s="55">
        <v>0.51</v>
      </c>
      <c r="I817" s="55">
        <v>0.7</v>
      </c>
      <c r="J817" s="55">
        <v>1.55</v>
      </c>
      <c r="K817" s="55">
        <v>0.18999999999999995</v>
      </c>
    </row>
    <row r="818" spans="1:11" x14ac:dyDescent="0.2">
      <c r="A818" s="66" t="s">
        <v>576</v>
      </c>
      <c r="B818" s="66">
        <v>3551306</v>
      </c>
      <c r="C818" s="53">
        <v>18</v>
      </c>
      <c r="D818" s="54">
        <v>18</v>
      </c>
      <c r="E818" s="66" t="str">
        <f t="shared" si="25"/>
        <v>Sebastianópolis do Sul18</v>
      </c>
      <c r="F818" s="67" t="str">
        <f t="shared" si="26"/>
        <v>355130618</v>
      </c>
      <c r="G818" s="55">
        <v>168.11</v>
      </c>
      <c r="H818" s="55">
        <v>0.3</v>
      </c>
      <c r="I818" s="55">
        <v>0.39</v>
      </c>
      <c r="J818" s="55">
        <v>1.26</v>
      </c>
      <c r="K818" s="55">
        <v>9.0000000000000024E-2</v>
      </c>
    </row>
    <row r="819" spans="1:11" x14ac:dyDescent="0.2">
      <c r="A819" s="66" t="s">
        <v>577</v>
      </c>
      <c r="B819" s="66">
        <v>3551405</v>
      </c>
      <c r="C819" s="53">
        <v>4</v>
      </c>
      <c r="D819" s="54">
        <v>4</v>
      </c>
      <c r="E819" s="66" t="str">
        <f t="shared" si="25"/>
        <v>Serra Azul4</v>
      </c>
      <c r="F819" s="67" t="str">
        <f t="shared" si="26"/>
        <v>35514054</v>
      </c>
      <c r="G819" s="55">
        <v>282.85000000000002</v>
      </c>
      <c r="H819" s="55">
        <v>0.95</v>
      </c>
      <c r="I819" s="55">
        <v>1.4</v>
      </c>
      <c r="J819" s="55">
        <v>4.4400000000000004</v>
      </c>
      <c r="K819" s="55">
        <v>0.44999999999999996</v>
      </c>
    </row>
    <row r="820" spans="1:11" x14ac:dyDescent="0.2">
      <c r="A820" s="66" t="s">
        <v>578</v>
      </c>
      <c r="B820" s="66">
        <v>3551603</v>
      </c>
      <c r="C820" s="53">
        <v>9</v>
      </c>
      <c r="D820" s="54">
        <v>9</v>
      </c>
      <c r="E820" s="66" t="str">
        <f t="shared" si="25"/>
        <v>Serra Negra9</v>
      </c>
      <c r="F820" s="67" t="str">
        <f t="shared" si="26"/>
        <v>35516039</v>
      </c>
      <c r="G820" s="55">
        <v>203.01</v>
      </c>
      <c r="H820" s="55">
        <v>0.64</v>
      </c>
      <c r="I820" s="55">
        <v>0.95</v>
      </c>
      <c r="J820" s="55">
        <v>2.61</v>
      </c>
      <c r="K820" s="55">
        <v>0.30999999999999994</v>
      </c>
    </row>
    <row r="821" spans="1:11" x14ac:dyDescent="0.2">
      <c r="A821" s="66" t="s">
        <v>578</v>
      </c>
      <c r="B821" s="66">
        <v>3551603</v>
      </c>
      <c r="C821" s="53">
        <v>9</v>
      </c>
      <c r="D821" s="54">
        <v>5</v>
      </c>
      <c r="E821" s="66" t="str">
        <f t="shared" si="25"/>
        <v>Serra Negra5</v>
      </c>
      <c r="F821" s="67" t="str">
        <f t="shared" si="26"/>
        <v>35516035</v>
      </c>
      <c r="G821" s="55">
        <v>203.01</v>
      </c>
      <c r="H821" s="55">
        <v>0.64</v>
      </c>
      <c r="I821" s="55">
        <v>0.95</v>
      </c>
      <c r="J821" s="55">
        <v>2.61</v>
      </c>
      <c r="K821" s="55">
        <v>0.30999999999999994</v>
      </c>
    </row>
    <row r="822" spans="1:11" x14ac:dyDescent="0.2">
      <c r="A822" s="66" t="s">
        <v>579</v>
      </c>
      <c r="B822" s="66">
        <v>3551504</v>
      </c>
      <c r="C822" s="53">
        <v>4</v>
      </c>
      <c r="D822" s="54">
        <v>4</v>
      </c>
      <c r="E822" s="66" t="str">
        <f t="shared" si="25"/>
        <v>Serrana4</v>
      </c>
      <c r="F822" s="67" t="str">
        <f t="shared" si="26"/>
        <v>35515044</v>
      </c>
      <c r="G822" s="55">
        <v>125.74</v>
      </c>
      <c r="H822" s="55">
        <v>0.41</v>
      </c>
      <c r="I822" s="55">
        <v>0.61</v>
      </c>
      <c r="J822" s="55">
        <v>1.94</v>
      </c>
      <c r="K822" s="55">
        <v>0.2</v>
      </c>
    </row>
    <row r="823" spans="1:11" x14ac:dyDescent="0.2">
      <c r="A823" s="66" t="s">
        <v>580</v>
      </c>
      <c r="B823" s="66">
        <v>3551702</v>
      </c>
      <c r="C823" s="53">
        <v>9</v>
      </c>
      <c r="D823" s="54">
        <v>9</v>
      </c>
      <c r="E823" s="66" t="str">
        <f t="shared" si="25"/>
        <v>Sertãozinho9</v>
      </c>
      <c r="F823" s="67" t="str">
        <f t="shared" si="26"/>
        <v>35517029</v>
      </c>
      <c r="G823" s="55">
        <v>402.8</v>
      </c>
      <c r="H823" s="55">
        <v>1.31</v>
      </c>
      <c r="I823" s="55">
        <v>1.95</v>
      </c>
      <c r="J823" s="55">
        <v>5.62</v>
      </c>
      <c r="K823" s="55">
        <v>0.6399999999999999</v>
      </c>
    </row>
    <row r="824" spans="1:11" x14ac:dyDescent="0.2">
      <c r="A824" s="66" t="s">
        <v>580</v>
      </c>
      <c r="B824" s="66">
        <v>3551702</v>
      </c>
      <c r="C824" s="53">
        <v>9</v>
      </c>
      <c r="D824" s="54">
        <v>4</v>
      </c>
      <c r="E824" s="66" t="str">
        <f t="shared" si="25"/>
        <v>Sertãozinho4</v>
      </c>
      <c r="F824" s="67" t="str">
        <f t="shared" si="26"/>
        <v>35517024</v>
      </c>
      <c r="G824" s="55">
        <v>402.8</v>
      </c>
      <c r="H824" s="55">
        <v>1.31</v>
      </c>
      <c r="I824" s="55">
        <v>1.95</v>
      </c>
      <c r="J824" s="55">
        <v>5.62</v>
      </c>
      <c r="K824" s="55">
        <v>0.6399999999999999</v>
      </c>
    </row>
    <row r="825" spans="1:11" x14ac:dyDescent="0.2">
      <c r="A825" s="66" t="s">
        <v>581</v>
      </c>
      <c r="B825" s="66">
        <v>3551801</v>
      </c>
      <c r="C825" s="53">
        <v>11</v>
      </c>
      <c r="D825" s="54">
        <v>11</v>
      </c>
      <c r="E825" s="66" t="str">
        <f t="shared" si="25"/>
        <v>Sete Barras11</v>
      </c>
      <c r="F825" s="67" t="str">
        <f t="shared" si="26"/>
        <v>355180111</v>
      </c>
      <c r="G825" s="55">
        <v>1052.1099999999999</v>
      </c>
      <c r="H825" s="55">
        <v>9.7799999999999994</v>
      </c>
      <c r="I825" s="55">
        <v>13.89</v>
      </c>
      <c r="J825" s="55">
        <v>31.83</v>
      </c>
      <c r="K825" s="55">
        <v>4.1100000000000012</v>
      </c>
    </row>
    <row r="826" spans="1:11" x14ac:dyDescent="0.2">
      <c r="A826" s="66" t="s">
        <v>582</v>
      </c>
      <c r="B826" s="66">
        <v>3551900</v>
      </c>
      <c r="C826" s="53">
        <v>15</v>
      </c>
      <c r="D826" s="54">
        <v>15</v>
      </c>
      <c r="E826" s="66" t="str">
        <f t="shared" si="25"/>
        <v>Severínia15</v>
      </c>
      <c r="F826" s="67" t="str">
        <f t="shared" si="26"/>
        <v>355190015</v>
      </c>
      <c r="G826" s="55">
        <v>140.4</v>
      </c>
      <c r="H826" s="55">
        <v>0.23</v>
      </c>
      <c r="I826" s="55">
        <v>0.34</v>
      </c>
      <c r="J826" s="55">
        <v>1.05</v>
      </c>
      <c r="K826" s="55">
        <v>0.11000000000000001</v>
      </c>
    </row>
    <row r="827" spans="1:11" x14ac:dyDescent="0.2">
      <c r="A827" s="66" t="s">
        <v>583</v>
      </c>
      <c r="B827" s="66">
        <v>3552007</v>
      </c>
      <c r="C827" s="53">
        <v>2</v>
      </c>
      <c r="D827" s="54">
        <v>2</v>
      </c>
      <c r="E827" s="66" t="str">
        <f t="shared" si="25"/>
        <v>Silveiras2</v>
      </c>
      <c r="F827" s="67" t="str">
        <f t="shared" si="26"/>
        <v>35520072</v>
      </c>
      <c r="G827" s="55">
        <v>414.7</v>
      </c>
      <c r="H827" s="55">
        <v>2.06</v>
      </c>
      <c r="I827" s="55">
        <v>2.68</v>
      </c>
      <c r="J827" s="55">
        <v>6.19</v>
      </c>
      <c r="K827" s="55">
        <v>0.62000000000000011</v>
      </c>
    </row>
    <row r="828" spans="1:11" x14ac:dyDescent="0.2">
      <c r="A828" s="66" t="s">
        <v>584</v>
      </c>
      <c r="B828" s="66">
        <v>3552106</v>
      </c>
      <c r="C828" s="53">
        <v>9</v>
      </c>
      <c r="D828" s="54">
        <v>9</v>
      </c>
      <c r="E828" s="66" t="str">
        <f t="shared" si="25"/>
        <v>Socorro9</v>
      </c>
      <c r="F828" s="67" t="str">
        <f t="shared" si="26"/>
        <v>35521069</v>
      </c>
      <c r="G828" s="55">
        <v>448.07</v>
      </c>
      <c r="H828" s="55">
        <v>1.41</v>
      </c>
      <c r="I828" s="55">
        <v>2.12</v>
      </c>
      <c r="J828" s="55">
        <v>5.81</v>
      </c>
      <c r="K828" s="55">
        <v>0.71000000000000019</v>
      </c>
    </row>
    <row r="829" spans="1:11" x14ac:dyDescent="0.2">
      <c r="A829" s="66" t="s">
        <v>584</v>
      </c>
      <c r="B829" s="66">
        <v>3552106</v>
      </c>
      <c r="C829" s="53">
        <v>9</v>
      </c>
      <c r="D829" s="54">
        <v>5</v>
      </c>
      <c r="E829" s="66" t="str">
        <f t="shared" si="25"/>
        <v>Socorro5</v>
      </c>
      <c r="F829" s="67" t="str">
        <f t="shared" si="26"/>
        <v>35521065</v>
      </c>
      <c r="G829" s="55">
        <v>448.07</v>
      </c>
      <c r="H829" s="55">
        <v>1.41</v>
      </c>
      <c r="I829" s="55">
        <v>2.12</v>
      </c>
      <c r="J829" s="55">
        <v>5.81</v>
      </c>
      <c r="K829" s="55">
        <v>0.71000000000000019</v>
      </c>
    </row>
    <row r="830" spans="1:11" x14ac:dyDescent="0.2">
      <c r="A830" s="66" t="s">
        <v>585</v>
      </c>
      <c r="B830" s="66">
        <v>3552205</v>
      </c>
      <c r="C830" s="53">
        <v>10</v>
      </c>
      <c r="D830" s="54">
        <v>10</v>
      </c>
      <c r="E830" s="66" t="str">
        <f t="shared" si="25"/>
        <v>Sorocaba10</v>
      </c>
      <c r="F830" s="67" t="str">
        <f t="shared" si="26"/>
        <v>355220510</v>
      </c>
      <c r="G830" s="55">
        <v>449.12</v>
      </c>
      <c r="H830" s="55">
        <v>0.84</v>
      </c>
      <c r="I830" s="55">
        <v>1.44</v>
      </c>
      <c r="J830" s="55">
        <v>4.04</v>
      </c>
      <c r="K830" s="55">
        <v>0.6</v>
      </c>
    </row>
    <row r="831" spans="1:11" x14ac:dyDescent="0.2">
      <c r="A831" s="66" t="s">
        <v>586</v>
      </c>
      <c r="B831" s="66">
        <v>3552304</v>
      </c>
      <c r="C831" s="53">
        <v>19</v>
      </c>
      <c r="D831" s="54">
        <v>19</v>
      </c>
      <c r="E831" s="66" t="str">
        <f t="shared" si="25"/>
        <v>Sud Mennucci19</v>
      </c>
      <c r="F831" s="67" t="str">
        <f t="shared" si="26"/>
        <v>355230419</v>
      </c>
      <c r="G831" s="55">
        <v>590.67999999999995</v>
      </c>
      <c r="H831" s="55">
        <v>1.02</v>
      </c>
      <c r="I831" s="55">
        <v>1.36</v>
      </c>
      <c r="J831" s="55">
        <v>4.33</v>
      </c>
      <c r="K831" s="55">
        <v>0.34000000000000008</v>
      </c>
    </row>
    <row r="832" spans="1:11" x14ac:dyDescent="0.2">
      <c r="A832" s="66" t="s">
        <v>586</v>
      </c>
      <c r="B832" s="66">
        <v>3552304</v>
      </c>
      <c r="C832" s="53">
        <v>19</v>
      </c>
      <c r="D832" s="54">
        <v>18</v>
      </c>
      <c r="E832" s="66" t="str">
        <f t="shared" si="25"/>
        <v>Sud Mennucci18</v>
      </c>
      <c r="F832" s="67" t="str">
        <f t="shared" si="26"/>
        <v>355230418</v>
      </c>
      <c r="G832" s="55">
        <v>590.67999999999995</v>
      </c>
      <c r="H832" s="55">
        <v>1.02</v>
      </c>
      <c r="I832" s="55">
        <v>1.36</v>
      </c>
      <c r="J832" s="55">
        <v>4.33</v>
      </c>
      <c r="K832" s="55">
        <v>0.34000000000000008</v>
      </c>
    </row>
    <row r="833" spans="1:11" x14ac:dyDescent="0.2">
      <c r="A833" s="66" t="s">
        <v>587</v>
      </c>
      <c r="B833" s="66">
        <v>3552403</v>
      </c>
      <c r="C833" s="53">
        <v>5</v>
      </c>
      <c r="D833" s="54">
        <v>5</v>
      </c>
      <c r="E833" s="66" t="str">
        <f t="shared" si="25"/>
        <v>Sumaré5</v>
      </c>
      <c r="F833" s="67" t="str">
        <f t="shared" si="26"/>
        <v>35524035</v>
      </c>
      <c r="G833" s="55">
        <v>153.03</v>
      </c>
      <c r="H833" s="55">
        <v>0.45</v>
      </c>
      <c r="I833" s="55">
        <v>0.69</v>
      </c>
      <c r="J833" s="55">
        <v>1.82</v>
      </c>
      <c r="K833" s="55">
        <v>0.23999999999999994</v>
      </c>
    </row>
    <row r="834" spans="1:11" x14ac:dyDescent="0.2">
      <c r="A834" s="66" t="s">
        <v>588</v>
      </c>
      <c r="B834" s="66">
        <v>3552551</v>
      </c>
      <c r="C834" s="53">
        <v>18</v>
      </c>
      <c r="D834" s="54">
        <v>18</v>
      </c>
      <c r="E834" s="66" t="str">
        <f t="shared" si="25"/>
        <v>Suzanápolis18</v>
      </c>
      <c r="F834" s="67" t="str">
        <f t="shared" si="26"/>
        <v>355255118</v>
      </c>
      <c r="G834" s="55">
        <v>327.89</v>
      </c>
      <c r="H834" s="55">
        <v>0.57999999999999996</v>
      </c>
      <c r="I834" s="55">
        <v>0.78</v>
      </c>
      <c r="J834" s="55">
        <v>2.4700000000000002</v>
      </c>
      <c r="K834" s="55">
        <v>0.20000000000000007</v>
      </c>
    </row>
    <row r="835" spans="1:11" x14ac:dyDescent="0.2">
      <c r="A835" s="66" t="s">
        <v>589</v>
      </c>
      <c r="B835" s="66">
        <v>3552502</v>
      </c>
      <c r="C835" s="53">
        <v>6</v>
      </c>
      <c r="D835" s="54">
        <v>6</v>
      </c>
      <c r="E835" s="66" t="str">
        <f t="shared" si="25"/>
        <v>Suzano6</v>
      </c>
      <c r="F835" s="67" t="str">
        <f t="shared" si="26"/>
        <v>35525026</v>
      </c>
      <c r="G835" s="55">
        <v>205.87</v>
      </c>
      <c r="H835" s="55">
        <v>0.66</v>
      </c>
      <c r="I835" s="55">
        <v>1.06</v>
      </c>
      <c r="J835" s="55">
        <v>2.86</v>
      </c>
      <c r="K835" s="55">
        <v>0.4</v>
      </c>
    </row>
    <row r="836" spans="1:11" x14ac:dyDescent="0.2">
      <c r="A836" s="66" t="s">
        <v>590</v>
      </c>
      <c r="B836" s="66">
        <v>3552601</v>
      </c>
      <c r="C836" s="53">
        <v>15</v>
      </c>
      <c r="D836" s="54">
        <v>15</v>
      </c>
      <c r="E836" s="66" t="str">
        <f t="shared" si="25"/>
        <v>Tabapuã15</v>
      </c>
      <c r="F836" s="67" t="str">
        <f t="shared" si="26"/>
        <v>355260115</v>
      </c>
      <c r="G836" s="55">
        <v>345.6</v>
      </c>
      <c r="H836" s="55">
        <v>0.56999999999999995</v>
      </c>
      <c r="I836" s="55">
        <v>0.86</v>
      </c>
      <c r="J836" s="55">
        <v>2.68</v>
      </c>
      <c r="K836" s="55">
        <v>0.29000000000000004</v>
      </c>
    </row>
    <row r="837" spans="1:11" x14ac:dyDescent="0.2">
      <c r="A837" s="66" t="s">
        <v>591</v>
      </c>
      <c r="B837" s="66">
        <v>3552700</v>
      </c>
      <c r="C837" s="53">
        <v>13</v>
      </c>
      <c r="D837" s="54">
        <v>13</v>
      </c>
      <c r="E837" s="66" t="str">
        <f t="shared" si="25"/>
        <v>Tabatinga13</v>
      </c>
      <c r="F837" s="67" t="str">
        <f t="shared" si="26"/>
        <v>355270013</v>
      </c>
      <c r="G837" s="55">
        <v>366.46</v>
      </c>
      <c r="H837" s="55">
        <v>1.19</v>
      </c>
      <c r="I837" s="55">
        <v>1.49</v>
      </c>
      <c r="J837" s="55">
        <v>3.02</v>
      </c>
      <c r="K837" s="55">
        <v>0.30000000000000004</v>
      </c>
    </row>
    <row r="838" spans="1:11" x14ac:dyDescent="0.2">
      <c r="A838" s="66" t="s">
        <v>591</v>
      </c>
      <c r="B838" s="66">
        <v>3552700</v>
      </c>
      <c r="C838" s="53">
        <v>13</v>
      </c>
      <c r="D838" s="54">
        <v>16</v>
      </c>
      <c r="E838" s="66" t="str">
        <f t="shared" si="25"/>
        <v>Tabatinga16</v>
      </c>
      <c r="F838" s="67" t="str">
        <f t="shared" si="26"/>
        <v>355270016</v>
      </c>
      <c r="G838" s="55">
        <v>366.46</v>
      </c>
      <c r="H838" s="55">
        <v>1.19</v>
      </c>
      <c r="I838" s="55">
        <v>1.49</v>
      </c>
      <c r="J838" s="55">
        <v>3.02</v>
      </c>
      <c r="K838" s="55">
        <v>0.30000000000000004</v>
      </c>
    </row>
    <row r="839" spans="1:11" x14ac:dyDescent="0.2">
      <c r="A839" s="66" t="s">
        <v>592</v>
      </c>
      <c r="B839" s="66">
        <v>3552809</v>
      </c>
      <c r="C839" s="53">
        <v>6</v>
      </c>
      <c r="D839" s="54">
        <v>6</v>
      </c>
      <c r="E839" s="66" t="str">
        <f t="shared" si="25"/>
        <v>Taboão da Serra6</v>
      </c>
      <c r="F839" s="67" t="str">
        <f t="shared" si="26"/>
        <v>35528096</v>
      </c>
      <c r="G839" s="55">
        <v>20.48</v>
      </c>
      <c r="H839" s="55">
        <v>7.0000000000000007E-2</v>
      </c>
      <c r="I839" s="55">
        <v>0.12</v>
      </c>
      <c r="J839" s="55">
        <v>0.32</v>
      </c>
      <c r="K839" s="55">
        <v>4.9999999999999989E-2</v>
      </c>
    </row>
    <row r="840" spans="1:11" x14ac:dyDescent="0.2">
      <c r="A840" s="66" t="s">
        <v>593</v>
      </c>
      <c r="B840" s="66">
        <v>3552908</v>
      </c>
      <c r="C840" s="53">
        <v>22</v>
      </c>
      <c r="D840" s="54">
        <v>22</v>
      </c>
      <c r="E840" s="66" t="str">
        <f t="shared" si="25"/>
        <v>Taciba22</v>
      </c>
      <c r="F840" s="67" t="str">
        <f t="shared" si="26"/>
        <v>355290822</v>
      </c>
      <c r="G840" s="55">
        <v>608.30999999999995</v>
      </c>
      <c r="H840" s="55">
        <v>1.67</v>
      </c>
      <c r="I840" s="55">
        <v>2.31</v>
      </c>
      <c r="J840" s="55">
        <v>4.53</v>
      </c>
      <c r="K840" s="55">
        <v>0.64000000000000012</v>
      </c>
    </row>
    <row r="841" spans="1:11" x14ac:dyDescent="0.2">
      <c r="A841" s="66" t="s">
        <v>594</v>
      </c>
      <c r="B841" s="66">
        <v>3553005</v>
      </c>
      <c r="C841" s="53">
        <v>14</v>
      </c>
      <c r="D841" s="54">
        <v>14</v>
      </c>
      <c r="E841" s="66" t="str">
        <f t="shared" si="25"/>
        <v>Taguaí14</v>
      </c>
      <c r="F841" s="67" t="str">
        <f t="shared" si="26"/>
        <v>355300514</v>
      </c>
      <c r="G841" s="55">
        <v>145.80000000000001</v>
      </c>
      <c r="H841" s="55">
        <v>0.54</v>
      </c>
      <c r="I841" s="55">
        <v>0.74</v>
      </c>
      <c r="J841" s="55">
        <v>1.65</v>
      </c>
      <c r="K841" s="55">
        <v>0.19999999999999996</v>
      </c>
    </row>
    <row r="842" spans="1:11" x14ac:dyDescent="0.2">
      <c r="A842" s="66" t="s">
        <v>595</v>
      </c>
      <c r="B842" s="66">
        <v>3553104</v>
      </c>
      <c r="C842" s="53">
        <v>15</v>
      </c>
      <c r="D842" s="54">
        <v>15</v>
      </c>
      <c r="E842" s="66" t="str">
        <f t="shared" si="25"/>
        <v>Taiaçu15</v>
      </c>
      <c r="F842" s="67" t="str">
        <f t="shared" si="26"/>
        <v>355310415</v>
      </c>
      <c r="G842" s="55">
        <v>106.93</v>
      </c>
      <c r="H842" s="55">
        <v>0.17</v>
      </c>
      <c r="I842" s="55">
        <v>0.26</v>
      </c>
      <c r="J842" s="55">
        <v>0.81</v>
      </c>
      <c r="K842" s="55">
        <v>0.09</v>
      </c>
    </row>
    <row r="843" spans="1:11" x14ac:dyDescent="0.2">
      <c r="A843" s="66" t="s">
        <v>596</v>
      </c>
      <c r="B843" s="66">
        <v>3553203</v>
      </c>
      <c r="C843" s="53">
        <v>15</v>
      </c>
      <c r="D843" s="54">
        <v>15</v>
      </c>
      <c r="E843" s="66" t="str">
        <f t="shared" si="25"/>
        <v>Taiúva15</v>
      </c>
      <c r="F843" s="67" t="str">
        <f t="shared" si="26"/>
        <v>355320315</v>
      </c>
      <c r="G843" s="55">
        <v>132.16</v>
      </c>
      <c r="H843" s="55">
        <v>0.37</v>
      </c>
      <c r="I843" s="55">
        <v>0.55000000000000004</v>
      </c>
      <c r="J843" s="55">
        <v>1.54</v>
      </c>
      <c r="K843" s="55">
        <v>0.18000000000000005</v>
      </c>
    </row>
    <row r="844" spans="1:11" x14ac:dyDescent="0.2">
      <c r="A844" s="66" t="s">
        <v>596</v>
      </c>
      <c r="B844" s="66">
        <v>3553203</v>
      </c>
      <c r="C844" s="53">
        <v>15</v>
      </c>
      <c r="D844" s="54">
        <v>9</v>
      </c>
      <c r="E844" s="66" t="str">
        <f t="shared" si="25"/>
        <v>Taiúva9</v>
      </c>
      <c r="F844" s="67" t="str">
        <f t="shared" si="26"/>
        <v>35532039</v>
      </c>
      <c r="G844" s="55">
        <v>132.16</v>
      </c>
      <c r="H844" s="55">
        <v>0.37</v>
      </c>
      <c r="I844" s="55">
        <v>0.55000000000000004</v>
      </c>
      <c r="J844" s="55">
        <v>1.54</v>
      </c>
      <c r="K844" s="55">
        <v>0.18000000000000005</v>
      </c>
    </row>
    <row r="845" spans="1:11" x14ac:dyDescent="0.2">
      <c r="A845" s="66" t="s">
        <v>597</v>
      </c>
      <c r="B845" s="66">
        <v>3553302</v>
      </c>
      <c r="C845" s="53">
        <v>4</v>
      </c>
      <c r="D845" s="54">
        <v>4</v>
      </c>
      <c r="E845" s="66" t="str">
        <f t="shared" si="25"/>
        <v>Tambaú4</v>
      </c>
      <c r="F845" s="67" t="str">
        <f t="shared" si="26"/>
        <v>35533024</v>
      </c>
      <c r="G845" s="55">
        <v>561.57000000000005</v>
      </c>
      <c r="H845" s="55">
        <v>1.86</v>
      </c>
      <c r="I845" s="55">
        <v>2.71</v>
      </c>
      <c r="J845" s="55">
        <v>8.64</v>
      </c>
      <c r="K845" s="55">
        <v>0.84999999999999987</v>
      </c>
    </row>
    <row r="846" spans="1:11" x14ac:dyDescent="0.2">
      <c r="A846" s="66" t="s">
        <v>597</v>
      </c>
      <c r="B846" s="66">
        <v>3553302</v>
      </c>
      <c r="C846" s="53">
        <v>4</v>
      </c>
      <c r="D846" s="54">
        <v>9</v>
      </c>
      <c r="E846" s="66" t="str">
        <f t="shared" si="25"/>
        <v>Tambaú9</v>
      </c>
      <c r="F846" s="67" t="str">
        <f t="shared" si="26"/>
        <v>35533029</v>
      </c>
      <c r="G846" s="55">
        <v>561.57000000000005</v>
      </c>
      <c r="H846" s="55">
        <v>1.86</v>
      </c>
      <c r="I846" s="55">
        <v>2.71</v>
      </c>
      <c r="J846" s="55">
        <v>8.64</v>
      </c>
      <c r="K846" s="55">
        <v>0.84999999999999987</v>
      </c>
    </row>
    <row r="847" spans="1:11" x14ac:dyDescent="0.2">
      <c r="A847" s="66" t="s">
        <v>598</v>
      </c>
      <c r="B847" s="66">
        <v>3553401</v>
      </c>
      <c r="C847" s="53">
        <v>15</v>
      </c>
      <c r="D847" s="54">
        <v>15</v>
      </c>
      <c r="E847" s="66" t="str">
        <f t="shared" si="25"/>
        <v>Tanabi15</v>
      </c>
      <c r="F847" s="67" t="str">
        <f t="shared" si="26"/>
        <v>355340115</v>
      </c>
      <c r="G847" s="55">
        <v>745.23</v>
      </c>
      <c r="H847" s="55">
        <v>1.24</v>
      </c>
      <c r="I847" s="55">
        <v>1.82</v>
      </c>
      <c r="J847" s="55">
        <v>5.73</v>
      </c>
      <c r="K847" s="55">
        <v>0.58000000000000007</v>
      </c>
    </row>
    <row r="848" spans="1:11" x14ac:dyDescent="0.2">
      <c r="A848" s="66" t="s">
        <v>598</v>
      </c>
      <c r="B848" s="66">
        <v>3553401</v>
      </c>
      <c r="C848" s="53">
        <v>15</v>
      </c>
      <c r="D848" s="54">
        <v>18</v>
      </c>
      <c r="E848" s="66" t="str">
        <f t="shared" si="25"/>
        <v>Tanabi18</v>
      </c>
      <c r="F848" s="67" t="str">
        <f t="shared" si="26"/>
        <v>355340118</v>
      </c>
      <c r="G848" s="55">
        <v>745.23</v>
      </c>
      <c r="H848" s="55">
        <v>1.24</v>
      </c>
      <c r="I848" s="55">
        <v>1.82</v>
      </c>
      <c r="J848" s="55">
        <v>5.73</v>
      </c>
      <c r="K848" s="55">
        <v>0.58000000000000007</v>
      </c>
    </row>
    <row r="849" spans="1:11" x14ac:dyDescent="0.2">
      <c r="A849" s="66" t="s">
        <v>599</v>
      </c>
      <c r="B849" s="66">
        <v>3553500</v>
      </c>
      <c r="C849" s="53">
        <v>11</v>
      </c>
      <c r="D849" s="54">
        <v>11</v>
      </c>
      <c r="E849" s="66" t="str">
        <f t="shared" si="25"/>
        <v>Tapiraí11</v>
      </c>
      <c r="F849" s="67" t="str">
        <f t="shared" si="26"/>
        <v>355350011</v>
      </c>
      <c r="G849" s="55">
        <v>755.29</v>
      </c>
      <c r="H849" s="55">
        <v>6.62</v>
      </c>
      <c r="I849" s="55">
        <v>9.3800000000000008</v>
      </c>
      <c r="J849" s="55">
        <v>21.47</v>
      </c>
      <c r="K849" s="55">
        <v>2.7600000000000007</v>
      </c>
    </row>
    <row r="850" spans="1:11" x14ac:dyDescent="0.2">
      <c r="A850" s="66" t="s">
        <v>599</v>
      </c>
      <c r="B850" s="66">
        <v>3553500</v>
      </c>
      <c r="C850" s="53">
        <v>11</v>
      </c>
      <c r="D850" s="54">
        <v>14</v>
      </c>
      <c r="E850" s="66" t="str">
        <f t="shared" si="25"/>
        <v>Tapiraí14</v>
      </c>
      <c r="F850" s="67" t="str">
        <f t="shared" si="26"/>
        <v>355350014</v>
      </c>
      <c r="G850" s="55">
        <v>755.29</v>
      </c>
      <c r="H850" s="55">
        <v>6.62</v>
      </c>
      <c r="I850" s="55">
        <v>9.3800000000000008</v>
      </c>
      <c r="J850" s="55">
        <v>21.47</v>
      </c>
      <c r="K850" s="55">
        <v>2.7600000000000007</v>
      </c>
    </row>
    <row r="851" spans="1:11" x14ac:dyDescent="0.2">
      <c r="A851" s="66" t="s">
        <v>600</v>
      </c>
      <c r="B851" s="66">
        <v>3553609</v>
      </c>
      <c r="C851" s="53">
        <v>4</v>
      </c>
      <c r="D851" s="54">
        <v>4</v>
      </c>
      <c r="E851" s="66" t="str">
        <f t="shared" si="25"/>
        <v>Tapiratiba4</v>
      </c>
      <c r="F851" s="67" t="str">
        <f t="shared" si="26"/>
        <v>35536094</v>
      </c>
      <c r="G851" s="55">
        <v>220.58</v>
      </c>
      <c r="H851" s="55">
        <v>0.75</v>
      </c>
      <c r="I851" s="55">
        <v>1.0900000000000001</v>
      </c>
      <c r="J851" s="55">
        <v>3.48</v>
      </c>
      <c r="K851" s="55">
        <v>0.34000000000000008</v>
      </c>
    </row>
    <row r="852" spans="1:11" x14ac:dyDescent="0.2">
      <c r="A852" s="66" t="s">
        <v>601</v>
      </c>
      <c r="B852" s="66">
        <v>3553658</v>
      </c>
      <c r="C852" s="53">
        <v>9</v>
      </c>
      <c r="D852" s="54">
        <v>9</v>
      </c>
      <c r="E852" s="66" t="str">
        <f t="shared" si="25"/>
        <v>Taquaral9</v>
      </c>
      <c r="F852" s="67" t="str">
        <f t="shared" si="26"/>
        <v>35536589</v>
      </c>
      <c r="G852" s="55">
        <v>54.21</v>
      </c>
      <c r="H852" s="55">
        <v>0.17</v>
      </c>
      <c r="I852" s="55">
        <v>0.25</v>
      </c>
      <c r="J852" s="55">
        <v>0.69</v>
      </c>
      <c r="K852" s="55">
        <v>7.9999999999999988E-2</v>
      </c>
    </row>
    <row r="853" spans="1:11" x14ac:dyDescent="0.2">
      <c r="A853" s="66" t="s">
        <v>601</v>
      </c>
      <c r="B853" s="66">
        <v>3553658</v>
      </c>
      <c r="C853" s="53">
        <v>9</v>
      </c>
      <c r="D853" s="54">
        <v>12</v>
      </c>
      <c r="E853" s="66" t="str">
        <f t="shared" si="25"/>
        <v>Taquaral12</v>
      </c>
      <c r="F853" s="67" t="str">
        <f t="shared" si="26"/>
        <v>355365812</v>
      </c>
      <c r="G853" s="55">
        <v>54.21</v>
      </c>
      <c r="H853" s="55">
        <v>0.17</v>
      </c>
      <c r="I853" s="55">
        <v>0.25</v>
      </c>
      <c r="J853" s="55">
        <v>0.69</v>
      </c>
      <c r="K853" s="55">
        <v>7.9999999999999988E-2</v>
      </c>
    </row>
    <row r="854" spans="1:11" x14ac:dyDescent="0.2">
      <c r="A854" s="66" t="s">
        <v>602</v>
      </c>
      <c r="B854" s="66">
        <v>3553708</v>
      </c>
      <c r="C854" s="53">
        <v>16</v>
      </c>
      <c r="D854" s="54">
        <v>16</v>
      </c>
      <c r="E854" s="66" t="str">
        <f t="shared" si="25"/>
        <v>Taquaritinga16</v>
      </c>
      <c r="F854" s="67" t="str">
        <f t="shared" si="26"/>
        <v>355370816</v>
      </c>
      <c r="G854" s="55">
        <v>594.22</v>
      </c>
      <c r="H854" s="55">
        <v>1.54</v>
      </c>
      <c r="I854" s="55">
        <v>2.06</v>
      </c>
      <c r="J854" s="55">
        <v>5.25</v>
      </c>
      <c r="K854" s="55">
        <v>0.52</v>
      </c>
    </row>
    <row r="855" spans="1:11" x14ac:dyDescent="0.2">
      <c r="A855" s="66" t="s">
        <v>602</v>
      </c>
      <c r="B855" s="66">
        <v>3553708</v>
      </c>
      <c r="C855" s="53">
        <v>16</v>
      </c>
      <c r="D855" s="54">
        <v>9</v>
      </c>
      <c r="E855" s="66" t="str">
        <f t="shared" si="25"/>
        <v>Taquaritinga9</v>
      </c>
      <c r="F855" s="67" t="str">
        <f t="shared" si="26"/>
        <v>35537089</v>
      </c>
      <c r="G855" s="55">
        <v>594.22</v>
      </c>
      <c r="H855" s="55">
        <v>1.54</v>
      </c>
      <c r="I855" s="55">
        <v>2.06</v>
      </c>
      <c r="J855" s="55">
        <v>5.25</v>
      </c>
      <c r="K855" s="55">
        <v>0.52</v>
      </c>
    </row>
    <row r="856" spans="1:11" x14ac:dyDescent="0.2">
      <c r="A856" s="66" t="s">
        <v>603</v>
      </c>
      <c r="B856" s="66">
        <v>3553807</v>
      </c>
      <c r="C856" s="53">
        <v>14</v>
      </c>
      <c r="D856" s="54">
        <v>14</v>
      </c>
      <c r="E856" s="66" t="str">
        <f t="shared" si="25"/>
        <v>Taquarituba14</v>
      </c>
      <c r="F856" s="67" t="str">
        <f t="shared" si="26"/>
        <v>355380714</v>
      </c>
      <c r="G856" s="55">
        <v>447.09</v>
      </c>
      <c r="H856" s="55">
        <v>1.67</v>
      </c>
      <c r="I856" s="55">
        <v>2.2599999999999998</v>
      </c>
      <c r="J856" s="55">
        <v>5.0599999999999996</v>
      </c>
      <c r="K856" s="55">
        <v>0.58999999999999986</v>
      </c>
    </row>
    <row r="857" spans="1:11" x14ac:dyDescent="0.2">
      <c r="A857" s="66" t="s">
        <v>604</v>
      </c>
      <c r="B857" s="66">
        <v>3553856</v>
      </c>
      <c r="C857" s="53">
        <v>14</v>
      </c>
      <c r="D857" s="54">
        <v>14</v>
      </c>
      <c r="E857" s="66" t="str">
        <f t="shared" ref="E857:E911" si="27">CONCATENATE(A857,D857)</f>
        <v>Taquarivaí14</v>
      </c>
      <c r="F857" s="67" t="str">
        <f t="shared" ref="F857:F911" si="28">CONCATENATE(B857,D857)</f>
        <v>355385614</v>
      </c>
      <c r="G857" s="55">
        <v>232.96</v>
      </c>
      <c r="H857" s="55">
        <v>0.87</v>
      </c>
      <c r="I857" s="55">
        <v>1.18</v>
      </c>
      <c r="J857" s="55">
        <v>2.64</v>
      </c>
      <c r="K857" s="55">
        <v>0.30999999999999994</v>
      </c>
    </row>
    <row r="858" spans="1:11" x14ac:dyDescent="0.2">
      <c r="A858" s="66" t="s">
        <v>605</v>
      </c>
      <c r="B858" s="66">
        <v>3553906</v>
      </c>
      <c r="C858" s="53">
        <v>22</v>
      </c>
      <c r="D858" s="54">
        <v>22</v>
      </c>
      <c r="E858" s="66" t="str">
        <f t="shared" si="27"/>
        <v>Tarabai22</v>
      </c>
      <c r="F858" s="67" t="str">
        <f t="shared" si="28"/>
        <v>355390622</v>
      </c>
      <c r="G858" s="55">
        <v>197.22</v>
      </c>
      <c r="H858" s="55">
        <v>0.55000000000000004</v>
      </c>
      <c r="I858" s="55">
        <v>0.75</v>
      </c>
      <c r="J858" s="55">
        <v>1.47</v>
      </c>
      <c r="K858" s="55">
        <v>0.19999999999999996</v>
      </c>
    </row>
    <row r="859" spans="1:11" x14ac:dyDescent="0.2">
      <c r="A859" s="66" t="s">
        <v>606</v>
      </c>
      <c r="B859" s="66">
        <v>3553955</v>
      </c>
      <c r="C859" s="53">
        <v>17</v>
      </c>
      <c r="D859" s="54">
        <v>17</v>
      </c>
      <c r="E859" s="66" t="str">
        <f t="shared" si="27"/>
        <v>Tarumã17</v>
      </c>
      <c r="F859" s="67" t="str">
        <f t="shared" si="28"/>
        <v>355395517</v>
      </c>
      <c r="G859" s="55">
        <v>303.5</v>
      </c>
      <c r="H859" s="55">
        <v>1.1599999999999999</v>
      </c>
      <c r="I859" s="55">
        <v>1.46</v>
      </c>
      <c r="J859" s="55">
        <v>2.77</v>
      </c>
      <c r="K859" s="55">
        <v>0.30000000000000004</v>
      </c>
    </row>
    <row r="860" spans="1:11" x14ac:dyDescent="0.2">
      <c r="A860" s="66" t="s">
        <v>607</v>
      </c>
      <c r="B860" s="66">
        <v>3554003</v>
      </c>
      <c r="C860" s="53">
        <v>10</v>
      </c>
      <c r="D860" s="54">
        <v>10</v>
      </c>
      <c r="E860" s="66" t="str">
        <f t="shared" si="27"/>
        <v>Tatuí10</v>
      </c>
      <c r="F860" s="67" t="str">
        <f t="shared" si="28"/>
        <v>355400310</v>
      </c>
      <c r="G860" s="55">
        <v>524.16</v>
      </c>
      <c r="H860" s="55">
        <v>0.98</v>
      </c>
      <c r="I860" s="55">
        <v>1.7</v>
      </c>
      <c r="J860" s="55">
        <v>4.7300000000000004</v>
      </c>
      <c r="K860" s="55">
        <v>0.72</v>
      </c>
    </row>
    <row r="861" spans="1:11" x14ac:dyDescent="0.2">
      <c r="A861" s="66" t="s">
        <v>608</v>
      </c>
      <c r="B861" s="66">
        <v>3554102</v>
      </c>
      <c r="C861" s="53">
        <v>2</v>
      </c>
      <c r="D861" s="54">
        <v>2</v>
      </c>
      <c r="E861" s="66" t="str">
        <f t="shared" si="27"/>
        <v>Taubaté2</v>
      </c>
      <c r="F861" s="67" t="str">
        <f t="shared" si="28"/>
        <v>35541022</v>
      </c>
      <c r="G861" s="55">
        <v>625.91999999999996</v>
      </c>
      <c r="H861" s="55">
        <v>3.1</v>
      </c>
      <c r="I861" s="55">
        <v>4.05</v>
      </c>
      <c r="J861" s="55">
        <v>9.35</v>
      </c>
      <c r="K861" s="55">
        <v>0.94999999999999973</v>
      </c>
    </row>
    <row r="862" spans="1:11" x14ac:dyDescent="0.2">
      <c r="A862" s="66" t="s">
        <v>609</v>
      </c>
      <c r="B862" s="66">
        <v>3554201</v>
      </c>
      <c r="C862" s="53">
        <v>14</v>
      </c>
      <c r="D862" s="54">
        <v>14</v>
      </c>
      <c r="E862" s="66" t="str">
        <f t="shared" si="27"/>
        <v>Tejupá14</v>
      </c>
      <c r="F862" s="67" t="str">
        <f t="shared" si="28"/>
        <v>355420114</v>
      </c>
      <c r="G862" s="55">
        <v>296.33999999999997</v>
      </c>
      <c r="H862" s="55">
        <v>1.1000000000000001</v>
      </c>
      <c r="I862" s="55">
        <v>1.5</v>
      </c>
      <c r="J862" s="55">
        <v>3.35</v>
      </c>
      <c r="K862" s="55">
        <v>0.39999999999999991</v>
      </c>
    </row>
    <row r="863" spans="1:11" x14ac:dyDescent="0.2">
      <c r="A863" s="66" t="s">
        <v>610</v>
      </c>
      <c r="B863" s="66">
        <v>3554300</v>
      </c>
      <c r="C863" s="53">
        <v>22</v>
      </c>
      <c r="D863" s="54">
        <v>22</v>
      </c>
      <c r="E863" s="66" t="str">
        <f t="shared" si="27"/>
        <v>Teodoro Sampaio22</v>
      </c>
      <c r="F863" s="67" t="str">
        <f t="shared" si="28"/>
        <v>355430022</v>
      </c>
      <c r="G863" s="55">
        <v>1556.67</v>
      </c>
      <c r="H863" s="55">
        <v>4.28</v>
      </c>
      <c r="I863" s="55">
        <v>5.9</v>
      </c>
      <c r="J863" s="55">
        <v>11.56</v>
      </c>
      <c r="K863" s="55">
        <v>1.62</v>
      </c>
    </row>
    <row r="864" spans="1:11" x14ac:dyDescent="0.2">
      <c r="A864" s="66" t="s">
        <v>611</v>
      </c>
      <c r="B864" s="66">
        <v>3554409</v>
      </c>
      <c r="C864" s="53">
        <v>12</v>
      </c>
      <c r="D864" s="54">
        <v>12</v>
      </c>
      <c r="E864" s="66" t="str">
        <f t="shared" si="27"/>
        <v>Terra Roxa12</v>
      </c>
      <c r="F864" s="67" t="str">
        <f t="shared" si="28"/>
        <v>355440912</v>
      </c>
      <c r="G864" s="55">
        <v>219.89</v>
      </c>
      <c r="H864" s="55">
        <v>0.65</v>
      </c>
      <c r="I864" s="55">
        <v>0.96</v>
      </c>
      <c r="J864" s="55">
        <v>2.66</v>
      </c>
      <c r="K864" s="55">
        <v>0.30999999999999994</v>
      </c>
    </row>
    <row r="865" spans="1:11" x14ac:dyDescent="0.2">
      <c r="A865" s="66" t="s">
        <v>612</v>
      </c>
      <c r="B865" s="66">
        <v>3554508</v>
      </c>
      <c r="C865" s="53">
        <v>10</v>
      </c>
      <c r="D865" s="54">
        <v>10</v>
      </c>
      <c r="E865" s="66" t="str">
        <f t="shared" si="27"/>
        <v>Tietê10</v>
      </c>
      <c r="F865" s="67" t="str">
        <f t="shared" si="28"/>
        <v>355450810</v>
      </c>
      <c r="G865" s="55">
        <v>392.51</v>
      </c>
      <c r="H865" s="55">
        <v>0.81</v>
      </c>
      <c r="I865" s="55">
        <v>1.34</v>
      </c>
      <c r="J865" s="55">
        <v>3.72</v>
      </c>
      <c r="K865" s="55">
        <v>0.53</v>
      </c>
    </row>
    <row r="866" spans="1:11" x14ac:dyDescent="0.2">
      <c r="A866" s="66" t="s">
        <v>612</v>
      </c>
      <c r="B866" s="66">
        <v>3554508</v>
      </c>
      <c r="C866" s="53">
        <v>10</v>
      </c>
      <c r="D866" s="54">
        <v>5</v>
      </c>
      <c r="E866" s="66" t="str">
        <f t="shared" si="27"/>
        <v>Tietê5</v>
      </c>
      <c r="F866" s="67" t="str">
        <f t="shared" si="28"/>
        <v>35545085</v>
      </c>
      <c r="G866" s="55">
        <v>392.51</v>
      </c>
      <c r="H866" s="55">
        <v>0.81</v>
      </c>
      <c r="I866" s="55">
        <v>1.34</v>
      </c>
      <c r="J866" s="55">
        <v>3.72</v>
      </c>
      <c r="K866" s="55">
        <v>0.53</v>
      </c>
    </row>
    <row r="867" spans="1:11" x14ac:dyDescent="0.2">
      <c r="A867" s="66" t="s">
        <v>613</v>
      </c>
      <c r="B867" s="66">
        <v>3554607</v>
      </c>
      <c r="C867" s="53">
        <v>14</v>
      </c>
      <c r="D867" s="54">
        <v>14</v>
      </c>
      <c r="E867" s="66" t="str">
        <f t="shared" si="27"/>
        <v>Timburi14</v>
      </c>
      <c r="F867" s="67" t="str">
        <f t="shared" si="28"/>
        <v>355460714</v>
      </c>
      <c r="G867" s="55">
        <v>197.22</v>
      </c>
      <c r="H867" s="55">
        <v>0.75</v>
      </c>
      <c r="I867" s="55">
        <v>1.01</v>
      </c>
      <c r="J867" s="55">
        <v>2.27</v>
      </c>
      <c r="K867" s="55">
        <v>0.26</v>
      </c>
    </row>
    <row r="868" spans="1:11" x14ac:dyDescent="0.2">
      <c r="A868" s="66" t="s">
        <v>614</v>
      </c>
      <c r="B868" s="66">
        <v>3554656</v>
      </c>
      <c r="C868" s="53">
        <v>10</v>
      </c>
      <c r="D868" s="54">
        <v>10</v>
      </c>
      <c r="E868" s="66" t="str">
        <f t="shared" si="27"/>
        <v>Torre de Pedra10</v>
      </c>
      <c r="F868" s="67" t="str">
        <f t="shared" si="28"/>
        <v>355465610</v>
      </c>
      <c r="G868" s="55">
        <v>71.3</v>
      </c>
      <c r="H868" s="55">
        <v>0.14000000000000001</v>
      </c>
      <c r="I868" s="55">
        <v>0.24</v>
      </c>
      <c r="J868" s="55">
        <v>0.66</v>
      </c>
      <c r="K868" s="55">
        <v>9.9999999999999978E-2</v>
      </c>
    </row>
    <row r="869" spans="1:11" x14ac:dyDescent="0.2">
      <c r="A869" s="66" t="s">
        <v>615</v>
      </c>
      <c r="B869" s="66">
        <v>3554706</v>
      </c>
      <c r="C869" s="53">
        <v>13</v>
      </c>
      <c r="D869" s="54">
        <v>13</v>
      </c>
      <c r="E869" s="66" t="str">
        <f t="shared" si="27"/>
        <v>Torrinha13</v>
      </c>
      <c r="F869" s="67" t="str">
        <f t="shared" si="28"/>
        <v>355470613</v>
      </c>
      <c r="G869" s="55">
        <v>311.17</v>
      </c>
      <c r="H869" s="55">
        <v>1.02</v>
      </c>
      <c r="I869" s="55">
        <v>1.37</v>
      </c>
      <c r="J869" s="55">
        <v>3.05</v>
      </c>
      <c r="K869" s="55">
        <v>0.35000000000000009</v>
      </c>
    </row>
    <row r="870" spans="1:11" x14ac:dyDescent="0.2">
      <c r="A870" s="66" t="s">
        <v>615</v>
      </c>
      <c r="B870" s="66">
        <v>3554706</v>
      </c>
      <c r="C870" s="53">
        <v>13</v>
      </c>
      <c r="D870" s="54">
        <v>5</v>
      </c>
      <c r="E870" s="66" t="str">
        <f t="shared" si="27"/>
        <v>Torrinha5</v>
      </c>
      <c r="F870" s="67" t="str">
        <f t="shared" si="28"/>
        <v>35547065</v>
      </c>
      <c r="G870" s="55">
        <v>311.17</v>
      </c>
      <c r="H870" s="55">
        <v>1.02</v>
      </c>
      <c r="I870" s="55">
        <v>1.37</v>
      </c>
      <c r="J870" s="55">
        <v>3.05</v>
      </c>
      <c r="K870" s="55">
        <v>0.35000000000000009</v>
      </c>
    </row>
    <row r="871" spans="1:11" x14ac:dyDescent="0.2">
      <c r="A871" s="66" t="s">
        <v>616</v>
      </c>
      <c r="B871" s="66">
        <v>3554755</v>
      </c>
      <c r="C871" s="53">
        <v>13</v>
      </c>
      <c r="D871" s="54">
        <v>13</v>
      </c>
      <c r="E871" s="66" t="str">
        <f t="shared" si="27"/>
        <v>Trabiju13</v>
      </c>
      <c r="F871" s="67" t="str">
        <f t="shared" si="28"/>
        <v>355475513</v>
      </c>
      <c r="G871" s="55">
        <v>63.38</v>
      </c>
      <c r="H871" s="55">
        <v>0.3</v>
      </c>
      <c r="I871" s="55">
        <v>0.39</v>
      </c>
      <c r="J871" s="55">
        <v>0.74</v>
      </c>
      <c r="K871" s="55">
        <v>9.0000000000000024E-2</v>
      </c>
    </row>
    <row r="872" spans="1:11" x14ac:dyDescent="0.2">
      <c r="A872" s="66" t="s">
        <v>617</v>
      </c>
      <c r="B872" s="66">
        <v>3554805</v>
      </c>
      <c r="C872" s="53">
        <v>2</v>
      </c>
      <c r="D872" s="54">
        <v>2</v>
      </c>
      <c r="E872" s="66" t="str">
        <f t="shared" si="27"/>
        <v>Tremembé2</v>
      </c>
      <c r="F872" s="67" t="str">
        <f t="shared" si="28"/>
        <v>35548052</v>
      </c>
      <c r="G872" s="55">
        <v>192.42</v>
      </c>
      <c r="H872" s="55">
        <v>0.96</v>
      </c>
      <c r="I872" s="55">
        <v>1.26</v>
      </c>
      <c r="J872" s="55">
        <v>2.9</v>
      </c>
      <c r="K872" s="55">
        <v>0.30000000000000004</v>
      </c>
    </row>
    <row r="873" spans="1:11" x14ac:dyDescent="0.2">
      <c r="A873" s="66" t="s">
        <v>618</v>
      </c>
      <c r="B873" s="66">
        <v>3554904</v>
      </c>
      <c r="C873" s="53">
        <v>18</v>
      </c>
      <c r="D873" s="54">
        <v>18</v>
      </c>
      <c r="E873" s="66" t="str">
        <f t="shared" si="27"/>
        <v>Três Fronteiras18</v>
      </c>
      <c r="F873" s="67" t="str">
        <f t="shared" si="28"/>
        <v>355490418</v>
      </c>
      <c r="G873" s="55">
        <v>152.69999999999999</v>
      </c>
      <c r="H873" s="55">
        <v>0.26</v>
      </c>
      <c r="I873" s="55">
        <v>0.35</v>
      </c>
      <c r="J873" s="55">
        <v>1.1299999999999999</v>
      </c>
      <c r="K873" s="55">
        <v>8.9999999999999969E-2</v>
      </c>
    </row>
    <row r="874" spans="1:11" x14ac:dyDescent="0.2">
      <c r="A874" s="66" t="s">
        <v>618</v>
      </c>
      <c r="B874" s="66">
        <v>3554904</v>
      </c>
      <c r="C874" s="53">
        <v>18</v>
      </c>
      <c r="D874" s="54">
        <v>15</v>
      </c>
      <c r="E874" s="66" t="str">
        <f t="shared" si="27"/>
        <v>Três Fronteiras15</v>
      </c>
      <c r="F874" s="67" t="str">
        <f t="shared" si="28"/>
        <v>355490415</v>
      </c>
      <c r="G874" s="55">
        <v>152.69999999999999</v>
      </c>
      <c r="H874" s="55">
        <v>0.26</v>
      </c>
      <c r="I874" s="55">
        <v>0.35</v>
      </c>
      <c r="J874" s="55">
        <v>1.1299999999999999</v>
      </c>
      <c r="K874" s="55">
        <v>8.9999999999999969E-2</v>
      </c>
    </row>
    <row r="875" spans="1:11" x14ac:dyDescent="0.2">
      <c r="A875" s="66" t="s">
        <v>619</v>
      </c>
      <c r="B875" s="66">
        <v>3554953</v>
      </c>
      <c r="C875" s="53">
        <v>5</v>
      </c>
      <c r="D875" s="54">
        <v>5</v>
      </c>
      <c r="E875" s="66" t="str">
        <f t="shared" si="27"/>
        <v>Tuiuti5</v>
      </c>
      <c r="F875" s="67" t="str">
        <f t="shared" si="28"/>
        <v>35549535</v>
      </c>
      <c r="G875" s="55">
        <v>126.47</v>
      </c>
      <c r="H875" s="55">
        <v>0.38</v>
      </c>
      <c r="I875" s="55">
        <v>0.57999999999999996</v>
      </c>
      <c r="J875" s="55">
        <v>1.52</v>
      </c>
      <c r="K875" s="55">
        <v>0.19999999999999996</v>
      </c>
    </row>
    <row r="876" spans="1:11" x14ac:dyDescent="0.2">
      <c r="A876" s="66" t="s">
        <v>620</v>
      </c>
      <c r="B876" s="66">
        <v>3555000</v>
      </c>
      <c r="C876" s="53">
        <v>20</v>
      </c>
      <c r="D876" s="54">
        <v>20</v>
      </c>
      <c r="E876" s="66" t="str">
        <f t="shared" si="27"/>
        <v>Tupã20</v>
      </c>
      <c r="F876" s="67" t="str">
        <f t="shared" si="28"/>
        <v>355500020</v>
      </c>
      <c r="G876" s="55">
        <v>629.11</v>
      </c>
      <c r="H876" s="55">
        <v>1.55</v>
      </c>
      <c r="I876" s="55">
        <v>2.09</v>
      </c>
      <c r="J876" s="55">
        <v>4.72</v>
      </c>
      <c r="K876" s="55">
        <v>0.53999999999999981</v>
      </c>
    </row>
    <row r="877" spans="1:11" x14ac:dyDescent="0.2">
      <c r="A877" s="66" t="s">
        <v>620</v>
      </c>
      <c r="B877" s="66">
        <v>3555000</v>
      </c>
      <c r="C877" s="53">
        <v>20</v>
      </c>
      <c r="D877" s="54">
        <v>21</v>
      </c>
      <c r="E877" s="66" t="str">
        <f t="shared" si="27"/>
        <v>Tupã21</v>
      </c>
      <c r="F877" s="67" t="str">
        <f t="shared" si="28"/>
        <v>355500021</v>
      </c>
      <c r="G877" s="55">
        <v>629.11</v>
      </c>
      <c r="H877" s="55">
        <v>1.55</v>
      </c>
      <c r="I877" s="55">
        <v>2.09</v>
      </c>
      <c r="J877" s="55">
        <v>4.72</v>
      </c>
      <c r="K877" s="55">
        <v>0.53999999999999981</v>
      </c>
    </row>
    <row r="878" spans="1:11" x14ac:dyDescent="0.2">
      <c r="A878" s="66" t="s">
        <v>621</v>
      </c>
      <c r="B878" s="66">
        <v>3555109</v>
      </c>
      <c r="C878" s="53">
        <v>20</v>
      </c>
      <c r="D878" s="54">
        <v>20</v>
      </c>
      <c r="E878" s="66" t="str">
        <f t="shared" si="27"/>
        <v>Tupi Paulista20</v>
      </c>
      <c r="F878" s="67" t="str">
        <f t="shared" si="28"/>
        <v>355510920</v>
      </c>
      <c r="G878" s="55">
        <v>244.65</v>
      </c>
      <c r="H878" s="55">
        <v>0.51</v>
      </c>
      <c r="I878" s="55">
        <v>0.72</v>
      </c>
      <c r="J878" s="55">
        <v>1.74</v>
      </c>
      <c r="K878" s="55">
        <v>0.20999999999999996</v>
      </c>
    </row>
    <row r="879" spans="1:11" x14ac:dyDescent="0.2">
      <c r="A879" s="66" t="s">
        <v>622</v>
      </c>
      <c r="B879" s="66">
        <v>3555208</v>
      </c>
      <c r="C879" s="53">
        <v>19</v>
      </c>
      <c r="D879" s="54">
        <v>19</v>
      </c>
      <c r="E879" s="66" t="str">
        <f t="shared" si="27"/>
        <v>Turiúba19</v>
      </c>
      <c r="F879" s="67" t="str">
        <f t="shared" si="28"/>
        <v>355520819</v>
      </c>
      <c r="G879" s="55">
        <v>153.09</v>
      </c>
      <c r="H879" s="55">
        <v>0.27</v>
      </c>
      <c r="I879" s="55">
        <v>0.35</v>
      </c>
      <c r="J879" s="55">
        <v>1.1200000000000001</v>
      </c>
      <c r="K879" s="55">
        <v>7.999999999999996E-2</v>
      </c>
    </row>
    <row r="880" spans="1:11" x14ac:dyDescent="0.2">
      <c r="A880" s="66" t="s">
        <v>623</v>
      </c>
      <c r="B880" s="66">
        <v>3555307</v>
      </c>
      <c r="C880" s="53">
        <v>15</v>
      </c>
      <c r="D880" s="54">
        <v>15</v>
      </c>
      <c r="E880" s="66" t="str">
        <f t="shared" si="27"/>
        <v>Turmalina15</v>
      </c>
      <c r="F880" s="67" t="str">
        <f t="shared" si="28"/>
        <v>355530715</v>
      </c>
      <c r="G880" s="55">
        <v>147.36000000000001</v>
      </c>
      <c r="H880" s="55">
        <v>0.24</v>
      </c>
      <c r="I880" s="55">
        <v>0.36</v>
      </c>
      <c r="J880" s="55">
        <v>1.1200000000000001</v>
      </c>
      <c r="K880" s="55">
        <v>0.12</v>
      </c>
    </row>
    <row r="881" spans="1:11" x14ac:dyDescent="0.2">
      <c r="A881" s="66" t="s">
        <v>624</v>
      </c>
      <c r="B881" s="66">
        <v>3555356</v>
      </c>
      <c r="C881" s="53">
        <v>19</v>
      </c>
      <c r="D881" s="54">
        <v>19</v>
      </c>
      <c r="E881" s="66" t="str">
        <f t="shared" si="27"/>
        <v>Ubarana19</v>
      </c>
      <c r="F881" s="67" t="str">
        <f t="shared" si="28"/>
        <v>355535619</v>
      </c>
      <c r="G881" s="55">
        <v>210.24</v>
      </c>
      <c r="H881" s="55">
        <v>0.44</v>
      </c>
      <c r="I881" s="55">
        <v>0.56999999999999995</v>
      </c>
      <c r="J881" s="55">
        <v>1.57</v>
      </c>
      <c r="K881" s="55">
        <v>0.12999999999999995</v>
      </c>
    </row>
    <row r="882" spans="1:11" x14ac:dyDescent="0.2">
      <c r="A882" s="66" t="s">
        <v>624</v>
      </c>
      <c r="B882" s="66">
        <v>3555356</v>
      </c>
      <c r="C882" s="53">
        <v>19</v>
      </c>
      <c r="D882" s="54">
        <v>16</v>
      </c>
      <c r="E882" s="66" t="str">
        <f t="shared" si="27"/>
        <v>Ubarana16</v>
      </c>
      <c r="F882" s="67" t="str">
        <f t="shared" si="28"/>
        <v>355535616</v>
      </c>
      <c r="G882" s="55">
        <v>210.24</v>
      </c>
      <c r="H882" s="55">
        <v>0.44</v>
      </c>
      <c r="I882" s="55">
        <v>0.56999999999999995</v>
      </c>
      <c r="J882" s="55">
        <v>1.57</v>
      </c>
      <c r="K882" s="55">
        <v>0.12999999999999995</v>
      </c>
    </row>
    <row r="883" spans="1:11" x14ac:dyDescent="0.2">
      <c r="A883" s="66" t="s">
        <v>625</v>
      </c>
      <c r="B883" s="66">
        <v>3555406</v>
      </c>
      <c r="C883" s="53">
        <v>3</v>
      </c>
      <c r="D883" s="54">
        <v>3</v>
      </c>
      <c r="E883" s="66" t="str">
        <f t="shared" si="27"/>
        <v>Ubatuba3</v>
      </c>
      <c r="F883" s="67" t="str">
        <f t="shared" si="28"/>
        <v>35554063</v>
      </c>
      <c r="G883" s="55">
        <v>712.12</v>
      </c>
      <c r="H883" s="55">
        <v>10.11</v>
      </c>
      <c r="I883" s="55">
        <v>14.45</v>
      </c>
      <c r="J883" s="55">
        <v>39.35</v>
      </c>
      <c r="K883" s="55">
        <v>4.34</v>
      </c>
    </row>
    <row r="884" spans="1:11" x14ac:dyDescent="0.2">
      <c r="A884" s="66" t="s">
        <v>626</v>
      </c>
      <c r="B884" s="66">
        <v>3555505</v>
      </c>
      <c r="C884" s="53">
        <v>17</v>
      </c>
      <c r="D884" s="54">
        <v>17</v>
      </c>
      <c r="E884" s="66" t="str">
        <f t="shared" si="27"/>
        <v>Ubirajara17</v>
      </c>
      <c r="F884" s="67" t="str">
        <f t="shared" si="28"/>
        <v>355550517</v>
      </c>
      <c r="G884" s="55">
        <v>283.33</v>
      </c>
      <c r="H884" s="55">
        <v>1.0900000000000001</v>
      </c>
      <c r="I884" s="55">
        <v>1.37</v>
      </c>
      <c r="J884" s="55">
        <v>2.59</v>
      </c>
      <c r="K884" s="55">
        <v>0.28000000000000003</v>
      </c>
    </row>
    <row r="885" spans="1:11" x14ac:dyDescent="0.2">
      <c r="A885" s="66" t="s">
        <v>627</v>
      </c>
      <c r="B885" s="66">
        <v>3555604</v>
      </c>
      <c r="C885" s="53">
        <v>15</v>
      </c>
      <c r="D885" s="54">
        <v>15</v>
      </c>
      <c r="E885" s="66" t="str">
        <f t="shared" si="27"/>
        <v>Uchoa15</v>
      </c>
      <c r="F885" s="67" t="str">
        <f t="shared" si="28"/>
        <v>355560415</v>
      </c>
      <c r="G885" s="55">
        <v>252.21</v>
      </c>
      <c r="H885" s="55">
        <v>0.42</v>
      </c>
      <c r="I885" s="55">
        <v>0.63</v>
      </c>
      <c r="J885" s="55">
        <v>1.97</v>
      </c>
      <c r="K885" s="55">
        <v>0.21000000000000002</v>
      </c>
    </row>
    <row r="886" spans="1:11" x14ac:dyDescent="0.2">
      <c r="A886" s="66" t="s">
        <v>628</v>
      </c>
      <c r="B886" s="66">
        <v>3555703</v>
      </c>
      <c r="C886" s="53">
        <v>19</v>
      </c>
      <c r="D886" s="54">
        <v>19</v>
      </c>
      <c r="E886" s="66" t="str">
        <f t="shared" si="27"/>
        <v>União Paulista19</v>
      </c>
      <c r="F886" s="67" t="str">
        <f t="shared" si="28"/>
        <v>355570319</v>
      </c>
      <c r="G886" s="55">
        <v>79.150000000000006</v>
      </c>
      <c r="H886" s="55">
        <v>0.14000000000000001</v>
      </c>
      <c r="I886" s="55">
        <v>0.19</v>
      </c>
      <c r="J886" s="55">
        <v>0.59</v>
      </c>
      <c r="K886" s="55">
        <v>4.9999999999999989E-2</v>
      </c>
    </row>
    <row r="887" spans="1:11" x14ac:dyDescent="0.2">
      <c r="A887" s="66" t="s">
        <v>629</v>
      </c>
      <c r="B887" s="66">
        <v>3555802</v>
      </c>
      <c r="C887" s="53">
        <v>15</v>
      </c>
      <c r="D887" s="54">
        <v>15</v>
      </c>
      <c r="E887" s="66" t="str">
        <f t="shared" si="27"/>
        <v>Urânia15</v>
      </c>
      <c r="F887" s="67" t="str">
        <f t="shared" si="28"/>
        <v>355580215</v>
      </c>
      <c r="G887" s="55">
        <v>209.27</v>
      </c>
      <c r="H887" s="55">
        <v>0.35</v>
      </c>
      <c r="I887" s="55">
        <v>0.49</v>
      </c>
      <c r="J887" s="55">
        <v>1.57</v>
      </c>
      <c r="K887" s="55">
        <v>0.14000000000000001</v>
      </c>
    </row>
    <row r="888" spans="1:11" x14ac:dyDescent="0.2">
      <c r="A888" s="66" t="s">
        <v>629</v>
      </c>
      <c r="B888" s="66">
        <v>3555802</v>
      </c>
      <c r="C888" s="53">
        <v>15</v>
      </c>
      <c r="D888" s="54">
        <v>18</v>
      </c>
      <c r="E888" s="66" t="str">
        <f t="shared" si="27"/>
        <v>Urânia18</v>
      </c>
      <c r="F888" s="67" t="str">
        <f t="shared" si="28"/>
        <v>355580218</v>
      </c>
      <c r="G888" s="55">
        <v>209.27</v>
      </c>
      <c r="H888" s="55">
        <v>0.35</v>
      </c>
      <c r="I888" s="55">
        <v>0.49</v>
      </c>
      <c r="J888" s="55">
        <v>1.57</v>
      </c>
      <c r="K888" s="55">
        <v>0.14000000000000001</v>
      </c>
    </row>
    <row r="889" spans="1:11" x14ac:dyDescent="0.2">
      <c r="A889" s="66" t="s">
        <v>630</v>
      </c>
      <c r="B889" s="66">
        <v>3555901</v>
      </c>
      <c r="C889" s="53">
        <v>16</v>
      </c>
      <c r="D889" s="54">
        <v>16</v>
      </c>
      <c r="E889" s="66" t="str">
        <f t="shared" si="27"/>
        <v>Uru16</v>
      </c>
      <c r="F889" s="67" t="str">
        <f t="shared" si="28"/>
        <v>355590116</v>
      </c>
      <c r="G889" s="55">
        <v>147.58000000000001</v>
      </c>
      <c r="H889" s="55">
        <v>0.35</v>
      </c>
      <c r="I889" s="55">
        <v>0.45</v>
      </c>
      <c r="J889" s="55">
        <v>1.1000000000000001</v>
      </c>
      <c r="K889" s="55">
        <v>0.10000000000000003</v>
      </c>
    </row>
    <row r="890" spans="1:11" x14ac:dyDescent="0.2">
      <c r="A890" s="66" t="s">
        <v>631</v>
      </c>
      <c r="B890" s="66">
        <v>3556008</v>
      </c>
      <c r="C890" s="53">
        <v>16</v>
      </c>
      <c r="D890" s="54">
        <v>16</v>
      </c>
      <c r="E890" s="66" t="str">
        <f t="shared" si="27"/>
        <v>Urupês16</v>
      </c>
      <c r="F890" s="67" t="str">
        <f t="shared" si="28"/>
        <v>355600816</v>
      </c>
      <c r="G890" s="55">
        <v>324.79000000000002</v>
      </c>
      <c r="H890" s="55">
        <v>0.77</v>
      </c>
      <c r="I890" s="55">
        <v>1</v>
      </c>
      <c r="J890" s="55">
        <v>2.44</v>
      </c>
      <c r="K890" s="55">
        <v>0.22999999999999998</v>
      </c>
    </row>
    <row r="891" spans="1:11" x14ac:dyDescent="0.2">
      <c r="A891" s="66" t="s">
        <v>632</v>
      </c>
      <c r="B891" s="66">
        <v>3556107</v>
      </c>
      <c r="C891" s="53">
        <v>15</v>
      </c>
      <c r="D891" s="54">
        <v>15</v>
      </c>
      <c r="E891" s="66" t="str">
        <f t="shared" si="27"/>
        <v>Valentim Gentil15</v>
      </c>
      <c r="F891" s="67" t="str">
        <f t="shared" si="28"/>
        <v>355610715</v>
      </c>
      <c r="G891" s="55">
        <v>149.21</v>
      </c>
      <c r="H891" s="55">
        <v>0.26</v>
      </c>
      <c r="I891" s="55">
        <v>0.36</v>
      </c>
      <c r="J891" s="55">
        <v>1.1299999999999999</v>
      </c>
      <c r="K891" s="55">
        <v>9.9999999999999978E-2</v>
      </c>
    </row>
    <row r="892" spans="1:11" x14ac:dyDescent="0.2">
      <c r="A892" s="66" t="s">
        <v>632</v>
      </c>
      <c r="B892" s="66">
        <v>3556107</v>
      </c>
      <c r="C892" s="53">
        <v>15</v>
      </c>
      <c r="D892" s="54">
        <v>18</v>
      </c>
      <c r="E892" s="66" t="str">
        <f t="shared" si="27"/>
        <v>Valentim Gentil18</v>
      </c>
      <c r="F892" s="67" t="str">
        <f t="shared" si="28"/>
        <v>355610718</v>
      </c>
      <c r="G892" s="55">
        <v>149.21</v>
      </c>
      <c r="H892" s="55">
        <v>0.26</v>
      </c>
      <c r="I892" s="55">
        <v>0.36</v>
      </c>
      <c r="J892" s="55">
        <v>1.1299999999999999</v>
      </c>
      <c r="K892" s="55">
        <v>9.9999999999999978E-2</v>
      </c>
    </row>
    <row r="893" spans="1:11" x14ac:dyDescent="0.2">
      <c r="A893" s="66" t="s">
        <v>633</v>
      </c>
      <c r="B893" s="66">
        <v>3556206</v>
      </c>
      <c r="C893" s="53">
        <v>5</v>
      </c>
      <c r="D893" s="54">
        <v>5</v>
      </c>
      <c r="E893" s="66" t="str">
        <f t="shared" si="27"/>
        <v>Valinhos5</v>
      </c>
      <c r="F893" s="67" t="str">
        <f t="shared" si="28"/>
        <v>35562065</v>
      </c>
      <c r="G893" s="55">
        <v>148.53</v>
      </c>
      <c r="H893" s="55">
        <v>0.45</v>
      </c>
      <c r="I893" s="55">
        <v>0.7</v>
      </c>
      <c r="J893" s="55">
        <v>1.84</v>
      </c>
      <c r="K893" s="55">
        <v>0.24999999999999994</v>
      </c>
    </row>
    <row r="894" spans="1:11" x14ac:dyDescent="0.2">
      <c r="A894" s="66" t="s">
        <v>634</v>
      </c>
      <c r="B894" s="66">
        <v>3556305</v>
      </c>
      <c r="C894" s="53">
        <v>19</v>
      </c>
      <c r="D894" s="54">
        <v>19</v>
      </c>
      <c r="E894" s="66" t="str">
        <f t="shared" si="27"/>
        <v>Valparaíso19</v>
      </c>
      <c r="F894" s="67" t="str">
        <f t="shared" si="28"/>
        <v>355630519</v>
      </c>
      <c r="G894" s="55">
        <v>858.76</v>
      </c>
      <c r="H894" s="55">
        <v>1.64</v>
      </c>
      <c r="I894" s="55">
        <v>2.2799999999999998</v>
      </c>
      <c r="J894" s="55">
        <v>6.22</v>
      </c>
      <c r="K894" s="55">
        <v>0.6399999999999999</v>
      </c>
    </row>
    <row r="895" spans="1:11" x14ac:dyDescent="0.2">
      <c r="A895" s="66" t="s">
        <v>634</v>
      </c>
      <c r="B895" s="66">
        <v>3556305</v>
      </c>
      <c r="C895" s="53">
        <v>19</v>
      </c>
      <c r="D895" s="54">
        <v>20</v>
      </c>
      <c r="E895" s="66" t="str">
        <f t="shared" si="27"/>
        <v>Valparaíso20</v>
      </c>
      <c r="F895" s="67" t="str">
        <f t="shared" si="28"/>
        <v>355630520</v>
      </c>
      <c r="G895" s="55">
        <v>858.76</v>
      </c>
      <c r="H895" s="55">
        <v>1.64</v>
      </c>
      <c r="I895" s="55">
        <v>2.2799999999999998</v>
      </c>
      <c r="J895" s="55">
        <v>6.22</v>
      </c>
      <c r="K895" s="55">
        <v>0.6399999999999999</v>
      </c>
    </row>
    <row r="896" spans="1:11" x14ac:dyDescent="0.2">
      <c r="A896" s="66" t="s">
        <v>635</v>
      </c>
      <c r="B896" s="66">
        <v>3556354</v>
      </c>
      <c r="C896" s="53">
        <v>5</v>
      </c>
      <c r="D896" s="54">
        <v>5</v>
      </c>
      <c r="E896" s="66" t="str">
        <f t="shared" si="27"/>
        <v>Vargem5</v>
      </c>
      <c r="F896" s="67" t="str">
        <f t="shared" si="28"/>
        <v>35563545</v>
      </c>
      <c r="G896" s="55">
        <v>142.6</v>
      </c>
      <c r="H896" s="55">
        <v>0.43</v>
      </c>
      <c r="I896" s="55">
        <v>0.65</v>
      </c>
      <c r="J896" s="55">
        <v>1.72</v>
      </c>
      <c r="K896" s="55">
        <v>0.22000000000000003</v>
      </c>
    </row>
    <row r="897" spans="1:11" x14ac:dyDescent="0.2">
      <c r="A897" s="66" t="s">
        <v>636</v>
      </c>
      <c r="B897" s="66">
        <v>3556404</v>
      </c>
      <c r="C897" s="53">
        <v>4</v>
      </c>
      <c r="D897" s="54">
        <v>4</v>
      </c>
      <c r="E897" s="66" t="str">
        <f t="shared" si="27"/>
        <v>Vargem Grande do Sul4</v>
      </c>
      <c r="F897" s="67" t="str">
        <f t="shared" si="28"/>
        <v>35564044</v>
      </c>
      <c r="G897" s="55">
        <v>266.52999999999997</v>
      </c>
      <c r="H897" s="55">
        <v>0.88</v>
      </c>
      <c r="I897" s="55">
        <v>1.3</v>
      </c>
      <c r="J897" s="55">
        <v>3.85</v>
      </c>
      <c r="K897" s="55">
        <v>0.42000000000000004</v>
      </c>
    </row>
    <row r="898" spans="1:11" x14ac:dyDescent="0.2">
      <c r="A898" s="66" t="s">
        <v>636</v>
      </c>
      <c r="B898" s="66">
        <v>3556404</v>
      </c>
      <c r="C898" s="53">
        <v>4</v>
      </c>
      <c r="D898" s="54">
        <v>9</v>
      </c>
      <c r="E898" s="66" t="str">
        <f t="shared" si="27"/>
        <v>Vargem Grande do Sul9</v>
      </c>
      <c r="F898" s="67" t="str">
        <f t="shared" si="28"/>
        <v>35564049</v>
      </c>
      <c r="G898" s="55">
        <v>266.52999999999997</v>
      </c>
      <c r="H898" s="55">
        <v>0.88</v>
      </c>
      <c r="I898" s="55">
        <v>1.3</v>
      </c>
      <c r="J898" s="55">
        <v>3.85</v>
      </c>
      <c r="K898" s="55">
        <v>0.42000000000000004</v>
      </c>
    </row>
    <row r="899" spans="1:11" x14ac:dyDescent="0.2">
      <c r="A899" s="66" t="s">
        <v>637</v>
      </c>
      <c r="B899" s="66">
        <v>3556453</v>
      </c>
      <c r="C899" s="53">
        <v>10</v>
      </c>
      <c r="D899" s="54">
        <v>10</v>
      </c>
      <c r="E899" s="66" t="str">
        <f t="shared" si="27"/>
        <v>Vargem Grande Paulista10</v>
      </c>
      <c r="F899" s="67" t="str">
        <f t="shared" si="28"/>
        <v>355645310</v>
      </c>
      <c r="G899" s="55">
        <v>33.51</v>
      </c>
      <c r="H899" s="55">
        <v>0.09</v>
      </c>
      <c r="I899" s="55">
        <v>0.15</v>
      </c>
      <c r="J899" s="55">
        <v>0.43</v>
      </c>
      <c r="K899" s="55">
        <v>0.06</v>
      </c>
    </row>
    <row r="900" spans="1:11" x14ac:dyDescent="0.2">
      <c r="A900" s="66" t="s">
        <v>637</v>
      </c>
      <c r="B900" s="66">
        <v>3556453</v>
      </c>
      <c r="C900" s="53">
        <v>10</v>
      </c>
      <c r="D900" s="54">
        <v>6</v>
      </c>
      <c r="E900" s="66" t="str">
        <f t="shared" si="27"/>
        <v>Vargem Grande Paulista6</v>
      </c>
      <c r="F900" s="67" t="str">
        <f t="shared" si="28"/>
        <v>35564536</v>
      </c>
      <c r="G900" s="55">
        <v>33.51</v>
      </c>
      <c r="H900" s="55">
        <v>0.09</v>
      </c>
      <c r="I900" s="55">
        <v>0.15</v>
      </c>
      <c r="J900" s="55">
        <v>0.43</v>
      </c>
      <c r="K900" s="55">
        <v>0.06</v>
      </c>
    </row>
    <row r="901" spans="1:11" x14ac:dyDescent="0.2">
      <c r="A901" s="66" t="s">
        <v>638</v>
      </c>
      <c r="B901" s="66">
        <v>3556503</v>
      </c>
      <c r="C901" s="53">
        <v>5</v>
      </c>
      <c r="D901" s="54">
        <v>5</v>
      </c>
      <c r="E901" s="66" t="str">
        <f t="shared" si="27"/>
        <v>Várzea Paulista5</v>
      </c>
      <c r="F901" s="67" t="str">
        <f t="shared" si="28"/>
        <v>35565035</v>
      </c>
      <c r="G901" s="55">
        <v>34.630000000000003</v>
      </c>
      <c r="H901" s="55">
        <v>0.1</v>
      </c>
      <c r="I901" s="55">
        <v>0.16</v>
      </c>
      <c r="J901" s="55">
        <v>0.42</v>
      </c>
      <c r="K901" s="55">
        <v>0.06</v>
      </c>
    </row>
    <row r="902" spans="1:11" x14ac:dyDescent="0.2">
      <c r="A902" s="66" t="s">
        <v>639</v>
      </c>
      <c r="B902" s="66">
        <v>3556602</v>
      </c>
      <c r="C902" s="53">
        <v>20</v>
      </c>
      <c r="D902" s="54">
        <v>20</v>
      </c>
      <c r="E902" s="66" t="str">
        <f t="shared" si="27"/>
        <v>Vera Cruz20</v>
      </c>
      <c r="F902" s="67" t="str">
        <f t="shared" si="28"/>
        <v>355660220</v>
      </c>
      <c r="G902" s="55">
        <v>247.85</v>
      </c>
      <c r="H902" s="55">
        <v>0.62</v>
      </c>
      <c r="I902" s="55">
        <v>0.84</v>
      </c>
      <c r="J902" s="55">
        <v>1.89</v>
      </c>
      <c r="K902" s="55">
        <v>0.21999999999999997</v>
      </c>
    </row>
    <row r="903" spans="1:11" x14ac:dyDescent="0.2">
      <c r="A903" s="66" t="s">
        <v>639</v>
      </c>
      <c r="B903" s="66">
        <v>3556602</v>
      </c>
      <c r="C903" s="53">
        <v>20</v>
      </c>
      <c r="D903" s="54">
        <v>21</v>
      </c>
      <c r="E903" s="66" t="str">
        <f t="shared" si="27"/>
        <v>Vera Cruz21</v>
      </c>
      <c r="F903" s="67" t="str">
        <f t="shared" si="28"/>
        <v>355660221</v>
      </c>
      <c r="G903" s="55">
        <v>247.85</v>
      </c>
      <c r="H903" s="55">
        <v>0.62</v>
      </c>
      <c r="I903" s="55">
        <v>0.84</v>
      </c>
      <c r="J903" s="55">
        <v>1.89</v>
      </c>
      <c r="K903" s="55">
        <v>0.21999999999999997</v>
      </c>
    </row>
    <row r="904" spans="1:11" x14ac:dyDescent="0.2">
      <c r="A904" s="66" t="s">
        <v>640</v>
      </c>
      <c r="B904" s="66">
        <v>3556701</v>
      </c>
      <c r="C904" s="53">
        <v>5</v>
      </c>
      <c r="D904" s="54">
        <v>5</v>
      </c>
      <c r="E904" s="66" t="str">
        <f t="shared" si="27"/>
        <v>Vinhedo5</v>
      </c>
      <c r="F904" s="67" t="str">
        <f t="shared" si="28"/>
        <v>35567015</v>
      </c>
      <c r="G904" s="55">
        <v>81.739999999999995</v>
      </c>
      <c r="H904" s="55">
        <v>0.25</v>
      </c>
      <c r="I904" s="55">
        <v>0.39</v>
      </c>
      <c r="J904" s="55">
        <v>1.01</v>
      </c>
      <c r="K904" s="55">
        <v>0.14000000000000001</v>
      </c>
    </row>
    <row r="905" spans="1:11" x14ac:dyDescent="0.2">
      <c r="A905" s="66" t="s">
        <v>641</v>
      </c>
      <c r="B905" s="66">
        <v>3556800</v>
      </c>
      <c r="C905" s="53">
        <v>12</v>
      </c>
      <c r="D905" s="54">
        <v>12</v>
      </c>
      <c r="E905" s="66" t="str">
        <f t="shared" si="27"/>
        <v>Viradouro12</v>
      </c>
      <c r="F905" s="67" t="str">
        <f t="shared" si="28"/>
        <v>355680012</v>
      </c>
      <c r="G905" s="55">
        <v>219.04</v>
      </c>
      <c r="H905" s="55">
        <v>0.64</v>
      </c>
      <c r="I905" s="55">
        <v>0.94</v>
      </c>
      <c r="J905" s="55">
        <v>2.61</v>
      </c>
      <c r="K905" s="55">
        <v>0.29999999999999993</v>
      </c>
    </row>
    <row r="906" spans="1:11" x14ac:dyDescent="0.2">
      <c r="A906" s="66" t="s">
        <v>642</v>
      </c>
      <c r="B906" s="66">
        <v>3556909</v>
      </c>
      <c r="C906" s="53">
        <v>15</v>
      </c>
      <c r="D906" s="54">
        <v>15</v>
      </c>
      <c r="E906" s="66" t="str">
        <f t="shared" si="27"/>
        <v>Vista Alegre do Alto15</v>
      </c>
      <c r="F906" s="67" t="str">
        <f t="shared" si="28"/>
        <v>355690915</v>
      </c>
      <c r="G906" s="55">
        <v>95.3</v>
      </c>
      <c r="H906" s="55">
        <v>0.15</v>
      </c>
      <c r="I906" s="55">
        <v>0.22</v>
      </c>
      <c r="J906" s="55">
        <v>0.7</v>
      </c>
      <c r="K906" s="55">
        <v>7.0000000000000007E-2</v>
      </c>
    </row>
    <row r="907" spans="1:11" x14ac:dyDescent="0.2">
      <c r="A907" s="66" t="s">
        <v>643</v>
      </c>
      <c r="B907" s="66">
        <v>3556958</v>
      </c>
      <c r="C907" s="53">
        <v>15</v>
      </c>
      <c r="D907" s="54">
        <v>15</v>
      </c>
      <c r="E907" s="66" t="str">
        <f t="shared" si="27"/>
        <v>Vitória Brasil15</v>
      </c>
      <c r="F907" s="67" t="str">
        <f t="shared" si="28"/>
        <v>355695815</v>
      </c>
      <c r="G907" s="55">
        <v>49.82</v>
      </c>
      <c r="H907" s="55">
        <v>7.0000000000000007E-2</v>
      </c>
      <c r="I907" s="55">
        <v>0.12</v>
      </c>
      <c r="J907" s="55">
        <v>0.37</v>
      </c>
      <c r="K907" s="55">
        <v>4.9999999999999989E-2</v>
      </c>
    </row>
    <row r="908" spans="1:11" x14ac:dyDescent="0.2">
      <c r="A908" s="66" t="s">
        <v>644</v>
      </c>
      <c r="B908" s="66">
        <v>3557006</v>
      </c>
      <c r="C908" s="53">
        <v>10</v>
      </c>
      <c r="D908" s="54">
        <v>10</v>
      </c>
      <c r="E908" s="66" t="str">
        <f t="shared" si="27"/>
        <v>Votorantim10</v>
      </c>
      <c r="F908" s="67" t="str">
        <f t="shared" si="28"/>
        <v>355700610</v>
      </c>
      <c r="G908" s="55">
        <v>184</v>
      </c>
      <c r="H908" s="55">
        <v>0.34</v>
      </c>
      <c r="I908" s="55">
        <v>0.6</v>
      </c>
      <c r="J908" s="55">
        <v>1.65</v>
      </c>
      <c r="K908" s="55">
        <v>0.25999999999999995</v>
      </c>
    </row>
    <row r="909" spans="1:11" x14ac:dyDescent="0.2">
      <c r="A909" s="66" t="s">
        <v>645</v>
      </c>
      <c r="B909" s="66">
        <v>3557105</v>
      </c>
      <c r="C909" s="53">
        <v>15</v>
      </c>
      <c r="D909" s="54">
        <v>15</v>
      </c>
      <c r="E909" s="66" t="str">
        <f t="shared" si="27"/>
        <v>Votuporanga15</v>
      </c>
      <c r="F909" s="67" t="str">
        <f t="shared" si="28"/>
        <v>355710515</v>
      </c>
      <c r="G909" s="55">
        <v>421.69</v>
      </c>
      <c r="H909" s="55">
        <v>0.73</v>
      </c>
      <c r="I909" s="55">
        <v>1.02</v>
      </c>
      <c r="J909" s="55">
        <v>3.21</v>
      </c>
      <c r="K909" s="55">
        <v>0.29000000000000004</v>
      </c>
    </row>
    <row r="910" spans="1:11" x14ac:dyDescent="0.2">
      <c r="A910" s="66" t="s">
        <v>645</v>
      </c>
      <c r="B910" s="66">
        <v>3557105</v>
      </c>
      <c r="C910" s="53">
        <v>15</v>
      </c>
      <c r="D910" s="54">
        <v>18</v>
      </c>
      <c r="E910" s="66" t="str">
        <f t="shared" si="27"/>
        <v>Votuporanga18</v>
      </c>
      <c r="F910" s="67" t="str">
        <f t="shared" si="28"/>
        <v>355710518</v>
      </c>
      <c r="G910" s="55">
        <v>421.69</v>
      </c>
      <c r="H910" s="55">
        <v>0.73</v>
      </c>
      <c r="I910" s="55">
        <v>1.02</v>
      </c>
      <c r="J910" s="55">
        <v>3.21</v>
      </c>
      <c r="K910" s="55">
        <v>0.29000000000000004</v>
      </c>
    </row>
    <row r="911" spans="1:11" x14ac:dyDescent="0.2">
      <c r="A911" s="66" t="s">
        <v>646</v>
      </c>
      <c r="B911" s="66">
        <v>3557154</v>
      </c>
      <c r="C911" s="53">
        <v>19</v>
      </c>
      <c r="D911" s="54">
        <v>19</v>
      </c>
      <c r="E911" s="66" t="str">
        <f t="shared" si="27"/>
        <v>Zacarias19</v>
      </c>
      <c r="F911" s="67" t="str">
        <f t="shared" si="28"/>
        <v>355715419</v>
      </c>
      <c r="G911" s="55">
        <v>318.8</v>
      </c>
      <c r="H911" s="55">
        <v>0.55000000000000004</v>
      </c>
      <c r="I911" s="55">
        <v>0.73</v>
      </c>
      <c r="J911" s="55">
        <v>2.3199999999999998</v>
      </c>
      <c r="K911" s="55">
        <v>0.17999999999999994</v>
      </c>
    </row>
  </sheetData>
  <sheetProtection password="CA0B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Banco de Indicadores - Mun. (1)</vt:lpstr>
      <vt:lpstr>Banco de Indicadores Mun. (2)</vt:lpstr>
      <vt:lpstr>Banco de Indicadores - UGRHI</vt:lpstr>
      <vt:lpstr>Dados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Souza</dc:creator>
  <cp:lastModifiedBy>Katia Gotardi</cp:lastModifiedBy>
  <dcterms:created xsi:type="dcterms:W3CDTF">2018-03-01T19:25:03Z</dcterms:created>
  <dcterms:modified xsi:type="dcterms:W3CDTF">2019-01-21T16:15:21Z</dcterms:modified>
</cp:coreProperties>
</file>